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8"/>
  <workbookPr/>
  <xr:revisionPtr revIDLastSave="116" documentId="11_53CB1515BF5B3E4EDFB83F6C63D1863E1969F94D" xr6:coauthVersionLast="47" xr6:coauthVersionMax="47" xr10:uidLastSave="{24CAA561-C77B-42BD-B170-66B7D7A2D158}"/>
  <bookViews>
    <workbookView xWindow="360" yWindow="15" windowWidth="20955" windowHeight="9720" firstSheet="2" activeTab="2" xr2:uid="{00000000-000D-0000-FFFF-FFFF00000000}"/>
  </bookViews>
  <sheets>
    <sheet name="Coef" sheetId="1" r:id="rId1"/>
    <sheet name="LL steps" sheetId="2" r:id="rId2"/>
    <sheet name="LL to" sheetId="3" r:id="rId3"/>
    <sheet name="LL to Dist" sheetId="4" r:id="rId4"/>
    <sheet name="MGRS steps" sheetId="5" r:id="rId5"/>
    <sheet name="MGRS to" sheetId="6" r:id="rId6"/>
    <sheet name="MGRS to Dist" sheetId="7" r:id="rId7"/>
    <sheet name="DTG" sheetId="8" r:id="rId8"/>
    <sheet name="MGRS by Hand" sheetId="9" r:id="rId9"/>
    <sheet name="UTM by Hand" sheetId="10" r:id="rId10"/>
    <sheet name=" Group Polar" sheetId="11" r:id="rId11"/>
  </sheets>
  <definedNames>
    <definedName name="_xlnm._FilterDatabase" localSheetId="2" hidden="1">'LL to'!$B$1:$AX$200</definedName>
    <definedName name="_xlnm._FilterDatabase" localSheetId="3" hidden="1">'LL to Dist'!$A$1:$O$200</definedName>
    <definedName name="_xlnm._FilterDatabase" localSheetId="6" hidden="1">'MGRS to Dist'!$A$1:$O$200</definedName>
    <definedName name="_xlnm._FilterDatabase" localSheetId="8" hidden="1">'MGRS by Hand'!$A$1:$AX$200</definedName>
    <definedName name="a">Coef!$J$3</definedName>
    <definedName name="b">Coef!$J$4</definedName>
    <definedName name="f">Coef!$J$5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11" i="3" l="1"/>
  <c r="C11" i="3"/>
  <c r="B11" i="3"/>
  <c r="B13" i="3"/>
  <c r="C13" i="3"/>
  <c r="B14" i="3"/>
  <c r="C14" i="3"/>
  <c r="B15" i="3"/>
  <c r="C15" i="3"/>
  <c r="B16" i="3"/>
  <c r="C16" i="3"/>
  <c r="C12" i="3"/>
  <c r="B12" i="3"/>
  <c r="AQ7" i="3"/>
  <c r="AQ8" i="3"/>
  <c r="AQ9" i="3"/>
  <c r="AQ10" i="3"/>
  <c r="AQ6" i="3"/>
  <c r="C10" i="3"/>
  <c r="B10" i="3"/>
  <c r="C9" i="3"/>
  <c r="B9" i="3"/>
  <c r="C8" i="3"/>
  <c r="B8" i="3"/>
  <c r="C7" i="3"/>
  <c r="B7" i="3"/>
  <c r="B6" i="3"/>
  <c r="C6" i="3"/>
  <c r="C612" i="6"/>
  <c r="D612" i="6" a="1"/>
  <c r="D612" i="6"/>
  <c r="E612" i="6"/>
  <c r="F612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S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AH612" i="6"/>
  <c r="AI612" i="6"/>
  <c r="AJ612" i="6"/>
  <c r="AK612" i="6"/>
  <c r="AL612" i="6"/>
  <c r="AM612" i="6"/>
  <c r="AO612" i="6"/>
  <c r="AN612" i="6" s="1"/>
  <c r="AP612" i="6"/>
  <c r="C613" i="6"/>
  <c r="D613" i="6" a="1"/>
  <c r="D613" i="6"/>
  <c r="E613" i="6"/>
  <c r="F613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S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AH613" i="6"/>
  <c r="AI613" i="6"/>
  <c r="AJ613" i="6"/>
  <c r="AK613" i="6"/>
  <c r="AL613" i="6"/>
  <c r="AM613" i="6"/>
  <c r="AO613" i="6"/>
  <c r="AN613" i="6" s="1"/>
  <c r="AP613" i="6"/>
  <c r="C614" i="6"/>
  <c r="D614" i="6" a="1"/>
  <c r="D614" i="6"/>
  <c r="E614" i="6"/>
  <c r="F614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S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AH614" i="6"/>
  <c r="AI614" i="6"/>
  <c r="AJ614" i="6"/>
  <c r="AK614" i="6"/>
  <c r="AL614" i="6"/>
  <c r="AM614" i="6"/>
  <c r="AO614" i="6"/>
  <c r="AN614" i="6" s="1"/>
  <c r="AP614" i="6"/>
  <c r="C615" i="6"/>
  <c r="D615" i="6" a="1"/>
  <c r="D615" i="6"/>
  <c r="E615" i="6"/>
  <c r="F615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S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AH615" i="6"/>
  <c r="AI615" i="6"/>
  <c r="AJ615" i="6"/>
  <c r="AK615" i="6"/>
  <c r="AL615" i="6"/>
  <c r="AM615" i="6"/>
  <c r="AO615" i="6"/>
  <c r="AN615" i="6" s="1"/>
  <c r="AP615" i="6"/>
  <c r="C616" i="6"/>
  <c r="D616" i="6" a="1"/>
  <c r="D616" i="6"/>
  <c r="E616" i="6"/>
  <c r="F616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S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AH616" i="6"/>
  <c r="AI616" i="6"/>
  <c r="AJ616" i="6"/>
  <c r="AK616" i="6"/>
  <c r="AL616" i="6"/>
  <c r="AM616" i="6"/>
  <c r="AO616" i="6"/>
  <c r="AN616" i="6" s="1"/>
  <c r="AP616" i="6"/>
  <c r="C617" i="6"/>
  <c r="D617" i="6" a="1"/>
  <c r="D617" i="6"/>
  <c r="E617" i="6"/>
  <c r="F617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S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AH617" i="6"/>
  <c r="AI617" i="6"/>
  <c r="AJ617" i="6"/>
  <c r="AK617" i="6"/>
  <c r="AL617" i="6"/>
  <c r="AM617" i="6"/>
  <c r="AO617" i="6"/>
  <c r="AN617" i="6" s="1"/>
  <c r="AP617" i="6"/>
  <c r="C618" i="6"/>
  <c r="D618" i="6" a="1"/>
  <c r="D618" i="6"/>
  <c r="E618" i="6"/>
  <c r="F618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S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AH618" i="6"/>
  <c r="AI618" i="6"/>
  <c r="AJ618" i="6"/>
  <c r="AK618" i="6"/>
  <c r="AL618" i="6"/>
  <c r="AM618" i="6"/>
  <c r="AO618" i="6"/>
  <c r="AN618" i="6" s="1"/>
  <c r="AP618" i="6"/>
  <c r="C619" i="6"/>
  <c r="D619" i="6" a="1"/>
  <c r="D619" i="6"/>
  <c r="E619" i="6"/>
  <c r="F619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S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AH619" i="6"/>
  <c r="AI619" i="6"/>
  <c r="AJ619" i="6"/>
  <c r="AK619" i="6"/>
  <c r="AL619" i="6"/>
  <c r="AM619" i="6"/>
  <c r="AO619" i="6"/>
  <c r="AN619" i="6" s="1"/>
  <c r="AP619" i="6"/>
  <c r="C620" i="6"/>
  <c r="D620" i="6" a="1"/>
  <c r="D620" i="6"/>
  <c r="E620" i="6"/>
  <c r="F620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S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AH620" i="6"/>
  <c r="AI620" i="6"/>
  <c r="AJ620" i="6"/>
  <c r="AK620" i="6"/>
  <c r="AL620" i="6"/>
  <c r="AM620" i="6"/>
  <c r="AO620" i="6"/>
  <c r="AN620" i="6" s="1"/>
  <c r="AP620" i="6"/>
  <c r="C621" i="6"/>
  <c r="D621" i="6" a="1"/>
  <c r="D621" i="6"/>
  <c r="E621" i="6"/>
  <c r="F621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S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AH621" i="6"/>
  <c r="AI621" i="6"/>
  <c r="AJ621" i="6"/>
  <c r="AK621" i="6"/>
  <c r="AL621" i="6"/>
  <c r="AM621" i="6"/>
  <c r="AO621" i="6"/>
  <c r="AN621" i="6" s="1"/>
  <c r="AP621" i="6"/>
  <c r="C622" i="6"/>
  <c r="D622" i="6" a="1"/>
  <c r="D622" i="6"/>
  <c r="E622" i="6"/>
  <c r="F622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S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AH622" i="6"/>
  <c r="AI622" i="6"/>
  <c r="AJ622" i="6"/>
  <c r="AK622" i="6"/>
  <c r="AL622" i="6"/>
  <c r="AM622" i="6"/>
  <c r="AO622" i="6"/>
  <c r="AN622" i="6" s="1"/>
  <c r="AP622" i="6"/>
  <c r="C623" i="6"/>
  <c r="D623" i="6" a="1"/>
  <c r="D623" i="6"/>
  <c r="E623" i="6"/>
  <c r="F623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S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AH623" i="6"/>
  <c r="AI623" i="6"/>
  <c r="AJ623" i="6"/>
  <c r="AK623" i="6"/>
  <c r="AL623" i="6"/>
  <c r="AM623" i="6"/>
  <c r="AO623" i="6"/>
  <c r="AN623" i="6" s="1"/>
  <c r="AP623" i="6"/>
  <c r="C624" i="6"/>
  <c r="D624" i="6" a="1"/>
  <c r="D624" i="6"/>
  <c r="E624" i="6"/>
  <c r="F624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S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AH624" i="6"/>
  <c r="AI624" i="6"/>
  <c r="AJ624" i="6"/>
  <c r="AK624" i="6"/>
  <c r="AL624" i="6"/>
  <c r="AM624" i="6"/>
  <c r="AO624" i="6"/>
  <c r="AN624" i="6" s="1"/>
  <c r="AP624" i="6"/>
  <c r="C625" i="6"/>
  <c r="D625" i="6" a="1"/>
  <c r="D625" i="6"/>
  <c r="E625" i="6"/>
  <c r="F625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S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AH625" i="6"/>
  <c r="AI625" i="6"/>
  <c r="AJ625" i="6"/>
  <c r="AK625" i="6"/>
  <c r="AL625" i="6"/>
  <c r="AM625" i="6"/>
  <c r="AO625" i="6"/>
  <c r="AN625" i="6" s="1"/>
  <c r="AP625" i="6"/>
  <c r="C626" i="6"/>
  <c r="D626" i="6" a="1"/>
  <c r="D626" i="6"/>
  <c r="E626" i="6"/>
  <c r="F626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S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AH626" i="6"/>
  <c r="AI626" i="6"/>
  <c r="AJ626" i="6"/>
  <c r="AK626" i="6"/>
  <c r="AL626" i="6"/>
  <c r="AM626" i="6"/>
  <c r="AO626" i="6"/>
  <c r="AN626" i="6" s="1"/>
  <c r="AP626" i="6"/>
  <c r="C627" i="6"/>
  <c r="D627" i="6" a="1"/>
  <c r="D627" i="6"/>
  <c r="E627" i="6"/>
  <c r="F627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S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AH627" i="6"/>
  <c r="AI627" i="6"/>
  <c r="AJ627" i="6"/>
  <c r="AK627" i="6"/>
  <c r="AL627" i="6"/>
  <c r="AM627" i="6"/>
  <c r="AO627" i="6"/>
  <c r="AN627" i="6" s="1"/>
  <c r="AP627" i="6"/>
  <c r="C628" i="6"/>
  <c r="D628" i="6" a="1"/>
  <c r="D628" i="6"/>
  <c r="E628" i="6"/>
  <c r="F628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S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AH628" i="6"/>
  <c r="AI628" i="6"/>
  <c r="AJ628" i="6"/>
  <c r="AK628" i="6"/>
  <c r="AL628" i="6"/>
  <c r="AM628" i="6"/>
  <c r="AO628" i="6"/>
  <c r="AN628" i="6" s="1"/>
  <c r="AP628" i="6"/>
  <c r="C629" i="6"/>
  <c r="D629" i="6" a="1"/>
  <c r="D629" i="6"/>
  <c r="E629" i="6"/>
  <c r="F629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S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AH629" i="6"/>
  <c r="AI629" i="6"/>
  <c r="AJ629" i="6"/>
  <c r="AK629" i="6"/>
  <c r="AL629" i="6"/>
  <c r="AM629" i="6"/>
  <c r="AO629" i="6"/>
  <c r="AN629" i="6" s="1"/>
  <c r="AP629" i="6"/>
  <c r="C630" i="6"/>
  <c r="D630" i="6" a="1"/>
  <c r="D630" i="6"/>
  <c r="E630" i="6"/>
  <c r="F630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S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AH630" i="6"/>
  <c r="AI630" i="6"/>
  <c r="AJ630" i="6"/>
  <c r="AK630" i="6"/>
  <c r="AL630" i="6"/>
  <c r="AM630" i="6"/>
  <c r="AO630" i="6"/>
  <c r="AN630" i="6" s="1"/>
  <c r="AP630" i="6"/>
  <c r="C631" i="6"/>
  <c r="D631" i="6" a="1"/>
  <c r="D631" i="6"/>
  <c r="E631" i="6"/>
  <c r="F631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S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AH631" i="6"/>
  <c r="AI631" i="6"/>
  <c r="AJ631" i="6"/>
  <c r="AK631" i="6"/>
  <c r="AL631" i="6"/>
  <c r="AM631" i="6"/>
  <c r="AO631" i="6"/>
  <c r="AN631" i="6" s="1"/>
  <c r="AP631" i="6"/>
  <c r="C632" i="6"/>
  <c r="D632" i="6" a="1"/>
  <c r="D632" i="6"/>
  <c r="E632" i="6"/>
  <c r="F632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S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AH632" i="6"/>
  <c r="AI632" i="6"/>
  <c r="AJ632" i="6"/>
  <c r="AK632" i="6"/>
  <c r="AL632" i="6"/>
  <c r="AM632" i="6"/>
  <c r="AO632" i="6"/>
  <c r="AN632" i="6" s="1"/>
  <c r="AP632" i="6"/>
  <c r="C633" i="6"/>
  <c r="D633" i="6" a="1"/>
  <c r="D633" i="6"/>
  <c r="E633" i="6"/>
  <c r="F633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S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AH633" i="6"/>
  <c r="AI633" i="6"/>
  <c r="AJ633" i="6"/>
  <c r="AK633" i="6"/>
  <c r="AL633" i="6"/>
  <c r="AM633" i="6"/>
  <c r="AO633" i="6"/>
  <c r="AN633" i="6" s="1"/>
  <c r="AP633" i="6"/>
  <c r="C634" i="6"/>
  <c r="D634" i="6" a="1"/>
  <c r="D634" i="6"/>
  <c r="E634" i="6"/>
  <c r="F634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S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AH634" i="6"/>
  <c r="AI634" i="6"/>
  <c r="AJ634" i="6"/>
  <c r="AK634" i="6"/>
  <c r="AL634" i="6"/>
  <c r="AM634" i="6"/>
  <c r="AO634" i="6"/>
  <c r="AN634" i="6" s="1"/>
  <c r="AP634" i="6"/>
  <c r="C635" i="6"/>
  <c r="D635" i="6" a="1"/>
  <c r="D635" i="6"/>
  <c r="E635" i="6"/>
  <c r="F635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S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AH635" i="6"/>
  <c r="AI635" i="6"/>
  <c r="AJ635" i="6"/>
  <c r="AK635" i="6"/>
  <c r="AL635" i="6"/>
  <c r="AM635" i="6"/>
  <c r="AO635" i="6"/>
  <c r="AN635" i="6" s="1"/>
  <c r="AP635" i="6"/>
  <c r="C636" i="6"/>
  <c r="D636" i="6" a="1"/>
  <c r="D636" i="6"/>
  <c r="E636" i="6"/>
  <c r="F636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S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AH636" i="6"/>
  <c r="AI636" i="6"/>
  <c r="AJ636" i="6"/>
  <c r="AK636" i="6"/>
  <c r="AL636" i="6"/>
  <c r="AM636" i="6"/>
  <c r="AO636" i="6"/>
  <c r="AN636" i="6" s="1"/>
  <c r="AP636" i="6"/>
  <c r="C637" i="6"/>
  <c r="D637" i="6" a="1"/>
  <c r="D637" i="6"/>
  <c r="E637" i="6"/>
  <c r="F637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S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AH637" i="6"/>
  <c r="AI637" i="6"/>
  <c r="AJ637" i="6"/>
  <c r="AK637" i="6"/>
  <c r="AL637" i="6"/>
  <c r="AM637" i="6"/>
  <c r="AO637" i="6"/>
  <c r="AN637" i="6" s="1"/>
  <c r="AP637" i="6"/>
  <c r="C638" i="6"/>
  <c r="D638" i="6" a="1"/>
  <c r="D638" i="6"/>
  <c r="E638" i="6"/>
  <c r="F638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S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AH638" i="6"/>
  <c r="AI638" i="6"/>
  <c r="AJ638" i="6"/>
  <c r="AK638" i="6"/>
  <c r="AL638" i="6"/>
  <c r="AM638" i="6"/>
  <c r="AO638" i="6"/>
  <c r="AN638" i="6" s="1"/>
  <c r="AP638" i="6"/>
  <c r="C639" i="6"/>
  <c r="D639" i="6" a="1"/>
  <c r="D639" i="6"/>
  <c r="E639" i="6"/>
  <c r="F639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S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AH639" i="6"/>
  <c r="AI639" i="6"/>
  <c r="AJ639" i="6"/>
  <c r="AK639" i="6"/>
  <c r="AL639" i="6"/>
  <c r="AM639" i="6"/>
  <c r="AO639" i="6"/>
  <c r="AN639" i="6" s="1"/>
  <c r="AP639" i="6"/>
  <c r="C640" i="6"/>
  <c r="D640" i="6" a="1"/>
  <c r="D640" i="6"/>
  <c r="E640" i="6"/>
  <c r="F640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S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AH640" i="6"/>
  <c r="AI640" i="6"/>
  <c r="AJ640" i="6"/>
  <c r="AK640" i="6"/>
  <c r="AL640" i="6"/>
  <c r="AM640" i="6"/>
  <c r="AO640" i="6"/>
  <c r="AN640" i="6" s="1"/>
  <c r="AP640" i="6"/>
  <c r="C641" i="6"/>
  <c r="D641" i="6" a="1"/>
  <c r="D641" i="6"/>
  <c r="E641" i="6"/>
  <c r="F641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S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AH641" i="6"/>
  <c r="AI641" i="6"/>
  <c r="AJ641" i="6"/>
  <c r="AK641" i="6"/>
  <c r="AL641" i="6"/>
  <c r="AM641" i="6"/>
  <c r="AO641" i="6"/>
  <c r="AN641" i="6" s="1"/>
  <c r="AP641" i="6"/>
  <c r="C642" i="6"/>
  <c r="D642" i="6" a="1"/>
  <c r="D642" i="6"/>
  <c r="E642" i="6"/>
  <c r="F642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S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AH642" i="6"/>
  <c r="AI642" i="6"/>
  <c r="AJ642" i="6"/>
  <c r="AK642" i="6"/>
  <c r="AL642" i="6"/>
  <c r="AM642" i="6"/>
  <c r="AO642" i="6"/>
  <c r="AN642" i="6" s="1"/>
  <c r="AP642" i="6"/>
  <c r="C643" i="6"/>
  <c r="D643" i="6" a="1"/>
  <c r="D643" i="6"/>
  <c r="E643" i="6"/>
  <c r="F643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S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AH643" i="6"/>
  <c r="AI643" i="6"/>
  <c r="AJ643" i="6"/>
  <c r="AK643" i="6"/>
  <c r="AL643" i="6"/>
  <c r="AM643" i="6"/>
  <c r="AO643" i="6"/>
  <c r="AN643" i="6" s="1"/>
  <c r="AP643" i="6"/>
  <c r="C644" i="6"/>
  <c r="D644" i="6" a="1"/>
  <c r="D644" i="6"/>
  <c r="E644" i="6"/>
  <c r="F644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S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AH644" i="6"/>
  <c r="AI644" i="6"/>
  <c r="AJ644" i="6"/>
  <c r="AK644" i="6"/>
  <c r="AL644" i="6"/>
  <c r="AM644" i="6"/>
  <c r="AO644" i="6"/>
  <c r="AN644" i="6" s="1"/>
  <c r="AP644" i="6"/>
  <c r="C645" i="6"/>
  <c r="D645" i="6" a="1"/>
  <c r="D645" i="6"/>
  <c r="E645" i="6"/>
  <c r="F645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S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AH645" i="6"/>
  <c r="AI645" i="6"/>
  <c r="AJ645" i="6"/>
  <c r="AK645" i="6"/>
  <c r="AL645" i="6"/>
  <c r="AM645" i="6"/>
  <c r="AO645" i="6"/>
  <c r="AN645" i="6" s="1"/>
  <c r="AP645" i="6"/>
  <c r="C646" i="6"/>
  <c r="D646" i="6" a="1"/>
  <c r="D646" i="6"/>
  <c r="E646" i="6"/>
  <c r="F646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S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AH646" i="6"/>
  <c r="AI646" i="6"/>
  <c r="AJ646" i="6"/>
  <c r="AK646" i="6"/>
  <c r="AL646" i="6"/>
  <c r="AM646" i="6"/>
  <c r="AO646" i="6"/>
  <c r="AN646" i="6" s="1"/>
  <c r="AP646" i="6"/>
  <c r="C647" i="6"/>
  <c r="D647" i="6" a="1"/>
  <c r="D647" i="6"/>
  <c r="E647" i="6"/>
  <c r="F647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S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AH647" i="6"/>
  <c r="AI647" i="6"/>
  <c r="AJ647" i="6"/>
  <c r="AK647" i="6"/>
  <c r="AL647" i="6"/>
  <c r="AM647" i="6"/>
  <c r="AO647" i="6"/>
  <c r="AN647" i="6" s="1"/>
  <c r="AP647" i="6"/>
  <c r="C648" i="6"/>
  <c r="D648" i="6" a="1"/>
  <c r="D648" i="6"/>
  <c r="E648" i="6"/>
  <c r="F648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S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AH648" i="6"/>
  <c r="AI648" i="6"/>
  <c r="AJ648" i="6"/>
  <c r="AK648" i="6"/>
  <c r="AL648" i="6"/>
  <c r="AM648" i="6"/>
  <c r="AO648" i="6"/>
  <c r="AN648" i="6" s="1"/>
  <c r="AP648" i="6"/>
  <c r="C649" i="6"/>
  <c r="D649" i="6" a="1"/>
  <c r="D649" i="6"/>
  <c r="E649" i="6"/>
  <c r="F649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S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AH649" i="6"/>
  <c r="AI649" i="6"/>
  <c r="AJ649" i="6"/>
  <c r="AK649" i="6"/>
  <c r="AL649" i="6"/>
  <c r="AM649" i="6"/>
  <c r="AO649" i="6"/>
  <c r="AN649" i="6" s="1"/>
  <c r="AP649" i="6"/>
  <c r="C650" i="6"/>
  <c r="D650" i="6" a="1"/>
  <c r="D650" i="6"/>
  <c r="E650" i="6"/>
  <c r="F650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S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AH650" i="6"/>
  <c r="AI650" i="6"/>
  <c r="AJ650" i="6"/>
  <c r="AK650" i="6"/>
  <c r="AL650" i="6"/>
  <c r="AM650" i="6"/>
  <c r="AO650" i="6"/>
  <c r="AN650" i="6" s="1"/>
  <c r="AP650" i="6"/>
  <c r="C651" i="6"/>
  <c r="D651" i="6" a="1"/>
  <c r="D651" i="6"/>
  <c r="E651" i="6"/>
  <c r="F651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S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AH651" i="6"/>
  <c r="AI651" i="6"/>
  <c r="AJ651" i="6"/>
  <c r="AK651" i="6"/>
  <c r="AL651" i="6"/>
  <c r="AM651" i="6"/>
  <c r="AO651" i="6"/>
  <c r="AN651" i="6" s="1"/>
  <c r="AP651" i="6"/>
  <c r="C652" i="6"/>
  <c r="D652" i="6" a="1"/>
  <c r="D652" i="6"/>
  <c r="E652" i="6"/>
  <c r="F652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S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AH652" i="6"/>
  <c r="AI652" i="6"/>
  <c r="AJ652" i="6"/>
  <c r="AK652" i="6"/>
  <c r="AL652" i="6"/>
  <c r="AM652" i="6"/>
  <c r="AO652" i="6"/>
  <c r="AN652" i="6" s="1"/>
  <c r="AP652" i="6"/>
  <c r="C653" i="6"/>
  <c r="D653" i="6" a="1"/>
  <c r="D653" i="6"/>
  <c r="E653" i="6"/>
  <c r="F653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S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AH653" i="6"/>
  <c r="AI653" i="6"/>
  <c r="AJ653" i="6"/>
  <c r="AK653" i="6"/>
  <c r="AL653" i="6"/>
  <c r="AM653" i="6"/>
  <c r="AO653" i="6"/>
  <c r="AN653" i="6" s="1"/>
  <c r="AP653" i="6"/>
  <c r="C654" i="6"/>
  <c r="D654" i="6" a="1"/>
  <c r="D654" i="6"/>
  <c r="E654" i="6"/>
  <c r="F654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S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AH654" i="6"/>
  <c r="AI654" i="6"/>
  <c r="AJ654" i="6"/>
  <c r="AK654" i="6"/>
  <c r="AL654" i="6"/>
  <c r="AM654" i="6"/>
  <c r="AO654" i="6"/>
  <c r="AN654" i="6" s="1"/>
  <c r="AP654" i="6"/>
  <c r="C655" i="6"/>
  <c r="D655" i="6" a="1"/>
  <c r="D655" i="6"/>
  <c r="E655" i="6"/>
  <c r="F655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S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AH655" i="6"/>
  <c r="AI655" i="6"/>
  <c r="AJ655" i="6"/>
  <c r="AK655" i="6"/>
  <c r="AL655" i="6"/>
  <c r="AM655" i="6"/>
  <c r="AO655" i="6"/>
  <c r="AN655" i="6" s="1"/>
  <c r="AP655" i="6"/>
  <c r="C656" i="6"/>
  <c r="D656" i="6" a="1"/>
  <c r="D656" i="6"/>
  <c r="E656" i="6"/>
  <c r="F656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S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AH656" i="6"/>
  <c r="AI656" i="6"/>
  <c r="AJ656" i="6"/>
  <c r="AK656" i="6"/>
  <c r="AL656" i="6"/>
  <c r="AM656" i="6"/>
  <c r="AO656" i="6"/>
  <c r="AN656" i="6" s="1"/>
  <c r="AP656" i="6"/>
  <c r="C657" i="6"/>
  <c r="D657" i="6" a="1"/>
  <c r="D657" i="6"/>
  <c r="E657" i="6"/>
  <c r="F657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S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AH657" i="6"/>
  <c r="AI657" i="6"/>
  <c r="AJ657" i="6"/>
  <c r="AK657" i="6"/>
  <c r="AL657" i="6"/>
  <c r="AM657" i="6"/>
  <c r="AO657" i="6"/>
  <c r="AN657" i="6" s="1"/>
  <c r="AP657" i="6"/>
  <c r="C658" i="6"/>
  <c r="D658" i="6" a="1"/>
  <c r="D658" i="6"/>
  <c r="E658" i="6"/>
  <c r="F658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S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AH658" i="6"/>
  <c r="AI658" i="6"/>
  <c r="AJ658" i="6"/>
  <c r="AK658" i="6"/>
  <c r="AL658" i="6"/>
  <c r="AM658" i="6"/>
  <c r="AO658" i="6"/>
  <c r="AN658" i="6" s="1"/>
  <c r="AP658" i="6"/>
  <c r="C659" i="6"/>
  <c r="D659" i="6" a="1"/>
  <c r="D659" i="6"/>
  <c r="E659" i="6"/>
  <c r="F659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S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AH659" i="6"/>
  <c r="AI659" i="6"/>
  <c r="AJ659" i="6"/>
  <c r="AK659" i="6"/>
  <c r="AL659" i="6"/>
  <c r="AM659" i="6"/>
  <c r="AO659" i="6"/>
  <c r="AN659" i="6" s="1"/>
  <c r="AP659" i="6"/>
  <c r="C660" i="6"/>
  <c r="D660" i="6" a="1"/>
  <c r="D660" i="6"/>
  <c r="E660" i="6"/>
  <c r="F660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S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AH660" i="6"/>
  <c r="AI660" i="6"/>
  <c r="AJ660" i="6"/>
  <c r="AK660" i="6"/>
  <c r="AL660" i="6"/>
  <c r="AM660" i="6"/>
  <c r="AO660" i="6"/>
  <c r="AN660" i="6" s="1"/>
  <c r="AP660" i="6"/>
  <c r="C661" i="6"/>
  <c r="D661" i="6" a="1"/>
  <c r="D661" i="6"/>
  <c r="E661" i="6"/>
  <c r="F661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S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AH661" i="6"/>
  <c r="AI661" i="6"/>
  <c r="AJ661" i="6"/>
  <c r="AK661" i="6"/>
  <c r="AL661" i="6"/>
  <c r="AM661" i="6"/>
  <c r="AO661" i="6"/>
  <c r="AN661" i="6" s="1"/>
  <c r="AP661" i="6"/>
  <c r="C662" i="6"/>
  <c r="D662" i="6" a="1"/>
  <c r="D662" i="6"/>
  <c r="E662" i="6"/>
  <c r="F662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S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AH662" i="6"/>
  <c r="AI662" i="6"/>
  <c r="AJ662" i="6"/>
  <c r="AK662" i="6"/>
  <c r="AL662" i="6"/>
  <c r="AM662" i="6"/>
  <c r="AO662" i="6"/>
  <c r="AN662" i="6" s="1"/>
  <c r="AP662" i="6"/>
  <c r="C663" i="6"/>
  <c r="D663" i="6" a="1"/>
  <c r="D663" i="6"/>
  <c r="E663" i="6"/>
  <c r="F663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S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AH663" i="6"/>
  <c r="AI663" i="6"/>
  <c r="AJ663" i="6"/>
  <c r="AK663" i="6"/>
  <c r="AL663" i="6"/>
  <c r="AM663" i="6"/>
  <c r="AO663" i="6"/>
  <c r="AN663" i="6" s="1"/>
  <c r="AP663" i="6"/>
  <c r="C664" i="6"/>
  <c r="D664" i="6" a="1"/>
  <c r="D664" i="6"/>
  <c r="E664" i="6"/>
  <c r="F664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S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AH664" i="6"/>
  <c r="AI664" i="6"/>
  <c r="AJ664" i="6"/>
  <c r="AK664" i="6"/>
  <c r="AL664" i="6"/>
  <c r="AM664" i="6"/>
  <c r="AO664" i="6"/>
  <c r="AN664" i="6" s="1"/>
  <c r="AP664" i="6"/>
  <c r="C665" i="6"/>
  <c r="D665" i="6" a="1"/>
  <c r="D665" i="6"/>
  <c r="E665" i="6"/>
  <c r="F665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S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AH665" i="6"/>
  <c r="AI665" i="6"/>
  <c r="AJ665" i="6"/>
  <c r="AK665" i="6"/>
  <c r="AL665" i="6"/>
  <c r="AM665" i="6"/>
  <c r="AO665" i="6"/>
  <c r="AN665" i="6" s="1"/>
  <c r="AP665" i="6"/>
  <c r="C666" i="6"/>
  <c r="D666" i="6" a="1"/>
  <c r="D666" i="6"/>
  <c r="E666" i="6"/>
  <c r="F666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S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AH666" i="6"/>
  <c r="AI666" i="6"/>
  <c r="AJ666" i="6"/>
  <c r="AK666" i="6"/>
  <c r="AL666" i="6"/>
  <c r="AM666" i="6"/>
  <c r="AO666" i="6"/>
  <c r="AN666" i="6" s="1"/>
  <c r="AP666" i="6"/>
  <c r="C667" i="6"/>
  <c r="D667" i="6" a="1"/>
  <c r="D667" i="6"/>
  <c r="E667" i="6"/>
  <c r="F667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S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AH667" i="6"/>
  <c r="AI667" i="6"/>
  <c r="AJ667" i="6"/>
  <c r="AK667" i="6"/>
  <c r="AL667" i="6"/>
  <c r="AM667" i="6"/>
  <c r="AO667" i="6"/>
  <c r="AN667" i="6" s="1"/>
  <c r="AP667" i="6"/>
  <c r="C668" i="6"/>
  <c r="D668" i="6" a="1"/>
  <c r="D668" i="6"/>
  <c r="E668" i="6"/>
  <c r="F668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S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AH668" i="6"/>
  <c r="AI668" i="6"/>
  <c r="AJ668" i="6"/>
  <c r="AK668" i="6"/>
  <c r="AL668" i="6"/>
  <c r="AM668" i="6"/>
  <c r="AO668" i="6"/>
  <c r="AN668" i="6" s="1"/>
  <c r="AP668" i="6"/>
  <c r="C669" i="6"/>
  <c r="D669" i="6" a="1"/>
  <c r="D669" i="6"/>
  <c r="E669" i="6"/>
  <c r="F669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S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AH669" i="6"/>
  <c r="AI669" i="6"/>
  <c r="AJ669" i="6"/>
  <c r="AK669" i="6"/>
  <c r="AL669" i="6"/>
  <c r="AM669" i="6"/>
  <c r="AO669" i="6"/>
  <c r="AN669" i="6" s="1"/>
  <c r="AP669" i="6"/>
  <c r="C670" i="6"/>
  <c r="D670" i="6" a="1"/>
  <c r="D670" i="6"/>
  <c r="E670" i="6"/>
  <c r="F670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S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AH670" i="6"/>
  <c r="AI670" i="6"/>
  <c r="AJ670" i="6"/>
  <c r="AK670" i="6"/>
  <c r="AL670" i="6"/>
  <c r="AM670" i="6"/>
  <c r="AO670" i="6"/>
  <c r="AN670" i="6" s="1"/>
  <c r="AP670" i="6"/>
  <c r="C671" i="6"/>
  <c r="D671" i="6" a="1"/>
  <c r="D671" i="6"/>
  <c r="E671" i="6"/>
  <c r="F671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S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AH671" i="6"/>
  <c r="AI671" i="6"/>
  <c r="AJ671" i="6"/>
  <c r="AK671" i="6"/>
  <c r="AL671" i="6"/>
  <c r="AM671" i="6"/>
  <c r="AO671" i="6"/>
  <c r="AN671" i="6" s="1"/>
  <c r="AP671" i="6"/>
  <c r="C672" i="6"/>
  <c r="D672" i="6" a="1"/>
  <c r="D672" i="6"/>
  <c r="E672" i="6"/>
  <c r="F672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S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AH672" i="6"/>
  <c r="AI672" i="6"/>
  <c r="AJ672" i="6"/>
  <c r="AK672" i="6"/>
  <c r="AL672" i="6"/>
  <c r="AM672" i="6"/>
  <c r="AO672" i="6"/>
  <c r="AN672" i="6" s="1"/>
  <c r="AP672" i="6"/>
  <c r="C673" i="6"/>
  <c r="D673" i="6" a="1"/>
  <c r="D673" i="6"/>
  <c r="E673" i="6"/>
  <c r="F673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S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AH673" i="6"/>
  <c r="AI673" i="6"/>
  <c r="AJ673" i="6"/>
  <c r="AK673" i="6"/>
  <c r="AL673" i="6"/>
  <c r="AM673" i="6"/>
  <c r="AO673" i="6"/>
  <c r="AN673" i="6" s="1"/>
  <c r="AP673" i="6"/>
  <c r="C674" i="6"/>
  <c r="D674" i="6" a="1"/>
  <c r="D674" i="6"/>
  <c r="E674" i="6"/>
  <c r="F674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S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AH674" i="6"/>
  <c r="AI674" i="6"/>
  <c r="AJ674" i="6"/>
  <c r="AK674" i="6"/>
  <c r="AL674" i="6"/>
  <c r="AM674" i="6"/>
  <c r="AO674" i="6"/>
  <c r="AN674" i="6" s="1"/>
  <c r="AP674" i="6"/>
  <c r="C675" i="6"/>
  <c r="D675" i="6" a="1"/>
  <c r="D675" i="6"/>
  <c r="E675" i="6"/>
  <c r="F675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S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AH675" i="6"/>
  <c r="AI675" i="6"/>
  <c r="AJ675" i="6"/>
  <c r="AK675" i="6"/>
  <c r="AL675" i="6"/>
  <c r="AM675" i="6"/>
  <c r="AO675" i="6"/>
  <c r="AN675" i="6" s="1"/>
  <c r="AP675" i="6"/>
  <c r="C676" i="6"/>
  <c r="D676" i="6" a="1"/>
  <c r="D676" i="6"/>
  <c r="E676" i="6"/>
  <c r="F676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S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AH676" i="6"/>
  <c r="AI676" i="6"/>
  <c r="AJ676" i="6"/>
  <c r="AK676" i="6"/>
  <c r="AL676" i="6"/>
  <c r="AM676" i="6"/>
  <c r="AO676" i="6"/>
  <c r="AN676" i="6" s="1"/>
  <c r="AP676" i="6"/>
  <c r="C677" i="6"/>
  <c r="D677" i="6" a="1"/>
  <c r="D677" i="6"/>
  <c r="E677" i="6"/>
  <c r="F677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S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AH677" i="6"/>
  <c r="AI677" i="6"/>
  <c r="AJ677" i="6"/>
  <c r="AK677" i="6"/>
  <c r="AL677" i="6"/>
  <c r="AM677" i="6"/>
  <c r="AO677" i="6"/>
  <c r="AN677" i="6" s="1"/>
  <c r="AP677" i="6"/>
  <c r="C678" i="6"/>
  <c r="D678" i="6" a="1"/>
  <c r="D678" i="6"/>
  <c r="E678" i="6"/>
  <c r="F678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S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AH678" i="6"/>
  <c r="AI678" i="6"/>
  <c r="AJ678" i="6"/>
  <c r="AK678" i="6"/>
  <c r="AL678" i="6"/>
  <c r="AM678" i="6"/>
  <c r="AO678" i="6"/>
  <c r="AN678" i="6" s="1"/>
  <c r="AP678" i="6"/>
  <c r="C679" i="6"/>
  <c r="D679" i="6" a="1"/>
  <c r="D679" i="6"/>
  <c r="E679" i="6"/>
  <c r="F679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S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AH679" i="6"/>
  <c r="AI679" i="6"/>
  <c r="AJ679" i="6"/>
  <c r="AK679" i="6"/>
  <c r="AL679" i="6"/>
  <c r="AM679" i="6"/>
  <c r="AO679" i="6"/>
  <c r="AN679" i="6" s="1"/>
  <c r="AP679" i="6"/>
  <c r="C680" i="6"/>
  <c r="D680" i="6" a="1"/>
  <c r="D680" i="6"/>
  <c r="E680" i="6"/>
  <c r="F680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S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AH680" i="6"/>
  <c r="AI680" i="6"/>
  <c r="AJ680" i="6"/>
  <c r="AK680" i="6"/>
  <c r="AL680" i="6"/>
  <c r="AM680" i="6"/>
  <c r="AO680" i="6"/>
  <c r="AN680" i="6" s="1"/>
  <c r="AP680" i="6"/>
  <c r="C681" i="6"/>
  <c r="D681" i="6" a="1"/>
  <c r="D681" i="6"/>
  <c r="E681" i="6"/>
  <c r="F681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S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AH681" i="6"/>
  <c r="AI681" i="6"/>
  <c r="AJ681" i="6"/>
  <c r="AK681" i="6"/>
  <c r="AL681" i="6"/>
  <c r="AM681" i="6"/>
  <c r="AO681" i="6"/>
  <c r="AN681" i="6" s="1"/>
  <c r="AP681" i="6"/>
  <c r="C682" i="6"/>
  <c r="D682" i="6" a="1"/>
  <c r="D682" i="6"/>
  <c r="E682" i="6"/>
  <c r="F682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S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AH682" i="6"/>
  <c r="AI682" i="6"/>
  <c r="AJ682" i="6"/>
  <c r="AK682" i="6"/>
  <c r="AL682" i="6"/>
  <c r="AM682" i="6"/>
  <c r="AO682" i="6"/>
  <c r="AN682" i="6" s="1"/>
  <c r="AP682" i="6"/>
  <c r="C683" i="6"/>
  <c r="D683" i="6" a="1"/>
  <c r="D683" i="6"/>
  <c r="E683" i="6"/>
  <c r="F683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S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AH683" i="6"/>
  <c r="AI683" i="6"/>
  <c r="AJ683" i="6"/>
  <c r="AK683" i="6"/>
  <c r="AL683" i="6"/>
  <c r="AM683" i="6"/>
  <c r="AO683" i="6"/>
  <c r="AN683" i="6" s="1"/>
  <c r="AP683" i="6"/>
  <c r="C684" i="6"/>
  <c r="D684" i="6" a="1"/>
  <c r="D684" i="6"/>
  <c r="E684" i="6"/>
  <c r="F684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S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AH684" i="6"/>
  <c r="AI684" i="6"/>
  <c r="AJ684" i="6"/>
  <c r="AK684" i="6"/>
  <c r="AL684" i="6"/>
  <c r="AM684" i="6"/>
  <c r="AO684" i="6"/>
  <c r="AN684" i="6" s="1"/>
  <c r="AP684" i="6"/>
  <c r="C685" i="6"/>
  <c r="D685" i="6" a="1"/>
  <c r="D685" i="6"/>
  <c r="E685" i="6"/>
  <c r="F685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S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AH685" i="6"/>
  <c r="AI685" i="6"/>
  <c r="AJ685" i="6"/>
  <c r="AK685" i="6"/>
  <c r="AL685" i="6"/>
  <c r="AM685" i="6"/>
  <c r="AO685" i="6"/>
  <c r="AN685" i="6" s="1"/>
  <c r="AP685" i="6"/>
  <c r="C686" i="6"/>
  <c r="D686" i="6" a="1"/>
  <c r="D686" i="6"/>
  <c r="E686" i="6"/>
  <c r="F686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S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AH686" i="6"/>
  <c r="AI686" i="6"/>
  <c r="AJ686" i="6"/>
  <c r="AK686" i="6"/>
  <c r="AL686" i="6"/>
  <c r="AM686" i="6"/>
  <c r="AO686" i="6"/>
  <c r="AN686" i="6" s="1"/>
  <c r="AP686" i="6"/>
  <c r="C687" i="6"/>
  <c r="D687" i="6" a="1"/>
  <c r="D687" i="6"/>
  <c r="E687" i="6"/>
  <c r="F687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S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AH687" i="6"/>
  <c r="AI687" i="6"/>
  <c r="AJ687" i="6"/>
  <c r="AK687" i="6"/>
  <c r="AL687" i="6"/>
  <c r="AM687" i="6"/>
  <c r="AO687" i="6"/>
  <c r="AN687" i="6" s="1"/>
  <c r="AP687" i="6"/>
  <c r="C688" i="6"/>
  <c r="D688" i="6" a="1"/>
  <c r="D688" i="6"/>
  <c r="E688" i="6"/>
  <c r="F688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S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AH688" i="6"/>
  <c r="AI688" i="6"/>
  <c r="AJ688" i="6"/>
  <c r="AK688" i="6"/>
  <c r="AL688" i="6"/>
  <c r="AM688" i="6"/>
  <c r="AO688" i="6"/>
  <c r="AN688" i="6" s="1"/>
  <c r="AP688" i="6"/>
  <c r="C689" i="6"/>
  <c r="D689" i="6" a="1"/>
  <c r="D689" i="6"/>
  <c r="E689" i="6"/>
  <c r="F689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S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AH689" i="6"/>
  <c r="AI689" i="6"/>
  <c r="AJ689" i="6"/>
  <c r="AK689" i="6"/>
  <c r="AL689" i="6"/>
  <c r="AM689" i="6"/>
  <c r="AO689" i="6"/>
  <c r="AN689" i="6" s="1"/>
  <c r="AP689" i="6"/>
  <c r="C690" i="6"/>
  <c r="D690" i="6" a="1"/>
  <c r="D690" i="6"/>
  <c r="E690" i="6"/>
  <c r="F690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S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AH690" i="6"/>
  <c r="AI690" i="6"/>
  <c r="AJ690" i="6"/>
  <c r="AK690" i="6"/>
  <c r="AL690" i="6"/>
  <c r="AM690" i="6"/>
  <c r="AO690" i="6"/>
  <c r="AN690" i="6" s="1"/>
  <c r="AP690" i="6"/>
  <c r="C691" i="6"/>
  <c r="D691" i="6" a="1"/>
  <c r="D691" i="6"/>
  <c r="E691" i="6"/>
  <c r="F691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S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AH691" i="6"/>
  <c r="AI691" i="6"/>
  <c r="AJ691" i="6"/>
  <c r="AK691" i="6"/>
  <c r="AL691" i="6"/>
  <c r="AM691" i="6"/>
  <c r="AO691" i="6"/>
  <c r="AN691" i="6" s="1"/>
  <c r="AP691" i="6"/>
  <c r="C692" i="6"/>
  <c r="D692" i="6" a="1"/>
  <c r="D692" i="6"/>
  <c r="E692" i="6"/>
  <c r="F692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S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AH692" i="6"/>
  <c r="AI692" i="6"/>
  <c r="AJ692" i="6"/>
  <c r="AK692" i="6"/>
  <c r="AL692" i="6"/>
  <c r="AM692" i="6"/>
  <c r="AO692" i="6"/>
  <c r="AN692" i="6" s="1"/>
  <c r="AP692" i="6"/>
  <c r="C693" i="6"/>
  <c r="D693" i="6" a="1"/>
  <c r="D693" i="6"/>
  <c r="E693" i="6"/>
  <c r="F693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S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AH693" i="6"/>
  <c r="AI693" i="6"/>
  <c r="AJ693" i="6"/>
  <c r="AK693" i="6"/>
  <c r="AL693" i="6"/>
  <c r="AM693" i="6"/>
  <c r="AO693" i="6"/>
  <c r="AN693" i="6" s="1"/>
  <c r="AP693" i="6"/>
  <c r="C694" i="6"/>
  <c r="D694" i="6" a="1"/>
  <c r="D694" i="6"/>
  <c r="E694" i="6"/>
  <c r="F694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S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AH694" i="6"/>
  <c r="AI694" i="6"/>
  <c r="AJ694" i="6"/>
  <c r="AK694" i="6"/>
  <c r="AL694" i="6"/>
  <c r="AM694" i="6"/>
  <c r="AO694" i="6"/>
  <c r="AN694" i="6" s="1"/>
  <c r="AP694" i="6"/>
  <c r="C695" i="6"/>
  <c r="D695" i="6" a="1"/>
  <c r="D695" i="6"/>
  <c r="E695" i="6"/>
  <c r="F695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S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AH695" i="6"/>
  <c r="AI695" i="6"/>
  <c r="AJ695" i="6"/>
  <c r="AK695" i="6"/>
  <c r="AL695" i="6"/>
  <c r="AM695" i="6"/>
  <c r="AO695" i="6"/>
  <c r="AN695" i="6" s="1"/>
  <c r="AP695" i="6"/>
  <c r="C696" i="6"/>
  <c r="D696" i="6" a="1"/>
  <c r="D696" i="6"/>
  <c r="E696" i="6"/>
  <c r="F696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S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AH696" i="6"/>
  <c r="AI696" i="6"/>
  <c r="AJ696" i="6"/>
  <c r="AK696" i="6"/>
  <c r="AL696" i="6"/>
  <c r="AM696" i="6"/>
  <c r="AO696" i="6"/>
  <c r="AN696" i="6" s="1"/>
  <c r="AP696" i="6"/>
  <c r="C697" i="6"/>
  <c r="D697" i="6" a="1"/>
  <c r="D697" i="6"/>
  <c r="E697" i="6"/>
  <c r="F697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S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AH697" i="6"/>
  <c r="AI697" i="6"/>
  <c r="AJ697" i="6"/>
  <c r="AK697" i="6"/>
  <c r="AL697" i="6"/>
  <c r="AM697" i="6"/>
  <c r="AO697" i="6"/>
  <c r="AN697" i="6" s="1"/>
  <c r="AP697" i="6"/>
  <c r="C698" i="6"/>
  <c r="D698" i="6" a="1"/>
  <c r="D698" i="6"/>
  <c r="E698" i="6"/>
  <c r="F698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S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AH698" i="6"/>
  <c r="AI698" i="6"/>
  <c r="AJ698" i="6"/>
  <c r="AK698" i="6"/>
  <c r="AL698" i="6"/>
  <c r="AM698" i="6"/>
  <c r="AO698" i="6"/>
  <c r="AN698" i="6" s="1"/>
  <c r="AP698" i="6"/>
  <c r="C699" i="6"/>
  <c r="D699" i="6" a="1"/>
  <c r="D699" i="6"/>
  <c r="E699" i="6"/>
  <c r="F699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S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AH699" i="6"/>
  <c r="AI699" i="6"/>
  <c r="AJ699" i="6"/>
  <c r="AK699" i="6"/>
  <c r="AL699" i="6"/>
  <c r="AM699" i="6"/>
  <c r="AO699" i="6"/>
  <c r="AN699" i="6" s="1"/>
  <c r="AP699" i="6"/>
  <c r="C700" i="6"/>
  <c r="D700" i="6" a="1"/>
  <c r="D700" i="6"/>
  <c r="E700" i="6"/>
  <c r="F700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S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AH700" i="6"/>
  <c r="AI700" i="6"/>
  <c r="AJ700" i="6"/>
  <c r="AK700" i="6"/>
  <c r="AL700" i="6"/>
  <c r="AM700" i="6"/>
  <c r="AO700" i="6"/>
  <c r="AN700" i="6" s="1"/>
  <c r="AP700" i="6"/>
  <c r="C701" i="6"/>
  <c r="D701" i="6" a="1"/>
  <c r="D701" i="6"/>
  <c r="E701" i="6"/>
  <c r="F701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S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AH701" i="6"/>
  <c r="AI701" i="6"/>
  <c r="AJ701" i="6"/>
  <c r="AK701" i="6"/>
  <c r="AL701" i="6"/>
  <c r="AM701" i="6"/>
  <c r="AO701" i="6"/>
  <c r="AN701" i="6" s="1"/>
  <c r="AP701" i="6"/>
  <c r="C702" i="6"/>
  <c r="D702" i="6" a="1"/>
  <c r="D702" i="6"/>
  <c r="E702" i="6"/>
  <c r="F702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S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AH702" i="6"/>
  <c r="AI702" i="6"/>
  <c r="AJ702" i="6"/>
  <c r="AK702" i="6"/>
  <c r="AL702" i="6"/>
  <c r="AM702" i="6"/>
  <c r="AO702" i="6"/>
  <c r="AN702" i="6" s="1"/>
  <c r="AP702" i="6"/>
  <c r="C703" i="6"/>
  <c r="D703" i="6" a="1"/>
  <c r="D703" i="6"/>
  <c r="E703" i="6"/>
  <c r="F703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S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AH703" i="6"/>
  <c r="AI703" i="6"/>
  <c r="AJ703" i="6"/>
  <c r="AK703" i="6"/>
  <c r="AL703" i="6"/>
  <c r="AM703" i="6"/>
  <c r="AO703" i="6"/>
  <c r="AN703" i="6" s="1"/>
  <c r="AP703" i="6"/>
  <c r="C704" i="6"/>
  <c r="D704" i="6" a="1"/>
  <c r="D704" i="6"/>
  <c r="E704" i="6"/>
  <c r="F704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S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AH704" i="6"/>
  <c r="AI704" i="6"/>
  <c r="AJ704" i="6"/>
  <c r="AK704" i="6"/>
  <c r="AL704" i="6"/>
  <c r="AM704" i="6"/>
  <c r="AO704" i="6"/>
  <c r="AN704" i="6" s="1"/>
  <c r="AP704" i="6"/>
  <c r="C705" i="6"/>
  <c r="D705" i="6" a="1"/>
  <c r="D705" i="6"/>
  <c r="E705" i="6"/>
  <c r="F705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S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AH705" i="6"/>
  <c r="AI705" i="6"/>
  <c r="AJ705" i="6"/>
  <c r="AK705" i="6"/>
  <c r="AL705" i="6"/>
  <c r="AM705" i="6"/>
  <c r="AO705" i="6"/>
  <c r="AN705" i="6" s="1"/>
  <c r="AP705" i="6"/>
  <c r="C706" i="6"/>
  <c r="D706" i="6" a="1"/>
  <c r="D706" i="6"/>
  <c r="E706" i="6"/>
  <c r="F706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S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AH706" i="6"/>
  <c r="AI706" i="6"/>
  <c r="AJ706" i="6"/>
  <c r="AK706" i="6"/>
  <c r="AL706" i="6"/>
  <c r="AM706" i="6"/>
  <c r="AO706" i="6"/>
  <c r="AN706" i="6" s="1"/>
  <c r="AP706" i="6"/>
  <c r="C707" i="6"/>
  <c r="D707" i="6" a="1"/>
  <c r="D707" i="6"/>
  <c r="E707" i="6"/>
  <c r="F707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S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AH707" i="6"/>
  <c r="AI707" i="6"/>
  <c r="AJ707" i="6"/>
  <c r="AK707" i="6"/>
  <c r="AL707" i="6"/>
  <c r="AM707" i="6"/>
  <c r="AO707" i="6"/>
  <c r="AN707" i="6" s="1"/>
  <c r="AP707" i="6"/>
  <c r="C708" i="6"/>
  <c r="D708" i="6" a="1"/>
  <c r="D708" i="6"/>
  <c r="E708" i="6"/>
  <c r="F708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S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AH708" i="6"/>
  <c r="AI708" i="6"/>
  <c r="AJ708" i="6"/>
  <c r="AK708" i="6"/>
  <c r="AL708" i="6"/>
  <c r="AM708" i="6"/>
  <c r="AO708" i="6"/>
  <c r="AN708" i="6" s="1"/>
  <c r="AP708" i="6"/>
  <c r="C709" i="6"/>
  <c r="D709" i="6" a="1"/>
  <c r="D709" i="6"/>
  <c r="E709" i="6"/>
  <c r="F709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S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AH709" i="6"/>
  <c r="AI709" i="6"/>
  <c r="AJ709" i="6"/>
  <c r="AK709" i="6"/>
  <c r="AL709" i="6"/>
  <c r="AM709" i="6"/>
  <c r="AO709" i="6"/>
  <c r="AN709" i="6" s="1"/>
  <c r="AP709" i="6"/>
  <c r="C710" i="6"/>
  <c r="D710" i="6" a="1"/>
  <c r="D710" i="6"/>
  <c r="E710" i="6"/>
  <c r="F710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S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AH710" i="6"/>
  <c r="AI710" i="6"/>
  <c r="AJ710" i="6"/>
  <c r="AK710" i="6"/>
  <c r="AL710" i="6"/>
  <c r="AM710" i="6"/>
  <c r="AO710" i="6"/>
  <c r="AN710" i="6" s="1"/>
  <c r="AP710" i="6"/>
  <c r="C711" i="6"/>
  <c r="D711" i="6" a="1"/>
  <c r="D711" i="6"/>
  <c r="E711" i="6"/>
  <c r="F711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S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AH711" i="6"/>
  <c r="AI711" i="6"/>
  <c r="AJ711" i="6"/>
  <c r="AK711" i="6"/>
  <c r="AL711" i="6"/>
  <c r="AM711" i="6"/>
  <c r="AO711" i="6"/>
  <c r="AN711" i="6" s="1"/>
  <c r="AP711" i="6"/>
  <c r="C712" i="6"/>
  <c r="D712" i="6" a="1"/>
  <c r="D712" i="6"/>
  <c r="E712" i="6"/>
  <c r="F712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S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AH712" i="6"/>
  <c r="AI712" i="6"/>
  <c r="AJ712" i="6"/>
  <c r="AK712" i="6"/>
  <c r="AL712" i="6"/>
  <c r="AM712" i="6"/>
  <c r="AO712" i="6"/>
  <c r="AN712" i="6" s="1"/>
  <c r="AP712" i="6"/>
  <c r="C713" i="6"/>
  <c r="D713" i="6" a="1"/>
  <c r="D713" i="6"/>
  <c r="E713" i="6"/>
  <c r="F713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S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AH713" i="6"/>
  <c r="AI713" i="6"/>
  <c r="AJ713" i="6"/>
  <c r="AK713" i="6"/>
  <c r="AL713" i="6"/>
  <c r="AM713" i="6"/>
  <c r="AO713" i="6"/>
  <c r="AN713" i="6" s="1"/>
  <c r="AP713" i="6"/>
  <c r="C714" i="6"/>
  <c r="D714" i="6" a="1"/>
  <c r="D714" i="6"/>
  <c r="E714" i="6"/>
  <c r="F714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S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AH714" i="6"/>
  <c r="AI714" i="6"/>
  <c r="AJ714" i="6"/>
  <c r="AK714" i="6"/>
  <c r="AL714" i="6"/>
  <c r="AM714" i="6"/>
  <c r="AO714" i="6"/>
  <c r="AN714" i="6" s="1"/>
  <c r="AP714" i="6"/>
  <c r="C715" i="6"/>
  <c r="D715" i="6" a="1"/>
  <c r="D715" i="6"/>
  <c r="E715" i="6"/>
  <c r="F715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S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AH715" i="6"/>
  <c r="AI715" i="6"/>
  <c r="AJ715" i="6"/>
  <c r="AK715" i="6"/>
  <c r="AL715" i="6"/>
  <c r="AM715" i="6"/>
  <c r="AO715" i="6"/>
  <c r="AN715" i="6" s="1"/>
  <c r="AP715" i="6"/>
  <c r="C716" i="6"/>
  <c r="D716" i="6" a="1"/>
  <c r="D716" i="6"/>
  <c r="E716" i="6"/>
  <c r="F716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S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AH716" i="6"/>
  <c r="AI716" i="6"/>
  <c r="AJ716" i="6"/>
  <c r="AK716" i="6"/>
  <c r="AL716" i="6"/>
  <c r="AM716" i="6"/>
  <c r="AO716" i="6"/>
  <c r="AN716" i="6" s="1"/>
  <c r="AP716" i="6"/>
  <c r="C717" i="6"/>
  <c r="D717" i="6" a="1"/>
  <c r="D717" i="6"/>
  <c r="E717" i="6"/>
  <c r="F717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S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AH717" i="6"/>
  <c r="AI717" i="6"/>
  <c r="AJ717" i="6"/>
  <c r="AK717" i="6"/>
  <c r="AL717" i="6"/>
  <c r="AM717" i="6"/>
  <c r="AO717" i="6"/>
  <c r="AN717" i="6" s="1"/>
  <c r="AP717" i="6"/>
  <c r="C718" i="6"/>
  <c r="D718" i="6" a="1"/>
  <c r="D718" i="6"/>
  <c r="E718" i="6"/>
  <c r="F718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S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AH718" i="6"/>
  <c r="AI718" i="6"/>
  <c r="AJ718" i="6"/>
  <c r="AK718" i="6"/>
  <c r="AL718" i="6"/>
  <c r="AM718" i="6"/>
  <c r="AO718" i="6"/>
  <c r="AN718" i="6" s="1"/>
  <c r="AP718" i="6"/>
  <c r="C719" i="6"/>
  <c r="D719" i="6" a="1"/>
  <c r="D719" i="6"/>
  <c r="E719" i="6"/>
  <c r="F719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S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AH719" i="6"/>
  <c r="AI719" i="6"/>
  <c r="AJ719" i="6"/>
  <c r="AK719" i="6"/>
  <c r="AL719" i="6"/>
  <c r="AM719" i="6"/>
  <c r="AO719" i="6"/>
  <c r="AN719" i="6" s="1"/>
  <c r="AP719" i="6"/>
  <c r="C720" i="6"/>
  <c r="D720" i="6" a="1"/>
  <c r="D720" i="6"/>
  <c r="E720" i="6"/>
  <c r="F720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S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AH720" i="6"/>
  <c r="AI720" i="6"/>
  <c r="AJ720" i="6"/>
  <c r="AK720" i="6"/>
  <c r="AL720" i="6"/>
  <c r="AM720" i="6"/>
  <c r="AO720" i="6"/>
  <c r="AN720" i="6" s="1"/>
  <c r="AP720" i="6"/>
  <c r="C721" i="6"/>
  <c r="D721" i="6" a="1"/>
  <c r="D721" i="6"/>
  <c r="E721" i="6"/>
  <c r="F721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S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AH721" i="6"/>
  <c r="AI721" i="6"/>
  <c r="AJ721" i="6"/>
  <c r="AK721" i="6"/>
  <c r="AL721" i="6"/>
  <c r="AM721" i="6"/>
  <c r="AO721" i="6"/>
  <c r="AN721" i="6" s="1"/>
  <c r="AP721" i="6"/>
  <c r="C722" i="6"/>
  <c r="D722" i="6" a="1"/>
  <c r="D722" i="6"/>
  <c r="E722" i="6"/>
  <c r="F722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S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AH722" i="6"/>
  <c r="AI722" i="6"/>
  <c r="AJ722" i="6"/>
  <c r="AK722" i="6"/>
  <c r="AL722" i="6"/>
  <c r="AM722" i="6"/>
  <c r="AO722" i="6"/>
  <c r="AN722" i="6" s="1"/>
  <c r="AP722" i="6"/>
  <c r="C723" i="6"/>
  <c r="D723" i="6" a="1"/>
  <c r="D723" i="6"/>
  <c r="E723" i="6"/>
  <c r="F723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S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AH723" i="6"/>
  <c r="AI723" i="6"/>
  <c r="AJ723" i="6"/>
  <c r="AK723" i="6"/>
  <c r="AL723" i="6"/>
  <c r="AM723" i="6"/>
  <c r="AO723" i="6"/>
  <c r="AN723" i="6" s="1"/>
  <c r="AP723" i="6"/>
  <c r="C724" i="6"/>
  <c r="D724" i="6" a="1"/>
  <c r="D724" i="6"/>
  <c r="E724" i="6"/>
  <c r="F724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S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AH724" i="6"/>
  <c r="AI724" i="6"/>
  <c r="AJ724" i="6"/>
  <c r="AK724" i="6"/>
  <c r="AL724" i="6"/>
  <c r="AM724" i="6"/>
  <c r="AO724" i="6"/>
  <c r="AN724" i="6" s="1"/>
  <c r="AP724" i="6"/>
  <c r="C725" i="6"/>
  <c r="D725" i="6" a="1"/>
  <c r="D725" i="6"/>
  <c r="E725" i="6"/>
  <c r="F725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S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AH725" i="6"/>
  <c r="AI725" i="6"/>
  <c r="AJ725" i="6"/>
  <c r="AK725" i="6"/>
  <c r="AL725" i="6"/>
  <c r="AM725" i="6"/>
  <c r="AO725" i="6"/>
  <c r="AN725" i="6" s="1"/>
  <c r="AP725" i="6"/>
  <c r="C726" i="6"/>
  <c r="D726" i="6" a="1"/>
  <c r="D726" i="6"/>
  <c r="E726" i="6"/>
  <c r="F726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S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AH726" i="6"/>
  <c r="AI726" i="6"/>
  <c r="AJ726" i="6"/>
  <c r="AK726" i="6"/>
  <c r="AL726" i="6"/>
  <c r="AM726" i="6"/>
  <c r="AO726" i="6"/>
  <c r="AN726" i="6" s="1"/>
  <c r="AP726" i="6"/>
  <c r="C727" i="6"/>
  <c r="D727" i="6" a="1"/>
  <c r="D727" i="6"/>
  <c r="E727" i="6"/>
  <c r="F727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S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AH727" i="6"/>
  <c r="AI727" i="6"/>
  <c r="AJ727" i="6"/>
  <c r="AK727" i="6"/>
  <c r="AL727" i="6"/>
  <c r="AM727" i="6"/>
  <c r="AO727" i="6"/>
  <c r="AN727" i="6" s="1"/>
  <c r="AP727" i="6"/>
  <c r="C728" i="6"/>
  <c r="D728" i="6" a="1"/>
  <c r="D728" i="6"/>
  <c r="E728" i="6"/>
  <c r="F728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S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AH728" i="6"/>
  <c r="AI728" i="6"/>
  <c r="AJ728" i="6"/>
  <c r="AK728" i="6"/>
  <c r="AL728" i="6"/>
  <c r="AM728" i="6"/>
  <c r="AO728" i="6"/>
  <c r="AN728" i="6" s="1"/>
  <c r="AP728" i="6"/>
  <c r="C729" i="6"/>
  <c r="D729" i="6" a="1"/>
  <c r="D729" i="6"/>
  <c r="E729" i="6"/>
  <c r="F729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S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AH729" i="6"/>
  <c r="AI729" i="6"/>
  <c r="AJ729" i="6"/>
  <c r="AK729" i="6"/>
  <c r="AL729" i="6"/>
  <c r="AM729" i="6"/>
  <c r="AO729" i="6"/>
  <c r="AN729" i="6" s="1"/>
  <c r="AP729" i="6"/>
  <c r="C730" i="6"/>
  <c r="D730" i="6" a="1"/>
  <c r="D730" i="6"/>
  <c r="E730" i="6"/>
  <c r="F730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S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AH730" i="6"/>
  <c r="AI730" i="6"/>
  <c r="AJ730" i="6"/>
  <c r="AK730" i="6"/>
  <c r="AL730" i="6"/>
  <c r="AM730" i="6"/>
  <c r="AO730" i="6"/>
  <c r="AN730" i="6" s="1"/>
  <c r="AP730" i="6"/>
  <c r="C731" i="6"/>
  <c r="D731" i="6" a="1"/>
  <c r="D731" i="6"/>
  <c r="E731" i="6"/>
  <c r="F731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S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AH731" i="6"/>
  <c r="AI731" i="6"/>
  <c r="AJ731" i="6"/>
  <c r="AK731" i="6"/>
  <c r="AL731" i="6"/>
  <c r="AM731" i="6"/>
  <c r="AO731" i="6"/>
  <c r="AN731" i="6" s="1"/>
  <c r="AP731" i="6"/>
  <c r="C732" i="6"/>
  <c r="D732" i="6" a="1"/>
  <c r="D732" i="6"/>
  <c r="E732" i="6"/>
  <c r="F732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S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AH732" i="6"/>
  <c r="AI732" i="6"/>
  <c r="AJ732" i="6"/>
  <c r="AK732" i="6"/>
  <c r="AL732" i="6"/>
  <c r="AM732" i="6"/>
  <c r="AO732" i="6"/>
  <c r="AN732" i="6" s="1"/>
  <c r="AP732" i="6"/>
  <c r="C733" i="6"/>
  <c r="D733" i="6" a="1"/>
  <c r="D733" i="6"/>
  <c r="E733" i="6"/>
  <c r="F733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S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AH733" i="6"/>
  <c r="AI733" i="6"/>
  <c r="AJ733" i="6"/>
  <c r="AK733" i="6"/>
  <c r="AL733" i="6"/>
  <c r="AM733" i="6"/>
  <c r="AO733" i="6"/>
  <c r="AN733" i="6" s="1"/>
  <c r="AP733" i="6"/>
  <c r="C734" i="6"/>
  <c r="D734" i="6" a="1"/>
  <c r="D734" i="6"/>
  <c r="E734" i="6"/>
  <c r="F734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S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AH734" i="6"/>
  <c r="AI734" i="6"/>
  <c r="AJ734" i="6"/>
  <c r="AK734" i="6"/>
  <c r="AL734" i="6"/>
  <c r="AM734" i="6"/>
  <c r="AO734" i="6"/>
  <c r="AN734" i="6" s="1"/>
  <c r="AP734" i="6"/>
  <c r="C735" i="6"/>
  <c r="D735" i="6" a="1"/>
  <c r="D735" i="6"/>
  <c r="E735" i="6"/>
  <c r="F735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S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AH735" i="6"/>
  <c r="AI735" i="6"/>
  <c r="AJ735" i="6"/>
  <c r="AK735" i="6"/>
  <c r="AL735" i="6"/>
  <c r="AM735" i="6"/>
  <c r="AO735" i="6"/>
  <c r="AN735" i="6" s="1"/>
  <c r="AP735" i="6"/>
  <c r="C736" i="6"/>
  <c r="D736" i="6" a="1"/>
  <c r="D736" i="6"/>
  <c r="E736" i="6"/>
  <c r="F736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S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AH736" i="6"/>
  <c r="AI736" i="6"/>
  <c r="AJ736" i="6"/>
  <c r="AK736" i="6"/>
  <c r="AL736" i="6"/>
  <c r="AM736" i="6"/>
  <c r="AO736" i="6"/>
  <c r="AN736" i="6" s="1"/>
  <c r="AP736" i="6"/>
  <c r="C737" i="6"/>
  <c r="D737" i="6" a="1"/>
  <c r="D737" i="6"/>
  <c r="E737" i="6"/>
  <c r="F737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S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AH737" i="6"/>
  <c r="AI737" i="6"/>
  <c r="AJ737" i="6"/>
  <c r="AK737" i="6"/>
  <c r="AL737" i="6"/>
  <c r="AM737" i="6"/>
  <c r="AO737" i="6"/>
  <c r="AN737" i="6" s="1"/>
  <c r="AP737" i="6"/>
  <c r="C738" i="6"/>
  <c r="D738" i="6" a="1"/>
  <c r="D738" i="6"/>
  <c r="E738" i="6"/>
  <c r="F738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S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AH738" i="6"/>
  <c r="AI738" i="6"/>
  <c r="AJ738" i="6"/>
  <c r="AK738" i="6"/>
  <c r="AL738" i="6"/>
  <c r="AM738" i="6"/>
  <c r="AO738" i="6"/>
  <c r="AN738" i="6" s="1"/>
  <c r="AP738" i="6"/>
  <c r="C739" i="6"/>
  <c r="D739" i="6" a="1"/>
  <c r="D739" i="6"/>
  <c r="E739" i="6"/>
  <c r="F739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S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AH739" i="6"/>
  <c r="AI739" i="6"/>
  <c r="AJ739" i="6"/>
  <c r="AK739" i="6"/>
  <c r="AL739" i="6"/>
  <c r="AM739" i="6"/>
  <c r="AO739" i="6"/>
  <c r="AN739" i="6" s="1"/>
  <c r="AP739" i="6"/>
  <c r="C740" i="6"/>
  <c r="D740" i="6" a="1"/>
  <c r="D740" i="6"/>
  <c r="E740" i="6"/>
  <c r="F740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S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AH740" i="6"/>
  <c r="AI740" i="6"/>
  <c r="AJ740" i="6"/>
  <c r="AK740" i="6"/>
  <c r="AL740" i="6"/>
  <c r="AM740" i="6"/>
  <c r="AO740" i="6"/>
  <c r="AN740" i="6" s="1"/>
  <c r="AP740" i="6"/>
  <c r="C741" i="6"/>
  <c r="D741" i="6" a="1"/>
  <c r="D741" i="6"/>
  <c r="E741" i="6"/>
  <c r="F741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S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AH741" i="6"/>
  <c r="AI741" i="6"/>
  <c r="AJ741" i="6"/>
  <c r="AK741" i="6"/>
  <c r="AL741" i="6"/>
  <c r="AM741" i="6"/>
  <c r="AO741" i="6"/>
  <c r="AN741" i="6" s="1"/>
  <c r="AP741" i="6"/>
  <c r="C742" i="6"/>
  <c r="D742" i="6" a="1"/>
  <c r="D742" i="6"/>
  <c r="E742" i="6"/>
  <c r="F742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S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AH742" i="6"/>
  <c r="AI742" i="6"/>
  <c r="AJ742" i="6"/>
  <c r="AK742" i="6"/>
  <c r="AL742" i="6"/>
  <c r="AM742" i="6"/>
  <c r="AO742" i="6"/>
  <c r="AN742" i="6" s="1"/>
  <c r="AP742" i="6"/>
  <c r="C743" i="6"/>
  <c r="D743" i="6" a="1"/>
  <c r="D743" i="6"/>
  <c r="E743" i="6"/>
  <c r="F743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S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AH743" i="6"/>
  <c r="AI743" i="6"/>
  <c r="AJ743" i="6"/>
  <c r="AK743" i="6"/>
  <c r="AL743" i="6"/>
  <c r="AM743" i="6"/>
  <c r="AO743" i="6"/>
  <c r="AN743" i="6" s="1"/>
  <c r="AP743" i="6"/>
  <c r="C744" i="6"/>
  <c r="D744" i="6" a="1"/>
  <c r="D744" i="6"/>
  <c r="E744" i="6"/>
  <c r="F744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S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AH744" i="6"/>
  <c r="AI744" i="6"/>
  <c r="AJ744" i="6"/>
  <c r="AK744" i="6"/>
  <c r="AL744" i="6"/>
  <c r="AM744" i="6"/>
  <c r="AO744" i="6"/>
  <c r="AN744" i="6" s="1"/>
  <c r="AP744" i="6"/>
  <c r="C745" i="6"/>
  <c r="D745" i="6" a="1"/>
  <c r="D745" i="6"/>
  <c r="E745" i="6"/>
  <c r="F745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S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AH745" i="6"/>
  <c r="AI745" i="6"/>
  <c r="AJ745" i="6"/>
  <c r="AK745" i="6"/>
  <c r="AL745" i="6"/>
  <c r="AM745" i="6"/>
  <c r="AO745" i="6"/>
  <c r="AN745" i="6" s="1"/>
  <c r="AP745" i="6"/>
  <c r="C746" i="6"/>
  <c r="D746" i="6" a="1"/>
  <c r="D746" i="6"/>
  <c r="E746" i="6"/>
  <c r="F746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S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AH746" i="6"/>
  <c r="AI746" i="6"/>
  <c r="AJ746" i="6"/>
  <c r="AK746" i="6"/>
  <c r="AL746" i="6"/>
  <c r="AM746" i="6"/>
  <c r="AO746" i="6"/>
  <c r="AN746" i="6" s="1"/>
  <c r="AP746" i="6"/>
  <c r="C747" i="6"/>
  <c r="D747" i="6" a="1"/>
  <c r="D747" i="6"/>
  <c r="E747" i="6"/>
  <c r="F747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S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AH747" i="6"/>
  <c r="AI747" i="6"/>
  <c r="AJ747" i="6"/>
  <c r="AK747" i="6"/>
  <c r="AL747" i="6"/>
  <c r="AM747" i="6"/>
  <c r="AO747" i="6"/>
  <c r="AN747" i="6" s="1"/>
  <c r="AP747" i="6"/>
  <c r="C748" i="6"/>
  <c r="D748" i="6" a="1"/>
  <c r="D748" i="6"/>
  <c r="E748" i="6"/>
  <c r="F748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S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AH748" i="6"/>
  <c r="AI748" i="6"/>
  <c r="AJ748" i="6"/>
  <c r="AK748" i="6"/>
  <c r="AL748" i="6"/>
  <c r="AM748" i="6"/>
  <c r="AO748" i="6"/>
  <c r="AN748" i="6" s="1"/>
  <c r="AP748" i="6"/>
  <c r="C749" i="6"/>
  <c r="D749" i="6" a="1"/>
  <c r="D749" i="6"/>
  <c r="E749" i="6"/>
  <c r="F749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S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AH749" i="6"/>
  <c r="AI749" i="6"/>
  <c r="AJ749" i="6"/>
  <c r="AK749" i="6"/>
  <c r="AL749" i="6"/>
  <c r="AM749" i="6"/>
  <c r="AO749" i="6"/>
  <c r="AN749" i="6" s="1"/>
  <c r="AP749" i="6"/>
  <c r="C750" i="6"/>
  <c r="D750" i="6" a="1"/>
  <c r="D750" i="6"/>
  <c r="E750" i="6"/>
  <c r="F750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S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AH750" i="6"/>
  <c r="AI750" i="6"/>
  <c r="AJ750" i="6"/>
  <c r="AK750" i="6"/>
  <c r="AL750" i="6"/>
  <c r="AM750" i="6"/>
  <c r="AO750" i="6"/>
  <c r="AN750" i="6" s="1"/>
  <c r="AP750" i="6"/>
  <c r="C751" i="6"/>
  <c r="D751" i="6" a="1"/>
  <c r="D751" i="6"/>
  <c r="E751" i="6"/>
  <c r="F751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S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AH751" i="6"/>
  <c r="AI751" i="6"/>
  <c r="AJ751" i="6"/>
  <c r="AK751" i="6"/>
  <c r="AL751" i="6"/>
  <c r="AM751" i="6"/>
  <c r="AO751" i="6"/>
  <c r="AN751" i="6" s="1"/>
  <c r="AP751" i="6"/>
  <c r="C752" i="6"/>
  <c r="D752" i="6" a="1"/>
  <c r="D752" i="6"/>
  <c r="E752" i="6"/>
  <c r="F752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S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AH752" i="6"/>
  <c r="AI752" i="6"/>
  <c r="AJ752" i="6"/>
  <c r="AK752" i="6"/>
  <c r="AL752" i="6"/>
  <c r="AM752" i="6"/>
  <c r="AO752" i="6"/>
  <c r="AN752" i="6" s="1"/>
  <c r="AP752" i="6"/>
  <c r="C753" i="6"/>
  <c r="D753" i="6" a="1"/>
  <c r="D753" i="6"/>
  <c r="E753" i="6"/>
  <c r="F753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S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AH753" i="6"/>
  <c r="AI753" i="6"/>
  <c r="AJ753" i="6"/>
  <c r="AK753" i="6"/>
  <c r="AL753" i="6"/>
  <c r="AM753" i="6"/>
  <c r="AO753" i="6"/>
  <c r="AN753" i="6" s="1"/>
  <c r="AP753" i="6"/>
  <c r="C754" i="6"/>
  <c r="D754" i="6" a="1"/>
  <c r="D754" i="6"/>
  <c r="E754" i="6"/>
  <c r="F754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S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AH754" i="6"/>
  <c r="AI754" i="6"/>
  <c r="AJ754" i="6"/>
  <c r="AK754" i="6"/>
  <c r="AL754" i="6"/>
  <c r="AM754" i="6"/>
  <c r="AO754" i="6"/>
  <c r="AN754" i="6" s="1"/>
  <c r="AP754" i="6"/>
  <c r="C755" i="6"/>
  <c r="D755" i="6" a="1"/>
  <c r="D755" i="6"/>
  <c r="E755" i="6"/>
  <c r="F755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S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AH755" i="6"/>
  <c r="AI755" i="6"/>
  <c r="AJ755" i="6"/>
  <c r="AK755" i="6"/>
  <c r="AL755" i="6"/>
  <c r="AM755" i="6"/>
  <c r="AO755" i="6"/>
  <c r="AN755" i="6" s="1"/>
  <c r="AP755" i="6"/>
  <c r="C756" i="6"/>
  <c r="D756" i="6" a="1"/>
  <c r="D756" i="6"/>
  <c r="E756" i="6"/>
  <c r="F756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S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AH756" i="6"/>
  <c r="AI756" i="6"/>
  <c r="AJ756" i="6"/>
  <c r="AK756" i="6"/>
  <c r="AL756" i="6"/>
  <c r="AM756" i="6"/>
  <c r="AO756" i="6"/>
  <c r="AN756" i="6" s="1"/>
  <c r="AP756" i="6"/>
  <c r="C757" i="6"/>
  <c r="D757" i="6" a="1"/>
  <c r="D757" i="6"/>
  <c r="E757" i="6"/>
  <c r="F757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S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AH757" i="6"/>
  <c r="AI757" i="6"/>
  <c r="AJ757" i="6"/>
  <c r="AK757" i="6"/>
  <c r="AL757" i="6"/>
  <c r="AM757" i="6"/>
  <c r="AO757" i="6"/>
  <c r="AN757" i="6" s="1"/>
  <c r="AP757" i="6"/>
  <c r="C758" i="6"/>
  <c r="D758" i="6" a="1"/>
  <c r="D758" i="6"/>
  <c r="E758" i="6"/>
  <c r="F758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S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AH758" i="6"/>
  <c r="AI758" i="6"/>
  <c r="AJ758" i="6"/>
  <c r="AK758" i="6"/>
  <c r="AL758" i="6"/>
  <c r="AM758" i="6"/>
  <c r="AO758" i="6"/>
  <c r="AN758" i="6" s="1"/>
  <c r="AP758" i="6"/>
  <c r="C759" i="6"/>
  <c r="D759" i="6" a="1"/>
  <c r="D759" i="6"/>
  <c r="E759" i="6"/>
  <c r="F759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S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AH759" i="6"/>
  <c r="AI759" i="6"/>
  <c r="AJ759" i="6"/>
  <c r="AK759" i="6"/>
  <c r="AL759" i="6"/>
  <c r="AM759" i="6"/>
  <c r="AO759" i="6"/>
  <c r="AN759" i="6" s="1"/>
  <c r="AP759" i="6"/>
  <c r="C760" i="6"/>
  <c r="D760" i="6" a="1"/>
  <c r="D760" i="6"/>
  <c r="E760" i="6"/>
  <c r="F760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S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AH760" i="6"/>
  <c r="AI760" i="6"/>
  <c r="AJ760" i="6"/>
  <c r="AK760" i="6"/>
  <c r="AL760" i="6"/>
  <c r="AM760" i="6"/>
  <c r="AO760" i="6"/>
  <c r="AN760" i="6" s="1"/>
  <c r="AP760" i="6"/>
  <c r="C761" i="6"/>
  <c r="D761" i="6" a="1"/>
  <c r="D761" i="6"/>
  <c r="E761" i="6"/>
  <c r="F761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S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AH761" i="6"/>
  <c r="AI761" i="6"/>
  <c r="AJ761" i="6"/>
  <c r="AK761" i="6"/>
  <c r="AL761" i="6"/>
  <c r="AM761" i="6"/>
  <c r="AO761" i="6"/>
  <c r="AN761" i="6" s="1"/>
  <c r="AP761" i="6"/>
  <c r="C762" i="6"/>
  <c r="D762" i="6" a="1"/>
  <c r="D762" i="6"/>
  <c r="E762" i="6"/>
  <c r="F762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S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AH762" i="6"/>
  <c r="AI762" i="6"/>
  <c r="AJ762" i="6"/>
  <c r="AK762" i="6"/>
  <c r="AL762" i="6"/>
  <c r="AM762" i="6"/>
  <c r="AO762" i="6"/>
  <c r="AN762" i="6" s="1"/>
  <c r="AP762" i="6"/>
  <c r="C763" i="6"/>
  <c r="D763" i="6" a="1"/>
  <c r="D763" i="6"/>
  <c r="E763" i="6"/>
  <c r="F763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S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AH763" i="6"/>
  <c r="AI763" i="6"/>
  <c r="AJ763" i="6"/>
  <c r="AK763" i="6"/>
  <c r="AL763" i="6"/>
  <c r="AM763" i="6"/>
  <c r="AO763" i="6"/>
  <c r="AN763" i="6" s="1"/>
  <c r="AP763" i="6"/>
  <c r="C764" i="6"/>
  <c r="D764" i="6" a="1"/>
  <c r="D764" i="6"/>
  <c r="E764" i="6"/>
  <c r="F764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S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AH764" i="6"/>
  <c r="AI764" i="6"/>
  <c r="AJ764" i="6"/>
  <c r="AK764" i="6"/>
  <c r="AL764" i="6"/>
  <c r="AM764" i="6"/>
  <c r="AO764" i="6"/>
  <c r="AN764" i="6" s="1"/>
  <c r="AP764" i="6"/>
  <c r="C765" i="6"/>
  <c r="D765" i="6" a="1"/>
  <c r="D765" i="6"/>
  <c r="E765" i="6"/>
  <c r="F765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S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AH765" i="6"/>
  <c r="AI765" i="6"/>
  <c r="AJ765" i="6"/>
  <c r="AK765" i="6"/>
  <c r="AL765" i="6"/>
  <c r="AM765" i="6"/>
  <c r="AO765" i="6"/>
  <c r="AN765" i="6" s="1"/>
  <c r="AP765" i="6"/>
  <c r="C766" i="6"/>
  <c r="D766" i="6" a="1"/>
  <c r="D766" i="6"/>
  <c r="E766" i="6"/>
  <c r="F766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S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AH766" i="6"/>
  <c r="AI766" i="6"/>
  <c r="AJ766" i="6"/>
  <c r="AK766" i="6"/>
  <c r="AL766" i="6"/>
  <c r="AM766" i="6"/>
  <c r="AO766" i="6"/>
  <c r="AN766" i="6" s="1"/>
  <c r="AP766" i="6"/>
  <c r="C767" i="6"/>
  <c r="D767" i="6" a="1"/>
  <c r="D767" i="6"/>
  <c r="E767" i="6"/>
  <c r="F767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S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AH767" i="6"/>
  <c r="AI767" i="6"/>
  <c r="AJ767" i="6"/>
  <c r="AK767" i="6"/>
  <c r="AL767" i="6"/>
  <c r="AM767" i="6"/>
  <c r="AO767" i="6"/>
  <c r="AN767" i="6" s="1"/>
  <c r="AP767" i="6"/>
  <c r="C768" i="6"/>
  <c r="D768" i="6" a="1"/>
  <c r="D768" i="6"/>
  <c r="E768" i="6"/>
  <c r="F768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S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AH768" i="6"/>
  <c r="AI768" i="6"/>
  <c r="AJ768" i="6"/>
  <c r="AK768" i="6"/>
  <c r="AL768" i="6"/>
  <c r="AM768" i="6"/>
  <c r="AO768" i="6"/>
  <c r="AN768" i="6" s="1"/>
  <c r="AP768" i="6"/>
  <c r="C769" i="6"/>
  <c r="D769" i="6" a="1"/>
  <c r="D769" i="6"/>
  <c r="E769" i="6"/>
  <c r="F769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S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AH769" i="6"/>
  <c r="AI769" i="6"/>
  <c r="AJ769" i="6"/>
  <c r="AK769" i="6"/>
  <c r="AL769" i="6"/>
  <c r="AM769" i="6"/>
  <c r="AO769" i="6"/>
  <c r="AN769" i="6" s="1"/>
  <c r="AP769" i="6"/>
  <c r="C770" i="6"/>
  <c r="D770" i="6" a="1"/>
  <c r="D770" i="6"/>
  <c r="E770" i="6"/>
  <c r="F770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S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AH770" i="6"/>
  <c r="AI770" i="6"/>
  <c r="AJ770" i="6"/>
  <c r="AK770" i="6"/>
  <c r="AL770" i="6"/>
  <c r="AM770" i="6"/>
  <c r="AO770" i="6"/>
  <c r="AN770" i="6" s="1"/>
  <c r="AP770" i="6"/>
  <c r="C771" i="6"/>
  <c r="D771" i="6" a="1"/>
  <c r="D771" i="6"/>
  <c r="E771" i="6"/>
  <c r="F771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S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AH771" i="6"/>
  <c r="AI771" i="6"/>
  <c r="AJ771" i="6"/>
  <c r="AK771" i="6"/>
  <c r="AL771" i="6"/>
  <c r="AM771" i="6"/>
  <c r="AO771" i="6"/>
  <c r="AN771" i="6" s="1"/>
  <c r="AP771" i="6"/>
  <c r="C772" i="6"/>
  <c r="D772" i="6" a="1"/>
  <c r="D772" i="6"/>
  <c r="E772" i="6"/>
  <c r="F772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S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AH772" i="6"/>
  <c r="AI772" i="6"/>
  <c r="AJ772" i="6"/>
  <c r="AK772" i="6"/>
  <c r="AL772" i="6"/>
  <c r="AM772" i="6"/>
  <c r="AO772" i="6"/>
  <c r="AN772" i="6" s="1"/>
  <c r="AP772" i="6"/>
  <c r="C773" i="6"/>
  <c r="D773" i="6" a="1"/>
  <c r="D773" i="6"/>
  <c r="E773" i="6"/>
  <c r="F773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S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AH773" i="6"/>
  <c r="AI773" i="6"/>
  <c r="AJ773" i="6"/>
  <c r="AK773" i="6"/>
  <c r="AL773" i="6"/>
  <c r="AM773" i="6"/>
  <c r="AO773" i="6"/>
  <c r="AN773" i="6" s="1"/>
  <c r="AP773" i="6"/>
  <c r="C774" i="6"/>
  <c r="D774" i="6" a="1"/>
  <c r="D774" i="6"/>
  <c r="E774" i="6"/>
  <c r="F774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S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AH774" i="6"/>
  <c r="AI774" i="6"/>
  <c r="AJ774" i="6"/>
  <c r="AK774" i="6"/>
  <c r="AL774" i="6"/>
  <c r="AM774" i="6"/>
  <c r="AO774" i="6"/>
  <c r="AN774" i="6" s="1"/>
  <c r="AP774" i="6"/>
  <c r="C775" i="6"/>
  <c r="D775" i="6" a="1"/>
  <c r="D775" i="6"/>
  <c r="E775" i="6"/>
  <c r="F775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S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AH775" i="6"/>
  <c r="AI775" i="6"/>
  <c r="AJ775" i="6"/>
  <c r="AK775" i="6"/>
  <c r="AL775" i="6"/>
  <c r="AM775" i="6"/>
  <c r="AO775" i="6"/>
  <c r="AN775" i="6" s="1"/>
  <c r="AP775" i="6"/>
  <c r="C776" i="6"/>
  <c r="D776" i="6" a="1"/>
  <c r="D776" i="6"/>
  <c r="E776" i="6"/>
  <c r="F776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S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AH776" i="6"/>
  <c r="AI776" i="6"/>
  <c r="AJ776" i="6"/>
  <c r="AK776" i="6"/>
  <c r="AL776" i="6"/>
  <c r="AM776" i="6"/>
  <c r="AO776" i="6"/>
  <c r="AN776" i="6" s="1"/>
  <c r="AP776" i="6"/>
  <c r="C777" i="6"/>
  <c r="D777" i="6" a="1"/>
  <c r="D777" i="6"/>
  <c r="E777" i="6"/>
  <c r="F777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S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AH777" i="6"/>
  <c r="AI777" i="6"/>
  <c r="AJ777" i="6"/>
  <c r="AK777" i="6"/>
  <c r="AL777" i="6"/>
  <c r="AM777" i="6"/>
  <c r="AO777" i="6"/>
  <c r="AN777" i="6" s="1"/>
  <c r="AP777" i="6"/>
  <c r="C778" i="6"/>
  <c r="D778" i="6" a="1"/>
  <c r="D778" i="6"/>
  <c r="E778" i="6"/>
  <c r="F778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S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AH778" i="6"/>
  <c r="AI778" i="6"/>
  <c r="AJ778" i="6"/>
  <c r="AK778" i="6"/>
  <c r="AL778" i="6"/>
  <c r="AM778" i="6"/>
  <c r="AO778" i="6"/>
  <c r="AN778" i="6" s="1"/>
  <c r="AP778" i="6"/>
  <c r="C779" i="6"/>
  <c r="D779" i="6" a="1"/>
  <c r="D779" i="6"/>
  <c r="E779" i="6"/>
  <c r="F779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S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AH779" i="6"/>
  <c r="AI779" i="6"/>
  <c r="AJ779" i="6"/>
  <c r="AK779" i="6"/>
  <c r="AL779" i="6"/>
  <c r="AM779" i="6"/>
  <c r="AO779" i="6"/>
  <c r="AN779" i="6" s="1"/>
  <c r="AP779" i="6"/>
  <c r="C780" i="6"/>
  <c r="D780" i="6" a="1"/>
  <c r="D780" i="6"/>
  <c r="E780" i="6"/>
  <c r="F780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S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AH780" i="6"/>
  <c r="AI780" i="6"/>
  <c r="AJ780" i="6"/>
  <c r="AK780" i="6"/>
  <c r="AL780" i="6"/>
  <c r="AM780" i="6"/>
  <c r="AO780" i="6"/>
  <c r="AN780" i="6" s="1"/>
  <c r="AP780" i="6"/>
  <c r="C781" i="6"/>
  <c r="D781" i="6" a="1"/>
  <c r="D781" i="6"/>
  <c r="E781" i="6"/>
  <c r="F781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S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AH781" i="6"/>
  <c r="AI781" i="6"/>
  <c r="AJ781" i="6"/>
  <c r="AK781" i="6"/>
  <c r="AL781" i="6"/>
  <c r="AM781" i="6"/>
  <c r="AO781" i="6"/>
  <c r="AN781" i="6" s="1"/>
  <c r="AP781" i="6"/>
  <c r="C782" i="6"/>
  <c r="D782" i="6" a="1"/>
  <c r="D782" i="6"/>
  <c r="E782" i="6"/>
  <c r="F782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S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AH782" i="6"/>
  <c r="AI782" i="6"/>
  <c r="AJ782" i="6"/>
  <c r="AK782" i="6"/>
  <c r="AL782" i="6"/>
  <c r="AM782" i="6"/>
  <c r="AO782" i="6"/>
  <c r="AN782" i="6" s="1"/>
  <c r="AP782" i="6"/>
  <c r="C783" i="6"/>
  <c r="D783" i="6" a="1"/>
  <c r="D783" i="6"/>
  <c r="E783" i="6"/>
  <c r="F783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S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AH783" i="6"/>
  <c r="AI783" i="6"/>
  <c r="AJ783" i="6"/>
  <c r="AK783" i="6"/>
  <c r="AL783" i="6"/>
  <c r="AM783" i="6"/>
  <c r="AO783" i="6"/>
  <c r="AN783" i="6" s="1"/>
  <c r="AP783" i="6"/>
  <c r="C784" i="6"/>
  <c r="D784" i="6" a="1"/>
  <c r="D784" i="6"/>
  <c r="E784" i="6"/>
  <c r="F784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S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AH784" i="6"/>
  <c r="AI784" i="6"/>
  <c r="AJ784" i="6"/>
  <c r="AK784" i="6"/>
  <c r="AL784" i="6"/>
  <c r="AM784" i="6"/>
  <c r="AO784" i="6"/>
  <c r="AN784" i="6" s="1"/>
  <c r="AP784" i="6"/>
  <c r="C785" i="6"/>
  <c r="D785" i="6" a="1"/>
  <c r="D785" i="6"/>
  <c r="E785" i="6"/>
  <c r="F785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S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AH785" i="6"/>
  <c r="AI785" i="6"/>
  <c r="AJ785" i="6"/>
  <c r="AK785" i="6"/>
  <c r="AL785" i="6"/>
  <c r="AM785" i="6"/>
  <c r="AO785" i="6"/>
  <c r="AN785" i="6" s="1"/>
  <c r="AP785" i="6"/>
  <c r="C786" i="6"/>
  <c r="D786" i="6" a="1"/>
  <c r="D786" i="6"/>
  <c r="E786" i="6"/>
  <c r="F786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S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AH786" i="6"/>
  <c r="AI786" i="6"/>
  <c r="AJ786" i="6"/>
  <c r="AK786" i="6"/>
  <c r="AL786" i="6"/>
  <c r="AM786" i="6"/>
  <c r="AO786" i="6"/>
  <c r="AN786" i="6" s="1"/>
  <c r="AP786" i="6"/>
  <c r="C787" i="6"/>
  <c r="D787" i="6" a="1"/>
  <c r="D787" i="6"/>
  <c r="E787" i="6"/>
  <c r="F787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S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AH787" i="6"/>
  <c r="AI787" i="6"/>
  <c r="AJ787" i="6"/>
  <c r="AK787" i="6"/>
  <c r="AL787" i="6"/>
  <c r="AM787" i="6"/>
  <c r="AO787" i="6"/>
  <c r="AN787" i="6" s="1"/>
  <c r="AP787" i="6"/>
  <c r="C788" i="6"/>
  <c r="D788" i="6" a="1"/>
  <c r="D788" i="6"/>
  <c r="E788" i="6"/>
  <c r="F788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S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AH788" i="6"/>
  <c r="AI788" i="6"/>
  <c r="AJ788" i="6"/>
  <c r="AK788" i="6"/>
  <c r="AL788" i="6"/>
  <c r="AM788" i="6"/>
  <c r="AO788" i="6"/>
  <c r="AN788" i="6" s="1"/>
  <c r="AP788" i="6"/>
  <c r="C789" i="6"/>
  <c r="D789" i="6" a="1"/>
  <c r="D789" i="6"/>
  <c r="E789" i="6"/>
  <c r="F789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S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AH789" i="6"/>
  <c r="AI789" i="6"/>
  <c r="AJ789" i="6"/>
  <c r="AK789" i="6"/>
  <c r="AL789" i="6"/>
  <c r="AM789" i="6"/>
  <c r="AO789" i="6"/>
  <c r="AN789" i="6" s="1"/>
  <c r="AP789" i="6"/>
  <c r="C790" i="6"/>
  <c r="D790" i="6" a="1"/>
  <c r="D790" i="6"/>
  <c r="E790" i="6"/>
  <c r="F790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S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AH790" i="6"/>
  <c r="AI790" i="6"/>
  <c r="AJ790" i="6"/>
  <c r="AK790" i="6"/>
  <c r="AL790" i="6"/>
  <c r="AM790" i="6"/>
  <c r="AO790" i="6"/>
  <c r="AN790" i="6" s="1"/>
  <c r="AP790" i="6"/>
  <c r="C791" i="6"/>
  <c r="D791" i="6" a="1"/>
  <c r="D791" i="6"/>
  <c r="E791" i="6"/>
  <c r="F791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S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AH791" i="6"/>
  <c r="AI791" i="6"/>
  <c r="AJ791" i="6"/>
  <c r="AK791" i="6"/>
  <c r="AL791" i="6"/>
  <c r="AM791" i="6"/>
  <c r="AO791" i="6"/>
  <c r="AN791" i="6" s="1"/>
  <c r="AP791" i="6"/>
  <c r="C792" i="6"/>
  <c r="D792" i="6" a="1"/>
  <c r="D792" i="6"/>
  <c r="E792" i="6"/>
  <c r="F792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S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AH792" i="6"/>
  <c r="AI792" i="6"/>
  <c r="AJ792" i="6"/>
  <c r="AK792" i="6"/>
  <c r="AL792" i="6"/>
  <c r="AM792" i="6"/>
  <c r="AO792" i="6"/>
  <c r="AN792" i="6" s="1"/>
  <c r="AP792" i="6"/>
  <c r="C793" i="6"/>
  <c r="D793" i="6" a="1"/>
  <c r="D793" i="6"/>
  <c r="E793" i="6"/>
  <c r="F793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S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AH793" i="6"/>
  <c r="AI793" i="6"/>
  <c r="AJ793" i="6"/>
  <c r="AK793" i="6"/>
  <c r="AL793" i="6"/>
  <c r="AM793" i="6"/>
  <c r="AO793" i="6"/>
  <c r="AN793" i="6" s="1"/>
  <c r="AP793" i="6"/>
  <c r="C794" i="6"/>
  <c r="D794" i="6" a="1"/>
  <c r="D794" i="6"/>
  <c r="E794" i="6"/>
  <c r="F794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S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AH794" i="6"/>
  <c r="AI794" i="6"/>
  <c r="AJ794" i="6"/>
  <c r="AK794" i="6"/>
  <c r="AL794" i="6"/>
  <c r="AM794" i="6"/>
  <c r="AO794" i="6"/>
  <c r="AN794" i="6" s="1"/>
  <c r="AP794" i="6"/>
  <c r="C795" i="6"/>
  <c r="D795" i="6" a="1"/>
  <c r="D795" i="6"/>
  <c r="E795" i="6"/>
  <c r="F795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S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AH795" i="6"/>
  <c r="AI795" i="6"/>
  <c r="AJ795" i="6"/>
  <c r="AK795" i="6"/>
  <c r="AL795" i="6"/>
  <c r="AM795" i="6"/>
  <c r="AO795" i="6"/>
  <c r="AN795" i="6" s="1"/>
  <c r="AP795" i="6"/>
  <c r="C796" i="6"/>
  <c r="D796" i="6" a="1"/>
  <c r="D796" i="6"/>
  <c r="E796" i="6"/>
  <c r="F796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S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AH796" i="6"/>
  <c r="AI796" i="6"/>
  <c r="AJ796" i="6"/>
  <c r="AK796" i="6"/>
  <c r="AL796" i="6"/>
  <c r="AM796" i="6"/>
  <c r="AO796" i="6"/>
  <c r="AN796" i="6" s="1"/>
  <c r="AP796" i="6"/>
  <c r="C797" i="6"/>
  <c r="D797" i="6" a="1"/>
  <c r="D797" i="6"/>
  <c r="E797" i="6"/>
  <c r="F797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S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AH797" i="6"/>
  <c r="AI797" i="6"/>
  <c r="AJ797" i="6"/>
  <c r="AK797" i="6"/>
  <c r="AL797" i="6"/>
  <c r="AM797" i="6"/>
  <c r="AO797" i="6"/>
  <c r="AN797" i="6" s="1"/>
  <c r="AP797" i="6"/>
  <c r="C798" i="6"/>
  <c r="D798" i="6" a="1"/>
  <c r="D798" i="6"/>
  <c r="E798" i="6"/>
  <c r="F798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S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AH798" i="6"/>
  <c r="AI798" i="6"/>
  <c r="AJ798" i="6"/>
  <c r="AK798" i="6"/>
  <c r="AL798" i="6"/>
  <c r="AM798" i="6"/>
  <c r="AO798" i="6"/>
  <c r="AN798" i="6" s="1"/>
  <c r="AP798" i="6"/>
  <c r="C799" i="6"/>
  <c r="D799" i="6" a="1"/>
  <c r="D799" i="6"/>
  <c r="E799" i="6"/>
  <c r="F799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S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AH799" i="6"/>
  <c r="AI799" i="6"/>
  <c r="AJ799" i="6"/>
  <c r="AK799" i="6"/>
  <c r="AL799" i="6"/>
  <c r="AM799" i="6"/>
  <c r="AO799" i="6"/>
  <c r="AN799" i="6" s="1"/>
  <c r="AP799" i="6"/>
  <c r="C800" i="6"/>
  <c r="D800" i="6" a="1"/>
  <c r="D800" i="6"/>
  <c r="E800" i="6"/>
  <c r="F800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S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AH800" i="6"/>
  <c r="AI800" i="6"/>
  <c r="AJ800" i="6"/>
  <c r="AK800" i="6"/>
  <c r="AL800" i="6"/>
  <c r="AM800" i="6"/>
  <c r="AO800" i="6"/>
  <c r="AN800" i="6" s="1"/>
  <c r="AP800" i="6"/>
  <c r="C801" i="6"/>
  <c r="D801" i="6" a="1"/>
  <c r="D801" i="6"/>
  <c r="E801" i="6"/>
  <c r="F801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S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AH801" i="6"/>
  <c r="AI801" i="6"/>
  <c r="AJ801" i="6"/>
  <c r="AK801" i="6"/>
  <c r="AL801" i="6"/>
  <c r="AM801" i="6"/>
  <c r="AO801" i="6"/>
  <c r="AN801" i="6" s="1"/>
  <c r="AP801" i="6"/>
  <c r="C802" i="6"/>
  <c r="D802" i="6" a="1"/>
  <c r="D802" i="6"/>
  <c r="E802" i="6"/>
  <c r="F802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S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AH802" i="6"/>
  <c r="AI802" i="6"/>
  <c r="AJ802" i="6"/>
  <c r="AK802" i="6"/>
  <c r="AL802" i="6"/>
  <c r="AM802" i="6"/>
  <c r="AO802" i="6"/>
  <c r="AN802" i="6" s="1"/>
  <c r="AP802" i="6"/>
  <c r="C803" i="6"/>
  <c r="D803" i="6" a="1"/>
  <c r="D803" i="6"/>
  <c r="E803" i="6"/>
  <c r="F803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S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AH803" i="6"/>
  <c r="AI803" i="6"/>
  <c r="AJ803" i="6"/>
  <c r="AK803" i="6"/>
  <c r="AL803" i="6"/>
  <c r="AM803" i="6"/>
  <c r="AO803" i="6"/>
  <c r="AN803" i="6" s="1"/>
  <c r="AP803" i="6"/>
  <c r="C804" i="6"/>
  <c r="D804" i="6" a="1"/>
  <c r="D804" i="6"/>
  <c r="E804" i="6"/>
  <c r="F804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S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AH804" i="6"/>
  <c r="AI804" i="6"/>
  <c r="AJ804" i="6"/>
  <c r="AK804" i="6"/>
  <c r="AL804" i="6"/>
  <c r="AM804" i="6"/>
  <c r="AO804" i="6"/>
  <c r="AN804" i="6" s="1"/>
  <c r="AP804" i="6"/>
  <c r="C805" i="6"/>
  <c r="D805" i="6" a="1"/>
  <c r="D805" i="6"/>
  <c r="E805" i="6"/>
  <c r="F805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S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AH805" i="6"/>
  <c r="AI805" i="6"/>
  <c r="AJ805" i="6"/>
  <c r="AK805" i="6"/>
  <c r="AL805" i="6"/>
  <c r="AM805" i="6"/>
  <c r="AO805" i="6"/>
  <c r="AN805" i="6" s="1"/>
  <c r="AP805" i="6"/>
  <c r="C806" i="6"/>
  <c r="D806" i="6" a="1"/>
  <c r="D806" i="6"/>
  <c r="E806" i="6"/>
  <c r="F806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S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AH806" i="6"/>
  <c r="AI806" i="6"/>
  <c r="AJ806" i="6"/>
  <c r="AK806" i="6"/>
  <c r="AL806" i="6"/>
  <c r="AM806" i="6"/>
  <c r="AO806" i="6"/>
  <c r="AN806" i="6" s="1"/>
  <c r="AP806" i="6"/>
  <c r="C807" i="6"/>
  <c r="D807" i="6" a="1"/>
  <c r="D807" i="6"/>
  <c r="E807" i="6"/>
  <c r="F807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S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AH807" i="6"/>
  <c r="AI807" i="6"/>
  <c r="AJ807" i="6"/>
  <c r="AK807" i="6"/>
  <c r="AL807" i="6"/>
  <c r="AM807" i="6"/>
  <c r="AO807" i="6"/>
  <c r="AN807" i="6" s="1"/>
  <c r="AP807" i="6"/>
  <c r="C808" i="6"/>
  <c r="D808" i="6" a="1"/>
  <c r="D808" i="6"/>
  <c r="E808" i="6"/>
  <c r="F808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S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AH808" i="6"/>
  <c r="AI808" i="6"/>
  <c r="AJ808" i="6"/>
  <c r="AK808" i="6"/>
  <c r="AL808" i="6"/>
  <c r="AM808" i="6"/>
  <c r="AO808" i="6"/>
  <c r="AN808" i="6" s="1"/>
  <c r="AP808" i="6"/>
  <c r="C809" i="6"/>
  <c r="D809" i="6" a="1"/>
  <c r="D809" i="6"/>
  <c r="E809" i="6"/>
  <c r="F809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S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AH809" i="6"/>
  <c r="AI809" i="6"/>
  <c r="AJ809" i="6"/>
  <c r="AK809" i="6"/>
  <c r="AL809" i="6"/>
  <c r="AM809" i="6"/>
  <c r="AO809" i="6"/>
  <c r="AN809" i="6" s="1"/>
  <c r="AP809" i="6"/>
  <c r="C810" i="6"/>
  <c r="D810" i="6" a="1"/>
  <c r="D810" i="6"/>
  <c r="E810" i="6"/>
  <c r="F810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S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AH810" i="6"/>
  <c r="AI810" i="6"/>
  <c r="AJ810" i="6"/>
  <c r="AK810" i="6"/>
  <c r="AL810" i="6"/>
  <c r="AM810" i="6"/>
  <c r="AO810" i="6"/>
  <c r="AN810" i="6" s="1"/>
  <c r="AP810" i="6"/>
  <c r="C811" i="6"/>
  <c r="D811" i="6" a="1"/>
  <c r="D811" i="6"/>
  <c r="E811" i="6"/>
  <c r="F811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S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AH811" i="6"/>
  <c r="AI811" i="6"/>
  <c r="AJ811" i="6"/>
  <c r="AK811" i="6"/>
  <c r="AL811" i="6"/>
  <c r="AM811" i="6"/>
  <c r="AO811" i="6"/>
  <c r="AN811" i="6" s="1"/>
  <c r="AP811" i="6"/>
  <c r="C812" i="6"/>
  <c r="D812" i="6" a="1"/>
  <c r="D812" i="6"/>
  <c r="E812" i="6"/>
  <c r="F812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S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AH812" i="6"/>
  <c r="AI812" i="6"/>
  <c r="AJ812" i="6"/>
  <c r="AK812" i="6"/>
  <c r="AL812" i="6"/>
  <c r="AM812" i="6"/>
  <c r="AO812" i="6"/>
  <c r="AN812" i="6" s="1"/>
  <c r="AP812" i="6"/>
  <c r="C813" i="6"/>
  <c r="D813" i="6" a="1"/>
  <c r="D813" i="6"/>
  <c r="E813" i="6"/>
  <c r="F813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S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AH813" i="6"/>
  <c r="AI813" i="6"/>
  <c r="AJ813" i="6"/>
  <c r="AK813" i="6"/>
  <c r="AL813" i="6"/>
  <c r="AM813" i="6"/>
  <c r="AO813" i="6"/>
  <c r="AN813" i="6" s="1"/>
  <c r="AP813" i="6"/>
  <c r="C814" i="6"/>
  <c r="D814" i="6" a="1"/>
  <c r="D814" i="6"/>
  <c r="E814" i="6"/>
  <c r="F814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S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AH814" i="6"/>
  <c r="AI814" i="6"/>
  <c r="AJ814" i="6"/>
  <c r="AK814" i="6"/>
  <c r="AL814" i="6"/>
  <c r="AM814" i="6"/>
  <c r="AO814" i="6"/>
  <c r="AN814" i="6" s="1"/>
  <c r="AP814" i="6"/>
  <c r="C815" i="6"/>
  <c r="D815" i="6" a="1"/>
  <c r="D815" i="6"/>
  <c r="E815" i="6"/>
  <c r="F815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S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AH815" i="6"/>
  <c r="AI815" i="6"/>
  <c r="AJ815" i="6"/>
  <c r="AK815" i="6"/>
  <c r="AL815" i="6"/>
  <c r="AM815" i="6"/>
  <c r="AO815" i="6"/>
  <c r="AN815" i="6" s="1"/>
  <c r="AP815" i="6"/>
  <c r="C816" i="6"/>
  <c r="D816" i="6" a="1"/>
  <c r="D816" i="6"/>
  <c r="E816" i="6"/>
  <c r="F816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S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AH816" i="6"/>
  <c r="AI816" i="6"/>
  <c r="AJ816" i="6"/>
  <c r="AK816" i="6"/>
  <c r="AL816" i="6"/>
  <c r="AM816" i="6"/>
  <c r="AO816" i="6"/>
  <c r="AN816" i="6" s="1"/>
  <c r="AP816" i="6"/>
  <c r="C817" i="6"/>
  <c r="D817" i="6" a="1"/>
  <c r="D817" i="6"/>
  <c r="E817" i="6"/>
  <c r="F817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S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AH817" i="6"/>
  <c r="AI817" i="6"/>
  <c r="AJ817" i="6"/>
  <c r="AK817" i="6"/>
  <c r="AL817" i="6"/>
  <c r="AM817" i="6"/>
  <c r="AO817" i="6"/>
  <c r="AN817" i="6" s="1"/>
  <c r="AP817" i="6"/>
  <c r="C818" i="6"/>
  <c r="D818" i="6" a="1"/>
  <c r="D818" i="6"/>
  <c r="E818" i="6"/>
  <c r="F818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S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AH818" i="6"/>
  <c r="AI818" i="6"/>
  <c r="AJ818" i="6"/>
  <c r="AK818" i="6"/>
  <c r="AL818" i="6"/>
  <c r="AM818" i="6"/>
  <c r="AO818" i="6"/>
  <c r="AN818" i="6" s="1"/>
  <c r="AP818" i="6"/>
  <c r="C819" i="6"/>
  <c r="D819" i="6" a="1"/>
  <c r="D819" i="6"/>
  <c r="E819" i="6"/>
  <c r="F819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S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AH819" i="6"/>
  <c r="AI819" i="6"/>
  <c r="AJ819" i="6"/>
  <c r="AK819" i="6"/>
  <c r="AL819" i="6"/>
  <c r="AM819" i="6"/>
  <c r="AO819" i="6"/>
  <c r="AN819" i="6" s="1"/>
  <c r="AP819" i="6"/>
  <c r="C820" i="6"/>
  <c r="D820" i="6" a="1"/>
  <c r="D820" i="6"/>
  <c r="E820" i="6"/>
  <c r="F820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S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AH820" i="6"/>
  <c r="AI820" i="6"/>
  <c r="AJ820" i="6"/>
  <c r="AK820" i="6"/>
  <c r="AL820" i="6"/>
  <c r="AM820" i="6"/>
  <c r="AO820" i="6"/>
  <c r="AN820" i="6" s="1"/>
  <c r="AP820" i="6"/>
  <c r="C821" i="6"/>
  <c r="D821" i="6" a="1"/>
  <c r="D821" i="6"/>
  <c r="E821" i="6"/>
  <c r="F821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S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AH821" i="6"/>
  <c r="AI821" i="6"/>
  <c r="AJ821" i="6"/>
  <c r="AK821" i="6"/>
  <c r="AL821" i="6"/>
  <c r="AM821" i="6"/>
  <c r="AO821" i="6"/>
  <c r="AN821" i="6" s="1"/>
  <c r="AP821" i="6"/>
  <c r="C822" i="6"/>
  <c r="D822" i="6" a="1"/>
  <c r="D822" i="6"/>
  <c r="E822" i="6"/>
  <c r="F822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S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AH822" i="6"/>
  <c r="AI822" i="6"/>
  <c r="AJ822" i="6"/>
  <c r="AK822" i="6"/>
  <c r="AL822" i="6"/>
  <c r="AM822" i="6"/>
  <c r="AO822" i="6"/>
  <c r="AN822" i="6" s="1"/>
  <c r="AP822" i="6"/>
  <c r="C823" i="6"/>
  <c r="D823" i="6" a="1"/>
  <c r="D823" i="6"/>
  <c r="E823" i="6"/>
  <c r="F823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S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AH823" i="6"/>
  <c r="AI823" i="6"/>
  <c r="AJ823" i="6"/>
  <c r="AK823" i="6"/>
  <c r="AL823" i="6"/>
  <c r="AM823" i="6"/>
  <c r="AO823" i="6"/>
  <c r="AN823" i="6" s="1"/>
  <c r="AP823" i="6"/>
  <c r="C824" i="6"/>
  <c r="D824" i="6" a="1"/>
  <c r="D824" i="6"/>
  <c r="E824" i="6"/>
  <c r="F824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S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AH824" i="6"/>
  <c r="AI824" i="6"/>
  <c r="AJ824" i="6"/>
  <c r="AK824" i="6"/>
  <c r="AL824" i="6"/>
  <c r="AM824" i="6"/>
  <c r="AO824" i="6"/>
  <c r="AN824" i="6" s="1"/>
  <c r="AP824" i="6"/>
  <c r="C825" i="6"/>
  <c r="D825" i="6" a="1"/>
  <c r="D825" i="6"/>
  <c r="E825" i="6"/>
  <c r="F825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S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AH825" i="6"/>
  <c r="AI825" i="6"/>
  <c r="AJ825" i="6"/>
  <c r="AK825" i="6"/>
  <c r="AL825" i="6"/>
  <c r="AM825" i="6"/>
  <c r="AO825" i="6"/>
  <c r="AN825" i="6" s="1"/>
  <c r="AP825" i="6"/>
  <c r="C826" i="6"/>
  <c r="D826" i="6" a="1"/>
  <c r="D826" i="6"/>
  <c r="E826" i="6"/>
  <c r="F826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S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AH826" i="6"/>
  <c r="AI826" i="6"/>
  <c r="AJ826" i="6"/>
  <c r="AK826" i="6"/>
  <c r="AL826" i="6"/>
  <c r="AM826" i="6"/>
  <c r="AO826" i="6"/>
  <c r="AN826" i="6" s="1"/>
  <c r="AP826" i="6"/>
  <c r="C827" i="6"/>
  <c r="D827" i="6" a="1"/>
  <c r="D827" i="6"/>
  <c r="E827" i="6"/>
  <c r="F827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S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AH827" i="6"/>
  <c r="AI827" i="6"/>
  <c r="AJ827" i="6"/>
  <c r="AK827" i="6"/>
  <c r="AL827" i="6"/>
  <c r="AM827" i="6"/>
  <c r="AO827" i="6"/>
  <c r="AN827" i="6" s="1"/>
  <c r="AP827" i="6"/>
  <c r="C828" i="6"/>
  <c r="D828" i="6" a="1"/>
  <c r="D828" i="6"/>
  <c r="E828" i="6"/>
  <c r="F828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S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AH828" i="6"/>
  <c r="AI828" i="6"/>
  <c r="AJ828" i="6"/>
  <c r="AK828" i="6"/>
  <c r="AL828" i="6"/>
  <c r="AM828" i="6"/>
  <c r="AO828" i="6"/>
  <c r="AN828" i="6" s="1"/>
  <c r="AP828" i="6"/>
  <c r="C829" i="6"/>
  <c r="D829" i="6" a="1"/>
  <c r="D829" i="6"/>
  <c r="E829" i="6"/>
  <c r="F829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S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AH829" i="6"/>
  <c r="AI829" i="6"/>
  <c r="AJ829" i="6"/>
  <c r="AK829" i="6"/>
  <c r="AL829" i="6"/>
  <c r="AM829" i="6"/>
  <c r="AO829" i="6"/>
  <c r="AN829" i="6" s="1"/>
  <c r="AP829" i="6"/>
  <c r="C830" i="6"/>
  <c r="D830" i="6" a="1"/>
  <c r="D830" i="6"/>
  <c r="E830" i="6"/>
  <c r="F830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S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AH830" i="6"/>
  <c r="AI830" i="6"/>
  <c r="AJ830" i="6"/>
  <c r="AK830" i="6"/>
  <c r="AL830" i="6"/>
  <c r="AM830" i="6"/>
  <c r="AO830" i="6"/>
  <c r="AN830" i="6" s="1"/>
  <c r="AP830" i="6"/>
  <c r="C831" i="6"/>
  <c r="D831" i="6" a="1"/>
  <c r="D831" i="6"/>
  <c r="E831" i="6"/>
  <c r="F831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S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AH831" i="6"/>
  <c r="AI831" i="6"/>
  <c r="AJ831" i="6"/>
  <c r="AK831" i="6"/>
  <c r="AL831" i="6"/>
  <c r="AM831" i="6"/>
  <c r="AO831" i="6"/>
  <c r="AN831" i="6" s="1"/>
  <c r="AP831" i="6"/>
  <c r="C832" i="6"/>
  <c r="D832" i="6" a="1"/>
  <c r="D832" i="6"/>
  <c r="E832" i="6"/>
  <c r="F832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S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AH832" i="6"/>
  <c r="AI832" i="6"/>
  <c r="AJ832" i="6"/>
  <c r="AK832" i="6"/>
  <c r="AL832" i="6"/>
  <c r="AM832" i="6"/>
  <c r="AO832" i="6"/>
  <c r="AN832" i="6" s="1"/>
  <c r="AP832" i="6"/>
  <c r="C833" i="6"/>
  <c r="D833" i="6" a="1"/>
  <c r="D833" i="6"/>
  <c r="E833" i="6"/>
  <c r="F833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S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AH833" i="6"/>
  <c r="AI833" i="6"/>
  <c r="AJ833" i="6"/>
  <c r="AK833" i="6"/>
  <c r="AL833" i="6"/>
  <c r="AM833" i="6"/>
  <c r="AO833" i="6"/>
  <c r="AN833" i="6" s="1"/>
  <c r="AP833" i="6"/>
  <c r="C834" i="6"/>
  <c r="D834" i="6" a="1"/>
  <c r="D834" i="6"/>
  <c r="E834" i="6"/>
  <c r="F834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S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AH834" i="6"/>
  <c r="AI834" i="6"/>
  <c r="AJ834" i="6"/>
  <c r="AK834" i="6"/>
  <c r="AL834" i="6"/>
  <c r="AM834" i="6"/>
  <c r="AO834" i="6"/>
  <c r="AN834" i="6" s="1"/>
  <c r="AP834" i="6"/>
  <c r="C835" i="6"/>
  <c r="D835" i="6" a="1"/>
  <c r="D835" i="6"/>
  <c r="E835" i="6"/>
  <c r="F835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S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AH835" i="6"/>
  <c r="AI835" i="6"/>
  <c r="AJ835" i="6"/>
  <c r="AK835" i="6"/>
  <c r="AL835" i="6"/>
  <c r="AM835" i="6"/>
  <c r="AO835" i="6"/>
  <c r="AN835" i="6" s="1"/>
  <c r="AP835" i="6"/>
  <c r="C836" i="6"/>
  <c r="D836" i="6" a="1"/>
  <c r="D836" i="6"/>
  <c r="E836" i="6"/>
  <c r="F836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S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AH836" i="6"/>
  <c r="AI836" i="6"/>
  <c r="AJ836" i="6"/>
  <c r="AK836" i="6"/>
  <c r="AL836" i="6"/>
  <c r="AM836" i="6"/>
  <c r="AO836" i="6"/>
  <c r="AN836" i="6" s="1"/>
  <c r="AP836" i="6"/>
  <c r="C837" i="6"/>
  <c r="D837" i="6" a="1"/>
  <c r="D837" i="6"/>
  <c r="E837" i="6"/>
  <c r="F837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S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AH837" i="6"/>
  <c r="AI837" i="6"/>
  <c r="AJ837" i="6"/>
  <c r="AK837" i="6"/>
  <c r="AL837" i="6"/>
  <c r="AM837" i="6"/>
  <c r="AO837" i="6"/>
  <c r="AN837" i="6" s="1"/>
  <c r="AP837" i="6"/>
  <c r="C838" i="6"/>
  <c r="D838" i="6" a="1"/>
  <c r="D838" i="6"/>
  <c r="E838" i="6"/>
  <c r="F838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S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AH838" i="6"/>
  <c r="AI838" i="6"/>
  <c r="AJ838" i="6"/>
  <c r="AK838" i="6"/>
  <c r="AL838" i="6"/>
  <c r="AM838" i="6"/>
  <c r="AO838" i="6"/>
  <c r="AN838" i="6" s="1"/>
  <c r="AP838" i="6"/>
  <c r="C839" i="6"/>
  <c r="D839" i="6" a="1"/>
  <c r="D839" i="6"/>
  <c r="E839" i="6"/>
  <c r="F839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S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AH839" i="6"/>
  <c r="AI839" i="6"/>
  <c r="AJ839" i="6"/>
  <c r="AK839" i="6"/>
  <c r="AL839" i="6"/>
  <c r="AM839" i="6"/>
  <c r="AO839" i="6"/>
  <c r="AN839" i="6" s="1"/>
  <c r="AP839" i="6"/>
  <c r="C840" i="6"/>
  <c r="D840" i="6" a="1"/>
  <c r="D840" i="6"/>
  <c r="E840" i="6"/>
  <c r="F840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S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AH840" i="6"/>
  <c r="AI840" i="6"/>
  <c r="AJ840" i="6"/>
  <c r="AK840" i="6"/>
  <c r="AL840" i="6"/>
  <c r="AM840" i="6"/>
  <c r="AO840" i="6"/>
  <c r="AN840" i="6" s="1"/>
  <c r="AP840" i="6"/>
  <c r="C841" i="6"/>
  <c r="D841" i="6" a="1"/>
  <c r="D841" i="6"/>
  <c r="E841" i="6"/>
  <c r="F841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S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AH841" i="6"/>
  <c r="AI841" i="6"/>
  <c r="AJ841" i="6"/>
  <c r="AK841" i="6"/>
  <c r="AL841" i="6"/>
  <c r="AM841" i="6"/>
  <c r="AO841" i="6"/>
  <c r="AN841" i="6" s="1"/>
  <c r="AP841" i="6"/>
  <c r="C842" i="6"/>
  <c r="D842" i="6" a="1"/>
  <c r="D842" i="6"/>
  <c r="E842" i="6"/>
  <c r="F842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S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AH842" i="6"/>
  <c r="AI842" i="6"/>
  <c r="AJ842" i="6"/>
  <c r="AK842" i="6"/>
  <c r="AL842" i="6"/>
  <c r="AM842" i="6"/>
  <c r="AO842" i="6"/>
  <c r="AN842" i="6" s="1"/>
  <c r="AP842" i="6"/>
  <c r="C843" i="6"/>
  <c r="D843" i="6" a="1"/>
  <c r="D843" i="6"/>
  <c r="E843" i="6"/>
  <c r="F843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S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AH843" i="6"/>
  <c r="AI843" i="6"/>
  <c r="AJ843" i="6"/>
  <c r="AK843" i="6"/>
  <c r="AL843" i="6"/>
  <c r="AM843" i="6"/>
  <c r="AO843" i="6"/>
  <c r="AN843" i="6" s="1"/>
  <c r="AP843" i="6"/>
  <c r="C844" i="6"/>
  <c r="D844" i="6" a="1"/>
  <c r="D844" i="6"/>
  <c r="E844" i="6"/>
  <c r="F844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S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AH844" i="6"/>
  <c r="AI844" i="6"/>
  <c r="AJ844" i="6"/>
  <c r="AK844" i="6"/>
  <c r="AL844" i="6"/>
  <c r="AM844" i="6"/>
  <c r="AO844" i="6"/>
  <c r="AN844" i="6" s="1"/>
  <c r="AP844" i="6"/>
  <c r="C845" i="6"/>
  <c r="D845" i="6" a="1"/>
  <c r="D845" i="6"/>
  <c r="E845" i="6"/>
  <c r="F845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S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AH845" i="6"/>
  <c r="AI845" i="6"/>
  <c r="AJ845" i="6"/>
  <c r="AK845" i="6"/>
  <c r="AL845" i="6"/>
  <c r="AM845" i="6"/>
  <c r="AO845" i="6"/>
  <c r="AN845" i="6" s="1"/>
  <c r="AP845" i="6"/>
  <c r="C846" i="6"/>
  <c r="D846" i="6" a="1"/>
  <c r="D846" i="6"/>
  <c r="E846" i="6"/>
  <c r="F846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S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AH846" i="6"/>
  <c r="AI846" i="6"/>
  <c r="AJ846" i="6"/>
  <c r="AK846" i="6"/>
  <c r="AL846" i="6"/>
  <c r="AM846" i="6"/>
  <c r="AO846" i="6"/>
  <c r="AN846" i="6" s="1"/>
  <c r="AP846" i="6"/>
  <c r="C847" i="6"/>
  <c r="D847" i="6" a="1"/>
  <c r="D847" i="6"/>
  <c r="E847" i="6"/>
  <c r="F847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S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AH847" i="6"/>
  <c r="AI847" i="6"/>
  <c r="AJ847" i="6"/>
  <c r="AK847" i="6"/>
  <c r="AL847" i="6"/>
  <c r="AM847" i="6"/>
  <c r="AO847" i="6"/>
  <c r="AN847" i="6" s="1"/>
  <c r="AP847" i="6"/>
  <c r="C848" i="6"/>
  <c r="D848" i="6" a="1"/>
  <c r="D848" i="6"/>
  <c r="E848" i="6"/>
  <c r="F848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S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AH848" i="6"/>
  <c r="AI848" i="6"/>
  <c r="AJ848" i="6"/>
  <c r="AK848" i="6"/>
  <c r="AL848" i="6"/>
  <c r="AM848" i="6"/>
  <c r="AO848" i="6"/>
  <c r="AN848" i="6" s="1"/>
  <c r="AP848" i="6"/>
  <c r="C849" i="6"/>
  <c r="D849" i="6" a="1"/>
  <c r="D849" i="6"/>
  <c r="E849" i="6"/>
  <c r="F849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S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AH849" i="6"/>
  <c r="AI849" i="6"/>
  <c r="AJ849" i="6"/>
  <c r="AK849" i="6"/>
  <c r="AL849" i="6"/>
  <c r="AM849" i="6"/>
  <c r="AO849" i="6"/>
  <c r="AN849" i="6" s="1"/>
  <c r="AP849" i="6"/>
  <c r="C850" i="6"/>
  <c r="D850" i="6" a="1"/>
  <c r="D850" i="6"/>
  <c r="E850" i="6"/>
  <c r="F850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S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AH850" i="6"/>
  <c r="AI850" i="6"/>
  <c r="AJ850" i="6"/>
  <c r="AK850" i="6"/>
  <c r="AL850" i="6"/>
  <c r="AM850" i="6"/>
  <c r="AO850" i="6"/>
  <c r="AN850" i="6" s="1"/>
  <c r="AP850" i="6"/>
  <c r="C851" i="6"/>
  <c r="D851" i="6" a="1"/>
  <c r="D851" i="6"/>
  <c r="E851" i="6"/>
  <c r="F851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S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AH851" i="6"/>
  <c r="AI851" i="6"/>
  <c r="AJ851" i="6"/>
  <c r="AK851" i="6"/>
  <c r="AL851" i="6"/>
  <c r="AM851" i="6"/>
  <c r="AO851" i="6"/>
  <c r="AN851" i="6" s="1"/>
  <c r="AP851" i="6"/>
  <c r="C852" i="6"/>
  <c r="D852" i="6" a="1"/>
  <c r="D852" i="6"/>
  <c r="E852" i="6"/>
  <c r="F852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S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AH852" i="6"/>
  <c r="AI852" i="6"/>
  <c r="AJ852" i="6"/>
  <c r="AK852" i="6"/>
  <c r="AL852" i="6"/>
  <c r="AM852" i="6"/>
  <c r="AO852" i="6"/>
  <c r="AN852" i="6" s="1"/>
  <c r="AP852" i="6"/>
  <c r="C853" i="6"/>
  <c r="D853" i="6" a="1"/>
  <c r="D853" i="6"/>
  <c r="E853" i="6"/>
  <c r="F853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S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AH853" i="6"/>
  <c r="AI853" i="6"/>
  <c r="AJ853" i="6"/>
  <c r="AK853" i="6"/>
  <c r="AL853" i="6"/>
  <c r="AM853" i="6"/>
  <c r="AO853" i="6"/>
  <c r="AN853" i="6" s="1"/>
  <c r="AP853" i="6"/>
  <c r="C854" i="6"/>
  <c r="D854" i="6" a="1"/>
  <c r="D854" i="6"/>
  <c r="E854" i="6"/>
  <c r="F854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S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AH854" i="6"/>
  <c r="AI854" i="6"/>
  <c r="AJ854" i="6"/>
  <c r="AK854" i="6"/>
  <c r="AL854" i="6"/>
  <c r="AM854" i="6"/>
  <c r="AO854" i="6"/>
  <c r="AN854" i="6" s="1"/>
  <c r="AP854" i="6"/>
  <c r="C855" i="6"/>
  <c r="D855" i="6" a="1"/>
  <c r="D855" i="6"/>
  <c r="E855" i="6"/>
  <c r="F855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S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AH855" i="6"/>
  <c r="AI855" i="6"/>
  <c r="AJ855" i="6"/>
  <c r="AK855" i="6"/>
  <c r="AL855" i="6"/>
  <c r="AM855" i="6"/>
  <c r="AO855" i="6"/>
  <c r="AN855" i="6" s="1"/>
  <c r="AP855" i="6"/>
  <c r="C856" i="6"/>
  <c r="D856" i="6" a="1"/>
  <c r="D856" i="6"/>
  <c r="E856" i="6"/>
  <c r="F856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S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AH856" i="6"/>
  <c r="AI856" i="6"/>
  <c r="AJ856" i="6"/>
  <c r="AK856" i="6"/>
  <c r="AL856" i="6"/>
  <c r="AM856" i="6"/>
  <c r="AO856" i="6"/>
  <c r="AN856" i="6" s="1"/>
  <c r="AP856" i="6"/>
  <c r="C857" i="6"/>
  <c r="D857" i="6" a="1"/>
  <c r="D857" i="6"/>
  <c r="E857" i="6"/>
  <c r="F857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S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AH857" i="6"/>
  <c r="AI857" i="6"/>
  <c r="AJ857" i="6"/>
  <c r="AK857" i="6"/>
  <c r="AL857" i="6"/>
  <c r="AM857" i="6"/>
  <c r="AO857" i="6"/>
  <c r="AN857" i="6" s="1"/>
  <c r="AP857" i="6"/>
  <c r="C858" i="6"/>
  <c r="D858" i="6" a="1"/>
  <c r="D858" i="6"/>
  <c r="E858" i="6"/>
  <c r="F858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S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AH858" i="6"/>
  <c r="AI858" i="6"/>
  <c r="AJ858" i="6"/>
  <c r="AK858" i="6"/>
  <c r="AL858" i="6"/>
  <c r="AM858" i="6"/>
  <c r="AO858" i="6"/>
  <c r="AN858" i="6" s="1"/>
  <c r="AP858" i="6"/>
  <c r="C859" i="6"/>
  <c r="D859" i="6" a="1"/>
  <c r="D859" i="6"/>
  <c r="E859" i="6"/>
  <c r="F859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S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AH859" i="6"/>
  <c r="AI859" i="6"/>
  <c r="AJ859" i="6"/>
  <c r="AK859" i="6"/>
  <c r="AL859" i="6"/>
  <c r="AM859" i="6"/>
  <c r="AO859" i="6"/>
  <c r="AN859" i="6" s="1"/>
  <c r="AP859" i="6"/>
  <c r="C860" i="6"/>
  <c r="D860" i="6" a="1"/>
  <c r="D860" i="6"/>
  <c r="E860" i="6"/>
  <c r="F860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S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AH860" i="6"/>
  <c r="AI860" i="6"/>
  <c r="AJ860" i="6"/>
  <c r="AK860" i="6"/>
  <c r="AL860" i="6"/>
  <c r="AM860" i="6"/>
  <c r="AO860" i="6"/>
  <c r="AN860" i="6" s="1"/>
  <c r="AP860" i="6"/>
  <c r="C861" i="6"/>
  <c r="D861" i="6" a="1"/>
  <c r="D861" i="6"/>
  <c r="E861" i="6"/>
  <c r="F861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S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AH861" i="6"/>
  <c r="AI861" i="6"/>
  <c r="AJ861" i="6"/>
  <c r="AK861" i="6"/>
  <c r="AL861" i="6"/>
  <c r="AM861" i="6"/>
  <c r="AO861" i="6"/>
  <c r="AN861" i="6" s="1"/>
  <c r="AP861" i="6"/>
  <c r="C862" i="6"/>
  <c r="D862" i="6" a="1"/>
  <c r="D862" i="6"/>
  <c r="E862" i="6"/>
  <c r="F862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S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AH862" i="6"/>
  <c r="AI862" i="6"/>
  <c r="AJ862" i="6"/>
  <c r="AK862" i="6"/>
  <c r="AL862" i="6"/>
  <c r="AM862" i="6"/>
  <c r="AO862" i="6"/>
  <c r="AN862" i="6" s="1"/>
  <c r="AP862" i="6"/>
  <c r="C863" i="6"/>
  <c r="D863" i="6" a="1"/>
  <c r="D863" i="6"/>
  <c r="E863" i="6"/>
  <c r="F863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S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AH863" i="6"/>
  <c r="AI863" i="6"/>
  <c r="AJ863" i="6"/>
  <c r="AK863" i="6"/>
  <c r="AL863" i="6"/>
  <c r="AM863" i="6"/>
  <c r="AO863" i="6"/>
  <c r="AN863" i="6" s="1"/>
  <c r="AP863" i="6"/>
  <c r="C864" i="6"/>
  <c r="D864" i="6" a="1"/>
  <c r="D864" i="6"/>
  <c r="E864" i="6"/>
  <c r="F864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S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AH864" i="6"/>
  <c r="AI864" i="6"/>
  <c r="AJ864" i="6"/>
  <c r="AK864" i="6"/>
  <c r="AL864" i="6"/>
  <c r="AM864" i="6"/>
  <c r="AO864" i="6"/>
  <c r="AN864" i="6" s="1"/>
  <c r="AP864" i="6"/>
  <c r="C865" i="6"/>
  <c r="D865" i="6" a="1"/>
  <c r="D865" i="6"/>
  <c r="E865" i="6"/>
  <c r="F865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S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AH865" i="6"/>
  <c r="AI865" i="6"/>
  <c r="AJ865" i="6"/>
  <c r="AK865" i="6"/>
  <c r="AL865" i="6"/>
  <c r="AM865" i="6"/>
  <c r="AO865" i="6"/>
  <c r="AN865" i="6" s="1"/>
  <c r="AP865" i="6"/>
  <c r="C866" i="6"/>
  <c r="D866" i="6" a="1"/>
  <c r="D866" i="6"/>
  <c r="E866" i="6"/>
  <c r="F866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S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AH866" i="6"/>
  <c r="AI866" i="6"/>
  <c r="AJ866" i="6"/>
  <c r="AK866" i="6"/>
  <c r="AL866" i="6"/>
  <c r="AM866" i="6"/>
  <c r="AO866" i="6"/>
  <c r="AN866" i="6" s="1"/>
  <c r="AP866" i="6"/>
  <c r="C867" i="6"/>
  <c r="D867" i="6" a="1"/>
  <c r="D867" i="6"/>
  <c r="E867" i="6"/>
  <c r="F867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S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AH867" i="6"/>
  <c r="AI867" i="6"/>
  <c r="AJ867" i="6"/>
  <c r="AK867" i="6"/>
  <c r="AL867" i="6"/>
  <c r="AM867" i="6"/>
  <c r="AO867" i="6"/>
  <c r="AN867" i="6" s="1"/>
  <c r="AP867" i="6"/>
  <c r="C868" i="6"/>
  <c r="D868" i="6" a="1"/>
  <c r="D868" i="6"/>
  <c r="E868" i="6"/>
  <c r="F868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S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AH868" i="6"/>
  <c r="AI868" i="6"/>
  <c r="AJ868" i="6"/>
  <c r="AK868" i="6"/>
  <c r="AL868" i="6"/>
  <c r="AM868" i="6"/>
  <c r="AO868" i="6"/>
  <c r="AN868" i="6" s="1"/>
  <c r="AP868" i="6"/>
  <c r="C869" i="6"/>
  <c r="D869" i="6" a="1"/>
  <c r="D869" i="6"/>
  <c r="E869" i="6"/>
  <c r="F869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S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AH869" i="6"/>
  <c r="AI869" i="6"/>
  <c r="AJ869" i="6"/>
  <c r="AK869" i="6"/>
  <c r="AL869" i="6"/>
  <c r="AM869" i="6"/>
  <c r="AO869" i="6"/>
  <c r="AN869" i="6" s="1"/>
  <c r="AP869" i="6"/>
  <c r="C870" i="6"/>
  <c r="D870" i="6" a="1"/>
  <c r="D870" i="6"/>
  <c r="E870" i="6"/>
  <c r="F870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S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AH870" i="6"/>
  <c r="AI870" i="6"/>
  <c r="AJ870" i="6"/>
  <c r="AK870" i="6"/>
  <c r="AL870" i="6"/>
  <c r="AM870" i="6"/>
  <c r="AO870" i="6"/>
  <c r="AN870" i="6" s="1"/>
  <c r="AP870" i="6"/>
  <c r="C871" i="6"/>
  <c r="D871" i="6" a="1"/>
  <c r="D871" i="6"/>
  <c r="E871" i="6"/>
  <c r="F871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S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AH871" i="6"/>
  <c r="AI871" i="6"/>
  <c r="AJ871" i="6"/>
  <c r="AK871" i="6"/>
  <c r="AL871" i="6"/>
  <c r="AM871" i="6"/>
  <c r="AO871" i="6"/>
  <c r="AN871" i="6" s="1"/>
  <c r="AP871" i="6"/>
  <c r="C872" i="6"/>
  <c r="D872" i="6" a="1"/>
  <c r="D872" i="6"/>
  <c r="E872" i="6"/>
  <c r="F872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S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AH872" i="6"/>
  <c r="AI872" i="6"/>
  <c r="AJ872" i="6"/>
  <c r="AK872" i="6"/>
  <c r="AL872" i="6"/>
  <c r="AM872" i="6"/>
  <c r="AO872" i="6"/>
  <c r="AN872" i="6" s="1"/>
  <c r="AP872" i="6"/>
  <c r="C873" i="6"/>
  <c r="D873" i="6" a="1"/>
  <c r="D873" i="6"/>
  <c r="E873" i="6"/>
  <c r="F873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S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AH873" i="6"/>
  <c r="AI873" i="6"/>
  <c r="AJ873" i="6"/>
  <c r="AK873" i="6"/>
  <c r="AL873" i="6"/>
  <c r="AM873" i="6"/>
  <c r="AO873" i="6"/>
  <c r="AN873" i="6" s="1"/>
  <c r="AP873" i="6"/>
  <c r="C874" i="6"/>
  <c r="D874" i="6" a="1"/>
  <c r="D874" i="6"/>
  <c r="E874" i="6"/>
  <c r="F874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S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AH874" i="6"/>
  <c r="AI874" i="6"/>
  <c r="AJ874" i="6"/>
  <c r="AK874" i="6"/>
  <c r="AL874" i="6"/>
  <c r="AM874" i="6"/>
  <c r="AO874" i="6"/>
  <c r="AN874" i="6" s="1"/>
  <c r="AP874" i="6"/>
  <c r="C875" i="6"/>
  <c r="D875" i="6" a="1"/>
  <c r="D875" i="6"/>
  <c r="E875" i="6"/>
  <c r="F875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S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AH875" i="6"/>
  <c r="AI875" i="6"/>
  <c r="AJ875" i="6"/>
  <c r="AK875" i="6"/>
  <c r="AL875" i="6"/>
  <c r="AM875" i="6"/>
  <c r="AO875" i="6"/>
  <c r="AN875" i="6" s="1"/>
  <c r="AP875" i="6"/>
  <c r="C876" i="6"/>
  <c r="D876" i="6" a="1"/>
  <c r="D876" i="6"/>
  <c r="E876" i="6"/>
  <c r="F876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S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AH876" i="6"/>
  <c r="AI876" i="6"/>
  <c r="AJ876" i="6"/>
  <c r="AK876" i="6"/>
  <c r="AL876" i="6"/>
  <c r="AM876" i="6"/>
  <c r="AO876" i="6"/>
  <c r="AN876" i="6" s="1"/>
  <c r="AP876" i="6"/>
  <c r="C877" i="6"/>
  <c r="D877" i="6" a="1"/>
  <c r="D877" i="6"/>
  <c r="E877" i="6"/>
  <c r="F877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S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AH877" i="6"/>
  <c r="AI877" i="6"/>
  <c r="AJ877" i="6"/>
  <c r="AK877" i="6"/>
  <c r="AL877" i="6"/>
  <c r="AM877" i="6"/>
  <c r="AO877" i="6"/>
  <c r="AN877" i="6" s="1"/>
  <c r="AP877" i="6"/>
  <c r="C878" i="6"/>
  <c r="D878" i="6" a="1"/>
  <c r="D878" i="6"/>
  <c r="E878" i="6"/>
  <c r="F878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S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AH878" i="6"/>
  <c r="AI878" i="6"/>
  <c r="AJ878" i="6"/>
  <c r="AK878" i="6"/>
  <c r="AL878" i="6"/>
  <c r="AM878" i="6"/>
  <c r="AO878" i="6"/>
  <c r="AN878" i="6" s="1"/>
  <c r="AP878" i="6"/>
  <c r="C879" i="6"/>
  <c r="D879" i="6" a="1"/>
  <c r="D879" i="6"/>
  <c r="E879" i="6"/>
  <c r="F879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S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AH879" i="6"/>
  <c r="AI879" i="6"/>
  <c r="AJ879" i="6"/>
  <c r="AK879" i="6"/>
  <c r="AL879" i="6"/>
  <c r="AM879" i="6"/>
  <c r="AO879" i="6"/>
  <c r="AN879" i="6" s="1"/>
  <c r="AP879" i="6"/>
  <c r="C880" i="6"/>
  <c r="D880" i="6" a="1"/>
  <c r="D880" i="6"/>
  <c r="E880" i="6"/>
  <c r="F880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S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AH880" i="6"/>
  <c r="AI880" i="6"/>
  <c r="AJ880" i="6"/>
  <c r="AK880" i="6"/>
  <c r="AL880" i="6"/>
  <c r="AM880" i="6"/>
  <c r="AO880" i="6"/>
  <c r="AN880" i="6" s="1"/>
  <c r="AP880" i="6"/>
  <c r="C881" i="6"/>
  <c r="D881" i="6" a="1"/>
  <c r="D881" i="6"/>
  <c r="E881" i="6"/>
  <c r="F881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S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AH881" i="6"/>
  <c r="AI881" i="6"/>
  <c r="AJ881" i="6"/>
  <c r="AK881" i="6"/>
  <c r="AL881" i="6"/>
  <c r="AM881" i="6"/>
  <c r="AO881" i="6"/>
  <c r="AN881" i="6" s="1"/>
  <c r="AP881" i="6"/>
  <c r="C882" i="6"/>
  <c r="D882" i="6" a="1"/>
  <c r="D882" i="6"/>
  <c r="E882" i="6"/>
  <c r="F882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S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AH882" i="6"/>
  <c r="AI882" i="6"/>
  <c r="AJ882" i="6"/>
  <c r="AK882" i="6"/>
  <c r="AL882" i="6"/>
  <c r="AM882" i="6"/>
  <c r="AO882" i="6"/>
  <c r="AN882" i="6" s="1"/>
  <c r="AP882" i="6"/>
  <c r="C883" i="6"/>
  <c r="D883" i="6" a="1"/>
  <c r="D883" i="6"/>
  <c r="E883" i="6"/>
  <c r="F883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S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AH883" i="6"/>
  <c r="AI883" i="6"/>
  <c r="AJ883" i="6"/>
  <c r="AK883" i="6"/>
  <c r="AL883" i="6"/>
  <c r="AM883" i="6"/>
  <c r="AO883" i="6"/>
  <c r="AN883" i="6" s="1"/>
  <c r="AP883" i="6"/>
  <c r="C884" i="6"/>
  <c r="D884" i="6" a="1"/>
  <c r="D884" i="6"/>
  <c r="E884" i="6"/>
  <c r="F884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S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AH884" i="6"/>
  <c r="AI884" i="6"/>
  <c r="AJ884" i="6"/>
  <c r="AK884" i="6"/>
  <c r="AL884" i="6"/>
  <c r="AM884" i="6"/>
  <c r="AO884" i="6"/>
  <c r="AN884" i="6" s="1"/>
  <c r="AP884" i="6"/>
  <c r="C885" i="6"/>
  <c r="D885" i="6" a="1"/>
  <c r="D885" i="6"/>
  <c r="E885" i="6"/>
  <c r="F885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S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AH885" i="6"/>
  <c r="AI885" i="6"/>
  <c r="AJ885" i="6"/>
  <c r="AK885" i="6"/>
  <c r="AL885" i="6"/>
  <c r="AM885" i="6"/>
  <c r="AO885" i="6"/>
  <c r="AN885" i="6" s="1"/>
  <c r="AP885" i="6"/>
  <c r="C886" i="6"/>
  <c r="D886" i="6" a="1"/>
  <c r="D886" i="6"/>
  <c r="E886" i="6"/>
  <c r="F886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S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AH886" i="6"/>
  <c r="AI886" i="6"/>
  <c r="AJ886" i="6"/>
  <c r="AK886" i="6"/>
  <c r="AL886" i="6"/>
  <c r="AM886" i="6"/>
  <c r="AO886" i="6"/>
  <c r="AN886" i="6" s="1"/>
  <c r="AP886" i="6"/>
  <c r="C887" i="6"/>
  <c r="D887" i="6" a="1"/>
  <c r="D887" i="6"/>
  <c r="E887" i="6"/>
  <c r="F887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S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AH887" i="6"/>
  <c r="AI887" i="6"/>
  <c r="AJ887" i="6"/>
  <c r="AK887" i="6"/>
  <c r="AL887" i="6"/>
  <c r="AM887" i="6"/>
  <c r="AO887" i="6"/>
  <c r="AN887" i="6" s="1"/>
  <c r="AP887" i="6"/>
  <c r="C888" i="6"/>
  <c r="D888" i="6" a="1"/>
  <c r="D888" i="6"/>
  <c r="E888" i="6"/>
  <c r="F888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S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AH888" i="6"/>
  <c r="AI888" i="6"/>
  <c r="AJ888" i="6"/>
  <c r="AK888" i="6"/>
  <c r="AL888" i="6"/>
  <c r="AM888" i="6"/>
  <c r="AO888" i="6"/>
  <c r="AN888" i="6" s="1"/>
  <c r="AP888" i="6"/>
  <c r="C889" i="6"/>
  <c r="D889" i="6" a="1"/>
  <c r="D889" i="6"/>
  <c r="E889" i="6"/>
  <c r="F889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S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AH889" i="6"/>
  <c r="AI889" i="6"/>
  <c r="AJ889" i="6"/>
  <c r="AK889" i="6"/>
  <c r="AL889" i="6"/>
  <c r="AM889" i="6"/>
  <c r="AO889" i="6"/>
  <c r="AN889" i="6" s="1"/>
  <c r="AP889" i="6"/>
  <c r="C890" i="6"/>
  <c r="D890" i="6" a="1"/>
  <c r="D890" i="6"/>
  <c r="E890" i="6"/>
  <c r="F890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S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AH890" i="6"/>
  <c r="AI890" i="6"/>
  <c r="AJ890" i="6"/>
  <c r="AK890" i="6"/>
  <c r="AL890" i="6"/>
  <c r="AM890" i="6"/>
  <c r="AO890" i="6"/>
  <c r="AN890" i="6" s="1"/>
  <c r="AP890" i="6"/>
  <c r="C891" i="6"/>
  <c r="D891" i="6" a="1"/>
  <c r="D891" i="6"/>
  <c r="E891" i="6"/>
  <c r="F891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S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AH891" i="6"/>
  <c r="AI891" i="6"/>
  <c r="AJ891" i="6"/>
  <c r="AK891" i="6"/>
  <c r="AL891" i="6"/>
  <c r="AM891" i="6"/>
  <c r="AO891" i="6"/>
  <c r="AN891" i="6" s="1"/>
  <c r="AP891" i="6"/>
  <c r="C892" i="6"/>
  <c r="D892" i="6" a="1"/>
  <c r="D892" i="6"/>
  <c r="E892" i="6"/>
  <c r="F892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S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AH892" i="6"/>
  <c r="AI892" i="6"/>
  <c r="AJ892" i="6"/>
  <c r="AK892" i="6"/>
  <c r="AL892" i="6"/>
  <c r="AM892" i="6"/>
  <c r="AO892" i="6"/>
  <c r="AN892" i="6" s="1"/>
  <c r="AP892" i="6"/>
  <c r="C893" i="6"/>
  <c r="D893" i="6" a="1"/>
  <c r="D893" i="6"/>
  <c r="E893" i="6"/>
  <c r="F893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S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AH893" i="6"/>
  <c r="AI893" i="6"/>
  <c r="AJ893" i="6"/>
  <c r="AK893" i="6"/>
  <c r="AL893" i="6"/>
  <c r="AM893" i="6"/>
  <c r="AO893" i="6"/>
  <c r="AN893" i="6" s="1"/>
  <c r="AP893" i="6"/>
  <c r="C894" i="6"/>
  <c r="D894" i="6" a="1"/>
  <c r="D894" i="6"/>
  <c r="E894" i="6"/>
  <c r="F894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S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AH894" i="6"/>
  <c r="AI894" i="6"/>
  <c r="AJ894" i="6"/>
  <c r="AK894" i="6"/>
  <c r="AL894" i="6"/>
  <c r="AM894" i="6"/>
  <c r="AO894" i="6"/>
  <c r="AN894" i="6" s="1"/>
  <c r="AP894" i="6"/>
  <c r="C895" i="6"/>
  <c r="D895" i="6" a="1"/>
  <c r="D895" i="6"/>
  <c r="E895" i="6"/>
  <c r="F895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S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AH895" i="6"/>
  <c r="AI895" i="6"/>
  <c r="AJ895" i="6"/>
  <c r="AK895" i="6"/>
  <c r="AL895" i="6"/>
  <c r="AM895" i="6"/>
  <c r="AO895" i="6"/>
  <c r="AN895" i="6" s="1"/>
  <c r="AP895" i="6"/>
  <c r="C896" i="6"/>
  <c r="D896" i="6" a="1"/>
  <c r="D896" i="6"/>
  <c r="E896" i="6"/>
  <c r="F896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S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AH896" i="6"/>
  <c r="AI896" i="6"/>
  <c r="AJ896" i="6"/>
  <c r="AK896" i="6"/>
  <c r="AL896" i="6"/>
  <c r="AM896" i="6"/>
  <c r="AO896" i="6"/>
  <c r="AN896" i="6" s="1"/>
  <c r="AP896" i="6"/>
  <c r="C897" i="6"/>
  <c r="D897" i="6" a="1"/>
  <c r="D897" i="6"/>
  <c r="E897" i="6"/>
  <c r="F897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S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AH897" i="6"/>
  <c r="AI897" i="6"/>
  <c r="AJ897" i="6"/>
  <c r="AK897" i="6"/>
  <c r="AL897" i="6"/>
  <c r="AM897" i="6"/>
  <c r="AO897" i="6"/>
  <c r="AN897" i="6" s="1"/>
  <c r="AP897" i="6"/>
  <c r="C898" i="6"/>
  <c r="D898" i="6" a="1"/>
  <c r="D898" i="6"/>
  <c r="E898" i="6"/>
  <c r="F898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S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AH898" i="6"/>
  <c r="AI898" i="6"/>
  <c r="AJ898" i="6"/>
  <c r="AK898" i="6"/>
  <c r="AL898" i="6"/>
  <c r="AM898" i="6"/>
  <c r="AO898" i="6"/>
  <c r="AN898" i="6" s="1"/>
  <c r="AP898" i="6"/>
  <c r="C899" i="6"/>
  <c r="D899" i="6" a="1"/>
  <c r="D899" i="6"/>
  <c r="E899" i="6"/>
  <c r="F899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S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AH899" i="6"/>
  <c r="AI899" i="6"/>
  <c r="AJ899" i="6"/>
  <c r="AK899" i="6"/>
  <c r="AL899" i="6"/>
  <c r="AM899" i="6"/>
  <c r="AO899" i="6"/>
  <c r="AN899" i="6" s="1"/>
  <c r="AP899" i="6"/>
  <c r="C900" i="6"/>
  <c r="D900" i="6" a="1"/>
  <c r="D900" i="6"/>
  <c r="E900" i="6"/>
  <c r="F900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S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AH900" i="6"/>
  <c r="AI900" i="6"/>
  <c r="AJ900" i="6"/>
  <c r="AK900" i="6"/>
  <c r="AL900" i="6"/>
  <c r="AM900" i="6"/>
  <c r="AO900" i="6"/>
  <c r="AN900" i="6" s="1"/>
  <c r="AP900" i="6"/>
  <c r="C901" i="6"/>
  <c r="D901" i="6" a="1"/>
  <c r="D901" i="6"/>
  <c r="E901" i="6"/>
  <c r="F901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S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AH901" i="6"/>
  <c r="AI901" i="6"/>
  <c r="AJ901" i="6"/>
  <c r="AK901" i="6"/>
  <c r="AL901" i="6"/>
  <c r="AM901" i="6"/>
  <c r="AO901" i="6"/>
  <c r="AN901" i="6" s="1"/>
  <c r="AP901" i="6"/>
  <c r="C902" i="6"/>
  <c r="D902" i="6" a="1"/>
  <c r="D902" i="6"/>
  <c r="E902" i="6"/>
  <c r="F902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S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AH902" i="6"/>
  <c r="AI902" i="6"/>
  <c r="AJ902" i="6"/>
  <c r="AK902" i="6"/>
  <c r="AL902" i="6"/>
  <c r="AM902" i="6"/>
  <c r="AO902" i="6"/>
  <c r="AN902" i="6" s="1"/>
  <c r="AP902" i="6"/>
  <c r="C903" i="6"/>
  <c r="D903" i="6" a="1"/>
  <c r="D903" i="6"/>
  <c r="E903" i="6"/>
  <c r="F903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S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AH903" i="6"/>
  <c r="AI903" i="6"/>
  <c r="AJ903" i="6"/>
  <c r="AK903" i="6"/>
  <c r="AL903" i="6"/>
  <c r="AM903" i="6"/>
  <c r="AO903" i="6"/>
  <c r="AN903" i="6" s="1"/>
  <c r="AP903" i="6"/>
  <c r="C904" i="6"/>
  <c r="D904" i="6" a="1"/>
  <c r="D904" i="6"/>
  <c r="E904" i="6"/>
  <c r="F904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S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AH904" i="6"/>
  <c r="AI904" i="6"/>
  <c r="AJ904" i="6"/>
  <c r="AK904" i="6"/>
  <c r="AL904" i="6"/>
  <c r="AM904" i="6"/>
  <c r="AO904" i="6"/>
  <c r="AN904" i="6" s="1"/>
  <c r="AP904" i="6"/>
  <c r="C905" i="6"/>
  <c r="D905" i="6" a="1"/>
  <c r="D905" i="6"/>
  <c r="E905" i="6"/>
  <c r="F905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S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AH905" i="6"/>
  <c r="AI905" i="6"/>
  <c r="AJ905" i="6"/>
  <c r="AK905" i="6"/>
  <c r="AL905" i="6"/>
  <c r="AM905" i="6"/>
  <c r="AO905" i="6"/>
  <c r="AN905" i="6" s="1"/>
  <c r="AP905" i="6"/>
  <c r="C906" i="6"/>
  <c r="D906" i="6" a="1"/>
  <c r="D906" i="6"/>
  <c r="E906" i="6"/>
  <c r="F906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S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AH906" i="6"/>
  <c r="AI906" i="6"/>
  <c r="AJ906" i="6"/>
  <c r="AK906" i="6"/>
  <c r="AL906" i="6"/>
  <c r="AM906" i="6"/>
  <c r="AO906" i="6"/>
  <c r="AN906" i="6" s="1"/>
  <c r="AP906" i="6"/>
  <c r="C907" i="6"/>
  <c r="D907" i="6" a="1"/>
  <c r="D907" i="6"/>
  <c r="E907" i="6"/>
  <c r="F907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S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AH907" i="6"/>
  <c r="AI907" i="6"/>
  <c r="AJ907" i="6"/>
  <c r="AK907" i="6"/>
  <c r="AL907" i="6"/>
  <c r="AM907" i="6"/>
  <c r="AO907" i="6"/>
  <c r="AN907" i="6" s="1"/>
  <c r="AP907" i="6"/>
  <c r="C908" i="6"/>
  <c r="D908" i="6" a="1"/>
  <c r="D908" i="6"/>
  <c r="E908" i="6"/>
  <c r="F908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S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AH908" i="6"/>
  <c r="AI908" i="6"/>
  <c r="AJ908" i="6"/>
  <c r="AK908" i="6"/>
  <c r="AL908" i="6"/>
  <c r="AM908" i="6"/>
  <c r="AO908" i="6"/>
  <c r="AN908" i="6" s="1"/>
  <c r="AP908" i="6"/>
  <c r="C909" i="6"/>
  <c r="D909" i="6" a="1"/>
  <c r="D909" i="6"/>
  <c r="E909" i="6"/>
  <c r="F909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S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AH909" i="6"/>
  <c r="AI909" i="6"/>
  <c r="AJ909" i="6"/>
  <c r="AK909" i="6"/>
  <c r="AL909" i="6"/>
  <c r="AM909" i="6"/>
  <c r="AO909" i="6"/>
  <c r="AN909" i="6" s="1"/>
  <c r="AP909" i="6"/>
  <c r="C910" i="6"/>
  <c r="D910" i="6" a="1"/>
  <c r="D910" i="6"/>
  <c r="E910" i="6"/>
  <c r="F910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S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AH910" i="6"/>
  <c r="AI910" i="6"/>
  <c r="AJ910" i="6"/>
  <c r="AK910" i="6"/>
  <c r="AL910" i="6"/>
  <c r="AM910" i="6"/>
  <c r="AO910" i="6"/>
  <c r="AN910" i="6" s="1"/>
  <c r="AP910" i="6"/>
  <c r="C911" i="6"/>
  <c r="D911" i="6" a="1"/>
  <c r="D911" i="6"/>
  <c r="E911" i="6"/>
  <c r="F911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S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AH911" i="6"/>
  <c r="AI911" i="6"/>
  <c r="AJ911" i="6"/>
  <c r="AK911" i="6"/>
  <c r="AL911" i="6"/>
  <c r="AM911" i="6"/>
  <c r="AO911" i="6"/>
  <c r="AN911" i="6" s="1"/>
  <c r="AP911" i="6"/>
  <c r="C912" i="6"/>
  <c r="D912" i="6" a="1"/>
  <c r="D912" i="6"/>
  <c r="E912" i="6"/>
  <c r="F912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S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AH912" i="6"/>
  <c r="AI912" i="6"/>
  <c r="AJ912" i="6"/>
  <c r="AK912" i="6"/>
  <c r="AL912" i="6"/>
  <c r="AM912" i="6"/>
  <c r="AO912" i="6"/>
  <c r="AN912" i="6" s="1"/>
  <c r="AP912" i="6"/>
  <c r="C913" i="6"/>
  <c r="D913" i="6" a="1"/>
  <c r="D913" i="6"/>
  <c r="E913" i="6"/>
  <c r="F913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S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AH913" i="6"/>
  <c r="AI913" i="6"/>
  <c r="AJ913" i="6"/>
  <c r="AK913" i="6"/>
  <c r="AL913" i="6"/>
  <c r="AM913" i="6"/>
  <c r="AO913" i="6"/>
  <c r="AN913" i="6" s="1"/>
  <c r="AP913" i="6"/>
  <c r="C914" i="6"/>
  <c r="D914" i="6" a="1"/>
  <c r="D914" i="6"/>
  <c r="E914" i="6"/>
  <c r="F914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S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AH914" i="6"/>
  <c r="AI914" i="6"/>
  <c r="AJ914" i="6"/>
  <c r="AK914" i="6"/>
  <c r="AL914" i="6"/>
  <c r="AM914" i="6"/>
  <c r="AO914" i="6"/>
  <c r="AN914" i="6" s="1"/>
  <c r="AP914" i="6"/>
  <c r="C915" i="6"/>
  <c r="D915" i="6" a="1"/>
  <c r="D915" i="6"/>
  <c r="E915" i="6"/>
  <c r="F915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S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AH915" i="6"/>
  <c r="AI915" i="6"/>
  <c r="AJ915" i="6"/>
  <c r="AK915" i="6"/>
  <c r="AL915" i="6"/>
  <c r="AM915" i="6"/>
  <c r="AO915" i="6"/>
  <c r="AN915" i="6" s="1"/>
  <c r="AP915" i="6"/>
  <c r="C916" i="6"/>
  <c r="D916" i="6" a="1"/>
  <c r="D916" i="6"/>
  <c r="E916" i="6"/>
  <c r="F916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S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AH916" i="6"/>
  <c r="AI916" i="6"/>
  <c r="AJ916" i="6"/>
  <c r="AK916" i="6"/>
  <c r="AL916" i="6"/>
  <c r="AM916" i="6"/>
  <c r="AO916" i="6"/>
  <c r="AN916" i="6" s="1"/>
  <c r="AP916" i="6"/>
  <c r="C917" i="6"/>
  <c r="D917" i="6" a="1"/>
  <c r="D917" i="6"/>
  <c r="E917" i="6"/>
  <c r="F917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S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AH917" i="6"/>
  <c r="AI917" i="6"/>
  <c r="AJ917" i="6"/>
  <c r="AK917" i="6"/>
  <c r="AL917" i="6"/>
  <c r="AM917" i="6"/>
  <c r="AO917" i="6"/>
  <c r="AN917" i="6" s="1"/>
  <c r="AP917" i="6"/>
  <c r="C918" i="6"/>
  <c r="D918" i="6" a="1"/>
  <c r="D918" i="6"/>
  <c r="E918" i="6"/>
  <c r="F918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S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AH918" i="6"/>
  <c r="AI918" i="6"/>
  <c r="AJ918" i="6"/>
  <c r="AK918" i="6"/>
  <c r="AL918" i="6"/>
  <c r="AM918" i="6"/>
  <c r="AO918" i="6"/>
  <c r="AN918" i="6" s="1"/>
  <c r="AP918" i="6"/>
  <c r="C919" i="6"/>
  <c r="D919" i="6" a="1"/>
  <c r="D919" i="6"/>
  <c r="E919" i="6"/>
  <c r="F919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S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AH919" i="6"/>
  <c r="AI919" i="6"/>
  <c r="AJ919" i="6"/>
  <c r="AK919" i="6"/>
  <c r="AL919" i="6"/>
  <c r="AM919" i="6"/>
  <c r="AO919" i="6"/>
  <c r="AN919" i="6" s="1"/>
  <c r="AP919" i="6"/>
  <c r="C920" i="6"/>
  <c r="D920" i="6" a="1"/>
  <c r="D920" i="6"/>
  <c r="E920" i="6"/>
  <c r="F920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S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AH920" i="6"/>
  <c r="AI920" i="6"/>
  <c r="AJ920" i="6"/>
  <c r="AK920" i="6"/>
  <c r="AL920" i="6"/>
  <c r="AM920" i="6"/>
  <c r="AO920" i="6"/>
  <c r="AN920" i="6" s="1"/>
  <c r="AP920" i="6"/>
  <c r="C921" i="6"/>
  <c r="D921" i="6" a="1"/>
  <c r="D921" i="6"/>
  <c r="E921" i="6"/>
  <c r="F921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S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AH921" i="6"/>
  <c r="AI921" i="6"/>
  <c r="AJ921" i="6"/>
  <c r="AK921" i="6"/>
  <c r="AL921" i="6"/>
  <c r="AM921" i="6"/>
  <c r="AO921" i="6"/>
  <c r="AN921" i="6" s="1"/>
  <c r="AP921" i="6"/>
  <c r="C922" i="6"/>
  <c r="D922" i="6" a="1"/>
  <c r="D922" i="6"/>
  <c r="E922" i="6"/>
  <c r="F922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S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AH922" i="6"/>
  <c r="AI922" i="6"/>
  <c r="AJ922" i="6"/>
  <c r="AK922" i="6"/>
  <c r="AL922" i="6"/>
  <c r="AM922" i="6"/>
  <c r="AO922" i="6"/>
  <c r="AN922" i="6" s="1"/>
  <c r="AP922" i="6"/>
  <c r="C923" i="6"/>
  <c r="D923" i="6" a="1"/>
  <c r="D923" i="6"/>
  <c r="E923" i="6"/>
  <c r="F923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S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AH923" i="6"/>
  <c r="AI923" i="6"/>
  <c r="AJ923" i="6"/>
  <c r="AK923" i="6"/>
  <c r="AL923" i="6"/>
  <c r="AM923" i="6"/>
  <c r="AO923" i="6"/>
  <c r="AN923" i="6" s="1"/>
  <c r="AP923" i="6"/>
  <c r="C924" i="6"/>
  <c r="D924" i="6" a="1"/>
  <c r="D924" i="6"/>
  <c r="E924" i="6"/>
  <c r="F924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S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AH924" i="6"/>
  <c r="AI924" i="6"/>
  <c r="AJ924" i="6"/>
  <c r="AK924" i="6"/>
  <c r="AL924" i="6"/>
  <c r="AM924" i="6"/>
  <c r="AO924" i="6"/>
  <c r="AN924" i="6" s="1"/>
  <c r="AP924" i="6"/>
  <c r="C925" i="6"/>
  <c r="D925" i="6" a="1"/>
  <c r="D925" i="6"/>
  <c r="E925" i="6"/>
  <c r="F925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S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AH925" i="6"/>
  <c r="AI925" i="6"/>
  <c r="AJ925" i="6"/>
  <c r="AK925" i="6"/>
  <c r="AL925" i="6"/>
  <c r="AM925" i="6"/>
  <c r="AO925" i="6"/>
  <c r="AN925" i="6" s="1"/>
  <c r="AP925" i="6"/>
  <c r="C926" i="6"/>
  <c r="D926" i="6" a="1"/>
  <c r="D926" i="6"/>
  <c r="E926" i="6"/>
  <c r="F926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S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AH926" i="6"/>
  <c r="AI926" i="6"/>
  <c r="AJ926" i="6"/>
  <c r="AK926" i="6"/>
  <c r="AL926" i="6"/>
  <c r="AM926" i="6"/>
  <c r="AO926" i="6"/>
  <c r="AN926" i="6" s="1"/>
  <c r="AP926" i="6"/>
  <c r="C927" i="6"/>
  <c r="D927" i="6" a="1"/>
  <c r="D927" i="6"/>
  <c r="E927" i="6"/>
  <c r="F927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S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AH927" i="6"/>
  <c r="AI927" i="6"/>
  <c r="AJ927" i="6"/>
  <c r="AK927" i="6"/>
  <c r="AL927" i="6"/>
  <c r="AM927" i="6"/>
  <c r="AO927" i="6"/>
  <c r="AN927" i="6" s="1"/>
  <c r="AP927" i="6"/>
  <c r="C928" i="6"/>
  <c r="D928" i="6" a="1"/>
  <c r="D928" i="6"/>
  <c r="E928" i="6"/>
  <c r="F928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S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AH928" i="6"/>
  <c r="AI928" i="6"/>
  <c r="AJ928" i="6"/>
  <c r="AK928" i="6"/>
  <c r="AL928" i="6"/>
  <c r="AM928" i="6"/>
  <c r="AO928" i="6"/>
  <c r="AN928" i="6" s="1"/>
  <c r="AP928" i="6"/>
  <c r="C929" i="6"/>
  <c r="D929" i="6" a="1"/>
  <c r="D929" i="6"/>
  <c r="E929" i="6"/>
  <c r="F929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S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AH929" i="6"/>
  <c r="AI929" i="6"/>
  <c r="AJ929" i="6"/>
  <c r="AK929" i="6"/>
  <c r="AL929" i="6"/>
  <c r="AM929" i="6"/>
  <c r="AO929" i="6"/>
  <c r="AN929" i="6" s="1"/>
  <c r="AP929" i="6"/>
  <c r="C930" i="6"/>
  <c r="D930" i="6" a="1"/>
  <c r="D930" i="6"/>
  <c r="E930" i="6"/>
  <c r="F930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S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AH930" i="6"/>
  <c r="AI930" i="6"/>
  <c r="AJ930" i="6"/>
  <c r="AK930" i="6"/>
  <c r="AL930" i="6"/>
  <c r="AM930" i="6"/>
  <c r="AO930" i="6"/>
  <c r="AN930" i="6" s="1"/>
  <c r="AP930" i="6"/>
  <c r="C931" i="6"/>
  <c r="D931" i="6" a="1"/>
  <c r="D931" i="6"/>
  <c r="E931" i="6"/>
  <c r="F931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S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AH931" i="6"/>
  <c r="AI931" i="6"/>
  <c r="AJ931" i="6"/>
  <c r="AK931" i="6"/>
  <c r="AL931" i="6"/>
  <c r="AM931" i="6"/>
  <c r="AO931" i="6"/>
  <c r="AN931" i="6" s="1"/>
  <c r="AP931" i="6"/>
  <c r="C932" i="6"/>
  <c r="D932" i="6" a="1"/>
  <c r="D932" i="6"/>
  <c r="E932" i="6"/>
  <c r="F932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S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AH932" i="6"/>
  <c r="AI932" i="6"/>
  <c r="AJ932" i="6"/>
  <c r="AK932" i="6"/>
  <c r="AL932" i="6"/>
  <c r="AM932" i="6"/>
  <c r="AO932" i="6"/>
  <c r="AN932" i="6" s="1"/>
  <c r="AP932" i="6"/>
  <c r="C933" i="6"/>
  <c r="D933" i="6" a="1"/>
  <c r="D933" i="6"/>
  <c r="E933" i="6"/>
  <c r="F933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S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AH933" i="6"/>
  <c r="AI933" i="6"/>
  <c r="AJ933" i="6"/>
  <c r="AK933" i="6"/>
  <c r="AL933" i="6"/>
  <c r="AM933" i="6"/>
  <c r="AO933" i="6"/>
  <c r="AN933" i="6" s="1"/>
  <c r="AP933" i="6"/>
  <c r="C934" i="6"/>
  <c r="D934" i="6" a="1"/>
  <c r="D934" i="6"/>
  <c r="E934" i="6"/>
  <c r="F934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S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AH934" i="6"/>
  <c r="AI934" i="6"/>
  <c r="AJ934" i="6"/>
  <c r="AK934" i="6"/>
  <c r="AL934" i="6"/>
  <c r="AM934" i="6"/>
  <c r="AO934" i="6"/>
  <c r="AN934" i="6" s="1"/>
  <c r="AP934" i="6"/>
  <c r="C935" i="6"/>
  <c r="D935" i="6" a="1"/>
  <c r="D935" i="6"/>
  <c r="E935" i="6"/>
  <c r="F935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S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AH935" i="6"/>
  <c r="AI935" i="6"/>
  <c r="AJ935" i="6"/>
  <c r="AK935" i="6"/>
  <c r="AL935" i="6"/>
  <c r="AM935" i="6"/>
  <c r="AO935" i="6"/>
  <c r="AN935" i="6" s="1"/>
  <c r="AP935" i="6"/>
  <c r="C936" i="6"/>
  <c r="D936" i="6" a="1"/>
  <c r="D936" i="6"/>
  <c r="E936" i="6"/>
  <c r="F936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S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AH936" i="6"/>
  <c r="AI936" i="6"/>
  <c r="AJ936" i="6"/>
  <c r="AK936" i="6"/>
  <c r="AL936" i="6"/>
  <c r="AM936" i="6"/>
  <c r="AO936" i="6"/>
  <c r="AN936" i="6" s="1"/>
  <c r="AP936" i="6"/>
  <c r="C937" i="6"/>
  <c r="D937" i="6" a="1"/>
  <c r="D937" i="6"/>
  <c r="E937" i="6"/>
  <c r="F937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S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AH937" i="6"/>
  <c r="AI937" i="6"/>
  <c r="AJ937" i="6"/>
  <c r="AK937" i="6"/>
  <c r="AL937" i="6"/>
  <c r="AM937" i="6"/>
  <c r="AO937" i="6"/>
  <c r="AN937" i="6" s="1"/>
  <c r="AP937" i="6"/>
  <c r="C938" i="6"/>
  <c r="D938" i="6" a="1"/>
  <c r="D938" i="6"/>
  <c r="E938" i="6"/>
  <c r="F938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S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AH938" i="6"/>
  <c r="AI938" i="6"/>
  <c r="AJ938" i="6"/>
  <c r="AK938" i="6"/>
  <c r="AL938" i="6"/>
  <c r="AM938" i="6"/>
  <c r="AO938" i="6"/>
  <c r="AN938" i="6" s="1"/>
  <c r="AP938" i="6"/>
  <c r="C939" i="6"/>
  <c r="D939" i="6" a="1"/>
  <c r="D939" i="6"/>
  <c r="E939" i="6"/>
  <c r="F939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S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AH939" i="6"/>
  <c r="AI939" i="6"/>
  <c r="AJ939" i="6"/>
  <c r="AK939" i="6"/>
  <c r="AL939" i="6"/>
  <c r="AM939" i="6"/>
  <c r="AO939" i="6"/>
  <c r="AN939" i="6" s="1"/>
  <c r="AP939" i="6"/>
  <c r="C940" i="6"/>
  <c r="D940" i="6" a="1"/>
  <c r="D940" i="6"/>
  <c r="E940" i="6"/>
  <c r="F940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S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AH940" i="6"/>
  <c r="AI940" i="6"/>
  <c r="AJ940" i="6"/>
  <c r="AK940" i="6"/>
  <c r="AL940" i="6"/>
  <c r="AM940" i="6"/>
  <c r="AO940" i="6"/>
  <c r="AN940" i="6" s="1"/>
  <c r="AP940" i="6"/>
  <c r="C941" i="6"/>
  <c r="D941" i="6" a="1"/>
  <c r="D941" i="6"/>
  <c r="E941" i="6"/>
  <c r="F941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S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AH941" i="6"/>
  <c r="AI941" i="6"/>
  <c r="AJ941" i="6"/>
  <c r="AK941" i="6"/>
  <c r="AL941" i="6"/>
  <c r="AM941" i="6"/>
  <c r="AO941" i="6"/>
  <c r="AN941" i="6" s="1"/>
  <c r="AP941" i="6"/>
  <c r="C942" i="6"/>
  <c r="D942" i="6" a="1"/>
  <c r="D942" i="6"/>
  <c r="E942" i="6"/>
  <c r="F942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S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AH942" i="6"/>
  <c r="AI942" i="6"/>
  <c r="AJ942" i="6"/>
  <c r="AK942" i="6"/>
  <c r="AL942" i="6"/>
  <c r="AM942" i="6"/>
  <c r="AO942" i="6"/>
  <c r="AN942" i="6" s="1"/>
  <c r="AP942" i="6"/>
  <c r="C943" i="6"/>
  <c r="D943" i="6" a="1"/>
  <c r="D943" i="6"/>
  <c r="E943" i="6"/>
  <c r="F943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S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AH943" i="6"/>
  <c r="AI943" i="6"/>
  <c r="AJ943" i="6"/>
  <c r="AK943" i="6"/>
  <c r="AL943" i="6"/>
  <c r="AM943" i="6"/>
  <c r="AO943" i="6"/>
  <c r="AN943" i="6" s="1"/>
  <c r="AP943" i="6"/>
  <c r="C944" i="6"/>
  <c r="D944" i="6" a="1"/>
  <c r="D944" i="6"/>
  <c r="E944" i="6"/>
  <c r="F944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S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AH944" i="6"/>
  <c r="AI944" i="6"/>
  <c r="AJ944" i="6"/>
  <c r="AK944" i="6"/>
  <c r="AL944" i="6"/>
  <c r="AM944" i="6"/>
  <c r="AO944" i="6"/>
  <c r="AN944" i="6" s="1"/>
  <c r="AP944" i="6"/>
  <c r="C945" i="6"/>
  <c r="D945" i="6" a="1"/>
  <c r="D945" i="6"/>
  <c r="E945" i="6"/>
  <c r="F945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S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AH945" i="6"/>
  <c r="AI945" i="6"/>
  <c r="AJ945" i="6"/>
  <c r="AK945" i="6"/>
  <c r="AL945" i="6"/>
  <c r="AM945" i="6"/>
  <c r="AO945" i="6"/>
  <c r="AN945" i="6" s="1"/>
  <c r="AP945" i="6"/>
  <c r="C946" i="6"/>
  <c r="D946" i="6" a="1"/>
  <c r="D946" i="6"/>
  <c r="E946" i="6"/>
  <c r="F946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S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AH946" i="6"/>
  <c r="AI946" i="6"/>
  <c r="AJ946" i="6"/>
  <c r="AK946" i="6"/>
  <c r="AL946" i="6"/>
  <c r="AM946" i="6"/>
  <c r="AO946" i="6"/>
  <c r="AN946" i="6" s="1"/>
  <c r="AP946" i="6"/>
  <c r="C947" i="6"/>
  <c r="D947" i="6" a="1"/>
  <c r="D947" i="6"/>
  <c r="E947" i="6"/>
  <c r="F947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S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AH947" i="6"/>
  <c r="AI947" i="6"/>
  <c r="AJ947" i="6"/>
  <c r="AK947" i="6"/>
  <c r="AL947" i="6"/>
  <c r="AM947" i="6"/>
  <c r="AO947" i="6"/>
  <c r="AN947" i="6" s="1"/>
  <c r="AP947" i="6"/>
  <c r="C948" i="6"/>
  <c r="D948" i="6" a="1"/>
  <c r="D948" i="6"/>
  <c r="E948" i="6"/>
  <c r="F948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S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AH948" i="6"/>
  <c r="AI948" i="6"/>
  <c r="AJ948" i="6"/>
  <c r="AK948" i="6"/>
  <c r="AL948" i="6"/>
  <c r="AM948" i="6"/>
  <c r="AO948" i="6"/>
  <c r="AN948" i="6" s="1"/>
  <c r="AP948" i="6"/>
  <c r="C949" i="6"/>
  <c r="D949" i="6" a="1"/>
  <c r="D949" i="6"/>
  <c r="E949" i="6"/>
  <c r="F949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S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AH949" i="6"/>
  <c r="AI949" i="6"/>
  <c r="AJ949" i="6"/>
  <c r="AK949" i="6"/>
  <c r="AL949" i="6"/>
  <c r="AM949" i="6"/>
  <c r="AO949" i="6"/>
  <c r="AN949" i="6" s="1"/>
  <c r="AP949" i="6"/>
  <c r="C950" i="6"/>
  <c r="D950" i="6" a="1"/>
  <c r="D950" i="6"/>
  <c r="E950" i="6"/>
  <c r="F950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S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AH950" i="6"/>
  <c r="AI950" i="6"/>
  <c r="AJ950" i="6"/>
  <c r="AK950" i="6"/>
  <c r="AL950" i="6"/>
  <c r="AM950" i="6"/>
  <c r="AO950" i="6"/>
  <c r="AN950" i="6" s="1"/>
  <c r="AP950" i="6"/>
  <c r="C951" i="6"/>
  <c r="D951" i="6" a="1"/>
  <c r="D951" i="6"/>
  <c r="E951" i="6"/>
  <c r="F951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S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AH951" i="6"/>
  <c r="AI951" i="6"/>
  <c r="AJ951" i="6"/>
  <c r="AK951" i="6"/>
  <c r="AL951" i="6"/>
  <c r="AM951" i="6"/>
  <c r="AO951" i="6"/>
  <c r="AN951" i="6" s="1"/>
  <c r="AP951" i="6"/>
  <c r="C952" i="6"/>
  <c r="D952" i="6" a="1"/>
  <c r="D952" i="6"/>
  <c r="E952" i="6"/>
  <c r="F952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S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AH952" i="6"/>
  <c r="AI952" i="6"/>
  <c r="AJ952" i="6"/>
  <c r="AK952" i="6"/>
  <c r="AL952" i="6"/>
  <c r="AM952" i="6"/>
  <c r="AO952" i="6"/>
  <c r="AN952" i="6" s="1"/>
  <c r="AP952" i="6"/>
  <c r="C953" i="6"/>
  <c r="D953" i="6" a="1"/>
  <c r="D953" i="6"/>
  <c r="E953" i="6"/>
  <c r="F953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S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AH953" i="6"/>
  <c r="AI953" i="6"/>
  <c r="AJ953" i="6"/>
  <c r="AK953" i="6"/>
  <c r="AL953" i="6"/>
  <c r="AM953" i="6"/>
  <c r="AO953" i="6"/>
  <c r="AN953" i="6" s="1"/>
  <c r="AP953" i="6"/>
  <c r="C954" i="6"/>
  <c r="D954" i="6" a="1"/>
  <c r="D954" i="6"/>
  <c r="E954" i="6"/>
  <c r="F954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S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AH954" i="6"/>
  <c r="AI954" i="6"/>
  <c r="AJ954" i="6"/>
  <c r="AK954" i="6"/>
  <c r="AL954" i="6"/>
  <c r="AM954" i="6"/>
  <c r="AO954" i="6"/>
  <c r="AN954" i="6" s="1"/>
  <c r="AP954" i="6"/>
  <c r="C955" i="6"/>
  <c r="D955" i="6" a="1"/>
  <c r="D955" i="6"/>
  <c r="E955" i="6"/>
  <c r="F955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S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AH955" i="6"/>
  <c r="AI955" i="6"/>
  <c r="AJ955" i="6"/>
  <c r="AK955" i="6"/>
  <c r="AL955" i="6"/>
  <c r="AM955" i="6"/>
  <c r="AO955" i="6"/>
  <c r="AN955" i="6" s="1"/>
  <c r="AP955" i="6"/>
  <c r="C956" i="6"/>
  <c r="D956" i="6" a="1"/>
  <c r="D956" i="6"/>
  <c r="E956" i="6"/>
  <c r="F956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S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AH956" i="6"/>
  <c r="AI956" i="6"/>
  <c r="AJ956" i="6"/>
  <c r="AK956" i="6"/>
  <c r="AL956" i="6"/>
  <c r="AM956" i="6"/>
  <c r="AO956" i="6"/>
  <c r="AN956" i="6" s="1"/>
  <c r="AP956" i="6"/>
  <c r="C957" i="6"/>
  <c r="D957" i="6" a="1"/>
  <c r="D957" i="6"/>
  <c r="E957" i="6"/>
  <c r="F957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S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AH957" i="6"/>
  <c r="AI957" i="6"/>
  <c r="AJ957" i="6"/>
  <c r="AK957" i="6"/>
  <c r="AL957" i="6"/>
  <c r="AM957" i="6"/>
  <c r="AO957" i="6"/>
  <c r="AN957" i="6" s="1"/>
  <c r="AP957" i="6"/>
  <c r="C958" i="6"/>
  <c r="D958" i="6" a="1"/>
  <c r="D958" i="6"/>
  <c r="E958" i="6"/>
  <c r="F958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S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AH958" i="6"/>
  <c r="AI958" i="6"/>
  <c r="AJ958" i="6"/>
  <c r="AK958" i="6"/>
  <c r="AL958" i="6"/>
  <c r="AM958" i="6"/>
  <c r="AO958" i="6"/>
  <c r="AN958" i="6" s="1"/>
  <c r="AP958" i="6"/>
  <c r="C959" i="6"/>
  <c r="D959" i="6" a="1"/>
  <c r="D959" i="6"/>
  <c r="E959" i="6"/>
  <c r="F959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S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AH959" i="6"/>
  <c r="AI959" i="6"/>
  <c r="AJ959" i="6"/>
  <c r="AK959" i="6"/>
  <c r="AL959" i="6"/>
  <c r="AM959" i="6"/>
  <c r="AO959" i="6"/>
  <c r="AN959" i="6" s="1"/>
  <c r="AP959" i="6"/>
  <c r="C960" i="6"/>
  <c r="D960" i="6" a="1"/>
  <c r="D960" i="6"/>
  <c r="E960" i="6"/>
  <c r="F960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S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AH960" i="6"/>
  <c r="AI960" i="6"/>
  <c r="AJ960" i="6"/>
  <c r="AK960" i="6"/>
  <c r="AL960" i="6"/>
  <c r="AM960" i="6"/>
  <c r="AO960" i="6"/>
  <c r="AN960" i="6" s="1"/>
  <c r="AP960" i="6"/>
  <c r="C961" i="6"/>
  <c r="D961" i="6" a="1"/>
  <c r="D961" i="6"/>
  <c r="E961" i="6"/>
  <c r="F961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S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AH961" i="6"/>
  <c r="AI961" i="6"/>
  <c r="AJ961" i="6"/>
  <c r="AK961" i="6"/>
  <c r="AL961" i="6"/>
  <c r="AM961" i="6"/>
  <c r="AO961" i="6"/>
  <c r="AN961" i="6" s="1"/>
  <c r="AP961" i="6"/>
  <c r="C962" i="6"/>
  <c r="D962" i="6" a="1"/>
  <c r="D962" i="6"/>
  <c r="E962" i="6"/>
  <c r="F962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S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AH962" i="6"/>
  <c r="AI962" i="6"/>
  <c r="AJ962" i="6"/>
  <c r="AK962" i="6"/>
  <c r="AL962" i="6"/>
  <c r="AM962" i="6"/>
  <c r="AO962" i="6"/>
  <c r="AN962" i="6" s="1"/>
  <c r="AP962" i="6"/>
  <c r="C963" i="6"/>
  <c r="D963" i="6" a="1"/>
  <c r="D963" i="6"/>
  <c r="E963" i="6"/>
  <c r="F963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S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AH963" i="6"/>
  <c r="AI963" i="6"/>
  <c r="AJ963" i="6"/>
  <c r="AK963" i="6"/>
  <c r="AL963" i="6"/>
  <c r="AM963" i="6"/>
  <c r="AO963" i="6"/>
  <c r="AN963" i="6" s="1"/>
  <c r="AP963" i="6"/>
  <c r="C964" i="6"/>
  <c r="D964" i="6" a="1"/>
  <c r="D964" i="6"/>
  <c r="E964" i="6"/>
  <c r="F964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S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AH964" i="6"/>
  <c r="AI964" i="6"/>
  <c r="AJ964" i="6"/>
  <c r="AK964" i="6"/>
  <c r="AL964" i="6"/>
  <c r="AM964" i="6"/>
  <c r="AO964" i="6"/>
  <c r="AN964" i="6" s="1"/>
  <c r="AP964" i="6"/>
  <c r="C965" i="6"/>
  <c r="D965" i="6" a="1"/>
  <c r="D965" i="6"/>
  <c r="E965" i="6"/>
  <c r="F965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S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AH965" i="6"/>
  <c r="AI965" i="6"/>
  <c r="AJ965" i="6"/>
  <c r="AK965" i="6"/>
  <c r="AL965" i="6"/>
  <c r="AM965" i="6"/>
  <c r="AO965" i="6"/>
  <c r="AN965" i="6" s="1"/>
  <c r="AP965" i="6"/>
  <c r="C966" i="6"/>
  <c r="D966" i="6" a="1"/>
  <c r="D966" i="6"/>
  <c r="E966" i="6"/>
  <c r="F966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S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AH966" i="6"/>
  <c r="AI966" i="6"/>
  <c r="AJ966" i="6"/>
  <c r="AK966" i="6"/>
  <c r="AL966" i="6"/>
  <c r="AM966" i="6"/>
  <c r="AO966" i="6"/>
  <c r="AN966" i="6" s="1"/>
  <c r="AP966" i="6"/>
  <c r="C967" i="6"/>
  <c r="D967" i="6" a="1"/>
  <c r="D967" i="6"/>
  <c r="E967" i="6"/>
  <c r="F967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S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AH967" i="6"/>
  <c r="AI967" i="6"/>
  <c r="AJ967" i="6"/>
  <c r="AK967" i="6"/>
  <c r="AL967" i="6"/>
  <c r="AM967" i="6"/>
  <c r="AO967" i="6"/>
  <c r="AN967" i="6" s="1"/>
  <c r="AP967" i="6"/>
  <c r="C968" i="6"/>
  <c r="D968" i="6" a="1"/>
  <c r="D968" i="6"/>
  <c r="E968" i="6"/>
  <c r="F968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S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AH968" i="6"/>
  <c r="AI968" i="6"/>
  <c r="AJ968" i="6"/>
  <c r="AK968" i="6"/>
  <c r="AL968" i="6"/>
  <c r="AM968" i="6"/>
  <c r="AO968" i="6"/>
  <c r="AN968" i="6" s="1"/>
  <c r="AP968" i="6"/>
  <c r="C969" i="6"/>
  <c r="D969" i="6" a="1"/>
  <c r="D969" i="6"/>
  <c r="E969" i="6"/>
  <c r="F969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S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AH969" i="6"/>
  <c r="AI969" i="6"/>
  <c r="AJ969" i="6"/>
  <c r="AK969" i="6"/>
  <c r="AL969" i="6"/>
  <c r="AM969" i="6"/>
  <c r="AO969" i="6"/>
  <c r="AN969" i="6" s="1"/>
  <c r="AP969" i="6"/>
  <c r="C970" i="6"/>
  <c r="D970" i="6" a="1"/>
  <c r="D970" i="6"/>
  <c r="E970" i="6"/>
  <c r="F970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S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AH970" i="6"/>
  <c r="AI970" i="6"/>
  <c r="AJ970" i="6"/>
  <c r="AK970" i="6"/>
  <c r="AL970" i="6"/>
  <c r="AM970" i="6"/>
  <c r="AO970" i="6"/>
  <c r="AN970" i="6" s="1"/>
  <c r="AP970" i="6"/>
  <c r="C971" i="6"/>
  <c r="D971" i="6" a="1"/>
  <c r="D971" i="6"/>
  <c r="E971" i="6"/>
  <c r="F971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S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AH971" i="6"/>
  <c r="AI971" i="6"/>
  <c r="AJ971" i="6"/>
  <c r="AK971" i="6"/>
  <c r="AL971" i="6"/>
  <c r="AM971" i="6"/>
  <c r="AO971" i="6"/>
  <c r="AN971" i="6" s="1"/>
  <c r="AP971" i="6"/>
  <c r="C972" i="6"/>
  <c r="D972" i="6" a="1"/>
  <c r="D972" i="6"/>
  <c r="E972" i="6"/>
  <c r="F972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S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AH972" i="6"/>
  <c r="AI972" i="6"/>
  <c r="AJ972" i="6"/>
  <c r="AK972" i="6"/>
  <c r="AL972" i="6"/>
  <c r="AM972" i="6"/>
  <c r="AO972" i="6"/>
  <c r="AN972" i="6" s="1"/>
  <c r="AP972" i="6"/>
  <c r="C973" i="6"/>
  <c r="D973" i="6" a="1"/>
  <c r="D973" i="6"/>
  <c r="E973" i="6"/>
  <c r="F973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S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AH973" i="6"/>
  <c r="AI973" i="6"/>
  <c r="AJ973" i="6"/>
  <c r="AK973" i="6"/>
  <c r="AL973" i="6"/>
  <c r="AM973" i="6"/>
  <c r="AO973" i="6"/>
  <c r="AN973" i="6" s="1"/>
  <c r="AP973" i="6"/>
  <c r="C974" i="6"/>
  <c r="D974" i="6" a="1"/>
  <c r="D974" i="6"/>
  <c r="E974" i="6"/>
  <c r="F974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S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AH974" i="6"/>
  <c r="AI974" i="6"/>
  <c r="AJ974" i="6"/>
  <c r="AK974" i="6"/>
  <c r="AL974" i="6"/>
  <c r="AM974" i="6"/>
  <c r="AO974" i="6"/>
  <c r="AN974" i="6" s="1"/>
  <c r="AP974" i="6"/>
  <c r="C975" i="6"/>
  <c r="D975" i="6" a="1"/>
  <c r="D975" i="6"/>
  <c r="E975" i="6"/>
  <c r="F975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S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AH975" i="6"/>
  <c r="AI975" i="6"/>
  <c r="AJ975" i="6"/>
  <c r="AK975" i="6"/>
  <c r="AL975" i="6"/>
  <c r="AM975" i="6"/>
  <c r="AO975" i="6"/>
  <c r="AN975" i="6" s="1"/>
  <c r="AP975" i="6"/>
  <c r="C976" i="6"/>
  <c r="D976" i="6" a="1"/>
  <c r="D976" i="6"/>
  <c r="E976" i="6"/>
  <c r="F976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S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AH976" i="6"/>
  <c r="AI976" i="6"/>
  <c r="AJ976" i="6"/>
  <c r="AK976" i="6"/>
  <c r="AL976" i="6"/>
  <c r="AM976" i="6"/>
  <c r="AO976" i="6"/>
  <c r="AN976" i="6" s="1"/>
  <c r="AP976" i="6"/>
  <c r="C977" i="6"/>
  <c r="D977" i="6" a="1"/>
  <c r="D977" i="6"/>
  <c r="E977" i="6"/>
  <c r="F977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S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AH977" i="6"/>
  <c r="AI977" i="6"/>
  <c r="AJ977" i="6"/>
  <c r="AK977" i="6"/>
  <c r="AL977" i="6"/>
  <c r="AM977" i="6"/>
  <c r="AO977" i="6"/>
  <c r="AN977" i="6" s="1"/>
  <c r="AP977" i="6"/>
  <c r="C978" i="6"/>
  <c r="D978" i="6" a="1"/>
  <c r="D978" i="6"/>
  <c r="E978" i="6"/>
  <c r="F978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S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AH978" i="6"/>
  <c r="AI978" i="6"/>
  <c r="AJ978" i="6"/>
  <c r="AK978" i="6"/>
  <c r="AL978" i="6"/>
  <c r="AM978" i="6"/>
  <c r="AO978" i="6"/>
  <c r="AN978" i="6" s="1"/>
  <c r="AP978" i="6"/>
  <c r="C979" i="6"/>
  <c r="D979" i="6" a="1"/>
  <c r="D979" i="6"/>
  <c r="E979" i="6"/>
  <c r="F979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S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AH979" i="6"/>
  <c r="AI979" i="6"/>
  <c r="AJ979" i="6"/>
  <c r="AK979" i="6"/>
  <c r="AL979" i="6"/>
  <c r="AM979" i="6"/>
  <c r="AO979" i="6"/>
  <c r="AN979" i="6" s="1"/>
  <c r="AP979" i="6"/>
  <c r="C980" i="6"/>
  <c r="D980" i="6" a="1"/>
  <c r="D980" i="6"/>
  <c r="E980" i="6"/>
  <c r="F980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S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AH980" i="6"/>
  <c r="AI980" i="6"/>
  <c r="AJ980" i="6"/>
  <c r="AK980" i="6"/>
  <c r="AL980" i="6"/>
  <c r="AM980" i="6"/>
  <c r="AO980" i="6"/>
  <c r="AN980" i="6" s="1"/>
  <c r="AP980" i="6"/>
  <c r="C981" i="6"/>
  <c r="D981" i="6" a="1"/>
  <c r="D981" i="6"/>
  <c r="E981" i="6"/>
  <c r="F981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S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AH981" i="6"/>
  <c r="AI981" i="6"/>
  <c r="AJ981" i="6"/>
  <c r="AK981" i="6"/>
  <c r="AL981" i="6"/>
  <c r="AM981" i="6"/>
  <c r="AO981" i="6"/>
  <c r="AN981" i="6" s="1"/>
  <c r="AP981" i="6"/>
  <c r="C982" i="6"/>
  <c r="D982" i="6" a="1"/>
  <c r="D982" i="6"/>
  <c r="E982" i="6"/>
  <c r="F982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S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AH982" i="6"/>
  <c r="AI982" i="6"/>
  <c r="AJ982" i="6"/>
  <c r="AK982" i="6"/>
  <c r="AL982" i="6"/>
  <c r="AM982" i="6"/>
  <c r="AO982" i="6"/>
  <c r="AN982" i="6" s="1"/>
  <c r="AP982" i="6"/>
  <c r="C983" i="6"/>
  <c r="D983" i="6" a="1"/>
  <c r="D983" i="6"/>
  <c r="E983" i="6"/>
  <c r="F983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S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AH983" i="6"/>
  <c r="AI983" i="6"/>
  <c r="AJ983" i="6"/>
  <c r="AK983" i="6"/>
  <c r="AL983" i="6"/>
  <c r="AM983" i="6"/>
  <c r="AO983" i="6"/>
  <c r="AN983" i="6" s="1"/>
  <c r="AP983" i="6"/>
  <c r="C984" i="6"/>
  <c r="D984" i="6" a="1"/>
  <c r="D984" i="6"/>
  <c r="E984" i="6"/>
  <c r="F984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S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AH984" i="6"/>
  <c r="AI984" i="6"/>
  <c r="AJ984" i="6"/>
  <c r="AK984" i="6"/>
  <c r="AL984" i="6"/>
  <c r="AM984" i="6"/>
  <c r="AO984" i="6"/>
  <c r="AN984" i="6" s="1"/>
  <c r="AP984" i="6"/>
  <c r="C985" i="6"/>
  <c r="D985" i="6" a="1"/>
  <c r="D985" i="6"/>
  <c r="E985" i="6"/>
  <c r="F985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S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AH985" i="6"/>
  <c r="AI985" i="6"/>
  <c r="AJ985" i="6"/>
  <c r="AK985" i="6"/>
  <c r="AL985" i="6"/>
  <c r="AM985" i="6"/>
  <c r="AO985" i="6"/>
  <c r="AN985" i="6" s="1"/>
  <c r="AP985" i="6"/>
  <c r="C986" i="6"/>
  <c r="D986" i="6" a="1"/>
  <c r="D986" i="6"/>
  <c r="E986" i="6"/>
  <c r="F986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S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AH986" i="6"/>
  <c r="AI986" i="6"/>
  <c r="AJ986" i="6"/>
  <c r="AK986" i="6"/>
  <c r="AL986" i="6"/>
  <c r="AM986" i="6"/>
  <c r="AO986" i="6"/>
  <c r="AN986" i="6" s="1"/>
  <c r="AP986" i="6"/>
  <c r="C987" i="6"/>
  <c r="D987" i="6" a="1"/>
  <c r="D987" i="6"/>
  <c r="E987" i="6"/>
  <c r="F987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S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AH987" i="6"/>
  <c r="AI987" i="6"/>
  <c r="AJ987" i="6"/>
  <c r="AK987" i="6"/>
  <c r="AL987" i="6"/>
  <c r="AM987" i="6"/>
  <c r="AO987" i="6"/>
  <c r="AN987" i="6" s="1"/>
  <c r="AP987" i="6"/>
  <c r="C988" i="6"/>
  <c r="D988" i="6" a="1"/>
  <c r="D988" i="6"/>
  <c r="E988" i="6"/>
  <c r="F988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S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AH988" i="6"/>
  <c r="AI988" i="6"/>
  <c r="AJ988" i="6"/>
  <c r="AK988" i="6"/>
  <c r="AL988" i="6"/>
  <c r="AM988" i="6"/>
  <c r="AO988" i="6"/>
  <c r="AN988" i="6" s="1"/>
  <c r="AP988" i="6"/>
  <c r="C989" i="6"/>
  <c r="D989" i="6" a="1"/>
  <c r="D989" i="6"/>
  <c r="E989" i="6"/>
  <c r="F989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S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AH989" i="6"/>
  <c r="AI989" i="6"/>
  <c r="AJ989" i="6"/>
  <c r="AK989" i="6"/>
  <c r="AL989" i="6"/>
  <c r="AM989" i="6"/>
  <c r="AO989" i="6"/>
  <c r="AN989" i="6" s="1"/>
  <c r="AP989" i="6"/>
  <c r="C990" i="6"/>
  <c r="D990" i="6" a="1"/>
  <c r="D990" i="6"/>
  <c r="E990" i="6"/>
  <c r="F990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S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AH990" i="6"/>
  <c r="AI990" i="6"/>
  <c r="AJ990" i="6"/>
  <c r="AK990" i="6"/>
  <c r="AL990" i="6"/>
  <c r="AM990" i="6"/>
  <c r="AO990" i="6"/>
  <c r="AN990" i="6" s="1"/>
  <c r="AP990" i="6"/>
  <c r="C991" i="6"/>
  <c r="D991" i="6" a="1"/>
  <c r="D991" i="6"/>
  <c r="E991" i="6"/>
  <c r="F991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S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AH991" i="6"/>
  <c r="AI991" i="6"/>
  <c r="AJ991" i="6"/>
  <c r="AK991" i="6"/>
  <c r="AL991" i="6"/>
  <c r="AM991" i="6"/>
  <c r="AO991" i="6"/>
  <c r="AN991" i="6" s="1"/>
  <c r="AP991" i="6"/>
  <c r="C992" i="6"/>
  <c r="D992" i="6" a="1"/>
  <c r="D992" i="6"/>
  <c r="E992" i="6"/>
  <c r="F992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S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AH992" i="6"/>
  <c r="AI992" i="6"/>
  <c r="AJ992" i="6"/>
  <c r="AK992" i="6"/>
  <c r="AL992" i="6"/>
  <c r="AM992" i="6"/>
  <c r="AO992" i="6"/>
  <c r="AN992" i="6" s="1"/>
  <c r="AP992" i="6"/>
  <c r="C993" i="6"/>
  <c r="D993" i="6" a="1"/>
  <c r="D993" i="6"/>
  <c r="E993" i="6"/>
  <c r="F993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S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AH993" i="6"/>
  <c r="AI993" i="6"/>
  <c r="AJ993" i="6"/>
  <c r="AK993" i="6"/>
  <c r="AL993" i="6"/>
  <c r="AM993" i="6"/>
  <c r="AO993" i="6"/>
  <c r="AN993" i="6" s="1"/>
  <c r="AP993" i="6"/>
  <c r="C994" i="6"/>
  <c r="D994" i="6" a="1"/>
  <c r="D994" i="6"/>
  <c r="E994" i="6"/>
  <c r="F994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S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AH994" i="6"/>
  <c r="AI994" i="6"/>
  <c r="AJ994" i="6"/>
  <c r="AK994" i="6"/>
  <c r="AL994" i="6"/>
  <c r="AM994" i="6"/>
  <c r="AO994" i="6"/>
  <c r="AN994" i="6" s="1"/>
  <c r="AP994" i="6"/>
  <c r="C995" i="6"/>
  <c r="D995" i="6" a="1"/>
  <c r="D995" i="6"/>
  <c r="E995" i="6"/>
  <c r="F995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S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AH995" i="6"/>
  <c r="AI995" i="6"/>
  <c r="AJ995" i="6"/>
  <c r="AK995" i="6"/>
  <c r="AL995" i="6"/>
  <c r="AM995" i="6"/>
  <c r="AO995" i="6"/>
  <c r="AN995" i="6" s="1"/>
  <c r="AP995" i="6"/>
  <c r="C996" i="6"/>
  <c r="D996" i="6" a="1"/>
  <c r="D996" i="6"/>
  <c r="E996" i="6"/>
  <c r="F996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S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AH996" i="6"/>
  <c r="AI996" i="6"/>
  <c r="AJ996" i="6"/>
  <c r="AK996" i="6"/>
  <c r="AL996" i="6"/>
  <c r="AM996" i="6"/>
  <c r="AO996" i="6"/>
  <c r="AN996" i="6" s="1"/>
  <c r="AP996" i="6"/>
  <c r="C997" i="6"/>
  <c r="D997" i="6" a="1"/>
  <c r="D997" i="6"/>
  <c r="E997" i="6"/>
  <c r="F997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S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AH997" i="6"/>
  <c r="AI997" i="6"/>
  <c r="AJ997" i="6"/>
  <c r="AK997" i="6"/>
  <c r="AL997" i="6"/>
  <c r="AM997" i="6"/>
  <c r="AO997" i="6"/>
  <c r="AN997" i="6" s="1"/>
  <c r="AP997" i="6"/>
  <c r="C998" i="6"/>
  <c r="D998" i="6" a="1"/>
  <c r="D998" i="6"/>
  <c r="E998" i="6"/>
  <c r="F998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S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AH998" i="6"/>
  <c r="AI998" i="6"/>
  <c r="AJ998" i="6"/>
  <c r="AK998" i="6"/>
  <c r="AL998" i="6"/>
  <c r="AM998" i="6"/>
  <c r="AO998" i="6"/>
  <c r="AN998" i="6" s="1"/>
  <c r="AP998" i="6"/>
  <c r="C999" i="6"/>
  <c r="D999" i="6" a="1"/>
  <c r="D999" i="6"/>
  <c r="E999" i="6"/>
  <c r="F999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S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AH999" i="6"/>
  <c r="AI999" i="6"/>
  <c r="AJ999" i="6"/>
  <c r="AK999" i="6"/>
  <c r="AL999" i="6"/>
  <c r="AM999" i="6"/>
  <c r="AO999" i="6"/>
  <c r="AN999" i="6" s="1"/>
  <c r="AP999" i="6"/>
  <c r="C1000" i="6"/>
  <c r="D1000" i="6" a="1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S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G1000" i="6"/>
  <c r="AH1000" i="6"/>
  <c r="AI1000" i="6"/>
  <c r="AJ1000" i="6"/>
  <c r="AK1000" i="6"/>
  <c r="AL1000" i="6"/>
  <c r="AM1000" i="6"/>
  <c r="AO1000" i="6"/>
  <c r="AN1000" i="6" s="1"/>
  <c r="AP1000" i="6"/>
  <c r="C1001" i="6"/>
  <c r="D1001" i="6" a="1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S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G1001" i="6"/>
  <c r="AH1001" i="6"/>
  <c r="AI1001" i="6"/>
  <c r="AJ1001" i="6"/>
  <c r="AK1001" i="6"/>
  <c r="AL1001" i="6"/>
  <c r="AM1001" i="6"/>
  <c r="AO1001" i="6"/>
  <c r="AN1001" i="6" s="1"/>
  <c r="AP1001" i="6"/>
  <c r="C606" i="6"/>
  <c r="D606" i="6" a="1"/>
  <c r="D606" i="6"/>
  <c r="E606" i="6"/>
  <c r="F606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AH606" i="6"/>
  <c r="AI606" i="6"/>
  <c r="AJ606" i="6"/>
  <c r="AK606" i="6"/>
  <c r="AL606" i="6"/>
  <c r="AM606" i="6"/>
  <c r="AO606" i="6"/>
  <c r="AN606" i="6" s="1"/>
  <c r="AP606" i="6"/>
  <c r="C607" i="6"/>
  <c r="D607" i="6" a="1"/>
  <c r="D607" i="6"/>
  <c r="E607" i="6"/>
  <c r="F607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AH607" i="6"/>
  <c r="AI607" i="6"/>
  <c r="AJ607" i="6"/>
  <c r="AK607" i="6"/>
  <c r="AL607" i="6"/>
  <c r="AM607" i="6"/>
  <c r="AO607" i="6"/>
  <c r="AN607" i="6" s="1"/>
  <c r="AP607" i="6"/>
  <c r="C608" i="6"/>
  <c r="D608" i="6" a="1"/>
  <c r="D608" i="6"/>
  <c r="E608" i="6"/>
  <c r="F608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AH608" i="6"/>
  <c r="AI608" i="6"/>
  <c r="AJ608" i="6"/>
  <c r="AK608" i="6"/>
  <c r="AL608" i="6"/>
  <c r="AM608" i="6"/>
  <c r="AO608" i="6"/>
  <c r="AN608" i="6" s="1"/>
  <c r="AP608" i="6"/>
  <c r="C609" i="6"/>
  <c r="D609" i="6" a="1"/>
  <c r="D609" i="6"/>
  <c r="E609" i="6"/>
  <c r="F609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AH609" i="6"/>
  <c r="AI609" i="6"/>
  <c r="AJ609" i="6"/>
  <c r="AK609" i="6"/>
  <c r="AL609" i="6"/>
  <c r="AM609" i="6"/>
  <c r="AO609" i="6"/>
  <c r="AN609" i="6" s="1"/>
  <c r="AP609" i="6"/>
  <c r="C610" i="6"/>
  <c r="D610" i="6" a="1"/>
  <c r="D610" i="6"/>
  <c r="E610" i="6"/>
  <c r="F610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AH610" i="6"/>
  <c r="AI610" i="6"/>
  <c r="AJ610" i="6"/>
  <c r="AK610" i="6"/>
  <c r="AL610" i="6"/>
  <c r="AM610" i="6"/>
  <c r="AO610" i="6"/>
  <c r="AN610" i="6" s="1"/>
  <c r="AP610" i="6"/>
  <c r="C611" i="6"/>
  <c r="D611" i="6" a="1"/>
  <c r="D611" i="6"/>
  <c r="E611" i="6"/>
  <c r="F611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S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AH611" i="6"/>
  <c r="AI611" i="6"/>
  <c r="AJ611" i="6"/>
  <c r="AK611" i="6"/>
  <c r="AL611" i="6"/>
  <c r="AM611" i="6"/>
  <c r="AO611" i="6"/>
  <c r="AN611" i="6" s="1"/>
  <c r="AP611" i="6"/>
  <c r="C552" i="6"/>
  <c r="D552" i="6" a="1"/>
  <c r="D552" i="6"/>
  <c r="E552" i="6"/>
  <c r="F552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AH552" i="6"/>
  <c r="AI552" i="6"/>
  <c r="AJ552" i="6"/>
  <c r="AK552" i="6"/>
  <c r="AL552" i="6"/>
  <c r="AM552" i="6"/>
  <c r="AO552" i="6"/>
  <c r="AN552" i="6" s="1"/>
  <c r="AP552" i="6"/>
  <c r="C553" i="6"/>
  <c r="D553" i="6" a="1"/>
  <c r="D553" i="6"/>
  <c r="E553" i="6"/>
  <c r="F553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AH553" i="6"/>
  <c r="AI553" i="6"/>
  <c r="AJ553" i="6"/>
  <c r="AK553" i="6"/>
  <c r="AL553" i="6"/>
  <c r="AM553" i="6"/>
  <c r="AO553" i="6"/>
  <c r="AN553" i="6" s="1"/>
  <c r="AP553" i="6"/>
  <c r="C554" i="6"/>
  <c r="D554" i="6" a="1"/>
  <c r="D554" i="6"/>
  <c r="E554" i="6"/>
  <c r="F554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AH554" i="6"/>
  <c r="AI554" i="6"/>
  <c r="AJ554" i="6"/>
  <c r="AK554" i="6"/>
  <c r="AL554" i="6"/>
  <c r="AM554" i="6"/>
  <c r="AO554" i="6"/>
  <c r="AN554" i="6" s="1"/>
  <c r="AP554" i="6"/>
  <c r="C555" i="6"/>
  <c r="D555" i="6" a="1"/>
  <c r="D555" i="6"/>
  <c r="E555" i="6"/>
  <c r="F555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AH555" i="6"/>
  <c r="AI555" i="6"/>
  <c r="AJ555" i="6"/>
  <c r="AK555" i="6"/>
  <c r="AL555" i="6"/>
  <c r="AM555" i="6"/>
  <c r="AO555" i="6"/>
  <c r="AN555" i="6" s="1"/>
  <c r="AP555" i="6"/>
  <c r="C556" i="6"/>
  <c r="D556" i="6" a="1"/>
  <c r="D556" i="6"/>
  <c r="E556" i="6"/>
  <c r="F556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AH556" i="6"/>
  <c r="AI556" i="6"/>
  <c r="AJ556" i="6"/>
  <c r="AK556" i="6"/>
  <c r="AL556" i="6"/>
  <c r="AM556" i="6"/>
  <c r="AO556" i="6"/>
  <c r="AN556" i="6" s="1"/>
  <c r="AP556" i="6"/>
  <c r="C557" i="6"/>
  <c r="D557" i="6" a="1"/>
  <c r="D557" i="6"/>
  <c r="E557" i="6"/>
  <c r="F557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AH557" i="6"/>
  <c r="AI557" i="6"/>
  <c r="AJ557" i="6"/>
  <c r="AK557" i="6"/>
  <c r="AL557" i="6"/>
  <c r="AM557" i="6"/>
  <c r="AO557" i="6"/>
  <c r="AN557" i="6" s="1"/>
  <c r="AP557" i="6"/>
  <c r="C558" i="6"/>
  <c r="D558" i="6" a="1"/>
  <c r="D558" i="6"/>
  <c r="E558" i="6"/>
  <c r="F558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AH558" i="6"/>
  <c r="AI558" i="6"/>
  <c r="AJ558" i="6"/>
  <c r="AK558" i="6"/>
  <c r="AL558" i="6"/>
  <c r="AM558" i="6"/>
  <c r="AO558" i="6"/>
  <c r="AN558" i="6" s="1"/>
  <c r="AP558" i="6"/>
  <c r="C559" i="6"/>
  <c r="D559" i="6" a="1"/>
  <c r="D559" i="6"/>
  <c r="E559" i="6"/>
  <c r="F559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AH559" i="6"/>
  <c r="AI559" i="6"/>
  <c r="AJ559" i="6"/>
  <c r="AK559" i="6"/>
  <c r="AL559" i="6"/>
  <c r="AM559" i="6"/>
  <c r="AO559" i="6"/>
  <c r="AN559" i="6" s="1"/>
  <c r="AP559" i="6"/>
  <c r="C560" i="6"/>
  <c r="D560" i="6" a="1"/>
  <c r="D560" i="6"/>
  <c r="E560" i="6"/>
  <c r="F560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AH560" i="6"/>
  <c r="AI560" i="6"/>
  <c r="AJ560" i="6"/>
  <c r="AK560" i="6"/>
  <c r="AL560" i="6"/>
  <c r="AM560" i="6"/>
  <c r="AO560" i="6"/>
  <c r="AN560" i="6" s="1"/>
  <c r="AP560" i="6"/>
  <c r="C561" i="6"/>
  <c r="D561" i="6" a="1"/>
  <c r="D561" i="6"/>
  <c r="E561" i="6"/>
  <c r="F561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AH561" i="6"/>
  <c r="AI561" i="6"/>
  <c r="AJ561" i="6"/>
  <c r="AK561" i="6"/>
  <c r="AL561" i="6"/>
  <c r="AM561" i="6"/>
  <c r="AO561" i="6"/>
  <c r="AN561" i="6" s="1"/>
  <c r="AP561" i="6"/>
  <c r="C562" i="6"/>
  <c r="D562" i="6" a="1"/>
  <c r="D562" i="6"/>
  <c r="E562" i="6"/>
  <c r="F562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AH562" i="6"/>
  <c r="AI562" i="6"/>
  <c r="AJ562" i="6"/>
  <c r="AK562" i="6"/>
  <c r="AL562" i="6"/>
  <c r="AM562" i="6"/>
  <c r="AO562" i="6"/>
  <c r="AN562" i="6" s="1"/>
  <c r="AP562" i="6"/>
  <c r="C563" i="6"/>
  <c r="D563" i="6" a="1"/>
  <c r="D563" i="6"/>
  <c r="E563" i="6"/>
  <c r="F563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AH563" i="6"/>
  <c r="AI563" i="6"/>
  <c r="AJ563" i="6"/>
  <c r="AK563" i="6"/>
  <c r="AL563" i="6"/>
  <c r="AM563" i="6"/>
  <c r="AO563" i="6"/>
  <c r="AN563" i="6" s="1"/>
  <c r="AP563" i="6"/>
  <c r="C564" i="6"/>
  <c r="D564" i="6" a="1"/>
  <c r="D564" i="6"/>
  <c r="E564" i="6"/>
  <c r="F564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AH564" i="6"/>
  <c r="AI564" i="6"/>
  <c r="AJ564" i="6"/>
  <c r="AK564" i="6"/>
  <c r="AL564" i="6"/>
  <c r="AM564" i="6"/>
  <c r="AO564" i="6"/>
  <c r="AN564" i="6" s="1"/>
  <c r="AP564" i="6"/>
  <c r="C565" i="6"/>
  <c r="D565" i="6" a="1"/>
  <c r="D565" i="6"/>
  <c r="E565" i="6"/>
  <c r="F565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AH565" i="6"/>
  <c r="AI565" i="6"/>
  <c r="AJ565" i="6"/>
  <c r="AK565" i="6"/>
  <c r="AL565" i="6"/>
  <c r="AM565" i="6"/>
  <c r="AO565" i="6"/>
  <c r="AN565" i="6" s="1"/>
  <c r="AP565" i="6"/>
  <c r="C566" i="6"/>
  <c r="D566" i="6" a="1"/>
  <c r="D566" i="6"/>
  <c r="E566" i="6"/>
  <c r="F566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AH566" i="6"/>
  <c r="AI566" i="6"/>
  <c r="AJ566" i="6"/>
  <c r="AK566" i="6"/>
  <c r="AL566" i="6"/>
  <c r="AM566" i="6"/>
  <c r="AO566" i="6"/>
  <c r="AN566" i="6" s="1"/>
  <c r="AP566" i="6"/>
  <c r="C567" i="6"/>
  <c r="D567" i="6" a="1"/>
  <c r="D567" i="6"/>
  <c r="E567" i="6"/>
  <c r="F567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AH567" i="6"/>
  <c r="AI567" i="6"/>
  <c r="AJ567" i="6"/>
  <c r="AK567" i="6"/>
  <c r="AL567" i="6"/>
  <c r="AM567" i="6"/>
  <c r="AO567" i="6"/>
  <c r="AN567" i="6" s="1"/>
  <c r="AP567" i="6"/>
  <c r="C568" i="6"/>
  <c r="D568" i="6" a="1"/>
  <c r="D568" i="6"/>
  <c r="E568" i="6"/>
  <c r="F568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AH568" i="6"/>
  <c r="AI568" i="6"/>
  <c r="AJ568" i="6"/>
  <c r="AK568" i="6"/>
  <c r="AL568" i="6"/>
  <c r="AM568" i="6"/>
  <c r="AO568" i="6"/>
  <c r="AN568" i="6" s="1"/>
  <c r="AP568" i="6"/>
  <c r="C569" i="6"/>
  <c r="D569" i="6" a="1"/>
  <c r="D569" i="6"/>
  <c r="E569" i="6"/>
  <c r="F569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AH569" i="6"/>
  <c r="AI569" i="6"/>
  <c r="AJ569" i="6"/>
  <c r="AK569" i="6"/>
  <c r="AL569" i="6"/>
  <c r="AM569" i="6"/>
  <c r="AO569" i="6"/>
  <c r="AN569" i="6" s="1"/>
  <c r="AP569" i="6"/>
  <c r="C570" i="6"/>
  <c r="D570" i="6" a="1"/>
  <c r="D570" i="6"/>
  <c r="E570" i="6"/>
  <c r="F570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AH570" i="6"/>
  <c r="AI570" i="6"/>
  <c r="AJ570" i="6"/>
  <c r="AK570" i="6"/>
  <c r="AL570" i="6"/>
  <c r="AM570" i="6"/>
  <c r="AO570" i="6"/>
  <c r="AN570" i="6" s="1"/>
  <c r="AP570" i="6"/>
  <c r="C571" i="6"/>
  <c r="D571" i="6" a="1"/>
  <c r="D571" i="6"/>
  <c r="E571" i="6"/>
  <c r="F571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AH571" i="6"/>
  <c r="AI571" i="6"/>
  <c r="AJ571" i="6"/>
  <c r="AK571" i="6"/>
  <c r="AL571" i="6"/>
  <c r="AM571" i="6"/>
  <c r="AO571" i="6"/>
  <c r="AN571" i="6" s="1"/>
  <c r="AP571" i="6"/>
  <c r="C572" i="6"/>
  <c r="D572" i="6" a="1"/>
  <c r="D572" i="6"/>
  <c r="E572" i="6"/>
  <c r="F572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AH572" i="6"/>
  <c r="AI572" i="6"/>
  <c r="AJ572" i="6"/>
  <c r="AK572" i="6"/>
  <c r="AL572" i="6"/>
  <c r="AM572" i="6"/>
  <c r="AO572" i="6"/>
  <c r="AN572" i="6" s="1"/>
  <c r="AP572" i="6"/>
  <c r="C573" i="6"/>
  <c r="D573" i="6" a="1"/>
  <c r="D573" i="6"/>
  <c r="E573" i="6"/>
  <c r="F573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AH573" i="6"/>
  <c r="AI573" i="6"/>
  <c r="AJ573" i="6"/>
  <c r="AK573" i="6"/>
  <c r="AL573" i="6"/>
  <c r="AM573" i="6"/>
  <c r="AO573" i="6"/>
  <c r="AN573" i="6" s="1"/>
  <c r="AP573" i="6"/>
  <c r="C574" i="6"/>
  <c r="D574" i="6" a="1"/>
  <c r="D574" i="6"/>
  <c r="E574" i="6"/>
  <c r="F574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AH574" i="6"/>
  <c r="AI574" i="6"/>
  <c r="AJ574" i="6"/>
  <c r="AK574" i="6"/>
  <c r="AL574" i="6"/>
  <c r="AM574" i="6"/>
  <c r="AO574" i="6"/>
  <c r="AN574" i="6" s="1"/>
  <c r="AP574" i="6"/>
  <c r="C575" i="6"/>
  <c r="D575" i="6" a="1"/>
  <c r="D575" i="6"/>
  <c r="E575" i="6"/>
  <c r="F575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AH575" i="6"/>
  <c r="AI575" i="6"/>
  <c r="AJ575" i="6"/>
  <c r="AK575" i="6"/>
  <c r="AL575" i="6"/>
  <c r="AM575" i="6"/>
  <c r="AO575" i="6"/>
  <c r="AN575" i="6" s="1"/>
  <c r="AP575" i="6"/>
  <c r="C576" i="6"/>
  <c r="D576" i="6" a="1"/>
  <c r="D576" i="6"/>
  <c r="E576" i="6"/>
  <c r="F576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AH576" i="6"/>
  <c r="AI576" i="6"/>
  <c r="AJ576" i="6"/>
  <c r="AK576" i="6"/>
  <c r="AL576" i="6"/>
  <c r="AM576" i="6"/>
  <c r="AO576" i="6"/>
  <c r="AN576" i="6" s="1"/>
  <c r="AP576" i="6"/>
  <c r="C577" i="6"/>
  <c r="D577" i="6" a="1"/>
  <c r="D577" i="6"/>
  <c r="E577" i="6"/>
  <c r="F577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AH577" i="6"/>
  <c r="AI577" i="6"/>
  <c r="AJ577" i="6"/>
  <c r="AK577" i="6"/>
  <c r="AL577" i="6"/>
  <c r="AM577" i="6"/>
  <c r="AO577" i="6"/>
  <c r="AN577" i="6" s="1"/>
  <c r="AP577" i="6"/>
  <c r="C578" i="6"/>
  <c r="D578" i="6" a="1"/>
  <c r="D578" i="6"/>
  <c r="E578" i="6"/>
  <c r="F578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AH578" i="6"/>
  <c r="AI578" i="6"/>
  <c r="AJ578" i="6"/>
  <c r="AK578" i="6"/>
  <c r="AL578" i="6"/>
  <c r="AM578" i="6"/>
  <c r="AO578" i="6"/>
  <c r="AN578" i="6" s="1"/>
  <c r="AP578" i="6"/>
  <c r="C579" i="6"/>
  <c r="D579" i="6" a="1"/>
  <c r="D579" i="6"/>
  <c r="E579" i="6"/>
  <c r="F579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AH579" i="6"/>
  <c r="AI579" i="6"/>
  <c r="AJ579" i="6"/>
  <c r="AK579" i="6"/>
  <c r="AL579" i="6"/>
  <c r="AM579" i="6"/>
  <c r="AO579" i="6"/>
  <c r="AN579" i="6" s="1"/>
  <c r="AP579" i="6"/>
  <c r="C580" i="6"/>
  <c r="D580" i="6" a="1"/>
  <c r="D580" i="6"/>
  <c r="E580" i="6"/>
  <c r="F580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AH580" i="6"/>
  <c r="AI580" i="6"/>
  <c r="AJ580" i="6"/>
  <c r="AK580" i="6"/>
  <c r="AL580" i="6"/>
  <c r="AM580" i="6"/>
  <c r="AO580" i="6"/>
  <c r="AN580" i="6" s="1"/>
  <c r="AP580" i="6"/>
  <c r="C581" i="6"/>
  <c r="D581" i="6" a="1"/>
  <c r="D581" i="6"/>
  <c r="E581" i="6"/>
  <c r="F581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AH581" i="6"/>
  <c r="AI581" i="6"/>
  <c r="AJ581" i="6"/>
  <c r="AK581" i="6"/>
  <c r="AL581" i="6"/>
  <c r="AM581" i="6"/>
  <c r="AO581" i="6"/>
  <c r="AN581" i="6" s="1"/>
  <c r="AP581" i="6"/>
  <c r="C582" i="6"/>
  <c r="D582" i="6" a="1"/>
  <c r="D582" i="6"/>
  <c r="E582" i="6"/>
  <c r="F582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AH582" i="6"/>
  <c r="AI582" i="6"/>
  <c r="AJ582" i="6"/>
  <c r="AK582" i="6"/>
  <c r="AL582" i="6"/>
  <c r="AM582" i="6"/>
  <c r="AO582" i="6"/>
  <c r="AN582" i="6" s="1"/>
  <c r="AP582" i="6"/>
  <c r="C583" i="6"/>
  <c r="D583" i="6" a="1"/>
  <c r="D583" i="6"/>
  <c r="E583" i="6"/>
  <c r="F583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AH583" i="6"/>
  <c r="AI583" i="6"/>
  <c r="AJ583" i="6"/>
  <c r="AK583" i="6"/>
  <c r="AL583" i="6"/>
  <c r="AM583" i="6"/>
  <c r="AO583" i="6"/>
  <c r="AN583" i="6" s="1"/>
  <c r="AP583" i="6"/>
  <c r="C584" i="6"/>
  <c r="D584" i="6" a="1"/>
  <c r="D584" i="6"/>
  <c r="E584" i="6"/>
  <c r="F584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AH584" i="6"/>
  <c r="AI584" i="6"/>
  <c r="AJ584" i="6"/>
  <c r="AK584" i="6"/>
  <c r="AL584" i="6"/>
  <c r="AM584" i="6"/>
  <c r="AO584" i="6"/>
  <c r="AN584" i="6" s="1"/>
  <c r="AP584" i="6"/>
  <c r="C585" i="6"/>
  <c r="D585" i="6" a="1"/>
  <c r="D585" i="6"/>
  <c r="E585" i="6"/>
  <c r="F585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AH585" i="6"/>
  <c r="AI585" i="6"/>
  <c r="AJ585" i="6"/>
  <c r="AK585" i="6"/>
  <c r="AL585" i="6"/>
  <c r="AM585" i="6"/>
  <c r="AO585" i="6"/>
  <c r="AN585" i="6" s="1"/>
  <c r="AP585" i="6"/>
  <c r="C586" i="6"/>
  <c r="D586" i="6" a="1"/>
  <c r="D586" i="6"/>
  <c r="E586" i="6"/>
  <c r="F586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AH586" i="6"/>
  <c r="AI586" i="6"/>
  <c r="AJ586" i="6"/>
  <c r="AK586" i="6"/>
  <c r="AL586" i="6"/>
  <c r="AM586" i="6"/>
  <c r="AO586" i="6"/>
  <c r="AN586" i="6" s="1"/>
  <c r="AP586" i="6"/>
  <c r="C587" i="6"/>
  <c r="D587" i="6" a="1"/>
  <c r="D587" i="6"/>
  <c r="E587" i="6"/>
  <c r="F587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AH587" i="6"/>
  <c r="AI587" i="6"/>
  <c r="AJ587" i="6"/>
  <c r="AK587" i="6"/>
  <c r="AL587" i="6"/>
  <c r="AM587" i="6"/>
  <c r="AO587" i="6"/>
  <c r="AN587" i="6" s="1"/>
  <c r="AP587" i="6"/>
  <c r="C588" i="6"/>
  <c r="D588" i="6" a="1"/>
  <c r="D588" i="6"/>
  <c r="E588" i="6"/>
  <c r="F588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AH588" i="6"/>
  <c r="AI588" i="6"/>
  <c r="AJ588" i="6"/>
  <c r="AK588" i="6"/>
  <c r="AL588" i="6"/>
  <c r="AM588" i="6"/>
  <c r="AO588" i="6"/>
  <c r="AN588" i="6" s="1"/>
  <c r="AP588" i="6"/>
  <c r="C589" i="6"/>
  <c r="D589" i="6" a="1"/>
  <c r="D589" i="6"/>
  <c r="E589" i="6"/>
  <c r="F589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AH589" i="6"/>
  <c r="AI589" i="6"/>
  <c r="AJ589" i="6"/>
  <c r="AK589" i="6"/>
  <c r="AL589" i="6"/>
  <c r="AM589" i="6"/>
  <c r="AO589" i="6"/>
  <c r="AN589" i="6" s="1"/>
  <c r="AP589" i="6"/>
  <c r="C590" i="6"/>
  <c r="D590" i="6" a="1"/>
  <c r="D590" i="6"/>
  <c r="E590" i="6"/>
  <c r="F590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AH590" i="6"/>
  <c r="AI590" i="6"/>
  <c r="AJ590" i="6"/>
  <c r="AK590" i="6"/>
  <c r="AL590" i="6"/>
  <c r="AM590" i="6"/>
  <c r="AO590" i="6"/>
  <c r="AN590" i="6" s="1"/>
  <c r="AP590" i="6"/>
  <c r="C591" i="6"/>
  <c r="D591" i="6" a="1"/>
  <c r="D591" i="6"/>
  <c r="E591" i="6"/>
  <c r="F591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AH591" i="6"/>
  <c r="AI591" i="6"/>
  <c r="AJ591" i="6"/>
  <c r="AK591" i="6"/>
  <c r="AL591" i="6"/>
  <c r="AM591" i="6"/>
  <c r="AO591" i="6"/>
  <c r="AN591" i="6" s="1"/>
  <c r="AP591" i="6"/>
  <c r="C592" i="6"/>
  <c r="D592" i="6" a="1"/>
  <c r="D592" i="6"/>
  <c r="E592" i="6"/>
  <c r="F592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AH592" i="6"/>
  <c r="AI592" i="6"/>
  <c r="AJ592" i="6"/>
  <c r="AK592" i="6"/>
  <c r="AL592" i="6"/>
  <c r="AM592" i="6"/>
  <c r="AO592" i="6"/>
  <c r="AN592" i="6" s="1"/>
  <c r="AP592" i="6"/>
  <c r="C593" i="6"/>
  <c r="D593" i="6" a="1"/>
  <c r="D593" i="6"/>
  <c r="E593" i="6"/>
  <c r="F593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AH593" i="6"/>
  <c r="AI593" i="6"/>
  <c r="AJ593" i="6"/>
  <c r="AK593" i="6"/>
  <c r="AL593" i="6"/>
  <c r="AM593" i="6"/>
  <c r="AO593" i="6"/>
  <c r="AN593" i="6" s="1"/>
  <c r="AP593" i="6"/>
  <c r="C594" i="6"/>
  <c r="D594" i="6" a="1"/>
  <c r="D594" i="6"/>
  <c r="E594" i="6"/>
  <c r="F594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AH594" i="6"/>
  <c r="AI594" i="6"/>
  <c r="AJ594" i="6"/>
  <c r="AK594" i="6"/>
  <c r="AL594" i="6"/>
  <c r="AM594" i="6"/>
  <c r="AO594" i="6"/>
  <c r="AN594" i="6" s="1"/>
  <c r="AP594" i="6"/>
  <c r="C595" i="6"/>
  <c r="D595" i="6" a="1"/>
  <c r="D595" i="6"/>
  <c r="E595" i="6"/>
  <c r="F595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AH595" i="6"/>
  <c r="AI595" i="6"/>
  <c r="AJ595" i="6"/>
  <c r="AK595" i="6"/>
  <c r="AL595" i="6"/>
  <c r="AM595" i="6"/>
  <c r="AO595" i="6"/>
  <c r="AN595" i="6" s="1"/>
  <c r="AP595" i="6"/>
  <c r="C596" i="6"/>
  <c r="D596" i="6" a="1"/>
  <c r="D596" i="6"/>
  <c r="E596" i="6"/>
  <c r="F596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AH596" i="6"/>
  <c r="AI596" i="6"/>
  <c r="AJ596" i="6"/>
  <c r="AK596" i="6"/>
  <c r="AL596" i="6"/>
  <c r="AM596" i="6"/>
  <c r="AO596" i="6"/>
  <c r="AN596" i="6" s="1"/>
  <c r="AP596" i="6"/>
  <c r="C597" i="6"/>
  <c r="D597" i="6" a="1"/>
  <c r="D597" i="6"/>
  <c r="E597" i="6"/>
  <c r="F597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AH597" i="6"/>
  <c r="AI597" i="6"/>
  <c r="AJ597" i="6"/>
  <c r="AK597" i="6"/>
  <c r="AL597" i="6"/>
  <c r="AM597" i="6"/>
  <c r="AO597" i="6"/>
  <c r="AN597" i="6" s="1"/>
  <c r="AP597" i="6"/>
  <c r="C598" i="6"/>
  <c r="D598" i="6" a="1"/>
  <c r="D598" i="6"/>
  <c r="E598" i="6"/>
  <c r="F598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AH598" i="6"/>
  <c r="AI598" i="6"/>
  <c r="AJ598" i="6"/>
  <c r="AK598" i="6"/>
  <c r="AL598" i="6"/>
  <c r="AM598" i="6"/>
  <c r="AO598" i="6"/>
  <c r="AN598" i="6" s="1"/>
  <c r="AP598" i="6"/>
  <c r="C599" i="6"/>
  <c r="D599" i="6" a="1"/>
  <c r="D599" i="6"/>
  <c r="E599" i="6"/>
  <c r="F599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AH599" i="6"/>
  <c r="AI599" i="6"/>
  <c r="AJ599" i="6"/>
  <c r="AK599" i="6"/>
  <c r="AL599" i="6"/>
  <c r="AM599" i="6"/>
  <c r="AO599" i="6"/>
  <c r="AN599" i="6" s="1"/>
  <c r="AP599" i="6"/>
  <c r="C600" i="6"/>
  <c r="D600" i="6" a="1"/>
  <c r="D600" i="6"/>
  <c r="E600" i="6"/>
  <c r="F600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AH600" i="6"/>
  <c r="AI600" i="6"/>
  <c r="AJ600" i="6"/>
  <c r="AK600" i="6"/>
  <c r="AL600" i="6"/>
  <c r="AM600" i="6"/>
  <c r="AO600" i="6"/>
  <c r="AN600" i="6" s="1"/>
  <c r="AP600" i="6"/>
  <c r="C601" i="6"/>
  <c r="D601" i="6" a="1"/>
  <c r="D601" i="6"/>
  <c r="E601" i="6"/>
  <c r="F601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AH601" i="6"/>
  <c r="AI601" i="6"/>
  <c r="AJ601" i="6"/>
  <c r="AK601" i="6"/>
  <c r="AL601" i="6"/>
  <c r="AM601" i="6"/>
  <c r="AO601" i="6"/>
  <c r="AN601" i="6" s="1"/>
  <c r="AP601" i="6"/>
  <c r="C602" i="6"/>
  <c r="D602" i="6" a="1"/>
  <c r="D602" i="6"/>
  <c r="E602" i="6"/>
  <c r="F602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AH602" i="6"/>
  <c r="AI602" i="6"/>
  <c r="AJ602" i="6"/>
  <c r="AK602" i="6"/>
  <c r="AL602" i="6"/>
  <c r="AM602" i="6"/>
  <c r="AO602" i="6"/>
  <c r="AN602" i="6" s="1"/>
  <c r="AP602" i="6"/>
  <c r="C603" i="6"/>
  <c r="D603" i="6" a="1"/>
  <c r="D603" i="6"/>
  <c r="E603" i="6"/>
  <c r="F603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AH603" i="6"/>
  <c r="AI603" i="6"/>
  <c r="AJ603" i="6"/>
  <c r="AK603" i="6"/>
  <c r="AL603" i="6"/>
  <c r="AM603" i="6"/>
  <c r="AO603" i="6"/>
  <c r="AN603" i="6" s="1"/>
  <c r="AP603" i="6"/>
  <c r="C604" i="6"/>
  <c r="D604" i="6" a="1"/>
  <c r="D604" i="6"/>
  <c r="E604" i="6"/>
  <c r="F604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AH604" i="6"/>
  <c r="AI604" i="6"/>
  <c r="AJ604" i="6"/>
  <c r="AK604" i="6"/>
  <c r="AL604" i="6"/>
  <c r="AM604" i="6"/>
  <c r="AO604" i="6"/>
  <c r="AN604" i="6" s="1"/>
  <c r="AP604" i="6"/>
  <c r="C605" i="6"/>
  <c r="D605" i="6" a="1"/>
  <c r="D605" i="6"/>
  <c r="E605" i="6"/>
  <c r="F605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AH605" i="6"/>
  <c r="AI605" i="6"/>
  <c r="AJ605" i="6"/>
  <c r="AK605" i="6"/>
  <c r="AL605" i="6"/>
  <c r="AM605" i="6"/>
  <c r="AO605" i="6"/>
  <c r="AN605" i="6" s="1"/>
  <c r="AP605" i="6"/>
  <c r="A552" i="7"/>
  <c r="B552" i="7"/>
  <c r="C552" i="7"/>
  <c r="D552" i="7"/>
  <c r="F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Y553" i="7"/>
  <c r="Z553" i="7"/>
  <c r="AA553" i="7"/>
  <c r="AB553" i="7"/>
  <c r="AC553" i="7"/>
  <c r="AD553" i="7"/>
  <c r="AE553" i="7"/>
  <c r="AF553" i="7"/>
  <c r="AG553" i="7"/>
  <c r="AH553" i="7"/>
  <c r="AI553" i="7"/>
  <c r="AJ553" i="7"/>
  <c r="AK553" i="7"/>
  <c r="AL553" i="7"/>
  <c r="AM553" i="7"/>
  <c r="AN553" i="7"/>
  <c r="AO553" i="7"/>
  <c r="AP553" i="7"/>
  <c r="AQ553" i="7"/>
  <c r="AR553" i="7"/>
  <c r="AS553" i="7"/>
  <c r="AT553" i="7"/>
  <c r="AU553" i="7"/>
  <c r="AV553" i="7"/>
  <c r="AW553" i="7"/>
  <c r="AX553" i="7"/>
  <c r="AY553" i="7"/>
  <c r="AZ553" i="7"/>
  <c r="BA553" i="7"/>
  <c r="BB553" i="7"/>
  <c r="BC553" i="7"/>
  <c r="BD553" i="7"/>
  <c r="BE553" i="7"/>
  <c r="BF553" i="7"/>
  <c r="BG553" i="7"/>
  <c r="BH553" i="7"/>
  <c r="BI553" i="7"/>
  <c r="BJ553" i="7"/>
  <c r="BK553" i="7"/>
  <c r="BL553" i="7"/>
  <c r="BM553" i="7"/>
  <c r="BN553" i="7"/>
  <c r="BO553" i="7"/>
  <c r="BP553" i="7"/>
  <c r="AQ553" i="6" s="1"/>
  <c r="BQ553" i="7"/>
  <c r="BR553" i="7"/>
  <c r="BS553" i="7"/>
  <c r="BT553" i="7"/>
  <c r="AR553" i="6" s="1"/>
  <c r="BU553" i="7"/>
  <c r="AS553" i="6" s="1"/>
  <c r="BV553" i="7"/>
  <c r="AT553" i="6" s="1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Y554" i="7"/>
  <c r="Z554" i="7"/>
  <c r="AA554" i="7"/>
  <c r="AB554" i="7"/>
  <c r="AC554" i="7"/>
  <c r="AD554" i="7"/>
  <c r="AE554" i="7"/>
  <c r="AF554" i="7"/>
  <c r="AG554" i="7"/>
  <c r="AH554" i="7"/>
  <c r="AI554" i="7"/>
  <c r="AJ554" i="7"/>
  <c r="AK554" i="7"/>
  <c r="AL554" i="7"/>
  <c r="AM554" i="7"/>
  <c r="AN554" i="7"/>
  <c r="AO554" i="7"/>
  <c r="AP554" i="7"/>
  <c r="AQ554" i="7"/>
  <c r="AR554" i="7"/>
  <c r="AS554" i="7"/>
  <c r="AT554" i="7"/>
  <c r="AU554" i="7"/>
  <c r="AV554" i="7"/>
  <c r="AW554" i="7"/>
  <c r="AX554" i="7"/>
  <c r="AY554" i="7"/>
  <c r="AZ554" i="7"/>
  <c r="BA554" i="7"/>
  <c r="BB554" i="7"/>
  <c r="BC554" i="7"/>
  <c r="BD554" i="7"/>
  <c r="BE554" i="7"/>
  <c r="BF554" i="7"/>
  <c r="BG554" i="7"/>
  <c r="BH554" i="7"/>
  <c r="BI554" i="7"/>
  <c r="BJ554" i="7"/>
  <c r="BK554" i="7"/>
  <c r="BL554" i="7"/>
  <c r="BM554" i="7"/>
  <c r="BN554" i="7"/>
  <c r="BO554" i="7"/>
  <c r="BP554" i="7"/>
  <c r="AQ554" i="6" s="1"/>
  <c r="BQ554" i="7"/>
  <c r="BR554" i="7"/>
  <c r="BS554" i="7"/>
  <c r="BT554" i="7"/>
  <c r="AR554" i="6" s="1"/>
  <c r="BU554" i="7"/>
  <c r="AS554" i="6" s="1"/>
  <c r="BV554" i="7"/>
  <c r="AT554" i="6" s="1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Y555" i="7"/>
  <c r="Z555" i="7"/>
  <c r="AA555" i="7"/>
  <c r="AB555" i="7"/>
  <c r="AC555" i="7"/>
  <c r="AD555" i="7"/>
  <c r="AE555" i="7"/>
  <c r="AF555" i="7"/>
  <c r="AG555" i="7"/>
  <c r="AH555" i="7"/>
  <c r="AI555" i="7"/>
  <c r="AJ555" i="7"/>
  <c r="AK555" i="7"/>
  <c r="AL555" i="7"/>
  <c r="AM555" i="7"/>
  <c r="AN555" i="7"/>
  <c r="AO555" i="7"/>
  <c r="AP555" i="7"/>
  <c r="AQ555" i="7"/>
  <c r="AR555" i="7"/>
  <c r="AS555" i="7"/>
  <c r="AT555" i="7"/>
  <c r="AU555" i="7"/>
  <c r="AV555" i="7"/>
  <c r="AW555" i="7"/>
  <c r="AX555" i="7"/>
  <c r="AY555" i="7"/>
  <c r="AZ555" i="7"/>
  <c r="BA555" i="7"/>
  <c r="BB555" i="7"/>
  <c r="BC555" i="7"/>
  <c r="BD555" i="7"/>
  <c r="BE555" i="7"/>
  <c r="BF555" i="7"/>
  <c r="BG555" i="7"/>
  <c r="BH555" i="7"/>
  <c r="BI555" i="7"/>
  <c r="BJ555" i="7"/>
  <c r="BK555" i="7"/>
  <c r="BL555" i="7"/>
  <c r="BM555" i="7"/>
  <c r="BN555" i="7"/>
  <c r="BO555" i="7"/>
  <c r="BP555" i="7"/>
  <c r="AQ555" i="6" s="1"/>
  <c r="BQ555" i="7"/>
  <c r="BR555" i="7"/>
  <c r="BS555" i="7"/>
  <c r="BT555" i="7"/>
  <c r="AR555" i="6" s="1"/>
  <c r="BU555" i="7"/>
  <c r="AS555" i="6" s="1"/>
  <c r="BV555" i="7"/>
  <c r="AT555" i="6" s="1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Y556" i="7"/>
  <c r="Z556" i="7"/>
  <c r="AA556" i="7"/>
  <c r="AB556" i="7"/>
  <c r="AC556" i="7"/>
  <c r="AD556" i="7"/>
  <c r="AE556" i="7"/>
  <c r="AF556" i="7"/>
  <c r="AG556" i="7"/>
  <c r="AH556" i="7"/>
  <c r="AI556" i="7"/>
  <c r="AJ556" i="7"/>
  <c r="AK556" i="7"/>
  <c r="AL556" i="7"/>
  <c r="AM556" i="7"/>
  <c r="AN556" i="7"/>
  <c r="AO556" i="7"/>
  <c r="AP556" i="7"/>
  <c r="AQ556" i="7"/>
  <c r="AR556" i="7"/>
  <c r="AS556" i="7"/>
  <c r="AT556" i="7"/>
  <c r="AU556" i="7"/>
  <c r="AV556" i="7"/>
  <c r="AW556" i="7"/>
  <c r="AX556" i="7"/>
  <c r="AY556" i="7"/>
  <c r="AZ556" i="7"/>
  <c r="BA556" i="7"/>
  <c r="BB556" i="7"/>
  <c r="BC556" i="7"/>
  <c r="BD556" i="7"/>
  <c r="BE556" i="7"/>
  <c r="BF556" i="7"/>
  <c r="BG556" i="7"/>
  <c r="BH556" i="7"/>
  <c r="BI556" i="7"/>
  <c r="BJ556" i="7"/>
  <c r="BK556" i="7"/>
  <c r="BL556" i="7"/>
  <c r="BM556" i="7"/>
  <c r="BN556" i="7"/>
  <c r="BO556" i="7"/>
  <c r="BP556" i="7"/>
  <c r="AQ556" i="6" s="1"/>
  <c r="BQ556" i="7"/>
  <c r="BR556" i="7"/>
  <c r="BS556" i="7"/>
  <c r="BT556" i="7"/>
  <c r="AR556" i="6" s="1"/>
  <c r="BU556" i="7"/>
  <c r="AS556" i="6" s="1"/>
  <c r="BV556" i="7"/>
  <c r="AT556" i="6" s="1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Y557" i="7"/>
  <c r="Z557" i="7"/>
  <c r="AA557" i="7"/>
  <c r="AB557" i="7"/>
  <c r="AC557" i="7"/>
  <c r="AD557" i="7"/>
  <c r="AE557" i="7"/>
  <c r="AF557" i="7"/>
  <c r="AG557" i="7"/>
  <c r="AH557" i="7"/>
  <c r="AI557" i="7"/>
  <c r="AJ557" i="7"/>
  <c r="AK557" i="7"/>
  <c r="AL557" i="7"/>
  <c r="AM557" i="7"/>
  <c r="AN557" i="7"/>
  <c r="AO557" i="7"/>
  <c r="AP557" i="7"/>
  <c r="AQ557" i="7"/>
  <c r="AR557" i="7"/>
  <c r="AS557" i="7"/>
  <c r="AT557" i="7"/>
  <c r="AU557" i="7"/>
  <c r="AV557" i="7"/>
  <c r="AW557" i="7"/>
  <c r="AX557" i="7"/>
  <c r="AY557" i="7"/>
  <c r="AZ557" i="7"/>
  <c r="BA557" i="7"/>
  <c r="BB557" i="7"/>
  <c r="BC557" i="7"/>
  <c r="BD557" i="7"/>
  <c r="BE557" i="7"/>
  <c r="BF557" i="7"/>
  <c r="BG557" i="7"/>
  <c r="BH557" i="7"/>
  <c r="BI557" i="7"/>
  <c r="BJ557" i="7"/>
  <c r="BK557" i="7"/>
  <c r="BL557" i="7"/>
  <c r="BM557" i="7"/>
  <c r="BN557" i="7"/>
  <c r="BO557" i="7"/>
  <c r="BP557" i="7"/>
  <c r="AQ557" i="6" s="1"/>
  <c r="BQ557" i="7"/>
  <c r="BR557" i="7"/>
  <c r="BS557" i="7"/>
  <c r="BT557" i="7"/>
  <c r="AR557" i="6" s="1"/>
  <c r="BU557" i="7"/>
  <c r="AS557" i="6" s="1"/>
  <c r="BV557" i="7"/>
  <c r="AT557" i="6" s="1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Y558" i="7"/>
  <c r="Z558" i="7"/>
  <c r="AA558" i="7"/>
  <c r="AB558" i="7"/>
  <c r="AC558" i="7"/>
  <c r="AD558" i="7"/>
  <c r="AE558" i="7"/>
  <c r="AF558" i="7"/>
  <c r="AG558" i="7"/>
  <c r="AH558" i="7"/>
  <c r="AI558" i="7"/>
  <c r="AJ558" i="7"/>
  <c r="AK558" i="7"/>
  <c r="AL558" i="7"/>
  <c r="AM558" i="7"/>
  <c r="AN558" i="7"/>
  <c r="AO558" i="7"/>
  <c r="AP558" i="7"/>
  <c r="AQ558" i="7"/>
  <c r="AR558" i="7"/>
  <c r="AS558" i="7"/>
  <c r="AT558" i="7"/>
  <c r="AU558" i="7"/>
  <c r="AV558" i="7"/>
  <c r="AW558" i="7"/>
  <c r="AX558" i="7"/>
  <c r="AY558" i="7"/>
  <c r="AZ558" i="7"/>
  <c r="BA558" i="7"/>
  <c r="BB558" i="7"/>
  <c r="BC558" i="7"/>
  <c r="BD558" i="7"/>
  <c r="BE558" i="7"/>
  <c r="BF558" i="7"/>
  <c r="BG558" i="7"/>
  <c r="BH558" i="7"/>
  <c r="BI558" i="7"/>
  <c r="BJ558" i="7"/>
  <c r="BK558" i="7"/>
  <c r="BL558" i="7"/>
  <c r="BM558" i="7"/>
  <c r="BN558" i="7"/>
  <c r="BO558" i="7"/>
  <c r="BP558" i="7"/>
  <c r="AQ558" i="6" s="1"/>
  <c r="BQ558" i="7"/>
  <c r="BR558" i="7"/>
  <c r="BS558" i="7"/>
  <c r="BT558" i="7"/>
  <c r="AR558" i="6" s="1"/>
  <c r="BU558" i="7"/>
  <c r="AS558" i="6" s="1"/>
  <c r="BV558" i="7"/>
  <c r="AT558" i="6" s="1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Y559" i="7"/>
  <c r="Z559" i="7"/>
  <c r="AA559" i="7"/>
  <c r="AB559" i="7"/>
  <c r="AC559" i="7"/>
  <c r="AD559" i="7"/>
  <c r="AE559" i="7"/>
  <c r="AF559" i="7"/>
  <c r="AG559" i="7"/>
  <c r="AH559" i="7"/>
  <c r="AI559" i="7"/>
  <c r="AJ559" i="7"/>
  <c r="AK559" i="7"/>
  <c r="AL559" i="7"/>
  <c r="AM559" i="7"/>
  <c r="AN559" i="7"/>
  <c r="AO559" i="7"/>
  <c r="AP559" i="7"/>
  <c r="AQ559" i="7"/>
  <c r="AR559" i="7"/>
  <c r="AS559" i="7"/>
  <c r="AT559" i="7"/>
  <c r="AU559" i="7"/>
  <c r="AV559" i="7"/>
  <c r="AW559" i="7"/>
  <c r="AX559" i="7"/>
  <c r="AY559" i="7"/>
  <c r="AZ559" i="7"/>
  <c r="BA559" i="7"/>
  <c r="BB559" i="7"/>
  <c r="BC559" i="7"/>
  <c r="BD559" i="7"/>
  <c r="BE559" i="7"/>
  <c r="BF559" i="7"/>
  <c r="BG559" i="7"/>
  <c r="BH559" i="7"/>
  <c r="BI559" i="7"/>
  <c r="BJ559" i="7"/>
  <c r="BK559" i="7"/>
  <c r="BL559" i="7"/>
  <c r="BM559" i="7"/>
  <c r="BN559" i="7"/>
  <c r="BO559" i="7"/>
  <c r="BP559" i="7"/>
  <c r="AQ559" i="6" s="1"/>
  <c r="BQ559" i="7"/>
  <c r="BR559" i="7"/>
  <c r="BS559" i="7"/>
  <c r="BT559" i="7"/>
  <c r="AR559" i="6" s="1"/>
  <c r="BU559" i="7"/>
  <c r="AS559" i="6" s="1"/>
  <c r="BV559" i="7"/>
  <c r="AT559" i="6" s="1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Y560" i="7"/>
  <c r="Z560" i="7"/>
  <c r="AA560" i="7"/>
  <c r="AB560" i="7"/>
  <c r="AC560" i="7"/>
  <c r="AD560" i="7"/>
  <c r="AE560" i="7"/>
  <c r="AF560" i="7"/>
  <c r="AG560" i="7"/>
  <c r="AH560" i="7"/>
  <c r="AI560" i="7"/>
  <c r="AJ560" i="7"/>
  <c r="AK560" i="7"/>
  <c r="AL560" i="7"/>
  <c r="AM560" i="7"/>
  <c r="AN560" i="7"/>
  <c r="AO560" i="7"/>
  <c r="AP560" i="7"/>
  <c r="AQ560" i="7"/>
  <c r="AR560" i="7"/>
  <c r="AS560" i="7"/>
  <c r="AT560" i="7"/>
  <c r="AU560" i="7"/>
  <c r="AV560" i="7"/>
  <c r="AW560" i="7"/>
  <c r="AX560" i="7"/>
  <c r="AY560" i="7"/>
  <c r="AZ560" i="7"/>
  <c r="BA560" i="7"/>
  <c r="BB560" i="7"/>
  <c r="BC560" i="7"/>
  <c r="BD560" i="7"/>
  <c r="BE560" i="7"/>
  <c r="BF560" i="7"/>
  <c r="BG560" i="7"/>
  <c r="BH560" i="7"/>
  <c r="BI560" i="7"/>
  <c r="BJ560" i="7"/>
  <c r="BK560" i="7"/>
  <c r="BL560" i="7"/>
  <c r="BM560" i="7"/>
  <c r="BN560" i="7"/>
  <c r="BO560" i="7"/>
  <c r="BP560" i="7"/>
  <c r="AQ560" i="6" s="1"/>
  <c r="BQ560" i="7"/>
  <c r="BR560" i="7"/>
  <c r="BS560" i="7"/>
  <c r="BT560" i="7"/>
  <c r="AR560" i="6" s="1"/>
  <c r="BU560" i="7"/>
  <c r="AS560" i="6" s="1"/>
  <c r="BV560" i="7"/>
  <c r="AT560" i="6" s="1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Y561" i="7"/>
  <c r="Z561" i="7"/>
  <c r="AA561" i="7"/>
  <c r="AB561" i="7"/>
  <c r="AC561" i="7"/>
  <c r="AD561" i="7"/>
  <c r="AE561" i="7"/>
  <c r="AF561" i="7"/>
  <c r="AG561" i="7"/>
  <c r="AH561" i="7"/>
  <c r="AI561" i="7"/>
  <c r="AJ561" i="7"/>
  <c r="AK561" i="7"/>
  <c r="AL561" i="7"/>
  <c r="AM561" i="7"/>
  <c r="AN561" i="7"/>
  <c r="AO561" i="7"/>
  <c r="AP561" i="7"/>
  <c r="AQ561" i="7"/>
  <c r="AR561" i="7"/>
  <c r="AS561" i="7"/>
  <c r="AT561" i="7"/>
  <c r="AU561" i="7"/>
  <c r="AV561" i="7"/>
  <c r="AW561" i="7"/>
  <c r="AX561" i="7"/>
  <c r="AY561" i="7"/>
  <c r="AZ561" i="7"/>
  <c r="BA561" i="7"/>
  <c r="BB561" i="7"/>
  <c r="BC561" i="7"/>
  <c r="BD561" i="7"/>
  <c r="BE561" i="7"/>
  <c r="BF561" i="7"/>
  <c r="BG561" i="7"/>
  <c r="BH561" i="7"/>
  <c r="BI561" i="7"/>
  <c r="BJ561" i="7"/>
  <c r="BK561" i="7"/>
  <c r="BL561" i="7"/>
  <c r="BM561" i="7"/>
  <c r="BN561" i="7"/>
  <c r="BO561" i="7"/>
  <c r="BP561" i="7"/>
  <c r="AQ561" i="6" s="1"/>
  <c r="BQ561" i="7"/>
  <c r="BR561" i="7"/>
  <c r="BS561" i="7"/>
  <c r="BT561" i="7"/>
  <c r="AR561" i="6" s="1"/>
  <c r="BU561" i="7"/>
  <c r="AS561" i="6" s="1"/>
  <c r="BV561" i="7"/>
  <c r="AT561" i="6" s="1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Y562" i="7"/>
  <c r="Z562" i="7"/>
  <c r="AA562" i="7"/>
  <c r="AB562" i="7"/>
  <c r="AC562" i="7"/>
  <c r="AD562" i="7"/>
  <c r="AE562" i="7"/>
  <c r="AF562" i="7"/>
  <c r="AG562" i="7"/>
  <c r="AH562" i="7"/>
  <c r="AI562" i="7"/>
  <c r="AJ562" i="7"/>
  <c r="AK562" i="7"/>
  <c r="AL562" i="7"/>
  <c r="AM562" i="7"/>
  <c r="AN562" i="7"/>
  <c r="AO562" i="7"/>
  <c r="AP562" i="7"/>
  <c r="AQ562" i="7"/>
  <c r="AR562" i="7"/>
  <c r="AS562" i="7"/>
  <c r="AT562" i="7"/>
  <c r="AU562" i="7"/>
  <c r="AV562" i="7"/>
  <c r="AW562" i="7"/>
  <c r="AX562" i="7"/>
  <c r="AY562" i="7"/>
  <c r="AZ562" i="7"/>
  <c r="BA562" i="7"/>
  <c r="BB562" i="7"/>
  <c r="BC562" i="7"/>
  <c r="BD562" i="7"/>
  <c r="BE562" i="7"/>
  <c r="BF562" i="7"/>
  <c r="BG562" i="7"/>
  <c r="BH562" i="7"/>
  <c r="BI562" i="7"/>
  <c r="BJ562" i="7"/>
  <c r="BK562" i="7"/>
  <c r="BL562" i="7"/>
  <c r="BM562" i="7"/>
  <c r="BN562" i="7"/>
  <c r="BO562" i="7"/>
  <c r="BP562" i="7"/>
  <c r="AQ562" i="6" s="1"/>
  <c r="BQ562" i="7"/>
  <c r="BR562" i="7"/>
  <c r="BS562" i="7"/>
  <c r="BT562" i="7"/>
  <c r="AR562" i="6" s="1"/>
  <c r="BU562" i="7"/>
  <c r="AS562" i="6" s="1"/>
  <c r="BV562" i="7"/>
  <c r="AT562" i="6" s="1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Y563" i="7"/>
  <c r="Z563" i="7"/>
  <c r="AA563" i="7"/>
  <c r="AB563" i="7"/>
  <c r="AC563" i="7"/>
  <c r="AD563" i="7"/>
  <c r="AE563" i="7"/>
  <c r="AF563" i="7"/>
  <c r="AG563" i="7"/>
  <c r="AH563" i="7"/>
  <c r="AI563" i="7"/>
  <c r="AJ563" i="7"/>
  <c r="AK563" i="7"/>
  <c r="AL563" i="7"/>
  <c r="AM563" i="7"/>
  <c r="AN563" i="7"/>
  <c r="AO563" i="7"/>
  <c r="AP563" i="7"/>
  <c r="AQ563" i="7"/>
  <c r="AR563" i="7"/>
  <c r="AS563" i="7"/>
  <c r="AT563" i="7"/>
  <c r="AU563" i="7"/>
  <c r="AV563" i="7"/>
  <c r="AW563" i="7"/>
  <c r="AX563" i="7"/>
  <c r="AY563" i="7"/>
  <c r="AZ563" i="7"/>
  <c r="BA563" i="7"/>
  <c r="BB563" i="7"/>
  <c r="BC563" i="7"/>
  <c r="BD563" i="7"/>
  <c r="BE563" i="7"/>
  <c r="BF563" i="7"/>
  <c r="BG563" i="7"/>
  <c r="BH563" i="7"/>
  <c r="BI563" i="7"/>
  <c r="BJ563" i="7"/>
  <c r="BK563" i="7"/>
  <c r="BL563" i="7"/>
  <c r="BM563" i="7"/>
  <c r="BN563" i="7"/>
  <c r="BO563" i="7"/>
  <c r="BP563" i="7"/>
  <c r="AQ563" i="6" s="1"/>
  <c r="BQ563" i="7"/>
  <c r="BR563" i="7"/>
  <c r="BS563" i="7"/>
  <c r="BT563" i="7"/>
  <c r="AR563" i="6" s="1"/>
  <c r="BU563" i="7"/>
  <c r="AS563" i="6" s="1"/>
  <c r="BV563" i="7"/>
  <c r="AT563" i="6" s="1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Y564" i="7"/>
  <c r="Z564" i="7"/>
  <c r="AA564" i="7"/>
  <c r="AB564" i="7"/>
  <c r="AC564" i="7"/>
  <c r="AD564" i="7"/>
  <c r="AE564" i="7"/>
  <c r="AF564" i="7"/>
  <c r="AG564" i="7"/>
  <c r="AH564" i="7"/>
  <c r="AI564" i="7"/>
  <c r="AJ564" i="7"/>
  <c r="AK564" i="7"/>
  <c r="AL564" i="7"/>
  <c r="AM564" i="7"/>
  <c r="AN564" i="7"/>
  <c r="AO564" i="7"/>
  <c r="AP564" i="7"/>
  <c r="AQ564" i="7"/>
  <c r="AR564" i="7"/>
  <c r="AS564" i="7"/>
  <c r="AT564" i="7"/>
  <c r="AU564" i="7"/>
  <c r="AV564" i="7"/>
  <c r="AW564" i="7"/>
  <c r="AX564" i="7"/>
  <c r="AY564" i="7"/>
  <c r="AZ564" i="7"/>
  <c r="BA564" i="7"/>
  <c r="BB564" i="7"/>
  <c r="BC564" i="7"/>
  <c r="BD564" i="7"/>
  <c r="BE564" i="7"/>
  <c r="BF564" i="7"/>
  <c r="BG564" i="7"/>
  <c r="BH564" i="7"/>
  <c r="BI564" i="7"/>
  <c r="BJ564" i="7"/>
  <c r="BK564" i="7"/>
  <c r="BL564" i="7"/>
  <c r="BM564" i="7"/>
  <c r="BN564" i="7"/>
  <c r="BO564" i="7"/>
  <c r="BP564" i="7"/>
  <c r="AQ564" i="6" s="1"/>
  <c r="BQ564" i="7"/>
  <c r="BR564" i="7"/>
  <c r="BS564" i="7"/>
  <c r="BT564" i="7"/>
  <c r="AR564" i="6" s="1"/>
  <c r="BU564" i="7"/>
  <c r="AS564" i="6" s="1"/>
  <c r="BV564" i="7"/>
  <c r="AT564" i="6" s="1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Y565" i="7"/>
  <c r="Z565" i="7"/>
  <c r="AA565" i="7"/>
  <c r="AB565" i="7"/>
  <c r="AC565" i="7"/>
  <c r="AD565" i="7"/>
  <c r="AE565" i="7"/>
  <c r="AF565" i="7"/>
  <c r="AG565" i="7"/>
  <c r="AH565" i="7"/>
  <c r="AI565" i="7"/>
  <c r="AJ565" i="7"/>
  <c r="AK565" i="7"/>
  <c r="AL565" i="7"/>
  <c r="AM565" i="7"/>
  <c r="AN565" i="7"/>
  <c r="AO565" i="7"/>
  <c r="AP565" i="7"/>
  <c r="AQ565" i="7"/>
  <c r="AR565" i="7"/>
  <c r="AS565" i="7"/>
  <c r="AT565" i="7"/>
  <c r="AU565" i="7"/>
  <c r="AV565" i="7"/>
  <c r="AW565" i="7"/>
  <c r="AX565" i="7"/>
  <c r="AY565" i="7"/>
  <c r="AZ565" i="7"/>
  <c r="BA565" i="7"/>
  <c r="BB565" i="7"/>
  <c r="BC565" i="7"/>
  <c r="BD565" i="7"/>
  <c r="BE565" i="7"/>
  <c r="BF565" i="7"/>
  <c r="BG565" i="7"/>
  <c r="BH565" i="7"/>
  <c r="BI565" i="7"/>
  <c r="BJ565" i="7"/>
  <c r="BK565" i="7"/>
  <c r="BL565" i="7"/>
  <c r="BM565" i="7"/>
  <c r="BN565" i="7"/>
  <c r="BO565" i="7"/>
  <c r="BP565" i="7"/>
  <c r="AQ565" i="6" s="1"/>
  <c r="BQ565" i="7"/>
  <c r="BR565" i="7"/>
  <c r="BS565" i="7"/>
  <c r="BT565" i="7"/>
  <c r="AR565" i="6" s="1"/>
  <c r="BU565" i="7"/>
  <c r="AS565" i="6" s="1"/>
  <c r="BV565" i="7"/>
  <c r="AT565" i="6" s="1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Y566" i="7"/>
  <c r="Z566" i="7"/>
  <c r="AA566" i="7"/>
  <c r="AB566" i="7"/>
  <c r="AC566" i="7"/>
  <c r="AD566" i="7"/>
  <c r="AE566" i="7"/>
  <c r="AF566" i="7"/>
  <c r="AG566" i="7"/>
  <c r="AH566" i="7"/>
  <c r="AI566" i="7"/>
  <c r="AJ566" i="7"/>
  <c r="AK566" i="7"/>
  <c r="AL566" i="7"/>
  <c r="AM566" i="7"/>
  <c r="AN566" i="7"/>
  <c r="AO566" i="7"/>
  <c r="AP566" i="7"/>
  <c r="AQ566" i="7"/>
  <c r="AR566" i="7"/>
  <c r="AS566" i="7"/>
  <c r="AT566" i="7"/>
  <c r="AU566" i="7"/>
  <c r="AV566" i="7"/>
  <c r="AW566" i="7"/>
  <c r="AX566" i="7"/>
  <c r="AY566" i="7"/>
  <c r="AZ566" i="7"/>
  <c r="BA566" i="7"/>
  <c r="BB566" i="7"/>
  <c r="BC566" i="7"/>
  <c r="BD566" i="7"/>
  <c r="BE566" i="7"/>
  <c r="BF566" i="7"/>
  <c r="BG566" i="7"/>
  <c r="BH566" i="7"/>
  <c r="BI566" i="7"/>
  <c r="BJ566" i="7"/>
  <c r="BK566" i="7"/>
  <c r="BL566" i="7"/>
  <c r="BM566" i="7"/>
  <c r="BN566" i="7"/>
  <c r="BO566" i="7"/>
  <c r="BP566" i="7"/>
  <c r="AQ566" i="6" s="1"/>
  <c r="BQ566" i="7"/>
  <c r="BR566" i="7"/>
  <c r="BS566" i="7"/>
  <c r="BT566" i="7"/>
  <c r="AR566" i="6" s="1"/>
  <c r="BU566" i="7"/>
  <c r="AS566" i="6" s="1"/>
  <c r="BV566" i="7"/>
  <c r="AT566" i="6" s="1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Y567" i="7"/>
  <c r="Z567" i="7"/>
  <c r="AA567" i="7"/>
  <c r="AB567" i="7"/>
  <c r="AC567" i="7"/>
  <c r="AD567" i="7"/>
  <c r="AE567" i="7"/>
  <c r="AF567" i="7"/>
  <c r="AG567" i="7"/>
  <c r="AH567" i="7"/>
  <c r="AI567" i="7"/>
  <c r="AJ567" i="7"/>
  <c r="AK567" i="7"/>
  <c r="AL567" i="7"/>
  <c r="AM567" i="7"/>
  <c r="AN567" i="7"/>
  <c r="AO567" i="7"/>
  <c r="AP567" i="7"/>
  <c r="AQ567" i="7"/>
  <c r="AR567" i="7"/>
  <c r="AS567" i="7"/>
  <c r="AT567" i="7"/>
  <c r="AU567" i="7"/>
  <c r="AV567" i="7"/>
  <c r="AW567" i="7"/>
  <c r="AX567" i="7"/>
  <c r="AY567" i="7"/>
  <c r="AZ567" i="7"/>
  <c r="BA567" i="7"/>
  <c r="BB567" i="7"/>
  <c r="BC567" i="7"/>
  <c r="BD567" i="7"/>
  <c r="BE567" i="7"/>
  <c r="BF567" i="7"/>
  <c r="BG567" i="7"/>
  <c r="BH567" i="7"/>
  <c r="BI567" i="7"/>
  <c r="BJ567" i="7"/>
  <c r="BK567" i="7"/>
  <c r="BL567" i="7"/>
  <c r="BM567" i="7"/>
  <c r="BN567" i="7"/>
  <c r="BO567" i="7"/>
  <c r="BP567" i="7"/>
  <c r="AQ567" i="6" s="1"/>
  <c r="BQ567" i="7"/>
  <c r="BR567" i="7"/>
  <c r="BS567" i="7"/>
  <c r="BT567" i="7"/>
  <c r="AR567" i="6" s="1"/>
  <c r="BU567" i="7"/>
  <c r="AS567" i="6" s="1"/>
  <c r="BV567" i="7"/>
  <c r="AT567" i="6" s="1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Y568" i="7"/>
  <c r="Z568" i="7"/>
  <c r="AA568" i="7"/>
  <c r="AB568" i="7"/>
  <c r="AC568" i="7"/>
  <c r="AD568" i="7"/>
  <c r="AE568" i="7"/>
  <c r="AF568" i="7"/>
  <c r="AG568" i="7"/>
  <c r="AH568" i="7"/>
  <c r="AI568" i="7"/>
  <c r="AJ568" i="7"/>
  <c r="AK568" i="7"/>
  <c r="AL568" i="7"/>
  <c r="AM568" i="7"/>
  <c r="AN568" i="7"/>
  <c r="AO568" i="7"/>
  <c r="AP568" i="7"/>
  <c r="AQ568" i="7"/>
  <c r="AR568" i="7"/>
  <c r="AS568" i="7"/>
  <c r="AT568" i="7"/>
  <c r="AU568" i="7"/>
  <c r="AV568" i="7"/>
  <c r="AW568" i="7"/>
  <c r="AX568" i="7"/>
  <c r="AY568" i="7"/>
  <c r="AZ568" i="7"/>
  <c r="BA568" i="7"/>
  <c r="BB568" i="7"/>
  <c r="BC568" i="7"/>
  <c r="BD568" i="7"/>
  <c r="BE568" i="7"/>
  <c r="BF568" i="7"/>
  <c r="BG568" i="7"/>
  <c r="BH568" i="7"/>
  <c r="BI568" i="7"/>
  <c r="BJ568" i="7"/>
  <c r="BK568" i="7"/>
  <c r="BL568" i="7"/>
  <c r="BM568" i="7"/>
  <c r="BN568" i="7"/>
  <c r="BO568" i="7"/>
  <c r="BP568" i="7"/>
  <c r="AQ568" i="6" s="1"/>
  <c r="BQ568" i="7"/>
  <c r="BR568" i="7"/>
  <c r="BS568" i="7"/>
  <c r="BT568" i="7"/>
  <c r="AR568" i="6" s="1"/>
  <c r="BU568" i="7"/>
  <c r="AS568" i="6" s="1"/>
  <c r="BV568" i="7"/>
  <c r="AT568" i="6" s="1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Y569" i="7"/>
  <c r="Z569" i="7"/>
  <c r="AA569" i="7"/>
  <c r="AB569" i="7"/>
  <c r="AC569" i="7"/>
  <c r="AD569" i="7"/>
  <c r="AE569" i="7"/>
  <c r="AF569" i="7"/>
  <c r="AG569" i="7"/>
  <c r="AH569" i="7"/>
  <c r="AI569" i="7"/>
  <c r="AJ569" i="7"/>
  <c r="AK569" i="7"/>
  <c r="AL569" i="7"/>
  <c r="AM569" i="7"/>
  <c r="AN569" i="7"/>
  <c r="AO569" i="7"/>
  <c r="AP569" i="7"/>
  <c r="AQ569" i="7"/>
  <c r="AR569" i="7"/>
  <c r="AS569" i="7"/>
  <c r="AT569" i="7"/>
  <c r="AU569" i="7"/>
  <c r="AV569" i="7"/>
  <c r="AW569" i="7"/>
  <c r="AX569" i="7"/>
  <c r="AY569" i="7"/>
  <c r="AZ569" i="7"/>
  <c r="BA569" i="7"/>
  <c r="BB569" i="7"/>
  <c r="BC569" i="7"/>
  <c r="BD569" i="7"/>
  <c r="BE569" i="7"/>
  <c r="BF569" i="7"/>
  <c r="BG569" i="7"/>
  <c r="BH569" i="7"/>
  <c r="BI569" i="7"/>
  <c r="BJ569" i="7"/>
  <c r="BK569" i="7"/>
  <c r="BL569" i="7"/>
  <c r="BM569" i="7"/>
  <c r="BN569" i="7"/>
  <c r="BO569" i="7"/>
  <c r="BP569" i="7"/>
  <c r="AQ569" i="6" s="1"/>
  <c r="BQ569" i="7"/>
  <c r="BR569" i="7"/>
  <c r="BS569" i="7"/>
  <c r="BT569" i="7"/>
  <c r="AR569" i="6" s="1"/>
  <c r="BU569" i="7"/>
  <c r="AS569" i="6" s="1"/>
  <c r="BV569" i="7"/>
  <c r="AT569" i="6" s="1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Y570" i="7"/>
  <c r="Z570" i="7"/>
  <c r="AA570" i="7"/>
  <c r="AB570" i="7"/>
  <c r="AC570" i="7"/>
  <c r="AD570" i="7"/>
  <c r="AE570" i="7"/>
  <c r="AF570" i="7"/>
  <c r="AG570" i="7"/>
  <c r="AH570" i="7"/>
  <c r="AI570" i="7"/>
  <c r="AJ570" i="7"/>
  <c r="AK570" i="7"/>
  <c r="AL570" i="7"/>
  <c r="AM570" i="7"/>
  <c r="AN570" i="7"/>
  <c r="AO570" i="7"/>
  <c r="AP570" i="7"/>
  <c r="AQ570" i="7"/>
  <c r="AR570" i="7"/>
  <c r="AS570" i="7"/>
  <c r="AT570" i="7"/>
  <c r="AU570" i="7"/>
  <c r="AV570" i="7"/>
  <c r="AW570" i="7"/>
  <c r="AX570" i="7"/>
  <c r="AY570" i="7"/>
  <c r="AZ570" i="7"/>
  <c r="BA570" i="7"/>
  <c r="BB570" i="7"/>
  <c r="BC570" i="7"/>
  <c r="BD570" i="7"/>
  <c r="BE570" i="7"/>
  <c r="BF570" i="7"/>
  <c r="BG570" i="7"/>
  <c r="BH570" i="7"/>
  <c r="BI570" i="7"/>
  <c r="BJ570" i="7"/>
  <c r="BK570" i="7"/>
  <c r="BL570" i="7"/>
  <c r="BM570" i="7"/>
  <c r="BN570" i="7"/>
  <c r="BO570" i="7"/>
  <c r="BP570" i="7"/>
  <c r="AQ570" i="6" s="1"/>
  <c r="BQ570" i="7"/>
  <c r="BR570" i="7"/>
  <c r="BS570" i="7"/>
  <c r="BT570" i="7"/>
  <c r="AR570" i="6" s="1"/>
  <c r="BU570" i="7"/>
  <c r="AS570" i="6" s="1"/>
  <c r="BV570" i="7"/>
  <c r="AT570" i="6" s="1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Y571" i="7"/>
  <c r="Z571" i="7"/>
  <c r="AA571" i="7"/>
  <c r="AB571" i="7"/>
  <c r="AC571" i="7"/>
  <c r="AD571" i="7"/>
  <c r="AE571" i="7"/>
  <c r="AF571" i="7"/>
  <c r="AG571" i="7"/>
  <c r="AH571" i="7"/>
  <c r="AI571" i="7"/>
  <c r="AJ571" i="7"/>
  <c r="AK571" i="7"/>
  <c r="AL571" i="7"/>
  <c r="AM571" i="7"/>
  <c r="AN571" i="7"/>
  <c r="AO571" i="7"/>
  <c r="AP571" i="7"/>
  <c r="AQ571" i="7"/>
  <c r="AR571" i="7"/>
  <c r="AS571" i="7"/>
  <c r="AT571" i="7"/>
  <c r="AU571" i="7"/>
  <c r="AV571" i="7"/>
  <c r="AW571" i="7"/>
  <c r="AX571" i="7"/>
  <c r="AY571" i="7"/>
  <c r="AZ571" i="7"/>
  <c r="BA571" i="7"/>
  <c r="BB571" i="7"/>
  <c r="BC571" i="7"/>
  <c r="BD571" i="7"/>
  <c r="BE571" i="7"/>
  <c r="BF571" i="7"/>
  <c r="BG571" i="7"/>
  <c r="BH571" i="7"/>
  <c r="BI571" i="7"/>
  <c r="BJ571" i="7"/>
  <c r="BK571" i="7"/>
  <c r="BL571" i="7"/>
  <c r="BM571" i="7"/>
  <c r="BN571" i="7"/>
  <c r="BO571" i="7"/>
  <c r="BP571" i="7"/>
  <c r="AQ571" i="6" s="1"/>
  <c r="BQ571" i="7"/>
  <c r="BR571" i="7"/>
  <c r="BS571" i="7"/>
  <c r="BT571" i="7"/>
  <c r="AR571" i="6" s="1"/>
  <c r="BU571" i="7"/>
  <c r="AS571" i="6" s="1"/>
  <c r="BV571" i="7"/>
  <c r="AT571" i="6" s="1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Y572" i="7"/>
  <c r="Z572" i="7"/>
  <c r="AA572" i="7"/>
  <c r="AB572" i="7"/>
  <c r="AC572" i="7"/>
  <c r="AD572" i="7"/>
  <c r="AE572" i="7"/>
  <c r="AF572" i="7"/>
  <c r="AG572" i="7"/>
  <c r="AH572" i="7"/>
  <c r="AI572" i="7"/>
  <c r="AJ572" i="7"/>
  <c r="AK572" i="7"/>
  <c r="AL572" i="7"/>
  <c r="AM572" i="7"/>
  <c r="AN572" i="7"/>
  <c r="AO572" i="7"/>
  <c r="AP572" i="7"/>
  <c r="AQ572" i="7"/>
  <c r="AR572" i="7"/>
  <c r="AS572" i="7"/>
  <c r="AT572" i="7"/>
  <c r="AU572" i="7"/>
  <c r="AV572" i="7"/>
  <c r="AW572" i="7"/>
  <c r="AX572" i="7"/>
  <c r="AY572" i="7"/>
  <c r="AZ572" i="7"/>
  <c r="BA572" i="7"/>
  <c r="BB572" i="7"/>
  <c r="BC572" i="7"/>
  <c r="BD572" i="7"/>
  <c r="BE572" i="7"/>
  <c r="BF572" i="7"/>
  <c r="BG572" i="7"/>
  <c r="BH572" i="7"/>
  <c r="BI572" i="7"/>
  <c r="BJ572" i="7"/>
  <c r="BK572" i="7"/>
  <c r="BL572" i="7"/>
  <c r="BM572" i="7"/>
  <c r="BN572" i="7"/>
  <c r="BO572" i="7"/>
  <c r="BP572" i="7"/>
  <c r="AQ572" i="6" s="1"/>
  <c r="BQ572" i="7"/>
  <c r="BR572" i="7"/>
  <c r="BS572" i="7"/>
  <c r="BT572" i="7"/>
  <c r="AR572" i="6" s="1"/>
  <c r="BU572" i="7"/>
  <c r="AS572" i="6" s="1"/>
  <c r="BV572" i="7"/>
  <c r="AT572" i="6" s="1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Y573" i="7"/>
  <c r="Z573" i="7"/>
  <c r="AA573" i="7"/>
  <c r="AB573" i="7"/>
  <c r="AC573" i="7"/>
  <c r="AD573" i="7"/>
  <c r="AE573" i="7"/>
  <c r="AF573" i="7"/>
  <c r="AG573" i="7"/>
  <c r="AH573" i="7"/>
  <c r="AI573" i="7"/>
  <c r="AJ573" i="7"/>
  <c r="AK573" i="7"/>
  <c r="AL573" i="7"/>
  <c r="AM573" i="7"/>
  <c r="AN573" i="7"/>
  <c r="AO573" i="7"/>
  <c r="AP573" i="7"/>
  <c r="AQ573" i="7"/>
  <c r="AR573" i="7"/>
  <c r="AS573" i="7"/>
  <c r="AT573" i="7"/>
  <c r="AU573" i="7"/>
  <c r="AV573" i="7"/>
  <c r="AW573" i="7"/>
  <c r="AX573" i="7"/>
  <c r="AY573" i="7"/>
  <c r="AZ573" i="7"/>
  <c r="BA573" i="7"/>
  <c r="BB573" i="7"/>
  <c r="BC573" i="7"/>
  <c r="BD573" i="7"/>
  <c r="BE573" i="7"/>
  <c r="BF573" i="7"/>
  <c r="BG573" i="7"/>
  <c r="BH573" i="7"/>
  <c r="BI573" i="7"/>
  <c r="BJ573" i="7"/>
  <c r="BK573" i="7"/>
  <c r="BL573" i="7"/>
  <c r="BM573" i="7"/>
  <c r="BN573" i="7"/>
  <c r="BO573" i="7"/>
  <c r="BP573" i="7"/>
  <c r="AQ573" i="6" s="1"/>
  <c r="BQ573" i="7"/>
  <c r="BR573" i="7"/>
  <c r="BS573" i="7"/>
  <c r="BT573" i="7"/>
  <c r="AR573" i="6" s="1"/>
  <c r="BU573" i="7"/>
  <c r="AS573" i="6" s="1"/>
  <c r="BV573" i="7"/>
  <c r="AT573" i="6" s="1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Y574" i="7"/>
  <c r="Z574" i="7"/>
  <c r="AA574" i="7"/>
  <c r="AB574" i="7"/>
  <c r="AC574" i="7"/>
  <c r="AD574" i="7"/>
  <c r="AE574" i="7"/>
  <c r="AF574" i="7"/>
  <c r="AG574" i="7"/>
  <c r="AH574" i="7"/>
  <c r="AI574" i="7"/>
  <c r="AJ574" i="7"/>
  <c r="AK574" i="7"/>
  <c r="AL574" i="7"/>
  <c r="AM574" i="7"/>
  <c r="AN574" i="7"/>
  <c r="AO574" i="7"/>
  <c r="AP574" i="7"/>
  <c r="AQ574" i="7"/>
  <c r="AR574" i="7"/>
  <c r="AS574" i="7"/>
  <c r="AT574" i="7"/>
  <c r="AU574" i="7"/>
  <c r="AV574" i="7"/>
  <c r="AW574" i="7"/>
  <c r="AX574" i="7"/>
  <c r="AY574" i="7"/>
  <c r="AZ574" i="7"/>
  <c r="BA574" i="7"/>
  <c r="BB574" i="7"/>
  <c r="BC574" i="7"/>
  <c r="BD574" i="7"/>
  <c r="BE574" i="7"/>
  <c r="BF574" i="7"/>
  <c r="BG574" i="7"/>
  <c r="BH574" i="7"/>
  <c r="BI574" i="7"/>
  <c r="BJ574" i="7"/>
  <c r="BK574" i="7"/>
  <c r="BL574" i="7"/>
  <c r="BM574" i="7"/>
  <c r="BN574" i="7"/>
  <c r="BO574" i="7"/>
  <c r="BP574" i="7"/>
  <c r="AQ574" i="6" s="1"/>
  <c r="BQ574" i="7"/>
  <c r="BR574" i="7"/>
  <c r="BS574" i="7"/>
  <c r="BT574" i="7"/>
  <c r="AR574" i="6" s="1"/>
  <c r="BU574" i="7"/>
  <c r="AS574" i="6" s="1"/>
  <c r="BV574" i="7"/>
  <c r="AT574" i="6" s="1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Y575" i="7"/>
  <c r="Z575" i="7"/>
  <c r="AA575" i="7"/>
  <c r="AB575" i="7"/>
  <c r="AC575" i="7"/>
  <c r="AD575" i="7"/>
  <c r="AE575" i="7"/>
  <c r="AF575" i="7"/>
  <c r="AG575" i="7"/>
  <c r="AH575" i="7"/>
  <c r="AI575" i="7"/>
  <c r="AJ575" i="7"/>
  <c r="AK575" i="7"/>
  <c r="AL575" i="7"/>
  <c r="AM575" i="7"/>
  <c r="AN575" i="7"/>
  <c r="AO575" i="7"/>
  <c r="AP575" i="7"/>
  <c r="AQ575" i="7"/>
  <c r="AR575" i="7"/>
  <c r="AS575" i="7"/>
  <c r="AT575" i="7"/>
  <c r="AU575" i="7"/>
  <c r="AV575" i="7"/>
  <c r="AW575" i="7"/>
  <c r="AX575" i="7"/>
  <c r="AY575" i="7"/>
  <c r="AZ575" i="7"/>
  <c r="BA575" i="7"/>
  <c r="BB575" i="7"/>
  <c r="BC575" i="7"/>
  <c r="BD575" i="7"/>
  <c r="BE575" i="7"/>
  <c r="BF575" i="7"/>
  <c r="BG575" i="7"/>
  <c r="BH575" i="7"/>
  <c r="BI575" i="7"/>
  <c r="BJ575" i="7"/>
  <c r="BK575" i="7"/>
  <c r="BL575" i="7"/>
  <c r="BM575" i="7"/>
  <c r="BN575" i="7"/>
  <c r="BO575" i="7"/>
  <c r="BP575" i="7"/>
  <c r="AQ575" i="6" s="1"/>
  <c r="BQ575" i="7"/>
  <c r="BR575" i="7"/>
  <c r="BS575" i="7"/>
  <c r="BT575" i="7"/>
  <c r="AR575" i="6" s="1"/>
  <c r="BU575" i="7"/>
  <c r="AS575" i="6" s="1"/>
  <c r="BV575" i="7"/>
  <c r="AT575" i="6" s="1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Y576" i="7"/>
  <c r="Z576" i="7"/>
  <c r="AA576" i="7"/>
  <c r="AB576" i="7"/>
  <c r="AC576" i="7"/>
  <c r="AD576" i="7"/>
  <c r="AE576" i="7"/>
  <c r="AF576" i="7"/>
  <c r="AG576" i="7"/>
  <c r="AH576" i="7"/>
  <c r="AI576" i="7"/>
  <c r="AJ576" i="7"/>
  <c r="AK576" i="7"/>
  <c r="AL576" i="7"/>
  <c r="AM576" i="7"/>
  <c r="AN576" i="7"/>
  <c r="AO576" i="7"/>
  <c r="AP576" i="7"/>
  <c r="AQ576" i="7"/>
  <c r="AR576" i="7"/>
  <c r="AS576" i="7"/>
  <c r="AT576" i="7"/>
  <c r="AU576" i="7"/>
  <c r="AV576" i="7"/>
  <c r="AW576" i="7"/>
  <c r="AX576" i="7"/>
  <c r="AY576" i="7"/>
  <c r="AZ576" i="7"/>
  <c r="BA576" i="7"/>
  <c r="BB576" i="7"/>
  <c r="BC576" i="7"/>
  <c r="BD576" i="7"/>
  <c r="BE576" i="7"/>
  <c r="BF576" i="7"/>
  <c r="BG576" i="7"/>
  <c r="BH576" i="7"/>
  <c r="BI576" i="7"/>
  <c r="BJ576" i="7"/>
  <c r="BK576" i="7"/>
  <c r="BL576" i="7"/>
  <c r="BM576" i="7"/>
  <c r="BN576" i="7"/>
  <c r="BO576" i="7"/>
  <c r="BP576" i="7"/>
  <c r="AQ576" i="6" s="1"/>
  <c r="BQ576" i="7"/>
  <c r="BR576" i="7"/>
  <c r="BS576" i="7"/>
  <c r="BT576" i="7"/>
  <c r="AR576" i="6" s="1"/>
  <c r="BU576" i="7"/>
  <c r="AS576" i="6" s="1"/>
  <c r="BV576" i="7"/>
  <c r="AT576" i="6" s="1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Y577" i="7"/>
  <c r="Z577" i="7"/>
  <c r="AA577" i="7"/>
  <c r="AB577" i="7"/>
  <c r="AC577" i="7"/>
  <c r="AD577" i="7"/>
  <c r="AE577" i="7"/>
  <c r="AF577" i="7"/>
  <c r="AG577" i="7"/>
  <c r="AH577" i="7"/>
  <c r="AI577" i="7"/>
  <c r="AJ577" i="7"/>
  <c r="AK577" i="7"/>
  <c r="AL577" i="7"/>
  <c r="AM577" i="7"/>
  <c r="AN577" i="7"/>
  <c r="AO577" i="7"/>
  <c r="AP577" i="7"/>
  <c r="AQ577" i="7"/>
  <c r="AR577" i="7"/>
  <c r="AS577" i="7"/>
  <c r="AT577" i="7"/>
  <c r="AU577" i="7"/>
  <c r="AV577" i="7"/>
  <c r="AW577" i="7"/>
  <c r="AX577" i="7"/>
  <c r="AY577" i="7"/>
  <c r="AZ577" i="7"/>
  <c r="BA577" i="7"/>
  <c r="BB577" i="7"/>
  <c r="BC577" i="7"/>
  <c r="BD577" i="7"/>
  <c r="BE577" i="7"/>
  <c r="BF577" i="7"/>
  <c r="BG577" i="7"/>
  <c r="BH577" i="7"/>
  <c r="BI577" i="7"/>
  <c r="BJ577" i="7"/>
  <c r="BK577" i="7"/>
  <c r="BL577" i="7"/>
  <c r="BM577" i="7"/>
  <c r="BN577" i="7"/>
  <c r="BO577" i="7"/>
  <c r="BP577" i="7"/>
  <c r="AQ577" i="6" s="1"/>
  <c r="BQ577" i="7"/>
  <c r="BR577" i="7"/>
  <c r="BS577" i="7"/>
  <c r="BT577" i="7"/>
  <c r="AR577" i="6" s="1"/>
  <c r="BU577" i="7"/>
  <c r="AS577" i="6" s="1"/>
  <c r="BV577" i="7"/>
  <c r="AT577" i="6" s="1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Y578" i="7"/>
  <c r="Z578" i="7"/>
  <c r="AA578" i="7"/>
  <c r="AB578" i="7"/>
  <c r="AC578" i="7"/>
  <c r="AD578" i="7"/>
  <c r="AE578" i="7"/>
  <c r="AF578" i="7"/>
  <c r="AG578" i="7"/>
  <c r="AH578" i="7"/>
  <c r="AI578" i="7"/>
  <c r="AJ578" i="7"/>
  <c r="AK578" i="7"/>
  <c r="AL578" i="7"/>
  <c r="AM578" i="7"/>
  <c r="AN578" i="7"/>
  <c r="AO578" i="7"/>
  <c r="AP578" i="7"/>
  <c r="AQ578" i="7"/>
  <c r="AR578" i="7"/>
  <c r="AS578" i="7"/>
  <c r="AT578" i="7"/>
  <c r="AU578" i="7"/>
  <c r="AV578" i="7"/>
  <c r="AW578" i="7"/>
  <c r="AX578" i="7"/>
  <c r="AY578" i="7"/>
  <c r="AZ578" i="7"/>
  <c r="BA578" i="7"/>
  <c r="BB578" i="7"/>
  <c r="BC578" i="7"/>
  <c r="BD578" i="7"/>
  <c r="BE578" i="7"/>
  <c r="BF578" i="7"/>
  <c r="BG578" i="7"/>
  <c r="BH578" i="7"/>
  <c r="BI578" i="7"/>
  <c r="BJ578" i="7"/>
  <c r="BK578" i="7"/>
  <c r="BL578" i="7"/>
  <c r="BM578" i="7"/>
  <c r="BN578" i="7"/>
  <c r="BO578" i="7"/>
  <c r="BP578" i="7"/>
  <c r="AQ578" i="6" s="1"/>
  <c r="BQ578" i="7"/>
  <c r="BR578" i="7"/>
  <c r="BS578" i="7"/>
  <c r="BT578" i="7"/>
  <c r="AR578" i="6" s="1"/>
  <c r="BU578" i="7"/>
  <c r="AS578" i="6" s="1"/>
  <c r="BV578" i="7"/>
  <c r="AT578" i="6" s="1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Y579" i="7"/>
  <c r="Z579" i="7"/>
  <c r="AA579" i="7"/>
  <c r="AB579" i="7"/>
  <c r="AC579" i="7"/>
  <c r="AD579" i="7"/>
  <c r="AE579" i="7"/>
  <c r="AF579" i="7"/>
  <c r="AG579" i="7"/>
  <c r="AH579" i="7"/>
  <c r="AI579" i="7"/>
  <c r="AJ579" i="7"/>
  <c r="AK579" i="7"/>
  <c r="AL579" i="7"/>
  <c r="AM579" i="7"/>
  <c r="AN579" i="7"/>
  <c r="AO579" i="7"/>
  <c r="AP579" i="7"/>
  <c r="AQ579" i="7"/>
  <c r="AR579" i="7"/>
  <c r="AS579" i="7"/>
  <c r="AT579" i="7"/>
  <c r="AU579" i="7"/>
  <c r="AV579" i="7"/>
  <c r="AW579" i="7"/>
  <c r="AX579" i="7"/>
  <c r="AY579" i="7"/>
  <c r="AZ579" i="7"/>
  <c r="BA579" i="7"/>
  <c r="BB579" i="7"/>
  <c r="BC579" i="7"/>
  <c r="BD579" i="7"/>
  <c r="BE579" i="7"/>
  <c r="BF579" i="7"/>
  <c r="BG579" i="7"/>
  <c r="BH579" i="7"/>
  <c r="BI579" i="7"/>
  <c r="BJ579" i="7"/>
  <c r="BK579" i="7"/>
  <c r="BL579" i="7"/>
  <c r="BM579" i="7"/>
  <c r="BN579" i="7"/>
  <c r="BO579" i="7"/>
  <c r="BP579" i="7"/>
  <c r="AQ579" i="6" s="1"/>
  <c r="BQ579" i="7"/>
  <c r="BR579" i="7"/>
  <c r="BS579" i="7"/>
  <c r="BT579" i="7"/>
  <c r="AR579" i="6" s="1"/>
  <c r="BU579" i="7"/>
  <c r="AS579" i="6" s="1"/>
  <c r="BV579" i="7"/>
  <c r="AT579" i="6" s="1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Y580" i="7"/>
  <c r="Z580" i="7"/>
  <c r="AA580" i="7"/>
  <c r="AB580" i="7"/>
  <c r="AC580" i="7"/>
  <c r="AD580" i="7"/>
  <c r="AE580" i="7"/>
  <c r="AF580" i="7"/>
  <c r="AG580" i="7"/>
  <c r="AH580" i="7"/>
  <c r="AI580" i="7"/>
  <c r="AJ580" i="7"/>
  <c r="AK580" i="7"/>
  <c r="AL580" i="7"/>
  <c r="AM580" i="7"/>
  <c r="AN580" i="7"/>
  <c r="AO580" i="7"/>
  <c r="AP580" i="7"/>
  <c r="AQ580" i="7"/>
  <c r="AR580" i="7"/>
  <c r="AS580" i="7"/>
  <c r="AT580" i="7"/>
  <c r="AU580" i="7"/>
  <c r="AV580" i="7"/>
  <c r="AW580" i="7"/>
  <c r="AX580" i="7"/>
  <c r="AY580" i="7"/>
  <c r="AZ580" i="7"/>
  <c r="BA580" i="7"/>
  <c r="BB580" i="7"/>
  <c r="BC580" i="7"/>
  <c r="BD580" i="7"/>
  <c r="BE580" i="7"/>
  <c r="BF580" i="7"/>
  <c r="BG580" i="7"/>
  <c r="BH580" i="7"/>
  <c r="BI580" i="7"/>
  <c r="BJ580" i="7"/>
  <c r="BK580" i="7"/>
  <c r="BL580" i="7"/>
  <c r="BM580" i="7"/>
  <c r="BN580" i="7"/>
  <c r="BO580" i="7"/>
  <c r="BP580" i="7"/>
  <c r="AQ580" i="6" s="1"/>
  <c r="BQ580" i="7"/>
  <c r="BR580" i="7"/>
  <c r="BS580" i="7"/>
  <c r="BT580" i="7"/>
  <c r="AR580" i="6" s="1"/>
  <c r="BU580" i="7"/>
  <c r="AS580" i="6" s="1"/>
  <c r="BV580" i="7"/>
  <c r="AT580" i="6" s="1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Y581" i="7"/>
  <c r="Z581" i="7"/>
  <c r="AA581" i="7"/>
  <c r="AB581" i="7"/>
  <c r="AC581" i="7"/>
  <c r="AD581" i="7"/>
  <c r="AE581" i="7"/>
  <c r="AF581" i="7"/>
  <c r="AG581" i="7"/>
  <c r="AH581" i="7"/>
  <c r="AI581" i="7"/>
  <c r="AJ581" i="7"/>
  <c r="AK581" i="7"/>
  <c r="AL581" i="7"/>
  <c r="AM581" i="7"/>
  <c r="AN581" i="7"/>
  <c r="AO581" i="7"/>
  <c r="AP581" i="7"/>
  <c r="AQ581" i="7"/>
  <c r="AR581" i="7"/>
  <c r="AS581" i="7"/>
  <c r="AT581" i="7"/>
  <c r="AU581" i="7"/>
  <c r="AV581" i="7"/>
  <c r="AW581" i="7"/>
  <c r="AX581" i="7"/>
  <c r="AY581" i="7"/>
  <c r="AZ581" i="7"/>
  <c r="BA581" i="7"/>
  <c r="BB581" i="7"/>
  <c r="BC581" i="7"/>
  <c r="BD581" i="7"/>
  <c r="BE581" i="7"/>
  <c r="BF581" i="7"/>
  <c r="BG581" i="7"/>
  <c r="BH581" i="7"/>
  <c r="BI581" i="7"/>
  <c r="BJ581" i="7"/>
  <c r="BK581" i="7"/>
  <c r="BL581" i="7"/>
  <c r="BM581" i="7"/>
  <c r="BN581" i="7"/>
  <c r="BO581" i="7"/>
  <c r="BP581" i="7"/>
  <c r="AQ581" i="6" s="1"/>
  <c r="BQ581" i="7"/>
  <c r="BR581" i="7"/>
  <c r="BS581" i="7"/>
  <c r="BT581" i="7"/>
  <c r="AR581" i="6" s="1"/>
  <c r="BU581" i="7"/>
  <c r="AS581" i="6" s="1"/>
  <c r="BV581" i="7"/>
  <c r="AT581" i="6" s="1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Y582" i="7"/>
  <c r="Z582" i="7"/>
  <c r="AA582" i="7"/>
  <c r="AB582" i="7"/>
  <c r="AC582" i="7"/>
  <c r="AD582" i="7"/>
  <c r="AE582" i="7"/>
  <c r="AF582" i="7"/>
  <c r="AG582" i="7"/>
  <c r="AH582" i="7"/>
  <c r="AI582" i="7"/>
  <c r="AJ582" i="7"/>
  <c r="AK582" i="7"/>
  <c r="AL582" i="7"/>
  <c r="AM582" i="7"/>
  <c r="AN582" i="7"/>
  <c r="AO582" i="7"/>
  <c r="AP582" i="7"/>
  <c r="AQ582" i="7"/>
  <c r="AR582" i="7"/>
  <c r="AS582" i="7"/>
  <c r="AT582" i="7"/>
  <c r="AU582" i="7"/>
  <c r="AV582" i="7"/>
  <c r="AW582" i="7"/>
  <c r="AX582" i="7"/>
  <c r="AY582" i="7"/>
  <c r="AZ582" i="7"/>
  <c r="BA582" i="7"/>
  <c r="BB582" i="7"/>
  <c r="BC582" i="7"/>
  <c r="BD582" i="7"/>
  <c r="BE582" i="7"/>
  <c r="BF582" i="7"/>
  <c r="BG582" i="7"/>
  <c r="BH582" i="7"/>
  <c r="BI582" i="7"/>
  <c r="BJ582" i="7"/>
  <c r="BK582" i="7"/>
  <c r="BL582" i="7"/>
  <c r="BM582" i="7"/>
  <c r="BN582" i="7"/>
  <c r="BO582" i="7"/>
  <c r="BP582" i="7"/>
  <c r="AQ582" i="6" s="1"/>
  <c r="BQ582" i="7"/>
  <c r="BR582" i="7"/>
  <c r="BS582" i="7"/>
  <c r="BT582" i="7"/>
  <c r="AR582" i="6" s="1"/>
  <c r="BU582" i="7"/>
  <c r="AS582" i="6" s="1"/>
  <c r="BV582" i="7"/>
  <c r="AT582" i="6" s="1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Y583" i="7"/>
  <c r="Z583" i="7"/>
  <c r="AA583" i="7"/>
  <c r="AB583" i="7"/>
  <c r="AC583" i="7"/>
  <c r="AD583" i="7"/>
  <c r="AE583" i="7"/>
  <c r="AF583" i="7"/>
  <c r="AG583" i="7"/>
  <c r="AH583" i="7"/>
  <c r="AI583" i="7"/>
  <c r="AJ583" i="7"/>
  <c r="AK583" i="7"/>
  <c r="AL583" i="7"/>
  <c r="AM583" i="7"/>
  <c r="AN583" i="7"/>
  <c r="AO583" i="7"/>
  <c r="AP583" i="7"/>
  <c r="AQ583" i="7"/>
  <c r="AR583" i="7"/>
  <c r="AS583" i="7"/>
  <c r="AT583" i="7"/>
  <c r="AU583" i="7"/>
  <c r="AV583" i="7"/>
  <c r="AW583" i="7"/>
  <c r="AX583" i="7"/>
  <c r="AY583" i="7"/>
  <c r="AZ583" i="7"/>
  <c r="BA583" i="7"/>
  <c r="BB583" i="7"/>
  <c r="BC583" i="7"/>
  <c r="BD583" i="7"/>
  <c r="BE583" i="7"/>
  <c r="BF583" i="7"/>
  <c r="BG583" i="7"/>
  <c r="BH583" i="7"/>
  <c r="BI583" i="7"/>
  <c r="BJ583" i="7"/>
  <c r="BK583" i="7"/>
  <c r="BL583" i="7"/>
  <c r="BM583" i="7"/>
  <c r="BN583" i="7"/>
  <c r="BO583" i="7"/>
  <c r="BP583" i="7"/>
  <c r="AQ583" i="6" s="1"/>
  <c r="BQ583" i="7"/>
  <c r="BR583" i="7"/>
  <c r="BS583" i="7"/>
  <c r="BT583" i="7"/>
  <c r="AR583" i="6" s="1"/>
  <c r="BU583" i="7"/>
  <c r="AS583" i="6" s="1"/>
  <c r="BV583" i="7"/>
  <c r="AT583" i="6" s="1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Y584" i="7"/>
  <c r="Z584" i="7"/>
  <c r="AA584" i="7"/>
  <c r="AB584" i="7"/>
  <c r="AC584" i="7"/>
  <c r="AD584" i="7"/>
  <c r="AE584" i="7"/>
  <c r="AF584" i="7"/>
  <c r="AG584" i="7"/>
  <c r="AH584" i="7"/>
  <c r="AI584" i="7"/>
  <c r="AJ584" i="7"/>
  <c r="AK584" i="7"/>
  <c r="AL584" i="7"/>
  <c r="AM584" i="7"/>
  <c r="AN584" i="7"/>
  <c r="AO584" i="7"/>
  <c r="AP584" i="7"/>
  <c r="AQ584" i="7"/>
  <c r="AR584" i="7"/>
  <c r="AS584" i="7"/>
  <c r="AT584" i="7"/>
  <c r="AU584" i="7"/>
  <c r="AV584" i="7"/>
  <c r="AW584" i="7"/>
  <c r="AX584" i="7"/>
  <c r="AY584" i="7"/>
  <c r="AZ584" i="7"/>
  <c r="BA584" i="7"/>
  <c r="BB584" i="7"/>
  <c r="BC584" i="7"/>
  <c r="BD584" i="7"/>
  <c r="BE584" i="7"/>
  <c r="BF584" i="7"/>
  <c r="BG584" i="7"/>
  <c r="BH584" i="7"/>
  <c r="BI584" i="7"/>
  <c r="BJ584" i="7"/>
  <c r="BK584" i="7"/>
  <c r="BL584" i="7"/>
  <c r="BM584" i="7"/>
  <c r="BN584" i="7"/>
  <c r="BO584" i="7"/>
  <c r="BP584" i="7"/>
  <c r="AQ584" i="6" s="1"/>
  <c r="BQ584" i="7"/>
  <c r="BR584" i="7"/>
  <c r="BS584" i="7"/>
  <c r="BT584" i="7"/>
  <c r="AR584" i="6" s="1"/>
  <c r="BU584" i="7"/>
  <c r="AS584" i="6" s="1"/>
  <c r="BV584" i="7"/>
  <c r="AT584" i="6" s="1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Y585" i="7"/>
  <c r="Z585" i="7"/>
  <c r="AA585" i="7"/>
  <c r="AB585" i="7"/>
  <c r="AC585" i="7"/>
  <c r="AD585" i="7"/>
  <c r="AE585" i="7"/>
  <c r="AF585" i="7"/>
  <c r="AG585" i="7"/>
  <c r="AH585" i="7"/>
  <c r="AI585" i="7"/>
  <c r="AJ585" i="7"/>
  <c r="AK585" i="7"/>
  <c r="AL585" i="7"/>
  <c r="AM585" i="7"/>
  <c r="AN585" i="7"/>
  <c r="AO585" i="7"/>
  <c r="AP585" i="7"/>
  <c r="AQ585" i="7"/>
  <c r="AR585" i="7"/>
  <c r="AS585" i="7"/>
  <c r="AT585" i="7"/>
  <c r="AU585" i="7"/>
  <c r="AV585" i="7"/>
  <c r="AW585" i="7"/>
  <c r="AX585" i="7"/>
  <c r="AY585" i="7"/>
  <c r="AZ585" i="7"/>
  <c r="BA585" i="7"/>
  <c r="BB585" i="7"/>
  <c r="BC585" i="7"/>
  <c r="BD585" i="7"/>
  <c r="BE585" i="7"/>
  <c r="BF585" i="7"/>
  <c r="BG585" i="7"/>
  <c r="BH585" i="7"/>
  <c r="BI585" i="7"/>
  <c r="BJ585" i="7"/>
  <c r="BK585" i="7"/>
  <c r="BL585" i="7"/>
  <c r="BM585" i="7"/>
  <c r="BN585" i="7"/>
  <c r="BO585" i="7"/>
  <c r="BP585" i="7"/>
  <c r="AQ585" i="6" s="1"/>
  <c r="BQ585" i="7"/>
  <c r="BR585" i="7"/>
  <c r="BS585" i="7"/>
  <c r="BT585" i="7"/>
  <c r="AR585" i="6" s="1"/>
  <c r="BU585" i="7"/>
  <c r="AS585" i="6" s="1"/>
  <c r="BV585" i="7"/>
  <c r="AT585" i="6" s="1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Y586" i="7"/>
  <c r="Z586" i="7"/>
  <c r="AA586" i="7"/>
  <c r="AB586" i="7"/>
  <c r="AC586" i="7"/>
  <c r="AD586" i="7"/>
  <c r="AE586" i="7"/>
  <c r="AF586" i="7"/>
  <c r="AG586" i="7"/>
  <c r="AH586" i="7"/>
  <c r="AI586" i="7"/>
  <c r="AJ586" i="7"/>
  <c r="AK586" i="7"/>
  <c r="AL586" i="7"/>
  <c r="AM586" i="7"/>
  <c r="AN586" i="7"/>
  <c r="AO586" i="7"/>
  <c r="AP586" i="7"/>
  <c r="AQ586" i="7"/>
  <c r="AR586" i="7"/>
  <c r="AS586" i="7"/>
  <c r="AT586" i="7"/>
  <c r="AU586" i="7"/>
  <c r="AV586" i="7"/>
  <c r="AW586" i="7"/>
  <c r="AX586" i="7"/>
  <c r="AY586" i="7"/>
  <c r="AZ586" i="7"/>
  <c r="BA586" i="7"/>
  <c r="BB586" i="7"/>
  <c r="BC586" i="7"/>
  <c r="BD586" i="7"/>
  <c r="BE586" i="7"/>
  <c r="BF586" i="7"/>
  <c r="BG586" i="7"/>
  <c r="BH586" i="7"/>
  <c r="BI586" i="7"/>
  <c r="BJ586" i="7"/>
  <c r="BK586" i="7"/>
  <c r="BL586" i="7"/>
  <c r="BM586" i="7"/>
  <c r="BN586" i="7"/>
  <c r="BO586" i="7"/>
  <c r="BP586" i="7"/>
  <c r="AQ586" i="6" s="1"/>
  <c r="BQ586" i="7"/>
  <c r="BR586" i="7"/>
  <c r="BS586" i="7"/>
  <c r="BT586" i="7"/>
  <c r="AR586" i="6" s="1"/>
  <c r="BU586" i="7"/>
  <c r="AS586" i="6" s="1"/>
  <c r="BV586" i="7"/>
  <c r="AT586" i="6" s="1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Y587" i="7"/>
  <c r="Z587" i="7"/>
  <c r="AA587" i="7"/>
  <c r="AB587" i="7"/>
  <c r="AC587" i="7"/>
  <c r="AD587" i="7"/>
  <c r="AE587" i="7"/>
  <c r="AF587" i="7"/>
  <c r="AG587" i="7"/>
  <c r="AH587" i="7"/>
  <c r="AI587" i="7"/>
  <c r="AJ587" i="7"/>
  <c r="AK587" i="7"/>
  <c r="AL587" i="7"/>
  <c r="AM587" i="7"/>
  <c r="AN587" i="7"/>
  <c r="AO587" i="7"/>
  <c r="AP587" i="7"/>
  <c r="AQ587" i="7"/>
  <c r="AR587" i="7"/>
  <c r="AS587" i="7"/>
  <c r="AT587" i="7"/>
  <c r="AU587" i="7"/>
  <c r="AV587" i="7"/>
  <c r="AW587" i="7"/>
  <c r="AX587" i="7"/>
  <c r="AY587" i="7"/>
  <c r="AZ587" i="7"/>
  <c r="BA587" i="7"/>
  <c r="BB587" i="7"/>
  <c r="BC587" i="7"/>
  <c r="BD587" i="7"/>
  <c r="BE587" i="7"/>
  <c r="BF587" i="7"/>
  <c r="BG587" i="7"/>
  <c r="BH587" i="7"/>
  <c r="BI587" i="7"/>
  <c r="BJ587" i="7"/>
  <c r="BK587" i="7"/>
  <c r="BL587" i="7"/>
  <c r="BM587" i="7"/>
  <c r="BN587" i="7"/>
  <c r="BO587" i="7"/>
  <c r="BP587" i="7"/>
  <c r="AQ587" i="6" s="1"/>
  <c r="BQ587" i="7"/>
  <c r="BR587" i="7"/>
  <c r="BS587" i="7"/>
  <c r="BT587" i="7"/>
  <c r="AR587" i="6" s="1"/>
  <c r="BU587" i="7"/>
  <c r="AS587" i="6" s="1"/>
  <c r="BV587" i="7"/>
  <c r="AT587" i="6" s="1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Y588" i="7"/>
  <c r="Z588" i="7"/>
  <c r="AA588" i="7"/>
  <c r="AB588" i="7"/>
  <c r="AC588" i="7"/>
  <c r="AD588" i="7"/>
  <c r="AE588" i="7"/>
  <c r="AF588" i="7"/>
  <c r="AG588" i="7"/>
  <c r="AH588" i="7"/>
  <c r="AI588" i="7"/>
  <c r="AJ588" i="7"/>
  <c r="AK588" i="7"/>
  <c r="AL588" i="7"/>
  <c r="AM588" i="7"/>
  <c r="AN588" i="7"/>
  <c r="AO588" i="7"/>
  <c r="AP588" i="7"/>
  <c r="AQ588" i="7"/>
  <c r="AR588" i="7"/>
  <c r="AS588" i="7"/>
  <c r="AT588" i="7"/>
  <c r="AU588" i="7"/>
  <c r="AV588" i="7"/>
  <c r="AW588" i="7"/>
  <c r="AX588" i="7"/>
  <c r="AY588" i="7"/>
  <c r="AZ588" i="7"/>
  <c r="BA588" i="7"/>
  <c r="BB588" i="7"/>
  <c r="BC588" i="7"/>
  <c r="BD588" i="7"/>
  <c r="BE588" i="7"/>
  <c r="BF588" i="7"/>
  <c r="BG588" i="7"/>
  <c r="BH588" i="7"/>
  <c r="BI588" i="7"/>
  <c r="BJ588" i="7"/>
  <c r="BK588" i="7"/>
  <c r="BL588" i="7"/>
  <c r="BM588" i="7"/>
  <c r="BN588" i="7"/>
  <c r="BO588" i="7"/>
  <c r="BP588" i="7"/>
  <c r="AQ588" i="6" s="1"/>
  <c r="BQ588" i="7"/>
  <c r="BR588" i="7"/>
  <c r="BS588" i="7"/>
  <c r="BT588" i="7"/>
  <c r="AR588" i="6" s="1"/>
  <c r="BU588" i="7"/>
  <c r="AS588" i="6" s="1"/>
  <c r="BV588" i="7"/>
  <c r="AT588" i="6" s="1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Y589" i="7"/>
  <c r="Z589" i="7"/>
  <c r="AA589" i="7"/>
  <c r="AB589" i="7"/>
  <c r="AC589" i="7"/>
  <c r="AD589" i="7"/>
  <c r="AE589" i="7"/>
  <c r="AF589" i="7"/>
  <c r="AG589" i="7"/>
  <c r="AH589" i="7"/>
  <c r="AI589" i="7"/>
  <c r="AJ589" i="7"/>
  <c r="AK589" i="7"/>
  <c r="AL589" i="7"/>
  <c r="AM589" i="7"/>
  <c r="AN589" i="7"/>
  <c r="AO589" i="7"/>
  <c r="AP589" i="7"/>
  <c r="AQ589" i="7"/>
  <c r="AR589" i="7"/>
  <c r="AS589" i="7"/>
  <c r="AT589" i="7"/>
  <c r="AU589" i="7"/>
  <c r="AV589" i="7"/>
  <c r="AW589" i="7"/>
  <c r="AX589" i="7"/>
  <c r="AY589" i="7"/>
  <c r="AZ589" i="7"/>
  <c r="BA589" i="7"/>
  <c r="BB589" i="7"/>
  <c r="BC589" i="7"/>
  <c r="BD589" i="7"/>
  <c r="BE589" i="7"/>
  <c r="BF589" i="7"/>
  <c r="BG589" i="7"/>
  <c r="BH589" i="7"/>
  <c r="BI589" i="7"/>
  <c r="BJ589" i="7"/>
  <c r="BK589" i="7"/>
  <c r="BL589" i="7"/>
  <c r="BM589" i="7"/>
  <c r="BN589" i="7"/>
  <c r="BO589" i="7"/>
  <c r="BP589" i="7"/>
  <c r="AQ589" i="6" s="1"/>
  <c r="BQ589" i="7"/>
  <c r="BR589" i="7"/>
  <c r="BS589" i="7"/>
  <c r="BT589" i="7"/>
  <c r="AR589" i="6" s="1"/>
  <c r="BU589" i="7"/>
  <c r="AS589" i="6" s="1"/>
  <c r="BV589" i="7"/>
  <c r="AT589" i="6" s="1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Y590" i="7"/>
  <c r="Z590" i="7"/>
  <c r="AA590" i="7"/>
  <c r="AB590" i="7"/>
  <c r="AC590" i="7"/>
  <c r="AD590" i="7"/>
  <c r="AE590" i="7"/>
  <c r="AF590" i="7"/>
  <c r="AG590" i="7"/>
  <c r="AH590" i="7"/>
  <c r="AI590" i="7"/>
  <c r="AJ590" i="7"/>
  <c r="AK590" i="7"/>
  <c r="AL590" i="7"/>
  <c r="AM590" i="7"/>
  <c r="AN590" i="7"/>
  <c r="AO590" i="7"/>
  <c r="AP590" i="7"/>
  <c r="AQ590" i="7"/>
  <c r="AR590" i="7"/>
  <c r="AS590" i="7"/>
  <c r="AT590" i="7"/>
  <c r="AU590" i="7"/>
  <c r="AV590" i="7"/>
  <c r="AW590" i="7"/>
  <c r="AX590" i="7"/>
  <c r="AY590" i="7"/>
  <c r="AZ590" i="7"/>
  <c r="BA590" i="7"/>
  <c r="BB590" i="7"/>
  <c r="BC590" i="7"/>
  <c r="BD590" i="7"/>
  <c r="BE590" i="7"/>
  <c r="BF590" i="7"/>
  <c r="BG590" i="7"/>
  <c r="BH590" i="7"/>
  <c r="BI590" i="7"/>
  <c r="BJ590" i="7"/>
  <c r="BK590" i="7"/>
  <c r="BL590" i="7"/>
  <c r="BM590" i="7"/>
  <c r="BN590" i="7"/>
  <c r="BO590" i="7"/>
  <c r="BP590" i="7"/>
  <c r="AQ590" i="6" s="1"/>
  <c r="BQ590" i="7"/>
  <c r="BR590" i="7"/>
  <c r="BS590" i="7"/>
  <c r="BT590" i="7"/>
  <c r="AR590" i="6" s="1"/>
  <c r="BU590" i="7"/>
  <c r="AS590" i="6" s="1"/>
  <c r="BV590" i="7"/>
  <c r="AT590" i="6" s="1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Y591" i="7"/>
  <c r="Z591" i="7"/>
  <c r="AA591" i="7"/>
  <c r="AB591" i="7"/>
  <c r="AC591" i="7"/>
  <c r="AD591" i="7"/>
  <c r="AE591" i="7"/>
  <c r="AF591" i="7"/>
  <c r="AG591" i="7"/>
  <c r="AH591" i="7"/>
  <c r="AI591" i="7"/>
  <c r="AJ591" i="7"/>
  <c r="AK591" i="7"/>
  <c r="AL591" i="7"/>
  <c r="AM591" i="7"/>
  <c r="AN591" i="7"/>
  <c r="AO591" i="7"/>
  <c r="AP591" i="7"/>
  <c r="AQ591" i="7"/>
  <c r="AR591" i="7"/>
  <c r="AS591" i="7"/>
  <c r="AT591" i="7"/>
  <c r="AU591" i="7"/>
  <c r="AV591" i="7"/>
  <c r="AW591" i="7"/>
  <c r="AX591" i="7"/>
  <c r="AY591" i="7"/>
  <c r="AZ591" i="7"/>
  <c r="BA591" i="7"/>
  <c r="BB591" i="7"/>
  <c r="BC591" i="7"/>
  <c r="BD591" i="7"/>
  <c r="BE591" i="7"/>
  <c r="BF591" i="7"/>
  <c r="BG591" i="7"/>
  <c r="BH591" i="7"/>
  <c r="BI591" i="7"/>
  <c r="BJ591" i="7"/>
  <c r="BK591" i="7"/>
  <c r="BL591" i="7"/>
  <c r="BM591" i="7"/>
  <c r="BN591" i="7"/>
  <c r="BO591" i="7"/>
  <c r="BP591" i="7"/>
  <c r="AQ591" i="6" s="1"/>
  <c r="BQ591" i="7"/>
  <c r="BR591" i="7"/>
  <c r="BS591" i="7"/>
  <c r="BT591" i="7"/>
  <c r="AR591" i="6" s="1"/>
  <c r="BU591" i="7"/>
  <c r="AS591" i="6" s="1"/>
  <c r="BV591" i="7"/>
  <c r="AT591" i="6" s="1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Y592" i="7"/>
  <c r="Z592" i="7"/>
  <c r="AA592" i="7"/>
  <c r="AB592" i="7"/>
  <c r="AC592" i="7"/>
  <c r="AD592" i="7"/>
  <c r="AE592" i="7"/>
  <c r="AF592" i="7"/>
  <c r="AG592" i="7"/>
  <c r="AH592" i="7"/>
  <c r="AI592" i="7"/>
  <c r="AJ592" i="7"/>
  <c r="AK592" i="7"/>
  <c r="AL592" i="7"/>
  <c r="AM592" i="7"/>
  <c r="AN592" i="7"/>
  <c r="AO592" i="7"/>
  <c r="AP592" i="7"/>
  <c r="AQ592" i="7"/>
  <c r="AR592" i="7"/>
  <c r="AS592" i="7"/>
  <c r="AT592" i="7"/>
  <c r="AU592" i="7"/>
  <c r="AV592" i="7"/>
  <c r="AW592" i="7"/>
  <c r="AX592" i="7"/>
  <c r="AY592" i="7"/>
  <c r="AZ592" i="7"/>
  <c r="BA592" i="7"/>
  <c r="BB592" i="7"/>
  <c r="BC592" i="7"/>
  <c r="BD592" i="7"/>
  <c r="BE592" i="7"/>
  <c r="BF592" i="7"/>
  <c r="BG592" i="7"/>
  <c r="BH592" i="7"/>
  <c r="BI592" i="7"/>
  <c r="BJ592" i="7"/>
  <c r="BK592" i="7"/>
  <c r="BL592" i="7"/>
  <c r="BM592" i="7"/>
  <c r="BN592" i="7"/>
  <c r="BO592" i="7"/>
  <c r="BP592" i="7"/>
  <c r="AQ592" i="6" s="1"/>
  <c r="BQ592" i="7"/>
  <c r="BR592" i="7"/>
  <c r="BS592" i="7"/>
  <c r="BT592" i="7"/>
  <c r="AR592" i="6" s="1"/>
  <c r="BU592" i="7"/>
  <c r="AS592" i="6" s="1"/>
  <c r="BV592" i="7"/>
  <c r="AT592" i="6" s="1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Y593" i="7"/>
  <c r="Z593" i="7"/>
  <c r="AA593" i="7"/>
  <c r="AB593" i="7"/>
  <c r="AC593" i="7"/>
  <c r="AD593" i="7"/>
  <c r="AE593" i="7"/>
  <c r="AF593" i="7"/>
  <c r="AG593" i="7"/>
  <c r="AH593" i="7"/>
  <c r="AI593" i="7"/>
  <c r="AJ593" i="7"/>
  <c r="AK593" i="7"/>
  <c r="AL593" i="7"/>
  <c r="AM593" i="7"/>
  <c r="AN593" i="7"/>
  <c r="AO593" i="7"/>
  <c r="AP593" i="7"/>
  <c r="AQ593" i="7"/>
  <c r="AR593" i="7"/>
  <c r="AS593" i="7"/>
  <c r="AT593" i="7"/>
  <c r="AU593" i="7"/>
  <c r="AV593" i="7"/>
  <c r="AW593" i="7"/>
  <c r="AX593" i="7"/>
  <c r="AY593" i="7"/>
  <c r="AZ593" i="7"/>
  <c r="BA593" i="7"/>
  <c r="BB593" i="7"/>
  <c r="BC593" i="7"/>
  <c r="BD593" i="7"/>
  <c r="BE593" i="7"/>
  <c r="BF593" i="7"/>
  <c r="BG593" i="7"/>
  <c r="BH593" i="7"/>
  <c r="BI593" i="7"/>
  <c r="BJ593" i="7"/>
  <c r="BK593" i="7"/>
  <c r="BL593" i="7"/>
  <c r="BM593" i="7"/>
  <c r="BN593" i="7"/>
  <c r="BO593" i="7"/>
  <c r="BP593" i="7"/>
  <c r="AQ593" i="6" s="1"/>
  <c r="BQ593" i="7"/>
  <c r="BR593" i="7"/>
  <c r="BS593" i="7"/>
  <c r="BT593" i="7"/>
  <c r="AR593" i="6" s="1"/>
  <c r="BU593" i="7"/>
  <c r="AS593" i="6" s="1"/>
  <c r="BV593" i="7"/>
  <c r="AT593" i="6" s="1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Y594" i="7"/>
  <c r="Z594" i="7"/>
  <c r="AA594" i="7"/>
  <c r="AB594" i="7"/>
  <c r="AC594" i="7"/>
  <c r="AD594" i="7"/>
  <c r="AE594" i="7"/>
  <c r="AF594" i="7"/>
  <c r="AG594" i="7"/>
  <c r="AH594" i="7"/>
  <c r="AI594" i="7"/>
  <c r="AJ594" i="7"/>
  <c r="AK594" i="7"/>
  <c r="AL594" i="7"/>
  <c r="AM594" i="7"/>
  <c r="AN594" i="7"/>
  <c r="AO594" i="7"/>
  <c r="AP594" i="7"/>
  <c r="AQ594" i="7"/>
  <c r="AR594" i="7"/>
  <c r="AS594" i="7"/>
  <c r="AT594" i="7"/>
  <c r="AU594" i="7"/>
  <c r="AV594" i="7"/>
  <c r="AW594" i="7"/>
  <c r="AX594" i="7"/>
  <c r="AY594" i="7"/>
  <c r="AZ594" i="7"/>
  <c r="BA594" i="7"/>
  <c r="BB594" i="7"/>
  <c r="BC594" i="7"/>
  <c r="BD594" i="7"/>
  <c r="BE594" i="7"/>
  <c r="BF594" i="7"/>
  <c r="BG594" i="7"/>
  <c r="BH594" i="7"/>
  <c r="BI594" i="7"/>
  <c r="BJ594" i="7"/>
  <c r="BK594" i="7"/>
  <c r="BL594" i="7"/>
  <c r="BM594" i="7"/>
  <c r="BN594" i="7"/>
  <c r="BO594" i="7"/>
  <c r="BP594" i="7"/>
  <c r="AQ594" i="6" s="1"/>
  <c r="BQ594" i="7"/>
  <c r="BR594" i="7"/>
  <c r="BS594" i="7"/>
  <c r="BT594" i="7"/>
  <c r="AR594" i="6" s="1"/>
  <c r="BU594" i="7"/>
  <c r="AS594" i="6" s="1"/>
  <c r="BV594" i="7"/>
  <c r="AT594" i="6" s="1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Y595" i="7"/>
  <c r="Z595" i="7"/>
  <c r="AA595" i="7"/>
  <c r="AB595" i="7"/>
  <c r="AC595" i="7"/>
  <c r="AD595" i="7"/>
  <c r="AE595" i="7"/>
  <c r="AF595" i="7"/>
  <c r="AG595" i="7"/>
  <c r="AH595" i="7"/>
  <c r="AI595" i="7"/>
  <c r="AJ595" i="7"/>
  <c r="AK595" i="7"/>
  <c r="AL595" i="7"/>
  <c r="AM595" i="7"/>
  <c r="AN595" i="7"/>
  <c r="AO595" i="7"/>
  <c r="AP595" i="7"/>
  <c r="AQ595" i="7"/>
  <c r="AR595" i="7"/>
  <c r="AS595" i="7"/>
  <c r="AT595" i="7"/>
  <c r="AU595" i="7"/>
  <c r="AV595" i="7"/>
  <c r="AW595" i="7"/>
  <c r="AX595" i="7"/>
  <c r="AY595" i="7"/>
  <c r="AZ595" i="7"/>
  <c r="BA595" i="7"/>
  <c r="BB595" i="7"/>
  <c r="BC595" i="7"/>
  <c r="BD595" i="7"/>
  <c r="BE595" i="7"/>
  <c r="BF595" i="7"/>
  <c r="BG595" i="7"/>
  <c r="BH595" i="7"/>
  <c r="BI595" i="7"/>
  <c r="BJ595" i="7"/>
  <c r="BK595" i="7"/>
  <c r="BL595" i="7"/>
  <c r="BM595" i="7"/>
  <c r="BN595" i="7"/>
  <c r="BO595" i="7"/>
  <c r="BP595" i="7"/>
  <c r="AQ595" i="6" s="1"/>
  <c r="BQ595" i="7"/>
  <c r="BR595" i="7"/>
  <c r="BS595" i="7"/>
  <c r="BT595" i="7"/>
  <c r="AR595" i="6" s="1"/>
  <c r="BU595" i="7"/>
  <c r="AS595" i="6" s="1"/>
  <c r="BV595" i="7"/>
  <c r="AT595" i="6" s="1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Y596" i="7"/>
  <c r="Z596" i="7"/>
  <c r="AA596" i="7"/>
  <c r="AB596" i="7"/>
  <c r="AC596" i="7"/>
  <c r="AD596" i="7"/>
  <c r="AE596" i="7"/>
  <c r="AF596" i="7"/>
  <c r="AG596" i="7"/>
  <c r="AH596" i="7"/>
  <c r="AI596" i="7"/>
  <c r="AJ596" i="7"/>
  <c r="AK596" i="7"/>
  <c r="AL596" i="7"/>
  <c r="AM596" i="7"/>
  <c r="AN596" i="7"/>
  <c r="AO596" i="7"/>
  <c r="AP596" i="7"/>
  <c r="AQ596" i="7"/>
  <c r="AR596" i="7"/>
  <c r="AS596" i="7"/>
  <c r="AT596" i="7"/>
  <c r="AU596" i="7"/>
  <c r="AV596" i="7"/>
  <c r="AW596" i="7"/>
  <c r="AX596" i="7"/>
  <c r="AY596" i="7"/>
  <c r="AZ596" i="7"/>
  <c r="BA596" i="7"/>
  <c r="BB596" i="7"/>
  <c r="BC596" i="7"/>
  <c r="BD596" i="7"/>
  <c r="BE596" i="7"/>
  <c r="BF596" i="7"/>
  <c r="BG596" i="7"/>
  <c r="BH596" i="7"/>
  <c r="BI596" i="7"/>
  <c r="BJ596" i="7"/>
  <c r="BK596" i="7"/>
  <c r="BL596" i="7"/>
  <c r="BM596" i="7"/>
  <c r="BN596" i="7"/>
  <c r="BO596" i="7"/>
  <c r="BP596" i="7"/>
  <c r="AQ596" i="6" s="1"/>
  <c r="BQ596" i="7"/>
  <c r="BR596" i="7"/>
  <c r="BS596" i="7"/>
  <c r="BT596" i="7"/>
  <c r="AR596" i="6" s="1"/>
  <c r="BU596" i="7"/>
  <c r="AS596" i="6" s="1"/>
  <c r="BV596" i="7"/>
  <c r="AT596" i="6" s="1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Y597" i="7"/>
  <c r="Z597" i="7"/>
  <c r="AA597" i="7"/>
  <c r="AB597" i="7"/>
  <c r="AC597" i="7"/>
  <c r="AD597" i="7"/>
  <c r="AE597" i="7"/>
  <c r="AF597" i="7"/>
  <c r="AG597" i="7"/>
  <c r="AH597" i="7"/>
  <c r="AI597" i="7"/>
  <c r="AJ597" i="7"/>
  <c r="AK597" i="7"/>
  <c r="AL597" i="7"/>
  <c r="AM597" i="7"/>
  <c r="AN597" i="7"/>
  <c r="AO597" i="7"/>
  <c r="AP597" i="7"/>
  <c r="AQ597" i="7"/>
  <c r="AR597" i="7"/>
  <c r="AS597" i="7"/>
  <c r="AT597" i="7"/>
  <c r="AU597" i="7"/>
  <c r="AV597" i="7"/>
  <c r="AW597" i="7"/>
  <c r="AX597" i="7"/>
  <c r="AY597" i="7"/>
  <c r="AZ597" i="7"/>
  <c r="BA597" i="7"/>
  <c r="BB597" i="7"/>
  <c r="BC597" i="7"/>
  <c r="BD597" i="7"/>
  <c r="BE597" i="7"/>
  <c r="BF597" i="7"/>
  <c r="BG597" i="7"/>
  <c r="BH597" i="7"/>
  <c r="BI597" i="7"/>
  <c r="BJ597" i="7"/>
  <c r="BK597" i="7"/>
  <c r="BL597" i="7"/>
  <c r="BM597" i="7"/>
  <c r="BN597" i="7"/>
  <c r="BO597" i="7"/>
  <c r="BP597" i="7"/>
  <c r="AQ597" i="6" s="1"/>
  <c r="BQ597" i="7"/>
  <c r="BR597" i="7"/>
  <c r="BS597" i="7"/>
  <c r="BT597" i="7"/>
  <c r="AR597" i="6" s="1"/>
  <c r="BU597" i="7"/>
  <c r="AS597" i="6" s="1"/>
  <c r="BV597" i="7"/>
  <c r="AT597" i="6" s="1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Y598" i="7"/>
  <c r="Z598" i="7"/>
  <c r="AA598" i="7"/>
  <c r="AB598" i="7"/>
  <c r="AC598" i="7"/>
  <c r="AD598" i="7"/>
  <c r="AE598" i="7"/>
  <c r="AF598" i="7"/>
  <c r="AG598" i="7"/>
  <c r="AH598" i="7"/>
  <c r="AI598" i="7"/>
  <c r="AJ598" i="7"/>
  <c r="AK598" i="7"/>
  <c r="AL598" i="7"/>
  <c r="AM598" i="7"/>
  <c r="AN598" i="7"/>
  <c r="AO598" i="7"/>
  <c r="AP598" i="7"/>
  <c r="AQ598" i="7"/>
  <c r="AR598" i="7"/>
  <c r="AS598" i="7"/>
  <c r="AT598" i="7"/>
  <c r="AU598" i="7"/>
  <c r="AV598" i="7"/>
  <c r="AW598" i="7"/>
  <c r="AX598" i="7"/>
  <c r="AY598" i="7"/>
  <c r="AZ598" i="7"/>
  <c r="BA598" i="7"/>
  <c r="BB598" i="7"/>
  <c r="BC598" i="7"/>
  <c r="BD598" i="7"/>
  <c r="BE598" i="7"/>
  <c r="BF598" i="7"/>
  <c r="BG598" i="7"/>
  <c r="BH598" i="7"/>
  <c r="BI598" i="7"/>
  <c r="BJ598" i="7"/>
  <c r="BK598" i="7"/>
  <c r="BL598" i="7"/>
  <c r="BM598" i="7"/>
  <c r="BN598" i="7"/>
  <c r="BO598" i="7"/>
  <c r="BP598" i="7"/>
  <c r="AQ598" i="6" s="1"/>
  <c r="BQ598" i="7"/>
  <c r="BR598" i="7"/>
  <c r="BS598" i="7"/>
  <c r="BT598" i="7"/>
  <c r="AR598" i="6" s="1"/>
  <c r="BU598" i="7"/>
  <c r="AS598" i="6" s="1"/>
  <c r="BV598" i="7"/>
  <c r="AT598" i="6" s="1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Y599" i="7"/>
  <c r="Z599" i="7"/>
  <c r="AA599" i="7"/>
  <c r="AB599" i="7"/>
  <c r="AC599" i="7"/>
  <c r="AD599" i="7"/>
  <c r="AE599" i="7"/>
  <c r="AF599" i="7"/>
  <c r="AG599" i="7"/>
  <c r="AH599" i="7"/>
  <c r="AI599" i="7"/>
  <c r="AJ599" i="7"/>
  <c r="AK599" i="7"/>
  <c r="AL599" i="7"/>
  <c r="AM599" i="7"/>
  <c r="AN599" i="7"/>
  <c r="AO599" i="7"/>
  <c r="AP599" i="7"/>
  <c r="AQ599" i="7"/>
  <c r="AR599" i="7"/>
  <c r="AS599" i="7"/>
  <c r="AT599" i="7"/>
  <c r="AU599" i="7"/>
  <c r="AV599" i="7"/>
  <c r="AW599" i="7"/>
  <c r="AX599" i="7"/>
  <c r="AY599" i="7"/>
  <c r="AZ599" i="7"/>
  <c r="BA599" i="7"/>
  <c r="BB599" i="7"/>
  <c r="BC599" i="7"/>
  <c r="BD599" i="7"/>
  <c r="BE599" i="7"/>
  <c r="BF599" i="7"/>
  <c r="BG599" i="7"/>
  <c r="BH599" i="7"/>
  <c r="BI599" i="7"/>
  <c r="BJ599" i="7"/>
  <c r="BK599" i="7"/>
  <c r="BL599" i="7"/>
  <c r="BM599" i="7"/>
  <c r="BN599" i="7"/>
  <c r="BO599" i="7"/>
  <c r="BP599" i="7"/>
  <c r="AQ599" i="6" s="1"/>
  <c r="BQ599" i="7"/>
  <c r="BR599" i="7"/>
  <c r="BS599" i="7"/>
  <c r="BT599" i="7"/>
  <c r="AR599" i="6" s="1"/>
  <c r="BU599" i="7"/>
  <c r="AS599" i="6" s="1"/>
  <c r="BV599" i="7"/>
  <c r="AT599" i="6" s="1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Y600" i="7"/>
  <c r="Z600" i="7"/>
  <c r="AA600" i="7"/>
  <c r="AB600" i="7"/>
  <c r="AC600" i="7"/>
  <c r="AD600" i="7"/>
  <c r="AE600" i="7"/>
  <c r="AF600" i="7"/>
  <c r="AG600" i="7"/>
  <c r="AH600" i="7"/>
  <c r="AI600" i="7"/>
  <c r="AJ600" i="7"/>
  <c r="AK600" i="7"/>
  <c r="AL600" i="7"/>
  <c r="AM600" i="7"/>
  <c r="AN600" i="7"/>
  <c r="AO600" i="7"/>
  <c r="AP600" i="7"/>
  <c r="AQ600" i="7"/>
  <c r="AR600" i="7"/>
  <c r="AS600" i="7"/>
  <c r="AT600" i="7"/>
  <c r="AU600" i="7"/>
  <c r="AV600" i="7"/>
  <c r="AW600" i="7"/>
  <c r="AX600" i="7"/>
  <c r="AY600" i="7"/>
  <c r="AZ600" i="7"/>
  <c r="BA600" i="7"/>
  <c r="BB600" i="7"/>
  <c r="BC600" i="7"/>
  <c r="BD600" i="7"/>
  <c r="BE600" i="7"/>
  <c r="BF600" i="7"/>
  <c r="BG600" i="7"/>
  <c r="BH600" i="7"/>
  <c r="BI600" i="7"/>
  <c r="BJ600" i="7"/>
  <c r="BK600" i="7"/>
  <c r="BL600" i="7"/>
  <c r="BM600" i="7"/>
  <c r="BN600" i="7"/>
  <c r="BO600" i="7"/>
  <c r="BP600" i="7"/>
  <c r="AQ600" i="6" s="1"/>
  <c r="BQ600" i="7"/>
  <c r="BR600" i="7"/>
  <c r="BS600" i="7"/>
  <c r="BT600" i="7"/>
  <c r="AR600" i="6" s="1"/>
  <c r="BU600" i="7"/>
  <c r="AS600" i="6" s="1"/>
  <c r="BV600" i="7"/>
  <c r="AT600" i="6" s="1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Y601" i="7"/>
  <c r="Z601" i="7"/>
  <c r="AA601" i="7"/>
  <c r="AB601" i="7"/>
  <c r="AC601" i="7"/>
  <c r="AD601" i="7"/>
  <c r="AE601" i="7"/>
  <c r="AF601" i="7"/>
  <c r="AG601" i="7"/>
  <c r="AH601" i="7"/>
  <c r="AI601" i="7"/>
  <c r="AJ601" i="7"/>
  <c r="AK601" i="7"/>
  <c r="AL601" i="7"/>
  <c r="AM601" i="7"/>
  <c r="AN601" i="7"/>
  <c r="AO601" i="7"/>
  <c r="AP601" i="7"/>
  <c r="AQ601" i="7"/>
  <c r="AR601" i="7"/>
  <c r="AS601" i="7"/>
  <c r="AT601" i="7"/>
  <c r="AU601" i="7"/>
  <c r="AV601" i="7"/>
  <c r="AW601" i="7"/>
  <c r="AX601" i="7"/>
  <c r="AY601" i="7"/>
  <c r="AZ601" i="7"/>
  <c r="BA601" i="7"/>
  <c r="BB601" i="7"/>
  <c r="BC601" i="7"/>
  <c r="BD601" i="7"/>
  <c r="BE601" i="7"/>
  <c r="BF601" i="7"/>
  <c r="BG601" i="7"/>
  <c r="BH601" i="7"/>
  <c r="BI601" i="7"/>
  <c r="BJ601" i="7"/>
  <c r="BK601" i="7"/>
  <c r="BL601" i="7"/>
  <c r="BM601" i="7"/>
  <c r="BN601" i="7"/>
  <c r="BO601" i="7"/>
  <c r="BP601" i="7"/>
  <c r="AQ601" i="6" s="1"/>
  <c r="BQ601" i="7"/>
  <c r="BR601" i="7"/>
  <c r="BS601" i="7"/>
  <c r="BT601" i="7"/>
  <c r="AR601" i="6" s="1"/>
  <c r="BU601" i="7"/>
  <c r="AS601" i="6" s="1"/>
  <c r="BV601" i="7"/>
  <c r="AT601" i="6" s="1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Y602" i="7"/>
  <c r="Z602" i="7"/>
  <c r="AA602" i="7"/>
  <c r="AB602" i="7"/>
  <c r="AC602" i="7"/>
  <c r="AD602" i="7"/>
  <c r="AE602" i="7"/>
  <c r="AF602" i="7"/>
  <c r="AG602" i="7"/>
  <c r="AH602" i="7"/>
  <c r="AI602" i="7"/>
  <c r="AJ602" i="7"/>
  <c r="AK602" i="7"/>
  <c r="AL602" i="7"/>
  <c r="AM602" i="7"/>
  <c r="AN602" i="7"/>
  <c r="AO602" i="7"/>
  <c r="AP602" i="7"/>
  <c r="AQ602" i="7"/>
  <c r="AR602" i="7"/>
  <c r="AS602" i="7"/>
  <c r="AT602" i="7"/>
  <c r="AU602" i="7"/>
  <c r="AV602" i="7"/>
  <c r="AW602" i="7"/>
  <c r="AX602" i="7"/>
  <c r="AY602" i="7"/>
  <c r="AZ602" i="7"/>
  <c r="BA602" i="7"/>
  <c r="BB602" i="7"/>
  <c r="BC602" i="7"/>
  <c r="BD602" i="7"/>
  <c r="BE602" i="7"/>
  <c r="BF602" i="7"/>
  <c r="BG602" i="7"/>
  <c r="BH602" i="7"/>
  <c r="BI602" i="7"/>
  <c r="BJ602" i="7"/>
  <c r="BK602" i="7"/>
  <c r="BL602" i="7"/>
  <c r="BM602" i="7"/>
  <c r="BN602" i="7"/>
  <c r="BO602" i="7"/>
  <c r="BP602" i="7"/>
  <c r="AQ602" i="6" s="1"/>
  <c r="BQ602" i="7"/>
  <c r="BR602" i="7"/>
  <c r="BS602" i="7"/>
  <c r="BT602" i="7"/>
  <c r="AR602" i="6" s="1"/>
  <c r="BU602" i="7"/>
  <c r="AS602" i="6" s="1"/>
  <c r="BV602" i="7"/>
  <c r="AT602" i="6" s="1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Y603" i="7"/>
  <c r="Z603" i="7"/>
  <c r="AA603" i="7"/>
  <c r="AB603" i="7"/>
  <c r="AC603" i="7"/>
  <c r="AD603" i="7"/>
  <c r="AE603" i="7"/>
  <c r="AF603" i="7"/>
  <c r="AG603" i="7"/>
  <c r="AH603" i="7"/>
  <c r="AI603" i="7"/>
  <c r="AJ603" i="7"/>
  <c r="AK603" i="7"/>
  <c r="AL603" i="7"/>
  <c r="AM603" i="7"/>
  <c r="AN603" i="7"/>
  <c r="AO603" i="7"/>
  <c r="AP603" i="7"/>
  <c r="AQ603" i="7"/>
  <c r="AR603" i="7"/>
  <c r="AS603" i="7"/>
  <c r="AT603" i="7"/>
  <c r="AU603" i="7"/>
  <c r="AV603" i="7"/>
  <c r="AW603" i="7"/>
  <c r="AX603" i="7"/>
  <c r="AY603" i="7"/>
  <c r="AZ603" i="7"/>
  <c r="BA603" i="7"/>
  <c r="BB603" i="7"/>
  <c r="BC603" i="7"/>
  <c r="BD603" i="7"/>
  <c r="BE603" i="7"/>
  <c r="BF603" i="7"/>
  <c r="BG603" i="7"/>
  <c r="BH603" i="7"/>
  <c r="BI603" i="7"/>
  <c r="BJ603" i="7"/>
  <c r="BK603" i="7"/>
  <c r="BL603" i="7"/>
  <c r="BM603" i="7"/>
  <c r="BN603" i="7"/>
  <c r="BO603" i="7"/>
  <c r="BP603" i="7"/>
  <c r="AQ603" i="6" s="1"/>
  <c r="BQ603" i="7"/>
  <c r="BR603" i="7"/>
  <c r="BS603" i="7"/>
  <c r="BT603" i="7"/>
  <c r="AR603" i="6" s="1"/>
  <c r="BU603" i="7"/>
  <c r="AS603" i="6" s="1"/>
  <c r="BV603" i="7"/>
  <c r="AT603" i="6" s="1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Y604" i="7"/>
  <c r="Z604" i="7"/>
  <c r="AA604" i="7"/>
  <c r="AB604" i="7"/>
  <c r="AC604" i="7"/>
  <c r="AD604" i="7"/>
  <c r="AE604" i="7"/>
  <c r="AF604" i="7"/>
  <c r="AG604" i="7"/>
  <c r="AH604" i="7"/>
  <c r="AI604" i="7"/>
  <c r="AJ604" i="7"/>
  <c r="AK604" i="7"/>
  <c r="AL604" i="7"/>
  <c r="AM604" i="7"/>
  <c r="AN604" i="7"/>
  <c r="AO604" i="7"/>
  <c r="AP604" i="7"/>
  <c r="AQ604" i="7"/>
  <c r="AR604" i="7"/>
  <c r="AS604" i="7"/>
  <c r="AT604" i="7"/>
  <c r="AU604" i="7"/>
  <c r="AV604" i="7"/>
  <c r="AW604" i="7"/>
  <c r="AX604" i="7"/>
  <c r="AY604" i="7"/>
  <c r="AZ604" i="7"/>
  <c r="BA604" i="7"/>
  <c r="BB604" i="7"/>
  <c r="BC604" i="7"/>
  <c r="BD604" i="7"/>
  <c r="BE604" i="7"/>
  <c r="BF604" i="7"/>
  <c r="BG604" i="7"/>
  <c r="BH604" i="7"/>
  <c r="BI604" i="7"/>
  <c r="BJ604" i="7"/>
  <c r="BK604" i="7"/>
  <c r="BL604" i="7"/>
  <c r="BM604" i="7"/>
  <c r="BN604" i="7"/>
  <c r="BO604" i="7"/>
  <c r="BP604" i="7"/>
  <c r="AQ604" i="6" s="1"/>
  <c r="BQ604" i="7"/>
  <c r="BR604" i="7"/>
  <c r="BS604" i="7"/>
  <c r="BT604" i="7"/>
  <c r="AR604" i="6" s="1"/>
  <c r="BU604" i="7"/>
  <c r="AS604" i="6" s="1"/>
  <c r="BV604" i="7"/>
  <c r="AT604" i="6" s="1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Y605" i="7"/>
  <c r="Z605" i="7"/>
  <c r="AA605" i="7"/>
  <c r="AB605" i="7"/>
  <c r="AC605" i="7"/>
  <c r="AD605" i="7"/>
  <c r="AE605" i="7"/>
  <c r="AF605" i="7"/>
  <c r="AG605" i="7"/>
  <c r="AH605" i="7"/>
  <c r="AI605" i="7"/>
  <c r="AJ605" i="7"/>
  <c r="AK605" i="7"/>
  <c r="AL605" i="7"/>
  <c r="AM605" i="7"/>
  <c r="AN605" i="7"/>
  <c r="AO605" i="7"/>
  <c r="AP605" i="7"/>
  <c r="AQ605" i="7"/>
  <c r="AR605" i="7"/>
  <c r="AS605" i="7"/>
  <c r="AT605" i="7"/>
  <c r="AU605" i="7"/>
  <c r="AV605" i="7"/>
  <c r="AW605" i="7"/>
  <c r="AX605" i="7"/>
  <c r="AY605" i="7"/>
  <c r="AZ605" i="7"/>
  <c r="BA605" i="7"/>
  <c r="BB605" i="7"/>
  <c r="BC605" i="7"/>
  <c r="BD605" i="7"/>
  <c r="BE605" i="7"/>
  <c r="BF605" i="7"/>
  <c r="BG605" i="7"/>
  <c r="BH605" i="7"/>
  <c r="BI605" i="7"/>
  <c r="BJ605" i="7"/>
  <c r="BK605" i="7"/>
  <c r="BL605" i="7"/>
  <c r="BM605" i="7"/>
  <c r="BN605" i="7"/>
  <c r="BO605" i="7"/>
  <c r="BP605" i="7"/>
  <c r="AQ605" i="6" s="1"/>
  <c r="BQ605" i="7"/>
  <c r="BR605" i="7"/>
  <c r="BS605" i="7"/>
  <c r="BT605" i="7"/>
  <c r="AR605" i="6" s="1"/>
  <c r="BU605" i="7"/>
  <c r="AS605" i="6" s="1"/>
  <c r="BV605" i="7"/>
  <c r="AT605" i="6" s="1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Y606" i="7"/>
  <c r="Z606" i="7"/>
  <c r="AA606" i="7"/>
  <c r="AB606" i="7"/>
  <c r="AC606" i="7"/>
  <c r="AD606" i="7"/>
  <c r="AE606" i="7"/>
  <c r="AF606" i="7"/>
  <c r="AG606" i="7"/>
  <c r="AH606" i="7"/>
  <c r="AI606" i="7"/>
  <c r="AJ606" i="7"/>
  <c r="AK606" i="7"/>
  <c r="AL606" i="7"/>
  <c r="AM606" i="7"/>
  <c r="AN606" i="7"/>
  <c r="AO606" i="7"/>
  <c r="AP606" i="7"/>
  <c r="AQ606" i="7"/>
  <c r="AR606" i="7"/>
  <c r="AS606" i="7"/>
  <c r="AT606" i="7"/>
  <c r="AU606" i="7"/>
  <c r="AV606" i="7"/>
  <c r="AW606" i="7"/>
  <c r="AX606" i="7"/>
  <c r="AY606" i="7"/>
  <c r="AZ606" i="7"/>
  <c r="BA606" i="7"/>
  <c r="BB606" i="7"/>
  <c r="BC606" i="7"/>
  <c r="BD606" i="7"/>
  <c r="BE606" i="7"/>
  <c r="BF606" i="7"/>
  <c r="BG606" i="7"/>
  <c r="BH606" i="7"/>
  <c r="BI606" i="7"/>
  <c r="BJ606" i="7"/>
  <c r="BK606" i="7"/>
  <c r="BL606" i="7"/>
  <c r="BM606" i="7"/>
  <c r="BN606" i="7"/>
  <c r="BO606" i="7"/>
  <c r="BP606" i="7"/>
  <c r="AQ606" i="6" s="1"/>
  <c r="BQ606" i="7"/>
  <c r="BR606" i="7"/>
  <c r="BS606" i="7"/>
  <c r="BT606" i="7"/>
  <c r="AR606" i="6" s="1"/>
  <c r="BU606" i="7"/>
  <c r="AS606" i="6" s="1"/>
  <c r="BV606" i="7"/>
  <c r="AT606" i="6" s="1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Y607" i="7"/>
  <c r="Z607" i="7"/>
  <c r="AA607" i="7"/>
  <c r="AB607" i="7"/>
  <c r="AC607" i="7"/>
  <c r="AD607" i="7"/>
  <c r="AE607" i="7"/>
  <c r="AF607" i="7"/>
  <c r="AG607" i="7"/>
  <c r="AH607" i="7"/>
  <c r="AI607" i="7"/>
  <c r="AJ607" i="7"/>
  <c r="AK607" i="7"/>
  <c r="AL607" i="7"/>
  <c r="AM607" i="7"/>
  <c r="AN607" i="7"/>
  <c r="AO607" i="7"/>
  <c r="AP607" i="7"/>
  <c r="AQ607" i="7"/>
  <c r="AR607" i="7"/>
  <c r="AS607" i="7"/>
  <c r="AT607" i="7"/>
  <c r="AU607" i="7"/>
  <c r="AV607" i="7"/>
  <c r="AW607" i="7"/>
  <c r="AX607" i="7"/>
  <c r="AY607" i="7"/>
  <c r="AZ607" i="7"/>
  <c r="BA607" i="7"/>
  <c r="BB607" i="7"/>
  <c r="BC607" i="7"/>
  <c r="BD607" i="7"/>
  <c r="BE607" i="7"/>
  <c r="BF607" i="7"/>
  <c r="BG607" i="7"/>
  <c r="BH607" i="7"/>
  <c r="BI607" i="7"/>
  <c r="BJ607" i="7"/>
  <c r="BK607" i="7"/>
  <c r="BL607" i="7"/>
  <c r="BM607" i="7"/>
  <c r="BN607" i="7"/>
  <c r="BO607" i="7"/>
  <c r="BP607" i="7"/>
  <c r="AQ607" i="6" s="1"/>
  <c r="BQ607" i="7"/>
  <c r="BR607" i="7"/>
  <c r="BS607" i="7"/>
  <c r="BT607" i="7"/>
  <c r="AR607" i="6" s="1"/>
  <c r="BU607" i="7"/>
  <c r="AS607" i="6" s="1"/>
  <c r="BV607" i="7"/>
  <c r="AT607" i="6" s="1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Y608" i="7"/>
  <c r="Z608" i="7"/>
  <c r="AA608" i="7"/>
  <c r="AB608" i="7"/>
  <c r="AC608" i="7"/>
  <c r="AD608" i="7"/>
  <c r="AE608" i="7"/>
  <c r="AF608" i="7"/>
  <c r="AG608" i="7"/>
  <c r="AH608" i="7"/>
  <c r="AI608" i="7"/>
  <c r="AJ608" i="7"/>
  <c r="AK608" i="7"/>
  <c r="AL608" i="7"/>
  <c r="AM608" i="7"/>
  <c r="AN608" i="7"/>
  <c r="AO608" i="7"/>
  <c r="AP608" i="7"/>
  <c r="AQ608" i="7"/>
  <c r="AR608" i="7"/>
  <c r="AS608" i="7"/>
  <c r="AT608" i="7"/>
  <c r="AU608" i="7"/>
  <c r="AV608" i="7"/>
  <c r="AW608" i="7"/>
  <c r="AX608" i="7"/>
  <c r="AY608" i="7"/>
  <c r="AZ608" i="7"/>
  <c r="BA608" i="7"/>
  <c r="BB608" i="7"/>
  <c r="BC608" i="7"/>
  <c r="BD608" i="7"/>
  <c r="BE608" i="7"/>
  <c r="BF608" i="7"/>
  <c r="BG608" i="7"/>
  <c r="BH608" i="7"/>
  <c r="BI608" i="7"/>
  <c r="BJ608" i="7"/>
  <c r="BK608" i="7"/>
  <c r="BL608" i="7"/>
  <c r="BM608" i="7"/>
  <c r="BN608" i="7"/>
  <c r="BO608" i="7"/>
  <c r="BP608" i="7"/>
  <c r="AQ608" i="6" s="1"/>
  <c r="BQ608" i="7"/>
  <c r="BR608" i="7"/>
  <c r="BS608" i="7"/>
  <c r="BT608" i="7"/>
  <c r="AR608" i="6" s="1"/>
  <c r="BU608" i="7"/>
  <c r="AS608" i="6" s="1"/>
  <c r="BV608" i="7"/>
  <c r="AT608" i="6" s="1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Y609" i="7"/>
  <c r="Z609" i="7"/>
  <c r="AA609" i="7"/>
  <c r="AB609" i="7"/>
  <c r="AC609" i="7"/>
  <c r="AD609" i="7"/>
  <c r="AE609" i="7"/>
  <c r="AF609" i="7"/>
  <c r="AG609" i="7"/>
  <c r="AH609" i="7"/>
  <c r="AI609" i="7"/>
  <c r="AJ609" i="7"/>
  <c r="AK609" i="7"/>
  <c r="AL609" i="7"/>
  <c r="AM609" i="7"/>
  <c r="AN609" i="7"/>
  <c r="AO609" i="7"/>
  <c r="AP609" i="7"/>
  <c r="AQ609" i="7"/>
  <c r="AR609" i="7"/>
  <c r="AS609" i="7"/>
  <c r="AT609" i="7"/>
  <c r="AU609" i="7"/>
  <c r="AV609" i="7"/>
  <c r="AW609" i="7"/>
  <c r="AX609" i="7"/>
  <c r="AY609" i="7"/>
  <c r="AZ609" i="7"/>
  <c r="BA609" i="7"/>
  <c r="BB609" i="7"/>
  <c r="BC609" i="7"/>
  <c r="BD609" i="7"/>
  <c r="BE609" i="7"/>
  <c r="BF609" i="7"/>
  <c r="BG609" i="7"/>
  <c r="BH609" i="7"/>
  <c r="BI609" i="7"/>
  <c r="BJ609" i="7"/>
  <c r="BK609" i="7"/>
  <c r="BL609" i="7"/>
  <c r="BM609" i="7"/>
  <c r="BN609" i="7"/>
  <c r="BO609" i="7"/>
  <c r="BP609" i="7"/>
  <c r="AQ609" i="6" s="1"/>
  <c r="BQ609" i="7"/>
  <c r="BR609" i="7"/>
  <c r="BS609" i="7"/>
  <c r="BT609" i="7"/>
  <c r="AR609" i="6" s="1"/>
  <c r="BU609" i="7"/>
  <c r="AS609" i="6" s="1"/>
  <c r="BV609" i="7"/>
  <c r="AT609" i="6" s="1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Y610" i="7"/>
  <c r="Z610" i="7"/>
  <c r="AA610" i="7"/>
  <c r="AB610" i="7"/>
  <c r="AC610" i="7"/>
  <c r="AD610" i="7"/>
  <c r="AE610" i="7"/>
  <c r="AF610" i="7"/>
  <c r="AG610" i="7"/>
  <c r="AH610" i="7"/>
  <c r="AI610" i="7"/>
  <c r="AJ610" i="7"/>
  <c r="AK610" i="7"/>
  <c r="AL610" i="7"/>
  <c r="AM610" i="7"/>
  <c r="AN610" i="7"/>
  <c r="AO610" i="7"/>
  <c r="AP610" i="7"/>
  <c r="AQ610" i="7"/>
  <c r="AR610" i="7"/>
  <c r="AS610" i="7"/>
  <c r="AT610" i="7"/>
  <c r="AU610" i="7"/>
  <c r="AV610" i="7"/>
  <c r="AW610" i="7"/>
  <c r="AX610" i="7"/>
  <c r="AY610" i="7"/>
  <c r="AZ610" i="7"/>
  <c r="BA610" i="7"/>
  <c r="BB610" i="7"/>
  <c r="BC610" i="7"/>
  <c r="BD610" i="7"/>
  <c r="BE610" i="7"/>
  <c r="BF610" i="7"/>
  <c r="BG610" i="7"/>
  <c r="BH610" i="7"/>
  <c r="BI610" i="7"/>
  <c r="BJ610" i="7"/>
  <c r="BK610" i="7"/>
  <c r="BL610" i="7"/>
  <c r="BM610" i="7"/>
  <c r="BN610" i="7"/>
  <c r="BO610" i="7"/>
  <c r="BP610" i="7"/>
  <c r="AQ610" i="6" s="1"/>
  <c r="BQ610" i="7"/>
  <c r="BR610" i="7"/>
  <c r="BS610" i="7"/>
  <c r="BT610" i="7"/>
  <c r="AR610" i="6" s="1"/>
  <c r="BU610" i="7"/>
  <c r="AS610" i="6" s="1"/>
  <c r="BV610" i="7"/>
  <c r="AT610" i="6" s="1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Y611" i="7"/>
  <c r="Z611" i="7"/>
  <c r="AA611" i="7"/>
  <c r="AB611" i="7"/>
  <c r="AC611" i="7"/>
  <c r="AD611" i="7"/>
  <c r="AE611" i="7"/>
  <c r="AF611" i="7"/>
  <c r="AG611" i="7"/>
  <c r="AH611" i="7"/>
  <c r="AI611" i="7"/>
  <c r="AJ611" i="7"/>
  <c r="AK611" i="7"/>
  <c r="AL611" i="7"/>
  <c r="AM611" i="7"/>
  <c r="AN611" i="7"/>
  <c r="AO611" i="7"/>
  <c r="AP611" i="7"/>
  <c r="AQ611" i="7"/>
  <c r="AR611" i="7"/>
  <c r="AS611" i="7"/>
  <c r="AT611" i="7"/>
  <c r="AU611" i="7"/>
  <c r="AV611" i="7"/>
  <c r="AW611" i="7"/>
  <c r="AX611" i="7"/>
  <c r="AY611" i="7"/>
  <c r="AZ611" i="7"/>
  <c r="BA611" i="7"/>
  <c r="BB611" i="7"/>
  <c r="BC611" i="7"/>
  <c r="BD611" i="7"/>
  <c r="BE611" i="7"/>
  <c r="BF611" i="7"/>
  <c r="BG611" i="7"/>
  <c r="BH611" i="7"/>
  <c r="BI611" i="7"/>
  <c r="BJ611" i="7"/>
  <c r="BK611" i="7"/>
  <c r="BL611" i="7"/>
  <c r="BM611" i="7"/>
  <c r="BN611" i="7"/>
  <c r="BO611" i="7"/>
  <c r="BP611" i="7"/>
  <c r="AQ611" i="6" s="1"/>
  <c r="BQ611" i="7"/>
  <c r="BR611" i="7"/>
  <c r="BS611" i="7"/>
  <c r="BT611" i="7"/>
  <c r="AR611" i="6" s="1"/>
  <c r="BU611" i="7"/>
  <c r="AS611" i="6" s="1"/>
  <c r="BV611" i="7"/>
  <c r="AT611" i="6" s="1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Y612" i="7"/>
  <c r="Z612" i="7"/>
  <c r="AA612" i="7"/>
  <c r="AB612" i="7"/>
  <c r="AC612" i="7"/>
  <c r="AD612" i="7"/>
  <c r="AE612" i="7"/>
  <c r="AF612" i="7"/>
  <c r="AG612" i="7"/>
  <c r="AH612" i="7"/>
  <c r="AI612" i="7"/>
  <c r="AJ612" i="7"/>
  <c r="AK612" i="7"/>
  <c r="AL612" i="7"/>
  <c r="AM612" i="7"/>
  <c r="AN612" i="7"/>
  <c r="AO612" i="7"/>
  <c r="AP612" i="7"/>
  <c r="AQ612" i="7"/>
  <c r="AR612" i="7"/>
  <c r="AS612" i="7"/>
  <c r="AT612" i="7"/>
  <c r="AU612" i="7"/>
  <c r="AV612" i="7"/>
  <c r="AW612" i="7"/>
  <c r="AX612" i="7"/>
  <c r="AY612" i="7"/>
  <c r="AZ612" i="7"/>
  <c r="BA612" i="7"/>
  <c r="BB612" i="7"/>
  <c r="BC612" i="7"/>
  <c r="BD612" i="7"/>
  <c r="BE612" i="7"/>
  <c r="BF612" i="7"/>
  <c r="BG612" i="7"/>
  <c r="BH612" i="7"/>
  <c r="BI612" i="7"/>
  <c r="BJ612" i="7"/>
  <c r="BK612" i="7"/>
  <c r="BL612" i="7"/>
  <c r="BM612" i="7"/>
  <c r="BN612" i="7"/>
  <c r="BO612" i="7"/>
  <c r="BP612" i="7"/>
  <c r="AQ612" i="6" s="1"/>
  <c r="BQ612" i="7"/>
  <c r="BR612" i="7"/>
  <c r="BS612" i="7"/>
  <c r="BT612" i="7"/>
  <c r="AR612" i="6" s="1"/>
  <c r="BU612" i="7"/>
  <c r="AS612" i="6" s="1"/>
  <c r="BV612" i="7"/>
  <c r="AT612" i="6" s="1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Y613" i="7"/>
  <c r="Z613" i="7"/>
  <c r="AA613" i="7"/>
  <c r="AB613" i="7"/>
  <c r="AC613" i="7"/>
  <c r="AD613" i="7"/>
  <c r="AE613" i="7"/>
  <c r="AF613" i="7"/>
  <c r="AG613" i="7"/>
  <c r="AH613" i="7"/>
  <c r="AI613" i="7"/>
  <c r="AJ613" i="7"/>
  <c r="AK613" i="7"/>
  <c r="AL613" i="7"/>
  <c r="AM613" i="7"/>
  <c r="AN613" i="7"/>
  <c r="AO613" i="7"/>
  <c r="AP613" i="7"/>
  <c r="AQ613" i="7"/>
  <c r="AR613" i="7"/>
  <c r="AS613" i="7"/>
  <c r="AT613" i="7"/>
  <c r="AU613" i="7"/>
  <c r="AV613" i="7"/>
  <c r="AW613" i="7"/>
  <c r="AX613" i="7"/>
  <c r="AY613" i="7"/>
  <c r="AZ613" i="7"/>
  <c r="BA613" i="7"/>
  <c r="BB613" i="7"/>
  <c r="BC613" i="7"/>
  <c r="BD613" i="7"/>
  <c r="BE613" i="7"/>
  <c r="BF613" i="7"/>
  <c r="BG613" i="7"/>
  <c r="BH613" i="7"/>
  <c r="BI613" i="7"/>
  <c r="BJ613" i="7"/>
  <c r="BK613" i="7"/>
  <c r="BL613" i="7"/>
  <c r="BM613" i="7"/>
  <c r="BN613" i="7"/>
  <c r="BO613" i="7"/>
  <c r="BP613" i="7"/>
  <c r="AQ613" i="6" s="1"/>
  <c r="BQ613" i="7"/>
  <c r="BR613" i="7"/>
  <c r="BS613" i="7"/>
  <c r="BT613" i="7"/>
  <c r="AR613" i="6" s="1"/>
  <c r="BU613" i="7"/>
  <c r="AS613" i="6" s="1"/>
  <c r="BV613" i="7"/>
  <c r="AT613" i="6" s="1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Y614" i="7"/>
  <c r="Z614" i="7"/>
  <c r="AA614" i="7"/>
  <c r="AB614" i="7"/>
  <c r="AC614" i="7"/>
  <c r="AD614" i="7"/>
  <c r="AE614" i="7"/>
  <c r="AF614" i="7"/>
  <c r="AG614" i="7"/>
  <c r="AH614" i="7"/>
  <c r="AI614" i="7"/>
  <c r="AJ614" i="7"/>
  <c r="AK614" i="7"/>
  <c r="AL614" i="7"/>
  <c r="AM614" i="7"/>
  <c r="AN614" i="7"/>
  <c r="AO614" i="7"/>
  <c r="AP614" i="7"/>
  <c r="AQ614" i="7"/>
  <c r="AR614" i="7"/>
  <c r="AS614" i="7"/>
  <c r="AT614" i="7"/>
  <c r="AU614" i="7"/>
  <c r="AV614" i="7"/>
  <c r="AW614" i="7"/>
  <c r="AX614" i="7"/>
  <c r="AY614" i="7"/>
  <c r="AZ614" i="7"/>
  <c r="BA614" i="7"/>
  <c r="BB614" i="7"/>
  <c r="BC614" i="7"/>
  <c r="BD614" i="7"/>
  <c r="BE614" i="7"/>
  <c r="BF614" i="7"/>
  <c r="BG614" i="7"/>
  <c r="BH614" i="7"/>
  <c r="BI614" i="7"/>
  <c r="BJ614" i="7"/>
  <c r="BK614" i="7"/>
  <c r="BL614" i="7"/>
  <c r="BM614" i="7"/>
  <c r="BN614" i="7"/>
  <c r="BO614" i="7"/>
  <c r="BP614" i="7"/>
  <c r="AQ614" i="6" s="1"/>
  <c r="BQ614" i="7"/>
  <c r="BR614" i="7"/>
  <c r="BS614" i="7"/>
  <c r="BT614" i="7"/>
  <c r="AR614" i="6" s="1"/>
  <c r="BU614" i="7"/>
  <c r="AS614" i="6" s="1"/>
  <c r="BV614" i="7"/>
  <c r="AT614" i="6" s="1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Y615" i="7"/>
  <c r="Z615" i="7"/>
  <c r="AA615" i="7"/>
  <c r="AB615" i="7"/>
  <c r="AC615" i="7"/>
  <c r="AD615" i="7"/>
  <c r="AE615" i="7"/>
  <c r="AF615" i="7"/>
  <c r="AG615" i="7"/>
  <c r="AH615" i="7"/>
  <c r="AI615" i="7"/>
  <c r="AJ615" i="7"/>
  <c r="AK615" i="7"/>
  <c r="AL615" i="7"/>
  <c r="AM615" i="7"/>
  <c r="AN615" i="7"/>
  <c r="AO615" i="7"/>
  <c r="AP615" i="7"/>
  <c r="AQ615" i="7"/>
  <c r="AR615" i="7"/>
  <c r="AS615" i="7"/>
  <c r="AT615" i="7"/>
  <c r="AU615" i="7"/>
  <c r="AV615" i="7"/>
  <c r="AW615" i="7"/>
  <c r="AX615" i="7"/>
  <c r="AY615" i="7"/>
  <c r="AZ615" i="7"/>
  <c r="BA615" i="7"/>
  <c r="BB615" i="7"/>
  <c r="BC615" i="7"/>
  <c r="BD615" i="7"/>
  <c r="BE615" i="7"/>
  <c r="BF615" i="7"/>
  <c r="BG615" i="7"/>
  <c r="BH615" i="7"/>
  <c r="BI615" i="7"/>
  <c r="BJ615" i="7"/>
  <c r="BK615" i="7"/>
  <c r="BL615" i="7"/>
  <c r="BM615" i="7"/>
  <c r="BN615" i="7"/>
  <c r="BO615" i="7"/>
  <c r="BP615" i="7"/>
  <c r="AQ615" i="6" s="1"/>
  <c r="BQ615" i="7"/>
  <c r="BR615" i="7"/>
  <c r="BS615" i="7"/>
  <c r="BT615" i="7"/>
  <c r="AR615" i="6" s="1"/>
  <c r="BU615" i="7"/>
  <c r="AS615" i="6" s="1"/>
  <c r="BV615" i="7"/>
  <c r="AT615" i="6" s="1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Y616" i="7"/>
  <c r="Z616" i="7"/>
  <c r="AA616" i="7"/>
  <c r="AB616" i="7"/>
  <c r="AC616" i="7"/>
  <c r="AD616" i="7"/>
  <c r="AE616" i="7"/>
  <c r="AF616" i="7"/>
  <c r="AG616" i="7"/>
  <c r="AH616" i="7"/>
  <c r="AI616" i="7"/>
  <c r="AJ616" i="7"/>
  <c r="AK616" i="7"/>
  <c r="AL616" i="7"/>
  <c r="AM616" i="7"/>
  <c r="AN616" i="7"/>
  <c r="AO616" i="7"/>
  <c r="AP616" i="7"/>
  <c r="AQ616" i="7"/>
  <c r="AR616" i="7"/>
  <c r="AS616" i="7"/>
  <c r="AT616" i="7"/>
  <c r="AU616" i="7"/>
  <c r="AV616" i="7"/>
  <c r="AW616" i="7"/>
  <c r="AX616" i="7"/>
  <c r="AY616" i="7"/>
  <c r="AZ616" i="7"/>
  <c r="BA616" i="7"/>
  <c r="BB616" i="7"/>
  <c r="BC616" i="7"/>
  <c r="BD616" i="7"/>
  <c r="BE616" i="7"/>
  <c r="BF616" i="7"/>
  <c r="BG616" i="7"/>
  <c r="BH616" i="7"/>
  <c r="BI616" i="7"/>
  <c r="BJ616" i="7"/>
  <c r="BK616" i="7"/>
  <c r="BL616" i="7"/>
  <c r="BM616" i="7"/>
  <c r="BN616" i="7"/>
  <c r="BO616" i="7"/>
  <c r="BP616" i="7"/>
  <c r="AQ616" i="6" s="1"/>
  <c r="BQ616" i="7"/>
  <c r="BR616" i="7"/>
  <c r="BS616" i="7"/>
  <c r="BT616" i="7"/>
  <c r="AR616" i="6" s="1"/>
  <c r="BU616" i="7"/>
  <c r="AS616" i="6" s="1"/>
  <c r="BV616" i="7"/>
  <c r="AT616" i="6" s="1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Y617" i="7"/>
  <c r="Z617" i="7"/>
  <c r="AA617" i="7"/>
  <c r="AB617" i="7"/>
  <c r="AC617" i="7"/>
  <c r="AD617" i="7"/>
  <c r="AE617" i="7"/>
  <c r="AF617" i="7"/>
  <c r="AG617" i="7"/>
  <c r="AH617" i="7"/>
  <c r="AI617" i="7"/>
  <c r="AJ617" i="7"/>
  <c r="AK617" i="7"/>
  <c r="AL617" i="7"/>
  <c r="AM617" i="7"/>
  <c r="AN617" i="7"/>
  <c r="AO617" i="7"/>
  <c r="AP617" i="7"/>
  <c r="AQ617" i="7"/>
  <c r="AR617" i="7"/>
  <c r="AS617" i="7"/>
  <c r="AT617" i="7"/>
  <c r="AU617" i="7"/>
  <c r="AV617" i="7"/>
  <c r="AW617" i="7"/>
  <c r="AX617" i="7"/>
  <c r="AY617" i="7"/>
  <c r="AZ617" i="7"/>
  <c r="BA617" i="7"/>
  <c r="BB617" i="7"/>
  <c r="BC617" i="7"/>
  <c r="BD617" i="7"/>
  <c r="BE617" i="7"/>
  <c r="BF617" i="7"/>
  <c r="BG617" i="7"/>
  <c r="BH617" i="7"/>
  <c r="BI617" i="7"/>
  <c r="BJ617" i="7"/>
  <c r="BK617" i="7"/>
  <c r="BL617" i="7"/>
  <c r="BM617" i="7"/>
  <c r="BN617" i="7"/>
  <c r="BO617" i="7"/>
  <c r="BP617" i="7"/>
  <c r="AQ617" i="6" s="1"/>
  <c r="BQ617" i="7"/>
  <c r="BR617" i="7"/>
  <c r="BS617" i="7"/>
  <c r="BT617" i="7"/>
  <c r="AR617" i="6" s="1"/>
  <c r="BU617" i="7"/>
  <c r="AS617" i="6" s="1"/>
  <c r="BV617" i="7"/>
  <c r="AT617" i="6" s="1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Y618" i="7"/>
  <c r="Z618" i="7"/>
  <c r="AA618" i="7"/>
  <c r="AB618" i="7"/>
  <c r="AC618" i="7"/>
  <c r="AD618" i="7"/>
  <c r="AE618" i="7"/>
  <c r="AF618" i="7"/>
  <c r="AG618" i="7"/>
  <c r="AH618" i="7"/>
  <c r="AI618" i="7"/>
  <c r="AJ618" i="7"/>
  <c r="AK618" i="7"/>
  <c r="AL618" i="7"/>
  <c r="AM618" i="7"/>
  <c r="AN618" i="7"/>
  <c r="AO618" i="7"/>
  <c r="AP618" i="7"/>
  <c r="AQ618" i="7"/>
  <c r="AR618" i="7"/>
  <c r="AS618" i="7"/>
  <c r="AT618" i="7"/>
  <c r="AU618" i="7"/>
  <c r="AV618" i="7"/>
  <c r="AW618" i="7"/>
  <c r="AX618" i="7"/>
  <c r="AY618" i="7"/>
  <c r="AZ618" i="7"/>
  <c r="BA618" i="7"/>
  <c r="BB618" i="7"/>
  <c r="BC618" i="7"/>
  <c r="BD618" i="7"/>
  <c r="BE618" i="7"/>
  <c r="BF618" i="7"/>
  <c r="BG618" i="7"/>
  <c r="BH618" i="7"/>
  <c r="BI618" i="7"/>
  <c r="BJ618" i="7"/>
  <c r="BK618" i="7"/>
  <c r="BL618" i="7"/>
  <c r="BM618" i="7"/>
  <c r="BN618" i="7"/>
  <c r="BO618" i="7"/>
  <c r="BP618" i="7"/>
  <c r="AQ618" i="6" s="1"/>
  <c r="BQ618" i="7"/>
  <c r="BR618" i="7"/>
  <c r="BS618" i="7"/>
  <c r="BT618" i="7"/>
  <c r="AR618" i="6" s="1"/>
  <c r="BU618" i="7"/>
  <c r="AS618" i="6" s="1"/>
  <c r="BV618" i="7"/>
  <c r="AT618" i="6" s="1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Y619" i="7"/>
  <c r="Z619" i="7"/>
  <c r="AA619" i="7"/>
  <c r="AB619" i="7"/>
  <c r="AC619" i="7"/>
  <c r="AD619" i="7"/>
  <c r="AE619" i="7"/>
  <c r="AF619" i="7"/>
  <c r="AG619" i="7"/>
  <c r="AH619" i="7"/>
  <c r="AI619" i="7"/>
  <c r="AJ619" i="7"/>
  <c r="AK619" i="7"/>
  <c r="AL619" i="7"/>
  <c r="AM619" i="7"/>
  <c r="AN619" i="7"/>
  <c r="AO619" i="7"/>
  <c r="AP619" i="7"/>
  <c r="AQ619" i="7"/>
  <c r="AR619" i="7"/>
  <c r="AS619" i="7"/>
  <c r="AT619" i="7"/>
  <c r="AU619" i="7"/>
  <c r="AV619" i="7"/>
  <c r="AW619" i="7"/>
  <c r="AX619" i="7"/>
  <c r="AY619" i="7"/>
  <c r="AZ619" i="7"/>
  <c r="BA619" i="7"/>
  <c r="BB619" i="7"/>
  <c r="BC619" i="7"/>
  <c r="BD619" i="7"/>
  <c r="BE619" i="7"/>
  <c r="BF619" i="7"/>
  <c r="BG619" i="7"/>
  <c r="BH619" i="7"/>
  <c r="BI619" i="7"/>
  <c r="BJ619" i="7"/>
  <c r="BK619" i="7"/>
  <c r="BL619" i="7"/>
  <c r="BM619" i="7"/>
  <c r="BN619" i="7"/>
  <c r="BO619" i="7"/>
  <c r="BP619" i="7"/>
  <c r="AQ619" i="6" s="1"/>
  <c r="BQ619" i="7"/>
  <c r="BR619" i="7"/>
  <c r="BS619" i="7"/>
  <c r="BT619" i="7"/>
  <c r="AR619" i="6" s="1"/>
  <c r="BU619" i="7"/>
  <c r="AS619" i="6" s="1"/>
  <c r="BV619" i="7"/>
  <c r="AT619" i="6" s="1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Y620" i="7"/>
  <c r="Z620" i="7"/>
  <c r="AA620" i="7"/>
  <c r="AB620" i="7"/>
  <c r="AC620" i="7"/>
  <c r="AD620" i="7"/>
  <c r="AE620" i="7"/>
  <c r="AF620" i="7"/>
  <c r="AG620" i="7"/>
  <c r="AH620" i="7"/>
  <c r="AI620" i="7"/>
  <c r="AJ620" i="7"/>
  <c r="AK620" i="7"/>
  <c r="AL620" i="7"/>
  <c r="AM620" i="7"/>
  <c r="AN620" i="7"/>
  <c r="AO620" i="7"/>
  <c r="AP620" i="7"/>
  <c r="AQ620" i="7"/>
  <c r="AR620" i="7"/>
  <c r="AS620" i="7"/>
  <c r="AT620" i="7"/>
  <c r="AU620" i="7"/>
  <c r="AV620" i="7"/>
  <c r="AW620" i="7"/>
  <c r="AX620" i="7"/>
  <c r="AY620" i="7"/>
  <c r="AZ620" i="7"/>
  <c r="BA620" i="7"/>
  <c r="BB620" i="7"/>
  <c r="BC620" i="7"/>
  <c r="BD620" i="7"/>
  <c r="BE620" i="7"/>
  <c r="BF620" i="7"/>
  <c r="BG620" i="7"/>
  <c r="BH620" i="7"/>
  <c r="BI620" i="7"/>
  <c r="BJ620" i="7"/>
  <c r="BK620" i="7"/>
  <c r="BL620" i="7"/>
  <c r="BM620" i="7"/>
  <c r="BN620" i="7"/>
  <c r="BO620" i="7"/>
  <c r="BP620" i="7"/>
  <c r="AQ620" i="6" s="1"/>
  <c r="BQ620" i="7"/>
  <c r="BR620" i="7"/>
  <c r="BS620" i="7"/>
  <c r="BT620" i="7"/>
  <c r="AR620" i="6" s="1"/>
  <c r="BU620" i="7"/>
  <c r="AS620" i="6" s="1"/>
  <c r="BV620" i="7"/>
  <c r="AT620" i="6" s="1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Y621" i="7"/>
  <c r="Z621" i="7"/>
  <c r="AA621" i="7"/>
  <c r="AB621" i="7"/>
  <c r="AC621" i="7"/>
  <c r="AD621" i="7"/>
  <c r="AE621" i="7"/>
  <c r="AF621" i="7"/>
  <c r="AG621" i="7"/>
  <c r="AH621" i="7"/>
  <c r="AI621" i="7"/>
  <c r="AJ621" i="7"/>
  <c r="AK621" i="7"/>
  <c r="AL621" i="7"/>
  <c r="AM621" i="7"/>
  <c r="AN621" i="7"/>
  <c r="AO621" i="7"/>
  <c r="AP621" i="7"/>
  <c r="AQ621" i="7"/>
  <c r="AR621" i="7"/>
  <c r="AS621" i="7"/>
  <c r="AT621" i="7"/>
  <c r="AU621" i="7"/>
  <c r="AV621" i="7"/>
  <c r="AW621" i="7"/>
  <c r="AX621" i="7"/>
  <c r="AY621" i="7"/>
  <c r="AZ621" i="7"/>
  <c r="BA621" i="7"/>
  <c r="BB621" i="7"/>
  <c r="BC621" i="7"/>
  <c r="BD621" i="7"/>
  <c r="BE621" i="7"/>
  <c r="BF621" i="7"/>
  <c r="BG621" i="7"/>
  <c r="BH621" i="7"/>
  <c r="BI621" i="7"/>
  <c r="BJ621" i="7"/>
  <c r="BK621" i="7"/>
  <c r="BL621" i="7"/>
  <c r="BM621" i="7"/>
  <c r="BN621" i="7"/>
  <c r="BO621" i="7"/>
  <c r="BP621" i="7"/>
  <c r="AQ621" i="6" s="1"/>
  <c r="BQ621" i="7"/>
  <c r="BR621" i="7"/>
  <c r="BS621" i="7"/>
  <c r="BT621" i="7"/>
  <c r="AR621" i="6" s="1"/>
  <c r="BU621" i="7"/>
  <c r="AS621" i="6" s="1"/>
  <c r="BV621" i="7"/>
  <c r="AT621" i="6" s="1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Y622" i="7"/>
  <c r="Z622" i="7"/>
  <c r="AA622" i="7"/>
  <c r="AB622" i="7"/>
  <c r="AC622" i="7"/>
  <c r="AD622" i="7"/>
  <c r="AE622" i="7"/>
  <c r="AF622" i="7"/>
  <c r="AG622" i="7"/>
  <c r="AH622" i="7"/>
  <c r="AI622" i="7"/>
  <c r="AJ622" i="7"/>
  <c r="AK622" i="7"/>
  <c r="AL622" i="7"/>
  <c r="AM622" i="7"/>
  <c r="AN622" i="7"/>
  <c r="AO622" i="7"/>
  <c r="AP622" i="7"/>
  <c r="AQ622" i="7"/>
  <c r="AR622" i="7"/>
  <c r="AS622" i="7"/>
  <c r="AT622" i="7"/>
  <c r="AU622" i="7"/>
  <c r="AV622" i="7"/>
  <c r="AW622" i="7"/>
  <c r="AX622" i="7"/>
  <c r="AY622" i="7"/>
  <c r="AZ622" i="7"/>
  <c r="BA622" i="7"/>
  <c r="BB622" i="7"/>
  <c r="BC622" i="7"/>
  <c r="BD622" i="7"/>
  <c r="BE622" i="7"/>
  <c r="BF622" i="7"/>
  <c r="BG622" i="7"/>
  <c r="BH622" i="7"/>
  <c r="BI622" i="7"/>
  <c r="BJ622" i="7"/>
  <c r="BK622" i="7"/>
  <c r="BL622" i="7"/>
  <c r="BM622" i="7"/>
  <c r="BN622" i="7"/>
  <c r="BO622" i="7"/>
  <c r="BP622" i="7"/>
  <c r="AQ622" i="6" s="1"/>
  <c r="BQ622" i="7"/>
  <c r="BR622" i="7"/>
  <c r="BS622" i="7"/>
  <c r="BT622" i="7"/>
  <c r="AR622" i="6" s="1"/>
  <c r="BU622" i="7"/>
  <c r="AS622" i="6" s="1"/>
  <c r="BV622" i="7"/>
  <c r="AT622" i="6" s="1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Y623" i="7"/>
  <c r="Z623" i="7"/>
  <c r="AA623" i="7"/>
  <c r="AB623" i="7"/>
  <c r="AC623" i="7"/>
  <c r="AD623" i="7"/>
  <c r="AE623" i="7"/>
  <c r="AF623" i="7"/>
  <c r="AG623" i="7"/>
  <c r="AH623" i="7"/>
  <c r="AI623" i="7"/>
  <c r="AJ623" i="7"/>
  <c r="AK623" i="7"/>
  <c r="AL623" i="7"/>
  <c r="AM623" i="7"/>
  <c r="AN623" i="7"/>
  <c r="AO623" i="7"/>
  <c r="AP623" i="7"/>
  <c r="AQ623" i="7"/>
  <c r="AR623" i="7"/>
  <c r="AS623" i="7"/>
  <c r="AT623" i="7"/>
  <c r="AU623" i="7"/>
  <c r="AV623" i="7"/>
  <c r="AW623" i="7"/>
  <c r="AX623" i="7"/>
  <c r="AY623" i="7"/>
  <c r="AZ623" i="7"/>
  <c r="BA623" i="7"/>
  <c r="BB623" i="7"/>
  <c r="BC623" i="7"/>
  <c r="BD623" i="7"/>
  <c r="BE623" i="7"/>
  <c r="BF623" i="7"/>
  <c r="BG623" i="7"/>
  <c r="BH623" i="7"/>
  <c r="BI623" i="7"/>
  <c r="BJ623" i="7"/>
  <c r="BK623" i="7"/>
  <c r="BL623" i="7"/>
  <c r="BM623" i="7"/>
  <c r="BN623" i="7"/>
  <c r="BO623" i="7"/>
  <c r="BP623" i="7"/>
  <c r="AQ623" i="6" s="1"/>
  <c r="BQ623" i="7"/>
  <c r="BR623" i="7"/>
  <c r="BS623" i="7"/>
  <c r="BT623" i="7"/>
  <c r="AR623" i="6" s="1"/>
  <c r="BU623" i="7"/>
  <c r="AS623" i="6" s="1"/>
  <c r="BV623" i="7"/>
  <c r="AT623" i="6" s="1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Y624" i="7"/>
  <c r="Z624" i="7"/>
  <c r="AA624" i="7"/>
  <c r="AB624" i="7"/>
  <c r="AC624" i="7"/>
  <c r="AD624" i="7"/>
  <c r="AE624" i="7"/>
  <c r="AF624" i="7"/>
  <c r="AG624" i="7"/>
  <c r="AH624" i="7"/>
  <c r="AI624" i="7"/>
  <c r="AJ624" i="7"/>
  <c r="AK624" i="7"/>
  <c r="AL624" i="7"/>
  <c r="AM624" i="7"/>
  <c r="AN624" i="7"/>
  <c r="AO624" i="7"/>
  <c r="AP624" i="7"/>
  <c r="AQ624" i="7"/>
  <c r="AR624" i="7"/>
  <c r="AS624" i="7"/>
  <c r="AT624" i="7"/>
  <c r="AU624" i="7"/>
  <c r="AV624" i="7"/>
  <c r="AW624" i="7"/>
  <c r="AX624" i="7"/>
  <c r="AY624" i="7"/>
  <c r="AZ624" i="7"/>
  <c r="BA624" i="7"/>
  <c r="BB624" i="7"/>
  <c r="BC624" i="7"/>
  <c r="BD624" i="7"/>
  <c r="BE624" i="7"/>
  <c r="BF624" i="7"/>
  <c r="BG624" i="7"/>
  <c r="BH624" i="7"/>
  <c r="BI624" i="7"/>
  <c r="BJ624" i="7"/>
  <c r="BK624" i="7"/>
  <c r="BL624" i="7"/>
  <c r="BM624" i="7"/>
  <c r="BN624" i="7"/>
  <c r="BO624" i="7"/>
  <c r="BP624" i="7"/>
  <c r="AQ624" i="6" s="1"/>
  <c r="BQ624" i="7"/>
  <c r="BR624" i="7"/>
  <c r="BS624" i="7"/>
  <c r="BT624" i="7"/>
  <c r="AR624" i="6" s="1"/>
  <c r="BU624" i="7"/>
  <c r="AS624" i="6" s="1"/>
  <c r="BV624" i="7"/>
  <c r="AT624" i="6" s="1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Y625" i="7"/>
  <c r="Z625" i="7"/>
  <c r="AA625" i="7"/>
  <c r="AB625" i="7"/>
  <c r="AC625" i="7"/>
  <c r="AD625" i="7"/>
  <c r="AE625" i="7"/>
  <c r="AF625" i="7"/>
  <c r="AG625" i="7"/>
  <c r="AH625" i="7"/>
  <c r="AI625" i="7"/>
  <c r="AJ625" i="7"/>
  <c r="AK625" i="7"/>
  <c r="AL625" i="7"/>
  <c r="AM625" i="7"/>
  <c r="AN625" i="7"/>
  <c r="AO625" i="7"/>
  <c r="AP625" i="7"/>
  <c r="AQ625" i="7"/>
  <c r="AR625" i="7"/>
  <c r="AS625" i="7"/>
  <c r="AT625" i="7"/>
  <c r="AU625" i="7"/>
  <c r="AV625" i="7"/>
  <c r="AW625" i="7"/>
  <c r="AX625" i="7"/>
  <c r="AY625" i="7"/>
  <c r="AZ625" i="7"/>
  <c r="BA625" i="7"/>
  <c r="BB625" i="7"/>
  <c r="BC625" i="7"/>
  <c r="BD625" i="7"/>
  <c r="BE625" i="7"/>
  <c r="BF625" i="7"/>
  <c r="BG625" i="7"/>
  <c r="BH625" i="7"/>
  <c r="BI625" i="7"/>
  <c r="BJ625" i="7"/>
  <c r="BK625" i="7"/>
  <c r="BL625" i="7"/>
  <c r="BM625" i="7"/>
  <c r="BN625" i="7"/>
  <c r="BO625" i="7"/>
  <c r="BP625" i="7"/>
  <c r="AQ625" i="6" s="1"/>
  <c r="BQ625" i="7"/>
  <c r="BR625" i="7"/>
  <c r="BS625" i="7"/>
  <c r="BT625" i="7"/>
  <c r="AR625" i="6" s="1"/>
  <c r="BU625" i="7"/>
  <c r="AS625" i="6" s="1"/>
  <c r="BV625" i="7"/>
  <c r="AT625" i="6" s="1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Y626" i="7"/>
  <c r="Z626" i="7"/>
  <c r="AA626" i="7"/>
  <c r="AB626" i="7"/>
  <c r="AC626" i="7"/>
  <c r="AD626" i="7"/>
  <c r="AE626" i="7"/>
  <c r="AF626" i="7"/>
  <c r="AG626" i="7"/>
  <c r="AH626" i="7"/>
  <c r="AI626" i="7"/>
  <c r="AJ626" i="7"/>
  <c r="AK626" i="7"/>
  <c r="AL626" i="7"/>
  <c r="AM626" i="7"/>
  <c r="AN626" i="7"/>
  <c r="AO626" i="7"/>
  <c r="AP626" i="7"/>
  <c r="AQ626" i="7"/>
  <c r="AR626" i="7"/>
  <c r="AS626" i="7"/>
  <c r="AT626" i="7"/>
  <c r="AU626" i="7"/>
  <c r="AV626" i="7"/>
  <c r="AW626" i="7"/>
  <c r="AX626" i="7"/>
  <c r="AY626" i="7"/>
  <c r="AZ626" i="7"/>
  <c r="BA626" i="7"/>
  <c r="BB626" i="7"/>
  <c r="BC626" i="7"/>
  <c r="BD626" i="7"/>
  <c r="BE626" i="7"/>
  <c r="BF626" i="7"/>
  <c r="BG626" i="7"/>
  <c r="BH626" i="7"/>
  <c r="BI626" i="7"/>
  <c r="BJ626" i="7"/>
  <c r="BK626" i="7"/>
  <c r="BL626" i="7"/>
  <c r="BM626" i="7"/>
  <c r="BN626" i="7"/>
  <c r="BO626" i="7"/>
  <c r="BP626" i="7"/>
  <c r="AQ626" i="6" s="1"/>
  <c r="BQ626" i="7"/>
  <c r="BR626" i="7"/>
  <c r="BS626" i="7"/>
  <c r="BT626" i="7"/>
  <c r="AR626" i="6" s="1"/>
  <c r="BU626" i="7"/>
  <c r="AS626" i="6" s="1"/>
  <c r="BV626" i="7"/>
  <c r="AT626" i="6" s="1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Y627" i="7"/>
  <c r="Z627" i="7"/>
  <c r="AA627" i="7"/>
  <c r="AB627" i="7"/>
  <c r="AC627" i="7"/>
  <c r="AD627" i="7"/>
  <c r="AE627" i="7"/>
  <c r="AF627" i="7"/>
  <c r="AG627" i="7"/>
  <c r="AH627" i="7"/>
  <c r="AI627" i="7"/>
  <c r="AJ627" i="7"/>
  <c r="AK627" i="7"/>
  <c r="AL627" i="7"/>
  <c r="AM627" i="7"/>
  <c r="AN627" i="7"/>
  <c r="AO627" i="7"/>
  <c r="AP627" i="7"/>
  <c r="AQ627" i="7"/>
  <c r="AR627" i="7"/>
  <c r="AS627" i="7"/>
  <c r="AT627" i="7"/>
  <c r="AU627" i="7"/>
  <c r="AV627" i="7"/>
  <c r="AW627" i="7"/>
  <c r="AX627" i="7"/>
  <c r="AY627" i="7"/>
  <c r="AZ627" i="7"/>
  <c r="BA627" i="7"/>
  <c r="BB627" i="7"/>
  <c r="BC627" i="7"/>
  <c r="BD627" i="7"/>
  <c r="BE627" i="7"/>
  <c r="BF627" i="7"/>
  <c r="BG627" i="7"/>
  <c r="BH627" i="7"/>
  <c r="BI627" i="7"/>
  <c r="BJ627" i="7"/>
  <c r="BK627" i="7"/>
  <c r="BL627" i="7"/>
  <c r="BM627" i="7"/>
  <c r="BN627" i="7"/>
  <c r="BO627" i="7"/>
  <c r="BP627" i="7"/>
  <c r="AQ627" i="6" s="1"/>
  <c r="BQ627" i="7"/>
  <c r="BR627" i="7"/>
  <c r="BS627" i="7"/>
  <c r="BT627" i="7"/>
  <c r="AR627" i="6" s="1"/>
  <c r="BU627" i="7"/>
  <c r="AS627" i="6" s="1"/>
  <c r="BV627" i="7"/>
  <c r="AT627" i="6" s="1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Y628" i="7"/>
  <c r="Z628" i="7"/>
  <c r="AA628" i="7"/>
  <c r="AB628" i="7"/>
  <c r="AC628" i="7"/>
  <c r="AD628" i="7"/>
  <c r="AE628" i="7"/>
  <c r="AF628" i="7"/>
  <c r="AG628" i="7"/>
  <c r="AH628" i="7"/>
  <c r="AI628" i="7"/>
  <c r="AJ628" i="7"/>
  <c r="AK628" i="7"/>
  <c r="AL628" i="7"/>
  <c r="AM628" i="7"/>
  <c r="AN628" i="7"/>
  <c r="AO628" i="7"/>
  <c r="AP628" i="7"/>
  <c r="AQ628" i="7"/>
  <c r="AR628" i="7"/>
  <c r="AS628" i="7"/>
  <c r="AT628" i="7"/>
  <c r="AU628" i="7"/>
  <c r="AV628" i="7"/>
  <c r="AW628" i="7"/>
  <c r="AX628" i="7"/>
  <c r="AY628" i="7"/>
  <c r="AZ628" i="7"/>
  <c r="BA628" i="7"/>
  <c r="BB628" i="7"/>
  <c r="BC628" i="7"/>
  <c r="BD628" i="7"/>
  <c r="BE628" i="7"/>
  <c r="BF628" i="7"/>
  <c r="BG628" i="7"/>
  <c r="BH628" i="7"/>
  <c r="BI628" i="7"/>
  <c r="BJ628" i="7"/>
  <c r="BK628" i="7"/>
  <c r="BL628" i="7"/>
  <c r="BM628" i="7"/>
  <c r="BN628" i="7"/>
  <c r="BO628" i="7"/>
  <c r="BP628" i="7"/>
  <c r="AQ628" i="6" s="1"/>
  <c r="BQ628" i="7"/>
  <c r="BR628" i="7"/>
  <c r="BS628" i="7"/>
  <c r="BT628" i="7"/>
  <c r="AR628" i="6" s="1"/>
  <c r="BU628" i="7"/>
  <c r="AS628" i="6" s="1"/>
  <c r="BV628" i="7"/>
  <c r="AT628" i="6" s="1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Y629" i="7"/>
  <c r="Z629" i="7"/>
  <c r="AA629" i="7"/>
  <c r="AB629" i="7"/>
  <c r="AC629" i="7"/>
  <c r="AD629" i="7"/>
  <c r="AE629" i="7"/>
  <c r="AF629" i="7"/>
  <c r="AG629" i="7"/>
  <c r="AH629" i="7"/>
  <c r="AI629" i="7"/>
  <c r="AJ629" i="7"/>
  <c r="AK629" i="7"/>
  <c r="AL629" i="7"/>
  <c r="AM629" i="7"/>
  <c r="AN629" i="7"/>
  <c r="AO629" i="7"/>
  <c r="AP629" i="7"/>
  <c r="AQ629" i="7"/>
  <c r="AR629" i="7"/>
  <c r="AS629" i="7"/>
  <c r="AT629" i="7"/>
  <c r="AU629" i="7"/>
  <c r="AV629" i="7"/>
  <c r="AW629" i="7"/>
  <c r="AX629" i="7"/>
  <c r="AY629" i="7"/>
  <c r="AZ629" i="7"/>
  <c r="BA629" i="7"/>
  <c r="BB629" i="7"/>
  <c r="BC629" i="7"/>
  <c r="BD629" i="7"/>
  <c r="BE629" i="7"/>
  <c r="BF629" i="7"/>
  <c r="BG629" i="7"/>
  <c r="BH629" i="7"/>
  <c r="BI629" i="7"/>
  <c r="BJ629" i="7"/>
  <c r="BK629" i="7"/>
  <c r="BL629" i="7"/>
  <c r="BM629" i="7"/>
  <c r="BN629" i="7"/>
  <c r="BO629" i="7"/>
  <c r="BP629" i="7"/>
  <c r="AQ629" i="6" s="1"/>
  <c r="BQ629" i="7"/>
  <c r="BR629" i="7"/>
  <c r="BS629" i="7"/>
  <c r="BT629" i="7"/>
  <c r="AR629" i="6" s="1"/>
  <c r="BU629" i="7"/>
  <c r="AS629" i="6" s="1"/>
  <c r="BV629" i="7"/>
  <c r="AT629" i="6" s="1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Y630" i="7"/>
  <c r="Z630" i="7"/>
  <c r="AA630" i="7"/>
  <c r="AB630" i="7"/>
  <c r="AC630" i="7"/>
  <c r="AD630" i="7"/>
  <c r="AE630" i="7"/>
  <c r="AF630" i="7"/>
  <c r="AG630" i="7"/>
  <c r="AH630" i="7"/>
  <c r="AI630" i="7"/>
  <c r="AJ630" i="7"/>
  <c r="AK630" i="7"/>
  <c r="AL630" i="7"/>
  <c r="AM630" i="7"/>
  <c r="AN630" i="7"/>
  <c r="AO630" i="7"/>
  <c r="AP630" i="7"/>
  <c r="AQ630" i="7"/>
  <c r="AR630" i="7"/>
  <c r="AS630" i="7"/>
  <c r="AT630" i="7"/>
  <c r="AU630" i="7"/>
  <c r="AV630" i="7"/>
  <c r="AW630" i="7"/>
  <c r="AX630" i="7"/>
  <c r="AY630" i="7"/>
  <c r="AZ630" i="7"/>
  <c r="BA630" i="7"/>
  <c r="BB630" i="7"/>
  <c r="BC630" i="7"/>
  <c r="BD630" i="7"/>
  <c r="BE630" i="7"/>
  <c r="BF630" i="7"/>
  <c r="BG630" i="7"/>
  <c r="BH630" i="7"/>
  <c r="BI630" i="7"/>
  <c r="BJ630" i="7"/>
  <c r="BK630" i="7"/>
  <c r="BL630" i="7"/>
  <c r="BM630" i="7"/>
  <c r="BN630" i="7"/>
  <c r="BO630" i="7"/>
  <c r="BP630" i="7"/>
  <c r="AQ630" i="6" s="1"/>
  <c r="BQ630" i="7"/>
  <c r="BR630" i="7"/>
  <c r="BS630" i="7"/>
  <c r="BT630" i="7"/>
  <c r="AR630" i="6" s="1"/>
  <c r="BU630" i="7"/>
  <c r="AS630" i="6" s="1"/>
  <c r="BV630" i="7"/>
  <c r="AT630" i="6" s="1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Y631" i="7"/>
  <c r="Z631" i="7"/>
  <c r="AA631" i="7"/>
  <c r="AB631" i="7"/>
  <c r="AC631" i="7"/>
  <c r="AD631" i="7"/>
  <c r="AE631" i="7"/>
  <c r="AF631" i="7"/>
  <c r="AG631" i="7"/>
  <c r="AH631" i="7"/>
  <c r="AI631" i="7"/>
  <c r="AJ631" i="7"/>
  <c r="AK631" i="7"/>
  <c r="AL631" i="7"/>
  <c r="AM631" i="7"/>
  <c r="AN631" i="7"/>
  <c r="AO631" i="7"/>
  <c r="AP631" i="7"/>
  <c r="AQ631" i="7"/>
  <c r="AR631" i="7"/>
  <c r="AS631" i="7"/>
  <c r="AT631" i="7"/>
  <c r="AU631" i="7"/>
  <c r="AV631" i="7"/>
  <c r="AW631" i="7"/>
  <c r="AX631" i="7"/>
  <c r="AY631" i="7"/>
  <c r="AZ631" i="7"/>
  <c r="BA631" i="7"/>
  <c r="BB631" i="7"/>
  <c r="BC631" i="7"/>
  <c r="BD631" i="7"/>
  <c r="BE631" i="7"/>
  <c r="BF631" i="7"/>
  <c r="BG631" i="7"/>
  <c r="BH631" i="7"/>
  <c r="BI631" i="7"/>
  <c r="BJ631" i="7"/>
  <c r="BK631" i="7"/>
  <c r="BL631" i="7"/>
  <c r="BM631" i="7"/>
  <c r="BN631" i="7"/>
  <c r="BO631" i="7"/>
  <c r="BP631" i="7"/>
  <c r="AQ631" i="6" s="1"/>
  <c r="BQ631" i="7"/>
  <c r="BR631" i="7"/>
  <c r="BS631" i="7"/>
  <c r="BT631" i="7"/>
  <c r="AR631" i="6" s="1"/>
  <c r="BU631" i="7"/>
  <c r="AS631" i="6" s="1"/>
  <c r="BV631" i="7"/>
  <c r="AT631" i="6" s="1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Y632" i="7"/>
  <c r="Z632" i="7"/>
  <c r="AA632" i="7"/>
  <c r="AB632" i="7"/>
  <c r="AC632" i="7"/>
  <c r="AD632" i="7"/>
  <c r="AE632" i="7"/>
  <c r="AF632" i="7"/>
  <c r="AG632" i="7"/>
  <c r="AH632" i="7"/>
  <c r="AI632" i="7"/>
  <c r="AJ632" i="7"/>
  <c r="AK632" i="7"/>
  <c r="AL632" i="7"/>
  <c r="AM632" i="7"/>
  <c r="AN632" i="7"/>
  <c r="AO632" i="7"/>
  <c r="AP632" i="7"/>
  <c r="AQ632" i="7"/>
  <c r="AR632" i="7"/>
  <c r="AS632" i="7"/>
  <c r="AT632" i="7"/>
  <c r="AU632" i="7"/>
  <c r="AV632" i="7"/>
  <c r="AW632" i="7"/>
  <c r="AX632" i="7"/>
  <c r="AY632" i="7"/>
  <c r="AZ632" i="7"/>
  <c r="BA632" i="7"/>
  <c r="BB632" i="7"/>
  <c r="BC632" i="7"/>
  <c r="BD632" i="7"/>
  <c r="BE632" i="7"/>
  <c r="BF632" i="7"/>
  <c r="BG632" i="7"/>
  <c r="BH632" i="7"/>
  <c r="BI632" i="7"/>
  <c r="BJ632" i="7"/>
  <c r="BK632" i="7"/>
  <c r="BL632" i="7"/>
  <c r="BM632" i="7"/>
  <c r="BN632" i="7"/>
  <c r="BO632" i="7"/>
  <c r="BP632" i="7"/>
  <c r="AQ632" i="6" s="1"/>
  <c r="BQ632" i="7"/>
  <c r="BR632" i="7"/>
  <c r="BS632" i="7"/>
  <c r="BT632" i="7"/>
  <c r="AR632" i="6" s="1"/>
  <c r="BU632" i="7"/>
  <c r="AS632" i="6" s="1"/>
  <c r="BV632" i="7"/>
  <c r="AT632" i="6" s="1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Y633" i="7"/>
  <c r="Z633" i="7"/>
  <c r="AA633" i="7"/>
  <c r="AB633" i="7"/>
  <c r="AC633" i="7"/>
  <c r="AD633" i="7"/>
  <c r="AE633" i="7"/>
  <c r="AF633" i="7"/>
  <c r="AG633" i="7"/>
  <c r="AH633" i="7"/>
  <c r="AI633" i="7"/>
  <c r="AJ633" i="7"/>
  <c r="AK633" i="7"/>
  <c r="AL633" i="7"/>
  <c r="AM633" i="7"/>
  <c r="AN633" i="7"/>
  <c r="AO633" i="7"/>
  <c r="AP633" i="7"/>
  <c r="AQ633" i="7"/>
  <c r="AR633" i="7"/>
  <c r="AS633" i="7"/>
  <c r="AT633" i="7"/>
  <c r="AU633" i="7"/>
  <c r="AV633" i="7"/>
  <c r="AW633" i="7"/>
  <c r="AX633" i="7"/>
  <c r="AY633" i="7"/>
  <c r="AZ633" i="7"/>
  <c r="BA633" i="7"/>
  <c r="BB633" i="7"/>
  <c r="BC633" i="7"/>
  <c r="BD633" i="7"/>
  <c r="BE633" i="7"/>
  <c r="BF633" i="7"/>
  <c r="BG633" i="7"/>
  <c r="BH633" i="7"/>
  <c r="BI633" i="7"/>
  <c r="BJ633" i="7"/>
  <c r="BK633" i="7"/>
  <c r="BL633" i="7"/>
  <c r="BM633" i="7"/>
  <c r="BN633" i="7"/>
  <c r="BO633" i="7"/>
  <c r="BP633" i="7"/>
  <c r="AQ633" i="6" s="1"/>
  <c r="BQ633" i="7"/>
  <c r="BR633" i="7"/>
  <c r="BS633" i="7"/>
  <c r="BT633" i="7"/>
  <c r="AR633" i="6" s="1"/>
  <c r="BU633" i="7"/>
  <c r="AS633" i="6" s="1"/>
  <c r="BV633" i="7"/>
  <c r="AT633" i="6" s="1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Y634" i="7"/>
  <c r="Z634" i="7"/>
  <c r="AA634" i="7"/>
  <c r="AB634" i="7"/>
  <c r="AC634" i="7"/>
  <c r="AD634" i="7"/>
  <c r="AE634" i="7"/>
  <c r="AF634" i="7"/>
  <c r="AG634" i="7"/>
  <c r="AH634" i="7"/>
  <c r="AI634" i="7"/>
  <c r="AJ634" i="7"/>
  <c r="AK634" i="7"/>
  <c r="AL634" i="7"/>
  <c r="AM634" i="7"/>
  <c r="AN634" i="7"/>
  <c r="AO634" i="7"/>
  <c r="AP634" i="7"/>
  <c r="AQ634" i="7"/>
  <c r="AR634" i="7"/>
  <c r="AS634" i="7"/>
  <c r="AT634" i="7"/>
  <c r="AU634" i="7"/>
  <c r="AV634" i="7"/>
  <c r="AW634" i="7"/>
  <c r="AX634" i="7"/>
  <c r="AY634" i="7"/>
  <c r="AZ634" i="7"/>
  <c r="BA634" i="7"/>
  <c r="BB634" i="7"/>
  <c r="BC634" i="7"/>
  <c r="BD634" i="7"/>
  <c r="BE634" i="7"/>
  <c r="BF634" i="7"/>
  <c r="BG634" i="7"/>
  <c r="BH634" i="7"/>
  <c r="BI634" i="7"/>
  <c r="BJ634" i="7"/>
  <c r="BK634" i="7"/>
  <c r="BL634" i="7"/>
  <c r="BM634" i="7"/>
  <c r="BN634" i="7"/>
  <c r="BO634" i="7"/>
  <c r="BP634" i="7"/>
  <c r="AQ634" i="6" s="1"/>
  <c r="BQ634" i="7"/>
  <c r="BR634" i="7"/>
  <c r="BS634" i="7"/>
  <c r="BT634" i="7"/>
  <c r="AR634" i="6" s="1"/>
  <c r="BU634" i="7"/>
  <c r="AS634" i="6" s="1"/>
  <c r="BV634" i="7"/>
  <c r="AT634" i="6" s="1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Y635" i="7"/>
  <c r="Z635" i="7"/>
  <c r="AA635" i="7"/>
  <c r="AB635" i="7"/>
  <c r="AC635" i="7"/>
  <c r="AD635" i="7"/>
  <c r="AE635" i="7"/>
  <c r="AF635" i="7"/>
  <c r="AG635" i="7"/>
  <c r="AH635" i="7"/>
  <c r="AI635" i="7"/>
  <c r="AJ635" i="7"/>
  <c r="AK635" i="7"/>
  <c r="AL635" i="7"/>
  <c r="AM635" i="7"/>
  <c r="AN635" i="7"/>
  <c r="AO635" i="7"/>
  <c r="AP635" i="7"/>
  <c r="AQ635" i="7"/>
  <c r="AR635" i="7"/>
  <c r="AS635" i="7"/>
  <c r="AT635" i="7"/>
  <c r="AU635" i="7"/>
  <c r="AV635" i="7"/>
  <c r="AW635" i="7"/>
  <c r="AX635" i="7"/>
  <c r="AY635" i="7"/>
  <c r="AZ635" i="7"/>
  <c r="BA635" i="7"/>
  <c r="BB635" i="7"/>
  <c r="BC635" i="7"/>
  <c r="BD635" i="7"/>
  <c r="BE635" i="7"/>
  <c r="BF635" i="7"/>
  <c r="BG635" i="7"/>
  <c r="BH635" i="7"/>
  <c r="BI635" i="7"/>
  <c r="BJ635" i="7"/>
  <c r="BK635" i="7"/>
  <c r="BL635" i="7"/>
  <c r="BM635" i="7"/>
  <c r="BN635" i="7"/>
  <c r="BO635" i="7"/>
  <c r="BP635" i="7"/>
  <c r="AQ635" i="6" s="1"/>
  <c r="BQ635" i="7"/>
  <c r="BR635" i="7"/>
  <c r="BS635" i="7"/>
  <c r="BT635" i="7"/>
  <c r="AR635" i="6" s="1"/>
  <c r="BU635" i="7"/>
  <c r="AS635" i="6" s="1"/>
  <c r="BV635" i="7"/>
  <c r="AT635" i="6" s="1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Y636" i="7"/>
  <c r="Z636" i="7"/>
  <c r="AA636" i="7"/>
  <c r="AB636" i="7"/>
  <c r="AC636" i="7"/>
  <c r="AD636" i="7"/>
  <c r="AE636" i="7"/>
  <c r="AF636" i="7"/>
  <c r="AG636" i="7"/>
  <c r="AH636" i="7"/>
  <c r="AI636" i="7"/>
  <c r="AJ636" i="7"/>
  <c r="AK636" i="7"/>
  <c r="AL636" i="7"/>
  <c r="AM636" i="7"/>
  <c r="AN636" i="7"/>
  <c r="AO636" i="7"/>
  <c r="AP636" i="7"/>
  <c r="AQ636" i="7"/>
  <c r="AR636" i="7"/>
  <c r="AS636" i="7"/>
  <c r="AT636" i="7"/>
  <c r="AU636" i="7"/>
  <c r="AV636" i="7"/>
  <c r="AW636" i="7"/>
  <c r="AX636" i="7"/>
  <c r="AY636" i="7"/>
  <c r="AZ636" i="7"/>
  <c r="BA636" i="7"/>
  <c r="BB636" i="7"/>
  <c r="BC636" i="7"/>
  <c r="BD636" i="7"/>
  <c r="BE636" i="7"/>
  <c r="BF636" i="7"/>
  <c r="BG636" i="7"/>
  <c r="BH636" i="7"/>
  <c r="BI636" i="7"/>
  <c r="BJ636" i="7"/>
  <c r="BK636" i="7"/>
  <c r="BL636" i="7"/>
  <c r="BM636" i="7"/>
  <c r="BN636" i="7"/>
  <c r="BO636" i="7"/>
  <c r="BP636" i="7"/>
  <c r="AQ636" i="6" s="1"/>
  <c r="BQ636" i="7"/>
  <c r="BR636" i="7"/>
  <c r="BS636" i="7"/>
  <c r="BT636" i="7"/>
  <c r="AR636" i="6" s="1"/>
  <c r="BU636" i="7"/>
  <c r="AS636" i="6" s="1"/>
  <c r="BV636" i="7"/>
  <c r="AT636" i="6" s="1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Y637" i="7"/>
  <c r="Z637" i="7"/>
  <c r="AA637" i="7"/>
  <c r="AB637" i="7"/>
  <c r="AC637" i="7"/>
  <c r="AD637" i="7"/>
  <c r="AE637" i="7"/>
  <c r="AF637" i="7"/>
  <c r="AG637" i="7"/>
  <c r="AH637" i="7"/>
  <c r="AI637" i="7"/>
  <c r="AJ637" i="7"/>
  <c r="AK637" i="7"/>
  <c r="AL637" i="7"/>
  <c r="AM637" i="7"/>
  <c r="AN637" i="7"/>
  <c r="AO637" i="7"/>
  <c r="AP637" i="7"/>
  <c r="AQ637" i="7"/>
  <c r="AR637" i="7"/>
  <c r="AS637" i="7"/>
  <c r="AT637" i="7"/>
  <c r="AU637" i="7"/>
  <c r="AV637" i="7"/>
  <c r="AW637" i="7"/>
  <c r="AX637" i="7"/>
  <c r="AY637" i="7"/>
  <c r="AZ637" i="7"/>
  <c r="BA637" i="7"/>
  <c r="BB637" i="7"/>
  <c r="BC637" i="7"/>
  <c r="BD637" i="7"/>
  <c r="BE637" i="7"/>
  <c r="BF637" i="7"/>
  <c r="BG637" i="7"/>
  <c r="BH637" i="7"/>
  <c r="BI637" i="7"/>
  <c r="BJ637" i="7"/>
  <c r="BK637" i="7"/>
  <c r="BL637" i="7"/>
  <c r="BM637" i="7"/>
  <c r="BN637" i="7"/>
  <c r="BO637" i="7"/>
  <c r="BP637" i="7"/>
  <c r="AQ637" i="6" s="1"/>
  <c r="BQ637" i="7"/>
  <c r="BR637" i="7"/>
  <c r="BS637" i="7"/>
  <c r="BT637" i="7"/>
  <c r="AR637" i="6" s="1"/>
  <c r="BU637" i="7"/>
  <c r="AS637" i="6" s="1"/>
  <c r="BV637" i="7"/>
  <c r="AT637" i="6" s="1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Y638" i="7"/>
  <c r="Z638" i="7"/>
  <c r="AA638" i="7"/>
  <c r="AB638" i="7"/>
  <c r="AC638" i="7"/>
  <c r="AD638" i="7"/>
  <c r="AE638" i="7"/>
  <c r="AF638" i="7"/>
  <c r="AG638" i="7"/>
  <c r="AH638" i="7"/>
  <c r="AI638" i="7"/>
  <c r="AJ638" i="7"/>
  <c r="AK638" i="7"/>
  <c r="AL638" i="7"/>
  <c r="AM638" i="7"/>
  <c r="AN638" i="7"/>
  <c r="AO638" i="7"/>
  <c r="AP638" i="7"/>
  <c r="AQ638" i="7"/>
  <c r="AR638" i="7"/>
  <c r="AS638" i="7"/>
  <c r="AT638" i="7"/>
  <c r="AU638" i="7"/>
  <c r="AV638" i="7"/>
  <c r="AW638" i="7"/>
  <c r="AX638" i="7"/>
  <c r="AY638" i="7"/>
  <c r="AZ638" i="7"/>
  <c r="BA638" i="7"/>
  <c r="BB638" i="7"/>
  <c r="BC638" i="7"/>
  <c r="BD638" i="7"/>
  <c r="BE638" i="7"/>
  <c r="BF638" i="7"/>
  <c r="BG638" i="7"/>
  <c r="BH638" i="7"/>
  <c r="BI638" i="7"/>
  <c r="BJ638" i="7"/>
  <c r="BK638" i="7"/>
  <c r="BL638" i="7"/>
  <c r="BM638" i="7"/>
  <c r="BN638" i="7"/>
  <c r="BO638" i="7"/>
  <c r="BP638" i="7"/>
  <c r="AQ638" i="6" s="1"/>
  <c r="BQ638" i="7"/>
  <c r="BR638" i="7"/>
  <c r="BS638" i="7"/>
  <c r="BT638" i="7"/>
  <c r="AR638" i="6" s="1"/>
  <c r="BU638" i="7"/>
  <c r="AS638" i="6" s="1"/>
  <c r="BV638" i="7"/>
  <c r="AT638" i="6" s="1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Y639" i="7"/>
  <c r="Z639" i="7"/>
  <c r="AA639" i="7"/>
  <c r="AB639" i="7"/>
  <c r="AC639" i="7"/>
  <c r="AD639" i="7"/>
  <c r="AE639" i="7"/>
  <c r="AF639" i="7"/>
  <c r="AG639" i="7"/>
  <c r="AH639" i="7"/>
  <c r="AI639" i="7"/>
  <c r="AJ639" i="7"/>
  <c r="AK639" i="7"/>
  <c r="AL639" i="7"/>
  <c r="AM639" i="7"/>
  <c r="AN639" i="7"/>
  <c r="AO639" i="7"/>
  <c r="AP639" i="7"/>
  <c r="AQ639" i="7"/>
  <c r="AR639" i="7"/>
  <c r="AS639" i="7"/>
  <c r="AT639" i="7"/>
  <c r="AU639" i="7"/>
  <c r="AV639" i="7"/>
  <c r="AW639" i="7"/>
  <c r="AX639" i="7"/>
  <c r="AY639" i="7"/>
  <c r="AZ639" i="7"/>
  <c r="BA639" i="7"/>
  <c r="BB639" i="7"/>
  <c r="BC639" i="7"/>
  <c r="BD639" i="7"/>
  <c r="BE639" i="7"/>
  <c r="BF639" i="7"/>
  <c r="BG639" i="7"/>
  <c r="BH639" i="7"/>
  <c r="BI639" i="7"/>
  <c r="BJ639" i="7"/>
  <c r="BK639" i="7"/>
  <c r="BL639" i="7"/>
  <c r="BM639" i="7"/>
  <c r="BN639" i="7"/>
  <c r="BO639" i="7"/>
  <c r="BP639" i="7"/>
  <c r="AQ639" i="6" s="1"/>
  <c r="BQ639" i="7"/>
  <c r="BR639" i="7"/>
  <c r="BS639" i="7"/>
  <c r="BT639" i="7"/>
  <c r="AR639" i="6" s="1"/>
  <c r="BU639" i="7"/>
  <c r="AS639" i="6" s="1"/>
  <c r="BV639" i="7"/>
  <c r="AT639" i="6" s="1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Y640" i="7"/>
  <c r="Z640" i="7"/>
  <c r="AA640" i="7"/>
  <c r="AB640" i="7"/>
  <c r="AC640" i="7"/>
  <c r="AD640" i="7"/>
  <c r="AE640" i="7"/>
  <c r="AF640" i="7"/>
  <c r="AG640" i="7"/>
  <c r="AH640" i="7"/>
  <c r="AI640" i="7"/>
  <c r="AJ640" i="7"/>
  <c r="AK640" i="7"/>
  <c r="AL640" i="7"/>
  <c r="AM640" i="7"/>
  <c r="AN640" i="7"/>
  <c r="AO640" i="7"/>
  <c r="AP640" i="7"/>
  <c r="AQ640" i="7"/>
  <c r="AR640" i="7"/>
  <c r="AS640" i="7"/>
  <c r="AT640" i="7"/>
  <c r="AU640" i="7"/>
  <c r="AV640" i="7"/>
  <c r="AW640" i="7"/>
  <c r="AX640" i="7"/>
  <c r="AY640" i="7"/>
  <c r="AZ640" i="7"/>
  <c r="BA640" i="7"/>
  <c r="BB640" i="7"/>
  <c r="BC640" i="7"/>
  <c r="BD640" i="7"/>
  <c r="BE640" i="7"/>
  <c r="BF640" i="7"/>
  <c r="BG640" i="7"/>
  <c r="BH640" i="7"/>
  <c r="BI640" i="7"/>
  <c r="BJ640" i="7"/>
  <c r="BK640" i="7"/>
  <c r="BL640" i="7"/>
  <c r="BM640" i="7"/>
  <c r="BN640" i="7"/>
  <c r="BO640" i="7"/>
  <c r="BP640" i="7"/>
  <c r="AQ640" i="6" s="1"/>
  <c r="BQ640" i="7"/>
  <c r="BR640" i="7"/>
  <c r="BS640" i="7"/>
  <c r="BT640" i="7"/>
  <c r="AR640" i="6" s="1"/>
  <c r="BU640" i="7"/>
  <c r="AS640" i="6" s="1"/>
  <c r="BV640" i="7"/>
  <c r="AT640" i="6" s="1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Y641" i="7"/>
  <c r="Z641" i="7"/>
  <c r="AA641" i="7"/>
  <c r="AB641" i="7"/>
  <c r="AC641" i="7"/>
  <c r="AD641" i="7"/>
  <c r="AE641" i="7"/>
  <c r="AF641" i="7"/>
  <c r="AG641" i="7"/>
  <c r="AH641" i="7"/>
  <c r="AI641" i="7"/>
  <c r="AJ641" i="7"/>
  <c r="AK641" i="7"/>
  <c r="AL641" i="7"/>
  <c r="AM641" i="7"/>
  <c r="AN641" i="7"/>
  <c r="AO641" i="7"/>
  <c r="AP641" i="7"/>
  <c r="AQ641" i="7"/>
  <c r="AR641" i="7"/>
  <c r="AS641" i="7"/>
  <c r="AT641" i="7"/>
  <c r="AU641" i="7"/>
  <c r="AV641" i="7"/>
  <c r="AW641" i="7"/>
  <c r="AX641" i="7"/>
  <c r="AY641" i="7"/>
  <c r="AZ641" i="7"/>
  <c r="BA641" i="7"/>
  <c r="BB641" i="7"/>
  <c r="BC641" i="7"/>
  <c r="BD641" i="7"/>
  <c r="BE641" i="7"/>
  <c r="BF641" i="7"/>
  <c r="BG641" i="7"/>
  <c r="BH641" i="7"/>
  <c r="BI641" i="7"/>
  <c r="BJ641" i="7"/>
  <c r="BK641" i="7"/>
  <c r="BL641" i="7"/>
  <c r="BM641" i="7"/>
  <c r="BN641" i="7"/>
  <c r="BO641" i="7"/>
  <c r="BP641" i="7"/>
  <c r="AQ641" i="6" s="1"/>
  <c r="BQ641" i="7"/>
  <c r="BR641" i="7"/>
  <c r="BS641" i="7"/>
  <c r="BT641" i="7"/>
  <c r="AR641" i="6" s="1"/>
  <c r="BU641" i="7"/>
  <c r="AS641" i="6" s="1"/>
  <c r="BV641" i="7"/>
  <c r="AT641" i="6" s="1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Y642" i="7"/>
  <c r="Z642" i="7"/>
  <c r="AA642" i="7"/>
  <c r="AB642" i="7"/>
  <c r="AC642" i="7"/>
  <c r="AD642" i="7"/>
  <c r="AE642" i="7"/>
  <c r="AF642" i="7"/>
  <c r="AG642" i="7"/>
  <c r="AH642" i="7"/>
  <c r="AI642" i="7"/>
  <c r="AJ642" i="7"/>
  <c r="AK642" i="7"/>
  <c r="AL642" i="7"/>
  <c r="AM642" i="7"/>
  <c r="AN642" i="7"/>
  <c r="AO642" i="7"/>
  <c r="AP642" i="7"/>
  <c r="AQ642" i="7"/>
  <c r="AR642" i="7"/>
  <c r="AS642" i="7"/>
  <c r="AT642" i="7"/>
  <c r="AU642" i="7"/>
  <c r="AV642" i="7"/>
  <c r="AW642" i="7"/>
  <c r="AX642" i="7"/>
  <c r="AY642" i="7"/>
  <c r="AZ642" i="7"/>
  <c r="BA642" i="7"/>
  <c r="BB642" i="7"/>
  <c r="BC642" i="7"/>
  <c r="BD642" i="7"/>
  <c r="BE642" i="7"/>
  <c r="BF642" i="7"/>
  <c r="BG642" i="7"/>
  <c r="BH642" i="7"/>
  <c r="BI642" i="7"/>
  <c r="BJ642" i="7"/>
  <c r="BK642" i="7"/>
  <c r="BL642" i="7"/>
  <c r="BM642" i="7"/>
  <c r="BN642" i="7"/>
  <c r="BO642" i="7"/>
  <c r="BP642" i="7"/>
  <c r="AQ642" i="6" s="1"/>
  <c r="BQ642" i="7"/>
  <c r="BR642" i="7"/>
  <c r="BS642" i="7"/>
  <c r="BT642" i="7"/>
  <c r="AR642" i="6" s="1"/>
  <c r="BU642" i="7"/>
  <c r="AS642" i="6" s="1"/>
  <c r="BV642" i="7"/>
  <c r="AT642" i="6" s="1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Y643" i="7"/>
  <c r="Z643" i="7"/>
  <c r="AA643" i="7"/>
  <c r="AB643" i="7"/>
  <c r="AC643" i="7"/>
  <c r="AD643" i="7"/>
  <c r="AE643" i="7"/>
  <c r="AF643" i="7"/>
  <c r="AG643" i="7"/>
  <c r="AH643" i="7"/>
  <c r="AI643" i="7"/>
  <c r="AJ643" i="7"/>
  <c r="AK643" i="7"/>
  <c r="AL643" i="7"/>
  <c r="AM643" i="7"/>
  <c r="AN643" i="7"/>
  <c r="AO643" i="7"/>
  <c r="AP643" i="7"/>
  <c r="AQ643" i="7"/>
  <c r="AR643" i="7"/>
  <c r="AS643" i="7"/>
  <c r="AT643" i="7"/>
  <c r="AU643" i="7"/>
  <c r="AV643" i="7"/>
  <c r="AW643" i="7"/>
  <c r="AX643" i="7"/>
  <c r="AY643" i="7"/>
  <c r="AZ643" i="7"/>
  <c r="BA643" i="7"/>
  <c r="BB643" i="7"/>
  <c r="BC643" i="7"/>
  <c r="BD643" i="7"/>
  <c r="BE643" i="7"/>
  <c r="BF643" i="7"/>
  <c r="BG643" i="7"/>
  <c r="BH643" i="7"/>
  <c r="BI643" i="7"/>
  <c r="BJ643" i="7"/>
  <c r="BK643" i="7"/>
  <c r="BL643" i="7"/>
  <c r="BM643" i="7"/>
  <c r="BN643" i="7"/>
  <c r="BO643" i="7"/>
  <c r="BP643" i="7"/>
  <c r="AQ643" i="6" s="1"/>
  <c r="BQ643" i="7"/>
  <c r="BR643" i="7"/>
  <c r="BS643" i="7"/>
  <c r="BT643" i="7"/>
  <c r="AR643" i="6" s="1"/>
  <c r="BU643" i="7"/>
  <c r="AS643" i="6" s="1"/>
  <c r="BV643" i="7"/>
  <c r="AT643" i="6" s="1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Y644" i="7"/>
  <c r="Z644" i="7"/>
  <c r="AA644" i="7"/>
  <c r="AB644" i="7"/>
  <c r="AC644" i="7"/>
  <c r="AD644" i="7"/>
  <c r="AE644" i="7"/>
  <c r="AF644" i="7"/>
  <c r="AG644" i="7"/>
  <c r="AH644" i="7"/>
  <c r="AI644" i="7"/>
  <c r="AJ644" i="7"/>
  <c r="AK644" i="7"/>
  <c r="AL644" i="7"/>
  <c r="AM644" i="7"/>
  <c r="AN644" i="7"/>
  <c r="AO644" i="7"/>
  <c r="AP644" i="7"/>
  <c r="AQ644" i="7"/>
  <c r="AR644" i="7"/>
  <c r="AS644" i="7"/>
  <c r="AT644" i="7"/>
  <c r="AU644" i="7"/>
  <c r="AV644" i="7"/>
  <c r="AW644" i="7"/>
  <c r="AX644" i="7"/>
  <c r="AY644" i="7"/>
  <c r="AZ644" i="7"/>
  <c r="BA644" i="7"/>
  <c r="BB644" i="7"/>
  <c r="BC644" i="7"/>
  <c r="BD644" i="7"/>
  <c r="BE644" i="7"/>
  <c r="BF644" i="7"/>
  <c r="BG644" i="7"/>
  <c r="BH644" i="7"/>
  <c r="BI644" i="7"/>
  <c r="BJ644" i="7"/>
  <c r="BK644" i="7"/>
  <c r="BL644" i="7"/>
  <c r="BM644" i="7"/>
  <c r="BN644" i="7"/>
  <c r="BO644" i="7"/>
  <c r="BP644" i="7"/>
  <c r="AQ644" i="6" s="1"/>
  <c r="BQ644" i="7"/>
  <c r="BR644" i="7"/>
  <c r="BS644" i="7"/>
  <c r="BT644" i="7"/>
  <c r="AR644" i="6" s="1"/>
  <c r="BU644" i="7"/>
  <c r="AS644" i="6" s="1"/>
  <c r="BV644" i="7"/>
  <c r="AT644" i="6" s="1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Y645" i="7"/>
  <c r="Z645" i="7"/>
  <c r="AA645" i="7"/>
  <c r="AB645" i="7"/>
  <c r="AC645" i="7"/>
  <c r="AD645" i="7"/>
  <c r="AE645" i="7"/>
  <c r="AF645" i="7"/>
  <c r="AG645" i="7"/>
  <c r="AH645" i="7"/>
  <c r="AI645" i="7"/>
  <c r="AJ645" i="7"/>
  <c r="AK645" i="7"/>
  <c r="AL645" i="7"/>
  <c r="AM645" i="7"/>
  <c r="AN645" i="7"/>
  <c r="AO645" i="7"/>
  <c r="AP645" i="7"/>
  <c r="AQ645" i="7"/>
  <c r="AR645" i="7"/>
  <c r="AS645" i="7"/>
  <c r="AT645" i="7"/>
  <c r="AU645" i="7"/>
  <c r="AV645" i="7"/>
  <c r="AW645" i="7"/>
  <c r="AX645" i="7"/>
  <c r="AY645" i="7"/>
  <c r="AZ645" i="7"/>
  <c r="BA645" i="7"/>
  <c r="BB645" i="7"/>
  <c r="BC645" i="7"/>
  <c r="BD645" i="7"/>
  <c r="BE645" i="7"/>
  <c r="BF645" i="7"/>
  <c r="BG645" i="7"/>
  <c r="BH645" i="7"/>
  <c r="BI645" i="7"/>
  <c r="BJ645" i="7"/>
  <c r="BK645" i="7"/>
  <c r="BL645" i="7"/>
  <c r="BM645" i="7"/>
  <c r="BN645" i="7"/>
  <c r="BO645" i="7"/>
  <c r="BP645" i="7"/>
  <c r="AQ645" i="6" s="1"/>
  <c r="BQ645" i="7"/>
  <c r="BR645" i="7"/>
  <c r="BS645" i="7"/>
  <c r="BT645" i="7"/>
  <c r="AR645" i="6" s="1"/>
  <c r="BU645" i="7"/>
  <c r="AS645" i="6" s="1"/>
  <c r="BV645" i="7"/>
  <c r="AT645" i="6" s="1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Y646" i="7"/>
  <c r="Z646" i="7"/>
  <c r="AA646" i="7"/>
  <c r="AB646" i="7"/>
  <c r="AC646" i="7"/>
  <c r="AD646" i="7"/>
  <c r="AE646" i="7"/>
  <c r="AF646" i="7"/>
  <c r="AG646" i="7"/>
  <c r="AH646" i="7"/>
  <c r="AI646" i="7"/>
  <c r="AJ646" i="7"/>
  <c r="AK646" i="7"/>
  <c r="AL646" i="7"/>
  <c r="AM646" i="7"/>
  <c r="AN646" i="7"/>
  <c r="AO646" i="7"/>
  <c r="AP646" i="7"/>
  <c r="AQ646" i="7"/>
  <c r="AR646" i="7"/>
  <c r="AS646" i="7"/>
  <c r="AT646" i="7"/>
  <c r="AU646" i="7"/>
  <c r="AV646" i="7"/>
  <c r="AW646" i="7"/>
  <c r="AX646" i="7"/>
  <c r="AY646" i="7"/>
  <c r="AZ646" i="7"/>
  <c r="BA646" i="7"/>
  <c r="BB646" i="7"/>
  <c r="BC646" i="7"/>
  <c r="BD646" i="7"/>
  <c r="BE646" i="7"/>
  <c r="BF646" i="7"/>
  <c r="BG646" i="7"/>
  <c r="BH646" i="7"/>
  <c r="BI646" i="7"/>
  <c r="BJ646" i="7"/>
  <c r="BK646" i="7"/>
  <c r="BL646" i="7"/>
  <c r="BM646" i="7"/>
  <c r="BN646" i="7"/>
  <c r="BO646" i="7"/>
  <c r="BP646" i="7"/>
  <c r="AQ646" i="6" s="1"/>
  <c r="BQ646" i="7"/>
  <c r="BR646" i="7"/>
  <c r="BS646" i="7"/>
  <c r="BT646" i="7"/>
  <c r="AR646" i="6" s="1"/>
  <c r="BU646" i="7"/>
  <c r="AS646" i="6" s="1"/>
  <c r="BV646" i="7"/>
  <c r="AT646" i="6" s="1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Y647" i="7"/>
  <c r="Z647" i="7"/>
  <c r="AA647" i="7"/>
  <c r="AB647" i="7"/>
  <c r="AC647" i="7"/>
  <c r="AD647" i="7"/>
  <c r="AE647" i="7"/>
  <c r="AF647" i="7"/>
  <c r="AG647" i="7"/>
  <c r="AH647" i="7"/>
  <c r="AI647" i="7"/>
  <c r="AJ647" i="7"/>
  <c r="AK647" i="7"/>
  <c r="AL647" i="7"/>
  <c r="AM647" i="7"/>
  <c r="AN647" i="7"/>
  <c r="AO647" i="7"/>
  <c r="AP647" i="7"/>
  <c r="AQ647" i="7"/>
  <c r="AR647" i="7"/>
  <c r="AS647" i="7"/>
  <c r="AT647" i="7"/>
  <c r="AU647" i="7"/>
  <c r="AV647" i="7"/>
  <c r="AW647" i="7"/>
  <c r="AX647" i="7"/>
  <c r="AY647" i="7"/>
  <c r="AZ647" i="7"/>
  <c r="BA647" i="7"/>
  <c r="BB647" i="7"/>
  <c r="BC647" i="7"/>
  <c r="BD647" i="7"/>
  <c r="BE647" i="7"/>
  <c r="BF647" i="7"/>
  <c r="BG647" i="7"/>
  <c r="BH647" i="7"/>
  <c r="BI647" i="7"/>
  <c r="BJ647" i="7"/>
  <c r="BK647" i="7"/>
  <c r="BL647" i="7"/>
  <c r="BM647" i="7"/>
  <c r="BN647" i="7"/>
  <c r="BO647" i="7"/>
  <c r="BP647" i="7"/>
  <c r="AQ647" i="6" s="1"/>
  <c r="BQ647" i="7"/>
  <c r="BR647" i="7"/>
  <c r="BS647" i="7"/>
  <c r="BT647" i="7"/>
  <c r="AR647" i="6" s="1"/>
  <c r="BU647" i="7"/>
  <c r="AS647" i="6" s="1"/>
  <c r="BV647" i="7"/>
  <c r="AT647" i="6" s="1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Y648" i="7"/>
  <c r="Z648" i="7"/>
  <c r="AA648" i="7"/>
  <c r="AB648" i="7"/>
  <c r="AC648" i="7"/>
  <c r="AD648" i="7"/>
  <c r="AE648" i="7"/>
  <c r="AF648" i="7"/>
  <c r="AG648" i="7"/>
  <c r="AH648" i="7"/>
  <c r="AI648" i="7"/>
  <c r="AJ648" i="7"/>
  <c r="AK648" i="7"/>
  <c r="AL648" i="7"/>
  <c r="AM648" i="7"/>
  <c r="AN648" i="7"/>
  <c r="AO648" i="7"/>
  <c r="AP648" i="7"/>
  <c r="AQ648" i="7"/>
  <c r="AR648" i="7"/>
  <c r="AS648" i="7"/>
  <c r="AT648" i="7"/>
  <c r="AU648" i="7"/>
  <c r="AV648" i="7"/>
  <c r="AW648" i="7"/>
  <c r="AX648" i="7"/>
  <c r="AY648" i="7"/>
  <c r="AZ648" i="7"/>
  <c r="BA648" i="7"/>
  <c r="BB648" i="7"/>
  <c r="BC648" i="7"/>
  <c r="BD648" i="7"/>
  <c r="BE648" i="7"/>
  <c r="BF648" i="7"/>
  <c r="BG648" i="7"/>
  <c r="BH648" i="7"/>
  <c r="BI648" i="7"/>
  <c r="BJ648" i="7"/>
  <c r="BK648" i="7"/>
  <c r="BL648" i="7"/>
  <c r="BM648" i="7"/>
  <c r="BN648" i="7"/>
  <c r="BO648" i="7"/>
  <c r="BP648" i="7"/>
  <c r="AQ648" i="6" s="1"/>
  <c r="BQ648" i="7"/>
  <c r="BR648" i="7"/>
  <c r="BS648" i="7"/>
  <c r="BT648" i="7"/>
  <c r="AR648" i="6" s="1"/>
  <c r="BU648" i="7"/>
  <c r="AS648" i="6" s="1"/>
  <c r="BV648" i="7"/>
  <c r="AT648" i="6" s="1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Y649" i="7"/>
  <c r="Z649" i="7"/>
  <c r="AA649" i="7"/>
  <c r="AB649" i="7"/>
  <c r="AC649" i="7"/>
  <c r="AD649" i="7"/>
  <c r="AE649" i="7"/>
  <c r="AF649" i="7"/>
  <c r="AG649" i="7"/>
  <c r="AH649" i="7"/>
  <c r="AI649" i="7"/>
  <c r="AJ649" i="7"/>
  <c r="AK649" i="7"/>
  <c r="AL649" i="7"/>
  <c r="AM649" i="7"/>
  <c r="AN649" i="7"/>
  <c r="AO649" i="7"/>
  <c r="AP649" i="7"/>
  <c r="AQ649" i="7"/>
  <c r="AR649" i="7"/>
  <c r="AS649" i="7"/>
  <c r="AT649" i="7"/>
  <c r="AU649" i="7"/>
  <c r="AV649" i="7"/>
  <c r="AW649" i="7"/>
  <c r="AX649" i="7"/>
  <c r="AY649" i="7"/>
  <c r="AZ649" i="7"/>
  <c r="BA649" i="7"/>
  <c r="BB649" i="7"/>
  <c r="BC649" i="7"/>
  <c r="BD649" i="7"/>
  <c r="BE649" i="7"/>
  <c r="BF649" i="7"/>
  <c r="BG649" i="7"/>
  <c r="BH649" i="7"/>
  <c r="BI649" i="7"/>
  <c r="BJ649" i="7"/>
  <c r="BK649" i="7"/>
  <c r="BL649" i="7"/>
  <c r="BM649" i="7"/>
  <c r="BN649" i="7"/>
  <c r="BO649" i="7"/>
  <c r="BP649" i="7"/>
  <c r="AQ649" i="6" s="1"/>
  <c r="BQ649" i="7"/>
  <c r="BR649" i="7"/>
  <c r="BS649" i="7"/>
  <c r="BT649" i="7"/>
  <c r="AR649" i="6" s="1"/>
  <c r="BU649" i="7"/>
  <c r="AS649" i="6" s="1"/>
  <c r="BV649" i="7"/>
  <c r="AT649" i="6" s="1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Y650" i="7"/>
  <c r="Z650" i="7"/>
  <c r="AA650" i="7"/>
  <c r="AB650" i="7"/>
  <c r="AC650" i="7"/>
  <c r="AD650" i="7"/>
  <c r="AE650" i="7"/>
  <c r="AF650" i="7"/>
  <c r="AG650" i="7"/>
  <c r="AH650" i="7"/>
  <c r="AI650" i="7"/>
  <c r="AJ650" i="7"/>
  <c r="AK650" i="7"/>
  <c r="AL650" i="7"/>
  <c r="AM650" i="7"/>
  <c r="AN650" i="7"/>
  <c r="AO650" i="7"/>
  <c r="AP650" i="7"/>
  <c r="AQ650" i="7"/>
  <c r="AR650" i="7"/>
  <c r="AS650" i="7"/>
  <c r="AT650" i="7"/>
  <c r="AU650" i="7"/>
  <c r="AV650" i="7"/>
  <c r="AW650" i="7"/>
  <c r="AX650" i="7"/>
  <c r="AY650" i="7"/>
  <c r="AZ650" i="7"/>
  <c r="BA650" i="7"/>
  <c r="BB650" i="7"/>
  <c r="BC650" i="7"/>
  <c r="BD650" i="7"/>
  <c r="BE650" i="7"/>
  <c r="BF650" i="7"/>
  <c r="BG650" i="7"/>
  <c r="BH650" i="7"/>
  <c r="BI650" i="7"/>
  <c r="BJ650" i="7"/>
  <c r="BK650" i="7"/>
  <c r="BL650" i="7"/>
  <c r="BM650" i="7"/>
  <c r="BN650" i="7"/>
  <c r="BO650" i="7"/>
  <c r="BP650" i="7"/>
  <c r="AQ650" i="6" s="1"/>
  <c r="BQ650" i="7"/>
  <c r="BR650" i="7"/>
  <c r="BS650" i="7"/>
  <c r="BT650" i="7"/>
  <c r="AR650" i="6" s="1"/>
  <c r="BU650" i="7"/>
  <c r="AS650" i="6" s="1"/>
  <c r="BV650" i="7"/>
  <c r="AT650" i="6" s="1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Y651" i="7"/>
  <c r="Z651" i="7"/>
  <c r="AA651" i="7"/>
  <c r="AB651" i="7"/>
  <c r="AC651" i="7"/>
  <c r="AD651" i="7"/>
  <c r="AE651" i="7"/>
  <c r="AF651" i="7"/>
  <c r="AG651" i="7"/>
  <c r="AH651" i="7"/>
  <c r="AI651" i="7"/>
  <c r="AJ651" i="7"/>
  <c r="AK651" i="7"/>
  <c r="AL651" i="7"/>
  <c r="AM651" i="7"/>
  <c r="AN651" i="7"/>
  <c r="AO651" i="7"/>
  <c r="AP651" i="7"/>
  <c r="AQ651" i="7"/>
  <c r="AR651" i="7"/>
  <c r="AS651" i="7"/>
  <c r="AT651" i="7"/>
  <c r="AU651" i="7"/>
  <c r="AV651" i="7"/>
  <c r="AW651" i="7"/>
  <c r="AX651" i="7"/>
  <c r="AY651" i="7"/>
  <c r="AZ651" i="7"/>
  <c r="BA651" i="7"/>
  <c r="BB651" i="7"/>
  <c r="BC651" i="7"/>
  <c r="BD651" i="7"/>
  <c r="BE651" i="7"/>
  <c r="BF651" i="7"/>
  <c r="BG651" i="7"/>
  <c r="BH651" i="7"/>
  <c r="BI651" i="7"/>
  <c r="BJ651" i="7"/>
  <c r="BK651" i="7"/>
  <c r="BL651" i="7"/>
  <c r="BM651" i="7"/>
  <c r="BN651" i="7"/>
  <c r="BO651" i="7"/>
  <c r="BP651" i="7"/>
  <c r="AQ651" i="6" s="1"/>
  <c r="BQ651" i="7"/>
  <c r="BR651" i="7"/>
  <c r="BS651" i="7"/>
  <c r="BT651" i="7"/>
  <c r="AR651" i="6" s="1"/>
  <c r="BU651" i="7"/>
  <c r="AS651" i="6" s="1"/>
  <c r="BV651" i="7"/>
  <c r="AT651" i="6" s="1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Y652" i="7"/>
  <c r="Z652" i="7"/>
  <c r="AA652" i="7"/>
  <c r="AB652" i="7"/>
  <c r="AC652" i="7"/>
  <c r="AD652" i="7"/>
  <c r="AE652" i="7"/>
  <c r="AF652" i="7"/>
  <c r="AG652" i="7"/>
  <c r="AH652" i="7"/>
  <c r="AI652" i="7"/>
  <c r="AJ652" i="7"/>
  <c r="AK652" i="7"/>
  <c r="AL652" i="7"/>
  <c r="AM652" i="7"/>
  <c r="AN652" i="7"/>
  <c r="AO652" i="7"/>
  <c r="AP652" i="7"/>
  <c r="AQ652" i="7"/>
  <c r="AR652" i="7"/>
  <c r="AS652" i="7"/>
  <c r="AT652" i="7"/>
  <c r="AU652" i="7"/>
  <c r="AV652" i="7"/>
  <c r="AW652" i="7"/>
  <c r="AX652" i="7"/>
  <c r="AY652" i="7"/>
  <c r="AZ652" i="7"/>
  <c r="BA652" i="7"/>
  <c r="BB652" i="7"/>
  <c r="BC652" i="7"/>
  <c r="BD652" i="7"/>
  <c r="BE652" i="7"/>
  <c r="BF652" i="7"/>
  <c r="BG652" i="7"/>
  <c r="BH652" i="7"/>
  <c r="BI652" i="7"/>
  <c r="BJ652" i="7"/>
  <c r="BK652" i="7"/>
  <c r="BL652" i="7"/>
  <c r="BM652" i="7"/>
  <c r="BN652" i="7"/>
  <c r="BO652" i="7"/>
  <c r="BP652" i="7"/>
  <c r="AQ652" i="6" s="1"/>
  <c r="BQ652" i="7"/>
  <c r="BR652" i="7"/>
  <c r="BS652" i="7"/>
  <c r="BT652" i="7"/>
  <c r="AR652" i="6" s="1"/>
  <c r="BU652" i="7"/>
  <c r="AS652" i="6" s="1"/>
  <c r="BV652" i="7"/>
  <c r="AT652" i="6" s="1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Y653" i="7"/>
  <c r="Z653" i="7"/>
  <c r="AA653" i="7"/>
  <c r="AB653" i="7"/>
  <c r="AC653" i="7"/>
  <c r="AD653" i="7"/>
  <c r="AE653" i="7"/>
  <c r="AF653" i="7"/>
  <c r="AG653" i="7"/>
  <c r="AH653" i="7"/>
  <c r="AI653" i="7"/>
  <c r="AJ653" i="7"/>
  <c r="AK653" i="7"/>
  <c r="AL653" i="7"/>
  <c r="AM653" i="7"/>
  <c r="AN653" i="7"/>
  <c r="AO653" i="7"/>
  <c r="AP653" i="7"/>
  <c r="AQ653" i="7"/>
  <c r="AR653" i="7"/>
  <c r="AS653" i="7"/>
  <c r="AT653" i="7"/>
  <c r="AU653" i="7"/>
  <c r="AV653" i="7"/>
  <c r="AW653" i="7"/>
  <c r="AX653" i="7"/>
  <c r="AY653" i="7"/>
  <c r="AZ653" i="7"/>
  <c r="BA653" i="7"/>
  <c r="BB653" i="7"/>
  <c r="BC653" i="7"/>
  <c r="BD653" i="7"/>
  <c r="BE653" i="7"/>
  <c r="BF653" i="7"/>
  <c r="BG653" i="7"/>
  <c r="BH653" i="7"/>
  <c r="BI653" i="7"/>
  <c r="BJ653" i="7"/>
  <c r="BK653" i="7"/>
  <c r="BL653" i="7"/>
  <c r="BM653" i="7"/>
  <c r="BN653" i="7"/>
  <c r="BO653" i="7"/>
  <c r="BP653" i="7"/>
  <c r="AQ653" i="6" s="1"/>
  <c r="BQ653" i="7"/>
  <c r="BR653" i="7"/>
  <c r="BS653" i="7"/>
  <c r="BT653" i="7"/>
  <c r="AR653" i="6" s="1"/>
  <c r="BU653" i="7"/>
  <c r="AS653" i="6" s="1"/>
  <c r="BV653" i="7"/>
  <c r="AT653" i="6" s="1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Y654" i="7"/>
  <c r="Z654" i="7"/>
  <c r="AA654" i="7"/>
  <c r="AB654" i="7"/>
  <c r="AC654" i="7"/>
  <c r="AD654" i="7"/>
  <c r="AE654" i="7"/>
  <c r="AF654" i="7"/>
  <c r="AG654" i="7"/>
  <c r="AH654" i="7"/>
  <c r="AI654" i="7"/>
  <c r="AJ654" i="7"/>
  <c r="AK654" i="7"/>
  <c r="AL654" i="7"/>
  <c r="AM654" i="7"/>
  <c r="AN654" i="7"/>
  <c r="AO654" i="7"/>
  <c r="AP654" i="7"/>
  <c r="AQ654" i="7"/>
  <c r="AR654" i="7"/>
  <c r="AS654" i="7"/>
  <c r="AT654" i="7"/>
  <c r="AU654" i="7"/>
  <c r="AV654" i="7"/>
  <c r="AW654" i="7"/>
  <c r="AX654" i="7"/>
  <c r="AY654" i="7"/>
  <c r="AZ654" i="7"/>
  <c r="BA654" i="7"/>
  <c r="BB654" i="7"/>
  <c r="BC654" i="7"/>
  <c r="BD654" i="7"/>
  <c r="BE654" i="7"/>
  <c r="BF654" i="7"/>
  <c r="BG654" i="7"/>
  <c r="BH654" i="7"/>
  <c r="BI654" i="7"/>
  <c r="BJ654" i="7"/>
  <c r="BK654" i="7"/>
  <c r="BL654" i="7"/>
  <c r="BM654" i="7"/>
  <c r="BN654" i="7"/>
  <c r="BO654" i="7"/>
  <c r="BP654" i="7"/>
  <c r="AQ654" i="6" s="1"/>
  <c r="BQ654" i="7"/>
  <c r="BR654" i="7"/>
  <c r="BS654" i="7"/>
  <c r="BT654" i="7"/>
  <c r="AR654" i="6" s="1"/>
  <c r="BU654" i="7"/>
  <c r="AS654" i="6" s="1"/>
  <c r="BV654" i="7"/>
  <c r="AT654" i="6" s="1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Y655" i="7"/>
  <c r="Z655" i="7"/>
  <c r="AA655" i="7"/>
  <c r="AB655" i="7"/>
  <c r="AC655" i="7"/>
  <c r="AD655" i="7"/>
  <c r="AE655" i="7"/>
  <c r="AF655" i="7"/>
  <c r="AG655" i="7"/>
  <c r="AH655" i="7"/>
  <c r="AI655" i="7"/>
  <c r="AJ655" i="7"/>
  <c r="AK655" i="7"/>
  <c r="AL655" i="7"/>
  <c r="AM655" i="7"/>
  <c r="AN655" i="7"/>
  <c r="AO655" i="7"/>
  <c r="AP655" i="7"/>
  <c r="AQ655" i="7"/>
  <c r="AR655" i="7"/>
  <c r="AS655" i="7"/>
  <c r="AT655" i="7"/>
  <c r="AU655" i="7"/>
  <c r="AV655" i="7"/>
  <c r="AW655" i="7"/>
  <c r="AX655" i="7"/>
  <c r="AY655" i="7"/>
  <c r="AZ655" i="7"/>
  <c r="BA655" i="7"/>
  <c r="BB655" i="7"/>
  <c r="BC655" i="7"/>
  <c r="BD655" i="7"/>
  <c r="BE655" i="7"/>
  <c r="BF655" i="7"/>
  <c r="BG655" i="7"/>
  <c r="BH655" i="7"/>
  <c r="BI655" i="7"/>
  <c r="BJ655" i="7"/>
  <c r="BK655" i="7"/>
  <c r="BL655" i="7"/>
  <c r="BM655" i="7"/>
  <c r="BN655" i="7"/>
  <c r="BO655" i="7"/>
  <c r="BP655" i="7"/>
  <c r="AQ655" i="6" s="1"/>
  <c r="BQ655" i="7"/>
  <c r="BR655" i="7"/>
  <c r="BS655" i="7"/>
  <c r="BT655" i="7"/>
  <c r="AR655" i="6" s="1"/>
  <c r="BU655" i="7"/>
  <c r="AS655" i="6" s="1"/>
  <c r="BV655" i="7"/>
  <c r="AT655" i="6" s="1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Y656" i="7"/>
  <c r="Z656" i="7"/>
  <c r="AA656" i="7"/>
  <c r="AB656" i="7"/>
  <c r="AC656" i="7"/>
  <c r="AD656" i="7"/>
  <c r="AE656" i="7"/>
  <c r="AF656" i="7"/>
  <c r="AG656" i="7"/>
  <c r="AH656" i="7"/>
  <c r="AI656" i="7"/>
  <c r="AJ656" i="7"/>
  <c r="AK656" i="7"/>
  <c r="AL656" i="7"/>
  <c r="AM656" i="7"/>
  <c r="AN656" i="7"/>
  <c r="AO656" i="7"/>
  <c r="AP656" i="7"/>
  <c r="AQ656" i="7"/>
  <c r="AR656" i="7"/>
  <c r="AS656" i="7"/>
  <c r="AT656" i="7"/>
  <c r="AU656" i="7"/>
  <c r="AV656" i="7"/>
  <c r="AW656" i="7"/>
  <c r="AX656" i="7"/>
  <c r="AY656" i="7"/>
  <c r="AZ656" i="7"/>
  <c r="BA656" i="7"/>
  <c r="BB656" i="7"/>
  <c r="BC656" i="7"/>
  <c r="BD656" i="7"/>
  <c r="BE656" i="7"/>
  <c r="BF656" i="7"/>
  <c r="BG656" i="7"/>
  <c r="BH656" i="7"/>
  <c r="BI656" i="7"/>
  <c r="BJ656" i="7"/>
  <c r="BK656" i="7"/>
  <c r="BL656" i="7"/>
  <c r="BM656" i="7"/>
  <c r="BN656" i="7"/>
  <c r="BO656" i="7"/>
  <c r="BP656" i="7"/>
  <c r="AQ656" i="6" s="1"/>
  <c r="BQ656" i="7"/>
  <c r="BR656" i="7"/>
  <c r="BS656" i="7"/>
  <c r="BT656" i="7"/>
  <c r="AR656" i="6" s="1"/>
  <c r="BU656" i="7"/>
  <c r="AS656" i="6" s="1"/>
  <c r="BV656" i="7"/>
  <c r="AT656" i="6" s="1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Y657" i="7"/>
  <c r="Z657" i="7"/>
  <c r="AA657" i="7"/>
  <c r="AB657" i="7"/>
  <c r="AC657" i="7"/>
  <c r="AD657" i="7"/>
  <c r="AE657" i="7"/>
  <c r="AF657" i="7"/>
  <c r="AG657" i="7"/>
  <c r="AH657" i="7"/>
  <c r="AI657" i="7"/>
  <c r="AJ657" i="7"/>
  <c r="AK657" i="7"/>
  <c r="AL657" i="7"/>
  <c r="AM657" i="7"/>
  <c r="AN657" i="7"/>
  <c r="AO657" i="7"/>
  <c r="AP657" i="7"/>
  <c r="AQ657" i="7"/>
  <c r="AR657" i="7"/>
  <c r="AS657" i="7"/>
  <c r="AT657" i="7"/>
  <c r="AU657" i="7"/>
  <c r="AV657" i="7"/>
  <c r="AW657" i="7"/>
  <c r="AX657" i="7"/>
  <c r="AY657" i="7"/>
  <c r="AZ657" i="7"/>
  <c r="BA657" i="7"/>
  <c r="BB657" i="7"/>
  <c r="BC657" i="7"/>
  <c r="BD657" i="7"/>
  <c r="BE657" i="7"/>
  <c r="BF657" i="7"/>
  <c r="BG657" i="7"/>
  <c r="BH657" i="7"/>
  <c r="BI657" i="7"/>
  <c r="BJ657" i="7"/>
  <c r="BK657" i="7"/>
  <c r="BL657" i="7"/>
  <c r="BM657" i="7"/>
  <c r="BN657" i="7"/>
  <c r="BO657" i="7"/>
  <c r="BP657" i="7"/>
  <c r="AQ657" i="6" s="1"/>
  <c r="BQ657" i="7"/>
  <c r="BR657" i="7"/>
  <c r="BS657" i="7"/>
  <c r="BT657" i="7"/>
  <c r="AR657" i="6" s="1"/>
  <c r="BU657" i="7"/>
  <c r="AS657" i="6" s="1"/>
  <c r="BV657" i="7"/>
  <c r="AT657" i="6" s="1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Y658" i="7"/>
  <c r="Z658" i="7"/>
  <c r="AA658" i="7"/>
  <c r="AB658" i="7"/>
  <c r="AC658" i="7"/>
  <c r="AD658" i="7"/>
  <c r="AE658" i="7"/>
  <c r="AF658" i="7"/>
  <c r="AG658" i="7"/>
  <c r="AH658" i="7"/>
  <c r="AI658" i="7"/>
  <c r="AJ658" i="7"/>
  <c r="AK658" i="7"/>
  <c r="AL658" i="7"/>
  <c r="AM658" i="7"/>
  <c r="AN658" i="7"/>
  <c r="AO658" i="7"/>
  <c r="AP658" i="7"/>
  <c r="AQ658" i="7"/>
  <c r="AR658" i="7"/>
  <c r="AS658" i="7"/>
  <c r="AT658" i="7"/>
  <c r="AU658" i="7"/>
  <c r="AV658" i="7"/>
  <c r="AW658" i="7"/>
  <c r="AX658" i="7"/>
  <c r="AY658" i="7"/>
  <c r="AZ658" i="7"/>
  <c r="BA658" i="7"/>
  <c r="BB658" i="7"/>
  <c r="BC658" i="7"/>
  <c r="BD658" i="7"/>
  <c r="BE658" i="7"/>
  <c r="BF658" i="7"/>
  <c r="BG658" i="7"/>
  <c r="BH658" i="7"/>
  <c r="BI658" i="7"/>
  <c r="BJ658" i="7"/>
  <c r="BK658" i="7"/>
  <c r="BL658" i="7"/>
  <c r="BM658" i="7"/>
  <c r="BN658" i="7"/>
  <c r="BO658" i="7"/>
  <c r="BP658" i="7"/>
  <c r="AQ658" i="6" s="1"/>
  <c r="BQ658" i="7"/>
  <c r="BR658" i="7"/>
  <c r="BS658" i="7"/>
  <c r="BT658" i="7"/>
  <c r="AR658" i="6" s="1"/>
  <c r="BU658" i="7"/>
  <c r="AS658" i="6" s="1"/>
  <c r="BV658" i="7"/>
  <c r="AT658" i="6" s="1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Y659" i="7"/>
  <c r="Z659" i="7"/>
  <c r="AA659" i="7"/>
  <c r="AB659" i="7"/>
  <c r="AC659" i="7"/>
  <c r="AD659" i="7"/>
  <c r="AE659" i="7"/>
  <c r="AF659" i="7"/>
  <c r="AG659" i="7"/>
  <c r="AH659" i="7"/>
  <c r="AI659" i="7"/>
  <c r="AJ659" i="7"/>
  <c r="AK659" i="7"/>
  <c r="AL659" i="7"/>
  <c r="AM659" i="7"/>
  <c r="AN659" i="7"/>
  <c r="AO659" i="7"/>
  <c r="AP659" i="7"/>
  <c r="AQ659" i="7"/>
  <c r="AR659" i="7"/>
  <c r="AS659" i="7"/>
  <c r="AT659" i="7"/>
  <c r="AU659" i="7"/>
  <c r="AV659" i="7"/>
  <c r="AW659" i="7"/>
  <c r="AX659" i="7"/>
  <c r="AY659" i="7"/>
  <c r="AZ659" i="7"/>
  <c r="BA659" i="7"/>
  <c r="BB659" i="7"/>
  <c r="BC659" i="7"/>
  <c r="BD659" i="7"/>
  <c r="BE659" i="7"/>
  <c r="BF659" i="7"/>
  <c r="BG659" i="7"/>
  <c r="BH659" i="7"/>
  <c r="BI659" i="7"/>
  <c r="BJ659" i="7"/>
  <c r="BK659" i="7"/>
  <c r="BL659" i="7"/>
  <c r="BM659" i="7"/>
  <c r="BN659" i="7"/>
  <c r="BO659" i="7"/>
  <c r="BP659" i="7"/>
  <c r="AQ659" i="6" s="1"/>
  <c r="BQ659" i="7"/>
  <c r="BR659" i="7"/>
  <c r="BS659" i="7"/>
  <c r="BT659" i="7"/>
  <c r="AR659" i="6" s="1"/>
  <c r="BU659" i="7"/>
  <c r="AS659" i="6" s="1"/>
  <c r="BV659" i="7"/>
  <c r="AT659" i="6" s="1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Y660" i="7"/>
  <c r="Z660" i="7"/>
  <c r="AA660" i="7"/>
  <c r="AB660" i="7"/>
  <c r="AC660" i="7"/>
  <c r="AD660" i="7"/>
  <c r="AE660" i="7"/>
  <c r="AF660" i="7"/>
  <c r="AG660" i="7"/>
  <c r="AH660" i="7"/>
  <c r="AI660" i="7"/>
  <c r="AJ660" i="7"/>
  <c r="AK660" i="7"/>
  <c r="AL660" i="7"/>
  <c r="AM660" i="7"/>
  <c r="AN660" i="7"/>
  <c r="AO660" i="7"/>
  <c r="AP660" i="7"/>
  <c r="AQ660" i="7"/>
  <c r="AR660" i="7"/>
  <c r="AS660" i="7"/>
  <c r="AT660" i="7"/>
  <c r="AU660" i="7"/>
  <c r="AV660" i="7"/>
  <c r="AW660" i="7"/>
  <c r="AX660" i="7"/>
  <c r="AY660" i="7"/>
  <c r="AZ660" i="7"/>
  <c r="BA660" i="7"/>
  <c r="BB660" i="7"/>
  <c r="BC660" i="7"/>
  <c r="BD660" i="7"/>
  <c r="BE660" i="7"/>
  <c r="BF660" i="7"/>
  <c r="BG660" i="7"/>
  <c r="BH660" i="7"/>
  <c r="BI660" i="7"/>
  <c r="BJ660" i="7"/>
  <c r="BK660" i="7"/>
  <c r="BL660" i="7"/>
  <c r="BM660" i="7"/>
  <c r="BN660" i="7"/>
  <c r="BO660" i="7"/>
  <c r="BP660" i="7"/>
  <c r="AQ660" i="6" s="1"/>
  <c r="BQ660" i="7"/>
  <c r="BR660" i="7"/>
  <c r="BS660" i="7"/>
  <c r="BT660" i="7"/>
  <c r="AR660" i="6" s="1"/>
  <c r="BU660" i="7"/>
  <c r="AS660" i="6" s="1"/>
  <c r="BV660" i="7"/>
  <c r="AT660" i="6" s="1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Y661" i="7"/>
  <c r="Z661" i="7"/>
  <c r="AA661" i="7"/>
  <c r="AB661" i="7"/>
  <c r="AC661" i="7"/>
  <c r="AD661" i="7"/>
  <c r="AE661" i="7"/>
  <c r="AF661" i="7"/>
  <c r="AG661" i="7"/>
  <c r="AH661" i="7"/>
  <c r="AI661" i="7"/>
  <c r="AJ661" i="7"/>
  <c r="AK661" i="7"/>
  <c r="AL661" i="7"/>
  <c r="AM661" i="7"/>
  <c r="AN661" i="7"/>
  <c r="AO661" i="7"/>
  <c r="AP661" i="7"/>
  <c r="AQ661" i="7"/>
  <c r="AR661" i="7"/>
  <c r="AS661" i="7"/>
  <c r="AT661" i="7"/>
  <c r="AU661" i="7"/>
  <c r="AV661" i="7"/>
  <c r="AW661" i="7"/>
  <c r="AX661" i="7"/>
  <c r="AY661" i="7"/>
  <c r="AZ661" i="7"/>
  <c r="BA661" i="7"/>
  <c r="BB661" i="7"/>
  <c r="BC661" i="7"/>
  <c r="BD661" i="7"/>
  <c r="BE661" i="7"/>
  <c r="BF661" i="7"/>
  <c r="BG661" i="7"/>
  <c r="BH661" i="7"/>
  <c r="BI661" i="7"/>
  <c r="BJ661" i="7"/>
  <c r="BK661" i="7"/>
  <c r="BL661" i="7"/>
  <c r="BM661" i="7"/>
  <c r="BN661" i="7"/>
  <c r="BO661" i="7"/>
  <c r="BP661" i="7"/>
  <c r="AQ661" i="6" s="1"/>
  <c r="BQ661" i="7"/>
  <c r="BR661" i="7"/>
  <c r="BS661" i="7"/>
  <c r="BT661" i="7"/>
  <c r="AR661" i="6" s="1"/>
  <c r="BU661" i="7"/>
  <c r="AS661" i="6" s="1"/>
  <c r="BV661" i="7"/>
  <c r="AT661" i="6" s="1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Y662" i="7"/>
  <c r="Z662" i="7"/>
  <c r="AA662" i="7"/>
  <c r="AB662" i="7"/>
  <c r="AC662" i="7"/>
  <c r="AD662" i="7"/>
  <c r="AE662" i="7"/>
  <c r="AF662" i="7"/>
  <c r="AG662" i="7"/>
  <c r="AH662" i="7"/>
  <c r="AI662" i="7"/>
  <c r="AJ662" i="7"/>
  <c r="AK662" i="7"/>
  <c r="AL662" i="7"/>
  <c r="AM662" i="7"/>
  <c r="AN662" i="7"/>
  <c r="AO662" i="7"/>
  <c r="AP662" i="7"/>
  <c r="AQ662" i="7"/>
  <c r="AR662" i="7"/>
  <c r="AS662" i="7"/>
  <c r="AT662" i="7"/>
  <c r="AU662" i="7"/>
  <c r="AV662" i="7"/>
  <c r="AW662" i="7"/>
  <c r="AX662" i="7"/>
  <c r="AY662" i="7"/>
  <c r="AZ662" i="7"/>
  <c r="BA662" i="7"/>
  <c r="BB662" i="7"/>
  <c r="BC662" i="7"/>
  <c r="BD662" i="7"/>
  <c r="BE662" i="7"/>
  <c r="BF662" i="7"/>
  <c r="BG662" i="7"/>
  <c r="BH662" i="7"/>
  <c r="BI662" i="7"/>
  <c r="BJ662" i="7"/>
  <c r="BK662" i="7"/>
  <c r="BL662" i="7"/>
  <c r="BM662" i="7"/>
  <c r="BN662" i="7"/>
  <c r="BO662" i="7"/>
  <c r="BP662" i="7"/>
  <c r="AQ662" i="6" s="1"/>
  <c r="BQ662" i="7"/>
  <c r="BR662" i="7"/>
  <c r="BS662" i="7"/>
  <c r="BT662" i="7"/>
  <c r="AR662" i="6" s="1"/>
  <c r="BU662" i="7"/>
  <c r="AS662" i="6" s="1"/>
  <c r="BV662" i="7"/>
  <c r="AT662" i="6" s="1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Y663" i="7"/>
  <c r="Z663" i="7"/>
  <c r="AA663" i="7"/>
  <c r="AB663" i="7"/>
  <c r="AC663" i="7"/>
  <c r="AD663" i="7"/>
  <c r="AE663" i="7"/>
  <c r="AF663" i="7"/>
  <c r="AG663" i="7"/>
  <c r="AH663" i="7"/>
  <c r="AI663" i="7"/>
  <c r="AJ663" i="7"/>
  <c r="AK663" i="7"/>
  <c r="AL663" i="7"/>
  <c r="AM663" i="7"/>
  <c r="AN663" i="7"/>
  <c r="AO663" i="7"/>
  <c r="AP663" i="7"/>
  <c r="AQ663" i="7"/>
  <c r="AR663" i="7"/>
  <c r="AS663" i="7"/>
  <c r="AT663" i="7"/>
  <c r="AU663" i="7"/>
  <c r="AV663" i="7"/>
  <c r="AW663" i="7"/>
  <c r="AX663" i="7"/>
  <c r="AY663" i="7"/>
  <c r="AZ663" i="7"/>
  <c r="BA663" i="7"/>
  <c r="BB663" i="7"/>
  <c r="BC663" i="7"/>
  <c r="BD663" i="7"/>
  <c r="BE663" i="7"/>
  <c r="BF663" i="7"/>
  <c r="BG663" i="7"/>
  <c r="BH663" i="7"/>
  <c r="BI663" i="7"/>
  <c r="BJ663" i="7"/>
  <c r="BK663" i="7"/>
  <c r="BL663" i="7"/>
  <c r="BM663" i="7"/>
  <c r="BN663" i="7"/>
  <c r="BO663" i="7"/>
  <c r="BP663" i="7"/>
  <c r="AQ663" i="6" s="1"/>
  <c r="BQ663" i="7"/>
  <c r="BR663" i="7"/>
  <c r="BS663" i="7"/>
  <c r="BT663" i="7"/>
  <c r="AR663" i="6" s="1"/>
  <c r="BU663" i="7"/>
  <c r="AS663" i="6" s="1"/>
  <c r="BV663" i="7"/>
  <c r="AT663" i="6" s="1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Y664" i="7"/>
  <c r="Z664" i="7"/>
  <c r="AA664" i="7"/>
  <c r="AB664" i="7"/>
  <c r="AC664" i="7"/>
  <c r="AD664" i="7"/>
  <c r="AE664" i="7"/>
  <c r="AF664" i="7"/>
  <c r="AG664" i="7"/>
  <c r="AH664" i="7"/>
  <c r="AI664" i="7"/>
  <c r="AJ664" i="7"/>
  <c r="AK664" i="7"/>
  <c r="AL664" i="7"/>
  <c r="AM664" i="7"/>
  <c r="AN664" i="7"/>
  <c r="AO664" i="7"/>
  <c r="AP664" i="7"/>
  <c r="AQ664" i="7"/>
  <c r="AR664" i="7"/>
  <c r="AS664" i="7"/>
  <c r="AT664" i="7"/>
  <c r="AU664" i="7"/>
  <c r="AV664" i="7"/>
  <c r="AW664" i="7"/>
  <c r="AX664" i="7"/>
  <c r="AY664" i="7"/>
  <c r="AZ664" i="7"/>
  <c r="BA664" i="7"/>
  <c r="BB664" i="7"/>
  <c r="BC664" i="7"/>
  <c r="BD664" i="7"/>
  <c r="BE664" i="7"/>
  <c r="BF664" i="7"/>
  <c r="BG664" i="7"/>
  <c r="BH664" i="7"/>
  <c r="BI664" i="7"/>
  <c r="BJ664" i="7"/>
  <c r="BK664" i="7"/>
  <c r="BL664" i="7"/>
  <c r="BM664" i="7"/>
  <c r="BN664" i="7"/>
  <c r="BO664" i="7"/>
  <c r="BP664" i="7"/>
  <c r="AQ664" i="6" s="1"/>
  <c r="BQ664" i="7"/>
  <c r="BR664" i="7"/>
  <c r="BS664" i="7"/>
  <c r="BT664" i="7"/>
  <c r="AR664" i="6" s="1"/>
  <c r="BU664" i="7"/>
  <c r="AS664" i="6" s="1"/>
  <c r="BV664" i="7"/>
  <c r="AT664" i="6" s="1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Y665" i="7"/>
  <c r="Z665" i="7"/>
  <c r="AA665" i="7"/>
  <c r="AB665" i="7"/>
  <c r="AC665" i="7"/>
  <c r="AD665" i="7"/>
  <c r="AE665" i="7"/>
  <c r="AF665" i="7"/>
  <c r="AG665" i="7"/>
  <c r="AH665" i="7"/>
  <c r="AI665" i="7"/>
  <c r="AJ665" i="7"/>
  <c r="AK665" i="7"/>
  <c r="AL665" i="7"/>
  <c r="AM665" i="7"/>
  <c r="AN665" i="7"/>
  <c r="AO665" i="7"/>
  <c r="AP665" i="7"/>
  <c r="AQ665" i="7"/>
  <c r="AR665" i="7"/>
  <c r="AS665" i="7"/>
  <c r="AT665" i="7"/>
  <c r="AU665" i="7"/>
  <c r="AV665" i="7"/>
  <c r="AW665" i="7"/>
  <c r="AX665" i="7"/>
  <c r="AY665" i="7"/>
  <c r="AZ665" i="7"/>
  <c r="BA665" i="7"/>
  <c r="BB665" i="7"/>
  <c r="BC665" i="7"/>
  <c r="BD665" i="7"/>
  <c r="BE665" i="7"/>
  <c r="BF665" i="7"/>
  <c r="BG665" i="7"/>
  <c r="BH665" i="7"/>
  <c r="BI665" i="7"/>
  <c r="BJ665" i="7"/>
  <c r="BK665" i="7"/>
  <c r="BL665" i="7"/>
  <c r="BM665" i="7"/>
  <c r="BN665" i="7"/>
  <c r="BO665" i="7"/>
  <c r="BP665" i="7"/>
  <c r="AQ665" i="6" s="1"/>
  <c r="BQ665" i="7"/>
  <c r="BR665" i="7"/>
  <c r="BS665" i="7"/>
  <c r="BT665" i="7"/>
  <c r="AR665" i="6" s="1"/>
  <c r="BU665" i="7"/>
  <c r="AS665" i="6" s="1"/>
  <c r="BV665" i="7"/>
  <c r="AT665" i="6" s="1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Y666" i="7"/>
  <c r="Z666" i="7"/>
  <c r="AA666" i="7"/>
  <c r="AB666" i="7"/>
  <c r="AC666" i="7"/>
  <c r="AD666" i="7"/>
  <c r="AE666" i="7"/>
  <c r="AF666" i="7"/>
  <c r="AG666" i="7"/>
  <c r="AH666" i="7"/>
  <c r="AI666" i="7"/>
  <c r="AJ666" i="7"/>
  <c r="AK666" i="7"/>
  <c r="AL666" i="7"/>
  <c r="AM666" i="7"/>
  <c r="AN666" i="7"/>
  <c r="AO666" i="7"/>
  <c r="AP666" i="7"/>
  <c r="AQ666" i="7"/>
  <c r="AR666" i="7"/>
  <c r="AS666" i="7"/>
  <c r="AT666" i="7"/>
  <c r="AU666" i="7"/>
  <c r="AV666" i="7"/>
  <c r="AW666" i="7"/>
  <c r="AX666" i="7"/>
  <c r="AY666" i="7"/>
  <c r="AZ666" i="7"/>
  <c r="BA666" i="7"/>
  <c r="BB666" i="7"/>
  <c r="BC666" i="7"/>
  <c r="BD666" i="7"/>
  <c r="BE666" i="7"/>
  <c r="BF666" i="7"/>
  <c r="BG666" i="7"/>
  <c r="BH666" i="7"/>
  <c r="BI666" i="7"/>
  <c r="BJ666" i="7"/>
  <c r="BK666" i="7"/>
  <c r="BL666" i="7"/>
  <c r="BM666" i="7"/>
  <c r="BN666" i="7"/>
  <c r="BO666" i="7"/>
  <c r="BP666" i="7"/>
  <c r="AQ666" i="6" s="1"/>
  <c r="BQ666" i="7"/>
  <c r="BR666" i="7"/>
  <c r="BS666" i="7"/>
  <c r="BT666" i="7"/>
  <c r="AR666" i="6" s="1"/>
  <c r="BU666" i="7"/>
  <c r="AS666" i="6" s="1"/>
  <c r="BV666" i="7"/>
  <c r="AT666" i="6" s="1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Y667" i="7"/>
  <c r="Z667" i="7"/>
  <c r="AA667" i="7"/>
  <c r="AB667" i="7"/>
  <c r="AC667" i="7"/>
  <c r="AD667" i="7"/>
  <c r="AE667" i="7"/>
  <c r="AF667" i="7"/>
  <c r="AG667" i="7"/>
  <c r="AH667" i="7"/>
  <c r="AI667" i="7"/>
  <c r="AJ667" i="7"/>
  <c r="AK667" i="7"/>
  <c r="AL667" i="7"/>
  <c r="AM667" i="7"/>
  <c r="AN667" i="7"/>
  <c r="AO667" i="7"/>
  <c r="AP667" i="7"/>
  <c r="AQ667" i="7"/>
  <c r="AR667" i="7"/>
  <c r="AS667" i="7"/>
  <c r="AT667" i="7"/>
  <c r="AU667" i="7"/>
  <c r="AV667" i="7"/>
  <c r="AW667" i="7"/>
  <c r="AX667" i="7"/>
  <c r="AY667" i="7"/>
  <c r="AZ667" i="7"/>
  <c r="BA667" i="7"/>
  <c r="BB667" i="7"/>
  <c r="BC667" i="7"/>
  <c r="BD667" i="7"/>
  <c r="BE667" i="7"/>
  <c r="BF667" i="7"/>
  <c r="BG667" i="7"/>
  <c r="BH667" i="7"/>
  <c r="BI667" i="7"/>
  <c r="BJ667" i="7"/>
  <c r="BK667" i="7"/>
  <c r="BL667" i="7"/>
  <c r="BM667" i="7"/>
  <c r="BN667" i="7"/>
  <c r="BO667" i="7"/>
  <c r="BP667" i="7"/>
  <c r="AQ667" i="6" s="1"/>
  <c r="BQ667" i="7"/>
  <c r="BR667" i="7"/>
  <c r="BS667" i="7"/>
  <c r="BT667" i="7"/>
  <c r="AR667" i="6" s="1"/>
  <c r="BU667" i="7"/>
  <c r="AS667" i="6" s="1"/>
  <c r="BV667" i="7"/>
  <c r="AT667" i="6" s="1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Y668" i="7"/>
  <c r="Z668" i="7"/>
  <c r="AA668" i="7"/>
  <c r="AB668" i="7"/>
  <c r="AC668" i="7"/>
  <c r="AD668" i="7"/>
  <c r="AE668" i="7"/>
  <c r="AF668" i="7"/>
  <c r="AG668" i="7"/>
  <c r="AH668" i="7"/>
  <c r="AI668" i="7"/>
  <c r="AJ668" i="7"/>
  <c r="AK668" i="7"/>
  <c r="AL668" i="7"/>
  <c r="AM668" i="7"/>
  <c r="AN668" i="7"/>
  <c r="AO668" i="7"/>
  <c r="AP668" i="7"/>
  <c r="AQ668" i="7"/>
  <c r="AR668" i="7"/>
  <c r="AS668" i="7"/>
  <c r="AT668" i="7"/>
  <c r="AU668" i="7"/>
  <c r="AV668" i="7"/>
  <c r="AW668" i="7"/>
  <c r="AX668" i="7"/>
  <c r="AY668" i="7"/>
  <c r="AZ668" i="7"/>
  <c r="BA668" i="7"/>
  <c r="BB668" i="7"/>
  <c r="BC668" i="7"/>
  <c r="BD668" i="7"/>
  <c r="BE668" i="7"/>
  <c r="BF668" i="7"/>
  <c r="BG668" i="7"/>
  <c r="BH668" i="7"/>
  <c r="BI668" i="7"/>
  <c r="BJ668" i="7"/>
  <c r="BK668" i="7"/>
  <c r="BL668" i="7"/>
  <c r="BM668" i="7"/>
  <c r="BN668" i="7"/>
  <c r="BO668" i="7"/>
  <c r="BP668" i="7"/>
  <c r="AQ668" i="6" s="1"/>
  <c r="BQ668" i="7"/>
  <c r="BR668" i="7"/>
  <c r="BS668" i="7"/>
  <c r="BT668" i="7"/>
  <c r="AR668" i="6" s="1"/>
  <c r="BU668" i="7"/>
  <c r="AS668" i="6" s="1"/>
  <c r="BV668" i="7"/>
  <c r="AT668" i="6" s="1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Y669" i="7"/>
  <c r="Z669" i="7"/>
  <c r="AA669" i="7"/>
  <c r="AB669" i="7"/>
  <c r="AC669" i="7"/>
  <c r="AD669" i="7"/>
  <c r="AE669" i="7"/>
  <c r="AF669" i="7"/>
  <c r="AG669" i="7"/>
  <c r="AH669" i="7"/>
  <c r="AI669" i="7"/>
  <c r="AJ669" i="7"/>
  <c r="AK669" i="7"/>
  <c r="AL669" i="7"/>
  <c r="AM669" i="7"/>
  <c r="AN669" i="7"/>
  <c r="AO669" i="7"/>
  <c r="AP669" i="7"/>
  <c r="AQ669" i="7"/>
  <c r="AR669" i="7"/>
  <c r="AS669" i="7"/>
  <c r="AT669" i="7"/>
  <c r="AU669" i="7"/>
  <c r="AV669" i="7"/>
  <c r="AW669" i="7"/>
  <c r="AX669" i="7"/>
  <c r="AY669" i="7"/>
  <c r="AZ669" i="7"/>
  <c r="BA669" i="7"/>
  <c r="BB669" i="7"/>
  <c r="BC669" i="7"/>
  <c r="BD669" i="7"/>
  <c r="BE669" i="7"/>
  <c r="BF669" i="7"/>
  <c r="BG669" i="7"/>
  <c r="BH669" i="7"/>
  <c r="BI669" i="7"/>
  <c r="BJ669" i="7"/>
  <c r="BK669" i="7"/>
  <c r="BL669" i="7"/>
  <c r="BM669" i="7"/>
  <c r="BN669" i="7"/>
  <c r="BO669" i="7"/>
  <c r="BP669" i="7"/>
  <c r="AQ669" i="6" s="1"/>
  <c r="BQ669" i="7"/>
  <c r="BR669" i="7"/>
  <c r="BS669" i="7"/>
  <c r="BT669" i="7"/>
  <c r="AR669" i="6" s="1"/>
  <c r="BU669" i="7"/>
  <c r="AS669" i="6" s="1"/>
  <c r="BV669" i="7"/>
  <c r="AT669" i="6" s="1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Y670" i="7"/>
  <c r="Z670" i="7"/>
  <c r="AA670" i="7"/>
  <c r="AB670" i="7"/>
  <c r="AC670" i="7"/>
  <c r="AD670" i="7"/>
  <c r="AE670" i="7"/>
  <c r="AF670" i="7"/>
  <c r="AG670" i="7"/>
  <c r="AH670" i="7"/>
  <c r="AI670" i="7"/>
  <c r="AJ670" i="7"/>
  <c r="AK670" i="7"/>
  <c r="AL670" i="7"/>
  <c r="AM670" i="7"/>
  <c r="AN670" i="7"/>
  <c r="AO670" i="7"/>
  <c r="AP670" i="7"/>
  <c r="AQ670" i="7"/>
  <c r="AR670" i="7"/>
  <c r="AS670" i="7"/>
  <c r="AT670" i="7"/>
  <c r="AU670" i="7"/>
  <c r="AV670" i="7"/>
  <c r="AW670" i="7"/>
  <c r="AX670" i="7"/>
  <c r="AY670" i="7"/>
  <c r="AZ670" i="7"/>
  <c r="BA670" i="7"/>
  <c r="BB670" i="7"/>
  <c r="BC670" i="7"/>
  <c r="BD670" i="7"/>
  <c r="BE670" i="7"/>
  <c r="BF670" i="7"/>
  <c r="BG670" i="7"/>
  <c r="BH670" i="7"/>
  <c r="BI670" i="7"/>
  <c r="BJ670" i="7"/>
  <c r="BK670" i="7"/>
  <c r="BL670" i="7"/>
  <c r="BM670" i="7"/>
  <c r="BN670" i="7"/>
  <c r="BO670" i="7"/>
  <c r="BP670" i="7"/>
  <c r="AQ670" i="6" s="1"/>
  <c r="BQ670" i="7"/>
  <c r="BR670" i="7"/>
  <c r="BS670" i="7"/>
  <c r="BT670" i="7"/>
  <c r="AR670" i="6" s="1"/>
  <c r="BU670" i="7"/>
  <c r="AS670" i="6" s="1"/>
  <c r="BV670" i="7"/>
  <c r="AT670" i="6" s="1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Y671" i="7"/>
  <c r="Z671" i="7"/>
  <c r="AA671" i="7"/>
  <c r="AB671" i="7"/>
  <c r="AC671" i="7"/>
  <c r="AD671" i="7"/>
  <c r="AE671" i="7"/>
  <c r="AF671" i="7"/>
  <c r="AG671" i="7"/>
  <c r="AH671" i="7"/>
  <c r="AI671" i="7"/>
  <c r="AJ671" i="7"/>
  <c r="AK671" i="7"/>
  <c r="AL671" i="7"/>
  <c r="AM671" i="7"/>
  <c r="AN671" i="7"/>
  <c r="AO671" i="7"/>
  <c r="AP671" i="7"/>
  <c r="AQ671" i="7"/>
  <c r="AR671" i="7"/>
  <c r="AS671" i="7"/>
  <c r="AT671" i="7"/>
  <c r="AU671" i="7"/>
  <c r="AV671" i="7"/>
  <c r="AW671" i="7"/>
  <c r="AX671" i="7"/>
  <c r="AY671" i="7"/>
  <c r="AZ671" i="7"/>
  <c r="BA671" i="7"/>
  <c r="BB671" i="7"/>
  <c r="BC671" i="7"/>
  <c r="BD671" i="7"/>
  <c r="BE671" i="7"/>
  <c r="BF671" i="7"/>
  <c r="BG671" i="7"/>
  <c r="BH671" i="7"/>
  <c r="BI671" i="7"/>
  <c r="BJ671" i="7"/>
  <c r="BK671" i="7"/>
  <c r="BL671" i="7"/>
  <c r="BM671" i="7"/>
  <c r="BN671" i="7"/>
  <c r="BO671" i="7"/>
  <c r="BP671" i="7"/>
  <c r="AQ671" i="6" s="1"/>
  <c r="BQ671" i="7"/>
  <c r="BR671" i="7"/>
  <c r="BS671" i="7"/>
  <c r="BT671" i="7"/>
  <c r="AR671" i="6" s="1"/>
  <c r="BU671" i="7"/>
  <c r="AS671" i="6" s="1"/>
  <c r="BV671" i="7"/>
  <c r="AT671" i="6" s="1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Y672" i="7"/>
  <c r="Z672" i="7"/>
  <c r="AA672" i="7"/>
  <c r="AB672" i="7"/>
  <c r="AC672" i="7"/>
  <c r="AD672" i="7"/>
  <c r="AE672" i="7"/>
  <c r="AF672" i="7"/>
  <c r="AG672" i="7"/>
  <c r="AH672" i="7"/>
  <c r="AI672" i="7"/>
  <c r="AJ672" i="7"/>
  <c r="AK672" i="7"/>
  <c r="AL672" i="7"/>
  <c r="AM672" i="7"/>
  <c r="AN672" i="7"/>
  <c r="AO672" i="7"/>
  <c r="AP672" i="7"/>
  <c r="AQ672" i="7"/>
  <c r="AR672" i="7"/>
  <c r="AS672" i="7"/>
  <c r="AT672" i="7"/>
  <c r="AU672" i="7"/>
  <c r="AV672" i="7"/>
  <c r="AW672" i="7"/>
  <c r="AX672" i="7"/>
  <c r="AY672" i="7"/>
  <c r="AZ672" i="7"/>
  <c r="BA672" i="7"/>
  <c r="BB672" i="7"/>
  <c r="BC672" i="7"/>
  <c r="BD672" i="7"/>
  <c r="BE672" i="7"/>
  <c r="BF672" i="7"/>
  <c r="BG672" i="7"/>
  <c r="BH672" i="7"/>
  <c r="BI672" i="7"/>
  <c r="BJ672" i="7"/>
  <c r="BK672" i="7"/>
  <c r="BL672" i="7"/>
  <c r="BM672" i="7"/>
  <c r="BN672" i="7"/>
  <c r="BO672" i="7"/>
  <c r="BP672" i="7"/>
  <c r="AQ672" i="6" s="1"/>
  <c r="BQ672" i="7"/>
  <c r="BR672" i="7"/>
  <c r="BS672" i="7"/>
  <c r="BT672" i="7"/>
  <c r="AR672" i="6" s="1"/>
  <c r="BU672" i="7"/>
  <c r="AS672" i="6" s="1"/>
  <c r="BV672" i="7"/>
  <c r="AT672" i="6" s="1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Y673" i="7"/>
  <c r="Z673" i="7"/>
  <c r="AA673" i="7"/>
  <c r="AB673" i="7"/>
  <c r="AC673" i="7"/>
  <c r="AD673" i="7"/>
  <c r="AE673" i="7"/>
  <c r="AF673" i="7"/>
  <c r="AG673" i="7"/>
  <c r="AH673" i="7"/>
  <c r="AI673" i="7"/>
  <c r="AJ673" i="7"/>
  <c r="AK673" i="7"/>
  <c r="AL673" i="7"/>
  <c r="AM673" i="7"/>
  <c r="AN673" i="7"/>
  <c r="AO673" i="7"/>
  <c r="AP673" i="7"/>
  <c r="AQ673" i="7"/>
  <c r="AR673" i="7"/>
  <c r="AS673" i="7"/>
  <c r="AT673" i="7"/>
  <c r="AU673" i="7"/>
  <c r="AV673" i="7"/>
  <c r="AW673" i="7"/>
  <c r="AX673" i="7"/>
  <c r="AY673" i="7"/>
  <c r="AZ673" i="7"/>
  <c r="BA673" i="7"/>
  <c r="BB673" i="7"/>
  <c r="BC673" i="7"/>
  <c r="BD673" i="7"/>
  <c r="BE673" i="7"/>
  <c r="BF673" i="7"/>
  <c r="BG673" i="7"/>
  <c r="BH673" i="7"/>
  <c r="BI673" i="7"/>
  <c r="BJ673" i="7"/>
  <c r="BK673" i="7"/>
  <c r="BL673" i="7"/>
  <c r="BM673" i="7"/>
  <c r="BN673" i="7"/>
  <c r="BO673" i="7"/>
  <c r="BP673" i="7"/>
  <c r="AQ673" i="6" s="1"/>
  <c r="BQ673" i="7"/>
  <c r="BR673" i="7"/>
  <c r="BS673" i="7"/>
  <c r="BT673" i="7"/>
  <c r="AR673" i="6" s="1"/>
  <c r="BU673" i="7"/>
  <c r="AS673" i="6" s="1"/>
  <c r="BV673" i="7"/>
  <c r="AT673" i="6" s="1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Y674" i="7"/>
  <c r="Z674" i="7"/>
  <c r="AA674" i="7"/>
  <c r="AB674" i="7"/>
  <c r="AC674" i="7"/>
  <c r="AD674" i="7"/>
  <c r="AE674" i="7"/>
  <c r="AF674" i="7"/>
  <c r="AG674" i="7"/>
  <c r="AH674" i="7"/>
  <c r="AI674" i="7"/>
  <c r="AJ674" i="7"/>
  <c r="AK674" i="7"/>
  <c r="AL674" i="7"/>
  <c r="AM674" i="7"/>
  <c r="AN674" i="7"/>
  <c r="AO674" i="7"/>
  <c r="AP674" i="7"/>
  <c r="AQ674" i="7"/>
  <c r="AR674" i="7"/>
  <c r="AS674" i="7"/>
  <c r="AT674" i="7"/>
  <c r="AU674" i="7"/>
  <c r="AV674" i="7"/>
  <c r="AW674" i="7"/>
  <c r="AX674" i="7"/>
  <c r="AY674" i="7"/>
  <c r="AZ674" i="7"/>
  <c r="BA674" i="7"/>
  <c r="BB674" i="7"/>
  <c r="BC674" i="7"/>
  <c r="BD674" i="7"/>
  <c r="BE674" i="7"/>
  <c r="BF674" i="7"/>
  <c r="BG674" i="7"/>
  <c r="BH674" i="7"/>
  <c r="BI674" i="7"/>
  <c r="BJ674" i="7"/>
  <c r="BK674" i="7"/>
  <c r="BL674" i="7"/>
  <c r="BM674" i="7"/>
  <c r="BN674" i="7"/>
  <c r="BO674" i="7"/>
  <c r="BP674" i="7"/>
  <c r="AQ674" i="6" s="1"/>
  <c r="BQ674" i="7"/>
  <c r="BR674" i="7"/>
  <c r="BS674" i="7"/>
  <c r="BT674" i="7"/>
  <c r="AR674" i="6" s="1"/>
  <c r="BU674" i="7"/>
  <c r="AS674" i="6" s="1"/>
  <c r="BV674" i="7"/>
  <c r="AT674" i="6" s="1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Y675" i="7"/>
  <c r="Z675" i="7"/>
  <c r="AA675" i="7"/>
  <c r="AB675" i="7"/>
  <c r="AC675" i="7"/>
  <c r="AD675" i="7"/>
  <c r="AE675" i="7"/>
  <c r="AF675" i="7"/>
  <c r="AG675" i="7"/>
  <c r="AH675" i="7"/>
  <c r="AI675" i="7"/>
  <c r="AJ675" i="7"/>
  <c r="AK675" i="7"/>
  <c r="AL675" i="7"/>
  <c r="AM675" i="7"/>
  <c r="AN675" i="7"/>
  <c r="AO675" i="7"/>
  <c r="AP675" i="7"/>
  <c r="AQ675" i="7"/>
  <c r="AR675" i="7"/>
  <c r="AS675" i="7"/>
  <c r="AT675" i="7"/>
  <c r="AU675" i="7"/>
  <c r="AV675" i="7"/>
  <c r="AW675" i="7"/>
  <c r="AX675" i="7"/>
  <c r="AY675" i="7"/>
  <c r="AZ675" i="7"/>
  <c r="BA675" i="7"/>
  <c r="BB675" i="7"/>
  <c r="BC675" i="7"/>
  <c r="BD675" i="7"/>
  <c r="BE675" i="7"/>
  <c r="BF675" i="7"/>
  <c r="BG675" i="7"/>
  <c r="BH675" i="7"/>
  <c r="BI675" i="7"/>
  <c r="BJ675" i="7"/>
  <c r="BK675" i="7"/>
  <c r="BL675" i="7"/>
  <c r="BM675" i="7"/>
  <c r="BN675" i="7"/>
  <c r="BO675" i="7"/>
  <c r="BP675" i="7"/>
  <c r="AQ675" i="6" s="1"/>
  <c r="BQ675" i="7"/>
  <c r="BR675" i="7"/>
  <c r="BS675" i="7"/>
  <c r="BT675" i="7"/>
  <c r="AR675" i="6" s="1"/>
  <c r="BU675" i="7"/>
  <c r="AS675" i="6" s="1"/>
  <c r="BV675" i="7"/>
  <c r="AT675" i="6" s="1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Y676" i="7"/>
  <c r="Z676" i="7"/>
  <c r="AA676" i="7"/>
  <c r="AB676" i="7"/>
  <c r="AC676" i="7"/>
  <c r="AD676" i="7"/>
  <c r="AE676" i="7"/>
  <c r="AF676" i="7"/>
  <c r="AG676" i="7"/>
  <c r="AH676" i="7"/>
  <c r="AI676" i="7"/>
  <c r="AJ676" i="7"/>
  <c r="AK676" i="7"/>
  <c r="AL676" i="7"/>
  <c r="AM676" i="7"/>
  <c r="AN676" i="7"/>
  <c r="AO676" i="7"/>
  <c r="AP676" i="7"/>
  <c r="AQ676" i="7"/>
  <c r="AR676" i="7"/>
  <c r="AS676" i="7"/>
  <c r="AT676" i="7"/>
  <c r="AU676" i="7"/>
  <c r="AV676" i="7"/>
  <c r="AW676" i="7"/>
  <c r="AX676" i="7"/>
  <c r="AY676" i="7"/>
  <c r="AZ676" i="7"/>
  <c r="BA676" i="7"/>
  <c r="BB676" i="7"/>
  <c r="BC676" i="7"/>
  <c r="BD676" i="7"/>
  <c r="BE676" i="7"/>
  <c r="BF676" i="7"/>
  <c r="BG676" i="7"/>
  <c r="BH676" i="7"/>
  <c r="BI676" i="7"/>
  <c r="BJ676" i="7"/>
  <c r="BK676" i="7"/>
  <c r="BL676" i="7"/>
  <c r="BM676" i="7"/>
  <c r="BN676" i="7"/>
  <c r="BO676" i="7"/>
  <c r="BP676" i="7"/>
  <c r="AQ676" i="6" s="1"/>
  <c r="BQ676" i="7"/>
  <c r="BR676" i="7"/>
  <c r="BS676" i="7"/>
  <c r="BT676" i="7"/>
  <c r="AR676" i="6" s="1"/>
  <c r="BU676" i="7"/>
  <c r="AS676" i="6" s="1"/>
  <c r="BV676" i="7"/>
  <c r="AT676" i="6" s="1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Y677" i="7"/>
  <c r="Z677" i="7"/>
  <c r="AA677" i="7"/>
  <c r="AB677" i="7"/>
  <c r="AC677" i="7"/>
  <c r="AD677" i="7"/>
  <c r="AE677" i="7"/>
  <c r="AF677" i="7"/>
  <c r="AG677" i="7"/>
  <c r="AH677" i="7"/>
  <c r="AI677" i="7"/>
  <c r="AJ677" i="7"/>
  <c r="AK677" i="7"/>
  <c r="AL677" i="7"/>
  <c r="AM677" i="7"/>
  <c r="AN677" i="7"/>
  <c r="AO677" i="7"/>
  <c r="AP677" i="7"/>
  <c r="AQ677" i="7"/>
  <c r="AR677" i="7"/>
  <c r="AS677" i="7"/>
  <c r="AT677" i="7"/>
  <c r="AU677" i="7"/>
  <c r="AV677" i="7"/>
  <c r="AW677" i="7"/>
  <c r="AX677" i="7"/>
  <c r="AY677" i="7"/>
  <c r="AZ677" i="7"/>
  <c r="BA677" i="7"/>
  <c r="BB677" i="7"/>
  <c r="BC677" i="7"/>
  <c r="BD677" i="7"/>
  <c r="BE677" i="7"/>
  <c r="BF677" i="7"/>
  <c r="BG677" i="7"/>
  <c r="BH677" i="7"/>
  <c r="BI677" i="7"/>
  <c r="BJ677" i="7"/>
  <c r="BK677" i="7"/>
  <c r="BL677" i="7"/>
  <c r="BM677" i="7"/>
  <c r="BN677" i="7"/>
  <c r="BO677" i="7"/>
  <c r="BP677" i="7"/>
  <c r="AQ677" i="6" s="1"/>
  <c r="BQ677" i="7"/>
  <c r="BR677" i="7"/>
  <c r="BS677" i="7"/>
  <c r="BT677" i="7"/>
  <c r="AR677" i="6" s="1"/>
  <c r="BU677" i="7"/>
  <c r="AS677" i="6" s="1"/>
  <c r="BV677" i="7"/>
  <c r="AT677" i="6" s="1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Y678" i="7"/>
  <c r="Z678" i="7"/>
  <c r="AA678" i="7"/>
  <c r="AB678" i="7"/>
  <c r="AC678" i="7"/>
  <c r="AD678" i="7"/>
  <c r="AE678" i="7"/>
  <c r="AF678" i="7"/>
  <c r="AG678" i="7"/>
  <c r="AH678" i="7"/>
  <c r="AI678" i="7"/>
  <c r="AJ678" i="7"/>
  <c r="AK678" i="7"/>
  <c r="AL678" i="7"/>
  <c r="AM678" i="7"/>
  <c r="AN678" i="7"/>
  <c r="AO678" i="7"/>
  <c r="AP678" i="7"/>
  <c r="AQ678" i="7"/>
  <c r="AR678" i="7"/>
  <c r="AS678" i="7"/>
  <c r="AT678" i="7"/>
  <c r="AU678" i="7"/>
  <c r="AV678" i="7"/>
  <c r="AW678" i="7"/>
  <c r="AX678" i="7"/>
  <c r="AY678" i="7"/>
  <c r="AZ678" i="7"/>
  <c r="BA678" i="7"/>
  <c r="BB678" i="7"/>
  <c r="BC678" i="7"/>
  <c r="BD678" i="7"/>
  <c r="BE678" i="7"/>
  <c r="BF678" i="7"/>
  <c r="BG678" i="7"/>
  <c r="BH678" i="7"/>
  <c r="BI678" i="7"/>
  <c r="BJ678" i="7"/>
  <c r="BK678" i="7"/>
  <c r="BL678" i="7"/>
  <c r="BM678" i="7"/>
  <c r="BN678" i="7"/>
  <c r="BO678" i="7"/>
  <c r="BP678" i="7"/>
  <c r="AQ678" i="6" s="1"/>
  <c r="BQ678" i="7"/>
  <c r="BR678" i="7"/>
  <c r="BS678" i="7"/>
  <c r="BT678" i="7"/>
  <c r="AR678" i="6" s="1"/>
  <c r="BU678" i="7"/>
  <c r="AS678" i="6" s="1"/>
  <c r="BV678" i="7"/>
  <c r="AT678" i="6" s="1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Y679" i="7"/>
  <c r="Z679" i="7"/>
  <c r="AA679" i="7"/>
  <c r="AB679" i="7"/>
  <c r="AC679" i="7"/>
  <c r="AD679" i="7"/>
  <c r="AE679" i="7"/>
  <c r="AF679" i="7"/>
  <c r="AG679" i="7"/>
  <c r="AH679" i="7"/>
  <c r="AI679" i="7"/>
  <c r="AJ679" i="7"/>
  <c r="AK679" i="7"/>
  <c r="AL679" i="7"/>
  <c r="AM679" i="7"/>
  <c r="AN679" i="7"/>
  <c r="AO679" i="7"/>
  <c r="AP679" i="7"/>
  <c r="AQ679" i="7"/>
  <c r="AR679" i="7"/>
  <c r="AS679" i="7"/>
  <c r="AT679" i="7"/>
  <c r="AU679" i="7"/>
  <c r="AV679" i="7"/>
  <c r="AW679" i="7"/>
  <c r="AX679" i="7"/>
  <c r="AY679" i="7"/>
  <c r="AZ679" i="7"/>
  <c r="BA679" i="7"/>
  <c r="BB679" i="7"/>
  <c r="BC679" i="7"/>
  <c r="BD679" i="7"/>
  <c r="BE679" i="7"/>
  <c r="BF679" i="7"/>
  <c r="BG679" i="7"/>
  <c r="BH679" i="7"/>
  <c r="BI679" i="7"/>
  <c r="BJ679" i="7"/>
  <c r="BK679" i="7"/>
  <c r="BL679" i="7"/>
  <c r="BM679" i="7"/>
  <c r="BN679" i="7"/>
  <c r="BO679" i="7"/>
  <c r="BP679" i="7"/>
  <c r="AQ679" i="6" s="1"/>
  <c r="BQ679" i="7"/>
  <c r="BR679" i="7"/>
  <c r="BS679" i="7"/>
  <c r="BT679" i="7"/>
  <c r="AR679" i="6" s="1"/>
  <c r="BU679" i="7"/>
  <c r="AS679" i="6" s="1"/>
  <c r="BV679" i="7"/>
  <c r="AT679" i="6" s="1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Y680" i="7"/>
  <c r="Z680" i="7"/>
  <c r="AA680" i="7"/>
  <c r="AB680" i="7"/>
  <c r="AC680" i="7"/>
  <c r="AD680" i="7"/>
  <c r="AE680" i="7"/>
  <c r="AF680" i="7"/>
  <c r="AG680" i="7"/>
  <c r="AH680" i="7"/>
  <c r="AI680" i="7"/>
  <c r="AJ680" i="7"/>
  <c r="AK680" i="7"/>
  <c r="AL680" i="7"/>
  <c r="AM680" i="7"/>
  <c r="AN680" i="7"/>
  <c r="AO680" i="7"/>
  <c r="AP680" i="7"/>
  <c r="AQ680" i="7"/>
  <c r="AR680" i="7"/>
  <c r="AS680" i="7"/>
  <c r="AT680" i="7"/>
  <c r="AU680" i="7"/>
  <c r="AV680" i="7"/>
  <c r="AW680" i="7"/>
  <c r="AX680" i="7"/>
  <c r="AY680" i="7"/>
  <c r="AZ680" i="7"/>
  <c r="BA680" i="7"/>
  <c r="BB680" i="7"/>
  <c r="BC680" i="7"/>
  <c r="BD680" i="7"/>
  <c r="BE680" i="7"/>
  <c r="BF680" i="7"/>
  <c r="BG680" i="7"/>
  <c r="BH680" i="7"/>
  <c r="BI680" i="7"/>
  <c r="BJ680" i="7"/>
  <c r="BK680" i="7"/>
  <c r="BL680" i="7"/>
  <c r="BM680" i="7"/>
  <c r="BN680" i="7"/>
  <c r="BO680" i="7"/>
  <c r="BP680" i="7"/>
  <c r="AQ680" i="6" s="1"/>
  <c r="BQ680" i="7"/>
  <c r="BR680" i="7"/>
  <c r="BS680" i="7"/>
  <c r="BT680" i="7"/>
  <c r="AR680" i="6" s="1"/>
  <c r="BU680" i="7"/>
  <c r="AS680" i="6" s="1"/>
  <c r="BV680" i="7"/>
  <c r="AT680" i="6" s="1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Y681" i="7"/>
  <c r="Z681" i="7"/>
  <c r="AA681" i="7"/>
  <c r="AB681" i="7"/>
  <c r="AC681" i="7"/>
  <c r="AD681" i="7"/>
  <c r="AE681" i="7"/>
  <c r="AF681" i="7"/>
  <c r="AG681" i="7"/>
  <c r="AH681" i="7"/>
  <c r="AI681" i="7"/>
  <c r="AJ681" i="7"/>
  <c r="AK681" i="7"/>
  <c r="AL681" i="7"/>
  <c r="AM681" i="7"/>
  <c r="AN681" i="7"/>
  <c r="AO681" i="7"/>
  <c r="AP681" i="7"/>
  <c r="AQ681" i="7"/>
  <c r="AR681" i="7"/>
  <c r="AS681" i="7"/>
  <c r="AT681" i="7"/>
  <c r="AU681" i="7"/>
  <c r="AV681" i="7"/>
  <c r="AW681" i="7"/>
  <c r="AX681" i="7"/>
  <c r="AY681" i="7"/>
  <c r="AZ681" i="7"/>
  <c r="BA681" i="7"/>
  <c r="BB681" i="7"/>
  <c r="BC681" i="7"/>
  <c r="BD681" i="7"/>
  <c r="BE681" i="7"/>
  <c r="BF681" i="7"/>
  <c r="BG681" i="7"/>
  <c r="BH681" i="7"/>
  <c r="BI681" i="7"/>
  <c r="BJ681" i="7"/>
  <c r="BK681" i="7"/>
  <c r="BL681" i="7"/>
  <c r="BM681" i="7"/>
  <c r="BN681" i="7"/>
  <c r="BO681" i="7"/>
  <c r="BP681" i="7"/>
  <c r="AQ681" i="6" s="1"/>
  <c r="BQ681" i="7"/>
  <c r="BR681" i="7"/>
  <c r="BS681" i="7"/>
  <c r="BT681" i="7"/>
  <c r="AR681" i="6" s="1"/>
  <c r="BU681" i="7"/>
  <c r="AS681" i="6" s="1"/>
  <c r="BV681" i="7"/>
  <c r="AT681" i="6" s="1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Y682" i="7"/>
  <c r="Z682" i="7"/>
  <c r="AA682" i="7"/>
  <c r="AB682" i="7"/>
  <c r="AC682" i="7"/>
  <c r="AD682" i="7"/>
  <c r="AE682" i="7"/>
  <c r="AF682" i="7"/>
  <c r="AG682" i="7"/>
  <c r="AH682" i="7"/>
  <c r="AI682" i="7"/>
  <c r="AJ682" i="7"/>
  <c r="AK682" i="7"/>
  <c r="AL682" i="7"/>
  <c r="AM682" i="7"/>
  <c r="AN682" i="7"/>
  <c r="AO682" i="7"/>
  <c r="AP682" i="7"/>
  <c r="AQ682" i="7"/>
  <c r="AR682" i="7"/>
  <c r="AS682" i="7"/>
  <c r="AT682" i="7"/>
  <c r="AU682" i="7"/>
  <c r="AV682" i="7"/>
  <c r="AW682" i="7"/>
  <c r="AX682" i="7"/>
  <c r="AY682" i="7"/>
  <c r="AZ682" i="7"/>
  <c r="BA682" i="7"/>
  <c r="BB682" i="7"/>
  <c r="BC682" i="7"/>
  <c r="BD682" i="7"/>
  <c r="BE682" i="7"/>
  <c r="BF682" i="7"/>
  <c r="BG682" i="7"/>
  <c r="BH682" i="7"/>
  <c r="BI682" i="7"/>
  <c r="BJ682" i="7"/>
  <c r="BK682" i="7"/>
  <c r="BL682" i="7"/>
  <c r="BM682" i="7"/>
  <c r="BN682" i="7"/>
  <c r="BO682" i="7"/>
  <c r="BP682" i="7"/>
  <c r="AQ682" i="6" s="1"/>
  <c r="BQ682" i="7"/>
  <c r="BR682" i="7"/>
  <c r="BS682" i="7"/>
  <c r="BT682" i="7"/>
  <c r="AR682" i="6" s="1"/>
  <c r="BU682" i="7"/>
  <c r="AS682" i="6" s="1"/>
  <c r="BV682" i="7"/>
  <c r="AT682" i="6" s="1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Y683" i="7"/>
  <c r="Z683" i="7"/>
  <c r="AA683" i="7"/>
  <c r="AB683" i="7"/>
  <c r="AC683" i="7"/>
  <c r="AD683" i="7"/>
  <c r="AE683" i="7"/>
  <c r="AF683" i="7"/>
  <c r="AG683" i="7"/>
  <c r="AH683" i="7"/>
  <c r="AI683" i="7"/>
  <c r="AJ683" i="7"/>
  <c r="AK683" i="7"/>
  <c r="AL683" i="7"/>
  <c r="AM683" i="7"/>
  <c r="AN683" i="7"/>
  <c r="AO683" i="7"/>
  <c r="AP683" i="7"/>
  <c r="AQ683" i="7"/>
  <c r="AR683" i="7"/>
  <c r="AS683" i="7"/>
  <c r="AT683" i="7"/>
  <c r="AU683" i="7"/>
  <c r="AV683" i="7"/>
  <c r="AW683" i="7"/>
  <c r="AX683" i="7"/>
  <c r="AY683" i="7"/>
  <c r="AZ683" i="7"/>
  <c r="BA683" i="7"/>
  <c r="BB683" i="7"/>
  <c r="BC683" i="7"/>
  <c r="BD683" i="7"/>
  <c r="BE683" i="7"/>
  <c r="BF683" i="7"/>
  <c r="BG683" i="7"/>
  <c r="BH683" i="7"/>
  <c r="BI683" i="7"/>
  <c r="BJ683" i="7"/>
  <c r="BK683" i="7"/>
  <c r="BL683" i="7"/>
  <c r="BM683" i="7"/>
  <c r="BN683" i="7"/>
  <c r="BO683" i="7"/>
  <c r="BP683" i="7"/>
  <c r="AQ683" i="6" s="1"/>
  <c r="BQ683" i="7"/>
  <c r="BR683" i="7"/>
  <c r="BS683" i="7"/>
  <c r="BT683" i="7"/>
  <c r="AR683" i="6" s="1"/>
  <c r="BU683" i="7"/>
  <c r="AS683" i="6" s="1"/>
  <c r="BV683" i="7"/>
  <c r="AT683" i="6" s="1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Y684" i="7"/>
  <c r="Z684" i="7"/>
  <c r="AA684" i="7"/>
  <c r="AB684" i="7"/>
  <c r="AC684" i="7"/>
  <c r="AD684" i="7"/>
  <c r="AE684" i="7"/>
  <c r="AF684" i="7"/>
  <c r="AG684" i="7"/>
  <c r="AH684" i="7"/>
  <c r="AI684" i="7"/>
  <c r="AJ684" i="7"/>
  <c r="AK684" i="7"/>
  <c r="AL684" i="7"/>
  <c r="AM684" i="7"/>
  <c r="AN684" i="7"/>
  <c r="AO684" i="7"/>
  <c r="AP684" i="7"/>
  <c r="AQ684" i="7"/>
  <c r="AR684" i="7"/>
  <c r="AS684" i="7"/>
  <c r="AT684" i="7"/>
  <c r="AU684" i="7"/>
  <c r="AV684" i="7"/>
  <c r="AW684" i="7"/>
  <c r="AX684" i="7"/>
  <c r="AY684" i="7"/>
  <c r="AZ684" i="7"/>
  <c r="BA684" i="7"/>
  <c r="BB684" i="7"/>
  <c r="BC684" i="7"/>
  <c r="BD684" i="7"/>
  <c r="BE684" i="7"/>
  <c r="BF684" i="7"/>
  <c r="BG684" i="7"/>
  <c r="BH684" i="7"/>
  <c r="BI684" i="7"/>
  <c r="BJ684" i="7"/>
  <c r="BK684" i="7"/>
  <c r="BL684" i="7"/>
  <c r="BM684" i="7"/>
  <c r="BN684" i="7"/>
  <c r="BO684" i="7"/>
  <c r="BP684" i="7"/>
  <c r="AQ684" i="6" s="1"/>
  <c r="BQ684" i="7"/>
  <c r="BR684" i="7"/>
  <c r="BS684" i="7"/>
  <c r="BT684" i="7"/>
  <c r="AR684" i="6" s="1"/>
  <c r="BU684" i="7"/>
  <c r="AS684" i="6" s="1"/>
  <c r="BV684" i="7"/>
  <c r="AT684" i="6" s="1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Y685" i="7"/>
  <c r="Z685" i="7"/>
  <c r="AA685" i="7"/>
  <c r="AB685" i="7"/>
  <c r="AC685" i="7"/>
  <c r="AD685" i="7"/>
  <c r="AE685" i="7"/>
  <c r="AF685" i="7"/>
  <c r="AG685" i="7"/>
  <c r="AH685" i="7"/>
  <c r="AI685" i="7"/>
  <c r="AJ685" i="7"/>
  <c r="AK685" i="7"/>
  <c r="AL685" i="7"/>
  <c r="AM685" i="7"/>
  <c r="AN685" i="7"/>
  <c r="AO685" i="7"/>
  <c r="AP685" i="7"/>
  <c r="AQ685" i="7"/>
  <c r="AR685" i="7"/>
  <c r="AS685" i="7"/>
  <c r="AT685" i="7"/>
  <c r="AU685" i="7"/>
  <c r="AV685" i="7"/>
  <c r="AW685" i="7"/>
  <c r="AX685" i="7"/>
  <c r="AY685" i="7"/>
  <c r="AZ685" i="7"/>
  <c r="BA685" i="7"/>
  <c r="BB685" i="7"/>
  <c r="BC685" i="7"/>
  <c r="BD685" i="7"/>
  <c r="BE685" i="7"/>
  <c r="BF685" i="7"/>
  <c r="BG685" i="7"/>
  <c r="BH685" i="7"/>
  <c r="BI685" i="7"/>
  <c r="BJ685" i="7"/>
  <c r="BK685" i="7"/>
  <c r="BL685" i="7"/>
  <c r="BM685" i="7"/>
  <c r="BN685" i="7"/>
  <c r="BO685" i="7"/>
  <c r="BP685" i="7"/>
  <c r="AQ685" i="6" s="1"/>
  <c r="BQ685" i="7"/>
  <c r="BR685" i="7"/>
  <c r="BS685" i="7"/>
  <c r="BT685" i="7"/>
  <c r="AR685" i="6" s="1"/>
  <c r="BU685" i="7"/>
  <c r="AS685" i="6" s="1"/>
  <c r="BV685" i="7"/>
  <c r="AT685" i="6" s="1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Y686" i="7"/>
  <c r="Z686" i="7"/>
  <c r="AA686" i="7"/>
  <c r="AB686" i="7"/>
  <c r="AC686" i="7"/>
  <c r="AD686" i="7"/>
  <c r="AE686" i="7"/>
  <c r="AF686" i="7"/>
  <c r="AG686" i="7"/>
  <c r="AH686" i="7"/>
  <c r="AI686" i="7"/>
  <c r="AJ686" i="7"/>
  <c r="AK686" i="7"/>
  <c r="AL686" i="7"/>
  <c r="AM686" i="7"/>
  <c r="AN686" i="7"/>
  <c r="AO686" i="7"/>
  <c r="AP686" i="7"/>
  <c r="AQ686" i="7"/>
  <c r="AR686" i="7"/>
  <c r="AS686" i="7"/>
  <c r="AT686" i="7"/>
  <c r="AU686" i="7"/>
  <c r="AV686" i="7"/>
  <c r="AW686" i="7"/>
  <c r="AX686" i="7"/>
  <c r="AY686" i="7"/>
  <c r="AZ686" i="7"/>
  <c r="BA686" i="7"/>
  <c r="BB686" i="7"/>
  <c r="BC686" i="7"/>
  <c r="BD686" i="7"/>
  <c r="BE686" i="7"/>
  <c r="BF686" i="7"/>
  <c r="BG686" i="7"/>
  <c r="BH686" i="7"/>
  <c r="BI686" i="7"/>
  <c r="BJ686" i="7"/>
  <c r="BK686" i="7"/>
  <c r="BL686" i="7"/>
  <c r="BM686" i="7"/>
  <c r="BN686" i="7"/>
  <c r="BO686" i="7"/>
  <c r="BP686" i="7"/>
  <c r="AQ686" i="6" s="1"/>
  <c r="BQ686" i="7"/>
  <c r="BR686" i="7"/>
  <c r="BS686" i="7"/>
  <c r="BT686" i="7"/>
  <c r="AR686" i="6" s="1"/>
  <c r="BU686" i="7"/>
  <c r="AS686" i="6" s="1"/>
  <c r="BV686" i="7"/>
  <c r="AT686" i="6" s="1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Y687" i="7"/>
  <c r="Z687" i="7"/>
  <c r="AA687" i="7"/>
  <c r="AB687" i="7"/>
  <c r="AC687" i="7"/>
  <c r="AD687" i="7"/>
  <c r="AE687" i="7"/>
  <c r="AF687" i="7"/>
  <c r="AG687" i="7"/>
  <c r="AH687" i="7"/>
  <c r="AI687" i="7"/>
  <c r="AJ687" i="7"/>
  <c r="AK687" i="7"/>
  <c r="AL687" i="7"/>
  <c r="AM687" i="7"/>
  <c r="AN687" i="7"/>
  <c r="AO687" i="7"/>
  <c r="AP687" i="7"/>
  <c r="AQ687" i="7"/>
  <c r="AR687" i="7"/>
  <c r="AS687" i="7"/>
  <c r="AT687" i="7"/>
  <c r="AU687" i="7"/>
  <c r="AV687" i="7"/>
  <c r="AW687" i="7"/>
  <c r="AX687" i="7"/>
  <c r="AY687" i="7"/>
  <c r="AZ687" i="7"/>
  <c r="BA687" i="7"/>
  <c r="BB687" i="7"/>
  <c r="BC687" i="7"/>
  <c r="BD687" i="7"/>
  <c r="BE687" i="7"/>
  <c r="BF687" i="7"/>
  <c r="BG687" i="7"/>
  <c r="BH687" i="7"/>
  <c r="BI687" i="7"/>
  <c r="BJ687" i="7"/>
  <c r="BK687" i="7"/>
  <c r="BL687" i="7"/>
  <c r="BM687" i="7"/>
  <c r="BN687" i="7"/>
  <c r="BO687" i="7"/>
  <c r="BP687" i="7"/>
  <c r="AQ687" i="6" s="1"/>
  <c r="BQ687" i="7"/>
  <c r="BR687" i="7"/>
  <c r="BS687" i="7"/>
  <c r="BT687" i="7"/>
  <c r="AR687" i="6" s="1"/>
  <c r="BU687" i="7"/>
  <c r="AS687" i="6" s="1"/>
  <c r="BV687" i="7"/>
  <c r="AT687" i="6" s="1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Y688" i="7"/>
  <c r="Z688" i="7"/>
  <c r="AA688" i="7"/>
  <c r="AB688" i="7"/>
  <c r="AC688" i="7"/>
  <c r="AD688" i="7"/>
  <c r="AE688" i="7"/>
  <c r="AF688" i="7"/>
  <c r="AG688" i="7"/>
  <c r="AH688" i="7"/>
  <c r="AI688" i="7"/>
  <c r="AJ688" i="7"/>
  <c r="AK688" i="7"/>
  <c r="AL688" i="7"/>
  <c r="AM688" i="7"/>
  <c r="AN688" i="7"/>
  <c r="AO688" i="7"/>
  <c r="AP688" i="7"/>
  <c r="AQ688" i="7"/>
  <c r="AR688" i="7"/>
  <c r="AS688" i="7"/>
  <c r="AT688" i="7"/>
  <c r="AU688" i="7"/>
  <c r="AV688" i="7"/>
  <c r="AW688" i="7"/>
  <c r="AX688" i="7"/>
  <c r="AY688" i="7"/>
  <c r="AZ688" i="7"/>
  <c r="BA688" i="7"/>
  <c r="BB688" i="7"/>
  <c r="BC688" i="7"/>
  <c r="BD688" i="7"/>
  <c r="BE688" i="7"/>
  <c r="BF688" i="7"/>
  <c r="BG688" i="7"/>
  <c r="BH688" i="7"/>
  <c r="BI688" i="7"/>
  <c r="BJ688" i="7"/>
  <c r="BK688" i="7"/>
  <c r="BL688" i="7"/>
  <c r="BM688" i="7"/>
  <c r="BN688" i="7"/>
  <c r="BO688" i="7"/>
  <c r="BP688" i="7"/>
  <c r="AQ688" i="6" s="1"/>
  <c r="BQ688" i="7"/>
  <c r="BR688" i="7"/>
  <c r="BS688" i="7"/>
  <c r="BT688" i="7"/>
  <c r="AR688" i="6" s="1"/>
  <c r="BU688" i="7"/>
  <c r="AS688" i="6" s="1"/>
  <c r="BV688" i="7"/>
  <c r="AT688" i="6" s="1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Y689" i="7"/>
  <c r="Z689" i="7"/>
  <c r="AA689" i="7"/>
  <c r="AB689" i="7"/>
  <c r="AC689" i="7"/>
  <c r="AD689" i="7"/>
  <c r="AE689" i="7"/>
  <c r="AF689" i="7"/>
  <c r="AG689" i="7"/>
  <c r="AH689" i="7"/>
  <c r="AI689" i="7"/>
  <c r="AJ689" i="7"/>
  <c r="AK689" i="7"/>
  <c r="AL689" i="7"/>
  <c r="AM689" i="7"/>
  <c r="AN689" i="7"/>
  <c r="AO689" i="7"/>
  <c r="AP689" i="7"/>
  <c r="AQ689" i="7"/>
  <c r="AR689" i="7"/>
  <c r="AS689" i="7"/>
  <c r="AT689" i="7"/>
  <c r="AU689" i="7"/>
  <c r="AV689" i="7"/>
  <c r="AW689" i="7"/>
  <c r="AX689" i="7"/>
  <c r="AY689" i="7"/>
  <c r="AZ689" i="7"/>
  <c r="BA689" i="7"/>
  <c r="BB689" i="7"/>
  <c r="BC689" i="7"/>
  <c r="BD689" i="7"/>
  <c r="BE689" i="7"/>
  <c r="BF689" i="7"/>
  <c r="BG689" i="7"/>
  <c r="BH689" i="7"/>
  <c r="BI689" i="7"/>
  <c r="BJ689" i="7"/>
  <c r="BK689" i="7"/>
  <c r="BL689" i="7"/>
  <c r="BM689" i="7"/>
  <c r="BN689" i="7"/>
  <c r="BO689" i="7"/>
  <c r="BP689" i="7"/>
  <c r="AQ689" i="6" s="1"/>
  <c r="BQ689" i="7"/>
  <c r="BR689" i="7"/>
  <c r="BS689" i="7"/>
  <c r="BT689" i="7"/>
  <c r="AR689" i="6" s="1"/>
  <c r="BU689" i="7"/>
  <c r="AS689" i="6" s="1"/>
  <c r="BV689" i="7"/>
  <c r="AT689" i="6" s="1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Y690" i="7"/>
  <c r="Z690" i="7"/>
  <c r="AA690" i="7"/>
  <c r="AB690" i="7"/>
  <c r="AC690" i="7"/>
  <c r="AD690" i="7"/>
  <c r="AE690" i="7"/>
  <c r="AF690" i="7"/>
  <c r="AG690" i="7"/>
  <c r="AH690" i="7"/>
  <c r="AI690" i="7"/>
  <c r="AJ690" i="7"/>
  <c r="AK690" i="7"/>
  <c r="AL690" i="7"/>
  <c r="AM690" i="7"/>
  <c r="AN690" i="7"/>
  <c r="AO690" i="7"/>
  <c r="AP690" i="7"/>
  <c r="AQ690" i="7"/>
  <c r="AR690" i="7"/>
  <c r="AS690" i="7"/>
  <c r="AT690" i="7"/>
  <c r="AU690" i="7"/>
  <c r="AV690" i="7"/>
  <c r="AW690" i="7"/>
  <c r="AX690" i="7"/>
  <c r="AY690" i="7"/>
  <c r="AZ690" i="7"/>
  <c r="BA690" i="7"/>
  <c r="BB690" i="7"/>
  <c r="BC690" i="7"/>
  <c r="BD690" i="7"/>
  <c r="BE690" i="7"/>
  <c r="BF690" i="7"/>
  <c r="BG690" i="7"/>
  <c r="BH690" i="7"/>
  <c r="BI690" i="7"/>
  <c r="BJ690" i="7"/>
  <c r="BK690" i="7"/>
  <c r="BL690" i="7"/>
  <c r="BM690" i="7"/>
  <c r="BN690" i="7"/>
  <c r="BO690" i="7"/>
  <c r="BP690" i="7"/>
  <c r="AQ690" i="6" s="1"/>
  <c r="BQ690" i="7"/>
  <c r="BR690" i="7"/>
  <c r="BS690" i="7"/>
  <c r="BT690" i="7"/>
  <c r="AR690" i="6" s="1"/>
  <c r="BU690" i="7"/>
  <c r="AS690" i="6" s="1"/>
  <c r="BV690" i="7"/>
  <c r="AT690" i="6" s="1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Y691" i="7"/>
  <c r="Z691" i="7"/>
  <c r="AA691" i="7"/>
  <c r="AB691" i="7"/>
  <c r="AC691" i="7"/>
  <c r="AD691" i="7"/>
  <c r="AE691" i="7"/>
  <c r="AF691" i="7"/>
  <c r="AG691" i="7"/>
  <c r="AH691" i="7"/>
  <c r="AI691" i="7"/>
  <c r="AJ691" i="7"/>
  <c r="AK691" i="7"/>
  <c r="AL691" i="7"/>
  <c r="AM691" i="7"/>
  <c r="AN691" i="7"/>
  <c r="AO691" i="7"/>
  <c r="AP691" i="7"/>
  <c r="AQ691" i="7"/>
  <c r="AR691" i="7"/>
  <c r="AS691" i="7"/>
  <c r="AT691" i="7"/>
  <c r="AU691" i="7"/>
  <c r="AV691" i="7"/>
  <c r="AW691" i="7"/>
  <c r="AX691" i="7"/>
  <c r="AY691" i="7"/>
  <c r="AZ691" i="7"/>
  <c r="BA691" i="7"/>
  <c r="BB691" i="7"/>
  <c r="BC691" i="7"/>
  <c r="BD691" i="7"/>
  <c r="BE691" i="7"/>
  <c r="BF691" i="7"/>
  <c r="BG691" i="7"/>
  <c r="BH691" i="7"/>
  <c r="BI691" i="7"/>
  <c r="BJ691" i="7"/>
  <c r="BK691" i="7"/>
  <c r="BL691" i="7"/>
  <c r="BM691" i="7"/>
  <c r="BN691" i="7"/>
  <c r="BO691" i="7"/>
  <c r="BP691" i="7"/>
  <c r="AQ691" i="6" s="1"/>
  <c r="BQ691" i="7"/>
  <c r="BR691" i="7"/>
  <c r="BS691" i="7"/>
  <c r="BT691" i="7"/>
  <c r="AR691" i="6" s="1"/>
  <c r="BU691" i="7"/>
  <c r="AS691" i="6" s="1"/>
  <c r="BV691" i="7"/>
  <c r="AT691" i="6" s="1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Y692" i="7"/>
  <c r="Z692" i="7"/>
  <c r="AA692" i="7"/>
  <c r="AB692" i="7"/>
  <c r="AC692" i="7"/>
  <c r="AD692" i="7"/>
  <c r="AE692" i="7"/>
  <c r="AF692" i="7"/>
  <c r="AG692" i="7"/>
  <c r="AH692" i="7"/>
  <c r="AI692" i="7"/>
  <c r="AJ692" i="7"/>
  <c r="AK692" i="7"/>
  <c r="AL692" i="7"/>
  <c r="AM692" i="7"/>
  <c r="AN692" i="7"/>
  <c r="AO692" i="7"/>
  <c r="AP692" i="7"/>
  <c r="AQ692" i="7"/>
  <c r="AR692" i="7"/>
  <c r="AS692" i="7"/>
  <c r="AT692" i="7"/>
  <c r="AU692" i="7"/>
  <c r="AV692" i="7"/>
  <c r="AW692" i="7"/>
  <c r="AX692" i="7"/>
  <c r="AY692" i="7"/>
  <c r="AZ692" i="7"/>
  <c r="BA692" i="7"/>
  <c r="BB692" i="7"/>
  <c r="BC692" i="7"/>
  <c r="BD692" i="7"/>
  <c r="BE692" i="7"/>
  <c r="BF692" i="7"/>
  <c r="BG692" i="7"/>
  <c r="BH692" i="7"/>
  <c r="BI692" i="7"/>
  <c r="BJ692" i="7"/>
  <c r="BK692" i="7"/>
  <c r="BL692" i="7"/>
  <c r="BM692" i="7"/>
  <c r="BN692" i="7"/>
  <c r="BO692" i="7"/>
  <c r="BP692" i="7"/>
  <c r="AQ692" i="6" s="1"/>
  <c r="BQ692" i="7"/>
  <c r="BR692" i="7"/>
  <c r="BS692" i="7"/>
  <c r="BT692" i="7"/>
  <c r="AR692" i="6" s="1"/>
  <c r="BU692" i="7"/>
  <c r="AS692" i="6" s="1"/>
  <c r="BV692" i="7"/>
  <c r="AT692" i="6" s="1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Y693" i="7"/>
  <c r="Z693" i="7"/>
  <c r="AA693" i="7"/>
  <c r="AB693" i="7"/>
  <c r="AC693" i="7"/>
  <c r="AD693" i="7"/>
  <c r="AE693" i="7"/>
  <c r="AF693" i="7"/>
  <c r="AG693" i="7"/>
  <c r="AH693" i="7"/>
  <c r="AI693" i="7"/>
  <c r="AJ693" i="7"/>
  <c r="AK693" i="7"/>
  <c r="AL693" i="7"/>
  <c r="AM693" i="7"/>
  <c r="AN693" i="7"/>
  <c r="AO693" i="7"/>
  <c r="AP693" i="7"/>
  <c r="AQ693" i="7"/>
  <c r="AR693" i="7"/>
  <c r="AS693" i="7"/>
  <c r="AT693" i="7"/>
  <c r="AU693" i="7"/>
  <c r="AV693" i="7"/>
  <c r="AW693" i="7"/>
  <c r="AX693" i="7"/>
  <c r="AY693" i="7"/>
  <c r="AZ693" i="7"/>
  <c r="BA693" i="7"/>
  <c r="BB693" i="7"/>
  <c r="BC693" i="7"/>
  <c r="BD693" i="7"/>
  <c r="BE693" i="7"/>
  <c r="BF693" i="7"/>
  <c r="BG693" i="7"/>
  <c r="BH693" i="7"/>
  <c r="BI693" i="7"/>
  <c r="BJ693" i="7"/>
  <c r="BK693" i="7"/>
  <c r="BL693" i="7"/>
  <c r="BM693" i="7"/>
  <c r="BN693" i="7"/>
  <c r="BO693" i="7"/>
  <c r="BP693" i="7"/>
  <c r="AQ693" i="6" s="1"/>
  <c r="BQ693" i="7"/>
  <c r="BR693" i="7"/>
  <c r="BS693" i="7"/>
  <c r="BT693" i="7"/>
  <c r="AR693" i="6" s="1"/>
  <c r="BU693" i="7"/>
  <c r="AS693" i="6" s="1"/>
  <c r="BV693" i="7"/>
  <c r="AT693" i="6" s="1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Y694" i="7"/>
  <c r="Z694" i="7"/>
  <c r="AA694" i="7"/>
  <c r="AB694" i="7"/>
  <c r="AC694" i="7"/>
  <c r="AD694" i="7"/>
  <c r="AE694" i="7"/>
  <c r="AF694" i="7"/>
  <c r="AG694" i="7"/>
  <c r="AH694" i="7"/>
  <c r="AI694" i="7"/>
  <c r="AJ694" i="7"/>
  <c r="AK694" i="7"/>
  <c r="AL694" i="7"/>
  <c r="AM694" i="7"/>
  <c r="AN694" i="7"/>
  <c r="AO694" i="7"/>
  <c r="AP694" i="7"/>
  <c r="AQ694" i="7"/>
  <c r="AR694" i="7"/>
  <c r="AS694" i="7"/>
  <c r="AT694" i="7"/>
  <c r="AU694" i="7"/>
  <c r="AV694" i="7"/>
  <c r="AW694" i="7"/>
  <c r="AX694" i="7"/>
  <c r="AY694" i="7"/>
  <c r="AZ694" i="7"/>
  <c r="BA694" i="7"/>
  <c r="BB694" i="7"/>
  <c r="BC694" i="7"/>
  <c r="BD694" i="7"/>
  <c r="BE694" i="7"/>
  <c r="BF694" i="7"/>
  <c r="BG694" i="7"/>
  <c r="BH694" i="7"/>
  <c r="BI694" i="7"/>
  <c r="BJ694" i="7"/>
  <c r="BK694" i="7"/>
  <c r="BL694" i="7"/>
  <c r="BM694" i="7"/>
  <c r="BN694" i="7"/>
  <c r="BO694" i="7"/>
  <c r="BP694" i="7"/>
  <c r="AQ694" i="6" s="1"/>
  <c r="BQ694" i="7"/>
  <c r="BR694" i="7"/>
  <c r="BS694" i="7"/>
  <c r="BT694" i="7"/>
  <c r="AR694" i="6" s="1"/>
  <c r="BU694" i="7"/>
  <c r="AS694" i="6" s="1"/>
  <c r="BV694" i="7"/>
  <c r="AT694" i="6" s="1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Y695" i="7"/>
  <c r="Z695" i="7"/>
  <c r="AA695" i="7"/>
  <c r="AB695" i="7"/>
  <c r="AC695" i="7"/>
  <c r="AD695" i="7"/>
  <c r="AE695" i="7"/>
  <c r="AF695" i="7"/>
  <c r="AG695" i="7"/>
  <c r="AH695" i="7"/>
  <c r="AI695" i="7"/>
  <c r="AJ695" i="7"/>
  <c r="AK695" i="7"/>
  <c r="AL695" i="7"/>
  <c r="AM695" i="7"/>
  <c r="AN695" i="7"/>
  <c r="AO695" i="7"/>
  <c r="AP695" i="7"/>
  <c r="AQ695" i="7"/>
  <c r="AR695" i="7"/>
  <c r="AS695" i="7"/>
  <c r="AT695" i="7"/>
  <c r="AU695" i="7"/>
  <c r="AV695" i="7"/>
  <c r="AW695" i="7"/>
  <c r="AX695" i="7"/>
  <c r="AY695" i="7"/>
  <c r="AZ695" i="7"/>
  <c r="BA695" i="7"/>
  <c r="BB695" i="7"/>
  <c r="BC695" i="7"/>
  <c r="BD695" i="7"/>
  <c r="BE695" i="7"/>
  <c r="BF695" i="7"/>
  <c r="BG695" i="7"/>
  <c r="BH695" i="7"/>
  <c r="BI695" i="7"/>
  <c r="BJ695" i="7"/>
  <c r="BK695" i="7"/>
  <c r="BL695" i="7"/>
  <c r="BM695" i="7"/>
  <c r="BN695" i="7"/>
  <c r="BO695" i="7"/>
  <c r="BP695" i="7"/>
  <c r="AQ695" i="6" s="1"/>
  <c r="BQ695" i="7"/>
  <c r="BR695" i="7"/>
  <c r="BS695" i="7"/>
  <c r="BT695" i="7"/>
  <c r="AR695" i="6" s="1"/>
  <c r="BU695" i="7"/>
  <c r="AS695" i="6" s="1"/>
  <c r="BV695" i="7"/>
  <c r="AT695" i="6" s="1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Y696" i="7"/>
  <c r="Z696" i="7"/>
  <c r="AA696" i="7"/>
  <c r="AB696" i="7"/>
  <c r="AC696" i="7"/>
  <c r="AD696" i="7"/>
  <c r="AE696" i="7"/>
  <c r="AF696" i="7"/>
  <c r="AG696" i="7"/>
  <c r="AH696" i="7"/>
  <c r="AI696" i="7"/>
  <c r="AJ696" i="7"/>
  <c r="AK696" i="7"/>
  <c r="AL696" i="7"/>
  <c r="AM696" i="7"/>
  <c r="AN696" i="7"/>
  <c r="AO696" i="7"/>
  <c r="AP696" i="7"/>
  <c r="AQ696" i="7"/>
  <c r="AR696" i="7"/>
  <c r="AS696" i="7"/>
  <c r="AT696" i="7"/>
  <c r="AU696" i="7"/>
  <c r="AV696" i="7"/>
  <c r="AW696" i="7"/>
  <c r="AX696" i="7"/>
  <c r="AY696" i="7"/>
  <c r="AZ696" i="7"/>
  <c r="BA696" i="7"/>
  <c r="BB696" i="7"/>
  <c r="BC696" i="7"/>
  <c r="BD696" i="7"/>
  <c r="BE696" i="7"/>
  <c r="BF696" i="7"/>
  <c r="BG696" i="7"/>
  <c r="BH696" i="7"/>
  <c r="BI696" i="7"/>
  <c r="BJ696" i="7"/>
  <c r="BK696" i="7"/>
  <c r="BL696" i="7"/>
  <c r="BM696" i="7"/>
  <c r="BN696" i="7"/>
  <c r="BO696" i="7"/>
  <c r="BP696" i="7"/>
  <c r="AQ696" i="6" s="1"/>
  <c r="BQ696" i="7"/>
  <c r="BR696" i="7"/>
  <c r="BS696" i="7"/>
  <c r="BT696" i="7"/>
  <c r="AR696" i="6" s="1"/>
  <c r="BU696" i="7"/>
  <c r="AS696" i="6" s="1"/>
  <c r="BV696" i="7"/>
  <c r="AT696" i="6" s="1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Y697" i="7"/>
  <c r="Z697" i="7"/>
  <c r="AA697" i="7"/>
  <c r="AB697" i="7"/>
  <c r="AC697" i="7"/>
  <c r="AD697" i="7"/>
  <c r="AE697" i="7"/>
  <c r="AF697" i="7"/>
  <c r="AG697" i="7"/>
  <c r="AH697" i="7"/>
  <c r="AI697" i="7"/>
  <c r="AJ697" i="7"/>
  <c r="AK697" i="7"/>
  <c r="AL697" i="7"/>
  <c r="AM697" i="7"/>
  <c r="AN697" i="7"/>
  <c r="AO697" i="7"/>
  <c r="AP697" i="7"/>
  <c r="AQ697" i="7"/>
  <c r="AR697" i="7"/>
  <c r="AS697" i="7"/>
  <c r="AT697" i="7"/>
  <c r="AU697" i="7"/>
  <c r="AV697" i="7"/>
  <c r="AW697" i="7"/>
  <c r="AX697" i="7"/>
  <c r="AY697" i="7"/>
  <c r="AZ697" i="7"/>
  <c r="BA697" i="7"/>
  <c r="BB697" i="7"/>
  <c r="BC697" i="7"/>
  <c r="BD697" i="7"/>
  <c r="BE697" i="7"/>
  <c r="BF697" i="7"/>
  <c r="BG697" i="7"/>
  <c r="BH697" i="7"/>
  <c r="BI697" i="7"/>
  <c r="BJ697" i="7"/>
  <c r="BK697" i="7"/>
  <c r="BL697" i="7"/>
  <c r="BM697" i="7"/>
  <c r="BN697" i="7"/>
  <c r="BO697" i="7"/>
  <c r="BP697" i="7"/>
  <c r="AQ697" i="6" s="1"/>
  <c r="BQ697" i="7"/>
  <c r="BR697" i="7"/>
  <c r="BS697" i="7"/>
  <c r="BT697" i="7"/>
  <c r="AR697" i="6" s="1"/>
  <c r="BU697" i="7"/>
  <c r="AS697" i="6" s="1"/>
  <c r="BV697" i="7"/>
  <c r="AT697" i="6" s="1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Y698" i="7"/>
  <c r="Z698" i="7"/>
  <c r="AA698" i="7"/>
  <c r="AB698" i="7"/>
  <c r="AC698" i="7"/>
  <c r="AD698" i="7"/>
  <c r="AE698" i="7"/>
  <c r="AF698" i="7"/>
  <c r="AG698" i="7"/>
  <c r="AH698" i="7"/>
  <c r="AI698" i="7"/>
  <c r="AJ698" i="7"/>
  <c r="AK698" i="7"/>
  <c r="AL698" i="7"/>
  <c r="AM698" i="7"/>
  <c r="AN698" i="7"/>
  <c r="AO698" i="7"/>
  <c r="AP698" i="7"/>
  <c r="AQ698" i="7"/>
  <c r="AR698" i="7"/>
  <c r="AS698" i="7"/>
  <c r="AT698" i="7"/>
  <c r="AU698" i="7"/>
  <c r="AV698" i="7"/>
  <c r="AW698" i="7"/>
  <c r="AX698" i="7"/>
  <c r="AY698" i="7"/>
  <c r="AZ698" i="7"/>
  <c r="BA698" i="7"/>
  <c r="BB698" i="7"/>
  <c r="BC698" i="7"/>
  <c r="BD698" i="7"/>
  <c r="BE698" i="7"/>
  <c r="BF698" i="7"/>
  <c r="BG698" i="7"/>
  <c r="BH698" i="7"/>
  <c r="BI698" i="7"/>
  <c r="BJ698" i="7"/>
  <c r="BK698" i="7"/>
  <c r="BL698" i="7"/>
  <c r="BM698" i="7"/>
  <c r="BN698" i="7"/>
  <c r="BO698" i="7"/>
  <c r="BP698" i="7"/>
  <c r="AQ698" i="6" s="1"/>
  <c r="BQ698" i="7"/>
  <c r="BR698" i="7"/>
  <c r="BS698" i="7"/>
  <c r="BT698" i="7"/>
  <c r="AR698" i="6" s="1"/>
  <c r="BU698" i="7"/>
  <c r="AS698" i="6" s="1"/>
  <c r="BV698" i="7"/>
  <c r="AT698" i="6" s="1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Y699" i="7"/>
  <c r="Z699" i="7"/>
  <c r="AA699" i="7"/>
  <c r="AB699" i="7"/>
  <c r="AC699" i="7"/>
  <c r="AD699" i="7"/>
  <c r="AE699" i="7"/>
  <c r="AF699" i="7"/>
  <c r="AG699" i="7"/>
  <c r="AH699" i="7"/>
  <c r="AI699" i="7"/>
  <c r="AJ699" i="7"/>
  <c r="AK699" i="7"/>
  <c r="AL699" i="7"/>
  <c r="AM699" i="7"/>
  <c r="AN699" i="7"/>
  <c r="AO699" i="7"/>
  <c r="AP699" i="7"/>
  <c r="AQ699" i="7"/>
  <c r="AR699" i="7"/>
  <c r="AS699" i="7"/>
  <c r="AT699" i="7"/>
  <c r="AU699" i="7"/>
  <c r="AV699" i="7"/>
  <c r="AW699" i="7"/>
  <c r="AX699" i="7"/>
  <c r="AY699" i="7"/>
  <c r="AZ699" i="7"/>
  <c r="BA699" i="7"/>
  <c r="BB699" i="7"/>
  <c r="BC699" i="7"/>
  <c r="BD699" i="7"/>
  <c r="BE699" i="7"/>
  <c r="BF699" i="7"/>
  <c r="BG699" i="7"/>
  <c r="BH699" i="7"/>
  <c r="BI699" i="7"/>
  <c r="BJ699" i="7"/>
  <c r="BK699" i="7"/>
  <c r="BL699" i="7"/>
  <c r="BM699" i="7"/>
  <c r="BN699" i="7"/>
  <c r="BO699" i="7"/>
  <c r="BP699" i="7"/>
  <c r="AQ699" i="6" s="1"/>
  <c r="BQ699" i="7"/>
  <c r="BR699" i="7"/>
  <c r="BS699" i="7"/>
  <c r="BT699" i="7"/>
  <c r="AR699" i="6" s="1"/>
  <c r="BU699" i="7"/>
  <c r="AS699" i="6" s="1"/>
  <c r="BV699" i="7"/>
  <c r="AT699" i="6" s="1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Y700" i="7"/>
  <c r="Z700" i="7"/>
  <c r="AA700" i="7"/>
  <c r="AB700" i="7"/>
  <c r="AC700" i="7"/>
  <c r="AD700" i="7"/>
  <c r="AE700" i="7"/>
  <c r="AF700" i="7"/>
  <c r="AG700" i="7"/>
  <c r="AH700" i="7"/>
  <c r="AI700" i="7"/>
  <c r="AJ700" i="7"/>
  <c r="AK700" i="7"/>
  <c r="AL700" i="7"/>
  <c r="AM700" i="7"/>
  <c r="AN700" i="7"/>
  <c r="AO700" i="7"/>
  <c r="AP700" i="7"/>
  <c r="AQ700" i="7"/>
  <c r="AR700" i="7"/>
  <c r="AS700" i="7"/>
  <c r="AT700" i="7"/>
  <c r="AU700" i="7"/>
  <c r="AV700" i="7"/>
  <c r="AW700" i="7"/>
  <c r="AX700" i="7"/>
  <c r="AY700" i="7"/>
  <c r="AZ700" i="7"/>
  <c r="BA700" i="7"/>
  <c r="BB700" i="7"/>
  <c r="BC700" i="7"/>
  <c r="BD700" i="7"/>
  <c r="BE700" i="7"/>
  <c r="BF700" i="7"/>
  <c r="BG700" i="7"/>
  <c r="BH700" i="7"/>
  <c r="BI700" i="7"/>
  <c r="BJ700" i="7"/>
  <c r="BK700" i="7"/>
  <c r="BL700" i="7"/>
  <c r="BM700" i="7"/>
  <c r="BN700" i="7"/>
  <c r="BO700" i="7"/>
  <c r="BP700" i="7"/>
  <c r="AQ700" i="6" s="1"/>
  <c r="BQ700" i="7"/>
  <c r="BR700" i="7"/>
  <c r="BS700" i="7"/>
  <c r="BT700" i="7"/>
  <c r="AR700" i="6" s="1"/>
  <c r="BU700" i="7"/>
  <c r="AS700" i="6" s="1"/>
  <c r="BV700" i="7"/>
  <c r="AT700" i="6" s="1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Y701" i="7"/>
  <c r="Z701" i="7"/>
  <c r="AA701" i="7"/>
  <c r="AB701" i="7"/>
  <c r="AC701" i="7"/>
  <c r="AD701" i="7"/>
  <c r="AE701" i="7"/>
  <c r="AF701" i="7"/>
  <c r="AG701" i="7"/>
  <c r="AH701" i="7"/>
  <c r="AI701" i="7"/>
  <c r="AJ701" i="7"/>
  <c r="AK701" i="7"/>
  <c r="AL701" i="7"/>
  <c r="AM701" i="7"/>
  <c r="AN701" i="7"/>
  <c r="AO701" i="7"/>
  <c r="AP701" i="7"/>
  <c r="AQ701" i="7"/>
  <c r="AR701" i="7"/>
  <c r="AS701" i="7"/>
  <c r="AT701" i="7"/>
  <c r="AU701" i="7"/>
  <c r="AV701" i="7"/>
  <c r="AW701" i="7"/>
  <c r="AX701" i="7"/>
  <c r="AY701" i="7"/>
  <c r="AZ701" i="7"/>
  <c r="BA701" i="7"/>
  <c r="BB701" i="7"/>
  <c r="BC701" i="7"/>
  <c r="BD701" i="7"/>
  <c r="BE701" i="7"/>
  <c r="BF701" i="7"/>
  <c r="BG701" i="7"/>
  <c r="BH701" i="7"/>
  <c r="BI701" i="7"/>
  <c r="BJ701" i="7"/>
  <c r="BK701" i="7"/>
  <c r="BL701" i="7"/>
  <c r="BM701" i="7"/>
  <c r="BN701" i="7"/>
  <c r="BO701" i="7"/>
  <c r="BP701" i="7"/>
  <c r="AQ701" i="6" s="1"/>
  <c r="BQ701" i="7"/>
  <c r="BR701" i="7"/>
  <c r="BS701" i="7"/>
  <c r="BT701" i="7"/>
  <c r="AR701" i="6" s="1"/>
  <c r="BU701" i="7"/>
  <c r="AS701" i="6" s="1"/>
  <c r="BV701" i="7"/>
  <c r="AT701" i="6" s="1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Y702" i="7"/>
  <c r="Z702" i="7"/>
  <c r="AA702" i="7"/>
  <c r="AB702" i="7"/>
  <c r="AC702" i="7"/>
  <c r="AD702" i="7"/>
  <c r="AE702" i="7"/>
  <c r="AF702" i="7"/>
  <c r="AG702" i="7"/>
  <c r="AH702" i="7"/>
  <c r="AI702" i="7"/>
  <c r="AJ702" i="7"/>
  <c r="AK702" i="7"/>
  <c r="AL702" i="7"/>
  <c r="AM702" i="7"/>
  <c r="AN702" i="7"/>
  <c r="AO702" i="7"/>
  <c r="AP702" i="7"/>
  <c r="AQ702" i="7"/>
  <c r="AR702" i="7"/>
  <c r="AS702" i="7"/>
  <c r="AT702" i="7"/>
  <c r="AU702" i="7"/>
  <c r="AV702" i="7"/>
  <c r="AW702" i="7"/>
  <c r="AX702" i="7"/>
  <c r="AY702" i="7"/>
  <c r="AZ702" i="7"/>
  <c r="BA702" i="7"/>
  <c r="BB702" i="7"/>
  <c r="BC702" i="7"/>
  <c r="BD702" i="7"/>
  <c r="BE702" i="7"/>
  <c r="BF702" i="7"/>
  <c r="BG702" i="7"/>
  <c r="BH702" i="7"/>
  <c r="BI702" i="7"/>
  <c r="BJ702" i="7"/>
  <c r="BK702" i="7"/>
  <c r="BL702" i="7"/>
  <c r="BM702" i="7"/>
  <c r="BN702" i="7"/>
  <c r="BO702" i="7"/>
  <c r="BP702" i="7"/>
  <c r="AQ702" i="6" s="1"/>
  <c r="BQ702" i="7"/>
  <c r="BR702" i="7"/>
  <c r="BS702" i="7"/>
  <c r="BT702" i="7"/>
  <c r="AR702" i="6" s="1"/>
  <c r="BU702" i="7"/>
  <c r="AS702" i="6" s="1"/>
  <c r="BV702" i="7"/>
  <c r="AT702" i="6" s="1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Y703" i="7"/>
  <c r="Z703" i="7"/>
  <c r="AA703" i="7"/>
  <c r="AB703" i="7"/>
  <c r="AC703" i="7"/>
  <c r="AD703" i="7"/>
  <c r="AE703" i="7"/>
  <c r="AF703" i="7"/>
  <c r="AG703" i="7"/>
  <c r="AH703" i="7"/>
  <c r="AI703" i="7"/>
  <c r="AJ703" i="7"/>
  <c r="AK703" i="7"/>
  <c r="AL703" i="7"/>
  <c r="AM703" i="7"/>
  <c r="AN703" i="7"/>
  <c r="AO703" i="7"/>
  <c r="AP703" i="7"/>
  <c r="AQ703" i="7"/>
  <c r="AR703" i="7"/>
  <c r="AS703" i="7"/>
  <c r="AT703" i="7"/>
  <c r="AU703" i="7"/>
  <c r="AV703" i="7"/>
  <c r="AW703" i="7"/>
  <c r="AX703" i="7"/>
  <c r="AY703" i="7"/>
  <c r="AZ703" i="7"/>
  <c r="BA703" i="7"/>
  <c r="BB703" i="7"/>
  <c r="BC703" i="7"/>
  <c r="BD703" i="7"/>
  <c r="BE703" i="7"/>
  <c r="BF703" i="7"/>
  <c r="BG703" i="7"/>
  <c r="BH703" i="7"/>
  <c r="BI703" i="7"/>
  <c r="BJ703" i="7"/>
  <c r="BK703" i="7"/>
  <c r="BL703" i="7"/>
  <c r="BM703" i="7"/>
  <c r="BN703" i="7"/>
  <c r="BO703" i="7"/>
  <c r="BP703" i="7"/>
  <c r="AQ703" i="6" s="1"/>
  <c r="BQ703" i="7"/>
  <c r="BR703" i="7"/>
  <c r="BS703" i="7"/>
  <c r="BT703" i="7"/>
  <c r="AR703" i="6" s="1"/>
  <c r="BU703" i="7"/>
  <c r="AS703" i="6" s="1"/>
  <c r="BV703" i="7"/>
  <c r="AT703" i="6" s="1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Y704" i="7"/>
  <c r="Z704" i="7"/>
  <c r="AA704" i="7"/>
  <c r="AB704" i="7"/>
  <c r="AC704" i="7"/>
  <c r="AD704" i="7"/>
  <c r="AE704" i="7"/>
  <c r="AF704" i="7"/>
  <c r="AG704" i="7"/>
  <c r="AH704" i="7"/>
  <c r="AI704" i="7"/>
  <c r="AJ704" i="7"/>
  <c r="AK704" i="7"/>
  <c r="AL704" i="7"/>
  <c r="AM704" i="7"/>
  <c r="AN704" i="7"/>
  <c r="AO704" i="7"/>
  <c r="AP704" i="7"/>
  <c r="AQ704" i="7"/>
  <c r="AR704" i="7"/>
  <c r="AS704" i="7"/>
  <c r="AT704" i="7"/>
  <c r="AU704" i="7"/>
  <c r="AV704" i="7"/>
  <c r="AW704" i="7"/>
  <c r="AX704" i="7"/>
  <c r="AY704" i="7"/>
  <c r="AZ704" i="7"/>
  <c r="BA704" i="7"/>
  <c r="BB704" i="7"/>
  <c r="BC704" i="7"/>
  <c r="BD704" i="7"/>
  <c r="BE704" i="7"/>
  <c r="BF704" i="7"/>
  <c r="BG704" i="7"/>
  <c r="BH704" i="7"/>
  <c r="BI704" i="7"/>
  <c r="BJ704" i="7"/>
  <c r="BK704" i="7"/>
  <c r="BL704" i="7"/>
  <c r="BM704" i="7"/>
  <c r="BN704" i="7"/>
  <c r="BO704" i="7"/>
  <c r="BP704" i="7"/>
  <c r="AQ704" i="6" s="1"/>
  <c r="BQ704" i="7"/>
  <c r="BR704" i="7"/>
  <c r="BS704" i="7"/>
  <c r="BT704" i="7"/>
  <c r="AR704" i="6" s="1"/>
  <c r="BU704" i="7"/>
  <c r="AS704" i="6" s="1"/>
  <c r="BV704" i="7"/>
  <c r="AT704" i="6" s="1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Y705" i="7"/>
  <c r="Z705" i="7"/>
  <c r="AA705" i="7"/>
  <c r="AB705" i="7"/>
  <c r="AC705" i="7"/>
  <c r="AD705" i="7"/>
  <c r="AE705" i="7"/>
  <c r="AF705" i="7"/>
  <c r="AG705" i="7"/>
  <c r="AH705" i="7"/>
  <c r="AI705" i="7"/>
  <c r="AJ705" i="7"/>
  <c r="AK705" i="7"/>
  <c r="AL705" i="7"/>
  <c r="AM705" i="7"/>
  <c r="AN705" i="7"/>
  <c r="AO705" i="7"/>
  <c r="AP705" i="7"/>
  <c r="AQ705" i="7"/>
  <c r="AR705" i="7"/>
  <c r="AS705" i="7"/>
  <c r="AT705" i="7"/>
  <c r="AU705" i="7"/>
  <c r="AV705" i="7"/>
  <c r="AW705" i="7"/>
  <c r="AX705" i="7"/>
  <c r="AY705" i="7"/>
  <c r="AZ705" i="7"/>
  <c r="BA705" i="7"/>
  <c r="BB705" i="7"/>
  <c r="BC705" i="7"/>
  <c r="BD705" i="7"/>
  <c r="BE705" i="7"/>
  <c r="BF705" i="7"/>
  <c r="BG705" i="7"/>
  <c r="BH705" i="7"/>
  <c r="BI705" i="7"/>
  <c r="BJ705" i="7"/>
  <c r="BK705" i="7"/>
  <c r="BL705" i="7"/>
  <c r="BM705" i="7"/>
  <c r="BN705" i="7"/>
  <c r="BO705" i="7"/>
  <c r="BP705" i="7"/>
  <c r="AQ705" i="6" s="1"/>
  <c r="BQ705" i="7"/>
  <c r="BR705" i="7"/>
  <c r="BS705" i="7"/>
  <c r="BT705" i="7"/>
  <c r="AR705" i="6" s="1"/>
  <c r="BU705" i="7"/>
  <c r="AS705" i="6" s="1"/>
  <c r="BV705" i="7"/>
  <c r="AT705" i="6" s="1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Y706" i="7"/>
  <c r="Z706" i="7"/>
  <c r="AA706" i="7"/>
  <c r="AB706" i="7"/>
  <c r="AC706" i="7"/>
  <c r="AD706" i="7"/>
  <c r="AE706" i="7"/>
  <c r="AF706" i="7"/>
  <c r="AG706" i="7"/>
  <c r="AH706" i="7"/>
  <c r="AI706" i="7"/>
  <c r="AJ706" i="7"/>
  <c r="AK706" i="7"/>
  <c r="AL706" i="7"/>
  <c r="AM706" i="7"/>
  <c r="AN706" i="7"/>
  <c r="AO706" i="7"/>
  <c r="AP706" i="7"/>
  <c r="AQ706" i="7"/>
  <c r="AR706" i="7"/>
  <c r="AS706" i="7"/>
  <c r="AT706" i="7"/>
  <c r="AU706" i="7"/>
  <c r="AV706" i="7"/>
  <c r="AW706" i="7"/>
  <c r="AX706" i="7"/>
  <c r="AY706" i="7"/>
  <c r="AZ706" i="7"/>
  <c r="BA706" i="7"/>
  <c r="BB706" i="7"/>
  <c r="BC706" i="7"/>
  <c r="BD706" i="7"/>
  <c r="BE706" i="7"/>
  <c r="BF706" i="7"/>
  <c r="BG706" i="7"/>
  <c r="BH706" i="7"/>
  <c r="BI706" i="7"/>
  <c r="BJ706" i="7"/>
  <c r="BK706" i="7"/>
  <c r="BL706" i="7"/>
  <c r="BM706" i="7"/>
  <c r="BN706" i="7"/>
  <c r="BO706" i="7"/>
  <c r="BP706" i="7"/>
  <c r="AQ706" i="6" s="1"/>
  <c r="BQ706" i="7"/>
  <c r="BR706" i="7"/>
  <c r="BS706" i="7"/>
  <c r="BT706" i="7"/>
  <c r="AR706" i="6" s="1"/>
  <c r="BU706" i="7"/>
  <c r="AS706" i="6" s="1"/>
  <c r="BV706" i="7"/>
  <c r="AT706" i="6" s="1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Y707" i="7"/>
  <c r="Z707" i="7"/>
  <c r="AA707" i="7"/>
  <c r="AB707" i="7"/>
  <c r="AC707" i="7"/>
  <c r="AD707" i="7"/>
  <c r="AE707" i="7"/>
  <c r="AF707" i="7"/>
  <c r="AG707" i="7"/>
  <c r="AH707" i="7"/>
  <c r="AI707" i="7"/>
  <c r="AJ707" i="7"/>
  <c r="AK707" i="7"/>
  <c r="AL707" i="7"/>
  <c r="AM707" i="7"/>
  <c r="AN707" i="7"/>
  <c r="AO707" i="7"/>
  <c r="AP707" i="7"/>
  <c r="AQ707" i="7"/>
  <c r="AR707" i="7"/>
  <c r="AS707" i="7"/>
  <c r="AT707" i="7"/>
  <c r="AU707" i="7"/>
  <c r="AV707" i="7"/>
  <c r="AW707" i="7"/>
  <c r="AX707" i="7"/>
  <c r="AY707" i="7"/>
  <c r="AZ707" i="7"/>
  <c r="BA707" i="7"/>
  <c r="BB707" i="7"/>
  <c r="BC707" i="7"/>
  <c r="BD707" i="7"/>
  <c r="BE707" i="7"/>
  <c r="BF707" i="7"/>
  <c r="BG707" i="7"/>
  <c r="BH707" i="7"/>
  <c r="BI707" i="7"/>
  <c r="BJ707" i="7"/>
  <c r="BK707" i="7"/>
  <c r="BL707" i="7"/>
  <c r="BM707" i="7"/>
  <c r="BN707" i="7"/>
  <c r="BO707" i="7"/>
  <c r="BP707" i="7"/>
  <c r="AQ707" i="6" s="1"/>
  <c r="BQ707" i="7"/>
  <c r="BR707" i="7"/>
  <c r="BS707" i="7"/>
  <c r="BT707" i="7"/>
  <c r="AR707" i="6" s="1"/>
  <c r="BU707" i="7"/>
  <c r="AS707" i="6" s="1"/>
  <c r="BV707" i="7"/>
  <c r="AT707" i="6" s="1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Y708" i="7"/>
  <c r="Z708" i="7"/>
  <c r="AA708" i="7"/>
  <c r="AB708" i="7"/>
  <c r="AC708" i="7"/>
  <c r="AD708" i="7"/>
  <c r="AE708" i="7"/>
  <c r="AF708" i="7"/>
  <c r="AG708" i="7"/>
  <c r="AH708" i="7"/>
  <c r="AI708" i="7"/>
  <c r="AJ708" i="7"/>
  <c r="AK708" i="7"/>
  <c r="AL708" i="7"/>
  <c r="AM708" i="7"/>
  <c r="AN708" i="7"/>
  <c r="AO708" i="7"/>
  <c r="AP708" i="7"/>
  <c r="AQ708" i="7"/>
  <c r="AR708" i="7"/>
  <c r="AS708" i="7"/>
  <c r="AT708" i="7"/>
  <c r="AU708" i="7"/>
  <c r="AV708" i="7"/>
  <c r="AW708" i="7"/>
  <c r="AX708" i="7"/>
  <c r="AY708" i="7"/>
  <c r="AZ708" i="7"/>
  <c r="BA708" i="7"/>
  <c r="BB708" i="7"/>
  <c r="BC708" i="7"/>
  <c r="BD708" i="7"/>
  <c r="BE708" i="7"/>
  <c r="BF708" i="7"/>
  <c r="BG708" i="7"/>
  <c r="BH708" i="7"/>
  <c r="BI708" i="7"/>
  <c r="BJ708" i="7"/>
  <c r="BK708" i="7"/>
  <c r="BL708" i="7"/>
  <c r="BM708" i="7"/>
  <c r="BN708" i="7"/>
  <c r="BO708" i="7"/>
  <c r="BP708" i="7"/>
  <c r="AQ708" i="6" s="1"/>
  <c r="BQ708" i="7"/>
  <c r="BR708" i="7"/>
  <c r="BS708" i="7"/>
  <c r="BT708" i="7"/>
  <c r="AR708" i="6" s="1"/>
  <c r="BU708" i="7"/>
  <c r="AS708" i="6" s="1"/>
  <c r="BV708" i="7"/>
  <c r="AT708" i="6" s="1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Y709" i="7"/>
  <c r="Z709" i="7"/>
  <c r="AA709" i="7"/>
  <c r="AB709" i="7"/>
  <c r="AC709" i="7"/>
  <c r="AD709" i="7"/>
  <c r="AE709" i="7"/>
  <c r="AF709" i="7"/>
  <c r="AG709" i="7"/>
  <c r="AH709" i="7"/>
  <c r="AI709" i="7"/>
  <c r="AJ709" i="7"/>
  <c r="AK709" i="7"/>
  <c r="AL709" i="7"/>
  <c r="AM709" i="7"/>
  <c r="AN709" i="7"/>
  <c r="AO709" i="7"/>
  <c r="AP709" i="7"/>
  <c r="AQ709" i="7"/>
  <c r="AR709" i="7"/>
  <c r="AS709" i="7"/>
  <c r="AT709" i="7"/>
  <c r="AU709" i="7"/>
  <c r="AV709" i="7"/>
  <c r="AW709" i="7"/>
  <c r="AX709" i="7"/>
  <c r="AY709" i="7"/>
  <c r="AZ709" i="7"/>
  <c r="BA709" i="7"/>
  <c r="BB709" i="7"/>
  <c r="BC709" i="7"/>
  <c r="BD709" i="7"/>
  <c r="BE709" i="7"/>
  <c r="BF709" i="7"/>
  <c r="BG709" i="7"/>
  <c r="BH709" i="7"/>
  <c r="BI709" i="7"/>
  <c r="BJ709" i="7"/>
  <c r="BK709" i="7"/>
  <c r="BL709" i="7"/>
  <c r="BM709" i="7"/>
  <c r="BN709" i="7"/>
  <c r="BO709" i="7"/>
  <c r="BP709" i="7"/>
  <c r="AQ709" i="6" s="1"/>
  <c r="BQ709" i="7"/>
  <c r="BR709" i="7"/>
  <c r="BS709" i="7"/>
  <c r="BT709" i="7"/>
  <c r="AR709" i="6" s="1"/>
  <c r="BU709" i="7"/>
  <c r="AS709" i="6" s="1"/>
  <c r="BV709" i="7"/>
  <c r="AT709" i="6" s="1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Y710" i="7"/>
  <c r="Z710" i="7"/>
  <c r="AA710" i="7"/>
  <c r="AB710" i="7"/>
  <c r="AC710" i="7"/>
  <c r="AD710" i="7"/>
  <c r="AE710" i="7"/>
  <c r="AF710" i="7"/>
  <c r="AG710" i="7"/>
  <c r="AH710" i="7"/>
  <c r="AI710" i="7"/>
  <c r="AJ710" i="7"/>
  <c r="AK710" i="7"/>
  <c r="AL710" i="7"/>
  <c r="AM710" i="7"/>
  <c r="AN710" i="7"/>
  <c r="AO710" i="7"/>
  <c r="AP710" i="7"/>
  <c r="AQ710" i="7"/>
  <c r="AR710" i="7"/>
  <c r="AS710" i="7"/>
  <c r="AT710" i="7"/>
  <c r="AU710" i="7"/>
  <c r="AV710" i="7"/>
  <c r="AW710" i="7"/>
  <c r="AX710" i="7"/>
  <c r="AY710" i="7"/>
  <c r="AZ710" i="7"/>
  <c r="BA710" i="7"/>
  <c r="BB710" i="7"/>
  <c r="BC710" i="7"/>
  <c r="BD710" i="7"/>
  <c r="BE710" i="7"/>
  <c r="BF710" i="7"/>
  <c r="BG710" i="7"/>
  <c r="BH710" i="7"/>
  <c r="BI710" i="7"/>
  <c r="BJ710" i="7"/>
  <c r="BK710" i="7"/>
  <c r="BL710" i="7"/>
  <c r="BM710" i="7"/>
  <c r="BN710" i="7"/>
  <c r="BO710" i="7"/>
  <c r="BP710" i="7"/>
  <c r="AQ710" i="6" s="1"/>
  <c r="BQ710" i="7"/>
  <c r="BR710" i="7"/>
  <c r="BS710" i="7"/>
  <c r="BT710" i="7"/>
  <c r="AR710" i="6" s="1"/>
  <c r="BU710" i="7"/>
  <c r="AS710" i="6" s="1"/>
  <c r="BV710" i="7"/>
  <c r="AT710" i="6" s="1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Y711" i="7"/>
  <c r="Z711" i="7"/>
  <c r="AA711" i="7"/>
  <c r="AB711" i="7"/>
  <c r="AC711" i="7"/>
  <c r="AD711" i="7"/>
  <c r="AE711" i="7"/>
  <c r="AF711" i="7"/>
  <c r="AG711" i="7"/>
  <c r="AH711" i="7"/>
  <c r="AI711" i="7"/>
  <c r="AJ711" i="7"/>
  <c r="AK711" i="7"/>
  <c r="AL711" i="7"/>
  <c r="AM711" i="7"/>
  <c r="AN711" i="7"/>
  <c r="AO711" i="7"/>
  <c r="AP711" i="7"/>
  <c r="AQ711" i="7"/>
  <c r="AR711" i="7"/>
  <c r="AS711" i="7"/>
  <c r="AT711" i="7"/>
  <c r="AU711" i="7"/>
  <c r="AV711" i="7"/>
  <c r="AW711" i="7"/>
  <c r="AX711" i="7"/>
  <c r="AY711" i="7"/>
  <c r="AZ711" i="7"/>
  <c r="BA711" i="7"/>
  <c r="BB711" i="7"/>
  <c r="BC711" i="7"/>
  <c r="BD711" i="7"/>
  <c r="BE711" i="7"/>
  <c r="BF711" i="7"/>
  <c r="BG711" i="7"/>
  <c r="BH711" i="7"/>
  <c r="BI711" i="7"/>
  <c r="BJ711" i="7"/>
  <c r="BK711" i="7"/>
  <c r="BL711" i="7"/>
  <c r="BM711" i="7"/>
  <c r="BN711" i="7"/>
  <c r="BO711" i="7"/>
  <c r="BP711" i="7"/>
  <c r="AQ711" i="6" s="1"/>
  <c r="BQ711" i="7"/>
  <c r="BR711" i="7"/>
  <c r="BS711" i="7"/>
  <c r="BT711" i="7"/>
  <c r="AR711" i="6" s="1"/>
  <c r="BU711" i="7"/>
  <c r="AS711" i="6" s="1"/>
  <c r="BV711" i="7"/>
  <c r="AT711" i="6" s="1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Y712" i="7"/>
  <c r="Z712" i="7"/>
  <c r="AA712" i="7"/>
  <c r="AB712" i="7"/>
  <c r="AC712" i="7"/>
  <c r="AD712" i="7"/>
  <c r="AE712" i="7"/>
  <c r="AF712" i="7"/>
  <c r="AG712" i="7"/>
  <c r="AH712" i="7"/>
  <c r="AI712" i="7"/>
  <c r="AJ712" i="7"/>
  <c r="AK712" i="7"/>
  <c r="AL712" i="7"/>
  <c r="AM712" i="7"/>
  <c r="AN712" i="7"/>
  <c r="AO712" i="7"/>
  <c r="AP712" i="7"/>
  <c r="AQ712" i="7"/>
  <c r="AR712" i="7"/>
  <c r="AS712" i="7"/>
  <c r="AT712" i="7"/>
  <c r="AU712" i="7"/>
  <c r="AV712" i="7"/>
  <c r="AW712" i="7"/>
  <c r="AX712" i="7"/>
  <c r="AY712" i="7"/>
  <c r="AZ712" i="7"/>
  <c r="BA712" i="7"/>
  <c r="BB712" i="7"/>
  <c r="BC712" i="7"/>
  <c r="BD712" i="7"/>
  <c r="BE712" i="7"/>
  <c r="BF712" i="7"/>
  <c r="BG712" i="7"/>
  <c r="BH712" i="7"/>
  <c r="BI712" i="7"/>
  <c r="BJ712" i="7"/>
  <c r="BK712" i="7"/>
  <c r="BL712" i="7"/>
  <c r="BM712" i="7"/>
  <c r="BN712" i="7"/>
  <c r="BO712" i="7"/>
  <c r="BP712" i="7"/>
  <c r="AQ712" i="6" s="1"/>
  <c r="BQ712" i="7"/>
  <c r="BR712" i="7"/>
  <c r="BS712" i="7"/>
  <c r="BT712" i="7"/>
  <c r="AR712" i="6" s="1"/>
  <c r="BU712" i="7"/>
  <c r="AS712" i="6" s="1"/>
  <c r="BV712" i="7"/>
  <c r="AT712" i="6" s="1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Y713" i="7"/>
  <c r="Z713" i="7"/>
  <c r="AA713" i="7"/>
  <c r="AB713" i="7"/>
  <c r="AC713" i="7"/>
  <c r="AD713" i="7"/>
  <c r="AE713" i="7"/>
  <c r="AF713" i="7"/>
  <c r="AG713" i="7"/>
  <c r="AH713" i="7"/>
  <c r="AI713" i="7"/>
  <c r="AJ713" i="7"/>
  <c r="AK713" i="7"/>
  <c r="AL713" i="7"/>
  <c r="AM713" i="7"/>
  <c r="AN713" i="7"/>
  <c r="AO713" i="7"/>
  <c r="AP713" i="7"/>
  <c r="AQ713" i="7"/>
  <c r="AR713" i="7"/>
  <c r="AS713" i="7"/>
  <c r="AT713" i="7"/>
  <c r="AU713" i="7"/>
  <c r="AV713" i="7"/>
  <c r="AW713" i="7"/>
  <c r="AX713" i="7"/>
  <c r="AY713" i="7"/>
  <c r="AZ713" i="7"/>
  <c r="BA713" i="7"/>
  <c r="BB713" i="7"/>
  <c r="BC713" i="7"/>
  <c r="BD713" i="7"/>
  <c r="BE713" i="7"/>
  <c r="BF713" i="7"/>
  <c r="BG713" i="7"/>
  <c r="BH713" i="7"/>
  <c r="BI713" i="7"/>
  <c r="BJ713" i="7"/>
  <c r="BK713" i="7"/>
  <c r="BL713" i="7"/>
  <c r="BM713" i="7"/>
  <c r="BN713" i="7"/>
  <c r="BO713" i="7"/>
  <c r="BP713" i="7"/>
  <c r="AQ713" i="6" s="1"/>
  <c r="BQ713" i="7"/>
  <c r="BR713" i="7"/>
  <c r="BS713" i="7"/>
  <c r="BT713" i="7"/>
  <c r="AR713" i="6" s="1"/>
  <c r="BU713" i="7"/>
  <c r="AS713" i="6" s="1"/>
  <c r="BV713" i="7"/>
  <c r="AT713" i="6" s="1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Y714" i="7"/>
  <c r="Z714" i="7"/>
  <c r="AA714" i="7"/>
  <c r="AB714" i="7"/>
  <c r="AC714" i="7"/>
  <c r="AD714" i="7"/>
  <c r="AE714" i="7"/>
  <c r="AF714" i="7"/>
  <c r="AG714" i="7"/>
  <c r="AH714" i="7"/>
  <c r="AI714" i="7"/>
  <c r="AJ714" i="7"/>
  <c r="AK714" i="7"/>
  <c r="AL714" i="7"/>
  <c r="AM714" i="7"/>
  <c r="AN714" i="7"/>
  <c r="AO714" i="7"/>
  <c r="AP714" i="7"/>
  <c r="AQ714" i="7"/>
  <c r="AR714" i="7"/>
  <c r="AS714" i="7"/>
  <c r="AT714" i="7"/>
  <c r="AU714" i="7"/>
  <c r="AV714" i="7"/>
  <c r="AW714" i="7"/>
  <c r="AX714" i="7"/>
  <c r="AY714" i="7"/>
  <c r="AZ714" i="7"/>
  <c r="BA714" i="7"/>
  <c r="BB714" i="7"/>
  <c r="BC714" i="7"/>
  <c r="BD714" i="7"/>
  <c r="BE714" i="7"/>
  <c r="BF714" i="7"/>
  <c r="BG714" i="7"/>
  <c r="BH714" i="7"/>
  <c r="BI714" i="7"/>
  <c r="BJ714" i="7"/>
  <c r="BK714" i="7"/>
  <c r="BL714" i="7"/>
  <c r="BM714" i="7"/>
  <c r="BN714" i="7"/>
  <c r="BO714" i="7"/>
  <c r="BP714" i="7"/>
  <c r="AQ714" i="6" s="1"/>
  <c r="BQ714" i="7"/>
  <c r="BR714" i="7"/>
  <c r="BS714" i="7"/>
  <c r="BT714" i="7"/>
  <c r="AR714" i="6" s="1"/>
  <c r="BU714" i="7"/>
  <c r="AS714" i="6" s="1"/>
  <c r="BV714" i="7"/>
  <c r="AT714" i="6" s="1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Y715" i="7"/>
  <c r="Z715" i="7"/>
  <c r="AA715" i="7"/>
  <c r="AB715" i="7"/>
  <c r="AC715" i="7"/>
  <c r="AD715" i="7"/>
  <c r="AE715" i="7"/>
  <c r="AF715" i="7"/>
  <c r="AG715" i="7"/>
  <c r="AH715" i="7"/>
  <c r="AI715" i="7"/>
  <c r="AJ715" i="7"/>
  <c r="AK715" i="7"/>
  <c r="AL715" i="7"/>
  <c r="AM715" i="7"/>
  <c r="AN715" i="7"/>
  <c r="AO715" i="7"/>
  <c r="AP715" i="7"/>
  <c r="AQ715" i="7"/>
  <c r="AR715" i="7"/>
  <c r="AS715" i="7"/>
  <c r="AT715" i="7"/>
  <c r="AU715" i="7"/>
  <c r="AV715" i="7"/>
  <c r="AW715" i="7"/>
  <c r="AX715" i="7"/>
  <c r="AY715" i="7"/>
  <c r="AZ715" i="7"/>
  <c r="BA715" i="7"/>
  <c r="BB715" i="7"/>
  <c r="BC715" i="7"/>
  <c r="BD715" i="7"/>
  <c r="BE715" i="7"/>
  <c r="BF715" i="7"/>
  <c r="BG715" i="7"/>
  <c r="BH715" i="7"/>
  <c r="BI715" i="7"/>
  <c r="BJ715" i="7"/>
  <c r="BK715" i="7"/>
  <c r="BL715" i="7"/>
  <c r="BM715" i="7"/>
  <c r="BN715" i="7"/>
  <c r="BO715" i="7"/>
  <c r="BP715" i="7"/>
  <c r="AQ715" i="6" s="1"/>
  <c r="BQ715" i="7"/>
  <c r="BR715" i="7"/>
  <c r="BS715" i="7"/>
  <c r="BT715" i="7"/>
  <c r="AR715" i="6" s="1"/>
  <c r="BU715" i="7"/>
  <c r="AS715" i="6" s="1"/>
  <c r="BV715" i="7"/>
  <c r="AT715" i="6" s="1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Y716" i="7"/>
  <c r="Z716" i="7"/>
  <c r="AA716" i="7"/>
  <c r="AB716" i="7"/>
  <c r="AC716" i="7"/>
  <c r="AD716" i="7"/>
  <c r="AE716" i="7"/>
  <c r="AF716" i="7"/>
  <c r="AG716" i="7"/>
  <c r="AH716" i="7"/>
  <c r="AI716" i="7"/>
  <c r="AJ716" i="7"/>
  <c r="AK716" i="7"/>
  <c r="AL716" i="7"/>
  <c r="AM716" i="7"/>
  <c r="AN716" i="7"/>
  <c r="AO716" i="7"/>
  <c r="AP716" i="7"/>
  <c r="AQ716" i="7"/>
  <c r="AR716" i="7"/>
  <c r="AS716" i="7"/>
  <c r="AT716" i="7"/>
  <c r="AU716" i="7"/>
  <c r="AV716" i="7"/>
  <c r="AW716" i="7"/>
  <c r="AX716" i="7"/>
  <c r="AY716" i="7"/>
  <c r="AZ716" i="7"/>
  <c r="BA716" i="7"/>
  <c r="BB716" i="7"/>
  <c r="BC716" i="7"/>
  <c r="BD716" i="7"/>
  <c r="BE716" i="7"/>
  <c r="BF716" i="7"/>
  <c r="BG716" i="7"/>
  <c r="BH716" i="7"/>
  <c r="BI716" i="7"/>
  <c r="BJ716" i="7"/>
  <c r="BK716" i="7"/>
  <c r="BL716" i="7"/>
  <c r="BM716" i="7"/>
  <c r="BN716" i="7"/>
  <c r="BO716" i="7"/>
  <c r="BP716" i="7"/>
  <c r="AQ716" i="6" s="1"/>
  <c r="BQ716" i="7"/>
  <c r="BR716" i="7"/>
  <c r="BS716" i="7"/>
  <c r="BT716" i="7"/>
  <c r="AR716" i="6" s="1"/>
  <c r="BU716" i="7"/>
  <c r="AS716" i="6" s="1"/>
  <c r="BV716" i="7"/>
  <c r="AT716" i="6" s="1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Y717" i="7"/>
  <c r="Z717" i="7"/>
  <c r="AA717" i="7"/>
  <c r="AB717" i="7"/>
  <c r="AC717" i="7"/>
  <c r="AD717" i="7"/>
  <c r="AE717" i="7"/>
  <c r="AF717" i="7"/>
  <c r="AG717" i="7"/>
  <c r="AH717" i="7"/>
  <c r="AI717" i="7"/>
  <c r="AJ717" i="7"/>
  <c r="AK717" i="7"/>
  <c r="AL717" i="7"/>
  <c r="AM717" i="7"/>
  <c r="AN717" i="7"/>
  <c r="AO717" i="7"/>
  <c r="AP717" i="7"/>
  <c r="AQ717" i="7"/>
  <c r="AR717" i="7"/>
  <c r="AS717" i="7"/>
  <c r="AT717" i="7"/>
  <c r="AU717" i="7"/>
  <c r="AV717" i="7"/>
  <c r="AW717" i="7"/>
  <c r="AX717" i="7"/>
  <c r="AY717" i="7"/>
  <c r="AZ717" i="7"/>
  <c r="BA717" i="7"/>
  <c r="BB717" i="7"/>
  <c r="BC717" i="7"/>
  <c r="BD717" i="7"/>
  <c r="BE717" i="7"/>
  <c r="BF717" i="7"/>
  <c r="BG717" i="7"/>
  <c r="BH717" i="7"/>
  <c r="BI717" i="7"/>
  <c r="BJ717" i="7"/>
  <c r="BK717" i="7"/>
  <c r="BL717" i="7"/>
  <c r="BM717" i="7"/>
  <c r="BN717" i="7"/>
  <c r="BO717" i="7"/>
  <c r="BP717" i="7"/>
  <c r="AQ717" i="6" s="1"/>
  <c r="BQ717" i="7"/>
  <c r="BR717" i="7"/>
  <c r="BS717" i="7"/>
  <c r="BT717" i="7"/>
  <c r="AR717" i="6" s="1"/>
  <c r="BU717" i="7"/>
  <c r="AS717" i="6" s="1"/>
  <c r="BV717" i="7"/>
  <c r="AT717" i="6" s="1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Y718" i="7"/>
  <c r="Z718" i="7"/>
  <c r="AA718" i="7"/>
  <c r="AB718" i="7"/>
  <c r="AC718" i="7"/>
  <c r="AD718" i="7"/>
  <c r="AE718" i="7"/>
  <c r="AF718" i="7"/>
  <c r="AG718" i="7"/>
  <c r="AH718" i="7"/>
  <c r="AI718" i="7"/>
  <c r="AJ718" i="7"/>
  <c r="AK718" i="7"/>
  <c r="AL718" i="7"/>
  <c r="AM718" i="7"/>
  <c r="AN718" i="7"/>
  <c r="AO718" i="7"/>
  <c r="AP718" i="7"/>
  <c r="AQ718" i="7"/>
  <c r="AR718" i="7"/>
  <c r="AS718" i="7"/>
  <c r="AT718" i="7"/>
  <c r="AU718" i="7"/>
  <c r="AV718" i="7"/>
  <c r="AW718" i="7"/>
  <c r="AX718" i="7"/>
  <c r="AY718" i="7"/>
  <c r="AZ718" i="7"/>
  <c r="BA718" i="7"/>
  <c r="BB718" i="7"/>
  <c r="BC718" i="7"/>
  <c r="BD718" i="7"/>
  <c r="BE718" i="7"/>
  <c r="BF718" i="7"/>
  <c r="BG718" i="7"/>
  <c r="BH718" i="7"/>
  <c r="BI718" i="7"/>
  <c r="BJ718" i="7"/>
  <c r="BK718" i="7"/>
  <c r="BL718" i="7"/>
  <c r="BM718" i="7"/>
  <c r="BN718" i="7"/>
  <c r="BO718" i="7"/>
  <c r="BP718" i="7"/>
  <c r="AQ718" i="6" s="1"/>
  <c r="BQ718" i="7"/>
  <c r="BR718" i="7"/>
  <c r="BS718" i="7"/>
  <c r="BT718" i="7"/>
  <c r="AR718" i="6" s="1"/>
  <c r="BU718" i="7"/>
  <c r="AS718" i="6" s="1"/>
  <c r="BV718" i="7"/>
  <c r="AT718" i="6" s="1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Y719" i="7"/>
  <c r="Z719" i="7"/>
  <c r="AA719" i="7"/>
  <c r="AB719" i="7"/>
  <c r="AC719" i="7"/>
  <c r="AD719" i="7"/>
  <c r="AE719" i="7"/>
  <c r="AF719" i="7"/>
  <c r="AG719" i="7"/>
  <c r="AH719" i="7"/>
  <c r="AI719" i="7"/>
  <c r="AJ719" i="7"/>
  <c r="AK719" i="7"/>
  <c r="AL719" i="7"/>
  <c r="AM719" i="7"/>
  <c r="AN719" i="7"/>
  <c r="AO719" i="7"/>
  <c r="AP719" i="7"/>
  <c r="AQ719" i="7"/>
  <c r="AR719" i="7"/>
  <c r="AS719" i="7"/>
  <c r="AT719" i="7"/>
  <c r="AU719" i="7"/>
  <c r="AV719" i="7"/>
  <c r="AW719" i="7"/>
  <c r="AX719" i="7"/>
  <c r="AY719" i="7"/>
  <c r="AZ719" i="7"/>
  <c r="BA719" i="7"/>
  <c r="BB719" i="7"/>
  <c r="BC719" i="7"/>
  <c r="BD719" i="7"/>
  <c r="BE719" i="7"/>
  <c r="BF719" i="7"/>
  <c r="BG719" i="7"/>
  <c r="BH719" i="7"/>
  <c r="BI719" i="7"/>
  <c r="BJ719" i="7"/>
  <c r="BK719" i="7"/>
  <c r="BL719" i="7"/>
  <c r="BM719" i="7"/>
  <c r="BN719" i="7"/>
  <c r="BO719" i="7"/>
  <c r="BP719" i="7"/>
  <c r="AQ719" i="6" s="1"/>
  <c r="BQ719" i="7"/>
  <c r="BR719" i="7"/>
  <c r="BS719" i="7"/>
  <c r="BT719" i="7"/>
  <c r="AR719" i="6" s="1"/>
  <c r="BU719" i="7"/>
  <c r="AS719" i="6" s="1"/>
  <c r="BV719" i="7"/>
  <c r="AT719" i="6" s="1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Y720" i="7"/>
  <c r="Z720" i="7"/>
  <c r="AA720" i="7"/>
  <c r="AB720" i="7"/>
  <c r="AC720" i="7"/>
  <c r="AD720" i="7"/>
  <c r="AE720" i="7"/>
  <c r="AF720" i="7"/>
  <c r="AG720" i="7"/>
  <c r="AH720" i="7"/>
  <c r="AI720" i="7"/>
  <c r="AJ720" i="7"/>
  <c r="AK720" i="7"/>
  <c r="AL720" i="7"/>
  <c r="AM720" i="7"/>
  <c r="AN720" i="7"/>
  <c r="AO720" i="7"/>
  <c r="AP720" i="7"/>
  <c r="AQ720" i="7"/>
  <c r="AR720" i="7"/>
  <c r="AS720" i="7"/>
  <c r="AT720" i="7"/>
  <c r="AU720" i="7"/>
  <c r="AV720" i="7"/>
  <c r="AW720" i="7"/>
  <c r="AX720" i="7"/>
  <c r="AY720" i="7"/>
  <c r="AZ720" i="7"/>
  <c r="BA720" i="7"/>
  <c r="BB720" i="7"/>
  <c r="BC720" i="7"/>
  <c r="BD720" i="7"/>
  <c r="BE720" i="7"/>
  <c r="BF720" i="7"/>
  <c r="BG720" i="7"/>
  <c r="BH720" i="7"/>
  <c r="BI720" i="7"/>
  <c r="BJ720" i="7"/>
  <c r="BK720" i="7"/>
  <c r="BL720" i="7"/>
  <c r="BM720" i="7"/>
  <c r="BN720" i="7"/>
  <c r="BO720" i="7"/>
  <c r="BP720" i="7"/>
  <c r="AQ720" i="6" s="1"/>
  <c r="BQ720" i="7"/>
  <c r="BR720" i="7"/>
  <c r="BS720" i="7"/>
  <c r="BT720" i="7"/>
  <c r="AR720" i="6" s="1"/>
  <c r="BU720" i="7"/>
  <c r="AS720" i="6" s="1"/>
  <c r="BV720" i="7"/>
  <c r="AT720" i="6" s="1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Y721" i="7"/>
  <c r="Z721" i="7"/>
  <c r="AA721" i="7"/>
  <c r="AB721" i="7"/>
  <c r="AC721" i="7"/>
  <c r="AD721" i="7"/>
  <c r="AE721" i="7"/>
  <c r="AF721" i="7"/>
  <c r="AG721" i="7"/>
  <c r="AH721" i="7"/>
  <c r="AI721" i="7"/>
  <c r="AJ721" i="7"/>
  <c r="AK721" i="7"/>
  <c r="AL721" i="7"/>
  <c r="AM721" i="7"/>
  <c r="AN721" i="7"/>
  <c r="AO721" i="7"/>
  <c r="AP721" i="7"/>
  <c r="AQ721" i="7"/>
  <c r="AR721" i="7"/>
  <c r="AS721" i="7"/>
  <c r="AT721" i="7"/>
  <c r="AU721" i="7"/>
  <c r="AV721" i="7"/>
  <c r="AW721" i="7"/>
  <c r="AX721" i="7"/>
  <c r="AY721" i="7"/>
  <c r="AZ721" i="7"/>
  <c r="BA721" i="7"/>
  <c r="BB721" i="7"/>
  <c r="BC721" i="7"/>
  <c r="BD721" i="7"/>
  <c r="BE721" i="7"/>
  <c r="BF721" i="7"/>
  <c r="BG721" i="7"/>
  <c r="BH721" i="7"/>
  <c r="BI721" i="7"/>
  <c r="BJ721" i="7"/>
  <c r="BK721" i="7"/>
  <c r="BL721" i="7"/>
  <c r="BM721" i="7"/>
  <c r="BN721" i="7"/>
  <c r="BO721" i="7"/>
  <c r="BP721" i="7"/>
  <c r="AQ721" i="6" s="1"/>
  <c r="BQ721" i="7"/>
  <c r="BR721" i="7"/>
  <c r="BS721" i="7"/>
  <c r="BT721" i="7"/>
  <c r="AR721" i="6" s="1"/>
  <c r="BU721" i="7"/>
  <c r="AS721" i="6" s="1"/>
  <c r="BV721" i="7"/>
  <c r="AT721" i="6" s="1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Y722" i="7"/>
  <c r="Z722" i="7"/>
  <c r="AA722" i="7"/>
  <c r="AB722" i="7"/>
  <c r="AC722" i="7"/>
  <c r="AD722" i="7"/>
  <c r="AE722" i="7"/>
  <c r="AF722" i="7"/>
  <c r="AG722" i="7"/>
  <c r="AH722" i="7"/>
  <c r="AI722" i="7"/>
  <c r="AJ722" i="7"/>
  <c r="AK722" i="7"/>
  <c r="AL722" i="7"/>
  <c r="AM722" i="7"/>
  <c r="AN722" i="7"/>
  <c r="AO722" i="7"/>
  <c r="AP722" i="7"/>
  <c r="AQ722" i="7"/>
  <c r="AR722" i="7"/>
  <c r="AS722" i="7"/>
  <c r="AT722" i="7"/>
  <c r="AU722" i="7"/>
  <c r="AV722" i="7"/>
  <c r="AW722" i="7"/>
  <c r="AX722" i="7"/>
  <c r="AY722" i="7"/>
  <c r="AZ722" i="7"/>
  <c r="BA722" i="7"/>
  <c r="BB722" i="7"/>
  <c r="BC722" i="7"/>
  <c r="BD722" i="7"/>
  <c r="BE722" i="7"/>
  <c r="BF722" i="7"/>
  <c r="BG722" i="7"/>
  <c r="BH722" i="7"/>
  <c r="BI722" i="7"/>
  <c r="BJ722" i="7"/>
  <c r="BK722" i="7"/>
  <c r="BL722" i="7"/>
  <c r="BM722" i="7"/>
  <c r="BN722" i="7"/>
  <c r="BO722" i="7"/>
  <c r="BP722" i="7"/>
  <c r="AQ722" i="6" s="1"/>
  <c r="BQ722" i="7"/>
  <c r="BR722" i="7"/>
  <c r="BS722" i="7"/>
  <c r="BT722" i="7"/>
  <c r="AR722" i="6" s="1"/>
  <c r="BU722" i="7"/>
  <c r="AS722" i="6" s="1"/>
  <c r="BV722" i="7"/>
  <c r="AT722" i="6" s="1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Y723" i="7"/>
  <c r="Z723" i="7"/>
  <c r="AA723" i="7"/>
  <c r="AB723" i="7"/>
  <c r="AC723" i="7"/>
  <c r="AD723" i="7"/>
  <c r="AE723" i="7"/>
  <c r="AF723" i="7"/>
  <c r="AG723" i="7"/>
  <c r="AH723" i="7"/>
  <c r="AI723" i="7"/>
  <c r="AJ723" i="7"/>
  <c r="AK723" i="7"/>
  <c r="AL723" i="7"/>
  <c r="AM723" i="7"/>
  <c r="AN723" i="7"/>
  <c r="AO723" i="7"/>
  <c r="AP723" i="7"/>
  <c r="AQ723" i="7"/>
  <c r="AR723" i="7"/>
  <c r="AS723" i="7"/>
  <c r="AT723" i="7"/>
  <c r="AU723" i="7"/>
  <c r="AV723" i="7"/>
  <c r="AW723" i="7"/>
  <c r="AX723" i="7"/>
  <c r="AY723" i="7"/>
  <c r="AZ723" i="7"/>
  <c r="BA723" i="7"/>
  <c r="BB723" i="7"/>
  <c r="BC723" i="7"/>
  <c r="BD723" i="7"/>
  <c r="BE723" i="7"/>
  <c r="BF723" i="7"/>
  <c r="BG723" i="7"/>
  <c r="BH723" i="7"/>
  <c r="BI723" i="7"/>
  <c r="BJ723" i="7"/>
  <c r="BK723" i="7"/>
  <c r="BL723" i="7"/>
  <c r="BM723" i="7"/>
  <c r="BN723" i="7"/>
  <c r="BO723" i="7"/>
  <c r="BP723" i="7"/>
  <c r="AQ723" i="6" s="1"/>
  <c r="BQ723" i="7"/>
  <c r="BR723" i="7"/>
  <c r="BS723" i="7"/>
  <c r="BT723" i="7"/>
  <c r="AR723" i="6" s="1"/>
  <c r="BU723" i="7"/>
  <c r="AS723" i="6" s="1"/>
  <c r="BV723" i="7"/>
  <c r="AT723" i="6" s="1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Y724" i="7"/>
  <c r="Z724" i="7"/>
  <c r="AA724" i="7"/>
  <c r="AB724" i="7"/>
  <c r="AC724" i="7"/>
  <c r="AD724" i="7"/>
  <c r="AE724" i="7"/>
  <c r="AF724" i="7"/>
  <c r="AG724" i="7"/>
  <c r="AH724" i="7"/>
  <c r="AI724" i="7"/>
  <c r="AJ724" i="7"/>
  <c r="AK724" i="7"/>
  <c r="AL724" i="7"/>
  <c r="AM724" i="7"/>
  <c r="AN724" i="7"/>
  <c r="AO724" i="7"/>
  <c r="AP724" i="7"/>
  <c r="AQ724" i="7"/>
  <c r="AR724" i="7"/>
  <c r="AS724" i="7"/>
  <c r="AT724" i="7"/>
  <c r="AU724" i="7"/>
  <c r="AV724" i="7"/>
  <c r="AW724" i="7"/>
  <c r="AX724" i="7"/>
  <c r="AY724" i="7"/>
  <c r="AZ724" i="7"/>
  <c r="BA724" i="7"/>
  <c r="BB724" i="7"/>
  <c r="BC724" i="7"/>
  <c r="BD724" i="7"/>
  <c r="BE724" i="7"/>
  <c r="BF724" i="7"/>
  <c r="BG724" i="7"/>
  <c r="BH724" i="7"/>
  <c r="BI724" i="7"/>
  <c r="BJ724" i="7"/>
  <c r="BK724" i="7"/>
  <c r="BL724" i="7"/>
  <c r="BM724" i="7"/>
  <c r="BN724" i="7"/>
  <c r="BO724" i="7"/>
  <c r="BP724" i="7"/>
  <c r="AQ724" i="6" s="1"/>
  <c r="BQ724" i="7"/>
  <c r="BR724" i="7"/>
  <c r="BS724" i="7"/>
  <c r="BT724" i="7"/>
  <c r="AR724" i="6" s="1"/>
  <c r="BU724" i="7"/>
  <c r="AS724" i="6" s="1"/>
  <c r="BV724" i="7"/>
  <c r="AT724" i="6" s="1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Y725" i="7"/>
  <c r="Z725" i="7"/>
  <c r="AA725" i="7"/>
  <c r="AB725" i="7"/>
  <c r="AC725" i="7"/>
  <c r="AD725" i="7"/>
  <c r="AE725" i="7"/>
  <c r="AF725" i="7"/>
  <c r="AG725" i="7"/>
  <c r="AH725" i="7"/>
  <c r="AI725" i="7"/>
  <c r="AJ725" i="7"/>
  <c r="AK725" i="7"/>
  <c r="AL725" i="7"/>
  <c r="AM725" i="7"/>
  <c r="AN725" i="7"/>
  <c r="AO725" i="7"/>
  <c r="AP725" i="7"/>
  <c r="AQ725" i="7"/>
  <c r="AR725" i="7"/>
  <c r="AS725" i="7"/>
  <c r="AT725" i="7"/>
  <c r="AU725" i="7"/>
  <c r="AV725" i="7"/>
  <c r="AW725" i="7"/>
  <c r="AX725" i="7"/>
  <c r="AY725" i="7"/>
  <c r="AZ725" i="7"/>
  <c r="BA725" i="7"/>
  <c r="BB725" i="7"/>
  <c r="BC725" i="7"/>
  <c r="BD725" i="7"/>
  <c r="BE725" i="7"/>
  <c r="BF725" i="7"/>
  <c r="BG725" i="7"/>
  <c r="BH725" i="7"/>
  <c r="BI725" i="7"/>
  <c r="BJ725" i="7"/>
  <c r="BK725" i="7"/>
  <c r="BL725" i="7"/>
  <c r="BM725" i="7"/>
  <c r="BN725" i="7"/>
  <c r="BO725" i="7"/>
  <c r="BP725" i="7"/>
  <c r="AQ725" i="6" s="1"/>
  <c r="BQ725" i="7"/>
  <c r="BR725" i="7"/>
  <c r="BS725" i="7"/>
  <c r="BT725" i="7"/>
  <c r="AR725" i="6" s="1"/>
  <c r="BU725" i="7"/>
  <c r="AS725" i="6" s="1"/>
  <c r="BV725" i="7"/>
  <c r="AT725" i="6" s="1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Y726" i="7"/>
  <c r="Z726" i="7"/>
  <c r="AA726" i="7"/>
  <c r="AB726" i="7"/>
  <c r="AC726" i="7"/>
  <c r="AD726" i="7"/>
  <c r="AE726" i="7"/>
  <c r="AF726" i="7"/>
  <c r="AG726" i="7"/>
  <c r="AH726" i="7"/>
  <c r="AI726" i="7"/>
  <c r="AJ726" i="7"/>
  <c r="AK726" i="7"/>
  <c r="AL726" i="7"/>
  <c r="AM726" i="7"/>
  <c r="AN726" i="7"/>
  <c r="AO726" i="7"/>
  <c r="AP726" i="7"/>
  <c r="AQ726" i="7"/>
  <c r="AR726" i="7"/>
  <c r="AS726" i="7"/>
  <c r="AT726" i="7"/>
  <c r="AU726" i="7"/>
  <c r="AV726" i="7"/>
  <c r="AW726" i="7"/>
  <c r="AX726" i="7"/>
  <c r="AY726" i="7"/>
  <c r="AZ726" i="7"/>
  <c r="BA726" i="7"/>
  <c r="BB726" i="7"/>
  <c r="BC726" i="7"/>
  <c r="BD726" i="7"/>
  <c r="BE726" i="7"/>
  <c r="BF726" i="7"/>
  <c r="BG726" i="7"/>
  <c r="BH726" i="7"/>
  <c r="BI726" i="7"/>
  <c r="BJ726" i="7"/>
  <c r="BK726" i="7"/>
  <c r="BL726" i="7"/>
  <c r="BM726" i="7"/>
  <c r="BN726" i="7"/>
  <c r="BO726" i="7"/>
  <c r="BP726" i="7"/>
  <c r="AQ726" i="6" s="1"/>
  <c r="BQ726" i="7"/>
  <c r="BR726" i="7"/>
  <c r="BS726" i="7"/>
  <c r="BT726" i="7"/>
  <c r="AR726" i="6" s="1"/>
  <c r="BU726" i="7"/>
  <c r="AS726" i="6" s="1"/>
  <c r="BV726" i="7"/>
  <c r="AT726" i="6" s="1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Y727" i="7"/>
  <c r="Z727" i="7"/>
  <c r="AA727" i="7"/>
  <c r="AB727" i="7"/>
  <c r="AC727" i="7"/>
  <c r="AD727" i="7"/>
  <c r="AE727" i="7"/>
  <c r="AF727" i="7"/>
  <c r="AG727" i="7"/>
  <c r="AH727" i="7"/>
  <c r="AI727" i="7"/>
  <c r="AJ727" i="7"/>
  <c r="AK727" i="7"/>
  <c r="AL727" i="7"/>
  <c r="AM727" i="7"/>
  <c r="AN727" i="7"/>
  <c r="AO727" i="7"/>
  <c r="AP727" i="7"/>
  <c r="AQ727" i="7"/>
  <c r="AR727" i="7"/>
  <c r="AS727" i="7"/>
  <c r="AT727" i="7"/>
  <c r="AU727" i="7"/>
  <c r="AV727" i="7"/>
  <c r="AW727" i="7"/>
  <c r="AX727" i="7"/>
  <c r="AY727" i="7"/>
  <c r="AZ727" i="7"/>
  <c r="BA727" i="7"/>
  <c r="BB727" i="7"/>
  <c r="BC727" i="7"/>
  <c r="BD727" i="7"/>
  <c r="BE727" i="7"/>
  <c r="BF727" i="7"/>
  <c r="BG727" i="7"/>
  <c r="BH727" i="7"/>
  <c r="BI727" i="7"/>
  <c r="BJ727" i="7"/>
  <c r="BK727" i="7"/>
  <c r="BL727" i="7"/>
  <c r="BM727" i="7"/>
  <c r="BN727" i="7"/>
  <c r="BO727" i="7"/>
  <c r="BP727" i="7"/>
  <c r="AQ727" i="6" s="1"/>
  <c r="BQ727" i="7"/>
  <c r="BR727" i="7"/>
  <c r="BS727" i="7"/>
  <c r="BT727" i="7"/>
  <c r="AR727" i="6" s="1"/>
  <c r="BU727" i="7"/>
  <c r="AS727" i="6" s="1"/>
  <c r="BV727" i="7"/>
  <c r="AT727" i="6" s="1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Y728" i="7"/>
  <c r="Z728" i="7"/>
  <c r="AA728" i="7"/>
  <c r="AB728" i="7"/>
  <c r="AC728" i="7"/>
  <c r="AD728" i="7"/>
  <c r="AE728" i="7"/>
  <c r="AF728" i="7"/>
  <c r="AG728" i="7"/>
  <c r="AH728" i="7"/>
  <c r="AI728" i="7"/>
  <c r="AJ728" i="7"/>
  <c r="AK728" i="7"/>
  <c r="AL728" i="7"/>
  <c r="AM728" i="7"/>
  <c r="AN728" i="7"/>
  <c r="AO728" i="7"/>
  <c r="AP728" i="7"/>
  <c r="AQ728" i="7"/>
  <c r="AR728" i="7"/>
  <c r="AS728" i="7"/>
  <c r="AT728" i="7"/>
  <c r="AU728" i="7"/>
  <c r="AV728" i="7"/>
  <c r="AW728" i="7"/>
  <c r="AX728" i="7"/>
  <c r="AY728" i="7"/>
  <c r="AZ728" i="7"/>
  <c r="BA728" i="7"/>
  <c r="BB728" i="7"/>
  <c r="BC728" i="7"/>
  <c r="BD728" i="7"/>
  <c r="BE728" i="7"/>
  <c r="BF728" i="7"/>
  <c r="BG728" i="7"/>
  <c r="BH728" i="7"/>
  <c r="BI728" i="7"/>
  <c r="BJ728" i="7"/>
  <c r="BK728" i="7"/>
  <c r="BL728" i="7"/>
  <c r="BM728" i="7"/>
  <c r="BN728" i="7"/>
  <c r="BO728" i="7"/>
  <c r="BP728" i="7"/>
  <c r="AQ728" i="6" s="1"/>
  <c r="BQ728" i="7"/>
  <c r="BR728" i="7"/>
  <c r="BS728" i="7"/>
  <c r="BT728" i="7"/>
  <c r="AR728" i="6" s="1"/>
  <c r="BU728" i="7"/>
  <c r="AS728" i="6" s="1"/>
  <c r="BV728" i="7"/>
  <c r="AT728" i="6" s="1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Y729" i="7"/>
  <c r="Z729" i="7"/>
  <c r="AA729" i="7"/>
  <c r="AB729" i="7"/>
  <c r="AC729" i="7"/>
  <c r="AD729" i="7"/>
  <c r="AE729" i="7"/>
  <c r="AF729" i="7"/>
  <c r="AG729" i="7"/>
  <c r="AH729" i="7"/>
  <c r="AI729" i="7"/>
  <c r="AJ729" i="7"/>
  <c r="AK729" i="7"/>
  <c r="AL729" i="7"/>
  <c r="AM729" i="7"/>
  <c r="AN729" i="7"/>
  <c r="AO729" i="7"/>
  <c r="AP729" i="7"/>
  <c r="AQ729" i="7"/>
  <c r="AR729" i="7"/>
  <c r="AS729" i="7"/>
  <c r="AT729" i="7"/>
  <c r="AU729" i="7"/>
  <c r="AV729" i="7"/>
  <c r="AW729" i="7"/>
  <c r="AX729" i="7"/>
  <c r="AY729" i="7"/>
  <c r="AZ729" i="7"/>
  <c r="BA729" i="7"/>
  <c r="BB729" i="7"/>
  <c r="BC729" i="7"/>
  <c r="BD729" i="7"/>
  <c r="BE729" i="7"/>
  <c r="BF729" i="7"/>
  <c r="BG729" i="7"/>
  <c r="BH729" i="7"/>
  <c r="BI729" i="7"/>
  <c r="BJ729" i="7"/>
  <c r="BK729" i="7"/>
  <c r="BL729" i="7"/>
  <c r="BM729" i="7"/>
  <c r="BN729" i="7"/>
  <c r="BO729" i="7"/>
  <c r="BP729" i="7"/>
  <c r="AQ729" i="6" s="1"/>
  <c r="BQ729" i="7"/>
  <c r="BR729" i="7"/>
  <c r="BS729" i="7"/>
  <c r="BT729" i="7"/>
  <c r="AR729" i="6" s="1"/>
  <c r="BU729" i="7"/>
  <c r="AS729" i="6" s="1"/>
  <c r="BV729" i="7"/>
  <c r="AT729" i="6" s="1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Y730" i="7"/>
  <c r="Z730" i="7"/>
  <c r="AA730" i="7"/>
  <c r="AB730" i="7"/>
  <c r="AC730" i="7"/>
  <c r="AD730" i="7"/>
  <c r="AE730" i="7"/>
  <c r="AF730" i="7"/>
  <c r="AG730" i="7"/>
  <c r="AH730" i="7"/>
  <c r="AI730" i="7"/>
  <c r="AJ730" i="7"/>
  <c r="AK730" i="7"/>
  <c r="AL730" i="7"/>
  <c r="AM730" i="7"/>
  <c r="AN730" i="7"/>
  <c r="AO730" i="7"/>
  <c r="AP730" i="7"/>
  <c r="AQ730" i="7"/>
  <c r="AR730" i="7"/>
  <c r="AS730" i="7"/>
  <c r="AT730" i="7"/>
  <c r="AU730" i="7"/>
  <c r="AV730" i="7"/>
  <c r="AW730" i="7"/>
  <c r="AX730" i="7"/>
  <c r="AY730" i="7"/>
  <c r="AZ730" i="7"/>
  <c r="BA730" i="7"/>
  <c r="BB730" i="7"/>
  <c r="BC730" i="7"/>
  <c r="BD730" i="7"/>
  <c r="BE730" i="7"/>
  <c r="BF730" i="7"/>
  <c r="BG730" i="7"/>
  <c r="BH730" i="7"/>
  <c r="BI730" i="7"/>
  <c r="BJ730" i="7"/>
  <c r="BK730" i="7"/>
  <c r="BL730" i="7"/>
  <c r="BM730" i="7"/>
  <c r="BN730" i="7"/>
  <c r="BO730" i="7"/>
  <c r="BP730" i="7"/>
  <c r="AQ730" i="6" s="1"/>
  <c r="BQ730" i="7"/>
  <c r="BR730" i="7"/>
  <c r="BS730" i="7"/>
  <c r="BT730" i="7"/>
  <c r="AR730" i="6" s="1"/>
  <c r="BU730" i="7"/>
  <c r="AS730" i="6" s="1"/>
  <c r="BV730" i="7"/>
  <c r="AT730" i="6" s="1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Y731" i="7"/>
  <c r="Z731" i="7"/>
  <c r="AA731" i="7"/>
  <c r="AB731" i="7"/>
  <c r="AC731" i="7"/>
  <c r="AD731" i="7"/>
  <c r="AE731" i="7"/>
  <c r="AF731" i="7"/>
  <c r="AG731" i="7"/>
  <c r="AH731" i="7"/>
  <c r="AI731" i="7"/>
  <c r="AJ731" i="7"/>
  <c r="AK731" i="7"/>
  <c r="AL731" i="7"/>
  <c r="AM731" i="7"/>
  <c r="AN731" i="7"/>
  <c r="AO731" i="7"/>
  <c r="AP731" i="7"/>
  <c r="AQ731" i="7"/>
  <c r="AR731" i="7"/>
  <c r="AS731" i="7"/>
  <c r="AT731" i="7"/>
  <c r="AU731" i="7"/>
  <c r="AV731" i="7"/>
  <c r="AW731" i="7"/>
  <c r="AX731" i="7"/>
  <c r="AY731" i="7"/>
  <c r="AZ731" i="7"/>
  <c r="BA731" i="7"/>
  <c r="BB731" i="7"/>
  <c r="BC731" i="7"/>
  <c r="BD731" i="7"/>
  <c r="BE731" i="7"/>
  <c r="BF731" i="7"/>
  <c r="BG731" i="7"/>
  <c r="BH731" i="7"/>
  <c r="BI731" i="7"/>
  <c r="BJ731" i="7"/>
  <c r="BK731" i="7"/>
  <c r="BL731" i="7"/>
  <c r="BM731" i="7"/>
  <c r="BN731" i="7"/>
  <c r="BO731" i="7"/>
  <c r="BP731" i="7"/>
  <c r="AQ731" i="6" s="1"/>
  <c r="BQ731" i="7"/>
  <c r="BR731" i="7"/>
  <c r="BS731" i="7"/>
  <c r="BT731" i="7"/>
  <c r="AR731" i="6" s="1"/>
  <c r="BU731" i="7"/>
  <c r="AS731" i="6" s="1"/>
  <c r="BV731" i="7"/>
  <c r="AT731" i="6" s="1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Y732" i="7"/>
  <c r="Z732" i="7"/>
  <c r="AA732" i="7"/>
  <c r="AB732" i="7"/>
  <c r="AC732" i="7"/>
  <c r="AD732" i="7"/>
  <c r="AE732" i="7"/>
  <c r="AF732" i="7"/>
  <c r="AG732" i="7"/>
  <c r="AH732" i="7"/>
  <c r="AI732" i="7"/>
  <c r="AJ732" i="7"/>
  <c r="AK732" i="7"/>
  <c r="AL732" i="7"/>
  <c r="AM732" i="7"/>
  <c r="AN732" i="7"/>
  <c r="AO732" i="7"/>
  <c r="AP732" i="7"/>
  <c r="AQ732" i="7"/>
  <c r="AR732" i="7"/>
  <c r="AS732" i="7"/>
  <c r="AT732" i="7"/>
  <c r="AU732" i="7"/>
  <c r="AV732" i="7"/>
  <c r="AW732" i="7"/>
  <c r="AX732" i="7"/>
  <c r="AY732" i="7"/>
  <c r="AZ732" i="7"/>
  <c r="BA732" i="7"/>
  <c r="BB732" i="7"/>
  <c r="BC732" i="7"/>
  <c r="BD732" i="7"/>
  <c r="BE732" i="7"/>
  <c r="BF732" i="7"/>
  <c r="BG732" i="7"/>
  <c r="BH732" i="7"/>
  <c r="BI732" i="7"/>
  <c r="BJ732" i="7"/>
  <c r="BK732" i="7"/>
  <c r="BL732" i="7"/>
  <c r="BM732" i="7"/>
  <c r="BN732" i="7"/>
  <c r="BO732" i="7"/>
  <c r="BP732" i="7"/>
  <c r="AQ732" i="6" s="1"/>
  <c r="BQ732" i="7"/>
  <c r="BR732" i="7"/>
  <c r="BS732" i="7"/>
  <c r="BT732" i="7"/>
  <c r="AR732" i="6" s="1"/>
  <c r="BU732" i="7"/>
  <c r="AS732" i="6" s="1"/>
  <c r="BV732" i="7"/>
  <c r="AT732" i="6" s="1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Y733" i="7"/>
  <c r="Z733" i="7"/>
  <c r="AA733" i="7"/>
  <c r="AB733" i="7"/>
  <c r="AC733" i="7"/>
  <c r="AD733" i="7"/>
  <c r="AE733" i="7"/>
  <c r="AF733" i="7"/>
  <c r="AG733" i="7"/>
  <c r="AH733" i="7"/>
  <c r="AI733" i="7"/>
  <c r="AJ733" i="7"/>
  <c r="AK733" i="7"/>
  <c r="AL733" i="7"/>
  <c r="AM733" i="7"/>
  <c r="AN733" i="7"/>
  <c r="AO733" i="7"/>
  <c r="AP733" i="7"/>
  <c r="AQ733" i="7"/>
  <c r="AR733" i="7"/>
  <c r="AS733" i="7"/>
  <c r="AT733" i="7"/>
  <c r="AU733" i="7"/>
  <c r="AV733" i="7"/>
  <c r="AW733" i="7"/>
  <c r="AX733" i="7"/>
  <c r="AY733" i="7"/>
  <c r="AZ733" i="7"/>
  <c r="BA733" i="7"/>
  <c r="BB733" i="7"/>
  <c r="BC733" i="7"/>
  <c r="BD733" i="7"/>
  <c r="BE733" i="7"/>
  <c r="BF733" i="7"/>
  <c r="BG733" i="7"/>
  <c r="BH733" i="7"/>
  <c r="BI733" i="7"/>
  <c r="BJ733" i="7"/>
  <c r="BK733" i="7"/>
  <c r="BL733" i="7"/>
  <c r="BM733" i="7"/>
  <c r="BN733" i="7"/>
  <c r="BO733" i="7"/>
  <c r="BP733" i="7"/>
  <c r="AQ733" i="6" s="1"/>
  <c r="BQ733" i="7"/>
  <c r="BR733" i="7"/>
  <c r="BS733" i="7"/>
  <c r="BT733" i="7"/>
  <c r="AR733" i="6" s="1"/>
  <c r="BU733" i="7"/>
  <c r="AS733" i="6" s="1"/>
  <c r="BV733" i="7"/>
  <c r="AT733" i="6" s="1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Y734" i="7"/>
  <c r="Z734" i="7"/>
  <c r="AA734" i="7"/>
  <c r="AB734" i="7"/>
  <c r="AC734" i="7"/>
  <c r="AD734" i="7"/>
  <c r="AE734" i="7"/>
  <c r="AF734" i="7"/>
  <c r="AG734" i="7"/>
  <c r="AH734" i="7"/>
  <c r="AI734" i="7"/>
  <c r="AJ734" i="7"/>
  <c r="AK734" i="7"/>
  <c r="AL734" i="7"/>
  <c r="AM734" i="7"/>
  <c r="AN734" i="7"/>
  <c r="AO734" i="7"/>
  <c r="AP734" i="7"/>
  <c r="AQ734" i="7"/>
  <c r="AR734" i="7"/>
  <c r="AS734" i="7"/>
  <c r="AT734" i="7"/>
  <c r="AU734" i="7"/>
  <c r="AV734" i="7"/>
  <c r="AW734" i="7"/>
  <c r="AX734" i="7"/>
  <c r="AY734" i="7"/>
  <c r="AZ734" i="7"/>
  <c r="BA734" i="7"/>
  <c r="BB734" i="7"/>
  <c r="BC734" i="7"/>
  <c r="BD734" i="7"/>
  <c r="BE734" i="7"/>
  <c r="BF734" i="7"/>
  <c r="BG734" i="7"/>
  <c r="BH734" i="7"/>
  <c r="BI734" i="7"/>
  <c r="BJ734" i="7"/>
  <c r="BK734" i="7"/>
  <c r="BL734" i="7"/>
  <c r="BM734" i="7"/>
  <c r="BN734" i="7"/>
  <c r="BO734" i="7"/>
  <c r="BP734" i="7"/>
  <c r="AQ734" i="6" s="1"/>
  <c r="BQ734" i="7"/>
  <c r="BR734" i="7"/>
  <c r="BS734" i="7"/>
  <c r="BT734" i="7"/>
  <c r="AR734" i="6" s="1"/>
  <c r="BU734" i="7"/>
  <c r="AS734" i="6" s="1"/>
  <c r="BV734" i="7"/>
  <c r="AT734" i="6" s="1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Y735" i="7"/>
  <c r="Z735" i="7"/>
  <c r="AA735" i="7"/>
  <c r="AB735" i="7"/>
  <c r="AC735" i="7"/>
  <c r="AD735" i="7"/>
  <c r="AE735" i="7"/>
  <c r="AF735" i="7"/>
  <c r="AG735" i="7"/>
  <c r="AH735" i="7"/>
  <c r="AI735" i="7"/>
  <c r="AJ735" i="7"/>
  <c r="AK735" i="7"/>
  <c r="AL735" i="7"/>
  <c r="AM735" i="7"/>
  <c r="AN735" i="7"/>
  <c r="AO735" i="7"/>
  <c r="AP735" i="7"/>
  <c r="AQ735" i="7"/>
  <c r="AR735" i="7"/>
  <c r="AS735" i="7"/>
  <c r="AT735" i="7"/>
  <c r="AU735" i="7"/>
  <c r="AV735" i="7"/>
  <c r="AW735" i="7"/>
  <c r="AX735" i="7"/>
  <c r="AY735" i="7"/>
  <c r="AZ735" i="7"/>
  <c r="BA735" i="7"/>
  <c r="BB735" i="7"/>
  <c r="BC735" i="7"/>
  <c r="BD735" i="7"/>
  <c r="BE735" i="7"/>
  <c r="BF735" i="7"/>
  <c r="BG735" i="7"/>
  <c r="BH735" i="7"/>
  <c r="BI735" i="7"/>
  <c r="BJ735" i="7"/>
  <c r="BK735" i="7"/>
  <c r="BL735" i="7"/>
  <c r="BM735" i="7"/>
  <c r="BN735" i="7"/>
  <c r="BO735" i="7"/>
  <c r="BP735" i="7"/>
  <c r="AQ735" i="6" s="1"/>
  <c r="BQ735" i="7"/>
  <c r="BR735" i="7"/>
  <c r="BS735" i="7"/>
  <c r="BT735" i="7"/>
  <c r="AR735" i="6" s="1"/>
  <c r="BU735" i="7"/>
  <c r="AS735" i="6" s="1"/>
  <c r="BV735" i="7"/>
  <c r="AT735" i="6" s="1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Y736" i="7"/>
  <c r="Z736" i="7"/>
  <c r="AA736" i="7"/>
  <c r="AB736" i="7"/>
  <c r="AC736" i="7"/>
  <c r="AD736" i="7"/>
  <c r="AE736" i="7"/>
  <c r="AF736" i="7"/>
  <c r="AG736" i="7"/>
  <c r="AH736" i="7"/>
  <c r="AI736" i="7"/>
  <c r="AJ736" i="7"/>
  <c r="AK736" i="7"/>
  <c r="AL736" i="7"/>
  <c r="AM736" i="7"/>
  <c r="AN736" i="7"/>
  <c r="AO736" i="7"/>
  <c r="AP736" i="7"/>
  <c r="AQ736" i="7"/>
  <c r="AR736" i="7"/>
  <c r="AS736" i="7"/>
  <c r="AT736" i="7"/>
  <c r="AU736" i="7"/>
  <c r="AV736" i="7"/>
  <c r="AW736" i="7"/>
  <c r="AX736" i="7"/>
  <c r="AY736" i="7"/>
  <c r="AZ736" i="7"/>
  <c r="BA736" i="7"/>
  <c r="BB736" i="7"/>
  <c r="BC736" i="7"/>
  <c r="BD736" i="7"/>
  <c r="BE736" i="7"/>
  <c r="BF736" i="7"/>
  <c r="BG736" i="7"/>
  <c r="BH736" i="7"/>
  <c r="BI736" i="7"/>
  <c r="BJ736" i="7"/>
  <c r="BK736" i="7"/>
  <c r="BL736" i="7"/>
  <c r="BM736" i="7"/>
  <c r="BN736" i="7"/>
  <c r="BO736" i="7"/>
  <c r="BP736" i="7"/>
  <c r="AQ736" i="6" s="1"/>
  <c r="BQ736" i="7"/>
  <c r="BR736" i="7"/>
  <c r="BS736" i="7"/>
  <c r="BT736" i="7"/>
  <c r="AR736" i="6" s="1"/>
  <c r="BU736" i="7"/>
  <c r="AS736" i="6" s="1"/>
  <c r="BV736" i="7"/>
  <c r="AT736" i="6" s="1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Y737" i="7"/>
  <c r="Z737" i="7"/>
  <c r="AA737" i="7"/>
  <c r="AB737" i="7"/>
  <c r="AC737" i="7"/>
  <c r="AD737" i="7"/>
  <c r="AE737" i="7"/>
  <c r="AF737" i="7"/>
  <c r="AG737" i="7"/>
  <c r="AH737" i="7"/>
  <c r="AI737" i="7"/>
  <c r="AJ737" i="7"/>
  <c r="AK737" i="7"/>
  <c r="AL737" i="7"/>
  <c r="AM737" i="7"/>
  <c r="AN737" i="7"/>
  <c r="AO737" i="7"/>
  <c r="AP737" i="7"/>
  <c r="AQ737" i="7"/>
  <c r="AR737" i="7"/>
  <c r="AS737" i="7"/>
  <c r="AT737" i="7"/>
  <c r="AU737" i="7"/>
  <c r="AV737" i="7"/>
  <c r="AW737" i="7"/>
  <c r="AX737" i="7"/>
  <c r="AY737" i="7"/>
  <c r="AZ737" i="7"/>
  <c r="BA737" i="7"/>
  <c r="BB737" i="7"/>
  <c r="BC737" i="7"/>
  <c r="BD737" i="7"/>
  <c r="BE737" i="7"/>
  <c r="BF737" i="7"/>
  <c r="BG737" i="7"/>
  <c r="BH737" i="7"/>
  <c r="BI737" i="7"/>
  <c r="BJ737" i="7"/>
  <c r="BK737" i="7"/>
  <c r="BL737" i="7"/>
  <c r="BM737" i="7"/>
  <c r="BN737" i="7"/>
  <c r="BO737" i="7"/>
  <c r="BP737" i="7"/>
  <c r="AQ737" i="6" s="1"/>
  <c r="BQ737" i="7"/>
  <c r="BR737" i="7"/>
  <c r="BS737" i="7"/>
  <c r="BT737" i="7"/>
  <c r="AR737" i="6" s="1"/>
  <c r="BU737" i="7"/>
  <c r="AS737" i="6" s="1"/>
  <c r="BV737" i="7"/>
  <c r="AT737" i="6" s="1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Y738" i="7"/>
  <c r="Z738" i="7"/>
  <c r="AA738" i="7"/>
  <c r="AB738" i="7"/>
  <c r="AC738" i="7"/>
  <c r="AD738" i="7"/>
  <c r="AE738" i="7"/>
  <c r="AF738" i="7"/>
  <c r="AG738" i="7"/>
  <c r="AH738" i="7"/>
  <c r="AI738" i="7"/>
  <c r="AJ738" i="7"/>
  <c r="AK738" i="7"/>
  <c r="AL738" i="7"/>
  <c r="AM738" i="7"/>
  <c r="AN738" i="7"/>
  <c r="AO738" i="7"/>
  <c r="AP738" i="7"/>
  <c r="AQ738" i="7"/>
  <c r="AR738" i="7"/>
  <c r="AS738" i="7"/>
  <c r="AT738" i="7"/>
  <c r="AU738" i="7"/>
  <c r="AV738" i="7"/>
  <c r="AW738" i="7"/>
  <c r="AX738" i="7"/>
  <c r="AY738" i="7"/>
  <c r="AZ738" i="7"/>
  <c r="BA738" i="7"/>
  <c r="BB738" i="7"/>
  <c r="BC738" i="7"/>
  <c r="BD738" i="7"/>
  <c r="BE738" i="7"/>
  <c r="BF738" i="7"/>
  <c r="BG738" i="7"/>
  <c r="BH738" i="7"/>
  <c r="BI738" i="7"/>
  <c r="BJ738" i="7"/>
  <c r="BK738" i="7"/>
  <c r="BL738" i="7"/>
  <c r="BM738" i="7"/>
  <c r="BN738" i="7"/>
  <c r="BO738" i="7"/>
  <c r="BP738" i="7"/>
  <c r="AQ738" i="6" s="1"/>
  <c r="BQ738" i="7"/>
  <c r="BR738" i="7"/>
  <c r="BS738" i="7"/>
  <c r="BT738" i="7"/>
  <c r="AR738" i="6" s="1"/>
  <c r="BU738" i="7"/>
  <c r="AS738" i="6" s="1"/>
  <c r="BV738" i="7"/>
  <c r="AT738" i="6" s="1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Y739" i="7"/>
  <c r="Z739" i="7"/>
  <c r="AA739" i="7"/>
  <c r="AB739" i="7"/>
  <c r="AC739" i="7"/>
  <c r="AD739" i="7"/>
  <c r="AE739" i="7"/>
  <c r="AF739" i="7"/>
  <c r="AG739" i="7"/>
  <c r="AH739" i="7"/>
  <c r="AI739" i="7"/>
  <c r="AJ739" i="7"/>
  <c r="AK739" i="7"/>
  <c r="AL739" i="7"/>
  <c r="AM739" i="7"/>
  <c r="AN739" i="7"/>
  <c r="AO739" i="7"/>
  <c r="AP739" i="7"/>
  <c r="AQ739" i="7"/>
  <c r="AR739" i="7"/>
  <c r="AS739" i="7"/>
  <c r="AT739" i="7"/>
  <c r="AU739" i="7"/>
  <c r="AV739" i="7"/>
  <c r="AW739" i="7"/>
  <c r="AX739" i="7"/>
  <c r="AY739" i="7"/>
  <c r="AZ739" i="7"/>
  <c r="BA739" i="7"/>
  <c r="BB739" i="7"/>
  <c r="BC739" i="7"/>
  <c r="BD739" i="7"/>
  <c r="BE739" i="7"/>
  <c r="BF739" i="7"/>
  <c r="BG739" i="7"/>
  <c r="BH739" i="7"/>
  <c r="BI739" i="7"/>
  <c r="BJ739" i="7"/>
  <c r="BK739" i="7"/>
  <c r="BL739" i="7"/>
  <c r="BM739" i="7"/>
  <c r="BN739" i="7"/>
  <c r="BO739" i="7"/>
  <c r="BP739" i="7"/>
  <c r="AQ739" i="6" s="1"/>
  <c r="BQ739" i="7"/>
  <c r="BR739" i="7"/>
  <c r="BS739" i="7"/>
  <c r="BT739" i="7"/>
  <c r="AR739" i="6" s="1"/>
  <c r="BU739" i="7"/>
  <c r="AS739" i="6" s="1"/>
  <c r="BV739" i="7"/>
  <c r="AT739" i="6" s="1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Y740" i="7"/>
  <c r="Z740" i="7"/>
  <c r="AA740" i="7"/>
  <c r="AB740" i="7"/>
  <c r="AC740" i="7"/>
  <c r="AD740" i="7"/>
  <c r="AE740" i="7"/>
  <c r="AF740" i="7"/>
  <c r="AG740" i="7"/>
  <c r="AH740" i="7"/>
  <c r="AI740" i="7"/>
  <c r="AJ740" i="7"/>
  <c r="AK740" i="7"/>
  <c r="AL740" i="7"/>
  <c r="AM740" i="7"/>
  <c r="AN740" i="7"/>
  <c r="AO740" i="7"/>
  <c r="AP740" i="7"/>
  <c r="AQ740" i="7"/>
  <c r="AR740" i="7"/>
  <c r="AS740" i="7"/>
  <c r="AT740" i="7"/>
  <c r="AU740" i="7"/>
  <c r="AV740" i="7"/>
  <c r="AW740" i="7"/>
  <c r="AX740" i="7"/>
  <c r="AY740" i="7"/>
  <c r="AZ740" i="7"/>
  <c r="BA740" i="7"/>
  <c r="BB740" i="7"/>
  <c r="BC740" i="7"/>
  <c r="BD740" i="7"/>
  <c r="BE740" i="7"/>
  <c r="BF740" i="7"/>
  <c r="BG740" i="7"/>
  <c r="BH740" i="7"/>
  <c r="BI740" i="7"/>
  <c r="BJ740" i="7"/>
  <c r="BK740" i="7"/>
  <c r="BL740" i="7"/>
  <c r="BM740" i="7"/>
  <c r="BN740" i="7"/>
  <c r="BO740" i="7"/>
  <c r="BP740" i="7"/>
  <c r="AQ740" i="6" s="1"/>
  <c r="BQ740" i="7"/>
  <c r="BR740" i="7"/>
  <c r="BS740" i="7"/>
  <c r="BT740" i="7"/>
  <c r="AR740" i="6" s="1"/>
  <c r="BU740" i="7"/>
  <c r="AS740" i="6" s="1"/>
  <c r="BV740" i="7"/>
  <c r="AT740" i="6" s="1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Y741" i="7"/>
  <c r="Z741" i="7"/>
  <c r="AA741" i="7"/>
  <c r="AB741" i="7"/>
  <c r="AC741" i="7"/>
  <c r="AD741" i="7"/>
  <c r="AE741" i="7"/>
  <c r="AF741" i="7"/>
  <c r="AG741" i="7"/>
  <c r="AH741" i="7"/>
  <c r="AI741" i="7"/>
  <c r="AJ741" i="7"/>
  <c r="AK741" i="7"/>
  <c r="AL741" i="7"/>
  <c r="AM741" i="7"/>
  <c r="AN741" i="7"/>
  <c r="AO741" i="7"/>
  <c r="AP741" i="7"/>
  <c r="AQ741" i="7"/>
  <c r="AR741" i="7"/>
  <c r="AS741" i="7"/>
  <c r="AT741" i="7"/>
  <c r="AU741" i="7"/>
  <c r="AV741" i="7"/>
  <c r="AW741" i="7"/>
  <c r="AX741" i="7"/>
  <c r="AY741" i="7"/>
  <c r="AZ741" i="7"/>
  <c r="BA741" i="7"/>
  <c r="BB741" i="7"/>
  <c r="BC741" i="7"/>
  <c r="BD741" i="7"/>
  <c r="BE741" i="7"/>
  <c r="BF741" i="7"/>
  <c r="BG741" i="7"/>
  <c r="BH741" i="7"/>
  <c r="BI741" i="7"/>
  <c r="BJ741" i="7"/>
  <c r="BK741" i="7"/>
  <c r="BL741" i="7"/>
  <c r="BM741" i="7"/>
  <c r="BN741" i="7"/>
  <c r="BO741" i="7"/>
  <c r="BP741" i="7"/>
  <c r="AQ741" i="6" s="1"/>
  <c r="BQ741" i="7"/>
  <c r="BR741" i="7"/>
  <c r="BS741" i="7"/>
  <c r="BT741" i="7"/>
  <c r="AR741" i="6" s="1"/>
  <c r="BU741" i="7"/>
  <c r="AS741" i="6" s="1"/>
  <c r="BV741" i="7"/>
  <c r="AT741" i="6" s="1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Y742" i="7"/>
  <c r="Z742" i="7"/>
  <c r="AA742" i="7"/>
  <c r="AB742" i="7"/>
  <c r="AC742" i="7"/>
  <c r="AD742" i="7"/>
  <c r="AE742" i="7"/>
  <c r="AF742" i="7"/>
  <c r="AG742" i="7"/>
  <c r="AH742" i="7"/>
  <c r="AI742" i="7"/>
  <c r="AJ742" i="7"/>
  <c r="AK742" i="7"/>
  <c r="AL742" i="7"/>
  <c r="AM742" i="7"/>
  <c r="AN742" i="7"/>
  <c r="AO742" i="7"/>
  <c r="AP742" i="7"/>
  <c r="AQ742" i="7"/>
  <c r="AR742" i="7"/>
  <c r="AS742" i="7"/>
  <c r="AT742" i="7"/>
  <c r="AU742" i="7"/>
  <c r="AV742" i="7"/>
  <c r="AW742" i="7"/>
  <c r="AX742" i="7"/>
  <c r="AY742" i="7"/>
  <c r="AZ742" i="7"/>
  <c r="BA742" i="7"/>
  <c r="BB742" i="7"/>
  <c r="BC742" i="7"/>
  <c r="BD742" i="7"/>
  <c r="BE742" i="7"/>
  <c r="BF742" i="7"/>
  <c r="BG742" i="7"/>
  <c r="BH742" i="7"/>
  <c r="BI742" i="7"/>
  <c r="BJ742" i="7"/>
  <c r="BK742" i="7"/>
  <c r="BL742" i="7"/>
  <c r="BM742" i="7"/>
  <c r="BN742" i="7"/>
  <c r="BO742" i="7"/>
  <c r="BP742" i="7"/>
  <c r="AQ742" i="6" s="1"/>
  <c r="BQ742" i="7"/>
  <c r="BR742" i="7"/>
  <c r="BS742" i="7"/>
  <c r="BT742" i="7"/>
  <c r="AR742" i="6" s="1"/>
  <c r="BU742" i="7"/>
  <c r="AS742" i="6" s="1"/>
  <c r="BV742" i="7"/>
  <c r="AT742" i="6" s="1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Y743" i="7"/>
  <c r="Z743" i="7"/>
  <c r="AA743" i="7"/>
  <c r="AB743" i="7"/>
  <c r="AC743" i="7"/>
  <c r="AD743" i="7"/>
  <c r="AE743" i="7"/>
  <c r="AF743" i="7"/>
  <c r="AG743" i="7"/>
  <c r="AH743" i="7"/>
  <c r="AI743" i="7"/>
  <c r="AJ743" i="7"/>
  <c r="AK743" i="7"/>
  <c r="AL743" i="7"/>
  <c r="AM743" i="7"/>
  <c r="AN743" i="7"/>
  <c r="AO743" i="7"/>
  <c r="AP743" i="7"/>
  <c r="AQ743" i="7"/>
  <c r="AR743" i="7"/>
  <c r="AS743" i="7"/>
  <c r="AT743" i="7"/>
  <c r="AU743" i="7"/>
  <c r="AV743" i="7"/>
  <c r="AW743" i="7"/>
  <c r="AX743" i="7"/>
  <c r="AY743" i="7"/>
  <c r="AZ743" i="7"/>
  <c r="BA743" i="7"/>
  <c r="BB743" i="7"/>
  <c r="BC743" i="7"/>
  <c r="BD743" i="7"/>
  <c r="BE743" i="7"/>
  <c r="BF743" i="7"/>
  <c r="BG743" i="7"/>
  <c r="BH743" i="7"/>
  <c r="BI743" i="7"/>
  <c r="BJ743" i="7"/>
  <c r="BK743" i="7"/>
  <c r="BL743" i="7"/>
  <c r="BM743" i="7"/>
  <c r="BN743" i="7"/>
  <c r="BO743" i="7"/>
  <c r="BP743" i="7"/>
  <c r="AQ743" i="6" s="1"/>
  <c r="BQ743" i="7"/>
  <c r="BR743" i="7"/>
  <c r="BS743" i="7"/>
  <c r="BT743" i="7"/>
  <c r="AR743" i="6" s="1"/>
  <c r="BU743" i="7"/>
  <c r="AS743" i="6" s="1"/>
  <c r="BV743" i="7"/>
  <c r="AT743" i="6" s="1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Y744" i="7"/>
  <c r="Z744" i="7"/>
  <c r="AA744" i="7"/>
  <c r="AB744" i="7"/>
  <c r="AC744" i="7"/>
  <c r="AD744" i="7"/>
  <c r="AE744" i="7"/>
  <c r="AF744" i="7"/>
  <c r="AG744" i="7"/>
  <c r="AH744" i="7"/>
  <c r="AI744" i="7"/>
  <c r="AJ744" i="7"/>
  <c r="AK744" i="7"/>
  <c r="AL744" i="7"/>
  <c r="AM744" i="7"/>
  <c r="AN744" i="7"/>
  <c r="AO744" i="7"/>
  <c r="AP744" i="7"/>
  <c r="AQ744" i="7"/>
  <c r="AR744" i="7"/>
  <c r="AS744" i="7"/>
  <c r="AT744" i="7"/>
  <c r="AU744" i="7"/>
  <c r="AV744" i="7"/>
  <c r="AW744" i="7"/>
  <c r="AX744" i="7"/>
  <c r="AY744" i="7"/>
  <c r="AZ744" i="7"/>
  <c r="BA744" i="7"/>
  <c r="BB744" i="7"/>
  <c r="BC744" i="7"/>
  <c r="BD744" i="7"/>
  <c r="BE744" i="7"/>
  <c r="BF744" i="7"/>
  <c r="BG744" i="7"/>
  <c r="BH744" i="7"/>
  <c r="BI744" i="7"/>
  <c r="BJ744" i="7"/>
  <c r="BK744" i="7"/>
  <c r="BL744" i="7"/>
  <c r="BM744" i="7"/>
  <c r="BN744" i="7"/>
  <c r="BO744" i="7"/>
  <c r="BP744" i="7"/>
  <c r="AQ744" i="6" s="1"/>
  <c r="BQ744" i="7"/>
  <c r="BR744" i="7"/>
  <c r="BS744" i="7"/>
  <c r="BT744" i="7"/>
  <c r="AR744" i="6" s="1"/>
  <c r="BU744" i="7"/>
  <c r="AS744" i="6" s="1"/>
  <c r="BV744" i="7"/>
  <c r="AT744" i="6" s="1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Y745" i="7"/>
  <c r="Z745" i="7"/>
  <c r="AA745" i="7"/>
  <c r="AB745" i="7"/>
  <c r="AC745" i="7"/>
  <c r="AD745" i="7"/>
  <c r="AE745" i="7"/>
  <c r="AF745" i="7"/>
  <c r="AG745" i="7"/>
  <c r="AH745" i="7"/>
  <c r="AI745" i="7"/>
  <c r="AJ745" i="7"/>
  <c r="AK745" i="7"/>
  <c r="AL745" i="7"/>
  <c r="AM745" i="7"/>
  <c r="AN745" i="7"/>
  <c r="AO745" i="7"/>
  <c r="AP745" i="7"/>
  <c r="AQ745" i="7"/>
  <c r="AR745" i="7"/>
  <c r="AS745" i="7"/>
  <c r="AT745" i="7"/>
  <c r="AU745" i="7"/>
  <c r="AV745" i="7"/>
  <c r="AW745" i="7"/>
  <c r="AX745" i="7"/>
  <c r="AY745" i="7"/>
  <c r="AZ745" i="7"/>
  <c r="BA745" i="7"/>
  <c r="BB745" i="7"/>
  <c r="BC745" i="7"/>
  <c r="BD745" i="7"/>
  <c r="BE745" i="7"/>
  <c r="BF745" i="7"/>
  <c r="BG745" i="7"/>
  <c r="BH745" i="7"/>
  <c r="BI745" i="7"/>
  <c r="BJ745" i="7"/>
  <c r="BK745" i="7"/>
  <c r="BL745" i="7"/>
  <c r="BM745" i="7"/>
  <c r="BN745" i="7"/>
  <c r="BO745" i="7"/>
  <c r="BP745" i="7"/>
  <c r="AQ745" i="6" s="1"/>
  <c r="BQ745" i="7"/>
  <c r="BR745" i="7"/>
  <c r="BS745" i="7"/>
  <c r="BT745" i="7"/>
  <c r="AR745" i="6" s="1"/>
  <c r="BU745" i="7"/>
  <c r="AS745" i="6" s="1"/>
  <c r="BV745" i="7"/>
  <c r="AT745" i="6" s="1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Y746" i="7"/>
  <c r="Z746" i="7"/>
  <c r="AA746" i="7"/>
  <c r="AB746" i="7"/>
  <c r="AC746" i="7"/>
  <c r="AD746" i="7"/>
  <c r="AE746" i="7"/>
  <c r="AF746" i="7"/>
  <c r="AG746" i="7"/>
  <c r="AH746" i="7"/>
  <c r="AI746" i="7"/>
  <c r="AJ746" i="7"/>
  <c r="AK746" i="7"/>
  <c r="AL746" i="7"/>
  <c r="AM746" i="7"/>
  <c r="AN746" i="7"/>
  <c r="AO746" i="7"/>
  <c r="AP746" i="7"/>
  <c r="AQ746" i="7"/>
  <c r="AR746" i="7"/>
  <c r="AS746" i="7"/>
  <c r="AT746" i="7"/>
  <c r="AU746" i="7"/>
  <c r="AV746" i="7"/>
  <c r="AW746" i="7"/>
  <c r="AX746" i="7"/>
  <c r="AY746" i="7"/>
  <c r="AZ746" i="7"/>
  <c r="BA746" i="7"/>
  <c r="BB746" i="7"/>
  <c r="BC746" i="7"/>
  <c r="BD746" i="7"/>
  <c r="BE746" i="7"/>
  <c r="BF746" i="7"/>
  <c r="BG746" i="7"/>
  <c r="BH746" i="7"/>
  <c r="BI746" i="7"/>
  <c r="BJ746" i="7"/>
  <c r="BK746" i="7"/>
  <c r="BL746" i="7"/>
  <c r="BM746" i="7"/>
  <c r="BN746" i="7"/>
  <c r="BO746" i="7"/>
  <c r="BP746" i="7"/>
  <c r="AQ746" i="6" s="1"/>
  <c r="BQ746" i="7"/>
  <c r="BR746" i="7"/>
  <c r="BS746" i="7"/>
  <c r="BT746" i="7"/>
  <c r="AR746" i="6" s="1"/>
  <c r="BU746" i="7"/>
  <c r="AS746" i="6" s="1"/>
  <c r="BV746" i="7"/>
  <c r="AT746" i="6" s="1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Y747" i="7"/>
  <c r="Z747" i="7"/>
  <c r="AA747" i="7"/>
  <c r="AB747" i="7"/>
  <c r="AC747" i="7"/>
  <c r="AD747" i="7"/>
  <c r="AE747" i="7"/>
  <c r="AF747" i="7"/>
  <c r="AG747" i="7"/>
  <c r="AH747" i="7"/>
  <c r="AI747" i="7"/>
  <c r="AJ747" i="7"/>
  <c r="AK747" i="7"/>
  <c r="AL747" i="7"/>
  <c r="AM747" i="7"/>
  <c r="AN747" i="7"/>
  <c r="AO747" i="7"/>
  <c r="AP747" i="7"/>
  <c r="AQ747" i="7"/>
  <c r="AR747" i="7"/>
  <c r="AS747" i="7"/>
  <c r="AT747" i="7"/>
  <c r="AU747" i="7"/>
  <c r="AV747" i="7"/>
  <c r="AW747" i="7"/>
  <c r="AX747" i="7"/>
  <c r="AY747" i="7"/>
  <c r="AZ747" i="7"/>
  <c r="BA747" i="7"/>
  <c r="BB747" i="7"/>
  <c r="BC747" i="7"/>
  <c r="BD747" i="7"/>
  <c r="BE747" i="7"/>
  <c r="BF747" i="7"/>
  <c r="BG747" i="7"/>
  <c r="BH747" i="7"/>
  <c r="BI747" i="7"/>
  <c r="BJ747" i="7"/>
  <c r="BK747" i="7"/>
  <c r="BL747" i="7"/>
  <c r="BM747" i="7"/>
  <c r="BN747" i="7"/>
  <c r="BO747" i="7"/>
  <c r="BP747" i="7"/>
  <c r="AQ747" i="6" s="1"/>
  <c r="BQ747" i="7"/>
  <c r="BR747" i="7"/>
  <c r="BS747" i="7"/>
  <c r="BT747" i="7"/>
  <c r="AR747" i="6" s="1"/>
  <c r="BU747" i="7"/>
  <c r="AS747" i="6" s="1"/>
  <c r="BV747" i="7"/>
  <c r="AT747" i="6" s="1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Y748" i="7"/>
  <c r="Z748" i="7"/>
  <c r="AA748" i="7"/>
  <c r="AB748" i="7"/>
  <c r="AC748" i="7"/>
  <c r="AD748" i="7"/>
  <c r="AE748" i="7"/>
  <c r="AF748" i="7"/>
  <c r="AG748" i="7"/>
  <c r="AH748" i="7"/>
  <c r="AI748" i="7"/>
  <c r="AJ748" i="7"/>
  <c r="AK748" i="7"/>
  <c r="AL748" i="7"/>
  <c r="AM748" i="7"/>
  <c r="AN748" i="7"/>
  <c r="AO748" i="7"/>
  <c r="AP748" i="7"/>
  <c r="AQ748" i="7"/>
  <c r="AR748" i="7"/>
  <c r="AS748" i="7"/>
  <c r="AT748" i="7"/>
  <c r="AU748" i="7"/>
  <c r="AV748" i="7"/>
  <c r="AW748" i="7"/>
  <c r="AX748" i="7"/>
  <c r="AY748" i="7"/>
  <c r="AZ748" i="7"/>
  <c r="BA748" i="7"/>
  <c r="BB748" i="7"/>
  <c r="BC748" i="7"/>
  <c r="BD748" i="7"/>
  <c r="BE748" i="7"/>
  <c r="BF748" i="7"/>
  <c r="BG748" i="7"/>
  <c r="BH748" i="7"/>
  <c r="BI748" i="7"/>
  <c r="BJ748" i="7"/>
  <c r="BK748" i="7"/>
  <c r="BL748" i="7"/>
  <c r="BM748" i="7"/>
  <c r="BN748" i="7"/>
  <c r="BO748" i="7"/>
  <c r="BP748" i="7"/>
  <c r="AQ748" i="6" s="1"/>
  <c r="BQ748" i="7"/>
  <c r="BR748" i="7"/>
  <c r="BS748" i="7"/>
  <c r="BT748" i="7"/>
  <c r="AR748" i="6" s="1"/>
  <c r="BU748" i="7"/>
  <c r="AS748" i="6" s="1"/>
  <c r="BV748" i="7"/>
  <c r="AT748" i="6" s="1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Y749" i="7"/>
  <c r="Z749" i="7"/>
  <c r="AA749" i="7"/>
  <c r="AB749" i="7"/>
  <c r="AC749" i="7"/>
  <c r="AD749" i="7"/>
  <c r="AE749" i="7"/>
  <c r="AF749" i="7"/>
  <c r="AG749" i="7"/>
  <c r="AH749" i="7"/>
  <c r="AI749" i="7"/>
  <c r="AJ749" i="7"/>
  <c r="AK749" i="7"/>
  <c r="AL749" i="7"/>
  <c r="AM749" i="7"/>
  <c r="AN749" i="7"/>
  <c r="AO749" i="7"/>
  <c r="AP749" i="7"/>
  <c r="AQ749" i="7"/>
  <c r="AR749" i="7"/>
  <c r="AS749" i="7"/>
  <c r="AT749" i="7"/>
  <c r="AU749" i="7"/>
  <c r="AV749" i="7"/>
  <c r="AW749" i="7"/>
  <c r="AX749" i="7"/>
  <c r="AY749" i="7"/>
  <c r="AZ749" i="7"/>
  <c r="BA749" i="7"/>
  <c r="BB749" i="7"/>
  <c r="BC749" i="7"/>
  <c r="BD749" i="7"/>
  <c r="BE749" i="7"/>
  <c r="BF749" i="7"/>
  <c r="BG749" i="7"/>
  <c r="BH749" i="7"/>
  <c r="BI749" i="7"/>
  <c r="BJ749" i="7"/>
  <c r="BK749" i="7"/>
  <c r="BL749" i="7"/>
  <c r="BM749" i="7"/>
  <c r="BN749" i="7"/>
  <c r="BO749" i="7"/>
  <c r="BP749" i="7"/>
  <c r="AQ749" i="6" s="1"/>
  <c r="BQ749" i="7"/>
  <c r="BR749" i="7"/>
  <c r="BS749" i="7"/>
  <c r="BT749" i="7"/>
  <c r="AR749" i="6" s="1"/>
  <c r="BU749" i="7"/>
  <c r="AS749" i="6" s="1"/>
  <c r="BV749" i="7"/>
  <c r="AT749" i="6" s="1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Y750" i="7"/>
  <c r="Z750" i="7"/>
  <c r="AA750" i="7"/>
  <c r="AB750" i="7"/>
  <c r="AC750" i="7"/>
  <c r="AD750" i="7"/>
  <c r="AE750" i="7"/>
  <c r="AF750" i="7"/>
  <c r="AG750" i="7"/>
  <c r="AH750" i="7"/>
  <c r="AI750" i="7"/>
  <c r="AJ750" i="7"/>
  <c r="AK750" i="7"/>
  <c r="AL750" i="7"/>
  <c r="AM750" i="7"/>
  <c r="AN750" i="7"/>
  <c r="AO750" i="7"/>
  <c r="AP750" i="7"/>
  <c r="AQ750" i="7"/>
  <c r="AR750" i="7"/>
  <c r="AS750" i="7"/>
  <c r="AT750" i="7"/>
  <c r="AU750" i="7"/>
  <c r="AV750" i="7"/>
  <c r="AW750" i="7"/>
  <c r="AX750" i="7"/>
  <c r="AY750" i="7"/>
  <c r="AZ750" i="7"/>
  <c r="BA750" i="7"/>
  <c r="BB750" i="7"/>
  <c r="BC750" i="7"/>
  <c r="BD750" i="7"/>
  <c r="BE750" i="7"/>
  <c r="BF750" i="7"/>
  <c r="BG750" i="7"/>
  <c r="BH750" i="7"/>
  <c r="BI750" i="7"/>
  <c r="BJ750" i="7"/>
  <c r="BK750" i="7"/>
  <c r="BL750" i="7"/>
  <c r="BM750" i="7"/>
  <c r="BN750" i="7"/>
  <c r="BO750" i="7"/>
  <c r="BP750" i="7"/>
  <c r="AQ750" i="6" s="1"/>
  <c r="BQ750" i="7"/>
  <c r="BR750" i="7"/>
  <c r="BS750" i="7"/>
  <c r="BT750" i="7"/>
  <c r="AR750" i="6" s="1"/>
  <c r="BU750" i="7"/>
  <c r="AS750" i="6" s="1"/>
  <c r="BV750" i="7"/>
  <c r="AT750" i="6" s="1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Y751" i="7"/>
  <c r="Z751" i="7"/>
  <c r="AA751" i="7"/>
  <c r="AB751" i="7"/>
  <c r="AC751" i="7"/>
  <c r="AD751" i="7"/>
  <c r="AE751" i="7"/>
  <c r="AF751" i="7"/>
  <c r="AG751" i="7"/>
  <c r="AH751" i="7"/>
  <c r="AI751" i="7"/>
  <c r="AJ751" i="7"/>
  <c r="AK751" i="7"/>
  <c r="AL751" i="7"/>
  <c r="AM751" i="7"/>
  <c r="AN751" i="7"/>
  <c r="AO751" i="7"/>
  <c r="AP751" i="7"/>
  <c r="AQ751" i="7"/>
  <c r="AR751" i="7"/>
  <c r="AS751" i="7"/>
  <c r="AT751" i="7"/>
  <c r="AU751" i="7"/>
  <c r="AV751" i="7"/>
  <c r="AW751" i="7"/>
  <c r="AX751" i="7"/>
  <c r="AY751" i="7"/>
  <c r="AZ751" i="7"/>
  <c r="BA751" i="7"/>
  <c r="BB751" i="7"/>
  <c r="BC751" i="7"/>
  <c r="BD751" i="7"/>
  <c r="BE751" i="7"/>
  <c r="BF751" i="7"/>
  <c r="BG751" i="7"/>
  <c r="BH751" i="7"/>
  <c r="BI751" i="7"/>
  <c r="BJ751" i="7"/>
  <c r="BK751" i="7"/>
  <c r="BL751" i="7"/>
  <c r="BM751" i="7"/>
  <c r="BN751" i="7"/>
  <c r="BO751" i="7"/>
  <c r="BP751" i="7"/>
  <c r="AQ751" i="6" s="1"/>
  <c r="BQ751" i="7"/>
  <c r="BR751" i="7"/>
  <c r="BS751" i="7"/>
  <c r="BT751" i="7"/>
  <c r="AR751" i="6" s="1"/>
  <c r="BU751" i="7"/>
  <c r="AS751" i="6" s="1"/>
  <c r="BV751" i="7"/>
  <c r="AT751" i="6" s="1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Y752" i="7"/>
  <c r="Z752" i="7"/>
  <c r="AA752" i="7"/>
  <c r="AB752" i="7"/>
  <c r="AC752" i="7"/>
  <c r="AD752" i="7"/>
  <c r="AE752" i="7"/>
  <c r="AF752" i="7"/>
  <c r="AG752" i="7"/>
  <c r="AH752" i="7"/>
  <c r="AI752" i="7"/>
  <c r="AJ752" i="7"/>
  <c r="AK752" i="7"/>
  <c r="AL752" i="7"/>
  <c r="AM752" i="7"/>
  <c r="AN752" i="7"/>
  <c r="AO752" i="7"/>
  <c r="AP752" i="7"/>
  <c r="AQ752" i="7"/>
  <c r="AR752" i="7"/>
  <c r="AS752" i="7"/>
  <c r="AT752" i="7"/>
  <c r="AU752" i="7"/>
  <c r="AV752" i="7"/>
  <c r="AW752" i="7"/>
  <c r="AX752" i="7"/>
  <c r="AY752" i="7"/>
  <c r="AZ752" i="7"/>
  <c r="BA752" i="7"/>
  <c r="BB752" i="7"/>
  <c r="BC752" i="7"/>
  <c r="BD752" i="7"/>
  <c r="BE752" i="7"/>
  <c r="BF752" i="7"/>
  <c r="BG752" i="7"/>
  <c r="BH752" i="7"/>
  <c r="BI752" i="7"/>
  <c r="BJ752" i="7"/>
  <c r="BK752" i="7"/>
  <c r="BL752" i="7"/>
  <c r="BM752" i="7"/>
  <c r="BN752" i="7"/>
  <c r="BO752" i="7"/>
  <c r="BP752" i="7"/>
  <c r="AQ752" i="6" s="1"/>
  <c r="BQ752" i="7"/>
  <c r="BR752" i="7"/>
  <c r="BS752" i="7"/>
  <c r="BT752" i="7"/>
  <c r="AR752" i="6" s="1"/>
  <c r="BU752" i="7"/>
  <c r="AS752" i="6" s="1"/>
  <c r="BV752" i="7"/>
  <c r="AT752" i="6" s="1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Y753" i="7"/>
  <c r="Z753" i="7"/>
  <c r="AA753" i="7"/>
  <c r="AB753" i="7"/>
  <c r="AC753" i="7"/>
  <c r="AD753" i="7"/>
  <c r="AE753" i="7"/>
  <c r="AF753" i="7"/>
  <c r="AG753" i="7"/>
  <c r="AH753" i="7"/>
  <c r="AI753" i="7"/>
  <c r="AJ753" i="7"/>
  <c r="AK753" i="7"/>
  <c r="AL753" i="7"/>
  <c r="AM753" i="7"/>
  <c r="AN753" i="7"/>
  <c r="AO753" i="7"/>
  <c r="AP753" i="7"/>
  <c r="AQ753" i="7"/>
  <c r="AR753" i="7"/>
  <c r="AS753" i="7"/>
  <c r="AT753" i="7"/>
  <c r="AU753" i="7"/>
  <c r="AV753" i="7"/>
  <c r="AW753" i="7"/>
  <c r="AX753" i="7"/>
  <c r="AY753" i="7"/>
  <c r="AZ753" i="7"/>
  <c r="BA753" i="7"/>
  <c r="BB753" i="7"/>
  <c r="BC753" i="7"/>
  <c r="BD753" i="7"/>
  <c r="BE753" i="7"/>
  <c r="BF753" i="7"/>
  <c r="BG753" i="7"/>
  <c r="BH753" i="7"/>
  <c r="BI753" i="7"/>
  <c r="BJ753" i="7"/>
  <c r="BK753" i="7"/>
  <c r="BL753" i="7"/>
  <c r="BM753" i="7"/>
  <c r="BN753" i="7"/>
  <c r="BO753" i="7"/>
  <c r="BP753" i="7"/>
  <c r="AQ753" i="6" s="1"/>
  <c r="BQ753" i="7"/>
  <c r="BR753" i="7"/>
  <c r="BS753" i="7"/>
  <c r="BT753" i="7"/>
  <c r="AR753" i="6" s="1"/>
  <c r="BU753" i="7"/>
  <c r="AS753" i="6" s="1"/>
  <c r="BV753" i="7"/>
  <c r="AT753" i="6" s="1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Y754" i="7"/>
  <c r="Z754" i="7"/>
  <c r="AA754" i="7"/>
  <c r="AB754" i="7"/>
  <c r="AC754" i="7"/>
  <c r="AD754" i="7"/>
  <c r="AE754" i="7"/>
  <c r="AF754" i="7"/>
  <c r="AG754" i="7"/>
  <c r="AH754" i="7"/>
  <c r="AI754" i="7"/>
  <c r="AJ754" i="7"/>
  <c r="AK754" i="7"/>
  <c r="AL754" i="7"/>
  <c r="AM754" i="7"/>
  <c r="AN754" i="7"/>
  <c r="AO754" i="7"/>
  <c r="AP754" i="7"/>
  <c r="AQ754" i="7"/>
  <c r="AR754" i="7"/>
  <c r="AS754" i="7"/>
  <c r="AT754" i="7"/>
  <c r="AU754" i="7"/>
  <c r="AV754" i="7"/>
  <c r="AW754" i="7"/>
  <c r="AX754" i="7"/>
  <c r="AY754" i="7"/>
  <c r="AZ754" i="7"/>
  <c r="BA754" i="7"/>
  <c r="BB754" i="7"/>
  <c r="BC754" i="7"/>
  <c r="BD754" i="7"/>
  <c r="BE754" i="7"/>
  <c r="BF754" i="7"/>
  <c r="BG754" i="7"/>
  <c r="BH754" i="7"/>
  <c r="BI754" i="7"/>
  <c r="BJ754" i="7"/>
  <c r="BK754" i="7"/>
  <c r="BL754" i="7"/>
  <c r="BM754" i="7"/>
  <c r="BN754" i="7"/>
  <c r="BO754" i="7"/>
  <c r="BP754" i="7"/>
  <c r="AQ754" i="6" s="1"/>
  <c r="BQ754" i="7"/>
  <c r="BR754" i="7"/>
  <c r="BS754" i="7"/>
  <c r="BT754" i="7"/>
  <c r="AR754" i="6" s="1"/>
  <c r="BU754" i="7"/>
  <c r="AS754" i="6" s="1"/>
  <c r="BV754" i="7"/>
  <c r="AT754" i="6" s="1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Y755" i="7"/>
  <c r="Z755" i="7"/>
  <c r="AA755" i="7"/>
  <c r="AB755" i="7"/>
  <c r="AC755" i="7"/>
  <c r="AD755" i="7"/>
  <c r="AE755" i="7"/>
  <c r="AF755" i="7"/>
  <c r="AG755" i="7"/>
  <c r="AH755" i="7"/>
  <c r="AI755" i="7"/>
  <c r="AJ755" i="7"/>
  <c r="AK755" i="7"/>
  <c r="AL755" i="7"/>
  <c r="AM755" i="7"/>
  <c r="AN755" i="7"/>
  <c r="AO755" i="7"/>
  <c r="AP755" i="7"/>
  <c r="AQ755" i="7"/>
  <c r="AR755" i="7"/>
  <c r="AS755" i="7"/>
  <c r="AT755" i="7"/>
  <c r="AU755" i="7"/>
  <c r="AV755" i="7"/>
  <c r="AW755" i="7"/>
  <c r="AX755" i="7"/>
  <c r="AY755" i="7"/>
  <c r="AZ755" i="7"/>
  <c r="BA755" i="7"/>
  <c r="BB755" i="7"/>
  <c r="BC755" i="7"/>
  <c r="BD755" i="7"/>
  <c r="BE755" i="7"/>
  <c r="BF755" i="7"/>
  <c r="BG755" i="7"/>
  <c r="BH755" i="7"/>
  <c r="BI755" i="7"/>
  <c r="BJ755" i="7"/>
  <c r="BK755" i="7"/>
  <c r="BL755" i="7"/>
  <c r="BM755" i="7"/>
  <c r="BN755" i="7"/>
  <c r="BO755" i="7"/>
  <c r="BP755" i="7"/>
  <c r="AQ755" i="6" s="1"/>
  <c r="BQ755" i="7"/>
  <c r="BR755" i="7"/>
  <c r="BS755" i="7"/>
  <c r="BT755" i="7"/>
  <c r="AR755" i="6" s="1"/>
  <c r="BU755" i="7"/>
  <c r="AS755" i="6" s="1"/>
  <c r="BV755" i="7"/>
  <c r="AT755" i="6" s="1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Y756" i="7"/>
  <c r="Z756" i="7"/>
  <c r="AA756" i="7"/>
  <c r="AB756" i="7"/>
  <c r="AC756" i="7"/>
  <c r="AD756" i="7"/>
  <c r="AE756" i="7"/>
  <c r="AF756" i="7"/>
  <c r="AG756" i="7"/>
  <c r="AH756" i="7"/>
  <c r="AI756" i="7"/>
  <c r="AJ756" i="7"/>
  <c r="AK756" i="7"/>
  <c r="AL756" i="7"/>
  <c r="AM756" i="7"/>
  <c r="AN756" i="7"/>
  <c r="AO756" i="7"/>
  <c r="AP756" i="7"/>
  <c r="AQ756" i="7"/>
  <c r="AR756" i="7"/>
  <c r="AS756" i="7"/>
  <c r="AT756" i="7"/>
  <c r="AU756" i="7"/>
  <c r="AV756" i="7"/>
  <c r="AW756" i="7"/>
  <c r="AX756" i="7"/>
  <c r="AY756" i="7"/>
  <c r="AZ756" i="7"/>
  <c r="BA756" i="7"/>
  <c r="BB756" i="7"/>
  <c r="BC756" i="7"/>
  <c r="BD756" i="7"/>
  <c r="BE756" i="7"/>
  <c r="BF756" i="7"/>
  <c r="BG756" i="7"/>
  <c r="BH756" i="7"/>
  <c r="BI756" i="7"/>
  <c r="BJ756" i="7"/>
  <c r="BK756" i="7"/>
  <c r="BL756" i="7"/>
  <c r="BM756" i="7"/>
  <c r="BN756" i="7"/>
  <c r="BO756" i="7"/>
  <c r="BP756" i="7"/>
  <c r="AQ756" i="6" s="1"/>
  <c r="BQ756" i="7"/>
  <c r="BR756" i="7"/>
  <c r="BS756" i="7"/>
  <c r="BT756" i="7"/>
  <c r="AR756" i="6" s="1"/>
  <c r="BU756" i="7"/>
  <c r="AS756" i="6" s="1"/>
  <c r="BV756" i="7"/>
  <c r="AT756" i="6" s="1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Y757" i="7"/>
  <c r="Z757" i="7"/>
  <c r="AA757" i="7"/>
  <c r="AB757" i="7"/>
  <c r="AC757" i="7"/>
  <c r="AD757" i="7"/>
  <c r="AE757" i="7"/>
  <c r="AF757" i="7"/>
  <c r="AG757" i="7"/>
  <c r="AH757" i="7"/>
  <c r="AI757" i="7"/>
  <c r="AJ757" i="7"/>
  <c r="AK757" i="7"/>
  <c r="AL757" i="7"/>
  <c r="AM757" i="7"/>
  <c r="AN757" i="7"/>
  <c r="AO757" i="7"/>
  <c r="AP757" i="7"/>
  <c r="AQ757" i="7"/>
  <c r="AR757" i="7"/>
  <c r="AS757" i="7"/>
  <c r="AT757" i="7"/>
  <c r="AU757" i="7"/>
  <c r="AV757" i="7"/>
  <c r="AW757" i="7"/>
  <c r="AX757" i="7"/>
  <c r="AY757" i="7"/>
  <c r="AZ757" i="7"/>
  <c r="BA757" i="7"/>
  <c r="BB757" i="7"/>
  <c r="BC757" i="7"/>
  <c r="BD757" i="7"/>
  <c r="BE757" i="7"/>
  <c r="BF757" i="7"/>
  <c r="BG757" i="7"/>
  <c r="BH757" i="7"/>
  <c r="BI757" i="7"/>
  <c r="BJ757" i="7"/>
  <c r="BK757" i="7"/>
  <c r="BL757" i="7"/>
  <c r="BM757" i="7"/>
  <c r="BN757" i="7"/>
  <c r="BO757" i="7"/>
  <c r="BP757" i="7"/>
  <c r="AQ757" i="6" s="1"/>
  <c r="BQ757" i="7"/>
  <c r="BR757" i="7"/>
  <c r="BS757" i="7"/>
  <c r="BT757" i="7"/>
  <c r="AR757" i="6" s="1"/>
  <c r="BU757" i="7"/>
  <c r="AS757" i="6" s="1"/>
  <c r="BV757" i="7"/>
  <c r="AT757" i="6" s="1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Y758" i="7"/>
  <c r="Z758" i="7"/>
  <c r="AA758" i="7"/>
  <c r="AB758" i="7"/>
  <c r="AC758" i="7"/>
  <c r="AD758" i="7"/>
  <c r="AE758" i="7"/>
  <c r="AF758" i="7"/>
  <c r="AG758" i="7"/>
  <c r="AH758" i="7"/>
  <c r="AI758" i="7"/>
  <c r="AJ758" i="7"/>
  <c r="AK758" i="7"/>
  <c r="AL758" i="7"/>
  <c r="AM758" i="7"/>
  <c r="AN758" i="7"/>
  <c r="AO758" i="7"/>
  <c r="AP758" i="7"/>
  <c r="AQ758" i="7"/>
  <c r="AR758" i="7"/>
  <c r="AS758" i="7"/>
  <c r="AT758" i="7"/>
  <c r="AU758" i="7"/>
  <c r="AV758" i="7"/>
  <c r="AW758" i="7"/>
  <c r="AX758" i="7"/>
  <c r="AY758" i="7"/>
  <c r="AZ758" i="7"/>
  <c r="BA758" i="7"/>
  <c r="BB758" i="7"/>
  <c r="BC758" i="7"/>
  <c r="BD758" i="7"/>
  <c r="BE758" i="7"/>
  <c r="BF758" i="7"/>
  <c r="BG758" i="7"/>
  <c r="BH758" i="7"/>
  <c r="BI758" i="7"/>
  <c r="BJ758" i="7"/>
  <c r="BK758" i="7"/>
  <c r="BL758" i="7"/>
  <c r="BM758" i="7"/>
  <c r="BN758" i="7"/>
  <c r="BO758" i="7"/>
  <c r="BP758" i="7"/>
  <c r="AQ758" i="6" s="1"/>
  <c r="BQ758" i="7"/>
  <c r="BR758" i="7"/>
  <c r="BS758" i="7"/>
  <c r="BT758" i="7"/>
  <c r="AR758" i="6" s="1"/>
  <c r="BU758" i="7"/>
  <c r="AS758" i="6" s="1"/>
  <c r="BV758" i="7"/>
  <c r="AT758" i="6" s="1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Y759" i="7"/>
  <c r="Z759" i="7"/>
  <c r="AA759" i="7"/>
  <c r="AB759" i="7"/>
  <c r="AC759" i="7"/>
  <c r="AD759" i="7"/>
  <c r="AE759" i="7"/>
  <c r="AF759" i="7"/>
  <c r="AG759" i="7"/>
  <c r="AH759" i="7"/>
  <c r="AI759" i="7"/>
  <c r="AJ759" i="7"/>
  <c r="AK759" i="7"/>
  <c r="AL759" i="7"/>
  <c r="AM759" i="7"/>
  <c r="AN759" i="7"/>
  <c r="AO759" i="7"/>
  <c r="AP759" i="7"/>
  <c r="AQ759" i="7"/>
  <c r="AR759" i="7"/>
  <c r="AS759" i="7"/>
  <c r="AT759" i="7"/>
  <c r="AU759" i="7"/>
  <c r="AV759" i="7"/>
  <c r="AW759" i="7"/>
  <c r="AX759" i="7"/>
  <c r="AY759" i="7"/>
  <c r="AZ759" i="7"/>
  <c r="BA759" i="7"/>
  <c r="BB759" i="7"/>
  <c r="BC759" i="7"/>
  <c r="BD759" i="7"/>
  <c r="BE759" i="7"/>
  <c r="BF759" i="7"/>
  <c r="BG759" i="7"/>
  <c r="BH759" i="7"/>
  <c r="BI759" i="7"/>
  <c r="BJ759" i="7"/>
  <c r="BK759" i="7"/>
  <c r="BL759" i="7"/>
  <c r="BM759" i="7"/>
  <c r="BN759" i="7"/>
  <c r="BO759" i="7"/>
  <c r="BP759" i="7"/>
  <c r="AQ759" i="6" s="1"/>
  <c r="BQ759" i="7"/>
  <c r="BR759" i="7"/>
  <c r="BS759" i="7"/>
  <c r="BT759" i="7"/>
  <c r="AR759" i="6" s="1"/>
  <c r="BU759" i="7"/>
  <c r="AS759" i="6" s="1"/>
  <c r="BV759" i="7"/>
  <c r="AT759" i="6" s="1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Y760" i="7"/>
  <c r="Z760" i="7"/>
  <c r="AA760" i="7"/>
  <c r="AB760" i="7"/>
  <c r="AC760" i="7"/>
  <c r="AD760" i="7"/>
  <c r="AE760" i="7"/>
  <c r="AF760" i="7"/>
  <c r="AG760" i="7"/>
  <c r="AH760" i="7"/>
  <c r="AI760" i="7"/>
  <c r="AJ760" i="7"/>
  <c r="AK760" i="7"/>
  <c r="AL760" i="7"/>
  <c r="AM760" i="7"/>
  <c r="AN760" i="7"/>
  <c r="AO760" i="7"/>
  <c r="AP760" i="7"/>
  <c r="AQ760" i="7"/>
  <c r="AR760" i="7"/>
  <c r="AS760" i="7"/>
  <c r="AT760" i="7"/>
  <c r="AU760" i="7"/>
  <c r="AV760" i="7"/>
  <c r="AW760" i="7"/>
  <c r="AX760" i="7"/>
  <c r="AY760" i="7"/>
  <c r="AZ760" i="7"/>
  <c r="BA760" i="7"/>
  <c r="BB760" i="7"/>
  <c r="BC760" i="7"/>
  <c r="BD760" i="7"/>
  <c r="BE760" i="7"/>
  <c r="BF760" i="7"/>
  <c r="BG760" i="7"/>
  <c r="BH760" i="7"/>
  <c r="BI760" i="7"/>
  <c r="BJ760" i="7"/>
  <c r="BK760" i="7"/>
  <c r="BL760" i="7"/>
  <c r="BM760" i="7"/>
  <c r="BN760" i="7"/>
  <c r="BO760" i="7"/>
  <c r="BP760" i="7"/>
  <c r="AQ760" i="6" s="1"/>
  <c r="BQ760" i="7"/>
  <c r="BR760" i="7"/>
  <c r="BS760" i="7"/>
  <c r="BT760" i="7"/>
  <c r="AR760" i="6" s="1"/>
  <c r="BU760" i="7"/>
  <c r="AS760" i="6" s="1"/>
  <c r="BV760" i="7"/>
  <c r="AT760" i="6" s="1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Y761" i="7"/>
  <c r="Z761" i="7"/>
  <c r="AA761" i="7"/>
  <c r="AB761" i="7"/>
  <c r="AC761" i="7"/>
  <c r="AD761" i="7"/>
  <c r="AE761" i="7"/>
  <c r="AF761" i="7"/>
  <c r="AG761" i="7"/>
  <c r="AH761" i="7"/>
  <c r="AI761" i="7"/>
  <c r="AJ761" i="7"/>
  <c r="AK761" i="7"/>
  <c r="AL761" i="7"/>
  <c r="AM761" i="7"/>
  <c r="AN761" i="7"/>
  <c r="AO761" i="7"/>
  <c r="AP761" i="7"/>
  <c r="AQ761" i="7"/>
  <c r="AR761" i="7"/>
  <c r="AS761" i="7"/>
  <c r="AT761" i="7"/>
  <c r="AU761" i="7"/>
  <c r="AV761" i="7"/>
  <c r="AW761" i="7"/>
  <c r="AX761" i="7"/>
  <c r="AY761" i="7"/>
  <c r="AZ761" i="7"/>
  <c r="BA761" i="7"/>
  <c r="BB761" i="7"/>
  <c r="BC761" i="7"/>
  <c r="BD761" i="7"/>
  <c r="BE761" i="7"/>
  <c r="BF761" i="7"/>
  <c r="BG761" i="7"/>
  <c r="BH761" i="7"/>
  <c r="BI761" i="7"/>
  <c r="BJ761" i="7"/>
  <c r="BK761" i="7"/>
  <c r="BL761" i="7"/>
  <c r="BM761" i="7"/>
  <c r="BN761" i="7"/>
  <c r="BO761" i="7"/>
  <c r="BP761" i="7"/>
  <c r="AQ761" i="6" s="1"/>
  <c r="BQ761" i="7"/>
  <c r="BR761" i="7"/>
  <c r="BS761" i="7"/>
  <c r="BT761" i="7"/>
  <c r="AR761" i="6" s="1"/>
  <c r="BU761" i="7"/>
  <c r="AS761" i="6" s="1"/>
  <c r="BV761" i="7"/>
  <c r="AT761" i="6" s="1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Y762" i="7"/>
  <c r="Z762" i="7"/>
  <c r="AA762" i="7"/>
  <c r="AB762" i="7"/>
  <c r="AC762" i="7"/>
  <c r="AD762" i="7"/>
  <c r="AE762" i="7"/>
  <c r="AF762" i="7"/>
  <c r="AG762" i="7"/>
  <c r="AH762" i="7"/>
  <c r="AI762" i="7"/>
  <c r="AJ762" i="7"/>
  <c r="AK762" i="7"/>
  <c r="AL762" i="7"/>
  <c r="AM762" i="7"/>
  <c r="AN762" i="7"/>
  <c r="AO762" i="7"/>
  <c r="AP762" i="7"/>
  <c r="AQ762" i="7"/>
  <c r="AR762" i="7"/>
  <c r="AS762" i="7"/>
  <c r="AT762" i="7"/>
  <c r="AU762" i="7"/>
  <c r="AV762" i="7"/>
  <c r="AW762" i="7"/>
  <c r="AX762" i="7"/>
  <c r="AY762" i="7"/>
  <c r="AZ762" i="7"/>
  <c r="BA762" i="7"/>
  <c r="BB762" i="7"/>
  <c r="BC762" i="7"/>
  <c r="BD762" i="7"/>
  <c r="BE762" i="7"/>
  <c r="BF762" i="7"/>
  <c r="BG762" i="7"/>
  <c r="BH762" i="7"/>
  <c r="BI762" i="7"/>
  <c r="BJ762" i="7"/>
  <c r="BK762" i="7"/>
  <c r="BL762" i="7"/>
  <c r="BM762" i="7"/>
  <c r="BN762" i="7"/>
  <c r="BO762" i="7"/>
  <c r="BP762" i="7"/>
  <c r="AQ762" i="6" s="1"/>
  <c r="BQ762" i="7"/>
  <c r="BR762" i="7"/>
  <c r="BS762" i="7"/>
  <c r="BT762" i="7"/>
  <c r="AR762" i="6" s="1"/>
  <c r="BU762" i="7"/>
  <c r="AS762" i="6" s="1"/>
  <c r="BV762" i="7"/>
  <c r="AT762" i="6" s="1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Y763" i="7"/>
  <c r="Z763" i="7"/>
  <c r="AA763" i="7"/>
  <c r="AB763" i="7"/>
  <c r="AC763" i="7"/>
  <c r="AD763" i="7"/>
  <c r="AE763" i="7"/>
  <c r="AF763" i="7"/>
  <c r="AG763" i="7"/>
  <c r="AH763" i="7"/>
  <c r="AI763" i="7"/>
  <c r="AJ763" i="7"/>
  <c r="AK763" i="7"/>
  <c r="AL763" i="7"/>
  <c r="AM763" i="7"/>
  <c r="AN763" i="7"/>
  <c r="AO763" i="7"/>
  <c r="AP763" i="7"/>
  <c r="AQ763" i="7"/>
  <c r="AR763" i="7"/>
  <c r="AS763" i="7"/>
  <c r="AT763" i="7"/>
  <c r="AU763" i="7"/>
  <c r="AV763" i="7"/>
  <c r="AW763" i="7"/>
  <c r="AX763" i="7"/>
  <c r="AY763" i="7"/>
  <c r="AZ763" i="7"/>
  <c r="BA763" i="7"/>
  <c r="BB763" i="7"/>
  <c r="BC763" i="7"/>
  <c r="BD763" i="7"/>
  <c r="BE763" i="7"/>
  <c r="BF763" i="7"/>
  <c r="BG763" i="7"/>
  <c r="BH763" i="7"/>
  <c r="BI763" i="7"/>
  <c r="BJ763" i="7"/>
  <c r="BK763" i="7"/>
  <c r="BL763" i="7"/>
  <c r="BM763" i="7"/>
  <c r="BN763" i="7"/>
  <c r="BO763" i="7"/>
  <c r="BP763" i="7"/>
  <c r="AQ763" i="6" s="1"/>
  <c r="BQ763" i="7"/>
  <c r="BR763" i="7"/>
  <c r="BS763" i="7"/>
  <c r="BT763" i="7"/>
  <c r="AR763" i="6" s="1"/>
  <c r="BU763" i="7"/>
  <c r="AS763" i="6" s="1"/>
  <c r="BV763" i="7"/>
  <c r="AT763" i="6" s="1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Y764" i="7"/>
  <c r="Z764" i="7"/>
  <c r="AA764" i="7"/>
  <c r="AB764" i="7"/>
  <c r="AC764" i="7"/>
  <c r="AD764" i="7"/>
  <c r="AE764" i="7"/>
  <c r="AF764" i="7"/>
  <c r="AG764" i="7"/>
  <c r="AH764" i="7"/>
  <c r="AI764" i="7"/>
  <c r="AJ764" i="7"/>
  <c r="AK764" i="7"/>
  <c r="AL764" i="7"/>
  <c r="AM764" i="7"/>
  <c r="AN764" i="7"/>
  <c r="AO764" i="7"/>
  <c r="AP764" i="7"/>
  <c r="AQ764" i="7"/>
  <c r="AR764" i="7"/>
  <c r="AS764" i="7"/>
  <c r="AT764" i="7"/>
  <c r="AU764" i="7"/>
  <c r="AV764" i="7"/>
  <c r="AW764" i="7"/>
  <c r="AX764" i="7"/>
  <c r="AY764" i="7"/>
  <c r="AZ764" i="7"/>
  <c r="BA764" i="7"/>
  <c r="BB764" i="7"/>
  <c r="BC764" i="7"/>
  <c r="BD764" i="7"/>
  <c r="BE764" i="7"/>
  <c r="BF764" i="7"/>
  <c r="BG764" i="7"/>
  <c r="BH764" i="7"/>
  <c r="BI764" i="7"/>
  <c r="BJ764" i="7"/>
  <c r="BK764" i="7"/>
  <c r="BL764" i="7"/>
  <c r="BM764" i="7"/>
  <c r="BN764" i="7"/>
  <c r="BO764" i="7"/>
  <c r="BP764" i="7"/>
  <c r="AQ764" i="6" s="1"/>
  <c r="BQ764" i="7"/>
  <c r="BR764" i="7"/>
  <c r="BS764" i="7"/>
  <c r="BT764" i="7"/>
  <c r="AR764" i="6" s="1"/>
  <c r="BU764" i="7"/>
  <c r="AS764" i="6" s="1"/>
  <c r="BV764" i="7"/>
  <c r="AT764" i="6" s="1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Y765" i="7"/>
  <c r="Z765" i="7"/>
  <c r="AA765" i="7"/>
  <c r="AB765" i="7"/>
  <c r="AC765" i="7"/>
  <c r="AD765" i="7"/>
  <c r="AE765" i="7"/>
  <c r="AF765" i="7"/>
  <c r="AG765" i="7"/>
  <c r="AH765" i="7"/>
  <c r="AI765" i="7"/>
  <c r="AJ765" i="7"/>
  <c r="AK765" i="7"/>
  <c r="AL765" i="7"/>
  <c r="AM765" i="7"/>
  <c r="AN765" i="7"/>
  <c r="AO765" i="7"/>
  <c r="AP765" i="7"/>
  <c r="AQ765" i="7"/>
  <c r="AR765" i="7"/>
  <c r="AS765" i="7"/>
  <c r="AT765" i="7"/>
  <c r="AU765" i="7"/>
  <c r="AV765" i="7"/>
  <c r="AW765" i="7"/>
  <c r="AX765" i="7"/>
  <c r="AY765" i="7"/>
  <c r="AZ765" i="7"/>
  <c r="BA765" i="7"/>
  <c r="BB765" i="7"/>
  <c r="BC765" i="7"/>
  <c r="BD765" i="7"/>
  <c r="BE765" i="7"/>
  <c r="BF765" i="7"/>
  <c r="BG765" i="7"/>
  <c r="BH765" i="7"/>
  <c r="BI765" i="7"/>
  <c r="BJ765" i="7"/>
  <c r="BK765" i="7"/>
  <c r="BL765" i="7"/>
  <c r="BM765" i="7"/>
  <c r="BN765" i="7"/>
  <c r="BO765" i="7"/>
  <c r="BP765" i="7"/>
  <c r="AQ765" i="6" s="1"/>
  <c r="BQ765" i="7"/>
  <c r="BR765" i="7"/>
  <c r="BS765" i="7"/>
  <c r="BT765" i="7"/>
  <c r="AR765" i="6" s="1"/>
  <c r="BU765" i="7"/>
  <c r="AS765" i="6" s="1"/>
  <c r="BV765" i="7"/>
  <c r="AT765" i="6" s="1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Y766" i="7"/>
  <c r="Z766" i="7"/>
  <c r="AA766" i="7"/>
  <c r="AB766" i="7"/>
  <c r="AC766" i="7"/>
  <c r="AD766" i="7"/>
  <c r="AE766" i="7"/>
  <c r="AF766" i="7"/>
  <c r="AG766" i="7"/>
  <c r="AH766" i="7"/>
  <c r="AI766" i="7"/>
  <c r="AJ766" i="7"/>
  <c r="AK766" i="7"/>
  <c r="AL766" i="7"/>
  <c r="AM766" i="7"/>
  <c r="AN766" i="7"/>
  <c r="AO766" i="7"/>
  <c r="AP766" i="7"/>
  <c r="AQ766" i="7"/>
  <c r="AR766" i="7"/>
  <c r="AS766" i="7"/>
  <c r="AT766" i="7"/>
  <c r="AU766" i="7"/>
  <c r="AV766" i="7"/>
  <c r="AW766" i="7"/>
  <c r="AX766" i="7"/>
  <c r="AY766" i="7"/>
  <c r="AZ766" i="7"/>
  <c r="BA766" i="7"/>
  <c r="BB766" i="7"/>
  <c r="BC766" i="7"/>
  <c r="BD766" i="7"/>
  <c r="BE766" i="7"/>
  <c r="BF766" i="7"/>
  <c r="BG766" i="7"/>
  <c r="BH766" i="7"/>
  <c r="BI766" i="7"/>
  <c r="BJ766" i="7"/>
  <c r="BK766" i="7"/>
  <c r="BL766" i="7"/>
  <c r="BM766" i="7"/>
  <c r="BN766" i="7"/>
  <c r="BO766" i="7"/>
  <c r="BP766" i="7"/>
  <c r="AQ766" i="6" s="1"/>
  <c r="BQ766" i="7"/>
  <c r="BR766" i="7"/>
  <c r="BS766" i="7"/>
  <c r="BT766" i="7"/>
  <c r="AR766" i="6" s="1"/>
  <c r="BU766" i="7"/>
  <c r="AS766" i="6" s="1"/>
  <c r="BV766" i="7"/>
  <c r="AT766" i="6" s="1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Y767" i="7"/>
  <c r="Z767" i="7"/>
  <c r="AA767" i="7"/>
  <c r="AB767" i="7"/>
  <c r="AC767" i="7"/>
  <c r="AD767" i="7"/>
  <c r="AE767" i="7"/>
  <c r="AF767" i="7"/>
  <c r="AG767" i="7"/>
  <c r="AH767" i="7"/>
  <c r="AI767" i="7"/>
  <c r="AJ767" i="7"/>
  <c r="AK767" i="7"/>
  <c r="AL767" i="7"/>
  <c r="AM767" i="7"/>
  <c r="AN767" i="7"/>
  <c r="AO767" i="7"/>
  <c r="AP767" i="7"/>
  <c r="AQ767" i="7"/>
  <c r="AR767" i="7"/>
  <c r="AS767" i="7"/>
  <c r="AT767" i="7"/>
  <c r="AU767" i="7"/>
  <c r="AV767" i="7"/>
  <c r="AW767" i="7"/>
  <c r="AX767" i="7"/>
  <c r="AY767" i="7"/>
  <c r="AZ767" i="7"/>
  <c r="BA767" i="7"/>
  <c r="BB767" i="7"/>
  <c r="BC767" i="7"/>
  <c r="BD767" i="7"/>
  <c r="BE767" i="7"/>
  <c r="BF767" i="7"/>
  <c r="BG767" i="7"/>
  <c r="BH767" i="7"/>
  <c r="BI767" i="7"/>
  <c r="BJ767" i="7"/>
  <c r="BK767" i="7"/>
  <c r="BL767" i="7"/>
  <c r="BM767" i="7"/>
  <c r="BN767" i="7"/>
  <c r="BO767" i="7"/>
  <c r="BP767" i="7"/>
  <c r="AQ767" i="6" s="1"/>
  <c r="BQ767" i="7"/>
  <c r="BR767" i="7"/>
  <c r="BS767" i="7"/>
  <c r="BT767" i="7"/>
  <c r="AR767" i="6" s="1"/>
  <c r="BU767" i="7"/>
  <c r="AS767" i="6" s="1"/>
  <c r="BV767" i="7"/>
  <c r="AT767" i="6" s="1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Y768" i="7"/>
  <c r="Z768" i="7"/>
  <c r="AA768" i="7"/>
  <c r="AB768" i="7"/>
  <c r="AC768" i="7"/>
  <c r="AD768" i="7"/>
  <c r="AE768" i="7"/>
  <c r="AF768" i="7"/>
  <c r="AG768" i="7"/>
  <c r="AH768" i="7"/>
  <c r="AI768" i="7"/>
  <c r="AJ768" i="7"/>
  <c r="AK768" i="7"/>
  <c r="AL768" i="7"/>
  <c r="AM768" i="7"/>
  <c r="AN768" i="7"/>
  <c r="AO768" i="7"/>
  <c r="AP768" i="7"/>
  <c r="AQ768" i="7"/>
  <c r="AR768" i="7"/>
  <c r="AS768" i="7"/>
  <c r="AT768" i="7"/>
  <c r="AU768" i="7"/>
  <c r="AV768" i="7"/>
  <c r="AW768" i="7"/>
  <c r="AX768" i="7"/>
  <c r="AY768" i="7"/>
  <c r="AZ768" i="7"/>
  <c r="BA768" i="7"/>
  <c r="BB768" i="7"/>
  <c r="BC768" i="7"/>
  <c r="BD768" i="7"/>
  <c r="BE768" i="7"/>
  <c r="BF768" i="7"/>
  <c r="BG768" i="7"/>
  <c r="BH768" i="7"/>
  <c r="BI768" i="7"/>
  <c r="BJ768" i="7"/>
  <c r="BK768" i="7"/>
  <c r="BL768" i="7"/>
  <c r="BM768" i="7"/>
  <c r="BN768" i="7"/>
  <c r="BO768" i="7"/>
  <c r="BP768" i="7"/>
  <c r="AQ768" i="6" s="1"/>
  <c r="BQ768" i="7"/>
  <c r="BR768" i="7"/>
  <c r="BS768" i="7"/>
  <c r="BT768" i="7"/>
  <c r="AR768" i="6" s="1"/>
  <c r="BU768" i="7"/>
  <c r="AS768" i="6" s="1"/>
  <c r="BV768" i="7"/>
  <c r="AT768" i="6" s="1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Y769" i="7"/>
  <c r="Z769" i="7"/>
  <c r="AA769" i="7"/>
  <c r="AB769" i="7"/>
  <c r="AC769" i="7"/>
  <c r="AD769" i="7"/>
  <c r="AE769" i="7"/>
  <c r="AF769" i="7"/>
  <c r="AG769" i="7"/>
  <c r="AH769" i="7"/>
  <c r="AI769" i="7"/>
  <c r="AJ769" i="7"/>
  <c r="AK769" i="7"/>
  <c r="AL769" i="7"/>
  <c r="AM769" i="7"/>
  <c r="AN769" i="7"/>
  <c r="AO769" i="7"/>
  <c r="AP769" i="7"/>
  <c r="AQ769" i="7"/>
  <c r="AR769" i="7"/>
  <c r="AS769" i="7"/>
  <c r="AT769" i="7"/>
  <c r="AU769" i="7"/>
  <c r="AV769" i="7"/>
  <c r="AW769" i="7"/>
  <c r="AX769" i="7"/>
  <c r="AY769" i="7"/>
  <c r="AZ769" i="7"/>
  <c r="BA769" i="7"/>
  <c r="BB769" i="7"/>
  <c r="BC769" i="7"/>
  <c r="BD769" i="7"/>
  <c r="BE769" i="7"/>
  <c r="BF769" i="7"/>
  <c r="BG769" i="7"/>
  <c r="BH769" i="7"/>
  <c r="BI769" i="7"/>
  <c r="BJ769" i="7"/>
  <c r="BK769" i="7"/>
  <c r="BL769" i="7"/>
  <c r="BM769" i="7"/>
  <c r="BN769" i="7"/>
  <c r="BO769" i="7"/>
  <c r="BP769" i="7"/>
  <c r="AQ769" i="6" s="1"/>
  <c r="BQ769" i="7"/>
  <c r="BR769" i="7"/>
  <c r="BS769" i="7"/>
  <c r="BT769" i="7"/>
  <c r="AR769" i="6" s="1"/>
  <c r="BU769" i="7"/>
  <c r="AS769" i="6" s="1"/>
  <c r="BV769" i="7"/>
  <c r="AT769" i="6" s="1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Y770" i="7"/>
  <c r="Z770" i="7"/>
  <c r="AA770" i="7"/>
  <c r="AB770" i="7"/>
  <c r="AC770" i="7"/>
  <c r="AD770" i="7"/>
  <c r="AE770" i="7"/>
  <c r="AF770" i="7"/>
  <c r="AG770" i="7"/>
  <c r="AH770" i="7"/>
  <c r="AI770" i="7"/>
  <c r="AJ770" i="7"/>
  <c r="AK770" i="7"/>
  <c r="AL770" i="7"/>
  <c r="AM770" i="7"/>
  <c r="AN770" i="7"/>
  <c r="AO770" i="7"/>
  <c r="AP770" i="7"/>
  <c r="AQ770" i="7"/>
  <c r="AR770" i="7"/>
  <c r="AS770" i="7"/>
  <c r="AT770" i="7"/>
  <c r="AU770" i="7"/>
  <c r="AV770" i="7"/>
  <c r="AW770" i="7"/>
  <c r="AX770" i="7"/>
  <c r="AY770" i="7"/>
  <c r="AZ770" i="7"/>
  <c r="BA770" i="7"/>
  <c r="BB770" i="7"/>
  <c r="BC770" i="7"/>
  <c r="BD770" i="7"/>
  <c r="BE770" i="7"/>
  <c r="BF770" i="7"/>
  <c r="BG770" i="7"/>
  <c r="BH770" i="7"/>
  <c r="BI770" i="7"/>
  <c r="BJ770" i="7"/>
  <c r="BK770" i="7"/>
  <c r="BL770" i="7"/>
  <c r="BM770" i="7"/>
  <c r="BN770" i="7"/>
  <c r="BO770" i="7"/>
  <c r="BP770" i="7"/>
  <c r="AQ770" i="6" s="1"/>
  <c r="BQ770" i="7"/>
  <c r="BR770" i="7"/>
  <c r="BS770" i="7"/>
  <c r="BT770" i="7"/>
  <c r="AR770" i="6" s="1"/>
  <c r="BU770" i="7"/>
  <c r="AS770" i="6" s="1"/>
  <c r="BV770" i="7"/>
  <c r="AT770" i="6" s="1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Y771" i="7"/>
  <c r="Z771" i="7"/>
  <c r="AA771" i="7"/>
  <c r="AB771" i="7"/>
  <c r="AC771" i="7"/>
  <c r="AD771" i="7"/>
  <c r="AE771" i="7"/>
  <c r="AF771" i="7"/>
  <c r="AG771" i="7"/>
  <c r="AH771" i="7"/>
  <c r="AI771" i="7"/>
  <c r="AJ771" i="7"/>
  <c r="AK771" i="7"/>
  <c r="AL771" i="7"/>
  <c r="AM771" i="7"/>
  <c r="AN771" i="7"/>
  <c r="AO771" i="7"/>
  <c r="AP771" i="7"/>
  <c r="AQ771" i="7"/>
  <c r="AR771" i="7"/>
  <c r="AS771" i="7"/>
  <c r="AT771" i="7"/>
  <c r="AU771" i="7"/>
  <c r="AV771" i="7"/>
  <c r="AW771" i="7"/>
  <c r="AX771" i="7"/>
  <c r="AY771" i="7"/>
  <c r="AZ771" i="7"/>
  <c r="BA771" i="7"/>
  <c r="BB771" i="7"/>
  <c r="BC771" i="7"/>
  <c r="BD771" i="7"/>
  <c r="BE771" i="7"/>
  <c r="BF771" i="7"/>
  <c r="BG771" i="7"/>
  <c r="BH771" i="7"/>
  <c r="BI771" i="7"/>
  <c r="BJ771" i="7"/>
  <c r="BK771" i="7"/>
  <c r="BL771" i="7"/>
  <c r="BM771" i="7"/>
  <c r="BN771" i="7"/>
  <c r="BO771" i="7"/>
  <c r="BP771" i="7"/>
  <c r="AQ771" i="6" s="1"/>
  <c r="BQ771" i="7"/>
  <c r="BR771" i="7"/>
  <c r="BS771" i="7"/>
  <c r="BT771" i="7"/>
  <c r="AR771" i="6" s="1"/>
  <c r="BU771" i="7"/>
  <c r="AS771" i="6" s="1"/>
  <c r="BV771" i="7"/>
  <c r="AT771" i="6" s="1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Y772" i="7"/>
  <c r="Z772" i="7"/>
  <c r="AA772" i="7"/>
  <c r="AB772" i="7"/>
  <c r="AC772" i="7"/>
  <c r="AD772" i="7"/>
  <c r="AE772" i="7"/>
  <c r="AF772" i="7"/>
  <c r="AG772" i="7"/>
  <c r="AH772" i="7"/>
  <c r="AI772" i="7"/>
  <c r="AJ772" i="7"/>
  <c r="AK772" i="7"/>
  <c r="AL772" i="7"/>
  <c r="AM772" i="7"/>
  <c r="AN772" i="7"/>
  <c r="AO772" i="7"/>
  <c r="AP772" i="7"/>
  <c r="AQ772" i="7"/>
  <c r="AR772" i="7"/>
  <c r="AS772" i="7"/>
  <c r="AT772" i="7"/>
  <c r="AU772" i="7"/>
  <c r="AV772" i="7"/>
  <c r="AW772" i="7"/>
  <c r="AX772" i="7"/>
  <c r="AY772" i="7"/>
  <c r="AZ772" i="7"/>
  <c r="BA772" i="7"/>
  <c r="BB772" i="7"/>
  <c r="BC772" i="7"/>
  <c r="BD772" i="7"/>
  <c r="BE772" i="7"/>
  <c r="BF772" i="7"/>
  <c r="BG772" i="7"/>
  <c r="BH772" i="7"/>
  <c r="BI772" i="7"/>
  <c r="BJ772" i="7"/>
  <c r="BK772" i="7"/>
  <c r="BL772" i="7"/>
  <c r="BM772" i="7"/>
  <c r="BN772" i="7"/>
  <c r="BO772" i="7"/>
  <c r="BP772" i="7"/>
  <c r="AQ772" i="6" s="1"/>
  <c r="BQ772" i="7"/>
  <c r="BR772" i="7"/>
  <c r="BS772" i="7"/>
  <c r="BT772" i="7"/>
  <c r="AR772" i="6" s="1"/>
  <c r="BU772" i="7"/>
  <c r="AS772" i="6" s="1"/>
  <c r="BV772" i="7"/>
  <c r="AT772" i="6" s="1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Y773" i="7"/>
  <c r="Z773" i="7"/>
  <c r="AA773" i="7"/>
  <c r="AB773" i="7"/>
  <c r="AC773" i="7"/>
  <c r="AD773" i="7"/>
  <c r="AE773" i="7"/>
  <c r="AF773" i="7"/>
  <c r="AG773" i="7"/>
  <c r="AH773" i="7"/>
  <c r="AI773" i="7"/>
  <c r="AJ773" i="7"/>
  <c r="AK773" i="7"/>
  <c r="AL773" i="7"/>
  <c r="AM773" i="7"/>
  <c r="AN773" i="7"/>
  <c r="AO773" i="7"/>
  <c r="AP773" i="7"/>
  <c r="AQ773" i="7"/>
  <c r="AR773" i="7"/>
  <c r="AS773" i="7"/>
  <c r="AT773" i="7"/>
  <c r="AU773" i="7"/>
  <c r="AV773" i="7"/>
  <c r="AW773" i="7"/>
  <c r="AX773" i="7"/>
  <c r="AY773" i="7"/>
  <c r="AZ773" i="7"/>
  <c r="BA773" i="7"/>
  <c r="BB773" i="7"/>
  <c r="BC773" i="7"/>
  <c r="BD773" i="7"/>
  <c r="BE773" i="7"/>
  <c r="BF773" i="7"/>
  <c r="BG773" i="7"/>
  <c r="BH773" i="7"/>
  <c r="BI773" i="7"/>
  <c r="BJ773" i="7"/>
  <c r="BK773" i="7"/>
  <c r="BL773" i="7"/>
  <c r="BM773" i="7"/>
  <c r="BN773" i="7"/>
  <c r="BO773" i="7"/>
  <c r="BP773" i="7"/>
  <c r="AQ773" i="6" s="1"/>
  <c r="BQ773" i="7"/>
  <c r="BR773" i="7"/>
  <c r="BS773" i="7"/>
  <c r="BT773" i="7"/>
  <c r="AR773" i="6" s="1"/>
  <c r="BU773" i="7"/>
  <c r="AS773" i="6" s="1"/>
  <c r="BV773" i="7"/>
  <c r="AT773" i="6" s="1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Y774" i="7"/>
  <c r="Z774" i="7"/>
  <c r="AA774" i="7"/>
  <c r="AB774" i="7"/>
  <c r="AC774" i="7"/>
  <c r="AD774" i="7"/>
  <c r="AE774" i="7"/>
  <c r="AF774" i="7"/>
  <c r="AG774" i="7"/>
  <c r="AH774" i="7"/>
  <c r="AI774" i="7"/>
  <c r="AJ774" i="7"/>
  <c r="AK774" i="7"/>
  <c r="AL774" i="7"/>
  <c r="AM774" i="7"/>
  <c r="AN774" i="7"/>
  <c r="AO774" i="7"/>
  <c r="AP774" i="7"/>
  <c r="AQ774" i="7"/>
  <c r="AR774" i="7"/>
  <c r="AS774" i="7"/>
  <c r="AT774" i="7"/>
  <c r="AU774" i="7"/>
  <c r="AV774" i="7"/>
  <c r="AW774" i="7"/>
  <c r="AX774" i="7"/>
  <c r="AY774" i="7"/>
  <c r="AZ774" i="7"/>
  <c r="BA774" i="7"/>
  <c r="BB774" i="7"/>
  <c r="BC774" i="7"/>
  <c r="BD774" i="7"/>
  <c r="BE774" i="7"/>
  <c r="BF774" i="7"/>
  <c r="BG774" i="7"/>
  <c r="BH774" i="7"/>
  <c r="BI774" i="7"/>
  <c r="BJ774" i="7"/>
  <c r="BK774" i="7"/>
  <c r="BL774" i="7"/>
  <c r="BM774" i="7"/>
  <c r="BN774" i="7"/>
  <c r="BO774" i="7"/>
  <c r="BP774" i="7"/>
  <c r="AQ774" i="6" s="1"/>
  <c r="BQ774" i="7"/>
  <c r="BR774" i="7"/>
  <c r="BS774" i="7"/>
  <c r="BT774" i="7"/>
  <c r="AR774" i="6" s="1"/>
  <c r="BU774" i="7"/>
  <c r="AS774" i="6" s="1"/>
  <c r="BV774" i="7"/>
  <c r="AT774" i="6" s="1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Y775" i="7"/>
  <c r="Z775" i="7"/>
  <c r="AA775" i="7"/>
  <c r="AB775" i="7"/>
  <c r="AC775" i="7"/>
  <c r="AD775" i="7"/>
  <c r="AE775" i="7"/>
  <c r="AF775" i="7"/>
  <c r="AG775" i="7"/>
  <c r="AH775" i="7"/>
  <c r="AI775" i="7"/>
  <c r="AJ775" i="7"/>
  <c r="AK775" i="7"/>
  <c r="AL775" i="7"/>
  <c r="AM775" i="7"/>
  <c r="AN775" i="7"/>
  <c r="AO775" i="7"/>
  <c r="AP775" i="7"/>
  <c r="AQ775" i="7"/>
  <c r="AR775" i="7"/>
  <c r="AS775" i="7"/>
  <c r="AT775" i="7"/>
  <c r="AU775" i="7"/>
  <c r="AV775" i="7"/>
  <c r="AW775" i="7"/>
  <c r="AX775" i="7"/>
  <c r="AY775" i="7"/>
  <c r="AZ775" i="7"/>
  <c r="BA775" i="7"/>
  <c r="BB775" i="7"/>
  <c r="BC775" i="7"/>
  <c r="BD775" i="7"/>
  <c r="BE775" i="7"/>
  <c r="BF775" i="7"/>
  <c r="BG775" i="7"/>
  <c r="BH775" i="7"/>
  <c r="BI775" i="7"/>
  <c r="BJ775" i="7"/>
  <c r="BK775" i="7"/>
  <c r="BL775" i="7"/>
  <c r="BM775" i="7"/>
  <c r="BN775" i="7"/>
  <c r="BO775" i="7"/>
  <c r="BP775" i="7"/>
  <c r="AQ775" i="6" s="1"/>
  <c r="BQ775" i="7"/>
  <c r="BR775" i="7"/>
  <c r="BS775" i="7"/>
  <c r="BT775" i="7"/>
  <c r="AR775" i="6" s="1"/>
  <c r="BU775" i="7"/>
  <c r="AS775" i="6" s="1"/>
  <c r="BV775" i="7"/>
  <c r="AT775" i="6" s="1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Y776" i="7"/>
  <c r="Z776" i="7"/>
  <c r="AA776" i="7"/>
  <c r="AB776" i="7"/>
  <c r="AC776" i="7"/>
  <c r="AD776" i="7"/>
  <c r="AE776" i="7"/>
  <c r="AF776" i="7"/>
  <c r="AG776" i="7"/>
  <c r="AH776" i="7"/>
  <c r="AI776" i="7"/>
  <c r="AJ776" i="7"/>
  <c r="AK776" i="7"/>
  <c r="AL776" i="7"/>
  <c r="AM776" i="7"/>
  <c r="AN776" i="7"/>
  <c r="AO776" i="7"/>
  <c r="AP776" i="7"/>
  <c r="AQ776" i="7"/>
  <c r="AR776" i="7"/>
  <c r="AS776" i="7"/>
  <c r="AT776" i="7"/>
  <c r="AU776" i="7"/>
  <c r="AV776" i="7"/>
  <c r="AW776" i="7"/>
  <c r="AX776" i="7"/>
  <c r="AY776" i="7"/>
  <c r="AZ776" i="7"/>
  <c r="BA776" i="7"/>
  <c r="BB776" i="7"/>
  <c r="BC776" i="7"/>
  <c r="BD776" i="7"/>
  <c r="BE776" i="7"/>
  <c r="BF776" i="7"/>
  <c r="BG776" i="7"/>
  <c r="BH776" i="7"/>
  <c r="BI776" i="7"/>
  <c r="BJ776" i="7"/>
  <c r="BK776" i="7"/>
  <c r="BL776" i="7"/>
  <c r="BM776" i="7"/>
  <c r="BN776" i="7"/>
  <c r="BO776" i="7"/>
  <c r="BP776" i="7"/>
  <c r="AQ776" i="6" s="1"/>
  <c r="BQ776" i="7"/>
  <c r="BR776" i="7"/>
  <c r="BS776" i="7"/>
  <c r="BT776" i="7"/>
  <c r="AR776" i="6" s="1"/>
  <c r="BU776" i="7"/>
  <c r="AS776" i="6" s="1"/>
  <c r="BV776" i="7"/>
  <c r="AT776" i="6" s="1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Y777" i="7"/>
  <c r="Z777" i="7"/>
  <c r="AA777" i="7"/>
  <c r="AB777" i="7"/>
  <c r="AC777" i="7"/>
  <c r="AD777" i="7"/>
  <c r="AE777" i="7"/>
  <c r="AF777" i="7"/>
  <c r="AG777" i="7"/>
  <c r="AH777" i="7"/>
  <c r="AI777" i="7"/>
  <c r="AJ777" i="7"/>
  <c r="AK777" i="7"/>
  <c r="AL777" i="7"/>
  <c r="AM777" i="7"/>
  <c r="AN777" i="7"/>
  <c r="AO777" i="7"/>
  <c r="AP777" i="7"/>
  <c r="AQ777" i="7"/>
  <c r="AR777" i="7"/>
  <c r="AS777" i="7"/>
  <c r="AT777" i="7"/>
  <c r="AU777" i="7"/>
  <c r="AV777" i="7"/>
  <c r="AW777" i="7"/>
  <c r="AX777" i="7"/>
  <c r="AY777" i="7"/>
  <c r="AZ777" i="7"/>
  <c r="BA777" i="7"/>
  <c r="BB777" i="7"/>
  <c r="BC777" i="7"/>
  <c r="BD777" i="7"/>
  <c r="BE777" i="7"/>
  <c r="BF777" i="7"/>
  <c r="BG777" i="7"/>
  <c r="BH777" i="7"/>
  <c r="BI777" i="7"/>
  <c r="BJ777" i="7"/>
  <c r="BK777" i="7"/>
  <c r="BL777" i="7"/>
  <c r="BM777" i="7"/>
  <c r="BN777" i="7"/>
  <c r="BO777" i="7"/>
  <c r="BP777" i="7"/>
  <c r="AQ777" i="6" s="1"/>
  <c r="BQ777" i="7"/>
  <c r="BR777" i="7"/>
  <c r="BS777" i="7"/>
  <c r="BT777" i="7"/>
  <c r="AR777" i="6" s="1"/>
  <c r="BU777" i="7"/>
  <c r="AS777" i="6" s="1"/>
  <c r="BV777" i="7"/>
  <c r="AT777" i="6" s="1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Y778" i="7"/>
  <c r="Z778" i="7"/>
  <c r="AA778" i="7"/>
  <c r="AB778" i="7"/>
  <c r="AC778" i="7"/>
  <c r="AD778" i="7"/>
  <c r="AE778" i="7"/>
  <c r="AF778" i="7"/>
  <c r="AG778" i="7"/>
  <c r="AH778" i="7"/>
  <c r="AI778" i="7"/>
  <c r="AJ778" i="7"/>
  <c r="AK778" i="7"/>
  <c r="AL778" i="7"/>
  <c r="AM778" i="7"/>
  <c r="AN778" i="7"/>
  <c r="AO778" i="7"/>
  <c r="AP778" i="7"/>
  <c r="AQ778" i="7"/>
  <c r="AR778" i="7"/>
  <c r="AS778" i="7"/>
  <c r="AT778" i="7"/>
  <c r="AU778" i="7"/>
  <c r="AV778" i="7"/>
  <c r="AW778" i="7"/>
  <c r="AX778" i="7"/>
  <c r="AY778" i="7"/>
  <c r="AZ778" i="7"/>
  <c r="BA778" i="7"/>
  <c r="BB778" i="7"/>
  <c r="BC778" i="7"/>
  <c r="BD778" i="7"/>
  <c r="BE778" i="7"/>
  <c r="BF778" i="7"/>
  <c r="BG778" i="7"/>
  <c r="BH778" i="7"/>
  <c r="BI778" i="7"/>
  <c r="BJ778" i="7"/>
  <c r="BK778" i="7"/>
  <c r="BL778" i="7"/>
  <c r="BM778" i="7"/>
  <c r="BN778" i="7"/>
  <c r="BO778" i="7"/>
  <c r="BP778" i="7"/>
  <c r="AQ778" i="6" s="1"/>
  <c r="BQ778" i="7"/>
  <c r="BR778" i="7"/>
  <c r="BS778" i="7"/>
  <c r="BT778" i="7"/>
  <c r="AR778" i="6" s="1"/>
  <c r="BU778" i="7"/>
  <c r="AS778" i="6" s="1"/>
  <c r="BV778" i="7"/>
  <c r="AT778" i="6" s="1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Y779" i="7"/>
  <c r="Z779" i="7"/>
  <c r="AA779" i="7"/>
  <c r="AB779" i="7"/>
  <c r="AC779" i="7"/>
  <c r="AD779" i="7"/>
  <c r="AE779" i="7"/>
  <c r="AF779" i="7"/>
  <c r="AG779" i="7"/>
  <c r="AH779" i="7"/>
  <c r="AI779" i="7"/>
  <c r="AJ779" i="7"/>
  <c r="AK779" i="7"/>
  <c r="AL779" i="7"/>
  <c r="AM779" i="7"/>
  <c r="AN779" i="7"/>
  <c r="AO779" i="7"/>
  <c r="AP779" i="7"/>
  <c r="AQ779" i="7"/>
  <c r="AR779" i="7"/>
  <c r="AS779" i="7"/>
  <c r="AT779" i="7"/>
  <c r="AU779" i="7"/>
  <c r="AV779" i="7"/>
  <c r="AW779" i="7"/>
  <c r="AX779" i="7"/>
  <c r="AY779" i="7"/>
  <c r="AZ779" i="7"/>
  <c r="BA779" i="7"/>
  <c r="BB779" i="7"/>
  <c r="BC779" i="7"/>
  <c r="BD779" i="7"/>
  <c r="BE779" i="7"/>
  <c r="BF779" i="7"/>
  <c r="BG779" i="7"/>
  <c r="BH779" i="7"/>
  <c r="BI779" i="7"/>
  <c r="BJ779" i="7"/>
  <c r="BK779" i="7"/>
  <c r="BL779" i="7"/>
  <c r="BM779" i="7"/>
  <c r="BN779" i="7"/>
  <c r="BO779" i="7"/>
  <c r="BP779" i="7"/>
  <c r="AQ779" i="6" s="1"/>
  <c r="BQ779" i="7"/>
  <c r="BR779" i="7"/>
  <c r="BS779" i="7"/>
  <c r="BT779" i="7"/>
  <c r="AR779" i="6" s="1"/>
  <c r="BU779" i="7"/>
  <c r="AS779" i="6" s="1"/>
  <c r="BV779" i="7"/>
  <c r="AT779" i="6" s="1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Y780" i="7"/>
  <c r="Z780" i="7"/>
  <c r="AA780" i="7"/>
  <c r="AB780" i="7"/>
  <c r="AC780" i="7"/>
  <c r="AD780" i="7"/>
  <c r="AE780" i="7"/>
  <c r="AF780" i="7"/>
  <c r="AG780" i="7"/>
  <c r="AH780" i="7"/>
  <c r="AI780" i="7"/>
  <c r="AJ780" i="7"/>
  <c r="AK780" i="7"/>
  <c r="AL780" i="7"/>
  <c r="AM780" i="7"/>
  <c r="AN780" i="7"/>
  <c r="AO780" i="7"/>
  <c r="AP780" i="7"/>
  <c r="AQ780" i="7"/>
  <c r="AR780" i="7"/>
  <c r="AS780" i="7"/>
  <c r="AT780" i="7"/>
  <c r="AU780" i="7"/>
  <c r="AV780" i="7"/>
  <c r="AW780" i="7"/>
  <c r="AX780" i="7"/>
  <c r="AY780" i="7"/>
  <c r="AZ780" i="7"/>
  <c r="BA780" i="7"/>
  <c r="BB780" i="7"/>
  <c r="BC780" i="7"/>
  <c r="BD780" i="7"/>
  <c r="BE780" i="7"/>
  <c r="BF780" i="7"/>
  <c r="BG780" i="7"/>
  <c r="BH780" i="7"/>
  <c r="BI780" i="7"/>
  <c r="BJ780" i="7"/>
  <c r="BK780" i="7"/>
  <c r="BL780" i="7"/>
  <c r="BM780" i="7"/>
  <c r="BN780" i="7"/>
  <c r="BO780" i="7"/>
  <c r="BP780" i="7"/>
  <c r="AQ780" i="6" s="1"/>
  <c r="BQ780" i="7"/>
  <c r="BR780" i="7"/>
  <c r="BS780" i="7"/>
  <c r="BT780" i="7"/>
  <c r="AR780" i="6" s="1"/>
  <c r="BU780" i="7"/>
  <c r="AS780" i="6" s="1"/>
  <c r="BV780" i="7"/>
  <c r="AT780" i="6" s="1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Y781" i="7"/>
  <c r="Z781" i="7"/>
  <c r="AA781" i="7"/>
  <c r="AB781" i="7"/>
  <c r="AC781" i="7"/>
  <c r="AD781" i="7"/>
  <c r="AE781" i="7"/>
  <c r="AF781" i="7"/>
  <c r="AG781" i="7"/>
  <c r="AH781" i="7"/>
  <c r="AI781" i="7"/>
  <c r="AJ781" i="7"/>
  <c r="AK781" i="7"/>
  <c r="AL781" i="7"/>
  <c r="AM781" i="7"/>
  <c r="AN781" i="7"/>
  <c r="AO781" i="7"/>
  <c r="AP781" i="7"/>
  <c r="AQ781" i="7"/>
  <c r="AR781" i="7"/>
  <c r="AS781" i="7"/>
  <c r="AT781" i="7"/>
  <c r="AU781" i="7"/>
  <c r="AV781" i="7"/>
  <c r="AW781" i="7"/>
  <c r="AX781" i="7"/>
  <c r="AY781" i="7"/>
  <c r="AZ781" i="7"/>
  <c r="BA781" i="7"/>
  <c r="BB781" i="7"/>
  <c r="BC781" i="7"/>
  <c r="BD781" i="7"/>
  <c r="BE781" i="7"/>
  <c r="BF781" i="7"/>
  <c r="BG781" i="7"/>
  <c r="BH781" i="7"/>
  <c r="BI781" i="7"/>
  <c r="BJ781" i="7"/>
  <c r="BK781" i="7"/>
  <c r="BL781" i="7"/>
  <c r="BM781" i="7"/>
  <c r="BN781" i="7"/>
  <c r="BO781" i="7"/>
  <c r="BP781" i="7"/>
  <c r="AQ781" i="6" s="1"/>
  <c r="BQ781" i="7"/>
  <c r="BR781" i="7"/>
  <c r="BS781" i="7"/>
  <c r="BT781" i="7"/>
  <c r="AR781" i="6" s="1"/>
  <c r="BU781" i="7"/>
  <c r="AS781" i="6" s="1"/>
  <c r="BV781" i="7"/>
  <c r="AT781" i="6" s="1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Y782" i="7"/>
  <c r="Z782" i="7"/>
  <c r="AA782" i="7"/>
  <c r="AB782" i="7"/>
  <c r="AC782" i="7"/>
  <c r="AD782" i="7"/>
  <c r="AE782" i="7"/>
  <c r="AF782" i="7"/>
  <c r="AG782" i="7"/>
  <c r="AH782" i="7"/>
  <c r="AI782" i="7"/>
  <c r="AJ782" i="7"/>
  <c r="AK782" i="7"/>
  <c r="AL782" i="7"/>
  <c r="AM782" i="7"/>
  <c r="AN782" i="7"/>
  <c r="AO782" i="7"/>
  <c r="AP782" i="7"/>
  <c r="AQ782" i="7"/>
  <c r="AR782" i="7"/>
  <c r="AS782" i="7"/>
  <c r="AT782" i="7"/>
  <c r="AU782" i="7"/>
  <c r="AV782" i="7"/>
  <c r="AW782" i="7"/>
  <c r="AX782" i="7"/>
  <c r="AY782" i="7"/>
  <c r="AZ782" i="7"/>
  <c r="BA782" i="7"/>
  <c r="BB782" i="7"/>
  <c r="BC782" i="7"/>
  <c r="BD782" i="7"/>
  <c r="BE782" i="7"/>
  <c r="BF782" i="7"/>
  <c r="BG782" i="7"/>
  <c r="BH782" i="7"/>
  <c r="BI782" i="7"/>
  <c r="BJ782" i="7"/>
  <c r="BK782" i="7"/>
  <c r="BL782" i="7"/>
  <c r="BM782" i="7"/>
  <c r="BN782" i="7"/>
  <c r="BO782" i="7"/>
  <c r="BP782" i="7"/>
  <c r="AQ782" i="6" s="1"/>
  <c r="BQ782" i="7"/>
  <c r="BR782" i="7"/>
  <c r="BS782" i="7"/>
  <c r="BT782" i="7"/>
  <c r="AR782" i="6" s="1"/>
  <c r="BU782" i="7"/>
  <c r="AS782" i="6" s="1"/>
  <c r="BV782" i="7"/>
  <c r="AT782" i="6" s="1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Y783" i="7"/>
  <c r="Z783" i="7"/>
  <c r="AA783" i="7"/>
  <c r="AB783" i="7"/>
  <c r="AC783" i="7"/>
  <c r="AD783" i="7"/>
  <c r="AE783" i="7"/>
  <c r="AF783" i="7"/>
  <c r="AG783" i="7"/>
  <c r="AH783" i="7"/>
  <c r="AI783" i="7"/>
  <c r="AJ783" i="7"/>
  <c r="AK783" i="7"/>
  <c r="AL783" i="7"/>
  <c r="AM783" i="7"/>
  <c r="AN783" i="7"/>
  <c r="AO783" i="7"/>
  <c r="AP783" i="7"/>
  <c r="AQ783" i="7"/>
  <c r="AR783" i="7"/>
  <c r="AS783" i="7"/>
  <c r="AT783" i="7"/>
  <c r="AU783" i="7"/>
  <c r="AV783" i="7"/>
  <c r="AW783" i="7"/>
  <c r="AX783" i="7"/>
  <c r="AY783" i="7"/>
  <c r="AZ783" i="7"/>
  <c r="BA783" i="7"/>
  <c r="BB783" i="7"/>
  <c r="BC783" i="7"/>
  <c r="BD783" i="7"/>
  <c r="BE783" i="7"/>
  <c r="BF783" i="7"/>
  <c r="BG783" i="7"/>
  <c r="BH783" i="7"/>
  <c r="BI783" i="7"/>
  <c r="BJ783" i="7"/>
  <c r="BK783" i="7"/>
  <c r="BL783" i="7"/>
  <c r="BM783" i="7"/>
  <c r="BN783" i="7"/>
  <c r="BO783" i="7"/>
  <c r="BP783" i="7"/>
  <c r="AQ783" i="6" s="1"/>
  <c r="BQ783" i="7"/>
  <c r="BR783" i="7"/>
  <c r="BS783" i="7"/>
  <c r="BT783" i="7"/>
  <c r="AR783" i="6" s="1"/>
  <c r="BU783" i="7"/>
  <c r="AS783" i="6" s="1"/>
  <c r="BV783" i="7"/>
  <c r="AT783" i="6" s="1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Y784" i="7"/>
  <c r="Z784" i="7"/>
  <c r="AA784" i="7"/>
  <c r="AB784" i="7"/>
  <c r="AC784" i="7"/>
  <c r="AD784" i="7"/>
  <c r="AE784" i="7"/>
  <c r="AF784" i="7"/>
  <c r="AG784" i="7"/>
  <c r="AH784" i="7"/>
  <c r="AI784" i="7"/>
  <c r="AJ784" i="7"/>
  <c r="AK784" i="7"/>
  <c r="AL784" i="7"/>
  <c r="AM784" i="7"/>
  <c r="AN784" i="7"/>
  <c r="AO784" i="7"/>
  <c r="AP784" i="7"/>
  <c r="AQ784" i="7"/>
  <c r="AR784" i="7"/>
  <c r="AS784" i="7"/>
  <c r="AT784" i="7"/>
  <c r="AU784" i="7"/>
  <c r="AV784" i="7"/>
  <c r="AW784" i="7"/>
  <c r="AX784" i="7"/>
  <c r="AY784" i="7"/>
  <c r="AZ784" i="7"/>
  <c r="BA784" i="7"/>
  <c r="BB784" i="7"/>
  <c r="BC784" i="7"/>
  <c r="BD784" i="7"/>
  <c r="BE784" i="7"/>
  <c r="BF784" i="7"/>
  <c r="BG784" i="7"/>
  <c r="BH784" i="7"/>
  <c r="BI784" i="7"/>
  <c r="BJ784" i="7"/>
  <c r="BK784" i="7"/>
  <c r="BL784" i="7"/>
  <c r="BM784" i="7"/>
  <c r="BN784" i="7"/>
  <c r="BO784" i="7"/>
  <c r="BP784" i="7"/>
  <c r="AQ784" i="6" s="1"/>
  <c r="BQ784" i="7"/>
  <c r="BR784" i="7"/>
  <c r="BS784" i="7"/>
  <c r="BT784" i="7"/>
  <c r="AR784" i="6" s="1"/>
  <c r="BU784" i="7"/>
  <c r="AS784" i="6" s="1"/>
  <c r="BV784" i="7"/>
  <c r="AT784" i="6" s="1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Y785" i="7"/>
  <c r="Z785" i="7"/>
  <c r="AA785" i="7"/>
  <c r="AB785" i="7"/>
  <c r="AC785" i="7"/>
  <c r="AD785" i="7"/>
  <c r="AE785" i="7"/>
  <c r="AF785" i="7"/>
  <c r="AG785" i="7"/>
  <c r="AH785" i="7"/>
  <c r="AI785" i="7"/>
  <c r="AJ785" i="7"/>
  <c r="AK785" i="7"/>
  <c r="AL785" i="7"/>
  <c r="AM785" i="7"/>
  <c r="AN785" i="7"/>
  <c r="AO785" i="7"/>
  <c r="AP785" i="7"/>
  <c r="AQ785" i="7"/>
  <c r="AR785" i="7"/>
  <c r="AS785" i="7"/>
  <c r="AT785" i="7"/>
  <c r="AU785" i="7"/>
  <c r="AV785" i="7"/>
  <c r="AW785" i="7"/>
  <c r="AX785" i="7"/>
  <c r="AY785" i="7"/>
  <c r="AZ785" i="7"/>
  <c r="BA785" i="7"/>
  <c r="BB785" i="7"/>
  <c r="BC785" i="7"/>
  <c r="BD785" i="7"/>
  <c r="BE785" i="7"/>
  <c r="BF785" i="7"/>
  <c r="BG785" i="7"/>
  <c r="BH785" i="7"/>
  <c r="BI785" i="7"/>
  <c r="BJ785" i="7"/>
  <c r="BK785" i="7"/>
  <c r="BL785" i="7"/>
  <c r="BM785" i="7"/>
  <c r="BN785" i="7"/>
  <c r="BO785" i="7"/>
  <c r="BP785" i="7"/>
  <c r="AQ785" i="6" s="1"/>
  <c r="BQ785" i="7"/>
  <c r="BR785" i="7"/>
  <c r="BS785" i="7"/>
  <c r="BT785" i="7"/>
  <c r="AR785" i="6" s="1"/>
  <c r="BU785" i="7"/>
  <c r="AS785" i="6" s="1"/>
  <c r="BV785" i="7"/>
  <c r="AT785" i="6" s="1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Y786" i="7"/>
  <c r="Z786" i="7"/>
  <c r="AA786" i="7"/>
  <c r="AB786" i="7"/>
  <c r="AC786" i="7"/>
  <c r="AD786" i="7"/>
  <c r="AE786" i="7"/>
  <c r="AF786" i="7"/>
  <c r="AG786" i="7"/>
  <c r="AH786" i="7"/>
  <c r="AI786" i="7"/>
  <c r="AJ786" i="7"/>
  <c r="AK786" i="7"/>
  <c r="AL786" i="7"/>
  <c r="AM786" i="7"/>
  <c r="AN786" i="7"/>
  <c r="AO786" i="7"/>
  <c r="AP786" i="7"/>
  <c r="AQ786" i="7"/>
  <c r="AR786" i="7"/>
  <c r="AS786" i="7"/>
  <c r="AT786" i="7"/>
  <c r="AU786" i="7"/>
  <c r="AV786" i="7"/>
  <c r="AW786" i="7"/>
  <c r="AX786" i="7"/>
  <c r="AY786" i="7"/>
  <c r="AZ786" i="7"/>
  <c r="BA786" i="7"/>
  <c r="BB786" i="7"/>
  <c r="BC786" i="7"/>
  <c r="BD786" i="7"/>
  <c r="BE786" i="7"/>
  <c r="BF786" i="7"/>
  <c r="BG786" i="7"/>
  <c r="BH786" i="7"/>
  <c r="BI786" i="7"/>
  <c r="BJ786" i="7"/>
  <c r="BK786" i="7"/>
  <c r="BL786" i="7"/>
  <c r="BM786" i="7"/>
  <c r="BN786" i="7"/>
  <c r="BO786" i="7"/>
  <c r="BP786" i="7"/>
  <c r="AQ786" i="6" s="1"/>
  <c r="BQ786" i="7"/>
  <c r="BR786" i="7"/>
  <c r="BS786" i="7"/>
  <c r="BT786" i="7"/>
  <c r="AR786" i="6" s="1"/>
  <c r="BU786" i="7"/>
  <c r="AS786" i="6" s="1"/>
  <c r="BV786" i="7"/>
  <c r="AT786" i="6" s="1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Y787" i="7"/>
  <c r="Z787" i="7"/>
  <c r="AA787" i="7"/>
  <c r="AB787" i="7"/>
  <c r="AC787" i="7"/>
  <c r="AD787" i="7"/>
  <c r="AE787" i="7"/>
  <c r="AF787" i="7"/>
  <c r="AG787" i="7"/>
  <c r="AH787" i="7"/>
  <c r="AI787" i="7"/>
  <c r="AJ787" i="7"/>
  <c r="AK787" i="7"/>
  <c r="AL787" i="7"/>
  <c r="AM787" i="7"/>
  <c r="AN787" i="7"/>
  <c r="AO787" i="7"/>
  <c r="AP787" i="7"/>
  <c r="AQ787" i="7"/>
  <c r="AR787" i="7"/>
  <c r="AS787" i="7"/>
  <c r="AT787" i="7"/>
  <c r="AU787" i="7"/>
  <c r="AV787" i="7"/>
  <c r="AW787" i="7"/>
  <c r="AX787" i="7"/>
  <c r="AY787" i="7"/>
  <c r="AZ787" i="7"/>
  <c r="BA787" i="7"/>
  <c r="BB787" i="7"/>
  <c r="BC787" i="7"/>
  <c r="BD787" i="7"/>
  <c r="BE787" i="7"/>
  <c r="BF787" i="7"/>
  <c r="BG787" i="7"/>
  <c r="BH787" i="7"/>
  <c r="BI787" i="7"/>
  <c r="BJ787" i="7"/>
  <c r="BK787" i="7"/>
  <c r="BL787" i="7"/>
  <c r="BM787" i="7"/>
  <c r="BN787" i="7"/>
  <c r="BO787" i="7"/>
  <c r="BP787" i="7"/>
  <c r="AQ787" i="6" s="1"/>
  <c r="BQ787" i="7"/>
  <c r="BR787" i="7"/>
  <c r="BS787" i="7"/>
  <c r="BT787" i="7"/>
  <c r="AR787" i="6" s="1"/>
  <c r="BU787" i="7"/>
  <c r="AS787" i="6" s="1"/>
  <c r="BV787" i="7"/>
  <c r="AT787" i="6" s="1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Y788" i="7"/>
  <c r="Z788" i="7"/>
  <c r="AA788" i="7"/>
  <c r="AB788" i="7"/>
  <c r="AC788" i="7"/>
  <c r="AD788" i="7"/>
  <c r="AE788" i="7"/>
  <c r="AF788" i="7"/>
  <c r="AG788" i="7"/>
  <c r="AH788" i="7"/>
  <c r="AI788" i="7"/>
  <c r="AJ788" i="7"/>
  <c r="AK788" i="7"/>
  <c r="AL788" i="7"/>
  <c r="AM788" i="7"/>
  <c r="AN788" i="7"/>
  <c r="AO788" i="7"/>
  <c r="AP788" i="7"/>
  <c r="AQ788" i="7"/>
  <c r="AR788" i="7"/>
  <c r="AS788" i="7"/>
  <c r="AT788" i="7"/>
  <c r="AU788" i="7"/>
  <c r="AV788" i="7"/>
  <c r="AW788" i="7"/>
  <c r="AX788" i="7"/>
  <c r="AY788" i="7"/>
  <c r="AZ788" i="7"/>
  <c r="BA788" i="7"/>
  <c r="BB788" i="7"/>
  <c r="BC788" i="7"/>
  <c r="BD788" i="7"/>
  <c r="BE788" i="7"/>
  <c r="BF788" i="7"/>
  <c r="BG788" i="7"/>
  <c r="BH788" i="7"/>
  <c r="BI788" i="7"/>
  <c r="BJ788" i="7"/>
  <c r="BK788" i="7"/>
  <c r="BL788" i="7"/>
  <c r="BM788" i="7"/>
  <c r="BN788" i="7"/>
  <c r="BO788" i="7"/>
  <c r="BP788" i="7"/>
  <c r="AQ788" i="6" s="1"/>
  <c r="BQ788" i="7"/>
  <c r="BR788" i="7"/>
  <c r="BS788" i="7"/>
  <c r="BT788" i="7"/>
  <c r="AR788" i="6" s="1"/>
  <c r="BU788" i="7"/>
  <c r="AS788" i="6" s="1"/>
  <c r="BV788" i="7"/>
  <c r="AT788" i="6" s="1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Y789" i="7"/>
  <c r="Z789" i="7"/>
  <c r="AA789" i="7"/>
  <c r="AB789" i="7"/>
  <c r="AC789" i="7"/>
  <c r="AD789" i="7"/>
  <c r="AE789" i="7"/>
  <c r="AF789" i="7"/>
  <c r="AG789" i="7"/>
  <c r="AH789" i="7"/>
  <c r="AI789" i="7"/>
  <c r="AJ789" i="7"/>
  <c r="AK789" i="7"/>
  <c r="AL789" i="7"/>
  <c r="AM789" i="7"/>
  <c r="AN789" i="7"/>
  <c r="AO789" i="7"/>
  <c r="AP789" i="7"/>
  <c r="AQ789" i="7"/>
  <c r="AR789" i="7"/>
  <c r="AS789" i="7"/>
  <c r="AT789" i="7"/>
  <c r="AU789" i="7"/>
  <c r="AV789" i="7"/>
  <c r="AW789" i="7"/>
  <c r="AX789" i="7"/>
  <c r="AY789" i="7"/>
  <c r="AZ789" i="7"/>
  <c r="BA789" i="7"/>
  <c r="BB789" i="7"/>
  <c r="BC789" i="7"/>
  <c r="BD789" i="7"/>
  <c r="BE789" i="7"/>
  <c r="BF789" i="7"/>
  <c r="BG789" i="7"/>
  <c r="BH789" i="7"/>
  <c r="BI789" i="7"/>
  <c r="BJ789" i="7"/>
  <c r="BK789" i="7"/>
  <c r="BL789" i="7"/>
  <c r="BM789" i="7"/>
  <c r="BN789" i="7"/>
  <c r="BO789" i="7"/>
  <c r="BP789" i="7"/>
  <c r="AQ789" i="6" s="1"/>
  <c r="BQ789" i="7"/>
  <c r="BR789" i="7"/>
  <c r="BS789" i="7"/>
  <c r="BT789" i="7"/>
  <c r="AR789" i="6" s="1"/>
  <c r="BU789" i="7"/>
  <c r="AS789" i="6" s="1"/>
  <c r="BV789" i="7"/>
  <c r="AT789" i="6" s="1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Y790" i="7"/>
  <c r="Z790" i="7"/>
  <c r="AA790" i="7"/>
  <c r="AB790" i="7"/>
  <c r="AC790" i="7"/>
  <c r="AD790" i="7"/>
  <c r="AE790" i="7"/>
  <c r="AF790" i="7"/>
  <c r="AG790" i="7"/>
  <c r="AH790" i="7"/>
  <c r="AI790" i="7"/>
  <c r="AJ790" i="7"/>
  <c r="AK790" i="7"/>
  <c r="AL790" i="7"/>
  <c r="AM790" i="7"/>
  <c r="AN790" i="7"/>
  <c r="AO790" i="7"/>
  <c r="AP790" i="7"/>
  <c r="AQ790" i="7"/>
  <c r="AR790" i="7"/>
  <c r="AS790" i="7"/>
  <c r="AT790" i="7"/>
  <c r="AU790" i="7"/>
  <c r="AV790" i="7"/>
  <c r="AW790" i="7"/>
  <c r="AX790" i="7"/>
  <c r="AY790" i="7"/>
  <c r="AZ790" i="7"/>
  <c r="BA790" i="7"/>
  <c r="BB790" i="7"/>
  <c r="BC790" i="7"/>
  <c r="BD790" i="7"/>
  <c r="BE790" i="7"/>
  <c r="BF790" i="7"/>
  <c r="BG790" i="7"/>
  <c r="BH790" i="7"/>
  <c r="BI790" i="7"/>
  <c r="BJ790" i="7"/>
  <c r="BK790" i="7"/>
  <c r="BL790" i="7"/>
  <c r="BM790" i="7"/>
  <c r="BN790" i="7"/>
  <c r="BO790" i="7"/>
  <c r="BP790" i="7"/>
  <c r="AQ790" i="6" s="1"/>
  <c r="BQ790" i="7"/>
  <c r="BR790" i="7"/>
  <c r="BS790" i="7"/>
  <c r="BT790" i="7"/>
  <c r="AR790" i="6" s="1"/>
  <c r="BU790" i="7"/>
  <c r="AS790" i="6" s="1"/>
  <c r="BV790" i="7"/>
  <c r="AT790" i="6" s="1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Y791" i="7"/>
  <c r="Z791" i="7"/>
  <c r="AA791" i="7"/>
  <c r="AB791" i="7"/>
  <c r="AC791" i="7"/>
  <c r="AD791" i="7"/>
  <c r="AE791" i="7"/>
  <c r="AF791" i="7"/>
  <c r="AG791" i="7"/>
  <c r="AH791" i="7"/>
  <c r="AI791" i="7"/>
  <c r="AJ791" i="7"/>
  <c r="AK791" i="7"/>
  <c r="AL791" i="7"/>
  <c r="AM791" i="7"/>
  <c r="AN791" i="7"/>
  <c r="AO791" i="7"/>
  <c r="AP791" i="7"/>
  <c r="AQ791" i="7"/>
  <c r="AR791" i="7"/>
  <c r="AS791" i="7"/>
  <c r="AT791" i="7"/>
  <c r="AU791" i="7"/>
  <c r="AV791" i="7"/>
  <c r="AW791" i="7"/>
  <c r="AX791" i="7"/>
  <c r="AY791" i="7"/>
  <c r="AZ791" i="7"/>
  <c r="BA791" i="7"/>
  <c r="BB791" i="7"/>
  <c r="BC791" i="7"/>
  <c r="BD791" i="7"/>
  <c r="BE791" i="7"/>
  <c r="BF791" i="7"/>
  <c r="BG791" i="7"/>
  <c r="BH791" i="7"/>
  <c r="BI791" i="7"/>
  <c r="BJ791" i="7"/>
  <c r="BK791" i="7"/>
  <c r="BL791" i="7"/>
  <c r="BM791" i="7"/>
  <c r="BN791" i="7"/>
  <c r="BO791" i="7"/>
  <c r="BP791" i="7"/>
  <c r="AQ791" i="6" s="1"/>
  <c r="BQ791" i="7"/>
  <c r="BR791" i="7"/>
  <c r="BS791" i="7"/>
  <c r="BT791" i="7"/>
  <c r="AR791" i="6" s="1"/>
  <c r="BU791" i="7"/>
  <c r="AS791" i="6" s="1"/>
  <c r="BV791" i="7"/>
  <c r="AT791" i="6" s="1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Y792" i="7"/>
  <c r="Z792" i="7"/>
  <c r="AA792" i="7"/>
  <c r="AB792" i="7"/>
  <c r="AC792" i="7"/>
  <c r="AD792" i="7"/>
  <c r="AE792" i="7"/>
  <c r="AF792" i="7"/>
  <c r="AG792" i="7"/>
  <c r="AH792" i="7"/>
  <c r="AI792" i="7"/>
  <c r="AJ792" i="7"/>
  <c r="AK792" i="7"/>
  <c r="AL792" i="7"/>
  <c r="AM792" i="7"/>
  <c r="AN792" i="7"/>
  <c r="AO792" i="7"/>
  <c r="AP792" i="7"/>
  <c r="AQ792" i="7"/>
  <c r="AR792" i="7"/>
  <c r="AS792" i="7"/>
  <c r="AT792" i="7"/>
  <c r="AU792" i="7"/>
  <c r="AV792" i="7"/>
  <c r="AW792" i="7"/>
  <c r="AX792" i="7"/>
  <c r="AY792" i="7"/>
  <c r="AZ792" i="7"/>
  <c r="BA792" i="7"/>
  <c r="BB792" i="7"/>
  <c r="BC792" i="7"/>
  <c r="BD792" i="7"/>
  <c r="BE792" i="7"/>
  <c r="BF792" i="7"/>
  <c r="BG792" i="7"/>
  <c r="BH792" i="7"/>
  <c r="BI792" i="7"/>
  <c r="BJ792" i="7"/>
  <c r="BK792" i="7"/>
  <c r="BL792" i="7"/>
  <c r="BM792" i="7"/>
  <c r="BN792" i="7"/>
  <c r="BO792" i="7"/>
  <c r="BP792" i="7"/>
  <c r="AQ792" i="6" s="1"/>
  <c r="BQ792" i="7"/>
  <c r="BR792" i="7"/>
  <c r="BS792" i="7"/>
  <c r="BT792" i="7"/>
  <c r="AR792" i="6" s="1"/>
  <c r="BU792" i="7"/>
  <c r="AS792" i="6" s="1"/>
  <c r="BV792" i="7"/>
  <c r="AT792" i="6" s="1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Y793" i="7"/>
  <c r="Z793" i="7"/>
  <c r="AA793" i="7"/>
  <c r="AB793" i="7"/>
  <c r="AC793" i="7"/>
  <c r="AD793" i="7"/>
  <c r="AE793" i="7"/>
  <c r="AF793" i="7"/>
  <c r="AG793" i="7"/>
  <c r="AH793" i="7"/>
  <c r="AI793" i="7"/>
  <c r="AJ793" i="7"/>
  <c r="AK793" i="7"/>
  <c r="AL793" i="7"/>
  <c r="AM793" i="7"/>
  <c r="AN793" i="7"/>
  <c r="AO793" i="7"/>
  <c r="AP793" i="7"/>
  <c r="AQ793" i="7"/>
  <c r="AR793" i="7"/>
  <c r="AS793" i="7"/>
  <c r="AT793" i="7"/>
  <c r="AU793" i="7"/>
  <c r="AV793" i="7"/>
  <c r="AW793" i="7"/>
  <c r="AX793" i="7"/>
  <c r="AY793" i="7"/>
  <c r="AZ793" i="7"/>
  <c r="BA793" i="7"/>
  <c r="BB793" i="7"/>
  <c r="BC793" i="7"/>
  <c r="BD793" i="7"/>
  <c r="BE793" i="7"/>
  <c r="BF793" i="7"/>
  <c r="BG793" i="7"/>
  <c r="BH793" i="7"/>
  <c r="BI793" i="7"/>
  <c r="BJ793" i="7"/>
  <c r="BK793" i="7"/>
  <c r="BL793" i="7"/>
  <c r="BM793" i="7"/>
  <c r="BN793" i="7"/>
  <c r="BO793" i="7"/>
  <c r="BP793" i="7"/>
  <c r="AQ793" i="6" s="1"/>
  <c r="BQ793" i="7"/>
  <c r="BR793" i="7"/>
  <c r="BS793" i="7"/>
  <c r="BT793" i="7"/>
  <c r="AR793" i="6" s="1"/>
  <c r="BU793" i="7"/>
  <c r="AS793" i="6" s="1"/>
  <c r="BV793" i="7"/>
  <c r="AT793" i="6" s="1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Y794" i="7"/>
  <c r="Z794" i="7"/>
  <c r="AA794" i="7"/>
  <c r="AB794" i="7"/>
  <c r="AC794" i="7"/>
  <c r="AD794" i="7"/>
  <c r="AE794" i="7"/>
  <c r="AF794" i="7"/>
  <c r="AG794" i="7"/>
  <c r="AH794" i="7"/>
  <c r="AI794" i="7"/>
  <c r="AJ794" i="7"/>
  <c r="AK794" i="7"/>
  <c r="AL794" i="7"/>
  <c r="AM794" i="7"/>
  <c r="AN794" i="7"/>
  <c r="AO794" i="7"/>
  <c r="AP794" i="7"/>
  <c r="AQ794" i="7"/>
  <c r="AR794" i="7"/>
  <c r="AS794" i="7"/>
  <c r="AT794" i="7"/>
  <c r="AU794" i="7"/>
  <c r="AV794" i="7"/>
  <c r="AW794" i="7"/>
  <c r="AX794" i="7"/>
  <c r="AY794" i="7"/>
  <c r="AZ794" i="7"/>
  <c r="BA794" i="7"/>
  <c r="BB794" i="7"/>
  <c r="BC794" i="7"/>
  <c r="BD794" i="7"/>
  <c r="BE794" i="7"/>
  <c r="BF794" i="7"/>
  <c r="BG794" i="7"/>
  <c r="BH794" i="7"/>
  <c r="BI794" i="7"/>
  <c r="BJ794" i="7"/>
  <c r="BK794" i="7"/>
  <c r="BL794" i="7"/>
  <c r="BM794" i="7"/>
  <c r="BN794" i="7"/>
  <c r="BO794" i="7"/>
  <c r="BP794" i="7"/>
  <c r="AQ794" i="6" s="1"/>
  <c r="BQ794" i="7"/>
  <c r="BR794" i="7"/>
  <c r="BS794" i="7"/>
  <c r="BT794" i="7"/>
  <c r="AR794" i="6" s="1"/>
  <c r="BU794" i="7"/>
  <c r="AS794" i="6" s="1"/>
  <c r="BV794" i="7"/>
  <c r="AT794" i="6" s="1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Y795" i="7"/>
  <c r="Z795" i="7"/>
  <c r="AA795" i="7"/>
  <c r="AB795" i="7"/>
  <c r="AC795" i="7"/>
  <c r="AD795" i="7"/>
  <c r="AE795" i="7"/>
  <c r="AF795" i="7"/>
  <c r="AG795" i="7"/>
  <c r="AH795" i="7"/>
  <c r="AI795" i="7"/>
  <c r="AJ795" i="7"/>
  <c r="AK795" i="7"/>
  <c r="AL795" i="7"/>
  <c r="AM795" i="7"/>
  <c r="AN795" i="7"/>
  <c r="AO795" i="7"/>
  <c r="AP795" i="7"/>
  <c r="AQ795" i="7"/>
  <c r="AR795" i="7"/>
  <c r="AS795" i="7"/>
  <c r="AT795" i="7"/>
  <c r="AU795" i="7"/>
  <c r="AV795" i="7"/>
  <c r="AW795" i="7"/>
  <c r="AX795" i="7"/>
  <c r="AY795" i="7"/>
  <c r="AZ795" i="7"/>
  <c r="BA795" i="7"/>
  <c r="BB795" i="7"/>
  <c r="BC795" i="7"/>
  <c r="BD795" i="7"/>
  <c r="BE795" i="7"/>
  <c r="BF795" i="7"/>
  <c r="BG795" i="7"/>
  <c r="BH795" i="7"/>
  <c r="BI795" i="7"/>
  <c r="BJ795" i="7"/>
  <c r="BK795" i="7"/>
  <c r="BL795" i="7"/>
  <c r="BM795" i="7"/>
  <c r="BN795" i="7"/>
  <c r="BO795" i="7"/>
  <c r="BP795" i="7"/>
  <c r="AQ795" i="6" s="1"/>
  <c r="BQ795" i="7"/>
  <c r="BR795" i="7"/>
  <c r="BS795" i="7"/>
  <c r="BT795" i="7"/>
  <c r="AR795" i="6" s="1"/>
  <c r="BU795" i="7"/>
  <c r="AS795" i="6" s="1"/>
  <c r="BV795" i="7"/>
  <c r="AT795" i="6" s="1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Y796" i="7"/>
  <c r="Z796" i="7"/>
  <c r="AA796" i="7"/>
  <c r="AB796" i="7"/>
  <c r="AC796" i="7"/>
  <c r="AD796" i="7"/>
  <c r="AE796" i="7"/>
  <c r="AF796" i="7"/>
  <c r="AG796" i="7"/>
  <c r="AH796" i="7"/>
  <c r="AI796" i="7"/>
  <c r="AJ796" i="7"/>
  <c r="AK796" i="7"/>
  <c r="AL796" i="7"/>
  <c r="AM796" i="7"/>
  <c r="AN796" i="7"/>
  <c r="AO796" i="7"/>
  <c r="AP796" i="7"/>
  <c r="AQ796" i="7"/>
  <c r="AR796" i="7"/>
  <c r="AS796" i="7"/>
  <c r="AT796" i="7"/>
  <c r="AU796" i="7"/>
  <c r="AV796" i="7"/>
  <c r="AW796" i="7"/>
  <c r="AX796" i="7"/>
  <c r="AY796" i="7"/>
  <c r="AZ796" i="7"/>
  <c r="BA796" i="7"/>
  <c r="BB796" i="7"/>
  <c r="BC796" i="7"/>
  <c r="BD796" i="7"/>
  <c r="BE796" i="7"/>
  <c r="BF796" i="7"/>
  <c r="BG796" i="7"/>
  <c r="BH796" i="7"/>
  <c r="BI796" i="7"/>
  <c r="BJ796" i="7"/>
  <c r="BK796" i="7"/>
  <c r="BL796" i="7"/>
  <c r="BM796" i="7"/>
  <c r="BN796" i="7"/>
  <c r="BO796" i="7"/>
  <c r="BP796" i="7"/>
  <c r="AQ796" i="6" s="1"/>
  <c r="BQ796" i="7"/>
  <c r="BR796" i="7"/>
  <c r="BS796" i="7"/>
  <c r="BT796" i="7"/>
  <c r="AR796" i="6" s="1"/>
  <c r="BU796" i="7"/>
  <c r="AS796" i="6" s="1"/>
  <c r="BV796" i="7"/>
  <c r="AT796" i="6" s="1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Y797" i="7"/>
  <c r="Z797" i="7"/>
  <c r="AA797" i="7"/>
  <c r="AB797" i="7"/>
  <c r="AC797" i="7"/>
  <c r="AD797" i="7"/>
  <c r="AE797" i="7"/>
  <c r="AF797" i="7"/>
  <c r="AG797" i="7"/>
  <c r="AH797" i="7"/>
  <c r="AI797" i="7"/>
  <c r="AJ797" i="7"/>
  <c r="AK797" i="7"/>
  <c r="AL797" i="7"/>
  <c r="AM797" i="7"/>
  <c r="AN797" i="7"/>
  <c r="AO797" i="7"/>
  <c r="AP797" i="7"/>
  <c r="AQ797" i="7"/>
  <c r="AR797" i="7"/>
  <c r="AS797" i="7"/>
  <c r="AT797" i="7"/>
  <c r="AU797" i="7"/>
  <c r="AV797" i="7"/>
  <c r="AW797" i="7"/>
  <c r="AX797" i="7"/>
  <c r="AY797" i="7"/>
  <c r="AZ797" i="7"/>
  <c r="BA797" i="7"/>
  <c r="BB797" i="7"/>
  <c r="BC797" i="7"/>
  <c r="BD797" i="7"/>
  <c r="BE797" i="7"/>
  <c r="BF797" i="7"/>
  <c r="BG797" i="7"/>
  <c r="BH797" i="7"/>
  <c r="BI797" i="7"/>
  <c r="BJ797" i="7"/>
  <c r="BK797" i="7"/>
  <c r="BL797" i="7"/>
  <c r="BM797" i="7"/>
  <c r="BN797" i="7"/>
  <c r="BO797" i="7"/>
  <c r="BP797" i="7"/>
  <c r="AQ797" i="6" s="1"/>
  <c r="BQ797" i="7"/>
  <c r="BR797" i="7"/>
  <c r="BS797" i="7"/>
  <c r="BT797" i="7"/>
  <c r="AR797" i="6" s="1"/>
  <c r="BU797" i="7"/>
  <c r="AS797" i="6" s="1"/>
  <c r="BV797" i="7"/>
  <c r="AT797" i="6" s="1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Y798" i="7"/>
  <c r="Z798" i="7"/>
  <c r="AA798" i="7"/>
  <c r="AB798" i="7"/>
  <c r="AC798" i="7"/>
  <c r="AD798" i="7"/>
  <c r="AE798" i="7"/>
  <c r="AF798" i="7"/>
  <c r="AG798" i="7"/>
  <c r="AH798" i="7"/>
  <c r="AI798" i="7"/>
  <c r="AJ798" i="7"/>
  <c r="AK798" i="7"/>
  <c r="AL798" i="7"/>
  <c r="AM798" i="7"/>
  <c r="AN798" i="7"/>
  <c r="AO798" i="7"/>
  <c r="AP798" i="7"/>
  <c r="AQ798" i="7"/>
  <c r="AR798" i="7"/>
  <c r="AS798" i="7"/>
  <c r="AT798" i="7"/>
  <c r="AU798" i="7"/>
  <c r="AV798" i="7"/>
  <c r="AW798" i="7"/>
  <c r="AX798" i="7"/>
  <c r="AY798" i="7"/>
  <c r="AZ798" i="7"/>
  <c r="BA798" i="7"/>
  <c r="BB798" i="7"/>
  <c r="BC798" i="7"/>
  <c r="BD798" i="7"/>
  <c r="BE798" i="7"/>
  <c r="BF798" i="7"/>
  <c r="BG798" i="7"/>
  <c r="BH798" i="7"/>
  <c r="BI798" i="7"/>
  <c r="BJ798" i="7"/>
  <c r="BK798" i="7"/>
  <c r="BL798" i="7"/>
  <c r="BM798" i="7"/>
  <c r="BN798" i="7"/>
  <c r="BO798" i="7"/>
  <c r="BP798" i="7"/>
  <c r="AQ798" i="6" s="1"/>
  <c r="BQ798" i="7"/>
  <c r="BR798" i="7"/>
  <c r="BS798" i="7"/>
  <c r="BT798" i="7"/>
  <c r="AR798" i="6" s="1"/>
  <c r="BU798" i="7"/>
  <c r="AS798" i="6" s="1"/>
  <c r="BV798" i="7"/>
  <c r="AT798" i="6" s="1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Y799" i="7"/>
  <c r="Z799" i="7"/>
  <c r="AA799" i="7"/>
  <c r="AB799" i="7"/>
  <c r="AC799" i="7"/>
  <c r="AD799" i="7"/>
  <c r="AE799" i="7"/>
  <c r="AF799" i="7"/>
  <c r="AG799" i="7"/>
  <c r="AH799" i="7"/>
  <c r="AI799" i="7"/>
  <c r="AJ799" i="7"/>
  <c r="AK799" i="7"/>
  <c r="AL799" i="7"/>
  <c r="AM799" i="7"/>
  <c r="AN799" i="7"/>
  <c r="AO799" i="7"/>
  <c r="AP799" i="7"/>
  <c r="AQ799" i="7"/>
  <c r="AR799" i="7"/>
  <c r="AS799" i="7"/>
  <c r="AT799" i="7"/>
  <c r="AU799" i="7"/>
  <c r="AV799" i="7"/>
  <c r="AW799" i="7"/>
  <c r="AX799" i="7"/>
  <c r="AY799" i="7"/>
  <c r="AZ799" i="7"/>
  <c r="BA799" i="7"/>
  <c r="BB799" i="7"/>
  <c r="BC799" i="7"/>
  <c r="BD799" i="7"/>
  <c r="BE799" i="7"/>
  <c r="BF799" i="7"/>
  <c r="BG799" i="7"/>
  <c r="BH799" i="7"/>
  <c r="BI799" i="7"/>
  <c r="BJ799" i="7"/>
  <c r="BK799" i="7"/>
  <c r="BL799" i="7"/>
  <c r="BM799" i="7"/>
  <c r="BN799" i="7"/>
  <c r="BO799" i="7"/>
  <c r="BP799" i="7"/>
  <c r="AQ799" i="6" s="1"/>
  <c r="BQ799" i="7"/>
  <c r="BR799" i="7"/>
  <c r="BS799" i="7"/>
  <c r="BT799" i="7"/>
  <c r="AR799" i="6" s="1"/>
  <c r="BU799" i="7"/>
  <c r="AS799" i="6" s="1"/>
  <c r="BV799" i="7"/>
  <c r="AT799" i="6" s="1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Y800" i="7"/>
  <c r="Z800" i="7"/>
  <c r="AA800" i="7"/>
  <c r="AB800" i="7"/>
  <c r="AC800" i="7"/>
  <c r="AD800" i="7"/>
  <c r="AE800" i="7"/>
  <c r="AF800" i="7"/>
  <c r="AG800" i="7"/>
  <c r="AH800" i="7"/>
  <c r="AI800" i="7"/>
  <c r="AJ800" i="7"/>
  <c r="AK800" i="7"/>
  <c r="AL800" i="7"/>
  <c r="AM800" i="7"/>
  <c r="AN800" i="7"/>
  <c r="AO800" i="7"/>
  <c r="AP800" i="7"/>
  <c r="AQ800" i="7"/>
  <c r="AR800" i="7"/>
  <c r="AS800" i="7"/>
  <c r="AT800" i="7"/>
  <c r="AU800" i="7"/>
  <c r="AV800" i="7"/>
  <c r="AW800" i="7"/>
  <c r="AX800" i="7"/>
  <c r="AY800" i="7"/>
  <c r="AZ800" i="7"/>
  <c r="BA800" i="7"/>
  <c r="BB800" i="7"/>
  <c r="BC800" i="7"/>
  <c r="BD800" i="7"/>
  <c r="BE800" i="7"/>
  <c r="BF800" i="7"/>
  <c r="BG800" i="7"/>
  <c r="BH800" i="7"/>
  <c r="BI800" i="7"/>
  <c r="BJ800" i="7"/>
  <c r="BK800" i="7"/>
  <c r="BL800" i="7"/>
  <c r="BM800" i="7"/>
  <c r="BN800" i="7"/>
  <c r="BO800" i="7"/>
  <c r="BP800" i="7"/>
  <c r="AQ800" i="6" s="1"/>
  <c r="BQ800" i="7"/>
  <c r="BR800" i="7"/>
  <c r="BS800" i="7"/>
  <c r="BT800" i="7"/>
  <c r="AR800" i="6" s="1"/>
  <c r="BU800" i="7"/>
  <c r="AS800" i="6" s="1"/>
  <c r="BV800" i="7"/>
  <c r="AT800" i="6" s="1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Y801" i="7"/>
  <c r="Z801" i="7"/>
  <c r="AA801" i="7"/>
  <c r="AB801" i="7"/>
  <c r="AC801" i="7"/>
  <c r="AD801" i="7"/>
  <c r="AE801" i="7"/>
  <c r="AF801" i="7"/>
  <c r="AG801" i="7"/>
  <c r="AH801" i="7"/>
  <c r="AI801" i="7"/>
  <c r="AJ801" i="7"/>
  <c r="AK801" i="7"/>
  <c r="AL801" i="7"/>
  <c r="AM801" i="7"/>
  <c r="AN801" i="7"/>
  <c r="AO801" i="7"/>
  <c r="AP801" i="7"/>
  <c r="AQ801" i="7"/>
  <c r="AR801" i="7"/>
  <c r="AS801" i="7"/>
  <c r="AT801" i="7"/>
  <c r="AU801" i="7"/>
  <c r="AV801" i="7"/>
  <c r="AW801" i="7"/>
  <c r="AX801" i="7"/>
  <c r="AY801" i="7"/>
  <c r="AZ801" i="7"/>
  <c r="BA801" i="7"/>
  <c r="BB801" i="7"/>
  <c r="BC801" i="7"/>
  <c r="BD801" i="7"/>
  <c r="BE801" i="7"/>
  <c r="BF801" i="7"/>
  <c r="BG801" i="7"/>
  <c r="BH801" i="7"/>
  <c r="BI801" i="7"/>
  <c r="BJ801" i="7"/>
  <c r="BK801" i="7"/>
  <c r="BL801" i="7"/>
  <c r="BM801" i="7"/>
  <c r="BN801" i="7"/>
  <c r="BO801" i="7"/>
  <c r="BP801" i="7"/>
  <c r="AQ801" i="6" s="1"/>
  <c r="BQ801" i="7"/>
  <c r="BR801" i="7"/>
  <c r="BS801" i="7"/>
  <c r="BT801" i="7"/>
  <c r="AR801" i="6" s="1"/>
  <c r="BU801" i="7"/>
  <c r="AS801" i="6" s="1"/>
  <c r="BV801" i="7"/>
  <c r="AT801" i="6" s="1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Y802" i="7"/>
  <c r="Z802" i="7"/>
  <c r="AA802" i="7"/>
  <c r="AB802" i="7"/>
  <c r="AC802" i="7"/>
  <c r="AD802" i="7"/>
  <c r="AE802" i="7"/>
  <c r="AF802" i="7"/>
  <c r="AG802" i="7"/>
  <c r="AH802" i="7"/>
  <c r="AI802" i="7"/>
  <c r="AJ802" i="7"/>
  <c r="AK802" i="7"/>
  <c r="AL802" i="7"/>
  <c r="AM802" i="7"/>
  <c r="AN802" i="7"/>
  <c r="AO802" i="7"/>
  <c r="AP802" i="7"/>
  <c r="AQ802" i="7"/>
  <c r="AR802" i="7"/>
  <c r="AS802" i="7"/>
  <c r="AT802" i="7"/>
  <c r="AU802" i="7"/>
  <c r="AV802" i="7"/>
  <c r="AW802" i="7"/>
  <c r="AX802" i="7"/>
  <c r="AY802" i="7"/>
  <c r="AZ802" i="7"/>
  <c r="BA802" i="7"/>
  <c r="BB802" i="7"/>
  <c r="BC802" i="7"/>
  <c r="BD802" i="7"/>
  <c r="BE802" i="7"/>
  <c r="BF802" i="7"/>
  <c r="BG802" i="7"/>
  <c r="BH802" i="7"/>
  <c r="BI802" i="7"/>
  <c r="BJ802" i="7"/>
  <c r="BK802" i="7"/>
  <c r="BL802" i="7"/>
  <c r="BM802" i="7"/>
  <c r="BN802" i="7"/>
  <c r="BO802" i="7"/>
  <c r="BP802" i="7"/>
  <c r="AQ802" i="6" s="1"/>
  <c r="BQ802" i="7"/>
  <c r="BR802" i="7"/>
  <c r="BS802" i="7"/>
  <c r="BT802" i="7"/>
  <c r="AR802" i="6" s="1"/>
  <c r="BU802" i="7"/>
  <c r="AS802" i="6" s="1"/>
  <c r="BV802" i="7"/>
  <c r="AT802" i="6" s="1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Y803" i="7"/>
  <c r="Z803" i="7"/>
  <c r="AA803" i="7"/>
  <c r="AB803" i="7"/>
  <c r="AC803" i="7"/>
  <c r="AD803" i="7"/>
  <c r="AE803" i="7"/>
  <c r="AF803" i="7"/>
  <c r="AG803" i="7"/>
  <c r="AH803" i="7"/>
  <c r="AI803" i="7"/>
  <c r="AJ803" i="7"/>
  <c r="AK803" i="7"/>
  <c r="AL803" i="7"/>
  <c r="AM803" i="7"/>
  <c r="AN803" i="7"/>
  <c r="AO803" i="7"/>
  <c r="AP803" i="7"/>
  <c r="AQ803" i="7"/>
  <c r="AR803" i="7"/>
  <c r="AS803" i="7"/>
  <c r="AT803" i="7"/>
  <c r="AU803" i="7"/>
  <c r="AV803" i="7"/>
  <c r="AW803" i="7"/>
  <c r="AX803" i="7"/>
  <c r="AY803" i="7"/>
  <c r="AZ803" i="7"/>
  <c r="BA803" i="7"/>
  <c r="BB803" i="7"/>
  <c r="BC803" i="7"/>
  <c r="BD803" i="7"/>
  <c r="BE803" i="7"/>
  <c r="BF803" i="7"/>
  <c r="BG803" i="7"/>
  <c r="BH803" i="7"/>
  <c r="BI803" i="7"/>
  <c r="BJ803" i="7"/>
  <c r="BK803" i="7"/>
  <c r="BL803" i="7"/>
  <c r="BM803" i="7"/>
  <c r="BN803" i="7"/>
  <c r="BO803" i="7"/>
  <c r="BP803" i="7"/>
  <c r="AQ803" i="6" s="1"/>
  <c r="BQ803" i="7"/>
  <c r="BR803" i="7"/>
  <c r="BS803" i="7"/>
  <c r="BT803" i="7"/>
  <c r="AR803" i="6" s="1"/>
  <c r="BU803" i="7"/>
  <c r="AS803" i="6" s="1"/>
  <c r="BV803" i="7"/>
  <c r="AT803" i="6" s="1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Y804" i="7"/>
  <c r="Z804" i="7"/>
  <c r="AA804" i="7"/>
  <c r="AB804" i="7"/>
  <c r="AC804" i="7"/>
  <c r="AD804" i="7"/>
  <c r="AE804" i="7"/>
  <c r="AF804" i="7"/>
  <c r="AG804" i="7"/>
  <c r="AH804" i="7"/>
  <c r="AI804" i="7"/>
  <c r="AJ804" i="7"/>
  <c r="AK804" i="7"/>
  <c r="AL804" i="7"/>
  <c r="AM804" i="7"/>
  <c r="AN804" i="7"/>
  <c r="AO804" i="7"/>
  <c r="AP804" i="7"/>
  <c r="AQ804" i="7"/>
  <c r="AR804" i="7"/>
  <c r="AS804" i="7"/>
  <c r="AT804" i="7"/>
  <c r="AU804" i="7"/>
  <c r="AV804" i="7"/>
  <c r="AW804" i="7"/>
  <c r="AX804" i="7"/>
  <c r="AY804" i="7"/>
  <c r="AZ804" i="7"/>
  <c r="BA804" i="7"/>
  <c r="BB804" i="7"/>
  <c r="BC804" i="7"/>
  <c r="BD804" i="7"/>
  <c r="BE804" i="7"/>
  <c r="BF804" i="7"/>
  <c r="BG804" i="7"/>
  <c r="BH804" i="7"/>
  <c r="BI804" i="7"/>
  <c r="BJ804" i="7"/>
  <c r="BK804" i="7"/>
  <c r="BL804" i="7"/>
  <c r="BM804" i="7"/>
  <c r="BN804" i="7"/>
  <c r="BO804" i="7"/>
  <c r="BP804" i="7"/>
  <c r="AQ804" i="6" s="1"/>
  <c r="BQ804" i="7"/>
  <c r="BR804" i="7"/>
  <c r="BS804" i="7"/>
  <c r="BT804" i="7"/>
  <c r="AR804" i="6" s="1"/>
  <c r="BU804" i="7"/>
  <c r="AS804" i="6" s="1"/>
  <c r="BV804" i="7"/>
  <c r="AT804" i="6" s="1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Y805" i="7"/>
  <c r="Z805" i="7"/>
  <c r="AA805" i="7"/>
  <c r="AB805" i="7"/>
  <c r="AC805" i="7"/>
  <c r="AD805" i="7"/>
  <c r="AE805" i="7"/>
  <c r="AF805" i="7"/>
  <c r="AG805" i="7"/>
  <c r="AH805" i="7"/>
  <c r="AI805" i="7"/>
  <c r="AJ805" i="7"/>
  <c r="AK805" i="7"/>
  <c r="AL805" i="7"/>
  <c r="AM805" i="7"/>
  <c r="AN805" i="7"/>
  <c r="AO805" i="7"/>
  <c r="AP805" i="7"/>
  <c r="AQ805" i="7"/>
  <c r="AR805" i="7"/>
  <c r="AS805" i="7"/>
  <c r="AT805" i="7"/>
  <c r="AU805" i="7"/>
  <c r="AV805" i="7"/>
  <c r="AW805" i="7"/>
  <c r="AX805" i="7"/>
  <c r="AY805" i="7"/>
  <c r="AZ805" i="7"/>
  <c r="BA805" i="7"/>
  <c r="BB805" i="7"/>
  <c r="BC805" i="7"/>
  <c r="BD805" i="7"/>
  <c r="BE805" i="7"/>
  <c r="BF805" i="7"/>
  <c r="BG805" i="7"/>
  <c r="BH805" i="7"/>
  <c r="BI805" i="7"/>
  <c r="BJ805" i="7"/>
  <c r="BK805" i="7"/>
  <c r="BL805" i="7"/>
  <c r="BM805" i="7"/>
  <c r="BN805" i="7"/>
  <c r="BO805" i="7"/>
  <c r="BP805" i="7"/>
  <c r="AQ805" i="6" s="1"/>
  <c r="BQ805" i="7"/>
  <c r="BR805" i="7"/>
  <c r="BS805" i="7"/>
  <c r="BT805" i="7"/>
  <c r="AR805" i="6" s="1"/>
  <c r="BU805" i="7"/>
  <c r="AS805" i="6" s="1"/>
  <c r="BV805" i="7"/>
  <c r="AT805" i="6" s="1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Y806" i="7"/>
  <c r="Z806" i="7"/>
  <c r="AA806" i="7"/>
  <c r="AB806" i="7"/>
  <c r="AC806" i="7"/>
  <c r="AD806" i="7"/>
  <c r="AE806" i="7"/>
  <c r="AF806" i="7"/>
  <c r="AG806" i="7"/>
  <c r="AH806" i="7"/>
  <c r="AI806" i="7"/>
  <c r="AJ806" i="7"/>
  <c r="AK806" i="7"/>
  <c r="AL806" i="7"/>
  <c r="AM806" i="7"/>
  <c r="AN806" i="7"/>
  <c r="AO806" i="7"/>
  <c r="AP806" i="7"/>
  <c r="AQ806" i="7"/>
  <c r="AR806" i="7"/>
  <c r="AS806" i="7"/>
  <c r="AT806" i="7"/>
  <c r="AU806" i="7"/>
  <c r="AV806" i="7"/>
  <c r="AW806" i="7"/>
  <c r="AX806" i="7"/>
  <c r="AY806" i="7"/>
  <c r="AZ806" i="7"/>
  <c r="BA806" i="7"/>
  <c r="BB806" i="7"/>
  <c r="BC806" i="7"/>
  <c r="BD806" i="7"/>
  <c r="BE806" i="7"/>
  <c r="BF806" i="7"/>
  <c r="BG806" i="7"/>
  <c r="BH806" i="7"/>
  <c r="BI806" i="7"/>
  <c r="BJ806" i="7"/>
  <c r="BK806" i="7"/>
  <c r="BL806" i="7"/>
  <c r="BM806" i="7"/>
  <c r="BN806" i="7"/>
  <c r="BO806" i="7"/>
  <c r="BP806" i="7"/>
  <c r="AQ806" i="6" s="1"/>
  <c r="BQ806" i="7"/>
  <c r="BR806" i="7"/>
  <c r="BS806" i="7"/>
  <c r="BT806" i="7"/>
  <c r="AR806" i="6" s="1"/>
  <c r="BU806" i="7"/>
  <c r="AS806" i="6" s="1"/>
  <c r="BV806" i="7"/>
  <c r="AT806" i="6" s="1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Y807" i="7"/>
  <c r="Z807" i="7"/>
  <c r="AA807" i="7"/>
  <c r="AB807" i="7"/>
  <c r="AC807" i="7"/>
  <c r="AD807" i="7"/>
  <c r="AE807" i="7"/>
  <c r="AF807" i="7"/>
  <c r="AG807" i="7"/>
  <c r="AH807" i="7"/>
  <c r="AI807" i="7"/>
  <c r="AJ807" i="7"/>
  <c r="AK807" i="7"/>
  <c r="AL807" i="7"/>
  <c r="AM807" i="7"/>
  <c r="AN807" i="7"/>
  <c r="AO807" i="7"/>
  <c r="AP807" i="7"/>
  <c r="AQ807" i="7"/>
  <c r="AR807" i="7"/>
  <c r="AS807" i="7"/>
  <c r="AT807" i="7"/>
  <c r="AU807" i="7"/>
  <c r="AV807" i="7"/>
  <c r="AW807" i="7"/>
  <c r="AX807" i="7"/>
  <c r="AY807" i="7"/>
  <c r="AZ807" i="7"/>
  <c r="BA807" i="7"/>
  <c r="BB807" i="7"/>
  <c r="BC807" i="7"/>
  <c r="BD807" i="7"/>
  <c r="BE807" i="7"/>
  <c r="BF807" i="7"/>
  <c r="BG807" i="7"/>
  <c r="BH807" i="7"/>
  <c r="BI807" i="7"/>
  <c r="BJ807" i="7"/>
  <c r="BK807" i="7"/>
  <c r="BL807" i="7"/>
  <c r="BM807" i="7"/>
  <c r="BN807" i="7"/>
  <c r="BO807" i="7"/>
  <c r="BP807" i="7"/>
  <c r="AQ807" i="6" s="1"/>
  <c r="BQ807" i="7"/>
  <c r="BR807" i="7"/>
  <c r="BS807" i="7"/>
  <c r="BT807" i="7"/>
  <c r="AR807" i="6" s="1"/>
  <c r="BU807" i="7"/>
  <c r="AS807" i="6" s="1"/>
  <c r="BV807" i="7"/>
  <c r="AT807" i="6" s="1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Y808" i="7"/>
  <c r="Z808" i="7"/>
  <c r="AA808" i="7"/>
  <c r="AB808" i="7"/>
  <c r="AC808" i="7"/>
  <c r="AD808" i="7"/>
  <c r="AE808" i="7"/>
  <c r="AF808" i="7"/>
  <c r="AG808" i="7"/>
  <c r="AH808" i="7"/>
  <c r="AI808" i="7"/>
  <c r="AJ808" i="7"/>
  <c r="AK808" i="7"/>
  <c r="AL808" i="7"/>
  <c r="AM808" i="7"/>
  <c r="AN808" i="7"/>
  <c r="AO808" i="7"/>
  <c r="AP808" i="7"/>
  <c r="AQ808" i="7"/>
  <c r="AR808" i="7"/>
  <c r="AS808" i="7"/>
  <c r="AT808" i="7"/>
  <c r="AU808" i="7"/>
  <c r="AV808" i="7"/>
  <c r="AW808" i="7"/>
  <c r="AX808" i="7"/>
  <c r="AY808" i="7"/>
  <c r="AZ808" i="7"/>
  <c r="BA808" i="7"/>
  <c r="BB808" i="7"/>
  <c r="BC808" i="7"/>
  <c r="BD808" i="7"/>
  <c r="BE808" i="7"/>
  <c r="BF808" i="7"/>
  <c r="BG808" i="7"/>
  <c r="BH808" i="7"/>
  <c r="BI808" i="7"/>
  <c r="BJ808" i="7"/>
  <c r="BK808" i="7"/>
  <c r="BL808" i="7"/>
  <c r="BM808" i="7"/>
  <c r="BN808" i="7"/>
  <c r="BO808" i="7"/>
  <c r="BP808" i="7"/>
  <c r="AQ808" i="6" s="1"/>
  <c r="BQ808" i="7"/>
  <c r="BR808" i="7"/>
  <c r="BS808" i="7"/>
  <c r="BT808" i="7"/>
  <c r="AR808" i="6" s="1"/>
  <c r="BU808" i="7"/>
  <c r="AS808" i="6" s="1"/>
  <c r="BV808" i="7"/>
  <c r="AT808" i="6" s="1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Y809" i="7"/>
  <c r="Z809" i="7"/>
  <c r="AA809" i="7"/>
  <c r="AB809" i="7"/>
  <c r="AC809" i="7"/>
  <c r="AD809" i="7"/>
  <c r="AE809" i="7"/>
  <c r="AF809" i="7"/>
  <c r="AG809" i="7"/>
  <c r="AH809" i="7"/>
  <c r="AI809" i="7"/>
  <c r="AJ809" i="7"/>
  <c r="AK809" i="7"/>
  <c r="AL809" i="7"/>
  <c r="AM809" i="7"/>
  <c r="AN809" i="7"/>
  <c r="AO809" i="7"/>
  <c r="AP809" i="7"/>
  <c r="AQ809" i="7"/>
  <c r="AR809" i="7"/>
  <c r="AS809" i="7"/>
  <c r="AT809" i="7"/>
  <c r="AU809" i="7"/>
  <c r="AV809" i="7"/>
  <c r="AW809" i="7"/>
  <c r="AX809" i="7"/>
  <c r="AY809" i="7"/>
  <c r="AZ809" i="7"/>
  <c r="BA809" i="7"/>
  <c r="BB809" i="7"/>
  <c r="BC809" i="7"/>
  <c r="BD809" i="7"/>
  <c r="BE809" i="7"/>
  <c r="BF809" i="7"/>
  <c r="BG809" i="7"/>
  <c r="BH809" i="7"/>
  <c r="BI809" i="7"/>
  <c r="BJ809" i="7"/>
  <c r="BK809" i="7"/>
  <c r="BL809" i="7"/>
  <c r="BM809" i="7"/>
  <c r="BN809" i="7"/>
  <c r="BO809" i="7"/>
  <c r="BP809" i="7"/>
  <c r="AQ809" i="6" s="1"/>
  <c r="BQ809" i="7"/>
  <c r="BR809" i="7"/>
  <c r="BS809" i="7"/>
  <c r="BT809" i="7"/>
  <c r="AR809" i="6" s="1"/>
  <c r="BU809" i="7"/>
  <c r="AS809" i="6" s="1"/>
  <c r="BV809" i="7"/>
  <c r="AT809" i="6" s="1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Y810" i="7"/>
  <c r="Z810" i="7"/>
  <c r="AA810" i="7"/>
  <c r="AB810" i="7"/>
  <c r="AC810" i="7"/>
  <c r="AD810" i="7"/>
  <c r="AE810" i="7"/>
  <c r="AF810" i="7"/>
  <c r="AG810" i="7"/>
  <c r="AH810" i="7"/>
  <c r="AI810" i="7"/>
  <c r="AJ810" i="7"/>
  <c r="AK810" i="7"/>
  <c r="AL810" i="7"/>
  <c r="AM810" i="7"/>
  <c r="AN810" i="7"/>
  <c r="AO810" i="7"/>
  <c r="AP810" i="7"/>
  <c r="AQ810" i="7"/>
  <c r="AR810" i="7"/>
  <c r="AS810" i="7"/>
  <c r="AT810" i="7"/>
  <c r="AU810" i="7"/>
  <c r="AV810" i="7"/>
  <c r="AW810" i="7"/>
  <c r="AX810" i="7"/>
  <c r="AY810" i="7"/>
  <c r="AZ810" i="7"/>
  <c r="BA810" i="7"/>
  <c r="BB810" i="7"/>
  <c r="BC810" i="7"/>
  <c r="BD810" i="7"/>
  <c r="BE810" i="7"/>
  <c r="BF810" i="7"/>
  <c r="BG810" i="7"/>
  <c r="BH810" i="7"/>
  <c r="BI810" i="7"/>
  <c r="BJ810" i="7"/>
  <c r="BK810" i="7"/>
  <c r="BL810" i="7"/>
  <c r="BM810" i="7"/>
  <c r="BN810" i="7"/>
  <c r="BO810" i="7"/>
  <c r="BP810" i="7"/>
  <c r="AQ810" i="6" s="1"/>
  <c r="BQ810" i="7"/>
  <c r="BR810" i="7"/>
  <c r="BS810" i="7"/>
  <c r="BT810" i="7"/>
  <c r="AR810" i="6" s="1"/>
  <c r="BU810" i="7"/>
  <c r="AS810" i="6" s="1"/>
  <c r="BV810" i="7"/>
  <c r="AT810" i="6" s="1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Y811" i="7"/>
  <c r="Z811" i="7"/>
  <c r="AA811" i="7"/>
  <c r="AB811" i="7"/>
  <c r="AC811" i="7"/>
  <c r="AD811" i="7"/>
  <c r="AE811" i="7"/>
  <c r="AF811" i="7"/>
  <c r="AG811" i="7"/>
  <c r="AH811" i="7"/>
  <c r="AI811" i="7"/>
  <c r="AJ811" i="7"/>
  <c r="AK811" i="7"/>
  <c r="AL811" i="7"/>
  <c r="AM811" i="7"/>
  <c r="AN811" i="7"/>
  <c r="AO811" i="7"/>
  <c r="AP811" i="7"/>
  <c r="AQ811" i="7"/>
  <c r="AR811" i="7"/>
  <c r="AS811" i="7"/>
  <c r="AT811" i="7"/>
  <c r="AU811" i="7"/>
  <c r="AV811" i="7"/>
  <c r="AW811" i="7"/>
  <c r="AX811" i="7"/>
  <c r="AY811" i="7"/>
  <c r="AZ811" i="7"/>
  <c r="BA811" i="7"/>
  <c r="BB811" i="7"/>
  <c r="BC811" i="7"/>
  <c r="BD811" i="7"/>
  <c r="BE811" i="7"/>
  <c r="BF811" i="7"/>
  <c r="BG811" i="7"/>
  <c r="BH811" i="7"/>
  <c r="BI811" i="7"/>
  <c r="BJ811" i="7"/>
  <c r="BK811" i="7"/>
  <c r="BL811" i="7"/>
  <c r="BM811" i="7"/>
  <c r="BN811" i="7"/>
  <c r="BO811" i="7"/>
  <c r="BP811" i="7"/>
  <c r="AQ811" i="6" s="1"/>
  <c r="BQ811" i="7"/>
  <c r="BR811" i="7"/>
  <c r="BS811" i="7"/>
  <c r="BT811" i="7"/>
  <c r="AR811" i="6" s="1"/>
  <c r="BU811" i="7"/>
  <c r="AS811" i="6" s="1"/>
  <c r="BV811" i="7"/>
  <c r="AT811" i="6" s="1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Y812" i="7"/>
  <c r="Z812" i="7"/>
  <c r="AA812" i="7"/>
  <c r="AB812" i="7"/>
  <c r="AC812" i="7"/>
  <c r="AD812" i="7"/>
  <c r="AE812" i="7"/>
  <c r="AF812" i="7"/>
  <c r="AG812" i="7"/>
  <c r="AH812" i="7"/>
  <c r="AI812" i="7"/>
  <c r="AJ812" i="7"/>
  <c r="AK812" i="7"/>
  <c r="AL812" i="7"/>
  <c r="AM812" i="7"/>
  <c r="AN812" i="7"/>
  <c r="AO812" i="7"/>
  <c r="AP812" i="7"/>
  <c r="AQ812" i="7"/>
  <c r="AR812" i="7"/>
  <c r="AS812" i="7"/>
  <c r="AT812" i="7"/>
  <c r="AU812" i="7"/>
  <c r="AV812" i="7"/>
  <c r="AW812" i="7"/>
  <c r="AX812" i="7"/>
  <c r="AY812" i="7"/>
  <c r="AZ812" i="7"/>
  <c r="BA812" i="7"/>
  <c r="BB812" i="7"/>
  <c r="BC812" i="7"/>
  <c r="BD812" i="7"/>
  <c r="BE812" i="7"/>
  <c r="BF812" i="7"/>
  <c r="BG812" i="7"/>
  <c r="BH812" i="7"/>
  <c r="BI812" i="7"/>
  <c r="BJ812" i="7"/>
  <c r="BK812" i="7"/>
  <c r="BL812" i="7"/>
  <c r="BM812" i="7"/>
  <c r="BN812" i="7"/>
  <c r="BO812" i="7"/>
  <c r="BP812" i="7"/>
  <c r="AQ812" i="6" s="1"/>
  <c r="BQ812" i="7"/>
  <c r="BR812" i="7"/>
  <c r="BS812" i="7"/>
  <c r="BT812" i="7"/>
  <c r="AR812" i="6" s="1"/>
  <c r="BU812" i="7"/>
  <c r="AS812" i="6" s="1"/>
  <c r="BV812" i="7"/>
  <c r="AT812" i="6" s="1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Y813" i="7"/>
  <c r="Z813" i="7"/>
  <c r="AA813" i="7"/>
  <c r="AB813" i="7"/>
  <c r="AC813" i="7"/>
  <c r="AD813" i="7"/>
  <c r="AE813" i="7"/>
  <c r="AF813" i="7"/>
  <c r="AG813" i="7"/>
  <c r="AH813" i="7"/>
  <c r="AI813" i="7"/>
  <c r="AJ813" i="7"/>
  <c r="AK813" i="7"/>
  <c r="AL813" i="7"/>
  <c r="AM813" i="7"/>
  <c r="AN813" i="7"/>
  <c r="AO813" i="7"/>
  <c r="AP813" i="7"/>
  <c r="AQ813" i="7"/>
  <c r="AR813" i="7"/>
  <c r="AS813" i="7"/>
  <c r="AT813" i="7"/>
  <c r="AU813" i="7"/>
  <c r="AV813" i="7"/>
  <c r="AW813" i="7"/>
  <c r="AX813" i="7"/>
  <c r="AY813" i="7"/>
  <c r="AZ813" i="7"/>
  <c r="BA813" i="7"/>
  <c r="BB813" i="7"/>
  <c r="BC813" i="7"/>
  <c r="BD813" i="7"/>
  <c r="BE813" i="7"/>
  <c r="BF813" i="7"/>
  <c r="BG813" i="7"/>
  <c r="BH813" i="7"/>
  <c r="BI813" i="7"/>
  <c r="BJ813" i="7"/>
  <c r="BK813" i="7"/>
  <c r="BL813" i="7"/>
  <c r="BM813" i="7"/>
  <c r="BN813" i="7"/>
  <c r="BO813" i="7"/>
  <c r="BP813" i="7"/>
  <c r="AQ813" i="6" s="1"/>
  <c r="BQ813" i="7"/>
  <c r="BR813" i="7"/>
  <c r="BS813" i="7"/>
  <c r="BT813" i="7"/>
  <c r="AR813" i="6" s="1"/>
  <c r="BU813" i="7"/>
  <c r="AS813" i="6" s="1"/>
  <c r="BV813" i="7"/>
  <c r="AT813" i="6" s="1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Y814" i="7"/>
  <c r="Z814" i="7"/>
  <c r="AA814" i="7"/>
  <c r="AB814" i="7"/>
  <c r="AC814" i="7"/>
  <c r="AD814" i="7"/>
  <c r="AE814" i="7"/>
  <c r="AF814" i="7"/>
  <c r="AG814" i="7"/>
  <c r="AH814" i="7"/>
  <c r="AI814" i="7"/>
  <c r="AJ814" i="7"/>
  <c r="AK814" i="7"/>
  <c r="AL814" i="7"/>
  <c r="AM814" i="7"/>
  <c r="AN814" i="7"/>
  <c r="AO814" i="7"/>
  <c r="AP814" i="7"/>
  <c r="AQ814" i="7"/>
  <c r="AR814" i="7"/>
  <c r="AS814" i="7"/>
  <c r="AT814" i="7"/>
  <c r="AU814" i="7"/>
  <c r="AV814" i="7"/>
  <c r="AW814" i="7"/>
  <c r="AX814" i="7"/>
  <c r="AY814" i="7"/>
  <c r="AZ814" i="7"/>
  <c r="BA814" i="7"/>
  <c r="BB814" i="7"/>
  <c r="BC814" i="7"/>
  <c r="BD814" i="7"/>
  <c r="BE814" i="7"/>
  <c r="BF814" i="7"/>
  <c r="BG814" i="7"/>
  <c r="BH814" i="7"/>
  <c r="BI814" i="7"/>
  <c r="BJ814" i="7"/>
  <c r="BK814" i="7"/>
  <c r="BL814" i="7"/>
  <c r="BM814" i="7"/>
  <c r="BN814" i="7"/>
  <c r="BO814" i="7"/>
  <c r="BP814" i="7"/>
  <c r="AQ814" i="6" s="1"/>
  <c r="BQ814" i="7"/>
  <c r="BR814" i="7"/>
  <c r="BS814" i="7"/>
  <c r="BT814" i="7"/>
  <c r="AR814" i="6" s="1"/>
  <c r="BU814" i="7"/>
  <c r="AS814" i="6" s="1"/>
  <c r="BV814" i="7"/>
  <c r="AT814" i="6" s="1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Y815" i="7"/>
  <c r="Z815" i="7"/>
  <c r="AA815" i="7"/>
  <c r="AB815" i="7"/>
  <c r="AC815" i="7"/>
  <c r="AD815" i="7"/>
  <c r="AE815" i="7"/>
  <c r="AF815" i="7"/>
  <c r="AG815" i="7"/>
  <c r="AH815" i="7"/>
  <c r="AI815" i="7"/>
  <c r="AJ815" i="7"/>
  <c r="AK815" i="7"/>
  <c r="AL815" i="7"/>
  <c r="AM815" i="7"/>
  <c r="AN815" i="7"/>
  <c r="AO815" i="7"/>
  <c r="AP815" i="7"/>
  <c r="AQ815" i="7"/>
  <c r="AR815" i="7"/>
  <c r="AS815" i="7"/>
  <c r="AT815" i="7"/>
  <c r="AU815" i="7"/>
  <c r="AV815" i="7"/>
  <c r="AW815" i="7"/>
  <c r="AX815" i="7"/>
  <c r="AY815" i="7"/>
  <c r="AZ815" i="7"/>
  <c r="BA815" i="7"/>
  <c r="BB815" i="7"/>
  <c r="BC815" i="7"/>
  <c r="BD815" i="7"/>
  <c r="BE815" i="7"/>
  <c r="BF815" i="7"/>
  <c r="BG815" i="7"/>
  <c r="BH815" i="7"/>
  <c r="BI815" i="7"/>
  <c r="BJ815" i="7"/>
  <c r="BK815" i="7"/>
  <c r="BL815" i="7"/>
  <c r="BM815" i="7"/>
  <c r="BN815" i="7"/>
  <c r="BO815" i="7"/>
  <c r="BP815" i="7"/>
  <c r="AQ815" i="6" s="1"/>
  <c r="BQ815" i="7"/>
  <c r="BR815" i="7"/>
  <c r="BS815" i="7"/>
  <c r="BT815" i="7"/>
  <c r="AR815" i="6" s="1"/>
  <c r="BU815" i="7"/>
  <c r="AS815" i="6" s="1"/>
  <c r="BV815" i="7"/>
  <c r="AT815" i="6" s="1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Y816" i="7"/>
  <c r="Z816" i="7"/>
  <c r="AA816" i="7"/>
  <c r="AB816" i="7"/>
  <c r="AC816" i="7"/>
  <c r="AD816" i="7"/>
  <c r="AE816" i="7"/>
  <c r="AF816" i="7"/>
  <c r="AG816" i="7"/>
  <c r="AH816" i="7"/>
  <c r="AI816" i="7"/>
  <c r="AJ816" i="7"/>
  <c r="AK816" i="7"/>
  <c r="AL816" i="7"/>
  <c r="AM816" i="7"/>
  <c r="AN816" i="7"/>
  <c r="AO816" i="7"/>
  <c r="AP816" i="7"/>
  <c r="AQ816" i="7"/>
  <c r="AR816" i="7"/>
  <c r="AS816" i="7"/>
  <c r="AT816" i="7"/>
  <c r="AU816" i="7"/>
  <c r="AV816" i="7"/>
  <c r="AW816" i="7"/>
  <c r="AX816" i="7"/>
  <c r="AY816" i="7"/>
  <c r="AZ816" i="7"/>
  <c r="BA816" i="7"/>
  <c r="BB816" i="7"/>
  <c r="BC816" i="7"/>
  <c r="BD816" i="7"/>
  <c r="BE816" i="7"/>
  <c r="BF816" i="7"/>
  <c r="BG816" i="7"/>
  <c r="BH816" i="7"/>
  <c r="BI816" i="7"/>
  <c r="BJ816" i="7"/>
  <c r="BK816" i="7"/>
  <c r="BL816" i="7"/>
  <c r="BM816" i="7"/>
  <c r="BN816" i="7"/>
  <c r="BO816" i="7"/>
  <c r="BP816" i="7"/>
  <c r="AQ816" i="6" s="1"/>
  <c r="BQ816" i="7"/>
  <c r="BR816" i="7"/>
  <c r="BS816" i="7"/>
  <c r="BT816" i="7"/>
  <c r="AR816" i="6" s="1"/>
  <c r="BU816" i="7"/>
  <c r="AS816" i="6" s="1"/>
  <c r="BV816" i="7"/>
  <c r="AT816" i="6" s="1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Y817" i="7"/>
  <c r="Z817" i="7"/>
  <c r="AA817" i="7"/>
  <c r="AB817" i="7"/>
  <c r="AC817" i="7"/>
  <c r="AD817" i="7"/>
  <c r="AE817" i="7"/>
  <c r="AF817" i="7"/>
  <c r="AG817" i="7"/>
  <c r="AH817" i="7"/>
  <c r="AI817" i="7"/>
  <c r="AJ817" i="7"/>
  <c r="AK817" i="7"/>
  <c r="AL817" i="7"/>
  <c r="AM817" i="7"/>
  <c r="AN817" i="7"/>
  <c r="AO817" i="7"/>
  <c r="AP817" i="7"/>
  <c r="AQ817" i="7"/>
  <c r="AR817" i="7"/>
  <c r="AS817" i="7"/>
  <c r="AT817" i="7"/>
  <c r="AU817" i="7"/>
  <c r="AV817" i="7"/>
  <c r="AW817" i="7"/>
  <c r="AX817" i="7"/>
  <c r="AY817" i="7"/>
  <c r="AZ817" i="7"/>
  <c r="BA817" i="7"/>
  <c r="BB817" i="7"/>
  <c r="BC817" i="7"/>
  <c r="BD817" i="7"/>
  <c r="BE817" i="7"/>
  <c r="BF817" i="7"/>
  <c r="BG817" i="7"/>
  <c r="BH817" i="7"/>
  <c r="BI817" i="7"/>
  <c r="BJ817" i="7"/>
  <c r="BK817" i="7"/>
  <c r="BL817" i="7"/>
  <c r="BM817" i="7"/>
  <c r="BN817" i="7"/>
  <c r="BO817" i="7"/>
  <c r="BP817" i="7"/>
  <c r="AQ817" i="6" s="1"/>
  <c r="BQ817" i="7"/>
  <c r="BR817" i="7"/>
  <c r="BS817" i="7"/>
  <c r="BT817" i="7"/>
  <c r="AR817" i="6" s="1"/>
  <c r="BU817" i="7"/>
  <c r="AS817" i="6" s="1"/>
  <c r="BV817" i="7"/>
  <c r="AT817" i="6" s="1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Y818" i="7"/>
  <c r="Z818" i="7"/>
  <c r="AA818" i="7"/>
  <c r="AB818" i="7"/>
  <c r="AC818" i="7"/>
  <c r="AD818" i="7"/>
  <c r="AE818" i="7"/>
  <c r="AF818" i="7"/>
  <c r="AG818" i="7"/>
  <c r="AH818" i="7"/>
  <c r="AI818" i="7"/>
  <c r="AJ818" i="7"/>
  <c r="AK818" i="7"/>
  <c r="AL818" i="7"/>
  <c r="AM818" i="7"/>
  <c r="AN818" i="7"/>
  <c r="AO818" i="7"/>
  <c r="AP818" i="7"/>
  <c r="AQ818" i="7"/>
  <c r="AR818" i="7"/>
  <c r="AS818" i="7"/>
  <c r="AT818" i="7"/>
  <c r="AU818" i="7"/>
  <c r="AV818" i="7"/>
  <c r="AW818" i="7"/>
  <c r="AX818" i="7"/>
  <c r="AY818" i="7"/>
  <c r="AZ818" i="7"/>
  <c r="BA818" i="7"/>
  <c r="BB818" i="7"/>
  <c r="BC818" i="7"/>
  <c r="BD818" i="7"/>
  <c r="BE818" i="7"/>
  <c r="BF818" i="7"/>
  <c r="BG818" i="7"/>
  <c r="BH818" i="7"/>
  <c r="BI818" i="7"/>
  <c r="BJ818" i="7"/>
  <c r="BK818" i="7"/>
  <c r="BL818" i="7"/>
  <c r="BM818" i="7"/>
  <c r="BN818" i="7"/>
  <c r="BO818" i="7"/>
  <c r="BP818" i="7"/>
  <c r="AQ818" i="6" s="1"/>
  <c r="BQ818" i="7"/>
  <c r="BR818" i="7"/>
  <c r="BS818" i="7"/>
  <c r="BT818" i="7"/>
  <c r="AR818" i="6" s="1"/>
  <c r="BU818" i="7"/>
  <c r="AS818" i="6" s="1"/>
  <c r="BV818" i="7"/>
  <c r="AT818" i="6" s="1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Y819" i="7"/>
  <c r="Z819" i="7"/>
  <c r="AA819" i="7"/>
  <c r="AB819" i="7"/>
  <c r="AC819" i="7"/>
  <c r="AD819" i="7"/>
  <c r="AE819" i="7"/>
  <c r="AF819" i="7"/>
  <c r="AG819" i="7"/>
  <c r="AH819" i="7"/>
  <c r="AI819" i="7"/>
  <c r="AJ819" i="7"/>
  <c r="AK819" i="7"/>
  <c r="AL819" i="7"/>
  <c r="AM819" i="7"/>
  <c r="AN819" i="7"/>
  <c r="AO819" i="7"/>
  <c r="AP819" i="7"/>
  <c r="AQ819" i="7"/>
  <c r="AR819" i="7"/>
  <c r="AS819" i="7"/>
  <c r="AT819" i="7"/>
  <c r="AU819" i="7"/>
  <c r="AV819" i="7"/>
  <c r="AW819" i="7"/>
  <c r="AX819" i="7"/>
  <c r="AY819" i="7"/>
  <c r="AZ819" i="7"/>
  <c r="BA819" i="7"/>
  <c r="BB819" i="7"/>
  <c r="BC819" i="7"/>
  <c r="BD819" i="7"/>
  <c r="BE819" i="7"/>
  <c r="BF819" i="7"/>
  <c r="BG819" i="7"/>
  <c r="BH819" i="7"/>
  <c r="BI819" i="7"/>
  <c r="BJ819" i="7"/>
  <c r="BK819" i="7"/>
  <c r="BL819" i="7"/>
  <c r="BM819" i="7"/>
  <c r="BN819" i="7"/>
  <c r="BO819" i="7"/>
  <c r="BP819" i="7"/>
  <c r="AQ819" i="6" s="1"/>
  <c r="BQ819" i="7"/>
  <c r="BR819" i="7"/>
  <c r="BS819" i="7"/>
  <c r="BT819" i="7"/>
  <c r="AR819" i="6" s="1"/>
  <c r="BU819" i="7"/>
  <c r="AS819" i="6" s="1"/>
  <c r="BV819" i="7"/>
  <c r="AT819" i="6" s="1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Y820" i="7"/>
  <c r="Z820" i="7"/>
  <c r="AA820" i="7"/>
  <c r="AB820" i="7"/>
  <c r="AC820" i="7"/>
  <c r="AD820" i="7"/>
  <c r="AE820" i="7"/>
  <c r="AF820" i="7"/>
  <c r="AG820" i="7"/>
  <c r="AH820" i="7"/>
  <c r="AI820" i="7"/>
  <c r="AJ820" i="7"/>
  <c r="AK820" i="7"/>
  <c r="AL820" i="7"/>
  <c r="AM820" i="7"/>
  <c r="AN820" i="7"/>
  <c r="AO820" i="7"/>
  <c r="AP820" i="7"/>
  <c r="AQ820" i="7"/>
  <c r="AR820" i="7"/>
  <c r="AS820" i="7"/>
  <c r="AT820" i="7"/>
  <c r="AU820" i="7"/>
  <c r="AV820" i="7"/>
  <c r="AW820" i="7"/>
  <c r="AX820" i="7"/>
  <c r="AY820" i="7"/>
  <c r="AZ820" i="7"/>
  <c r="BA820" i="7"/>
  <c r="BB820" i="7"/>
  <c r="BC820" i="7"/>
  <c r="BD820" i="7"/>
  <c r="BE820" i="7"/>
  <c r="BF820" i="7"/>
  <c r="BG820" i="7"/>
  <c r="BH820" i="7"/>
  <c r="BI820" i="7"/>
  <c r="BJ820" i="7"/>
  <c r="BK820" i="7"/>
  <c r="BL820" i="7"/>
  <c r="BM820" i="7"/>
  <c r="BN820" i="7"/>
  <c r="BO820" i="7"/>
  <c r="BP820" i="7"/>
  <c r="AQ820" i="6" s="1"/>
  <c r="BQ820" i="7"/>
  <c r="BR820" i="7"/>
  <c r="BS820" i="7"/>
  <c r="BT820" i="7"/>
  <c r="AR820" i="6" s="1"/>
  <c r="BU820" i="7"/>
  <c r="AS820" i="6" s="1"/>
  <c r="BV820" i="7"/>
  <c r="AT820" i="6" s="1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Y821" i="7"/>
  <c r="Z821" i="7"/>
  <c r="AA821" i="7"/>
  <c r="AB821" i="7"/>
  <c r="AC821" i="7"/>
  <c r="AD821" i="7"/>
  <c r="AE821" i="7"/>
  <c r="AF821" i="7"/>
  <c r="AG821" i="7"/>
  <c r="AH821" i="7"/>
  <c r="AI821" i="7"/>
  <c r="AJ821" i="7"/>
  <c r="AK821" i="7"/>
  <c r="AL821" i="7"/>
  <c r="AM821" i="7"/>
  <c r="AN821" i="7"/>
  <c r="AO821" i="7"/>
  <c r="AP821" i="7"/>
  <c r="AQ821" i="7"/>
  <c r="AR821" i="7"/>
  <c r="AS821" i="7"/>
  <c r="AT821" i="7"/>
  <c r="AU821" i="7"/>
  <c r="AV821" i="7"/>
  <c r="AW821" i="7"/>
  <c r="AX821" i="7"/>
  <c r="AY821" i="7"/>
  <c r="AZ821" i="7"/>
  <c r="BA821" i="7"/>
  <c r="BB821" i="7"/>
  <c r="BC821" i="7"/>
  <c r="BD821" i="7"/>
  <c r="BE821" i="7"/>
  <c r="BF821" i="7"/>
  <c r="BG821" i="7"/>
  <c r="BH821" i="7"/>
  <c r="BI821" i="7"/>
  <c r="BJ821" i="7"/>
  <c r="BK821" i="7"/>
  <c r="BL821" i="7"/>
  <c r="BM821" i="7"/>
  <c r="BN821" i="7"/>
  <c r="BO821" i="7"/>
  <c r="BP821" i="7"/>
  <c r="AQ821" i="6" s="1"/>
  <c r="BQ821" i="7"/>
  <c r="BR821" i="7"/>
  <c r="BS821" i="7"/>
  <c r="BT821" i="7"/>
  <c r="AR821" i="6" s="1"/>
  <c r="BU821" i="7"/>
  <c r="AS821" i="6" s="1"/>
  <c r="BV821" i="7"/>
  <c r="AT821" i="6" s="1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Y822" i="7"/>
  <c r="Z822" i="7"/>
  <c r="AA822" i="7"/>
  <c r="AB822" i="7"/>
  <c r="AC822" i="7"/>
  <c r="AD822" i="7"/>
  <c r="AE822" i="7"/>
  <c r="AF822" i="7"/>
  <c r="AG822" i="7"/>
  <c r="AH822" i="7"/>
  <c r="AI822" i="7"/>
  <c r="AJ822" i="7"/>
  <c r="AK822" i="7"/>
  <c r="AL822" i="7"/>
  <c r="AM822" i="7"/>
  <c r="AN822" i="7"/>
  <c r="AO822" i="7"/>
  <c r="AP822" i="7"/>
  <c r="AQ822" i="7"/>
  <c r="AR822" i="7"/>
  <c r="AS822" i="7"/>
  <c r="AT822" i="7"/>
  <c r="AU822" i="7"/>
  <c r="AV822" i="7"/>
  <c r="AW822" i="7"/>
  <c r="AX822" i="7"/>
  <c r="AY822" i="7"/>
  <c r="AZ822" i="7"/>
  <c r="BA822" i="7"/>
  <c r="BB822" i="7"/>
  <c r="BC822" i="7"/>
  <c r="BD822" i="7"/>
  <c r="BE822" i="7"/>
  <c r="BF822" i="7"/>
  <c r="BG822" i="7"/>
  <c r="BH822" i="7"/>
  <c r="BI822" i="7"/>
  <c r="BJ822" i="7"/>
  <c r="BK822" i="7"/>
  <c r="BL822" i="7"/>
  <c r="BM822" i="7"/>
  <c r="BN822" i="7"/>
  <c r="BO822" i="7"/>
  <c r="BP822" i="7"/>
  <c r="AQ822" i="6" s="1"/>
  <c r="BQ822" i="7"/>
  <c r="BR822" i="7"/>
  <c r="BS822" i="7"/>
  <c r="BT822" i="7"/>
  <c r="AR822" i="6" s="1"/>
  <c r="BU822" i="7"/>
  <c r="AS822" i="6" s="1"/>
  <c r="BV822" i="7"/>
  <c r="AT822" i="6" s="1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Y823" i="7"/>
  <c r="Z823" i="7"/>
  <c r="AA823" i="7"/>
  <c r="AB823" i="7"/>
  <c r="AC823" i="7"/>
  <c r="AD823" i="7"/>
  <c r="AE823" i="7"/>
  <c r="AF823" i="7"/>
  <c r="AG823" i="7"/>
  <c r="AH823" i="7"/>
  <c r="AI823" i="7"/>
  <c r="AJ823" i="7"/>
  <c r="AK823" i="7"/>
  <c r="AL823" i="7"/>
  <c r="AM823" i="7"/>
  <c r="AN823" i="7"/>
  <c r="AO823" i="7"/>
  <c r="AP823" i="7"/>
  <c r="AQ823" i="7"/>
  <c r="AR823" i="7"/>
  <c r="AS823" i="7"/>
  <c r="AT823" i="7"/>
  <c r="AU823" i="7"/>
  <c r="AV823" i="7"/>
  <c r="AW823" i="7"/>
  <c r="AX823" i="7"/>
  <c r="AY823" i="7"/>
  <c r="AZ823" i="7"/>
  <c r="BA823" i="7"/>
  <c r="BB823" i="7"/>
  <c r="BC823" i="7"/>
  <c r="BD823" i="7"/>
  <c r="BE823" i="7"/>
  <c r="BF823" i="7"/>
  <c r="BG823" i="7"/>
  <c r="BH823" i="7"/>
  <c r="BI823" i="7"/>
  <c r="BJ823" i="7"/>
  <c r="BK823" i="7"/>
  <c r="BL823" i="7"/>
  <c r="BM823" i="7"/>
  <c r="BN823" i="7"/>
  <c r="BO823" i="7"/>
  <c r="BP823" i="7"/>
  <c r="AQ823" i="6" s="1"/>
  <c r="BQ823" i="7"/>
  <c r="BR823" i="7"/>
  <c r="BS823" i="7"/>
  <c r="BT823" i="7"/>
  <c r="AR823" i="6" s="1"/>
  <c r="BU823" i="7"/>
  <c r="AS823" i="6" s="1"/>
  <c r="BV823" i="7"/>
  <c r="AT823" i="6" s="1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Y824" i="7"/>
  <c r="Z824" i="7"/>
  <c r="AA824" i="7"/>
  <c r="AB824" i="7"/>
  <c r="AC824" i="7"/>
  <c r="AD824" i="7"/>
  <c r="AE824" i="7"/>
  <c r="AF824" i="7"/>
  <c r="AG824" i="7"/>
  <c r="AH824" i="7"/>
  <c r="AI824" i="7"/>
  <c r="AJ824" i="7"/>
  <c r="AK824" i="7"/>
  <c r="AL824" i="7"/>
  <c r="AM824" i="7"/>
  <c r="AN824" i="7"/>
  <c r="AO824" i="7"/>
  <c r="AP824" i="7"/>
  <c r="AQ824" i="7"/>
  <c r="AR824" i="7"/>
  <c r="AS824" i="7"/>
  <c r="AT824" i="7"/>
  <c r="AU824" i="7"/>
  <c r="AV824" i="7"/>
  <c r="AW824" i="7"/>
  <c r="AX824" i="7"/>
  <c r="AY824" i="7"/>
  <c r="AZ824" i="7"/>
  <c r="BA824" i="7"/>
  <c r="BB824" i="7"/>
  <c r="BC824" i="7"/>
  <c r="BD824" i="7"/>
  <c r="BE824" i="7"/>
  <c r="BF824" i="7"/>
  <c r="BG824" i="7"/>
  <c r="BH824" i="7"/>
  <c r="BI824" i="7"/>
  <c r="BJ824" i="7"/>
  <c r="BK824" i="7"/>
  <c r="BL824" i="7"/>
  <c r="BM824" i="7"/>
  <c r="BN824" i="7"/>
  <c r="BO824" i="7"/>
  <c r="BP824" i="7"/>
  <c r="AQ824" i="6" s="1"/>
  <c r="BQ824" i="7"/>
  <c r="BR824" i="7"/>
  <c r="BS824" i="7"/>
  <c r="BT824" i="7"/>
  <c r="AR824" i="6" s="1"/>
  <c r="BU824" i="7"/>
  <c r="AS824" i="6" s="1"/>
  <c r="BV824" i="7"/>
  <c r="AT824" i="6" s="1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Y825" i="7"/>
  <c r="Z825" i="7"/>
  <c r="AA825" i="7"/>
  <c r="AB825" i="7"/>
  <c r="AC825" i="7"/>
  <c r="AD825" i="7"/>
  <c r="AE825" i="7"/>
  <c r="AF825" i="7"/>
  <c r="AG825" i="7"/>
  <c r="AH825" i="7"/>
  <c r="AI825" i="7"/>
  <c r="AJ825" i="7"/>
  <c r="AK825" i="7"/>
  <c r="AL825" i="7"/>
  <c r="AM825" i="7"/>
  <c r="AN825" i="7"/>
  <c r="AO825" i="7"/>
  <c r="AP825" i="7"/>
  <c r="AQ825" i="7"/>
  <c r="AR825" i="7"/>
  <c r="AS825" i="7"/>
  <c r="AT825" i="7"/>
  <c r="AU825" i="7"/>
  <c r="AV825" i="7"/>
  <c r="AW825" i="7"/>
  <c r="AX825" i="7"/>
  <c r="AY825" i="7"/>
  <c r="AZ825" i="7"/>
  <c r="BA825" i="7"/>
  <c r="BB825" i="7"/>
  <c r="BC825" i="7"/>
  <c r="BD825" i="7"/>
  <c r="BE825" i="7"/>
  <c r="BF825" i="7"/>
  <c r="BG825" i="7"/>
  <c r="BH825" i="7"/>
  <c r="BI825" i="7"/>
  <c r="BJ825" i="7"/>
  <c r="BK825" i="7"/>
  <c r="BL825" i="7"/>
  <c r="BM825" i="7"/>
  <c r="BN825" i="7"/>
  <c r="BO825" i="7"/>
  <c r="BP825" i="7"/>
  <c r="AQ825" i="6" s="1"/>
  <c r="BQ825" i="7"/>
  <c r="BR825" i="7"/>
  <c r="BS825" i="7"/>
  <c r="BT825" i="7"/>
  <c r="AR825" i="6" s="1"/>
  <c r="BU825" i="7"/>
  <c r="AS825" i="6" s="1"/>
  <c r="BV825" i="7"/>
  <c r="AT825" i="6" s="1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Y826" i="7"/>
  <c r="Z826" i="7"/>
  <c r="AA826" i="7"/>
  <c r="AB826" i="7"/>
  <c r="AC826" i="7"/>
  <c r="AD826" i="7"/>
  <c r="AE826" i="7"/>
  <c r="AF826" i="7"/>
  <c r="AG826" i="7"/>
  <c r="AH826" i="7"/>
  <c r="AI826" i="7"/>
  <c r="AJ826" i="7"/>
  <c r="AK826" i="7"/>
  <c r="AL826" i="7"/>
  <c r="AM826" i="7"/>
  <c r="AN826" i="7"/>
  <c r="AO826" i="7"/>
  <c r="AP826" i="7"/>
  <c r="AQ826" i="7"/>
  <c r="AR826" i="7"/>
  <c r="AS826" i="7"/>
  <c r="AT826" i="7"/>
  <c r="AU826" i="7"/>
  <c r="AV826" i="7"/>
  <c r="AW826" i="7"/>
  <c r="AX826" i="7"/>
  <c r="AY826" i="7"/>
  <c r="AZ826" i="7"/>
  <c r="BA826" i="7"/>
  <c r="BB826" i="7"/>
  <c r="BC826" i="7"/>
  <c r="BD826" i="7"/>
  <c r="BE826" i="7"/>
  <c r="BF826" i="7"/>
  <c r="BG826" i="7"/>
  <c r="BH826" i="7"/>
  <c r="BI826" i="7"/>
  <c r="BJ826" i="7"/>
  <c r="BK826" i="7"/>
  <c r="BL826" i="7"/>
  <c r="BM826" i="7"/>
  <c r="BN826" i="7"/>
  <c r="BO826" i="7"/>
  <c r="BP826" i="7"/>
  <c r="AQ826" i="6" s="1"/>
  <c r="BQ826" i="7"/>
  <c r="BR826" i="7"/>
  <c r="BS826" i="7"/>
  <c r="BT826" i="7"/>
  <c r="AR826" i="6" s="1"/>
  <c r="BU826" i="7"/>
  <c r="AS826" i="6" s="1"/>
  <c r="BV826" i="7"/>
  <c r="AT826" i="6" s="1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Y827" i="7"/>
  <c r="Z827" i="7"/>
  <c r="AA827" i="7"/>
  <c r="AB827" i="7"/>
  <c r="AC827" i="7"/>
  <c r="AD827" i="7"/>
  <c r="AE827" i="7"/>
  <c r="AF827" i="7"/>
  <c r="AG827" i="7"/>
  <c r="AH827" i="7"/>
  <c r="AI827" i="7"/>
  <c r="AJ827" i="7"/>
  <c r="AK827" i="7"/>
  <c r="AL827" i="7"/>
  <c r="AM827" i="7"/>
  <c r="AN827" i="7"/>
  <c r="AO827" i="7"/>
  <c r="AP827" i="7"/>
  <c r="AQ827" i="7"/>
  <c r="AR827" i="7"/>
  <c r="AS827" i="7"/>
  <c r="AT827" i="7"/>
  <c r="AU827" i="7"/>
  <c r="AV827" i="7"/>
  <c r="AW827" i="7"/>
  <c r="AX827" i="7"/>
  <c r="AY827" i="7"/>
  <c r="AZ827" i="7"/>
  <c r="BA827" i="7"/>
  <c r="BB827" i="7"/>
  <c r="BC827" i="7"/>
  <c r="BD827" i="7"/>
  <c r="BE827" i="7"/>
  <c r="BF827" i="7"/>
  <c r="BG827" i="7"/>
  <c r="BH827" i="7"/>
  <c r="BI827" i="7"/>
  <c r="BJ827" i="7"/>
  <c r="BK827" i="7"/>
  <c r="BL827" i="7"/>
  <c r="BM827" i="7"/>
  <c r="BN827" i="7"/>
  <c r="BO827" i="7"/>
  <c r="BP827" i="7"/>
  <c r="AQ827" i="6" s="1"/>
  <c r="BQ827" i="7"/>
  <c r="BR827" i="7"/>
  <c r="BS827" i="7"/>
  <c r="BT827" i="7"/>
  <c r="AR827" i="6" s="1"/>
  <c r="BU827" i="7"/>
  <c r="AS827" i="6" s="1"/>
  <c r="BV827" i="7"/>
  <c r="AT827" i="6" s="1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Y828" i="7"/>
  <c r="Z828" i="7"/>
  <c r="AA828" i="7"/>
  <c r="AB828" i="7"/>
  <c r="AC828" i="7"/>
  <c r="AD828" i="7"/>
  <c r="AE828" i="7"/>
  <c r="AF828" i="7"/>
  <c r="AG828" i="7"/>
  <c r="AH828" i="7"/>
  <c r="AI828" i="7"/>
  <c r="AJ828" i="7"/>
  <c r="AK828" i="7"/>
  <c r="AL828" i="7"/>
  <c r="AM828" i="7"/>
  <c r="AN828" i="7"/>
  <c r="AO828" i="7"/>
  <c r="AP828" i="7"/>
  <c r="AQ828" i="7"/>
  <c r="AR828" i="7"/>
  <c r="AS828" i="7"/>
  <c r="AT828" i="7"/>
  <c r="AU828" i="7"/>
  <c r="AV828" i="7"/>
  <c r="AW828" i="7"/>
  <c r="AX828" i="7"/>
  <c r="AY828" i="7"/>
  <c r="AZ828" i="7"/>
  <c r="BA828" i="7"/>
  <c r="BB828" i="7"/>
  <c r="BC828" i="7"/>
  <c r="BD828" i="7"/>
  <c r="BE828" i="7"/>
  <c r="BF828" i="7"/>
  <c r="BG828" i="7"/>
  <c r="BH828" i="7"/>
  <c r="BI828" i="7"/>
  <c r="BJ828" i="7"/>
  <c r="BK828" i="7"/>
  <c r="BL828" i="7"/>
  <c r="BM828" i="7"/>
  <c r="BN828" i="7"/>
  <c r="BO828" i="7"/>
  <c r="BP828" i="7"/>
  <c r="AQ828" i="6" s="1"/>
  <c r="BQ828" i="7"/>
  <c r="BR828" i="7"/>
  <c r="BS828" i="7"/>
  <c r="BT828" i="7"/>
  <c r="AR828" i="6" s="1"/>
  <c r="BU828" i="7"/>
  <c r="AS828" i="6" s="1"/>
  <c r="BV828" i="7"/>
  <c r="AT828" i="6" s="1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Y829" i="7"/>
  <c r="Z829" i="7"/>
  <c r="AA829" i="7"/>
  <c r="AB829" i="7"/>
  <c r="AC829" i="7"/>
  <c r="AD829" i="7"/>
  <c r="AE829" i="7"/>
  <c r="AF829" i="7"/>
  <c r="AG829" i="7"/>
  <c r="AH829" i="7"/>
  <c r="AI829" i="7"/>
  <c r="AJ829" i="7"/>
  <c r="AK829" i="7"/>
  <c r="AL829" i="7"/>
  <c r="AM829" i="7"/>
  <c r="AN829" i="7"/>
  <c r="AO829" i="7"/>
  <c r="AP829" i="7"/>
  <c r="AQ829" i="7"/>
  <c r="AR829" i="7"/>
  <c r="AS829" i="7"/>
  <c r="AT829" i="7"/>
  <c r="AU829" i="7"/>
  <c r="AV829" i="7"/>
  <c r="AW829" i="7"/>
  <c r="AX829" i="7"/>
  <c r="AY829" i="7"/>
  <c r="AZ829" i="7"/>
  <c r="BA829" i="7"/>
  <c r="BB829" i="7"/>
  <c r="BC829" i="7"/>
  <c r="BD829" i="7"/>
  <c r="BE829" i="7"/>
  <c r="BF829" i="7"/>
  <c r="BG829" i="7"/>
  <c r="BH829" i="7"/>
  <c r="BI829" i="7"/>
  <c r="BJ829" i="7"/>
  <c r="BK829" i="7"/>
  <c r="BL829" i="7"/>
  <c r="BM829" i="7"/>
  <c r="BN829" i="7"/>
  <c r="BO829" i="7"/>
  <c r="BP829" i="7"/>
  <c r="AQ829" i="6" s="1"/>
  <c r="BQ829" i="7"/>
  <c r="BR829" i="7"/>
  <c r="BS829" i="7"/>
  <c r="BT829" i="7"/>
  <c r="AR829" i="6" s="1"/>
  <c r="BU829" i="7"/>
  <c r="AS829" i="6" s="1"/>
  <c r="BV829" i="7"/>
  <c r="AT829" i="6" s="1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Y830" i="7"/>
  <c r="Z830" i="7"/>
  <c r="AA830" i="7"/>
  <c r="AB830" i="7"/>
  <c r="AC830" i="7"/>
  <c r="AD830" i="7"/>
  <c r="AE830" i="7"/>
  <c r="AF830" i="7"/>
  <c r="AG830" i="7"/>
  <c r="AH830" i="7"/>
  <c r="AI830" i="7"/>
  <c r="AJ830" i="7"/>
  <c r="AK830" i="7"/>
  <c r="AL830" i="7"/>
  <c r="AM830" i="7"/>
  <c r="AN830" i="7"/>
  <c r="AO830" i="7"/>
  <c r="AP830" i="7"/>
  <c r="AQ830" i="7"/>
  <c r="AR830" i="7"/>
  <c r="AS830" i="7"/>
  <c r="AT830" i="7"/>
  <c r="AU830" i="7"/>
  <c r="AV830" i="7"/>
  <c r="AW830" i="7"/>
  <c r="AX830" i="7"/>
  <c r="AY830" i="7"/>
  <c r="AZ830" i="7"/>
  <c r="BA830" i="7"/>
  <c r="BB830" i="7"/>
  <c r="BC830" i="7"/>
  <c r="BD830" i="7"/>
  <c r="BE830" i="7"/>
  <c r="BF830" i="7"/>
  <c r="BG830" i="7"/>
  <c r="BH830" i="7"/>
  <c r="BI830" i="7"/>
  <c r="BJ830" i="7"/>
  <c r="BK830" i="7"/>
  <c r="BL830" i="7"/>
  <c r="BM830" i="7"/>
  <c r="BN830" i="7"/>
  <c r="BO830" i="7"/>
  <c r="BP830" i="7"/>
  <c r="AQ830" i="6" s="1"/>
  <c r="BQ830" i="7"/>
  <c r="BR830" i="7"/>
  <c r="BS830" i="7"/>
  <c r="BT830" i="7"/>
  <c r="AR830" i="6" s="1"/>
  <c r="BU830" i="7"/>
  <c r="AS830" i="6" s="1"/>
  <c r="BV830" i="7"/>
  <c r="AT830" i="6" s="1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Y831" i="7"/>
  <c r="Z831" i="7"/>
  <c r="AA831" i="7"/>
  <c r="AB831" i="7"/>
  <c r="AC831" i="7"/>
  <c r="AD831" i="7"/>
  <c r="AE831" i="7"/>
  <c r="AF831" i="7"/>
  <c r="AG831" i="7"/>
  <c r="AH831" i="7"/>
  <c r="AI831" i="7"/>
  <c r="AJ831" i="7"/>
  <c r="AK831" i="7"/>
  <c r="AL831" i="7"/>
  <c r="AM831" i="7"/>
  <c r="AN831" i="7"/>
  <c r="AO831" i="7"/>
  <c r="AP831" i="7"/>
  <c r="AQ831" i="7"/>
  <c r="AR831" i="7"/>
  <c r="AS831" i="7"/>
  <c r="AT831" i="7"/>
  <c r="AU831" i="7"/>
  <c r="AV831" i="7"/>
  <c r="AW831" i="7"/>
  <c r="AX831" i="7"/>
  <c r="AY831" i="7"/>
  <c r="AZ831" i="7"/>
  <c r="BA831" i="7"/>
  <c r="BB831" i="7"/>
  <c r="BC831" i="7"/>
  <c r="BD831" i="7"/>
  <c r="BE831" i="7"/>
  <c r="BF831" i="7"/>
  <c r="BG831" i="7"/>
  <c r="BH831" i="7"/>
  <c r="BI831" i="7"/>
  <c r="BJ831" i="7"/>
  <c r="BK831" i="7"/>
  <c r="BL831" i="7"/>
  <c r="BM831" i="7"/>
  <c r="BN831" i="7"/>
  <c r="BO831" i="7"/>
  <c r="BP831" i="7"/>
  <c r="AQ831" i="6" s="1"/>
  <c r="BQ831" i="7"/>
  <c r="BR831" i="7"/>
  <c r="BS831" i="7"/>
  <c r="BT831" i="7"/>
  <c r="AR831" i="6" s="1"/>
  <c r="BU831" i="7"/>
  <c r="AS831" i="6" s="1"/>
  <c r="BV831" i="7"/>
  <c r="AT831" i="6" s="1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Y832" i="7"/>
  <c r="Z832" i="7"/>
  <c r="AA832" i="7"/>
  <c r="AB832" i="7"/>
  <c r="AC832" i="7"/>
  <c r="AD832" i="7"/>
  <c r="AE832" i="7"/>
  <c r="AF832" i="7"/>
  <c r="AG832" i="7"/>
  <c r="AH832" i="7"/>
  <c r="AI832" i="7"/>
  <c r="AJ832" i="7"/>
  <c r="AK832" i="7"/>
  <c r="AL832" i="7"/>
  <c r="AM832" i="7"/>
  <c r="AN832" i="7"/>
  <c r="AO832" i="7"/>
  <c r="AP832" i="7"/>
  <c r="AQ832" i="7"/>
  <c r="AR832" i="7"/>
  <c r="AS832" i="7"/>
  <c r="AT832" i="7"/>
  <c r="AU832" i="7"/>
  <c r="AV832" i="7"/>
  <c r="AW832" i="7"/>
  <c r="AX832" i="7"/>
  <c r="AY832" i="7"/>
  <c r="AZ832" i="7"/>
  <c r="BA832" i="7"/>
  <c r="BB832" i="7"/>
  <c r="BC832" i="7"/>
  <c r="BD832" i="7"/>
  <c r="BE832" i="7"/>
  <c r="BF832" i="7"/>
  <c r="BG832" i="7"/>
  <c r="BH832" i="7"/>
  <c r="BI832" i="7"/>
  <c r="BJ832" i="7"/>
  <c r="BK832" i="7"/>
  <c r="BL832" i="7"/>
  <c r="BM832" i="7"/>
  <c r="BN832" i="7"/>
  <c r="BO832" i="7"/>
  <c r="BP832" i="7"/>
  <c r="AQ832" i="6" s="1"/>
  <c r="BQ832" i="7"/>
  <c r="BR832" i="7"/>
  <c r="BS832" i="7"/>
  <c r="BT832" i="7"/>
  <c r="AR832" i="6" s="1"/>
  <c r="BU832" i="7"/>
  <c r="AS832" i="6" s="1"/>
  <c r="BV832" i="7"/>
  <c r="AT832" i="6" s="1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Y833" i="7"/>
  <c r="Z833" i="7"/>
  <c r="AA833" i="7"/>
  <c r="AB833" i="7"/>
  <c r="AC833" i="7"/>
  <c r="AD833" i="7"/>
  <c r="AE833" i="7"/>
  <c r="AF833" i="7"/>
  <c r="AG833" i="7"/>
  <c r="AH833" i="7"/>
  <c r="AI833" i="7"/>
  <c r="AJ833" i="7"/>
  <c r="AK833" i="7"/>
  <c r="AL833" i="7"/>
  <c r="AM833" i="7"/>
  <c r="AN833" i="7"/>
  <c r="AO833" i="7"/>
  <c r="AP833" i="7"/>
  <c r="AQ833" i="7"/>
  <c r="AR833" i="7"/>
  <c r="AS833" i="7"/>
  <c r="AT833" i="7"/>
  <c r="AU833" i="7"/>
  <c r="AV833" i="7"/>
  <c r="AW833" i="7"/>
  <c r="AX833" i="7"/>
  <c r="AY833" i="7"/>
  <c r="AZ833" i="7"/>
  <c r="BA833" i="7"/>
  <c r="BB833" i="7"/>
  <c r="BC833" i="7"/>
  <c r="BD833" i="7"/>
  <c r="BE833" i="7"/>
  <c r="BF833" i="7"/>
  <c r="BG833" i="7"/>
  <c r="BH833" i="7"/>
  <c r="BI833" i="7"/>
  <c r="BJ833" i="7"/>
  <c r="BK833" i="7"/>
  <c r="BL833" i="7"/>
  <c r="BM833" i="7"/>
  <c r="BN833" i="7"/>
  <c r="BO833" i="7"/>
  <c r="BP833" i="7"/>
  <c r="AQ833" i="6" s="1"/>
  <c r="BQ833" i="7"/>
  <c r="BR833" i="7"/>
  <c r="BS833" i="7"/>
  <c r="BT833" i="7"/>
  <c r="AR833" i="6" s="1"/>
  <c r="BU833" i="7"/>
  <c r="AS833" i="6" s="1"/>
  <c r="BV833" i="7"/>
  <c r="AT833" i="6" s="1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Y834" i="7"/>
  <c r="Z834" i="7"/>
  <c r="AA834" i="7"/>
  <c r="AB834" i="7"/>
  <c r="AC834" i="7"/>
  <c r="AD834" i="7"/>
  <c r="AE834" i="7"/>
  <c r="AF834" i="7"/>
  <c r="AG834" i="7"/>
  <c r="AH834" i="7"/>
  <c r="AI834" i="7"/>
  <c r="AJ834" i="7"/>
  <c r="AK834" i="7"/>
  <c r="AL834" i="7"/>
  <c r="AM834" i="7"/>
  <c r="AN834" i="7"/>
  <c r="AO834" i="7"/>
  <c r="AP834" i="7"/>
  <c r="AQ834" i="7"/>
  <c r="AR834" i="7"/>
  <c r="AS834" i="7"/>
  <c r="AT834" i="7"/>
  <c r="AU834" i="7"/>
  <c r="AV834" i="7"/>
  <c r="AW834" i="7"/>
  <c r="AX834" i="7"/>
  <c r="AY834" i="7"/>
  <c r="AZ834" i="7"/>
  <c r="BA834" i="7"/>
  <c r="BB834" i="7"/>
  <c r="BC834" i="7"/>
  <c r="BD834" i="7"/>
  <c r="BE834" i="7"/>
  <c r="BF834" i="7"/>
  <c r="BG834" i="7"/>
  <c r="BH834" i="7"/>
  <c r="BI834" i="7"/>
  <c r="BJ834" i="7"/>
  <c r="BK834" i="7"/>
  <c r="BL834" i="7"/>
  <c r="BM834" i="7"/>
  <c r="BN834" i="7"/>
  <c r="BO834" i="7"/>
  <c r="BP834" i="7"/>
  <c r="AQ834" i="6" s="1"/>
  <c r="BQ834" i="7"/>
  <c r="BR834" i="7"/>
  <c r="BS834" i="7"/>
  <c r="BT834" i="7"/>
  <c r="AR834" i="6" s="1"/>
  <c r="BU834" i="7"/>
  <c r="AS834" i="6" s="1"/>
  <c r="BV834" i="7"/>
  <c r="AT834" i="6" s="1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Y835" i="7"/>
  <c r="Z835" i="7"/>
  <c r="AA835" i="7"/>
  <c r="AB835" i="7"/>
  <c r="AC835" i="7"/>
  <c r="AD835" i="7"/>
  <c r="AE835" i="7"/>
  <c r="AF835" i="7"/>
  <c r="AG835" i="7"/>
  <c r="AH835" i="7"/>
  <c r="AI835" i="7"/>
  <c r="AJ835" i="7"/>
  <c r="AK835" i="7"/>
  <c r="AL835" i="7"/>
  <c r="AM835" i="7"/>
  <c r="AN835" i="7"/>
  <c r="AO835" i="7"/>
  <c r="AP835" i="7"/>
  <c r="AQ835" i="7"/>
  <c r="AR835" i="7"/>
  <c r="AS835" i="7"/>
  <c r="AT835" i="7"/>
  <c r="AU835" i="7"/>
  <c r="AV835" i="7"/>
  <c r="AW835" i="7"/>
  <c r="AX835" i="7"/>
  <c r="AY835" i="7"/>
  <c r="AZ835" i="7"/>
  <c r="BA835" i="7"/>
  <c r="BB835" i="7"/>
  <c r="BC835" i="7"/>
  <c r="BD835" i="7"/>
  <c r="BE835" i="7"/>
  <c r="BF835" i="7"/>
  <c r="BG835" i="7"/>
  <c r="BH835" i="7"/>
  <c r="BI835" i="7"/>
  <c r="BJ835" i="7"/>
  <c r="BK835" i="7"/>
  <c r="BL835" i="7"/>
  <c r="BM835" i="7"/>
  <c r="BN835" i="7"/>
  <c r="BO835" i="7"/>
  <c r="BP835" i="7"/>
  <c r="AQ835" i="6" s="1"/>
  <c r="BQ835" i="7"/>
  <c r="BR835" i="7"/>
  <c r="BS835" i="7"/>
  <c r="BT835" i="7"/>
  <c r="AR835" i="6" s="1"/>
  <c r="BU835" i="7"/>
  <c r="AS835" i="6" s="1"/>
  <c r="BV835" i="7"/>
  <c r="AT835" i="6" s="1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Y836" i="7"/>
  <c r="Z836" i="7"/>
  <c r="AA836" i="7"/>
  <c r="AB836" i="7"/>
  <c r="AC836" i="7"/>
  <c r="AD836" i="7"/>
  <c r="AE836" i="7"/>
  <c r="AF836" i="7"/>
  <c r="AG836" i="7"/>
  <c r="AH836" i="7"/>
  <c r="AI836" i="7"/>
  <c r="AJ836" i="7"/>
  <c r="AK836" i="7"/>
  <c r="AL836" i="7"/>
  <c r="AM836" i="7"/>
  <c r="AN836" i="7"/>
  <c r="AO836" i="7"/>
  <c r="AP836" i="7"/>
  <c r="AQ836" i="7"/>
  <c r="AR836" i="7"/>
  <c r="AS836" i="7"/>
  <c r="AT836" i="7"/>
  <c r="AU836" i="7"/>
  <c r="AV836" i="7"/>
  <c r="AW836" i="7"/>
  <c r="AX836" i="7"/>
  <c r="AY836" i="7"/>
  <c r="AZ836" i="7"/>
  <c r="BA836" i="7"/>
  <c r="BB836" i="7"/>
  <c r="BC836" i="7"/>
  <c r="BD836" i="7"/>
  <c r="BE836" i="7"/>
  <c r="BF836" i="7"/>
  <c r="BG836" i="7"/>
  <c r="BH836" i="7"/>
  <c r="BI836" i="7"/>
  <c r="BJ836" i="7"/>
  <c r="BK836" i="7"/>
  <c r="BL836" i="7"/>
  <c r="BM836" i="7"/>
  <c r="BN836" i="7"/>
  <c r="BO836" i="7"/>
  <c r="BP836" i="7"/>
  <c r="AQ836" i="6" s="1"/>
  <c r="BQ836" i="7"/>
  <c r="BR836" i="7"/>
  <c r="BS836" i="7"/>
  <c r="BT836" i="7"/>
  <c r="AR836" i="6" s="1"/>
  <c r="BU836" i="7"/>
  <c r="AS836" i="6" s="1"/>
  <c r="BV836" i="7"/>
  <c r="AT836" i="6" s="1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Y837" i="7"/>
  <c r="Z837" i="7"/>
  <c r="AA837" i="7"/>
  <c r="AB837" i="7"/>
  <c r="AC837" i="7"/>
  <c r="AD837" i="7"/>
  <c r="AE837" i="7"/>
  <c r="AF837" i="7"/>
  <c r="AG837" i="7"/>
  <c r="AH837" i="7"/>
  <c r="AI837" i="7"/>
  <c r="AJ837" i="7"/>
  <c r="AK837" i="7"/>
  <c r="AL837" i="7"/>
  <c r="AM837" i="7"/>
  <c r="AN837" i="7"/>
  <c r="AO837" i="7"/>
  <c r="AP837" i="7"/>
  <c r="AQ837" i="7"/>
  <c r="AR837" i="7"/>
  <c r="AS837" i="7"/>
  <c r="AT837" i="7"/>
  <c r="AU837" i="7"/>
  <c r="AV837" i="7"/>
  <c r="AW837" i="7"/>
  <c r="AX837" i="7"/>
  <c r="AY837" i="7"/>
  <c r="AZ837" i="7"/>
  <c r="BA837" i="7"/>
  <c r="BB837" i="7"/>
  <c r="BC837" i="7"/>
  <c r="BD837" i="7"/>
  <c r="BE837" i="7"/>
  <c r="BF837" i="7"/>
  <c r="BG837" i="7"/>
  <c r="BH837" i="7"/>
  <c r="BI837" i="7"/>
  <c r="BJ837" i="7"/>
  <c r="BK837" i="7"/>
  <c r="BL837" i="7"/>
  <c r="BM837" i="7"/>
  <c r="BN837" i="7"/>
  <c r="BO837" i="7"/>
  <c r="BP837" i="7"/>
  <c r="AQ837" i="6" s="1"/>
  <c r="BQ837" i="7"/>
  <c r="BR837" i="7"/>
  <c r="BS837" i="7"/>
  <c r="BT837" i="7"/>
  <c r="AR837" i="6" s="1"/>
  <c r="BU837" i="7"/>
  <c r="AS837" i="6" s="1"/>
  <c r="BV837" i="7"/>
  <c r="AT837" i="6" s="1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Y838" i="7"/>
  <c r="Z838" i="7"/>
  <c r="AA838" i="7"/>
  <c r="AB838" i="7"/>
  <c r="AC838" i="7"/>
  <c r="AD838" i="7"/>
  <c r="AE838" i="7"/>
  <c r="AF838" i="7"/>
  <c r="AG838" i="7"/>
  <c r="AH838" i="7"/>
  <c r="AI838" i="7"/>
  <c r="AJ838" i="7"/>
  <c r="AK838" i="7"/>
  <c r="AL838" i="7"/>
  <c r="AM838" i="7"/>
  <c r="AN838" i="7"/>
  <c r="AO838" i="7"/>
  <c r="AP838" i="7"/>
  <c r="AQ838" i="7"/>
  <c r="AR838" i="7"/>
  <c r="AS838" i="7"/>
  <c r="AT838" i="7"/>
  <c r="AU838" i="7"/>
  <c r="AV838" i="7"/>
  <c r="AW838" i="7"/>
  <c r="AX838" i="7"/>
  <c r="AY838" i="7"/>
  <c r="AZ838" i="7"/>
  <c r="BA838" i="7"/>
  <c r="BB838" i="7"/>
  <c r="BC838" i="7"/>
  <c r="BD838" i="7"/>
  <c r="BE838" i="7"/>
  <c r="BF838" i="7"/>
  <c r="BG838" i="7"/>
  <c r="BH838" i="7"/>
  <c r="BI838" i="7"/>
  <c r="BJ838" i="7"/>
  <c r="BK838" i="7"/>
  <c r="BL838" i="7"/>
  <c r="BM838" i="7"/>
  <c r="BN838" i="7"/>
  <c r="BO838" i="7"/>
  <c r="BP838" i="7"/>
  <c r="AQ838" i="6" s="1"/>
  <c r="BQ838" i="7"/>
  <c r="BR838" i="7"/>
  <c r="BS838" i="7"/>
  <c r="BT838" i="7"/>
  <c r="AR838" i="6" s="1"/>
  <c r="BU838" i="7"/>
  <c r="AS838" i="6" s="1"/>
  <c r="BV838" i="7"/>
  <c r="AT838" i="6" s="1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Y839" i="7"/>
  <c r="Z839" i="7"/>
  <c r="AA839" i="7"/>
  <c r="AB839" i="7"/>
  <c r="AC839" i="7"/>
  <c r="AD839" i="7"/>
  <c r="AE839" i="7"/>
  <c r="AF839" i="7"/>
  <c r="AG839" i="7"/>
  <c r="AH839" i="7"/>
  <c r="AI839" i="7"/>
  <c r="AJ839" i="7"/>
  <c r="AK839" i="7"/>
  <c r="AL839" i="7"/>
  <c r="AM839" i="7"/>
  <c r="AN839" i="7"/>
  <c r="AO839" i="7"/>
  <c r="AP839" i="7"/>
  <c r="AQ839" i="7"/>
  <c r="AR839" i="7"/>
  <c r="AS839" i="7"/>
  <c r="AT839" i="7"/>
  <c r="AU839" i="7"/>
  <c r="AV839" i="7"/>
  <c r="AW839" i="7"/>
  <c r="AX839" i="7"/>
  <c r="AY839" i="7"/>
  <c r="AZ839" i="7"/>
  <c r="BA839" i="7"/>
  <c r="BB839" i="7"/>
  <c r="BC839" i="7"/>
  <c r="BD839" i="7"/>
  <c r="BE839" i="7"/>
  <c r="BF839" i="7"/>
  <c r="BG839" i="7"/>
  <c r="BH839" i="7"/>
  <c r="BI839" i="7"/>
  <c r="BJ839" i="7"/>
  <c r="BK839" i="7"/>
  <c r="BL839" i="7"/>
  <c r="BM839" i="7"/>
  <c r="BN839" i="7"/>
  <c r="BO839" i="7"/>
  <c r="BP839" i="7"/>
  <c r="AQ839" i="6" s="1"/>
  <c r="BQ839" i="7"/>
  <c r="BR839" i="7"/>
  <c r="BS839" i="7"/>
  <c r="BT839" i="7"/>
  <c r="AR839" i="6" s="1"/>
  <c r="BU839" i="7"/>
  <c r="AS839" i="6" s="1"/>
  <c r="BV839" i="7"/>
  <c r="AT839" i="6" s="1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Y840" i="7"/>
  <c r="Z840" i="7"/>
  <c r="AA840" i="7"/>
  <c r="AB840" i="7"/>
  <c r="AC840" i="7"/>
  <c r="AD840" i="7"/>
  <c r="AE840" i="7"/>
  <c r="AF840" i="7"/>
  <c r="AG840" i="7"/>
  <c r="AH840" i="7"/>
  <c r="AI840" i="7"/>
  <c r="AJ840" i="7"/>
  <c r="AK840" i="7"/>
  <c r="AL840" i="7"/>
  <c r="AM840" i="7"/>
  <c r="AN840" i="7"/>
  <c r="AO840" i="7"/>
  <c r="AP840" i="7"/>
  <c r="AQ840" i="7"/>
  <c r="AR840" i="7"/>
  <c r="AS840" i="7"/>
  <c r="AT840" i="7"/>
  <c r="AU840" i="7"/>
  <c r="AV840" i="7"/>
  <c r="AW840" i="7"/>
  <c r="AX840" i="7"/>
  <c r="AY840" i="7"/>
  <c r="AZ840" i="7"/>
  <c r="BA840" i="7"/>
  <c r="BB840" i="7"/>
  <c r="BC840" i="7"/>
  <c r="BD840" i="7"/>
  <c r="BE840" i="7"/>
  <c r="BF840" i="7"/>
  <c r="BG840" i="7"/>
  <c r="BH840" i="7"/>
  <c r="BI840" i="7"/>
  <c r="BJ840" i="7"/>
  <c r="BK840" i="7"/>
  <c r="BL840" i="7"/>
  <c r="BM840" i="7"/>
  <c r="BN840" i="7"/>
  <c r="BO840" i="7"/>
  <c r="BP840" i="7"/>
  <c r="AQ840" i="6" s="1"/>
  <c r="BQ840" i="7"/>
  <c r="BR840" i="7"/>
  <c r="BS840" i="7"/>
  <c r="BT840" i="7"/>
  <c r="AR840" i="6" s="1"/>
  <c r="BU840" i="7"/>
  <c r="AS840" i="6" s="1"/>
  <c r="BV840" i="7"/>
  <c r="AT840" i="6" s="1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Y841" i="7"/>
  <c r="Z841" i="7"/>
  <c r="AA841" i="7"/>
  <c r="AB841" i="7"/>
  <c r="AC841" i="7"/>
  <c r="AD841" i="7"/>
  <c r="AE841" i="7"/>
  <c r="AF841" i="7"/>
  <c r="AG841" i="7"/>
  <c r="AH841" i="7"/>
  <c r="AI841" i="7"/>
  <c r="AJ841" i="7"/>
  <c r="AK841" i="7"/>
  <c r="AL841" i="7"/>
  <c r="AM841" i="7"/>
  <c r="AN841" i="7"/>
  <c r="AO841" i="7"/>
  <c r="AP841" i="7"/>
  <c r="AQ841" i="7"/>
  <c r="AR841" i="7"/>
  <c r="AS841" i="7"/>
  <c r="AT841" i="7"/>
  <c r="AU841" i="7"/>
  <c r="AV841" i="7"/>
  <c r="AW841" i="7"/>
  <c r="AX841" i="7"/>
  <c r="AY841" i="7"/>
  <c r="AZ841" i="7"/>
  <c r="BA841" i="7"/>
  <c r="BB841" i="7"/>
  <c r="BC841" i="7"/>
  <c r="BD841" i="7"/>
  <c r="BE841" i="7"/>
  <c r="BF841" i="7"/>
  <c r="BG841" i="7"/>
  <c r="BH841" i="7"/>
  <c r="BI841" i="7"/>
  <c r="BJ841" i="7"/>
  <c r="BK841" i="7"/>
  <c r="BL841" i="7"/>
  <c r="BM841" i="7"/>
  <c r="BN841" i="7"/>
  <c r="BO841" i="7"/>
  <c r="BP841" i="7"/>
  <c r="AQ841" i="6" s="1"/>
  <c r="BQ841" i="7"/>
  <c r="BR841" i="7"/>
  <c r="BS841" i="7"/>
  <c r="BT841" i="7"/>
  <c r="AR841" i="6" s="1"/>
  <c r="BU841" i="7"/>
  <c r="AS841" i="6" s="1"/>
  <c r="BV841" i="7"/>
  <c r="AT841" i="6" s="1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Y842" i="7"/>
  <c r="Z842" i="7"/>
  <c r="AA842" i="7"/>
  <c r="AB842" i="7"/>
  <c r="AC842" i="7"/>
  <c r="AD842" i="7"/>
  <c r="AE842" i="7"/>
  <c r="AF842" i="7"/>
  <c r="AG842" i="7"/>
  <c r="AH842" i="7"/>
  <c r="AI842" i="7"/>
  <c r="AJ842" i="7"/>
  <c r="AK842" i="7"/>
  <c r="AL842" i="7"/>
  <c r="AM842" i="7"/>
  <c r="AN842" i="7"/>
  <c r="AO842" i="7"/>
  <c r="AP842" i="7"/>
  <c r="AQ842" i="7"/>
  <c r="AR842" i="7"/>
  <c r="AS842" i="7"/>
  <c r="AT842" i="7"/>
  <c r="AU842" i="7"/>
  <c r="AV842" i="7"/>
  <c r="AW842" i="7"/>
  <c r="AX842" i="7"/>
  <c r="AY842" i="7"/>
  <c r="AZ842" i="7"/>
  <c r="BA842" i="7"/>
  <c r="BB842" i="7"/>
  <c r="BC842" i="7"/>
  <c r="BD842" i="7"/>
  <c r="BE842" i="7"/>
  <c r="BF842" i="7"/>
  <c r="BG842" i="7"/>
  <c r="BH842" i="7"/>
  <c r="BI842" i="7"/>
  <c r="BJ842" i="7"/>
  <c r="BK842" i="7"/>
  <c r="BL842" i="7"/>
  <c r="BM842" i="7"/>
  <c r="BN842" i="7"/>
  <c r="BO842" i="7"/>
  <c r="BP842" i="7"/>
  <c r="AQ842" i="6" s="1"/>
  <c r="BQ842" i="7"/>
  <c r="BR842" i="7"/>
  <c r="BS842" i="7"/>
  <c r="BT842" i="7"/>
  <c r="AR842" i="6" s="1"/>
  <c r="BU842" i="7"/>
  <c r="AS842" i="6" s="1"/>
  <c r="BV842" i="7"/>
  <c r="AT842" i="6" s="1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Y843" i="7"/>
  <c r="Z843" i="7"/>
  <c r="AA843" i="7"/>
  <c r="AB843" i="7"/>
  <c r="AC843" i="7"/>
  <c r="AD843" i="7"/>
  <c r="AE843" i="7"/>
  <c r="AF843" i="7"/>
  <c r="AG843" i="7"/>
  <c r="AH843" i="7"/>
  <c r="AI843" i="7"/>
  <c r="AJ843" i="7"/>
  <c r="AK843" i="7"/>
  <c r="AL843" i="7"/>
  <c r="AM843" i="7"/>
  <c r="AN843" i="7"/>
  <c r="AO843" i="7"/>
  <c r="AP843" i="7"/>
  <c r="AQ843" i="7"/>
  <c r="AR843" i="7"/>
  <c r="AS843" i="7"/>
  <c r="AT843" i="7"/>
  <c r="AU843" i="7"/>
  <c r="AV843" i="7"/>
  <c r="AW843" i="7"/>
  <c r="AX843" i="7"/>
  <c r="AY843" i="7"/>
  <c r="AZ843" i="7"/>
  <c r="BA843" i="7"/>
  <c r="BB843" i="7"/>
  <c r="BC843" i="7"/>
  <c r="BD843" i="7"/>
  <c r="BE843" i="7"/>
  <c r="BF843" i="7"/>
  <c r="BG843" i="7"/>
  <c r="BH843" i="7"/>
  <c r="BI843" i="7"/>
  <c r="BJ843" i="7"/>
  <c r="BK843" i="7"/>
  <c r="BL843" i="7"/>
  <c r="BM843" i="7"/>
  <c r="BN843" i="7"/>
  <c r="BO843" i="7"/>
  <c r="BP843" i="7"/>
  <c r="AQ843" i="6" s="1"/>
  <c r="BQ843" i="7"/>
  <c r="BR843" i="7"/>
  <c r="BS843" i="7"/>
  <c r="BT843" i="7"/>
  <c r="AR843" i="6" s="1"/>
  <c r="BU843" i="7"/>
  <c r="AS843" i="6" s="1"/>
  <c r="BV843" i="7"/>
  <c r="AT843" i="6" s="1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Y844" i="7"/>
  <c r="Z844" i="7"/>
  <c r="AA844" i="7"/>
  <c r="AB844" i="7"/>
  <c r="AC844" i="7"/>
  <c r="AD844" i="7"/>
  <c r="AE844" i="7"/>
  <c r="AF844" i="7"/>
  <c r="AG844" i="7"/>
  <c r="AH844" i="7"/>
  <c r="AI844" i="7"/>
  <c r="AJ844" i="7"/>
  <c r="AK844" i="7"/>
  <c r="AL844" i="7"/>
  <c r="AM844" i="7"/>
  <c r="AN844" i="7"/>
  <c r="AO844" i="7"/>
  <c r="AP844" i="7"/>
  <c r="AQ844" i="7"/>
  <c r="AR844" i="7"/>
  <c r="AS844" i="7"/>
  <c r="AT844" i="7"/>
  <c r="AU844" i="7"/>
  <c r="AV844" i="7"/>
  <c r="AW844" i="7"/>
  <c r="AX844" i="7"/>
  <c r="AY844" i="7"/>
  <c r="AZ844" i="7"/>
  <c r="BA844" i="7"/>
  <c r="BB844" i="7"/>
  <c r="BC844" i="7"/>
  <c r="BD844" i="7"/>
  <c r="BE844" i="7"/>
  <c r="BF844" i="7"/>
  <c r="BG844" i="7"/>
  <c r="BH844" i="7"/>
  <c r="BI844" i="7"/>
  <c r="BJ844" i="7"/>
  <c r="BK844" i="7"/>
  <c r="BL844" i="7"/>
  <c r="BM844" i="7"/>
  <c r="BN844" i="7"/>
  <c r="BO844" i="7"/>
  <c r="BP844" i="7"/>
  <c r="AQ844" i="6" s="1"/>
  <c r="BQ844" i="7"/>
  <c r="BR844" i="7"/>
  <c r="BS844" i="7"/>
  <c r="BT844" i="7"/>
  <c r="AR844" i="6" s="1"/>
  <c r="BU844" i="7"/>
  <c r="AS844" i="6" s="1"/>
  <c r="BV844" i="7"/>
  <c r="AT844" i="6" s="1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Y845" i="7"/>
  <c r="Z845" i="7"/>
  <c r="AA845" i="7"/>
  <c r="AB845" i="7"/>
  <c r="AC845" i="7"/>
  <c r="AD845" i="7"/>
  <c r="AE845" i="7"/>
  <c r="AF845" i="7"/>
  <c r="AG845" i="7"/>
  <c r="AH845" i="7"/>
  <c r="AI845" i="7"/>
  <c r="AJ845" i="7"/>
  <c r="AK845" i="7"/>
  <c r="AL845" i="7"/>
  <c r="AM845" i="7"/>
  <c r="AN845" i="7"/>
  <c r="AO845" i="7"/>
  <c r="AP845" i="7"/>
  <c r="AQ845" i="7"/>
  <c r="AR845" i="7"/>
  <c r="AS845" i="7"/>
  <c r="AT845" i="7"/>
  <c r="AU845" i="7"/>
  <c r="AV845" i="7"/>
  <c r="AW845" i="7"/>
  <c r="AX845" i="7"/>
  <c r="AY845" i="7"/>
  <c r="AZ845" i="7"/>
  <c r="BA845" i="7"/>
  <c r="BB845" i="7"/>
  <c r="BC845" i="7"/>
  <c r="BD845" i="7"/>
  <c r="BE845" i="7"/>
  <c r="BF845" i="7"/>
  <c r="BG845" i="7"/>
  <c r="BH845" i="7"/>
  <c r="BI845" i="7"/>
  <c r="BJ845" i="7"/>
  <c r="BK845" i="7"/>
  <c r="BL845" i="7"/>
  <c r="BM845" i="7"/>
  <c r="BN845" i="7"/>
  <c r="BO845" i="7"/>
  <c r="BP845" i="7"/>
  <c r="AQ845" i="6" s="1"/>
  <c r="BQ845" i="7"/>
  <c r="BR845" i="7"/>
  <c r="BS845" i="7"/>
  <c r="BT845" i="7"/>
  <c r="AR845" i="6" s="1"/>
  <c r="BU845" i="7"/>
  <c r="AS845" i="6" s="1"/>
  <c r="BV845" i="7"/>
  <c r="AT845" i="6" s="1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Y846" i="7"/>
  <c r="Z846" i="7"/>
  <c r="AA846" i="7"/>
  <c r="AB846" i="7"/>
  <c r="AC846" i="7"/>
  <c r="AD846" i="7"/>
  <c r="AE846" i="7"/>
  <c r="AF846" i="7"/>
  <c r="AG846" i="7"/>
  <c r="AH846" i="7"/>
  <c r="AI846" i="7"/>
  <c r="AJ846" i="7"/>
  <c r="AK846" i="7"/>
  <c r="AL846" i="7"/>
  <c r="AM846" i="7"/>
  <c r="AN846" i="7"/>
  <c r="AO846" i="7"/>
  <c r="AP846" i="7"/>
  <c r="AQ846" i="7"/>
  <c r="AR846" i="7"/>
  <c r="AS846" i="7"/>
  <c r="AT846" i="7"/>
  <c r="AU846" i="7"/>
  <c r="AV846" i="7"/>
  <c r="AW846" i="7"/>
  <c r="AX846" i="7"/>
  <c r="AY846" i="7"/>
  <c r="AZ846" i="7"/>
  <c r="BA846" i="7"/>
  <c r="BB846" i="7"/>
  <c r="BC846" i="7"/>
  <c r="BD846" i="7"/>
  <c r="BE846" i="7"/>
  <c r="BF846" i="7"/>
  <c r="BG846" i="7"/>
  <c r="BH846" i="7"/>
  <c r="BI846" i="7"/>
  <c r="BJ846" i="7"/>
  <c r="BK846" i="7"/>
  <c r="BL846" i="7"/>
  <c r="BM846" i="7"/>
  <c r="BN846" i="7"/>
  <c r="BO846" i="7"/>
  <c r="BP846" i="7"/>
  <c r="AQ846" i="6" s="1"/>
  <c r="BQ846" i="7"/>
  <c r="BR846" i="7"/>
  <c r="BS846" i="7"/>
  <c r="BT846" i="7"/>
  <c r="AR846" i="6" s="1"/>
  <c r="BU846" i="7"/>
  <c r="AS846" i="6" s="1"/>
  <c r="BV846" i="7"/>
  <c r="AT846" i="6" s="1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Y847" i="7"/>
  <c r="Z847" i="7"/>
  <c r="AA847" i="7"/>
  <c r="AB847" i="7"/>
  <c r="AC847" i="7"/>
  <c r="AD847" i="7"/>
  <c r="AE847" i="7"/>
  <c r="AF847" i="7"/>
  <c r="AG847" i="7"/>
  <c r="AH847" i="7"/>
  <c r="AI847" i="7"/>
  <c r="AJ847" i="7"/>
  <c r="AK847" i="7"/>
  <c r="AL847" i="7"/>
  <c r="AM847" i="7"/>
  <c r="AN847" i="7"/>
  <c r="AO847" i="7"/>
  <c r="AP847" i="7"/>
  <c r="AQ847" i="7"/>
  <c r="AR847" i="7"/>
  <c r="AS847" i="7"/>
  <c r="AT847" i="7"/>
  <c r="AU847" i="7"/>
  <c r="AV847" i="7"/>
  <c r="AW847" i="7"/>
  <c r="AX847" i="7"/>
  <c r="AY847" i="7"/>
  <c r="AZ847" i="7"/>
  <c r="BA847" i="7"/>
  <c r="BB847" i="7"/>
  <c r="BC847" i="7"/>
  <c r="BD847" i="7"/>
  <c r="BE847" i="7"/>
  <c r="BF847" i="7"/>
  <c r="BG847" i="7"/>
  <c r="BH847" i="7"/>
  <c r="BI847" i="7"/>
  <c r="BJ847" i="7"/>
  <c r="BK847" i="7"/>
  <c r="BL847" i="7"/>
  <c r="BM847" i="7"/>
  <c r="BN847" i="7"/>
  <c r="BO847" i="7"/>
  <c r="BP847" i="7"/>
  <c r="AQ847" i="6" s="1"/>
  <c r="BQ847" i="7"/>
  <c r="BR847" i="7"/>
  <c r="BS847" i="7"/>
  <c r="BT847" i="7"/>
  <c r="AR847" i="6" s="1"/>
  <c r="BU847" i="7"/>
  <c r="AS847" i="6" s="1"/>
  <c r="BV847" i="7"/>
  <c r="AT847" i="6" s="1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Y848" i="7"/>
  <c r="Z848" i="7"/>
  <c r="AA848" i="7"/>
  <c r="AB848" i="7"/>
  <c r="AC848" i="7"/>
  <c r="AD848" i="7"/>
  <c r="AE848" i="7"/>
  <c r="AF848" i="7"/>
  <c r="AG848" i="7"/>
  <c r="AH848" i="7"/>
  <c r="AI848" i="7"/>
  <c r="AJ848" i="7"/>
  <c r="AK848" i="7"/>
  <c r="AL848" i="7"/>
  <c r="AM848" i="7"/>
  <c r="AN848" i="7"/>
  <c r="AO848" i="7"/>
  <c r="AP848" i="7"/>
  <c r="AQ848" i="7"/>
  <c r="AR848" i="7"/>
  <c r="AS848" i="7"/>
  <c r="AT848" i="7"/>
  <c r="AU848" i="7"/>
  <c r="AV848" i="7"/>
  <c r="AW848" i="7"/>
  <c r="AX848" i="7"/>
  <c r="AY848" i="7"/>
  <c r="AZ848" i="7"/>
  <c r="BA848" i="7"/>
  <c r="BB848" i="7"/>
  <c r="BC848" i="7"/>
  <c r="BD848" i="7"/>
  <c r="BE848" i="7"/>
  <c r="BF848" i="7"/>
  <c r="BG848" i="7"/>
  <c r="BH848" i="7"/>
  <c r="BI848" i="7"/>
  <c r="BJ848" i="7"/>
  <c r="BK848" i="7"/>
  <c r="BL848" i="7"/>
  <c r="BM848" i="7"/>
  <c r="BN848" i="7"/>
  <c r="BO848" i="7"/>
  <c r="BP848" i="7"/>
  <c r="AQ848" i="6" s="1"/>
  <c r="BQ848" i="7"/>
  <c r="BR848" i="7"/>
  <c r="BS848" i="7"/>
  <c r="BT848" i="7"/>
  <c r="AR848" i="6" s="1"/>
  <c r="BU848" i="7"/>
  <c r="AS848" i="6" s="1"/>
  <c r="BV848" i="7"/>
  <c r="AT848" i="6" s="1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Y849" i="7"/>
  <c r="Z849" i="7"/>
  <c r="AA849" i="7"/>
  <c r="AB849" i="7"/>
  <c r="AC849" i="7"/>
  <c r="AD849" i="7"/>
  <c r="AE849" i="7"/>
  <c r="AF849" i="7"/>
  <c r="AG849" i="7"/>
  <c r="AH849" i="7"/>
  <c r="AI849" i="7"/>
  <c r="AJ849" i="7"/>
  <c r="AK849" i="7"/>
  <c r="AL849" i="7"/>
  <c r="AM849" i="7"/>
  <c r="AN849" i="7"/>
  <c r="AO849" i="7"/>
  <c r="AP849" i="7"/>
  <c r="AQ849" i="7"/>
  <c r="AR849" i="7"/>
  <c r="AS849" i="7"/>
  <c r="AT849" i="7"/>
  <c r="AU849" i="7"/>
  <c r="AV849" i="7"/>
  <c r="AW849" i="7"/>
  <c r="AX849" i="7"/>
  <c r="AY849" i="7"/>
  <c r="AZ849" i="7"/>
  <c r="BA849" i="7"/>
  <c r="BB849" i="7"/>
  <c r="BC849" i="7"/>
  <c r="BD849" i="7"/>
  <c r="BE849" i="7"/>
  <c r="BF849" i="7"/>
  <c r="BG849" i="7"/>
  <c r="BH849" i="7"/>
  <c r="BI849" i="7"/>
  <c r="BJ849" i="7"/>
  <c r="BK849" i="7"/>
  <c r="BL849" i="7"/>
  <c r="BM849" i="7"/>
  <c r="BN849" i="7"/>
  <c r="BO849" i="7"/>
  <c r="BP849" i="7"/>
  <c r="AQ849" i="6" s="1"/>
  <c r="BQ849" i="7"/>
  <c r="BR849" i="7"/>
  <c r="BS849" i="7"/>
  <c r="BT849" i="7"/>
  <c r="AR849" i="6" s="1"/>
  <c r="BU849" i="7"/>
  <c r="AS849" i="6" s="1"/>
  <c r="BV849" i="7"/>
  <c r="AT849" i="6" s="1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Y850" i="7"/>
  <c r="Z850" i="7"/>
  <c r="AA850" i="7"/>
  <c r="AB850" i="7"/>
  <c r="AC850" i="7"/>
  <c r="AD850" i="7"/>
  <c r="AE850" i="7"/>
  <c r="AF850" i="7"/>
  <c r="AG850" i="7"/>
  <c r="AH850" i="7"/>
  <c r="AI850" i="7"/>
  <c r="AJ850" i="7"/>
  <c r="AK850" i="7"/>
  <c r="AL850" i="7"/>
  <c r="AM850" i="7"/>
  <c r="AN850" i="7"/>
  <c r="AO850" i="7"/>
  <c r="AP850" i="7"/>
  <c r="AQ850" i="7"/>
  <c r="AR850" i="7"/>
  <c r="AS850" i="7"/>
  <c r="AT850" i="7"/>
  <c r="AU850" i="7"/>
  <c r="AV850" i="7"/>
  <c r="AW850" i="7"/>
  <c r="AX850" i="7"/>
  <c r="AY850" i="7"/>
  <c r="AZ850" i="7"/>
  <c r="BA850" i="7"/>
  <c r="BB850" i="7"/>
  <c r="BC850" i="7"/>
  <c r="BD850" i="7"/>
  <c r="BE850" i="7"/>
  <c r="BF850" i="7"/>
  <c r="BG850" i="7"/>
  <c r="BH850" i="7"/>
  <c r="BI850" i="7"/>
  <c r="BJ850" i="7"/>
  <c r="BK850" i="7"/>
  <c r="BL850" i="7"/>
  <c r="BM850" i="7"/>
  <c r="BN850" i="7"/>
  <c r="BO850" i="7"/>
  <c r="BP850" i="7"/>
  <c r="AQ850" i="6" s="1"/>
  <c r="BQ850" i="7"/>
  <c r="BR850" i="7"/>
  <c r="BS850" i="7"/>
  <c r="BT850" i="7"/>
  <c r="AR850" i="6" s="1"/>
  <c r="BU850" i="7"/>
  <c r="AS850" i="6" s="1"/>
  <c r="BV850" i="7"/>
  <c r="AT850" i="6" s="1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Y851" i="7"/>
  <c r="Z851" i="7"/>
  <c r="AA851" i="7"/>
  <c r="AB851" i="7"/>
  <c r="AC851" i="7"/>
  <c r="AD851" i="7"/>
  <c r="AE851" i="7"/>
  <c r="AF851" i="7"/>
  <c r="AG851" i="7"/>
  <c r="AH851" i="7"/>
  <c r="AI851" i="7"/>
  <c r="AJ851" i="7"/>
  <c r="AK851" i="7"/>
  <c r="AL851" i="7"/>
  <c r="AM851" i="7"/>
  <c r="AN851" i="7"/>
  <c r="AO851" i="7"/>
  <c r="AP851" i="7"/>
  <c r="AQ851" i="7"/>
  <c r="AR851" i="7"/>
  <c r="AS851" i="7"/>
  <c r="AT851" i="7"/>
  <c r="AU851" i="7"/>
  <c r="AV851" i="7"/>
  <c r="AW851" i="7"/>
  <c r="AX851" i="7"/>
  <c r="AY851" i="7"/>
  <c r="AZ851" i="7"/>
  <c r="BA851" i="7"/>
  <c r="BB851" i="7"/>
  <c r="BC851" i="7"/>
  <c r="BD851" i="7"/>
  <c r="BE851" i="7"/>
  <c r="BF851" i="7"/>
  <c r="BG851" i="7"/>
  <c r="BH851" i="7"/>
  <c r="BI851" i="7"/>
  <c r="BJ851" i="7"/>
  <c r="BK851" i="7"/>
  <c r="BL851" i="7"/>
  <c r="BM851" i="7"/>
  <c r="BN851" i="7"/>
  <c r="BO851" i="7"/>
  <c r="BP851" i="7"/>
  <c r="AQ851" i="6" s="1"/>
  <c r="BQ851" i="7"/>
  <c r="BR851" i="7"/>
  <c r="BS851" i="7"/>
  <c r="BT851" i="7"/>
  <c r="AR851" i="6" s="1"/>
  <c r="BU851" i="7"/>
  <c r="AS851" i="6" s="1"/>
  <c r="BV851" i="7"/>
  <c r="AT851" i="6" s="1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Y852" i="7"/>
  <c r="Z852" i="7"/>
  <c r="AA852" i="7"/>
  <c r="AB852" i="7"/>
  <c r="AC852" i="7"/>
  <c r="AD852" i="7"/>
  <c r="AE852" i="7"/>
  <c r="AF852" i="7"/>
  <c r="AG852" i="7"/>
  <c r="AH852" i="7"/>
  <c r="AI852" i="7"/>
  <c r="AJ852" i="7"/>
  <c r="AK852" i="7"/>
  <c r="AL852" i="7"/>
  <c r="AM852" i="7"/>
  <c r="AN852" i="7"/>
  <c r="AO852" i="7"/>
  <c r="AP852" i="7"/>
  <c r="AQ852" i="7"/>
  <c r="AR852" i="7"/>
  <c r="AS852" i="7"/>
  <c r="AT852" i="7"/>
  <c r="AU852" i="7"/>
  <c r="AV852" i="7"/>
  <c r="AW852" i="7"/>
  <c r="AX852" i="7"/>
  <c r="AY852" i="7"/>
  <c r="AZ852" i="7"/>
  <c r="BA852" i="7"/>
  <c r="BB852" i="7"/>
  <c r="BC852" i="7"/>
  <c r="BD852" i="7"/>
  <c r="BE852" i="7"/>
  <c r="BF852" i="7"/>
  <c r="BG852" i="7"/>
  <c r="BH852" i="7"/>
  <c r="BI852" i="7"/>
  <c r="BJ852" i="7"/>
  <c r="BK852" i="7"/>
  <c r="BL852" i="7"/>
  <c r="BM852" i="7"/>
  <c r="BN852" i="7"/>
  <c r="BO852" i="7"/>
  <c r="BP852" i="7"/>
  <c r="AQ852" i="6" s="1"/>
  <c r="BQ852" i="7"/>
  <c r="BR852" i="7"/>
  <c r="BS852" i="7"/>
  <c r="BT852" i="7"/>
  <c r="AR852" i="6" s="1"/>
  <c r="BU852" i="7"/>
  <c r="AS852" i="6" s="1"/>
  <c r="BV852" i="7"/>
  <c r="AT852" i="6" s="1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Y853" i="7"/>
  <c r="Z853" i="7"/>
  <c r="AA853" i="7"/>
  <c r="AB853" i="7"/>
  <c r="AC853" i="7"/>
  <c r="AD853" i="7"/>
  <c r="AE853" i="7"/>
  <c r="AF853" i="7"/>
  <c r="AG853" i="7"/>
  <c r="AH853" i="7"/>
  <c r="AI853" i="7"/>
  <c r="AJ853" i="7"/>
  <c r="AK853" i="7"/>
  <c r="AL853" i="7"/>
  <c r="AM853" i="7"/>
  <c r="AN853" i="7"/>
  <c r="AO853" i="7"/>
  <c r="AP853" i="7"/>
  <c r="AQ853" i="7"/>
  <c r="AR853" i="7"/>
  <c r="AS853" i="7"/>
  <c r="AT853" i="7"/>
  <c r="AU853" i="7"/>
  <c r="AV853" i="7"/>
  <c r="AW853" i="7"/>
  <c r="AX853" i="7"/>
  <c r="AY853" i="7"/>
  <c r="AZ853" i="7"/>
  <c r="BA853" i="7"/>
  <c r="BB853" i="7"/>
  <c r="BC853" i="7"/>
  <c r="BD853" i="7"/>
  <c r="BE853" i="7"/>
  <c r="BF853" i="7"/>
  <c r="BG853" i="7"/>
  <c r="BH853" i="7"/>
  <c r="BI853" i="7"/>
  <c r="BJ853" i="7"/>
  <c r="BK853" i="7"/>
  <c r="BL853" i="7"/>
  <c r="BM853" i="7"/>
  <c r="BN853" i="7"/>
  <c r="BO853" i="7"/>
  <c r="BP853" i="7"/>
  <c r="AQ853" i="6" s="1"/>
  <c r="BQ853" i="7"/>
  <c r="BR853" i="7"/>
  <c r="BS853" i="7"/>
  <c r="BT853" i="7"/>
  <c r="AR853" i="6" s="1"/>
  <c r="BU853" i="7"/>
  <c r="AS853" i="6" s="1"/>
  <c r="BV853" i="7"/>
  <c r="AT853" i="6" s="1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Y854" i="7"/>
  <c r="Z854" i="7"/>
  <c r="AA854" i="7"/>
  <c r="AB854" i="7"/>
  <c r="AC854" i="7"/>
  <c r="AD854" i="7"/>
  <c r="AE854" i="7"/>
  <c r="AF854" i="7"/>
  <c r="AG854" i="7"/>
  <c r="AH854" i="7"/>
  <c r="AI854" i="7"/>
  <c r="AJ854" i="7"/>
  <c r="AK854" i="7"/>
  <c r="AL854" i="7"/>
  <c r="AM854" i="7"/>
  <c r="AN854" i="7"/>
  <c r="AO854" i="7"/>
  <c r="AP854" i="7"/>
  <c r="AQ854" i="7"/>
  <c r="AR854" i="7"/>
  <c r="AS854" i="7"/>
  <c r="AT854" i="7"/>
  <c r="AU854" i="7"/>
  <c r="AV854" i="7"/>
  <c r="AW854" i="7"/>
  <c r="AX854" i="7"/>
  <c r="AY854" i="7"/>
  <c r="AZ854" i="7"/>
  <c r="BA854" i="7"/>
  <c r="BB854" i="7"/>
  <c r="BC854" i="7"/>
  <c r="BD854" i="7"/>
  <c r="BE854" i="7"/>
  <c r="BF854" i="7"/>
  <c r="BG854" i="7"/>
  <c r="BH854" i="7"/>
  <c r="BI854" i="7"/>
  <c r="BJ854" i="7"/>
  <c r="BK854" i="7"/>
  <c r="BL854" i="7"/>
  <c r="BM854" i="7"/>
  <c r="BN854" i="7"/>
  <c r="BO854" i="7"/>
  <c r="BP854" i="7"/>
  <c r="AQ854" i="6" s="1"/>
  <c r="BQ854" i="7"/>
  <c r="BR854" i="7"/>
  <c r="BS854" i="7"/>
  <c r="BT854" i="7"/>
  <c r="AR854" i="6" s="1"/>
  <c r="BU854" i="7"/>
  <c r="AS854" i="6" s="1"/>
  <c r="BV854" i="7"/>
  <c r="AT854" i="6" s="1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Y855" i="7"/>
  <c r="Z855" i="7"/>
  <c r="AA855" i="7"/>
  <c r="AB855" i="7"/>
  <c r="AC855" i="7"/>
  <c r="AD855" i="7"/>
  <c r="AE855" i="7"/>
  <c r="AF855" i="7"/>
  <c r="AG855" i="7"/>
  <c r="AH855" i="7"/>
  <c r="AI855" i="7"/>
  <c r="AJ855" i="7"/>
  <c r="AK855" i="7"/>
  <c r="AL855" i="7"/>
  <c r="AM855" i="7"/>
  <c r="AN855" i="7"/>
  <c r="AO855" i="7"/>
  <c r="AP855" i="7"/>
  <c r="AQ855" i="7"/>
  <c r="AR855" i="7"/>
  <c r="AS855" i="7"/>
  <c r="AT855" i="7"/>
  <c r="AU855" i="7"/>
  <c r="AV855" i="7"/>
  <c r="AW855" i="7"/>
  <c r="AX855" i="7"/>
  <c r="AY855" i="7"/>
  <c r="AZ855" i="7"/>
  <c r="BA855" i="7"/>
  <c r="BB855" i="7"/>
  <c r="BC855" i="7"/>
  <c r="BD855" i="7"/>
  <c r="BE855" i="7"/>
  <c r="BF855" i="7"/>
  <c r="BG855" i="7"/>
  <c r="BH855" i="7"/>
  <c r="BI855" i="7"/>
  <c r="BJ855" i="7"/>
  <c r="BK855" i="7"/>
  <c r="BL855" i="7"/>
  <c r="BM855" i="7"/>
  <c r="BN855" i="7"/>
  <c r="BO855" i="7"/>
  <c r="BP855" i="7"/>
  <c r="AQ855" i="6" s="1"/>
  <c r="BQ855" i="7"/>
  <c r="BR855" i="7"/>
  <c r="BS855" i="7"/>
  <c r="BT855" i="7"/>
  <c r="AR855" i="6" s="1"/>
  <c r="BU855" i="7"/>
  <c r="AS855" i="6" s="1"/>
  <c r="BV855" i="7"/>
  <c r="AT855" i="6" s="1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Y856" i="7"/>
  <c r="Z856" i="7"/>
  <c r="AA856" i="7"/>
  <c r="AB856" i="7"/>
  <c r="AC856" i="7"/>
  <c r="AD856" i="7"/>
  <c r="AE856" i="7"/>
  <c r="AF856" i="7"/>
  <c r="AG856" i="7"/>
  <c r="AH856" i="7"/>
  <c r="AI856" i="7"/>
  <c r="AJ856" i="7"/>
  <c r="AK856" i="7"/>
  <c r="AL856" i="7"/>
  <c r="AM856" i="7"/>
  <c r="AN856" i="7"/>
  <c r="AO856" i="7"/>
  <c r="AP856" i="7"/>
  <c r="AQ856" i="7"/>
  <c r="AR856" i="7"/>
  <c r="AS856" i="7"/>
  <c r="AT856" i="7"/>
  <c r="AU856" i="7"/>
  <c r="AV856" i="7"/>
  <c r="AW856" i="7"/>
  <c r="AX856" i="7"/>
  <c r="AY856" i="7"/>
  <c r="AZ856" i="7"/>
  <c r="BA856" i="7"/>
  <c r="BB856" i="7"/>
  <c r="BC856" i="7"/>
  <c r="BD856" i="7"/>
  <c r="BE856" i="7"/>
  <c r="BF856" i="7"/>
  <c r="BG856" i="7"/>
  <c r="BH856" i="7"/>
  <c r="BI856" i="7"/>
  <c r="BJ856" i="7"/>
  <c r="BK856" i="7"/>
  <c r="BL856" i="7"/>
  <c r="BM856" i="7"/>
  <c r="BN856" i="7"/>
  <c r="BO856" i="7"/>
  <c r="BP856" i="7"/>
  <c r="AQ856" i="6" s="1"/>
  <c r="BQ856" i="7"/>
  <c r="BR856" i="7"/>
  <c r="BS856" i="7"/>
  <c r="BT856" i="7"/>
  <c r="AR856" i="6" s="1"/>
  <c r="BU856" i="7"/>
  <c r="AS856" i="6" s="1"/>
  <c r="BV856" i="7"/>
  <c r="AT856" i="6" s="1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Y857" i="7"/>
  <c r="Z857" i="7"/>
  <c r="AA857" i="7"/>
  <c r="AB857" i="7"/>
  <c r="AC857" i="7"/>
  <c r="AD857" i="7"/>
  <c r="AE857" i="7"/>
  <c r="AF857" i="7"/>
  <c r="AG857" i="7"/>
  <c r="AH857" i="7"/>
  <c r="AI857" i="7"/>
  <c r="AJ857" i="7"/>
  <c r="AK857" i="7"/>
  <c r="AL857" i="7"/>
  <c r="AM857" i="7"/>
  <c r="AN857" i="7"/>
  <c r="AO857" i="7"/>
  <c r="AP857" i="7"/>
  <c r="AQ857" i="7"/>
  <c r="AR857" i="7"/>
  <c r="AS857" i="7"/>
  <c r="AT857" i="7"/>
  <c r="AU857" i="7"/>
  <c r="AV857" i="7"/>
  <c r="AW857" i="7"/>
  <c r="AX857" i="7"/>
  <c r="AY857" i="7"/>
  <c r="AZ857" i="7"/>
  <c r="BA857" i="7"/>
  <c r="BB857" i="7"/>
  <c r="BC857" i="7"/>
  <c r="BD857" i="7"/>
  <c r="BE857" i="7"/>
  <c r="BF857" i="7"/>
  <c r="BG857" i="7"/>
  <c r="BH857" i="7"/>
  <c r="BI857" i="7"/>
  <c r="BJ857" i="7"/>
  <c r="BK857" i="7"/>
  <c r="BL857" i="7"/>
  <c r="BM857" i="7"/>
  <c r="BN857" i="7"/>
  <c r="BO857" i="7"/>
  <c r="BP857" i="7"/>
  <c r="AQ857" i="6" s="1"/>
  <c r="BQ857" i="7"/>
  <c r="BR857" i="7"/>
  <c r="BS857" i="7"/>
  <c r="BT857" i="7"/>
  <c r="AR857" i="6" s="1"/>
  <c r="BU857" i="7"/>
  <c r="AS857" i="6" s="1"/>
  <c r="BV857" i="7"/>
  <c r="AT857" i="6" s="1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Y858" i="7"/>
  <c r="Z858" i="7"/>
  <c r="AA858" i="7"/>
  <c r="AB858" i="7"/>
  <c r="AC858" i="7"/>
  <c r="AD858" i="7"/>
  <c r="AE858" i="7"/>
  <c r="AF858" i="7"/>
  <c r="AG858" i="7"/>
  <c r="AH858" i="7"/>
  <c r="AI858" i="7"/>
  <c r="AJ858" i="7"/>
  <c r="AK858" i="7"/>
  <c r="AL858" i="7"/>
  <c r="AM858" i="7"/>
  <c r="AN858" i="7"/>
  <c r="AO858" i="7"/>
  <c r="AP858" i="7"/>
  <c r="AQ858" i="7"/>
  <c r="AR858" i="7"/>
  <c r="AS858" i="7"/>
  <c r="AT858" i="7"/>
  <c r="AU858" i="7"/>
  <c r="AV858" i="7"/>
  <c r="AW858" i="7"/>
  <c r="AX858" i="7"/>
  <c r="AY858" i="7"/>
  <c r="AZ858" i="7"/>
  <c r="BA858" i="7"/>
  <c r="BB858" i="7"/>
  <c r="BC858" i="7"/>
  <c r="BD858" i="7"/>
  <c r="BE858" i="7"/>
  <c r="BF858" i="7"/>
  <c r="BG858" i="7"/>
  <c r="BH858" i="7"/>
  <c r="BI858" i="7"/>
  <c r="BJ858" i="7"/>
  <c r="BK858" i="7"/>
  <c r="BL858" i="7"/>
  <c r="BM858" i="7"/>
  <c r="BN858" i="7"/>
  <c r="BO858" i="7"/>
  <c r="BP858" i="7"/>
  <c r="AQ858" i="6" s="1"/>
  <c r="BQ858" i="7"/>
  <c r="BR858" i="7"/>
  <c r="BS858" i="7"/>
  <c r="BT858" i="7"/>
  <c r="AR858" i="6" s="1"/>
  <c r="BU858" i="7"/>
  <c r="AS858" i="6" s="1"/>
  <c r="BV858" i="7"/>
  <c r="AT858" i="6" s="1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Y859" i="7"/>
  <c r="Z859" i="7"/>
  <c r="AA859" i="7"/>
  <c r="AB859" i="7"/>
  <c r="AC859" i="7"/>
  <c r="AD859" i="7"/>
  <c r="AE859" i="7"/>
  <c r="AF859" i="7"/>
  <c r="AG859" i="7"/>
  <c r="AH859" i="7"/>
  <c r="AI859" i="7"/>
  <c r="AJ859" i="7"/>
  <c r="AK859" i="7"/>
  <c r="AL859" i="7"/>
  <c r="AM859" i="7"/>
  <c r="AN859" i="7"/>
  <c r="AO859" i="7"/>
  <c r="AP859" i="7"/>
  <c r="AQ859" i="7"/>
  <c r="AR859" i="7"/>
  <c r="AS859" i="7"/>
  <c r="AT859" i="7"/>
  <c r="AU859" i="7"/>
  <c r="AV859" i="7"/>
  <c r="AW859" i="7"/>
  <c r="AX859" i="7"/>
  <c r="AY859" i="7"/>
  <c r="AZ859" i="7"/>
  <c r="BA859" i="7"/>
  <c r="BB859" i="7"/>
  <c r="BC859" i="7"/>
  <c r="BD859" i="7"/>
  <c r="BE859" i="7"/>
  <c r="BF859" i="7"/>
  <c r="BG859" i="7"/>
  <c r="BH859" i="7"/>
  <c r="BI859" i="7"/>
  <c r="BJ859" i="7"/>
  <c r="BK859" i="7"/>
  <c r="BL859" i="7"/>
  <c r="BM859" i="7"/>
  <c r="BN859" i="7"/>
  <c r="BO859" i="7"/>
  <c r="BP859" i="7"/>
  <c r="AQ859" i="6" s="1"/>
  <c r="BQ859" i="7"/>
  <c r="BR859" i="7"/>
  <c r="BS859" i="7"/>
  <c r="BT859" i="7"/>
  <c r="AR859" i="6" s="1"/>
  <c r="BU859" i="7"/>
  <c r="AS859" i="6" s="1"/>
  <c r="BV859" i="7"/>
  <c r="AT859" i="6" s="1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Y860" i="7"/>
  <c r="Z860" i="7"/>
  <c r="AA860" i="7"/>
  <c r="AB860" i="7"/>
  <c r="AC860" i="7"/>
  <c r="AD860" i="7"/>
  <c r="AE860" i="7"/>
  <c r="AF860" i="7"/>
  <c r="AG860" i="7"/>
  <c r="AH860" i="7"/>
  <c r="AI860" i="7"/>
  <c r="AJ860" i="7"/>
  <c r="AK860" i="7"/>
  <c r="AL860" i="7"/>
  <c r="AM860" i="7"/>
  <c r="AN860" i="7"/>
  <c r="AO860" i="7"/>
  <c r="AP860" i="7"/>
  <c r="AQ860" i="7"/>
  <c r="AR860" i="7"/>
  <c r="AS860" i="7"/>
  <c r="AT860" i="7"/>
  <c r="AU860" i="7"/>
  <c r="AV860" i="7"/>
  <c r="AW860" i="7"/>
  <c r="AX860" i="7"/>
  <c r="AY860" i="7"/>
  <c r="AZ860" i="7"/>
  <c r="BA860" i="7"/>
  <c r="BB860" i="7"/>
  <c r="BC860" i="7"/>
  <c r="BD860" i="7"/>
  <c r="BE860" i="7"/>
  <c r="BF860" i="7"/>
  <c r="BG860" i="7"/>
  <c r="BH860" i="7"/>
  <c r="BI860" i="7"/>
  <c r="BJ860" i="7"/>
  <c r="BK860" i="7"/>
  <c r="BL860" i="7"/>
  <c r="BM860" i="7"/>
  <c r="BN860" i="7"/>
  <c r="BO860" i="7"/>
  <c r="BP860" i="7"/>
  <c r="AQ860" i="6" s="1"/>
  <c r="BQ860" i="7"/>
  <c r="BR860" i="7"/>
  <c r="BS860" i="7"/>
  <c r="BT860" i="7"/>
  <c r="AR860" i="6" s="1"/>
  <c r="BU860" i="7"/>
  <c r="AS860" i="6" s="1"/>
  <c r="BV860" i="7"/>
  <c r="AT860" i="6" s="1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Y861" i="7"/>
  <c r="Z861" i="7"/>
  <c r="AA861" i="7"/>
  <c r="AB861" i="7"/>
  <c r="AC861" i="7"/>
  <c r="AD861" i="7"/>
  <c r="AE861" i="7"/>
  <c r="AF861" i="7"/>
  <c r="AG861" i="7"/>
  <c r="AH861" i="7"/>
  <c r="AI861" i="7"/>
  <c r="AJ861" i="7"/>
  <c r="AK861" i="7"/>
  <c r="AL861" i="7"/>
  <c r="AM861" i="7"/>
  <c r="AN861" i="7"/>
  <c r="AO861" i="7"/>
  <c r="AP861" i="7"/>
  <c r="AQ861" i="7"/>
  <c r="AR861" i="7"/>
  <c r="AS861" i="7"/>
  <c r="AT861" i="7"/>
  <c r="AU861" i="7"/>
  <c r="AV861" i="7"/>
  <c r="AW861" i="7"/>
  <c r="AX861" i="7"/>
  <c r="AY861" i="7"/>
  <c r="AZ861" i="7"/>
  <c r="BA861" i="7"/>
  <c r="BB861" i="7"/>
  <c r="BC861" i="7"/>
  <c r="BD861" i="7"/>
  <c r="BE861" i="7"/>
  <c r="BF861" i="7"/>
  <c r="BG861" i="7"/>
  <c r="BH861" i="7"/>
  <c r="BI861" i="7"/>
  <c r="BJ861" i="7"/>
  <c r="BK861" i="7"/>
  <c r="BL861" i="7"/>
  <c r="BM861" i="7"/>
  <c r="BN861" i="7"/>
  <c r="BO861" i="7"/>
  <c r="BP861" i="7"/>
  <c r="AQ861" i="6" s="1"/>
  <c r="BQ861" i="7"/>
  <c r="BR861" i="7"/>
  <c r="BS861" i="7"/>
  <c r="BT861" i="7"/>
  <c r="AR861" i="6" s="1"/>
  <c r="BU861" i="7"/>
  <c r="AS861" i="6" s="1"/>
  <c r="BV861" i="7"/>
  <c r="AT861" i="6" s="1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Y862" i="7"/>
  <c r="Z862" i="7"/>
  <c r="AA862" i="7"/>
  <c r="AB862" i="7"/>
  <c r="AC862" i="7"/>
  <c r="AD862" i="7"/>
  <c r="AE862" i="7"/>
  <c r="AF862" i="7"/>
  <c r="AG862" i="7"/>
  <c r="AH862" i="7"/>
  <c r="AI862" i="7"/>
  <c r="AJ862" i="7"/>
  <c r="AK862" i="7"/>
  <c r="AL862" i="7"/>
  <c r="AM862" i="7"/>
  <c r="AN862" i="7"/>
  <c r="AO862" i="7"/>
  <c r="AP862" i="7"/>
  <c r="AQ862" i="7"/>
  <c r="AR862" i="7"/>
  <c r="AS862" i="7"/>
  <c r="AT862" i="7"/>
  <c r="AU862" i="7"/>
  <c r="AV862" i="7"/>
  <c r="AW862" i="7"/>
  <c r="AX862" i="7"/>
  <c r="AY862" i="7"/>
  <c r="AZ862" i="7"/>
  <c r="BA862" i="7"/>
  <c r="BB862" i="7"/>
  <c r="BC862" i="7"/>
  <c r="BD862" i="7"/>
  <c r="BE862" i="7"/>
  <c r="BF862" i="7"/>
  <c r="BG862" i="7"/>
  <c r="BH862" i="7"/>
  <c r="BI862" i="7"/>
  <c r="BJ862" i="7"/>
  <c r="BK862" i="7"/>
  <c r="BL862" i="7"/>
  <c r="BM862" i="7"/>
  <c r="BN862" i="7"/>
  <c r="BO862" i="7"/>
  <c r="BP862" i="7"/>
  <c r="AQ862" i="6" s="1"/>
  <c r="BQ862" i="7"/>
  <c r="BR862" i="7"/>
  <c r="BS862" i="7"/>
  <c r="BT862" i="7"/>
  <c r="AR862" i="6" s="1"/>
  <c r="BU862" i="7"/>
  <c r="AS862" i="6" s="1"/>
  <c r="BV862" i="7"/>
  <c r="AT862" i="6" s="1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Y863" i="7"/>
  <c r="Z863" i="7"/>
  <c r="AA863" i="7"/>
  <c r="AB863" i="7"/>
  <c r="AC863" i="7"/>
  <c r="AD863" i="7"/>
  <c r="AE863" i="7"/>
  <c r="AF863" i="7"/>
  <c r="AG863" i="7"/>
  <c r="AH863" i="7"/>
  <c r="AI863" i="7"/>
  <c r="AJ863" i="7"/>
  <c r="AK863" i="7"/>
  <c r="AL863" i="7"/>
  <c r="AM863" i="7"/>
  <c r="AN863" i="7"/>
  <c r="AO863" i="7"/>
  <c r="AP863" i="7"/>
  <c r="AQ863" i="7"/>
  <c r="AR863" i="7"/>
  <c r="AS863" i="7"/>
  <c r="AT863" i="7"/>
  <c r="AU863" i="7"/>
  <c r="AV863" i="7"/>
  <c r="AW863" i="7"/>
  <c r="AX863" i="7"/>
  <c r="AY863" i="7"/>
  <c r="AZ863" i="7"/>
  <c r="BA863" i="7"/>
  <c r="BB863" i="7"/>
  <c r="BC863" i="7"/>
  <c r="BD863" i="7"/>
  <c r="BE863" i="7"/>
  <c r="BF863" i="7"/>
  <c r="BG863" i="7"/>
  <c r="BH863" i="7"/>
  <c r="BI863" i="7"/>
  <c r="BJ863" i="7"/>
  <c r="BK863" i="7"/>
  <c r="BL863" i="7"/>
  <c r="BM863" i="7"/>
  <c r="BN863" i="7"/>
  <c r="BO863" i="7"/>
  <c r="BP863" i="7"/>
  <c r="AQ863" i="6" s="1"/>
  <c r="BQ863" i="7"/>
  <c r="BR863" i="7"/>
  <c r="BS863" i="7"/>
  <c r="BT863" i="7"/>
  <c r="AR863" i="6" s="1"/>
  <c r="BU863" i="7"/>
  <c r="AS863" i="6" s="1"/>
  <c r="BV863" i="7"/>
  <c r="AT863" i="6" s="1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Y864" i="7"/>
  <c r="Z864" i="7"/>
  <c r="AA864" i="7"/>
  <c r="AB864" i="7"/>
  <c r="AC864" i="7"/>
  <c r="AD864" i="7"/>
  <c r="AE864" i="7"/>
  <c r="AF864" i="7"/>
  <c r="AG864" i="7"/>
  <c r="AH864" i="7"/>
  <c r="AI864" i="7"/>
  <c r="AJ864" i="7"/>
  <c r="AK864" i="7"/>
  <c r="AL864" i="7"/>
  <c r="AM864" i="7"/>
  <c r="AN864" i="7"/>
  <c r="AO864" i="7"/>
  <c r="AP864" i="7"/>
  <c r="AQ864" i="7"/>
  <c r="AR864" i="7"/>
  <c r="AS864" i="7"/>
  <c r="AT864" i="7"/>
  <c r="AU864" i="7"/>
  <c r="AV864" i="7"/>
  <c r="AW864" i="7"/>
  <c r="AX864" i="7"/>
  <c r="AY864" i="7"/>
  <c r="AZ864" i="7"/>
  <c r="BA864" i="7"/>
  <c r="BB864" i="7"/>
  <c r="BC864" i="7"/>
  <c r="BD864" i="7"/>
  <c r="BE864" i="7"/>
  <c r="BF864" i="7"/>
  <c r="BG864" i="7"/>
  <c r="BH864" i="7"/>
  <c r="BI864" i="7"/>
  <c r="BJ864" i="7"/>
  <c r="BK864" i="7"/>
  <c r="BL864" i="7"/>
  <c r="BM864" i="7"/>
  <c r="BN864" i="7"/>
  <c r="BO864" i="7"/>
  <c r="BP864" i="7"/>
  <c r="AQ864" i="6" s="1"/>
  <c r="BQ864" i="7"/>
  <c r="BR864" i="7"/>
  <c r="BS864" i="7"/>
  <c r="BT864" i="7"/>
  <c r="AR864" i="6" s="1"/>
  <c r="BU864" i="7"/>
  <c r="AS864" i="6" s="1"/>
  <c r="BV864" i="7"/>
  <c r="AT864" i="6" s="1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Y865" i="7"/>
  <c r="Z865" i="7"/>
  <c r="AA865" i="7"/>
  <c r="AB865" i="7"/>
  <c r="AC865" i="7"/>
  <c r="AD865" i="7"/>
  <c r="AE865" i="7"/>
  <c r="AF865" i="7"/>
  <c r="AG865" i="7"/>
  <c r="AH865" i="7"/>
  <c r="AI865" i="7"/>
  <c r="AJ865" i="7"/>
  <c r="AK865" i="7"/>
  <c r="AL865" i="7"/>
  <c r="AM865" i="7"/>
  <c r="AN865" i="7"/>
  <c r="AO865" i="7"/>
  <c r="AP865" i="7"/>
  <c r="AQ865" i="7"/>
  <c r="AR865" i="7"/>
  <c r="AS865" i="7"/>
  <c r="AT865" i="7"/>
  <c r="AU865" i="7"/>
  <c r="AV865" i="7"/>
  <c r="AW865" i="7"/>
  <c r="AX865" i="7"/>
  <c r="AY865" i="7"/>
  <c r="AZ865" i="7"/>
  <c r="BA865" i="7"/>
  <c r="BB865" i="7"/>
  <c r="BC865" i="7"/>
  <c r="BD865" i="7"/>
  <c r="BE865" i="7"/>
  <c r="BF865" i="7"/>
  <c r="BG865" i="7"/>
  <c r="BH865" i="7"/>
  <c r="BI865" i="7"/>
  <c r="BJ865" i="7"/>
  <c r="BK865" i="7"/>
  <c r="BL865" i="7"/>
  <c r="BM865" i="7"/>
  <c r="BN865" i="7"/>
  <c r="BO865" i="7"/>
  <c r="BP865" i="7"/>
  <c r="AQ865" i="6" s="1"/>
  <c r="BQ865" i="7"/>
  <c r="BR865" i="7"/>
  <c r="BS865" i="7"/>
  <c r="BT865" i="7"/>
  <c r="AR865" i="6" s="1"/>
  <c r="BU865" i="7"/>
  <c r="AS865" i="6" s="1"/>
  <c r="BV865" i="7"/>
  <c r="AT865" i="6" s="1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Y866" i="7"/>
  <c r="Z866" i="7"/>
  <c r="AA866" i="7"/>
  <c r="AB866" i="7"/>
  <c r="AC866" i="7"/>
  <c r="AD866" i="7"/>
  <c r="AE866" i="7"/>
  <c r="AF866" i="7"/>
  <c r="AG866" i="7"/>
  <c r="AH866" i="7"/>
  <c r="AI866" i="7"/>
  <c r="AJ866" i="7"/>
  <c r="AK866" i="7"/>
  <c r="AL866" i="7"/>
  <c r="AM866" i="7"/>
  <c r="AN866" i="7"/>
  <c r="AO866" i="7"/>
  <c r="AP866" i="7"/>
  <c r="AQ866" i="7"/>
  <c r="AR866" i="7"/>
  <c r="AS866" i="7"/>
  <c r="AT866" i="7"/>
  <c r="AU866" i="7"/>
  <c r="AV866" i="7"/>
  <c r="AW866" i="7"/>
  <c r="AX866" i="7"/>
  <c r="AY866" i="7"/>
  <c r="AZ866" i="7"/>
  <c r="BA866" i="7"/>
  <c r="BB866" i="7"/>
  <c r="BC866" i="7"/>
  <c r="BD866" i="7"/>
  <c r="BE866" i="7"/>
  <c r="BF866" i="7"/>
  <c r="BG866" i="7"/>
  <c r="BH866" i="7"/>
  <c r="BI866" i="7"/>
  <c r="BJ866" i="7"/>
  <c r="BK866" i="7"/>
  <c r="BL866" i="7"/>
  <c r="BM866" i="7"/>
  <c r="BN866" i="7"/>
  <c r="BO866" i="7"/>
  <c r="BP866" i="7"/>
  <c r="AQ866" i="6" s="1"/>
  <c r="BQ866" i="7"/>
  <c r="BR866" i="7"/>
  <c r="BS866" i="7"/>
  <c r="BT866" i="7"/>
  <c r="AR866" i="6" s="1"/>
  <c r="BU866" i="7"/>
  <c r="AS866" i="6" s="1"/>
  <c r="BV866" i="7"/>
  <c r="AT866" i="6" s="1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Y867" i="7"/>
  <c r="Z867" i="7"/>
  <c r="AA867" i="7"/>
  <c r="AB867" i="7"/>
  <c r="AC867" i="7"/>
  <c r="AD867" i="7"/>
  <c r="AE867" i="7"/>
  <c r="AF867" i="7"/>
  <c r="AG867" i="7"/>
  <c r="AH867" i="7"/>
  <c r="AI867" i="7"/>
  <c r="AJ867" i="7"/>
  <c r="AK867" i="7"/>
  <c r="AL867" i="7"/>
  <c r="AM867" i="7"/>
  <c r="AN867" i="7"/>
  <c r="AO867" i="7"/>
  <c r="AP867" i="7"/>
  <c r="AQ867" i="7"/>
  <c r="AR867" i="7"/>
  <c r="AS867" i="7"/>
  <c r="AT867" i="7"/>
  <c r="AU867" i="7"/>
  <c r="AV867" i="7"/>
  <c r="AW867" i="7"/>
  <c r="AX867" i="7"/>
  <c r="AY867" i="7"/>
  <c r="AZ867" i="7"/>
  <c r="BA867" i="7"/>
  <c r="BB867" i="7"/>
  <c r="BC867" i="7"/>
  <c r="BD867" i="7"/>
  <c r="BE867" i="7"/>
  <c r="BF867" i="7"/>
  <c r="BG867" i="7"/>
  <c r="BH867" i="7"/>
  <c r="BI867" i="7"/>
  <c r="BJ867" i="7"/>
  <c r="BK867" i="7"/>
  <c r="BL867" i="7"/>
  <c r="BM867" i="7"/>
  <c r="BN867" i="7"/>
  <c r="BO867" i="7"/>
  <c r="BP867" i="7"/>
  <c r="AQ867" i="6" s="1"/>
  <c r="BQ867" i="7"/>
  <c r="BR867" i="7"/>
  <c r="BS867" i="7"/>
  <c r="BT867" i="7"/>
  <c r="AR867" i="6" s="1"/>
  <c r="BU867" i="7"/>
  <c r="AS867" i="6" s="1"/>
  <c r="BV867" i="7"/>
  <c r="AT867" i="6" s="1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Y868" i="7"/>
  <c r="Z868" i="7"/>
  <c r="AA868" i="7"/>
  <c r="AB868" i="7"/>
  <c r="AC868" i="7"/>
  <c r="AD868" i="7"/>
  <c r="AE868" i="7"/>
  <c r="AF868" i="7"/>
  <c r="AG868" i="7"/>
  <c r="AH868" i="7"/>
  <c r="AI868" i="7"/>
  <c r="AJ868" i="7"/>
  <c r="AK868" i="7"/>
  <c r="AL868" i="7"/>
  <c r="AM868" i="7"/>
  <c r="AN868" i="7"/>
  <c r="AO868" i="7"/>
  <c r="AP868" i="7"/>
  <c r="AQ868" i="7"/>
  <c r="AR868" i="7"/>
  <c r="AS868" i="7"/>
  <c r="AT868" i="7"/>
  <c r="AU868" i="7"/>
  <c r="AV868" i="7"/>
  <c r="AW868" i="7"/>
  <c r="AX868" i="7"/>
  <c r="AY868" i="7"/>
  <c r="AZ868" i="7"/>
  <c r="BA868" i="7"/>
  <c r="BB868" i="7"/>
  <c r="BC868" i="7"/>
  <c r="BD868" i="7"/>
  <c r="BE868" i="7"/>
  <c r="BF868" i="7"/>
  <c r="BG868" i="7"/>
  <c r="BH868" i="7"/>
  <c r="BI868" i="7"/>
  <c r="BJ868" i="7"/>
  <c r="BK868" i="7"/>
  <c r="BL868" i="7"/>
  <c r="BM868" i="7"/>
  <c r="BN868" i="7"/>
  <c r="BO868" i="7"/>
  <c r="BP868" i="7"/>
  <c r="AQ868" i="6" s="1"/>
  <c r="BQ868" i="7"/>
  <c r="BR868" i="7"/>
  <c r="BS868" i="7"/>
  <c r="BT868" i="7"/>
  <c r="AR868" i="6" s="1"/>
  <c r="BU868" i="7"/>
  <c r="AS868" i="6" s="1"/>
  <c r="BV868" i="7"/>
  <c r="AT868" i="6" s="1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Y869" i="7"/>
  <c r="Z869" i="7"/>
  <c r="AA869" i="7"/>
  <c r="AB869" i="7"/>
  <c r="AC869" i="7"/>
  <c r="AD869" i="7"/>
  <c r="AE869" i="7"/>
  <c r="AF869" i="7"/>
  <c r="AG869" i="7"/>
  <c r="AH869" i="7"/>
  <c r="AI869" i="7"/>
  <c r="AJ869" i="7"/>
  <c r="AK869" i="7"/>
  <c r="AL869" i="7"/>
  <c r="AM869" i="7"/>
  <c r="AN869" i="7"/>
  <c r="AO869" i="7"/>
  <c r="AP869" i="7"/>
  <c r="AQ869" i="7"/>
  <c r="AR869" i="7"/>
  <c r="AS869" i="7"/>
  <c r="AT869" i="7"/>
  <c r="AU869" i="7"/>
  <c r="AV869" i="7"/>
  <c r="AW869" i="7"/>
  <c r="AX869" i="7"/>
  <c r="AY869" i="7"/>
  <c r="AZ869" i="7"/>
  <c r="BA869" i="7"/>
  <c r="BB869" i="7"/>
  <c r="BC869" i="7"/>
  <c r="BD869" i="7"/>
  <c r="BE869" i="7"/>
  <c r="BF869" i="7"/>
  <c r="BG869" i="7"/>
  <c r="BH869" i="7"/>
  <c r="BI869" i="7"/>
  <c r="BJ869" i="7"/>
  <c r="BK869" i="7"/>
  <c r="BL869" i="7"/>
  <c r="BM869" i="7"/>
  <c r="BN869" i="7"/>
  <c r="BO869" i="7"/>
  <c r="BP869" i="7"/>
  <c r="AQ869" i="6" s="1"/>
  <c r="BQ869" i="7"/>
  <c r="BR869" i="7"/>
  <c r="BS869" i="7"/>
  <c r="BT869" i="7"/>
  <c r="AR869" i="6" s="1"/>
  <c r="BU869" i="7"/>
  <c r="AS869" i="6" s="1"/>
  <c r="BV869" i="7"/>
  <c r="AT869" i="6" s="1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Y870" i="7"/>
  <c r="Z870" i="7"/>
  <c r="AA870" i="7"/>
  <c r="AB870" i="7"/>
  <c r="AC870" i="7"/>
  <c r="AD870" i="7"/>
  <c r="AE870" i="7"/>
  <c r="AF870" i="7"/>
  <c r="AG870" i="7"/>
  <c r="AH870" i="7"/>
  <c r="AI870" i="7"/>
  <c r="AJ870" i="7"/>
  <c r="AK870" i="7"/>
  <c r="AL870" i="7"/>
  <c r="AM870" i="7"/>
  <c r="AN870" i="7"/>
  <c r="AO870" i="7"/>
  <c r="AP870" i="7"/>
  <c r="AQ870" i="7"/>
  <c r="AR870" i="7"/>
  <c r="AS870" i="7"/>
  <c r="AT870" i="7"/>
  <c r="AU870" i="7"/>
  <c r="AV870" i="7"/>
  <c r="AW870" i="7"/>
  <c r="AX870" i="7"/>
  <c r="AY870" i="7"/>
  <c r="AZ870" i="7"/>
  <c r="BA870" i="7"/>
  <c r="BB870" i="7"/>
  <c r="BC870" i="7"/>
  <c r="BD870" i="7"/>
  <c r="BE870" i="7"/>
  <c r="BF870" i="7"/>
  <c r="BG870" i="7"/>
  <c r="BH870" i="7"/>
  <c r="BI870" i="7"/>
  <c r="BJ870" i="7"/>
  <c r="BK870" i="7"/>
  <c r="BL870" i="7"/>
  <c r="BM870" i="7"/>
  <c r="BN870" i="7"/>
  <c r="BO870" i="7"/>
  <c r="BP870" i="7"/>
  <c r="AQ870" i="6" s="1"/>
  <c r="BQ870" i="7"/>
  <c r="BR870" i="7"/>
  <c r="BS870" i="7"/>
  <c r="BT870" i="7"/>
  <c r="AR870" i="6" s="1"/>
  <c r="BU870" i="7"/>
  <c r="AS870" i="6" s="1"/>
  <c r="BV870" i="7"/>
  <c r="AT870" i="6" s="1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Y871" i="7"/>
  <c r="Z871" i="7"/>
  <c r="AA871" i="7"/>
  <c r="AB871" i="7"/>
  <c r="AC871" i="7"/>
  <c r="AD871" i="7"/>
  <c r="AE871" i="7"/>
  <c r="AF871" i="7"/>
  <c r="AG871" i="7"/>
  <c r="AH871" i="7"/>
  <c r="AI871" i="7"/>
  <c r="AJ871" i="7"/>
  <c r="AK871" i="7"/>
  <c r="AL871" i="7"/>
  <c r="AM871" i="7"/>
  <c r="AN871" i="7"/>
  <c r="AO871" i="7"/>
  <c r="AP871" i="7"/>
  <c r="AQ871" i="7"/>
  <c r="AR871" i="7"/>
  <c r="AS871" i="7"/>
  <c r="AT871" i="7"/>
  <c r="AU871" i="7"/>
  <c r="AV871" i="7"/>
  <c r="AW871" i="7"/>
  <c r="AX871" i="7"/>
  <c r="AY871" i="7"/>
  <c r="AZ871" i="7"/>
  <c r="BA871" i="7"/>
  <c r="BB871" i="7"/>
  <c r="BC871" i="7"/>
  <c r="BD871" i="7"/>
  <c r="BE871" i="7"/>
  <c r="BF871" i="7"/>
  <c r="BG871" i="7"/>
  <c r="BH871" i="7"/>
  <c r="BI871" i="7"/>
  <c r="BJ871" i="7"/>
  <c r="BK871" i="7"/>
  <c r="BL871" i="7"/>
  <c r="BM871" i="7"/>
  <c r="BN871" i="7"/>
  <c r="BO871" i="7"/>
  <c r="BP871" i="7"/>
  <c r="AQ871" i="6" s="1"/>
  <c r="BQ871" i="7"/>
  <c r="BR871" i="7"/>
  <c r="BS871" i="7"/>
  <c r="BT871" i="7"/>
  <c r="AR871" i="6" s="1"/>
  <c r="BU871" i="7"/>
  <c r="AS871" i="6" s="1"/>
  <c r="BV871" i="7"/>
  <c r="AT871" i="6" s="1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Y872" i="7"/>
  <c r="Z872" i="7"/>
  <c r="AA872" i="7"/>
  <c r="AB872" i="7"/>
  <c r="AC872" i="7"/>
  <c r="AD872" i="7"/>
  <c r="AE872" i="7"/>
  <c r="AF872" i="7"/>
  <c r="AG872" i="7"/>
  <c r="AH872" i="7"/>
  <c r="AI872" i="7"/>
  <c r="AJ872" i="7"/>
  <c r="AK872" i="7"/>
  <c r="AL872" i="7"/>
  <c r="AM872" i="7"/>
  <c r="AN872" i="7"/>
  <c r="AO872" i="7"/>
  <c r="AP872" i="7"/>
  <c r="AQ872" i="7"/>
  <c r="AR872" i="7"/>
  <c r="AS872" i="7"/>
  <c r="AT872" i="7"/>
  <c r="AU872" i="7"/>
  <c r="AV872" i="7"/>
  <c r="AW872" i="7"/>
  <c r="AX872" i="7"/>
  <c r="AY872" i="7"/>
  <c r="AZ872" i="7"/>
  <c r="BA872" i="7"/>
  <c r="BB872" i="7"/>
  <c r="BC872" i="7"/>
  <c r="BD872" i="7"/>
  <c r="BE872" i="7"/>
  <c r="BF872" i="7"/>
  <c r="BG872" i="7"/>
  <c r="BH872" i="7"/>
  <c r="BI872" i="7"/>
  <c r="BJ872" i="7"/>
  <c r="BK872" i="7"/>
  <c r="BL872" i="7"/>
  <c r="BM872" i="7"/>
  <c r="BN872" i="7"/>
  <c r="BO872" i="7"/>
  <c r="BP872" i="7"/>
  <c r="AQ872" i="6" s="1"/>
  <c r="BQ872" i="7"/>
  <c r="BR872" i="7"/>
  <c r="BS872" i="7"/>
  <c r="BT872" i="7"/>
  <c r="AR872" i="6" s="1"/>
  <c r="BU872" i="7"/>
  <c r="AS872" i="6" s="1"/>
  <c r="BV872" i="7"/>
  <c r="AT872" i="6" s="1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Y873" i="7"/>
  <c r="Z873" i="7"/>
  <c r="AA873" i="7"/>
  <c r="AB873" i="7"/>
  <c r="AC873" i="7"/>
  <c r="AD873" i="7"/>
  <c r="AE873" i="7"/>
  <c r="AF873" i="7"/>
  <c r="AG873" i="7"/>
  <c r="AH873" i="7"/>
  <c r="AI873" i="7"/>
  <c r="AJ873" i="7"/>
  <c r="AK873" i="7"/>
  <c r="AL873" i="7"/>
  <c r="AM873" i="7"/>
  <c r="AN873" i="7"/>
  <c r="AO873" i="7"/>
  <c r="AP873" i="7"/>
  <c r="AQ873" i="7"/>
  <c r="AR873" i="7"/>
  <c r="AS873" i="7"/>
  <c r="AT873" i="7"/>
  <c r="AU873" i="7"/>
  <c r="AV873" i="7"/>
  <c r="AW873" i="7"/>
  <c r="AX873" i="7"/>
  <c r="AY873" i="7"/>
  <c r="AZ873" i="7"/>
  <c r="BA873" i="7"/>
  <c r="BB873" i="7"/>
  <c r="BC873" i="7"/>
  <c r="BD873" i="7"/>
  <c r="BE873" i="7"/>
  <c r="BF873" i="7"/>
  <c r="BG873" i="7"/>
  <c r="BH873" i="7"/>
  <c r="BI873" i="7"/>
  <c r="BJ873" i="7"/>
  <c r="BK873" i="7"/>
  <c r="BL873" i="7"/>
  <c r="BM873" i="7"/>
  <c r="BN873" i="7"/>
  <c r="BO873" i="7"/>
  <c r="BP873" i="7"/>
  <c r="AQ873" i="6" s="1"/>
  <c r="BQ873" i="7"/>
  <c r="BR873" i="7"/>
  <c r="BS873" i="7"/>
  <c r="BT873" i="7"/>
  <c r="AR873" i="6" s="1"/>
  <c r="BU873" i="7"/>
  <c r="AS873" i="6" s="1"/>
  <c r="BV873" i="7"/>
  <c r="AT873" i="6" s="1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Y874" i="7"/>
  <c r="Z874" i="7"/>
  <c r="AA874" i="7"/>
  <c r="AB874" i="7"/>
  <c r="AC874" i="7"/>
  <c r="AD874" i="7"/>
  <c r="AE874" i="7"/>
  <c r="AF874" i="7"/>
  <c r="AG874" i="7"/>
  <c r="AH874" i="7"/>
  <c r="AI874" i="7"/>
  <c r="AJ874" i="7"/>
  <c r="AK874" i="7"/>
  <c r="AL874" i="7"/>
  <c r="AM874" i="7"/>
  <c r="AN874" i="7"/>
  <c r="AO874" i="7"/>
  <c r="AP874" i="7"/>
  <c r="AQ874" i="7"/>
  <c r="AR874" i="7"/>
  <c r="AS874" i="7"/>
  <c r="AT874" i="7"/>
  <c r="AU874" i="7"/>
  <c r="AV874" i="7"/>
  <c r="AW874" i="7"/>
  <c r="AX874" i="7"/>
  <c r="AY874" i="7"/>
  <c r="AZ874" i="7"/>
  <c r="BA874" i="7"/>
  <c r="BB874" i="7"/>
  <c r="BC874" i="7"/>
  <c r="BD874" i="7"/>
  <c r="BE874" i="7"/>
  <c r="BF874" i="7"/>
  <c r="BG874" i="7"/>
  <c r="BH874" i="7"/>
  <c r="BI874" i="7"/>
  <c r="BJ874" i="7"/>
  <c r="BK874" i="7"/>
  <c r="BL874" i="7"/>
  <c r="BM874" i="7"/>
  <c r="BN874" i="7"/>
  <c r="BO874" i="7"/>
  <c r="BP874" i="7"/>
  <c r="AQ874" i="6" s="1"/>
  <c r="BQ874" i="7"/>
  <c r="BR874" i="7"/>
  <c r="BS874" i="7"/>
  <c r="BT874" i="7"/>
  <c r="AR874" i="6" s="1"/>
  <c r="BU874" i="7"/>
  <c r="AS874" i="6" s="1"/>
  <c r="BV874" i="7"/>
  <c r="AT874" i="6" s="1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Y875" i="7"/>
  <c r="Z875" i="7"/>
  <c r="AA875" i="7"/>
  <c r="AB875" i="7"/>
  <c r="AC875" i="7"/>
  <c r="AD875" i="7"/>
  <c r="AE875" i="7"/>
  <c r="AF875" i="7"/>
  <c r="AG875" i="7"/>
  <c r="AH875" i="7"/>
  <c r="AI875" i="7"/>
  <c r="AJ875" i="7"/>
  <c r="AK875" i="7"/>
  <c r="AL875" i="7"/>
  <c r="AM875" i="7"/>
  <c r="AN875" i="7"/>
  <c r="AO875" i="7"/>
  <c r="AP875" i="7"/>
  <c r="AQ875" i="7"/>
  <c r="AR875" i="7"/>
  <c r="AS875" i="7"/>
  <c r="AT875" i="7"/>
  <c r="AU875" i="7"/>
  <c r="AV875" i="7"/>
  <c r="AW875" i="7"/>
  <c r="AX875" i="7"/>
  <c r="AY875" i="7"/>
  <c r="AZ875" i="7"/>
  <c r="BA875" i="7"/>
  <c r="BB875" i="7"/>
  <c r="BC875" i="7"/>
  <c r="BD875" i="7"/>
  <c r="BE875" i="7"/>
  <c r="BF875" i="7"/>
  <c r="BG875" i="7"/>
  <c r="BH875" i="7"/>
  <c r="BI875" i="7"/>
  <c r="BJ875" i="7"/>
  <c r="BK875" i="7"/>
  <c r="BL875" i="7"/>
  <c r="BM875" i="7"/>
  <c r="BN875" i="7"/>
  <c r="BO875" i="7"/>
  <c r="BP875" i="7"/>
  <c r="AQ875" i="6" s="1"/>
  <c r="BQ875" i="7"/>
  <c r="BR875" i="7"/>
  <c r="BS875" i="7"/>
  <c r="BT875" i="7"/>
  <c r="AR875" i="6" s="1"/>
  <c r="BU875" i="7"/>
  <c r="AS875" i="6" s="1"/>
  <c r="BV875" i="7"/>
  <c r="AT875" i="6" s="1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Y876" i="7"/>
  <c r="Z876" i="7"/>
  <c r="AA876" i="7"/>
  <c r="AB876" i="7"/>
  <c r="AC876" i="7"/>
  <c r="AD876" i="7"/>
  <c r="AE876" i="7"/>
  <c r="AF876" i="7"/>
  <c r="AG876" i="7"/>
  <c r="AH876" i="7"/>
  <c r="AI876" i="7"/>
  <c r="AJ876" i="7"/>
  <c r="AK876" i="7"/>
  <c r="AL876" i="7"/>
  <c r="AM876" i="7"/>
  <c r="AN876" i="7"/>
  <c r="AO876" i="7"/>
  <c r="AP876" i="7"/>
  <c r="AQ876" i="7"/>
  <c r="AR876" i="7"/>
  <c r="AS876" i="7"/>
  <c r="AT876" i="7"/>
  <c r="AU876" i="7"/>
  <c r="AV876" i="7"/>
  <c r="AW876" i="7"/>
  <c r="AX876" i="7"/>
  <c r="AY876" i="7"/>
  <c r="AZ876" i="7"/>
  <c r="BA876" i="7"/>
  <c r="BB876" i="7"/>
  <c r="BC876" i="7"/>
  <c r="BD876" i="7"/>
  <c r="BE876" i="7"/>
  <c r="BF876" i="7"/>
  <c r="BG876" i="7"/>
  <c r="BH876" i="7"/>
  <c r="BI876" i="7"/>
  <c r="BJ876" i="7"/>
  <c r="BK876" i="7"/>
  <c r="BL876" i="7"/>
  <c r="BM876" i="7"/>
  <c r="BN876" i="7"/>
  <c r="BO876" i="7"/>
  <c r="BP876" i="7"/>
  <c r="AQ876" i="6" s="1"/>
  <c r="BQ876" i="7"/>
  <c r="BR876" i="7"/>
  <c r="BS876" i="7"/>
  <c r="BT876" i="7"/>
  <c r="AR876" i="6" s="1"/>
  <c r="BU876" i="7"/>
  <c r="AS876" i="6" s="1"/>
  <c r="BV876" i="7"/>
  <c r="AT876" i="6" s="1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Y877" i="7"/>
  <c r="Z877" i="7"/>
  <c r="AA877" i="7"/>
  <c r="AB877" i="7"/>
  <c r="AC877" i="7"/>
  <c r="AD877" i="7"/>
  <c r="AE877" i="7"/>
  <c r="AF877" i="7"/>
  <c r="AG877" i="7"/>
  <c r="AH877" i="7"/>
  <c r="AI877" i="7"/>
  <c r="AJ877" i="7"/>
  <c r="AK877" i="7"/>
  <c r="AL877" i="7"/>
  <c r="AM877" i="7"/>
  <c r="AN877" i="7"/>
  <c r="AO877" i="7"/>
  <c r="AP877" i="7"/>
  <c r="AQ877" i="7"/>
  <c r="AR877" i="7"/>
  <c r="AS877" i="7"/>
  <c r="AT877" i="7"/>
  <c r="AU877" i="7"/>
  <c r="AV877" i="7"/>
  <c r="AW877" i="7"/>
  <c r="AX877" i="7"/>
  <c r="AY877" i="7"/>
  <c r="AZ877" i="7"/>
  <c r="BA877" i="7"/>
  <c r="BB877" i="7"/>
  <c r="BC877" i="7"/>
  <c r="BD877" i="7"/>
  <c r="BE877" i="7"/>
  <c r="BF877" i="7"/>
  <c r="BG877" i="7"/>
  <c r="BH877" i="7"/>
  <c r="BI877" i="7"/>
  <c r="BJ877" i="7"/>
  <c r="BK877" i="7"/>
  <c r="BL877" i="7"/>
  <c r="BM877" i="7"/>
  <c r="BN877" i="7"/>
  <c r="BO877" i="7"/>
  <c r="BP877" i="7"/>
  <c r="AQ877" i="6" s="1"/>
  <c r="BQ877" i="7"/>
  <c r="BR877" i="7"/>
  <c r="BS877" i="7"/>
  <c r="BT877" i="7"/>
  <c r="AR877" i="6" s="1"/>
  <c r="BU877" i="7"/>
  <c r="AS877" i="6" s="1"/>
  <c r="BV877" i="7"/>
  <c r="AT877" i="6" s="1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Y878" i="7"/>
  <c r="Z878" i="7"/>
  <c r="AA878" i="7"/>
  <c r="AB878" i="7"/>
  <c r="AC878" i="7"/>
  <c r="AD878" i="7"/>
  <c r="AE878" i="7"/>
  <c r="AF878" i="7"/>
  <c r="AG878" i="7"/>
  <c r="AH878" i="7"/>
  <c r="AI878" i="7"/>
  <c r="AJ878" i="7"/>
  <c r="AK878" i="7"/>
  <c r="AL878" i="7"/>
  <c r="AM878" i="7"/>
  <c r="AN878" i="7"/>
  <c r="AO878" i="7"/>
  <c r="AP878" i="7"/>
  <c r="AQ878" i="7"/>
  <c r="AR878" i="7"/>
  <c r="AS878" i="7"/>
  <c r="AT878" i="7"/>
  <c r="AU878" i="7"/>
  <c r="AV878" i="7"/>
  <c r="AW878" i="7"/>
  <c r="AX878" i="7"/>
  <c r="AY878" i="7"/>
  <c r="AZ878" i="7"/>
  <c r="BA878" i="7"/>
  <c r="BB878" i="7"/>
  <c r="BC878" i="7"/>
  <c r="BD878" i="7"/>
  <c r="BE878" i="7"/>
  <c r="BF878" i="7"/>
  <c r="BG878" i="7"/>
  <c r="BH878" i="7"/>
  <c r="BI878" i="7"/>
  <c r="BJ878" i="7"/>
  <c r="BK878" i="7"/>
  <c r="BL878" i="7"/>
  <c r="BM878" i="7"/>
  <c r="BN878" i="7"/>
  <c r="BO878" i="7"/>
  <c r="BP878" i="7"/>
  <c r="AQ878" i="6" s="1"/>
  <c r="BQ878" i="7"/>
  <c r="BR878" i="7"/>
  <c r="BS878" i="7"/>
  <c r="BT878" i="7"/>
  <c r="AR878" i="6" s="1"/>
  <c r="BU878" i="7"/>
  <c r="AS878" i="6" s="1"/>
  <c r="BV878" i="7"/>
  <c r="AT878" i="6" s="1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Y879" i="7"/>
  <c r="Z879" i="7"/>
  <c r="AA879" i="7"/>
  <c r="AB879" i="7"/>
  <c r="AC879" i="7"/>
  <c r="AD879" i="7"/>
  <c r="AE879" i="7"/>
  <c r="AF879" i="7"/>
  <c r="AG879" i="7"/>
  <c r="AH879" i="7"/>
  <c r="AI879" i="7"/>
  <c r="AJ879" i="7"/>
  <c r="AK879" i="7"/>
  <c r="AL879" i="7"/>
  <c r="AM879" i="7"/>
  <c r="AN879" i="7"/>
  <c r="AO879" i="7"/>
  <c r="AP879" i="7"/>
  <c r="AQ879" i="7"/>
  <c r="AR879" i="7"/>
  <c r="AS879" i="7"/>
  <c r="AT879" i="7"/>
  <c r="AU879" i="7"/>
  <c r="AV879" i="7"/>
  <c r="AW879" i="7"/>
  <c r="AX879" i="7"/>
  <c r="AY879" i="7"/>
  <c r="AZ879" i="7"/>
  <c r="BA879" i="7"/>
  <c r="BB879" i="7"/>
  <c r="BC879" i="7"/>
  <c r="BD879" i="7"/>
  <c r="BE879" i="7"/>
  <c r="BF879" i="7"/>
  <c r="BG879" i="7"/>
  <c r="BH879" i="7"/>
  <c r="BI879" i="7"/>
  <c r="BJ879" i="7"/>
  <c r="BK879" i="7"/>
  <c r="BL879" i="7"/>
  <c r="BM879" i="7"/>
  <c r="BN879" i="7"/>
  <c r="BO879" i="7"/>
  <c r="BP879" i="7"/>
  <c r="AQ879" i="6" s="1"/>
  <c r="BQ879" i="7"/>
  <c r="BR879" i="7"/>
  <c r="BS879" i="7"/>
  <c r="BT879" i="7"/>
  <c r="AR879" i="6" s="1"/>
  <c r="BU879" i="7"/>
  <c r="AS879" i="6" s="1"/>
  <c r="BV879" i="7"/>
  <c r="AT879" i="6" s="1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Y880" i="7"/>
  <c r="Z880" i="7"/>
  <c r="AA880" i="7"/>
  <c r="AB880" i="7"/>
  <c r="AC880" i="7"/>
  <c r="AD880" i="7"/>
  <c r="AE880" i="7"/>
  <c r="AF880" i="7"/>
  <c r="AG880" i="7"/>
  <c r="AH880" i="7"/>
  <c r="AI880" i="7"/>
  <c r="AJ880" i="7"/>
  <c r="AK880" i="7"/>
  <c r="AL880" i="7"/>
  <c r="AM880" i="7"/>
  <c r="AN880" i="7"/>
  <c r="AO880" i="7"/>
  <c r="AP880" i="7"/>
  <c r="AQ880" i="7"/>
  <c r="AR880" i="7"/>
  <c r="AS880" i="7"/>
  <c r="AT880" i="7"/>
  <c r="AU880" i="7"/>
  <c r="AV880" i="7"/>
  <c r="AW880" i="7"/>
  <c r="AX880" i="7"/>
  <c r="AY880" i="7"/>
  <c r="AZ880" i="7"/>
  <c r="BA880" i="7"/>
  <c r="BB880" i="7"/>
  <c r="BC880" i="7"/>
  <c r="BD880" i="7"/>
  <c r="BE880" i="7"/>
  <c r="BF880" i="7"/>
  <c r="BG880" i="7"/>
  <c r="BH880" i="7"/>
  <c r="BI880" i="7"/>
  <c r="BJ880" i="7"/>
  <c r="BK880" i="7"/>
  <c r="BL880" i="7"/>
  <c r="BM880" i="7"/>
  <c r="BN880" i="7"/>
  <c r="BO880" i="7"/>
  <c r="BP880" i="7"/>
  <c r="AQ880" i="6" s="1"/>
  <c r="BQ880" i="7"/>
  <c r="BR880" i="7"/>
  <c r="BS880" i="7"/>
  <c r="BT880" i="7"/>
  <c r="AR880" i="6" s="1"/>
  <c r="BU880" i="7"/>
  <c r="AS880" i="6" s="1"/>
  <c r="BV880" i="7"/>
  <c r="AT880" i="6" s="1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Y881" i="7"/>
  <c r="Z881" i="7"/>
  <c r="AA881" i="7"/>
  <c r="AB881" i="7"/>
  <c r="AC881" i="7"/>
  <c r="AD881" i="7"/>
  <c r="AE881" i="7"/>
  <c r="AF881" i="7"/>
  <c r="AG881" i="7"/>
  <c r="AH881" i="7"/>
  <c r="AI881" i="7"/>
  <c r="AJ881" i="7"/>
  <c r="AK881" i="7"/>
  <c r="AL881" i="7"/>
  <c r="AM881" i="7"/>
  <c r="AN881" i="7"/>
  <c r="AO881" i="7"/>
  <c r="AP881" i="7"/>
  <c r="AQ881" i="7"/>
  <c r="AR881" i="7"/>
  <c r="AS881" i="7"/>
  <c r="AT881" i="7"/>
  <c r="AU881" i="7"/>
  <c r="AV881" i="7"/>
  <c r="AW881" i="7"/>
  <c r="AX881" i="7"/>
  <c r="AY881" i="7"/>
  <c r="AZ881" i="7"/>
  <c r="BA881" i="7"/>
  <c r="BB881" i="7"/>
  <c r="BC881" i="7"/>
  <c r="BD881" i="7"/>
  <c r="BE881" i="7"/>
  <c r="BF881" i="7"/>
  <c r="BG881" i="7"/>
  <c r="BH881" i="7"/>
  <c r="BI881" i="7"/>
  <c r="BJ881" i="7"/>
  <c r="BK881" i="7"/>
  <c r="BL881" i="7"/>
  <c r="BM881" i="7"/>
  <c r="BN881" i="7"/>
  <c r="BO881" i="7"/>
  <c r="BP881" i="7"/>
  <c r="AQ881" i="6" s="1"/>
  <c r="BQ881" i="7"/>
  <c r="BR881" i="7"/>
  <c r="BS881" i="7"/>
  <c r="BT881" i="7"/>
  <c r="AR881" i="6" s="1"/>
  <c r="BU881" i="7"/>
  <c r="AS881" i="6" s="1"/>
  <c r="BV881" i="7"/>
  <c r="AT881" i="6" s="1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Y882" i="7"/>
  <c r="Z882" i="7"/>
  <c r="AA882" i="7"/>
  <c r="AB882" i="7"/>
  <c r="AC882" i="7"/>
  <c r="AD882" i="7"/>
  <c r="AE882" i="7"/>
  <c r="AF882" i="7"/>
  <c r="AG882" i="7"/>
  <c r="AH882" i="7"/>
  <c r="AI882" i="7"/>
  <c r="AJ882" i="7"/>
  <c r="AK882" i="7"/>
  <c r="AL882" i="7"/>
  <c r="AM882" i="7"/>
  <c r="AN882" i="7"/>
  <c r="AO882" i="7"/>
  <c r="AP882" i="7"/>
  <c r="AQ882" i="7"/>
  <c r="AR882" i="7"/>
  <c r="AS882" i="7"/>
  <c r="AT882" i="7"/>
  <c r="AU882" i="7"/>
  <c r="AV882" i="7"/>
  <c r="AW882" i="7"/>
  <c r="AX882" i="7"/>
  <c r="AY882" i="7"/>
  <c r="AZ882" i="7"/>
  <c r="BA882" i="7"/>
  <c r="BB882" i="7"/>
  <c r="BC882" i="7"/>
  <c r="BD882" i="7"/>
  <c r="BE882" i="7"/>
  <c r="BF882" i="7"/>
  <c r="BG882" i="7"/>
  <c r="BH882" i="7"/>
  <c r="BI882" i="7"/>
  <c r="BJ882" i="7"/>
  <c r="BK882" i="7"/>
  <c r="BL882" i="7"/>
  <c r="BM882" i="7"/>
  <c r="BN882" i="7"/>
  <c r="BO882" i="7"/>
  <c r="BP882" i="7"/>
  <c r="AQ882" i="6" s="1"/>
  <c r="BQ882" i="7"/>
  <c r="BR882" i="7"/>
  <c r="BS882" i="7"/>
  <c r="BT882" i="7"/>
  <c r="AR882" i="6" s="1"/>
  <c r="BU882" i="7"/>
  <c r="AS882" i="6" s="1"/>
  <c r="BV882" i="7"/>
  <c r="AT882" i="6" s="1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Y883" i="7"/>
  <c r="Z883" i="7"/>
  <c r="AA883" i="7"/>
  <c r="AB883" i="7"/>
  <c r="AC883" i="7"/>
  <c r="AD883" i="7"/>
  <c r="AE883" i="7"/>
  <c r="AF883" i="7"/>
  <c r="AG883" i="7"/>
  <c r="AH883" i="7"/>
  <c r="AI883" i="7"/>
  <c r="AJ883" i="7"/>
  <c r="AK883" i="7"/>
  <c r="AL883" i="7"/>
  <c r="AM883" i="7"/>
  <c r="AN883" i="7"/>
  <c r="AO883" i="7"/>
  <c r="AP883" i="7"/>
  <c r="AQ883" i="7"/>
  <c r="AR883" i="7"/>
  <c r="AS883" i="7"/>
  <c r="AT883" i="7"/>
  <c r="AU883" i="7"/>
  <c r="AV883" i="7"/>
  <c r="AW883" i="7"/>
  <c r="AX883" i="7"/>
  <c r="AY883" i="7"/>
  <c r="AZ883" i="7"/>
  <c r="BA883" i="7"/>
  <c r="BB883" i="7"/>
  <c r="BC883" i="7"/>
  <c r="BD883" i="7"/>
  <c r="BE883" i="7"/>
  <c r="BF883" i="7"/>
  <c r="BG883" i="7"/>
  <c r="BH883" i="7"/>
  <c r="BI883" i="7"/>
  <c r="BJ883" i="7"/>
  <c r="BK883" i="7"/>
  <c r="BL883" i="7"/>
  <c r="BM883" i="7"/>
  <c r="BN883" i="7"/>
  <c r="BO883" i="7"/>
  <c r="BP883" i="7"/>
  <c r="AQ883" i="6" s="1"/>
  <c r="BQ883" i="7"/>
  <c r="BR883" i="7"/>
  <c r="BS883" i="7"/>
  <c r="BT883" i="7"/>
  <c r="AR883" i="6" s="1"/>
  <c r="BU883" i="7"/>
  <c r="AS883" i="6" s="1"/>
  <c r="BV883" i="7"/>
  <c r="AT883" i="6" s="1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Y884" i="7"/>
  <c r="Z884" i="7"/>
  <c r="AA884" i="7"/>
  <c r="AB884" i="7"/>
  <c r="AC884" i="7"/>
  <c r="AD884" i="7"/>
  <c r="AE884" i="7"/>
  <c r="AF884" i="7"/>
  <c r="AG884" i="7"/>
  <c r="AH884" i="7"/>
  <c r="AI884" i="7"/>
  <c r="AJ884" i="7"/>
  <c r="AK884" i="7"/>
  <c r="AL884" i="7"/>
  <c r="AM884" i="7"/>
  <c r="AN884" i="7"/>
  <c r="AO884" i="7"/>
  <c r="AP884" i="7"/>
  <c r="AQ884" i="7"/>
  <c r="AR884" i="7"/>
  <c r="AS884" i="7"/>
  <c r="AT884" i="7"/>
  <c r="AU884" i="7"/>
  <c r="AV884" i="7"/>
  <c r="AW884" i="7"/>
  <c r="AX884" i="7"/>
  <c r="AY884" i="7"/>
  <c r="AZ884" i="7"/>
  <c r="BA884" i="7"/>
  <c r="BB884" i="7"/>
  <c r="BC884" i="7"/>
  <c r="BD884" i="7"/>
  <c r="BE884" i="7"/>
  <c r="BF884" i="7"/>
  <c r="BG884" i="7"/>
  <c r="BH884" i="7"/>
  <c r="BI884" i="7"/>
  <c r="BJ884" i="7"/>
  <c r="BK884" i="7"/>
  <c r="BL884" i="7"/>
  <c r="BM884" i="7"/>
  <c r="BN884" i="7"/>
  <c r="BO884" i="7"/>
  <c r="BP884" i="7"/>
  <c r="AQ884" i="6" s="1"/>
  <c r="BQ884" i="7"/>
  <c r="BR884" i="7"/>
  <c r="BS884" i="7"/>
  <c r="BT884" i="7"/>
  <c r="AR884" i="6" s="1"/>
  <c r="BU884" i="7"/>
  <c r="AS884" i="6" s="1"/>
  <c r="BV884" i="7"/>
  <c r="AT884" i="6" s="1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Y885" i="7"/>
  <c r="Z885" i="7"/>
  <c r="AA885" i="7"/>
  <c r="AB885" i="7"/>
  <c r="AC885" i="7"/>
  <c r="AD885" i="7"/>
  <c r="AE885" i="7"/>
  <c r="AF885" i="7"/>
  <c r="AG885" i="7"/>
  <c r="AH885" i="7"/>
  <c r="AI885" i="7"/>
  <c r="AJ885" i="7"/>
  <c r="AK885" i="7"/>
  <c r="AL885" i="7"/>
  <c r="AM885" i="7"/>
  <c r="AN885" i="7"/>
  <c r="AO885" i="7"/>
  <c r="AP885" i="7"/>
  <c r="AQ885" i="7"/>
  <c r="AR885" i="7"/>
  <c r="AS885" i="7"/>
  <c r="AT885" i="7"/>
  <c r="AU885" i="7"/>
  <c r="AV885" i="7"/>
  <c r="AW885" i="7"/>
  <c r="AX885" i="7"/>
  <c r="AY885" i="7"/>
  <c r="AZ885" i="7"/>
  <c r="BA885" i="7"/>
  <c r="BB885" i="7"/>
  <c r="BC885" i="7"/>
  <c r="BD885" i="7"/>
  <c r="BE885" i="7"/>
  <c r="BF885" i="7"/>
  <c r="BG885" i="7"/>
  <c r="BH885" i="7"/>
  <c r="BI885" i="7"/>
  <c r="BJ885" i="7"/>
  <c r="BK885" i="7"/>
  <c r="BL885" i="7"/>
  <c r="BM885" i="7"/>
  <c r="BN885" i="7"/>
  <c r="BO885" i="7"/>
  <c r="BP885" i="7"/>
  <c r="AQ885" i="6" s="1"/>
  <c r="BQ885" i="7"/>
  <c r="BR885" i="7"/>
  <c r="BS885" i="7"/>
  <c r="BT885" i="7"/>
  <c r="AR885" i="6" s="1"/>
  <c r="BU885" i="7"/>
  <c r="AS885" i="6" s="1"/>
  <c r="BV885" i="7"/>
  <c r="AT885" i="6" s="1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Y886" i="7"/>
  <c r="Z886" i="7"/>
  <c r="AA886" i="7"/>
  <c r="AB886" i="7"/>
  <c r="AC886" i="7"/>
  <c r="AD886" i="7"/>
  <c r="AE886" i="7"/>
  <c r="AF886" i="7"/>
  <c r="AG886" i="7"/>
  <c r="AH886" i="7"/>
  <c r="AI886" i="7"/>
  <c r="AJ886" i="7"/>
  <c r="AK886" i="7"/>
  <c r="AL886" i="7"/>
  <c r="AM886" i="7"/>
  <c r="AN886" i="7"/>
  <c r="AO886" i="7"/>
  <c r="AP886" i="7"/>
  <c r="AQ886" i="7"/>
  <c r="AR886" i="7"/>
  <c r="AS886" i="7"/>
  <c r="AT886" i="7"/>
  <c r="AU886" i="7"/>
  <c r="AV886" i="7"/>
  <c r="AW886" i="7"/>
  <c r="AX886" i="7"/>
  <c r="AY886" i="7"/>
  <c r="AZ886" i="7"/>
  <c r="BA886" i="7"/>
  <c r="BB886" i="7"/>
  <c r="BC886" i="7"/>
  <c r="BD886" i="7"/>
  <c r="BE886" i="7"/>
  <c r="BF886" i="7"/>
  <c r="BG886" i="7"/>
  <c r="BH886" i="7"/>
  <c r="BI886" i="7"/>
  <c r="BJ886" i="7"/>
  <c r="BK886" i="7"/>
  <c r="BL886" i="7"/>
  <c r="BM886" i="7"/>
  <c r="BN886" i="7"/>
  <c r="BO886" i="7"/>
  <c r="BP886" i="7"/>
  <c r="AQ886" i="6" s="1"/>
  <c r="BQ886" i="7"/>
  <c r="BR886" i="7"/>
  <c r="BS886" i="7"/>
  <c r="BT886" i="7"/>
  <c r="AR886" i="6" s="1"/>
  <c r="BU886" i="7"/>
  <c r="AS886" i="6" s="1"/>
  <c r="BV886" i="7"/>
  <c r="AT886" i="6" s="1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Y887" i="7"/>
  <c r="Z887" i="7"/>
  <c r="AA887" i="7"/>
  <c r="AB887" i="7"/>
  <c r="AC887" i="7"/>
  <c r="AD887" i="7"/>
  <c r="AE887" i="7"/>
  <c r="AF887" i="7"/>
  <c r="AG887" i="7"/>
  <c r="AH887" i="7"/>
  <c r="AI887" i="7"/>
  <c r="AJ887" i="7"/>
  <c r="AK887" i="7"/>
  <c r="AL887" i="7"/>
  <c r="AM887" i="7"/>
  <c r="AN887" i="7"/>
  <c r="AO887" i="7"/>
  <c r="AP887" i="7"/>
  <c r="AQ887" i="7"/>
  <c r="AR887" i="7"/>
  <c r="AS887" i="7"/>
  <c r="AT887" i="7"/>
  <c r="AU887" i="7"/>
  <c r="AV887" i="7"/>
  <c r="AW887" i="7"/>
  <c r="AX887" i="7"/>
  <c r="AY887" i="7"/>
  <c r="AZ887" i="7"/>
  <c r="BA887" i="7"/>
  <c r="BB887" i="7"/>
  <c r="BC887" i="7"/>
  <c r="BD887" i="7"/>
  <c r="BE887" i="7"/>
  <c r="BF887" i="7"/>
  <c r="BG887" i="7"/>
  <c r="BH887" i="7"/>
  <c r="BI887" i="7"/>
  <c r="BJ887" i="7"/>
  <c r="BK887" i="7"/>
  <c r="BL887" i="7"/>
  <c r="BM887" i="7"/>
  <c r="BN887" i="7"/>
  <c r="BO887" i="7"/>
  <c r="BP887" i="7"/>
  <c r="AQ887" i="6" s="1"/>
  <c r="BQ887" i="7"/>
  <c r="BR887" i="7"/>
  <c r="BS887" i="7"/>
  <c r="BT887" i="7"/>
  <c r="AR887" i="6" s="1"/>
  <c r="BU887" i="7"/>
  <c r="AS887" i="6" s="1"/>
  <c r="BV887" i="7"/>
  <c r="AT887" i="6" s="1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Y888" i="7"/>
  <c r="Z888" i="7"/>
  <c r="AA888" i="7"/>
  <c r="AB888" i="7"/>
  <c r="AC888" i="7"/>
  <c r="AD888" i="7"/>
  <c r="AE888" i="7"/>
  <c r="AF888" i="7"/>
  <c r="AG888" i="7"/>
  <c r="AH888" i="7"/>
  <c r="AI888" i="7"/>
  <c r="AJ888" i="7"/>
  <c r="AK888" i="7"/>
  <c r="AL888" i="7"/>
  <c r="AM888" i="7"/>
  <c r="AN888" i="7"/>
  <c r="AO888" i="7"/>
  <c r="AP888" i="7"/>
  <c r="AQ888" i="7"/>
  <c r="AR888" i="7"/>
  <c r="AS888" i="7"/>
  <c r="AT888" i="7"/>
  <c r="AU888" i="7"/>
  <c r="AV888" i="7"/>
  <c r="AW888" i="7"/>
  <c r="AX888" i="7"/>
  <c r="AY888" i="7"/>
  <c r="AZ888" i="7"/>
  <c r="BA888" i="7"/>
  <c r="BB888" i="7"/>
  <c r="BC888" i="7"/>
  <c r="BD888" i="7"/>
  <c r="BE888" i="7"/>
  <c r="BF888" i="7"/>
  <c r="BG888" i="7"/>
  <c r="BH888" i="7"/>
  <c r="BI888" i="7"/>
  <c r="BJ888" i="7"/>
  <c r="BK888" i="7"/>
  <c r="BL888" i="7"/>
  <c r="BM888" i="7"/>
  <c r="BN888" i="7"/>
  <c r="BO888" i="7"/>
  <c r="BP888" i="7"/>
  <c r="AQ888" i="6" s="1"/>
  <c r="BQ888" i="7"/>
  <c r="BR888" i="7"/>
  <c r="BS888" i="7"/>
  <c r="BT888" i="7"/>
  <c r="AR888" i="6" s="1"/>
  <c r="BU888" i="7"/>
  <c r="AS888" i="6" s="1"/>
  <c r="BV888" i="7"/>
  <c r="AT888" i="6" s="1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Y889" i="7"/>
  <c r="Z889" i="7"/>
  <c r="AA889" i="7"/>
  <c r="AB889" i="7"/>
  <c r="AC889" i="7"/>
  <c r="AD889" i="7"/>
  <c r="AE889" i="7"/>
  <c r="AF889" i="7"/>
  <c r="AG889" i="7"/>
  <c r="AH889" i="7"/>
  <c r="AI889" i="7"/>
  <c r="AJ889" i="7"/>
  <c r="AK889" i="7"/>
  <c r="AL889" i="7"/>
  <c r="AM889" i="7"/>
  <c r="AN889" i="7"/>
  <c r="AO889" i="7"/>
  <c r="AP889" i="7"/>
  <c r="AQ889" i="7"/>
  <c r="AR889" i="7"/>
  <c r="AS889" i="7"/>
  <c r="AT889" i="7"/>
  <c r="AU889" i="7"/>
  <c r="AV889" i="7"/>
  <c r="AW889" i="7"/>
  <c r="AX889" i="7"/>
  <c r="AY889" i="7"/>
  <c r="AZ889" i="7"/>
  <c r="BA889" i="7"/>
  <c r="BB889" i="7"/>
  <c r="BC889" i="7"/>
  <c r="BD889" i="7"/>
  <c r="BE889" i="7"/>
  <c r="BF889" i="7"/>
  <c r="BG889" i="7"/>
  <c r="BH889" i="7"/>
  <c r="BI889" i="7"/>
  <c r="BJ889" i="7"/>
  <c r="BK889" i="7"/>
  <c r="BL889" i="7"/>
  <c r="BM889" i="7"/>
  <c r="BN889" i="7"/>
  <c r="BO889" i="7"/>
  <c r="BP889" i="7"/>
  <c r="AQ889" i="6" s="1"/>
  <c r="BQ889" i="7"/>
  <c r="BR889" i="7"/>
  <c r="BS889" i="7"/>
  <c r="BT889" i="7"/>
  <c r="AR889" i="6" s="1"/>
  <c r="BU889" i="7"/>
  <c r="AS889" i="6" s="1"/>
  <c r="BV889" i="7"/>
  <c r="AT889" i="6" s="1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Y890" i="7"/>
  <c r="Z890" i="7"/>
  <c r="AA890" i="7"/>
  <c r="AB890" i="7"/>
  <c r="AC890" i="7"/>
  <c r="AD890" i="7"/>
  <c r="AE890" i="7"/>
  <c r="AF890" i="7"/>
  <c r="AG890" i="7"/>
  <c r="AH890" i="7"/>
  <c r="AI890" i="7"/>
  <c r="AJ890" i="7"/>
  <c r="AK890" i="7"/>
  <c r="AL890" i="7"/>
  <c r="AM890" i="7"/>
  <c r="AN890" i="7"/>
  <c r="AO890" i="7"/>
  <c r="AP890" i="7"/>
  <c r="AQ890" i="7"/>
  <c r="AR890" i="7"/>
  <c r="AS890" i="7"/>
  <c r="AT890" i="7"/>
  <c r="AU890" i="7"/>
  <c r="AV890" i="7"/>
  <c r="AW890" i="7"/>
  <c r="AX890" i="7"/>
  <c r="AY890" i="7"/>
  <c r="AZ890" i="7"/>
  <c r="BA890" i="7"/>
  <c r="BB890" i="7"/>
  <c r="BC890" i="7"/>
  <c r="BD890" i="7"/>
  <c r="BE890" i="7"/>
  <c r="BF890" i="7"/>
  <c r="BG890" i="7"/>
  <c r="BH890" i="7"/>
  <c r="BI890" i="7"/>
  <c r="BJ890" i="7"/>
  <c r="BK890" i="7"/>
  <c r="BL890" i="7"/>
  <c r="BM890" i="7"/>
  <c r="BN890" i="7"/>
  <c r="BO890" i="7"/>
  <c r="BP890" i="7"/>
  <c r="AQ890" i="6" s="1"/>
  <c r="BQ890" i="7"/>
  <c r="BR890" i="7"/>
  <c r="BS890" i="7"/>
  <c r="BT890" i="7"/>
  <c r="AR890" i="6" s="1"/>
  <c r="BU890" i="7"/>
  <c r="AS890" i="6" s="1"/>
  <c r="BV890" i="7"/>
  <c r="AT890" i="6" s="1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Y891" i="7"/>
  <c r="Z891" i="7"/>
  <c r="AA891" i="7"/>
  <c r="AB891" i="7"/>
  <c r="AC891" i="7"/>
  <c r="AD891" i="7"/>
  <c r="AE891" i="7"/>
  <c r="AF891" i="7"/>
  <c r="AG891" i="7"/>
  <c r="AH891" i="7"/>
  <c r="AI891" i="7"/>
  <c r="AJ891" i="7"/>
  <c r="AK891" i="7"/>
  <c r="AL891" i="7"/>
  <c r="AM891" i="7"/>
  <c r="AN891" i="7"/>
  <c r="AO891" i="7"/>
  <c r="AP891" i="7"/>
  <c r="AQ891" i="7"/>
  <c r="AR891" i="7"/>
  <c r="AS891" i="7"/>
  <c r="AT891" i="7"/>
  <c r="AU891" i="7"/>
  <c r="AV891" i="7"/>
  <c r="AW891" i="7"/>
  <c r="AX891" i="7"/>
  <c r="AY891" i="7"/>
  <c r="AZ891" i="7"/>
  <c r="BA891" i="7"/>
  <c r="BB891" i="7"/>
  <c r="BC891" i="7"/>
  <c r="BD891" i="7"/>
  <c r="BE891" i="7"/>
  <c r="BF891" i="7"/>
  <c r="BG891" i="7"/>
  <c r="BH891" i="7"/>
  <c r="BI891" i="7"/>
  <c r="BJ891" i="7"/>
  <c r="BK891" i="7"/>
  <c r="BL891" i="7"/>
  <c r="BM891" i="7"/>
  <c r="BN891" i="7"/>
  <c r="BO891" i="7"/>
  <c r="BP891" i="7"/>
  <c r="AQ891" i="6" s="1"/>
  <c r="BQ891" i="7"/>
  <c r="BR891" i="7"/>
  <c r="BS891" i="7"/>
  <c r="BT891" i="7"/>
  <c r="AR891" i="6" s="1"/>
  <c r="BU891" i="7"/>
  <c r="AS891" i="6" s="1"/>
  <c r="BV891" i="7"/>
  <c r="AT891" i="6" s="1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Y892" i="7"/>
  <c r="Z892" i="7"/>
  <c r="AA892" i="7"/>
  <c r="AB892" i="7"/>
  <c r="AC892" i="7"/>
  <c r="AD892" i="7"/>
  <c r="AE892" i="7"/>
  <c r="AF892" i="7"/>
  <c r="AG892" i="7"/>
  <c r="AH892" i="7"/>
  <c r="AI892" i="7"/>
  <c r="AJ892" i="7"/>
  <c r="AK892" i="7"/>
  <c r="AL892" i="7"/>
  <c r="AM892" i="7"/>
  <c r="AN892" i="7"/>
  <c r="AO892" i="7"/>
  <c r="AP892" i="7"/>
  <c r="AQ892" i="7"/>
  <c r="AR892" i="7"/>
  <c r="AS892" i="7"/>
  <c r="AT892" i="7"/>
  <c r="AU892" i="7"/>
  <c r="AV892" i="7"/>
  <c r="AW892" i="7"/>
  <c r="AX892" i="7"/>
  <c r="AY892" i="7"/>
  <c r="AZ892" i="7"/>
  <c r="BA892" i="7"/>
  <c r="BB892" i="7"/>
  <c r="BC892" i="7"/>
  <c r="BD892" i="7"/>
  <c r="BE892" i="7"/>
  <c r="BF892" i="7"/>
  <c r="BG892" i="7"/>
  <c r="BH892" i="7"/>
  <c r="BI892" i="7"/>
  <c r="BJ892" i="7"/>
  <c r="BK892" i="7"/>
  <c r="BL892" i="7"/>
  <c r="BM892" i="7"/>
  <c r="BN892" i="7"/>
  <c r="BO892" i="7"/>
  <c r="BP892" i="7"/>
  <c r="AQ892" i="6" s="1"/>
  <c r="BQ892" i="7"/>
  <c r="BR892" i="7"/>
  <c r="BS892" i="7"/>
  <c r="BT892" i="7"/>
  <c r="AR892" i="6" s="1"/>
  <c r="BU892" i="7"/>
  <c r="AS892" i="6" s="1"/>
  <c r="BV892" i="7"/>
  <c r="AT892" i="6" s="1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Y893" i="7"/>
  <c r="Z893" i="7"/>
  <c r="AA893" i="7"/>
  <c r="AB893" i="7"/>
  <c r="AC893" i="7"/>
  <c r="AD893" i="7"/>
  <c r="AE893" i="7"/>
  <c r="AF893" i="7"/>
  <c r="AG893" i="7"/>
  <c r="AH893" i="7"/>
  <c r="AI893" i="7"/>
  <c r="AJ893" i="7"/>
  <c r="AK893" i="7"/>
  <c r="AL893" i="7"/>
  <c r="AM893" i="7"/>
  <c r="AN893" i="7"/>
  <c r="AO893" i="7"/>
  <c r="AP893" i="7"/>
  <c r="AQ893" i="7"/>
  <c r="AR893" i="7"/>
  <c r="AS893" i="7"/>
  <c r="AT893" i="7"/>
  <c r="AU893" i="7"/>
  <c r="AV893" i="7"/>
  <c r="AW893" i="7"/>
  <c r="AX893" i="7"/>
  <c r="AY893" i="7"/>
  <c r="AZ893" i="7"/>
  <c r="BA893" i="7"/>
  <c r="BB893" i="7"/>
  <c r="BC893" i="7"/>
  <c r="BD893" i="7"/>
  <c r="BE893" i="7"/>
  <c r="BF893" i="7"/>
  <c r="BG893" i="7"/>
  <c r="BH893" i="7"/>
  <c r="BI893" i="7"/>
  <c r="BJ893" i="7"/>
  <c r="BK893" i="7"/>
  <c r="BL893" i="7"/>
  <c r="BM893" i="7"/>
  <c r="BN893" i="7"/>
  <c r="BO893" i="7"/>
  <c r="BP893" i="7"/>
  <c r="AQ893" i="6" s="1"/>
  <c r="BQ893" i="7"/>
  <c r="BR893" i="7"/>
  <c r="BS893" i="7"/>
  <c r="BT893" i="7"/>
  <c r="AR893" i="6" s="1"/>
  <c r="BU893" i="7"/>
  <c r="AS893" i="6" s="1"/>
  <c r="BV893" i="7"/>
  <c r="AT893" i="6" s="1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Y894" i="7"/>
  <c r="Z894" i="7"/>
  <c r="AA894" i="7"/>
  <c r="AB894" i="7"/>
  <c r="AC894" i="7"/>
  <c r="AD894" i="7"/>
  <c r="AE894" i="7"/>
  <c r="AF894" i="7"/>
  <c r="AG894" i="7"/>
  <c r="AH894" i="7"/>
  <c r="AI894" i="7"/>
  <c r="AJ894" i="7"/>
  <c r="AK894" i="7"/>
  <c r="AL894" i="7"/>
  <c r="AM894" i="7"/>
  <c r="AN894" i="7"/>
  <c r="AO894" i="7"/>
  <c r="AP894" i="7"/>
  <c r="AQ894" i="7"/>
  <c r="AR894" i="7"/>
  <c r="AS894" i="7"/>
  <c r="AT894" i="7"/>
  <c r="AU894" i="7"/>
  <c r="AV894" i="7"/>
  <c r="AW894" i="7"/>
  <c r="AX894" i="7"/>
  <c r="AY894" i="7"/>
  <c r="AZ894" i="7"/>
  <c r="BA894" i="7"/>
  <c r="BB894" i="7"/>
  <c r="BC894" i="7"/>
  <c r="BD894" i="7"/>
  <c r="BE894" i="7"/>
  <c r="BF894" i="7"/>
  <c r="BG894" i="7"/>
  <c r="BH894" i="7"/>
  <c r="BI894" i="7"/>
  <c r="BJ894" i="7"/>
  <c r="BK894" i="7"/>
  <c r="BL894" i="7"/>
  <c r="BM894" i="7"/>
  <c r="BN894" i="7"/>
  <c r="BO894" i="7"/>
  <c r="BP894" i="7"/>
  <c r="AQ894" i="6" s="1"/>
  <c r="BQ894" i="7"/>
  <c r="BR894" i="7"/>
  <c r="BS894" i="7"/>
  <c r="BT894" i="7"/>
  <c r="AR894" i="6" s="1"/>
  <c r="BU894" i="7"/>
  <c r="AS894" i="6" s="1"/>
  <c r="BV894" i="7"/>
  <c r="AT894" i="6" s="1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Y895" i="7"/>
  <c r="Z895" i="7"/>
  <c r="AA895" i="7"/>
  <c r="AB895" i="7"/>
  <c r="AC895" i="7"/>
  <c r="AD895" i="7"/>
  <c r="AE895" i="7"/>
  <c r="AF895" i="7"/>
  <c r="AG895" i="7"/>
  <c r="AH895" i="7"/>
  <c r="AI895" i="7"/>
  <c r="AJ895" i="7"/>
  <c r="AK895" i="7"/>
  <c r="AL895" i="7"/>
  <c r="AM895" i="7"/>
  <c r="AN895" i="7"/>
  <c r="AO895" i="7"/>
  <c r="AP895" i="7"/>
  <c r="AQ895" i="7"/>
  <c r="AR895" i="7"/>
  <c r="AS895" i="7"/>
  <c r="AT895" i="7"/>
  <c r="AU895" i="7"/>
  <c r="AV895" i="7"/>
  <c r="AW895" i="7"/>
  <c r="AX895" i="7"/>
  <c r="AY895" i="7"/>
  <c r="AZ895" i="7"/>
  <c r="BA895" i="7"/>
  <c r="BB895" i="7"/>
  <c r="BC895" i="7"/>
  <c r="BD895" i="7"/>
  <c r="BE895" i="7"/>
  <c r="BF895" i="7"/>
  <c r="BG895" i="7"/>
  <c r="BH895" i="7"/>
  <c r="BI895" i="7"/>
  <c r="BJ895" i="7"/>
  <c r="BK895" i="7"/>
  <c r="BL895" i="7"/>
  <c r="BM895" i="7"/>
  <c r="BN895" i="7"/>
  <c r="BO895" i="7"/>
  <c r="BP895" i="7"/>
  <c r="AQ895" i="6" s="1"/>
  <c r="BQ895" i="7"/>
  <c r="BR895" i="7"/>
  <c r="BS895" i="7"/>
  <c r="BT895" i="7"/>
  <c r="AR895" i="6" s="1"/>
  <c r="BU895" i="7"/>
  <c r="AS895" i="6" s="1"/>
  <c r="BV895" i="7"/>
  <c r="AT895" i="6" s="1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Y896" i="7"/>
  <c r="Z896" i="7"/>
  <c r="AA896" i="7"/>
  <c r="AB896" i="7"/>
  <c r="AC896" i="7"/>
  <c r="AD896" i="7"/>
  <c r="AE896" i="7"/>
  <c r="AF896" i="7"/>
  <c r="AG896" i="7"/>
  <c r="AH896" i="7"/>
  <c r="AI896" i="7"/>
  <c r="AJ896" i="7"/>
  <c r="AK896" i="7"/>
  <c r="AL896" i="7"/>
  <c r="AM896" i="7"/>
  <c r="AN896" i="7"/>
  <c r="AO896" i="7"/>
  <c r="AP896" i="7"/>
  <c r="AQ896" i="7"/>
  <c r="AR896" i="7"/>
  <c r="AS896" i="7"/>
  <c r="AT896" i="7"/>
  <c r="AU896" i="7"/>
  <c r="AV896" i="7"/>
  <c r="AW896" i="7"/>
  <c r="AX896" i="7"/>
  <c r="AY896" i="7"/>
  <c r="AZ896" i="7"/>
  <c r="BA896" i="7"/>
  <c r="BB896" i="7"/>
  <c r="BC896" i="7"/>
  <c r="BD896" i="7"/>
  <c r="BE896" i="7"/>
  <c r="BF896" i="7"/>
  <c r="BG896" i="7"/>
  <c r="BH896" i="7"/>
  <c r="BI896" i="7"/>
  <c r="BJ896" i="7"/>
  <c r="BK896" i="7"/>
  <c r="BL896" i="7"/>
  <c r="BM896" i="7"/>
  <c r="BN896" i="7"/>
  <c r="BO896" i="7"/>
  <c r="BP896" i="7"/>
  <c r="AQ896" i="6" s="1"/>
  <c r="BQ896" i="7"/>
  <c r="BR896" i="7"/>
  <c r="BS896" i="7"/>
  <c r="BT896" i="7"/>
  <c r="AR896" i="6" s="1"/>
  <c r="BU896" i="7"/>
  <c r="AS896" i="6" s="1"/>
  <c r="BV896" i="7"/>
  <c r="AT896" i="6" s="1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Y897" i="7"/>
  <c r="Z897" i="7"/>
  <c r="AA897" i="7"/>
  <c r="AB897" i="7"/>
  <c r="AC897" i="7"/>
  <c r="AD897" i="7"/>
  <c r="AE897" i="7"/>
  <c r="AF897" i="7"/>
  <c r="AG897" i="7"/>
  <c r="AH897" i="7"/>
  <c r="AI897" i="7"/>
  <c r="AJ897" i="7"/>
  <c r="AK897" i="7"/>
  <c r="AL897" i="7"/>
  <c r="AM897" i="7"/>
  <c r="AN897" i="7"/>
  <c r="AO897" i="7"/>
  <c r="AP897" i="7"/>
  <c r="AQ897" i="7"/>
  <c r="AR897" i="7"/>
  <c r="AS897" i="7"/>
  <c r="AT897" i="7"/>
  <c r="AU897" i="7"/>
  <c r="AV897" i="7"/>
  <c r="AW897" i="7"/>
  <c r="AX897" i="7"/>
  <c r="AY897" i="7"/>
  <c r="AZ897" i="7"/>
  <c r="BA897" i="7"/>
  <c r="BB897" i="7"/>
  <c r="BC897" i="7"/>
  <c r="BD897" i="7"/>
  <c r="BE897" i="7"/>
  <c r="BF897" i="7"/>
  <c r="BG897" i="7"/>
  <c r="BH897" i="7"/>
  <c r="BI897" i="7"/>
  <c r="BJ897" i="7"/>
  <c r="BK897" i="7"/>
  <c r="BL897" i="7"/>
  <c r="BM897" i="7"/>
  <c r="BN897" i="7"/>
  <c r="BO897" i="7"/>
  <c r="BP897" i="7"/>
  <c r="AQ897" i="6" s="1"/>
  <c r="BQ897" i="7"/>
  <c r="BR897" i="7"/>
  <c r="BS897" i="7"/>
  <c r="BT897" i="7"/>
  <c r="AR897" i="6" s="1"/>
  <c r="BU897" i="7"/>
  <c r="AS897" i="6" s="1"/>
  <c r="BV897" i="7"/>
  <c r="AT897" i="6" s="1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Y898" i="7"/>
  <c r="Z898" i="7"/>
  <c r="AA898" i="7"/>
  <c r="AB898" i="7"/>
  <c r="AC898" i="7"/>
  <c r="AD898" i="7"/>
  <c r="AE898" i="7"/>
  <c r="AF898" i="7"/>
  <c r="AG898" i="7"/>
  <c r="AH898" i="7"/>
  <c r="AI898" i="7"/>
  <c r="AJ898" i="7"/>
  <c r="AK898" i="7"/>
  <c r="AL898" i="7"/>
  <c r="AM898" i="7"/>
  <c r="AN898" i="7"/>
  <c r="AO898" i="7"/>
  <c r="AP898" i="7"/>
  <c r="AQ898" i="7"/>
  <c r="AR898" i="7"/>
  <c r="AS898" i="7"/>
  <c r="AT898" i="7"/>
  <c r="AU898" i="7"/>
  <c r="AV898" i="7"/>
  <c r="AW898" i="7"/>
  <c r="AX898" i="7"/>
  <c r="AY898" i="7"/>
  <c r="AZ898" i="7"/>
  <c r="BA898" i="7"/>
  <c r="BB898" i="7"/>
  <c r="BC898" i="7"/>
  <c r="BD898" i="7"/>
  <c r="BE898" i="7"/>
  <c r="BF898" i="7"/>
  <c r="BG898" i="7"/>
  <c r="BH898" i="7"/>
  <c r="BI898" i="7"/>
  <c r="BJ898" i="7"/>
  <c r="BK898" i="7"/>
  <c r="BL898" i="7"/>
  <c r="BM898" i="7"/>
  <c r="BN898" i="7"/>
  <c r="BO898" i="7"/>
  <c r="BP898" i="7"/>
  <c r="AQ898" i="6" s="1"/>
  <c r="BQ898" i="7"/>
  <c r="BR898" i="7"/>
  <c r="BS898" i="7"/>
  <c r="BT898" i="7"/>
  <c r="AR898" i="6" s="1"/>
  <c r="BU898" i="7"/>
  <c r="AS898" i="6" s="1"/>
  <c r="BV898" i="7"/>
  <c r="AT898" i="6" s="1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Y899" i="7"/>
  <c r="Z899" i="7"/>
  <c r="AA899" i="7"/>
  <c r="AB899" i="7"/>
  <c r="AC899" i="7"/>
  <c r="AD899" i="7"/>
  <c r="AE899" i="7"/>
  <c r="AF899" i="7"/>
  <c r="AG899" i="7"/>
  <c r="AH899" i="7"/>
  <c r="AI899" i="7"/>
  <c r="AJ899" i="7"/>
  <c r="AK899" i="7"/>
  <c r="AL899" i="7"/>
  <c r="AM899" i="7"/>
  <c r="AN899" i="7"/>
  <c r="AO899" i="7"/>
  <c r="AP899" i="7"/>
  <c r="AQ899" i="7"/>
  <c r="AR899" i="7"/>
  <c r="AS899" i="7"/>
  <c r="AT899" i="7"/>
  <c r="AU899" i="7"/>
  <c r="AV899" i="7"/>
  <c r="AW899" i="7"/>
  <c r="AX899" i="7"/>
  <c r="AY899" i="7"/>
  <c r="AZ899" i="7"/>
  <c r="BA899" i="7"/>
  <c r="BB899" i="7"/>
  <c r="BC899" i="7"/>
  <c r="BD899" i="7"/>
  <c r="BE899" i="7"/>
  <c r="BF899" i="7"/>
  <c r="BG899" i="7"/>
  <c r="BH899" i="7"/>
  <c r="BI899" i="7"/>
  <c r="BJ899" i="7"/>
  <c r="BK899" i="7"/>
  <c r="BL899" i="7"/>
  <c r="BM899" i="7"/>
  <c r="BN899" i="7"/>
  <c r="BO899" i="7"/>
  <c r="BP899" i="7"/>
  <c r="AQ899" i="6" s="1"/>
  <c r="BQ899" i="7"/>
  <c r="BR899" i="7"/>
  <c r="BS899" i="7"/>
  <c r="BT899" i="7"/>
  <c r="AR899" i="6" s="1"/>
  <c r="BU899" i="7"/>
  <c r="AS899" i="6" s="1"/>
  <c r="BV899" i="7"/>
  <c r="AT899" i="6" s="1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Y900" i="7"/>
  <c r="Z900" i="7"/>
  <c r="AA900" i="7"/>
  <c r="AB900" i="7"/>
  <c r="AC900" i="7"/>
  <c r="AD900" i="7"/>
  <c r="AE900" i="7"/>
  <c r="AF900" i="7"/>
  <c r="AG900" i="7"/>
  <c r="AH900" i="7"/>
  <c r="AI900" i="7"/>
  <c r="AJ900" i="7"/>
  <c r="AK900" i="7"/>
  <c r="AL900" i="7"/>
  <c r="AM900" i="7"/>
  <c r="AN900" i="7"/>
  <c r="AO900" i="7"/>
  <c r="AP900" i="7"/>
  <c r="AQ900" i="7"/>
  <c r="AR900" i="7"/>
  <c r="AS900" i="7"/>
  <c r="AT900" i="7"/>
  <c r="AU900" i="7"/>
  <c r="AV900" i="7"/>
  <c r="AW900" i="7"/>
  <c r="AX900" i="7"/>
  <c r="AY900" i="7"/>
  <c r="AZ900" i="7"/>
  <c r="BA900" i="7"/>
  <c r="BB900" i="7"/>
  <c r="BC900" i="7"/>
  <c r="BD900" i="7"/>
  <c r="BE900" i="7"/>
  <c r="BF900" i="7"/>
  <c r="BG900" i="7"/>
  <c r="BH900" i="7"/>
  <c r="BI900" i="7"/>
  <c r="BJ900" i="7"/>
  <c r="BK900" i="7"/>
  <c r="BL900" i="7"/>
  <c r="BM900" i="7"/>
  <c r="BN900" i="7"/>
  <c r="BO900" i="7"/>
  <c r="BP900" i="7"/>
  <c r="AQ900" i="6" s="1"/>
  <c r="BQ900" i="7"/>
  <c r="BR900" i="7"/>
  <c r="BS900" i="7"/>
  <c r="BT900" i="7"/>
  <c r="AR900" i="6" s="1"/>
  <c r="BU900" i="7"/>
  <c r="AS900" i="6" s="1"/>
  <c r="BV900" i="7"/>
  <c r="AT900" i="6" s="1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Y901" i="7"/>
  <c r="Z901" i="7"/>
  <c r="AA901" i="7"/>
  <c r="AB901" i="7"/>
  <c r="AC901" i="7"/>
  <c r="AD901" i="7"/>
  <c r="AE901" i="7"/>
  <c r="AF901" i="7"/>
  <c r="AG901" i="7"/>
  <c r="AH901" i="7"/>
  <c r="AI901" i="7"/>
  <c r="AJ901" i="7"/>
  <c r="AK901" i="7"/>
  <c r="AL901" i="7"/>
  <c r="AM901" i="7"/>
  <c r="AN901" i="7"/>
  <c r="AO901" i="7"/>
  <c r="AP901" i="7"/>
  <c r="AQ901" i="7"/>
  <c r="AR901" i="7"/>
  <c r="AS901" i="7"/>
  <c r="AT901" i="7"/>
  <c r="AU901" i="7"/>
  <c r="AV901" i="7"/>
  <c r="AW901" i="7"/>
  <c r="AX901" i="7"/>
  <c r="AY901" i="7"/>
  <c r="AZ901" i="7"/>
  <c r="BA901" i="7"/>
  <c r="BB901" i="7"/>
  <c r="BC901" i="7"/>
  <c r="BD901" i="7"/>
  <c r="BE901" i="7"/>
  <c r="BF901" i="7"/>
  <c r="BG901" i="7"/>
  <c r="BH901" i="7"/>
  <c r="BI901" i="7"/>
  <c r="BJ901" i="7"/>
  <c r="BK901" i="7"/>
  <c r="BL901" i="7"/>
  <c r="BM901" i="7"/>
  <c r="BN901" i="7"/>
  <c r="BO901" i="7"/>
  <c r="BP901" i="7"/>
  <c r="AQ901" i="6" s="1"/>
  <c r="BQ901" i="7"/>
  <c r="BR901" i="7"/>
  <c r="BS901" i="7"/>
  <c r="BT901" i="7"/>
  <c r="AR901" i="6" s="1"/>
  <c r="BU901" i="7"/>
  <c r="AS901" i="6" s="1"/>
  <c r="BV901" i="7"/>
  <c r="AT901" i="6" s="1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Y902" i="7"/>
  <c r="Z902" i="7"/>
  <c r="AA902" i="7"/>
  <c r="AB902" i="7"/>
  <c r="AC902" i="7"/>
  <c r="AD902" i="7"/>
  <c r="AE902" i="7"/>
  <c r="AF902" i="7"/>
  <c r="AG902" i="7"/>
  <c r="AH902" i="7"/>
  <c r="AI902" i="7"/>
  <c r="AJ902" i="7"/>
  <c r="AK902" i="7"/>
  <c r="AL902" i="7"/>
  <c r="AM902" i="7"/>
  <c r="AN902" i="7"/>
  <c r="AO902" i="7"/>
  <c r="AP902" i="7"/>
  <c r="AQ902" i="7"/>
  <c r="AR902" i="7"/>
  <c r="AS902" i="7"/>
  <c r="AT902" i="7"/>
  <c r="AU902" i="7"/>
  <c r="AV902" i="7"/>
  <c r="AW902" i="7"/>
  <c r="AX902" i="7"/>
  <c r="AY902" i="7"/>
  <c r="AZ902" i="7"/>
  <c r="BA902" i="7"/>
  <c r="BB902" i="7"/>
  <c r="BC902" i="7"/>
  <c r="BD902" i="7"/>
  <c r="BE902" i="7"/>
  <c r="BF902" i="7"/>
  <c r="BG902" i="7"/>
  <c r="BH902" i="7"/>
  <c r="BI902" i="7"/>
  <c r="BJ902" i="7"/>
  <c r="BK902" i="7"/>
  <c r="BL902" i="7"/>
  <c r="BM902" i="7"/>
  <c r="BN902" i="7"/>
  <c r="BO902" i="7"/>
  <c r="BP902" i="7"/>
  <c r="AQ902" i="6" s="1"/>
  <c r="BQ902" i="7"/>
  <c r="BR902" i="7"/>
  <c r="BS902" i="7"/>
  <c r="BT902" i="7"/>
  <c r="AR902" i="6" s="1"/>
  <c r="BU902" i="7"/>
  <c r="AS902" i="6" s="1"/>
  <c r="BV902" i="7"/>
  <c r="AT902" i="6" s="1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Y903" i="7"/>
  <c r="Z903" i="7"/>
  <c r="AA903" i="7"/>
  <c r="AB903" i="7"/>
  <c r="AC903" i="7"/>
  <c r="AD903" i="7"/>
  <c r="AE903" i="7"/>
  <c r="AF903" i="7"/>
  <c r="AG903" i="7"/>
  <c r="AH903" i="7"/>
  <c r="AI903" i="7"/>
  <c r="AJ903" i="7"/>
  <c r="AK903" i="7"/>
  <c r="AL903" i="7"/>
  <c r="AM903" i="7"/>
  <c r="AN903" i="7"/>
  <c r="AO903" i="7"/>
  <c r="AP903" i="7"/>
  <c r="AQ903" i="7"/>
  <c r="AR903" i="7"/>
  <c r="AS903" i="7"/>
  <c r="AT903" i="7"/>
  <c r="AU903" i="7"/>
  <c r="AV903" i="7"/>
  <c r="AW903" i="7"/>
  <c r="AX903" i="7"/>
  <c r="AY903" i="7"/>
  <c r="AZ903" i="7"/>
  <c r="BA903" i="7"/>
  <c r="BB903" i="7"/>
  <c r="BC903" i="7"/>
  <c r="BD903" i="7"/>
  <c r="BE903" i="7"/>
  <c r="BF903" i="7"/>
  <c r="BG903" i="7"/>
  <c r="BH903" i="7"/>
  <c r="BI903" i="7"/>
  <c r="BJ903" i="7"/>
  <c r="BK903" i="7"/>
  <c r="BL903" i="7"/>
  <c r="BM903" i="7"/>
  <c r="BN903" i="7"/>
  <c r="BO903" i="7"/>
  <c r="BP903" i="7"/>
  <c r="AQ903" i="6" s="1"/>
  <c r="BQ903" i="7"/>
  <c r="BR903" i="7"/>
  <c r="BS903" i="7"/>
  <c r="BT903" i="7"/>
  <c r="AR903" i="6" s="1"/>
  <c r="BU903" i="7"/>
  <c r="AS903" i="6" s="1"/>
  <c r="BV903" i="7"/>
  <c r="AT903" i="6" s="1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Y904" i="7"/>
  <c r="Z904" i="7"/>
  <c r="AA904" i="7"/>
  <c r="AB904" i="7"/>
  <c r="AC904" i="7"/>
  <c r="AD904" i="7"/>
  <c r="AE904" i="7"/>
  <c r="AF904" i="7"/>
  <c r="AG904" i="7"/>
  <c r="AH904" i="7"/>
  <c r="AI904" i="7"/>
  <c r="AJ904" i="7"/>
  <c r="AK904" i="7"/>
  <c r="AL904" i="7"/>
  <c r="AM904" i="7"/>
  <c r="AN904" i="7"/>
  <c r="AO904" i="7"/>
  <c r="AP904" i="7"/>
  <c r="AQ904" i="7"/>
  <c r="AR904" i="7"/>
  <c r="AS904" i="7"/>
  <c r="AT904" i="7"/>
  <c r="AU904" i="7"/>
  <c r="AV904" i="7"/>
  <c r="AW904" i="7"/>
  <c r="AX904" i="7"/>
  <c r="AY904" i="7"/>
  <c r="AZ904" i="7"/>
  <c r="BA904" i="7"/>
  <c r="BB904" i="7"/>
  <c r="BC904" i="7"/>
  <c r="BD904" i="7"/>
  <c r="BE904" i="7"/>
  <c r="BF904" i="7"/>
  <c r="BG904" i="7"/>
  <c r="BH904" i="7"/>
  <c r="BI904" i="7"/>
  <c r="BJ904" i="7"/>
  <c r="BK904" i="7"/>
  <c r="BL904" i="7"/>
  <c r="BM904" i="7"/>
  <c r="BN904" i="7"/>
  <c r="BO904" i="7"/>
  <c r="BP904" i="7"/>
  <c r="AQ904" i="6" s="1"/>
  <c r="BQ904" i="7"/>
  <c r="BR904" i="7"/>
  <c r="BS904" i="7"/>
  <c r="BT904" i="7"/>
  <c r="AR904" i="6" s="1"/>
  <c r="BU904" i="7"/>
  <c r="AS904" i="6" s="1"/>
  <c r="BV904" i="7"/>
  <c r="AT904" i="6" s="1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Y905" i="7"/>
  <c r="Z905" i="7"/>
  <c r="AA905" i="7"/>
  <c r="AB905" i="7"/>
  <c r="AC905" i="7"/>
  <c r="AD905" i="7"/>
  <c r="AE905" i="7"/>
  <c r="AF905" i="7"/>
  <c r="AG905" i="7"/>
  <c r="AH905" i="7"/>
  <c r="AI905" i="7"/>
  <c r="AJ905" i="7"/>
  <c r="AK905" i="7"/>
  <c r="AL905" i="7"/>
  <c r="AM905" i="7"/>
  <c r="AN905" i="7"/>
  <c r="AO905" i="7"/>
  <c r="AP905" i="7"/>
  <c r="AQ905" i="7"/>
  <c r="AR905" i="7"/>
  <c r="AS905" i="7"/>
  <c r="AT905" i="7"/>
  <c r="AU905" i="7"/>
  <c r="AV905" i="7"/>
  <c r="AW905" i="7"/>
  <c r="AX905" i="7"/>
  <c r="AY905" i="7"/>
  <c r="AZ905" i="7"/>
  <c r="BA905" i="7"/>
  <c r="BB905" i="7"/>
  <c r="BC905" i="7"/>
  <c r="BD905" i="7"/>
  <c r="BE905" i="7"/>
  <c r="BF905" i="7"/>
  <c r="BG905" i="7"/>
  <c r="BH905" i="7"/>
  <c r="BI905" i="7"/>
  <c r="BJ905" i="7"/>
  <c r="BK905" i="7"/>
  <c r="BL905" i="7"/>
  <c r="BM905" i="7"/>
  <c r="BN905" i="7"/>
  <c r="BO905" i="7"/>
  <c r="BP905" i="7"/>
  <c r="AQ905" i="6" s="1"/>
  <c r="BQ905" i="7"/>
  <c r="BR905" i="7"/>
  <c r="BS905" i="7"/>
  <c r="BT905" i="7"/>
  <c r="AR905" i="6" s="1"/>
  <c r="BU905" i="7"/>
  <c r="AS905" i="6" s="1"/>
  <c r="BV905" i="7"/>
  <c r="AT905" i="6" s="1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Y906" i="7"/>
  <c r="Z906" i="7"/>
  <c r="AA906" i="7"/>
  <c r="AB906" i="7"/>
  <c r="AC906" i="7"/>
  <c r="AD906" i="7"/>
  <c r="AE906" i="7"/>
  <c r="AF906" i="7"/>
  <c r="AG906" i="7"/>
  <c r="AH906" i="7"/>
  <c r="AI906" i="7"/>
  <c r="AJ906" i="7"/>
  <c r="AK906" i="7"/>
  <c r="AL906" i="7"/>
  <c r="AM906" i="7"/>
  <c r="AN906" i="7"/>
  <c r="AO906" i="7"/>
  <c r="AP906" i="7"/>
  <c r="AQ906" i="7"/>
  <c r="AR906" i="7"/>
  <c r="AS906" i="7"/>
  <c r="AT906" i="7"/>
  <c r="AU906" i="7"/>
  <c r="AV906" i="7"/>
  <c r="AW906" i="7"/>
  <c r="AX906" i="7"/>
  <c r="AY906" i="7"/>
  <c r="AZ906" i="7"/>
  <c r="BA906" i="7"/>
  <c r="BB906" i="7"/>
  <c r="BC906" i="7"/>
  <c r="BD906" i="7"/>
  <c r="BE906" i="7"/>
  <c r="BF906" i="7"/>
  <c r="BG906" i="7"/>
  <c r="BH906" i="7"/>
  <c r="BI906" i="7"/>
  <c r="BJ906" i="7"/>
  <c r="BK906" i="7"/>
  <c r="BL906" i="7"/>
  <c r="BM906" i="7"/>
  <c r="BN906" i="7"/>
  <c r="BO906" i="7"/>
  <c r="BP906" i="7"/>
  <c r="AQ906" i="6" s="1"/>
  <c r="BQ906" i="7"/>
  <c r="BR906" i="7"/>
  <c r="BS906" i="7"/>
  <c r="BT906" i="7"/>
  <c r="AR906" i="6" s="1"/>
  <c r="BU906" i="7"/>
  <c r="AS906" i="6" s="1"/>
  <c r="BV906" i="7"/>
  <c r="AT906" i="6" s="1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Y907" i="7"/>
  <c r="Z907" i="7"/>
  <c r="AA907" i="7"/>
  <c r="AB907" i="7"/>
  <c r="AC907" i="7"/>
  <c r="AD907" i="7"/>
  <c r="AE907" i="7"/>
  <c r="AF907" i="7"/>
  <c r="AG907" i="7"/>
  <c r="AH907" i="7"/>
  <c r="AI907" i="7"/>
  <c r="AJ907" i="7"/>
  <c r="AK907" i="7"/>
  <c r="AL907" i="7"/>
  <c r="AM907" i="7"/>
  <c r="AN907" i="7"/>
  <c r="AO907" i="7"/>
  <c r="AP907" i="7"/>
  <c r="AQ907" i="7"/>
  <c r="AR907" i="7"/>
  <c r="AS907" i="7"/>
  <c r="AT907" i="7"/>
  <c r="AU907" i="7"/>
  <c r="AV907" i="7"/>
  <c r="AW907" i="7"/>
  <c r="AX907" i="7"/>
  <c r="AY907" i="7"/>
  <c r="AZ907" i="7"/>
  <c r="BA907" i="7"/>
  <c r="BB907" i="7"/>
  <c r="BC907" i="7"/>
  <c r="BD907" i="7"/>
  <c r="BE907" i="7"/>
  <c r="BF907" i="7"/>
  <c r="BG907" i="7"/>
  <c r="BH907" i="7"/>
  <c r="BI907" i="7"/>
  <c r="BJ907" i="7"/>
  <c r="BK907" i="7"/>
  <c r="BL907" i="7"/>
  <c r="BM907" i="7"/>
  <c r="BN907" i="7"/>
  <c r="BO907" i="7"/>
  <c r="BP907" i="7"/>
  <c r="AQ907" i="6" s="1"/>
  <c r="BQ907" i="7"/>
  <c r="BR907" i="7"/>
  <c r="BS907" i="7"/>
  <c r="BT907" i="7"/>
  <c r="AR907" i="6" s="1"/>
  <c r="BU907" i="7"/>
  <c r="AS907" i="6" s="1"/>
  <c r="BV907" i="7"/>
  <c r="AT907" i="6" s="1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Y908" i="7"/>
  <c r="Z908" i="7"/>
  <c r="AA908" i="7"/>
  <c r="AB908" i="7"/>
  <c r="AC908" i="7"/>
  <c r="AD908" i="7"/>
  <c r="AE908" i="7"/>
  <c r="AF908" i="7"/>
  <c r="AG908" i="7"/>
  <c r="AH908" i="7"/>
  <c r="AI908" i="7"/>
  <c r="AJ908" i="7"/>
  <c r="AK908" i="7"/>
  <c r="AL908" i="7"/>
  <c r="AM908" i="7"/>
  <c r="AN908" i="7"/>
  <c r="AO908" i="7"/>
  <c r="AP908" i="7"/>
  <c r="AQ908" i="7"/>
  <c r="AR908" i="7"/>
  <c r="AS908" i="7"/>
  <c r="AT908" i="7"/>
  <c r="AU908" i="7"/>
  <c r="AV908" i="7"/>
  <c r="AW908" i="7"/>
  <c r="AX908" i="7"/>
  <c r="AY908" i="7"/>
  <c r="AZ908" i="7"/>
  <c r="BA908" i="7"/>
  <c r="BB908" i="7"/>
  <c r="BC908" i="7"/>
  <c r="BD908" i="7"/>
  <c r="BE908" i="7"/>
  <c r="BF908" i="7"/>
  <c r="BG908" i="7"/>
  <c r="BH908" i="7"/>
  <c r="BI908" i="7"/>
  <c r="BJ908" i="7"/>
  <c r="BK908" i="7"/>
  <c r="BL908" i="7"/>
  <c r="BM908" i="7"/>
  <c r="BN908" i="7"/>
  <c r="BO908" i="7"/>
  <c r="BP908" i="7"/>
  <c r="AQ908" i="6" s="1"/>
  <c r="BQ908" i="7"/>
  <c r="BR908" i="7"/>
  <c r="BS908" i="7"/>
  <c r="BT908" i="7"/>
  <c r="AR908" i="6" s="1"/>
  <c r="BU908" i="7"/>
  <c r="AS908" i="6" s="1"/>
  <c r="BV908" i="7"/>
  <c r="AT908" i="6" s="1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Y909" i="7"/>
  <c r="Z909" i="7"/>
  <c r="AA909" i="7"/>
  <c r="AB909" i="7"/>
  <c r="AC909" i="7"/>
  <c r="AD909" i="7"/>
  <c r="AE909" i="7"/>
  <c r="AF909" i="7"/>
  <c r="AG909" i="7"/>
  <c r="AH909" i="7"/>
  <c r="AI909" i="7"/>
  <c r="AJ909" i="7"/>
  <c r="AK909" i="7"/>
  <c r="AL909" i="7"/>
  <c r="AM909" i="7"/>
  <c r="AN909" i="7"/>
  <c r="AO909" i="7"/>
  <c r="AP909" i="7"/>
  <c r="AQ909" i="7"/>
  <c r="AR909" i="7"/>
  <c r="AS909" i="7"/>
  <c r="AT909" i="7"/>
  <c r="AU909" i="7"/>
  <c r="AV909" i="7"/>
  <c r="AW909" i="7"/>
  <c r="AX909" i="7"/>
  <c r="AY909" i="7"/>
  <c r="AZ909" i="7"/>
  <c r="BA909" i="7"/>
  <c r="BB909" i="7"/>
  <c r="BC909" i="7"/>
  <c r="BD909" i="7"/>
  <c r="BE909" i="7"/>
  <c r="BF909" i="7"/>
  <c r="BG909" i="7"/>
  <c r="BH909" i="7"/>
  <c r="BI909" i="7"/>
  <c r="BJ909" i="7"/>
  <c r="BK909" i="7"/>
  <c r="BL909" i="7"/>
  <c r="BM909" i="7"/>
  <c r="BN909" i="7"/>
  <c r="BO909" i="7"/>
  <c r="BP909" i="7"/>
  <c r="AQ909" i="6" s="1"/>
  <c r="BQ909" i="7"/>
  <c r="BR909" i="7"/>
  <c r="BS909" i="7"/>
  <c r="BT909" i="7"/>
  <c r="AR909" i="6" s="1"/>
  <c r="BU909" i="7"/>
  <c r="AS909" i="6" s="1"/>
  <c r="BV909" i="7"/>
  <c r="AT909" i="6" s="1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Y910" i="7"/>
  <c r="Z910" i="7"/>
  <c r="AA910" i="7"/>
  <c r="AB910" i="7"/>
  <c r="AC910" i="7"/>
  <c r="AD910" i="7"/>
  <c r="AE910" i="7"/>
  <c r="AF910" i="7"/>
  <c r="AG910" i="7"/>
  <c r="AH910" i="7"/>
  <c r="AI910" i="7"/>
  <c r="AJ910" i="7"/>
  <c r="AK910" i="7"/>
  <c r="AL910" i="7"/>
  <c r="AM910" i="7"/>
  <c r="AN910" i="7"/>
  <c r="AO910" i="7"/>
  <c r="AP910" i="7"/>
  <c r="AQ910" i="7"/>
  <c r="AR910" i="7"/>
  <c r="AS910" i="7"/>
  <c r="AT910" i="7"/>
  <c r="AU910" i="7"/>
  <c r="AV910" i="7"/>
  <c r="AW910" i="7"/>
  <c r="AX910" i="7"/>
  <c r="AY910" i="7"/>
  <c r="AZ910" i="7"/>
  <c r="BA910" i="7"/>
  <c r="BB910" i="7"/>
  <c r="BC910" i="7"/>
  <c r="BD910" i="7"/>
  <c r="BE910" i="7"/>
  <c r="BF910" i="7"/>
  <c r="BG910" i="7"/>
  <c r="BH910" i="7"/>
  <c r="BI910" i="7"/>
  <c r="BJ910" i="7"/>
  <c r="BK910" i="7"/>
  <c r="BL910" i="7"/>
  <c r="BM910" i="7"/>
  <c r="BN910" i="7"/>
  <c r="BO910" i="7"/>
  <c r="BP910" i="7"/>
  <c r="AQ910" i="6" s="1"/>
  <c r="BQ910" i="7"/>
  <c r="BR910" i="7"/>
  <c r="BS910" i="7"/>
  <c r="BT910" i="7"/>
  <c r="AR910" i="6" s="1"/>
  <c r="BU910" i="7"/>
  <c r="AS910" i="6" s="1"/>
  <c r="BV910" i="7"/>
  <c r="AT910" i="6" s="1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Y911" i="7"/>
  <c r="Z911" i="7"/>
  <c r="AA911" i="7"/>
  <c r="AB911" i="7"/>
  <c r="AC911" i="7"/>
  <c r="AD911" i="7"/>
  <c r="AE911" i="7"/>
  <c r="AF911" i="7"/>
  <c r="AG911" i="7"/>
  <c r="AH911" i="7"/>
  <c r="AI911" i="7"/>
  <c r="AJ911" i="7"/>
  <c r="AK911" i="7"/>
  <c r="AL911" i="7"/>
  <c r="AM911" i="7"/>
  <c r="AN911" i="7"/>
  <c r="AO911" i="7"/>
  <c r="AP911" i="7"/>
  <c r="AQ911" i="7"/>
  <c r="AR911" i="7"/>
  <c r="AS911" i="7"/>
  <c r="AT911" i="7"/>
  <c r="AU911" i="7"/>
  <c r="AV911" i="7"/>
  <c r="AW911" i="7"/>
  <c r="AX911" i="7"/>
  <c r="AY911" i="7"/>
  <c r="AZ911" i="7"/>
  <c r="BA911" i="7"/>
  <c r="BB911" i="7"/>
  <c r="BC911" i="7"/>
  <c r="BD911" i="7"/>
  <c r="BE911" i="7"/>
  <c r="BF911" i="7"/>
  <c r="BG911" i="7"/>
  <c r="BH911" i="7"/>
  <c r="BI911" i="7"/>
  <c r="BJ911" i="7"/>
  <c r="BK911" i="7"/>
  <c r="BL911" i="7"/>
  <c r="BM911" i="7"/>
  <c r="BN911" i="7"/>
  <c r="BO911" i="7"/>
  <c r="BP911" i="7"/>
  <c r="AQ911" i="6" s="1"/>
  <c r="BQ911" i="7"/>
  <c r="BR911" i="7"/>
  <c r="BS911" i="7"/>
  <c r="BT911" i="7"/>
  <c r="AR911" i="6" s="1"/>
  <c r="BU911" i="7"/>
  <c r="AS911" i="6" s="1"/>
  <c r="BV911" i="7"/>
  <c r="AT911" i="6" s="1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Y912" i="7"/>
  <c r="Z912" i="7"/>
  <c r="AA912" i="7"/>
  <c r="AB912" i="7"/>
  <c r="AC912" i="7"/>
  <c r="AD912" i="7"/>
  <c r="AE912" i="7"/>
  <c r="AF912" i="7"/>
  <c r="AG912" i="7"/>
  <c r="AH912" i="7"/>
  <c r="AI912" i="7"/>
  <c r="AJ912" i="7"/>
  <c r="AK912" i="7"/>
  <c r="AL912" i="7"/>
  <c r="AM912" i="7"/>
  <c r="AN912" i="7"/>
  <c r="AO912" i="7"/>
  <c r="AP912" i="7"/>
  <c r="AQ912" i="7"/>
  <c r="AR912" i="7"/>
  <c r="AS912" i="7"/>
  <c r="AT912" i="7"/>
  <c r="AU912" i="7"/>
  <c r="AV912" i="7"/>
  <c r="AW912" i="7"/>
  <c r="AX912" i="7"/>
  <c r="AY912" i="7"/>
  <c r="AZ912" i="7"/>
  <c r="BA912" i="7"/>
  <c r="BB912" i="7"/>
  <c r="BC912" i="7"/>
  <c r="BD912" i="7"/>
  <c r="BE912" i="7"/>
  <c r="BF912" i="7"/>
  <c r="BG912" i="7"/>
  <c r="BH912" i="7"/>
  <c r="BI912" i="7"/>
  <c r="BJ912" i="7"/>
  <c r="BK912" i="7"/>
  <c r="BL912" i="7"/>
  <c r="BM912" i="7"/>
  <c r="BN912" i="7"/>
  <c r="BO912" i="7"/>
  <c r="BP912" i="7"/>
  <c r="AQ912" i="6" s="1"/>
  <c r="BQ912" i="7"/>
  <c r="BR912" i="7"/>
  <c r="BS912" i="7"/>
  <c r="BT912" i="7"/>
  <c r="AR912" i="6" s="1"/>
  <c r="BU912" i="7"/>
  <c r="AS912" i="6" s="1"/>
  <c r="BV912" i="7"/>
  <c r="AT912" i="6" s="1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Y913" i="7"/>
  <c r="Z913" i="7"/>
  <c r="AA913" i="7"/>
  <c r="AB913" i="7"/>
  <c r="AC913" i="7"/>
  <c r="AD913" i="7"/>
  <c r="AE913" i="7"/>
  <c r="AF913" i="7"/>
  <c r="AG913" i="7"/>
  <c r="AH913" i="7"/>
  <c r="AI913" i="7"/>
  <c r="AJ913" i="7"/>
  <c r="AK913" i="7"/>
  <c r="AL913" i="7"/>
  <c r="AM913" i="7"/>
  <c r="AN913" i="7"/>
  <c r="AO913" i="7"/>
  <c r="AP913" i="7"/>
  <c r="AQ913" i="7"/>
  <c r="AR913" i="7"/>
  <c r="AS913" i="7"/>
  <c r="AT913" i="7"/>
  <c r="AU913" i="7"/>
  <c r="AV913" i="7"/>
  <c r="AW913" i="7"/>
  <c r="AX913" i="7"/>
  <c r="AY913" i="7"/>
  <c r="AZ913" i="7"/>
  <c r="BA913" i="7"/>
  <c r="BB913" i="7"/>
  <c r="BC913" i="7"/>
  <c r="BD913" i="7"/>
  <c r="BE913" i="7"/>
  <c r="BF913" i="7"/>
  <c r="BG913" i="7"/>
  <c r="BH913" i="7"/>
  <c r="BI913" i="7"/>
  <c r="BJ913" i="7"/>
  <c r="BK913" i="7"/>
  <c r="BL913" i="7"/>
  <c r="BM913" i="7"/>
  <c r="BN913" i="7"/>
  <c r="BO913" i="7"/>
  <c r="BP913" i="7"/>
  <c r="AQ913" i="6" s="1"/>
  <c r="BQ913" i="7"/>
  <c r="BR913" i="7"/>
  <c r="BS913" i="7"/>
  <c r="BT913" i="7"/>
  <c r="AR913" i="6" s="1"/>
  <c r="BU913" i="7"/>
  <c r="AS913" i="6" s="1"/>
  <c r="BV913" i="7"/>
  <c r="AT913" i="6" s="1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Y914" i="7"/>
  <c r="Z914" i="7"/>
  <c r="AA914" i="7"/>
  <c r="AB914" i="7"/>
  <c r="AC914" i="7"/>
  <c r="AD914" i="7"/>
  <c r="AE914" i="7"/>
  <c r="AF914" i="7"/>
  <c r="AG914" i="7"/>
  <c r="AH914" i="7"/>
  <c r="AI914" i="7"/>
  <c r="AJ914" i="7"/>
  <c r="AK914" i="7"/>
  <c r="AL914" i="7"/>
  <c r="AM914" i="7"/>
  <c r="AN914" i="7"/>
  <c r="AO914" i="7"/>
  <c r="AP914" i="7"/>
  <c r="AQ914" i="7"/>
  <c r="AR914" i="7"/>
  <c r="AS914" i="7"/>
  <c r="AT914" i="7"/>
  <c r="AU914" i="7"/>
  <c r="AV914" i="7"/>
  <c r="AW914" i="7"/>
  <c r="AX914" i="7"/>
  <c r="AY914" i="7"/>
  <c r="AZ914" i="7"/>
  <c r="BA914" i="7"/>
  <c r="BB914" i="7"/>
  <c r="BC914" i="7"/>
  <c r="BD914" i="7"/>
  <c r="BE914" i="7"/>
  <c r="BF914" i="7"/>
  <c r="BG914" i="7"/>
  <c r="BH914" i="7"/>
  <c r="BI914" i="7"/>
  <c r="BJ914" i="7"/>
  <c r="BK914" i="7"/>
  <c r="BL914" i="7"/>
  <c r="BM914" i="7"/>
  <c r="BN914" i="7"/>
  <c r="BO914" i="7"/>
  <c r="BP914" i="7"/>
  <c r="AQ914" i="6" s="1"/>
  <c r="BQ914" i="7"/>
  <c r="BR914" i="7"/>
  <c r="BS914" i="7"/>
  <c r="BT914" i="7"/>
  <c r="AR914" i="6" s="1"/>
  <c r="BU914" i="7"/>
  <c r="AS914" i="6" s="1"/>
  <c r="BV914" i="7"/>
  <c r="AT914" i="6" s="1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Y915" i="7"/>
  <c r="Z915" i="7"/>
  <c r="AA915" i="7"/>
  <c r="AB915" i="7"/>
  <c r="AC915" i="7"/>
  <c r="AD915" i="7"/>
  <c r="AE915" i="7"/>
  <c r="AF915" i="7"/>
  <c r="AG915" i="7"/>
  <c r="AH915" i="7"/>
  <c r="AI915" i="7"/>
  <c r="AJ915" i="7"/>
  <c r="AK915" i="7"/>
  <c r="AL915" i="7"/>
  <c r="AM915" i="7"/>
  <c r="AN915" i="7"/>
  <c r="AO915" i="7"/>
  <c r="AP915" i="7"/>
  <c r="AQ915" i="7"/>
  <c r="AR915" i="7"/>
  <c r="AS915" i="7"/>
  <c r="AT915" i="7"/>
  <c r="AU915" i="7"/>
  <c r="AV915" i="7"/>
  <c r="AW915" i="7"/>
  <c r="AX915" i="7"/>
  <c r="AY915" i="7"/>
  <c r="AZ915" i="7"/>
  <c r="BA915" i="7"/>
  <c r="BB915" i="7"/>
  <c r="BC915" i="7"/>
  <c r="BD915" i="7"/>
  <c r="BE915" i="7"/>
  <c r="BF915" i="7"/>
  <c r="BG915" i="7"/>
  <c r="BH915" i="7"/>
  <c r="BI915" i="7"/>
  <c r="BJ915" i="7"/>
  <c r="BK915" i="7"/>
  <c r="BL915" i="7"/>
  <c r="BM915" i="7"/>
  <c r="BN915" i="7"/>
  <c r="BO915" i="7"/>
  <c r="BP915" i="7"/>
  <c r="AQ915" i="6" s="1"/>
  <c r="BQ915" i="7"/>
  <c r="BR915" i="7"/>
  <c r="BS915" i="7"/>
  <c r="BT915" i="7"/>
  <c r="AR915" i="6" s="1"/>
  <c r="BU915" i="7"/>
  <c r="AS915" i="6" s="1"/>
  <c r="BV915" i="7"/>
  <c r="AT915" i="6" s="1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Y916" i="7"/>
  <c r="Z916" i="7"/>
  <c r="AA916" i="7"/>
  <c r="AB916" i="7"/>
  <c r="AC916" i="7"/>
  <c r="AD916" i="7"/>
  <c r="AE916" i="7"/>
  <c r="AF916" i="7"/>
  <c r="AG916" i="7"/>
  <c r="AH916" i="7"/>
  <c r="AI916" i="7"/>
  <c r="AJ916" i="7"/>
  <c r="AK916" i="7"/>
  <c r="AL916" i="7"/>
  <c r="AM916" i="7"/>
  <c r="AN916" i="7"/>
  <c r="AO916" i="7"/>
  <c r="AP916" i="7"/>
  <c r="AQ916" i="7"/>
  <c r="AR916" i="7"/>
  <c r="AS916" i="7"/>
  <c r="AT916" i="7"/>
  <c r="AU916" i="7"/>
  <c r="AV916" i="7"/>
  <c r="AW916" i="7"/>
  <c r="AX916" i="7"/>
  <c r="AY916" i="7"/>
  <c r="AZ916" i="7"/>
  <c r="BA916" i="7"/>
  <c r="BB916" i="7"/>
  <c r="BC916" i="7"/>
  <c r="BD916" i="7"/>
  <c r="BE916" i="7"/>
  <c r="BF916" i="7"/>
  <c r="BG916" i="7"/>
  <c r="BH916" i="7"/>
  <c r="BI916" i="7"/>
  <c r="BJ916" i="7"/>
  <c r="BK916" i="7"/>
  <c r="BL916" i="7"/>
  <c r="BM916" i="7"/>
  <c r="BN916" i="7"/>
  <c r="BO916" i="7"/>
  <c r="BP916" i="7"/>
  <c r="AQ916" i="6" s="1"/>
  <c r="BQ916" i="7"/>
  <c r="BR916" i="7"/>
  <c r="BS916" i="7"/>
  <c r="BT916" i="7"/>
  <c r="AR916" i="6" s="1"/>
  <c r="BU916" i="7"/>
  <c r="AS916" i="6" s="1"/>
  <c r="BV916" i="7"/>
  <c r="AT916" i="6" s="1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Y917" i="7"/>
  <c r="Z917" i="7"/>
  <c r="AA917" i="7"/>
  <c r="AB917" i="7"/>
  <c r="AC917" i="7"/>
  <c r="AD917" i="7"/>
  <c r="AE917" i="7"/>
  <c r="AF917" i="7"/>
  <c r="AG917" i="7"/>
  <c r="AH917" i="7"/>
  <c r="AI917" i="7"/>
  <c r="AJ917" i="7"/>
  <c r="AK917" i="7"/>
  <c r="AL917" i="7"/>
  <c r="AM917" i="7"/>
  <c r="AN917" i="7"/>
  <c r="AO917" i="7"/>
  <c r="AP917" i="7"/>
  <c r="AQ917" i="7"/>
  <c r="AR917" i="7"/>
  <c r="AS917" i="7"/>
  <c r="AT917" i="7"/>
  <c r="AU917" i="7"/>
  <c r="AV917" i="7"/>
  <c r="AW917" i="7"/>
  <c r="AX917" i="7"/>
  <c r="AY917" i="7"/>
  <c r="AZ917" i="7"/>
  <c r="BA917" i="7"/>
  <c r="BB917" i="7"/>
  <c r="BC917" i="7"/>
  <c r="BD917" i="7"/>
  <c r="BE917" i="7"/>
  <c r="BF917" i="7"/>
  <c r="BG917" i="7"/>
  <c r="BH917" i="7"/>
  <c r="BI917" i="7"/>
  <c r="BJ917" i="7"/>
  <c r="BK917" i="7"/>
  <c r="BL917" i="7"/>
  <c r="BM917" i="7"/>
  <c r="BN917" i="7"/>
  <c r="BO917" i="7"/>
  <c r="BP917" i="7"/>
  <c r="AQ917" i="6" s="1"/>
  <c r="BQ917" i="7"/>
  <c r="BR917" i="7"/>
  <c r="BS917" i="7"/>
  <c r="BT917" i="7"/>
  <c r="AR917" i="6" s="1"/>
  <c r="BU917" i="7"/>
  <c r="AS917" i="6" s="1"/>
  <c r="BV917" i="7"/>
  <c r="AT917" i="6" s="1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Y918" i="7"/>
  <c r="Z918" i="7"/>
  <c r="AA918" i="7"/>
  <c r="AB918" i="7"/>
  <c r="AC918" i="7"/>
  <c r="AD918" i="7"/>
  <c r="AE918" i="7"/>
  <c r="AF918" i="7"/>
  <c r="AG918" i="7"/>
  <c r="AH918" i="7"/>
  <c r="AI918" i="7"/>
  <c r="AJ918" i="7"/>
  <c r="AK918" i="7"/>
  <c r="AL918" i="7"/>
  <c r="AM918" i="7"/>
  <c r="AN918" i="7"/>
  <c r="AO918" i="7"/>
  <c r="AP918" i="7"/>
  <c r="AQ918" i="7"/>
  <c r="AR918" i="7"/>
  <c r="AS918" i="7"/>
  <c r="AT918" i="7"/>
  <c r="AU918" i="7"/>
  <c r="AV918" i="7"/>
  <c r="AW918" i="7"/>
  <c r="AX918" i="7"/>
  <c r="AY918" i="7"/>
  <c r="AZ918" i="7"/>
  <c r="BA918" i="7"/>
  <c r="BB918" i="7"/>
  <c r="BC918" i="7"/>
  <c r="BD918" i="7"/>
  <c r="BE918" i="7"/>
  <c r="BF918" i="7"/>
  <c r="BG918" i="7"/>
  <c r="BH918" i="7"/>
  <c r="BI918" i="7"/>
  <c r="BJ918" i="7"/>
  <c r="BK918" i="7"/>
  <c r="BL918" i="7"/>
  <c r="BM918" i="7"/>
  <c r="BN918" i="7"/>
  <c r="BO918" i="7"/>
  <c r="BP918" i="7"/>
  <c r="AQ918" i="6" s="1"/>
  <c r="BQ918" i="7"/>
  <c r="BR918" i="7"/>
  <c r="BS918" i="7"/>
  <c r="BT918" i="7"/>
  <c r="AR918" i="6" s="1"/>
  <c r="BU918" i="7"/>
  <c r="AS918" i="6" s="1"/>
  <c r="BV918" i="7"/>
  <c r="AT918" i="6" s="1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Y919" i="7"/>
  <c r="Z919" i="7"/>
  <c r="AA919" i="7"/>
  <c r="AB919" i="7"/>
  <c r="AC919" i="7"/>
  <c r="AD919" i="7"/>
  <c r="AE919" i="7"/>
  <c r="AF919" i="7"/>
  <c r="AG919" i="7"/>
  <c r="AH919" i="7"/>
  <c r="AI919" i="7"/>
  <c r="AJ919" i="7"/>
  <c r="AK919" i="7"/>
  <c r="AL919" i="7"/>
  <c r="AM919" i="7"/>
  <c r="AN919" i="7"/>
  <c r="AO919" i="7"/>
  <c r="AP919" i="7"/>
  <c r="AQ919" i="7"/>
  <c r="AR919" i="7"/>
  <c r="AS919" i="7"/>
  <c r="AT919" i="7"/>
  <c r="AU919" i="7"/>
  <c r="AV919" i="7"/>
  <c r="AW919" i="7"/>
  <c r="AX919" i="7"/>
  <c r="AY919" i="7"/>
  <c r="AZ919" i="7"/>
  <c r="BA919" i="7"/>
  <c r="BB919" i="7"/>
  <c r="BC919" i="7"/>
  <c r="BD919" i="7"/>
  <c r="BE919" i="7"/>
  <c r="BF919" i="7"/>
  <c r="BG919" i="7"/>
  <c r="BH919" i="7"/>
  <c r="BI919" i="7"/>
  <c r="BJ919" i="7"/>
  <c r="BK919" i="7"/>
  <c r="BL919" i="7"/>
  <c r="BM919" i="7"/>
  <c r="BN919" i="7"/>
  <c r="BO919" i="7"/>
  <c r="BP919" i="7"/>
  <c r="AQ919" i="6" s="1"/>
  <c r="BQ919" i="7"/>
  <c r="BR919" i="7"/>
  <c r="BS919" i="7"/>
  <c r="BT919" i="7"/>
  <c r="AR919" i="6" s="1"/>
  <c r="BU919" i="7"/>
  <c r="AS919" i="6" s="1"/>
  <c r="BV919" i="7"/>
  <c r="AT919" i="6" s="1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Y920" i="7"/>
  <c r="Z920" i="7"/>
  <c r="AA920" i="7"/>
  <c r="AB920" i="7"/>
  <c r="AC920" i="7"/>
  <c r="AD920" i="7"/>
  <c r="AE920" i="7"/>
  <c r="AF920" i="7"/>
  <c r="AG920" i="7"/>
  <c r="AH920" i="7"/>
  <c r="AI920" i="7"/>
  <c r="AJ920" i="7"/>
  <c r="AK920" i="7"/>
  <c r="AL920" i="7"/>
  <c r="AM920" i="7"/>
  <c r="AN920" i="7"/>
  <c r="AO920" i="7"/>
  <c r="AP920" i="7"/>
  <c r="AQ920" i="7"/>
  <c r="AR920" i="7"/>
  <c r="AS920" i="7"/>
  <c r="AT920" i="7"/>
  <c r="AU920" i="7"/>
  <c r="AV920" i="7"/>
  <c r="AW920" i="7"/>
  <c r="AX920" i="7"/>
  <c r="AY920" i="7"/>
  <c r="AZ920" i="7"/>
  <c r="BA920" i="7"/>
  <c r="BB920" i="7"/>
  <c r="BC920" i="7"/>
  <c r="BD920" i="7"/>
  <c r="BE920" i="7"/>
  <c r="BF920" i="7"/>
  <c r="BG920" i="7"/>
  <c r="BH920" i="7"/>
  <c r="BI920" i="7"/>
  <c r="BJ920" i="7"/>
  <c r="BK920" i="7"/>
  <c r="BL920" i="7"/>
  <c r="BM920" i="7"/>
  <c r="BN920" i="7"/>
  <c r="BO920" i="7"/>
  <c r="BP920" i="7"/>
  <c r="AQ920" i="6" s="1"/>
  <c r="BQ920" i="7"/>
  <c r="BR920" i="7"/>
  <c r="BS920" i="7"/>
  <c r="BT920" i="7"/>
  <c r="AR920" i="6" s="1"/>
  <c r="BU920" i="7"/>
  <c r="AS920" i="6" s="1"/>
  <c r="BV920" i="7"/>
  <c r="AT920" i="6" s="1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Y921" i="7"/>
  <c r="Z921" i="7"/>
  <c r="AA921" i="7"/>
  <c r="AB921" i="7"/>
  <c r="AC921" i="7"/>
  <c r="AD921" i="7"/>
  <c r="AE921" i="7"/>
  <c r="AF921" i="7"/>
  <c r="AG921" i="7"/>
  <c r="AH921" i="7"/>
  <c r="AI921" i="7"/>
  <c r="AJ921" i="7"/>
  <c r="AK921" i="7"/>
  <c r="AL921" i="7"/>
  <c r="AM921" i="7"/>
  <c r="AN921" i="7"/>
  <c r="AO921" i="7"/>
  <c r="AP921" i="7"/>
  <c r="AQ921" i="7"/>
  <c r="AR921" i="7"/>
  <c r="AS921" i="7"/>
  <c r="AT921" i="7"/>
  <c r="AU921" i="7"/>
  <c r="AV921" i="7"/>
  <c r="AW921" i="7"/>
  <c r="AX921" i="7"/>
  <c r="AY921" i="7"/>
  <c r="AZ921" i="7"/>
  <c r="BA921" i="7"/>
  <c r="BB921" i="7"/>
  <c r="BC921" i="7"/>
  <c r="BD921" i="7"/>
  <c r="BE921" i="7"/>
  <c r="BF921" i="7"/>
  <c r="BG921" i="7"/>
  <c r="BH921" i="7"/>
  <c r="BI921" i="7"/>
  <c r="BJ921" i="7"/>
  <c r="BK921" i="7"/>
  <c r="BL921" i="7"/>
  <c r="BM921" i="7"/>
  <c r="BN921" i="7"/>
  <c r="BO921" i="7"/>
  <c r="BP921" i="7"/>
  <c r="AQ921" i="6" s="1"/>
  <c r="BQ921" i="7"/>
  <c r="BR921" i="7"/>
  <c r="BS921" i="7"/>
  <c r="BT921" i="7"/>
  <c r="AR921" i="6" s="1"/>
  <c r="BU921" i="7"/>
  <c r="AS921" i="6" s="1"/>
  <c r="BV921" i="7"/>
  <c r="AT921" i="6" s="1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Y922" i="7"/>
  <c r="Z922" i="7"/>
  <c r="AA922" i="7"/>
  <c r="AB922" i="7"/>
  <c r="AC922" i="7"/>
  <c r="AD922" i="7"/>
  <c r="AE922" i="7"/>
  <c r="AF922" i="7"/>
  <c r="AG922" i="7"/>
  <c r="AH922" i="7"/>
  <c r="AI922" i="7"/>
  <c r="AJ922" i="7"/>
  <c r="AK922" i="7"/>
  <c r="AL922" i="7"/>
  <c r="AM922" i="7"/>
  <c r="AN922" i="7"/>
  <c r="AO922" i="7"/>
  <c r="AP922" i="7"/>
  <c r="AQ922" i="7"/>
  <c r="AR922" i="7"/>
  <c r="AS922" i="7"/>
  <c r="AT922" i="7"/>
  <c r="AU922" i="7"/>
  <c r="AV922" i="7"/>
  <c r="AW922" i="7"/>
  <c r="AX922" i="7"/>
  <c r="AY922" i="7"/>
  <c r="AZ922" i="7"/>
  <c r="BA922" i="7"/>
  <c r="BB922" i="7"/>
  <c r="BC922" i="7"/>
  <c r="BD922" i="7"/>
  <c r="BE922" i="7"/>
  <c r="BF922" i="7"/>
  <c r="BG922" i="7"/>
  <c r="BH922" i="7"/>
  <c r="BI922" i="7"/>
  <c r="BJ922" i="7"/>
  <c r="BK922" i="7"/>
  <c r="BL922" i="7"/>
  <c r="BM922" i="7"/>
  <c r="BN922" i="7"/>
  <c r="BO922" i="7"/>
  <c r="BP922" i="7"/>
  <c r="AQ922" i="6" s="1"/>
  <c r="BQ922" i="7"/>
  <c r="BR922" i="7"/>
  <c r="BS922" i="7"/>
  <c r="BT922" i="7"/>
  <c r="AR922" i="6" s="1"/>
  <c r="BU922" i="7"/>
  <c r="AS922" i="6" s="1"/>
  <c r="BV922" i="7"/>
  <c r="AT922" i="6" s="1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Y923" i="7"/>
  <c r="Z923" i="7"/>
  <c r="AA923" i="7"/>
  <c r="AB923" i="7"/>
  <c r="AC923" i="7"/>
  <c r="AD923" i="7"/>
  <c r="AE923" i="7"/>
  <c r="AF923" i="7"/>
  <c r="AG923" i="7"/>
  <c r="AH923" i="7"/>
  <c r="AI923" i="7"/>
  <c r="AJ923" i="7"/>
  <c r="AK923" i="7"/>
  <c r="AL923" i="7"/>
  <c r="AM923" i="7"/>
  <c r="AN923" i="7"/>
  <c r="AO923" i="7"/>
  <c r="AP923" i="7"/>
  <c r="AQ923" i="7"/>
  <c r="AR923" i="7"/>
  <c r="AS923" i="7"/>
  <c r="AT923" i="7"/>
  <c r="AU923" i="7"/>
  <c r="AV923" i="7"/>
  <c r="AW923" i="7"/>
  <c r="AX923" i="7"/>
  <c r="AY923" i="7"/>
  <c r="AZ923" i="7"/>
  <c r="BA923" i="7"/>
  <c r="BB923" i="7"/>
  <c r="BC923" i="7"/>
  <c r="BD923" i="7"/>
  <c r="BE923" i="7"/>
  <c r="BF923" i="7"/>
  <c r="BG923" i="7"/>
  <c r="BH923" i="7"/>
  <c r="BI923" i="7"/>
  <c r="BJ923" i="7"/>
  <c r="BK923" i="7"/>
  <c r="BL923" i="7"/>
  <c r="BM923" i="7"/>
  <c r="BN923" i="7"/>
  <c r="BO923" i="7"/>
  <c r="BP923" i="7"/>
  <c r="AQ923" i="6" s="1"/>
  <c r="BQ923" i="7"/>
  <c r="BR923" i="7"/>
  <c r="BS923" i="7"/>
  <c r="BT923" i="7"/>
  <c r="AR923" i="6" s="1"/>
  <c r="BU923" i="7"/>
  <c r="AS923" i="6" s="1"/>
  <c r="BV923" i="7"/>
  <c r="AT923" i="6" s="1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Y924" i="7"/>
  <c r="Z924" i="7"/>
  <c r="AA924" i="7"/>
  <c r="AB924" i="7"/>
  <c r="AC924" i="7"/>
  <c r="AD924" i="7"/>
  <c r="AE924" i="7"/>
  <c r="AF924" i="7"/>
  <c r="AG924" i="7"/>
  <c r="AH924" i="7"/>
  <c r="AI924" i="7"/>
  <c r="AJ924" i="7"/>
  <c r="AK924" i="7"/>
  <c r="AL924" i="7"/>
  <c r="AM924" i="7"/>
  <c r="AN924" i="7"/>
  <c r="AO924" i="7"/>
  <c r="AP924" i="7"/>
  <c r="AQ924" i="7"/>
  <c r="AR924" i="7"/>
  <c r="AS924" i="7"/>
  <c r="AT924" i="7"/>
  <c r="AU924" i="7"/>
  <c r="AV924" i="7"/>
  <c r="AW924" i="7"/>
  <c r="AX924" i="7"/>
  <c r="AY924" i="7"/>
  <c r="AZ924" i="7"/>
  <c r="BA924" i="7"/>
  <c r="BB924" i="7"/>
  <c r="BC924" i="7"/>
  <c r="BD924" i="7"/>
  <c r="BE924" i="7"/>
  <c r="BF924" i="7"/>
  <c r="BG924" i="7"/>
  <c r="BH924" i="7"/>
  <c r="BI924" i="7"/>
  <c r="BJ924" i="7"/>
  <c r="BK924" i="7"/>
  <c r="BL924" i="7"/>
  <c r="BM924" i="7"/>
  <c r="BN924" i="7"/>
  <c r="BO924" i="7"/>
  <c r="BP924" i="7"/>
  <c r="AQ924" i="6" s="1"/>
  <c r="BQ924" i="7"/>
  <c r="BR924" i="7"/>
  <c r="BS924" i="7"/>
  <c r="BT924" i="7"/>
  <c r="AR924" i="6" s="1"/>
  <c r="BU924" i="7"/>
  <c r="AS924" i="6" s="1"/>
  <c r="BV924" i="7"/>
  <c r="AT924" i="6" s="1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Y925" i="7"/>
  <c r="Z925" i="7"/>
  <c r="AA925" i="7"/>
  <c r="AB925" i="7"/>
  <c r="AC925" i="7"/>
  <c r="AD925" i="7"/>
  <c r="AE925" i="7"/>
  <c r="AF925" i="7"/>
  <c r="AG925" i="7"/>
  <c r="AH925" i="7"/>
  <c r="AI925" i="7"/>
  <c r="AJ925" i="7"/>
  <c r="AK925" i="7"/>
  <c r="AL925" i="7"/>
  <c r="AM925" i="7"/>
  <c r="AN925" i="7"/>
  <c r="AO925" i="7"/>
  <c r="AP925" i="7"/>
  <c r="AQ925" i="7"/>
  <c r="AR925" i="7"/>
  <c r="AS925" i="7"/>
  <c r="AT925" i="7"/>
  <c r="AU925" i="7"/>
  <c r="AV925" i="7"/>
  <c r="AW925" i="7"/>
  <c r="AX925" i="7"/>
  <c r="AY925" i="7"/>
  <c r="AZ925" i="7"/>
  <c r="BA925" i="7"/>
  <c r="BB925" i="7"/>
  <c r="BC925" i="7"/>
  <c r="BD925" i="7"/>
  <c r="BE925" i="7"/>
  <c r="BF925" i="7"/>
  <c r="BG925" i="7"/>
  <c r="BH925" i="7"/>
  <c r="BI925" i="7"/>
  <c r="BJ925" i="7"/>
  <c r="BK925" i="7"/>
  <c r="BL925" i="7"/>
  <c r="BM925" i="7"/>
  <c r="BN925" i="7"/>
  <c r="BO925" i="7"/>
  <c r="BP925" i="7"/>
  <c r="AQ925" i="6" s="1"/>
  <c r="BQ925" i="7"/>
  <c r="BR925" i="7"/>
  <c r="BS925" i="7"/>
  <c r="BT925" i="7"/>
  <c r="AR925" i="6" s="1"/>
  <c r="BU925" i="7"/>
  <c r="AS925" i="6" s="1"/>
  <c r="BV925" i="7"/>
  <c r="AT925" i="6" s="1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Y926" i="7"/>
  <c r="Z926" i="7"/>
  <c r="AA926" i="7"/>
  <c r="AB926" i="7"/>
  <c r="AC926" i="7"/>
  <c r="AD926" i="7"/>
  <c r="AE926" i="7"/>
  <c r="AF926" i="7"/>
  <c r="AG926" i="7"/>
  <c r="AH926" i="7"/>
  <c r="AI926" i="7"/>
  <c r="AJ926" i="7"/>
  <c r="AK926" i="7"/>
  <c r="AL926" i="7"/>
  <c r="AM926" i="7"/>
  <c r="AN926" i="7"/>
  <c r="AO926" i="7"/>
  <c r="AP926" i="7"/>
  <c r="AQ926" i="7"/>
  <c r="AR926" i="7"/>
  <c r="AS926" i="7"/>
  <c r="AT926" i="7"/>
  <c r="AU926" i="7"/>
  <c r="AV926" i="7"/>
  <c r="AW926" i="7"/>
  <c r="AX926" i="7"/>
  <c r="AY926" i="7"/>
  <c r="AZ926" i="7"/>
  <c r="BA926" i="7"/>
  <c r="BB926" i="7"/>
  <c r="BC926" i="7"/>
  <c r="BD926" i="7"/>
  <c r="BE926" i="7"/>
  <c r="BF926" i="7"/>
  <c r="BG926" i="7"/>
  <c r="BH926" i="7"/>
  <c r="BI926" i="7"/>
  <c r="BJ926" i="7"/>
  <c r="BK926" i="7"/>
  <c r="BL926" i="7"/>
  <c r="BM926" i="7"/>
  <c r="BN926" i="7"/>
  <c r="BO926" i="7"/>
  <c r="BP926" i="7"/>
  <c r="AQ926" i="6" s="1"/>
  <c r="BQ926" i="7"/>
  <c r="BR926" i="7"/>
  <c r="BS926" i="7"/>
  <c r="BT926" i="7"/>
  <c r="AR926" i="6" s="1"/>
  <c r="BU926" i="7"/>
  <c r="AS926" i="6" s="1"/>
  <c r="BV926" i="7"/>
  <c r="AT926" i="6" s="1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Y927" i="7"/>
  <c r="Z927" i="7"/>
  <c r="AA927" i="7"/>
  <c r="AB927" i="7"/>
  <c r="AC927" i="7"/>
  <c r="AD927" i="7"/>
  <c r="AE927" i="7"/>
  <c r="AF927" i="7"/>
  <c r="AG927" i="7"/>
  <c r="AH927" i="7"/>
  <c r="AI927" i="7"/>
  <c r="AJ927" i="7"/>
  <c r="AK927" i="7"/>
  <c r="AL927" i="7"/>
  <c r="AM927" i="7"/>
  <c r="AN927" i="7"/>
  <c r="AO927" i="7"/>
  <c r="AP927" i="7"/>
  <c r="AQ927" i="7"/>
  <c r="AR927" i="7"/>
  <c r="AS927" i="7"/>
  <c r="AT927" i="7"/>
  <c r="AU927" i="7"/>
  <c r="AV927" i="7"/>
  <c r="AW927" i="7"/>
  <c r="AX927" i="7"/>
  <c r="AY927" i="7"/>
  <c r="AZ927" i="7"/>
  <c r="BA927" i="7"/>
  <c r="BB927" i="7"/>
  <c r="BC927" i="7"/>
  <c r="BD927" i="7"/>
  <c r="BE927" i="7"/>
  <c r="BF927" i="7"/>
  <c r="BG927" i="7"/>
  <c r="BH927" i="7"/>
  <c r="BI927" i="7"/>
  <c r="BJ927" i="7"/>
  <c r="BK927" i="7"/>
  <c r="BL927" i="7"/>
  <c r="BM927" i="7"/>
  <c r="BN927" i="7"/>
  <c r="BO927" i="7"/>
  <c r="BP927" i="7"/>
  <c r="AQ927" i="6" s="1"/>
  <c r="BQ927" i="7"/>
  <c r="BR927" i="7"/>
  <c r="BS927" i="7"/>
  <c r="BT927" i="7"/>
  <c r="AR927" i="6" s="1"/>
  <c r="BU927" i="7"/>
  <c r="AS927" i="6" s="1"/>
  <c r="BV927" i="7"/>
  <c r="AT927" i="6" s="1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Y928" i="7"/>
  <c r="Z928" i="7"/>
  <c r="AA928" i="7"/>
  <c r="AB928" i="7"/>
  <c r="AC928" i="7"/>
  <c r="AD928" i="7"/>
  <c r="AE928" i="7"/>
  <c r="AF928" i="7"/>
  <c r="AG928" i="7"/>
  <c r="AH928" i="7"/>
  <c r="AI928" i="7"/>
  <c r="AJ928" i="7"/>
  <c r="AK928" i="7"/>
  <c r="AL928" i="7"/>
  <c r="AM928" i="7"/>
  <c r="AN928" i="7"/>
  <c r="AO928" i="7"/>
  <c r="AP928" i="7"/>
  <c r="AQ928" i="7"/>
  <c r="AR928" i="7"/>
  <c r="AS928" i="7"/>
  <c r="AT928" i="7"/>
  <c r="AU928" i="7"/>
  <c r="AV928" i="7"/>
  <c r="AW928" i="7"/>
  <c r="AX928" i="7"/>
  <c r="AY928" i="7"/>
  <c r="AZ928" i="7"/>
  <c r="BA928" i="7"/>
  <c r="BB928" i="7"/>
  <c r="BC928" i="7"/>
  <c r="BD928" i="7"/>
  <c r="BE928" i="7"/>
  <c r="BF928" i="7"/>
  <c r="BG928" i="7"/>
  <c r="BH928" i="7"/>
  <c r="BI928" i="7"/>
  <c r="BJ928" i="7"/>
  <c r="BK928" i="7"/>
  <c r="BL928" i="7"/>
  <c r="BM928" i="7"/>
  <c r="BN928" i="7"/>
  <c r="BO928" i="7"/>
  <c r="BP928" i="7"/>
  <c r="AQ928" i="6" s="1"/>
  <c r="BQ928" i="7"/>
  <c r="BR928" i="7"/>
  <c r="BS928" i="7"/>
  <c r="BT928" i="7"/>
  <c r="AR928" i="6" s="1"/>
  <c r="BU928" i="7"/>
  <c r="AS928" i="6" s="1"/>
  <c r="BV928" i="7"/>
  <c r="AT928" i="6" s="1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Y929" i="7"/>
  <c r="Z929" i="7"/>
  <c r="AA929" i="7"/>
  <c r="AB929" i="7"/>
  <c r="AC929" i="7"/>
  <c r="AD929" i="7"/>
  <c r="AE929" i="7"/>
  <c r="AF929" i="7"/>
  <c r="AG929" i="7"/>
  <c r="AH929" i="7"/>
  <c r="AI929" i="7"/>
  <c r="AJ929" i="7"/>
  <c r="AK929" i="7"/>
  <c r="AL929" i="7"/>
  <c r="AM929" i="7"/>
  <c r="AN929" i="7"/>
  <c r="AO929" i="7"/>
  <c r="AP929" i="7"/>
  <c r="AQ929" i="7"/>
  <c r="AR929" i="7"/>
  <c r="AS929" i="7"/>
  <c r="AT929" i="7"/>
  <c r="AU929" i="7"/>
  <c r="AV929" i="7"/>
  <c r="AW929" i="7"/>
  <c r="AX929" i="7"/>
  <c r="AY929" i="7"/>
  <c r="AZ929" i="7"/>
  <c r="BA929" i="7"/>
  <c r="BB929" i="7"/>
  <c r="BC929" i="7"/>
  <c r="BD929" i="7"/>
  <c r="BE929" i="7"/>
  <c r="BF929" i="7"/>
  <c r="BG929" i="7"/>
  <c r="BH929" i="7"/>
  <c r="BI929" i="7"/>
  <c r="BJ929" i="7"/>
  <c r="BK929" i="7"/>
  <c r="BL929" i="7"/>
  <c r="BM929" i="7"/>
  <c r="BN929" i="7"/>
  <c r="BO929" i="7"/>
  <c r="BP929" i="7"/>
  <c r="AQ929" i="6" s="1"/>
  <c r="BQ929" i="7"/>
  <c r="BR929" i="7"/>
  <c r="BS929" i="7"/>
  <c r="BT929" i="7"/>
  <c r="AR929" i="6" s="1"/>
  <c r="BU929" i="7"/>
  <c r="AS929" i="6" s="1"/>
  <c r="BV929" i="7"/>
  <c r="AT929" i="6" s="1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Y930" i="7"/>
  <c r="Z930" i="7"/>
  <c r="AA930" i="7"/>
  <c r="AB930" i="7"/>
  <c r="AC930" i="7"/>
  <c r="AD930" i="7"/>
  <c r="AE930" i="7"/>
  <c r="AF930" i="7"/>
  <c r="AG930" i="7"/>
  <c r="AH930" i="7"/>
  <c r="AI930" i="7"/>
  <c r="AJ930" i="7"/>
  <c r="AK930" i="7"/>
  <c r="AL930" i="7"/>
  <c r="AM930" i="7"/>
  <c r="AN930" i="7"/>
  <c r="AO930" i="7"/>
  <c r="AP930" i="7"/>
  <c r="AQ930" i="7"/>
  <c r="AR930" i="7"/>
  <c r="AS930" i="7"/>
  <c r="AT930" i="7"/>
  <c r="AU930" i="7"/>
  <c r="AV930" i="7"/>
  <c r="AW930" i="7"/>
  <c r="AX930" i="7"/>
  <c r="AY930" i="7"/>
  <c r="AZ930" i="7"/>
  <c r="BA930" i="7"/>
  <c r="BB930" i="7"/>
  <c r="BC930" i="7"/>
  <c r="BD930" i="7"/>
  <c r="BE930" i="7"/>
  <c r="BF930" i="7"/>
  <c r="BG930" i="7"/>
  <c r="BH930" i="7"/>
  <c r="BI930" i="7"/>
  <c r="BJ930" i="7"/>
  <c r="BK930" i="7"/>
  <c r="BL930" i="7"/>
  <c r="BM930" i="7"/>
  <c r="BN930" i="7"/>
  <c r="BO930" i="7"/>
  <c r="BP930" i="7"/>
  <c r="AQ930" i="6" s="1"/>
  <c r="BQ930" i="7"/>
  <c r="BR930" i="7"/>
  <c r="BS930" i="7"/>
  <c r="BT930" i="7"/>
  <c r="AR930" i="6" s="1"/>
  <c r="BU930" i="7"/>
  <c r="AS930" i="6" s="1"/>
  <c r="BV930" i="7"/>
  <c r="AT930" i="6" s="1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Y931" i="7"/>
  <c r="Z931" i="7"/>
  <c r="AA931" i="7"/>
  <c r="AB931" i="7"/>
  <c r="AC931" i="7"/>
  <c r="AD931" i="7"/>
  <c r="AE931" i="7"/>
  <c r="AF931" i="7"/>
  <c r="AG931" i="7"/>
  <c r="AH931" i="7"/>
  <c r="AI931" i="7"/>
  <c r="AJ931" i="7"/>
  <c r="AK931" i="7"/>
  <c r="AL931" i="7"/>
  <c r="AM931" i="7"/>
  <c r="AN931" i="7"/>
  <c r="AO931" i="7"/>
  <c r="AP931" i="7"/>
  <c r="AQ931" i="7"/>
  <c r="AR931" i="7"/>
  <c r="AS931" i="7"/>
  <c r="AT931" i="7"/>
  <c r="AU931" i="7"/>
  <c r="AV931" i="7"/>
  <c r="AW931" i="7"/>
  <c r="AX931" i="7"/>
  <c r="AY931" i="7"/>
  <c r="AZ931" i="7"/>
  <c r="BA931" i="7"/>
  <c r="BB931" i="7"/>
  <c r="BC931" i="7"/>
  <c r="BD931" i="7"/>
  <c r="BE931" i="7"/>
  <c r="BF931" i="7"/>
  <c r="BG931" i="7"/>
  <c r="BH931" i="7"/>
  <c r="BI931" i="7"/>
  <c r="BJ931" i="7"/>
  <c r="BK931" i="7"/>
  <c r="BL931" i="7"/>
  <c r="BM931" i="7"/>
  <c r="BN931" i="7"/>
  <c r="BO931" i="7"/>
  <c r="BP931" i="7"/>
  <c r="AQ931" i="6" s="1"/>
  <c r="BQ931" i="7"/>
  <c r="BR931" i="7"/>
  <c r="BS931" i="7"/>
  <c r="BT931" i="7"/>
  <c r="AR931" i="6" s="1"/>
  <c r="BU931" i="7"/>
  <c r="AS931" i="6" s="1"/>
  <c r="BV931" i="7"/>
  <c r="AT931" i="6" s="1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Y932" i="7"/>
  <c r="Z932" i="7"/>
  <c r="AA932" i="7"/>
  <c r="AB932" i="7"/>
  <c r="AC932" i="7"/>
  <c r="AD932" i="7"/>
  <c r="AE932" i="7"/>
  <c r="AF932" i="7"/>
  <c r="AG932" i="7"/>
  <c r="AH932" i="7"/>
  <c r="AI932" i="7"/>
  <c r="AJ932" i="7"/>
  <c r="AK932" i="7"/>
  <c r="AL932" i="7"/>
  <c r="AM932" i="7"/>
  <c r="AN932" i="7"/>
  <c r="AO932" i="7"/>
  <c r="AP932" i="7"/>
  <c r="AQ932" i="7"/>
  <c r="AR932" i="7"/>
  <c r="AS932" i="7"/>
  <c r="AT932" i="7"/>
  <c r="AU932" i="7"/>
  <c r="AV932" i="7"/>
  <c r="AW932" i="7"/>
  <c r="AX932" i="7"/>
  <c r="AY932" i="7"/>
  <c r="AZ932" i="7"/>
  <c r="BA932" i="7"/>
  <c r="BB932" i="7"/>
  <c r="BC932" i="7"/>
  <c r="BD932" i="7"/>
  <c r="BE932" i="7"/>
  <c r="BF932" i="7"/>
  <c r="BG932" i="7"/>
  <c r="BH932" i="7"/>
  <c r="BI932" i="7"/>
  <c r="BJ932" i="7"/>
  <c r="BK932" i="7"/>
  <c r="BL932" i="7"/>
  <c r="BM932" i="7"/>
  <c r="BN932" i="7"/>
  <c r="BO932" i="7"/>
  <c r="BP932" i="7"/>
  <c r="AQ932" i="6" s="1"/>
  <c r="BQ932" i="7"/>
  <c r="BR932" i="7"/>
  <c r="BS932" i="7"/>
  <c r="BT932" i="7"/>
  <c r="AR932" i="6" s="1"/>
  <c r="BU932" i="7"/>
  <c r="AS932" i="6" s="1"/>
  <c r="BV932" i="7"/>
  <c r="AT932" i="6" s="1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Y933" i="7"/>
  <c r="Z933" i="7"/>
  <c r="AA933" i="7"/>
  <c r="AB933" i="7"/>
  <c r="AC933" i="7"/>
  <c r="AD933" i="7"/>
  <c r="AE933" i="7"/>
  <c r="AF933" i="7"/>
  <c r="AG933" i="7"/>
  <c r="AH933" i="7"/>
  <c r="AI933" i="7"/>
  <c r="AJ933" i="7"/>
  <c r="AK933" i="7"/>
  <c r="AL933" i="7"/>
  <c r="AM933" i="7"/>
  <c r="AN933" i="7"/>
  <c r="AO933" i="7"/>
  <c r="AP933" i="7"/>
  <c r="AQ933" i="7"/>
  <c r="AR933" i="7"/>
  <c r="AS933" i="7"/>
  <c r="AT933" i="7"/>
  <c r="AU933" i="7"/>
  <c r="AV933" i="7"/>
  <c r="AW933" i="7"/>
  <c r="AX933" i="7"/>
  <c r="AY933" i="7"/>
  <c r="AZ933" i="7"/>
  <c r="BA933" i="7"/>
  <c r="BB933" i="7"/>
  <c r="BC933" i="7"/>
  <c r="BD933" i="7"/>
  <c r="BE933" i="7"/>
  <c r="BF933" i="7"/>
  <c r="BG933" i="7"/>
  <c r="BH933" i="7"/>
  <c r="BI933" i="7"/>
  <c r="BJ933" i="7"/>
  <c r="BK933" i="7"/>
  <c r="BL933" i="7"/>
  <c r="BM933" i="7"/>
  <c r="BN933" i="7"/>
  <c r="BO933" i="7"/>
  <c r="BP933" i="7"/>
  <c r="AQ933" i="6" s="1"/>
  <c r="BQ933" i="7"/>
  <c r="BR933" i="7"/>
  <c r="BS933" i="7"/>
  <c r="BT933" i="7"/>
  <c r="AR933" i="6" s="1"/>
  <c r="BU933" i="7"/>
  <c r="AS933" i="6" s="1"/>
  <c r="BV933" i="7"/>
  <c r="AT933" i="6" s="1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Y934" i="7"/>
  <c r="Z934" i="7"/>
  <c r="AA934" i="7"/>
  <c r="AB934" i="7"/>
  <c r="AC934" i="7"/>
  <c r="AD934" i="7"/>
  <c r="AE934" i="7"/>
  <c r="AF934" i="7"/>
  <c r="AG934" i="7"/>
  <c r="AH934" i="7"/>
  <c r="AI934" i="7"/>
  <c r="AJ934" i="7"/>
  <c r="AK934" i="7"/>
  <c r="AL934" i="7"/>
  <c r="AM934" i="7"/>
  <c r="AN934" i="7"/>
  <c r="AO934" i="7"/>
  <c r="AP934" i="7"/>
  <c r="AQ934" i="7"/>
  <c r="AR934" i="7"/>
  <c r="AS934" i="7"/>
  <c r="AT934" i="7"/>
  <c r="AU934" i="7"/>
  <c r="AV934" i="7"/>
  <c r="AW934" i="7"/>
  <c r="AX934" i="7"/>
  <c r="AY934" i="7"/>
  <c r="AZ934" i="7"/>
  <c r="BA934" i="7"/>
  <c r="BB934" i="7"/>
  <c r="BC934" i="7"/>
  <c r="BD934" i="7"/>
  <c r="BE934" i="7"/>
  <c r="BF934" i="7"/>
  <c r="BG934" i="7"/>
  <c r="BH934" i="7"/>
  <c r="BI934" i="7"/>
  <c r="BJ934" i="7"/>
  <c r="BK934" i="7"/>
  <c r="BL934" i="7"/>
  <c r="BM934" i="7"/>
  <c r="BN934" i="7"/>
  <c r="BO934" i="7"/>
  <c r="BP934" i="7"/>
  <c r="AQ934" i="6" s="1"/>
  <c r="BQ934" i="7"/>
  <c r="BR934" i="7"/>
  <c r="BS934" i="7"/>
  <c r="BT934" i="7"/>
  <c r="AR934" i="6" s="1"/>
  <c r="BU934" i="7"/>
  <c r="AS934" i="6" s="1"/>
  <c r="BV934" i="7"/>
  <c r="AT934" i="6" s="1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Y935" i="7"/>
  <c r="Z935" i="7"/>
  <c r="AA935" i="7"/>
  <c r="AB935" i="7"/>
  <c r="AC935" i="7"/>
  <c r="AD935" i="7"/>
  <c r="AE935" i="7"/>
  <c r="AF935" i="7"/>
  <c r="AG935" i="7"/>
  <c r="AH935" i="7"/>
  <c r="AI935" i="7"/>
  <c r="AJ935" i="7"/>
  <c r="AK935" i="7"/>
  <c r="AL935" i="7"/>
  <c r="AM935" i="7"/>
  <c r="AN935" i="7"/>
  <c r="AO935" i="7"/>
  <c r="AP935" i="7"/>
  <c r="AQ935" i="7"/>
  <c r="AR935" i="7"/>
  <c r="AS935" i="7"/>
  <c r="AT935" i="7"/>
  <c r="AU935" i="7"/>
  <c r="AV935" i="7"/>
  <c r="AW935" i="7"/>
  <c r="AX935" i="7"/>
  <c r="AY935" i="7"/>
  <c r="AZ935" i="7"/>
  <c r="BA935" i="7"/>
  <c r="BB935" i="7"/>
  <c r="BC935" i="7"/>
  <c r="BD935" i="7"/>
  <c r="BE935" i="7"/>
  <c r="BF935" i="7"/>
  <c r="BG935" i="7"/>
  <c r="BH935" i="7"/>
  <c r="BI935" i="7"/>
  <c r="BJ935" i="7"/>
  <c r="BK935" i="7"/>
  <c r="BL935" i="7"/>
  <c r="BM935" i="7"/>
  <c r="BN935" i="7"/>
  <c r="BO935" i="7"/>
  <c r="BP935" i="7"/>
  <c r="AQ935" i="6" s="1"/>
  <c r="BQ935" i="7"/>
  <c r="BR935" i="7"/>
  <c r="BS935" i="7"/>
  <c r="BT935" i="7"/>
  <c r="AR935" i="6" s="1"/>
  <c r="BU935" i="7"/>
  <c r="AS935" i="6" s="1"/>
  <c r="BV935" i="7"/>
  <c r="AT935" i="6" s="1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Y936" i="7"/>
  <c r="Z936" i="7"/>
  <c r="AA936" i="7"/>
  <c r="AB936" i="7"/>
  <c r="AC936" i="7"/>
  <c r="AD936" i="7"/>
  <c r="AE936" i="7"/>
  <c r="AF936" i="7"/>
  <c r="AG936" i="7"/>
  <c r="AH936" i="7"/>
  <c r="AI936" i="7"/>
  <c r="AJ936" i="7"/>
  <c r="AK936" i="7"/>
  <c r="AL936" i="7"/>
  <c r="AM936" i="7"/>
  <c r="AN936" i="7"/>
  <c r="AO936" i="7"/>
  <c r="AP936" i="7"/>
  <c r="AQ936" i="7"/>
  <c r="AR936" i="7"/>
  <c r="AS936" i="7"/>
  <c r="AT936" i="7"/>
  <c r="AU936" i="7"/>
  <c r="AV936" i="7"/>
  <c r="AW936" i="7"/>
  <c r="AX936" i="7"/>
  <c r="AY936" i="7"/>
  <c r="AZ936" i="7"/>
  <c r="BA936" i="7"/>
  <c r="BB936" i="7"/>
  <c r="BC936" i="7"/>
  <c r="BD936" i="7"/>
  <c r="BE936" i="7"/>
  <c r="BF936" i="7"/>
  <c r="BG936" i="7"/>
  <c r="BH936" i="7"/>
  <c r="BI936" i="7"/>
  <c r="BJ936" i="7"/>
  <c r="BK936" i="7"/>
  <c r="BL936" i="7"/>
  <c r="BM936" i="7"/>
  <c r="BN936" i="7"/>
  <c r="BO936" i="7"/>
  <c r="BP936" i="7"/>
  <c r="AQ936" i="6" s="1"/>
  <c r="BQ936" i="7"/>
  <c r="BR936" i="7"/>
  <c r="BS936" i="7"/>
  <c r="BT936" i="7"/>
  <c r="AR936" i="6" s="1"/>
  <c r="BU936" i="7"/>
  <c r="AS936" i="6" s="1"/>
  <c r="BV936" i="7"/>
  <c r="AT936" i="6" s="1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Y937" i="7"/>
  <c r="Z937" i="7"/>
  <c r="AA937" i="7"/>
  <c r="AB937" i="7"/>
  <c r="AC937" i="7"/>
  <c r="AD937" i="7"/>
  <c r="AE937" i="7"/>
  <c r="AF937" i="7"/>
  <c r="AG937" i="7"/>
  <c r="AH937" i="7"/>
  <c r="AI937" i="7"/>
  <c r="AJ937" i="7"/>
  <c r="AK937" i="7"/>
  <c r="AL937" i="7"/>
  <c r="AM937" i="7"/>
  <c r="AN937" i="7"/>
  <c r="AO937" i="7"/>
  <c r="AP937" i="7"/>
  <c r="AQ937" i="7"/>
  <c r="AR937" i="7"/>
  <c r="AS937" i="7"/>
  <c r="AT937" i="7"/>
  <c r="AU937" i="7"/>
  <c r="AV937" i="7"/>
  <c r="AW937" i="7"/>
  <c r="AX937" i="7"/>
  <c r="AY937" i="7"/>
  <c r="AZ937" i="7"/>
  <c r="BA937" i="7"/>
  <c r="BB937" i="7"/>
  <c r="BC937" i="7"/>
  <c r="BD937" i="7"/>
  <c r="BE937" i="7"/>
  <c r="BF937" i="7"/>
  <c r="BG937" i="7"/>
  <c r="BH937" i="7"/>
  <c r="BI937" i="7"/>
  <c r="BJ937" i="7"/>
  <c r="BK937" i="7"/>
  <c r="BL937" i="7"/>
  <c r="BM937" i="7"/>
  <c r="BN937" i="7"/>
  <c r="BO937" i="7"/>
  <c r="BP937" i="7"/>
  <c r="AQ937" i="6" s="1"/>
  <c r="BQ937" i="7"/>
  <c r="BR937" i="7"/>
  <c r="BS937" i="7"/>
  <c r="BT937" i="7"/>
  <c r="AR937" i="6" s="1"/>
  <c r="BU937" i="7"/>
  <c r="AS937" i="6" s="1"/>
  <c r="BV937" i="7"/>
  <c r="AT937" i="6" s="1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Y938" i="7"/>
  <c r="Z938" i="7"/>
  <c r="AA938" i="7"/>
  <c r="AB938" i="7"/>
  <c r="AC938" i="7"/>
  <c r="AD938" i="7"/>
  <c r="AE938" i="7"/>
  <c r="AF938" i="7"/>
  <c r="AG938" i="7"/>
  <c r="AH938" i="7"/>
  <c r="AI938" i="7"/>
  <c r="AJ938" i="7"/>
  <c r="AK938" i="7"/>
  <c r="AL938" i="7"/>
  <c r="AM938" i="7"/>
  <c r="AN938" i="7"/>
  <c r="AO938" i="7"/>
  <c r="AP938" i="7"/>
  <c r="AQ938" i="7"/>
  <c r="AR938" i="7"/>
  <c r="AS938" i="7"/>
  <c r="AT938" i="7"/>
  <c r="AU938" i="7"/>
  <c r="AV938" i="7"/>
  <c r="AW938" i="7"/>
  <c r="AX938" i="7"/>
  <c r="AY938" i="7"/>
  <c r="AZ938" i="7"/>
  <c r="BA938" i="7"/>
  <c r="BB938" i="7"/>
  <c r="BC938" i="7"/>
  <c r="BD938" i="7"/>
  <c r="BE938" i="7"/>
  <c r="BF938" i="7"/>
  <c r="BG938" i="7"/>
  <c r="BH938" i="7"/>
  <c r="BI938" i="7"/>
  <c r="BJ938" i="7"/>
  <c r="BK938" i="7"/>
  <c r="BL938" i="7"/>
  <c r="BM938" i="7"/>
  <c r="BN938" i="7"/>
  <c r="BO938" i="7"/>
  <c r="BP938" i="7"/>
  <c r="AQ938" i="6" s="1"/>
  <c r="BQ938" i="7"/>
  <c r="BR938" i="7"/>
  <c r="BS938" i="7"/>
  <c r="BT938" i="7"/>
  <c r="AR938" i="6" s="1"/>
  <c r="BU938" i="7"/>
  <c r="AS938" i="6" s="1"/>
  <c r="BV938" i="7"/>
  <c r="AT938" i="6" s="1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Y939" i="7"/>
  <c r="Z939" i="7"/>
  <c r="AA939" i="7"/>
  <c r="AB939" i="7"/>
  <c r="AC939" i="7"/>
  <c r="AD939" i="7"/>
  <c r="AE939" i="7"/>
  <c r="AF939" i="7"/>
  <c r="AG939" i="7"/>
  <c r="AH939" i="7"/>
  <c r="AI939" i="7"/>
  <c r="AJ939" i="7"/>
  <c r="AK939" i="7"/>
  <c r="AL939" i="7"/>
  <c r="AM939" i="7"/>
  <c r="AN939" i="7"/>
  <c r="AO939" i="7"/>
  <c r="AP939" i="7"/>
  <c r="AQ939" i="7"/>
  <c r="AR939" i="7"/>
  <c r="AS939" i="7"/>
  <c r="AT939" i="7"/>
  <c r="AU939" i="7"/>
  <c r="AV939" i="7"/>
  <c r="AW939" i="7"/>
  <c r="AX939" i="7"/>
  <c r="AY939" i="7"/>
  <c r="AZ939" i="7"/>
  <c r="BA939" i="7"/>
  <c r="BB939" i="7"/>
  <c r="BC939" i="7"/>
  <c r="BD939" i="7"/>
  <c r="BE939" i="7"/>
  <c r="BF939" i="7"/>
  <c r="BG939" i="7"/>
  <c r="BH939" i="7"/>
  <c r="BI939" i="7"/>
  <c r="BJ939" i="7"/>
  <c r="BK939" i="7"/>
  <c r="BL939" i="7"/>
  <c r="BM939" i="7"/>
  <c r="BN939" i="7"/>
  <c r="BO939" i="7"/>
  <c r="BP939" i="7"/>
  <c r="AQ939" i="6" s="1"/>
  <c r="BQ939" i="7"/>
  <c r="BR939" i="7"/>
  <c r="BS939" i="7"/>
  <c r="BT939" i="7"/>
  <c r="AR939" i="6" s="1"/>
  <c r="BU939" i="7"/>
  <c r="AS939" i="6" s="1"/>
  <c r="BV939" i="7"/>
  <c r="AT939" i="6" s="1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Y940" i="7"/>
  <c r="Z940" i="7"/>
  <c r="AA940" i="7"/>
  <c r="AB940" i="7"/>
  <c r="AC940" i="7"/>
  <c r="AD940" i="7"/>
  <c r="AE940" i="7"/>
  <c r="AF940" i="7"/>
  <c r="AG940" i="7"/>
  <c r="AH940" i="7"/>
  <c r="AI940" i="7"/>
  <c r="AJ940" i="7"/>
  <c r="AK940" i="7"/>
  <c r="AL940" i="7"/>
  <c r="AM940" i="7"/>
  <c r="AN940" i="7"/>
  <c r="AO940" i="7"/>
  <c r="AP940" i="7"/>
  <c r="AQ940" i="7"/>
  <c r="AR940" i="7"/>
  <c r="AS940" i="7"/>
  <c r="AT940" i="7"/>
  <c r="AU940" i="7"/>
  <c r="AV940" i="7"/>
  <c r="AW940" i="7"/>
  <c r="AX940" i="7"/>
  <c r="AY940" i="7"/>
  <c r="AZ940" i="7"/>
  <c r="BA940" i="7"/>
  <c r="BB940" i="7"/>
  <c r="BC940" i="7"/>
  <c r="BD940" i="7"/>
  <c r="BE940" i="7"/>
  <c r="BF940" i="7"/>
  <c r="BG940" i="7"/>
  <c r="BH940" i="7"/>
  <c r="BI940" i="7"/>
  <c r="BJ940" i="7"/>
  <c r="BK940" i="7"/>
  <c r="BL940" i="7"/>
  <c r="BM940" i="7"/>
  <c r="BN940" i="7"/>
  <c r="BO940" i="7"/>
  <c r="BP940" i="7"/>
  <c r="AQ940" i="6" s="1"/>
  <c r="BQ940" i="7"/>
  <c r="BR940" i="7"/>
  <c r="BS940" i="7"/>
  <c r="BT940" i="7"/>
  <c r="AR940" i="6" s="1"/>
  <c r="BU940" i="7"/>
  <c r="AS940" i="6" s="1"/>
  <c r="BV940" i="7"/>
  <c r="AT940" i="6" s="1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Y941" i="7"/>
  <c r="Z941" i="7"/>
  <c r="AA941" i="7"/>
  <c r="AB941" i="7"/>
  <c r="AC941" i="7"/>
  <c r="AD941" i="7"/>
  <c r="AE941" i="7"/>
  <c r="AF941" i="7"/>
  <c r="AG941" i="7"/>
  <c r="AH941" i="7"/>
  <c r="AI941" i="7"/>
  <c r="AJ941" i="7"/>
  <c r="AK941" i="7"/>
  <c r="AL941" i="7"/>
  <c r="AM941" i="7"/>
  <c r="AN941" i="7"/>
  <c r="AO941" i="7"/>
  <c r="AP941" i="7"/>
  <c r="AQ941" i="7"/>
  <c r="AR941" i="7"/>
  <c r="AS941" i="7"/>
  <c r="AT941" i="7"/>
  <c r="AU941" i="7"/>
  <c r="AV941" i="7"/>
  <c r="AW941" i="7"/>
  <c r="AX941" i="7"/>
  <c r="AY941" i="7"/>
  <c r="AZ941" i="7"/>
  <c r="BA941" i="7"/>
  <c r="BB941" i="7"/>
  <c r="BC941" i="7"/>
  <c r="BD941" i="7"/>
  <c r="BE941" i="7"/>
  <c r="BF941" i="7"/>
  <c r="BG941" i="7"/>
  <c r="BH941" i="7"/>
  <c r="BI941" i="7"/>
  <c r="BJ941" i="7"/>
  <c r="BK941" i="7"/>
  <c r="BL941" i="7"/>
  <c r="BM941" i="7"/>
  <c r="BN941" i="7"/>
  <c r="BO941" i="7"/>
  <c r="BP941" i="7"/>
  <c r="AQ941" i="6" s="1"/>
  <c r="BQ941" i="7"/>
  <c r="BR941" i="7"/>
  <c r="BS941" i="7"/>
  <c r="BT941" i="7"/>
  <c r="AR941" i="6" s="1"/>
  <c r="BU941" i="7"/>
  <c r="AS941" i="6" s="1"/>
  <c r="BV941" i="7"/>
  <c r="AT941" i="6" s="1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Y942" i="7"/>
  <c r="Z942" i="7"/>
  <c r="AA942" i="7"/>
  <c r="AB942" i="7"/>
  <c r="AC942" i="7"/>
  <c r="AD942" i="7"/>
  <c r="AE942" i="7"/>
  <c r="AF942" i="7"/>
  <c r="AG942" i="7"/>
  <c r="AH942" i="7"/>
  <c r="AI942" i="7"/>
  <c r="AJ942" i="7"/>
  <c r="AK942" i="7"/>
  <c r="AL942" i="7"/>
  <c r="AM942" i="7"/>
  <c r="AN942" i="7"/>
  <c r="AO942" i="7"/>
  <c r="AP942" i="7"/>
  <c r="AQ942" i="7"/>
  <c r="AR942" i="7"/>
  <c r="AS942" i="7"/>
  <c r="AT942" i="7"/>
  <c r="AU942" i="7"/>
  <c r="AV942" i="7"/>
  <c r="AW942" i="7"/>
  <c r="AX942" i="7"/>
  <c r="AY942" i="7"/>
  <c r="AZ942" i="7"/>
  <c r="BA942" i="7"/>
  <c r="BB942" i="7"/>
  <c r="BC942" i="7"/>
  <c r="BD942" i="7"/>
  <c r="BE942" i="7"/>
  <c r="BF942" i="7"/>
  <c r="BG942" i="7"/>
  <c r="BH942" i="7"/>
  <c r="BI942" i="7"/>
  <c r="BJ942" i="7"/>
  <c r="BK942" i="7"/>
  <c r="BL942" i="7"/>
  <c r="BM942" i="7"/>
  <c r="BN942" i="7"/>
  <c r="BO942" i="7"/>
  <c r="BP942" i="7"/>
  <c r="AQ942" i="6" s="1"/>
  <c r="BQ942" i="7"/>
  <c r="BR942" i="7"/>
  <c r="BS942" i="7"/>
  <c r="BT942" i="7"/>
  <c r="AR942" i="6" s="1"/>
  <c r="BU942" i="7"/>
  <c r="AS942" i="6" s="1"/>
  <c r="BV942" i="7"/>
  <c r="AT942" i="6" s="1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Y943" i="7"/>
  <c r="Z943" i="7"/>
  <c r="AA943" i="7"/>
  <c r="AB943" i="7"/>
  <c r="AC943" i="7"/>
  <c r="AD943" i="7"/>
  <c r="AE943" i="7"/>
  <c r="AF943" i="7"/>
  <c r="AG943" i="7"/>
  <c r="AH943" i="7"/>
  <c r="AI943" i="7"/>
  <c r="AJ943" i="7"/>
  <c r="AK943" i="7"/>
  <c r="AL943" i="7"/>
  <c r="AM943" i="7"/>
  <c r="AN943" i="7"/>
  <c r="AO943" i="7"/>
  <c r="AP943" i="7"/>
  <c r="AQ943" i="7"/>
  <c r="AR943" i="7"/>
  <c r="AS943" i="7"/>
  <c r="AT943" i="7"/>
  <c r="AU943" i="7"/>
  <c r="AV943" i="7"/>
  <c r="AW943" i="7"/>
  <c r="AX943" i="7"/>
  <c r="AY943" i="7"/>
  <c r="AZ943" i="7"/>
  <c r="BA943" i="7"/>
  <c r="BB943" i="7"/>
  <c r="BC943" i="7"/>
  <c r="BD943" i="7"/>
  <c r="BE943" i="7"/>
  <c r="BF943" i="7"/>
  <c r="BG943" i="7"/>
  <c r="BH943" i="7"/>
  <c r="BI943" i="7"/>
  <c r="BJ943" i="7"/>
  <c r="BK943" i="7"/>
  <c r="BL943" i="7"/>
  <c r="BM943" i="7"/>
  <c r="BN943" i="7"/>
  <c r="BO943" i="7"/>
  <c r="BP943" i="7"/>
  <c r="AQ943" i="6" s="1"/>
  <c r="BQ943" i="7"/>
  <c r="BR943" i="7"/>
  <c r="BS943" i="7"/>
  <c r="BT943" i="7"/>
  <c r="AR943" i="6" s="1"/>
  <c r="BU943" i="7"/>
  <c r="AS943" i="6" s="1"/>
  <c r="BV943" i="7"/>
  <c r="AT943" i="6" s="1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Y944" i="7"/>
  <c r="Z944" i="7"/>
  <c r="AA944" i="7"/>
  <c r="AB944" i="7"/>
  <c r="AC944" i="7"/>
  <c r="AD944" i="7"/>
  <c r="AE944" i="7"/>
  <c r="AF944" i="7"/>
  <c r="AG944" i="7"/>
  <c r="AH944" i="7"/>
  <c r="AI944" i="7"/>
  <c r="AJ944" i="7"/>
  <c r="AK944" i="7"/>
  <c r="AL944" i="7"/>
  <c r="AM944" i="7"/>
  <c r="AN944" i="7"/>
  <c r="AO944" i="7"/>
  <c r="AP944" i="7"/>
  <c r="AQ944" i="7"/>
  <c r="AR944" i="7"/>
  <c r="AS944" i="7"/>
  <c r="AT944" i="7"/>
  <c r="AU944" i="7"/>
  <c r="AV944" i="7"/>
  <c r="AW944" i="7"/>
  <c r="AX944" i="7"/>
  <c r="AY944" i="7"/>
  <c r="AZ944" i="7"/>
  <c r="BA944" i="7"/>
  <c r="BB944" i="7"/>
  <c r="BC944" i="7"/>
  <c r="BD944" i="7"/>
  <c r="BE944" i="7"/>
  <c r="BF944" i="7"/>
  <c r="BG944" i="7"/>
  <c r="BH944" i="7"/>
  <c r="BI944" i="7"/>
  <c r="BJ944" i="7"/>
  <c r="BK944" i="7"/>
  <c r="BL944" i="7"/>
  <c r="BM944" i="7"/>
  <c r="BN944" i="7"/>
  <c r="BO944" i="7"/>
  <c r="BP944" i="7"/>
  <c r="AQ944" i="6" s="1"/>
  <c r="BQ944" i="7"/>
  <c r="BR944" i="7"/>
  <c r="BS944" i="7"/>
  <c r="BT944" i="7"/>
  <c r="AR944" i="6" s="1"/>
  <c r="BU944" i="7"/>
  <c r="AS944" i="6" s="1"/>
  <c r="BV944" i="7"/>
  <c r="AT944" i="6" s="1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Y945" i="7"/>
  <c r="Z945" i="7"/>
  <c r="AA945" i="7"/>
  <c r="AB945" i="7"/>
  <c r="AC945" i="7"/>
  <c r="AD945" i="7"/>
  <c r="AE945" i="7"/>
  <c r="AF945" i="7"/>
  <c r="AG945" i="7"/>
  <c r="AH945" i="7"/>
  <c r="AI945" i="7"/>
  <c r="AJ945" i="7"/>
  <c r="AK945" i="7"/>
  <c r="AL945" i="7"/>
  <c r="AM945" i="7"/>
  <c r="AN945" i="7"/>
  <c r="AO945" i="7"/>
  <c r="AP945" i="7"/>
  <c r="AQ945" i="7"/>
  <c r="AR945" i="7"/>
  <c r="AS945" i="7"/>
  <c r="AT945" i="7"/>
  <c r="AU945" i="7"/>
  <c r="AV945" i="7"/>
  <c r="AW945" i="7"/>
  <c r="AX945" i="7"/>
  <c r="AY945" i="7"/>
  <c r="AZ945" i="7"/>
  <c r="BA945" i="7"/>
  <c r="BB945" i="7"/>
  <c r="BC945" i="7"/>
  <c r="BD945" i="7"/>
  <c r="BE945" i="7"/>
  <c r="BF945" i="7"/>
  <c r="BG945" i="7"/>
  <c r="BH945" i="7"/>
  <c r="BI945" i="7"/>
  <c r="BJ945" i="7"/>
  <c r="BK945" i="7"/>
  <c r="BL945" i="7"/>
  <c r="BM945" i="7"/>
  <c r="BN945" i="7"/>
  <c r="BO945" i="7"/>
  <c r="BP945" i="7"/>
  <c r="AQ945" i="6" s="1"/>
  <c r="BQ945" i="7"/>
  <c r="BR945" i="7"/>
  <c r="BS945" i="7"/>
  <c r="BT945" i="7"/>
  <c r="AR945" i="6" s="1"/>
  <c r="BU945" i="7"/>
  <c r="AS945" i="6" s="1"/>
  <c r="BV945" i="7"/>
  <c r="AT945" i="6" s="1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Y946" i="7"/>
  <c r="Z946" i="7"/>
  <c r="AA946" i="7"/>
  <c r="AB946" i="7"/>
  <c r="AC946" i="7"/>
  <c r="AD946" i="7"/>
  <c r="AE946" i="7"/>
  <c r="AF946" i="7"/>
  <c r="AG946" i="7"/>
  <c r="AH946" i="7"/>
  <c r="AI946" i="7"/>
  <c r="AJ946" i="7"/>
  <c r="AK946" i="7"/>
  <c r="AL946" i="7"/>
  <c r="AM946" i="7"/>
  <c r="AN946" i="7"/>
  <c r="AO946" i="7"/>
  <c r="AP946" i="7"/>
  <c r="AQ946" i="7"/>
  <c r="AR946" i="7"/>
  <c r="AS946" i="7"/>
  <c r="AT946" i="7"/>
  <c r="AU946" i="7"/>
  <c r="AV946" i="7"/>
  <c r="AW946" i="7"/>
  <c r="AX946" i="7"/>
  <c r="AY946" i="7"/>
  <c r="AZ946" i="7"/>
  <c r="BA946" i="7"/>
  <c r="BB946" i="7"/>
  <c r="BC946" i="7"/>
  <c r="BD946" i="7"/>
  <c r="BE946" i="7"/>
  <c r="BF946" i="7"/>
  <c r="BG946" i="7"/>
  <c r="BH946" i="7"/>
  <c r="BI946" i="7"/>
  <c r="BJ946" i="7"/>
  <c r="BK946" i="7"/>
  <c r="BL946" i="7"/>
  <c r="BM946" i="7"/>
  <c r="BN946" i="7"/>
  <c r="BO946" i="7"/>
  <c r="BP946" i="7"/>
  <c r="AQ946" i="6" s="1"/>
  <c r="BQ946" i="7"/>
  <c r="BR946" i="7"/>
  <c r="BS946" i="7"/>
  <c r="BT946" i="7"/>
  <c r="AR946" i="6" s="1"/>
  <c r="BU946" i="7"/>
  <c r="AS946" i="6" s="1"/>
  <c r="BV946" i="7"/>
  <c r="AT946" i="6" s="1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Y947" i="7"/>
  <c r="Z947" i="7"/>
  <c r="AA947" i="7"/>
  <c r="AB947" i="7"/>
  <c r="AC947" i="7"/>
  <c r="AD947" i="7"/>
  <c r="AE947" i="7"/>
  <c r="AF947" i="7"/>
  <c r="AG947" i="7"/>
  <c r="AH947" i="7"/>
  <c r="AI947" i="7"/>
  <c r="AJ947" i="7"/>
  <c r="AK947" i="7"/>
  <c r="AL947" i="7"/>
  <c r="AM947" i="7"/>
  <c r="AN947" i="7"/>
  <c r="AO947" i="7"/>
  <c r="AP947" i="7"/>
  <c r="AQ947" i="7"/>
  <c r="AR947" i="7"/>
  <c r="AS947" i="7"/>
  <c r="AT947" i="7"/>
  <c r="AU947" i="7"/>
  <c r="AV947" i="7"/>
  <c r="AW947" i="7"/>
  <c r="AX947" i="7"/>
  <c r="AY947" i="7"/>
  <c r="AZ947" i="7"/>
  <c r="BA947" i="7"/>
  <c r="BB947" i="7"/>
  <c r="BC947" i="7"/>
  <c r="BD947" i="7"/>
  <c r="BE947" i="7"/>
  <c r="BF947" i="7"/>
  <c r="BG947" i="7"/>
  <c r="BH947" i="7"/>
  <c r="BI947" i="7"/>
  <c r="BJ947" i="7"/>
  <c r="BK947" i="7"/>
  <c r="BL947" i="7"/>
  <c r="BM947" i="7"/>
  <c r="BN947" i="7"/>
  <c r="BO947" i="7"/>
  <c r="BP947" i="7"/>
  <c r="AQ947" i="6" s="1"/>
  <c r="BQ947" i="7"/>
  <c r="BR947" i="7"/>
  <c r="BS947" i="7"/>
  <c r="BT947" i="7"/>
  <c r="AR947" i="6" s="1"/>
  <c r="BU947" i="7"/>
  <c r="AS947" i="6" s="1"/>
  <c r="BV947" i="7"/>
  <c r="AT947" i="6" s="1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Y948" i="7"/>
  <c r="Z948" i="7"/>
  <c r="AA948" i="7"/>
  <c r="AB948" i="7"/>
  <c r="AC948" i="7"/>
  <c r="AD948" i="7"/>
  <c r="AE948" i="7"/>
  <c r="AF948" i="7"/>
  <c r="AG948" i="7"/>
  <c r="AH948" i="7"/>
  <c r="AI948" i="7"/>
  <c r="AJ948" i="7"/>
  <c r="AK948" i="7"/>
  <c r="AL948" i="7"/>
  <c r="AM948" i="7"/>
  <c r="AN948" i="7"/>
  <c r="AO948" i="7"/>
  <c r="AP948" i="7"/>
  <c r="AQ948" i="7"/>
  <c r="AR948" i="7"/>
  <c r="AS948" i="7"/>
  <c r="AT948" i="7"/>
  <c r="AU948" i="7"/>
  <c r="AV948" i="7"/>
  <c r="AW948" i="7"/>
  <c r="AX948" i="7"/>
  <c r="AY948" i="7"/>
  <c r="AZ948" i="7"/>
  <c r="BA948" i="7"/>
  <c r="BB948" i="7"/>
  <c r="BC948" i="7"/>
  <c r="BD948" i="7"/>
  <c r="BE948" i="7"/>
  <c r="BF948" i="7"/>
  <c r="BG948" i="7"/>
  <c r="BH948" i="7"/>
  <c r="BI948" i="7"/>
  <c r="BJ948" i="7"/>
  <c r="BK948" i="7"/>
  <c r="BL948" i="7"/>
  <c r="BM948" i="7"/>
  <c r="BN948" i="7"/>
  <c r="BO948" i="7"/>
  <c r="BP948" i="7"/>
  <c r="AQ948" i="6" s="1"/>
  <c r="BQ948" i="7"/>
  <c r="BR948" i="7"/>
  <c r="BS948" i="7"/>
  <c r="BT948" i="7"/>
  <c r="AR948" i="6" s="1"/>
  <c r="BU948" i="7"/>
  <c r="AS948" i="6" s="1"/>
  <c r="BV948" i="7"/>
  <c r="AT948" i="6" s="1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Y949" i="7"/>
  <c r="Z949" i="7"/>
  <c r="AA949" i="7"/>
  <c r="AB949" i="7"/>
  <c r="AC949" i="7"/>
  <c r="AD949" i="7"/>
  <c r="AE949" i="7"/>
  <c r="AF949" i="7"/>
  <c r="AG949" i="7"/>
  <c r="AH949" i="7"/>
  <c r="AI949" i="7"/>
  <c r="AJ949" i="7"/>
  <c r="AK949" i="7"/>
  <c r="AL949" i="7"/>
  <c r="AM949" i="7"/>
  <c r="AN949" i="7"/>
  <c r="AO949" i="7"/>
  <c r="AP949" i="7"/>
  <c r="AQ949" i="7"/>
  <c r="AR949" i="7"/>
  <c r="AS949" i="7"/>
  <c r="AT949" i="7"/>
  <c r="AU949" i="7"/>
  <c r="AV949" i="7"/>
  <c r="AW949" i="7"/>
  <c r="AX949" i="7"/>
  <c r="AY949" i="7"/>
  <c r="AZ949" i="7"/>
  <c r="BA949" i="7"/>
  <c r="BB949" i="7"/>
  <c r="BC949" i="7"/>
  <c r="BD949" i="7"/>
  <c r="BE949" i="7"/>
  <c r="BF949" i="7"/>
  <c r="BG949" i="7"/>
  <c r="BH949" i="7"/>
  <c r="BI949" i="7"/>
  <c r="BJ949" i="7"/>
  <c r="BK949" i="7"/>
  <c r="BL949" i="7"/>
  <c r="BM949" i="7"/>
  <c r="BN949" i="7"/>
  <c r="BO949" i="7"/>
  <c r="BP949" i="7"/>
  <c r="AQ949" i="6" s="1"/>
  <c r="BQ949" i="7"/>
  <c r="BR949" i="7"/>
  <c r="BS949" i="7"/>
  <c r="BT949" i="7"/>
  <c r="AR949" i="6" s="1"/>
  <c r="BU949" i="7"/>
  <c r="AS949" i="6" s="1"/>
  <c r="BV949" i="7"/>
  <c r="AT949" i="6" s="1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Y950" i="7"/>
  <c r="Z950" i="7"/>
  <c r="AA950" i="7"/>
  <c r="AB950" i="7"/>
  <c r="AC950" i="7"/>
  <c r="AD950" i="7"/>
  <c r="AE950" i="7"/>
  <c r="AF950" i="7"/>
  <c r="AG950" i="7"/>
  <c r="AH950" i="7"/>
  <c r="AI950" i="7"/>
  <c r="AJ950" i="7"/>
  <c r="AK950" i="7"/>
  <c r="AL950" i="7"/>
  <c r="AM950" i="7"/>
  <c r="AN950" i="7"/>
  <c r="AO950" i="7"/>
  <c r="AP950" i="7"/>
  <c r="AQ950" i="7"/>
  <c r="AR950" i="7"/>
  <c r="AS950" i="7"/>
  <c r="AT950" i="7"/>
  <c r="AU950" i="7"/>
  <c r="AV950" i="7"/>
  <c r="AW950" i="7"/>
  <c r="AX950" i="7"/>
  <c r="AY950" i="7"/>
  <c r="AZ950" i="7"/>
  <c r="BA950" i="7"/>
  <c r="BB950" i="7"/>
  <c r="BC950" i="7"/>
  <c r="BD950" i="7"/>
  <c r="BE950" i="7"/>
  <c r="BF950" i="7"/>
  <c r="BG950" i="7"/>
  <c r="BH950" i="7"/>
  <c r="BI950" i="7"/>
  <c r="BJ950" i="7"/>
  <c r="BK950" i="7"/>
  <c r="BL950" i="7"/>
  <c r="BM950" i="7"/>
  <c r="BN950" i="7"/>
  <c r="BO950" i="7"/>
  <c r="BP950" i="7"/>
  <c r="AQ950" i="6" s="1"/>
  <c r="BQ950" i="7"/>
  <c r="BR950" i="7"/>
  <c r="BS950" i="7"/>
  <c r="BT950" i="7"/>
  <c r="AR950" i="6" s="1"/>
  <c r="BU950" i="7"/>
  <c r="AS950" i="6" s="1"/>
  <c r="BV950" i="7"/>
  <c r="AT950" i="6" s="1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Y951" i="7"/>
  <c r="Z951" i="7"/>
  <c r="AA951" i="7"/>
  <c r="AB951" i="7"/>
  <c r="AC951" i="7"/>
  <c r="AD951" i="7"/>
  <c r="AE951" i="7"/>
  <c r="AF951" i="7"/>
  <c r="AG951" i="7"/>
  <c r="AH951" i="7"/>
  <c r="AI951" i="7"/>
  <c r="AJ951" i="7"/>
  <c r="AK951" i="7"/>
  <c r="AL951" i="7"/>
  <c r="AM951" i="7"/>
  <c r="AN951" i="7"/>
  <c r="AO951" i="7"/>
  <c r="AP951" i="7"/>
  <c r="AQ951" i="7"/>
  <c r="AR951" i="7"/>
  <c r="AS951" i="7"/>
  <c r="AT951" i="7"/>
  <c r="AU951" i="7"/>
  <c r="AV951" i="7"/>
  <c r="AW951" i="7"/>
  <c r="AX951" i="7"/>
  <c r="AY951" i="7"/>
  <c r="AZ951" i="7"/>
  <c r="BA951" i="7"/>
  <c r="BB951" i="7"/>
  <c r="BC951" i="7"/>
  <c r="BD951" i="7"/>
  <c r="BE951" i="7"/>
  <c r="BF951" i="7"/>
  <c r="BG951" i="7"/>
  <c r="BH951" i="7"/>
  <c r="BI951" i="7"/>
  <c r="BJ951" i="7"/>
  <c r="BK951" i="7"/>
  <c r="BL951" i="7"/>
  <c r="BM951" i="7"/>
  <c r="BN951" i="7"/>
  <c r="BO951" i="7"/>
  <c r="BP951" i="7"/>
  <c r="AQ951" i="6" s="1"/>
  <c r="BQ951" i="7"/>
  <c r="BR951" i="7"/>
  <c r="BS951" i="7"/>
  <c r="BT951" i="7"/>
  <c r="AR951" i="6" s="1"/>
  <c r="BU951" i="7"/>
  <c r="AS951" i="6" s="1"/>
  <c r="BV951" i="7"/>
  <c r="AT951" i="6" s="1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Y952" i="7"/>
  <c r="Z952" i="7"/>
  <c r="AA952" i="7"/>
  <c r="AB952" i="7"/>
  <c r="AC952" i="7"/>
  <c r="AD952" i="7"/>
  <c r="AE952" i="7"/>
  <c r="AF952" i="7"/>
  <c r="AG952" i="7"/>
  <c r="AH952" i="7"/>
  <c r="AI952" i="7"/>
  <c r="AJ952" i="7"/>
  <c r="AK952" i="7"/>
  <c r="AL952" i="7"/>
  <c r="AM952" i="7"/>
  <c r="AN952" i="7"/>
  <c r="AO952" i="7"/>
  <c r="AP952" i="7"/>
  <c r="AQ952" i="7"/>
  <c r="AR952" i="7"/>
  <c r="AS952" i="7"/>
  <c r="AT952" i="7"/>
  <c r="AU952" i="7"/>
  <c r="AV952" i="7"/>
  <c r="AW952" i="7"/>
  <c r="AX952" i="7"/>
  <c r="AY952" i="7"/>
  <c r="AZ952" i="7"/>
  <c r="BA952" i="7"/>
  <c r="BB952" i="7"/>
  <c r="BC952" i="7"/>
  <c r="BD952" i="7"/>
  <c r="BE952" i="7"/>
  <c r="BF952" i="7"/>
  <c r="BG952" i="7"/>
  <c r="BH952" i="7"/>
  <c r="BI952" i="7"/>
  <c r="BJ952" i="7"/>
  <c r="BK952" i="7"/>
  <c r="BL952" i="7"/>
  <c r="BM952" i="7"/>
  <c r="BN952" i="7"/>
  <c r="BO952" i="7"/>
  <c r="BP952" i="7"/>
  <c r="AQ952" i="6" s="1"/>
  <c r="BQ952" i="7"/>
  <c r="BR952" i="7"/>
  <c r="BS952" i="7"/>
  <c r="BT952" i="7"/>
  <c r="AR952" i="6" s="1"/>
  <c r="BU952" i="7"/>
  <c r="AS952" i="6" s="1"/>
  <c r="BV952" i="7"/>
  <c r="AT952" i="6" s="1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Y953" i="7"/>
  <c r="Z953" i="7"/>
  <c r="AA953" i="7"/>
  <c r="AB953" i="7"/>
  <c r="AC953" i="7"/>
  <c r="AD953" i="7"/>
  <c r="AE953" i="7"/>
  <c r="AF953" i="7"/>
  <c r="AG953" i="7"/>
  <c r="AH953" i="7"/>
  <c r="AI953" i="7"/>
  <c r="AJ953" i="7"/>
  <c r="AK953" i="7"/>
  <c r="AL953" i="7"/>
  <c r="AM953" i="7"/>
  <c r="AN953" i="7"/>
  <c r="AO953" i="7"/>
  <c r="AP953" i="7"/>
  <c r="AQ953" i="7"/>
  <c r="AR953" i="7"/>
  <c r="AS953" i="7"/>
  <c r="AT953" i="7"/>
  <c r="AU953" i="7"/>
  <c r="AV953" i="7"/>
  <c r="AW953" i="7"/>
  <c r="AX953" i="7"/>
  <c r="AY953" i="7"/>
  <c r="AZ953" i="7"/>
  <c r="BA953" i="7"/>
  <c r="BB953" i="7"/>
  <c r="BC953" i="7"/>
  <c r="BD953" i="7"/>
  <c r="BE953" i="7"/>
  <c r="BF953" i="7"/>
  <c r="BG953" i="7"/>
  <c r="BH953" i="7"/>
  <c r="BI953" i="7"/>
  <c r="BJ953" i="7"/>
  <c r="BK953" i="7"/>
  <c r="BL953" i="7"/>
  <c r="BM953" i="7"/>
  <c r="BN953" i="7"/>
  <c r="BO953" i="7"/>
  <c r="BP953" i="7"/>
  <c r="AQ953" i="6" s="1"/>
  <c r="BQ953" i="7"/>
  <c r="BR953" i="7"/>
  <c r="BS953" i="7"/>
  <c r="BT953" i="7"/>
  <c r="AR953" i="6" s="1"/>
  <c r="BU953" i="7"/>
  <c r="AS953" i="6" s="1"/>
  <c r="BV953" i="7"/>
  <c r="AT953" i="6" s="1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Y954" i="7"/>
  <c r="Z954" i="7"/>
  <c r="AA954" i="7"/>
  <c r="AB954" i="7"/>
  <c r="AC954" i="7"/>
  <c r="AD954" i="7"/>
  <c r="AE954" i="7"/>
  <c r="AF954" i="7"/>
  <c r="AG954" i="7"/>
  <c r="AH954" i="7"/>
  <c r="AI954" i="7"/>
  <c r="AJ954" i="7"/>
  <c r="AK954" i="7"/>
  <c r="AL954" i="7"/>
  <c r="AM954" i="7"/>
  <c r="AN954" i="7"/>
  <c r="AO954" i="7"/>
  <c r="AP954" i="7"/>
  <c r="AQ954" i="7"/>
  <c r="AR954" i="7"/>
  <c r="AS954" i="7"/>
  <c r="AT954" i="7"/>
  <c r="AU954" i="7"/>
  <c r="AV954" i="7"/>
  <c r="AW954" i="7"/>
  <c r="AX954" i="7"/>
  <c r="AY954" i="7"/>
  <c r="AZ954" i="7"/>
  <c r="BA954" i="7"/>
  <c r="BB954" i="7"/>
  <c r="BC954" i="7"/>
  <c r="BD954" i="7"/>
  <c r="BE954" i="7"/>
  <c r="BF954" i="7"/>
  <c r="BG954" i="7"/>
  <c r="BH954" i="7"/>
  <c r="BI954" i="7"/>
  <c r="BJ954" i="7"/>
  <c r="BK954" i="7"/>
  <c r="BL954" i="7"/>
  <c r="BM954" i="7"/>
  <c r="BN954" i="7"/>
  <c r="BO954" i="7"/>
  <c r="BP954" i="7"/>
  <c r="AQ954" i="6" s="1"/>
  <c r="BQ954" i="7"/>
  <c r="BR954" i="7"/>
  <c r="BS954" i="7"/>
  <c r="BT954" i="7"/>
  <c r="AR954" i="6" s="1"/>
  <c r="BU954" i="7"/>
  <c r="AS954" i="6" s="1"/>
  <c r="BV954" i="7"/>
  <c r="AT954" i="6" s="1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Y955" i="7"/>
  <c r="Z955" i="7"/>
  <c r="AA955" i="7"/>
  <c r="AB955" i="7"/>
  <c r="AC955" i="7"/>
  <c r="AD955" i="7"/>
  <c r="AE955" i="7"/>
  <c r="AF955" i="7"/>
  <c r="AG955" i="7"/>
  <c r="AH955" i="7"/>
  <c r="AI955" i="7"/>
  <c r="AJ955" i="7"/>
  <c r="AK955" i="7"/>
  <c r="AL955" i="7"/>
  <c r="AM955" i="7"/>
  <c r="AN955" i="7"/>
  <c r="AO955" i="7"/>
  <c r="AP955" i="7"/>
  <c r="AQ955" i="7"/>
  <c r="AR955" i="7"/>
  <c r="AS955" i="7"/>
  <c r="AT955" i="7"/>
  <c r="AU955" i="7"/>
  <c r="AV955" i="7"/>
  <c r="AW955" i="7"/>
  <c r="AX955" i="7"/>
  <c r="AY955" i="7"/>
  <c r="AZ955" i="7"/>
  <c r="BA955" i="7"/>
  <c r="BB955" i="7"/>
  <c r="BC955" i="7"/>
  <c r="BD955" i="7"/>
  <c r="BE955" i="7"/>
  <c r="BF955" i="7"/>
  <c r="BG955" i="7"/>
  <c r="BH955" i="7"/>
  <c r="BI955" i="7"/>
  <c r="BJ955" i="7"/>
  <c r="BK955" i="7"/>
  <c r="BL955" i="7"/>
  <c r="BM955" i="7"/>
  <c r="BN955" i="7"/>
  <c r="BO955" i="7"/>
  <c r="BP955" i="7"/>
  <c r="AQ955" i="6" s="1"/>
  <c r="BQ955" i="7"/>
  <c r="BR955" i="7"/>
  <c r="BS955" i="7"/>
  <c r="BT955" i="7"/>
  <c r="AR955" i="6" s="1"/>
  <c r="BU955" i="7"/>
  <c r="AS955" i="6" s="1"/>
  <c r="BV955" i="7"/>
  <c r="AT955" i="6" s="1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Y956" i="7"/>
  <c r="Z956" i="7"/>
  <c r="AA956" i="7"/>
  <c r="AB956" i="7"/>
  <c r="AC956" i="7"/>
  <c r="AD956" i="7"/>
  <c r="AE956" i="7"/>
  <c r="AF956" i="7"/>
  <c r="AG956" i="7"/>
  <c r="AH956" i="7"/>
  <c r="AI956" i="7"/>
  <c r="AJ956" i="7"/>
  <c r="AK956" i="7"/>
  <c r="AL956" i="7"/>
  <c r="AM956" i="7"/>
  <c r="AN956" i="7"/>
  <c r="AO956" i="7"/>
  <c r="AP956" i="7"/>
  <c r="AQ956" i="7"/>
  <c r="AR956" i="7"/>
  <c r="AS956" i="7"/>
  <c r="AT956" i="7"/>
  <c r="AU956" i="7"/>
  <c r="AV956" i="7"/>
  <c r="AW956" i="7"/>
  <c r="AX956" i="7"/>
  <c r="AY956" i="7"/>
  <c r="AZ956" i="7"/>
  <c r="BA956" i="7"/>
  <c r="BB956" i="7"/>
  <c r="BC956" i="7"/>
  <c r="BD956" i="7"/>
  <c r="BE956" i="7"/>
  <c r="BF956" i="7"/>
  <c r="BG956" i="7"/>
  <c r="BH956" i="7"/>
  <c r="BI956" i="7"/>
  <c r="BJ956" i="7"/>
  <c r="BK956" i="7"/>
  <c r="BL956" i="7"/>
  <c r="BM956" i="7"/>
  <c r="BN956" i="7"/>
  <c r="BO956" i="7"/>
  <c r="BP956" i="7"/>
  <c r="AQ956" i="6" s="1"/>
  <c r="BQ956" i="7"/>
  <c r="BR956" i="7"/>
  <c r="BS956" i="7"/>
  <c r="BT956" i="7"/>
  <c r="AR956" i="6" s="1"/>
  <c r="BU956" i="7"/>
  <c r="AS956" i="6" s="1"/>
  <c r="BV956" i="7"/>
  <c r="AT956" i="6" s="1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Y957" i="7"/>
  <c r="Z957" i="7"/>
  <c r="AA957" i="7"/>
  <c r="AB957" i="7"/>
  <c r="AC957" i="7"/>
  <c r="AD957" i="7"/>
  <c r="AE957" i="7"/>
  <c r="AF957" i="7"/>
  <c r="AG957" i="7"/>
  <c r="AH957" i="7"/>
  <c r="AI957" i="7"/>
  <c r="AJ957" i="7"/>
  <c r="AK957" i="7"/>
  <c r="AL957" i="7"/>
  <c r="AM957" i="7"/>
  <c r="AN957" i="7"/>
  <c r="AO957" i="7"/>
  <c r="AP957" i="7"/>
  <c r="AQ957" i="7"/>
  <c r="AR957" i="7"/>
  <c r="AS957" i="7"/>
  <c r="AT957" i="7"/>
  <c r="AU957" i="7"/>
  <c r="AV957" i="7"/>
  <c r="AW957" i="7"/>
  <c r="AX957" i="7"/>
  <c r="AY957" i="7"/>
  <c r="AZ957" i="7"/>
  <c r="BA957" i="7"/>
  <c r="BB957" i="7"/>
  <c r="BC957" i="7"/>
  <c r="BD957" i="7"/>
  <c r="BE957" i="7"/>
  <c r="BF957" i="7"/>
  <c r="BG957" i="7"/>
  <c r="BH957" i="7"/>
  <c r="BI957" i="7"/>
  <c r="BJ957" i="7"/>
  <c r="BK957" i="7"/>
  <c r="BL957" i="7"/>
  <c r="BM957" i="7"/>
  <c r="BN957" i="7"/>
  <c r="BO957" i="7"/>
  <c r="BP957" i="7"/>
  <c r="AQ957" i="6" s="1"/>
  <c r="BQ957" i="7"/>
  <c r="BR957" i="7"/>
  <c r="BS957" i="7"/>
  <c r="BT957" i="7"/>
  <c r="AR957" i="6" s="1"/>
  <c r="BU957" i="7"/>
  <c r="AS957" i="6" s="1"/>
  <c r="BV957" i="7"/>
  <c r="AT957" i="6" s="1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Y958" i="7"/>
  <c r="Z958" i="7"/>
  <c r="AA958" i="7"/>
  <c r="AB958" i="7"/>
  <c r="AC958" i="7"/>
  <c r="AD958" i="7"/>
  <c r="AE958" i="7"/>
  <c r="AF958" i="7"/>
  <c r="AG958" i="7"/>
  <c r="AH958" i="7"/>
  <c r="AI958" i="7"/>
  <c r="AJ958" i="7"/>
  <c r="AK958" i="7"/>
  <c r="AL958" i="7"/>
  <c r="AM958" i="7"/>
  <c r="AN958" i="7"/>
  <c r="AO958" i="7"/>
  <c r="AP958" i="7"/>
  <c r="AQ958" i="7"/>
  <c r="AR958" i="7"/>
  <c r="AS958" i="7"/>
  <c r="AT958" i="7"/>
  <c r="AU958" i="7"/>
  <c r="AV958" i="7"/>
  <c r="AW958" i="7"/>
  <c r="AX958" i="7"/>
  <c r="AY958" i="7"/>
  <c r="AZ958" i="7"/>
  <c r="BA958" i="7"/>
  <c r="BB958" i="7"/>
  <c r="BC958" i="7"/>
  <c r="BD958" i="7"/>
  <c r="BE958" i="7"/>
  <c r="BF958" i="7"/>
  <c r="BG958" i="7"/>
  <c r="BH958" i="7"/>
  <c r="BI958" i="7"/>
  <c r="BJ958" i="7"/>
  <c r="BK958" i="7"/>
  <c r="BL958" i="7"/>
  <c r="BM958" i="7"/>
  <c r="BN958" i="7"/>
  <c r="BO958" i="7"/>
  <c r="BP958" i="7"/>
  <c r="AQ958" i="6" s="1"/>
  <c r="BQ958" i="7"/>
  <c r="BR958" i="7"/>
  <c r="BS958" i="7"/>
  <c r="BT958" i="7"/>
  <c r="AR958" i="6" s="1"/>
  <c r="BU958" i="7"/>
  <c r="AS958" i="6" s="1"/>
  <c r="BV958" i="7"/>
  <c r="AT958" i="6" s="1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Y959" i="7"/>
  <c r="Z959" i="7"/>
  <c r="AA959" i="7"/>
  <c r="AB959" i="7"/>
  <c r="AC959" i="7"/>
  <c r="AD959" i="7"/>
  <c r="AE959" i="7"/>
  <c r="AF959" i="7"/>
  <c r="AG959" i="7"/>
  <c r="AH959" i="7"/>
  <c r="AI959" i="7"/>
  <c r="AJ959" i="7"/>
  <c r="AK959" i="7"/>
  <c r="AL959" i="7"/>
  <c r="AM959" i="7"/>
  <c r="AN959" i="7"/>
  <c r="AO959" i="7"/>
  <c r="AP959" i="7"/>
  <c r="AQ959" i="7"/>
  <c r="AR959" i="7"/>
  <c r="AS959" i="7"/>
  <c r="AT959" i="7"/>
  <c r="AU959" i="7"/>
  <c r="AV959" i="7"/>
  <c r="AW959" i="7"/>
  <c r="AX959" i="7"/>
  <c r="AY959" i="7"/>
  <c r="AZ959" i="7"/>
  <c r="BA959" i="7"/>
  <c r="BB959" i="7"/>
  <c r="BC959" i="7"/>
  <c r="BD959" i="7"/>
  <c r="BE959" i="7"/>
  <c r="BF959" i="7"/>
  <c r="BG959" i="7"/>
  <c r="BH959" i="7"/>
  <c r="BI959" i="7"/>
  <c r="BJ959" i="7"/>
  <c r="BK959" i="7"/>
  <c r="BL959" i="7"/>
  <c r="BM959" i="7"/>
  <c r="BN959" i="7"/>
  <c r="BO959" i="7"/>
  <c r="BP959" i="7"/>
  <c r="AQ959" i="6" s="1"/>
  <c r="BQ959" i="7"/>
  <c r="BR959" i="7"/>
  <c r="BS959" i="7"/>
  <c r="BT959" i="7"/>
  <c r="AR959" i="6" s="1"/>
  <c r="BU959" i="7"/>
  <c r="AS959" i="6" s="1"/>
  <c r="BV959" i="7"/>
  <c r="AT959" i="6" s="1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Y960" i="7"/>
  <c r="Z960" i="7"/>
  <c r="AA960" i="7"/>
  <c r="AB960" i="7"/>
  <c r="AC960" i="7"/>
  <c r="AD960" i="7"/>
  <c r="AE960" i="7"/>
  <c r="AF960" i="7"/>
  <c r="AG960" i="7"/>
  <c r="AH960" i="7"/>
  <c r="AI960" i="7"/>
  <c r="AJ960" i="7"/>
  <c r="AK960" i="7"/>
  <c r="AL960" i="7"/>
  <c r="AM960" i="7"/>
  <c r="AN960" i="7"/>
  <c r="AO960" i="7"/>
  <c r="AP960" i="7"/>
  <c r="AQ960" i="7"/>
  <c r="AR960" i="7"/>
  <c r="AS960" i="7"/>
  <c r="AT960" i="7"/>
  <c r="AU960" i="7"/>
  <c r="AV960" i="7"/>
  <c r="AW960" i="7"/>
  <c r="AX960" i="7"/>
  <c r="AY960" i="7"/>
  <c r="AZ960" i="7"/>
  <c r="BA960" i="7"/>
  <c r="BB960" i="7"/>
  <c r="BC960" i="7"/>
  <c r="BD960" i="7"/>
  <c r="BE960" i="7"/>
  <c r="BF960" i="7"/>
  <c r="BG960" i="7"/>
  <c r="BH960" i="7"/>
  <c r="BI960" i="7"/>
  <c r="BJ960" i="7"/>
  <c r="BK960" i="7"/>
  <c r="BL960" i="7"/>
  <c r="BM960" i="7"/>
  <c r="BN960" i="7"/>
  <c r="BO960" i="7"/>
  <c r="BP960" i="7"/>
  <c r="AQ960" i="6" s="1"/>
  <c r="BQ960" i="7"/>
  <c r="BR960" i="7"/>
  <c r="BS960" i="7"/>
  <c r="BT960" i="7"/>
  <c r="AR960" i="6" s="1"/>
  <c r="BU960" i="7"/>
  <c r="AS960" i="6" s="1"/>
  <c r="BV960" i="7"/>
  <c r="AT960" i="6" s="1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Y961" i="7"/>
  <c r="Z961" i="7"/>
  <c r="AA961" i="7"/>
  <c r="AB961" i="7"/>
  <c r="AC961" i="7"/>
  <c r="AD961" i="7"/>
  <c r="AE961" i="7"/>
  <c r="AF961" i="7"/>
  <c r="AG961" i="7"/>
  <c r="AH961" i="7"/>
  <c r="AI961" i="7"/>
  <c r="AJ961" i="7"/>
  <c r="AK961" i="7"/>
  <c r="AL961" i="7"/>
  <c r="AM961" i="7"/>
  <c r="AN961" i="7"/>
  <c r="AO961" i="7"/>
  <c r="AP961" i="7"/>
  <c r="AQ961" i="7"/>
  <c r="AR961" i="7"/>
  <c r="AS961" i="7"/>
  <c r="AT961" i="7"/>
  <c r="AU961" i="7"/>
  <c r="AV961" i="7"/>
  <c r="AW961" i="7"/>
  <c r="AX961" i="7"/>
  <c r="AY961" i="7"/>
  <c r="AZ961" i="7"/>
  <c r="BA961" i="7"/>
  <c r="BB961" i="7"/>
  <c r="BC961" i="7"/>
  <c r="BD961" i="7"/>
  <c r="BE961" i="7"/>
  <c r="BF961" i="7"/>
  <c r="BG961" i="7"/>
  <c r="BH961" i="7"/>
  <c r="BI961" i="7"/>
  <c r="BJ961" i="7"/>
  <c r="BK961" i="7"/>
  <c r="BL961" i="7"/>
  <c r="BM961" i="7"/>
  <c r="BN961" i="7"/>
  <c r="BO961" i="7"/>
  <c r="BP961" i="7"/>
  <c r="AQ961" i="6" s="1"/>
  <c r="BQ961" i="7"/>
  <c r="BR961" i="7"/>
  <c r="BS961" i="7"/>
  <c r="BT961" i="7"/>
  <c r="AR961" i="6" s="1"/>
  <c r="BU961" i="7"/>
  <c r="AS961" i="6" s="1"/>
  <c r="BV961" i="7"/>
  <c r="AT961" i="6" s="1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Y962" i="7"/>
  <c r="Z962" i="7"/>
  <c r="AA962" i="7"/>
  <c r="AB962" i="7"/>
  <c r="AC962" i="7"/>
  <c r="AD962" i="7"/>
  <c r="AE962" i="7"/>
  <c r="AF962" i="7"/>
  <c r="AG962" i="7"/>
  <c r="AH962" i="7"/>
  <c r="AI962" i="7"/>
  <c r="AJ962" i="7"/>
  <c r="AK962" i="7"/>
  <c r="AL962" i="7"/>
  <c r="AM962" i="7"/>
  <c r="AN962" i="7"/>
  <c r="AO962" i="7"/>
  <c r="AP962" i="7"/>
  <c r="AQ962" i="7"/>
  <c r="AR962" i="7"/>
  <c r="AS962" i="7"/>
  <c r="AT962" i="7"/>
  <c r="AU962" i="7"/>
  <c r="AV962" i="7"/>
  <c r="AW962" i="7"/>
  <c r="AX962" i="7"/>
  <c r="AY962" i="7"/>
  <c r="AZ962" i="7"/>
  <c r="BA962" i="7"/>
  <c r="BB962" i="7"/>
  <c r="BC962" i="7"/>
  <c r="BD962" i="7"/>
  <c r="BE962" i="7"/>
  <c r="BF962" i="7"/>
  <c r="BG962" i="7"/>
  <c r="BH962" i="7"/>
  <c r="BI962" i="7"/>
  <c r="BJ962" i="7"/>
  <c r="BK962" i="7"/>
  <c r="BL962" i="7"/>
  <c r="BM962" i="7"/>
  <c r="BN962" i="7"/>
  <c r="BO962" i="7"/>
  <c r="BP962" i="7"/>
  <c r="AQ962" i="6" s="1"/>
  <c r="BQ962" i="7"/>
  <c r="BR962" i="7"/>
  <c r="BS962" i="7"/>
  <c r="BT962" i="7"/>
  <c r="AR962" i="6" s="1"/>
  <c r="BU962" i="7"/>
  <c r="AS962" i="6" s="1"/>
  <c r="BV962" i="7"/>
  <c r="AT962" i="6" s="1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Y963" i="7"/>
  <c r="Z963" i="7"/>
  <c r="AA963" i="7"/>
  <c r="AB963" i="7"/>
  <c r="AC963" i="7"/>
  <c r="AD963" i="7"/>
  <c r="AE963" i="7"/>
  <c r="AF963" i="7"/>
  <c r="AG963" i="7"/>
  <c r="AH963" i="7"/>
  <c r="AI963" i="7"/>
  <c r="AJ963" i="7"/>
  <c r="AK963" i="7"/>
  <c r="AL963" i="7"/>
  <c r="AM963" i="7"/>
  <c r="AN963" i="7"/>
  <c r="AO963" i="7"/>
  <c r="AP963" i="7"/>
  <c r="AQ963" i="7"/>
  <c r="AR963" i="7"/>
  <c r="AS963" i="7"/>
  <c r="AT963" i="7"/>
  <c r="AU963" i="7"/>
  <c r="AV963" i="7"/>
  <c r="AW963" i="7"/>
  <c r="AX963" i="7"/>
  <c r="AY963" i="7"/>
  <c r="AZ963" i="7"/>
  <c r="BA963" i="7"/>
  <c r="BB963" i="7"/>
  <c r="BC963" i="7"/>
  <c r="BD963" i="7"/>
  <c r="BE963" i="7"/>
  <c r="BF963" i="7"/>
  <c r="BG963" i="7"/>
  <c r="BH963" i="7"/>
  <c r="BI963" i="7"/>
  <c r="BJ963" i="7"/>
  <c r="BK963" i="7"/>
  <c r="BL963" i="7"/>
  <c r="BM963" i="7"/>
  <c r="BN963" i="7"/>
  <c r="BO963" i="7"/>
  <c r="BP963" i="7"/>
  <c r="AQ963" i="6" s="1"/>
  <c r="BQ963" i="7"/>
  <c r="BR963" i="7"/>
  <c r="BS963" i="7"/>
  <c r="BT963" i="7"/>
  <c r="AR963" i="6" s="1"/>
  <c r="BU963" i="7"/>
  <c r="AS963" i="6" s="1"/>
  <c r="BV963" i="7"/>
  <c r="AT963" i="6" s="1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Y964" i="7"/>
  <c r="Z964" i="7"/>
  <c r="AA964" i="7"/>
  <c r="AB964" i="7"/>
  <c r="AC964" i="7"/>
  <c r="AD964" i="7"/>
  <c r="AE964" i="7"/>
  <c r="AF964" i="7"/>
  <c r="AG964" i="7"/>
  <c r="AH964" i="7"/>
  <c r="AI964" i="7"/>
  <c r="AJ964" i="7"/>
  <c r="AK964" i="7"/>
  <c r="AL964" i="7"/>
  <c r="AM964" i="7"/>
  <c r="AN964" i="7"/>
  <c r="AO964" i="7"/>
  <c r="AP964" i="7"/>
  <c r="AQ964" i="7"/>
  <c r="AR964" i="7"/>
  <c r="AS964" i="7"/>
  <c r="AT964" i="7"/>
  <c r="AU964" i="7"/>
  <c r="AV964" i="7"/>
  <c r="AW964" i="7"/>
  <c r="AX964" i="7"/>
  <c r="AY964" i="7"/>
  <c r="AZ964" i="7"/>
  <c r="BA964" i="7"/>
  <c r="BB964" i="7"/>
  <c r="BC964" i="7"/>
  <c r="BD964" i="7"/>
  <c r="BE964" i="7"/>
  <c r="BF964" i="7"/>
  <c r="BG964" i="7"/>
  <c r="BH964" i="7"/>
  <c r="BI964" i="7"/>
  <c r="BJ964" i="7"/>
  <c r="BK964" i="7"/>
  <c r="BL964" i="7"/>
  <c r="BM964" i="7"/>
  <c r="BN964" i="7"/>
  <c r="BO964" i="7"/>
  <c r="BP964" i="7"/>
  <c r="AQ964" i="6" s="1"/>
  <c r="BQ964" i="7"/>
  <c r="BR964" i="7"/>
  <c r="BS964" i="7"/>
  <c r="BT964" i="7"/>
  <c r="AR964" i="6" s="1"/>
  <c r="BU964" i="7"/>
  <c r="AS964" i="6" s="1"/>
  <c r="BV964" i="7"/>
  <c r="AT964" i="6" s="1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Y965" i="7"/>
  <c r="Z965" i="7"/>
  <c r="AA965" i="7"/>
  <c r="AB965" i="7"/>
  <c r="AC965" i="7"/>
  <c r="AD965" i="7"/>
  <c r="AE965" i="7"/>
  <c r="AF965" i="7"/>
  <c r="AG965" i="7"/>
  <c r="AH965" i="7"/>
  <c r="AI965" i="7"/>
  <c r="AJ965" i="7"/>
  <c r="AK965" i="7"/>
  <c r="AL965" i="7"/>
  <c r="AM965" i="7"/>
  <c r="AN965" i="7"/>
  <c r="AO965" i="7"/>
  <c r="AP965" i="7"/>
  <c r="AQ965" i="7"/>
  <c r="AR965" i="7"/>
  <c r="AS965" i="7"/>
  <c r="AT965" i="7"/>
  <c r="AU965" i="7"/>
  <c r="AV965" i="7"/>
  <c r="AW965" i="7"/>
  <c r="AX965" i="7"/>
  <c r="AY965" i="7"/>
  <c r="AZ965" i="7"/>
  <c r="BA965" i="7"/>
  <c r="BB965" i="7"/>
  <c r="BC965" i="7"/>
  <c r="BD965" i="7"/>
  <c r="BE965" i="7"/>
  <c r="BF965" i="7"/>
  <c r="BG965" i="7"/>
  <c r="BH965" i="7"/>
  <c r="BI965" i="7"/>
  <c r="BJ965" i="7"/>
  <c r="BK965" i="7"/>
  <c r="BL965" i="7"/>
  <c r="BM965" i="7"/>
  <c r="BN965" i="7"/>
  <c r="BO965" i="7"/>
  <c r="BP965" i="7"/>
  <c r="AQ965" i="6" s="1"/>
  <c r="BQ965" i="7"/>
  <c r="BR965" i="7"/>
  <c r="BS965" i="7"/>
  <c r="BT965" i="7"/>
  <c r="AR965" i="6" s="1"/>
  <c r="BU965" i="7"/>
  <c r="AS965" i="6" s="1"/>
  <c r="BV965" i="7"/>
  <c r="AT965" i="6" s="1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Y966" i="7"/>
  <c r="Z966" i="7"/>
  <c r="AA966" i="7"/>
  <c r="AB966" i="7"/>
  <c r="AC966" i="7"/>
  <c r="AD966" i="7"/>
  <c r="AE966" i="7"/>
  <c r="AF966" i="7"/>
  <c r="AG966" i="7"/>
  <c r="AH966" i="7"/>
  <c r="AI966" i="7"/>
  <c r="AJ966" i="7"/>
  <c r="AK966" i="7"/>
  <c r="AL966" i="7"/>
  <c r="AM966" i="7"/>
  <c r="AN966" i="7"/>
  <c r="AO966" i="7"/>
  <c r="AP966" i="7"/>
  <c r="AQ966" i="7"/>
  <c r="AR966" i="7"/>
  <c r="AS966" i="7"/>
  <c r="AT966" i="7"/>
  <c r="AU966" i="7"/>
  <c r="AV966" i="7"/>
  <c r="AW966" i="7"/>
  <c r="AX966" i="7"/>
  <c r="AY966" i="7"/>
  <c r="AZ966" i="7"/>
  <c r="BA966" i="7"/>
  <c r="BB966" i="7"/>
  <c r="BC966" i="7"/>
  <c r="BD966" i="7"/>
  <c r="BE966" i="7"/>
  <c r="BF966" i="7"/>
  <c r="BG966" i="7"/>
  <c r="BH966" i="7"/>
  <c r="BI966" i="7"/>
  <c r="BJ966" i="7"/>
  <c r="BK966" i="7"/>
  <c r="BL966" i="7"/>
  <c r="BM966" i="7"/>
  <c r="BN966" i="7"/>
  <c r="BO966" i="7"/>
  <c r="BP966" i="7"/>
  <c r="AQ966" i="6" s="1"/>
  <c r="BQ966" i="7"/>
  <c r="BR966" i="7"/>
  <c r="BS966" i="7"/>
  <c r="BT966" i="7"/>
  <c r="AR966" i="6" s="1"/>
  <c r="BU966" i="7"/>
  <c r="AS966" i="6" s="1"/>
  <c r="BV966" i="7"/>
  <c r="AT966" i="6" s="1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Y967" i="7"/>
  <c r="Z967" i="7"/>
  <c r="AA967" i="7"/>
  <c r="AB967" i="7"/>
  <c r="AC967" i="7"/>
  <c r="AD967" i="7"/>
  <c r="AE967" i="7"/>
  <c r="AF967" i="7"/>
  <c r="AG967" i="7"/>
  <c r="AH967" i="7"/>
  <c r="AI967" i="7"/>
  <c r="AJ967" i="7"/>
  <c r="AK967" i="7"/>
  <c r="AL967" i="7"/>
  <c r="AM967" i="7"/>
  <c r="AN967" i="7"/>
  <c r="AO967" i="7"/>
  <c r="AP967" i="7"/>
  <c r="AQ967" i="7"/>
  <c r="AR967" i="7"/>
  <c r="AS967" i="7"/>
  <c r="AT967" i="7"/>
  <c r="AU967" i="7"/>
  <c r="AV967" i="7"/>
  <c r="AW967" i="7"/>
  <c r="AX967" i="7"/>
  <c r="AY967" i="7"/>
  <c r="AZ967" i="7"/>
  <c r="BA967" i="7"/>
  <c r="BB967" i="7"/>
  <c r="BC967" i="7"/>
  <c r="BD967" i="7"/>
  <c r="BE967" i="7"/>
  <c r="BF967" i="7"/>
  <c r="BG967" i="7"/>
  <c r="BH967" i="7"/>
  <c r="BI967" i="7"/>
  <c r="BJ967" i="7"/>
  <c r="BK967" i="7"/>
  <c r="BL967" i="7"/>
  <c r="BM967" i="7"/>
  <c r="BN967" i="7"/>
  <c r="BO967" i="7"/>
  <c r="BP967" i="7"/>
  <c r="AQ967" i="6" s="1"/>
  <c r="BQ967" i="7"/>
  <c r="BR967" i="7"/>
  <c r="BS967" i="7"/>
  <c r="BT967" i="7"/>
  <c r="AR967" i="6" s="1"/>
  <c r="BU967" i="7"/>
  <c r="AS967" i="6" s="1"/>
  <c r="BV967" i="7"/>
  <c r="AT967" i="6" s="1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Y968" i="7"/>
  <c r="Z968" i="7"/>
  <c r="AA968" i="7"/>
  <c r="AB968" i="7"/>
  <c r="AC968" i="7"/>
  <c r="AD968" i="7"/>
  <c r="AE968" i="7"/>
  <c r="AF968" i="7"/>
  <c r="AG968" i="7"/>
  <c r="AH968" i="7"/>
  <c r="AI968" i="7"/>
  <c r="AJ968" i="7"/>
  <c r="AK968" i="7"/>
  <c r="AL968" i="7"/>
  <c r="AM968" i="7"/>
  <c r="AN968" i="7"/>
  <c r="AO968" i="7"/>
  <c r="AP968" i="7"/>
  <c r="AQ968" i="7"/>
  <c r="AR968" i="7"/>
  <c r="AS968" i="7"/>
  <c r="AT968" i="7"/>
  <c r="AU968" i="7"/>
  <c r="AV968" i="7"/>
  <c r="AW968" i="7"/>
  <c r="AX968" i="7"/>
  <c r="AY968" i="7"/>
  <c r="AZ968" i="7"/>
  <c r="BA968" i="7"/>
  <c r="BB968" i="7"/>
  <c r="BC968" i="7"/>
  <c r="BD968" i="7"/>
  <c r="BE968" i="7"/>
  <c r="BF968" i="7"/>
  <c r="BG968" i="7"/>
  <c r="BH968" i="7"/>
  <c r="BI968" i="7"/>
  <c r="BJ968" i="7"/>
  <c r="BK968" i="7"/>
  <c r="BL968" i="7"/>
  <c r="BM968" i="7"/>
  <c r="BN968" i="7"/>
  <c r="BO968" i="7"/>
  <c r="BP968" i="7"/>
  <c r="AQ968" i="6" s="1"/>
  <c r="BQ968" i="7"/>
  <c r="BR968" i="7"/>
  <c r="BS968" i="7"/>
  <c r="BT968" i="7"/>
  <c r="AR968" i="6" s="1"/>
  <c r="BU968" i="7"/>
  <c r="AS968" i="6" s="1"/>
  <c r="BV968" i="7"/>
  <c r="AT968" i="6" s="1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Y969" i="7"/>
  <c r="Z969" i="7"/>
  <c r="AA969" i="7"/>
  <c r="AB969" i="7"/>
  <c r="AC969" i="7"/>
  <c r="AD969" i="7"/>
  <c r="AE969" i="7"/>
  <c r="AF969" i="7"/>
  <c r="AG969" i="7"/>
  <c r="AH969" i="7"/>
  <c r="AI969" i="7"/>
  <c r="AJ969" i="7"/>
  <c r="AK969" i="7"/>
  <c r="AL969" i="7"/>
  <c r="AM969" i="7"/>
  <c r="AN969" i="7"/>
  <c r="AO969" i="7"/>
  <c r="AP969" i="7"/>
  <c r="AQ969" i="7"/>
  <c r="AR969" i="7"/>
  <c r="AS969" i="7"/>
  <c r="AT969" i="7"/>
  <c r="AU969" i="7"/>
  <c r="AV969" i="7"/>
  <c r="AW969" i="7"/>
  <c r="AX969" i="7"/>
  <c r="AY969" i="7"/>
  <c r="AZ969" i="7"/>
  <c r="BA969" i="7"/>
  <c r="BB969" i="7"/>
  <c r="BC969" i="7"/>
  <c r="BD969" i="7"/>
  <c r="BE969" i="7"/>
  <c r="BF969" i="7"/>
  <c r="BG969" i="7"/>
  <c r="BH969" i="7"/>
  <c r="BI969" i="7"/>
  <c r="BJ969" i="7"/>
  <c r="BK969" i="7"/>
  <c r="BL969" i="7"/>
  <c r="BM969" i="7"/>
  <c r="BN969" i="7"/>
  <c r="BO969" i="7"/>
  <c r="BP969" i="7"/>
  <c r="AQ969" i="6" s="1"/>
  <c r="BQ969" i="7"/>
  <c r="BR969" i="7"/>
  <c r="BS969" i="7"/>
  <c r="BT969" i="7"/>
  <c r="AR969" i="6" s="1"/>
  <c r="BU969" i="7"/>
  <c r="AS969" i="6" s="1"/>
  <c r="BV969" i="7"/>
  <c r="AT969" i="6" s="1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Y970" i="7"/>
  <c r="Z970" i="7"/>
  <c r="AA970" i="7"/>
  <c r="AB970" i="7"/>
  <c r="AC970" i="7"/>
  <c r="AD970" i="7"/>
  <c r="AE970" i="7"/>
  <c r="AF970" i="7"/>
  <c r="AG970" i="7"/>
  <c r="AH970" i="7"/>
  <c r="AI970" i="7"/>
  <c r="AJ970" i="7"/>
  <c r="AK970" i="7"/>
  <c r="AL970" i="7"/>
  <c r="AM970" i="7"/>
  <c r="AN970" i="7"/>
  <c r="AO970" i="7"/>
  <c r="AP970" i="7"/>
  <c r="AQ970" i="7"/>
  <c r="AR970" i="7"/>
  <c r="AS970" i="7"/>
  <c r="AT970" i="7"/>
  <c r="AU970" i="7"/>
  <c r="AV970" i="7"/>
  <c r="AW970" i="7"/>
  <c r="AX970" i="7"/>
  <c r="AY970" i="7"/>
  <c r="AZ970" i="7"/>
  <c r="BA970" i="7"/>
  <c r="BB970" i="7"/>
  <c r="BC970" i="7"/>
  <c r="BD970" i="7"/>
  <c r="BE970" i="7"/>
  <c r="BF970" i="7"/>
  <c r="BG970" i="7"/>
  <c r="BH970" i="7"/>
  <c r="BI970" i="7"/>
  <c r="BJ970" i="7"/>
  <c r="BK970" i="7"/>
  <c r="BL970" i="7"/>
  <c r="BM970" i="7"/>
  <c r="BN970" i="7"/>
  <c r="BO970" i="7"/>
  <c r="BP970" i="7"/>
  <c r="AQ970" i="6" s="1"/>
  <c r="BQ970" i="7"/>
  <c r="BR970" i="7"/>
  <c r="BS970" i="7"/>
  <c r="BT970" i="7"/>
  <c r="AR970" i="6" s="1"/>
  <c r="BU970" i="7"/>
  <c r="AS970" i="6" s="1"/>
  <c r="BV970" i="7"/>
  <c r="AT970" i="6" s="1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Y971" i="7"/>
  <c r="Z971" i="7"/>
  <c r="AA971" i="7"/>
  <c r="AB971" i="7"/>
  <c r="AC971" i="7"/>
  <c r="AD971" i="7"/>
  <c r="AE971" i="7"/>
  <c r="AF971" i="7"/>
  <c r="AG971" i="7"/>
  <c r="AH971" i="7"/>
  <c r="AI971" i="7"/>
  <c r="AJ971" i="7"/>
  <c r="AK971" i="7"/>
  <c r="AL971" i="7"/>
  <c r="AM971" i="7"/>
  <c r="AN971" i="7"/>
  <c r="AO971" i="7"/>
  <c r="AP971" i="7"/>
  <c r="AQ971" i="7"/>
  <c r="AR971" i="7"/>
  <c r="AS971" i="7"/>
  <c r="AT971" i="7"/>
  <c r="AU971" i="7"/>
  <c r="AV971" i="7"/>
  <c r="AW971" i="7"/>
  <c r="AX971" i="7"/>
  <c r="AY971" i="7"/>
  <c r="AZ971" i="7"/>
  <c r="BA971" i="7"/>
  <c r="BB971" i="7"/>
  <c r="BC971" i="7"/>
  <c r="BD971" i="7"/>
  <c r="BE971" i="7"/>
  <c r="BF971" i="7"/>
  <c r="BG971" i="7"/>
  <c r="BH971" i="7"/>
  <c r="BI971" i="7"/>
  <c r="BJ971" i="7"/>
  <c r="BK971" i="7"/>
  <c r="BL971" i="7"/>
  <c r="BM971" i="7"/>
  <c r="BN971" i="7"/>
  <c r="BO971" i="7"/>
  <c r="BP971" i="7"/>
  <c r="AQ971" i="6" s="1"/>
  <c r="BQ971" i="7"/>
  <c r="BR971" i="7"/>
  <c r="BS971" i="7"/>
  <c r="BT971" i="7"/>
  <c r="AR971" i="6" s="1"/>
  <c r="BU971" i="7"/>
  <c r="AS971" i="6" s="1"/>
  <c r="BV971" i="7"/>
  <c r="AT971" i="6" s="1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Y972" i="7"/>
  <c r="Z972" i="7"/>
  <c r="AA972" i="7"/>
  <c r="AB972" i="7"/>
  <c r="AC972" i="7"/>
  <c r="AD972" i="7"/>
  <c r="AE972" i="7"/>
  <c r="AF972" i="7"/>
  <c r="AG972" i="7"/>
  <c r="AH972" i="7"/>
  <c r="AI972" i="7"/>
  <c r="AJ972" i="7"/>
  <c r="AK972" i="7"/>
  <c r="AL972" i="7"/>
  <c r="AM972" i="7"/>
  <c r="AN972" i="7"/>
  <c r="AO972" i="7"/>
  <c r="AP972" i="7"/>
  <c r="AQ972" i="7"/>
  <c r="AR972" i="7"/>
  <c r="AS972" i="7"/>
  <c r="AT972" i="7"/>
  <c r="AU972" i="7"/>
  <c r="AV972" i="7"/>
  <c r="AW972" i="7"/>
  <c r="AX972" i="7"/>
  <c r="AY972" i="7"/>
  <c r="AZ972" i="7"/>
  <c r="BA972" i="7"/>
  <c r="BB972" i="7"/>
  <c r="BC972" i="7"/>
  <c r="BD972" i="7"/>
  <c r="BE972" i="7"/>
  <c r="BF972" i="7"/>
  <c r="BG972" i="7"/>
  <c r="BH972" i="7"/>
  <c r="BI972" i="7"/>
  <c r="BJ972" i="7"/>
  <c r="BK972" i="7"/>
  <c r="BL972" i="7"/>
  <c r="BM972" i="7"/>
  <c r="BN972" i="7"/>
  <c r="BO972" i="7"/>
  <c r="BP972" i="7"/>
  <c r="AQ972" i="6" s="1"/>
  <c r="BQ972" i="7"/>
  <c r="BR972" i="7"/>
  <c r="BS972" i="7"/>
  <c r="BT972" i="7"/>
  <c r="AR972" i="6" s="1"/>
  <c r="BU972" i="7"/>
  <c r="AS972" i="6" s="1"/>
  <c r="BV972" i="7"/>
  <c r="AT972" i="6" s="1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Y973" i="7"/>
  <c r="Z973" i="7"/>
  <c r="AA973" i="7"/>
  <c r="AB973" i="7"/>
  <c r="AC973" i="7"/>
  <c r="AD973" i="7"/>
  <c r="AE973" i="7"/>
  <c r="AF973" i="7"/>
  <c r="AG973" i="7"/>
  <c r="AH973" i="7"/>
  <c r="AI973" i="7"/>
  <c r="AJ973" i="7"/>
  <c r="AK973" i="7"/>
  <c r="AL973" i="7"/>
  <c r="AM973" i="7"/>
  <c r="AN973" i="7"/>
  <c r="AO973" i="7"/>
  <c r="AP973" i="7"/>
  <c r="AQ973" i="7"/>
  <c r="AR973" i="7"/>
  <c r="AS973" i="7"/>
  <c r="AT973" i="7"/>
  <c r="AU973" i="7"/>
  <c r="AV973" i="7"/>
  <c r="AW973" i="7"/>
  <c r="AX973" i="7"/>
  <c r="AY973" i="7"/>
  <c r="AZ973" i="7"/>
  <c r="BA973" i="7"/>
  <c r="BB973" i="7"/>
  <c r="BC973" i="7"/>
  <c r="BD973" i="7"/>
  <c r="BE973" i="7"/>
  <c r="BF973" i="7"/>
  <c r="BG973" i="7"/>
  <c r="BH973" i="7"/>
  <c r="BI973" i="7"/>
  <c r="BJ973" i="7"/>
  <c r="BK973" i="7"/>
  <c r="BL973" i="7"/>
  <c r="BM973" i="7"/>
  <c r="BN973" i="7"/>
  <c r="BO973" i="7"/>
  <c r="BP973" i="7"/>
  <c r="AQ973" i="6" s="1"/>
  <c r="BQ973" i="7"/>
  <c r="BR973" i="7"/>
  <c r="BS973" i="7"/>
  <c r="BT973" i="7"/>
  <c r="AR973" i="6" s="1"/>
  <c r="BU973" i="7"/>
  <c r="AS973" i="6" s="1"/>
  <c r="BV973" i="7"/>
  <c r="AT973" i="6" s="1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Y974" i="7"/>
  <c r="Z974" i="7"/>
  <c r="AA974" i="7"/>
  <c r="AB974" i="7"/>
  <c r="AC974" i="7"/>
  <c r="AD974" i="7"/>
  <c r="AE974" i="7"/>
  <c r="AF974" i="7"/>
  <c r="AG974" i="7"/>
  <c r="AH974" i="7"/>
  <c r="AI974" i="7"/>
  <c r="AJ974" i="7"/>
  <c r="AK974" i="7"/>
  <c r="AL974" i="7"/>
  <c r="AM974" i="7"/>
  <c r="AN974" i="7"/>
  <c r="AO974" i="7"/>
  <c r="AP974" i="7"/>
  <c r="AQ974" i="7"/>
  <c r="AR974" i="7"/>
  <c r="AS974" i="7"/>
  <c r="AT974" i="7"/>
  <c r="AU974" i="7"/>
  <c r="AV974" i="7"/>
  <c r="AW974" i="7"/>
  <c r="AX974" i="7"/>
  <c r="AY974" i="7"/>
  <c r="AZ974" i="7"/>
  <c r="BA974" i="7"/>
  <c r="BB974" i="7"/>
  <c r="BC974" i="7"/>
  <c r="BD974" i="7"/>
  <c r="BE974" i="7"/>
  <c r="BF974" i="7"/>
  <c r="BG974" i="7"/>
  <c r="BH974" i="7"/>
  <c r="BI974" i="7"/>
  <c r="BJ974" i="7"/>
  <c r="BK974" i="7"/>
  <c r="BL974" i="7"/>
  <c r="BM974" i="7"/>
  <c r="BN974" i="7"/>
  <c r="BO974" i="7"/>
  <c r="BP974" i="7"/>
  <c r="AQ974" i="6" s="1"/>
  <c r="BQ974" i="7"/>
  <c r="BR974" i="7"/>
  <c r="BS974" i="7"/>
  <c r="BT974" i="7"/>
  <c r="AR974" i="6" s="1"/>
  <c r="BU974" i="7"/>
  <c r="AS974" i="6" s="1"/>
  <c r="BV974" i="7"/>
  <c r="AT974" i="6" s="1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Y975" i="7"/>
  <c r="Z975" i="7"/>
  <c r="AA975" i="7"/>
  <c r="AB975" i="7"/>
  <c r="AC975" i="7"/>
  <c r="AD975" i="7"/>
  <c r="AE975" i="7"/>
  <c r="AF975" i="7"/>
  <c r="AG975" i="7"/>
  <c r="AH975" i="7"/>
  <c r="AI975" i="7"/>
  <c r="AJ975" i="7"/>
  <c r="AK975" i="7"/>
  <c r="AL975" i="7"/>
  <c r="AM975" i="7"/>
  <c r="AN975" i="7"/>
  <c r="AO975" i="7"/>
  <c r="AP975" i="7"/>
  <c r="AQ975" i="7"/>
  <c r="AR975" i="7"/>
  <c r="AS975" i="7"/>
  <c r="AT975" i="7"/>
  <c r="AU975" i="7"/>
  <c r="AV975" i="7"/>
  <c r="AW975" i="7"/>
  <c r="AX975" i="7"/>
  <c r="AY975" i="7"/>
  <c r="AZ975" i="7"/>
  <c r="BA975" i="7"/>
  <c r="BB975" i="7"/>
  <c r="BC975" i="7"/>
  <c r="BD975" i="7"/>
  <c r="BE975" i="7"/>
  <c r="BF975" i="7"/>
  <c r="BG975" i="7"/>
  <c r="BH975" i="7"/>
  <c r="BI975" i="7"/>
  <c r="BJ975" i="7"/>
  <c r="BK975" i="7"/>
  <c r="BL975" i="7"/>
  <c r="BM975" i="7"/>
  <c r="BN975" i="7"/>
  <c r="BO975" i="7"/>
  <c r="BP975" i="7"/>
  <c r="AQ975" i="6" s="1"/>
  <c r="BQ975" i="7"/>
  <c r="BR975" i="7"/>
  <c r="BS975" i="7"/>
  <c r="BT975" i="7"/>
  <c r="AR975" i="6" s="1"/>
  <c r="BU975" i="7"/>
  <c r="AS975" i="6" s="1"/>
  <c r="BV975" i="7"/>
  <c r="AT975" i="6" s="1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Y976" i="7"/>
  <c r="Z976" i="7"/>
  <c r="AA976" i="7"/>
  <c r="AB976" i="7"/>
  <c r="AC976" i="7"/>
  <c r="AD976" i="7"/>
  <c r="AE976" i="7"/>
  <c r="AF976" i="7"/>
  <c r="AG976" i="7"/>
  <c r="AH976" i="7"/>
  <c r="AI976" i="7"/>
  <c r="AJ976" i="7"/>
  <c r="AK976" i="7"/>
  <c r="AL976" i="7"/>
  <c r="AM976" i="7"/>
  <c r="AN976" i="7"/>
  <c r="AO976" i="7"/>
  <c r="AP976" i="7"/>
  <c r="AQ976" i="7"/>
  <c r="AR976" i="7"/>
  <c r="AS976" i="7"/>
  <c r="AT976" i="7"/>
  <c r="AU976" i="7"/>
  <c r="AV976" i="7"/>
  <c r="AW976" i="7"/>
  <c r="AX976" i="7"/>
  <c r="AY976" i="7"/>
  <c r="AZ976" i="7"/>
  <c r="BA976" i="7"/>
  <c r="BB976" i="7"/>
  <c r="BC976" i="7"/>
  <c r="BD976" i="7"/>
  <c r="BE976" i="7"/>
  <c r="BF976" i="7"/>
  <c r="BG976" i="7"/>
  <c r="BH976" i="7"/>
  <c r="BI976" i="7"/>
  <c r="BJ976" i="7"/>
  <c r="BK976" i="7"/>
  <c r="BL976" i="7"/>
  <c r="BM976" i="7"/>
  <c r="BN976" i="7"/>
  <c r="BO976" i="7"/>
  <c r="BP976" i="7"/>
  <c r="AQ976" i="6" s="1"/>
  <c r="BQ976" i="7"/>
  <c r="BR976" i="7"/>
  <c r="BS976" i="7"/>
  <c r="BT976" i="7"/>
  <c r="AR976" i="6" s="1"/>
  <c r="BU976" i="7"/>
  <c r="AS976" i="6" s="1"/>
  <c r="BV976" i="7"/>
  <c r="AT976" i="6" s="1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Y977" i="7"/>
  <c r="Z977" i="7"/>
  <c r="AA977" i="7"/>
  <c r="AB977" i="7"/>
  <c r="AC977" i="7"/>
  <c r="AD977" i="7"/>
  <c r="AE977" i="7"/>
  <c r="AF977" i="7"/>
  <c r="AG977" i="7"/>
  <c r="AH977" i="7"/>
  <c r="AI977" i="7"/>
  <c r="AJ977" i="7"/>
  <c r="AK977" i="7"/>
  <c r="AL977" i="7"/>
  <c r="AM977" i="7"/>
  <c r="AN977" i="7"/>
  <c r="AO977" i="7"/>
  <c r="AP977" i="7"/>
  <c r="AQ977" i="7"/>
  <c r="AR977" i="7"/>
  <c r="AS977" i="7"/>
  <c r="AT977" i="7"/>
  <c r="AU977" i="7"/>
  <c r="AV977" i="7"/>
  <c r="AW977" i="7"/>
  <c r="AX977" i="7"/>
  <c r="AY977" i="7"/>
  <c r="AZ977" i="7"/>
  <c r="BA977" i="7"/>
  <c r="BB977" i="7"/>
  <c r="BC977" i="7"/>
  <c r="BD977" i="7"/>
  <c r="BE977" i="7"/>
  <c r="BF977" i="7"/>
  <c r="BG977" i="7"/>
  <c r="BH977" i="7"/>
  <c r="BI977" i="7"/>
  <c r="BJ977" i="7"/>
  <c r="BK977" i="7"/>
  <c r="BL977" i="7"/>
  <c r="BM977" i="7"/>
  <c r="BN977" i="7"/>
  <c r="BO977" i="7"/>
  <c r="BP977" i="7"/>
  <c r="AQ977" i="6" s="1"/>
  <c r="BQ977" i="7"/>
  <c r="BR977" i="7"/>
  <c r="BS977" i="7"/>
  <c r="BT977" i="7"/>
  <c r="AR977" i="6" s="1"/>
  <c r="BU977" i="7"/>
  <c r="AS977" i="6" s="1"/>
  <c r="BV977" i="7"/>
  <c r="AT977" i="6" s="1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Y978" i="7"/>
  <c r="Z978" i="7"/>
  <c r="AA978" i="7"/>
  <c r="AB978" i="7"/>
  <c r="AC978" i="7"/>
  <c r="AD978" i="7"/>
  <c r="AE978" i="7"/>
  <c r="AF978" i="7"/>
  <c r="AG978" i="7"/>
  <c r="AH978" i="7"/>
  <c r="AI978" i="7"/>
  <c r="AJ978" i="7"/>
  <c r="AK978" i="7"/>
  <c r="AL978" i="7"/>
  <c r="AM978" i="7"/>
  <c r="AN978" i="7"/>
  <c r="AO978" i="7"/>
  <c r="AP978" i="7"/>
  <c r="AQ978" i="7"/>
  <c r="AR978" i="7"/>
  <c r="AS978" i="7"/>
  <c r="AT978" i="7"/>
  <c r="AU978" i="7"/>
  <c r="AV978" i="7"/>
  <c r="AW978" i="7"/>
  <c r="AX978" i="7"/>
  <c r="AY978" i="7"/>
  <c r="AZ978" i="7"/>
  <c r="BA978" i="7"/>
  <c r="BB978" i="7"/>
  <c r="BC978" i="7"/>
  <c r="BD978" i="7"/>
  <c r="BE978" i="7"/>
  <c r="BF978" i="7"/>
  <c r="BG978" i="7"/>
  <c r="BH978" i="7"/>
  <c r="BI978" i="7"/>
  <c r="BJ978" i="7"/>
  <c r="BK978" i="7"/>
  <c r="BL978" i="7"/>
  <c r="BM978" i="7"/>
  <c r="BN978" i="7"/>
  <c r="BO978" i="7"/>
  <c r="BP978" i="7"/>
  <c r="AQ978" i="6" s="1"/>
  <c r="BQ978" i="7"/>
  <c r="BR978" i="7"/>
  <c r="BS978" i="7"/>
  <c r="BT978" i="7"/>
  <c r="AR978" i="6" s="1"/>
  <c r="BU978" i="7"/>
  <c r="AS978" i="6" s="1"/>
  <c r="BV978" i="7"/>
  <c r="AT978" i="6" s="1"/>
  <c r="A979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Y979" i="7"/>
  <c r="Z979" i="7"/>
  <c r="AA979" i="7"/>
  <c r="AB979" i="7"/>
  <c r="AC979" i="7"/>
  <c r="AD979" i="7"/>
  <c r="AE979" i="7"/>
  <c r="AF979" i="7"/>
  <c r="AG979" i="7"/>
  <c r="AH979" i="7"/>
  <c r="AI979" i="7"/>
  <c r="AJ979" i="7"/>
  <c r="AK979" i="7"/>
  <c r="AL979" i="7"/>
  <c r="AM979" i="7"/>
  <c r="AN979" i="7"/>
  <c r="AO979" i="7"/>
  <c r="AP979" i="7"/>
  <c r="AQ979" i="7"/>
  <c r="AR979" i="7"/>
  <c r="AS979" i="7"/>
  <c r="AT979" i="7"/>
  <c r="AU979" i="7"/>
  <c r="AV979" i="7"/>
  <c r="AW979" i="7"/>
  <c r="AX979" i="7"/>
  <c r="AY979" i="7"/>
  <c r="AZ979" i="7"/>
  <c r="BA979" i="7"/>
  <c r="BB979" i="7"/>
  <c r="BC979" i="7"/>
  <c r="BD979" i="7"/>
  <c r="BE979" i="7"/>
  <c r="BF979" i="7"/>
  <c r="BG979" i="7"/>
  <c r="BH979" i="7"/>
  <c r="BI979" i="7"/>
  <c r="BJ979" i="7"/>
  <c r="BK979" i="7"/>
  <c r="BL979" i="7"/>
  <c r="BM979" i="7"/>
  <c r="BN979" i="7"/>
  <c r="BO979" i="7"/>
  <c r="BP979" i="7"/>
  <c r="AQ979" i="6" s="1"/>
  <c r="BQ979" i="7"/>
  <c r="BR979" i="7"/>
  <c r="BS979" i="7"/>
  <c r="BT979" i="7"/>
  <c r="AR979" i="6" s="1"/>
  <c r="BU979" i="7"/>
  <c r="AS979" i="6" s="1"/>
  <c r="BV979" i="7"/>
  <c r="AT979" i="6" s="1"/>
  <c r="A980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Y980" i="7"/>
  <c r="Z980" i="7"/>
  <c r="AA980" i="7"/>
  <c r="AB980" i="7"/>
  <c r="AC980" i="7"/>
  <c r="AD980" i="7"/>
  <c r="AE980" i="7"/>
  <c r="AF980" i="7"/>
  <c r="AG980" i="7"/>
  <c r="AH980" i="7"/>
  <c r="AI980" i="7"/>
  <c r="AJ980" i="7"/>
  <c r="AK980" i="7"/>
  <c r="AL980" i="7"/>
  <c r="AM980" i="7"/>
  <c r="AN980" i="7"/>
  <c r="AO980" i="7"/>
  <c r="AP980" i="7"/>
  <c r="AQ980" i="7"/>
  <c r="AR980" i="7"/>
  <c r="AS980" i="7"/>
  <c r="AT980" i="7"/>
  <c r="AU980" i="7"/>
  <c r="AV980" i="7"/>
  <c r="AW980" i="7"/>
  <c r="AX980" i="7"/>
  <c r="AY980" i="7"/>
  <c r="AZ980" i="7"/>
  <c r="BA980" i="7"/>
  <c r="BB980" i="7"/>
  <c r="BC980" i="7"/>
  <c r="BD980" i="7"/>
  <c r="BE980" i="7"/>
  <c r="BF980" i="7"/>
  <c r="BG980" i="7"/>
  <c r="BH980" i="7"/>
  <c r="BI980" i="7"/>
  <c r="BJ980" i="7"/>
  <c r="BK980" i="7"/>
  <c r="BL980" i="7"/>
  <c r="BM980" i="7"/>
  <c r="BN980" i="7"/>
  <c r="BO980" i="7"/>
  <c r="BP980" i="7"/>
  <c r="AQ980" i="6" s="1"/>
  <c r="BQ980" i="7"/>
  <c r="BR980" i="7"/>
  <c r="BS980" i="7"/>
  <c r="BT980" i="7"/>
  <c r="AR980" i="6" s="1"/>
  <c r="BU980" i="7"/>
  <c r="AS980" i="6" s="1"/>
  <c r="BV980" i="7"/>
  <c r="AT980" i="6" s="1"/>
  <c r="A981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Y981" i="7"/>
  <c r="Z981" i="7"/>
  <c r="AA981" i="7"/>
  <c r="AB981" i="7"/>
  <c r="AC981" i="7"/>
  <c r="AD981" i="7"/>
  <c r="AE981" i="7"/>
  <c r="AF981" i="7"/>
  <c r="AG981" i="7"/>
  <c r="AH981" i="7"/>
  <c r="AI981" i="7"/>
  <c r="AJ981" i="7"/>
  <c r="AK981" i="7"/>
  <c r="AL981" i="7"/>
  <c r="AM981" i="7"/>
  <c r="AN981" i="7"/>
  <c r="AO981" i="7"/>
  <c r="AP981" i="7"/>
  <c r="AQ981" i="7"/>
  <c r="AR981" i="7"/>
  <c r="AS981" i="7"/>
  <c r="AT981" i="7"/>
  <c r="AU981" i="7"/>
  <c r="AV981" i="7"/>
  <c r="AW981" i="7"/>
  <c r="AX981" i="7"/>
  <c r="AY981" i="7"/>
  <c r="AZ981" i="7"/>
  <c r="BA981" i="7"/>
  <c r="BB981" i="7"/>
  <c r="BC981" i="7"/>
  <c r="BD981" i="7"/>
  <c r="BE981" i="7"/>
  <c r="BF981" i="7"/>
  <c r="BG981" i="7"/>
  <c r="BH981" i="7"/>
  <c r="BI981" i="7"/>
  <c r="BJ981" i="7"/>
  <c r="BK981" i="7"/>
  <c r="BL981" i="7"/>
  <c r="BM981" i="7"/>
  <c r="BN981" i="7"/>
  <c r="BO981" i="7"/>
  <c r="BP981" i="7"/>
  <c r="AQ981" i="6" s="1"/>
  <c r="BQ981" i="7"/>
  <c r="BR981" i="7"/>
  <c r="BS981" i="7"/>
  <c r="BT981" i="7"/>
  <c r="AR981" i="6" s="1"/>
  <c r="BU981" i="7"/>
  <c r="AS981" i="6" s="1"/>
  <c r="BV981" i="7"/>
  <c r="AT981" i="6" s="1"/>
  <c r="A982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Y982" i="7"/>
  <c r="Z982" i="7"/>
  <c r="AA982" i="7"/>
  <c r="AB982" i="7"/>
  <c r="AC982" i="7"/>
  <c r="AD982" i="7"/>
  <c r="AE982" i="7"/>
  <c r="AF982" i="7"/>
  <c r="AG982" i="7"/>
  <c r="AH982" i="7"/>
  <c r="AI982" i="7"/>
  <c r="AJ982" i="7"/>
  <c r="AK982" i="7"/>
  <c r="AL982" i="7"/>
  <c r="AM982" i="7"/>
  <c r="AN982" i="7"/>
  <c r="AO982" i="7"/>
  <c r="AP982" i="7"/>
  <c r="AQ982" i="7"/>
  <c r="AR982" i="7"/>
  <c r="AS982" i="7"/>
  <c r="AT982" i="7"/>
  <c r="AU982" i="7"/>
  <c r="AV982" i="7"/>
  <c r="AW982" i="7"/>
  <c r="AX982" i="7"/>
  <c r="AY982" i="7"/>
  <c r="AZ982" i="7"/>
  <c r="BA982" i="7"/>
  <c r="BB982" i="7"/>
  <c r="BC982" i="7"/>
  <c r="BD982" i="7"/>
  <c r="BE982" i="7"/>
  <c r="BF982" i="7"/>
  <c r="BG982" i="7"/>
  <c r="BH982" i="7"/>
  <c r="BI982" i="7"/>
  <c r="BJ982" i="7"/>
  <c r="BK982" i="7"/>
  <c r="BL982" i="7"/>
  <c r="BM982" i="7"/>
  <c r="BN982" i="7"/>
  <c r="BO982" i="7"/>
  <c r="BP982" i="7"/>
  <c r="AQ982" i="6" s="1"/>
  <c r="BQ982" i="7"/>
  <c r="BR982" i="7"/>
  <c r="BS982" i="7"/>
  <c r="BT982" i="7"/>
  <c r="AR982" i="6" s="1"/>
  <c r="BU982" i="7"/>
  <c r="AS982" i="6" s="1"/>
  <c r="BV982" i="7"/>
  <c r="AT982" i="6" s="1"/>
  <c r="A983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Y983" i="7"/>
  <c r="Z983" i="7"/>
  <c r="AA983" i="7"/>
  <c r="AB983" i="7"/>
  <c r="AC983" i="7"/>
  <c r="AD983" i="7"/>
  <c r="AE983" i="7"/>
  <c r="AF983" i="7"/>
  <c r="AG983" i="7"/>
  <c r="AH983" i="7"/>
  <c r="AI983" i="7"/>
  <c r="AJ983" i="7"/>
  <c r="AK983" i="7"/>
  <c r="AL983" i="7"/>
  <c r="AM983" i="7"/>
  <c r="AN983" i="7"/>
  <c r="AO983" i="7"/>
  <c r="AP983" i="7"/>
  <c r="AQ983" i="7"/>
  <c r="AR983" i="7"/>
  <c r="AS983" i="7"/>
  <c r="AT983" i="7"/>
  <c r="AU983" i="7"/>
  <c r="AV983" i="7"/>
  <c r="AW983" i="7"/>
  <c r="AX983" i="7"/>
  <c r="AY983" i="7"/>
  <c r="AZ983" i="7"/>
  <c r="BA983" i="7"/>
  <c r="BB983" i="7"/>
  <c r="BC983" i="7"/>
  <c r="BD983" i="7"/>
  <c r="BE983" i="7"/>
  <c r="BF983" i="7"/>
  <c r="BG983" i="7"/>
  <c r="BH983" i="7"/>
  <c r="BI983" i="7"/>
  <c r="BJ983" i="7"/>
  <c r="BK983" i="7"/>
  <c r="BL983" i="7"/>
  <c r="BM983" i="7"/>
  <c r="BN983" i="7"/>
  <c r="BO983" i="7"/>
  <c r="BP983" i="7"/>
  <c r="AQ983" i="6" s="1"/>
  <c r="BQ983" i="7"/>
  <c r="BR983" i="7"/>
  <c r="BS983" i="7"/>
  <c r="BT983" i="7"/>
  <c r="AR983" i="6" s="1"/>
  <c r="BU983" i="7"/>
  <c r="AS983" i="6" s="1"/>
  <c r="BV983" i="7"/>
  <c r="AT983" i="6" s="1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Y984" i="7"/>
  <c r="Z984" i="7"/>
  <c r="AA984" i="7"/>
  <c r="AB984" i="7"/>
  <c r="AC984" i="7"/>
  <c r="AD984" i="7"/>
  <c r="AE984" i="7"/>
  <c r="AF984" i="7"/>
  <c r="AG984" i="7"/>
  <c r="AH984" i="7"/>
  <c r="AI984" i="7"/>
  <c r="AJ984" i="7"/>
  <c r="AK984" i="7"/>
  <c r="AL984" i="7"/>
  <c r="AM984" i="7"/>
  <c r="AN984" i="7"/>
  <c r="AO984" i="7"/>
  <c r="AP984" i="7"/>
  <c r="AQ984" i="7"/>
  <c r="AR984" i="7"/>
  <c r="AS984" i="7"/>
  <c r="AT984" i="7"/>
  <c r="AU984" i="7"/>
  <c r="AV984" i="7"/>
  <c r="AW984" i="7"/>
  <c r="AX984" i="7"/>
  <c r="AY984" i="7"/>
  <c r="AZ984" i="7"/>
  <c r="BA984" i="7"/>
  <c r="BB984" i="7"/>
  <c r="BC984" i="7"/>
  <c r="BD984" i="7"/>
  <c r="BE984" i="7"/>
  <c r="BF984" i="7"/>
  <c r="BG984" i="7"/>
  <c r="BH984" i="7"/>
  <c r="BI984" i="7"/>
  <c r="BJ984" i="7"/>
  <c r="BK984" i="7"/>
  <c r="BL984" i="7"/>
  <c r="BM984" i="7"/>
  <c r="BN984" i="7"/>
  <c r="BO984" i="7"/>
  <c r="BP984" i="7"/>
  <c r="AQ984" i="6" s="1"/>
  <c r="BQ984" i="7"/>
  <c r="BR984" i="7"/>
  <c r="BS984" i="7"/>
  <c r="BT984" i="7"/>
  <c r="AR984" i="6" s="1"/>
  <c r="BU984" i="7"/>
  <c r="AS984" i="6" s="1"/>
  <c r="BV984" i="7"/>
  <c r="AT984" i="6" s="1"/>
  <c r="A985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Y985" i="7"/>
  <c r="Z985" i="7"/>
  <c r="AA985" i="7"/>
  <c r="AB985" i="7"/>
  <c r="AC985" i="7"/>
  <c r="AD985" i="7"/>
  <c r="AE985" i="7"/>
  <c r="AF985" i="7"/>
  <c r="AG985" i="7"/>
  <c r="AH985" i="7"/>
  <c r="AI985" i="7"/>
  <c r="AJ985" i="7"/>
  <c r="AK985" i="7"/>
  <c r="AL985" i="7"/>
  <c r="AM985" i="7"/>
  <c r="AN985" i="7"/>
  <c r="AO985" i="7"/>
  <c r="AP985" i="7"/>
  <c r="AQ985" i="7"/>
  <c r="AR985" i="7"/>
  <c r="AS985" i="7"/>
  <c r="AT985" i="7"/>
  <c r="AU985" i="7"/>
  <c r="AV985" i="7"/>
  <c r="AW985" i="7"/>
  <c r="AX985" i="7"/>
  <c r="AY985" i="7"/>
  <c r="AZ985" i="7"/>
  <c r="BA985" i="7"/>
  <c r="BB985" i="7"/>
  <c r="BC985" i="7"/>
  <c r="BD985" i="7"/>
  <c r="BE985" i="7"/>
  <c r="BF985" i="7"/>
  <c r="BG985" i="7"/>
  <c r="BH985" i="7"/>
  <c r="BI985" i="7"/>
  <c r="BJ985" i="7"/>
  <c r="BK985" i="7"/>
  <c r="BL985" i="7"/>
  <c r="BM985" i="7"/>
  <c r="BN985" i="7"/>
  <c r="BO985" i="7"/>
  <c r="BP985" i="7"/>
  <c r="AQ985" i="6" s="1"/>
  <c r="BQ985" i="7"/>
  <c r="BR985" i="7"/>
  <c r="BS985" i="7"/>
  <c r="BT985" i="7"/>
  <c r="AR985" i="6" s="1"/>
  <c r="BU985" i="7"/>
  <c r="AS985" i="6" s="1"/>
  <c r="BV985" i="7"/>
  <c r="AT985" i="6" s="1"/>
  <c r="A986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Y986" i="7"/>
  <c r="Z986" i="7"/>
  <c r="AA986" i="7"/>
  <c r="AB986" i="7"/>
  <c r="AC986" i="7"/>
  <c r="AD986" i="7"/>
  <c r="AE986" i="7"/>
  <c r="AF986" i="7"/>
  <c r="AG986" i="7"/>
  <c r="AH986" i="7"/>
  <c r="AI986" i="7"/>
  <c r="AJ986" i="7"/>
  <c r="AK986" i="7"/>
  <c r="AL986" i="7"/>
  <c r="AM986" i="7"/>
  <c r="AN986" i="7"/>
  <c r="AO986" i="7"/>
  <c r="AP986" i="7"/>
  <c r="AQ986" i="7"/>
  <c r="AR986" i="7"/>
  <c r="AS986" i="7"/>
  <c r="AT986" i="7"/>
  <c r="AU986" i="7"/>
  <c r="AV986" i="7"/>
  <c r="AW986" i="7"/>
  <c r="AX986" i="7"/>
  <c r="AY986" i="7"/>
  <c r="AZ986" i="7"/>
  <c r="BA986" i="7"/>
  <c r="BB986" i="7"/>
  <c r="BC986" i="7"/>
  <c r="BD986" i="7"/>
  <c r="BE986" i="7"/>
  <c r="BF986" i="7"/>
  <c r="BG986" i="7"/>
  <c r="BH986" i="7"/>
  <c r="BI986" i="7"/>
  <c r="BJ986" i="7"/>
  <c r="BK986" i="7"/>
  <c r="BL986" i="7"/>
  <c r="BM986" i="7"/>
  <c r="BN986" i="7"/>
  <c r="BO986" i="7"/>
  <c r="BP986" i="7"/>
  <c r="AQ986" i="6" s="1"/>
  <c r="BQ986" i="7"/>
  <c r="BR986" i="7"/>
  <c r="BS986" i="7"/>
  <c r="BT986" i="7"/>
  <c r="AR986" i="6" s="1"/>
  <c r="BU986" i="7"/>
  <c r="AS986" i="6" s="1"/>
  <c r="BV986" i="7"/>
  <c r="AT986" i="6" s="1"/>
  <c r="A987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Y987" i="7"/>
  <c r="Z987" i="7"/>
  <c r="AA987" i="7"/>
  <c r="AB987" i="7"/>
  <c r="AC987" i="7"/>
  <c r="AD987" i="7"/>
  <c r="AE987" i="7"/>
  <c r="AF987" i="7"/>
  <c r="AG987" i="7"/>
  <c r="AH987" i="7"/>
  <c r="AI987" i="7"/>
  <c r="AJ987" i="7"/>
  <c r="AK987" i="7"/>
  <c r="AL987" i="7"/>
  <c r="AM987" i="7"/>
  <c r="AN987" i="7"/>
  <c r="AO987" i="7"/>
  <c r="AP987" i="7"/>
  <c r="AQ987" i="7"/>
  <c r="AR987" i="7"/>
  <c r="AS987" i="7"/>
  <c r="AT987" i="7"/>
  <c r="AU987" i="7"/>
  <c r="AV987" i="7"/>
  <c r="AW987" i="7"/>
  <c r="AX987" i="7"/>
  <c r="AY987" i="7"/>
  <c r="AZ987" i="7"/>
  <c r="BA987" i="7"/>
  <c r="BB987" i="7"/>
  <c r="BC987" i="7"/>
  <c r="BD987" i="7"/>
  <c r="BE987" i="7"/>
  <c r="BF987" i="7"/>
  <c r="BG987" i="7"/>
  <c r="BH987" i="7"/>
  <c r="BI987" i="7"/>
  <c r="BJ987" i="7"/>
  <c r="BK987" i="7"/>
  <c r="BL987" i="7"/>
  <c r="BM987" i="7"/>
  <c r="BN987" i="7"/>
  <c r="BO987" i="7"/>
  <c r="BP987" i="7"/>
  <c r="AQ987" i="6" s="1"/>
  <c r="BQ987" i="7"/>
  <c r="BR987" i="7"/>
  <c r="BS987" i="7"/>
  <c r="BT987" i="7"/>
  <c r="AR987" i="6" s="1"/>
  <c r="BU987" i="7"/>
  <c r="AS987" i="6" s="1"/>
  <c r="BV987" i="7"/>
  <c r="AT987" i="6" s="1"/>
  <c r="A988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Y988" i="7"/>
  <c r="Z988" i="7"/>
  <c r="AA988" i="7"/>
  <c r="AB988" i="7"/>
  <c r="AC988" i="7"/>
  <c r="AD988" i="7"/>
  <c r="AE988" i="7"/>
  <c r="AF988" i="7"/>
  <c r="AG988" i="7"/>
  <c r="AH988" i="7"/>
  <c r="AI988" i="7"/>
  <c r="AJ988" i="7"/>
  <c r="AK988" i="7"/>
  <c r="AL988" i="7"/>
  <c r="AM988" i="7"/>
  <c r="AN988" i="7"/>
  <c r="AO988" i="7"/>
  <c r="AP988" i="7"/>
  <c r="AQ988" i="7"/>
  <c r="AR988" i="7"/>
  <c r="AS988" i="7"/>
  <c r="AT988" i="7"/>
  <c r="AU988" i="7"/>
  <c r="AV988" i="7"/>
  <c r="AW988" i="7"/>
  <c r="AX988" i="7"/>
  <c r="AY988" i="7"/>
  <c r="AZ988" i="7"/>
  <c r="BA988" i="7"/>
  <c r="BB988" i="7"/>
  <c r="BC988" i="7"/>
  <c r="BD988" i="7"/>
  <c r="BE988" i="7"/>
  <c r="BF988" i="7"/>
  <c r="BG988" i="7"/>
  <c r="BH988" i="7"/>
  <c r="BI988" i="7"/>
  <c r="BJ988" i="7"/>
  <c r="BK988" i="7"/>
  <c r="BL988" i="7"/>
  <c r="BM988" i="7"/>
  <c r="BN988" i="7"/>
  <c r="BO988" i="7"/>
  <c r="BP988" i="7"/>
  <c r="AQ988" i="6" s="1"/>
  <c r="BQ988" i="7"/>
  <c r="BR988" i="7"/>
  <c r="BS988" i="7"/>
  <c r="BT988" i="7"/>
  <c r="AR988" i="6" s="1"/>
  <c r="BU988" i="7"/>
  <c r="AS988" i="6" s="1"/>
  <c r="BV988" i="7"/>
  <c r="AT988" i="6" s="1"/>
  <c r="A989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Y989" i="7"/>
  <c r="Z989" i="7"/>
  <c r="AA989" i="7"/>
  <c r="AB989" i="7"/>
  <c r="AC989" i="7"/>
  <c r="AD989" i="7"/>
  <c r="AE989" i="7"/>
  <c r="AF989" i="7"/>
  <c r="AG989" i="7"/>
  <c r="AH989" i="7"/>
  <c r="AI989" i="7"/>
  <c r="AJ989" i="7"/>
  <c r="AK989" i="7"/>
  <c r="AL989" i="7"/>
  <c r="AM989" i="7"/>
  <c r="AN989" i="7"/>
  <c r="AO989" i="7"/>
  <c r="AP989" i="7"/>
  <c r="AQ989" i="7"/>
  <c r="AR989" i="7"/>
  <c r="AS989" i="7"/>
  <c r="AT989" i="7"/>
  <c r="AU989" i="7"/>
  <c r="AV989" i="7"/>
  <c r="AW989" i="7"/>
  <c r="AX989" i="7"/>
  <c r="AY989" i="7"/>
  <c r="AZ989" i="7"/>
  <c r="BA989" i="7"/>
  <c r="BB989" i="7"/>
  <c r="BC989" i="7"/>
  <c r="BD989" i="7"/>
  <c r="BE989" i="7"/>
  <c r="BF989" i="7"/>
  <c r="BG989" i="7"/>
  <c r="BH989" i="7"/>
  <c r="BI989" i="7"/>
  <c r="BJ989" i="7"/>
  <c r="BK989" i="7"/>
  <c r="BL989" i="7"/>
  <c r="BM989" i="7"/>
  <c r="BN989" i="7"/>
  <c r="BO989" i="7"/>
  <c r="BP989" i="7"/>
  <c r="AQ989" i="6" s="1"/>
  <c r="BQ989" i="7"/>
  <c r="BR989" i="7"/>
  <c r="BS989" i="7"/>
  <c r="BT989" i="7"/>
  <c r="AR989" i="6" s="1"/>
  <c r="BU989" i="7"/>
  <c r="AS989" i="6" s="1"/>
  <c r="BV989" i="7"/>
  <c r="AT989" i="6" s="1"/>
  <c r="A990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Y990" i="7"/>
  <c r="Z990" i="7"/>
  <c r="AA990" i="7"/>
  <c r="AB990" i="7"/>
  <c r="AC990" i="7"/>
  <c r="AD990" i="7"/>
  <c r="AE990" i="7"/>
  <c r="AF990" i="7"/>
  <c r="AG990" i="7"/>
  <c r="AH990" i="7"/>
  <c r="AI990" i="7"/>
  <c r="AJ990" i="7"/>
  <c r="AK990" i="7"/>
  <c r="AL990" i="7"/>
  <c r="AM990" i="7"/>
  <c r="AN990" i="7"/>
  <c r="AO990" i="7"/>
  <c r="AP990" i="7"/>
  <c r="AQ990" i="7"/>
  <c r="AR990" i="7"/>
  <c r="AS990" i="7"/>
  <c r="AT990" i="7"/>
  <c r="AU990" i="7"/>
  <c r="AV990" i="7"/>
  <c r="AW990" i="7"/>
  <c r="AX990" i="7"/>
  <c r="AY990" i="7"/>
  <c r="AZ990" i="7"/>
  <c r="BA990" i="7"/>
  <c r="BB990" i="7"/>
  <c r="BC990" i="7"/>
  <c r="BD990" i="7"/>
  <c r="BE990" i="7"/>
  <c r="BF990" i="7"/>
  <c r="BG990" i="7"/>
  <c r="BH990" i="7"/>
  <c r="BI990" i="7"/>
  <c r="BJ990" i="7"/>
  <c r="BK990" i="7"/>
  <c r="BL990" i="7"/>
  <c r="BM990" i="7"/>
  <c r="BN990" i="7"/>
  <c r="BO990" i="7"/>
  <c r="BP990" i="7"/>
  <c r="AQ990" i="6" s="1"/>
  <c r="BQ990" i="7"/>
  <c r="BR990" i="7"/>
  <c r="BS990" i="7"/>
  <c r="BT990" i="7"/>
  <c r="AR990" i="6" s="1"/>
  <c r="BU990" i="7"/>
  <c r="AS990" i="6" s="1"/>
  <c r="BV990" i="7"/>
  <c r="AT990" i="6" s="1"/>
  <c r="A991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Y991" i="7"/>
  <c r="Z991" i="7"/>
  <c r="AA991" i="7"/>
  <c r="AB991" i="7"/>
  <c r="AC991" i="7"/>
  <c r="AD991" i="7"/>
  <c r="AE991" i="7"/>
  <c r="AF991" i="7"/>
  <c r="AG991" i="7"/>
  <c r="AH991" i="7"/>
  <c r="AI991" i="7"/>
  <c r="AJ991" i="7"/>
  <c r="AK991" i="7"/>
  <c r="AL991" i="7"/>
  <c r="AM991" i="7"/>
  <c r="AN991" i="7"/>
  <c r="AO991" i="7"/>
  <c r="AP991" i="7"/>
  <c r="AQ991" i="7"/>
  <c r="AR991" i="7"/>
  <c r="AS991" i="7"/>
  <c r="AT991" i="7"/>
  <c r="AU991" i="7"/>
  <c r="AV991" i="7"/>
  <c r="AW991" i="7"/>
  <c r="AX991" i="7"/>
  <c r="AY991" i="7"/>
  <c r="AZ991" i="7"/>
  <c r="BA991" i="7"/>
  <c r="BB991" i="7"/>
  <c r="BC991" i="7"/>
  <c r="BD991" i="7"/>
  <c r="BE991" i="7"/>
  <c r="BF991" i="7"/>
  <c r="BG991" i="7"/>
  <c r="BH991" i="7"/>
  <c r="BI991" i="7"/>
  <c r="BJ991" i="7"/>
  <c r="BK991" i="7"/>
  <c r="BL991" i="7"/>
  <c r="BM991" i="7"/>
  <c r="BN991" i="7"/>
  <c r="BO991" i="7"/>
  <c r="BP991" i="7"/>
  <c r="AQ991" i="6" s="1"/>
  <c r="BQ991" i="7"/>
  <c r="BR991" i="7"/>
  <c r="BS991" i="7"/>
  <c r="BT991" i="7"/>
  <c r="AR991" i="6" s="1"/>
  <c r="BU991" i="7"/>
  <c r="AS991" i="6" s="1"/>
  <c r="BV991" i="7"/>
  <c r="AT991" i="6" s="1"/>
  <c r="A992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Y992" i="7"/>
  <c r="Z992" i="7"/>
  <c r="AA992" i="7"/>
  <c r="AB992" i="7"/>
  <c r="AC992" i="7"/>
  <c r="AD992" i="7"/>
  <c r="AE992" i="7"/>
  <c r="AF992" i="7"/>
  <c r="AG992" i="7"/>
  <c r="AH992" i="7"/>
  <c r="AI992" i="7"/>
  <c r="AJ992" i="7"/>
  <c r="AK992" i="7"/>
  <c r="AL992" i="7"/>
  <c r="AM992" i="7"/>
  <c r="AN992" i="7"/>
  <c r="AO992" i="7"/>
  <c r="AP992" i="7"/>
  <c r="AQ992" i="7"/>
  <c r="AR992" i="7"/>
  <c r="AS992" i="7"/>
  <c r="AT992" i="7"/>
  <c r="AU992" i="7"/>
  <c r="AV992" i="7"/>
  <c r="AW992" i="7"/>
  <c r="AX992" i="7"/>
  <c r="AY992" i="7"/>
  <c r="AZ992" i="7"/>
  <c r="BA992" i="7"/>
  <c r="BB992" i="7"/>
  <c r="BC992" i="7"/>
  <c r="BD992" i="7"/>
  <c r="BE992" i="7"/>
  <c r="BF992" i="7"/>
  <c r="BG992" i="7"/>
  <c r="BH992" i="7"/>
  <c r="BI992" i="7"/>
  <c r="BJ992" i="7"/>
  <c r="BK992" i="7"/>
  <c r="BL992" i="7"/>
  <c r="BM992" i="7"/>
  <c r="BN992" i="7"/>
  <c r="BO992" i="7"/>
  <c r="BP992" i="7"/>
  <c r="AQ992" i="6" s="1"/>
  <c r="BQ992" i="7"/>
  <c r="BR992" i="7"/>
  <c r="BS992" i="7"/>
  <c r="BT992" i="7"/>
  <c r="AR992" i="6" s="1"/>
  <c r="BU992" i="7"/>
  <c r="AS992" i="6" s="1"/>
  <c r="BV992" i="7"/>
  <c r="AT992" i="6" s="1"/>
  <c r="A993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Y993" i="7"/>
  <c r="Z993" i="7"/>
  <c r="AA993" i="7"/>
  <c r="AB993" i="7"/>
  <c r="AC993" i="7"/>
  <c r="AD993" i="7"/>
  <c r="AE993" i="7"/>
  <c r="AF993" i="7"/>
  <c r="AG993" i="7"/>
  <c r="AH993" i="7"/>
  <c r="AI993" i="7"/>
  <c r="AJ993" i="7"/>
  <c r="AK993" i="7"/>
  <c r="AL993" i="7"/>
  <c r="AM993" i="7"/>
  <c r="AN993" i="7"/>
  <c r="AO993" i="7"/>
  <c r="AP993" i="7"/>
  <c r="AQ993" i="7"/>
  <c r="AR993" i="7"/>
  <c r="AS993" i="7"/>
  <c r="AT993" i="7"/>
  <c r="AU993" i="7"/>
  <c r="AV993" i="7"/>
  <c r="AW993" i="7"/>
  <c r="AX993" i="7"/>
  <c r="AY993" i="7"/>
  <c r="AZ993" i="7"/>
  <c r="BA993" i="7"/>
  <c r="BB993" i="7"/>
  <c r="BC993" i="7"/>
  <c r="BD993" i="7"/>
  <c r="BE993" i="7"/>
  <c r="BF993" i="7"/>
  <c r="BG993" i="7"/>
  <c r="BH993" i="7"/>
  <c r="BI993" i="7"/>
  <c r="BJ993" i="7"/>
  <c r="BK993" i="7"/>
  <c r="BL993" i="7"/>
  <c r="BM993" i="7"/>
  <c r="BN993" i="7"/>
  <c r="BO993" i="7"/>
  <c r="BP993" i="7"/>
  <c r="AQ993" i="6" s="1"/>
  <c r="BQ993" i="7"/>
  <c r="BR993" i="7"/>
  <c r="BS993" i="7"/>
  <c r="BT993" i="7"/>
  <c r="AR993" i="6" s="1"/>
  <c r="BU993" i="7"/>
  <c r="AS993" i="6" s="1"/>
  <c r="BV993" i="7"/>
  <c r="AT993" i="6" s="1"/>
  <c r="A994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Y994" i="7"/>
  <c r="Z994" i="7"/>
  <c r="AA994" i="7"/>
  <c r="AB994" i="7"/>
  <c r="AC994" i="7"/>
  <c r="AD994" i="7"/>
  <c r="AE994" i="7"/>
  <c r="AF994" i="7"/>
  <c r="AG994" i="7"/>
  <c r="AH994" i="7"/>
  <c r="AI994" i="7"/>
  <c r="AJ994" i="7"/>
  <c r="AK994" i="7"/>
  <c r="AL994" i="7"/>
  <c r="AM994" i="7"/>
  <c r="AN994" i="7"/>
  <c r="AO994" i="7"/>
  <c r="AP994" i="7"/>
  <c r="AQ994" i="7"/>
  <c r="AR994" i="7"/>
  <c r="AS994" i="7"/>
  <c r="AT994" i="7"/>
  <c r="AU994" i="7"/>
  <c r="AV994" i="7"/>
  <c r="AW994" i="7"/>
  <c r="AX994" i="7"/>
  <c r="AY994" i="7"/>
  <c r="AZ994" i="7"/>
  <c r="BA994" i="7"/>
  <c r="BB994" i="7"/>
  <c r="BC994" i="7"/>
  <c r="BD994" i="7"/>
  <c r="BE994" i="7"/>
  <c r="BF994" i="7"/>
  <c r="BG994" i="7"/>
  <c r="BH994" i="7"/>
  <c r="BI994" i="7"/>
  <c r="BJ994" i="7"/>
  <c r="BK994" i="7"/>
  <c r="BL994" i="7"/>
  <c r="BM994" i="7"/>
  <c r="BN994" i="7"/>
  <c r="BO994" i="7"/>
  <c r="BP994" i="7"/>
  <c r="AQ994" i="6" s="1"/>
  <c r="BQ994" i="7"/>
  <c r="BR994" i="7"/>
  <c r="BS994" i="7"/>
  <c r="BT994" i="7"/>
  <c r="AR994" i="6" s="1"/>
  <c r="BU994" i="7"/>
  <c r="AS994" i="6" s="1"/>
  <c r="BV994" i="7"/>
  <c r="AT994" i="6" s="1"/>
  <c r="A995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Y995" i="7"/>
  <c r="Z995" i="7"/>
  <c r="AA995" i="7"/>
  <c r="AB995" i="7"/>
  <c r="AC995" i="7"/>
  <c r="AD995" i="7"/>
  <c r="AE995" i="7"/>
  <c r="AF995" i="7"/>
  <c r="AG995" i="7"/>
  <c r="AH995" i="7"/>
  <c r="AI995" i="7"/>
  <c r="AJ995" i="7"/>
  <c r="AK995" i="7"/>
  <c r="AL995" i="7"/>
  <c r="AM995" i="7"/>
  <c r="AN995" i="7"/>
  <c r="AO995" i="7"/>
  <c r="AP995" i="7"/>
  <c r="AQ995" i="7"/>
  <c r="AR995" i="7"/>
  <c r="AS995" i="7"/>
  <c r="AT995" i="7"/>
  <c r="AU995" i="7"/>
  <c r="AV995" i="7"/>
  <c r="AW995" i="7"/>
  <c r="AX995" i="7"/>
  <c r="AY995" i="7"/>
  <c r="AZ995" i="7"/>
  <c r="BA995" i="7"/>
  <c r="BB995" i="7"/>
  <c r="BC995" i="7"/>
  <c r="BD995" i="7"/>
  <c r="BE995" i="7"/>
  <c r="BF995" i="7"/>
  <c r="BG995" i="7"/>
  <c r="BH995" i="7"/>
  <c r="BI995" i="7"/>
  <c r="BJ995" i="7"/>
  <c r="BK995" i="7"/>
  <c r="BL995" i="7"/>
  <c r="BM995" i="7"/>
  <c r="BN995" i="7"/>
  <c r="BO995" i="7"/>
  <c r="BP995" i="7"/>
  <c r="AQ995" i="6" s="1"/>
  <c r="BQ995" i="7"/>
  <c r="BR995" i="7"/>
  <c r="BS995" i="7"/>
  <c r="BT995" i="7"/>
  <c r="AR995" i="6" s="1"/>
  <c r="BU995" i="7"/>
  <c r="AS995" i="6" s="1"/>
  <c r="BV995" i="7"/>
  <c r="AT995" i="6" s="1"/>
  <c r="A996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Y996" i="7"/>
  <c r="Z996" i="7"/>
  <c r="AA996" i="7"/>
  <c r="AB996" i="7"/>
  <c r="AC996" i="7"/>
  <c r="AD996" i="7"/>
  <c r="AE996" i="7"/>
  <c r="AF996" i="7"/>
  <c r="AG996" i="7"/>
  <c r="AH996" i="7"/>
  <c r="AI996" i="7"/>
  <c r="AJ996" i="7"/>
  <c r="AK996" i="7"/>
  <c r="AL996" i="7"/>
  <c r="AM996" i="7"/>
  <c r="AN996" i="7"/>
  <c r="AO996" i="7"/>
  <c r="AP996" i="7"/>
  <c r="AQ996" i="7"/>
  <c r="AR996" i="7"/>
  <c r="AS996" i="7"/>
  <c r="AT996" i="7"/>
  <c r="AU996" i="7"/>
  <c r="AV996" i="7"/>
  <c r="AW996" i="7"/>
  <c r="AX996" i="7"/>
  <c r="AY996" i="7"/>
  <c r="AZ996" i="7"/>
  <c r="BA996" i="7"/>
  <c r="BB996" i="7"/>
  <c r="BC996" i="7"/>
  <c r="BD996" i="7"/>
  <c r="BE996" i="7"/>
  <c r="BF996" i="7"/>
  <c r="BG996" i="7"/>
  <c r="BH996" i="7"/>
  <c r="BI996" i="7"/>
  <c r="BJ996" i="7"/>
  <c r="BK996" i="7"/>
  <c r="BL996" i="7"/>
  <c r="BM996" i="7"/>
  <c r="BN996" i="7"/>
  <c r="BO996" i="7"/>
  <c r="BP996" i="7"/>
  <c r="AQ996" i="6" s="1"/>
  <c r="BQ996" i="7"/>
  <c r="BR996" i="7"/>
  <c r="BS996" i="7"/>
  <c r="BT996" i="7"/>
  <c r="AR996" i="6" s="1"/>
  <c r="BU996" i="7"/>
  <c r="AS996" i="6" s="1"/>
  <c r="BV996" i="7"/>
  <c r="AT996" i="6" s="1"/>
  <c r="A997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Y997" i="7"/>
  <c r="Z997" i="7"/>
  <c r="AA997" i="7"/>
  <c r="AB997" i="7"/>
  <c r="AC997" i="7"/>
  <c r="AD997" i="7"/>
  <c r="AE997" i="7"/>
  <c r="AF997" i="7"/>
  <c r="AG997" i="7"/>
  <c r="AH997" i="7"/>
  <c r="AI997" i="7"/>
  <c r="AJ997" i="7"/>
  <c r="AK997" i="7"/>
  <c r="AL997" i="7"/>
  <c r="AM997" i="7"/>
  <c r="AN997" i="7"/>
  <c r="AO997" i="7"/>
  <c r="AP997" i="7"/>
  <c r="AQ997" i="7"/>
  <c r="AR997" i="7"/>
  <c r="AS997" i="7"/>
  <c r="AT997" i="7"/>
  <c r="AU997" i="7"/>
  <c r="AV997" i="7"/>
  <c r="AW997" i="7"/>
  <c r="AX997" i="7"/>
  <c r="AY997" i="7"/>
  <c r="AZ997" i="7"/>
  <c r="BA997" i="7"/>
  <c r="BB997" i="7"/>
  <c r="BC997" i="7"/>
  <c r="BD997" i="7"/>
  <c r="BE997" i="7"/>
  <c r="BF997" i="7"/>
  <c r="BG997" i="7"/>
  <c r="BH997" i="7"/>
  <c r="BI997" i="7"/>
  <c r="BJ997" i="7"/>
  <c r="BK997" i="7"/>
  <c r="BL997" i="7"/>
  <c r="BM997" i="7"/>
  <c r="BN997" i="7"/>
  <c r="BO997" i="7"/>
  <c r="BP997" i="7"/>
  <c r="AQ997" i="6" s="1"/>
  <c r="BQ997" i="7"/>
  <c r="BR997" i="7"/>
  <c r="BS997" i="7"/>
  <c r="BT997" i="7"/>
  <c r="AR997" i="6" s="1"/>
  <c r="BU997" i="7"/>
  <c r="AS997" i="6" s="1"/>
  <c r="BV997" i="7"/>
  <c r="AT997" i="6" s="1"/>
  <c r="A998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Y998" i="7"/>
  <c r="Z998" i="7"/>
  <c r="AA998" i="7"/>
  <c r="AB998" i="7"/>
  <c r="AC998" i="7"/>
  <c r="AD998" i="7"/>
  <c r="AE998" i="7"/>
  <c r="AF998" i="7"/>
  <c r="AG998" i="7"/>
  <c r="AH998" i="7"/>
  <c r="AI998" i="7"/>
  <c r="AJ998" i="7"/>
  <c r="AK998" i="7"/>
  <c r="AL998" i="7"/>
  <c r="AM998" i="7"/>
  <c r="AN998" i="7"/>
  <c r="AO998" i="7"/>
  <c r="AP998" i="7"/>
  <c r="AQ998" i="7"/>
  <c r="AR998" i="7"/>
  <c r="AS998" i="7"/>
  <c r="AT998" i="7"/>
  <c r="AU998" i="7"/>
  <c r="AV998" i="7"/>
  <c r="AW998" i="7"/>
  <c r="AX998" i="7"/>
  <c r="AY998" i="7"/>
  <c r="AZ998" i="7"/>
  <c r="BA998" i="7"/>
  <c r="BB998" i="7"/>
  <c r="BC998" i="7"/>
  <c r="BD998" i="7"/>
  <c r="BE998" i="7"/>
  <c r="BF998" i="7"/>
  <c r="BG998" i="7"/>
  <c r="BH998" i="7"/>
  <c r="BI998" i="7"/>
  <c r="BJ998" i="7"/>
  <c r="BK998" i="7"/>
  <c r="BL998" i="7"/>
  <c r="BM998" i="7"/>
  <c r="BN998" i="7"/>
  <c r="BO998" i="7"/>
  <c r="BP998" i="7"/>
  <c r="AQ998" i="6" s="1"/>
  <c r="BQ998" i="7"/>
  <c r="BR998" i="7"/>
  <c r="BS998" i="7"/>
  <c r="BT998" i="7"/>
  <c r="AR998" i="6" s="1"/>
  <c r="BU998" i="7"/>
  <c r="AS998" i="6" s="1"/>
  <c r="BV998" i="7"/>
  <c r="AT998" i="6" s="1"/>
  <c r="A999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Y999" i="7"/>
  <c r="Z999" i="7"/>
  <c r="AA999" i="7"/>
  <c r="AB999" i="7"/>
  <c r="AC999" i="7"/>
  <c r="AD999" i="7"/>
  <c r="AE999" i="7"/>
  <c r="AF999" i="7"/>
  <c r="AG999" i="7"/>
  <c r="AH999" i="7"/>
  <c r="AI999" i="7"/>
  <c r="AJ999" i="7"/>
  <c r="AK999" i="7"/>
  <c r="AL999" i="7"/>
  <c r="AM999" i="7"/>
  <c r="AN999" i="7"/>
  <c r="AO999" i="7"/>
  <c r="AP999" i="7"/>
  <c r="AQ999" i="7"/>
  <c r="AR999" i="7"/>
  <c r="AS999" i="7"/>
  <c r="AT999" i="7"/>
  <c r="AU999" i="7"/>
  <c r="AV999" i="7"/>
  <c r="AW999" i="7"/>
  <c r="AX999" i="7"/>
  <c r="AY999" i="7"/>
  <c r="AZ999" i="7"/>
  <c r="BA999" i="7"/>
  <c r="BB999" i="7"/>
  <c r="BC999" i="7"/>
  <c r="BD999" i="7"/>
  <c r="BE999" i="7"/>
  <c r="BF999" i="7"/>
  <c r="BG999" i="7"/>
  <c r="BH999" i="7"/>
  <c r="BI999" i="7"/>
  <c r="BJ999" i="7"/>
  <c r="BK999" i="7"/>
  <c r="BL999" i="7"/>
  <c r="BM999" i="7"/>
  <c r="BN999" i="7"/>
  <c r="BO999" i="7"/>
  <c r="BP999" i="7"/>
  <c r="AQ999" i="6" s="1"/>
  <c r="BQ999" i="7"/>
  <c r="BR999" i="7"/>
  <c r="BS999" i="7"/>
  <c r="BT999" i="7"/>
  <c r="AR999" i="6" s="1"/>
  <c r="BU999" i="7"/>
  <c r="AS999" i="6" s="1"/>
  <c r="BV999" i="7"/>
  <c r="AT999" i="6" s="1"/>
  <c r="A1000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Y1000" i="7"/>
  <c r="Z1000" i="7"/>
  <c r="AA1000" i="7"/>
  <c r="AB1000" i="7"/>
  <c r="AC1000" i="7"/>
  <c r="AD1000" i="7"/>
  <c r="AE1000" i="7"/>
  <c r="AF1000" i="7"/>
  <c r="AG1000" i="7"/>
  <c r="AH1000" i="7"/>
  <c r="AI1000" i="7"/>
  <c r="AJ1000" i="7"/>
  <c r="AK1000" i="7"/>
  <c r="AL1000" i="7"/>
  <c r="AM1000" i="7"/>
  <c r="AN1000" i="7"/>
  <c r="AO1000" i="7"/>
  <c r="AP1000" i="7"/>
  <c r="AQ1000" i="7"/>
  <c r="AR1000" i="7"/>
  <c r="AS1000" i="7"/>
  <c r="AT1000" i="7"/>
  <c r="AU1000" i="7"/>
  <c r="AV1000" i="7"/>
  <c r="AW1000" i="7"/>
  <c r="AX1000" i="7"/>
  <c r="AY1000" i="7"/>
  <c r="AZ1000" i="7"/>
  <c r="BA1000" i="7"/>
  <c r="BB1000" i="7"/>
  <c r="BC1000" i="7"/>
  <c r="BD1000" i="7"/>
  <c r="BE1000" i="7"/>
  <c r="BF1000" i="7"/>
  <c r="BG1000" i="7"/>
  <c r="BH1000" i="7"/>
  <c r="BI1000" i="7"/>
  <c r="BJ1000" i="7"/>
  <c r="BK1000" i="7"/>
  <c r="BL1000" i="7"/>
  <c r="BM1000" i="7"/>
  <c r="BN1000" i="7"/>
  <c r="BO1000" i="7"/>
  <c r="BP1000" i="7"/>
  <c r="AQ1000" i="6" s="1"/>
  <c r="BQ1000" i="7"/>
  <c r="BR1000" i="7"/>
  <c r="BS1000" i="7"/>
  <c r="BT1000" i="7"/>
  <c r="AR1000" i="6" s="1"/>
  <c r="BU1000" i="7"/>
  <c r="AS1000" i="6" s="1"/>
  <c r="BV1000" i="7"/>
  <c r="AT1000" i="6" s="1"/>
  <c r="A1001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Y1001" i="7"/>
  <c r="Z1001" i="7"/>
  <c r="AA1001" i="7"/>
  <c r="AB1001" i="7"/>
  <c r="AC1001" i="7"/>
  <c r="AD1001" i="7"/>
  <c r="AE1001" i="7"/>
  <c r="AF1001" i="7"/>
  <c r="AG1001" i="7"/>
  <c r="AH1001" i="7"/>
  <c r="AI1001" i="7"/>
  <c r="AJ1001" i="7"/>
  <c r="AK1001" i="7"/>
  <c r="AL1001" i="7"/>
  <c r="AM1001" i="7"/>
  <c r="AN1001" i="7"/>
  <c r="AO1001" i="7"/>
  <c r="AP1001" i="7"/>
  <c r="AQ1001" i="7"/>
  <c r="AR1001" i="7"/>
  <c r="AS1001" i="7"/>
  <c r="AT1001" i="7"/>
  <c r="AU1001" i="7"/>
  <c r="AV1001" i="7"/>
  <c r="AW1001" i="7"/>
  <c r="AX1001" i="7"/>
  <c r="AY1001" i="7"/>
  <c r="AZ1001" i="7"/>
  <c r="BA1001" i="7"/>
  <c r="BB1001" i="7"/>
  <c r="BC1001" i="7"/>
  <c r="BD1001" i="7"/>
  <c r="BE1001" i="7"/>
  <c r="BF1001" i="7"/>
  <c r="BG1001" i="7"/>
  <c r="BH1001" i="7"/>
  <c r="BI1001" i="7"/>
  <c r="BJ1001" i="7"/>
  <c r="BK1001" i="7"/>
  <c r="BL1001" i="7"/>
  <c r="BM1001" i="7"/>
  <c r="BN1001" i="7"/>
  <c r="BO1001" i="7"/>
  <c r="BP1001" i="7"/>
  <c r="AQ1001" i="6" s="1"/>
  <c r="BQ1001" i="7"/>
  <c r="BR1001" i="7"/>
  <c r="BS1001" i="7"/>
  <c r="BT1001" i="7"/>
  <c r="AR1001" i="6" s="1"/>
  <c r="BU1001" i="7"/>
  <c r="AS1001" i="6" s="1"/>
  <c r="BV1001" i="7"/>
  <c r="AT1001" i="6" s="1"/>
  <c r="AU551" i="11"/>
  <c r="C551" i="11"/>
  <c r="AU550" i="11"/>
  <c r="C550" i="11"/>
  <c r="AU549" i="11"/>
  <c r="C549" i="11"/>
  <c r="AU548" i="11"/>
  <c r="C548" i="11"/>
  <c r="AU547" i="11"/>
  <c r="C547" i="11"/>
  <c r="AU546" i="11"/>
  <c r="C546" i="11"/>
  <c r="AU545" i="11"/>
  <c r="C545" i="11"/>
  <c r="AU544" i="11"/>
  <c r="C544" i="11"/>
  <c r="AU543" i="11"/>
  <c r="C543" i="11"/>
  <c r="AU542" i="11"/>
  <c r="C542" i="11"/>
  <c r="AU541" i="11"/>
  <c r="C541" i="11"/>
  <c r="AU540" i="11"/>
  <c r="C540" i="11"/>
  <c r="AU539" i="11"/>
  <c r="C539" i="11"/>
  <c r="AU538" i="11"/>
  <c r="C538" i="11"/>
  <c r="AU537" i="11"/>
  <c r="C537" i="11"/>
  <c r="AU536" i="11"/>
  <c r="C536" i="11"/>
  <c r="AU535" i="11"/>
  <c r="C535" i="11"/>
  <c r="AU534" i="11"/>
  <c r="C534" i="11"/>
  <c r="AU533" i="11"/>
  <c r="C533" i="11"/>
  <c r="AU532" i="11"/>
  <c r="C532" i="11"/>
  <c r="AU531" i="11"/>
  <c r="C531" i="11"/>
  <c r="AU530" i="11"/>
  <c r="C530" i="11"/>
  <c r="AU529" i="11"/>
  <c r="C529" i="11"/>
  <c r="AU528" i="11"/>
  <c r="C528" i="11"/>
  <c r="AU527" i="11"/>
  <c r="C527" i="11"/>
  <c r="AU526" i="11"/>
  <c r="C526" i="11"/>
  <c r="AU525" i="11"/>
  <c r="C525" i="11"/>
  <c r="AU524" i="11"/>
  <c r="C524" i="11"/>
  <c r="AU523" i="11"/>
  <c r="C523" i="11"/>
  <c r="AU522" i="11"/>
  <c r="C522" i="11"/>
  <c r="AU521" i="11"/>
  <c r="C521" i="11"/>
  <c r="AU520" i="11"/>
  <c r="C520" i="11"/>
  <c r="AU519" i="11"/>
  <c r="C519" i="11"/>
  <c r="AU518" i="11"/>
  <c r="C518" i="11"/>
  <c r="AU517" i="11"/>
  <c r="C517" i="11"/>
  <c r="AU516" i="11"/>
  <c r="C516" i="11"/>
  <c r="AU515" i="11"/>
  <c r="C515" i="11"/>
  <c r="AU514" i="11"/>
  <c r="C514" i="11"/>
  <c r="AU513" i="11"/>
  <c r="C513" i="11"/>
  <c r="AU512" i="11"/>
  <c r="C512" i="11"/>
  <c r="AU511" i="11"/>
  <c r="C511" i="11"/>
  <c r="AU510" i="11"/>
  <c r="C510" i="11"/>
  <c r="AU509" i="11"/>
  <c r="C509" i="11"/>
  <c r="AU508" i="11"/>
  <c r="C508" i="11"/>
  <c r="AU507" i="11"/>
  <c r="C507" i="11"/>
  <c r="AU506" i="11"/>
  <c r="C506" i="11"/>
  <c r="AU505" i="11"/>
  <c r="C505" i="11"/>
  <c r="AU504" i="11"/>
  <c r="C504" i="11"/>
  <c r="AU503" i="11"/>
  <c r="C503" i="11"/>
  <c r="AU502" i="11"/>
  <c r="C502" i="11"/>
  <c r="AU501" i="11"/>
  <c r="C501" i="11"/>
  <c r="AU500" i="11"/>
  <c r="C500" i="11"/>
  <c r="AU499" i="11"/>
  <c r="C499" i="11"/>
  <c r="AU498" i="11"/>
  <c r="C498" i="11"/>
  <c r="AU497" i="11"/>
  <c r="C497" i="11"/>
  <c r="AU496" i="11"/>
  <c r="C496" i="11"/>
  <c r="AU495" i="11"/>
  <c r="C495" i="11"/>
  <c r="AU494" i="11"/>
  <c r="C494" i="11"/>
  <c r="AU493" i="11"/>
  <c r="C493" i="11"/>
  <c r="AU492" i="11"/>
  <c r="C492" i="11"/>
  <c r="AU491" i="11"/>
  <c r="C491" i="11"/>
  <c r="AU490" i="11"/>
  <c r="C490" i="11"/>
  <c r="AU489" i="11"/>
  <c r="C489" i="11"/>
  <c r="AU488" i="11"/>
  <c r="C488" i="11"/>
  <c r="AU487" i="11"/>
  <c r="C487" i="11"/>
  <c r="AU486" i="11"/>
  <c r="C486" i="11"/>
  <c r="AU485" i="11"/>
  <c r="C485" i="11"/>
  <c r="AU484" i="11"/>
  <c r="C484" i="11"/>
  <c r="AU483" i="11"/>
  <c r="C483" i="11"/>
  <c r="AU482" i="11"/>
  <c r="C482" i="11"/>
  <c r="AU481" i="11"/>
  <c r="C481" i="11"/>
  <c r="AU480" i="11"/>
  <c r="C480" i="11"/>
  <c r="AU479" i="11"/>
  <c r="C479" i="11"/>
  <c r="AU478" i="11"/>
  <c r="C478" i="11"/>
  <c r="AU477" i="11"/>
  <c r="C477" i="11"/>
  <c r="AU476" i="11"/>
  <c r="C476" i="11"/>
  <c r="AU475" i="11"/>
  <c r="C475" i="11"/>
  <c r="AU474" i="11"/>
  <c r="C474" i="11"/>
  <c r="AU473" i="11"/>
  <c r="C473" i="11"/>
  <c r="AU472" i="11"/>
  <c r="C472" i="11"/>
  <c r="AU471" i="11"/>
  <c r="C471" i="11"/>
  <c r="AU470" i="11"/>
  <c r="C470" i="11"/>
  <c r="AU469" i="11"/>
  <c r="C469" i="11"/>
  <c r="AU468" i="11"/>
  <c r="C468" i="11"/>
  <c r="AU467" i="11"/>
  <c r="C467" i="11"/>
  <c r="AU466" i="11"/>
  <c r="C466" i="11"/>
  <c r="AU465" i="11"/>
  <c r="C465" i="11"/>
  <c r="AU464" i="11"/>
  <c r="C464" i="11"/>
  <c r="AU463" i="11"/>
  <c r="C463" i="11"/>
  <c r="AU462" i="11"/>
  <c r="C462" i="11"/>
  <c r="AU461" i="11"/>
  <c r="C461" i="11"/>
  <c r="AU460" i="11"/>
  <c r="C460" i="11"/>
  <c r="AU459" i="11"/>
  <c r="C459" i="11"/>
  <c r="AU458" i="11"/>
  <c r="C458" i="11"/>
  <c r="AU457" i="11"/>
  <c r="C457" i="11"/>
  <c r="AU456" i="11"/>
  <c r="C456" i="11"/>
  <c r="AU455" i="11"/>
  <c r="C455" i="11"/>
  <c r="AU454" i="11"/>
  <c r="C454" i="11"/>
  <c r="AU453" i="11"/>
  <c r="C453" i="11"/>
  <c r="AU452" i="11"/>
  <c r="C452" i="11"/>
  <c r="AU451" i="11"/>
  <c r="C451" i="11"/>
  <c r="AU450" i="11"/>
  <c r="C450" i="11"/>
  <c r="AU449" i="11"/>
  <c r="C449" i="11"/>
  <c r="AU448" i="11"/>
  <c r="C448" i="11"/>
  <c r="AU447" i="11"/>
  <c r="C447" i="11"/>
  <c r="AU446" i="11"/>
  <c r="C446" i="11"/>
  <c r="AU445" i="11"/>
  <c r="C445" i="11"/>
  <c r="AU444" i="11"/>
  <c r="C444" i="11"/>
  <c r="AU443" i="11"/>
  <c r="C443" i="11"/>
  <c r="AU442" i="11"/>
  <c r="C442" i="11"/>
  <c r="AU441" i="11"/>
  <c r="C441" i="11"/>
  <c r="AU440" i="11"/>
  <c r="C440" i="11"/>
  <c r="AU439" i="11"/>
  <c r="C439" i="11"/>
  <c r="AU438" i="11"/>
  <c r="C438" i="11"/>
  <c r="AU437" i="11"/>
  <c r="C437" i="11"/>
  <c r="AU436" i="11"/>
  <c r="C436" i="11"/>
  <c r="AU435" i="11"/>
  <c r="C435" i="11"/>
  <c r="AU434" i="11"/>
  <c r="C434" i="11"/>
  <c r="AU433" i="11"/>
  <c r="C433" i="11"/>
  <c r="AU432" i="11"/>
  <c r="C432" i="11"/>
  <c r="AU431" i="11"/>
  <c r="C431" i="11"/>
  <c r="AU430" i="11"/>
  <c r="C430" i="11"/>
  <c r="AU429" i="11"/>
  <c r="C429" i="11"/>
  <c r="AU428" i="11"/>
  <c r="C428" i="11"/>
  <c r="AU427" i="11"/>
  <c r="C427" i="11"/>
  <c r="AU426" i="11"/>
  <c r="C426" i="11"/>
  <c r="AU425" i="11"/>
  <c r="C425" i="11"/>
  <c r="AU424" i="11"/>
  <c r="C424" i="11"/>
  <c r="AU423" i="11"/>
  <c r="C423" i="11"/>
  <c r="AU422" i="11"/>
  <c r="C422" i="11"/>
  <c r="AU421" i="11"/>
  <c r="C421" i="11"/>
  <c r="AU420" i="11"/>
  <c r="C420" i="11"/>
  <c r="AU419" i="11"/>
  <c r="C419" i="11"/>
  <c r="AU418" i="11"/>
  <c r="C418" i="11"/>
  <c r="AU417" i="11"/>
  <c r="C417" i="11"/>
  <c r="AU416" i="11"/>
  <c r="C416" i="11"/>
  <c r="AU415" i="11"/>
  <c r="C415" i="11"/>
  <c r="AU414" i="11"/>
  <c r="C414" i="11"/>
  <c r="AU413" i="11"/>
  <c r="C413" i="11"/>
  <c r="AU412" i="11"/>
  <c r="C412" i="11"/>
  <c r="AU411" i="11"/>
  <c r="C411" i="11"/>
  <c r="AU410" i="11"/>
  <c r="C410" i="11"/>
  <c r="AU409" i="11"/>
  <c r="C409" i="11"/>
  <c r="AU408" i="11"/>
  <c r="C408" i="11"/>
  <c r="AU407" i="11"/>
  <c r="C407" i="11"/>
  <c r="AU406" i="11"/>
  <c r="C406" i="11"/>
  <c r="AU405" i="11"/>
  <c r="C405" i="11"/>
  <c r="AU404" i="11"/>
  <c r="C404" i="11"/>
  <c r="AU403" i="11"/>
  <c r="C403" i="11"/>
  <c r="AU402" i="11"/>
  <c r="C402" i="11"/>
  <c r="AU401" i="11"/>
  <c r="C401" i="11"/>
  <c r="AU400" i="11"/>
  <c r="C400" i="11"/>
  <c r="AU399" i="11"/>
  <c r="C399" i="11"/>
  <c r="AU398" i="11"/>
  <c r="C398" i="11"/>
  <c r="AU397" i="11"/>
  <c r="C397" i="11"/>
  <c r="AU396" i="11"/>
  <c r="C396" i="11"/>
  <c r="AU395" i="11"/>
  <c r="C395" i="11"/>
  <c r="AU394" i="11"/>
  <c r="C394" i="11"/>
  <c r="AU393" i="11"/>
  <c r="C393" i="11"/>
  <c r="AU392" i="11"/>
  <c r="C392" i="11"/>
  <c r="AU391" i="11"/>
  <c r="C391" i="11"/>
  <c r="AU390" i="11"/>
  <c r="C390" i="11"/>
  <c r="AU389" i="11"/>
  <c r="C389" i="11"/>
  <c r="AU388" i="11"/>
  <c r="C388" i="11"/>
  <c r="AU387" i="11"/>
  <c r="C387" i="11"/>
  <c r="AU386" i="11"/>
  <c r="C386" i="11"/>
  <c r="AU385" i="11"/>
  <c r="C385" i="11"/>
  <c r="AU384" i="11"/>
  <c r="C384" i="11"/>
  <c r="AU383" i="11"/>
  <c r="C383" i="11"/>
  <c r="AU382" i="11"/>
  <c r="C382" i="11"/>
  <c r="AU381" i="11"/>
  <c r="C381" i="11"/>
  <c r="AU380" i="11"/>
  <c r="C380" i="11"/>
  <c r="AU379" i="11"/>
  <c r="C379" i="11"/>
  <c r="AU378" i="11"/>
  <c r="C378" i="11"/>
  <c r="AU377" i="11"/>
  <c r="C377" i="11"/>
  <c r="AU376" i="11"/>
  <c r="C376" i="11"/>
  <c r="AU375" i="11"/>
  <c r="C375" i="11"/>
  <c r="AU374" i="11"/>
  <c r="C374" i="11"/>
  <c r="AU373" i="11"/>
  <c r="C373" i="11"/>
  <c r="AU372" i="11"/>
  <c r="C372" i="11"/>
  <c r="AU371" i="11"/>
  <c r="C371" i="11"/>
  <c r="AU370" i="11"/>
  <c r="C370" i="11"/>
  <c r="AU369" i="11"/>
  <c r="C369" i="11"/>
  <c r="AU368" i="11"/>
  <c r="C368" i="11"/>
  <c r="AU367" i="11"/>
  <c r="C367" i="11"/>
  <c r="AU366" i="11"/>
  <c r="C366" i="11"/>
  <c r="AU365" i="11"/>
  <c r="C365" i="11"/>
  <c r="AU364" i="11"/>
  <c r="C364" i="11"/>
  <c r="AU363" i="11"/>
  <c r="C363" i="11"/>
  <c r="AU362" i="11"/>
  <c r="C362" i="11"/>
  <c r="AU361" i="11"/>
  <c r="C361" i="11"/>
  <c r="AU360" i="11"/>
  <c r="C360" i="11"/>
  <c r="AU359" i="11"/>
  <c r="C359" i="11"/>
  <c r="AU358" i="11"/>
  <c r="C358" i="11"/>
  <c r="AU357" i="11"/>
  <c r="C357" i="11"/>
  <c r="AU356" i="11"/>
  <c r="C356" i="11"/>
  <c r="AU355" i="11"/>
  <c r="C355" i="11"/>
  <c r="AU354" i="11"/>
  <c r="C354" i="11"/>
  <c r="AU353" i="11"/>
  <c r="C353" i="11"/>
  <c r="AU352" i="11"/>
  <c r="C352" i="11"/>
  <c r="AU351" i="11"/>
  <c r="C351" i="11"/>
  <c r="AU350" i="11"/>
  <c r="C350" i="11"/>
  <c r="AU349" i="11"/>
  <c r="C349" i="11"/>
  <c r="AU348" i="11"/>
  <c r="C348" i="11"/>
  <c r="AU347" i="11"/>
  <c r="C347" i="11"/>
  <c r="AU346" i="11"/>
  <c r="C346" i="11"/>
  <c r="AU345" i="11"/>
  <c r="C345" i="11"/>
  <c r="AU344" i="11"/>
  <c r="C344" i="11"/>
  <c r="AU343" i="11"/>
  <c r="C343" i="11"/>
  <c r="AU342" i="11"/>
  <c r="C342" i="11"/>
  <c r="AU341" i="11"/>
  <c r="C341" i="11"/>
  <c r="AU340" i="11"/>
  <c r="C340" i="11"/>
  <c r="AU339" i="11"/>
  <c r="C339" i="11"/>
  <c r="AU338" i="11"/>
  <c r="C338" i="11"/>
  <c r="AU337" i="11"/>
  <c r="C337" i="11"/>
  <c r="AU336" i="11"/>
  <c r="C336" i="11"/>
  <c r="AU335" i="11"/>
  <c r="C335" i="11"/>
  <c r="AU334" i="11"/>
  <c r="C334" i="11"/>
  <c r="AU333" i="11"/>
  <c r="C333" i="11"/>
  <c r="AU332" i="11"/>
  <c r="C332" i="11"/>
  <c r="AU331" i="11"/>
  <c r="C331" i="11"/>
  <c r="AU330" i="11"/>
  <c r="C330" i="11"/>
  <c r="AU329" i="11"/>
  <c r="C329" i="11"/>
  <c r="AU328" i="11"/>
  <c r="C328" i="11"/>
  <c r="AU327" i="11"/>
  <c r="C327" i="11"/>
  <c r="AU326" i="11"/>
  <c r="C326" i="11"/>
  <c r="AU325" i="11"/>
  <c r="C325" i="11"/>
  <c r="AU324" i="11"/>
  <c r="C324" i="11"/>
  <c r="AU323" i="11"/>
  <c r="C323" i="11"/>
  <c r="AU322" i="11"/>
  <c r="C322" i="11"/>
  <c r="AU321" i="11"/>
  <c r="C321" i="11"/>
  <c r="AU320" i="11"/>
  <c r="C320" i="11"/>
  <c r="AU319" i="11"/>
  <c r="C319" i="11"/>
  <c r="AU318" i="11"/>
  <c r="C318" i="11"/>
  <c r="AU317" i="11"/>
  <c r="C317" i="11"/>
  <c r="AU316" i="11"/>
  <c r="C316" i="11"/>
  <c r="AU315" i="11"/>
  <c r="C315" i="11"/>
  <c r="AU314" i="11"/>
  <c r="C314" i="11"/>
  <c r="AU313" i="11"/>
  <c r="C313" i="11"/>
  <c r="AU312" i="11"/>
  <c r="C312" i="11"/>
  <c r="AU311" i="11"/>
  <c r="C311" i="11"/>
  <c r="AU310" i="11"/>
  <c r="C310" i="11"/>
  <c r="AU309" i="11"/>
  <c r="C309" i="11"/>
  <c r="AU308" i="11"/>
  <c r="C308" i="11"/>
  <c r="AU307" i="11"/>
  <c r="C307" i="11"/>
  <c r="AU306" i="11"/>
  <c r="C306" i="11"/>
  <c r="AU305" i="11"/>
  <c r="C305" i="11"/>
  <c r="AU304" i="11"/>
  <c r="C304" i="11"/>
  <c r="AU303" i="11"/>
  <c r="C303" i="11"/>
  <c r="AU302" i="11"/>
  <c r="C302" i="11"/>
  <c r="AU301" i="11"/>
  <c r="C301" i="11"/>
  <c r="AU300" i="11"/>
  <c r="C300" i="11"/>
  <c r="AU299" i="11"/>
  <c r="C299" i="11"/>
  <c r="AU298" i="11"/>
  <c r="C298" i="11"/>
  <c r="AU297" i="11"/>
  <c r="C297" i="11"/>
  <c r="AU296" i="11"/>
  <c r="C296" i="11"/>
  <c r="AU295" i="11"/>
  <c r="C295" i="11"/>
  <c r="AU294" i="11"/>
  <c r="C294" i="11"/>
  <c r="AU293" i="11"/>
  <c r="C293" i="11"/>
  <c r="AU292" i="11"/>
  <c r="C292" i="11"/>
  <c r="AU291" i="11"/>
  <c r="C291" i="11"/>
  <c r="AU290" i="11"/>
  <c r="C290" i="11"/>
  <c r="AU289" i="11"/>
  <c r="C289" i="11"/>
  <c r="AU288" i="11"/>
  <c r="C288" i="11"/>
  <c r="AU287" i="11"/>
  <c r="C287" i="11"/>
  <c r="AU286" i="11"/>
  <c r="C286" i="11"/>
  <c r="AU285" i="11"/>
  <c r="C285" i="11"/>
  <c r="AU284" i="11"/>
  <c r="C284" i="11"/>
  <c r="AU283" i="11"/>
  <c r="C283" i="11"/>
  <c r="AU282" i="11"/>
  <c r="C282" i="11"/>
  <c r="AU281" i="11"/>
  <c r="C281" i="11"/>
  <c r="AU280" i="11"/>
  <c r="C280" i="11"/>
  <c r="AU279" i="11"/>
  <c r="C279" i="11"/>
  <c r="AU278" i="11"/>
  <c r="C278" i="11"/>
  <c r="AU277" i="11"/>
  <c r="C277" i="11"/>
  <c r="AU276" i="11"/>
  <c r="C276" i="11"/>
  <c r="AU275" i="11"/>
  <c r="C275" i="11"/>
  <c r="AU274" i="11"/>
  <c r="C274" i="11"/>
  <c r="AU273" i="11"/>
  <c r="C273" i="11"/>
  <c r="AU272" i="11"/>
  <c r="C272" i="11"/>
  <c r="AU271" i="11"/>
  <c r="C271" i="11"/>
  <c r="AU270" i="11"/>
  <c r="C270" i="11"/>
  <c r="AU269" i="11"/>
  <c r="C269" i="11"/>
  <c r="AU268" i="11"/>
  <c r="C268" i="11"/>
  <c r="AU267" i="11"/>
  <c r="C267" i="11"/>
  <c r="AU266" i="11"/>
  <c r="C266" i="11"/>
  <c r="AU265" i="11"/>
  <c r="C265" i="11"/>
  <c r="AU264" i="11"/>
  <c r="C264" i="11"/>
  <c r="AU263" i="11"/>
  <c r="C263" i="11"/>
  <c r="AU262" i="11"/>
  <c r="C262" i="11"/>
  <c r="AU261" i="11"/>
  <c r="C261" i="11"/>
  <c r="AU260" i="11"/>
  <c r="C260" i="11"/>
  <c r="AU259" i="11"/>
  <c r="C259" i="11"/>
  <c r="AU258" i="11"/>
  <c r="C258" i="11"/>
  <c r="AU257" i="11"/>
  <c r="C257" i="11"/>
  <c r="AU256" i="11"/>
  <c r="C256" i="11"/>
  <c r="AU255" i="11"/>
  <c r="C255" i="11"/>
  <c r="AU254" i="11"/>
  <c r="C254" i="11"/>
  <c r="AU253" i="11"/>
  <c r="C253" i="11"/>
  <c r="AU252" i="11"/>
  <c r="C252" i="11"/>
  <c r="AU251" i="11"/>
  <c r="C251" i="11"/>
  <c r="AU250" i="11"/>
  <c r="C250" i="11"/>
  <c r="AU249" i="11"/>
  <c r="C249" i="11"/>
  <c r="AU248" i="11"/>
  <c r="C248" i="11"/>
  <c r="AU247" i="11"/>
  <c r="C247" i="11"/>
  <c r="AU246" i="11"/>
  <c r="C246" i="11"/>
  <c r="AU245" i="11"/>
  <c r="C245" i="11"/>
  <c r="AU244" i="11"/>
  <c r="C244" i="11"/>
  <c r="AU243" i="11"/>
  <c r="C243" i="11"/>
  <c r="AU242" i="11"/>
  <c r="C242" i="11"/>
  <c r="AU241" i="11"/>
  <c r="C241" i="11"/>
  <c r="AU240" i="11"/>
  <c r="C240" i="11"/>
  <c r="AU239" i="11"/>
  <c r="C239" i="11"/>
  <c r="AU238" i="11"/>
  <c r="C238" i="11"/>
  <c r="AU237" i="11"/>
  <c r="C237" i="11"/>
  <c r="AU236" i="11"/>
  <c r="C236" i="11"/>
  <c r="AU235" i="11"/>
  <c r="C235" i="11"/>
  <c r="AU234" i="11"/>
  <c r="C234" i="11"/>
  <c r="AU233" i="11"/>
  <c r="C233" i="11"/>
  <c r="AU232" i="11"/>
  <c r="C232" i="11"/>
  <c r="AU231" i="11"/>
  <c r="C231" i="11"/>
  <c r="AU230" i="11"/>
  <c r="C230" i="11"/>
  <c r="AU229" i="11"/>
  <c r="C229" i="11"/>
  <c r="AU228" i="11"/>
  <c r="C228" i="11"/>
  <c r="AU227" i="11"/>
  <c r="C227" i="11"/>
  <c r="AU226" i="11"/>
  <c r="C226" i="11"/>
  <c r="AU225" i="11"/>
  <c r="C225" i="11"/>
  <c r="AU224" i="11"/>
  <c r="C224" i="11"/>
  <c r="AU223" i="11"/>
  <c r="C223" i="11"/>
  <c r="AU222" i="11"/>
  <c r="C222" i="11"/>
  <c r="AU221" i="11"/>
  <c r="C221" i="11"/>
  <c r="AU220" i="11"/>
  <c r="C220" i="11"/>
  <c r="AU219" i="11"/>
  <c r="C219" i="11"/>
  <c r="AU218" i="11"/>
  <c r="C218" i="11"/>
  <c r="AU217" i="11"/>
  <c r="C217" i="11"/>
  <c r="AU216" i="11"/>
  <c r="C216" i="11"/>
  <c r="AU215" i="11"/>
  <c r="C215" i="11"/>
  <c r="AU214" i="11"/>
  <c r="C214" i="11"/>
  <c r="AU213" i="11"/>
  <c r="C213" i="11"/>
  <c r="AU212" i="11"/>
  <c r="C212" i="11"/>
  <c r="AU211" i="11"/>
  <c r="C211" i="11"/>
  <c r="AU210" i="11"/>
  <c r="C210" i="11"/>
  <c r="AU209" i="11"/>
  <c r="C209" i="11"/>
  <c r="AU208" i="11"/>
  <c r="C208" i="11"/>
  <c r="AU207" i="11"/>
  <c r="C207" i="11"/>
  <c r="AU206" i="11"/>
  <c r="C206" i="11"/>
  <c r="AU205" i="11"/>
  <c r="C205" i="11"/>
  <c r="AU204" i="11"/>
  <c r="C204" i="11"/>
  <c r="AU203" i="11"/>
  <c r="C203" i="11"/>
  <c r="AU202" i="11"/>
  <c r="C202" i="11"/>
  <c r="AU201" i="11"/>
  <c r="C201" i="11"/>
  <c r="AU200" i="11"/>
  <c r="C200" i="11"/>
  <c r="AU199" i="11"/>
  <c r="C199" i="11"/>
  <c r="AU198" i="11"/>
  <c r="C198" i="11"/>
  <c r="AU197" i="11"/>
  <c r="C197" i="11"/>
  <c r="AU196" i="11"/>
  <c r="C196" i="11"/>
  <c r="AU195" i="11"/>
  <c r="C195" i="11"/>
  <c r="AU194" i="11"/>
  <c r="C194" i="11"/>
  <c r="AU193" i="11"/>
  <c r="C193" i="11"/>
  <c r="AU192" i="11"/>
  <c r="C192" i="11"/>
  <c r="AU191" i="11"/>
  <c r="C191" i="11"/>
  <c r="AU190" i="11"/>
  <c r="C190" i="11"/>
  <c r="AU189" i="11"/>
  <c r="C189" i="11"/>
  <c r="AU188" i="11"/>
  <c r="C188" i="11"/>
  <c r="AU187" i="11"/>
  <c r="C187" i="11"/>
  <c r="AU186" i="11"/>
  <c r="C186" i="11"/>
  <c r="AU185" i="11"/>
  <c r="C185" i="11"/>
  <c r="AU184" i="11"/>
  <c r="C184" i="11"/>
  <c r="AU183" i="11"/>
  <c r="C183" i="11"/>
  <c r="AU182" i="11"/>
  <c r="C182" i="11"/>
  <c r="AU181" i="11"/>
  <c r="C181" i="11"/>
  <c r="AU180" i="11"/>
  <c r="C180" i="11"/>
  <c r="AU179" i="11"/>
  <c r="C179" i="11"/>
  <c r="AU178" i="11"/>
  <c r="C178" i="11"/>
  <c r="AU177" i="11"/>
  <c r="C177" i="11"/>
  <c r="AU176" i="11"/>
  <c r="C176" i="11"/>
  <c r="AU175" i="11"/>
  <c r="C175" i="11"/>
  <c r="AU174" i="11"/>
  <c r="C174" i="11"/>
  <c r="AU173" i="11"/>
  <c r="C173" i="11"/>
  <c r="AU172" i="11"/>
  <c r="C172" i="11"/>
  <c r="AU171" i="11"/>
  <c r="C171" i="11"/>
  <c r="AU170" i="11"/>
  <c r="C170" i="11"/>
  <c r="AU169" i="11"/>
  <c r="C169" i="11"/>
  <c r="AU168" i="11"/>
  <c r="C168" i="11"/>
  <c r="AU167" i="11"/>
  <c r="C167" i="11"/>
  <c r="AU166" i="11"/>
  <c r="C166" i="11"/>
  <c r="AU165" i="11"/>
  <c r="C165" i="11"/>
  <c r="AU164" i="11"/>
  <c r="C164" i="11"/>
  <c r="AU163" i="11"/>
  <c r="C163" i="11"/>
  <c r="AU162" i="11"/>
  <c r="C162" i="11"/>
  <c r="AU161" i="11"/>
  <c r="C161" i="11"/>
  <c r="AU160" i="11"/>
  <c r="C160" i="11"/>
  <c r="AU159" i="11"/>
  <c r="C159" i="11"/>
  <c r="AU158" i="11"/>
  <c r="C158" i="11"/>
  <c r="AU157" i="11"/>
  <c r="C157" i="11"/>
  <c r="AU156" i="11"/>
  <c r="C156" i="11"/>
  <c r="AU155" i="11"/>
  <c r="C155" i="11"/>
  <c r="AU154" i="11"/>
  <c r="C154" i="11"/>
  <c r="AU153" i="11"/>
  <c r="C153" i="11"/>
  <c r="AU152" i="11"/>
  <c r="C152" i="11"/>
  <c r="AU151" i="11"/>
  <c r="C151" i="11"/>
  <c r="AU150" i="11"/>
  <c r="C150" i="11"/>
  <c r="AU149" i="11"/>
  <c r="C149" i="11"/>
  <c r="AU148" i="11"/>
  <c r="C148" i="11"/>
  <c r="AU147" i="11"/>
  <c r="C147" i="11"/>
  <c r="AU146" i="11"/>
  <c r="C146" i="11"/>
  <c r="AU145" i="11"/>
  <c r="C145" i="11"/>
  <c r="AU144" i="11"/>
  <c r="C144" i="11"/>
  <c r="AU143" i="11"/>
  <c r="C143" i="11"/>
  <c r="AU142" i="11"/>
  <c r="C142" i="11"/>
  <c r="AU141" i="11"/>
  <c r="C141" i="11"/>
  <c r="AU140" i="11"/>
  <c r="C140" i="11"/>
  <c r="AU139" i="11"/>
  <c r="C139" i="11"/>
  <c r="AU138" i="11"/>
  <c r="C138" i="11"/>
  <c r="AU137" i="11"/>
  <c r="C137" i="11"/>
  <c r="AU136" i="11"/>
  <c r="C136" i="11"/>
  <c r="AU135" i="11"/>
  <c r="C135" i="11"/>
  <c r="AU134" i="11"/>
  <c r="C134" i="11"/>
  <c r="AU133" i="11"/>
  <c r="C133" i="11"/>
  <c r="AU132" i="11"/>
  <c r="C132" i="11"/>
  <c r="AU131" i="11"/>
  <c r="C131" i="11"/>
  <c r="AU130" i="11"/>
  <c r="C130" i="11"/>
  <c r="AU129" i="11"/>
  <c r="C129" i="11"/>
  <c r="AU128" i="11"/>
  <c r="C128" i="11"/>
  <c r="AU127" i="11"/>
  <c r="C127" i="11"/>
  <c r="AU126" i="11"/>
  <c r="C126" i="11"/>
  <c r="AU125" i="11"/>
  <c r="C125" i="11"/>
  <c r="AU124" i="11"/>
  <c r="C124" i="11"/>
  <c r="AU123" i="11"/>
  <c r="C123" i="11"/>
  <c r="AU122" i="11"/>
  <c r="C122" i="11"/>
  <c r="AU121" i="11"/>
  <c r="C121" i="11"/>
  <c r="AU120" i="11"/>
  <c r="C120" i="11"/>
  <c r="AU119" i="11"/>
  <c r="C119" i="11"/>
  <c r="AU118" i="11"/>
  <c r="C118" i="11"/>
  <c r="AU117" i="11"/>
  <c r="C117" i="11"/>
  <c r="AU116" i="11"/>
  <c r="C116" i="11"/>
  <c r="AU115" i="11"/>
  <c r="C115" i="11"/>
  <c r="AU114" i="11"/>
  <c r="C114" i="11"/>
  <c r="AU113" i="11"/>
  <c r="C113" i="11"/>
  <c r="AU112" i="11"/>
  <c r="C112" i="11"/>
  <c r="AU111" i="11"/>
  <c r="C111" i="11"/>
  <c r="AU110" i="11"/>
  <c r="C110" i="11"/>
  <c r="AU109" i="11"/>
  <c r="C109" i="11"/>
  <c r="AU108" i="11"/>
  <c r="C108" i="11"/>
  <c r="AU107" i="11"/>
  <c r="C107" i="11"/>
  <c r="AU106" i="11"/>
  <c r="C106" i="11"/>
  <c r="AU105" i="11"/>
  <c r="C105" i="11"/>
  <c r="AU104" i="11"/>
  <c r="C104" i="11"/>
  <c r="AU103" i="11"/>
  <c r="C103" i="11"/>
  <c r="AU102" i="11"/>
  <c r="C102" i="11"/>
  <c r="AU101" i="11"/>
  <c r="C101" i="11"/>
  <c r="AU100" i="11"/>
  <c r="C100" i="11"/>
  <c r="AU99" i="11"/>
  <c r="C99" i="11"/>
  <c r="AU98" i="11"/>
  <c r="C98" i="11"/>
  <c r="AU97" i="11"/>
  <c r="C97" i="11"/>
  <c r="AU96" i="11"/>
  <c r="C96" i="11"/>
  <c r="AU95" i="11"/>
  <c r="C95" i="11"/>
  <c r="AU94" i="11"/>
  <c r="C94" i="11"/>
  <c r="AU93" i="11"/>
  <c r="C93" i="11"/>
  <c r="AU92" i="11"/>
  <c r="C92" i="11"/>
  <c r="AU91" i="11"/>
  <c r="C91" i="11"/>
  <c r="AU90" i="11"/>
  <c r="C90" i="11"/>
  <c r="AU89" i="11"/>
  <c r="C89" i="11"/>
  <c r="AU88" i="11"/>
  <c r="C88" i="11"/>
  <c r="AU87" i="11"/>
  <c r="C87" i="11"/>
  <c r="AU86" i="11"/>
  <c r="C86" i="11"/>
  <c r="AU85" i="11"/>
  <c r="C85" i="11"/>
  <c r="AU84" i="11"/>
  <c r="C84" i="11"/>
  <c r="AU83" i="11"/>
  <c r="C83" i="11"/>
  <c r="AU82" i="11"/>
  <c r="C82" i="11"/>
  <c r="AU81" i="11"/>
  <c r="C81" i="11"/>
  <c r="AU80" i="11"/>
  <c r="C80" i="11"/>
  <c r="AU79" i="11"/>
  <c r="C79" i="11"/>
  <c r="AU78" i="11"/>
  <c r="C78" i="11"/>
  <c r="AU77" i="11"/>
  <c r="C77" i="11"/>
  <c r="AU76" i="11"/>
  <c r="C76" i="11"/>
  <c r="AU75" i="11"/>
  <c r="C75" i="11"/>
  <c r="AU74" i="11"/>
  <c r="C74" i="11"/>
  <c r="AU73" i="11"/>
  <c r="C73" i="11"/>
  <c r="AU72" i="11"/>
  <c r="C72" i="11"/>
  <c r="AU71" i="11"/>
  <c r="C71" i="11"/>
  <c r="AU70" i="11"/>
  <c r="C70" i="11"/>
  <c r="AU69" i="11"/>
  <c r="C69" i="11"/>
  <c r="AU68" i="11"/>
  <c r="C68" i="11"/>
  <c r="AU67" i="11"/>
  <c r="C67" i="11"/>
  <c r="AU66" i="11"/>
  <c r="C66" i="11"/>
  <c r="AU65" i="11"/>
  <c r="C65" i="11"/>
  <c r="AU64" i="11"/>
  <c r="C64" i="11"/>
  <c r="AU63" i="11"/>
  <c r="C63" i="11"/>
  <c r="AU62" i="11"/>
  <c r="C62" i="11"/>
  <c r="AU61" i="11"/>
  <c r="C61" i="11"/>
  <c r="AU60" i="11"/>
  <c r="C60" i="11"/>
  <c r="AU59" i="11"/>
  <c r="C59" i="11"/>
  <c r="AU58" i="11"/>
  <c r="C58" i="11"/>
  <c r="AU57" i="11"/>
  <c r="C57" i="11"/>
  <c r="AU56" i="11"/>
  <c r="C56" i="11"/>
  <c r="AU55" i="11"/>
  <c r="C55" i="11"/>
  <c r="AU54" i="11"/>
  <c r="C54" i="11"/>
  <c r="AU53" i="11"/>
  <c r="C53" i="11"/>
  <c r="AU52" i="11"/>
  <c r="C52" i="11"/>
  <c r="AU51" i="11"/>
  <c r="C51" i="11"/>
  <c r="AU50" i="11"/>
  <c r="C50" i="11"/>
  <c r="AU49" i="11"/>
  <c r="C49" i="11"/>
  <c r="AU48" i="11"/>
  <c r="C48" i="11"/>
  <c r="AU47" i="11"/>
  <c r="C47" i="11"/>
  <c r="AU46" i="11"/>
  <c r="C46" i="11"/>
  <c r="AU45" i="11"/>
  <c r="C45" i="11"/>
  <c r="AU44" i="11"/>
  <c r="C44" i="11"/>
  <c r="AU43" i="11"/>
  <c r="C43" i="11"/>
  <c r="AU42" i="11"/>
  <c r="C42" i="11"/>
  <c r="AU41" i="11"/>
  <c r="C41" i="11"/>
  <c r="AU40" i="11"/>
  <c r="C40" i="11"/>
  <c r="AU39" i="11"/>
  <c r="C39" i="11"/>
  <c r="AU38" i="11"/>
  <c r="C38" i="11"/>
  <c r="AU37" i="11"/>
  <c r="C37" i="11"/>
  <c r="AU36" i="11"/>
  <c r="C36" i="11"/>
  <c r="AU35" i="11"/>
  <c r="C35" i="11"/>
  <c r="AU34" i="11"/>
  <c r="C34" i="11"/>
  <c r="AU33" i="11"/>
  <c r="C33" i="11"/>
  <c r="AU32" i="11"/>
  <c r="C32" i="11"/>
  <c r="AU31" i="11"/>
  <c r="C31" i="11"/>
  <c r="AU30" i="11"/>
  <c r="C30" i="11"/>
  <c r="AU29" i="11"/>
  <c r="C29" i="11"/>
  <c r="AU28" i="11"/>
  <c r="C28" i="11"/>
  <c r="AU27" i="11"/>
  <c r="C27" i="11"/>
  <c r="AU26" i="11"/>
  <c r="C26" i="11"/>
  <c r="AU25" i="11"/>
  <c r="C25" i="11"/>
  <c r="AU24" i="11"/>
  <c r="C24" i="11"/>
  <c r="AU23" i="11"/>
  <c r="C23" i="11"/>
  <c r="AU22" i="11"/>
  <c r="C22" i="11"/>
  <c r="AU21" i="11"/>
  <c r="C21" i="11"/>
  <c r="AU20" i="11"/>
  <c r="C20" i="11"/>
  <c r="AU19" i="11"/>
  <c r="C19" i="11"/>
  <c r="AU18" i="11"/>
  <c r="C18" i="11"/>
  <c r="AU17" i="11"/>
  <c r="C17" i="11"/>
  <c r="AU16" i="11"/>
  <c r="C16" i="11"/>
  <c r="AU15" i="11"/>
  <c r="C15" i="11"/>
  <c r="AU14" i="11"/>
  <c r="C14" i="11"/>
  <c r="AU13" i="11"/>
  <c r="C13" i="11"/>
  <c r="AU12" i="11"/>
  <c r="C12" i="11"/>
  <c r="AU11" i="11"/>
  <c r="C11" i="11"/>
  <c r="AU10" i="11"/>
  <c r="C10" i="11"/>
  <c r="AU9" i="11"/>
  <c r="C9" i="11"/>
  <c r="AU8" i="11"/>
  <c r="C8" i="11"/>
  <c r="AU7" i="11"/>
  <c r="C7" i="11"/>
  <c r="AU6" i="11"/>
  <c r="C6" i="11"/>
  <c r="AU5" i="11"/>
  <c r="C5" i="11"/>
  <c r="AU4" i="11"/>
  <c r="C4" i="11"/>
  <c r="AU3" i="11"/>
  <c r="C3" i="11"/>
  <c r="AU2" i="11"/>
  <c r="C2" i="11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Y200" i="9"/>
  <c r="F200" i="9"/>
  <c r="E200" i="9"/>
  <c r="C200" i="9"/>
  <c r="Y199" i="9"/>
  <c r="F199" i="9"/>
  <c r="E199" i="9"/>
  <c r="C199" i="9"/>
  <c r="Y198" i="9"/>
  <c r="F198" i="9"/>
  <c r="E198" i="9"/>
  <c r="C198" i="9"/>
  <c r="Y197" i="9"/>
  <c r="F197" i="9"/>
  <c r="E197" i="9"/>
  <c r="C197" i="9"/>
  <c r="Y196" i="9"/>
  <c r="F196" i="9"/>
  <c r="E196" i="9"/>
  <c r="C196" i="9"/>
  <c r="Y195" i="9"/>
  <c r="F195" i="9"/>
  <c r="E195" i="9"/>
  <c r="C195" i="9"/>
  <c r="Y194" i="9"/>
  <c r="F194" i="9"/>
  <c r="E194" i="9"/>
  <c r="C194" i="9"/>
  <c r="Y193" i="9"/>
  <c r="F193" i="9"/>
  <c r="E193" i="9"/>
  <c r="C193" i="9"/>
  <c r="Y192" i="9"/>
  <c r="F192" i="9"/>
  <c r="E192" i="9"/>
  <c r="C192" i="9"/>
  <c r="Y191" i="9"/>
  <c r="F191" i="9"/>
  <c r="E191" i="9"/>
  <c r="C191" i="9"/>
  <c r="Y190" i="9"/>
  <c r="F190" i="9"/>
  <c r="E190" i="9"/>
  <c r="C190" i="9"/>
  <c r="Y189" i="9"/>
  <c r="F189" i="9"/>
  <c r="E189" i="9"/>
  <c r="C189" i="9"/>
  <c r="Y188" i="9"/>
  <c r="F188" i="9"/>
  <c r="E188" i="9"/>
  <c r="C188" i="9"/>
  <c r="Y187" i="9"/>
  <c r="F187" i="9"/>
  <c r="E187" i="9"/>
  <c r="C187" i="9"/>
  <c r="Y186" i="9"/>
  <c r="F186" i="9"/>
  <c r="E186" i="9"/>
  <c r="C186" i="9"/>
  <c r="Y185" i="9"/>
  <c r="F185" i="9"/>
  <c r="E185" i="9"/>
  <c r="C185" i="9"/>
  <c r="Y184" i="9"/>
  <c r="F184" i="9"/>
  <c r="E184" i="9"/>
  <c r="C184" i="9"/>
  <c r="Y183" i="9"/>
  <c r="F183" i="9"/>
  <c r="E183" i="9"/>
  <c r="C183" i="9"/>
  <c r="Y182" i="9"/>
  <c r="F182" i="9"/>
  <c r="E182" i="9"/>
  <c r="C182" i="9"/>
  <c r="Y181" i="9"/>
  <c r="F181" i="9"/>
  <c r="E181" i="9"/>
  <c r="C181" i="9"/>
  <c r="Y180" i="9"/>
  <c r="F180" i="9"/>
  <c r="E180" i="9"/>
  <c r="C180" i="9"/>
  <c r="Y179" i="9"/>
  <c r="F179" i="9"/>
  <c r="E179" i="9"/>
  <c r="C179" i="9"/>
  <c r="Y178" i="9"/>
  <c r="F178" i="9"/>
  <c r="E178" i="9"/>
  <c r="C178" i="9"/>
  <c r="Y177" i="9"/>
  <c r="F177" i="9"/>
  <c r="E177" i="9"/>
  <c r="C177" i="9"/>
  <c r="Y176" i="9"/>
  <c r="F176" i="9"/>
  <c r="E176" i="9"/>
  <c r="C176" i="9"/>
  <c r="Y175" i="9"/>
  <c r="F175" i="9"/>
  <c r="E175" i="9"/>
  <c r="C175" i="9"/>
  <c r="Y174" i="9"/>
  <c r="F174" i="9"/>
  <c r="E174" i="9"/>
  <c r="C174" i="9"/>
  <c r="Y173" i="9"/>
  <c r="F173" i="9"/>
  <c r="E173" i="9"/>
  <c r="C173" i="9"/>
  <c r="Y172" i="9"/>
  <c r="F172" i="9"/>
  <c r="E172" i="9"/>
  <c r="C172" i="9"/>
  <c r="Y171" i="9"/>
  <c r="F171" i="9"/>
  <c r="E171" i="9"/>
  <c r="C171" i="9"/>
  <c r="Y170" i="9"/>
  <c r="F170" i="9"/>
  <c r="E170" i="9"/>
  <c r="C170" i="9"/>
  <c r="Y169" i="9"/>
  <c r="F169" i="9"/>
  <c r="E169" i="9"/>
  <c r="C169" i="9"/>
  <c r="Y168" i="9"/>
  <c r="F168" i="9"/>
  <c r="E168" i="9"/>
  <c r="C168" i="9"/>
  <c r="Y167" i="9"/>
  <c r="F167" i="9"/>
  <c r="E167" i="9"/>
  <c r="C167" i="9"/>
  <c r="Y166" i="9"/>
  <c r="F166" i="9"/>
  <c r="E166" i="9"/>
  <c r="C166" i="9"/>
  <c r="Y165" i="9"/>
  <c r="F165" i="9"/>
  <c r="E165" i="9"/>
  <c r="C165" i="9"/>
  <c r="Y164" i="9"/>
  <c r="F164" i="9"/>
  <c r="E164" i="9"/>
  <c r="C164" i="9"/>
  <c r="Y163" i="9"/>
  <c r="F163" i="9"/>
  <c r="E163" i="9"/>
  <c r="C163" i="9"/>
  <c r="Y162" i="9"/>
  <c r="F162" i="9"/>
  <c r="E162" i="9"/>
  <c r="C162" i="9"/>
  <c r="Y161" i="9"/>
  <c r="F161" i="9"/>
  <c r="E161" i="9"/>
  <c r="C161" i="9"/>
  <c r="Y160" i="9"/>
  <c r="F160" i="9"/>
  <c r="E160" i="9"/>
  <c r="C160" i="9"/>
  <c r="Y159" i="9"/>
  <c r="F159" i="9"/>
  <c r="E159" i="9"/>
  <c r="C159" i="9"/>
  <c r="Y158" i="9"/>
  <c r="F158" i="9"/>
  <c r="E158" i="9"/>
  <c r="C158" i="9"/>
  <c r="Y157" i="9"/>
  <c r="F157" i="9"/>
  <c r="E157" i="9"/>
  <c r="C157" i="9"/>
  <c r="Y156" i="9"/>
  <c r="F156" i="9"/>
  <c r="E156" i="9"/>
  <c r="C156" i="9"/>
  <c r="Y155" i="9"/>
  <c r="F155" i="9"/>
  <c r="E155" i="9"/>
  <c r="C155" i="9"/>
  <c r="Y154" i="9"/>
  <c r="F154" i="9"/>
  <c r="E154" i="9"/>
  <c r="C154" i="9"/>
  <c r="Y153" i="9"/>
  <c r="F153" i="9"/>
  <c r="E153" i="9"/>
  <c r="C153" i="9"/>
  <c r="Y152" i="9"/>
  <c r="F152" i="9"/>
  <c r="E152" i="9"/>
  <c r="C152" i="9"/>
  <c r="Y151" i="9"/>
  <c r="F151" i="9"/>
  <c r="E151" i="9"/>
  <c r="C151" i="9"/>
  <c r="Y150" i="9"/>
  <c r="F150" i="9"/>
  <c r="E150" i="9"/>
  <c r="C150" i="9"/>
  <c r="Y149" i="9"/>
  <c r="F149" i="9"/>
  <c r="E149" i="9"/>
  <c r="C149" i="9"/>
  <c r="Y148" i="9"/>
  <c r="F148" i="9"/>
  <c r="E148" i="9"/>
  <c r="C148" i="9"/>
  <c r="Y147" i="9"/>
  <c r="F147" i="9"/>
  <c r="E147" i="9"/>
  <c r="C147" i="9"/>
  <c r="Y146" i="9"/>
  <c r="F146" i="9"/>
  <c r="E146" i="9"/>
  <c r="C146" i="9"/>
  <c r="Y145" i="9"/>
  <c r="F145" i="9"/>
  <c r="E145" i="9"/>
  <c r="C145" i="9"/>
  <c r="Y144" i="9"/>
  <c r="F144" i="9"/>
  <c r="E144" i="9"/>
  <c r="C144" i="9"/>
  <c r="Y143" i="9"/>
  <c r="F143" i="9"/>
  <c r="E143" i="9"/>
  <c r="C143" i="9"/>
  <c r="Y142" i="9"/>
  <c r="F142" i="9"/>
  <c r="E142" i="9"/>
  <c r="C142" i="9"/>
  <c r="Y141" i="9"/>
  <c r="F141" i="9"/>
  <c r="E141" i="9"/>
  <c r="C141" i="9"/>
  <c r="Y140" i="9"/>
  <c r="F140" i="9"/>
  <c r="E140" i="9"/>
  <c r="C140" i="9"/>
  <c r="Y139" i="9"/>
  <c r="F139" i="9"/>
  <c r="E139" i="9"/>
  <c r="C139" i="9"/>
  <c r="Y138" i="9"/>
  <c r="F138" i="9"/>
  <c r="E138" i="9"/>
  <c r="C138" i="9"/>
  <c r="Y137" i="9"/>
  <c r="F137" i="9"/>
  <c r="E137" i="9"/>
  <c r="C137" i="9"/>
  <c r="Y136" i="9"/>
  <c r="F136" i="9"/>
  <c r="E136" i="9"/>
  <c r="C136" i="9"/>
  <c r="Y135" i="9"/>
  <c r="F135" i="9"/>
  <c r="E135" i="9"/>
  <c r="C135" i="9"/>
  <c r="Y134" i="9"/>
  <c r="F134" i="9"/>
  <c r="E134" i="9"/>
  <c r="C134" i="9"/>
  <c r="Y133" i="9"/>
  <c r="F133" i="9"/>
  <c r="E133" i="9"/>
  <c r="C133" i="9"/>
  <c r="Y132" i="9"/>
  <c r="F132" i="9"/>
  <c r="E132" i="9"/>
  <c r="C132" i="9"/>
  <c r="Y131" i="9"/>
  <c r="F131" i="9"/>
  <c r="E131" i="9"/>
  <c r="C131" i="9"/>
  <c r="Y130" i="9"/>
  <c r="F130" i="9"/>
  <c r="E130" i="9"/>
  <c r="C130" i="9"/>
  <c r="Y129" i="9"/>
  <c r="F129" i="9"/>
  <c r="E129" i="9"/>
  <c r="C129" i="9"/>
  <c r="Y128" i="9"/>
  <c r="F128" i="9"/>
  <c r="E128" i="9"/>
  <c r="C128" i="9"/>
  <c r="Y127" i="9"/>
  <c r="F127" i="9"/>
  <c r="E127" i="9"/>
  <c r="C127" i="9"/>
  <c r="Y126" i="9"/>
  <c r="F126" i="9"/>
  <c r="E126" i="9"/>
  <c r="C126" i="9"/>
  <c r="Y125" i="9"/>
  <c r="F125" i="9"/>
  <c r="E125" i="9"/>
  <c r="C125" i="9"/>
  <c r="Y124" i="9"/>
  <c r="F124" i="9"/>
  <c r="E124" i="9"/>
  <c r="C124" i="9"/>
  <c r="Y123" i="9"/>
  <c r="F123" i="9"/>
  <c r="E123" i="9"/>
  <c r="C123" i="9"/>
  <c r="Y122" i="9"/>
  <c r="F122" i="9"/>
  <c r="E122" i="9"/>
  <c r="C122" i="9"/>
  <c r="Y121" i="9"/>
  <c r="F121" i="9"/>
  <c r="E121" i="9"/>
  <c r="C121" i="9"/>
  <c r="Y120" i="9"/>
  <c r="F120" i="9"/>
  <c r="E120" i="9"/>
  <c r="C120" i="9"/>
  <c r="Y119" i="9"/>
  <c r="F119" i="9"/>
  <c r="E119" i="9"/>
  <c r="C119" i="9"/>
  <c r="Y118" i="9"/>
  <c r="F118" i="9"/>
  <c r="E118" i="9"/>
  <c r="C118" i="9"/>
  <c r="Y117" i="9"/>
  <c r="F117" i="9"/>
  <c r="E117" i="9"/>
  <c r="C117" i="9"/>
  <c r="Y116" i="9"/>
  <c r="F116" i="9"/>
  <c r="E116" i="9"/>
  <c r="C116" i="9"/>
  <c r="Y115" i="9"/>
  <c r="F115" i="9"/>
  <c r="E115" i="9"/>
  <c r="C115" i="9"/>
  <c r="Y114" i="9"/>
  <c r="F114" i="9"/>
  <c r="E114" i="9"/>
  <c r="C114" i="9"/>
  <c r="Y113" i="9"/>
  <c r="F113" i="9"/>
  <c r="E113" i="9"/>
  <c r="C113" i="9"/>
  <c r="Y112" i="9"/>
  <c r="F112" i="9"/>
  <c r="E112" i="9"/>
  <c r="C112" i="9"/>
  <c r="Y111" i="9"/>
  <c r="F111" i="9"/>
  <c r="E111" i="9"/>
  <c r="C111" i="9"/>
  <c r="Y110" i="9"/>
  <c r="F110" i="9"/>
  <c r="E110" i="9"/>
  <c r="C110" i="9"/>
  <c r="Y109" i="9"/>
  <c r="F109" i="9"/>
  <c r="E109" i="9"/>
  <c r="C109" i="9"/>
  <c r="Y108" i="9"/>
  <c r="F108" i="9"/>
  <c r="E108" i="9"/>
  <c r="C108" i="9"/>
  <c r="Y107" i="9"/>
  <c r="F107" i="9"/>
  <c r="E107" i="9"/>
  <c r="C107" i="9"/>
  <c r="Y106" i="9"/>
  <c r="F106" i="9"/>
  <c r="E106" i="9"/>
  <c r="C106" i="9"/>
  <c r="Y105" i="9"/>
  <c r="F105" i="9"/>
  <c r="E105" i="9"/>
  <c r="C105" i="9"/>
  <c r="Y104" i="9"/>
  <c r="F104" i="9"/>
  <c r="E104" i="9"/>
  <c r="C104" i="9"/>
  <c r="Y103" i="9"/>
  <c r="F103" i="9"/>
  <c r="E103" i="9"/>
  <c r="C103" i="9"/>
  <c r="Y102" i="9"/>
  <c r="F102" i="9"/>
  <c r="E102" i="9"/>
  <c r="C102" i="9"/>
  <c r="Y101" i="9"/>
  <c r="F101" i="9"/>
  <c r="E101" i="9"/>
  <c r="C101" i="9"/>
  <c r="F100" i="9"/>
  <c r="E100" i="9"/>
  <c r="C100" i="9"/>
  <c r="Y99" i="9"/>
  <c r="F99" i="9"/>
  <c r="E99" i="9"/>
  <c r="C99" i="9"/>
  <c r="Y98" i="9"/>
  <c r="F98" i="9"/>
  <c r="E98" i="9"/>
  <c r="C98" i="9"/>
  <c r="Y97" i="9"/>
  <c r="F97" i="9"/>
  <c r="E97" i="9"/>
  <c r="C97" i="9"/>
  <c r="Y96" i="9"/>
  <c r="F96" i="9"/>
  <c r="E96" i="9"/>
  <c r="C96" i="9"/>
  <c r="Y95" i="9"/>
  <c r="F95" i="9"/>
  <c r="E95" i="9"/>
  <c r="C95" i="9"/>
  <c r="Y94" i="9"/>
  <c r="F94" i="9"/>
  <c r="E94" i="9"/>
  <c r="C94" i="9"/>
  <c r="Y93" i="9"/>
  <c r="F93" i="9"/>
  <c r="E93" i="9"/>
  <c r="C93" i="9"/>
  <c r="Y92" i="9"/>
  <c r="F92" i="9"/>
  <c r="E92" i="9"/>
  <c r="C92" i="9"/>
  <c r="Y91" i="9"/>
  <c r="F91" i="9"/>
  <c r="E91" i="9"/>
  <c r="C91" i="9"/>
  <c r="Y90" i="9"/>
  <c r="F90" i="9"/>
  <c r="E90" i="9"/>
  <c r="C90" i="9"/>
  <c r="Y89" i="9"/>
  <c r="F89" i="9"/>
  <c r="E89" i="9"/>
  <c r="C89" i="9"/>
  <c r="Y88" i="9"/>
  <c r="F88" i="9"/>
  <c r="E88" i="9"/>
  <c r="C88" i="9"/>
  <c r="Y87" i="9"/>
  <c r="F87" i="9"/>
  <c r="E87" i="9"/>
  <c r="C87" i="9"/>
  <c r="Y86" i="9"/>
  <c r="F86" i="9"/>
  <c r="E86" i="9"/>
  <c r="C86" i="9"/>
  <c r="Y85" i="9"/>
  <c r="F85" i="9"/>
  <c r="E85" i="9"/>
  <c r="C85" i="9"/>
  <c r="Y84" i="9"/>
  <c r="F84" i="9"/>
  <c r="E84" i="9"/>
  <c r="C84" i="9"/>
  <c r="Y83" i="9"/>
  <c r="F83" i="9"/>
  <c r="E83" i="9"/>
  <c r="C83" i="9"/>
  <c r="Y82" i="9"/>
  <c r="F82" i="9"/>
  <c r="E82" i="9"/>
  <c r="C82" i="9"/>
  <c r="Y81" i="9"/>
  <c r="F81" i="9"/>
  <c r="E81" i="9"/>
  <c r="C81" i="9"/>
  <c r="Y80" i="9"/>
  <c r="F80" i="9"/>
  <c r="E80" i="9"/>
  <c r="C80" i="9"/>
  <c r="Y79" i="9"/>
  <c r="F79" i="9"/>
  <c r="E79" i="9"/>
  <c r="C79" i="9"/>
  <c r="Y78" i="9"/>
  <c r="F78" i="9"/>
  <c r="E78" i="9"/>
  <c r="C78" i="9"/>
  <c r="Y77" i="9"/>
  <c r="F77" i="9"/>
  <c r="E77" i="9"/>
  <c r="C77" i="9"/>
  <c r="Y76" i="9"/>
  <c r="F76" i="9"/>
  <c r="E76" i="9"/>
  <c r="C76" i="9"/>
  <c r="Y75" i="9"/>
  <c r="F75" i="9"/>
  <c r="E75" i="9"/>
  <c r="C75" i="9"/>
  <c r="Y74" i="9"/>
  <c r="F74" i="9"/>
  <c r="E74" i="9"/>
  <c r="C74" i="9"/>
  <c r="Y73" i="9"/>
  <c r="F73" i="9"/>
  <c r="E73" i="9"/>
  <c r="C73" i="9"/>
  <c r="Y72" i="9"/>
  <c r="F72" i="9"/>
  <c r="E72" i="9"/>
  <c r="C72" i="9"/>
  <c r="Y71" i="9"/>
  <c r="F71" i="9"/>
  <c r="E71" i="9"/>
  <c r="C71" i="9"/>
  <c r="Y70" i="9"/>
  <c r="F70" i="9"/>
  <c r="E70" i="9"/>
  <c r="C70" i="9"/>
  <c r="Y69" i="9"/>
  <c r="F69" i="9"/>
  <c r="E69" i="9"/>
  <c r="C69" i="9"/>
  <c r="Y68" i="9"/>
  <c r="F68" i="9"/>
  <c r="E68" i="9"/>
  <c r="C68" i="9"/>
  <c r="Y67" i="9"/>
  <c r="F67" i="9"/>
  <c r="E67" i="9"/>
  <c r="C67" i="9"/>
  <c r="Y66" i="9"/>
  <c r="F66" i="9"/>
  <c r="E66" i="9"/>
  <c r="C66" i="9"/>
  <c r="Y65" i="9"/>
  <c r="F65" i="9"/>
  <c r="E65" i="9"/>
  <c r="C65" i="9"/>
  <c r="Y64" i="9"/>
  <c r="F64" i="9"/>
  <c r="E64" i="9"/>
  <c r="C64" i="9"/>
  <c r="Y63" i="9"/>
  <c r="F63" i="9"/>
  <c r="E63" i="9"/>
  <c r="C63" i="9"/>
  <c r="Y62" i="9"/>
  <c r="F62" i="9"/>
  <c r="E62" i="9"/>
  <c r="C62" i="9"/>
  <c r="Y61" i="9"/>
  <c r="F61" i="9"/>
  <c r="E61" i="9"/>
  <c r="C61" i="9"/>
  <c r="Y60" i="9"/>
  <c r="F60" i="9"/>
  <c r="E60" i="9"/>
  <c r="C60" i="9"/>
  <c r="Y59" i="9"/>
  <c r="F59" i="9"/>
  <c r="E59" i="9"/>
  <c r="C59" i="9"/>
  <c r="Y58" i="9"/>
  <c r="F58" i="9"/>
  <c r="E58" i="9"/>
  <c r="C58" i="9"/>
  <c r="Y57" i="9"/>
  <c r="F57" i="9"/>
  <c r="E57" i="9"/>
  <c r="C57" i="9"/>
  <c r="Y56" i="9"/>
  <c r="F56" i="9"/>
  <c r="E56" i="9"/>
  <c r="C56" i="9"/>
  <c r="Y55" i="9"/>
  <c r="F55" i="9"/>
  <c r="E55" i="9"/>
  <c r="C55" i="9"/>
  <c r="Y54" i="9"/>
  <c r="F54" i="9"/>
  <c r="E54" i="9"/>
  <c r="C54" i="9"/>
  <c r="Y53" i="9"/>
  <c r="F53" i="9"/>
  <c r="E53" i="9"/>
  <c r="C53" i="9"/>
  <c r="Y52" i="9"/>
  <c r="F52" i="9"/>
  <c r="E52" i="9"/>
  <c r="C52" i="9"/>
  <c r="Y51" i="9"/>
  <c r="F51" i="9"/>
  <c r="E51" i="9"/>
  <c r="C51" i="9"/>
  <c r="Y50" i="9"/>
  <c r="F50" i="9"/>
  <c r="E50" i="9"/>
  <c r="C50" i="9"/>
  <c r="Y49" i="9"/>
  <c r="F49" i="9"/>
  <c r="E49" i="9"/>
  <c r="C49" i="9"/>
  <c r="Y48" i="9"/>
  <c r="F48" i="9"/>
  <c r="E48" i="9"/>
  <c r="C48" i="9"/>
  <c r="Y47" i="9"/>
  <c r="F47" i="9"/>
  <c r="E47" i="9"/>
  <c r="C47" i="9"/>
  <c r="Y46" i="9"/>
  <c r="F46" i="9"/>
  <c r="E46" i="9"/>
  <c r="C46" i="9"/>
  <c r="Y45" i="9"/>
  <c r="F45" i="9"/>
  <c r="E45" i="9"/>
  <c r="C45" i="9"/>
  <c r="Y44" i="9"/>
  <c r="F44" i="9"/>
  <c r="E44" i="9"/>
  <c r="C44" i="9"/>
  <c r="Y43" i="9"/>
  <c r="F43" i="9"/>
  <c r="E43" i="9"/>
  <c r="C43" i="9"/>
  <c r="Y42" i="9"/>
  <c r="F42" i="9"/>
  <c r="E42" i="9"/>
  <c r="C42" i="9"/>
  <c r="Y41" i="9"/>
  <c r="F41" i="9"/>
  <c r="E41" i="9"/>
  <c r="C41" i="9"/>
  <c r="Y40" i="9"/>
  <c r="F40" i="9"/>
  <c r="E40" i="9"/>
  <c r="C40" i="9"/>
  <c r="Y39" i="9"/>
  <c r="F39" i="9"/>
  <c r="E39" i="9"/>
  <c r="C39" i="9"/>
  <c r="Y38" i="9"/>
  <c r="F38" i="9"/>
  <c r="E38" i="9"/>
  <c r="C38" i="9"/>
  <c r="Y37" i="9"/>
  <c r="F37" i="9"/>
  <c r="E37" i="9"/>
  <c r="C37" i="9"/>
  <c r="Y36" i="9"/>
  <c r="F36" i="9"/>
  <c r="E36" i="9"/>
  <c r="C36" i="9"/>
  <c r="Y35" i="9"/>
  <c r="F35" i="9"/>
  <c r="E35" i="9"/>
  <c r="C35" i="9"/>
  <c r="Y34" i="9"/>
  <c r="F34" i="9"/>
  <c r="E34" i="9"/>
  <c r="C34" i="9"/>
  <c r="Y33" i="9"/>
  <c r="F33" i="9"/>
  <c r="E33" i="9"/>
  <c r="C33" i="9"/>
  <c r="Y32" i="9"/>
  <c r="F32" i="9"/>
  <c r="E32" i="9"/>
  <c r="C32" i="9"/>
  <c r="Y31" i="9"/>
  <c r="F31" i="9"/>
  <c r="E31" i="9"/>
  <c r="C31" i="9"/>
  <c r="Y30" i="9"/>
  <c r="F30" i="9"/>
  <c r="E30" i="9"/>
  <c r="C30" i="9"/>
  <c r="Y29" i="9"/>
  <c r="F29" i="9"/>
  <c r="E29" i="9"/>
  <c r="C29" i="9"/>
  <c r="Y28" i="9"/>
  <c r="F28" i="9"/>
  <c r="E28" i="9"/>
  <c r="C28" i="9"/>
  <c r="Y27" i="9"/>
  <c r="F27" i="9"/>
  <c r="E27" i="9"/>
  <c r="C27" i="9"/>
  <c r="Y26" i="9"/>
  <c r="F26" i="9"/>
  <c r="E26" i="9"/>
  <c r="C26" i="9"/>
  <c r="Y25" i="9"/>
  <c r="F25" i="9"/>
  <c r="E25" i="9"/>
  <c r="C25" i="9"/>
  <c r="Y24" i="9"/>
  <c r="F24" i="9"/>
  <c r="E24" i="9"/>
  <c r="C24" i="9"/>
  <c r="Y23" i="9"/>
  <c r="F23" i="9"/>
  <c r="E23" i="9"/>
  <c r="C23" i="9"/>
  <c r="Y22" i="9"/>
  <c r="F22" i="9"/>
  <c r="E22" i="9"/>
  <c r="C22" i="9"/>
  <c r="Y21" i="9"/>
  <c r="F21" i="9"/>
  <c r="E21" i="9"/>
  <c r="C21" i="9"/>
  <c r="Y20" i="9"/>
  <c r="F20" i="9"/>
  <c r="E20" i="9"/>
  <c r="C20" i="9"/>
  <c r="Y19" i="9"/>
  <c r="F19" i="9"/>
  <c r="E19" i="9"/>
  <c r="C19" i="9"/>
  <c r="Y18" i="9"/>
  <c r="F18" i="9"/>
  <c r="E18" i="9"/>
  <c r="C18" i="9"/>
  <c r="Y17" i="9"/>
  <c r="F17" i="9"/>
  <c r="E17" i="9"/>
  <c r="C17" i="9"/>
  <c r="Y16" i="9"/>
  <c r="F16" i="9"/>
  <c r="E16" i="9"/>
  <c r="C16" i="9"/>
  <c r="Y15" i="9"/>
  <c r="F15" i="9"/>
  <c r="E15" i="9"/>
  <c r="C15" i="9"/>
  <c r="Y14" i="9"/>
  <c r="F14" i="9"/>
  <c r="E14" i="9"/>
  <c r="C14" i="9"/>
  <c r="Y13" i="9"/>
  <c r="F13" i="9"/>
  <c r="E13" i="9"/>
  <c r="C13" i="9"/>
  <c r="Y12" i="9"/>
  <c r="F12" i="9"/>
  <c r="E12" i="9"/>
  <c r="C12" i="9"/>
  <c r="Y11" i="9"/>
  <c r="F11" i="9"/>
  <c r="E11" i="9"/>
  <c r="C11" i="9"/>
  <c r="F10" i="9"/>
  <c r="E10" i="9"/>
  <c r="C10" i="9"/>
  <c r="Y9" i="9"/>
  <c r="F9" i="9"/>
  <c r="E9" i="9"/>
  <c r="C9" i="9"/>
  <c r="Y8" i="9"/>
  <c r="F8" i="9"/>
  <c r="E8" i="9"/>
  <c r="C8" i="9"/>
  <c r="Y7" i="9"/>
  <c r="F7" i="9"/>
  <c r="E7" i="9"/>
  <c r="C7" i="9"/>
  <c r="Y6" i="9"/>
  <c r="F6" i="9"/>
  <c r="E6" i="9"/>
  <c r="C6" i="9"/>
  <c r="Y5" i="9"/>
  <c r="F5" i="9"/>
  <c r="E5" i="9"/>
  <c r="C5" i="9"/>
  <c r="Y4" i="9"/>
  <c r="F4" i="9"/>
  <c r="E4" i="9"/>
  <c r="C4" i="9"/>
  <c r="Y3" i="9"/>
  <c r="F3" i="9"/>
  <c r="E3" i="9"/>
  <c r="C3" i="9"/>
  <c r="F2" i="9"/>
  <c r="E2" i="9"/>
  <c r="C2" i="9"/>
  <c r="B27" i="8"/>
  <c r="E27" i="8" s="1"/>
  <c r="H27" i="8" s="1"/>
  <c r="E25" i="8"/>
  <c r="F25" i="8" s="1"/>
  <c r="E24" i="8"/>
  <c r="F24" i="8" s="1"/>
  <c r="E23" i="8"/>
  <c r="F23" i="8" s="1"/>
  <c r="E22" i="8"/>
  <c r="F22" i="8" s="1"/>
  <c r="E21" i="8"/>
  <c r="F21" i="8" s="1"/>
  <c r="E20" i="8"/>
  <c r="F20" i="8" s="1"/>
  <c r="E19" i="8"/>
  <c r="F19" i="8" s="1"/>
  <c r="E18" i="8"/>
  <c r="F18" i="8" s="1"/>
  <c r="E17" i="8"/>
  <c r="F17" i="8" s="1"/>
  <c r="E16" i="8"/>
  <c r="F16" i="8" s="1"/>
  <c r="E15" i="8"/>
  <c r="F15" i="8" s="1"/>
  <c r="E14" i="8"/>
  <c r="F14" i="8" s="1"/>
  <c r="E13" i="8"/>
  <c r="F13" i="8" s="1"/>
  <c r="E12" i="8"/>
  <c r="F12" i="8" s="1"/>
  <c r="E11" i="8"/>
  <c r="F11" i="8" s="1"/>
  <c r="E10" i="8"/>
  <c r="F10" i="8" s="1"/>
  <c r="E9" i="8"/>
  <c r="F9" i="8" s="1"/>
  <c r="E8" i="8"/>
  <c r="F8" i="8" s="1"/>
  <c r="E7" i="8"/>
  <c r="F7" i="8" s="1"/>
  <c r="E6" i="8"/>
  <c r="F6" i="8" s="1"/>
  <c r="E5" i="8"/>
  <c r="F5" i="8" s="1"/>
  <c r="E4" i="8"/>
  <c r="F4" i="8" s="1"/>
  <c r="E3" i="8"/>
  <c r="F3" i="8" s="1"/>
  <c r="E2" i="8"/>
  <c r="F2" i="8" s="1"/>
  <c r="E1" i="8"/>
  <c r="F1" i="8" s="1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AT2" i="6"/>
  <c r="AS2" i="6"/>
  <c r="AR2" i="6"/>
  <c r="AQ2" i="6"/>
  <c r="C2" i="6"/>
  <c r="AT1" i="6"/>
  <c r="AS1" i="6"/>
  <c r="AR1" i="6"/>
  <c r="AQ1" i="6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C2" i="5"/>
  <c r="B200" i="4"/>
  <c r="D200" i="4" s="1"/>
  <c r="A200" i="4"/>
  <c r="C200" i="4" s="1"/>
  <c r="B199" i="4"/>
  <c r="D199" i="4" s="1"/>
  <c r="A199" i="4"/>
  <c r="C199" i="4" s="1"/>
  <c r="B198" i="4"/>
  <c r="D198" i="4" s="1"/>
  <c r="A198" i="4"/>
  <c r="C198" i="4" s="1"/>
  <c r="B197" i="4"/>
  <c r="D197" i="4" s="1"/>
  <c r="A197" i="4"/>
  <c r="C197" i="4" s="1"/>
  <c r="B196" i="4"/>
  <c r="D196" i="4" s="1"/>
  <c r="A196" i="4"/>
  <c r="C196" i="4" s="1"/>
  <c r="B195" i="4"/>
  <c r="D195" i="4" s="1"/>
  <c r="A195" i="4"/>
  <c r="C195" i="4" s="1"/>
  <c r="B194" i="4"/>
  <c r="D194" i="4" s="1"/>
  <c r="A194" i="4"/>
  <c r="C194" i="4" s="1"/>
  <c r="B193" i="4"/>
  <c r="D193" i="4" s="1"/>
  <c r="A193" i="4"/>
  <c r="C193" i="4" s="1"/>
  <c r="B192" i="4"/>
  <c r="D192" i="4" s="1"/>
  <c r="A192" i="4"/>
  <c r="C192" i="4" s="1"/>
  <c r="B191" i="4"/>
  <c r="D191" i="4" s="1"/>
  <c r="A191" i="4"/>
  <c r="C191" i="4" s="1"/>
  <c r="B190" i="4"/>
  <c r="D190" i="4" s="1"/>
  <c r="A190" i="4"/>
  <c r="C190" i="4" s="1"/>
  <c r="B189" i="4"/>
  <c r="D189" i="4" s="1"/>
  <c r="A189" i="4"/>
  <c r="C189" i="4" s="1"/>
  <c r="B188" i="4"/>
  <c r="D188" i="4" s="1"/>
  <c r="A188" i="4"/>
  <c r="C188" i="4" s="1"/>
  <c r="B187" i="4"/>
  <c r="D187" i="4" s="1"/>
  <c r="A187" i="4"/>
  <c r="C187" i="4" s="1"/>
  <c r="B186" i="4"/>
  <c r="D186" i="4" s="1"/>
  <c r="A186" i="4"/>
  <c r="C186" i="4" s="1"/>
  <c r="B185" i="4"/>
  <c r="D185" i="4" s="1"/>
  <c r="A185" i="4"/>
  <c r="C185" i="4" s="1"/>
  <c r="B184" i="4"/>
  <c r="D184" i="4" s="1"/>
  <c r="A184" i="4"/>
  <c r="C184" i="4" s="1"/>
  <c r="B183" i="4"/>
  <c r="D183" i="4" s="1"/>
  <c r="A183" i="4"/>
  <c r="C183" i="4" s="1"/>
  <c r="B182" i="4"/>
  <c r="D182" i="4" s="1"/>
  <c r="A182" i="4"/>
  <c r="C182" i="4" s="1"/>
  <c r="B181" i="4"/>
  <c r="D181" i="4" s="1"/>
  <c r="A181" i="4"/>
  <c r="C181" i="4" s="1"/>
  <c r="B180" i="4"/>
  <c r="D180" i="4" s="1"/>
  <c r="A180" i="4"/>
  <c r="C180" i="4" s="1"/>
  <c r="B179" i="4"/>
  <c r="D179" i="4" s="1"/>
  <c r="A179" i="4"/>
  <c r="C179" i="4" s="1"/>
  <c r="B178" i="4"/>
  <c r="D178" i="4" s="1"/>
  <c r="A178" i="4"/>
  <c r="C178" i="4" s="1"/>
  <c r="B177" i="4"/>
  <c r="D177" i="4" s="1"/>
  <c r="A177" i="4"/>
  <c r="C177" i="4" s="1"/>
  <c r="B176" i="4"/>
  <c r="D176" i="4" s="1"/>
  <c r="A176" i="4"/>
  <c r="C176" i="4" s="1"/>
  <c r="B175" i="4"/>
  <c r="D175" i="4" s="1"/>
  <c r="A175" i="4"/>
  <c r="C175" i="4" s="1"/>
  <c r="B174" i="4"/>
  <c r="D174" i="4" s="1"/>
  <c r="A174" i="4"/>
  <c r="C174" i="4" s="1"/>
  <c r="B173" i="4"/>
  <c r="D173" i="4" s="1"/>
  <c r="A173" i="4"/>
  <c r="C173" i="4" s="1"/>
  <c r="B172" i="4"/>
  <c r="D172" i="4" s="1"/>
  <c r="A172" i="4"/>
  <c r="C172" i="4" s="1"/>
  <c r="B171" i="4"/>
  <c r="D171" i="4" s="1"/>
  <c r="A171" i="4"/>
  <c r="C171" i="4" s="1"/>
  <c r="B170" i="4"/>
  <c r="D170" i="4" s="1"/>
  <c r="A170" i="4"/>
  <c r="C170" i="4" s="1"/>
  <c r="B169" i="4"/>
  <c r="D169" i="4" s="1"/>
  <c r="A169" i="4"/>
  <c r="C169" i="4" s="1"/>
  <c r="B168" i="4"/>
  <c r="D168" i="4" s="1"/>
  <c r="A168" i="4"/>
  <c r="C168" i="4" s="1"/>
  <c r="B167" i="4"/>
  <c r="D167" i="4" s="1"/>
  <c r="A167" i="4"/>
  <c r="C167" i="4" s="1"/>
  <c r="B166" i="4"/>
  <c r="D166" i="4" s="1"/>
  <c r="A166" i="4"/>
  <c r="C166" i="4" s="1"/>
  <c r="B165" i="4"/>
  <c r="D165" i="4" s="1"/>
  <c r="A165" i="4"/>
  <c r="C165" i="4" s="1"/>
  <c r="B164" i="4"/>
  <c r="D164" i="4" s="1"/>
  <c r="A164" i="4"/>
  <c r="C164" i="4" s="1"/>
  <c r="B163" i="4"/>
  <c r="D163" i="4" s="1"/>
  <c r="A163" i="4"/>
  <c r="C163" i="4" s="1"/>
  <c r="B162" i="4"/>
  <c r="D162" i="4" s="1"/>
  <c r="A162" i="4"/>
  <c r="C162" i="4" s="1"/>
  <c r="B161" i="4"/>
  <c r="D161" i="4" s="1"/>
  <c r="A161" i="4"/>
  <c r="C161" i="4" s="1"/>
  <c r="B160" i="4"/>
  <c r="D160" i="4" s="1"/>
  <c r="A160" i="4"/>
  <c r="C160" i="4" s="1"/>
  <c r="B159" i="4"/>
  <c r="D159" i="4" s="1"/>
  <c r="A159" i="4"/>
  <c r="C159" i="4" s="1"/>
  <c r="B158" i="4"/>
  <c r="D158" i="4" s="1"/>
  <c r="A158" i="4"/>
  <c r="C158" i="4" s="1"/>
  <c r="B157" i="4"/>
  <c r="D157" i="4" s="1"/>
  <c r="A157" i="4"/>
  <c r="C157" i="4" s="1"/>
  <c r="B156" i="4"/>
  <c r="D156" i="4" s="1"/>
  <c r="A156" i="4"/>
  <c r="C156" i="4" s="1"/>
  <c r="B155" i="4"/>
  <c r="D155" i="4" s="1"/>
  <c r="A155" i="4"/>
  <c r="C155" i="4" s="1"/>
  <c r="B154" i="4"/>
  <c r="D154" i="4" s="1"/>
  <c r="A154" i="4"/>
  <c r="C154" i="4" s="1"/>
  <c r="B153" i="4"/>
  <c r="D153" i="4" s="1"/>
  <c r="A153" i="4"/>
  <c r="C153" i="4" s="1"/>
  <c r="B152" i="4"/>
  <c r="D152" i="4" s="1"/>
  <c r="A152" i="4"/>
  <c r="C152" i="4" s="1"/>
  <c r="B151" i="4"/>
  <c r="D151" i="4" s="1"/>
  <c r="A151" i="4"/>
  <c r="C151" i="4" s="1"/>
  <c r="B150" i="4"/>
  <c r="D150" i="4" s="1"/>
  <c r="A150" i="4"/>
  <c r="C150" i="4" s="1"/>
  <c r="B149" i="4"/>
  <c r="D149" i="4" s="1"/>
  <c r="A149" i="4"/>
  <c r="C149" i="4" s="1"/>
  <c r="B148" i="4"/>
  <c r="D148" i="4" s="1"/>
  <c r="A148" i="4"/>
  <c r="C148" i="4" s="1"/>
  <c r="B147" i="4"/>
  <c r="D147" i="4" s="1"/>
  <c r="A147" i="4"/>
  <c r="C147" i="4" s="1"/>
  <c r="B146" i="4"/>
  <c r="D146" i="4" s="1"/>
  <c r="A146" i="4"/>
  <c r="C146" i="4" s="1"/>
  <c r="B145" i="4"/>
  <c r="D145" i="4" s="1"/>
  <c r="A145" i="4"/>
  <c r="C145" i="4" s="1"/>
  <c r="B144" i="4"/>
  <c r="D144" i="4" s="1"/>
  <c r="A144" i="4"/>
  <c r="C144" i="4" s="1"/>
  <c r="B143" i="4"/>
  <c r="D143" i="4" s="1"/>
  <c r="A143" i="4"/>
  <c r="C143" i="4" s="1"/>
  <c r="B142" i="4"/>
  <c r="D142" i="4" s="1"/>
  <c r="A142" i="4"/>
  <c r="C142" i="4" s="1"/>
  <c r="B141" i="4"/>
  <c r="D141" i="4" s="1"/>
  <c r="A141" i="4"/>
  <c r="C141" i="4" s="1"/>
  <c r="B140" i="4"/>
  <c r="D140" i="4" s="1"/>
  <c r="A140" i="4"/>
  <c r="C140" i="4" s="1"/>
  <c r="B139" i="4"/>
  <c r="D139" i="4" s="1"/>
  <c r="A139" i="4"/>
  <c r="C139" i="4" s="1"/>
  <c r="B138" i="4"/>
  <c r="D138" i="4" s="1"/>
  <c r="A138" i="4"/>
  <c r="C138" i="4" s="1"/>
  <c r="B137" i="4"/>
  <c r="D137" i="4" s="1"/>
  <c r="A137" i="4"/>
  <c r="C137" i="4" s="1"/>
  <c r="B136" i="4"/>
  <c r="D136" i="4" s="1"/>
  <c r="A136" i="4"/>
  <c r="C136" i="4" s="1"/>
  <c r="B135" i="4"/>
  <c r="D135" i="4" s="1"/>
  <c r="A135" i="4"/>
  <c r="C135" i="4" s="1"/>
  <c r="B134" i="4"/>
  <c r="D134" i="4" s="1"/>
  <c r="A134" i="4"/>
  <c r="C134" i="4" s="1"/>
  <c r="B133" i="4"/>
  <c r="D133" i="4" s="1"/>
  <c r="A133" i="4"/>
  <c r="C133" i="4" s="1"/>
  <c r="B132" i="4"/>
  <c r="D132" i="4" s="1"/>
  <c r="A132" i="4"/>
  <c r="C132" i="4" s="1"/>
  <c r="B131" i="4"/>
  <c r="D131" i="4" s="1"/>
  <c r="A131" i="4"/>
  <c r="C131" i="4" s="1"/>
  <c r="B130" i="4"/>
  <c r="D130" i="4" s="1"/>
  <c r="A130" i="4"/>
  <c r="C130" i="4" s="1"/>
  <c r="B129" i="4"/>
  <c r="D129" i="4" s="1"/>
  <c r="A129" i="4"/>
  <c r="C129" i="4" s="1"/>
  <c r="B128" i="4"/>
  <c r="D128" i="4" s="1"/>
  <c r="A128" i="4"/>
  <c r="C128" i="4" s="1"/>
  <c r="B127" i="4"/>
  <c r="D127" i="4" s="1"/>
  <c r="A127" i="4"/>
  <c r="C127" i="4" s="1"/>
  <c r="B126" i="4"/>
  <c r="D126" i="4" s="1"/>
  <c r="A126" i="4"/>
  <c r="C126" i="4" s="1"/>
  <c r="B125" i="4"/>
  <c r="D125" i="4" s="1"/>
  <c r="A125" i="4"/>
  <c r="C125" i="4" s="1"/>
  <c r="B124" i="4"/>
  <c r="D124" i="4" s="1"/>
  <c r="A124" i="4"/>
  <c r="C124" i="4" s="1"/>
  <c r="B123" i="4"/>
  <c r="D123" i="4" s="1"/>
  <c r="A123" i="4"/>
  <c r="C123" i="4" s="1"/>
  <c r="B122" i="4"/>
  <c r="D122" i="4" s="1"/>
  <c r="A122" i="4"/>
  <c r="C122" i="4" s="1"/>
  <c r="B121" i="4"/>
  <c r="D121" i="4" s="1"/>
  <c r="A121" i="4"/>
  <c r="C121" i="4" s="1"/>
  <c r="B120" i="4"/>
  <c r="D120" i="4" s="1"/>
  <c r="A120" i="4"/>
  <c r="C120" i="4" s="1"/>
  <c r="B119" i="4"/>
  <c r="D119" i="4" s="1"/>
  <c r="A119" i="4"/>
  <c r="C119" i="4" s="1"/>
  <c r="B118" i="4"/>
  <c r="D118" i="4" s="1"/>
  <c r="A118" i="4"/>
  <c r="C118" i="4" s="1"/>
  <c r="B117" i="4"/>
  <c r="D117" i="4" s="1"/>
  <c r="A117" i="4"/>
  <c r="C117" i="4" s="1"/>
  <c r="B116" i="4"/>
  <c r="D116" i="4" s="1"/>
  <c r="A116" i="4"/>
  <c r="C116" i="4" s="1"/>
  <c r="B115" i="4"/>
  <c r="D115" i="4" s="1"/>
  <c r="A115" i="4"/>
  <c r="C115" i="4" s="1"/>
  <c r="B114" i="4"/>
  <c r="D114" i="4" s="1"/>
  <c r="A114" i="4"/>
  <c r="C114" i="4" s="1"/>
  <c r="B113" i="4"/>
  <c r="D113" i="4" s="1"/>
  <c r="A113" i="4"/>
  <c r="C113" i="4" s="1"/>
  <c r="B112" i="4"/>
  <c r="D112" i="4" s="1"/>
  <c r="A112" i="4"/>
  <c r="C112" i="4" s="1"/>
  <c r="B111" i="4"/>
  <c r="D111" i="4" s="1"/>
  <c r="A111" i="4"/>
  <c r="C111" i="4" s="1"/>
  <c r="B110" i="4"/>
  <c r="D110" i="4" s="1"/>
  <c r="A110" i="4"/>
  <c r="C110" i="4" s="1"/>
  <c r="B109" i="4"/>
  <c r="D109" i="4" s="1"/>
  <c r="A109" i="4"/>
  <c r="C109" i="4" s="1"/>
  <c r="B108" i="4"/>
  <c r="D108" i="4" s="1"/>
  <c r="A108" i="4"/>
  <c r="C108" i="4" s="1"/>
  <c r="B107" i="4"/>
  <c r="D107" i="4" s="1"/>
  <c r="A107" i="4"/>
  <c r="C107" i="4" s="1"/>
  <c r="B106" i="4"/>
  <c r="D106" i="4" s="1"/>
  <c r="A106" i="4"/>
  <c r="C106" i="4" s="1"/>
  <c r="B105" i="4"/>
  <c r="D105" i="4" s="1"/>
  <c r="A105" i="4"/>
  <c r="C105" i="4" s="1"/>
  <c r="B104" i="4"/>
  <c r="D104" i="4" s="1"/>
  <c r="A104" i="4"/>
  <c r="C104" i="4" s="1"/>
  <c r="B103" i="4"/>
  <c r="D103" i="4" s="1"/>
  <c r="A103" i="4"/>
  <c r="C103" i="4" s="1"/>
  <c r="B102" i="4"/>
  <c r="D102" i="4" s="1"/>
  <c r="A102" i="4"/>
  <c r="C102" i="4" s="1"/>
  <c r="B101" i="4"/>
  <c r="D101" i="4" s="1"/>
  <c r="A101" i="4"/>
  <c r="C101" i="4" s="1"/>
  <c r="B100" i="4"/>
  <c r="D100" i="4" s="1"/>
  <c r="A100" i="4"/>
  <c r="C100" i="4" s="1"/>
  <c r="B99" i="4"/>
  <c r="D99" i="4" s="1"/>
  <c r="A99" i="4"/>
  <c r="C99" i="4" s="1"/>
  <c r="B98" i="4"/>
  <c r="D98" i="4" s="1"/>
  <c r="A98" i="4"/>
  <c r="C98" i="4" s="1"/>
  <c r="B97" i="4"/>
  <c r="D97" i="4" s="1"/>
  <c r="A97" i="4"/>
  <c r="C97" i="4" s="1"/>
  <c r="B96" i="4"/>
  <c r="D96" i="4" s="1"/>
  <c r="A96" i="4"/>
  <c r="C96" i="4" s="1"/>
  <c r="B95" i="4"/>
  <c r="D95" i="4" s="1"/>
  <c r="A95" i="4"/>
  <c r="C95" i="4" s="1"/>
  <c r="B94" i="4"/>
  <c r="D94" i="4" s="1"/>
  <c r="A94" i="4"/>
  <c r="C94" i="4" s="1"/>
  <c r="B93" i="4"/>
  <c r="D93" i="4" s="1"/>
  <c r="A93" i="4"/>
  <c r="C93" i="4" s="1"/>
  <c r="B92" i="4"/>
  <c r="D92" i="4" s="1"/>
  <c r="A92" i="4"/>
  <c r="C92" i="4" s="1"/>
  <c r="B91" i="4"/>
  <c r="D91" i="4" s="1"/>
  <c r="A91" i="4"/>
  <c r="C91" i="4" s="1"/>
  <c r="B90" i="4"/>
  <c r="D90" i="4" s="1"/>
  <c r="A90" i="4"/>
  <c r="C90" i="4" s="1"/>
  <c r="B89" i="4"/>
  <c r="D89" i="4" s="1"/>
  <c r="A89" i="4"/>
  <c r="C89" i="4" s="1"/>
  <c r="B88" i="4"/>
  <c r="D88" i="4" s="1"/>
  <c r="A88" i="4"/>
  <c r="C88" i="4" s="1"/>
  <c r="B87" i="4"/>
  <c r="D87" i="4" s="1"/>
  <c r="A87" i="4"/>
  <c r="C87" i="4" s="1"/>
  <c r="B86" i="4"/>
  <c r="D86" i="4" s="1"/>
  <c r="A86" i="4"/>
  <c r="C86" i="4" s="1"/>
  <c r="B85" i="4"/>
  <c r="D85" i="4" s="1"/>
  <c r="A85" i="4"/>
  <c r="C85" i="4" s="1"/>
  <c r="B84" i="4"/>
  <c r="D84" i="4" s="1"/>
  <c r="A84" i="4"/>
  <c r="C84" i="4" s="1"/>
  <c r="B83" i="4"/>
  <c r="D83" i="4" s="1"/>
  <c r="A83" i="4"/>
  <c r="C83" i="4" s="1"/>
  <c r="B82" i="4"/>
  <c r="D82" i="4" s="1"/>
  <c r="A82" i="4"/>
  <c r="C82" i="4" s="1"/>
  <c r="B81" i="4"/>
  <c r="D81" i="4" s="1"/>
  <c r="A81" i="4"/>
  <c r="C81" i="4" s="1"/>
  <c r="B80" i="4"/>
  <c r="D80" i="4" s="1"/>
  <c r="A80" i="4"/>
  <c r="C80" i="4" s="1"/>
  <c r="B79" i="4"/>
  <c r="D79" i="4" s="1"/>
  <c r="A79" i="4"/>
  <c r="C79" i="4" s="1"/>
  <c r="B78" i="4"/>
  <c r="D78" i="4" s="1"/>
  <c r="A78" i="4"/>
  <c r="C78" i="4" s="1"/>
  <c r="B77" i="4"/>
  <c r="D77" i="4" s="1"/>
  <c r="A77" i="4"/>
  <c r="C77" i="4" s="1"/>
  <c r="B76" i="4"/>
  <c r="D76" i="4" s="1"/>
  <c r="A76" i="4"/>
  <c r="C76" i="4" s="1"/>
  <c r="B75" i="4"/>
  <c r="D75" i="4" s="1"/>
  <c r="A75" i="4"/>
  <c r="C75" i="4" s="1"/>
  <c r="B74" i="4"/>
  <c r="D74" i="4" s="1"/>
  <c r="A74" i="4"/>
  <c r="C74" i="4" s="1"/>
  <c r="B73" i="4"/>
  <c r="D73" i="4" s="1"/>
  <c r="A73" i="4"/>
  <c r="C73" i="4" s="1"/>
  <c r="B72" i="4"/>
  <c r="D72" i="4" s="1"/>
  <c r="A72" i="4"/>
  <c r="C72" i="4" s="1"/>
  <c r="B71" i="4"/>
  <c r="D71" i="4" s="1"/>
  <c r="A71" i="4"/>
  <c r="C71" i="4" s="1"/>
  <c r="B70" i="4"/>
  <c r="D70" i="4" s="1"/>
  <c r="A70" i="4"/>
  <c r="C70" i="4" s="1"/>
  <c r="B69" i="4"/>
  <c r="D69" i="4" s="1"/>
  <c r="A69" i="4"/>
  <c r="C69" i="4" s="1"/>
  <c r="B68" i="4"/>
  <c r="D68" i="4" s="1"/>
  <c r="A68" i="4"/>
  <c r="C68" i="4" s="1"/>
  <c r="B67" i="4"/>
  <c r="D67" i="4" s="1"/>
  <c r="A67" i="4"/>
  <c r="C67" i="4" s="1"/>
  <c r="B66" i="4"/>
  <c r="D66" i="4" s="1"/>
  <c r="A66" i="4"/>
  <c r="C66" i="4" s="1"/>
  <c r="B65" i="4"/>
  <c r="D65" i="4" s="1"/>
  <c r="A65" i="4"/>
  <c r="C65" i="4" s="1"/>
  <c r="B64" i="4"/>
  <c r="D64" i="4" s="1"/>
  <c r="A64" i="4"/>
  <c r="C64" i="4" s="1"/>
  <c r="B63" i="4"/>
  <c r="D63" i="4" s="1"/>
  <c r="A63" i="4"/>
  <c r="C63" i="4" s="1"/>
  <c r="B62" i="4"/>
  <c r="D62" i="4" s="1"/>
  <c r="A62" i="4"/>
  <c r="C62" i="4" s="1"/>
  <c r="B61" i="4"/>
  <c r="D61" i="4" s="1"/>
  <c r="A61" i="4"/>
  <c r="C61" i="4" s="1"/>
  <c r="B60" i="4"/>
  <c r="D60" i="4" s="1"/>
  <c r="A60" i="4"/>
  <c r="C60" i="4" s="1"/>
  <c r="B59" i="4"/>
  <c r="D59" i="4" s="1"/>
  <c r="A59" i="4"/>
  <c r="C59" i="4" s="1"/>
  <c r="B58" i="4"/>
  <c r="D58" i="4" s="1"/>
  <c r="A58" i="4"/>
  <c r="C58" i="4" s="1"/>
  <c r="B57" i="4"/>
  <c r="D57" i="4" s="1"/>
  <c r="A57" i="4"/>
  <c r="C57" i="4" s="1"/>
  <c r="B56" i="4"/>
  <c r="D56" i="4" s="1"/>
  <c r="A56" i="4"/>
  <c r="C56" i="4" s="1"/>
  <c r="B55" i="4"/>
  <c r="D55" i="4" s="1"/>
  <c r="A55" i="4"/>
  <c r="C55" i="4" s="1"/>
  <c r="B54" i="4"/>
  <c r="D54" i="4" s="1"/>
  <c r="A54" i="4"/>
  <c r="C54" i="4" s="1"/>
  <c r="B53" i="4"/>
  <c r="D53" i="4" s="1"/>
  <c r="A53" i="4"/>
  <c r="C53" i="4" s="1"/>
  <c r="B52" i="4"/>
  <c r="D52" i="4" s="1"/>
  <c r="A52" i="4"/>
  <c r="C52" i="4" s="1"/>
  <c r="B51" i="4"/>
  <c r="D51" i="4" s="1"/>
  <c r="A51" i="4"/>
  <c r="C51" i="4" s="1"/>
  <c r="B50" i="4"/>
  <c r="D50" i="4" s="1"/>
  <c r="A50" i="4"/>
  <c r="C50" i="4" s="1"/>
  <c r="B49" i="4"/>
  <c r="D49" i="4" s="1"/>
  <c r="A49" i="4"/>
  <c r="C49" i="4" s="1"/>
  <c r="B48" i="4"/>
  <c r="D48" i="4" s="1"/>
  <c r="A48" i="4"/>
  <c r="C48" i="4" s="1"/>
  <c r="B47" i="4"/>
  <c r="D47" i="4" s="1"/>
  <c r="A47" i="4"/>
  <c r="C47" i="4" s="1"/>
  <c r="B46" i="4"/>
  <c r="D46" i="4" s="1"/>
  <c r="A46" i="4"/>
  <c r="C46" i="4" s="1"/>
  <c r="B45" i="4"/>
  <c r="D45" i="4" s="1"/>
  <c r="A45" i="4"/>
  <c r="C45" i="4" s="1"/>
  <c r="B44" i="4"/>
  <c r="D44" i="4" s="1"/>
  <c r="A44" i="4"/>
  <c r="C44" i="4" s="1"/>
  <c r="B43" i="4"/>
  <c r="D43" i="4" s="1"/>
  <c r="A43" i="4"/>
  <c r="C43" i="4" s="1"/>
  <c r="B42" i="4"/>
  <c r="D42" i="4" s="1"/>
  <c r="A42" i="4"/>
  <c r="C42" i="4" s="1"/>
  <c r="B41" i="4"/>
  <c r="D41" i="4" s="1"/>
  <c r="A41" i="4"/>
  <c r="C41" i="4" s="1"/>
  <c r="B40" i="4"/>
  <c r="D40" i="4" s="1"/>
  <c r="A40" i="4"/>
  <c r="C40" i="4" s="1"/>
  <c r="B39" i="4"/>
  <c r="D39" i="4" s="1"/>
  <c r="A39" i="4"/>
  <c r="C39" i="4" s="1"/>
  <c r="B38" i="4"/>
  <c r="D38" i="4" s="1"/>
  <c r="A38" i="4"/>
  <c r="C38" i="4" s="1"/>
  <c r="B37" i="4"/>
  <c r="D37" i="4" s="1"/>
  <c r="A37" i="4"/>
  <c r="C37" i="4" s="1"/>
  <c r="B36" i="4"/>
  <c r="D36" i="4" s="1"/>
  <c r="A36" i="4"/>
  <c r="C36" i="4" s="1"/>
  <c r="B35" i="4"/>
  <c r="D35" i="4" s="1"/>
  <c r="A35" i="4"/>
  <c r="C35" i="4" s="1"/>
  <c r="B34" i="4"/>
  <c r="D34" i="4" s="1"/>
  <c r="A34" i="4"/>
  <c r="C34" i="4" s="1"/>
  <c r="B33" i="4"/>
  <c r="D33" i="4" s="1"/>
  <c r="A33" i="4"/>
  <c r="C33" i="4" s="1"/>
  <c r="B32" i="4"/>
  <c r="D32" i="4" s="1"/>
  <c r="A32" i="4"/>
  <c r="C32" i="4" s="1"/>
  <c r="B31" i="4"/>
  <c r="D31" i="4" s="1"/>
  <c r="A31" i="4"/>
  <c r="C31" i="4" s="1"/>
  <c r="B30" i="4"/>
  <c r="D30" i="4" s="1"/>
  <c r="A30" i="4"/>
  <c r="C30" i="4" s="1"/>
  <c r="B29" i="4"/>
  <c r="D29" i="4" s="1"/>
  <c r="A29" i="4"/>
  <c r="C29" i="4" s="1"/>
  <c r="B28" i="4"/>
  <c r="D28" i="4" s="1"/>
  <c r="A28" i="4"/>
  <c r="C28" i="4" s="1"/>
  <c r="B27" i="4"/>
  <c r="D27" i="4" s="1"/>
  <c r="A27" i="4"/>
  <c r="C27" i="4" s="1"/>
  <c r="B26" i="4"/>
  <c r="D26" i="4" s="1"/>
  <c r="A26" i="4"/>
  <c r="C26" i="4" s="1"/>
  <c r="B25" i="4"/>
  <c r="D25" i="4" s="1"/>
  <c r="A25" i="4"/>
  <c r="C25" i="4" s="1"/>
  <c r="B24" i="4"/>
  <c r="D24" i="4" s="1"/>
  <c r="A24" i="4"/>
  <c r="C24" i="4" s="1"/>
  <c r="B23" i="4"/>
  <c r="D23" i="4" s="1"/>
  <c r="A23" i="4"/>
  <c r="C23" i="4" s="1"/>
  <c r="B22" i="4"/>
  <c r="D22" i="4" s="1"/>
  <c r="A22" i="4"/>
  <c r="C22" i="4" s="1"/>
  <c r="B21" i="4"/>
  <c r="D21" i="4" s="1"/>
  <c r="A21" i="4"/>
  <c r="C21" i="4" s="1"/>
  <c r="B20" i="4"/>
  <c r="D20" i="4" s="1"/>
  <c r="A20" i="4"/>
  <c r="C20" i="4" s="1"/>
  <c r="B19" i="4"/>
  <c r="D19" i="4" s="1"/>
  <c r="A19" i="4"/>
  <c r="C19" i="4" s="1"/>
  <c r="B18" i="4"/>
  <c r="D18" i="4" s="1"/>
  <c r="A18" i="4"/>
  <c r="C18" i="4" s="1"/>
  <c r="B17" i="4"/>
  <c r="D17" i="4" s="1"/>
  <c r="A17" i="4"/>
  <c r="C17" i="4" s="1"/>
  <c r="B16" i="4"/>
  <c r="D16" i="4" s="1"/>
  <c r="A16" i="4"/>
  <c r="C16" i="4" s="1"/>
  <c r="B15" i="4"/>
  <c r="D15" i="4" s="1"/>
  <c r="A15" i="4"/>
  <c r="C15" i="4" s="1"/>
  <c r="B14" i="4"/>
  <c r="D14" i="4" s="1"/>
  <c r="A14" i="4"/>
  <c r="C14" i="4" s="1"/>
  <c r="B13" i="4"/>
  <c r="D13" i="4" s="1"/>
  <c r="A13" i="4"/>
  <c r="C13" i="4" s="1"/>
  <c r="B12" i="4"/>
  <c r="D12" i="4" s="1"/>
  <c r="A12" i="4"/>
  <c r="C12" i="4" s="1"/>
  <c r="B11" i="4"/>
  <c r="D11" i="4" s="1"/>
  <c r="A11" i="4"/>
  <c r="C11" i="4" s="1"/>
  <c r="B10" i="4"/>
  <c r="D10" i="4" s="1"/>
  <c r="A10" i="4"/>
  <c r="C10" i="4" s="1"/>
  <c r="B9" i="4"/>
  <c r="D9" i="4" s="1"/>
  <c r="A9" i="4"/>
  <c r="C9" i="4" s="1"/>
  <c r="B8" i="4"/>
  <c r="D8" i="4" s="1"/>
  <c r="A8" i="4"/>
  <c r="C8" i="4" s="1"/>
  <c r="B7" i="4"/>
  <c r="D7" i="4" s="1"/>
  <c r="A7" i="4"/>
  <c r="C7" i="4" s="1"/>
  <c r="B6" i="4"/>
  <c r="D6" i="4" s="1"/>
  <c r="A6" i="4"/>
  <c r="C6" i="4" s="1"/>
  <c r="B5" i="4"/>
  <c r="D5" i="4" s="1"/>
  <c r="A5" i="4"/>
  <c r="C5" i="4" s="1"/>
  <c r="B4" i="4"/>
  <c r="D4" i="4" s="1"/>
  <c r="A4" i="4"/>
  <c r="C4" i="4" s="1"/>
  <c r="BL3" i="4"/>
  <c r="B3" i="4"/>
  <c r="D3" i="4" s="1"/>
  <c r="A3" i="4"/>
  <c r="C3" i="4" s="1"/>
  <c r="B2" i="4"/>
  <c r="D2" i="4" s="1"/>
  <c r="A2" i="4"/>
  <c r="C2" i="4" s="1"/>
  <c r="BQ3" i="4" s="1"/>
  <c r="BT3" i="4" s="1"/>
  <c r="Z200" i="3"/>
  <c r="G200" i="3"/>
  <c r="F200" i="3"/>
  <c r="D200" i="3"/>
  <c r="Z199" i="3"/>
  <c r="G199" i="3"/>
  <c r="F199" i="3"/>
  <c r="D199" i="3"/>
  <c r="Z198" i="3"/>
  <c r="G198" i="3"/>
  <c r="F198" i="3"/>
  <c r="D198" i="3"/>
  <c r="Z197" i="3"/>
  <c r="G197" i="3"/>
  <c r="F197" i="3"/>
  <c r="D197" i="3"/>
  <c r="Z196" i="3"/>
  <c r="G196" i="3"/>
  <c r="F196" i="3"/>
  <c r="D196" i="3"/>
  <c r="Z195" i="3"/>
  <c r="G195" i="3"/>
  <c r="F195" i="3"/>
  <c r="D195" i="3"/>
  <c r="Z194" i="3"/>
  <c r="G194" i="3"/>
  <c r="F194" i="3"/>
  <c r="D194" i="3"/>
  <c r="Z193" i="3"/>
  <c r="G193" i="3"/>
  <c r="F193" i="3"/>
  <c r="D193" i="3"/>
  <c r="Z192" i="3"/>
  <c r="G192" i="3"/>
  <c r="F192" i="3"/>
  <c r="D192" i="3"/>
  <c r="Z191" i="3"/>
  <c r="G191" i="3"/>
  <c r="F191" i="3"/>
  <c r="D191" i="3"/>
  <c r="Z190" i="3"/>
  <c r="G190" i="3"/>
  <c r="F190" i="3"/>
  <c r="D190" i="3"/>
  <c r="Z189" i="3"/>
  <c r="G189" i="3"/>
  <c r="F189" i="3"/>
  <c r="D189" i="3"/>
  <c r="Z188" i="3"/>
  <c r="G188" i="3"/>
  <c r="F188" i="3"/>
  <c r="D188" i="3"/>
  <c r="Z187" i="3"/>
  <c r="G187" i="3"/>
  <c r="F187" i="3"/>
  <c r="D187" i="3"/>
  <c r="Z186" i="3"/>
  <c r="G186" i="3"/>
  <c r="F186" i="3"/>
  <c r="D186" i="3"/>
  <c r="Z185" i="3"/>
  <c r="G185" i="3"/>
  <c r="F185" i="3"/>
  <c r="D185" i="3"/>
  <c r="Z184" i="3"/>
  <c r="G184" i="3"/>
  <c r="F184" i="3"/>
  <c r="D184" i="3"/>
  <c r="Z183" i="3"/>
  <c r="G183" i="3"/>
  <c r="F183" i="3"/>
  <c r="D183" i="3"/>
  <c r="Z182" i="3"/>
  <c r="G182" i="3"/>
  <c r="F182" i="3"/>
  <c r="D182" i="3"/>
  <c r="Z181" i="3"/>
  <c r="G181" i="3"/>
  <c r="F181" i="3"/>
  <c r="D181" i="3"/>
  <c r="Z180" i="3"/>
  <c r="G180" i="3"/>
  <c r="F180" i="3"/>
  <c r="D180" i="3"/>
  <c r="Z179" i="3"/>
  <c r="G179" i="3"/>
  <c r="F179" i="3"/>
  <c r="D179" i="3"/>
  <c r="Z178" i="3"/>
  <c r="G178" i="3"/>
  <c r="F178" i="3"/>
  <c r="D178" i="3"/>
  <c r="Z177" i="3"/>
  <c r="G177" i="3"/>
  <c r="F177" i="3"/>
  <c r="D177" i="3"/>
  <c r="Z176" i="3"/>
  <c r="G176" i="3"/>
  <c r="F176" i="3"/>
  <c r="D176" i="3"/>
  <c r="Z175" i="3"/>
  <c r="G175" i="3"/>
  <c r="F175" i="3"/>
  <c r="D175" i="3"/>
  <c r="Z174" i="3"/>
  <c r="G174" i="3"/>
  <c r="F174" i="3"/>
  <c r="D174" i="3"/>
  <c r="Z173" i="3"/>
  <c r="G173" i="3"/>
  <c r="F173" i="3"/>
  <c r="D173" i="3"/>
  <c r="Z172" i="3"/>
  <c r="G172" i="3"/>
  <c r="F172" i="3"/>
  <c r="D172" i="3"/>
  <c r="Z171" i="3"/>
  <c r="G171" i="3"/>
  <c r="F171" i="3"/>
  <c r="D171" i="3"/>
  <c r="Z170" i="3"/>
  <c r="G170" i="3"/>
  <c r="F170" i="3"/>
  <c r="D170" i="3"/>
  <c r="Z169" i="3"/>
  <c r="G169" i="3"/>
  <c r="F169" i="3"/>
  <c r="D169" i="3"/>
  <c r="Z168" i="3"/>
  <c r="G168" i="3"/>
  <c r="F168" i="3"/>
  <c r="D168" i="3"/>
  <c r="Z167" i="3"/>
  <c r="G167" i="3"/>
  <c r="F167" i="3"/>
  <c r="D167" i="3"/>
  <c r="Z166" i="3"/>
  <c r="G166" i="3"/>
  <c r="F166" i="3"/>
  <c r="D166" i="3"/>
  <c r="Z165" i="3"/>
  <c r="G165" i="3"/>
  <c r="F165" i="3"/>
  <c r="D165" i="3"/>
  <c r="Z164" i="3"/>
  <c r="G164" i="3"/>
  <c r="F164" i="3"/>
  <c r="D164" i="3"/>
  <c r="Z163" i="3"/>
  <c r="G163" i="3"/>
  <c r="F163" i="3"/>
  <c r="D163" i="3"/>
  <c r="Z162" i="3"/>
  <c r="G162" i="3"/>
  <c r="F162" i="3"/>
  <c r="D162" i="3"/>
  <c r="Z161" i="3"/>
  <c r="G161" i="3"/>
  <c r="F161" i="3"/>
  <c r="D161" i="3"/>
  <c r="Z160" i="3"/>
  <c r="G160" i="3"/>
  <c r="F160" i="3"/>
  <c r="D160" i="3"/>
  <c r="Z159" i="3"/>
  <c r="G159" i="3"/>
  <c r="F159" i="3"/>
  <c r="D159" i="3"/>
  <c r="Z158" i="3"/>
  <c r="G158" i="3"/>
  <c r="F158" i="3"/>
  <c r="D158" i="3"/>
  <c r="Z157" i="3"/>
  <c r="G157" i="3"/>
  <c r="F157" i="3"/>
  <c r="D157" i="3"/>
  <c r="Z156" i="3"/>
  <c r="G156" i="3"/>
  <c r="F156" i="3"/>
  <c r="D156" i="3"/>
  <c r="Z155" i="3"/>
  <c r="G155" i="3"/>
  <c r="F155" i="3"/>
  <c r="D155" i="3"/>
  <c r="Z154" i="3"/>
  <c r="G154" i="3"/>
  <c r="F154" i="3"/>
  <c r="D154" i="3"/>
  <c r="Z153" i="3"/>
  <c r="G153" i="3"/>
  <c r="F153" i="3"/>
  <c r="D153" i="3"/>
  <c r="Z152" i="3"/>
  <c r="G152" i="3"/>
  <c r="F152" i="3"/>
  <c r="D152" i="3"/>
  <c r="Z151" i="3"/>
  <c r="G151" i="3"/>
  <c r="F151" i="3"/>
  <c r="D151" i="3"/>
  <c r="Z150" i="3"/>
  <c r="G150" i="3"/>
  <c r="F150" i="3"/>
  <c r="D150" i="3"/>
  <c r="Z149" i="3"/>
  <c r="G149" i="3"/>
  <c r="F149" i="3"/>
  <c r="D149" i="3"/>
  <c r="Z148" i="3"/>
  <c r="G148" i="3"/>
  <c r="F148" i="3"/>
  <c r="D148" i="3"/>
  <c r="Z147" i="3"/>
  <c r="G147" i="3"/>
  <c r="F147" i="3"/>
  <c r="D147" i="3"/>
  <c r="Z146" i="3"/>
  <c r="G146" i="3"/>
  <c r="F146" i="3"/>
  <c r="D146" i="3"/>
  <c r="Z145" i="3"/>
  <c r="G145" i="3"/>
  <c r="F145" i="3"/>
  <c r="D145" i="3"/>
  <c r="Z144" i="3"/>
  <c r="G144" i="3"/>
  <c r="F144" i="3"/>
  <c r="D144" i="3"/>
  <c r="Z143" i="3"/>
  <c r="G143" i="3"/>
  <c r="F143" i="3"/>
  <c r="D143" i="3"/>
  <c r="Z142" i="3"/>
  <c r="G142" i="3"/>
  <c r="F142" i="3"/>
  <c r="D142" i="3"/>
  <c r="Z141" i="3"/>
  <c r="G141" i="3"/>
  <c r="F141" i="3"/>
  <c r="D141" i="3"/>
  <c r="Z140" i="3"/>
  <c r="G140" i="3"/>
  <c r="F140" i="3"/>
  <c r="D140" i="3"/>
  <c r="Z139" i="3"/>
  <c r="G139" i="3"/>
  <c r="F139" i="3"/>
  <c r="D139" i="3"/>
  <c r="Z138" i="3"/>
  <c r="G138" i="3"/>
  <c r="F138" i="3"/>
  <c r="D138" i="3"/>
  <c r="Z137" i="3"/>
  <c r="G137" i="3"/>
  <c r="F137" i="3"/>
  <c r="D137" i="3"/>
  <c r="Z136" i="3"/>
  <c r="G136" i="3"/>
  <c r="F136" i="3"/>
  <c r="D136" i="3"/>
  <c r="Z135" i="3"/>
  <c r="G135" i="3"/>
  <c r="F135" i="3"/>
  <c r="D135" i="3"/>
  <c r="Z134" i="3"/>
  <c r="G134" i="3"/>
  <c r="F134" i="3"/>
  <c r="D134" i="3"/>
  <c r="Z133" i="3"/>
  <c r="G133" i="3"/>
  <c r="F133" i="3"/>
  <c r="D133" i="3"/>
  <c r="Z132" i="3"/>
  <c r="G132" i="3"/>
  <c r="F132" i="3"/>
  <c r="D132" i="3"/>
  <c r="Z131" i="3"/>
  <c r="G131" i="3"/>
  <c r="F131" i="3"/>
  <c r="D131" i="3"/>
  <c r="Z130" i="3"/>
  <c r="G130" i="3"/>
  <c r="F130" i="3"/>
  <c r="D130" i="3"/>
  <c r="Z129" i="3"/>
  <c r="G129" i="3"/>
  <c r="F129" i="3"/>
  <c r="D129" i="3"/>
  <c r="Z128" i="3"/>
  <c r="G128" i="3"/>
  <c r="F128" i="3"/>
  <c r="D128" i="3"/>
  <c r="Z127" i="3"/>
  <c r="G127" i="3"/>
  <c r="F127" i="3"/>
  <c r="D127" i="3"/>
  <c r="Z126" i="3"/>
  <c r="G126" i="3"/>
  <c r="F126" i="3"/>
  <c r="D126" i="3"/>
  <c r="Z125" i="3"/>
  <c r="G125" i="3"/>
  <c r="F125" i="3"/>
  <c r="D125" i="3"/>
  <c r="Z124" i="3"/>
  <c r="G124" i="3"/>
  <c r="F124" i="3"/>
  <c r="D124" i="3"/>
  <c r="Z123" i="3"/>
  <c r="G123" i="3"/>
  <c r="F123" i="3"/>
  <c r="D123" i="3"/>
  <c r="Z122" i="3"/>
  <c r="G122" i="3"/>
  <c r="F122" i="3"/>
  <c r="D122" i="3"/>
  <c r="Z121" i="3"/>
  <c r="G121" i="3"/>
  <c r="F121" i="3"/>
  <c r="D121" i="3"/>
  <c r="Z120" i="3"/>
  <c r="G120" i="3"/>
  <c r="F120" i="3"/>
  <c r="D120" i="3"/>
  <c r="Z119" i="3"/>
  <c r="G119" i="3"/>
  <c r="F119" i="3"/>
  <c r="D119" i="3"/>
  <c r="Z118" i="3"/>
  <c r="G118" i="3"/>
  <c r="F118" i="3"/>
  <c r="D118" i="3"/>
  <c r="Z117" i="3"/>
  <c r="G117" i="3"/>
  <c r="F117" i="3"/>
  <c r="D117" i="3"/>
  <c r="Z116" i="3"/>
  <c r="G116" i="3"/>
  <c r="F116" i="3"/>
  <c r="D116" i="3"/>
  <c r="Z115" i="3"/>
  <c r="G115" i="3"/>
  <c r="F115" i="3"/>
  <c r="D115" i="3"/>
  <c r="Z114" i="3"/>
  <c r="G114" i="3"/>
  <c r="F114" i="3"/>
  <c r="D114" i="3"/>
  <c r="Z113" i="3"/>
  <c r="G113" i="3"/>
  <c r="F113" i="3"/>
  <c r="D113" i="3"/>
  <c r="Z112" i="3"/>
  <c r="G112" i="3"/>
  <c r="F112" i="3"/>
  <c r="D112" i="3"/>
  <c r="Z111" i="3"/>
  <c r="G111" i="3"/>
  <c r="F111" i="3"/>
  <c r="D111" i="3"/>
  <c r="Z110" i="3"/>
  <c r="G110" i="3"/>
  <c r="F110" i="3"/>
  <c r="D110" i="3"/>
  <c r="Z109" i="3"/>
  <c r="G109" i="3"/>
  <c r="F109" i="3"/>
  <c r="D109" i="3"/>
  <c r="Z108" i="3"/>
  <c r="G108" i="3"/>
  <c r="F108" i="3"/>
  <c r="D108" i="3"/>
  <c r="Z107" i="3"/>
  <c r="G107" i="3"/>
  <c r="F107" i="3"/>
  <c r="D107" i="3"/>
  <c r="Z106" i="3"/>
  <c r="G106" i="3"/>
  <c r="F106" i="3"/>
  <c r="D106" i="3"/>
  <c r="Z105" i="3"/>
  <c r="G105" i="3"/>
  <c r="F105" i="3"/>
  <c r="D105" i="3"/>
  <c r="Z104" i="3"/>
  <c r="G104" i="3"/>
  <c r="F104" i="3"/>
  <c r="D104" i="3"/>
  <c r="Z103" i="3"/>
  <c r="G103" i="3"/>
  <c r="F103" i="3"/>
  <c r="D103" i="3"/>
  <c r="Z102" i="3"/>
  <c r="G102" i="3"/>
  <c r="F102" i="3"/>
  <c r="D102" i="3"/>
  <c r="Z101" i="3"/>
  <c r="G101" i="3"/>
  <c r="F101" i="3"/>
  <c r="D101" i="3"/>
  <c r="Z100" i="3"/>
  <c r="G100" i="3"/>
  <c r="F100" i="3"/>
  <c r="D100" i="3"/>
  <c r="Z99" i="3"/>
  <c r="G99" i="3"/>
  <c r="F99" i="3"/>
  <c r="D99" i="3"/>
  <c r="Z98" i="3"/>
  <c r="G98" i="3"/>
  <c r="F98" i="3"/>
  <c r="D98" i="3"/>
  <c r="Z97" i="3"/>
  <c r="G97" i="3"/>
  <c r="F97" i="3"/>
  <c r="D97" i="3"/>
  <c r="Z96" i="3"/>
  <c r="G96" i="3"/>
  <c r="F96" i="3"/>
  <c r="D96" i="3"/>
  <c r="Z95" i="3"/>
  <c r="G95" i="3"/>
  <c r="F95" i="3"/>
  <c r="D95" i="3"/>
  <c r="Z94" i="3"/>
  <c r="G94" i="3"/>
  <c r="F94" i="3"/>
  <c r="D94" i="3"/>
  <c r="Z93" i="3"/>
  <c r="G93" i="3"/>
  <c r="F93" i="3"/>
  <c r="D93" i="3"/>
  <c r="Z92" i="3"/>
  <c r="G92" i="3"/>
  <c r="F92" i="3"/>
  <c r="D92" i="3"/>
  <c r="Z91" i="3"/>
  <c r="G91" i="3"/>
  <c r="F91" i="3"/>
  <c r="D91" i="3"/>
  <c r="Z90" i="3"/>
  <c r="G90" i="3"/>
  <c r="F90" i="3"/>
  <c r="D90" i="3"/>
  <c r="Z89" i="3"/>
  <c r="G89" i="3"/>
  <c r="F89" i="3"/>
  <c r="D89" i="3"/>
  <c r="Z88" i="3"/>
  <c r="G88" i="3"/>
  <c r="F88" i="3"/>
  <c r="D88" i="3"/>
  <c r="Z87" i="3"/>
  <c r="G87" i="3"/>
  <c r="F87" i="3"/>
  <c r="D87" i="3"/>
  <c r="Z86" i="3"/>
  <c r="G86" i="3"/>
  <c r="F86" i="3"/>
  <c r="D86" i="3"/>
  <c r="Z85" i="3"/>
  <c r="G85" i="3"/>
  <c r="F85" i="3"/>
  <c r="D85" i="3"/>
  <c r="Z84" i="3"/>
  <c r="G84" i="3"/>
  <c r="F84" i="3"/>
  <c r="D84" i="3"/>
  <c r="Z83" i="3"/>
  <c r="G83" i="3"/>
  <c r="F83" i="3"/>
  <c r="D83" i="3"/>
  <c r="Z82" i="3"/>
  <c r="G82" i="3"/>
  <c r="F82" i="3"/>
  <c r="D82" i="3"/>
  <c r="Z81" i="3"/>
  <c r="G81" i="3"/>
  <c r="F81" i="3"/>
  <c r="D81" i="3"/>
  <c r="Z80" i="3"/>
  <c r="G80" i="3"/>
  <c r="F80" i="3"/>
  <c r="D80" i="3"/>
  <c r="Z79" i="3"/>
  <c r="G79" i="3"/>
  <c r="F79" i="3"/>
  <c r="D79" i="3"/>
  <c r="Z78" i="3"/>
  <c r="G78" i="3"/>
  <c r="F78" i="3"/>
  <c r="D78" i="3"/>
  <c r="Z77" i="3"/>
  <c r="G77" i="3"/>
  <c r="F77" i="3"/>
  <c r="D77" i="3"/>
  <c r="Z76" i="3"/>
  <c r="G76" i="3"/>
  <c r="F76" i="3"/>
  <c r="D76" i="3"/>
  <c r="Z75" i="3"/>
  <c r="G75" i="3"/>
  <c r="F75" i="3"/>
  <c r="D75" i="3"/>
  <c r="Z74" i="3"/>
  <c r="G74" i="3"/>
  <c r="F74" i="3"/>
  <c r="D74" i="3"/>
  <c r="Z73" i="3"/>
  <c r="G73" i="3"/>
  <c r="F73" i="3"/>
  <c r="D73" i="3"/>
  <c r="Z72" i="3"/>
  <c r="G72" i="3"/>
  <c r="F72" i="3"/>
  <c r="D72" i="3"/>
  <c r="Z71" i="3"/>
  <c r="G71" i="3"/>
  <c r="F71" i="3"/>
  <c r="D71" i="3"/>
  <c r="Z70" i="3"/>
  <c r="G70" i="3"/>
  <c r="F70" i="3"/>
  <c r="D70" i="3"/>
  <c r="Z69" i="3"/>
  <c r="G69" i="3"/>
  <c r="F69" i="3"/>
  <c r="D69" i="3"/>
  <c r="Z68" i="3"/>
  <c r="G68" i="3"/>
  <c r="F68" i="3"/>
  <c r="D68" i="3"/>
  <c r="Z67" i="3"/>
  <c r="G67" i="3"/>
  <c r="F67" i="3"/>
  <c r="D67" i="3"/>
  <c r="Z66" i="3"/>
  <c r="G66" i="3"/>
  <c r="F66" i="3"/>
  <c r="D66" i="3"/>
  <c r="Z65" i="3"/>
  <c r="G65" i="3"/>
  <c r="F65" i="3"/>
  <c r="D65" i="3"/>
  <c r="Z64" i="3"/>
  <c r="G64" i="3"/>
  <c r="F64" i="3"/>
  <c r="D64" i="3"/>
  <c r="Z63" i="3"/>
  <c r="G63" i="3"/>
  <c r="F63" i="3"/>
  <c r="D63" i="3"/>
  <c r="Z62" i="3"/>
  <c r="G62" i="3"/>
  <c r="F62" i="3"/>
  <c r="D62" i="3"/>
  <c r="Z61" i="3"/>
  <c r="G61" i="3"/>
  <c r="F61" i="3"/>
  <c r="D61" i="3"/>
  <c r="Z60" i="3"/>
  <c r="G60" i="3"/>
  <c r="F60" i="3"/>
  <c r="D60" i="3"/>
  <c r="Z59" i="3"/>
  <c r="G59" i="3"/>
  <c r="F59" i="3"/>
  <c r="D59" i="3"/>
  <c r="Z58" i="3"/>
  <c r="G58" i="3"/>
  <c r="F58" i="3"/>
  <c r="D58" i="3"/>
  <c r="Z57" i="3"/>
  <c r="G57" i="3"/>
  <c r="F57" i="3"/>
  <c r="D57" i="3"/>
  <c r="Z56" i="3"/>
  <c r="G56" i="3"/>
  <c r="F56" i="3"/>
  <c r="D56" i="3"/>
  <c r="Z55" i="3"/>
  <c r="G55" i="3"/>
  <c r="F55" i="3"/>
  <c r="D55" i="3"/>
  <c r="Z54" i="3"/>
  <c r="G54" i="3"/>
  <c r="F54" i="3"/>
  <c r="D54" i="3"/>
  <c r="Z53" i="3"/>
  <c r="G53" i="3"/>
  <c r="F53" i="3"/>
  <c r="D53" i="3"/>
  <c r="Z52" i="3"/>
  <c r="G52" i="3"/>
  <c r="F52" i="3"/>
  <c r="D52" i="3"/>
  <c r="Z51" i="3"/>
  <c r="G51" i="3"/>
  <c r="F51" i="3"/>
  <c r="D51" i="3"/>
  <c r="Z50" i="3"/>
  <c r="G50" i="3"/>
  <c r="F50" i="3"/>
  <c r="D50" i="3"/>
  <c r="Z49" i="3"/>
  <c r="G49" i="3"/>
  <c r="F49" i="3"/>
  <c r="D49" i="3"/>
  <c r="Z48" i="3"/>
  <c r="G48" i="3"/>
  <c r="F48" i="3"/>
  <c r="D48" i="3"/>
  <c r="Z47" i="3"/>
  <c r="G47" i="3"/>
  <c r="F47" i="3"/>
  <c r="D47" i="3"/>
  <c r="Z46" i="3"/>
  <c r="G46" i="3"/>
  <c r="F46" i="3"/>
  <c r="D46" i="3"/>
  <c r="Z45" i="3"/>
  <c r="G45" i="3"/>
  <c r="F45" i="3"/>
  <c r="D45" i="3"/>
  <c r="Z44" i="3"/>
  <c r="G44" i="3"/>
  <c r="F44" i="3"/>
  <c r="D44" i="3"/>
  <c r="Z43" i="3"/>
  <c r="G43" i="3"/>
  <c r="F43" i="3"/>
  <c r="D43" i="3"/>
  <c r="Z42" i="3"/>
  <c r="G42" i="3"/>
  <c r="F42" i="3"/>
  <c r="D42" i="3"/>
  <c r="Z41" i="3"/>
  <c r="G41" i="3"/>
  <c r="F41" i="3"/>
  <c r="D41" i="3"/>
  <c r="Z40" i="3"/>
  <c r="G40" i="3"/>
  <c r="F40" i="3"/>
  <c r="D40" i="3"/>
  <c r="Z39" i="3"/>
  <c r="G39" i="3"/>
  <c r="F39" i="3"/>
  <c r="D39" i="3"/>
  <c r="Z38" i="3"/>
  <c r="G38" i="3"/>
  <c r="F38" i="3"/>
  <c r="D38" i="3"/>
  <c r="Z37" i="3"/>
  <c r="G37" i="3"/>
  <c r="F37" i="3"/>
  <c r="D37" i="3"/>
  <c r="Z36" i="3"/>
  <c r="G36" i="3"/>
  <c r="F36" i="3"/>
  <c r="D36" i="3"/>
  <c r="Z35" i="3"/>
  <c r="G35" i="3"/>
  <c r="F35" i="3"/>
  <c r="D35" i="3"/>
  <c r="Z34" i="3"/>
  <c r="G34" i="3"/>
  <c r="F34" i="3"/>
  <c r="D34" i="3"/>
  <c r="Z33" i="3"/>
  <c r="G33" i="3"/>
  <c r="F33" i="3"/>
  <c r="D33" i="3"/>
  <c r="Z32" i="3"/>
  <c r="G32" i="3"/>
  <c r="F32" i="3"/>
  <c r="D32" i="3"/>
  <c r="Z31" i="3"/>
  <c r="G31" i="3"/>
  <c r="F31" i="3"/>
  <c r="D31" i="3"/>
  <c r="Z30" i="3"/>
  <c r="G30" i="3"/>
  <c r="F30" i="3"/>
  <c r="D30" i="3"/>
  <c r="Z29" i="3"/>
  <c r="G29" i="3"/>
  <c r="F29" i="3"/>
  <c r="D29" i="3"/>
  <c r="Z28" i="3"/>
  <c r="G28" i="3"/>
  <c r="F28" i="3"/>
  <c r="D28" i="3"/>
  <c r="Z27" i="3"/>
  <c r="G27" i="3"/>
  <c r="F27" i="3"/>
  <c r="D27" i="3"/>
  <c r="Z26" i="3"/>
  <c r="G26" i="3"/>
  <c r="F26" i="3"/>
  <c r="D26" i="3"/>
  <c r="Z25" i="3"/>
  <c r="G25" i="3"/>
  <c r="F25" i="3"/>
  <c r="D25" i="3"/>
  <c r="Z24" i="3"/>
  <c r="G24" i="3"/>
  <c r="F24" i="3"/>
  <c r="D24" i="3"/>
  <c r="Z23" i="3"/>
  <c r="G23" i="3"/>
  <c r="F23" i="3"/>
  <c r="D23" i="3"/>
  <c r="Z22" i="3"/>
  <c r="G22" i="3"/>
  <c r="F22" i="3"/>
  <c r="D22" i="3"/>
  <c r="Z21" i="3"/>
  <c r="G21" i="3"/>
  <c r="F21" i="3"/>
  <c r="D21" i="3"/>
  <c r="Z20" i="3"/>
  <c r="G20" i="3"/>
  <c r="F20" i="3"/>
  <c r="D20" i="3"/>
  <c r="Z19" i="3"/>
  <c r="G19" i="3"/>
  <c r="F19" i="3"/>
  <c r="D19" i="3"/>
  <c r="Z18" i="3"/>
  <c r="G18" i="3"/>
  <c r="F18" i="3"/>
  <c r="D18" i="3"/>
  <c r="Z17" i="3"/>
  <c r="G17" i="3"/>
  <c r="F17" i="3"/>
  <c r="D17" i="3"/>
  <c r="Z16" i="3"/>
  <c r="G16" i="3"/>
  <c r="F16" i="3"/>
  <c r="D16" i="3"/>
  <c r="Z15" i="3"/>
  <c r="G15" i="3"/>
  <c r="F15" i="3"/>
  <c r="D15" i="3"/>
  <c r="Z14" i="3"/>
  <c r="G14" i="3"/>
  <c r="F14" i="3"/>
  <c r="D14" i="3"/>
  <c r="Z13" i="3"/>
  <c r="G13" i="3"/>
  <c r="F13" i="3"/>
  <c r="D13" i="3"/>
  <c r="Z12" i="3"/>
  <c r="G12" i="3"/>
  <c r="F12" i="3"/>
  <c r="D12" i="3"/>
  <c r="Z11" i="3"/>
  <c r="G11" i="3"/>
  <c r="F11" i="3"/>
  <c r="D11" i="3"/>
  <c r="Z10" i="3"/>
  <c r="G10" i="3"/>
  <c r="F10" i="3"/>
  <c r="D10" i="3"/>
  <c r="Z9" i="3"/>
  <c r="G9" i="3"/>
  <c r="F9" i="3"/>
  <c r="D9" i="3"/>
  <c r="Z8" i="3"/>
  <c r="G8" i="3"/>
  <c r="F8" i="3"/>
  <c r="D8" i="3"/>
  <c r="Z7" i="3"/>
  <c r="G7" i="3"/>
  <c r="F7" i="3"/>
  <c r="D7" i="3"/>
  <c r="Z6" i="3"/>
  <c r="G6" i="3"/>
  <c r="F6" i="3"/>
  <c r="D6" i="3"/>
  <c r="Z5" i="3"/>
  <c r="G5" i="3"/>
  <c r="F5" i="3"/>
  <c r="D5" i="3"/>
  <c r="Z4" i="3"/>
  <c r="G4" i="3"/>
  <c r="F4" i="3"/>
  <c r="D4" i="3"/>
  <c r="AK3" i="3"/>
  <c r="Z3" i="3"/>
  <c r="G3" i="3"/>
  <c r="F3" i="3"/>
  <c r="D3" i="3"/>
  <c r="Z2" i="3"/>
  <c r="G2" i="3"/>
  <c r="F2" i="3"/>
  <c r="D2" i="3"/>
  <c r="AM1" i="3"/>
  <c r="AL1" i="3"/>
  <c r="AK1" i="3"/>
  <c r="AJ1" i="3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C6" i="2"/>
  <c r="D5" i="2"/>
  <c r="C5" i="2"/>
  <c r="D4" i="2"/>
  <c r="D3" i="2"/>
  <c r="C3" i="2"/>
  <c r="J14" i="1"/>
  <c r="J13" i="1"/>
  <c r="J9" i="1"/>
  <c r="J7" i="1"/>
  <c r="J8" i="1" s="1"/>
  <c r="J5" i="1"/>
  <c r="J2" i="1"/>
  <c r="F200" i="4" l="1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J10" i="1"/>
  <c r="J19" i="1"/>
  <c r="J18" i="1"/>
  <c r="J17" i="1"/>
  <c r="J16" i="1"/>
  <c r="J15" i="1"/>
  <c r="C4" i="2"/>
  <c r="C7" i="2" s="1"/>
  <c r="C11" i="2"/>
  <c r="C8" i="2"/>
  <c r="C9" i="2" s="1"/>
  <c r="C10" i="2" s="1"/>
  <c r="C14" i="2"/>
  <c r="E2" i="3"/>
  <c r="H2" i="3" s="1"/>
  <c r="L2" i="3"/>
  <c r="I2" i="3"/>
  <c r="J2" i="3" s="1"/>
  <c r="K2" i="3" s="1"/>
  <c r="O2" i="3"/>
  <c r="E3" i="3"/>
  <c r="H3" i="3" s="1"/>
  <c r="L3" i="3"/>
  <c r="I3" i="3"/>
  <c r="J3" i="3" s="1"/>
  <c r="K3" i="3" s="1"/>
  <c r="O3" i="3"/>
  <c r="E4" i="3"/>
  <c r="H4" i="3" s="1"/>
  <c r="L4" i="3"/>
  <c r="I4" i="3"/>
  <c r="J4" i="3" s="1"/>
  <c r="K4" i="3" s="1"/>
  <c r="O4" i="3"/>
  <c r="E5" i="3"/>
  <c r="H5" i="3" s="1"/>
  <c r="L5" i="3"/>
  <c r="I5" i="3"/>
  <c r="J5" i="3" s="1"/>
  <c r="K5" i="3" s="1"/>
  <c r="O5" i="3"/>
  <c r="E6" i="3"/>
  <c r="H6" i="3" s="1"/>
  <c r="L6" i="3"/>
  <c r="I6" i="3"/>
  <c r="J6" i="3" s="1"/>
  <c r="K6" i="3" s="1"/>
  <c r="O6" i="3"/>
  <c r="E7" i="3"/>
  <c r="H7" i="3" s="1"/>
  <c r="L7" i="3"/>
  <c r="I7" i="3"/>
  <c r="J7" i="3" s="1"/>
  <c r="K7" i="3" s="1"/>
  <c r="O7" i="3"/>
  <c r="E8" i="3"/>
  <c r="H8" i="3" s="1"/>
  <c r="L8" i="3"/>
  <c r="I8" i="3"/>
  <c r="J8" i="3" s="1"/>
  <c r="K8" i="3" s="1"/>
  <c r="O8" i="3"/>
  <c r="E9" i="3"/>
  <c r="H9" i="3" s="1"/>
  <c r="L9" i="3"/>
  <c r="I9" i="3"/>
  <c r="J9" i="3" s="1"/>
  <c r="K9" i="3" s="1"/>
  <c r="O9" i="3"/>
  <c r="E10" i="3"/>
  <c r="H10" i="3" s="1"/>
  <c r="L10" i="3"/>
  <c r="I10" i="3"/>
  <c r="J10" i="3" s="1"/>
  <c r="K10" i="3" s="1"/>
  <c r="O10" i="3"/>
  <c r="E11" i="3"/>
  <c r="H11" i="3" s="1"/>
  <c r="L11" i="3"/>
  <c r="I11" i="3"/>
  <c r="J11" i="3" s="1"/>
  <c r="K11" i="3" s="1"/>
  <c r="O11" i="3"/>
  <c r="E12" i="3"/>
  <c r="H12" i="3" s="1"/>
  <c r="L12" i="3"/>
  <c r="I12" i="3"/>
  <c r="J12" i="3" s="1"/>
  <c r="K12" i="3" s="1"/>
  <c r="O12" i="3"/>
  <c r="E13" i="3"/>
  <c r="H13" i="3" s="1"/>
  <c r="L13" i="3"/>
  <c r="I13" i="3"/>
  <c r="J13" i="3" s="1"/>
  <c r="K13" i="3" s="1"/>
  <c r="O13" i="3"/>
  <c r="E14" i="3"/>
  <c r="H14" i="3" s="1"/>
  <c r="L14" i="3"/>
  <c r="I14" i="3"/>
  <c r="J14" i="3" s="1"/>
  <c r="K14" i="3" s="1"/>
  <c r="O14" i="3"/>
  <c r="E15" i="3"/>
  <c r="H15" i="3" s="1"/>
  <c r="L15" i="3"/>
  <c r="I15" i="3"/>
  <c r="J15" i="3" s="1"/>
  <c r="K15" i="3" s="1"/>
  <c r="O15" i="3"/>
  <c r="E16" i="3"/>
  <c r="H16" i="3" s="1"/>
  <c r="L16" i="3"/>
  <c r="I16" i="3"/>
  <c r="J16" i="3" s="1"/>
  <c r="K16" i="3" s="1"/>
  <c r="O16" i="3"/>
  <c r="E17" i="3"/>
  <c r="H17" i="3" s="1"/>
  <c r="L17" i="3"/>
  <c r="I17" i="3"/>
  <c r="J17" i="3" s="1"/>
  <c r="K17" i="3" s="1"/>
  <c r="O17" i="3"/>
  <c r="E18" i="3"/>
  <c r="H18" i="3" s="1"/>
  <c r="L18" i="3"/>
  <c r="I18" i="3"/>
  <c r="J18" i="3" s="1"/>
  <c r="K18" i="3" s="1"/>
  <c r="O18" i="3"/>
  <c r="E19" i="3"/>
  <c r="H19" i="3" s="1"/>
  <c r="L19" i="3"/>
  <c r="I19" i="3"/>
  <c r="J19" i="3" s="1"/>
  <c r="K19" i="3" s="1"/>
  <c r="O19" i="3"/>
  <c r="E20" i="3"/>
  <c r="H20" i="3" s="1"/>
  <c r="L20" i="3"/>
  <c r="I20" i="3"/>
  <c r="J20" i="3" s="1"/>
  <c r="K20" i="3" s="1"/>
  <c r="O20" i="3"/>
  <c r="E21" i="3"/>
  <c r="H21" i="3" s="1"/>
  <c r="L21" i="3"/>
  <c r="I21" i="3"/>
  <c r="J21" i="3" s="1"/>
  <c r="K21" i="3" s="1"/>
  <c r="O21" i="3"/>
  <c r="E22" i="3"/>
  <c r="H22" i="3" s="1"/>
  <c r="L22" i="3"/>
  <c r="I22" i="3"/>
  <c r="J22" i="3" s="1"/>
  <c r="K22" i="3" s="1"/>
  <c r="O22" i="3"/>
  <c r="E23" i="3"/>
  <c r="H23" i="3" s="1"/>
  <c r="L23" i="3"/>
  <c r="I23" i="3"/>
  <c r="J23" i="3" s="1"/>
  <c r="K23" i="3" s="1"/>
  <c r="O23" i="3"/>
  <c r="E24" i="3"/>
  <c r="H24" i="3" s="1"/>
  <c r="L24" i="3"/>
  <c r="I24" i="3"/>
  <c r="J24" i="3" s="1"/>
  <c r="K24" i="3" s="1"/>
  <c r="O24" i="3"/>
  <c r="E25" i="3"/>
  <c r="H25" i="3" s="1"/>
  <c r="L25" i="3"/>
  <c r="I25" i="3"/>
  <c r="J25" i="3" s="1"/>
  <c r="K25" i="3" s="1"/>
  <c r="O25" i="3"/>
  <c r="E26" i="3"/>
  <c r="H26" i="3" s="1"/>
  <c r="L26" i="3"/>
  <c r="I26" i="3"/>
  <c r="J26" i="3" s="1"/>
  <c r="K26" i="3" s="1"/>
  <c r="O26" i="3"/>
  <c r="E27" i="3"/>
  <c r="H27" i="3" s="1"/>
  <c r="L27" i="3"/>
  <c r="I27" i="3"/>
  <c r="J27" i="3" s="1"/>
  <c r="K27" i="3" s="1"/>
  <c r="O27" i="3"/>
  <c r="E28" i="3"/>
  <c r="H28" i="3" s="1"/>
  <c r="L28" i="3"/>
  <c r="I28" i="3"/>
  <c r="J28" i="3" s="1"/>
  <c r="K28" i="3" s="1"/>
  <c r="O28" i="3"/>
  <c r="E29" i="3"/>
  <c r="H29" i="3" s="1"/>
  <c r="L29" i="3"/>
  <c r="I29" i="3"/>
  <c r="J29" i="3" s="1"/>
  <c r="K29" i="3" s="1"/>
  <c r="O29" i="3"/>
  <c r="E30" i="3"/>
  <c r="H30" i="3" s="1"/>
  <c r="L30" i="3"/>
  <c r="I30" i="3"/>
  <c r="J30" i="3" s="1"/>
  <c r="K30" i="3" s="1"/>
  <c r="O30" i="3"/>
  <c r="E31" i="3"/>
  <c r="H31" i="3" s="1"/>
  <c r="L31" i="3"/>
  <c r="I31" i="3"/>
  <c r="J31" i="3" s="1"/>
  <c r="K31" i="3" s="1"/>
  <c r="O31" i="3"/>
  <c r="E32" i="3"/>
  <c r="H32" i="3" s="1"/>
  <c r="L32" i="3"/>
  <c r="I32" i="3"/>
  <c r="J32" i="3" s="1"/>
  <c r="K32" i="3" s="1"/>
  <c r="O32" i="3"/>
  <c r="E33" i="3"/>
  <c r="H33" i="3" s="1"/>
  <c r="L33" i="3"/>
  <c r="I33" i="3"/>
  <c r="J33" i="3" s="1"/>
  <c r="K33" i="3" s="1"/>
  <c r="O33" i="3"/>
  <c r="E34" i="3"/>
  <c r="H34" i="3" s="1"/>
  <c r="L34" i="3"/>
  <c r="I34" i="3"/>
  <c r="J34" i="3" s="1"/>
  <c r="K34" i="3" s="1"/>
  <c r="O34" i="3"/>
  <c r="E35" i="3"/>
  <c r="H35" i="3" s="1"/>
  <c r="L35" i="3"/>
  <c r="I35" i="3"/>
  <c r="J35" i="3" s="1"/>
  <c r="K35" i="3" s="1"/>
  <c r="O35" i="3"/>
  <c r="E36" i="3"/>
  <c r="H36" i="3" s="1"/>
  <c r="L36" i="3"/>
  <c r="I36" i="3"/>
  <c r="J36" i="3" s="1"/>
  <c r="K36" i="3" s="1"/>
  <c r="O36" i="3"/>
  <c r="E37" i="3"/>
  <c r="H37" i="3" s="1"/>
  <c r="L37" i="3"/>
  <c r="I37" i="3"/>
  <c r="J37" i="3" s="1"/>
  <c r="K37" i="3" s="1"/>
  <c r="O37" i="3"/>
  <c r="E38" i="3"/>
  <c r="H38" i="3" s="1"/>
  <c r="L38" i="3"/>
  <c r="I38" i="3"/>
  <c r="J38" i="3" s="1"/>
  <c r="K38" i="3" s="1"/>
  <c r="O38" i="3"/>
  <c r="E39" i="3"/>
  <c r="H39" i="3" s="1"/>
  <c r="L39" i="3"/>
  <c r="I39" i="3"/>
  <c r="J39" i="3" s="1"/>
  <c r="K39" i="3" s="1"/>
  <c r="O39" i="3"/>
  <c r="E40" i="3"/>
  <c r="H40" i="3" s="1"/>
  <c r="L40" i="3"/>
  <c r="I40" i="3"/>
  <c r="J40" i="3" s="1"/>
  <c r="K40" i="3" s="1"/>
  <c r="O40" i="3"/>
  <c r="E41" i="3"/>
  <c r="H41" i="3" s="1"/>
  <c r="L41" i="3"/>
  <c r="I41" i="3"/>
  <c r="J41" i="3" s="1"/>
  <c r="K41" i="3" s="1"/>
  <c r="O41" i="3"/>
  <c r="E42" i="3"/>
  <c r="H42" i="3" s="1"/>
  <c r="L42" i="3"/>
  <c r="I42" i="3"/>
  <c r="J42" i="3" s="1"/>
  <c r="K42" i="3" s="1"/>
  <c r="O42" i="3"/>
  <c r="E43" i="3"/>
  <c r="H43" i="3" s="1"/>
  <c r="L43" i="3"/>
  <c r="I43" i="3"/>
  <c r="J43" i="3" s="1"/>
  <c r="K43" i="3" s="1"/>
  <c r="O43" i="3"/>
  <c r="E44" i="3"/>
  <c r="H44" i="3" s="1"/>
  <c r="L44" i="3"/>
  <c r="I44" i="3"/>
  <c r="J44" i="3" s="1"/>
  <c r="K44" i="3" s="1"/>
  <c r="O44" i="3"/>
  <c r="E45" i="3"/>
  <c r="H45" i="3" s="1"/>
  <c r="L45" i="3"/>
  <c r="I45" i="3"/>
  <c r="J45" i="3" s="1"/>
  <c r="K45" i="3" s="1"/>
  <c r="O45" i="3"/>
  <c r="E46" i="3"/>
  <c r="H46" i="3" s="1"/>
  <c r="L46" i="3"/>
  <c r="I46" i="3"/>
  <c r="J46" i="3" s="1"/>
  <c r="K46" i="3" s="1"/>
  <c r="O46" i="3"/>
  <c r="E47" i="3"/>
  <c r="H47" i="3" s="1"/>
  <c r="L47" i="3"/>
  <c r="I47" i="3"/>
  <c r="J47" i="3" s="1"/>
  <c r="K47" i="3" s="1"/>
  <c r="O47" i="3"/>
  <c r="E48" i="3"/>
  <c r="H48" i="3" s="1"/>
  <c r="L48" i="3"/>
  <c r="I48" i="3"/>
  <c r="J48" i="3" s="1"/>
  <c r="K48" i="3" s="1"/>
  <c r="O48" i="3"/>
  <c r="E49" i="3"/>
  <c r="H49" i="3" s="1"/>
  <c r="L49" i="3"/>
  <c r="I49" i="3"/>
  <c r="J49" i="3" s="1"/>
  <c r="K49" i="3" s="1"/>
  <c r="O49" i="3"/>
  <c r="E50" i="3"/>
  <c r="H50" i="3" s="1"/>
  <c r="L50" i="3"/>
  <c r="I50" i="3"/>
  <c r="J50" i="3" s="1"/>
  <c r="K50" i="3" s="1"/>
  <c r="O50" i="3"/>
  <c r="E51" i="3"/>
  <c r="H51" i="3" s="1"/>
  <c r="L51" i="3"/>
  <c r="I51" i="3"/>
  <c r="J51" i="3" s="1"/>
  <c r="K51" i="3" s="1"/>
  <c r="O51" i="3"/>
  <c r="E52" i="3"/>
  <c r="H52" i="3" s="1"/>
  <c r="L52" i="3"/>
  <c r="I52" i="3"/>
  <c r="J52" i="3" s="1"/>
  <c r="K52" i="3" s="1"/>
  <c r="O52" i="3"/>
  <c r="E53" i="3"/>
  <c r="H53" i="3" s="1"/>
  <c r="L53" i="3"/>
  <c r="I53" i="3"/>
  <c r="J53" i="3" s="1"/>
  <c r="K53" i="3" s="1"/>
  <c r="O53" i="3"/>
  <c r="E54" i="3"/>
  <c r="H54" i="3" s="1"/>
  <c r="L54" i="3"/>
  <c r="I54" i="3"/>
  <c r="J54" i="3" s="1"/>
  <c r="K54" i="3" s="1"/>
  <c r="O54" i="3"/>
  <c r="E55" i="3"/>
  <c r="H55" i="3" s="1"/>
  <c r="L55" i="3"/>
  <c r="I55" i="3"/>
  <c r="J55" i="3" s="1"/>
  <c r="K55" i="3" s="1"/>
  <c r="O55" i="3"/>
  <c r="E56" i="3"/>
  <c r="H56" i="3" s="1"/>
  <c r="L56" i="3"/>
  <c r="I56" i="3"/>
  <c r="J56" i="3" s="1"/>
  <c r="K56" i="3" s="1"/>
  <c r="O56" i="3"/>
  <c r="E57" i="3"/>
  <c r="H57" i="3" s="1"/>
  <c r="L57" i="3"/>
  <c r="I57" i="3"/>
  <c r="J57" i="3" s="1"/>
  <c r="K57" i="3" s="1"/>
  <c r="O57" i="3"/>
  <c r="E58" i="3"/>
  <c r="H58" i="3" s="1"/>
  <c r="L58" i="3"/>
  <c r="I58" i="3"/>
  <c r="J58" i="3" s="1"/>
  <c r="K58" i="3" s="1"/>
  <c r="O58" i="3"/>
  <c r="E59" i="3"/>
  <c r="H59" i="3" s="1"/>
  <c r="L59" i="3"/>
  <c r="I59" i="3"/>
  <c r="J59" i="3" s="1"/>
  <c r="K59" i="3" s="1"/>
  <c r="O59" i="3"/>
  <c r="E60" i="3"/>
  <c r="H60" i="3" s="1"/>
  <c r="L60" i="3"/>
  <c r="I60" i="3"/>
  <c r="J60" i="3" s="1"/>
  <c r="K60" i="3" s="1"/>
  <c r="O60" i="3"/>
  <c r="E61" i="3"/>
  <c r="H61" i="3" s="1"/>
  <c r="L61" i="3"/>
  <c r="I61" i="3"/>
  <c r="J61" i="3" s="1"/>
  <c r="K61" i="3" s="1"/>
  <c r="O61" i="3"/>
  <c r="E62" i="3"/>
  <c r="H62" i="3" s="1"/>
  <c r="L62" i="3"/>
  <c r="I62" i="3"/>
  <c r="J62" i="3" s="1"/>
  <c r="K62" i="3" s="1"/>
  <c r="O62" i="3"/>
  <c r="E63" i="3"/>
  <c r="H63" i="3" s="1"/>
  <c r="L63" i="3"/>
  <c r="I63" i="3"/>
  <c r="J63" i="3" s="1"/>
  <c r="K63" i="3" s="1"/>
  <c r="O63" i="3"/>
  <c r="E64" i="3"/>
  <c r="H64" i="3" s="1"/>
  <c r="L64" i="3"/>
  <c r="I64" i="3"/>
  <c r="J64" i="3" s="1"/>
  <c r="K64" i="3" s="1"/>
  <c r="O64" i="3"/>
  <c r="E65" i="3"/>
  <c r="H65" i="3" s="1"/>
  <c r="L65" i="3"/>
  <c r="I65" i="3"/>
  <c r="J65" i="3" s="1"/>
  <c r="K65" i="3" s="1"/>
  <c r="O65" i="3"/>
  <c r="E66" i="3"/>
  <c r="H66" i="3" s="1"/>
  <c r="L66" i="3"/>
  <c r="I66" i="3"/>
  <c r="J66" i="3" s="1"/>
  <c r="K66" i="3" s="1"/>
  <c r="O66" i="3"/>
  <c r="E67" i="3"/>
  <c r="H67" i="3" s="1"/>
  <c r="L67" i="3"/>
  <c r="I67" i="3"/>
  <c r="J67" i="3" s="1"/>
  <c r="K67" i="3" s="1"/>
  <c r="O67" i="3"/>
  <c r="E68" i="3"/>
  <c r="H68" i="3" s="1"/>
  <c r="L68" i="3"/>
  <c r="I68" i="3"/>
  <c r="J68" i="3" s="1"/>
  <c r="K68" i="3" s="1"/>
  <c r="O68" i="3"/>
  <c r="E69" i="3"/>
  <c r="H69" i="3" s="1"/>
  <c r="L69" i="3"/>
  <c r="I69" i="3"/>
  <c r="J69" i="3" s="1"/>
  <c r="K69" i="3" s="1"/>
  <c r="O69" i="3"/>
  <c r="E70" i="3"/>
  <c r="H70" i="3" s="1"/>
  <c r="L70" i="3"/>
  <c r="I70" i="3"/>
  <c r="J70" i="3" s="1"/>
  <c r="K70" i="3" s="1"/>
  <c r="O70" i="3"/>
  <c r="E71" i="3"/>
  <c r="H71" i="3" s="1"/>
  <c r="L71" i="3"/>
  <c r="I71" i="3"/>
  <c r="J71" i="3" s="1"/>
  <c r="K71" i="3" s="1"/>
  <c r="O71" i="3"/>
  <c r="E72" i="3"/>
  <c r="H72" i="3" s="1"/>
  <c r="L72" i="3"/>
  <c r="I72" i="3"/>
  <c r="J72" i="3" s="1"/>
  <c r="K72" i="3" s="1"/>
  <c r="O72" i="3"/>
  <c r="E73" i="3"/>
  <c r="H73" i="3" s="1"/>
  <c r="L73" i="3"/>
  <c r="I73" i="3"/>
  <c r="J73" i="3" s="1"/>
  <c r="K73" i="3" s="1"/>
  <c r="O73" i="3"/>
  <c r="E74" i="3"/>
  <c r="H74" i="3" s="1"/>
  <c r="L74" i="3"/>
  <c r="I74" i="3"/>
  <c r="J74" i="3" s="1"/>
  <c r="K74" i="3" s="1"/>
  <c r="O74" i="3"/>
  <c r="E75" i="3"/>
  <c r="H75" i="3" s="1"/>
  <c r="L75" i="3"/>
  <c r="I75" i="3"/>
  <c r="J75" i="3" s="1"/>
  <c r="K75" i="3" s="1"/>
  <c r="O75" i="3"/>
  <c r="E76" i="3"/>
  <c r="H76" i="3" s="1"/>
  <c r="L76" i="3"/>
  <c r="I76" i="3"/>
  <c r="J76" i="3" s="1"/>
  <c r="K76" i="3" s="1"/>
  <c r="O76" i="3"/>
  <c r="E77" i="3"/>
  <c r="H77" i="3" s="1"/>
  <c r="L77" i="3"/>
  <c r="I77" i="3"/>
  <c r="J77" i="3" s="1"/>
  <c r="K77" i="3" s="1"/>
  <c r="O77" i="3"/>
  <c r="E78" i="3"/>
  <c r="H78" i="3" s="1"/>
  <c r="L78" i="3"/>
  <c r="I78" i="3"/>
  <c r="J78" i="3" s="1"/>
  <c r="K78" i="3" s="1"/>
  <c r="O78" i="3"/>
  <c r="E79" i="3"/>
  <c r="H79" i="3" s="1"/>
  <c r="L79" i="3"/>
  <c r="I79" i="3"/>
  <c r="J79" i="3" s="1"/>
  <c r="K79" i="3" s="1"/>
  <c r="O79" i="3"/>
  <c r="E80" i="3"/>
  <c r="H80" i="3" s="1"/>
  <c r="L80" i="3"/>
  <c r="I80" i="3"/>
  <c r="J80" i="3" s="1"/>
  <c r="K80" i="3" s="1"/>
  <c r="O80" i="3"/>
  <c r="E81" i="3"/>
  <c r="H81" i="3" s="1"/>
  <c r="L81" i="3"/>
  <c r="I81" i="3"/>
  <c r="J81" i="3" s="1"/>
  <c r="K81" i="3" s="1"/>
  <c r="O81" i="3"/>
  <c r="E82" i="3"/>
  <c r="H82" i="3" s="1"/>
  <c r="L82" i="3"/>
  <c r="I82" i="3"/>
  <c r="J82" i="3" s="1"/>
  <c r="K82" i="3" s="1"/>
  <c r="O82" i="3"/>
  <c r="E83" i="3"/>
  <c r="H83" i="3" s="1"/>
  <c r="L83" i="3"/>
  <c r="I83" i="3"/>
  <c r="J83" i="3" s="1"/>
  <c r="K83" i="3" s="1"/>
  <c r="O83" i="3"/>
  <c r="E84" i="3"/>
  <c r="H84" i="3" s="1"/>
  <c r="L84" i="3"/>
  <c r="I84" i="3"/>
  <c r="J84" i="3" s="1"/>
  <c r="K84" i="3" s="1"/>
  <c r="O84" i="3"/>
  <c r="E85" i="3"/>
  <c r="H85" i="3" s="1"/>
  <c r="L85" i="3"/>
  <c r="I85" i="3"/>
  <c r="J85" i="3" s="1"/>
  <c r="K85" i="3" s="1"/>
  <c r="O85" i="3"/>
  <c r="E86" i="3"/>
  <c r="H86" i="3" s="1"/>
  <c r="L86" i="3"/>
  <c r="I86" i="3"/>
  <c r="J86" i="3" s="1"/>
  <c r="K86" i="3" s="1"/>
  <c r="O86" i="3"/>
  <c r="E87" i="3"/>
  <c r="H87" i="3" s="1"/>
  <c r="L87" i="3"/>
  <c r="I87" i="3"/>
  <c r="J87" i="3" s="1"/>
  <c r="K87" i="3" s="1"/>
  <c r="O87" i="3"/>
  <c r="E88" i="3"/>
  <c r="H88" i="3" s="1"/>
  <c r="L88" i="3"/>
  <c r="I88" i="3"/>
  <c r="J88" i="3" s="1"/>
  <c r="K88" i="3" s="1"/>
  <c r="O88" i="3"/>
  <c r="E89" i="3"/>
  <c r="H89" i="3" s="1"/>
  <c r="L89" i="3"/>
  <c r="I89" i="3"/>
  <c r="J89" i="3" s="1"/>
  <c r="K89" i="3" s="1"/>
  <c r="O89" i="3"/>
  <c r="E90" i="3"/>
  <c r="H90" i="3" s="1"/>
  <c r="L90" i="3"/>
  <c r="I90" i="3"/>
  <c r="J90" i="3" s="1"/>
  <c r="K90" i="3" s="1"/>
  <c r="O90" i="3"/>
  <c r="E91" i="3"/>
  <c r="H91" i="3" s="1"/>
  <c r="L91" i="3"/>
  <c r="I91" i="3"/>
  <c r="J91" i="3" s="1"/>
  <c r="K91" i="3" s="1"/>
  <c r="O91" i="3"/>
  <c r="E92" i="3"/>
  <c r="H92" i="3" s="1"/>
  <c r="L92" i="3"/>
  <c r="I92" i="3"/>
  <c r="J92" i="3" s="1"/>
  <c r="K92" i="3" s="1"/>
  <c r="O92" i="3"/>
  <c r="E93" i="3"/>
  <c r="H93" i="3" s="1"/>
  <c r="L93" i="3"/>
  <c r="I93" i="3"/>
  <c r="J93" i="3" s="1"/>
  <c r="K93" i="3" s="1"/>
  <c r="O93" i="3"/>
  <c r="E94" i="3"/>
  <c r="H94" i="3" s="1"/>
  <c r="L94" i="3"/>
  <c r="I94" i="3"/>
  <c r="J94" i="3" s="1"/>
  <c r="K94" i="3" s="1"/>
  <c r="O94" i="3"/>
  <c r="E95" i="3"/>
  <c r="H95" i="3" s="1"/>
  <c r="L95" i="3"/>
  <c r="I95" i="3"/>
  <c r="J95" i="3" s="1"/>
  <c r="K95" i="3" s="1"/>
  <c r="O95" i="3"/>
  <c r="E96" i="3"/>
  <c r="H96" i="3" s="1"/>
  <c r="L96" i="3"/>
  <c r="I96" i="3"/>
  <c r="J96" i="3" s="1"/>
  <c r="K96" i="3" s="1"/>
  <c r="O96" i="3"/>
  <c r="E97" i="3"/>
  <c r="H97" i="3" s="1"/>
  <c r="L97" i="3"/>
  <c r="I97" i="3"/>
  <c r="J97" i="3" s="1"/>
  <c r="K97" i="3" s="1"/>
  <c r="O97" i="3"/>
  <c r="E98" i="3"/>
  <c r="H98" i="3" s="1"/>
  <c r="L98" i="3"/>
  <c r="I98" i="3"/>
  <c r="J98" i="3" s="1"/>
  <c r="K98" i="3" s="1"/>
  <c r="O98" i="3"/>
  <c r="E99" i="3"/>
  <c r="H99" i="3" s="1"/>
  <c r="L99" i="3"/>
  <c r="I99" i="3"/>
  <c r="J99" i="3" s="1"/>
  <c r="K99" i="3" s="1"/>
  <c r="O99" i="3"/>
  <c r="E100" i="3"/>
  <c r="H100" i="3" s="1"/>
  <c r="L100" i="3"/>
  <c r="I100" i="3"/>
  <c r="J100" i="3" s="1"/>
  <c r="K100" i="3" s="1"/>
  <c r="O100" i="3"/>
  <c r="E101" i="3"/>
  <c r="H101" i="3" s="1"/>
  <c r="L101" i="3"/>
  <c r="I101" i="3"/>
  <c r="J101" i="3" s="1"/>
  <c r="K101" i="3" s="1"/>
  <c r="O101" i="3"/>
  <c r="E102" i="3"/>
  <c r="H102" i="3" s="1"/>
  <c r="L102" i="3"/>
  <c r="I102" i="3"/>
  <c r="J102" i="3" s="1"/>
  <c r="K102" i="3" s="1"/>
  <c r="O102" i="3"/>
  <c r="E103" i="3"/>
  <c r="H103" i="3" s="1"/>
  <c r="L103" i="3"/>
  <c r="I103" i="3"/>
  <c r="J103" i="3" s="1"/>
  <c r="K103" i="3" s="1"/>
  <c r="O103" i="3"/>
  <c r="E104" i="3"/>
  <c r="H104" i="3" s="1"/>
  <c r="L104" i="3"/>
  <c r="I104" i="3"/>
  <c r="J104" i="3" s="1"/>
  <c r="K104" i="3" s="1"/>
  <c r="O104" i="3"/>
  <c r="E105" i="3"/>
  <c r="H105" i="3" s="1"/>
  <c r="L105" i="3"/>
  <c r="I105" i="3"/>
  <c r="J105" i="3" s="1"/>
  <c r="K105" i="3" s="1"/>
  <c r="O105" i="3"/>
  <c r="E106" i="3"/>
  <c r="H106" i="3" s="1"/>
  <c r="L106" i="3"/>
  <c r="I106" i="3"/>
  <c r="J106" i="3" s="1"/>
  <c r="K106" i="3" s="1"/>
  <c r="O106" i="3"/>
  <c r="E107" i="3"/>
  <c r="H107" i="3" s="1"/>
  <c r="L107" i="3"/>
  <c r="I107" i="3"/>
  <c r="J107" i="3" s="1"/>
  <c r="K107" i="3" s="1"/>
  <c r="O107" i="3"/>
  <c r="E108" i="3"/>
  <c r="H108" i="3" s="1"/>
  <c r="L108" i="3"/>
  <c r="I108" i="3"/>
  <c r="J108" i="3" s="1"/>
  <c r="K108" i="3" s="1"/>
  <c r="O108" i="3"/>
  <c r="E109" i="3"/>
  <c r="H109" i="3" s="1"/>
  <c r="L109" i="3"/>
  <c r="I109" i="3"/>
  <c r="J109" i="3" s="1"/>
  <c r="K109" i="3" s="1"/>
  <c r="O109" i="3"/>
  <c r="E110" i="3"/>
  <c r="H110" i="3" s="1"/>
  <c r="L110" i="3"/>
  <c r="I110" i="3"/>
  <c r="J110" i="3" s="1"/>
  <c r="K110" i="3" s="1"/>
  <c r="O110" i="3"/>
  <c r="E111" i="3"/>
  <c r="H111" i="3" s="1"/>
  <c r="L111" i="3"/>
  <c r="I111" i="3"/>
  <c r="J111" i="3" s="1"/>
  <c r="K111" i="3" s="1"/>
  <c r="O111" i="3"/>
  <c r="E112" i="3"/>
  <c r="H112" i="3" s="1"/>
  <c r="L112" i="3"/>
  <c r="I112" i="3"/>
  <c r="J112" i="3" s="1"/>
  <c r="K112" i="3" s="1"/>
  <c r="O112" i="3"/>
  <c r="E113" i="3"/>
  <c r="H113" i="3" s="1"/>
  <c r="L113" i="3"/>
  <c r="I113" i="3"/>
  <c r="J113" i="3" s="1"/>
  <c r="K113" i="3" s="1"/>
  <c r="O113" i="3"/>
  <c r="E114" i="3"/>
  <c r="H114" i="3" s="1"/>
  <c r="L114" i="3"/>
  <c r="I114" i="3"/>
  <c r="J114" i="3" s="1"/>
  <c r="K114" i="3" s="1"/>
  <c r="O114" i="3"/>
  <c r="E115" i="3"/>
  <c r="H115" i="3" s="1"/>
  <c r="L115" i="3"/>
  <c r="I115" i="3"/>
  <c r="J115" i="3" s="1"/>
  <c r="K115" i="3" s="1"/>
  <c r="O115" i="3"/>
  <c r="E116" i="3"/>
  <c r="H116" i="3" s="1"/>
  <c r="L116" i="3"/>
  <c r="I116" i="3"/>
  <c r="J116" i="3" s="1"/>
  <c r="K116" i="3" s="1"/>
  <c r="O116" i="3"/>
  <c r="E117" i="3"/>
  <c r="H117" i="3" s="1"/>
  <c r="L117" i="3"/>
  <c r="I117" i="3"/>
  <c r="J117" i="3" s="1"/>
  <c r="K117" i="3" s="1"/>
  <c r="O117" i="3"/>
  <c r="E118" i="3"/>
  <c r="H118" i="3" s="1"/>
  <c r="L118" i="3"/>
  <c r="I118" i="3"/>
  <c r="J118" i="3" s="1"/>
  <c r="K118" i="3" s="1"/>
  <c r="O118" i="3"/>
  <c r="E119" i="3"/>
  <c r="H119" i="3" s="1"/>
  <c r="L119" i="3"/>
  <c r="I119" i="3"/>
  <c r="J119" i="3" s="1"/>
  <c r="K119" i="3" s="1"/>
  <c r="O119" i="3"/>
  <c r="E120" i="3"/>
  <c r="H120" i="3" s="1"/>
  <c r="L120" i="3"/>
  <c r="I120" i="3"/>
  <c r="J120" i="3" s="1"/>
  <c r="K120" i="3" s="1"/>
  <c r="O120" i="3"/>
  <c r="E121" i="3"/>
  <c r="H121" i="3" s="1"/>
  <c r="L121" i="3"/>
  <c r="I121" i="3"/>
  <c r="J121" i="3" s="1"/>
  <c r="K121" i="3" s="1"/>
  <c r="O121" i="3"/>
  <c r="E122" i="3"/>
  <c r="H122" i="3" s="1"/>
  <c r="L122" i="3"/>
  <c r="I122" i="3"/>
  <c r="J122" i="3" s="1"/>
  <c r="K122" i="3" s="1"/>
  <c r="O122" i="3"/>
  <c r="E123" i="3"/>
  <c r="H123" i="3" s="1"/>
  <c r="L123" i="3"/>
  <c r="I123" i="3"/>
  <c r="J123" i="3" s="1"/>
  <c r="K123" i="3" s="1"/>
  <c r="O123" i="3"/>
  <c r="E124" i="3"/>
  <c r="H124" i="3" s="1"/>
  <c r="L124" i="3"/>
  <c r="I124" i="3"/>
  <c r="J124" i="3" s="1"/>
  <c r="K124" i="3" s="1"/>
  <c r="O124" i="3"/>
  <c r="E125" i="3"/>
  <c r="H125" i="3" s="1"/>
  <c r="L125" i="3"/>
  <c r="I125" i="3"/>
  <c r="J125" i="3" s="1"/>
  <c r="K125" i="3" s="1"/>
  <c r="O125" i="3"/>
  <c r="E126" i="3"/>
  <c r="H126" i="3" s="1"/>
  <c r="L126" i="3"/>
  <c r="I126" i="3"/>
  <c r="J126" i="3" s="1"/>
  <c r="K126" i="3" s="1"/>
  <c r="O126" i="3"/>
  <c r="E127" i="3"/>
  <c r="H127" i="3" s="1"/>
  <c r="L127" i="3"/>
  <c r="I127" i="3"/>
  <c r="J127" i="3" s="1"/>
  <c r="K127" i="3" s="1"/>
  <c r="O127" i="3"/>
  <c r="E128" i="3"/>
  <c r="H128" i="3" s="1"/>
  <c r="L128" i="3"/>
  <c r="I128" i="3"/>
  <c r="J128" i="3" s="1"/>
  <c r="K128" i="3" s="1"/>
  <c r="O128" i="3"/>
  <c r="E129" i="3"/>
  <c r="H129" i="3" s="1"/>
  <c r="L129" i="3"/>
  <c r="I129" i="3"/>
  <c r="J129" i="3" s="1"/>
  <c r="K129" i="3" s="1"/>
  <c r="O129" i="3"/>
  <c r="E130" i="3"/>
  <c r="H130" i="3" s="1"/>
  <c r="L130" i="3"/>
  <c r="I130" i="3"/>
  <c r="J130" i="3" s="1"/>
  <c r="K130" i="3" s="1"/>
  <c r="O130" i="3"/>
  <c r="E131" i="3"/>
  <c r="H131" i="3" s="1"/>
  <c r="L131" i="3"/>
  <c r="I131" i="3"/>
  <c r="J131" i="3" s="1"/>
  <c r="K131" i="3" s="1"/>
  <c r="O131" i="3"/>
  <c r="E132" i="3"/>
  <c r="H132" i="3" s="1"/>
  <c r="L132" i="3"/>
  <c r="I132" i="3"/>
  <c r="J132" i="3" s="1"/>
  <c r="K132" i="3" s="1"/>
  <c r="O132" i="3"/>
  <c r="E133" i="3"/>
  <c r="H133" i="3" s="1"/>
  <c r="L133" i="3"/>
  <c r="I133" i="3"/>
  <c r="J133" i="3" s="1"/>
  <c r="K133" i="3" s="1"/>
  <c r="O133" i="3"/>
  <c r="E134" i="3"/>
  <c r="H134" i="3" s="1"/>
  <c r="L134" i="3"/>
  <c r="I134" i="3"/>
  <c r="J134" i="3" s="1"/>
  <c r="K134" i="3" s="1"/>
  <c r="O134" i="3"/>
  <c r="E135" i="3"/>
  <c r="H135" i="3" s="1"/>
  <c r="L135" i="3"/>
  <c r="I135" i="3"/>
  <c r="J135" i="3" s="1"/>
  <c r="K135" i="3" s="1"/>
  <c r="O135" i="3"/>
  <c r="E136" i="3"/>
  <c r="H136" i="3" s="1"/>
  <c r="L136" i="3"/>
  <c r="I136" i="3"/>
  <c r="J136" i="3" s="1"/>
  <c r="K136" i="3" s="1"/>
  <c r="O136" i="3"/>
  <c r="E137" i="3"/>
  <c r="H137" i="3" s="1"/>
  <c r="L137" i="3"/>
  <c r="I137" i="3"/>
  <c r="J137" i="3" s="1"/>
  <c r="K137" i="3" s="1"/>
  <c r="O137" i="3"/>
  <c r="E138" i="3"/>
  <c r="H138" i="3" s="1"/>
  <c r="L138" i="3"/>
  <c r="I138" i="3"/>
  <c r="J138" i="3" s="1"/>
  <c r="K138" i="3" s="1"/>
  <c r="O138" i="3"/>
  <c r="E139" i="3"/>
  <c r="H139" i="3" s="1"/>
  <c r="L139" i="3"/>
  <c r="I139" i="3"/>
  <c r="J139" i="3" s="1"/>
  <c r="K139" i="3" s="1"/>
  <c r="O139" i="3"/>
  <c r="E140" i="3"/>
  <c r="H140" i="3" s="1"/>
  <c r="L140" i="3"/>
  <c r="I140" i="3"/>
  <c r="J140" i="3" s="1"/>
  <c r="K140" i="3" s="1"/>
  <c r="O140" i="3"/>
  <c r="E141" i="3"/>
  <c r="H141" i="3" s="1"/>
  <c r="L141" i="3"/>
  <c r="I141" i="3"/>
  <c r="J141" i="3" s="1"/>
  <c r="K141" i="3" s="1"/>
  <c r="O141" i="3"/>
  <c r="E142" i="3"/>
  <c r="H142" i="3" s="1"/>
  <c r="L142" i="3"/>
  <c r="I142" i="3"/>
  <c r="J142" i="3" s="1"/>
  <c r="K142" i="3" s="1"/>
  <c r="O142" i="3"/>
  <c r="E143" i="3"/>
  <c r="H143" i="3" s="1"/>
  <c r="L143" i="3"/>
  <c r="I143" i="3"/>
  <c r="J143" i="3" s="1"/>
  <c r="K143" i="3" s="1"/>
  <c r="O143" i="3"/>
  <c r="E144" i="3"/>
  <c r="H144" i="3" s="1"/>
  <c r="L144" i="3"/>
  <c r="I144" i="3"/>
  <c r="J144" i="3" s="1"/>
  <c r="K144" i="3" s="1"/>
  <c r="O144" i="3"/>
  <c r="E145" i="3"/>
  <c r="H145" i="3" s="1"/>
  <c r="L145" i="3"/>
  <c r="I145" i="3"/>
  <c r="J145" i="3" s="1"/>
  <c r="K145" i="3" s="1"/>
  <c r="O145" i="3"/>
  <c r="E146" i="3"/>
  <c r="H146" i="3" s="1"/>
  <c r="L146" i="3"/>
  <c r="I146" i="3"/>
  <c r="J146" i="3" s="1"/>
  <c r="K146" i="3" s="1"/>
  <c r="O146" i="3"/>
  <c r="E147" i="3"/>
  <c r="H147" i="3" s="1"/>
  <c r="L147" i="3"/>
  <c r="I147" i="3"/>
  <c r="J147" i="3" s="1"/>
  <c r="K147" i="3" s="1"/>
  <c r="O147" i="3"/>
  <c r="E148" i="3"/>
  <c r="H148" i="3" s="1"/>
  <c r="L148" i="3"/>
  <c r="I148" i="3"/>
  <c r="J148" i="3" s="1"/>
  <c r="K148" i="3" s="1"/>
  <c r="O148" i="3"/>
  <c r="E149" i="3"/>
  <c r="H149" i="3" s="1"/>
  <c r="L149" i="3"/>
  <c r="I149" i="3"/>
  <c r="J149" i="3" s="1"/>
  <c r="K149" i="3" s="1"/>
  <c r="O149" i="3"/>
  <c r="E150" i="3"/>
  <c r="H150" i="3" s="1"/>
  <c r="L150" i="3"/>
  <c r="I150" i="3"/>
  <c r="J150" i="3" s="1"/>
  <c r="K150" i="3" s="1"/>
  <c r="O150" i="3"/>
  <c r="E151" i="3"/>
  <c r="H151" i="3" s="1"/>
  <c r="L151" i="3"/>
  <c r="I151" i="3"/>
  <c r="J151" i="3" s="1"/>
  <c r="K151" i="3" s="1"/>
  <c r="O151" i="3"/>
  <c r="E152" i="3"/>
  <c r="H152" i="3" s="1"/>
  <c r="L152" i="3"/>
  <c r="I152" i="3"/>
  <c r="J152" i="3" s="1"/>
  <c r="K152" i="3" s="1"/>
  <c r="O152" i="3"/>
  <c r="E153" i="3"/>
  <c r="H153" i="3" s="1"/>
  <c r="L153" i="3"/>
  <c r="I153" i="3"/>
  <c r="J153" i="3" s="1"/>
  <c r="K153" i="3" s="1"/>
  <c r="O153" i="3"/>
  <c r="E154" i="3"/>
  <c r="H154" i="3" s="1"/>
  <c r="L154" i="3"/>
  <c r="I154" i="3"/>
  <c r="J154" i="3" s="1"/>
  <c r="K154" i="3" s="1"/>
  <c r="O154" i="3"/>
  <c r="E155" i="3"/>
  <c r="H155" i="3" s="1"/>
  <c r="L155" i="3"/>
  <c r="I155" i="3"/>
  <c r="J155" i="3" s="1"/>
  <c r="K155" i="3" s="1"/>
  <c r="O155" i="3"/>
  <c r="E156" i="3"/>
  <c r="H156" i="3" s="1"/>
  <c r="L156" i="3"/>
  <c r="I156" i="3"/>
  <c r="J156" i="3" s="1"/>
  <c r="K156" i="3" s="1"/>
  <c r="O156" i="3"/>
  <c r="E157" i="3"/>
  <c r="H157" i="3" s="1"/>
  <c r="L157" i="3"/>
  <c r="I157" i="3"/>
  <c r="J157" i="3" s="1"/>
  <c r="K157" i="3" s="1"/>
  <c r="O157" i="3"/>
  <c r="E158" i="3"/>
  <c r="H158" i="3" s="1"/>
  <c r="L158" i="3"/>
  <c r="I158" i="3"/>
  <c r="J158" i="3" s="1"/>
  <c r="K158" i="3" s="1"/>
  <c r="O158" i="3"/>
  <c r="E159" i="3"/>
  <c r="H159" i="3" s="1"/>
  <c r="L159" i="3"/>
  <c r="I159" i="3"/>
  <c r="J159" i="3" s="1"/>
  <c r="K159" i="3" s="1"/>
  <c r="O159" i="3"/>
  <c r="E160" i="3"/>
  <c r="H160" i="3" s="1"/>
  <c r="L160" i="3"/>
  <c r="I160" i="3"/>
  <c r="J160" i="3" s="1"/>
  <c r="K160" i="3" s="1"/>
  <c r="O160" i="3"/>
  <c r="E161" i="3"/>
  <c r="H161" i="3" s="1"/>
  <c r="L161" i="3"/>
  <c r="I161" i="3"/>
  <c r="J161" i="3" s="1"/>
  <c r="K161" i="3" s="1"/>
  <c r="O161" i="3"/>
  <c r="E162" i="3"/>
  <c r="H162" i="3" s="1"/>
  <c r="L162" i="3"/>
  <c r="I162" i="3"/>
  <c r="J162" i="3" s="1"/>
  <c r="K162" i="3" s="1"/>
  <c r="O162" i="3"/>
  <c r="E163" i="3"/>
  <c r="H163" i="3" s="1"/>
  <c r="L163" i="3"/>
  <c r="I163" i="3"/>
  <c r="J163" i="3" s="1"/>
  <c r="K163" i="3" s="1"/>
  <c r="O163" i="3"/>
  <c r="E164" i="3"/>
  <c r="H164" i="3" s="1"/>
  <c r="L164" i="3"/>
  <c r="I164" i="3"/>
  <c r="J164" i="3" s="1"/>
  <c r="K164" i="3" s="1"/>
  <c r="O164" i="3"/>
  <c r="E165" i="3"/>
  <c r="H165" i="3" s="1"/>
  <c r="L165" i="3"/>
  <c r="I165" i="3"/>
  <c r="J165" i="3" s="1"/>
  <c r="K165" i="3" s="1"/>
  <c r="O165" i="3"/>
  <c r="E166" i="3"/>
  <c r="H166" i="3" s="1"/>
  <c r="L166" i="3"/>
  <c r="I166" i="3"/>
  <c r="J166" i="3" s="1"/>
  <c r="K166" i="3" s="1"/>
  <c r="O166" i="3"/>
  <c r="E167" i="3"/>
  <c r="H167" i="3" s="1"/>
  <c r="L167" i="3"/>
  <c r="I167" i="3"/>
  <c r="J167" i="3" s="1"/>
  <c r="K167" i="3" s="1"/>
  <c r="O167" i="3"/>
  <c r="E168" i="3"/>
  <c r="H168" i="3" s="1"/>
  <c r="L168" i="3"/>
  <c r="I168" i="3"/>
  <c r="J168" i="3" s="1"/>
  <c r="K168" i="3" s="1"/>
  <c r="O168" i="3"/>
  <c r="E169" i="3"/>
  <c r="H169" i="3" s="1"/>
  <c r="L169" i="3"/>
  <c r="I169" i="3"/>
  <c r="J169" i="3" s="1"/>
  <c r="K169" i="3" s="1"/>
  <c r="O169" i="3"/>
  <c r="E170" i="3"/>
  <c r="H170" i="3" s="1"/>
  <c r="L170" i="3"/>
  <c r="I170" i="3"/>
  <c r="J170" i="3" s="1"/>
  <c r="K170" i="3" s="1"/>
  <c r="O170" i="3"/>
  <c r="E171" i="3"/>
  <c r="H171" i="3" s="1"/>
  <c r="L171" i="3"/>
  <c r="I171" i="3"/>
  <c r="J171" i="3" s="1"/>
  <c r="K171" i="3" s="1"/>
  <c r="O171" i="3"/>
  <c r="E172" i="3"/>
  <c r="H172" i="3" s="1"/>
  <c r="L172" i="3"/>
  <c r="I172" i="3"/>
  <c r="J172" i="3" s="1"/>
  <c r="K172" i="3" s="1"/>
  <c r="O172" i="3"/>
  <c r="E173" i="3"/>
  <c r="H173" i="3" s="1"/>
  <c r="L173" i="3"/>
  <c r="I173" i="3"/>
  <c r="J173" i="3" s="1"/>
  <c r="K173" i="3" s="1"/>
  <c r="O173" i="3"/>
  <c r="E174" i="3"/>
  <c r="H174" i="3" s="1"/>
  <c r="L174" i="3"/>
  <c r="I174" i="3"/>
  <c r="J174" i="3" s="1"/>
  <c r="K174" i="3" s="1"/>
  <c r="O174" i="3"/>
  <c r="E175" i="3"/>
  <c r="H175" i="3" s="1"/>
  <c r="L175" i="3"/>
  <c r="I175" i="3"/>
  <c r="J175" i="3" s="1"/>
  <c r="K175" i="3" s="1"/>
  <c r="O175" i="3"/>
  <c r="E176" i="3"/>
  <c r="H176" i="3" s="1"/>
  <c r="L176" i="3"/>
  <c r="I176" i="3"/>
  <c r="J176" i="3" s="1"/>
  <c r="K176" i="3" s="1"/>
  <c r="O176" i="3"/>
  <c r="E177" i="3"/>
  <c r="H177" i="3" s="1"/>
  <c r="L177" i="3"/>
  <c r="I177" i="3"/>
  <c r="J177" i="3" s="1"/>
  <c r="K177" i="3" s="1"/>
  <c r="O177" i="3"/>
  <c r="E178" i="3"/>
  <c r="H178" i="3" s="1"/>
  <c r="L178" i="3"/>
  <c r="I178" i="3"/>
  <c r="J178" i="3" s="1"/>
  <c r="K178" i="3" s="1"/>
  <c r="O178" i="3"/>
  <c r="E179" i="3"/>
  <c r="H179" i="3" s="1"/>
  <c r="L179" i="3"/>
  <c r="I179" i="3"/>
  <c r="J179" i="3" s="1"/>
  <c r="K179" i="3" s="1"/>
  <c r="O179" i="3"/>
  <c r="E180" i="3"/>
  <c r="H180" i="3" s="1"/>
  <c r="L180" i="3"/>
  <c r="I180" i="3"/>
  <c r="J180" i="3" s="1"/>
  <c r="K180" i="3" s="1"/>
  <c r="O180" i="3"/>
  <c r="E181" i="3"/>
  <c r="H181" i="3" s="1"/>
  <c r="L181" i="3"/>
  <c r="I181" i="3"/>
  <c r="J181" i="3" s="1"/>
  <c r="K181" i="3" s="1"/>
  <c r="O181" i="3"/>
  <c r="E182" i="3"/>
  <c r="H182" i="3" s="1"/>
  <c r="L182" i="3"/>
  <c r="I182" i="3"/>
  <c r="J182" i="3" s="1"/>
  <c r="K182" i="3" s="1"/>
  <c r="O182" i="3"/>
  <c r="E183" i="3"/>
  <c r="H183" i="3" s="1"/>
  <c r="L183" i="3"/>
  <c r="I183" i="3"/>
  <c r="J183" i="3" s="1"/>
  <c r="K183" i="3" s="1"/>
  <c r="O183" i="3"/>
  <c r="E184" i="3"/>
  <c r="H184" i="3" s="1"/>
  <c r="L184" i="3"/>
  <c r="I184" i="3"/>
  <c r="J184" i="3" s="1"/>
  <c r="K184" i="3" s="1"/>
  <c r="O184" i="3"/>
  <c r="E185" i="3"/>
  <c r="H185" i="3" s="1"/>
  <c r="L185" i="3"/>
  <c r="I185" i="3"/>
  <c r="J185" i="3" s="1"/>
  <c r="K185" i="3" s="1"/>
  <c r="O185" i="3"/>
  <c r="E186" i="3"/>
  <c r="H186" i="3" s="1"/>
  <c r="L186" i="3"/>
  <c r="I186" i="3"/>
  <c r="J186" i="3" s="1"/>
  <c r="K186" i="3" s="1"/>
  <c r="O186" i="3"/>
  <c r="E187" i="3"/>
  <c r="H187" i="3" s="1"/>
  <c r="L187" i="3"/>
  <c r="I187" i="3"/>
  <c r="J187" i="3" s="1"/>
  <c r="K187" i="3" s="1"/>
  <c r="O187" i="3"/>
  <c r="E188" i="3"/>
  <c r="H188" i="3" s="1"/>
  <c r="L188" i="3"/>
  <c r="I188" i="3"/>
  <c r="J188" i="3" s="1"/>
  <c r="K188" i="3" s="1"/>
  <c r="O188" i="3"/>
  <c r="E189" i="3"/>
  <c r="H189" i="3" s="1"/>
  <c r="L189" i="3"/>
  <c r="I189" i="3"/>
  <c r="J189" i="3" s="1"/>
  <c r="K189" i="3" s="1"/>
  <c r="O189" i="3"/>
  <c r="E190" i="3"/>
  <c r="H190" i="3" s="1"/>
  <c r="L190" i="3"/>
  <c r="I190" i="3"/>
  <c r="J190" i="3" s="1"/>
  <c r="K190" i="3" s="1"/>
  <c r="O190" i="3"/>
  <c r="E191" i="3"/>
  <c r="H191" i="3" s="1"/>
  <c r="L191" i="3"/>
  <c r="I191" i="3"/>
  <c r="J191" i="3" s="1"/>
  <c r="K191" i="3" s="1"/>
  <c r="O191" i="3"/>
  <c r="E192" i="3"/>
  <c r="H192" i="3" s="1"/>
  <c r="L192" i="3"/>
  <c r="I192" i="3"/>
  <c r="J192" i="3" s="1"/>
  <c r="K192" i="3" s="1"/>
  <c r="O192" i="3"/>
  <c r="E193" i="3"/>
  <c r="H193" i="3" s="1"/>
  <c r="L193" i="3"/>
  <c r="I193" i="3"/>
  <c r="J193" i="3" s="1"/>
  <c r="K193" i="3" s="1"/>
  <c r="O193" i="3"/>
  <c r="E194" i="3"/>
  <c r="H194" i="3" s="1"/>
  <c r="L194" i="3"/>
  <c r="I194" i="3"/>
  <c r="J194" i="3" s="1"/>
  <c r="K194" i="3" s="1"/>
  <c r="O194" i="3"/>
  <c r="E195" i="3"/>
  <c r="H195" i="3" s="1"/>
  <c r="L195" i="3"/>
  <c r="I195" i="3"/>
  <c r="J195" i="3" s="1"/>
  <c r="K195" i="3" s="1"/>
  <c r="O195" i="3"/>
  <c r="E196" i="3"/>
  <c r="H196" i="3" s="1"/>
  <c r="L196" i="3"/>
  <c r="I196" i="3"/>
  <c r="J196" i="3" s="1"/>
  <c r="K196" i="3" s="1"/>
  <c r="O196" i="3"/>
  <c r="E197" i="3"/>
  <c r="H197" i="3" s="1"/>
  <c r="L197" i="3"/>
  <c r="I197" i="3"/>
  <c r="J197" i="3" s="1"/>
  <c r="K197" i="3" s="1"/>
  <c r="O197" i="3"/>
  <c r="E198" i="3"/>
  <c r="H198" i="3" s="1"/>
  <c r="L198" i="3"/>
  <c r="I198" i="3"/>
  <c r="J198" i="3" s="1"/>
  <c r="K198" i="3" s="1"/>
  <c r="O198" i="3"/>
  <c r="E199" i="3"/>
  <c r="H199" i="3" s="1"/>
  <c r="L199" i="3"/>
  <c r="I199" i="3"/>
  <c r="J199" i="3" s="1"/>
  <c r="K199" i="3" s="1"/>
  <c r="O199" i="3"/>
  <c r="E200" i="3"/>
  <c r="H200" i="3" s="1"/>
  <c r="L200" i="3"/>
  <c r="I200" i="3"/>
  <c r="J200" i="3" s="1"/>
  <c r="K200" i="3" s="1"/>
  <c r="O200" i="3"/>
  <c r="BQ4" i="4"/>
  <c r="BT4" i="4" s="1"/>
  <c r="AK4" i="3" s="1"/>
  <c r="BR3" i="4"/>
  <c r="G3" i="4"/>
  <c r="BN3" i="4"/>
  <c r="BM3" i="4"/>
  <c r="BQ5" i="4"/>
  <c r="BT5" i="4" s="1"/>
  <c r="AK5" i="3" s="1"/>
  <c r="BR4" i="4"/>
  <c r="G4" i="4"/>
  <c r="BQ6" i="4"/>
  <c r="BT6" i="4" s="1"/>
  <c r="AK6" i="3" s="1"/>
  <c r="BR5" i="4"/>
  <c r="G5" i="4"/>
  <c r="BQ7" i="4"/>
  <c r="BT7" i="4" s="1"/>
  <c r="AK7" i="3" s="1"/>
  <c r="BR6" i="4"/>
  <c r="G6" i="4"/>
  <c r="BQ8" i="4"/>
  <c r="BT8" i="4" s="1"/>
  <c r="AK8" i="3" s="1"/>
  <c r="BR7" i="4"/>
  <c r="G7" i="4"/>
  <c r="BQ9" i="4"/>
  <c r="BT9" i="4" s="1"/>
  <c r="AK9" i="3" s="1"/>
  <c r="BR8" i="4"/>
  <c r="G8" i="4"/>
  <c r="BQ10" i="4"/>
  <c r="BT10" i="4" s="1"/>
  <c r="AK10" i="3" s="1"/>
  <c r="BR9" i="4"/>
  <c r="G9" i="4"/>
  <c r="BQ11" i="4"/>
  <c r="BT11" i="4" s="1"/>
  <c r="AK11" i="3" s="1"/>
  <c r="BR10" i="4"/>
  <c r="G10" i="4"/>
  <c r="BQ12" i="4"/>
  <c r="BT12" i="4" s="1"/>
  <c r="AK12" i="3" s="1"/>
  <c r="BR11" i="4"/>
  <c r="G11" i="4"/>
  <c r="BQ13" i="4"/>
  <c r="BT13" i="4" s="1"/>
  <c r="AK13" i="3" s="1"/>
  <c r="BR12" i="4"/>
  <c r="G12" i="4"/>
  <c r="BQ14" i="4"/>
  <c r="BT14" i="4" s="1"/>
  <c r="AK14" i="3" s="1"/>
  <c r="BR13" i="4"/>
  <c r="G13" i="4"/>
  <c r="BQ15" i="4"/>
  <c r="BT15" i="4" s="1"/>
  <c r="AK15" i="3" s="1"/>
  <c r="BR14" i="4"/>
  <c r="G14" i="4"/>
  <c r="BQ16" i="4"/>
  <c r="BT16" i="4" s="1"/>
  <c r="AK16" i="3" s="1"/>
  <c r="BR15" i="4"/>
  <c r="G15" i="4"/>
  <c r="BQ17" i="4"/>
  <c r="BT17" i="4" s="1"/>
  <c r="AK17" i="3" s="1"/>
  <c r="BR16" i="4"/>
  <c r="G16" i="4"/>
  <c r="BQ18" i="4"/>
  <c r="BT18" i="4" s="1"/>
  <c r="AK18" i="3" s="1"/>
  <c r="BR17" i="4"/>
  <c r="G17" i="4"/>
  <c r="BQ19" i="4"/>
  <c r="BT19" i="4" s="1"/>
  <c r="AK19" i="3" s="1"/>
  <c r="BR18" i="4"/>
  <c r="G18" i="4"/>
  <c r="BQ20" i="4"/>
  <c r="BT20" i="4" s="1"/>
  <c r="AK20" i="3" s="1"/>
  <c r="BR19" i="4"/>
  <c r="G19" i="4"/>
  <c r="BQ21" i="4"/>
  <c r="BT21" i="4" s="1"/>
  <c r="AK21" i="3" s="1"/>
  <c r="BR20" i="4"/>
  <c r="G20" i="4"/>
  <c r="BQ22" i="4"/>
  <c r="BT22" i="4" s="1"/>
  <c r="AK22" i="3" s="1"/>
  <c r="BR21" i="4"/>
  <c r="G21" i="4"/>
  <c r="BQ23" i="4"/>
  <c r="BT23" i="4" s="1"/>
  <c r="AK23" i="3" s="1"/>
  <c r="BR22" i="4"/>
  <c r="G22" i="4"/>
  <c r="BQ24" i="4"/>
  <c r="BT24" i="4" s="1"/>
  <c r="AK24" i="3" s="1"/>
  <c r="BR23" i="4"/>
  <c r="G23" i="4"/>
  <c r="BQ25" i="4"/>
  <c r="BT25" i="4" s="1"/>
  <c r="AK25" i="3" s="1"/>
  <c r="BR24" i="4"/>
  <c r="G24" i="4"/>
  <c r="BQ26" i="4"/>
  <c r="BT26" i="4" s="1"/>
  <c r="AK26" i="3" s="1"/>
  <c r="BR25" i="4"/>
  <c r="G25" i="4"/>
  <c r="BQ27" i="4"/>
  <c r="BT27" i="4" s="1"/>
  <c r="AK27" i="3" s="1"/>
  <c r="BR26" i="4"/>
  <c r="G26" i="4"/>
  <c r="BQ28" i="4"/>
  <c r="BT28" i="4" s="1"/>
  <c r="AK28" i="3" s="1"/>
  <c r="BR27" i="4"/>
  <c r="G27" i="4"/>
  <c r="BQ29" i="4"/>
  <c r="BT29" i="4" s="1"/>
  <c r="AK29" i="3" s="1"/>
  <c r="BR28" i="4"/>
  <c r="G28" i="4"/>
  <c r="BQ30" i="4"/>
  <c r="BT30" i="4" s="1"/>
  <c r="AK30" i="3" s="1"/>
  <c r="BR29" i="4"/>
  <c r="G29" i="4"/>
  <c r="BQ31" i="4"/>
  <c r="BT31" i="4" s="1"/>
  <c r="AK31" i="3" s="1"/>
  <c r="BR30" i="4"/>
  <c r="G30" i="4"/>
  <c r="BQ32" i="4"/>
  <c r="BT32" i="4" s="1"/>
  <c r="AK32" i="3" s="1"/>
  <c r="BR31" i="4"/>
  <c r="G31" i="4"/>
  <c r="BQ33" i="4"/>
  <c r="BT33" i="4" s="1"/>
  <c r="AK33" i="3" s="1"/>
  <c r="BR32" i="4"/>
  <c r="G32" i="4"/>
  <c r="BQ34" i="4"/>
  <c r="BT34" i="4" s="1"/>
  <c r="AK34" i="3" s="1"/>
  <c r="BR33" i="4"/>
  <c r="G33" i="4"/>
  <c r="BQ35" i="4"/>
  <c r="BT35" i="4" s="1"/>
  <c r="AK35" i="3" s="1"/>
  <c r="BR34" i="4"/>
  <c r="G34" i="4"/>
  <c r="BQ36" i="4"/>
  <c r="BT36" i="4" s="1"/>
  <c r="AK36" i="3" s="1"/>
  <c r="BR35" i="4"/>
  <c r="G35" i="4"/>
  <c r="BQ37" i="4"/>
  <c r="BT37" i="4" s="1"/>
  <c r="AK37" i="3" s="1"/>
  <c r="BR36" i="4"/>
  <c r="G36" i="4"/>
  <c r="BQ38" i="4"/>
  <c r="BT38" i="4" s="1"/>
  <c r="AK38" i="3" s="1"/>
  <c r="BR37" i="4"/>
  <c r="G37" i="4"/>
  <c r="BQ39" i="4"/>
  <c r="BT39" i="4" s="1"/>
  <c r="AK39" i="3" s="1"/>
  <c r="BR38" i="4"/>
  <c r="G38" i="4"/>
  <c r="BQ40" i="4"/>
  <c r="BT40" i="4" s="1"/>
  <c r="AK40" i="3" s="1"/>
  <c r="BR39" i="4"/>
  <c r="G39" i="4"/>
  <c r="BQ41" i="4"/>
  <c r="BT41" i="4" s="1"/>
  <c r="AK41" i="3" s="1"/>
  <c r="BR40" i="4"/>
  <c r="G40" i="4"/>
  <c r="BQ42" i="4"/>
  <c r="BT42" i="4" s="1"/>
  <c r="AK42" i="3" s="1"/>
  <c r="BR41" i="4"/>
  <c r="G41" i="4"/>
  <c r="BQ43" i="4"/>
  <c r="BT43" i="4" s="1"/>
  <c r="AK43" i="3" s="1"/>
  <c r="BR42" i="4"/>
  <c r="G42" i="4"/>
  <c r="BQ44" i="4"/>
  <c r="BT44" i="4" s="1"/>
  <c r="AK44" i="3" s="1"/>
  <c r="BR43" i="4"/>
  <c r="G43" i="4"/>
  <c r="BQ45" i="4"/>
  <c r="BT45" i="4" s="1"/>
  <c r="AK45" i="3" s="1"/>
  <c r="BR44" i="4"/>
  <c r="G44" i="4"/>
  <c r="BQ46" i="4"/>
  <c r="BT46" i="4" s="1"/>
  <c r="AK46" i="3" s="1"/>
  <c r="BR45" i="4"/>
  <c r="G45" i="4"/>
  <c r="BQ47" i="4"/>
  <c r="BT47" i="4" s="1"/>
  <c r="AK47" i="3" s="1"/>
  <c r="BR46" i="4"/>
  <c r="G46" i="4"/>
  <c r="BQ48" i="4"/>
  <c r="BT48" i="4" s="1"/>
  <c r="AK48" i="3" s="1"/>
  <c r="BR47" i="4"/>
  <c r="G47" i="4"/>
  <c r="BQ49" i="4"/>
  <c r="BT49" i="4" s="1"/>
  <c r="AK49" i="3" s="1"/>
  <c r="BR48" i="4"/>
  <c r="G48" i="4"/>
  <c r="BQ50" i="4"/>
  <c r="BT50" i="4" s="1"/>
  <c r="AK50" i="3" s="1"/>
  <c r="BR49" i="4"/>
  <c r="G49" i="4"/>
  <c r="BQ51" i="4"/>
  <c r="BT51" i="4" s="1"/>
  <c r="AK51" i="3" s="1"/>
  <c r="BR50" i="4"/>
  <c r="G50" i="4"/>
  <c r="BQ52" i="4"/>
  <c r="BT52" i="4" s="1"/>
  <c r="AK52" i="3" s="1"/>
  <c r="BR51" i="4"/>
  <c r="G51" i="4"/>
  <c r="BQ53" i="4"/>
  <c r="BT53" i="4" s="1"/>
  <c r="AK53" i="3" s="1"/>
  <c r="BR52" i="4"/>
  <c r="G52" i="4"/>
  <c r="BQ54" i="4"/>
  <c r="BT54" i="4" s="1"/>
  <c r="AK54" i="3" s="1"/>
  <c r="BR53" i="4"/>
  <c r="G53" i="4"/>
  <c r="BQ55" i="4"/>
  <c r="BT55" i="4" s="1"/>
  <c r="AK55" i="3" s="1"/>
  <c r="BR54" i="4"/>
  <c r="G54" i="4"/>
  <c r="BQ56" i="4"/>
  <c r="BT56" i="4" s="1"/>
  <c r="AK56" i="3" s="1"/>
  <c r="BR55" i="4"/>
  <c r="G55" i="4"/>
  <c r="BQ57" i="4"/>
  <c r="BT57" i="4" s="1"/>
  <c r="AK57" i="3" s="1"/>
  <c r="BR56" i="4"/>
  <c r="G56" i="4"/>
  <c r="BQ58" i="4"/>
  <c r="BT58" i="4" s="1"/>
  <c r="AK58" i="3" s="1"/>
  <c r="BR57" i="4"/>
  <c r="G57" i="4"/>
  <c r="BQ59" i="4"/>
  <c r="BT59" i="4" s="1"/>
  <c r="AK59" i="3" s="1"/>
  <c r="BR58" i="4"/>
  <c r="G58" i="4"/>
  <c r="BQ60" i="4"/>
  <c r="BT60" i="4" s="1"/>
  <c r="AK60" i="3" s="1"/>
  <c r="BR59" i="4"/>
  <c r="G59" i="4"/>
  <c r="BQ61" i="4"/>
  <c r="BT61" i="4" s="1"/>
  <c r="AK61" i="3" s="1"/>
  <c r="BR60" i="4"/>
  <c r="G60" i="4"/>
  <c r="BQ62" i="4"/>
  <c r="BT62" i="4" s="1"/>
  <c r="AK62" i="3" s="1"/>
  <c r="BR61" i="4"/>
  <c r="G61" i="4"/>
  <c r="BQ63" i="4"/>
  <c r="BT63" i="4" s="1"/>
  <c r="AK63" i="3" s="1"/>
  <c r="BR62" i="4"/>
  <c r="G62" i="4"/>
  <c r="BQ64" i="4"/>
  <c r="BT64" i="4" s="1"/>
  <c r="AK64" i="3" s="1"/>
  <c r="BR63" i="4"/>
  <c r="G63" i="4"/>
  <c r="BQ65" i="4"/>
  <c r="BT65" i="4" s="1"/>
  <c r="AK65" i="3" s="1"/>
  <c r="BR64" i="4"/>
  <c r="G64" i="4"/>
  <c r="BQ66" i="4"/>
  <c r="BT66" i="4" s="1"/>
  <c r="AK66" i="3" s="1"/>
  <c r="BR65" i="4"/>
  <c r="G65" i="4"/>
  <c r="BQ67" i="4"/>
  <c r="BT67" i="4" s="1"/>
  <c r="AK67" i="3" s="1"/>
  <c r="BR66" i="4"/>
  <c r="G66" i="4"/>
  <c r="BQ68" i="4"/>
  <c r="BT68" i="4" s="1"/>
  <c r="AK68" i="3" s="1"/>
  <c r="BR67" i="4"/>
  <c r="G67" i="4"/>
  <c r="BQ69" i="4"/>
  <c r="BT69" i="4" s="1"/>
  <c r="AK69" i="3" s="1"/>
  <c r="BR68" i="4"/>
  <c r="G68" i="4"/>
  <c r="BQ70" i="4"/>
  <c r="BT70" i="4" s="1"/>
  <c r="AK70" i="3" s="1"/>
  <c r="BR69" i="4"/>
  <c r="G69" i="4"/>
  <c r="BQ71" i="4"/>
  <c r="BT71" i="4" s="1"/>
  <c r="AK71" i="3" s="1"/>
  <c r="BR70" i="4"/>
  <c r="G70" i="4"/>
  <c r="BQ72" i="4"/>
  <c r="BT72" i="4" s="1"/>
  <c r="AK72" i="3" s="1"/>
  <c r="BR71" i="4"/>
  <c r="G71" i="4"/>
  <c r="BQ73" i="4"/>
  <c r="BT73" i="4" s="1"/>
  <c r="AK73" i="3" s="1"/>
  <c r="BR72" i="4"/>
  <c r="G72" i="4"/>
  <c r="BQ74" i="4"/>
  <c r="BT74" i="4" s="1"/>
  <c r="AK74" i="3" s="1"/>
  <c r="BR73" i="4"/>
  <c r="G73" i="4"/>
  <c r="BQ75" i="4"/>
  <c r="BT75" i="4" s="1"/>
  <c r="AK75" i="3" s="1"/>
  <c r="BR74" i="4"/>
  <c r="G74" i="4"/>
  <c r="BQ76" i="4"/>
  <c r="BT76" i="4" s="1"/>
  <c r="AK76" i="3" s="1"/>
  <c r="BR75" i="4"/>
  <c r="G75" i="4"/>
  <c r="BQ77" i="4"/>
  <c r="BT77" i="4" s="1"/>
  <c r="AK77" i="3" s="1"/>
  <c r="BR76" i="4"/>
  <c r="G76" i="4"/>
  <c r="BQ78" i="4"/>
  <c r="BT78" i="4" s="1"/>
  <c r="AK78" i="3" s="1"/>
  <c r="BR77" i="4"/>
  <c r="G77" i="4"/>
  <c r="BQ79" i="4"/>
  <c r="BT79" i="4" s="1"/>
  <c r="AK79" i="3" s="1"/>
  <c r="BR78" i="4"/>
  <c r="G78" i="4"/>
  <c r="BQ80" i="4"/>
  <c r="BT80" i="4" s="1"/>
  <c r="AK80" i="3" s="1"/>
  <c r="BR79" i="4"/>
  <c r="G79" i="4"/>
  <c r="BQ81" i="4"/>
  <c r="BT81" i="4" s="1"/>
  <c r="AK81" i="3" s="1"/>
  <c r="BR80" i="4"/>
  <c r="G80" i="4"/>
  <c r="BQ82" i="4"/>
  <c r="BT82" i="4" s="1"/>
  <c r="AK82" i="3" s="1"/>
  <c r="BR81" i="4"/>
  <c r="G81" i="4"/>
  <c r="BQ83" i="4"/>
  <c r="BT83" i="4" s="1"/>
  <c r="AK83" i="3" s="1"/>
  <c r="BR82" i="4"/>
  <c r="G82" i="4"/>
  <c r="BQ84" i="4"/>
  <c r="BT84" i="4" s="1"/>
  <c r="AK84" i="3" s="1"/>
  <c r="BR83" i="4"/>
  <c r="G83" i="4"/>
  <c r="BQ85" i="4"/>
  <c r="BT85" i="4" s="1"/>
  <c r="AK85" i="3" s="1"/>
  <c r="BR84" i="4"/>
  <c r="G84" i="4"/>
  <c r="BQ86" i="4"/>
  <c r="BT86" i="4" s="1"/>
  <c r="AK86" i="3" s="1"/>
  <c r="BR85" i="4"/>
  <c r="G85" i="4"/>
  <c r="BQ87" i="4"/>
  <c r="BT87" i="4" s="1"/>
  <c r="AK87" i="3" s="1"/>
  <c r="BR86" i="4"/>
  <c r="G86" i="4"/>
  <c r="BQ88" i="4"/>
  <c r="BT88" i="4" s="1"/>
  <c r="AK88" i="3" s="1"/>
  <c r="BR87" i="4"/>
  <c r="G87" i="4"/>
  <c r="BQ89" i="4"/>
  <c r="BT89" i="4" s="1"/>
  <c r="AK89" i="3" s="1"/>
  <c r="BR88" i="4"/>
  <c r="G88" i="4"/>
  <c r="BQ90" i="4"/>
  <c r="BT90" i="4" s="1"/>
  <c r="AK90" i="3" s="1"/>
  <c r="BR89" i="4"/>
  <c r="G89" i="4"/>
  <c r="BQ91" i="4"/>
  <c r="BT91" i="4" s="1"/>
  <c r="AK91" i="3" s="1"/>
  <c r="BR90" i="4"/>
  <c r="G90" i="4"/>
  <c r="BQ92" i="4"/>
  <c r="BT92" i="4" s="1"/>
  <c r="AK92" i="3" s="1"/>
  <c r="BR91" i="4"/>
  <c r="G91" i="4"/>
  <c r="BQ93" i="4"/>
  <c r="BT93" i="4" s="1"/>
  <c r="AK93" i="3" s="1"/>
  <c r="BR92" i="4"/>
  <c r="G92" i="4"/>
  <c r="BQ94" i="4"/>
  <c r="BT94" i="4" s="1"/>
  <c r="AK94" i="3" s="1"/>
  <c r="BR93" i="4"/>
  <c r="G93" i="4"/>
  <c r="BQ95" i="4"/>
  <c r="BT95" i="4" s="1"/>
  <c r="AK95" i="3" s="1"/>
  <c r="BR94" i="4"/>
  <c r="G94" i="4"/>
  <c r="BQ96" i="4"/>
  <c r="BT96" i="4" s="1"/>
  <c r="AK96" i="3" s="1"/>
  <c r="BR95" i="4"/>
  <c r="G95" i="4"/>
  <c r="BQ97" i="4"/>
  <c r="BT97" i="4" s="1"/>
  <c r="AK97" i="3" s="1"/>
  <c r="BR96" i="4"/>
  <c r="G96" i="4"/>
  <c r="BQ98" i="4"/>
  <c r="BT98" i="4" s="1"/>
  <c r="AK98" i="3" s="1"/>
  <c r="BR97" i="4"/>
  <c r="G97" i="4"/>
  <c r="BQ99" i="4"/>
  <c r="BT99" i="4" s="1"/>
  <c r="AK99" i="3" s="1"/>
  <c r="BR98" i="4"/>
  <c r="G98" i="4"/>
  <c r="BQ100" i="4"/>
  <c r="BT100" i="4" s="1"/>
  <c r="AK100" i="3" s="1"/>
  <c r="BR99" i="4"/>
  <c r="G99" i="4"/>
  <c r="BQ101" i="4"/>
  <c r="BT101" i="4" s="1"/>
  <c r="AK101" i="3" s="1"/>
  <c r="BR100" i="4"/>
  <c r="G100" i="4"/>
  <c r="BQ102" i="4"/>
  <c r="BT102" i="4" s="1"/>
  <c r="AK102" i="3" s="1"/>
  <c r="BR101" i="4"/>
  <c r="G101" i="4"/>
  <c r="BQ103" i="4"/>
  <c r="BT103" i="4" s="1"/>
  <c r="AK103" i="3" s="1"/>
  <c r="BR102" i="4"/>
  <c r="G102" i="4"/>
  <c r="BQ104" i="4"/>
  <c r="BT104" i="4" s="1"/>
  <c r="AK104" i="3" s="1"/>
  <c r="BR103" i="4"/>
  <c r="G103" i="4"/>
  <c r="BQ105" i="4"/>
  <c r="BT105" i="4" s="1"/>
  <c r="AK105" i="3" s="1"/>
  <c r="BR104" i="4"/>
  <c r="G104" i="4"/>
  <c r="BQ106" i="4"/>
  <c r="BT106" i="4" s="1"/>
  <c r="AK106" i="3" s="1"/>
  <c r="BR105" i="4"/>
  <c r="G105" i="4"/>
  <c r="BQ107" i="4"/>
  <c r="BT107" i="4" s="1"/>
  <c r="AK107" i="3" s="1"/>
  <c r="BR106" i="4"/>
  <c r="G106" i="4"/>
  <c r="BQ108" i="4"/>
  <c r="BT108" i="4" s="1"/>
  <c r="AK108" i="3" s="1"/>
  <c r="BR107" i="4"/>
  <c r="G107" i="4"/>
  <c r="BQ109" i="4"/>
  <c r="BT109" i="4" s="1"/>
  <c r="AK109" i="3" s="1"/>
  <c r="BR108" i="4"/>
  <c r="G108" i="4"/>
  <c r="BQ110" i="4"/>
  <c r="BT110" i="4" s="1"/>
  <c r="AK110" i="3" s="1"/>
  <c r="BR109" i="4"/>
  <c r="G109" i="4"/>
  <c r="BQ111" i="4"/>
  <c r="BT111" i="4" s="1"/>
  <c r="AK111" i="3" s="1"/>
  <c r="BR110" i="4"/>
  <c r="G110" i="4"/>
  <c r="BQ112" i="4"/>
  <c r="BT112" i="4" s="1"/>
  <c r="AK112" i="3" s="1"/>
  <c r="BR111" i="4"/>
  <c r="G111" i="4"/>
  <c r="BQ113" i="4"/>
  <c r="BT113" i="4" s="1"/>
  <c r="AK113" i="3" s="1"/>
  <c r="BR112" i="4"/>
  <c r="G112" i="4"/>
  <c r="BQ114" i="4"/>
  <c r="BT114" i="4" s="1"/>
  <c r="AK114" i="3" s="1"/>
  <c r="BR113" i="4"/>
  <c r="G113" i="4"/>
  <c r="BQ115" i="4"/>
  <c r="BT115" i="4" s="1"/>
  <c r="AK115" i="3" s="1"/>
  <c r="BR114" i="4"/>
  <c r="G114" i="4"/>
  <c r="BQ116" i="4"/>
  <c r="BT116" i="4" s="1"/>
  <c r="AK116" i="3" s="1"/>
  <c r="BR115" i="4"/>
  <c r="G115" i="4"/>
  <c r="BQ117" i="4"/>
  <c r="BT117" i="4" s="1"/>
  <c r="AK117" i="3" s="1"/>
  <c r="BR116" i="4"/>
  <c r="G116" i="4"/>
  <c r="BQ118" i="4"/>
  <c r="BT118" i="4" s="1"/>
  <c r="AK118" i="3" s="1"/>
  <c r="BR117" i="4"/>
  <c r="G117" i="4"/>
  <c r="BQ119" i="4"/>
  <c r="BT119" i="4" s="1"/>
  <c r="AK119" i="3" s="1"/>
  <c r="BR118" i="4"/>
  <c r="G118" i="4"/>
  <c r="BQ120" i="4"/>
  <c r="BT120" i="4" s="1"/>
  <c r="AK120" i="3" s="1"/>
  <c r="BR119" i="4"/>
  <c r="G119" i="4"/>
  <c r="BQ121" i="4"/>
  <c r="BT121" i="4" s="1"/>
  <c r="AK121" i="3" s="1"/>
  <c r="BR120" i="4"/>
  <c r="G120" i="4"/>
  <c r="BQ122" i="4"/>
  <c r="BT122" i="4" s="1"/>
  <c r="AK122" i="3" s="1"/>
  <c r="BR121" i="4"/>
  <c r="G121" i="4"/>
  <c r="BQ123" i="4"/>
  <c r="BT123" i="4" s="1"/>
  <c r="AK123" i="3" s="1"/>
  <c r="BR122" i="4"/>
  <c r="G122" i="4"/>
  <c r="BQ124" i="4"/>
  <c r="BT124" i="4" s="1"/>
  <c r="AK124" i="3" s="1"/>
  <c r="BR123" i="4"/>
  <c r="G123" i="4"/>
  <c r="BQ125" i="4"/>
  <c r="BT125" i="4" s="1"/>
  <c r="AK125" i="3" s="1"/>
  <c r="BR124" i="4"/>
  <c r="G124" i="4"/>
  <c r="BQ126" i="4"/>
  <c r="BT126" i="4" s="1"/>
  <c r="AK126" i="3" s="1"/>
  <c r="BR125" i="4"/>
  <c r="G125" i="4"/>
  <c r="BQ127" i="4"/>
  <c r="BT127" i="4" s="1"/>
  <c r="AK127" i="3" s="1"/>
  <c r="BR126" i="4"/>
  <c r="G126" i="4"/>
  <c r="BQ128" i="4"/>
  <c r="BT128" i="4" s="1"/>
  <c r="AK128" i="3" s="1"/>
  <c r="BR127" i="4"/>
  <c r="G127" i="4"/>
  <c r="BQ129" i="4"/>
  <c r="BT129" i="4" s="1"/>
  <c r="AK129" i="3" s="1"/>
  <c r="BR128" i="4"/>
  <c r="G128" i="4"/>
  <c r="BQ130" i="4"/>
  <c r="BT130" i="4" s="1"/>
  <c r="AK130" i="3" s="1"/>
  <c r="BR129" i="4"/>
  <c r="G129" i="4"/>
  <c r="BQ131" i="4"/>
  <c r="BT131" i="4" s="1"/>
  <c r="AK131" i="3" s="1"/>
  <c r="BR130" i="4"/>
  <c r="G130" i="4"/>
  <c r="BQ132" i="4"/>
  <c r="BT132" i="4" s="1"/>
  <c r="AK132" i="3" s="1"/>
  <c r="BR131" i="4"/>
  <c r="G131" i="4"/>
  <c r="BQ133" i="4"/>
  <c r="BT133" i="4" s="1"/>
  <c r="AK133" i="3" s="1"/>
  <c r="BR132" i="4"/>
  <c r="G132" i="4"/>
  <c r="BQ134" i="4"/>
  <c r="BT134" i="4" s="1"/>
  <c r="AK134" i="3" s="1"/>
  <c r="BR133" i="4"/>
  <c r="G133" i="4"/>
  <c r="BQ135" i="4"/>
  <c r="BT135" i="4" s="1"/>
  <c r="AK135" i="3" s="1"/>
  <c r="BR134" i="4"/>
  <c r="G134" i="4"/>
  <c r="BQ136" i="4"/>
  <c r="BT136" i="4" s="1"/>
  <c r="AK136" i="3" s="1"/>
  <c r="BR135" i="4"/>
  <c r="G135" i="4"/>
  <c r="BQ137" i="4"/>
  <c r="BT137" i="4" s="1"/>
  <c r="AK137" i="3" s="1"/>
  <c r="BR136" i="4"/>
  <c r="G136" i="4"/>
  <c r="BQ138" i="4"/>
  <c r="BT138" i="4" s="1"/>
  <c r="AK138" i="3" s="1"/>
  <c r="BR137" i="4"/>
  <c r="G137" i="4"/>
  <c r="BQ139" i="4"/>
  <c r="BT139" i="4" s="1"/>
  <c r="AK139" i="3" s="1"/>
  <c r="BR138" i="4"/>
  <c r="G138" i="4"/>
  <c r="BQ140" i="4"/>
  <c r="BT140" i="4" s="1"/>
  <c r="AK140" i="3" s="1"/>
  <c r="BR139" i="4"/>
  <c r="G139" i="4"/>
  <c r="BQ141" i="4"/>
  <c r="BT141" i="4" s="1"/>
  <c r="AK141" i="3" s="1"/>
  <c r="BR140" i="4"/>
  <c r="G140" i="4"/>
  <c r="BQ142" i="4"/>
  <c r="BT142" i="4" s="1"/>
  <c r="AK142" i="3" s="1"/>
  <c r="BR141" i="4"/>
  <c r="G141" i="4"/>
  <c r="BQ143" i="4"/>
  <c r="BT143" i="4" s="1"/>
  <c r="AK143" i="3" s="1"/>
  <c r="BR142" i="4"/>
  <c r="G142" i="4"/>
  <c r="BQ144" i="4"/>
  <c r="BT144" i="4" s="1"/>
  <c r="AK144" i="3" s="1"/>
  <c r="BR143" i="4"/>
  <c r="G143" i="4"/>
  <c r="BQ145" i="4"/>
  <c r="BT145" i="4" s="1"/>
  <c r="AK145" i="3" s="1"/>
  <c r="BR144" i="4"/>
  <c r="G144" i="4"/>
  <c r="BQ146" i="4"/>
  <c r="BT146" i="4" s="1"/>
  <c r="AK146" i="3" s="1"/>
  <c r="BR145" i="4"/>
  <c r="G145" i="4"/>
  <c r="BQ147" i="4"/>
  <c r="BT147" i="4" s="1"/>
  <c r="AK147" i="3" s="1"/>
  <c r="BR146" i="4"/>
  <c r="G146" i="4"/>
  <c r="BQ148" i="4"/>
  <c r="BT148" i="4" s="1"/>
  <c r="AK148" i="3" s="1"/>
  <c r="BR147" i="4"/>
  <c r="G147" i="4"/>
  <c r="BQ149" i="4"/>
  <c r="BT149" i="4" s="1"/>
  <c r="AK149" i="3" s="1"/>
  <c r="BR148" i="4"/>
  <c r="G148" i="4"/>
  <c r="BQ150" i="4"/>
  <c r="BT150" i="4" s="1"/>
  <c r="AK150" i="3" s="1"/>
  <c r="BR149" i="4"/>
  <c r="G149" i="4"/>
  <c r="BQ151" i="4"/>
  <c r="BT151" i="4" s="1"/>
  <c r="AK151" i="3" s="1"/>
  <c r="BR150" i="4"/>
  <c r="G150" i="4"/>
  <c r="BQ152" i="4"/>
  <c r="BT152" i="4" s="1"/>
  <c r="AK152" i="3" s="1"/>
  <c r="BR151" i="4"/>
  <c r="G151" i="4"/>
  <c r="BQ153" i="4"/>
  <c r="BT153" i="4" s="1"/>
  <c r="AK153" i="3" s="1"/>
  <c r="BR152" i="4"/>
  <c r="G152" i="4"/>
  <c r="BQ154" i="4"/>
  <c r="BT154" i="4" s="1"/>
  <c r="AK154" i="3" s="1"/>
  <c r="BR153" i="4"/>
  <c r="G153" i="4"/>
  <c r="BQ155" i="4"/>
  <c r="BT155" i="4" s="1"/>
  <c r="AK155" i="3" s="1"/>
  <c r="BR154" i="4"/>
  <c r="G154" i="4"/>
  <c r="BQ156" i="4"/>
  <c r="BT156" i="4" s="1"/>
  <c r="AK156" i="3" s="1"/>
  <c r="BR155" i="4"/>
  <c r="G155" i="4"/>
  <c r="BQ157" i="4"/>
  <c r="BT157" i="4" s="1"/>
  <c r="AK157" i="3" s="1"/>
  <c r="BR156" i="4"/>
  <c r="G156" i="4"/>
  <c r="BQ158" i="4"/>
  <c r="BT158" i="4" s="1"/>
  <c r="AK158" i="3" s="1"/>
  <c r="BR157" i="4"/>
  <c r="G157" i="4"/>
  <c r="BQ159" i="4"/>
  <c r="BT159" i="4" s="1"/>
  <c r="AK159" i="3" s="1"/>
  <c r="BR158" i="4"/>
  <c r="G158" i="4"/>
  <c r="BQ160" i="4"/>
  <c r="BT160" i="4" s="1"/>
  <c r="AK160" i="3" s="1"/>
  <c r="BR159" i="4"/>
  <c r="G159" i="4"/>
  <c r="BQ161" i="4"/>
  <c r="BT161" i="4" s="1"/>
  <c r="AK161" i="3" s="1"/>
  <c r="BR160" i="4"/>
  <c r="G160" i="4"/>
  <c r="BQ162" i="4"/>
  <c r="BT162" i="4" s="1"/>
  <c r="AK162" i="3" s="1"/>
  <c r="BR161" i="4"/>
  <c r="G161" i="4"/>
  <c r="BQ163" i="4"/>
  <c r="BT163" i="4" s="1"/>
  <c r="AK163" i="3" s="1"/>
  <c r="BR162" i="4"/>
  <c r="G162" i="4"/>
  <c r="BQ164" i="4"/>
  <c r="BT164" i="4" s="1"/>
  <c r="AK164" i="3" s="1"/>
  <c r="BR163" i="4"/>
  <c r="G163" i="4"/>
  <c r="BQ165" i="4"/>
  <c r="BT165" i="4" s="1"/>
  <c r="AK165" i="3" s="1"/>
  <c r="BR164" i="4"/>
  <c r="G164" i="4"/>
  <c r="BQ166" i="4"/>
  <c r="BT166" i="4" s="1"/>
  <c r="AK166" i="3" s="1"/>
  <c r="BR165" i="4"/>
  <c r="G165" i="4"/>
  <c r="BQ167" i="4"/>
  <c r="BT167" i="4" s="1"/>
  <c r="AK167" i="3" s="1"/>
  <c r="BR166" i="4"/>
  <c r="G166" i="4"/>
  <c r="BQ168" i="4"/>
  <c r="BT168" i="4" s="1"/>
  <c r="AK168" i="3" s="1"/>
  <c r="BR167" i="4"/>
  <c r="G167" i="4"/>
  <c r="BQ169" i="4"/>
  <c r="BT169" i="4" s="1"/>
  <c r="AK169" i="3" s="1"/>
  <c r="BR168" i="4"/>
  <c r="G168" i="4"/>
  <c r="BQ170" i="4"/>
  <c r="BT170" i="4" s="1"/>
  <c r="AK170" i="3" s="1"/>
  <c r="BR169" i="4"/>
  <c r="G169" i="4"/>
  <c r="BQ171" i="4"/>
  <c r="BT171" i="4" s="1"/>
  <c r="AK171" i="3" s="1"/>
  <c r="BR170" i="4"/>
  <c r="G170" i="4"/>
  <c r="BQ172" i="4"/>
  <c r="BT172" i="4" s="1"/>
  <c r="AK172" i="3" s="1"/>
  <c r="BR171" i="4"/>
  <c r="G171" i="4"/>
  <c r="BQ173" i="4"/>
  <c r="BT173" i="4" s="1"/>
  <c r="AK173" i="3" s="1"/>
  <c r="BR172" i="4"/>
  <c r="G172" i="4"/>
  <c r="BQ174" i="4"/>
  <c r="BT174" i="4" s="1"/>
  <c r="AK174" i="3" s="1"/>
  <c r="BR173" i="4"/>
  <c r="G173" i="4"/>
  <c r="BQ175" i="4"/>
  <c r="BT175" i="4" s="1"/>
  <c r="AK175" i="3" s="1"/>
  <c r="BR174" i="4"/>
  <c r="G174" i="4"/>
  <c r="BQ176" i="4"/>
  <c r="BT176" i="4" s="1"/>
  <c r="AK176" i="3" s="1"/>
  <c r="BR175" i="4"/>
  <c r="G175" i="4"/>
  <c r="BQ177" i="4"/>
  <c r="BT177" i="4" s="1"/>
  <c r="AK177" i="3" s="1"/>
  <c r="BR176" i="4"/>
  <c r="G176" i="4"/>
  <c r="BQ178" i="4"/>
  <c r="BT178" i="4" s="1"/>
  <c r="AK178" i="3" s="1"/>
  <c r="BR177" i="4"/>
  <c r="G177" i="4"/>
  <c r="BQ179" i="4"/>
  <c r="BT179" i="4" s="1"/>
  <c r="AK179" i="3" s="1"/>
  <c r="BR178" i="4"/>
  <c r="G178" i="4"/>
  <c r="BQ180" i="4"/>
  <c r="BT180" i="4" s="1"/>
  <c r="AK180" i="3" s="1"/>
  <c r="BR179" i="4"/>
  <c r="G179" i="4"/>
  <c r="BQ181" i="4"/>
  <c r="BT181" i="4" s="1"/>
  <c r="AK181" i="3" s="1"/>
  <c r="BR180" i="4"/>
  <c r="G180" i="4"/>
  <c r="BQ182" i="4"/>
  <c r="BT182" i="4" s="1"/>
  <c r="AK182" i="3" s="1"/>
  <c r="BR181" i="4"/>
  <c r="G181" i="4"/>
  <c r="BQ183" i="4"/>
  <c r="BT183" i="4" s="1"/>
  <c r="AK183" i="3" s="1"/>
  <c r="BR182" i="4"/>
  <c r="G182" i="4"/>
  <c r="BQ184" i="4"/>
  <c r="BT184" i="4" s="1"/>
  <c r="AK184" i="3" s="1"/>
  <c r="BR183" i="4"/>
  <c r="G183" i="4"/>
  <c r="BQ185" i="4"/>
  <c r="BT185" i="4" s="1"/>
  <c r="AK185" i="3" s="1"/>
  <c r="BR184" i="4"/>
  <c r="G184" i="4"/>
  <c r="BQ186" i="4"/>
  <c r="BT186" i="4" s="1"/>
  <c r="AK186" i="3" s="1"/>
  <c r="BR185" i="4"/>
  <c r="G185" i="4"/>
  <c r="BQ187" i="4"/>
  <c r="BT187" i="4" s="1"/>
  <c r="AK187" i="3" s="1"/>
  <c r="BR186" i="4"/>
  <c r="G186" i="4"/>
  <c r="BQ188" i="4"/>
  <c r="BT188" i="4" s="1"/>
  <c r="AK188" i="3" s="1"/>
  <c r="BR187" i="4"/>
  <c r="G187" i="4"/>
  <c r="BQ189" i="4"/>
  <c r="BT189" i="4" s="1"/>
  <c r="AK189" i="3" s="1"/>
  <c r="BR188" i="4"/>
  <c r="G188" i="4"/>
  <c r="BQ190" i="4"/>
  <c r="BT190" i="4" s="1"/>
  <c r="AK190" i="3" s="1"/>
  <c r="BR189" i="4"/>
  <c r="G189" i="4"/>
  <c r="BQ191" i="4"/>
  <c r="BT191" i="4" s="1"/>
  <c r="AK191" i="3" s="1"/>
  <c r="BR190" i="4"/>
  <c r="G190" i="4"/>
  <c r="BQ192" i="4"/>
  <c r="BT192" i="4" s="1"/>
  <c r="AK192" i="3" s="1"/>
  <c r="BR191" i="4"/>
  <c r="G191" i="4"/>
  <c r="BQ193" i="4"/>
  <c r="BT193" i="4" s="1"/>
  <c r="AK193" i="3" s="1"/>
  <c r="BR192" i="4"/>
  <c r="G192" i="4"/>
  <c r="BQ194" i="4"/>
  <c r="BT194" i="4" s="1"/>
  <c r="AK194" i="3" s="1"/>
  <c r="BR193" i="4"/>
  <c r="G193" i="4"/>
  <c r="BQ195" i="4"/>
  <c r="BT195" i="4" s="1"/>
  <c r="AK195" i="3" s="1"/>
  <c r="BR194" i="4"/>
  <c r="G194" i="4"/>
  <c r="BQ196" i="4"/>
  <c r="BT196" i="4" s="1"/>
  <c r="AK196" i="3" s="1"/>
  <c r="BR195" i="4"/>
  <c r="G195" i="4"/>
  <c r="BQ197" i="4"/>
  <c r="BT197" i="4" s="1"/>
  <c r="AK197" i="3" s="1"/>
  <c r="BR196" i="4"/>
  <c r="G196" i="4"/>
  <c r="BQ198" i="4"/>
  <c r="BT198" i="4" s="1"/>
  <c r="AK198" i="3" s="1"/>
  <c r="BR197" i="4"/>
  <c r="G197" i="4"/>
  <c r="BQ199" i="4"/>
  <c r="BT199" i="4" s="1"/>
  <c r="AK199" i="3" s="1"/>
  <c r="BR198" i="4"/>
  <c r="G198" i="4"/>
  <c r="BQ200" i="4"/>
  <c r="BT200" i="4" s="1"/>
  <c r="AK200" i="3" s="1"/>
  <c r="BR199" i="4"/>
  <c r="G199" i="4"/>
  <c r="BR200" i="4"/>
  <c r="G200" i="4"/>
  <c r="C3" i="5" a="1"/>
  <c r="C3" i="5" s="1"/>
  <c r="D2" i="6" a="1"/>
  <c r="D2" i="6" s="1"/>
  <c r="D3" i="6" a="1"/>
  <c r="D3" i="6" s="1"/>
  <c r="D4" i="6" a="1"/>
  <c r="D4" i="6" s="1"/>
  <c r="D5" i="6" a="1"/>
  <c r="D5" i="6" s="1"/>
  <c r="D6" i="6" a="1"/>
  <c r="D6" i="6" s="1"/>
  <c r="D7" i="6" a="1"/>
  <c r="D7" i="6" s="1"/>
  <c r="D8" i="6" a="1"/>
  <c r="D8" i="6" s="1"/>
  <c r="D9" i="6" a="1"/>
  <c r="D9" i="6" s="1"/>
  <c r="D10" i="6" a="1"/>
  <c r="D10" i="6" s="1"/>
  <c r="D11" i="6" a="1"/>
  <c r="D11" i="6" s="1"/>
  <c r="D12" i="6" a="1"/>
  <c r="D12" i="6" s="1"/>
  <c r="D13" i="6" a="1"/>
  <c r="D13" i="6" s="1"/>
  <c r="D14" i="6" a="1"/>
  <c r="D14" i="6" s="1"/>
  <c r="D15" i="6" a="1"/>
  <c r="D15" i="6" s="1"/>
  <c r="D16" i="6" a="1"/>
  <c r="D16" i="6" s="1"/>
  <c r="D17" i="6" a="1"/>
  <c r="D17" i="6" s="1"/>
  <c r="D18" i="6" a="1"/>
  <c r="D18" i="6" s="1"/>
  <c r="D19" i="6" a="1"/>
  <c r="D19" i="6" s="1"/>
  <c r="D20" i="6" a="1"/>
  <c r="D20" i="6" s="1"/>
  <c r="D21" i="6" a="1"/>
  <c r="D21" i="6" s="1"/>
  <c r="D22" i="6" a="1"/>
  <c r="D22" i="6" s="1"/>
  <c r="D23" i="6" a="1"/>
  <c r="D23" i="6" s="1"/>
  <c r="D24" i="6" a="1"/>
  <c r="D24" i="6" s="1"/>
  <c r="D25" i="6" a="1"/>
  <c r="D25" i="6" s="1"/>
  <c r="D26" i="6" a="1"/>
  <c r="D26" i="6" s="1"/>
  <c r="D27" i="6" a="1"/>
  <c r="D27" i="6" s="1"/>
  <c r="D28" i="6" a="1"/>
  <c r="D28" i="6" s="1"/>
  <c r="D29" i="6" a="1"/>
  <c r="D29" i="6" s="1"/>
  <c r="D30" i="6" a="1"/>
  <c r="D30" i="6" s="1"/>
  <c r="D31" i="6" a="1"/>
  <c r="D31" i="6" s="1"/>
  <c r="D32" i="6" a="1"/>
  <c r="D32" i="6" s="1"/>
  <c r="D33" i="6" a="1"/>
  <c r="D33" i="6" s="1"/>
  <c r="D34" i="6" a="1"/>
  <c r="D34" i="6" s="1"/>
  <c r="D35" i="6" a="1"/>
  <c r="D35" i="6" s="1"/>
  <c r="D36" i="6" a="1"/>
  <c r="D36" i="6" s="1"/>
  <c r="D37" i="6" a="1"/>
  <c r="D37" i="6" s="1"/>
  <c r="D38" i="6" a="1"/>
  <c r="D38" i="6" s="1"/>
  <c r="D39" i="6" a="1"/>
  <c r="D39" i="6" s="1"/>
  <c r="D40" i="6" a="1"/>
  <c r="D40" i="6" s="1"/>
  <c r="D41" i="6" a="1"/>
  <c r="D41" i="6" s="1"/>
  <c r="D42" i="6" a="1"/>
  <c r="D42" i="6" s="1"/>
  <c r="D43" i="6" a="1"/>
  <c r="D43" i="6" s="1"/>
  <c r="D44" i="6" a="1"/>
  <c r="D44" i="6" s="1"/>
  <c r="D45" i="6" a="1"/>
  <c r="D45" i="6" s="1"/>
  <c r="D46" i="6" a="1"/>
  <c r="D46" i="6" s="1"/>
  <c r="D47" i="6" a="1"/>
  <c r="D47" i="6" s="1"/>
  <c r="D48" i="6" a="1"/>
  <c r="D48" i="6" s="1"/>
  <c r="D49" i="6" a="1"/>
  <c r="D49" i="6" s="1"/>
  <c r="D50" i="6" a="1"/>
  <c r="D50" i="6" s="1"/>
  <c r="D51" i="6" a="1"/>
  <c r="D51" i="6" s="1"/>
  <c r="D52" i="6" a="1"/>
  <c r="D52" i="6" s="1"/>
  <c r="D53" i="6" a="1"/>
  <c r="D53" i="6" s="1"/>
  <c r="D54" i="6" a="1"/>
  <c r="D54" i="6" s="1"/>
  <c r="D55" i="6" a="1"/>
  <c r="D55" i="6" s="1"/>
  <c r="D56" i="6" a="1"/>
  <c r="D56" i="6" s="1"/>
  <c r="D57" i="6" a="1"/>
  <c r="D57" i="6" s="1"/>
  <c r="D58" i="6" a="1"/>
  <c r="D58" i="6" s="1"/>
  <c r="D59" i="6" a="1"/>
  <c r="D59" i="6" s="1"/>
  <c r="D60" i="6" a="1"/>
  <c r="D60" i="6" s="1"/>
  <c r="D61" i="6" a="1"/>
  <c r="D61" i="6" s="1"/>
  <c r="D62" i="6" a="1"/>
  <c r="D62" i="6" s="1"/>
  <c r="D63" i="6" a="1"/>
  <c r="D63" i="6" s="1"/>
  <c r="D64" i="6" a="1"/>
  <c r="D64" i="6" s="1"/>
  <c r="D65" i="6" a="1"/>
  <c r="D65" i="6" s="1"/>
  <c r="D66" i="6" a="1"/>
  <c r="D66" i="6" s="1"/>
  <c r="D67" i="6" a="1"/>
  <c r="D67" i="6" s="1"/>
  <c r="D68" i="6" a="1"/>
  <c r="D68" i="6" s="1"/>
  <c r="D69" i="6" a="1"/>
  <c r="D69" i="6" s="1"/>
  <c r="D70" i="6" a="1"/>
  <c r="D70" i="6" s="1"/>
  <c r="D71" i="6" a="1"/>
  <c r="D71" i="6" s="1"/>
  <c r="D72" i="6" a="1"/>
  <c r="D72" i="6" s="1"/>
  <c r="D73" i="6" a="1"/>
  <c r="D73" i="6" s="1"/>
  <c r="D74" i="6" a="1"/>
  <c r="D74" i="6" s="1"/>
  <c r="D75" i="6" a="1"/>
  <c r="D75" i="6" s="1"/>
  <c r="D76" i="6" a="1"/>
  <c r="D76" i="6" s="1"/>
  <c r="D77" i="6" a="1"/>
  <c r="D77" i="6" s="1"/>
  <c r="D78" i="6" a="1"/>
  <c r="D78" i="6" s="1"/>
  <c r="D79" i="6" a="1"/>
  <c r="D79" i="6" s="1"/>
  <c r="D80" i="6" a="1"/>
  <c r="D80" i="6" s="1"/>
  <c r="D81" i="6" a="1"/>
  <c r="D81" i="6" s="1"/>
  <c r="D82" i="6" a="1"/>
  <c r="D82" i="6" s="1"/>
  <c r="D83" i="6" a="1"/>
  <c r="D83" i="6" s="1"/>
  <c r="D84" i="6" a="1"/>
  <c r="D84" i="6" s="1"/>
  <c r="D85" i="6" a="1"/>
  <c r="D85" i="6" s="1"/>
  <c r="D86" i="6" a="1"/>
  <c r="D86" i="6" s="1"/>
  <c r="D87" i="6" a="1"/>
  <c r="D87" i="6" s="1"/>
  <c r="D88" i="6" a="1"/>
  <c r="D88" i="6" s="1"/>
  <c r="D89" i="6" a="1"/>
  <c r="D89" i="6" s="1"/>
  <c r="D90" i="6" a="1"/>
  <c r="D90" i="6" s="1"/>
  <c r="D91" i="6" a="1"/>
  <c r="D91" i="6" s="1"/>
  <c r="D92" i="6" a="1"/>
  <c r="D92" i="6" s="1"/>
  <c r="D93" i="6" a="1"/>
  <c r="D93" i="6" s="1"/>
  <c r="D94" i="6" a="1"/>
  <c r="D94" i="6" s="1"/>
  <c r="D95" i="6" a="1"/>
  <c r="D95" i="6" s="1"/>
  <c r="D96" i="6" a="1"/>
  <c r="D96" i="6" s="1"/>
  <c r="D97" i="6" a="1"/>
  <c r="D97" i="6" s="1"/>
  <c r="D98" i="6" a="1"/>
  <c r="D98" i="6" s="1"/>
  <c r="D99" i="6" a="1"/>
  <c r="D99" i="6" s="1"/>
  <c r="D100" i="6" a="1"/>
  <c r="D100" i="6" s="1"/>
  <c r="D101" i="6" a="1"/>
  <c r="D101" i="6" s="1"/>
  <c r="D102" i="6" a="1"/>
  <c r="D102" i="6" s="1"/>
  <c r="D103" i="6" a="1"/>
  <c r="D103" i="6" s="1"/>
  <c r="D104" i="6" a="1"/>
  <c r="D104" i="6" s="1"/>
  <c r="D105" i="6" a="1"/>
  <c r="D105" i="6" s="1"/>
  <c r="D106" i="6" a="1"/>
  <c r="D106" i="6" s="1"/>
  <c r="D107" i="6" a="1"/>
  <c r="D107" i="6" s="1"/>
  <c r="D108" i="6" a="1"/>
  <c r="D108" i="6" s="1"/>
  <c r="D109" i="6" a="1"/>
  <c r="D109" i="6" s="1"/>
  <c r="D110" i="6" a="1"/>
  <c r="D110" i="6" s="1"/>
  <c r="D111" i="6" a="1"/>
  <c r="D111" i="6" s="1"/>
  <c r="D112" i="6" a="1"/>
  <c r="D112" i="6" s="1"/>
  <c r="D113" i="6" a="1"/>
  <c r="D113" i="6" s="1"/>
  <c r="D114" i="6" a="1"/>
  <c r="D114" i="6" s="1"/>
  <c r="D115" i="6" a="1"/>
  <c r="D115" i="6" s="1"/>
  <c r="D116" i="6" a="1"/>
  <c r="D116" i="6" s="1"/>
  <c r="D117" i="6" a="1"/>
  <c r="D117" i="6" s="1"/>
  <c r="D118" i="6" a="1"/>
  <c r="D118" i="6" s="1"/>
  <c r="D119" i="6" a="1"/>
  <c r="D119" i="6" s="1"/>
  <c r="D120" i="6" a="1"/>
  <c r="D120" i="6" s="1"/>
  <c r="D121" i="6" a="1"/>
  <c r="D121" i="6" s="1"/>
  <c r="D122" i="6" a="1"/>
  <c r="D122" i="6" s="1"/>
  <c r="D123" i="6" a="1"/>
  <c r="D123" i="6" s="1"/>
  <c r="D124" i="6" a="1"/>
  <c r="D124" i="6" s="1"/>
  <c r="D125" i="6" a="1"/>
  <c r="D125" i="6" s="1"/>
  <c r="D126" i="6" a="1"/>
  <c r="D126" i="6" s="1"/>
  <c r="D127" i="6" a="1"/>
  <c r="D127" i="6" s="1"/>
  <c r="D128" i="6" a="1"/>
  <c r="D128" i="6" s="1"/>
  <c r="D129" i="6" a="1"/>
  <c r="D129" i="6" s="1"/>
  <c r="D130" i="6" a="1"/>
  <c r="D130" i="6" s="1"/>
  <c r="D131" i="6" a="1"/>
  <c r="D131" i="6" s="1"/>
  <c r="D132" i="6" a="1"/>
  <c r="D132" i="6" s="1"/>
  <c r="D133" i="6" a="1"/>
  <c r="D133" i="6" s="1"/>
  <c r="D134" i="6" a="1"/>
  <c r="D134" i="6" s="1"/>
  <c r="D135" i="6" a="1"/>
  <c r="D135" i="6" s="1"/>
  <c r="D136" i="6" a="1"/>
  <c r="D136" i="6" s="1"/>
  <c r="D137" i="6" a="1"/>
  <c r="D137" i="6" s="1"/>
  <c r="D138" i="6" a="1"/>
  <c r="D138" i="6" s="1"/>
  <c r="D139" i="6" a="1"/>
  <c r="D139" i="6" s="1"/>
  <c r="D140" i="6" a="1"/>
  <c r="D140" i="6" s="1"/>
  <c r="D141" i="6" a="1"/>
  <c r="D141" i="6" s="1"/>
  <c r="D142" i="6" a="1"/>
  <c r="D142" i="6" s="1"/>
  <c r="D143" i="6" a="1"/>
  <c r="D143" i="6" s="1"/>
  <c r="D144" i="6" a="1"/>
  <c r="D144" i="6" s="1"/>
  <c r="D145" i="6" a="1"/>
  <c r="D145" i="6" s="1"/>
  <c r="D146" i="6" a="1"/>
  <c r="D146" i="6" s="1"/>
  <c r="D147" i="6" a="1"/>
  <c r="D147" i="6" s="1"/>
  <c r="D148" i="6" a="1"/>
  <c r="D148" i="6" s="1"/>
  <c r="D149" i="6" a="1"/>
  <c r="D149" i="6" s="1"/>
  <c r="D150" i="6" a="1"/>
  <c r="D150" i="6" s="1"/>
  <c r="D151" i="6" a="1"/>
  <c r="D151" i="6" s="1"/>
  <c r="D152" i="6" a="1"/>
  <c r="D152" i="6" s="1"/>
  <c r="D153" i="6" a="1"/>
  <c r="D153" i="6" s="1"/>
  <c r="D154" i="6" a="1"/>
  <c r="D154" i="6" s="1"/>
  <c r="D155" i="6" a="1"/>
  <c r="D155" i="6" s="1"/>
  <c r="D156" i="6" a="1"/>
  <c r="D156" i="6" s="1"/>
  <c r="D157" i="6" a="1"/>
  <c r="D157" i="6" s="1"/>
  <c r="D158" i="6" a="1"/>
  <c r="D158" i="6" s="1"/>
  <c r="D159" i="6" a="1"/>
  <c r="D159" i="6" s="1"/>
  <c r="D160" i="6" a="1"/>
  <c r="D160" i="6" s="1"/>
  <c r="D161" i="6" a="1"/>
  <c r="D161" i="6" s="1"/>
  <c r="D162" i="6" a="1"/>
  <c r="D162" i="6" s="1"/>
  <c r="D163" i="6" a="1"/>
  <c r="D163" i="6" s="1"/>
  <c r="D164" i="6" a="1"/>
  <c r="D164" i="6" s="1"/>
  <c r="D165" i="6" a="1"/>
  <c r="D165" i="6" s="1"/>
  <c r="D166" i="6" a="1"/>
  <c r="D166" i="6" s="1"/>
  <c r="D167" i="6" a="1"/>
  <c r="D167" i="6" s="1"/>
  <c r="D168" i="6" a="1"/>
  <c r="D168" i="6" s="1"/>
  <c r="D169" i="6" a="1"/>
  <c r="D169" i="6" s="1"/>
  <c r="D170" i="6" a="1"/>
  <c r="D170" i="6" s="1"/>
  <c r="D171" i="6" a="1"/>
  <c r="D171" i="6" s="1"/>
  <c r="D172" i="6" a="1"/>
  <c r="D172" i="6" s="1"/>
  <c r="D173" i="6" a="1"/>
  <c r="D173" i="6" s="1"/>
  <c r="D174" i="6" a="1"/>
  <c r="D174" i="6" s="1"/>
  <c r="D175" i="6" a="1"/>
  <c r="D175" i="6" s="1"/>
  <c r="D176" i="6" a="1"/>
  <c r="D176" i="6" s="1"/>
  <c r="D177" i="6" a="1"/>
  <c r="D177" i="6" s="1"/>
  <c r="D178" i="6" a="1"/>
  <c r="D178" i="6" s="1"/>
  <c r="D179" i="6" a="1"/>
  <c r="D179" i="6" s="1"/>
  <c r="D180" i="6" a="1"/>
  <c r="D180" i="6" s="1"/>
  <c r="D181" i="6" a="1"/>
  <c r="D181" i="6" s="1"/>
  <c r="D182" i="6" a="1"/>
  <c r="D182" i="6" s="1"/>
  <c r="D183" i="6" a="1"/>
  <c r="D183" i="6" s="1"/>
  <c r="D184" i="6" a="1"/>
  <c r="D184" i="6" s="1"/>
  <c r="D185" i="6" a="1"/>
  <c r="D185" i="6" s="1"/>
  <c r="D186" i="6" a="1"/>
  <c r="D186" i="6" s="1"/>
  <c r="D187" i="6" a="1"/>
  <c r="D187" i="6" s="1"/>
  <c r="D188" i="6" a="1"/>
  <c r="D188" i="6" s="1"/>
  <c r="D189" i="6" a="1"/>
  <c r="D189" i="6" s="1"/>
  <c r="D190" i="6" a="1"/>
  <c r="D190" i="6" s="1"/>
  <c r="D191" i="6" a="1"/>
  <c r="D191" i="6" s="1"/>
  <c r="D192" i="6" a="1"/>
  <c r="D192" i="6" s="1"/>
  <c r="D193" i="6" a="1"/>
  <c r="D193" i="6" s="1"/>
  <c r="D194" i="6" a="1"/>
  <c r="D194" i="6" s="1"/>
  <c r="D195" i="6" a="1"/>
  <c r="D195" i="6" s="1"/>
  <c r="D196" i="6" a="1"/>
  <c r="D196" i="6" s="1"/>
  <c r="D197" i="6" a="1"/>
  <c r="D197" i="6" s="1"/>
  <c r="D198" i="6" a="1"/>
  <c r="D198" i="6" s="1"/>
  <c r="D199" i="6" a="1"/>
  <c r="D199" i="6" s="1"/>
  <c r="D200" i="6" a="1"/>
  <c r="D200" i="6" s="1"/>
  <c r="D201" i="6" a="1"/>
  <c r="D201" i="6" s="1"/>
  <c r="D202" i="6" a="1"/>
  <c r="D202" i="6" s="1"/>
  <c r="D203" i="6" a="1"/>
  <c r="D203" i="6" s="1"/>
  <c r="D204" i="6" a="1"/>
  <c r="D204" i="6" s="1"/>
  <c r="D205" i="6" a="1"/>
  <c r="D205" i="6" s="1"/>
  <c r="D206" i="6" a="1"/>
  <c r="D206" i="6" s="1"/>
  <c r="D207" i="6" a="1"/>
  <c r="D207" i="6" s="1"/>
  <c r="D208" i="6" a="1"/>
  <c r="D208" i="6" s="1"/>
  <c r="D209" i="6" a="1"/>
  <c r="D209" i="6" s="1"/>
  <c r="D210" i="6" a="1"/>
  <c r="D210" i="6" s="1"/>
  <c r="D211" i="6" a="1"/>
  <c r="D211" i="6" s="1"/>
  <c r="D212" i="6" a="1"/>
  <c r="D212" i="6" s="1"/>
  <c r="D213" i="6" a="1"/>
  <c r="D213" i="6" s="1"/>
  <c r="D214" i="6" a="1"/>
  <c r="D214" i="6" s="1"/>
  <c r="D215" i="6" a="1"/>
  <c r="D215" i="6" s="1"/>
  <c r="D216" i="6" a="1"/>
  <c r="D216" i="6" s="1"/>
  <c r="D217" i="6" a="1"/>
  <c r="D217" i="6" s="1"/>
  <c r="D218" i="6" a="1"/>
  <c r="D218" i="6" s="1"/>
  <c r="D219" i="6" a="1"/>
  <c r="D219" i="6" s="1"/>
  <c r="D220" i="6" a="1"/>
  <c r="D220" i="6" s="1"/>
  <c r="D221" i="6" a="1"/>
  <c r="D221" i="6" s="1"/>
  <c r="D222" i="6" a="1"/>
  <c r="D222" i="6" s="1"/>
  <c r="D223" i="6" a="1"/>
  <c r="D223" i="6" s="1"/>
  <c r="D224" i="6" a="1"/>
  <c r="D224" i="6" s="1"/>
  <c r="D225" i="6" a="1"/>
  <c r="D225" i="6" s="1"/>
  <c r="D226" i="6" a="1"/>
  <c r="D226" i="6" s="1"/>
  <c r="D227" i="6" a="1"/>
  <c r="D227" i="6" s="1"/>
  <c r="D228" i="6" a="1"/>
  <c r="D228" i="6" s="1"/>
  <c r="D229" i="6" a="1"/>
  <c r="D229" i="6" s="1"/>
  <c r="D230" i="6" a="1"/>
  <c r="D230" i="6" s="1"/>
  <c r="D231" i="6" a="1"/>
  <c r="D231" i="6" s="1"/>
  <c r="D232" i="6" a="1"/>
  <c r="D232" i="6" s="1"/>
  <c r="D233" i="6" a="1"/>
  <c r="D233" i="6" s="1"/>
  <c r="D234" i="6" a="1"/>
  <c r="D234" i="6" s="1"/>
  <c r="D235" i="6" a="1"/>
  <c r="D235" i="6" s="1"/>
  <c r="D236" i="6" a="1"/>
  <c r="D236" i="6" s="1"/>
  <c r="D237" i="6" a="1"/>
  <c r="D237" i="6" s="1"/>
  <c r="D238" i="6" a="1"/>
  <c r="D238" i="6" s="1"/>
  <c r="D239" i="6" a="1"/>
  <c r="D239" i="6" s="1"/>
  <c r="D240" i="6" a="1"/>
  <c r="D240" i="6" s="1"/>
  <c r="D241" i="6" a="1"/>
  <c r="D241" i="6" s="1"/>
  <c r="D242" i="6" a="1"/>
  <c r="D242" i="6" s="1"/>
  <c r="D243" i="6" a="1"/>
  <c r="D243" i="6" s="1"/>
  <c r="D244" i="6" a="1"/>
  <c r="D244" i="6" s="1"/>
  <c r="D245" i="6" a="1"/>
  <c r="D245" i="6" s="1"/>
  <c r="D246" i="6" a="1"/>
  <c r="D246" i="6" s="1"/>
  <c r="D247" i="6" a="1"/>
  <c r="D247" i="6" s="1"/>
  <c r="D248" i="6" a="1"/>
  <c r="D248" i="6" s="1"/>
  <c r="D249" i="6" a="1"/>
  <c r="D249" i="6" s="1"/>
  <c r="D250" i="6" a="1"/>
  <c r="D250" i="6" s="1"/>
  <c r="D251" i="6" a="1"/>
  <c r="D251" i="6" s="1"/>
  <c r="D252" i="6" a="1"/>
  <c r="D252" i="6" s="1"/>
  <c r="D253" i="6" a="1"/>
  <c r="D253" i="6" s="1"/>
  <c r="D254" i="6" a="1"/>
  <c r="D254" i="6" s="1"/>
  <c r="D255" i="6" a="1"/>
  <c r="D255" i="6" s="1"/>
  <c r="D256" i="6" a="1"/>
  <c r="D256" i="6" s="1"/>
  <c r="D257" i="6" a="1"/>
  <c r="D257" i="6" s="1"/>
  <c r="D258" i="6" a="1"/>
  <c r="D258" i="6" s="1"/>
  <c r="D259" i="6" a="1"/>
  <c r="D259" i="6" s="1"/>
  <c r="D260" i="6" a="1"/>
  <c r="D260" i="6" s="1"/>
  <c r="D261" i="6" a="1"/>
  <c r="D261" i="6" s="1"/>
  <c r="D262" i="6" a="1"/>
  <c r="D262" i="6" s="1"/>
  <c r="D263" i="6" a="1"/>
  <c r="D263" i="6" s="1"/>
  <c r="D264" i="6" a="1"/>
  <c r="D264" i="6" s="1"/>
  <c r="D265" i="6" a="1"/>
  <c r="D265" i="6" s="1"/>
  <c r="D266" i="6" a="1"/>
  <c r="D266" i="6" s="1"/>
  <c r="D267" i="6" a="1"/>
  <c r="D267" i="6" s="1"/>
  <c r="D268" i="6" a="1"/>
  <c r="D268" i="6" s="1"/>
  <c r="D269" i="6" a="1"/>
  <c r="D269" i="6" s="1"/>
  <c r="D270" i="6" a="1"/>
  <c r="D270" i="6" s="1"/>
  <c r="D271" i="6" a="1"/>
  <c r="D271" i="6" s="1"/>
  <c r="D272" i="6" a="1"/>
  <c r="D272" i="6" s="1"/>
  <c r="D273" i="6" a="1"/>
  <c r="D273" i="6" s="1"/>
  <c r="D274" i="6" a="1"/>
  <c r="D274" i="6" s="1"/>
  <c r="D275" i="6" a="1"/>
  <c r="D275" i="6" s="1"/>
  <c r="D276" i="6" a="1"/>
  <c r="D276" i="6" s="1"/>
  <c r="D277" i="6" a="1"/>
  <c r="D277" i="6" s="1"/>
  <c r="D278" i="6" a="1"/>
  <c r="D278" i="6" s="1"/>
  <c r="D279" i="6" a="1"/>
  <c r="D279" i="6" s="1"/>
  <c r="D280" i="6" a="1"/>
  <c r="D280" i="6" s="1"/>
  <c r="D281" i="6" a="1"/>
  <c r="D281" i="6" s="1"/>
  <c r="D282" i="6" a="1"/>
  <c r="D282" i="6" s="1"/>
  <c r="D283" i="6" a="1"/>
  <c r="D283" i="6" s="1"/>
  <c r="D284" i="6" a="1"/>
  <c r="D284" i="6" s="1"/>
  <c r="D285" i="6" a="1"/>
  <c r="D285" i="6" s="1"/>
  <c r="D286" i="6" a="1"/>
  <c r="D286" i="6" s="1"/>
  <c r="D287" i="6" a="1"/>
  <c r="D287" i="6" s="1"/>
  <c r="D288" i="6" a="1"/>
  <c r="D288" i="6" s="1"/>
  <c r="D289" i="6" a="1"/>
  <c r="D289" i="6" s="1"/>
  <c r="D290" i="6" a="1"/>
  <c r="D290" i="6" s="1"/>
  <c r="D291" i="6" a="1"/>
  <c r="D291" i="6" s="1"/>
  <c r="D292" i="6" a="1"/>
  <c r="D292" i="6" s="1"/>
  <c r="D293" i="6" a="1"/>
  <c r="D293" i="6" s="1"/>
  <c r="D294" i="6" a="1"/>
  <c r="D294" i="6" s="1"/>
  <c r="D295" i="6" a="1"/>
  <c r="D295" i="6" s="1"/>
  <c r="D296" i="6" a="1"/>
  <c r="D296" i="6" s="1"/>
  <c r="D297" i="6" a="1"/>
  <c r="D297" i="6" s="1"/>
  <c r="D298" i="6" a="1"/>
  <c r="D298" i="6" s="1"/>
  <c r="D299" i="6" a="1"/>
  <c r="D299" i="6" s="1"/>
  <c r="D300" i="6" a="1"/>
  <c r="D300" i="6" s="1"/>
  <c r="D301" i="6" a="1"/>
  <c r="D301" i="6" s="1"/>
  <c r="D302" i="6" a="1"/>
  <c r="D302" i="6" s="1"/>
  <c r="D303" i="6" a="1"/>
  <c r="D303" i="6" s="1"/>
  <c r="D304" i="6" a="1"/>
  <c r="D304" i="6" s="1"/>
  <c r="D305" i="6" a="1"/>
  <c r="D305" i="6" s="1"/>
  <c r="D306" i="6" a="1"/>
  <c r="D306" i="6" s="1"/>
  <c r="D307" i="6" a="1"/>
  <c r="D307" i="6" s="1"/>
  <c r="D308" i="6" a="1"/>
  <c r="D308" i="6" s="1"/>
  <c r="D309" i="6" a="1"/>
  <c r="D309" i="6" s="1"/>
  <c r="D310" i="6" a="1"/>
  <c r="D310" i="6" s="1"/>
  <c r="D311" i="6" a="1"/>
  <c r="D311" i="6" s="1"/>
  <c r="D312" i="6" a="1"/>
  <c r="D312" i="6" s="1"/>
  <c r="D313" i="6" a="1"/>
  <c r="D313" i="6" s="1"/>
  <c r="D314" i="6" a="1"/>
  <c r="D314" i="6" s="1"/>
  <c r="D315" i="6" a="1"/>
  <c r="D315" i="6" s="1"/>
  <c r="D316" i="6" a="1"/>
  <c r="D316" i="6" s="1"/>
  <c r="D317" i="6" a="1"/>
  <c r="D317" i="6" s="1"/>
  <c r="D318" i="6" a="1"/>
  <c r="D318" i="6" s="1"/>
  <c r="D319" i="6" a="1"/>
  <c r="D319" i="6" s="1"/>
  <c r="D320" i="6" a="1"/>
  <c r="D320" i="6" s="1"/>
  <c r="D321" i="6" a="1"/>
  <c r="D321" i="6" s="1"/>
  <c r="D322" i="6" a="1"/>
  <c r="D322" i="6" s="1"/>
  <c r="D323" i="6" a="1"/>
  <c r="D323" i="6" s="1"/>
  <c r="D324" i="6" a="1"/>
  <c r="D324" i="6" s="1"/>
  <c r="D325" i="6" a="1"/>
  <c r="D325" i="6" s="1"/>
  <c r="D326" i="6" a="1"/>
  <c r="D326" i="6" s="1"/>
  <c r="D327" i="6" a="1"/>
  <c r="D327" i="6" s="1"/>
  <c r="D328" i="6" a="1"/>
  <c r="D328" i="6" s="1"/>
  <c r="D329" i="6" a="1"/>
  <c r="D329" i="6" s="1"/>
  <c r="D330" i="6" a="1"/>
  <c r="D330" i="6" s="1"/>
  <c r="D331" i="6" a="1"/>
  <c r="D331" i="6" s="1"/>
  <c r="D332" i="6" a="1"/>
  <c r="D332" i="6" s="1"/>
  <c r="D333" i="6" a="1"/>
  <c r="D333" i="6" s="1"/>
  <c r="D334" i="6" a="1"/>
  <c r="D334" i="6" s="1"/>
  <c r="D335" i="6" a="1"/>
  <c r="D335" i="6" s="1"/>
  <c r="D336" i="6" a="1"/>
  <c r="D336" i="6" s="1"/>
  <c r="D337" i="6" a="1"/>
  <c r="D337" i="6" s="1"/>
  <c r="D338" i="6" a="1"/>
  <c r="D338" i="6" s="1"/>
  <c r="D339" i="6" a="1"/>
  <c r="D339" i="6" s="1"/>
  <c r="D340" i="6" a="1"/>
  <c r="D340" i="6" s="1"/>
  <c r="D341" i="6" a="1"/>
  <c r="D341" i="6" s="1"/>
  <c r="D342" i="6" a="1"/>
  <c r="D342" i="6" s="1"/>
  <c r="D343" i="6" a="1"/>
  <c r="D343" i="6" s="1"/>
  <c r="D344" i="6" a="1"/>
  <c r="D344" i="6" s="1"/>
  <c r="D345" i="6" a="1"/>
  <c r="D345" i="6" s="1"/>
  <c r="D346" i="6" a="1"/>
  <c r="D346" i="6" s="1"/>
  <c r="D347" i="6" a="1"/>
  <c r="D347" i="6" s="1"/>
  <c r="D348" i="6" a="1"/>
  <c r="D348" i="6" s="1"/>
  <c r="D349" i="6" a="1"/>
  <c r="D349" i="6" s="1"/>
  <c r="D350" i="6" a="1"/>
  <c r="D350" i="6" s="1"/>
  <c r="D351" i="6" a="1"/>
  <c r="D351" i="6" s="1"/>
  <c r="D352" i="6" a="1"/>
  <c r="D352" i="6" s="1"/>
  <c r="D353" i="6" a="1"/>
  <c r="D353" i="6" s="1"/>
  <c r="D354" i="6" a="1"/>
  <c r="D354" i="6" s="1"/>
  <c r="D355" i="6" a="1"/>
  <c r="D355" i="6" s="1"/>
  <c r="D356" i="6" a="1"/>
  <c r="D356" i="6" s="1"/>
  <c r="D357" i="6" a="1"/>
  <c r="D357" i="6" s="1"/>
  <c r="D358" i="6" a="1"/>
  <c r="D358" i="6" s="1"/>
  <c r="D359" i="6" a="1"/>
  <c r="D359" i="6" s="1"/>
  <c r="D360" i="6" a="1"/>
  <c r="D360" i="6" s="1"/>
  <c r="D361" i="6" a="1"/>
  <c r="D361" i="6" s="1"/>
  <c r="D362" i="6" a="1"/>
  <c r="D362" i="6" s="1"/>
  <c r="D363" i="6" a="1"/>
  <c r="D363" i="6" s="1"/>
  <c r="D364" i="6" a="1"/>
  <c r="D364" i="6" s="1"/>
  <c r="D365" i="6" a="1"/>
  <c r="D365" i="6" s="1"/>
  <c r="D366" i="6" a="1"/>
  <c r="D366" i="6" s="1"/>
  <c r="D367" i="6" a="1"/>
  <c r="D367" i="6" s="1"/>
  <c r="D368" i="6" a="1"/>
  <c r="D368" i="6" s="1"/>
  <c r="D369" i="6" a="1"/>
  <c r="D369" i="6" s="1"/>
  <c r="D370" i="6" a="1"/>
  <c r="D370" i="6" s="1"/>
  <c r="D371" i="6" a="1"/>
  <c r="D371" i="6" s="1"/>
  <c r="D372" i="6" a="1"/>
  <c r="D372" i="6" s="1"/>
  <c r="D373" i="6" a="1"/>
  <c r="D373" i="6" s="1"/>
  <c r="D374" i="6" a="1"/>
  <c r="D374" i="6" s="1"/>
  <c r="D375" i="6" a="1"/>
  <c r="D375" i="6" s="1"/>
  <c r="D376" i="6" a="1"/>
  <c r="D376" i="6" s="1"/>
  <c r="D377" i="6" a="1"/>
  <c r="D377" i="6" s="1"/>
  <c r="D378" i="6" a="1"/>
  <c r="D378" i="6" s="1"/>
  <c r="D379" i="6" a="1"/>
  <c r="D379" i="6" s="1"/>
  <c r="D380" i="6" a="1"/>
  <c r="D380" i="6" s="1"/>
  <c r="D381" i="6" a="1"/>
  <c r="D381" i="6" s="1"/>
  <c r="D382" i="6" a="1"/>
  <c r="D382" i="6" s="1"/>
  <c r="D383" i="6" a="1"/>
  <c r="D383" i="6" s="1"/>
  <c r="D384" i="6" a="1"/>
  <c r="D384" i="6" s="1"/>
  <c r="D385" i="6" a="1"/>
  <c r="D385" i="6" s="1"/>
  <c r="D386" i="6" a="1"/>
  <c r="D386" i="6" s="1"/>
  <c r="D387" i="6" a="1"/>
  <c r="D387" i="6" s="1"/>
  <c r="D388" i="6" a="1"/>
  <c r="D388" i="6" s="1"/>
  <c r="D389" i="6" a="1"/>
  <c r="D389" i="6" s="1"/>
  <c r="D390" i="6" a="1"/>
  <c r="D390" i="6" s="1"/>
  <c r="D391" i="6" a="1"/>
  <c r="D391" i="6" s="1"/>
  <c r="D392" i="6" a="1"/>
  <c r="D392" i="6" s="1"/>
  <c r="D393" i="6" a="1"/>
  <c r="D393" i="6" s="1"/>
  <c r="D394" i="6" a="1"/>
  <c r="D394" i="6" s="1"/>
  <c r="D395" i="6" a="1"/>
  <c r="D395" i="6" s="1"/>
  <c r="D396" i="6" a="1"/>
  <c r="D396" i="6" s="1"/>
  <c r="D397" i="6" a="1"/>
  <c r="D397" i="6" s="1"/>
  <c r="D398" i="6" a="1"/>
  <c r="D398" i="6" s="1"/>
  <c r="D399" i="6" a="1"/>
  <c r="D399" i="6" s="1"/>
  <c r="D400" i="6" a="1"/>
  <c r="D400" i="6" s="1"/>
  <c r="D401" i="6" a="1"/>
  <c r="D401" i="6" s="1"/>
  <c r="D402" i="6" a="1"/>
  <c r="D402" i="6" s="1"/>
  <c r="D403" i="6" a="1"/>
  <c r="D403" i="6" s="1"/>
  <c r="D404" i="6" a="1"/>
  <c r="D404" i="6" s="1"/>
  <c r="D405" i="6" a="1"/>
  <c r="D405" i="6" s="1"/>
  <c r="D406" i="6" a="1"/>
  <c r="D406" i="6" s="1"/>
  <c r="D407" i="6" a="1"/>
  <c r="D407" i="6" s="1"/>
  <c r="D408" i="6" a="1"/>
  <c r="D408" i="6" s="1"/>
  <c r="D409" i="6" a="1"/>
  <c r="D409" i="6" s="1"/>
  <c r="D410" i="6" a="1"/>
  <c r="D410" i="6" s="1"/>
  <c r="D411" i="6" a="1"/>
  <c r="D411" i="6" s="1"/>
  <c r="D412" i="6" a="1"/>
  <c r="D412" i="6" s="1"/>
  <c r="D413" i="6" a="1"/>
  <c r="D413" i="6" s="1"/>
  <c r="D414" i="6" a="1"/>
  <c r="D414" i="6" s="1"/>
  <c r="D415" i="6" a="1"/>
  <c r="D415" i="6" s="1"/>
  <c r="D416" i="6" a="1"/>
  <c r="D416" i="6" s="1"/>
  <c r="D417" i="6" a="1"/>
  <c r="D417" i="6" s="1"/>
  <c r="D418" i="6" a="1"/>
  <c r="D418" i="6" s="1"/>
  <c r="D419" i="6" a="1"/>
  <c r="D419" i="6" s="1"/>
  <c r="D420" i="6" a="1"/>
  <c r="D420" i="6" s="1"/>
  <c r="D421" i="6" a="1"/>
  <c r="D421" i="6" s="1"/>
  <c r="D422" i="6" a="1"/>
  <c r="D422" i="6" s="1"/>
  <c r="D423" i="6" a="1"/>
  <c r="D423" i="6" s="1"/>
  <c r="D424" i="6" a="1"/>
  <c r="D424" i="6" s="1"/>
  <c r="D425" i="6" a="1"/>
  <c r="D425" i="6" s="1"/>
  <c r="D426" i="6" a="1"/>
  <c r="D426" i="6" s="1"/>
  <c r="D427" i="6" a="1"/>
  <c r="D427" i="6" s="1"/>
  <c r="D428" i="6" a="1"/>
  <c r="D428" i="6" s="1"/>
  <c r="D429" i="6" a="1"/>
  <c r="D429" i="6" s="1"/>
  <c r="D430" i="6" a="1"/>
  <c r="D430" i="6" s="1"/>
  <c r="D431" i="6" a="1"/>
  <c r="D431" i="6" s="1"/>
  <c r="D432" i="6" a="1"/>
  <c r="D432" i="6" s="1"/>
  <c r="D433" i="6" a="1"/>
  <c r="D433" i="6" s="1"/>
  <c r="D434" i="6" a="1"/>
  <c r="D434" i="6" s="1"/>
  <c r="D435" i="6" a="1"/>
  <c r="D435" i="6" s="1"/>
  <c r="D436" i="6" a="1"/>
  <c r="D436" i="6" s="1"/>
  <c r="D437" i="6" a="1"/>
  <c r="D437" i="6" s="1"/>
  <c r="D438" i="6" a="1"/>
  <c r="D438" i="6" s="1"/>
  <c r="D439" i="6" a="1"/>
  <c r="D439" i="6" s="1"/>
  <c r="D440" i="6" a="1"/>
  <c r="D440" i="6" s="1"/>
  <c r="D441" i="6" a="1"/>
  <c r="D441" i="6" s="1"/>
  <c r="D442" i="6" a="1"/>
  <c r="D442" i="6" s="1"/>
  <c r="D443" i="6" a="1"/>
  <c r="D443" i="6" s="1"/>
  <c r="D444" i="6" a="1"/>
  <c r="D444" i="6" s="1"/>
  <c r="D445" i="6" a="1"/>
  <c r="D445" i="6" s="1"/>
  <c r="D446" i="6" a="1"/>
  <c r="D446" i="6" s="1"/>
  <c r="D447" i="6" a="1"/>
  <c r="D447" i="6" s="1"/>
  <c r="D448" i="6" a="1"/>
  <c r="D448" i="6" s="1"/>
  <c r="D449" i="6" a="1"/>
  <c r="D449" i="6" s="1"/>
  <c r="D450" i="6" a="1"/>
  <c r="D450" i="6" s="1"/>
  <c r="D451" i="6" a="1"/>
  <c r="D451" i="6" s="1"/>
  <c r="D452" i="6" a="1"/>
  <c r="D452" i="6" s="1"/>
  <c r="D453" i="6" a="1"/>
  <c r="D453" i="6" s="1"/>
  <c r="D454" i="6" a="1"/>
  <c r="D454" i="6" s="1"/>
  <c r="D455" i="6" a="1"/>
  <c r="D455" i="6" s="1"/>
  <c r="D456" i="6" a="1"/>
  <c r="D456" i="6" s="1"/>
  <c r="D457" i="6" a="1"/>
  <c r="D457" i="6" s="1"/>
  <c r="D458" i="6" a="1"/>
  <c r="D458" i="6" s="1"/>
  <c r="D459" i="6" a="1"/>
  <c r="D459" i="6" s="1"/>
  <c r="D460" i="6" a="1"/>
  <c r="D460" i="6" s="1"/>
  <c r="D461" i="6" a="1"/>
  <c r="D461" i="6" s="1"/>
  <c r="D462" i="6" a="1"/>
  <c r="D462" i="6" s="1"/>
  <c r="D463" i="6" a="1"/>
  <c r="D463" i="6" s="1"/>
  <c r="D464" i="6" a="1"/>
  <c r="D464" i="6" s="1"/>
  <c r="D465" i="6" a="1"/>
  <c r="D465" i="6" s="1"/>
  <c r="D466" i="6" a="1"/>
  <c r="D466" i="6" s="1"/>
  <c r="D467" i="6" a="1"/>
  <c r="D467" i="6" s="1"/>
  <c r="D468" i="6" a="1"/>
  <c r="D468" i="6" s="1"/>
  <c r="D469" i="6" a="1"/>
  <c r="D469" i="6" s="1"/>
  <c r="D470" i="6" a="1"/>
  <c r="D470" i="6" s="1"/>
  <c r="D471" i="6" a="1"/>
  <c r="D471" i="6" s="1"/>
  <c r="D472" i="6" a="1"/>
  <c r="D472" i="6" s="1"/>
  <c r="D473" i="6" a="1"/>
  <c r="D473" i="6" s="1"/>
  <c r="D474" i="6" a="1"/>
  <c r="D474" i="6" s="1"/>
  <c r="D475" i="6" a="1"/>
  <c r="D475" i="6" s="1"/>
  <c r="D476" i="6" a="1"/>
  <c r="D476" i="6" s="1"/>
  <c r="D477" i="6" a="1"/>
  <c r="D477" i="6" s="1"/>
  <c r="D478" i="6" a="1"/>
  <c r="D478" i="6" s="1"/>
  <c r="D479" i="6" a="1"/>
  <c r="D479" i="6" s="1"/>
  <c r="D480" i="6" a="1"/>
  <c r="D480" i="6" s="1"/>
  <c r="D481" i="6" a="1"/>
  <c r="D481" i="6" s="1"/>
  <c r="D482" i="6" a="1"/>
  <c r="D482" i="6" s="1"/>
  <c r="D483" i="6" a="1"/>
  <c r="D483" i="6" s="1"/>
  <c r="D484" i="6" a="1"/>
  <c r="D484" i="6" s="1"/>
  <c r="D485" i="6" a="1"/>
  <c r="D485" i="6" s="1"/>
  <c r="D486" i="6" a="1"/>
  <c r="D486" i="6" s="1"/>
  <c r="D487" i="6" a="1"/>
  <c r="D487" i="6" s="1"/>
  <c r="D488" i="6" a="1"/>
  <c r="D488" i="6" s="1"/>
  <c r="D489" i="6" a="1"/>
  <c r="D489" i="6" s="1"/>
  <c r="D490" i="6" a="1"/>
  <c r="D490" i="6" s="1"/>
  <c r="D491" i="6" a="1"/>
  <c r="D491" i="6" s="1"/>
  <c r="D492" i="6" a="1"/>
  <c r="D492" i="6" s="1"/>
  <c r="D493" i="6" a="1"/>
  <c r="D493" i="6" s="1"/>
  <c r="D494" i="6" a="1"/>
  <c r="D494" i="6" s="1"/>
  <c r="D495" i="6" a="1"/>
  <c r="D495" i="6" s="1"/>
  <c r="D496" i="6" a="1"/>
  <c r="D496" i="6" s="1"/>
  <c r="D497" i="6" a="1"/>
  <c r="D497" i="6" s="1"/>
  <c r="D498" i="6" a="1"/>
  <c r="D498" i="6" s="1"/>
  <c r="D499" i="6" a="1"/>
  <c r="D499" i="6" s="1"/>
  <c r="D500" i="6" a="1"/>
  <c r="D500" i="6" s="1"/>
  <c r="D501" i="6" a="1"/>
  <c r="D501" i="6" s="1"/>
  <c r="D502" i="6" a="1"/>
  <c r="D502" i="6" s="1"/>
  <c r="D503" i="6" a="1"/>
  <c r="D503" i="6" s="1"/>
  <c r="D504" i="6" a="1"/>
  <c r="D504" i="6" s="1"/>
  <c r="D505" i="6" a="1"/>
  <c r="D505" i="6" s="1"/>
  <c r="D506" i="6" a="1"/>
  <c r="D506" i="6" s="1"/>
  <c r="D507" i="6" a="1"/>
  <c r="D507" i="6" s="1"/>
  <c r="D508" i="6" a="1"/>
  <c r="D508" i="6" s="1"/>
  <c r="D509" i="6" a="1"/>
  <c r="D509" i="6" s="1"/>
  <c r="D510" i="6" a="1"/>
  <c r="D510" i="6" s="1"/>
  <c r="D511" i="6" a="1"/>
  <c r="D511" i="6" s="1"/>
  <c r="D512" i="6" a="1"/>
  <c r="D512" i="6" s="1"/>
  <c r="D513" i="6" a="1"/>
  <c r="D513" i="6" s="1"/>
  <c r="D514" i="6" a="1"/>
  <c r="D514" i="6" s="1"/>
  <c r="D515" i="6" a="1"/>
  <c r="D515" i="6" s="1"/>
  <c r="D516" i="6" a="1"/>
  <c r="D516" i="6" s="1"/>
  <c r="D517" i="6" a="1"/>
  <c r="D517" i="6" s="1"/>
  <c r="D518" i="6" a="1"/>
  <c r="D518" i="6" s="1"/>
  <c r="D519" i="6" a="1"/>
  <c r="D519" i="6" s="1"/>
  <c r="D520" i="6" a="1"/>
  <c r="D520" i="6" s="1"/>
  <c r="D521" i="6" a="1"/>
  <c r="D521" i="6" s="1"/>
  <c r="D522" i="6" a="1"/>
  <c r="D522" i="6" s="1"/>
  <c r="D523" i="6" a="1"/>
  <c r="D523" i="6" s="1"/>
  <c r="D524" i="6" a="1"/>
  <c r="D524" i="6" s="1"/>
  <c r="D525" i="6" a="1"/>
  <c r="D525" i="6" s="1"/>
  <c r="D526" i="6" a="1"/>
  <c r="D526" i="6" s="1"/>
  <c r="D527" i="6" a="1"/>
  <c r="D527" i="6" s="1"/>
  <c r="D528" i="6" a="1"/>
  <c r="D528" i="6" s="1"/>
  <c r="D529" i="6" a="1"/>
  <c r="D529" i="6" s="1"/>
  <c r="D530" i="6" a="1"/>
  <c r="D530" i="6" s="1"/>
  <c r="D531" i="6" a="1"/>
  <c r="D531" i="6" s="1"/>
  <c r="D532" i="6" a="1"/>
  <c r="D532" i="6" s="1"/>
  <c r="D533" i="6" a="1"/>
  <c r="D533" i="6" s="1"/>
  <c r="D534" i="6" a="1"/>
  <c r="D534" i="6" s="1"/>
  <c r="D535" i="6" a="1"/>
  <c r="D535" i="6" s="1"/>
  <c r="D536" i="6" a="1"/>
  <c r="D536" i="6" s="1"/>
  <c r="D537" i="6" a="1"/>
  <c r="D537" i="6" s="1"/>
  <c r="D538" i="6" a="1"/>
  <c r="D538" i="6" s="1"/>
  <c r="D539" i="6" a="1"/>
  <c r="D539" i="6" s="1"/>
  <c r="D540" i="6" a="1"/>
  <c r="D540" i="6" s="1"/>
  <c r="D541" i="6" a="1"/>
  <c r="D541" i="6" s="1"/>
  <c r="D542" i="6" a="1"/>
  <c r="D542" i="6" s="1"/>
  <c r="D543" i="6" a="1"/>
  <c r="D543" i="6" s="1"/>
  <c r="D544" i="6" a="1"/>
  <c r="D544" i="6" s="1"/>
  <c r="D545" i="6" a="1"/>
  <c r="D545" i="6" s="1"/>
  <c r="D546" i="6" a="1"/>
  <c r="D546" i="6" s="1"/>
  <c r="D547" i="6" a="1"/>
  <c r="D547" i="6" s="1"/>
  <c r="D548" i="6" a="1"/>
  <c r="D548" i="6" s="1"/>
  <c r="D549" i="6" a="1"/>
  <c r="D549" i="6" s="1"/>
  <c r="D550" i="6" a="1"/>
  <c r="D550" i="6" s="1"/>
  <c r="D551" i="6" a="1"/>
  <c r="D551" i="6" s="1"/>
  <c r="D2" i="9"/>
  <c r="G2" i="9" s="1"/>
  <c r="K2" i="9"/>
  <c r="H2" i="9"/>
  <c r="I2" i="9" s="1"/>
  <c r="J2" i="9" s="1"/>
  <c r="N2" i="9"/>
  <c r="D3" i="9"/>
  <c r="G3" i="9" s="1"/>
  <c r="K3" i="9"/>
  <c r="H3" i="9"/>
  <c r="I3" i="9" s="1"/>
  <c r="J3" i="9" s="1"/>
  <c r="N3" i="9"/>
  <c r="D4" i="9"/>
  <c r="G4" i="9" s="1"/>
  <c r="K4" i="9"/>
  <c r="H4" i="9"/>
  <c r="I4" i="9" s="1"/>
  <c r="J4" i="9" s="1"/>
  <c r="N4" i="9"/>
  <c r="D5" i="9"/>
  <c r="G5" i="9" s="1"/>
  <c r="K5" i="9"/>
  <c r="H5" i="9"/>
  <c r="I5" i="9" s="1"/>
  <c r="J5" i="9" s="1"/>
  <c r="N5" i="9"/>
  <c r="D6" i="9"/>
  <c r="G6" i="9" s="1"/>
  <c r="K6" i="9"/>
  <c r="H6" i="9"/>
  <c r="I6" i="9" s="1"/>
  <c r="J6" i="9" s="1"/>
  <c r="N6" i="9"/>
  <c r="D7" i="9"/>
  <c r="G7" i="9" s="1"/>
  <c r="K7" i="9"/>
  <c r="H7" i="9"/>
  <c r="I7" i="9" s="1"/>
  <c r="J7" i="9" s="1"/>
  <c r="N7" i="9"/>
  <c r="D8" i="9"/>
  <c r="G8" i="9" s="1"/>
  <c r="K8" i="9"/>
  <c r="H8" i="9"/>
  <c r="I8" i="9" s="1"/>
  <c r="J8" i="9" s="1"/>
  <c r="N8" i="9"/>
  <c r="D9" i="9"/>
  <c r="G9" i="9" s="1"/>
  <c r="K9" i="9"/>
  <c r="H9" i="9"/>
  <c r="I9" i="9" s="1"/>
  <c r="J9" i="9" s="1"/>
  <c r="N9" i="9"/>
  <c r="D10" i="9"/>
  <c r="G10" i="9" s="1"/>
  <c r="K10" i="9"/>
  <c r="H10" i="9"/>
  <c r="I10" i="9" s="1"/>
  <c r="J10" i="9" s="1"/>
  <c r="N10" i="9"/>
  <c r="D11" i="9"/>
  <c r="G11" i="9" s="1"/>
  <c r="K11" i="9"/>
  <c r="H11" i="9"/>
  <c r="I11" i="9" s="1"/>
  <c r="J11" i="9" s="1"/>
  <c r="N11" i="9"/>
  <c r="D12" i="9"/>
  <c r="G12" i="9" s="1"/>
  <c r="K12" i="9"/>
  <c r="H12" i="9"/>
  <c r="I12" i="9" s="1"/>
  <c r="J12" i="9" s="1"/>
  <c r="N12" i="9"/>
  <c r="D13" i="9"/>
  <c r="G13" i="9" s="1"/>
  <c r="K13" i="9"/>
  <c r="H13" i="9"/>
  <c r="I13" i="9" s="1"/>
  <c r="J13" i="9" s="1"/>
  <c r="N13" i="9"/>
  <c r="D14" i="9"/>
  <c r="G14" i="9" s="1"/>
  <c r="K14" i="9"/>
  <c r="H14" i="9"/>
  <c r="I14" i="9" s="1"/>
  <c r="J14" i="9" s="1"/>
  <c r="N14" i="9"/>
  <c r="D15" i="9"/>
  <c r="G15" i="9" s="1"/>
  <c r="K15" i="9"/>
  <c r="H15" i="9"/>
  <c r="I15" i="9" s="1"/>
  <c r="J15" i="9" s="1"/>
  <c r="N15" i="9"/>
  <c r="D16" i="9"/>
  <c r="G16" i="9" s="1"/>
  <c r="K16" i="9"/>
  <c r="H16" i="9"/>
  <c r="I16" i="9" s="1"/>
  <c r="J16" i="9" s="1"/>
  <c r="N16" i="9"/>
  <c r="D17" i="9"/>
  <c r="G17" i="9" s="1"/>
  <c r="K17" i="9"/>
  <c r="H17" i="9"/>
  <c r="I17" i="9" s="1"/>
  <c r="J17" i="9" s="1"/>
  <c r="N17" i="9"/>
  <c r="D18" i="9"/>
  <c r="G18" i="9" s="1"/>
  <c r="K18" i="9"/>
  <c r="H18" i="9"/>
  <c r="I18" i="9" s="1"/>
  <c r="J18" i="9" s="1"/>
  <c r="N18" i="9"/>
  <c r="D19" i="9"/>
  <c r="G19" i="9" s="1"/>
  <c r="K19" i="9"/>
  <c r="H19" i="9"/>
  <c r="I19" i="9" s="1"/>
  <c r="J19" i="9" s="1"/>
  <c r="N19" i="9"/>
  <c r="D20" i="9"/>
  <c r="G20" i="9" s="1"/>
  <c r="K20" i="9"/>
  <c r="H20" i="9"/>
  <c r="I20" i="9" s="1"/>
  <c r="J20" i="9" s="1"/>
  <c r="N20" i="9"/>
  <c r="D21" i="9"/>
  <c r="G21" i="9" s="1"/>
  <c r="K21" i="9"/>
  <c r="H21" i="9"/>
  <c r="I21" i="9" s="1"/>
  <c r="J21" i="9" s="1"/>
  <c r="N21" i="9"/>
  <c r="D22" i="9"/>
  <c r="G22" i="9" s="1"/>
  <c r="K22" i="9"/>
  <c r="H22" i="9"/>
  <c r="I22" i="9" s="1"/>
  <c r="J22" i="9" s="1"/>
  <c r="N22" i="9"/>
  <c r="D23" i="9"/>
  <c r="G23" i="9" s="1"/>
  <c r="K23" i="9"/>
  <c r="H23" i="9"/>
  <c r="I23" i="9" s="1"/>
  <c r="J23" i="9" s="1"/>
  <c r="N23" i="9"/>
  <c r="D24" i="9"/>
  <c r="G24" i="9" s="1"/>
  <c r="K24" i="9"/>
  <c r="H24" i="9"/>
  <c r="I24" i="9" s="1"/>
  <c r="J24" i="9" s="1"/>
  <c r="N24" i="9"/>
  <c r="D25" i="9"/>
  <c r="G25" i="9" s="1"/>
  <c r="K25" i="9"/>
  <c r="H25" i="9"/>
  <c r="I25" i="9" s="1"/>
  <c r="J25" i="9" s="1"/>
  <c r="N25" i="9"/>
  <c r="D26" i="9"/>
  <c r="G26" i="9" s="1"/>
  <c r="K26" i="9"/>
  <c r="H26" i="9"/>
  <c r="I26" i="9" s="1"/>
  <c r="J26" i="9" s="1"/>
  <c r="N26" i="9"/>
  <c r="D27" i="9"/>
  <c r="G27" i="9" s="1"/>
  <c r="K27" i="9"/>
  <c r="H27" i="9"/>
  <c r="I27" i="9" s="1"/>
  <c r="J27" i="9" s="1"/>
  <c r="N27" i="9"/>
  <c r="D28" i="9"/>
  <c r="G28" i="9" s="1"/>
  <c r="K28" i="9"/>
  <c r="H28" i="9"/>
  <c r="I28" i="9" s="1"/>
  <c r="J28" i="9" s="1"/>
  <c r="N28" i="9"/>
  <c r="D29" i="9"/>
  <c r="G29" i="9" s="1"/>
  <c r="K29" i="9"/>
  <c r="H29" i="9"/>
  <c r="I29" i="9" s="1"/>
  <c r="J29" i="9" s="1"/>
  <c r="N29" i="9"/>
  <c r="D30" i="9"/>
  <c r="G30" i="9" s="1"/>
  <c r="K30" i="9"/>
  <c r="H30" i="9"/>
  <c r="I30" i="9" s="1"/>
  <c r="J30" i="9" s="1"/>
  <c r="N30" i="9"/>
  <c r="D31" i="9"/>
  <c r="G31" i="9" s="1"/>
  <c r="K31" i="9"/>
  <c r="H31" i="9"/>
  <c r="I31" i="9" s="1"/>
  <c r="J31" i="9" s="1"/>
  <c r="N31" i="9"/>
  <c r="D32" i="9"/>
  <c r="G32" i="9" s="1"/>
  <c r="K32" i="9"/>
  <c r="H32" i="9"/>
  <c r="I32" i="9" s="1"/>
  <c r="J32" i="9" s="1"/>
  <c r="N32" i="9"/>
  <c r="D33" i="9"/>
  <c r="G33" i="9" s="1"/>
  <c r="K33" i="9"/>
  <c r="H33" i="9"/>
  <c r="I33" i="9" s="1"/>
  <c r="J33" i="9" s="1"/>
  <c r="N33" i="9"/>
  <c r="D34" i="9"/>
  <c r="G34" i="9" s="1"/>
  <c r="K34" i="9"/>
  <c r="H34" i="9"/>
  <c r="I34" i="9" s="1"/>
  <c r="J34" i="9" s="1"/>
  <c r="N34" i="9"/>
  <c r="D35" i="9"/>
  <c r="G35" i="9" s="1"/>
  <c r="K35" i="9"/>
  <c r="H35" i="9"/>
  <c r="I35" i="9" s="1"/>
  <c r="J35" i="9" s="1"/>
  <c r="N35" i="9"/>
  <c r="D36" i="9"/>
  <c r="G36" i="9" s="1"/>
  <c r="K36" i="9"/>
  <c r="H36" i="9"/>
  <c r="I36" i="9" s="1"/>
  <c r="J36" i="9" s="1"/>
  <c r="N36" i="9"/>
  <c r="D37" i="9"/>
  <c r="G37" i="9" s="1"/>
  <c r="K37" i="9"/>
  <c r="H37" i="9"/>
  <c r="I37" i="9" s="1"/>
  <c r="J37" i="9" s="1"/>
  <c r="N37" i="9"/>
  <c r="D38" i="9"/>
  <c r="G38" i="9" s="1"/>
  <c r="K38" i="9"/>
  <c r="H38" i="9"/>
  <c r="I38" i="9" s="1"/>
  <c r="J38" i="9" s="1"/>
  <c r="N38" i="9"/>
  <c r="D39" i="9"/>
  <c r="G39" i="9" s="1"/>
  <c r="K39" i="9"/>
  <c r="H39" i="9"/>
  <c r="I39" i="9" s="1"/>
  <c r="J39" i="9" s="1"/>
  <c r="N39" i="9"/>
  <c r="D40" i="9"/>
  <c r="G40" i="9" s="1"/>
  <c r="K40" i="9"/>
  <c r="H40" i="9"/>
  <c r="I40" i="9" s="1"/>
  <c r="J40" i="9" s="1"/>
  <c r="N40" i="9"/>
  <c r="D41" i="9"/>
  <c r="G41" i="9" s="1"/>
  <c r="K41" i="9"/>
  <c r="H41" i="9"/>
  <c r="I41" i="9" s="1"/>
  <c r="J41" i="9" s="1"/>
  <c r="N41" i="9"/>
  <c r="D42" i="9"/>
  <c r="G42" i="9" s="1"/>
  <c r="K42" i="9"/>
  <c r="H42" i="9"/>
  <c r="I42" i="9" s="1"/>
  <c r="J42" i="9" s="1"/>
  <c r="N42" i="9"/>
  <c r="D43" i="9"/>
  <c r="G43" i="9" s="1"/>
  <c r="K43" i="9"/>
  <c r="H43" i="9"/>
  <c r="I43" i="9" s="1"/>
  <c r="J43" i="9" s="1"/>
  <c r="N43" i="9"/>
  <c r="D44" i="9"/>
  <c r="G44" i="9" s="1"/>
  <c r="K44" i="9"/>
  <c r="H44" i="9"/>
  <c r="I44" i="9" s="1"/>
  <c r="J44" i="9" s="1"/>
  <c r="N44" i="9"/>
  <c r="D45" i="9"/>
  <c r="G45" i="9" s="1"/>
  <c r="K45" i="9"/>
  <c r="H45" i="9"/>
  <c r="I45" i="9" s="1"/>
  <c r="J45" i="9" s="1"/>
  <c r="N45" i="9"/>
  <c r="D46" i="9"/>
  <c r="G46" i="9" s="1"/>
  <c r="K46" i="9"/>
  <c r="H46" i="9"/>
  <c r="I46" i="9" s="1"/>
  <c r="J46" i="9" s="1"/>
  <c r="N46" i="9"/>
  <c r="D47" i="9"/>
  <c r="G47" i="9" s="1"/>
  <c r="K47" i="9"/>
  <c r="H47" i="9"/>
  <c r="I47" i="9" s="1"/>
  <c r="J47" i="9" s="1"/>
  <c r="N47" i="9"/>
  <c r="D48" i="9"/>
  <c r="G48" i="9" s="1"/>
  <c r="K48" i="9"/>
  <c r="H48" i="9"/>
  <c r="I48" i="9" s="1"/>
  <c r="J48" i="9" s="1"/>
  <c r="N48" i="9"/>
  <c r="D49" i="9"/>
  <c r="G49" i="9" s="1"/>
  <c r="K49" i="9"/>
  <c r="H49" i="9"/>
  <c r="I49" i="9" s="1"/>
  <c r="J49" i="9" s="1"/>
  <c r="N49" i="9"/>
  <c r="D50" i="9"/>
  <c r="G50" i="9" s="1"/>
  <c r="K50" i="9"/>
  <c r="H50" i="9"/>
  <c r="I50" i="9" s="1"/>
  <c r="J50" i="9" s="1"/>
  <c r="N50" i="9"/>
  <c r="D51" i="9"/>
  <c r="G51" i="9" s="1"/>
  <c r="K51" i="9"/>
  <c r="H51" i="9"/>
  <c r="I51" i="9" s="1"/>
  <c r="J51" i="9" s="1"/>
  <c r="N51" i="9"/>
  <c r="D52" i="9"/>
  <c r="G52" i="9" s="1"/>
  <c r="K52" i="9"/>
  <c r="H52" i="9"/>
  <c r="I52" i="9" s="1"/>
  <c r="J52" i="9" s="1"/>
  <c r="N52" i="9"/>
  <c r="D53" i="9"/>
  <c r="G53" i="9" s="1"/>
  <c r="K53" i="9"/>
  <c r="H53" i="9"/>
  <c r="I53" i="9" s="1"/>
  <c r="J53" i="9" s="1"/>
  <c r="N53" i="9"/>
  <c r="D54" i="9"/>
  <c r="G54" i="9" s="1"/>
  <c r="K54" i="9"/>
  <c r="H54" i="9"/>
  <c r="I54" i="9" s="1"/>
  <c r="J54" i="9" s="1"/>
  <c r="N54" i="9"/>
  <c r="D55" i="9"/>
  <c r="G55" i="9" s="1"/>
  <c r="K55" i="9"/>
  <c r="H55" i="9"/>
  <c r="I55" i="9" s="1"/>
  <c r="J55" i="9" s="1"/>
  <c r="N55" i="9"/>
  <c r="D56" i="9"/>
  <c r="G56" i="9" s="1"/>
  <c r="K56" i="9"/>
  <c r="H56" i="9"/>
  <c r="I56" i="9" s="1"/>
  <c r="J56" i="9" s="1"/>
  <c r="N56" i="9"/>
  <c r="D57" i="9"/>
  <c r="G57" i="9" s="1"/>
  <c r="K57" i="9"/>
  <c r="H57" i="9"/>
  <c r="I57" i="9" s="1"/>
  <c r="J57" i="9" s="1"/>
  <c r="N57" i="9"/>
  <c r="D58" i="9"/>
  <c r="G58" i="9" s="1"/>
  <c r="K58" i="9"/>
  <c r="H58" i="9"/>
  <c r="I58" i="9" s="1"/>
  <c r="J58" i="9" s="1"/>
  <c r="N58" i="9"/>
  <c r="D59" i="9"/>
  <c r="G59" i="9" s="1"/>
  <c r="K59" i="9"/>
  <c r="H59" i="9"/>
  <c r="I59" i="9" s="1"/>
  <c r="J59" i="9" s="1"/>
  <c r="N59" i="9"/>
  <c r="D60" i="9"/>
  <c r="G60" i="9" s="1"/>
  <c r="K60" i="9"/>
  <c r="H60" i="9"/>
  <c r="I60" i="9" s="1"/>
  <c r="J60" i="9" s="1"/>
  <c r="N60" i="9"/>
  <c r="D61" i="9"/>
  <c r="G61" i="9" s="1"/>
  <c r="K61" i="9"/>
  <c r="H61" i="9"/>
  <c r="I61" i="9" s="1"/>
  <c r="J61" i="9" s="1"/>
  <c r="N61" i="9"/>
  <c r="D62" i="9"/>
  <c r="G62" i="9" s="1"/>
  <c r="K62" i="9"/>
  <c r="H62" i="9"/>
  <c r="I62" i="9" s="1"/>
  <c r="J62" i="9" s="1"/>
  <c r="N62" i="9"/>
  <c r="D63" i="9"/>
  <c r="G63" i="9" s="1"/>
  <c r="K63" i="9"/>
  <c r="H63" i="9"/>
  <c r="I63" i="9" s="1"/>
  <c r="J63" i="9" s="1"/>
  <c r="N63" i="9"/>
  <c r="D64" i="9"/>
  <c r="G64" i="9" s="1"/>
  <c r="K64" i="9"/>
  <c r="H64" i="9"/>
  <c r="I64" i="9" s="1"/>
  <c r="J64" i="9" s="1"/>
  <c r="N64" i="9"/>
  <c r="D65" i="9"/>
  <c r="G65" i="9" s="1"/>
  <c r="K65" i="9"/>
  <c r="H65" i="9"/>
  <c r="I65" i="9" s="1"/>
  <c r="J65" i="9" s="1"/>
  <c r="N65" i="9"/>
  <c r="D66" i="9"/>
  <c r="G66" i="9" s="1"/>
  <c r="K66" i="9"/>
  <c r="H66" i="9"/>
  <c r="I66" i="9" s="1"/>
  <c r="J66" i="9" s="1"/>
  <c r="N66" i="9"/>
  <c r="D67" i="9"/>
  <c r="G67" i="9" s="1"/>
  <c r="K67" i="9"/>
  <c r="H67" i="9"/>
  <c r="I67" i="9" s="1"/>
  <c r="J67" i="9" s="1"/>
  <c r="N67" i="9"/>
  <c r="D68" i="9"/>
  <c r="G68" i="9" s="1"/>
  <c r="K68" i="9"/>
  <c r="H68" i="9"/>
  <c r="I68" i="9" s="1"/>
  <c r="J68" i="9" s="1"/>
  <c r="N68" i="9"/>
  <c r="D69" i="9"/>
  <c r="G69" i="9" s="1"/>
  <c r="K69" i="9"/>
  <c r="H69" i="9"/>
  <c r="I69" i="9" s="1"/>
  <c r="J69" i="9" s="1"/>
  <c r="N69" i="9"/>
  <c r="D70" i="9"/>
  <c r="G70" i="9" s="1"/>
  <c r="K70" i="9"/>
  <c r="H70" i="9"/>
  <c r="I70" i="9" s="1"/>
  <c r="J70" i="9" s="1"/>
  <c r="N70" i="9"/>
  <c r="D71" i="9"/>
  <c r="G71" i="9" s="1"/>
  <c r="K71" i="9"/>
  <c r="H71" i="9"/>
  <c r="I71" i="9" s="1"/>
  <c r="J71" i="9" s="1"/>
  <c r="N71" i="9"/>
  <c r="D72" i="9"/>
  <c r="G72" i="9" s="1"/>
  <c r="K72" i="9"/>
  <c r="H72" i="9"/>
  <c r="I72" i="9" s="1"/>
  <c r="J72" i="9" s="1"/>
  <c r="N72" i="9"/>
  <c r="D73" i="9"/>
  <c r="G73" i="9" s="1"/>
  <c r="K73" i="9"/>
  <c r="H73" i="9"/>
  <c r="I73" i="9" s="1"/>
  <c r="J73" i="9" s="1"/>
  <c r="N73" i="9"/>
  <c r="D74" i="9"/>
  <c r="G74" i="9" s="1"/>
  <c r="K74" i="9"/>
  <c r="H74" i="9"/>
  <c r="I74" i="9" s="1"/>
  <c r="J74" i="9" s="1"/>
  <c r="N74" i="9"/>
  <c r="D75" i="9"/>
  <c r="G75" i="9" s="1"/>
  <c r="K75" i="9"/>
  <c r="H75" i="9"/>
  <c r="I75" i="9" s="1"/>
  <c r="J75" i="9" s="1"/>
  <c r="N75" i="9"/>
  <c r="D76" i="9"/>
  <c r="G76" i="9" s="1"/>
  <c r="K76" i="9"/>
  <c r="H76" i="9"/>
  <c r="I76" i="9" s="1"/>
  <c r="J76" i="9" s="1"/>
  <c r="N76" i="9"/>
  <c r="D77" i="9"/>
  <c r="G77" i="9" s="1"/>
  <c r="K77" i="9"/>
  <c r="H77" i="9"/>
  <c r="I77" i="9" s="1"/>
  <c r="J77" i="9" s="1"/>
  <c r="N77" i="9"/>
  <c r="D78" i="9"/>
  <c r="G78" i="9" s="1"/>
  <c r="K78" i="9"/>
  <c r="H78" i="9"/>
  <c r="I78" i="9" s="1"/>
  <c r="J78" i="9" s="1"/>
  <c r="N78" i="9"/>
  <c r="D79" i="9"/>
  <c r="G79" i="9" s="1"/>
  <c r="K79" i="9"/>
  <c r="H79" i="9"/>
  <c r="I79" i="9" s="1"/>
  <c r="J79" i="9" s="1"/>
  <c r="N79" i="9"/>
  <c r="D80" i="9"/>
  <c r="G80" i="9" s="1"/>
  <c r="K80" i="9"/>
  <c r="H80" i="9"/>
  <c r="I80" i="9" s="1"/>
  <c r="J80" i="9" s="1"/>
  <c r="N80" i="9"/>
  <c r="D81" i="9"/>
  <c r="G81" i="9" s="1"/>
  <c r="K81" i="9"/>
  <c r="H81" i="9"/>
  <c r="I81" i="9" s="1"/>
  <c r="J81" i="9" s="1"/>
  <c r="N81" i="9"/>
  <c r="D82" i="9"/>
  <c r="G82" i="9" s="1"/>
  <c r="K82" i="9"/>
  <c r="H82" i="9"/>
  <c r="I82" i="9" s="1"/>
  <c r="J82" i="9" s="1"/>
  <c r="N82" i="9"/>
  <c r="D83" i="9"/>
  <c r="G83" i="9" s="1"/>
  <c r="K83" i="9"/>
  <c r="H83" i="9"/>
  <c r="I83" i="9" s="1"/>
  <c r="J83" i="9" s="1"/>
  <c r="N83" i="9"/>
  <c r="D84" i="9"/>
  <c r="G84" i="9" s="1"/>
  <c r="K84" i="9"/>
  <c r="H84" i="9"/>
  <c r="I84" i="9" s="1"/>
  <c r="J84" i="9" s="1"/>
  <c r="N84" i="9"/>
  <c r="D85" i="9"/>
  <c r="G85" i="9" s="1"/>
  <c r="K85" i="9"/>
  <c r="H85" i="9"/>
  <c r="I85" i="9" s="1"/>
  <c r="J85" i="9" s="1"/>
  <c r="N85" i="9"/>
  <c r="D86" i="9"/>
  <c r="G86" i="9" s="1"/>
  <c r="K86" i="9"/>
  <c r="H86" i="9"/>
  <c r="I86" i="9" s="1"/>
  <c r="J86" i="9" s="1"/>
  <c r="N86" i="9"/>
  <c r="D87" i="9"/>
  <c r="G87" i="9" s="1"/>
  <c r="K87" i="9"/>
  <c r="H87" i="9"/>
  <c r="I87" i="9" s="1"/>
  <c r="J87" i="9" s="1"/>
  <c r="N87" i="9"/>
  <c r="D88" i="9"/>
  <c r="G88" i="9" s="1"/>
  <c r="K88" i="9"/>
  <c r="H88" i="9"/>
  <c r="I88" i="9" s="1"/>
  <c r="J88" i="9" s="1"/>
  <c r="N88" i="9"/>
  <c r="D89" i="9"/>
  <c r="G89" i="9" s="1"/>
  <c r="K89" i="9"/>
  <c r="H89" i="9"/>
  <c r="I89" i="9" s="1"/>
  <c r="J89" i="9" s="1"/>
  <c r="N89" i="9"/>
  <c r="D90" i="9"/>
  <c r="G90" i="9" s="1"/>
  <c r="K90" i="9"/>
  <c r="H90" i="9"/>
  <c r="I90" i="9" s="1"/>
  <c r="J90" i="9" s="1"/>
  <c r="N90" i="9"/>
  <c r="D91" i="9"/>
  <c r="G91" i="9" s="1"/>
  <c r="K91" i="9"/>
  <c r="H91" i="9"/>
  <c r="I91" i="9" s="1"/>
  <c r="J91" i="9" s="1"/>
  <c r="N91" i="9"/>
  <c r="D92" i="9"/>
  <c r="G92" i="9" s="1"/>
  <c r="K92" i="9"/>
  <c r="H92" i="9"/>
  <c r="I92" i="9" s="1"/>
  <c r="J92" i="9" s="1"/>
  <c r="N92" i="9"/>
  <c r="D93" i="9"/>
  <c r="G93" i="9" s="1"/>
  <c r="K93" i="9"/>
  <c r="H93" i="9"/>
  <c r="I93" i="9" s="1"/>
  <c r="J93" i="9" s="1"/>
  <c r="N93" i="9"/>
  <c r="D94" i="9"/>
  <c r="G94" i="9" s="1"/>
  <c r="K94" i="9"/>
  <c r="H94" i="9"/>
  <c r="I94" i="9" s="1"/>
  <c r="J94" i="9" s="1"/>
  <c r="N94" i="9"/>
  <c r="D95" i="9"/>
  <c r="G95" i="9" s="1"/>
  <c r="K95" i="9"/>
  <c r="H95" i="9"/>
  <c r="I95" i="9" s="1"/>
  <c r="J95" i="9" s="1"/>
  <c r="N95" i="9"/>
  <c r="D96" i="9"/>
  <c r="G96" i="9" s="1"/>
  <c r="K96" i="9"/>
  <c r="H96" i="9"/>
  <c r="I96" i="9" s="1"/>
  <c r="J96" i="9" s="1"/>
  <c r="N96" i="9"/>
  <c r="D97" i="9"/>
  <c r="G97" i="9" s="1"/>
  <c r="K97" i="9"/>
  <c r="H97" i="9"/>
  <c r="I97" i="9" s="1"/>
  <c r="J97" i="9" s="1"/>
  <c r="N97" i="9"/>
  <c r="D98" i="9"/>
  <c r="G98" i="9" s="1"/>
  <c r="K98" i="9"/>
  <c r="H98" i="9"/>
  <c r="I98" i="9" s="1"/>
  <c r="J98" i="9" s="1"/>
  <c r="N98" i="9"/>
  <c r="D99" i="9"/>
  <c r="G99" i="9" s="1"/>
  <c r="K99" i="9"/>
  <c r="H99" i="9"/>
  <c r="I99" i="9" s="1"/>
  <c r="J99" i="9" s="1"/>
  <c r="N99" i="9"/>
  <c r="D100" i="9"/>
  <c r="G100" i="9" s="1"/>
  <c r="K100" i="9"/>
  <c r="H100" i="9"/>
  <c r="I100" i="9" s="1"/>
  <c r="J100" i="9" s="1"/>
  <c r="N100" i="9"/>
  <c r="D101" i="9"/>
  <c r="G101" i="9" s="1"/>
  <c r="K101" i="9"/>
  <c r="H101" i="9"/>
  <c r="I101" i="9" s="1"/>
  <c r="J101" i="9" s="1"/>
  <c r="N101" i="9"/>
  <c r="D102" i="9"/>
  <c r="G102" i="9" s="1"/>
  <c r="K102" i="9"/>
  <c r="H102" i="9"/>
  <c r="I102" i="9" s="1"/>
  <c r="J102" i="9" s="1"/>
  <c r="N102" i="9"/>
  <c r="D103" i="9"/>
  <c r="G103" i="9" s="1"/>
  <c r="K103" i="9"/>
  <c r="H103" i="9"/>
  <c r="I103" i="9" s="1"/>
  <c r="J103" i="9" s="1"/>
  <c r="N103" i="9"/>
  <c r="D104" i="9"/>
  <c r="G104" i="9" s="1"/>
  <c r="K104" i="9"/>
  <c r="H104" i="9"/>
  <c r="I104" i="9" s="1"/>
  <c r="J104" i="9" s="1"/>
  <c r="N104" i="9"/>
  <c r="D105" i="9"/>
  <c r="G105" i="9" s="1"/>
  <c r="K105" i="9"/>
  <c r="H105" i="9"/>
  <c r="I105" i="9" s="1"/>
  <c r="J105" i="9" s="1"/>
  <c r="N105" i="9"/>
  <c r="D106" i="9"/>
  <c r="G106" i="9" s="1"/>
  <c r="K106" i="9"/>
  <c r="H106" i="9"/>
  <c r="I106" i="9" s="1"/>
  <c r="J106" i="9" s="1"/>
  <c r="N106" i="9"/>
  <c r="D107" i="9"/>
  <c r="G107" i="9" s="1"/>
  <c r="K107" i="9"/>
  <c r="H107" i="9"/>
  <c r="I107" i="9" s="1"/>
  <c r="J107" i="9" s="1"/>
  <c r="N107" i="9"/>
  <c r="D108" i="9"/>
  <c r="G108" i="9" s="1"/>
  <c r="K108" i="9"/>
  <c r="H108" i="9"/>
  <c r="I108" i="9" s="1"/>
  <c r="J108" i="9" s="1"/>
  <c r="N108" i="9"/>
  <c r="D109" i="9"/>
  <c r="G109" i="9" s="1"/>
  <c r="K109" i="9"/>
  <c r="H109" i="9"/>
  <c r="I109" i="9" s="1"/>
  <c r="J109" i="9" s="1"/>
  <c r="N109" i="9"/>
  <c r="D110" i="9"/>
  <c r="G110" i="9" s="1"/>
  <c r="K110" i="9"/>
  <c r="H110" i="9"/>
  <c r="I110" i="9" s="1"/>
  <c r="J110" i="9" s="1"/>
  <c r="N110" i="9"/>
  <c r="D111" i="9"/>
  <c r="G111" i="9" s="1"/>
  <c r="K111" i="9"/>
  <c r="H111" i="9"/>
  <c r="I111" i="9" s="1"/>
  <c r="J111" i="9" s="1"/>
  <c r="N111" i="9"/>
  <c r="D112" i="9"/>
  <c r="G112" i="9" s="1"/>
  <c r="K112" i="9"/>
  <c r="H112" i="9"/>
  <c r="I112" i="9" s="1"/>
  <c r="J112" i="9" s="1"/>
  <c r="N112" i="9"/>
  <c r="D113" i="9"/>
  <c r="G113" i="9" s="1"/>
  <c r="K113" i="9"/>
  <c r="H113" i="9"/>
  <c r="I113" i="9" s="1"/>
  <c r="J113" i="9" s="1"/>
  <c r="N113" i="9"/>
  <c r="D114" i="9"/>
  <c r="G114" i="9" s="1"/>
  <c r="K114" i="9"/>
  <c r="H114" i="9"/>
  <c r="I114" i="9" s="1"/>
  <c r="J114" i="9" s="1"/>
  <c r="N114" i="9"/>
  <c r="D115" i="9"/>
  <c r="G115" i="9" s="1"/>
  <c r="K115" i="9"/>
  <c r="H115" i="9"/>
  <c r="I115" i="9" s="1"/>
  <c r="J115" i="9" s="1"/>
  <c r="N115" i="9"/>
  <c r="D116" i="9"/>
  <c r="G116" i="9" s="1"/>
  <c r="K116" i="9"/>
  <c r="H116" i="9"/>
  <c r="I116" i="9" s="1"/>
  <c r="J116" i="9" s="1"/>
  <c r="N116" i="9"/>
  <c r="D117" i="9"/>
  <c r="G117" i="9" s="1"/>
  <c r="K117" i="9"/>
  <c r="H117" i="9"/>
  <c r="I117" i="9" s="1"/>
  <c r="J117" i="9" s="1"/>
  <c r="N117" i="9"/>
  <c r="D118" i="9"/>
  <c r="G118" i="9" s="1"/>
  <c r="K118" i="9"/>
  <c r="H118" i="9"/>
  <c r="I118" i="9" s="1"/>
  <c r="J118" i="9" s="1"/>
  <c r="N118" i="9"/>
  <c r="D119" i="9"/>
  <c r="G119" i="9" s="1"/>
  <c r="K119" i="9"/>
  <c r="H119" i="9"/>
  <c r="I119" i="9" s="1"/>
  <c r="J119" i="9" s="1"/>
  <c r="N119" i="9"/>
  <c r="D120" i="9"/>
  <c r="G120" i="9" s="1"/>
  <c r="K120" i="9"/>
  <c r="H120" i="9"/>
  <c r="I120" i="9" s="1"/>
  <c r="J120" i="9" s="1"/>
  <c r="N120" i="9"/>
  <c r="D121" i="9"/>
  <c r="G121" i="9" s="1"/>
  <c r="K121" i="9"/>
  <c r="H121" i="9"/>
  <c r="I121" i="9" s="1"/>
  <c r="J121" i="9" s="1"/>
  <c r="N121" i="9"/>
  <c r="D122" i="9"/>
  <c r="G122" i="9" s="1"/>
  <c r="K122" i="9"/>
  <c r="H122" i="9"/>
  <c r="I122" i="9" s="1"/>
  <c r="J122" i="9" s="1"/>
  <c r="N122" i="9"/>
  <c r="D123" i="9"/>
  <c r="G123" i="9" s="1"/>
  <c r="K123" i="9"/>
  <c r="H123" i="9"/>
  <c r="I123" i="9" s="1"/>
  <c r="J123" i="9" s="1"/>
  <c r="N123" i="9"/>
  <c r="D124" i="9"/>
  <c r="G124" i="9" s="1"/>
  <c r="K124" i="9"/>
  <c r="H124" i="9"/>
  <c r="I124" i="9" s="1"/>
  <c r="J124" i="9" s="1"/>
  <c r="N124" i="9"/>
  <c r="D125" i="9"/>
  <c r="G125" i="9" s="1"/>
  <c r="K125" i="9"/>
  <c r="H125" i="9"/>
  <c r="I125" i="9" s="1"/>
  <c r="J125" i="9" s="1"/>
  <c r="N125" i="9"/>
  <c r="D126" i="9"/>
  <c r="G126" i="9" s="1"/>
  <c r="K126" i="9"/>
  <c r="H126" i="9"/>
  <c r="I126" i="9" s="1"/>
  <c r="J126" i="9" s="1"/>
  <c r="N126" i="9"/>
  <c r="D127" i="9"/>
  <c r="G127" i="9" s="1"/>
  <c r="K127" i="9"/>
  <c r="H127" i="9"/>
  <c r="I127" i="9" s="1"/>
  <c r="J127" i="9" s="1"/>
  <c r="N127" i="9"/>
  <c r="D128" i="9"/>
  <c r="G128" i="9" s="1"/>
  <c r="K128" i="9"/>
  <c r="H128" i="9"/>
  <c r="I128" i="9" s="1"/>
  <c r="J128" i="9" s="1"/>
  <c r="N128" i="9"/>
  <c r="D129" i="9"/>
  <c r="G129" i="9" s="1"/>
  <c r="K129" i="9"/>
  <c r="H129" i="9"/>
  <c r="I129" i="9" s="1"/>
  <c r="J129" i="9" s="1"/>
  <c r="N129" i="9"/>
  <c r="D130" i="9"/>
  <c r="G130" i="9" s="1"/>
  <c r="K130" i="9"/>
  <c r="H130" i="9"/>
  <c r="I130" i="9" s="1"/>
  <c r="J130" i="9" s="1"/>
  <c r="N130" i="9"/>
  <c r="D131" i="9"/>
  <c r="G131" i="9" s="1"/>
  <c r="K131" i="9"/>
  <c r="H131" i="9"/>
  <c r="I131" i="9" s="1"/>
  <c r="J131" i="9" s="1"/>
  <c r="N131" i="9"/>
  <c r="D132" i="9"/>
  <c r="G132" i="9" s="1"/>
  <c r="K132" i="9"/>
  <c r="H132" i="9"/>
  <c r="I132" i="9" s="1"/>
  <c r="J132" i="9" s="1"/>
  <c r="N132" i="9"/>
  <c r="D133" i="9"/>
  <c r="G133" i="9" s="1"/>
  <c r="K133" i="9"/>
  <c r="H133" i="9"/>
  <c r="I133" i="9" s="1"/>
  <c r="J133" i="9" s="1"/>
  <c r="N133" i="9"/>
  <c r="D134" i="9"/>
  <c r="G134" i="9" s="1"/>
  <c r="K134" i="9"/>
  <c r="H134" i="9"/>
  <c r="I134" i="9" s="1"/>
  <c r="J134" i="9" s="1"/>
  <c r="N134" i="9"/>
  <c r="D135" i="9"/>
  <c r="G135" i="9" s="1"/>
  <c r="K135" i="9"/>
  <c r="H135" i="9"/>
  <c r="I135" i="9" s="1"/>
  <c r="J135" i="9" s="1"/>
  <c r="N135" i="9"/>
  <c r="D136" i="9"/>
  <c r="G136" i="9" s="1"/>
  <c r="K136" i="9"/>
  <c r="H136" i="9"/>
  <c r="I136" i="9" s="1"/>
  <c r="J136" i="9" s="1"/>
  <c r="N136" i="9"/>
  <c r="D137" i="9"/>
  <c r="G137" i="9" s="1"/>
  <c r="K137" i="9"/>
  <c r="H137" i="9"/>
  <c r="I137" i="9" s="1"/>
  <c r="J137" i="9" s="1"/>
  <c r="N137" i="9"/>
  <c r="D138" i="9"/>
  <c r="G138" i="9" s="1"/>
  <c r="K138" i="9"/>
  <c r="H138" i="9"/>
  <c r="I138" i="9" s="1"/>
  <c r="J138" i="9" s="1"/>
  <c r="N138" i="9"/>
  <c r="D139" i="9"/>
  <c r="G139" i="9" s="1"/>
  <c r="K139" i="9"/>
  <c r="H139" i="9"/>
  <c r="I139" i="9" s="1"/>
  <c r="J139" i="9" s="1"/>
  <c r="N139" i="9"/>
  <c r="D140" i="9"/>
  <c r="G140" i="9" s="1"/>
  <c r="K140" i="9"/>
  <c r="H140" i="9"/>
  <c r="I140" i="9" s="1"/>
  <c r="J140" i="9" s="1"/>
  <c r="N140" i="9"/>
  <c r="D141" i="9"/>
  <c r="G141" i="9" s="1"/>
  <c r="K141" i="9"/>
  <c r="H141" i="9"/>
  <c r="I141" i="9" s="1"/>
  <c r="J141" i="9" s="1"/>
  <c r="N141" i="9"/>
  <c r="D142" i="9"/>
  <c r="G142" i="9" s="1"/>
  <c r="K142" i="9"/>
  <c r="H142" i="9"/>
  <c r="I142" i="9" s="1"/>
  <c r="J142" i="9" s="1"/>
  <c r="N142" i="9"/>
  <c r="D143" i="9"/>
  <c r="G143" i="9" s="1"/>
  <c r="K143" i="9"/>
  <c r="H143" i="9"/>
  <c r="I143" i="9" s="1"/>
  <c r="J143" i="9" s="1"/>
  <c r="N143" i="9"/>
  <c r="D144" i="9"/>
  <c r="G144" i="9" s="1"/>
  <c r="K144" i="9"/>
  <c r="H144" i="9"/>
  <c r="I144" i="9" s="1"/>
  <c r="J144" i="9" s="1"/>
  <c r="N144" i="9"/>
  <c r="D145" i="9"/>
  <c r="G145" i="9" s="1"/>
  <c r="K145" i="9"/>
  <c r="H145" i="9"/>
  <c r="I145" i="9" s="1"/>
  <c r="J145" i="9" s="1"/>
  <c r="N145" i="9"/>
  <c r="D146" i="9"/>
  <c r="G146" i="9" s="1"/>
  <c r="K146" i="9"/>
  <c r="H146" i="9"/>
  <c r="I146" i="9" s="1"/>
  <c r="J146" i="9" s="1"/>
  <c r="N146" i="9"/>
  <c r="D147" i="9"/>
  <c r="G147" i="9" s="1"/>
  <c r="K147" i="9"/>
  <c r="H147" i="9"/>
  <c r="I147" i="9" s="1"/>
  <c r="J147" i="9" s="1"/>
  <c r="N147" i="9"/>
  <c r="D148" i="9"/>
  <c r="G148" i="9" s="1"/>
  <c r="K148" i="9"/>
  <c r="H148" i="9"/>
  <c r="I148" i="9" s="1"/>
  <c r="J148" i="9" s="1"/>
  <c r="N148" i="9"/>
  <c r="D149" i="9"/>
  <c r="G149" i="9" s="1"/>
  <c r="K149" i="9"/>
  <c r="H149" i="9"/>
  <c r="I149" i="9" s="1"/>
  <c r="J149" i="9" s="1"/>
  <c r="N149" i="9"/>
  <c r="D150" i="9"/>
  <c r="G150" i="9" s="1"/>
  <c r="K150" i="9"/>
  <c r="H150" i="9"/>
  <c r="I150" i="9" s="1"/>
  <c r="J150" i="9" s="1"/>
  <c r="N150" i="9"/>
  <c r="D151" i="9"/>
  <c r="G151" i="9" s="1"/>
  <c r="K151" i="9"/>
  <c r="H151" i="9"/>
  <c r="I151" i="9" s="1"/>
  <c r="J151" i="9" s="1"/>
  <c r="N151" i="9"/>
  <c r="D152" i="9"/>
  <c r="G152" i="9" s="1"/>
  <c r="K152" i="9"/>
  <c r="H152" i="9"/>
  <c r="I152" i="9" s="1"/>
  <c r="J152" i="9" s="1"/>
  <c r="N152" i="9"/>
  <c r="D153" i="9"/>
  <c r="G153" i="9" s="1"/>
  <c r="K153" i="9"/>
  <c r="H153" i="9"/>
  <c r="I153" i="9" s="1"/>
  <c r="J153" i="9" s="1"/>
  <c r="N153" i="9"/>
  <c r="D154" i="9"/>
  <c r="G154" i="9" s="1"/>
  <c r="K154" i="9"/>
  <c r="H154" i="9"/>
  <c r="I154" i="9" s="1"/>
  <c r="J154" i="9" s="1"/>
  <c r="N154" i="9"/>
  <c r="D155" i="9"/>
  <c r="G155" i="9" s="1"/>
  <c r="K155" i="9"/>
  <c r="H155" i="9"/>
  <c r="I155" i="9" s="1"/>
  <c r="J155" i="9" s="1"/>
  <c r="N155" i="9"/>
  <c r="D156" i="9"/>
  <c r="G156" i="9" s="1"/>
  <c r="K156" i="9"/>
  <c r="H156" i="9"/>
  <c r="I156" i="9" s="1"/>
  <c r="J156" i="9" s="1"/>
  <c r="N156" i="9"/>
  <c r="D157" i="9"/>
  <c r="G157" i="9" s="1"/>
  <c r="K157" i="9"/>
  <c r="H157" i="9"/>
  <c r="I157" i="9" s="1"/>
  <c r="J157" i="9" s="1"/>
  <c r="N157" i="9"/>
  <c r="D158" i="9"/>
  <c r="G158" i="9" s="1"/>
  <c r="K158" i="9"/>
  <c r="H158" i="9"/>
  <c r="I158" i="9" s="1"/>
  <c r="J158" i="9" s="1"/>
  <c r="N158" i="9"/>
  <c r="D159" i="9"/>
  <c r="G159" i="9" s="1"/>
  <c r="K159" i="9"/>
  <c r="H159" i="9"/>
  <c r="I159" i="9" s="1"/>
  <c r="J159" i="9" s="1"/>
  <c r="N159" i="9"/>
  <c r="D160" i="9"/>
  <c r="G160" i="9" s="1"/>
  <c r="K160" i="9"/>
  <c r="H160" i="9"/>
  <c r="I160" i="9" s="1"/>
  <c r="J160" i="9" s="1"/>
  <c r="N160" i="9"/>
  <c r="D161" i="9"/>
  <c r="G161" i="9" s="1"/>
  <c r="K161" i="9"/>
  <c r="H161" i="9"/>
  <c r="I161" i="9" s="1"/>
  <c r="J161" i="9" s="1"/>
  <c r="N161" i="9"/>
  <c r="D162" i="9"/>
  <c r="G162" i="9" s="1"/>
  <c r="K162" i="9"/>
  <c r="H162" i="9"/>
  <c r="I162" i="9" s="1"/>
  <c r="J162" i="9" s="1"/>
  <c r="N162" i="9"/>
  <c r="D163" i="9"/>
  <c r="G163" i="9" s="1"/>
  <c r="K163" i="9"/>
  <c r="H163" i="9"/>
  <c r="I163" i="9" s="1"/>
  <c r="J163" i="9" s="1"/>
  <c r="N163" i="9"/>
  <c r="D164" i="9"/>
  <c r="G164" i="9" s="1"/>
  <c r="K164" i="9"/>
  <c r="H164" i="9"/>
  <c r="I164" i="9" s="1"/>
  <c r="J164" i="9" s="1"/>
  <c r="N164" i="9"/>
  <c r="D165" i="9"/>
  <c r="G165" i="9" s="1"/>
  <c r="K165" i="9"/>
  <c r="H165" i="9"/>
  <c r="I165" i="9" s="1"/>
  <c r="J165" i="9" s="1"/>
  <c r="N165" i="9"/>
  <c r="D166" i="9"/>
  <c r="G166" i="9" s="1"/>
  <c r="K166" i="9"/>
  <c r="H166" i="9"/>
  <c r="I166" i="9" s="1"/>
  <c r="J166" i="9" s="1"/>
  <c r="N166" i="9"/>
  <c r="D167" i="9"/>
  <c r="G167" i="9" s="1"/>
  <c r="K167" i="9"/>
  <c r="H167" i="9"/>
  <c r="I167" i="9" s="1"/>
  <c r="J167" i="9" s="1"/>
  <c r="N167" i="9"/>
  <c r="D168" i="9"/>
  <c r="G168" i="9" s="1"/>
  <c r="K168" i="9"/>
  <c r="H168" i="9"/>
  <c r="I168" i="9" s="1"/>
  <c r="J168" i="9" s="1"/>
  <c r="N168" i="9"/>
  <c r="D169" i="9"/>
  <c r="G169" i="9" s="1"/>
  <c r="K169" i="9"/>
  <c r="H169" i="9"/>
  <c r="I169" i="9" s="1"/>
  <c r="J169" i="9" s="1"/>
  <c r="N169" i="9"/>
  <c r="D170" i="9"/>
  <c r="G170" i="9" s="1"/>
  <c r="K170" i="9"/>
  <c r="H170" i="9"/>
  <c r="I170" i="9" s="1"/>
  <c r="J170" i="9" s="1"/>
  <c r="N170" i="9"/>
  <c r="D171" i="9"/>
  <c r="G171" i="9" s="1"/>
  <c r="K171" i="9"/>
  <c r="H171" i="9"/>
  <c r="I171" i="9" s="1"/>
  <c r="J171" i="9" s="1"/>
  <c r="N171" i="9"/>
  <c r="D172" i="9"/>
  <c r="G172" i="9" s="1"/>
  <c r="K172" i="9"/>
  <c r="H172" i="9"/>
  <c r="I172" i="9" s="1"/>
  <c r="J172" i="9" s="1"/>
  <c r="N172" i="9"/>
  <c r="D173" i="9"/>
  <c r="G173" i="9" s="1"/>
  <c r="K173" i="9"/>
  <c r="H173" i="9"/>
  <c r="I173" i="9" s="1"/>
  <c r="J173" i="9" s="1"/>
  <c r="N173" i="9"/>
  <c r="D174" i="9"/>
  <c r="G174" i="9" s="1"/>
  <c r="K174" i="9"/>
  <c r="H174" i="9"/>
  <c r="I174" i="9" s="1"/>
  <c r="J174" i="9" s="1"/>
  <c r="N174" i="9"/>
  <c r="D175" i="9"/>
  <c r="G175" i="9" s="1"/>
  <c r="K175" i="9"/>
  <c r="H175" i="9"/>
  <c r="I175" i="9" s="1"/>
  <c r="J175" i="9" s="1"/>
  <c r="N175" i="9"/>
  <c r="D176" i="9"/>
  <c r="G176" i="9" s="1"/>
  <c r="K176" i="9"/>
  <c r="H176" i="9"/>
  <c r="I176" i="9" s="1"/>
  <c r="J176" i="9" s="1"/>
  <c r="N176" i="9"/>
  <c r="D177" i="9"/>
  <c r="G177" i="9" s="1"/>
  <c r="K177" i="9"/>
  <c r="H177" i="9"/>
  <c r="I177" i="9" s="1"/>
  <c r="J177" i="9" s="1"/>
  <c r="N177" i="9"/>
  <c r="D178" i="9"/>
  <c r="G178" i="9" s="1"/>
  <c r="K178" i="9"/>
  <c r="H178" i="9"/>
  <c r="I178" i="9" s="1"/>
  <c r="J178" i="9" s="1"/>
  <c r="N178" i="9"/>
  <c r="D179" i="9"/>
  <c r="G179" i="9" s="1"/>
  <c r="K179" i="9"/>
  <c r="H179" i="9"/>
  <c r="I179" i="9" s="1"/>
  <c r="J179" i="9" s="1"/>
  <c r="N179" i="9"/>
  <c r="D180" i="9"/>
  <c r="G180" i="9" s="1"/>
  <c r="K180" i="9"/>
  <c r="H180" i="9"/>
  <c r="I180" i="9" s="1"/>
  <c r="J180" i="9" s="1"/>
  <c r="N180" i="9"/>
  <c r="D181" i="9"/>
  <c r="G181" i="9" s="1"/>
  <c r="K181" i="9"/>
  <c r="H181" i="9"/>
  <c r="I181" i="9" s="1"/>
  <c r="J181" i="9" s="1"/>
  <c r="N181" i="9"/>
  <c r="D182" i="9"/>
  <c r="G182" i="9" s="1"/>
  <c r="K182" i="9"/>
  <c r="H182" i="9"/>
  <c r="I182" i="9" s="1"/>
  <c r="J182" i="9" s="1"/>
  <c r="N182" i="9"/>
  <c r="D183" i="9"/>
  <c r="G183" i="9" s="1"/>
  <c r="K183" i="9"/>
  <c r="H183" i="9"/>
  <c r="I183" i="9" s="1"/>
  <c r="J183" i="9" s="1"/>
  <c r="N183" i="9"/>
  <c r="D184" i="9"/>
  <c r="G184" i="9" s="1"/>
  <c r="K184" i="9"/>
  <c r="H184" i="9"/>
  <c r="I184" i="9" s="1"/>
  <c r="J184" i="9" s="1"/>
  <c r="N184" i="9"/>
  <c r="D185" i="9"/>
  <c r="G185" i="9" s="1"/>
  <c r="K185" i="9"/>
  <c r="H185" i="9"/>
  <c r="I185" i="9" s="1"/>
  <c r="J185" i="9" s="1"/>
  <c r="N185" i="9"/>
  <c r="D186" i="9"/>
  <c r="G186" i="9" s="1"/>
  <c r="K186" i="9"/>
  <c r="H186" i="9"/>
  <c r="I186" i="9" s="1"/>
  <c r="J186" i="9" s="1"/>
  <c r="N186" i="9"/>
  <c r="D187" i="9"/>
  <c r="G187" i="9" s="1"/>
  <c r="K187" i="9"/>
  <c r="H187" i="9"/>
  <c r="I187" i="9" s="1"/>
  <c r="J187" i="9" s="1"/>
  <c r="N187" i="9"/>
  <c r="D188" i="9"/>
  <c r="G188" i="9" s="1"/>
  <c r="K188" i="9"/>
  <c r="H188" i="9"/>
  <c r="I188" i="9" s="1"/>
  <c r="J188" i="9" s="1"/>
  <c r="N188" i="9"/>
  <c r="D189" i="9"/>
  <c r="G189" i="9" s="1"/>
  <c r="K189" i="9"/>
  <c r="H189" i="9"/>
  <c r="I189" i="9" s="1"/>
  <c r="J189" i="9" s="1"/>
  <c r="N189" i="9"/>
  <c r="D190" i="9"/>
  <c r="G190" i="9" s="1"/>
  <c r="K190" i="9"/>
  <c r="H190" i="9"/>
  <c r="I190" i="9" s="1"/>
  <c r="J190" i="9" s="1"/>
  <c r="N190" i="9"/>
  <c r="D191" i="9"/>
  <c r="G191" i="9" s="1"/>
  <c r="K191" i="9"/>
  <c r="H191" i="9"/>
  <c r="I191" i="9" s="1"/>
  <c r="J191" i="9" s="1"/>
  <c r="N191" i="9"/>
  <c r="D192" i="9"/>
  <c r="G192" i="9" s="1"/>
  <c r="K192" i="9"/>
  <c r="H192" i="9"/>
  <c r="I192" i="9" s="1"/>
  <c r="J192" i="9" s="1"/>
  <c r="N192" i="9"/>
  <c r="D193" i="9"/>
  <c r="G193" i="9" s="1"/>
  <c r="K193" i="9"/>
  <c r="H193" i="9"/>
  <c r="I193" i="9" s="1"/>
  <c r="J193" i="9" s="1"/>
  <c r="N193" i="9"/>
  <c r="D194" i="9"/>
  <c r="G194" i="9" s="1"/>
  <c r="K194" i="9"/>
  <c r="H194" i="9"/>
  <c r="I194" i="9" s="1"/>
  <c r="J194" i="9" s="1"/>
  <c r="N194" i="9"/>
  <c r="D195" i="9"/>
  <c r="G195" i="9" s="1"/>
  <c r="K195" i="9"/>
  <c r="H195" i="9"/>
  <c r="I195" i="9" s="1"/>
  <c r="J195" i="9" s="1"/>
  <c r="N195" i="9"/>
  <c r="D196" i="9"/>
  <c r="G196" i="9" s="1"/>
  <c r="K196" i="9"/>
  <c r="H196" i="9"/>
  <c r="I196" i="9" s="1"/>
  <c r="J196" i="9" s="1"/>
  <c r="N196" i="9"/>
  <c r="D197" i="9"/>
  <c r="G197" i="9" s="1"/>
  <c r="K197" i="9"/>
  <c r="H197" i="9"/>
  <c r="I197" i="9" s="1"/>
  <c r="J197" i="9" s="1"/>
  <c r="N197" i="9"/>
  <c r="D198" i="9"/>
  <c r="G198" i="9" s="1"/>
  <c r="K198" i="9"/>
  <c r="H198" i="9"/>
  <c r="I198" i="9" s="1"/>
  <c r="J198" i="9" s="1"/>
  <c r="N198" i="9"/>
  <c r="D199" i="9"/>
  <c r="G199" i="9" s="1"/>
  <c r="K199" i="9"/>
  <c r="H199" i="9"/>
  <c r="I199" i="9" s="1"/>
  <c r="J199" i="9" s="1"/>
  <c r="N199" i="9"/>
  <c r="D200" i="9"/>
  <c r="G200" i="9" s="1"/>
  <c r="K200" i="9"/>
  <c r="H200" i="9"/>
  <c r="I200" i="9" s="1"/>
  <c r="J200" i="9" s="1"/>
  <c r="N200" i="9"/>
  <c r="C2" i="10" a="1"/>
  <c r="C2" i="10" s="1"/>
  <c r="C3" i="10" a="1"/>
  <c r="C3" i="10" s="1"/>
  <c r="C4" i="10" a="1"/>
  <c r="C4" i="10" s="1"/>
  <c r="C5" i="10" a="1"/>
  <c r="C5" i="10" s="1"/>
  <c r="C6" i="10" a="1"/>
  <c r="C6" i="10" s="1"/>
  <c r="C7" i="10" a="1"/>
  <c r="C7" i="10" s="1"/>
  <c r="C8" i="10" a="1"/>
  <c r="C8" i="10" s="1"/>
  <c r="C9" i="10" a="1"/>
  <c r="C9" i="10" s="1"/>
  <c r="C10" i="10" a="1"/>
  <c r="C10" i="10" s="1"/>
  <c r="C11" i="10" a="1"/>
  <c r="C11" i="10" s="1"/>
  <c r="C12" i="10" a="1"/>
  <c r="C12" i="10" s="1"/>
  <c r="C13" i="10" a="1"/>
  <c r="C13" i="10" s="1"/>
  <c r="C14" i="10" a="1"/>
  <c r="C14" i="10" s="1"/>
  <c r="C15" i="10" a="1"/>
  <c r="C15" i="10" s="1"/>
  <c r="C16" i="10" a="1"/>
  <c r="C16" i="10" s="1"/>
  <c r="C17" i="10" a="1"/>
  <c r="C17" i="10" s="1"/>
  <c r="C18" i="10" a="1"/>
  <c r="C18" i="10" s="1"/>
  <c r="C19" i="10" a="1"/>
  <c r="C19" i="10" s="1"/>
  <c r="C20" i="10" a="1"/>
  <c r="C20" i="10" s="1"/>
  <c r="C21" i="10" a="1"/>
  <c r="C21" i="10" s="1"/>
  <c r="C22" i="10" a="1"/>
  <c r="C22" i="10" s="1"/>
  <c r="C23" i="10" a="1"/>
  <c r="C23" i="10" s="1"/>
  <c r="C24" i="10" a="1"/>
  <c r="C24" i="10" s="1"/>
  <c r="C25" i="10" a="1"/>
  <c r="C25" i="10" s="1"/>
  <c r="C26" i="10" a="1"/>
  <c r="C26" i="10" s="1"/>
  <c r="C27" i="10" a="1"/>
  <c r="C27" i="10" s="1"/>
  <c r="C28" i="10" a="1"/>
  <c r="C28" i="10" s="1"/>
  <c r="C29" i="10" a="1"/>
  <c r="C29" i="10" s="1"/>
  <c r="C30" i="10" a="1"/>
  <c r="C30" i="10" s="1"/>
  <c r="C31" i="10" a="1"/>
  <c r="C31" i="10" s="1"/>
  <c r="C32" i="10" a="1"/>
  <c r="C32" i="10" s="1"/>
  <c r="C33" i="10" a="1"/>
  <c r="C33" i="10" s="1"/>
  <c r="C34" i="10" a="1"/>
  <c r="C34" i="10" s="1"/>
  <c r="C35" i="10" a="1"/>
  <c r="C35" i="10" s="1"/>
  <c r="C36" i="10" a="1"/>
  <c r="C36" i="10" s="1"/>
  <c r="C37" i="10" a="1"/>
  <c r="C37" i="10" s="1"/>
  <c r="C38" i="10" a="1"/>
  <c r="C38" i="10" s="1"/>
  <c r="C39" i="10" a="1"/>
  <c r="C39" i="10" s="1"/>
  <c r="C40" i="10" a="1"/>
  <c r="C40" i="10" s="1"/>
  <c r="C41" i="10" a="1"/>
  <c r="C41" i="10" s="1"/>
  <c r="C42" i="10" a="1"/>
  <c r="C42" i="10" s="1"/>
  <c r="C43" i="10" a="1"/>
  <c r="C43" i="10" s="1"/>
  <c r="C44" i="10" a="1"/>
  <c r="C44" i="10" s="1"/>
  <c r="C45" i="10" a="1"/>
  <c r="C45" i="10" s="1"/>
  <c r="C46" i="10" a="1"/>
  <c r="C46" i="10" s="1"/>
  <c r="C47" i="10" a="1"/>
  <c r="C47" i="10" s="1"/>
  <c r="C48" i="10" a="1"/>
  <c r="C48" i="10" s="1"/>
  <c r="C49" i="10" a="1"/>
  <c r="C49" i="10" s="1"/>
  <c r="C50" i="10" a="1"/>
  <c r="C50" i="10" s="1"/>
  <c r="C51" i="10" a="1"/>
  <c r="C51" i="10" s="1"/>
  <c r="C52" i="10" a="1"/>
  <c r="C52" i="10" s="1"/>
  <c r="C53" i="10" a="1"/>
  <c r="C53" i="10" s="1"/>
  <c r="C54" i="10" a="1"/>
  <c r="C54" i="10" s="1"/>
  <c r="C55" i="10" a="1"/>
  <c r="C55" i="10" s="1"/>
  <c r="C56" i="10" a="1"/>
  <c r="C56" i="10" s="1"/>
  <c r="C57" i="10" a="1"/>
  <c r="C57" i="10" s="1"/>
  <c r="C58" i="10" a="1"/>
  <c r="C58" i="10" s="1"/>
  <c r="C59" i="10" a="1"/>
  <c r="C59" i="10" s="1"/>
  <c r="C60" i="10" a="1"/>
  <c r="C60" i="10" s="1"/>
  <c r="C61" i="10" a="1"/>
  <c r="C61" i="10" s="1"/>
  <c r="C62" i="10" a="1"/>
  <c r="C62" i="10" s="1"/>
  <c r="C63" i="10" a="1"/>
  <c r="C63" i="10" s="1"/>
  <c r="C64" i="10" a="1"/>
  <c r="C64" i="10" s="1"/>
  <c r="C65" i="10" a="1"/>
  <c r="C65" i="10" s="1"/>
  <c r="C66" i="10" a="1"/>
  <c r="C66" i="10" s="1"/>
  <c r="C67" i="10" a="1"/>
  <c r="C67" i="10" s="1"/>
  <c r="C68" i="10" a="1"/>
  <c r="C68" i="10" s="1"/>
  <c r="C69" i="10" a="1"/>
  <c r="C69" i="10" s="1"/>
  <c r="C70" i="10" a="1"/>
  <c r="C70" i="10" s="1"/>
  <c r="C71" i="10" a="1"/>
  <c r="C71" i="10" s="1"/>
  <c r="C72" i="10" a="1"/>
  <c r="C72" i="10" s="1"/>
  <c r="C73" i="10" a="1"/>
  <c r="C73" i="10" s="1"/>
  <c r="C74" i="10" a="1"/>
  <c r="C74" i="10" s="1"/>
  <c r="C75" i="10" a="1"/>
  <c r="C75" i="10" s="1"/>
  <c r="C76" i="10" a="1"/>
  <c r="C76" i="10" s="1"/>
  <c r="C77" i="10" a="1"/>
  <c r="C77" i="10" s="1"/>
  <c r="C78" i="10" a="1"/>
  <c r="C78" i="10" s="1"/>
  <c r="C79" i="10" a="1"/>
  <c r="C79" i="10" s="1"/>
  <c r="C80" i="10" a="1"/>
  <c r="C80" i="10" s="1"/>
  <c r="C81" i="10" a="1"/>
  <c r="C81" i="10" s="1"/>
  <c r="C82" i="10" a="1"/>
  <c r="C82" i="10" s="1"/>
  <c r="C83" i="10" a="1"/>
  <c r="C83" i="10" s="1"/>
  <c r="C84" i="10" a="1"/>
  <c r="C84" i="10" s="1"/>
  <c r="C85" i="10" a="1"/>
  <c r="C85" i="10" s="1"/>
  <c r="C86" i="10" a="1"/>
  <c r="C86" i="10" s="1"/>
  <c r="C87" i="10" a="1"/>
  <c r="C87" i="10" s="1"/>
  <c r="C88" i="10" a="1"/>
  <c r="C88" i="10" s="1"/>
  <c r="C89" i="10" a="1"/>
  <c r="C89" i="10" s="1"/>
  <c r="C90" i="10" a="1"/>
  <c r="C90" i="10" s="1"/>
  <c r="C91" i="10" a="1"/>
  <c r="C91" i="10" s="1"/>
  <c r="C92" i="10" a="1"/>
  <c r="C92" i="10" s="1"/>
  <c r="C93" i="10" a="1"/>
  <c r="C93" i="10" s="1"/>
  <c r="C94" i="10" a="1"/>
  <c r="C94" i="10" s="1"/>
  <c r="C95" i="10" a="1"/>
  <c r="C95" i="10" s="1"/>
  <c r="C96" i="10" a="1"/>
  <c r="C96" i="10" s="1"/>
  <c r="C97" i="10" a="1"/>
  <c r="C97" i="10" s="1"/>
  <c r="C98" i="10" a="1"/>
  <c r="C98" i="10" s="1"/>
  <c r="C99" i="10" a="1"/>
  <c r="C99" i="10" s="1"/>
  <c r="C100" i="10" a="1"/>
  <c r="C100" i="10" s="1"/>
  <c r="C101" i="10" a="1"/>
  <c r="C101" i="10" s="1"/>
  <c r="C102" i="10" a="1"/>
  <c r="C102" i="10" s="1"/>
  <c r="C103" i="10" a="1"/>
  <c r="C103" i="10" s="1"/>
  <c r="C104" i="10" a="1"/>
  <c r="C104" i="10" s="1"/>
  <c r="C105" i="10" a="1"/>
  <c r="C105" i="10" s="1"/>
  <c r="C106" i="10" a="1"/>
  <c r="C106" i="10" s="1"/>
  <c r="C107" i="10" a="1"/>
  <c r="C107" i="10" s="1"/>
  <c r="C108" i="10" a="1"/>
  <c r="C108" i="10" s="1"/>
  <c r="C109" i="10" a="1"/>
  <c r="C109" i="10" s="1"/>
  <c r="C110" i="10" a="1"/>
  <c r="C110" i="10" s="1"/>
  <c r="C111" i="10" a="1"/>
  <c r="C111" i="10" s="1"/>
  <c r="C112" i="10" a="1"/>
  <c r="C112" i="10" s="1"/>
  <c r="C113" i="10" a="1"/>
  <c r="C113" i="10" s="1"/>
  <c r="C114" i="10" a="1"/>
  <c r="C114" i="10" s="1"/>
  <c r="C115" i="10" a="1"/>
  <c r="C115" i="10" s="1"/>
  <c r="C116" i="10" a="1"/>
  <c r="C116" i="10" s="1"/>
  <c r="C117" i="10" a="1"/>
  <c r="C117" i="10" s="1"/>
  <c r="C118" i="10" a="1"/>
  <c r="C118" i="10" s="1"/>
  <c r="C119" i="10" a="1"/>
  <c r="C119" i="10" s="1"/>
  <c r="C120" i="10" a="1"/>
  <c r="C120" i="10" s="1"/>
  <c r="C121" i="10" a="1"/>
  <c r="C121" i="10" s="1"/>
  <c r="C122" i="10" a="1"/>
  <c r="C122" i="10" s="1"/>
  <c r="C123" i="10" a="1"/>
  <c r="C123" i="10" s="1"/>
  <c r="C124" i="10" a="1"/>
  <c r="C124" i="10" s="1"/>
  <c r="C125" i="10" a="1"/>
  <c r="C125" i="10" s="1"/>
  <c r="C126" i="10" a="1"/>
  <c r="C126" i="10" s="1"/>
  <c r="C127" i="10" a="1"/>
  <c r="C127" i="10" s="1"/>
  <c r="C128" i="10" a="1"/>
  <c r="C128" i="10" s="1"/>
  <c r="C129" i="10" a="1"/>
  <c r="C129" i="10" s="1"/>
  <c r="C130" i="10" a="1"/>
  <c r="C130" i="10" s="1"/>
  <c r="C131" i="10" a="1"/>
  <c r="C131" i="10" s="1"/>
  <c r="C132" i="10" a="1"/>
  <c r="C132" i="10" s="1"/>
  <c r="C133" i="10" a="1"/>
  <c r="C133" i="10" s="1"/>
  <c r="C134" i="10" a="1"/>
  <c r="C134" i="10" s="1"/>
  <c r="C135" i="10" a="1"/>
  <c r="C135" i="10" s="1"/>
  <c r="C136" i="10" a="1"/>
  <c r="C136" i="10" s="1"/>
  <c r="C137" i="10" a="1"/>
  <c r="C137" i="10" s="1"/>
  <c r="C138" i="10" a="1"/>
  <c r="C138" i="10" s="1"/>
  <c r="C139" i="10" a="1"/>
  <c r="C139" i="10" s="1"/>
  <c r="C140" i="10" a="1"/>
  <c r="C140" i="10" s="1"/>
  <c r="C141" i="10" a="1"/>
  <c r="C141" i="10" s="1"/>
  <c r="C142" i="10" a="1"/>
  <c r="C142" i="10" s="1"/>
  <c r="C143" i="10" a="1"/>
  <c r="C143" i="10" s="1"/>
  <c r="C144" i="10" a="1"/>
  <c r="C144" i="10" s="1"/>
  <c r="C145" i="10" a="1"/>
  <c r="C145" i="10" s="1"/>
  <c r="C146" i="10" a="1"/>
  <c r="C146" i="10" s="1"/>
  <c r="C147" i="10" a="1"/>
  <c r="C147" i="10" s="1"/>
  <c r="C148" i="10" a="1"/>
  <c r="C148" i="10" s="1"/>
  <c r="C149" i="10" a="1"/>
  <c r="C149" i="10" s="1"/>
  <c r="C150" i="10" a="1"/>
  <c r="C150" i="10" s="1"/>
  <c r="C151" i="10" a="1"/>
  <c r="C151" i="10" s="1"/>
  <c r="C152" i="10" a="1"/>
  <c r="C152" i="10" s="1"/>
  <c r="C153" i="10" a="1"/>
  <c r="C153" i="10" s="1"/>
  <c r="C154" i="10" a="1"/>
  <c r="C154" i="10" s="1"/>
  <c r="C155" i="10" a="1"/>
  <c r="C155" i="10" s="1"/>
  <c r="C156" i="10" a="1"/>
  <c r="C156" i="10" s="1"/>
  <c r="C157" i="10" a="1"/>
  <c r="C157" i="10" s="1"/>
  <c r="C158" i="10" a="1"/>
  <c r="C158" i="10" s="1"/>
  <c r="C159" i="10" a="1"/>
  <c r="C159" i="10" s="1"/>
  <c r="C160" i="10" a="1"/>
  <c r="C160" i="10" s="1"/>
  <c r="C161" i="10" a="1"/>
  <c r="C161" i="10" s="1"/>
  <c r="C162" i="10" a="1"/>
  <c r="C162" i="10" s="1"/>
  <c r="C163" i="10" a="1"/>
  <c r="C163" i="10" s="1"/>
  <c r="C164" i="10" a="1"/>
  <c r="C164" i="10" s="1"/>
  <c r="C165" i="10" a="1"/>
  <c r="C165" i="10" s="1"/>
  <c r="C166" i="10" a="1"/>
  <c r="C166" i="10" s="1"/>
  <c r="C167" i="10" a="1"/>
  <c r="C167" i="10" s="1"/>
  <c r="C168" i="10" a="1"/>
  <c r="C168" i="10" s="1"/>
  <c r="C169" i="10" a="1"/>
  <c r="C169" i="10" s="1"/>
  <c r="C170" i="10" a="1"/>
  <c r="C170" i="10" s="1"/>
  <c r="C171" i="10" a="1"/>
  <c r="C171" i="10" s="1"/>
  <c r="C172" i="10" a="1"/>
  <c r="C172" i="10" s="1"/>
  <c r="C173" i="10" a="1"/>
  <c r="C173" i="10" s="1"/>
  <c r="C174" i="10" a="1"/>
  <c r="C174" i="10" s="1"/>
  <c r="C175" i="10" a="1"/>
  <c r="C175" i="10" s="1"/>
  <c r="C176" i="10" a="1"/>
  <c r="C176" i="10" s="1"/>
  <c r="C177" i="10" a="1"/>
  <c r="C177" i="10" s="1"/>
  <c r="C178" i="10" a="1"/>
  <c r="C178" i="10" s="1"/>
  <c r="C179" i="10" a="1"/>
  <c r="C179" i="10" s="1"/>
  <c r="C180" i="10" a="1"/>
  <c r="C180" i="10" s="1"/>
  <c r="C181" i="10" a="1"/>
  <c r="C181" i="10" s="1"/>
  <c r="C182" i="10" a="1"/>
  <c r="C182" i="10" s="1"/>
  <c r="C183" i="10" a="1"/>
  <c r="C183" i="10" s="1"/>
  <c r="C184" i="10" a="1"/>
  <c r="C184" i="10" s="1"/>
  <c r="C185" i="10" a="1"/>
  <c r="C185" i="10" s="1"/>
  <c r="C186" i="10" a="1"/>
  <c r="C186" i="10" s="1"/>
  <c r="C187" i="10" a="1"/>
  <c r="C187" i="10" s="1"/>
  <c r="C188" i="10" a="1"/>
  <c r="C188" i="10" s="1"/>
  <c r="C189" i="10" a="1"/>
  <c r="C189" i="10" s="1"/>
  <c r="C190" i="10" a="1"/>
  <c r="C190" i="10" s="1"/>
  <c r="C191" i="10" a="1"/>
  <c r="C191" i="10" s="1"/>
  <c r="C192" i="10" a="1"/>
  <c r="C192" i="10" s="1"/>
  <c r="C193" i="10" a="1"/>
  <c r="C193" i="10" s="1"/>
  <c r="C194" i="10" a="1"/>
  <c r="C194" i="10" s="1"/>
  <c r="C195" i="10" a="1"/>
  <c r="C195" i="10" s="1"/>
  <c r="C196" i="10" a="1"/>
  <c r="C196" i="10" s="1"/>
  <c r="C197" i="10" a="1"/>
  <c r="C197" i="10" s="1"/>
  <c r="C198" i="10" a="1"/>
  <c r="C198" i="10" s="1"/>
  <c r="C199" i="10" a="1"/>
  <c r="C199" i="10" s="1"/>
  <c r="C200" i="10" a="1"/>
  <c r="C200" i="10" s="1"/>
  <c r="C201" i="10" a="1"/>
  <c r="C201" i="10" s="1"/>
  <c r="C202" i="10" a="1"/>
  <c r="C202" i="10" s="1"/>
  <c r="C203" i="10" a="1"/>
  <c r="C203" i="10" s="1"/>
  <c r="C204" i="10" a="1"/>
  <c r="C204" i="10" s="1"/>
  <c r="C205" i="10" a="1"/>
  <c r="C205" i="10" s="1"/>
  <c r="C206" i="10" a="1"/>
  <c r="C206" i="10" s="1"/>
  <c r="C207" i="10" a="1"/>
  <c r="C207" i="10" s="1"/>
  <c r="C208" i="10" a="1"/>
  <c r="C208" i="10" s="1"/>
  <c r="C209" i="10" a="1"/>
  <c r="C209" i="10" s="1"/>
  <c r="C210" i="10" a="1"/>
  <c r="C210" i="10" s="1"/>
  <c r="C211" i="10" a="1"/>
  <c r="C211" i="10" s="1"/>
  <c r="C212" i="10" a="1"/>
  <c r="C212" i="10" s="1"/>
  <c r="C213" i="10" a="1"/>
  <c r="C213" i="10" s="1"/>
  <c r="C214" i="10" a="1"/>
  <c r="C214" i="10" s="1"/>
  <c r="C215" i="10" a="1"/>
  <c r="C215" i="10" s="1"/>
  <c r="C216" i="10" a="1"/>
  <c r="C216" i="10" s="1"/>
  <c r="C217" i="10" a="1"/>
  <c r="C217" i="10" s="1"/>
  <c r="C218" i="10" a="1"/>
  <c r="C218" i="10" s="1"/>
  <c r="C219" i="10" a="1"/>
  <c r="C219" i="10" s="1"/>
  <c r="C220" i="10" a="1"/>
  <c r="C220" i="10" s="1"/>
  <c r="C221" i="10" a="1"/>
  <c r="C221" i="10" s="1"/>
  <c r="C222" i="10" a="1"/>
  <c r="C222" i="10" s="1"/>
  <c r="C223" i="10" a="1"/>
  <c r="C223" i="10" s="1"/>
  <c r="C224" i="10" a="1"/>
  <c r="C224" i="10" s="1"/>
  <c r="C225" i="10" a="1"/>
  <c r="C225" i="10" s="1"/>
  <c r="C226" i="10" a="1"/>
  <c r="C226" i="10" s="1"/>
  <c r="C227" i="10" a="1"/>
  <c r="C227" i="10" s="1"/>
  <c r="C228" i="10" a="1"/>
  <c r="C228" i="10" s="1"/>
  <c r="C229" i="10" a="1"/>
  <c r="C229" i="10" s="1"/>
  <c r="C230" i="10" a="1"/>
  <c r="C230" i="10" s="1"/>
  <c r="C231" i="10" a="1"/>
  <c r="C231" i="10" s="1"/>
  <c r="C232" i="10" a="1"/>
  <c r="C232" i="10" s="1"/>
  <c r="C233" i="10" a="1"/>
  <c r="C233" i="10" s="1"/>
  <c r="C234" i="10" a="1"/>
  <c r="C234" i="10" s="1"/>
  <c r="C235" i="10" a="1"/>
  <c r="C235" i="10" s="1"/>
  <c r="C236" i="10" a="1"/>
  <c r="C236" i="10" s="1"/>
  <c r="C237" i="10" a="1"/>
  <c r="C237" i="10" s="1"/>
  <c r="C238" i="10" a="1"/>
  <c r="C238" i="10" s="1"/>
  <c r="C239" i="10" a="1"/>
  <c r="C239" i="10" s="1"/>
  <c r="C240" i="10" a="1"/>
  <c r="C240" i="10" s="1"/>
  <c r="C241" i="10" a="1"/>
  <c r="C241" i="10" s="1"/>
  <c r="C242" i="10" a="1"/>
  <c r="C242" i="10" s="1"/>
  <c r="C243" i="10" a="1"/>
  <c r="C243" i="10" s="1"/>
  <c r="C244" i="10" a="1"/>
  <c r="C244" i="10" s="1"/>
  <c r="C245" i="10" a="1"/>
  <c r="C245" i="10" s="1"/>
  <c r="C246" i="10" a="1"/>
  <c r="C246" i="10" s="1"/>
  <c r="C247" i="10" a="1"/>
  <c r="C247" i="10" s="1"/>
  <c r="C248" i="10" a="1"/>
  <c r="C248" i="10" s="1"/>
  <c r="C249" i="10" a="1"/>
  <c r="C249" i="10" s="1"/>
  <c r="C250" i="10" a="1"/>
  <c r="C250" i="10" s="1"/>
  <c r="C251" i="10" a="1"/>
  <c r="C251" i="10" s="1"/>
  <c r="C252" i="10" a="1"/>
  <c r="C252" i="10" s="1"/>
  <c r="C253" i="10" a="1"/>
  <c r="C253" i="10" s="1"/>
  <c r="C254" i="10" a="1"/>
  <c r="C254" i="10" s="1"/>
  <c r="C255" i="10" a="1"/>
  <c r="C255" i="10" s="1"/>
  <c r="C256" i="10" a="1"/>
  <c r="C256" i="10" s="1"/>
  <c r="C257" i="10" a="1"/>
  <c r="C257" i="10" s="1"/>
  <c r="C258" i="10" a="1"/>
  <c r="C258" i="10" s="1"/>
  <c r="C259" i="10" a="1"/>
  <c r="C259" i="10" s="1"/>
  <c r="C260" i="10" a="1"/>
  <c r="C260" i="10" s="1"/>
  <c r="C261" i="10" a="1"/>
  <c r="C261" i="10" s="1"/>
  <c r="C262" i="10" a="1"/>
  <c r="C262" i="10" s="1"/>
  <c r="C263" i="10" a="1"/>
  <c r="C263" i="10" s="1"/>
  <c r="C264" i="10" a="1"/>
  <c r="C264" i="10" s="1"/>
  <c r="C265" i="10" a="1"/>
  <c r="C265" i="10" s="1"/>
  <c r="C266" i="10" a="1"/>
  <c r="C266" i="10" s="1"/>
  <c r="C267" i="10" a="1"/>
  <c r="C267" i="10" s="1"/>
  <c r="C268" i="10" a="1"/>
  <c r="C268" i="10" s="1"/>
  <c r="C269" i="10" a="1"/>
  <c r="C269" i="10" s="1"/>
  <c r="C270" i="10" a="1"/>
  <c r="C270" i="10" s="1"/>
  <c r="C271" i="10" a="1"/>
  <c r="C271" i="10" s="1"/>
  <c r="C272" i="10" a="1"/>
  <c r="C272" i="10" s="1"/>
  <c r="C273" i="10" a="1"/>
  <c r="C273" i="10" s="1"/>
  <c r="C274" i="10" a="1"/>
  <c r="C274" i="10" s="1"/>
  <c r="C275" i="10" a="1"/>
  <c r="C275" i="10" s="1"/>
  <c r="C276" i="10" a="1"/>
  <c r="C276" i="10" s="1"/>
  <c r="C277" i="10" a="1"/>
  <c r="C277" i="10" s="1"/>
  <c r="C278" i="10" a="1"/>
  <c r="C278" i="10" s="1"/>
  <c r="C279" i="10" a="1"/>
  <c r="C279" i="10" s="1"/>
  <c r="C280" i="10" a="1"/>
  <c r="C280" i="10" s="1"/>
  <c r="C281" i="10" a="1"/>
  <c r="C281" i="10" s="1"/>
  <c r="C282" i="10" a="1"/>
  <c r="C282" i="10" s="1"/>
  <c r="C283" i="10" a="1"/>
  <c r="C283" i="10" s="1"/>
  <c r="C284" i="10" a="1"/>
  <c r="C284" i="10" s="1"/>
  <c r="C285" i="10" a="1"/>
  <c r="C285" i="10" s="1"/>
  <c r="C286" i="10" a="1"/>
  <c r="C286" i="10" s="1"/>
  <c r="C287" i="10" a="1"/>
  <c r="C287" i="10" s="1"/>
  <c r="C288" i="10" a="1"/>
  <c r="C288" i="10" s="1"/>
  <c r="C289" i="10" a="1"/>
  <c r="C289" i="10" s="1"/>
  <c r="C290" i="10" a="1"/>
  <c r="C290" i="10" s="1"/>
  <c r="C291" i="10" a="1"/>
  <c r="C291" i="10" s="1"/>
  <c r="C292" i="10" a="1"/>
  <c r="C292" i="10" s="1"/>
  <c r="C293" i="10" a="1"/>
  <c r="C293" i="10" s="1"/>
  <c r="C294" i="10" a="1"/>
  <c r="C294" i="10" s="1"/>
  <c r="C295" i="10" a="1"/>
  <c r="C295" i="10" s="1"/>
  <c r="C296" i="10" a="1"/>
  <c r="C296" i="10" s="1"/>
  <c r="C297" i="10" a="1"/>
  <c r="C297" i="10" s="1"/>
  <c r="C298" i="10" a="1"/>
  <c r="C298" i="10" s="1"/>
  <c r="C299" i="10" a="1"/>
  <c r="C299" i="10" s="1"/>
  <c r="C300" i="10" a="1"/>
  <c r="C300" i="10" s="1"/>
  <c r="C301" i="10" a="1"/>
  <c r="C301" i="10" s="1"/>
  <c r="C302" i="10" a="1"/>
  <c r="C302" i="10" s="1"/>
  <c r="C303" i="10" a="1"/>
  <c r="C303" i="10" s="1"/>
  <c r="C304" i="10" a="1"/>
  <c r="C304" i="10" s="1"/>
  <c r="C305" i="10" a="1"/>
  <c r="C305" i="10" s="1"/>
  <c r="C306" i="10" a="1"/>
  <c r="C306" i="10" s="1"/>
  <c r="C307" i="10" a="1"/>
  <c r="C307" i="10" s="1"/>
  <c r="C308" i="10" a="1"/>
  <c r="C308" i="10" s="1"/>
  <c r="C309" i="10" a="1"/>
  <c r="C309" i="10" s="1"/>
  <c r="C310" i="10" a="1"/>
  <c r="C310" i="10" s="1"/>
  <c r="C311" i="10" a="1"/>
  <c r="C311" i="10" s="1"/>
  <c r="C312" i="10" a="1"/>
  <c r="C312" i="10" s="1"/>
  <c r="C313" i="10" a="1"/>
  <c r="C313" i="10" s="1"/>
  <c r="C314" i="10" a="1"/>
  <c r="C314" i="10" s="1"/>
  <c r="C315" i="10" a="1"/>
  <c r="C315" i="10" s="1"/>
  <c r="C316" i="10" a="1"/>
  <c r="C316" i="10" s="1"/>
  <c r="C317" i="10" a="1"/>
  <c r="C317" i="10" s="1"/>
  <c r="C318" i="10" a="1"/>
  <c r="C318" i="10" s="1"/>
  <c r="C319" i="10" a="1"/>
  <c r="C319" i="10" s="1"/>
  <c r="C320" i="10" a="1"/>
  <c r="C320" i="10" s="1"/>
  <c r="C321" i="10" a="1"/>
  <c r="C321" i="10" s="1"/>
  <c r="C322" i="10" a="1"/>
  <c r="C322" i="10" s="1"/>
  <c r="C323" i="10" a="1"/>
  <c r="C323" i="10" s="1"/>
  <c r="C324" i="10" a="1"/>
  <c r="C324" i="10" s="1"/>
  <c r="C325" i="10" a="1"/>
  <c r="C325" i="10" s="1"/>
  <c r="C326" i="10" a="1"/>
  <c r="C326" i="10" s="1"/>
  <c r="C327" i="10" a="1"/>
  <c r="C327" i="10" s="1"/>
  <c r="C328" i="10" a="1"/>
  <c r="C328" i="10" s="1"/>
  <c r="C329" i="10" a="1"/>
  <c r="C329" i="10" s="1"/>
  <c r="C330" i="10" a="1"/>
  <c r="C330" i="10" s="1"/>
  <c r="C331" i="10" a="1"/>
  <c r="C331" i="10" s="1"/>
  <c r="C332" i="10" a="1"/>
  <c r="C332" i="10" s="1"/>
  <c r="C333" i="10" a="1"/>
  <c r="C333" i="10" s="1"/>
  <c r="C334" i="10" a="1"/>
  <c r="C334" i="10" s="1"/>
  <c r="C335" i="10" a="1"/>
  <c r="C335" i="10" s="1"/>
  <c r="C336" i="10" a="1"/>
  <c r="C336" i="10" s="1"/>
  <c r="C337" i="10" a="1"/>
  <c r="C337" i="10" s="1"/>
  <c r="C338" i="10" a="1"/>
  <c r="C338" i="10" s="1"/>
  <c r="C339" i="10" a="1"/>
  <c r="C339" i="10" s="1"/>
  <c r="C340" i="10" a="1"/>
  <c r="C340" i="10" s="1"/>
  <c r="C341" i="10" a="1"/>
  <c r="C341" i="10" s="1"/>
  <c r="C342" i="10" a="1"/>
  <c r="C342" i="10" s="1"/>
  <c r="C343" i="10" a="1"/>
  <c r="C343" i="10" s="1"/>
  <c r="C344" i="10" a="1"/>
  <c r="C344" i="10" s="1"/>
  <c r="C345" i="10" a="1"/>
  <c r="C345" i="10" s="1"/>
  <c r="C346" i="10" a="1"/>
  <c r="C346" i="10" s="1"/>
  <c r="C347" i="10" a="1"/>
  <c r="C347" i="10" s="1"/>
  <c r="C348" i="10" a="1"/>
  <c r="C348" i="10" s="1"/>
  <c r="C349" i="10" a="1"/>
  <c r="C349" i="10" s="1"/>
  <c r="C350" i="10" a="1"/>
  <c r="C350" i="10" s="1"/>
  <c r="C351" i="10" a="1"/>
  <c r="C351" i="10" s="1"/>
  <c r="C352" i="10" a="1"/>
  <c r="C352" i="10" s="1"/>
  <c r="C353" i="10" a="1"/>
  <c r="C353" i="10" s="1"/>
  <c r="C354" i="10" a="1"/>
  <c r="C354" i="10" s="1"/>
  <c r="C355" i="10" a="1"/>
  <c r="C355" i="10" s="1"/>
  <c r="C356" i="10" a="1"/>
  <c r="C356" i="10" s="1"/>
  <c r="C357" i="10" a="1"/>
  <c r="C357" i="10" s="1"/>
  <c r="C358" i="10" a="1"/>
  <c r="C358" i="10" s="1"/>
  <c r="C359" i="10" a="1"/>
  <c r="C359" i="10" s="1"/>
  <c r="C360" i="10" a="1"/>
  <c r="C360" i="10" s="1"/>
  <c r="C361" i="10" a="1"/>
  <c r="C361" i="10" s="1"/>
  <c r="C362" i="10" a="1"/>
  <c r="C362" i="10" s="1"/>
  <c r="C363" i="10" a="1"/>
  <c r="C363" i="10" s="1"/>
  <c r="C364" i="10" a="1"/>
  <c r="C364" i="10" s="1"/>
  <c r="C365" i="10" a="1"/>
  <c r="C365" i="10" s="1"/>
  <c r="C366" i="10" a="1"/>
  <c r="C366" i="10" s="1"/>
  <c r="C367" i="10" a="1"/>
  <c r="C367" i="10" s="1"/>
  <c r="C368" i="10" a="1"/>
  <c r="C368" i="10" s="1"/>
  <c r="C369" i="10" a="1"/>
  <c r="C369" i="10" s="1"/>
  <c r="C370" i="10" a="1"/>
  <c r="C370" i="10" s="1"/>
  <c r="C371" i="10" a="1"/>
  <c r="C371" i="10" s="1"/>
  <c r="C372" i="10" a="1"/>
  <c r="C372" i="10" s="1"/>
  <c r="C373" i="10" a="1"/>
  <c r="C373" i="10" s="1"/>
  <c r="C374" i="10" a="1"/>
  <c r="C374" i="10" s="1"/>
  <c r="C375" i="10" a="1"/>
  <c r="C375" i="10" s="1"/>
  <c r="C376" i="10" a="1"/>
  <c r="C376" i="10" s="1"/>
  <c r="C377" i="10" a="1"/>
  <c r="C377" i="10" s="1"/>
  <c r="C378" i="10" a="1"/>
  <c r="C378" i="10" s="1"/>
  <c r="C379" i="10" a="1"/>
  <c r="C379" i="10" s="1"/>
  <c r="C380" i="10" a="1"/>
  <c r="C380" i="10" s="1"/>
  <c r="C381" i="10" a="1"/>
  <c r="C381" i="10" s="1"/>
  <c r="C382" i="10" a="1"/>
  <c r="C382" i="10" s="1"/>
  <c r="C383" i="10" a="1"/>
  <c r="C383" i="10" s="1"/>
  <c r="C384" i="10" a="1"/>
  <c r="C384" i="10" s="1"/>
  <c r="C385" i="10" a="1"/>
  <c r="C385" i="10" s="1"/>
  <c r="C386" i="10" a="1"/>
  <c r="C386" i="10" s="1"/>
  <c r="C387" i="10" a="1"/>
  <c r="C387" i="10" s="1"/>
  <c r="C388" i="10" a="1"/>
  <c r="C388" i="10" s="1"/>
  <c r="C389" i="10" a="1"/>
  <c r="C389" i="10" s="1"/>
  <c r="C390" i="10" a="1"/>
  <c r="C390" i="10" s="1"/>
  <c r="C391" i="10" a="1"/>
  <c r="C391" i="10" s="1"/>
  <c r="C392" i="10" a="1"/>
  <c r="C392" i="10" s="1"/>
  <c r="C393" i="10" a="1"/>
  <c r="C393" i="10" s="1"/>
  <c r="C394" i="10" a="1"/>
  <c r="C394" i="10" s="1"/>
  <c r="C395" i="10" a="1"/>
  <c r="C395" i="10" s="1"/>
  <c r="C396" i="10" a="1"/>
  <c r="C396" i="10" s="1"/>
  <c r="C397" i="10" a="1"/>
  <c r="C397" i="10" s="1"/>
  <c r="C398" i="10" a="1"/>
  <c r="C398" i="10" s="1"/>
  <c r="C399" i="10" a="1"/>
  <c r="C399" i="10" s="1"/>
  <c r="C400" i="10" a="1"/>
  <c r="C400" i="10" s="1"/>
  <c r="C401" i="10" a="1"/>
  <c r="C401" i="10" s="1"/>
  <c r="C402" i="10" a="1"/>
  <c r="C402" i="10" s="1"/>
  <c r="C403" i="10" a="1"/>
  <c r="C403" i="10" s="1"/>
  <c r="C404" i="10" a="1"/>
  <c r="C404" i="10" s="1"/>
  <c r="C405" i="10" a="1"/>
  <c r="C405" i="10" s="1"/>
  <c r="C406" i="10" a="1"/>
  <c r="C406" i="10" s="1"/>
  <c r="C407" i="10" a="1"/>
  <c r="C407" i="10" s="1"/>
  <c r="C408" i="10" a="1"/>
  <c r="C408" i="10" s="1"/>
  <c r="C409" i="10" a="1"/>
  <c r="C409" i="10" s="1"/>
  <c r="C410" i="10" a="1"/>
  <c r="C410" i="10" s="1"/>
  <c r="C411" i="10" a="1"/>
  <c r="C411" i="10" s="1"/>
  <c r="C412" i="10" a="1"/>
  <c r="C412" i="10" s="1"/>
  <c r="C413" i="10" a="1"/>
  <c r="C413" i="10" s="1"/>
  <c r="C414" i="10" a="1"/>
  <c r="C414" i="10" s="1"/>
  <c r="C415" i="10" a="1"/>
  <c r="C415" i="10" s="1"/>
  <c r="C416" i="10" a="1"/>
  <c r="C416" i="10" s="1"/>
  <c r="C417" i="10" a="1"/>
  <c r="C417" i="10" s="1"/>
  <c r="C418" i="10" a="1"/>
  <c r="C418" i="10" s="1"/>
  <c r="C419" i="10" a="1"/>
  <c r="C419" i="10" s="1"/>
  <c r="C420" i="10" a="1"/>
  <c r="C420" i="10" s="1"/>
  <c r="C421" i="10" a="1"/>
  <c r="C421" i="10" s="1"/>
  <c r="C422" i="10" a="1"/>
  <c r="C422" i="10" s="1"/>
  <c r="C423" i="10" a="1"/>
  <c r="C423" i="10" s="1"/>
  <c r="C424" i="10" a="1"/>
  <c r="C424" i="10" s="1"/>
  <c r="C425" i="10" a="1"/>
  <c r="C425" i="10" s="1"/>
  <c r="C426" i="10" a="1"/>
  <c r="C426" i="10" s="1"/>
  <c r="C427" i="10" a="1"/>
  <c r="C427" i="10" s="1"/>
  <c r="C428" i="10" a="1"/>
  <c r="C428" i="10" s="1"/>
  <c r="C429" i="10" a="1"/>
  <c r="C429" i="10" s="1"/>
  <c r="C430" i="10" a="1"/>
  <c r="C430" i="10" s="1"/>
  <c r="C431" i="10" a="1"/>
  <c r="C431" i="10" s="1"/>
  <c r="C432" i="10" a="1"/>
  <c r="C432" i="10" s="1"/>
  <c r="C433" i="10" a="1"/>
  <c r="C433" i="10" s="1"/>
  <c r="C434" i="10" a="1"/>
  <c r="C434" i="10" s="1"/>
  <c r="C435" i="10" a="1"/>
  <c r="C435" i="10" s="1"/>
  <c r="C436" i="10" a="1"/>
  <c r="C436" i="10" s="1"/>
  <c r="C437" i="10" a="1"/>
  <c r="C437" i="10" s="1"/>
  <c r="C438" i="10" a="1"/>
  <c r="C438" i="10" s="1"/>
  <c r="C439" i="10" a="1"/>
  <c r="C439" i="10" s="1"/>
  <c r="C440" i="10" a="1"/>
  <c r="C440" i="10" s="1"/>
  <c r="C441" i="10" a="1"/>
  <c r="C441" i="10" s="1"/>
  <c r="C442" i="10" a="1"/>
  <c r="C442" i="10" s="1"/>
  <c r="C443" i="10" a="1"/>
  <c r="C443" i="10" s="1"/>
  <c r="C444" i="10" a="1"/>
  <c r="C444" i="10" s="1"/>
  <c r="C445" i="10" a="1"/>
  <c r="C445" i="10" s="1"/>
  <c r="C446" i="10" a="1"/>
  <c r="C446" i="10" s="1"/>
  <c r="C447" i="10" a="1"/>
  <c r="C447" i="10" s="1"/>
  <c r="C448" i="10" a="1"/>
  <c r="C448" i="10" s="1"/>
  <c r="C449" i="10" a="1"/>
  <c r="C449" i="10" s="1"/>
  <c r="C450" i="10" a="1"/>
  <c r="C450" i="10" s="1"/>
  <c r="C451" i="10" a="1"/>
  <c r="C451" i="10" s="1"/>
  <c r="C452" i="10" a="1"/>
  <c r="C452" i="10" s="1"/>
  <c r="C453" i="10" a="1"/>
  <c r="C453" i="10" s="1"/>
  <c r="C454" i="10" a="1"/>
  <c r="C454" i="10" s="1"/>
  <c r="C455" i="10" a="1"/>
  <c r="C455" i="10" s="1"/>
  <c r="C456" i="10" a="1"/>
  <c r="C456" i="10" s="1"/>
  <c r="C457" i="10" a="1"/>
  <c r="C457" i="10" s="1"/>
  <c r="C458" i="10" a="1"/>
  <c r="C458" i="10" s="1"/>
  <c r="C459" i="10" a="1"/>
  <c r="C459" i="10" s="1"/>
  <c r="C460" i="10" a="1"/>
  <c r="C460" i="10" s="1"/>
  <c r="C461" i="10" a="1"/>
  <c r="C461" i="10" s="1"/>
  <c r="C462" i="10" a="1"/>
  <c r="C462" i="10" s="1"/>
  <c r="C463" i="10" a="1"/>
  <c r="C463" i="10" s="1"/>
  <c r="C464" i="10" a="1"/>
  <c r="C464" i="10" s="1"/>
  <c r="C465" i="10" a="1"/>
  <c r="C465" i="10" s="1"/>
  <c r="C466" i="10" a="1"/>
  <c r="C466" i="10" s="1"/>
  <c r="C467" i="10" a="1"/>
  <c r="C467" i="10" s="1"/>
  <c r="C468" i="10" a="1"/>
  <c r="C468" i="10" s="1"/>
  <c r="C469" i="10" a="1"/>
  <c r="C469" i="10" s="1"/>
  <c r="C470" i="10" a="1"/>
  <c r="C470" i="10" s="1"/>
  <c r="C471" i="10" a="1"/>
  <c r="C471" i="10" s="1"/>
  <c r="C472" i="10" a="1"/>
  <c r="C472" i="10" s="1"/>
  <c r="C473" i="10" a="1"/>
  <c r="C473" i="10" s="1"/>
  <c r="C474" i="10" a="1"/>
  <c r="C474" i="10" s="1"/>
  <c r="C475" i="10" a="1"/>
  <c r="C475" i="10" s="1"/>
  <c r="C476" i="10" a="1"/>
  <c r="C476" i="10" s="1"/>
  <c r="C477" i="10" a="1"/>
  <c r="C477" i="10" s="1"/>
  <c r="C478" i="10" a="1"/>
  <c r="C478" i="10" s="1"/>
  <c r="C479" i="10" a="1"/>
  <c r="C479" i="10" s="1"/>
  <c r="C480" i="10" a="1"/>
  <c r="C480" i="10" s="1"/>
  <c r="C481" i="10" a="1"/>
  <c r="C481" i="10" s="1"/>
  <c r="C482" i="10" a="1"/>
  <c r="C482" i="10" s="1"/>
  <c r="C483" i="10" a="1"/>
  <c r="C483" i="10" s="1"/>
  <c r="C484" i="10" a="1"/>
  <c r="C484" i="10" s="1"/>
  <c r="C485" i="10" a="1"/>
  <c r="C485" i="10" s="1"/>
  <c r="C486" i="10" a="1"/>
  <c r="C486" i="10" s="1"/>
  <c r="C487" i="10" a="1"/>
  <c r="C487" i="10" s="1"/>
  <c r="C488" i="10" a="1"/>
  <c r="C488" i="10" s="1"/>
  <c r="C489" i="10" a="1"/>
  <c r="C489" i="10" s="1"/>
  <c r="C490" i="10" a="1"/>
  <c r="C490" i="10" s="1"/>
  <c r="C491" i="10" a="1"/>
  <c r="C491" i="10" s="1"/>
  <c r="C492" i="10" a="1"/>
  <c r="C492" i="10" s="1"/>
  <c r="C493" i="10" a="1"/>
  <c r="C493" i="10" s="1"/>
  <c r="C494" i="10" a="1"/>
  <c r="C494" i="10" s="1"/>
  <c r="C495" i="10" a="1"/>
  <c r="C495" i="10" s="1"/>
  <c r="C496" i="10" a="1"/>
  <c r="C496" i="10" s="1"/>
  <c r="C497" i="10" a="1"/>
  <c r="C497" i="10" s="1"/>
  <c r="C498" i="10" a="1"/>
  <c r="C498" i="10" s="1"/>
  <c r="C499" i="10" a="1"/>
  <c r="C499" i="10" s="1"/>
  <c r="C500" i="10" a="1"/>
  <c r="C500" i="10" s="1"/>
  <c r="C501" i="10" a="1"/>
  <c r="C501" i="10" s="1"/>
  <c r="C502" i="10" a="1"/>
  <c r="C502" i="10" s="1"/>
  <c r="C503" i="10" a="1"/>
  <c r="C503" i="10" s="1"/>
  <c r="C504" i="10" a="1"/>
  <c r="C504" i="10" s="1"/>
  <c r="C505" i="10" a="1"/>
  <c r="C505" i="10" s="1"/>
  <c r="C506" i="10" a="1"/>
  <c r="C506" i="10" s="1"/>
  <c r="C507" i="10" a="1"/>
  <c r="C507" i="10" s="1"/>
  <c r="C508" i="10" a="1"/>
  <c r="C508" i="10" s="1"/>
  <c r="C509" i="10" a="1"/>
  <c r="C509" i="10" s="1"/>
  <c r="C510" i="10" a="1"/>
  <c r="C510" i="10" s="1"/>
  <c r="C511" i="10" a="1"/>
  <c r="C511" i="10" s="1"/>
  <c r="C512" i="10" a="1"/>
  <c r="C512" i="10" s="1"/>
  <c r="C513" i="10" a="1"/>
  <c r="C513" i="10" s="1"/>
  <c r="C514" i="10" a="1"/>
  <c r="C514" i="10" s="1"/>
  <c r="C515" i="10" a="1"/>
  <c r="C515" i="10" s="1"/>
  <c r="C516" i="10" a="1"/>
  <c r="C516" i="10" s="1"/>
  <c r="C517" i="10" a="1"/>
  <c r="C517" i="10" s="1"/>
  <c r="C518" i="10" a="1"/>
  <c r="C518" i="10" s="1"/>
  <c r="C519" i="10" a="1"/>
  <c r="C519" i="10" s="1"/>
  <c r="C520" i="10" a="1"/>
  <c r="C520" i="10" s="1"/>
  <c r="C521" i="10" a="1"/>
  <c r="C521" i="10" s="1"/>
  <c r="C522" i="10" a="1"/>
  <c r="C522" i="10" s="1"/>
  <c r="C523" i="10" a="1"/>
  <c r="C523" i="10" s="1"/>
  <c r="C524" i="10" a="1"/>
  <c r="C524" i="10" s="1"/>
  <c r="C525" i="10" a="1"/>
  <c r="C525" i="10" s="1"/>
  <c r="C526" i="10" a="1"/>
  <c r="C526" i="10" s="1"/>
  <c r="C527" i="10" a="1"/>
  <c r="C527" i="10" s="1"/>
  <c r="C528" i="10" a="1"/>
  <c r="C528" i="10" s="1"/>
  <c r="C529" i="10" a="1"/>
  <c r="C529" i="10" s="1"/>
  <c r="C530" i="10" a="1"/>
  <c r="C530" i="10" s="1"/>
  <c r="C531" i="10" a="1"/>
  <c r="C531" i="10" s="1"/>
  <c r="C532" i="10" a="1"/>
  <c r="C532" i="10" s="1"/>
  <c r="C533" i="10" a="1"/>
  <c r="C533" i="10" s="1"/>
  <c r="C534" i="10" a="1"/>
  <c r="C534" i="10" s="1"/>
  <c r="C535" i="10" a="1"/>
  <c r="C535" i="10" s="1"/>
  <c r="C536" i="10" a="1"/>
  <c r="C536" i="10" s="1"/>
  <c r="C537" i="10" a="1"/>
  <c r="C537" i="10" s="1"/>
  <c r="C538" i="10" a="1"/>
  <c r="C538" i="10" s="1"/>
  <c r="C539" i="10" a="1"/>
  <c r="C539" i="10" s="1"/>
  <c r="C540" i="10" a="1"/>
  <c r="C540" i="10" s="1"/>
  <c r="C541" i="10" a="1"/>
  <c r="C541" i="10" s="1"/>
  <c r="C542" i="10" a="1"/>
  <c r="C542" i="10" s="1"/>
  <c r="C543" i="10" a="1"/>
  <c r="C543" i="10" s="1"/>
  <c r="C544" i="10" a="1"/>
  <c r="C544" i="10" s="1"/>
  <c r="C545" i="10" a="1"/>
  <c r="C545" i="10" s="1"/>
  <c r="C546" i="10" a="1"/>
  <c r="C546" i="10" s="1"/>
  <c r="D2" i="11" a="1"/>
  <c r="D2" i="11" s="1"/>
  <c r="D3" i="11" a="1"/>
  <c r="D3" i="11" s="1"/>
  <c r="D4" i="11" a="1"/>
  <c r="D4" i="11" s="1"/>
  <c r="D5" i="11" a="1"/>
  <c r="D5" i="11" s="1"/>
  <c r="D6" i="11" a="1"/>
  <c r="D6" i="11" s="1"/>
  <c r="D7" i="11" a="1"/>
  <c r="D7" i="11" s="1"/>
  <c r="D8" i="11" a="1"/>
  <c r="D8" i="11" s="1"/>
  <c r="D9" i="11" a="1"/>
  <c r="D9" i="11" s="1"/>
  <c r="D10" i="11" a="1"/>
  <c r="D10" i="11" s="1"/>
  <c r="D11" i="11" a="1"/>
  <c r="D11" i="11" s="1"/>
  <c r="D12" i="11" a="1"/>
  <c r="D12" i="11" s="1"/>
  <c r="D13" i="11" a="1"/>
  <c r="D13" i="11" s="1"/>
  <c r="D14" i="11" a="1"/>
  <c r="D14" i="11" s="1"/>
  <c r="D15" i="11" a="1"/>
  <c r="D15" i="11" s="1"/>
  <c r="D16" i="11" a="1"/>
  <c r="D16" i="11" s="1"/>
  <c r="D17" i="11" a="1"/>
  <c r="D17" i="11" s="1"/>
  <c r="D18" i="11" a="1"/>
  <c r="D18" i="11" s="1"/>
  <c r="D19" i="11" a="1"/>
  <c r="D19" i="11" s="1"/>
  <c r="D20" i="11" a="1"/>
  <c r="D20" i="11" s="1"/>
  <c r="D21" i="11" a="1"/>
  <c r="D21" i="11" s="1"/>
  <c r="D22" i="11" a="1"/>
  <c r="D22" i="11" s="1"/>
  <c r="D23" i="11" a="1"/>
  <c r="D23" i="11" s="1"/>
  <c r="D24" i="11" a="1"/>
  <c r="D24" i="11" s="1"/>
  <c r="D25" i="11" a="1"/>
  <c r="D25" i="11" s="1"/>
  <c r="D26" i="11" a="1"/>
  <c r="D26" i="11" s="1"/>
  <c r="D27" i="11" a="1"/>
  <c r="D27" i="11" s="1"/>
  <c r="D28" i="11" a="1"/>
  <c r="D28" i="11" s="1"/>
  <c r="D29" i="11" a="1"/>
  <c r="D29" i="11" s="1"/>
  <c r="D30" i="11" a="1"/>
  <c r="D30" i="11" s="1"/>
  <c r="D31" i="11" a="1"/>
  <c r="D31" i="11" s="1"/>
  <c r="D32" i="11" a="1"/>
  <c r="D32" i="11" s="1"/>
  <c r="D33" i="11" a="1"/>
  <c r="D33" i="11" s="1"/>
  <c r="D34" i="11" a="1"/>
  <c r="D34" i="11" s="1"/>
  <c r="D35" i="11" a="1"/>
  <c r="D35" i="11" s="1"/>
  <c r="D36" i="11" a="1"/>
  <c r="D36" i="11" s="1"/>
  <c r="D37" i="11" a="1"/>
  <c r="D37" i="11" s="1"/>
  <c r="D38" i="11" a="1"/>
  <c r="D38" i="11" s="1"/>
  <c r="D39" i="11" a="1"/>
  <c r="D39" i="11" s="1"/>
  <c r="D40" i="11" a="1"/>
  <c r="D40" i="11" s="1"/>
  <c r="D41" i="11" a="1"/>
  <c r="D41" i="11" s="1"/>
  <c r="D42" i="11" a="1"/>
  <c r="D42" i="11" s="1"/>
  <c r="D43" i="11" a="1"/>
  <c r="D43" i="11" s="1"/>
  <c r="D44" i="11" a="1"/>
  <c r="D44" i="11" s="1"/>
  <c r="D45" i="11" a="1"/>
  <c r="D45" i="11" s="1"/>
  <c r="D46" i="11" a="1"/>
  <c r="D46" i="11" s="1"/>
  <c r="D47" i="11" a="1"/>
  <c r="D47" i="11" s="1"/>
  <c r="D48" i="11" a="1"/>
  <c r="D48" i="11" s="1"/>
  <c r="D49" i="11" a="1"/>
  <c r="D49" i="11" s="1"/>
  <c r="D50" i="11" a="1"/>
  <c r="D50" i="11" s="1"/>
  <c r="D51" i="11" a="1"/>
  <c r="D51" i="11" s="1"/>
  <c r="D52" i="11" a="1"/>
  <c r="D52" i="11" s="1"/>
  <c r="D53" i="11" a="1"/>
  <c r="D53" i="11" s="1"/>
  <c r="D54" i="11" a="1"/>
  <c r="D54" i="11" s="1"/>
  <c r="D55" i="11" a="1"/>
  <c r="D55" i="11" s="1"/>
  <c r="D56" i="11" a="1"/>
  <c r="D56" i="11" s="1"/>
  <c r="D57" i="11" a="1"/>
  <c r="D57" i="11" s="1"/>
  <c r="D58" i="11" a="1"/>
  <c r="D58" i="11" s="1"/>
  <c r="D59" i="11" a="1"/>
  <c r="D59" i="11" s="1"/>
  <c r="D60" i="11" a="1"/>
  <c r="D60" i="11" s="1"/>
  <c r="D61" i="11" a="1"/>
  <c r="D61" i="11" s="1"/>
  <c r="D62" i="11" a="1"/>
  <c r="D62" i="11" s="1"/>
  <c r="D63" i="11" a="1"/>
  <c r="D63" i="11" s="1"/>
  <c r="D64" i="11" a="1"/>
  <c r="D64" i="11" s="1"/>
  <c r="D65" i="11" a="1"/>
  <c r="D65" i="11" s="1"/>
  <c r="D66" i="11" a="1"/>
  <c r="D66" i="11" s="1"/>
  <c r="D67" i="11" a="1"/>
  <c r="D67" i="11" s="1"/>
  <c r="D68" i="11" a="1"/>
  <c r="D68" i="11" s="1"/>
  <c r="D69" i="11" a="1"/>
  <c r="D69" i="11" s="1"/>
  <c r="D70" i="11" a="1"/>
  <c r="D70" i="11" s="1"/>
  <c r="D71" i="11" a="1"/>
  <c r="D71" i="11" s="1"/>
  <c r="D72" i="11" a="1"/>
  <c r="D72" i="11" s="1"/>
  <c r="D73" i="11" a="1"/>
  <c r="D73" i="11" s="1"/>
  <c r="D74" i="11" a="1"/>
  <c r="D74" i="11" s="1"/>
  <c r="D75" i="11" a="1"/>
  <c r="D75" i="11" s="1"/>
  <c r="D76" i="11" a="1"/>
  <c r="D76" i="11" s="1"/>
  <c r="D77" i="11" a="1"/>
  <c r="D77" i="11" s="1"/>
  <c r="D78" i="11" a="1"/>
  <c r="D78" i="11" s="1"/>
  <c r="D79" i="11" a="1"/>
  <c r="D79" i="11" s="1"/>
  <c r="D80" i="11" a="1"/>
  <c r="D80" i="11" s="1"/>
  <c r="D81" i="11" a="1"/>
  <c r="D81" i="11" s="1"/>
  <c r="D82" i="11" a="1"/>
  <c r="D82" i="11" s="1"/>
  <c r="D83" i="11" a="1"/>
  <c r="D83" i="11" s="1"/>
  <c r="D84" i="11" a="1"/>
  <c r="D84" i="11" s="1"/>
  <c r="D85" i="11" a="1"/>
  <c r="D85" i="11" s="1"/>
  <c r="D86" i="11" a="1"/>
  <c r="D86" i="11" s="1"/>
  <c r="D87" i="11" a="1"/>
  <c r="D87" i="11" s="1"/>
  <c r="D88" i="11" a="1"/>
  <c r="D88" i="11" s="1"/>
  <c r="D89" i="11" a="1"/>
  <c r="D89" i="11" s="1"/>
  <c r="D90" i="11" a="1"/>
  <c r="D90" i="11" s="1"/>
  <c r="D91" i="11" a="1"/>
  <c r="D91" i="11" s="1"/>
  <c r="D92" i="11" a="1"/>
  <c r="D92" i="11" s="1"/>
  <c r="D93" i="11" a="1"/>
  <c r="D93" i="11" s="1"/>
  <c r="D94" i="11" a="1"/>
  <c r="D94" i="11" s="1"/>
  <c r="D95" i="11" a="1"/>
  <c r="D95" i="11" s="1"/>
  <c r="D96" i="11" a="1"/>
  <c r="D96" i="11" s="1"/>
  <c r="D97" i="11" a="1"/>
  <c r="D97" i="11" s="1"/>
  <c r="D98" i="11" a="1"/>
  <c r="D98" i="11" s="1"/>
  <c r="D99" i="11" a="1"/>
  <c r="D99" i="11" s="1"/>
  <c r="D100" i="11" a="1"/>
  <c r="D100" i="11" s="1"/>
  <c r="D101" i="11" a="1"/>
  <c r="D101" i="11" s="1"/>
  <c r="D102" i="11" a="1"/>
  <c r="D102" i="11" s="1"/>
  <c r="D103" i="11" a="1"/>
  <c r="D103" i="11" s="1"/>
  <c r="D104" i="11" a="1"/>
  <c r="D104" i="11" s="1"/>
  <c r="D105" i="11" a="1"/>
  <c r="D105" i="11" s="1"/>
  <c r="D106" i="11" a="1"/>
  <c r="D106" i="11" s="1"/>
  <c r="D107" i="11" a="1"/>
  <c r="D107" i="11" s="1"/>
  <c r="D108" i="11" a="1"/>
  <c r="D108" i="11" s="1"/>
  <c r="D109" i="11" a="1"/>
  <c r="D109" i="11" s="1"/>
  <c r="D110" i="11" a="1"/>
  <c r="D110" i="11" s="1"/>
  <c r="D111" i="11" a="1"/>
  <c r="D111" i="11" s="1"/>
  <c r="D112" i="11" a="1"/>
  <c r="D112" i="11" s="1"/>
  <c r="D113" i="11" a="1"/>
  <c r="D113" i="11" s="1"/>
  <c r="D114" i="11" a="1"/>
  <c r="D114" i="11" s="1"/>
  <c r="D115" i="11" a="1"/>
  <c r="D115" i="11" s="1"/>
  <c r="D116" i="11" a="1"/>
  <c r="D116" i="11" s="1"/>
  <c r="D117" i="11" a="1"/>
  <c r="D117" i="11" s="1"/>
  <c r="D118" i="11" a="1"/>
  <c r="D118" i="11" s="1"/>
  <c r="D119" i="11" a="1"/>
  <c r="D119" i="11" s="1"/>
  <c r="D120" i="11" a="1"/>
  <c r="D120" i="11" s="1"/>
  <c r="D121" i="11" a="1"/>
  <c r="D121" i="11" s="1"/>
  <c r="D122" i="11" a="1"/>
  <c r="D122" i="11" s="1"/>
  <c r="D123" i="11" a="1"/>
  <c r="D123" i="11" s="1"/>
  <c r="D124" i="11" a="1"/>
  <c r="D124" i="11" s="1"/>
  <c r="D125" i="11" a="1"/>
  <c r="D125" i="11" s="1"/>
  <c r="D126" i="11" a="1"/>
  <c r="D126" i="11" s="1"/>
  <c r="D127" i="11" a="1"/>
  <c r="D127" i="11" s="1"/>
  <c r="D128" i="11" a="1"/>
  <c r="D128" i="11" s="1"/>
  <c r="D129" i="11" a="1"/>
  <c r="D129" i="11" s="1"/>
  <c r="D130" i="11" a="1"/>
  <c r="D130" i="11" s="1"/>
  <c r="D131" i="11" a="1"/>
  <c r="D131" i="11" s="1"/>
  <c r="D132" i="11" a="1"/>
  <c r="D132" i="11" s="1"/>
  <c r="D133" i="11" a="1"/>
  <c r="D133" i="11" s="1"/>
  <c r="D134" i="11" a="1"/>
  <c r="D134" i="11" s="1"/>
  <c r="D135" i="11" a="1"/>
  <c r="D135" i="11" s="1"/>
  <c r="D136" i="11" a="1"/>
  <c r="D136" i="11" s="1"/>
  <c r="D137" i="11" a="1"/>
  <c r="D137" i="11" s="1"/>
  <c r="D138" i="11" a="1"/>
  <c r="D138" i="11" s="1"/>
  <c r="D139" i="11" a="1"/>
  <c r="D139" i="11" s="1"/>
  <c r="D140" i="11" a="1"/>
  <c r="D140" i="11" s="1"/>
  <c r="D141" i="11" a="1"/>
  <c r="D141" i="11" s="1"/>
  <c r="D142" i="11" a="1"/>
  <c r="D142" i="11" s="1"/>
  <c r="D143" i="11" a="1"/>
  <c r="D143" i="11" s="1"/>
  <c r="D144" i="11" a="1"/>
  <c r="D144" i="11" s="1"/>
  <c r="D145" i="11" a="1"/>
  <c r="D145" i="11" s="1"/>
  <c r="D146" i="11" a="1"/>
  <c r="D146" i="11" s="1"/>
  <c r="D147" i="11" a="1"/>
  <c r="D147" i="11" s="1"/>
  <c r="D148" i="11" a="1"/>
  <c r="D148" i="11" s="1"/>
  <c r="D149" i="11" a="1"/>
  <c r="D149" i="11" s="1"/>
  <c r="D150" i="11" a="1"/>
  <c r="D150" i="11" s="1"/>
  <c r="D151" i="11" a="1"/>
  <c r="D151" i="11" s="1"/>
  <c r="D152" i="11" a="1"/>
  <c r="D152" i="11" s="1"/>
  <c r="D153" i="11" a="1"/>
  <c r="D153" i="11" s="1"/>
  <c r="D154" i="11" a="1"/>
  <c r="D154" i="11" s="1"/>
  <c r="D155" i="11" a="1"/>
  <c r="D155" i="11" s="1"/>
  <c r="D156" i="11" a="1"/>
  <c r="D156" i="11" s="1"/>
  <c r="D157" i="11" a="1"/>
  <c r="D157" i="11" s="1"/>
  <c r="D158" i="11" a="1"/>
  <c r="D158" i="11" s="1"/>
  <c r="D159" i="11" a="1"/>
  <c r="D159" i="11" s="1"/>
  <c r="D160" i="11" a="1"/>
  <c r="D160" i="11" s="1"/>
  <c r="D161" i="11" a="1"/>
  <c r="D161" i="11" s="1"/>
  <c r="D162" i="11" a="1"/>
  <c r="D162" i="11" s="1"/>
  <c r="D163" i="11" a="1"/>
  <c r="D163" i="11" s="1"/>
  <c r="D164" i="11" a="1"/>
  <c r="D164" i="11" s="1"/>
  <c r="D165" i="11" a="1"/>
  <c r="D165" i="11" s="1"/>
  <c r="D166" i="11" a="1"/>
  <c r="D166" i="11" s="1"/>
  <c r="D167" i="11" a="1"/>
  <c r="D167" i="11" s="1"/>
  <c r="D168" i="11" a="1"/>
  <c r="D168" i="11" s="1"/>
  <c r="D169" i="11" a="1"/>
  <c r="D169" i="11" s="1"/>
  <c r="D170" i="11" a="1"/>
  <c r="D170" i="11" s="1"/>
  <c r="D171" i="11" a="1"/>
  <c r="D171" i="11" s="1"/>
  <c r="D172" i="11" a="1"/>
  <c r="D172" i="11" s="1"/>
  <c r="D173" i="11" a="1"/>
  <c r="D173" i="11" s="1"/>
  <c r="D174" i="11" a="1"/>
  <c r="D174" i="11" s="1"/>
  <c r="D175" i="11" a="1"/>
  <c r="D175" i="11" s="1"/>
  <c r="D176" i="11" a="1"/>
  <c r="D176" i="11" s="1"/>
  <c r="D177" i="11" a="1"/>
  <c r="D177" i="11" s="1"/>
  <c r="D178" i="11" a="1"/>
  <c r="D178" i="11" s="1"/>
  <c r="D179" i="11" a="1"/>
  <c r="D179" i="11" s="1"/>
  <c r="D180" i="11" a="1"/>
  <c r="D180" i="11" s="1"/>
  <c r="D181" i="11" a="1"/>
  <c r="D181" i="11" s="1"/>
  <c r="D182" i="11" a="1"/>
  <c r="D182" i="11" s="1"/>
  <c r="D183" i="11" a="1"/>
  <c r="D183" i="11" s="1"/>
  <c r="D184" i="11" a="1"/>
  <c r="D184" i="11" s="1"/>
  <c r="D185" i="11" a="1"/>
  <c r="D185" i="11" s="1"/>
  <c r="D186" i="11" a="1"/>
  <c r="D186" i="11" s="1"/>
  <c r="D187" i="11" a="1"/>
  <c r="D187" i="11" s="1"/>
  <c r="D188" i="11" a="1"/>
  <c r="D188" i="11" s="1"/>
  <c r="D189" i="11" a="1"/>
  <c r="D189" i="11" s="1"/>
  <c r="D190" i="11" a="1"/>
  <c r="D190" i="11" s="1"/>
  <c r="D191" i="11" a="1"/>
  <c r="D191" i="11" s="1"/>
  <c r="D192" i="11" a="1"/>
  <c r="D192" i="11" s="1"/>
  <c r="D193" i="11" a="1"/>
  <c r="D193" i="11" s="1"/>
  <c r="D194" i="11" a="1"/>
  <c r="D194" i="11" s="1"/>
  <c r="D195" i="11" a="1"/>
  <c r="D195" i="11" s="1"/>
  <c r="D196" i="11" a="1"/>
  <c r="D196" i="11" s="1"/>
  <c r="D197" i="11" a="1"/>
  <c r="D197" i="11" s="1"/>
  <c r="D198" i="11" a="1"/>
  <c r="D198" i="11" s="1"/>
  <c r="D199" i="11" a="1"/>
  <c r="D199" i="11" s="1"/>
  <c r="D200" i="11" a="1"/>
  <c r="D200" i="11" s="1"/>
  <c r="D201" i="11" a="1"/>
  <c r="D201" i="11" s="1"/>
  <c r="D202" i="11" a="1"/>
  <c r="D202" i="11" s="1"/>
  <c r="D203" i="11" a="1"/>
  <c r="D203" i="11" s="1"/>
  <c r="D204" i="11" a="1"/>
  <c r="D204" i="11" s="1"/>
  <c r="D205" i="11" a="1"/>
  <c r="D205" i="11" s="1"/>
  <c r="D206" i="11" a="1"/>
  <c r="D206" i="11" s="1"/>
  <c r="D207" i="11" a="1"/>
  <c r="D207" i="11" s="1"/>
  <c r="D208" i="11" a="1"/>
  <c r="D208" i="11" s="1"/>
  <c r="D209" i="11" a="1"/>
  <c r="D209" i="11" s="1"/>
  <c r="D210" i="11" a="1"/>
  <c r="D210" i="11" s="1"/>
  <c r="D211" i="11" a="1"/>
  <c r="D211" i="11" s="1"/>
  <c r="D212" i="11" a="1"/>
  <c r="D212" i="11" s="1"/>
  <c r="D213" i="11" a="1"/>
  <c r="D213" i="11" s="1"/>
  <c r="D214" i="11" a="1"/>
  <c r="D214" i="11" s="1"/>
  <c r="D215" i="11" a="1"/>
  <c r="D215" i="11" s="1"/>
  <c r="D216" i="11" a="1"/>
  <c r="D216" i="11" s="1"/>
  <c r="D217" i="11" a="1"/>
  <c r="D217" i="11" s="1"/>
  <c r="D218" i="11" a="1"/>
  <c r="D218" i="11" s="1"/>
  <c r="D219" i="11" a="1"/>
  <c r="D219" i="11" s="1"/>
  <c r="D220" i="11" a="1"/>
  <c r="D220" i="11" s="1"/>
  <c r="D221" i="11" a="1"/>
  <c r="D221" i="11" s="1"/>
  <c r="D222" i="11" a="1"/>
  <c r="D222" i="11" s="1"/>
  <c r="D223" i="11" a="1"/>
  <c r="D223" i="11" s="1"/>
  <c r="D224" i="11" a="1"/>
  <c r="D224" i="11" s="1"/>
  <c r="D225" i="11" a="1"/>
  <c r="D225" i="11" s="1"/>
  <c r="D226" i="11" a="1"/>
  <c r="D226" i="11" s="1"/>
  <c r="D227" i="11" a="1"/>
  <c r="D227" i="11" s="1"/>
  <c r="D228" i="11" a="1"/>
  <c r="D228" i="11" s="1"/>
  <c r="D229" i="11" a="1"/>
  <c r="D229" i="11" s="1"/>
  <c r="D230" i="11" a="1"/>
  <c r="D230" i="11" s="1"/>
  <c r="D231" i="11" a="1"/>
  <c r="D231" i="11" s="1"/>
  <c r="D232" i="11" a="1"/>
  <c r="D232" i="11" s="1"/>
  <c r="D233" i="11" a="1"/>
  <c r="D233" i="11" s="1"/>
  <c r="D234" i="11" a="1"/>
  <c r="D234" i="11" s="1"/>
  <c r="D235" i="11" a="1"/>
  <c r="D235" i="11" s="1"/>
  <c r="D236" i="11" a="1"/>
  <c r="D236" i="11" s="1"/>
  <c r="D237" i="11" a="1"/>
  <c r="D237" i="11" s="1"/>
  <c r="D238" i="11" a="1"/>
  <c r="D238" i="11" s="1"/>
  <c r="D239" i="11" a="1"/>
  <c r="D239" i="11" s="1"/>
  <c r="D240" i="11" a="1"/>
  <c r="D240" i="11" s="1"/>
  <c r="D241" i="11" a="1"/>
  <c r="D241" i="11" s="1"/>
  <c r="D242" i="11" a="1"/>
  <c r="D242" i="11" s="1"/>
  <c r="D243" i="11" a="1"/>
  <c r="D243" i="11" s="1"/>
  <c r="D244" i="11" a="1"/>
  <c r="D244" i="11" s="1"/>
  <c r="D245" i="11" a="1"/>
  <c r="D245" i="11" s="1"/>
  <c r="D246" i="11" a="1"/>
  <c r="D246" i="11" s="1"/>
  <c r="D247" i="11" a="1"/>
  <c r="D247" i="11" s="1"/>
  <c r="D248" i="11" a="1"/>
  <c r="D248" i="11" s="1"/>
  <c r="D249" i="11" a="1"/>
  <c r="D249" i="11" s="1"/>
  <c r="D250" i="11" a="1"/>
  <c r="D250" i="11" s="1"/>
  <c r="D251" i="11" a="1"/>
  <c r="D251" i="11" s="1"/>
  <c r="D252" i="11" a="1"/>
  <c r="D252" i="11" s="1"/>
  <c r="D253" i="11" a="1"/>
  <c r="D253" i="11" s="1"/>
  <c r="D254" i="11" a="1"/>
  <c r="D254" i="11" s="1"/>
  <c r="D255" i="11" a="1"/>
  <c r="D255" i="11" s="1"/>
  <c r="D256" i="11" a="1"/>
  <c r="D256" i="11" s="1"/>
  <c r="D257" i="11" a="1"/>
  <c r="D257" i="11" s="1"/>
  <c r="D258" i="11" a="1"/>
  <c r="D258" i="11" s="1"/>
  <c r="D259" i="11" a="1"/>
  <c r="D259" i="11" s="1"/>
  <c r="D260" i="11" a="1"/>
  <c r="D260" i="11" s="1"/>
  <c r="D261" i="11" a="1"/>
  <c r="D261" i="11" s="1"/>
  <c r="D262" i="11" a="1"/>
  <c r="D262" i="11" s="1"/>
  <c r="D263" i="11" a="1"/>
  <c r="D263" i="11" s="1"/>
  <c r="D264" i="11" a="1"/>
  <c r="D264" i="11" s="1"/>
  <c r="D265" i="11" a="1"/>
  <c r="D265" i="11" s="1"/>
  <c r="D266" i="11" a="1"/>
  <c r="D266" i="11" s="1"/>
  <c r="D267" i="11" a="1"/>
  <c r="D267" i="11" s="1"/>
  <c r="D268" i="11" a="1"/>
  <c r="D268" i="11" s="1"/>
  <c r="D269" i="11" a="1"/>
  <c r="D269" i="11" s="1"/>
  <c r="D270" i="11" a="1"/>
  <c r="D270" i="11" s="1"/>
  <c r="D271" i="11" a="1"/>
  <c r="D271" i="11" s="1"/>
  <c r="D272" i="11" a="1"/>
  <c r="D272" i="11" s="1"/>
  <c r="D273" i="11" a="1"/>
  <c r="D273" i="11" s="1"/>
  <c r="D274" i="11" a="1"/>
  <c r="D274" i="11" s="1"/>
  <c r="D275" i="11" a="1"/>
  <c r="D275" i="11" s="1"/>
  <c r="D276" i="11" a="1"/>
  <c r="D276" i="11" s="1"/>
  <c r="D277" i="11" a="1"/>
  <c r="D277" i="11" s="1"/>
  <c r="D278" i="11" a="1"/>
  <c r="D278" i="11" s="1"/>
  <c r="D279" i="11" a="1"/>
  <c r="D279" i="11" s="1"/>
  <c r="D280" i="11" a="1"/>
  <c r="D280" i="11" s="1"/>
  <c r="D281" i="11" a="1"/>
  <c r="D281" i="11" s="1"/>
  <c r="D282" i="11" a="1"/>
  <c r="D282" i="11" s="1"/>
  <c r="D283" i="11" a="1"/>
  <c r="D283" i="11" s="1"/>
  <c r="D284" i="11" a="1"/>
  <c r="D284" i="11" s="1"/>
  <c r="D285" i="11" a="1"/>
  <c r="D285" i="11" s="1"/>
  <c r="D286" i="11" a="1"/>
  <c r="D286" i="11" s="1"/>
  <c r="D287" i="11" a="1"/>
  <c r="D287" i="11" s="1"/>
  <c r="D288" i="11" a="1"/>
  <c r="D288" i="11" s="1"/>
  <c r="D289" i="11" a="1"/>
  <c r="D289" i="11" s="1"/>
  <c r="D290" i="11" a="1"/>
  <c r="D290" i="11" s="1"/>
  <c r="D291" i="11" a="1"/>
  <c r="D291" i="11" s="1"/>
  <c r="D292" i="11" a="1"/>
  <c r="D292" i="11" s="1"/>
  <c r="D293" i="11" a="1"/>
  <c r="D293" i="11" s="1"/>
  <c r="D294" i="11" a="1"/>
  <c r="D294" i="11" s="1"/>
  <c r="D295" i="11" a="1"/>
  <c r="D295" i="11" s="1"/>
  <c r="D296" i="11" a="1"/>
  <c r="D296" i="11" s="1"/>
  <c r="D297" i="11" a="1"/>
  <c r="D297" i="11" s="1"/>
  <c r="D298" i="11" a="1"/>
  <c r="D298" i="11" s="1"/>
  <c r="D299" i="11" a="1"/>
  <c r="D299" i="11" s="1"/>
  <c r="D300" i="11" a="1"/>
  <c r="D300" i="11" s="1"/>
  <c r="D301" i="11" a="1"/>
  <c r="D301" i="11" s="1"/>
  <c r="D302" i="11" a="1"/>
  <c r="D302" i="11" s="1"/>
  <c r="D303" i="11" a="1"/>
  <c r="D303" i="11" s="1"/>
  <c r="D304" i="11" a="1"/>
  <c r="D304" i="11" s="1"/>
  <c r="D305" i="11" a="1"/>
  <c r="D305" i="11" s="1"/>
  <c r="D306" i="11" a="1"/>
  <c r="D306" i="11" s="1"/>
  <c r="D307" i="11" a="1"/>
  <c r="D307" i="11" s="1"/>
  <c r="D308" i="11" a="1"/>
  <c r="D308" i="11" s="1"/>
  <c r="D309" i="11" a="1"/>
  <c r="D309" i="11" s="1"/>
  <c r="D310" i="11" a="1"/>
  <c r="D310" i="11" s="1"/>
  <c r="D311" i="11" a="1"/>
  <c r="D311" i="11" s="1"/>
  <c r="D312" i="11" a="1"/>
  <c r="D312" i="11" s="1"/>
  <c r="D313" i="11" a="1"/>
  <c r="D313" i="11" s="1"/>
  <c r="D314" i="11" a="1"/>
  <c r="D314" i="11" s="1"/>
  <c r="D315" i="11" a="1"/>
  <c r="D315" i="11" s="1"/>
  <c r="D316" i="11" a="1"/>
  <c r="D316" i="11" s="1"/>
  <c r="D317" i="11" a="1"/>
  <c r="D317" i="11" s="1"/>
  <c r="D318" i="11" a="1"/>
  <c r="D318" i="11" s="1"/>
  <c r="D319" i="11" a="1"/>
  <c r="D319" i="11" s="1"/>
  <c r="D320" i="11" a="1"/>
  <c r="D320" i="11" s="1"/>
  <c r="D321" i="11" a="1"/>
  <c r="D321" i="11" s="1"/>
  <c r="D322" i="11" a="1"/>
  <c r="D322" i="11" s="1"/>
  <c r="D323" i="11" a="1"/>
  <c r="D323" i="11" s="1"/>
  <c r="D324" i="11" a="1"/>
  <c r="D324" i="11" s="1"/>
  <c r="D325" i="11" a="1"/>
  <c r="D325" i="11" s="1"/>
  <c r="D326" i="11" a="1"/>
  <c r="D326" i="11" s="1"/>
  <c r="D327" i="11" a="1"/>
  <c r="D327" i="11" s="1"/>
  <c r="D328" i="11" a="1"/>
  <c r="D328" i="11" s="1"/>
  <c r="D329" i="11" a="1"/>
  <c r="D329" i="11" s="1"/>
  <c r="D330" i="11" a="1"/>
  <c r="D330" i="11" s="1"/>
  <c r="D331" i="11" a="1"/>
  <c r="D331" i="11" s="1"/>
  <c r="D332" i="11" a="1"/>
  <c r="D332" i="11" s="1"/>
  <c r="D333" i="11" a="1"/>
  <c r="D333" i="11" s="1"/>
  <c r="D334" i="11" a="1"/>
  <c r="D334" i="11" s="1"/>
  <c r="D335" i="11" a="1"/>
  <c r="D335" i="11" s="1"/>
  <c r="D336" i="11" a="1"/>
  <c r="D336" i="11" s="1"/>
  <c r="D337" i="11" a="1"/>
  <c r="D337" i="11" s="1"/>
  <c r="D338" i="11" a="1"/>
  <c r="D338" i="11" s="1"/>
  <c r="D339" i="11" a="1"/>
  <c r="D339" i="11" s="1"/>
  <c r="D340" i="11" a="1"/>
  <c r="D340" i="11" s="1"/>
  <c r="D341" i="11" a="1"/>
  <c r="D341" i="11" s="1"/>
  <c r="D342" i="11" a="1"/>
  <c r="D342" i="11" s="1"/>
  <c r="D343" i="11" a="1"/>
  <c r="D343" i="11" s="1"/>
  <c r="D344" i="11" a="1"/>
  <c r="D344" i="11" s="1"/>
  <c r="D345" i="11" a="1"/>
  <c r="D345" i="11" s="1"/>
  <c r="D346" i="11" a="1"/>
  <c r="D346" i="11" s="1"/>
  <c r="D347" i="11" a="1"/>
  <c r="D347" i="11" s="1"/>
  <c r="D348" i="11" a="1"/>
  <c r="D348" i="11" s="1"/>
  <c r="D349" i="11" a="1"/>
  <c r="D349" i="11" s="1"/>
  <c r="D350" i="11" a="1"/>
  <c r="D350" i="11" s="1"/>
  <c r="D351" i="11" a="1"/>
  <c r="D351" i="11" s="1"/>
  <c r="D352" i="11" a="1"/>
  <c r="D352" i="11" s="1"/>
  <c r="D353" i="11" a="1"/>
  <c r="D353" i="11" s="1"/>
  <c r="D354" i="11" a="1"/>
  <c r="D354" i="11" s="1"/>
  <c r="D355" i="11" a="1"/>
  <c r="D355" i="11" s="1"/>
  <c r="D356" i="11" a="1"/>
  <c r="D356" i="11" s="1"/>
  <c r="D357" i="11" a="1"/>
  <c r="D357" i="11" s="1"/>
  <c r="D358" i="11" a="1"/>
  <c r="D358" i="11" s="1"/>
  <c r="D359" i="11" a="1"/>
  <c r="D359" i="11" s="1"/>
  <c r="D360" i="11" a="1"/>
  <c r="D360" i="11" s="1"/>
  <c r="D361" i="11" a="1"/>
  <c r="D361" i="11" s="1"/>
  <c r="D362" i="11" a="1"/>
  <c r="D362" i="11" s="1"/>
  <c r="D363" i="11" a="1"/>
  <c r="D363" i="11" s="1"/>
  <c r="D364" i="11" a="1"/>
  <c r="D364" i="11" s="1"/>
  <c r="D365" i="11" a="1"/>
  <c r="D365" i="11" s="1"/>
  <c r="D366" i="11" a="1"/>
  <c r="D366" i="11" s="1"/>
  <c r="D367" i="11" a="1"/>
  <c r="D367" i="11" s="1"/>
  <c r="D368" i="11" a="1"/>
  <c r="D368" i="11" s="1"/>
  <c r="D369" i="11" a="1"/>
  <c r="D369" i="11" s="1"/>
  <c r="D370" i="11" a="1"/>
  <c r="D370" i="11" s="1"/>
  <c r="D371" i="11" a="1"/>
  <c r="D371" i="11" s="1"/>
  <c r="D372" i="11" a="1"/>
  <c r="D372" i="11" s="1"/>
  <c r="D373" i="11" a="1"/>
  <c r="D373" i="11" s="1"/>
  <c r="D374" i="11" a="1"/>
  <c r="D374" i="11" s="1"/>
  <c r="D375" i="11" a="1"/>
  <c r="D375" i="11" s="1"/>
  <c r="D376" i="11" a="1"/>
  <c r="D376" i="11" s="1"/>
  <c r="D377" i="11" a="1"/>
  <c r="D377" i="11" s="1"/>
  <c r="D378" i="11" a="1"/>
  <c r="D378" i="11" s="1"/>
  <c r="D379" i="11" a="1"/>
  <c r="D379" i="11" s="1"/>
  <c r="D380" i="11" a="1"/>
  <c r="D380" i="11" s="1"/>
  <c r="D381" i="11" a="1"/>
  <c r="D381" i="11" s="1"/>
  <c r="D382" i="11" a="1"/>
  <c r="D382" i="11" s="1"/>
  <c r="D383" i="11" a="1"/>
  <c r="D383" i="11" s="1"/>
  <c r="D384" i="11" a="1"/>
  <c r="D384" i="11" s="1"/>
  <c r="D385" i="11" a="1"/>
  <c r="D385" i="11" s="1"/>
  <c r="D386" i="11" a="1"/>
  <c r="D386" i="11" s="1"/>
  <c r="D387" i="11" a="1"/>
  <c r="D387" i="11" s="1"/>
  <c r="D388" i="11" a="1"/>
  <c r="D388" i="11" s="1"/>
  <c r="D389" i="11" a="1"/>
  <c r="D389" i="11" s="1"/>
  <c r="D390" i="11" a="1"/>
  <c r="D390" i="11" s="1"/>
  <c r="D391" i="11" a="1"/>
  <c r="D391" i="11" s="1"/>
  <c r="D392" i="11" a="1"/>
  <c r="D392" i="11" s="1"/>
  <c r="D393" i="11" a="1"/>
  <c r="D393" i="11" s="1"/>
  <c r="D394" i="11" a="1"/>
  <c r="D394" i="11" s="1"/>
  <c r="D395" i="11" a="1"/>
  <c r="D395" i="11" s="1"/>
  <c r="D396" i="11" a="1"/>
  <c r="D396" i="11" s="1"/>
  <c r="D397" i="11" a="1"/>
  <c r="D397" i="11" s="1"/>
  <c r="D398" i="11" a="1"/>
  <c r="D398" i="11" s="1"/>
  <c r="D399" i="11" a="1"/>
  <c r="D399" i="11" s="1"/>
  <c r="D400" i="11" a="1"/>
  <c r="D400" i="11" s="1"/>
  <c r="D401" i="11" a="1"/>
  <c r="D401" i="11" s="1"/>
  <c r="D402" i="11" a="1"/>
  <c r="D402" i="11" s="1"/>
  <c r="D403" i="11" a="1"/>
  <c r="D403" i="11" s="1"/>
  <c r="D404" i="11" a="1"/>
  <c r="D404" i="11" s="1"/>
  <c r="D405" i="11" a="1"/>
  <c r="D405" i="11" s="1"/>
  <c r="D406" i="11" a="1"/>
  <c r="D406" i="11" s="1"/>
  <c r="D407" i="11" a="1"/>
  <c r="D407" i="11" s="1"/>
  <c r="D408" i="11" a="1"/>
  <c r="D408" i="11" s="1"/>
  <c r="D409" i="11" a="1"/>
  <c r="D409" i="11" s="1"/>
  <c r="D410" i="11" a="1"/>
  <c r="D410" i="11" s="1"/>
  <c r="D411" i="11" a="1"/>
  <c r="D411" i="11" s="1"/>
  <c r="D412" i="11" a="1"/>
  <c r="D412" i="11" s="1"/>
  <c r="D413" i="11" a="1"/>
  <c r="D413" i="11" s="1"/>
  <c r="D414" i="11" a="1"/>
  <c r="D414" i="11" s="1"/>
  <c r="D415" i="11" a="1"/>
  <c r="D415" i="11" s="1"/>
  <c r="D416" i="11" a="1"/>
  <c r="D416" i="11" s="1"/>
  <c r="D417" i="11" a="1"/>
  <c r="D417" i="11" s="1"/>
  <c r="D418" i="11" a="1"/>
  <c r="D418" i="11" s="1"/>
  <c r="D419" i="11" a="1"/>
  <c r="D419" i="11" s="1"/>
  <c r="D420" i="11" a="1"/>
  <c r="D420" i="11" s="1"/>
  <c r="D421" i="11" a="1"/>
  <c r="D421" i="11" s="1"/>
  <c r="D422" i="11" a="1"/>
  <c r="D422" i="11" s="1"/>
  <c r="D423" i="11" a="1"/>
  <c r="D423" i="11" s="1"/>
  <c r="D424" i="11" a="1"/>
  <c r="D424" i="11" s="1"/>
  <c r="D425" i="11" a="1"/>
  <c r="D425" i="11" s="1"/>
  <c r="D426" i="11" a="1"/>
  <c r="D426" i="11" s="1"/>
  <c r="D427" i="11" a="1"/>
  <c r="D427" i="11" s="1"/>
  <c r="D428" i="11" a="1"/>
  <c r="D428" i="11" s="1"/>
  <c r="D429" i="11" a="1"/>
  <c r="D429" i="11" s="1"/>
  <c r="D430" i="11" a="1"/>
  <c r="D430" i="11" s="1"/>
  <c r="D431" i="11" a="1"/>
  <c r="D431" i="11" s="1"/>
  <c r="D432" i="11" a="1"/>
  <c r="D432" i="11" s="1"/>
  <c r="D433" i="11" a="1"/>
  <c r="D433" i="11" s="1"/>
  <c r="D434" i="11" a="1"/>
  <c r="D434" i="11" s="1"/>
  <c r="D435" i="11" a="1"/>
  <c r="D435" i="11" s="1"/>
  <c r="D436" i="11" a="1"/>
  <c r="D436" i="11" s="1"/>
  <c r="D437" i="11" a="1"/>
  <c r="D437" i="11" s="1"/>
  <c r="D438" i="11" a="1"/>
  <c r="D438" i="11" s="1"/>
  <c r="D439" i="11" a="1"/>
  <c r="D439" i="11" s="1"/>
  <c r="D440" i="11" a="1"/>
  <c r="D440" i="11" s="1"/>
  <c r="D441" i="11" a="1"/>
  <c r="D441" i="11" s="1"/>
  <c r="D442" i="11" a="1"/>
  <c r="D442" i="11" s="1"/>
  <c r="D443" i="11" a="1"/>
  <c r="D443" i="11" s="1"/>
  <c r="D444" i="11" a="1"/>
  <c r="D444" i="11" s="1"/>
  <c r="D445" i="11" a="1"/>
  <c r="D445" i="11" s="1"/>
  <c r="D446" i="11" a="1"/>
  <c r="D446" i="11" s="1"/>
  <c r="D447" i="11" a="1"/>
  <c r="D447" i="11" s="1"/>
  <c r="D448" i="11" a="1"/>
  <c r="D448" i="11" s="1"/>
  <c r="D449" i="11" a="1"/>
  <c r="D449" i="11" s="1"/>
  <c r="D450" i="11" a="1"/>
  <c r="D450" i="11" s="1"/>
  <c r="D451" i="11" a="1"/>
  <c r="D451" i="11" s="1"/>
  <c r="D452" i="11" a="1"/>
  <c r="D452" i="11" s="1"/>
  <c r="D453" i="11" a="1"/>
  <c r="D453" i="11" s="1"/>
  <c r="D454" i="11" a="1"/>
  <c r="D454" i="11" s="1"/>
  <c r="D455" i="11" a="1"/>
  <c r="D455" i="11" s="1"/>
  <c r="D456" i="11" a="1"/>
  <c r="D456" i="11" s="1"/>
  <c r="D457" i="11" a="1"/>
  <c r="D457" i="11" s="1"/>
  <c r="D458" i="11" a="1"/>
  <c r="D458" i="11" s="1"/>
  <c r="D459" i="11" a="1"/>
  <c r="D459" i="11" s="1"/>
  <c r="D460" i="11" a="1"/>
  <c r="D460" i="11" s="1"/>
  <c r="D461" i="11" a="1"/>
  <c r="D461" i="11" s="1"/>
  <c r="D462" i="11" a="1"/>
  <c r="D462" i="11" s="1"/>
  <c r="D463" i="11" a="1"/>
  <c r="D463" i="11" s="1"/>
  <c r="D464" i="11" a="1"/>
  <c r="D464" i="11" s="1"/>
  <c r="D465" i="11" a="1"/>
  <c r="D465" i="11" s="1"/>
  <c r="D466" i="11" a="1"/>
  <c r="D466" i="11" s="1"/>
  <c r="D467" i="11" a="1"/>
  <c r="D467" i="11" s="1"/>
  <c r="D468" i="11" a="1"/>
  <c r="D468" i="11" s="1"/>
  <c r="D469" i="11" a="1"/>
  <c r="D469" i="11" s="1"/>
  <c r="D470" i="11" a="1"/>
  <c r="D470" i="11" s="1"/>
  <c r="D471" i="11" a="1"/>
  <c r="D471" i="11" s="1"/>
  <c r="D472" i="11" a="1"/>
  <c r="D472" i="11" s="1"/>
  <c r="D473" i="11" a="1"/>
  <c r="D473" i="11" s="1"/>
  <c r="D474" i="11" a="1"/>
  <c r="D474" i="11" s="1"/>
  <c r="D475" i="11" a="1"/>
  <c r="D475" i="11" s="1"/>
  <c r="D476" i="11" a="1"/>
  <c r="D476" i="11" s="1"/>
  <c r="D477" i="11" a="1"/>
  <c r="D477" i="11" s="1"/>
  <c r="D478" i="11" a="1"/>
  <c r="D478" i="11" s="1"/>
  <c r="D479" i="11" a="1"/>
  <c r="D479" i="11" s="1"/>
  <c r="D480" i="11" a="1"/>
  <c r="D480" i="11" s="1"/>
  <c r="D481" i="11" a="1"/>
  <c r="D481" i="11" s="1"/>
  <c r="D482" i="11" a="1"/>
  <c r="D482" i="11" s="1"/>
  <c r="D483" i="11" a="1"/>
  <c r="D483" i="11" s="1"/>
  <c r="D484" i="11" a="1"/>
  <c r="D484" i="11" s="1"/>
  <c r="D485" i="11" a="1"/>
  <c r="D485" i="11" s="1"/>
  <c r="D486" i="11" a="1"/>
  <c r="D486" i="11" s="1"/>
  <c r="D487" i="11" a="1"/>
  <c r="D487" i="11" s="1"/>
  <c r="D488" i="11" a="1"/>
  <c r="D488" i="11" s="1"/>
  <c r="D489" i="11" a="1"/>
  <c r="D489" i="11" s="1"/>
  <c r="D490" i="11" a="1"/>
  <c r="D490" i="11" s="1"/>
  <c r="D491" i="11" a="1"/>
  <c r="D491" i="11" s="1"/>
  <c r="D492" i="11" a="1"/>
  <c r="D492" i="11" s="1"/>
  <c r="D493" i="11" a="1"/>
  <c r="D493" i="11" s="1"/>
  <c r="D494" i="11" a="1"/>
  <c r="D494" i="11" s="1"/>
  <c r="D495" i="11" a="1"/>
  <c r="D495" i="11" s="1"/>
  <c r="D496" i="11" a="1"/>
  <c r="D496" i="11" s="1"/>
  <c r="D497" i="11" a="1"/>
  <c r="D497" i="11" s="1"/>
  <c r="D498" i="11" a="1"/>
  <c r="D498" i="11" s="1"/>
  <c r="D499" i="11" a="1"/>
  <c r="D499" i="11" s="1"/>
  <c r="D500" i="11" a="1"/>
  <c r="D500" i="11" s="1"/>
  <c r="D501" i="11" a="1"/>
  <c r="D501" i="11" s="1"/>
  <c r="D502" i="11" a="1"/>
  <c r="D502" i="11" s="1"/>
  <c r="D503" i="11" a="1"/>
  <c r="D503" i="11" s="1"/>
  <c r="D504" i="11" a="1"/>
  <c r="D504" i="11" s="1"/>
  <c r="D505" i="11" a="1"/>
  <c r="D505" i="11" s="1"/>
  <c r="D506" i="11" a="1"/>
  <c r="D506" i="11" s="1"/>
  <c r="D507" i="11" a="1"/>
  <c r="D507" i="11" s="1"/>
  <c r="D508" i="11" a="1"/>
  <c r="D508" i="11" s="1"/>
  <c r="D509" i="11" a="1"/>
  <c r="D509" i="11" s="1"/>
  <c r="D510" i="11" a="1"/>
  <c r="D510" i="11" s="1"/>
  <c r="D511" i="11" a="1"/>
  <c r="D511" i="11" s="1"/>
  <c r="D512" i="11" a="1"/>
  <c r="D512" i="11" s="1"/>
  <c r="D513" i="11" a="1"/>
  <c r="D513" i="11" s="1"/>
  <c r="D514" i="11" a="1"/>
  <c r="D514" i="11" s="1"/>
  <c r="D515" i="11" a="1"/>
  <c r="D515" i="11" s="1"/>
  <c r="D516" i="11" a="1"/>
  <c r="D516" i="11" s="1"/>
  <c r="D517" i="11" a="1"/>
  <c r="D517" i="11" s="1"/>
  <c r="D518" i="11" a="1"/>
  <c r="D518" i="11" s="1"/>
  <c r="D519" i="11" a="1"/>
  <c r="D519" i="11" s="1"/>
  <c r="D520" i="11" a="1"/>
  <c r="D520" i="11" s="1"/>
  <c r="D521" i="11" a="1"/>
  <c r="D521" i="11" s="1"/>
  <c r="D522" i="11" a="1"/>
  <c r="D522" i="11" s="1"/>
  <c r="D523" i="11" a="1"/>
  <c r="D523" i="11" s="1"/>
  <c r="D524" i="11" a="1"/>
  <c r="D524" i="11" s="1"/>
  <c r="D525" i="11" a="1"/>
  <c r="D525" i="11" s="1"/>
  <c r="D526" i="11" a="1"/>
  <c r="D526" i="11" s="1"/>
  <c r="D527" i="11" a="1"/>
  <c r="D527" i="11" s="1"/>
  <c r="D528" i="11" a="1"/>
  <c r="D528" i="11" s="1"/>
  <c r="D529" i="11" a="1"/>
  <c r="D529" i="11" s="1"/>
  <c r="D530" i="11" a="1"/>
  <c r="D530" i="11" s="1"/>
  <c r="D531" i="11" a="1"/>
  <c r="D531" i="11" s="1"/>
  <c r="D532" i="11" a="1"/>
  <c r="D532" i="11" s="1"/>
  <c r="D533" i="11" a="1"/>
  <c r="D533" i="11" s="1"/>
  <c r="D534" i="11" a="1"/>
  <c r="D534" i="11" s="1"/>
  <c r="D535" i="11" a="1"/>
  <c r="D535" i="11" s="1"/>
  <c r="D536" i="11" a="1"/>
  <c r="D536" i="11" s="1"/>
  <c r="D537" i="11" a="1"/>
  <c r="D537" i="11" s="1"/>
  <c r="D538" i="11" a="1"/>
  <c r="D538" i="11" s="1"/>
  <c r="D539" i="11" a="1"/>
  <c r="D539" i="11" s="1"/>
  <c r="D540" i="11" a="1"/>
  <c r="D540" i="11" s="1"/>
  <c r="D541" i="11" a="1"/>
  <c r="D541" i="11" s="1"/>
  <c r="D542" i="11" a="1"/>
  <c r="D542" i="11" s="1"/>
  <c r="D543" i="11" a="1"/>
  <c r="D543" i="11" s="1"/>
  <c r="D544" i="11" a="1"/>
  <c r="D544" i="11" s="1"/>
  <c r="D545" i="11" a="1"/>
  <c r="D545" i="11" s="1"/>
  <c r="D546" i="11" a="1"/>
  <c r="D546" i="11" s="1"/>
  <c r="D547" i="11" a="1"/>
  <c r="D547" i="11" s="1"/>
  <c r="D548" i="11" a="1"/>
  <c r="D548" i="11" s="1"/>
  <c r="D549" i="11" a="1"/>
  <c r="D549" i="11" s="1"/>
  <c r="D550" i="11" a="1"/>
  <c r="D550" i="11" s="1"/>
  <c r="D551" i="11" a="1"/>
  <c r="D551" i="11" s="1"/>
  <c r="I551" i="11" l="1"/>
  <c r="H551" i="11"/>
  <c r="G551" i="11"/>
  <c r="M551" i="11" s="1"/>
  <c r="F551" i="11"/>
  <c r="N551" i="11" s="1"/>
  <c r="E551" i="11"/>
  <c r="I550" i="11"/>
  <c r="H550" i="11"/>
  <c r="G550" i="11"/>
  <c r="M550" i="11" s="1"/>
  <c r="F550" i="11"/>
  <c r="N550" i="11" s="1"/>
  <c r="E550" i="11"/>
  <c r="I549" i="11"/>
  <c r="H549" i="11"/>
  <c r="G549" i="11"/>
  <c r="M549" i="11" s="1"/>
  <c r="F549" i="11"/>
  <c r="N549" i="11" s="1"/>
  <c r="E549" i="11"/>
  <c r="I548" i="11"/>
  <c r="H548" i="11"/>
  <c r="G548" i="11"/>
  <c r="M548" i="11" s="1"/>
  <c r="F548" i="11"/>
  <c r="N548" i="11" s="1"/>
  <c r="E548" i="11"/>
  <c r="I547" i="11"/>
  <c r="H547" i="11"/>
  <c r="G547" i="11"/>
  <c r="M547" i="11" s="1"/>
  <c r="F547" i="11"/>
  <c r="N547" i="11" s="1"/>
  <c r="E547" i="11"/>
  <c r="I546" i="11"/>
  <c r="H546" i="11"/>
  <c r="G546" i="11"/>
  <c r="M546" i="11" s="1"/>
  <c r="F546" i="11"/>
  <c r="N546" i="11" s="1"/>
  <c r="E546" i="11"/>
  <c r="I545" i="11"/>
  <c r="H545" i="11"/>
  <c r="G545" i="11"/>
  <c r="M545" i="11" s="1"/>
  <c r="F545" i="11"/>
  <c r="N545" i="11" s="1"/>
  <c r="E545" i="11"/>
  <c r="I544" i="11"/>
  <c r="H544" i="11"/>
  <c r="G544" i="11"/>
  <c r="M544" i="11" s="1"/>
  <c r="F544" i="11"/>
  <c r="N544" i="11" s="1"/>
  <c r="E544" i="11"/>
  <c r="I543" i="11"/>
  <c r="H543" i="11"/>
  <c r="G543" i="11"/>
  <c r="M543" i="11" s="1"/>
  <c r="F543" i="11"/>
  <c r="N543" i="11" s="1"/>
  <c r="E543" i="11"/>
  <c r="I542" i="11"/>
  <c r="H542" i="11"/>
  <c r="G542" i="11"/>
  <c r="M542" i="11" s="1"/>
  <c r="F542" i="11"/>
  <c r="N542" i="11" s="1"/>
  <c r="E542" i="11"/>
  <c r="I541" i="11"/>
  <c r="H541" i="11"/>
  <c r="G541" i="11"/>
  <c r="M541" i="11" s="1"/>
  <c r="F541" i="11"/>
  <c r="N541" i="11" s="1"/>
  <c r="E541" i="11"/>
  <c r="I540" i="11"/>
  <c r="H540" i="11"/>
  <c r="G540" i="11"/>
  <c r="M540" i="11" s="1"/>
  <c r="F540" i="11"/>
  <c r="N540" i="11" s="1"/>
  <c r="E540" i="11"/>
  <c r="I539" i="11"/>
  <c r="H539" i="11"/>
  <c r="G539" i="11"/>
  <c r="M539" i="11" s="1"/>
  <c r="F539" i="11"/>
  <c r="N539" i="11" s="1"/>
  <c r="E539" i="11"/>
  <c r="I538" i="11"/>
  <c r="H538" i="11"/>
  <c r="G538" i="11"/>
  <c r="M538" i="11" s="1"/>
  <c r="F538" i="11"/>
  <c r="N538" i="11" s="1"/>
  <c r="E538" i="11"/>
  <c r="I537" i="11"/>
  <c r="H537" i="11"/>
  <c r="G537" i="11"/>
  <c r="M537" i="11" s="1"/>
  <c r="F537" i="11"/>
  <c r="N537" i="11" s="1"/>
  <c r="E537" i="11"/>
  <c r="I536" i="11"/>
  <c r="H536" i="11"/>
  <c r="G536" i="11"/>
  <c r="M536" i="11" s="1"/>
  <c r="F536" i="11"/>
  <c r="N536" i="11" s="1"/>
  <c r="E536" i="11"/>
  <c r="I535" i="11"/>
  <c r="H535" i="11"/>
  <c r="G535" i="11"/>
  <c r="M535" i="11" s="1"/>
  <c r="F535" i="11"/>
  <c r="N535" i="11" s="1"/>
  <c r="E535" i="11"/>
  <c r="I534" i="11"/>
  <c r="H534" i="11"/>
  <c r="G534" i="11"/>
  <c r="M534" i="11" s="1"/>
  <c r="F534" i="11"/>
  <c r="N534" i="11" s="1"/>
  <c r="E534" i="11"/>
  <c r="I533" i="11"/>
  <c r="H533" i="11"/>
  <c r="G533" i="11"/>
  <c r="M533" i="11" s="1"/>
  <c r="F533" i="11"/>
  <c r="N533" i="11" s="1"/>
  <c r="E533" i="11"/>
  <c r="I532" i="11"/>
  <c r="H532" i="11"/>
  <c r="G532" i="11"/>
  <c r="M532" i="11" s="1"/>
  <c r="F532" i="11"/>
  <c r="N532" i="11" s="1"/>
  <c r="E532" i="11"/>
  <c r="I531" i="11"/>
  <c r="H531" i="11"/>
  <c r="G531" i="11"/>
  <c r="M531" i="11" s="1"/>
  <c r="F531" i="11"/>
  <c r="N531" i="11" s="1"/>
  <c r="E531" i="11"/>
  <c r="I530" i="11"/>
  <c r="H530" i="11"/>
  <c r="G530" i="11"/>
  <c r="M530" i="11" s="1"/>
  <c r="F530" i="11"/>
  <c r="N530" i="11" s="1"/>
  <c r="E530" i="11"/>
  <c r="I529" i="11"/>
  <c r="H529" i="11"/>
  <c r="G529" i="11"/>
  <c r="M529" i="11" s="1"/>
  <c r="F529" i="11"/>
  <c r="N529" i="11" s="1"/>
  <c r="E529" i="11"/>
  <c r="I528" i="11"/>
  <c r="H528" i="11"/>
  <c r="G528" i="11"/>
  <c r="M528" i="11" s="1"/>
  <c r="F528" i="11"/>
  <c r="N528" i="11" s="1"/>
  <c r="E528" i="11"/>
  <c r="I527" i="11"/>
  <c r="H527" i="11"/>
  <c r="G527" i="11"/>
  <c r="M527" i="11" s="1"/>
  <c r="F527" i="11"/>
  <c r="N527" i="11" s="1"/>
  <c r="E527" i="11"/>
  <c r="I526" i="11"/>
  <c r="H526" i="11"/>
  <c r="G526" i="11"/>
  <c r="M526" i="11" s="1"/>
  <c r="F526" i="11"/>
  <c r="N526" i="11" s="1"/>
  <c r="E526" i="11"/>
  <c r="I525" i="11"/>
  <c r="H525" i="11"/>
  <c r="G525" i="11"/>
  <c r="M525" i="11" s="1"/>
  <c r="F525" i="11"/>
  <c r="N525" i="11" s="1"/>
  <c r="E525" i="11"/>
  <c r="I524" i="11"/>
  <c r="H524" i="11"/>
  <c r="G524" i="11"/>
  <c r="M524" i="11" s="1"/>
  <c r="F524" i="11"/>
  <c r="N524" i="11" s="1"/>
  <c r="E524" i="11"/>
  <c r="I523" i="11"/>
  <c r="H523" i="11"/>
  <c r="G523" i="11"/>
  <c r="M523" i="11" s="1"/>
  <c r="F523" i="11"/>
  <c r="N523" i="11" s="1"/>
  <c r="E523" i="11"/>
  <c r="I522" i="11"/>
  <c r="H522" i="11"/>
  <c r="G522" i="11"/>
  <c r="M522" i="11" s="1"/>
  <c r="F522" i="11"/>
  <c r="N522" i="11" s="1"/>
  <c r="E522" i="11"/>
  <c r="I521" i="11"/>
  <c r="H521" i="11"/>
  <c r="G521" i="11"/>
  <c r="M521" i="11" s="1"/>
  <c r="F521" i="11"/>
  <c r="N521" i="11" s="1"/>
  <c r="E521" i="11"/>
  <c r="I520" i="11"/>
  <c r="H520" i="11"/>
  <c r="G520" i="11"/>
  <c r="M520" i="11" s="1"/>
  <c r="F520" i="11"/>
  <c r="N520" i="11" s="1"/>
  <c r="E520" i="11"/>
  <c r="I519" i="11"/>
  <c r="H519" i="11"/>
  <c r="G519" i="11"/>
  <c r="M519" i="11" s="1"/>
  <c r="F519" i="11"/>
  <c r="N519" i="11" s="1"/>
  <c r="E519" i="11"/>
  <c r="I518" i="11"/>
  <c r="H518" i="11"/>
  <c r="G518" i="11"/>
  <c r="M518" i="11" s="1"/>
  <c r="F518" i="11"/>
  <c r="N518" i="11" s="1"/>
  <c r="E518" i="11"/>
  <c r="I517" i="11"/>
  <c r="H517" i="11"/>
  <c r="G517" i="11"/>
  <c r="M517" i="11" s="1"/>
  <c r="F517" i="11"/>
  <c r="N517" i="11" s="1"/>
  <c r="E517" i="11"/>
  <c r="I516" i="11"/>
  <c r="H516" i="11"/>
  <c r="G516" i="11"/>
  <c r="M516" i="11" s="1"/>
  <c r="F516" i="11"/>
  <c r="N516" i="11" s="1"/>
  <c r="E516" i="11"/>
  <c r="I515" i="11"/>
  <c r="H515" i="11"/>
  <c r="G515" i="11"/>
  <c r="M515" i="11" s="1"/>
  <c r="F515" i="11"/>
  <c r="N515" i="11" s="1"/>
  <c r="E515" i="11"/>
  <c r="I514" i="11"/>
  <c r="H514" i="11"/>
  <c r="G514" i="11"/>
  <c r="M514" i="11" s="1"/>
  <c r="F514" i="11"/>
  <c r="N514" i="11" s="1"/>
  <c r="E514" i="11"/>
  <c r="I513" i="11"/>
  <c r="H513" i="11"/>
  <c r="G513" i="11"/>
  <c r="M513" i="11" s="1"/>
  <c r="F513" i="11"/>
  <c r="N513" i="11" s="1"/>
  <c r="E513" i="11"/>
  <c r="I512" i="11"/>
  <c r="H512" i="11"/>
  <c r="G512" i="11"/>
  <c r="M512" i="11" s="1"/>
  <c r="F512" i="11"/>
  <c r="N512" i="11" s="1"/>
  <c r="E512" i="11"/>
  <c r="I511" i="11"/>
  <c r="H511" i="11"/>
  <c r="G511" i="11"/>
  <c r="M511" i="11" s="1"/>
  <c r="F511" i="11"/>
  <c r="N511" i="11" s="1"/>
  <c r="E511" i="11"/>
  <c r="I510" i="11"/>
  <c r="H510" i="11"/>
  <c r="G510" i="11"/>
  <c r="M510" i="11" s="1"/>
  <c r="F510" i="11"/>
  <c r="N510" i="11" s="1"/>
  <c r="E510" i="11"/>
  <c r="I509" i="11"/>
  <c r="H509" i="11"/>
  <c r="G509" i="11"/>
  <c r="M509" i="11" s="1"/>
  <c r="F509" i="11"/>
  <c r="N509" i="11" s="1"/>
  <c r="E509" i="11"/>
  <c r="I508" i="11"/>
  <c r="H508" i="11"/>
  <c r="G508" i="11"/>
  <c r="M508" i="11" s="1"/>
  <c r="F508" i="11"/>
  <c r="N508" i="11" s="1"/>
  <c r="E508" i="11"/>
  <c r="I507" i="11"/>
  <c r="H507" i="11"/>
  <c r="G507" i="11"/>
  <c r="M507" i="11" s="1"/>
  <c r="F507" i="11"/>
  <c r="N507" i="11" s="1"/>
  <c r="E507" i="11"/>
  <c r="I506" i="11"/>
  <c r="H506" i="11"/>
  <c r="G506" i="11"/>
  <c r="M506" i="11" s="1"/>
  <c r="F506" i="11"/>
  <c r="N506" i="11" s="1"/>
  <c r="E506" i="11"/>
  <c r="I505" i="11"/>
  <c r="H505" i="11"/>
  <c r="G505" i="11"/>
  <c r="M505" i="11" s="1"/>
  <c r="F505" i="11"/>
  <c r="N505" i="11" s="1"/>
  <c r="E505" i="11"/>
  <c r="I504" i="11"/>
  <c r="H504" i="11"/>
  <c r="G504" i="11"/>
  <c r="M504" i="11" s="1"/>
  <c r="F504" i="11"/>
  <c r="N504" i="11" s="1"/>
  <c r="E504" i="11"/>
  <c r="I503" i="11"/>
  <c r="H503" i="11"/>
  <c r="G503" i="11"/>
  <c r="M503" i="11" s="1"/>
  <c r="F503" i="11"/>
  <c r="N503" i="11" s="1"/>
  <c r="E503" i="11"/>
  <c r="I502" i="11"/>
  <c r="H502" i="11"/>
  <c r="G502" i="11"/>
  <c r="M502" i="11" s="1"/>
  <c r="F502" i="11"/>
  <c r="N502" i="11" s="1"/>
  <c r="E502" i="11"/>
  <c r="I501" i="11"/>
  <c r="H501" i="11"/>
  <c r="G501" i="11"/>
  <c r="M501" i="11" s="1"/>
  <c r="F501" i="11"/>
  <c r="N501" i="11" s="1"/>
  <c r="E501" i="11"/>
  <c r="I500" i="11"/>
  <c r="H500" i="11"/>
  <c r="G500" i="11"/>
  <c r="M500" i="11" s="1"/>
  <c r="F500" i="11"/>
  <c r="N500" i="11" s="1"/>
  <c r="E500" i="11"/>
  <c r="I499" i="11"/>
  <c r="H499" i="11"/>
  <c r="G499" i="11"/>
  <c r="M499" i="11" s="1"/>
  <c r="F499" i="11"/>
  <c r="N499" i="11" s="1"/>
  <c r="E499" i="11"/>
  <c r="I498" i="11"/>
  <c r="H498" i="11"/>
  <c r="G498" i="11"/>
  <c r="M498" i="11" s="1"/>
  <c r="F498" i="11"/>
  <c r="N498" i="11" s="1"/>
  <c r="E498" i="11"/>
  <c r="I497" i="11"/>
  <c r="H497" i="11"/>
  <c r="G497" i="11"/>
  <c r="M497" i="11" s="1"/>
  <c r="F497" i="11"/>
  <c r="N497" i="11" s="1"/>
  <c r="E497" i="11"/>
  <c r="I496" i="11"/>
  <c r="H496" i="11"/>
  <c r="G496" i="11"/>
  <c r="M496" i="11" s="1"/>
  <c r="F496" i="11"/>
  <c r="N496" i="11" s="1"/>
  <c r="E496" i="11"/>
  <c r="I495" i="11"/>
  <c r="H495" i="11"/>
  <c r="G495" i="11"/>
  <c r="M495" i="11" s="1"/>
  <c r="F495" i="11"/>
  <c r="N495" i="11" s="1"/>
  <c r="E495" i="11"/>
  <c r="I494" i="11"/>
  <c r="H494" i="11"/>
  <c r="G494" i="11"/>
  <c r="M494" i="11" s="1"/>
  <c r="F494" i="11"/>
  <c r="N494" i="11" s="1"/>
  <c r="E494" i="11"/>
  <c r="I493" i="11"/>
  <c r="H493" i="11"/>
  <c r="G493" i="11"/>
  <c r="M493" i="11" s="1"/>
  <c r="F493" i="11"/>
  <c r="N493" i="11" s="1"/>
  <c r="E493" i="11"/>
  <c r="I492" i="11"/>
  <c r="H492" i="11"/>
  <c r="G492" i="11"/>
  <c r="M492" i="11" s="1"/>
  <c r="F492" i="11"/>
  <c r="N492" i="11" s="1"/>
  <c r="E492" i="11"/>
  <c r="I491" i="11"/>
  <c r="H491" i="11"/>
  <c r="G491" i="11"/>
  <c r="M491" i="11" s="1"/>
  <c r="F491" i="11"/>
  <c r="N491" i="11" s="1"/>
  <c r="E491" i="11"/>
  <c r="I490" i="11"/>
  <c r="H490" i="11"/>
  <c r="G490" i="11"/>
  <c r="M490" i="11" s="1"/>
  <c r="F490" i="11"/>
  <c r="N490" i="11" s="1"/>
  <c r="E490" i="11"/>
  <c r="I489" i="11"/>
  <c r="H489" i="11"/>
  <c r="G489" i="11"/>
  <c r="M489" i="11" s="1"/>
  <c r="F489" i="11"/>
  <c r="N489" i="11" s="1"/>
  <c r="E489" i="11"/>
  <c r="I488" i="11"/>
  <c r="H488" i="11"/>
  <c r="G488" i="11"/>
  <c r="M488" i="11" s="1"/>
  <c r="F488" i="11"/>
  <c r="N488" i="11" s="1"/>
  <c r="E488" i="11"/>
  <c r="I487" i="11"/>
  <c r="H487" i="11"/>
  <c r="G487" i="11"/>
  <c r="M487" i="11" s="1"/>
  <c r="F487" i="11"/>
  <c r="N487" i="11" s="1"/>
  <c r="E487" i="11"/>
  <c r="I486" i="11"/>
  <c r="H486" i="11"/>
  <c r="G486" i="11"/>
  <c r="M486" i="11" s="1"/>
  <c r="F486" i="11"/>
  <c r="N486" i="11" s="1"/>
  <c r="E486" i="11"/>
  <c r="I485" i="11"/>
  <c r="H485" i="11"/>
  <c r="G485" i="11"/>
  <c r="M485" i="11" s="1"/>
  <c r="F485" i="11"/>
  <c r="N485" i="11" s="1"/>
  <c r="E485" i="11"/>
  <c r="I484" i="11"/>
  <c r="H484" i="11"/>
  <c r="G484" i="11"/>
  <c r="M484" i="11" s="1"/>
  <c r="F484" i="11"/>
  <c r="N484" i="11" s="1"/>
  <c r="E484" i="11"/>
  <c r="I483" i="11"/>
  <c r="H483" i="11"/>
  <c r="G483" i="11"/>
  <c r="M483" i="11" s="1"/>
  <c r="F483" i="11"/>
  <c r="N483" i="11" s="1"/>
  <c r="E483" i="11"/>
  <c r="I482" i="11"/>
  <c r="H482" i="11"/>
  <c r="G482" i="11"/>
  <c r="M482" i="11" s="1"/>
  <c r="F482" i="11"/>
  <c r="N482" i="11" s="1"/>
  <c r="E482" i="11"/>
  <c r="I481" i="11"/>
  <c r="H481" i="11"/>
  <c r="G481" i="11"/>
  <c r="M481" i="11" s="1"/>
  <c r="F481" i="11"/>
  <c r="N481" i="11" s="1"/>
  <c r="E481" i="11"/>
  <c r="I480" i="11"/>
  <c r="H480" i="11"/>
  <c r="G480" i="11"/>
  <c r="M480" i="11" s="1"/>
  <c r="F480" i="11"/>
  <c r="N480" i="11" s="1"/>
  <c r="E480" i="11"/>
  <c r="I479" i="11"/>
  <c r="H479" i="11"/>
  <c r="G479" i="11"/>
  <c r="M479" i="11" s="1"/>
  <c r="F479" i="11"/>
  <c r="N479" i="11" s="1"/>
  <c r="E479" i="11"/>
  <c r="I478" i="11"/>
  <c r="H478" i="11"/>
  <c r="G478" i="11"/>
  <c r="M478" i="11" s="1"/>
  <c r="F478" i="11"/>
  <c r="N478" i="11" s="1"/>
  <c r="E478" i="11"/>
  <c r="I477" i="11"/>
  <c r="H477" i="11"/>
  <c r="G477" i="11"/>
  <c r="M477" i="11" s="1"/>
  <c r="F477" i="11"/>
  <c r="N477" i="11" s="1"/>
  <c r="E477" i="11"/>
  <c r="I476" i="11"/>
  <c r="H476" i="11"/>
  <c r="G476" i="11"/>
  <c r="M476" i="11" s="1"/>
  <c r="F476" i="11"/>
  <c r="N476" i="11" s="1"/>
  <c r="E476" i="11"/>
  <c r="I475" i="11"/>
  <c r="H475" i="11"/>
  <c r="G475" i="11"/>
  <c r="M475" i="11" s="1"/>
  <c r="F475" i="11"/>
  <c r="N475" i="11" s="1"/>
  <c r="E475" i="11"/>
  <c r="I474" i="11"/>
  <c r="H474" i="11"/>
  <c r="G474" i="11"/>
  <c r="M474" i="11" s="1"/>
  <c r="F474" i="11"/>
  <c r="N474" i="11" s="1"/>
  <c r="E474" i="11"/>
  <c r="I473" i="11"/>
  <c r="H473" i="11"/>
  <c r="G473" i="11"/>
  <c r="M473" i="11" s="1"/>
  <c r="F473" i="11"/>
  <c r="N473" i="11" s="1"/>
  <c r="E473" i="11"/>
  <c r="I472" i="11"/>
  <c r="H472" i="11"/>
  <c r="G472" i="11"/>
  <c r="M472" i="11" s="1"/>
  <c r="F472" i="11"/>
  <c r="N472" i="11" s="1"/>
  <c r="E472" i="11"/>
  <c r="I471" i="11"/>
  <c r="H471" i="11"/>
  <c r="G471" i="11"/>
  <c r="M471" i="11" s="1"/>
  <c r="F471" i="11"/>
  <c r="N471" i="11" s="1"/>
  <c r="E471" i="11"/>
  <c r="I470" i="11"/>
  <c r="H470" i="11"/>
  <c r="G470" i="11"/>
  <c r="M470" i="11" s="1"/>
  <c r="F470" i="11"/>
  <c r="N470" i="11" s="1"/>
  <c r="E470" i="11"/>
  <c r="I469" i="11"/>
  <c r="H469" i="11"/>
  <c r="G469" i="11"/>
  <c r="M469" i="11" s="1"/>
  <c r="F469" i="11"/>
  <c r="N469" i="11" s="1"/>
  <c r="E469" i="11"/>
  <c r="I468" i="11"/>
  <c r="H468" i="11"/>
  <c r="G468" i="11"/>
  <c r="M468" i="11" s="1"/>
  <c r="F468" i="11"/>
  <c r="N468" i="11" s="1"/>
  <c r="E468" i="11"/>
  <c r="I467" i="11"/>
  <c r="H467" i="11"/>
  <c r="G467" i="11"/>
  <c r="M467" i="11" s="1"/>
  <c r="F467" i="11"/>
  <c r="N467" i="11" s="1"/>
  <c r="E467" i="11"/>
  <c r="I466" i="11"/>
  <c r="H466" i="11"/>
  <c r="G466" i="11"/>
  <c r="M466" i="11" s="1"/>
  <c r="F466" i="11"/>
  <c r="N466" i="11" s="1"/>
  <c r="E466" i="11"/>
  <c r="I465" i="11"/>
  <c r="H465" i="11"/>
  <c r="G465" i="11"/>
  <c r="M465" i="11" s="1"/>
  <c r="F465" i="11"/>
  <c r="N465" i="11" s="1"/>
  <c r="E465" i="11"/>
  <c r="I464" i="11"/>
  <c r="H464" i="11"/>
  <c r="G464" i="11"/>
  <c r="M464" i="11" s="1"/>
  <c r="F464" i="11"/>
  <c r="N464" i="11" s="1"/>
  <c r="E464" i="11"/>
  <c r="I463" i="11"/>
  <c r="H463" i="11"/>
  <c r="G463" i="11"/>
  <c r="M463" i="11" s="1"/>
  <c r="F463" i="11"/>
  <c r="N463" i="11" s="1"/>
  <c r="E463" i="11"/>
  <c r="I462" i="11"/>
  <c r="H462" i="11"/>
  <c r="G462" i="11"/>
  <c r="M462" i="11" s="1"/>
  <c r="F462" i="11"/>
  <c r="N462" i="11" s="1"/>
  <c r="E462" i="11"/>
  <c r="I461" i="11"/>
  <c r="H461" i="11"/>
  <c r="G461" i="11"/>
  <c r="M461" i="11" s="1"/>
  <c r="F461" i="11"/>
  <c r="N461" i="11" s="1"/>
  <c r="E461" i="11"/>
  <c r="I460" i="11"/>
  <c r="H460" i="11"/>
  <c r="G460" i="11"/>
  <c r="M460" i="11" s="1"/>
  <c r="F460" i="11"/>
  <c r="N460" i="11" s="1"/>
  <c r="E460" i="11"/>
  <c r="I459" i="11"/>
  <c r="H459" i="11"/>
  <c r="G459" i="11"/>
  <c r="M459" i="11" s="1"/>
  <c r="F459" i="11"/>
  <c r="N459" i="11" s="1"/>
  <c r="E459" i="11"/>
  <c r="I458" i="11"/>
  <c r="H458" i="11"/>
  <c r="G458" i="11"/>
  <c r="M458" i="11" s="1"/>
  <c r="F458" i="11"/>
  <c r="N458" i="11" s="1"/>
  <c r="E458" i="11"/>
  <c r="I457" i="11"/>
  <c r="H457" i="11"/>
  <c r="G457" i="11"/>
  <c r="M457" i="11" s="1"/>
  <c r="F457" i="11"/>
  <c r="N457" i="11" s="1"/>
  <c r="E457" i="11"/>
  <c r="I456" i="11"/>
  <c r="H456" i="11"/>
  <c r="G456" i="11"/>
  <c r="M456" i="11" s="1"/>
  <c r="F456" i="11"/>
  <c r="N456" i="11" s="1"/>
  <c r="E456" i="11"/>
  <c r="I455" i="11"/>
  <c r="H455" i="11"/>
  <c r="G455" i="11"/>
  <c r="M455" i="11" s="1"/>
  <c r="F455" i="11"/>
  <c r="N455" i="11" s="1"/>
  <c r="E455" i="11"/>
  <c r="I454" i="11"/>
  <c r="H454" i="11"/>
  <c r="G454" i="11"/>
  <c r="M454" i="11" s="1"/>
  <c r="F454" i="11"/>
  <c r="N454" i="11" s="1"/>
  <c r="E454" i="11"/>
  <c r="I453" i="11"/>
  <c r="H453" i="11"/>
  <c r="G453" i="11"/>
  <c r="M453" i="11" s="1"/>
  <c r="F453" i="11"/>
  <c r="N453" i="11" s="1"/>
  <c r="E453" i="11"/>
  <c r="I452" i="11"/>
  <c r="H452" i="11"/>
  <c r="G452" i="11"/>
  <c r="M452" i="11" s="1"/>
  <c r="F452" i="11"/>
  <c r="N452" i="11" s="1"/>
  <c r="E452" i="11"/>
  <c r="I451" i="11"/>
  <c r="H451" i="11"/>
  <c r="G451" i="11"/>
  <c r="M451" i="11" s="1"/>
  <c r="F451" i="11"/>
  <c r="N451" i="11" s="1"/>
  <c r="E451" i="11"/>
  <c r="I450" i="11"/>
  <c r="H450" i="11"/>
  <c r="G450" i="11"/>
  <c r="M450" i="11" s="1"/>
  <c r="F450" i="11"/>
  <c r="N450" i="11" s="1"/>
  <c r="E450" i="11"/>
  <c r="I449" i="11"/>
  <c r="H449" i="11"/>
  <c r="G449" i="11"/>
  <c r="M449" i="11" s="1"/>
  <c r="F449" i="11"/>
  <c r="N449" i="11" s="1"/>
  <c r="E449" i="11"/>
  <c r="I448" i="11"/>
  <c r="H448" i="11"/>
  <c r="G448" i="11"/>
  <c r="M448" i="11" s="1"/>
  <c r="F448" i="11"/>
  <c r="N448" i="11" s="1"/>
  <c r="E448" i="11"/>
  <c r="I447" i="11"/>
  <c r="H447" i="11"/>
  <c r="G447" i="11"/>
  <c r="M447" i="11" s="1"/>
  <c r="F447" i="11"/>
  <c r="N447" i="11" s="1"/>
  <c r="E447" i="11"/>
  <c r="I446" i="11"/>
  <c r="H446" i="11"/>
  <c r="G446" i="11"/>
  <c r="M446" i="11" s="1"/>
  <c r="F446" i="11"/>
  <c r="N446" i="11" s="1"/>
  <c r="E446" i="11"/>
  <c r="I445" i="11"/>
  <c r="H445" i="11"/>
  <c r="G445" i="11"/>
  <c r="M445" i="11" s="1"/>
  <c r="F445" i="11"/>
  <c r="N445" i="11" s="1"/>
  <c r="E445" i="11"/>
  <c r="I444" i="11"/>
  <c r="H444" i="11"/>
  <c r="G444" i="11"/>
  <c r="M444" i="11" s="1"/>
  <c r="F444" i="11"/>
  <c r="N444" i="11" s="1"/>
  <c r="E444" i="11"/>
  <c r="I443" i="11"/>
  <c r="H443" i="11"/>
  <c r="G443" i="11"/>
  <c r="M443" i="11" s="1"/>
  <c r="F443" i="11"/>
  <c r="N443" i="11" s="1"/>
  <c r="E443" i="11"/>
  <c r="I442" i="11"/>
  <c r="H442" i="11"/>
  <c r="G442" i="11"/>
  <c r="M442" i="11" s="1"/>
  <c r="F442" i="11"/>
  <c r="N442" i="11" s="1"/>
  <c r="E442" i="11"/>
  <c r="I441" i="11"/>
  <c r="H441" i="11"/>
  <c r="G441" i="11"/>
  <c r="M441" i="11" s="1"/>
  <c r="F441" i="11"/>
  <c r="N441" i="11" s="1"/>
  <c r="E441" i="11"/>
  <c r="I440" i="11"/>
  <c r="H440" i="11"/>
  <c r="G440" i="11"/>
  <c r="M440" i="11" s="1"/>
  <c r="F440" i="11"/>
  <c r="N440" i="11" s="1"/>
  <c r="E440" i="11"/>
  <c r="I439" i="11"/>
  <c r="H439" i="11"/>
  <c r="G439" i="11"/>
  <c r="M439" i="11" s="1"/>
  <c r="F439" i="11"/>
  <c r="N439" i="11" s="1"/>
  <c r="E439" i="11"/>
  <c r="I438" i="11"/>
  <c r="H438" i="11"/>
  <c r="G438" i="11"/>
  <c r="M438" i="11" s="1"/>
  <c r="F438" i="11"/>
  <c r="N438" i="11" s="1"/>
  <c r="E438" i="11"/>
  <c r="I437" i="11"/>
  <c r="H437" i="11"/>
  <c r="G437" i="11"/>
  <c r="M437" i="11" s="1"/>
  <c r="F437" i="11"/>
  <c r="N437" i="11" s="1"/>
  <c r="E437" i="11"/>
  <c r="I436" i="11"/>
  <c r="H436" i="11"/>
  <c r="G436" i="11"/>
  <c r="M436" i="11" s="1"/>
  <c r="F436" i="11"/>
  <c r="N436" i="11" s="1"/>
  <c r="E436" i="11"/>
  <c r="I435" i="11"/>
  <c r="H435" i="11"/>
  <c r="G435" i="11"/>
  <c r="M435" i="11" s="1"/>
  <c r="F435" i="11"/>
  <c r="N435" i="11" s="1"/>
  <c r="E435" i="11"/>
  <c r="I434" i="11"/>
  <c r="H434" i="11"/>
  <c r="G434" i="11"/>
  <c r="M434" i="11" s="1"/>
  <c r="F434" i="11"/>
  <c r="N434" i="11" s="1"/>
  <c r="E434" i="11"/>
  <c r="I433" i="11"/>
  <c r="H433" i="11"/>
  <c r="G433" i="11"/>
  <c r="M433" i="11" s="1"/>
  <c r="F433" i="11"/>
  <c r="N433" i="11" s="1"/>
  <c r="E433" i="11"/>
  <c r="I432" i="11"/>
  <c r="H432" i="11"/>
  <c r="G432" i="11"/>
  <c r="M432" i="11" s="1"/>
  <c r="F432" i="11"/>
  <c r="N432" i="11" s="1"/>
  <c r="E432" i="11"/>
  <c r="I431" i="11"/>
  <c r="H431" i="11"/>
  <c r="G431" i="11"/>
  <c r="M431" i="11" s="1"/>
  <c r="F431" i="11"/>
  <c r="N431" i="11" s="1"/>
  <c r="E431" i="11"/>
  <c r="I430" i="11"/>
  <c r="H430" i="11"/>
  <c r="G430" i="11"/>
  <c r="M430" i="11" s="1"/>
  <c r="F430" i="11"/>
  <c r="N430" i="11" s="1"/>
  <c r="E430" i="11"/>
  <c r="I429" i="11"/>
  <c r="H429" i="11"/>
  <c r="G429" i="11"/>
  <c r="M429" i="11" s="1"/>
  <c r="F429" i="11"/>
  <c r="N429" i="11" s="1"/>
  <c r="E429" i="11"/>
  <c r="I428" i="11"/>
  <c r="H428" i="11"/>
  <c r="G428" i="11"/>
  <c r="M428" i="11" s="1"/>
  <c r="F428" i="11"/>
  <c r="N428" i="11" s="1"/>
  <c r="E428" i="11"/>
  <c r="I427" i="11"/>
  <c r="H427" i="11"/>
  <c r="G427" i="11"/>
  <c r="M427" i="11" s="1"/>
  <c r="F427" i="11"/>
  <c r="N427" i="11" s="1"/>
  <c r="E427" i="11"/>
  <c r="I426" i="11"/>
  <c r="H426" i="11"/>
  <c r="G426" i="11"/>
  <c r="M426" i="11" s="1"/>
  <c r="F426" i="11"/>
  <c r="N426" i="11" s="1"/>
  <c r="E426" i="11"/>
  <c r="I425" i="11"/>
  <c r="H425" i="11"/>
  <c r="G425" i="11"/>
  <c r="M425" i="11" s="1"/>
  <c r="F425" i="11"/>
  <c r="N425" i="11" s="1"/>
  <c r="E425" i="11"/>
  <c r="I424" i="11"/>
  <c r="H424" i="11"/>
  <c r="G424" i="11"/>
  <c r="M424" i="11" s="1"/>
  <c r="F424" i="11"/>
  <c r="N424" i="11" s="1"/>
  <c r="E424" i="11"/>
  <c r="I423" i="11"/>
  <c r="H423" i="11"/>
  <c r="G423" i="11"/>
  <c r="M423" i="11" s="1"/>
  <c r="F423" i="11"/>
  <c r="N423" i="11" s="1"/>
  <c r="E423" i="11"/>
  <c r="I422" i="11"/>
  <c r="H422" i="11"/>
  <c r="G422" i="11"/>
  <c r="M422" i="11" s="1"/>
  <c r="F422" i="11"/>
  <c r="N422" i="11" s="1"/>
  <c r="E422" i="11"/>
  <c r="I421" i="11"/>
  <c r="H421" i="11"/>
  <c r="G421" i="11"/>
  <c r="M421" i="11" s="1"/>
  <c r="F421" i="11"/>
  <c r="N421" i="11" s="1"/>
  <c r="E421" i="11"/>
  <c r="I420" i="11"/>
  <c r="H420" i="11"/>
  <c r="G420" i="11"/>
  <c r="M420" i="11" s="1"/>
  <c r="F420" i="11"/>
  <c r="N420" i="11" s="1"/>
  <c r="E420" i="11"/>
  <c r="I419" i="11"/>
  <c r="H419" i="11"/>
  <c r="G419" i="11"/>
  <c r="M419" i="11" s="1"/>
  <c r="F419" i="11"/>
  <c r="N419" i="11" s="1"/>
  <c r="E419" i="11"/>
  <c r="I418" i="11"/>
  <c r="H418" i="11"/>
  <c r="G418" i="11"/>
  <c r="M418" i="11" s="1"/>
  <c r="F418" i="11"/>
  <c r="N418" i="11" s="1"/>
  <c r="E418" i="11"/>
  <c r="I417" i="11"/>
  <c r="H417" i="11"/>
  <c r="G417" i="11"/>
  <c r="M417" i="11" s="1"/>
  <c r="F417" i="11"/>
  <c r="N417" i="11" s="1"/>
  <c r="E417" i="11"/>
  <c r="I416" i="11"/>
  <c r="H416" i="11"/>
  <c r="G416" i="11"/>
  <c r="M416" i="11" s="1"/>
  <c r="F416" i="11"/>
  <c r="N416" i="11" s="1"/>
  <c r="E416" i="11"/>
  <c r="I415" i="11"/>
  <c r="H415" i="11"/>
  <c r="G415" i="11"/>
  <c r="M415" i="11" s="1"/>
  <c r="F415" i="11"/>
  <c r="N415" i="11" s="1"/>
  <c r="E415" i="11"/>
  <c r="I414" i="11"/>
  <c r="H414" i="11"/>
  <c r="G414" i="11"/>
  <c r="M414" i="11" s="1"/>
  <c r="F414" i="11"/>
  <c r="N414" i="11" s="1"/>
  <c r="E414" i="11"/>
  <c r="I413" i="11"/>
  <c r="H413" i="11"/>
  <c r="G413" i="11"/>
  <c r="M413" i="11" s="1"/>
  <c r="F413" i="11"/>
  <c r="N413" i="11" s="1"/>
  <c r="E413" i="11"/>
  <c r="I412" i="11"/>
  <c r="H412" i="11"/>
  <c r="G412" i="11"/>
  <c r="M412" i="11" s="1"/>
  <c r="F412" i="11"/>
  <c r="N412" i="11" s="1"/>
  <c r="E412" i="11"/>
  <c r="I411" i="11"/>
  <c r="H411" i="11"/>
  <c r="G411" i="11"/>
  <c r="M411" i="11" s="1"/>
  <c r="F411" i="11"/>
  <c r="N411" i="11" s="1"/>
  <c r="E411" i="11"/>
  <c r="I410" i="11"/>
  <c r="H410" i="11"/>
  <c r="G410" i="11"/>
  <c r="M410" i="11" s="1"/>
  <c r="F410" i="11"/>
  <c r="N410" i="11" s="1"/>
  <c r="E410" i="11"/>
  <c r="I409" i="11"/>
  <c r="H409" i="11"/>
  <c r="G409" i="11"/>
  <c r="M409" i="11" s="1"/>
  <c r="F409" i="11"/>
  <c r="N409" i="11" s="1"/>
  <c r="E409" i="11"/>
  <c r="I408" i="11"/>
  <c r="H408" i="11"/>
  <c r="G408" i="11"/>
  <c r="M408" i="11" s="1"/>
  <c r="F408" i="11"/>
  <c r="N408" i="11" s="1"/>
  <c r="E408" i="11"/>
  <c r="I407" i="11"/>
  <c r="H407" i="11"/>
  <c r="G407" i="11"/>
  <c r="M407" i="11" s="1"/>
  <c r="F407" i="11"/>
  <c r="N407" i="11" s="1"/>
  <c r="E407" i="11"/>
  <c r="I406" i="11"/>
  <c r="H406" i="11"/>
  <c r="G406" i="11"/>
  <c r="M406" i="11" s="1"/>
  <c r="F406" i="11"/>
  <c r="N406" i="11" s="1"/>
  <c r="E406" i="11"/>
  <c r="I405" i="11"/>
  <c r="H405" i="11"/>
  <c r="G405" i="11"/>
  <c r="M405" i="11" s="1"/>
  <c r="F405" i="11"/>
  <c r="N405" i="11" s="1"/>
  <c r="E405" i="11"/>
  <c r="I404" i="11"/>
  <c r="H404" i="11"/>
  <c r="G404" i="11"/>
  <c r="M404" i="11" s="1"/>
  <c r="F404" i="11"/>
  <c r="N404" i="11" s="1"/>
  <c r="E404" i="11"/>
  <c r="I403" i="11"/>
  <c r="H403" i="11"/>
  <c r="G403" i="11"/>
  <c r="M403" i="11" s="1"/>
  <c r="F403" i="11"/>
  <c r="N403" i="11" s="1"/>
  <c r="E403" i="11"/>
  <c r="I402" i="11"/>
  <c r="H402" i="11"/>
  <c r="G402" i="11"/>
  <c r="M402" i="11" s="1"/>
  <c r="F402" i="11"/>
  <c r="N402" i="11" s="1"/>
  <c r="E402" i="11"/>
  <c r="I401" i="11"/>
  <c r="H401" i="11"/>
  <c r="G401" i="11"/>
  <c r="M401" i="11" s="1"/>
  <c r="F401" i="11"/>
  <c r="N401" i="11" s="1"/>
  <c r="E401" i="11"/>
  <c r="I400" i="11"/>
  <c r="H400" i="11"/>
  <c r="G400" i="11"/>
  <c r="M400" i="11" s="1"/>
  <c r="F400" i="11"/>
  <c r="N400" i="11" s="1"/>
  <c r="E400" i="11"/>
  <c r="I399" i="11"/>
  <c r="H399" i="11"/>
  <c r="G399" i="11"/>
  <c r="M399" i="11" s="1"/>
  <c r="F399" i="11"/>
  <c r="N399" i="11" s="1"/>
  <c r="E399" i="11"/>
  <c r="I398" i="11"/>
  <c r="H398" i="11"/>
  <c r="G398" i="11"/>
  <c r="M398" i="11" s="1"/>
  <c r="F398" i="11"/>
  <c r="N398" i="11" s="1"/>
  <c r="E398" i="11"/>
  <c r="I397" i="11"/>
  <c r="H397" i="11"/>
  <c r="G397" i="11"/>
  <c r="M397" i="11" s="1"/>
  <c r="F397" i="11"/>
  <c r="N397" i="11" s="1"/>
  <c r="E397" i="11"/>
  <c r="I396" i="11"/>
  <c r="H396" i="11"/>
  <c r="G396" i="11"/>
  <c r="M396" i="11" s="1"/>
  <c r="F396" i="11"/>
  <c r="N396" i="11" s="1"/>
  <c r="E396" i="11"/>
  <c r="I395" i="11"/>
  <c r="H395" i="11"/>
  <c r="G395" i="11"/>
  <c r="M395" i="11" s="1"/>
  <c r="F395" i="11"/>
  <c r="N395" i="11" s="1"/>
  <c r="E395" i="11"/>
  <c r="I394" i="11"/>
  <c r="H394" i="11"/>
  <c r="G394" i="11"/>
  <c r="M394" i="11" s="1"/>
  <c r="F394" i="11"/>
  <c r="N394" i="11" s="1"/>
  <c r="E394" i="11"/>
  <c r="I393" i="11"/>
  <c r="H393" i="11"/>
  <c r="G393" i="11"/>
  <c r="M393" i="11" s="1"/>
  <c r="F393" i="11"/>
  <c r="N393" i="11" s="1"/>
  <c r="E393" i="11"/>
  <c r="I392" i="11"/>
  <c r="H392" i="11"/>
  <c r="G392" i="11"/>
  <c r="M392" i="11" s="1"/>
  <c r="F392" i="11"/>
  <c r="N392" i="11" s="1"/>
  <c r="E392" i="11"/>
  <c r="I391" i="11"/>
  <c r="H391" i="11"/>
  <c r="G391" i="11"/>
  <c r="M391" i="11" s="1"/>
  <c r="F391" i="11"/>
  <c r="N391" i="11" s="1"/>
  <c r="E391" i="11"/>
  <c r="I390" i="11"/>
  <c r="H390" i="11"/>
  <c r="G390" i="11"/>
  <c r="M390" i="11" s="1"/>
  <c r="F390" i="11"/>
  <c r="N390" i="11" s="1"/>
  <c r="E390" i="11"/>
  <c r="I389" i="11"/>
  <c r="H389" i="11"/>
  <c r="G389" i="11"/>
  <c r="M389" i="11" s="1"/>
  <c r="F389" i="11"/>
  <c r="N389" i="11" s="1"/>
  <c r="E389" i="11"/>
  <c r="I388" i="11"/>
  <c r="H388" i="11"/>
  <c r="G388" i="11"/>
  <c r="M388" i="11" s="1"/>
  <c r="F388" i="11"/>
  <c r="N388" i="11" s="1"/>
  <c r="E388" i="11"/>
  <c r="I387" i="11"/>
  <c r="H387" i="11"/>
  <c r="G387" i="11"/>
  <c r="M387" i="11" s="1"/>
  <c r="F387" i="11"/>
  <c r="N387" i="11" s="1"/>
  <c r="E387" i="11"/>
  <c r="I386" i="11"/>
  <c r="H386" i="11"/>
  <c r="G386" i="11"/>
  <c r="M386" i="11" s="1"/>
  <c r="F386" i="11"/>
  <c r="N386" i="11" s="1"/>
  <c r="E386" i="11"/>
  <c r="I385" i="11"/>
  <c r="H385" i="11"/>
  <c r="G385" i="11"/>
  <c r="M385" i="11" s="1"/>
  <c r="F385" i="11"/>
  <c r="N385" i="11" s="1"/>
  <c r="E385" i="11"/>
  <c r="I384" i="11"/>
  <c r="H384" i="11"/>
  <c r="G384" i="11"/>
  <c r="M384" i="11" s="1"/>
  <c r="F384" i="11"/>
  <c r="N384" i="11" s="1"/>
  <c r="E384" i="11"/>
  <c r="I383" i="11"/>
  <c r="H383" i="11"/>
  <c r="G383" i="11"/>
  <c r="M383" i="11" s="1"/>
  <c r="F383" i="11"/>
  <c r="N383" i="11" s="1"/>
  <c r="E383" i="11"/>
  <c r="I382" i="11"/>
  <c r="H382" i="11"/>
  <c r="G382" i="11"/>
  <c r="M382" i="11" s="1"/>
  <c r="F382" i="11"/>
  <c r="N382" i="11" s="1"/>
  <c r="E382" i="11"/>
  <c r="I381" i="11"/>
  <c r="H381" i="11"/>
  <c r="G381" i="11"/>
  <c r="M381" i="11" s="1"/>
  <c r="F381" i="11"/>
  <c r="N381" i="11" s="1"/>
  <c r="E381" i="11"/>
  <c r="I380" i="11"/>
  <c r="H380" i="11"/>
  <c r="G380" i="11"/>
  <c r="M380" i="11" s="1"/>
  <c r="F380" i="11"/>
  <c r="N380" i="11" s="1"/>
  <c r="E380" i="11"/>
  <c r="I379" i="11"/>
  <c r="H379" i="11"/>
  <c r="G379" i="11"/>
  <c r="M379" i="11" s="1"/>
  <c r="F379" i="11"/>
  <c r="N379" i="11" s="1"/>
  <c r="E379" i="11"/>
  <c r="I378" i="11"/>
  <c r="H378" i="11"/>
  <c r="G378" i="11"/>
  <c r="M378" i="11" s="1"/>
  <c r="F378" i="11"/>
  <c r="N378" i="11" s="1"/>
  <c r="E378" i="11"/>
  <c r="I377" i="11"/>
  <c r="H377" i="11"/>
  <c r="G377" i="11"/>
  <c r="M377" i="11" s="1"/>
  <c r="F377" i="11"/>
  <c r="N377" i="11" s="1"/>
  <c r="E377" i="11"/>
  <c r="I376" i="11"/>
  <c r="H376" i="11"/>
  <c r="G376" i="11"/>
  <c r="M376" i="11" s="1"/>
  <c r="F376" i="11"/>
  <c r="N376" i="11" s="1"/>
  <c r="E376" i="11"/>
  <c r="I375" i="11"/>
  <c r="H375" i="11"/>
  <c r="G375" i="11"/>
  <c r="M375" i="11" s="1"/>
  <c r="F375" i="11"/>
  <c r="N375" i="11" s="1"/>
  <c r="E375" i="11"/>
  <c r="I374" i="11"/>
  <c r="H374" i="11"/>
  <c r="G374" i="11"/>
  <c r="M374" i="11" s="1"/>
  <c r="F374" i="11"/>
  <c r="N374" i="11" s="1"/>
  <c r="E374" i="11"/>
  <c r="I373" i="11"/>
  <c r="H373" i="11"/>
  <c r="G373" i="11"/>
  <c r="M373" i="11" s="1"/>
  <c r="F373" i="11"/>
  <c r="N373" i="11" s="1"/>
  <c r="E373" i="11"/>
  <c r="I372" i="11"/>
  <c r="H372" i="11"/>
  <c r="G372" i="11"/>
  <c r="M372" i="11" s="1"/>
  <c r="F372" i="11"/>
  <c r="N372" i="11" s="1"/>
  <c r="E372" i="11"/>
  <c r="I371" i="11"/>
  <c r="H371" i="11"/>
  <c r="G371" i="11"/>
  <c r="M371" i="11" s="1"/>
  <c r="F371" i="11"/>
  <c r="N371" i="11" s="1"/>
  <c r="E371" i="11"/>
  <c r="I370" i="11"/>
  <c r="H370" i="11"/>
  <c r="G370" i="11"/>
  <c r="M370" i="11" s="1"/>
  <c r="F370" i="11"/>
  <c r="N370" i="11" s="1"/>
  <c r="E370" i="11"/>
  <c r="I369" i="11"/>
  <c r="H369" i="11"/>
  <c r="G369" i="11"/>
  <c r="M369" i="11" s="1"/>
  <c r="F369" i="11"/>
  <c r="N369" i="11" s="1"/>
  <c r="E369" i="11"/>
  <c r="I368" i="11"/>
  <c r="H368" i="11"/>
  <c r="G368" i="11"/>
  <c r="M368" i="11" s="1"/>
  <c r="F368" i="11"/>
  <c r="N368" i="11" s="1"/>
  <c r="E368" i="11"/>
  <c r="I367" i="11"/>
  <c r="H367" i="11"/>
  <c r="G367" i="11"/>
  <c r="M367" i="11" s="1"/>
  <c r="F367" i="11"/>
  <c r="N367" i="11" s="1"/>
  <c r="E367" i="11"/>
  <c r="I366" i="11"/>
  <c r="H366" i="11"/>
  <c r="G366" i="11"/>
  <c r="M366" i="11" s="1"/>
  <c r="F366" i="11"/>
  <c r="N366" i="11" s="1"/>
  <c r="E366" i="11"/>
  <c r="I365" i="11"/>
  <c r="H365" i="11"/>
  <c r="G365" i="11"/>
  <c r="M365" i="11" s="1"/>
  <c r="F365" i="11"/>
  <c r="N365" i="11" s="1"/>
  <c r="E365" i="11"/>
  <c r="I364" i="11"/>
  <c r="H364" i="11"/>
  <c r="G364" i="11"/>
  <c r="M364" i="11" s="1"/>
  <c r="F364" i="11"/>
  <c r="N364" i="11" s="1"/>
  <c r="E364" i="11"/>
  <c r="I363" i="11"/>
  <c r="H363" i="11"/>
  <c r="G363" i="11"/>
  <c r="M363" i="11" s="1"/>
  <c r="F363" i="11"/>
  <c r="N363" i="11" s="1"/>
  <c r="E363" i="11"/>
  <c r="I362" i="11"/>
  <c r="H362" i="11"/>
  <c r="G362" i="11"/>
  <c r="M362" i="11" s="1"/>
  <c r="F362" i="11"/>
  <c r="N362" i="11" s="1"/>
  <c r="E362" i="11"/>
  <c r="I361" i="11"/>
  <c r="H361" i="11"/>
  <c r="G361" i="11"/>
  <c r="M361" i="11" s="1"/>
  <c r="F361" i="11"/>
  <c r="N361" i="11" s="1"/>
  <c r="E361" i="11"/>
  <c r="I360" i="11"/>
  <c r="H360" i="11"/>
  <c r="G360" i="11"/>
  <c r="M360" i="11" s="1"/>
  <c r="F360" i="11"/>
  <c r="N360" i="11" s="1"/>
  <c r="E360" i="11"/>
  <c r="I359" i="11"/>
  <c r="H359" i="11"/>
  <c r="G359" i="11"/>
  <c r="M359" i="11" s="1"/>
  <c r="F359" i="11"/>
  <c r="N359" i="11" s="1"/>
  <c r="E359" i="11"/>
  <c r="I358" i="11"/>
  <c r="H358" i="11"/>
  <c r="G358" i="11"/>
  <c r="M358" i="11" s="1"/>
  <c r="F358" i="11"/>
  <c r="N358" i="11" s="1"/>
  <c r="E358" i="11"/>
  <c r="I357" i="11"/>
  <c r="H357" i="11"/>
  <c r="G357" i="11"/>
  <c r="M357" i="11" s="1"/>
  <c r="F357" i="11"/>
  <c r="N357" i="11" s="1"/>
  <c r="E357" i="11"/>
  <c r="I356" i="11"/>
  <c r="H356" i="11"/>
  <c r="G356" i="11"/>
  <c r="M356" i="11" s="1"/>
  <c r="F356" i="11"/>
  <c r="N356" i="11" s="1"/>
  <c r="E356" i="11"/>
  <c r="I355" i="11"/>
  <c r="H355" i="11"/>
  <c r="G355" i="11"/>
  <c r="M355" i="11" s="1"/>
  <c r="F355" i="11"/>
  <c r="N355" i="11" s="1"/>
  <c r="E355" i="11"/>
  <c r="I354" i="11"/>
  <c r="H354" i="11"/>
  <c r="G354" i="11"/>
  <c r="M354" i="11" s="1"/>
  <c r="F354" i="11"/>
  <c r="N354" i="11" s="1"/>
  <c r="E354" i="11"/>
  <c r="I353" i="11"/>
  <c r="H353" i="11"/>
  <c r="G353" i="11"/>
  <c r="M353" i="11" s="1"/>
  <c r="F353" i="11"/>
  <c r="N353" i="11" s="1"/>
  <c r="E353" i="11"/>
  <c r="I352" i="11"/>
  <c r="H352" i="11"/>
  <c r="G352" i="11"/>
  <c r="M352" i="11" s="1"/>
  <c r="F352" i="11"/>
  <c r="N352" i="11" s="1"/>
  <c r="E352" i="11"/>
  <c r="I351" i="11"/>
  <c r="H351" i="11"/>
  <c r="G351" i="11"/>
  <c r="M351" i="11" s="1"/>
  <c r="F351" i="11"/>
  <c r="N351" i="11" s="1"/>
  <c r="E351" i="11"/>
  <c r="I350" i="11"/>
  <c r="H350" i="11"/>
  <c r="G350" i="11"/>
  <c r="M350" i="11" s="1"/>
  <c r="F350" i="11"/>
  <c r="N350" i="11" s="1"/>
  <c r="E350" i="11"/>
  <c r="I349" i="11"/>
  <c r="H349" i="11"/>
  <c r="G349" i="11"/>
  <c r="M349" i="11" s="1"/>
  <c r="F349" i="11"/>
  <c r="N349" i="11" s="1"/>
  <c r="E349" i="11"/>
  <c r="I348" i="11"/>
  <c r="H348" i="11"/>
  <c r="G348" i="11"/>
  <c r="M348" i="11" s="1"/>
  <c r="F348" i="11"/>
  <c r="N348" i="11" s="1"/>
  <c r="E348" i="11"/>
  <c r="I347" i="11"/>
  <c r="H347" i="11"/>
  <c r="G347" i="11"/>
  <c r="M347" i="11" s="1"/>
  <c r="F347" i="11"/>
  <c r="N347" i="11" s="1"/>
  <c r="E347" i="11"/>
  <c r="I346" i="11"/>
  <c r="H346" i="11"/>
  <c r="G346" i="11"/>
  <c r="M346" i="11" s="1"/>
  <c r="F346" i="11"/>
  <c r="N346" i="11" s="1"/>
  <c r="E346" i="11"/>
  <c r="I345" i="11"/>
  <c r="H345" i="11"/>
  <c r="G345" i="11"/>
  <c r="M345" i="11" s="1"/>
  <c r="F345" i="11"/>
  <c r="N345" i="11" s="1"/>
  <c r="E345" i="11"/>
  <c r="I344" i="11"/>
  <c r="H344" i="11"/>
  <c r="G344" i="11"/>
  <c r="M344" i="11" s="1"/>
  <c r="F344" i="11"/>
  <c r="N344" i="11" s="1"/>
  <c r="E344" i="11"/>
  <c r="I343" i="11"/>
  <c r="H343" i="11"/>
  <c r="G343" i="11"/>
  <c r="M343" i="11" s="1"/>
  <c r="F343" i="11"/>
  <c r="N343" i="11" s="1"/>
  <c r="E343" i="11"/>
  <c r="I342" i="11"/>
  <c r="H342" i="11"/>
  <c r="G342" i="11"/>
  <c r="M342" i="11" s="1"/>
  <c r="F342" i="11"/>
  <c r="N342" i="11" s="1"/>
  <c r="E342" i="11"/>
  <c r="I341" i="11"/>
  <c r="H341" i="11"/>
  <c r="G341" i="11"/>
  <c r="M341" i="11" s="1"/>
  <c r="F341" i="11"/>
  <c r="N341" i="11" s="1"/>
  <c r="E341" i="11"/>
  <c r="I340" i="11"/>
  <c r="H340" i="11"/>
  <c r="G340" i="11"/>
  <c r="M340" i="11" s="1"/>
  <c r="F340" i="11"/>
  <c r="N340" i="11" s="1"/>
  <c r="E340" i="11"/>
  <c r="I339" i="11"/>
  <c r="H339" i="11"/>
  <c r="G339" i="11"/>
  <c r="M339" i="11" s="1"/>
  <c r="F339" i="11"/>
  <c r="N339" i="11" s="1"/>
  <c r="E339" i="11"/>
  <c r="I338" i="11"/>
  <c r="H338" i="11"/>
  <c r="G338" i="11"/>
  <c r="M338" i="11" s="1"/>
  <c r="F338" i="11"/>
  <c r="N338" i="11" s="1"/>
  <c r="E338" i="11"/>
  <c r="I337" i="11"/>
  <c r="H337" i="11"/>
  <c r="G337" i="11"/>
  <c r="M337" i="11" s="1"/>
  <c r="F337" i="11"/>
  <c r="N337" i="11" s="1"/>
  <c r="E337" i="11"/>
  <c r="I336" i="11"/>
  <c r="H336" i="11"/>
  <c r="G336" i="11"/>
  <c r="M336" i="11" s="1"/>
  <c r="F336" i="11"/>
  <c r="N336" i="11" s="1"/>
  <c r="E336" i="11"/>
  <c r="I335" i="11"/>
  <c r="H335" i="11"/>
  <c r="G335" i="11"/>
  <c r="M335" i="11" s="1"/>
  <c r="F335" i="11"/>
  <c r="N335" i="11" s="1"/>
  <c r="E335" i="11"/>
  <c r="I334" i="11"/>
  <c r="H334" i="11"/>
  <c r="G334" i="11"/>
  <c r="M334" i="11" s="1"/>
  <c r="F334" i="11"/>
  <c r="N334" i="11" s="1"/>
  <c r="E334" i="11"/>
  <c r="I333" i="11"/>
  <c r="H333" i="11"/>
  <c r="G333" i="11"/>
  <c r="M333" i="11" s="1"/>
  <c r="F333" i="11"/>
  <c r="N333" i="11" s="1"/>
  <c r="E333" i="11"/>
  <c r="I332" i="11"/>
  <c r="H332" i="11"/>
  <c r="G332" i="11"/>
  <c r="M332" i="11" s="1"/>
  <c r="F332" i="11"/>
  <c r="N332" i="11" s="1"/>
  <c r="E332" i="11"/>
  <c r="I331" i="11"/>
  <c r="H331" i="11"/>
  <c r="G331" i="11"/>
  <c r="M331" i="11" s="1"/>
  <c r="F331" i="11"/>
  <c r="N331" i="11" s="1"/>
  <c r="E331" i="11"/>
  <c r="I330" i="11"/>
  <c r="H330" i="11"/>
  <c r="G330" i="11"/>
  <c r="M330" i="11" s="1"/>
  <c r="F330" i="11"/>
  <c r="N330" i="11" s="1"/>
  <c r="E330" i="11"/>
  <c r="I329" i="11"/>
  <c r="H329" i="11"/>
  <c r="G329" i="11"/>
  <c r="M329" i="11" s="1"/>
  <c r="F329" i="11"/>
  <c r="N329" i="11" s="1"/>
  <c r="E329" i="11"/>
  <c r="I328" i="11"/>
  <c r="H328" i="11"/>
  <c r="G328" i="11"/>
  <c r="M328" i="11" s="1"/>
  <c r="F328" i="11"/>
  <c r="N328" i="11" s="1"/>
  <c r="E328" i="11"/>
  <c r="I327" i="11"/>
  <c r="H327" i="11"/>
  <c r="G327" i="11"/>
  <c r="M327" i="11" s="1"/>
  <c r="F327" i="11"/>
  <c r="N327" i="11" s="1"/>
  <c r="E327" i="11"/>
  <c r="I326" i="11"/>
  <c r="H326" i="11"/>
  <c r="G326" i="11"/>
  <c r="M326" i="11" s="1"/>
  <c r="F326" i="11"/>
  <c r="N326" i="11" s="1"/>
  <c r="E326" i="11"/>
  <c r="I325" i="11"/>
  <c r="H325" i="11"/>
  <c r="G325" i="11"/>
  <c r="M325" i="11" s="1"/>
  <c r="F325" i="11"/>
  <c r="N325" i="11" s="1"/>
  <c r="E325" i="11"/>
  <c r="I324" i="11"/>
  <c r="H324" i="11"/>
  <c r="G324" i="11"/>
  <c r="M324" i="11" s="1"/>
  <c r="F324" i="11"/>
  <c r="N324" i="11" s="1"/>
  <c r="E324" i="11"/>
  <c r="I323" i="11"/>
  <c r="H323" i="11"/>
  <c r="G323" i="11"/>
  <c r="M323" i="11" s="1"/>
  <c r="F323" i="11"/>
  <c r="N323" i="11" s="1"/>
  <c r="E323" i="11"/>
  <c r="I322" i="11"/>
  <c r="H322" i="11"/>
  <c r="G322" i="11"/>
  <c r="M322" i="11" s="1"/>
  <c r="F322" i="11"/>
  <c r="N322" i="11" s="1"/>
  <c r="E322" i="11"/>
  <c r="I321" i="11"/>
  <c r="H321" i="11"/>
  <c r="G321" i="11"/>
  <c r="M321" i="11" s="1"/>
  <c r="F321" i="11"/>
  <c r="N321" i="11" s="1"/>
  <c r="E321" i="11"/>
  <c r="I320" i="11"/>
  <c r="H320" i="11"/>
  <c r="G320" i="11"/>
  <c r="M320" i="11" s="1"/>
  <c r="F320" i="11"/>
  <c r="N320" i="11" s="1"/>
  <c r="E320" i="11"/>
  <c r="I319" i="11"/>
  <c r="H319" i="11"/>
  <c r="G319" i="11"/>
  <c r="M319" i="11" s="1"/>
  <c r="F319" i="11"/>
  <c r="N319" i="11" s="1"/>
  <c r="E319" i="11"/>
  <c r="I318" i="11"/>
  <c r="H318" i="11"/>
  <c r="G318" i="11"/>
  <c r="M318" i="11" s="1"/>
  <c r="F318" i="11"/>
  <c r="N318" i="11" s="1"/>
  <c r="E318" i="11"/>
  <c r="I317" i="11"/>
  <c r="H317" i="11"/>
  <c r="G317" i="11"/>
  <c r="M317" i="11" s="1"/>
  <c r="F317" i="11"/>
  <c r="N317" i="11" s="1"/>
  <c r="E317" i="11"/>
  <c r="I316" i="11"/>
  <c r="H316" i="11"/>
  <c r="G316" i="11"/>
  <c r="M316" i="11" s="1"/>
  <c r="F316" i="11"/>
  <c r="N316" i="11" s="1"/>
  <c r="E316" i="11"/>
  <c r="I315" i="11"/>
  <c r="H315" i="11"/>
  <c r="G315" i="11"/>
  <c r="M315" i="11" s="1"/>
  <c r="F315" i="11"/>
  <c r="N315" i="11" s="1"/>
  <c r="E315" i="11"/>
  <c r="I314" i="11"/>
  <c r="H314" i="11"/>
  <c r="G314" i="11"/>
  <c r="M314" i="11" s="1"/>
  <c r="F314" i="11"/>
  <c r="N314" i="11" s="1"/>
  <c r="E314" i="11"/>
  <c r="I313" i="11"/>
  <c r="H313" i="11"/>
  <c r="G313" i="11"/>
  <c r="M313" i="11" s="1"/>
  <c r="F313" i="11"/>
  <c r="N313" i="11" s="1"/>
  <c r="E313" i="11"/>
  <c r="I312" i="11"/>
  <c r="H312" i="11"/>
  <c r="G312" i="11"/>
  <c r="M312" i="11" s="1"/>
  <c r="F312" i="11"/>
  <c r="N312" i="11" s="1"/>
  <c r="E312" i="11"/>
  <c r="I311" i="11"/>
  <c r="H311" i="11"/>
  <c r="G311" i="11"/>
  <c r="M311" i="11" s="1"/>
  <c r="F311" i="11"/>
  <c r="N311" i="11" s="1"/>
  <c r="E311" i="11"/>
  <c r="I310" i="11"/>
  <c r="H310" i="11"/>
  <c r="G310" i="11"/>
  <c r="M310" i="11" s="1"/>
  <c r="F310" i="11"/>
  <c r="N310" i="11" s="1"/>
  <c r="E310" i="11"/>
  <c r="I309" i="11"/>
  <c r="H309" i="11"/>
  <c r="G309" i="11"/>
  <c r="M309" i="11" s="1"/>
  <c r="F309" i="11"/>
  <c r="N309" i="11" s="1"/>
  <c r="E309" i="11"/>
  <c r="I308" i="11"/>
  <c r="H308" i="11"/>
  <c r="G308" i="11"/>
  <c r="M308" i="11" s="1"/>
  <c r="F308" i="11"/>
  <c r="N308" i="11" s="1"/>
  <c r="E308" i="11"/>
  <c r="I307" i="11"/>
  <c r="H307" i="11"/>
  <c r="G307" i="11"/>
  <c r="M307" i="11" s="1"/>
  <c r="F307" i="11"/>
  <c r="N307" i="11" s="1"/>
  <c r="E307" i="11"/>
  <c r="I306" i="11"/>
  <c r="H306" i="11"/>
  <c r="G306" i="11"/>
  <c r="M306" i="11" s="1"/>
  <c r="F306" i="11"/>
  <c r="N306" i="11" s="1"/>
  <c r="E306" i="11"/>
  <c r="I305" i="11"/>
  <c r="H305" i="11"/>
  <c r="G305" i="11"/>
  <c r="M305" i="11" s="1"/>
  <c r="F305" i="11"/>
  <c r="N305" i="11" s="1"/>
  <c r="E305" i="11"/>
  <c r="I304" i="11"/>
  <c r="H304" i="11"/>
  <c r="G304" i="11"/>
  <c r="M304" i="11" s="1"/>
  <c r="F304" i="11"/>
  <c r="N304" i="11" s="1"/>
  <c r="E304" i="11"/>
  <c r="I303" i="11"/>
  <c r="H303" i="11"/>
  <c r="G303" i="11"/>
  <c r="M303" i="11" s="1"/>
  <c r="F303" i="11"/>
  <c r="N303" i="11" s="1"/>
  <c r="E303" i="11"/>
  <c r="I302" i="11"/>
  <c r="H302" i="11"/>
  <c r="G302" i="11"/>
  <c r="M302" i="11" s="1"/>
  <c r="F302" i="11"/>
  <c r="N302" i="11" s="1"/>
  <c r="E302" i="11"/>
  <c r="I301" i="11"/>
  <c r="H301" i="11"/>
  <c r="G301" i="11"/>
  <c r="M301" i="11" s="1"/>
  <c r="F301" i="11"/>
  <c r="N301" i="11" s="1"/>
  <c r="E301" i="11"/>
  <c r="I300" i="11"/>
  <c r="H300" i="11"/>
  <c r="G300" i="11"/>
  <c r="M300" i="11" s="1"/>
  <c r="F300" i="11"/>
  <c r="N300" i="11" s="1"/>
  <c r="E300" i="11"/>
  <c r="I299" i="11"/>
  <c r="H299" i="11"/>
  <c r="G299" i="11"/>
  <c r="M299" i="11" s="1"/>
  <c r="F299" i="11"/>
  <c r="N299" i="11" s="1"/>
  <c r="E299" i="11"/>
  <c r="I298" i="11"/>
  <c r="H298" i="11"/>
  <c r="G298" i="11"/>
  <c r="M298" i="11" s="1"/>
  <c r="F298" i="11"/>
  <c r="N298" i="11" s="1"/>
  <c r="E298" i="11"/>
  <c r="I297" i="11"/>
  <c r="H297" i="11"/>
  <c r="G297" i="11"/>
  <c r="M297" i="11" s="1"/>
  <c r="F297" i="11"/>
  <c r="N297" i="11" s="1"/>
  <c r="E297" i="11"/>
  <c r="I296" i="11"/>
  <c r="H296" i="11"/>
  <c r="G296" i="11"/>
  <c r="M296" i="11" s="1"/>
  <c r="F296" i="11"/>
  <c r="N296" i="11" s="1"/>
  <c r="E296" i="11"/>
  <c r="I295" i="11"/>
  <c r="H295" i="11"/>
  <c r="G295" i="11"/>
  <c r="M295" i="11" s="1"/>
  <c r="F295" i="11"/>
  <c r="N295" i="11" s="1"/>
  <c r="E295" i="11"/>
  <c r="I294" i="11"/>
  <c r="H294" i="11"/>
  <c r="G294" i="11"/>
  <c r="M294" i="11" s="1"/>
  <c r="F294" i="11"/>
  <c r="N294" i="11" s="1"/>
  <c r="E294" i="11"/>
  <c r="I293" i="11"/>
  <c r="H293" i="11"/>
  <c r="G293" i="11"/>
  <c r="M293" i="11" s="1"/>
  <c r="F293" i="11"/>
  <c r="N293" i="11" s="1"/>
  <c r="E293" i="11"/>
  <c r="I292" i="11"/>
  <c r="H292" i="11"/>
  <c r="G292" i="11"/>
  <c r="M292" i="11" s="1"/>
  <c r="F292" i="11"/>
  <c r="N292" i="11" s="1"/>
  <c r="E292" i="11"/>
  <c r="I291" i="11"/>
  <c r="H291" i="11"/>
  <c r="G291" i="11"/>
  <c r="M291" i="11" s="1"/>
  <c r="F291" i="11"/>
  <c r="N291" i="11" s="1"/>
  <c r="E291" i="11"/>
  <c r="I290" i="11"/>
  <c r="H290" i="11"/>
  <c r="G290" i="11"/>
  <c r="M290" i="11" s="1"/>
  <c r="F290" i="11"/>
  <c r="N290" i="11" s="1"/>
  <c r="E290" i="11"/>
  <c r="I289" i="11"/>
  <c r="H289" i="11"/>
  <c r="G289" i="11"/>
  <c r="M289" i="11" s="1"/>
  <c r="F289" i="11"/>
  <c r="N289" i="11" s="1"/>
  <c r="E289" i="11"/>
  <c r="I288" i="11"/>
  <c r="H288" i="11"/>
  <c r="G288" i="11"/>
  <c r="M288" i="11" s="1"/>
  <c r="F288" i="11"/>
  <c r="N288" i="11" s="1"/>
  <c r="E288" i="11"/>
  <c r="I287" i="11"/>
  <c r="H287" i="11"/>
  <c r="G287" i="11"/>
  <c r="M287" i="11" s="1"/>
  <c r="F287" i="11"/>
  <c r="N287" i="11" s="1"/>
  <c r="E287" i="11"/>
  <c r="I286" i="11"/>
  <c r="H286" i="11"/>
  <c r="G286" i="11"/>
  <c r="M286" i="11" s="1"/>
  <c r="F286" i="11"/>
  <c r="N286" i="11" s="1"/>
  <c r="E286" i="11"/>
  <c r="I285" i="11"/>
  <c r="H285" i="11"/>
  <c r="G285" i="11"/>
  <c r="M285" i="11" s="1"/>
  <c r="F285" i="11"/>
  <c r="N285" i="11" s="1"/>
  <c r="E285" i="11"/>
  <c r="I284" i="11"/>
  <c r="H284" i="11"/>
  <c r="G284" i="11"/>
  <c r="M284" i="11" s="1"/>
  <c r="F284" i="11"/>
  <c r="N284" i="11" s="1"/>
  <c r="E284" i="11"/>
  <c r="I283" i="11"/>
  <c r="H283" i="11"/>
  <c r="G283" i="11"/>
  <c r="M283" i="11" s="1"/>
  <c r="F283" i="11"/>
  <c r="N283" i="11" s="1"/>
  <c r="E283" i="11"/>
  <c r="I282" i="11"/>
  <c r="H282" i="11"/>
  <c r="G282" i="11"/>
  <c r="M282" i="11" s="1"/>
  <c r="F282" i="11"/>
  <c r="N282" i="11" s="1"/>
  <c r="E282" i="11"/>
  <c r="I281" i="11"/>
  <c r="H281" i="11"/>
  <c r="G281" i="11"/>
  <c r="M281" i="11" s="1"/>
  <c r="F281" i="11"/>
  <c r="N281" i="11" s="1"/>
  <c r="E281" i="11"/>
  <c r="I280" i="11"/>
  <c r="H280" i="11"/>
  <c r="G280" i="11"/>
  <c r="M280" i="11" s="1"/>
  <c r="F280" i="11"/>
  <c r="N280" i="11" s="1"/>
  <c r="E280" i="11"/>
  <c r="I279" i="11"/>
  <c r="H279" i="11"/>
  <c r="G279" i="11"/>
  <c r="M279" i="11" s="1"/>
  <c r="F279" i="11"/>
  <c r="N279" i="11" s="1"/>
  <c r="E279" i="11"/>
  <c r="I278" i="11"/>
  <c r="H278" i="11"/>
  <c r="G278" i="11"/>
  <c r="M278" i="11" s="1"/>
  <c r="F278" i="11"/>
  <c r="N278" i="11" s="1"/>
  <c r="E278" i="11"/>
  <c r="I277" i="11"/>
  <c r="H277" i="11"/>
  <c r="G277" i="11"/>
  <c r="M277" i="11" s="1"/>
  <c r="F277" i="11"/>
  <c r="N277" i="11" s="1"/>
  <c r="E277" i="11"/>
  <c r="I276" i="11"/>
  <c r="H276" i="11"/>
  <c r="G276" i="11"/>
  <c r="M276" i="11" s="1"/>
  <c r="F276" i="11"/>
  <c r="N276" i="11" s="1"/>
  <c r="E276" i="11"/>
  <c r="I275" i="11"/>
  <c r="H275" i="11"/>
  <c r="G275" i="11"/>
  <c r="M275" i="11" s="1"/>
  <c r="F275" i="11"/>
  <c r="N275" i="11" s="1"/>
  <c r="E275" i="11"/>
  <c r="I274" i="11"/>
  <c r="H274" i="11"/>
  <c r="G274" i="11"/>
  <c r="M274" i="11" s="1"/>
  <c r="F274" i="11"/>
  <c r="N274" i="11" s="1"/>
  <c r="E274" i="11"/>
  <c r="I273" i="11"/>
  <c r="H273" i="11"/>
  <c r="G273" i="11"/>
  <c r="M273" i="11" s="1"/>
  <c r="F273" i="11"/>
  <c r="N273" i="11" s="1"/>
  <c r="E273" i="11"/>
  <c r="I272" i="11"/>
  <c r="H272" i="11"/>
  <c r="G272" i="11"/>
  <c r="M272" i="11" s="1"/>
  <c r="F272" i="11"/>
  <c r="N272" i="11" s="1"/>
  <c r="E272" i="11"/>
  <c r="I271" i="11"/>
  <c r="H271" i="11"/>
  <c r="G271" i="11"/>
  <c r="M271" i="11" s="1"/>
  <c r="F271" i="11"/>
  <c r="N271" i="11" s="1"/>
  <c r="E271" i="11"/>
  <c r="I270" i="11"/>
  <c r="H270" i="11"/>
  <c r="G270" i="11"/>
  <c r="M270" i="11" s="1"/>
  <c r="F270" i="11"/>
  <c r="N270" i="11" s="1"/>
  <c r="E270" i="11"/>
  <c r="I269" i="11"/>
  <c r="H269" i="11"/>
  <c r="G269" i="11"/>
  <c r="M269" i="11" s="1"/>
  <c r="F269" i="11"/>
  <c r="N269" i="11" s="1"/>
  <c r="E269" i="11"/>
  <c r="I268" i="11"/>
  <c r="H268" i="11"/>
  <c r="G268" i="11"/>
  <c r="M268" i="11" s="1"/>
  <c r="F268" i="11"/>
  <c r="N268" i="11" s="1"/>
  <c r="E268" i="11"/>
  <c r="I267" i="11"/>
  <c r="H267" i="11"/>
  <c r="G267" i="11"/>
  <c r="M267" i="11" s="1"/>
  <c r="F267" i="11"/>
  <c r="N267" i="11" s="1"/>
  <c r="E267" i="11"/>
  <c r="I266" i="11"/>
  <c r="H266" i="11"/>
  <c r="G266" i="11"/>
  <c r="M266" i="11" s="1"/>
  <c r="F266" i="11"/>
  <c r="N266" i="11" s="1"/>
  <c r="E266" i="11"/>
  <c r="I265" i="11"/>
  <c r="H265" i="11"/>
  <c r="G265" i="11"/>
  <c r="M265" i="11" s="1"/>
  <c r="F265" i="11"/>
  <c r="N265" i="11" s="1"/>
  <c r="E265" i="11"/>
  <c r="I264" i="11"/>
  <c r="H264" i="11"/>
  <c r="G264" i="11"/>
  <c r="M264" i="11" s="1"/>
  <c r="F264" i="11"/>
  <c r="N264" i="11" s="1"/>
  <c r="E264" i="11"/>
  <c r="I263" i="11"/>
  <c r="H263" i="11"/>
  <c r="G263" i="11"/>
  <c r="M263" i="11" s="1"/>
  <c r="F263" i="11"/>
  <c r="N263" i="11" s="1"/>
  <c r="E263" i="11"/>
  <c r="I262" i="11"/>
  <c r="H262" i="11"/>
  <c r="G262" i="11"/>
  <c r="M262" i="11" s="1"/>
  <c r="F262" i="11"/>
  <c r="N262" i="11" s="1"/>
  <c r="E262" i="11"/>
  <c r="I261" i="11"/>
  <c r="H261" i="11"/>
  <c r="G261" i="11"/>
  <c r="M261" i="11" s="1"/>
  <c r="F261" i="11"/>
  <c r="N261" i="11" s="1"/>
  <c r="E261" i="11"/>
  <c r="I260" i="11"/>
  <c r="H260" i="11"/>
  <c r="G260" i="11"/>
  <c r="M260" i="11" s="1"/>
  <c r="F260" i="11"/>
  <c r="N260" i="11" s="1"/>
  <c r="E260" i="11"/>
  <c r="I259" i="11"/>
  <c r="H259" i="11"/>
  <c r="G259" i="11"/>
  <c r="M259" i="11" s="1"/>
  <c r="F259" i="11"/>
  <c r="N259" i="11" s="1"/>
  <c r="E259" i="11"/>
  <c r="I258" i="11"/>
  <c r="H258" i="11"/>
  <c r="G258" i="11"/>
  <c r="M258" i="11" s="1"/>
  <c r="F258" i="11"/>
  <c r="N258" i="11" s="1"/>
  <c r="E258" i="11"/>
  <c r="I257" i="11"/>
  <c r="H257" i="11"/>
  <c r="G257" i="11"/>
  <c r="M257" i="11" s="1"/>
  <c r="F257" i="11"/>
  <c r="N257" i="11" s="1"/>
  <c r="E257" i="11"/>
  <c r="I256" i="11"/>
  <c r="H256" i="11"/>
  <c r="G256" i="11"/>
  <c r="M256" i="11" s="1"/>
  <c r="F256" i="11"/>
  <c r="N256" i="11" s="1"/>
  <c r="E256" i="11"/>
  <c r="I255" i="11"/>
  <c r="H255" i="11"/>
  <c r="G255" i="11"/>
  <c r="M255" i="11" s="1"/>
  <c r="F255" i="11"/>
  <c r="N255" i="11" s="1"/>
  <c r="E255" i="11"/>
  <c r="I254" i="11"/>
  <c r="H254" i="11"/>
  <c r="G254" i="11"/>
  <c r="M254" i="11" s="1"/>
  <c r="F254" i="11"/>
  <c r="N254" i="11" s="1"/>
  <c r="E254" i="11"/>
  <c r="I253" i="11"/>
  <c r="H253" i="11"/>
  <c r="G253" i="11"/>
  <c r="M253" i="11" s="1"/>
  <c r="F253" i="11"/>
  <c r="N253" i="11" s="1"/>
  <c r="E253" i="11"/>
  <c r="I252" i="11"/>
  <c r="H252" i="11"/>
  <c r="G252" i="11"/>
  <c r="M252" i="11" s="1"/>
  <c r="F252" i="11"/>
  <c r="N252" i="11" s="1"/>
  <c r="E252" i="11"/>
  <c r="I251" i="11"/>
  <c r="H251" i="11"/>
  <c r="G251" i="11"/>
  <c r="M251" i="11" s="1"/>
  <c r="F251" i="11"/>
  <c r="N251" i="11" s="1"/>
  <c r="E251" i="11"/>
  <c r="I250" i="11"/>
  <c r="H250" i="11"/>
  <c r="G250" i="11"/>
  <c r="M250" i="11" s="1"/>
  <c r="F250" i="11"/>
  <c r="N250" i="11" s="1"/>
  <c r="E250" i="11"/>
  <c r="I249" i="11"/>
  <c r="H249" i="11"/>
  <c r="G249" i="11"/>
  <c r="M249" i="11" s="1"/>
  <c r="F249" i="11"/>
  <c r="N249" i="11" s="1"/>
  <c r="E249" i="11"/>
  <c r="I248" i="11"/>
  <c r="H248" i="11"/>
  <c r="G248" i="11"/>
  <c r="M248" i="11" s="1"/>
  <c r="F248" i="11"/>
  <c r="N248" i="11" s="1"/>
  <c r="E248" i="11"/>
  <c r="I247" i="11"/>
  <c r="H247" i="11"/>
  <c r="G247" i="11"/>
  <c r="M247" i="11" s="1"/>
  <c r="F247" i="11"/>
  <c r="N247" i="11" s="1"/>
  <c r="E247" i="11"/>
  <c r="I246" i="11"/>
  <c r="H246" i="11"/>
  <c r="G246" i="11"/>
  <c r="M246" i="11" s="1"/>
  <c r="F246" i="11"/>
  <c r="N246" i="11" s="1"/>
  <c r="E246" i="11"/>
  <c r="I245" i="11"/>
  <c r="H245" i="11"/>
  <c r="G245" i="11"/>
  <c r="M245" i="11" s="1"/>
  <c r="F245" i="11"/>
  <c r="N245" i="11" s="1"/>
  <c r="E245" i="11"/>
  <c r="I244" i="11"/>
  <c r="H244" i="11"/>
  <c r="G244" i="11"/>
  <c r="M244" i="11" s="1"/>
  <c r="F244" i="11"/>
  <c r="N244" i="11" s="1"/>
  <c r="E244" i="11"/>
  <c r="I243" i="11"/>
  <c r="H243" i="11"/>
  <c r="G243" i="11"/>
  <c r="M243" i="11" s="1"/>
  <c r="F243" i="11"/>
  <c r="N243" i="11" s="1"/>
  <c r="E243" i="11"/>
  <c r="I242" i="11"/>
  <c r="H242" i="11"/>
  <c r="G242" i="11"/>
  <c r="M242" i="11" s="1"/>
  <c r="F242" i="11"/>
  <c r="N242" i="11" s="1"/>
  <c r="E242" i="11"/>
  <c r="I241" i="11"/>
  <c r="H241" i="11"/>
  <c r="G241" i="11"/>
  <c r="M241" i="11" s="1"/>
  <c r="F241" i="11"/>
  <c r="N241" i="11" s="1"/>
  <c r="E241" i="11"/>
  <c r="I240" i="11"/>
  <c r="H240" i="11"/>
  <c r="G240" i="11"/>
  <c r="M240" i="11" s="1"/>
  <c r="F240" i="11"/>
  <c r="N240" i="11" s="1"/>
  <c r="E240" i="11"/>
  <c r="I239" i="11"/>
  <c r="H239" i="11"/>
  <c r="G239" i="11"/>
  <c r="M239" i="11" s="1"/>
  <c r="F239" i="11"/>
  <c r="N239" i="11" s="1"/>
  <c r="E239" i="11"/>
  <c r="I238" i="11"/>
  <c r="H238" i="11"/>
  <c r="G238" i="11"/>
  <c r="M238" i="11" s="1"/>
  <c r="F238" i="11"/>
  <c r="N238" i="11" s="1"/>
  <c r="E238" i="11"/>
  <c r="I237" i="11"/>
  <c r="H237" i="11"/>
  <c r="G237" i="11"/>
  <c r="M237" i="11" s="1"/>
  <c r="F237" i="11"/>
  <c r="N237" i="11" s="1"/>
  <c r="E237" i="11"/>
  <c r="I236" i="11"/>
  <c r="H236" i="11"/>
  <c r="G236" i="11"/>
  <c r="M236" i="11" s="1"/>
  <c r="F236" i="11"/>
  <c r="N236" i="11" s="1"/>
  <c r="E236" i="11"/>
  <c r="I235" i="11"/>
  <c r="H235" i="11"/>
  <c r="G235" i="11"/>
  <c r="M235" i="11" s="1"/>
  <c r="F235" i="11"/>
  <c r="N235" i="11" s="1"/>
  <c r="E235" i="11"/>
  <c r="I234" i="11"/>
  <c r="H234" i="11"/>
  <c r="G234" i="11"/>
  <c r="M234" i="11" s="1"/>
  <c r="F234" i="11"/>
  <c r="N234" i="11" s="1"/>
  <c r="E234" i="11"/>
  <c r="I233" i="11"/>
  <c r="H233" i="11"/>
  <c r="G233" i="11"/>
  <c r="M233" i="11" s="1"/>
  <c r="F233" i="11"/>
  <c r="N233" i="11" s="1"/>
  <c r="E233" i="11"/>
  <c r="I232" i="11"/>
  <c r="H232" i="11"/>
  <c r="G232" i="11"/>
  <c r="M232" i="11" s="1"/>
  <c r="F232" i="11"/>
  <c r="N232" i="11" s="1"/>
  <c r="E232" i="11"/>
  <c r="I231" i="11"/>
  <c r="H231" i="11"/>
  <c r="G231" i="11"/>
  <c r="M231" i="11" s="1"/>
  <c r="F231" i="11"/>
  <c r="N231" i="11" s="1"/>
  <c r="E231" i="11"/>
  <c r="I230" i="11"/>
  <c r="H230" i="11"/>
  <c r="G230" i="11"/>
  <c r="M230" i="11" s="1"/>
  <c r="F230" i="11"/>
  <c r="N230" i="11" s="1"/>
  <c r="E230" i="11"/>
  <c r="I229" i="11"/>
  <c r="H229" i="11"/>
  <c r="G229" i="11"/>
  <c r="M229" i="11" s="1"/>
  <c r="F229" i="11"/>
  <c r="N229" i="11" s="1"/>
  <c r="E229" i="11"/>
  <c r="I228" i="11"/>
  <c r="H228" i="11"/>
  <c r="G228" i="11"/>
  <c r="M228" i="11" s="1"/>
  <c r="F228" i="11"/>
  <c r="N228" i="11" s="1"/>
  <c r="E228" i="11"/>
  <c r="I227" i="11"/>
  <c r="H227" i="11"/>
  <c r="G227" i="11"/>
  <c r="M227" i="11" s="1"/>
  <c r="F227" i="11"/>
  <c r="N227" i="11" s="1"/>
  <c r="E227" i="11"/>
  <c r="I226" i="11"/>
  <c r="H226" i="11"/>
  <c r="G226" i="11"/>
  <c r="M226" i="11" s="1"/>
  <c r="F226" i="11"/>
  <c r="N226" i="11" s="1"/>
  <c r="E226" i="11"/>
  <c r="I225" i="11"/>
  <c r="H225" i="11"/>
  <c r="G225" i="11"/>
  <c r="M225" i="11" s="1"/>
  <c r="F225" i="11"/>
  <c r="N225" i="11" s="1"/>
  <c r="E225" i="11"/>
  <c r="I224" i="11"/>
  <c r="H224" i="11"/>
  <c r="G224" i="11"/>
  <c r="M224" i="11" s="1"/>
  <c r="F224" i="11"/>
  <c r="N224" i="11" s="1"/>
  <c r="E224" i="11"/>
  <c r="I223" i="11"/>
  <c r="H223" i="11"/>
  <c r="G223" i="11"/>
  <c r="M223" i="11" s="1"/>
  <c r="F223" i="11"/>
  <c r="N223" i="11" s="1"/>
  <c r="E223" i="11"/>
  <c r="I222" i="11"/>
  <c r="H222" i="11"/>
  <c r="G222" i="11"/>
  <c r="M222" i="11" s="1"/>
  <c r="F222" i="11"/>
  <c r="N222" i="11" s="1"/>
  <c r="E222" i="11"/>
  <c r="I221" i="11"/>
  <c r="H221" i="11"/>
  <c r="G221" i="11"/>
  <c r="M221" i="11" s="1"/>
  <c r="F221" i="11"/>
  <c r="N221" i="11" s="1"/>
  <c r="E221" i="11"/>
  <c r="I220" i="11"/>
  <c r="H220" i="11"/>
  <c r="G220" i="11"/>
  <c r="M220" i="11" s="1"/>
  <c r="F220" i="11"/>
  <c r="N220" i="11" s="1"/>
  <c r="E220" i="11"/>
  <c r="I219" i="11"/>
  <c r="H219" i="11"/>
  <c r="G219" i="11"/>
  <c r="M219" i="11" s="1"/>
  <c r="F219" i="11"/>
  <c r="N219" i="11" s="1"/>
  <c r="E219" i="11"/>
  <c r="I218" i="11"/>
  <c r="H218" i="11"/>
  <c r="G218" i="11"/>
  <c r="M218" i="11" s="1"/>
  <c r="F218" i="11"/>
  <c r="N218" i="11" s="1"/>
  <c r="E218" i="11"/>
  <c r="I217" i="11"/>
  <c r="H217" i="11"/>
  <c r="G217" i="11"/>
  <c r="M217" i="11" s="1"/>
  <c r="F217" i="11"/>
  <c r="N217" i="11" s="1"/>
  <c r="E217" i="11"/>
  <c r="I216" i="11"/>
  <c r="H216" i="11"/>
  <c r="G216" i="11"/>
  <c r="M216" i="11" s="1"/>
  <c r="F216" i="11"/>
  <c r="N216" i="11" s="1"/>
  <c r="E216" i="11"/>
  <c r="I215" i="11"/>
  <c r="H215" i="11"/>
  <c r="G215" i="11"/>
  <c r="M215" i="11" s="1"/>
  <c r="F215" i="11"/>
  <c r="N215" i="11" s="1"/>
  <c r="E215" i="11"/>
  <c r="I214" i="11"/>
  <c r="H214" i="11"/>
  <c r="G214" i="11"/>
  <c r="M214" i="11" s="1"/>
  <c r="F214" i="11"/>
  <c r="N214" i="11" s="1"/>
  <c r="E214" i="11"/>
  <c r="I213" i="11"/>
  <c r="H213" i="11"/>
  <c r="G213" i="11"/>
  <c r="M213" i="11" s="1"/>
  <c r="F213" i="11"/>
  <c r="N213" i="11" s="1"/>
  <c r="E213" i="11"/>
  <c r="I212" i="11"/>
  <c r="H212" i="11"/>
  <c r="G212" i="11"/>
  <c r="M212" i="11" s="1"/>
  <c r="F212" i="11"/>
  <c r="N212" i="11" s="1"/>
  <c r="E212" i="11"/>
  <c r="I211" i="11"/>
  <c r="H211" i="11"/>
  <c r="G211" i="11"/>
  <c r="M211" i="11" s="1"/>
  <c r="F211" i="11"/>
  <c r="N211" i="11" s="1"/>
  <c r="E211" i="11"/>
  <c r="I210" i="11"/>
  <c r="H210" i="11"/>
  <c r="G210" i="11"/>
  <c r="M210" i="11" s="1"/>
  <c r="F210" i="11"/>
  <c r="N210" i="11" s="1"/>
  <c r="E210" i="11"/>
  <c r="I209" i="11"/>
  <c r="H209" i="11"/>
  <c r="G209" i="11"/>
  <c r="M209" i="11" s="1"/>
  <c r="F209" i="11"/>
  <c r="N209" i="11" s="1"/>
  <c r="E209" i="11"/>
  <c r="I208" i="11"/>
  <c r="H208" i="11"/>
  <c r="G208" i="11"/>
  <c r="M208" i="11" s="1"/>
  <c r="F208" i="11"/>
  <c r="N208" i="11" s="1"/>
  <c r="E208" i="11"/>
  <c r="I207" i="11"/>
  <c r="H207" i="11"/>
  <c r="G207" i="11"/>
  <c r="M207" i="11" s="1"/>
  <c r="F207" i="11"/>
  <c r="N207" i="11" s="1"/>
  <c r="E207" i="11"/>
  <c r="I206" i="11"/>
  <c r="H206" i="11"/>
  <c r="G206" i="11"/>
  <c r="M206" i="11" s="1"/>
  <c r="F206" i="11"/>
  <c r="N206" i="11" s="1"/>
  <c r="E206" i="11"/>
  <c r="I205" i="11"/>
  <c r="H205" i="11"/>
  <c r="G205" i="11"/>
  <c r="M205" i="11" s="1"/>
  <c r="F205" i="11"/>
  <c r="N205" i="11" s="1"/>
  <c r="E205" i="11"/>
  <c r="I204" i="11"/>
  <c r="H204" i="11"/>
  <c r="G204" i="11"/>
  <c r="M204" i="11" s="1"/>
  <c r="F204" i="11"/>
  <c r="N204" i="11" s="1"/>
  <c r="E204" i="11"/>
  <c r="I203" i="11"/>
  <c r="H203" i="11"/>
  <c r="G203" i="11"/>
  <c r="M203" i="11" s="1"/>
  <c r="F203" i="11"/>
  <c r="N203" i="11" s="1"/>
  <c r="E203" i="11"/>
  <c r="I202" i="11"/>
  <c r="H202" i="11"/>
  <c r="G202" i="11"/>
  <c r="M202" i="11" s="1"/>
  <c r="F202" i="11"/>
  <c r="N202" i="11" s="1"/>
  <c r="E202" i="11"/>
  <c r="I201" i="11"/>
  <c r="H201" i="11"/>
  <c r="G201" i="11"/>
  <c r="M201" i="11" s="1"/>
  <c r="F201" i="11"/>
  <c r="N201" i="11" s="1"/>
  <c r="E201" i="11"/>
  <c r="I200" i="11"/>
  <c r="H200" i="11"/>
  <c r="G200" i="11"/>
  <c r="M200" i="11" s="1"/>
  <c r="F200" i="11"/>
  <c r="N200" i="11" s="1"/>
  <c r="E200" i="11"/>
  <c r="I199" i="11"/>
  <c r="H199" i="11"/>
  <c r="G199" i="11"/>
  <c r="M199" i="11" s="1"/>
  <c r="F199" i="11"/>
  <c r="N199" i="11" s="1"/>
  <c r="E199" i="11"/>
  <c r="I198" i="11"/>
  <c r="H198" i="11"/>
  <c r="G198" i="11"/>
  <c r="M198" i="11" s="1"/>
  <c r="F198" i="11"/>
  <c r="N198" i="11" s="1"/>
  <c r="E198" i="11"/>
  <c r="I197" i="11"/>
  <c r="H197" i="11"/>
  <c r="G197" i="11"/>
  <c r="M197" i="11" s="1"/>
  <c r="F197" i="11"/>
  <c r="N197" i="11" s="1"/>
  <c r="E197" i="11"/>
  <c r="I196" i="11"/>
  <c r="H196" i="11"/>
  <c r="G196" i="11"/>
  <c r="M196" i="11" s="1"/>
  <c r="F196" i="11"/>
  <c r="N196" i="11" s="1"/>
  <c r="E196" i="11"/>
  <c r="I195" i="11"/>
  <c r="H195" i="11"/>
  <c r="G195" i="11"/>
  <c r="M195" i="11" s="1"/>
  <c r="F195" i="11"/>
  <c r="N195" i="11" s="1"/>
  <c r="E195" i="11"/>
  <c r="I194" i="11"/>
  <c r="H194" i="11"/>
  <c r="G194" i="11"/>
  <c r="M194" i="11" s="1"/>
  <c r="F194" i="11"/>
  <c r="N194" i="11" s="1"/>
  <c r="E194" i="11"/>
  <c r="I193" i="11"/>
  <c r="H193" i="11"/>
  <c r="G193" i="11"/>
  <c r="M193" i="11" s="1"/>
  <c r="F193" i="11"/>
  <c r="N193" i="11" s="1"/>
  <c r="E193" i="11"/>
  <c r="I192" i="11"/>
  <c r="H192" i="11"/>
  <c r="G192" i="11"/>
  <c r="M192" i="11" s="1"/>
  <c r="F192" i="11"/>
  <c r="N192" i="11" s="1"/>
  <c r="E192" i="11"/>
  <c r="I191" i="11"/>
  <c r="H191" i="11"/>
  <c r="G191" i="11"/>
  <c r="M191" i="11" s="1"/>
  <c r="F191" i="11"/>
  <c r="N191" i="11" s="1"/>
  <c r="E191" i="11"/>
  <c r="I190" i="11"/>
  <c r="H190" i="11"/>
  <c r="G190" i="11"/>
  <c r="M190" i="11" s="1"/>
  <c r="F190" i="11"/>
  <c r="N190" i="11" s="1"/>
  <c r="E190" i="11"/>
  <c r="I189" i="11"/>
  <c r="H189" i="11"/>
  <c r="G189" i="11"/>
  <c r="M189" i="11" s="1"/>
  <c r="F189" i="11"/>
  <c r="N189" i="11" s="1"/>
  <c r="E189" i="11"/>
  <c r="I188" i="11"/>
  <c r="H188" i="11"/>
  <c r="G188" i="11"/>
  <c r="M188" i="11" s="1"/>
  <c r="F188" i="11"/>
  <c r="N188" i="11" s="1"/>
  <c r="E188" i="11"/>
  <c r="I187" i="11"/>
  <c r="H187" i="11"/>
  <c r="G187" i="11"/>
  <c r="M187" i="11" s="1"/>
  <c r="F187" i="11"/>
  <c r="N187" i="11" s="1"/>
  <c r="E187" i="11"/>
  <c r="I186" i="11"/>
  <c r="H186" i="11"/>
  <c r="G186" i="11"/>
  <c r="M186" i="11" s="1"/>
  <c r="F186" i="11"/>
  <c r="N186" i="11" s="1"/>
  <c r="E186" i="11"/>
  <c r="I185" i="11"/>
  <c r="H185" i="11"/>
  <c r="G185" i="11"/>
  <c r="M185" i="11" s="1"/>
  <c r="F185" i="11"/>
  <c r="N185" i="11" s="1"/>
  <c r="E185" i="11"/>
  <c r="I184" i="11"/>
  <c r="H184" i="11"/>
  <c r="G184" i="11"/>
  <c r="M184" i="11" s="1"/>
  <c r="F184" i="11"/>
  <c r="N184" i="11" s="1"/>
  <c r="E184" i="11"/>
  <c r="I183" i="11"/>
  <c r="H183" i="11"/>
  <c r="G183" i="11"/>
  <c r="M183" i="11" s="1"/>
  <c r="F183" i="11"/>
  <c r="N183" i="11" s="1"/>
  <c r="E183" i="11"/>
  <c r="I182" i="11"/>
  <c r="H182" i="11"/>
  <c r="G182" i="11"/>
  <c r="M182" i="11" s="1"/>
  <c r="F182" i="11"/>
  <c r="N182" i="11" s="1"/>
  <c r="E182" i="11"/>
  <c r="I181" i="11"/>
  <c r="H181" i="11"/>
  <c r="G181" i="11"/>
  <c r="M181" i="11" s="1"/>
  <c r="F181" i="11"/>
  <c r="N181" i="11" s="1"/>
  <c r="E181" i="11"/>
  <c r="I180" i="11"/>
  <c r="H180" i="11"/>
  <c r="G180" i="11"/>
  <c r="M180" i="11" s="1"/>
  <c r="F180" i="11"/>
  <c r="N180" i="11" s="1"/>
  <c r="E180" i="11"/>
  <c r="I179" i="11"/>
  <c r="H179" i="11"/>
  <c r="G179" i="11"/>
  <c r="M179" i="11" s="1"/>
  <c r="F179" i="11"/>
  <c r="N179" i="11" s="1"/>
  <c r="E179" i="11"/>
  <c r="I178" i="11"/>
  <c r="H178" i="11"/>
  <c r="G178" i="11"/>
  <c r="M178" i="11" s="1"/>
  <c r="F178" i="11"/>
  <c r="N178" i="11" s="1"/>
  <c r="E178" i="11"/>
  <c r="I177" i="11"/>
  <c r="H177" i="11"/>
  <c r="G177" i="11"/>
  <c r="M177" i="11" s="1"/>
  <c r="F177" i="11"/>
  <c r="N177" i="11" s="1"/>
  <c r="E177" i="11"/>
  <c r="I176" i="11"/>
  <c r="H176" i="11"/>
  <c r="G176" i="11"/>
  <c r="M176" i="11" s="1"/>
  <c r="F176" i="11"/>
  <c r="N176" i="11" s="1"/>
  <c r="E176" i="11"/>
  <c r="I175" i="11"/>
  <c r="H175" i="11"/>
  <c r="G175" i="11"/>
  <c r="M175" i="11" s="1"/>
  <c r="F175" i="11"/>
  <c r="N175" i="11" s="1"/>
  <c r="E175" i="11"/>
  <c r="I174" i="11"/>
  <c r="H174" i="11"/>
  <c r="G174" i="11"/>
  <c r="M174" i="11" s="1"/>
  <c r="F174" i="11"/>
  <c r="N174" i="11" s="1"/>
  <c r="E174" i="11"/>
  <c r="I173" i="11"/>
  <c r="H173" i="11"/>
  <c r="G173" i="11"/>
  <c r="M173" i="11" s="1"/>
  <c r="F173" i="11"/>
  <c r="N173" i="11" s="1"/>
  <c r="E173" i="11"/>
  <c r="I172" i="11"/>
  <c r="H172" i="11"/>
  <c r="G172" i="11"/>
  <c r="M172" i="11" s="1"/>
  <c r="F172" i="11"/>
  <c r="N172" i="11" s="1"/>
  <c r="E172" i="11"/>
  <c r="I171" i="11"/>
  <c r="H171" i="11"/>
  <c r="G171" i="11"/>
  <c r="M171" i="11" s="1"/>
  <c r="F171" i="11"/>
  <c r="N171" i="11" s="1"/>
  <c r="E171" i="11"/>
  <c r="I170" i="11"/>
  <c r="H170" i="11"/>
  <c r="G170" i="11"/>
  <c r="M170" i="11" s="1"/>
  <c r="F170" i="11"/>
  <c r="N170" i="11" s="1"/>
  <c r="E170" i="11"/>
  <c r="I169" i="11"/>
  <c r="H169" i="11"/>
  <c r="G169" i="11"/>
  <c r="M169" i="11" s="1"/>
  <c r="F169" i="11"/>
  <c r="N169" i="11" s="1"/>
  <c r="E169" i="11"/>
  <c r="I168" i="11"/>
  <c r="H168" i="11"/>
  <c r="G168" i="11"/>
  <c r="M168" i="11" s="1"/>
  <c r="F168" i="11"/>
  <c r="N168" i="11" s="1"/>
  <c r="E168" i="11"/>
  <c r="I167" i="11"/>
  <c r="H167" i="11"/>
  <c r="G167" i="11"/>
  <c r="M167" i="11" s="1"/>
  <c r="F167" i="11"/>
  <c r="N167" i="11" s="1"/>
  <c r="E167" i="11"/>
  <c r="I166" i="11"/>
  <c r="H166" i="11"/>
  <c r="G166" i="11"/>
  <c r="M166" i="11" s="1"/>
  <c r="F166" i="11"/>
  <c r="N166" i="11" s="1"/>
  <c r="E166" i="11"/>
  <c r="I165" i="11"/>
  <c r="H165" i="11"/>
  <c r="G165" i="11"/>
  <c r="M165" i="11" s="1"/>
  <c r="F165" i="11"/>
  <c r="N165" i="11" s="1"/>
  <c r="E165" i="11"/>
  <c r="I164" i="11"/>
  <c r="H164" i="11"/>
  <c r="G164" i="11"/>
  <c r="M164" i="11" s="1"/>
  <c r="F164" i="11"/>
  <c r="N164" i="11" s="1"/>
  <c r="E164" i="11"/>
  <c r="I163" i="11"/>
  <c r="H163" i="11"/>
  <c r="G163" i="11"/>
  <c r="M163" i="11" s="1"/>
  <c r="F163" i="11"/>
  <c r="N163" i="11" s="1"/>
  <c r="E163" i="11"/>
  <c r="I162" i="11"/>
  <c r="H162" i="11"/>
  <c r="G162" i="11"/>
  <c r="M162" i="11" s="1"/>
  <c r="F162" i="11"/>
  <c r="N162" i="11" s="1"/>
  <c r="E162" i="11"/>
  <c r="I161" i="11"/>
  <c r="H161" i="11"/>
  <c r="G161" i="11"/>
  <c r="M161" i="11" s="1"/>
  <c r="F161" i="11"/>
  <c r="N161" i="11" s="1"/>
  <c r="E161" i="11"/>
  <c r="I160" i="11"/>
  <c r="H160" i="11"/>
  <c r="G160" i="11"/>
  <c r="M160" i="11" s="1"/>
  <c r="F160" i="11"/>
  <c r="N160" i="11" s="1"/>
  <c r="E160" i="11"/>
  <c r="I159" i="11"/>
  <c r="H159" i="11"/>
  <c r="G159" i="11"/>
  <c r="M159" i="11" s="1"/>
  <c r="F159" i="11"/>
  <c r="N159" i="11" s="1"/>
  <c r="E159" i="11"/>
  <c r="I158" i="11"/>
  <c r="H158" i="11"/>
  <c r="G158" i="11"/>
  <c r="M158" i="11" s="1"/>
  <c r="F158" i="11"/>
  <c r="N158" i="11" s="1"/>
  <c r="E158" i="11"/>
  <c r="I157" i="11"/>
  <c r="H157" i="11"/>
  <c r="G157" i="11"/>
  <c r="M157" i="11" s="1"/>
  <c r="F157" i="11"/>
  <c r="N157" i="11" s="1"/>
  <c r="E157" i="11"/>
  <c r="I156" i="11"/>
  <c r="H156" i="11"/>
  <c r="G156" i="11"/>
  <c r="M156" i="11" s="1"/>
  <c r="F156" i="11"/>
  <c r="N156" i="11" s="1"/>
  <c r="E156" i="11"/>
  <c r="I155" i="11"/>
  <c r="H155" i="11"/>
  <c r="G155" i="11"/>
  <c r="M155" i="11" s="1"/>
  <c r="F155" i="11"/>
  <c r="N155" i="11" s="1"/>
  <c r="E155" i="11"/>
  <c r="I154" i="11"/>
  <c r="H154" i="11"/>
  <c r="G154" i="11"/>
  <c r="M154" i="11" s="1"/>
  <c r="F154" i="11"/>
  <c r="N154" i="11" s="1"/>
  <c r="E154" i="11"/>
  <c r="I153" i="11"/>
  <c r="H153" i="11"/>
  <c r="G153" i="11"/>
  <c r="M153" i="11" s="1"/>
  <c r="F153" i="11"/>
  <c r="N153" i="11" s="1"/>
  <c r="E153" i="11"/>
  <c r="I152" i="11"/>
  <c r="H152" i="11"/>
  <c r="G152" i="11"/>
  <c r="M152" i="11" s="1"/>
  <c r="F152" i="11"/>
  <c r="N152" i="11" s="1"/>
  <c r="E152" i="11"/>
  <c r="I151" i="11"/>
  <c r="H151" i="11"/>
  <c r="G151" i="11"/>
  <c r="M151" i="11" s="1"/>
  <c r="F151" i="11"/>
  <c r="N151" i="11" s="1"/>
  <c r="E151" i="11"/>
  <c r="I150" i="11"/>
  <c r="H150" i="11"/>
  <c r="G150" i="11"/>
  <c r="M150" i="11" s="1"/>
  <c r="F150" i="11"/>
  <c r="N150" i="11" s="1"/>
  <c r="E150" i="11"/>
  <c r="I149" i="11"/>
  <c r="H149" i="11"/>
  <c r="G149" i="11"/>
  <c r="M149" i="11" s="1"/>
  <c r="F149" i="11"/>
  <c r="N149" i="11" s="1"/>
  <c r="E149" i="11"/>
  <c r="I148" i="11"/>
  <c r="H148" i="11"/>
  <c r="G148" i="11"/>
  <c r="M148" i="11" s="1"/>
  <c r="F148" i="11"/>
  <c r="N148" i="11" s="1"/>
  <c r="E148" i="11"/>
  <c r="I147" i="11"/>
  <c r="H147" i="11"/>
  <c r="G147" i="11"/>
  <c r="M147" i="11" s="1"/>
  <c r="F147" i="11"/>
  <c r="N147" i="11" s="1"/>
  <c r="E147" i="11"/>
  <c r="I146" i="11"/>
  <c r="H146" i="11"/>
  <c r="G146" i="11"/>
  <c r="M146" i="11" s="1"/>
  <c r="F146" i="11"/>
  <c r="N146" i="11" s="1"/>
  <c r="E146" i="11"/>
  <c r="I145" i="11"/>
  <c r="H145" i="11"/>
  <c r="G145" i="11"/>
  <c r="M145" i="11" s="1"/>
  <c r="F145" i="11"/>
  <c r="N145" i="11" s="1"/>
  <c r="E145" i="11"/>
  <c r="I144" i="11"/>
  <c r="H144" i="11"/>
  <c r="G144" i="11"/>
  <c r="M144" i="11" s="1"/>
  <c r="F144" i="11"/>
  <c r="N144" i="11" s="1"/>
  <c r="E144" i="11"/>
  <c r="I143" i="11"/>
  <c r="H143" i="11"/>
  <c r="G143" i="11"/>
  <c r="M143" i="11" s="1"/>
  <c r="F143" i="11"/>
  <c r="N143" i="11" s="1"/>
  <c r="E143" i="11"/>
  <c r="I142" i="11"/>
  <c r="H142" i="11"/>
  <c r="G142" i="11"/>
  <c r="M142" i="11" s="1"/>
  <c r="F142" i="11"/>
  <c r="N142" i="11" s="1"/>
  <c r="E142" i="11"/>
  <c r="I141" i="11"/>
  <c r="H141" i="11"/>
  <c r="G141" i="11"/>
  <c r="M141" i="11" s="1"/>
  <c r="F141" i="11"/>
  <c r="N141" i="11" s="1"/>
  <c r="E141" i="11"/>
  <c r="I140" i="11"/>
  <c r="H140" i="11"/>
  <c r="G140" i="11"/>
  <c r="M140" i="11" s="1"/>
  <c r="F140" i="11"/>
  <c r="N140" i="11" s="1"/>
  <c r="E140" i="11"/>
  <c r="I139" i="11"/>
  <c r="H139" i="11"/>
  <c r="G139" i="11"/>
  <c r="M139" i="11" s="1"/>
  <c r="F139" i="11"/>
  <c r="N139" i="11" s="1"/>
  <c r="E139" i="11"/>
  <c r="I138" i="11"/>
  <c r="H138" i="11"/>
  <c r="G138" i="11"/>
  <c r="M138" i="11" s="1"/>
  <c r="F138" i="11"/>
  <c r="N138" i="11" s="1"/>
  <c r="E138" i="11"/>
  <c r="I137" i="11"/>
  <c r="H137" i="11"/>
  <c r="G137" i="11"/>
  <c r="M137" i="11" s="1"/>
  <c r="F137" i="11"/>
  <c r="N137" i="11" s="1"/>
  <c r="E137" i="11"/>
  <c r="I136" i="11"/>
  <c r="H136" i="11"/>
  <c r="G136" i="11"/>
  <c r="M136" i="11" s="1"/>
  <c r="F136" i="11"/>
  <c r="N136" i="11" s="1"/>
  <c r="E136" i="11"/>
  <c r="I135" i="11"/>
  <c r="H135" i="11"/>
  <c r="G135" i="11"/>
  <c r="M135" i="11" s="1"/>
  <c r="F135" i="11"/>
  <c r="N135" i="11" s="1"/>
  <c r="E135" i="11"/>
  <c r="I134" i="11"/>
  <c r="H134" i="11"/>
  <c r="G134" i="11"/>
  <c r="M134" i="11" s="1"/>
  <c r="F134" i="11"/>
  <c r="N134" i="11" s="1"/>
  <c r="E134" i="11"/>
  <c r="I133" i="11"/>
  <c r="H133" i="11"/>
  <c r="G133" i="11"/>
  <c r="M133" i="11" s="1"/>
  <c r="F133" i="11"/>
  <c r="N133" i="11" s="1"/>
  <c r="E133" i="11"/>
  <c r="I132" i="11"/>
  <c r="H132" i="11"/>
  <c r="G132" i="11"/>
  <c r="M132" i="11" s="1"/>
  <c r="F132" i="11"/>
  <c r="N132" i="11" s="1"/>
  <c r="E132" i="11"/>
  <c r="I131" i="11"/>
  <c r="H131" i="11"/>
  <c r="G131" i="11"/>
  <c r="M131" i="11" s="1"/>
  <c r="F131" i="11"/>
  <c r="N131" i="11" s="1"/>
  <c r="E131" i="11"/>
  <c r="I130" i="11"/>
  <c r="H130" i="11"/>
  <c r="G130" i="11"/>
  <c r="M130" i="11" s="1"/>
  <c r="F130" i="11"/>
  <c r="N130" i="11" s="1"/>
  <c r="E130" i="11"/>
  <c r="I129" i="11"/>
  <c r="H129" i="11"/>
  <c r="G129" i="11"/>
  <c r="M129" i="11" s="1"/>
  <c r="F129" i="11"/>
  <c r="N129" i="11" s="1"/>
  <c r="E129" i="11"/>
  <c r="I128" i="11"/>
  <c r="H128" i="11"/>
  <c r="G128" i="11"/>
  <c r="M128" i="11" s="1"/>
  <c r="F128" i="11"/>
  <c r="N128" i="11" s="1"/>
  <c r="E128" i="11"/>
  <c r="I127" i="11"/>
  <c r="H127" i="11"/>
  <c r="G127" i="11"/>
  <c r="M127" i="11" s="1"/>
  <c r="F127" i="11"/>
  <c r="N127" i="11" s="1"/>
  <c r="E127" i="11"/>
  <c r="I126" i="11"/>
  <c r="H126" i="11"/>
  <c r="G126" i="11"/>
  <c r="M126" i="11" s="1"/>
  <c r="F126" i="11"/>
  <c r="N126" i="11" s="1"/>
  <c r="E126" i="11"/>
  <c r="I125" i="11"/>
  <c r="H125" i="11"/>
  <c r="G125" i="11"/>
  <c r="M125" i="11" s="1"/>
  <c r="F125" i="11"/>
  <c r="N125" i="11" s="1"/>
  <c r="E125" i="11"/>
  <c r="I124" i="11"/>
  <c r="H124" i="11"/>
  <c r="G124" i="11"/>
  <c r="M124" i="11" s="1"/>
  <c r="F124" i="11"/>
  <c r="N124" i="11" s="1"/>
  <c r="E124" i="11"/>
  <c r="I123" i="11"/>
  <c r="H123" i="11"/>
  <c r="G123" i="11"/>
  <c r="M123" i="11" s="1"/>
  <c r="F123" i="11"/>
  <c r="N123" i="11" s="1"/>
  <c r="E123" i="11"/>
  <c r="I122" i="11"/>
  <c r="H122" i="11"/>
  <c r="G122" i="11"/>
  <c r="M122" i="11" s="1"/>
  <c r="F122" i="11"/>
  <c r="N122" i="11" s="1"/>
  <c r="E122" i="11"/>
  <c r="I121" i="11"/>
  <c r="H121" i="11"/>
  <c r="G121" i="11"/>
  <c r="M121" i="11" s="1"/>
  <c r="F121" i="11"/>
  <c r="N121" i="11" s="1"/>
  <c r="E121" i="11"/>
  <c r="I120" i="11"/>
  <c r="H120" i="11"/>
  <c r="G120" i="11"/>
  <c r="M120" i="11" s="1"/>
  <c r="F120" i="11"/>
  <c r="N120" i="11" s="1"/>
  <c r="E120" i="11"/>
  <c r="I119" i="11"/>
  <c r="H119" i="11"/>
  <c r="G119" i="11"/>
  <c r="M119" i="11" s="1"/>
  <c r="F119" i="11"/>
  <c r="N119" i="11" s="1"/>
  <c r="E119" i="11"/>
  <c r="I118" i="11"/>
  <c r="H118" i="11"/>
  <c r="G118" i="11"/>
  <c r="M118" i="11" s="1"/>
  <c r="F118" i="11"/>
  <c r="N118" i="11" s="1"/>
  <c r="E118" i="11"/>
  <c r="I117" i="11"/>
  <c r="H117" i="11"/>
  <c r="G117" i="11"/>
  <c r="M117" i="11" s="1"/>
  <c r="F117" i="11"/>
  <c r="N117" i="11" s="1"/>
  <c r="E117" i="11"/>
  <c r="I116" i="11"/>
  <c r="H116" i="11"/>
  <c r="G116" i="11"/>
  <c r="M116" i="11" s="1"/>
  <c r="F116" i="11"/>
  <c r="N116" i="11" s="1"/>
  <c r="E116" i="11"/>
  <c r="I115" i="11"/>
  <c r="H115" i="11"/>
  <c r="G115" i="11"/>
  <c r="M115" i="11" s="1"/>
  <c r="F115" i="11"/>
  <c r="N115" i="11" s="1"/>
  <c r="E115" i="11"/>
  <c r="I114" i="11"/>
  <c r="H114" i="11"/>
  <c r="G114" i="11"/>
  <c r="M114" i="11" s="1"/>
  <c r="F114" i="11"/>
  <c r="N114" i="11" s="1"/>
  <c r="E114" i="11"/>
  <c r="I113" i="11"/>
  <c r="H113" i="11"/>
  <c r="G113" i="11"/>
  <c r="M113" i="11" s="1"/>
  <c r="F113" i="11"/>
  <c r="N113" i="11" s="1"/>
  <c r="E113" i="11"/>
  <c r="I112" i="11"/>
  <c r="H112" i="11"/>
  <c r="G112" i="11"/>
  <c r="M112" i="11" s="1"/>
  <c r="F112" i="11"/>
  <c r="N112" i="11" s="1"/>
  <c r="E112" i="11"/>
  <c r="I111" i="11"/>
  <c r="H111" i="11"/>
  <c r="G111" i="11"/>
  <c r="M111" i="11" s="1"/>
  <c r="F111" i="11"/>
  <c r="N111" i="11" s="1"/>
  <c r="E111" i="11"/>
  <c r="I110" i="11"/>
  <c r="H110" i="11"/>
  <c r="G110" i="11"/>
  <c r="M110" i="11" s="1"/>
  <c r="F110" i="11"/>
  <c r="N110" i="11" s="1"/>
  <c r="E110" i="11"/>
  <c r="I109" i="11"/>
  <c r="H109" i="11"/>
  <c r="G109" i="11"/>
  <c r="M109" i="11" s="1"/>
  <c r="F109" i="11"/>
  <c r="N109" i="11" s="1"/>
  <c r="E109" i="11"/>
  <c r="I108" i="11"/>
  <c r="H108" i="11"/>
  <c r="G108" i="11"/>
  <c r="M108" i="11" s="1"/>
  <c r="F108" i="11"/>
  <c r="N108" i="11" s="1"/>
  <c r="E108" i="11"/>
  <c r="I107" i="11"/>
  <c r="H107" i="11"/>
  <c r="G107" i="11"/>
  <c r="M107" i="11" s="1"/>
  <c r="F107" i="11"/>
  <c r="N107" i="11" s="1"/>
  <c r="E107" i="11"/>
  <c r="I106" i="11"/>
  <c r="H106" i="11"/>
  <c r="G106" i="11"/>
  <c r="M106" i="11" s="1"/>
  <c r="F106" i="11"/>
  <c r="N106" i="11" s="1"/>
  <c r="E106" i="11"/>
  <c r="I105" i="11"/>
  <c r="H105" i="11"/>
  <c r="G105" i="11"/>
  <c r="M105" i="11" s="1"/>
  <c r="F105" i="11"/>
  <c r="N105" i="11" s="1"/>
  <c r="E105" i="11"/>
  <c r="I104" i="11"/>
  <c r="H104" i="11"/>
  <c r="G104" i="11"/>
  <c r="M104" i="11" s="1"/>
  <c r="F104" i="11"/>
  <c r="N104" i="11" s="1"/>
  <c r="E104" i="11"/>
  <c r="I103" i="11"/>
  <c r="H103" i="11"/>
  <c r="G103" i="11"/>
  <c r="M103" i="11" s="1"/>
  <c r="F103" i="11"/>
  <c r="N103" i="11" s="1"/>
  <c r="E103" i="11"/>
  <c r="I102" i="11"/>
  <c r="H102" i="11"/>
  <c r="G102" i="11"/>
  <c r="M102" i="11" s="1"/>
  <c r="F102" i="11"/>
  <c r="N102" i="11" s="1"/>
  <c r="E102" i="11"/>
  <c r="I101" i="11"/>
  <c r="H101" i="11"/>
  <c r="G101" i="11"/>
  <c r="M101" i="11" s="1"/>
  <c r="F101" i="11"/>
  <c r="N101" i="11" s="1"/>
  <c r="E101" i="11"/>
  <c r="I100" i="11"/>
  <c r="H100" i="11"/>
  <c r="G100" i="11"/>
  <c r="M100" i="11" s="1"/>
  <c r="F100" i="11"/>
  <c r="N100" i="11" s="1"/>
  <c r="E100" i="11"/>
  <c r="I99" i="11"/>
  <c r="H99" i="11"/>
  <c r="G99" i="11"/>
  <c r="M99" i="11" s="1"/>
  <c r="F99" i="11"/>
  <c r="N99" i="11" s="1"/>
  <c r="E99" i="11"/>
  <c r="I98" i="11"/>
  <c r="H98" i="11"/>
  <c r="G98" i="11"/>
  <c r="M98" i="11" s="1"/>
  <c r="F98" i="11"/>
  <c r="N98" i="11" s="1"/>
  <c r="E98" i="11"/>
  <c r="I97" i="11"/>
  <c r="H97" i="11"/>
  <c r="G97" i="11"/>
  <c r="M97" i="11" s="1"/>
  <c r="F97" i="11"/>
  <c r="N97" i="11" s="1"/>
  <c r="E97" i="11"/>
  <c r="I96" i="11"/>
  <c r="H96" i="11"/>
  <c r="G96" i="11"/>
  <c r="M96" i="11" s="1"/>
  <c r="F96" i="11"/>
  <c r="N96" i="11" s="1"/>
  <c r="E96" i="11"/>
  <c r="I95" i="11"/>
  <c r="H95" i="11"/>
  <c r="G95" i="11"/>
  <c r="M95" i="11" s="1"/>
  <c r="F95" i="11"/>
  <c r="N95" i="11" s="1"/>
  <c r="E95" i="11"/>
  <c r="I94" i="11"/>
  <c r="H94" i="11"/>
  <c r="G94" i="11"/>
  <c r="M94" i="11" s="1"/>
  <c r="F94" i="11"/>
  <c r="N94" i="11" s="1"/>
  <c r="E94" i="11"/>
  <c r="I93" i="11"/>
  <c r="H93" i="11"/>
  <c r="G93" i="11"/>
  <c r="M93" i="11" s="1"/>
  <c r="F93" i="11"/>
  <c r="N93" i="11" s="1"/>
  <c r="E93" i="11"/>
  <c r="I92" i="11"/>
  <c r="H92" i="11"/>
  <c r="G92" i="11"/>
  <c r="M92" i="11" s="1"/>
  <c r="F92" i="11"/>
  <c r="N92" i="11" s="1"/>
  <c r="E92" i="11"/>
  <c r="I91" i="11"/>
  <c r="H91" i="11"/>
  <c r="G91" i="11"/>
  <c r="M91" i="11" s="1"/>
  <c r="F91" i="11"/>
  <c r="N91" i="11" s="1"/>
  <c r="E91" i="11"/>
  <c r="I90" i="11"/>
  <c r="H90" i="11"/>
  <c r="G90" i="11"/>
  <c r="M90" i="11" s="1"/>
  <c r="F90" i="11"/>
  <c r="N90" i="11" s="1"/>
  <c r="E90" i="11"/>
  <c r="I89" i="11"/>
  <c r="H89" i="11"/>
  <c r="G89" i="11"/>
  <c r="M89" i="11" s="1"/>
  <c r="F89" i="11"/>
  <c r="N89" i="11" s="1"/>
  <c r="E89" i="11"/>
  <c r="I88" i="11"/>
  <c r="H88" i="11"/>
  <c r="G88" i="11"/>
  <c r="M88" i="11" s="1"/>
  <c r="F88" i="11"/>
  <c r="N88" i="11" s="1"/>
  <c r="E88" i="11"/>
  <c r="I87" i="11"/>
  <c r="H87" i="11"/>
  <c r="G87" i="11"/>
  <c r="M87" i="11" s="1"/>
  <c r="F87" i="11"/>
  <c r="N87" i="11" s="1"/>
  <c r="E87" i="11"/>
  <c r="I86" i="11"/>
  <c r="H86" i="11"/>
  <c r="G86" i="11"/>
  <c r="M86" i="11" s="1"/>
  <c r="F86" i="11"/>
  <c r="N86" i="11" s="1"/>
  <c r="E86" i="11"/>
  <c r="I85" i="11"/>
  <c r="H85" i="11"/>
  <c r="G85" i="11"/>
  <c r="M85" i="11" s="1"/>
  <c r="F85" i="11"/>
  <c r="N85" i="11" s="1"/>
  <c r="E85" i="11"/>
  <c r="I84" i="11"/>
  <c r="H84" i="11"/>
  <c r="G84" i="11"/>
  <c r="M84" i="11" s="1"/>
  <c r="F84" i="11"/>
  <c r="N84" i="11" s="1"/>
  <c r="E84" i="11"/>
  <c r="I83" i="11"/>
  <c r="H83" i="11"/>
  <c r="G83" i="11"/>
  <c r="M83" i="11" s="1"/>
  <c r="F83" i="11"/>
  <c r="N83" i="11" s="1"/>
  <c r="E83" i="11"/>
  <c r="I82" i="11"/>
  <c r="H82" i="11"/>
  <c r="G82" i="11"/>
  <c r="M82" i="11" s="1"/>
  <c r="F82" i="11"/>
  <c r="N82" i="11" s="1"/>
  <c r="E82" i="11"/>
  <c r="I81" i="11"/>
  <c r="H81" i="11"/>
  <c r="G81" i="11"/>
  <c r="M81" i="11" s="1"/>
  <c r="F81" i="11"/>
  <c r="N81" i="11" s="1"/>
  <c r="E81" i="11"/>
  <c r="I80" i="11"/>
  <c r="H80" i="11"/>
  <c r="G80" i="11"/>
  <c r="M80" i="11" s="1"/>
  <c r="F80" i="11"/>
  <c r="N80" i="11" s="1"/>
  <c r="E80" i="11"/>
  <c r="I79" i="11"/>
  <c r="H79" i="11"/>
  <c r="G79" i="11"/>
  <c r="M79" i="11" s="1"/>
  <c r="F79" i="11"/>
  <c r="N79" i="11" s="1"/>
  <c r="E79" i="11"/>
  <c r="I78" i="11"/>
  <c r="H78" i="11"/>
  <c r="G78" i="11"/>
  <c r="M78" i="11" s="1"/>
  <c r="F78" i="11"/>
  <c r="N78" i="11" s="1"/>
  <c r="E78" i="11"/>
  <c r="I77" i="11"/>
  <c r="H77" i="11"/>
  <c r="G77" i="11"/>
  <c r="M77" i="11" s="1"/>
  <c r="F77" i="11"/>
  <c r="N77" i="11" s="1"/>
  <c r="E77" i="11"/>
  <c r="I76" i="11"/>
  <c r="H76" i="11"/>
  <c r="G76" i="11"/>
  <c r="M76" i="11" s="1"/>
  <c r="F76" i="11"/>
  <c r="N76" i="11" s="1"/>
  <c r="E76" i="11"/>
  <c r="I75" i="11"/>
  <c r="H75" i="11"/>
  <c r="G75" i="11"/>
  <c r="M75" i="11" s="1"/>
  <c r="F75" i="11"/>
  <c r="N75" i="11" s="1"/>
  <c r="E75" i="11"/>
  <c r="I74" i="11"/>
  <c r="H74" i="11"/>
  <c r="G74" i="11"/>
  <c r="M74" i="11" s="1"/>
  <c r="F74" i="11"/>
  <c r="N74" i="11" s="1"/>
  <c r="E74" i="11"/>
  <c r="I73" i="11"/>
  <c r="H73" i="11"/>
  <c r="G73" i="11"/>
  <c r="M73" i="11" s="1"/>
  <c r="F73" i="11"/>
  <c r="N73" i="11" s="1"/>
  <c r="E73" i="11"/>
  <c r="I72" i="11"/>
  <c r="H72" i="11"/>
  <c r="G72" i="11"/>
  <c r="M72" i="11" s="1"/>
  <c r="F72" i="11"/>
  <c r="N72" i="11" s="1"/>
  <c r="E72" i="11"/>
  <c r="I71" i="11"/>
  <c r="H71" i="11"/>
  <c r="G71" i="11"/>
  <c r="M71" i="11" s="1"/>
  <c r="F71" i="11"/>
  <c r="N71" i="11" s="1"/>
  <c r="E71" i="11"/>
  <c r="I70" i="11"/>
  <c r="H70" i="11"/>
  <c r="G70" i="11"/>
  <c r="M70" i="11" s="1"/>
  <c r="F70" i="11"/>
  <c r="N70" i="11" s="1"/>
  <c r="E70" i="11"/>
  <c r="I69" i="11"/>
  <c r="H69" i="11"/>
  <c r="G69" i="11"/>
  <c r="M69" i="11" s="1"/>
  <c r="F69" i="11"/>
  <c r="N69" i="11" s="1"/>
  <c r="E69" i="11"/>
  <c r="I68" i="11"/>
  <c r="H68" i="11"/>
  <c r="G68" i="11"/>
  <c r="M68" i="11" s="1"/>
  <c r="F68" i="11"/>
  <c r="N68" i="11" s="1"/>
  <c r="E68" i="11"/>
  <c r="I67" i="11"/>
  <c r="H67" i="11"/>
  <c r="G67" i="11"/>
  <c r="M67" i="11" s="1"/>
  <c r="F67" i="11"/>
  <c r="N67" i="11" s="1"/>
  <c r="E67" i="11"/>
  <c r="I66" i="11"/>
  <c r="H66" i="11"/>
  <c r="G66" i="11"/>
  <c r="M66" i="11" s="1"/>
  <c r="F66" i="11"/>
  <c r="N66" i="11" s="1"/>
  <c r="E66" i="11"/>
  <c r="I65" i="11"/>
  <c r="H65" i="11"/>
  <c r="G65" i="11"/>
  <c r="M65" i="11" s="1"/>
  <c r="F65" i="11"/>
  <c r="N65" i="11" s="1"/>
  <c r="E65" i="11"/>
  <c r="I64" i="11"/>
  <c r="H64" i="11"/>
  <c r="G64" i="11"/>
  <c r="M64" i="11" s="1"/>
  <c r="F64" i="11"/>
  <c r="N64" i="11" s="1"/>
  <c r="E64" i="11"/>
  <c r="I63" i="11"/>
  <c r="H63" i="11"/>
  <c r="G63" i="11"/>
  <c r="M63" i="11" s="1"/>
  <c r="F63" i="11"/>
  <c r="N63" i="11" s="1"/>
  <c r="E63" i="11"/>
  <c r="I62" i="11"/>
  <c r="H62" i="11"/>
  <c r="G62" i="11"/>
  <c r="M62" i="11" s="1"/>
  <c r="F62" i="11"/>
  <c r="N62" i="11" s="1"/>
  <c r="E62" i="11"/>
  <c r="I61" i="11"/>
  <c r="H61" i="11"/>
  <c r="G61" i="11"/>
  <c r="M61" i="11" s="1"/>
  <c r="F61" i="11"/>
  <c r="N61" i="11" s="1"/>
  <c r="E61" i="11"/>
  <c r="I60" i="11"/>
  <c r="H60" i="11"/>
  <c r="G60" i="11"/>
  <c r="M60" i="11" s="1"/>
  <c r="F60" i="11"/>
  <c r="N60" i="11" s="1"/>
  <c r="E60" i="11"/>
  <c r="I59" i="11"/>
  <c r="H59" i="11"/>
  <c r="G59" i="11"/>
  <c r="M59" i="11" s="1"/>
  <c r="F59" i="11"/>
  <c r="N59" i="11" s="1"/>
  <c r="E59" i="11"/>
  <c r="I58" i="11"/>
  <c r="H58" i="11"/>
  <c r="G58" i="11"/>
  <c r="M58" i="11" s="1"/>
  <c r="F58" i="11"/>
  <c r="N58" i="11" s="1"/>
  <c r="E58" i="11"/>
  <c r="I57" i="11"/>
  <c r="H57" i="11"/>
  <c r="G57" i="11"/>
  <c r="M57" i="11" s="1"/>
  <c r="F57" i="11"/>
  <c r="N57" i="11" s="1"/>
  <c r="E57" i="11"/>
  <c r="I56" i="11"/>
  <c r="H56" i="11"/>
  <c r="G56" i="11"/>
  <c r="M56" i="11" s="1"/>
  <c r="F56" i="11"/>
  <c r="N56" i="11" s="1"/>
  <c r="E56" i="11"/>
  <c r="I55" i="11"/>
  <c r="H55" i="11"/>
  <c r="G55" i="11"/>
  <c r="M55" i="11" s="1"/>
  <c r="F55" i="11"/>
  <c r="N55" i="11" s="1"/>
  <c r="E55" i="11"/>
  <c r="I54" i="11"/>
  <c r="H54" i="11"/>
  <c r="G54" i="11"/>
  <c r="M54" i="11" s="1"/>
  <c r="F54" i="11"/>
  <c r="N54" i="11" s="1"/>
  <c r="E54" i="11"/>
  <c r="I53" i="11"/>
  <c r="H53" i="11"/>
  <c r="G53" i="11"/>
  <c r="M53" i="11" s="1"/>
  <c r="F53" i="11"/>
  <c r="N53" i="11" s="1"/>
  <c r="E53" i="11"/>
  <c r="I52" i="11"/>
  <c r="H52" i="11"/>
  <c r="G52" i="11"/>
  <c r="M52" i="11" s="1"/>
  <c r="F52" i="11"/>
  <c r="N52" i="11" s="1"/>
  <c r="E52" i="11"/>
  <c r="I51" i="11"/>
  <c r="H51" i="11"/>
  <c r="G51" i="11"/>
  <c r="M51" i="11" s="1"/>
  <c r="F51" i="11"/>
  <c r="N51" i="11" s="1"/>
  <c r="E51" i="11"/>
  <c r="I50" i="11"/>
  <c r="H50" i="11"/>
  <c r="G50" i="11"/>
  <c r="M50" i="11" s="1"/>
  <c r="F50" i="11"/>
  <c r="N50" i="11" s="1"/>
  <c r="E50" i="11"/>
  <c r="I49" i="11"/>
  <c r="H49" i="11"/>
  <c r="G49" i="11"/>
  <c r="M49" i="11" s="1"/>
  <c r="F49" i="11"/>
  <c r="N49" i="11" s="1"/>
  <c r="E49" i="11"/>
  <c r="I48" i="11"/>
  <c r="H48" i="11"/>
  <c r="G48" i="11"/>
  <c r="M48" i="11" s="1"/>
  <c r="F48" i="11"/>
  <c r="N48" i="11" s="1"/>
  <c r="E48" i="11"/>
  <c r="I47" i="11"/>
  <c r="H47" i="11"/>
  <c r="G47" i="11"/>
  <c r="M47" i="11" s="1"/>
  <c r="F47" i="11"/>
  <c r="N47" i="11" s="1"/>
  <c r="E47" i="11"/>
  <c r="I46" i="11"/>
  <c r="H46" i="11"/>
  <c r="G46" i="11"/>
  <c r="M46" i="11" s="1"/>
  <c r="F46" i="11"/>
  <c r="N46" i="11" s="1"/>
  <c r="E46" i="11"/>
  <c r="I45" i="11"/>
  <c r="H45" i="11"/>
  <c r="G45" i="11"/>
  <c r="M45" i="11" s="1"/>
  <c r="F45" i="11"/>
  <c r="N45" i="11" s="1"/>
  <c r="E45" i="11"/>
  <c r="I44" i="11"/>
  <c r="H44" i="11"/>
  <c r="G44" i="11"/>
  <c r="M44" i="11" s="1"/>
  <c r="F44" i="11"/>
  <c r="N44" i="11" s="1"/>
  <c r="E44" i="11"/>
  <c r="I43" i="11"/>
  <c r="H43" i="11"/>
  <c r="G43" i="11"/>
  <c r="M43" i="11" s="1"/>
  <c r="F43" i="11"/>
  <c r="N43" i="11" s="1"/>
  <c r="E43" i="11"/>
  <c r="I42" i="11"/>
  <c r="H42" i="11"/>
  <c r="G42" i="11"/>
  <c r="M42" i="11" s="1"/>
  <c r="F42" i="11"/>
  <c r="N42" i="11" s="1"/>
  <c r="E42" i="11"/>
  <c r="I41" i="11"/>
  <c r="H41" i="11"/>
  <c r="G41" i="11"/>
  <c r="M41" i="11" s="1"/>
  <c r="F41" i="11"/>
  <c r="N41" i="11" s="1"/>
  <c r="E41" i="11"/>
  <c r="I40" i="11"/>
  <c r="H40" i="11"/>
  <c r="G40" i="11"/>
  <c r="M40" i="11" s="1"/>
  <c r="F40" i="11"/>
  <c r="N40" i="11" s="1"/>
  <c r="E40" i="11"/>
  <c r="I39" i="11"/>
  <c r="H39" i="11"/>
  <c r="G39" i="11"/>
  <c r="M39" i="11" s="1"/>
  <c r="F39" i="11"/>
  <c r="N39" i="11" s="1"/>
  <c r="E39" i="11"/>
  <c r="I38" i="11"/>
  <c r="H38" i="11"/>
  <c r="G38" i="11"/>
  <c r="M38" i="11" s="1"/>
  <c r="F38" i="11"/>
  <c r="N38" i="11" s="1"/>
  <c r="E38" i="11"/>
  <c r="I37" i="11"/>
  <c r="H37" i="11"/>
  <c r="G37" i="11"/>
  <c r="M37" i="11" s="1"/>
  <c r="F37" i="11"/>
  <c r="N37" i="11" s="1"/>
  <c r="E37" i="11"/>
  <c r="I36" i="11"/>
  <c r="H36" i="11"/>
  <c r="G36" i="11"/>
  <c r="M36" i="11" s="1"/>
  <c r="F36" i="11"/>
  <c r="N36" i="11" s="1"/>
  <c r="E36" i="11"/>
  <c r="I35" i="11"/>
  <c r="H35" i="11"/>
  <c r="G35" i="11"/>
  <c r="M35" i="11" s="1"/>
  <c r="F35" i="11"/>
  <c r="N35" i="11" s="1"/>
  <c r="E35" i="11"/>
  <c r="I34" i="11"/>
  <c r="H34" i="11"/>
  <c r="G34" i="11"/>
  <c r="M34" i="11" s="1"/>
  <c r="F34" i="11"/>
  <c r="N34" i="11" s="1"/>
  <c r="E34" i="11"/>
  <c r="I33" i="11"/>
  <c r="H33" i="11"/>
  <c r="G33" i="11"/>
  <c r="M33" i="11" s="1"/>
  <c r="F33" i="11"/>
  <c r="N33" i="11" s="1"/>
  <c r="E33" i="11"/>
  <c r="I32" i="11"/>
  <c r="H32" i="11"/>
  <c r="G32" i="11"/>
  <c r="M32" i="11" s="1"/>
  <c r="F32" i="11"/>
  <c r="N32" i="11" s="1"/>
  <c r="E32" i="11"/>
  <c r="I31" i="11"/>
  <c r="H31" i="11"/>
  <c r="G31" i="11"/>
  <c r="M31" i="11" s="1"/>
  <c r="F31" i="11"/>
  <c r="N31" i="11" s="1"/>
  <c r="E31" i="11"/>
  <c r="I30" i="11"/>
  <c r="H30" i="11"/>
  <c r="G30" i="11"/>
  <c r="M30" i="11" s="1"/>
  <c r="F30" i="11"/>
  <c r="N30" i="11" s="1"/>
  <c r="E30" i="11"/>
  <c r="I29" i="11"/>
  <c r="H29" i="11"/>
  <c r="G29" i="11"/>
  <c r="M29" i="11" s="1"/>
  <c r="F29" i="11"/>
  <c r="N29" i="11" s="1"/>
  <c r="E29" i="11"/>
  <c r="I28" i="11"/>
  <c r="H28" i="11"/>
  <c r="G28" i="11"/>
  <c r="M28" i="11" s="1"/>
  <c r="F28" i="11"/>
  <c r="N28" i="11" s="1"/>
  <c r="E28" i="11"/>
  <c r="I27" i="11"/>
  <c r="H27" i="11"/>
  <c r="G27" i="11"/>
  <c r="M27" i="11" s="1"/>
  <c r="F27" i="11"/>
  <c r="N27" i="11" s="1"/>
  <c r="E27" i="11"/>
  <c r="I26" i="11"/>
  <c r="H26" i="11"/>
  <c r="G26" i="11"/>
  <c r="M26" i="11" s="1"/>
  <c r="F26" i="11"/>
  <c r="N26" i="11" s="1"/>
  <c r="E26" i="11"/>
  <c r="I25" i="11"/>
  <c r="H25" i="11"/>
  <c r="G25" i="11"/>
  <c r="M25" i="11" s="1"/>
  <c r="F25" i="11"/>
  <c r="N25" i="11" s="1"/>
  <c r="E25" i="11"/>
  <c r="I24" i="11"/>
  <c r="H24" i="11"/>
  <c r="G24" i="11"/>
  <c r="M24" i="11" s="1"/>
  <c r="F24" i="11"/>
  <c r="N24" i="11" s="1"/>
  <c r="E24" i="11"/>
  <c r="I23" i="11"/>
  <c r="H23" i="11"/>
  <c r="G23" i="11"/>
  <c r="M23" i="11" s="1"/>
  <c r="F23" i="11"/>
  <c r="N23" i="11" s="1"/>
  <c r="E23" i="11"/>
  <c r="I22" i="11"/>
  <c r="H22" i="11"/>
  <c r="G22" i="11"/>
  <c r="M22" i="11" s="1"/>
  <c r="F22" i="11"/>
  <c r="N22" i="11" s="1"/>
  <c r="E22" i="11"/>
  <c r="I21" i="11"/>
  <c r="H21" i="11"/>
  <c r="G21" i="11"/>
  <c r="M21" i="11" s="1"/>
  <c r="F21" i="11"/>
  <c r="N21" i="11" s="1"/>
  <c r="E21" i="11"/>
  <c r="I20" i="11"/>
  <c r="H20" i="11"/>
  <c r="G20" i="11"/>
  <c r="M20" i="11" s="1"/>
  <c r="F20" i="11"/>
  <c r="N20" i="11" s="1"/>
  <c r="E20" i="11"/>
  <c r="I19" i="11"/>
  <c r="H19" i="11"/>
  <c r="G19" i="11"/>
  <c r="M19" i="11" s="1"/>
  <c r="F19" i="11"/>
  <c r="N19" i="11" s="1"/>
  <c r="E19" i="11"/>
  <c r="I18" i="11"/>
  <c r="H18" i="11"/>
  <c r="G18" i="11"/>
  <c r="M18" i="11" s="1"/>
  <c r="F18" i="11"/>
  <c r="N18" i="11" s="1"/>
  <c r="E18" i="11"/>
  <c r="I17" i="11"/>
  <c r="H17" i="11"/>
  <c r="G17" i="11"/>
  <c r="M17" i="11" s="1"/>
  <c r="F17" i="11"/>
  <c r="N17" i="11" s="1"/>
  <c r="E17" i="11"/>
  <c r="I16" i="11"/>
  <c r="H16" i="11"/>
  <c r="G16" i="11"/>
  <c r="M16" i="11" s="1"/>
  <c r="F16" i="11"/>
  <c r="N16" i="11" s="1"/>
  <c r="E16" i="11"/>
  <c r="I15" i="11"/>
  <c r="H15" i="11"/>
  <c r="G15" i="11"/>
  <c r="M15" i="11" s="1"/>
  <c r="F15" i="11"/>
  <c r="N15" i="11" s="1"/>
  <c r="E15" i="11"/>
  <c r="I14" i="11"/>
  <c r="H14" i="11"/>
  <c r="G14" i="11"/>
  <c r="M14" i="11" s="1"/>
  <c r="F14" i="11"/>
  <c r="N14" i="11" s="1"/>
  <c r="E14" i="11"/>
  <c r="I13" i="11"/>
  <c r="H13" i="11"/>
  <c r="G13" i="11"/>
  <c r="M13" i="11" s="1"/>
  <c r="F13" i="11"/>
  <c r="N13" i="11" s="1"/>
  <c r="E13" i="11"/>
  <c r="I12" i="11"/>
  <c r="H12" i="11"/>
  <c r="G12" i="11"/>
  <c r="M12" i="11" s="1"/>
  <c r="F12" i="11"/>
  <c r="N12" i="11" s="1"/>
  <c r="E12" i="11"/>
  <c r="I11" i="11"/>
  <c r="H11" i="11"/>
  <c r="G11" i="11"/>
  <c r="M11" i="11" s="1"/>
  <c r="F11" i="11"/>
  <c r="N11" i="11" s="1"/>
  <c r="E11" i="11"/>
  <c r="I10" i="11"/>
  <c r="H10" i="11"/>
  <c r="G10" i="11"/>
  <c r="M10" i="11" s="1"/>
  <c r="F10" i="11"/>
  <c r="N10" i="11" s="1"/>
  <c r="E10" i="11"/>
  <c r="I9" i="11"/>
  <c r="H9" i="11"/>
  <c r="G9" i="11"/>
  <c r="M9" i="11" s="1"/>
  <c r="F9" i="11"/>
  <c r="N9" i="11" s="1"/>
  <c r="E9" i="11"/>
  <c r="I8" i="11"/>
  <c r="H8" i="11"/>
  <c r="G8" i="11"/>
  <c r="M8" i="11" s="1"/>
  <c r="F8" i="11"/>
  <c r="N8" i="11" s="1"/>
  <c r="E8" i="11"/>
  <c r="I7" i="11"/>
  <c r="H7" i="11"/>
  <c r="G7" i="11"/>
  <c r="M7" i="11" s="1"/>
  <c r="F7" i="11"/>
  <c r="N7" i="11" s="1"/>
  <c r="E7" i="11"/>
  <c r="I6" i="11"/>
  <c r="H6" i="11"/>
  <c r="G6" i="11"/>
  <c r="M6" i="11" s="1"/>
  <c r="F6" i="11"/>
  <c r="N6" i="11" s="1"/>
  <c r="E6" i="11"/>
  <c r="I5" i="11"/>
  <c r="H5" i="11"/>
  <c r="G5" i="11"/>
  <c r="M5" i="11" s="1"/>
  <c r="F5" i="11"/>
  <c r="N5" i="11" s="1"/>
  <c r="E5" i="11"/>
  <c r="I4" i="11"/>
  <c r="H4" i="11"/>
  <c r="G4" i="11"/>
  <c r="M4" i="11" s="1"/>
  <c r="F4" i="11"/>
  <c r="N4" i="11" s="1"/>
  <c r="E4" i="11"/>
  <c r="I3" i="11"/>
  <c r="H3" i="11"/>
  <c r="G3" i="11"/>
  <c r="M3" i="11" s="1"/>
  <c r="F3" i="11"/>
  <c r="N3" i="11" s="1"/>
  <c r="E3" i="11"/>
  <c r="I2" i="11"/>
  <c r="H2" i="11"/>
  <c r="G2" i="11"/>
  <c r="M2" i="11" s="1"/>
  <c r="F2" i="11"/>
  <c r="N2" i="11" s="1"/>
  <c r="E2" i="11"/>
  <c r="H546" i="10"/>
  <c r="G546" i="10"/>
  <c r="F546" i="10"/>
  <c r="L546" i="10" s="1"/>
  <c r="E546" i="10"/>
  <c r="M546" i="10" s="1"/>
  <c r="D546" i="10"/>
  <c r="H545" i="10"/>
  <c r="G545" i="10"/>
  <c r="F545" i="10"/>
  <c r="L545" i="10" s="1"/>
  <c r="E545" i="10"/>
  <c r="M545" i="10" s="1"/>
  <c r="D545" i="10"/>
  <c r="H544" i="10"/>
  <c r="G544" i="10"/>
  <c r="F544" i="10"/>
  <c r="L544" i="10" s="1"/>
  <c r="E544" i="10"/>
  <c r="M544" i="10" s="1"/>
  <c r="D544" i="10"/>
  <c r="H543" i="10"/>
  <c r="G543" i="10"/>
  <c r="F543" i="10"/>
  <c r="L543" i="10" s="1"/>
  <c r="E543" i="10"/>
  <c r="M543" i="10" s="1"/>
  <c r="D543" i="10"/>
  <c r="H542" i="10"/>
  <c r="G542" i="10"/>
  <c r="F542" i="10"/>
  <c r="L542" i="10" s="1"/>
  <c r="E542" i="10"/>
  <c r="M542" i="10" s="1"/>
  <c r="D542" i="10"/>
  <c r="H541" i="10"/>
  <c r="G541" i="10"/>
  <c r="F541" i="10"/>
  <c r="L541" i="10" s="1"/>
  <c r="E541" i="10"/>
  <c r="M541" i="10" s="1"/>
  <c r="D541" i="10"/>
  <c r="H540" i="10"/>
  <c r="G540" i="10"/>
  <c r="F540" i="10"/>
  <c r="L540" i="10" s="1"/>
  <c r="E540" i="10"/>
  <c r="M540" i="10" s="1"/>
  <c r="D540" i="10"/>
  <c r="H539" i="10"/>
  <c r="G539" i="10"/>
  <c r="F539" i="10"/>
  <c r="L539" i="10" s="1"/>
  <c r="E539" i="10"/>
  <c r="M539" i="10" s="1"/>
  <c r="D539" i="10"/>
  <c r="H538" i="10"/>
  <c r="G538" i="10"/>
  <c r="F538" i="10"/>
  <c r="L538" i="10" s="1"/>
  <c r="E538" i="10"/>
  <c r="M538" i="10" s="1"/>
  <c r="D538" i="10"/>
  <c r="H537" i="10"/>
  <c r="G537" i="10"/>
  <c r="F537" i="10"/>
  <c r="L537" i="10" s="1"/>
  <c r="E537" i="10"/>
  <c r="M537" i="10" s="1"/>
  <c r="D537" i="10"/>
  <c r="H536" i="10"/>
  <c r="G536" i="10"/>
  <c r="F536" i="10"/>
  <c r="L536" i="10" s="1"/>
  <c r="E536" i="10"/>
  <c r="M536" i="10" s="1"/>
  <c r="D536" i="10"/>
  <c r="H535" i="10"/>
  <c r="G535" i="10"/>
  <c r="F535" i="10"/>
  <c r="L535" i="10" s="1"/>
  <c r="E535" i="10"/>
  <c r="M535" i="10" s="1"/>
  <c r="D535" i="10"/>
  <c r="H534" i="10"/>
  <c r="G534" i="10"/>
  <c r="F534" i="10"/>
  <c r="L534" i="10" s="1"/>
  <c r="E534" i="10"/>
  <c r="M534" i="10" s="1"/>
  <c r="D534" i="10"/>
  <c r="H533" i="10"/>
  <c r="G533" i="10"/>
  <c r="F533" i="10"/>
  <c r="L533" i="10" s="1"/>
  <c r="E533" i="10"/>
  <c r="M533" i="10" s="1"/>
  <c r="D533" i="10"/>
  <c r="H532" i="10"/>
  <c r="G532" i="10"/>
  <c r="F532" i="10"/>
  <c r="L532" i="10" s="1"/>
  <c r="E532" i="10"/>
  <c r="M532" i="10" s="1"/>
  <c r="D532" i="10"/>
  <c r="H531" i="10"/>
  <c r="G531" i="10"/>
  <c r="F531" i="10"/>
  <c r="L531" i="10" s="1"/>
  <c r="E531" i="10"/>
  <c r="M531" i="10" s="1"/>
  <c r="D531" i="10"/>
  <c r="H530" i="10"/>
  <c r="G530" i="10"/>
  <c r="F530" i="10"/>
  <c r="L530" i="10" s="1"/>
  <c r="E530" i="10"/>
  <c r="M530" i="10" s="1"/>
  <c r="D530" i="10"/>
  <c r="H529" i="10"/>
  <c r="G529" i="10"/>
  <c r="F529" i="10"/>
  <c r="L529" i="10" s="1"/>
  <c r="E529" i="10"/>
  <c r="M529" i="10" s="1"/>
  <c r="D529" i="10"/>
  <c r="H528" i="10"/>
  <c r="G528" i="10"/>
  <c r="F528" i="10"/>
  <c r="L528" i="10" s="1"/>
  <c r="E528" i="10"/>
  <c r="M528" i="10" s="1"/>
  <c r="D528" i="10"/>
  <c r="H527" i="10"/>
  <c r="G527" i="10"/>
  <c r="F527" i="10"/>
  <c r="L527" i="10" s="1"/>
  <c r="E527" i="10"/>
  <c r="M527" i="10" s="1"/>
  <c r="D527" i="10"/>
  <c r="H526" i="10"/>
  <c r="G526" i="10"/>
  <c r="F526" i="10"/>
  <c r="L526" i="10" s="1"/>
  <c r="E526" i="10"/>
  <c r="M526" i="10" s="1"/>
  <c r="D526" i="10"/>
  <c r="H525" i="10"/>
  <c r="G525" i="10"/>
  <c r="F525" i="10"/>
  <c r="L525" i="10" s="1"/>
  <c r="E525" i="10"/>
  <c r="M525" i="10" s="1"/>
  <c r="D525" i="10"/>
  <c r="H524" i="10"/>
  <c r="G524" i="10"/>
  <c r="F524" i="10"/>
  <c r="L524" i="10" s="1"/>
  <c r="E524" i="10"/>
  <c r="M524" i="10" s="1"/>
  <c r="D524" i="10"/>
  <c r="H523" i="10"/>
  <c r="G523" i="10"/>
  <c r="F523" i="10"/>
  <c r="L523" i="10" s="1"/>
  <c r="E523" i="10"/>
  <c r="M523" i="10" s="1"/>
  <c r="D523" i="10"/>
  <c r="H522" i="10"/>
  <c r="G522" i="10"/>
  <c r="F522" i="10"/>
  <c r="L522" i="10" s="1"/>
  <c r="E522" i="10"/>
  <c r="M522" i="10" s="1"/>
  <c r="D522" i="10"/>
  <c r="H521" i="10"/>
  <c r="G521" i="10"/>
  <c r="F521" i="10"/>
  <c r="L521" i="10" s="1"/>
  <c r="E521" i="10"/>
  <c r="M521" i="10" s="1"/>
  <c r="D521" i="10"/>
  <c r="H520" i="10"/>
  <c r="G520" i="10"/>
  <c r="F520" i="10"/>
  <c r="L520" i="10" s="1"/>
  <c r="E520" i="10"/>
  <c r="M520" i="10" s="1"/>
  <c r="D520" i="10"/>
  <c r="H519" i="10"/>
  <c r="G519" i="10"/>
  <c r="F519" i="10"/>
  <c r="L519" i="10" s="1"/>
  <c r="E519" i="10"/>
  <c r="M519" i="10" s="1"/>
  <c r="D519" i="10"/>
  <c r="H518" i="10"/>
  <c r="G518" i="10"/>
  <c r="F518" i="10"/>
  <c r="L518" i="10" s="1"/>
  <c r="E518" i="10"/>
  <c r="M518" i="10" s="1"/>
  <c r="D518" i="10"/>
  <c r="H517" i="10"/>
  <c r="G517" i="10"/>
  <c r="F517" i="10"/>
  <c r="L517" i="10" s="1"/>
  <c r="E517" i="10"/>
  <c r="M517" i="10" s="1"/>
  <c r="D517" i="10"/>
  <c r="H516" i="10"/>
  <c r="G516" i="10"/>
  <c r="F516" i="10"/>
  <c r="L516" i="10" s="1"/>
  <c r="E516" i="10"/>
  <c r="M516" i="10" s="1"/>
  <c r="D516" i="10"/>
  <c r="H515" i="10"/>
  <c r="G515" i="10"/>
  <c r="F515" i="10"/>
  <c r="L515" i="10" s="1"/>
  <c r="E515" i="10"/>
  <c r="M515" i="10" s="1"/>
  <c r="D515" i="10"/>
  <c r="H514" i="10"/>
  <c r="G514" i="10"/>
  <c r="F514" i="10"/>
  <c r="L514" i="10" s="1"/>
  <c r="E514" i="10"/>
  <c r="M514" i="10" s="1"/>
  <c r="D514" i="10"/>
  <c r="H513" i="10"/>
  <c r="G513" i="10"/>
  <c r="F513" i="10"/>
  <c r="L513" i="10" s="1"/>
  <c r="E513" i="10"/>
  <c r="M513" i="10" s="1"/>
  <c r="D513" i="10"/>
  <c r="H512" i="10"/>
  <c r="G512" i="10"/>
  <c r="F512" i="10"/>
  <c r="L512" i="10" s="1"/>
  <c r="E512" i="10"/>
  <c r="M512" i="10" s="1"/>
  <c r="D512" i="10"/>
  <c r="H511" i="10"/>
  <c r="G511" i="10"/>
  <c r="F511" i="10"/>
  <c r="L511" i="10" s="1"/>
  <c r="E511" i="10"/>
  <c r="M511" i="10" s="1"/>
  <c r="D511" i="10"/>
  <c r="H510" i="10"/>
  <c r="G510" i="10"/>
  <c r="F510" i="10"/>
  <c r="L510" i="10" s="1"/>
  <c r="E510" i="10"/>
  <c r="M510" i="10" s="1"/>
  <c r="D510" i="10"/>
  <c r="H509" i="10"/>
  <c r="G509" i="10"/>
  <c r="F509" i="10"/>
  <c r="L509" i="10" s="1"/>
  <c r="E509" i="10"/>
  <c r="M509" i="10" s="1"/>
  <c r="D509" i="10"/>
  <c r="H508" i="10"/>
  <c r="G508" i="10"/>
  <c r="F508" i="10"/>
  <c r="L508" i="10" s="1"/>
  <c r="E508" i="10"/>
  <c r="M508" i="10" s="1"/>
  <c r="D508" i="10"/>
  <c r="H507" i="10"/>
  <c r="G507" i="10"/>
  <c r="F507" i="10"/>
  <c r="L507" i="10" s="1"/>
  <c r="E507" i="10"/>
  <c r="M507" i="10" s="1"/>
  <c r="D507" i="10"/>
  <c r="H506" i="10"/>
  <c r="G506" i="10"/>
  <c r="F506" i="10"/>
  <c r="L506" i="10" s="1"/>
  <c r="E506" i="10"/>
  <c r="M506" i="10" s="1"/>
  <c r="D506" i="10"/>
  <c r="H505" i="10"/>
  <c r="G505" i="10"/>
  <c r="F505" i="10"/>
  <c r="L505" i="10" s="1"/>
  <c r="E505" i="10"/>
  <c r="M505" i="10" s="1"/>
  <c r="D505" i="10"/>
  <c r="H504" i="10"/>
  <c r="G504" i="10"/>
  <c r="F504" i="10"/>
  <c r="L504" i="10" s="1"/>
  <c r="E504" i="10"/>
  <c r="M504" i="10" s="1"/>
  <c r="D504" i="10"/>
  <c r="H503" i="10"/>
  <c r="G503" i="10"/>
  <c r="F503" i="10"/>
  <c r="L503" i="10" s="1"/>
  <c r="E503" i="10"/>
  <c r="M503" i="10" s="1"/>
  <c r="D503" i="10"/>
  <c r="H502" i="10"/>
  <c r="G502" i="10"/>
  <c r="F502" i="10"/>
  <c r="L502" i="10" s="1"/>
  <c r="E502" i="10"/>
  <c r="M502" i="10" s="1"/>
  <c r="D502" i="10"/>
  <c r="H501" i="10"/>
  <c r="G501" i="10"/>
  <c r="F501" i="10"/>
  <c r="L501" i="10" s="1"/>
  <c r="E501" i="10"/>
  <c r="M501" i="10" s="1"/>
  <c r="D501" i="10"/>
  <c r="H500" i="10"/>
  <c r="G500" i="10"/>
  <c r="F500" i="10"/>
  <c r="L500" i="10" s="1"/>
  <c r="E500" i="10"/>
  <c r="M500" i="10" s="1"/>
  <c r="D500" i="10"/>
  <c r="H499" i="10"/>
  <c r="G499" i="10"/>
  <c r="F499" i="10"/>
  <c r="L499" i="10" s="1"/>
  <c r="E499" i="10"/>
  <c r="M499" i="10" s="1"/>
  <c r="D499" i="10"/>
  <c r="H498" i="10"/>
  <c r="G498" i="10"/>
  <c r="F498" i="10"/>
  <c r="L498" i="10" s="1"/>
  <c r="E498" i="10"/>
  <c r="M498" i="10" s="1"/>
  <c r="D498" i="10"/>
  <c r="H497" i="10"/>
  <c r="G497" i="10"/>
  <c r="F497" i="10"/>
  <c r="L497" i="10" s="1"/>
  <c r="E497" i="10"/>
  <c r="M497" i="10" s="1"/>
  <c r="D497" i="10"/>
  <c r="H496" i="10"/>
  <c r="G496" i="10"/>
  <c r="F496" i="10"/>
  <c r="L496" i="10" s="1"/>
  <c r="E496" i="10"/>
  <c r="M496" i="10" s="1"/>
  <c r="D496" i="10"/>
  <c r="H495" i="10"/>
  <c r="G495" i="10"/>
  <c r="F495" i="10"/>
  <c r="L495" i="10" s="1"/>
  <c r="E495" i="10"/>
  <c r="M495" i="10" s="1"/>
  <c r="D495" i="10"/>
  <c r="H494" i="10"/>
  <c r="G494" i="10"/>
  <c r="F494" i="10"/>
  <c r="L494" i="10" s="1"/>
  <c r="E494" i="10"/>
  <c r="M494" i="10" s="1"/>
  <c r="D494" i="10"/>
  <c r="H493" i="10"/>
  <c r="G493" i="10"/>
  <c r="F493" i="10"/>
  <c r="L493" i="10" s="1"/>
  <c r="E493" i="10"/>
  <c r="M493" i="10" s="1"/>
  <c r="D493" i="10"/>
  <c r="H492" i="10"/>
  <c r="G492" i="10"/>
  <c r="F492" i="10"/>
  <c r="L492" i="10" s="1"/>
  <c r="E492" i="10"/>
  <c r="M492" i="10" s="1"/>
  <c r="D492" i="10"/>
  <c r="H491" i="10"/>
  <c r="G491" i="10"/>
  <c r="F491" i="10"/>
  <c r="L491" i="10" s="1"/>
  <c r="E491" i="10"/>
  <c r="M491" i="10" s="1"/>
  <c r="D491" i="10"/>
  <c r="H490" i="10"/>
  <c r="G490" i="10"/>
  <c r="F490" i="10"/>
  <c r="L490" i="10" s="1"/>
  <c r="E490" i="10"/>
  <c r="M490" i="10" s="1"/>
  <c r="D490" i="10"/>
  <c r="H489" i="10"/>
  <c r="G489" i="10"/>
  <c r="F489" i="10"/>
  <c r="L489" i="10" s="1"/>
  <c r="E489" i="10"/>
  <c r="M489" i="10" s="1"/>
  <c r="D489" i="10"/>
  <c r="H488" i="10"/>
  <c r="G488" i="10"/>
  <c r="F488" i="10"/>
  <c r="L488" i="10" s="1"/>
  <c r="E488" i="10"/>
  <c r="M488" i="10" s="1"/>
  <c r="D488" i="10"/>
  <c r="H487" i="10"/>
  <c r="G487" i="10"/>
  <c r="F487" i="10"/>
  <c r="L487" i="10" s="1"/>
  <c r="E487" i="10"/>
  <c r="M487" i="10" s="1"/>
  <c r="D487" i="10"/>
  <c r="H486" i="10"/>
  <c r="G486" i="10"/>
  <c r="F486" i="10"/>
  <c r="L486" i="10" s="1"/>
  <c r="E486" i="10"/>
  <c r="M486" i="10" s="1"/>
  <c r="D486" i="10"/>
  <c r="H485" i="10"/>
  <c r="G485" i="10"/>
  <c r="F485" i="10"/>
  <c r="L485" i="10" s="1"/>
  <c r="E485" i="10"/>
  <c r="M485" i="10" s="1"/>
  <c r="D485" i="10"/>
  <c r="H484" i="10"/>
  <c r="G484" i="10"/>
  <c r="F484" i="10"/>
  <c r="L484" i="10" s="1"/>
  <c r="E484" i="10"/>
  <c r="M484" i="10" s="1"/>
  <c r="D484" i="10"/>
  <c r="H483" i="10"/>
  <c r="G483" i="10"/>
  <c r="F483" i="10"/>
  <c r="L483" i="10" s="1"/>
  <c r="E483" i="10"/>
  <c r="M483" i="10" s="1"/>
  <c r="D483" i="10"/>
  <c r="H482" i="10"/>
  <c r="G482" i="10"/>
  <c r="F482" i="10"/>
  <c r="L482" i="10" s="1"/>
  <c r="E482" i="10"/>
  <c r="M482" i="10" s="1"/>
  <c r="D482" i="10"/>
  <c r="H481" i="10"/>
  <c r="G481" i="10"/>
  <c r="F481" i="10"/>
  <c r="L481" i="10" s="1"/>
  <c r="E481" i="10"/>
  <c r="M481" i="10" s="1"/>
  <c r="D481" i="10"/>
  <c r="H480" i="10"/>
  <c r="G480" i="10"/>
  <c r="F480" i="10"/>
  <c r="L480" i="10" s="1"/>
  <c r="E480" i="10"/>
  <c r="M480" i="10" s="1"/>
  <c r="D480" i="10"/>
  <c r="H479" i="10"/>
  <c r="G479" i="10"/>
  <c r="F479" i="10"/>
  <c r="L479" i="10" s="1"/>
  <c r="E479" i="10"/>
  <c r="M479" i="10" s="1"/>
  <c r="D479" i="10"/>
  <c r="H478" i="10"/>
  <c r="G478" i="10"/>
  <c r="F478" i="10"/>
  <c r="L478" i="10" s="1"/>
  <c r="E478" i="10"/>
  <c r="M478" i="10" s="1"/>
  <c r="D478" i="10"/>
  <c r="H477" i="10"/>
  <c r="G477" i="10"/>
  <c r="F477" i="10"/>
  <c r="L477" i="10" s="1"/>
  <c r="E477" i="10"/>
  <c r="M477" i="10" s="1"/>
  <c r="D477" i="10"/>
  <c r="H476" i="10"/>
  <c r="G476" i="10"/>
  <c r="F476" i="10"/>
  <c r="L476" i="10" s="1"/>
  <c r="E476" i="10"/>
  <c r="M476" i="10" s="1"/>
  <c r="D476" i="10"/>
  <c r="H475" i="10"/>
  <c r="G475" i="10"/>
  <c r="F475" i="10"/>
  <c r="L475" i="10" s="1"/>
  <c r="E475" i="10"/>
  <c r="M475" i="10" s="1"/>
  <c r="D475" i="10"/>
  <c r="H474" i="10"/>
  <c r="G474" i="10"/>
  <c r="F474" i="10"/>
  <c r="L474" i="10" s="1"/>
  <c r="E474" i="10"/>
  <c r="M474" i="10" s="1"/>
  <c r="D474" i="10"/>
  <c r="H473" i="10"/>
  <c r="G473" i="10"/>
  <c r="F473" i="10"/>
  <c r="L473" i="10" s="1"/>
  <c r="E473" i="10"/>
  <c r="M473" i="10" s="1"/>
  <c r="D473" i="10"/>
  <c r="H472" i="10"/>
  <c r="G472" i="10"/>
  <c r="F472" i="10"/>
  <c r="L472" i="10" s="1"/>
  <c r="E472" i="10"/>
  <c r="M472" i="10" s="1"/>
  <c r="D472" i="10"/>
  <c r="H471" i="10"/>
  <c r="G471" i="10"/>
  <c r="F471" i="10"/>
  <c r="L471" i="10" s="1"/>
  <c r="E471" i="10"/>
  <c r="M471" i="10" s="1"/>
  <c r="D471" i="10"/>
  <c r="H470" i="10"/>
  <c r="G470" i="10"/>
  <c r="F470" i="10"/>
  <c r="L470" i="10" s="1"/>
  <c r="E470" i="10"/>
  <c r="M470" i="10" s="1"/>
  <c r="D470" i="10"/>
  <c r="H469" i="10"/>
  <c r="G469" i="10"/>
  <c r="F469" i="10"/>
  <c r="L469" i="10" s="1"/>
  <c r="E469" i="10"/>
  <c r="M469" i="10" s="1"/>
  <c r="D469" i="10"/>
  <c r="H468" i="10"/>
  <c r="G468" i="10"/>
  <c r="F468" i="10"/>
  <c r="L468" i="10" s="1"/>
  <c r="E468" i="10"/>
  <c r="M468" i="10" s="1"/>
  <c r="D468" i="10"/>
  <c r="H467" i="10"/>
  <c r="G467" i="10"/>
  <c r="F467" i="10"/>
  <c r="L467" i="10" s="1"/>
  <c r="E467" i="10"/>
  <c r="M467" i="10" s="1"/>
  <c r="D467" i="10"/>
  <c r="H466" i="10"/>
  <c r="G466" i="10"/>
  <c r="F466" i="10"/>
  <c r="L466" i="10" s="1"/>
  <c r="E466" i="10"/>
  <c r="M466" i="10" s="1"/>
  <c r="D466" i="10"/>
  <c r="H465" i="10"/>
  <c r="G465" i="10"/>
  <c r="F465" i="10"/>
  <c r="L465" i="10" s="1"/>
  <c r="E465" i="10"/>
  <c r="M465" i="10" s="1"/>
  <c r="D465" i="10"/>
  <c r="H464" i="10"/>
  <c r="G464" i="10"/>
  <c r="F464" i="10"/>
  <c r="L464" i="10" s="1"/>
  <c r="E464" i="10"/>
  <c r="M464" i="10" s="1"/>
  <c r="D464" i="10"/>
  <c r="H463" i="10"/>
  <c r="G463" i="10"/>
  <c r="F463" i="10"/>
  <c r="L463" i="10" s="1"/>
  <c r="E463" i="10"/>
  <c r="M463" i="10" s="1"/>
  <c r="D463" i="10"/>
  <c r="H462" i="10"/>
  <c r="G462" i="10"/>
  <c r="F462" i="10"/>
  <c r="L462" i="10" s="1"/>
  <c r="E462" i="10"/>
  <c r="M462" i="10" s="1"/>
  <c r="D462" i="10"/>
  <c r="H461" i="10"/>
  <c r="G461" i="10"/>
  <c r="F461" i="10"/>
  <c r="L461" i="10" s="1"/>
  <c r="E461" i="10"/>
  <c r="M461" i="10" s="1"/>
  <c r="D461" i="10"/>
  <c r="H460" i="10"/>
  <c r="G460" i="10"/>
  <c r="F460" i="10"/>
  <c r="L460" i="10" s="1"/>
  <c r="E460" i="10"/>
  <c r="M460" i="10" s="1"/>
  <c r="D460" i="10"/>
  <c r="H459" i="10"/>
  <c r="G459" i="10"/>
  <c r="F459" i="10"/>
  <c r="L459" i="10" s="1"/>
  <c r="E459" i="10"/>
  <c r="M459" i="10" s="1"/>
  <c r="D459" i="10"/>
  <c r="H458" i="10"/>
  <c r="G458" i="10"/>
  <c r="F458" i="10"/>
  <c r="L458" i="10" s="1"/>
  <c r="E458" i="10"/>
  <c r="M458" i="10" s="1"/>
  <c r="D458" i="10"/>
  <c r="H457" i="10"/>
  <c r="G457" i="10"/>
  <c r="F457" i="10"/>
  <c r="L457" i="10" s="1"/>
  <c r="E457" i="10"/>
  <c r="M457" i="10" s="1"/>
  <c r="D457" i="10"/>
  <c r="H456" i="10"/>
  <c r="G456" i="10"/>
  <c r="F456" i="10"/>
  <c r="L456" i="10" s="1"/>
  <c r="E456" i="10"/>
  <c r="M456" i="10" s="1"/>
  <c r="D456" i="10"/>
  <c r="H455" i="10"/>
  <c r="G455" i="10"/>
  <c r="F455" i="10"/>
  <c r="L455" i="10" s="1"/>
  <c r="E455" i="10"/>
  <c r="M455" i="10" s="1"/>
  <c r="D455" i="10"/>
  <c r="H454" i="10"/>
  <c r="G454" i="10"/>
  <c r="F454" i="10"/>
  <c r="L454" i="10" s="1"/>
  <c r="E454" i="10"/>
  <c r="M454" i="10" s="1"/>
  <c r="D454" i="10"/>
  <c r="H453" i="10"/>
  <c r="G453" i="10"/>
  <c r="F453" i="10"/>
  <c r="L453" i="10" s="1"/>
  <c r="E453" i="10"/>
  <c r="M453" i="10" s="1"/>
  <c r="D453" i="10"/>
  <c r="H452" i="10"/>
  <c r="G452" i="10"/>
  <c r="F452" i="10"/>
  <c r="L452" i="10" s="1"/>
  <c r="E452" i="10"/>
  <c r="M452" i="10" s="1"/>
  <c r="D452" i="10"/>
  <c r="H451" i="10"/>
  <c r="G451" i="10"/>
  <c r="F451" i="10"/>
  <c r="L451" i="10" s="1"/>
  <c r="E451" i="10"/>
  <c r="M451" i="10" s="1"/>
  <c r="D451" i="10"/>
  <c r="H450" i="10"/>
  <c r="G450" i="10"/>
  <c r="F450" i="10"/>
  <c r="L450" i="10" s="1"/>
  <c r="E450" i="10"/>
  <c r="M450" i="10" s="1"/>
  <c r="D450" i="10"/>
  <c r="H449" i="10"/>
  <c r="G449" i="10"/>
  <c r="F449" i="10"/>
  <c r="L449" i="10" s="1"/>
  <c r="E449" i="10"/>
  <c r="M449" i="10" s="1"/>
  <c r="D449" i="10"/>
  <c r="H448" i="10"/>
  <c r="G448" i="10"/>
  <c r="F448" i="10"/>
  <c r="L448" i="10" s="1"/>
  <c r="E448" i="10"/>
  <c r="M448" i="10" s="1"/>
  <c r="D448" i="10"/>
  <c r="H447" i="10"/>
  <c r="G447" i="10"/>
  <c r="F447" i="10"/>
  <c r="L447" i="10" s="1"/>
  <c r="E447" i="10"/>
  <c r="M447" i="10" s="1"/>
  <c r="D447" i="10"/>
  <c r="H446" i="10"/>
  <c r="G446" i="10"/>
  <c r="F446" i="10"/>
  <c r="L446" i="10" s="1"/>
  <c r="E446" i="10"/>
  <c r="M446" i="10" s="1"/>
  <c r="D446" i="10"/>
  <c r="H445" i="10"/>
  <c r="G445" i="10"/>
  <c r="F445" i="10"/>
  <c r="L445" i="10" s="1"/>
  <c r="E445" i="10"/>
  <c r="M445" i="10" s="1"/>
  <c r="D445" i="10"/>
  <c r="H444" i="10"/>
  <c r="G444" i="10"/>
  <c r="F444" i="10"/>
  <c r="L444" i="10" s="1"/>
  <c r="E444" i="10"/>
  <c r="M444" i="10" s="1"/>
  <c r="D444" i="10"/>
  <c r="H443" i="10"/>
  <c r="G443" i="10"/>
  <c r="F443" i="10"/>
  <c r="L443" i="10" s="1"/>
  <c r="E443" i="10"/>
  <c r="M443" i="10" s="1"/>
  <c r="D443" i="10"/>
  <c r="H442" i="10"/>
  <c r="G442" i="10"/>
  <c r="F442" i="10"/>
  <c r="L442" i="10" s="1"/>
  <c r="E442" i="10"/>
  <c r="M442" i="10" s="1"/>
  <c r="D442" i="10"/>
  <c r="H441" i="10"/>
  <c r="G441" i="10"/>
  <c r="F441" i="10"/>
  <c r="L441" i="10" s="1"/>
  <c r="E441" i="10"/>
  <c r="M441" i="10" s="1"/>
  <c r="D441" i="10"/>
  <c r="H440" i="10"/>
  <c r="G440" i="10"/>
  <c r="F440" i="10"/>
  <c r="L440" i="10" s="1"/>
  <c r="E440" i="10"/>
  <c r="M440" i="10" s="1"/>
  <c r="D440" i="10"/>
  <c r="H439" i="10"/>
  <c r="G439" i="10"/>
  <c r="F439" i="10"/>
  <c r="L439" i="10" s="1"/>
  <c r="E439" i="10"/>
  <c r="M439" i="10" s="1"/>
  <c r="D439" i="10"/>
  <c r="H438" i="10"/>
  <c r="G438" i="10"/>
  <c r="F438" i="10"/>
  <c r="L438" i="10" s="1"/>
  <c r="E438" i="10"/>
  <c r="M438" i="10" s="1"/>
  <c r="D438" i="10"/>
  <c r="H437" i="10"/>
  <c r="G437" i="10"/>
  <c r="F437" i="10"/>
  <c r="L437" i="10" s="1"/>
  <c r="E437" i="10"/>
  <c r="M437" i="10" s="1"/>
  <c r="D437" i="10"/>
  <c r="H436" i="10"/>
  <c r="G436" i="10"/>
  <c r="F436" i="10"/>
  <c r="L436" i="10" s="1"/>
  <c r="E436" i="10"/>
  <c r="M436" i="10" s="1"/>
  <c r="D436" i="10"/>
  <c r="H435" i="10"/>
  <c r="G435" i="10"/>
  <c r="F435" i="10"/>
  <c r="L435" i="10" s="1"/>
  <c r="E435" i="10"/>
  <c r="M435" i="10" s="1"/>
  <c r="D435" i="10"/>
  <c r="H434" i="10"/>
  <c r="G434" i="10"/>
  <c r="F434" i="10"/>
  <c r="L434" i="10" s="1"/>
  <c r="E434" i="10"/>
  <c r="M434" i="10" s="1"/>
  <c r="D434" i="10"/>
  <c r="H433" i="10"/>
  <c r="G433" i="10"/>
  <c r="F433" i="10"/>
  <c r="L433" i="10" s="1"/>
  <c r="E433" i="10"/>
  <c r="M433" i="10" s="1"/>
  <c r="D433" i="10"/>
  <c r="H432" i="10"/>
  <c r="G432" i="10"/>
  <c r="F432" i="10"/>
  <c r="L432" i="10" s="1"/>
  <c r="E432" i="10"/>
  <c r="M432" i="10" s="1"/>
  <c r="D432" i="10"/>
  <c r="H431" i="10"/>
  <c r="G431" i="10"/>
  <c r="F431" i="10"/>
  <c r="L431" i="10" s="1"/>
  <c r="E431" i="10"/>
  <c r="M431" i="10" s="1"/>
  <c r="D431" i="10"/>
  <c r="H430" i="10"/>
  <c r="G430" i="10"/>
  <c r="F430" i="10"/>
  <c r="L430" i="10" s="1"/>
  <c r="E430" i="10"/>
  <c r="M430" i="10" s="1"/>
  <c r="D430" i="10"/>
  <c r="H429" i="10"/>
  <c r="G429" i="10"/>
  <c r="F429" i="10"/>
  <c r="L429" i="10" s="1"/>
  <c r="E429" i="10"/>
  <c r="M429" i="10" s="1"/>
  <c r="D429" i="10"/>
  <c r="H428" i="10"/>
  <c r="G428" i="10"/>
  <c r="F428" i="10"/>
  <c r="L428" i="10" s="1"/>
  <c r="E428" i="10"/>
  <c r="M428" i="10" s="1"/>
  <c r="D428" i="10"/>
  <c r="H427" i="10"/>
  <c r="G427" i="10"/>
  <c r="F427" i="10"/>
  <c r="L427" i="10" s="1"/>
  <c r="E427" i="10"/>
  <c r="M427" i="10" s="1"/>
  <c r="D427" i="10"/>
  <c r="H426" i="10"/>
  <c r="G426" i="10"/>
  <c r="F426" i="10"/>
  <c r="L426" i="10" s="1"/>
  <c r="E426" i="10"/>
  <c r="M426" i="10" s="1"/>
  <c r="D426" i="10"/>
  <c r="H425" i="10"/>
  <c r="G425" i="10"/>
  <c r="F425" i="10"/>
  <c r="L425" i="10" s="1"/>
  <c r="E425" i="10"/>
  <c r="M425" i="10" s="1"/>
  <c r="D425" i="10"/>
  <c r="H424" i="10"/>
  <c r="G424" i="10"/>
  <c r="F424" i="10"/>
  <c r="L424" i="10" s="1"/>
  <c r="E424" i="10"/>
  <c r="M424" i="10" s="1"/>
  <c r="D424" i="10"/>
  <c r="H423" i="10"/>
  <c r="G423" i="10"/>
  <c r="F423" i="10"/>
  <c r="L423" i="10" s="1"/>
  <c r="E423" i="10"/>
  <c r="M423" i="10" s="1"/>
  <c r="D423" i="10"/>
  <c r="H422" i="10"/>
  <c r="G422" i="10"/>
  <c r="F422" i="10"/>
  <c r="L422" i="10" s="1"/>
  <c r="E422" i="10"/>
  <c r="M422" i="10" s="1"/>
  <c r="D422" i="10"/>
  <c r="H421" i="10"/>
  <c r="G421" i="10"/>
  <c r="F421" i="10"/>
  <c r="L421" i="10" s="1"/>
  <c r="E421" i="10"/>
  <c r="M421" i="10" s="1"/>
  <c r="D421" i="10"/>
  <c r="H420" i="10"/>
  <c r="G420" i="10"/>
  <c r="F420" i="10"/>
  <c r="L420" i="10" s="1"/>
  <c r="E420" i="10"/>
  <c r="M420" i="10" s="1"/>
  <c r="D420" i="10"/>
  <c r="H419" i="10"/>
  <c r="G419" i="10"/>
  <c r="F419" i="10"/>
  <c r="L419" i="10" s="1"/>
  <c r="E419" i="10"/>
  <c r="M419" i="10" s="1"/>
  <c r="D419" i="10"/>
  <c r="H418" i="10"/>
  <c r="G418" i="10"/>
  <c r="F418" i="10"/>
  <c r="L418" i="10" s="1"/>
  <c r="E418" i="10"/>
  <c r="M418" i="10" s="1"/>
  <c r="D418" i="10"/>
  <c r="H417" i="10"/>
  <c r="G417" i="10"/>
  <c r="F417" i="10"/>
  <c r="L417" i="10" s="1"/>
  <c r="E417" i="10"/>
  <c r="M417" i="10" s="1"/>
  <c r="D417" i="10"/>
  <c r="H416" i="10"/>
  <c r="G416" i="10"/>
  <c r="F416" i="10"/>
  <c r="L416" i="10" s="1"/>
  <c r="E416" i="10"/>
  <c r="M416" i="10" s="1"/>
  <c r="D416" i="10"/>
  <c r="H415" i="10"/>
  <c r="G415" i="10"/>
  <c r="F415" i="10"/>
  <c r="L415" i="10" s="1"/>
  <c r="E415" i="10"/>
  <c r="M415" i="10" s="1"/>
  <c r="D415" i="10"/>
  <c r="H414" i="10"/>
  <c r="G414" i="10"/>
  <c r="F414" i="10"/>
  <c r="L414" i="10" s="1"/>
  <c r="E414" i="10"/>
  <c r="M414" i="10" s="1"/>
  <c r="D414" i="10"/>
  <c r="H413" i="10"/>
  <c r="G413" i="10"/>
  <c r="F413" i="10"/>
  <c r="L413" i="10" s="1"/>
  <c r="E413" i="10"/>
  <c r="M413" i="10" s="1"/>
  <c r="D413" i="10"/>
  <c r="H412" i="10"/>
  <c r="G412" i="10"/>
  <c r="F412" i="10"/>
  <c r="L412" i="10" s="1"/>
  <c r="E412" i="10"/>
  <c r="M412" i="10" s="1"/>
  <c r="D412" i="10"/>
  <c r="H411" i="10"/>
  <c r="G411" i="10"/>
  <c r="F411" i="10"/>
  <c r="L411" i="10" s="1"/>
  <c r="E411" i="10"/>
  <c r="M411" i="10" s="1"/>
  <c r="D411" i="10"/>
  <c r="H410" i="10"/>
  <c r="G410" i="10"/>
  <c r="F410" i="10"/>
  <c r="L410" i="10" s="1"/>
  <c r="E410" i="10"/>
  <c r="M410" i="10" s="1"/>
  <c r="D410" i="10"/>
  <c r="H409" i="10"/>
  <c r="G409" i="10"/>
  <c r="F409" i="10"/>
  <c r="L409" i="10" s="1"/>
  <c r="E409" i="10"/>
  <c r="M409" i="10" s="1"/>
  <c r="D409" i="10"/>
  <c r="H408" i="10"/>
  <c r="G408" i="10"/>
  <c r="F408" i="10"/>
  <c r="L408" i="10" s="1"/>
  <c r="E408" i="10"/>
  <c r="M408" i="10" s="1"/>
  <c r="D408" i="10"/>
  <c r="H407" i="10"/>
  <c r="G407" i="10"/>
  <c r="F407" i="10"/>
  <c r="L407" i="10" s="1"/>
  <c r="E407" i="10"/>
  <c r="M407" i="10" s="1"/>
  <c r="D407" i="10"/>
  <c r="H406" i="10"/>
  <c r="G406" i="10"/>
  <c r="F406" i="10"/>
  <c r="L406" i="10" s="1"/>
  <c r="E406" i="10"/>
  <c r="M406" i="10" s="1"/>
  <c r="D406" i="10"/>
  <c r="H405" i="10"/>
  <c r="G405" i="10"/>
  <c r="F405" i="10"/>
  <c r="L405" i="10" s="1"/>
  <c r="E405" i="10"/>
  <c r="M405" i="10" s="1"/>
  <c r="D405" i="10"/>
  <c r="H404" i="10"/>
  <c r="G404" i="10"/>
  <c r="F404" i="10"/>
  <c r="L404" i="10" s="1"/>
  <c r="E404" i="10"/>
  <c r="M404" i="10" s="1"/>
  <c r="D404" i="10"/>
  <c r="H403" i="10"/>
  <c r="G403" i="10"/>
  <c r="F403" i="10"/>
  <c r="L403" i="10" s="1"/>
  <c r="E403" i="10"/>
  <c r="M403" i="10" s="1"/>
  <c r="D403" i="10"/>
  <c r="H402" i="10"/>
  <c r="G402" i="10"/>
  <c r="F402" i="10"/>
  <c r="L402" i="10" s="1"/>
  <c r="E402" i="10"/>
  <c r="M402" i="10" s="1"/>
  <c r="D402" i="10"/>
  <c r="H401" i="10"/>
  <c r="G401" i="10"/>
  <c r="F401" i="10"/>
  <c r="L401" i="10" s="1"/>
  <c r="E401" i="10"/>
  <c r="M401" i="10" s="1"/>
  <c r="D401" i="10"/>
  <c r="H400" i="10"/>
  <c r="G400" i="10"/>
  <c r="F400" i="10"/>
  <c r="L400" i="10" s="1"/>
  <c r="E400" i="10"/>
  <c r="M400" i="10" s="1"/>
  <c r="D400" i="10"/>
  <c r="H399" i="10"/>
  <c r="G399" i="10"/>
  <c r="F399" i="10"/>
  <c r="L399" i="10" s="1"/>
  <c r="E399" i="10"/>
  <c r="M399" i="10" s="1"/>
  <c r="D399" i="10"/>
  <c r="H398" i="10"/>
  <c r="G398" i="10"/>
  <c r="F398" i="10"/>
  <c r="L398" i="10" s="1"/>
  <c r="E398" i="10"/>
  <c r="M398" i="10" s="1"/>
  <c r="D398" i="10"/>
  <c r="H397" i="10"/>
  <c r="G397" i="10"/>
  <c r="F397" i="10"/>
  <c r="L397" i="10" s="1"/>
  <c r="E397" i="10"/>
  <c r="M397" i="10" s="1"/>
  <c r="D397" i="10"/>
  <c r="H396" i="10"/>
  <c r="G396" i="10"/>
  <c r="F396" i="10"/>
  <c r="L396" i="10" s="1"/>
  <c r="E396" i="10"/>
  <c r="M396" i="10" s="1"/>
  <c r="D396" i="10"/>
  <c r="H395" i="10"/>
  <c r="G395" i="10"/>
  <c r="F395" i="10"/>
  <c r="L395" i="10" s="1"/>
  <c r="E395" i="10"/>
  <c r="M395" i="10" s="1"/>
  <c r="D395" i="10"/>
  <c r="H394" i="10"/>
  <c r="G394" i="10"/>
  <c r="F394" i="10"/>
  <c r="L394" i="10" s="1"/>
  <c r="E394" i="10"/>
  <c r="M394" i="10" s="1"/>
  <c r="D394" i="10"/>
  <c r="H393" i="10"/>
  <c r="G393" i="10"/>
  <c r="F393" i="10"/>
  <c r="L393" i="10" s="1"/>
  <c r="E393" i="10"/>
  <c r="M393" i="10" s="1"/>
  <c r="D393" i="10"/>
  <c r="H392" i="10"/>
  <c r="G392" i="10"/>
  <c r="F392" i="10"/>
  <c r="L392" i="10" s="1"/>
  <c r="E392" i="10"/>
  <c r="M392" i="10" s="1"/>
  <c r="D392" i="10"/>
  <c r="H391" i="10"/>
  <c r="G391" i="10"/>
  <c r="F391" i="10"/>
  <c r="L391" i="10" s="1"/>
  <c r="E391" i="10"/>
  <c r="M391" i="10" s="1"/>
  <c r="D391" i="10"/>
  <c r="H390" i="10"/>
  <c r="G390" i="10"/>
  <c r="F390" i="10"/>
  <c r="L390" i="10" s="1"/>
  <c r="E390" i="10"/>
  <c r="M390" i="10" s="1"/>
  <c r="D390" i="10"/>
  <c r="H389" i="10"/>
  <c r="G389" i="10"/>
  <c r="F389" i="10"/>
  <c r="L389" i="10" s="1"/>
  <c r="E389" i="10"/>
  <c r="M389" i="10" s="1"/>
  <c r="D389" i="10"/>
  <c r="H388" i="10"/>
  <c r="G388" i="10"/>
  <c r="F388" i="10"/>
  <c r="L388" i="10" s="1"/>
  <c r="E388" i="10"/>
  <c r="M388" i="10" s="1"/>
  <c r="D388" i="10"/>
  <c r="H387" i="10"/>
  <c r="G387" i="10"/>
  <c r="F387" i="10"/>
  <c r="L387" i="10" s="1"/>
  <c r="E387" i="10"/>
  <c r="M387" i="10" s="1"/>
  <c r="D387" i="10"/>
  <c r="H386" i="10"/>
  <c r="G386" i="10"/>
  <c r="F386" i="10"/>
  <c r="L386" i="10" s="1"/>
  <c r="E386" i="10"/>
  <c r="M386" i="10" s="1"/>
  <c r="D386" i="10"/>
  <c r="H385" i="10"/>
  <c r="G385" i="10"/>
  <c r="F385" i="10"/>
  <c r="L385" i="10" s="1"/>
  <c r="E385" i="10"/>
  <c r="M385" i="10" s="1"/>
  <c r="D385" i="10"/>
  <c r="H384" i="10"/>
  <c r="G384" i="10"/>
  <c r="F384" i="10"/>
  <c r="L384" i="10" s="1"/>
  <c r="E384" i="10"/>
  <c r="M384" i="10" s="1"/>
  <c r="D384" i="10"/>
  <c r="H383" i="10"/>
  <c r="G383" i="10"/>
  <c r="F383" i="10"/>
  <c r="L383" i="10" s="1"/>
  <c r="E383" i="10"/>
  <c r="M383" i="10" s="1"/>
  <c r="D383" i="10"/>
  <c r="H382" i="10"/>
  <c r="G382" i="10"/>
  <c r="F382" i="10"/>
  <c r="L382" i="10" s="1"/>
  <c r="E382" i="10"/>
  <c r="M382" i="10" s="1"/>
  <c r="D382" i="10"/>
  <c r="H381" i="10"/>
  <c r="G381" i="10"/>
  <c r="F381" i="10"/>
  <c r="L381" i="10" s="1"/>
  <c r="E381" i="10"/>
  <c r="M381" i="10" s="1"/>
  <c r="D381" i="10"/>
  <c r="H380" i="10"/>
  <c r="G380" i="10"/>
  <c r="F380" i="10"/>
  <c r="L380" i="10" s="1"/>
  <c r="E380" i="10"/>
  <c r="M380" i="10" s="1"/>
  <c r="D380" i="10"/>
  <c r="H379" i="10"/>
  <c r="G379" i="10"/>
  <c r="F379" i="10"/>
  <c r="L379" i="10" s="1"/>
  <c r="E379" i="10"/>
  <c r="M379" i="10" s="1"/>
  <c r="D379" i="10"/>
  <c r="H378" i="10"/>
  <c r="G378" i="10"/>
  <c r="F378" i="10"/>
  <c r="L378" i="10" s="1"/>
  <c r="E378" i="10"/>
  <c r="M378" i="10" s="1"/>
  <c r="D378" i="10"/>
  <c r="H377" i="10"/>
  <c r="G377" i="10"/>
  <c r="F377" i="10"/>
  <c r="L377" i="10" s="1"/>
  <c r="E377" i="10"/>
  <c r="M377" i="10" s="1"/>
  <c r="D377" i="10"/>
  <c r="H376" i="10"/>
  <c r="G376" i="10"/>
  <c r="F376" i="10"/>
  <c r="L376" i="10" s="1"/>
  <c r="E376" i="10"/>
  <c r="M376" i="10" s="1"/>
  <c r="D376" i="10"/>
  <c r="H375" i="10"/>
  <c r="G375" i="10"/>
  <c r="F375" i="10"/>
  <c r="L375" i="10" s="1"/>
  <c r="E375" i="10"/>
  <c r="M375" i="10" s="1"/>
  <c r="D375" i="10"/>
  <c r="H374" i="10"/>
  <c r="G374" i="10"/>
  <c r="F374" i="10"/>
  <c r="L374" i="10" s="1"/>
  <c r="E374" i="10"/>
  <c r="M374" i="10" s="1"/>
  <c r="D374" i="10"/>
  <c r="H373" i="10"/>
  <c r="G373" i="10"/>
  <c r="F373" i="10"/>
  <c r="L373" i="10" s="1"/>
  <c r="E373" i="10"/>
  <c r="M373" i="10" s="1"/>
  <c r="D373" i="10"/>
  <c r="H372" i="10"/>
  <c r="G372" i="10"/>
  <c r="F372" i="10"/>
  <c r="L372" i="10" s="1"/>
  <c r="E372" i="10"/>
  <c r="M372" i="10" s="1"/>
  <c r="D372" i="10"/>
  <c r="H371" i="10"/>
  <c r="G371" i="10"/>
  <c r="F371" i="10"/>
  <c r="L371" i="10" s="1"/>
  <c r="E371" i="10"/>
  <c r="M371" i="10" s="1"/>
  <c r="D371" i="10"/>
  <c r="H370" i="10"/>
  <c r="G370" i="10"/>
  <c r="F370" i="10"/>
  <c r="L370" i="10" s="1"/>
  <c r="E370" i="10"/>
  <c r="M370" i="10" s="1"/>
  <c r="D370" i="10"/>
  <c r="H369" i="10"/>
  <c r="G369" i="10"/>
  <c r="F369" i="10"/>
  <c r="L369" i="10" s="1"/>
  <c r="E369" i="10"/>
  <c r="M369" i="10" s="1"/>
  <c r="D369" i="10"/>
  <c r="H368" i="10"/>
  <c r="G368" i="10"/>
  <c r="F368" i="10"/>
  <c r="L368" i="10" s="1"/>
  <c r="E368" i="10"/>
  <c r="M368" i="10" s="1"/>
  <c r="D368" i="10"/>
  <c r="H367" i="10"/>
  <c r="G367" i="10"/>
  <c r="F367" i="10"/>
  <c r="L367" i="10" s="1"/>
  <c r="E367" i="10"/>
  <c r="M367" i="10" s="1"/>
  <c r="D367" i="10"/>
  <c r="H366" i="10"/>
  <c r="G366" i="10"/>
  <c r="F366" i="10"/>
  <c r="L366" i="10" s="1"/>
  <c r="E366" i="10"/>
  <c r="M366" i="10" s="1"/>
  <c r="D366" i="10"/>
  <c r="H365" i="10"/>
  <c r="G365" i="10"/>
  <c r="F365" i="10"/>
  <c r="L365" i="10" s="1"/>
  <c r="E365" i="10"/>
  <c r="M365" i="10" s="1"/>
  <c r="D365" i="10"/>
  <c r="H364" i="10"/>
  <c r="G364" i="10"/>
  <c r="F364" i="10"/>
  <c r="L364" i="10" s="1"/>
  <c r="E364" i="10"/>
  <c r="M364" i="10" s="1"/>
  <c r="D364" i="10"/>
  <c r="H363" i="10"/>
  <c r="G363" i="10"/>
  <c r="F363" i="10"/>
  <c r="L363" i="10" s="1"/>
  <c r="E363" i="10"/>
  <c r="M363" i="10" s="1"/>
  <c r="D363" i="10"/>
  <c r="H362" i="10"/>
  <c r="G362" i="10"/>
  <c r="F362" i="10"/>
  <c r="L362" i="10" s="1"/>
  <c r="E362" i="10"/>
  <c r="M362" i="10" s="1"/>
  <c r="D362" i="10"/>
  <c r="H361" i="10"/>
  <c r="G361" i="10"/>
  <c r="F361" i="10"/>
  <c r="L361" i="10" s="1"/>
  <c r="E361" i="10"/>
  <c r="M361" i="10" s="1"/>
  <c r="D361" i="10"/>
  <c r="H360" i="10"/>
  <c r="G360" i="10"/>
  <c r="F360" i="10"/>
  <c r="L360" i="10" s="1"/>
  <c r="E360" i="10"/>
  <c r="M360" i="10" s="1"/>
  <c r="D360" i="10"/>
  <c r="H359" i="10"/>
  <c r="G359" i="10"/>
  <c r="F359" i="10"/>
  <c r="L359" i="10" s="1"/>
  <c r="E359" i="10"/>
  <c r="M359" i="10" s="1"/>
  <c r="D359" i="10"/>
  <c r="H358" i="10"/>
  <c r="G358" i="10"/>
  <c r="F358" i="10"/>
  <c r="L358" i="10" s="1"/>
  <c r="E358" i="10"/>
  <c r="M358" i="10" s="1"/>
  <c r="D358" i="10"/>
  <c r="H357" i="10"/>
  <c r="G357" i="10"/>
  <c r="F357" i="10"/>
  <c r="L357" i="10" s="1"/>
  <c r="E357" i="10"/>
  <c r="M357" i="10" s="1"/>
  <c r="D357" i="10"/>
  <c r="H356" i="10"/>
  <c r="G356" i="10"/>
  <c r="F356" i="10"/>
  <c r="L356" i="10" s="1"/>
  <c r="E356" i="10"/>
  <c r="M356" i="10" s="1"/>
  <c r="D356" i="10"/>
  <c r="H355" i="10"/>
  <c r="G355" i="10"/>
  <c r="F355" i="10"/>
  <c r="L355" i="10" s="1"/>
  <c r="E355" i="10"/>
  <c r="M355" i="10" s="1"/>
  <c r="D355" i="10"/>
  <c r="H354" i="10"/>
  <c r="G354" i="10"/>
  <c r="F354" i="10"/>
  <c r="L354" i="10" s="1"/>
  <c r="E354" i="10"/>
  <c r="M354" i="10" s="1"/>
  <c r="D354" i="10"/>
  <c r="H353" i="10"/>
  <c r="G353" i="10"/>
  <c r="F353" i="10"/>
  <c r="L353" i="10" s="1"/>
  <c r="E353" i="10"/>
  <c r="M353" i="10" s="1"/>
  <c r="D353" i="10"/>
  <c r="H352" i="10"/>
  <c r="G352" i="10"/>
  <c r="F352" i="10"/>
  <c r="L352" i="10" s="1"/>
  <c r="E352" i="10"/>
  <c r="M352" i="10" s="1"/>
  <c r="D352" i="10"/>
  <c r="H351" i="10"/>
  <c r="G351" i="10"/>
  <c r="F351" i="10"/>
  <c r="L351" i="10" s="1"/>
  <c r="E351" i="10"/>
  <c r="M351" i="10" s="1"/>
  <c r="D351" i="10"/>
  <c r="H350" i="10"/>
  <c r="G350" i="10"/>
  <c r="F350" i="10"/>
  <c r="L350" i="10" s="1"/>
  <c r="E350" i="10"/>
  <c r="M350" i="10" s="1"/>
  <c r="D350" i="10"/>
  <c r="H349" i="10"/>
  <c r="G349" i="10"/>
  <c r="F349" i="10"/>
  <c r="L349" i="10" s="1"/>
  <c r="E349" i="10"/>
  <c r="M349" i="10" s="1"/>
  <c r="D349" i="10"/>
  <c r="H348" i="10"/>
  <c r="G348" i="10"/>
  <c r="F348" i="10"/>
  <c r="L348" i="10" s="1"/>
  <c r="E348" i="10"/>
  <c r="M348" i="10" s="1"/>
  <c r="D348" i="10"/>
  <c r="H347" i="10"/>
  <c r="G347" i="10"/>
  <c r="F347" i="10"/>
  <c r="L347" i="10" s="1"/>
  <c r="E347" i="10"/>
  <c r="M347" i="10" s="1"/>
  <c r="D347" i="10"/>
  <c r="H346" i="10"/>
  <c r="G346" i="10"/>
  <c r="F346" i="10"/>
  <c r="L346" i="10" s="1"/>
  <c r="E346" i="10"/>
  <c r="M346" i="10" s="1"/>
  <c r="D346" i="10"/>
  <c r="H345" i="10"/>
  <c r="G345" i="10"/>
  <c r="F345" i="10"/>
  <c r="L345" i="10" s="1"/>
  <c r="E345" i="10"/>
  <c r="M345" i="10" s="1"/>
  <c r="D345" i="10"/>
  <c r="H344" i="10"/>
  <c r="G344" i="10"/>
  <c r="F344" i="10"/>
  <c r="L344" i="10" s="1"/>
  <c r="E344" i="10"/>
  <c r="M344" i="10" s="1"/>
  <c r="D344" i="10"/>
  <c r="H343" i="10"/>
  <c r="G343" i="10"/>
  <c r="F343" i="10"/>
  <c r="L343" i="10" s="1"/>
  <c r="E343" i="10"/>
  <c r="M343" i="10" s="1"/>
  <c r="D343" i="10"/>
  <c r="H342" i="10"/>
  <c r="G342" i="10"/>
  <c r="F342" i="10"/>
  <c r="L342" i="10" s="1"/>
  <c r="E342" i="10"/>
  <c r="M342" i="10" s="1"/>
  <c r="D342" i="10"/>
  <c r="H341" i="10"/>
  <c r="G341" i="10"/>
  <c r="F341" i="10"/>
  <c r="L341" i="10" s="1"/>
  <c r="E341" i="10"/>
  <c r="M341" i="10" s="1"/>
  <c r="D341" i="10"/>
  <c r="H340" i="10"/>
  <c r="G340" i="10"/>
  <c r="F340" i="10"/>
  <c r="L340" i="10" s="1"/>
  <c r="E340" i="10"/>
  <c r="M340" i="10" s="1"/>
  <c r="D340" i="10"/>
  <c r="H339" i="10"/>
  <c r="G339" i="10"/>
  <c r="F339" i="10"/>
  <c r="L339" i="10" s="1"/>
  <c r="E339" i="10"/>
  <c r="M339" i="10" s="1"/>
  <c r="D339" i="10"/>
  <c r="H338" i="10"/>
  <c r="G338" i="10"/>
  <c r="F338" i="10"/>
  <c r="L338" i="10" s="1"/>
  <c r="E338" i="10"/>
  <c r="M338" i="10" s="1"/>
  <c r="D338" i="10"/>
  <c r="H337" i="10"/>
  <c r="G337" i="10"/>
  <c r="F337" i="10"/>
  <c r="L337" i="10" s="1"/>
  <c r="E337" i="10"/>
  <c r="M337" i="10" s="1"/>
  <c r="D337" i="10"/>
  <c r="H336" i="10"/>
  <c r="G336" i="10"/>
  <c r="F336" i="10"/>
  <c r="L336" i="10" s="1"/>
  <c r="E336" i="10"/>
  <c r="M336" i="10" s="1"/>
  <c r="D336" i="10"/>
  <c r="H335" i="10"/>
  <c r="G335" i="10"/>
  <c r="F335" i="10"/>
  <c r="L335" i="10" s="1"/>
  <c r="E335" i="10"/>
  <c r="M335" i="10" s="1"/>
  <c r="D335" i="10"/>
  <c r="H334" i="10"/>
  <c r="G334" i="10"/>
  <c r="F334" i="10"/>
  <c r="L334" i="10" s="1"/>
  <c r="E334" i="10"/>
  <c r="M334" i="10" s="1"/>
  <c r="D334" i="10"/>
  <c r="H333" i="10"/>
  <c r="G333" i="10"/>
  <c r="F333" i="10"/>
  <c r="L333" i="10" s="1"/>
  <c r="E333" i="10"/>
  <c r="M333" i="10" s="1"/>
  <c r="D333" i="10"/>
  <c r="H332" i="10"/>
  <c r="G332" i="10"/>
  <c r="F332" i="10"/>
  <c r="L332" i="10" s="1"/>
  <c r="E332" i="10"/>
  <c r="M332" i="10" s="1"/>
  <c r="D332" i="10"/>
  <c r="H331" i="10"/>
  <c r="G331" i="10"/>
  <c r="F331" i="10"/>
  <c r="L331" i="10" s="1"/>
  <c r="E331" i="10"/>
  <c r="M331" i="10" s="1"/>
  <c r="D331" i="10"/>
  <c r="H330" i="10"/>
  <c r="G330" i="10"/>
  <c r="F330" i="10"/>
  <c r="L330" i="10" s="1"/>
  <c r="E330" i="10"/>
  <c r="M330" i="10" s="1"/>
  <c r="D330" i="10"/>
  <c r="H329" i="10"/>
  <c r="G329" i="10"/>
  <c r="F329" i="10"/>
  <c r="L329" i="10" s="1"/>
  <c r="E329" i="10"/>
  <c r="M329" i="10" s="1"/>
  <c r="D329" i="10"/>
  <c r="H328" i="10"/>
  <c r="G328" i="10"/>
  <c r="F328" i="10"/>
  <c r="L328" i="10" s="1"/>
  <c r="E328" i="10"/>
  <c r="M328" i="10" s="1"/>
  <c r="D328" i="10"/>
  <c r="H327" i="10"/>
  <c r="G327" i="10"/>
  <c r="F327" i="10"/>
  <c r="L327" i="10" s="1"/>
  <c r="E327" i="10"/>
  <c r="M327" i="10" s="1"/>
  <c r="D327" i="10"/>
  <c r="H326" i="10"/>
  <c r="G326" i="10"/>
  <c r="F326" i="10"/>
  <c r="L326" i="10" s="1"/>
  <c r="E326" i="10"/>
  <c r="M326" i="10" s="1"/>
  <c r="D326" i="10"/>
  <c r="H325" i="10"/>
  <c r="G325" i="10"/>
  <c r="F325" i="10"/>
  <c r="L325" i="10" s="1"/>
  <c r="E325" i="10"/>
  <c r="M325" i="10" s="1"/>
  <c r="D325" i="10"/>
  <c r="H324" i="10"/>
  <c r="G324" i="10"/>
  <c r="F324" i="10"/>
  <c r="L324" i="10" s="1"/>
  <c r="E324" i="10"/>
  <c r="M324" i="10" s="1"/>
  <c r="D324" i="10"/>
  <c r="H323" i="10"/>
  <c r="G323" i="10"/>
  <c r="F323" i="10"/>
  <c r="L323" i="10" s="1"/>
  <c r="E323" i="10"/>
  <c r="M323" i="10" s="1"/>
  <c r="D323" i="10"/>
  <c r="H322" i="10"/>
  <c r="G322" i="10"/>
  <c r="F322" i="10"/>
  <c r="L322" i="10" s="1"/>
  <c r="E322" i="10"/>
  <c r="M322" i="10" s="1"/>
  <c r="D322" i="10"/>
  <c r="H321" i="10"/>
  <c r="G321" i="10"/>
  <c r="F321" i="10"/>
  <c r="L321" i="10" s="1"/>
  <c r="E321" i="10"/>
  <c r="M321" i="10" s="1"/>
  <c r="D321" i="10"/>
  <c r="H320" i="10"/>
  <c r="G320" i="10"/>
  <c r="F320" i="10"/>
  <c r="L320" i="10" s="1"/>
  <c r="E320" i="10"/>
  <c r="M320" i="10" s="1"/>
  <c r="D320" i="10"/>
  <c r="H319" i="10"/>
  <c r="G319" i="10"/>
  <c r="F319" i="10"/>
  <c r="L319" i="10" s="1"/>
  <c r="E319" i="10"/>
  <c r="M319" i="10" s="1"/>
  <c r="D319" i="10"/>
  <c r="H318" i="10"/>
  <c r="G318" i="10"/>
  <c r="F318" i="10"/>
  <c r="L318" i="10" s="1"/>
  <c r="E318" i="10"/>
  <c r="M318" i="10" s="1"/>
  <c r="D318" i="10"/>
  <c r="H317" i="10"/>
  <c r="G317" i="10"/>
  <c r="F317" i="10"/>
  <c r="L317" i="10" s="1"/>
  <c r="E317" i="10"/>
  <c r="M317" i="10" s="1"/>
  <c r="D317" i="10"/>
  <c r="H316" i="10"/>
  <c r="G316" i="10"/>
  <c r="F316" i="10"/>
  <c r="L316" i="10" s="1"/>
  <c r="E316" i="10"/>
  <c r="M316" i="10" s="1"/>
  <c r="D316" i="10"/>
  <c r="H315" i="10"/>
  <c r="G315" i="10"/>
  <c r="F315" i="10"/>
  <c r="L315" i="10" s="1"/>
  <c r="E315" i="10"/>
  <c r="M315" i="10" s="1"/>
  <c r="D315" i="10"/>
  <c r="H314" i="10"/>
  <c r="G314" i="10"/>
  <c r="F314" i="10"/>
  <c r="L314" i="10" s="1"/>
  <c r="E314" i="10"/>
  <c r="M314" i="10" s="1"/>
  <c r="D314" i="10"/>
  <c r="H313" i="10"/>
  <c r="G313" i="10"/>
  <c r="F313" i="10"/>
  <c r="L313" i="10" s="1"/>
  <c r="E313" i="10"/>
  <c r="M313" i="10" s="1"/>
  <c r="D313" i="10"/>
  <c r="H312" i="10"/>
  <c r="G312" i="10"/>
  <c r="F312" i="10"/>
  <c r="L312" i="10" s="1"/>
  <c r="E312" i="10"/>
  <c r="M312" i="10" s="1"/>
  <c r="D312" i="10"/>
  <c r="H311" i="10"/>
  <c r="G311" i="10"/>
  <c r="F311" i="10"/>
  <c r="L311" i="10" s="1"/>
  <c r="E311" i="10"/>
  <c r="M311" i="10" s="1"/>
  <c r="D311" i="10"/>
  <c r="H310" i="10"/>
  <c r="G310" i="10"/>
  <c r="F310" i="10"/>
  <c r="L310" i="10" s="1"/>
  <c r="E310" i="10"/>
  <c r="M310" i="10" s="1"/>
  <c r="D310" i="10"/>
  <c r="H309" i="10"/>
  <c r="G309" i="10"/>
  <c r="F309" i="10"/>
  <c r="L309" i="10" s="1"/>
  <c r="E309" i="10"/>
  <c r="M309" i="10" s="1"/>
  <c r="D309" i="10"/>
  <c r="H308" i="10"/>
  <c r="G308" i="10"/>
  <c r="F308" i="10"/>
  <c r="L308" i="10" s="1"/>
  <c r="E308" i="10"/>
  <c r="M308" i="10" s="1"/>
  <c r="D308" i="10"/>
  <c r="H307" i="10"/>
  <c r="G307" i="10"/>
  <c r="F307" i="10"/>
  <c r="L307" i="10" s="1"/>
  <c r="E307" i="10"/>
  <c r="M307" i="10" s="1"/>
  <c r="D307" i="10"/>
  <c r="H306" i="10"/>
  <c r="G306" i="10"/>
  <c r="F306" i="10"/>
  <c r="L306" i="10" s="1"/>
  <c r="E306" i="10"/>
  <c r="M306" i="10" s="1"/>
  <c r="D306" i="10"/>
  <c r="H305" i="10"/>
  <c r="G305" i="10"/>
  <c r="F305" i="10"/>
  <c r="L305" i="10" s="1"/>
  <c r="E305" i="10"/>
  <c r="M305" i="10" s="1"/>
  <c r="D305" i="10"/>
  <c r="H304" i="10"/>
  <c r="G304" i="10"/>
  <c r="F304" i="10"/>
  <c r="L304" i="10" s="1"/>
  <c r="E304" i="10"/>
  <c r="M304" i="10" s="1"/>
  <c r="D304" i="10"/>
  <c r="H303" i="10"/>
  <c r="G303" i="10"/>
  <c r="F303" i="10"/>
  <c r="L303" i="10" s="1"/>
  <c r="E303" i="10"/>
  <c r="M303" i="10" s="1"/>
  <c r="D303" i="10"/>
  <c r="H302" i="10"/>
  <c r="G302" i="10"/>
  <c r="F302" i="10"/>
  <c r="L302" i="10" s="1"/>
  <c r="E302" i="10"/>
  <c r="M302" i="10" s="1"/>
  <c r="D302" i="10"/>
  <c r="H301" i="10"/>
  <c r="G301" i="10"/>
  <c r="F301" i="10"/>
  <c r="L301" i="10" s="1"/>
  <c r="E301" i="10"/>
  <c r="M301" i="10" s="1"/>
  <c r="D301" i="10"/>
  <c r="H300" i="10"/>
  <c r="G300" i="10"/>
  <c r="F300" i="10"/>
  <c r="L300" i="10" s="1"/>
  <c r="E300" i="10"/>
  <c r="M300" i="10" s="1"/>
  <c r="D300" i="10"/>
  <c r="H299" i="10"/>
  <c r="G299" i="10"/>
  <c r="F299" i="10"/>
  <c r="L299" i="10" s="1"/>
  <c r="E299" i="10"/>
  <c r="M299" i="10" s="1"/>
  <c r="D299" i="10"/>
  <c r="H298" i="10"/>
  <c r="G298" i="10"/>
  <c r="F298" i="10"/>
  <c r="L298" i="10" s="1"/>
  <c r="E298" i="10"/>
  <c r="M298" i="10" s="1"/>
  <c r="D298" i="10"/>
  <c r="H297" i="10"/>
  <c r="G297" i="10"/>
  <c r="F297" i="10"/>
  <c r="L297" i="10" s="1"/>
  <c r="E297" i="10"/>
  <c r="M297" i="10" s="1"/>
  <c r="D297" i="10"/>
  <c r="H296" i="10"/>
  <c r="G296" i="10"/>
  <c r="F296" i="10"/>
  <c r="L296" i="10" s="1"/>
  <c r="E296" i="10"/>
  <c r="M296" i="10" s="1"/>
  <c r="D296" i="10"/>
  <c r="H295" i="10"/>
  <c r="G295" i="10"/>
  <c r="F295" i="10"/>
  <c r="L295" i="10" s="1"/>
  <c r="E295" i="10"/>
  <c r="M295" i="10" s="1"/>
  <c r="D295" i="10"/>
  <c r="H294" i="10"/>
  <c r="G294" i="10"/>
  <c r="F294" i="10"/>
  <c r="L294" i="10" s="1"/>
  <c r="E294" i="10"/>
  <c r="M294" i="10" s="1"/>
  <c r="D294" i="10"/>
  <c r="H293" i="10"/>
  <c r="G293" i="10"/>
  <c r="F293" i="10"/>
  <c r="L293" i="10" s="1"/>
  <c r="E293" i="10"/>
  <c r="M293" i="10" s="1"/>
  <c r="D293" i="10"/>
  <c r="H292" i="10"/>
  <c r="G292" i="10"/>
  <c r="F292" i="10"/>
  <c r="L292" i="10" s="1"/>
  <c r="E292" i="10"/>
  <c r="M292" i="10" s="1"/>
  <c r="D292" i="10"/>
  <c r="H291" i="10"/>
  <c r="G291" i="10"/>
  <c r="F291" i="10"/>
  <c r="L291" i="10" s="1"/>
  <c r="E291" i="10"/>
  <c r="M291" i="10" s="1"/>
  <c r="D291" i="10"/>
  <c r="H290" i="10"/>
  <c r="G290" i="10"/>
  <c r="F290" i="10"/>
  <c r="L290" i="10" s="1"/>
  <c r="E290" i="10"/>
  <c r="M290" i="10" s="1"/>
  <c r="D290" i="10"/>
  <c r="H289" i="10"/>
  <c r="G289" i="10"/>
  <c r="F289" i="10"/>
  <c r="L289" i="10" s="1"/>
  <c r="E289" i="10"/>
  <c r="M289" i="10" s="1"/>
  <c r="D289" i="10"/>
  <c r="H288" i="10"/>
  <c r="G288" i="10"/>
  <c r="F288" i="10"/>
  <c r="L288" i="10" s="1"/>
  <c r="E288" i="10"/>
  <c r="M288" i="10" s="1"/>
  <c r="D288" i="10"/>
  <c r="H287" i="10"/>
  <c r="G287" i="10"/>
  <c r="F287" i="10"/>
  <c r="L287" i="10" s="1"/>
  <c r="E287" i="10"/>
  <c r="M287" i="10" s="1"/>
  <c r="D287" i="10"/>
  <c r="H286" i="10"/>
  <c r="G286" i="10"/>
  <c r="F286" i="10"/>
  <c r="L286" i="10" s="1"/>
  <c r="E286" i="10"/>
  <c r="M286" i="10" s="1"/>
  <c r="D286" i="10"/>
  <c r="H285" i="10"/>
  <c r="G285" i="10"/>
  <c r="F285" i="10"/>
  <c r="L285" i="10" s="1"/>
  <c r="E285" i="10"/>
  <c r="M285" i="10" s="1"/>
  <c r="D285" i="10"/>
  <c r="H284" i="10"/>
  <c r="G284" i="10"/>
  <c r="F284" i="10"/>
  <c r="L284" i="10" s="1"/>
  <c r="E284" i="10"/>
  <c r="M284" i="10" s="1"/>
  <c r="D284" i="10"/>
  <c r="H283" i="10"/>
  <c r="G283" i="10"/>
  <c r="F283" i="10"/>
  <c r="L283" i="10" s="1"/>
  <c r="E283" i="10"/>
  <c r="M283" i="10" s="1"/>
  <c r="D283" i="10"/>
  <c r="H282" i="10"/>
  <c r="G282" i="10"/>
  <c r="F282" i="10"/>
  <c r="L282" i="10" s="1"/>
  <c r="E282" i="10"/>
  <c r="M282" i="10" s="1"/>
  <c r="D282" i="10"/>
  <c r="H281" i="10"/>
  <c r="G281" i="10"/>
  <c r="F281" i="10"/>
  <c r="L281" i="10" s="1"/>
  <c r="E281" i="10"/>
  <c r="M281" i="10" s="1"/>
  <c r="D281" i="10"/>
  <c r="H280" i="10"/>
  <c r="G280" i="10"/>
  <c r="F280" i="10"/>
  <c r="L280" i="10" s="1"/>
  <c r="E280" i="10"/>
  <c r="M280" i="10" s="1"/>
  <c r="D280" i="10"/>
  <c r="H279" i="10"/>
  <c r="G279" i="10"/>
  <c r="F279" i="10"/>
  <c r="L279" i="10" s="1"/>
  <c r="E279" i="10"/>
  <c r="M279" i="10" s="1"/>
  <c r="D279" i="10"/>
  <c r="H278" i="10"/>
  <c r="G278" i="10"/>
  <c r="F278" i="10"/>
  <c r="L278" i="10" s="1"/>
  <c r="E278" i="10"/>
  <c r="M278" i="10" s="1"/>
  <c r="D278" i="10"/>
  <c r="H277" i="10"/>
  <c r="G277" i="10"/>
  <c r="F277" i="10"/>
  <c r="L277" i="10" s="1"/>
  <c r="E277" i="10"/>
  <c r="M277" i="10" s="1"/>
  <c r="D277" i="10"/>
  <c r="H276" i="10"/>
  <c r="G276" i="10"/>
  <c r="F276" i="10"/>
  <c r="L276" i="10" s="1"/>
  <c r="E276" i="10"/>
  <c r="M276" i="10" s="1"/>
  <c r="D276" i="10"/>
  <c r="H275" i="10"/>
  <c r="G275" i="10"/>
  <c r="F275" i="10"/>
  <c r="L275" i="10" s="1"/>
  <c r="E275" i="10"/>
  <c r="M275" i="10" s="1"/>
  <c r="D275" i="10"/>
  <c r="H274" i="10"/>
  <c r="G274" i="10"/>
  <c r="F274" i="10"/>
  <c r="L274" i="10" s="1"/>
  <c r="E274" i="10"/>
  <c r="M274" i="10" s="1"/>
  <c r="D274" i="10"/>
  <c r="H273" i="10"/>
  <c r="G273" i="10"/>
  <c r="F273" i="10"/>
  <c r="L273" i="10" s="1"/>
  <c r="E273" i="10"/>
  <c r="M273" i="10" s="1"/>
  <c r="D273" i="10"/>
  <c r="H272" i="10"/>
  <c r="G272" i="10"/>
  <c r="F272" i="10"/>
  <c r="L272" i="10" s="1"/>
  <c r="E272" i="10"/>
  <c r="M272" i="10" s="1"/>
  <c r="D272" i="10"/>
  <c r="H271" i="10"/>
  <c r="G271" i="10"/>
  <c r="F271" i="10"/>
  <c r="L271" i="10" s="1"/>
  <c r="E271" i="10"/>
  <c r="M271" i="10" s="1"/>
  <c r="D271" i="10"/>
  <c r="H270" i="10"/>
  <c r="G270" i="10"/>
  <c r="F270" i="10"/>
  <c r="L270" i="10" s="1"/>
  <c r="E270" i="10"/>
  <c r="M270" i="10" s="1"/>
  <c r="D270" i="10"/>
  <c r="H269" i="10"/>
  <c r="G269" i="10"/>
  <c r="F269" i="10"/>
  <c r="L269" i="10" s="1"/>
  <c r="E269" i="10"/>
  <c r="M269" i="10" s="1"/>
  <c r="D269" i="10"/>
  <c r="H268" i="10"/>
  <c r="G268" i="10"/>
  <c r="F268" i="10"/>
  <c r="L268" i="10" s="1"/>
  <c r="E268" i="10"/>
  <c r="M268" i="10" s="1"/>
  <c r="D268" i="10"/>
  <c r="H267" i="10"/>
  <c r="G267" i="10"/>
  <c r="F267" i="10"/>
  <c r="L267" i="10" s="1"/>
  <c r="E267" i="10"/>
  <c r="M267" i="10" s="1"/>
  <c r="D267" i="10"/>
  <c r="H266" i="10"/>
  <c r="G266" i="10"/>
  <c r="F266" i="10"/>
  <c r="L266" i="10" s="1"/>
  <c r="E266" i="10"/>
  <c r="M266" i="10" s="1"/>
  <c r="D266" i="10"/>
  <c r="H265" i="10"/>
  <c r="G265" i="10"/>
  <c r="F265" i="10"/>
  <c r="L265" i="10" s="1"/>
  <c r="E265" i="10"/>
  <c r="M265" i="10" s="1"/>
  <c r="D265" i="10"/>
  <c r="H264" i="10"/>
  <c r="G264" i="10"/>
  <c r="F264" i="10"/>
  <c r="L264" i="10" s="1"/>
  <c r="E264" i="10"/>
  <c r="M264" i="10" s="1"/>
  <c r="D264" i="10"/>
  <c r="H263" i="10"/>
  <c r="G263" i="10"/>
  <c r="F263" i="10"/>
  <c r="L263" i="10" s="1"/>
  <c r="E263" i="10"/>
  <c r="M263" i="10" s="1"/>
  <c r="D263" i="10"/>
  <c r="H262" i="10"/>
  <c r="G262" i="10"/>
  <c r="F262" i="10"/>
  <c r="L262" i="10" s="1"/>
  <c r="E262" i="10"/>
  <c r="M262" i="10" s="1"/>
  <c r="D262" i="10"/>
  <c r="H261" i="10"/>
  <c r="G261" i="10"/>
  <c r="F261" i="10"/>
  <c r="L261" i="10" s="1"/>
  <c r="E261" i="10"/>
  <c r="M261" i="10" s="1"/>
  <c r="D261" i="10"/>
  <c r="H260" i="10"/>
  <c r="G260" i="10"/>
  <c r="F260" i="10"/>
  <c r="L260" i="10" s="1"/>
  <c r="E260" i="10"/>
  <c r="M260" i="10" s="1"/>
  <c r="D260" i="10"/>
  <c r="H259" i="10"/>
  <c r="G259" i="10"/>
  <c r="F259" i="10"/>
  <c r="L259" i="10" s="1"/>
  <c r="E259" i="10"/>
  <c r="M259" i="10" s="1"/>
  <c r="D259" i="10"/>
  <c r="H258" i="10"/>
  <c r="G258" i="10"/>
  <c r="F258" i="10"/>
  <c r="L258" i="10" s="1"/>
  <c r="E258" i="10"/>
  <c r="M258" i="10" s="1"/>
  <c r="D258" i="10"/>
  <c r="H257" i="10"/>
  <c r="G257" i="10"/>
  <c r="F257" i="10"/>
  <c r="L257" i="10" s="1"/>
  <c r="E257" i="10"/>
  <c r="M257" i="10" s="1"/>
  <c r="D257" i="10"/>
  <c r="H256" i="10"/>
  <c r="G256" i="10"/>
  <c r="F256" i="10"/>
  <c r="L256" i="10" s="1"/>
  <c r="E256" i="10"/>
  <c r="M256" i="10" s="1"/>
  <c r="D256" i="10"/>
  <c r="H255" i="10"/>
  <c r="G255" i="10"/>
  <c r="F255" i="10"/>
  <c r="L255" i="10" s="1"/>
  <c r="E255" i="10"/>
  <c r="M255" i="10" s="1"/>
  <c r="D255" i="10"/>
  <c r="H254" i="10"/>
  <c r="G254" i="10"/>
  <c r="F254" i="10"/>
  <c r="L254" i="10" s="1"/>
  <c r="E254" i="10"/>
  <c r="M254" i="10" s="1"/>
  <c r="D254" i="10"/>
  <c r="H253" i="10"/>
  <c r="G253" i="10"/>
  <c r="F253" i="10"/>
  <c r="L253" i="10" s="1"/>
  <c r="E253" i="10"/>
  <c r="M253" i="10" s="1"/>
  <c r="D253" i="10"/>
  <c r="H252" i="10"/>
  <c r="G252" i="10"/>
  <c r="F252" i="10"/>
  <c r="L252" i="10" s="1"/>
  <c r="E252" i="10"/>
  <c r="M252" i="10" s="1"/>
  <c r="D252" i="10"/>
  <c r="H251" i="10"/>
  <c r="G251" i="10"/>
  <c r="F251" i="10"/>
  <c r="L251" i="10" s="1"/>
  <c r="E251" i="10"/>
  <c r="M251" i="10" s="1"/>
  <c r="D251" i="10"/>
  <c r="H250" i="10"/>
  <c r="G250" i="10"/>
  <c r="F250" i="10"/>
  <c r="L250" i="10" s="1"/>
  <c r="E250" i="10"/>
  <c r="M250" i="10" s="1"/>
  <c r="D250" i="10"/>
  <c r="H249" i="10"/>
  <c r="G249" i="10"/>
  <c r="F249" i="10"/>
  <c r="L249" i="10" s="1"/>
  <c r="E249" i="10"/>
  <c r="M249" i="10" s="1"/>
  <c r="D249" i="10"/>
  <c r="H248" i="10"/>
  <c r="G248" i="10"/>
  <c r="F248" i="10"/>
  <c r="L248" i="10" s="1"/>
  <c r="E248" i="10"/>
  <c r="M248" i="10" s="1"/>
  <c r="D248" i="10"/>
  <c r="H247" i="10"/>
  <c r="G247" i="10"/>
  <c r="F247" i="10"/>
  <c r="L247" i="10" s="1"/>
  <c r="E247" i="10"/>
  <c r="M247" i="10" s="1"/>
  <c r="D247" i="10"/>
  <c r="H246" i="10"/>
  <c r="G246" i="10"/>
  <c r="F246" i="10"/>
  <c r="L246" i="10" s="1"/>
  <c r="E246" i="10"/>
  <c r="M246" i="10" s="1"/>
  <c r="D246" i="10"/>
  <c r="H245" i="10"/>
  <c r="G245" i="10"/>
  <c r="F245" i="10"/>
  <c r="L245" i="10" s="1"/>
  <c r="E245" i="10"/>
  <c r="M245" i="10" s="1"/>
  <c r="D245" i="10"/>
  <c r="H244" i="10"/>
  <c r="G244" i="10"/>
  <c r="F244" i="10"/>
  <c r="L244" i="10" s="1"/>
  <c r="E244" i="10"/>
  <c r="M244" i="10" s="1"/>
  <c r="D244" i="10"/>
  <c r="H243" i="10"/>
  <c r="G243" i="10"/>
  <c r="F243" i="10"/>
  <c r="L243" i="10" s="1"/>
  <c r="E243" i="10"/>
  <c r="M243" i="10" s="1"/>
  <c r="D243" i="10"/>
  <c r="H242" i="10"/>
  <c r="G242" i="10"/>
  <c r="F242" i="10"/>
  <c r="L242" i="10" s="1"/>
  <c r="E242" i="10"/>
  <c r="M242" i="10" s="1"/>
  <c r="D242" i="10"/>
  <c r="H241" i="10"/>
  <c r="G241" i="10"/>
  <c r="F241" i="10"/>
  <c r="L241" i="10" s="1"/>
  <c r="E241" i="10"/>
  <c r="M241" i="10" s="1"/>
  <c r="D241" i="10"/>
  <c r="H240" i="10"/>
  <c r="G240" i="10"/>
  <c r="F240" i="10"/>
  <c r="L240" i="10" s="1"/>
  <c r="E240" i="10"/>
  <c r="M240" i="10" s="1"/>
  <c r="D240" i="10"/>
  <c r="H239" i="10"/>
  <c r="G239" i="10"/>
  <c r="F239" i="10"/>
  <c r="L239" i="10" s="1"/>
  <c r="E239" i="10"/>
  <c r="M239" i="10" s="1"/>
  <c r="D239" i="10"/>
  <c r="H238" i="10"/>
  <c r="G238" i="10"/>
  <c r="F238" i="10"/>
  <c r="L238" i="10" s="1"/>
  <c r="E238" i="10"/>
  <c r="M238" i="10" s="1"/>
  <c r="D238" i="10"/>
  <c r="H237" i="10"/>
  <c r="G237" i="10"/>
  <c r="F237" i="10"/>
  <c r="L237" i="10" s="1"/>
  <c r="E237" i="10"/>
  <c r="M237" i="10" s="1"/>
  <c r="D237" i="10"/>
  <c r="H236" i="10"/>
  <c r="G236" i="10"/>
  <c r="F236" i="10"/>
  <c r="L236" i="10" s="1"/>
  <c r="E236" i="10"/>
  <c r="M236" i="10" s="1"/>
  <c r="D236" i="10"/>
  <c r="H235" i="10"/>
  <c r="G235" i="10"/>
  <c r="F235" i="10"/>
  <c r="L235" i="10" s="1"/>
  <c r="E235" i="10"/>
  <c r="M235" i="10" s="1"/>
  <c r="D235" i="10"/>
  <c r="H234" i="10"/>
  <c r="G234" i="10"/>
  <c r="F234" i="10"/>
  <c r="L234" i="10" s="1"/>
  <c r="E234" i="10"/>
  <c r="M234" i="10" s="1"/>
  <c r="D234" i="10"/>
  <c r="H233" i="10"/>
  <c r="G233" i="10"/>
  <c r="F233" i="10"/>
  <c r="L233" i="10" s="1"/>
  <c r="E233" i="10"/>
  <c r="M233" i="10" s="1"/>
  <c r="D233" i="10"/>
  <c r="H232" i="10"/>
  <c r="G232" i="10"/>
  <c r="F232" i="10"/>
  <c r="L232" i="10" s="1"/>
  <c r="E232" i="10"/>
  <c r="M232" i="10" s="1"/>
  <c r="D232" i="10"/>
  <c r="H231" i="10"/>
  <c r="G231" i="10"/>
  <c r="F231" i="10"/>
  <c r="L231" i="10" s="1"/>
  <c r="E231" i="10"/>
  <c r="M231" i="10" s="1"/>
  <c r="D231" i="10"/>
  <c r="H230" i="10"/>
  <c r="G230" i="10"/>
  <c r="F230" i="10"/>
  <c r="L230" i="10" s="1"/>
  <c r="E230" i="10"/>
  <c r="M230" i="10" s="1"/>
  <c r="D230" i="10"/>
  <c r="H229" i="10"/>
  <c r="G229" i="10"/>
  <c r="F229" i="10"/>
  <c r="L229" i="10" s="1"/>
  <c r="E229" i="10"/>
  <c r="M229" i="10" s="1"/>
  <c r="D229" i="10"/>
  <c r="H228" i="10"/>
  <c r="G228" i="10"/>
  <c r="F228" i="10"/>
  <c r="L228" i="10" s="1"/>
  <c r="E228" i="10"/>
  <c r="M228" i="10" s="1"/>
  <c r="D228" i="10"/>
  <c r="H227" i="10"/>
  <c r="G227" i="10"/>
  <c r="F227" i="10"/>
  <c r="L227" i="10" s="1"/>
  <c r="E227" i="10"/>
  <c r="M227" i="10" s="1"/>
  <c r="D227" i="10"/>
  <c r="H226" i="10"/>
  <c r="G226" i="10"/>
  <c r="F226" i="10"/>
  <c r="L226" i="10" s="1"/>
  <c r="E226" i="10"/>
  <c r="M226" i="10" s="1"/>
  <c r="D226" i="10"/>
  <c r="H225" i="10"/>
  <c r="G225" i="10"/>
  <c r="F225" i="10"/>
  <c r="L225" i="10" s="1"/>
  <c r="E225" i="10"/>
  <c r="M225" i="10" s="1"/>
  <c r="D225" i="10"/>
  <c r="H224" i="10"/>
  <c r="G224" i="10"/>
  <c r="F224" i="10"/>
  <c r="L224" i="10" s="1"/>
  <c r="E224" i="10"/>
  <c r="M224" i="10" s="1"/>
  <c r="D224" i="10"/>
  <c r="H223" i="10"/>
  <c r="G223" i="10"/>
  <c r="F223" i="10"/>
  <c r="L223" i="10" s="1"/>
  <c r="E223" i="10"/>
  <c r="M223" i="10" s="1"/>
  <c r="D223" i="10"/>
  <c r="H222" i="10"/>
  <c r="G222" i="10"/>
  <c r="F222" i="10"/>
  <c r="L222" i="10" s="1"/>
  <c r="E222" i="10"/>
  <c r="M222" i="10" s="1"/>
  <c r="D222" i="10"/>
  <c r="H221" i="10"/>
  <c r="G221" i="10"/>
  <c r="F221" i="10"/>
  <c r="L221" i="10" s="1"/>
  <c r="E221" i="10"/>
  <c r="M221" i="10" s="1"/>
  <c r="D221" i="10"/>
  <c r="H220" i="10"/>
  <c r="G220" i="10"/>
  <c r="F220" i="10"/>
  <c r="L220" i="10" s="1"/>
  <c r="E220" i="10"/>
  <c r="M220" i="10" s="1"/>
  <c r="D220" i="10"/>
  <c r="H219" i="10"/>
  <c r="G219" i="10"/>
  <c r="F219" i="10"/>
  <c r="L219" i="10" s="1"/>
  <c r="E219" i="10"/>
  <c r="M219" i="10" s="1"/>
  <c r="D219" i="10"/>
  <c r="H218" i="10"/>
  <c r="G218" i="10"/>
  <c r="F218" i="10"/>
  <c r="L218" i="10" s="1"/>
  <c r="E218" i="10"/>
  <c r="M218" i="10" s="1"/>
  <c r="D218" i="10"/>
  <c r="H217" i="10"/>
  <c r="G217" i="10"/>
  <c r="F217" i="10"/>
  <c r="L217" i="10" s="1"/>
  <c r="E217" i="10"/>
  <c r="M217" i="10" s="1"/>
  <c r="D217" i="10"/>
  <c r="H216" i="10"/>
  <c r="G216" i="10"/>
  <c r="F216" i="10"/>
  <c r="L216" i="10" s="1"/>
  <c r="E216" i="10"/>
  <c r="M216" i="10" s="1"/>
  <c r="D216" i="10"/>
  <c r="H215" i="10"/>
  <c r="G215" i="10"/>
  <c r="F215" i="10"/>
  <c r="L215" i="10" s="1"/>
  <c r="E215" i="10"/>
  <c r="M215" i="10" s="1"/>
  <c r="D215" i="10"/>
  <c r="H214" i="10"/>
  <c r="G214" i="10"/>
  <c r="F214" i="10"/>
  <c r="L214" i="10" s="1"/>
  <c r="E214" i="10"/>
  <c r="M214" i="10" s="1"/>
  <c r="D214" i="10"/>
  <c r="H213" i="10"/>
  <c r="G213" i="10"/>
  <c r="F213" i="10"/>
  <c r="L213" i="10" s="1"/>
  <c r="E213" i="10"/>
  <c r="M213" i="10" s="1"/>
  <c r="D213" i="10"/>
  <c r="H212" i="10"/>
  <c r="G212" i="10"/>
  <c r="F212" i="10"/>
  <c r="L212" i="10" s="1"/>
  <c r="E212" i="10"/>
  <c r="M212" i="10" s="1"/>
  <c r="D212" i="10"/>
  <c r="H211" i="10"/>
  <c r="G211" i="10"/>
  <c r="F211" i="10"/>
  <c r="L211" i="10" s="1"/>
  <c r="E211" i="10"/>
  <c r="M211" i="10" s="1"/>
  <c r="D211" i="10"/>
  <c r="H210" i="10"/>
  <c r="G210" i="10"/>
  <c r="F210" i="10"/>
  <c r="L210" i="10" s="1"/>
  <c r="E210" i="10"/>
  <c r="M210" i="10" s="1"/>
  <c r="D210" i="10"/>
  <c r="H209" i="10"/>
  <c r="G209" i="10"/>
  <c r="F209" i="10"/>
  <c r="L209" i="10" s="1"/>
  <c r="E209" i="10"/>
  <c r="M209" i="10" s="1"/>
  <c r="D209" i="10"/>
  <c r="H208" i="10"/>
  <c r="G208" i="10"/>
  <c r="F208" i="10"/>
  <c r="L208" i="10" s="1"/>
  <c r="E208" i="10"/>
  <c r="M208" i="10" s="1"/>
  <c r="D208" i="10"/>
  <c r="H207" i="10"/>
  <c r="G207" i="10"/>
  <c r="F207" i="10"/>
  <c r="L207" i="10" s="1"/>
  <c r="E207" i="10"/>
  <c r="M207" i="10" s="1"/>
  <c r="D207" i="10"/>
  <c r="H206" i="10"/>
  <c r="G206" i="10"/>
  <c r="F206" i="10"/>
  <c r="L206" i="10" s="1"/>
  <c r="E206" i="10"/>
  <c r="M206" i="10" s="1"/>
  <c r="D206" i="10"/>
  <c r="H205" i="10"/>
  <c r="G205" i="10"/>
  <c r="F205" i="10"/>
  <c r="L205" i="10" s="1"/>
  <c r="E205" i="10"/>
  <c r="M205" i="10" s="1"/>
  <c r="D205" i="10"/>
  <c r="H204" i="10"/>
  <c r="G204" i="10"/>
  <c r="F204" i="10"/>
  <c r="L204" i="10" s="1"/>
  <c r="E204" i="10"/>
  <c r="M204" i="10" s="1"/>
  <c r="D204" i="10"/>
  <c r="H203" i="10"/>
  <c r="G203" i="10"/>
  <c r="F203" i="10"/>
  <c r="L203" i="10" s="1"/>
  <c r="E203" i="10"/>
  <c r="M203" i="10" s="1"/>
  <c r="D203" i="10"/>
  <c r="H202" i="10"/>
  <c r="G202" i="10"/>
  <c r="F202" i="10"/>
  <c r="L202" i="10" s="1"/>
  <c r="E202" i="10"/>
  <c r="M202" i="10" s="1"/>
  <c r="D202" i="10"/>
  <c r="H201" i="10"/>
  <c r="G201" i="10"/>
  <c r="F201" i="10"/>
  <c r="L201" i="10" s="1"/>
  <c r="E201" i="10"/>
  <c r="M201" i="10" s="1"/>
  <c r="D201" i="10"/>
  <c r="H200" i="10"/>
  <c r="G200" i="10"/>
  <c r="F200" i="10"/>
  <c r="L200" i="10" s="1"/>
  <c r="E200" i="10"/>
  <c r="M200" i="10" s="1"/>
  <c r="D200" i="10"/>
  <c r="H199" i="10"/>
  <c r="G199" i="10"/>
  <c r="F199" i="10"/>
  <c r="L199" i="10" s="1"/>
  <c r="E199" i="10"/>
  <c r="M199" i="10" s="1"/>
  <c r="D199" i="10"/>
  <c r="H198" i="10"/>
  <c r="G198" i="10"/>
  <c r="F198" i="10"/>
  <c r="L198" i="10" s="1"/>
  <c r="E198" i="10"/>
  <c r="M198" i="10" s="1"/>
  <c r="D198" i="10"/>
  <c r="H197" i="10"/>
  <c r="G197" i="10"/>
  <c r="F197" i="10"/>
  <c r="L197" i="10" s="1"/>
  <c r="E197" i="10"/>
  <c r="M197" i="10" s="1"/>
  <c r="D197" i="10"/>
  <c r="H196" i="10"/>
  <c r="G196" i="10"/>
  <c r="F196" i="10"/>
  <c r="L196" i="10" s="1"/>
  <c r="E196" i="10"/>
  <c r="M196" i="10" s="1"/>
  <c r="D196" i="10"/>
  <c r="H195" i="10"/>
  <c r="G195" i="10"/>
  <c r="F195" i="10"/>
  <c r="L195" i="10" s="1"/>
  <c r="E195" i="10"/>
  <c r="M195" i="10" s="1"/>
  <c r="D195" i="10"/>
  <c r="H194" i="10"/>
  <c r="G194" i="10"/>
  <c r="F194" i="10"/>
  <c r="L194" i="10" s="1"/>
  <c r="E194" i="10"/>
  <c r="M194" i="10" s="1"/>
  <c r="D194" i="10"/>
  <c r="H193" i="10"/>
  <c r="G193" i="10"/>
  <c r="F193" i="10"/>
  <c r="L193" i="10" s="1"/>
  <c r="E193" i="10"/>
  <c r="M193" i="10" s="1"/>
  <c r="D193" i="10"/>
  <c r="H192" i="10"/>
  <c r="G192" i="10"/>
  <c r="F192" i="10"/>
  <c r="L192" i="10" s="1"/>
  <c r="E192" i="10"/>
  <c r="M192" i="10" s="1"/>
  <c r="D192" i="10"/>
  <c r="H191" i="10"/>
  <c r="G191" i="10"/>
  <c r="F191" i="10"/>
  <c r="L191" i="10" s="1"/>
  <c r="E191" i="10"/>
  <c r="M191" i="10" s="1"/>
  <c r="D191" i="10"/>
  <c r="H190" i="10"/>
  <c r="G190" i="10"/>
  <c r="F190" i="10"/>
  <c r="L190" i="10" s="1"/>
  <c r="E190" i="10"/>
  <c r="M190" i="10" s="1"/>
  <c r="D190" i="10"/>
  <c r="H189" i="10"/>
  <c r="G189" i="10"/>
  <c r="F189" i="10"/>
  <c r="L189" i="10" s="1"/>
  <c r="E189" i="10"/>
  <c r="M189" i="10" s="1"/>
  <c r="D189" i="10"/>
  <c r="H188" i="10"/>
  <c r="G188" i="10"/>
  <c r="F188" i="10"/>
  <c r="L188" i="10" s="1"/>
  <c r="E188" i="10"/>
  <c r="M188" i="10" s="1"/>
  <c r="D188" i="10"/>
  <c r="H187" i="10"/>
  <c r="G187" i="10"/>
  <c r="F187" i="10"/>
  <c r="L187" i="10" s="1"/>
  <c r="E187" i="10"/>
  <c r="M187" i="10" s="1"/>
  <c r="D187" i="10"/>
  <c r="H186" i="10"/>
  <c r="G186" i="10"/>
  <c r="F186" i="10"/>
  <c r="L186" i="10" s="1"/>
  <c r="E186" i="10"/>
  <c r="M186" i="10" s="1"/>
  <c r="D186" i="10"/>
  <c r="H185" i="10"/>
  <c r="G185" i="10"/>
  <c r="F185" i="10"/>
  <c r="L185" i="10" s="1"/>
  <c r="E185" i="10"/>
  <c r="M185" i="10" s="1"/>
  <c r="D185" i="10"/>
  <c r="H184" i="10"/>
  <c r="G184" i="10"/>
  <c r="F184" i="10"/>
  <c r="L184" i="10" s="1"/>
  <c r="E184" i="10"/>
  <c r="M184" i="10" s="1"/>
  <c r="D184" i="10"/>
  <c r="H183" i="10"/>
  <c r="G183" i="10"/>
  <c r="F183" i="10"/>
  <c r="L183" i="10" s="1"/>
  <c r="E183" i="10"/>
  <c r="M183" i="10" s="1"/>
  <c r="D183" i="10"/>
  <c r="H182" i="10"/>
  <c r="G182" i="10"/>
  <c r="F182" i="10"/>
  <c r="L182" i="10" s="1"/>
  <c r="E182" i="10"/>
  <c r="M182" i="10" s="1"/>
  <c r="D182" i="10"/>
  <c r="H181" i="10"/>
  <c r="G181" i="10"/>
  <c r="F181" i="10"/>
  <c r="L181" i="10" s="1"/>
  <c r="E181" i="10"/>
  <c r="M181" i="10" s="1"/>
  <c r="D181" i="10"/>
  <c r="H180" i="10"/>
  <c r="G180" i="10"/>
  <c r="F180" i="10"/>
  <c r="L180" i="10" s="1"/>
  <c r="E180" i="10"/>
  <c r="M180" i="10" s="1"/>
  <c r="D180" i="10"/>
  <c r="H179" i="10"/>
  <c r="G179" i="10"/>
  <c r="F179" i="10"/>
  <c r="L179" i="10" s="1"/>
  <c r="E179" i="10"/>
  <c r="M179" i="10" s="1"/>
  <c r="D179" i="10"/>
  <c r="H178" i="10"/>
  <c r="G178" i="10"/>
  <c r="F178" i="10"/>
  <c r="L178" i="10" s="1"/>
  <c r="E178" i="10"/>
  <c r="M178" i="10" s="1"/>
  <c r="D178" i="10"/>
  <c r="H177" i="10"/>
  <c r="G177" i="10"/>
  <c r="F177" i="10"/>
  <c r="L177" i="10" s="1"/>
  <c r="E177" i="10"/>
  <c r="M177" i="10" s="1"/>
  <c r="D177" i="10"/>
  <c r="H176" i="10"/>
  <c r="G176" i="10"/>
  <c r="F176" i="10"/>
  <c r="L176" i="10" s="1"/>
  <c r="E176" i="10"/>
  <c r="M176" i="10" s="1"/>
  <c r="D176" i="10"/>
  <c r="H175" i="10"/>
  <c r="G175" i="10"/>
  <c r="F175" i="10"/>
  <c r="L175" i="10" s="1"/>
  <c r="E175" i="10"/>
  <c r="M175" i="10" s="1"/>
  <c r="D175" i="10"/>
  <c r="H174" i="10"/>
  <c r="G174" i="10"/>
  <c r="F174" i="10"/>
  <c r="L174" i="10" s="1"/>
  <c r="E174" i="10"/>
  <c r="M174" i="10" s="1"/>
  <c r="D174" i="10"/>
  <c r="H173" i="10"/>
  <c r="G173" i="10"/>
  <c r="F173" i="10"/>
  <c r="L173" i="10" s="1"/>
  <c r="E173" i="10"/>
  <c r="M173" i="10" s="1"/>
  <c r="D173" i="10"/>
  <c r="H172" i="10"/>
  <c r="G172" i="10"/>
  <c r="F172" i="10"/>
  <c r="L172" i="10" s="1"/>
  <c r="E172" i="10"/>
  <c r="M172" i="10" s="1"/>
  <c r="D172" i="10"/>
  <c r="H171" i="10"/>
  <c r="G171" i="10"/>
  <c r="F171" i="10"/>
  <c r="L171" i="10" s="1"/>
  <c r="E171" i="10"/>
  <c r="M171" i="10" s="1"/>
  <c r="D171" i="10"/>
  <c r="H170" i="10"/>
  <c r="G170" i="10"/>
  <c r="F170" i="10"/>
  <c r="L170" i="10" s="1"/>
  <c r="E170" i="10"/>
  <c r="M170" i="10" s="1"/>
  <c r="D170" i="10"/>
  <c r="H169" i="10"/>
  <c r="G169" i="10"/>
  <c r="F169" i="10"/>
  <c r="L169" i="10" s="1"/>
  <c r="E169" i="10"/>
  <c r="M169" i="10" s="1"/>
  <c r="D169" i="10"/>
  <c r="H168" i="10"/>
  <c r="G168" i="10"/>
  <c r="F168" i="10"/>
  <c r="L168" i="10" s="1"/>
  <c r="E168" i="10"/>
  <c r="M168" i="10" s="1"/>
  <c r="D168" i="10"/>
  <c r="H167" i="10"/>
  <c r="G167" i="10"/>
  <c r="F167" i="10"/>
  <c r="L167" i="10" s="1"/>
  <c r="E167" i="10"/>
  <c r="M167" i="10" s="1"/>
  <c r="D167" i="10"/>
  <c r="H166" i="10"/>
  <c r="G166" i="10"/>
  <c r="F166" i="10"/>
  <c r="L166" i="10" s="1"/>
  <c r="E166" i="10"/>
  <c r="M166" i="10" s="1"/>
  <c r="D166" i="10"/>
  <c r="H165" i="10"/>
  <c r="G165" i="10"/>
  <c r="F165" i="10"/>
  <c r="L165" i="10" s="1"/>
  <c r="E165" i="10"/>
  <c r="M165" i="10" s="1"/>
  <c r="D165" i="10"/>
  <c r="H164" i="10"/>
  <c r="G164" i="10"/>
  <c r="F164" i="10"/>
  <c r="L164" i="10" s="1"/>
  <c r="E164" i="10"/>
  <c r="M164" i="10" s="1"/>
  <c r="D164" i="10"/>
  <c r="H163" i="10"/>
  <c r="G163" i="10"/>
  <c r="F163" i="10"/>
  <c r="L163" i="10" s="1"/>
  <c r="E163" i="10"/>
  <c r="M163" i="10" s="1"/>
  <c r="D163" i="10"/>
  <c r="H162" i="10"/>
  <c r="G162" i="10"/>
  <c r="F162" i="10"/>
  <c r="L162" i="10" s="1"/>
  <c r="E162" i="10"/>
  <c r="M162" i="10" s="1"/>
  <c r="D162" i="10"/>
  <c r="H161" i="10"/>
  <c r="G161" i="10"/>
  <c r="F161" i="10"/>
  <c r="L161" i="10" s="1"/>
  <c r="E161" i="10"/>
  <c r="M161" i="10" s="1"/>
  <c r="D161" i="10"/>
  <c r="H160" i="10"/>
  <c r="G160" i="10"/>
  <c r="F160" i="10"/>
  <c r="L160" i="10" s="1"/>
  <c r="E160" i="10"/>
  <c r="M160" i="10" s="1"/>
  <c r="D160" i="10"/>
  <c r="H159" i="10"/>
  <c r="G159" i="10"/>
  <c r="F159" i="10"/>
  <c r="L159" i="10" s="1"/>
  <c r="E159" i="10"/>
  <c r="M159" i="10" s="1"/>
  <c r="D159" i="10"/>
  <c r="H158" i="10"/>
  <c r="G158" i="10"/>
  <c r="F158" i="10"/>
  <c r="L158" i="10" s="1"/>
  <c r="E158" i="10"/>
  <c r="M158" i="10" s="1"/>
  <c r="D158" i="10"/>
  <c r="H157" i="10"/>
  <c r="G157" i="10"/>
  <c r="F157" i="10"/>
  <c r="L157" i="10" s="1"/>
  <c r="E157" i="10"/>
  <c r="M157" i="10" s="1"/>
  <c r="D157" i="10"/>
  <c r="H156" i="10"/>
  <c r="G156" i="10"/>
  <c r="F156" i="10"/>
  <c r="L156" i="10" s="1"/>
  <c r="E156" i="10"/>
  <c r="M156" i="10" s="1"/>
  <c r="D156" i="10"/>
  <c r="H155" i="10"/>
  <c r="G155" i="10"/>
  <c r="F155" i="10"/>
  <c r="L155" i="10" s="1"/>
  <c r="E155" i="10"/>
  <c r="M155" i="10" s="1"/>
  <c r="D155" i="10"/>
  <c r="H154" i="10"/>
  <c r="G154" i="10"/>
  <c r="F154" i="10"/>
  <c r="L154" i="10" s="1"/>
  <c r="E154" i="10"/>
  <c r="M154" i="10" s="1"/>
  <c r="D154" i="10"/>
  <c r="H153" i="10"/>
  <c r="G153" i="10"/>
  <c r="F153" i="10"/>
  <c r="L153" i="10" s="1"/>
  <c r="E153" i="10"/>
  <c r="M153" i="10" s="1"/>
  <c r="D153" i="10"/>
  <c r="H152" i="10"/>
  <c r="G152" i="10"/>
  <c r="F152" i="10"/>
  <c r="L152" i="10" s="1"/>
  <c r="E152" i="10"/>
  <c r="M152" i="10" s="1"/>
  <c r="D152" i="10"/>
  <c r="H151" i="10"/>
  <c r="G151" i="10"/>
  <c r="F151" i="10"/>
  <c r="L151" i="10" s="1"/>
  <c r="E151" i="10"/>
  <c r="M151" i="10" s="1"/>
  <c r="D151" i="10"/>
  <c r="H150" i="10"/>
  <c r="G150" i="10"/>
  <c r="F150" i="10"/>
  <c r="L150" i="10" s="1"/>
  <c r="E150" i="10"/>
  <c r="M150" i="10" s="1"/>
  <c r="D150" i="10"/>
  <c r="H149" i="10"/>
  <c r="G149" i="10"/>
  <c r="F149" i="10"/>
  <c r="L149" i="10" s="1"/>
  <c r="E149" i="10"/>
  <c r="M149" i="10" s="1"/>
  <c r="D149" i="10"/>
  <c r="H148" i="10"/>
  <c r="G148" i="10"/>
  <c r="F148" i="10"/>
  <c r="L148" i="10" s="1"/>
  <c r="E148" i="10"/>
  <c r="M148" i="10" s="1"/>
  <c r="D148" i="10"/>
  <c r="H147" i="10"/>
  <c r="G147" i="10"/>
  <c r="F147" i="10"/>
  <c r="L147" i="10" s="1"/>
  <c r="E147" i="10"/>
  <c r="M147" i="10" s="1"/>
  <c r="D147" i="10"/>
  <c r="H146" i="10"/>
  <c r="G146" i="10"/>
  <c r="F146" i="10"/>
  <c r="L146" i="10" s="1"/>
  <c r="E146" i="10"/>
  <c r="M146" i="10" s="1"/>
  <c r="D146" i="10"/>
  <c r="H145" i="10"/>
  <c r="G145" i="10"/>
  <c r="F145" i="10"/>
  <c r="L145" i="10" s="1"/>
  <c r="E145" i="10"/>
  <c r="M145" i="10" s="1"/>
  <c r="D145" i="10"/>
  <c r="H144" i="10"/>
  <c r="G144" i="10"/>
  <c r="F144" i="10"/>
  <c r="L144" i="10" s="1"/>
  <c r="E144" i="10"/>
  <c r="M144" i="10" s="1"/>
  <c r="D144" i="10"/>
  <c r="H143" i="10"/>
  <c r="G143" i="10"/>
  <c r="F143" i="10"/>
  <c r="L143" i="10" s="1"/>
  <c r="E143" i="10"/>
  <c r="M143" i="10" s="1"/>
  <c r="D143" i="10"/>
  <c r="H142" i="10"/>
  <c r="G142" i="10"/>
  <c r="F142" i="10"/>
  <c r="L142" i="10" s="1"/>
  <c r="E142" i="10"/>
  <c r="M142" i="10" s="1"/>
  <c r="D142" i="10"/>
  <c r="H141" i="10"/>
  <c r="G141" i="10"/>
  <c r="F141" i="10"/>
  <c r="L141" i="10" s="1"/>
  <c r="E141" i="10"/>
  <c r="M141" i="10" s="1"/>
  <c r="D141" i="10"/>
  <c r="H140" i="10"/>
  <c r="G140" i="10"/>
  <c r="F140" i="10"/>
  <c r="L140" i="10" s="1"/>
  <c r="E140" i="10"/>
  <c r="M140" i="10" s="1"/>
  <c r="D140" i="10"/>
  <c r="H139" i="10"/>
  <c r="G139" i="10"/>
  <c r="F139" i="10"/>
  <c r="L139" i="10" s="1"/>
  <c r="E139" i="10"/>
  <c r="M139" i="10" s="1"/>
  <c r="D139" i="10"/>
  <c r="H138" i="10"/>
  <c r="G138" i="10"/>
  <c r="F138" i="10"/>
  <c r="L138" i="10" s="1"/>
  <c r="E138" i="10"/>
  <c r="M138" i="10" s="1"/>
  <c r="D138" i="10"/>
  <c r="H137" i="10"/>
  <c r="G137" i="10"/>
  <c r="F137" i="10"/>
  <c r="L137" i="10" s="1"/>
  <c r="E137" i="10"/>
  <c r="M137" i="10" s="1"/>
  <c r="D137" i="10"/>
  <c r="H136" i="10"/>
  <c r="G136" i="10"/>
  <c r="F136" i="10"/>
  <c r="L136" i="10" s="1"/>
  <c r="E136" i="10"/>
  <c r="M136" i="10" s="1"/>
  <c r="D136" i="10"/>
  <c r="H135" i="10"/>
  <c r="G135" i="10"/>
  <c r="F135" i="10"/>
  <c r="L135" i="10" s="1"/>
  <c r="E135" i="10"/>
  <c r="M135" i="10" s="1"/>
  <c r="D135" i="10"/>
  <c r="H134" i="10"/>
  <c r="G134" i="10"/>
  <c r="F134" i="10"/>
  <c r="L134" i="10" s="1"/>
  <c r="E134" i="10"/>
  <c r="M134" i="10" s="1"/>
  <c r="D134" i="10"/>
  <c r="H133" i="10"/>
  <c r="G133" i="10"/>
  <c r="F133" i="10"/>
  <c r="L133" i="10" s="1"/>
  <c r="E133" i="10"/>
  <c r="M133" i="10" s="1"/>
  <c r="D133" i="10"/>
  <c r="H132" i="10"/>
  <c r="G132" i="10"/>
  <c r="F132" i="10"/>
  <c r="L132" i="10" s="1"/>
  <c r="E132" i="10"/>
  <c r="M132" i="10" s="1"/>
  <c r="D132" i="10"/>
  <c r="H131" i="10"/>
  <c r="G131" i="10"/>
  <c r="F131" i="10"/>
  <c r="L131" i="10" s="1"/>
  <c r="E131" i="10"/>
  <c r="M131" i="10" s="1"/>
  <c r="D131" i="10"/>
  <c r="H130" i="10"/>
  <c r="G130" i="10"/>
  <c r="F130" i="10"/>
  <c r="L130" i="10" s="1"/>
  <c r="E130" i="10"/>
  <c r="M130" i="10" s="1"/>
  <c r="D130" i="10"/>
  <c r="H129" i="10"/>
  <c r="G129" i="10"/>
  <c r="F129" i="10"/>
  <c r="L129" i="10" s="1"/>
  <c r="E129" i="10"/>
  <c r="M129" i="10" s="1"/>
  <c r="D129" i="10"/>
  <c r="H128" i="10"/>
  <c r="G128" i="10"/>
  <c r="F128" i="10"/>
  <c r="L128" i="10" s="1"/>
  <c r="E128" i="10"/>
  <c r="M128" i="10" s="1"/>
  <c r="D128" i="10"/>
  <c r="H127" i="10"/>
  <c r="G127" i="10"/>
  <c r="F127" i="10"/>
  <c r="L127" i="10" s="1"/>
  <c r="E127" i="10"/>
  <c r="M127" i="10" s="1"/>
  <c r="D127" i="10"/>
  <c r="H126" i="10"/>
  <c r="G126" i="10"/>
  <c r="F126" i="10"/>
  <c r="L126" i="10" s="1"/>
  <c r="E126" i="10"/>
  <c r="M126" i="10" s="1"/>
  <c r="D126" i="10"/>
  <c r="H125" i="10"/>
  <c r="G125" i="10"/>
  <c r="F125" i="10"/>
  <c r="L125" i="10" s="1"/>
  <c r="E125" i="10"/>
  <c r="M125" i="10" s="1"/>
  <c r="D125" i="10"/>
  <c r="H124" i="10"/>
  <c r="G124" i="10"/>
  <c r="F124" i="10"/>
  <c r="L124" i="10" s="1"/>
  <c r="E124" i="10"/>
  <c r="M124" i="10" s="1"/>
  <c r="D124" i="10"/>
  <c r="H123" i="10"/>
  <c r="G123" i="10"/>
  <c r="F123" i="10"/>
  <c r="L123" i="10" s="1"/>
  <c r="E123" i="10"/>
  <c r="M123" i="10" s="1"/>
  <c r="D123" i="10"/>
  <c r="H122" i="10"/>
  <c r="G122" i="10"/>
  <c r="F122" i="10"/>
  <c r="L122" i="10" s="1"/>
  <c r="E122" i="10"/>
  <c r="M122" i="10" s="1"/>
  <c r="D122" i="10"/>
  <c r="H121" i="10"/>
  <c r="G121" i="10"/>
  <c r="F121" i="10"/>
  <c r="L121" i="10" s="1"/>
  <c r="E121" i="10"/>
  <c r="M121" i="10" s="1"/>
  <c r="D121" i="10"/>
  <c r="H120" i="10"/>
  <c r="G120" i="10"/>
  <c r="F120" i="10"/>
  <c r="L120" i="10" s="1"/>
  <c r="E120" i="10"/>
  <c r="M120" i="10" s="1"/>
  <c r="D120" i="10"/>
  <c r="H119" i="10"/>
  <c r="G119" i="10"/>
  <c r="F119" i="10"/>
  <c r="L119" i="10" s="1"/>
  <c r="E119" i="10"/>
  <c r="M119" i="10" s="1"/>
  <c r="D119" i="10"/>
  <c r="H118" i="10"/>
  <c r="G118" i="10"/>
  <c r="F118" i="10"/>
  <c r="L118" i="10" s="1"/>
  <c r="E118" i="10"/>
  <c r="M118" i="10" s="1"/>
  <c r="D118" i="10"/>
  <c r="H117" i="10"/>
  <c r="G117" i="10"/>
  <c r="F117" i="10"/>
  <c r="L117" i="10" s="1"/>
  <c r="E117" i="10"/>
  <c r="M117" i="10" s="1"/>
  <c r="D117" i="10"/>
  <c r="H116" i="10"/>
  <c r="G116" i="10"/>
  <c r="F116" i="10"/>
  <c r="L116" i="10" s="1"/>
  <c r="E116" i="10"/>
  <c r="M116" i="10" s="1"/>
  <c r="D116" i="10"/>
  <c r="H115" i="10"/>
  <c r="G115" i="10"/>
  <c r="F115" i="10"/>
  <c r="L115" i="10" s="1"/>
  <c r="E115" i="10"/>
  <c r="M115" i="10" s="1"/>
  <c r="D115" i="10"/>
  <c r="H114" i="10"/>
  <c r="G114" i="10"/>
  <c r="F114" i="10"/>
  <c r="L114" i="10" s="1"/>
  <c r="E114" i="10"/>
  <c r="M114" i="10" s="1"/>
  <c r="D114" i="10"/>
  <c r="H113" i="10"/>
  <c r="G113" i="10"/>
  <c r="F113" i="10"/>
  <c r="L113" i="10" s="1"/>
  <c r="E113" i="10"/>
  <c r="M113" i="10" s="1"/>
  <c r="D113" i="10"/>
  <c r="H112" i="10"/>
  <c r="G112" i="10"/>
  <c r="F112" i="10"/>
  <c r="L112" i="10" s="1"/>
  <c r="E112" i="10"/>
  <c r="M112" i="10" s="1"/>
  <c r="D112" i="10"/>
  <c r="H111" i="10"/>
  <c r="G111" i="10"/>
  <c r="F111" i="10"/>
  <c r="L111" i="10" s="1"/>
  <c r="E111" i="10"/>
  <c r="M111" i="10" s="1"/>
  <c r="D111" i="10"/>
  <c r="H110" i="10"/>
  <c r="G110" i="10"/>
  <c r="F110" i="10"/>
  <c r="L110" i="10" s="1"/>
  <c r="E110" i="10"/>
  <c r="M110" i="10" s="1"/>
  <c r="D110" i="10"/>
  <c r="H109" i="10"/>
  <c r="G109" i="10"/>
  <c r="F109" i="10"/>
  <c r="L109" i="10" s="1"/>
  <c r="E109" i="10"/>
  <c r="M109" i="10" s="1"/>
  <c r="D109" i="10"/>
  <c r="H108" i="10"/>
  <c r="G108" i="10"/>
  <c r="F108" i="10"/>
  <c r="L108" i="10" s="1"/>
  <c r="E108" i="10"/>
  <c r="M108" i="10" s="1"/>
  <c r="D108" i="10"/>
  <c r="H107" i="10"/>
  <c r="G107" i="10"/>
  <c r="F107" i="10"/>
  <c r="L107" i="10" s="1"/>
  <c r="E107" i="10"/>
  <c r="M107" i="10" s="1"/>
  <c r="D107" i="10"/>
  <c r="H106" i="10"/>
  <c r="G106" i="10"/>
  <c r="F106" i="10"/>
  <c r="L106" i="10" s="1"/>
  <c r="E106" i="10"/>
  <c r="M106" i="10" s="1"/>
  <c r="D106" i="10"/>
  <c r="H105" i="10"/>
  <c r="G105" i="10"/>
  <c r="F105" i="10"/>
  <c r="L105" i="10" s="1"/>
  <c r="E105" i="10"/>
  <c r="M105" i="10" s="1"/>
  <c r="D105" i="10"/>
  <c r="H104" i="10"/>
  <c r="G104" i="10"/>
  <c r="F104" i="10"/>
  <c r="L104" i="10" s="1"/>
  <c r="E104" i="10"/>
  <c r="M104" i="10" s="1"/>
  <c r="D104" i="10"/>
  <c r="H103" i="10"/>
  <c r="G103" i="10"/>
  <c r="F103" i="10"/>
  <c r="L103" i="10" s="1"/>
  <c r="E103" i="10"/>
  <c r="M103" i="10" s="1"/>
  <c r="D103" i="10"/>
  <c r="H102" i="10"/>
  <c r="G102" i="10"/>
  <c r="F102" i="10"/>
  <c r="L102" i="10" s="1"/>
  <c r="E102" i="10"/>
  <c r="M102" i="10" s="1"/>
  <c r="D102" i="10"/>
  <c r="H101" i="10"/>
  <c r="G101" i="10"/>
  <c r="F101" i="10"/>
  <c r="L101" i="10" s="1"/>
  <c r="E101" i="10"/>
  <c r="M101" i="10" s="1"/>
  <c r="D101" i="10"/>
  <c r="H100" i="10"/>
  <c r="G100" i="10"/>
  <c r="F100" i="10"/>
  <c r="L100" i="10" s="1"/>
  <c r="E100" i="10"/>
  <c r="M100" i="10" s="1"/>
  <c r="D100" i="10"/>
  <c r="H99" i="10"/>
  <c r="G99" i="10"/>
  <c r="F99" i="10"/>
  <c r="L99" i="10" s="1"/>
  <c r="E99" i="10"/>
  <c r="M99" i="10" s="1"/>
  <c r="D99" i="10"/>
  <c r="H98" i="10"/>
  <c r="G98" i="10"/>
  <c r="F98" i="10"/>
  <c r="L98" i="10" s="1"/>
  <c r="E98" i="10"/>
  <c r="M98" i="10" s="1"/>
  <c r="D98" i="10"/>
  <c r="H97" i="10"/>
  <c r="G97" i="10"/>
  <c r="F97" i="10"/>
  <c r="L97" i="10" s="1"/>
  <c r="E97" i="10"/>
  <c r="M97" i="10" s="1"/>
  <c r="D97" i="10"/>
  <c r="H96" i="10"/>
  <c r="G96" i="10"/>
  <c r="F96" i="10"/>
  <c r="L96" i="10" s="1"/>
  <c r="E96" i="10"/>
  <c r="M96" i="10" s="1"/>
  <c r="D96" i="10"/>
  <c r="H95" i="10"/>
  <c r="G95" i="10"/>
  <c r="F95" i="10"/>
  <c r="L95" i="10" s="1"/>
  <c r="E95" i="10"/>
  <c r="M95" i="10" s="1"/>
  <c r="D95" i="10"/>
  <c r="H94" i="10"/>
  <c r="G94" i="10"/>
  <c r="F94" i="10"/>
  <c r="L94" i="10" s="1"/>
  <c r="E94" i="10"/>
  <c r="M94" i="10" s="1"/>
  <c r="D94" i="10"/>
  <c r="H93" i="10"/>
  <c r="G93" i="10"/>
  <c r="F93" i="10"/>
  <c r="L93" i="10" s="1"/>
  <c r="E93" i="10"/>
  <c r="M93" i="10" s="1"/>
  <c r="D93" i="10"/>
  <c r="H92" i="10"/>
  <c r="G92" i="10"/>
  <c r="F92" i="10"/>
  <c r="L92" i="10" s="1"/>
  <c r="E92" i="10"/>
  <c r="M92" i="10" s="1"/>
  <c r="D92" i="10"/>
  <c r="H91" i="10"/>
  <c r="G91" i="10"/>
  <c r="F91" i="10"/>
  <c r="L91" i="10" s="1"/>
  <c r="E91" i="10"/>
  <c r="M91" i="10" s="1"/>
  <c r="D91" i="10"/>
  <c r="H90" i="10"/>
  <c r="G90" i="10"/>
  <c r="F90" i="10"/>
  <c r="L90" i="10" s="1"/>
  <c r="E90" i="10"/>
  <c r="M90" i="10" s="1"/>
  <c r="D90" i="10"/>
  <c r="H89" i="10"/>
  <c r="G89" i="10"/>
  <c r="F89" i="10"/>
  <c r="L89" i="10" s="1"/>
  <c r="E89" i="10"/>
  <c r="M89" i="10" s="1"/>
  <c r="D89" i="10"/>
  <c r="H88" i="10"/>
  <c r="G88" i="10"/>
  <c r="F88" i="10"/>
  <c r="L88" i="10" s="1"/>
  <c r="E88" i="10"/>
  <c r="M88" i="10" s="1"/>
  <c r="D88" i="10"/>
  <c r="H87" i="10"/>
  <c r="G87" i="10"/>
  <c r="F87" i="10"/>
  <c r="L87" i="10" s="1"/>
  <c r="E87" i="10"/>
  <c r="M87" i="10" s="1"/>
  <c r="D87" i="10"/>
  <c r="H86" i="10"/>
  <c r="G86" i="10"/>
  <c r="F86" i="10"/>
  <c r="L86" i="10" s="1"/>
  <c r="E86" i="10"/>
  <c r="M86" i="10" s="1"/>
  <c r="D86" i="10"/>
  <c r="H85" i="10"/>
  <c r="G85" i="10"/>
  <c r="F85" i="10"/>
  <c r="L85" i="10" s="1"/>
  <c r="E85" i="10"/>
  <c r="M85" i="10" s="1"/>
  <c r="D85" i="10"/>
  <c r="H84" i="10"/>
  <c r="G84" i="10"/>
  <c r="F84" i="10"/>
  <c r="L84" i="10" s="1"/>
  <c r="E84" i="10"/>
  <c r="M84" i="10" s="1"/>
  <c r="D84" i="10"/>
  <c r="H83" i="10"/>
  <c r="G83" i="10"/>
  <c r="F83" i="10"/>
  <c r="L83" i="10" s="1"/>
  <c r="E83" i="10"/>
  <c r="M83" i="10" s="1"/>
  <c r="D83" i="10"/>
  <c r="H82" i="10"/>
  <c r="G82" i="10"/>
  <c r="F82" i="10"/>
  <c r="L82" i="10" s="1"/>
  <c r="E82" i="10"/>
  <c r="M82" i="10" s="1"/>
  <c r="D82" i="10"/>
  <c r="H81" i="10"/>
  <c r="G81" i="10"/>
  <c r="F81" i="10"/>
  <c r="L81" i="10" s="1"/>
  <c r="E81" i="10"/>
  <c r="M81" i="10" s="1"/>
  <c r="D81" i="10"/>
  <c r="H80" i="10"/>
  <c r="G80" i="10"/>
  <c r="F80" i="10"/>
  <c r="L80" i="10" s="1"/>
  <c r="E80" i="10"/>
  <c r="M80" i="10" s="1"/>
  <c r="D80" i="10"/>
  <c r="H79" i="10"/>
  <c r="G79" i="10"/>
  <c r="F79" i="10"/>
  <c r="L79" i="10" s="1"/>
  <c r="E79" i="10"/>
  <c r="M79" i="10" s="1"/>
  <c r="D79" i="10"/>
  <c r="H78" i="10"/>
  <c r="G78" i="10"/>
  <c r="F78" i="10"/>
  <c r="L78" i="10" s="1"/>
  <c r="E78" i="10"/>
  <c r="M78" i="10" s="1"/>
  <c r="D78" i="10"/>
  <c r="H77" i="10"/>
  <c r="G77" i="10"/>
  <c r="F77" i="10"/>
  <c r="L77" i="10" s="1"/>
  <c r="E77" i="10"/>
  <c r="M77" i="10" s="1"/>
  <c r="D77" i="10"/>
  <c r="H76" i="10"/>
  <c r="G76" i="10"/>
  <c r="F76" i="10"/>
  <c r="L76" i="10" s="1"/>
  <c r="E76" i="10"/>
  <c r="M76" i="10" s="1"/>
  <c r="D76" i="10"/>
  <c r="H75" i="10"/>
  <c r="G75" i="10"/>
  <c r="F75" i="10"/>
  <c r="L75" i="10" s="1"/>
  <c r="E75" i="10"/>
  <c r="M75" i="10" s="1"/>
  <c r="D75" i="10"/>
  <c r="H74" i="10"/>
  <c r="G74" i="10"/>
  <c r="F74" i="10"/>
  <c r="L74" i="10" s="1"/>
  <c r="E74" i="10"/>
  <c r="M74" i="10" s="1"/>
  <c r="D74" i="10"/>
  <c r="H73" i="10"/>
  <c r="G73" i="10"/>
  <c r="F73" i="10"/>
  <c r="L73" i="10" s="1"/>
  <c r="E73" i="10"/>
  <c r="M73" i="10" s="1"/>
  <c r="D73" i="10"/>
  <c r="H72" i="10"/>
  <c r="G72" i="10"/>
  <c r="F72" i="10"/>
  <c r="L72" i="10" s="1"/>
  <c r="E72" i="10"/>
  <c r="M72" i="10" s="1"/>
  <c r="D72" i="10"/>
  <c r="H71" i="10"/>
  <c r="G71" i="10"/>
  <c r="F71" i="10"/>
  <c r="L71" i="10" s="1"/>
  <c r="E71" i="10"/>
  <c r="M71" i="10" s="1"/>
  <c r="D71" i="10"/>
  <c r="H70" i="10"/>
  <c r="G70" i="10"/>
  <c r="F70" i="10"/>
  <c r="L70" i="10" s="1"/>
  <c r="E70" i="10"/>
  <c r="M70" i="10" s="1"/>
  <c r="D70" i="10"/>
  <c r="H69" i="10"/>
  <c r="G69" i="10"/>
  <c r="F69" i="10"/>
  <c r="L69" i="10" s="1"/>
  <c r="E69" i="10"/>
  <c r="M69" i="10" s="1"/>
  <c r="D69" i="10"/>
  <c r="H68" i="10"/>
  <c r="G68" i="10"/>
  <c r="F68" i="10"/>
  <c r="L68" i="10" s="1"/>
  <c r="E68" i="10"/>
  <c r="M68" i="10" s="1"/>
  <c r="D68" i="10"/>
  <c r="H67" i="10"/>
  <c r="G67" i="10"/>
  <c r="F67" i="10"/>
  <c r="L67" i="10" s="1"/>
  <c r="E67" i="10"/>
  <c r="M67" i="10" s="1"/>
  <c r="D67" i="10"/>
  <c r="H66" i="10"/>
  <c r="G66" i="10"/>
  <c r="F66" i="10"/>
  <c r="L66" i="10" s="1"/>
  <c r="E66" i="10"/>
  <c r="M66" i="10" s="1"/>
  <c r="D66" i="10"/>
  <c r="H65" i="10"/>
  <c r="G65" i="10"/>
  <c r="F65" i="10"/>
  <c r="L65" i="10" s="1"/>
  <c r="E65" i="10"/>
  <c r="M65" i="10" s="1"/>
  <c r="D65" i="10"/>
  <c r="H64" i="10"/>
  <c r="G64" i="10"/>
  <c r="F64" i="10"/>
  <c r="L64" i="10" s="1"/>
  <c r="E64" i="10"/>
  <c r="M64" i="10" s="1"/>
  <c r="D64" i="10"/>
  <c r="H63" i="10"/>
  <c r="G63" i="10"/>
  <c r="F63" i="10"/>
  <c r="L63" i="10" s="1"/>
  <c r="E63" i="10"/>
  <c r="M63" i="10" s="1"/>
  <c r="D63" i="10"/>
  <c r="H62" i="10"/>
  <c r="G62" i="10"/>
  <c r="F62" i="10"/>
  <c r="L62" i="10" s="1"/>
  <c r="E62" i="10"/>
  <c r="M62" i="10" s="1"/>
  <c r="D62" i="10"/>
  <c r="H61" i="10"/>
  <c r="G61" i="10"/>
  <c r="F61" i="10"/>
  <c r="L61" i="10" s="1"/>
  <c r="E61" i="10"/>
  <c r="M61" i="10" s="1"/>
  <c r="D61" i="10"/>
  <c r="H60" i="10"/>
  <c r="G60" i="10"/>
  <c r="F60" i="10"/>
  <c r="L60" i="10" s="1"/>
  <c r="E60" i="10"/>
  <c r="M60" i="10" s="1"/>
  <c r="D60" i="10"/>
  <c r="H59" i="10"/>
  <c r="G59" i="10"/>
  <c r="F59" i="10"/>
  <c r="L59" i="10" s="1"/>
  <c r="E59" i="10"/>
  <c r="M59" i="10" s="1"/>
  <c r="D59" i="10"/>
  <c r="H58" i="10"/>
  <c r="G58" i="10"/>
  <c r="F58" i="10"/>
  <c r="L58" i="10" s="1"/>
  <c r="E58" i="10"/>
  <c r="M58" i="10" s="1"/>
  <c r="D58" i="10"/>
  <c r="H57" i="10"/>
  <c r="G57" i="10"/>
  <c r="F57" i="10"/>
  <c r="L57" i="10" s="1"/>
  <c r="E57" i="10"/>
  <c r="M57" i="10" s="1"/>
  <c r="D57" i="10"/>
  <c r="H56" i="10"/>
  <c r="G56" i="10"/>
  <c r="F56" i="10"/>
  <c r="L56" i="10" s="1"/>
  <c r="E56" i="10"/>
  <c r="M56" i="10" s="1"/>
  <c r="D56" i="10"/>
  <c r="H55" i="10"/>
  <c r="G55" i="10"/>
  <c r="F55" i="10"/>
  <c r="L55" i="10" s="1"/>
  <c r="E55" i="10"/>
  <c r="M55" i="10" s="1"/>
  <c r="D55" i="10"/>
  <c r="H54" i="10"/>
  <c r="G54" i="10"/>
  <c r="F54" i="10"/>
  <c r="L54" i="10" s="1"/>
  <c r="E54" i="10"/>
  <c r="M54" i="10" s="1"/>
  <c r="D54" i="10"/>
  <c r="H53" i="10"/>
  <c r="G53" i="10"/>
  <c r="F53" i="10"/>
  <c r="L53" i="10" s="1"/>
  <c r="E53" i="10"/>
  <c r="M53" i="10" s="1"/>
  <c r="D53" i="10"/>
  <c r="H52" i="10"/>
  <c r="G52" i="10"/>
  <c r="F52" i="10"/>
  <c r="L52" i="10" s="1"/>
  <c r="E52" i="10"/>
  <c r="M52" i="10" s="1"/>
  <c r="D52" i="10"/>
  <c r="H51" i="10"/>
  <c r="G51" i="10"/>
  <c r="F51" i="10"/>
  <c r="L51" i="10" s="1"/>
  <c r="E51" i="10"/>
  <c r="M51" i="10" s="1"/>
  <c r="D51" i="10"/>
  <c r="H50" i="10"/>
  <c r="G50" i="10"/>
  <c r="F50" i="10"/>
  <c r="L50" i="10" s="1"/>
  <c r="E50" i="10"/>
  <c r="M50" i="10" s="1"/>
  <c r="D50" i="10"/>
  <c r="H49" i="10"/>
  <c r="G49" i="10"/>
  <c r="F49" i="10"/>
  <c r="L49" i="10" s="1"/>
  <c r="E49" i="10"/>
  <c r="M49" i="10" s="1"/>
  <c r="D49" i="10"/>
  <c r="H48" i="10"/>
  <c r="G48" i="10"/>
  <c r="F48" i="10"/>
  <c r="L48" i="10" s="1"/>
  <c r="E48" i="10"/>
  <c r="M48" i="10" s="1"/>
  <c r="D48" i="10"/>
  <c r="H47" i="10"/>
  <c r="G47" i="10"/>
  <c r="F47" i="10"/>
  <c r="L47" i="10" s="1"/>
  <c r="E47" i="10"/>
  <c r="M47" i="10" s="1"/>
  <c r="D47" i="10"/>
  <c r="H46" i="10"/>
  <c r="G46" i="10"/>
  <c r="F46" i="10"/>
  <c r="L46" i="10" s="1"/>
  <c r="E46" i="10"/>
  <c r="M46" i="10" s="1"/>
  <c r="D46" i="10"/>
  <c r="H45" i="10"/>
  <c r="G45" i="10"/>
  <c r="F45" i="10"/>
  <c r="L45" i="10" s="1"/>
  <c r="E45" i="10"/>
  <c r="M45" i="10" s="1"/>
  <c r="D45" i="10"/>
  <c r="H44" i="10"/>
  <c r="G44" i="10"/>
  <c r="F44" i="10"/>
  <c r="L44" i="10" s="1"/>
  <c r="E44" i="10"/>
  <c r="M44" i="10" s="1"/>
  <c r="D44" i="10"/>
  <c r="H43" i="10"/>
  <c r="G43" i="10"/>
  <c r="F43" i="10"/>
  <c r="L43" i="10" s="1"/>
  <c r="E43" i="10"/>
  <c r="M43" i="10" s="1"/>
  <c r="D43" i="10"/>
  <c r="H42" i="10"/>
  <c r="G42" i="10"/>
  <c r="F42" i="10"/>
  <c r="L42" i="10" s="1"/>
  <c r="E42" i="10"/>
  <c r="M42" i="10" s="1"/>
  <c r="D42" i="10"/>
  <c r="H41" i="10"/>
  <c r="G41" i="10"/>
  <c r="F41" i="10"/>
  <c r="L41" i="10" s="1"/>
  <c r="E41" i="10"/>
  <c r="M41" i="10" s="1"/>
  <c r="D41" i="10"/>
  <c r="H40" i="10"/>
  <c r="G40" i="10"/>
  <c r="F40" i="10"/>
  <c r="L40" i="10" s="1"/>
  <c r="E40" i="10"/>
  <c r="M40" i="10" s="1"/>
  <c r="D40" i="10"/>
  <c r="H39" i="10"/>
  <c r="G39" i="10"/>
  <c r="F39" i="10"/>
  <c r="L39" i="10" s="1"/>
  <c r="E39" i="10"/>
  <c r="M39" i="10" s="1"/>
  <c r="D39" i="10"/>
  <c r="H38" i="10"/>
  <c r="G38" i="10"/>
  <c r="F38" i="10"/>
  <c r="L38" i="10" s="1"/>
  <c r="E38" i="10"/>
  <c r="M38" i="10" s="1"/>
  <c r="D38" i="10"/>
  <c r="H37" i="10"/>
  <c r="G37" i="10"/>
  <c r="F37" i="10"/>
  <c r="L37" i="10" s="1"/>
  <c r="E37" i="10"/>
  <c r="M37" i="10" s="1"/>
  <c r="D37" i="10"/>
  <c r="H36" i="10"/>
  <c r="G36" i="10"/>
  <c r="F36" i="10"/>
  <c r="L36" i="10" s="1"/>
  <c r="E36" i="10"/>
  <c r="M36" i="10" s="1"/>
  <c r="D36" i="10"/>
  <c r="H35" i="10"/>
  <c r="G35" i="10"/>
  <c r="F35" i="10"/>
  <c r="L35" i="10" s="1"/>
  <c r="E35" i="10"/>
  <c r="M35" i="10" s="1"/>
  <c r="D35" i="10"/>
  <c r="H34" i="10"/>
  <c r="G34" i="10"/>
  <c r="F34" i="10"/>
  <c r="L34" i="10" s="1"/>
  <c r="E34" i="10"/>
  <c r="M34" i="10" s="1"/>
  <c r="D34" i="10"/>
  <c r="H33" i="10"/>
  <c r="G33" i="10"/>
  <c r="F33" i="10"/>
  <c r="L33" i="10" s="1"/>
  <c r="E33" i="10"/>
  <c r="M33" i="10" s="1"/>
  <c r="D33" i="10"/>
  <c r="H32" i="10"/>
  <c r="G32" i="10"/>
  <c r="F32" i="10"/>
  <c r="L32" i="10" s="1"/>
  <c r="E32" i="10"/>
  <c r="M32" i="10" s="1"/>
  <c r="D32" i="10"/>
  <c r="H31" i="10"/>
  <c r="G31" i="10"/>
  <c r="F31" i="10"/>
  <c r="L31" i="10" s="1"/>
  <c r="E31" i="10"/>
  <c r="M31" i="10" s="1"/>
  <c r="D31" i="10"/>
  <c r="H30" i="10"/>
  <c r="G30" i="10"/>
  <c r="F30" i="10"/>
  <c r="L30" i="10" s="1"/>
  <c r="E30" i="10"/>
  <c r="M30" i="10" s="1"/>
  <c r="D30" i="10"/>
  <c r="H29" i="10"/>
  <c r="G29" i="10"/>
  <c r="F29" i="10"/>
  <c r="L29" i="10" s="1"/>
  <c r="E29" i="10"/>
  <c r="M29" i="10" s="1"/>
  <c r="D29" i="10"/>
  <c r="H28" i="10"/>
  <c r="G28" i="10"/>
  <c r="F28" i="10"/>
  <c r="L28" i="10" s="1"/>
  <c r="E28" i="10"/>
  <c r="M28" i="10" s="1"/>
  <c r="D28" i="10"/>
  <c r="H27" i="10"/>
  <c r="G27" i="10"/>
  <c r="F27" i="10"/>
  <c r="L27" i="10" s="1"/>
  <c r="E27" i="10"/>
  <c r="M27" i="10" s="1"/>
  <c r="D27" i="10"/>
  <c r="H26" i="10"/>
  <c r="G26" i="10"/>
  <c r="F26" i="10"/>
  <c r="L26" i="10" s="1"/>
  <c r="E26" i="10"/>
  <c r="M26" i="10" s="1"/>
  <c r="D26" i="10"/>
  <c r="H25" i="10"/>
  <c r="G25" i="10"/>
  <c r="F25" i="10"/>
  <c r="L25" i="10" s="1"/>
  <c r="E25" i="10"/>
  <c r="M25" i="10" s="1"/>
  <c r="D25" i="10"/>
  <c r="H24" i="10"/>
  <c r="G24" i="10"/>
  <c r="F24" i="10"/>
  <c r="L24" i="10" s="1"/>
  <c r="E24" i="10"/>
  <c r="M24" i="10" s="1"/>
  <c r="D24" i="10"/>
  <c r="H23" i="10"/>
  <c r="G23" i="10"/>
  <c r="F23" i="10"/>
  <c r="L23" i="10" s="1"/>
  <c r="E23" i="10"/>
  <c r="M23" i="10" s="1"/>
  <c r="D23" i="10"/>
  <c r="H22" i="10"/>
  <c r="G22" i="10"/>
  <c r="F22" i="10"/>
  <c r="L22" i="10" s="1"/>
  <c r="E22" i="10"/>
  <c r="M22" i="10" s="1"/>
  <c r="D22" i="10"/>
  <c r="H21" i="10"/>
  <c r="G21" i="10"/>
  <c r="F21" i="10"/>
  <c r="L21" i="10" s="1"/>
  <c r="E21" i="10"/>
  <c r="M21" i="10" s="1"/>
  <c r="D21" i="10"/>
  <c r="H20" i="10"/>
  <c r="G20" i="10"/>
  <c r="F20" i="10"/>
  <c r="L20" i="10" s="1"/>
  <c r="E20" i="10"/>
  <c r="M20" i="10" s="1"/>
  <c r="D20" i="10"/>
  <c r="H19" i="10"/>
  <c r="G19" i="10"/>
  <c r="F19" i="10"/>
  <c r="L19" i="10" s="1"/>
  <c r="E19" i="10"/>
  <c r="M19" i="10" s="1"/>
  <c r="D19" i="10"/>
  <c r="H18" i="10"/>
  <c r="G18" i="10"/>
  <c r="F18" i="10"/>
  <c r="L18" i="10" s="1"/>
  <c r="E18" i="10"/>
  <c r="M18" i="10" s="1"/>
  <c r="D18" i="10"/>
  <c r="H17" i="10"/>
  <c r="G17" i="10"/>
  <c r="F17" i="10"/>
  <c r="L17" i="10" s="1"/>
  <c r="E17" i="10"/>
  <c r="M17" i="10" s="1"/>
  <c r="D17" i="10"/>
  <c r="H16" i="10"/>
  <c r="G16" i="10"/>
  <c r="F16" i="10"/>
  <c r="L16" i="10" s="1"/>
  <c r="E16" i="10"/>
  <c r="M16" i="10" s="1"/>
  <c r="D16" i="10"/>
  <c r="H15" i="10"/>
  <c r="G15" i="10"/>
  <c r="F15" i="10"/>
  <c r="L15" i="10" s="1"/>
  <c r="E15" i="10"/>
  <c r="M15" i="10" s="1"/>
  <c r="D15" i="10"/>
  <c r="H14" i="10"/>
  <c r="G14" i="10"/>
  <c r="F14" i="10"/>
  <c r="L14" i="10" s="1"/>
  <c r="E14" i="10"/>
  <c r="M14" i="10" s="1"/>
  <c r="D14" i="10"/>
  <c r="H13" i="10"/>
  <c r="G13" i="10"/>
  <c r="F13" i="10"/>
  <c r="L13" i="10" s="1"/>
  <c r="E13" i="10"/>
  <c r="M13" i="10" s="1"/>
  <c r="D13" i="10"/>
  <c r="H12" i="10"/>
  <c r="G12" i="10"/>
  <c r="F12" i="10"/>
  <c r="L12" i="10" s="1"/>
  <c r="E12" i="10"/>
  <c r="M12" i="10" s="1"/>
  <c r="D12" i="10"/>
  <c r="H11" i="10"/>
  <c r="G11" i="10"/>
  <c r="F11" i="10"/>
  <c r="L11" i="10" s="1"/>
  <c r="E11" i="10"/>
  <c r="M11" i="10" s="1"/>
  <c r="D11" i="10"/>
  <c r="H10" i="10"/>
  <c r="G10" i="10"/>
  <c r="F10" i="10"/>
  <c r="L10" i="10" s="1"/>
  <c r="E10" i="10"/>
  <c r="M10" i="10" s="1"/>
  <c r="D10" i="10"/>
  <c r="H9" i="10"/>
  <c r="G9" i="10"/>
  <c r="F9" i="10"/>
  <c r="L9" i="10" s="1"/>
  <c r="E9" i="10"/>
  <c r="M9" i="10" s="1"/>
  <c r="D9" i="10"/>
  <c r="H8" i="10"/>
  <c r="G8" i="10"/>
  <c r="F8" i="10"/>
  <c r="L8" i="10" s="1"/>
  <c r="E8" i="10"/>
  <c r="M8" i="10" s="1"/>
  <c r="D8" i="10"/>
  <c r="H7" i="10"/>
  <c r="G7" i="10"/>
  <c r="F7" i="10"/>
  <c r="L7" i="10" s="1"/>
  <c r="E7" i="10"/>
  <c r="M7" i="10" s="1"/>
  <c r="D7" i="10"/>
  <c r="H6" i="10"/>
  <c r="G6" i="10"/>
  <c r="F6" i="10"/>
  <c r="L6" i="10" s="1"/>
  <c r="E6" i="10"/>
  <c r="M6" i="10" s="1"/>
  <c r="D6" i="10"/>
  <c r="H5" i="10"/>
  <c r="G5" i="10"/>
  <c r="F5" i="10"/>
  <c r="L5" i="10" s="1"/>
  <c r="E5" i="10"/>
  <c r="M5" i="10" s="1"/>
  <c r="D5" i="10"/>
  <c r="H4" i="10"/>
  <c r="G4" i="10"/>
  <c r="F4" i="10"/>
  <c r="L4" i="10" s="1"/>
  <c r="E4" i="10"/>
  <c r="M4" i="10" s="1"/>
  <c r="D4" i="10"/>
  <c r="H3" i="10"/>
  <c r="G3" i="10"/>
  <c r="F3" i="10"/>
  <c r="L3" i="10" s="1"/>
  <c r="E3" i="10"/>
  <c r="M3" i="10" s="1"/>
  <c r="D3" i="10"/>
  <c r="H2" i="10"/>
  <c r="G2" i="10"/>
  <c r="F2" i="10"/>
  <c r="L2" i="10" s="1"/>
  <c r="E2" i="10"/>
  <c r="M2" i="10" s="1"/>
  <c r="D2" i="10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  <c r="I551" i="6"/>
  <c r="H551" i="6"/>
  <c r="G551" i="6"/>
  <c r="M551" i="6" s="1"/>
  <c r="F551" i="6"/>
  <c r="N551" i="6" s="1"/>
  <c r="E551" i="6"/>
  <c r="I550" i="6"/>
  <c r="H550" i="6"/>
  <c r="G550" i="6"/>
  <c r="M550" i="6" s="1"/>
  <c r="F550" i="6"/>
  <c r="N550" i="6" s="1"/>
  <c r="E550" i="6"/>
  <c r="I549" i="6"/>
  <c r="H549" i="6"/>
  <c r="G549" i="6"/>
  <c r="M549" i="6" s="1"/>
  <c r="F549" i="6"/>
  <c r="N549" i="6" s="1"/>
  <c r="E549" i="6"/>
  <c r="I548" i="6"/>
  <c r="H548" i="6"/>
  <c r="G548" i="6"/>
  <c r="M548" i="6" s="1"/>
  <c r="F548" i="6"/>
  <c r="N548" i="6" s="1"/>
  <c r="E548" i="6"/>
  <c r="I547" i="6"/>
  <c r="H547" i="6"/>
  <c r="G547" i="6"/>
  <c r="M547" i="6" s="1"/>
  <c r="F547" i="6"/>
  <c r="N547" i="6" s="1"/>
  <c r="E547" i="6"/>
  <c r="I546" i="6"/>
  <c r="H546" i="6"/>
  <c r="G546" i="6"/>
  <c r="M546" i="6" s="1"/>
  <c r="F546" i="6"/>
  <c r="N546" i="6" s="1"/>
  <c r="E546" i="6"/>
  <c r="I545" i="6"/>
  <c r="H545" i="6"/>
  <c r="G545" i="6"/>
  <c r="M545" i="6" s="1"/>
  <c r="F545" i="6"/>
  <c r="N545" i="6" s="1"/>
  <c r="E545" i="6"/>
  <c r="I544" i="6"/>
  <c r="H544" i="6"/>
  <c r="G544" i="6"/>
  <c r="M544" i="6" s="1"/>
  <c r="F544" i="6"/>
  <c r="N544" i="6" s="1"/>
  <c r="E544" i="6"/>
  <c r="I543" i="6"/>
  <c r="H543" i="6"/>
  <c r="G543" i="6"/>
  <c r="M543" i="6" s="1"/>
  <c r="F543" i="6"/>
  <c r="N543" i="6" s="1"/>
  <c r="E543" i="6"/>
  <c r="I542" i="6"/>
  <c r="H542" i="6"/>
  <c r="G542" i="6"/>
  <c r="M542" i="6" s="1"/>
  <c r="F542" i="6"/>
  <c r="N542" i="6" s="1"/>
  <c r="E542" i="6"/>
  <c r="I541" i="6"/>
  <c r="H541" i="6"/>
  <c r="G541" i="6"/>
  <c r="M541" i="6" s="1"/>
  <c r="F541" i="6"/>
  <c r="N541" i="6" s="1"/>
  <c r="E541" i="6"/>
  <c r="I540" i="6"/>
  <c r="H540" i="6"/>
  <c r="G540" i="6"/>
  <c r="M540" i="6" s="1"/>
  <c r="F540" i="6"/>
  <c r="N540" i="6" s="1"/>
  <c r="E540" i="6"/>
  <c r="I539" i="6"/>
  <c r="H539" i="6"/>
  <c r="G539" i="6"/>
  <c r="M539" i="6" s="1"/>
  <c r="F539" i="6"/>
  <c r="N539" i="6" s="1"/>
  <c r="E539" i="6"/>
  <c r="I538" i="6"/>
  <c r="H538" i="6"/>
  <c r="G538" i="6"/>
  <c r="M538" i="6" s="1"/>
  <c r="F538" i="6"/>
  <c r="N538" i="6" s="1"/>
  <c r="E538" i="6"/>
  <c r="I537" i="6"/>
  <c r="H537" i="6"/>
  <c r="G537" i="6"/>
  <c r="M537" i="6" s="1"/>
  <c r="F537" i="6"/>
  <c r="N537" i="6" s="1"/>
  <c r="E537" i="6"/>
  <c r="I536" i="6"/>
  <c r="H536" i="6"/>
  <c r="G536" i="6"/>
  <c r="M536" i="6" s="1"/>
  <c r="F536" i="6"/>
  <c r="N536" i="6" s="1"/>
  <c r="E536" i="6"/>
  <c r="I535" i="6"/>
  <c r="H535" i="6"/>
  <c r="G535" i="6"/>
  <c r="M535" i="6" s="1"/>
  <c r="F535" i="6"/>
  <c r="N535" i="6" s="1"/>
  <c r="E535" i="6"/>
  <c r="I534" i="6"/>
  <c r="H534" i="6"/>
  <c r="G534" i="6"/>
  <c r="M534" i="6" s="1"/>
  <c r="F534" i="6"/>
  <c r="N534" i="6" s="1"/>
  <c r="E534" i="6"/>
  <c r="I533" i="6"/>
  <c r="H533" i="6"/>
  <c r="G533" i="6"/>
  <c r="M533" i="6" s="1"/>
  <c r="F533" i="6"/>
  <c r="N533" i="6" s="1"/>
  <c r="E533" i="6"/>
  <c r="I532" i="6"/>
  <c r="H532" i="6"/>
  <c r="G532" i="6"/>
  <c r="M532" i="6" s="1"/>
  <c r="F532" i="6"/>
  <c r="N532" i="6" s="1"/>
  <c r="E532" i="6"/>
  <c r="I531" i="6"/>
  <c r="H531" i="6"/>
  <c r="G531" i="6"/>
  <c r="M531" i="6" s="1"/>
  <c r="F531" i="6"/>
  <c r="N531" i="6" s="1"/>
  <c r="E531" i="6"/>
  <c r="I530" i="6"/>
  <c r="H530" i="6"/>
  <c r="G530" i="6"/>
  <c r="M530" i="6" s="1"/>
  <c r="F530" i="6"/>
  <c r="N530" i="6" s="1"/>
  <c r="E530" i="6"/>
  <c r="I529" i="6"/>
  <c r="H529" i="6"/>
  <c r="G529" i="6"/>
  <c r="M529" i="6" s="1"/>
  <c r="F529" i="6"/>
  <c r="N529" i="6" s="1"/>
  <c r="E529" i="6"/>
  <c r="I528" i="6"/>
  <c r="H528" i="6"/>
  <c r="G528" i="6"/>
  <c r="M528" i="6" s="1"/>
  <c r="F528" i="6"/>
  <c r="N528" i="6" s="1"/>
  <c r="E528" i="6"/>
  <c r="I527" i="6"/>
  <c r="H527" i="6"/>
  <c r="G527" i="6"/>
  <c r="M527" i="6" s="1"/>
  <c r="F527" i="6"/>
  <c r="N527" i="6" s="1"/>
  <c r="E527" i="6"/>
  <c r="I526" i="6"/>
  <c r="H526" i="6"/>
  <c r="G526" i="6"/>
  <c r="M526" i="6" s="1"/>
  <c r="F526" i="6"/>
  <c r="N526" i="6" s="1"/>
  <c r="E526" i="6"/>
  <c r="I525" i="6"/>
  <c r="H525" i="6"/>
  <c r="G525" i="6"/>
  <c r="M525" i="6" s="1"/>
  <c r="F525" i="6"/>
  <c r="N525" i="6" s="1"/>
  <c r="E525" i="6"/>
  <c r="I524" i="6"/>
  <c r="H524" i="6"/>
  <c r="G524" i="6"/>
  <c r="M524" i="6" s="1"/>
  <c r="F524" i="6"/>
  <c r="N524" i="6" s="1"/>
  <c r="E524" i="6"/>
  <c r="I523" i="6"/>
  <c r="H523" i="6"/>
  <c r="G523" i="6"/>
  <c r="M523" i="6" s="1"/>
  <c r="F523" i="6"/>
  <c r="N523" i="6" s="1"/>
  <c r="E523" i="6"/>
  <c r="I522" i="6"/>
  <c r="H522" i="6"/>
  <c r="G522" i="6"/>
  <c r="M522" i="6" s="1"/>
  <c r="F522" i="6"/>
  <c r="N522" i="6" s="1"/>
  <c r="E522" i="6"/>
  <c r="I521" i="6"/>
  <c r="H521" i="6"/>
  <c r="G521" i="6"/>
  <c r="M521" i="6" s="1"/>
  <c r="F521" i="6"/>
  <c r="N521" i="6" s="1"/>
  <c r="E521" i="6"/>
  <c r="I520" i="6"/>
  <c r="H520" i="6"/>
  <c r="G520" i="6"/>
  <c r="M520" i="6" s="1"/>
  <c r="F520" i="6"/>
  <c r="N520" i="6" s="1"/>
  <c r="E520" i="6"/>
  <c r="I519" i="6"/>
  <c r="H519" i="6"/>
  <c r="G519" i="6"/>
  <c r="M519" i="6" s="1"/>
  <c r="F519" i="6"/>
  <c r="N519" i="6" s="1"/>
  <c r="E519" i="6"/>
  <c r="I518" i="6"/>
  <c r="H518" i="6"/>
  <c r="G518" i="6"/>
  <c r="M518" i="6" s="1"/>
  <c r="F518" i="6"/>
  <c r="N518" i="6" s="1"/>
  <c r="E518" i="6"/>
  <c r="I517" i="6"/>
  <c r="H517" i="6"/>
  <c r="G517" i="6"/>
  <c r="M517" i="6" s="1"/>
  <c r="F517" i="6"/>
  <c r="N517" i="6" s="1"/>
  <c r="E517" i="6"/>
  <c r="I516" i="6"/>
  <c r="H516" i="6"/>
  <c r="G516" i="6"/>
  <c r="M516" i="6" s="1"/>
  <c r="F516" i="6"/>
  <c r="N516" i="6" s="1"/>
  <c r="E516" i="6"/>
  <c r="I515" i="6"/>
  <c r="H515" i="6"/>
  <c r="G515" i="6"/>
  <c r="M515" i="6" s="1"/>
  <c r="F515" i="6"/>
  <c r="N515" i="6" s="1"/>
  <c r="E515" i="6"/>
  <c r="I514" i="6"/>
  <c r="H514" i="6"/>
  <c r="G514" i="6"/>
  <c r="M514" i="6" s="1"/>
  <c r="F514" i="6"/>
  <c r="N514" i="6" s="1"/>
  <c r="E514" i="6"/>
  <c r="I513" i="6"/>
  <c r="H513" i="6"/>
  <c r="G513" i="6"/>
  <c r="M513" i="6" s="1"/>
  <c r="F513" i="6"/>
  <c r="N513" i="6" s="1"/>
  <c r="E513" i="6"/>
  <c r="I512" i="6"/>
  <c r="H512" i="6"/>
  <c r="G512" i="6"/>
  <c r="M512" i="6" s="1"/>
  <c r="F512" i="6"/>
  <c r="N512" i="6" s="1"/>
  <c r="E512" i="6"/>
  <c r="I511" i="6"/>
  <c r="H511" i="6"/>
  <c r="G511" i="6"/>
  <c r="M511" i="6" s="1"/>
  <c r="F511" i="6"/>
  <c r="N511" i="6" s="1"/>
  <c r="E511" i="6"/>
  <c r="I510" i="6"/>
  <c r="H510" i="6"/>
  <c r="G510" i="6"/>
  <c r="M510" i="6" s="1"/>
  <c r="F510" i="6"/>
  <c r="N510" i="6" s="1"/>
  <c r="E510" i="6"/>
  <c r="I509" i="6"/>
  <c r="H509" i="6"/>
  <c r="G509" i="6"/>
  <c r="M509" i="6" s="1"/>
  <c r="F509" i="6"/>
  <c r="N509" i="6" s="1"/>
  <c r="E509" i="6"/>
  <c r="I508" i="6"/>
  <c r="H508" i="6"/>
  <c r="G508" i="6"/>
  <c r="M508" i="6" s="1"/>
  <c r="F508" i="6"/>
  <c r="N508" i="6" s="1"/>
  <c r="E508" i="6"/>
  <c r="I507" i="6"/>
  <c r="H507" i="6"/>
  <c r="G507" i="6"/>
  <c r="M507" i="6" s="1"/>
  <c r="F507" i="6"/>
  <c r="N507" i="6" s="1"/>
  <c r="E507" i="6"/>
  <c r="I506" i="6"/>
  <c r="H506" i="6"/>
  <c r="G506" i="6"/>
  <c r="M506" i="6" s="1"/>
  <c r="F506" i="6"/>
  <c r="N506" i="6" s="1"/>
  <c r="E506" i="6"/>
  <c r="I505" i="6"/>
  <c r="H505" i="6"/>
  <c r="G505" i="6"/>
  <c r="M505" i="6" s="1"/>
  <c r="F505" i="6"/>
  <c r="N505" i="6" s="1"/>
  <c r="E505" i="6"/>
  <c r="I504" i="6"/>
  <c r="H504" i="6"/>
  <c r="G504" i="6"/>
  <c r="M504" i="6" s="1"/>
  <c r="F504" i="6"/>
  <c r="N504" i="6" s="1"/>
  <c r="E504" i="6"/>
  <c r="I503" i="6"/>
  <c r="H503" i="6"/>
  <c r="G503" i="6"/>
  <c r="M503" i="6" s="1"/>
  <c r="F503" i="6"/>
  <c r="N503" i="6" s="1"/>
  <c r="E503" i="6"/>
  <c r="I502" i="6"/>
  <c r="H502" i="6"/>
  <c r="G502" i="6"/>
  <c r="M502" i="6" s="1"/>
  <c r="F502" i="6"/>
  <c r="N502" i="6" s="1"/>
  <c r="E502" i="6"/>
  <c r="I501" i="6"/>
  <c r="H501" i="6"/>
  <c r="G501" i="6"/>
  <c r="M501" i="6" s="1"/>
  <c r="F501" i="6"/>
  <c r="N501" i="6" s="1"/>
  <c r="E501" i="6"/>
  <c r="I500" i="6"/>
  <c r="H500" i="6"/>
  <c r="G500" i="6"/>
  <c r="M500" i="6" s="1"/>
  <c r="F500" i="6"/>
  <c r="N500" i="6" s="1"/>
  <c r="E500" i="6"/>
  <c r="I499" i="6"/>
  <c r="H499" i="6"/>
  <c r="G499" i="6"/>
  <c r="M499" i="6" s="1"/>
  <c r="F499" i="6"/>
  <c r="N499" i="6" s="1"/>
  <c r="E499" i="6"/>
  <c r="I498" i="6"/>
  <c r="H498" i="6"/>
  <c r="G498" i="6"/>
  <c r="M498" i="6" s="1"/>
  <c r="F498" i="6"/>
  <c r="N498" i="6" s="1"/>
  <c r="E498" i="6"/>
  <c r="I497" i="6"/>
  <c r="H497" i="6"/>
  <c r="G497" i="6"/>
  <c r="M497" i="6" s="1"/>
  <c r="F497" i="6"/>
  <c r="N497" i="6" s="1"/>
  <c r="E497" i="6"/>
  <c r="I496" i="6"/>
  <c r="H496" i="6"/>
  <c r="G496" i="6"/>
  <c r="M496" i="6" s="1"/>
  <c r="F496" i="6"/>
  <c r="N496" i="6" s="1"/>
  <c r="E496" i="6"/>
  <c r="I495" i="6"/>
  <c r="H495" i="6"/>
  <c r="G495" i="6"/>
  <c r="M495" i="6" s="1"/>
  <c r="F495" i="6"/>
  <c r="N495" i="6" s="1"/>
  <c r="E495" i="6"/>
  <c r="I494" i="6"/>
  <c r="H494" i="6"/>
  <c r="G494" i="6"/>
  <c r="M494" i="6" s="1"/>
  <c r="F494" i="6"/>
  <c r="N494" i="6" s="1"/>
  <c r="E494" i="6"/>
  <c r="I493" i="6"/>
  <c r="H493" i="6"/>
  <c r="G493" i="6"/>
  <c r="M493" i="6" s="1"/>
  <c r="F493" i="6"/>
  <c r="N493" i="6" s="1"/>
  <c r="E493" i="6"/>
  <c r="I492" i="6"/>
  <c r="H492" i="6"/>
  <c r="G492" i="6"/>
  <c r="M492" i="6" s="1"/>
  <c r="F492" i="6"/>
  <c r="N492" i="6" s="1"/>
  <c r="E492" i="6"/>
  <c r="I491" i="6"/>
  <c r="H491" i="6"/>
  <c r="G491" i="6"/>
  <c r="M491" i="6" s="1"/>
  <c r="F491" i="6"/>
  <c r="N491" i="6" s="1"/>
  <c r="E491" i="6"/>
  <c r="I490" i="6"/>
  <c r="H490" i="6"/>
  <c r="G490" i="6"/>
  <c r="M490" i="6" s="1"/>
  <c r="F490" i="6"/>
  <c r="N490" i="6" s="1"/>
  <c r="E490" i="6"/>
  <c r="I489" i="6"/>
  <c r="H489" i="6"/>
  <c r="G489" i="6"/>
  <c r="M489" i="6" s="1"/>
  <c r="F489" i="6"/>
  <c r="N489" i="6" s="1"/>
  <c r="E489" i="6"/>
  <c r="I488" i="6"/>
  <c r="H488" i="6"/>
  <c r="G488" i="6"/>
  <c r="M488" i="6" s="1"/>
  <c r="F488" i="6"/>
  <c r="N488" i="6" s="1"/>
  <c r="E488" i="6"/>
  <c r="I487" i="6"/>
  <c r="H487" i="6"/>
  <c r="G487" i="6"/>
  <c r="M487" i="6" s="1"/>
  <c r="F487" i="6"/>
  <c r="N487" i="6" s="1"/>
  <c r="E487" i="6"/>
  <c r="I486" i="6"/>
  <c r="H486" i="6"/>
  <c r="G486" i="6"/>
  <c r="M486" i="6" s="1"/>
  <c r="F486" i="6"/>
  <c r="N486" i="6" s="1"/>
  <c r="E486" i="6"/>
  <c r="I485" i="6"/>
  <c r="H485" i="6"/>
  <c r="G485" i="6"/>
  <c r="M485" i="6" s="1"/>
  <c r="F485" i="6"/>
  <c r="N485" i="6" s="1"/>
  <c r="E485" i="6"/>
  <c r="I484" i="6"/>
  <c r="H484" i="6"/>
  <c r="G484" i="6"/>
  <c r="M484" i="6" s="1"/>
  <c r="F484" i="6"/>
  <c r="N484" i="6" s="1"/>
  <c r="E484" i="6"/>
  <c r="I483" i="6"/>
  <c r="H483" i="6"/>
  <c r="G483" i="6"/>
  <c r="M483" i="6" s="1"/>
  <c r="F483" i="6"/>
  <c r="N483" i="6" s="1"/>
  <c r="E483" i="6"/>
  <c r="I482" i="6"/>
  <c r="H482" i="6"/>
  <c r="G482" i="6"/>
  <c r="M482" i="6" s="1"/>
  <c r="F482" i="6"/>
  <c r="N482" i="6" s="1"/>
  <c r="E482" i="6"/>
  <c r="I481" i="6"/>
  <c r="H481" i="6"/>
  <c r="G481" i="6"/>
  <c r="M481" i="6" s="1"/>
  <c r="F481" i="6"/>
  <c r="N481" i="6" s="1"/>
  <c r="E481" i="6"/>
  <c r="I480" i="6"/>
  <c r="H480" i="6"/>
  <c r="G480" i="6"/>
  <c r="M480" i="6" s="1"/>
  <c r="F480" i="6"/>
  <c r="N480" i="6" s="1"/>
  <c r="E480" i="6"/>
  <c r="I479" i="6"/>
  <c r="H479" i="6"/>
  <c r="G479" i="6"/>
  <c r="M479" i="6" s="1"/>
  <c r="F479" i="6"/>
  <c r="N479" i="6" s="1"/>
  <c r="E479" i="6"/>
  <c r="I478" i="6"/>
  <c r="H478" i="6"/>
  <c r="G478" i="6"/>
  <c r="M478" i="6" s="1"/>
  <c r="F478" i="6"/>
  <c r="N478" i="6" s="1"/>
  <c r="E478" i="6"/>
  <c r="I477" i="6"/>
  <c r="H477" i="6"/>
  <c r="G477" i="6"/>
  <c r="M477" i="6" s="1"/>
  <c r="F477" i="6"/>
  <c r="N477" i="6" s="1"/>
  <c r="E477" i="6"/>
  <c r="I476" i="6"/>
  <c r="H476" i="6"/>
  <c r="G476" i="6"/>
  <c r="M476" i="6" s="1"/>
  <c r="F476" i="6"/>
  <c r="N476" i="6" s="1"/>
  <c r="E476" i="6"/>
  <c r="I475" i="6"/>
  <c r="H475" i="6"/>
  <c r="G475" i="6"/>
  <c r="M475" i="6" s="1"/>
  <c r="F475" i="6"/>
  <c r="N475" i="6" s="1"/>
  <c r="E475" i="6"/>
  <c r="I474" i="6"/>
  <c r="H474" i="6"/>
  <c r="G474" i="6"/>
  <c r="M474" i="6" s="1"/>
  <c r="F474" i="6"/>
  <c r="N474" i="6" s="1"/>
  <c r="E474" i="6"/>
  <c r="I473" i="6"/>
  <c r="H473" i="6"/>
  <c r="G473" i="6"/>
  <c r="M473" i="6" s="1"/>
  <c r="F473" i="6"/>
  <c r="N473" i="6" s="1"/>
  <c r="E473" i="6"/>
  <c r="I472" i="6"/>
  <c r="H472" i="6"/>
  <c r="G472" i="6"/>
  <c r="M472" i="6" s="1"/>
  <c r="F472" i="6"/>
  <c r="N472" i="6" s="1"/>
  <c r="E472" i="6"/>
  <c r="I471" i="6"/>
  <c r="H471" i="6"/>
  <c r="G471" i="6"/>
  <c r="M471" i="6" s="1"/>
  <c r="F471" i="6"/>
  <c r="N471" i="6" s="1"/>
  <c r="E471" i="6"/>
  <c r="I470" i="6"/>
  <c r="H470" i="6"/>
  <c r="G470" i="6"/>
  <c r="M470" i="6" s="1"/>
  <c r="F470" i="6"/>
  <c r="N470" i="6" s="1"/>
  <c r="E470" i="6"/>
  <c r="I469" i="6"/>
  <c r="H469" i="6"/>
  <c r="G469" i="6"/>
  <c r="M469" i="6" s="1"/>
  <c r="F469" i="6"/>
  <c r="N469" i="6" s="1"/>
  <c r="E469" i="6"/>
  <c r="I468" i="6"/>
  <c r="H468" i="6"/>
  <c r="G468" i="6"/>
  <c r="M468" i="6" s="1"/>
  <c r="F468" i="6"/>
  <c r="N468" i="6" s="1"/>
  <c r="E468" i="6"/>
  <c r="I467" i="6"/>
  <c r="H467" i="6"/>
  <c r="G467" i="6"/>
  <c r="M467" i="6" s="1"/>
  <c r="F467" i="6"/>
  <c r="N467" i="6" s="1"/>
  <c r="E467" i="6"/>
  <c r="I466" i="6"/>
  <c r="H466" i="6"/>
  <c r="G466" i="6"/>
  <c r="M466" i="6" s="1"/>
  <c r="F466" i="6"/>
  <c r="N466" i="6" s="1"/>
  <c r="E466" i="6"/>
  <c r="I465" i="6"/>
  <c r="H465" i="6"/>
  <c r="G465" i="6"/>
  <c r="M465" i="6" s="1"/>
  <c r="F465" i="6"/>
  <c r="N465" i="6" s="1"/>
  <c r="E465" i="6"/>
  <c r="I464" i="6"/>
  <c r="H464" i="6"/>
  <c r="G464" i="6"/>
  <c r="M464" i="6" s="1"/>
  <c r="F464" i="6"/>
  <c r="N464" i="6" s="1"/>
  <c r="E464" i="6"/>
  <c r="I463" i="6"/>
  <c r="H463" i="6"/>
  <c r="G463" i="6"/>
  <c r="M463" i="6" s="1"/>
  <c r="F463" i="6"/>
  <c r="N463" i="6" s="1"/>
  <c r="E463" i="6"/>
  <c r="I462" i="6"/>
  <c r="H462" i="6"/>
  <c r="G462" i="6"/>
  <c r="M462" i="6" s="1"/>
  <c r="F462" i="6"/>
  <c r="N462" i="6" s="1"/>
  <c r="E462" i="6"/>
  <c r="I461" i="6"/>
  <c r="H461" i="6"/>
  <c r="G461" i="6"/>
  <c r="M461" i="6" s="1"/>
  <c r="F461" i="6"/>
  <c r="N461" i="6" s="1"/>
  <c r="E461" i="6"/>
  <c r="I460" i="6"/>
  <c r="H460" i="6"/>
  <c r="G460" i="6"/>
  <c r="M460" i="6" s="1"/>
  <c r="F460" i="6"/>
  <c r="N460" i="6" s="1"/>
  <c r="E460" i="6"/>
  <c r="I459" i="6"/>
  <c r="H459" i="6"/>
  <c r="G459" i="6"/>
  <c r="M459" i="6" s="1"/>
  <c r="F459" i="6"/>
  <c r="N459" i="6" s="1"/>
  <c r="E459" i="6"/>
  <c r="I458" i="6"/>
  <c r="H458" i="6"/>
  <c r="G458" i="6"/>
  <c r="M458" i="6" s="1"/>
  <c r="F458" i="6"/>
  <c r="N458" i="6" s="1"/>
  <c r="E458" i="6"/>
  <c r="I457" i="6"/>
  <c r="H457" i="6"/>
  <c r="G457" i="6"/>
  <c r="M457" i="6" s="1"/>
  <c r="F457" i="6"/>
  <c r="N457" i="6" s="1"/>
  <c r="E457" i="6"/>
  <c r="I456" i="6"/>
  <c r="H456" i="6"/>
  <c r="G456" i="6"/>
  <c r="M456" i="6" s="1"/>
  <c r="F456" i="6"/>
  <c r="N456" i="6" s="1"/>
  <c r="E456" i="6"/>
  <c r="I455" i="6"/>
  <c r="H455" i="6"/>
  <c r="G455" i="6"/>
  <c r="M455" i="6" s="1"/>
  <c r="F455" i="6"/>
  <c r="N455" i="6" s="1"/>
  <c r="E455" i="6"/>
  <c r="I454" i="6"/>
  <c r="H454" i="6"/>
  <c r="G454" i="6"/>
  <c r="M454" i="6" s="1"/>
  <c r="F454" i="6"/>
  <c r="N454" i="6" s="1"/>
  <c r="E454" i="6"/>
  <c r="I453" i="6"/>
  <c r="H453" i="6"/>
  <c r="G453" i="6"/>
  <c r="M453" i="6" s="1"/>
  <c r="F453" i="6"/>
  <c r="N453" i="6" s="1"/>
  <c r="E453" i="6"/>
  <c r="I452" i="6"/>
  <c r="H452" i="6"/>
  <c r="G452" i="6"/>
  <c r="M452" i="6" s="1"/>
  <c r="F452" i="6"/>
  <c r="N452" i="6" s="1"/>
  <c r="E452" i="6"/>
  <c r="I451" i="6"/>
  <c r="H451" i="6"/>
  <c r="G451" i="6"/>
  <c r="M451" i="6" s="1"/>
  <c r="F451" i="6"/>
  <c r="N451" i="6" s="1"/>
  <c r="E451" i="6"/>
  <c r="I450" i="6"/>
  <c r="H450" i="6"/>
  <c r="G450" i="6"/>
  <c r="M450" i="6" s="1"/>
  <c r="F450" i="6"/>
  <c r="N450" i="6" s="1"/>
  <c r="E450" i="6"/>
  <c r="I449" i="6"/>
  <c r="H449" i="6"/>
  <c r="G449" i="6"/>
  <c r="M449" i="6" s="1"/>
  <c r="F449" i="6"/>
  <c r="N449" i="6" s="1"/>
  <c r="E449" i="6"/>
  <c r="I448" i="6"/>
  <c r="H448" i="6"/>
  <c r="G448" i="6"/>
  <c r="M448" i="6" s="1"/>
  <c r="F448" i="6"/>
  <c r="N448" i="6" s="1"/>
  <c r="E448" i="6"/>
  <c r="I447" i="6"/>
  <c r="H447" i="6"/>
  <c r="G447" i="6"/>
  <c r="M447" i="6" s="1"/>
  <c r="F447" i="6"/>
  <c r="N447" i="6" s="1"/>
  <c r="E447" i="6"/>
  <c r="I446" i="6"/>
  <c r="H446" i="6"/>
  <c r="G446" i="6"/>
  <c r="M446" i="6" s="1"/>
  <c r="F446" i="6"/>
  <c r="N446" i="6" s="1"/>
  <c r="E446" i="6"/>
  <c r="I445" i="6"/>
  <c r="H445" i="6"/>
  <c r="G445" i="6"/>
  <c r="M445" i="6" s="1"/>
  <c r="F445" i="6"/>
  <c r="N445" i="6" s="1"/>
  <c r="E445" i="6"/>
  <c r="I444" i="6"/>
  <c r="H444" i="6"/>
  <c r="G444" i="6"/>
  <c r="M444" i="6" s="1"/>
  <c r="F444" i="6"/>
  <c r="N444" i="6" s="1"/>
  <c r="E444" i="6"/>
  <c r="I443" i="6"/>
  <c r="H443" i="6"/>
  <c r="G443" i="6"/>
  <c r="M443" i="6" s="1"/>
  <c r="F443" i="6"/>
  <c r="N443" i="6" s="1"/>
  <c r="E443" i="6"/>
  <c r="I442" i="6"/>
  <c r="H442" i="6"/>
  <c r="G442" i="6"/>
  <c r="M442" i="6" s="1"/>
  <c r="F442" i="6"/>
  <c r="N442" i="6" s="1"/>
  <c r="E442" i="6"/>
  <c r="I441" i="6"/>
  <c r="H441" i="6"/>
  <c r="G441" i="6"/>
  <c r="M441" i="6" s="1"/>
  <c r="F441" i="6"/>
  <c r="N441" i="6" s="1"/>
  <c r="E441" i="6"/>
  <c r="I440" i="6"/>
  <c r="H440" i="6"/>
  <c r="G440" i="6"/>
  <c r="M440" i="6" s="1"/>
  <c r="F440" i="6"/>
  <c r="N440" i="6" s="1"/>
  <c r="E440" i="6"/>
  <c r="I439" i="6"/>
  <c r="H439" i="6"/>
  <c r="G439" i="6"/>
  <c r="M439" i="6" s="1"/>
  <c r="F439" i="6"/>
  <c r="N439" i="6" s="1"/>
  <c r="E439" i="6"/>
  <c r="I438" i="6"/>
  <c r="H438" i="6"/>
  <c r="G438" i="6"/>
  <c r="M438" i="6" s="1"/>
  <c r="F438" i="6"/>
  <c r="N438" i="6" s="1"/>
  <c r="E438" i="6"/>
  <c r="I437" i="6"/>
  <c r="H437" i="6"/>
  <c r="G437" i="6"/>
  <c r="M437" i="6" s="1"/>
  <c r="F437" i="6"/>
  <c r="N437" i="6" s="1"/>
  <c r="E437" i="6"/>
  <c r="I436" i="6"/>
  <c r="H436" i="6"/>
  <c r="G436" i="6"/>
  <c r="M436" i="6" s="1"/>
  <c r="F436" i="6"/>
  <c r="N436" i="6" s="1"/>
  <c r="E436" i="6"/>
  <c r="I435" i="6"/>
  <c r="H435" i="6"/>
  <c r="G435" i="6"/>
  <c r="M435" i="6" s="1"/>
  <c r="F435" i="6"/>
  <c r="N435" i="6" s="1"/>
  <c r="E435" i="6"/>
  <c r="I434" i="6"/>
  <c r="H434" i="6"/>
  <c r="G434" i="6"/>
  <c r="M434" i="6" s="1"/>
  <c r="F434" i="6"/>
  <c r="N434" i="6" s="1"/>
  <c r="E434" i="6"/>
  <c r="I433" i="6"/>
  <c r="H433" i="6"/>
  <c r="G433" i="6"/>
  <c r="M433" i="6" s="1"/>
  <c r="F433" i="6"/>
  <c r="N433" i="6" s="1"/>
  <c r="E433" i="6"/>
  <c r="I432" i="6"/>
  <c r="H432" i="6"/>
  <c r="G432" i="6"/>
  <c r="M432" i="6" s="1"/>
  <c r="F432" i="6"/>
  <c r="N432" i="6" s="1"/>
  <c r="E432" i="6"/>
  <c r="I431" i="6"/>
  <c r="H431" i="6"/>
  <c r="G431" i="6"/>
  <c r="M431" i="6" s="1"/>
  <c r="F431" i="6"/>
  <c r="N431" i="6" s="1"/>
  <c r="E431" i="6"/>
  <c r="I430" i="6"/>
  <c r="H430" i="6"/>
  <c r="G430" i="6"/>
  <c r="M430" i="6" s="1"/>
  <c r="F430" i="6"/>
  <c r="N430" i="6" s="1"/>
  <c r="E430" i="6"/>
  <c r="I429" i="6"/>
  <c r="H429" i="6"/>
  <c r="G429" i="6"/>
  <c r="M429" i="6" s="1"/>
  <c r="F429" i="6"/>
  <c r="N429" i="6" s="1"/>
  <c r="E429" i="6"/>
  <c r="I428" i="6"/>
  <c r="H428" i="6"/>
  <c r="G428" i="6"/>
  <c r="M428" i="6" s="1"/>
  <c r="F428" i="6"/>
  <c r="N428" i="6" s="1"/>
  <c r="E428" i="6"/>
  <c r="I427" i="6"/>
  <c r="H427" i="6"/>
  <c r="G427" i="6"/>
  <c r="M427" i="6" s="1"/>
  <c r="F427" i="6"/>
  <c r="N427" i="6" s="1"/>
  <c r="E427" i="6"/>
  <c r="I426" i="6"/>
  <c r="H426" i="6"/>
  <c r="G426" i="6"/>
  <c r="M426" i="6" s="1"/>
  <c r="F426" i="6"/>
  <c r="N426" i="6" s="1"/>
  <c r="E426" i="6"/>
  <c r="I425" i="6"/>
  <c r="H425" i="6"/>
  <c r="G425" i="6"/>
  <c r="M425" i="6" s="1"/>
  <c r="F425" i="6"/>
  <c r="N425" i="6" s="1"/>
  <c r="E425" i="6"/>
  <c r="I424" i="6"/>
  <c r="H424" i="6"/>
  <c r="G424" i="6"/>
  <c r="M424" i="6" s="1"/>
  <c r="F424" i="6"/>
  <c r="N424" i="6" s="1"/>
  <c r="E424" i="6"/>
  <c r="I423" i="6"/>
  <c r="H423" i="6"/>
  <c r="G423" i="6"/>
  <c r="M423" i="6" s="1"/>
  <c r="F423" i="6"/>
  <c r="N423" i="6" s="1"/>
  <c r="E423" i="6"/>
  <c r="I422" i="6"/>
  <c r="H422" i="6"/>
  <c r="G422" i="6"/>
  <c r="M422" i="6" s="1"/>
  <c r="F422" i="6"/>
  <c r="N422" i="6" s="1"/>
  <c r="E422" i="6"/>
  <c r="I421" i="6"/>
  <c r="H421" i="6"/>
  <c r="G421" i="6"/>
  <c r="M421" i="6" s="1"/>
  <c r="F421" i="6"/>
  <c r="N421" i="6" s="1"/>
  <c r="E421" i="6"/>
  <c r="I420" i="6"/>
  <c r="H420" i="6"/>
  <c r="G420" i="6"/>
  <c r="M420" i="6" s="1"/>
  <c r="F420" i="6"/>
  <c r="N420" i="6" s="1"/>
  <c r="E420" i="6"/>
  <c r="I419" i="6"/>
  <c r="H419" i="6"/>
  <c r="G419" i="6"/>
  <c r="M419" i="6" s="1"/>
  <c r="F419" i="6"/>
  <c r="N419" i="6" s="1"/>
  <c r="E419" i="6"/>
  <c r="I418" i="6"/>
  <c r="H418" i="6"/>
  <c r="G418" i="6"/>
  <c r="M418" i="6" s="1"/>
  <c r="F418" i="6"/>
  <c r="N418" i="6" s="1"/>
  <c r="E418" i="6"/>
  <c r="I417" i="6"/>
  <c r="H417" i="6"/>
  <c r="G417" i="6"/>
  <c r="M417" i="6" s="1"/>
  <c r="F417" i="6"/>
  <c r="N417" i="6" s="1"/>
  <c r="E417" i="6"/>
  <c r="I416" i="6"/>
  <c r="H416" i="6"/>
  <c r="G416" i="6"/>
  <c r="M416" i="6" s="1"/>
  <c r="F416" i="6"/>
  <c r="N416" i="6" s="1"/>
  <c r="E416" i="6"/>
  <c r="I415" i="6"/>
  <c r="H415" i="6"/>
  <c r="G415" i="6"/>
  <c r="M415" i="6" s="1"/>
  <c r="F415" i="6"/>
  <c r="N415" i="6" s="1"/>
  <c r="E415" i="6"/>
  <c r="I414" i="6"/>
  <c r="H414" i="6"/>
  <c r="G414" i="6"/>
  <c r="M414" i="6" s="1"/>
  <c r="F414" i="6"/>
  <c r="N414" i="6" s="1"/>
  <c r="E414" i="6"/>
  <c r="I413" i="6"/>
  <c r="H413" i="6"/>
  <c r="G413" i="6"/>
  <c r="M413" i="6" s="1"/>
  <c r="F413" i="6"/>
  <c r="N413" i="6" s="1"/>
  <c r="E413" i="6"/>
  <c r="I412" i="6"/>
  <c r="H412" i="6"/>
  <c r="G412" i="6"/>
  <c r="M412" i="6" s="1"/>
  <c r="F412" i="6"/>
  <c r="N412" i="6" s="1"/>
  <c r="E412" i="6"/>
  <c r="I411" i="6"/>
  <c r="H411" i="6"/>
  <c r="G411" i="6"/>
  <c r="M411" i="6" s="1"/>
  <c r="F411" i="6"/>
  <c r="N411" i="6" s="1"/>
  <c r="E411" i="6"/>
  <c r="I410" i="6"/>
  <c r="H410" i="6"/>
  <c r="G410" i="6"/>
  <c r="M410" i="6" s="1"/>
  <c r="F410" i="6"/>
  <c r="N410" i="6" s="1"/>
  <c r="E410" i="6"/>
  <c r="I409" i="6"/>
  <c r="H409" i="6"/>
  <c r="G409" i="6"/>
  <c r="M409" i="6" s="1"/>
  <c r="F409" i="6"/>
  <c r="N409" i="6" s="1"/>
  <c r="E409" i="6"/>
  <c r="I408" i="6"/>
  <c r="H408" i="6"/>
  <c r="G408" i="6"/>
  <c r="M408" i="6" s="1"/>
  <c r="F408" i="6"/>
  <c r="N408" i="6" s="1"/>
  <c r="E408" i="6"/>
  <c r="I407" i="6"/>
  <c r="H407" i="6"/>
  <c r="G407" i="6"/>
  <c r="M407" i="6" s="1"/>
  <c r="F407" i="6"/>
  <c r="N407" i="6" s="1"/>
  <c r="E407" i="6"/>
  <c r="I406" i="6"/>
  <c r="H406" i="6"/>
  <c r="G406" i="6"/>
  <c r="M406" i="6" s="1"/>
  <c r="F406" i="6"/>
  <c r="N406" i="6" s="1"/>
  <c r="E406" i="6"/>
  <c r="I405" i="6"/>
  <c r="H405" i="6"/>
  <c r="G405" i="6"/>
  <c r="M405" i="6" s="1"/>
  <c r="F405" i="6"/>
  <c r="N405" i="6" s="1"/>
  <c r="E405" i="6"/>
  <c r="I404" i="6"/>
  <c r="H404" i="6"/>
  <c r="G404" i="6"/>
  <c r="M404" i="6" s="1"/>
  <c r="F404" i="6"/>
  <c r="N404" i="6" s="1"/>
  <c r="E404" i="6"/>
  <c r="I403" i="6"/>
  <c r="H403" i="6"/>
  <c r="G403" i="6"/>
  <c r="M403" i="6" s="1"/>
  <c r="F403" i="6"/>
  <c r="N403" i="6" s="1"/>
  <c r="E403" i="6"/>
  <c r="I402" i="6"/>
  <c r="H402" i="6"/>
  <c r="G402" i="6"/>
  <c r="M402" i="6" s="1"/>
  <c r="F402" i="6"/>
  <c r="N402" i="6" s="1"/>
  <c r="E402" i="6"/>
  <c r="I401" i="6"/>
  <c r="H401" i="6"/>
  <c r="G401" i="6"/>
  <c r="M401" i="6" s="1"/>
  <c r="F401" i="6"/>
  <c r="N401" i="6" s="1"/>
  <c r="E401" i="6"/>
  <c r="I400" i="6"/>
  <c r="H400" i="6"/>
  <c r="G400" i="6"/>
  <c r="M400" i="6" s="1"/>
  <c r="F400" i="6"/>
  <c r="N400" i="6" s="1"/>
  <c r="E400" i="6"/>
  <c r="I399" i="6"/>
  <c r="H399" i="6"/>
  <c r="G399" i="6"/>
  <c r="M399" i="6" s="1"/>
  <c r="F399" i="6"/>
  <c r="N399" i="6" s="1"/>
  <c r="E399" i="6"/>
  <c r="I398" i="6"/>
  <c r="H398" i="6"/>
  <c r="G398" i="6"/>
  <c r="M398" i="6" s="1"/>
  <c r="F398" i="6"/>
  <c r="N398" i="6" s="1"/>
  <c r="E398" i="6"/>
  <c r="I397" i="6"/>
  <c r="H397" i="6"/>
  <c r="G397" i="6"/>
  <c r="M397" i="6" s="1"/>
  <c r="F397" i="6"/>
  <c r="N397" i="6" s="1"/>
  <c r="E397" i="6"/>
  <c r="I396" i="6"/>
  <c r="H396" i="6"/>
  <c r="G396" i="6"/>
  <c r="M396" i="6" s="1"/>
  <c r="F396" i="6"/>
  <c r="N396" i="6" s="1"/>
  <c r="E396" i="6"/>
  <c r="I395" i="6"/>
  <c r="H395" i="6"/>
  <c r="G395" i="6"/>
  <c r="M395" i="6" s="1"/>
  <c r="F395" i="6"/>
  <c r="N395" i="6" s="1"/>
  <c r="E395" i="6"/>
  <c r="I394" i="6"/>
  <c r="H394" i="6"/>
  <c r="G394" i="6"/>
  <c r="M394" i="6" s="1"/>
  <c r="F394" i="6"/>
  <c r="N394" i="6" s="1"/>
  <c r="E394" i="6"/>
  <c r="I393" i="6"/>
  <c r="H393" i="6"/>
  <c r="G393" i="6"/>
  <c r="M393" i="6" s="1"/>
  <c r="F393" i="6"/>
  <c r="N393" i="6" s="1"/>
  <c r="E393" i="6"/>
  <c r="I392" i="6"/>
  <c r="H392" i="6"/>
  <c r="G392" i="6"/>
  <c r="M392" i="6" s="1"/>
  <c r="F392" i="6"/>
  <c r="N392" i="6" s="1"/>
  <c r="E392" i="6"/>
  <c r="I391" i="6"/>
  <c r="H391" i="6"/>
  <c r="G391" i="6"/>
  <c r="M391" i="6" s="1"/>
  <c r="F391" i="6"/>
  <c r="N391" i="6" s="1"/>
  <c r="E391" i="6"/>
  <c r="I390" i="6"/>
  <c r="H390" i="6"/>
  <c r="G390" i="6"/>
  <c r="M390" i="6" s="1"/>
  <c r="F390" i="6"/>
  <c r="N390" i="6" s="1"/>
  <c r="E390" i="6"/>
  <c r="I389" i="6"/>
  <c r="H389" i="6"/>
  <c r="G389" i="6"/>
  <c r="M389" i="6" s="1"/>
  <c r="F389" i="6"/>
  <c r="N389" i="6" s="1"/>
  <c r="E389" i="6"/>
  <c r="I388" i="6"/>
  <c r="H388" i="6"/>
  <c r="G388" i="6"/>
  <c r="M388" i="6" s="1"/>
  <c r="F388" i="6"/>
  <c r="N388" i="6" s="1"/>
  <c r="E388" i="6"/>
  <c r="I387" i="6"/>
  <c r="H387" i="6"/>
  <c r="G387" i="6"/>
  <c r="M387" i="6" s="1"/>
  <c r="F387" i="6"/>
  <c r="N387" i="6" s="1"/>
  <c r="E387" i="6"/>
  <c r="I386" i="6"/>
  <c r="H386" i="6"/>
  <c r="G386" i="6"/>
  <c r="M386" i="6" s="1"/>
  <c r="F386" i="6"/>
  <c r="N386" i="6" s="1"/>
  <c r="E386" i="6"/>
  <c r="I385" i="6"/>
  <c r="H385" i="6"/>
  <c r="G385" i="6"/>
  <c r="M385" i="6" s="1"/>
  <c r="F385" i="6"/>
  <c r="N385" i="6" s="1"/>
  <c r="E385" i="6"/>
  <c r="I384" i="6"/>
  <c r="H384" i="6"/>
  <c r="G384" i="6"/>
  <c r="M384" i="6" s="1"/>
  <c r="F384" i="6"/>
  <c r="N384" i="6" s="1"/>
  <c r="E384" i="6"/>
  <c r="I383" i="6"/>
  <c r="H383" i="6"/>
  <c r="G383" i="6"/>
  <c r="M383" i="6" s="1"/>
  <c r="F383" i="6"/>
  <c r="N383" i="6" s="1"/>
  <c r="E383" i="6"/>
  <c r="I382" i="6"/>
  <c r="H382" i="6"/>
  <c r="G382" i="6"/>
  <c r="M382" i="6" s="1"/>
  <c r="F382" i="6"/>
  <c r="N382" i="6" s="1"/>
  <c r="E382" i="6"/>
  <c r="I381" i="6"/>
  <c r="H381" i="6"/>
  <c r="G381" i="6"/>
  <c r="M381" i="6" s="1"/>
  <c r="F381" i="6"/>
  <c r="N381" i="6" s="1"/>
  <c r="E381" i="6"/>
  <c r="I380" i="6"/>
  <c r="H380" i="6"/>
  <c r="G380" i="6"/>
  <c r="M380" i="6" s="1"/>
  <c r="F380" i="6"/>
  <c r="N380" i="6" s="1"/>
  <c r="E380" i="6"/>
  <c r="I379" i="6"/>
  <c r="H379" i="6"/>
  <c r="G379" i="6"/>
  <c r="M379" i="6" s="1"/>
  <c r="F379" i="6"/>
  <c r="N379" i="6" s="1"/>
  <c r="E379" i="6"/>
  <c r="I378" i="6"/>
  <c r="H378" i="6"/>
  <c r="G378" i="6"/>
  <c r="M378" i="6" s="1"/>
  <c r="F378" i="6"/>
  <c r="N378" i="6" s="1"/>
  <c r="E378" i="6"/>
  <c r="I377" i="6"/>
  <c r="H377" i="6"/>
  <c r="G377" i="6"/>
  <c r="M377" i="6" s="1"/>
  <c r="F377" i="6"/>
  <c r="N377" i="6" s="1"/>
  <c r="E377" i="6"/>
  <c r="I376" i="6"/>
  <c r="H376" i="6"/>
  <c r="G376" i="6"/>
  <c r="M376" i="6" s="1"/>
  <c r="F376" i="6"/>
  <c r="N376" i="6" s="1"/>
  <c r="E376" i="6"/>
  <c r="I375" i="6"/>
  <c r="H375" i="6"/>
  <c r="G375" i="6"/>
  <c r="M375" i="6" s="1"/>
  <c r="F375" i="6"/>
  <c r="N375" i="6" s="1"/>
  <c r="E375" i="6"/>
  <c r="I374" i="6"/>
  <c r="H374" i="6"/>
  <c r="G374" i="6"/>
  <c r="M374" i="6" s="1"/>
  <c r="F374" i="6"/>
  <c r="N374" i="6" s="1"/>
  <c r="E374" i="6"/>
  <c r="I373" i="6"/>
  <c r="H373" i="6"/>
  <c r="G373" i="6"/>
  <c r="M373" i="6" s="1"/>
  <c r="F373" i="6"/>
  <c r="N373" i="6" s="1"/>
  <c r="E373" i="6"/>
  <c r="I372" i="6"/>
  <c r="H372" i="6"/>
  <c r="G372" i="6"/>
  <c r="M372" i="6" s="1"/>
  <c r="F372" i="6"/>
  <c r="N372" i="6" s="1"/>
  <c r="E372" i="6"/>
  <c r="I371" i="6"/>
  <c r="H371" i="6"/>
  <c r="G371" i="6"/>
  <c r="M371" i="6" s="1"/>
  <c r="F371" i="6"/>
  <c r="N371" i="6" s="1"/>
  <c r="E371" i="6"/>
  <c r="I370" i="6"/>
  <c r="H370" i="6"/>
  <c r="G370" i="6"/>
  <c r="M370" i="6" s="1"/>
  <c r="F370" i="6"/>
  <c r="N370" i="6" s="1"/>
  <c r="E370" i="6"/>
  <c r="I369" i="6"/>
  <c r="H369" i="6"/>
  <c r="G369" i="6"/>
  <c r="M369" i="6" s="1"/>
  <c r="F369" i="6"/>
  <c r="N369" i="6" s="1"/>
  <c r="E369" i="6"/>
  <c r="I368" i="6"/>
  <c r="H368" i="6"/>
  <c r="G368" i="6"/>
  <c r="M368" i="6" s="1"/>
  <c r="F368" i="6"/>
  <c r="N368" i="6" s="1"/>
  <c r="E368" i="6"/>
  <c r="I367" i="6"/>
  <c r="H367" i="6"/>
  <c r="G367" i="6"/>
  <c r="M367" i="6" s="1"/>
  <c r="F367" i="6"/>
  <c r="N367" i="6" s="1"/>
  <c r="E367" i="6"/>
  <c r="I366" i="6"/>
  <c r="H366" i="6"/>
  <c r="G366" i="6"/>
  <c r="M366" i="6" s="1"/>
  <c r="F366" i="6"/>
  <c r="N366" i="6" s="1"/>
  <c r="E366" i="6"/>
  <c r="I365" i="6"/>
  <c r="H365" i="6"/>
  <c r="G365" i="6"/>
  <c r="M365" i="6" s="1"/>
  <c r="F365" i="6"/>
  <c r="N365" i="6" s="1"/>
  <c r="E365" i="6"/>
  <c r="I364" i="6"/>
  <c r="H364" i="6"/>
  <c r="G364" i="6"/>
  <c r="M364" i="6" s="1"/>
  <c r="F364" i="6"/>
  <c r="N364" i="6" s="1"/>
  <c r="E364" i="6"/>
  <c r="I363" i="6"/>
  <c r="H363" i="6"/>
  <c r="G363" i="6"/>
  <c r="M363" i="6" s="1"/>
  <c r="F363" i="6"/>
  <c r="N363" i="6" s="1"/>
  <c r="E363" i="6"/>
  <c r="I362" i="6"/>
  <c r="H362" i="6"/>
  <c r="G362" i="6"/>
  <c r="M362" i="6" s="1"/>
  <c r="F362" i="6"/>
  <c r="N362" i="6" s="1"/>
  <c r="E362" i="6"/>
  <c r="I361" i="6"/>
  <c r="H361" i="6"/>
  <c r="G361" i="6"/>
  <c r="M361" i="6" s="1"/>
  <c r="F361" i="6"/>
  <c r="N361" i="6" s="1"/>
  <c r="E361" i="6"/>
  <c r="I360" i="6"/>
  <c r="H360" i="6"/>
  <c r="G360" i="6"/>
  <c r="M360" i="6" s="1"/>
  <c r="F360" i="6"/>
  <c r="N360" i="6" s="1"/>
  <c r="E360" i="6"/>
  <c r="I359" i="6"/>
  <c r="H359" i="6"/>
  <c r="G359" i="6"/>
  <c r="M359" i="6" s="1"/>
  <c r="F359" i="6"/>
  <c r="N359" i="6" s="1"/>
  <c r="E359" i="6"/>
  <c r="I358" i="6"/>
  <c r="H358" i="6"/>
  <c r="G358" i="6"/>
  <c r="M358" i="6" s="1"/>
  <c r="F358" i="6"/>
  <c r="N358" i="6" s="1"/>
  <c r="E358" i="6"/>
  <c r="I357" i="6"/>
  <c r="H357" i="6"/>
  <c r="G357" i="6"/>
  <c r="M357" i="6" s="1"/>
  <c r="F357" i="6"/>
  <c r="N357" i="6" s="1"/>
  <c r="E357" i="6"/>
  <c r="I356" i="6"/>
  <c r="H356" i="6"/>
  <c r="G356" i="6"/>
  <c r="M356" i="6" s="1"/>
  <c r="F356" i="6"/>
  <c r="N356" i="6" s="1"/>
  <c r="E356" i="6"/>
  <c r="I355" i="6"/>
  <c r="H355" i="6"/>
  <c r="G355" i="6"/>
  <c r="M355" i="6" s="1"/>
  <c r="F355" i="6"/>
  <c r="N355" i="6" s="1"/>
  <c r="E355" i="6"/>
  <c r="I354" i="6"/>
  <c r="H354" i="6"/>
  <c r="G354" i="6"/>
  <c r="M354" i="6" s="1"/>
  <c r="F354" i="6"/>
  <c r="N354" i="6" s="1"/>
  <c r="E354" i="6"/>
  <c r="I353" i="6"/>
  <c r="H353" i="6"/>
  <c r="G353" i="6"/>
  <c r="M353" i="6" s="1"/>
  <c r="F353" i="6"/>
  <c r="N353" i="6" s="1"/>
  <c r="E353" i="6"/>
  <c r="I352" i="6"/>
  <c r="H352" i="6"/>
  <c r="G352" i="6"/>
  <c r="M352" i="6" s="1"/>
  <c r="F352" i="6"/>
  <c r="N352" i="6" s="1"/>
  <c r="E352" i="6"/>
  <c r="I351" i="6"/>
  <c r="H351" i="6"/>
  <c r="G351" i="6"/>
  <c r="M351" i="6" s="1"/>
  <c r="F351" i="6"/>
  <c r="N351" i="6" s="1"/>
  <c r="E351" i="6"/>
  <c r="I350" i="6"/>
  <c r="H350" i="6"/>
  <c r="G350" i="6"/>
  <c r="M350" i="6" s="1"/>
  <c r="F350" i="6"/>
  <c r="N350" i="6" s="1"/>
  <c r="E350" i="6"/>
  <c r="I349" i="6"/>
  <c r="H349" i="6"/>
  <c r="G349" i="6"/>
  <c r="M349" i="6" s="1"/>
  <c r="F349" i="6"/>
  <c r="N349" i="6" s="1"/>
  <c r="E349" i="6"/>
  <c r="I348" i="6"/>
  <c r="H348" i="6"/>
  <c r="G348" i="6"/>
  <c r="M348" i="6" s="1"/>
  <c r="F348" i="6"/>
  <c r="N348" i="6" s="1"/>
  <c r="E348" i="6"/>
  <c r="I347" i="6"/>
  <c r="H347" i="6"/>
  <c r="G347" i="6"/>
  <c r="M347" i="6" s="1"/>
  <c r="F347" i="6"/>
  <c r="N347" i="6" s="1"/>
  <c r="E347" i="6"/>
  <c r="I346" i="6"/>
  <c r="H346" i="6"/>
  <c r="G346" i="6"/>
  <c r="M346" i="6" s="1"/>
  <c r="F346" i="6"/>
  <c r="N346" i="6" s="1"/>
  <c r="E346" i="6"/>
  <c r="I345" i="6"/>
  <c r="H345" i="6"/>
  <c r="G345" i="6"/>
  <c r="M345" i="6" s="1"/>
  <c r="F345" i="6"/>
  <c r="N345" i="6" s="1"/>
  <c r="E345" i="6"/>
  <c r="I344" i="6"/>
  <c r="H344" i="6"/>
  <c r="G344" i="6"/>
  <c r="M344" i="6" s="1"/>
  <c r="F344" i="6"/>
  <c r="N344" i="6" s="1"/>
  <c r="E344" i="6"/>
  <c r="I343" i="6"/>
  <c r="H343" i="6"/>
  <c r="G343" i="6"/>
  <c r="M343" i="6" s="1"/>
  <c r="F343" i="6"/>
  <c r="N343" i="6" s="1"/>
  <c r="E343" i="6"/>
  <c r="I342" i="6"/>
  <c r="H342" i="6"/>
  <c r="G342" i="6"/>
  <c r="M342" i="6" s="1"/>
  <c r="F342" i="6"/>
  <c r="N342" i="6" s="1"/>
  <c r="E342" i="6"/>
  <c r="I341" i="6"/>
  <c r="H341" i="6"/>
  <c r="G341" i="6"/>
  <c r="M341" i="6" s="1"/>
  <c r="F341" i="6"/>
  <c r="N341" i="6" s="1"/>
  <c r="E341" i="6"/>
  <c r="I340" i="6"/>
  <c r="H340" i="6"/>
  <c r="G340" i="6"/>
  <c r="M340" i="6" s="1"/>
  <c r="F340" i="6"/>
  <c r="N340" i="6" s="1"/>
  <c r="E340" i="6"/>
  <c r="I339" i="6"/>
  <c r="H339" i="6"/>
  <c r="G339" i="6"/>
  <c r="M339" i="6" s="1"/>
  <c r="F339" i="6"/>
  <c r="N339" i="6" s="1"/>
  <c r="E339" i="6"/>
  <c r="I338" i="6"/>
  <c r="H338" i="6"/>
  <c r="G338" i="6"/>
  <c r="M338" i="6" s="1"/>
  <c r="F338" i="6"/>
  <c r="N338" i="6" s="1"/>
  <c r="E338" i="6"/>
  <c r="I337" i="6"/>
  <c r="H337" i="6"/>
  <c r="G337" i="6"/>
  <c r="M337" i="6" s="1"/>
  <c r="F337" i="6"/>
  <c r="N337" i="6" s="1"/>
  <c r="E337" i="6"/>
  <c r="I336" i="6"/>
  <c r="H336" i="6"/>
  <c r="G336" i="6"/>
  <c r="M336" i="6" s="1"/>
  <c r="F336" i="6"/>
  <c r="N336" i="6" s="1"/>
  <c r="E336" i="6"/>
  <c r="I335" i="6"/>
  <c r="H335" i="6"/>
  <c r="G335" i="6"/>
  <c r="M335" i="6" s="1"/>
  <c r="F335" i="6"/>
  <c r="N335" i="6" s="1"/>
  <c r="E335" i="6"/>
  <c r="I334" i="6"/>
  <c r="H334" i="6"/>
  <c r="G334" i="6"/>
  <c r="M334" i="6" s="1"/>
  <c r="F334" i="6"/>
  <c r="N334" i="6" s="1"/>
  <c r="E334" i="6"/>
  <c r="I333" i="6"/>
  <c r="H333" i="6"/>
  <c r="G333" i="6"/>
  <c r="M333" i="6" s="1"/>
  <c r="F333" i="6"/>
  <c r="N333" i="6" s="1"/>
  <c r="E333" i="6"/>
  <c r="I332" i="6"/>
  <c r="H332" i="6"/>
  <c r="G332" i="6"/>
  <c r="M332" i="6" s="1"/>
  <c r="F332" i="6"/>
  <c r="N332" i="6" s="1"/>
  <c r="E332" i="6"/>
  <c r="I331" i="6"/>
  <c r="H331" i="6"/>
  <c r="G331" i="6"/>
  <c r="M331" i="6" s="1"/>
  <c r="F331" i="6"/>
  <c r="N331" i="6" s="1"/>
  <c r="E331" i="6"/>
  <c r="I330" i="6"/>
  <c r="H330" i="6"/>
  <c r="G330" i="6"/>
  <c r="M330" i="6" s="1"/>
  <c r="F330" i="6"/>
  <c r="N330" i="6" s="1"/>
  <c r="E330" i="6"/>
  <c r="I329" i="6"/>
  <c r="H329" i="6"/>
  <c r="G329" i="6"/>
  <c r="M329" i="6" s="1"/>
  <c r="F329" i="6"/>
  <c r="N329" i="6" s="1"/>
  <c r="E329" i="6"/>
  <c r="I328" i="6"/>
  <c r="H328" i="6"/>
  <c r="G328" i="6"/>
  <c r="M328" i="6" s="1"/>
  <c r="F328" i="6"/>
  <c r="N328" i="6" s="1"/>
  <c r="E328" i="6"/>
  <c r="I327" i="6"/>
  <c r="H327" i="6"/>
  <c r="G327" i="6"/>
  <c r="M327" i="6" s="1"/>
  <c r="F327" i="6"/>
  <c r="N327" i="6" s="1"/>
  <c r="E327" i="6"/>
  <c r="I326" i="6"/>
  <c r="H326" i="6"/>
  <c r="G326" i="6"/>
  <c r="M326" i="6" s="1"/>
  <c r="F326" i="6"/>
  <c r="N326" i="6" s="1"/>
  <c r="E326" i="6"/>
  <c r="I325" i="6"/>
  <c r="H325" i="6"/>
  <c r="G325" i="6"/>
  <c r="M325" i="6" s="1"/>
  <c r="F325" i="6"/>
  <c r="N325" i="6" s="1"/>
  <c r="E325" i="6"/>
  <c r="I324" i="6"/>
  <c r="H324" i="6"/>
  <c r="G324" i="6"/>
  <c r="M324" i="6" s="1"/>
  <c r="F324" i="6"/>
  <c r="N324" i="6" s="1"/>
  <c r="E324" i="6"/>
  <c r="I323" i="6"/>
  <c r="H323" i="6"/>
  <c r="G323" i="6"/>
  <c r="M323" i="6" s="1"/>
  <c r="F323" i="6"/>
  <c r="N323" i="6" s="1"/>
  <c r="E323" i="6"/>
  <c r="I322" i="6"/>
  <c r="H322" i="6"/>
  <c r="G322" i="6"/>
  <c r="M322" i="6" s="1"/>
  <c r="F322" i="6"/>
  <c r="N322" i="6" s="1"/>
  <c r="E322" i="6"/>
  <c r="I321" i="6"/>
  <c r="H321" i="6"/>
  <c r="G321" i="6"/>
  <c r="M321" i="6" s="1"/>
  <c r="F321" i="6"/>
  <c r="N321" i="6" s="1"/>
  <c r="E321" i="6"/>
  <c r="I320" i="6"/>
  <c r="H320" i="6"/>
  <c r="G320" i="6"/>
  <c r="M320" i="6" s="1"/>
  <c r="F320" i="6"/>
  <c r="N320" i="6" s="1"/>
  <c r="E320" i="6"/>
  <c r="I319" i="6"/>
  <c r="H319" i="6"/>
  <c r="G319" i="6"/>
  <c r="M319" i="6" s="1"/>
  <c r="F319" i="6"/>
  <c r="N319" i="6" s="1"/>
  <c r="E319" i="6"/>
  <c r="I318" i="6"/>
  <c r="H318" i="6"/>
  <c r="G318" i="6"/>
  <c r="M318" i="6" s="1"/>
  <c r="F318" i="6"/>
  <c r="N318" i="6" s="1"/>
  <c r="E318" i="6"/>
  <c r="I317" i="6"/>
  <c r="H317" i="6"/>
  <c r="G317" i="6"/>
  <c r="M317" i="6" s="1"/>
  <c r="F317" i="6"/>
  <c r="N317" i="6" s="1"/>
  <c r="E317" i="6"/>
  <c r="I316" i="6"/>
  <c r="H316" i="6"/>
  <c r="G316" i="6"/>
  <c r="M316" i="6" s="1"/>
  <c r="F316" i="6"/>
  <c r="N316" i="6" s="1"/>
  <c r="E316" i="6"/>
  <c r="I315" i="6"/>
  <c r="H315" i="6"/>
  <c r="G315" i="6"/>
  <c r="M315" i="6" s="1"/>
  <c r="F315" i="6"/>
  <c r="N315" i="6" s="1"/>
  <c r="E315" i="6"/>
  <c r="I314" i="6"/>
  <c r="H314" i="6"/>
  <c r="G314" i="6"/>
  <c r="M314" i="6" s="1"/>
  <c r="F314" i="6"/>
  <c r="N314" i="6" s="1"/>
  <c r="E314" i="6"/>
  <c r="I313" i="6"/>
  <c r="H313" i="6"/>
  <c r="G313" i="6"/>
  <c r="M313" i="6" s="1"/>
  <c r="F313" i="6"/>
  <c r="N313" i="6" s="1"/>
  <c r="E313" i="6"/>
  <c r="I312" i="6"/>
  <c r="H312" i="6"/>
  <c r="G312" i="6"/>
  <c r="M312" i="6" s="1"/>
  <c r="F312" i="6"/>
  <c r="N312" i="6" s="1"/>
  <c r="E312" i="6"/>
  <c r="I311" i="6"/>
  <c r="H311" i="6"/>
  <c r="G311" i="6"/>
  <c r="M311" i="6" s="1"/>
  <c r="F311" i="6"/>
  <c r="N311" i="6" s="1"/>
  <c r="E311" i="6"/>
  <c r="I310" i="6"/>
  <c r="H310" i="6"/>
  <c r="G310" i="6"/>
  <c r="M310" i="6" s="1"/>
  <c r="F310" i="6"/>
  <c r="N310" i="6" s="1"/>
  <c r="E310" i="6"/>
  <c r="I309" i="6"/>
  <c r="H309" i="6"/>
  <c r="G309" i="6"/>
  <c r="M309" i="6" s="1"/>
  <c r="F309" i="6"/>
  <c r="N309" i="6" s="1"/>
  <c r="E309" i="6"/>
  <c r="I308" i="6"/>
  <c r="H308" i="6"/>
  <c r="G308" i="6"/>
  <c r="M308" i="6" s="1"/>
  <c r="F308" i="6"/>
  <c r="N308" i="6" s="1"/>
  <c r="E308" i="6"/>
  <c r="I307" i="6"/>
  <c r="H307" i="6"/>
  <c r="G307" i="6"/>
  <c r="M307" i="6" s="1"/>
  <c r="F307" i="6"/>
  <c r="N307" i="6" s="1"/>
  <c r="E307" i="6"/>
  <c r="I306" i="6"/>
  <c r="H306" i="6"/>
  <c r="G306" i="6"/>
  <c r="M306" i="6" s="1"/>
  <c r="F306" i="6"/>
  <c r="N306" i="6" s="1"/>
  <c r="E306" i="6"/>
  <c r="I305" i="6"/>
  <c r="H305" i="6"/>
  <c r="G305" i="6"/>
  <c r="M305" i="6" s="1"/>
  <c r="F305" i="6"/>
  <c r="N305" i="6" s="1"/>
  <c r="E305" i="6"/>
  <c r="I304" i="6"/>
  <c r="H304" i="6"/>
  <c r="G304" i="6"/>
  <c r="M304" i="6" s="1"/>
  <c r="F304" i="6"/>
  <c r="N304" i="6" s="1"/>
  <c r="E304" i="6"/>
  <c r="I303" i="6"/>
  <c r="H303" i="6"/>
  <c r="G303" i="6"/>
  <c r="M303" i="6" s="1"/>
  <c r="F303" i="6"/>
  <c r="N303" i="6" s="1"/>
  <c r="E303" i="6"/>
  <c r="I302" i="6"/>
  <c r="H302" i="6"/>
  <c r="G302" i="6"/>
  <c r="M302" i="6" s="1"/>
  <c r="F302" i="6"/>
  <c r="N302" i="6" s="1"/>
  <c r="E302" i="6"/>
  <c r="I301" i="6"/>
  <c r="H301" i="6"/>
  <c r="G301" i="6"/>
  <c r="M301" i="6" s="1"/>
  <c r="F301" i="6"/>
  <c r="N301" i="6" s="1"/>
  <c r="E301" i="6"/>
  <c r="I300" i="6"/>
  <c r="H300" i="6"/>
  <c r="G300" i="6"/>
  <c r="M300" i="6" s="1"/>
  <c r="F300" i="6"/>
  <c r="N300" i="6" s="1"/>
  <c r="E300" i="6"/>
  <c r="I299" i="6"/>
  <c r="H299" i="6"/>
  <c r="G299" i="6"/>
  <c r="M299" i="6" s="1"/>
  <c r="F299" i="6"/>
  <c r="N299" i="6" s="1"/>
  <c r="E299" i="6"/>
  <c r="I298" i="6"/>
  <c r="H298" i="6"/>
  <c r="G298" i="6"/>
  <c r="M298" i="6" s="1"/>
  <c r="F298" i="6"/>
  <c r="N298" i="6" s="1"/>
  <c r="E298" i="6"/>
  <c r="I297" i="6"/>
  <c r="H297" i="6"/>
  <c r="G297" i="6"/>
  <c r="M297" i="6" s="1"/>
  <c r="F297" i="6"/>
  <c r="N297" i="6" s="1"/>
  <c r="E297" i="6"/>
  <c r="I296" i="6"/>
  <c r="H296" i="6"/>
  <c r="G296" i="6"/>
  <c r="M296" i="6" s="1"/>
  <c r="F296" i="6"/>
  <c r="N296" i="6" s="1"/>
  <c r="E296" i="6"/>
  <c r="I295" i="6"/>
  <c r="H295" i="6"/>
  <c r="G295" i="6"/>
  <c r="M295" i="6" s="1"/>
  <c r="F295" i="6"/>
  <c r="N295" i="6" s="1"/>
  <c r="E295" i="6"/>
  <c r="I294" i="6"/>
  <c r="H294" i="6"/>
  <c r="G294" i="6"/>
  <c r="M294" i="6" s="1"/>
  <c r="F294" i="6"/>
  <c r="N294" i="6" s="1"/>
  <c r="E294" i="6"/>
  <c r="I293" i="6"/>
  <c r="H293" i="6"/>
  <c r="G293" i="6"/>
  <c r="M293" i="6" s="1"/>
  <c r="F293" i="6"/>
  <c r="N293" i="6" s="1"/>
  <c r="E293" i="6"/>
  <c r="I292" i="6"/>
  <c r="H292" i="6"/>
  <c r="G292" i="6"/>
  <c r="M292" i="6" s="1"/>
  <c r="F292" i="6"/>
  <c r="N292" i="6" s="1"/>
  <c r="E292" i="6"/>
  <c r="I291" i="6"/>
  <c r="H291" i="6"/>
  <c r="G291" i="6"/>
  <c r="M291" i="6" s="1"/>
  <c r="F291" i="6"/>
  <c r="N291" i="6" s="1"/>
  <c r="E291" i="6"/>
  <c r="I290" i="6"/>
  <c r="H290" i="6"/>
  <c r="G290" i="6"/>
  <c r="M290" i="6" s="1"/>
  <c r="F290" i="6"/>
  <c r="N290" i="6" s="1"/>
  <c r="E290" i="6"/>
  <c r="I289" i="6"/>
  <c r="H289" i="6"/>
  <c r="G289" i="6"/>
  <c r="M289" i="6" s="1"/>
  <c r="F289" i="6"/>
  <c r="N289" i="6" s="1"/>
  <c r="E289" i="6"/>
  <c r="I288" i="6"/>
  <c r="H288" i="6"/>
  <c r="G288" i="6"/>
  <c r="M288" i="6" s="1"/>
  <c r="F288" i="6"/>
  <c r="N288" i="6" s="1"/>
  <c r="E288" i="6"/>
  <c r="I287" i="6"/>
  <c r="H287" i="6"/>
  <c r="G287" i="6"/>
  <c r="M287" i="6" s="1"/>
  <c r="F287" i="6"/>
  <c r="N287" i="6" s="1"/>
  <c r="E287" i="6"/>
  <c r="I286" i="6"/>
  <c r="H286" i="6"/>
  <c r="G286" i="6"/>
  <c r="M286" i="6" s="1"/>
  <c r="F286" i="6"/>
  <c r="N286" i="6" s="1"/>
  <c r="E286" i="6"/>
  <c r="I285" i="6"/>
  <c r="H285" i="6"/>
  <c r="G285" i="6"/>
  <c r="M285" i="6" s="1"/>
  <c r="F285" i="6"/>
  <c r="N285" i="6" s="1"/>
  <c r="E285" i="6"/>
  <c r="I284" i="6"/>
  <c r="H284" i="6"/>
  <c r="G284" i="6"/>
  <c r="M284" i="6" s="1"/>
  <c r="F284" i="6"/>
  <c r="N284" i="6" s="1"/>
  <c r="E284" i="6"/>
  <c r="I283" i="6"/>
  <c r="H283" i="6"/>
  <c r="G283" i="6"/>
  <c r="M283" i="6" s="1"/>
  <c r="F283" i="6"/>
  <c r="N283" i="6" s="1"/>
  <c r="E283" i="6"/>
  <c r="I282" i="6"/>
  <c r="H282" i="6"/>
  <c r="G282" i="6"/>
  <c r="M282" i="6" s="1"/>
  <c r="F282" i="6"/>
  <c r="N282" i="6" s="1"/>
  <c r="E282" i="6"/>
  <c r="I281" i="6"/>
  <c r="H281" i="6"/>
  <c r="G281" i="6"/>
  <c r="M281" i="6" s="1"/>
  <c r="F281" i="6"/>
  <c r="N281" i="6" s="1"/>
  <c r="E281" i="6"/>
  <c r="I280" i="6"/>
  <c r="H280" i="6"/>
  <c r="G280" i="6"/>
  <c r="M280" i="6" s="1"/>
  <c r="F280" i="6"/>
  <c r="N280" i="6" s="1"/>
  <c r="E280" i="6"/>
  <c r="I279" i="6"/>
  <c r="H279" i="6"/>
  <c r="G279" i="6"/>
  <c r="M279" i="6" s="1"/>
  <c r="F279" i="6"/>
  <c r="N279" i="6" s="1"/>
  <c r="E279" i="6"/>
  <c r="I278" i="6"/>
  <c r="H278" i="6"/>
  <c r="G278" i="6"/>
  <c r="M278" i="6" s="1"/>
  <c r="F278" i="6"/>
  <c r="N278" i="6" s="1"/>
  <c r="E278" i="6"/>
  <c r="I277" i="6"/>
  <c r="H277" i="6"/>
  <c r="G277" i="6"/>
  <c r="M277" i="6" s="1"/>
  <c r="F277" i="6"/>
  <c r="N277" i="6" s="1"/>
  <c r="E277" i="6"/>
  <c r="I276" i="6"/>
  <c r="H276" i="6"/>
  <c r="G276" i="6"/>
  <c r="M276" i="6" s="1"/>
  <c r="F276" i="6"/>
  <c r="N276" i="6" s="1"/>
  <c r="E276" i="6"/>
  <c r="I275" i="6"/>
  <c r="H275" i="6"/>
  <c r="G275" i="6"/>
  <c r="M275" i="6" s="1"/>
  <c r="F275" i="6"/>
  <c r="N275" i="6" s="1"/>
  <c r="E275" i="6"/>
  <c r="I274" i="6"/>
  <c r="H274" i="6"/>
  <c r="G274" i="6"/>
  <c r="M274" i="6" s="1"/>
  <c r="F274" i="6"/>
  <c r="N274" i="6" s="1"/>
  <c r="E274" i="6"/>
  <c r="I273" i="6"/>
  <c r="H273" i="6"/>
  <c r="G273" i="6"/>
  <c r="M273" i="6" s="1"/>
  <c r="F273" i="6"/>
  <c r="N273" i="6" s="1"/>
  <c r="E273" i="6"/>
  <c r="I272" i="6"/>
  <c r="H272" i="6"/>
  <c r="G272" i="6"/>
  <c r="M272" i="6" s="1"/>
  <c r="F272" i="6"/>
  <c r="N272" i="6" s="1"/>
  <c r="E272" i="6"/>
  <c r="I271" i="6"/>
  <c r="H271" i="6"/>
  <c r="G271" i="6"/>
  <c r="M271" i="6" s="1"/>
  <c r="F271" i="6"/>
  <c r="N271" i="6" s="1"/>
  <c r="E271" i="6"/>
  <c r="I270" i="6"/>
  <c r="H270" i="6"/>
  <c r="G270" i="6"/>
  <c r="M270" i="6" s="1"/>
  <c r="F270" i="6"/>
  <c r="N270" i="6" s="1"/>
  <c r="E270" i="6"/>
  <c r="I269" i="6"/>
  <c r="H269" i="6"/>
  <c r="G269" i="6"/>
  <c r="M269" i="6" s="1"/>
  <c r="F269" i="6"/>
  <c r="N269" i="6" s="1"/>
  <c r="E269" i="6"/>
  <c r="I268" i="6"/>
  <c r="H268" i="6"/>
  <c r="G268" i="6"/>
  <c r="M268" i="6" s="1"/>
  <c r="F268" i="6"/>
  <c r="N268" i="6" s="1"/>
  <c r="E268" i="6"/>
  <c r="I267" i="6"/>
  <c r="H267" i="6"/>
  <c r="G267" i="6"/>
  <c r="M267" i="6" s="1"/>
  <c r="F267" i="6"/>
  <c r="N267" i="6" s="1"/>
  <c r="E267" i="6"/>
  <c r="I266" i="6"/>
  <c r="H266" i="6"/>
  <c r="G266" i="6"/>
  <c r="M266" i="6" s="1"/>
  <c r="F266" i="6"/>
  <c r="N266" i="6" s="1"/>
  <c r="E266" i="6"/>
  <c r="I265" i="6"/>
  <c r="H265" i="6"/>
  <c r="G265" i="6"/>
  <c r="M265" i="6" s="1"/>
  <c r="F265" i="6"/>
  <c r="N265" i="6" s="1"/>
  <c r="E265" i="6"/>
  <c r="I264" i="6"/>
  <c r="H264" i="6"/>
  <c r="G264" i="6"/>
  <c r="M264" i="6" s="1"/>
  <c r="F264" i="6"/>
  <c r="N264" i="6" s="1"/>
  <c r="E264" i="6"/>
  <c r="I263" i="6"/>
  <c r="H263" i="6"/>
  <c r="G263" i="6"/>
  <c r="M263" i="6" s="1"/>
  <c r="F263" i="6"/>
  <c r="N263" i="6" s="1"/>
  <c r="E263" i="6"/>
  <c r="I262" i="6"/>
  <c r="H262" i="6"/>
  <c r="G262" i="6"/>
  <c r="M262" i="6" s="1"/>
  <c r="F262" i="6"/>
  <c r="N262" i="6" s="1"/>
  <c r="E262" i="6"/>
  <c r="I261" i="6"/>
  <c r="H261" i="6"/>
  <c r="G261" i="6"/>
  <c r="M261" i="6" s="1"/>
  <c r="F261" i="6"/>
  <c r="N261" i="6" s="1"/>
  <c r="E261" i="6"/>
  <c r="I260" i="6"/>
  <c r="H260" i="6"/>
  <c r="G260" i="6"/>
  <c r="M260" i="6" s="1"/>
  <c r="F260" i="6"/>
  <c r="N260" i="6" s="1"/>
  <c r="E260" i="6"/>
  <c r="I259" i="6"/>
  <c r="H259" i="6"/>
  <c r="G259" i="6"/>
  <c r="M259" i="6" s="1"/>
  <c r="F259" i="6"/>
  <c r="N259" i="6" s="1"/>
  <c r="E259" i="6"/>
  <c r="I258" i="6"/>
  <c r="H258" i="6"/>
  <c r="G258" i="6"/>
  <c r="M258" i="6" s="1"/>
  <c r="F258" i="6"/>
  <c r="N258" i="6" s="1"/>
  <c r="E258" i="6"/>
  <c r="I257" i="6"/>
  <c r="H257" i="6"/>
  <c r="G257" i="6"/>
  <c r="M257" i="6" s="1"/>
  <c r="F257" i="6"/>
  <c r="N257" i="6" s="1"/>
  <c r="E257" i="6"/>
  <c r="I256" i="6"/>
  <c r="H256" i="6"/>
  <c r="G256" i="6"/>
  <c r="M256" i="6" s="1"/>
  <c r="F256" i="6"/>
  <c r="N256" i="6" s="1"/>
  <c r="E256" i="6"/>
  <c r="I255" i="6"/>
  <c r="H255" i="6"/>
  <c r="G255" i="6"/>
  <c r="M255" i="6" s="1"/>
  <c r="F255" i="6"/>
  <c r="N255" i="6" s="1"/>
  <c r="E255" i="6"/>
  <c r="I254" i="6"/>
  <c r="H254" i="6"/>
  <c r="G254" i="6"/>
  <c r="M254" i="6" s="1"/>
  <c r="F254" i="6"/>
  <c r="N254" i="6" s="1"/>
  <c r="E254" i="6"/>
  <c r="I253" i="6"/>
  <c r="H253" i="6"/>
  <c r="G253" i="6"/>
  <c r="M253" i="6" s="1"/>
  <c r="F253" i="6"/>
  <c r="N253" i="6" s="1"/>
  <c r="E253" i="6"/>
  <c r="I252" i="6"/>
  <c r="H252" i="6"/>
  <c r="G252" i="6"/>
  <c r="M252" i="6" s="1"/>
  <c r="F252" i="6"/>
  <c r="N252" i="6" s="1"/>
  <c r="E252" i="6"/>
  <c r="I251" i="6"/>
  <c r="H251" i="6"/>
  <c r="G251" i="6"/>
  <c r="M251" i="6" s="1"/>
  <c r="F251" i="6"/>
  <c r="N251" i="6" s="1"/>
  <c r="E251" i="6"/>
  <c r="I250" i="6"/>
  <c r="H250" i="6"/>
  <c r="G250" i="6"/>
  <c r="M250" i="6" s="1"/>
  <c r="F250" i="6"/>
  <c r="N250" i="6" s="1"/>
  <c r="E250" i="6"/>
  <c r="I249" i="6"/>
  <c r="H249" i="6"/>
  <c r="G249" i="6"/>
  <c r="M249" i="6" s="1"/>
  <c r="F249" i="6"/>
  <c r="N249" i="6" s="1"/>
  <c r="E249" i="6"/>
  <c r="I248" i="6"/>
  <c r="H248" i="6"/>
  <c r="G248" i="6"/>
  <c r="M248" i="6" s="1"/>
  <c r="F248" i="6"/>
  <c r="N248" i="6" s="1"/>
  <c r="E248" i="6"/>
  <c r="I247" i="6"/>
  <c r="H247" i="6"/>
  <c r="G247" i="6"/>
  <c r="M247" i="6" s="1"/>
  <c r="F247" i="6"/>
  <c r="N247" i="6" s="1"/>
  <c r="E247" i="6"/>
  <c r="I246" i="6"/>
  <c r="H246" i="6"/>
  <c r="G246" i="6"/>
  <c r="M246" i="6" s="1"/>
  <c r="F246" i="6"/>
  <c r="N246" i="6" s="1"/>
  <c r="E246" i="6"/>
  <c r="I245" i="6"/>
  <c r="H245" i="6"/>
  <c r="G245" i="6"/>
  <c r="M245" i="6" s="1"/>
  <c r="F245" i="6"/>
  <c r="N245" i="6" s="1"/>
  <c r="E245" i="6"/>
  <c r="I244" i="6"/>
  <c r="H244" i="6"/>
  <c r="G244" i="6"/>
  <c r="M244" i="6" s="1"/>
  <c r="F244" i="6"/>
  <c r="N244" i="6" s="1"/>
  <c r="E244" i="6"/>
  <c r="I243" i="6"/>
  <c r="H243" i="6"/>
  <c r="G243" i="6"/>
  <c r="M243" i="6" s="1"/>
  <c r="F243" i="6"/>
  <c r="N243" i="6" s="1"/>
  <c r="E243" i="6"/>
  <c r="I242" i="6"/>
  <c r="H242" i="6"/>
  <c r="G242" i="6"/>
  <c r="M242" i="6" s="1"/>
  <c r="F242" i="6"/>
  <c r="N242" i="6" s="1"/>
  <c r="E242" i="6"/>
  <c r="I241" i="6"/>
  <c r="H241" i="6"/>
  <c r="G241" i="6"/>
  <c r="M241" i="6" s="1"/>
  <c r="F241" i="6"/>
  <c r="N241" i="6" s="1"/>
  <c r="E241" i="6"/>
  <c r="I240" i="6"/>
  <c r="H240" i="6"/>
  <c r="G240" i="6"/>
  <c r="M240" i="6" s="1"/>
  <c r="F240" i="6"/>
  <c r="N240" i="6" s="1"/>
  <c r="E240" i="6"/>
  <c r="I239" i="6"/>
  <c r="H239" i="6"/>
  <c r="G239" i="6"/>
  <c r="M239" i="6" s="1"/>
  <c r="F239" i="6"/>
  <c r="N239" i="6" s="1"/>
  <c r="E239" i="6"/>
  <c r="I238" i="6"/>
  <c r="H238" i="6"/>
  <c r="G238" i="6"/>
  <c r="M238" i="6" s="1"/>
  <c r="F238" i="6"/>
  <c r="N238" i="6" s="1"/>
  <c r="E238" i="6"/>
  <c r="I237" i="6"/>
  <c r="H237" i="6"/>
  <c r="G237" i="6"/>
  <c r="M237" i="6" s="1"/>
  <c r="F237" i="6"/>
  <c r="N237" i="6" s="1"/>
  <c r="E237" i="6"/>
  <c r="I236" i="6"/>
  <c r="H236" i="6"/>
  <c r="G236" i="6"/>
  <c r="M236" i="6" s="1"/>
  <c r="F236" i="6"/>
  <c r="N236" i="6" s="1"/>
  <c r="E236" i="6"/>
  <c r="I235" i="6"/>
  <c r="H235" i="6"/>
  <c r="G235" i="6"/>
  <c r="M235" i="6" s="1"/>
  <c r="F235" i="6"/>
  <c r="N235" i="6" s="1"/>
  <c r="E235" i="6"/>
  <c r="I234" i="6"/>
  <c r="H234" i="6"/>
  <c r="G234" i="6"/>
  <c r="M234" i="6" s="1"/>
  <c r="F234" i="6"/>
  <c r="N234" i="6" s="1"/>
  <c r="E234" i="6"/>
  <c r="I233" i="6"/>
  <c r="H233" i="6"/>
  <c r="G233" i="6"/>
  <c r="M233" i="6" s="1"/>
  <c r="F233" i="6"/>
  <c r="N233" i="6" s="1"/>
  <c r="E233" i="6"/>
  <c r="I232" i="6"/>
  <c r="H232" i="6"/>
  <c r="G232" i="6"/>
  <c r="M232" i="6" s="1"/>
  <c r="F232" i="6"/>
  <c r="N232" i="6" s="1"/>
  <c r="E232" i="6"/>
  <c r="I231" i="6"/>
  <c r="H231" i="6"/>
  <c r="G231" i="6"/>
  <c r="M231" i="6" s="1"/>
  <c r="F231" i="6"/>
  <c r="N231" i="6" s="1"/>
  <c r="E231" i="6"/>
  <c r="I230" i="6"/>
  <c r="H230" i="6"/>
  <c r="G230" i="6"/>
  <c r="M230" i="6" s="1"/>
  <c r="F230" i="6"/>
  <c r="N230" i="6" s="1"/>
  <c r="E230" i="6"/>
  <c r="I229" i="6"/>
  <c r="H229" i="6"/>
  <c r="G229" i="6"/>
  <c r="M229" i="6" s="1"/>
  <c r="F229" i="6"/>
  <c r="N229" i="6" s="1"/>
  <c r="E229" i="6"/>
  <c r="I228" i="6"/>
  <c r="H228" i="6"/>
  <c r="G228" i="6"/>
  <c r="M228" i="6" s="1"/>
  <c r="F228" i="6"/>
  <c r="N228" i="6" s="1"/>
  <c r="E228" i="6"/>
  <c r="I227" i="6"/>
  <c r="H227" i="6"/>
  <c r="G227" i="6"/>
  <c r="M227" i="6" s="1"/>
  <c r="F227" i="6"/>
  <c r="N227" i="6" s="1"/>
  <c r="E227" i="6"/>
  <c r="I226" i="6"/>
  <c r="H226" i="6"/>
  <c r="G226" i="6"/>
  <c r="M226" i="6" s="1"/>
  <c r="F226" i="6"/>
  <c r="N226" i="6" s="1"/>
  <c r="E226" i="6"/>
  <c r="I225" i="6"/>
  <c r="H225" i="6"/>
  <c r="G225" i="6"/>
  <c r="M225" i="6" s="1"/>
  <c r="F225" i="6"/>
  <c r="N225" i="6" s="1"/>
  <c r="E225" i="6"/>
  <c r="I224" i="6"/>
  <c r="H224" i="6"/>
  <c r="G224" i="6"/>
  <c r="M224" i="6" s="1"/>
  <c r="F224" i="6"/>
  <c r="N224" i="6" s="1"/>
  <c r="E224" i="6"/>
  <c r="I223" i="6"/>
  <c r="H223" i="6"/>
  <c r="G223" i="6"/>
  <c r="M223" i="6" s="1"/>
  <c r="F223" i="6"/>
  <c r="N223" i="6" s="1"/>
  <c r="E223" i="6"/>
  <c r="I222" i="6"/>
  <c r="H222" i="6"/>
  <c r="G222" i="6"/>
  <c r="M222" i="6" s="1"/>
  <c r="F222" i="6"/>
  <c r="N222" i="6" s="1"/>
  <c r="E222" i="6"/>
  <c r="I221" i="6"/>
  <c r="H221" i="6"/>
  <c r="G221" i="6"/>
  <c r="M221" i="6" s="1"/>
  <c r="F221" i="6"/>
  <c r="N221" i="6" s="1"/>
  <c r="E221" i="6"/>
  <c r="I220" i="6"/>
  <c r="H220" i="6"/>
  <c r="G220" i="6"/>
  <c r="M220" i="6" s="1"/>
  <c r="F220" i="6"/>
  <c r="N220" i="6" s="1"/>
  <c r="E220" i="6"/>
  <c r="I219" i="6"/>
  <c r="H219" i="6"/>
  <c r="G219" i="6"/>
  <c r="M219" i="6" s="1"/>
  <c r="F219" i="6"/>
  <c r="N219" i="6" s="1"/>
  <c r="E219" i="6"/>
  <c r="I218" i="6"/>
  <c r="H218" i="6"/>
  <c r="G218" i="6"/>
  <c r="M218" i="6" s="1"/>
  <c r="F218" i="6"/>
  <c r="N218" i="6" s="1"/>
  <c r="E218" i="6"/>
  <c r="I217" i="6"/>
  <c r="H217" i="6"/>
  <c r="G217" i="6"/>
  <c r="M217" i="6" s="1"/>
  <c r="F217" i="6"/>
  <c r="N217" i="6" s="1"/>
  <c r="E217" i="6"/>
  <c r="I216" i="6"/>
  <c r="H216" i="6"/>
  <c r="G216" i="6"/>
  <c r="M216" i="6" s="1"/>
  <c r="F216" i="6"/>
  <c r="N216" i="6" s="1"/>
  <c r="E216" i="6"/>
  <c r="I215" i="6"/>
  <c r="H215" i="6"/>
  <c r="G215" i="6"/>
  <c r="M215" i="6" s="1"/>
  <c r="F215" i="6"/>
  <c r="N215" i="6" s="1"/>
  <c r="E215" i="6"/>
  <c r="I214" i="6"/>
  <c r="H214" i="6"/>
  <c r="G214" i="6"/>
  <c r="M214" i="6" s="1"/>
  <c r="F214" i="6"/>
  <c r="N214" i="6" s="1"/>
  <c r="E214" i="6"/>
  <c r="I213" i="6"/>
  <c r="H213" i="6"/>
  <c r="G213" i="6"/>
  <c r="M213" i="6" s="1"/>
  <c r="F213" i="6"/>
  <c r="N213" i="6" s="1"/>
  <c r="E213" i="6"/>
  <c r="I212" i="6"/>
  <c r="H212" i="6"/>
  <c r="G212" i="6"/>
  <c r="M212" i="6" s="1"/>
  <c r="F212" i="6"/>
  <c r="N212" i="6" s="1"/>
  <c r="E212" i="6"/>
  <c r="I211" i="6"/>
  <c r="H211" i="6"/>
  <c r="G211" i="6"/>
  <c r="M211" i="6" s="1"/>
  <c r="F211" i="6"/>
  <c r="N211" i="6" s="1"/>
  <c r="E211" i="6"/>
  <c r="I210" i="6"/>
  <c r="H210" i="6"/>
  <c r="G210" i="6"/>
  <c r="M210" i="6" s="1"/>
  <c r="F210" i="6"/>
  <c r="N210" i="6" s="1"/>
  <c r="E210" i="6"/>
  <c r="I209" i="6"/>
  <c r="H209" i="6"/>
  <c r="G209" i="6"/>
  <c r="M209" i="6" s="1"/>
  <c r="F209" i="6"/>
  <c r="N209" i="6" s="1"/>
  <c r="E209" i="6"/>
  <c r="I208" i="6"/>
  <c r="H208" i="6"/>
  <c r="G208" i="6"/>
  <c r="M208" i="6" s="1"/>
  <c r="F208" i="6"/>
  <c r="N208" i="6" s="1"/>
  <c r="E208" i="6"/>
  <c r="I207" i="6"/>
  <c r="H207" i="6"/>
  <c r="G207" i="6"/>
  <c r="M207" i="6" s="1"/>
  <c r="F207" i="6"/>
  <c r="N207" i="6" s="1"/>
  <c r="E207" i="6"/>
  <c r="I206" i="6"/>
  <c r="H206" i="6"/>
  <c r="G206" i="6"/>
  <c r="M206" i="6" s="1"/>
  <c r="F206" i="6"/>
  <c r="N206" i="6" s="1"/>
  <c r="E206" i="6"/>
  <c r="I205" i="6"/>
  <c r="H205" i="6"/>
  <c r="G205" i="6"/>
  <c r="M205" i="6" s="1"/>
  <c r="F205" i="6"/>
  <c r="N205" i="6" s="1"/>
  <c r="E205" i="6"/>
  <c r="I204" i="6"/>
  <c r="H204" i="6"/>
  <c r="G204" i="6"/>
  <c r="M204" i="6" s="1"/>
  <c r="F204" i="6"/>
  <c r="N204" i="6" s="1"/>
  <c r="E204" i="6"/>
  <c r="I203" i="6"/>
  <c r="H203" i="6"/>
  <c r="G203" i="6"/>
  <c r="M203" i="6" s="1"/>
  <c r="F203" i="6"/>
  <c r="N203" i="6" s="1"/>
  <c r="E203" i="6"/>
  <c r="I202" i="6"/>
  <c r="H202" i="6"/>
  <c r="G202" i="6"/>
  <c r="M202" i="6" s="1"/>
  <c r="F202" i="6"/>
  <c r="N202" i="6" s="1"/>
  <c r="E202" i="6"/>
  <c r="I201" i="6"/>
  <c r="H201" i="6"/>
  <c r="G201" i="6"/>
  <c r="M201" i="6" s="1"/>
  <c r="F201" i="6"/>
  <c r="N201" i="6" s="1"/>
  <c r="E201" i="6"/>
  <c r="I200" i="6"/>
  <c r="H200" i="6"/>
  <c r="G200" i="6"/>
  <c r="M200" i="6" s="1"/>
  <c r="F200" i="6"/>
  <c r="N200" i="6" s="1"/>
  <c r="E200" i="6"/>
  <c r="I199" i="6"/>
  <c r="H199" i="6"/>
  <c r="G199" i="6"/>
  <c r="M199" i="6" s="1"/>
  <c r="F199" i="6"/>
  <c r="N199" i="6" s="1"/>
  <c r="E199" i="6"/>
  <c r="I198" i="6"/>
  <c r="H198" i="6"/>
  <c r="G198" i="6"/>
  <c r="M198" i="6" s="1"/>
  <c r="F198" i="6"/>
  <c r="N198" i="6" s="1"/>
  <c r="E198" i="6"/>
  <c r="I197" i="6"/>
  <c r="H197" i="6"/>
  <c r="G197" i="6"/>
  <c r="M197" i="6" s="1"/>
  <c r="F197" i="6"/>
  <c r="N197" i="6" s="1"/>
  <c r="E197" i="6"/>
  <c r="I196" i="6"/>
  <c r="H196" i="6"/>
  <c r="G196" i="6"/>
  <c r="M196" i="6" s="1"/>
  <c r="F196" i="6"/>
  <c r="N196" i="6" s="1"/>
  <c r="E196" i="6"/>
  <c r="I195" i="6"/>
  <c r="H195" i="6"/>
  <c r="G195" i="6"/>
  <c r="M195" i="6" s="1"/>
  <c r="F195" i="6"/>
  <c r="N195" i="6" s="1"/>
  <c r="E195" i="6"/>
  <c r="I194" i="6"/>
  <c r="H194" i="6"/>
  <c r="G194" i="6"/>
  <c r="M194" i="6" s="1"/>
  <c r="F194" i="6"/>
  <c r="N194" i="6" s="1"/>
  <c r="E194" i="6"/>
  <c r="I193" i="6"/>
  <c r="H193" i="6"/>
  <c r="G193" i="6"/>
  <c r="M193" i="6" s="1"/>
  <c r="F193" i="6"/>
  <c r="N193" i="6" s="1"/>
  <c r="E193" i="6"/>
  <c r="I192" i="6"/>
  <c r="H192" i="6"/>
  <c r="G192" i="6"/>
  <c r="M192" i="6" s="1"/>
  <c r="F192" i="6"/>
  <c r="N192" i="6" s="1"/>
  <c r="E192" i="6"/>
  <c r="I191" i="6"/>
  <c r="H191" i="6"/>
  <c r="G191" i="6"/>
  <c r="M191" i="6" s="1"/>
  <c r="F191" i="6"/>
  <c r="N191" i="6" s="1"/>
  <c r="E191" i="6"/>
  <c r="I190" i="6"/>
  <c r="H190" i="6"/>
  <c r="G190" i="6"/>
  <c r="M190" i="6" s="1"/>
  <c r="F190" i="6"/>
  <c r="N190" i="6" s="1"/>
  <c r="E190" i="6"/>
  <c r="I189" i="6"/>
  <c r="H189" i="6"/>
  <c r="G189" i="6"/>
  <c r="M189" i="6" s="1"/>
  <c r="F189" i="6"/>
  <c r="N189" i="6" s="1"/>
  <c r="E189" i="6"/>
  <c r="I188" i="6"/>
  <c r="H188" i="6"/>
  <c r="G188" i="6"/>
  <c r="M188" i="6" s="1"/>
  <c r="F188" i="6"/>
  <c r="N188" i="6" s="1"/>
  <c r="E188" i="6"/>
  <c r="I187" i="6"/>
  <c r="H187" i="6"/>
  <c r="G187" i="6"/>
  <c r="M187" i="6" s="1"/>
  <c r="F187" i="6"/>
  <c r="N187" i="6" s="1"/>
  <c r="E187" i="6"/>
  <c r="I186" i="6"/>
  <c r="H186" i="6"/>
  <c r="G186" i="6"/>
  <c r="M186" i="6" s="1"/>
  <c r="F186" i="6"/>
  <c r="N186" i="6" s="1"/>
  <c r="E186" i="6"/>
  <c r="I185" i="6"/>
  <c r="H185" i="6"/>
  <c r="G185" i="6"/>
  <c r="M185" i="6" s="1"/>
  <c r="F185" i="6"/>
  <c r="N185" i="6" s="1"/>
  <c r="E185" i="6"/>
  <c r="I184" i="6"/>
  <c r="H184" i="6"/>
  <c r="G184" i="6"/>
  <c r="M184" i="6" s="1"/>
  <c r="F184" i="6"/>
  <c r="N184" i="6" s="1"/>
  <c r="E184" i="6"/>
  <c r="I183" i="6"/>
  <c r="H183" i="6"/>
  <c r="G183" i="6"/>
  <c r="M183" i="6" s="1"/>
  <c r="F183" i="6"/>
  <c r="N183" i="6" s="1"/>
  <c r="E183" i="6"/>
  <c r="I182" i="6"/>
  <c r="H182" i="6"/>
  <c r="G182" i="6"/>
  <c r="M182" i="6" s="1"/>
  <c r="F182" i="6"/>
  <c r="N182" i="6" s="1"/>
  <c r="E182" i="6"/>
  <c r="I181" i="6"/>
  <c r="H181" i="6"/>
  <c r="G181" i="6"/>
  <c r="M181" i="6" s="1"/>
  <c r="F181" i="6"/>
  <c r="N181" i="6" s="1"/>
  <c r="E181" i="6"/>
  <c r="I180" i="6"/>
  <c r="H180" i="6"/>
  <c r="G180" i="6"/>
  <c r="M180" i="6" s="1"/>
  <c r="F180" i="6"/>
  <c r="N180" i="6" s="1"/>
  <c r="E180" i="6"/>
  <c r="I179" i="6"/>
  <c r="H179" i="6"/>
  <c r="G179" i="6"/>
  <c r="M179" i="6" s="1"/>
  <c r="F179" i="6"/>
  <c r="N179" i="6" s="1"/>
  <c r="E179" i="6"/>
  <c r="I178" i="6"/>
  <c r="H178" i="6"/>
  <c r="G178" i="6"/>
  <c r="M178" i="6" s="1"/>
  <c r="F178" i="6"/>
  <c r="N178" i="6" s="1"/>
  <c r="E178" i="6"/>
  <c r="I177" i="6"/>
  <c r="H177" i="6"/>
  <c r="G177" i="6"/>
  <c r="M177" i="6" s="1"/>
  <c r="F177" i="6"/>
  <c r="N177" i="6" s="1"/>
  <c r="E177" i="6"/>
  <c r="I176" i="6"/>
  <c r="H176" i="6"/>
  <c r="G176" i="6"/>
  <c r="M176" i="6" s="1"/>
  <c r="F176" i="6"/>
  <c r="N176" i="6" s="1"/>
  <c r="E176" i="6"/>
  <c r="I175" i="6"/>
  <c r="H175" i="6"/>
  <c r="G175" i="6"/>
  <c r="M175" i="6" s="1"/>
  <c r="F175" i="6"/>
  <c r="N175" i="6" s="1"/>
  <c r="E175" i="6"/>
  <c r="I174" i="6"/>
  <c r="H174" i="6"/>
  <c r="G174" i="6"/>
  <c r="M174" i="6" s="1"/>
  <c r="F174" i="6"/>
  <c r="N174" i="6" s="1"/>
  <c r="E174" i="6"/>
  <c r="I173" i="6"/>
  <c r="H173" i="6"/>
  <c r="G173" i="6"/>
  <c r="M173" i="6" s="1"/>
  <c r="F173" i="6"/>
  <c r="N173" i="6" s="1"/>
  <c r="E173" i="6"/>
  <c r="I172" i="6"/>
  <c r="H172" i="6"/>
  <c r="G172" i="6"/>
  <c r="M172" i="6" s="1"/>
  <c r="F172" i="6"/>
  <c r="N172" i="6" s="1"/>
  <c r="E172" i="6"/>
  <c r="I171" i="6"/>
  <c r="H171" i="6"/>
  <c r="G171" i="6"/>
  <c r="M171" i="6" s="1"/>
  <c r="F171" i="6"/>
  <c r="N171" i="6" s="1"/>
  <c r="E171" i="6"/>
  <c r="I170" i="6"/>
  <c r="H170" i="6"/>
  <c r="G170" i="6"/>
  <c r="M170" i="6" s="1"/>
  <c r="F170" i="6"/>
  <c r="N170" i="6" s="1"/>
  <c r="E170" i="6"/>
  <c r="I169" i="6"/>
  <c r="H169" i="6"/>
  <c r="G169" i="6"/>
  <c r="M169" i="6" s="1"/>
  <c r="F169" i="6"/>
  <c r="N169" i="6" s="1"/>
  <c r="E169" i="6"/>
  <c r="I168" i="6"/>
  <c r="H168" i="6"/>
  <c r="G168" i="6"/>
  <c r="M168" i="6" s="1"/>
  <c r="F168" i="6"/>
  <c r="N168" i="6" s="1"/>
  <c r="E168" i="6"/>
  <c r="I167" i="6"/>
  <c r="H167" i="6"/>
  <c r="G167" i="6"/>
  <c r="M167" i="6" s="1"/>
  <c r="F167" i="6"/>
  <c r="N167" i="6" s="1"/>
  <c r="E167" i="6"/>
  <c r="I166" i="6"/>
  <c r="H166" i="6"/>
  <c r="G166" i="6"/>
  <c r="M166" i="6" s="1"/>
  <c r="F166" i="6"/>
  <c r="N166" i="6" s="1"/>
  <c r="E166" i="6"/>
  <c r="I165" i="6"/>
  <c r="H165" i="6"/>
  <c r="G165" i="6"/>
  <c r="M165" i="6" s="1"/>
  <c r="F165" i="6"/>
  <c r="N165" i="6" s="1"/>
  <c r="E165" i="6"/>
  <c r="I164" i="6"/>
  <c r="H164" i="6"/>
  <c r="G164" i="6"/>
  <c r="M164" i="6" s="1"/>
  <c r="F164" i="6"/>
  <c r="N164" i="6" s="1"/>
  <c r="E164" i="6"/>
  <c r="I163" i="6"/>
  <c r="H163" i="6"/>
  <c r="G163" i="6"/>
  <c r="M163" i="6" s="1"/>
  <c r="F163" i="6"/>
  <c r="N163" i="6" s="1"/>
  <c r="E163" i="6"/>
  <c r="I162" i="6"/>
  <c r="H162" i="6"/>
  <c r="G162" i="6"/>
  <c r="M162" i="6" s="1"/>
  <c r="F162" i="6"/>
  <c r="N162" i="6" s="1"/>
  <c r="E162" i="6"/>
  <c r="I161" i="6"/>
  <c r="H161" i="6"/>
  <c r="G161" i="6"/>
  <c r="M161" i="6" s="1"/>
  <c r="F161" i="6"/>
  <c r="N161" i="6" s="1"/>
  <c r="E161" i="6"/>
  <c r="I160" i="6"/>
  <c r="H160" i="6"/>
  <c r="G160" i="6"/>
  <c r="M160" i="6" s="1"/>
  <c r="F160" i="6"/>
  <c r="N160" i="6" s="1"/>
  <c r="E160" i="6"/>
  <c r="I159" i="6"/>
  <c r="H159" i="6"/>
  <c r="G159" i="6"/>
  <c r="M159" i="6" s="1"/>
  <c r="F159" i="6"/>
  <c r="N159" i="6" s="1"/>
  <c r="E159" i="6"/>
  <c r="I158" i="6"/>
  <c r="H158" i="6"/>
  <c r="G158" i="6"/>
  <c r="M158" i="6" s="1"/>
  <c r="F158" i="6"/>
  <c r="N158" i="6" s="1"/>
  <c r="E158" i="6"/>
  <c r="I157" i="6"/>
  <c r="H157" i="6"/>
  <c r="G157" i="6"/>
  <c r="M157" i="6" s="1"/>
  <c r="F157" i="6"/>
  <c r="N157" i="6" s="1"/>
  <c r="E157" i="6"/>
  <c r="I156" i="6"/>
  <c r="H156" i="6"/>
  <c r="G156" i="6"/>
  <c r="M156" i="6" s="1"/>
  <c r="F156" i="6"/>
  <c r="N156" i="6" s="1"/>
  <c r="E156" i="6"/>
  <c r="I155" i="6"/>
  <c r="H155" i="6"/>
  <c r="G155" i="6"/>
  <c r="M155" i="6" s="1"/>
  <c r="F155" i="6"/>
  <c r="N155" i="6" s="1"/>
  <c r="E155" i="6"/>
  <c r="I154" i="6"/>
  <c r="H154" i="6"/>
  <c r="G154" i="6"/>
  <c r="M154" i="6" s="1"/>
  <c r="F154" i="6"/>
  <c r="N154" i="6" s="1"/>
  <c r="E154" i="6"/>
  <c r="I153" i="6"/>
  <c r="H153" i="6"/>
  <c r="G153" i="6"/>
  <c r="M153" i="6" s="1"/>
  <c r="F153" i="6"/>
  <c r="N153" i="6" s="1"/>
  <c r="E153" i="6"/>
  <c r="I152" i="6"/>
  <c r="H152" i="6"/>
  <c r="G152" i="6"/>
  <c r="M152" i="6" s="1"/>
  <c r="F152" i="6"/>
  <c r="N152" i="6" s="1"/>
  <c r="E152" i="6"/>
  <c r="I151" i="6"/>
  <c r="H151" i="6"/>
  <c r="G151" i="6"/>
  <c r="M151" i="6" s="1"/>
  <c r="F151" i="6"/>
  <c r="N151" i="6" s="1"/>
  <c r="E151" i="6"/>
  <c r="I150" i="6"/>
  <c r="H150" i="6"/>
  <c r="G150" i="6"/>
  <c r="M150" i="6" s="1"/>
  <c r="F150" i="6"/>
  <c r="N150" i="6" s="1"/>
  <c r="E150" i="6"/>
  <c r="I149" i="6"/>
  <c r="H149" i="6"/>
  <c r="G149" i="6"/>
  <c r="M149" i="6" s="1"/>
  <c r="F149" i="6"/>
  <c r="N149" i="6" s="1"/>
  <c r="E149" i="6"/>
  <c r="I148" i="6"/>
  <c r="H148" i="6"/>
  <c r="G148" i="6"/>
  <c r="M148" i="6" s="1"/>
  <c r="F148" i="6"/>
  <c r="N148" i="6" s="1"/>
  <c r="E148" i="6"/>
  <c r="I147" i="6"/>
  <c r="H147" i="6"/>
  <c r="G147" i="6"/>
  <c r="M147" i="6" s="1"/>
  <c r="F147" i="6"/>
  <c r="N147" i="6" s="1"/>
  <c r="E147" i="6"/>
  <c r="I146" i="6"/>
  <c r="H146" i="6"/>
  <c r="G146" i="6"/>
  <c r="M146" i="6" s="1"/>
  <c r="F146" i="6"/>
  <c r="N146" i="6" s="1"/>
  <c r="E146" i="6"/>
  <c r="I145" i="6"/>
  <c r="H145" i="6"/>
  <c r="G145" i="6"/>
  <c r="M145" i="6" s="1"/>
  <c r="F145" i="6"/>
  <c r="N145" i="6" s="1"/>
  <c r="E145" i="6"/>
  <c r="I144" i="6"/>
  <c r="H144" i="6"/>
  <c r="G144" i="6"/>
  <c r="M144" i="6" s="1"/>
  <c r="F144" i="6"/>
  <c r="N144" i="6" s="1"/>
  <c r="E144" i="6"/>
  <c r="I143" i="6"/>
  <c r="H143" i="6"/>
  <c r="G143" i="6"/>
  <c r="M143" i="6" s="1"/>
  <c r="F143" i="6"/>
  <c r="N143" i="6" s="1"/>
  <c r="E143" i="6"/>
  <c r="I142" i="6"/>
  <c r="H142" i="6"/>
  <c r="G142" i="6"/>
  <c r="M142" i="6" s="1"/>
  <c r="F142" i="6"/>
  <c r="N142" i="6" s="1"/>
  <c r="E142" i="6"/>
  <c r="I141" i="6"/>
  <c r="H141" i="6"/>
  <c r="G141" i="6"/>
  <c r="M141" i="6" s="1"/>
  <c r="F141" i="6"/>
  <c r="N141" i="6" s="1"/>
  <c r="E141" i="6"/>
  <c r="I140" i="6"/>
  <c r="H140" i="6"/>
  <c r="G140" i="6"/>
  <c r="M140" i="6" s="1"/>
  <c r="F140" i="6"/>
  <c r="N140" i="6" s="1"/>
  <c r="E140" i="6"/>
  <c r="I139" i="6"/>
  <c r="H139" i="6"/>
  <c r="G139" i="6"/>
  <c r="M139" i="6" s="1"/>
  <c r="F139" i="6"/>
  <c r="N139" i="6" s="1"/>
  <c r="E139" i="6"/>
  <c r="I138" i="6"/>
  <c r="H138" i="6"/>
  <c r="G138" i="6"/>
  <c r="M138" i="6" s="1"/>
  <c r="F138" i="6"/>
  <c r="N138" i="6" s="1"/>
  <c r="E138" i="6"/>
  <c r="I137" i="6"/>
  <c r="H137" i="6"/>
  <c r="G137" i="6"/>
  <c r="M137" i="6" s="1"/>
  <c r="F137" i="6"/>
  <c r="N137" i="6" s="1"/>
  <c r="E137" i="6"/>
  <c r="I136" i="6"/>
  <c r="H136" i="6"/>
  <c r="G136" i="6"/>
  <c r="M136" i="6" s="1"/>
  <c r="F136" i="6"/>
  <c r="N136" i="6" s="1"/>
  <c r="E136" i="6"/>
  <c r="I135" i="6"/>
  <c r="H135" i="6"/>
  <c r="G135" i="6"/>
  <c r="M135" i="6" s="1"/>
  <c r="F135" i="6"/>
  <c r="N135" i="6" s="1"/>
  <c r="E135" i="6"/>
  <c r="I134" i="6"/>
  <c r="H134" i="6"/>
  <c r="G134" i="6"/>
  <c r="M134" i="6" s="1"/>
  <c r="F134" i="6"/>
  <c r="N134" i="6" s="1"/>
  <c r="E134" i="6"/>
  <c r="I133" i="6"/>
  <c r="H133" i="6"/>
  <c r="G133" i="6"/>
  <c r="M133" i="6" s="1"/>
  <c r="F133" i="6"/>
  <c r="N133" i="6" s="1"/>
  <c r="E133" i="6"/>
  <c r="I132" i="6"/>
  <c r="H132" i="6"/>
  <c r="G132" i="6"/>
  <c r="M132" i="6" s="1"/>
  <c r="F132" i="6"/>
  <c r="N132" i="6" s="1"/>
  <c r="E132" i="6"/>
  <c r="I131" i="6"/>
  <c r="H131" i="6"/>
  <c r="G131" i="6"/>
  <c r="M131" i="6" s="1"/>
  <c r="F131" i="6"/>
  <c r="N131" i="6" s="1"/>
  <c r="E131" i="6"/>
  <c r="I130" i="6"/>
  <c r="H130" i="6"/>
  <c r="G130" i="6"/>
  <c r="M130" i="6" s="1"/>
  <c r="F130" i="6"/>
  <c r="N130" i="6" s="1"/>
  <c r="E130" i="6"/>
  <c r="I129" i="6"/>
  <c r="H129" i="6"/>
  <c r="G129" i="6"/>
  <c r="M129" i="6" s="1"/>
  <c r="F129" i="6"/>
  <c r="N129" i="6" s="1"/>
  <c r="E129" i="6"/>
  <c r="I128" i="6"/>
  <c r="H128" i="6"/>
  <c r="G128" i="6"/>
  <c r="M128" i="6" s="1"/>
  <c r="F128" i="6"/>
  <c r="N128" i="6" s="1"/>
  <c r="E128" i="6"/>
  <c r="I127" i="6"/>
  <c r="H127" i="6"/>
  <c r="G127" i="6"/>
  <c r="M127" i="6" s="1"/>
  <c r="F127" i="6"/>
  <c r="N127" i="6" s="1"/>
  <c r="E127" i="6"/>
  <c r="I126" i="6"/>
  <c r="H126" i="6"/>
  <c r="G126" i="6"/>
  <c r="M126" i="6" s="1"/>
  <c r="F126" i="6"/>
  <c r="N126" i="6" s="1"/>
  <c r="E126" i="6"/>
  <c r="I125" i="6"/>
  <c r="H125" i="6"/>
  <c r="G125" i="6"/>
  <c r="M125" i="6" s="1"/>
  <c r="F125" i="6"/>
  <c r="N125" i="6" s="1"/>
  <c r="E125" i="6"/>
  <c r="I124" i="6"/>
  <c r="H124" i="6"/>
  <c r="G124" i="6"/>
  <c r="M124" i="6" s="1"/>
  <c r="F124" i="6"/>
  <c r="N124" i="6" s="1"/>
  <c r="E124" i="6"/>
  <c r="I123" i="6"/>
  <c r="H123" i="6"/>
  <c r="G123" i="6"/>
  <c r="M123" i="6" s="1"/>
  <c r="F123" i="6"/>
  <c r="N123" i="6" s="1"/>
  <c r="E123" i="6"/>
  <c r="I122" i="6"/>
  <c r="H122" i="6"/>
  <c r="G122" i="6"/>
  <c r="M122" i="6" s="1"/>
  <c r="F122" i="6"/>
  <c r="N122" i="6" s="1"/>
  <c r="E122" i="6"/>
  <c r="I121" i="6"/>
  <c r="H121" i="6"/>
  <c r="G121" i="6"/>
  <c r="M121" i="6" s="1"/>
  <c r="F121" i="6"/>
  <c r="N121" i="6" s="1"/>
  <c r="E121" i="6"/>
  <c r="I120" i="6"/>
  <c r="H120" i="6"/>
  <c r="G120" i="6"/>
  <c r="M120" i="6" s="1"/>
  <c r="F120" i="6"/>
  <c r="N120" i="6" s="1"/>
  <c r="E120" i="6"/>
  <c r="I119" i="6"/>
  <c r="H119" i="6"/>
  <c r="G119" i="6"/>
  <c r="M119" i="6" s="1"/>
  <c r="F119" i="6"/>
  <c r="N119" i="6" s="1"/>
  <c r="E119" i="6"/>
  <c r="I118" i="6"/>
  <c r="H118" i="6"/>
  <c r="G118" i="6"/>
  <c r="M118" i="6" s="1"/>
  <c r="F118" i="6"/>
  <c r="N118" i="6" s="1"/>
  <c r="E118" i="6"/>
  <c r="I117" i="6"/>
  <c r="H117" i="6"/>
  <c r="G117" i="6"/>
  <c r="M117" i="6" s="1"/>
  <c r="F117" i="6"/>
  <c r="N117" i="6" s="1"/>
  <c r="E117" i="6"/>
  <c r="I116" i="6"/>
  <c r="H116" i="6"/>
  <c r="G116" i="6"/>
  <c r="M116" i="6" s="1"/>
  <c r="F116" i="6"/>
  <c r="N116" i="6" s="1"/>
  <c r="E116" i="6"/>
  <c r="I115" i="6"/>
  <c r="H115" i="6"/>
  <c r="G115" i="6"/>
  <c r="M115" i="6" s="1"/>
  <c r="F115" i="6"/>
  <c r="N115" i="6" s="1"/>
  <c r="E115" i="6"/>
  <c r="I114" i="6"/>
  <c r="H114" i="6"/>
  <c r="G114" i="6"/>
  <c r="M114" i="6" s="1"/>
  <c r="F114" i="6"/>
  <c r="N114" i="6" s="1"/>
  <c r="E114" i="6"/>
  <c r="I113" i="6"/>
  <c r="H113" i="6"/>
  <c r="G113" i="6"/>
  <c r="M113" i="6" s="1"/>
  <c r="F113" i="6"/>
  <c r="N113" i="6" s="1"/>
  <c r="E113" i="6"/>
  <c r="I112" i="6"/>
  <c r="H112" i="6"/>
  <c r="G112" i="6"/>
  <c r="M112" i="6" s="1"/>
  <c r="F112" i="6"/>
  <c r="N112" i="6" s="1"/>
  <c r="E112" i="6"/>
  <c r="I111" i="6"/>
  <c r="H111" i="6"/>
  <c r="G111" i="6"/>
  <c r="M111" i="6" s="1"/>
  <c r="F111" i="6"/>
  <c r="N111" i="6" s="1"/>
  <c r="E111" i="6"/>
  <c r="I110" i="6"/>
  <c r="H110" i="6"/>
  <c r="G110" i="6"/>
  <c r="M110" i="6" s="1"/>
  <c r="F110" i="6"/>
  <c r="N110" i="6" s="1"/>
  <c r="E110" i="6"/>
  <c r="I109" i="6"/>
  <c r="H109" i="6"/>
  <c r="G109" i="6"/>
  <c r="M109" i="6" s="1"/>
  <c r="F109" i="6"/>
  <c r="N109" i="6" s="1"/>
  <c r="E109" i="6"/>
  <c r="I108" i="6"/>
  <c r="H108" i="6"/>
  <c r="G108" i="6"/>
  <c r="M108" i="6" s="1"/>
  <c r="F108" i="6"/>
  <c r="N108" i="6" s="1"/>
  <c r="E108" i="6"/>
  <c r="I107" i="6"/>
  <c r="H107" i="6"/>
  <c r="G107" i="6"/>
  <c r="M107" i="6" s="1"/>
  <c r="F107" i="6"/>
  <c r="N107" i="6" s="1"/>
  <c r="E107" i="6"/>
  <c r="I106" i="6"/>
  <c r="H106" i="6"/>
  <c r="G106" i="6"/>
  <c r="M106" i="6" s="1"/>
  <c r="F106" i="6"/>
  <c r="N106" i="6" s="1"/>
  <c r="E106" i="6"/>
  <c r="I105" i="6"/>
  <c r="H105" i="6"/>
  <c r="G105" i="6"/>
  <c r="M105" i="6" s="1"/>
  <c r="F105" i="6"/>
  <c r="N105" i="6" s="1"/>
  <c r="E105" i="6"/>
  <c r="I104" i="6"/>
  <c r="H104" i="6"/>
  <c r="G104" i="6"/>
  <c r="M104" i="6" s="1"/>
  <c r="F104" i="6"/>
  <c r="N104" i="6" s="1"/>
  <c r="E104" i="6"/>
  <c r="I103" i="6"/>
  <c r="H103" i="6"/>
  <c r="G103" i="6"/>
  <c r="M103" i="6" s="1"/>
  <c r="F103" i="6"/>
  <c r="N103" i="6" s="1"/>
  <c r="E103" i="6"/>
  <c r="I102" i="6"/>
  <c r="H102" i="6"/>
  <c r="G102" i="6"/>
  <c r="M102" i="6" s="1"/>
  <c r="F102" i="6"/>
  <c r="N102" i="6" s="1"/>
  <c r="E102" i="6"/>
  <c r="I101" i="6"/>
  <c r="H101" i="6"/>
  <c r="G101" i="6"/>
  <c r="M101" i="6" s="1"/>
  <c r="F101" i="6"/>
  <c r="N101" i="6" s="1"/>
  <c r="E101" i="6"/>
  <c r="I100" i="6"/>
  <c r="H100" i="6"/>
  <c r="G100" i="6"/>
  <c r="M100" i="6" s="1"/>
  <c r="F100" i="6"/>
  <c r="N100" i="6" s="1"/>
  <c r="E100" i="6"/>
  <c r="I99" i="6"/>
  <c r="H99" i="6"/>
  <c r="G99" i="6"/>
  <c r="M99" i="6" s="1"/>
  <c r="F99" i="6"/>
  <c r="N99" i="6" s="1"/>
  <c r="E99" i="6"/>
  <c r="I98" i="6"/>
  <c r="H98" i="6"/>
  <c r="G98" i="6"/>
  <c r="M98" i="6" s="1"/>
  <c r="F98" i="6"/>
  <c r="N98" i="6" s="1"/>
  <c r="E98" i="6"/>
  <c r="I97" i="6"/>
  <c r="H97" i="6"/>
  <c r="G97" i="6"/>
  <c r="M97" i="6" s="1"/>
  <c r="F97" i="6"/>
  <c r="N97" i="6" s="1"/>
  <c r="E97" i="6"/>
  <c r="I96" i="6"/>
  <c r="H96" i="6"/>
  <c r="G96" i="6"/>
  <c r="M96" i="6" s="1"/>
  <c r="F96" i="6"/>
  <c r="N96" i="6" s="1"/>
  <c r="E96" i="6"/>
  <c r="I95" i="6"/>
  <c r="H95" i="6"/>
  <c r="G95" i="6"/>
  <c r="M95" i="6" s="1"/>
  <c r="F95" i="6"/>
  <c r="N95" i="6" s="1"/>
  <c r="E95" i="6"/>
  <c r="I94" i="6"/>
  <c r="H94" i="6"/>
  <c r="G94" i="6"/>
  <c r="M94" i="6" s="1"/>
  <c r="F94" i="6"/>
  <c r="N94" i="6" s="1"/>
  <c r="E94" i="6"/>
  <c r="I93" i="6"/>
  <c r="H93" i="6"/>
  <c r="G93" i="6"/>
  <c r="M93" i="6" s="1"/>
  <c r="F93" i="6"/>
  <c r="N93" i="6" s="1"/>
  <c r="E93" i="6"/>
  <c r="I92" i="6"/>
  <c r="H92" i="6"/>
  <c r="G92" i="6"/>
  <c r="M92" i="6" s="1"/>
  <c r="F92" i="6"/>
  <c r="N92" i="6" s="1"/>
  <c r="E92" i="6"/>
  <c r="I91" i="6"/>
  <c r="H91" i="6"/>
  <c r="G91" i="6"/>
  <c r="M91" i="6" s="1"/>
  <c r="F91" i="6"/>
  <c r="N91" i="6" s="1"/>
  <c r="E91" i="6"/>
  <c r="I90" i="6"/>
  <c r="H90" i="6"/>
  <c r="G90" i="6"/>
  <c r="M90" i="6" s="1"/>
  <c r="F90" i="6"/>
  <c r="N90" i="6" s="1"/>
  <c r="E90" i="6"/>
  <c r="I89" i="6"/>
  <c r="H89" i="6"/>
  <c r="G89" i="6"/>
  <c r="M89" i="6" s="1"/>
  <c r="F89" i="6"/>
  <c r="N89" i="6" s="1"/>
  <c r="E89" i="6"/>
  <c r="I88" i="6"/>
  <c r="H88" i="6"/>
  <c r="G88" i="6"/>
  <c r="M88" i="6" s="1"/>
  <c r="F88" i="6"/>
  <c r="N88" i="6" s="1"/>
  <c r="E88" i="6"/>
  <c r="I87" i="6"/>
  <c r="H87" i="6"/>
  <c r="G87" i="6"/>
  <c r="M87" i="6" s="1"/>
  <c r="F87" i="6"/>
  <c r="N87" i="6" s="1"/>
  <c r="E87" i="6"/>
  <c r="I86" i="6"/>
  <c r="H86" i="6"/>
  <c r="G86" i="6"/>
  <c r="M86" i="6" s="1"/>
  <c r="F86" i="6"/>
  <c r="N86" i="6" s="1"/>
  <c r="E86" i="6"/>
  <c r="I85" i="6"/>
  <c r="H85" i="6"/>
  <c r="G85" i="6"/>
  <c r="M85" i="6" s="1"/>
  <c r="F85" i="6"/>
  <c r="N85" i="6" s="1"/>
  <c r="E85" i="6"/>
  <c r="I84" i="6"/>
  <c r="H84" i="6"/>
  <c r="G84" i="6"/>
  <c r="M84" i="6" s="1"/>
  <c r="F84" i="6"/>
  <c r="N84" i="6" s="1"/>
  <c r="E84" i="6"/>
  <c r="I83" i="6"/>
  <c r="H83" i="6"/>
  <c r="G83" i="6"/>
  <c r="M83" i="6" s="1"/>
  <c r="F83" i="6"/>
  <c r="N83" i="6" s="1"/>
  <c r="E83" i="6"/>
  <c r="I82" i="6"/>
  <c r="H82" i="6"/>
  <c r="G82" i="6"/>
  <c r="M82" i="6" s="1"/>
  <c r="F82" i="6"/>
  <c r="N82" i="6" s="1"/>
  <c r="E82" i="6"/>
  <c r="I81" i="6"/>
  <c r="H81" i="6"/>
  <c r="G81" i="6"/>
  <c r="M81" i="6" s="1"/>
  <c r="F81" i="6"/>
  <c r="N81" i="6" s="1"/>
  <c r="E81" i="6"/>
  <c r="I80" i="6"/>
  <c r="H80" i="6"/>
  <c r="G80" i="6"/>
  <c r="M80" i="6" s="1"/>
  <c r="F80" i="6"/>
  <c r="N80" i="6" s="1"/>
  <c r="E80" i="6"/>
  <c r="I79" i="6"/>
  <c r="H79" i="6"/>
  <c r="G79" i="6"/>
  <c r="M79" i="6" s="1"/>
  <c r="F79" i="6"/>
  <c r="N79" i="6" s="1"/>
  <c r="E79" i="6"/>
  <c r="I78" i="6"/>
  <c r="H78" i="6"/>
  <c r="G78" i="6"/>
  <c r="M78" i="6" s="1"/>
  <c r="F78" i="6"/>
  <c r="N78" i="6" s="1"/>
  <c r="E78" i="6"/>
  <c r="I77" i="6"/>
  <c r="H77" i="6"/>
  <c r="G77" i="6"/>
  <c r="M77" i="6" s="1"/>
  <c r="F77" i="6"/>
  <c r="N77" i="6" s="1"/>
  <c r="E77" i="6"/>
  <c r="I76" i="6"/>
  <c r="H76" i="6"/>
  <c r="G76" i="6"/>
  <c r="M76" i="6" s="1"/>
  <c r="F76" i="6"/>
  <c r="N76" i="6" s="1"/>
  <c r="E76" i="6"/>
  <c r="I75" i="6"/>
  <c r="H75" i="6"/>
  <c r="G75" i="6"/>
  <c r="M75" i="6" s="1"/>
  <c r="F75" i="6"/>
  <c r="N75" i="6" s="1"/>
  <c r="E75" i="6"/>
  <c r="I74" i="6"/>
  <c r="H74" i="6"/>
  <c r="G74" i="6"/>
  <c r="M74" i="6" s="1"/>
  <c r="F74" i="6"/>
  <c r="N74" i="6" s="1"/>
  <c r="E74" i="6"/>
  <c r="I73" i="6"/>
  <c r="H73" i="6"/>
  <c r="G73" i="6"/>
  <c r="M73" i="6" s="1"/>
  <c r="F73" i="6"/>
  <c r="N73" i="6" s="1"/>
  <c r="E73" i="6"/>
  <c r="I72" i="6"/>
  <c r="H72" i="6"/>
  <c r="G72" i="6"/>
  <c r="M72" i="6" s="1"/>
  <c r="F72" i="6"/>
  <c r="N72" i="6" s="1"/>
  <c r="E72" i="6"/>
  <c r="I71" i="6"/>
  <c r="H71" i="6"/>
  <c r="G71" i="6"/>
  <c r="M71" i="6" s="1"/>
  <c r="F71" i="6"/>
  <c r="N71" i="6" s="1"/>
  <c r="E71" i="6"/>
  <c r="I70" i="6"/>
  <c r="H70" i="6"/>
  <c r="G70" i="6"/>
  <c r="M70" i="6" s="1"/>
  <c r="F70" i="6"/>
  <c r="N70" i="6" s="1"/>
  <c r="E70" i="6"/>
  <c r="I69" i="6"/>
  <c r="H69" i="6"/>
  <c r="G69" i="6"/>
  <c r="M69" i="6" s="1"/>
  <c r="F69" i="6"/>
  <c r="N69" i="6" s="1"/>
  <c r="E69" i="6"/>
  <c r="I68" i="6"/>
  <c r="H68" i="6"/>
  <c r="G68" i="6"/>
  <c r="M68" i="6" s="1"/>
  <c r="F68" i="6"/>
  <c r="N68" i="6" s="1"/>
  <c r="E68" i="6"/>
  <c r="I67" i="6"/>
  <c r="H67" i="6"/>
  <c r="G67" i="6"/>
  <c r="M67" i="6" s="1"/>
  <c r="F67" i="6"/>
  <c r="N67" i="6" s="1"/>
  <c r="E67" i="6"/>
  <c r="I66" i="6"/>
  <c r="H66" i="6"/>
  <c r="G66" i="6"/>
  <c r="M66" i="6" s="1"/>
  <c r="F66" i="6"/>
  <c r="N66" i="6" s="1"/>
  <c r="E66" i="6"/>
  <c r="I65" i="6"/>
  <c r="H65" i="6"/>
  <c r="G65" i="6"/>
  <c r="M65" i="6" s="1"/>
  <c r="F65" i="6"/>
  <c r="N65" i="6" s="1"/>
  <c r="E65" i="6"/>
  <c r="I64" i="6"/>
  <c r="H64" i="6"/>
  <c r="G64" i="6"/>
  <c r="M64" i="6" s="1"/>
  <c r="F64" i="6"/>
  <c r="N64" i="6" s="1"/>
  <c r="E64" i="6"/>
  <c r="I63" i="6"/>
  <c r="H63" i="6"/>
  <c r="G63" i="6"/>
  <c r="M63" i="6" s="1"/>
  <c r="F63" i="6"/>
  <c r="N63" i="6" s="1"/>
  <c r="E63" i="6"/>
  <c r="I62" i="6"/>
  <c r="H62" i="6"/>
  <c r="G62" i="6"/>
  <c r="M62" i="6" s="1"/>
  <c r="F62" i="6"/>
  <c r="N62" i="6" s="1"/>
  <c r="E62" i="6"/>
  <c r="I61" i="6"/>
  <c r="H61" i="6"/>
  <c r="G61" i="6"/>
  <c r="M61" i="6" s="1"/>
  <c r="F61" i="6"/>
  <c r="N61" i="6" s="1"/>
  <c r="E61" i="6"/>
  <c r="I60" i="6"/>
  <c r="H60" i="6"/>
  <c r="G60" i="6"/>
  <c r="M60" i="6" s="1"/>
  <c r="F60" i="6"/>
  <c r="N60" i="6" s="1"/>
  <c r="E60" i="6"/>
  <c r="I59" i="6"/>
  <c r="H59" i="6"/>
  <c r="G59" i="6"/>
  <c r="M59" i="6" s="1"/>
  <c r="F59" i="6"/>
  <c r="N59" i="6" s="1"/>
  <c r="E59" i="6"/>
  <c r="I58" i="6"/>
  <c r="H58" i="6"/>
  <c r="G58" i="6"/>
  <c r="M58" i="6" s="1"/>
  <c r="F58" i="6"/>
  <c r="N58" i="6" s="1"/>
  <c r="E58" i="6"/>
  <c r="I57" i="6"/>
  <c r="H57" i="6"/>
  <c r="G57" i="6"/>
  <c r="M57" i="6" s="1"/>
  <c r="F57" i="6"/>
  <c r="N57" i="6" s="1"/>
  <c r="E57" i="6"/>
  <c r="I56" i="6"/>
  <c r="H56" i="6"/>
  <c r="G56" i="6"/>
  <c r="M56" i="6" s="1"/>
  <c r="F56" i="6"/>
  <c r="N56" i="6" s="1"/>
  <c r="E56" i="6"/>
  <c r="I55" i="6"/>
  <c r="H55" i="6"/>
  <c r="G55" i="6"/>
  <c r="M55" i="6" s="1"/>
  <c r="F55" i="6"/>
  <c r="N55" i="6" s="1"/>
  <c r="E55" i="6"/>
  <c r="I54" i="6"/>
  <c r="H54" i="6"/>
  <c r="G54" i="6"/>
  <c r="M54" i="6" s="1"/>
  <c r="F54" i="6"/>
  <c r="N54" i="6" s="1"/>
  <c r="E54" i="6"/>
  <c r="I53" i="6"/>
  <c r="H53" i="6"/>
  <c r="G53" i="6"/>
  <c r="M53" i="6" s="1"/>
  <c r="F53" i="6"/>
  <c r="N53" i="6" s="1"/>
  <c r="E53" i="6"/>
  <c r="I52" i="6"/>
  <c r="H52" i="6"/>
  <c r="G52" i="6"/>
  <c r="M52" i="6" s="1"/>
  <c r="F52" i="6"/>
  <c r="N52" i="6" s="1"/>
  <c r="E52" i="6"/>
  <c r="I51" i="6"/>
  <c r="H51" i="6"/>
  <c r="G51" i="6"/>
  <c r="M51" i="6" s="1"/>
  <c r="F51" i="6"/>
  <c r="N51" i="6" s="1"/>
  <c r="E51" i="6"/>
  <c r="I50" i="6"/>
  <c r="H50" i="6"/>
  <c r="G50" i="6"/>
  <c r="M50" i="6" s="1"/>
  <c r="F50" i="6"/>
  <c r="N50" i="6" s="1"/>
  <c r="E50" i="6"/>
  <c r="I49" i="6"/>
  <c r="H49" i="6"/>
  <c r="G49" i="6"/>
  <c r="M49" i="6" s="1"/>
  <c r="F49" i="6"/>
  <c r="N49" i="6" s="1"/>
  <c r="E49" i="6"/>
  <c r="I48" i="6"/>
  <c r="H48" i="6"/>
  <c r="G48" i="6"/>
  <c r="M48" i="6" s="1"/>
  <c r="F48" i="6"/>
  <c r="N48" i="6" s="1"/>
  <c r="E48" i="6"/>
  <c r="I47" i="6"/>
  <c r="H47" i="6"/>
  <c r="G47" i="6"/>
  <c r="M47" i="6" s="1"/>
  <c r="F47" i="6"/>
  <c r="N47" i="6" s="1"/>
  <c r="E47" i="6"/>
  <c r="I46" i="6"/>
  <c r="H46" i="6"/>
  <c r="G46" i="6"/>
  <c r="M46" i="6" s="1"/>
  <c r="F46" i="6"/>
  <c r="N46" i="6" s="1"/>
  <c r="E46" i="6"/>
  <c r="I45" i="6"/>
  <c r="H45" i="6"/>
  <c r="G45" i="6"/>
  <c r="M45" i="6" s="1"/>
  <c r="F45" i="6"/>
  <c r="N45" i="6" s="1"/>
  <c r="E45" i="6"/>
  <c r="I44" i="6"/>
  <c r="H44" i="6"/>
  <c r="G44" i="6"/>
  <c r="M44" i="6" s="1"/>
  <c r="F44" i="6"/>
  <c r="N44" i="6" s="1"/>
  <c r="E44" i="6"/>
  <c r="I43" i="6"/>
  <c r="H43" i="6"/>
  <c r="G43" i="6"/>
  <c r="M43" i="6" s="1"/>
  <c r="F43" i="6"/>
  <c r="N43" i="6" s="1"/>
  <c r="E43" i="6"/>
  <c r="I42" i="6"/>
  <c r="H42" i="6"/>
  <c r="G42" i="6"/>
  <c r="M42" i="6" s="1"/>
  <c r="F42" i="6"/>
  <c r="N42" i="6" s="1"/>
  <c r="E42" i="6"/>
  <c r="I41" i="6"/>
  <c r="H41" i="6"/>
  <c r="G41" i="6"/>
  <c r="M41" i="6" s="1"/>
  <c r="F41" i="6"/>
  <c r="N41" i="6" s="1"/>
  <c r="E41" i="6"/>
  <c r="I40" i="6"/>
  <c r="H40" i="6"/>
  <c r="G40" i="6"/>
  <c r="M40" i="6" s="1"/>
  <c r="F40" i="6"/>
  <c r="N40" i="6" s="1"/>
  <c r="E40" i="6"/>
  <c r="I39" i="6"/>
  <c r="H39" i="6"/>
  <c r="G39" i="6"/>
  <c r="M39" i="6" s="1"/>
  <c r="F39" i="6"/>
  <c r="N39" i="6" s="1"/>
  <c r="E39" i="6"/>
  <c r="I38" i="6"/>
  <c r="H38" i="6"/>
  <c r="G38" i="6"/>
  <c r="M38" i="6" s="1"/>
  <c r="F38" i="6"/>
  <c r="N38" i="6" s="1"/>
  <c r="E38" i="6"/>
  <c r="I37" i="6"/>
  <c r="H37" i="6"/>
  <c r="G37" i="6"/>
  <c r="M37" i="6" s="1"/>
  <c r="F37" i="6"/>
  <c r="N37" i="6" s="1"/>
  <c r="E37" i="6"/>
  <c r="I36" i="6"/>
  <c r="H36" i="6"/>
  <c r="G36" i="6"/>
  <c r="M36" i="6" s="1"/>
  <c r="F36" i="6"/>
  <c r="N36" i="6" s="1"/>
  <c r="E36" i="6"/>
  <c r="I35" i="6"/>
  <c r="H35" i="6"/>
  <c r="G35" i="6"/>
  <c r="M35" i="6" s="1"/>
  <c r="F35" i="6"/>
  <c r="N35" i="6" s="1"/>
  <c r="E35" i="6"/>
  <c r="I34" i="6"/>
  <c r="H34" i="6"/>
  <c r="G34" i="6"/>
  <c r="M34" i="6" s="1"/>
  <c r="F34" i="6"/>
  <c r="N34" i="6" s="1"/>
  <c r="E34" i="6"/>
  <c r="I33" i="6"/>
  <c r="H33" i="6"/>
  <c r="G33" i="6"/>
  <c r="M33" i="6" s="1"/>
  <c r="F33" i="6"/>
  <c r="N33" i="6" s="1"/>
  <c r="E33" i="6"/>
  <c r="I32" i="6"/>
  <c r="H32" i="6"/>
  <c r="G32" i="6"/>
  <c r="M32" i="6" s="1"/>
  <c r="F32" i="6"/>
  <c r="N32" i="6" s="1"/>
  <c r="E32" i="6"/>
  <c r="I31" i="6"/>
  <c r="H31" i="6"/>
  <c r="G31" i="6"/>
  <c r="M31" i="6" s="1"/>
  <c r="F31" i="6"/>
  <c r="N31" i="6" s="1"/>
  <c r="E31" i="6"/>
  <c r="I30" i="6"/>
  <c r="H30" i="6"/>
  <c r="G30" i="6"/>
  <c r="M30" i="6" s="1"/>
  <c r="F30" i="6"/>
  <c r="N30" i="6" s="1"/>
  <c r="E30" i="6"/>
  <c r="I29" i="6"/>
  <c r="H29" i="6"/>
  <c r="G29" i="6"/>
  <c r="M29" i="6" s="1"/>
  <c r="F29" i="6"/>
  <c r="N29" i="6" s="1"/>
  <c r="E29" i="6"/>
  <c r="I28" i="6"/>
  <c r="H28" i="6"/>
  <c r="G28" i="6"/>
  <c r="M28" i="6" s="1"/>
  <c r="F28" i="6"/>
  <c r="N28" i="6" s="1"/>
  <c r="E28" i="6"/>
  <c r="I27" i="6"/>
  <c r="H27" i="6"/>
  <c r="G27" i="6"/>
  <c r="M27" i="6" s="1"/>
  <c r="F27" i="6"/>
  <c r="N27" i="6" s="1"/>
  <c r="E27" i="6"/>
  <c r="I26" i="6"/>
  <c r="H26" i="6"/>
  <c r="G26" i="6"/>
  <c r="M26" i="6" s="1"/>
  <c r="F26" i="6"/>
  <c r="N26" i="6" s="1"/>
  <c r="E26" i="6"/>
  <c r="I25" i="6"/>
  <c r="H25" i="6"/>
  <c r="G25" i="6"/>
  <c r="M25" i="6" s="1"/>
  <c r="F25" i="6"/>
  <c r="N25" i="6" s="1"/>
  <c r="E25" i="6"/>
  <c r="I24" i="6"/>
  <c r="H24" i="6"/>
  <c r="G24" i="6"/>
  <c r="M24" i="6" s="1"/>
  <c r="F24" i="6"/>
  <c r="N24" i="6" s="1"/>
  <c r="E24" i="6"/>
  <c r="I23" i="6"/>
  <c r="H23" i="6"/>
  <c r="G23" i="6"/>
  <c r="M23" i="6" s="1"/>
  <c r="F23" i="6"/>
  <c r="N23" i="6" s="1"/>
  <c r="E23" i="6"/>
  <c r="I22" i="6"/>
  <c r="H22" i="6"/>
  <c r="G22" i="6"/>
  <c r="M22" i="6" s="1"/>
  <c r="F22" i="6"/>
  <c r="N22" i="6" s="1"/>
  <c r="E22" i="6"/>
  <c r="I21" i="6"/>
  <c r="H21" i="6"/>
  <c r="G21" i="6"/>
  <c r="M21" i="6" s="1"/>
  <c r="F21" i="6"/>
  <c r="N21" i="6" s="1"/>
  <c r="E21" i="6"/>
  <c r="I20" i="6"/>
  <c r="H20" i="6"/>
  <c r="G20" i="6"/>
  <c r="M20" i="6" s="1"/>
  <c r="F20" i="6"/>
  <c r="N20" i="6" s="1"/>
  <c r="E20" i="6"/>
  <c r="I19" i="6"/>
  <c r="H19" i="6"/>
  <c r="G19" i="6"/>
  <c r="M19" i="6" s="1"/>
  <c r="F19" i="6"/>
  <c r="N19" i="6" s="1"/>
  <c r="E19" i="6"/>
  <c r="I18" i="6"/>
  <c r="H18" i="6"/>
  <c r="G18" i="6"/>
  <c r="M18" i="6" s="1"/>
  <c r="F18" i="6"/>
  <c r="N18" i="6" s="1"/>
  <c r="E18" i="6"/>
  <c r="I17" i="6"/>
  <c r="H17" i="6"/>
  <c r="G17" i="6"/>
  <c r="M17" i="6" s="1"/>
  <c r="F17" i="6"/>
  <c r="N17" i="6" s="1"/>
  <c r="E17" i="6"/>
  <c r="I16" i="6"/>
  <c r="H16" i="6"/>
  <c r="G16" i="6"/>
  <c r="M16" i="6" s="1"/>
  <c r="F16" i="6"/>
  <c r="N16" i="6" s="1"/>
  <c r="E16" i="6"/>
  <c r="I15" i="6"/>
  <c r="H15" i="6"/>
  <c r="G15" i="6"/>
  <c r="M15" i="6" s="1"/>
  <c r="F15" i="6"/>
  <c r="N15" i="6" s="1"/>
  <c r="E15" i="6"/>
  <c r="I14" i="6"/>
  <c r="H14" i="6"/>
  <c r="G14" i="6"/>
  <c r="M14" i="6" s="1"/>
  <c r="F14" i="6"/>
  <c r="N14" i="6" s="1"/>
  <c r="E14" i="6"/>
  <c r="I13" i="6"/>
  <c r="H13" i="6"/>
  <c r="G13" i="6"/>
  <c r="M13" i="6" s="1"/>
  <c r="F13" i="6"/>
  <c r="N13" i="6" s="1"/>
  <c r="E13" i="6"/>
  <c r="I12" i="6"/>
  <c r="H12" i="6"/>
  <c r="G12" i="6"/>
  <c r="M12" i="6" s="1"/>
  <c r="F12" i="6"/>
  <c r="N12" i="6" s="1"/>
  <c r="E12" i="6"/>
  <c r="I11" i="6"/>
  <c r="H11" i="6"/>
  <c r="G11" i="6"/>
  <c r="M11" i="6" s="1"/>
  <c r="F11" i="6"/>
  <c r="N11" i="6" s="1"/>
  <c r="E11" i="6"/>
  <c r="I10" i="6"/>
  <c r="H10" i="6"/>
  <c r="G10" i="6"/>
  <c r="M10" i="6" s="1"/>
  <c r="F10" i="6"/>
  <c r="N10" i="6" s="1"/>
  <c r="E10" i="6"/>
  <c r="I9" i="6"/>
  <c r="H9" i="6"/>
  <c r="G9" i="6"/>
  <c r="M9" i="6" s="1"/>
  <c r="F9" i="6"/>
  <c r="N9" i="6" s="1"/>
  <c r="E9" i="6"/>
  <c r="I8" i="6"/>
  <c r="H8" i="6"/>
  <c r="G8" i="6"/>
  <c r="M8" i="6" s="1"/>
  <c r="F8" i="6"/>
  <c r="N8" i="6" s="1"/>
  <c r="E8" i="6"/>
  <c r="I7" i="6"/>
  <c r="H7" i="6"/>
  <c r="G7" i="6"/>
  <c r="M7" i="6" s="1"/>
  <c r="F7" i="6"/>
  <c r="N7" i="6" s="1"/>
  <c r="E7" i="6"/>
  <c r="I6" i="6"/>
  <c r="H6" i="6"/>
  <c r="G6" i="6"/>
  <c r="M6" i="6" s="1"/>
  <c r="F6" i="6"/>
  <c r="N6" i="6" s="1"/>
  <c r="E6" i="6"/>
  <c r="I5" i="6"/>
  <c r="H5" i="6"/>
  <c r="G5" i="6"/>
  <c r="M5" i="6" s="1"/>
  <c r="F5" i="6"/>
  <c r="N5" i="6" s="1"/>
  <c r="E5" i="6"/>
  <c r="I4" i="6"/>
  <c r="H4" i="6"/>
  <c r="G4" i="6"/>
  <c r="M4" i="6" s="1"/>
  <c r="F4" i="6"/>
  <c r="N4" i="6" s="1"/>
  <c r="E4" i="6"/>
  <c r="I3" i="6"/>
  <c r="H3" i="6"/>
  <c r="G3" i="6"/>
  <c r="M3" i="6" s="1"/>
  <c r="F3" i="6"/>
  <c r="N3" i="6" s="1"/>
  <c r="E3" i="6"/>
  <c r="I2" i="6"/>
  <c r="H2" i="6"/>
  <c r="G2" i="6"/>
  <c r="M2" i="6" s="1"/>
  <c r="F2" i="6"/>
  <c r="N2" i="6" s="1"/>
  <c r="E2" i="6"/>
  <c r="C8" i="5"/>
  <c r="C7" i="5"/>
  <c r="C6" i="5"/>
  <c r="C12" i="5" s="1"/>
  <c r="C5" i="5"/>
  <c r="C13" i="5" s="1"/>
  <c r="C4" i="5"/>
  <c r="H200" i="4"/>
  <c r="I200" i="4" s="1"/>
  <c r="BU200" i="4"/>
  <c r="AL200" i="3" s="1"/>
  <c r="BS200" i="4"/>
  <c r="BV200" i="4" s="1"/>
  <c r="AM200" i="3" s="1"/>
  <c r="H199" i="4"/>
  <c r="I199" i="4" s="1"/>
  <c r="BU199" i="4"/>
  <c r="AL199" i="3" s="1"/>
  <c r="BS199" i="4"/>
  <c r="BV199" i="4" s="1"/>
  <c r="AM199" i="3" s="1"/>
  <c r="H198" i="4"/>
  <c r="I198" i="4" s="1"/>
  <c r="BU198" i="4"/>
  <c r="AL198" i="3" s="1"/>
  <c r="BS198" i="4"/>
  <c r="BV198" i="4" s="1"/>
  <c r="AM198" i="3" s="1"/>
  <c r="H197" i="4"/>
  <c r="I197" i="4" s="1"/>
  <c r="BU197" i="4"/>
  <c r="AL197" i="3" s="1"/>
  <c r="BS197" i="4"/>
  <c r="BV197" i="4" s="1"/>
  <c r="AM197" i="3" s="1"/>
  <c r="H196" i="4"/>
  <c r="I196" i="4" s="1"/>
  <c r="BU196" i="4"/>
  <c r="AL196" i="3" s="1"/>
  <c r="BS196" i="4"/>
  <c r="BV196" i="4" s="1"/>
  <c r="AM196" i="3" s="1"/>
  <c r="H195" i="4"/>
  <c r="I195" i="4" s="1"/>
  <c r="BU195" i="4"/>
  <c r="AL195" i="3" s="1"/>
  <c r="BS195" i="4"/>
  <c r="BV195" i="4" s="1"/>
  <c r="AM195" i="3" s="1"/>
  <c r="H194" i="4"/>
  <c r="I194" i="4" s="1"/>
  <c r="BU194" i="4"/>
  <c r="AL194" i="3" s="1"/>
  <c r="BS194" i="4"/>
  <c r="BV194" i="4" s="1"/>
  <c r="AM194" i="3" s="1"/>
  <c r="H193" i="4"/>
  <c r="I193" i="4" s="1"/>
  <c r="BU193" i="4"/>
  <c r="AL193" i="3" s="1"/>
  <c r="BS193" i="4"/>
  <c r="BV193" i="4" s="1"/>
  <c r="AM193" i="3" s="1"/>
  <c r="H192" i="4"/>
  <c r="I192" i="4" s="1"/>
  <c r="BU192" i="4"/>
  <c r="AL192" i="3" s="1"/>
  <c r="BS192" i="4"/>
  <c r="BV192" i="4" s="1"/>
  <c r="AM192" i="3" s="1"/>
  <c r="H191" i="4"/>
  <c r="I191" i="4" s="1"/>
  <c r="BU191" i="4"/>
  <c r="AL191" i="3" s="1"/>
  <c r="BS191" i="4"/>
  <c r="BV191" i="4" s="1"/>
  <c r="AM191" i="3" s="1"/>
  <c r="H190" i="4"/>
  <c r="I190" i="4" s="1"/>
  <c r="BU190" i="4"/>
  <c r="AL190" i="3" s="1"/>
  <c r="BS190" i="4"/>
  <c r="BV190" i="4" s="1"/>
  <c r="AM190" i="3" s="1"/>
  <c r="H189" i="4"/>
  <c r="I189" i="4" s="1"/>
  <c r="BU189" i="4"/>
  <c r="AL189" i="3" s="1"/>
  <c r="BS189" i="4"/>
  <c r="BV189" i="4" s="1"/>
  <c r="AM189" i="3" s="1"/>
  <c r="H188" i="4"/>
  <c r="I188" i="4" s="1"/>
  <c r="BU188" i="4"/>
  <c r="AL188" i="3" s="1"/>
  <c r="BS188" i="4"/>
  <c r="BV188" i="4" s="1"/>
  <c r="AM188" i="3" s="1"/>
  <c r="H187" i="4"/>
  <c r="I187" i="4" s="1"/>
  <c r="BU187" i="4"/>
  <c r="AL187" i="3" s="1"/>
  <c r="BS187" i="4"/>
  <c r="BV187" i="4" s="1"/>
  <c r="AM187" i="3" s="1"/>
  <c r="H186" i="4"/>
  <c r="I186" i="4" s="1"/>
  <c r="BU186" i="4"/>
  <c r="AL186" i="3" s="1"/>
  <c r="BS186" i="4"/>
  <c r="BV186" i="4" s="1"/>
  <c r="AM186" i="3" s="1"/>
  <c r="H185" i="4"/>
  <c r="I185" i="4" s="1"/>
  <c r="BU185" i="4"/>
  <c r="AL185" i="3" s="1"/>
  <c r="BS185" i="4"/>
  <c r="BV185" i="4" s="1"/>
  <c r="AM185" i="3" s="1"/>
  <c r="H184" i="4"/>
  <c r="I184" i="4" s="1"/>
  <c r="BU184" i="4"/>
  <c r="AL184" i="3" s="1"/>
  <c r="BS184" i="4"/>
  <c r="BV184" i="4" s="1"/>
  <c r="AM184" i="3" s="1"/>
  <c r="H183" i="4"/>
  <c r="I183" i="4" s="1"/>
  <c r="BU183" i="4"/>
  <c r="AL183" i="3" s="1"/>
  <c r="BS183" i="4"/>
  <c r="BV183" i="4" s="1"/>
  <c r="AM183" i="3" s="1"/>
  <c r="H182" i="4"/>
  <c r="I182" i="4" s="1"/>
  <c r="BU182" i="4"/>
  <c r="AL182" i="3" s="1"/>
  <c r="BS182" i="4"/>
  <c r="BV182" i="4" s="1"/>
  <c r="AM182" i="3" s="1"/>
  <c r="H181" i="4"/>
  <c r="I181" i="4" s="1"/>
  <c r="BU181" i="4"/>
  <c r="AL181" i="3" s="1"/>
  <c r="BS181" i="4"/>
  <c r="BV181" i="4" s="1"/>
  <c r="AM181" i="3" s="1"/>
  <c r="H180" i="4"/>
  <c r="I180" i="4" s="1"/>
  <c r="BU180" i="4"/>
  <c r="AL180" i="3" s="1"/>
  <c r="BS180" i="4"/>
  <c r="BV180" i="4" s="1"/>
  <c r="AM180" i="3" s="1"/>
  <c r="H179" i="4"/>
  <c r="I179" i="4" s="1"/>
  <c r="BU179" i="4"/>
  <c r="AL179" i="3" s="1"/>
  <c r="BS179" i="4"/>
  <c r="BV179" i="4" s="1"/>
  <c r="AM179" i="3" s="1"/>
  <c r="H178" i="4"/>
  <c r="I178" i="4" s="1"/>
  <c r="BU178" i="4"/>
  <c r="AL178" i="3" s="1"/>
  <c r="BS178" i="4"/>
  <c r="BV178" i="4" s="1"/>
  <c r="AM178" i="3" s="1"/>
  <c r="H177" i="4"/>
  <c r="I177" i="4" s="1"/>
  <c r="BU177" i="4"/>
  <c r="AL177" i="3" s="1"/>
  <c r="BS177" i="4"/>
  <c r="BV177" i="4" s="1"/>
  <c r="AM177" i="3" s="1"/>
  <c r="H176" i="4"/>
  <c r="I176" i="4" s="1"/>
  <c r="BU176" i="4"/>
  <c r="AL176" i="3" s="1"/>
  <c r="BS176" i="4"/>
  <c r="BV176" i="4" s="1"/>
  <c r="AM176" i="3" s="1"/>
  <c r="H175" i="4"/>
  <c r="I175" i="4" s="1"/>
  <c r="BU175" i="4"/>
  <c r="AL175" i="3" s="1"/>
  <c r="BS175" i="4"/>
  <c r="BV175" i="4" s="1"/>
  <c r="AM175" i="3" s="1"/>
  <c r="H174" i="4"/>
  <c r="I174" i="4" s="1"/>
  <c r="BU174" i="4"/>
  <c r="AL174" i="3" s="1"/>
  <c r="BS174" i="4"/>
  <c r="BV174" i="4" s="1"/>
  <c r="AM174" i="3" s="1"/>
  <c r="H173" i="4"/>
  <c r="I173" i="4" s="1"/>
  <c r="BU173" i="4"/>
  <c r="AL173" i="3" s="1"/>
  <c r="BS173" i="4"/>
  <c r="BV173" i="4" s="1"/>
  <c r="AM173" i="3" s="1"/>
  <c r="H172" i="4"/>
  <c r="I172" i="4" s="1"/>
  <c r="BU172" i="4"/>
  <c r="AL172" i="3" s="1"/>
  <c r="BS172" i="4"/>
  <c r="BV172" i="4" s="1"/>
  <c r="AM172" i="3" s="1"/>
  <c r="H171" i="4"/>
  <c r="I171" i="4" s="1"/>
  <c r="BU171" i="4"/>
  <c r="AL171" i="3" s="1"/>
  <c r="BS171" i="4"/>
  <c r="BV171" i="4" s="1"/>
  <c r="AM171" i="3" s="1"/>
  <c r="H170" i="4"/>
  <c r="I170" i="4" s="1"/>
  <c r="BU170" i="4"/>
  <c r="AL170" i="3" s="1"/>
  <c r="BS170" i="4"/>
  <c r="BV170" i="4" s="1"/>
  <c r="AM170" i="3" s="1"/>
  <c r="H169" i="4"/>
  <c r="I169" i="4" s="1"/>
  <c r="BU169" i="4"/>
  <c r="AL169" i="3" s="1"/>
  <c r="BS169" i="4"/>
  <c r="BV169" i="4" s="1"/>
  <c r="AM169" i="3" s="1"/>
  <c r="H168" i="4"/>
  <c r="I168" i="4" s="1"/>
  <c r="BU168" i="4"/>
  <c r="AL168" i="3" s="1"/>
  <c r="BS168" i="4"/>
  <c r="BV168" i="4" s="1"/>
  <c r="AM168" i="3" s="1"/>
  <c r="H167" i="4"/>
  <c r="I167" i="4" s="1"/>
  <c r="BU167" i="4"/>
  <c r="AL167" i="3" s="1"/>
  <c r="BS167" i="4"/>
  <c r="BV167" i="4" s="1"/>
  <c r="AM167" i="3" s="1"/>
  <c r="H166" i="4"/>
  <c r="I166" i="4" s="1"/>
  <c r="BU166" i="4"/>
  <c r="AL166" i="3" s="1"/>
  <c r="BS166" i="4"/>
  <c r="BV166" i="4" s="1"/>
  <c r="AM166" i="3" s="1"/>
  <c r="H165" i="4"/>
  <c r="I165" i="4" s="1"/>
  <c r="BU165" i="4"/>
  <c r="AL165" i="3" s="1"/>
  <c r="BS165" i="4"/>
  <c r="BV165" i="4" s="1"/>
  <c r="AM165" i="3" s="1"/>
  <c r="H164" i="4"/>
  <c r="I164" i="4" s="1"/>
  <c r="BU164" i="4"/>
  <c r="AL164" i="3" s="1"/>
  <c r="BS164" i="4"/>
  <c r="BV164" i="4" s="1"/>
  <c r="AM164" i="3" s="1"/>
  <c r="H163" i="4"/>
  <c r="I163" i="4" s="1"/>
  <c r="BU163" i="4"/>
  <c r="AL163" i="3" s="1"/>
  <c r="BS163" i="4"/>
  <c r="BV163" i="4" s="1"/>
  <c r="AM163" i="3" s="1"/>
  <c r="H162" i="4"/>
  <c r="I162" i="4" s="1"/>
  <c r="BU162" i="4"/>
  <c r="AL162" i="3" s="1"/>
  <c r="BS162" i="4"/>
  <c r="BV162" i="4" s="1"/>
  <c r="AM162" i="3" s="1"/>
  <c r="H161" i="4"/>
  <c r="I161" i="4" s="1"/>
  <c r="BU161" i="4"/>
  <c r="AL161" i="3" s="1"/>
  <c r="BS161" i="4"/>
  <c r="BV161" i="4" s="1"/>
  <c r="AM161" i="3" s="1"/>
  <c r="H160" i="4"/>
  <c r="I160" i="4" s="1"/>
  <c r="BU160" i="4"/>
  <c r="AL160" i="3" s="1"/>
  <c r="BS160" i="4"/>
  <c r="BV160" i="4" s="1"/>
  <c r="AM160" i="3" s="1"/>
  <c r="H159" i="4"/>
  <c r="I159" i="4" s="1"/>
  <c r="BU159" i="4"/>
  <c r="AL159" i="3" s="1"/>
  <c r="BS159" i="4"/>
  <c r="BV159" i="4" s="1"/>
  <c r="AM159" i="3" s="1"/>
  <c r="H158" i="4"/>
  <c r="I158" i="4" s="1"/>
  <c r="BU158" i="4"/>
  <c r="AL158" i="3" s="1"/>
  <c r="BS158" i="4"/>
  <c r="BV158" i="4" s="1"/>
  <c r="AM158" i="3" s="1"/>
  <c r="H157" i="4"/>
  <c r="I157" i="4" s="1"/>
  <c r="BU157" i="4"/>
  <c r="AL157" i="3" s="1"/>
  <c r="BS157" i="4"/>
  <c r="BV157" i="4" s="1"/>
  <c r="AM157" i="3" s="1"/>
  <c r="H156" i="4"/>
  <c r="I156" i="4" s="1"/>
  <c r="BU156" i="4"/>
  <c r="AL156" i="3" s="1"/>
  <c r="BS156" i="4"/>
  <c r="BV156" i="4" s="1"/>
  <c r="AM156" i="3" s="1"/>
  <c r="H155" i="4"/>
  <c r="I155" i="4" s="1"/>
  <c r="BU155" i="4"/>
  <c r="AL155" i="3" s="1"/>
  <c r="BS155" i="4"/>
  <c r="BV155" i="4" s="1"/>
  <c r="AM155" i="3" s="1"/>
  <c r="H154" i="4"/>
  <c r="I154" i="4" s="1"/>
  <c r="BU154" i="4"/>
  <c r="AL154" i="3" s="1"/>
  <c r="BS154" i="4"/>
  <c r="BV154" i="4" s="1"/>
  <c r="AM154" i="3" s="1"/>
  <c r="H153" i="4"/>
  <c r="I153" i="4" s="1"/>
  <c r="BU153" i="4"/>
  <c r="AL153" i="3" s="1"/>
  <c r="BS153" i="4"/>
  <c r="BV153" i="4" s="1"/>
  <c r="AM153" i="3" s="1"/>
  <c r="H152" i="4"/>
  <c r="I152" i="4" s="1"/>
  <c r="BU152" i="4"/>
  <c r="AL152" i="3" s="1"/>
  <c r="BS152" i="4"/>
  <c r="BV152" i="4" s="1"/>
  <c r="AM152" i="3" s="1"/>
  <c r="H151" i="4"/>
  <c r="I151" i="4" s="1"/>
  <c r="BU151" i="4"/>
  <c r="AL151" i="3" s="1"/>
  <c r="BS151" i="4"/>
  <c r="BV151" i="4" s="1"/>
  <c r="AM151" i="3" s="1"/>
  <c r="H150" i="4"/>
  <c r="I150" i="4" s="1"/>
  <c r="BU150" i="4"/>
  <c r="AL150" i="3" s="1"/>
  <c r="BS150" i="4"/>
  <c r="BV150" i="4" s="1"/>
  <c r="AM150" i="3" s="1"/>
  <c r="H149" i="4"/>
  <c r="I149" i="4" s="1"/>
  <c r="BU149" i="4"/>
  <c r="AL149" i="3" s="1"/>
  <c r="BS149" i="4"/>
  <c r="BV149" i="4" s="1"/>
  <c r="AM149" i="3" s="1"/>
  <c r="H148" i="4"/>
  <c r="I148" i="4" s="1"/>
  <c r="BU148" i="4"/>
  <c r="AL148" i="3" s="1"/>
  <c r="BS148" i="4"/>
  <c r="BV148" i="4" s="1"/>
  <c r="AM148" i="3" s="1"/>
  <c r="H147" i="4"/>
  <c r="I147" i="4" s="1"/>
  <c r="BU147" i="4"/>
  <c r="AL147" i="3" s="1"/>
  <c r="BS147" i="4"/>
  <c r="BV147" i="4" s="1"/>
  <c r="AM147" i="3" s="1"/>
  <c r="H146" i="4"/>
  <c r="I146" i="4" s="1"/>
  <c r="BU146" i="4"/>
  <c r="AL146" i="3" s="1"/>
  <c r="BS146" i="4"/>
  <c r="BV146" i="4" s="1"/>
  <c r="AM146" i="3" s="1"/>
  <c r="H145" i="4"/>
  <c r="I145" i="4" s="1"/>
  <c r="BU145" i="4"/>
  <c r="AL145" i="3" s="1"/>
  <c r="BS145" i="4"/>
  <c r="BV145" i="4" s="1"/>
  <c r="AM145" i="3" s="1"/>
  <c r="H144" i="4"/>
  <c r="I144" i="4" s="1"/>
  <c r="BU144" i="4"/>
  <c r="AL144" i="3" s="1"/>
  <c r="BS144" i="4"/>
  <c r="BV144" i="4" s="1"/>
  <c r="AM144" i="3" s="1"/>
  <c r="H143" i="4"/>
  <c r="I143" i="4" s="1"/>
  <c r="BU143" i="4"/>
  <c r="AL143" i="3" s="1"/>
  <c r="BS143" i="4"/>
  <c r="BV143" i="4" s="1"/>
  <c r="AM143" i="3" s="1"/>
  <c r="H142" i="4"/>
  <c r="I142" i="4" s="1"/>
  <c r="BU142" i="4"/>
  <c r="AL142" i="3" s="1"/>
  <c r="BS142" i="4"/>
  <c r="BV142" i="4" s="1"/>
  <c r="AM142" i="3" s="1"/>
  <c r="H141" i="4"/>
  <c r="I141" i="4" s="1"/>
  <c r="BU141" i="4"/>
  <c r="AL141" i="3" s="1"/>
  <c r="BS141" i="4"/>
  <c r="BV141" i="4" s="1"/>
  <c r="AM141" i="3" s="1"/>
  <c r="H140" i="4"/>
  <c r="I140" i="4" s="1"/>
  <c r="BU140" i="4"/>
  <c r="AL140" i="3" s="1"/>
  <c r="BS140" i="4"/>
  <c r="BV140" i="4" s="1"/>
  <c r="AM140" i="3" s="1"/>
  <c r="H139" i="4"/>
  <c r="I139" i="4" s="1"/>
  <c r="BU139" i="4"/>
  <c r="AL139" i="3" s="1"/>
  <c r="BS139" i="4"/>
  <c r="BV139" i="4" s="1"/>
  <c r="AM139" i="3" s="1"/>
  <c r="H138" i="4"/>
  <c r="I138" i="4" s="1"/>
  <c r="BU138" i="4"/>
  <c r="AL138" i="3" s="1"/>
  <c r="BS138" i="4"/>
  <c r="BV138" i="4" s="1"/>
  <c r="AM138" i="3" s="1"/>
  <c r="H137" i="4"/>
  <c r="I137" i="4" s="1"/>
  <c r="BU137" i="4"/>
  <c r="AL137" i="3" s="1"/>
  <c r="BS137" i="4"/>
  <c r="BV137" i="4" s="1"/>
  <c r="AM137" i="3" s="1"/>
  <c r="H136" i="4"/>
  <c r="I136" i="4" s="1"/>
  <c r="BU136" i="4"/>
  <c r="AL136" i="3" s="1"/>
  <c r="BS136" i="4"/>
  <c r="BV136" i="4" s="1"/>
  <c r="AM136" i="3" s="1"/>
  <c r="H135" i="4"/>
  <c r="I135" i="4" s="1"/>
  <c r="BU135" i="4"/>
  <c r="AL135" i="3" s="1"/>
  <c r="BS135" i="4"/>
  <c r="BV135" i="4" s="1"/>
  <c r="AM135" i="3" s="1"/>
  <c r="H134" i="4"/>
  <c r="I134" i="4" s="1"/>
  <c r="BU134" i="4"/>
  <c r="AL134" i="3" s="1"/>
  <c r="BS134" i="4"/>
  <c r="BV134" i="4" s="1"/>
  <c r="AM134" i="3" s="1"/>
  <c r="H133" i="4"/>
  <c r="I133" i="4" s="1"/>
  <c r="BU133" i="4"/>
  <c r="AL133" i="3" s="1"/>
  <c r="BS133" i="4"/>
  <c r="BV133" i="4" s="1"/>
  <c r="AM133" i="3" s="1"/>
  <c r="H132" i="4"/>
  <c r="I132" i="4" s="1"/>
  <c r="BU132" i="4"/>
  <c r="AL132" i="3" s="1"/>
  <c r="BS132" i="4"/>
  <c r="BV132" i="4" s="1"/>
  <c r="AM132" i="3" s="1"/>
  <c r="H131" i="4"/>
  <c r="I131" i="4" s="1"/>
  <c r="BU131" i="4"/>
  <c r="AL131" i="3" s="1"/>
  <c r="BS131" i="4"/>
  <c r="BV131" i="4" s="1"/>
  <c r="AM131" i="3" s="1"/>
  <c r="H130" i="4"/>
  <c r="I130" i="4" s="1"/>
  <c r="BU130" i="4"/>
  <c r="AL130" i="3" s="1"/>
  <c r="BS130" i="4"/>
  <c r="BV130" i="4" s="1"/>
  <c r="AM130" i="3" s="1"/>
  <c r="H129" i="4"/>
  <c r="I129" i="4" s="1"/>
  <c r="BU129" i="4"/>
  <c r="AL129" i="3" s="1"/>
  <c r="BS129" i="4"/>
  <c r="BV129" i="4" s="1"/>
  <c r="AM129" i="3" s="1"/>
  <c r="H128" i="4"/>
  <c r="I128" i="4" s="1"/>
  <c r="BU128" i="4"/>
  <c r="AL128" i="3" s="1"/>
  <c r="BS128" i="4"/>
  <c r="BV128" i="4" s="1"/>
  <c r="AM128" i="3" s="1"/>
  <c r="H127" i="4"/>
  <c r="I127" i="4" s="1"/>
  <c r="BU127" i="4"/>
  <c r="AL127" i="3" s="1"/>
  <c r="BS127" i="4"/>
  <c r="BV127" i="4" s="1"/>
  <c r="AM127" i="3" s="1"/>
  <c r="H126" i="4"/>
  <c r="I126" i="4" s="1"/>
  <c r="BU126" i="4"/>
  <c r="AL126" i="3" s="1"/>
  <c r="BS126" i="4"/>
  <c r="BV126" i="4" s="1"/>
  <c r="AM126" i="3" s="1"/>
  <c r="H125" i="4"/>
  <c r="I125" i="4" s="1"/>
  <c r="BU125" i="4"/>
  <c r="AL125" i="3" s="1"/>
  <c r="BS125" i="4"/>
  <c r="BV125" i="4" s="1"/>
  <c r="AM125" i="3" s="1"/>
  <c r="H124" i="4"/>
  <c r="I124" i="4" s="1"/>
  <c r="BU124" i="4"/>
  <c r="AL124" i="3" s="1"/>
  <c r="BS124" i="4"/>
  <c r="BV124" i="4" s="1"/>
  <c r="AM124" i="3" s="1"/>
  <c r="H123" i="4"/>
  <c r="I123" i="4" s="1"/>
  <c r="BU123" i="4"/>
  <c r="AL123" i="3" s="1"/>
  <c r="BS123" i="4"/>
  <c r="BV123" i="4" s="1"/>
  <c r="AM123" i="3" s="1"/>
  <c r="H122" i="4"/>
  <c r="I122" i="4" s="1"/>
  <c r="BU122" i="4"/>
  <c r="AL122" i="3" s="1"/>
  <c r="BS122" i="4"/>
  <c r="BV122" i="4" s="1"/>
  <c r="AM122" i="3" s="1"/>
  <c r="H121" i="4"/>
  <c r="I121" i="4" s="1"/>
  <c r="BU121" i="4"/>
  <c r="AL121" i="3" s="1"/>
  <c r="BS121" i="4"/>
  <c r="BV121" i="4" s="1"/>
  <c r="AM121" i="3" s="1"/>
  <c r="H120" i="4"/>
  <c r="I120" i="4" s="1"/>
  <c r="BU120" i="4"/>
  <c r="AL120" i="3" s="1"/>
  <c r="BS120" i="4"/>
  <c r="BV120" i="4" s="1"/>
  <c r="AM120" i="3" s="1"/>
  <c r="H119" i="4"/>
  <c r="I119" i="4" s="1"/>
  <c r="BU119" i="4"/>
  <c r="AL119" i="3" s="1"/>
  <c r="BS119" i="4"/>
  <c r="BV119" i="4" s="1"/>
  <c r="AM119" i="3" s="1"/>
  <c r="H118" i="4"/>
  <c r="I118" i="4" s="1"/>
  <c r="BU118" i="4"/>
  <c r="AL118" i="3" s="1"/>
  <c r="BS118" i="4"/>
  <c r="BV118" i="4" s="1"/>
  <c r="AM118" i="3" s="1"/>
  <c r="H117" i="4"/>
  <c r="I117" i="4" s="1"/>
  <c r="BU117" i="4"/>
  <c r="AL117" i="3" s="1"/>
  <c r="BS117" i="4"/>
  <c r="BV117" i="4" s="1"/>
  <c r="AM117" i="3" s="1"/>
  <c r="H116" i="4"/>
  <c r="I116" i="4" s="1"/>
  <c r="BU116" i="4"/>
  <c r="AL116" i="3" s="1"/>
  <c r="BS116" i="4"/>
  <c r="BV116" i="4" s="1"/>
  <c r="AM116" i="3" s="1"/>
  <c r="H115" i="4"/>
  <c r="I115" i="4" s="1"/>
  <c r="BU115" i="4"/>
  <c r="AL115" i="3" s="1"/>
  <c r="BS115" i="4"/>
  <c r="BV115" i="4" s="1"/>
  <c r="AM115" i="3" s="1"/>
  <c r="H114" i="4"/>
  <c r="I114" i="4" s="1"/>
  <c r="BU114" i="4"/>
  <c r="AL114" i="3" s="1"/>
  <c r="BS114" i="4"/>
  <c r="BV114" i="4" s="1"/>
  <c r="AM114" i="3" s="1"/>
  <c r="H113" i="4"/>
  <c r="I113" i="4" s="1"/>
  <c r="BU113" i="4"/>
  <c r="AL113" i="3" s="1"/>
  <c r="BS113" i="4"/>
  <c r="BV113" i="4" s="1"/>
  <c r="AM113" i="3" s="1"/>
  <c r="H112" i="4"/>
  <c r="I112" i="4" s="1"/>
  <c r="BU112" i="4"/>
  <c r="AL112" i="3" s="1"/>
  <c r="BS112" i="4"/>
  <c r="BV112" i="4" s="1"/>
  <c r="AM112" i="3" s="1"/>
  <c r="H111" i="4"/>
  <c r="I111" i="4" s="1"/>
  <c r="BU111" i="4"/>
  <c r="AL111" i="3" s="1"/>
  <c r="BS111" i="4"/>
  <c r="BV111" i="4" s="1"/>
  <c r="AM111" i="3" s="1"/>
  <c r="H110" i="4"/>
  <c r="I110" i="4" s="1"/>
  <c r="BU110" i="4"/>
  <c r="AL110" i="3" s="1"/>
  <c r="BS110" i="4"/>
  <c r="BV110" i="4" s="1"/>
  <c r="AM110" i="3" s="1"/>
  <c r="H109" i="4"/>
  <c r="I109" i="4" s="1"/>
  <c r="BU109" i="4"/>
  <c r="AL109" i="3" s="1"/>
  <c r="BS109" i="4"/>
  <c r="BV109" i="4" s="1"/>
  <c r="AM109" i="3" s="1"/>
  <c r="H108" i="4"/>
  <c r="I108" i="4" s="1"/>
  <c r="BU108" i="4"/>
  <c r="AL108" i="3" s="1"/>
  <c r="BS108" i="4"/>
  <c r="BV108" i="4" s="1"/>
  <c r="AM108" i="3" s="1"/>
  <c r="H107" i="4"/>
  <c r="I107" i="4" s="1"/>
  <c r="BU107" i="4"/>
  <c r="AL107" i="3" s="1"/>
  <c r="BS107" i="4"/>
  <c r="BV107" i="4" s="1"/>
  <c r="AM107" i="3" s="1"/>
  <c r="H106" i="4"/>
  <c r="I106" i="4" s="1"/>
  <c r="BU106" i="4"/>
  <c r="AL106" i="3" s="1"/>
  <c r="BS106" i="4"/>
  <c r="BV106" i="4" s="1"/>
  <c r="AM106" i="3" s="1"/>
  <c r="H105" i="4"/>
  <c r="I105" i="4" s="1"/>
  <c r="BU105" i="4"/>
  <c r="AL105" i="3" s="1"/>
  <c r="BS105" i="4"/>
  <c r="BV105" i="4" s="1"/>
  <c r="AM105" i="3" s="1"/>
  <c r="H104" i="4"/>
  <c r="I104" i="4" s="1"/>
  <c r="BU104" i="4"/>
  <c r="AL104" i="3" s="1"/>
  <c r="BS104" i="4"/>
  <c r="BV104" i="4" s="1"/>
  <c r="AM104" i="3" s="1"/>
  <c r="H103" i="4"/>
  <c r="I103" i="4" s="1"/>
  <c r="BU103" i="4"/>
  <c r="AL103" i="3" s="1"/>
  <c r="BS103" i="4"/>
  <c r="BV103" i="4" s="1"/>
  <c r="AM103" i="3" s="1"/>
  <c r="H102" i="4"/>
  <c r="I102" i="4" s="1"/>
  <c r="BU102" i="4"/>
  <c r="AL102" i="3" s="1"/>
  <c r="BS102" i="4"/>
  <c r="BV102" i="4" s="1"/>
  <c r="AM102" i="3" s="1"/>
  <c r="H101" i="4"/>
  <c r="I101" i="4" s="1"/>
  <c r="BU101" i="4"/>
  <c r="AL101" i="3" s="1"/>
  <c r="BS101" i="4"/>
  <c r="BV101" i="4" s="1"/>
  <c r="AM101" i="3" s="1"/>
  <c r="H100" i="4"/>
  <c r="I100" i="4" s="1"/>
  <c r="BU100" i="4"/>
  <c r="AL100" i="3" s="1"/>
  <c r="BS100" i="4"/>
  <c r="BV100" i="4" s="1"/>
  <c r="AM100" i="3" s="1"/>
  <c r="H99" i="4"/>
  <c r="I99" i="4" s="1"/>
  <c r="BU99" i="4"/>
  <c r="AL99" i="3" s="1"/>
  <c r="BS99" i="4"/>
  <c r="BV99" i="4" s="1"/>
  <c r="AM99" i="3" s="1"/>
  <c r="H98" i="4"/>
  <c r="I98" i="4" s="1"/>
  <c r="BU98" i="4"/>
  <c r="AL98" i="3" s="1"/>
  <c r="BS98" i="4"/>
  <c r="BV98" i="4" s="1"/>
  <c r="AM98" i="3" s="1"/>
  <c r="H97" i="4"/>
  <c r="I97" i="4" s="1"/>
  <c r="BU97" i="4"/>
  <c r="AL97" i="3" s="1"/>
  <c r="BS97" i="4"/>
  <c r="BV97" i="4" s="1"/>
  <c r="AM97" i="3" s="1"/>
  <c r="H96" i="4"/>
  <c r="I96" i="4" s="1"/>
  <c r="BU96" i="4"/>
  <c r="AL96" i="3" s="1"/>
  <c r="BS96" i="4"/>
  <c r="BV96" i="4" s="1"/>
  <c r="AM96" i="3" s="1"/>
  <c r="H95" i="4"/>
  <c r="I95" i="4" s="1"/>
  <c r="BU95" i="4"/>
  <c r="AL95" i="3" s="1"/>
  <c r="BS95" i="4"/>
  <c r="BV95" i="4" s="1"/>
  <c r="AM95" i="3" s="1"/>
  <c r="H94" i="4"/>
  <c r="I94" i="4" s="1"/>
  <c r="BU94" i="4"/>
  <c r="AL94" i="3" s="1"/>
  <c r="BS94" i="4"/>
  <c r="BV94" i="4" s="1"/>
  <c r="AM94" i="3" s="1"/>
  <c r="H93" i="4"/>
  <c r="I93" i="4" s="1"/>
  <c r="BU93" i="4"/>
  <c r="AL93" i="3" s="1"/>
  <c r="BS93" i="4"/>
  <c r="BV93" i="4" s="1"/>
  <c r="AM93" i="3" s="1"/>
  <c r="H92" i="4"/>
  <c r="I92" i="4" s="1"/>
  <c r="BU92" i="4"/>
  <c r="AL92" i="3" s="1"/>
  <c r="BS92" i="4"/>
  <c r="BV92" i="4" s="1"/>
  <c r="AM92" i="3" s="1"/>
  <c r="H91" i="4"/>
  <c r="I91" i="4" s="1"/>
  <c r="BU91" i="4"/>
  <c r="AL91" i="3" s="1"/>
  <c r="BS91" i="4"/>
  <c r="BV91" i="4" s="1"/>
  <c r="AM91" i="3" s="1"/>
  <c r="H90" i="4"/>
  <c r="I90" i="4" s="1"/>
  <c r="BU90" i="4"/>
  <c r="AL90" i="3" s="1"/>
  <c r="BS90" i="4"/>
  <c r="BV90" i="4" s="1"/>
  <c r="AM90" i="3" s="1"/>
  <c r="H89" i="4"/>
  <c r="I89" i="4" s="1"/>
  <c r="BU89" i="4"/>
  <c r="AL89" i="3" s="1"/>
  <c r="BS89" i="4"/>
  <c r="BV89" i="4" s="1"/>
  <c r="AM89" i="3" s="1"/>
  <c r="H88" i="4"/>
  <c r="I88" i="4" s="1"/>
  <c r="BU88" i="4"/>
  <c r="AL88" i="3" s="1"/>
  <c r="BS88" i="4"/>
  <c r="BV88" i="4" s="1"/>
  <c r="AM88" i="3" s="1"/>
  <c r="H87" i="4"/>
  <c r="I87" i="4" s="1"/>
  <c r="BU87" i="4"/>
  <c r="AL87" i="3" s="1"/>
  <c r="BS87" i="4"/>
  <c r="BV87" i="4" s="1"/>
  <c r="AM87" i="3" s="1"/>
  <c r="H86" i="4"/>
  <c r="I86" i="4" s="1"/>
  <c r="BU86" i="4"/>
  <c r="AL86" i="3" s="1"/>
  <c r="BS86" i="4"/>
  <c r="BV86" i="4" s="1"/>
  <c r="AM86" i="3" s="1"/>
  <c r="H85" i="4"/>
  <c r="I85" i="4" s="1"/>
  <c r="BU85" i="4"/>
  <c r="AL85" i="3" s="1"/>
  <c r="BS85" i="4"/>
  <c r="BV85" i="4" s="1"/>
  <c r="AM85" i="3" s="1"/>
  <c r="H84" i="4"/>
  <c r="I84" i="4" s="1"/>
  <c r="BU84" i="4"/>
  <c r="AL84" i="3" s="1"/>
  <c r="BS84" i="4"/>
  <c r="BV84" i="4" s="1"/>
  <c r="AM84" i="3" s="1"/>
  <c r="H83" i="4"/>
  <c r="I83" i="4" s="1"/>
  <c r="BU83" i="4"/>
  <c r="AL83" i="3" s="1"/>
  <c r="BS83" i="4"/>
  <c r="BV83" i="4" s="1"/>
  <c r="AM83" i="3" s="1"/>
  <c r="H82" i="4"/>
  <c r="I82" i="4" s="1"/>
  <c r="BU82" i="4"/>
  <c r="AL82" i="3" s="1"/>
  <c r="BS82" i="4"/>
  <c r="BV82" i="4" s="1"/>
  <c r="AM82" i="3" s="1"/>
  <c r="H81" i="4"/>
  <c r="I81" i="4" s="1"/>
  <c r="BU81" i="4"/>
  <c r="AL81" i="3" s="1"/>
  <c r="BS81" i="4"/>
  <c r="BV81" i="4" s="1"/>
  <c r="AM81" i="3" s="1"/>
  <c r="H80" i="4"/>
  <c r="I80" i="4" s="1"/>
  <c r="BU80" i="4"/>
  <c r="AL80" i="3" s="1"/>
  <c r="BS80" i="4"/>
  <c r="BV80" i="4" s="1"/>
  <c r="AM80" i="3" s="1"/>
  <c r="H79" i="4"/>
  <c r="I79" i="4" s="1"/>
  <c r="BU79" i="4"/>
  <c r="AL79" i="3" s="1"/>
  <c r="BS79" i="4"/>
  <c r="BV79" i="4" s="1"/>
  <c r="AM79" i="3" s="1"/>
  <c r="H78" i="4"/>
  <c r="I78" i="4" s="1"/>
  <c r="BU78" i="4"/>
  <c r="AL78" i="3" s="1"/>
  <c r="BS78" i="4"/>
  <c r="BV78" i="4" s="1"/>
  <c r="AM78" i="3" s="1"/>
  <c r="H77" i="4"/>
  <c r="I77" i="4" s="1"/>
  <c r="BU77" i="4"/>
  <c r="AL77" i="3" s="1"/>
  <c r="BS77" i="4"/>
  <c r="BV77" i="4" s="1"/>
  <c r="AM77" i="3" s="1"/>
  <c r="H76" i="4"/>
  <c r="I76" i="4" s="1"/>
  <c r="BU76" i="4"/>
  <c r="AL76" i="3" s="1"/>
  <c r="BS76" i="4"/>
  <c r="BV76" i="4" s="1"/>
  <c r="AM76" i="3" s="1"/>
  <c r="H75" i="4"/>
  <c r="I75" i="4" s="1"/>
  <c r="BU75" i="4"/>
  <c r="AL75" i="3" s="1"/>
  <c r="BS75" i="4"/>
  <c r="BV75" i="4" s="1"/>
  <c r="AM75" i="3" s="1"/>
  <c r="H74" i="4"/>
  <c r="I74" i="4" s="1"/>
  <c r="BU74" i="4"/>
  <c r="AL74" i="3" s="1"/>
  <c r="BS74" i="4"/>
  <c r="BV74" i="4" s="1"/>
  <c r="AM74" i="3" s="1"/>
  <c r="H73" i="4"/>
  <c r="I73" i="4" s="1"/>
  <c r="BU73" i="4"/>
  <c r="AL73" i="3" s="1"/>
  <c r="BS73" i="4"/>
  <c r="BV73" i="4" s="1"/>
  <c r="AM73" i="3" s="1"/>
  <c r="H72" i="4"/>
  <c r="I72" i="4" s="1"/>
  <c r="BU72" i="4"/>
  <c r="AL72" i="3" s="1"/>
  <c r="BS72" i="4"/>
  <c r="BV72" i="4" s="1"/>
  <c r="AM72" i="3" s="1"/>
  <c r="H71" i="4"/>
  <c r="I71" i="4" s="1"/>
  <c r="BU71" i="4"/>
  <c r="AL71" i="3" s="1"/>
  <c r="BS71" i="4"/>
  <c r="BV71" i="4" s="1"/>
  <c r="AM71" i="3" s="1"/>
  <c r="H70" i="4"/>
  <c r="I70" i="4" s="1"/>
  <c r="BU70" i="4"/>
  <c r="AL70" i="3" s="1"/>
  <c r="BS70" i="4"/>
  <c r="BV70" i="4" s="1"/>
  <c r="AM70" i="3" s="1"/>
  <c r="H69" i="4"/>
  <c r="I69" i="4" s="1"/>
  <c r="BU69" i="4"/>
  <c r="AL69" i="3" s="1"/>
  <c r="BS69" i="4"/>
  <c r="BV69" i="4" s="1"/>
  <c r="AM69" i="3" s="1"/>
  <c r="H68" i="4"/>
  <c r="I68" i="4" s="1"/>
  <c r="BU68" i="4"/>
  <c r="AL68" i="3" s="1"/>
  <c r="BS68" i="4"/>
  <c r="BV68" i="4" s="1"/>
  <c r="AM68" i="3" s="1"/>
  <c r="H67" i="4"/>
  <c r="I67" i="4" s="1"/>
  <c r="BU67" i="4"/>
  <c r="AL67" i="3" s="1"/>
  <c r="BS67" i="4"/>
  <c r="BV67" i="4" s="1"/>
  <c r="AM67" i="3" s="1"/>
  <c r="H66" i="4"/>
  <c r="I66" i="4" s="1"/>
  <c r="BU66" i="4"/>
  <c r="AL66" i="3" s="1"/>
  <c r="BS66" i="4"/>
  <c r="BV66" i="4" s="1"/>
  <c r="AM66" i="3" s="1"/>
  <c r="H65" i="4"/>
  <c r="I65" i="4" s="1"/>
  <c r="BU65" i="4"/>
  <c r="AL65" i="3" s="1"/>
  <c r="BS65" i="4"/>
  <c r="BV65" i="4" s="1"/>
  <c r="AM65" i="3" s="1"/>
  <c r="H64" i="4"/>
  <c r="I64" i="4" s="1"/>
  <c r="BU64" i="4"/>
  <c r="AL64" i="3" s="1"/>
  <c r="BS64" i="4"/>
  <c r="BV64" i="4" s="1"/>
  <c r="AM64" i="3" s="1"/>
  <c r="H63" i="4"/>
  <c r="I63" i="4" s="1"/>
  <c r="BU63" i="4"/>
  <c r="AL63" i="3" s="1"/>
  <c r="BS63" i="4"/>
  <c r="BV63" i="4" s="1"/>
  <c r="AM63" i="3" s="1"/>
  <c r="H62" i="4"/>
  <c r="I62" i="4" s="1"/>
  <c r="BU62" i="4"/>
  <c r="AL62" i="3" s="1"/>
  <c r="BS62" i="4"/>
  <c r="BV62" i="4" s="1"/>
  <c r="AM62" i="3" s="1"/>
  <c r="H61" i="4"/>
  <c r="I61" i="4" s="1"/>
  <c r="BU61" i="4"/>
  <c r="AL61" i="3" s="1"/>
  <c r="BS61" i="4"/>
  <c r="BV61" i="4" s="1"/>
  <c r="AM61" i="3" s="1"/>
  <c r="H60" i="4"/>
  <c r="I60" i="4" s="1"/>
  <c r="BU60" i="4"/>
  <c r="AL60" i="3" s="1"/>
  <c r="BS60" i="4"/>
  <c r="BV60" i="4" s="1"/>
  <c r="AM60" i="3" s="1"/>
  <c r="H59" i="4"/>
  <c r="I59" i="4" s="1"/>
  <c r="BU59" i="4"/>
  <c r="AL59" i="3" s="1"/>
  <c r="BS59" i="4"/>
  <c r="BV59" i="4" s="1"/>
  <c r="AM59" i="3" s="1"/>
  <c r="H58" i="4"/>
  <c r="I58" i="4" s="1"/>
  <c r="BU58" i="4"/>
  <c r="AL58" i="3" s="1"/>
  <c r="BS58" i="4"/>
  <c r="BV58" i="4" s="1"/>
  <c r="AM58" i="3" s="1"/>
  <c r="H57" i="4"/>
  <c r="I57" i="4" s="1"/>
  <c r="BU57" i="4"/>
  <c r="AL57" i="3" s="1"/>
  <c r="BS57" i="4"/>
  <c r="BV57" i="4" s="1"/>
  <c r="AM57" i="3" s="1"/>
  <c r="H56" i="4"/>
  <c r="I56" i="4" s="1"/>
  <c r="BU56" i="4"/>
  <c r="AL56" i="3" s="1"/>
  <c r="BS56" i="4"/>
  <c r="BV56" i="4" s="1"/>
  <c r="AM56" i="3" s="1"/>
  <c r="H55" i="4"/>
  <c r="I55" i="4" s="1"/>
  <c r="BU55" i="4"/>
  <c r="AL55" i="3" s="1"/>
  <c r="BS55" i="4"/>
  <c r="BV55" i="4" s="1"/>
  <c r="AM55" i="3" s="1"/>
  <c r="H54" i="4"/>
  <c r="I54" i="4" s="1"/>
  <c r="BU54" i="4"/>
  <c r="AL54" i="3" s="1"/>
  <c r="BS54" i="4"/>
  <c r="BV54" i="4" s="1"/>
  <c r="AM54" i="3" s="1"/>
  <c r="H53" i="4"/>
  <c r="I53" i="4" s="1"/>
  <c r="BU53" i="4"/>
  <c r="AL53" i="3" s="1"/>
  <c r="BS53" i="4"/>
  <c r="BV53" i="4" s="1"/>
  <c r="AM53" i="3" s="1"/>
  <c r="H52" i="4"/>
  <c r="I52" i="4" s="1"/>
  <c r="BU52" i="4"/>
  <c r="AL52" i="3" s="1"/>
  <c r="BS52" i="4"/>
  <c r="BV52" i="4" s="1"/>
  <c r="AM52" i="3" s="1"/>
  <c r="H51" i="4"/>
  <c r="I51" i="4" s="1"/>
  <c r="BU51" i="4"/>
  <c r="AL51" i="3" s="1"/>
  <c r="BS51" i="4"/>
  <c r="BV51" i="4" s="1"/>
  <c r="AM51" i="3" s="1"/>
  <c r="H50" i="4"/>
  <c r="I50" i="4" s="1"/>
  <c r="BU50" i="4"/>
  <c r="AL50" i="3" s="1"/>
  <c r="BS50" i="4"/>
  <c r="BV50" i="4" s="1"/>
  <c r="AM50" i="3" s="1"/>
  <c r="H49" i="4"/>
  <c r="I49" i="4" s="1"/>
  <c r="BU49" i="4"/>
  <c r="AL49" i="3" s="1"/>
  <c r="BS49" i="4"/>
  <c r="BV49" i="4" s="1"/>
  <c r="AM49" i="3" s="1"/>
  <c r="H48" i="4"/>
  <c r="I48" i="4" s="1"/>
  <c r="BU48" i="4"/>
  <c r="AL48" i="3" s="1"/>
  <c r="BS48" i="4"/>
  <c r="BV48" i="4" s="1"/>
  <c r="AM48" i="3" s="1"/>
  <c r="H47" i="4"/>
  <c r="I47" i="4" s="1"/>
  <c r="BU47" i="4"/>
  <c r="AL47" i="3" s="1"/>
  <c r="BS47" i="4"/>
  <c r="BV47" i="4" s="1"/>
  <c r="AM47" i="3" s="1"/>
  <c r="H46" i="4"/>
  <c r="I46" i="4" s="1"/>
  <c r="BU46" i="4"/>
  <c r="AL46" i="3" s="1"/>
  <c r="BS46" i="4"/>
  <c r="BV46" i="4" s="1"/>
  <c r="AM46" i="3" s="1"/>
  <c r="H45" i="4"/>
  <c r="I45" i="4" s="1"/>
  <c r="BU45" i="4"/>
  <c r="AL45" i="3" s="1"/>
  <c r="BS45" i="4"/>
  <c r="BV45" i="4" s="1"/>
  <c r="AM45" i="3" s="1"/>
  <c r="H44" i="4"/>
  <c r="I44" i="4" s="1"/>
  <c r="BU44" i="4"/>
  <c r="AL44" i="3" s="1"/>
  <c r="BS44" i="4"/>
  <c r="BV44" i="4" s="1"/>
  <c r="AM44" i="3" s="1"/>
  <c r="H43" i="4"/>
  <c r="I43" i="4" s="1"/>
  <c r="BU43" i="4"/>
  <c r="AL43" i="3" s="1"/>
  <c r="BS43" i="4"/>
  <c r="BV43" i="4" s="1"/>
  <c r="AM43" i="3" s="1"/>
  <c r="H42" i="4"/>
  <c r="I42" i="4" s="1"/>
  <c r="BU42" i="4"/>
  <c r="AL42" i="3" s="1"/>
  <c r="BS42" i="4"/>
  <c r="BV42" i="4" s="1"/>
  <c r="AM42" i="3" s="1"/>
  <c r="H41" i="4"/>
  <c r="I41" i="4" s="1"/>
  <c r="BU41" i="4"/>
  <c r="AL41" i="3" s="1"/>
  <c r="BS41" i="4"/>
  <c r="BV41" i="4" s="1"/>
  <c r="AM41" i="3" s="1"/>
  <c r="H40" i="4"/>
  <c r="I40" i="4" s="1"/>
  <c r="BU40" i="4"/>
  <c r="AL40" i="3" s="1"/>
  <c r="BS40" i="4"/>
  <c r="BV40" i="4" s="1"/>
  <c r="AM40" i="3" s="1"/>
  <c r="H39" i="4"/>
  <c r="I39" i="4" s="1"/>
  <c r="BU39" i="4"/>
  <c r="AL39" i="3" s="1"/>
  <c r="BS39" i="4"/>
  <c r="BV39" i="4" s="1"/>
  <c r="AM39" i="3" s="1"/>
  <c r="H38" i="4"/>
  <c r="I38" i="4" s="1"/>
  <c r="BU38" i="4"/>
  <c r="AL38" i="3" s="1"/>
  <c r="BS38" i="4"/>
  <c r="BV38" i="4" s="1"/>
  <c r="AM38" i="3" s="1"/>
  <c r="H37" i="4"/>
  <c r="I37" i="4" s="1"/>
  <c r="BU37" i="4"/>
  <c r="AL37" i="3" s="1"/>
  <c r="BS37" i="4"/>
  <c r="BV37" i="4" s="1"/>
  <c r="AM37" i="3" s="1"/>
  <c r="H36" i="4"/>
  <c r="I36" i="4" s="1"/>
  <c r="BU36" i="4"/>
  <c r="AL36" i="3" s="1"/>
  <c r="BS36" i="4"/>
  <c r="BV36" i="4" s="1"/>
  <c r="AM36" i="3" s="1"/>
  <c r="H35" i="4"/>
  <c r="I35" i="4" s="1"/>
  <c r="BU35" i="4"/>
  <c r="AL35" i="3" s="1"/>
  <c r="BS35" i="4"/>
  <c r="BV35" i="4" s="1"/>
  <c r="AM35" i="3" s="1"/>
  <c r="H34" i="4"/>
  <c r="I34" i="4" s="1"/>
  <c r="BU34" i="4"/>
  <c r="AL34" i="3" s="1"/>
  <c r="BS34" i="4"/>
  <c r="BV34" i="4" s="1"/>
  <c r="AM34" i="3" s="1"/>
  <c r="H33" i="4"/>
  <c r="I33" i="4" s="1"/>
  <c r="BU33" i="4"/>
  <c r="AL33" i="3" s="1"/>
  <c r="BS33" i="4"/>
  <c r="BV33" i="4" s="1"/>
  <c r="AM33" i="3" s="1"/>
  <c r="H32" i="4"/>
  <c r="I32" i="4" s="1"/>
  <c r="BU32" i="4"/>
  <c r="AL32" i="3" s="1"/>
  <c r="BS32" i="4"/>
  <c r="BV32" i="4" s="1"/>
  <c r="AM32" i="3" s="1"/>
  <c r="H31" i="4"/>
  <c r="I31" i="4" s="1"/>
  <c r="BU31" i="4"/>
  <c r="AL31" i="3" s="1"/>
  <c r="BS31" i="4"/>
  <c r="BV31" i="4" s="1"/>
  <c r="AM31" i="3" s="1"/>
  <c r="H30" i="4"/>
  <c r="I30" i="4" s="1"/>
  <c r="BU30" i="4"/>
  <c r="AL30" i="3" s="1"/>
  <c r="BS30" i="4"/>
  <c r="BV30" i="4" s="1"/>
  <c r="AM30" i="3" s="1"/>
  <c r="H29" i="4"/>
  <c r="I29" i="4" s="1"/>
  <c r="BU29" i="4"/>
  <c r="AL29" i="3" s="1"/>
  <c r="BS29" i="4"/>
  <c r="BV29" i="4" s="1"/>
  <c r="AM29" i="3" s="1"/>
  <c r="H28" i="4"/>
  <c r="I28" i="4" s="1"/>
  <c r="BU28" i="4"/>
  <c r="AL28" i="3" s="1"/>
  <c r="BS28" i="4"/>
  <c r="BV28" i="4" s="1"/>
  <c r="AM28" i="3" s="1"/>
  <c r="H27" i="4"/>
  <c r="I27" i="4" s="1"/>
  <c r="BU27" i="4"/>
  <c r="AL27" i="3" s="1"/>
  <c r="BS27" i="4"/>
  <c r="BV27" i="4" s="1"/>
  <c r="AM27" i="3" s="1"/>
  <c r="H26" i="4"/>
  <c r="I26" i="4" s="1"/>
  <c r="BU26" i="4"/>
  <c r="AL26" i="3" s="1"/>
  <c r="BS26" i="4"/>
  <c r="BV26" i="4" s="1"/>
  <c r="AM26" i="3" s="1"/>
  <c r="H25" i="4"/>
  <c r="I25" i="4" s="1"/>
  <c r="BU25" i="4"/>
  <c r="AL25" i="3" s="1"/>
  <c r="BS25" i="4"/>
  <c r="BV25" i="4" s="1"/>
  <c r="AM25" i="3" s="1"/>
  <c r="H24" i="4"/>
  <c r="I24" i="4" s="1"/>
  <c r="BU24" i="4"/>
  <c r="AL24" i="3" s="1"/>
  <c r="BS24" i="4"/>
  <c r="BV24" i="4" s="1"/>
  <c r="AM24" i="3" s="1"/>
  <c r="H23" i="4"/>
  <c r="I23" i="4" s="1"/>
  <c r="BU23" i="4"/>
  <c r="AL23" i="3" s="1"/>
  <c r="BS23" i="4"/>
  <c r="BV23" i="4" s="1"/>
  <c r="AM23" i="3" s="1"/>
  <c r="H22" i="4"/>
  <c r="I22" i="4" s="1"/>
  <c r="BU22" i="4"/>
  <c r="AL22" i="3" s="1"/>
  <c r="BS22" i="4"/>
  <c r="BV22" i="4" s="1"/>
  <c r="AM22" i="3" s="1"/>
  <c r="H21" i="4"/>
  <c r="I21" i="4" s="1"/>
  <c r="BU21" i="4"/>
  <c r="AL21" i="3" s="1"/>
  <c r="BS21" i="4"/>
  <c r="BV21" i="4" s="1"/>
  <c r="AM21" i="3" s="1"/>
  <c r="H20" i="4"/>
  <c r="I20" i="4" s="1"/>
  <c r="BU20" i="4"/>
  <c r="AL20" i="3" s="1"/>
  <c r="BS20" i="4"/>
  <c r="BV20" i="4" s="1"/>
  <c r="AM20" i="3" s="1"/>
  <c r="H19" i="4"/>
  <c r="I19" i="4" s="1"/>
  <c r="BU19" i="4"/>
  <c r="AL19" i="3" s="1"/>
  <c r="BS19" i="4"/>
  <c r="BV19" i="4" s="1"/>
  <c r="AM19" i="3" s="1"/>
  <c r="H18" i="4"/>
  <c r="I18" i="4" s="1"/>
  <c r="BU18" i="4"/>
  <c r="AL18" i="3" s="1"/>
  <c r="BS18" i="4"/>
  <c r="BV18" i="4" s="1"/>
  <c r="AM18" i="3" s="1"/>
  <c r="H17" i="4"/>
  <c r="I17" i="4" s="1"/>
  <c r="BU17" i="4"/>
  <c r="AL17" i="3" s="1"/>
  <c r="BS17" i="4"/>
  <c r="BV17" i="4" s="1"/>
  <c r="AM17" i="3" s="1"/>
  <c r="H16" i="4"/>
  <c r="I16" i="4" s="1"/>
  <c r="BU16" i="4"/>
  <c r="AL16" i="3" s="1"/>
  <c r="BS16" i="4"/>
  <c r="BV16" i="4" s="1"/>
  <c r="AM16" i="3" s="1"/>
  <c r="H15" i="4"/>
  <c r="I15" i="4" s="1"/>
  <c r="BU15" i="4"/>
  <c r="AL15" i="3" s="1"/>
  <c r="BS15" i="4"/>
  <c r="BV15" i="4" s="1"/>
  <c r="AM15" i="3" s="1"/>
  <c r="H14" i="4"/>
  <c r="I14" i="4" s="1"/>
  <c r="BU14" i="4"/>
  <c r="AL14" i="3" s="1"/>
  <c r="BS14" i="4"/>
  <c r="BV14" i="4" s="1"/>
  <c r="AM14" i="3" s="1"/>
  <c r="H13" i="4"/>
  <c r="I13" i="4" s="1"/>
  <c r="BU13" i="4"/>
  <c r="AL13" i="3" s="1"/>
  <c r="BS13" i="4"/>
  <c r="BV13" i="4" s="1"/>
  <c r="AM13" i="3" s="1"/>
  <c r="H12" i="4"/>
  <c r="I12" i="4" s="1"/>
  <c r="BU12" i="4"/>
  <c r="AL12" i="3" s="1"/>
  <c r="BS12" i="4"/>
  <c r="BV12" i="4" s="1"/>
  <c r="AM12" i="3" s="1"/>
  <c r="H11" i="4"/>
  <c r="I11" i="4" s="1"/>
  <c r="BU11" i="4"/>
  <c r="AL11" i="3" s="1"/>
  <c r="BS11" i="4"/>
  <c r="BV11" i="4" s="1"/>
  <c r="AM11" i="3" s="1"/>
  <c r="H10" i="4"/>
  <c r="I10" i="4" s="1"/>
  <c r="BU10" i="4"/>
  <c r="AL10" i="3" s="1"/>
  <c r="BS10" i="4"/>
  <c r="BV10" i="4" s="1"/>
  <c r="AM10" i="3" s="1"/>
  <c r="H9" i="4"/>
  <c r="I9" i="4" s="1"/>
  <c r="BU9" i="4"/>
  <c r="AL9" i="3" s="1"/>
  <c r="BS9" i="4"/>
  <c r="BV9" i="4" s="1"/>
  <c r="AM9" i="3" s="1"/>
  <c r="H8" i="4"/>
  <c r="I8" i="4" s="1"/>
  <c r="BU8" i="4"/>
  <c r="AL8" i="3" s="1"/>
  <c r="BS8" i="4"/>
  <c r="BV8" i="4" s="1"/>
  <c r="AM8" i="3" s="1"/>
  <c r="H7" i="4"/>
  <c r="I7" i="4" s="1"/>
  <c r="BU7" i="4"/>
  <c r="AL7" i="3" s="1"/>
  <c r="BS7" i="4"/>
  <c r="BV7" i="4" s="1"/>
  <c r="AM7" i="3" s="1"/>
  <c r="H6" i="4"/>
  <c r="I6" i="4" s="1"/>
  <c r="BU6" i="4"/>
  <c r="AL6" i="3" s="1"/>
  <c r="BS6" i="4"/>
  <c r="BV6" i="4" s="1"/>
  <c r="AM6" i="3" s="1"/>
  <c r="H5" i="4"/>
  <c r="I5" i="4" s="1"/>
  <c r="BU5" i="4"/>
  <c r="AL5" i="3" s="1"/>
  <c r="BS5" i="4"/>
  <c r="BV5" i="4" s="1"/>
  <c r="AM5" i="3" s="1"/>
  <c r="H4" i="4"/>
  <c r="I4" i="4" s="1"/>
  <c r="BU4" i="4"/>
  <c r="AL4" i="3" s="1"/>
  <c r="BS4" i="4"/>
  <c r="BV4" i="4" s="1"/>
  <c r="AM4" i="3" s="1"/>
  <c r="H3" i="4"/>
  <c r="I3" i="4" s="1"/>
  <c r="BU3" i="4"/>
  <c r="AL3" i="3" s="1"/>
  <c r="BS3" i="4"/>
  <c r="BV3" i="4" s="1"/>
  <c r="AM3" i="3" s="1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C12" i="2"/>
  <c r="J12" i="1"/>
  <c r="J11" i="1"/>
  <c r="K3" i="4"/>
  <c r="J3" i="4"/>
  <c r="M3" i="4" s="1"/>
  <c r="N3" i="4" s="1"/>
  <c r="P3" i="4" s="1"/>
  <c r="K4" i="4"/>
  <c r="J4" i="4"/>
  <c r="M4" i="4" s="1"/>
  <c r="N4" i="4" s="1"/>
  <c r="P4" i="4" s="1"/>
  <c r="K5" i="4"/>
  <c r="J5" i="4"/>
  <c r="M5" i="4" s="1"/>
  <c r="N5" i="4" s="1"/>
  <c r="P5" i="4" s="1"/>
  <c r="K6" i="4"/>
  <c r="J6" i="4"/>
  <c r="M6" i="4" s="1"/>
  <c r="N6" i="4" s="1"/>
  <c r="P6" i="4" s="1"/>
  <c r="K7" i="4"/>
  <c r="J7" i="4"/>
  <c r="M7" i="4" s="1"/>
  <c r="N7" i="4" s="1"/>
  <c r="P7" i="4" s="1"/>
  <c r="K8" i="4"/>
  <c r="J8" i="4"/>
  <c r="M8" i="4" s="1"/>
  <c r="N8" i="4" s="1"/>
  <c r="P8" i="4" s="1"/>
  <c r="K9" i="4"/>
  <c r="J9" i="4"/>
  <c r="M9" i="4" s="1"/>
  <c r="N9" i="4" s="1"/>
  <c r="P9" i="4" s="1"/>
  <c r="K10" i="4"/>
  <c r="J10" i="4"/>
  <c r="M10" i="4" s="1"/>
  <c r="N10" i="4" s="1"/>
  <c r="P10" i="4" s="1"/>
  <c r="K11" i="4"/>
  <c r="J11" i="4"/>
  <c r="M11" i="4" s="1"/>
  <c r="N11" i="4" s="1"/>
  <c r="P11" i="4" s="1"/>
  <c r="K12" i="4"/>
  <c r="J12" i="4"/>
  <c r="M12" i="4" s="1"/>
  <c r="N12" i="4" s="1"/>
  <c r="P12" i="4" s="1"/>
  <c r="K13" i="4"/>
  <c r="J13" i="4"/>
  <c r="M13" i="4" s="1"/>
  <c r="N13" i="4" s="1"/>
  <c r="P13" i="4" s="1"/>
  <c r="K14" i="4"/>
  <c r="J14" i="4"/>
  <c r="M14" i="4" s="1"/>
  <c r="N14" i="4" s="1"/>
  <c r="P14" i="4" s="1"/>
  <c r="K15" i="4"/>
  <c r="J15" i="4"/>
  <c r="M15" i="4" s="1"/>
  <c r="N15" i="4" s="1"/>
  <c r="P15" i="4" s="1"/>
  <c r="K16" i="4"/>
  <c r="J16" i="4"/>
  <c r="M16" i="4" s="1"/>
  <c r="N16" i="4" s="1"/>
  <c r="P16" i="4" s="1"/>
  <c r="K17" i="4"/>
  <c r="J17" i="4"/>
  <c r="M17" i="4" s="1"/>
  <c r="N17" i="4" s="1"/>
  <c r="P17" i="4" s="1"/>
  <c r="K18" i="4"/>
  <c r="J18" i="4"/>
  <c r="M18" i="4" s="1"/>
  <c r="N18" i="4" s="1"/>
  <c r="P18" i="4" s="1"/>
  <c r="K19" i="4"/>
  <c r="J19" i="4"/>
  <c r="M19" i="4" s="1"/>
  <c r="N19" i="4" s="1"/>
  <c r="P19" i="4" s="1"/>
  <c r="K20" i="4"/>
  <c r="J20" i="4"/>
  <c r="M20" i="4" s="1"/>
  <c r="N20" i="4" s="1"/>
  <c r="P20" i="4" s="1"/>
  <c r="K21" i="4"/>
  <c r="J21" i="4"/>
  <c r="M21" i="4" s="1"/>
  <c r="N21" i="4" s="1"/>
  <c r="P21" i="4" s="1"/>
  <c r="K22" i="4"/>
  <c r="J22" i="4"/>
  <c r="M22" i="4" s="1"/>
  <c r="N22" i="4" s="1"/>
  <c r="P22" i="4" s="1"/>
  <c r="K23" i="4"/>
  <c r="J23" i="4"/>
  <c r="M23" i="4" s="1"/>
  <c r="N23" i="4" s="1"/>
  <c r="P23" i="4" s="1"/>
  <c r="K24" i="4"/>
  <c r="J24" i="4"/>
  <c r="M24" i="4" s="1"/>
  <c r="N24" i="4" s="1"/>
  <c r="P24" i="4" s="1"/>
  <c r="K25" i="4"/>
  <c r="J25" i="4"/>
  <c r="M25" i="4" s="1"/>
  <c r="N25" i="4" s="1"/>
  <c r="P25" i="4" s="1"/>
  <c r="K26" i="4"/>
  <c r="J26" i="4"/>
  <c r="M26" i="4" s="1"/>
  <c r="N26" i="4" s="1"/>
  <c r="P26" i="4" s="1"/>
  <c r="K27" i="4"/>
  <c r="J27" i="4"/>
  <c r="M27" i="4" s="1"/>
  <c r="N27" i="4" s="1"/>
  <c r="P27" i="4" s="1"/>
  <c r="K28" i="4"/>
  <c r="J28" i="4"/>
  <c r="M28" i="4" s="1"/>
  <c r="N28" i="4" s="1"/>
  <c r="P28" i="4" s="1"/>
  <c r="K29" i="4"/>
  <c r="J29" i="4"/>
  <c r="M29" i="4" s="1"/>
  <c r="N29" i="4" s="1"/>
  <c r="P29" i="4" s="1"/>
  <c r="K30" i="4"/>
  <c r="J30" i="4"/>
  <c r="M30" i="4" s="1"/>
  <c r="N30" i="4" s="1"/>
  <c r="P30" i="4" s="1"/>
  <c r="K31" i="4"/>
  <c r="J31" i="4"/>
  <c r="M31" i="4" s="1"/>
  <c r="N31" i="4" s="1"/>
  <c r="P31" i="4" s="1"/>
  <c r="K32" i="4"/>
  <c r="J32" i="4"/>
  <c r="M32" i="4" s="1"/>
  <c r="N32" i="4" s="1"/>
  <c r="P32" i="4" s="1"/>
  <c r="K33" i="4"/>
  <c r="J33" i="4"/>
  <c r="M33" i="4" s="1"/>
  <c r="N33" i="4" s="1"/>
  <c r="P33" i="4" s="1"/>
  <c r="K34" i="4"/>
  <c r="J34" i="4"/>
  <c r="M34" i="4" s="1"/>
  <c r="N34" i="4" s="1"/>
  <c r="P34" i="4" s="1"/>
  <c r="K35" i="4"/>
  <c r="J35" i="4"/>
  <c r="M35" i="4" s="1"/>
  <c r="N35" i="4" s="1"/>
  <c r="P35" i="4" s="1"/>
  <c r="K36" i="4"/>
  <c r="J36" i="4"/>
  <c r="M36" i="4" s="1"/>
  <c r="N36" i="4" s="1"/>
  <c r="P36" i="4" s="1"/>
  <c r="K37" i="4"/>
  <c r="J37" i="4"/>
  <c r="M37" i="4" s="1"/>
  <c r="N37" i="4" s="1"/>
  <c r="P37" i="4" s="1"/>
  <c r="K38" i="4"/>
  <c r="J38" i="4"/>
  <c r="M38" i="4" s="1"/>
  <c r="N38" i="4" s="1"/>
  <c r="P38" i="4" s="1"/>
  <c r="K39" i="4"/>
  <c r="J39" i="4"/>
  <c r="M39" i="4" s="1"/>
  <c r="N39" i="4" s="1"/>
  <c r="P39" i="4" s="1"/>
  <c r="K40" i="4"/>
  <c r="J40" i="4"/>
  <c r="M40" i="4" s="1"/>
  <c r="N40" i="4" s="1"/>
  <c r="P40" i="4" s="1"/>
  <c r="K41" i="4"/>
  <c r="J41" i="4"/>
  <c r="M41" i="4" s="1"/>
  <c r="N41" i="4" s="1"/>
  <c r="P41" i="4" s="1"/>
  <c r="K42" i="4"/>
  <c r="J42" i="4"/>
  <c r="M42" i="4" s="1"/>
  <c r="N42" i="4" s="1"/>
  <c r="P42" i="4" s="1"/>
  <c r="K43" i="4"/>
  <c r="J43" i="4"/>
  <c r="M43" i="4" s="1"/>
  <c r="N43" i="4" s="1"/>
  <c r="P43" i="4" s="1"/>
  <c r="K44" i="4"/>
  <c r="J44" i="4"/>
  <c r="M44" i="4" s="1"/>
  <c r="N44" i="4" s="1"/>
  <c r="P44" i="4" s="1"/>
  <c r="K45" i="4"/>
  <c r="J45" i="4"/>
  <c r="M45" i="4" s="1"/>
  <c r="N45" i="4" s="1"/>
  <c r="P45" i="4" s="1"/>
  <c r="K46" i="4"/>
  <c r="J46" i="4"/>
  <c r="M46" i="4" s="1"/>
  <c r="N46" i="4" s="1"/>
  <c r="P46" i="4" s="1"/>
  <c r="K47" i="4"/>
  <c r="J47" i="4"/>
  <c r="M47" i="4" s="1"/>
  <c r="N47" i="4" s="1"/>
  <c r="P47" i="4" s="1"/>
  <c r="K48" i="4"/>
  <c r="J48" i="4"/>
  <c r="M48" i="4" s="1"/>
  <c r="N48" i="4" s="1"/>
  <c r="P48" i="4" s="1"/>
  <c r="K49" i="4"/>
  <c r="J49" i="4"/>
  <c r="M49" i="4" s="1"/>
  <c r="N49" i="4" s="1"/>
  <c r="P49" i="4" s="1"/>
  <c r="K50" i="4"/>
  <c r="J50" i="4"/>
  <c r="M50" i="4" s="1"/>
  <c r="N50" i="4" s="1"/>
  <c r="P50" i="4" s="1"/>
  <c r="K51" i="4"/>
  <c r="J51" i="4"/>
  <c r="M51" i="4" s="1"/>
  <c r="N51" i="4" s="1"/>
  <c r="P51" i="4" s="1"/>
  <c r="K52" i="4"/>
  <c r="J52" i="4"/>
  <c r="M52" i="4" s="1"/>
  <c r="N52" i="4" s="1"/>
  <c r="P52" i="4" s="1"/>
  <c r="K53" i="4"/>
  <c r="J53" i="4"/>
  <c r="M53" i="4" s="1"/>
  <c r="N53" i="4" s="1"/>
  <c r="P53" i="4" s="1"/>
  <c r="K54" i="4"/>
  <c r="J54" i="4"/>
  <c r="M54" i="4" s="1"/>
  <c r="N54" i="4" s="1"/>
  <c r="P54" i="4" s="1"/>
  <c r="K55" i="4"/>
  <c r="J55" i="4"/>
  <c r="M55" i="4" s="1"/>
  <c r="N55" i="4" s="1"/>
  <c r="P55" i="4" s="1"/>
  <c r="K56" i="4"/>
  <c r="J56" i="4"/>
  <c r="M56" i="4" s="1"/>
  <c r="N56" i="4" s="1"/>
  <c r="P56" i="4" s="1"/>
  <c r="K57" i="4"/>
  <c r="J57" i="4"/>
  <c r="M57" i="4" s="1"/>
  <c r="N57" i="4" s="1"/>
  <c r="P57" i="4" s="1"/>
  <c r="K58" i="4"/>
  <c r="J58" i="4"/>
  <c r="M58" i="4" s="1"/>
  <c r="N58" i="4" s="1"/>
  <c r="P58" i="4" s="1"/>
  <c r="K59" i="4"/>
  <c r="J59" i="4"/>
  <c r="M59" i="4" s="1"/>
  <c r="N59" i="4" s="1"/>
  <c r="P59" i="4" s="1"/>
  <c r="K60" i="4"/>
  <c r="J60" i="4"/>
  <c r="M60" i="4" s="1"/>
  <c r="N60" i="4" s="1"/>
  <c r="P60" i="4" s="1"/>
  <c r="K61" i="4"/>
  <c r="J61" i="4"/>
  <c r="M61" i="4" s="1"/>
  <c r="N61" i="4" s="1"/>
  <c r="P61" i="4" s="1"/>
  <c r="K62" i="4"/>
  <c r="J62" i="4"/>
  <c r="M62" i="4" s="1"/>
  <c r="N62" i="4" s="1"/>
  <c r="P62" i="4" s="1"/>
  <c r="K63" i="4"/>
  <c r="J63" i="4"/>
  <c r="M63" i="4" s="1"/>
  <c r="N63" i="4" s="1"/>
  <c r="P63" i="4" s="1"/>
  <c r="K64" i="4"/>
  <c r="J64" i="4"/>
  <c r="M64" i="4" s="1"/>
  <c r="N64" i="4" s="1"/>
  <c r="P64" i="4" s="1"/>
  <c r="K65" i="4"/>
  <c r="J65" i="4"/>
  <c r="M65" i="4" s="1"/>
  <c r="N65" i="4" s="1"/>
  <c r="P65" i="4" s="1"/>
  <c r="K66" i="4"/>
  <c r="J66" i="4"/>
  <c r="M66" i="4" s="1"/>
  <c r="N66" i="4" s="1"/>
  <c r="P66" i="4" s="1"/>
  <c r="K67" i="4"/>
  <c r="J67" i="4"/>
  <c r="M67" i="4" s="1"/>
  <c r="N67" i="4" s="1"/>
  <c r="P67" i="4" s="1"/>
  <c r="K68" i="4"/>
  <c r="J68" i="4"/>
  <c r="M68" i="4" s="1"/>
  <c r="N68" i="4" s="1"/>
  <c r="P68" i="4" s="1"/>
  <c r="K69" i="4"/>
  <c r="J69" i="4"/>
  <c r="M69" i="4" s="1"/>
  <c r="N69" i="4" s="1"/>
  <c r="P69" i="4" s="1"/>
  <c r="K70" i="4"/>
  <c r="J70" i="4"/>
  <c r="M70" i="4" s="1"/>
  <c r="N70" i="4" s="1"/>
  <c r="P70" i="4" s="1"/>
  <c r="K71" i="4"/>
  <c r="J71" i="4"/>
  <c r="M71" i="4" s="1"/>
  <c r="N71" i="4" s="1"/>
  <c r="P71" i="4" s="1"/>
  <c r="K72" i="4"/>
  <c r="J72" i="4"/>
  <c r="M72" i="4" s="1"/>
  <c r="N72" i="4" s="1"/>
  <c r="P72" i="4" s="1"/>
  <c r="K73" i="4"/>
  <c r="J73" i="4"/>
  <c r="M73" i="4" s="1"/>
  <c r="N73" i="4" s="1"/>
  <c r="P73" i="4" s="1"/>
  <c r="K74" i="4"/>
  <c r="J74" i="4"/>
  <c r="M74" i="4" s="1"/>
  <c r="N74" i="4" s="1"/>
  <c r="P74" i="4" s="1"/>
  <c r="K75" i="4"/>
  <c r="J75" i="4"/>
  <c r="M75" i="4" s="1"/>
  <c r="N75" i="4" s="1"/>
  <c r="P75" i="4" s="1"/>
  <c r="K76" i="4"/>
  <c r="J76" i="4"/>
  <c r="M76" i="4" s="1"/>
  <c r="N76" i="4" s="1"/>
  <c r="P76" i="4" s="1"/>
  <c r="K77" i="4"/>
  <c r="J77" i="4"/>
  <c r="M77" i="4" s="1"/>
  <c r="N77" i="4" s="1"/>
  <c r="P77" i="4" s="1"/>
  <c r="K78" i="4"/>
  <c r="J78" i="4"/>
  <c r="M78" i="4" s="1"/>
  <c r="N78" i="4" s="1"/>
  <c r="P78" i="4" s="1"/>
  <c r="K79" i="4"/>
  <c r="J79" i="4"/>
  <c r="M79" i="4" s="1"/>
  <c r="N79" i="4" s="1"/>
  <c r="P79" i="4" s="1"/>
  <c r="K80" i="4"/>
  <c r="J80" i="4"/>
  <c r="M80" i="4" s="1"/>
  <c r="N80" i="4" s="1"/>
  <c r="P80" i="4" s="1"/>
  <c r="K81" i="4"/>
  <c r="J81" i="4"/>
  <c r="M81" i="4" s="1"/>
  <c r="N81" i="4" s="1"/>
  <c r="P81" i="4" s="1"/>
  <c r="K82" i="4"/>
  <c r="J82" i="4"/>
  <c r="M82" i="4" s="1"/>
  <c r="N82" i="4" s="1"/>
  <c r="P82" i="4" s="1"/>
  <c r="K83" i="4"/>
  <c r="J83" i="4"/>
  <c r="M83" i="4" s="1"/>
  <c r="N83" i="4" s="1"/>
  <c r="P83" i="4" s="1"/>
  <c r="K84" i="4"/>
  <c r="J84" i="4"/>
  <c r="M84" i="4" s="1"/>
  <c r="N84" i="4" s="1"/>
  <c r="P84" i="4" s="1"/>
  <c r="K85" i="4"/>
  <c r="J85" i="4"/>
  <c r="M85" i="4" s="1"/>
  <c r="N85" i="4" s="1"/>
  <c r="P85" i="4" s="1"/>
  <c r="K86" i="4"/>
  <c r="J86" i="4"/>
  <c r="M86" i="4" s="1"/>
  <c r="N86" i="4" s="1"/>
  <c r="P86" i="4" s="1"/>
  <c r="K87" i="4"/>
  <c r="J87" i="4"/>
  <c r="M87" i="4" s="1"/>
  <c r="N87" i="4" s="1"/>
  <c r="P87" i="4" s="1"/>
  <c r="K88" i="4"/>
  <c r="J88" i="4"/>
  <c r="M88" i="4" s="1"/>
  <c r="N88" i="4" s="1"/>
  <c r="P88" i="4" s="1"/>
  <c r="K89" i="4"/>
  <c r="J89" i="4"/>
  <c r="M89" i="4" s="1"/>
  <c r="N89" i="4" s="1"/>
  <c r="P89" i="4" s="1"/>
  <c r="K90" i="4"/>
  <c r="J90" i="4"/>
  <c r="M90" i="4" s="1"/>
  <c r="N90" i="4" s="1"/>
  <c r="P90" i="4" s="1"/>
  <c r="K91" i="4"/>
  <c r="J91" i="4"/>
  <c r="M91" i="4" s="1"/>
  <c r="N91" i="4" s="1"/>
  <c r="P91" i="4" s="1"/>
  <c r="K92" i="4"/>
  <c r="J92" i="4"/>
  <c r="M92" i="4" s="1"/>
  <c r="N92" i="4" s="1"/>
  <c r="P92" i="4" s="1"/>
  <c r="K93" i="4"/>
  <c r="J93" i="4"/>
  <c r="M93" i="4" s="1"/>
  <c r="N93" i="4" s="1"/>
  <c r="P93" i="4" s="1"/>
  <c r="K94" i="4"/>
  <c r="J94" i="4"/>
  <c r="M94" i="4" s="1"/>
  <c r="N94" i="4" s="1"/>
  <c r="P94" i="4" s="1"/>
  <c r="K95" i="4"/>
  <c r="J95" i="4"/>
  <c r="M95" i="4" s="1"/>
  <c r="N95" i="4" s="1"/>
  <c r="P95" i="4" s="1"/>
  <c r="K96" i="4"/>
  <c r="J96" i="4"/>
  <c r="M96" i="4" s="1"/>
  <c r="N96" i="4" s="1"/>
  <c r="P96" i="4" s="1"/>
  <c r="K97" i="4"/>
  <c r="J97" i="4"/>
  <c r="M97" i="4" s="1"/>
  <c r="N97" i="4" s="1"/>
  <c r="P97" i="4" s="1"/>
  <c r="K98" i="4"/>
  <c r="J98" i="4"/>
  <c r="M98" i="4" s="1"/>
  <c r="N98" i="4" s="1"/>
  <c r="P98" i="4" s="1"/>
  <c r="K99" i="4"/>
  <c r="J99" i="4"/>
  <c r="M99" i="4" s="1"/>
  <c r="N99" i="4" s="1"/>
  <c r="P99" i="4" s="1"/>
  <c r="K100" i="4"/>
  <c r="J100" i="4"/>
  <c r="M100" i="4" s="1"/>
  <c r="N100" i="4" s="1"/>
  <c r="P100" i="4" s="1"/>
  <c r="K101" i="4"/>
  <c r="J101" i="4"/>
  <c r="M101" i="4" s="1"/>
  <c r="N101" i="4" s="1"/>
  <c r="P101" i="4" s="1"/>
  <c r="K102" i="4"/>
  <c r="J102" i="4"/>
  <c r="M102" i="4" s="1"/>
  <c r="N102" i="4" s="1"/>
  <c r="P102" i="4" s="1"/>
  <c r="K103" i="4"/>
  <c r="J103" i="4"/>
  <c r="M103" i="4" s="1"/>
  <c r="N103" i="4" s="1"/>
  <c r="P103" i="4" s="1"/>
  <c r="K104" i="4"/>
  <c r="J104" i="4"/>
  <c r="M104" i="4" s="1"/>
  <c r="N104" i="4" s="1"/>
  <c r="P104" i="4" s="1"/>
  <c r="K105" i="4"/>
  <c r="J105" i="4"/>
  <c r="M105" i="4" s="1"/>
  <c r="N105" i="4" s="1"/>
  <c r="P105" i="4" s="1"/>
  <c r="K106" i="4"/>
  <c r="J106" i="4"/>
  <c r="M106" i="4" s="1"/>
  <c r="N106" i="4" s="1"/>
  <c r="P106" i="4" s="1"/>
  <c r="K107" i="4"/>
  <c r="J107" i="4"/>
  <c r="M107" i="4" s="1"/>
  <c r="N107" i="4" s="1"/>
  <c r="P107" i="4" s="1"/>
  <c r="K108" i="4"/>
  <c r="J108" i="4"/>
  <c r="M108" i="4" s="1"/>
  <c r="N108" i="4" s="1"/>
  <c r="P108" i="4" s="1"/>
  <c r="K109" i="4"/>
  <c r="J109" i="4"/>
  <c r="M109" i="4" s="1"/>
  <c r="N109" i="4" s="1"/>
  <c r="P109" i="4" s="1"/>
  <c r="K110" i="4"/>
  <c r="J110" i="4"/>
  <c r="M110" i="4" s="1"/>
  <c r="N110" i="4" s="1"/>
  <c r="P110" i="4" s="1"/>
  <c r="K111" i="4"/>
  <c r="J111" i="4"/>
  <c r="M111" i="4" s="1"/>
  <c r="N111" i="4" s="1"/>
  <c r="P111" i="4" s="1"/>
  <c r="K112" i="4"/>
  <c r="J112" i="4"/>
  <c r="M112" i="4" s="1"/>
  <c r="N112" i="4" s="1"/>
  <c r="P112" i="4" s="1"/>
  <c r="K113" i="4"/>
  <c r="J113" i="4"/>
  <c r="M113" i="4" s="1"/>
  <c r="N113" i="4" s="1"/>
  <c r="P113" i="4" s="1"/>
  <c r="K114" i="4"/>
  <c r="J114" i="4"/>
  <c r="M114" i="4" s="1"/>
  <c r="N114" i="4" s="1"/>
  <c r="P114" i="4" s="1"/>
  <c r="K115" i="4"/>
  <c r="J115" i="4"/>
  <c r="M115" i="4" s="1"/>
  <c r="N115" i="4" s="1"/>
  <c r="P115" i="4" s="1"/>
  <c r="K116" i="4"/>
  <c r="J116" i="4"/>
  <c r="M116" i="4" s="1"/>
  <c r="N116" i="4" s="1"/>
  <c r="P116" i="4" s="1"/>
  <c r="K117" i="4"/>
  <c r="J117" i="4"/>
  <c r="M117" i="4" s="1"/>
  <c r="N117" i="4" s="1"/>
  <c r="P117" i="4" s="1"/>
  <c r="K118" i="4"/>
  <c r="J118" i="4"/>
  <c r="M118" i="4" s="1"/>
  <c r="N118" i="4" s="1"/>
  <c r="P118" i="4" s="1"/>
  <c r="K119" i="4"/>
  <c r="J119" i="4"/>
  <c r="M119" i="4" s="1"/>
  <c r="N119" i="4" s="1"/>
  <c r="P119" i="4" s="1"/>
  <c r="K120" i="4"/>
  <c r="J120" i="4"/>
  <c r="M120" i="4" s="1"/>
  <c r="N120" i="4" s="1"/>
  <c r="P120" i="4" s="1"/>
  <c r="K121" i="4"/>
  <c r="J121" i="4"/>
  <c r="M121" i="4" s="1"/>
  <c r="N121" i="4" s="1"/>
  <c r="P121" i="4" s="1"/>
  <c r="K122" i="4"/>
  <c r="J122" i="4"/>
  <c r="M122" i="4" s="1"/>
  <c r="N122" i="4" s="1"/>
  <c r="P122" i="4" s="1"/>
  <c r="K123" i="4"/>
  <c r="J123" i="4"/>
  <c r="M123" i="4" s="1"/>
  <c r="N123" i="4" s="1"/>
  <c r="P123" i="4" s="1"/>
  <c r="K124" i="4"/>
  <c r="J124" i="4"/>
  <c r="M124" i="4" s="1"/>
  <c r="N124" i="4" s="1"/>
  <c r="P124" i="4" s="1"/>
  <c r="K125" i="4"/>
  <c r="J125" i="4"/>
  <c r="M125" i="4" s="1"/>
  <c r="N125" i="4" s="1"/>
  <c r="P125" i="4" s="1"/>
  <c r="K126" i="4"/>
  <c r="J126" i="4"/>
  <c r="M126" i="4" s="1"/>
  <c r="N126" i="4" s="1"/>
  <c r="P126" i="4" s="1"/>
  <c r="K127" i="4"/>
  <c r="J127" i="4"/>
  <c r="M127" i="4" s="1"/>
  <c r="N127" i="4" s="1"/>
  <c r="P127" i="4" s="1"/>
  <c r="K128" i="4"/>
  <c r="J128" i="4"/>
  <c r="M128" i="4" s="1"/>
  <c r="N128" i="4" s="1"/>
  <c r="P128" i="4" s="1"/>
  <c r="K129" i="4"/>
  <c r="J129" i="4"/>
  <c r="M129" i="4" s="1"/>
  <c r="N129" i="4" s="1"/>
  <c r="P129" i="4" s="1"/>
  <c r="K130" i="4"/>
  <c r="J130" i="4"/>
  <c r="M130" i="4" s="1"/>
  <c r="N130" i="4" s="1"/>
  <c r="P130" i="4" s="1"/>
  <c r="K131" i="4"/>
  <c r="J131" i="4"/>
  <c r="M131" i="4" s="1"/>
  <c r="N131" i="4" s="1"/>
  <c r="P131" i="4" s="1"/>
  <c r="K132" i="4"/>
  <c r="J132" i="4"/>
  <c r="M132" i="4" s="1"/>
  <c r="N132" i="4" s="1"/>
  <c r="P132" i="4" s="1"/>
  <c r="K133" i="4"/>
  <c r="J133" i="4"/>
  <c r="M133" i="4" s="1"/>
  <c r="N133" i="4" s="1"/>
  <c r="P133" i="4" s="1"/>
  <c r="K134" i="4"/>
  <c r="J134" i="4"/>
  <c r="M134" i="4" s="1"/>
  <c r="N134" i="4" s="1"/>
  <c r="P134" i="4" s="1"/>
  <c r="K135" i="4"/>
  <c r="J135" i="4"/>
  <c r="M135" i="4" s="1"/>
  <c r="N135" i="4" s="1"/>
  <c r="P135" i="4" s="1"/>
  <c r="K136" i="4"/>
  <c r="J136" i="4"/>
  <c r="M136" i="4" s="1"/>
  <c r="N136" i="4" s="1"/>
  <c r="P136" i="4" s="1"/>
  <c r="K137" i="4"/>
  <c r="J137" i="4"/>
  <c r="M137" i="4" s="1"/>
  <c r="N137" i="4" s="1"/>
  <c r="P137" i="4" s="1"/>
  <c r="K138" i="4"/>
  <c r="J138" i="4"/>
  <c r="M138" i="4" s="1"/>
  <c r="N138" i="4" s="1"/>
  <c r="P138" i="4" s="1"/>
  <c r="K139" i="4"/>
  <c r="J139" i="4"/>
  <c r="M139" i="4" s="1"/>
  <c r="N139" i="4" s="1"/>
  <c r="P139" i="4" s="1"/>
  <c r="K140" i="4"/>
  <c r="J140" i="4"/>
  <c r="M140" i="4" s="1"/>
  <c r="N140" i="4" s="1"/>
  <c r="P140" i="4" s="1"/>
  <c r="K141" i="4"/>
  <c r="J141" i="4"/>
  <c r="M141" i="4" s="1"/>
  <c r="N141" i="4" s="1"/>
  <c r="P141" i="4" s="1"/>
  <c r="K142" i="4"/>
  <c r="J142" i="4"/>
  <c r="M142" i="4" s="1"/>
  <c r="N142" i="4" s="1"/>
  <c r="P142" i="4" s="1"/>
  <c r="K143" i="4"/>
  <c r="J143" i="4"/>
  <c r="M143" i="4" s="1"/>
  <c r="N143" i="4" s="1"/>
  <c r="P143" i="4" s="1"/>
  <c r="K144" i="4"/>
  <c r="J144" i="4"/>
  <c r="M144" i="4" s="1"/>
  <c r="N144" i="4" s="1"/>
  <c r="P144" i="4" s="1"/>
  <c r="K145" i="4"/>
  <c r="J145" i="4"/>
  <c r="M145" i="4" s="1"/>
  <c r="N145" i="4" s="1"/>
  <c r="P145" i="4" s="1"/>
  <c r="K146" i="4"/>
  <c r="J146" i="4"/>
  <c r="M146" i="4" s="1"/>
  <c r="N146" i="4" s="1"/>
  <c r="P146" i="4" s="1"/>
  <c r="K147" i="4"/>
  <c r="J147" i="4"/>
  <c r="M147" i="4" s="1"/>
  <c r="N147" i="4" s="1"/>
  <c r="P147" i="4" s="1"/>
  <c r="K148" i="4"/>
  <c r="J148" i="4"/>
  <c r="M148" i="4" s="1"/>
  <c r="N148" i="4" s="1"/>
  <c r="P148" i="4" s="1"/>
  <c r="K149" i="4"/>
  <c r="J149" i="4"/>
  <c r="M149" i="4" s="1"/>
  <c r="N149" i="4" s="1"/>
  <c r="P149" i="4" s="1"/>
  <c r="K150" i="4"/>
  <c r="J150" i="4"/>
  <c r="M150" i="4" s="1"/>
  <c r="N150" i="4" s="1"/>
  <c r="P150" i="4" s="1"/>
  <c r="K151" i="4"/>
  <c r="J151" i="4"/>
  <c r="M151" i="4" s="1"/>
  <c r="N151" i="4" s="1"/>
  <c r="P151" i="4" s="1"/>
  <c r="K152" i="4"/>
  <c r="J152" i="4"/>
  <c r="M152" i="4" s="1"/>
  <c r="N152" i="4" s="1"/>
  <c r="P152" i="4" s="1"/>
  <c r="K153" i="4"/>
  <c r="J153" i="4"/>
  <c r="M153" i="4" s="1"/>
  <c r="N153" i="4" s="1"/>
  <c r="P153" i="4" s="1"/>
  <c r="K154" i="4"/>
  <c r="J154" i="4"/>
  <c r="M154" i="4" s="1"/>
  <c r="N154" i="4" s="1"/>
  <c r="P154" i="4" s="1"/>
  <c r="K155" i="4"/>
  <c r="J155" i="4"/>
  <c r="M155" i="4" s="1"/>
  <c r="N155" i="4" s="1"/>
  <c r="P155" i="4" s="1"/>
  <c r="K156" i="4"/>
  <c r="J156" i="4"/>
  <c r="M156" i="4" s="1"/>
  <c r="N156" i="4" s="1"/>
  <c r="P156" i="4" s="1"/>
  <c r="K157" i="4"/>
  <c r="J157" i="4"/>
  <c r="M157" i="4" s="1"/>
  <c r="N157" i="4" s="1"/>
  <c r="P157" i="4" s="1"/>
  <c r="K158" i="4"/>
  <c r="J158" i="4"/>
  <c r="M158" i="4" s="1"/>
  <c r="N158" i="4" s="1"/>
  <c r="P158" i="4" s="1"/>
  <c r="K159" i="4"/>
  <c r="J159" i="4"/>
  <c r="M159" i="4" s="1"/>
  <c r="N159" i="4" s="1"/>
  <c r="P159" i="4" s="1"/>
  <c r="K160" i="4"/>
  <c r="J160" i="4"/>
  <c r="M160" i="4" s="1"/>
  <c r="N160" i="4" s="1"/>
  <c r="P160" i="4" s="1"/>
  <c r="K161" i="4"/>
  <c r="J161" i="4"/>
  <c r="M161" i="4" s="1"/>
  <c r="N161" i="4" s="1"/>
  <c r="P161" i="4" s="1"/>
  <c r="K162" i="4"/>
  <c r="J162" i="4"/>
  <c r="M162" i="4" s="1"/>
  <c r="N162" i="4" s="1"/>
  <c r="P162" i="4" s="1"/>
  <c r="K163" i="4"/>
  <c r="J163" i="4"/>
  <c r="M163" i="4" s="1"/>
  <c r="N163" i="4" s="1"/>
  <c r="P163" i="4" s="1"/>
  <c r="K164" i="4"/>
  <c r="J164" i="4"/>
  <c r="M164" i="4" s="1"/>
  <c r="N164" i="4" s="1"/>
  <c r="P164" i="4" s="1"/>
  <c r="K165" i="4"/>
  <c r="J165" i="4"/>
  <c r="M165" i="4" s="1"/>
  <c r="N165" i="4" s="1"/>
  <c r="P165" i="4" s="1"/>
  <c r="K166" i="4"/>
  <c r="J166" i="4"/>
  <c r="M166" i="4" s="1"/>
  <c r="N166" i="4" s="1"/>
  <c r="P166" i="4" s="1"/>
  <c r="K167" i="4"/>
  <c r="J167" i="4"/>
  <c r="M167" i="4" s="1"/>
  <c r="N167" i="4" s="1"/>
  <c r="P167" i="4" s="1"/>
  <c r="K168" i="4"/>
  <c r="J168" i="4"/>
  <c r="M168" i="4" s="1"/>
  <c r="N168" i="4" s="1"/>
  <c r="P168" i="4" s="1"/>
  <c r="K169" i="4"/>
  <c r="J169" i="4"/>
  <c r="M169" i="4" s="1"/>
  <c r="N169" i="4" s="1"/>
  <c r="P169" i="4" s="1"/>
  <c r="K170" i="4"/>
  <c r="J170" i="4"/>
  <c r="M170" i="4" s="1"/>
  <c r="N170" i="4" s="1"/>
  <c r="P170" i="4" s="1"/>
  <c r="K171" i="4"/>
  <c r="J171" i="4"/>
  <c r="M171" i="4" s="1"/>
  <c r="N171" i="4" s="1"/>
  <c r="P171" i="4" s="1"/>
  <c r="K172" i="4"/>
  <c r="J172" i="4"/>
  <c r="M172" i="4" s="1"/>
  <c r="N172" i="4" s="1"/>
  <c r="P172" i="4" s="1"/>
  <c r="K173" i="4"/>
  <c r="J173" i="4"/>
  <c r="M173" i="4" s="1"/>
  <c r="N173" i="4" s="1"/>
  <c r="P173" i="4" s="1"/>
  <c r="K174" i="4"/>
  <c r="J174" i="4"/>
  <c r="M174" i="4" s="1"/>
  <c r="N174" i="4" s="1"/>
  <c r="P174" i="4" s="1"/>
  <c r="K175" i="4"/>
  <c r="J175" i="4"/>
  <c r="M175" i="4" s="1"/>
  <c r="N175" i="4" s="1"/>
  <c r="P175" i="4" s="1"/>
  <c r="K176" i="4"/>
  <c r="J176" i="4"/>
  <c r="M176" i="4" s="1"/>
  <c r="N176" i="4" s="1"/>
  <c r="P176" i="4" s="1"/>
  <c r="K177" i="4"/>
  <c r="J177" i="4"/>
  <c r="M177" i="4" s="1"/>
  <c r="N177" i="4" s="1"/>
  <c r="P177" i="4" s="1"/>
  <c r="K178" i="4"/>
  <c r="J178" i="4"/>
  <c r="M178" i="4" s="1"/>
  <c r="N178" i="4" s="1"/>
  <c r="P178" i="4" s="1"/>
  <c r="K179" i="4"/>
  <c r="J179" i="4"/>
  <c r="M179" i="4" s="1"/>
  <c r="N179" i="4" s="1"/>
  <c r="P179" i="4" s="1"/>
  <c r="K180" i="4"/>
  <c r="J180" i="4"/>
  <c r="M180" i="4" s="1"/>
  <c r="N180" i="4" s="1"/>
  <c r="P180" i="4" s="1"/>
  <c r="K181" i="4"/>
  <c r="J181" i="4"/>
  <c r="M181" i="4" s="1"/>
  <c r="N181" i="4" s="1"/>
  <c r="P181" i="4" s="1"/>
  <c r="K182" i="4"/>
  <c r="J182" i="4"/>
  <c r="M182" i="4" s="1"/>
  <c r="N182" i="4" s="1"/>
  <c r="P182" i="4" s="1"/>
  <c r="K183" i="4"/>
  <c r="J183" i="4"/>
  <c r="M183" i="4" s="1"/>
  <c r="N183" i="4" s="1"/>
  <c r="P183" i="4" s="1"/>
  <c r="K184" i="4"/>
  <c r="J184" i="4"/>
  <c r="M184" i="4" s="1"/>
  <c r="N184" i="4" s="1"/>
  <c r="P184" i="4" s="1"/>
  <c r="K185" i="4"/>
  <c r="J185" i="4"/>
  <c r="M185" i="4" s="1"/>
  <c r="N185" i="4" s="1"/>
  <c r="P185" i="4" s="1"/>
  <c r="K186" i="4"/>
  <c r="J186" i="4"/>
  <c r="M186" i="4" s="1"/>
  <c r="N186" i="4" s="1"/>
  <c r="P186" i="4" s="1"/>
  <c r="K187" i="4"/>
  <c r="J187" i="4"/>
  <c r="M187" i="4" s="1"/>
  <c r="N187" i="4" s="1"/>
  <c r="P187" i="4" s="1"/>
  <c r="K188" i="4"/>
  <c r="J188" i="4"/>
  <c r="M188" i="4" s="1"/>
  <c r="N188" i="4" s="1"/>
  <c r="P188" i="4" s="1"/>
  <c r="K189" i="4"/>
  <c r="J189" i="4"/>
  <c r="M189" i="4" s="1"/>
  <c r="N189" i="4" s="1"/>
  <c r="P189" i="4" s="1"/>
  <c r="K190" i="4"/>
  <c r="J190" i="4"/>
  <c r="M190" i="4" s="1"/>
  <c r="N190" i="4" s="1"/>
  <c r="P190" i="4" s="1"/>
  <c r="K191" i="4"/>
  <c r="J191" i="4"/>
  <c r="M191" i="4" s="1"/>
  <c r="N191" i="4" s="1"/>
  <c r="P191" i="4" s="1"/>
  <c r="K192" i="4"/>
  <c r="J192" i="4"/>
  <c r="M192" i="4" s="1"/>
  <c r="N192" i="4" s="1"/>
  <c r="P192" i="4" s="1"/>
  <c r="K193" i="4"/>
  <c r="J193" i="4"/>
  <c r="M193" i="4" s="1"/>
  <c r="N193" i="4" s="1"/>
  <c r="P193" i="4" s="1"/>
  <c r="K194" i="4"/>
  <c r="J194" i="4"/>
  <c r="M194" i="4" s="1"/>
  <c r="N194" i="4" s="1"/>
  <c r="P194" i="4" s="1"/>
  <c r="K195" i="4"/>
  <c r="J195" i="4"/>
  <c r="M195" i="4" s="1"/>
  <c r="N195" i="4" s="1"/>
  <c r="P195" i="4" s="1"/>
  <c r="K196" i="4"/>
  <c r="J196" i="4"/>
  <c r="M196" i="4" s="1"/>
  <c r="N196" i="4" s="1"/>
  <c r="P196" i="4" s="1"/>
  <c r="K197" i="4"/>
  <c r="J197" i="4"/>
  <c r="M197" i="4" s="1"/>
  <c r="N197" i="4" s="1"/>
  <c r="P197" i="4" s="1"/>
  <c r="K198" i="4"/>
  <c r="J198" i="4"/>
  <c r="M198" i="4" s="1"/>
  <c r="N198" i="4" s="1"/>
  <c r="P198" i="4" s="1"/>
  <c r="K199" i="4"/>
  <c r="J199" i="4"/>
  <c r="M199" i="4" s="1"/>
  <c r="N199" i="4" s="1"/>
  <c r="P199" i="4" s="1"/>
  <c r="K200" i="4"/>
  <c r="J200" i="4"/>
  <c r="M200" i="4" s="1"/>
  <c r="N200" i="4" s="1"/>
  <c r="P200" i="4" s="1"/>
  <c r="O200" i="4" l="1"/>
  <c r="L200" i="4"/>
  <c r="Q200" i="4" s="1"/>
  <c r="O199" i="4"/>
  <c r="L199" i="4"/>
  <c r="Q199" i="4" s="1"/>
  <c r="O198" i="4"/>
  <c r="L198" i="4"/>
  <c r="Q198" i="4" s="1"/>
  <c r="O197" i="4"/>
  <c r="L197" i="4"/>
  <c r="Q197" i="4" s="1"/>
  <c r="O196" i="4"/>
  <c r="L196" i="4"/>
  <c r="Q196" i="4" s="1"/>
  <c r="O195" i="4"/>
  <c r="L195" i="4"/>
  <c r="Q195" i="4" s="1"/>
  <c r="O194" i="4"/>
  <c r="L194" i="4"/>
  <c r="Q194" i="4" s="1"/>
  <c r="O193" i="4"/>
  <c r="L193" i="4"/>
  <c r="Q193" i="4" s="1"/>
  <c r="O192" i="4"/>
  <c r="L192" i="4"/>
  <c r="Q192" i="4" s="1"/>
  <c r="O191" i="4"/>
  <c r="L191" i="4"/>
  <c r="Q191" i="4" s="1"/>
  <c r="O190" i="4"/>
  <c r="L190" i="4"/>
  <c r="Q190" i="4" s="1"/>
  <c r="O189" i="4"/>
  <c r="L189" i="4"/>
  <c r="Q189" i="4" s="1"/>
  <c r="O188" i="4"/>
  <c r="L188" i="4"/>
  <c r="Q188" i="4" s="1"/>
  <c r="O187" i="4"/>
  <c r="L187" i="4"/>
  <c r="Q187" i="4" s="1"/>
  <c r="O186" i="4"/>
  <c r="L186" i="4"/>
  <c r="Q186" i="4" s="1"/>
  <c r="O185" i="4"/>
  <c r="L185" i="4"/>
  <c r="Q185" i="4" s="1"/>
  <c r="O184" i="4"/>
  <c r="L184" i="4"/>
  <c r="Q184" i="4" s="1"/>
  <c r="O183" i="4"/>
  <c r="L183" i="4"/>
  <c r="Q183" i="4" s="1"/>
  <c r="O182" i="4"/>
  <c r="L182" i="4"/>
  <c r="Q182" i="4" s="1"/>
  <c r="O181" i="4"/>
  <c r="L181" i="4"/>
  <c r="Q181" i="4" s="1"/>
  <c r="O180" i="4"/>
  <c r="L180" i="4"/>
  <c r="Q180" i="4" s="1"/>
  <c r="O179" i="4"/>
  <c r="L179" i="4"/>
  <c r="Q179" i="4" s="1"/>
  <c r="O178" i="4"/>
  <c r="L178" i="4"/>
  <c r="Q178" i="4" s="1"/>
  <c r="O177" i="4"/>
  <c r="L177" i="4"/>
  <c r="Q177" i="4" s="1"/>
  <c r="O176" i="4"/>
  <c r="L176" i="4"/>
  <c r="Q176" i="4" s="1"/>
  <c r="O175" i="4"/>
  <c r="L175" i="4"/>
  <c r="Q175" i="4" s="1"/>
  <c r="O174" i="4"/>
  <c r="L174" i="4"/>
  <c r="Q174" i="4" s="1"/>
  <c r="O173" i="4"/>
  <c r="L173" i="4"/>
  <c r="Q173" i="4" s="1"/>
  <c r="O172" i="4"/>
  <c r="L172" i="4"/>
  <c r="Q172" i="4" s="1"/>
  <c r="O171" i="4"/>
  <c r="L171" i="4"/>
  <c r="Q171" i="4" s="1"/>
  <c r="O170" i="4"/>
  <c r="L170" i="4"/>
  <c r="Q170" i="4" s="1"/>
  <c r="O169" i="4"/>
  <c r="L169" i="4"/>
  <c r="Q169" i="4" s="1"/>
  <c r="O168" i="4"/>
  <c r="L168" i="4"/>
  <c r="Q168" i="4" s="1"/>
  <c r="O167" i="4"/>
  <c r="L167" i="4"/>
  <c r="Q167" i="4" s="1"/>
  <c r="O166" i="4"/>
  <c r="L166" i="4"/>
  <c r="Q166" i="4" s="1"/>
  <c r="O165" i="4"/>
  <c r="L165" i="4"/>
  <c r="Q165" i="4" s="1"/>
  <c r="O164" i="4"/>
  <c r="L164" i="4"/>
  <c r="Q164" i="4" s="1"/>
  <c r="O163" i="4"/>
  <c r="L163" i="4"/>
  <c r="Q163" i="4" s="1"/>
  <c r="O162" i="4"/>
  <c r="L162" i="4"/>
  <c r="Q162" i="4" s="1"/>
  <c r="O161" i="4"/>
  <c r="L161" i="4"/>
  <c r="Q161" i="4" s="1"/>
  <c r="O160" i="4"/>
  <c r="L160" i="4"/>
  <c r="Q160" i="4" s="1"/>
  <c r="O159" i="4"/>
  <c r="L159" i="4"/>
  <c r="Q159" i="4" s="1"/>
  <c r="O158" i="4"/>
  <c r="L158" i="4"/>
  <c r="Q158" i="4" s="1"/>
  <c r="O157" i="4"/>
  <c r="L157" i="4"/>
  <c r="Q157" i="4" s="1"/>
  <c r="O156" i="4"/>
  <c r="L156" i="4"/>
  <c r="Q156" i="4" s="1"/>
  <c r="O155" i="4"/>
  <c r="L155" i="4"/>
  <c r="Q155" i="4" s="1"/>
  <c r="O154" i="4"/>
  <c r="L154" i="4"/>
  <c r="Q154" i="4" s="1"/>
  <c r="O153" i="4"/>
  <c r="L153" i="4"/>
  <c r="Q153" i="4" s="1"/>
  <c r="O152" i="4"/>
  <c r="L152" i="4"/>
  <c r="Q152" i="4" s="1"/>
  <c r="O151" i="4"/>
  <c r="L151" i="4"/>
  <c r="Q151" i="4" s="1"/>
  <c r="O150" i="4"/>
  <c r="L150" i="4"/>
  <c r="Q150" i="4" s="1"/>
  <c r="O149" i="4"/>
  <c r="L149" i="4"/>
  <c r="Q149" i="4" s="1"/>
  <c r="O148" i="4"/>
  <c r="L148" i="4"/>
  <c r="Q148" i="4" s="1"/>
  <c r="O147" i="4"/>
  <c r="L147" i="4"/>
  <c r="Q147" i="4" s="1"/>
  <c r="O146" i="4"/>
  <c r="L146" i="4"/>
  <c r="Q146" i="4" s="1"/>
  <c r="O145" i="4"/>
  <c r="L145" i="4"/>
  <c r="Q145" i="4" s="1"/>
  <c r="O144" i="4"/>
  <c r="L144" i="4"/>
  <c r="Q144" i="4" s="1"/>
  <c r="O143" i="4"/>
  <c r="L143" i="4"/>
  <c r="Q143" i="4" s="1"/>
  <c r="O142" i="4"/>
  <c r="L142" i="4"/>
  <c r="Q142" i="4" s="1"/>
  <c r="O141" i="4"/>
  <c r="L141" i="4"/>
  <c r="Q141" i="4" s="1"/>
  <c r="O140" i="4"/>
  <c r="L140" i="4"/>
  <c r="Q140" i="4" s="1"/>
  <c r="O139" i="4"/>
  <c r="L139" i="4"/>
  <c r="Q139" i="4" s="1"/>
  <c r="O138" i="4"/>
  <c r="L138" i="4"/>
  <c r="Q138" i="4" s="1"/>
  <c r="O137" i="4"/>
  <c r="L137" i="4"/>
  <c r="Q137" i="4" s="1"/>
  <c r="O136" i="4"/>
  <c r="L136" i="4"/>
  <c r="Q136" i="4" s="1"/>
  <c r="O135" i="4"/>
  <c r="L135" i="4"/>
  <c r="Q135" i="4" s="1"/>
  <c r="O134" i="4"/>
  <c r="L134" i="4"/>
  <c r="Q134" i="4" s="1"/>
  <c r="O133" i="4"/>
  <c r="L133" i="4"/>
  <c r="Q133" i="4" s="1"/>
  <c r="O132" i="4"/>
  <c r="L132" i="4"/>
  <c r="Q132" i="4" s="1"/>
  <c r="O131" i="4"/>
  <c r="L131" i="4"/>
  <c r="Q131" i="4" s="1"/>
  <c r="O130" i="4"/>
  <c r="L130" i="4"/>
  <c r="Q130" i="4" s="1"/>
  <c r="O129" i="4"/>
  <c r="L129" i="4"/>
  <c r="Q129" i="4" s="1"/>
  <c r="O128" i="4"/>
  <c r="L128" i="4"/>
  <c r="Q128" i="4" s="1"/>
  <c r="O127" i="4"/>
  <c r="L127" i="4"/>
  <c r="Q127" i="4" s="1"/>
  <c r="O126" i="4"/>
  <c r="L126" i="4"/>
  <c r="Q126" i="4" s="1"/>
  <c r="O125" i="4"/>
  <c r="L125" i="4"/>
  <c r="Q125" i="4" s="1"/>
  <c r="O124" i="4"/>
  <c r="L124" i="4"/>
  <c r="Q124" i="4" s="1"/>
  <c r="O123" i="4"/>
  <c r="L123" i="4"/>
  <c r="Q123" i="4" s="1"/>
  <c r="O122" i="4"/>
  <c r="L122" i="4"/>
  <c r="Q122" i="4" s="1"/>
  <c r="O121" i="4"/>
  <c r="L121" i="4"/>
  <c r="Q121" i="4" s="1"/>
  <c r="O120" i="4"/>
  <c r="L120" i="4"/>
  <c r="Q120" i="4" s="1"/>
  <c r="O119" i="4"/>
  <c r="L119" i="4"/>
  <c r="Q119" i="4" s="1"/>
  <c r="O118" i="4"/>
  <c r="L118" i="4"/>
  <c r="Q118" i="4" s="1"/>
  <c r="O117" i="4"/>
  <c r="L117" i="4"/>
  <c r="Q117" i="4" s="1"/>
  <c r="O116" i="4"/>
  <c r="L116" i="4"/>
  <c r="Q116" i="4" s="1"/>
  <c r="O115" i="4"/>
  <c r="L115" i="4"/>
  <c r="Q115" i="4" s="1"/>
  <c r="O114" i="4"/>
  <c r="L114" i="4"/>
  <c r="Q114" i="4" s="1"/>
  <c r="O113" i="4"/>
  <c r="L113" i="4"/>
  <c r="Q113" i="4" s="1"/>
  <c r="O112" i="4"/>
  <c r="L112" i="4"/>
  <c r="Q112" i="4" s="1"/>
  <c r="O111" i="4"/>
  <c r="L111" i="4"/>
  <c r="Q111" i="4" s="1"/>
  <c r="O110" i="4"/>
  <c r="L110" i="4"/>
  <c r="Q110" i="4" s="1"/>
  <c r="O109" i="4"/>
  <c r="L109" i="4"/>
  <c r="Q109" i="4" s="1"/>
  <c r="O108" i="4"/>
  <c r="L108" i="4"/>
  <c r="Q108" i="4" s="1"/>
  <c r="O107" i="4"/>
  <c r="L107" i="4"/>
  <c r="Q107" i="4" s="1"/>
  <c r="O106" i="4"/>
  <c r="L106" i="4"/>
  <c r="Q106" i="4" s="1"/>
  <c r="O105" i="4"/>
  <c r="L105" i="4"/>
  <c r="Q105" i="4" s="1"/>
  <c r="O104" i="4"/>
  <c r="L104" i="4"/>
  <c r="Q104" i="4" s="1"/>
  <c r="O103" i="4"/>
  <c r="L103" i="4"/>
  <c r="Q103" i="4" s="1"/>
  <c r="O102" i="4"/>
  <c r="L102" i="4"/>
  <c r="Q102" i="4" s="1"/>
  <c r="O101" i="4"/>
  <c r="L101" i="4"/>
  <c r="Q101" i="4" s="1"/>
  <c r="O100" i="4"/>
  <c r="L100" i="4"/>
  <c r="Q100" i="4" s="1"/>
  <c r="O99" i="4"/>
  <c r="L99" i="4"/>
  <c r="Q99" i="4" s="1"/>
  <c r="O98" i="4"/>
  <c r="L98" i="4"/>
  <c r="Q98" i="4" s="1"/>
  <c r="O97" i="4"/>
  <c r="L97" i="4"/>
  <c r="Q97" i="4" s="1"/>
  <c r="O96" i="4"/>
  <c r="L96" i="4"/>
  <c r="Q96" i="4" s="1"/>
  <c r="O95" i="4"/>
  <c r="L95" i="4"/>
  <c r="Q95" i="4" s="1"/>
  <c r="O94" i="4"/>
  <c r="L94" i="4"/>
  <c r="Q94" i="4" s="1"/>
  <c r="O93" i="4"/>
  <c r="L93" i="4"/>
  <c r="Q93" i="4" s="1"/>
  <c r="O92" i="4"/>
  <c r="L92" i="4"/>
  <c r="Q92" i="4" s="1"/>
  <c r="O91" i="4"/>
  <c r="L91" i="4"/>
  <c r="Q91" i="4" s="1"/>
  <c r="O90" i="4"/>
  <c r="L90" i="4"/>
  <c r="Q90" i="4" s="1"/>
  <c r="O89" i="4"/>
  <c r="L89" i="4"/>
  <c r="Q89" i="4" s="1"/>
  <c r="O88" i="4"/>
  <c r="L88" i="4"/>
  <c r="Q88" i="4" s="1"/>
  <c r="O87" i="4"/>
  <c r="L87" i="4"/>
  <c r="Q87" i="4" s="1"/>
  <c r="O86" i="4"/>
  <c r="L86" i="4"/>
  <c r="Q86" i="4" s="1"/>
  <c r="O85" i="4"/>
  <c r="L85" i="4"/>
  <c r="Q85" i="4" s="1"/>
  <c r="O84" i="4"/>
  <c r="L84" i="4"/>
  <c r="Q84" i="4" s="1"/>
  <c r="O83" i="4"/>
  <c r="L83" i="4"/>
  <c r="Q83" i="4" s="1"/>
  <c r="O82" i="4"/>
  <c r="L82" i="4"/>
  <c r="Q82" i="4" s="1"/>
  <c r="O81" i="4"/>
  <c r="L81" i="4"/>
  <c r="Q81" i="4" s="1"/>
  <c r="O80" i="4"/>
  <c r="L80" i="4"/>
  <c r="Q80" i="4" s="1"/>
  <c r="O79" i="4"/>
  <c r="L79" i="4"/>
  <c r="Q79" i="4" s="1"/>
  <c r="O78" i="4"/>
  <c r="L78" i="4"/>
  <c r="Q78" i="4" s="1"/>
  <c r="O77" i="4"/>
  <c r="L77" i="4"/>
  <c r="Q77" i="4" s="1"/>
  <c r="O76" i="4"/>
  <c r="L76" i="4"/>
  <c r="Q76" i="4" s="1"/>
  <c r="O75" i="4"/>
  <c r="L75" i="4"/>
  <c r="Q75" i="4" s="1"/>
  <c r="O74" i="4"/>
  <c r="L74" i="4"/>
  <c r="Q74" i="4" s="1"/>
  <c r="O73" i="4"/>
  <c r="L73" i="4"/>
  <c r="Q73" i="4" s="1"/>
  <c r="O72" i="4"/>
  <c r="L72" i="4"/>
  <c r="Q72" i="4" s="1"/>
  <c r="O71" i="4"/>
  <c r="L71" i="4"/>
  <c r="Q71" i="4" s="1"/>
  <c r="O70" i="4"/>
  <c r="L70" i="4"/>
  <c r="Q70" i="4" s="1"/>
  <c r="O69" i="4"/>
  <c r="L69" i="4"/>
  <c r="Q69" i="4" s="1"/>
  <c r="O68" i="4"/>
  <c r="L68" i="4"/>
  <c r="Q68" i="4" s="1"/>
  <c r="O67" i="4"/>
  <c r="L67" i="4"/>
  <c r="Q67" i="4" s="1"/>
  <c r="O66" i="4"/>
  <c r="L66" i="4"/>
  <c r="Q66" i="4" s="1"/>
  <c r="O65" i="4"/>
  <c r="L65" i="4"/>
  <c r="Q65" i="4" s="1"/>
  <c r="O64" i="4"/>
  <c r="L64" i="4"/>
  <c r="Q64" i="4" s="1"/>
  <c r="O63" i="4"/>
  <c r="L63" i="4"/>
  <c r="Q63" i="4" s="1"/>
  <c r="O62" i="4"/>
  <c r="L62" i="4"/>
  <c r="Q62" i="4" s="1"/>
  <c r="O61" i="4"/>
  <c r="L61" i="4"/>
  <c r="Q61" i="4" s="1"/>
  <c r="O60" i="4"/>
  <c r="L60" i="4"/>
  <c r="Q60" i="4" s="1"/>
  <c r="O59" i="4"/>
  <c r="L59" i="4"/>
  <c r="Q59" i="4" s="1"/>
  <c r="O58" i="4"/>
  <c r="L58" i="4"/>
  <c r="Q58" i="4" s="1"/>
  <c r="O57" i="4"/>
  <c r="L57" i="4"/>
  <c r="Q57" i="4" s="1"/>
  <c r="O56" i="4"/>
  <c r="L56" i="4"/>
  <c r="Q56" i="4" s="1"/>
  <c r="O55" i="4"/>
  <c r="L55" i="4"/>
  <c r="Q55" i="4" s="1"/>
  <c r="O54" i="4"/>
  <c r="L54" i="4"/>
  <c r="Q54" i="4" s="1"/>
  <c r="O53" i="4"/>
  <c r="L53" i="4"/>
  <c r="Q53" i="4" s="1"/>
  <c r="O52" i="4"/>
  <c r="L52" i="4"/>
  <c r="Q52" i="4" s="1"/>
  <c r="O51" i="4"/>
  <c r="L51" i="4"/>
  <c r="Q51" i="4" s="1"/>
  <c r="O50" i="4"/>
  <c r="L50" i="4"/>
  <c r="Q50" i="4" s="1"/>
  <c r="O49" i="4"/>
  <c r="L49" i="4"/>
  <c r="Q49" i="4" s="1"/>
  <c r="O48" i="4"/>
  <c r="L48" i="4"/>
  <c r="Q48" i="4" s="1"/>
  <c r="O47" i="4"/>
  <c r="L47" i="4"/>
  <c r="Q47" i="4" s="1"/>
  <c r="O46" i="4"/>
  <c r="L46" i="4"/>
  <c r="Q46" i="4" s="1"/>
  <c r="O45" i="4"/>
  <c r="L45" i="4"/>
  <c r="Q45" i="4" s="1"/>
  <c r="O44" i="4"/>
  <c r="L44" i="4"/>
  <c r="Q44" i="4" s="1"/>
  <c r="O43" i="4"/>
  <c r="L43" i="4"/>
  <c r="Q43" i="4" s="1"/>
  <c r="O42" i="4"/>
  <c r="L42" i="4"/>
  <c r="Q42" i="4" s="1"/>
  <c r="O41" i="4"/>
  <c r="L41" i="4"/>
  <c r="Q41" i="4" s="1"/>
  <c r="O40" i="4"/>
  <c r="L40" i="4"/>
  <c r="Q40" i="4" s="1"/>
  <c r="O39" i="4"/>
  <c r="L39" i="4"/>
  <c r="Q39" i="4" s="1"/>
  <c r="O38" i="4"/>
  <c r="L38" i="4"/>
  <c r="Q38" i="4" s="1"/>
  <c r="O37" i="4"/>
  <c r="L37" i="4"/>
  <c r="Q37" i="4" s="1"/>
  <c r="O36" i="4"/>
  <c r="L36" i="4"/>
  <c r="Q36" i="4" s="1"/>
  <c r="O35" i="4"/>
  <c r="L35" i="4"/>
  <c r="Q35" i="4" s="1"/>
  <c r="O34" i="4"/>
  <c r="L34" i="4"/>
  <c r="Q34" i="4" s="1"/>
  <c r="O33" i="4"/>
  <c r="L33" i="4"/>
  <c r="Q33" i="4" s="1"/>
  <c r="O32" i="4"/>
  <c r="L32" i="4"/>
  <c r="Q32" i="4" s="1"/>
  <c r="O31" i="4"/>
  <c r="L31" i="4"/>
  <c r="Q31" i="4" s="1"/>
  <c r="O30" i="4"/>
  <c r="L30" i="4"/>
  <c r="Q30" i="4" s="1"/>
  <c r="O29" i="4"/>
  <c r="L29" i="4"/>
  <c r="Q29" i="4" s="1"/>
  <c r="O28" i="4"/>
  <c r="L28" i="4"/>
  <c r="Q28" i="4" s="1"/>
  <c r="O27" i="4"/>
  <c r="L27" i="4"/>
  <c r="Q27" i="4" s="1"/>
  <c r="O26" i="4"/>
  <c r="L26" i="4"/>
  <c r="Q26" i="4" s="1"/>
  <c r="O25" i="4"/>
  <c r="L25" i="4"/>
  <c r="Q25" i="4" s="1"/>
  <c r="O24" i="4"/>
  <c r="L24" i="4"/>
  <c r="Q24" i="4" s="1"/>
  <c r="O23" i="4"/>
  <c r="L23" i="4"/>
  <c r="Q23" i="4" s="1"/>
  <c r="O22" i="4"/>
  <c r="L22" i="4"/>
  <c r="Q22" i="4" s="1"/>
  <c r="O21" i="4"/>
  <c r="L21" i="4"/>
  <c r="Q21" i="4" s="1"/>
  <c r="O20" i="4"/>
  <c r="L20" i="4"/>
  <c r="Q20" i="4" s="1"/>
  <c r="O19" i="4"/>
  <c r="L19" i="4"/>
  <c r="Q19" i="4" s="1"/>
  <c r="O18" i="4"/>
  <c r="L18" i="4"/>
  <c r="Q18" i="4" s="1"/>
  <c r="O17" i="4"/>
  <c r="L17" i="4"/>
  <c r="Q17" i="4" s="1"/>
  <c r="O16" i="4"/>
  <c r="L16" i="4"/>
  <c r="Q16" i="4" s="1"/>
  <c r="O15" i="4"/>
  <c r="L15" i="4"/>
  <c r="Q15" i="4" s="1"/>
  <c r="O14" i="4"/>
  <c r="L14" i="4"/>
  <c r="Q14" i="4" s="1"/>
  <c r="O13" i="4"/>
  <c r="L13" i="4"/>
  <c r="Q13" i="4" s="1"/>
  <c r="O12" i="4"/>
  <c r="L12" i="4"/>
  <c r="Q12" i="4" s="1"/>
  <c r="O11" i="4"/>
  <c r="L11" i="4"/>
  <c r="Q11" i="4" s="1"/>
  <c r="O10" i="4"/>
  <c r="L10" i="4"/>
  <c r="Q10" i="4" s="1"/>
  <c r="O9" i="4"/>
  <c r="L9" i="4"/>
  <c r="Q9" i="4" s="1"/>
  <c r="O8" i="4"/>
  <c r="L8" i="4"/>
  <c r="Q8" i="4" s="1"/>
  <c r="O7" i="4"/>
  <c r="L7" i="4"/>
  <c r="Q7" i="4" s="1"/>
  <c r="O6" i="4"/>
  <c r="L6" i="4"/>
  <c r="Q6" i="4" s="1"/>
  <c r="O5" i="4"/>
  <c r="L5" i="4"/>
  <c r="Q5" i="4" s="1"/>
  <c r="O4" i="4"/>
  <c r="L4" i="4"/>
  <c r="Q4" i="4" s="1"/>
  <c r="O3" i="4"/>
  <c r="L3" i="4"/>
  <c r="Q3" i="4" s="1"/>
  <c r="C20" i="2"/>
  <c r="C19" i="2"/>
  <c r="C18" i="2"/>
  <c r="C17" i="2"/>
  <c r="C16" i="2"/>
  <c r="C22" i="2" s="1"/>
  <c r="C24" i="2" s="1"/>
  <c r="C15" i="2"/>
  <c r="C21" i="2" s="1"/>
  <c r="C23" i="2" s="1"/>
  <c r="C13" i="2"/>
  <c r="U2" i="3"/>
  <c r="T2" i="3"/>
  <c r="S2" i="3"/>
  <c r="R2" i="3"/>
  <c r="Q2" i="3"/>
  <c r="W2" i="3" s="1"/>
  <c r="Y2" i="3" s="1"/>
  <c r="P2" i="3"/>
  <c r="V2" i="3" s="1"/>
  <c r="X2" i="3" s="1"/>
  <c r="N2" i="3"/>
  <c r="U3" i="3"/>
  <c r="T3" i="3"/>
  <c r="S3" i="3"/>
  <c r="R3" i="3"/>
  <c r="Q3" i="3"/>
  <c r="W3" i="3" s="1"/>
  <c r="Y3" i="3" s="1"/>
  <c r="P3" i="3"/>
  <c r="V3" i="3" s="1"/>
  <c r="X3" i="3" s="1"/>
  <c r="N3" i="3"/>
  <c r="U4" i="3"/>
  <c r="T4" i="3"/>
  <c r="S4" i="3"/>
  <c r="R4" i="3"/>
  <c r="Q4" i="3"/>
  <c r="W4" i="3" s="1"/>
  <c r="Y4" i="3" s="1"/>
  <c r="P4" i="3"/>
  <c r="V4" i="3" s="1"/>
  <c r="X4" i="3" s="1"/>
  <c r="N4" i="3"/>
  <c r="U5" i="3"/>
  <c r="T5" i="3"/>
  <c r="S5" i="3"/>
  <c r="R5" i="3"/>
  <c r="Q5" i="3"/>
  <c r="W5" i="3" s="1"/>
  <c r="Y5" i="3" s="1"/>
  <c r="P5" i="3"/>
  <c r="V5" i="3" s="1"/>
  <c r="X5" i="3" s="1"/>
  <c r="N5" i="3"/>
  <c r="U6" i="3"/>
  <c r="T6" i="3"/>
  <c r="S6" i="3"/>
  <c r="R6" i="3"/>
  <c r="Q6" i="3"/>
  <c r="W6" i="3" s="1"/>
  <c r="Y6" i="3" s="1"/>
  <c r="P6" i="3"/>
  <c r="V6" i="3" s="1"/>
  <c r="X6" i="3" s="1"/>
  <c r="N6" i="3"/>
  <c r="U7" i="3"/>
  <c r="T7" i="3"/>
  <c r="S7" i="3"/>
  <c r="R7" i="3"/>
  <c r="Q7" i="3"/>
  <c r="W7" i="3" s="1"/>
  <c r="Y7" i="3" s="1"/>
  <c r="P7" i="3"/>
  <c r="V7" i="3" s="1"/>
  <c r="X7" i="3" s="1"/>
  <c r="N7" i="3"/>
  <c r="U8" i="3"/>
  <c r="T8" i="3"/>
  <c r="S8" i="3"/>
  <c r="R8" i="3"/>
  <c r="Q8" i="3"/>
  <c r="W8" i="3" s="1"/>
  <c r="Y8" i="3" s="1"/>
  <c r="P8" i="3"/>
  <c r="V8" i="3" s="1"/>
  <c r="X8" i="3" s="1"/>
  <c r="N8" i="3"/>
  <c r="U9" i="3"/>
  <c r="T9" i="3"/>
  <c r="S9" i="3"/>
  <c r="R9" i="3"/>
  <c r="Q9" i="3"/>
  <c r="W9" i="3" s="1"/>
  <c r="Y9" i="3" s="1"/>
  <c r="P9" i="3"/>
  <c r="V9" i="3" s="1"/>
  <c r="X9" i="3" s="1"/>
  <c r="N9" i="3"/>
  <c r="U10" i="3"/>
  <c r="T10" i="3"/>
  <c r="S10" i="3"/>
  <c r="R10" i="3"/>
  <c r="Q10" i="3"/>
  <c r="W10" i="3" s="1"/>
  <c r="Y10" i="3" s="1"/>
  <c r="P10" i="3"/>
  <c r="V10" i="3" s="1"/>
  <c r="X10" i="3" s="1"/>
  <c r="N10" i="3"/>
  <c r="U11" i="3"/>
  <c r="T11" i="3"/>
  <c r="S11" i="3"/>
  <c r="R11" i="3"/>
  <c r="Q11" i="3"/>
  <c r="W11" i="3" s="1"/>
  <c r="Y11" i="3" s="1"/>
  <c r="P11" i="3"/>
  <c r="V11" i="3" s="1"/>
  <c r="X11" i="3" s="1"/>
  <c r="N11" i="3"/>
  <c r="U12" i="3"/>
  <c r="T12" i="3"/>
  <c r="S12" i="3"/>
  <c r="R12" i="3"/>
  <c r="Q12" i="3"/>
  <c r="W12" i="3" s="1"/>
  <c r="Y12" i="3" s="1"/>
  <c r="P12" i="3"/>
  <c r="V12" i="3" s="1"/>
  <c r="X12" i="3" s="1"/>
  <c r="N12" i="3"/>
  <c r="U13" i="3"/>
  <c r="T13" i="3"/>
  <c r="S13" i="3"/>
  <c r="R13" i="3"/>
  <c r="Q13" i="3"/>
  <c r="W13" i="3" s="1"/>
  <c r="Y13" i="3" s="1"/>
  <c r="P13" i="3"/>
  <c r="V13" i="3" s="1"/>
  <c r="X13" i="3" s="1"/>
  <c r="N13" i="3"/>
  <c r="U14" i="3"/>
  <c r="T14" i="3"/>
  <c r="S14" i="3"/>
  <c r="R14" i="3"/>
  <c r="Q14" i="3"/>
  <c r="W14" i="3" s="1"/>
  <c r="Y14" i="3" s="1"/>
  <c r="P14" i="3"/>
  <c r="V14" i="3" s="1"/>
  <c r="X14" i="3" s="1"/>
  <c r="N14" i="3"/>
  <c r="U15" i="3"/>
  <c r="T15" i="3"/>
  <c r="S15" i="3"/>
  <c r="R15" i="3"/>
  <c r="Q15" i="3"/>
  <c r="W15" i="3" s="1"/>
  <c r="Y15" i="3" s="1"/>
  <c r="P15" i="3"/>
  <c r="V15" i="3" s="1"/>
  <c r="X15" i="3" s="1"/>
  <c r="N15" i="3"/>
  <c r="U16" i="3"/>
  <c r="T16" i="3"/>
  <c r="S16" i="3"/>
  <c r="R16" i="3"/>
  <c r="Q16" i="3"/>
  <c r="W16" i="3" s="1"/>
  <c r="Y16" i="3" s="1"/>
  <c r="P16" i="3"/>
  <c r="V16" i="3" s="1"/>
  <c r="X16" i="3" s="1"/>
  <c r="N16" i="3"/>
  <c r="U17" i="3"/>
  <c r="T17" i="3"/>
  <c r="S17" i="3"/>
  <c r="R17" i="3"/>
  <c r="Q17" i="3"/>
  <c r="W17" i="3" s="1"/>
  <c r="Y17" i="3" s="1"/>
  <c r="P17" i="3"/>
  <c r="V17" i="3" s="1"/>
  <c r="X17" i="3" s="1"/>
  <c r="N17" i="3"/>
  <c r="U18" i="3"/>
  <c r="T18" i="3"/>
  <c r="S18" i="3"/>
  <c r="R18" i="3"/>
  <c r="Q18" i="3"/>
  <c r="W18" i="3" s="1"/>
  <c r="Y18" i="3" s="1"/>
  <c r="P18" i="3"/>
  <c r="V18" i="3" s="1"/>
  <c r="X18" i="3" s="1"/>
  <c r="N18" i="3"/>
  <c r="U19" i="3"/>
  <c r="T19" i="3"/>
  <c r="S19" i="3"/>
  <c r="R19" i="3"/>
  <c r="Q19" i="3"/>
  <c r="W19" i="3" s="1"/>
  <c r="Y19" i="3" s="1"/>
  <c r="P19" i="3"/>
  <c r="V19" i="3" s="1"/>
  <c r="X19" i="3" s="1"/>
  <c r="N19" i="3"/>
  <c r="U20" i="3"/>
  <c r="T20" i="3"/>
  <c r="S20" i="3"/>
  <c r="R20" i="3"/>
  <c r="Q20" i="3"/>
  <c r="W20" i="3" s="1"/>
  <c r="Y20" i="3" s="1"/>
  <c r="P20" i="3"/>
  <c r="V20" i="3" s="1"/>
  <c r="X20" i="3" s="1"/>
  <c r="N20" i="3"/>
  <c r="U21" i="3"/>
  <c r="T21" i="3"/>
  <c r="S21" i="3"/>
  <c r="R21" i="3"/>
  <c r="Q21" i="3"/>
  <c r="W21" i="3" s="1"/>
  <c r="Y21" i="3" s="1"/>
  <c r="P21" i="3"/>
  <c r="V21" i="3" s="1"/>
  <c r="X21" i="3" s="1"/>
  <c r="N21" i="3"/>
  <c r="U22" i="3"/>
  <c r="T22" i="3"/>
  <c r="S22" i="3"/>
  <c r="R22" i="3"/>
  <c r="Q22" i="3"/>
  <c r="W22" i="3" s="1"/>
  <c r="Y22" i="3" s="1"/>
  <c r="P22" i="3"/>
  <c r="V22" i="3" s="1"/>
  <c r="X22" i="3" s="1"/>
  <c r="N22" i="3"/>
  <c r="U23" i="3"/>
  <c r="T23" i="3"/>
  <c r="S23" i="3"/>
  <c r="R23" i="3"/>
  <c r="Q23" i="3"/>
  <c r="W23" i="3" s="1"/>
  <c r="Y23" i="3" s="1"/>
  <c r="P23" i="3"/>
  <c r="V23" i="3" s="1"/>
  <c r="X23" i="3" s="1"/>
  <c r="N23" i="3"/>
  <c r="U24" i="3"/>
  <c r="T24" i="3"/>
  <c r="S24" i="3"/>
  <c r="R24" i="3"/>
  <c r="Q24" i="3"/>
  <c r="W24" i="3" s="1"/>
  <c r="Y24" i="3" s="1"/>
  <c r="P24" i="3"/>
  <c r="V24" i="3" s="1"/>
  <c r="X24" i="3" s="1"/>
  <c r="N24" i="3"/>
  <c r="U25" i="3"/>
  <c r="T25" i="3"/>
  <c r="S25" i="3"/>
  <c r="R25" i="3"/>
  <c r="Q25" i="3"/>
  <c r="W25" i="3" s="1"/>
  <c r="Y25" i="3" s="1"/>
  <c r="P25" i="3"/>
  <c r="V25" i="3" s="1"/>
  <c r="X25" i="3" s="1"/>
  <c r="N25" i="3"/>
  <c r="U26" i="3"/>
  <c r="T26" i="3"/>
  <c r="S26" i="3"/>
  <c r="R26" i="3"/>
  <c r="Q26" i="3"/>
  <c r="W26" i="3" s="1"/>
  <c r="Y26" i="3" s="1"/>
  <c r="P26" i="3"/>
  <c r="V26" i="3" s="1"/>
  <c r="X26" i="3" s="1"/>
  <c r="N26" i="3"/>
  <c r="U27" i="3"/>
  <c r="T27" i="3"/>
  <c r="S27" i="3"/>
  <c r="R27" i="3"/>
  <c r="Q27" i="3"/>
  <c r="W27" i="3" s="1"/>
  <c r="Y27" i="3" s="1"/>
  <c r="P27" i="3"/>
  <c r="V27" i="3" s="1"/>
  <c r="X27" i="3" s="1"/>
  <c r="N27" i="3"/>
  <c r="U28" i="3"/>
  <c r="T28" i="3"/>
  <c r="S28" i="3"/>
  <c r="R28" i="3"/>
  <c r="Q28" i="3"/>
  <c r="W28" i="3" s="1"/>
  <c r="Y28" i="3" s="1"/>
  <c r="P28" i="3"/>
  <c r="V28" i="3" s="1"/>
  <c r="X28" i="3" s="1"/>
  <c r="N28" i="3"/>
  <c r="U29" i="3"/>
  <c r="T29" i="3"/>
  <c r="S29" i="3"/>
  <c r="R29" i="3"/>
  <c r="Q29" i="3"/>
  <c r="W29" i="3" s="1"/>
  <c r="Y29" i="3" s="1"/>
  <c r="P29" i="3"/>
  <c r="V29" i="3" s="1"/>
  <c r="X29" i="3" s="1"/>
  <c r="N29" i="3"/>
  <c r="U30" i="3"/>
  <c r="T30" i="3"/>
  <c r="S30" i="3"/>
  <c r="R30" i="3"/>
  <c r="Q30" i="3"/>
  <c r="W30" i="3" s="1"/>
  <c r="Y30" i="3" s="1"/>
  <c r="P30" i="3"/>
  <c r="V30" i="3" s="1"/>
  <c r="X30" i="3" s="1"/>
  <c r="N30" i="3"/>
  <c r="U31" i="3"/>
  <c r="T31" i="3"/>
  <c r="S31" i="3"/>
  <c r="R31" i="3"/>
  <c r="Q31" i="3"/>
  <c r="W31" i="3" s="1"/>
  <c r="Y31" i="3" s="1"/>
  <c r="P31" i="3"/>
  <c r="V31" i="3" s="1"/>
  <c r="X31" i="3" s="1"/>
  <c r="N31" i="3"/>
  <c r="U32" i="3"/>
  <c r="T32" i="3"/>
  <c r="S32" i="3"/>
  <c r="R32" i="3"/>
  <c r="Q32" i="3"/>
  <c r="W32" i="3" s="1"/>
  <c r="Y32" i="3" s="1"/>
  <c r="P32" i="3"/>
  <c r="V32" i="3" s="1"/>
  <c r="X32" i="3" s="1"/>
  <c r="N32" i="3"/>
  <c r="U33" i="3"/>
  <c r="T33" i="3"/>
  <c r="S33" i="3"/>
  <c r="R33" i="3"/>
  <c r="Q33" i="3"/>
  <c r="W33" i="3" s="1"/>
  <c r="Y33" i="3" s="1"/>
  <c r="P33" i="3"/>
  <c r="V33" i="3" s="1"/>
  <c r="X33" i="3" s="1"/>
  <c r="N33" i="3"/>
  <c r="U34" i="3"/>
  <c r="T34" i="3"/>
  <c r="S34" i="3"/>
  <c r="R34" i="3"/>
  <c r="Q34" i="3"/>
  <c r="W34" i="3" s="1"/>
  <c r="Y34" i="3" s="1"/>
  <c r="P34" i="3"/>
  <c r="V34" i="3" s="1"/>
  <c r="X34" i="3" s="1"/>
  <c r="N34" i="3"/>
  <c r="U35" i="3"/>
  <c r="T35" i="3"/>
  <c r="S35" i="3"/>
  <c r="R35" i="3"/>
  <c r="Q35" i="3"/>
  <c r="W35" i="3" s="1"/>
  <c r="Y35" i="3" s="1"/>
  <c r="P35" i="3"/>
  <c r="V35" i="3" s="1"/>
  <c r="X35" i="3" s="1"/>
  <c r="N35" i="3"/>
  <c r="U36" i="3"/>
  <c r="T36" i="3"/>
  <c r="S36" i="3"/>
  <c r="R36" i="3"/>
  <c r="Q36" i="3"/>
  <c r="W36" i="3" s="1"/>
  <c r="Y36" i="3" s="1"/>
  <c r="P36" i="3"/>
  <c r="V36" i="3" s="1"/>
  <c r="X36" i="3" s="1"/>
  <c r="N36" i="3"/>
  <c r="U37" i="3"/>
  <c r="T37" i="3"/>
  <c r="S37" i="3"/>
  <c r="R37" i="3"/>
  <c r="Q37" i="3"/>
  <c r="W37" i="3" s="1"/>
  <c r="Y37" i="3" s="1"/>
  <c r="P37" i="3"/>
  <c r="V37" i="3" s="1"/>
  <c r="X37" i="3" s="1"/>
  <c r="N37" i="3"/>
  <c r="U38" i="3"/>
  <c r="T38" i="3"/>
  <c r="S38" i="3"/>
  <c r="R38" i="3"/>
  <c r="Q38" i="3"/>
  <c r="W38" i="3" s="1"/>
  <c r="Y38" i="3" s="1"/>
  <c r="P38" i="3"/>
  <c r="V38" i="3" s="1"/>
  <c r="X38" i="3" s="1"/>
  <c r="N38" i="3"/>
  <c r="U39" i="3"/>
  <c r="T39" i="3"/>
  <c r="S39" i="3"/>
  <c r="R39" i="3"/>
  <c r="Q39" i="3"/>
  <c r="W39" i="3" s="1"/>
  <c r="Y39" i="3" s="1"/>
  <c r="P39" i="3"/>
  <c r="V39" i="3" s="1"/>
  <c r="X39" i="3" s="1"/>
  <c r="N39" i="3"/>
  <c r="U40" i="3"/>
  <c r="T40" i="3"/>
  <c r="S40" i="3"/>
  <c r="R40" i="3"/>
  <c r="Q40" i="3"/>
  <c r="W40" i="3" s="1"/>
  <c r="Y40" i="3" s="1"/>
  <c r="P40" i="3"/>
  <c r="V40" i="3" s="1"/>
  <c r="X40" i="3" s="1"/>
  <c r="N40" i="3"/>
  <c r="U41" i="3"/>
  <c r="T41" i="3"/>
  <c r="S41" i="3"/>
  <c r="R41" i="3"/>
  <c r="Q41" i="3"/>
  <c r="W41" i="3" s="1"/>
  <c r="Y41" i="3" s="1"/>
  <c r="P41" i="3"/>
  <c r="V41" i="3" s="1"/>
  <c r="X41" i="3" s="1"/>
  <c r="N41" i="3"/>
  <c r="U42" i="3"/>
  <c r="T42" i="3"/>
  <c r="S42" i="3"/>
  <c r="R42" i="3"/>
  <c r="Q42" i="3"/>
  <c r="W42" i="3" s="1"/>
  <c r="Y42" i="3" s="1"/>
  <c r="P42" i="3"/>
  <c r="V42" i="3" s="1"/>
  <c r="X42" i="3" s="1"/>
  <c r="N42" i="3"/>
  <c r="U43" i="3"/>
  <c r="T43" i="3"/>
  <c r="S43" i="3"/>
  <c r="R43" i="3"/>
  <c r="Q43" i="3"/>
  <c r="W43" i="3" s="1"/>
  <c r="Y43" i="3" s="1"/>
  <c r="P43" i="3"/>
  <c r="V43" i="3" s="1"/>
  <c r="X43" i="3" s="1"/>
  <c r="N43" i="3"/>
  <c r="U44" i="3"/>
  <c r="T44" i="3"/>
  <c r="S44" i="3"/>
  <c r="R44" i="3"/>
  <c r="Q44" i="3"/>
  <c r="W44" i="3" s="1"/>
  <c r="Y44" i="3" s="1"/>
  <c r="P44" i="3"/>
  <c r="V44" i="3" s="1"/>
  <c r="X44" i="3" s="1"/>
  <c r="N44" i="3"/>
  <c r="U45" i="3"/>
  <c r="T45" i="3"/>
  <c r="S45" i="3"/>
  <c r="R45" i="3"/>
  <c r="Q45" i="3"/>
  <c r="W45" i="3" s="1"/>
  <c r="Y45" i="3" s="1"/>
  <c r="P45" i="3"/>
  <c r="V45" i="3" s="1"/>
  <c r="X45" i="3" s="1"/>
  <c r="N45" i="3"/>
  <c r="U46" i="3"/>
  <c r="T46" i="3"/>
  <c r="S46" i="3"/>
  <c r="R46" i="3"/>
  <c r="Q46" i="3"/>
  <c r="W46" i="3" s="1"/>
  <c r="Y46" i="3" s="1"/>
  <c r="P46" i="3"/>
  <c r="V46" i="3" s="1"/>
  <c r="X46" i="3" s="1"/>
  <c r="N46" i="3"/>
  <c r="U47" i="3"/>
  <c r="T47" i="3"/>
  <c r="S47" i="3"/>
  <c r="R47" i="3"/>
  <c r="Q47" i="3"/>
  <c r="W47" i="3" s="1"/>
  <c r="Y47" i="3" s="1"/>
  <c r="P47" i="3"/>
  <c r="V47" i="3" s="1"/>
  <c r="X47" i="3" s="1"/>
  <c r="N47" i="3"/>
  <c r="U48" i="3"/>
  <c r="T48" i="3"/>
  <c r="S48" i="3"/>
  <c r="R48" i="3"/>
  <c r="Q48" i="3"/>
  <c r="W48" i="3" s="1"/>
  <c r="Y48" i="3" s="1"/>
  <c r="P48" i="3"/>
  <c r="V48" i="3" s="1"/>
  <c r="X48" i="3" s="1"/>
  <c r="N48" i="3"/>
  <c r="U49" i="3"/>
  <c r="T49" i="3"/>
  <c r="S49" i="3"/>
  <c r="R49" i="3"/>
  <c r="Q49" i="3"/>
  <c r="W49" i="3" s="1"/>
  <c r="Y49" i="3" s="1"/>
  <c r="P49" i="3"/>
  <c r="V49" i="3" s="1"/>
  <c r="X49" i="3" s="1"/>
  <c r="N49" i="3"/>
  <c r="U50" i="3"/>
  <c r="T50" i="3"/>
  <c r="S50" i="3"/>
  <c r="R50" i="3"/>
  <c r="Q50" i="3"/>
  <c r="W50" i="3" s="1"/>
  <c r="Y50" i="3" s="1"/>
  <c r="P50" i="3"/>
  <c r="V50" i="3" s="1"/>
  <c r="X50" i="3" s="1"/>
  <c r="N50" i="3"/>
  <c r="U51" i="3"/>
  <c r="T51" i="3"/>
  <c r="S51" i="3"/>
  <c r="R51" i="3"/>
  <c r="Q51" i="3"/>
  <c r="W51" i="3" s="1"/>
  <c r="Y51" i="3" s="1"/>
  <c r="P51" i="3"/>
  <c r="V51" i="3" s="1"/>
  <c r="X51" i="3" s="1"/>
  <c r="N51" i="3"/>
  <c r="U52" i="3"/>
  <c r="T52" i="3"/>
  <c r="S52" i="3"/>
  <c r="R52" i="3"/>
  <c r="Q52" i="3"/>
  <c r="W52" i="3" s="1"/>
  <c r="Y52" i="3" s="1"/>
  <c r="P52" i="3"/>
  <c r="V52" i="3" s="1"/>
  <c r="X52" i="3" s="1"/>
  <c r="N52" i="3"/>
  <c r="U53" i="3"/>
  <c r="T53" i="3"/>
  <c r="S53" i="3"/>
  <c r="R53" i="3"/>
  <c r="Q53" i="3"/>
  <c r="W53" i="3" s="1"/>
  <c r="Y53" i="3" s="1"/>
  <c r="P53" i="3"/>
  <c r="V53" i="3" s="1"/>
  <c r="X53" i="3" s="1"/>
  <c r="N53" i="3"/>
  <c r="U54" i="3"/>
  <c r="T54" i="3"/>
  <c r="S54" i="3"/>
  <c r="R54" i="3"/>
  <c r="Q54" i="3"/>
  <c r="W54" i="3" s="1"/>
  <c r="Y54" i="3" s="1"/>
  <c r="P54" i="3"/>
  <c r="V54" i="3" s="1"/>
  <c r="X54" i="3" s="1"/>
  <c r="N54" i="3"/>
  <c r="U55" i="3"/>
  <c r="T55" i="3"/>
  <c r="S55" i="3"/>
  <c r="R55" i="3"/>
  <c r="Q55" i="3"/>
  <c r="W55" i="3" s="1"/>
  <c r="Y55" i="3" s="1"/>
  <c r="P55" i="3"/>
  <c r="V55" i="3" s="1"/>
  <c r="X55" i="3" s="1"/>
  <c r="N55" i="3"/>
  <c r="U56" i="3"/>
  <c r="T56" i="3"/>
  <c r="S56" i="3"/>
  <c r="R56" i="3"/>
  <c r="Q56" i="3"/>
  <c r="W56" i="3" s="1"/>
  <c r="Y56" i="3" s="1"/>
  <c r="P56" i="3"/>
  <c r="V56" i="3" s="1"/>
  <c r="X56" i="3" s="1"/>
  <c r="N56" i="3"/>
  <c r="U57" i="3"/>
  <c r="T57" i="3"/>
  <c r="S57" i="3"/>
  <c r="R57" i="3"/>
  <c r="Q57" i="3"/>
  <c r="W57" i="3" s="1"/>
  <c r="Y57" i="3" s="1"/>
  <c r="P57" i="3"/>
  <c r="V57" i="3" s="1"/>
  <c r="X57" i="3" s="1"/>
  <c r="N57" i="3"/>
  <c r="U58" i="3"/>
  <c r="T58" i="3"/>
  <c r="S58" i="3"/>
  <c r="R58" i="3"/>
  <c r="Q58" i="3"/>
  <c r="W58" i="3" s="1"/>
  <c r="Y58" i="3" s="1"/>
  <c r="P58" i="3"/>
  <c r="V58" i="3" s="1"/>
  <c r="X58" i="3" s="1"/>
  <c r="N58" i="3"/>
  <c r="U59" i="3"/>
  <c r="T59" i="3"/>
  <c r="S59" i="3"/>
  <c r="R59" i="3"/>
  <c r="Q59" i="3"/>
  <c r="W59" i="3" s="1"/>
  <c r="Y59" i="3" s="1"/>
  <c r="P59" i="3"/>
  <c r="V59" i="3" s="1"/>
  <c r="X59" i="3" s="1"/>
  <c r="N59" i="3"/>
  <c r="U60" i="3"/>
  <c r="T60" i="3"/>
  <c r="S60" i="3"/>
  <c r="R60" i="3"/>
  <c r="Q60" i="3"/>
  <c r="W60" i="3" s="1"/>
  <c r="Y60" i="3" s="1"/>
  <c r="P60" i="3"/>
  <c r="V60" i="3" s="1"/>
  <c r="X60" i="3" s="1"/>
  <c r="N60" i="3"/>
  <c r="U61" i="3"/>
  <c r="T61" i="3"/>
  <c r="S61" i="3"/>
  <c r="R61" i="3"/>
  <c r="Q61" i="3"/>
  <c r="W61" i="3" s="1"/>
  <c r="Y61" i="3" s="1"/>
  <c r="P61" i="3"/>
  <c r="V61" i="3" s="1"/>
  <c r="X61" i="3" s="1"/>
  <c r="N61" i="3"/>
  <c r="U62" i="3"/>
  <c r="T62" i="3"/>
  <c r="S62" i="3"/>
  <c r="R62" i="3"/>
  <c r="Q62" i="3"/>
  <c r="W62" i="3" s="1"/>
  <c r="Y62" i="3" s="1"/>
  <c r="P62" i="3"/>
  <c r="V62" i="3" s="1"/>
  <c r="X62" i="3" s="1"/>
  <c r="N62" i="3"/>
  <c r="U63" i="3"/>
  <c r="T63" i="3"/>
  <c r="S63" i="3"/>
  <c r="R63" i="3"/>
  <c r="Q63" i="3"/>
  <c r="W63" i="3" s="1"/>
  <c r="Y63" i="3" s="1"/>
  <c r="P63" i="3"/>
  <c r="V63" i="3" s="1"/>
  <c r="X63" i="3" s="1"/>
  <c r="N63" i="3"/>
  <c r="U64" i="3"/>
  <c r="T64" i="3"/>
  <c r="S64" i="3"/>
  <c r="R64" i="3"/>
  <c r="Q64" i="3"/>
  <c r="W64" i="3" s="1"/>
  <c r="Y64" i="3" s="1"/>
  <c r="P64" i="3"/>
  <c r="V64" i="3" s="1"/>
  <c r="X64" i="3" s="1"/>
  <c r="N64" i="3"/>
  <c r="U65" i="3"/>
  <c r="T65" i="3"/>
  <c r="S65" i="3"/>
  <c r="R65" i="3"/>
  <c r="Q65" i="3"/>
  <c r="W65" i="3" s="1"/>
  <c r="Y65" i="3" s="1"/>
  <c r="P65" i="3"/>
  <c r="V65" i="3" s="1"/>
  <c r="X65" i="3" s="1"/>
  <c r="N65" i="3"/>
  <c r="U66" i="3"/>
  <c r="T66" i="3"/>
  <c r="S66" i="3"/>
  <c r="R66" i="3"/>
  <c r="Q66" i="3"/>
  <c r="W66" i="3" s="1"/>
  <c r="Y66" i="3" s="1"/>
  <c r="P66" i="3"/>
  <c r="V66" i="3" s="1"/>
  <c r="X66" i="3" s="1"/>
  <c r="N66" i="3"/>
  <c r="U67" i="3"/>
  <c r="T67" i="3"/>
  <c r="S67" i="3"/>
  <c r="R67" i="3"/>
  <c r="Q67" i="3"/>
  <c r="W67" i="3" s="1"/>
  <c r="Y67" i="3" s="1"/>
  <c r="P67" i="3"/>
  <c r="V67" i="3" s="1"/>
  <c r="X67" i="3" s="1"/>
  <c r="N67" i="3"/>
  <c r="U68" i="3"/>
  <c r="T68" i="3"/>
  <c r="S68" i="3"/>
  <c r="R68" i="3"/>
  <c r="Q68" i="3"/>
  <c r="W68" i="3" s="1"/>
  <c r="Y68" i="3" s="1"/>
  <c r="P68" i="3"/>
  <c r="V68" i="3" s="1"/>
  <c r="X68" i="3" s="1"/>
  <c r="N68" i="3"/>
  <c r="U69" i="3"/>
  <c r="T69" i="3"/>
  <c r="S69" i="3"/>
  <c r="R69" i="3"/>
  <c r="Q69" i="3"/>
  <c r="W69" i="3" s="1"/>
  <c r="Y69" i="3" s="1"/>
  <c r="P69" i="3"/>
  <c r="V69" i="3" s="1"/>
  <c r="X69" i="3" s="1"/>
  <c r="N69" i="3"/>
  <c r="U70" i="3"/>
  <c r="T70" i="3"/>
  <c r="S70" i="3"/>
  <c r="R70" i="3"/>
  <c r="Q70" i="3"/>
  <c r="W70" i="3" s="1"/>
  <c r="Y70" i="3" s="1"/>
  <c r="P70" i="3"/>
  <c r="V70" i="3" s="1"/>
  <c r="X70" i="3" s="1"/>
  <c r="N70" i="3"/>
  <c r="U71" i="3"/>
  <c r="T71" i="3"/>
  <c r="S71" i="3"/>
  <c r="R71" i="3"/>
  <c r="Q71" i="3"/>
  <c r="W71" i="3" s="1"/>
  <c r="Y71" i="3" s="1"/>
  <c r="P71" i="3"/>
  <c r="V71" i="3" s="1"/>
  <c r="X71" i="3" s="1"/>
  <c r="N71" i="3"/>
  <c r="U72" i="3"/>
  <c r="T72" i="3"/>
  <c r="S72" i="3"/>
  <c r="R72" i="3"/>
  <c r="Q72" i="3"/>
  <c r="W72" i="3" s="1"/>
  <c r="Y72" i="3" s="1"/>
  <c r="P72" i="3"/>
  <c r="V72" i="3" s="1"/>
  <c r="X72" i="3" s="1"/>
  <c r="N72" i="3"/>
  <c r="U73" i="3"/>
  <c r="T73" i="3"/>
  <c r="S73" i="3"/>
  <c r="R73" i="3"/>
  <c r="Q73" i="3"/>
  <c r="W73" i="3" s="1"/>
  <c r="Y73" i="3" s="1"/>
  <c r="P73" i="3"/>
  <c r="V73" i="3" s="1"/>
  <c r="X73" i="3" s="1"/>
  <c r="N73" i="3"/>
  <c r="U74" i="3"/>
  <c r="T74" i="3"/>
  <c r="S74" i="3"/>
  <c r="R74" i="3"/>
  <c r="Q74" i="3"/>
  <c r="W74" i="3" s="1"/>
  <c r="Y74" i="3" s="1"/>
  <c r="P74" i="3"/>
  <c r="V74" i="3" s="1"/>
  <c r="X74" i="3" s="1"/>
  <c r="N74" i="3"/>
  <c r="U75" i="3"/>
  <c r="T75" i="3"/>
  <c r="S75" i="3"/>
  <c r="R75" i="3"/>
  <c r="Q75" i="3"/>
  <c r="W75" i="3" s="1"/>
  <c r="Y75" i="3" s="1"/>
  <c r="P75" i="3"/>
  <c r="V75" i="3" s="1"/>
  <c r="X75" i="3" s="1"/>
  <c r="N75" i="3"/>
  <c r="U76" i="3"/>
  <c r="T76" i="3"/>
  <c r="S76" i="3"/>
  <c r="R76" i="3"/>
  <c r="Q76" i="3"/>
  <c r="W76" i="3" s="1"/>
  <c r="Y76" i="3" s="1"/>
  <c r="P76" i="3"/>
  <c r="V76" i="3" s="1"/>
  <c r="X76" i="3" s="1"/>
  <c r="N76" i="3"/>
  <c r="U77" i="3"/>
  <c r="T77" i="3"/>
  <c r="S77" i="3"/>
  <c r="R77" i="3"/>
  <c r="Q77" i="3"/>
  <c r="W77" i="3" s="1"/>
  <c r="Y77" i="3" s="1"/>
  <c r="P77" i="3"/>
  <c r="V77" i="3" s="1"/>
  <c r="X77" i="3" s="1"/>
  <c r="N77" i="3"/>
  <c r="U78" i="3"/>
  <c r="T78" i="3"/>
  <c r="S78" i="3"/>
  <c r="R78" i="3"/>
  <c r="Q78" i="3"/>
  <c r="W78" i="3" s="1"/>
  <c r="Y78" i="3" s="1"/>
  <c r="P78" i="3"/>
  <c r="V78" i="3" s="1"/>
  <c r="X78" i="3" s="1"/>
  <c r="N78" i="3"/>
  <c r="U79" i="3"/>
  <c r="T79" i="3"/>
  <c r="S79" i="3"/>
  <c r="R79" i="3"/>
  <c r="Q79" i="3"/>
  <c r="W79" i="3" s="1"/>
  <c r="Y79" i="3" s="1"/>
  <c r="P79" i="3"/>
  <c r="V79" i="3" s="1"/>
  <c r="X79" i="3" s="1"/>
  <c r="N79" i="3"/>
  <c r="U80" i="3"/>
  <c r="T80" i="3"/>
  <c r="S80" i="3"/>
  <c r="R80" i="3"/>
  <c r="Q80" i="3"/>
  <c r="W80" i="3" s="1"/>
  <c r="Y80" i="3" s="1"/>
  <c r="P80" i="3"/>
  <c r="V80" i="3" s="1"/>
  <c r="X80" i="3" s="1"/>
  <c r="N80" i="3"/>
  <c r="U81" i="3"/>
  <c r="T81" i="3"/>
  <c r="S81" i="3"/>
  <c r="R81" i="3"/>
  <c r="Q81" i="3"/>
  <c r="W81" i="3" s="1"/>
  <c r="Y81" i="3" s="1"/>
  <c r="P81" i="3"/>
  <c r="V81" i="3" s="1"/>
  <c r="X81" i="3" s="1"/>
  <c r="N81" i="3"/>
  <c r="U82" i="3"/>
  <c r="T82" i="3"/>
  <c r="S82" i="3"/>
  <c r="R82" i="3"/>
  <c r="Q82" i="3"/>
  <c r="W82" i="3" s="1"/>
  <c r="Y82" i="3" s="1"/>
  <c r="P82" i="3"/>
  <c r="V82" i="3" s="1"/>
  <c r="X82" i="3" s="1"/>
  <c r="N82" i="3"/>
  <c r="U83" i="3"/>
  <c r="T83" i="3"/>
  <c r="S83" i="3"/>
  <c r="R83" i="3"/>
  <c r="Q83" i="3"/>
  <c r="W83" i="3" s="1"/>
  <c r="Y83" i="3" s="1"/>
  <c r="P83" i="3"/>
  <c r="V83" i="3" s="1"/>
  <c r="X83" i="3" s="1"/>
  <c r="N83" i="3"/>
  <c r="U84" i="3"/>
  <c r="T84" i="3"/>
  <c r="S84" i="3"/>
  <c r="R84" i="3"/>
  <c r="Q84" i="3"/>
  <c r="W84" i="3" s="1"/>
  <c r="Y84" i="3" s="1"/>
  <c r="P84" i="3"/>
  <c r="V84" i="3" s="1"/>
  <c r="X84" i="3" s="1"/>
  <c r="N84" i="3"/>
  <c r="U85" i="3"/>
  <c r="T85" i="3"/>
  <c r="S85" i="3"/>
  <c r="R85" i="3"/>
  <c r="Q85" i="3"/>
  <c r="W85" i="3" s="1"/>
  <c r="Y85" i="3" s="1"/>
  <c r="P85" i="3"/>
  <c r="V85" i="3" s="1"/>
  <c r="X85" i="3" s="1"/>
  <c r="N85" i="3"/>
  <c r="U86" i="3"/>
  <c r="T86" i="3"/>
  <c r="S86" i="3"/>
  <c r="R86" i="3"/>
  <c r="Q86" i="3"/>
  <c r="W86" i="3" s="1"/>
  <c r="Y86" i="3" s="1"/>
  <c r="P86" i="3"/>
  <c r="V86" i="3" s="1"/>
  <c r="X86" i="3" s="1"/>
  <c r="N86" i="3"/>
  <c r="U87" i="3"/>
  <c r="T87" i="3"/>
  <c r="S87" i="3"/>
  <c r="R87" i="3"/>
  <c r="Q87" i="3"/>
  <c r="W87" i="3" s="1"/>
  <c r="Y87" i="3" s="1"/>
  <c r="P87" i="3"/>
  <c r="V87" i="3" s="1"/>
  <c r="X87" i="3" s="1"/>
  <c r="N87" i="3"/>
  <c r="U88" i="3"/>
  <c r="T88" i="3"/>
  <c r="S88" i="3"/>
  <c r="R88" i="3"/>
  <c r="Q88" i="3"/>
  <c r="W88" i="3" s="1"/>
  <c r="Y88" i="3" s="1"/>
  <c r="P88" i="3"/>
  <c r="V88" i="3" s="1"/>
  <c r="X88" i="3" s="1"/>
  <c r="N88" i="3"/>
  <c r="U89" i="3"/>
  <c r="T89" i="3"/>
  <c r="S89" i="3"/>
  <c r="R89" i="3"/>
  <c r="Q89" i="3"/>
  <c r="W89" i="3" s="1"/>
  <c r="Y89" i="3" s="1"/>
  <c r="P89" i="3"/>
  <c r="V89" i="3" s="1"/>
  <c r="X89" i="3" s="1"/>
  <c r="N89" i="3"/>
  <c r="U90" i="3"/>
  <c r="T90" i="3"/>
  <c r="S90" i="3"/>
  <c r="R90" i="3"/>
  <c r="Q90" i="3"/>
  <c r="W90" i="3" s="1"/>
  <c r="Y90" i="3" s="1"/>
  <c r="P90" i="3"/>
  <c r="V90" i="3" s="1"/>
  <c r="X90" i="3" s="1"/>
  <c r="N90" i="3"/>
  <c r="U91" i="3"/>
  <c r="T91" i="3"/>
  <c r="S91" i="3"/>
  <c r="R91" i="3"/>
  <c r="Q91" i="3"/>
  <c r="W91" i="3" s="1"/>
  <c r="Y91" i="3" s="1"/>
  <c r="P91" i="3"/>
  <c r="V91" i="3" s="1"/>
  <c r="X91" i="3" s="1"/>
  <c r="N91" i="3"/>
  <c r="U92" i="3"/>
  <c r="T92" i="3"/>
  <c r="S92" i="3"/>
  <c r="R92" i="3"/>
  <c r="Q92" i="3"/>
  <c r="W92" i="3" s="1"/>
  <c r="Y92" i="3" s="1"/>
  <c r="P92" i="3"/>
  <c r="V92" i="3" s="1"/>
  <c r="X92" i="3" s="1"/>
  <c r="N92" i="3"/>
  <c r="U93" i="3"/>
  <c r="T93" i="3"/>
  <c r="S93" i="3"/>
  <c r="R93" i="3"/>
  <c r="Q93" i="3"/>
  <c r="W93" i="3" s="1"/>
  <c r="Y93" i="3" s="1"/>
  <c r="P93" i="3"/>
  <c r="V93" i="3" s="1"/>
  <c r="X93" i="3" s="1"/>
  <c r="N93" i="3"/>
  <c r="U94" i="3"/>
  <c r="T94" i="3"/>
  <c r="S94" i="3"/>
  <c r="R94" i="3"/>
  <c r="Q94" i="3"/>
  <c r="W94" i="3" s="1"/>
  <c r="Y94" i="3" s="1"/>
  <c r="P94" i="3"/>
  <c r="V94" i="3" s="1"/>
  <c r="X94" i="3" s="1"/>
  <c r="N94" i="3"/>
  <c r="U95" i="3"/>
  <c r="T95" i="3"/>
  <c r="S95" i="3"/>
  <c r="R95" i="3"/>
  <c r="Q95" i="3"/>
  <c r="W95" i="3" s="1"/>
  <c r="Y95" i="3" s="1"/>
  <c r="P95" i="3"/>
  <c r="V95" i="3" s="1"/>
  <c r="X95" i="3" s="1"/>
  <c r="N95" i="3"/>
  <c r="U96" i="3"/>
  <c r="T96" i="3"/>
  <c r="S96" i="3"/>
  <c r="R96" i="3"/>
  <c r="Q96" i="3"/>
  <c r="W96" i="3" s="1"/>
  <c r="Y96" i="3" s="1"/>
  <c r="P96" i="3"/>
  <c r="V96" i="3" s="1"/>
  <c r="X96" i="3" s="1"/>
  <c r="N96" i="3"/>
  <c r="U97" i="3"/>
  <c r="T97" i="3"/>
  <c r="S97" i="3"/>
  <c r="R97" i="3"/>
  <c r="Q97" i="3"/>
  <c r="W97" i="3" s="1"/>
  <c r="Y97" i="3" s="1"/>
  <c r="P97" i="3"/>
  <c r="V97" i="3" s="1"/>
  <c r="X97" i="3" s="1"/>
  <c r="N97" i="3"/>
  <c r="U98" i="3"/>
  <c r="T98" i="3"/>
  <c r="S98" i="3"/>
  <c r="R98" i="3"/>
  <c r="Q98" i="3"/>
  <c r="W98" i="3" s="1"/>
  <c r="Y98" i="3" s="1"/>
  <c r="P98" i="3"/>
  <c r="V98" i="3" s="1"/>
  <c r="X98" i="3" s="1"/>
  <c r="N98" i="3"/>
  <c r="U99" i="3"/>
  <c r="T99" i="3"/>
  <c r="S99" i="3"/>
  <c r="R99" i="3"/>
  <c r="Q99" i="3"/>
  <c r="W99" i="3" s="1"/>
  <c r="Y99" i="3" s="1"/>
  <c r="P99" i="3"/>
  <c r="V99" i="3" s="1"/>
  <c r="X99" i="3" s="1"/>
  <c r="N99" i="3"/>
  <c r="U100" i="3"/>
  <c r="T100" i="3"/>
  <c r="S100" i="3"/>
  <c r="R100" i="3"/>
  <c r="Q100" i="3"/>
  <c r="W100" i="3" s="1"/>
  <c r="Y100" i="3" s="1"/>
  <c r="P100" i="3"/>
  <c r="V100" i="3" s="1"/>
  <c r="X100" i="3" s="1"/>
  <c r="N100" i="3"/>
  <c r="U101" i="3"/>
  <c r="T101" i="3"/>
  <c r="S101" i="3"/>
  <c r="R101" i="3"/>
  <c r="Q101" i="3"/>
  <c r="W101" i="3" s="1"/>
  <c r="Y101" i="3" s="1"/>
  <c r="P101" i="3"/>
  <c r="V101" i="3" s="1"/>
  <c r="X101" i="3" s="1"/>
  <c r="N101" i="3"/>
  <c r="U102" i="3"/>
  <c r="T102" i="3"/>
  <c r="S102" i="3"/>
  <c r="R102" i="3"/>
  <c r="Q102" i="3"/>
  <c r="W102" i="3" s="1"/>
  <c r="Y102" i="3" s="1"/>
  <c r="P102" i="3"/>
  <c r="V102" i="3" s="1"/>
  <c r="X102" i="3" s="1"/>
  <c r="N102" i="3"/>
  <c r="U103" i="3"/>
  <c r="T103" i="3"/>
  <c r="S103" i="3"/>
  <c r="R103" i="3"/>
  <c r="Q103" i="3"/>
  <c r="W103" i="3" s="1"/>
  <c r="Y103" i="3" s="1"/>
  <c r="P103" i="3"/>
  <c r="V103" i="3" s="1"/>
  <c r="X103" i="3" s="1"/>
  <c r="N103" i="3"/>
  <c r="U104" i="3"/>
  <c r="T104" i="3"/>
  <c r="S104" i="3"/>
  <c r="R104" i="3"/>
  <c r="Q104" i="3"/>
  <c r="W104" i="3" s="1"/>
  <c r="Y104" i="3" s="1"/>
  <c r="P104" i="3"/>
  <c r="V104" i="3" s="1"/>
  <c r="X104" i="3" s="1"/>
  <c r="N104" i="3"/>
  <c r="U105" i="3"/>
  <c r="T105" i="3"/>
  <c r="S105" i="3"/>
  <c r="R105" i="3"/>
  <c r="Q105" i="3"/>
  <c r="W105" i="3" s="1"/>
  <c r="Y105" i="3" s="1"/>
  <c r="P105" i="3"/>
  <c r="V105" i="3" s="1"/>
  <c r="X105" i="3" s="1"/>
  <c r="N105" i="3"/>
  <c r="U106" i="3"/>
  <c r="T106" i="3"/>
  <c r="S106" i="3"/>
  <c r="R106" i="3"/>
  <c r="Q106" i="3"/>
  <c r="W106" i="3" s="1"/>
  <c r="Y106" i="3" s="1"/>
  <c r="P106" i="3"/>
  <c r="V106" i="3" s="1"/>
  <c r="X106" i="3" s="1"/>
  <c r="N106" i="3"/>
  <c r="U107" i="3"/>
  <c r="T107" i="3"/>
  <c r="S107" i="3"/>
  <c r="R107" i="3"/>
  <c r="Q107" i="3"/>
  <c r="W107" i="3" s="1"/>
  <c r="Y107" i="3" s="1"/>
  <c r="P107" i="3"/>
  <c r="V107" i="3" s="1"/>
  <c r="X107" i="3" s="1"/>
  <c r="N107" i="3"/>
  <c r="U108" i="3"/>
  <c r="T108" i="3"/>
  <c r="S108" i="3"/>
  <c r="R108" i="3"/>
  <c r="Q108" i="3"/>
  <c r="W108" i="3" s="1"/>
  <c r="Y108" i="3" s="1"/>
  <c r="P108" i="3"/>
  <c r="V108" i="3" s="1"/>
  <c r="X108" i="3" s="1"/>
  <c r="N108" i="3"/>
  <c r="U109" i="3"/>
  <c r="T109" i="3"/>
  <c r="S109" i="3"/>
  <c r="R109" i="3"/>
  <c r="Q109" i="3"/>
  <c r="W109" i="3" s="1"/>
  <c r="Y109" i="3" s="1"/>
  <c r="P109" i="3"/>
  <c r="V109" i="3" s="1"/>
  <c r="X109" i="3" s="1"/>
  <c r="N109" i="3"/>
  <c r="U110" i="3"/>
  <c r="T110" i="3"/>
  <c r="S110" i="3"/>
  <c r="R110" i="3"/>
  <c r="Q110" i="3"/>
  <c r="W110" i="3" s="1"/>
  <c r="Y110" i="3" s="1"/>
  <c r="P110" i="3"/>
  <c r="V110" i="3" s="1"/>
  <c r="X110" i="3" s="1"/>
  <c r="N110" i="3"/>
  <c r="U111" i="3"/>
  <c r="T111" i="3"/>
  <c r="S111" i="3"/>
  <c r="R111" i="3"/>
  <c r="Q111" i="3"/>
  <c r="W111" i="3" s="1"/>
  <c r="Y111" i="3" s="1"/>
  <c r="P111" i="3"/>
  <c r="V111" i="3" s="1"/>
  <c r="X111" i="3" s="1"/>
  <c r="N111" i="3"/>
  <c r="U112" i="3"/>
  <c r="T112" i="3"/>
  <c r="S112" i="3"/>
  <c r="R112" i="3"/>
  <c r="Q112" i="3"/>
  <c r="W112" i="3" s="1"/>
  <c r="Y112" i="3" s="1"/>
  <c r="P112" i="3"/>
  <c r="V112" i="3" s="1"/>
  <c r="X112" i="3" s="1"/>
  <c r="N112" i="3"/>
  <c r="U113" i="3"/>
  <c r="T113" i="3"/>
  <c r="S113" i="3"/>
  <c r="R113" i="3"/>
  <c r="Q113" i="3"/>
  <c r="W113" i="3" s="1"/>
  <c r="Y113" i="3" s="1"/>
  <c r="P113" i="3"/>
  <c r="V113" i="3" s="1"/>
  <c r="X113" i="3" s="1"/>
  <c r="N113" i="3"/>
  <c r="U114" i="3"/>
  <c r="T114" i="3"/>
  <c r="S114" i="3"/>
  <c r="R114" i="3"/>
  <c r="Q114" i="3"/>
  <c r="W114" i="3" s="1"/>
  <c r="Y114" i="3" s="1"/>
  <c r="P114" i="3"/>
  <c r="V114" i="3" s="1"/>
  <c r="X114" i="3" s="1"/>
  <c r="N114" i="3"/>
  <c r="U115" i="3"/>
  <c r="T115" i="3"/>
  <c r="S115" i="3"/>
  <c r="R115" i="3"/>
  <c r="Q115" i="3"/>
  <c r="W115" i="3" s="1"/>
  <c r="Y115" i="3" s="1"/>
  <c r="P115" i="3"/>
  <c r="V115" i="3" s="1"/>
  <c r="X115" i="3" s="1"/>
  <c r="N115" i="3"/>
  <c r="U116" i="3"/>
  <c r="T116" i="3"/>
  <c r="S116" i="3"/>
  <c r="R116" i="3"/>
  <c r="Q116" i="3"/>
  <c r="W116" i="3" s="1"/>
  <c r="Y116" i="3" s="1"/>
  <c r="P116" i="3"/>
  <c r="V116" i="3" s="1"/>
  <c r="X116" i="3" s="1"/>
  <c r="N116" i="3"/>
  <c r="U117" i="3"/>
  <c r="T117" i="3"/>
  <c r="S117" i="3"/>
  <c r="R117" i="3"/>
  <c r="Q117" i="3"/>
  <c r="W117" i="3" s="1"/>
  <c r="Y117" i="3" s="1"/>
  <c r="P117" i="3"/>
  <c r="V117" i="3" s="1"/>
  <c r="X117" i="3" s="1"/>
  <c r="N117" i="3"/>
  <c r="U118" i="3"/>
  <c r="T118" i="3"/>
  <c r="S118" i="3"/>
  <c r="R118" i="3"/>
  <c r="Q118" i="3"/>
  <c r="W118" i="3" s="1"/>
  <c r="Y118" i="3" s="1"/>
  <c r="P118" i="3"/>
  <c r="V118" i="3" s="1"/>
  <c r="X118" i="3" s="1"/>
  <c r="N118" i="3"/>
  <c r="U119" i="3"/>
  <c r="T119" i="3"/>
  <c r="S119" i="3"/>
  <c r="R119" i="3"/>
  <c r="Q119" i="3"/>
  <c r="W119" i="3" s="1"/>
  <c r="Y119" i="3" s="1"/>
  <c r="P119" i="3"/>
  <c r="V119" i="3" s="1"/>
  <c r="X119" i="3" s="1"/>
  <c r="N119" i="3"/>
  <c r="U120" i="3"/>
  <c r="T120" i="3"/>
  <c r="S120" i="3"/>
  <c r="R120" i="3"/>
  <c r="Q120" i="3"/>
  <c r="W120" i="3" s="1"/>
  <c r="Y120" i="3" s="1"/>
  <c r="P120" i="3"/>
  <c r="V120" i="3" s="1"/>
  <c r="X120" i="3" s="1"/>
  <c r="N120" i="3"/>
  <c r="U121" i="3"/>
  <c r="T121" i="3"/>
  <c r="S121" i="3"/>
  <c r="R121" i="3"/>
  <c r="Q121" i="3"/>
  <c r="W121" i="3" s="1"/>
  <c r="Y121" i="3" s="1"/>
  <c r="P121" i="3"/>
  <c r="V121" i="3" s="1"/>
  <c r="X121" i="3" s="1"/>
  <c r="N121" i="3"/>
  <c r="U122" i="3"/>
  <c r="T122" i="3"/>
  <c r="S122" i="3"/>
  <c r="R122" i="3"/>
  <c r="Q122" i="3"/>
  <c r="W122" i="3" s="1"/>
  <c r="Y122" i="3" s="1"/>
  <c r="P122" i="3"/>
  <c r="V122" i="3" s="1"/>
  <c r="X122" i="3" s="1"/>
  <c r="N122" i="3"/>
  <c r="U123" i="3"/>
  <c r="T123" i="3"/>
  <c r="S123" i="3"/>
  <c r="R123" i="3"/>
  <c r="Q123" i="3"/>
  <c r="W123" i="3" s="1"/>
  <c r="Y123" i="3" s="1"/>
  <c r="P123" i="3"/>
  <c r="V123" i="3" s="1"/>
  <c r="X123" i="3" s="1"/>
  <c r="N123" i="3"/>
  <c r="U124" i="3"/>
  <c r="T124" i="3"/>
  <c r="S124" i="3"/>
  <c r="R124" i="3"/>
  <c r="Q124" i="3"/>
  <c r="W124" i="3" s="1"/>
  <c r="Y124" i="3" s="1"/>
  <c r="P124" i="3"/>
  <c r="V124" i="3" s="1"/>
  <c r="X124" i="3" s="1"/>
  <c r="N124" i="3"/>
  <c r="U125" i="3"/>
  <c r="T125" i="3"/>
  <c r="S125" i="3"/>
  <c r="R125" i="3"/>
  <c r="Q125" i="3"/>
  <c r="W125" i="3" s="1"/>
  <c r="Y125" i="3" s="1"/>
  <c r="P125" i="3"/>
  <c r="V125" i="3" s="1"/>
  <c r="X125" i="3" s="1"/>
  <c r="N125" i="3"/>
  <c r="U126" i="3"/>
  <c r="T126" i="3"/>
  <c r="S126" i="3"/>
  <c r="R126" i="3"/>
  <c r="Q126" i="3"/>
  <c r="W126" i="3" s="1"/>
  <c r="Y126" i="3" s="1"/>
  <c r="P126" i="3"/>
  <c r="V126" i="3" s="1"/>
  <c r="X126" i="3" s="1"/>
  <c r="N126" i="3"/>
  <c r="U127" i="3"/>
  <c r="T127" i="3"/>
  <c r="S127" i="3"/>
  <c r="R127" i="3"/>
  <c r="Q127" i="3"/>
  <c r="W127" i="3" s="1"/>
  <c r="Y127" i="3" s="1"/>
  <c r="P127" i="3"/>
  <c r="V127" i="3" s="1"/>
  <c r="X127" i="3" s="1"/>
  <c r="N127" i="3"/>
  <c r="U128" i="3"/>
  <c r="T128" i="3"/>
  <c r="S128" i="3"/>
  <c r="R128" i="3"/>
  <c r="Q128" i="3"/>
  <c r="W128" i="3" s="1"/>
  <c r="Y128" i="3" s="1"/>
  <c r="P128" i="3"/>
  <c r="V128" i="3" s="1"/>
  <c r="X128" i="3" s="1"/>
  <c r="N128" i="3"/>
  <c r="U129" i="3"/>
  <c r="T129" i="3"/>
  <c r="S129" i="3"/>
  <c r="R129" i="3"/>
  <c r="Q129" i="3"/>
  <c r="W129" i="3" s="1"/>
  <c r="Y129" i="3" s="1"/>
  <c r="P129" i="3"/>
  <c r="V129" i="3" s="1"/>
  <c r="X129" i="3" s="1"/>
  <c r="N129" i="3"/>
  <c r="U130" i="3"/>
  <c r="T130" i="3"/>
  <c r="S130" i="3"/>
  <c r="R130" i="3"/>
  <c r="Q130" i="3"/>
  <c r="W130" i="3" s="1"/>
  <c r="Y130" i="3" s="1"/>
  <c r="P130" i="3"/>
  <c r="V130" i="3" s="1"/>
  <c r="X130" i="3" s="1"/>
  <c r="N130" i="3"/>
  <c r="U131" i="3"/>
  <c r="T131" i="3"/>
  <c r="S131" i="3"/>
  <c r="R131" i="3"/>
  <c r="Q131" i="3"/>
  <c r="W131" i="3" s="1"/>
  <c r="Y131" i="3" s="1"/>
  <c r="P131" i="3"/>
  <c r="V131" i="3" s="1"/>
  <c r="X131" i="3" s="1"/>
  <c r="N131" i="3"/>
  <c r="U132" i="3"/>
  <c r="T132" i="3"/>
  <c r="S132" i="3"/>
  <c r="R132" i="3"/>
  <c r="Q132" i="3"/>
  <c r="W132" i="3" s="1"/>
  <c r="Y132" i="3" s="1"/>
  <c r="P132" i="3"/>
  <c r="V132" i="3" s="1"/>
  <c r="X132" i="3" s="1"/>
  <c r="N132" i="3"/>
  <c r="U133" i="3"/>
  <c r="T133" i="3"/>
  <c r="S133" i="3"/>
  <c r="R133" i="3"/>
  <c r="Q133" i="3"/>
  <c r="W133" i="3" s="1"/>
  <c r="Y133" i="3" s="1"/>
  <c r="P133" i="3"/>
  <c r="V133" i="3" s="1"/>
  <c r="X133" i="3" s="1"/>
  <c r="N133" i="3"/>
  <c r="U134" i="3"/>
  <c r="T134" i="3"/>
  <c r="S134" i="3"/>
  <c r="R134" i="3"/>
  <c r="Q134" i="3"/>
  <c r="W134" i="3" s="1"/>
  <c r="Y134" i="3" s="1"/>
  <c r="P134" i="3"/>
  <c r="V134" i="3" s="1"/>
  <c r="X134" i="3" s="1"/>
  <c r="N134" i="3"/>
  <c r="U135" i="3"/>
  <c r="T135" i="3"/>
  <c r="S135" i="3"/>
  <c r="R135" i="3"/>
  <c r="Q135" i="3"/>
  <c r="W135" i="3" s="1"/>
  <c r="Y135" i="3" s="1"/>
  <c r="P135" i="3"/>
  <c r="V135" i="3" s="1"/>
  <c r="X135" i="3" s="1"/>
  <c r="N135" i="3"/>
  <c r="U136" i="3"/>
  <c r="T136" i="3"/>
  <c r="S136" i="3"/>
  <c r="R136" i="3"/>
  <c r="Q136" i="3"/>
  <c r="W136" i="3" s="1"/>
  <c r="Y136" i="3" s="1"/>
  <c r="P136" i="3"/>
  <c r="V136" i="3" s="1"/>
  <c r="X136" i="3" s="1"/>
  <c r="N136" i="3"/>
  <c r="U137" i="3"/>
  <c r="T137" i="3"/>
  <c r="S137" i="3"/>
  <c r="R137" i="3"/>
  <c r="Q137" i="3"/>
  <c r="W137" i="3" s="1"/>
  <c r="Y137" i="3" s="1"/>
  <c r="P137" i="3"/>
  <c r="V137" i="3" s="1"/>
  <c r="X137" i="3" s="1"/>
  <c r="N137" i="3"/>
  <c r="U138" i="3"/>
  <c r="T138" i="3"/>
  <c r="S138" i="3"/>
  <c r="R138" i="3"/>
  <c r="Q138" i="3"/>
  <c r="W138" i="3" s="1"/>
  <c r="Y138" i="3" s="1"/>
  <c r="P138" i="3"/>
  <c r="V138" i="3" s="1"/>
  <c r="X138" i="3" s="1"/>
  <c r="N138" i="3"/>
  <c r="U139" i="3"/>
  <c r="T139" i="3"/>
  <c r="S139" i="3"/>
  <c r="R139" i="3"/>
  <c r="Q139" i="3"/>
  <c r="W139" i="3" s="1"/>
  <c r="Y139" i="3" s="1"/>
  <c r="P139" i="3"/>
  <c r="V139" i="3" s="1"/>
  <c r="X139" i="3" s="1"/>
  <c r="N139" i="3"/>
  <c r="U140" i="3"/>
  <c r="T140" i="3"/>
  <c r="S140" i="3"/>
  <c r="R140" i="3"/>
  <c r="Q140" i="3"/>
  <c r="W140" i="3" s="1"/>
  <c r="Y140" i="3" s="1"/>
  <c r="P140" i="3"/>
  <c r="V140" i="3" s="1"/>
  <c r="X140" i="3" s="1"/>
  <c r="N140" i="3"/>
  <c r="U141" i="3"/>
  <c r="T141" i="3"/>
  <c r="S141" i="3"/>
  <c r="R141" i="3"/>
  <c r="Q141" i="3"/>
  <c r="W141" i="3" s="1"/>
  <c r="Y141" i="3" s="1"/>
  <c r="P141" i="3"/>
  <c r="V141" i="3" s="1"/>
  <c r="X141" i="3" s="1"/>
  <c r="N141" i="3"/>
  <c r="U142" i="3"/>
  <c r="T142" i="3"/>
  <c r="S142" i="3"/>
  <c r="R142" i="3"/>
  <c r="Q142" i="3"/>
  <c r="W142" i="3" s="1"/>
  <c r="Y142" i="3" s="1"/>
  <c r="P142" i="3"/>
  <c r="V142" i="3" s="1"/>
  <c r="X142" i="3" s="1"/>
  <c r="N142" i="3"/>
  <c r="U143" i="3"/>
  <c r="T143" i="3"/>
  <c r="S143" i="3"/>
  <c r="R143" i="3"/>
  <c r="Q143" i="3"/>
  <c r="W143" i="3" s="1"/>
  <c r="Y143" i="3" s="1"/>
  <c r="P143" i="3"/>
  <c r="V143" i="3" s="1"/>
  <c r="X143" i="3" s="1"/>
  <c r="N143" i="3"/>
  <c r="U144" i="3"/>
  <c r="T144" i="3"/>
  <c r="S144" i="3"/>
  <c r="R144" i="3"/>
  <c r="Q144" i="3"/>
  <c r="W144" i="3" s="1"/>
  <c r="Y144" i="3" s="1"/>
  <c r="P144" i="3"/>
  <c r="V144" i="3" s="1"/>
  <c r="X144" i="3" s="1"/>
  <c r="N144" i="3"/>
  <c r="U145" i="3"/>
  <c r="T145" i="3"/>
  <c r="S145" i="3"/>
  <c r="R145" i="3"/>
  <c r="Q145" i="3"/>
  <c r="W145" i="3" s="1"/>
  <c r="Y145" i="3" s="1"/>
  <c r="P145" i="3"/>
  <c r="V145" i="3" s="1"/>
  <c r="X145" i="3" s="1"/>
  <c r="N145" i="3"/>
  <c r="U146" i="3"/>
  <c r="T146" i="3"/>
  <c r="S146" i="3"/>
  <c r="R146" i="3"/>
  <c r="Q146" i="3"/>
  <c r="W146" i="3" s="1"/>
  <c r="Y146" i="3" s="1"/>
  <c r="P146" i="3"/>
  <c r="V146" i="3" s="1"/>
  <c r="X146" i="3" s="1"/>
  <c r="N146" i="3"/>
  <c r="U147" i="3"/>
  <c r="T147" i="3"/>
  <c r="S147" i="3"/>
  <c r="R147" i="3"/>
  <c r="Q147" i="3"/>
  <c r="W147" i="3" s="1"/>
  <c r="Y147" i="3" s="1"/>
  <c r="P147" i="3"/>
  <c r="V147" i="3" s="1"/>
  <c r="X147" i="3" s="1"/>
  <c r="N147" i="3"/>
  <c r="U148" i="3"/>
  <c r="T148" i="3"/>
  <c r="S148" i="3"/>
  <c r="R148" i="3"/>
  <c r="Q148" i="3"/>
  <c r="W148" i="3" s="1"/>
  <c r="Y148" i="3" s="1"/>
  <c r="P148" i="3"/>
  <c r="V148" i="3" s="1"/>
  <c r="X148" i="3" s="1"/>
  <c r="N148" i="3"/>
  <c r="U149" i="3"/>
  <c r="T149" i="3"/>
  <c r="S149" i="3"/>
  <c r="R149" i="3"/>
  <c r="Q149" i="3"/>
  <c r="W149" i="3" s="1"/>
  <c r="Y149" i="3" s="1"/>
  <c r="P149" i="3"/>
  <c r="V149" i="3" s="1"/>
  <c r="X149" i="3" s="1"/>
  <c r="N149" i="3"/>
  <c r="U150" i="3"/>
  <c r="T150" i="3"/>
  <c r="S150" i="3"/>
  <c r="R150" i="3"/>
  <c r="Q150" i="3"/>
  <c r="W150" i="3" s="1"/>
  <c r="Y150" i="3" s="1"/>
  <c r="P150" i="3"/>
  <c r="V150" i="3" s="1"/>
  <c r="X150" i="3" s="1"/>
  <c r="N150" i="3"/>
  <c r="U151" i="3"/>
  <c r="T151" i="3"/>
  <c r="S151" i="3"/>
  <c r="R151" i="3"/>
  <c r="Q151" i="3"/>
  <c r="W151" i="3" s="1"/>
  <c r="Y151" i="3" s="1"/>
  <c r="P151" i="3"/>
  <c r="V151" i="3" s="1"/>
  <c r="X151" i="3" s="1"/>
  <c r="N151" i="3"/>
  <c r="U152" i="3"/>
  <c r="T152" i="3"/>
  <c r="S152" i="3"/>
  <c r="R152" i="3"/>
  <c r="Q152" i="3"/>
  <c r="W152" i="3" s="1"/>
  <c r="Y152" i="3" s="1"/>
  <c r="P152" i="3"/>
  <c r="V152" i="3" s="1"/>
  <c r="X152" i="3" s="1"/>
  <c r="N152" i="3"/>
  <c r="U153" i="3"/>
  <c r="T153" i="3"/>
  <c r="S153" i="3"/>
  <c r="R153" i="3"/>
  <c r="Q153" i="3"/>
  <c r="W153" i="3" s="1"/>
  <c r="Y153" i="3" s="1"/>
  <c r="P153" i="3"/>
  <c r="V153" i="3" s="1"/>
  <c r="X153" i="3" s="1"/>
  <c r="N153" i="3"/>
  <c r="U154" i="3"/>
  <c r="T154" i="3"/>
  <c r="S154" i="3"/>
  <c r="R154" i="3"/>
  <c r="Q154" i="3"/>
  <c r="W154" i="3" s="1"/>
  <c r="Y154" i="3" s="1"/>
  <c r="P154" i="3"/>
  <c r="V154" i="3" s="1"/>
  <c r="X154" i="3" s="1"/>
  <c r="N154" i="3"/>
  <c r="U155" i="3"/>
  <c r="T155" i="3"/>
  <c r="S155" i="3"/>
  <c r="R155" i="3"/>
  <c r="Q155" i="3"/>
  <c r="W155" i="3" s="1"/>
  <c r="Y155" i="3" s="1"/>
  <c r="P155" i="3"/>
  <c r="V155" i="3" s="1"/>
  <c r="X155" i="3" s="1"/>
  <c r="N155" i="3"/>
  <c r="U156" i="3"/>
  <c r="T156" i="3"/>
  <c r="S156" i="3"/>
  <c r="R156" i="3"/>
  <c r="Q156" i="3"/>
  <c r="W156" i="3" s="1"/>
  <c r="Y156" i="3" s="1"/>
  <c r="P156" i="3"/>
  <c r="V156" i="3" s="1"/>
  <c r="X156" i="3" s="1"/>
  <c r="N156" i="3"/>
  <c r="U157" i="3"/>
  <c r="T157" i="3"/>
  <c r="S157" i="3"/>
  <c r="R157" i="3"/>
  <c r="Q157" i="3"/>
  <c r="W157" i="3" s="1"/>
  <c r="Y157" i="3" s="1"/>
  <c r="P157" i="3"/>
  <c r="V157" i="3" s="1"/>
  <c r="X157" i="3" s="1"/>
  <c r="N157" i="3"/>
  <c r="U158" i="3"/>
  <c r="T158" i="3"/>
  <c r="S158" i="3"/>
  <c r="R158" i="3"/>
  <c r="Q158" i="3"/>
  <c r="W158" i="3" s="1"/>
  <c r="Y158" i="3" s="1"/>
  <c r="P158" i="3"/>
  <c r="V158" i="3" s="1"/>
  <c r="X158" i="3" s="1"/>
  <c r="N158" i="3"/>
  <c r="U159" i="3"/>
  <c r="T159" i="3"/>
  <c r="S159" i="3"/>
  <c r="R159" i="3"/>
  <c r="Q159" i="3"/>
  <c r="W159" i="3" s="1"/>
  <c r="Y159" i="3" s="1"/>
  <c r="P159" i="3"/>
  <c r="V159" i="3" s="1"/>
  <c r="X159" i="3" s="1"/>
  <c r="N159" i="3"/>
  <c r="U160" i="3"/>
  <c r="T160" i="3"/>
  <c r="S160" i="3"/>
  <c r="R160" i="3"/>
  <c r="Q160" i="3"/>
  <c r="W160" i="3" s="1"/>
  <c r="Y160" i="3" s="1"/>
  <c r="P160" i="3"/>
  <c r="V160" i="3" s="1"/>
  <c r="X160" i="3" s="1"/>
  <c r="N160" i="3"/>
  <c r="U161" i="3"/>
  <c r="T161" i="3"/>
  <c r="S161" i="3"/>
  <c r="R161" i="3"/>
  <c r="Q161" i="3"/>
  <c r="W161" i="3" s="1"/>
  <c r="Y161" i="3" s="1"/>
  <c r="P161" i="3"/>
  <c r="V161" i="3" s="1"/>
  <c r="X161" i="3" s="1"/>
  <c r="N161" i="3"/>
  <c r="U162" i="3"/>
  <c r="T162" i="3"/>
  <c r="S162" i="3"/>
  <c r="R162" i="3"/>
  <c r="Q162" i="3"/>
  <c r="W162" i="3" s="1"/>
  <c r="Y162" i="3" s="1"/>
  <c r="P162" i="3"/>
  <c r="V162" i="3" s="1"/>
  <c r="X162" i="3" s="1"/>
  <c r="N162" i="3"/>
  <c r="U163" i="3"/>
  <c r="T163" i="3"/>
  <c r="S163" i="3"/>
  <c r="R163" i="3"/>
  <c r="Q163" i="3"/>
  <c r="W163" i="3" s="1"/>
  <c r="Y163" i="3" s="1"/>
  <c r="P163" i="3"/>
  <c r="V163" i="3" s="1"/>
  <c r="X163" i="3" s="1"/>
  <c r="N163" i="3"/>
  <c r="U164" i="3"/>
  <c r="T164" i="3"/>
  <c r="S164" i="3"/>
  <c r="R164" i="3"/>
  <c r="Q164" i="3"/>
  <c r="W164" i="3" s="1"/>
  <c r="Y164" i="3" s="1"/>
  <c r="P164" i="3"/>
  <c r="V164" i="3" s="1"/>
  <c r="X164" i="3" s="1"/>
  <c r="N164" i="3"/>
  <c r="U165" i="3"/>
  <c r="T165" i="3"/>
  <c r="S165" i="3"/>
  <c r="R165" i="3"/>
  <c r="Q165" i="3"/>
  <c r="W165" i="3" s="1"/>
  <c r="Y165" i="3" s="1"/>
  <c r="P165" i="3"/>
  <c r="V165" i="3" s="1"/>
  <c r="X165" i="3" s="1"/>
  <c r="N165" i="3"/>
  <c r="U166" i="3"/>
  <c r="T166" i="3"/>
  <c r="S166" i="3"/>
  <c r="R166" i="3"/>
  <c r="Q166" i="3"/>
  <c r="W166" i="3" s="1"/>
  <c r="Y166" i="3" s="1"/>
  <c r="P166" i="3"/>
  <c r="V166" i="3" s="1"/>
  <c r="X166" i="3" s="1"/>
  <c r="N166" i="3"/>
  <c r="U167" i="3"/>
  <c r="T167" i="3"/>
  <c r="S167" i="3"/>
  <c r="R167" i="3"/>
  <c r="Q167" i="3"/>
  <c r="W167" i="3" s="1"/>
  <c r="Y167" i="3" s="1"/>
  <c r="P167" i="3"/>
  <c r="V167" i="3" s="1"/>
  <c r="X167" i="3" s="1"/>
  <c r="N167" i="3"/>
  <c r="U168" i="3"/>
  <c r="T168" i="3"/>
  <c r="S168" i="3"/>
  <c r="R168" i="3"/>
  <c r="Q168" i="3"/>
  <c r="W168" i="3" s="1"/>
  <c r="Y168" i="3" s="1"/>
  <c r="P168" i="3"/>
  <c r="V168" i="3" s="1"/>
  <c r="X168" i="3" s="1"/>
  <c r="N168" i="3"/>
  <c r="U169" i="3"/>
  <c r="T169" i="3"/>
  <c r="S169" i="3"/>
  <c r="R169" i="3"/>
  <c r="Q169" i="3"/>
  <c r="W169" i="3" s="1"/>
  <c r="Y169" i="3" s="1"/>
  <c r="P169" i="3"/>
  <c r="V169" i="3" s="1"/>
  <c r="X169" i="3" s="1"/>
  <c r="N169" i="3"/>
  <c r="U170" i="3"/>
  <c r="T170" i="3"/>
  <c r="S170" i="3"/>
  <c r="R170" i="3"/>
  <c r="Q170" i="3"/>
  <c r="W170" i="3" s="1"/>
  <c r="Y170" i="3" s="1"/>
  <c r="P170" i="3"/>
  <c r="V170" i="3" s="1"/>
  <c r="X170" i="3" s="1"/>
  <c r="N170" i="3"/>
  <c r="U171" i="3"/>
  <c r="T171" i="3"/>
  <c r="S171" i="3"/>
  <c r="R171" i="3"/>
  <c r="Q171" i="3"/>
  <c r="W171" i="3" s="1"/>
  <c r="Y171" i="3" s="1"/>
  <c r="P171" i="3"/>
  <c r="V171" i="3" s="1"/>
  <c r="X171" i="3" s="1"/>
  <c r="N171" i="3"/>
  <c r="U172" i="3"/>
  <c r="T172" i="3"/>
  <c r="S172" i="3"/>
  <c r="R172" i="3"/>
  <c r="Q172" i="3"/>
  <c r="W172" i="3" s="1"/>
  <c r="Y172" i="3" s="1"/>
  <c r="P172" i="3"/>
  <c r="V172" i="3" s="1"/>
  <c r="X172" i="3" s="1"/>
  <c r="N172" i="3"/>
  <c r="U173" i="3"/>
  <c r="T173" i="3"/>
  <c r="S173" i="3"/>
  <c r="R173" i="3"/>
  <c r="Q173" i="3"/>
  <c r="W173" i="3" s="1"/>
  <c r="Y173" i="3" s="1"/>
  <c r="P173" i="3"/>
  <c r="V173" i="3" s="1"/>
  <c r="X173" i="3" s="1"/>
  <c r="N173" i="3"/>
  <c r="U174" i="3"/>
  <c r="T174" i="3"/>
  <c r="S174" i="3"/>
  <c r="R174" i="3"/>
  <c r="Q174" i="3"/>
  <c r="W174" i="3" s="1"/>
  <c r="Y174" i="3" s="1"/>
  <c r="P174" i="3"/>
  <c r="V174" i="3" s="1"/>
  <c r="X174" i="3" s="1"/>
  <c r="N174" i="3"/>
  <c r="U175" i="3"/>
  <c r="T175" i="3"/>
  <c r="S175" i="3"/>
  <c r="R175" i="3"/>
  <c r="Q175" i="3"/>
  <c r="W175" i="3" s="1"/>
  <c r="Y175" i="3" s="1"/>
  <c r="P175" i="3"/>
  <c r="V175" i="3" s="1"/>
  <c r="X175" i="3" s="1"/>
  <c r="N175" i="3"/>
  <c r="U176" i="3"/>
  <c r="T176" i="3"/>
  <c r="S176" i="3"/>
  <c r="R176" i="3"/>
  <c r="Q176" i="3"/>
  <c r="W176" i="3" s="1"/>
  <c r="Y176" i="3" s="1"/>
  <c r="P176" i="3"/>
  <c r="V176" i="3" s="1"/>
  <c r="X176" i="3" s="1"/>
  <c r="N176" i="3"/>
  <c r="U177" i="3"/>
  <c r="T177" i="3"/>
  <c r="S177" i="3"/>
  <c r="R177" i="3"/>
  <c r="Q177" i="3"/>
  <c r="W177" i="3" s="1"/>
  <c r="Y177" i="3" s="1"/>
  <c r="P177" i="3"/>
  <c r="V177" i="3" s="1"/>
  <c r="X177" i="3" s="1"/>
  <c r="N177" i="3"/>
  <c r="U178" i="3"/>
  <c r="T178" i="3"/>
  <c r="S178" i="3"/>
  <c r="R178" i="3"/>
  <c r="Q178" i="3"/>
  <c r="W178" i="3" s="1"/>
  <c r="Y178" i="3" s="1"/>
  <c r="P178" i="3"/>
  <c r="V178" i="3" s="1"/>
  <c r="X178" i="3" s="1"/>
  <c r="N178" i="3"/>
  <c r="U179" i="3"/>
  <c r="T179" i="3"/>
  <c r="S179" i="3"/>
  <c r="R179" i="3"/>
  <c r="Q179" i="3"/>
  <c r="W179" i="3" s="1"/>
  <c r="Y179" i="3" s="1"/>
  <c r="P179" i="3"/>
  <c r="V179" i="3" s="1"/>
  <c r="X179" i="3" s="1"/>
  <c r="N179" i="3"/>
  <c r="U180" i="3"/>
  <c r="T180" i="3"/>
  <c r="S180" i="3"/>
  <c r="R180" i="3"/>
  <c r="Q180" i="3"/>
  <c r="W180" i="3" s="1"/>
  <c r="Y180" i="3" s="1"/>
  <c r="P180" i="3"/>
  <c r="V180" i="3" s="1"/>
  <c r="X180" i="3" s="1"/>
  <c r="N180" i="3"/>
  <c r="U181" i="3"/>
  <c r="T181" i="3"/>
  <c r="S181" i="3"/>
  <c r="R181" i="3"/>
  <c r="Q181" i="3"/>
  <c r="W181" i="3" s="1"/>
  <c r="Y181" i="3" s="1"/>
  <c r="P181" i="3"/>
  <c r="V181" i="3" s="1"/>
  <c r="X181" i="3" s="1"/>
  <c r="N181" i="3"/>
  <c r="U182" i="3"/>
  <c r="T182" i="3"/>
  <c r="S182" i="3"/>
  <c r="R182" i="3"/>
  <c r="Q182" i="3"/>
  <c r="W182" i="3" s="1"/>
  <c r="Y182" i="3" s="1"/>
  <c r="P182" i="3"/>
  <c r="V182" i="3" s="1"/>
  <c r="X182" i="3" s="1"/>
  <c r="N182" i="3"/>
  <c r="U183" i="3"/>
  <c r="T183" i="3"/>
  <c r="S183" i="3"/>
  <c r="R183" i="3"/>
  <c r="Q183" i="3"/>
  <c r="W183" i="3" s="1"/>
  <c r="Y183" i="3" s="1"/>
  <c r="P183" i="3"/>
  <c r="V183" i="3" s="1"/>
  <c r="X183" i="3" s="1"/>
  <c r="N183" i="3"/>
  <c r="U184" i="3"/>
  <c r="T184" i="3"/>
  <c r="S184" i="3"/>
  <c r="R184" i="3"/>
  <c r="Q184" i="3"/>
  <c r="W184" i="3" s="1"/>
  <c r="Y184" i="3" s="1"/>
  <c r="P184" i="3"/>
  <c r="V184" i="3" s="1"/>
  <c r="X184" i="3" s="1"/>
  <c r="N184" i="3"/>
  <c r="U185" i="3"/>
  <c r="T185" i="3"/>
  <c r="S185" i="3"/>
  <c r="R185" i="3"/>
  <c r="Q185" i="3"/>
  <c r="W185" i="3" s="1"/>
  <c r="Y185" i="3" s="1"/>
  <c r="P185" i="3"/>
  <c r="V185" i="3" s="1"/>
  <c r="X185" i="3" s="1"/>
  <c r="N185" i="3"/>
  <c r="U186" i="3"/>
  <c r="T186" i="3"/>
  <c r="S186" i="3"/>
  <c r="R186" i="3"/>
  <c r="Q186" i="3"/>
  <c r="W186" i="3" s="1"/>
  <c r="Y186" i="3" s="1"/>
  <c r="P186" i="3"/>
  <c r="V186" i="3" s="1"/>
  <c r="X186" i="3" s="1"/>
  <c r="N186" i="3"/>
  <c r="U187" i="3"/>
  <c r="T187" i="3"/>
  <c r="S187" i="3"/>
  <c r="R187" i="3"/>
  <c r="Q187" i="3"/>
  <c r="W187" i="3" s="1"/>
  <c r="Y187" i="3" s="1"/>
  <c r="P187" i="3"/>
  <c r="V187" i="3" s="1"/>
  <c r="X187" i="3" s="1"/>
  <c r="N187" i="3"/>
  <c r="U188" i="3"/>
  <c r="T188" i="3"/>
  <c r="S188" i="3"/>
  <c r="R188" i="3"/>
  <c r="Q188" i="3"/>
  <c r="W188" i="3" s="1"/>
  <c r="Y188" i="3" s="1"/>
  <c r="P188" i="3"/>
  <c r="V188" i="3" s="1"/>
  <c r="X188" i="3" s="1"/>
  <c r="N188" i="3"/>
  <c r="U189" i="3"/>
  <c r="T189" i="3"/>
  <c r="S189" i="3"/>
  <c r="R189" i="3"/>
  <c r="Q189" i="3"/>
  <c r="W189" i="3" s="1"/>
  <c r="Y189" i="3" s="1"/>
  <c r="P189" i="3"/>
  <c r="V189" i="3" s="1"/>
  <c r="X189" i="3" s="1"/>
  <c r="N189" i="3"/>
  <c r="U190" i="3"/>
  <c r="T190" i="3"/>
  <c r="S190" i="3"/>
  <c r="R190" i="3"/>
  <c r="Q190" i="3"/>
  <c r="W190" i="3" s="1"/>
  <c r="Y190" i="3" s="1"/>
  <c r="P190" i="3"/>
  <c r="V190" i="3" s="1"/>
  <c r="X190" i="3" s="1"/>
  <c r="N190" i="3"/>
  <c r="U191" i="3"/>
  <c r="T191" i="3"/>
  <c r="S191" i="3"/>
  <c r="R191" i="3"/>
  <c r="Q191" i="3"/>
  <c r="W191" i="3" s="1"/>
  <c r="Y191" i="3" s="1"/>
  <c r="P191" i="3"/>
  <c r="V191" i="3" s="1"/>
  <c r="X191" i="3" s="1"/>
  <c r="N191" i="3"/>
  <c r="U192" i="3"/>
  <c r="T192" i="3"/>
  <c r="S192" i="3"/>
  <c r="R192" i="3"/>
  <c r="Q192" i="3"/>
  <c r="W192" i="3" s="1"/>
  <c r="Y192" i="3" s="1"/>
  <c r="P192" i="3"/>
  <c r="V192" i="3" s="1"/>
  <c r="X192" i="3" s="1"/>
  <c r="N192" i="3"/>
  <c r="U193" i="3"/>
  <c r="T193" i="3"/>
  <c r="S193" i="3"/>
  <c r="R193" i="3"/>
  <c r="Q193" i="3"/>
  <c r="W193" i="3" s="1"/>
  <c r="Y193" i="3" s="1"/>
  <c r="P193" i="3"/>
  <c r="V193" i="3" s="1"/>
  <c r="X193" i="3" s="1"/>
  <c r="N193" i="3"/>
  <c r="U194" i="3"/>
  <c r="T194" i="3"/>
  <c r="S194" i="3"/>
  <c r="R194" i="3"/>
  <c r="Q194" i="3"/>
  <c r="W194" i="3" s="1"/>
  <c r="Y194" i="3" s="1"/>
  <c r="P194" i="3"/>
  <c r="V194" i="3" s="1"/>
  <c r="X194" i="3" s="1"/>
  <c r="N194" i="3"/>
  <c r="U195" i="3"/>
  <c r="T195" i="3"/>
  <c r="S195" i="3"/>
  <c r="R195" i="3"/>
  <c r="Q195" i="3"/>
  <c r="W195" i="3" s="1"/>
  <c r="Y195" i="3" s="1"/>
  <c r="P195" i="3"/>
  <c r="V195" i="3" s="1"/>
  <c r="X195" i="3" s="1"/>
  <c r="N195" i="3"/>
  <c r="U196" i="3"/>
  <c r="T196" i="3"/>
  <c r="S196" i="3"/>
  <c r="R196" i="3"/>
  <c r="Q196" i="3"/>
  <c r="W196" i="3" s="1"/>
  <c r="Y196" i="3" s="1"/>
  <c r="P196" i="3"/>
  <c r="V196" i="3" s="1"/>
  <c r="X196" i="3" s="1"/>
  <c r="N196" i="3"/>
  <c r="U197" i="3"/>
  <c r="T197" i="3"/>
  <c r="S197" i="3"/>
  <c r="R197" i="3"/>
  <c r="Q197" i="3"/>
  <c r="W197" i="3" s="1"/>
  <c r="Y197" i="3" s="1"/>
  <c r="P197" i="3"/>
  <c r="V197" i="3" s="1"/>
  <c r="X197" i="3" s="1"/>
  <c r="N197" i="3"/>
  <c r="U198" i="3"/>
  <c r="T198" i="3"/>
  <c r="S198" i="3"/>
  <c r="R198" i="3"/>
  <c r="Q198" i="3"/>
  <c r="W198" i="3" s="1"/>
  <c r="Y198" i="3" s="1"/>
  <c r="P198" i="3"/>
  <c r="V198" i="3" s="1"/>
  <c r="X198" i="3" s="1"/>
  <c r="N198" i="3"/>
  <c r="U199" i="3"/>
  <c r="T199" i="3"/>
  <c r="S199" i="3"/>
  <c r="R199" i="3"/>
  <c r="Q199" i="3"/>
  <c r="W199" i="3" s="1"/>
  <c r="Y199" i="3" s="1"/>
  <c r="P199" i="3"/>
  <c r="V199" i="3" s="1"/>
  <c r="X199" i="3" s="1"/>
  <c r="N199" i="3"/>
  <c r="U200" i="3"/>
  <c r="T200" i="3"/>
  <c r="S200" i="3"/>
  <c r="R200" i="3"/>
  <c r="Q200" i="3"/>
  <c r="W200" i="3" s="1"/>
  <c r="Y200" i="3" s="1"/>
  <c r="P200" i="3"/>
  <c r="V200" i="3" s="1"/>
  <c r="X200" i="3" s="1"/>
  <c r="N200" i="3"/>
  <c r="C23" i="5"/>
  <c r="C11" i="5"/>
  <c r="C15" i="5"/>
  <c r="C14" i="5"/>
  <c r="C16" i="5" s="1"/>
  <c r="C17" i="5" s="1"/>
  <c r="C10" i="5"/>
  <c r="C9" i="5"/>
  <c r="C18" i="5" s="1"/>
  <c r="X2" i="6"/>
  <c r="L2" i="6"/>
  <c r="P2" i="6"/>
  <c r="O2" i="6"/>
  <c r="Q2" i="6" s="1"/>
  <c r="R2" i="6" s="1"/>
  <c r="K2" i="6"/>
  <c r="J2" i="6"/>
  <c r="S2" i="6" s="1"/>
  <c r="X3" i="6"/>
  <c r="L3" i="6"/>
  <c r="P3" i="6"/>
  <c r="O3" i="6"/>
  <c r="Q3" i="6" s="1"/>
  <c r="R3" i="6" s="1"/>
  <c r="K3" i="6"/>
  <c r="J3" i="6"/>
  <c r="S3" i="6" s="1"/>
  <c r="X4" i="6"/>
  <c r="L4" i="6"/>
  <c r="P4" i="6"/>
  <c r="O4" i="6"/>
  <c r="Q4" i="6" s="1"/>
  <c r="R4" i="6" s="1"/>
  <c r="K4" i="6"/>
  <c r="J4" i="6"/>
  <c r="S4" i="6" s="1"/>
  <c r="X5" i="6"/>
  <c r="L5" i="6"/>
  <c r="P5" i="6"/>
  <c r="O5" i="6"/>
  <c r="Q5" i="6" s="1"/>
  <c r="R5" i="6" s="1"/>
  <c r="K5" i="6"/>
  <c r="J5" i="6"/>
  <c r="S5" i="6" s="1"/>
  <c r="X6" i="6"/>
  <c r="L6" i="6"/>
  <c r="P6" i="6"/>
  <c r="O6" i="6"/>
  <c r="Q6" i="6" s="1"/>
  <c r="R6" i="6" s="1"/>
  <c r="K6" i="6"/>
  <c r="J6" i="6"/>
  <c r="S6" i="6" s="1"/>
  <c r="X7" i="6"/>
  <c r="L7" i="6"/>
  <c r="P7" i="6"/>
  <c r="O7" i="6"/>
  <c r="Q7" i="6" s="1"/>
  <c r="R7" i="6" s="1"/>
  <c r="K7" i="6"/>
  <c r="J7" i="6"/>
  <c r="S7" i="6" s="1"/>
  <c r="X8" i="6"/>
  <c r="L8" i="6"/>
  <c r="P8" i="6"/>
  <c r="O8" i="6"/>
  <c r="Q8" i="6" s="1"/>
  <c r="R8" i="6" s="1"/>
  <c r="K8" i="6"/>
  <c r="J8" i="6"/>
  <c r="S8" i="6" s="1"/>
  <c r="X9" i="6"/>
  <c r="L9" i="6"/>
  <c r="P9" i="6"/>
  <c r="O9" i="6"/>
  <c r="Q9" i="6" s="1"/>
  <c r="R9" i="6" s="1"/>
  <c r="K9" i="6"/>
  <c r="J9" i="6"/>
  <c r="S9" i="6" s="1"/>
  <c r="X10" i="6"/>
  <c r="L10" i="6"/>
  <c r="P10" i="6"/>
  <c r="O10" i="6"/>
  <c r="Q10" i="6" s="1"/>
  <c r="R10" i="6" s="1"/>
  <c r="K10" i="6"/>
  <c r="J10" i="6"/>
  <c r="S10" i="6" s="1"/>
  <c r="X11" i="6"/>
  <c r="L11" i="6"/>
  <c r="P11" i="6"/>
  <c r="O11" i="6"/>
  <c r="Q11" i="6" s="1"/>
  <c r="R11" i="6" s="1"/>
  <c r="K11" i="6"/>
  <c r="J11" i="6"/>
  <c r="S11" i="6" s="1"/>
  <c r="X12" i="6"/>
  <c r="L12" i="6"/>
  <c r="P12" i="6"/>
  <c r="O12" i="6"/>
  <c r="Q12" i="6" s="1"/>
  <c r="R12" i="6" s="1"/>
  <c r="K12" i="6"/>
  <c r="J12" i="6"/>
  <c r="S12" i="6" s="1"/>
  <c r="X13" i="6"/>
  <c r="L13" i="6"/>
  <c r="P13" i="6"/>
  <c r="O13" i="6"/>
  <c r="Q13" i="6" s="1"/>
  <c r="R13" i="6" s="1"/>
  <c r="K13" i="6"/>
  <c r="J13" i="6"/>
  <c r="S13" i="6" s="1"/>
  <c r="X14" i="6"/>
  <c r="L14" i="6"/>
  <c r="P14" i="6"/>
  <c r="O14" i="6"/>
  <c r="Q14" i="6" s="1"/>
  <c r="R14" i="6" s="1"/>
  <c r="K14" i="6"/>
  <c r="J14" i="6"/>
  <c r="S14" i="6" s="1"/>
  <c r="X15" i="6"/>
  <c r="L15" i="6"/>
  <c r="P15" i="6"/>
  <c r="O15" i="6"/>
  <c r="Q15" i="6" s="1"/>
  <c r="R15" i="6" s="1"/>
  <c r="K15" i="6"/>
  <c r="J15" i="6"/>
  <c r="S15" i="6" s="1"/>
  <c r="X16" i="6"/>
  <c r="L16" i="6"/>
  <c r="P16" i="6"/>
  <c r="O16" i="6"/>
  <c r="Q16" i="6" s="1"/>
  <c r="R16" i="6" s="1"/>
  <c r="K16" i="6"/>
  <c r="J16" i="6"/>
  <c r="S16" i="6" s="1"/>
  <c r="X17" i="6"/>
  <c r="L17" i="6"/>
  <c r="P17" i="6"/>
  <c r="O17" i="6"/>
  <c r="Q17" i="6" s="1"/>
  <c r="R17" i="6" s="1"/>
  <c r="K17" i="6"/>
  <c r="J17" i="6"/>
  <c r="S17" i="6" s="1"/>
  <c r="X18" i="6"/>
  <c r="L18" i="6"/>
  <c r="P18" i="6"/>
  <c r="O18" i="6"/>
  <c r="Q18" i="6" s="1"/>
  <c r="R18" i="6" s="1"/>
  <c r="K18" i="6"/>
  <c r="J18" i="6"/>
  <c r="S18" i="6" s="1"/>
  <c r="X19" i="6"/>
  <c r="L19" i="6"/>
  <c r="P19" i="6"/>
  <c r="O19" i="6"/>
  <c r="Q19" i="6" s="1"/>
  <c r="R19" i="6" s="1"/>
  <c r="K19" i="6"/>
  <c r="J19" i="6"/>
  <c r="S19" i="6" s="1"/>
  <c r="X20" i="6"/>
  <c r="L20" i="6"/>
  <c r="P20" i="6"/>
  <c r="O20" i="6"/>
  <c r="Q20" i="6" s="1"/>
  <c r="R20" i="6" s="1"/>
  <c r="K20" i="6"/>
  <c r="J20" i="6"/>
  <c r="S20" i="6" s="1"/>
  <c r="X21" i="6"/>
  <c r="L21" i="6"/>
  <c r="P21" i="6"/>
  <c r="O21" i="6"/>
  <c r="Q21" i="6" s="1"/>
  <c r="R21" i="6" s="1"/>
  <c r="K21" i="6"/>
  <c r="J21" i="6"/>
  <c r="S21" i="6" s="1"/>
  <c r="X22" i="6"/>
  <c r="L22" i="6"/>
  <c r="P22" i="6"/>
  <c r="O22" i="6"/>
  <c r="Q22" i="6" s="1"/>
  <c r="R22" i="6" s="1"/>
  <c r="K22" i="6"/>
  <c r="J22" i="6"/>
  <c r="S22" i="6" s="1"/>
  <c r="X23" i="6"/>
  <c r="L23" i="6"/>
  <c r="P23" i="6"/>
  <c r="O23" i="6"/>
  <c r="Q23" i="6" s="1"/>
  <c r="R23" i="6" s="1"/>
  <c r="K23" i="6"/>
  <c r="J23" i="6"/>
  <c r="S23" i="6" s="1"/>
  <c r="X24" i="6"/>
  <c r="L24" i="6"/>
  <c r="P24" i="6"/>
  <c r="O24" i="6"/>
  <c r="Q24" i="6" s="1"/>
  <c r="R24" i="6" s="1"/>
  <c r="K24" i="6"/>
  <c r="J24" i="6"/>
  <c r="S24" i="6" s="1"/>
  <c r="X25" i="6"/>
  <c r="L25" i="6"/>
  <c r="P25" i="6"/>
  <c r="O25" i="6"/>
  <c r="Q25" i="6" s="1"/>
  <c r="R25" i="6" s="1"/>
  <c r="K25" i="6"/>
  <c r="J25" i="6"/>
  <c r="S25" i="6" s="1"/>
  <c r="X26" i="6"/>
  <c r="L26" i="6"/>
  <c r="P26" i="6"/>
  <c r="O26" i="6"/>
  <c r="Q26" i="6" s="1"/>
  <c r="R26" i="6" s="1"/>
  <c r="K26" i="6"/>
  <c r="J26" i="6"/>
  <c r="S26" i="6" s="1"/>
  <c r="X27" i="6"/>
  <c r="L27" i="6"/>
  <c r="P27" i="6"/>
  <c r="O27" i="6"/>
  <c r="Q27" i="6" s="1"/>
  <c r="R27" i="6" s="1"/>
  <c r="K27" i="6"/>
  <c r="J27" i="6"/>
  <c r="S27" i="6" s="1"/>
  <c r="X28" i="6"/>
  <c r="L28" i="6"/>
  <c r="P28" i="6"/>
  <c r="O28" i="6"/>
  <c r="Q28" i="6" s="1"/>
  <c r="R28" i="6" s="1"/>
  <c r="K28" i="6"/>
  <c r="J28" i="6"/>
  <c r="S28" i="6" s="1"/>
  <c r="X29" i="6"/>
  <c r="L29" i="6"/>
  <c r="P29" i="6"/>
  <c r="O29" i="6"/>
  <c r="Q29" i="6" s="1"/>
  <c r="R29" i="6" s="1"/>
  <c r="K29" i="6"/>
  <c r="J29" i="6"/>
  <c r="S29" i="6" s="1"/>
  <c r="X30" i="6"/>
  <c r="L30" i="6"/>
  <c r="P30" i="6"/>
  <c r="O30" i="6"/>
  <c r="Q30" i="6" s="1"/>
  <c r="R30" i="6" s="1"/>
  <c r="K30" i="6"/>
  <c r="J30" i="6"/>
  <c r="S30" i="6" s="1"/>
  <c r="X31" i="6"/>
  <c r="L31" i="6"/>
  <c r="P31" i="6"/>
  <c r="O31" i="6"/>
  <c r="Q31" i="6" s="1"/>
  <c r="R31" i="6" s="1"/>
  <c r="K31" i="6"/>
  <c r="J31" i="6"/>
  <c r="S31" i="6" s="1"/>
  <c r="X32" i="6"/>
  <c r="L32" i="6"/>
  <c r="P32" i="6"/>
  <c r="O32" i="6"/>
  <c r="Q32" i="6" s="1"/>
  <c r="R32" i="6" s="1"/>
  <c r="K32" i="6"/>
  <c r="J32" i="6"/>
  <c r="S32" i="6" s="1"/>
  <c r="X33" i="6"/>
  <c r="L33" i="6"/>
  <c r="P33" i="6"/>
  <c r="O33" i="6"/>
  <c r="Q33" i="6" s="1"/>
  <c r="R33" i="6" s="1"/>
  <c r="K33" i="6"/>
  <c r="J33" i="6"/>
  <c r="S33" i="6" s="1"/>
  <c r="X34" i="6"/>
  <c r="L34" i="6"/>
  <c r="P34" i="6"/>
  <c r="O34" i="6"/>
  <c r="Q34" i="6" s="1"/>
  <c r="R34" i="6" s="1"/>
  <c r="K34" i="6"/>
  <c r="J34" i="6"/>
  <c r="S34" i="6" s="1"/>
  <c r="X35" i="6"/>
  <c r="L35" i="6"/>
  <c r="P35" i="6"/>
  <c r="O35" i="6"/>
  <c r="Q35" i="6" s="1"/>
  <c r="R35" i="6" s="1"/>
  <c r="K35" i="6"/>
  <c r="J35" i="6"/>
  <c r="S35" i="6" s="1"/>
  <c r="X36" i="6"/>
  <c r="L36" i="6"/>
  <c r="P36" i="6"/>
  <c r="O36" i="6"/>
  <c r="Q36" i="6" s="1"/>
  <c r="R36" i="6" s="1"/>
  <c r="K36" i="6"/>
  <c r="J36" i="6"/>
  <c r="S36" i="6" s="1"/>
  <c r="X37" i="6"/>
  <c r="L37" i="6"/>
  <c r="P37" i="6"/>
  <c r="O37" i="6"/>
  <c r="Q37" i="6" s="1"/>
  <c r="R37" i="6" s="1"/>
  <c r="K37" i="6"/>
  <c r="J37" i="6"/>
  <c r="S37" i="6" s="1"/>
  <c r="X38" i="6"/>
  <c r="L38" i="6"/>
  <c r="P38" i="6"/>
  <c r="O38" i="6"/>
  <c r="Q38" i="6" s="1"/>
  <c r="R38" i="6" s="1"/>
  <c r="K38" i="6"/>
  <c r="J38" i="6"/>
  <c r="S38" i="6" s="1"/>
  <c r="X39" i="6"/>
  <c r="L39" i="6"/>
  <c r="P39" i="6"/>
  <c r="O39" i="6"/>
  <c r="Q39" i="6" s="1"/>
  <c r="R39" i="6" s="1"/>
  <c r="K39" i="6"/>
  <c r="J39" i="6"/>
  <c r="S39" i="6" s="1"/>
  <c r="X40" i="6"/>
  <c r="L40" i="6"/>
  <c r="P40" i="6"/>
  <c r="O40" i="6"/>
  <c r="Q40" i="6" s="1"/>
  <c r="R40" i="6" s="1"/>
  <c r="K40" i="6"/>
  <c r="J40" i="6"/>
  <c r="S40" i="6" s="1"/>
  <c r="X41" i="6"/>
  <c r="L41" i="6"/>
  <c r="P41" i="6"/>
  <c r="O41" i="6"/>
  <c r="Q41" i="6" s="1"/>
  <c r="R41" i="6" s="1"/>
  <c r="K41" i="6"/>
  <c r="J41" i="6"/>
  <c r="S41" i="6" s="1"/>
  <c r="X42" i="6"/>
  <c r="L42" i="6"/>
  <c r="P42" i="6"/>
  <c r="O42" i="6"/>
  <c r="Q42" i="6" s="1"/>
  <c r="R42" i="6" s="1"/>
  <c r="K42" i="6"/>
  <c r="J42" i="6"/>
  <c r="S42" i="6" s="1"/>
  <c r="X43" i="6"/>
  <c r="L43" i="6"/>
  <c r="P43" i="6"/>
  <c r="O43" i="6"/>
  <c r="Q43" i="6" s="1"/>
  <c r="R43" i="6" s="1"/>
  <c r="K43" i="6"/>
  <c r="J43" i="6"/>
  <c r="S43" i="6" s="1"/>
  <c r="X44" i="6"/>
  <c r="L44" i="6"/>
  <c r="P44" i="6"/>
  <c r="O44" i="6"/>
  <c r="Q44" i="6" s="1"/>
  <c r="R44" i="6" s="1"/>
  <c r="K44" i="6"/>
  <c r="J44" i="6"/>
  <c r="S44" i="6" s="1"/>
  <c r="X45" i="6"/>
  <c r="L45" i="6"/>
  <c r="P45" i="6"/>
  <c r="O45" i="6"/>
  <c r="Q45" i="6" s="1"/>
  <c r="R45" i="6" s="1"/>
  <c r="K45" i="6"/>
  <c r="J45" i="6"/>
  <c r="S45" i="6" s="1"/>
  <c r="X46" i="6"/>
  <c r="L46" i="6"/>
  <c r="P46" i="6"/>
  <c r="O46" i="6"/>
  <c r="Q46" i="6" s="1"/>
  <c r="R46" i="6" s="1"/>
  <c r="K46" i="6"/>
  <c r="J46" i="6"/>
  <c r="S46" i="6" s="1"/>
  <c r="X47" i="6"/>
  <c r="L47" i="6"/>
  <c r="P47" i="6"/>
  <c r="O47" i="6"/>
  <c r="Q47" i="6" s="1"/>
  <c r="R47" i="6" s="1"/>
  <c r="K47" i="6"/>
  <c r="J47" i="6"/>
  <c r="S47" i="6" s="1"/>
  <c r="X48" i="6"/>
  <c r="L48" i="6"/>
  <c r="P48" i="6"/>
  <c r="O48" i="6"/>
  <c r="Q48" i="6" s="1"/>
  <c r="R48" i="6" s="1"/>
  <c r="K48" i="6"/>
  <c r="J48" i="6"/>
  <c r="S48" i="6" s="1"/>
  <c r="X49" i="6"/>
  <c r="L49" i="6"/>
  <c r="P49" i="6"/>
  <c r="O49" i="6"/>
  <c r="Q49" i="6" s="1"/>
  <c r="R49" i="6" s="1"/>
  <c r="K49" i="6"/>
  <c r="J49" i="6"/>
  <c r="S49" i="6" s="1"/>
  <c r="X50" i="6"/>
  <c r="L50" i="6"/>
  <c r="P50" i="6"/>
  <c r="O50" i="6"/>
  <c r="Q50" i="6" s="1"/>
  <c r="R50" i="6" s="1"/>
  <c r="K50" i="6"/>
  <c r="J50" i="6"/>
  <c r="S50" i="6" s="1"/>
  <c r="X51" i="6"/>
  <c r="L51" i="6"/>
  <c r="P51" i="6"/>
  <c r="O51" i="6"/>
  <c r="Q51" i="6" s="1"/>
  <c r="R51" i="6" s="1"/>
  <c r="K51" i="6"/>
  <c r="J51" i="6"/>
  <c r="S51" i="6" s="1"/>
  <c r="X52" i="6"/>
  <c r="L52" i="6"/>
  <c r="P52" i="6"/>
  <c r="O52" i="6"/>
  <c r="Q52" i="6" s="1"/>
  <c r="R52" i="6" s="1"/>
  <c r="K52" i="6"/>
  <c r="J52" i="6"/>
  <c r="S52" i="6" s="1"/>
  <c r="X53" i="6"/>
  <c r="L53" i="6"/>
  <c r="P53" i="6"/>
  <c r="O53" i="6"/>
  <c r="Q53" i="6" s="1"/>
  <c r="R53" i="6" s="1"/>
  <c r="K53" i="6"/>
  <c r="J53" i="6"/>
  <c r="S53" i="6" s="1"/>
  <c r="X54" i="6"/>
  <c r="L54" i="6"/>
  <c r="P54" i="6"/>
  <c r="O54" i="6"/>
  <c r="Q54" i="6" s="1"/>
  <c r="R54" i="6" s="1"/>
  <c r="K54" i="6"/>
  <c r="J54" i="6"/>
  <c r="S54" i="6" s="1"/>
  <c r="X55" i="6"/>
  <c r="L55" i="6"/>
  <c r="P55" i="6"/>
  <c r="O55" i="6"/>
  <c r="Q55" i="6" s="1"/>
  <c r="R55" i="6" s="1"/>
  <c r="K55" i="6"/>
  <c r="J55" i="6"/>
  <c r="S55" i="6" s="1"/>
  <c r="X56" i="6"/>
  <c r="L56" i="6"/>
  <c r="P56" i="6"/>
  <c r="O56" i="6"/>
  <c r="Q56" i="6" s="1"/>
  <c r="R56" i="6" s="1"/>
  <c r="K56" i="6"/>
  <c r="J56" i="6"/>
  <c r="S56" i="6" s="1"/>
  <c r="X57" i="6"/>
  <c r="L57" i="6"/>
  <c r="P57" i="6"/>
  <c r="O57" i="6"/>
  <c r="Q57" i="6" s="1"/>
  <c r="R57" i="6" s="1"/>
  <c r="K57" i="6"/>
  <c r="J57" i="6"/>
  <c r="S57" i="6" s="1"/>
  <c r="X58" i="6"/>
  <c r="L58" i="6"/>
  <c r="P58" i="6"/>
  <c r="O58" i="6"/>
  <c r="Q58" i="6" s="1"/>
  <c r="R58" i="6" s="1"/>
  <c r="K58" i="6"/>
  <c r="J58" i="6"/>
  <c r="S58" i="6" s="1"/>
  <c r="X59" i="6"/>
  <c r="L59" i="6"/>
  <c r="P59" i="6"/>
  <c r="O59" i="6"/>
  <c r="Q59" i="6" s="1"/>
  <c r="R59" i="6" s="1"/>
  <c r="K59" i="6"/>
  <c r="J59" i="6"/>
  <c r="S59" i="6" s="1"/>
  <c r="X60" i="6"/>
  <c r="L60" i="6"/>
  <c r="P60" i="6"/>
  <c r="O60" i="6"/>
  <c r="Q60" i="6" s="1"/>
  <c r="R60" i="6" s="1"/>
  <c r="K60" i="6"/>
  <c r="J60" i="6"/>
  <c r="S60" i="6" s="1"/>
  <c r="X61" i="6"/>
  <c r="L61" i="6"/>
  <c r="P61" i="6"/>
  <c r="O61" i="6"/>
  <c r="Q61" i="6" s="1"/>
  <c r="R61" i="6" s="1"/>
  <c r="K61" i="6"/>
  <c r="J61" i="6"/>
  <c r="S61" i="6" s="1"/>
  <c r="X62" i="6"/>
  <c r="L62" i="6"/>
  <c r="P62" i="6"/>
  <c r="O62" i="6"/>
  <c r="Q62" i="6" s="1"/>
  <c r="R62" i="6" s="1"/>
  <c r="K62" i="6"/>
  <c r="J62" i="6"/>
  <c r="S62" i="6" s="1"/>
  <c r="X63" i="6"/>
  <c r="L63" i="6"/>
  <c r="P63" i="6"/>
  <c r="O63" i="6"/>
  <c r="Q63" i="6" s="1"/>
  <c r="R63" i="6" s="1"/>
  <c r="K63" i="6"/>
  <c r="J63" i="6"/>
  <c r="S63" i="6" s="1"/>
  <c r="X64" i="6"/>
  <c r="L64" i="6"/>
  <c r="P64" i="6"/>
  <c r="O64" i="6"/>
  <c r="Q64" i="6" s="1"/>
  <c r="R64" i="6" s="1"/>
  <c r="K64" i="6"/>
  <c r="J64" i="6"/>
  <c r="S64" i="6" s="1"/>
  <c r="X65" i="6"/>
  <c r="L65" i="6"/>
  <c r="P65" i="6"/>
  <c r="O65" i="6"/>
  <c r="Q65" i="6" s="1"/>
  <c r="R65" i="6" s="1"/>
  <c r="K65" i="6"/>
  <c r="J65" i="6"/>
  <c r="S65" i="6" s="1"/>
  <c r="X66" i="6"/>
  <c r="L66" i="6"/>
  <c r="P66" i="6"/>
  <c r="O66" i="6"/>
  <c r="Q66" i="6" s="1"/>
  <c r="R66" i="6" s="1"/>
  <c r="K66" i="6"/>
  <c r="J66" i="6"/>
  <c r="S66" i="6" s="1"/>
  <c r="X67" i="6"/>
  <c r="L67" i="6"/>
  <c r="P67" i="6"/>
  <c r="O67" i="6"/>
  <c r="Q67" i="6" s="1"/>
  <c r="R67" i="6" s="1"/>
  <c r="K67" i="6"/>
  <c r="J67" i="6"/>
  <c r="S67" i="6" s="1"/>
  <c r="X68" i="6"/>
  <c r="L68" i="6"/>
  <c r="P68" i="6"/>
  <c r="O68" i="6"/>
  <c r="Q68" i="6" s="1"/>
  <c r="R68" i="6" s="1"/>
  <c r="K68" i="6"/>
  <c r="J68" i="6"/>
  <c r="S68" i="6" s="1"/>
  <c r="X69" i="6"/>
  <c r="L69" i="6"/>
  <c r="P69" i="6"/>
  <c r="O69" i="6"/>
  <c r="Q69" i="6" s="1"/>
  <c r="R69" i="6" s="1"/>
  <c r="K69" i="6"/>
  <c r="J69" i="6"/>
  <c r="S69" i="6" s="1"/>
  <c r="X70" i="6"/>
  <c r="L70" i="6"/>
  <c r="P70" i="6"/>
  <c r="O70" i="6"/>
  <c r="Q70" i="6" s="1"/>
  <c r="R70" i="6" s="1"/>
  <c r="K70" i="6"/>
  <c r="J70" i="6"/>
  <c r="S70" i="6" s="1"/>
  <c r="X71" i="6"/>
  <c r="L71" i="6"/>
  <c r="P71" i="6"/>
  <c r="O71" i="6"/>
  <c r="Q71" i="6" s="1"/>
  <c r="R71" i="6" s="1"/>
  <c r="K71" i="6"/>
  <c r="J71" i="6"/>
  <c r="S71" i="6" s="1"/>
  <c r="X72" i="6"/>
  <c r="L72" i="6"/>
  <c r="P72" i="6"/>
  <c r="O72" i="6"/>
  <c r="Q72" i="6" s="1"/>
  <c r="R72" i="6" s="1"/>
  <c r="K72" i="6"/>
  <c r="J72" i="6"/>
  <c r="S72" i="6" s="1"/>
  <c r="X73" i="6"/>
  <c r="L73" i="6"/>
  <c r="P73" i="6"/>
  <c r="O73" i="6"/>
  <c r="Q73" i="6" s="1"/>
  <c r="R73" i="6" s="1"/>
  <c r="K73" i="6"/>
  <c r="J73" i="6"/>
  <c r="S73" i="6" s="1"/>
  <c r="X74" i="6"/>
  <c r="L74" i="6"/>
  <c r="P74" i="6"/>
  <c r="O74" i="6"/>
  <c r="Q74" i="6" s="1"/>
  <c r="R74" i="6" s="1"/>
  <c r="K74" i="6"/>
  <c r="J74" i="6"/>
  <c r="S74" i="6" s="1"/>
  <c r="X75" i="6"/>
  <c r="L75" i="6"/>
  <c r="P75" i="6"/>
  <c r="O75" i="6"/>
  <c r="Q75" i="6" s="1"/>
  <c r="R75" i="6" s="1"/>
  <c r="K75" i="6"/>
  <c r="J75" i="6"/>
  <c r="S75" i="6" s="1"/>
  <c r="X76" i="6"/>
  <c r="L76" i="6"/>
  <c r="P76" i="6"/>
  <c r="O76" i="6"/>
  <c r="Q76" i="6" s="1"/>
  <c r="R76" i="6" s="1"/>
  <c r="K76" i="6"/>
  <c r="J76" i="6"/>
  <c r="S76" i="6" s="1"/>
  <c r="X77" i="6"/>
  <c r="L77" i="6"/>
  <c r="P77" i="6"/>
  <c r="O77" i="6"/>
  <c r="Q77" i="6" s="1"/>
  <c r="R77" i="6" s="1"/>
  <c r="K77" i="6"/>
  <c r="J77" i="6"/>
  <c r="S77" i="6" s="1"/>
  <c r="X78" i="6"/>
  <c r="L78" i="6"/>
  <c r="P78" i="6"/>
  <c r="O78" i="6"/>
  <c r="Q78" i="6" s="1"/>
  <c r="R78" i="6" s="1"/>
  <c r="K78" i="6"/>
  <c r="J78" i="6"/>
  <c r="S78" i="6" s="1"/>
  <c r="X79" i="6"/>
  <c r="L79" i="6"/>
  <c r="P79" i="6"/>
  <c r="O79" i="6"/>
  <c r="Q79" i="6" s="1"/>
  <c r="R79" i="6" s="1"/>
  <c r="K79" i="6"/>
  <c r="J79" i="6"/>
  <c r="S79" i="6" s="1"/>
  <c r="X80" i="6"/>
  <c r="L80" i="6"/>
  <c r="P80" i="6"/>
  <c r="O80" i="6"/>
  <c r="Q80" i="6" s="1"/>
  <c r="R80" i="6" s="1"/>
  <c r="K80" i="6"/>
  <c r="J80" i="6"/>
  <c r="S80" i="6" s="1"/>
  <c r="X81" i="6"/>
  <c r="L81" i="6"/>
  <c r="P81" i="6"/>
  <c r="O81" i="6"/>
  <c r="Q81" i="6" s="1"/>
  <c r="R81" i="6" s="1"/>
  <c r="K81" i="6"/>
  <c r="J81" i="6"/>
  <c r="S81" i="6" s="1"/>
  <c r="X82" i="6"/>
  <c r="L82" i="6"/>
  <c r="P82" i="6"/>
  <c r="O82" i="6"/>
  <c r="Q82" i="6" s="1"/>
  <c r="R82" i="6" s="1"/>
  <c r="K82" i="6"/>
  <c r="J82" i="6"/>
  <c r="S82" i="6" s="1"/>
  <c r="X83" i="6"/>
  <c r="L83" i="6"/>
  <c r="P83" i="6"/>
  <c r="O83" i="6"/>
  <c r="Q83" i="6" s="1"/>
  <c r="R83" i="6" s="1"/>
  <c r="K83" i="6"/>
  <c r="J83" i="6"/>
  <c r="S83" i="6" s="1"/>
  <c r="X84" i="6"/>
  <c r="L84" i="6"/>
  <c r="P84" i="6"/>
  <c r="O84" i="6"/>
  <c r="Q84" i="6" s="1"/>
  <c r="R84" i="6" s="1"/>
  <c r="K84" i="6"/>
  <c r="J84" i="6"/>
  <c r="S84" i="6" s="1"/>
  <c r="X85" i="6"/>
  <c r="L85" i="6"/>
  <c r="P85" i="6"/>
  <c r="O85" i="6"/>
  <c r="Q85" i="6" s="1"/>
  <c r="R85" i="6" s="1"/>
  <c r="K85" i="6"/>
  <c r="J85" i="6"/>
  <c r="S85" i="6" s="1"/>
  <c r="X86" i="6"/>
  <c r="L86" i="6"/>
  <c r="P86" i="6"/>
  <c r="O86" i="6"/>
  <c r="Q86" i="6" s="1"/>
  <c r="R86" i="6" s="1"/>
  <c r="K86" i="6"/>
  <c r="J86" i="6"/>
  <c r="S86" i="6" s="1"/>
  <c r="X87" i="6"/>
  <c r="L87" i="6"/>
  <c r="P87" i="6"/>
  <c r="O87" i="6"/>
  <c r="Q87" i="6" s="1"/>
  <c r="R87" i="6" s="1"/>
  <c r="K87" i="6"/>
  <c r="J87" i="6"/>
  <c r="S87" i="6" s="1"/>
  <c r="X88" i="6"/>
  <c r="L88" i="6"/>
  <c r="P88" i="6"/>
  <c r="O88" i="6"/>
  <c r="Q88" i="6" s="1"/>
  <c r="R88" i="6" s="1"/>
  <c r="K88" i="6"/>
  <c r="J88" i="6"/>
  <c r="S88" i="6" s="1"/>
  <c r="X89" i="6"/>
  <c r="L89" i="6"/>
  <c r="P89" i="6"/>
  <c r="O89" i="6"/>
  <c r="Q89" i="6" s="1"/>
  <c r="R89" i="6" s="1"/>
  <c r="K89" i="6"/>
  <c r="J89" i="6"/>
  <c r="S89" i="6" s="1"/>
  <c r="X90" i="6"/>
  <c r="L90" i="6"/>
  <c r="P90" i="6"/>
  <c r="O90" i="6"/>
  <c r="Q90" i="6" s="1"/>
  <c r="R90" i="6" s="1"/>
  <c r="K90" i="6"/>
  <c r="J90" i="6"/>
  <c r="S90" i="6" s="1"/>
  <c r="X91" i="6"/>
  <c r="L91" i="6"/>
  <c r="P91" i="6"/>
  <c r="O91" i="6"/>
  <c r="Q91" i="6" s="1"/>
  <c r="R91" i="6" s="1"/>
  <c r="K91" i="6"/>
  <c r="J91" i="6"/>
  <c r="S91" i="6" s="1"/>
  <c r="X92" i="6"/>
  <c r="L92" i="6"/>
  <c r="P92" i="6"/>
  <c r="O92" i="6"/>
  <c r="Q92" i="6" s="1"/>
  <c r="R92" i="6" s="1"/>
  <c r="K92" i="6"/>
  <c r="J92" i="6"/>
  <c r="S92" i="6" s="1"/>
  <c r="X93" i="6"/>
  <c r="L93" i="6"/>
  <c r="P93" i="6"/>
  <c r="O93" i="6"/>
  <c r="Q93" i="6" s="1"/>
  <c r="R93" i="6" s="1"/>
  <c r="K93" i="6"/>
  <c r="J93" i="6"/>
  <c r="S93" i="6" s="1"/>
  <c r="X94" i="6"/>
  <c r="L94" i="6"/>
  <c r="P94" i="6"/>
  <c r="O94" i="6"/>
  <c r="Q94" i="6" s="1"/>
  <c r="R94" i="6" s="1"/>
  <c r="K94" i="6"/>
  <c r="J94" i="6"/>
  <c r="S94" i="6" s="1"/>
  <c r="X95" i="6"/>
  <c r="L95" i="6"/>
  <c r="P95" i="6"/>
  <c r="O95" i="6"/>
  <c r="Q95" i="6" s="1"/>
  <c r="R95" i="6" s="1"/>
  <c r="K95" i="6"/>
  <c r="J95" i="6"/>
  <c r="S95" i="6" s="1"/>
  <c r="X96" i="6"/>
  <c r="L96" i="6"/>
  <c r="P96" i="6"/>
  <c r="O96" i="6"/>
  <c r="Q96" i="6" s="1"/>
  <c r="R96" i="6" s="1"/>
  <c r="K96" i="6"/>
  <c r="J96" i="6"/>
  <c r="S96" i="6" s="1"/>
  <c r="X97" i="6"/>
  <c r="L97" i="6"/>
  <c r="P97" i="6"/>
  <c r="O97" i="6"/>
  <c r="Q97" i="6" s="1"/>
  <c r="R97" i="6" s="1"/>
  <c r="K97" i="6"/>
  <c r="J97" i="6"/>
  <c r="S97" i="6" s="1"/>
  <c r="X98" i="6"/>
  <c r="L98" i="6"/>
  <c r="P98" i="6"/>
  <c r="O98" i="6"/>
  <c r="Q98" i="6" s="1"/>
  <c r="R98" i="6" s="1"/>
  <c r="K98" i="6"/>
  <c r="J98" i="6"/>
  <c r="S98" i="6" s="1"/>
  <c r="X99" i="6"/>
  <c r="L99" i="6"/>
  <c r="P99" i="6"/>
  <c r="O99" i="6"/>
  <c r="Q99" i="6" s="1"/>
  <c r="R99" i="6" s="1"/>
  <c r="K99" i="6"/>
  <c r="J99" i="6"/>
  <c r="S99" i="6" s="1"/>
  <c r="X100" i="6"/>
  <c r="L100" i="6"/>
  <c r="P100" i="6"/>
  <c r="O100" i="6"/>
  <c r="Q100" i="6" s="1"/>
  <c r="R100" i="6" s="1"/>
  <c r="K100" i="6"/>
  <c r="J100" i="6"/>
  <c r="S100" i="6" s="1"/>
  <c r="X101" i="6"/>
  <c r="L101" i="6"/>
  <c r="P101" i="6"/>
  <c r="O101" i="6"/>
  <c r="Q101" i="6" s="1"/>
  <c r="R101" i="6" s="1"/>
  <c r="K101" i="6"/>
  <c r="J101" i="6"/>
  <c r="S101" i="6" s="1"/>
  <c r="X102" i="6"/>
  <c r="L102" i="6"/>
  <c r="P102" i="6"/>
  <c r="O102" i="6"/>
  <c r="Q102" i="6" s="1"/>
  <c r="R102" i="6" s="1"/>
  <c r="K102" i="6"/>
  <c r="J102" i="6"/>
  <c r="S102" i="6" s="1"/>
  <c r="X103" i="6"/>
  <c r="L103" i="6"/>
  <c r="P103" i="6"/>
  <c r="O103" i="6"/>
  <c r="Q103" i="6" s="1"/>
  <c r="R103" i="6" s="1"/>
  <c r="K103" i="6"/>
  <c r="J103" i="6"/>
  <c r="S103" i="6" s="1"/>
  <c r="X104" i="6"/>
  <c r="L104" i="6"/>
  <c r="P104" i="6"/>
  <c r="O104" i="6"/>
  <c r="Q104" i="6" s="1"/>
  <c r="R104" i="6" s="1"/>
  <c r="K104" i="6"/>
  <c r="J104" i="6"/>
  <c r="S104" i="6" s="1"/>
  <c r="X105" i="6"/>
  <c r="L105" i="6"/>
  <c r="P105" i="6"/>
  <c r="O105" i="6"/>
  <c r="Q105" i="6" s="1"/>
  <c r="R105" i="6" s="1"/>
  <c r="K105" i="6"/>
  <c r="J105" i="6"/>
  <c r="S105" i="6" s="1"/>
  <c r="X106" i="6"/>
  <c r="L106" i="6"/>
  <c r="P106" i="6"/>
  <c r="O106" i="6"/>
  <c r="Q106" i="6" s="1"/>
  <c r="R106" i="6" s="1"/>
  <c r="K106" i="6"/>
  <c r="J106" i="6"/>
  <c r="S106" i="6" s="1"/>
  <c r="X107" i="6"/>
  <c r="L107" i="6"/>
  <c r="P107" i="6"/>
  <c r="O107" i="6"/>
  <c r="Q107" i="6" s="1"/>
  <c r="R107" i="6" s="1"/>
  <c r="K107" i="6"/>
  <c r="J107" i="6"/>
  <c r="S107" i="6" s="1"/>
  <c r="X108" i="6"/>
  <c r="L108" i="6"/>
  <c r="P108" i="6"/>
  <c r="O108" i="6"/>
  <c r="Q108" i="6" s="1"/>
  <c r="R108" i="6" s="1"/>
  <c r="K108" i="6"/>
  <c r="J108" i="6"/>
  <c r="S108" i="6" s="1"/>
  <c r="X109" i="6"/>
  <c r="L109" i="6"/>
  <c r="P109" i="6"/>
  <c r="O109" i="6"/>
  <c r="Q109" i="6" s="1"/>
  <c r="R109" i="6" s="1"/>
  <c r="K109" i="6"/>
  <c r="J109" i="6"/>
  <c r="S109" i="6" s="1"/>
  <c r="X110" i="6"/>
  <c r="L110" i="6"/>
  <c r="P110" i="6"/>
  <c r="O110" i="6"/>
  <c r="Q110" i="6" s="1"/>
  <c r="R110" i="6" s="1"/>
  <c r="K110" i="6"/>
  <c r="J110" i="6"/>
  <c r="S110" i="6" s="1"/>
  <c r="X111" i="6"/>
  <c r="L111" i="6"/>
  <c r="P111" i="6"/>
  <c r="O111" i="6"/>
  <c r="Q111" i="6" s="1"/>
  <c r="R111" i="6" s="1"/>
  <c r="K111" i="6"/>
  <c r="J111" i="6"/>
  <c r="S111" i="6" s="1"/>
  <c r="X112" i="6"/>
  <c r="L112" i="6"/>
  <c r="P112" i="6"/>
  <c r="O112" i="6"/>
  <c r="Q112" i="6" s="1"/>
  <c r="R112" i="6" s="1"/>
  <c r="K112" i="6"/>
  <c r="J112" i="6"/>
  <c r="S112" i="6" s="1"/>
  <c r="X113" i="6"/>
  <c r="L113" i="6"/>
  <c r="P113" i="6"/>
  <c r="O113" i="6"/>
  <c r="Q113" i="6" s="1"/>
  <c r="R113" i="6" s="1"/>
  <c r="K113" i="6"/>
  <c r="J113" i="6"/>
  <c r="S113" i="6" s="1"/>
  <c r="X114" i="6"/>
  <c r="L114" i="6"/>
  <c r="P114" i="6"/>
  <c r="O114" i="6"/>
  <c r="Q114" i="6" s="1"/>
  <c r="R114" i="6" s="1"/>
  <c r="K114" i="6"/>
  <c r="J114" i="6"/>
  <c r="S114" i="6" s="1"/>
  <c r="X115" i="6"/>
  <c r="L115" i="6"/>
  <c r="P115" i="6"/>
  <c r="O115" i="6"/>
  <c r="Q115" i="6" s="1"/>
  <c r="R115" i="6" s="1"/>
  <c r="K115" i="6"/>
  <c r="J115" i="6"/>
  <c r="S115" i="6" s="1"/>
  <c r="X116" i="6"/>
  <c r="L116" i="6"/>
  <c r="P116" i="6"/>
  <c r="O116" i="6"/>
  <c r="Q116" i="6" s="1"/>
  <c r="R116" i="6" s="1"/>
  <c r="K116" i="6"/>
  <c r="J116" i="6"/>
  <c r="S116" i="6" s="1"/>
  <c r="X117" i="6"/>
  <c r="L117" i="6"/>
  <c r="P117" i="6"/>
  <c r="O117" i="6"/>
  <c r="Q117" i="6" s="1"/>
  <c r="R117" i="6" s="1"/>
  <c r="K117" i="6"/>
  <c r="J117" i="6"/>
  <c r="S117" i="6" s="1"/>
  <c r="X118" i="6"/>
  <c r="L118" i="6"/>
  <c r="P118" i="6"/>
  <c r="O118" i="6"/>
  <c r="Q118" i="6" s="1"/>
  <c r="R118" i="6" s="1"/>
  <c r="K118" i="6"/>
  <c r="J118" i="6"/>
  <c r="S118" i="6" s="1"/>
  <c r="X119" i="6"/>
  <c r="L119" i="6"/>
  <c r="P119" i="6"/>
  <c r="O119" i="6"/>
  <c r="Q119" i="6" s="1"/>
  <c r="R119" i="6" s="1"/>
  <c r="K119" i="6"/>
  <c r="J119" i="6"/>
  <c r="S119" i="6" s="1"/>
  <c r="X120" i="6"/>
  <c r="L120" i="6"/>
  <c r="P120" i="6"/>
  <c r="O120" i="6"/>
  <c r="Q120" i="6" s="1"/>
  <c r="R120" i="6" s="1"/>
  <c r="K120" i="6"/>
  <c r="J120" i="6"/>
  <c r="S120" i="6" s="1"/>
  <c r="X121" i="6"/>
  <c r="L121" i="6"/>
  <c r="P121" i="6"/>
  <c r="O121" i="6"/>
  <c r="Q121" i="6" s="1"/>
  <c r="R121" i="6" s="1"/>
  <c r="K121" i="6"/>
  <c r="J121" i="6"/>
  <c r="S121" i="6" s="1"/>
  <c r="X122" i="6"/>
  <c r="L122" i="6"/>
  <c r="P122" i="6"/>
  <c r="O122" i="6"/>
  <c r="Q122" i="6" s="1"/>
  <c r="R122" i="6" s="1"/>
  <c r="K122" i="6"/>
  <c r="J122" i="6"/>
  <c r="S122" i="6" s="1"/>
  <c r="X123" i="6"/>
  <c r="L123" i="6"/>
  <c r="P123" i="6"/>
  <c r="O123" i="6"/>
  <c r="Q123" i="6" s="1"/>
  <c r="R123" i="6" s="1"/>
  <c r="K123" i="6"/>
  <c r="J123" i="6"/>
  <c r="S123" i="6" s="1"/>
  <c r="X124" i="6"/>
  <c r="L124" i="6"/>
  <c r="P124" i="6"/>
  <c r="O124" i="6"/>
  <c r="Q124" i="6" s="1"/>
  <c r="R124" i="6" s="1"/>
  <c r="K124" i="6"/>
  <c r="J124" i="6"/>
  <c r="S124" i="6" s="1"/>
  <c r="X125" i="6"/>
  <c r="L125" i="6"/>
  <c r="P125" i="6"/>
  <c r="O125" i="6"/>
  <c r="Q125" i="6" s="1"/>
  <c r="R125" i="6" s="1"/>
  <c r="K125" i="6"/>
  <c r="J125" i="6"/>
  <c r="S125" i="6" s="1"/>
  <c r="X126" i="6"/>
  <c r="L126" i="6"/>
  <c r="P126" i="6"/>
  <c r="O126" i="6"/>
  <c r="Q126" i="6" s="1"/>
  <c r="R126" i="6" s="1"/>
  <c r="K126" i="6"/>
  <c r="J126" i="6"/>
  <c r="S126" i="6" s="1"/>
  <c r="X127" i="6"/>
  <c r="L127" i="6"/>
  <c r="P127" i="6"/>
  <c r="O127" i="6"/>
  <c r="Q127" i="6" s="1"/>
  <c r="R127" i="6" s="1"/>
  <c r="K127" i="6"/>
  <c r="J127" i="6"/>
  <c r="S127" i="6" s="1"/>
  <c r="X128" i="6"/>
  <c r="L128" i="6"/>
  <c r="P128" i="6"/>
  <c r="O128" i="6"/>
  <c r="Q128" i="6" s="1"/>
  <c r="R128" i="6" s="1"/>
  <c r="K128" i="6"/>
  <c r="J128" i="6"/>
  <c r="S128" i="6" s="1"/>
  <c r="X129" i="6"/>
  <c r="L129" i="6"/>
  <c r="P129" i="6"/>
  <c r="O129" i="6"/>
  <c r="Q129" i="6" s="1"/>
  <c r="R129" i="6" s="1"/>
  <c r="K129" i="6"/>
  <c r="J129" i="6"/>
  <c r="S129" i="6" s="1"/>
  <c r="X130" i="6"/>
  <c r="L130" i="6"/>
  <c r="P130" i="6"/>
  <c r="O130" i="6"/>
  <c r="Q130" i="6" s="1"/>
  <c r="R130" i="6" s="1"/>
  <c r="K130" i="6"/>
  <c r="J130" i="6"/>
  <c r="S130" i="6" s="1"/>
  <c r="X131" i="6"/>
  <c r="L131" i="6"/>
  <c r="P131" i="6"/>
  <c r="O131" i="6"/>
  <c r="Q131" i="6" s="1"/>
  <c r="R131" i="6" s="1"/>
  <c r="K131" i="6"/>
  <c r="J131" i="6"/>
  <c r="S131" i="6" s="1"/>
  <c r="X132" i="6"/>
  <c r="L132" i="6"/>
  <c r="P132" i="6"/>
  <c r="O132" i="6"/>
  <c r="Q132" i="6" s="1"/>
  <c r="R132" i="6" s="1"/>
  <c r="K132" i="6"/>
  <c r="J132" i="6"/>
  <c r="S132" i="6" s="1"/>
  <c r="X133" i="6"/>
  <c r="L133" i="6"/>
  <c r="P133" i="6"/>
  <c r="O133" i="6"/>
  <c r="Q133" i="6" s="1"/>
  <c r="R133" i="6" s="1"/>
  <c r="K133" i="6"/>
  <c r="J133" i="6"/>
  <c r="S133" i="6" s="1"/>
  <c r="X134" i="6"/>
  <c r="L134" i="6"/>
  <c r="P134" i="6"/>
  <c r="O134" i="6"/>
  <c r="Q134" i="6" s="1"/>
  <c r="R134" i="6" s="1"/>
  <c r="K134" i="6"/>
  <c r="J134" i="6"/>
  <c r="S134" i="6" s="1"/>
  <c r="X135" i="6"/>
  <c r="L135" i="6"/>
  <c r="P135" i="6"/>
  <c r="O135" i="6"/>
  <c r="Q135" i="6" s="1"/>
  <c r="R135" i="6" s="1"/>
  <c r="K135" i="6"/>
  <c r="J135" i="6"/>
  <c r="S135" i="6" s="1"/>
  <c r="X136" i="6"/>
  <c r="L136" i="6"/>
  <c r="P136" i="6"/>
  <c r="O136" i="6"/>
  <c r="Q136" i="6" s="1"/>
  <c r="R136" i="6" s="1"/>
  <c r="K136" i="6"/>
  <c r="J136" i="6"/>
  <c r="S136" i="6" s="1"/>
  <c r="X137" i="6"/>
  <c r="L137" i="6"/>
  <c r="P137" i="6"/>
  <c r="O137" i="6"/>
  <c r="Q137" i="6" s="1"/>
  <c r="R137" i="6" s="1"/>
  <c r="K137" i="6"/>
  <c r="J137" i="6"/>
  <c r="S137" i="6" s="1"/>
  <c r="X138" i="6"/>
  <c r="L138" i="6"/>
  <c r="P138" i="6"/>
  <c r="O138" i="6"/>
  <c r="Q138" i="6" s="1"/>
  <c r="R138" i="6" s="1"/>
  <c r="K138" i="6"/>
  <c r="J138" i="6"/>
  <c r="S138" i="6" s="1"/>
  <c r="X139" i="6"/>
  <c r="L139" i="6"/>
  <c r="P139" i="6"/>
  <c r="O139" i="6"/>
  <c r="Q139" i="6" s="1"/>
  <c r="R139" i="6" s="1"/>
  <c r="K139" i="6"/>
  <c r="J139" i="6"/>
  <c r="S139" i="6" s="1"/>
  <c r="X140" i="6"/>
  <c r="L140" i="6"/>
  <c r="P140" i="6"/>
  <c r="O140" i="6"/>
  <c r="Q140" i="6" s="1"/>
  <c r="R140" i="6" s="1"/>
  <c r="K140" i="6"/>
  <c r="J140" i="6"/>
  <c r="S140" i="6" s="1"/>
  <c r="X141" i="6"/>
  <c r="L141" i="6"/>
  <c r="P141" i="6"/>
  <c r="O141" i="6"/>
  <c r="Q141" i="6" s="1"/>
  <c r="R141" i="6" s="1"/>
  <c r="K141" i="6"/>
  <c r="J141" i="6"/>
  <c r="S141" i="6" s="1"/>
  <c r="X142" i="6"/>
  <c r="L142" i="6"/>
  <c r="P142" i="6"/>
  <c r="O142" i="6"/>
  <c r="Q142" i="6" s="1"/>
  <c r="R142" i="6" s="1"/>
  <c r="K142" i="6"/>
  <c r="J142" i="6"/>
  <c r="S142" i="6" s="1"/>
  <c r="X143" i="6"/>
  <c r="L143" i="6"/>
  <c r="P143" i="6"/>
  <c r="O143" i="6"/>
  <c r="Q143" i="6" s="1"/>
  <c r="R143" i="6" s="1"/>
  <c r="K143" i="6"/>
  <c r="J143" i="6"/>
  <c r="S143" i="6" s="1"/>
  <c r="X144" i="6"/>
  <c r="L144" i="6"/>
  <c r="P144" i="6"/>
  <c r="O144" i="6"/>
  <c r="Q144" i="6" s="1"/>
  <c r="R144" i="6" s="1"/>
  <c r="K144" i="6"/>
  <c r="J144" i="6"/>
  <c r="S144" i="6" s="1"/>
  <c r="X145" i="6"/>
  <c r="L145" i="6"/>
  <c r="P145" i="6"/>
  <c r="O145" i="6"/>
  <c r="Q145" i="6" s="1"/>
  <c r="R145" i="6" s="1"/>
  <c r="K145" i="6"/>
  <c r="J145" i="6"/>
  <c r="S145" i="6" s="1"/>
  <c r="X146" i="6"/>
  <c r="L146" i="6"/>
  <c r="P146" i="6"/>
  <c r="O146" i="6"/>
  <c r="Q146" i="6" s="1"/>
  <c r="R146" i="6" s="1"/>
  <c r="K146" i="6"/>
  <c r="J146" i="6"/>
  <c r="S146" i="6" s="1"/>
  <c r="X147" i="6"/>
  <c r="L147" i="6"/>
  <c r="P147" i="6"/>
  <c r="O147" i="6"/>
  <c r="Q147" i="6" s="1"/>
  <c r="R147" i="6" s="1"/>
  <c r="K147" i="6"/>
  <c r="J147" i="6"/>
  <c r="S147" i="6" s="1"/>
  <c r="X148" i="6"/>
  <c r="L148" i="6"/>
  <c r="P148" i="6"/>
  <c r="O148" i="6"/>
  <c r="Q148" i="6" s="1"/>
  <c r="R148" i="6" s="1"/>
  <c r="K148" i="6"/>
  <c r="J148" i="6"/>
  <c r="S148" i="6" s="1"/>
  <c r="X149" i="6"/>
  <c r="L149" i="6"/>
  <c r="P149" i="6"/>
  <c r="O149" i="6"/>
  <c r="Q149" i="6" s="1"/>
  <c r="R149" i="6" s="1"/>
  <c r="K149" i="6"/>
  <c r="J149" i="6"/>
  <c r="S149" i="6" s="1"/>
  <c r="X150" i="6"/>
  <c r="L150" i="6"/>
  <c r="P150" i="6"/>
  <c r="O150" i="6"/>
  <c r="Q150" i="6" s="1"/>
  <c r="R150" i="6" s="1"/>
  <c r="K150" i="6"/>
  <c r="J150" i="6"/>
  <c r="S150" i="6" s="1"/>
  <c r="X151" i="6"/>
  <c r="L151" i="6"/>
  <c r="P151" i="6"/>
  <c r="O151" i="6"/>
  <c r="Q151" i="6" s="1"/>
  <c r="R151" i="6" s="1"/>
  <c r="K151" i="6"/>
  <c r="J151" i="6"/>
  <c r="S151" i="6" s="1"/>
  <c r="X152" i="6"/>
  <c r="L152" i="6"/>
  <c r="P152" i="6"/>
  <c r="O152" i="6"/>
  <c r="Q152" i="6" s="1"/>
  <c r="R152" i="6" s="1"/>
  <c r="K152" i="6"/>
  <c r="J152" i="6"/>
  <c r="S152" i="6" s="1"/>
  <c r="X153" i="6"/>
  <c r="L153" i="6"/>
  <c r="P153" i="6"/>
  <c r="O153" i="6"/>
  <c r="Q153" i="6" s="1"/>
  <c r="R153" i="6" s="1"/>
  <c r="K153" i="6"/>
  <c r="J153" i="6"/>
  <c r="S153" i="6" s="1"/>
  <c r="X154" i="6"/>
  <c r="L154" i="6"/>
  <c r="P154" i="6"/>
  <c r="O154" i="6"/>
  <c r="Q154" i="6" s="1"/>
  <c r="R154" i="6" s="1"/>
  <c r="K154" i="6"/>
  <c r="J154" i="6"/>
  <c r="S154" i="6" s="1"/>
  <c r="X155" i="6"/>
  <c r="L155" i="6"/>
  <c r="P155" i="6"/>
  <c r="O155" i="6"/>
  <c r="Q155" i="6" s="1"/>
  <c r="R155" i="6" s="1"/>
  <c r="K155" i="6"/>
  <c r="J155" i="6"/>
  <c r="S155" i="6" s="1"/>
  <c r="X156" i="6"/>
  <c r="L156" i="6"/>
  <c r="P156" i="6"/>
  <c r="O156" i="6"/>
  <c r="Q156" i="6" s="1"/>
  <c r="R156" i="6" s="1"/>
  <c r="K156" i="6"/>
  <c r="J156" i="6"/>
  <c r="S156" i="6" s="1"/>
  <c r="X157" i="6"/>
  <c r="L157" i="6"/>
  <c r="P157" i="6"/>
  <c r="O157" i="6"/>
  <c r="Q157" i="6" s="1"/>
  <c r="R157" i="6" s="1"/>
  <c r="K157" i="6"/>
  <c r="J157" i="6"/>
  <c r="S157" i="6" s="1"/>
  <c r="X158" i="6"/>
  <c r="L158" i="6"/>
  <c r="P158" i="6"/>
  <c r="O158" i="6"/>
  <c r="Q158" i="6" s="1"/>
  <c r="R158" i="6" s="1"/>
  <c r="K158" i="6"/>
  <c r="J158" i="6"/>
  <c r="S158" i="6" s="1"/>
  <c r="X159" i="6"/>
  <c r="L159" i="6"/>
  <c r="P159" i="6"/>
  <c r="O159" i="6"/>
  <c r="Q159" i="6" s="1"/>
  <c r="R159" i="6" s="1"/>
  <c r="K159" i="6"/>
  <c r="J159" i="6"/>
  <c r="S159" i="6" s="1"/>
  <c r="X160" i="6"/>
  <c r="L160" i="6"/>
  <c r="P160" i="6"/>
  <c r="O160" i="6"/>
  <c r="Q160" i="6" s="1"/>
  <c r="R160" i="6" s="1"/>
  <c r="K160" i="6"/>
  <c r="J160" i="6"/>
  <c r="S160" i="6" s="1"/>
  <c r="X161" i="6"/>
  <c r="L161" i="6"/>
  <c r="P161" i="6"/>
  <c r="O161" i="6"/>
  <c r="Q161" i="6" s="1"/>
  <c r="R161" i="6" s="1"/>
  <c r="K161" i="6"/>
  <c r="J161" i="6"/>
  <c r="S161" i="6" s="1"/>
  <c r="X162" i="6"/>
  <c r="L162" i="6"/>
  <c r="P162" i="6"/>
  <c r="O162" i="6"/>
  <c r="Q162" i="6" s="1"/>
  <c r="R162" i="6" s="1"/>
  <c r="K162" i="6"/>
  <c r="J162" i="6"/>
  <c r="S162" i="6" s="1"/>
  <c r="X163" i="6"/>
  <c r="L163" i="6"/>
  <c r="P163" i="6"/>
  <c r="O163" i="6"/>
  <c r="Q163" i="6" s="1"/>
  <c r="R163" i="6" s="1"/>
  <c r="K163" i="6"/>
  <c r="J163" i="6"/>
  <c r="S163" i="6" s="1"/>
  <c r="X164" i="6"/>
  <c r="L164" i="6"/>
  <c r="P164" i="6"/>
  <c r="O164" i="6"/>
  <c r="Q164" i="6" s="1"/>
  <c r="R164" i="6" s="1"/>
  <c r="K164" i="6"/>
  <c r="J164" i="6"/>
  <c r="S164" i="6" s="1"/>
  <c r="X165" i="6"/>
  <c r="L165" i="6"/>
  <c r="P165" i="6"/>
  <c r="O165" i="6"/>
  <c r="Q165" i="6" s="1"/>
  <c r="R165" i="6" s="1"/>
  <c r="K165" i="6"/>
  <c r="J165" i="6"/>
  <c r="S165" i="6" s="1"/>
  <c r="X166" i="6"/>
  <c r="L166" i="6"/>
  <c r="P166" i="6"/>
  <c r="O166" i="6"/>
  <c r="Q166" i="6" s="1"/>
  <c r="R166" i="6" s="1"/>
  <c r="K166" i="6"/>
  <c r="J166" i="6"/>
  <c r="S166" i="6" s="1"/>
  <c r="X167" i="6"/>
  <c r="L167" i="6"/>
  <c r="P167" i="6"/>
  <c r="O167" i="6"/>
  <c r="Q167" i="6" s="1"/>
  <c r="R167" i="6" s="1"/>
  <c r="K167" i="6"/>
  <c r="J167" i="6"/>
  <c r="S167" i="6" s="1"/>
  <c r="X168" i="6"/>
  <c r="L168" i="6"/>
  <c r="P168" i="6"/>
  <c r="O168" i="6"/>
  <c r="Q168" i="6" s="1"/>
  <c r="R168" i="6" s="1"/>
  <c r="K168" i="6"/>
  <c r="J168" i="6"/>
  <c r="S168" i="6" s="1"/>
  <c r="X169" i="6"/>
  <c r="L169" i="6"/>
  <c r="P169" i="6"/>
  <c r="O169" i="6"/>
  <c r="Q169" i="6" s="1"/>
  <c r="R169" i="6" s="1"/>
  <c r="K169" i="6"/>
  <c r="J169" i="6"/>
  <c r="S169" i="6" s="1"/>
  <c r="X170" i="6"/>
  <c r="L170" i="6"/>
  <c r="P170" i="6"/>
  <c r="O170" i="6"/>
  <c r="Q170" i="6" s="1"/>
  <c r="R170" i="6" s="1"/>
  <c r="K170" i="6"/>
  <c r="J170" i="6"/>
  <c r="S170" i="6" s="1"/>
  <c r="X171" i="6"/>
  <c r="L171" i="6"/>
  <c r="P171" i="6"/>
  <c r="O171" i="6"/>
  <c r="Q171" i="6" s="1"/>
  <c r="R171" i="6" s="1"/>
  <c r="K171" i="6"/>
  <c r="J171" i="6"/>
  <c r="S171" i="6" s="1"/>
  <c r="X172" i="6"/>
  <c r="L172" i="6"/>
  <c r="P172" i="6"/>
  <c r="O172" i="6"/>
  <c r="Q172" i="6" s="1"/>
  <c r="R172" i="6" s="1"/>
  <c r="K172" i="6"/>
  <c r="J172" i="6"/>
  <c r="S172" i="6" s="1"/>
  <c r="X173" i="6"/>
  <c r="L173" i="6"/>
  <c r="P173" i="6"/>
  <c r="O173" i="6"/>
  <c r="Q173" i="6" s="1"/>
  <c r="R173" i="6" s="1"/>
  <c r="K173" i="6"/>
  <c r="J173" i="6"/>
  <c r="S173" i="6" s="1"/>
  <c r="X174" i="6"/>
  <c r="L174" i="6"/>
  <c r="P174" i="6"/>
  <c r="O174" i="6"/>
  <c r="Q174" i="6" s="1"/>
  <c r="R174" i="6" s="1"/>
  <c r="K174" i="6"/>
  <c r="J174" i="6"/>
  <c r="S174" i="6" s="1"/>
  <c r="X175" i="6"/>
  <c r="L175" i="6"/>
  <c r="P175" i="6"/>
  <c r="O175" i="6"/>
  <c r="Q175" i="6" s="1"/>
  <c r="R175" i="6" s="1"/>
  <c r="K175" i="6"/>
  <c r="J175" i="6"/>
  <c r="S175" i="6" s="1"/>
  <c r="X176" i="6"/>
  <c r="L176" i="6"/>
  <c r="P176" i="6"/>
  <c r="O176" i="6"/>
  <c r="Q176" i="6" s="1"/>
  <c r="R176" i="6" s="1"/>
  <c r="K176" i="6"/>
  <c r="J176" i="6"/>
  <c r="S176" i="6" s="1"/>
  <c r="X177" i="6"/>
  <c r="L177" i="6"/>
  <c r="P177" i="6"/>
  <c r="O177" i="6"/>
  <c r="Q177" i="6" s="1"/>
  <c r="R177" i="6" s="1"/>
  <c r="K177" i="6"/>
  <c r="J177" i="6"/>
  <c r="S177" i="6" s="1"/>
  <c r="X178" i="6"/>
  <c r="L178" i="6"/>
  <c r="P178" i="6"/>
  <c r="O178" i="6"/>
  <c r="Q178" i="6" s="1"/>
  <c r="R178" i="6" s="1"/>
  <c r="K178" i="6"/>
  <c r="J178" i="6"/>
  <c r="S178" i="6" s="1"/>
  <c r="X179" i="6"/>
  <c r="L179" i="6"/>
  <c r="P179" i="6"/>
  <c r="O179" i="6"/>
  <c r="Q179" i="6" s="1"/>
  <c r="R179" i="6" s="1"/>
  <c r="K179" i="6"/>
  <c r="J179" i="6"/>
  <c r="S179" i="6" s="1"/>
  <c r="X180" i="6"/>
  <c r="L180" i="6"/>
  <c r="P180" i="6"/>
  <c r="O180" i="6"/>
  <c r="Q180" i="6" s="1"/>
  <c r="R180" i="6" s="1"/>
  <c r="K180" i="6"/>
  <c r="J180" i="6"/>
  <c r="S180" i="6" s="1"/>
  <c r="X181" i="6"/>
  <c r="L181" i="6"/>
  <c r="P181" i="6"/>
  <c r="O181" i="6"/>
  <c r="Q181" i="6" s="1"/>
  <c r="R181" i="6" s="1"/>
  <c r="K181" i="6"/>
  <c r="J181" i="6"/>
  <c r="S181" i="6" s="1"/>
  <c r="X182" i="6"/>
  <c r="L182" i="6"/>
  <c r="P182" i="6"/>
  <c r="O182" i="6"/>
  <c r="Q182" i="6" s="1"/>
  <c r="R182" i="6" s="1"/>
  <c r="K182" i="6"/>
  <c r="J182" i="6"/>
  <c r="S182" i="6" s="1"/>
  <c r="X183" i="6"/>
  <c r="L183" i="6"/>
  <c r="P183" i="6"/>
  <c r="O183" i="6"/>
  <c r="Q183" i="6" s="1"/>
  <c r="R183" i="6" s="1"/>
  <c r="K183" i="6"/>
  <c r="J183" i="6"/>
  <c r="S183" i="6" s="1"/>
  <c r="X184" i="6"/>
  <c r="L184" i="6"/>
  <c r="P184" i="6"/>
  <c r="O184" i="6"/>
  <c r="Q184" i="6" s="1"/>
  <c r="R184" i="6" s="1"/>
  <c r="K184" i="6"/>
  <c r="J184" i="6"/>
  <c r="S184" i="6" s="1"/>
  <c r="X185" i="6"/>
  <c r="L185" i="6"/>
  <c r="P185" i="6"/>
  <c r="O185" i="6"/>
  <c r="Q185" i="6" s="1"/>
  <c r="R185" i="6" s="1"/>
  <c r="K185" i="6"/>
  <c r="J185" i="6"/>
  <c r="S185" i="6" s="1"/>
  <c r="X186" i="6"/>
  <c r="L186" i="6"/>
  <c r="P186" i="6"/>
  <c r="O186" i="6"/>
  <c r="Q186" i="6" s="1"/>
  <c r="R186" i="6" s="1"/>
  <c r="K186" i="6"/>
  <c r="J186" i="6"/>
  <c r="S186" i="6" s="1"/>
  <c r="X187" i="6"/>
  <c r="L187" i="6"/>
  <c r="P187" i="6"/>
  <c r="O187" i="6"/>
  <c r="Q187" i="6" s="1"/>
  <c r="R187" i="6" s="1"/>
  <c r="K187" i="6"/>
  <c r="J187" i="6"/>
  <c r="S187" i="6" s="1"/>
  <c r="X188" i="6"/>
  <c r="L188" i="6"/>
  <c r="P188" i="6"/>
  <c r="O188" i="6"/>
  <c r="Q188" i="6" s="1"/>
  <c r="R188" i="6" s="1"/>
  <c r="K188" i="6"/>
  <c r="J188" i="6"/>
  <c r="S188" i="6" s="1"/>
  <c r="X189" i="6"/>
  <c r="L189" i="6"/>
  <c r="P189" i="6"/>
  <c r="O189" i="6"/>
  <c r="Q189" i="6" s="1"/>
  <c r="R189" i="6" s="1"/>
  <c r="K189" i="6"/>
  <c r="J189" i="6"/>
  <c r="S189" i="6" s="1"/>
  <c r="X190" i="6"/>
  <c r="L190" i="6"/>
  <c r="P190" i="6"/>
  <c r="O190" i="6"/>
  <c r="Q190" i="6" s="1"/>
  <c r="R190" i="6" s="1"/>
  <c r="K190" i="6"/>
  <c r="J190" i="6"/>
  <c r="S190" i="6" s="1"/>
  <c r="X191" i="6"/>
  <c r="L191" i="6"/>
  <c r="P191" i="6"/>
  <c r="O191" i="6"/>
  <c r="Q191" i="6" s="1"/>
  <c r="R191" i="6" s="1"/>
  <c r="K191" i="6"/>
  <c r="J191" i="6"/>
  <c r="S191" i="6" s="1"/>
  <c r="X192" i="6"/>
  <c r="L192" i="6"/>
  <c r="P192" i="6"/>
  <c r="O192" i="6"/>
  <c r="Q192" i="6" s="1"/>
  <c r="R192" i="6" s="1"/>
  <c r="K192" i="6"/>
  <c r="J192" i="6"/>
  <c r="S192" i="6" s="1"/>
  <c r="X193" i="6"/>
  <c r="L193" i="6"/>
  <c r="P193" i="6"/>
  <c r="O193" i="6"/>
  <c r="Q193" i="6" s="1"/>
  <c r="R193" i="6" s="1"/>
  <c r="K193" i="6"/>
  <c r="J193" i="6"/>
  <c r="S193" i="6" s="1"/>
  <c r="X194" i="6"/>
  <c r="L194" i="6"/>
  <c r="P194" i="6"/>
  <c r="O194" i="6"/>
  <c r="Q194" i="6" s="1"/>
  <c r="R194" i="6" s="1"/>
  <c r="K194" i="6"/>
  <c r="J194" i="6"/>
  <c r="S194" i="6" s="1"/>
  <c r="X195" i="6"/>
  <c r="L195" i="6"/>
  <c r="P195" i="6"/>
  <c r="O195" i="6"/>
  <c r="Q195" i="6" s="1"/>
  <c r="R195" i="6" s="1"/>
  <c r="K195" i="6"/>
  <c r="J195" i="6"/>
  <c r="S195" i="6" s="1"/>
  <c r="X196" i="6"/>
  <c r="L196" i="6"/>
  <c r="P196" i="6"/>
  <c r="O196" i="6"/>
  <c r="Q196" i="6" s="1"/>
  <c r="R196" i="6" s="1"/>
  <c r="K196" i="6"/>
  <c r="J196" i="6"/>
  <c r="S196" i="6" s="1"/>
  <c r="X197" i="6"/>
  <c r="L197" i="6"/>
  <c r="P197" i="6"/>
  <c r="O197" i="6"/>
  <c r="Q197" i="6" s="1"/>
  <c r="R197" i="6" s="1"/>
  <c r="K197" i="6"/>
  <c r="J197" i="6"/>
  <c r="S197" i="6" s="1"/>
  <c r="X198" i="6"/>
  <c r="L198" i="6"/>
  <c r="P198" i="6"/>
  <c r="O198" i="6"/>
  <c r="Q198" i="6" s="1"/>
  <c r="R198" i="6" s="1"/>
  <c r="K198" i="6"/>
  <c r="J198" i="6"/>
  <c r="S198" i="6" s="1"/>
  <c r="X199" i="6"/>
  <c r="L199" i="6"/>
  <c r="P199" i="6"/>
  <c r="O199" i="6"/>
  <c r="Q199" i="6" s="1"/>
  <c r="R199" i="6" s="1"/>
  <c r="K199" i="6"/>
  <c r="J199" i="6"/>
  <c r="S199" i="6" s="1"/>
  <c r="X200" i="6"/>
  <c r="L200" i="6"/>
  <c r="P200" i="6"/>
  <c r="O200" i="6"/>
  <c r="Q200" i="6" s="1"/>
  <c r="R200" i="6" s="1"/>
  <c r="K200" i="6"/>
  <c r="J200" i="6"/>
  <c r="S200" i="6" s="1"/>
  <c r="X201" i="6"/>
  <c r="L201" i="6"/>
  <c r="P201" i="6"/>
  <c r="O201" i="6"/>
  <c r="Q201" i="6" s="1"/>
  <c r="R201" i="6" s="1"/>
  <c r="K201" i="6"/>
  <c r="J201" i="6"/>
  <c r="S201" i="6" s="1"/>
  <c r="X202" i="6"/>
  <c r="L202" i="6"/>
  <c r="P202" i="6"/>
  <c r="O202" i="6"/>
  <c r="Q202" i="6" s="1"/>
  <c r="R202" i="6" s="1"/>
  <c r="K202" i="6"/>
  <c r="J202" i="6"/>
  <c r="S202" i="6" s="1"/>
  <c r="X203" i="6"/>
  <c r="L203" i="6"/>
  <c r="P203" i="6"/>
  <c r="O203" i="6"/>
  <c r="Q203" i="6" s="1"/>
  <c r="R203" i="6" s="1"/>
  <c r="K203" i="6"/>
  <c r="J203" i="6"/>
  <c r="S203" i="6" s="1"/>
  <c r="X204" i="6"/>
  <c r="L204" i="6"/>
  <c r="P204" i="6"/>
  <c r="O204" i="6"/>
  <c r="Q204" i="6" s="1"/>
  <c r="R204" i="6" s="1"/>
  <c r="K204" i="6"/>
  <c r="J204" i="6"/>
  <c r="S204" i="6" s="1"/>
  <c r="X205" i="6"/>
  <c r="L205" i="6"/>
  <c r="P205" i="6"/>
  <c r="O205" i="6"/>
  <c r="Q205" i="6" s="1"/>
  <c r="R205" i="6" s="1"/>
  <c r="K205" i="6"/>
  <c r="J205" i="6"/>
  <c r="S205" i="6" s="1"/>
  <c r="X206" i="6"/>
  <c r="L206" i="6"/>
  <c r="P206" i="6"/>
  <c r="O206" i="6"/>
  <c r="Q206" i="6" s="1"/>
  <c r="R206" i="6" s="1"/>
  <c r="K206" i="6"/>
  <c r="J206" i="6"/>
  <c r="S206" i="6" s="1"/>
  <c r="X207" i="6"/>
  <c r="L207" i="6"/>
  <c r="P207" i="6"/>
  <c r="O207" i="6"/>
  <c r="Q207" i="6" s="1"/>
  <c r="R207" i="6" s="1"/>
  <c r="K207" i="6"/>
  <c r="J207" i="6"/>
  <c r="S207" i="6" s="1"/>
  <c r="X208" i="6"/>
  <c r="L208" i="6"/>
  <c r="P208" i="6"/>
  <c r="O208" i="6"/>
  <c r="Q208" i="6" s="1"/>
  <c r="R208" i="6" s="1"/>
  <c r="K208" i="6"/>
  <c r="J208" i="6"/>
  <c r="S208" i="6" s="1"/>
  <c r="X209" i="6"/>
  <c r="L209" i="6"/>
  <c r="P209" i="6"/>
  <c r="O209" i="6"/>
  <c r="Q209" i="6" s="1"/>
  <c r="R209" i="6" s="1"/>
  <c r="K209" i="6"/>
  <c r="J209" i="6"/>
  <c r="S209" i="6" s="1"/>
  <c r="X210" i="6"/>
  <c r="L210" i="6"/>
  <c r="P210" i="6"/>
  <c r="O210" i="6"/>
  <c r="Q210" i="6" s="1"/>
  <c r="R210" i="6" s="1"/>
  <c r="K210" i="6"/>
  <c r="J210" i="6"/>
  <c r="S210" i="6" s="1"/>
  <c r="X211" i="6"/>
  <c r="L211" i="6"/>
  <c r="P211" i="6"/>
  <c r="O211" i="6"/>
  <c r="Q211" i="6" s="1"/>
  <c r="R211" i="6" s="1"/>
  <c r="K211" i="6"/>
  <c r="J211" i="6"/>
  <c r="S211" i="6" s="1"/>
  <c r="X212" i="6"/>
  <c r="L212" i="6"/>
  <c r="P212" i="6"/>
  <c r="O212" i="6"/>
  <c r="Q212" i="6" s="1"/>
  <c r="R212" i="6" s="1"/>
  <c r="K212" i="6"/>
  <c r="J212" i="6"/>
  <c r="S212" i="6" s="1"/>
  <c r="X213" i="6"/>
  <c r="L213" i="6"/>
  <c r="P213" i="6"/>
  <c r="O213" i="6"/>
  <c r="Q213" i="6" s="1"/>
  <c r="R213" i="6" s="1"/>
  <c r="K213" i="6"/>
  <c r="J213" i="6"/>
  <c r="S213" i="6" s="1"/>
  <c r="X214" i="6"/>
  <c r="L214" i="6"/>
  <c r="P214" i="6"/>
  <c r="O214" i="6"/>
  <c r="Q214" i="6" s="1"/>
  <c r="R214" i="6" s="1"/>
  <c r="K214" i="6"/>
  <c r="J214" i="6"/>
  <c r="S214" i="6" s="1"/>
  <c r="X215" i="6"/>
  <c r="L215" i="6"/>
  <c r="P215" i="6"/>
  <c r="O215" i="6"/>
  <c r="Q215" i="6" s="1"/>
  <c r="R215" i="6" s="1"/>
  <c r="K215" i="6"/>
  <c r="J215" i="6"/>
  <c r="S215" i="6" s="1"/>
  <c r="X216" i="6"/>
  <c r="L216" i="6"/>
  <c r="P216" i="6"/>
  <c r="O216" i="6"/>
  <c r="Q216" i="6" s="1"/>
  <c r="R216" i="6" s="1"/>
  <c r="K216" i="6"/>
  <c r="J216" i="6"/>
  <c r="S216" i="6" s="1"/>
  <c r="X217" i="6"/>
  <c r="L217" i="6"/>
  <c r="P217" i="6"/>
  <c r="O217" i="6"/>
  <c r="Q217" i="6" s="1"/>
  <c r="R217" i="6" s="1"/>
  <c r="K217" i="6"/>
  <c r="J217" i="6"/>
  <c r="S217" i="6" s="1"/>
  <c r="X218" i="6"/>
  <c r="L218" i="6"/>
  <c r="P218" i="6"/>
  <c r="O218" i="6"/>
  <c r="Q218" i="6" s="1"/>
  <c r="R218" i="6" s="1"/>
  <c r="K218" i="6"/>
  <c r="J218" i="6"/>
  <c r="S218" i="6" s="1"/>
  <c r="X219" i="6"/>
  <c r="L219" i="6"/>
  <c r="P219" i="6"/>
  <c r="O219" i="6"/>
  <c r="Q219" i="6" s="1"/>
  <c r="R219" i="6" s="1"/>
  <c r="K219" i="6"/>
  <c r="J219" i="6"/>
  <c r="S219" i="6" s="1"/>
  <c r="X220" i="6"/>
  <c r="L220" i="6"/>
  <c r="P220" i="6"/>
  <c r="O220" i="6"/>
  <c r="Q220" i="6" s="1"/>
  <c r="R220" i="6" s="1"/>
  <c r="K220" i="6"/>
  <c r="J220" i="6"/>
  <c r="S220" i="6" s="1"/>
  <c r="X221" i="6"/>
  <c r="L221" i="6"/>
  <c r="P221" i="6"/>
  <c r="O221" i="6"/>
  <c r="Q221" i="6" s="1"/>
  <c r="R221" i="6" s="1"/>
  <c r="K221" i="6"/>
  <c r="J221" i="6"/>
  <c r="S221" i="6" s="1"/>
  <c r="X222" i="6"/>
  <c r="L222" i="6"/>
  <c r="P222" i="6"/>
  <c r="O222" i="6"/>
  <c r="Q222" i="6" s="1"/>
  <c r="R222" i="6" s="1"/>
  <c r="K222" i="6"/>
  <c r="J222" i="6"/>
  <c r="S222" i="6" s="1"/>
  <c r="X223" i="6"/>
  <c r="L223" i="6"/>
  <c r="P223" i="6"/>
  <c r="O223" i="6"/>
  <c r="Q223" i="6" s="1"/>
  <c r="R223" i="6" s="1"/>
  <c r="K223" i="6"/>
  <c r="J223" i="6"/>
  <c r="S223" i="6" s="1"/>
  <c r="X224" i="6"/>
  <c r="L224" i="6"/>
  <c r="P224" i="6"/>
  <c r="O224" i="6"/>
  <c r="Q224" i="6" s="1"/>
  <c r="R224" i="6" s="1"/>
  <c r="K224" i="6"/>
  <c r="J224" i="6"/>
  <c r="S224" i="6" s="1"/>
  <c r="X225" i="6"/>
  <c r="L225" i="6"/>
  <c r="P225" i="6"/>
  <c r="O225" i="6"/>
  <c r="Q225" i="6" s="1"/>
  <c r="R225" i="6" s="1"/>
  <c r="K225" i="6"/>
  <c r="J225" i="6"/>
  <c r="S225" i="6" s="1"/>
  <c r="X226" i="6"/>
  <c r="L226" i="6"/>
  <c r="P226" i="6"/>
  <c r="O226" i="6"/>
  <c r="Q226" i="6" s="1"/>
  <c r="R226" i="6" s="1"/>
  <c r="K226" i="6"/>
  <c r="J226" i="6"/>
  <c r="S226" i="6" s="1"/>
  <c r="X227" i="6"/>
  <c r="L227" i="6"/>
  <c r="P227" i="6"/>
  <c r="O227" i="6"/>
  <c r="Q227" i="6" s="1"/>
  <c r="R227" i="6" s="1"/>
  <c r="K227" i="6"/>
  <c r="J227" i="6"/>
  <c r="S227" i="6" s="1"/>
  <c r="X228" i="6"/>
  <c r="L228" i="6"/>
  <c r="P228" i="6"/>
  <c r="O228" i="6"/>
  <c r="Q228" i="6" s="1"/>
  <c r="R228" i="6" s="1"/>
  <c r="K228" i="6"/>
  <c r="J228" i="6"/>
  <c r="S228" i="6" s="1"/>
  <c r="X229" i="6"/>
  <c r="L229" i="6"/>
  <c r="P229" i="6"/>
  <c r="O229" i="6"/>
  <c r="Q229" i="6" s="1"/>
  <c r="R229" i="6" s="1"/>
  <c r="K229" i="6"/>
  <c r="J229" i="6"/>
  <c r="S229" i="6" s="1"/>
  <c r="X230" i="6"/>
  <c r="L230" i="6"/>
  <c r="P230" i="6"/>
  <c r="O230" i="6"/>
  <c r="Q230" i="6" s="1"/>
  <c r="R230" i="6" s="1"/>
  <c r="K230" i="6"/>
  <c r="J230" i="6"/>
  <c r="S230" i="6" s="1"/>
  <c r="X231" i="6"/>
  <c r="L231" i="6"/>
  <c r="P231" i="6"/>
  <c r="O231" i="6"/>
  <c r="Q231" i="6" s="1"/>
  <c r="R231" i="6" s="1"/>
  <c r="K231" i="6"/>
  <c r="J231" i="6"/>
  <c r="S231" i="6" s="1"/>
  <c r="X232" i="6"/>
  <c r="L232" i="6"/>
  <c r="P232" i="6"/>
  <c r="O232" i="6"/>
  <c r="Q232" i="6" s="1"/>
  <c r="R232" i="6" s="1"/>
  <c r="K232" i="6"/>
  <c r="J232" i="6"/>
  <c r="S232" i="6" s="1"/>
  <c r="X233" i="6"/>
  <c r="L233" i="6"/>
  <c r="P233" i="6"/>
  <c r="O233" i="6"/>
  <c r="Q233" i="6" s="1"/>
  <c r="R233" i="6" s="1"/>
  <c r="K233" i="6"/>
  <c r="J233" i="6"/>
  <c r="S233" i="6" s="1"/>
  <c r="X234" i="6"/>
  <c r="L234" i="6"/>
  <c r="P234" i="6"/>
  <c r="O234" i="6"/>
  <c r="Q234" i="6" s="1"/>
  <c r="R234" i="6" s="1"/>
  <c r="K234" i="6"/>
  <c r="J234" i="6"/>
  <c r="S234" i="6" s="1"/>
  <c r="X235" i="6"/>
  <c r="L235" i="6"/>
  <c r="P235" i="6"/>
  <c r="O235" i="6"/>
  <c r="Q235" i="6" s="1"/>
  <c r="R235" i="6" s="1"/>
  <c r="K235" i="6"/>
  <c r="J235" i="6"/>
  <c r="S235" i="6" s="1"/>
  <c r="X236" i="6"/>
  <c r="L236" i="6"/>
  <c r="P236" i="6"/>
  <c r="O236" i="6"/>
  <c r="Q236" i="6" s="1"/>
  <c r="R236" i="6" s="1"/>
  <c r="K236" i="6"/>
  <c r="J236" i="6"/>
  <c r="S236" i="6" s="1"/>
  <c r="X237" i="6"/>
  <c r="L237" i="6"/>
  <c r="P237" i="6"/>
  <c r="O237" i="6"/>
  <c r="Q237" i="6" s="1"/>
  <c r="R237" i="6" s="1"/>
  <c r="K237" i="6"/>
  <c r="J237" i="6"/>
  <c r="S237" i="6" s="1"/>
  <c r="X238" i="6"/>
  <c r="L238" i="6"/>
  <c r="P238" i="6"/>
  <c r="O238" i="6"/>
  <c r="Q238" i="6" s="1"/>
  <c r="R238" i="6" s="1"/>
  <c r="K238" i="6"/>
  <c r="J238" i="6"/>
  <c r="S238" i="6" s="1"/>
  <c r="X239" i="6"/>
  <c r="L239" i="6"/>
  <c r="P239" i="6"/>
  <c r="O239" i="6"/>
  <c r="Q239" i="6" s="1"/>
  <c r="R239" i="6" s="1"/>
  <c r="K239" i="6"/>
  <c r="J239" i="6"/>
  <c r="S239" i="6" s="1"/>
  <c r="X240" i="6"/>
  <c r="L240" i="6"/>
  <c r="P240" i="6"/>
  <c r="O240" i="6"/>
  <c r="Q240" i="6" s="1"/>
  <c r="R240" i="6" s="1"/>
  <c r="K240" i="6"/>
  <c r="J240" i="6"/>
  <c r="S240" i="6" s="1"/>
  <c r="X241" i="6"/>
  <c r="L241" i="6"/>
  <c r="P241" i="6"/>
  <c r="O241" i="6"/>
  <c r="Q241" i="6" s="1"/>
  <c r="R241" i="6" s="1"/>
  <c r="K241" i="6"/>
  <c r="J241" i="6"/>
  <c r="S241" i="6" s="1"/>
  <c r="X242" i="6"/>
  <c r="L242" i="6"/>
  <c r="P242" i="6"/>
  <c r="O242" i="6"/>
  <c r="Q242" i="6" s="1"/>
  <c r="R242" i="6" s="1"/>
  <c r="K242" i="6"/>
  <c r="J242" i="6"/>
  <c r="S242" i="6" s="1"/>
  <c r="X243" i="6"/>
  <c r="L243" i="6"/>
  <c r="P243" i="6"/>
  <c r="O243" i="6"/>
  <c r="Q243" i="6" s="1"/>
  <c r="R243" i="6" s="1"/>
  <c r="K243" i="6"/>
  <c r="J243" i="6"/>
  <c r="S243" i="6" s="1"/>
  <c r="X244" i="6"/>
  <c r="L244" i="6"/>
  <c r="P244" i="6"/>
  <c r="O244" i="6"/>
  <c r="Q244" i="6" s="1"/>
  <c r="R244" i="6" s="1"/>
  <c r="K244" i="6"/>
  <c r="J244" i="6"/>
  <c r="S244" i="6" s="1"/>
  <c r="X245" i="6"/>
  <c r="L245" i="6"/>
  <c r="P245" i="6"/>
  <c r="O245" i="6"/>
  <c r="Q245" i="6" s="1"/>
  <c r="R245" i="6" s="1"/>
  <c r="K245" i="6"/>
  <c r="J245" i="6"/>
  <c r="S245" i="6" s="1"/>
  <c r="X246" i="6"/>
  <c r="L246" i="6"/>
  <c r="P246" i="6"/>
  <c r="O246" i="6"/>
  <c r="Q246" i="6" s="1"/>
  <c r="R246" i="6" s="1"/>
  <c r="K246" i="6"/>
  <c r="J246" i="6"/>
  <c r="S246" i="6" s="1"/>
  <c r="X247" i="6"/>
  <c r="L247" i="6"/>
  <c r="P247" i="6"/>
  <c r="O247" i="6"/>
  <c r="Q247" i="6" s="1"/>
  <c r="R247" i="6" s="1"/>
  <c r="K247" i="6"/>
  <c r="J247" i="6"/>
  <c r="S247" i="6" s="1"/>
  <c r="X248" i="6"/>
  <c r="L248" i="6"/>
  <c r="P248" i="6"/>
  <c r="O248" i="6"/>
  <c r="Q248" i="6" s="1"/>
  <c r="R248" i="6" s="1"/>
  <c r="K248" i="6"/>
  <c r="J248" i="6"/>
  <c r="S248" i="6" s="1"/>
  <c r="X249" i="6"/>
  <c r="L249" i="6"/>
  <c r="P249" i="6"/>
  <c r="O249" i="6"/>
  <c r="Q249" i="6" s="1"/>
  <c r="R249" i="6" s="1"/>
  <c r="K249" i="6"/>
  <c r="J249" i="6"/>
  <c r="S249" i="6" s="1"/>
  <c r="X250" i="6"/>
  <c r="L250" i="6"/>
  <c r="P250" i="6"/>
  <c r="O250" i="6"/>
  <c r="Q250" i="6" s="1"/>
  <c r="R250" i="6" s="1"/>
  <c r="K250" i="6"/>
  <c r="J250" i="6"/>
  <c r="S250" i="6" s="1"/>
  <c r="X251" i="6"/>
  <c r="L251" i="6"/>
  <c r="P251" i="6"/>
  <c r="O251" i="6"/>
  <c r="Q251" i="6" s="1"/>
  <c r="R251" i="6" s="1"/>
  <c r="K251" i="6"/>
  <c r="J251" i="6"/>
  <c r="S251" i="6" s="1"/>
  <c r="X252" i="6"/>
  <c r="L252" i="6"/>
  <c r="P252" i="6"/>
  <c r="O252" i="6"/>
  <c r="Q252" i="6" s="1"/>
  <c r="R252" i="6" s="1"/>
  <c r="K252" i="6"/>
  <c r="J252" i="6"/>
  <c r="S252" i="6" s="1"/>
  <c r="X253" i="6"/>
  <c r="L253" i="6"/>
  <c r="P253" i="6"/>
  <c r="O253" i="6"/>
  <c r="Q253" i="6" s="1"/>
  <c r="R253" i="6" s="1"/>
  <c r="K253" i="6"/>
  <c r="J253" i="6"/>
  <c r="S253" i="6" s="1"/>
  <c r="X254" i="6"/>
  <c r="L254" i="6"/>
  <c r="P254" i="6"/>
  <c r="O254" i="6"/>
  <c r="Q254" i="6" s="1"/>
  <c r="R254" i="6" s="1"/>
  <c r="K254" i="6"/>
  <c r="J254" i="6"/>
  <c r="S254" i="6" s="1"/>
  <c r="X255" i="6"/>
  <c r="L255" i="6"/>
  <c r="P255" i="6"/>
  <c r="O255" i="6"/>
  <c r="Q255" i="6" s="1"/>
  <c r="R255" i="6" s="1"/>
  <c r="K255" i="6"/>
  <c r="J255" i="6"/>
  <c r="S255" i="6" s="1"/>
  <c r="X256" i="6"/>
  <c r="L256" i="6"/>
  <c r="P256" i="6"/>
  <c r="O256" i="6"/>
  <c r="Q256" i="6" s="1"/>
  <c r="R256" i="6" s="1"/>
  <c r="K256" i="6"/>
  <c r="J256" i="6"/>
  <c r="S256" i="6" s="1"/>
  <c r="X257" i="6"/>
  <c r="L257" i="6"/>
  <c r="P257" i="6"/>
  <c r="O257" i="6"/>
  <c r="Q257" i="6" s="1"/>
  <c r="R257" i="6" s="1"/>
  <c r="K257" i="6"/>
  <c r="J257" i="6"/>
  <c r="S257" i="6" s="1"/>
  <c r="X258" i="6"/>
  <c r="L258" i="6"/>
  <c r="P258" i="6"/>
  <c r="O258" i="6"/>
  <c r="Q258" i="6" s="1"/>
  <c r="R258" i="6" s="1"/>
  <c r="K258" i="6"/>
  <c r="J258" i="6"/>
  <c r="S258" i="6" s="1"/>
  <c r="X259" i="6"/>
  <c r="L259" i="6"/>
  <c r="P259" i="6"/>
  <c r="O259" i="6"/>
  <c r="Q259" i="6" s="1"/>
  <c r="R259" i="6" s="1"/>
  <c r="K259" i="6"/>
  <c r="J259" i="6"/>
  <c r="S259" i="6" s="1"/>
  <c r="X260" i="6"/>
  <c r="L260" i="6"/>
  <c r="P260" i="6"/>
  <c r="O260" i="6"/>
  <c r="Q260" i="6" s="1"/>
  <c r="R260" i="6" s="1"/>
  <c r="K260" i="6"/>
  <c r="J260" i="6"/>
  <c r="S260" i="6" s="1"/>
  <c r="X261" i="6"/>
  <c r="L261" i="6"/>
  <c r="P261" i="6"/>
  <c r="O261" i="6"/>
  <c r="Q261" i="6" s="1"/>
  <c r="R261" i="6" s="1"/>
  <c r="K261" i="6"/>
  <c r="J261" i="6"/>
  <c r="S261" i="6" s="1"/>
  <c r="X262" i="6"/>
  <c r="L262" i="6"/>
  <c r="P262" i="6"/>
  <c r="O262" i="6"/>
  <c r="Q262" i="6" s="1"/>
  <c r="R262" i="6" s="1"/>
  <c r="K262" i="6"/>
  <c r="J262" i="6"/>
  <c r="S262" i="6" s="1"/>
  <c r="X263" i="6"/>
  <c r="L263" i="6"/>
  <c r="P263" i="6"/>
  <c r="O263" i="6"/>
  <c r="Q263" i="6" s="1"/>
  <c r="R263" i="6" s="1"/>
  <c r="K263" i="6"/>
  <c r="J263" i="6"/>
  <c r="S263" i="6" s="1"/>
  <c r="X264" i="6"/>
  <c r="L264" i="6"/>
  <c r="P264" i="6"/>
  <c r="O264" i="6"/>
  <c r="Q264" i="6" s="1"/>
  <c r="R264" i="6" s="1"/>
  <c r="K264" i="6"/>
  <c r="J264" i="6"/>
  <c r="S264" i="6" s="1"/>
  <c r="X265" i="6"/>
  <c r="L265" i="6"/>
  <c r="P265" i="6"/>
  <c r="O265" i="6"/>
  <c r="Q265" i="6" s="1"/>
  <c r="R265" i="6" s="1"/>
  <c r="K265" i="6"/>
  <c r="J265" i="6"/>
  <c r="S265" i="6" s="1"/>
  <c r="X266" i="6"/>
  <c r="L266" i="6"/>
  <c r="P266" i="6"/>
  <c r="O266" i="6"/>
  <c r="Q266" i="6" s="1"/>
  <c r="R266" i="6" s="1"/>
  <c r="K266" i="6"/>
  <c r="J266" i="6"/>
  <c r="S266" i="6" s="1"/>
  <c r="X267" i="6"/>
  <c r="L267" i="6"/>
  <c r="P267" i="6"/>
  <c r="O267" i="6"/>
  <c r="Q267" i="6" s="1"/>
  <c r="R267" i="6" s="1"/>
  <c r="K267" i="6"/>
  <c r="J267" i="6"/>
  <c r="S267" i="6" s="1"/>
  <c r="X268" i="6"/>
  <c r="L268" i="6"/>
  <c r="P268" i="6"/>
  <c r="O268" i="6"/>
  <c r="Q268" i="6" s="1"/>
  <c r="R268" i="6" s="1"/>
  <c r="K268" i="6"/>
  <c r="J268" i="6"/>
  <c r="S268" i="6" s="1"/>
  <c r="X269" i="6"/>
  <c r="L269" i="6"/>
  <c r="P269" i="6"/>
  <c r="O269" i="6"/>
  <c r="Q269" i="6" s="1"/>
  <c r="R269" i="6" s="1"/>
  <c r="K269" i="6"/>
  <c r="J269" i="6"/>
  <c r="S269" i="6" s="1"/>
  <c r="X270" i="6"/>
  <c r="L270" i="6"/>
  <c r="P270" i="6"/>
  <c r="O270" i="6"/>
  <c r="Q270" i="6" s="1"/>
  <c r="R270" i="6" s="1"/>
  <c r="K270" i="6"/>
  <c r="J270" i="6"/>
  <c r="S270" i="6" s="1"/>
  <c r="X271" i="6"/>
  <c r="L271" i="6"/>
  <c r="P271" i="6"/>
  <c r="O271" i="6"/>
  <c r="Q271" i="6" s="1"/>
  <c r="R271" i="6" s="1"/>
  <c r="K271" i="6"/>
  <c r="J271" i="6"/>
  <c r="S271" i="6" s="1"/>
  <c r="X272" i="6"/>
  <c r="L272" i="6"/>
  <c r="P272" i="6"/>
  <c r="O272" i="6"/>
  <c r="Q272" i="6" s="1"/>
  <c r="R272" i="6" s="1"/>
  <c r="K272" i="6"/>
  <c r="J272" i="6"/>
  <c r="S272" i="6" s="1"/>
  <c r="X273" i="6"/>
  <c r="L273" i="6"/>
  <c r="P273" i="6"/>
  <c r="O273" i="6"/>
  <c r="Q273" i="6" s="1"/>
  <c r="R273" i="6" s="1"/>
  <c r="K273" i="6"/>
  <c r="J273" i="6"/>
  <c r="S273" i="6" s="1"/>
  <c r="X274" i="6"/>
  <c r="L274" i="6"/>
  <c r="P274" i="6"/>
  <c r="O274" i="6"/>
  <c r="Q274" i="6" s="1"/>
  <c r="R274" i="6" s="1"/>
  <c r="K274" i="6"/>
  <c r="J274" i="6"/>
  <c r="S274" i="6" s="1"/>
  <c r="X275" i="6"/>
  <c r="L275" i="6"/>
  <c r="P275" i="6"/>
  <c r="O275" i="6"/>
  <c r="Q275" i="6" s="1"/>
  <c r="R275" i="6" s="1"/>
  <c r="K275" i="6"/>
  <c r="J275" i="6"/>
  <c r="S275" i="6" s="1"/>
  <c r="X276" i="6"/>
  <c r="L276" i="6"/>
  <c r="P276" i="6"/>
  <c r="O276" i="6"/>
  <c r="Q276" i="6" s="1"/>
  <c r="R276" i="6" s="1"/>
  <c r="K276" i="6"/>
  <c r="J276" i="6"/>
  <c r="S276" i="6" s="1"/>
  <c r="X277" i="6"/>
  <c r="L277" i="6"/>
  <c r="P277" i="6"/>
  <c r="O277" i="6"/>
  <c r="Q277" i="6" s="1"/>
  <c r="R277" i="6" s="1"/>
  <c r="K277" i="6"/>
  <c r="J277" i="6"/>
  <c r="S277" i="6" s="1"/>
  <c r="X278" i="6"/>
  <c r="L278" i="6"/>
  <c r="P278" i="6"/>
  <c r="O278" i="6"/>
  <c r="Q278" i="6" s="1"/>
  <c r="R278" i="6" s="1"/>
  <c r="K278" i="6"/>
  <c r="J278" i="6"/>
  <c r="S278" i="6" s="1"/>
  <c r="X279" i="6"/>
  <c r="L279" i="6"/>
  <c r="P279" i="6"/>
  <c r="O279" i="6"/>
  <c r="Q279" i="6" s="1"/>
  <c r="R279" i="6" s="1"/>
  <c r="K279" i="6"/>
  <c r="J279" i="6"/>
  <c r="S279" i="6" s="1"/>
  <c r="X280" i="6"/>
  <c r="L280" i="6"/>
  <c r="P280" i="6"/>
  <c r="O280" i="6"/>
  <c r="Q280" i="6" s="1"/>
  <c r="R280" i="6" s="1"/>
  <c r="K280" i="6"/>
  <c r="J280" i="6"/>
  <c r="S280" i="6" s="1"/>
  <c r="X281" i="6"/>
  <c r="L281" i="6"/>
  <c r="P281" i="6"/>
  <c r="O281" i="6"/>
  <c r="Q281" i="6" s="1"/>
  <c r="R281" i="6" s="1"/>
  <c r="K281" i="6"/>
  <c r="J281" i="6"/>
  <c r="S281" i="6" s="1"/>
  <c r="X282" i="6"/>
  <c r="L282" i="6"/>
  <c r="P282" i="6"/>
  <c r="O282" i="6"/>
  <c r="Q282" i="6" s="1"/>
  <c r="R282" i="6" s="1"/>
  <c r="K282" i="6"/>
  <c r="J282" i="6"/>
  <c r="S282" i="6" s="1"/>
  <c r="X283" i="6"/>
  <c r="L283" i="6"/>
  <c r="P283" i="6"/>
  <c r="O283" i="6"/>
  <c r="Q283" i="6" s="1"/>
  <c r="R283" i="6" s="1"/>
  <c r="K283" i="6"/>
  <c r="J283" i="6"/>
  <c r="S283" i="6" s="1"/>
  <c r="X284" i="6"/>
  <c r="L284" i="6"/>
  <c r="P284" i="6"/>
  <c r="O284" i="6"/>
  <c r="Q284" i="6" s="1"/>
  <c r="R284" i="6" s="1"/>
  <c r="K284" i="6"/>
  <c r="J284" i="6"/>
  <c r="S284" i="6" s="1"/>
  <c r="X285" i="6"/>
  <c r="L285" i="6"/>
  <c r="P285" i="6"/>
  <c r="O285" i="6"/>
  <c r="Q285" i="6" s="1"/>
  <c r="R285" i="6" s="1"/>
  <c r="K285" i="6"/>
  <c r="J285" i="6"/>
  <c r="S285" i="6" s="1"/>
  <c r="X286" i="6"/>
  <c r="L286" i="6"/>
  <c r="P286" i="6"/>
  <c r="O286" i="6"/>
  <c r="Q286" i="6" s="1"/>
  <c r="R286" i="6" s="1"/>
  <c r="K286" i="6"/>
  <c r="J286" i="6"/>
  <c r="S286" i="6" s="1"/>
  <c r="X287" i="6"/>
  <c r="L287" i="6"/>
  <c r="P287" i="6"/>
  <c r="O287" i="6"/>
  <c r="Q287" i="6" s="1"/>
  <c r="R287" i="6" s="1"/>
  <c r="K287" i="6"/>
  <c r="J287" i="6"/>
  <c r="S287" i="6" s="1"/>
  <c r="X288" i="6"/>
  <c r="L288" i="6"/>
  <c r="P288" i="6"/>
  <c r="O288" i="6"/>
  <c r="Q288" i="6" s="1"/>
  <c r="R288" i="6" s="1"/>
  <c r="K288" i="6"/>
  <c r="J288" i="6"/>
  <c r="S288" i="6" s="1"/>
  <c r="X289" i="6"/>
  <c r="L289" i="6"/>
  <c r="P289" i="6"/>
  <c r="O289" i="6"/>
  <c r="Q289" i="6" s="1"/>
  <c r="R289" i="6" s="1"/>
  <c r="K289" i="6"/>
  <c r="J289" i="6"/>
  <c r="S289" i="6" s="1"/>
  <c r="X290" i="6"/>
  <c r="L290" i="6"/>
  <c r="P290" i="6"/>
  <c r="O290" i="6"/>
  <c r="Q290" i="6" s="1"/>
  <c r="R290" i="6" s="1"/>
  <c r="K290" i="6"/>
  <c r="J290" i="6"/>
  <c r="S290" i="6" s="1"/>
  <c r="X291" i="6"/>
  <c r="L291" i="6"/>
  <c r="P291" i="6"/>
  <c r="O291" i="6"/>
  <c r="Q291" i="6" s="1"/>
  <c r="R291" i="6" s="1"/>
  <c r="K291" i="6"/>
  <c r="J291" i="6"/>
  <c r="S291" i="6" s="1"/>
  <c r="X292" i="6"/>
  <c r="L292" i="6"/>
  <c r="P292" i="6"/>
  <c r="O292" i="6"/>
  <c r="Q292" i="6" s="1"/>
  <c r="R292" i="6" s="1"/>
  <c r="K292" i="6"/>
  <c r="J292" i="6"/>
  <c r="S292" i="6" s="1"/>
  <c r="X293" i="6"/>
  <c r="L293" i="6"/>
  <c r="P293" i="6"/>
  <c r="O293" i="6"/>
  <c r="Q293" i="6" s="1"/>
  <c r="R293" i="6" s="1"/>
  <c r="K293" i="6"/>
  <c r="J293" i="6"/>
  <c r="S293" i="6" s="1"/>
  <c r="X294" i="6"/>
  <c r="L294" i="6"/>
  <c r="P294" i="6"/>
  <c r="O294" i="6"/>
  <c r="Q294" i="6" s="1"/>
  <c r="R294" i="6" s="1"/>
  <c r="K294" i="6"/>
  <c r="J294" i="6"/>
  <c r="S294" i="6" s="1"/>
  <c r="X295" i="6"/>
  <c r="L295" i="6"/>
  <c r="P295" i="6"/>
  <c r="O295" i="6"/>
  <c r="Q295" i="6" s="1"/>
  <c r="R295" i="6" s="1"/>
  <c r="K295" i="6"/>
  <c r="J295" i="6"/>
  <c r="S295" i="6" s="1"/>
  <c r="X296" i="6"/>
  <c r="L296" i="6"/>
  <c r="P296" i="6"/>
  <c r="O296" i="6"/>
  <c r="Q296" i="6" s="1"/>
  <c r="R296" i="6" s="1"/>
  <c r="K296" i="6"/>
  <c r="J296" i="6"/>
  <c r="S296" i="6" s="1"/>
  <c r="X297" i="6"/>
  <c r="L297" i="6"/>
  <c r="P297" i="6"/>
  <c r="O297" i="6"/>
  <c r="Q297" i="6" s="1"/>
  <c r="R297" i="6" s="1"/>
  <c r="K297" i="6"/>
  <c r="J297" i="6"/>
  <c r="S297" i="6" s="1"/>
  <c r="X298" i="6"/>
  <c r="L298" i="6"/>
  <c r="P298" i="6"/>
  <c r="O298" i="6"/>
  <c r="Q298" i="6" s="1"/>
  <c r="R298" i="6" s="1"/>
  <c r="K298" i="6"/>
  <c r="J298" i="6"/>
  <c r="S298" i="6" s="1"/>
  <c r="X299" i="6"/>
  <c r="L299" i="6"/>
  <c r="P299" i="6"/>
  <c r="O299" i="6"/>
  <c r="Q299" i="6" s="1"/>
  <c r="R299" i="6" s="1"/>
  <c r="K299" i="6"/>
  <c r="J299" i="6"/>
  <c r="S299" i="6" s="1"/>
  <c r="X300" i="6"/>
  <c r="L300" i="6"/>
  <c r="P300" i="6"/>
  <c r="O300" i="6"/>
  <c r="Q300" i="6" s="1"/>
  <c r="R300" i="6" s="1"/>
  <c r="K300" i="6"/>
  <c r="J300" i="6"/>
  <c r="S300" i="6" s="1"/>
  <c r="X301" i="6"/>
  <c r="L301" i="6"/>
  <c r="P301" i="6"/>
  <c r="O301" i="6"/>
  <c r="Q301" i="6" s="1"/>
  <c r="R301" i="6" s="1"/>
  <c r="K301" i="6"/>
  <c r="J301" i="6"/>
  <c r="S301" i="6" s="1"/>
  <c r="X302" i="6"/>
  <c r="L302" i="6"/>
  <c r="P302" i="6"/>
  <c r="O302" i="6"/>
  <c r="Q302" i="6" s="1"/>
  <c r="R302" i="6" s="1"/>
  <c r="K302" i="6"/>
  <c r="J302" i="6"/>
  <c r="S302" i="6" s="1"/>
  <c r="X303" i="6"/>
  <c r="L303" i="6"/>
  <c r="P303" i="6"/>
  <c r="O303" i="6"/>
  <c r="Q303" i="6" s="1"/>
  <c r="R303" i="6" s="1"/>
  <c r="K303" i="6"/>
  <c r="J303" i="6"/>
  <c r="S303" i="6" s="1"/>
  <c r="X304" i="6"/>
  <c r="L304" i="6"/>
  <c r="P304" i="6"/>
  <c r="O304" i="6"/>
  <c r="Q304" i="6" s="1"/>
  <c r="R304" i="6" s="1"/>
  <c r="K304" i="6"/>
  <c r="J304" i="6"/>
  <c r="S304" i="6" s="1"/>
  <c r="X305" i="6"/>
  <c r="L305" i="6"/>
  <c r="P305" i="6"/>
  <c r="O305" i="6"/>
  <c r="Q305" i="6" s="1"/>
  <c r="R305" i="6" s="1"/>
  <c r="K305" i="6"/>
  <c r="J305" i="6"/>
  <c r="S305" i="6" s="1"/>
  <c r="X306" i="6"/>
  <c r="L306" i="6"/>
  <c r="P306" i="6"/>
  <c r="O306" i="6"/>
  <c r="Q306" i="6" s="1"/>
  <c r="R306" i="6" s="1"/>
  <c r="K306" i="6"/>
  <c r="J306" i="6"/>
  <c r="S306" i="6" s="1"/>
  <c r="X307" i="6"/>
  <c r="L307" i="6"/>
  <c r="P307" i="6"/>
  <c r="O307" i="6"/>
  <c r="Q307" i="6" s="1"/>
  <c r="R307" i="6" s="1"/>
  <c r="K307" i="6"/>
  <c r="J307" i="6"/>
  <c r="S307" i="6" s="1"/>
  <c r="X308" i="6"/>
  <c r="L308" i="6"/>
  <c r="P308" i="6"/>
  <c r="O308" i="6"/>
  <c r="Q308" i="6" s="1"/>
  <c r="R308" i="6" s="1"/>
  <c r="K308" i="6"/>
  <c r="J308" i="6"/>
  <c r="S308" i="6" s="1"/>
  <c r="X309" i="6"/>
  <c r="L309" i="6"/>
  <c r="P309" i="6"/>
  <c r="O309" i="6"/>
  <c r="Q309" i="6" s="1"/>
  <c r="R309" i="6" s="1"/>
  <c r="K309" i="6"/>
  <c r="J309" i="6"/>
  <c r="S309" i="6" s="1"/>
  <c r="X310" i="6"/>
  <c r="L310" i="6"/>
  <c r="P310" i="6"/>
  <c r="O310" i="6"/>
  <c r="Q310" i="6" s="1"/>
  <c r="R310" i="6" s="1"/>
  <c r="K310" i="6"/>
  <c r="J310" i="6"/>
  <c r="S310" i="6" s="1"/>
  <c r="X311" i="6"/>
  <c r="L311" i="6"/>
  <c r="P311" i="6"/>
  <c r="O311" i="6"/>
  <c r="Q311" i="6" s="1"/>
  <c r="R311" i="6" s="1"/>
  <c r="K311" i="6"/>
  <c r="J311" i="6"/>
  <c r="S311" i="6" s="1"/>
  <c r="X312" i="6"/>
  <c r="L312" i="6"/>
  <c r="P312" i="6"/>
  <c r="O312" i="6"/>
  <c r="Q312" i="6" s="1"/>
  <c r="R312" i="6" s="1"/>
  <c r="K312" i="6"/>
  <c r="J312" i="6"/>
  <c r="S312" i="6" s="1"/>
  <c r="X313" i="6"/>
  <c r="L313" i="6"/>
  <c r="P313" i="6"/>
  <c r="O313" i="6"/>
  <c r="Q313" i="6" s="1"/>
  <c r="R313" i="6" s="1"/>
  <c r="K313" i="6"/>
  <c r="J313" i="6"/>
  <c r="S313" i="6" s="1"/>
  <c r="X314" i="6"/>
  <c r="L314" i="6"/>
  <c r="P314" i="6"/>
  <c r="O314" i="6"/>
  <c r="Q314" i="6" s="1"/>
  <c r="R314" i="6" s="1"/>
  <c r="K314" i="6"/>
  <c r="J314" i="6"/>
  <c r="S314" i="6" s="1"/>
  <c r="X315" i="6"/>
  <c r="L315" i="6"/>
  <c r="P315" i="6"/>
  <c r="O315" i="6"/>
  <c r="Q315" i="6" s="1"/>
  <c r="R315" i="6" s="1"/>
  <c r="K315" i="6"/>
  <c r="J315" i="6"/>
  <c r="S315" i="6" s="1"/>
  <c r="X316" i="6"/>
  <c r="L316" i="6"/>
  <c r="P316" i="6"/>
  <c r="O316" i="6"/>
  <c r="Q316" i="6" s="1"/>
  <c r="R316" i="6" s="1"/>
  <c r="K316" i="6"/>
  <c r="J316" i="6"/>
  <c r="S316" i="6" s="1"/>
  <c r="X317" i="6"/>
  <c r="L317" i="6"/>
  <c r="P317" i="6"/>
  <c r="O317" i="6"/>
  <c r="Q317" i="6" s="1"/>
  <c r="R317" i="6" s="1"/>
  <c r="K317" i="6"/>
  <c r="J317" i="6"/>
  <c r="S317" i="6" s="1"/>
  <c r="X318" i="6"/>
  <c r="L318" i="6"/>
  <c r="P318" i="6"/>
  <c r="O318" i="6"/>
  <c r="Q318" i="6" s="1"/>
  <c r="R318" i="6" s="1"/>
  <c r="K318" i="6"/>
  <c r="J318" i="6"/>
  <c r="S318" i="6" s="1"/>
  <c r="X319" i="6"/>
  <c r="L319" i="6"/>
  <c r="P319" i="6"/>
  <c r="O319" i="6"/>
  <c r="Q319" i="6" s="1"/>
  <c r="R319" i="6" s="1"/>
  <c r="K319" i="6"/>
  <c r="J319" i="6"/>
  <c r="S319" i="6" s="1"/>
  <c r="X320" i="6"/>
  <c r="L320" i="6"/>
  <c r="P320" i="6"/>
  <c r="O320" i="6"/>
  <c r="Q320" i="6" s="1"/>
  <c r="R320" i="6" s="1"/>
  <c r="K320" i="6"/>
  <c r="J320" i="6"/>
  <c r="S320" i="6" s="1"/>
  <c r="X321" i="6"/>
  <c r="L321" i="6"/>
  <c r="P321" i="6"/>
  <c r="O321" i="6"/>
  <c r="Q321" i="6" s="1"/>
  <c r="R321" i="6" s="1"/>
  <c r="K321" i="6"/>
  <c r="J321" i="6"/>
  <c r="S321" i="6" s="1"/>
  <c r="X322" i="6"/>
  <c r="L322" i="6"/>
  <c r="P322" i="6"/>
  <c r="O322" i="6"/>
  <c r="Q322" i="6" s="1"/>
  <c r="R322" i="6" s="1"/>
  <c r="K322" i="6"/>
  <c r="J322" i="6"/>
  <c r="S322" i="6" s="1"/>
  <c r="X323" i="6"/>
  <c r="L323" i="6"/>
  <c r="P323" i="6"/>
  <c r="O323" i="6"/>
  <c r="Q323" i="6" s="1"/>
  <c r="R323" i="6" s="1"/>
  <c r="K323" i="6"/>
  <c r="J323" i="6"/>
  <c r="S323" i="6" s="1"/>
  <c r="X324" i="6"/>
  <c r="L324" i="6"/>
  <c r="P324" i="6"/>
  <c r="O324" i="6"/>
  <c r="Q324" i="6" s="1"/>
  <c r="R324" i="6" s="1"/>
  <c r="K324" i="6"/>
  <c r="J324" i="6"/>
  <c r="S324" i="6" s="1"/>
  <c r="X325" i="6"/>
  <c r="L325" i="6"/>
  <c r="P325" i="6"/>
  <c r="O325" i="6"/>
  <c r="Q325" i="6" s="1"/>
  <c r="R325" i="6" s="1"/>
  <c r="K325" i="6"/>
  <c r="J325" i="6"/>
  <c r="S325" i="6" s="1"/>
  <c r="X326" i="6"/>
  <c r="L326" i="6"/>
  <c r="P326" i="6"/>
  <c r="O326" i="6"/>
  <c r="Q326" i="6" s="1"/>
  <c r="R326" i="6" s="1"/>
  <c r="K326" i="6"/>
  <c r="J326" i="6"/>
  <c r="S326" i="6" s="1"/>
  <c r="X327" i="6"/>
  <c r="L327" i="6"/>
  <c r="P327" i="6"/>
  <c r="O327" i="6"/>
  <c r="Q327" i="6" s="1"/>
  <c r="R327" i="6" s="1"/>
  <c r="K327" i="6"/>
  <c r="J327" i="6"/>
  <c r="S327" i="6" s="1"/>
  <c r="X328" i="6"/>
  <c r="L328" i="6"/>
  <c r="P328" i="6"/>
  <c r="O328" i="6"/>
  <c r="Q328" i="6" s="1"/>
  <c r="R328" i="6" s="1"/>
  <c r="K328" i="6"/>
  <c r="J328" i="6"/>
  <c r="S328" i="6" s="1"/>
  <c r="X329" i="6"/>
  <c r="L329" i="6"/>
  <c r="P329" i="6"/>
  <c r="O329" i="6"/>
  <c r="Q329" i="6" s="1"/>
  <c r="R329" i="6" s="1"/>
  <c r="K329" i="6"/>
  <c r="J329" i="6"/>
  <c r="S329" i="6" s="1"/>
  <c r="X330" i="6"/>
  <c r="L330" i="6"/>
  <c r="P330" i="6"/>
  <c r="O330" i="6"/>
  <c r="Q330" i="6" s="1"/>
  <c r="R330" i="6" s="1"/>
  <c r="K330" i="6"/>
  <c r="J330" i="6"/>
  <c r="S330" i="6" s="1"/>
  <c r="X331" i="6"/>
  <c r="L331" i="6"/>
  <c r="P331" i="6"/>
  <c r="O331" i="6"/>
  <c r="Q331" i="6" s="1"/>
  <c r="R331" i="6" s="1"/>
  <c r="K331" i="6"/>
  <c r="J331" i="6"/>
  <c r="S331" i="6" s="1"/>
  <c r="X332" i="6"/>
  <c r="L332" i="6"/>
  <c r="P332" i="6"/>
  <c r="O332" i="6"/>
  <c r="Q332" i="6" s="1"/>
  <c r="R332" i="6" s="1"/>
  <c r="K332" i="6"/>
  <c r="J332" i="6"/>
  <c r="S332" i="6" s="1"/>
  <c r="X333" i="6"/>
  <c r="L333" i="6"/>
  <c r="P333" i="6"/>
  <c r="O333" i="6"/>
  <c r="Q333" i="6" s="1"/>
  <c r="R333" i="6" s="1"/>
  <c r="K333" i="6"/>
  <c r="J333" i="6"/>
  <c r="S333" i="6" s="1"/>
  <c r="X334" i="6"/>
  <c r="L334" i="6"/>
  <c r="P334" i="6"/>
  <c r="O334" i="6"/>
  <c r="Q334" i="6" s="1"/>
  <c r="R334" i="6" s="1"/>
  <c r="K334" i="6"/>
  <c r="J334" i="6"/>
  <c r="S334" i="6" s="1"/>
  <c r="X335" i="6"/>
  <c r="L335" i="6"/>
  <c r="P335" i="6"/>
  <c r="O335" i="6"/>
  <c r="Q335" i="6" s="1"/>
  <c r="R335" i="6" s="1"/>
  <c r="K335" i="6"/>
  <c r="J335" i="6"/>
  <c r="S335" i="6" s="1"/>
  <c r="X336" i="6"/>
  <c r="L336" i="6"/>
  <c r="P336" i="6"/>
  <c r="O336" i="6"/>
  <c r="Q336" i="6" s="1"/>
  <c r="R336" i="6" s="1"/>
  <c r="K336" i="6"/>
  <c r="J336" i="6"/>
  <c r="S336" i="6" s="1"/>
  <c r="X337" i="6"/>
  <c r="L337" i="6"/>
  <c r="P337" i="6"/>
  <c r="O337" i="6"/>
  <c r="Q337" i="6" s="1"/>
  <c r="R337" i="6" s="1"/>
  <c r="K337" i="6"/>
  <c r="J337" i="6"/>
  <c r="S337" i="6" s="1"/>
  <c r="X338" i="6"/>
  <c r="L338" i="6"/>
  <c r="P338" i="6"/>
  <c r="O338" i="6"/>
  <c r="Q338" i="6" s="1"/>
  <c r="R338" i="6" s="1"/>
  <c r="K338" i="6"/>
  <c r="J338" i="6"/>
  <c r="S338" i="6" s="1"/>
  <c r="X339" i="6"/>
  <c r="L339" i="6"/>
  <c r="P339" i="6"/>
  <c r="O339" i="6"/>
  <c r="Q339" i="6" s="1"/>
  <c r="R339" i="6" s="1"/>
  <c r="K339" i="6"/>
  <c r="J339" i="6"/>
  <c r="S339" i="6" s="1"/>
  <c r="X340" i="6"/>
  <c r="L340" i="6"/>
  <c r="P340" i="6"/>
  <c r="O340" i="6"/>
  <c r="Q340" i="6" s="1"/>
  <c r="R340" i="6" s="1"/>
  <c r="K340" i="6"/>
  <c r="J340" i="6"/>
  <c r="S340" i="6" s="1"/>
  <c r="X341" i="6"/>
  <c r="L341" i="6"/>
  <c r="P341" i="6"/>
  <c r="O341" i="6"/>
  <c r="Q341" i="6" s="1"/>
  <c r="R341" i="6" s="1"/>
  <c r="K341" i="6"/>
  <c r="J341" i="6"/>
  <c r="S341" i="6" s="1"/>
  <c r="X342" i="6"/>
  <c r="L342" i="6"/>
  <c r="P342" i="6"/>
  <c r="O342" i="6"/>
  <c r="Q342" i="6" s="1"/>
  <c r="R342" i="6" s="1"/>
  <c r="K342" i="6"/>
  <c r="J342" i="6"/>
  <c r="S342" i="6" s="1"/>
  <c r="X343" i="6"/>
  <c r="L343" i="6"/>
  <c r="P343" i="6"/>
  <c r="O343" i="6"/>
  <c r="Q343" i="6" s="1"/>
  <c r="R343" i="6" s="1"/>
  <c r="K343" i="6"/>
  <c r="J343" i="6"/>
  <c r="S343" i="6" s="1"/>
  <c r="X344" i="6"/>
  <c r="L344" i="6"/>
  <c r="P344" i="6"/>
  <c r="O344" i="6"/>
  <c r="Q344" i="6" s="1"/>
  <c r="R344" i="6" s="1"/>
  <c r="K344" i="6"/>
  <c r="J344" i="6"/>
  <c r="S344" i="6" s="1"/>
  <c r="X345" i="6"/>
  <c r="L345" i="6"/>
  <c r="P345" i="6"/>
  <c r="O345" i="6"/>
  <c r="Q345" i="6" s="1"/>
  <c r="R345" i="6" s="1"/>
  <c r="K345" i="6"/>
  <c r="J345" i="6"/>
  <c r="S345" i="6" s="1"/>
  <c r="X346" i="6"/>
  <c r="L346" i="6"/>
  <c r="P346" i="6"/>
  <c r="O346" i="6"/>
  <c r="Q346" i="6" s="1"/>
  <c r="R346" i="6" s="1"/>
  <c r="K346" i="6"/>
  <c r="J346" i="6"/>
  <c r="S346" i="6" s="1"/>
  <c r="X347" i="6"/>
  <c r="L347" i="6"/>
  <c r="P347" i="6"/>
  <c r="O347" i="6"/>
  <c r="Q347" i="6" s="1"/>
  <c r="R347" i="6" s="1"/>
  <c r="K347" i="6"/>
  <c r="J347" i="6"/>
  <c r="S347" i="6" s="1"/>
  <c r="X348" i="6"/>
  <c r="L348" i="6"/>
  <c r="P348" i="6"/>
  <c r="O348" i="6"/>
  <c r="Q348" i="6" s="1"/>
  <c r="R348" i="6" s="1"/>
  <c r="K348" i="6"/>
  <c r="J348" i="6"/>
  <c r="S348" i="6" s="1"/>
  <c r="X349" i="6"/>
  <c r="L349" i="6"/>
  <c r="P349" i="6"/>
  <c r="O349" i="6"/>
  <c r="Q349" i="6" s="1"/>
  <c r="R349" i="6" s="1"/>
  <c r="K349" i="6"/>
  <c r="J349" i="6"/>
  <c r="S349" i="6" s="1"/>
  <c r="X350" i="6"/>
  <c r="L350" i="6"/>
  <c r="P350" i="6"/>
  <c r="O350" i="6"/>
  <c r="Q350" i="6" s="1"/>
  <c r="R350" i="6" s="1"/>
  <c r="K350" i="6"/>
  <c r="J350" i="6"/>
  <c r="S350" i="6" s="1"/>
  <c r="X351" i="6"/>
  <c r="L351" i="6"/>
  <c r="P351" i="6"/>
  <c r="O351" i="6"/>
  <c r="Q351" i="6" s="1"/>
  <c r="R351" i="6" s="1"/>
  <c r="K351" i="6"/>
  <c r="J351" i="6"/>
  <c r="S351" i="6" s="1"/>
  <c r="X352" i="6"/>
  <c r="L352" i="6"/>
  <c r="P352" i="6"/>
  <c r="O352" i="6"/>
  <c r="Q352" i="6" s="1"/>
  <c r="R352" i="6" s="1"/>
  <c r="K352" i="6"/>
  <c r="J352" i="6"/>
  <c r="S352" i="6" s="1"/>
  <c r="X353" i="6"/>
  <c r="L353" i="6"/>
  <c r="P353" i="6"/>
  <c r="O353" i="6"/>
  <c r="Q353" i="6" s="1"/>
  <c r="R353" i="6" s="1"/>
  <c r="K353" i="6"/>
  <c r="J353" i="6"/>
  <c r="S353" i="6" s="1"/>
  <c r="X354" i="6"/>
  <c r="L354" i="6"/>
  <c r="P354" i="6"/>
  <c r="O354" i="6"/>
  <c r="Q354" i="6" s="1"/>
  <c r="R354" i="6" s="1"/>
  <c r="K354" i="6"/>
  <c r="J354" i="6"/>
  <c r="S354" i="6" s="1"/>
  <c r="X355" i="6"/>
  <c r="L355" i="6"/>
  <c r="P355" i="6"/>
  <c r="O355" i="6"/>
  <c r="Q355" i="6" s="1"/>
  <c r="R355" i="6" s="1"/>
  <c r="K355" i="6"/>
  <c r="J355" i="6"/>
  <c r="S355" i="6" s="1"/>
  <c r="X356" i="6"/>
  <c r="L356" i="6"/>
  <c r="P356" i="6"/>
  <c r="O356" i="6"/>
  <c r="Q356" i="6" s="1"/>
  <c r="R356" i="6" s="1"/>
  <c r="K356" i="6"/>
  <c r="J356" i="6"/>
  <c r="S356" i="6" s="1"/>
  <c r="X357" i="6"/>
  <c r="L357" i="6"/>
  <c r="P357" i="6"/>
  <c r="O357" i="6"/>
  <c r="Q357" i="6" s="1"/>
  <c r="R357" i="6" s="1"/>
  <c r="K357" i="6"/>
  <c r="J357" i="6"/>
  <c r="S357" i="6" s="1"/>
  <c r="X358" i="6"/>
  <c r="L358" i="6"/>
  <c r="P358" i="6"/>
  <c r="O358" i="6"/>
  <c r="Q358" i="6" s="1"/>
  <c r="R358" i="6" s="1"/>
  <c r="K358" i="6"/>
  <c r="J358" i="6"/>
  <c r="S358" i="6" s="1"/>
  <c r="X359" i="6"/>
  <c r="L359" i="6"/>
  <c r="P359" i="6"/>
  <c r="O359" i="6"/>
  <c r="Q359" i="6" s="1"/>
  <c r="R359" i="6" s="1"/>
  <c r="K359" i="6"/>
  <c r="J359" i="6"/>
  <c r="S359" i="6" s="1"/>
  <c r="X360" i="6"/>
  <c r="L360" i="6"/>
  <c r="P360" i="6"/>
  <c r="O360" i="6"/>
  <c r="Q360" i="6" s="1"/>
  <c r="R360" i="6" s="1"/>
  <c r="K360" i="6"/>
  <c r="J360" i="6"/>
  <c r="S360" i="6" s="1"/>
  <c r="X361" i="6"/>
  <c r="L361" i="6"/>
  <c r="P361" i="6"/>
  <c r="O361" i="6"/>
  <c r="Q361" i="6" s="1"/>
  <c r="R361" i="6" s="1"/>
  <c r="K361" i="6"/>
  <c r="J361" i="6"/>
  <c r="S361" i="6" s="1"/>
  <c r="X362" i="6"/>
  <c r="L362" i="6"/>
  <c r="P362" i="6"/>
  <c r="O362" i="6"/>
  <c r="Q362" i="6" s="1"/>
  <c r="R362" i="6" s="1"/>
  <c r="K362" i="6"/>
  <c r="J362" i="6"/>
  <c r="S362" i="6" s="1"/>
  <c r="X363" i="6"/>
  <c r="L363" i="6"/>
  <c r="P363" i="6"/>
  <c r="O363" i="6"/>
  <c r="Q363" i="6" s="1"/>
  <c r="R363" i="6" s="1"/>
  <c r="K363" i="6"/>
  <c r="J363" i="6"/>
  <c r="S363" i="6" s="1"/>
  <c r="X364" i="6"/>
  <c r="L364" i="6"/>
  <c r="P364" i="6"/>
  <c r="O364" i="6"/>
  <c r="Q364" i="6" s="1"/>
  <c r="R364" i="6" s="1"/>
  <c r="K364" i="6"/>
  <c r="J364" i="6"/>
  <c r="S364" i="6" s="1"/>
  <c r="X365" i="6"/>
  <c r="L365" i="6"/>
  <c r="P365" i="6"/>
  <c r="O365" i="6"/>
  <c r="Q365" i="6" s="1"/>
  <c r="R365" i="6" s="1"/>
  <c r="K365" i="6"/>
  <c r="J365" i="6"/>
  <c r="S365" i="6" s="1"/>
  <c r="X366" i="6"/>
  <c r="L366" i="6"/>
  <c r="P366" i="6"/>
  <c r="O366" i="6"/>
  <c r="Q366" i="6" s="1"/>
  <c r="R366" i="6" s="1"/>
  <c r="K366" i="6"/>
  <c r="J366" i="6"/>
  <c r="S366" i="6" s="1"/>
  <c r="X367" i="6"/>
  <c r="L367" i="6"/>
  <c r="P367" i="6"/>
  <c r="O367" i="6"/>
  <c r="Q367" i="6" s="1"/>
  <c r="R367" i="6" s="1"/>
  <c r="K367" i="6"/>
  <c r="J367" i="6"/>
  <c r="S367" i="6" s="1"/>
  <c r="X368" i="6"/>
  <c r="L368" i="6"/>
  <c r="P368" i="6"/>
  <c r="O368" i="6"/>
  <c r="Q368" i="6" s="1"/>
  <c r="R368" i="6" s="1"/>
  <c r="K368" i="6"/>
  <c r="J368" i="6"/>
  <c r="S368" i="6" s="1"/>
  <c r="X369" i="6"/>
  <c r="L369" i="6"/>
  <c r="P369" i="6"/>
  <c r="O369" i="6"/>
  <c r="Q369" i="6" s="1"/>
  <c r="R369" i="6" s="1"/>
  <c r="K369" i="6"/>
  <c r="J369" i="6"/>
  <c r="S369" i="6" s="1"/>
  <c r="X370" i="6"/>
  <c r="L370" i="6"/>
  <c r="P370" i="6"/>
  <c r="O370" i="6"/>
  <c r="Q370" i="6" s="1"/>
  <c r="R370" i="6" s="1"/>
  <c r="K370" i="6"/>
  <c r="J370" i="6"/>
  <c r="S370" i="6" s="1"/>
  <c r="X371" i="6"/>
  <c r="L371" i="6"/>
  <c r="P371" i="6"/>
  <c r="O371" i="6"/>
  <c r="Q371" i="6" s="1"/>
  <c r="R371" i="6" s="1"/>
  <c r="K371" i="6"/>
  <c r="J371" i="6"/>
  <c r="S371" i="6" s="1"/>
  <c r="X372" i="6"/>
  <c r="L372" i="6"/>
  <c r="P372" i="6"/>
  <c r="O372" i="6"/>
  <c r="Q372" i="6" s="1"/>
  <c r="R372" i="6" s="1"/>
  <c r="K372" i="6"/>
  <c r="J372" i="6"/>
  <c r="S372" i="6" s="1"/>
  <c r="X373" i="6"/>
  <c r="L373" i="6"/>
  <c r="P373" i="6"/>
  <c r="O373" i="6"/>
  <c r="Q373" i="6" s="1"/>
  <c r="R373" i="6" s="1"/>
  <c r="K373" i="6"/>
  <c r="J373" i="6"/>
  <c r="S373" i="6" s="1"/>
  <c r="X374" i="6"/>
  <c r="L374" i="6"/>
  <c r="P374" i="6"/>
  <c r="O374" i="6"/>
  <c r="Q374" i="6" s="1"/>
  <c r="R374" i="6" s="1"/>
  <c r="K374" i="6"/>
  <c r="J374" i="6"/>
  <c r="S374" i="6" s="1"/>
  <c r="X375" i="6"/>
  <c r="L375" i="6"/>
  <c r="P375" i="6"/>
  <c r="O375" i="6"/>
  <c r="Q375" i="6" s="1"/>
  <c r="R375" i="6" s="1"/>
  <c r="K375" i="6"/>
  <c r="J375" i="6"/>
  <c r="S375" i="6" s="1"/>
  <c r="X376" i="6"/>
  <c r="L376" i="6"/>
  <c r="P376" i="6"/>
  <c r="O376" i="6"/>
  <c r="Q376" i="6" s="1"/>
  <c r="R376" i="6" s="1"/>
  <c r="K376" i="6"/>
  <c r="J376" i="6"/>
  <c r="S376" i="6" s="1"/>
  <c r="X377" i="6"/>
  <c r="L377" i="6"/>
  <c r="P377" i="6"/>
  <c r="O377" i="6"/>
  <c r="Q377" i="6" s="1"/>
  <c r="R377" i="6" s="1"/>
  <c r="K377" i="6"/>
  <c r="J377" i="6"/>
  <c r="S377" i="6" s="1"/>
  <c r="X378" i="6"/>
  <c r="L378" i="6"/>
  <c r="P378" i="6"/>
  <c r="O378" i="6"/>
  <c r="Q378" i="6" s="1"/>
  <c r="R378" i="6" s="1"/>
  <c r="K378" i="6"/>
  <c r="J378" i="6"/>
  <c r="S378" i="6" s="1"/>
  <c r="X379" i="6"/>
  <c r="L379" i="6"/>
  <c r="P379" i="6"/>
  <c r="O379" i="6"/>
  <c r="Q379" i="6" s="1"/>
  <c r="R379" i="6" s="1"/>
  <c r="K379" i="6"/>
  <c r="J379" i="6"/>
  <c r="S379" i="6" s="1"/>
  <c r="X380" i="6"/>
  <c r="L380" i="6"/>
  <c r="P380" i="6"/>
  <c r="O380" i="6"/>
  <c r="Q380" i="6" s="1"/>
  <c r="R380" i="6" s="1"/>
  <c r="K380" i="6"/>
  <c r="J380" i="6"/>
  <c r="S380" i="6" s="1"/>
  <c r="X381" i="6"/>
  <c r="L381" i="6"/>
  <c r="P381" i="6"/>
  <c r="O381" i="6"/>
  <c r="Q381" i="6" s="1"/>
  <c r="R381" i="6" s="1"/>
  <c r="K381" i="6"/>
  <c r="J381" i="6"/>
  <c r="S381" i="6" s="1"/>
  <c r="X382" i="6"/>
  <c r="L382" i="6"/>
  <c r="P382" i="6"/>
  <c r="O382" i="6"/>
  <c r="Q382" i="6" s="1"/>
  <c r="R382" i="6" s="1"/>
  <c r="K382" i="6"/>
  <c r="J382" i="6"/>
  <c r="S382" i="6" s="1"/>
  <c r="X383" i="6"/>
  <c r="L383" i="6"/>
  <c r="P383" i="6"/>
  <c r="O383" i="6"/>
  <c r="Q383" i="6" s="1"/>
  <c r="R383" i="6" s="1"/>
  <c r="K383" i="6"/>
  <c r="J383" i="6"/>
  <c r="S383" i="6" s="1"/>
  <c r="X384" i="6"/>
  <c r="L384" i="6"/>
  <c r="P384" i="6"/>
  <c r="O384" i="6"/>
  <c r="Q384" i="6" s="1"/>
  <c r="R384" i="6" s="1"/>
  <c r="K384" i="6"/>
  <c r="J384" i="6"/>
  <c r="S384" i="6" s="1"/>
  <c r="X385" i="6"/>
  <c r="L385" i="6"/>
  <c r="P385" i="6"/>
  <c r="O385" i="6"/>
  <c r="Q385" i="6" s="1"/>
  <c r="R385" i="6" s="1"/>
  <c r="K385" i="6"/>
  <c r="J385" i="6"/>
  <c r="S385" i="6" s="1"/>
  <c r="X386" i="6"/>
  <c r="L386" i="6"/>
  <c r="P386" i="6"/>
  <c r="O386" i="6"/>
  <c r="Q386" i="6" s="1"/>
  <c r="R386" i="6" s="1"/>
  <c r="K386" i="6"/>
  <c r="J386" i="6"/>
  <c r="S386" i="6" s="1"/>
  <c r="X387" i="6"/>
  <c r="L387" i="6"/>
  <c r="P387" i="6"/>
  <c r="O387" i="6"/>
  <c r="Q387" i="6" s="1"/>
  <c r="R387" i="6" s="1"/>
  <c r="K387" i="6"/>
  <c r="J387" i="6"/>
  <c r="S387" i="6" s="1"/>
  <c r="X388" i="6"/>
  <c r="L388" i="6"/>
  <c r="P388" i="6"/>
  <c r="O388" i="6"/>
  <c r="Q388" i="6" s="1"/>
  <c r="R388" i="6" s="1"/>
  <c r="K388" i="6"/>
  <c r="J388" i="6"/>
  <c r="S388" i="6" s="1"/>
  <c r="X389" i="6"/>
  <c r="L389" i="6"/>
  <c r="P389" i="6"/>
  <c r="O389" i="6"/>
  <c r="Q389" i="6" s="1"/>
  <c r="R389" i="6" s="1"/>
  <c r="K389" i="6"/>
  <c r="J389" i="6"/>
  <c r="S389" i="6" s="1"/>
  <c r="X390" i="6"/>
  <c r="L390" i="6"/>
  <c r="P390" i="6"/>
  <c r="O390" i="6"/>
  <c r="Q390" i="6" s="1"/>
  <c r="R390" i="6" s="1"/>
  <c r="K390" i="6"/>
  <c r="J390" i="6"/>
  <c r="S390" i="6" s="1"/>
  <c r="X391" i="6"/>
  <c r="L391" i="6"/>
  <c r="P391" i="6"/>
  <c r="O391" i="6"/>
  <c r="Q391" i="6" s="1"/>
  <c r="R391" i="6" s="1"/>
  <c r="K391" i="6"/>
  <c r="J391" i="6"/>
  <c r="S391" i="6" s="1"/>
  <c r="X392" i="6"/>
  <c r="L392" i="6"/>
  <c r="P392" i="6"/>
  <c r="O392" i="6"/>
  <c r="Q392" i="6" s="1"/>
  <c r="R392" i="6" s="1"/>
  <c r="K392" i="6"/>
  <c r="J392" i="6"/>
  <c r="S392" i="6" s="1"/>
  <c r="X393" i="6"/>
  <c r="L393" i="6"/>
  <c r="P393" i="6"/>
  <c r="O393" i="6"/>
  <c r="Q393" i="6" s="1"/>
  <c r="R393" i="6" s="1"/>
  <c r="K393" i="6"/>
  <c r="J393" i="6"/>
  <c r="S393" i="6" s="1"/>
  <c r="X394" i="6"/>
  <c r="L394" i="6"/>
  <c r="P394" i="6"/>
  <c r="O394" i="6"/>
  <c r="Q394" i="6" s="1"/>
  <c r="R394" i="6" s="1"/>
  <c r="K394" i="6"/>
  <c r="J394" i="6"/>
  <c r="S394" i="6" s="1"/>
  <c r="X395" i="6"/>
  <c r="L395" i="6"/>
  <c r="P395" i="6"/>
  <c r="O395" i="6"/>
  <c r="Q395" i="6" s="1"/>
  <c r="R395" i="6" s="1"/>
  <c r="K395" i="6"/>
  <c r="J395" i="6"/>
  <c r="S395" i="6" s="1"/>
  <c r="X396" i="6"/>
  <c r="L396" i="6"/>
  <c r="P396" i="6"/>
  <c r="O396" i="6"/>
  <c r="Q396" i="6" s="1"/>
  <c r="R396" i="6" s="1"/>
  <c r="K396" i="6"/>
  <c r="J396" i="6"/>
  <c r="S396" i="6" s="1"/>
  <c r="X397" i="6"/>
  <c r="L397" i="6"/>
  <c r="P397" i="6"/>
  <c r="O397" i="6"/>
  <c r="Q397" i="6" s="1"/>
  <c r="R397" i="6" s="1"/>
  <c r="K397" i="6"/>
  <c r="J397" i="6"/>
  <c r="S397" i="6" s="1"/>
  <c r="X398" i="6"/>
  <c r="L398" i="6"/>
  <c r="P398" i="6"/>
  <c r="O398" i="6"/>
  <c r="Q398" i="6" s="1"/>
  <c r="R398" i="6" s="1"/>
  <c r="K398" i="6"/>
  <c r="J398" i="6"/>
  <c r="S398" i="6" s="1"/>
  <c r="X399" i="6"/>
  <c r="L399" i="6"/>
  <c r="P399" i="6"/>
  <c r="O399" i="6"/>
  <c r="Q399" i="6" s="1"/>
  <c r="R399" i="6" s="1"/>
  <c r="K399" i="6"/>
  <c r="J399" i="6"/>
  <c r="S399" i="6" s="1"/>
  <c r="X400" i="6"/>
  <c r="L400" i="6"/>
  <c r="P400" i="6"/>
  <c r="O400" i="6"/>
  <c r="Q400" i="6" s="1"/>
  <c r="R400" i="6" s="1"/>
  <c r="K400" i="6"/>
  <c r="J400" i="6"/>
  <c r="S400" i="6" s="1"/>
  <c r="X401" i="6"/>
  <c r="L401" i="6"/>
  <c r="P401" i="6"/>
  <c r="O401" i="6"/>
  <c r="Q401" i="6" s="1"/>
  <c r="R401" i="6" s="1"/>
  <c r="K401" i="6"/>
  <c r="J401" i="6"/>
  <c r="S401" i="6" s="1"/>
  <c r="X402" i="6"/>
  <c r="L402" i="6"/>
  <c r="P402" i="6"/>
  <c r="O402" i="6"/>
  <c r="Q402" i="6" s="1"/>
  <c r="R402" i="6" s="1"/>
  <c r="K402" i="6"/>
  <c r="J402" i="6"/>
  <c r="S402" i="6" s="1"/>
  <c r="X403" i="6"/>
  <c r="L403" i="6"/>
  <c r="P403" i="6"/>
  <c r="O403" i="6"/>
  <c r="Q403" i="6" s="1"/>
  <c r="R403" i="6" s="1"/>
  <c r="K403" i="6"/>
  <c r="J403" i="6"/>
  <c r="S403" i="6" s="1"/>
  <c r="X404" i="6"/>
  <c r="L404" i="6"/>
  <c r="P404" i="6"/>
  <c r="O404" i="6"/>
  <c r="Q404" i="6" s="1"/>
  <c r="R404" i="6" s="1"/>
  <c r="K404" i="6"/>
  <c r="J404" i="6"/>
  <c r="S404" i="6" s="1"/>
  <c r="X405" i="6"/>
  <c r="L405" i="6"/>
  <c r="P405" i="6"/>
  <c r="O405" i="6"/>
  <c r="Q405" i="6" s="1"/>
  <c r="R405" i="6" s="1"/>
  <c r="K405" i="6"/>
  <c r="J405" i="6"/>
  <c r="S405" i="6" s="1"/>
  <c r="X406" i="6"/>
  <c r="L406" i="6"/>
  <c r="P406" i="6"/>
  <c r="O406" i="6"/>
  <c r="Q406" i="6" s="1"/>
  <c r="R406" i="6" s="1"/>
  <c r="K406" i="6"/>
  <c r="J406" i="6"/>
  <c r="S406" i="6" s="1"/>
  <c r="X407" i="6"/>
  <c r="L407" i="6"/>
  <c r="P407" i="6"/>
  <c r="O407" i="6"/>
  <c r="Q407" i="6" s="1"/>
  <c r="R407" i="6" s="1"/>
  <c r="K407" i="6"/>
  <c r="J407" i="6"/>
  <c r="S407" i="6" s="1"/>
  <c r="X408" i="6"/>
  <c r="L408" i="6"/>
  <c r="P408" i="6"/>
  <c r="O408" i="6"/>
  <c r="Q408" i="6" s="1"/>
  <c r="R408" i="6" s="1"/>
  <c r="K408" i="6"/>
  <c r="J408" i="6"/>
  <c r="S408" i="6" s="1"/>
  <c r="X409" i="6"/>
  <c r="L409" i="6"/>
  <c r="P409" i="6"/>
  <c r="O409" i="6"/>
  <c r="Q409" i="6" s="1"/>
  <c r="R409" i="6" s="1"/>
  <c r="K409" i="6"/>
  <c r="J409" i="6"/>
  <c r="S409" i="6" s="1"/>
  <c r="X410" i="6"/>
  <c r="L410" i="6"/>
  <c r="P410" i="6"/>
  <c r="O410" i="6"/>
  <c r="Q410" i="6" s="1"/>
  <c r="R410" i="6" s="1"/>
  <c r="K410" i="6"/>
  <c r="J410" i="6"/>
  <c r="S410" i="6" s="1"/>
  <c r="X411" i="6"/>
  <c r="L411" i="6"/>
  <c r="P411" i="6"/>
  <c r="O411" i="6"/>
  <c r="Q411" i="6" s="1"/>
  <c r="R411" i="6" s="1"/>
  <c r="K411" i="6"/>
  <c r="J411" i="6"/>
  <c r="S411" i="6" s="1"/>
  <c r="X412" i="6"/>
  <c r="L412" i="6"/>
  <c r="P412" i="6"/>
  <c r="O412" i="6"/>
  <c r="Q412" i="6" s="1"/>
  <c r="R412" i="6" s="1"/>
  <c r="K412" i="6"/>
  <c r="J412" i="6"/>
  <c r="S412" i="6" s="1"/>
  <c r="X413" i="6"/>
  <c r="L413" i="6"/>
  <c r="P413" i="6"/>
  <c r="O413" i="6"/>
  <c r="Q413" i="6" s="1"/>
  <c r="R413" i="6" s="1"/>
  <c r="K413" i="6"/>
  <c r="J413" i="6"/>
  <c r="S413" i="6" s="1"/>
  <c r="X414" i="6"/>
  <c r="L414" i="6"/>
  <c r="P414" i="6"/>
  <c r="O414" i="6"/>
  <c r="Q414" i="6" s="1"/>
  <c r="R414" i="6" s="1"/>
  <c r="K414" i="6"/>
  <c r="J414" i="6"/>
  <c r="S414" i="6" s="1"/>
  <c r="X415" i="6"/>
  <c r="L415" i="6"/>
  <c r="P415" i="6"/>
  <c r="O415" i="6"/>
  <c r="Q415" i="6" s="1"/>
  <c r="R415" i="6" s="1"/>
  <c r="K415" i="6"/>
  <c r="J415" i="6"/>
  <c r="S415" i="6" s="1"/>
  <c r="X416" i="6"/>
  <c r="L416" i="6"/>
  <c r="P416" i="6"/>
  <c r="O416" i="6"/>
  <c r="Q416" i="6" s="1"/>
  <c r="R416" i="6" s="1"/>
  <c r="K416" i="6"/>
  <c r="J416" i="6"/>
  <c r="S416" i="6" s="1"/>
  <c r="X417" i="6"/>
  <c r="L417" i="6"/>
  <c r="P417" i="6"/>
  <c r="O417" i="6"/>
  <c r="Q417" i="6" s="1"/>
  <c r="R417" i="6" s="1"/>
  <c r="K417" i="6"/>
  <c r="J417" i="6"/>
  <c r="S417" i="6" s="1"/>
  <c r="X418" i="6"/>
  <c r="L418" i="6"/>
  <c r="P418" i="6"/>
  <c r="O418" i="6"/>
  <c r="Q418" i="6" s="1"/>
  <c r="R418" i="6" s="1"/>
  <c r="K418" i="6"/>
  <c r="J418" i="6"/>
  <c r="S418" i="6" s="1"/>
  <c r="X419" i="6"/>
  <c r="L419" i="6"/>
  <c r="P419" i="6"/>
  <c r="O419" i="6"/>
  <c r="Q419" i="6" s="1"/>
  <c r="R419" i="6" s="1"/>
  <c r="K419" i="6"/>
  <c r="J419" i="6"/>
  <c r="S419" i="6" s="1"/>
  <c r="X420" i="6"/>
  <c r="L420" i="6"/>
  <c r="P420" i="6"/>
  <c r="O420" i="6"/>
  <c r="Q420" i="6" s="1"/>
  <c r="R420" i="6" s="1"/>
  <c r="K420" i="6"/>
  <c r="J420" i="6"/>
  <c r="S420" i="6" s="1"/>
  <c r="X421" i="6"/>
  <c r="L421" i="6"/>
  <c r="P421" i="6"/>
  <c r="O421" i="6"/>
  <c r="Q421" i="6" s="1"/>
  <c r="R421" i="6" s="1"/>
  <c r="K421" i="6"/>
  <c r="J421" i="6"/>
  <c r="S421" i="6" s="1"/>
  <c r="X422" i="6"/>
  <c r="L422" i="6"/>
  <c r="P422" i="6"/>
  <c r="O422" i="6"/>
  <c r="Q422" i="6" s="1"/>
  <c r="R422" i="6" s="1"/>
  <c r="K422" i="6"/>
  <c r="J422" i="6"/>
  <c r="S422" i="6" s="1"/>
  <c r="X423" i="6"/>
  <c r="L423" i="6"/>
  <c r="P423" i="6"/>
  <c r="O423" i="6"/>
  <c r="Q423" i="6" s="1"/>
  <c r="R423" i="6" s="1"/>
  <c r="K423" i="6"/>
  <c r="J423" i="6"/>
  <c r="S423" i="6" s="1"/>
  <c r="X424" i="6"/>
  <c r="L424" i="6"/>
  <c r="P424" i="6"/>
  <c r="O424" i="6"/>
  <c r="Q424" i="6" s="1"/>
  <c r="R424" i="6" s="1"/>
  <c r="K424" i="6"/>
  <c r="J424" i="6"/>
  <c r="S424" i="6" s="1"/>
  <c r="X425" i="6"/>
  <c r="L425" i="6"/>
  <c r="P425" i="6"/>
  <c r="O425" i="6"/>
  <c r="Q425" i="6" s="1"/>
  <c r="R425" i="6" s="1"/>
  <c r="K425" i="6"/>
  <c r="J425" i="6"/>
  <c r="S425" i="6" s="1"/>
  <c r="X426" i="6"/>
  <c r="L426" i="6"/>
  <c r="P426" i="6"/>
  <c r="O426" i="6"/>
  <c r="Q426" i="6" s="1"/>
  <c r="R426" i="6" s="1"/>
  <c r="K426" i="6"/>
  <c r="J426" i="6"/>
  <c r="S426" i="6" s="1"/>
  <c r="X427" i="6"/>
  <c r="L427" i="6"/>
  <c r="P427" i="6"/>
  <c r="O427" i="6"/>
  <c r="Q427" i="6" s="1"/>
  <c r="R427" i="6" s="1"/>
  <c r="K427" i="6"/>
  <c r="J427" i="6"/>
  <c r="S427" i="6" s="1"/>
  <c r="X428" i="6"/>
  <c r="L428" i="6"/>
  <c r="P428" i="6"/>
  <c r="O428" i="6"/>
  <c r="Q428" i="6" s="1"/>
  <c r="R428" i="6" s="1"/>
  <c r="K428" i="6"/>
  <c r="J428" i="6"/>
  <c r="S428" i="6" s="1"/>
  <c r="X429" i="6"/>
  <c r="L429" i="6"/>
  <c r="P429" i="6"/>
  <c r="O429" i="6"/>
  <c r="Q429" i="6" s="1"/>
  <c r="R429" i="6" s="1"/>
  <c r="K429" i="6"/>
  <c r="J429" i="6"/>
  <c r="S429" i="6" s="1"/>
  <c r="X430" i="6"/>
  <c r="L430" i="6"/>
  <c r="P430" i="6"/>
  <c r="O430" i="6"/>
  <c r="Q430" i="6" s="1"/>
  <c r="R430" i="6" s="1"/>
  <c r="K430" i="6"/>
  <c r="J430" i="6"/>
  <c r="S430" i="6" s="1"/>
  <c r="X431" i="6"/>
  <c r="L431" i="6"/>
  <c r="P431" i="6"/>
  <c r="O431" i="6"/>
  <c r="Q431" i="6" s="1"/>
  <c r="R431" i="6" s="1"/>
  <c r="K431" i="6"/>
  <c r="J431" i="6"/>
  <c r="S431" i="6" s="1"/>
  <c r="X432" i="6"/>
  <c r="L432" i="6"/>
  <c r="P432" i="6"/>
  <c r="O432" i="6"/>
  <c r="Q432" i="6" s="1"/>
  <c r="R432" i="6" s="1"/>
  <c r="K432" i="6"/>
  <c r="J432" i="6"/>
  <c r="S432" i="6" s="1"/>
  <c r="X433" i="6"/>
  <c r="L433" i="6"/>
  <c r="P433" i="6"/>
  <c r="O433" i="6"/>
  <c r="Q433" i="6" s="1"/>
  <c r="R433" i="6" s="1"/>
  <c r="K433" i="6"/>
  <c r="J433" i="6"/>
  <c r="S433" i="6" s="1"/>
  <c r="X434" i="6"/>
  <c r="L434" i="6"/>
  <c r="P434" i="6"/>
  <c r="O434" i="6"/>
  <c r="Q434" i="6" s="1"/>
  <c r="R434" i="6" s="1"/>
  <c r="K434" i="6"/>
  <c r="J434" i="6"/>
  <c r="S434" i="6" s="1"/>
  <c r="X435" i="6"/>
  <c r="L435" i="6"/>
  <c r="P435" i="6"/>
  <c r="O435" i="6"/>
  <c r="Q435" i="6" s="1"/>
  <c r="R435" i="6" s="1"/>
  <c r="K435" i="6"/>
  <c r="J435" i="6"/>
  <c r="S435" i="6" s="1"/>
  <c r="X436" i="6"/>
  <c r="L436" i="6"/>
  <c r="P436" i="6"/>
  <c r="O436" i="6"/>
  <c r="Q436" i="6" s="1"/>
  <c r="R436" i="6" s="1"/>
  <c r="K436" i="6"/>
  <c r="J436" i="6"/>
  <c r="S436" i="6" s="1"/>
  <c r="X437" i="6"/>
  <c r="L437" i="6"/>
  <c r="P437" i="6"/>
  <c r="O437" i="6"/>
  <c r="Q437" i="6" s="1"/>
  <c r="R437" i="6" s="1"/>
  <c r="K437" i="6"/>
  <c r="J437" i="6"/>
  <c r="S437" i="6" s="1"/>
  <c r="X438" i="6"/>
  <c r="L438" i="6"/>
  <c r="P438" i="6"/>
  <c r="O438" i="6"/>
  <c r="Q438" i="6" s="1"/>
  <c r="R438" i="6" s="1"/>
  <c r="K438" i="6"/>
  <c r="J438" i="6"/>
  <c r="S438" i="6" s="1"/>
  <c r="X439" i="6"/>
  <c r="L439" i="6"/>
  <c r="P439" i="6"/>
  <c r="O439" i="6"/>
  <c r="Q439" i="6" s="1"/>
  <c r="R439" i="6" s="1"/>
  <c r="K439" i="6"/>
  <c r="J439" i="6"/>
  <c r="S439" i="6" s="1"/>
  <c r="X440" i="6"/>
  <c r="L440" i="6"/>
  <c r="P440" i="6"/>
  <c r="O440" i="6"/>
  <c r="Q440" i="6" s="1"/>
  <c r="R440" i="6" s="1"/>
  <c r="K440" i="6"/>
  <c r="J440" i="6"/>
  <c r="S440" i="6" s="1"/>
  <c r="X441" i="6"/>
  <c r="L441" i="6"/>
  <c r="P441" i="6"/>
  <c r="O441" i="6"/>
  <c r="Q441" i="6" s="1"/>
  <c r="R441" i="6" s="1"/>
  <c r="K441" i="6"/>
  <c r="J441" i="6"/>
  <c r="S441" i="6" s="1"/>
  <c r="X442" i="6"/>
  <c r="L442" i="6"/>
  <c r="P442" i="6"/>
  <c r="O442" i="6"/>
  <c r="Q442" i="6" s="1"/>
  <c r="R442" i="6" s="1"/>
  <c r="K442" i="6"/>
  <c r="J442" i="6"/>
  <c r="S442" i="6" s="1"/>
  <c r="X443" i="6"/>
  <c r="L443" i="6"/>
  <c r="P443" i="6"/>
  <c r="O443" i="6"/>
  <c r="Q443" i="6" s="1"/>
  <c r="R443" i="6" s="1"/>
  <c r="K443" i="6"/>
  <c r="J443" i="6"/>
  <c r="S443" i="6" s="1"/>
  <c r="X444" i="6"/>
  <c r="L444" i="6"/>
  <c r="P444" i="6"/>
  <c r="O444" i="6"/>
  <c r="Q444" i="6" s="1"/>
  <c r="R444" i="6" s="1"/>
  <c r="K444" i="6"/>
  <c r="J444" i="6"/>
  <c r="S444" i="6" s="1"/>
  <c r="X445" i="6"/>
  <c r="L445" i="6"/>
  <c r="P445" i="6"/>
  <c r="O445" i="6"/>
  <c r="Q445" i="6" s="1"/>
  <c r="R445" i="6" s="1"/>
  <c r="K445" i="6"/>
  <c r="J445" i="6"/>
  <c r="S445" i="6" s="1"/>
  <c r="X446" i="6"/>
  <c r="L446" i="6"/>
  <c r="P446" i="6"/>
  <c r="O446" i="6"/>
  <c r="Q446" i="6" s="1"/>
  <c r="R446" i="6" s="1"/>
  <c r="K446" i="6"/>
  <c r="J446" i="6"/>
  <c r="S446" i="6" s="1"/>
  <c r="X447" i="6"/>
  <c r="L447" i="6"/>
  <c r="P447" i="6"/>
  <c r="O447" i="6"/>
  <c r="Q447" i="6" s="1"/>
  <c r="R447" i="6" s="1"/>
  <c r="K447" i="6"/>
  <c r="J447" i="6"/>
  <c r="S447" i="6" s="1"/>
  <c r="X448" i="6"/>
  <c r="L448" i="6"/>
  <c r="P448" i="6"/>
  <c r="O448" i="6"/>
  <c r="Q448" i="6" s="1"/>
  <c r="R448" i="6" s="1"/>
  <c r="K448" i="6"/>
  <c r="J448" i="6"/>
  <c r="S448" i="6" s="1"/>
  <c r="X449" i="6"/>
  <c r="L449" i="6"/>
  <c r="P449" i="6"/>
  <c r="O449" i="6"/>
  <c r="Q449" i="6" s="1"/>
  <c r="R449" i="6" s="1"/>
  <c r="K449" i="6"/>
  <c r="J449" i="6"/>
  <c r="S449" i="6" s="1"/>
  <c r="X450" i="6"/>
  <c r="L450" i="6"/>
  <c r="P450" i="6"/>
  <c r="O450" i="6"/>
  <c r="Q450" i="6" s="1"/>
  <c r="R450" i="6" s="1"/>
  <c r="K450" i="6"/>
  <c r="J450" i="6"/>
  <c r="S450" i="6" s="1"/>
  <c r="X451" i="6"/>
  <c r="L451" i="6"/>
  <c r="P451" i="6"/>
  <c r="O451" i="6"/>
  <c r="Q451" i="6" s="1"/>
  <c r="R451" i="6" s="1"/>
  <c r="K451" i="6"/>
  <c r="J451" i="6"/>
  <c r="S451" i="6" s="1"/>
  <c r="X452" i="6"/>
  <c r="L452" i="6"/>
  <c r="P452" i="6"/>
  <c r="O452" i="6"/>
  <c r="Q452" i="6" s="1"/>
  <c r="R452" i="6" s="1"/>
  <c r="K452" i="6"/>
  <c r="J452" i="6"/>
  <c r="S452" i="6" s="1"/>
  <c r="X453" i="6"/>
  <c r="L453" i="6"/>
  <c r="P453" i="6"/>
  <c r="O453" i="6"/>
  <c r="Q453" i="6" s="1"/>
  <c r="R453" i="6" s="1"/>
  <c r="K453" i="6"/>
  <c r="J453" i="6"/>
  <c r="S453" i="6" s="1"/>
  <c r="X454" i="6"/>
  <c r="L454" i="6"/>
  <c r="P454" i="6"/>
  <c r="O454" i="6"/>
  <c r="Q454" i="6" s="1"/>
  <c r="R454" i="6" s="1"/>
  <c r="K454" i="6"/>
  <c r="J454" i="6"/>
  <c r="S454" i="6" s="1"/>
  <c r="X455" i="6"/>
  <c r="L455" i="6"/>
  <c r="P455" i="6"/>
  <c r="O455" i="6"/>
  <c r="Q455" i="6" s="1"/>
  <c r="R455" i="6" s="1"/>
  <c r="K455" i="6"/>
  <c r="J455" i="6"/>
  <c r="S455" i="6" s="1"/>
  <c r="X456" i="6"/>
  <c r="L456" i="6"/>
  <c r="P456" i="6"/>
  <c r="O456" i="6"/>
  <c r="Q456" i="6" s="1"/>
  <c r="R456" i="6" s="1"/>
  <c r="K456" i="6"/>
  <c r="J456" i="6"/>
  <c r="S456" i="6" s="1"/>
  <c r="X457" i="6"/>
  <c r="L457" i="6"/>
  <c r="P457" i="6"/>
  <c r="O457" i="6"/>
  <c r="Q457" i="6" s="1"/>
  <c r="R457" i="6" s="1"/>
  <c r="K457" i="6"/>
  <c r="J457" i="6"/>
  <c r="S457" i="6" s="1"/>
  <c r="X458" i="6"/>
  <c r="L458" i="6"/>
  <c r="P458" i="6"/>
  <c r="O458" i="6"/>
  <c r="Q458" i="6" s="1"/>
  <c r="R458" i="6" s="1"/>
  <c r="K458" i="6"/>
  <c r="J458" i="6"/>
  <c r="S458" i="6" s="1"/>
  <c r="X459" i="6"/>
  <c r="L459" i="6"/>
  <c r="P459" i="6"/>
  <c r="O459" i="6"/>
  <c r="Q459" i="6" s="1"/>
  <c r="R459" i="6" s="1"/>
  <c r="K459" i="6"/>
  <c r="J459" i="6"/>
  <c r="S459" i="6" s="1"/>
  <c r="X460" i="6"/>
  <c r="L460" i="6"/>
  <c r="P460" i="6"/>
  <c r="O460" i="6"/>
  <c r="Q460" i="6" s="1"/>
  <c r="R460" i="6" s="1"/>
  <c r="K460" i="6"/>
  <c r="J460" i="6"/>
  <c r="S460" i="6" s="1"/>
  <c r="X461" i="6"/>
  <c r="L461" i="6"/>
  <c r="P461" i="6"/>
  <c r="O461" i="6"/>
  <c r="Q461" i="6" s="1"/>
  <c r="R461" i="6" s="1"/>
  <c r="K461" i="6"/>
  <c r="J461" i="6"/>
  <c r="S461" i="6" s="1"/>
  <c r="X462" i="6"/>
  <c r="L462" i="6"/>
  <c r="P462" i="6"/>
  <c r="O462" i="6"/>
  <c r="Q462" i="6" s="1"/>
  <c r="R462" i="6" s="1"/>
  <c r="K462" i="6"/>
  <c r="J462" i="6"/>
  <c r="S462" i="6" s="1"/>
  <c r="X463" i="6"/>
  <c r="L463" i="6"/>
  <c r="P463" i="6"/>
  <c r="O463" i="6"/>
  <c r="Q463" i="6" s="1"/>
  <c r="R463" i="6" s="1"/>
  <c r="K463" i="6"/>
  <c r="J463" i="6"/>
  <c r="S463" i="6" s="1"/>
  <c r="X464" i="6"/>
  <c r="L464" i="6"/>
  <c r="P464" i="6"/>
  <c r="O464" i="6"/>
  <c r="Q464" i="6" s="1"/>
  <c r="R464" i="6" s="1"/>
  <c r="K464" i="6"/>
  <c r="J464" i="6"/>
  <c r="S464" i="6" s="1"/>
  <c r="X465" i="6"/>
  <c r="L465" i="6"/>
  <c r="P465" i="6"/>
  <c r="O465" i="6"/>
  <c r="Q465" i="6" s="1"/>
  <c r="R465" i="6" s="1"/>
  <c r="K465" i="6"/>
  <c r="J465" i="6"/>
  <c r="S465" i="6" s="1"/>
  <c r="X466" i="6"/>
  <c r="L466" i="6"/>
  <c r="P466" i="6"/>
  <c r="O466" i="6"/>
  <c r="Q466" i="6" s="1"/>
  <c r="R466" i="6" s="1"/>
  <c r="K466" i="6"/>
  <c r="J466" i="6"/>
  <c r="S466" i="6" s="1"/>
  <c r="X467" i="6"/>
  <c r="L467" i="6"/>
  <c r="P467" i="6"/>
  <c r="O467" i="6"/>
  <c r="Q467" i="6" s="1"/>
  <c r="R467" i="6" s="1"/>
  <c r="K467" i="6"/>
  <c r="J467" i="6"/>
  <c r="S467" i="6" s="1"/>
  <c r="X468" i="6"/>
  <c r="L468" i="6"/>
  <c r="P468" i="6"/>
  <c r="O468" i="6"/>
  <c r="Q468" i="6" s="1"/>
  <c r="R468" i="6" s="1"/>
  <c r="K468" i="6"/>
  <c r="J468" i="6"/>
  <c r="S468" i="6" s="1"/>
  <c r="X469" i="6"/>
  <c r="L469" i="6"/>
  <c r="P469" i="6"/>
  <c r="O469" i="6"/>
  <c r="Q469" i="6" s="1"/>
  <c r="R469" i="6" s="1"/>
  <c r="K469" i="6"/>
  <c r="J469" i="6"/>
  <c r="S469" i="6" s="1"/>
  <c r="X470" i="6"/>
  <c r="L470" i="6"/>
  <c r="P470" i="6"/>
  <c r="O470" i="6"/>
  <c r="Q470" i="6" s="1"/>
  <c r="R470" i="6" s="1"/>
  <c r="K470" i="6"/>
  <c r="J470" i="6"/>
  <c r="S470" i="6" s="1"/>
  <c r="X471" i="6"/>
  <c r="L471" i="6"/>
  <c r="P471" i="6"/>
  <c r="O471" i="6"/>
  <c r="Q471" i="6" s="1"/>
  <c r="R471" i="6" s="1"/>
  <c r="K471" i="6"/>
  <c r="J471" i="6"/>
  <c r="S471" i="6" s="1"/>
  <c r="X472" i="6"/>
  <c r="L472" i="6"/>
  <c r="P472" i="6"/>
  <c r="O472" i="6"/>
  <c r="Q472" i="6" s="1"/>
  <c r="R472" i="6" s="1"/>
  <c r="K472" i="6"/>
  <c r="J472" i="6"/>
  <c r="S472" i="6" s="1"/>
  <c r="X473" i="6"/>
  <c r="L473" i="6"/>
  <c r="P473" i="6"/>
  <c r="O473" i="6"/>
  <c r="Q473" i="6" s="1"/>
  <c r="R473" i="6" s="1"/>
  <c r="K473" i="6"/>
  <c r="J473" i="6"/>
  <c r="S473" i="6" s="1"/>
  <c r="X474" i="6"/>
  <c r="L474" i="6"/>
  <c r="P474" i="6"/>
  <c r="O474" i="6"/>
  <c r="Q474" i="6" s="1"/>
  <c r="R474" i="6" s="1"/>
  <c r="K474" i="6"/>
  <c r="J474" i="6"/>
  <c r="S474" i="6" s="1"/>
  <c r="X475" i="6"/>
  <c r="L475" i="6"/>
  <c r="P475" i="6"/>
  <c r="O475" i="6"/>
  <c r="Q475" i="6" s="1"/>
  <c r="R475" i="6" s="1"/>
  <c r="K475" i="6"/>
  <c r="J475" i="6"/>
  <c r="S475" i="6" s="1"/>
  <c r="X476" i="6"/>
  <c r="L476" i="6"/>
  <c r="P476" i="6"/>
  <c r="O476" i="6"/>
  <c r="Q476" i="6" s="1"/>
  <c r="R476" i="6" s="1"/>
  <c r="K476" i="6"/>
  <c r="J476" i="6"/>
  <c r="S476" i="6" s="1"/>
  <c r="X477" i="6"/>
  <c r="L477" i="6"/>
  <c r="P477" i="6"/>
  <c r="O477" i="6"/>
  <c r="Q477" i="6" s="1"/>
  <c r="R477" i="6" s="1"/>
  <c r="K477" i="6"/>
  <c r="J477" i="6"/>
  <c r="S477" i="6" s="1"/>
  <c r="X478" i="6"/>
  <c r="L478" i="6"/>
  <c r="P478" i="6"/>
  <c r="O478" i="6"/>
  <c r="Q478" i="6" s="1"/>
  <c r="R478" i="6" s="1"/>
  <c r="K478" i="6"/>
  <c r="J478" i="6"/>
  <c r="S478" i="6" s="1"/>
  <c r="X479" i="6"/>
  <c r="L479" i="6"/>
  <c r="P479" i="6"/>
  <c r="O479" i="6"/>
  <c r="Q479" i="6" s="1"/>
  <c r="R479" i="6" s="1"/>
  <c r="K479" i="6"/>
  <c r="J479" i="6"/>
  <c r="S479" i="6" s="1"/>
  <c r="X480" i="6"/>
  <c r="L480" i="6"/>
  <c r="P480" i="6"/>
  <c r="O480" i="6"/>
  <c r="Q480" i="6" s="1"/>
  <c r="R480" i="6" s="1"/>
  <c r="K480" i="6"/>
  <c r="J480" i="6"/>
  <c r="S480" i="6" s="1"/>
  <c r="X481" i="6"/>
  <c r="L481" i="6"/>
  <c r="P481" i="6"/>
  <c r="O481" i="6"/>
  <c r="Q481" i="6" s="1"/>
  <c r="R481" i="6" s="1"/>
  <c r="K481" i="6"/>
  <c r="J481" i="6"/>
  <c r="S481" i="6" s="1"/>
  <c r="X482" i="6"/>
  <c r="L482" i="6"/>
  <c r="P482" i="6"/>
  <c r="O482" i="6"/>
  <c r="Q482" i="6" s="1"/>
  <c r="R482" i="6" s="1"/>
  <c r="K482" i="6"/>
  <c r="J482" i="6"/>
  <c r="S482" i="6" s="1"/>
  <c r="X483" i="6"/>
  <c r="L483" i="6"/>
  <c r="P483" i="6"/>
  <c r="O483" i="6"/>
  <c r="Q483" i="6" s="1"/>
  <c r="R483" i="6" s="1"/>
  <c r="K483" i="6"/>
  <c r="J483" i="6"/>
  <c r="S483" i="6" s="1"/>
  <c r="X484" i="6"/>
  <c r="L484" i="6"/>
  <c r="P484" i="6"/>
  <c r="O484" i="6"/>
  <c r="Q484" i="6" s="1"/>
  <c r="R484" i="6" s="1"/>
  <c r="K484" i="6"/>
  <c r="J484" i="6"/>
  <c r="S484" i="6" s="1"/>
  <c r="X485" i="6"/>
  <c r="L485" i="6"/>
  <c r="P485" i="6"/>
  <c r="O485" i="6"/>
  <c r="Q485" i="6" s="1"/>
  <c r="R485" i="6" s="1"/>
  <c r="K485" i="6"/>
  <c r="J485" i="6"/>
  <c r="S485" i="6" s="1"/>
  <c r="X486" i="6"/>
  <c r="L486" i="6"/>
  <c r="P486" i="6"/>
  <c r="O486" i="6"/>
  <c r="Q486" i="6" s="1"/>
  <c r="R486" i="6" s="1"/>
  <c r="K486" i="6"/>
  <c r="J486" i="6"/>
  <c r="S486" i="6" s="1"/>
  <c r="X487" i="6"/>
  <c r="L487" i="6"/>
  <c r="P487" i="6"/>
  <c r="O487" i="6"/>
  <c r="Q487" i="6" s="1"/>
  <c r="R487" i="6" s="1"/>
  <c r="K487" i="6"/>
  <c r="J487" i="6"/>
  <c r="S487" i="6" s="1"/>
  <c r="X488" i="6"/>
  <c r="L488" i="6"/>
  <c r="P488" i="6"/>
  <c r="O488" i="6"/>
  <c r="Q488" i="6" s="1"/>
  <c r="R488" i="6" s="1"/>
  <c r="K488" i="6"/>
  <c r="J488" i="6"/>
  <c r="S488" i="6" s="1"/>
  <c r="X489" i="6"/>
  <c r="L489" i="6"/>
  <c r="P489" i="6"/>
  <c r="O489" i="6"/>
  <c r="Q489" i="6" s="1"/>
  <c r="R489" i="6" s="1"/>
  <c r="K489" i="6"/>
  <c r="J489" i="6"/>
  <c r="S489" i="6" s="1"/>
  <c r="X490" i="6"/>
  <c r="L490" i="6"/>
  <c r="P490" i="6"/>
  <c r="O490" i="6"/>
  <c r="Q490" i="6" s="1"/>
  <c r="R490" i="6" s="1"/>
  <c r="K490" i="6"/>
  <c r="J490" i="6"/>
  <c r="S490" i="6" s="1"/>
  <c r="X491" i="6"/>
  <c r="L491" i="6"/>
  <c r="P491" i="6"/>
  <c r="O491" i="6"/>
  <c r="Q491" i="6" s="1"/>
  <c r="R491" i="6" s="1"/>
  <c r="K491" i="6"/>
  <c r="J491" i="6"/>
  <c r="S491" i="6" s="1"/>
  <c r="X492" i="6"/>
  <c r="L492" i="6"/>
  <c r="P492" i="6"/>
  <c r="O492" i="6"/>
  <c r="Q492" i="6" s="1"/>
  <c r="R492" i="6" s="1"/>
  <c r="K492" i="6"/>
  <c r="J492" i="6"/>
  <c r="S492" i="6" s="1"/>
  <c r="X493" i="6"/>
  <c r="L493" i="6"/>
  <c r="P493" i="6"/>
  <c r="O493" i="6"/>
  <c r="Q493" i="6" s="1"/>
  <c r="R493" i="6" s="1"/>
  <c r="K493" i="6"/>
  <c r="J493" i="6"/>
  <c r="S493" i="6" s="1"/>
  <c r="X494" i="6"/>
  <c r="L494" i="6"/>
  <c r="P494" i="6"/>
  <c r="O494" i="6"/>
  <c r="Q494" i="6" s="1"/>
  <c r="R494" i="6" s="1"/>
  <c r="K494" i="6"/>
  <c r="J494" i="6"/>
  <c r="S494" i="6" s="1"/>
  <c r="X495" i="6"/>
  <c r="L495" i="6"/>
  <c r="P495" i="6"/>
  <c r="O495" i="6"/>
  <c r="Q495" i="6" s="1"/>
  <c r="R495" i="6" s="1"/>
  <c r="K495" i="6"/>
  <c r="J495" i="6"/>
  <c r="S495" i="6" s="1"/>
  <c r="X496" i="6"/>
  <c r="L496" i="6"/>
  <c r="P496" i="6"/>
  <c r="O496" i="6"/>
  <c r="Q496" i="6" s="1"/>
  <c r="R496" i="6" s="1"/>
  <c r="K496" i="6"/>
  <c r="J496" i="6"/>
  <c r="S496" i="6" s="1"/>
  <c r="X497" i="6"/>
  <c r="L497" i="6"/>
  <c r="P497" i="6"/>
  <c r="O497" i="6"/>
  <c r="Q497" i="6" s="1"/>
  <c r="R497" i="6" s="1"/>
  <c r="K497" i="6"/>
  <c r="J497" i="6"/>
  <c r="S497" i="6" s="1"/>
  <c r="X498" i="6"/>
  <c r="L498" i="6"/>
  <c r="P498" i="6"/>
  <c r="O498" i="6"/>
  <c r="Q498" i="6" s="1"/>
  <c r="R498" i="6" s="1"/>
  <c r="K498" i="6"/>
  <c r="J498" i="6"/>
  <c r="S498" i="6" s="1"/>
  <c r="X499" i="6"/>
  <c r="L499" i="6"/>
  <c r="P499" i="6"/>
  <c r="O499" i="6"/>
  <c r="Q499" i="6" s="1"/>
  <c r="R499" i="6" s="1"/>
  <c r="K499" i="6"/>
  <c r="J499" i="6"/>
  <c r="S499" i="6" s="1"/>
  <c r="X500" i="6"/>
  <c r="L500" i="6"/>
  <c r="P500" i="6"/>
  <c r="O500" i="6"/>
  <c r="Q500" i="6" s="1"/>
  <c r="R500" i="6" s="1"/>
  <c r="K500" i="6"/>
  <c r="J500" i="6"/>
  <c r="S500" i="6" s="1"/>
  <c r="X501" i="6"/>
  <c r="L501" i="6"/>
  <c r="P501" i="6"/>
  <c r="O501" i="6"/>
  <c r="Q501" i="6" s="1"/>
  <c r="R501" i="6" s="1"/>
  <c r="K501" i="6"/>
  <c r="J501" i="6"/>
  <c r="S501" i="6" s="1"/>
  <c r="X502" i="6"/>
  <c r="L502" i="6"/>
  <c r="P502" i="6"/>
  <c r="O502" i="6"/>
  <c r="Q502" i="6" s="1"/>
  <c r="R502" i="6" s="1"/>
  <c r="K502" i="6"/>
  <c r="J502" i="6"/>
  <c r="S502" i="6" s="1"/>
  <c r="X503" i="6"/>
  <c r="L503" i="6"/>
  <c r="P503" i="6"/>
  <c r="O503" i="6"/>
  <c r="Q503" i="6" s="1"/>
  <c r="R503" i="6" s="1"/>
  <c r="K503" i="6"/>
  <c r="J503" i="6"/>
  <c r="S503" i="6" s="1"/>
  <c r="X504" i="6"/>
  <c r="L504" i="6"/>
  <c r="P504" i="6"/>
  <c r="O504" i="6"/>
  <c r="Q504" i="6" s="1"/>
  <c r="R504" i="6" s="1"/>
  <c r="K504" i="6"/>
  <c r="J504" i="6"/>
  <c r="S504" i="6" s="1"/>
  <c r="X505" i="6"/>
  <c r="L505" i="6"/>
  <c r="P505" i="6"/>
  <c r="O505" i="6"/>
  <c r="Q505" i="6" s="1"/>
  <c r="R505" i="6" s="1"/>
  <c r="K505" i="6"/>
  <c r="J505" i="6"/>
  <c r="S505" i="6" s="1"/>
  <c r="X506" i="6"/>
  <c r="L506" i="6"/>
  <c r="P506" i="6"/>
  <c r="O506" i="6"/>
  <c r="Q506" i="6" s="1"/>
  <c r="R506" i="6" s="1"/>
  <c r="K506" i="6"/>
  <c r="J506" i="6"/>
  <c r="S506" i="6" s="1"/>
  <c r="X507" i="6"/>
  <c r="L507" i="6"/>
  <c r="P507" i="6"/>
  <c r="O507" i="6"/>
  <c r="Q507" i="6" s="1"/>
  <c r="R507" i="6" s="1"/>
  <c r="K507" i="6"/>
  <c r="J507" i="6"/>
  <c r="S507" i="6" s="1"/>
  <c r="X508" i="6"/>
  <c r="L508" i="6"/>
  <c r="P508" i="6"/>
  <c r="O508" i="6"/>
  <c r="Q508" i="6" s="1"/>
  <c r="R508" i="6" s="1"/>
  <c r="K508" i="6"/>
  <c r="J508" i="6"/>
  <c r="S508" i="6" s="1"/>
  <c r="X509" i="6"/>
  <c r="L509" i="6"/>
  <c r="P509" i="6"/>
  <c r="O509" i="6"/>
  <c r="Q509" i="6" s="1"/>
  <c r="R509" i="6" s="1"/>
  <c r="K509" i="6"/>
  <c r="J509" i="6"/>
  <c r="S509" i="6" s="1"/>
  <c r="X510" i="6"/>
  <c r="L510" i="6"/>
  <c r="P510" i="6"/>
  <c r="O510" i="6"/>
  <c r="Q510" i="6" s="1"/>
  <c r="R510" i="6" s="1"/>
  <c r="K510" i="6"/>
  <c r="J510" i="6"/>
  <c r="S510" i="6" s="1"/>
  <c r="X511" i="6"/>
  <c r="L511" i="6"/>
  <c r="P511" i="6"/>
  <c r="O511" i="6"/>
  <c r="Q511" i="6" s="1"/>
  <c r="R511" i="6" s="1"/>
  <c r="K511" i="6"/>
  <c r="J511" i="6"/>
  <c r="S511" i="6" s="1"/>
  <c r="X512" i="6"/>
  <c r="L512" i="6"/>
  <c r="P512" i="6"/>
  <c r="O512" i="6"/>
  <c r="Q512" i="6" s="1"/>
  <c r="R512" i="6" s="1"/>
  <c r="K512" i="6"/>
  <c r="J512" i="6"/>
  <c r="S512" i="6" s="1"/>
  <c r="X513" i="6"/>
  <c r="L513" i="6"/>
  <c r="P513" i="6"/>
  <c r="O513" i="6"/>
  <c r="Q513" i="6" s="1"/>
  <c r="R513" i="6" s="1"/>
  <c r="K513" i="6"/>
  <c r="J513" i="6"/>
  <c r="S513" i="6" s="1"/>
  <c r="X514" i="6"/>
  <c r="L514" i="6"/>
  <c r="P514" i="6"/>
  <c r="O514" i="6"/>
  <c r="Q514" i="6" s="1"/>
  <c r="R514" i="6" s="1"/>
  <c r="K514" i="6"/>
  <c r="J514" i="6"/>
  <c r="S514" i="6" s="1"/>
  <c r="X515" i="6"/>
  <c r="L515" i="6"/>
  <c r="P515" i="6"/>
  <c r="O515" i="6"/>
  <c r="Q515" i="6" s="1"/>
  <c r="R515" i="6" s="1"/>
  <c r="K515" i="6"/>
  <c r="J515" i="6"/>
  <c r="S515" i="6" s="1"/>
  <c r="X516" i="6"/>
  <c r="L516" i="6"/>
  <c r="P516" i="6"/>
  <c r="O516" i="6"/>
  <c r="Q516" i="6" s="1"/>
  <c r="R516" i="6" s="1"/>
  <c r="K516" i="6"/>
  <c r="J516" i="6"/>
  <c r="S516" i="6" s="1"/>
  <c r="X517" i="6"/>
  <c r="L517" i="6"/>
  <c r="P517" i="6"/>
  <c r="O517" i="6"/>
  <c r="Q517" i="6" s="1"/>
  <c r="R517" i="6" s="1"/>
  <c r="K517" i="6"/>
  <c r="J517" i="6"/>
  <c r="S517" i="6" s="1"/>
  <c r="X518" i="6"/>
  <c r="L518" i="6"/>
  <c r="P518" i="6"/>
  <c r="O518" i="6"/>
  <c r="Q518" i="6" s="1"/>
  <c r="R518" i="6" s="1"/>
  <c r="K518" i="6"/>
  <c r="J518" i="6"/>
  <c r="S518" i="6" s="1"/>
  <c r="X519" i="6"/>
  <c r="L519" i="6"/>
  <c r="P519" i="6"/>
  <c r="O519" i="6"/>
  <c r="Q519" i="6" s="1"/>
  <c r="R519" i="6" s="1"/>
  <c r="K519" i="6"/>
  <c r="J519" i="6"/>
  <c r="S519" i="6" s="1"/>
  <c r="X520" i="6"/>
  <c r="L520" i="6"/>
  <c r="P520" i="6"/>
  <c r="O520" i="6"/>
  <c r="Q520" i="6" s="1"/>
  <c r="R520" i="6" s="1"/>
  <c r="K520" i="6"/>
  <c r="J520" i="6"/>
  <c r="S520" i="6" s="1"/>
  <c r="X521" i="6"/>
  <c r="L521" i="6"/>
  <c r="P521" i="6"/>
  <c r="O521" i="6"/>
  <c r="Q521" i="6" s="1"/>
  <c r="R521" i="6" s="1"/>
  <c r="K521" i="6"/>
  <c r="J521" i="6"/>
  <c r="S521" i="6" s="1"/>
  <c r="X522" i="6"/>
  <c r="L522" i="6"/>
  <c r="P522" i="6"/>
  <c r="O522" i="6"/>
  <c r="Q522" i="6" s="1"/>
  <c r="R522" i="6" s="1"/>
  <c r="K522" i="6"/>
  <c r="J522" i="6"/>
  <c r="S522" i="6" s="1"/>
  <c r="X523" i="6"/>
  <c r="L523" i="6"/>
  <c r="P523" i="6"/>
  <c r="O523" i="6"/>
  <c r="Q523" i="6" s="1"/>
  <c r="R523" i="6" s="1"/>
  <c r="K523" i="6"/>
  <c r="J523" i="6"/>
  <c r="S523" i="6" s="1"/>
  <c r="X524" i="6"/>
  <c r="L524" i="6"/>
  <c r="P524" i="6"/>
  <c r="O524" i="6"/>
  <c r="Q524" i="6" s="1"/>
  <c r="R524" i="6" s="1"/>
  <c r="K524" i="6"/>
  <c r="J524" i="6"/>
  <c r="S524" i="6" s="1"/>
  <c r="X525" i="6"/>
  <c r="L525" i="6"/>
  <c r="P525" i="6"/>
  <c r="O525" i="6"/>
  <c r="Q525" i="6" s="1"/>
  <c r="R525" i="6" s="1"/>
  <c r="K525" i="6"/>
  <c r="J525" i="6"/>
  <c r="S525" i="6" s="1"/>
  <c r="X526" i="6"/>
  <c r="L526" i="6"/>
  <c r="P526" i="6"/>
  <c r="O526" i="6"/>
  <c r="Q526" i="6" s="1"/>
  <c r="R526" i="6" s="1"/>
  <c r="K526" i="6"/>
  <c r="J526" i="6"/>
  <c r="S526" i="6" s="1"/>
  <c r="X527" i="6"/>
  <c r="L527" i="6"/>
  <c r="P527" i="6"/>
  <c r="O527" i="6"/>
  <c r="Q527" i="6" s="1"/>
  <c r="R527" i="6" s="1"/>
  <c r="K527" i="6"/>
  <c r="J527" i="6"/>
  <c r="S527" i="6" s="1"/>
  <c r="X528" i="6"/>
  <c r="L528" i="6"/>
  <c r="P528" i="6"/>
  <c r="O528" i="6"/>
  <c r="Q528" i="6" s="1"/>
  <c r="R528" i="6" s="1"/>
  <c r="K528" i="6"/>
  <c r="J528" i="6"/>
  <c r="S528" i="6" s="1"/>
  <c r="X529" i="6"/>
  <c r="L529" i="6"/>
  <c r="P529" i="6"/>
  <c r="O529" i="6"/>
  <c r="Q529" i="6" s="1"/>
  <c r="R529" i="6" s="1"/>
  <c r="K529" i="6"/>
  <c r="J529" i="6"/>
  <c r="S529" i="6" s="1"/>
  <c r="X530" i="6"/>
  <c r="L530" i="6"/>
  <c r="P530" i="6"/>
  <c r="O530" i="6"/>
  <c r="Q530" i="6" s="1"/>
  <c r="R530" i="6" s="1"/>
  <c r="K530" i="6"/>
  <c r="J530" i="6"/>
  <c r="S530" i="6" s="1"/>
  <c r="X531" i="6"/>
  <c r="L531" i="6"/>
  <c r="P531" i="6"/>
  <c r="O531" i="6"/>
  <c r="Q531" i="6" s="1"/>
  <c r="R531" i="6" s="1"/>
  <c r="K531" i="6"/>
  <c r="J531" i="6"/>
  <c r="S531" i="6" s="1"/>
  <c r="X532" i="6"/>
  <c r="L532" i="6"/>
  <c r="P532" i="6"/>
  <c r="O532" i="6"/>
  <c r="Q532" i="6" s="1"/>
  <c r="R532" i="6" s="1"/>
  <c r="K532" i="6"/>
  <c r="J532" i="6"/>
  <c r="S532" i="6" s="1"/>
  <c r="X533" i="6"/>
  <c r="L533" i="6"/>
  <c r="P533" i="6"/>
  <c r="O533" i="6"/>
  <c r="Q533" i="6" s="1"/>
  <c r="R533" i="6" s="1"/>
  <c r="K533" i="6"/>
  <c r="J533" i="6"/>
  <c r="S533" i="6" s="1"/>
  <c r="X534" i="6"/>
  <c r="L534" i="6"/>
  <c r="P534" i="6"/>
  <c r="O534" i="6"/>
  <c r="Q534" i="6" s="1"/>
  <c r="R534" i="6" s="1"/>
  <c r="K534" i="6"/>
  <c r="J534" i="6"/>
  <c r="S534" i="6" s="1"/>
  <c r="X535" i="6"/>
  <c r="L535" i="6"/>
  <c r="P535" i="6"/>
  <c r="O535" i="6"/>
  <c r="Q535" i="6" s="1"/>
  <c r="R535" i="6" s="1"/>
  <c r="K535" i="6"/>
  <c r="J535" i="6"/>
  <c r="S535" i="6" s="1"/>
  <c r="X536" i="6"/>
  <c r="L536" i="6"/>
  <c r="P536" i="6"/>
  <c r="O536" i="6"/>
  <c r="Q536" i="6" s="1"/>
  <c r="R536" i="6" s="1"/>
  <c r="K536" i="6"/>
  <c r="J536" i="6"/>
  <c r="S536" i="6" s="1"/>
  <c r="X537" i="6"/>
  <c r="L537" i="6"/>
  <c r="P537" i="6"/>
  <c r="O537" i="6"/>
  <c r="Q537" i="6" s="1"/>
  <c r="R537" i="6" s="1"/>
  <c r="K537" i="6"/>
  <c r="J537" i="6"/>
  <c r="S537" i="6" s="1"/>
  <c r="X538" i="6"/>
  <c r="L538" i="6"/>
  <c r="P538" i="6"/>
  <c r="O538" i="6"/>
  <c r="Q538" i="6" s="1"/>
  <c r="R538" i="6" s="1"/>
  <c r="K538" i="6"/>
  <c r="J538" i="6"/>
  <c r="S538" i="6" s="1"/>
  <c r="X539" i="6"/>
  <c r="L539" i="6"/>
  <c r="P539" i="6"/>
  <c r="O539" i="6"/>
  <c r="Q539" i="6" s="1"/>
  <c r="R539" i="6" s="1"/>
  <c r="K539" i="6"/>
  <c r="J539" i="6"/>
  <c r="S539" i="6" s="1"/>
  <c r="X540" i="6"/>
  <c r="L540" i="6"/>
  <c r="P540" i="6"/>
  <c r="O540" i="6"/>
  <c r="Q540" i="6" s="1"/>
  <c r="R540" i="6" s="1"/>
  <c r="K540" i="6"/>
  <c r="J540" i="6"/>
  <c r="S540" i="6" s="1"/>
  <c r="X541" i="6"/>
  <c r="L541" i="6"/>
  <c r="P541" i="6"/>
  <c r="O541" i="6"/>
  <c r="Q541" i="6" s="1"/>
  <c r="R541" i="6" s="1"/>
  <c r="K541" i="6"/>
  <c r="J541" i="6"/>
  <c r="S541" i="6" s="1"/>
  <c r="X542" i="6"/>
  <c r="L542" i="6"/>
  <c r="P542" i="6"/>
  <c r="O542" i="6"/>
  <c r="Q542" i="6" s="1"/>
  <c r="R542" i="6" s="1"/>
  <c r="K542" i="6"/>
  <c r="J542" i="6"/>
  <c r="S542" i="6" s="1"/>
  <c r="X543" i="6"/>
  <c r="L543" i="6"/>
  <c r="P543" i="6"/>
  <c r="O543" i="6"/>
  <c r="Q543" i="6" s="1"/>
  <c r="R543" i="6" s="1"/>
  <c r="K543" i="6"/>
  <c r="J543" i="6"/>
  <c r="S543" i="6" s="1"/>
  <c r="X544" i="6"/>
  <c r="L544" i="6"/>
  <c r="P544" i="6"/>
  <c r="O544" i="6"/>
  <c r="Q544" i="6" s="1"/>
  <c r="R544" i="6" s="1"/>
  <c r="K544" i="6"/>
  <c r="J544" i="6"/>
  <c r="S544" i="6" s="1"/>
  <c r="X545" i="6"/>
  <c r="L545" i="6"/>
  <c r="P545" i="6"/>
  <c r="O545" i="6"/>
  <c r="Q545" i="6" s="1"/>
  <c r="R545" i="6" s="1"/>
  <c r="K545" i="6"/>
  <c r="J545" i="6"/>
  <c r="S545" i="6" s="1"/>
  <c r="X546" i="6"/>
  <c r="L546" i="6"/>
  <c r="P546" i="6"/>
  <c r="O546" i="6"/>
  <c r="Q546" i="6" s="1"/>
  <c r="R546" i="6" s="1"/>
  <c r="K546" i="6"/>
  <c r="J546" i="6"/>
  <c r="S546" i="6" s="1"/>
  <c r="X547" i="6"/>
  <c r="L547" i="6"/>
  <c r="P547" i="6"/>
  <c r="O547" i="6"/>
  <c r="Q547" i="6" s="1"/>
  <c r="R547" i="6" s="1"/>
  <c r="K547" i="6"/>
  <c r="J547" i="6"/>
  <c r="S547" i="6" s="1"/>
  <c r="X548" i="6"/>
  <c r="L548" i="6"/>
  <c r="P548" i="6"/>
  <c r="O548" i="6"/>
  <c r="Q548" i="6" s="1"/>
  <c r="R548" i="6" s="1"/>
  <c r="K548" i="6"/>
  <c r="J548" i="6"/>
  <c r="S548" i="6" s="1"/>
  <c r="X549" i="6"/>
  <c r="L549" i="6"/>
  <c r="P549" i="6"/>
  <c r="O549" i="6"/>
  <c r="Q549" i="6" s="1"/>
  <c r="R549" i="6" s="1"/>
  <c r="K549" i="6"/>
  <c r="J549" i="6"/>
  <c r="S549" i="6" s="1"/>
  <c r="X550" i="6"/>
  <c r="L550" i="6"/>
  <c r="P550" i="6"/>
  <c r="O550" i="6"/>
  <c r="Q550" i="6" s="1"/>
  <c r="R550" i="6" s="1"/>
  <c r="K550" i="6"/>
  <c r="J550" i="6"/>
  <c r="S550" i="6" s="1"/>
  <c r="X551" i="6"/>
  <c r="L551" i="6"/>
  <c r="P551" i="6"/>
  <c r="O551" i="6"/>
  <c r="Q551" i="6" s="1"/>
  <c r="R551" i="6" s="1"/>
  <c r="K551" i="6"/>
  <c r="J551" i="6"/>
  <c r="S551" i="6" s="1"/>
  <c r="T2" i="9"/>
  <c r="S2" i="9"/>
  <c r="R2" i="9"/>
  <c r="Q2" i="9"/>
  <c r="P2" i="9"/>
  <c r="V2" i="9" s="1"/>
  <c r="X2" i="9" s="1"/>
  <c r="O2" i="9"/>
  <c r="U2" i="9" s="1"/>
  <c r="W2" i="9" s="1"/>
  <c r="M2" i="9"/>
  <c r="T3" i="9"/>
  <c r="S3" i="9"/>
  <c r="R3" i="9"/>
  <c r="Q3" i="9"/>
  <c r="P3" i="9"/>
  <c r="V3" i="9" s="1"/>
  <c r="X3" i="9" s="1"/>
  <c r="O3" i="9"/>
  <c r="U3" i="9" s="1"/>
  <c r="W3" i="9" s="1"/>
  <c r="M3" i="9"/>
  <c r="T4" i="9"/>
  <c r="S4" i="9"/>
  <c r="R4" i="9"/>
  <c r="Q4" i="9"/>
  <c r="P4" i="9"/>
  <c r="V4" i="9" s="1"/>
  <c r="X4" i="9" s="1"/>
  <c r="O4" i="9"/>
  <c r="U4" i="9" s="1"/>
  <c r="W4" i="9" s="1"/>
  <c r="M4" i="9"/>
  <c r="T5" i="9"/>
  <c r="S5" i="9"/>
  <c r="R5" i="9"/>
  <c r="Q5" i="9"/>
  <c r="P5" i="9"/>
  <c r="V5" i="9" s="1"/>
  <c r="X5" i="9" s="1"/>
  <c r="O5" i="9"/>
  <c r="U5" i="9" s="1"/>
  <c r="W5" i="9" s="1"/>
  <c r="M5" i="9"/>
  <c r="T6" i="9"/>
  <c r="S6" i="9"/>
  <c r="R6" i="9"/>
  <c r="Q6" i="9"/>
  <c r="P6" i="9"/>
  <c r="V6" i="9" s="1"/>
  <c r="X6" i="9" s="1"/>
  <c r="O6" i="9"/>
  <c r="U6" i="9" s="1"/>
  <c r="W6" i="9" s="1"/>
  <c r="M6" i="9"/>
  <c r="T7" i="9"/>
  <c r="S7" i="9"/>
  <c r="R7" i="9"/>
  <c r="Q7" i="9"/>
  <c r="P7" i="9"/>
  <c r="V7" i="9" s="1"/>
  <c r="X7" i="9" s="1"/>
  <c r="O7" i="9"/>
  <c r="U7" i="9" s="1"/>
  <c r="W7" i="9" s="1"/>
  <c r="M7" i="9"/>
  <c r="T8" i="9"/>
  <c r="S8" i="9"/>
  <c r="R8" i="9"/>
  <c r="Q8" i="9"/>
  <c r="P8" i="9"/>
  <c r="V8" i="9" s="1"/>
  <c r="X8" i="9" s="1"/>
  <c r="O8" i="9"/>
  <c r="U8" i="9" s="1"/>
  <c r="W8" i="9" s="1"/>
  <c r="M8" i="9"/>
  <c r="T9" i="9"/>
  <c r="S9" i="9"/>
  <c r="R9" i="9"/>
  <c r="Q9" i="9"/>
  <c r="P9" i="9"/>
  <c r="V9" i="9" s="1"/>
  <c r="X9" i="9" s="1"/>
  <c r="O9" i="9"/>
  <c r="U9" i="9" s="1"/>
  <c r="W9" i="9" s="1"/>
  <c r="M9" i="9"/>
  <c r="T10" i="9"/>
  <c r="S10" i="9"/>
  <c r="R10" i="9"/>
  <c r="Q10" i="9"/>
  <c r="P10" i="9"/>
  <c r="V10" i="9" s="1"/>
  <c r="X10" i="9" s="1"/>
  <c r="O10" i="9"/>
  <c r="U10" i="9" s="1"/>
  <c r="W10" i="9" s="1"/>
  <c r="M10" i="9"/>
  <c r="T11" i="9"/>
  <c r="S11" i="9"/>
  <c r="R11" i="9"/>
  <c r="Q11" i="9"/>
  <c r="P11" i="9"/>
  <c r="V11" i="9" s="1"/>
  <c r="X11" i="9" s="1"/>
  <c r="O11" i="9"/>
  <c r="U11" i="9" s="1"/>
  <c r="W11" i="9" s="1"/>
  <c r="M11" i="9"/>
  <c r="T12" i="9"/>
  <c r="S12" i="9"/>
  <c r="R12" i="9"/>
  <c r="Q12" i="9"/>
  <c r="P12" i="9"/>
  <c r="V12" i="9" s="1"/>
  <c r="X12" i="9" s="1"/>
  <c r="O12" i="9"/>
  <c r="U12" i="9" s="1"/>
  <c r="W12" i="9" s="1"/>
  <c r="M12" i="9"/>
  <c r="T13" i="9"/>
  <c r="S13" i="9"/>
  <c r="R13" i="9"/>
  <c r="Q13" i="9"/>
  <c r="P13" i="9"/>
  <c r="V13" i="9" s="1"/>
  <c r="X13" i="9" s="1"/>
  <c r="O13" i="9"/>
  <c r="U13" i="9" s="1"/>
  <c r="W13" i="9" s="1"/>
  <c r="M13" i="9"/>
  <c r="T14" i="9"/>
  <c r="S14" i="9"/>
  <c r="R14" i="9"/>
  <c r="Q14" i="9"/>
  <c r="P14" i="9"/>
  <c r="V14" i="9" s="1"/>
  <c r="X14" i="9" s="1"/>
  <c r="O14" i="9"/>
  <c r="U14" i="9" s="1"/>
  <c r="W14" i="9" s="1"/>
  <c r="M14" i="9"/>
  <c r="T15" i="9"/>
  <c r="S15" i="9"/>
  <c r="R15" i="9"/>
  <c r="Q15" i="9"/>
  <c r="P15" i="9"/>
  <c r="V15" i="9" s="1"/>
  <c r="X15" i="9" s="1"/>
  <c r="O15" i="9"/>
  <c r="U15" i="9" s="1"/>
  <c r="W15" i="9" s="1"/>
  <c r="M15" i="9"/>
  <c r="T16" i="9"/>
  <c r="S16" i="9"/>
  <c r="R16" i="9"/>
  <c r="Q16" i="9"/>
  <c r="P16" i="9"/>
  <c r="V16" i="9" s="1"/>
  <c r="X16" i="9" s="1"/>
  <c r="O16" i="9"/>
  <c r="U16" i="9" s="1"/>
  <c r="W16" i="9" s="1"/>
  <c r="M16" i="9"/>
  <c r="T17" i="9"/>
  <c r="S17" i="9"/>
  <c r="R17" i="9"/>
  <c r="Q17" i="9"/>
  <c r="P17" i="9"/>
  <c r="V17" i="9" s="1"/>
  <c r="X17" i="9" s="1"/>
  <c r="O17" i="9"/>
  <c r="U17" i="9" s="1"/>
  <c r="W17" i="9" s="1"/>
  <c r="M17" i="9"/>
  <c r="T18" i="9"/>
  <c r="S18" i="9"/>
  <c r="R18" i="9"/>
  <c r="Q18" i="9"/>
  <c r="P18" i="9"/>
  <c r="V18" i="9" s="1"/>
  <c r="X18" i="9" s="1"/>
  <c r="O18" i="9"/>
  <c r="U18" i="9" s="1"/>
  <c r="W18" i="9" s="1"/>
  <c r="M18" i="9"/>
  <c r="T19" i="9"/>
  <c r="S19" i="9"/>
  <c r="R19" i="9"/>
  <c r="Q19" i="9"/>
  <c r="P19" i="9"/>
  <c r="V19" i="9" s="1"/>
  <c r="X19" i="9" s="1"/>
  <c r="O19" i="9"/>
  <c r="U19" i="9" s="1"/>
  <c r="W19" i="9" s="1"/>
  <c r="M19" i="9"/>
  <c r="T20" i="9"/>
  <c r="S20" i="9"/>
  <c r="R20" i="9"/>
  <c r="Q20" i="9"/>
  <c r="P20" i="9"/>
  <c r="V20" i="9" s="1"/>
  <c r="X20" i="9" s="1"/>
  <c r="O20" i="9"/>
  <c r="U20" i="9" s="1"/>
  <c r="W20" i="9" s="1"/>
  <c r="M20" i="9"/>
  <c r="T21" i="9"/>
  <c r="S21" i="9"/>
  <c r="R21" i="9"/>
  <c r="Q21" i="9"/>
  <c r="P21" i="9"/>
  <c r="V21" i="9" s="1"/>
  <c r="X21" i="9" s="1"/>
  <c r="O21" i="9"/>
  <c r="U21" i="9" s="1"/>
  <c r="W21" i="9" s="1"/>
  <c r="M21" i="9"/>
  <c r="T22" i="9"/>
  <c r="S22" i="9"/>
  <c r="R22" i="9"/>
  <c r="Q22" i="9"/>
  <c r="P22" i="9"/>
  <c r="V22" i="9" s="1"/>
  <c r="X22" i="9" s="1"/>
  <c r="O22" i="9"/>
  <c r="U22" i="9" s="1"/>
  <c r="W22" i="9" s="1"/>
  <c r="M22" i="9"/>
  <c r="T23" i="9"/>
  <c r="S23" i="9"/>
  <c r="R23" i="9"/>
  <c r="Q23" i="9"/>
  <c r="P23" i="9"/>
  <c r="V23" i="9" s="1"/>
  <c r="X23" i="9" s="1"/>
  <c r="O23" i="9"/>
  <c r="U23" i="9" s="1"/>
  <c r="W23" i="9" s="1"/>
  <c r="M23" i="9"/>
  <c r="T24" i="9"/>
  <c r="S24" i="9"/>
  <c r="R24" i="9"/>
  <c r="Q24" i="9"/>
  <c r="P24" i="9"/>
  <c r="V24" i="9" s="1"/>
  <c r="X24" i="9" s="1"/>
  <c r="O24" i="9"/>
  <c r="U24" i="9" s="1"/>
  <c r="W24" i="9" s="1"/>
  <c r="M24" i="9"/>
  <c r="T25" i="9"/>
  <c r="S25" i="9"/>
  <c r="R25" i="9"/>
  <c r="Q25" i="9"/>
  <c r="P25" i="9"/>
  <c r="V25" i="9" s="1"/>
  <c r="X25" i="9" s="1"/>
  <c r="O25" i="9"/>
  <c r="U25" i="9" s="1"/>
  <c r="W25" i="9" s="1"/>
  <c r="M25" i="9"/>
  <c r="T26" i="9"/>
  <c r="S26" i="9"/>
  <c r="R26" i="9"/>
  <c r="Q26" i="9"/>
  <c r="P26" i="9"/>
  <c r="V26" i="9" s="1"/>
  <c r="X26" i="9" s="1"/>
  <c r="O26" i="9"/>
  <c r="U26" i="9" s="1"/>
  <c r="W26" i="9" s="1"/>
  <c r="M26" i="9"/>
  <c r="T27" i="9"/>
  <c r="S27" i="9"/>
  <c r="R27" i="9"/>
  <c r="Q27" i="9"/>
  <c r="P27" i="9"/>
  <c r="V27" i="9" s="1"/>
  <c r="X27" i="9" s="1"/>
  <c r="O27" i="9"/>
  <c r="U27" i="9" s="1"/>
  <c r="W27" i="9" s="1"/>
  <c r="M27" i="9"/>
  <c r="T28" i="9"/>
  <c r="S28" i="9"/>
  <c r="R28" i="9"/>
  <c r="Q28" i="9"/>
  <c r="P28" i="9"/>
  <c r="V28" i="9" s="1"/>
  <c r="X28" i="9" s="1"/>
  <c r="O28" i="9"/>
  <c r="U28" i="9" s="1"/>
  <c r="W28" i="9" s="1"/>
  <c r="M28" i="9"/>
  <c r="T29" i="9"/>
  <c r="S29" i="9"/>
  <c r="R29" i="9"/>
  <c r="Q29" i="9"/>
  <c r="P29" i="9"/>
  <c r="V29" i="9" s="1"/>
  <c r="X29" i="9" s="1"/>
  <c r="O29" i="9"/>
  <c r="U29" i="9" s="1"/>
  <c r="W29" i="9" s="1"/>
  <c r="M29" i="9"/>
  <c r="T30" i="9"/>
  <c r="S30" i="9"/>
  <c r="R30" i="9"/>
  <c r="Q30" i="9"/>
  <c r="P30" i="9"/>
  <c r="V30" i="9" s="1"/>
  <c r="X30" i="9" s="1"/>
  <c r="O30" i="9"/>
  <c r="U30" i="9" s="1"/>
  <c r="W30" i="9" s="1"/>
  <c r="M30" i="9"/>
  <c r="T31" i="9"/>
  <c r="S31" i="9"/>
  <c r="R31" i="9"/>
  <c r="Q31" i="9"/>
  <c r="P31" i="9"/>
  <c r="V31" i="9" s="1"/>
  <c r="X31" i="9" s="1"/>
  <c r="O31" i="9"/>
  <c r="U31" i="9" s="1"/>
  <c r="W31" i="9" s="1"/>
  <c r="M31" i="9"/>
  <c r="T32" i="9"/>
  <c r="S32" i="9"/>
  <c r="R32" i="9"/>
  <c r="Q32" i="9"/>
  <c r="P32" i="9"/>
  <c r="V32" i="9" s="1"/>
  <c r="X32" i="9" s="1"/>
  <c r="O32" i="9"/>
  <c r="U32" i="9" s="1"/>
  <c r="W32" i="9" s="1"/>
  <c r="M32" i="9"/>
  <c r="T33" i="9"/>
  <c r="S33" i="9"/>
  <c r="R33" i="9"/>
  <c r="Q33" i="9"/>
  <c r="P33" i="9"/>
  <c r="V33" i="9" s="1"/>
  <c r="X33" i="9" s="1"/>
  <c r="O33" i="9"/>
  <c r="U33" i="9" s="1"/>
  <c r="W33" i="9" s="1"/>
  <c r="M33" i="9"/>
  <c r="T34" i="9"/>
  <c r="S34" i="9"/>
  <c r="R34" i="9"/>
  <c r="Q34" i="9"/>
  <c r="P34" i="9"/>
  <c r="V34" i="9" s="1"/>
  <c r="X34" i="9" s="1"/>
  <c r="O34" i="9"/>
  <c r="U34" i="9" s="1"/>
  <c r="W34" i="9" s="1"/>
  <c r="M34" i="9"/>
  <c r="T35" i="9"/>
  <c r="S35" i="9"/>
  <c r="R35" i="9"/>
  <c r="Q35" i="9"/>
  <c r="P35" i="9"/>
  <c r="V35" i="9" s="1"/>
  <c r="X35" i="9" s="1"/>
  <c r="O35" i="9"/>
  <c r="U35" i="9" s="1"/>
  <c r="W35" i="9" s="1"/>
  <c r="M35" i="9"/>
  <c r="T36" i="9"/>
  <c r="S36" i="9"/>
  <c r="R36" i="9"/>
  <c r="Q36" i="9"/>
  <c r="P36" i="9"/>
  <c r="V36" i="9" s="1"/>
  <c r="X36" i="9" s="1"/>
  <c r="O36" i="9"/>
  <c r="U36" i="9" s="1"/>
  <c r="W36" i="9" s="1"/>
  <c r="M36" i="9"/>
  <c r="T37" i="9"/>
  <c r="S37" i="9"/>
  <c r="R37" i="9"/>
  <c r="Q37" i="9"/>
  <c r="P37" i="9"/>
  <c r="V37" i="9" s="1"/>
  <c r="X37" i="9" s="1"/>
  <c r="O37" i="9"/>
  <c r="U37" i="9" s="1"/>
  <c r="W37" i="9" s="1"/>
  <c r="M37" i="9"/>
  <c r="T38" i="9"/>
  <c r="S38" i="9"/>
  <c r="R38" i="9"/>
  <c r="Q38" i="9"/>
  <c r="P38" i="9"/>
  <c r="V38" i="9" s="1"/>
  <c r="X38" i="9" s="1"/>
  <c r="O38" i="9"/>
  <c r="U38" i="9" s="1"/>
  <c r="W38" i="9" s="1"/>
  <c r="M38" i="9"/>
  <c r="T39" i="9"/>
  <c r="S39" i="9"/>
  <c r="R39" i="9"/>
  <c r="Q39" i="9"/>
  <c r="P39" i="9"/>
  <c r="V39" i="9" s="1"/>
  <c r="X39" i="9" s="1"/>
  <c r="O39" i="9"/>
  <c r="U39" i="9" s="1"/>
  <c r="W39" i="9" s="1"/>
  <c r="M39" i="9"/>
  <c r="T40" i="9"/>
  <c r="S40" i="9"/>
  <c r="R40" i="9"/>
  <c r="Q40" i="9"/>
  <c r="P40" i="9"/>
  <c r="V40" i="9" s="1"/>
  <c r="X40" i="9" s="1"/>
  <c r="O40" i="9"/>
  <c r="U40" i="9" s="1"/>
  <c r="W40" i="9" s="1"/>
  <c r="M40" i="9"/>
  <c r="T41" i="9"/>
  <c r="S41" i="9"/>
  <c r="R41" i="9"/>
  <c r="Q41" i="9"/>
  <c r="P41" i="9"/>
  <c r="V41" i="9" s="1"/>
  <c r="X41" i="9" s="1"/>
  <c r="O41" i="9"/>
  <c r="U41" i="9" s="1"/>
  <c r="W41" i="9" s="1"/>
  <c r="M41" i="9"/>
  <c r="T42" i="9"/>
  <c r="S42" i="9"/>
  <c r="R42" i="9"/>
  <c r="Q42" i="9"/>
  <c r="P42" i="9"/>
  <c r="V42" i="9" s="1"/>
  <c r="X42" i="9" s="1"/>
  <c r="O42" i="9"/>
  <c r="U42" i="9" s="1"/>
  <c r="W42" i="9" s="1"/>
  <c r="M42" i="9"/>
  <c r="T43" i="9"/>
  <c r="S43" i="9"/>
  <c r="R43" i="9"/>
  <c r="Q43" i="9"/>
  <c r="P43" i="9"/>
  <c r="V43" i="9" s="1"/>
  <c r="X43" i="9" s="1"/>
  <c r="O43" i="9"/>
  <c r="U43" i="9" s="1"/>
  <c r="W43" i="9" s="1"/>
  <c r="M43" i="9"/>
  <c r="T44" i="9"/>
  <c r="S44" i="9"/>
  <c r="R44" i="9"/>
  <c r="Q44" i="9"/>
  <c r="P44" i="9"/>
  <c r="V44" i="9" s="1"/>
  <c r="X44" i="9" s="1"/>
  <c r="O44" i="9"/>
  <c r="U44" i="9" s="1"/>
  <c r="W44" i="9" s="1"/>
  <c r="M44" i="9"/>
  <c r="T45" i="9"/>
  <c r="S45" i="9"/>
  <c r="R45" i="9"/>
  <c r="Q45" i="9"/>
  <c r="P45" i="9"/>
  <c r="V45" i="9" s="1"/>
  <c r="X45" i="9" s="1"/>
  <c r="O45" i="9"/>
  <c r="U45" i="9" s="1"/>
  <c r="W45" i="9" s="1"/>
  <c r="M45" i="9"/>
  <c r="T46" i="9"/>
  <c r="S46" i="9"/>
  <c r="R46" i="9"/>
  <c r="Q46" i="9"/>
  <c r="P46" i="9"/>
  <c r="V46" i="9" s="1"/>
  <c r="X46" i="9" s="1"/>
  <c r="O46" i="9"/>
  <c r="U46" i="9" s="1"/>
  <c r="W46" i="9" s="1"/>
  <c r="M46" i="9"/>
  <c r="T47" i="9"/>
  <c r="S47" i="9"/>
  <c r="R47" i="9"/>
  <c r="Q47" i="9"/>
  <c r="P47" i="9"/>
  <c r="V47" i="9" s="1"/>
  <c r="X47" i="9" s="1"/>
  <c r="O47" i="9"/>
  <c r="U47" i="9" s="1"/>
  <c r="W47" i="9" s="1"/>
  <c r="M47" i="9"/>
  <c r="T48" i="9"/>
  <c r="S48" i="9"/>
  <c r="R48" i="9"/>
  <c r="Q48" i="9"/>
  <c r="P48" i="9"/>
  <c r="V48" i="9" s="1"/>
  <c r="X48" i="9" s="1"/>
  <c r="O48" i="9"/>
  <c r="U48" i="9" s="1"/>
  <c r="W48" i="9" s="1"/>
  <c r="M48" i="9"/>
  <c r="T49" i="9"/>
  <c r="S49" i="9"/>
  <c r="R49" i="9"/>
  <c r="Q49" i="9"/>
  <c r="P49" i="9"/>
  <c r="V49" i="9" s="1"/>
  <c r="X49" i="9" s="1"/>
  <c r="O49" i="9"/>
  <c r="U49" i="9" s="1"/>
  <c r="W49" i="9" s="1"/>
  <c r="M49" i="9"/>
  <c r="T50" i="9"/>
  <c r="S50" i="9"/>
  <c r="R50" i="9"/>
  <c r="Q50" i="9"/>
  <c r="P50" i="9"/>
  <c r="V50" i="9" s="1"/>
  <c r="X50" i="9" s="1"/>
  <c r="O50" i="9"/>
  <c r="U50" i="9" s="1"/>
  <c r="W50" i="9" s="1"/>
  <c r="M50" i="9"/>
  <c r="T51" i="9"/>
  <c r="S51" i="9"/>
  <c r="R51" i="9"/>
  <c r="Q51" i="9"/>
  <c r="P51" i="9"/>
  <c r="V51" i="9" s="1"/>
  <c r="X51" i="9" s="1"/>
  <c r="O51" i="9"/>
  <c r="U51" i="9" s="1"/>
  <c r="W51" i="9" s="1"/>
  <c r="M51" i="9"/>
  <c r="T52" i="9"/>
  <c r="S52" i="9"/>
  <c r="R52" i="9"/>
  <c r="Q52" i="9"/>
  <c r="P52" i="9"/>
  <c r="V52" i="9" s="1"/>
  <c r="X52" i="9" s="1"/>
  <c r="O52" i="9"/>
  <c r="U52" i="9" s="1"/>
  <c r="W52" i="9" s="1"/>
  <c r="M52" i="9"/>
  <c r="T53" i="9"/>
  <c r="S53" i="9"/>
  <c r="R53" i="9"/>
  <c r="Q53" i="9"/>
  <c r="P53" i="9"/>
  <c r="V53" i="9" s="1"/>
  <c r="X53" i="9" s="1"/>
  <c r="O53" i="9"/>
  <c r="U53" i="9" s="1"/>
  <c r="W53" i="9" s="1"/>
  <c r="M53" i="9"/>
  <c r="T54" i="9"/>
  <c r="S54" i="9"/>
  <c r="R54" i="9"/>
  <c r="Q54" i="9"/>
  <c r="P54" i="9"/>
  <c r="V54" i="9" s="1"/>
  <c r="X54" i="9" s="1"/>
  <c r="O54" i="9"/>
  <c r="U54" i="9" s="1"/>
  <c r="W54" i="9" s="1"/>
  <c r="M54" i="9"/>
  <c r="T55" i="9"/>
  <c r="S55" i="9"/>
  <c r="R55" i="9"/>
  <c r="Q55" i="9"/>
  <c r="P55" i="9"/>
  <c r="V55" i="9" s="1"/>
  <c r="X55" i="9" s="1"/>
  <c r="O55" i="9"/>
  <c r="U55" i="9" s="1"/>
  <c r="W55" i="9" s="1"/>
  <c r="M55" i="9"/>
  <c r="T56" i="9"/>
  <c r="S56" i="9"/>
  <c r="R56" i="9"/>
  <c r="Q56" i="9"/>
  <c r="P56" i="9"/>
  <c r="V56" i="9" s="1"/>
  <c r="X56" i="9" s="1"/>
  <c r="O56" i="9"/>
  <c r="U56" i="9" s="1"/>
  <c r="W56" i="9" s="1"/>
  <c r="M56" i="9"/>
  <c r="T57" i="9"/>
  <c r="S57" i="9"/>
  <c r="R57" i="9"/>
  <c r="Q57" i="9"/>
  <c r="P57" i="9"/>
  <c r="V57" i="9" s="1"/>
  <c r="X57" i="9" s="1"/>
  <c r="O57" i="9"/>
  <c r="U57" i="9" s="1"/>
  <c r="W57" i="9" s="1"/>
  <c r="M57" i="9"/>
  <c r="T58" i="9"/>
  <c r="S58" i="9"/>
  <c r="R58" i="9"/>
  <c r="Q58" i="9"/>
  <c r="P58" i="9"/>
  <c r="V58" i="9" s="1"/>
  <c r="X58" i="9" s="1"/>
  <c r="O58" i="9"/>
  <c r="U58" i="9" s="1"/>
  <c r="W58" i="9" s="1"/>
  <c r="M58" i="9"/>
  <c r="T59" i="9"/>
  <c r="S59" i="9"/>
  <c r="R59" i="9"/>
  <c r="Q59" i="9"/>
  <c r="P59" i="9"/>
  <c r="V59" i="9" s="1"/>
  <c r="X59" i="9" s="1"/>
  <c r="O59" i="9"/>
  <c r="U59" i="9" s="1"/>
  <c r="W59" i="9" s="1"/>
  <c r="M59" i="9"/>
  <c r="T60" i="9"/>
  <c r="S60" i="9"/>
  <c r="R60" i="9"/>
  <c r="Q60" i="9"/>
  <c r="P60" i="9"/>
  <c r="V60" i="9" s="1"/>
  <c r="X60" i="9" s="1"/>
  <c r="O60" i="9"/>
  <c r="U60" i="9" s="1"/>
  <c r="W60" i="9" s="1"/>
  <c r="M60" i="9"/>
  <c r="T61" i="9"/>
  <c r="S61" i="9"/>
  <c r="R61" i="9"/>
  <c r="Q61" i="9"/>
  <c r="P61" i="9"/>
  <c r="V61" i="9" s="1"/>
  <c r="X61" i="9" s="1"/>
  <c r="O61" i="9"/>
  <c r="U61" i="9" s="1"/>
  <c r="W61" i="9" s="1"/>
  <c r="M61" i="9"/>
  <c r="T62" i="9"/>
  <c r="S62" i="9"/>
  <c r="R62" i="9"/>
  <c r="Q62" i="9"/>
  <c r="P62" i="9"/>
  <c r="V62" i="9" s="1"/>
  <c r="X62" i="9" s="1"/>
  <c r="O62" i="9"/>
  <c r="U62" i="9" s="1"/>
  <c r="W62" i="9" s="1"/>
  <c r="M62" i="9"/>
  <c r="T63" i="9"/>
  <c r="S63" i="9"/>
  <c r="R63" i="9"/>
  <c r="Q63" i="9"/>
  <c r="P63" i="9"/>
  <c r="V63" i="9" s="1"/>
  <c r="X63" i="9" s="1"/>
  <c r="O63" i="9"/>
  <c r="U63" i="9" s="1"/>
  <c r="W63" i="9" s="1"/>
  <c r="M63" i="9"/>
  <c r="T64" i="9"/>
  <c r="S64" i="9"/>
  <c r="R64" i="9"/>
  <c r="Q64" i="9"/>
  <c r="P64" i="9"/>
  <c r="V64" i="9" s="1"/>
  <c r="X64" i="9" s="1"/>
  <c r="O64" i="9"/>
  <c r="U64" i="9" s="1"/>
  <c r="W64" i="9" s="1"/>
  <c r="M64" i="9"/>
  <c r="T65" i="9"/>
  <c r="S65" i="9"/>
  <c r="R65" i="9"/>
  <c r="Q65" i="9"/>
  <c r="P65" i="9"/>
  <c r="V65" i="9" s="1"/>
  <c r="X65" i="9" s="1"/>
  <c r="O65" i="9"/>
  <c r="U65" i="9" s="1"/>
  <c r="W65" i="9" s="1"/>
  <c r="M65" i="9"/>
  <c r="T66" i="9"/>
  <c r="S66" i="9"/>
  <c r="R66" i="9"/>
  <c r="Q66" i="9"/>
  <c r="P66" i="9"/>
  <c r="V66" i="9" s="1"/>
  <c r="X66" i="9" s="1"/>
  <c r="O66" i="9"/>
  <c r="U66" i="9" s="1"/>
  <c r="W66" i="9" s="1"/>
  <c r="M66" i="9"/>
  <c r="T67" i="9"/>
  <c r="S67" i="9"/>
  <c r="R67" i="9"/>
  <c r="Q67" i="9"/>
  <c r="P67" i="9"/>
  <c r="V67" i="9" s="1"/>
  <c r="X67" i="9" s="1"/>
  <c r="O67" i="9"/>
  <c r="U67" i="9" s="1"/>
  <c r="W67" i="9" s="1"/>
  <c r="M67" i="9"/>
  <c r="T68" i="9"/>
  <c r="S68" i="9"/>
  <c r="R68" i="9"/>
  <c r="Q68" i="9"/>
  <c r="P68" i="9"/>
  <c r="V68" i="9" s="1"/>
  <c r="X68" i="9" s="1"/>
  <c r="O68" i="9"/>
  <c r="U68" i="9" s="1"/>
  <c r="W68" i="9" s="1"/>
  <c r="M68" i="9"/>
  <c r="T69" i="9"/>
  <c r="S69" i="9"/>
  <c r="R69" i="9"/>
  <c r="Q69" i="9"/>
  <c r="P69" i="9"/>
  <c r="V69" i="9" s="1"/>
  <c r="X69" i="9" s="1"/>
  <c r="O69" i="9"/>
  <c r="U69" i="9" s="1"/>
  <c r="W69" i="9" s="1"/>
  <c r="M69" i="9"/>
  <c r="T70" i="9"/>
  <c r="S70" i="9"/>
  <c r="R70" i="9"/>
  <c r="Q70" i="9"/>
  <c r="P70" i="9"/>
  <c r="V70" i="9" s="1"/>
  <c r="X70" i="9" s="1"/>
  <c r="O70" i="9"/>
  <c r="U70" i="9" s="1"/>
  <c r="W70" i="9" s="1"/>
  <c r="M70" i="9"/>
  <c r="T71" i="9"/>
  <c r="S71" i="9"/>
  <c r="R71" i="9"/>
  <c r="Q71" i="9"/>
  <c r="P71" i="9"/>
  <c r="V71" i="9" s="1"/>
  <c r="X71" i="9" s="1"/>
  <c r="O71" i="9"/>
  <c r="U71" i="9" s="1"/>
  <c r="W71" i="9" s="1"/>
  <c r="M71" i="9"/>
  <c r="T72" i="9"/>
  <c r="S72" i="9"/>
  <c r="R72" i="9"/>
  <c r="Q72" i="9"/>
  <c r="P72" i="9"/>
  <c r="V72" i="9" s="1"/>
  <c r="X72" i="9" s="1"/>
  <c r="O72" i="9"/>
  <c r="U72" i="9" s="1"/>
  <c r="W72" i="9" s="1"/>
  <c r="M72" i="9"/>
  <c r="T73" i="9"/>
  <c r="S73" i="9"/>
  <c r="R73" i="9"/>
  <c r="Q73" i="9"/>
  <c r="P73" i="9"/>
  <c r="V73" i="9" s="1"/>
  <c r="X73" i="9" s="1"/>
  <c r="O73" i="9"/>
  <c r="U73" i="9" s="1"/>
  <c r="W73" i="9" s="1"/>
  <c r="M73" i="9"/>
  <c r="T74" i="9"/>
  <c r="S74" i="9"/>
  <c r="R74" i="9"/>
  <c r="Q74" i="9"/>
  <c r="P74" i="9"/>
  <c r="V74" i="9" s="1"/>
  <c r="X74" i="9" s="1"/>
  <c r="O74" i="9"/>
  <c r="U74" i="9" s="1"/>
  <c r="W74" i="9" s="1"/>
  <c r="M74" i="9"/>
  <c r="T75" i="9"/>
  <c r="S75" i="9"/>
  <c r="R75" i="9"/>
  <c r="Q75" i="9"/>
  <c r="P75" i="9"/>
  <c r="V75" i="9" s="1"/>
  <c r="X75" i="9" s="1"/>
  <c r="O75" i="9"/>
  <c r="U75" i="9" s="1"/>
  <c r="W75" i="9" s="1"/>
  <c r="M75" i="9"/>
  <c r="T76" i="9"/>
  <c r="S76" i="9"/>
  <c r="R76" i="9"/>
  <c r="Q76" i="9"/>
  <c r="P76" i="9"/>
  <c r="V76" i="9" s="1"/>
  <c r="X76" i="9" s="1"/>
  <c r="O76" i="9"/>
  <c r="U76" i="9" s="1"/>
  <c r="W76" i="9" s="1"/>
  <c r="M76" i="9"/>
  <c r="T77" i="9"/>
  <c r="S77" i="9"/>
  <c r="R77" i="9"/>
  <c r="Q77" i="9"/>
  <c r="P77" i="9"/>
  <c r="V77" i="9" s="1"/>
  <c r="X77" i="9" s="1"/>
  <c r="O77" i="9"/>
  <c r="U77" i="9" s="1"/>
  <c r="W77" i="9" s="1"/>
  <c r="M77" i="9"/>
  <c r="T78" i="9"/>
  <c r="S78" i="9"/>
  <c r="R78" i="9"/>
  <c r="Q78" i="9"/>
  <c r="P78" i="9"/>
  <c r="V78" i="9" s="1"/>
  <c r="X78" i="9" s="1"/>
  <c r="O78" i="9"/>
  <c r="U78" i="9" s="1"/>
  <c r="W78" i="9" s="1"/>
  <c r="M78" i="9"/>
  <c r="T79" i="9"/>
  <c r="S79" i="9"/>
  <c r="R79" i="9"/>
  <c r="Q79" i="9"/>
  <c r="P79" i="9"/>
  <c r="V79" i="9" s="1"/>
  <c r="X79" i="9" s="1"/>
  <c r="O79" i="9"/>
  <c r="U79" i="9" s="1"/>
  <c r="W79" i="9" s="1"/>
  <c r="M79" i="9"/>
  <c r="T80" i="9"/>
  <c r="S80" i="9"/>
  <c r="R80" i="9"/>
  <c r="Q80" i="9"/>
  <c r="P80" i="9"/>
  <c r="V80" i="9" s="1"/>
  <c r="X80" i="9" s="1"/>
  <c r="O80" i="9"/>
  <c r="U80" i="9" s="1"/>
  <c r="W80" i="9" s="1"/>
  <c r="M80" i="9"/>
  <c r="T81" i="9"/>
  <c r="S81" i="9"/>
  <c r="R81" i="9"/>
  <c r="Q81" i="9"/>
  <c r="P81" i="9"/>
  <c r="V81" i="9" s="1"/>
  <c r="X81" i="9" s="1"/>
  <c r="O81" i="9"/>
  <c r="U81" i="9" s="1"/>
  <c r="W81" i="9" s="1"/>
  <c r="M81" i="9"/>
  <c r="T82" i="9"/>
  <c r="S82" i="9"/>
  <c r="R82" i="9"/>
  <c r="Q82" i="9"/>
  <c r="P82" i="9"/>
  <c r="V82" i="9" s="1"/>
  <c r="X82" i="9" s="1"/>
  <c r="O82" i="9"/>
  <c r="U82" i="9" s="1"/>
  <c r="W82" i="9" s="1"/>
  <c r="M82" i="9"/>
  <c r="T83" i="9"/>
  <c r="S83" i="9"/>
  <c r="R83" i="9"/>
  <c r="Q83" i="9"/>
  <c r="P83" i="9"/>
  <c r="V83" i="9" s="1"/>
  <c r="X83" i="9" s="1"/>
  <c r="O83" i="9"/>
  <c r="U83" i="9" s="1"/>
  <c r="W83" i="9" s="1"/>
  <c r="M83" i="9"/>
  <c r="T84" i="9"/>
  <c r="S84" i="9"/>
  <c r="R84" i="9"/>
  <c r="Q84" i="9"/>
  <c r="P84" i="9"/>
  <c r="V84" i="9" s="1"/>
  <c r="X84" i="9" s="1"/>
  <c r="O84" i="9"/>
  <c r="U84" i="9" s="1"/>
  <c r="W84" i="9" s="1"/>
  <c r="M84" i="9"/>
  <c r="T85" i="9"/>
  <c r="S85" i="9"/>
  <c r="R85" i="9"/>
  <c r="Q85" i="9"/>
  <c r="P85" i="9"/>
  <c r="V85" i="9" s="1"/>
  <c r="X85" i="9" s="1"/>
  <c r="O85" i="9"/>
  <c r="U85" i="9" s="1"/>
  <c r="W85" i="9" s="1"/>
  <c r="M85" i="9"/>
  <c r="T86" i="9"/>
  <c r="S86" i="9"/>
  <c r="R86" i="9"/>
  <c r="Q86" i="9"/>
  <c r="P86" i="9"/>
  <c r="V86" i="9" s="1"/>
  <c r="X86" i="9" s="1"/>
  <c r="O86" i="9"/>
  <c r="U86" i="9" s="1"/>
  <c r="W86" i="9" s="1"/>
  <c r="M86" i="9"/>
  <c r="T87" i="9"/>
  <c r="S87" i="9"/>
  <c r="R87" i="9"/>
  <c r="Q87" i="9"/>
  <c r="P87" i="9"/>
  <c r="V87" i="9" s="1"/>
  <c r="X87" i="9" s="1"/>
  <c r="O87" i="9"/>
  <c r="U87" i="9" s="1"/>
  <c r="W87" i="9" s="1"/>
  <c r="M87" i="9"/>
  <c r="T88" i="9"/>
  <c r="S88" i="9"/>
  <c r="R88" i="9"/>
  <c r="Q88" i="9"/>
  <c r="P88" i="9"/>
  <c r="V88" i="9" s="1"/>
  <c r="X88" i="9" s="1"/>
  <c r="O88" i="9"/>
  <c r="U88" i="9" s="1"/>
  <c r="W88" i="9" s="1"/>
  <c r="M88" i="9"/>
  <c r="T89" i="9"/>
  <c r="S89" i="9"/>
  <c r="R89" i="9"/>
  <c r="Q89" i="9"/>
  <c r="P89" i="9"/>
  <c r="V89" i="9" s="1"/>
  <c r="X89" i="9" s="1"/>
  <c r="O89" i="9"/>
  <c r="U89" i="9" s="1"/>
  <c r="W89" i="9" s="1"/>
  <c r="M89" i="9"/>
  <c r="T90" i="9"/>
  <c r="S90" i="9"/>
  <c r="R90" i="9"/>
  <c r="Q90" i="9"/>
  <c r="P90" i="9"/>
  <c r="V90" i="9" s="1"/>
  <c r="X90" i="9" s="1"/>
  <c r="O90" i="9"/>
  <c r="U90" i="9" s="1"/>
  <c r="W90" i="9" s="1"/>
  <c r="M90" i="9"/>
  <c r="T91" i="9"/>
  <c r="S91" i="9"/>
  <c r="R91" i="9"/>
  <c r="Q91" i="9"/>
  <c r="P91" i="9"/>
  <c r="V91" i="9" s="1"/>
  <c r="X91" i="9" s="1"/>
  <c r="O91" i="9"/>
  <c r="U91" i="9" s="1"/>
  <c r="W91" i="9" s="1"/>
  <c r="M91" i="9"/>
  <c r="T92" i="9"/>
  <c r="S92" i="9"/>
  <c r="R92" i="9"/>
  <c r="Q92" i="9"/>
  <c r="P92" i="9"/>
  <c r="V92" i="9" s="1"/>
  <c r="X92" i="9" s="1"/>
  <c r="O92" i="9"/>
  <c r="U92" i="9" s="1"/>
  <c r="W92" i="9" s="1"/>
  <c r="M92" i="9"/>
  <c r="T93" i="9"/>
  <c r="S93" i="9"/>
  <c r="R93" i="9"/>
  <c r="Q93" i="9"/>
  <c r="P93" i="9"/>
  <c r="V93" i="9" s="1"/>
  <c r="X93" i="9" s="1"/>
  <c r="O93" i="9"/>
  <c r="U93" i="9" s="1"/>
  <c r="W93" i="9" s="1"/>
  <c r="M93" i="9"/>
  <c r="T94" i="9"/>
  <c r="S94" i="9"/>
  <c r="R94" i="9"/>
  <c r="Q94" i="9"/>
  <c r="P94" i="9"/>
  <c r="V94" i="9" s="1"/>
  <c r="X94" i="9" s="1"/>
  <c r="O94" i="9"/>
  <c r="U94" i="9" s="1"/>
  <c r="W94" i="9" s="1"/>
  <c r="M94" i="9"/>
  <c r="T95" i="9"/>
  <c r="S95" i="9"/>
  <c r="R95" i="9"/>
  <c r="Q95" i="9"/>
  <c r="P95" i="9"/>
  <c r="V95" i="9" s="1"/>
  <c r="X95" i="9" s="1"/>
  <c r="O95" i="9"/>
  <c r="U95" i="9" s="1"/>
  <c r="W95" i="9" s="1"/>
  <c r="M95" i="9"/>
  <c r="T96" i="9"/>
  <c r="S96" i="9"/>
  <c r="R96" i="9"/>
  <c r="Q96" i="9"/>
  <c r="P96" i="9"/>
  <c r="V96" i="9" s="1"/>
  <c r="X96" i="9" s="1"/>
  <c r="O96" i="9"/>
  <c r="U96" i="9" s="1"/>
  <c r="W96" i="9" s="1"/>
  <c r="M96" i="9"/>
  <c r="T97" i="9"/>
  <c r="S97" i="9"/>
  <c r="R97" i="9"/>
  <c r="Q97" i="9"/>
  <c r="P97" i="9"/>
  <c r="V97" i="9" s="1"/>
  <c r="X97" i="9" s="1"/>
  <c r="O97" i="9"/>
  <c r="U97" i="9" s="1"/>
  <c r="W97" i="9" s="1"/>
  <c r="M97" i="9"/>
  <c r="T98" i="9"/>
  <c r="S98" i="9"/>
  <c r="R98" i="9"/>
  <c r="Q98" i="9"/>
  <c r="P98" i="9"/>
  <c r="V98" i="9" s="1"/>
  <c r="X98" i="9" s="1"/>
  <c r="O98" i="9"/>
  <c r="U98" i="9" s="1"/>
  <c r="W98" i="9" s="1"/>
  <c r="M98" i="9"/>
  <c r="T99" i="9"/>
  <c r="S99" i="9"/>
  <c r="R99" i="9"/>
  <c r="Q99" i="9"/>
  <c r="P99" i="9"/>
  <c r="V99" i="9" s="1"/>
  <c r="X99" i="9" s="1"/>
  <c r="O99" i="9"/>
  <c r="U99" i="9" s="1"/>
  <c r="W99" i="9" s="1"/>
  <c r="M99" i="9"/>
  <c r="T100" i="9"/>
  <c r="S100" i="9"/>
  <c r="R100" i="9"/>
  <c r="Q100" i="9"/>
  <c r="P100" i="9"/>
  <c r="V100" i="9" s="1"/>
  <c r="X100" i="9" s="1"/>
  <c r="O100" i="9"/>
  <c r="U100" i="9" s="1"/>
  <c r="W100" i="9" s="1"/>
  <c r="M100" i="9"/>
  <c r="T101" i="9"/>
  <c r="S101" i="9"/>
  <c r="R101" i="9"/>
  <c r="Q101" i="9"/>
  <c r="P101" i="9"/>
  <c r="V101" i="9" s="1"/>
  <c r="X101" i="9" s="1"/>
  <c r="O101" i="9"/>
  <c r="U101" i="9" s="1"/>
  <c r="W101" i="9" s="1"/>
  <c r="M101" i="9"/>
  <c r="T102" i="9"/>
  <c r="S102" i="9"/>
  <c r="R102" i="9"/>
  <c r="Q102" i="9"/>
  <c r="P102" i="9"/>
  <c r="V102" i="9" s="1"/>
  <c r="X102" i="9" s="1"/>
  <c r="O102" i="9"/>
  <c r="U102" i="9" s="1"/>
  <c r="W102" i="9" s="1"/>
  <c r="M102" i="9"/>
  <c r="T103" i="9"/>
  <c r="S103" i="9"/>
  <c r="R103" i="9"/>
  <c r="Q103" i="9"/>
  <c r="P103" i="9"/>
  <c r="V103" i="9" s="1"/>
  <c r="X103" i="9" s="1"/>
  <c r="O103" i="9"/>
  <c r="U103" i="9" s="1"/>
  <c r="W103" i="9" s="1"/>
  <c r="M103" i="9"/>
  <c r="T104" i="9"/>
  <c r="S104" i="9"/>
  <c r="R104" i="9"/>
  <c r="Q104" i="9"/>
  <c r="P104" i="9"/>
  <c r="V104" i="9" s="1"/>
  <c r="X104" i="9" s="1"/>
  <c r="O104" i="9"/>
  <c r="U104" i="9" s="1"/>
  <c r="W104" i="9" s="1"/>
  <c r="M104" i="9"/>
  <c r="T105" i="9"/>
  <c r="S105" i="9"/>
  <c r="R105" i="9"/>
  <c r="Q105" i="9"/>
  <c r="P105" i="9"/>
  <c r="V105" i="9" s="1"/>
  <c r="X105" i="9" s="1"/>
  <c r="O105" i="9"/>
  <c r="U105" i="9" s="1"/>
  <c r="W105" i="9" s="1"/>
  <c r="M105" i="9"/>
  <c r="T106" i="9"/>
  <c r="S106" i="9"/>
  <c r="R106" i="9"/>
  <c r="Q106" i="9"/>
  <c r="P106" i="9"/>
  <c r="V106" i="9" s="1"/>
  <c r="X106" i="9" s="1"/>
  <c r="O106" i="9"/>
  <c r="U106" i="9" s="1"/>
  <c r="W106" i="9" s="1"/>
  <c r="M106" i="9"/>
  <c r="T107" i="9"/>
  <c r="S107" i="9"/>
  <c r="R107" i="9"/>
  <c r="Q107" i="9"/>
  <c r="P107" i="9"/>
  <c r="V107" i="9" s="1"/>
  <c r="X107" i="9" s="1"/>
  <c r="O107" i="9"/>
  <c r="U107" i="9" s="1"/>
  <c r="W107" i="9" s="1"/>
  <c r="M107" i="9"/>
  <c r="T108" i="9"/>
  <c r="S108" i="9"/>
  <c r="R108" i="9"/>
  <c r="Q108" i="9"/>
  <c r="P108" i="9"/>
  <c r="V108" i="9" s="1"/>
  <c r="X108" i="9" s="1"/>
  <c r="O108" i="9"/>
  <c r="U108" i="9" s="1"/>
  <c r="W108" i="9" s="1"/>
  <c r="M108" i="9"/>
  <c r="T109" i="9"/>
  <c r="S109" i="9"/>
  <c r="R109" i="9"/>
  <c r="Q109" i="9"/>
  <c r="P109" i="9"/>
  <c r="V109" i="9" s="1"/>
  <c r="X109" i="9" s="1"/>
  <c r="O109" i="9"/>
  <c r="U109" i="9" s="1"/>
  <c r="W109" i="9" s="1"/>
  <c r="M109" i="9"/>
  <c r="T110" i="9"/>
  <c r="S110" i="9"/>
  <c r="R110" i="9"/>
  <c r="Q110" i="9"/>
  <c r="P110" i="9"/>
  <c r="V110" i="9" s="1"/>
  <c r="X110" i="9" s="1"/>
  <c r="O110" i="9"/>
  <c r="U110" i="9" s="1"/>
  <c r="W110" i="9" s="1"/>
  <c r="M110" i="9"/>
  <c r="T111" i="9"/>
  <c r="S111" i="9"/>
  <c r="R111" i="9"/>
  <c r="Q111" i="9"/>
  <c r="P111" i="9"/>
  <c r="V111" i="9" s="1"/>
  <c r="X111" i="9" s="1"/>
  <c r="O111" i="9"/>
  <c r="U111" i="9" s="1"/>
  <c r="W111" i="9" s="1"/>
  <c r="M111" i="9"/>
  <c r="T112" i="9"/>
  <c r="S112" i="9"/>
  <c r="R112" i="9"/>
  <c r="Q112" i="9"/>
  <c r="P112" i="9"/>
  <c r="V112" i="9" s="1"/>
  <c r="X112" i="9" s="1"/>
  <c r="O112" i="9"/>
  <c r="U112" i="9" s="1"/>
  <c r="W112" i="9" s="1"/>
  <c r="M112" i="9"/>
  <c r="T113" i="9"/>
  <c r="S113" i="9"/>
  <c r="R113" i="9"/>
  <c r="Q113" i="9"/>
  <c r="P113" i="9"/>
  <c r="V113" i="9" s="1"/>
  <c r="X113" i="9" s="1"/>
  <c r="O113" i="9"/>
  <c r="U113" i="9" s="1"/>
  <c r="W113" i="9" s="1"/>
  <c r="M113" i="9"/>
  <c r="T114" i="9"/>
  <c r="S114" i="9"/>
  <c r="R114" i="9"/>
  <c r="Q114" i="9"/>
  <c r="P114" i="9"/>
  <c r="V114" i="9" s="1"/>
  <c r="X114" i="9" s="1"/>
  <c r="O114" i="9"/>
  <c r="U114" i="9" s="1"/>
  <c r="W114" i="9" s="1"/>
  <c r="M114" i="9"/>
  <c r="T115" i="9"/>
  <c r="S115" i="9"/>
  <c r="R115" i="9"/>
  <c r="Q115" i="9"/>
  <c r="P115" i="9"/>
  <c r="V115" i="9" s="1"/>
  <c r="X115" i="9" s="1"/>
  <c r="O115" i="9"/>
  <c r="U115" i="9" s="1"/>
  <c r="W115" i="9" s="1"/>
  <c r="M115" i="9"/>
  <c r="T116" i="9"/>
  <c r="S116" i="9"/>
  <c r="R116" i="9"/>
  <c r="Q116" i="9"/>
  <c r="P116" i="9"/>
  <c r="V116" i="9" s="1"/>
  <c r="X116" i="9" s="1"/>
  <c r="O116" i="9"/>
  <c r="U116" i="9" s="1"/>
  <c r="W116" i="9" s="1"/>
  <c r="M116" i="9"/>
  <c r="T117" i="9"/>
  <c r="S117" i="9"/>
  <c r="R117" i="9"/>
  <c r="Q117" i="9"/>
  <c r="P117" i="9"/>
  <c r="V117" i="9" s="1"/>
  <c r="X117" i="9" s="1"/>
  <c r="O117" i="9"/>
  <c r="U117" i="9" s="1"/>
  <c r="W117" i="9" s="1"/>
  <c r="M117" i="9"/>
  <c r="T118" i="9"/>
  <c r="S118" i="9"/>
  <c r="R118" i="9"/>
  <c r="Q118" i="9"/>
  <c r="P118" i="9"/>
  <c r="V118" i="9" s="1"/>
  <c r="X118" i="9" s="1"/>
  <c r="O118" i="9"/>
  <c r="U118" i="9" s="1"/>
  <c r="W118" i="9" s="1"/>
  <c r="M118" i="9"/>
  <c r="T119" i="9"/>
  <c r="S119" i="9"/>
  <c r="R119" i="9"/>
  <c r="Q119" i="9"/>
  <c r="P119" i="9"/>
  <c r="V119" i="9" s="1"/>
  <c r="X119" i="9" s="1"/>
  <c r="O119" i="9"/>
  <c r="U119" i="9" s="1"/>
  <c r="W119" i="9" s="1"/>
  <c r="M119" i="9"/>
  <c r="T120" i="9"/>
  <c r="S120" i="9"/>
  <c r="R120" i="9"/>
  <c r="Q120" i="9"/>
  <c r="P120" i="9"/>
  <c r="V120" i="9" s="1"/>
  <c r="X120" i="9" s="1"/>
  <c r="O120" i="9"/>
  <c r="U120" i="9" s="1"/>
  <c r="W120" i="9" s="1"/>
  <c r="M120" i="9"/>
  <c r="T121" i="9"/>
  <c r="S121" i="9"/>
  <c r="R121" i="9"/>
  <c r="Q121" i="9"/>
  <c r="P121" i="9"/>
  <c r="V121" i="9" s="1"/>
  <c r="X121" i="9" s="1"/>
  <c r="O121" i="9"/>
  <c r="U121" i="9" s="1"/>
  <c r="W121" i="9" s="1"/>
  <c r="M121" i="9"/>
  <c r="T122" i="9"/>
  <c r="S122" i="9"/>
  <c r="R122" i="9"/>
  <c r="Q122" i="9"/>
  <c r="P122" i="9"/>
  <c r="V122" i="9" s="1"/>
  <c r="X122" i="9" s="1"/>
  <c r="O122" i="9"/>
  <c r="U122" i="9" s="1"/>
  <c r="W122" i="9" s="1"/>
  <c r="M122" i="9"/>
  <c r="T123" i="9"/>
  <c r="S123" i="9"/>
  <c r="R123" i="9"/>
  <c r="Q123" i="9"/>
  <c r="P123" i="9"/>
  <c r="V123" i="9" s="1"/>
  <c r="X123" i="9" s="1"/>
  <c r="O123" i="9"/>
  <c r="U123" i="9" s="1"/>
  <c r="W123" i="9" s="1"/>
  <c r="M123" i="9"/>
  <c r="T124" i="9"/>
  <c r="S124" i="9"/>
  <c r="R124" i="9"/>
  <c r="Q124" i="9"/>
  <c r="P124" i="9"/>
  <c r="V124" i="9" s="1"/>
  <c r="X124" i="9" s="1"/>
  <c r="O124" i="9"/>
  <c r="U124" i="9" s="1"/>
  <c r="W124" i="9" s="1"/>
  <c r="M124" i="9"/>
  <c r="T125" i="9"/>
  <c r="S125" i="9"/>
  <c r="R125" i="9"/>
  <c r="Q125" i="9"/>
  <c r="P125" i="9"/>
  <c r="V125" i="9" s="1"/>
  <c r="X125" i="9" s="1"/>
  <c r="O125" i="9"/>
  <c r="U125" i="9" s="1"/>
  <c r="W125" i="9" s="1"/>
  <c r="M125" i="9"/>
  <c r="T126" i="9"/>
  <c r="S126" i="9"/>
  <c r="R126" i="9"/>
  <c r="Q126" i="9"/>
  <c r="P126" i="9"/>
  <c r="V126" i="9" s="1"/>
  <c r="X126" i="9" s="1"/>
  <c r="O126" i="9"/>
  <c r="U126" i="9" s="1"/>
  <c r="W126" i="9" s="1"/>
  <c r="M126" i="9"/>
  <c r="T127" i="9"/>
  <c r="S127" i="9"/>
  <c r="R127" i="9"/>
  <c r="Q127" i="9"/>
  <c r="P127" i="9"/>
  <c r="V127" i="9" s="1"/>
  <c r="X127" i="9" s="1"/>
  <c r="O127" i="9"/>
  <c r="U127" i="9" s="1"/>
  <c r="W127" i="9" s="1"/>
  <c r="M127" i="9"/>
  <c r="T128" i="9"/>
  <c r="S128" i="9"/>
  <c r="R128" i="9"/>
  <c r="Q128" i="9"/>
  <c r="P128" i="9"/>
  <c r="V128" i="9" s="1"/>
  <c r="X128" i="9" s="1"/>
  <c r="O128" i="9"/>
  <c r="U128" i="9" s="1"/>
  <c r="W128" i="9" s="1"/>
  <c r="M128" i="9"/>
  <c r="T129" i="9"/>
  <c r="S129" i="9"/>
  <c r="R129" i="9"/>
  <c r="Q129" i="9"/>
  <c r="P129" i="9"/>
  <c r="V129" i="9" s="1"/>
  <c r="X129" i="9" s="1"/>
  <c r="O129" i="9"/>
  <c r="U129" i="9" s="1"/>
  <c r="W129" i="9" s="1"/>
  <c r="M129" i="9"/>
  <c r="T130" i="9"/>
  <c r="S130" i="9"/>
  <c r="R130" i="9"/>
  <c r="Q130" i="9"/>
  <c r="P130" i="9"/>
  <c r="V130" i="9" s="1"/>
  <c r="X130" i="9" s="1"/>
  <c r="O130" i="9"/>
  <c r="U130" i="9" s="1"/>
  <c r="W130" i="9" s="1"/>
  <c r="M130" i="9"/>
  <c r="T131" i="9"/>
  <c r="S131" i="9"/>
  <c r="R131" i="9"/>
  <c r="Q131" i="9"/>
  <c r="P131" i="9"/>
  <c r="V131" i="9" s="1"/>
  <c r="X131" i="9" s="1"/>
  <c r="O131" i="9"/>
  <c r="U131" i="9" s="1"/>
  <c r="W131" i="9" s="1"/>
  <c r="M131" i="9"/>
  <c r="T132" i="9"/>
  <c r="S132" i="9"/>
  <c r="R132" i="9"/>
  <c r="Q132" i="9"/>
  <c r="P132" i="9"/>
  <c r="V132" i="9" s="1"/>
  <c r="X132" i="9" s="1"/>
  <c r="O132" i="9"/>
  <c r="U132" i="9" s="1"/>
  <c r="W132" i="9" s="1"/>
  <c r="M132" i="9"/>
  <c r="T133" i="9"/>
  <c r="S133" i="9"/>
  <c r="R133" i="9"/>
  <c r="Q133" i="9"/>
  <c r="P133" i="9"/>
  <c r="V133" i="9" s="1"/>
  <c r="X133" i="9" s="1"/>
  <c r="O133" i="9"/>
  <c r="U133" i="9" s="1"/>
  <c r="W133" i="9" s="1"/>
  <c r="M133" i="9"/>
  <c r="T134" i="9"/>
  <c r="S134" i="9"/>
  <c r="R134" i="9"/>
  <c r="Q134" i="9"/>
  <c r="P134" i="9"/>
  <c r="V134" i="9" s="1"/>
  <c r="X134" i="9" s="1"/>
  <c r="O134" i="9"/>
  <c r="U134" i="9" s="1"/>
  <c r="W134" i="9" s="1"/>
  <c r="M134" i="9"/>
  <c r="T135" i="9"/>
  <c r="S135" i="9"/>
  <c r="R135" i="9"/>
  <c r="Q135" i="9"/>
  <c r="P135" i="9"/>
  <c r="V135" i="9" s="1"/>
  <c r="X135" i="9" s="1"/>
  <c r="O135" i="9"/>
  <c r="U135" i="9" s="1"/>
  <c r="W135" i="9" s="1"/>
  <c r="M135" i="9"/>
  <c r="T136" i="9"/>
  <c r="S136" i="9"/>
  <c r="R136" i="9"/>
  <c r="Q136" i="9"/>
  <c r="P136" i="9"/>
  <c r="V136" i="9" s="1"/>
  <c r="X136" i="9" s="1"/>
  <c r="O136" i="9"/>
  <c r="U136" i="9" s="1"/>
  <c r="W136" i="9" s="1"/>
  <c r="M136" i="9"/>
  <c r="T137" i="9"/>
  <c r="S137" i="9"/>
  <c r="R137" i="9"/>
  <c r="Q137" i="9"/>
  <c r="P137" i="9"/>
  <c r="V137" i="9" s="1"/>
  <c r="X137" i="9" s="1"/>
  <c r="O137" i="9"/>
  <c r="U137" i="9" s="1"/>
  <c r="W137" i="9" s="1"/>
  <c r="M137" i="9"/>
  <c r="T138" i="9"/>
  <c r="S138" i="9"/>
  <c r="R138" i="9"/>
  <c r="Q138" i="9"/>
  <c r="P138" i="9"/>
  <c r="V138" i="9" s="1"/>
  <c r="X138" i="9" s="1"/>
  <c r="O138" i="9"/>
  <c r="U138" i="9" s="1"/>
  <c r="W138" i="9" s="1"/>
  <c r="M138" i="9"/>
  <c r="T139" i="9"/>
  <c r="S139" i="9"/>
  <c r="R139" i="9"/>
  <c r="Q139" i="9"/>
  <c r="P139" i="9"/>
  <c r="V139" i="9" s="1"/>
  <c r="X139" i="9" s="1"/>
  <c r="O139" i="9"/>
  <c r="U139" i="9" s="1"/>
  <c r="W139" i="9" s="1"/>
  <c r="M139" i="9"/>
  <c r="T140" i="9"/>
  <c r="S140" i="9"/>
  <c r="R140" i="9"/>
  <c r="Q140" i="9"/>
  <c r="P140" i="9"/>
  <c r="V140" i="9" s="1"/>
  <c r="X140" i="9" s="1"/>
  <c r="O140" i="9"/>
  <c r="U140" i="9" s="1"/>
  <c r="W140" i="9" s="1"/>
  <c r="M140" i="9"/>
  <c r="T141" i="9"/>
  <c r="S141" i="9"/>
  <c r="R141" i="9"/>
  <c r="Q141" i="9"/>
  <c r="P141" i="9"/>
  <c r="V141" i="9" s="1"/>
  <c r="X141" i="9" s="1"/>
  <c r="O141" i="9"/>
  <c r="U141" i="9" s="1"/>
  <c r="W141" i="9" s="1"/>
  <c r="M141" i="9"/>
  <c r="T142" i="9"/>
  <c r="S142" i="9"/>
  <c r="R142" i="9"/>
  <c r="Q142" i="9"/>
  <c r="P142" i="9"/>
  <c r="V142" i="9" s="1"/>
  <c r="X142" i="9" s="1"/>
  <c r="O142" i="9"/>
  <c r="U142" i="9" s="1"/>
  <c r="W142" i="9" s="1"/>
  <c r="M142" i="9"/>
  <c r="T143" i="9"/>
  <c r="S143" i="9"/>
  <c r="R143" i="9"/>
  <c r="Q143" i="9"/>
  <c r="P143" i="9"/>
  <c r="V143" i="9" s="1"/>
  <c r="X143" i="9" s="1"/>
  <c r="O143" i="9"/>
  <c r="U143" i="9" s="1"/>
  <c r="W143" i="9" s="1"/>
  <c r="M143" i="9"/>
  <c r="T144" i="9"/>
  <c r="S144" i="9"/>
  <c r="R144" i="9"/>
  <c r="Q144" i="9"/>
  <c r="P144" i="9"/>
  <c r="V144" i="9" s="1"/>
  <c r="X144" i="9" s="1"/>
  <c r="O144" i="9"/>
  <c r="U144" i="9" s="1"/>
  <c r="W144" i="9" s="1"/>
  <c r="M144" i="9"/>
  <c r="T145" i="9"/>
  <c r="S145" i="9"/>
  <c r="R145" i="9"/>
  <c r="Q145" i="9"/>
  <c r="P145" i="9"/>
  <c r="V145" i="9" s="1"/>
  <c r="X145" i="9" s="1"/>
  <c r="O145" i="9"/>
  <c r="U145" i="9" s="1"/>
  <c r="W145" i="9" s="1"/>
  <c r="M145" i="9"/>
  <c r="T146" i="9"/>
  <c r="S146" i="9"/>
  <c r="R146" i="9"/>
  <c r="Q146" i="9"/>
  <c r="P146" i="9"/>
  <c r="V146" i="9" s="1"/>
  <c r="X146" i="9" s="1"/>
  <c r="O146" i="9"/>
  <c r="U146" i="9" s="1"/>
  <c r="W146" i="9" s="1"/>
  <c r="M146" i="9"/>
  <c r="T147" i="9"/>
  <c r="S147" i="9"/>
  <c r="R147" i="9"/>
  <c r="Q147" i="9"/>
  <c r="P147" i="9"/>
  <c r="V147" i="9" s="1"/>
  <c r="X147" i="9" s="1"/>
  <c r="O147" i="9"/>
  <c r="U147" i="9" s="1"/>
  <c r="W147" i="9" s="1"/>
  <c r="M147" i="9"/>
  <c r="T148" i="9"/>
  <c r="S148" i="9"/>
  <c r="R148" i="9"/>
  <c r="Q148" i="9"/>
  <c r="P148" i="9"/>
  <c r="V148" i="9" s="1"/>
  <c r="X148" i="9" s="1"/>
  <c r="O148" i="9"/>
  <c r="U148" i="9" s="1"/>
  <c r="W148" i="9" s="1"/>
  <c r="M148" i="9"/>
  <c r="T149" i="9"/>
  <c r="S149" i="9"/>
  <c r="R149" i="9"/>
  <c r="Q149" i="9"/>
  <c r="P149" i="9"/>
  <c r="V149" i="9" s="1"/>
  <c r="X149" i="9" s="1"/>
  <c r="O149" i="9"/>
  <c r="U149" i="9" s="1"/>
  <c r="W149" i="9" s="1"/>
  <c r="M149" i="9"/>
  <c r="T150" i="9"/>
  <c r="S150" i="9"/>
  <c r="R150" i="9"/>
  <c r="Q150" i="9"/>
  <c r="P150" i="9"/>
  <c r="V150" i="9" s="1"/>
  <c r="X150" i="9" s="1"/>
  <c r="O150" i="9"/>
  <c r="U150" i="9" s="1"/>
  <c r="W150" i="9" s="1"/>
  <c r="M150" i="9"/>
  <c r="T151" i="9"/>
  <c r="S151" i="9"/>
  <c r="R151" i="9"/>
  <c r="Q151" i="9"/>
  <c r="P151" i="9"/>
  <c r="V151" i="9" s="1"/>
  <c r="X151" i="9" s="1"/>
  <c r="O151" i="9"/>
  <c r="U151" i="9" s="1"/>
  <c r="W151" i="9" s="1"/>
  <c r="M151" i="9"/>
  <c r="T152" i="9"/>
  <c r="S152" i="9"/>
  <c r="R152" i="9"/>
  <c r="Q152" i="9"/>
  <c r="P152" i="9"/>
  <c r="V152" i="9" s="1"/>
  <c r="X152" i="9" s="1"/>
  <c r="O152" i="9"/>
  <c r="U152" i="9" s="1"/>
  <c r="W152" i="9" s="1"/>
  <c r="M152" i="9"/>
  <c r="T153" i="9"/>
  <c r="S153" i="9"/>
  <c r="R153" i="9"/>
  <c r="Q153" i="9"/>
  <c r="P153" i="9"/>
  <c r="V153" i="9" s="1"/>
  <c r="X153" i="9" s="1"/>
  <c r="O153" i="9"/>
  <c r="U153" i="9" s="1"/>
  <c r="W153" i="9" s="1"/>
  <c r="M153" i="9"/>
  <c r="T154" i="9"/>
  <c r="S154" i="9"/>
  <c r="R154" i="9"/>
  <c r="Q154" i="9"/>
  <c r="P154" i="9"/>
  <c r="V154" i="9" s="1"/>
  <c r="X154" i="9" s="1"/>
  <c r="O154" i="9"/>
  <c r="U154" i="9" s="1"/>
  <c r="W154" i="9" s="1"/>
  <c r="M154" i="9"/>
  <c r="T155" i="9"/>
  <c r="S155" i="9"/>
  <c r="R155" i="9"/>
  <c r="Q155" i="9"/>
  <c r="P155" i="9"/>
  <c r="V155" i="9" s="1"/>
  <c r="X155" i="9" s="1"/>
  <c r="O155" i="9"/>
  <c r="U155" i="9" s="1"/>
  <c r="W155" i="9" s="1"/>
  <c r="M155" i="9"/>
  <c r="T156" i="9"/>
  <c r="S156" i="9"/>
  <c r="R156" i="9"/>
  <c r="Q156" i="9"/>
  <c r="P156" i="9"/>
  <c r="V156" i="9" s="1"/>
  <c r="X156" i="9" s="1"/>
  <c r="O156" i="9"/>
  <c r="U156" i="9" s="1"/>
  <c r="W156" i="9" s="1"/>
  <c r="M156" i="9"/>
  <c r="T157" i="9"/>
  <c r="S157" i="9"/>
  <c r="R157" i="9"/>
  <c r="Q157" i="9"/>
  <c r="P157" i="9"/>
  <c r="V157" i="9" s="1"/>
  <c r="X157" i="9" s="1"/>
  <c r="O157" i="9"/>
  <c r="U157" i="9" s="1"/>
  <c r="W157" i="9" s="1"/>
  <c r="M157" i="9"/>
  <c r="T158" i="9"/>
  <c r="S158" i="9"/>
  <c r="R158" i="9"/>
  <c r="Q158" i="9"/>
  <c r="P158" i="9"/>
  <c r="V158" i="9" s="1"/>
  <c r="X158" i="9" s="1"/>
  <c r="O158" i="9"/>
  <c r="U158" i="9" s="1"/>
  <c r="W158" i="9" s="1"/>
  <c r="M158" i="9"/>
  <c r="T159" i="9"/>
  <c r="S159" i="9"/>
  <c r="R159" i="9"/>
  <c r="Q159" i="9"/>
  <c r="P159" i="9"/>
  <c r="V159" i="9" s="1"/>
  <c r="X159" i="9" s="1"/>
  <c r="O159" i="9"/>
  <c r="U159" i="9" s="1"/>
  <c r="W159" i="9" s="1"/>
  <c r="M159" i="9"/>
  <c r="T160" i="9"/>
  <c r="S160" i="9"/>
  <c r="R160" i="9"/>
  <c r="Q160" i="9"/>
  <c r="P160" i="9"/>
  <c r="V160" i="9" s="1"/>
  <c r="X160" i="9" s="1"/>
  <c r="O160" i="9"/>
  <c r="U160" i="9" s="1"/>
  <c r="W160" i="9" s="1"/>
  <c r="M160" i="9"/>
  <c r="T161" i="9"/>
  <c r="S161" i="9"/>
  <c r="R161" i="9"/>
  <c r="Q161" i="9"/>
  <c r="P161" i="9"/>
  <c r="V161" i="9" s="1"/>
  <c r="X161" i="9" s="1"/>
  <c r="O161" i="9"/>
  <c r="U161" i="9" s="1"/>
  <c r="W161" i="9" s="1"/>
  <c r="M161" i="9"/>
  <c r="T162" i="9"/>
  <c r="S162" i="9"/>
  <c r="R162" i="9"/>
  <c r="Q162" i="9"/>
  <c r="P162" i="9"/>
  <c r="V162" i="9" s="1"/>
  <c r="X162" i="9" s="1"/>
  <c r="O162" i="9"/>
  <c r="U162" i="9" s="1"/>
  <c r="W162" i="9" s="1"/>
  <c r="M162" i="9"/>
  <c r="T163" i="9"/>
  <c r="S163" i="9"/>
  <c r="R163" i="9"/>
  <c r="Q163" i="9"/>
  <c r="P163" i="9"/>
  <c r="V163" i="9" s="1"/>
  <c r="X163" i="9" s="1"/>
  <c r="O163" i="9"/>
  <c r="U163" i="9" s="1"/>
  <c r="W163" i="9" s="1"/>
  <c r="M163" i="9"/>
  <c r="T164" i="9"/>
  <c r="S164" i="9"/>
  <c r="R164" i="9"/>
  <c r="Q164" i="9"/>
  <c r="P164" i="9"/>
  <c r="V164" i="9" s="1"/>
  <c r="X164" i="9" s="1"/>
  <c r="O164" i="9"/>
  <c r="U164" i="9" s="1"/>
  <c r="W164" i="9" s="1"/>
  <c r="M164" i="9"/>
  <c r="T165" i="9"/>
  <c r="S165" i="9"/>
  <c r="R165" i="9"/>
  <c r="Q165" i="9"/>
  <c r="P165" i="9"/>
  <c r="V165" i="9" s="1"/>
  <c r="X165" i="9" s="1"/>
  <c r="O165" i="9"/>
  <c r="U165" i="9" s="1"/>
  <c r="W165" i="9" s="1"/>
  <c r="M165" i="9"/>
  <c r="T166" i="9"/>
  <c r="S166" i="9"/>
  <c r="R166" i="9"/>
  <c r="Q166" i="9"/>
  <c r="P166" i="9"/>
  <c r="V166" i="9" s="1"/>
  <c r="X166" i="9" s="1"/>
  <c r="O166" i="9"/>
  <c r="U166" i="9" s="1"/>
  <c r="W166" i="9" s="1"/>
  <c r="M166" i="9"/>
  <c r="T167" i="9"/>
  <c r="S167" i="9"/>
  <c r="R167" i="9"/>
  <c r="Q167" i="9"/>
  <c r="P167" i="9"/>
  <c r="V167" i="9" s="1"/>
  <c r="X167" i="9" s="1"/>
  <c r="O167" i="9"/>
  <c r="U167" i="9" s="1"/>
  <c r="W167" i="9" s="1"/>
  <c r="M167" i="9"/>
  <c r="T168" i="9"/>
  <c r="S168" i="9"/>
  <c r="R168" i="9"/>
  <c r="Q168" i="9"/>
  <c r="P168" i="9"/>
  <c r="V168" i="9" s="1"/>
  <c r="X168" i="9" s="1"/>
  <c r="O168" i="9"/>
  <c r="U168" i="9" s="1"/>
  <c r="W168" i="9" s="1"/>
  <c r="M168" i="9"/>
  <c r="T169" i="9"/>
  <c r="S169" i="9"/>
  <c r="R169" i="9"/>
  <c r="Q169" i="9"/>
  <c r="P169" i="9"/>
  <c r="V169" i="9" s="1"/>
  <c r="X169" i="9" s="1"/>
  <c r="O169" i="9"/>
  <c r="U169" i="9" s="1"/>
  <c r="W169" i="9" s="1"/>
  <c r="M169" i="9"/>
  <c r="T170" i="9"/>
  <c r="S170" i="9"/>
  <c r="R170" i="9"/>
  <c r="Q170" i="9"/>
  <c r="P170" i="9"/>
  <c r="V170" i="9" s="1"/>
  <c r="X170" i="9" s="1"/>
  <c r="O170" i="9"/>
  <c r="U170" i="9" s="1"/>
  <c r="W170" i="9" s="1"/>
  <c r="M170" i="9"/>
  <c r="T171" i="9"/>
  <c r="S171" i="9"/>
  <c r="R171" i="9"/>
  <c r="Q171" i="9"/>
  <c r="P171" i="9"/>
  <c r="V171" i="9" s="1"/>
  <c r="X171" i="9" s="1"/>
  <c r="O171" i="9"/>
  <c r="U171" i="9" s="1"/>
  <c r="W171" i="9" s="1"/>
  <c r="M171" i="9"/>
  <c r="T172" i="9"/>
  <c r="S172" i="9"/>
  <c r="R172" i="9"/>
  <c r="Q172" i="9"/>
  <c r="P172" i="9"/>
  <c r="V172" i="9" s="1"/>
  <c r="X172" i="9" s="1"/>
  <c r="O172" i="9"/>
  <c r="U172" i="9" s="1"/>
  <c r="W172" i="9" s="1"/>
  <c r="M172" i="9"/>
  <c r="T173" i="9"/>
  <c r="S173" i="9"/>
  <c r="R173" i="9"/>
  <c r="Q173" i="9"/>
  <c r="P173" i="9"/>
  <c r="V173" i="9" s="1"/>
  <c r="X173" i="9" s="1"/>
  <c r="O173" i="9"/>
  <c r="U173" i="9" s="1"/>
  <c r="W173" i="9" s="1"/>
  <c r="M173" i="9"/>
  <c r="T174" i="9"/>
  <c r="S174" i="9"/>
  <c r="R174" i="9"/>
  <c r="Q174" i="9"/>
  <c r="P174" i="9"/>
  <c r="V174" i="9" s="1"/>
  <c r="X174" i="9" s="1"/>
  <c r="O174" i="9"/>
  <c r="U174" i="9" s="1"/>
  <c r="W174" i="9" s="1"/>
  <c r="M174" i="9"/>
  <c r="T175" i="9"/>
  <c r="S175" i="9"/>
  <c r="R175" i="9"/>
  <c r="Q175" i="9"/>
  <c r="P175" i="9"/>
  <c r="V175" i="9" s="1"/>
  <c r="X175" i="9" s="1"/>
  <c r="O175" i="9"/>
  <c r="U175" i="9" s="1"/>
  <c r="W175" i="9" s="1"/>
  <c r="M175" i="9"/>
  <c r="T176" i="9"/>
  <c r="S176" i="9"/>
  <c r="R176" i="9"/>
  <c r="Q176" i="9"/>
  <c r="P176" i="9"/>
  <c r="V176" i="9" s="1"/>
  <c r="X176" i="9" s="1"/>
  <c r="O176" i="9"/>
  <c r="U176" i="9" s="1"/>
  <c r="W176" i="9" s="1"/>
  <c r="M176" i="9"/>
  <c r="T177" i="9"/>
  <c r="S177" i="9"/>
  <c r="R177" i="9"/>
  <c r="Q177" i="9"/>
  <c r="P177" i="9"/>
  <c r="V177" i="9" s="1"/>
  <c r="X177" i="9" s="1"/>
  <c r="O177" i="9"/>
  <c r="U177" i="9" s="1"/>
  <c r="W177" i="9" s="1"/>
  <c r="M177" i="9"/>
  <c r="T178" i="9"/>
  <c r="S178" i="9"/>
  <c r="R178" i="9"/>
  <c r="Q178" i="9"/>
  <c r="P178" i="9"/>
  <c r="V178" i="9" s="1"/>
  <c r="X178" i="9" s="1"/>
  <c r="O178" i="9"/>
  <c r="U178" i="9" s="1"/>
  <c r="W178" i="9" s="1"/>
  <c r="M178" i="9"/>
  <c r="T179" i="9"/>
  <c r="S179" i="9"/>
  <c r="R179" i="9"/>
  <c r="Q179" i="9"/>
  <c r="P179" i="9"/>
  <c r="V179" i="9" s="1"/>
  <c r="X179" i="9" s="1"/>
  <c r="O179" i="9"/>
  <c r="U179" i="9" s="1"/>
  <c r="W179" i="9" s="1"/>
  <c r="M179" i="9"/>
  <c r="T180" i="9"/>
  <c r="S180" i="9"/>
  <c r="R180" i="9"/>
  <c r="Q180" i="9"/>
  <c r="P180" i="9"/>
  <c r="V180" i="9" s="1"/>
  <c r="X180" i="9" s="1"/>
  <c r="O180" i="9"/>
  <c r="U180" i="9" s="1"/>
  <c r="W180" i="9" s="1"/>
  <c r="M180" i="9"/>
  <c r="T181" i="9"/>
  <c r="S181" i="9"/>
  <c r="R181" i="9"/>
  <c r="Q181" i="9"/>
  <c r="P181" i="9"/>
  <c r="V181" i="9" s="1"/>
  <c r="X181" i="9" s="1"/>
  <c r="O181" i="9"/>
  <c r="U181" i="9" s="1"/>
  <c r="W181" i="9" s="1"/>
  <c r="M181" i="9"/>
  <c r="T182" i="9"/>
  <c r="S182" i="9"/>
  <c r="R182" i="9"/>
  <c r="Q182" i="9"/>
  <c r="P182" i="9"/>
  <c r="V182" i="9" s="1"/>
  <c r="X182" i="9" s="1"/>
  <c r="O182" i="9"/>
  <c r="U182" i="9" s="1"/>
  <c r="W182" i="9" s="1"/>
  <c r="M182" i="9"/>
  <c r="T183" i="9"/>
  <c r="S183" i="9"/>
  <c r="R183" i="9"/>
  <c r="Q183" i="9"/>
  <c r="P183" i="9"/>
  <c r="V183" i="9" s="1"/>
  <c r="X183" i="9" s="1"/>
  <c r="O183" i="9"/>
  <c r="U183" i="9" s="1"/>
  <c r="W183" i="9" s="1"/>
  <c r="M183" i="9"/>
  <c r="T184" i="9"/>
  <c r="S184" i="9"/>
  <c r="R184" i="9"/>
  <c r="Q184" i="9"/>
  <c r="P184" i="9"/>
  <c r="V184" i="9" s="1"/>
  <c r="X184" i="9" s="1"/>
  <c r="O184" i="9"/>
  <c r="U184" i="9" s="1"/>
  <c r="W184" i="9" s="1"/>
  <c r="M184" i="9"/>
  <c r="T185" i="9"/>
  <c r="S185" i="9"/>
  <c r="R185" i="9"/>
  <c r="Q185" i="9"/>
  <c r="P185" i="9"/>
  <c r="V185" i="9" s="1"/>
  <c r="X185" i="9" s="1"/>
  <c r="O185" i="9"/>
  <c r="U185" i="9" s="1"/>
  <c r="W185" i="9" s="1"/>
  <c r="M185" i="9"/>
  <c r="T186" i="9"/>
  <c r="S186" i="9"/>
  <c r="R186" i="9"/>
  <c r="Q186" i="9"/>
  <c r="P186" i="9"/>
  <c r="V186" i="9" s="1"/>
  <c r="X186" i="9" s="1"/>
  <c r="O186" i="9"/>
  <c r="U186" i="9" s="1"/>
  <c r="W186" i="9" s="1"/>
  <c r="M186" i="9"/>
  <c r="T187" i="9"/>
  <c r="S187" i="9"/>
  <c r="R187" i="9"/>
  <c r="Q187" i="9"/>
  <c r="P187" i="9"/>
  <c r="V187" i="9" s="1"/>
  <c r="X187" i="9" s="1"/>
  <c r="O187" i="9"/>
  <c r="U187" i="9" s="1"/>
  <c r="W187" i="9" s="1"/>
  <c r="M187" i="9"/>
  <c r="T188" i="9"/>
  <c r="S188" i="9"/>
  <c r="R188" i="9"/>
  <c r="Q188" i="9"/>
  <c r="P188" i="9"/>
  <c r="V188" i="9" s="1"/>
  <c r="X188" i="9" s="1"/>
  <c r="O188" i="9"/>
  <c r="U188" i="9" s="1"/>
  <c r="W188" i="9" s="1"/>
  <c r="M188" i="9"/>
  <c r="T189" i="9"/>
  <c r="S189" i="9"/>
  <c r="R189" i="9"/>
  <c r="Q189" i="9"/>
  <c r="P189" i="9"/>
  <c r="V189" i="9" s="1"/>
  <c r="X189" i="9" s="1"/>
  <c r="O189" i="9"/>
  <c r="U189" i="9" s="1"/>
  <c r="W189" i="9" s="1"/>
  <c r="M189" i="9"/>
  <c r="T190" i="9"/>
  <c r="S190" i="9"/>
  <c r="R190" i="9"/>
  <c r="Q190" i="9"/>
  <c r="P190" i="9"/>
  <c r="V190" i="9" s="1"/>
  <c r="X190" i="9" s="1"/>
  <c r="O190" i="9"/>
  <c r="U190" i="9" s="1"/>
  <c r="W190" i="9" s="1"/>
  <c r="M190" i="9"/>
  <c r="T191" i="9"/>
  <c r="S191" i="9"/>
  <c r="R191" i="9"/>
  <c r="Q191" i="9"/>
  <c r="P191" i="9"/>
  <c r="V191" i="9" s="1"/>
  <c r="X191" i="9" s="1"/>
  <c r="O191" i="9"/>
  <c r="U191" i="9" s="1"/>
  <c r="W191" i="9" s="1"/>
  <c r="M191" i="9"/>
  <c r="T192" i="9"/>
  <c r="S192" i="9"/>
  <c r="R192" i="9"/>
  <c r="Q192" i="9"/>
  <c r="P192" i="9"/>
  <c r="V192" i="9" s="1"/>
  <c r="X192" i="9" s="1"/>
  <c r="O192" i="9"/>
  <c r="U192" i="9" s="1"/>
  <c r="W192" i="9" s="1"/>
  <c r="M192" i="9"/>
  <c r="T193" i="9"/>
  <c r="S193" i="9"/>
  <c r="R193" i="9"/>
  <c r="Q193" i="9"/>
  <c r="P193" i="9"/>
  <c r="V193" i="9" s="1"/>
  <c r="X193" i="9" s="1"/>
  <c r="O193" i="9"/>
  <c r="U193" i="9" s="1"/>
  <c r="W193" i="9" s="1"/>
  <c r="M193" i="9"/>
  <c r="T194" i="9"/>
  <c r="S194" i="9"/>
  <c r="R194" i="9"/>
  <c r="Q194" i="9"/>
  <c r="P194" i="9"/>
  <c r="V194" i="9" s="1"/>
  <c r="X194" i="9" s="1"/>
  <c r="O194" i="9"/>
  <c r="U194" i="9" s="1"/>
  <c r="W194" i="9" s="1"/>
  <c r="M194" i="9"/>
  <c r="T195" i="9"/>
  <c r="S195" i="9"/>
  <c r="R195" i="9"/>
  <c r="Q195" i="9"/>
  <c r="P195" i="9"/>
  <c r="V195" i="9" s="1"/>
  <c r="X195" i="9" s="1"/>
  <c r="O195" i="9"/>
  <c r="U195" i="9" s="1"/>
  <c r="W195" i="9" s="1"/>
  <c r="M195" i="9"/>
  <c r="T196" i="9"/>
  <c r="S196" i="9"/>
  <c r="R196" i="9"/>
  <c r="Q196" i="9"/>
  <c r="P196" i="9"/>
  <c r="V196" i="9" s="1"/>
  <c r="X196" i="9" s="1"/>
  <c r="O196" i="9"/>
  <c r="U196" i="9" s="1"/>
  <c r="W196" i="9" s="1"/>
  <c r="M196" i="9"/>
  <c r="T197" i="9"/>
  <c r="S197" i="9"/>
  <c r="R197" i="9"/>
  <c r="Q197" i="9"/>
  <c r="P197" i="9"/>
  <c r="V197" i="9" s="1"/>
  <c r="X197" i="9" s="1"/>
  <c r="O197" i="9"/>
  <c r="U197" i="9" s="1"/>
  <c r="W197" i="9" s="1"/>
  <c r="M197" i="9"/>
  <c r="T198" i="9"/>
  <c r="S198" i="9"/>
  <c r="R198" i="9"/>
  <c r="Q198" i="9"/>
  <c r="P198" i="9"/>
  <c r="V198" i="9" s="1"/>
  <c r="X198" i="9" s="1"/>
  <c r="O198" i="9"/>
  <c r="U198" i="9" s="1"/>
  <c r="W198" i="9" s="1"/>
  <c r="M198" i="9"/>
  <c r="T199" i="9"/>
  <c r="S199" i="9"/>
  <c r="R199" i="9"/>
  <c r="Q199" i="9"/>
  <c r="P199" i="9"/>
  <c r="V199" i="9" s="1"/>
  <c r="X199" i="9" s="1"/>
  <c r="O199" i="9"/>
  <c r="U199" i="9" s="1"/>
  <c r="W199" i="9" s="1"/>
  <c r="M199" i="9"/>
  <c r="T200" i="9"/>
  <c r="S200" i="9"/>
  <c r="R200" i="9"/>
  <c r="Q200" i="9"/>
  <c r="P200" i="9"/>
  <c r="V200" i="9" s="1"/>
  <c r="X200" i="9" s="1"/>
  <c r="O200" i="9"/>
  <c r="U200" i="9" s="1"/>
  <c r="W200" i="9" s="1"/>
  <c r="M200" i="9"/>
  <c r="W2" i="10"/>
  <c r="K2" i="10"/>
  <c r="O2" i="10"/>
  <c r="N2" i="10"/>
  <c r="P2" i="10" s="1"/>
  <c r="Q2" i="10" s="1"/>
  <c r="J2" i="10"/>
  <c r="I2" i="10"/>
  <c r="R2" i="10" s="1"/>
  <c r="W3" i="10"/>
  <c r="K3" i="10"/>
  <c r="O3" i="10"/>
  <c r="N3" i="10"/>
  <c r="P3" i="10" s="1"/>
  <c r="Q3" i="10" s="1"/>
  <c r="J3" i="10"/>
  <c r="I3" i="10"/>
  <c r="R3" i="10" s="1"/>
  <c r="W4" i="10"/>
  <c r="K4" i="10"/>
  <c r="O4" i="10"/>
  <c r="N4" i="10"/>
  <c r="P4" i="10" s="1"/>
  <c r="Q4" i="10" s="1"/>
  <c r="J4" i="10"/>
  <c r="I4" i="10"/>
  <c r="R4" i="10" s="1"/>
  <c r="W5" i="10"/>
  <c r="K5" i="10"/>
  <c r="O5" i="10"/>
  <c r="N5" i="10"/>
  <c r="P5" i="10" s="1"/>
  <c r="Q5" i="10" s="1"/>
  <c r="J5" i="10"/>
  <c r="I5" i="10"/>
  <c r="R5" i="10" s="1"/>
  <c r="W6" i="10"/>
  <c r="K6" i="10"/>
  <c r="O6" i="10"/>
  <c r="N6" i="10"/>
  <c r="P6" i="10" s="1"/>
  <c r="Q6" i="10" s="1"/>
  <c r="J6" i="10"/>
  <c r="I6" i="10"/>
  <c r="R6" i="10" s="1"/>
  <c r="W7" i="10"/>
  <c r="K7" i="10"/>
  <c r="O7" i="10"/>
  <c r="N7" i="10"/>
  <c r="P7" i="10" s="1"/>
  <c r="Q7" i="10" s="1"/>
  <c r="J7" i="10"/>
  <c r="I7" i="10"/>
  <c r="R7" i="10" s="1"/>
  <c r="W8" i="10"/>
  <c r="K8" i="10"/>
  <c r="O8" i="10"/>
  <c r="N8" i="10"/>
  <c r="P8" i="10" s="1"/>
  <c r="Q8" i="10" s="1"/>
  <c r="J8" i="10"/>
  <c r="I8" i="10"/>
  <c r="R8" i="10" s="1"/>
  <c r="W9" i="10"/>
  <c r="K9" i="10"/>
  <c r="O9" i="10"/>
  <c r="N9" i="10"/>
  <c r="P9" i="10" s="1"/>
  <c r="Q9" i="10" s="1"/>
  <c r="J9" i="10"/>
  <c r="I9" i="10"/>
  <c r="R9" i="10" s="1"/>
  <c r="W10" i="10"/>
  <c r="K10" i="10"/>
  <c r="O10" i="10"/>
  <c r="N10" i="10"/>
  <c r="P10" i="10" s="1"/>
  <c r="Q10" i="10" s="1"/>
  <c r="J10" i="10"/>
  <c r="I10" i="10"/>
  <c r="R10" i="10" s="1"/>
  <c r="W11" i="10"/>
  <c r="K11" i="10"/>
  <c r="O11" i="10"/>
  <c r="N11" i="10"/>
  <c r="P11" i="10" s="1"/>
  <c r="Q11" i="10" s="1"/>
  <c r="J11" i="10"/>
  <c r="I11" i="10"/>
  <c r="R11" i="10" s="1"/>
  <c r="W12" i="10"/>
  <c r="K12" i="10"/>
  <c r="O12" i="10"/>
  <c r="N12" i="10"/>
  <c r="P12" i="10" s="1"/>
  <c r="Q12" i="10" s="1"/>
  <c r="J12" i="10"/>
  <c r="I12" i="10"/>
  <c r="R12" i="10" s="1"/>
  <c r="W13" i="10"/>
  <c r="K13" i="10"/>
  <c r="O13" i="10"/>
  <c r="N13" i="10"/>
  <c r="P13" i="10" s="1"/>
  <c r="Q13" i="10" s="1"/>
  <c r="J13" i="10"/>
  <c r="I13" i="10"/>
  <c r="R13" i="10" s="1"/>
  <c r="W14" i="10"/>
  <c r="K14" i="10"/>
  <c r="O14" i="10"/>
  <c r="N14" i="10"/>
  <c r="P14" i="10" s="1"/>
  <c r="Q14" i="10" s="1"/>
  <c r="J14" i="10"/>
  <c r="I14" i="10"/>
  <c r="R14" i="10" s="1"/>
  <c r="W15" i="10"/>
  <c r="K15" i="10"/>
  <c r="O15" i="10"/>
  <c r="N15" i="10"/>
  <c r="P15" i="10" s="1"/>
  <c r="Q15" i="10" s="1"/>
  <c r="J15" i="10"/>
  <c r="I15" i="10"/>
  <c r="R15" i="10" s="1"/>
  <c r="W16" i="10"/>
  <c r="K16" i="10"/>
  <c r="O16" i="10"/>
  <c r="N16" i="10"/>
  <c r="P16" i="10" s="1"/>
  <c r="Q16" i="10" s="1"/>
  <c r="J16" i="10"/>
  <c r="I16" i="10"/>
  <c r="R16" i="10" s="1"/>
  <c r="W17" i="10"/>
  <c r="K17" i="10"/>
  <c r="O17" i="10"/>
  <c r="N17" i="10"/>
  <c r="P17" i="10" s="1"/>
  <c r="Q17" i="10" s="1"/>
  <c r="J17" i="10"/>
  <c r="I17" i="10"/>
  <c r="R17" i="10" s="1"/>
  <c r="W18" i="10"/>
  <c r="K18" i="10"/>
  <c r="O18" i="10"/>
  <c r="N18" i="10"/>
  <c r="P18" i="10" s="1"/>
  <c r="Q18" i="10" s="1"/>
  <c r="J18" i="10"/>
  <c r="I18" i="10"/>
  <c r="R18" i="10" s="1"/>
  <c r="W19" i="10"/>
  <c r="K19" i="10"/>
  <c r="O19" i="10"/>
  <c r="N19" i="10"/>
  <c r="P19" i="10" s="1"/>
  <c r="Q19" i="10" s="1"/>
  <c r="J19" i="10"/>
  <c r="I19" i="10"/>
  <c r="R19" i="10" s="1"/>
  <c r="W20" i="10"/>
  <c r="K20" i="10"/>
  <c r="O20" i="10"/>
  <c r="N20" i="10"/>
  <c r="P20" i="10" s="1"/>
  <c r="Q20" i="10" s="1"/>
  <c r="J20" i="10"/>
  <c r="I20" i="10"/>
  <c r="R20" i="10" s="1"/>
  <c r="W21" i="10"/>
  <c r="K21" i="10"/>
  <c r="O21" i="10"/>
  <c r="N21" i="10"/>
  <c r="P21" i="10" s="1"/>
  <c r="Q21" i="10" s="1"/>
  <c r="J21" i="10"/>
  <c r="I21" i="10"/>
  <c r="R21" i="10" s="1"/>
  <c r="W22" i="10"/>
  <c r="K22" i="10"/>
  <c r="O22" i="10"/>
  <c r="N22" i="10"/>
  <c r="P22" i="10" s="1"/>
  <c r="Q22" i="10" s="1"/>
  <c r="J22" i="10"/>
  <c r="I22" i="10"/>
  <c r="R22" i="10" s="1"/>
  <c r="W23" i="10"/>
  <c r="K23" i="10"/>
  <c r="O23" i="10"/>
  <c r="N23" i="10"/>
  <c r="P23" i="10" s="1"/>
  <c r="Q23" i="10" s="1"/>
  <c r="J23" i="10"/>
  <c r="I23" i="10"/>
  <c r="R23" i="10" s="1"/>
  <c r="W24" i="10"/>
  <c r="K24" i="10"/>
  <c r="O24" i="10"/>
  <c r="N24" i="10"/>
  <c r="P24" i="10" s="1"/>
  <c r="Q24" i="10" s="1"/>
  <c r="J24" i="10"/>
  <c r="I24" i="10"/>
  <c r="R24" i="10" s="1"/>
  <c r="W25" i="10"/>
  <c r="K25" i="10"/>
  <c r="O25" i="10"/>
  <c r="N25" i="10"/>
  <c r="P25" i="10" s="1"/>
  <c r="Q25" i="10" s="1"/>
  <c r="J25" i="10"/>
  <c r="I25" i="10"/>
  <c r="R25" i="10" s="1"/>
  <c r="W26" i="10"/>
  <c r="K26" i="10"/>
  <c r="O26" i="10"/>
  <c r="N26" i="10"/>
  <c r="P26" i="10" s="1"/>
  <c r="Q26" i="10" s="1"/>
  <c r="J26" i="10"/>
  <c r="I26" i="10"/>
  <c r="R26" i="10" s="1"/>
  <c r="W27" i="10"/>
  <c r="K27" i="10"/>
  <c r="O27" i="10"/>
  <c r="N27" i="10"/>
  <c r="P27" i="10" s="1"/>
  <c r="Q27" i="10" s="1"/>
  <c r="J27" i="10"/>
  <c r="I27" i="10"/>
  <c r="R27" i="10" s="1"/>
  <c r="W28" i="10"/>
  <c r="K28" i="10"/>
  <c r="O28" i="10"/>
  <c r="N28" i="10"/>
  <c r="P28" i="10" s="1"/>
  <c r="Q28" i="10" s="1"/>
  <c r="J28" i="10"/>
  <c r="I28" i="10"/>
  <c r="R28" i="10" s="1"/>
  <c r="W29" i="10"/>
  <c r="K29" i="10"/>
  <c r="O29" i="10"/>
  <c r="N29" i="10"/>
  <c r="P29" i="10" s="1"/>
  <c r="Q29" i="10" s="1"/>
  <c r="J29" i="10"/>
  <c r="I29" i="10"/>
  <c r="R29" i="10" s="1"/>
  <c r="W30" i="10"/>
  <c r="K30" i="10"/>
  <c r="O30" i="10"/>
  <c r="N30" i="10"/>
  <c r="P30" i="10" s="1"/>
  <c r="Q30" i="10" s="1"/>
  <c r="J30" i="10"/>
  <c r="I30" i="10"/>
  <c r="R30" i="10" s="1"/>
  <c r="W31" i="10"/>
  <c r="K31" i="10"/>
  <c r="O31" i="10"/>
  <c r="N31" i="10"/>
  <c r="P31" i="10" s="1"/>
  <c r="Q31" i="10" s="1"/>
  <c r="J31" i="10"/>
  <c r="I31" i="10"/>
  <c r="R31" i="10" s="1"/>
  <c r="W32" i="10"/>
  <c r="K32" i="10"/>
  <c r="O32" i="10"/>
  <c r="N32" i="10"/>
  <c r="P32" i="10" s="1"/>
  <c r="Q32" i="10" s="1"/>
  <c r="J32" i="10"/>
  <c r="I32" i="10"/>
  <c r="R32" i="10" s="1"/>
  <c r="W33" i="10"/>
  <c r="K33" i="10"/>
  <c r="O33" i="10"/>
  <c r="N33" i="10"/>
  <c r="P33" i="10" s="1"/>
  <c r="Q33" i="10" s="1"/>
  <c r="J33" i="10"/>
  <c r="I33" i="10"/>
  <c r="R33" i="10" s="1"/>
  <c r="W34" i="10"/>
  <c r="K34" i="10"/>
  <c r="O34" i="10"/>
  <c r="N34" i="10"/>
  <c r="P34" i="10" s="1"/>
  <c r="Q34" i="10" s="1"/>
  <c r="J34" i="10"/>
  <c r="I34" i="10"/>
  <c r="R34" i="10" s="1"/>
  <c r="W35" i="10"/>
  <c r="K35" i="10"/>
  <c r="O35" i="10"/>
  <c r="N35" i="10"/>
  <c r="P35" i="10" s="1"/>
  <c r="Q35" i="10" s="1"/>
  <c r="J35" i="10"/>
  <c r="I35" i="10"/>
  <c r="R35" i="10" s="1"/>
  <c r="W36" i="10"/>
  <c r="K36" i="10"/>
  <c r="O36" i="10"/>
  <c r="N36" i="10"/>
  <c r="P36" i="10" s="1"/>
  <c r="Q36" i="10" s="1"/>
  <c r="J36" i="10"/>
  <c r="I36" i="10"/>
  <c r="R36" i="10" s="1"/>
  <c r="W37" i="10"/>
  <c r="K37" i="10"/>
  <c r="O37" i="10"/>
  <c r="N37" i="10"/>
  <c r="P37" i="10" s="1"/>
  <c r="Q37" i="10" s="1"/>
  <c r="J37" i="10"/>
  <c r="I37" i="10"/>
  <c r="R37" i="10" s="1"/>
  <c r="W38" i="10"/>
  <c r="K38" i="10"/>
  <c r="O38" i="10"/>
  <c r="N38" i="10"/>
  <c r="P38" i="10" s="1"/>
  <c r="Q38" i="10" s="1"/>
  <c r="J38" i="10"/>
  <c r="I38" i="10"/>
  <c r="R38" i="10" s="1"/>
  <c r="W39" i="10"/>
  <c r="K39" i="10"/>
  <c r="O39" i="10"/>
  <c r="N39" i="10"/>
  <c r="P39" i="10" s="1"/>
  <c r="Q39" i="10" s="1"/>
  <c r="J39" i="10"/>
  <c r="I39" i="10"/>
  <c r="R39" i="10" s="1"/>
  <c r="W40" i="10"/>
  <c r="K40" i="10"/>
  <c r="O40" i="10"/>
  <c r="N40" i="10"/>
  <c r="P40" i="10" s="1"/>
  <c r="Q40" i="10" s="1"/>
  <c r="J40" i="10"/>
  <c r="I40" i="10"/>
  <c r="R40" i="10" s="1"/>
  <c r="W41" i="10"/>
  <c r="K41" i="10"/>
  <c r="O41" i="10"/>
  <c r="N41" i="10"/>
  <c r="P41" i="10" s="1"/>
  <c r="Q41" i="10" s="1"/>
  <c r="J41" i="10"/>
  <c r="I41" i="10"/>
  <c r="R41" i="10" s="1"/>
  <c r="W42" i="10"/>
  <c r="K42" i="10"/>
  <c r="O42" i="10"/>
  <c r="N42" i="10"/>
  <c r="P42" i="10" s="1"/>
  <c r="Q42" i="10" s="1"/>
  <c r="J42" i="10"/>
  <c r="I42" i="10"/>
  <c r="R42" i="10" s="1"/>
  <c r="W43" i="10"/>
  <c r="K43" i="10"/>
  <c r="O43" i="10"/>
  <c r="N43" i="10"/>
  <c r="P43" i="10" s="1"/>
  <c r="Q43" i="10" s="1"/>
  <c r="J43" i="10"/>
  <c r="I43" i="10"/>
  <c r="R43" i="10" s="1"/>
  <c r="W44" i="10"/>
  <c r="K44" i="10"/>
  <c r="O44" i="10"/>
  <c r="N44" i="10"/>
  <c r="P44" i="10" s="1"/>
  <c r="Q44" i="10" s="1"/>
  <c r="J44" i="10"/>
  <c r="I44" i="10"/>
  <c r="R44" i="10" s="1"/>
  <c r="W45" i="10"/>
  <c r="K45" i="10"/>
  <c r="O45" i="10"/>
  <c r="N45" i="10"/>
  <c r="P45" i="10" s="1"/>
  <c r="Q45" i="10" s="1"/>
  <c r="J45" i="10"/>
  <c r="I45" i="10"/>
  <c r="R45" i="10" s="1"/>
  <c r="W46" i="10"/>
  <c r="K46" i="10"/>
  <c r="O46" i="10"/>
  <c r="N46" i="10"/>
  <c r="P46" i="10" s="1"/>
  <c r="Q46" i="10" s="1"/>
  <c r="J46" i="10"/>
  <c r="I46" i="10"/>
  <c r="R46" i="10" s="1"/>
  <c r="W47" i="10"/>
  <c r="K47" i="10"/>
  <c r="O47" i="10"/>
  <c r="N47" i="10"/>
  <c r="P47" i="10" s="1"/>
  <c r="Q47" i="10" s="1"/>
  <c r="J47" i="10"/>
  <c r="I47" i="10"/>
  <c r="R47" i="10" s="1"/>
  <c r="W48" i="10"/>
  <c r="K48" i="10"/>
  <c r="O48" i="10"/>
  <c r="N48" i="10"/>
  <c r="P48" i="10" s="1"/>
  <c r="Q48" i="10" s="1"/>
  <c r="J48" i="10"/>
  <c r="I48" i="10"/>
  <c r="R48" i="10" s="1"/>
  <c r="W49" i="10"/>
  <c r="K49" i="10"/>
  <c r="O49" i="10"/>
  <c r="N49" i="10"/>
  <c r="P49" i="10" s="1"/>
  <c r="Q49" i="10" s="1"/>
  <c r="J49" i="10"/>
  <c r="I49" i="10"/>
  <c r="R49" i="10" s="1"/>
  <c r="W50" i="10"/>
  <c r="K50" i="10"/>
  <c r="O50" i="10"/>
  <c r="N50" i="10"/>
  <c r="P50" i="10" s="1"/>
  <c r="Q50" i="10" s="1"/>
  <c r="J50" i="10"/>
  <c r="I50" i="10"/>
  <c r="R50" i="10" s="1"/>
  <c r="W51" i="10"/>
  <c r="K51" i="10"/>
  <c r="O51" i="10"/>
  <c r="N51" i="10"/>
  <c r="P51" i="10" s="1"/>
  <c r="Q51" i="10" s="1"/>
  <c r="J51" i="10"/>
  <c r="I51" i="10"/>
  <c r="R51" i="10" s="1"/>
  <c r="W52" i="10"/>
  <c r="K52" i="10"/>
  <c r="O52" i="10"/>
  <c r="N52" i="10"/>
  <c r="P52" i="10" s="1"/>
  <c r="Q52" i="10" s="1"/>
  <c r="J52" i="10"/>
  <c r="I52" i="10"/>
  <c r="R52" i="10" s="1"/>
  <c r="W53" i="10"/>
  <c r="K53" i="10"/>
  <c r="O53" i="10"/>
  <c r="N53" i="10"/>
  <c r="P53" i="10" s="1"/>
  <c r="Q53" i="10" s="1"/>
  <c r="J53" i="10"/>
  <c r="I53" i="10"/>
  <c r="R53" i="10" s="1"/>
  <c r="W54" i="10"/>
  <c r="K54" i="10"/>
  <c r="O54" i="10"/>
  <c r="N54" i="10"/>
  <c r="P54" i="10" s="1"/>
  <c r="Q54" i="10" s="1"/>
  <c r="J54" i="10"/>
  <c r="I54" i="10"/>
  <c r="R54" i="10" s="1"/>
  <c r="W55" i="10"/>
  <c r="K55" i="10"/>
  <c r="O55" i="10"/>
  <c r="N55" i="10"/>
  <c r="P55" i="10" s="1"/>
  <c r="Q55" i="10" s="1"/>
  <c r="J55" i="10"/>
  <c r="I55" i="10"/>
  <c r="R55" i="10" s="1"/>
  <c r="W56" i="10"/>
  <c r="K56" i="10"/>
  <c r="O56" i="10"/>
  <c r="N56" i="10"/>
  <c r="P56" i="10" s="1"/>
  <c r="Q56" i="10" s="1"/>
  <c r="J56" i="10"/>
  <c r="I56" i="10"/>
  <c r="R56" i="10" s="1"/>
  <c r="W57" i="10"/>
  <c r="K57" i="10"/>
  <c r="O57" i="10"/>
  <c r="N57" i="10"/>
  <c r="P57" i="10" s="1"/>
  <c r="Q57" i="10" s="1"/>
  <c r="J57" i="10"/>
  <c r="I57" i="10"/>
  <c r="R57" i="10" s="1"/>
  <c r="W58" i="10"/>
  <c r="K58" i="10"/>
  <c r="O58" i="10"/>
  <c r="N58" i="10"/>
  <c r="P58" i="10" s="1"/>
  <c r="Q58" i="10" s="1"/>
  <c r="J58" i="10"/>
  <c r="I58" i="10"/>
  <c r="R58" i="10" s="1"/>
  <c r="W59" i="10"/>
  <c r="K59" i="10"/>
  <c r="O59" i="10"/>
  <c r="N59" i="10"/>
  <c r="P59" i="10" s="1"/>
  <c r="Q59" i="10" s="1"/>
  <c r="J59" i="10"/>
  <c r="I59" i="10"/>
  <c r="R59" i="10" s="1"/>
  <c r="W60" i="10"/>
  <c r="K60" i="10"/>
  <c r="O60" i="10"/>
  <c r="N60" i="10"/>
  <c r="P60" i="10" s="1"/>
  <c r="Q60" i="10" s="1"/>
  <c r="J60" i="10"/>
  <c r="I60" i="10"/>
  <c r="R60" i="10" s="1"/>
  <c r="W61" i="10"/>
  <c r="K61" i="10"/>
  <c r="O61" i="10"/>
  <c r="N61" i="10"/>
  <c r="P61" i="10" s="1"/>
  <c r="Q61" i="10" s="1"/>
  <c r="J61" i="10"/>
  <c r="I61" i="10"/>
  <c r="R61" i="10" s="1"/>
  <c r="W62" i="10"/>
  <c r="K62" i="10"/>
  <c r="O62" i="10"/>
  <c r="N62" i="10"/>
  <c r="P62" i="10" s="1"/>
  <c r="Q62" i="10" s="1"/>
  <c r="J62" i="10"/>
  <c r="I62" i="10"/>
  <c r="R62" i="10" s="1"/>
  <c r="W63" i="10"/>
  <c r="K63" i="10"/>
  <c r="O63" i="10"/>
  <c r="N63" i="10"/>
  <c r="P63" i="10" s="1"/>
  <c r="Q63" i="10" s="1"/>
  <c r="J63" i="10"/>
  <c r="I63" i="10"/>
  <c r="R63" i="10" s="1"/>
  <c r="W64" i="10"/>
  <c r="K64" i="10"/>
  <c r="O64" i="10"/>
  <c r="N64" i="10"/>
  <c r="P64" i="10" s="1"/>
  <c r="Q64" i="10" s="1"/>
  <c r="J64" i="10"/>
  <c r="I64" i="10"/>
  <c r="R64" i="10" s="1"/>
  <c r="W65" i="10"/>
  <c r="K65" i="10"/>
  <c r="O65" i="10"/>
  <c r="N65" i="10"/>
  <c r="P65" i="10" s="1"/>
  <c r="Q65" i="10" s="1"/>
  <c r="J65" i="10"/>
  <c r="I65" i="10"/>
  <c r="R65" i="10" s="1"/>
  <c r="W66" i="10"/>
  <c r="K66" i="10"/>
  <c r="O66" i="10"/>
  <c r="N66" i="10"/>
  <c r="P66" i="10" s="1"/>
  <c r="Q66" i="10" s="1"/>
  <c r="J66" i="10"/>
  <c r="I66" i="10"/>
  <c r="R66" i="10" s="1"/>
  <c r="W67" i="10"/>
  <c r="K67" i="10"/>
  <c r="O67" i="10"/>
  <c r="N67" i="10"/>
  <c r="P67" i="10" s="1"/>
  <c r="Q67" i="10" s="1"/>
  <c r="J67" i="10"/>
  <c r="I67" i="10"/>
  <c r="R67" i="10" s="1"/>
  <c r="W68" i="10"/>
  <c r="K68" i="10"/>
  <c r="O68" i="10"/>
  <c r="N68" i="10"/>
  <c r="P68" i="10" s="1"/>
  <c r="Q68" i="10" s="1"/>
  <c r="J68" i="10"/>
  <c r="I68" i="10"/>
  <c r="R68" i="10" s="1"/>
  <c r="W69" i="10"/>
  <c r="K69" i="10"/>
  <c r="O69" i="10"/>
  <c r="N69" i="10"/>
  <c r="P69" i="10" s="1"/>
  <c r="Q69" i="10" s="1"/>
  <c r="J69" i="10"/>
  <c r="I69" i="10"/>
  <c r="R69" i="10" s="1"/>
  <c r="W70" i="10"/>
  <c r="K70" i="10"/>
  <c r="O70" i="10"/>
  <c r="N70" i="10"/>
  <c r="P70" i="10" s="1"/>
  <c r="Q70" i="10" s="1"/>
  <c r="J70" i="10"/>
  <c r="I70" i="10"/>
  <c r="R70" i="10" s="1"/>
  <c r="W71" i="10"/>
  <c r="K71" i="10"/>
  <c r="O71" i="10"/>
  <c r="N71" i="10"/>
  <c r="P71" i="10" s="1"/>
  <c r="Q71" i="10" s="1"/>
  <c r="J71" i="10"/>
  <c r="I71" i="10"/>
  <c r="R71" i="10" s="1"/>
  <c r="W72" i="10"/>
  <c r="K72" i="10"/>
  <c r="O72" i="10"/>
  <c r="N72" i="10"/>
  <c r="P72" i="10" s="1"/>
  <c r="Q72" i="10" s="1"/>
  <c r="J72" i="10"/>
  <c r="I72" i="10"/>
  <c r="R72" i="10" s="1"/>
  <c r="W73" i="10"/>
  <c r="K73" i="10"/>
  <c r="O73" i="10"/>
  <c r="N73" i="10"/>
  <c r="P73" i="10" s="1"/>
  <c r="Q73" i="10" s="1"/>
  <c r="J73" i="10"/>
  <c r="I73" i="10"/>
  <c r="R73" i="10" s="1"/>
  <c r="W74" i="10"/>
  <c r="K74" i="10"/>
  <c r="O74" i="10"/>
  <c r="N74" i="10"/>
  <c r="P74" i="10" s="1"/>
  <c r="Q74" i="10" s="1"/>
  <c r="J74" i="10"/>
  <c r="I74" i="10"/>
  <c r="R74" i="10" s="1"/>
  <c r="W75" i="10"/>
  <c r="K75" i="10"/>
  <c r="O75" i="10"/>
  <c r="N75" i="10"/>
  <c r="P75" i="10" s="1"/>
  <c r="Q75" i="10" s="1"/>
  <c r="J75" i="10"/>
  <c r="I75" i="10"/>
  <c r="R75" i="10" s="1"/>
  <c r="W76" i="10"/>
  <c r="K76" i="10"/>
  <c r="O76" i="10"/>
  <c r="N76" i="10"/>
  <c r="P76" i="10" s="1"/>
  <c r="Q76" i="10" s="1"/>
  <c r="J76" i="10"/>
  <c r="I76" i="10"/>
  <c r="R76" i="10" s="1"/>
  <c r="W77" i="10"/>
  <c r="K77" i="10"/>
  <c r="O77" i="10"/>
  <c r="N77" i="10"/>
  <c r="P77" i="10" s="1"/>
  <c r="Q77" i="10" s="1"/>
  <c r="J77" i="10"/>
  <c r="I77" i="10"/>
  <c r="R77" i="10" s="1"/>
  <c r="W78" i="10"/>
  <c r="K78" i="10"/>
  <c r="O78" i="10"/>
  <c r="N78" i="10"/>
  <c r="P78" i="10" s="1"/>
  <c r="Q78" i="10" s="1"/>
  <c r="J78" i="10"/>
  <c r="I78" i="10"/>
  <c r="R78" i="10" s="1"/>
  <c r="W79" i="10"/>
  <c r="K79" i="10"/>
  <c r="O79" i="10"/>
  <c r="N79" i="10"/>
  <c r="P79" i="10" s="1"/>
  <c r="Q79" i="10" s="1"/>
  <c r="J79" i="10"/>
  <c r="I79" i="10"/>
  <c r="R79" i="10" s="1"/>
  <c r="W80" i="10"/>
  <c r="K80" i="10"/>
  <c r="O80" i="10"/>
  <c r="N80" i="10"/>
  <c r="P80" i="10" s="1"/>
  <c r="Q80" i="10" s="1"/>
  <c r="J80" i="10"/>
  <c r="I80" i="10"/>
  <c r="R80" i="10" s="1"/>
  <c r="W81" i="10"/>
  <c r="K81" i="10"/>
  <c r="O81" i="10"/>
  <c r="N81" i="10"/>
  <c r="P81" i="10" s="1"/>
  <c r="Q81" i="10" s="1"/>
  <c r="J81" i="10"/>
  <c r="I81" i="10"/>
  <c r="R81" i="10" s="1"/>
  <c r="W82" i="10"/>
  <c r="K82" i="10"/>
  <c r="O82" i="10"/>
  <c r="N82" i="10"/>
  <c r="P82" i="10" s="1"/>
  <c r="Q82" i="10" s="1"/>
  <c r="J82" i="10"/>
  <c r="I82" i="10"/>
  <c r="R82" i="10" s="1"/>
  <c r="W83" i="10"/>
  <c r="K83" i="10"/>
  <c r="O83" i="10"/>
  <c r="N83" i="10"/>
  <c r="P83" i="10" s="1"/>
  <c r="Q83" i="10" s="1"/>
  <c r="J83" i="10"/>
  <c r="I83" i="10"/>
  <c r="R83" i="10" s="1"/>
  <c r="W84" i="10"/>
  <c r="K84" i="10"/>
  <c r="O84" i="10"/>
  <c r="N84" i="10"/>
  <c r="P84" i="10" s="1"/>
  <c r="Q84" i="10" s="1"/>
  <c r="J84" i="10"/>
  <c r="I84" i="10"/>
  <c r="R84" i="10" s="1"/>
  <c r="W85" i="10"/>
  <c r="K85" i="10"/>
  <c r="O85" i="10"/>
  <c r="N85" i="10"/>
  <c r="P85" i="10" s="1"/>
  <c r="Q85" i="10" s="1"/>
  <c r="J85" i="10"/>
  <c r="I85" i="10"/>
  <c r="R85" i="10" s="1"/>
  <c r="W86" i="10"/>
  <c r="K86" i="10"/>
  <c r="O86" i="10"/>
  <c r="N86" i="10"/>
  <c r="P86" i="10" s="1"/>
  <c r="Q86" i="10" s="1"/>
  <c r="J86" i="10"/>
  <c r="I86" i="10"/>
  <c r="R86" i="10" s="1"/>
  <c r="W87" i="10"/>
  <c r="K87" i="10"/>
  <c r="O87" i="10"/>
  <c r="N87" i="10"/>
  <c r="P87" i="10" s="1"/>
  <c r="Q87" i="10" s="1"/>
  <c r="J87" i="10"/>
  <c r="I87" i="10"/>
  <c r="R87" i="10" s="1"/>
  <c r="W88" i="10"/>
  <c r="K88" i="10"/>
  <c r="O88" i="10"/>
  <c r="N88" i="10"/>
  <c r="P88" i="10" s="1"/>
  <c r="Q88" i="10" s="1"/>
  <c r="J88" i="10"/>
  <c r="I88" i="10"/>
  <c r="R88" i="10" s="1"/>
  <c r="W89" i="10"/>
  <c r="K89" i="10"/>
  <c r="O89" i="10"/>
  <c r="N89" i="10"/>
  <c r="P89" i="10" s="1"/>
  <c r="Q89" i="10" s="1"/>
  <c r="J89" i="10"/>
  <c r="I89" i="10"/>
  <c r="R89" i="10" s="1"/>
  <c r="W90" i="10"/>
  <c r="K90" i="10"/>
  <c r="O90" i="10"/>
  <c r="N90" i="10"/>
  <c r="P90" i="10" s="1"/>
  <c r="Q90" i="10" s="1"/>
  <c r="J90" i="10"/>
  <c r="I90" i="10"/>
  <c r="R90" i="10" s="1"/>
  <c r="W91" i="10"/>
  <c r="K91" i="10"/>
  <c r="O91" i="10"/>
  <c r="N91" i="10"/>
  <c r="P91" i="10" s="1"/>
  <c r="Q91" i="10" s="1"/>
  <c r="J91" i="10"/>
  <c r="I91" i="10"/>
  <c r="R91" i="10" s="1"/>
  <c r="W92" i="10"/>
  <c r="K92" i="10"/>
  <c r="O92" i="10"/>
  <c r="N92" i="10"/>
  <c r="P92" i="10" s="1"/>
  <c r="Q92" i="10" s="1"/>
  <c r="J92" i="10"/>
  <c r="I92" i="10"/>
  <c r="R92" i="10" s="1"/>
  <c r="W93" i="10"/>
  <c r="K93" i="10"/>
  <c r="O93" i="10"/>
  <c r="N93" i="10"/>
  <c r="P93" i="10" s="1"/>
  <c r="Q93" i="10" s="1"/>
  <c r="J93" i="10"/>
  <c r="I93" i="10"/>
  <c r="R93" i="10" s="1"/>
  <c r="W94" i="10"/>
  <c r="K94" i="10"/>
  <c r="O94" i="10"/>
  <c r="N94" i="10"/>
  <c r="P94" i="10" s="1"/>
  <c r="Q94" i="10" s="1"/>
  <c r="J94" i="10"/>
  <c r="I94" i="10"/>
  <c r="R94" i="10" s="1"/>
  <c r="W95" i="10"/>
  <c r="K95" i="10"/>
  <c r="O95" i="10"/>
  <c r="N95" i="10"/>
  <c r="P95" i="10" s="1"/>
  <c r="Q95" i="10" s="1"/>
  <c r="J95" i="10"/>
  <c r="I95" i="10"/>
  <c r="R95" i="10" s="1"/>
  <c r="W96" i="10"/>
  <c r="K96" i="10"/>
  <c r="O96" i="10"/>
  <c r="N96" i="10"/>
  <c r="P96" i="10" s="1"/>
  <c r="Q96" i="10" s="1"/>
  <c r="J96" i="10"/>
  <c r="I96" i="10"/>
  <c r="R96" i="10" s="1"/>
  <c r="W97" i="10"/>
  <c r="K97" i="10"/>
  <c r="O97" i="10"/>
  <c r="N97" i="10"/>
  <c r="P97" i="10" s="1"/>
  <c r="Q97" i="10" s="1"/>
  <c r="J97" i="10"/>
  <c r="I97" i="10"/>
  <c r="R97" i="10" s="1"/>
  <c r="W98" i="10"/>
  <c r="K98" i="10"/>
  <c r="O98" i="10"/>
  <c r="N98" i="10"/>
  <c r="P98" i="10" s="1"/>
  <c r="Q98" i="10" s="1"/>
  <c r="J98" i="10"/>
  <c r="I98" i="10"/>
  <c r="R98" i="10" s="1"/>
  <c r="W99" i="10"/>
  <c r="K99" i="10"/>
  <c r="O99" i="10"/>
  <c r="N99" i="10"/>
  <c r="P99" i="10" s="1"/>
  <c r="Q99" i="10" s="1"/>
  <c r="J99" i="10"/>
  <c r="I99" i="10"/>
  <c r="R99" i="10" s="1"/>
  <c r="W100" i="10"/>
  <c r="K100" i="10"/>
  <c r="O100" i="10"/>
  <c r="N100" i="10"/>
  <c r="P100" i="10" s="1"/>
  <c r="Q100" i="10" s="1"/>
  <c r="J100" i="10"/>
  <c r="I100" i="10"/>
  <c r="R100" i="10" s="1"/>
  <c r="W101" i="10"/>
  <c r="K101" i="10"/>
  <c r="O101" i="10"/>
  <c r="N101" i="10"/>
  <c r="P101" i="10" s="1"/>
  <c r="Q101" i="10" s="1"/>
  <c r="J101" i="10"/>
  <c r="I101" i="10"/>
  <c r="R101" i="10" s="1"/>
  <c r="W102" i="10"/>
  <c r="K102" i="10"/>
  <c r="O102" i="10"/>
  <c r="N102" i="10"/>
  <c r="P102" i="10" s="1"/>
  <c r="Q102" i="10" s="1"/>
  <c r="J102" i="10"/>
  <c r="I102" i="10"/>
  <c r="R102" i="10" s="1"/>
  <c r="W103" i="10"/>
  <c r="K103" i="10"/>
  <c r="O103" i="10"/>
  <c r="N103" i="10"/>
  <c r="P103" i="10" s="1"/>
  <c r="Q103" i="10" s="1"/>
  <c r="J103" i="10"/>
  <c r="I103" i="10"/>
  <c r="R103" i="10" s="1"/>
  <c r="W104" i="10"/>
  <c r="K104" i="10"/>
  <c r="O104" i="10"/>
  <c r="N104" i="10"/>
  <c r="P104" i="10" s="1"/>
  <c r="Q104" i="10" s="1"/>
  <c r="J104" i="10"/>
  <c r="I104" i="10"/>
  <c r="R104" i="10" s="1"/>
  <c r="W105" i="10"/>
  <c r="K105" i="10"/>
  <c r="O105" i="10"/>
  <c r="N105" i="10"/>
  <c r="P105" i="10" s="1"/>
  <c r="Q105" i="10" s="1"/>
  <c r="J105" i="10"/>
  <c r="I105" i="10"/>
  <c r="R105" i="10" s="1"/>
  <c r="W106" i="10"/>
  <c r="K106" i="10"/>
  <c r="O106" i="10"/>
  <c r="N106" i="10"/>
  <c r="P106" i="10" s="1"/>
  <c r="Q106" i="10" s="1"/>
  <c r="J106" i="10"/>
  <c r="I106" i="10"/>
  <c r="R106" i="10" s="1"/>
  <c r="W107" i="10"/>
  <c r="K107" i="10"/>
  <c r="O107" i="10"/>
  <c r="N107" i="10"/>
  <c r="P107" i="10" s="1"/>
  <c r="Q107" i="10" s="1"/>
  <c r="J107" i="10"/>
  <c r="I107" i="10"/>
  <c r="R107" i="10" s="1"/>
  <c r="W108" i="10"/>
  <c r="K108" i="10"/>
  <c r="O108" i="10"/>
  <c r="N108" i="10"/>
  <c r="P108" i="10" s="1"/>
  <c r="Q108" i="10" s="1"/>
  <c r="J108" i="10"/>
  <c r="I108" i="10"/>
  <c r="R108" i="10" s="1"/>
  <c r="W109" i="10"/>
  <c r="K109" i="10"/>
  <c r="O109" i="10"/>
  <c r="N109" i="10"/>
  <c r="P109" i="10" s="1"/>
  <c r="Q109" i="10" s="1"/>
  <c r="J109" i="10"/>
  <c r="I109" i="10"/>
  <c r="R109" i="10" s="1"/>
  <c r="W110" i="10"/>
  <c r="K110" i="10"/>
  <c r="O110" i="10"/>
  <c r="N110" i="10"/>
  <c r="P110" i="10" s="1"/>
  <c r="Q110" i="10" s="1"/>
  <c r="J110" i="10"/>
  <c r="I110" i="10"/>
  <c r="R110" i="10" s="1"/>
  <c r="W111" i="10"/>
  <c r="K111" i="10"/>
  <c r="O111" i="10"/>
  <c r="N111" i="10"/>
  <c r="P111" i="10" s="1"/>
  <c r="Q111" i="10" s="1"/>
  <c r="J111" i="10"/>
  <c r="I111" i="10"/>
  <c r="R111" i="10" s="1"/>
  <c r="W112" i="10"/>
  <c r="K112" i="10"/>
  <c r="O112" i="10"/>
  <c r="N112" i="10"/>
  <c r="P112" i="10" s="1"/>
  <c r="Q112" i="10" s="1"/>
  <c r="J112" i="10"/>
  <c r="I112" i="10"/>
  <c r="R112" i="10" s="1"/>
  <c r="W113" i="10"/>
  <c r="K113" i="10"/>
  <c r="O113" i="10"/>
  <c r="N113" i="10"/>
  <c r="P113" i="10" s="1"/>
  <c r="Q113" i="10" s="1"/>
  <c r="J113" i="10"/>
  <c r="I113" i="10"/>
  <c r="R113" i="10" s="1"/>
  <c r="W114" i="10"/>
  <c r="K114" i="10"/>
  <c r="O114" i="10"/>
  <c r="N114" i="10"/>
  <c r="P114" i="10" s="1"/>
  <c r="Q114" i="10" s="1"/>
  <c r="J114" i="10"/>
  <c r="I114" i="10"/>
  <c r="R114" i="10" s="1"/>
  <c r="W115" i="10"/>
  <c r="K115" i="10"/>
  <c r="O115" i="10"/>
  <c r="N115" i="10"/>
  <c r="P115" i="10" s="1"/>
  <c r="Q115" i="10" s="1"/>
  <c r="J115" i="10"/>
  <c r="I115" i="10"/>
  <c r="R115" i="10" s="1"/>
  <c r="W116" i="10"/>
  <c r="K116" i="10"/>
  <c r="O116" i="10"/>
  <c r="N116" i="10"/>
  <c r="P116" i="10" s="1"/>
  <c r="Q116" i="10" s="1"/>
  <c r="J116" i="10"/>
  <c r="I116" i="10"/>
  <c r="R116" i="10" s="1"/>
  <c r="W117" i="10"/>
  <c r="K117" i="10"/>
  <c r="O117" i="10"/>
  <c r="N117" i="10"/>
  <c r="P117" i="10" s="1"/>
  <c r="Q117" i="10" s="1"/>
  <c r="J117" i="10"/>
  <c r="I117" i="10"/>
  <c r="R117" i="10" s="1"/>
  <c r="W118" i="10"/>
  <c r="K118" i="10"/>
  <c r="O118" i="10"/>
  <c r="N118" i="10"/>
  <c r="P118" i="10" s="1"/>
  <c r="Q118" i="10" s="1"/>
  <c r="J118" i="10"/>
  <c r="I118" i="10"/>
  <c r="R118" i="10" s="1"/>
  <c r="W119" i="10"/>
  <c r="K119" i="10"/>
  <c r="O119" i="10"/>
  <c r="N119" i="10"/>
  <c r="P119" i="10" s="1"/>
  <c r="Q119" i="10" s="1"/>
  <c r="J119" i="10"/>
  <c r="I119" i="10"/>
  <c r="R119" i="10" s="1"/>
  <c r="W120" i="10"/>
  <c r="K120" i="10"/>
  <c r="O120" i="10"/>
  <c r="N120" i="10"/>
  <c r="P120" i="10" s="1"/>
  <c r="Q120" i="10" s="1"/>
  <c r="J120" i="10"/>
  <c r="I120" i="10"/>
  <c r="R120" i="10" s="1"/>
  <c r="W121" i="10"/>
  <c r="K121" i="10"/>
  <c r="O121" i="10"/>
  <c r="N121" i="10"/>
  <c r="P121" i="10" s="1"/>
  <c r="Q121" i="10" s="1"/>
  <c r="J121" i="10"/>
  <c r="I121" i="10"/>
  <c r="R121" i="10" s="1"/>
  <c r="W122" i="10"/>
  <c r="K122" i="10"/>
  <c r="O122" i="10"/>
  <c r="N122" i="10"/>
  <c r="P122" i="10" s="1"/>
  <c r="Q122" i="10" s="1"/>
  <c r="J122" i="10"/>
  <c r="I122" i="10"/>
  <c r="R122" i="10" s="1"/>
  <c r="W123" i="10"/>
  <c r="K123" i="10"/>
  <c r="O123" i="10"/>
  <c r="N123" i="10"/>
  <c r="P123" i="10" s="1"/>
  <c r="Q123" i="10" s="1"/>
  <c r="J123" i="10"/>
  <c r="I123" i="10"/>
  <c r="R123" i="10" s="1"/>
  <c r="W124" i="10"/>
  <c r="K124" i="10"/>
  <c r="O124" i="10"/>
  <c r="N124" i="10"/>
  <c r="P124" i="10" s="1"/>
  <c r="Q124" i="10" s="1"/>
  <c r="J124" i="10"/>
  <c r="I124" i="10"/>
  <c r="R124" i="10" s="1"/>
  <c r="W125" i="10"/>
  <c r="K125" i="10"/>
  <c r="O125" i="10"/>
  <c r="N125" i="10"/>
  <c r="P125" i="10" s="1"/>
  <c r="Q125" i="10" s="1"/>
  <c r="J125" i="10"/>
  <c r="I125" i="10"/>
  <c r="R125" i="10" s="1"/>
  <c r="W126" i="10"/>
  <c r="K126" i="10"/>
  <c r="O126" i="10"/>
  <c r="N126" i="10"/>
  <c r="P126" i="10" s="1"/>
  <c r="Q126" i="10" s="1"/>
  <c r="J126" i="10"/>
  <c r="I126" i="10"/>
  <c r="R126" i="10" s="1"/>
  <c r="W127" i="10"/>
  <c r="K127" i="10"/>
  <c r="O127" i="10"/>
  <c r="N127" i="10"/>
  <c r="P127" i="10" s="1"/>
  <c r="Q127" i="10" s="1"/>
  <c r="J127" i="10"/>
  <c r="I127" i="10"/>
  <c r="R127" i="10" s="1"/>
  <c r="W128" i="10"/>
  <c r="K128" i="10"/>
  <c r="O128" i="10"/>
  <c r="N128" i="10"/>
  <c r="P128" i="10" s="1"/>
  <c r="Q128" i="10" s="1"/>
  <c r="J128" i="10"/>
  <c r="I128" i="10"/>
  <c r="R128" i="10" s="1"/>
  <c r="W129" i="10"/>
  <c r="K129" i="10"/>
  <c r="O129" i="10"/>
  <c r="N129" i="10"/>
  <c r="P129" i="10" s="1"/>
  <c r="Q129" i="10" s="1"/>
  <c r="J129" i="10"/>
  <c r="I129" i="10"/>
  <c r="R129" i="10" s="1"/>
  <c r="W130" i="10"/>
  <c r="K130" i="10"/>
  <c r="O130" i="10"/>
  <c r="N130" i="10"/>
  <c r="P130" i="10" s="1"/>
  <c r="Q130" i="10" s="1"/>
  <c r="J130" i="10"/>
  <c r="I130" i="10"/>
  <c r="R130" i="10" s="1"/>
  <c r="W131" i="10"/>
  <c r="K131" i="10"/>
  <c r="O131" i="10"/>
  <c r="N131" i="10"/>
  <c r="P131" i="10" s="1"/>
  <c r="Q131" i="10" s="1"/>
  <c r="J131" i="10"/>
  <c r="I131" i="10"/>
  <c r="R131" i="10" s="1"/>
  <c r="W132" i="10"/>
  <c r="K132" i="10"/>
  <c r="O132" i="10"/>
  <c r="N132" i="10"/>
  <c r="P132" i="10" s="1"/>
  <c r="Q132" i="10" s="1"/>
  <c r="J132" i="10"/>
  <c r="I132" i="10"/>
  <c r="R132" i="10" s="1"/>
  <c r="W133" i="10"/>
  <c r="K133" i="10"/>
  <c r="O133" i="10"/>
  <c r="N133" i="10"/>
  <c r="P133" i="10" s="1"/>
  <c r="Q133" i="10" s="1"/>
  <c r="J133" i="10"/>
  <c r="I133" i="10"/>
  <c r="R133" i="10" s="1"/>
  <c r="W134" i="10"/>
  <c r="K134" i="10"/>
  <c r="O134" i="10"/>
  <c r="N134" i="10"/>
  <c r="P134" i="10" s="1"/>
  <c r="Q134" i="10" s="1"/>
  <c r="J134" i="10"/>
  <c r="I134" i="10"/>
  <c r="R134" i="10" s="1"/>
  <c r="W135" i="10"/>
  <c r="K135" i="10"/>
  <c r="O135" i="10"/>
  <c r="N135" i="10"/>
  <c r="P135" i="10" s="1"/>
  <c r="Q135" i="10" s="1"/>
  <c r="J135" i="10"/>
  <c r="I135" i="10"/>
  <c r="R135" i="10" s="1"/>
  <c r="W136" i="10"/>
  <c r="K136" i="10"/>
  <c r="O136" i="10"/>
  <c r="N136" i="10"/>
  <c r="P136" i="10" s="1"/>
  <c r="Q136" i="10" s="1"/>
  <c r="J136" i="10"/>
  <c r="I136" i="10"/>
  <c r="R136" i="10" s="1"/>
  <c r="W137" i="10"/>
  <c r="K137" i="10"/>
  <c r="O137" i="10"/>
  <c r="N137" i="10"/>
  <c r="P137" i="10" s="1"/>
  <c r="Q137" i="10" s="1"/>
  <c r="J137" i="10"/>
  <c r="I137" i="10"/>
  <c r="R137" i="10" s="1"/>
  <c r="W138" i="10"/>
  <c r="K138" i="10"/>
  <c r="O138" i="10"/>
  <c r="N138" i="10"/>
  <c r="P138" i="10" s="1"/>
  <c r="Q138" i="10" s="1"/>
  <c r="J138" i="10"/>
  <c r="I138" i="10"/>
  <c r="R138" i="10" s="1"/>
  <c r="W139" i="10"/>
  <c r="K139" i="10"/>
  <c r="O139" i="10"/>
  <c r="N139" i="10"/>
  <c r="P139" i="10" s="1"/>
  <c r="Q139" i="10" s="1"/>
  <c r="J139" i="10"/>
  <c r="I139" i="10"/>
  <c r="R139" i="10" s="1"/>
  <c r="W140" i="10"/>
  <c r="K140" i="10"/>
  <c r="O140" i="10"/>
  <c r="N140" i="10"/>
  <c r="P140" i="10" s="1"/>
  <c r="Q140" i="10" s="1"/>
  <c r="J140" i="10"/>
  <c r="I140" i="10"/>
  <c r="R140" i="10" s="1"/>
  <c r="W141" i="10"/>
  <c r="K141" i="10"/>
  <c r="O141" i="10"/>
  <c r="N141" i="10"/>
  <c r="P141" i="10" s="1"/>
  <c r="Q141" i="10" s="1"/>
  <c r="J141" i="10"/>
  <c r="I141" i="10"/>
  <c r="R141" i="10" s="1"/>
  <c r="W142" i="10"/>
  <c r="K142" i="10"/>
  <c r="O142" i="10"/>
  <c r="N142" i="10"/>
  <c r="P142" i="10" s="1"/>
  <c r="Q142" i="10" s="1"/>
  <c r="J142" i="10"/>
  <c r="I142" i="10"/>
  <c r="R142" i="10" s="1"/>
  <c r="W143" i="10"/>
  <c r="K143" i="10"/>
  <c r="O143" i="10"/>
  <c r="N143" i="10"/>
  <c r="P143" i="10" s="1"/>
  <c r="Q143" i="10" s="1"/>
  <c r="J143" i="10"/>
  <c r="I143" i="10"/>
  <c r="R143" i="10" s="1"/>
  <c r="W144" i="10"/>
  <c r="K144" i="10"/>
  <c r="O144" i="10"/>
  <c r="N144" i="10"/>
  <c r="P144" i="10" s="1"/>
  <c r="Q144" i="10" s="1"/>
  <c r="J144" i="10"/>
  <c r="I144" i="10"/>
  <c r="R144" i="10" s="1"/>
  <c r="W145" i="10"/>
  <c r="K145" i="10"/>
  <c r="O145" i="10"/>
  <c r="N145" i="10"/>
  <c r="P145" i="10" s="1"/>
  <c r="Q145" i="10" s="1"/>
  <c r="J145" i="10"/>
  <c r="I145" i="10"/>
  <c r="R145" i="10" s="1"/>
  <c r="W146" i="10"/>
  <c r="K146" i="10"/>
  <c r="O146" i="10"/>
  <c r="N146" i="10"/>
  <c r="P146" i="10" s="1"/>
  <c r="Q146" i="10" s="1"/>
  <c r="J146" i="10"/>
  <c r="I146" i="10"/>
  <c r="R146" i="10" s="1"/>
  <c r="W147" i="10"/>
  <c r="K147" i="10"/>
  <c r="O147" i="10"/>
  <c r="N147" i="10"/>
  <c r="P147" i="10" s="1"/>
  <c r="Q147" i="10" s="1"/>
  <c r="J147" i="10"/>
  <c r="I147" i="10"/>
  <c r="R147" i="10" s="1"/>
  <c r="W148" i="10"/>
  <c r="K148" i="10"/>
  <c r="O148" i="10"/>
  <c r="N148" i="10"/>
  <c r="P148" i="10" s="1"/>
  <c r="Q148" i="10" s="1"/>
  <c r="J148" i="10"/>
  <c r="I148" i="10"/>
  <c r="R148" i="10" s="1"/>
  <c r="W149" i="10"/>
  <c r="K149" i="10"/>
  <c r="O149" i="10"/>
  <c r="N149" i="10"/>
  <c r="P149" i="10" s="1"/>
  <c r="Q149" i="10" s="1"/>
  <c r="J149" i="10"/>
  <c r="I149" i="10"/>
  <c r="R149" i="10" s="1"/>
  <c r="W150" i="10"/>
  <c r="K150" i="10"/>
  <c r="O150" i="10"/>
  <c r="N150" i="10"/>
  <c r="P150" i="10" s="1"/>
  <c r="Q150" i="10" s="1"/>
  <c r="J150" i="10"/>
  <c r="I150" i="10"/>
  <c r="R150" i="10" s="1"/>
  <c r="W151" i="10"/>
  <c r="K151" i="10"/>
  <c r="O151" i="10"/>
  <c r="N151" i="10"/>
  <c r="P151" i="10" s="1"/>
  <c r="Q151" i="10" s="1"/>
  <c r="J151" i="10"/>
  <c r="I151" i="10"/>
  <c r="R151" i="10" s="1"/>
  <c r="W152" i="10"/>
  <c r="K152" i="10"/>
  <c r="O152" i="10"/>
  <c r="N152" i="10"/>
  <c r="P152" i="10" s="1"/>
  <c r="Q152" i="10" s="1"/>
  <c r="J152" i="10"/>
  <c r="I152" i="10"/>
  <c r="R152" i="10" s="1"/>
  <c r="W153" i="10"/>
  <c r="K153" i="10"/>
  <c r="O153" i="10"/>
  <c r="N153" i="10"/>
  <c r="P153" i="10" s="1"/>
  <c r="Q153" i="10" s="1"/>
  <c r="J153" i="10"/>
  <c r="I153" i="10"/>
  <c r="R153" i="10" s="1"/>
  <c r="W154" i="10"/>
  <c r="K154" i="10"/>
  <c r="O154" i="10"/>
  <c r="N154" i="10"/>
  <c r="P154" i="10" s="1"/>
  <c r="Q154" i="10" s="1"/>
  <c r="J154" i="10"/>
  <c r="I154" i="10"/>
  <c r="R154" i="10" s="1"/>
  <c r="W155" i="10"/>
  <c r="K155" i="10"/>
  <c r="O155" i="10"/>
  <c r="N155" i="10"/>
  <c r="P155" i="10" s="1"/>
  <c r="Q155" i="10" s="1"/>
  <c r="J155" i="10"/>
  <c r="I155" i="10"/>
  <c r="R155" i="10" s="1"/>
  <c r="W156" i="10"/>
  <c r="K156" i="10"/>
  <c r="O156" i="10"/>
  <c r="N156" i="10"/>
  <c r="P156" i="10" s="1"/>
  <c r="Q156" i="10" s="1"/>
  <c r="J156" i="10"/>
  <c r="I156" i="10"/>
  <c r="R156" i="10" s="1"/>
  <c r="W157" i="10"/>
  <c r="K157" i="10"/>
  <c r="O157" i="10"/>
  <c r="N157" i="10"/>
  <c r="P157" i="10" s="1"/>
  <c r="Q157" i="10" s="1"/>
  <c r="J157" i="10"/>
  <c r="I157" i="10"/>
  <c r="R157" i="10" s="1"/>
  <c r="W158" i="10"/>
  <c r="K158" i="10"/>
  <c r="O158" i="10"/>
  <c r="N158" i="10"/>
  <c r="P158" i="10" s="1"/>
  <c r="Q158" i="10" s="1"/>
  <c r="J158" i="10"/>
  <c r="I158" i="10"/>
  <c r="R158" i="10" s="1"/>
  <c r="W159" i="10"/>
  <c r="K159" i="10"/>
  <c r="O159" i="10"/>
  <c r="N159" i="10"/>
  <c r="P159" i="10" s="1"/>
  <c r="Q159" i="10" s="1"/>
  <c r="J159" i="10"/>
  <c r="I159" i="10"/>
  <c r="R159" i="10" s="1"/>
  <c r="W160" i="10"/>
  <c r="K160" i="10"/>
  <c r="O160" i="10"/>
  <c r="N160" i="10"/>
  <c r="P160" i="10" s="1"/>
  <c r="Q160" i="10" s="1"/>
  <c r="J160" i="10"/>
  <c r="I160" i="10"/>
  <c r="R160" i="10" s="1"/>
  <c r="W161" i="10"/>
  <c r="K161" i="10"/>
  <c r="O161" i="10"/>
  <c r="N161" i="10"/>
  <c r="P161" i="10" s="1"/>
  <c r="Q161" i="10" s="1"/>
  <c r="J161" i="10"/>
  <c r="I161" i="10"/>
  <c r="R161" i="10" s="1"/>
  <c r="W162" i="10"/>
  <c r="K162" i="10"/>
  <c r="O162" i="10"/>
  <c r="N162" i="10"/>
  <c r="P162" i="10" s="1"/>
  <c r="Q162" i="10" s="1"/>
  <c r="J162" i="10"/>
  <c r="I162" i="10"/>
  <c r="R162" i="10" s="1"/>
  <c r="W163" i="10"/>
  <c r="K163" i="10"/>
  <c r="O163" i="10"/>
  <c r="N163" i="10"/>
  <c r="P163" i="10" s="1"/>
  <c r="Q163" i="10" s="1"/>
  <c r="J163" i="10"/>
  <c r="I163" i="10"/>
  <c r="R163" i="10" s="1"/>
  <c r="W164" i="10"/>
  <c r="K164" i="10"/>
  <c r="O164" i="10"/>
  <c r="N164" i="10"/>
  <c r="P164" i="10" s="1"/>
  <c r="Q164" i="10" s="1"/>
  <c r="J164" i="10"/>
  <c r="I164" i="10"/>
  <c r="R164" i="10" s="1"/>
  <c r="W165" i="10"/>
  <c r="K165" i="10"/>
  <c r="O165" i="10"/>
  <c r="N165" i="10"/>
  <c r="P165" i="10" s="1"/>
  <c r="Q165" i="10" s="1"/>
  <c r="J165" i="10"/>
  <c r="I165" i="10"/>
  <c r="R165" i="10" s="1"/>
  <c r="W166" i="10"/>
  <c r="K166" i="10"/>
  <c r="O166" i="10"/>
  <c r="N166" i="10"/>
  <c r="P166" i="10" s="1"/>
  <c r="Q166" i="10" s="1"/>
  <c r="J166" i="10"/>
  <c r="I166" i="10"/>
  <c r="R166" i="10" s="1"/>
  <c r="W167" i="10"/>
  <c r="K167" i="10"/>
  <c r="O167" i="10"/>
  <c r="N167" i="10"/>
  <c r="P167" i="10" s="1"/>
  <c r="Q167" i="10" s="1"/>
  <c r="J167" i="10"/>
  <c r="I167" i="10"/>
  <c r="R167" i="10" s="1"/>
  <c r="W168" i="10"/>
  <c r="K168" i="10"/>
  <c r="O168" i="10"/>
  <c r="N168" i="10"/>
  <c r="P168" i="10" s="1"/>
  <c r="Q168" i="10" s="1"/>
  <c r="J168" i="10"/>
  <c r="I168" i="10"/>
  <c r="R168" i="10" s="1"/>
  <c r="W169" i="10"/>
  <c r="K169" i="10"/>
  <c r="O169" i="10"/>
  <c r="N169" i="10"/>
  <c r="P169" i="10" s="1"/>
  <c r="Q169" i="10" s="1"/>
  <c r="J169" i="10"/>
  <c r="I169" i="10"/>
  <c r="R169" i="10" s="1"/>
  <c r="W170" i="10"/>
  <c r="K170" i="10"/>
  <c r="O170" i="10"/>
  <c r="N170" i="10"/>
  <c r="P170" i="10" s="1"/>
  <c r="Q170" i="10" s="1"/>
  <c r="J170" i="10"/>
  <c r="I170" i="10"/>
  <c r="R170" i="10" s="1"/>
  <c r="W171" i="10"/>
  <c r="K171" i="10"/>
  <c r="O171" i="10"/>
  <c r="N171" i="10"/>
  <c r="P171" i="10" s="1"/>
  <c r="Q171" i="10" s="1"/>
  <c r="J171" i="10"/>
  <c r="I171" i="10"/>
  <c r="R171" i="10" s="1"/>
  <c r="W172" i="10"/>
  <c r="K172" i="10"/>
  <c r="O172" i="10"/>
  <c r="N172" i="10"/>
  <c r="P172" i="10" s="1"/>
  <c r="Q172" i="10" s="1"/>
  <c r="J172" i="10"/>
  <c r="I172" i="10"/>
  <c r="R172" i="10" s="1"/>
  <c r="W173" i="10"/>
  <c r="K173" i="10"/>
  <c r="O173" i="10"/>
  <c r="N173" i="10"/>
  <c r="P173" i="10" s="1"/>
  <c r="Q173" i="10" s="1"/>
  <c r="J173" i="10"/>
  <c r="I173" i="10"/>
  <c r="R173" i="10" s="1"/>
  <c r="W174" i="10"/>
  <c r="K174" i="10"/>
  <c r="O174" i="10"/>
  <c r="N174" i="10"/>
  <c r="P174" i="10" s="1"/>
  <c r="Q174" i="10" s="1"/>
  <c r="J174" i="10"/>
  <c r="I174" i="10"/>
  <c r="R174" i="10" s="1"/>
  <c r="W175" i="10"/>
  <c r="K175" i="10"/>
  <c r="O175" i="10"/>
  <c r="N175" i="10"/>
  <c r="P175" i="10" s="1"/>
  <c r="Q175" i="10" s="1"/>
  <c r="J175" i="10"/>
  <c r="I175" i="10"/>
  <c r="R175" i="10" s="1"/>
  <c r="W176" i="10"/>
  <c r="K176" i="10"/>
  <c r="O176" i="10"/>
  <c r="N176" i="10"/>
  <c r="P176" i="10" s="1"/>
  <c r="Q176" i="10" s="1"/>
  <c r="J176" i="10"/>
  <c r="I176" i="10"/>
  <c r="R176" i="10" s="1"/>
  <c r="W177" i="10"/>
  <c r="K177" i="10"/>
  <c r="O177" i="10"/>
  <c r="N177" i="10"/>
  <c r="P177" i="10" s="1"/>
  <c r="Q177" i="10" s="1"/>
  <c r="J177" i="10"/>
  <c r="I177" i="10"/>
  <c r="R177" i="10" s="1"/>
  <c r="W178" i="10"/>
  <c r="K178" i="10"/>
  <c r="O178" i="10"/>
  <c r="N178" i="10"/>
  <c r="P178" i="10" s="1"/>
  <c r="Q178" i="10" s="1"/>
  <c r="J178" i="10"/>
  <c r="I178" i="10"/>
  <c r="R178" i="10" s="1"/>
  <c r="W179" i="10"/>
  <c r="K179" i="10"/>
  <c r="O179" i="10"/>
  <c r="N179" i="10"/>
  <c r="P179" i="10" s="1"/>
  <c r="Q179" i="10" s="1"/>
  <c r="J179" i="10"/>
  <c r="I179" i="10"/>
  <c r="R179" i="10" s="1"/>
  <c r="W180" i="10"/>
  <c r="K180" i="10"/>
  <c r="O180" i="10"/>
  <c r="N180" i="10"/>
  <c r="P180" i="10" s="1"/>
  <c r="Q180" i="10" s="1"/>
  <c r="J180" i="10"/>
  <c r="I180" i="10"/>
  <c r="R180" i="10" s="1"/>
  <c r="W181" i="10"/>
  <c r="K181" i="10"/>
  <c r="O181" i="10"/>
  <c r="N181" i="10"/>
  <c r="P181" i="10" s="1"/>
  <c r="Q181" i="10" s="1"/>
  <c r="J181" i="10"/>
  <c r="I181" i="10"/>
  <c r="R181" i="10" s="1"/>
  <c r="W182" i="10"/>
  <c r="K182" i="10"/>
  <c r="O182" i="10"/>
  <c r="N182" i="10"/>
  <c r="P182" i="10" s="1"/>
  <c r="Q182" i="10" s="1"/>
  <c r="J182" i="10"/>
  <c r="I182" i="10"/>
  <c r="R182" i="10" s="1"/>
  <c r="W183" i="10"/>
  <c r="K183" i="10"/>
  <c r="O183" i="10"/>
  <c r="N183" i="10"/>
  <c r="P183" i="10" s="1"/>
  <c r="Q183" i="10" s="1"/>
  <c r="J183" i="10"/>
  <c r="I183" i="10"/>
  <c r="R183" i="10" s="1"/>
  <c r="W184" i="10"/>
  <c r="K184" i="10"/>
  <c r="O184" i="10"/>
  <c r="N184" i="10"/>
  <c r="P184" i="10" s="1"/>
  <c r="Q184" i="10" s="1"/>
  <c r="J184" i="10"/>
  <c r="I184" i="10"/>
  <c r="R184" i="10" s="1"/>
  <c r="W185" i="10"/>
  <c r="K185" i="10"/>
  <c r="O185" i="10"/>
  <c r="N185" i="10"/>
  <c r="P185" i="10" s="1"/>
  <c r="Q185" i="10" s="1"/>
  <c r="J185" i="10"/>
  <c r="I185" i="10"/>
  <c r="R185" i="10" s="1"/>
  <c r="W186" i="10"/>
  <c r="K186" i="10"/>
  <c r="O186" i="10"/>
  <c r="N186" i="10"/>
  <c r="P186" i="10" s="1"/>
  <c r="Q186" i="10" s="1"/>
  <c r="J186" i="10"/>
  <c r="I186" i="10"/>
  <c r="R186" i="10" s="1"/>
  <c r="W187" i="10"/>
  <c r="K187" i="10"/>
  <c r="O187" i="10"/>
  <c r="N187" i="10"/>
  <c r="P187" i="10" s="1"/>
  <c r="Q187" i="10" s="1"/>
  <c r="J187" i="10"/>
  <c r="I187" i="10"/>
  <c r="R187" i="10" s="1"/>
  <c r="W188" i="10"/>
  <c r="K188" i="10"/>
  <c r="O188" i="10"/>
  <c r="N188" i="10"/>
  <c r="P188" i="10" s="1"/>
  <c r="Q188" i="10" s="1"/>
  <c r="J188" i="10"/>
  <c r="I188" i="10"/>
  <c r="R188" i="10" s="1"/>
  <c r="W189" i="10"/>
  <c r="K189" i="10"/>
  <c r="O189" i="10"/>
  <c r="N189" i="10"/>
  <c r="P189" i="10" s="1"/>
  <c r="Q189" i="10" s="1"/>
  <c r="J189" i="10"/>
  <c r="I189" i="10"/>
  <c r="R189" i="10" s="1"/>
  <c r="W190" i="10"/>
  <c r="K190" i="10"/>
  <c r="O190" i="10"/>
  <c r="N190" i="10"/>
  <c r="P190" i="10" s="1"/>
  <c r="Q190" i="10" s="1"/>
  <c r="J190" i="10"/>
  <c r="I190" i="10"/>
  <c r="R190" i="10" s="1"/>
  <c r="W191" i="10"/>
  <c r="K191" i="10"/>
  <c r="O191" i="10"/>
  <c r="N191" i="10"/>
  <c r="P191" i="10" s="1"/>
  <c r="Q191" i="10" s="1"/>
  <c r="J191" i="10"/>
  <c r="I191" i="10"/>
  <c r="R191" i="10" s="1"/>
  <c r="W192" i="10"/>
  <c r="K192" i="10"/>
  <c r="O192" i="10"/>
  <c r="N192" i="10"/>
  <c r="P192" i="10" s="1"/>
  <c r="Q192" i="10" s="1"/>
  <c r="J192" i="10"/>
  <c r="I192" i="10"/>
  <c r="R192" i="10" s="1"/>
  <c r="W193" i="10"/>
  <c r="K193" i="10"/>
  <c r="O193" i="10"/>
  <c r="N193" i="10"/>
  <c r="P193" i="10" s="1"/>
  <c r="Q193" i="10" s="1"/>
  <c r="J193" i="10"/>
  <c r="I193" i="10"/>
  <c r="R193" i="10" s="1"/>
  <c r="W194" i="10"/>
  <c r="K194" i="10"/>
  <c r="O194" i="10"/>
  <c r="N194" i="10"/>
  <c r="P194" i="10" s="1"/>
  <c r="Q194" i="10" s="1"/>
  <c r="J194" i="10"/>
  <c r="I194" i="10"/>
  <c r="R194" i="10" s="1"/>
  <c r="W195" i="10"/>
  <c r="K195" i="10"/>
  <c r="O195" i="10"/>
  <c r="N195" i="10"/>
  <c r="P195" i="10" s="1"/>
  <c r="Q195" i="10" s="1"/>
  <c r="J195" i="10"/>
  <c r="I195" i="10"/>
  <c r="R195" i="10" s="1"/>
  <c r="W196" i="10"/>
  <c r="K196" i="10"/>
  <c r="O196" i="10"/>
  <c r="N196" i="10"/>
  <c r="P196" i="10" s="1"/>
  <c r="Q196" i="10" s="1"/>
  <c r="J196" i="10"/>
  <c r="I196" i="10"/>
  <c r="R196" i="10" s="1"/>
  <c r="W197" i="10"/>
  <c r="K197" i="10"/>
  <c r="O197" i="10"/>
  <c r="N197" i="10"/>
  <c r="P197" i="10" s="1"/>
  <c r="Q197" i="10" s="1"/>
  <c r="J197" i="10"/>
  <c r="I197" i="10"/>
  <c r="R197" i="10" s="1"/>
  <c r="W198" i="10"/>
  <c r="K198" i="10"/>
  <c r="O198" i="10"/>
  <c r="N198" i="10"/>
  <c r="P198" i="10" s="1"/>
  <c r="Q198" i="10" s="1"/>
  <c r="J198" i="10"/>
  <c r="I198" i="10"/>
  <c r="R198" i="10" s="1"/>
  <c r="W199" i="10"/>
  <c r="K199" i="10"/>
  <c r="O199" i="10"/>
  <c r="N199" i="10"/>
  <c r="P199" i="10" s="1"/>
  <c r="Q199" i="10" s="1"/>
  <c r="J199" i="10"/>
  <c r="I199" i="10"/>
  <c r="R199" i="10" s="1"/>
  <c r="W200" i="10"/>
  <c r="K200" i="10"/>
  <c r="O200" i="10"/>
  <c r="N200" i="10"/>
  <c r="P200" i="10" s="1"/>
  <c r="Q200" i="10" s="1"/>
  <c r="J200" i="10"/>
  <c r="I200" i="10"/>
  <c r="R200" i="10" s="1"/>
  <c r="W201" i="10"/>
  <c r="K201" i="10"/>
  <c r="O201" i="10"/>
  <c r="N201" i="10"/>
  <c r="P201" i="10" s="1"/>
  <c r="Q201" i="10" s="1"/>
  <c r="J201" i="10"/>
  <c r="I201" i="10"/>
  <c r="R201" i="10" s="1"/>
  <c r="W202" i="10"/>
  <c r="K202" i="10"/>
  <c r="O202" i="10"/>
  <c r="N202" i="10"/>
  <c r="P202" i="10" s="1"/>
  <c r="Q202" i="10" s="1"/>
  <c r="J202" i="10"/>
  <c r="I202" i="10"/>
  <c r="R202" i="10" s="1"/>
  <c r="W203" i="10"/>
  <c r="K203" i="10"/>
  <c r="O203" i="10"/>
  <c r="N203" i="10"/>
  <c r="P203" i="10" s="1"/>
  <c r="Q203" i="10" s="1"/>
  <c r="J203" i="10"/>
  <c r="I203" i="10"/>
  <c r="R203" i="10" s="1"/>
  <c r="W204" i="10"/>
  <c r="K204" i="10"/>
  <c r="O204" i="10"/>
  <c r="N204" i="10"/>
  <c r="P204" i="10" s="1"/>
  <c r="Q204" i="10" s="1"/>
  <c r="J204" i="10"/>
  <c r="I204" i="10"/>
  <c r="R204" i="10" s="1"/>
  <c r="W205" i="10"/>
  <c r="K205" i="10"/>
  <c r="O205" i="10"/>
  <c r="N205" i="10"/>
  <c r="P205" i="10" s="1"/>
  <c r="Q205" i="10" s="1"/>
  <c r="J205" i="10"/>
  <c r="I205" i="10"/>
  <c r="R205" i="10" s="1"/>
  <c r="W206" i="10"/>
  <c r="K206" i="10"/>
  <c r="O206" i="10"/>
  <c r="N206" i="10"/>
  <c r="P206" i="10" s="1"/>
  <c r="Q206" i="10" s="1"/>
  <c r="J206" i="10"/>
  <c r="I206" i="10"/>
  <c r="R206" i="10" s="1"/>
  <c r="W207" i="10"/>
  <c r="K207" i="10"/>
  <c r="O207" i="10"/>
  <c r="N207" i="10"/>
  <c r="P207" i="10" s="1"/>
  <c r="Q207" i="10" s="1"/>
  <c r="J207" i="10"/>
  <c r="I207" i="10"/>
  <c r="R207" i="10" s="1"/>
  <c r="W208" i="10"/>
  <c r="K208" i="10"/>
  <c r="O208" i="10"/>
  <c r="N208" i="10"/>
  <c r="P208" i="10" s="1"/>
  <c r="Q208" i="10" s="1"/>
  <c r="J208" i="10"/>
  <c r="I208" i="10"/>
  <c r="R208" i="10" s="1"/>
  <c r="W209" i="10"/>
  <c r="K209" i="10"/>
  <c r="O209" i="10"/>
  <c r="N209" i="10"/>
  <c r="P209" i="10" s="1"/>
  <c r="Q209" i="10" s="1"/>
  <c r="J209" i="10"/>
  <c r="I209" i="10"/>
  <c r="R209" i="10" s="1"/>
  <c r="W210" i="10"/>
  <c r="K210" i="10"/>
  <c r="O210" i="10"/>
  <c r="N210" i="10"/>
  <c r="P210" i="10" s="1"/>
  <c r="Q210" i="10" s="1"/>
  <c r="J210" i="10"/>
  <c r="I210" i="10"/>
  <c r="R210" i="10" s="1"/>
  <c r="W211" i="10"/>
  <c r="K211" i="10"/>
  <c r="O211" i="10"/>
  <c r="N211" i="10"/>
  <c r="P211" i="10" s="1"/>
  <c r="Q211" i="10" s="1"/>
  <c r="J211" i="10"/>
  <c r="I211" i="10"/>
  <c r="R211" i="10" s="1"/>
  <c r="W212" i="10"/>
  <c r="K212" i="10"/>
  <c r="O212" i="10"/>
  <c r="N212" i="10"/>
  <c r="P212" i="10" s="1"/>
  <c r="Q212" i="10" s="1"/>
  <c r="J212" i="10"/>
  <c r="I212" i="10"/>
  <c r="R212" i="10" s="1"/>
  <c r="W213" i="10"/>
  <c r="K213" i="10"/>
  <c r="O213" i="10"/>
  <c r="N213" i="10"/>
  <c r="P213" i="10" s="1"/>
  <c r="Q213" i="10" s="1"/>
  <c r="J213" i="10"/>
  <c r="I213" i="10"/>
  <c r="R213" i="10" s="1"/>
  <c r="W214" i="10"/>
  <c r="K214" i="10"/>
  <c r="O214" i="10"/>
  <c r="N214" i="10"/>
  <c r="P214" i="10" s="1"/>
  <c r="Q214" i="10" s="1"/>
  <c r="J214" i="10"/>
  <c r="I214" i="10"/>
  <c r="R214" i="10" s="1"/>
  <c r="W215" i="10"/>
  <c r="K215" i="10"/>
  <c r="O215" i="10"/>
  <c r="N215" i="10"/>
  <c r="P215" i="10" s="1"/>
  <c r="Q215" i="10" s="1"/>
  <c r="J215" i="10"/>
  <c r="I215" i="10"/>
  <c r="R215" i="10" s="1"/>
  <c r="W216" i="10"/>
  <c r="K216" i="10"/>
  <c r="O216" i="10"/>
  <c r="N216" i="10"/>
  <c r="P216" i="10" s="1"/>
  <c r="Q216" i="10" s="1"/>
  <c r="J216" i="10"/>
  <c r="I216" i="10"/>
  <c r="R216" i="10" s="1"/>
  <c r="W217" i="10"/>
  <c r="K217" i="10"/>
  <c r="O217" i="10"/>
  <c r="N217" i="10"/>
  <c r="P217" i="10" s="1"/>
  <c r="Q217" i="10" s="1"/>
  <c r="J217" i="10"/>
  <c r="I217" i="10"/>
  <c r="R217" i="10" s="1"/>
  <c r="W218" i="10"/>
  <c r="K218" i="10"/>
  <c r="O218" i="10"/>
  <c r="N218" i="10"/>
  <c r="P218" i="10" s="1"/>
  <c r="Q218" i="10" s="1"/>
  <c r="J218" i="10"/>
  <c r="I218" i="10"/>
  <c r="R218" i="10" s="1"/>
  <c r="W219" i="10"/>
  <c r="K219" i="10"/>
  <c r="O219" i="10"/>
  <c r="N219" i="10"/>
  <c r="P219" i="10" s="1"/>
  <c r="Q219" i="10" s="1"/>
  <c r="J219" i="10"/>
  <c r="I219" i="10"/>
  <c r="R219" i="10" s="1"/>
  <c r="W220" i="10"/>
  <c r="K220" i="10"/>
  <c r="O220" i="10"/>
  <c r="N220" i="10"/>
  <c r="P220" i="10" s="1"/>
  <c r="Q220" i="10" s="1"/>
  <c r="J220" i="10"/>
  <c r="I220" i="10"/>
  <c r="R220" i="10" s="1"/>
  <c r="W221" i="10"/>
  <c r="K221" i="10"/>
  <c r="O221" i="10"/>
  <c r="N221" i="10"/>
  <c r="P221" i="10" s="1"/>
  <c r="Q221" i="10" s="1"/>
  <c r="J221" i="10"/>
  <c r="I221" i="10"/>
  <c r="R221" i="10" s="1"/>
  <c r="W222" i="10"/>
  <c r="K222" i="10"/>
  <c r="O222" i="10"/>
  <c r="N222" i="10"/>
  <c r="P222" i="10" s="1"/>
  <c r="Q222" i="10" s="1"/>
  <c r="J222" i="10"/>
  <c r="I222" i="10"/>
  <c r="R222" i="10" s="1"/>
  <c r="W223" i="10"/>
  <c r="K223" i="10"/>
  <c r="O223" i="10"/>
  <c r="N223" i="10"/>
  <c r="P223" i="10" s="1"/>
  <c r="Q223" i="10" s="1"/>
  <c r="J223" i="10"/>
  <c r="I223" i="10"/>
  <c r="R223" i="10" s="1"/>
  <c r="W224" i="10"/>
  <c r="K224" i="10"/>
  <c r="O224" i="10"/>
  <c r="N224" i="10"/>
  <c r="P224" i="10" s="1"/>
  <c r="Q224" i="10" s="1"/>
  <c r="J224" i="10"/>
  <c r="I224" i="10"/>
  <c r="R224" i="10" s="1"/>
  <c r="W225" i="10"/>
  <c r="K225" i="10"/>
  <c r="O225" i="10"/>
  <c r="N225" i="10"/>
  <c r="P225" i="10" s="1"/>
  <c r="Q225" i="10" s="1"/>
  <c r="J225" i="10"/>
  <c r="I225" i="10"/>
  <c r="R225" i="10" s="1"/>
  <c r="W226" i="10"/>
  <c r="K226" i="10"/>
  <c r="O226" i="10"/>
  <c r="N226" i="10"/>
  <c r="P226" i="10" s="1"/>
  <c r="Q226" i="10" s="1"/>
  <c r="J226" i="10"/>
  <c r="I226" i="10"/>
  <c r="R226" i="10" s="1"/>
  <c r="W227" i="10"/>
  <c r="K227" i="10"/>
  <c r="O227" i="10"/>
  <c r="N227" i="10"/>
  <c r="P227" i="10" s="1"/>
  <c r="Q227" i="10" s="1"/>
  <c r="J227" i="10"/>
  <c r="I227" i="10"/>
  <c r="R227" i="10" s="1"/>
  <c r="W228" i="10"/>
  <c r="K228" i="10"/>
  <c r="O228" i="10"/>
  <c r="N228" i="10"/>
  <c r="P228" i="10" s="1"/>
  <c r="Q228" i="10" s="1"/>
  <c r="J228" i="10"/>
  <c r="I228" i="10"/>
  <c r="R228" i="10" s="1"/>
  <c r="W229" i="10"/>
  <c r="K229" i="10"/>
  <c r="O229" i="10"/>
  <c r="N229" i="10"/>
  <c r="P229" i="10" s="1"/>
  <c r="Q229" i="10" s="1"/>
  <c r="J229" i="10"/>
  <c r="I229" i="10"/>
  <c r="R229" i="10" s="1"/>
  <c r="W230" i="10"/>
  <c r="K230" i="10"/>
  <c r="O230" i="10"/>
  <c r="N230" i="10"/>
  <c r="P230" i="10" s="1"/>
  <c r="Q230" i="10" s="1"/>
  <c r="J230" i="10"/>
  <c r="I230" i="10"/>
  <c r="R230" i="10" s="1"/>
  <c r="W231" i="10"/>
  <c r="K231" i="10"/>
  <c r="O231" i="10"/>
  <c r="N231" i="10"/>
  <c r="P231" i="10" s="1"/>
  <c r="Q231" i="10" s="1"/>
  <c r="J231" i="10"/>
  <c r="I231" i="10"/>
  <c r="R231" i="10" s="1"/>
  <c r="W232" i="10"/>
  <c r="K232" i="10"/>
  <c r="O232" i="10"/>
  <c r="N232" i="10"/>
  <c r="P232" i="10" s="1"/>
  <c r="Q232" i="10" s="1"/>
  <c r="J232" i="10"/>
  <c r="I232" i="10"/>
  <c r="R232" i="10" s="1"/>
  <c r="W233" i="10"/>
  <c r="K233" i="10"/>
  <c r="O233" i="10"/>
  <c r="N233" i="10"/>
  <c r="P233" i="10" s="1"/>
  <c r="Q233" i="10" s="1"/>
  <c r="J233" i="10"/>
  <c r="I233" i="10"/>
  <c r="R233" i="10" s="1"/>
  <c r="W234" i="10"/>
  <c r="K234" i="10"/>
  <c r="O234" i="10"/>
  <c r="N234" i="10"/>
  <c r="P234" i="10" s="1"/>
  <c r="Q234" i="10" s="1"/>
  <c r="J234" i="10"/>
  <c r="I234" i="10"/>
  <c r="R234" i="10" s="1"/>
  <c r="W235" i="10"/>
  <c r="K235" i="10"/>
  <c r="O235" i="10"/>
  <c r="N235" i="10"/>
  <c r="P235" i="10" s="1"/>
  <c r="Q235" i="10" s="1"/>
  <c r="J235" i="10"/>
  <c r="I235" i="10"/>
  <c r="R235" i="10" s="1"/>
  <c r="W236" i="10"/>
  <c r="K236" i="10"/>
  <c r="O236" i="10"/>
  <c r="N236" i="10"/>
  <c r="P236" i="10" s="1"/>
  <c r="Q236" i="10" s="1"/>
  <c r="J236" i="10"/>
  <c r="I236" i="10"/>
  <c r="R236" i="10" s="1"/>
  <c r="W237" i="10"/>
  <c r="K237" i="10"/>
  <c r="O237" i="10"/>
  <c r="N237" i="10"/>
  <c r="P237" i="10" s="1"/>
  <c r="Q237" i="10" s="1"/>
  <c r="J237" i="10"/>
  <c r="I237" i="10"/>
  <c r="R237" i="10" s="1"/>
  <c r="W238" i="10"/>
  <c r="K238" i="10"/>
  <c r="O238" i="10"/>
  <c r="N238" i="10"/>
  <c r="P238" i="10" s="1"/>
  <c r="Q238" i="10" s="1"/>
  <c r="J238" i="10"/>
  <c r="I238" i="10"/>
  <c r="R238" i="10" s="1"/>
  <c r="W239" i="10"/>
  <c r="K239" i="10"/>
  <c r="O239" i="10"/>
  <c r="N239" i="10"/>
  <c r="P239" i="10" s="1"/>
  <c r="Q239" i="10" s="1"/>
  <c r="J239" i="10"/>
  <c r="I239" i="10"/>
  <c r="R239" i="10" s="1"/>
  <c r="W240" i="10"/>
  <c r="K240" i="10"/>
  <c r="O240" i="10"/>
  <c r="N240" i="10"/>
  <c r="P240" i="10" s="1"/>
  <c r="Q240" i="10" s="1"/>
  <c r="J240" i="10"/>
  <c r="I240" i="10"/>
  <c r="R240" i="10" s="1"/>
  <c r="W241" i="10"/>
  <c r="K241" i="10"/>
  <c r="O241" i="10"/>
  <c r="N241" i="10"/>
  <c r="P241" i="10" s="1"/>
  <c r="Q241" i="10" s="1"/>
  <c r="J241" i="10"/>
  <c r="I241" i="10"/>
  <c r="R241" i="10" s="1"/>
  <c r="W242" i="10"/>
  <c r="K242" i="10"/>
  <c r="O242" i="10"/>
  <c r="N242" i="10"/>
  <c r="P242" i="10" s="1"/>
  <c r="Q242" i="10" s="1"/>
  <c r="J242" i="10"/>
  <c r="I242" i="10"/>
  <c r="R242" i="10" s="1"/>
  <c r="W243" i="10"/>
  <c r="K243" i="10"/>
  <c r="O243" i="10"/>
  <c r="N243" i="10"/>
  <c r="P243" i="10" s="1"/>
  <c r="Q243" i="10" s="1"/>
  <c r="J243" i="10"/>
  <c r="I243" i="10"/>
  <c r="R243" i="10" s="1"/>
  <c r="W244" i="10"/>
  <c r="K244" i="10"/>
  <c r="O244" i="10"/>
  <c r="N244" i="10"/>
  <c r="P244" i="10" s="1"/>
  <c r="Q244" i="10" s="1"/>
  <c r="J244" i="10"/>
  <c r="I244" i="10"/>
  <c r="R244" i="10" s="1"/>
  <c r="W245" i="10"/>
  <c r="K245" i="10"/>
  <c r="O245" i="10"/>
  <c r="N245" i="10"/>
  <c r="P245" i="10" s="1"/>
  <c r="Q245" i="10" s="1"/>
  <c r="J245" i="10"/>
  <c r="I245" i="10"/>
  <c r="R245" i="10" s="1"/>
  <c r="W246" i="10"/>
  <c r="K246" i="10"/>
  <c r="O246" i="10"/>
  <c r="N246" i="10"/>
  <c r="P246" i="10" s="1"/>
  <c r="Q246" i="10" s="1"/>
  <c r="J246" i="10"/>
  <c r="I246" i="10"/>
  <c r="R246" i="10" s="1"/>
  <c r="W247" i="10"/>
  <c r="K247" i="10"/>
  <c r="O247" i="10"/>
  <c r="N247" i="10"/>
  <c r="P247" i="10" s="1"/>
  <c r="Q247" i="10" s="1"/>
  <c r="J247" i="10"/>
  <c r="I247" i="10"/>
  <c r="R247" i="10" s="1"/>
  <c r="W248" i="10"/>
  <c r="K248" i="10"/>
  <c r="O248" i="10"/>
  <c r="N248" i="10"/>
  <c r="P248" i="10" s="1"/>
  <c r="Q248" i="10" s="1"/>
  <c r="J248" i="10"/>
  <c r="I248" i="10"/>
  <c r="R248" i="10" s="1"/>
  <c r="W249" i="10"/>
  <c r="K249" i="10"/>
  <c r="O249" i="10"/>
  <c r="N249" i="10"/>
  <c r="P249" i="10" s="1"/>
  <c r="Q249" i="10" s="1"/>
  <c r="J249" i="10"/>
  <c r="I249" i="10"/>
  <c r="R249" i="10" s="1"/>
  <c r="W250" i="10"/>
  <c r="K250" i="10"/>
  <c r="O250" i="10"/>
  <c r="N250" i="10"/>
  <c r="P250" i="10" s="1"/>
  <c r="Q250" i="10" s="1"/>
  <c r="J250" i="10"/>
  <c r="I250" i="10"/>
  <c r="R250" i="10" s="1"/>
  <c r="W251" i="10"/>
  <c r="K251" i="10"/>
  <c r="O251" i="10"/>
  <c r="N251" i="10"/>
  <c r="P251" i="10" s="1"/>
  <c r="Q251" i="10" s="1"/>
  <c r="J251" i="10"/>
  <c r="I251" i="10"/>
  <c r="R251" i="10" s="1"/>
  <c r="W252" i="10"/>
  <c r="K252" i="10"/>
  <c r="O252" i="10"/>
  <c r="N252" i="10"/>
  <c r="P252" i="10" s="1"/>
  <c r="Q252" i="10" s="1"/>
  <c r="J252" i="10"/>
  <c r="I252" i="10"/>
  <c r="R252" i="10" s="1"/>
  <c r="W253" i="10"/>
  <c r="K253" i="10"/>
  <c r="O253" i="10"/>
  <c r="N253" i="10"/>
  <c r="P253" i="10" s="1"/>
  <c r="Q253" i="10" s="1"/>
  <c r="J253" i="10"/>
  <c r="I253" i="10"/>
  <c r="R253" i="10" s="1"/>
  <c r="W254" i="10"/>
  <c r="K254" i="10"/>
  <c r="O254" i="10"/>
  <c r="N254" i="10"/>
  <c r="P254" i="10" s="1"/>
  <c r="Q254" i="10" s="1"/>
  <c r="J254" i="10"/>
  <c r="I254" i="10"/>
  <c r="R254" i="10" s="1"/>
  <c r="W255" i="10"/>
  <c r="K255" i="10"/>
  <c r="O255" i="10"/>
  <c r="N255" i="10"/>
  <c r="P255" i="10" s="1"/>
  <c r="Q255" i="10" s="1"/>
  <c r="J255" i="10"/>
  <c r="I255" i="10"/>
  <c r="R255" i="10" s="1"/>
  <c r="W256" i="10"/>
  <c r="K256" i="10"/>
  <c r="O256" i="10"/>
  <c r="N256" i="10"/>
  <c r="P256" i="10" s="1"/>
  <c r="Q256" i="10" s="1"/>
  <c r="J256" i="10"/>
  <c r="I256" i="10"/>
  <c r="R256" i="10" s="1"/>
  <c r="W257" i="10"/>
  <c r="K257" i="10"/>
  <c r="O257" i="10"/>
  <c r="N257" i="10"/>
  <c r="P257" i="10" s="1"/>
  <c r="Q257" i="10" s="1"/>
  <c r="J257" i="10"/>
  <c r="I257" i="10"/>
  <c r="R257" i="10" s="1"/>
  <c r="W258" i="10"/>
  <c r="K258" i="10"/>
  <c r="O258" i="10"/>
  <c r="N258" i="10"/>
  <c r="P258" i="10" s="1"/>
  <c r="Q258" i="10" s="1"/>
  <c r="J258" i="10"/>
  <c r="I258" i="10"/>
  <c r="R258" i="10" s="1"/>
  <c r="W259" i="10"/>
  <c r="K259" i="10"/>
  <c r="O259" i="10"/>
  <c r="N259" i="10"/>
  <c r="P259" i="10" s="1"/>
  <c r="Q259" i="10" s="1"/>
  <c r="J259" i="10"/>
  <c r="I259" i="10"/>
  <c r="R259" i="10" s="1"/>
  <c r="W260" i="10"/>
  <c r="K260" i="10"/>
  <c r="O260" i="10"/>
  <c r="N260" i="10"/>
  <c r="P260" i="10" s="1"/>
  <c r="Q260" i="10" s="1"/>
  <c r="J260" i="10"/>
  <c r="I260" i="10"/>
  <c r="R260" i="10" s="1"/>
  <c r="W261" i="10"/>
  <c r="K261" i="10"/>
  <c r="O261" i="10"/>
  <c r="N261" i="10"/>
  <c r="P261" i="10" s="1"/>
  <c r="Q261" i="10" s="1"/>
  <c r="J261" i="10"/>
  <c r="I261" i="10"/>
  <c r="R261" i="10" s="1"/>
  <c r="W262" i="10"/>
  <c r="K262" i="10"/>
  <c r="O262" i="10"/>
  <c r="N262" i="10"/>
  <c r="P262" i="10" s="1"/>
  <c r="Q262" i="10" s="1"/>
  <c r="J262" i="10"/>
  <c r="I262" i="10"/>
  <c r="R262" i="10" s="1"/>
  <c r="W263" i="10"/>
  <c r="K263" i="10"/>
  <c r="O263" i="10"/>
  <c r="N263" i="10"/>
  <c r="P263" i="10" s="1"/>
  <c r="Q263" i="10" s="1"/>
  <c r="J263" i="10"/>
  <c r="I263" i="10"/>
  <c r="R263" i="10" s="1"/>
  <c r="W264" i="10"/>
  <c r="K264" i="10"/>
  <c r="O264" i="10"/>
  <c r="N264" i="10"/>
  <c r="P264" i="10" s="1"/>
  <c r="Q264" i="10" s="1"/>
  <c r="J264" i="10"/>
  <c r="I264" i="10"/>
  <c r="R264" i="10" s="1"/>
  <c r="W265" i="10"/>
  <c r="K265" i="10"/>
  <c r="O265" i="10"/>
  <c r="N265" i="10"/>
  <c r="P265" i="10" s="1"/>
  <c r="Q265" i="10" s="1"/>
  <c r="J265" i="10"/>
  <c r="I265" i="10"/>
  <c r="R265" i="10" s="1"/>
  <c r="W266" i="10"/>
  <c r="K266" i="10"/>
  <c r="O266" i="10"/>
  <c r="N266" i="10"/>
  <c r="P266" i="10" s="1"/>
  <c r="Q266" i="10" s="1"/>
  <c r="J266" i="10"/>
  <c r="I266" i="10"/>
  <c r="R266" i="10" s="1"/>
  <c r="W267" i="10"/>
  <c r="K267" i="10"/>
  <c r="O267" i="10"/>
  <c r="N267" i="10"/>
  <c r="P267" i="10" s="1"/>
  <c r="Q267" i="10" s="1"/>
  <c r="J267" i="10"/>
  <c r="I267" i="10"/>
  <c r="R267" i="10" s="1"/>
  <c r="W268" i="10"/>
  <c r="K268" i="10"/>
  <c r="O268" i="10"/>
  <c r="N268" i="10"/>
  <c r="P268" i="10" s="1"/>
  <c r="Q268" i="10" s="1"/>
  <c r="J268" i="10"/>
  <c r="I268" i="10"/>
  <c r="R268" i="10" s="1"/>
  <c r="W269" i="10"/>
  <c r="K269" i="10"/>
  <c r="O269" i="10"/>
  <c r="N269" i="10"/>
  <c r="P269" i="10" s="1"/>
  <c r="Q269" i="10" s="1"/>
  <c r="J269" i="10"/>
  <c r="I269" i="10"/>
  <c r="R269" i="10" s="1"/>
  <c r="W270" i="10"/>
  <c r="K270" i="10"/>
  <c r="O270" i="10"/>
  <c r="N270" i="10"/>
  <c r="P270" i="10" s="1"/>
  <c r="Q270" i="10" s="1"/>
  <c r="J270" i="10"/>
  <c r="I270" i="10"/>
  <c r="R270" i="10" s="1"/>
  <c r="W271" i="10"/>
  <c r="K271" i="10"/>
  <c r="O271" i="10"/>
  <c r="N271" i="10"/>
  <c r="P271" i="10" s="1"/>
  <c r="Q271" i="10" s="1"/>
  <c r="J271" i="10"/>
  <c r="I271" i="10"/>
  <c r="R271" i="10" s="1"/>
  <c r="W272" i="10"/>
  <c r="K272" i="10"/>
  <c r="O272" i="10"/>
  <c r="N272" i="10"/>
  <c r="P272" i="10" s="1"/>
  <c r="Q272" i="10" s="1"/>
  <c r="J272" i="10"/>
  <c r="I272" i="10"/>
  <c r="R272" i="10" s="1"/>
  <c r="W273" i="10"/>
  <c r="K273" i="10"/>
  <c r="O273" i="10"/>
  <c r="N273" i="10"/>
  <c r="P273" i="10" s="1"/>
  <c r="Q273" i="10" s="1"/>
  <c r="J273" i="10"/>
  <c r="I273" i="10"/>
  <c r="R273" i="10" s="1"/>
  <c r="W274" i="10"/>
  <c r="K274" i="10"/>
  <c r="O274" i="10"/>
  <c r="N274" i="10"/>
  <c r="P274" i="10" s="1"/>
  <c r="Q274" i="10" s="1"/>
  <c r="J274" i="10"/>
  <c r="I274" i="10"/>
  <c r="R274" i="10" s="1"/>
  <c r="W275" i="10"/>
  <c r="K275" i="10"/>
  <c r="O275" i="10"/>
  <c r="N275" i="10"/>
  <c r="P275" i="10" s="1"/>
  <c r="Q275" i="10" s="1"/>
  <c r="J275" i="10"/>
  <c r="I275" i="10"/>
  <c r="R275" i="10" s="1"/>
  <c r="W276" i="10"/>
  <c r="K276" i="10"/>
  <c r="O276" i="10"/>
  <c r="N276" i="10"/>
  <c r="P276" i="10" s="1"/>
  <c r="Q276" i="10" s="1"/>
  <c r="J276" i="10"/>
  <c r="I276" i="10"/>
  <c r="R276" i="10" s="1"/>
  <c r="W277" i="10"/>
  <c r="K277" i="10"/>
  <c r="O277" i="10"/>
  <c r="N277" i="10"/>
  <c r="P277" i="10" s="1"/>
  <c r="Q277" i="10" s="1"/>
  <c r="J277" i="10"/>
  <c r="I277" i="10"/>
  <c r="R277" i="10" s="1"/>
  <c r="W278" i="10"/>
  <c r="K278" i="10"/>
  <c r="O278" i="10"/>
  <c r="N278" i="10"/>
  <c r="P278" i="10" s="1"/>
  <c r="Q278" i="10" s="1"/>
  <c r="J278" i="10"/>
  <c r="I278" i="10"/>
  <c r="R278" i="10" s="1"/>
  <c r="W279" i="10"/>
  <c r="K279" i="10"/>
  <c r="O279" i="10"/>
  <c r="N279" i="10"/>
  <c r="P279" i="10" s="1"/>
  <c r="Q279" i="10" s="1"/>
  <c r="J279" i="10"/>
  <c r="I279" i="10"/>
  <c r="R279" i="10" s="1"/>
  <c r="W280" i="10"/>
  <c r="K280" i="10"/>
  <c r="O280" i="10"/>
  <c r="N280" i="10"/>
  <c r="P280" i="10" s="1"/>
  <c r="Q280" i="10" s="1"/>
  <c r="J280" i="10"/>
  <c r="I280" i="10"/>
  <c r="R280" i="10" s="1"/>
  <c r="W281" i="10"/>
  <c r="K281" i="10"/>
  <c r="O281" i="10"/>
  <c r="N281" i="10"/>
  <c r="P281" i="10" s="1"/>
  <c r="Q281" i="10" s="1"/>
  <c r="J281" i="10"/>
  <c r="I281" i="10"/>
  <c r="R281" i="10" s="1"/>
  <c r="W282" i="10"/>
  <c r="K282" i="10"/>
  <c r="O282" i="10"/>
  <c r="N282" i="10"/>
  <c r="P282" i="10" s="1"/>
  <c r="Q282" i="10" s="1"/>
  <c r="J282" i="10"/>
  <c r="I282" i="10"/>
  <c r="R282" i="10" s="1"/>
  <c r="W283" i="10"/>
  <c r="K283" i="10"/>
  <c r="O283" i="10"/>
  <c r="N283" i="10"/>
  <c r="P283" i="10" s="1"/>
  <c r="Q283" i="10" s="1"/>
  <c r="J283" i="10"/>
  <c r="I283" i="10"/>
  <c r="R283" i="10" s="1"/>
  <c r="W284" i="10"/>
  <c r="K284" i="10"/>
  <c r="O284" i="10"/>
  <c r="N284" i="10"/>
  <c r="P284" i="10" s="1"/>
  <c r="Q284" i="10" s="1"/>
  <c r="J284" i="10"/>
  <c r="I284" i="10"/>
  <c r="R284" i="10" s="1"/>
  <c r="W285" i="10"/>
  <c r="K285" i="10"/>
  <c r="O285" i="10"/>
  <c r="N285" i="10"/>
  <c r="P285" i="10" s="1"/>
  <c r="Q285" i="10" s="1"/>
  <c r="J285" i="10"/>
  <c r="I285" i="10"/>
  <c r="R285" i="10" s="1"/>
  <c r="W286" i="10"/>
  <c r="K286" i="10"/>
  <c r="O286" i="10"/>
  <c r="N286" i="10"/>
  <c r="P286" i="10" s="1"/>
  <c r="Q286" i="10" s="1"/>
  <c r="J286" i="10"/>
  <c r="I286" i="10"/>
  <c r="R286" i="10" s="1"/>
  <c r="W287" i="10"/>
  <c r="K287" i="10"/>
  <c r="O287" i="10"/>
  <c r="N287" i="10"/>
  <c r="P287" i="10" s="1"/>
  <c r="Q287" i="10" s="1"/>
  <c r="J287" i="10"/>
  <c r="I287" i="10"/>
  <c r="R287" i="10" s="1"/>
  <c r="W288" i="10"/>
  <c r="K288" i="10"/>
  <c r="O288" i="10"/>
  <c r="N288" i="10"/>
  <c r="P288" i="10" s="1"/>
  <c r="Q288" i="10" s="1"/>
  <c r="J288" i="10"/>
  <c r="I288" i="10"/>
  <c r="R288" i="10" s="1"/>
  <c r="W289" i="10"/>
  <c r="K289" i="10"/>
  <c r="O289" i="10"/>
  <c r="N289" i="10"/>
  <c r="P289" i="10" s="1"/>
  <c r="Q289" i="10" s="1"/>
  <c r="J289" i="10"/>
  <c r="I289" i="10"/>
  <c r="R289" i="10" s="1"/>
  <c r="W290" i="10"/>
  <c r="K290" i="10"/>
  <c r="O290" i="10"/>
  <c r="N290" i="10"/>
  <c r="P290" i="10" s="1"/>
  <c r="Q290" i="10" s="1"/>
  <c r="J290" i="10"/>
  <c r="I290" i="10"/>
  <c r="R290" i="10" s="1"/>
  <c r="W291" i="10"/>
  <c r="K291" i="10"/>
  <c r="O291" i="10"/>
  <c r="N291" i="10"/>
  <c r="P291" i="10" s="1"/>
  <c r="Q291" i="10" s="1"/>
  <c r="J291" i="10"/>
  <c r="I291" i="10"/>
  <c r="R291" i="10" s="1"/>
  <c r="W292" i="10"/>
  <c r="K292" i="10"/>
  <c r="O292" i="10"/>
  <c r="N292" i="10"/>
  <c r="P292" i="10" s="1"/>
  <c r="Q292" i="10" s="1"/>
  <c r="J292" i="10"/>
  <c r="I292" i="10"/>
  <c r="R292" i="10" s="1"/>
  <c r="W293" i="10"/>
  <c r="K293" i="10"/>
  <c r="O293" i="10"/>
  <c r="N293" i="10"/>
  <c r="P293" i="10" s="1"/>
  <c r="Q293" i="10" s="1"/>
  <c r="J293" i="10"/>
  <c r="I293" i="10"/>
  <c r="R293" i="10" s="1"/>
  <c r="W294" i="10"/>
  <c r="K294" i="10"/>
  <c r="O294" i="10"/>
  <c r="N294" i="10"/>
  <c r="P294" i="10" s="1"/>
  <c r="Q294" i="10" s="1"/>
  <c r="J294" i="10"/>
  <c r="I294" i="10"/>
  <c r="R294" i="10" s="1"/>
  <c r="W295" i="10"/>
  <c r="K295" i="10"/>
  <c r="O295" i="10"/>
  <c r="N295" i="10"/>
  <c r="P295" i="10" s="1"/>
  <c r="Q295" i="10" s="1"/>
  <c r="J295" i="10"/>
  <c r="I295" i="10"/>
  <c r="R295" i="10" s="1"/>
  <c r="W296" i="10"/>
  <c r="K296" i="10"/>
  <c r="O296" i="10"/>
  <c r="N296" i="10"/>
  <c r="P296" i="10" s="1"/>
  <c r="Q296" i="10" s="1"/>
  <c r="J296" i="10"/>
  <c r="I296" i="10"/>
  <c r="R296" i="10" s="1"/>
  <c r="W297" i="10"/>
  <c r="K297" i="10"/>
  <c r="O297" i="10"/>
  <c r="N297" i="10"/>
  <c r="P297" i="10" s="1"/>
  <c r="Q297" i="10" s="1"/>
  <c r="J297" i="10"/>
  <c r="I297" i="10"/>
  <c r="R297" i="10" s="1"/>
  <c r="W298" i="10"/>
  <c r="K298" i="10"/>
  <c r="O298" i="10"/>
  <c r="N298" i="10"/>
  <c r="P298" i="10" s="1"/>
  <c r="Q298" i="10" s="1"/>
  <c r="J298" i="10"/>
  <c r="I298" i="10"/>
  <c r="R298" i="10" s="1"/>
  <c r="W299" i="10"/>
  <c r="K299" i="10"/>
  <c r="O299" i="10"/>
  <c r="N299" i="10"/>
  <c r="P299" i="10" s="1"/>
  <c r="Q299" i="10" s="1"/>
  <c r="J299" i="10"/>
  <c r="I299" i="10"/>
  <c r="R299" i="10" s="1"/>
  <c r="W300" i="10"/>
  <c r="K300" i="10"/>
  <c r="O300" i="10"/>
  <c r="N300" i="10"/>
  <c r="P300" i="10" s="1"/>
  <c r="Q300" i="10" s="1"/>
  <c r="J300" i="10"/>
  <c r="I300" i="10"/>
  <c r="R300" i="10" s="1"/>
  <c r="W301" i="10"/>
  <c r="K301" i="10"/>
  <c r="O301" i="10"/>
  <c r="N301" i="10"/>
  <c r="P301" i="10" s="1"/>
  <c r="Q301" i="10" s="1"/>
  <c r="J301" i="10"/>
  <c r="I301" i="10"/>
  <c r="R301" i="10" s="1"/>
  <c r="W302" i="10"/>
  <c r="K302" i="10"/>
  <c r="O302" i="10"/>
  <c r="N302" i="10"/>
  <c r="P302" i="10" s="1"/>
  <c r="Q302" i="10" s="1"/>
  <c r="J302" i="10"/>
  <c r="I302" i="10"/>
  <c r="R302" i="10" s="1"/>
  <c r="W303" i="10"/>
  <c r="K303" i="10"/>
  <c r="O303" i="10"/>
  <c r="N303" i="10"/>
  <c r="P303" i="10" s="1"/>
  <c r="Q303" i="10" s="1"/>
  <c r="J303" i="10"/>
  <c r="I303" i="10"/>
  <c r="R303" i="10" s="1"/>
  <c r="W304" i="10"/>
  <c r="K304" i="10"/>
  <c r="O304" i="10"/>
  <c r="N304" i="10"/>
  <c r="P304" i="10" s="1"/>
  <c r="Q304" i="10" s="1"/>
  <c r="J304" i="10"/>
  <c r="I304" i="10"/>
  <c r="R304" i="10" s="1"/>
  <c r="W305" i="10"/>
  <c r="K305" i="10"/>
  <c r="O305" i="10"/>
  <c r="N305" i="10"/>
  <c r="P305" i="10" s="1"/>
  <c r="Q305" i="10" s="1"/>
  <c r="J305" i="10"/>
  <c r="I305" i="10"/>
  <c r="R305" i="10" s="1"/>
  <c r="W306" i="10"/>
  <c r="K306" i="10"/>
  <c r="O306" i="10"/>
  <c r="N306" i="10"/>
  <c r="P306" i="10" s="1"/>
  <c r="Q306" i="10" s="1"/>
  <c r="J306" i="10"/>
  <c r="I306" i="10"/>
  <c r="R306" i="10" s="1"/>
  <c r="W307" i="10"/>
  <c r="K307" i="10"/>
  <c r="O307" i="10"/>
  <c r="N307" i="10"/>
  <c r="P307" i="10" s="1"/>
  <c r="Q307" i="10" s="1"/>
  <c r="J307" i="10"/>
  <c r="I307" i="10"/>
  <c r="R307" i="10" s="1"/>
  <c r="W308" i="10"/>
  <c r="K308" i="10"/>
  <c r="O308" i="10"/>
  <c r="N308" i="10"/>
  <c r="P308" i="10" s="1"/>
  <c r="Q308" i="10" s="1"/>
  <c r="J308" i="10"/>
  <c r="I308" i="10"/>
  <c r="R308" i="10" s="1"/>
  <c r="W309" i="10"/>
  <c r="K309" i="10"/>
  <c r="O309" i="10"/>
  <c r="N309" i="10"/>
  <c r="P309" i="10" s="1"/>
  <c r="Q309" i="10" s="1"/>
  <c r="J309" i="10"/>
  <c r="I309" i="10"/>
  <c r="R309" i="10" s="1"/>
  <c r="W310" i="10"/>
  <c r="K310" i="10"/>
  <c r="O310" i="10"/>
  <c r="N310" i="10"/>
  <c r="P310" i="10" s="1"/>
  <c r="Q310" i="10" s="1"/>
  <c r="J310" i="10"/>
  <c r="I310" i="10"/>
  <c r="R310" i="10" s="1"/>
  <c r="W311" i="10"/>
  <c r="K311" i="10"/>
  <c r="O311" i="10"/>
  <c r="N311" i="10"/>
  <c r="P311" i="10" s="1"/>
  <c r="Q311" i="10" s="1"/>
  <c r="J311" i="10"/>
  <c r="I311" i="10"/>
  <c r="R311" i="10" s="1"/>
  <c r="W312" i="10"/>
  <c r="K312" i="10"/>
  <c r="O312" i="10"/>
  <c r="N312" i="10"/>
  <c r="P312" i="10" s="1"/>
  <c r="Q312" i="10" s="1"/>
  <c r="J312" i="10"/>
  <c r="I312" i="10"/>
  <c r="R312" i="10" s="1"/>
  <c r="W313" i="10"/>
  <c r="K313" i="10"/>
  <c r="O313" i="10"/>
  <c r="N313" i="10"/>
  <c r="P313" i="10" s="1"/>
  <c r="Q313" i="10" s="1"/>
  <c r="J313" i="10"/>
  <c r="I313" i="10"/>
  <c r="R313" i="10" s="1"/>
  <c r="W314" i="10"/>
  <c r="K314" i="10"/>
  <c r="O314" i="10"/>
  <c r="N314" i="10"/>
  <c r="P314" i="10" s="1"/>
  <c r="Q314" i="10" s="1"/>
  <c r="J314" i="10"/>
  <c r="I314" i="10"/>
  <c r="R314" i="10" s="1"/>
  <c r="W315" i="10"/>
  <c r="K315" i="10"/>
  <c r="O315" i="10"/>
  <c r="N315" i="10"/>
  <c r="P315" i="10" s="1"/>
  <c r="Q315" i="10" s="1"/>
  <c r="J315" i="10"/>
  <c r="I315" i="10"/>
  <c r="R315" i="10" s="1"/>
  <c r="W316" i="10"/>
  <c r="K316" i="10"/>
  <c r="O316" i="10"/>
  <c r="N316" i="10"/>
  <c r="P316" i="10" s="1"/>
  <c r="Q316" i="10" s="1"/>
  <c r="J316" i="10"/>
  <c r="I316" i="10"/>
  <c r="R316" i="10" s="1"/>
  <c r="W317" i="10"/>
  <c r="K317" i="10"/>
  <c r="O317" i="10"/>
  <c r="N317" i="10"/>
  <c r="P317" i="10" s="1"/>
  <c r="Q317" i="10" s="1"/>
  <c r="J317" i="10"/>
  <c r="I317" i="10"/>
  <c r="R317" i="10" s="1"/>
  <c r="W318" i="10"/>
  <c r="K318" i="10"/>
  <c r="O318" i="10"/>
  <c r="N318" i="10"/>
  <c r="P318" i="10" s="1"/>
  <c r="Q318" i="10" s="1"/>
  <c r="J318" i="10"/>
  <c r="I318" i="10"/>
  <c r="R318" i="10" s="1"/>
  <c r="W319" i="10"/>
  <c r="K319" i="10"/>
  <c r="O319" i="10"/>
  <c r="N319" i="10"/>
  <c r="P319" i="10" s="1"/>
  <c r="Q319" i="10" s="1"/>
  <c r="J319" i="10"/>
  <c r="I319" i="10"/>
  <c r="R319" i="10" s="1"/>
  <c r="W320" i="10"/>
  <c r="K320" i="10"/>
  <c r="O320" i="10"/>
  <c r="N320" i="10"/>
  <c r="P320" i="10" s="1"/>
  <c r="Q320" i="10" s="1"/>
  <c r="J320" i="10"/>
  <c r="I320" i="10"/>
  <c r="R320" i="10" s="1"/>
  <c r="W321" i="10"/>
  <c r="K321" i="10"/>
  <c r="O321" i="10"/>
  <c r="N321" i="10"/>
  <c r="P321" i="10" s="1"/>
  <c r="Q321" i="10" s="1"/>
  <c r="J321" i="10"/>
  <c r="I321" i="10"/>
  <c r="R321" i="10" s="1"/>
  <c r="W322" i="10"/>
  <c r="K322" i="10"/>
  <c r="O322" i="10"/>
  <c r="N322" i="10"/>
  <c r="P322" i="10" s="1"/>
  <c r="Q322" i="10" s="1"/>
  <c r="J322" i="10"/>
  <c r="I322" i="10"/>
  <c r="R322" i="10" s="1"/>
  <c r="W323" i="10"/>
  <c r="K323" i="10"/>
  <c r="O323" i="10"/>
  <c r="N323" i="10"/>
  <c r="P323" i="10" s="1"/>
  <c r="Q323" i="10" s="1"/>
  <c r="J323" i="10"/>
  <c r="I323" i="10"/>
  <c r="R323" i="10" s="1"/>
  <c r="W324" i="10"/>
  <c r="K324" i="10"/>
  <c r="O324" i="10"/>
  <c r="N324" i="10"/>
  <c r="P324" i="10" s="1"/>
  <c r="Q324" i="10" s="1"/>
  <c r="J324" i="10"/>
  <c r="I324" i="10"/>
  <c r="R324" i="10" s="1"/>
  <c r="W325" i="10"/>
  <c r="K325" i="10"/>
  <c r="O325" i="10"/>
  <c r="N325" i="10"/>
  <c r="P325" i="10" s="1"/>
  <c r="Q325" i="10" s="1"/>
  <c r="J325" i="10"/>
  <c r="I325" i="10"/>
  <c r="R325" i="10" s="1"/>
  <c r="W326" i="10"/>
  <c r="K326" i="10"/>
  <c r="O326" i="10"/>
  <c r="N326" i="10"/>
  <c r="P326" i="10" s="1"/>
  <c r="Q326" i="10" s="1"/>
  <c r="J326" i="10"/>
  <c r="I326" i="10"/>
  <c r="R326" i="10" s="1"/>
  <c r="W327" i="10"/>
  <c r="K327" i="10"/>
  <c r="O327" i="10"/>
  <c r="N327" i="10"/>
  <c r="P327" i="10" s="1"/>
  <c r="Q327" i="10" s="1"/>
  <c r="J327" i="10"/>
  <c r="I327" i="10"/>
  <c r="R327" i="10" s="1"/>
  <c r="W328" i="10"/>
  <c r="K328" i="10"/>
  <c r="O328" i="10"/>
  <c r="N328" i="10"/>
  <c r="P328" i="10" s="1"/>
  <c r="Q328" i="10" s="1"/>
  <c r="J328" i="10"/>
  <c r="I328" i="10"/>
  <c r="R328" i="10" s="1"/>
  <c r="W329" i="10"/>
  <c r="K329" i="10"/>
  <c r="O329" i="10"/>
  <c r="N329" i="10"/>
  <c r="P329" i="10" s="1"/>
  <c r="Q329" i="10" s="1"/>
  <c r="J329" i="10"/>
  <c r="I329" i="10"/>
  <c r="R329" i="10" s="1"/>
  <c r="W330" i="10"/>
  <c r="K330" i="10"/>
  <c r="O330" i="10"/>
  <c r="N330" i="10"/>
  <c r="P330" i="10" s="1"/>
  <c r="Q330" i="10" s="1"/>
  <c r="J330" i="10"/>
  <c r="I330" i="10"/>
  <c r="R330" i="10" s="1"/>
  <c r="W331" i="10"/>
  <c r="K331" i="10"/>
  <c r="O331" i="10"/>
  <c r="N331" i="10"/>
  <c r="P331" i="10" s="1"/>
  <c r="Q331" i="10" s="1"/>
  <c r="J331" i="10"/>
  <c r="I331" i="10"/>
  <c r="R331" i="10" s="1"/>
  <c r="W332" i="10"/>
  <c r="K332" i="10"/>
  <c r="O332" i="10"/>
  <c r="N332" i="10"/>
  <c r="P332" i="10" s="1"/>
  <c r="Q332" i="10" s="1"/>
  <c r="J332" i="10"/>
  <c r="I332" i="10"/>
  <c r="R332" i="10" s="1"/>
  <c r="W333" i="10"/>
  <c r="K333" i="10"/>
  <c r="O333" i="10"/>
  <c r="N333" i="10"/>
  <c r="P333" i="10" s="1"/>
  <c r="Q333" i="10" s="1"/>
  <c r="J333" i="10"/>
  <c r="I333" i="10"/>
  <c r="R333" i="10" s="1"/>
  <c r="W334" i="10"/>
  <c r="K334" i="10"/>
  <c r="O334" i="10"/>
  <c r="N334" i="10"/>
  <c r="P334" i="10" s="1"/>
  <c r="Q334" i="10" s="1"/>
  <c r="J334" i="10"/>
  <c r="I334" i="10"/>
  <c r="R334" i="10" s="1"/>
  <c r="W335" i="10"/>
  <c r="K335" i="10"/>
  <c r="O335" i="10"/>
  <c r="N335" i="10"/>
  <c r="P335" i="10" s="1"/>
  <c r="Q335" i="10" s="1"/>
  <c r="J335" i="10"/>
  <c r="I335" i="10"/>
  <c r="R335" i="10" s="1"/>
  <c r="W336" i="10"/>
  <c r="K336" i="10"/>
  <c r="O336" i="10"/>
  <c r="N336" i="10"/>
  <c r="P336" i="10" s="1"/>
  <c r="Q336" i="10" s="1"/>
  <c r="J336" i="10"/>
  <c r="I336" i="10"/>
  <c r="R336" i="10" s="1"/>
  <c r="W337" i="10"/>
  <c r="K337" i="10"/>
  <c r="O337" i="10"/>
  <c r="N337" i="10"/>
  <c r="P337" i="10" s="1"/>
  <c r="Q337" i="10" s="1"/>
  <c r="J337" i="10"/>
  <c r="I337" i="10"/>
  <c r="R337" i="10" s="1"/>
  <c r="W338" i="10"/>
  <c r="K338" i="10"/>
  <c r="O338" i="10"/>
  <c r="N338" i="10"/>
  <c r="P338" i="10" s="1"/>
  <c r="Q338" i="10" s="1"/>
  <c r="J338" i="10"/>
  <c r="I338" i="10"/>
  <c r="R338" i="10" s="1"/>
  <c r="W339" i="10"/>
  <c r="K339" i="10"/>
  <c r="O339" i="10"/>
  <c r="N339" i="10"/>
  <c r="P339" i="10" s="1"/>
  <c r="Q339" i="10" s="1"/>
  <c r="J339" i="10"/>
  <c r="I339" i="10"/>
  <c r="R339" i="10" s="1"/>
  <c r="W340" i="10"/>
  <c r="K340" i="10"/>
  <c r="O340" i="10"/>
  <c r="N340" i="10"/>
  <c r="P340" i="10" s="1"/>
  <c r="Q340" i="10" s="1"/>
  <c r="J340" i="10"/>
  <c r="I340" i="10"/>
  <c r="R340" i="10" s="1"/>
  <c r="W341" i="10"/>
  <c r="K341" i="10"/>
  <c r="O341" i="10"/>
  <c r="N341" i="10"/>
  <c r="P341" i="10" s="1"/>
  <c r="Q341" i="10" s="1"/>
  <c r="J341" i="10"/>
  <c r="I341" i="10"/>
  <c r="R341" i="10" s="1"/>
  <c r="W342" i="10"/>
  <c r="K342" i="10"/>
  <c r="O342" i="10"/>
  <c r="N342" i="10"/>
  <c r="P342" i="10" s="1"/>
  <c r="Q342" i="10" s="1"/>
  <c r="J342" i="10"/>
  <c r="I342" i="10"/>
  <c r="R342" i="10" s="1"/>
  <c r="W343" i="10"/>
  <c r="K343" i="10"/>
  <c r="O343" i="10"/>
  <c r="N343" i="10"/>
  <c r="P343" i="10" s="1"/>
  <c r="Q343" i="10" s="1"/>
  <c r="J343" i="10"/>
  <c r="I343" i="10"/>
  <c r="R343" i="10" s="1"/>
  <c r="W344" i="10"/>
  <c r="K344" i="10"/>
  <c r="O344" i="10"/>
  <c r="N344" i="10"/>
  <c r="P344" i="10" s="1"/>
  <c r="Q344" i="10" s="1"/>
  <c r="J344" i="10"/>
  <c r="I344" i="10"/>
  <c r="R344" i="10" s="1"/>
  <c r="W345" i="10"/>
  <c r="K345" i="10"/>
  <c r="T345" i="10"/>
  <c r="O345" i="10"/>
  <c r="N345" i="10"/>
  <c r="P345" i="10" s="1"/>
  <c r="Q345" i="10" s="1"/>
  <c r="J345" i="10"/>
  <c r="I345" i="10"/>
  <c r="R345" i="10" s="1"/>
  <c r="W346" i="10"/>
  <c r="K346" i="10"/>
  <c r="O346" i="10"/>
  <c r="N346" i="10"/>
  <c r="P346" i="10" s="1"/>
  <c r="Q346" i="10" s="1"/>
  <c r="J346" i="10"/>
  <c r="I346" i="10"/>
  <c r="R346" i="10" s="1"/>
  <c r="W347" i="10"/>
  <c r="K347" i="10"/>
  <c r="O347" i="10"/>
  <c r="N347" i="10"/>
  <c r="P347" i="10" s="1"/>
  <c r="Q347" i="10" s="1"/>
  <c r="J347" i="10"/>
  <c r="I347" i="10"/>
  <c r="R347" i="10" s="1"/>
  <c r="W348" i="10"/>
  <c r="K348" i="10"/>
  <c r="O348" i="10"/>
  <c r="N348" i="10"/>
  <c r="P348" i="10" s="1"/>
  <c r="Q348" i="10" s="1"/>
  <c r="J348" i="10"/>
  <c r="I348" i="10"/>
  <c r="R348" i="10" s="1"/>
  <c r="W349" i="10"/>
  <c r="K349" i="10"/>
  <c r="O349" i="10"/>
  <c r="N349" i="10"/>
  <c r="P349" i="10" s="1"/>
  <c r="Q349" i="10" s="1"/>
  <c r="J349" i="10"/>
  <c r="I349" i="10"/>
  <c r="R349" i="10" s="1"/>
  <c r="W350" i="10"/>
  <c r="K350" i="10"/>
  <c r="O350" i="10"/>
  <c r="N350" i="10"/>
  <c r="P350" i="10" s="1"/>
  <c r="Q350" i="10" s="1"/>
  <c r="J350" i="10"/>
  <c r="I350" i="10"/>
  <c r="R350" i="10" s="1"/>
  <c r="W351" i="10"/>
  <c r="K351" i="10"/>
  <c r="O351" i="10"/>
  <c r="N351" i="10"/>
  <c r="P351" i="10" s="1"/>
  <c r="Q351" i="10" s="1"/>
  <c r="J351" i="10"/>
  <c r="I351" i="10"/>
  <c r="R351" i="10" s="1"/>
  <c r="W352" i="10"/>
  <c r="K352" i="10"/>
  <c r="O352" i="10"/>
  <c r="N352" i="10"/>
  <c r="P352" i="10" s="1"/>
  <c r="Q352" i="10" s="1"/>
  <c r="J352" i="10"/>
  <c r="I352" i="10"/>
  <c r="R352" i="10" s="1"/>
  <c r="W353" i="10"/>
  <c r="K353" i="10"/>
  <c r="O353" i="10"/>
  <c r="N353" i="10"/>
  <c r="P353" i="10" s="1"/>
  <c r="Q353" i="10" s="1"/>
  <c r="J353" i="10"/>
  <c r="I353" i="10"/>
  <c r="R353" i="10" s="1"/>
  <c r="W354" i="10"/>
  <c r="K354" i="10"/>
  <c r="T354" i="10"/>
  <c r="O354" i="10"/>
  <c r="N354" i="10"/>
  <c r="P354" i="10" s="1"/>
  <c r="Q354" i="10" s="1"/>
  <c r="J354" i="10"/>
  <c r="I354" i="10"/>
  <c r="R354" i="10" s="1"/>
  <c r="W355" i="10"/>
  <c r="K355" i="10"/>
  <c r="T355" i="10"/>
  <c r="O355" i="10"/>
  <c r="N355" i="10"/>
  <c r="P355" i="10" s="1"/>
  <c r="Q355" i="10" s="1"/>
  <c r="J355" i="10"/>
  <c r="I355" i="10"/>
  <c r="R355" i="10" s="1"/>
  <c r="W356" i="10"/>
  <c r="K356" i="10"/>
  <c r="T356" i="10"/>
  <c r="O356" i="10"/>
  <c r="N356" i="10"/>
  <c r="P356" i="10" s="1"/>
  <c r="Q356" i="10" s="1"/>
  <c r="J356" i="10"/>
  <c r="I356" i="10"/>
  <c r="R356" i="10" s="1"/>
  <c r="W357" i="10"/>
  <c r="K357" i="10"/>
  <c r="T357" i="10"/>
  <c r="O357" i="10"/>
  <c r="N357" i="10"/>
  <c r="P357" i="10" s="1"/>
  <c r="Q357" i="10" s="1"/>
  <c r="J357" i="10"/>
  <c r="I357" i="10"/>
  <c r="R357" i="10" s="1"/>
  <c r="W358" i="10"/>
  <c r="K358" i="10"/>
  <c r="T358" i="10"/>
  <c r="O358" i="10"/>
  <c r="N358" i="10"/>
  <c r="P358" i="10" s="1"/>
  <c r="Q358" i="10" s="1"/>
  <c r="J358" i="10"/>
  <c r="I358" i="10"/>
  <c r="R358" i="10" s="1"/>
  <c r="W359" i="10"/>
  <c r="K359" i="10"/>
  <c r="T359" i="10"/>
  <c r="O359" i="10"/>
  <c r="N359" i="10"/>
  <c r="P359" i="10" s="1"/>
  <c r="Q359" i="10" s="1"/>
  <c r="J359" i="10"/>
  <c r="I359" i="10"/>
  <c r="R359" i="10" s="1"/>
  <c r="W360" i="10"/>
  <c r="K360" i="10"/>
  <c r="T360" i="10"/>
  <c r="O360" i="10"/>
  <c r="N360" i="10"/>
  <c r="P360" i="10" s="1"/>
  <c r="Q360" i="10" s="1"/>
  <c r="J360" i="10"/>
  <c r="I360" i="10"/>
  <c r="R360" i="10" s="1"/>
  <c r="W361" i="10"/>
  <c r="K361" i="10"/>
  <c r="T361" i="10"/>
  <c r="O361" i="10"/>
  <c r="N361" i="10"/>
  <c r="P361" i="10" s="1"/>
  <c r="Q361" i="10" s="1"/>
  <c r="J361" i="10"/>
  <c r="I361" i="10"/>
  <c r="R361" i="10" s="1"/>
  <c r="W362" i="10"/>
  <c r="K362" i="10"/>
  <c r="T362" i="10"/>
  <c r="O362" i="10"/>
  <c r="N362" i="10"/>
  <c r="P362" i="10" s="1"/>
  <c r="Q362" i="10" s="1"/>
  <c r="J362" i="10"/>
  <c r="I362" i="10"/>
  <c r="R362" i="10" s="1"/>
  <c r="W363" i="10"/>
  <c r="K363" i="10"/>
  <c r="T363" i="10"/>
  <c r="O363" i="10"/>
  <c r="N363" i="10"/>
  <c r="P363" i="10" s="1"/>
  <c r="Q363" i="10" s="1"/>
  <c r="J363" i="10"/>
  <c r="I363" i="10"/>
  <c r="R363" i="10" s="1"/>
  <c r="W364" i="10"/>
  <c r="K364" i="10"/>
  <c r="T364" i="10"/>
  <c r="O364" i="10"/>
  <c r="N364" i="10"/>
  <c r="P364" i="10" s="1"/>
  <c r="Q364" i="10" s="1"/>
  <c r="J364" i="10"/>
  <c r="I364" i="10"/>
  <c r="R364" i="10" s="1"/>
  <c r="W365" i="10"/>
  <c r="K365" i="10"/>
  <c r="T365" i="10"/>
  <c r="O365" i="10"/>
  <c r="N365" i="10"/>
  <c r="P365" i="10" s="1"/>
  <c r="Q365" i="10" s="1"/>
  <c r="J365" i="10"/>
  <c r="I365" i="10"/>
  <c r="R365" i="10" s="1"/>
  <c r="W366" i="10"/>
  <c r="K366" i="10"/>
  <c r="T366" i="10"/>
  <c r="O366" i="10"/>
  <c r="N366" i="10"/>
  <c r="P366" i="10" s="1"/>
  <c r="Q366" i="10" s="1"/>
  <c r="J366" i="10"/>
  <c r="I366" i="10"/>
  <c r="R366" i="10" s="1"/>
  <c r="W367" i="10"/>
  <c r="K367" i="10"/>
  <c r="T367" i="10"/>
  <c r="O367" i="10"/>
  <c r="N367" i="10"/>
  <c r="P367" i="10" s="1"/>
  <c r="Q367" i="10" s="1"/>
  <c r="J367" i="10"/>
  <c r="I367" i="10"/>
  <c r="R367" i="10" s="1"/>
  <c r="W368" i="10"/>
  <c r="K368" i="10"/>
  <c r="T368" i="10"/>
  <c r="O368" i="10"/>
  <c r="N368" i="10"/>
  <c r="P368" i="10" s="1"/>
  <c r="Q368" i="10" s="1"/>
  <c r="J368" i="10"/>
  <c r="I368" i="10"/>
  <c r="R368" i="10" s="1"/>
  <c r="W369" i="10"/>
  <c r="K369" i="10"/>
  <c r="T369" i="10"/>
  <c r="O369" i="10"/>
  <c r="N369" i="10"/>
  <c r="P369" i="10" s="1"/>
  <c r="Q369" i="10" s="1"/>
  <c r="J369" i="10"/>
  <c r="I369" i="10"/>
  <c r="R369" i="10" s="1"/>
  <c r="W370" i="10"/>
  <c r="K370" i="10"/>
  <c r="T370" i="10"/>
  <c r="O370" i="10"/>
  <c r="N370" i="10"/>
  <c r="P370" i="10" s="1"/>
  <c r="Q370" i="10" s="1"/>
  <c r="J370" i="10"/>
  <c r="I370" i="10"/>
  <c r="R370" i="10" s="1"/>
  <c r="W371" i="10"/>
  <c r="K371" i="10"/>
  <c r="T371" i="10"/>
  <c r="O371" i="10"/>
  <c r="N371" i="10"/>
  <c r="P371" i="10" s="1"/>
  <c r="Q371" i="10" s="1"/>
  <c r="J371" i="10"/>
  <c r="I371" i="10"/>
  <c r="R371" i="10" s="1"/>
  <c r="W372" i="10"/>
  <c r="K372" i="10"/>
  <c r="T372" i="10"/>
  <c r="O372" i="10"/>
  <c r="N372" i="10"/>
  <c r="P372" i="10" s="1"/>
  <c r="Q372" i="10" s="1"/>
  <c r="J372" i="10"/>
  <c r="I372" i="10"/>
  <c r="R372" i="10" s="1"/>
  <c r="W373" i="10"/>
  <c r="K373" i="10"/>
  <c r="T373" i="10"/>
  <c r="O373" i="10"/>
  <c r="N373" i="10"/>
  <c r="P373" i="10" s="1"/>
  <c r="Q373" i="10" s="1"/>
  <c r="J373" i="10"/>
  <c r="I373" i="10"/>
  <c r="R373" i="10" s="1"/>
  <c r="W374" i="10"/>
  <c r="K374" i="10"/>
  <c r="T374" i="10"/>
  <c r="O374" i="10"/>
  <c r="N374" i="10"/>
  <c r="P374" i="10" s="1"/>
  <c r="Q374" i="10" s="1"/>
  <c r="J374" i="10"/>
  <c r="I374" i="10"/>
  <c r="R374" i="10" s="1"/>
  <c r="W375" i="10"/>
  <c r="K375" i="10"/>
  <c r="T375" i="10"/>
  <c r="O375" i="10"/>
  <c r="N375" i="10"/>
  <c r="P375" i="10" s="1"/>
  <c r="Q375" i="10" s="1"/>
  <c r="J375" i="10"/>
  <c r="I375" i="10"/>
  <c r="R375" i="10" s="1"/>
  <c r="W376" i="10"/>
  <c r="K376" i="10"/>
  <c r="T376" i="10"/>
  <c r="O376" i="10"/>
  <c r="N376" i="10"/>
  <c r="P376" i="10" s="1"/>
  <c r="Q376" i="10" s="1"/>
  <c r="J376" i="10"/>
  <c r="I376" i="10"/>
  <c r="R376" i="10" s="1"/>
  <c r="W377" i="10"/>
  <c r="K377" i="10"/>
  <c r="T377" i="10"/>
  <c r="O377" i="10"/>
  <c r="N377" i="10"/>
  <c r="P377" i="10" s="1"/>
  <c r="Q377" i="10" s="1"/>
  <c r="J377" i="10"/>
  <c r="I377" i="10"/>
  <c r="R377" i="10" s="1"/>
  <c r="W378" i="10"/>
  <c r="K378" i="10"/>
  <c r="T378" i="10"/>
  <c r="O378" i="10"/>
  <c r="N378" i="10"/>
  <c r="P378" i="10" s="1"/>
  <c r="Q378" i="10" s="1"/>
  <c r="J378" i="10"/>
  <c r="I378" i="10"/>
  <c r="R378" i="10" s="1"/>
  <c r="W379" i="10"/>
  <c r="K379" i="10"/>
  <c r="T379" i="10"/>
  <c r="O379" i="10"/>
  <c r="N379" i="10"/>
  <c r="P379" i="10" s="1"/>
  <c r="Q379" i="10" s="1"/>
  <c r="J379" i="10"/>
  <c r="I379" i="10"/>
  <c r="R379" i="10" s="1"/>
  <c r="W380" i="10"/>
  <c r="K380" i="10"/>
  <c r="T380" i="10"/>
  <c r="O380" i="10"/>
  <c r="N380" i="10"/>
  <c r="P380" i="10" s="1"/>
  <c r="Q380" i="10" s="1"/>
  <c r="J380" i="10"/>
  <c r="I380" i="10"/>
  <c r="R380" i="10" s="1"/>
  <c r="W381" i="10"/>
  <c r="K381" i="10"/>
  <c r="T381" i="10"/>
  <c r="O381" i="10"/>
  <c r="N381" i="10"/>
  <c r="P381" i="10" s="1"/>
  <c r="Q381" i="10" s="1"/>
  <c r="J381" i="10"/>
  <c r="I381" i="10"/>
  <c r="R381" i="10" s="1"/>
  <c r="W382" i="10"/>
  <c r="K382" i="10"/>
  <c r="T382" i="10"/>
  <c r="O382" i="10"/>
  <c r="N382" i="10"/>
  <c r="P382" i="10" s="1"/>
  <c r="Q382" i="10" s="1"/>
  <c r="J382" i="10"/>
  <c r="I382" i="10"/>
  <c r="R382" i="10" s="1"/>
  <c r="W383" i="10"/>
  <c r="K383" i="10"/>
  <c r="T383" i="10"/>
  <c r="O383" i="10"/>
  <c r="N383" i="10"/>
  <c r="P383" i="10" s="1"/>
  <c r="Q383" i="10" s="1"/>
  <c r="J383" i="10"/>
  <c r="I383" i="10"/>
  <c r="R383" i="10" s="1"/>
  <c r="W384" i="10"/>
  <c r="K384" i="10"/>
  <c r="T384" i="10"/>
  <c r="O384" i="10"/>
  <c r="N384" i="10"/>
  <c r="P384" i="10" s="1"/>
  <c r="Q384" i="10" s="1"/>
  <c r="J384" i="10"/>
  <c r="I384" i="10"/>
  <c r="R384" i="10" s="1"/>
  <c r="W385" i="10"/>
  <c r="K385" i="10"/>
  <c r="T385" i="10"/>
  <c r="O385" i="10"/>
  <c r="N385" i="10"/>
  <c r="P385" i="10" s="1"/>
  <c r="Q385" i="10" s="1"/>
  <c r="J385" i="10"/>
  <c r="I385" i="10"/>
  <c r="R385" i="10" s="1"/>
  <c r="W386" i="10"/>
  <c r="K386" i="10"/>
  <c r="T386" i="10"/>
  <c r="O386" i="10"/>
  <c r="N386" i="10"/>
  <c r="P386" i="10" s="1"/>
  <c r="Q386" i="10" s="1"/>
  <c r="J386" i="10"/>
  <c r="I386" i="10"/>
  <c r="R386" i="10" s="1"/>
  <c r="W387" i="10"/>
  <c r="K387" i="10"/>
  <c r="T387" i="10"/>
  <c r="O387" i="10"/>
  <c r="N387" i="10"/>
  <c r="P387" i="10" s="1"/>
  <c r="Q387" i="10" s="1"/>
  <c r="J387" i="10"/>
  <c r="I387" i="10"/>
  <c r="R387" i="10" s="1"/>
  <c r="W388" i="10"/>
  <c r="K388" i="10"/>
  <c r="T388" i="10"/>
  <c r="O388" i="10"/>
  <c r="N388" i="10"/>
  <c r="P388" i="10" s="1"/>
  <c r="Q388" i="10" s="1"/>
  <c r="J388" i="10"/>
  <c r="I388" i="10"/>
  <c r="R388" i="10" s="1"/>
  <c r="W389" i="10"/>
  <c r="K389" i="10"/>
  <c r="T389" i="10"/>
  <c r="O389" i="10"/>
  <c r="N389" i="10"/>
  <c r="P389" i="10" s="1"/>
  <c r="Q389" i="10" s="1"/>
  <c r="J389" i="10"/>
  <c r="I389" i="10"/>
  <c r="R389" i="10" s="1"/>
  <c r="W390" i="10"/>
  <c r="K390" i="10"/>
  <c r="T390" i="10"/>
  <c r="O390" i="10"/>
  <c r="N390" i="10"/>
  <c r="P390" i="10" s="1"/>
  <c r="Q390" i="10" s="1"/>
  <c r="J390" i="10"/>
  <c r="I390" i="10"/>
  <c r="R390" i="10" s="1"/>
  <c r="W391" i="10"/>
  <c r="K391" i="10"/>
  <c r="T391" i="10"/>
  <c r="O391" i="10"/>
  <c r="N391" i="10"/>
  <c r="P391" i="10" s="1"/>
  <c r="Q391" i="10" s="1"/>
  <c r="J391" i="10"/>
  <c r="I391" i="10"/>
  <c r="R391" i="10" s="1"/>
  <c r="W392" i="10"/>
  <c r="K392" i="10"/>
  <c r="T392" i="10"/>
  <c r="O392" i="10"/>
  <c r="N392" i="10"/>
  <c r="P392" i="10" s="1"/>
  <c r="Q392" i="10" s="1"/>
  <c r="J392" i="10"/>
  <c r="I392" i="10"/>
  <c r="R392" i="10" s="1"/>
  <c r="W393" i="10"/>
  <c r="K393" i="10"/>
  <c r="T393" i="10"/>
  <c r="O393" i="10"/>
  <c r="N393" i="10"/>
  <c r="P393" i="10" s="1"/>
  <c r="Q393" i="10" s="1"/>
  <c r="J393" i="10"/>
  <c r="I393" i="10"/>
  <c r="R393" i="10" s="1"/>
  <c r="W394" i="10"/>
  <c r="K394" i="10"/>
  <c r="T394" i="10"/>
  <c r="O394" i="10"/>
  <c r="N394" i="10"/>
  <c r="P394" i="10" s="1"/>
  <c r="Q394" i="10" s="1"/>
  <c r="J394" i="10"/>
  <c r="I394" i="10"/>
  <c r="R394" i="10" s="1"/>
  <c r="W395" i="10"/>
  <c r="K395" i="10"/>
  <c r="T395" i="10"/>
  <c r="O395" i="10"/>
  <c r="N395" i="10"/>
  <c r="P395" i="10" s="1"/>
  <c r="Q395" i="10" s="1"/>
  <c r="J395" i="10"/>
  <c r="I395" i="10"/>
  <c r="R395" i="10" s="1"/>
  <c r="W396" i="10"/>
  <c r="K396" i="10"/>
  <c r="T396" i="10"/>
  <c r="O396" i="10"/>
  <c r="N396" i="10"/>
  <c r="P396" i="10" s="1"/>
  <c r="Q396" i="10" s="1"/>
  <c r="J396" i="10"/>
  <c r="I396" i="10"/>
  <c r="R396" i="10" s="1"/>
  <c r="W397" i="10"/>
  <c r="K397" i="10"/>
  <c r="T397" i="10"/>
  <c r="O397" i="10"/>
  <c r="N397" i="10"/>
  <c r="P397" i="10" s="1"/>
  <c r="Q397" i="10" s="1"/>
  <c r="J397" i="10"/>
  <c r="I397" i="10"/>
  <c r="R397" i="10" s="1"/>
  <c r="W398" i="10"/>
  <c r="K398" i="10"/>
  <c r="T398" i="10"/>
  <c r="O398" i="10"/>
  <c r="N398" i="10"/>
  <c r="P398" i="10" s="1"/>
  <c r="Q398" i="10" s="1"/>
  <c r="J398" i="10"/>
  <c r="I398" i="10"/>
  <c r="R398" i="10" s="1"/>
  <c r="W399" i="10"/>
  <c r="K399" i="10"/>
  <c r="T399" i="10"/>
  <c r="O399" i="10"/>
  <c r="N399" i="10"/>
  <c r="P399" i="10" s="1"/>
  <c r="Q399" i="10" s="1"/>
  <c r="J399" i="10"/>
  <c r="I399" i="10"/>
  <c r="R399" i="10" s="1"/>
  <c r="W400" i="10"/>
  <c r="K400" i="10"/>
  <c r="T400" i="10"/>
  <c r="O400" i="10"/>
  <c r="N400" i="10"/>
  <c r="P400" i="10" s="1"/>
  <c r="Q400" i="10" s="1"/>
  <c r="J400" i="10"/>
  <c r="I400" i="10"/>
  <c r="R400" i="10" s="1"/>
  <c r="W401" i="10"/>
  <c r="K401" i="10"/>
  <c r="T401" i="10"/>
  <c r="O401" i="10"/>
  <c r="N401" i="10"/>
  <c r="P401" i="10" s="1"/>
  <c r="Q401" i="10" s="1"/>
  <c r="J401" i="10"/>
  <c r="I401" i="10"/>
  <c r="R401" i="10" s="1"/>
  <c r="W402" i="10"/>
  <c r="K402" i="10"/>
  <c r="T402" i="10"/>
  <c r="O402" i="10"/>
  <c r="N402" i="10"/>
  <c r="P402" i="10" s="1"/>
  <c r="Q402" i="10" s="1"/>
  <c r="J402" i="10"/>
  <c r="I402" i="10"/>
  <c r="R402" i="10" s="1"/>
  <c r="W403" i="10"/>
  <c r="K403" i="10"/>
  <c r="T403" i="10"/>
  <c r="O403" i="10"/>
  <c r="N403" i="10"/>
  <c r="P403" i="10" s="1"/>
  <c r="Q403" i="10" s="1"/>
  <c r="J403" i="10"/>
  <c r="I403" i="10"/>
  <c r="R403" i="10" s="1"/>
  <c r="W404" i="10"/>
  <c r="K404" i="10"/>
  <c r="T404" i="10"/>
  <c r="O404" i="10"/>
  <c r="N404" i="10"/>
  <c r="P404" i="10" s="1"/>
  <c r="Q404" i="10" s="1"/>
  <c r="J404" i="10"/>
  <c r="I404" i="10"/>
  <c r="R404" i="10" s="1"/>
  <c r="W405" i="10"/>
  <c r="K405" i="10"/>
  <c r="T405" i="10"/>
  <c r="O405" i="10"/>
  <c r="N405" i="10"/>
  <c r="P405" i="10" s="1"/>
  <c r="Q405" i="10" s="1"/>
  <c r="J405" i="10"/>
  <c r="I405" i="10"/>
  <c r="R405" i="10" s="1"/>
  <c r="W406" i="10"/>
  <c r="K406" i="10"/>
  <c r="T406" i="10"/>
  <c r="O406" i="10"/>
  <c r="N406" i="10"/>
  <c r="P406" i="10" s="1"/>
  <c r="Q406" i="10" s="1"/>
  <c r="J406" i="10"/>
  <c r="I406" i="10"/>
  <c r="R406" i="10" s="1"/>
  <c r="W407" i="10"/>
  <c r="K407" i="10"/>
  <c r="T407" i="10"/>
  <c r="O407" i="10"/>
  <c r="N407" i="10"/>
  <c r="P407" i="10" s="1"/>
  <c r="Q407" i="10" s="1"/>
  <c r="J407" i="10"/>
  <c r="I407" i="10"/>
  <c r="R407" i="10" s="1"/>
  <c r="W408" i="10"/>
  <c r="K408" i="10"/>
  <c r="T408" i="10"/>
  <c r="O408" i="10"/>
  <c r="N408" i="10"/>
  <c r="P408" i="10" s="1"/>
  <c r="Q408" i="10" s="1"/>
  <c r="J408" i="10"/>
  <c r="I408" i="10"/>
  <c r="R408" i="10" s="1"/>
  <c r="W409" i="10"/>
  <c r="K409" i="10"/>
  <c r="T409" i="10"/>
  <c r="O409" i="10"/>
  <c r="N409" i="10"/>
  <c r="P409" i="10" s="1"/>
  <c r="Q409" i="10" s="1"/>
  <c r="J409" i="10"/>
  <c r="I409" i="10"/>
  <c r="R409" i="10" s="1"/>
  <c r="W410" i="10"/>
  <c r="K410" i="10"/>
  <c r="T410" i="10"/>
  <c r="O410" i="10"/>
  <c r="N410" i="10"/>
  <c r="P410" i="10" s="1"/>
  <c r="Q410" i="10" s="1"/>
  <c r="J410" i="10"/>
  <c r="I410" i="10"/>
  <c r="R410" i="10" s="1"/>
  <c r="W411" i="10"/>
  <c r="K411" i="10"/>
  <c r="T411" i="10"/>
  <c r="O411" i="10"/>
  <c r="N411" i="10"/>
  <c r="P411" i="10" s="1"/>
  <c r="Q411" i="10" s="1"/>
  <c r="J411" i="10"/>
  <c r="I411" i="10"/>
  <c r="R411" i="10" s="1"/>
  <c r="W412" i="10"/>
  <c r="K412" i="10"/>
  <c r="T412" i="10"/>
  <c r="O412" i="10"/>
  <c r="N412" i="10"/>
  <c r="P412" i="10" s="1"/>
  <c r="Q412" i="10" s="1"/>
  <c r="J412" i="10"/>
  <c r="I412" i="10"/>
  <c r="R412" i="10" s="1"/>
  <c r="W413" i="10"/>
  <c r="K413" i="10"/>
  <c r="T413" i="10"/>
  <c r="O413" i="10"/>
  <c r="N413" i="10"/>
  <c r="P413" i="10" s="1"/>
  <c r="Q413" i="10" s="1"/>
  <c r="J413" i="10"/>
  <c r="I413" i="10"/>
  <c r="R413" i="10" s="1"/>
  <c r="W414" i="10"/>
  <c r="K414" i="10"/>
  <c r="T414" i="10"/>
  <c r="O414" i="10"/>
  <c r="N414" i="10"/>
  <c r="P414" i="10" s="1"/>
  <c r="Q414" i="10" s="1"/>
  <c r="J414" i="10"/>
  <c r="I414" i="10"/>
  <c r="R414" i="10" s="1"/>
  <c r="W415" i="10"/>
  <c r="K415" i="10"/>
  <c r="T415" i="10"/>
  <c r="O415" i="10"/>
  <c r="N415" i="10"/>
  <c r="P415" i="10" s="1"/>
  <c r="Q415" i="10" s="1"/>
  <c r="J415" i="10"/>
  <c r="I415" i="10"/>
  <c r="R415" i="10" s="1"/>
  <c r="W416" i="10"/>
  <c r="K416" i="10"/>
  <c r="T416" i="10"/>
  <c r="O416" i="10"/>
  <c r="N416" i="10"/>
  <c r="P416" i="10" s="1"/>
  <c r="Q416" i="10" s="1"/>
  <c r="J416" i="10"/>
  <c r="I416" i="10"/>
  <c r="R416" i="10" s="1"/>
  <c r="W417" i="10"/>
  <c r="K417" i="10"/>
  <c r="T417" i="10"/>
  <c r="O417" i="10"/>
  <c r="N417" i="10"/>
  <c r="P417" i="10" s="1"/>
  <c r="Q417" i="10" s="1"/>
  <c r="J417" i="10"/>
  <c r="I417" i="10"/>
  <c r="R417" i="10" s="1"/>
  <c r="W418" i="10"/>
  <c r="K418" i="10"/>
  <c r="T418" i="10"/>
  <c r="O418" i="10"/>
  <c r="N418" i="10"/>
  <c r="P418" i="10" s="1"/>
  <c r="Q418" i="10" s="1"/>
  <c r="J418" i="10"/>
  <c r="I418" i="10"/>
  <c r="R418" i="10" s="1"/>
  <c r="W419" i="10"/>
  <c r="K419" i="10"/>
  <c r="T419" i="10"/>
  <c r="O419" i="10"/>
  <c r="N419" i="10"/>
  <c r="P419" i="10" s="1"/>
  <c r="Q419" i="10" s="1"/>
  <c r="J419" i="10"/>
  <c r="I419" i="10"/>
  <c r="R419" i="10" s="1"/>
  <c r="W420" i="10"/>
  <c r="K420" i="10"/>
  <c r="T420" i="10"/>
  <c r="O420" i="10"/>
  <c r="N420" i="10"/>
  <c r="P420" i="10" s="1"/>
  <c r="Q420" i="10" s="1"/>
  <c r="J420" i="10"/>
  <c r="I420" i="10"/>
  <c r="R420" i="10" s="1"/>
  <c r="W421" i="10"/>
  <c r="K421" i="10"/>
  <c r="T421" i="10"/>
  <c r="O421" i="10"/>
  <c r="N421" i="10"/>
  <c r="P421" i="10" s="1"/>
  <c r="Q421" i="10" s="1"/>
  <c r="J421" i="10"/>
  <c r="I421" i="10"/>
  <c r="R421" i="10" s="1"/>
  <c r="W422" i="10"/>
  <c r="K422" i="10"/>
  <c r="T422" i="10"/>
  <c r="O422" i="10"/>
  <c r="N422" i="10"/>
  <c r="P422" i="10" s="1"/>
  <c r="Q422" i="10" s="1"/>
  <c r="J422" i="10"/>
  <c r="I422" i="10"/>
  <c r="R422" i="10" s="1"/>
  <c r="W423" i="10"/>
  <c r="K423" i="10"/>
  <c r="T423" i="10"/>
  <c r="O423" i="10"/>
  <c r="N423" i="10"/>
  <c r="P423" i="10" s="1"/>
  <c r="Q423" i="10" s="1"/>
  <c r="J423" i="10"/>
  <c r="I423" i="10"/>
  <c r="R423" i="10" s="1"/>
  <c r="W424" i="10"/>
  <c r="K424" i="10"/>
  <c r="T424" i="10"/>
  <c r="O424" i="10"/>
  <c r="N424" i="10"/>
  <c r="P424" i="10" s="1"/>
  <c r="Q424" i="10" s="1"/>
  <c r="J424" i="10"/>
  <c r="I424" i="10"/>
  <c r="R424" i="10" s="1"/>
  <c r="W425" i="10"/>
  <c r="K425" i="10"/>
  <c r="T425" i="10"/>
  <c r="O425" i="10"/>
  <c r="N425" i="10"/>
  <c r="P425" i="10" s="1"/>
  <c r="Q425" i="10" s="1"/>
  <c r="J425" i="10"/>
  <c r="I425" i="10"/>
  <c r="R425" i="10" s="1"/>
  <c r="W426" i="10"/>
  <c r="K426" i="10"/>
  <c r="T426" i="10"/>
  <c r="O426" i="10"/>
  <c r="N426" i="10"/>
  <c r="P426" i="10" s="1"/>
  <c r="Q426" i="10" s="1"/>
  <c r="J426" i="10"/>
  <c r="I426" i="10"/>
  <c r="R426" i="10" s="1"/>
  <c r="W427" i="10"/>
  <c r="K427" i="10"/>
  <c r="T427" i="10"/>
  <c r="O427" i="10"/>
  <c r="N427" i="10"/>
  <c r="P427" i="10" s="1"/>
  <c r="Q427" i="10" s="1"/>
  <c r="J427" i="10"/>
  <c r="I427" i="10"/>
  <c r="R427" i="10" s="1"/>
  <c r="W428" i="10"/>
  <c r="K428" i="10"/>
  <c r="T428" i="10"/>
  <c r="O428" i="10"/>
  <c r="N428" i="10"/>
  <c r="P428" i="10" s="1"/>
  <c r="Q428" i="10" s="1"/>
  <c r="J428" i="10"/>
  <c r="I428" i="10"/>
  <c r="R428" i="10" s="1"/>
  <c r="W429" i="10"/>
  <c r="K429" i="10"/>
  <c r="T429" i="10"/>
  <c r="O429" i="10"/>
  <c r="N429" i="10"/>
  <c r="P429" i="10" s="1"/>
  <c r="Q429" i="10" s="1"/>
  <c r="J429" i="10"/>
  <c r="I429" i="10"/>
  <c r="R429" i="10" s="1"/>
  <c r="W430" i="10"/>
  <c r="K430" i="10"/>
  <c r="T430" i="10"/>
  <c r="O430" i="10"/>
  <c r="N430" i="10"/>
  <c r="P430" i="10" s="1"/>
  <c r="Q430" i="10" s="1"/>
  <c r="J430" i="10"/>
  <c r="I430" i="10"/>
  <c r="R430" i="10" s="1"/>
  <c r="W431" i="10"/>
  <c r="K431" i="10"/>
  <c r="T431" i="10"/>
  <c r="O431" i="10"/>
  <c r="N431" i="10"/>
  <c r="P431" i="10" s="1"/>
  <c r="Q431" i="10" s="1"/>
  <c r="J431" i="10"/>
  <c r="I431" i="10"/>
  <c r="R431" i="10" s="1"/>
  <c r="W432" i="10"/>
  <c r="K432" i="10"/>
  <c r="T432" i="10"/>
  <c r="O432" i="10"/>
  <c r="N432" i="10"/>
  <c r="P432" i="10" s="1"/>
  <c r="Q432" i="10" s="1"/>
  <c r="J432" i="10"/>
  <c r="I432" i="10"/>
  <c r="R432" i="10" s="1"/>
  <c r="W433" i="10"/>
  <c r="K433" i="10"/>
  <c r="T433" i="10"/>
  <c r="O433" i="10"/>
  <c r="N433" i="10"/>
  <c r="P433" i="10" s="1"/>
  <c r="Q433" i="10" s="1"/>
  <c r="J433" i="10"/>
  <c r="I433" i="10"/>
  <c r="R433" i="10" s="1"/>
  <c r="W434" i="10"/>
  <c r="K434" i="10"/>
  <c r="T434" i="10"/>
  <c r="O434" i="10"/>
  <c r="N434" i="10"/>
  <c r="P434" i="10" s="1"/>
  <c r="Q434" i="10" s="1"/>
  <c r="J434" i="10"/>
  <c r="I434" i="10"/>
  <c r="R434" i="10" s="1"/>
  <c r="W435" i="10"/>
  <c r="K435" i="10"/>
  <c r="T435" i="10"/>
  <c r="O435" i="10"/>
  <c r="N435" i="10"/>
  <c r="P435" i="10" s="1"/>
  <c r="Q435" i="10" s="1"/>
  <c r="J435" i="10"/>
  <c r="I435" i="10"/>
  <c r="R435" i="10" s="1"/>
  <c r="W436" i="10"/>
  <c r="K436" i="10"/>
  <c r="T436" i="10"/>
  <c r="O436" i="10"/>
  <c r="N436" i="10"/>
  <c r="P436" i="10" s="1"/>
  <c r="Q436" i="10" s="1"/>
  <c r="J436" i="10"/>
  <c r="I436" i="10"/>
  <c r="R436" i="10" s="1"/>
  <c r="W437" i="10"/>
  <c r="K437" i="10"/>
  <c r="T437" i="10"/>
  <c r="O437" i="10"/>
  <c r="N437" i="10"/>
  <c r="P437" i="10" s="1"/>
  <c r="Q437" i="10" s="1"/>
  <c r="J437" i="10"/>
  <c r="I437" i="10"/>
  <c r="R437" i="10" s="1"/>
  <c r="W438" i="10"/>
  <c r="K438" i="10"/>
  <c r="T438" i="10"/>
  <c r="O438" i="10"/>
  <c r="N438" i="10"/>
  <c r="P438" i="10" s="1"/>
  <c r="Q438" i="10" s="1"/>
  <c r="J438" i="10"/>
  <c r="I438" i="10"/>
  <c r="R438" i="10" s="1"/>
  <c r="W439" i="10"/>
  <c r="K439" i="10"/>
  <c r="T439" i="10"/>
  <c r="O439" i="10"/>
  <c r="N439" i="10"/>
  <c r="P439" i="10" s="1"/>
  <c r="Q439" i="10" s="1"/>
  <c r="J439" i="10"/>
  <c r="I439" i="10"/>
  <c r="R439" i="10" s="1"/>
  <c r="W440" i="10"/>
  <c r="K440" i="10"/>
  <c r="T440" i="10"/>
  <c r="O440" i="10"/>
  <c r="N440" i="10"/>
  <c r="P440" i="10" s="1"/>
  <c r="Q440" i="10" s="1"/>
  <c r="J440" i="10"/>
  <c r="I440" i="10"/>
  <c r="R440" i="10" s="1"/>
  <c r="W441" i="10"/>
  <c r="K441" i="10"/>
  <c r="T441" i="10"/>
  <c r="O441" i="10"/>
  <c r="N441" i="10"/>
  <c r="P441" i="10" s="1"/>
  <c r="Q441" i="10" s="1"/>
  <c r="J441" i="10"/>
  <c r="I441" i="10"/>
  <c r="R441" i="10" s="1"/>
  <c r="W442" i="10"/>
  <c r="K442" i="10"/>
  <c r="T442" i="10"/>
  <c r="O442" i="10"/>
  <c r="N442" i="10"/>
  <c r="P442" i="10" s="1"/>
  <c r="Q442" i="10" s="1"/>
  <c r="J442" i="10"/>
  <c r="I442" i="10"/>
  <c r="R442" i="10" s="1"/>
  <c r="W443" i="10"/>
  <c r="K443" i="10"/>
  <c r="T443" i="10"/>
  <c r="O443" i="10"/>
  <c r="N443" i="10"/>
  <c r="P443" i="10" s="1"/>
  <c r="Q443" i="10" s="1"/>
  <c r="J443" i="10"/>
  <c r="I443" i="10"/>
  <c r="R443" i="10" s="1"/>
  <c r="W444" i="10"/>
  <c r="K444" i="10"/>
  <c r="T444" i="10"/>
  <c r="O444" i="10"/>
  <c r="N444" i="10"/>
  <c r="P444" i="10" s="1"/>
  <c r="Q444" i="10" s="1"/>
  <c r="J444" i="10"/>
  <c r="I444" i="10"/>
  <c r="R444" i="10" s="1"/>
  <c r="W445" i="10"/>
  <c r="K445" i="10"/>
  <c r="T445" i="10"/>
  <c r="O445" i="10"/>
  <c r="N445" i="10"/>
  <c r="P445" i="10" s="1"/>
  <c r="Q445" i="10" s="1"/>
  <c r="J445" i="10"/>
  <c r="I445" i="10"/>
  <c r="R445" i="10" s="1"/>
  <c r="W446" i="10"/>
  <c r="K446" i="10"/>
  <c r="T446" i="10"/>
  <c r="O446" i="10"/>
  <c r="N446" i="10"/>
  <c r="P446" i="10" s="1"/>
  <c r="Q446" i="10" s="1"/>
  <c r="J446" i="10"/>
  <c r="I446" i="10"/>
  <c r="R446" i="10" s="1"/>
  <c r="W447" i="10"/>
  <c r="K447" i="10"/>
  <c r="T447" i="10"/>
  <c r="O447" i="10"/>
  <c r="N447" i="10"/>
  <c r="P447" i="10" s="1"/>
  <c r="Q447" i="10" s="1"/>
  <c r="J447" i="10"/>
  <c r="I447" i="10"/>
  <c r="R447" i="10" s="1"/>
  <c r="W448" i="10"/>
  <c r="K448" i="10"/>
  <c r="T448" i="10"/>
  <c r="O448" i="10"/>
  <c r="N448" i="10"/>
  <c r="P448" i="10" s="1"/>
  <c r="Q448" i="10" s="1"/>
  <c r="J448" i="10"/>
  <c r="I448" i="10"/>
  <c r="R448" i="10" s="1"/>
  <c r="W449" i="10"/>
  <c r="K449" i="10"/>
  <c r="T449" i="10"/>
  <c r="O449" i="10"/>
  <c r="N449" i="10"/>
  <c r="P449" i="10" s="1"/>
  <c r="Q449" i="10" s="1"/>
  <c r="J449" i="10"/>
  <c r="I449" i="10"/>
  <c r="R449" i="10" s="1"/>
  <c r="W450" i="10"/>
  <c r="K450" i="10"/>
  <c r="T450" i="10"/>
  <c r="O450" i="10"/>
  <c r="N450" i="10"/>
  <c r="P450" i="10" s="1"/>
  <c r="Q450" i="10" s="1"/>
  <c r="J450" i="10"/>
  <c r="I450" i="10"/>
  <c r="R450" i="10" s="1"/>
  <c r="W451" i="10"/>
  <c r="K451" i="10"/>
  <c r="T451" i="10"/>
  <c r="O451" i="10"/>
  <c r="N451" i="10"/>
  <c r="P451" i="10" s="1"/>
  <c r="Q451" i="10" s="1"/>
  <c r="J451" i="10"/>
  <c r="I451" i="10"/>
  <c r="R451" i="10" s="1"/>
  <c r="W452" i="10"/>
  <c r="K452" i="10"/>
  <c r="T452" i="10"/>
  <c r="O452" i="10"/>
  <c r="N452" i="10"/>
  <c r="P452" i="10" s="1"/>
  <c r="Q452" i="10" s="1"/>
  <c r="J452" i="10"/>
  <c r="I452" i="10"/>
  <c r="R452" i="10" s="1"/>
  <c r="W453" i="10"/>
  <c r="K453" i="10"/>
  <c r="T453" i="10"/>
  <c r="O453" i="10"/>
  <c r="N453" i="10"/>
  <c r="P453" i="10" s="1"/>
  <c r="Q453" i="10" s="1"/>
  <c r="J453" i="10"/>
  <c r="I453" i="10"/>
  <c r="R453" i="10" s="1"/>
  <c r="W454" i="10"/>
  <c r="K454" i="10"/>
  <c r="T454" i="10"/>
  <c r="O454" i="10"/>
  <c r="N454" i="10"/>
  <c r="P454" i="10" s="1"/>
  <c r="Q454" i="10" s="1"/>
  <c r="J454" i="10"/>
  <c r="I454" i="10"/>
  <c r="R454" i="10" s="1"/>
  <c r="W455" i="10"/>
  <c r="K455" i="10"/>
  <c r="T455" i="10"/>
  <c r="O455" i="10"/>
  <c r="N455" i="10"/>
  <c r="P455" i="10" s="1"/>
  <c r="Q455" i="10" s="1"/>
  <c r="J455" i="10"/>
  <c r="I455" i="10"/>
  <c r="R455" i="10" s="1"/>
  <c r="W456" i="10"/>
  <c r="K456" i="10"/>
  <c r="T456" i="10"/>
  <c r="O456" i="10"/>
  <c r="N456" i="10"/>
  <c r="P456" i="10" s="1"/>
  <c r="Q456" i="10" s="1"/>
  <c r="J456" i="10"/>
  <c r="I456" i="10"/>
  <c r="R456" i="10" s="1"/>
  <c r="W457" i="10"/>
  <c r="K457" i="10"/>
  <c r="T457" i="10"/>
  <c r="O457" i="10"/>
  <c r="N457" i="10"/>
  <c r="P457" i="10" s="1"/>
  <c r="Q457" i="10" s="1"/>
  <c r="J457" i="10"/>
  <c r="I457" i="10"/>
  <c r="R457" i="10" s="1"/>
  <c r="W458" i="10"/>
  <c r="K458" i="10"/>
  <c r="T458" i="10"/>
  <c r="O458" i="10"/>
  <c r="N458" i="10"/>
  <c r="P458" i="10" s="1"/>
  <c r="Q458" i="10" s="1"/>
  <c r="J458" i="10"/>
  <c r="I458" i="10"/>
  <c r="R458" i="10" s="1"/>
  <c r="W459" i="10"/>
  <c r="K459" i="10"/>
  <c r="T459" i="10"/>
  <c r="O459" i="10"/>
  <c r="N459" i="10"/>
  <c r="P459" i="10" s="1"/>
  <c r="Q459" i="10" s="1"/>
  <c r="J459" i="10"/>
  <c r="I459" i="10"/>
  <c r="R459" i="10" s="1"/>
  <c r="W460" i="10"/>
  <c r="K460" i="10"/>
  <c r="T460" i="10"/>
  <c r="O460" i="10"/>
  <c r="N460" i="10"/>
  <c r="P460" i="10" s="1"/>
  <c r="Q460" i="10" s="1"/>
  <c r="J460" i="10"/>
  <c r="I460" i="10"/>
  <c r="R460" i="10" s="1"/>
  <c r="W461" i="10"/>
  <c r="K461" i="10"/>
  <c r="T461" i="10"/>
  <c r="O461" i="10"/>
  <c r="N461" i="10"/>
  <c r="P461" i="10" s="1"/>
  <c r="Q461" i="10" s="1"/>
  <c r="J461" i="10"/>
  <c r="I461" i="10"/>
  <c r="R461" i="10" s="1"/>
  <c r="W462" i="10"/>
  <c r="K462" i="10"/>
  <c r="T462" i="10"/>
  <c r="O462" i="10"/>
  <c r="N462" i="10"/>
  <c r="P462" i="10" s="1"/>
  <c r="Q462" i="10" s="1"/>
  <c r="J462" i="10"/>
  <c r="I462" i="10"/>
  <c r="R462" i="10" s="1"/>
  <c r="W463" i="10"/>
  <c r="K463" i="10"/>
  <c r="T463" i="10"/>
  <c r="O463" i="10"/>
  <c r="N463" i="10"/>
  <c r="P463" i="10" s="1"/>
  <c r="Q463" i="10" s="1"/>
  <c r="J463" i="10"/>
  <c r="I463" i="10"/>
  <c r="R463" i="10" s="1"/>
  <c r="W464" i="10"/>
  <c r="K464" i="10"/>
  <c r="T464" i="10"/>
  <c r="O464" i="10"/>
  <c r="N464" i="10"/>
  <c r="P464" i="10" s="1"/>
  <c r="Q464" i="10" s="1"/>
  <c r="J464" i="10"/>
  <c r="I464" i="10"/>
  <c r="R464" i="10" s="1"/>
  <c r="W465" i="10"/>
  <c r="K465" i="10"/>
  <c r="T465" i="10"/>
  <c r="O465" i="10"/>
  <c r="N465" i="10"/>
  <c r="P465" i="10" s="1"/>
  <c r="Q465" i="10" s="1"/>
  <c r="J465" i="10"/>
  <c r="I465" i="10"/>
  <c r="R465" i="10" s="1"/>
  <c r="W466" i="10"/>
  <c r="K466" i="10"/>
  <c r="T466" i="10"/>
  <c r="O466" i="10"/>
  <c r="N466" i="10"/>
  <c r="P466" i="10" s="1"/>
  <c r="Q466" i="10" s="1"/>
  <c r="J466" i="10"/>
  <c r="I466" i="10"/>
  <c r="R466" i="10" s="1"/>
  <c r="W467" i="10"/>
  <c r="K467" i="10"/>
  <c r="T467" i="10"/>
  <c r="O467" i="10"/>
  <c r="N467" i="10"/>
  <c r="P467" i="10" s="1"/>
  <c r="Q467" i="10" s="1"/>
  <c r="J467" i="10"/>
  <c r="I467" i="10"/>
  <c r="R467" i="10" s="1"/>
  <c r="W468" i="10"/>
  <c r="K468" i="10"/>
  <c r="T468" i="10"/>
  <c r="O468" i="10"/>
  <c r="N468" i="10"/>
  <c r="P468" i="10" s="1"/>
  <c r="Q468" i="10" s="1"/>
  <c r="J468" i="10"/>
  <c r="I468" i="10"/>
  <c r="R468" i="10" s="1"/>
  <c r="W469" i="10"/>
  <c r="K469" i="10"/>
  <c r="T469" i="10"/>
  <c r="O469" i="10"/>
  <c r="N469" i="10"/>
  <c r="P469" i="10" s="1"/>
  <c r="Q469" i="10" s="1"/>
  <c r="J469" i="10"/>
  <c r="I469" i="10"/>
  <c r="R469" i="10" s="1"/>
  <c r="W470" i="10"/>
  <c r="K470" i="10"/>
  <c r="T470" i="10"/>
  <c r="O470" i="10"/>
  <c r="N470" i="10"/>
  <c r="P470" i="10" s="1"/>
  <c r="Q470" i="10" s="1"/>
  <c r="J470" i="10"/>
  <c r="I470" i="10"/>
  <c r="R470" i="10" s="1"/>
  <c r="W471" i="10"/>
  <c r="K471" i="10"/>
  <c r="T471" i="10"/>
  <c r="O471" i="10"/>
  <c r="N471" i="10"/>
  <c r="P471" i="10" s="1"/>
  <c r="Q471" i="10" s="1"/>
  <c r="J471" i="10"/>
  <c r="I471" i="10"/>
  <c r="R471" i="10" s="1"/>
  <c r="W472" i="10"/>
  <c r="K472" i="10"/>
  <c r="T472" i="10"/>
  <c r="O472" i="10"/>
  <c r="N472" i="10"/>
  <c r="P472" i="10" s="1"/>
  <c r="Q472" i="10" s="1"/>
  <c r="J472" i="10"/>
  <c r="I472" i="10"/>
  <c r="R472" i="10" s="1"/>
  <c r="W473" i="10"/>
  <c r="K473" i="10"/>
  <c r="T473" i="10"/>
  <c r="O473" i="10"/>
  <c r="N473" i="10"/>
  <c r="P473" i="10" s="1"/>
  <c r="Q473" i="10" s="1"/>
  <c r="J473" i="10"/>
  <c r="I473" i="10"/>
  <c r="R473" i="10" s="1"/>
  <c r="W474" i="10"/>
  <c r="K474" i="10"/>
  <c r="T474" i="10"/>
  <c r="O474" i="10"/>
  <c r="N474" i="10"/>
  <c r="P474" i="10" s="1"/>
  <c r="Q474" i="10" s="1"/>
  <c r="J474" i="10"/>
  <c r="I474" i="10"/>
  <c r="R474" i="10" s="1"/>
  <c r="W475" i="10"/>
  <c r="K475" i="10"/>
  <c r="T475" i="10"/>
  <c r="O475" i="10"/>
  <c r="N475" i="10"/>
  <c r="P475" i="10" s="1"/>
  <c r="Q475" i="10" s="1"/>
  <c r="J475" i="10"/>
  <c r="I475" i="10"/>
  <c r="R475" i="10" s="1"/>
  <c r="W476" i="10"/>
  <c r="K476" i="10"/>
  <c r="T476" i="10"/>
  <c r="O476" i="10"/>
  <c r="N476" i="10"/>
  <c r="P476" i="10" s="1"/>
  <c r="Q476" i="10" s="1"/>
  <c r="J476" i="10"/>
  <c r="I476" i="10"/>
  <c r="R476" i="10" s="1"/>
  <c r="W477" i="10"/>
  <c r="K477" i="10"/>
  <c r="T477" i="10"/>
  <c r="O477" i="10"/>
  <c r="N477" i="10"/>
  <c r="P477" i="10" s="1"/>
  <c r="Q477" i="10" s="1"/>
  <c r="J477" i="10"/>
  <c r="I477" i="10"/>
  <c r="R477" i="10" s="1"/>
  <c r="W478" i="10"/>
  <c r="K478" i="10"/>
  <c r="T478" i="10"/>
  <c r="O478" i="10"/>
  <c r="N478" i="10"/>
  <c r="P478" i="10" s="1"/>
  <c r="Q478" i="10" s="1"/>
  <c r="J478" i="10"/>
  <c r="I478" i="10"/>
  <c r="R478" i="10" s="1"/>
  <c r="W479" i="10"/>
  <c r="K479" i="10"/>
  <c r="T479" i="10"/>
  <c r="O479" i="10"/>
  <c r="N479" i="10"/>
  <c r="P479" i="10" s="1"/>
  <c r="Q479" i="10" s="1"/>
  <c r="J479" i="10"/>
  <c r="I479" i="10"/>
  <c r="R479" i="10" s="1"/>
  <c r="W480" i="10"/>
  <c r="K480" i="10"/>
  <c r="T480" i="10"/>
  <c r="O480" i="10"/>
  <c r="N480" i="10"/>
  <c r="P480" i="10" s="1"/>
  <c r="Q480" i="10" s="1"/>
  <c r="J480" i="10"/>
  <c r="I480" i="10"/>
  <c r="R480" i="10" s="1"/>
  <c r="W481" i="10"/>
  <c r="K481" i="10"/>
  <c r="T481" i="10"/>
  <c r="O481" i="10"/>
  <c r="N481" i="10"/>
  <c r="P481" i="10" s="1"/>
  <c r="Q481" i="10" s="1"/>
  <c r="J481" i="10"/>
  <c r="I481" i="10"/>
  <c r="R481" i="10" s="1"/>
  <c r="W482" i="10"/>
  <c r="K482" i="10"/>
  <c r="T482" i="10"/>
  <c r="O482" i="10"/>
  <c r="N482" i="10"/>
  <c r="P482" i="10" s="1"/>
  <c r="Q482" i="10" s="1"/>
  <c r="J482" i="10"/>
  <c r="I482" i="10"/>
  <c r="R482" i="10" s="1"/>
  <c r="W483" i="10"/>
  <c r="K483" i="10"/>
  <c r="T483" i="10"/>
  <c r="O483" i="10"/>
  <c r="N483" i="10"/>
  <c r="P483" i="10" s="1"/>
  <c r="Q483" i="10" s="1"/>
  <c r="J483" i="10"/>
  <c r="I483" i="10"/>
  <c r="R483" i="10" s="1"/>
  <c r="W484" i="10"/>
  <c r="K484" i="10"/>
  <c r="T484" i="10"/>
  <c r="O484" i="10"/>
  <c r="N484" i="10"/>
  <c r="P484" i="10" s="1"/>
  <c r="Q484" i="10" s="1"/>
  <c r="J484" i="10"/>
  <c r="I484" i="10"/>
  <c r="R484" i="10" s="1"/>
  <c r="W485" i="10"/>
  <c r="K485" i="10"/>
  <c r="T485" i="10"/>
  <c r="O485" i="10"/>
  <c r="N485" i="10"/>
  <c r="P485" i="10" s="1"/>
  <c r="Q485" i="10" s="1"/>
  <c r="J485" i="10"/>
  <c r="I485" i="10"/>
  <c r="R485" i="10" s="1"/>
  <c r="W486" i="10"/>
  <c r="K486" i="10"/>
  <c r="T486" i="10"/>
  <c r="O486" i="10"/>
  <c r="N486" i="10"/>
  <c r="P486" i="10" s="1"/>
  <c r="Q486" i="10" s="1"/>
  <c r="J486" i="10"/>
  <c r="I486" i="10"/>
  <c r="R486" i="10" s="1"/>
  <c r="W487" i="10"/>
  <c r="K487" i="10"/>
  <c r="T487" i="10"/>
  <c r="O487" i="10"/>
  <c r="N487" i="10"/>
  <c r="P487" i="10" s="1"/>
  <c r="Q487" i="10" s="1"/>
  <c r="J487" i="10"/>
  <c r="I487" i="10"/>
  <c r="R487" i="10" s="1"/>
  <c r="W488" i="10"/>
  <c r="K488" i="10"/>
  <c r="T488" i="10"/>
  <c r="O488" i="10"/>
  <c r="N488" i="10"/>
  <c r="P488" i="10" s="1"/>
  <c r="Q488" i="10" s="1"/>
  <c r="J488" i="10"/>
  <c r="I488" i="10"/>
  <c r="R488" i="10" s="1"/>
  <c r="W489" i="10"/>
  <c r="K489" i="10"/>
  <c r="T489" i="10"/>
  <c r="O489" i="10"/>
  <c r="N489" i="10"/>
  <c r="P489" i="10" s="1"/>
  <c r="Q489" i="10" s="1"/>
  <c r="J489" i="10"/>
  <c r="I489" i="10"/>
  <c r="R489" i="10" s="1"/>
  <c r="W490" i="10"/>
  <c r="K490" i="10"/>
  <c r="T490" i="10"/>
  <c r="O490" i="10"/>
  <c r="N490" i="10"/>
  <c r="P490" i="10" s="1"/>
  <c r="Q490" i="10" s="1"/>
  <c r="J490" i="10"/>
  <c r="I490" i="10"/>
  <c r="R490" i="10" s="1"/>
  <c r="W491" i="10"/>
  <c r="K491" i="10"/>
  <c r="T491" i="10"/>
  <c r="O491" i="10"/>
  <c r="N491" i="10"/>
  <c r="P491" i="10" s="1"/>
  <c r="Q491" i="10" s="1"/>
  <c r="J491" i="10"/>
  <c r="I491" i="10"/>
  <c r="R491" i="10" s="1"/>
  <c r="W492" i="10"/>
  <c r="K492" i="10"/>
  <c r="T492" i="10"/>
  <c r="O492" i="10"/>
  <c r="N492" i="10"/>
  <c r="P492" i="10" s="1"/>
  <c r="Q492" i="10" s="1"/>
  <c r="J492" i="10"/>
  <c r="I492" i="10"/>
  <c r="R492" i="10" s="1"/>
  <c r="W493" i="10"/>
  <c r="K493" i="10"/>
  <c r="T493" i="10"/>
  <c r="O493" i="10"/>
  <c r="N493" i="10"/>
  <c r="P493" i="10" s="1"/>
  <c r="Q493" i="10" s="1"/>
  <c r="J493" i="10"/>
  <c r="I493" i="10"/>
  <c r="R493" i="10" s="1"/>
  <c r="W494" i="10"/>
  <c r="K494" i="10"/>
  <c r="T494" i="10"/>
  <c r="O494" i="10"/>
  <c r="N494" i="10"/>
  <c r="P494" i="10" s="1"/>
  <c r="Q494" i="10" s="1"/>
  <c r="J494" i="10"/>
  <c r="I494" i="10"/>
  <c r="R494" i="10" s="1"/>
  <c r="W495" i="10"/>
  <c r="K495" i="10"/>
  <c r="T495" i="10"/>
  <c r="O495" i="10"/>
  <c r="N495" i="10"/>
  <c r="P495" i="10" s="1"/>
  <c r="Q495" i="10" s="1"/>
  <c r="J495" i="10"/>
  <c r="I495" i="10"/>
  <c r="R495" i="10" s="1"/>
  <c r="W496" i="10"/>
  <c r="K496" i="10"/>
  <c r="T496" i="10"/>
  <c r="O496" i="10"/>
  <c r="N496" i="10"/>
  <c r="P496" i="10" s="1"/>
  <c r="Q496" i="10" s="1"/>
  <c r="J496" i="10"/>
  <c r="I496" i="10"/>
  <c r="R496" i="10" s="1"/>
  <c r="W497" i="10"/>
  <c r="K497" i="10"/>
  <c r="T497" i="10"/>
  <c r="O497" i="10"/>
  <c r="N497" i="10"/>
  <c r="P497" i="10" s="1"/>
  <c r="Q497" i="10" s="1"/>
  <c r="J497" i="10"/>
  <c r="I497" i="10"/>
  <c r="R497" i="10" s="1"/>
  <c r="W498" i="10"/>
  <c r="K498" i="10"/>
  <c r="T498" i="10"/>
  <c r="O498" i="10"/>
  <c r="N498" i="10"/>
  <c r="P498" i="10" s="1"/>
  <c r="Q498" i="10" s="1"/>
  <c r="J498" i="10"/>
  <c r="I498" i="10"/>
  <c r="R498" i="10" s="1"/>
  <c r="W499" i="10"/>
  <c r="K499" i="10"/>
  <c r="T499" i="10"/>
  <c r="O499" i="10"/>
  <c r="N499" i="10"/>
  <c r="P499" i="10" s="1"/>
  <c r="Q499" i="10" s="1"/>
  <c r="J499" i="10"/>
  <c r="I499" i="10"/>
  <c r="R499" i="10" s="1"/>
  <c r="W500" i="10"/>
  <c r="K500" i="10"/>
  <c r="T500" i="10"/>
  <c r="O500" i="10"/>
  <c r="N500" i="10"/>
  <c r="P500" i="10" s="1"/>
  <c r="Q500" i="10" s="1"/>
  <c r="J500" i="10"/>
  <c r="I500" i="10"/>
  <c r="R500" i="10" s="1"/>
  <c r="W501" i="10"/>
  <c r="K501" i="10"/>
  <c r="T501" i="10"/>
  <c r="O501" i="10"/>
  <c r="N501" i="10"/>
  <c r="P501" i="10" s="1"/>
  <c r="Q501" i="10" s="1"/>
  <c r="J501" i="10"/>
  <c r="I501" i="10"/>
  <c r="R501" i="10" s="1"/>
  <c r="W502" i="10"/>
  <c r="K502" i="10"/>
  <c r="T502" i="10"/>
  <c r="O502" i="10"/>
  <c r="N502" i="10"/>
  <c r="P502" i="10" s="1"/>
  <c r="Q502" i="10" s="1"/>
  <c r="J502" i="10"/>
  <c r="I502" i="10"/>
  <c r="R502" i="10" s="1"/>
  <c r="W503" i="10"/>
  <c r="K503" i="10"/>
  <c r="T503" i="10"/>
  <c r="O503" i="10"/>
  <c r="N503" i="10"/>
  <c r="P503" i="10" s="1"/>
  <c r="Q503" i="10" s="1"/>
  <c r="J503" i="10"/>
  <c r="I503" i="10"/>
  <c r="R503" i="10" s="1"/>
  <c r="W504" i="10"/>
  <c r="K504" i="10"/>
  <c r="T504" i="10"/>
  <c r="O504" i="10"/>
  <c r="N504" i="10"/>
  <c r="P504" i="10" s="1"/>
  <c r="Q504" i="10" s="1"/>
  <c r="J504" i="10"/>
  <c r="I504" i="10"/>
  <c r="R504" i="10" s="1"/>
  <c r="W505" i="10"/>
  <c r="K505" i="10"/>
  <c r="T505" i="10"/>
  <c r="O505" i="10"/>
  <c r="N505" i="10"/>
  <c r="P505" i="10" s="1"/>
  <c r="Q505" i="10" s="1"/>
  <c r="J505" i="10"/>
  <c r="I505" i="10"/>
  <c r="R505" i="10" s="1"/>
  <c r="W506" i="10"/>
  <c r="K506" i="10"/>
  <c r="T506" i="10"/>
  <c r="O506" i="10"/>
  <c r="N506" i="10"/>
  <c r="P506" i="10" s="1"/>
  <c r="Q506" i="10" s="1"/>
  <c r="J506" i="10"/>
  <c r="I506" i="10"/>
  <c r="R506" i="10" s="1"/>
  <c r="W507" i="10"/>
  <c r="K507" i="10"/>
  <c r="T507" i="10"/>
  <c r="O507" i="10"/>
  <c r="N507" i="10"/>
  <c r="P507" i="10" s="1"/>
  <c r="Q507" i="10" s="1"/>
  <c r="J507" i="10"/>
  <c r="I507" i="10"/>
  <c r="R507" i="10" s="1"/>
  <c r="W508" i="10"/>
  <c r="K508" i="10"/>
  <c r="T508" i="10"/>
  <c r="O508" i="10"/>
  <c r="N508" i="10"/>
  <c r="P508" i="10" s="1"/>
  <c r="Q508" i="10" s="1"/>
  <c r="J508" i="10"/>
  <c r="I508" i="10"/>
  <c r="R508" i="10" s="1"/>
  <c r="W509" i="10"/>
  <c r="K509" i="10"/>
  <c r="T509" i="10"/>
  <c r="O509" i="10"/>
  <c r="N509" i="10"/>
  <c r="P509" i="10" s="1"/>
  <c r="Q509" i="10" s="1"/>
  <c r="J509" i="10"/>
  <c r="I509" i="10"/>
  <c r="R509" i="10" s="1"/>
  <c r="W510" i="10"/>
  <c r="K510" i="10"/>
  <c r="T510" i="10"/>
  <c r="O510" i="10"/>
  <c r="N510" i="10"/>
  <c r="P510" i="10" s="1"/>
  <c r="Q510" i="10" s="1"/>
  <c r="J510" i="10"/>
  <c r="I510" i="10"/>
  <c r="R510" i="10" s="1"/>
  <c r="W511" i="10"/>
  <c r="K511" i="10"/>
  <c r="T511" i="10"/>
  <c r="O511" i="10"/>
  <c r="N511" i="10"/>
  <c r="P511" i="10" s="1"/>
  <c r="Q511" i="10" s="1"/>
  <c r="J511" i="10"/>
  <c r="I511" i="10"/>
  <c r="R511" i="10" s="1"/>
  <c r="W512" i="10"/>
  <c r="K512" i="10"/>
  <c r="T512" i="10"/>
  <c r="O512" i="10"/>
  <c r="N512" i="10"/>
  <c r="P512" i="10" s="1"/>
  <c r="Q512" i="10" s="1"/>
  <c r="J512" i="10"/>
  <c r="I512" i="10"/>
  <c r="R512" i="10" s="1"/>
  <c r="W513" i="10"/>
  <c r="K513" i="10"/>
  <c r="T513" i="10"/>
  <c r="O513" i="10"/>
  <c r="N513" i="10"/>
  <c r="P513" i="10" s="1"/>
  <c r="Q513" i="10" s="1"/>
  <c r="J513" i="10"/>
  <c r="I513" i="10"/>
  <c r="R513" i="10" s="1"/>
  <c r="W514" i="10"/>
  <c r="K514" i="10"/>
  <c r="T514" i="10"/>
  <c r="O514" i="10"/>
  <c r="N514" i="10"/>
  <c r="P514" i="10" s="1"/>
  <c r="Q514" i="10" s="1"/>
  <c r="J514" i="10"/>
  <c r="I514" i="10"/>
  <c r="R514" i="10" s="1"/>
  <c r="W515" i="10"/>
  <c r="K515" i="10"/>
  <c r="T515" i="10"/>
  <c r="O515" i="10"/>
  <c r="N515" i="10"/>
  <c r="P515" i="10" s="1"/>
  <c r="Q515" i="10" s="1"/>
  <c r="J515" i="10"/>
  <c r="I515" i="10"/>
  <c r="R515" i="10" s="1"/>
  <c r="W516" i="10"/>
  <c r="K516" i="10"/>
  <c r="T516" i="10"/>
  <c r="O516" i="10"/>
  <c r="N516" i="10"/>
  <c r="P516" i="10" s="1"/>
  <c r="Q516" i="10" s="1"/>
  <c r="J516" i="10"/>
  <c r="I516" i="10"/>
  <c r="R516" i="10" s="1"/>
  <c r="W517" i="10"/>
  <c r="K517" i="10"/>
  <c r="T517" i="10"/>
  <c r="O517" i="10"/>
  <c r="N517" i="10"/>
  <c r="P517" i="10" s="1"/>
  <c r="Q517" i="10" s="1"/>
  <c r="J517" i="10"/>
  <c r="I517" i="10"/>
  <c r="R517" i="10" s="1"/>
  <c r="W518" i="10"/>
  <c r="K518" i="10"/>
  <c r="T518" i="10"/>
  <c r="O518" i="10"/>
  <c r="N518" i="10"/>
  <c r="P518" i="10" s="1"/>
  <c r="Q518" i="10" s="1"/>
  <c r="J518" i="10"/>
  <c r="I518" i="10"/>
  <c r="R518" i="10" s="1"/>
  <c r="W519" i="10"/>
  <c r="K519" i="10"/>
  <c r="T519" i="10"/>
  <c r="O519" i="10"/>
  <c r="N519" i="10"/>
  <c r="P519" i="10" s="1"/>
  <c r="Q519" i="10" s="1"/>
  <c r="J519" i="10"/>
  <c r="I519" i="10"/>
  <c r="R519" i="10" s="1"/>
  <c r="W520" i="10"/>
  <c r="K520" i="10"/>
  <c r="T520" i="10"/>
  <c r="O520" i="10"/>
  <c r="N520" i="10"/>
  <c r="P520" i="10" s="1"/>
  <c r="Q520" i="10" s="1"/>
  <c r="J520" i="10"/>
  <c r="I520" i="10"/>
  <c r="R520" i="10" s="1"/>
  <c r="W521" i="10"/>
  <c r="K521" i="10"/>
  <c r="T521" i="10"/>
  <c r="O521" i="10"/>
  <c r="N521" i="10"/>
  <c r="P521" i="10" s="1"/>
  <c r="Q521" i="10" s="1"/>
  <c r="J521" i="10"/>
  <c r="I521" i="10"/>
  <c r="R521" i="10" s="1"/>
  <c r="W522" i="10"/>
  <c r="K522" i="10"/>
  <c r="T522" i="10"/>
  <c r="O522" i="10"/>
  <c r="N522" i="10"/>
  <c r="P522" i="10" s="1"/>
  <c r="Q522" i="10" s="1"/>
  <c r="J522" i="10"/>
  <c r="I522" i="10"/>
  <c r="R522" i="10" s="1"/>
  <c r="W523" i="10"/>
  <c r="K523" i="10"/>
  <c r="T523" i="10"/>
  <c r="O523" i="10"/>
  <c r="N523" i="10"/>
  <c r="P523" i="10" s="1"/>
  <c r="Q523" i="10" s="1"/>
  <c r="J523" i="10"/>
  <c r="I523" i="10"/>
  <c r="R523" i="10" s="1"/>
  <c r="W524" i="10"/>
  <c r="K524" i="10"/>
  <c r="T524" i="10"/>
  <c r="O524" i="10"/>
  <c r="N524" i="10"/>
  <c r="P524" i="10" s="1"/>
  <c r="Q524" i="10" s="1"/>
  <c r="J524" i="10"/>
  <c r="I524" i="10"/>
  <c r="R524" i="10" s="1"/>
  <c r="W525" i="10"/>
  <c r="K525" i="10"/>
  <c r="T525" i="10"/>
  <c r="O525" i="10"/>
  <c r="N525" i="10"/>
  <c r="P525" i="10" s="1"/>
  <c r="Q525" i="10" s="1"/>
  <c r="J525" i="10"/>
  <c r="I525" i="10"/>
  <c r="R525" i="10" s="1"/>
  <c r="W526" i="10"/>
  <c r="K526" i="10"/>
  <c r="T526" i="10"/>
  <c r="O526" i="10"/>
  <c r="N526" i="10"/>
  <c r="P526" i="10" s="1"/>
  <c r="Q526" i="10" s="1"/>
  <c r="J526" i="10"/>
  <c r="I526" i="10"/>
  <c r="R526" i="10" s="1"/>
  <c r="W527" i="10"/>
  <c r="K527" i="10"/>
  <c r="T527" i="10"/>
  <c r="O527" i="10"/>
  <c r="N527" i="10"/>
  <c r="P527" i="10" s="1"/>
  <c r="Q527" i="10" s="1"/>
  <c r="J527" i="10"/>
  <c r="I527" i="10"/>
  <c r="R527" i="10" s="1"/>
  <c r="W528" i="10"/>
  <c r="K528" i="10"/>
  <c r="T528" i="10"/>
  <c r="O528" i="10"/>
  <c r="N528" i="10"/>
  <c r="P528" i="10" s="1"/>
  <c r="Q528" i="10" s="1"/>
  <c r="J528" i="10"/>
  <c r="I528" i="10"/>
  <c r="R528" i="10" s="1"/>
  <c r="W529" i="10"/>
  <c r="K529" i="10"/>
  <c r="T529" i="10"/>
  <c r="O529" i="10"/>
  <c r="N529" i="10"/>
  <c r="P529" i="10" s="1"/>
  <c r="Q529" i="10" s="1"/>
  <c r="J529" i="10"/>
  <c r="I529" i="10"/>
  <c r="R529" i="10" s="1"/>
  <c r="W530" i="10"/>
  <c r="K530" i="10"/>
  <c r="T530" i="10"/>
  <c r="O530" i="10"/>
  <c r="N530" i="10"/>
  <c r="P530" i="10" s="1"/>
  <c r="Q530" i="10" s="1"/>
  <c r="J530" i="10"/>
  <c r="I530" i="10"/>
  <c r="R530" i="10" s="1"/>
  <c r="W531" i="10"/>
  <c r="K531" i="10"/>
  <c r="T531" i="10"/>
  <c r="O531" i="10"/>
  <c r="N531" i="10"/>
  <c r="P531" i="10" s="1"/>
  <c r="Q531" i="10" s="1"/>
  <c r="J531" i="10"/>
  <c r="I531" i="10"/>
  <c r="R531" i="10" s="1"/>
  <c r="W532" i="10"/>
  <c r="K532" i="10"/>
  <c r="T532" i="10"/>
  <c r="O532" i="10"/>
  <c r="N532" i="10"/>
  <c r="P532" i="10" s="1"/>
  <c r="Q532" i="10" s="1"/>
  <c r="J532" i="10"/>
  <c r="I532" i="10"/>
  <c r="R532" i="10" s="1"/>
  <c r="W533" i="10"/>
  <c r="K533" i="10"/>
  <c r="T533" i="10"/>
  <c r="O533" i="10"/>
  <c r="N533" i="10"/>
  <c r="P533" i="10" s="1"/>
  <c r="Q533" i="10" s="1"/>
  <c r="J533" i="10"/>
  <c r="I533" i="10"/>
  <c r="R533" i="10" s="1"/>
  <c r="W534" i="10"/>
  <c r="K534" i="10"/>
  <c r="T534" i="10"/>
  <c r="O534" i="10"/>
  <c r="N534" i="10"/>
  <c r="P534" i="10" s="1"/>
  <c r="Q534" i="10" s="1"/>
  <c r="J534" i="10"/>
  <c r="I534" i="10"/>
  <c r="R534" i="10" s="1"/>
  <c r="W535" i="10"/>
  <c r="K535" i="10"/>
  <c r="T535" i="10"/>
  <c r="O535" i="10"/>
  <c r="N535" i="10"/>
  <c r="P535" i="10" s="1"/>
  <c r="Q535" i="10" s="1"/>
  <c r="J535" i="10"/>
  <c r="I535" i="10"/>
  <c r="R535" i="10" s="1"/>
  <c r="W536" i="10"/>
  <c r="K536" i="10"/>
  <c r="T536" i="10"/>
  <c r="O536" i="10"/>
  <c r="N536" i="10"/>
  <c r="P536" i="10" s="1"/>
  <c r="Q536" i="10" s="1"/>
  <c r="J536" i="10"/>
  <c r="I536" i="10"/>
  <c r="R536" i="10" s="1"/>
  <c r="W537" i="10"/>
  <c r="K537" i="10"/>
  <c r="T537" i="10"/>
  <c r="O537" i="10"/>
  <c r="N537" i="10"/>
  <c r="P537" i="10" s="1"/>
  <c r="Q537" i="10" s="1"/>
  <c r="J537" i="10"/>
  <c r="I537" i="10"/>
  <c r="R537" i="10" s="1"/>
  <c r="W538" i="10"/>
  <c r="K538" i="10"/>
  <c r="T538" i="10"/>
  <c r="O538" i="10"/>
  <c r="N538" i="10"/>
  <c r="P538" i="10" s="1"/>
  <c r="Q538" i="10" s="1"/>
  <c r="J538" i="10"/>
  <c r="I538" i="10"/>
  <c r="R538" i="10" s="1"/>
  <c r="W539" i="10"/>
  <c r="K539" i="10"/>
  <c r="T539" i="10"/>
  <c r="O539" i="10"/>
  <c r="N539" i="10"/>
  <c r="P539" i="10" s="1"/>
  <c r="Q539" i="10" s="1"/>
  <c r="J539" i="10"/>
  <c r="I539" i="10"/>
  <c r="R539" i="10" s="1"/>
  <c r="W540" i="10"/>
  <c r="K540" i="10"/>
  <c r="T540" i="10"/>
  <c r="O540" i="10"/>
  <c r="N540" i="10"/>
  <c r="P540" i="10" s="1"/>
  <c r="Q540" i="10" s="1"/>
  <c r="J540" i="10"/>
  <c r="I540" i="10"/>
  <c r="R540" i="10" s="1"/>
  <c r="W541" i="10"/>
  <c r="K541" i="10"/>
  <c r="T541" i="10"/>
  <c r="O541" i="10"/>
  <c r="N541" i="10"/>
  <c r="P541" i="10" s="1"/>
  <c r="Q541" i="10" s="1"/>
  <c r="J541" i="10"/>
  <c r="I541" i="10"/>
  <c r="R541" i="10" s="1"/>
  <c r="W542" i="10"/>
  <c r="K542" i="10"/>
  <c r="T542" i="10"/>
  <c r="O542" i="10"/>
  <c r="N542" i="10"/>
  <c r="P542" i="10" s="1"/>
  <c r="Q542" i="10" s="1"/>
  <c r="J542" i="10"/>
  <c r="I542" i="10"/>
  <c r="R542" i="10" s="1"/>
  <c r="W543" i="10"/>
  <c r="K543" i="10"/>
  <c r="T543" i="10"/>
  <c r="O543" i="10"/>
  <c r="N543" i="10"/>
  <c r="P543" i="10" s="1"/>
  <c r="Q543" i="10" s="1"/>
  <c r="J543" i="10"/>
  <c r="I543" i="10"/>
  <c r="R543" i="10" s="1"/>
  <c r="W544" i="10"/>
  <c r="K544" i="10"/>
  <c r="T544" i="10"/>
  <c r="O544" i="10"/>
  <c r="N544" i="10"/>
  <c r="P544" i="10" s="1"/>
  <c r="Q544" i="10" s="1"/>
  <c r="J544" i="10"/>
  <c r="I544" i="10"/>
  <c r="R544" i="10" s="1"/>
  <c r="W545" i="10"/>
  <c r="K545" i="10"/>
  <c r="T545" i="10"/>
  <c r="O545" i="10"/>
  <c r="N545" i="10"/>
  <c r="P545" i="10" s="1"/>
  <c r="Q545" i="10" s="1"/>
  <c r="J545" i="10"/>
  <c r="I545" i="10"/>
  <c r="R545" i="10" s="1"/>
  <c r="W546" i="10"/>
  <c r="K546" i="10"/>
  <c r="T546" i="10"/>
  <c r="O546" i="10"/>
  <c r="N546" i="10"/>
  <c r="P546" i="10" s="1"/>
  <c r="Q546" i="10" s="1"/>
  <c r="J546" i="10"/>
  <c r="I546" i="10"/>
  <c r="R546" i="10" s="1"/>
  <c r="X2" i="11"/>
  <c r="L2" i="11"/>
  <c r="P2" i="11"/>
  <c r="O2" i="11"/>
  <c r="Q2" i="11" s="1"/>
  <c r="R2" i="11" s="1"/>
  <c r="K2" i="11"/>
  <c r="J2" i="11"/>
  <c r="S2" i="11" s="1"/>
  <c r="X3" i="11"/>
  <c r="L3" i="11"/>
  <c r="P3" i="11"/>
  <c r="O3" i="11"/>
  <c r="Q3" i="11" s="1"/>
  <c r="R3" i="11" s="1"/>
  <c r="K3" i="11"/>
  <c r="J3" i="11"/>
  <c r="S3" i="11" s="1"/>
  <c r="X4" i="11"/>
  <c r="L4" i="11"/>
  <c r="P4" i="11"/>
  <c r="O4" i="11"/>
  <c r="Q4" i="11" s="1"/>
  <c r="R4" i="11" s="1"/>
  <c r="K4" i="11"/>
  <c r="J4" i="11"/>
  <c r="S4" i="11" s="1"/>
  <c r="X5" i="11"/>
  <c r="L5" i="11"/>
  <c r="P5" i="11"/>
  <c r="O5" i="11"/>
  <c r="Q5" i="11" s="1"/>
  <c r="R5" i="11" s="1"/>
  <c r="K5" i="11"/>
  <c r="J5" i="11"/>
  <c r="S5" i="11" s="1"/>
  <c r="X6" i="11"/>
  <c r="L6" i="11"/>
  <c r="P6" i="11"/>
  <c r="O6" i="11"/>
  <c r="Q6" i="11" s="1"/>
  <c r="R6" i="11" s="1"/>
  <c r="K6" i="11"/>
  <c r="J6" i="11"/>
  <c r="S6" i="11" s="1"/>
  <c r="X7" i="11"/>
  <c r="L7" i="11"/>
  <c r="P7" i="11"/>
  <c r="O7" i="11"/>
  <c r="Q7" i="11" s="1"/>
  <c r="R7" i="11" s="1"/>
  <c r="K7" i="11"/>
  <c r="J7" i="11"/>
  <c r="S7" i="11" s="1"/>
  <c r="X8" i="11"/>
  <c r="L8" i="11"/>
  <c r="P8" i="11"/>
  <c r="O8" i="11"/>
  <c r="Q8" i="11" s="1"/>
  <c r="R8" i="11" s="1"/>
  <c r="K8" i="11"/>
  <c r="J8" i="11"/>
  <c r="S8" i="11" s="1"/>
  <c r="X9" i="11"/>
  <c r="L9" i="11"/>
  <c r="P9" i="11"/>
  <c r="O9" i="11"/>
  <c r="Q9" i="11" s="1"/>
  <c r="R9" i="11" s="1"/>
  <c r="K9" i="11"/>
  <c r="J9" i="11"/>
  <c r="S9" i="11" s="1"/>
  <c r="X10" i="11"/>
  <c r="L10" i="11"/>
  <c r="P10" i="11"/>
  <c r="O10" i="11"/>
  <c r="Q10" i="11" s="1"/>
  <c r="R10" i="11" s="1"/>
  <c r="K10" i="11"/>
  <c r="J10" i="11"/>
  <c r="S10" i="11" s="1"/>
  <c r="X11" i="11"/>
  <c r="L11" i="11"/>
  <c r="P11" i="11"/>
  <c r="O11" i="11"/>
  <c r="Q11" i="11" s="1"/>
  <c r="R11" i="11" s="1"/>
  <c r="K11" i="11"/>
  <c r="J11" i="11"/>
  <c r="S11" i="11" s="1"/>
  <c r="X12" i="11"/>
  <c r="L12" i="11"/>
  <c r="P12" i="11"/>
  <c r="O12" i="11"/>
  <c r="Q12" i="11" s="1"/>
  <c r="R12" i="11" s="1"/>
  <c r="K12" i="11"/>
  <c r="J12" i="11"/>
  <c r="S12" i="11" s="1"/>
  <c r="X13" i="11"/>
  <c r="L13" i="11"/>
  <c r="P13" i="11"/>
  <c r="O13" i="11"/>
  <c r="Q13" i="11" s="1"/>
  <c r="R13" i="11" s="1"/>
  <c r="K13" i="11"/>
  <c r="J13" i="11"/>
  <c r="S13" i="11" s="1"/>
  <c r="X14" i="11"/>
  <c r="L14" i="11"/>
  <c r="P14" i="11"/>
  <c r="O14" i="11"/>
  <c r="Q14" i="11" s="1"/>
  <c r="R14" i="11" s="1"/>
  <c r="K14" i="11"/>
  <c r="J14" i="11"/>
  <c r="S14" i="11" s="1"/>
  <c r="X15" i="11"/>
  <c r="L15" i="11"/>
  <c r="P15" i="11"/>
  <c r="O15" i="11"/>
  <c r="Q15" i="11" s="1"/>
  <c r="R15" i="11" s="1"/>
  <c r="K15" i="11"/>
  <c r="J15" i="11"/>
  <c r="S15" i="11" s="1"/>
  <c r="X16" i="11"/>
  <c r="L16" i="11"/>
  <c r="P16" i="11"/>
  <c r="O16" i="11"/>
  <c r="Q16" i="11" s="1"/>
  <c r="R16" i="11" s="1"/>
  <c r="K16" i="11"/>
  <c r="J16" i="11"/>
  <c r="S16" i="11" s="1"/>
  <c r="X17" i="11"/>
  <c r="L17" i="11"/>
  <c r="P17" i="11"/>
  <c r="O17" i="11"/>
  <c r="Q17" i="11" s="1"/>
  <c r="R17" i="11" s="1"/>
  <c r="K17" i="11"/>
  <c r="J17" i="11"/>
  <c r="S17" i="11" s="1"/>
  <c r="X18" i="11"/>
  <c r="L18" i="11"/>
  <c r="P18" i="11"/>
  <c r="O18" i="11"/>
  <c r="Q18" i="11" s="1"/>
  <c r="R18" i="11" s="1"/>
  <c r="K18" i="11"/>
  <c r="J18" i="11"/>
  <c r="S18" i="11" s="1"/>
  <c r="X19" i="11"/>
  <c r="L19" i="11"/>
  <c r="P19" i="11"/>
  <c r="O19" i="11"/>
  <c r="Q19" i="11" s="1"/>
  <c r="R19" i="11" s="1"/>
  <c r="K19" i="11"/>
  <c r="J19" i="11"/>
  <c r="S19" i="11" s="1"/>
  <c r="X20" i="11"/>
  <c r="L20" i="11"/>
  <c r="P20" i="11"/>
  <c r="O20" i="11"/>
  <c r="Q20" i="11" s="1"/>
  <c r="R20" i="11" s="1"/>
  <c r="K20" i="11"/>
  <c r="J20" i="11"/>
  <c r="S20" i="11" s="1"/>
  <c r="X21" i="11"/>
  <c r="L21" i="11"/>
  <c r="P21" i="11"/>
  <c r="O21" i="11"/>
  <c r="Q21" i="11" s="1"/>
  <c r="R21" i="11" s="1"/>
  <c r="K21" i="11"/>
  <c r="J21" i="11"/>
  <c r="S21" i="11" s="1"/>
  <c r="X22" i="11"/>
  <c r="L22" i="11"/>
  <c r="P22" i="11"/>
  <c r="O22" i="11"/>
  <c r="Q22" i="11" s="1"/>
  <c r="R22" i="11" s="1"/>
  <c r="K22" i="11"/>
  <c r="J22" i="11"/>
  <c r="S22" i="11" s="1"/>
  <c r="X23" i="11"/>
  <c r="L23" i="11"/>
  <c r="P23" i="11"/>
  <c r="O23" i="11"/>
  <c r="Q23" i="11" s="1"/>
  <c r="R23" i="11" s="1"/>
  <c r="K23" i="11"/>
  <c r="J23" i="11"/>
  <c r="S23" i="11" s="1"/>
  <c r="X24" i="11"/>
  <c r="L24" i="11"/>
  <c r="P24" i="11"/>
  <c r="O24" i="11"/>
  <c r="Q24" i="11" s="1"/>
  <c r="R24" i="11" s="1"/>
  <c r="K24" i="11"/>
  <c r="J24" i="11"/>
  <c r="S24" i="11" s="1"/>
  <c r="X25" i="11"/>
  <c r="L25" i="11"/>
  <c r="P25" i="11"/>
  <c r="O25" i="11"/>
  <c r="Q25" i="11" s="1"/>
  <c r="R25" i="11" s="1"/>
  <c r="K25" i="11"/>
  <c r="J25" i="11"/>
  <c r="S25" i="11" s="1"/>
  <c r="X26" i="11"/>
  <c r="L26" i="11"/>
  <c r="P26" i="11"/>
  <c r="O26" i="11"/>
  <c r="Q26" i="11" s="1"/>
  <c r="R26" i="11" s="1"/>
  <c r="K26" i="11"/>
  <c r="J26" i="11"/>
  <c r="S26" i="11" s="1"/>
  <c r="X27" i="11"/>
  <c r="L27" i="11"/>
  <c r="P27" i="11"/>
  <c r="O27" i="11"/>
  <c r="Q27" i="11" s="1"/>
  <c r="R27" i="11" s="1"/>
  <c r="K27" i="11"/>
  <c r="J27" i="11"/>
  <c r="S27" i="11" s="1"/>
  <c r="X28" i="11"/>
  <c r="L28" i="11"/>
  <c r="P28" i="11"/>
  <c r="O28" i="11"/>
  <c r="Q28" i="11" s="1"/>
  <c r="R28" i="11" s="1"/>
  <c r="K28" i="11"/>
  <c r="J28" i="11"/>
  <c r="S28" i="11" s="1"/>
  <c r="X29" i="11"/>
  <c r="L29" i="11"/>
  <c r="P29" i="11"/>
  <c r="O29" i="11"/>
  <c r="Q29" i="11" s="1"/>
  <c r="R29" i="11" s="1"/>
  <c r="K29" i="11"/>
  <c r="J29" i="11"/>
  <c r="S29" i="11" s="1"/>
  <c r="X30" i="11"/>
  <c r="L30" i="11"/>
  <c r="P30" i="11"/>
  <c r="O30" i="11"/>
  <c r="Q30" i="11" s="1"/>
  <c r="R30" i="11" s="1"/>
  <c r="K30" i="11"/>
  <c r="J30" i="11"/>
  <c r="S30" i="11" s="1"/>
  <c r="X31" i="11"/>
  <c r="L31" i="11"/>
  <c r="P31" i="11"/>
  <c r="O31" i="11"/>
  <c r="Q31" i="11" s="1"/>
  <c r="R31" i="11" s="1"/>
  <c r="K31" i="11"/>
  <c r="J31" i="11"/>
  <c r="S31" i="11" s="1"/>
  <c r="X32" i="11"/>
  <c r="L32" i="11"/>
  <c r="P32" i="11"/>
  <c r="O32" i="11"/>
  <c r="Q32" i="11" s="1"/>
  <c r="R32" i="11" s="1"/>
  <c r="K32" i="11"/>
  <c r="J32" i="11"/>
  <c r="S32" i="11" s="1"/>
  <c r="X33" i="11"/>
  <c r="L33" i="11"/>
  <c r="P33" i="11"/>
  <c r="O33" i="11"/>
  <c r="Q33" i="11" s="1"/>
  <c r="R33" i="11" s="1"/>
  <c r="K33" i="11"/>
  <c r="J33" i="11"/>
  <c r="S33" i="11" s="1"/>
  <c r="X34" i="11"/>
  <c r="L34" i="11"/>
  <c r="P34" i="11"/>
  <c r="O34" i="11"/>
  <c r="Q34" i="11" s="1"/>
  <c r="R34" i="11" s="1"/>
  <c r="K34" i="11"/>
  <c r="J34" i="11"/>
  <c r="S34" i="11" s="1"/>
  <c r="X35" i="11"/>
  <c r="L35" i="11"/>
  <c r="P35" i="11"/>
  <c r="O35" i="11"/>
  <c r="Q35" i="11" s="1"/>
  <c r="R35" i="11" s="1"/>
  <c r="K35" i="11"/>
  <c r="J35" i="11"/>
  <c r="S35" i="11" s="1"/>
  <c r="X36" i="11"/>
  <c r="L36" i="11"/>
  <c r="P36" i="11"/>
  <c r="O36" i="11"/>
  <c r="Q36" i="11" s="1"/>
  <c r="R36" i="11" s="1"/>
  <c r="K36" i="11"/>
  <c r="J36" i="11"/>
  <c r="S36" i="11" s="1"/>
  <c r="X37" i="11"/>
  <c r="L37" i="11"/>
  <c r="P37" i="11"/>
  <c r="O37" i="11"/>
  <c r="Q37" i="11" s="1"/>
  <c r="R37" i="11" s="1"/>
  <c r="K37" i="11"/>
  <c r="J37" i="11"/>
  <c r="S37" i="11" s="1"/>
  <c r="X38" i="11"/>
  <c r="L38" i="11"/>
  <c r="P38" i="11"/>
  <c r="O38" i="11"/>
  <c r="Q38" i="11" s="1"/>
  <c r="R38" i="11" s="1"/>
  <c r="K38" i="11"/>
  <c r="J38" i="11"/>
  <c r="S38" i="11" s="1"/>
  <c r="X39" i="11"/>
  <c r="L39" i="11"/>
  <c r="P39" i="11"/>
  <c r="O39" i="11"/>
  <c r="Q39" i="11" s="1"/>
  <c r="R39" i="11" s="1"/>
  <c r="K39" i="11"/>
  <c r="J39" i="11"/>
  <c r="S39" i="11" s="1"/>
  <c r="X40" i="11"/>
  <c r="L40" i="11"/>
  <c r="P40" i="11"/>
  <c r="O40" i="11"/>
  <c r="Q40" i="11" s="1"/>
  <c r="R40" i="11" s="1"/>
  <c r="K40" i="11"/>
  <c r="J40" i="11"/>
  <c r="S40" i="11" s="1"/>
  <c r="X41" i="11"/>
  <c r="L41" i="11"/>
  <c r="P41" i="11"/>
  <c r="O41" i="11"/>
  <c r="Q41" i="11" s="1"/>
  <c r="R41" i="11" s="1"/>
  <c r="K41" i="11"/>
  <c r="J41" i="11"/>
  <c r="S41" i="11" s="1"/>
  <c r="X42" i="11"/>
  <c r="L42" i="11"/>
  <c r="P42" i="11"/>
  <c r="O42" i="11"/>
  <c r="Q42" i="11" s="1"/>
  <c r="R42" i="11" s="1"/>
  <c r="K42" i="11"/>
  <c r="J42" i="11"/>
  <c r="S42" i="11" s="1"/>
  <c r="X43" i="11"/>
  <c r="L43" i="11"/>
  <c r="P43" i="11"/>
  <c r="O43" i="11"/>
  <c r="Q43" i="11" s="1"/>
  <c r="R43" i="11" s="1"/>
  <c r="K43" i="11"/>
  <c r="J43" i="11"/>
  <c r="S43" i="11" s="1"/>
  <c r="X44" i="11"/>
  <c r="L44" i="11"/>
  <c r="P44" i="11"/>
  <c r="O44" i="11"/>
  <c r="Q44" i="11" s="1"/>
  <c r="R44" i="11" s="1"/>
  <c r="K44" i="11"/>
  <c r="J44" i="11"/>
  <c r="S44" i="11" s="1"/>
  <c r="X45" i="11"/>
  <c r="L45" i="11"/>
  <c r="P45" i="11"/>
  <c r="O45" i="11"/>
  <c r="Q45" i="11" s="1"/>
  <c r="R45" i="11" s="1"/>
  <c r="K45" i="11"/>
  <c r="J45" i="11"/>
  <c r="S45" i="11" s="1"/>
  <c r="X46" i="11"/>
  <c r="L46" i="11"/>
  <c r="P46" i="11"/>
  <c r="O46" i="11"/>
  <c r="Q46" i="11" s="1"/>
  <c r="R46" i="11" s="1"/>
  <c r="K46" i="11"/>
  <c r="J46" i="11"/>
  <c r="S46" i="11" s="1"/>
  <c r="X47" i="11"/>
  <c r="L47" i="11"/>
  <c r="P47" i="11"/>
  <c r="O47" i="11"/>
  <c r="Q47" i="11" s="1"/>
  <c r="R47" i="11" s="1"/>
  <c r="K47" i="11"/>
  <c r="J47" i="11"/>
  <c r="S47" i="11" s="1"/>
  <c r="X48" i="11"/>
  <c r="L48" i="11"/>
  <c r="P48" i="11"/>
  <c r="O48" i="11"/>
  <c r="Q48" i="11" s="1"/>
  <c r="R48" i="11" s="1"/>
  <c r="K48" i="11"/>
  <c r="J48" i="11"/>
  <c r="S48" i="11" s="1"/>
  <c r="X49" i="11"/>
  <c r="L49" i="11"/>
  <c r="P49" i="11"/>
  <c r="O49" i="11"/>
  <c r="Q49" i="11" s="1"/>
  <c r="R49" i="11" s="1"/>
  <c r="K49" i="11"/>
  <c r="J49" i="11"/>
  <c r="S49" i="11" s="1"/>
  <c r="X50" i="11"/>
  <c r="L50" i="11"/>
  <c r="P50" i="11"/>
  <c r="O50" i="11"/>
  <c r="Q50" i="11" s="1"/>
  <c r="R50" i="11" s="1"/>
  <c r="K50" i="11"/>
  <c r="J50" i="11"/>
  <c r="S50" i="11" s="1"/>
  <c r="X51" i="11"/>
  <c r="L51" i="11"/>
  <c r="P51" i="11"/>
  <c r="O51" i="11"/>
  <c r="Q51" i="11" s="1"/>
  <c r="R51" i="11" s="1"/>
  <c r="K51" i="11"/>
  <c r="J51" i="11"/>
  <c r="S51" i="11" s="1"/>
  <c r="X52" i="11"/>
  <c r="L52" i="11"/>
  <c r="P52" i="11"/>
  <c r="O52" i="11"/>
  <c r="Q52" i="11" s="1"/>
  <c r="R52" i="11" s="1"/>
  <c r="K52" i="11"/>
  <c r="J52" i="11"/>
  <c r="S52" i="11" s="1"/>
  <c r="X53" i="11"/>
  <c r="L53" i="11"/>
  <c r="P53" i="11"/>
  <c r="O53" i="11"/>
  <c r="Q53" i="11" s="1"/>
  <c r="R53" i="11" s="1"/>
  <c r="K53" i="11"/>
  <c r="J53" i="11"/>
  <c r="S53" i="11" s="1"/>
  <c r="X54" i="11"/>
  <c r="L54" i="11"/>
  <c r="P54" i="11"/>
  <c r="O54" i="11"/>
  <c r="Q54" i="11" s="1"/>
  <c r="R54" i="11" s="1"/>
  <c r="K54" i="11"/>
  <c r="J54" i="11"/>
  <c r="S54" i="11" s="1"/>
  <c r="X55" i="11"/>
  <c r="L55" i="11"/>
  <c r="P55" i="11"/>
  <c r="O55" i="11"/>
  <c r="Q55" i="11" s="1"/>
  <c r="R55" i="11" s="1"/>
  <c r="K55" i="11"/>
  <c r="J55" i="11"/>
  <c r="S55" i="11" s="1"/>
  <c r="X56" i="11"/>
  <c r="L56" i="11"/>
  <c r="U56" i="11"/>
  <c r="P56" i="11"/>
  <c r="O56" i="11"/>
  <c r="Q56" i="11" s="1"/>
  <c r="R56" i="11" s="1"/>
  <c r="K56" i="11"/>
  <c r="J56" i="11"/>
  <c r="S56" i="11" s="1"/>
  <c r="X57" i="11"/>
  <c r="L57" i="11"/>
  <c r="P57" i="11"/>
  <c r="O57" i="11"/>
  <c r="Q57" i="11" s="1"/>
  <c r="R57" i="11" s="1"/>
  <c r="K57" i="11"/>
  <c r="J57" i="11"/>
  <c r="S57" i="11" s="1"/>
  <c r="X58" i="11"/>
  <c r="L58" i="11"/>
  <c r="P58" i="11"/>
  <c r="O58" i="11"/>
  <c r="Q58" i="11" s="1"/>
  <c r="R58" i="11" s="1"/>
  <c r="K58" i="11"/>
  <c r="J58" i="11"/>
  <c r="S58" i="11" s="1"/>
  <c r="X59" i="11"/>
  <c r="L59" i="11"/>
  <c r="P59" i="11"/>
  <c r="O59" i="11"/>
  <c r="Q59" i="11" s="1"/>
  <c r="R59" i="11" s="1"/>
  <c r="K59" i="11"/>
  <c r="J59" i="11"/>
  <c r="S59" i="11" s="1"/>
  <c r="X60" i="11"/>
  <c r="L60" i="11"/>
  <c r="P60" i="11"/>
  <c r="O60" i="11"/>
  <c r="Q60" i="11" s="1"/>
  <c r="R60" i="11" s="1"/>
  <c r="K60" i="11"/>
  <c r="J60" i="11"/>
  <c r="S60" i="11" s="1"/>
  <c r="X61" i="11"/>
  <c r="L61" i="11"/>
  <c r="P61" i="11"/>
  <c r="O61" i="11"/>
  <c r="Q61" i="11" s="1"/>
  <c r="R61" i="11" s="1"/>
  <c r="K61" i="11"/>
  <c r="J61" i="11"/>
  <c r="S61" i="11" s="1"/>
  <c r="X62" i="11"/>
  <c r="L62" i="11"/>
  <c r="P62" i="11"/>
  <c r="O62" i="11"/>
  <c r="Q62" i="11" s="1"/>
  <c r="R62" i="11" s="1"/>
  <c r="K62" i="11"/>
  <c r="J62" i="11"/>
  <c r="S62" i="11" s="1"/>
  <c r="X63" i="11"/>
  <c r="L63" i="11"/>
  <c r="P63" i="11"/>
  <c r="O63" i="11"/>
  <c r="Q63" i="11" s="1"/>
  <c r="R63" i="11" s="1"/>
  <c r="K63" i="11"/>
  <c r="J63" i="11"/>
  <c r="S63" i="11" s="1"/>
  <c r="X64" i="11"/>
  <c r="L64" i="11"/>
  <c r="P64" i="11"/>
  <c r="O64" i="11"/>
  <c r="Q64" i="11" s="1"/>
  <c r="R64" i="11" s="1"/>
  <c r="K64" i="11"/>
  <c r="J64" i="11"/>
  <c r="S64" i="11" s="1"/>
  <c r="X65" i="11"/>
  <c r="L65" i="11"/>
  <c r="P65" i="11"/>
  <c r="O65" i="11"/>
  <c r="Q65" i="11" s="1"/>
  <c r="R65" i="11" s="1"/>
  <c r="K65" i="11"/>
  <c r="J65" i="11"/>
  <c r="S65" i="11" s="1"/>
  <c r="X66" i="11"/>
  <c r="L66" i="11"/>
  <c r="P66" i="11"/>
  <c r="O66" i="11"/>
  <c r="Q66" i="11" s="1"/>
  <c r="R66" i="11" s="1"/>
  <c r="K66" i="11"/>
  <c r="J66" i="11"/>
  <c r="S66" i="11" s="1"/>
  <c r="X67" i="11"/>
  <c r="L67" i="11"/>
  <c r="P67" i="11"/>
  <c r="O67" i="11"/>
  <c r="Q67" i="11" s="1"/>
  <c r="R67" i="11" s="1"/>
  <c r="K67" i="11"/>
  <c r="J67" i="11"/>
  <c r="S67" i="11" s="1"/>
  <c r="X68" i="11"/>
  <c r="L68" i="11"/>
  <c r="P68" i="11"/>
  <c r="O68" i="11"/>
  <c r="Q68" i="11" s="1"/>
  <c r="R68" i="11" s="1"/>
  <c r="K68" i="11"/>
  <c r="J68" i="11"/>
  <c r="S68" i="11" s="1"/>
  <c r="X69" i="11"/>
  <c r="L69" i="11"/>
  <c r="P69" i="11"/>
  <c r="O69" i="11"/>
  <c r="Q69" i="11" s="1"/>
  <c r="R69" i="11" s="1"/>
  <c r="K69" i="11"/>
  <c r="J69" i="11"/>
  <c r="S69" i="11" s="1"/>
  <c r="X70" i="11"/>
  <c r="L70" i="11"/>
  <c r="P70" i="11"/>
  <c r="O70" i="11"/>
  <c r="Q70" i="11" s="1"/>
  <c r="R70" i="11" s="1"/>
  <c r="K70" i="11"/>
  <c r="J70" i="11"/>
  <c r="S70" i="11" s="1"/>
  <c r="X71" i="11"/>
  <c r="L71" i="11"/>
  <c r="P71" i="11"/>
  <c r="O71" i="11"/>
  <c r="Q71" i="11" s="1"/>
  <c r="R71" i="11" s="1"/>
  <c r="K71" i="11"/>
  <c r="J71" i="11"/>
  <c r="S71" i="11" s="1"/>
  <c r="X72" i="11"/>
  <c r="L72" i="11"/>
  <c r="P72" i="11"/>
  <c r="O72" i="11"/>
  <c r="Q72" i="11" s="1"/>
  <c r="R72" i="11" s="1"/>
  <c r="K72" i="11"/>
  <c r="J72" i="11"/>
  <c r="S72" i="11" s="1"/>
  <c r="X73" i="11"/>
  <c r="L73" i="11"/>
  <c r="P73" i="11"/>
  <c r="O73" i="11"/>
  <c r="Q73" i="11" s="1"/>
  <c r="R73" i="11" s="1"/>
  <c r="K73" i="11"/>
  <c r="J73" i="11"/>
  <c r="S73" i="11" s="1"/>
  <c r="X74" i="11"/>
  <c r="L74" i="11"/>
  <c r="P74" i="11"/>
  <c r="O74" i="11"/>
  <c r="Q74" i="11" s="1"/>
  <c r="R74" i="11" s="1"/>
  <c r="K74" i="11"/>
  <c r="J74" i="11"/>
  <c r="S74" i="11" s="1"/>
  <c r="X75" i="11"/>
  <c r="L75" i="11"/>
  <c r="P75" i="11"/>
  <c r="O75" i="11"/>
  <c r="Q75" i="11" s="1"/>
  <c r="R75" i="11" s="1"/>
  <c r="K75" i="11"/>
  <c r="J75" i="11"/>
  <c r="S75" i="11" s="1"/>
  <c r="X76" i="11"/>
  <c r="L76" i="11"/>
  <c r="P76" i="11"/>
  <c r="O76" i="11"/>
  <c r="Q76" i="11" s="1"/>
  <c r="R76" i="11" s="1"/>
  <c r="K76" i="11"/>
  <c r="J76" i="11"/>
  <c r="S76" i="11" s="1"/>
  <c r="X77" i="11"/>
  <c r="L77" i="11"/>
  <c r="P77" i="11"/>
  <c r="O77" i="11"/>
  <c r="Q77" i="11" s="1"/>
  <c r="R77" i="11" s="1"/>
  <c r="K77" i="11"/>
  <c r="J77" i="11"/>
  <c r="S77" i="11" s="1"/>
  <c r="X78" i="11"/>
  <c r="L78" i="11"/>
  <c r="P78" i="11"/>
  <c r="O78" i="11"/>
  <c r="Q78" i="11" s="1"/>
  <c r="R78" i="11" s="1"/>
  <c r="K78" i="11"/>
  <c r="J78" i="11"/>
  <c r="S78" i="11" s="1"/>
  <c r="X79" i="11"/>
  <c r="L79" i="11"/>
  <c r="P79" i="11"/>
  <c r="O79" i="11"/>
  <c r="Q79" i="11" s="1"/>
  <c r="R79" i="11" s="1"/>
  <c r="K79" i="11"/>
  <c r="J79" i="11"/>
  <c r="S79" i="11" s="1"/>
  <c r="X80" i="11"/>
  <c r="L80" i="11"/>
  <c r="P80" i="11"/>
  <c r="O80" i="11"/>
  <c r="Q80" i="11" s="1"/>
  <c r="R80" i="11" s="1"/>
  <c r="K80" i="11"/>
  <c r="J80" i="11"/>
  <c r="S80" i="11" s="1"/>
  <c r="X81" i="11"/>
  <c r="L81" i="11"/>
  <c r="P81" i="11"/>
  <c r="O81" i="11"/>
  <c r="Q81" i="11" s="1"/>
  <c r="R81" i="11" s="1"/>
  <c r="K81" i="11"/>
  <c r="J81" i="11"/>
  <c r="S81" i="11" s="1"/>
  <c r="X82" i="11"/>
  <c r="L82" i="11"/>
  <c r="P82" i="11"/>
  <c r="O82" i="11"/>
  <c r="Q82" i="11" s="1"/>
  <c r="R82" i="11" s="1"/>
  <c r="K82" i="11"/>
  <c r="J82" i="11"/>
  <c r="S82" i="11" s="1"/>
  <c r="X83" i="11"/>
  <c r="L83" i="11"/>
  <c r="P83" i="11"/>
  <c r="O83" i="11"/>
  <c r="Q83" i="11" s="1"/>
  <c r="R83" i="11" s="1"/>
  <c r="K83" i="11"/>
  <c r="J83" i="11"/>
  <c r="S83" i="11" s="1"/>
  <c r="X84" i="11"/>
  <c r="L84" i="11"/>
  <c r="P84" i="11"/>
  <c r="O84" i="11"/>
  <c r="Q84" i="11" s="1"/>
  <c r="R84" i="11" s="1"/>
  <c r="K84" i="11"/>
  <c r="J84" i="11"/>
  <c r="S84" i="11" s="1"/>
  <c r="X85" i="11"/>
  <c r="L85" i="11"/>
  <c r="P85" i="11"/>
  <c r="O85" i="11"/>
  <c r="Q85" i="11" s="1"/>
  <c r="R85" i="11" s="1"/>
  <c r="K85" i="11"/>
  <c r="J85" i="11"/>
  <c r="S85" i="11" s="1"/>
  <c r="X86" i="11"/>
  <c r="L86" i="11"/>
  <c r="P86" i="11"/>
  <c r="O86" i="11"/>
  <c r="Q86" i="11" s="1"/>
  <c r="R86" i="11" s="1"/>
  <c r="K86" i="11"/>
  <c r="J86" i="11"/>
  <c r="S86" i="11" s="1"/>
  <c r="X87" i="11"/>
  <c r="L87" i="11"/>
  <c r="P87" i="11"/>
  <c r="O87" i="11"/>
  <c r="Q87" i="11" s="1"/>
  <c r="R87" i="11" s="1"/>
  <c r="K87" i="11"/>
  <c r="J87" i="11"/>
  <c r="S87" i="11" s="1"/>
  <c r="X88" i="11"/>
  <c r="L88" i="11"/>
  <c r="P88" i="11"/>
  <c r="O88" i="11"/>
  <c r="Q88" i="11" s="1"/>
  <c r="R88" i="11" s="1"/>
  <c r="K88" i="11"/>
  <c r="J88" i="11"/>
  <c r="S88" i="11" s="1"/>
  <c r="X89" i="11"/>
  <c r="L89" i="11"/>
  <c r="P89" i="11"/>
  <c r="O89" i="11"/>
  <c r="Q89" i="11" s="1"/>
  <c r="R89" i="11" s="1"/>
  <c r="K89" i="11"/>
  <c r="J89" i="11"/>
  <c r="S89" i="11" s="1"/>
  <c r="X90" i="11"/>
  <c r="L90" i="11"/>
  <c r="P90" i="11"/>
  <c r="O90" i="11"/>
  <c r="Q90" i="11" s="1"/>
  <c r="R90" i="11" s="1"/>
  <c r="K90" i="11"/>
  <c r="J90" i="11"/>
  <c r="S90" i="11" s="1"/>
  <c r="X91" i="11"/>
  <c r="L91" i="11"/>
  <c r="P91" i="11"/>
  <c r="O91" i="11"/>
  <c r="Q91" i="11" s="1"/>
  <c r="R91" i="11" s="1"/>
  <c r="K91" i="11"/>
  <c r="J91" i="11"/>
  <c r="S91" i="11" s="1"/>
  <c r="X92" i="11"/>
  <c r="L92" i="11"/>
  <c r="P92" i="11"/>
  <c r="O92" i="11"/>
  <c r="Q92" i="11" s="1"/>
  <c r="R92" i="11" s="1"/>
  <c r="K92" i="11"/>
  <c r="J92" i="11"/>
  <c r="S92" i="11" s="1"/>
  <c r="X93" i="11"/>
  <c r="L93" i="11"/>
  <c r="U93" i="11"/>
  <c r="P93" i="11"/>
  <c r="O93" i="11"/>
  <c r="Q93" i="11" s="1"/>
  <c r="R93" i="11" s="1"/>
  <c r="K93" i="11"/>
  <c r="J93" i="11"/>
  <c r="S93" i="11" s="1"/>
  <c r="X94" i="11"/>
  <c r="L94" i="11"/>
  <c r="U94" i="11"/>
  <c r="P94" i="11"/>
  <c r="O94" i="11"/>
  <c r="Q94" i="11" s="1"/>
  <c r="R94" i="11" s="1"/>
  <c r="K94" i="11"/>
  <c r="J94" i="11"/>
  <c r="S94" i="11" s="1"/>
  <c r="X95" i="11"/>
  <c r="L95" i="11"/>
  <c r="U95" i="11"/>
  <c r="P95" i="11"/>
  <c r="O95" i="11"/>
  <c r="Q95" i="11" s="1"/>
  <c r="R95" i="11" s="1"/>
  <c r="K95" i="11"/>
  <c r="J95" i="11"/>
  <c r="S95" i="11" s="1"/>
  <c r="X96" i="11"/>
  <c r="L96" i="11"/>
  <c r="U96" i="11"/>
  <c r="P96" i="11"/>
  <c r="O96" i="11"/>
  <c r="Q96" i="11" s="1"/>
  <c r="R96" i="11" s="1"/>
  <c r="K96" i="11"/>
  <c r="J96" i="11"/>
  <c r="S96" i="11" s="1"/>
  <c r="X97" i="11"/>
  <c r="L97" i="11"/>
  <c r="P97" i="11"/>
  <c r="O97" i="11"/>
  <c r="Q97" i="11" s="1"/>
  <c r="R97" i="11" s="1"/>
  <c r="K97" i="11"/>
  <c r="J97" i="11"/>
  <c r="S97" i="11" s="1"/>
  <c r="X98" i="11"/>
  <c r="L98" i="11"/>
  <c r="P98" i="11"/>
  <c r="O98" i="11"/>
  <c r="Q98" i="11" s="1"/>
  <c r="R98" i="11" s="1"/>
  <c r="K98" i="11"/>
  <c r="J98" i="11"/>
  <c r="S98" i="11" s="1"/>
  <c r="X99" i="11"/>
  <c r="L99" i="11"/>
  <c r="P99" i="11"/>
  <c r="O99" i="11"/>
  <c r="Q99" i="11" s="1"/>
  <c r="R99" i="11" s="1"/>
  <c r="K99" i="11"/>
  <c r="J99" i="11"/>
  <c r="S99" i="11" s="1"/>
  <c r="X100" i="11"/>
  <c r="L100" i="11"/>
  <c r="P100" i="11"/>
  <c r="O100" i="11"/>
  <c r="Q100" i="11" s="1"/>
  <c r="R100" i="11" s="1"/>
  <c r="K100" i="11"/>
  <c r="J100" i="11"/>
  <c r="S100" i="11" s="1"/>
  <c r="X101" i="11"/>
  <c r="L101" i="11"/>
  <c r="P101" i="11"/>
  <c r="O101" i="11"/>
  <c r="Q101" i="11" s="1"/>
  <c r="R101" i="11" s="1"/>
  <c r="K101" i="11"/>
  <c r="J101" i="11"/>
  <c r="S101" i="11" s="1"/>
  <c r="X102" i="11"/>
  <c r="L102" i="11"/>
  <c r="P102" i="11"/>
  <c r="O102" i="11"/>
  <c r="Q102" i="11" s="1"/>
  <c r="R102" i="11" s="1"/>
  <c r="K102" i="11"/>
  <c r="J102" i="11"/>
  <c r="S102" i="11" s="1"/>
  <c r="X103" i="11"/>
  <c r="L103" i="11"/>
  <c r="U103" i="11"/>
  <c r="P103" i="11"/>
  <c r="O103" i="11"/>
  <c r="Q103" i="11" s="1"/>
  <c r="R103" i="11" s="1"/>
  <c r="K103" i="11"/>
  <c r="J103" i="11"/>
  <c r="S103" i="11" s="1"/>
  <c r="X104" i="11"/>
  <c r="L104" i="11"/>
  <c r="P104" i="11"/>
  <c r="O104" i="11"/>
  <c r="Q104" i="11" s="1"/>
  <c r="R104" i="11" s="1"/>
  <c r="K104" i="11"/>
  <c r="J104" i="11"/>
  <c r="S104" i="11" s="1"/>
  <c r="X105" i="11"/>
  <c r="L105" i="11"/>
  <c r="P105" i="11"/>
  <c r="O105" i="11"/>
  <c r="Q105" i="11" s="1"/>
  <c r="R105" i="11" s="1"/>
  <c r="K105" i="11"/>
  <c r="J105" i="11"/>
  <c r="S105" i="11" s="1"/>
  <c r="X106" i="11"/>
  <c r="L106" i="11"/>
  <c r="P106" i="11"/>
  <c r="O106" i="11"/>
  <c r="Q106" i="11" s="1"/>
  <c r="R106" i="11" s="1"/>
  <c r="K106" i="11"/>
  <c r="J106" i="11"/>
  <c r="S106" i="11" s="1"/>
  <c r="X107" i="11"/>
  <c r="L107" i="11"/>
  <c r="P107" i="11"/>
  <c r="O107" i="11"/>
  <c r="Q107" i="11" s="1"/>
  <c r="R107" i="11" s="1"/>
  <c r="K107" i="11"/>
  <c r="J107" i="11"/>
  <c r="S107" i="11" s="1"/>
  <c r="X108" i="11"/>
  <c r="L108" i="11"/>
  <c r="P108" i="11"/>
  <c r="O108" i="11"/>
  <c r="Q108" i="11" s="1"/>
  <c r="R108" i="11" s="1"/>
  <c r="K108" i="11"/>
  <c r="J108" i="11"/>
  <c r="S108" i="11" s="1"/>
  <c r="X109" i="11"/>
  <c r="L109" i="11"/>
  <c r="P109" i="11"/>
  <c r="O109" i="11"/>
  <c r="Q109" i="11" s="1"/>
  <c r="R109" i="11" s="1"/>
  <c r="K109" i="11"/>
  <c r="J109" i="11"/>
  <c r="S109" i="11" s="1"/>
  <c r="X110" i="11"/>
  <c r="L110" i="11"/>
  <c r="P110" i="11"/>
  <c r="O110" i="11"/>
  <c r="Q110" i="11" s="1"/>
  <c r="R110" i="11" s="1"/>
  <c r="K110" i="11"/>
  <c r="J110" i="11"/>
  <c r="S110" i="11" s="1"/>
  <c r="X111" i="11"/>
  <c r="L111" i="11"/>
  <c r="P111" i="11"/>
  <c r="O111" i="11"/>
  <c r="Q111" i="11" s="1"/>
  <c r="R111" i="11" s="1"/>
  <c r="K111" i="11"/>
  <c r="J111" i="11"/>
  <c r="S111" i="11" s="1"/>
  <c r="X112" i="11"/>
  <c r="L112" i="11"/>
  <c r="P112" i="11"/>
  <c r="O112" i="11"/>
  <c r="Q112" i="11" s="1"/>
  <c r="R112" i="11" s="1"/>
  <c r="K112" i="11"/>
  <c r="J112" i="11"/>
  <c r="S112" i="11" s="1"/>
  <c r="X113" i="11"/>
  <c r="L113" i="11"/>
  <c r="P113" i="11"/>
  <c r="O113" i="11"/>
  <c r="Q113" i="11" s="1"/>
  <c r="R113" i="11" s="1"/>
  <c r="K113" i="11"/>
  <c r="J113" i="11"/>
  <c r="S113" i="11" s="1"/>
  <c r="X114" i="11"/>
  <c r="L114" i="11"/>
  <c r="P114" i="11"/>
  <c r="O114" i="11"/>
  <c r="Q114" i="11" s="1"/>
  <c r="R114" i="11" s="1"/>
  <c r="K114" i="11"/>
  <c r="J114" i="11"/>
  <c r="S114" i="11" s="1"/>
  <c r="X115" i="11"/>
  <c r="L115" i="11"/>
  <c r="P115" i="11"/>
  <c r="O115" i="11"/>
  <c r="Q115" i="11" s="1"/>
  <c r="R115" i="11" s="1"/>
  <c r="K115" i="11"/>
  <c r="J115" i="11"/>
  <c r="S115" i="11" s="1"/>
  <c r="X116" i="11"/>
  <c r="L116" i="11"/>
  <c r="P116" i="11"/>
  <c r="O116" i="11"/>
  <c r="Q116" i="11" s="1"/>
  <c r="R116" i="11" s="1"/>
  <c r="K116" i="11"/>
  <c r="J116" i="11"/>
  <c r="S116" i="11" s="1"/>
  <c r="X117" i="11"/>
  <c r="L117" i="11"/>
  <c r="P117" i="11"/>
  <c r="O117" i="11"/>
  <c r="Q117" i="11" s="1"/>
  <c r="R117" i="11" s="1"/>
  <c r="K117" i="11"/>
  <c r="J117" i="11"/>
  <c r="S117" i="11" s="1"/>
  <c r="X118" i="11"/>
  <c r="L118" i="11"/>
  <c r="P118" i="11"/>
  <c r="O118" i="11"/>
  <c r="Q118" i="11" s="1"/>
  <c r="R118" i="11" s="1"/>
  <c r="K118" i="11"/>
  <c r="J118" i="11"/>
  <c r="S118" i="11" s="1"/>
  <c r="X119" i="11"/>
  <c r="L119" i="11"/>
  <c r="P119" i="11"/>
  <c r="O119" i="11"/>
  <c r="Q119" i="11" s="1"/>
  <c r="R119" i="11" s="1"/>
  <c r="K119" i="11"/>
  <c r="J119" i="11"/>
  <c r="S119" i="11" s="1"/>
  <c r="X120" i="11"/>
  <c r="L120" i="11"/>
  <c r="P120" i="11"/>
  <c r="O120" i="11"/>
  <c r="Q120" i="11" s="1"/>
  <c r="R120" i="11" s="1"/>
  <c r="K120" i="11"/>
  <c r="J120" i="11"/>
  <c r="S120" i="11" s="1"/>
  <c r="X121" i="11"/>
  <c r="L121" i="11"/>
  <c r="P121" i="11"/>
  <c r="O121" i="11"/>
  <c r="Q121" i="11" s="1"/>
  <c r="R121" i="11" s="1"/>
  <c r="K121" i="11"/>
  <c r="J121" i="11"/>
  <c r="S121" i="11" s="1"/>
  <c r="X122" i="11"/>
  <c r="L122" i="11"/>
  <c r="P122" i="11"/>
  <c r="O122" i="11"/>
  <c r="Q122" i="11" s="1"/>
  <c r="R122" i="11" s="1"/>
  <c r="K122" i="11"/>
  <c r="J122" i="11"/>
  <c r="S122" i="11" s="1"/>
  <c r="X123" i="11"/>
  <c r="L123" i="11"/>
  <c r="P123" i="11"/>
  <c r="O123" i="11"/>
  <c r="Q123" i="11" s="1"/>
  <c r="R123" i="11" s="1"/>
  <c r="K123" i="11"/>
  <c r="J123" i="11"/>
  <c r="S123" i="11" s="1"/>
  <c r="X124" i="11"/>
  <c r="L124" i="11"/>
  <c r="P124" i="11"/>
  <c r="O124" i="11"/>
  <c r="Q124" i="11" s="1"/>
  <c r="R124" i="11" s="1"/>
  <c r="K124" i="11"/>
  <c r="J124" i="11"/>
  <c r="S124" i="11" s="1"/>
  <c r="X125" i="11"/>
  <c r="L125" i="11"/>
  <c r="P125" i="11"/>
  <c r="O125" i="11"/>
  <c r="Q125" i="11" s="1"/>
  <c r="R125" i="11" s="1"/>
  <c r="K125" i="11"/>
  <c r="J125" i="11"/>
  <c r="S125" i="11" s="1"/>
  <c r="X126" i="11"/>
  <c r="L126" i="11"/>
  <c r="P126" i="11"/>
  <c r="O126" i="11"/>
  <c r="Q126" i="11" s="1"/>
  <c r="R126" i="11" s="1"/>
  <c r="K126" i="11"/>
  <c r="J126" i="11"/>
  <c r="S126" i="11" s="1"/>
  <c r="X127" i="11"/>
  <c r="L127" i="11"/>
  <c r="P127" i="11"/>
  <c r="O127" i="11"/>
  <c r="Q127" i="11" s="1"/>
  <c r="R127" i="11" s="1"/>
  <c r="K127" i="11"/>
  <c r="J127" i="11"/>
  <c r="S127" i="11" s="1"/>
  <c r="X128" i="11"/>
  <c r="L128" i="11"/>
  <c r="P128" i="11"/>
  <c r="O128" i="11"/>
  <c r="Q128" i="11" s="1"/>
  <c r="R128" i="11" s="1"/>
  <c r="K128" i="11"/>
  <c r="J128" i="11"/>
  <c r="S128" i="11" s="1"/>
  <c r="X129" i="11"/>
  <c r="L129" i="11"/>
  <c r="P129" i="11"/>
  <c r="O129" i="11"/>
  <c r="Q129" i="11" s="1"/>
  <c r="R129" i="11" s="1"/>
  <c r="K129" i="11"/>
  <c r="J129" i="11"/>
  <c r="S129" i="11" s="1"/>
  <c r="X130" i="11"/>
  <c r="L130" i="11"/>
  <c r="P130" i="11"/>
  <c r="O130" i="11"/>
  <c r="Q130" i="11" s="1"/>
  <c r="R130" i="11" s="1"/>
  <c r="K130" i="11"/>
  <c r="J130" i="11"/>
  <c r="S130" i="11" s="1"/>
  <c r="X131" i="11"/>
  <c r="L131" i="11"/>
  <c r="P131" i="11"/>
  <c r="O131" i="11"/>
  <c r="Q131" i="11" s="1"/>
  <c r="R131" i="11" s="1"/>
  <c r="K131" i="11"/>
  <c r="J131" i="11"/>
  <c r="S131" i="11" s="1"/>
  <c r="X132" i="11"/>
  <c r="L132" i="11"/>
  <c r="P132" i="11"/>
  <c r="O132" i="11"/>
  <c r="Q132" i="11" s="1"/>
  <c r="R132" i="11" s="1"/>
  <c r="K132" i="11"/>
  <c r="J132" i="11"/>
  <c r="S132" i="11" s="1"/>
  <c r="X133" i="11"/>
  <c r="L133" i="11"/>
  <c r="P133" i="11"/>
  <c r="O133" i="11"/>
  <c r="Q133" i="11" s="1"/>
  <c r="R133" i="11" s="1"/>
  <c r="K133" i="11"/>
  <c r="J133" i="11"/>
  <c r="S133" i="11" s="1"/>
  <c r="X134" i="11"/>
  <c r="L134" i="11"/>
  <c r="P134" i="11"/>
  <c r="O134" i="11"/>
  <c r="Q134" i="11" s="1"/>
  <c r="R134" i="11" s="1"/>
  <c r="K134" i="11"/>
  <c r="J134" i="11"/>
  <c r="S134" i="11" s="1"/>
  <c r="X135" i="11"/>
  <c r="L135" i="11"/>
  <c r="P135" i="11"/>
  <c r="O135" i="11"/>
  <c r="Q135" i="11" s="1"/>
  <c r="R135" i="11" s="1"/>
  <c r="K135" i="11"/>
  <c r="J135" i="11"/>
  <c r="S135" i="11" s="1"/>
  <c r="X136" i="11"/>
  <c r="L136" i="11"/>
  <c r="P136" i="11"/>
  <c r="O136" i="11"/>
  <c r="Q136" i="11" s="1"/>
  <c r="R136" i="11" s="1"/>
  <c r="K136" i="11"/>
  <c r="J136" i="11"/>
  <c r="S136" i="11" s="1"/>
  <c r="X137" i="11"/>
  <c r="L137" i="11"/>
  <c r="P137" i="11"/>
  <c r="O137" i="11"/>
  <c r="Q137" i="11" s="1"/>
  <c r="R137" i="11" s="1"/>
  <c r="K137" i="11"/>
  <c r="J137" i="11"/>
  <c r="S137" i="11" s="1"/>
  <c r="X138" i="11"/>
  <c r="L138" i="11"/>
  <c r="P138" i="11"/>
  <c r="O138" i="11"/>
  <c r="Q138" i="11" s="1"/>
  <c r="R138" i="11" s="1"/>
  <c r="K138" i="11"/>
  <c r="J138" i="11"/>
  <c r="S138" i="11" s="1"/>
  <c r="X139" i="11"/>
  <c r="L139" i="11"/>
  <c r="P139" i="11"/>
  <c r="O139" i="11"/>
  <c r="Q139" i="11" s="1"/>
  <c r="R139" i="11" s="1"/>
  <c r="K139" i="11"/>
  <c r="J139" i="11"/>
  <c r="S139" i="11" s="1"/>
  <c r="X140" i="11"/>
  <c r="L140" i="11"/>
  <c r="P140" i="11"/>
  <c r="O140" i="11"/>
  <c r="Q140" i="11" s="1"/>
  <c r="R140" i="11" s="1"/>
  <c r="K140" i="11"/>
  <c r="J140" i="11"/>
  <c r="S140" i="11" s="1"/>
  <c r="X141" i="11"/>
  <c r="L141" i="11"/>
  <c r="P141" i="11"/>
  <c r="O141" i="11"/>
  <c r="Q141" i="11" s="1"/>
  <c r="R141" i="11" s="1"/>
  <c r="K141" i="11"/>
  <c r="J141" i="11"/>
  <c r="S141" i="11" s="1"/>
  <c r="X142" i="11"/>
  <c r="L142" i="11"/>
  <c r="P142" i="11"/>
  <c r="O142" i="11"/>
  <c r="Q142" i="11" s="1"/>
  <c r="R142" i="11" s="1"/>
  <c r="K142" i="11"/>
  <c r="J142" i="11"/>
  <c r="S142" i="11" s="1"/>
  <c r="X143" i="11"/>
  <c r="L143" i="11"/>
  <c r="P143" i="11"/>
  <c r="O143" i="11"/>
  <c r="Q143" i="11" s="1"/>
  <c r="R143" i="11" s="1"/>
  <c r="K143" i="11"/>
  <c r="J143" i="11"/>
  <c r="S143" i="11" s="1"/>
  <c r="X144" i="11"/>
  <c r="L144" i="11"/>
  <c r="P144" i="11"/>
  <c r="O144" i="11"/>
  <c r="Q144" i="11" s="1"/>
  <c r="R144" i="11" s="1"/>
  <c r="K144" i="11"/>
  <c r="J144" i="11"/>
  <c r="S144" i="11" s="1"/>
  <c r="X145" i="11"/>
  <c r="L145" i="11"/>
  <c r="P145" i="11"/>
  <c r="O145" i="11"/>
  <c r="Q145" i="11" s="1"/>
  <c r="R145" i="11" s="1"/>
  <c r="K145" i="11"/>
  <c r="J145" i="11"/>
  <c r="S145" i="11" s="1"/>
  <c r="X146" i="11"/>
  <c r="L146" i="11"/>
  <c r="P146" i="11"/>
  <c r="O146" i="11"/>
  <c r="Q146" i="11" s="1"/>
  <c r="R146" i="11" s="1"/>
  <c r="K146" i="11"/>
  <c r="J146" i="11"/>
  <c r="S146" i="11" s="1"/>
  <c r="X147" i="11"/>
  <c r="L147" i="11"/>
  <c r="P147" i="11"/>
  <c r="O147" i="11"/>
  <c r="Q147" i="11" s="1"/>
  <c r="R147" i="11" s="1"/>
  <c r="K147" i="11"/>
  <c r="J147" i="11"/>
  <c r="S147" i="11" s="1"/>
  <c r="X148" i="11"/>
  <c r="L148" i="11"/>
  <c r="P148" i="11"/>
  <c r="O148" i="11"/>
  <c r="Q148" i="11" s="1"/>
  <c r="R148" i="11" s="1"/>
  <c r="K148" i="11"/>
  <c r="J148" i="11"/>
  <c r="S148" i="11" s="1"/>
  <c r="X149" i="11"/>
  <c r="L149" i="11"/>
  <c r="P149" i="11"/>
  <c r="O149" i="11"/>
  <c r="Q149" i="11" s="1"/>
  <c r="R149" i="11" s="1"/>
  <c r="K149" i="11"/>
  <c r="J149" i="11"/>
  <c r="S149" i="11" s="1"/>
  <c r="X150" i="11"/>
  <c r="L150" i="11"/>
  <c r="P150" i="11"/>
  <c r="O150" i="11"/>
  <c r="Q150" i="11" s="1"/>
  <c r="R150" i="11" s="1"/>
  <c r="K150" i="11"/>
  <c r="J150" i="11"/>
  <c r="S150" i="11" s="1"/>
  <c r="X151" i="11"/>
  <c r="L151" i="11"/>
  <c r="P151" i="11"/>
  <c r="O151" i="11"/>
  <c r="Q151" i="11" s="1"/>
  <c r="R151" i="11" s="1"/>
  <c r="K151" i="11"/>
  <c r="J151" i="11"/>
  <c r="S151" i="11" s="1"/>
  <c r="X152" i="11"/>
  <c r="L152" i="11"/>
  <c r="P152" i="11"/>
  <c r="O152" i="11"/>
  <c r="Q152" i="11" s="1"/>
  <c r="R152" i="11" s="1"/>
  <c r="K152" i="11"/>
  <c r="J152" i="11"/>
  <c r="S152" i="11" s="1"/>
  <c r="X153" i="11"/>
  <c r="L153" i="11"/>
  <c r="P153" i="11"/>
  <c r="O153" i="11"/>
  <c r="Q153" i="11" s="1"/>
  <c r="R153" i="11" s="1"/>
  <c r="K153" i="11"/>
  <c r="J153" i="11"/>
  <c r="S153" i="11" s="1"/>
  <c r="X154" i="11"/>
  <c r="L154" i="11"/>
  <c r="P154" i="11"/>
  <c r="O154" i="11"/>
  <c r="Q154" i="11" s="1"/>
  <c r="R154" i="11" s="1"/>
  <c r="K154" i="11"/>
  <c r="J154" i="11"/>
  <c r="S154" i="11" s="1"/>
  <c r="X155" i="11"/>
  <c r="L155" i="11"/>
  <c r="P155" i="11"/>
  <c r="O155" i="11"/>
  <c r="Q155" i="11" s="1"/>
  <c r="R155" i="11" s="1"/>
  <c r="K155" i="11"/>
  <c r="J155" i="11"/>
  <c r="S155" i="11" s="1"/>
  <c r="X156" i="11"/>
  <c r="L156" i="11"/>
  <c r="P156" i="11"/>
  <c r="O156" i="11"/>
  <c r="Q156" i="11" s="1"/>
  <c r="R156" i="11" s="1"/>
  <c r="K156" i="11"/>
  <c r="J156" i="11"/>
  <c r="S156" i="11" s="1"/>
  <c r="X157" i="11"/>
  <c r="L157" i="11"/>
  <c r="P157" i="11"/>
  <c r="O157" i="11"/>
  <c r="Q157" i="11" s="1"/>
  <c r="R157" i="11" s="1"/>
  <c r="K157" i="11"/>
  <c r="J157" i="11"/>
  <c r="S157" i="11" s="1"/>
  <c r="X158" i="11"/>
  <c r="L158" i="11"/>
  <c r="P158" i="11"/>
  <c r="O158" i="11"/>
  <c r="Q158" i="11" s="1"/>
  <c r="R158" i="11" s="1"/>
  <c r="K158" i="11"/>
  <c r="J158" i="11"/>
  <c r="S158" i="11" s="1"/>
  <c r="X159" i="11"/>
  <c r="L159" i="11"/>
  <c r="P159" i="11"/>
  <c r="O159" i="11"/>
  <c r="Q159" i="11" s="1"/>
  <c r="R159" i="11" s="1"/>
  <c r="K159" i="11"/>
  <c r="J159" i="11"/>
  <c r="S159" i="11" s="1"/>
  <c r="X160" i="11"/>
  <c r="L160" i="11"/>
  <c r="P160" i="11"/>
  <c r="O160" i="11"/>
  <c r="Q160" i="11" s="1"/>
  <c r="R160" i="11" s="1"/>
  <c r="K160" i="11"/>
  <c r="J160" i="11"/>
  <c r="S160" i="11" s="1"/>
  <c r="X161" i="11"/>
  <c r="L161" i="11"/>
  <c r="P161" i="11"/>
  <c r="O161" i="11"/>
  <c r="Q161" i="11" s="1"/>
  <c r="R161" i="11" s="1"/>
  <c r="K161" i="11"/>
  <c r="J161" i="11"/>
  <c r="S161" i="11" s="1"/>
  <c r="X162" i="11"/>
  <c r="L162" i="11"/>
  <c r="P162" i="11"/>
  <c r="O162" i="11"/>
  <c r="Q162" i="11" s="1"/>
  <c r="R162" i="11" s="1"/>
  <c r="K162" i="11"/>
  <c r="J162" i="11"/>
  <c r="S162" i="11" s="1"/>
  <c r="X163" i="11"/>
  <c r="L163" i="11"/>
  <c r="P163" i="11"/>
  <c r="O163" i="11"/>
  <c r="Q163" i="11" s="1"/>
  <c r="R163" i="11" s="1"/>
  <c r="K163" i="11"/>
  <c r="J163" i="11"/>
  <c r="S163" i="11" s="1"/>
  <c r="X164" i="11"/>
  <c r="L164" i="11"/>
  <c r="P164" i="11"/>
  <c r="O164" i="11"/>
  <c r="Q164" i="11" s="1"/>
  <c r="R164" i="11" s="1"/>
  <c r="K164" i="11"/>
  <c r="J164" i="11"/>
  <c r="S164" i="11" s="1"/>
  <c r="X165" i="11"/>
  <c r="L165" i="11"/>
  <c r="P165" i="11"/>
  <c r="O165" i="11"/>
  <c r="Q165" i="11" s="1"/>
  <c r="R165" i="11" s="1"/>
  <c r="K165" i="11"/>
  <c r="J165" i="11"/>
  <c r="S165" i="11" s="1"/>
  <c r="X166" i="11"/>
  <c r="L166" i="11"/>
  <c r="P166" i="11"/>
  <c r="O166" i="11"/>
  <c r="Q166" i="11" s="1"/>
  <c r="R166" i="11" s="1"/>
  <c r="K166" i="11"/>
  <c r="J166" i="11"/>
  <c r="S166" i="11" s="1"/>
  <c r="X167" i="11"/>
  <c r="L167" i="11"/>
  <c r="P167" i="11"/>
  <c r="O167" i="11"/>
  <c r="Q167" i="11" s="1"/>
  <c r="R167" i="11" s="1"/>
  <c r="K167" i="11"/>
  <c r="J167" i="11"/>
  <c r="S167" i="11" s="1"/>
  <c r="X168" i="11"/>
  <c r="L168" i="11"/>
  <c r="U168" i="11"/>
  <c r="P168" i="11"/>
  <c r="O168" i="11"/>
  <c r="Q168" i="11" s="1"/>
  <c r="R168" i="11" s="1"/>
  <c r="K168" i="11"/>
  <c r="J168" i="11"/>
  <c r="S168" i="11" s="1"/>
  <c r="X169" i="11"/>
  <c r="L169" i="11"/>
  <c r="P169" i="11"/>
  <c r="O169" i="11"/>
  <c r="Q169" i="11" s="1"/>
  <c r="R169" i="11" s="1"/>
  <c r="K169" i="11"/>
  <c r="J169" i="11"/>
  <c r="S169" i="11" s="1"/>
  <c r="X170" i="11"/>
  <c r="L170" i="11"/>
  <c r="P170" i="11"/>
  <c r="O170" i="11"/>
  <c r="Q170" i="11" s="1"/>
  <c r="R170" i="11" s="1"/>
  <c r="K170" i="11"/>
  <c r="J170" i="11"/>
  <c r="S170" i="11" s="1"/>
  <c r="X171" i="11"/>
  <c r="L171" i="11"/>
  <c r="P171" i="11"/>
  <c r="O171" i="11"/>
  <c r="Q171" i="11" s="1"/>
  <c r="R171" i="11" s="1"/>
  <c r="K171" i="11"/>
  <c r="J171" i="11"/>
  <c r="S171" i="11" s="1"/>
  <c r="X172" i="11"/>
  <c r="L172" i="11"/>
  <c r="P172" i="11"/>
  <c r="O172" i="11"/>
  <c r="Q172" i="11" s="1"/>
  <c r="R172" i="11" s="1"/>
  <c r="K172" i="11"/>
  <c r="J172" i="11"/>
  <c r="S172" i="11" s="1"/>
  <c r="X173" i="11"/>
  <c r="L173" i="11"/>
  <c r="P173" i="11"/>
  <c r="O173" i="11"/>
  <c r="Q173" i="11" s="1"/>
  <c r="R173" i="11" s="1"/>
  <c r="K173" i="11"/>
  <c r="J173" i="11"/>
  <c r="S173" i="11" s="1"/>
  <c r="X174" i="11"/>
  <c r="L174" i="11"/>
  <c r="P174" i="11"/>
  <c r="O174" i="11"/>
  <c r="Q174" i="11" s="1"/>
  <c r="R174" i="11" s="1"/>
  <c r="K174" i="11"/>
  <c r="J174" i="11"/>
  <c r="S174" i="11" s="1"/>
  <c r="X175" i="11"/>
  <c r="L175" i="11"/>
  <c r="P175" i="11"/>
  <c r="O175" i="11"/>
  <c r="Q175" i="11" s="1"/>
  <c r="R175" i="11" s="1"/>
  <c r="K175" i="11"/>
  <c r="J175" i="11"/>
  <c r="S175" i="11" s="1"/>
  <c r="X176" i="11"/>
  <c r="L176" i="11"/>
  <c r="P176" i="11"/>
  <c r="O176" i="11"/>
  <c r="Q176" i="11" s="1"/>
  <c r="R176" i="11" s="1"/>
  <c r="K176" i="11"/>
  <c r="J176" i="11"/>
  <c r="S176" i="11" s="1"/>
  <c r="X177" i="11"/>
  <c r="L177" i="11"/>
  <c r="P177" i="11"/>
  <c r="O177" i="11"/>
  <c r="Q177" i="11" s="1"/>
  <c r="R177" i="11" s="1"/>
  <c r="K177" i="11"/>
  <c r="J177" i="11"/>
  <c r="S177" i="11" s="1"/>
  <c r="X178" i="11"/>
  <c r="L178" i="11"/>
  <c r="P178" i="11"/>
  <c r="O178" i="11"/>
  <c r="Q178" i="11" s="1"/>
  <c r="R178" i="11" s="1"/>
  <c r="K178" i="11"/>
  <c r="J178" i="11"/>
  <c r="S178" i="11" s="1"/>
  <c r="X179" i="11"/>
  <c r="L179" i="11"/>
  <c r="P179" i="11"/>
  <c r="O179" i="11"/>
  <c r="Q179" i="11" s="1"/>
  <c r="R179" i="11" s="1"/>
  <c r="K179" i="11"/>
  <c r="J179" i="11"/>
  <c r="S179" i="11" s="1"/>
  <c r="X180" i="11"/>
  <c r="L180" i="11"/>
  <c r="P180" i="11"/>
  <c r="O180" i="11"/>
  <c r="Q180" i="11" s="1"/>
  <c r="R180" i="11" s="1"/>
  <c r="K180" i="11"/>
  <c r="J180" i="11"/>
  <c r="S180" i="11" s="1"/>
  <c r="X181" i="11"/>
  <c r="L181" i="11"/>
  <c r="P181" i="11"/>
  <c r="O181" i="11"/>
  <c r="Q181" i="11" s="1"/>
  <c r="R181" i="11" s="1"/>
  <c r="K181" i="11"/>
  <c r="J181" i="11"/>
  <c r="S181" i="11" s="1"/>
  <c r="X182" i="11"/>
  <c r="L182" i="11"/>
  <c r="P182" i="11"/>
  <c r="O182" i="11"/>
  <c r="Q182" i="11" s="1"/>
  <c r="R182" i="11" s="1"/>
  <c r="K182" i="11"/>
  <c r="J182" i="11"/>
  <c r="S182" i="11" s="1"/>
  <c r="X183" i="11"/>
  <c r="L183" i="11"/>
  <c r="P183" i="11"/>
  <c r="O183" i="11"/>
  <c r="Q183" i="11" s="1"/>
  <c r="R183" i="11" s="1"/>
  <c r="K183" i="11"/>
  <c r="J183" i="11"/>
  <c r="S183" i="11" s="1"/>
  <c r="X184" i="11"/>
  <c r="L184" i="11"/>
  <c r="P184" i="11"/>
  <c r="O184" i="11"/>
  <c r="Q184" i="11" s="1"/>
  <c r="R184" i="11" s="1"/>
  <c r="K184" i="11"/>
  <c r="J184" i="11"/>
  <c r="S184" i="11" s="1"/>
  <c r="X185" i="11"/>
  <c r="L185" i="11"/>
  <c r="P185" i="11"/>
  <c r="O185" i="11"/>
  <c r="Q185" i="11" s="1"/>
  <c r="R185" i="11" s="1"/>
  <c r="K185" i="11"/>
  <c r="J185" i="11"/>
  <c r="S185" i="11" s="1"/>
  <c r="X186" i="11"/>
  <c r="L186" i="11"/>
  <c r="P186" i="11"/>
  <c r="O186" i="11"/>
  <c r="Q186" i="11" s="1"/>
  <c r="R186" i="11" s="1"/>
  <c r="K186" i="11"/>
  <c r="J186" i="11"/>
  <c r="S186" i="11" s="1"/>
  <c r="X187" i="11"/>
  <c r="L187" i="11"/>
  <c r="P187" i="11"/>
  <c r="O187" i="11"/>
  <c r="Q187" i="11" s="1"/>
  <c r="R187" i="11" s="1"/>
  <c r="K187" i="11"/>
  <c r="J187" i="11"/>
  <c r="S187" i="11" s="1"/>
  <c r="X188" i="11"/>
  <c r="L188" i="11"/>
  <c r="P188" i="11"/>
  <c r="O188" i="11"/>
  <c r="Q188" i="11" s="1"/>
  <c r="R188" i="11" s="1"/>
  <c r="K188" i="11"/>
  <c r="J188" i="11"/>
  <c r="S188" i="11" s="1"/>
  <c r="X189" i="11"/>
  <c r="L189" i="11"/>
  <c r="P189" i="11"/>
  <c r="O189" i="11"/>
  <c r="Q189" i="11" s="1"/>
  <c r="R189" i="11" s="1"/>
  <c r="K189" i="11"/>
  <c r="J189" i="11"/>
  <c r="S189" i="11" s="1"/>
  <c r="X190" i="11"/>
  <c r="L190" i="11"/>
  <c r="P190" i="11"/>
  <c r="O190" i="11"/>
  <c r="Q190" i="11" s="1"/>
  <c r="R190" i="11" s="1"/>
  <c r="K190" i="11"/>
  <c r="J190" i="11"/>
  <c r="S190" i="11" s="1"/>
  <c r="X191" i="11"/>
  <c r="L191" i="11"/>
  <c r="P191" i="11"/>
  <c r="O191" i="11"/>
  <c r="Q191" i="11" s="1"/>
  <c r="R191" i="11" s="1"/>
  <c r="K191" i="11"/>
  <c r="J191" i="11"/>
  <c r="S191" i="11" s="1"/>
  <c r="X192" i="11"/>
  <c r="L192" i="11"/>
  <c r="P192" i="11"/>
  <c r="O192" i="11"/>
  <c r="Q192" i="11" s="1"/>
  <c r="R192" i="11" s="1"/>
  <c r="K192" i="11"/>
  <c r="J192" i="11"/>
  <c r="S192" i="11" s="1"/>
  <c r="X193" i="11"/>
  <c r="L193" i="11"/>
  <c r="P193" i="11"/>
  <c r="O193" i="11"/>
  <c r="Q193" i="11" s="1"/>
  <c r="R193" i="11" s="1"/>
  <c r="K193" i="11"/>
  <c r="J193" i="11"/>
  <c r="S193" i="11" s="1"/>
  <c r="X194" i="11"/>
  <c r="L194" i="11"/>
  <c r="P194" i="11"/>
  <c r="O194" i="11"/>
  <c r="Q194" i="11" s="1"/>
  <c r="R194" i="11" s="1"/>
  <c r="K194" i="11"/>
  <c r="J194" i="11"/>
  <c r="S194" i="11" s="1"/>
  <c r="X195" i="11"/>
  <c r="L195" i="11"/>
  <c r="P195" i="11"/>
  <c r="O195" i="11"/>
  <c r="Q195" i="11" s="1"/>
  <c r="R195" i="11" s="1"/>
  <c r="K195" i="11"/>
  <c r="J195" i="11"/>
  <c r="S195" i="11" s="1"/>
  <c r="X196" i="11"/>
  <c r="L196" i="11"/>
  <c r="P196" i="11"/>
  <c r="O196" i="11"/>
  <c r="Q196" i="11" s="1"/>
  <c r="R196" i="11" s="1"/>
  <c r="K196" i="11"/>
  <c r="J196" i="11"/>
  <c r="S196" i="11" s="1"/>
  <c r="X197" i="11"/>
  <c r="L197" i="11"/>
  <c r="P197" i="11"/>
  <c r="O197" i="11"/>
  <c r="Q197" i="11" s="1"/>
  <c r="R197" i="11" s="1"/>
  <c r="K197" i="11"/>
  <c r="J197" i="11"/>
  <c r="S197" i="11" s="1"/>
  <c r="X198" i="11"/>
  <c r="L198" i="11"/>
  <c r="P198" i="11"/>
  <c r="O198" i="11"/>
  <c r="Q198" i="11" s="1"/>
  <c r="R198" i="11" s="1"/>
  <c r="K198" i="11"/>
  <c r="J198" i="11"/>
  <c r="S198" i="11" s="1"/>
  <c r="X199" i="11"/>
  <c r="L199" i="11"/>
  <c r="P199" i="11"/>
  <c r="O199" i="11"/>
  <c r="Q199" i="11" s="1"/>
  <c r="R199" i="11" s="1"/>
  <c r="K199" i="11"/>
  <c r="J199" i="11"/>
  <c r="S199" i="11" s="1"/>
  <c r="X200" i="11"/>
  <c r="L200" i="11"/>
  <c r="P200" i="11"/>
  <c r="O200" i="11"/>
  <c r="Q200" i="11" s="1"/>
  <c r="R200" i="11" s="1"/>
  <c r="K200" i="11"/>
  <c r="J200" i="11"/>
  <c r="S200" i="11" s="1"/>
  <c r="X201" i="11"/>
  <c r="L201" i="11"/>
  <c r="P201" i="11"/>
  <c r="O201" i="11"/>
  <c r="Q201" i="11" s="1"/>
  <c r="R201" i="11" s="1"/>
  <c r="K201" i="11"/>
  <c r="J201" i="11"/>
  <c r="S201" i="11" s="1"/>
  <c r="X202" i="11"/>
  <c r="L202" i="11"/>
  <c r="P202" i="11"/>
  <c r="O202" i="11"/>
  <c r="Q202" i="11" s="1"/>
  <c r="R202" i="11" s="1"/>
  <c r="K202" i="11"/>
  <c r="J202" i="11"/>
  <c r="S202" i="11" s="1"/>
  <c r="X203" i="11"/>
  <c r="L203" i="11"/>
  <c r="P203" i="11"/>
  <c r="O203" i="11"/>
  <c r="Q203" i="11" s="1"/>
  <c r="R203" i="11" s="1"/>
  <c r="K203" i="11"/>
  <c r="J203" i="11"/>
  <c r="S203" i="11" s="1"/>
  <c r="X204" i="11"/>
  <c r="L204" i="11"/>
  <c r="P204" i="11"/>
  <c r="O204" i="11"/>
  <c r="Q204" i="11" s="1"/>
  <c r="R204" i="11" s="1"/>
  <c r="K204" i="11"/>
  <c r="J204" i="11"/>
  <c r="S204" i="11" s="1"/>
  <c r="X205" i="11"/>
  <c r="L205" i="11"/>
  <c r="P205" i="11"/>
  <c r="O205" i="11"/>
  <c r="Q205" i="11" s="1"/>
  <c r="R205" i="11" s="1"/>
  <c r="K205" i="11"/>
  <c r="J205" i="11"/>
  <c r="S205" i="11" s="1"/>
  <c r="X206" i="11"/>
  <c r="L206" i="11"/>
  <c r="P206" i="11"/>
  <c r="O206" i="11"/>
  <c r="Q206" i="11" s="1"/>
  <c r="R206" i="11" s="1"/>
  <c r="K206" i="11"/>
  <c r="J206" i="11"/>
  <c r="S206" i="11" s="1"/>
  <c r="X207" i="11"/>
  <c r="L207" i="11"/>
  <c r="P207" i="11"/>
  <c r="O207" i="11"/>
  <c r="Q207" i="11" s="1"/>
  <c r="R207" i="11" s="1"/>
  <c r="K207" i="11"/>
  <c r="J207" i="11"/>
  <c r="S207" i="11" s="1"/>
  <c r="X208" i="11"/>
  <c r="L208" i="11"/>
  <c r="P208" i="11"/>
  <c r="O208" i="11"/>
  <c r="Q208" i="11" s="1"/>
  <c r="R208" i="11" s="1"/>
  <c r="K208" i="11"/>
  <c r="J208" i="11"/>
  <c r="S208" i="11" s="1"/>
  <c r="X209" i="11"/>
  <c r="L209" i="11"/>
  <c r="P209" i="11"/>
  <c r="O209" i="11"/>
  <c r="Q209" i="11" s="1"/>
  <c r="R209" i="11" s="1"/>
  <c r="K209" i="11"/>
  <c r="J209" i="11"/>
  <c r="S209" i="11" s="1"/>
  <c r="X210" i="11"/>
  <c r="L210" i="11"/>
  <c r="P210" i="11"/>
  <c r="O210" i="11"/>
  <c r="Q210" i="11" s="1"/>
  <c r="R210" i="11" s="1"/>
  <c r="K210" i="11"/>
  <c r="J210" i="11"/>
  <c r="S210" i="11" s="1"/>
  <c r="X211" i="11"/>
  <c r="L211" i="11"/>
  <c r="P211" i="11"/>
  <c r="O211" i="11"/>
  <c r="Q211" i="11" s="1"/>
  <c r="R211" i="11" s="1"/>
  <c r="K211" i="11"/>
  <c r="J211" i="11"/>
  <c r="S211" i="11" s="1"/>
  <c r="X212" i="11"/>
  <c r="L212" i="11"/>
  <c r="P212" i="11"/>
  <c r="O212" i="11"/>
  <c r="Q212" i="11" s="1"/>
  <c r="R212" i="11" s="1"/>
  <c r="K212" i="11"/>
  <c r="J212" i="11"/>
  <c r="S212" i="11" s="1"/>
  <c r="X213" i="11"/>
  <c r="L213" i="11"/>
  <c r="P213" i="11"/>
  <c r="O213" i="11"/>
  <c r="Q213" i="11" s="1"/>
  <c r="R213" i="11" s="1"/>
  <c r="K213" i="11"/>
  <c r="J213" i="11"/>
  <c r="S213" i="11" s="1"/>
  <c r="X214" i="11"/>
  <c r="L214" i="11"/>
  <c r="P214" i="11"/>
  <c r="O214" i="11"/>
  <c r="Q214" i="11" s="1"/>
  <c r="R214" i="11" s="1"/>
  <c r="K214" i="11"/>
  <c r="J214" i="11"/>
  <c r="S214" i="11" s="1"/>
  <c r="X215" i="11"/>
  <c r="L215" i="11"/>
  <c r="P215" i="11"/>
  <c r="O215" i="11"/>
  <c r="Q215" i="11" s="1"/>
  <c r="R215" i="11" s="1"/>
  <c r="K215" i="11"/>
  <c r="J215" i="11"/>
  <c r="S215" i="11" s="1"/>
  <c r="X216" i="11"/>
  <c r="L216" i="11"/>
  <c r="P216" i="11"/>
  <c r="O216" i="11"/>
  <c r="Q216" i="11" s="1"/>
  <c r="R216" i="11" s="1"/>
  <c r="K216" i="11"/>
  <c r="J216" i="11"/>
  <c r="S216" i="11" s="1"/>
  <c r="X217" i="11"/>
  <c r="L217" i="11"/>
  <c r="P217" i="11"/>
  <c r="O217" i="11"/>
  <c r="Q217" i="11" s="1"/>
  <c r="R217" i="11" s="1"/>
  <c r="K217" i="11"/>
  <c r="J217" i="11"/>
  <c r="S217" i="11" s="1"/>
  <c r="X218" i="11"/>
  <c r="L218" i="11"/>
  <c r="P218" i="11"/>
  <c r="O218" i="11"/>
  <c r="Q218" i="11" s="1"/>
  <c r="R218" i="11" s="1"/>
  <c r="K218" i="11"/>
  <c r="J218" i="11"/>
  <c r="S218" i="11" s="1"/>
  <c r="X219" i="11"/>
  <c r="L219" i="11"/>
  <c r="P219" i="11"/>
  <c r="O219" i="11"/>
  <c r="Q219" i="11" s="1"/>
  <c r="R219" i="11" s="1"/>
  <c r="K219" i="11"/>
  <c r="J219" i="11"/>
  <c r="S219" i="11" s="1"/>
  <c r="X220" i="11"/>
  <c r="L220" i="11"/>
  <c r="P220" i="11"/>
  <c r="O220" i="11"/>
  <c r="Q220" i="11" s="1"/>
  <c r="R220" i="11" s="1"/>
  <c r="K220" i="11"/>
  <c r="J220" i="11"/>
  <c r="S220" i="11" s="1"/>
  <c r="X221" i="11"/>
  <c r="L221" i="11"/>
  <c r="P221" i="11"/>
  <c r="O221" i="11"/>
  <c r="Q221" i="11" s="1"/>
  <c r="R221" i="11" s="1"/>
  <c r="K221" i="11"/>
  <c r="J221" i="11"/>
  <c r="S221" i="11" s="1"/>
  <c r="X222" i="11"/>
  <c r="L222" i="11"/>
  <c r="P222" i="11"/>
  <c r="O222" i="11"/>
  <c r="Q222" i="11" s="1"/>
  <c r="R222" i="11" s="1"/>
  <c r="K222" i="11"/>
  <c r="J222" i="11"/>
  <c r="S222" i="11" s="1"/>
  <c r="X223" i="11"/>
  <c r="L223" i="11"/>
  <c r="P223" i="11"/>
  <c r="O223" i="11"/>
  <c r="Q223" i="11" s="1"/>
  <c r="R223" i="11" s="1"/>
  <c r="K223" i="11"/>
  <c r="J223" i="11"/>
  <c r="S223" i="11" s="1"/>
  <c r="X224" i="11"/>
  <c r="L224" i="11"/>
  <c r="P224" i="11"/>
  <c r="O224" i="11"/>
  <c r="Q224" i="11" s="1"/>
  <c r="R224" i="11" s="1"/>
  <c r="K224" i="11"/>
  <c r="J224" i="11"/>
  <c r="S224" i="11" s="1"/>
  <c r="X225" i="11"/>
  <c r="L225" i="11"/>
  <c r="P225" i="11"/>
  <c r="O225" i="11"/>
  <c r="Q225" i="11" s="1"/>
  <c r="R225" i="11" s="1"/>
  <c r="K225" i="11"/>
  <c r="J225" i="11"/>
  <c r="S225" i="11" s="1"/>
  <c r="X226" i="11"/>
  <c r="L226" i="11"/>
  <c r="P226" i="11"/>
  <c r="O226" i="11"/>
  <c r="Q226" i="11" s="1"/>
  <c r="R226" i="11" s="1"/>
  <c r="K226" i="11"/>
  <c r="J226" i="11"/>
  <c r="S226" i="11" s="1"/>
  <c r="X227" i="11"/>
  <c r="L227" i="11"/>
  <c r="P227" i="11"/>
  <c r="O227" i="11"/>
  <c r="Q227" i="11" s="1"/>
  <c r="R227" i="11" s="1"/>
  <c r="K227" i="11"/>
  <c r="J227" i="11"/>
  <c r="S227" i="11" s="1"/>
  <c r="X228" i="11"/>
  <c r="L228" i="11"/>
  <c r="P228" i="11"/>
  <c r="O228" i="11"/>
  <c r="Q228" i="11" s="1"/>
  <c r="R228" i="11" s="1"/>
  <c r="K228" i="11"/>
  <c r="J228" i="11"/>
  <c r="S228" i="11" s="1"/>
  <c r="X229" i="11"/>
  <c r="L229" i="11"/>
  <c r="P229" i="11"/>
  <c r="O229" i="11"/>
  <c r="Q229" i="11" s="1"/>
  <c r="R229" i="11" s="1"/>
  <c r="K229" i="11"/>
  <c r="J229" i="11"/>
  <c r="S229" i="11" s="1"/>
  <c r="X230" i="11"/>
  <c r="L230" i="11"/>
  <c r="P230" i="11"/>
  <c r="O230" i="11"/>
  <c r="Q230" i="11" s="1"/>
  <c r="R230" i="11" s="1"/>
  <c r="K230" i="11"/>
  <c r="J230" i="11"/>
  <c r="S230" i="11" s="1"/>
  <c r="X231" i="11"/>
  <c r="L231" i="11"/>
  <c r="P231" i="11"/>
  <c r="O231" i="11"/>
  <c r="Q231" i="11" s="1"/>
  <c r="R231" i="11" s="1"/>
  <c r="K231" i="11"/>
  <c r="J231" i="11"/>
  <c r="S231" i="11" s="1"/>
  <c r="X232" i="11"/>
  <c r="L232" i="11"/>
  <c r="P232" i="11"/>
  <c r="O232" i="11"/>
  <c r="Q232" i="11" s="1"/>
  <c r="R232" i="11" s="1"/>
  <c r="K232" i="11"/>
  <c r="J232" i="11"/>
  <c r="S232" i="11" s="1"/>
  <c r="X233" i="11"/>
  <c r="L233" i="11"/>
  <c r="P233" i="11"/>
  <c r="O233" i="11"/>
  <c r="Q233" i="11" s="1"/>
  <c r="R233" i="11" s="1"/>
  <c r="K233" i="11"/>
  <c r="J233" i="11"/>
  <c r="S233" i="11" s="1"/>
  <c r="X234" i="11"/>
  <c r="L234" i="11"/>
  <c r="P234" i="11"/>
  <c r="O234" i="11"/>
  <c r="Q234" i="11" s="1"/>
  <c r="R234" i="11" s="1"/>
  <c r="K234" i="11"/>
  <c r="J234" i="11"/>
  <c r="S234" i="11" s="1"/>
  <c r="X235" i="11"/>
  <c r="L235" i="11"/>
  <c r="P235" i="11"/>
  <c r="O235" i="11"/>
  <c r="Q235" i="11" s="1"/>
  <c r="R235" i="11" s="1"/>
  <c r="K235" i="11"/>
  <c r="J235" i="11"/>
  <c r="S235" i="11" s="1"/>
  <c r="X236" i="11"/>
  <c r="L236" i="11"/>
  <c r="P236" i="11"/>
  <c r="O236" i="11"/>
  <c r="Q236" i="11" s="1"/>
  <c r="R236" i="11" s="1"/>
  <c r="K236" i="11"/>
  <c r="J236" i="11"/>
  <c r="S236" i="11" s="1"/>
  <c r="X237" i="11"/>
  <c r="L237" i="11"/>
  <c r="P237" i="11"/>
  <c r="O237" i="11"/>
  <c r="Q237" i="11" s="1"/>
  <c r="R237" i="11" s="1"/>
  <c r="K237" i="11"/>
  <c r="J237" i="11"/>
  <c r="S237" i="11" s="1"/>
  <c r="X238" i="11"/>
  <c r="L238" i="11"/>
  <c r="P238" i="11"/>
  <c r="O238" i="11"/>
  <c r="Q238" i="11" s="1"/>
  <c r="R238" i="11" s="1"/>
  <c r="K238" i="11"/>
  <c r="J238" i="11"/>
  <c r="S238" i="11" s="1"/>
  <c r="X239" i="11"/>
  <c r="L239" i="11"/>
  <c r="P239" i="11"/>
  <c r="O239" i="11"/>
  <c r="Q239" i="11" s="1"/>
  <c r="R239" i="11" s="1"/>
  <c r="K239" i="11"/>
  <c r="J239" i="11"/>
  <c r="S239" i="11" s="1"/>
  <c r="X240" i="11"/>
  <c r="L240" i="11"/>
  <c r="P240" i="11"/>
  <c r="O240" i="11"/>
  <c r="Q240" i="11" s="1"/>
  <c r="R240" i="11" s="1"/>
  <c r="K240" i="11"/>
  <c r="J240" i="11"/>
  <c r="S240" i="11" s="1"/>
  <c r="X241" i="11"/>
  <c r="L241" i="11"/>
  <c r="P241" i="11"/>
  <c r="O241" i="11"/>
  <c r="Q241" i="11" s="1"/>
  <c r="R241" i="11" s="1"/>
  <c r="K241" i="11"/>
  <c r="J241" i="11"/>
  <c r="S241" i="11" s="1"/>
  <c r="X242" i="11"/>
  <c r="L242" i="11"/>
  <c r="P242" i="11"/>
  <c r="O242" i="11"/>
  <c r="Q242" i="11" s="1"/>
  <c r="R242" i="11" s="1"/>
  <c r="K242" i="11"/>
  <c r="J242" i="11"/>
  <c r="S242" i="11" s="1"/>
  <c r="X243" i="11"/>
  <c r="L243" i="11"/>
  <c r="P243" i="11"/>
  <c r="O243" i="11"/>
  <c r="Q243" i="11" s="1"/>
  <c r="R243" i="11" s="1"/>
  <c r="K243" i="11"/>
  <c r="J243" i="11"/>
  <c r="S243" i="11" s="1"/>
  <c r="X244" i="11"/>
  <c r="L244" i="11"/>
  <c r="P244" i="11"/>
  <c r="O244" i="11"/>
  <c r="Q244" i="11" s="1"/>
  <c r="R244" i="11" s="1"/>
  <c r="K244" i="11"/>
  <c r="J244" i="11"/>
  <c r="S244" i="11" s="1"/>
  <c r="X245" i="11"/>
  <c r="L245" i="11"/>
  <c r="U245" i="11"/>
  <c r="P245" i="11"/>
  <c r="O245" i="11"/>
  <c r="Q245" i="11" s="1"/>
  <c r="R245" i="11" s="1"/>
  <c r="K245" i="11"/>
  <c r="J245" i="11"/>
  <c r="S245" i="11" s="1"/>
  <c r="X246" i="11"/>
  <c r="L246" i="11"/>
  <c r="P246" i="11"/>
  <c r="O246" i="11"/>
  <c r="Q246" i="11" s="1"/>
  <c r="R246" i="11" s="1"/>
  <c r="K246" i="11"/>
  <c r="J246" i="11"/>
  <c r="S246" i="11" s="1"/>
  <c r="X247" i="11"/>
  <c r="L247" i="11"/>
  <c r="P247" i="11"/>
  <c r="O247" i="11"/>
  <c r="Q247" i="11" s="1"/>
  <c r="R247" i="11" s="1"/>
  <c r="K247" i="11"/>
  <c r="J247" i="11"/>
  <c r="S247" i="11" s="1"/>
  <c r="X248" i="11"/>
  <c r="L248" i="11"/>
  <c r="P248" i="11"/>
  <c r="O248" i="11"/>
  <c r="Q248" i="11" s="1"/>
  <c r="R248" i="11" s="1"/>
  <c r="K248" i="11"/>
  <c r="J248" i="11"/>
  <c r="S248" i="11" s="1"/>
  <c r="X249" i="11"/>
  <c r="L249" i="11"/>
  <c r="P249" i="11"/>
  <c r="O249" i="11"/>
  <c r="Q249" i="11" s="1"/>
  <c r="R249" i="11" s="1"/>
  <c r="K249" i="11"/>
  <c r="J249" i="11"/>
  <c r="S249" i="11" s="1"/>
  <c r="X250" i="11"/>
  <c r="L250" i="11"/>
  <c r="P250" i="11"/>
  <c r="O250" i="11"/>
  <c r="Q250" i="11" s="1"/>
  <c r="R250" i="11" s="1"/>
  <c r="K250" i="11"/>
  <c r="J250" i="11"/>
  <c r="S250" i="11" s="1"/>
  <c r="X251" i="11"/>
  <c r="L251" i="11"/>
  <c r="P251" i="11"/>
  <c r="O251" i="11"/>
  <c r="Q251" i="11" s="1"/>
  <c r="R251" i="11" s="1"/>
  <c r="K251" i="11"/>
  <c r="J251" i="11"/>
  <c r="S251" i="11" s="1"/>
  <c r="X252" i="11"/>
  <c r="L252" i="11"/>
  <c r="P252" i="11"/>
  <c r="O252" i="11"/>
  <c r="Q252" i="11" s="1"/>
  <c r="R252" i="11" s="1"/>
  <c r="K252" i="11"/>
  <c r="J252" i="11"/>
  <c r="S252" i="11" s="1"/>
  <c r="X253" i="11"/>
  <c r="L253" i="11"/>
  <c r="P253" i="11"/>
  <c r="O253" i="11"/>
  <c r="Q253" i="11" s="1"/>
  <c r="R253" i="11" s="1"/>
  <c r="K253" i="11"/>
  <c r="J253" i="11"/>
  <c r="S253" i="11" s="1"/>
  <c r="X254" i="11"/>
  <c r="L254" i="11"/>
  <c r="P254" i="11"/>
  <c r="O254" i="11"/>
  <c r="Q254" i="11" s="1"/>
  <c r="R254" i="11" s="1"/>
  <c r="K254" i="11"/>
  <c r="J254" i="11"/>
  <c r="S254" i="11" s="1"/>
  <c r="X255" i="11"/>
  <c r="L255" i="11"/>
  <c r="P255" i="11"/>
  <c r="O255" i="11"/>
  <c r="Q255" i="11" s="1"/>
  <c r="R255" i="11" s="1"/>
  <c r="K255" i="11"/>
  <c r="J255" i="11"/>
  <c r="S255" i="11" s="1"/>
  <c r="X256" i="11"/>
  <c r="L256" i="11"/>
  <c r="P256" i="11"/>
  <c r="O256" i="11"/>
  <c r="Q256" i="11" s="1"/>
  <c r="R256" i="11" s="1"/>
  <c r="K256" i="11"/>
  <c r="J256" i="11"/>
  <c r="S256" i="11" s="1"/>
  <c r="X257" i="11"/>
  <c r="L257" i="11"/>
  <c r="P257" i="11"/>
  <c r="O257" i="11"/>
  <c r="Q257" i="11" s="1"/>
  <c r="R257" i="11" s="1"/>
  <c r="K257" i="11"/>
  <c r="J257" i="11"/>
  <c r="S257" i="11" s="1"/>
  <c r="X258" i="11"/>
  <c r="L258" i="11"/>
  <c r="P258" i="11"/>
  <c r="O258" i="11"/>
  <c r="Q258" i="11" s="1"/>
  <c r="R258" i="11" s="1"/>
  <c r="K258" i="11"/>
  <c r="J258" i="11"/>
  <c r="S258" i="11" s="1"/>
  <c r="X259" i="11"/>
  <c r="L259" i="11"/>
  <c r="P259" i="11"/>
  <c r="O259" i="11"/>
  <c r="Q259" i="11" s="1"/>
  <c r="R259" i="11" s="1"/>
  <c r="K259" i="11"/>
  <c r="J259" i="11"/>
  <c r="S259" i="11" s="1"/>
  <c r="X260" i="11"/>
  <c r="L260" i="11"/>
  <c r="P260" i="11"/>
  <c r="O260" i="11"/>
  <c r="Q260" i="11" s="1"/>
  <c r="R260" i="11" s="1"/>
  <c r="K260" i="11"/>
  <c r="J260" i="11"/>
  <c r="S260" i="11" s="1"/>
  <c r="X261" i="11"/>
  <c r="L261" i="11"/>
  <c r="P261" i="11"/>
  <c r="O261" i="11"/>
  <c r="Q261" i="11" s="1"/>
  <c r="R261" i="11" s="1"/>
  <c r="K261" i="11"/>
  <c r="J261" i="11"/>
  <c r="S261" i="11" s="1"/>
  <c r="X262" i="11"/>
  <c r="L262" i="11"/>
  <c r="P262" i="11"/>
  <c r="O262" i="11"/>
  <c r="Q262" i="11" s="1"/>
  <c r="R262" i="11" s="1"/>
  <c r="K262" i="11"/>
  <c r="J262" i="11"/>
  <c r="S262" i="11" s="1"/>
  <c r="X263" i="11"/>
  <c r="L263" i="11"/>
  <c r="P263" i="11"/>
  <c r="O263" i="11"/>
  <c r="Q263" i="11" s="1"/>
  <c r="R263" i="11" s="1"/>
  <c r="K263" i="11"/>
  <c r="J263" i="11"/>
  <c r="S263" i="11" s="1"/>
  <c r="X264" i="11"/>
  <c r="L264" i="11"/>
  <c r="P264" i="11"/>
  <c r="O264" i="11"/>
  <c r="Q264" i="11" s="1"/>
  <c r="R264" i="11" s="1"/>
  <c r="K264" i="11"/>
  <c r="J264" i="11"/>
  <c r="S264" i="11" s="1"/>
  <c r="X265" i="11"/>
  <c r="L265" i="11"/>
  <c r="P265" i="11"/>
  <c r="O265" i="11"/>
  <c r="Q265" i="11" s="1"/>
  <c r="R265" i="11" s="1"/>
  <c r="K265" i="11"/>
  <c r="J265" i="11"/>
  <c r="S265" i="11" s="1"/>
  <c r="X266" i="11"/>
  <c r="L266" i="11"/>
  <c r="P266" i="11"/>
  <c r="O266" i="11"/>
  <c r="Q266" i="11" s="1"/>
  <c r="R266" i="11" s="1"/>
  <c r="K266" i="11"/>
  <c r="J266" i="11"/>
  <c r="S266" i="11" s="1"/>
  <c r="X267" i="11"/>
  <c r="L267" i="11"/>
  <c r="P267" i="11"/>
  <c r="O267" i="11"/>
  <c r="Q267" i="11" s="1"/>
  <c r="R267" i="11" s="1"/>
  <c r="K267" i="11"/>
  <c r="J267" i="11"/>
  <c r="S267" i="11" s="1"/>
  <c r="X268" i="11"/>
  <c r="L268" i="11"/>
  <c r="P268" i="11"/>
  <c r="O268" i="11"/>
  <c r="Q268" i="11" s="1"/>
  <c r="R268" i="11" s="1"/>
  <c r="K268" i="11"/>
  <c r="J268" i="11"/>
  <c r="S268" i="11" s="1"/>
  <c r="X269" i="11"/>
  <c r="L269" i="11"/>
  <c r="P269" i="11"/>
  <c r="O269" i="11"/>
  <c r="Q269" i="11" s="1"/>
  <c r="R269" i="11" s="1"/>
  <c r="K269" i="11"/>
  <c r="J269" i="11"/>
  <c r="S269" i="11" s="1"/>
  <c r="X270" i="11"/>
  <c r="L270" i="11"/>
  <c r="P270" i="11"/>
  <c r="O270" i="11"/>
  <c r="Q270" i="11" s="1"/>
  <c r="R270" i="11" s="1"/>
  <c r="K270" i="11"/>
  <c r="J270" i="11"/>
  <c r="S270" i="11" s="1"/>
  <c r="X271" i="11"/>
  <c r="L271" i="11"/>
  <c r="P271" i="11"/>
  <c r="O271" i="11"/>
  <c r="Q271" i="11" s="1"/>
  <c r="R271" i="11" s="1"/>
  <c r="K271" i="11"/>
  <c r="J271" i="11"/>
  <c r="S271" i="11" s="1"/>
  <c r="X272" i="11"/>
  <c r="L272" i="11"/>
  <c r="P272" i="11"/>
  <c r="O272" i="11"/>
  <c r="Q272" i="11" s="1"/>
  <c r="R272" i="11" s="1"/>
  <c r="K272" i="11"/>
  <c r="J272" i="11"/>
  <c r="S272" i="11" s="1"/>
  <c r="X273" i="11"/>
  <c r="L273" i="11"/>
  <c r="P273" i="11"/>
  <c r="O273" i="11"/>
  <c r="Q273" i="11" s="1"/>
  <c r="R273" i="11" s="1"/>
  <c r="K273" i="11"/>
  <c r="J273" i="11"/>
  <c r="S273" i="11" s="1"/>
  <c r="X274" i="11"/>
  <c r="L274" i="11"/>
  <c r="P274" i="11"/>
  <c r="O274" i="11"/>
  <c r="Q274" i="11" s="1"/>
  <c r="R274" i="11" s="1"/>
  <c r="K274" i="11"/>
  <c r="J274" i="11"/>
  <c r="S274" i="11" s="1"/>
  <c r="X275" i="11"/>
  <c r="L275" i="11"/>
  <c r="P275" i="11"/>
  <c r="O275" i="11"/>
  <c r="Q275" i="11" s="1"/>
  <c r="R275" i="11" s="1"/>
  <c r="K275" i="11"/>
  <c r="J275" i="11"/>
  <c r="S275" i="11" s="1"/>
  <c r="X276" i="11"/>
  <c r="L276" i="11"/>
  <c r="P276" i="11"/>
  <c r="O276" i="11"/>
  <c r="Q276" i="11" s="1"/>
  <c r="R276" i="11" s="1"/>
  <c r="K276" i="11"/>
  <c r="J276" i="11"/>
  <c r="S276" i="11" s="1"/>
  <c r="X277" i="11"/>
  <c r="L277" i="11"/>
  <c r="P277" i="11"/>
  <c r="O277" i="11"/>
  <c r="Q277" i="11" s="1"/>
  <c r="R277" i="11" s="1"/>
  <c r="K277" i="11"/>
  <c r="J277" i="11"/>
  <c r="S277" i="11" s="1"/>
  <c r="X278" i="11"/>
  <c r="L278" i="11"/>
  <c r="P278" i="11"/>
  <c r="O278" i="11"/>
  <c r="Q278" i="11" s="1"/>
  <c r="R278" i="11" s="1"/>
  <c r="K278" i="11"/>
  <c r="J278" i="11"/>
  <c r="S278" i="11" s="1"/>
  <c r="X279" i="11"/>
  <c r="L279" i="11"/>
  <c r="P279" i="11"/>
  <c r="O279" i="11"/>
  <c r="Q279" i="11" s="1"/>
  <c r="R279" i="11" s="1"/>
  <c r="K279" i="11"/>
  <c r="J279" i="11"/>
  <c r="S279" i="11" s="1"/>
  <c r="X280" i="11"/>
  <c r="L280" i="11"/>
  <c r="P280" i="11"/>
  <c r="O280" i="11"/>
  <c r="Q280" i="11" s="1"/>
  <c r="R280" i="11" s="1"/>
  <c r="K280" i="11"/>
  <c r="J280" i="11"/>
  <c r="S280" i="11" s="1"/>
  <c r="X281" i="11"/>
  <c r="L281" i="11"/>
  <c r="P281" i="11"/>
  <c r="O281" i="11"/>
  <c r="Q281" i="11" s="1"/>
  <c r="R281" i="11" s="1"/>
  <c r="K281" i="11"/>
  <c r="J281" i="11"/>
  <c r="S281" i="11" s="1"/>
  <c r="X282" i="11"/>
  <c r="L282" i="11"/>
  <c r="P282" i="11"/>
  <c r="O282" i="11"/>
  <c r="Q282" i="11" s="1"/>
  <c r="R282" i="11" s="1"/>
  <c r="K282" i="11"/>
  <c r="J282" i="11"/>
  <c r="S282" i="11" s="1"/>
  <c r="X283" i="11"/>
  <c r="L283" i="11"/>
  <c r="P283" i="11"/>
  <c r="O283" i="11"/>
  <c r="Q283" i="11" s="1"/>
  <c r="R283" i="11" s="1"/>
  <c r="K283" i="11"/>
  <c r="J283" i="11"/>
  <c r="S283" i="11" s="1"/>
  <c r="X284" i="11"/>
  <c r="L284" i="11"/>
  <c r="P284" i="11"/>
  <c r="O284" i="11"/>
  <c r="Q284" i="11" s="1"/>
  <c r="R284" i="11" s="1"/>
  <c r="K284" i="11"/>
  <c r="J284" i="11"/>
  <c r="S284" i="11" s="1"/>
  <c r="X285" i="11"/>
  <c r="L285" i="11"/>
  <c r="P285" i="11"/>
  <c r="O285" i="11"/>
  <c r="Q285" i="11" s="1"/>
  <c r="R285" i="11" s="1"/>
  <c r="K285" i="11"/>
  <c r="J285" i="11"/>
  <c r="S285" i="11" s="1"/>
  <c r="X286" i="11"/>
  <c r="L286" i="11"/>
  <c r="P286" i="11"/>
  <c r="O286" i="11"/>
  <c r="Q286" i="11" s="1"/>
  <c r="R286" i="11" s="1"/>
  <c r="K286" i="11"/>
  <c r="J286" i="11"/>
  <c r="S286" i="11" s="1"/>
  <c r="X287" i="11"/>
  <c r="L287" i="11"/>
  <c r="P287" i="11"/>
  <c r="O287" i="11"/>
  <c r="Q287" i="11" s="1"/>
  <c r="R287" i="11" s="1"/>
  <c r="K287" i="11"/>
  <c r="J287" i="11"/>
  <c r="S287" i="11" s="1"/>
  <c r="X288" i="11"/>
  <c r="L288" i="11"/>
  <c r="P288" i="11"/>
  <c r="O288" i="11"/>
  <c r="Q288" i="11" s="1"/>
  <c r="R288" i="11" s="1"/>
  <c r="K288" i="11"/>
  <c r="J288" i="11"/>
  <c r="S288" i="11" s="1"/>
  <c r="X289" i="11"/>
  <c r="L289" i="11"/>
  <c r="P289" i="11"/>
  <c r="O289" i="11"/>
  <c r="Q289" i="11" s="1"/>
  <c r="R289" i="11" s="1"/>
  <c r="K289" i="11"/>
  <c r="J289" i="11"/>
  <c r="S289" i="11" s="1"/>
  <c r="X290" i="11"/>
  <c r="L290" i="11"/>
  <c r="P290" i="11"/>
  <c r="O290" i="11"/>
  <c r="Q290" i="11" s="1"/>
  <c r="R290" i="11" s="1"/>
  <c r="K290" i="11"/>
  <c r="J290" i="11"/>
  <c r="S290" i="11" s="1"/>
  <c r="X291" i="11"/>
  <c r="L291" i="11"/>
  <c r="P291" i="11"/>
  <c r="O291" i="11"/>
  <c r="Q291" i="11" s="1"/>
  <c r="R291" i="11" s="1"/>
  <c r="K291" i="11"/>
  <c r="J291" i="11"/>
  <c r="S291" i="11" s="1"/>
  <c r="X292" i="11"/>
  <c r="L292" i="11"/>
  <c r="P292" i="11"/>
  <c r="O292" i="11"/>
  <c r="Q292" i="11" s="1"/>
  <c r="R292" i="11" s="1"/>
  <c r="K292" i="11"/>
  <c r="J292" i="11"/>
  <c r="S292" i="11" s="1"/>
  <c r="X293" i="11"/>
  <c r="L293" i="11"/>
  <c r="P293" i="11"/>
  <c r="O293" i="11"/>
  <c r="Q293" i="11" s="1"/>
  <c r="R293" i="11" s="1"/>
  <c r="K293" i="11"/>
  <c r="J293" i="11"/>
  <c r="S293" i="11" s="1"/>
  <c r="X294" i="11"/>
  <c r="L294" i="11"/>
  <c r="P294" i="11"/>
  <c r="O294" i="11"/>
  <c r="Q294" i="11" s="1"/>
  <c r="R294" i="11" s="1"/>
  <c r="K294" i="11"/>
  <c r="J294" i="11"/>
  <c r="S294" i="11" s="1"/>
  <c r="X295" i="11"/>
  <c r="L295" i="11"/>
  <c r="P295" i="11"/>
  <c r="O295" i="11"/>
  <c r="Q295" i="11" s="1"/>
  <c r="R295" i="11" s="1"/>
  <c r="K295" i="11"/>
  <c r="J295" i="11"/>
  <c r="S295" i="11" s="1"/>
  <c r="X296" i="11"/>
  <c r="L296" i="11"/>
  <c r="P296" i="11"/>
  <c r="O296" i="11"/>
  <c r="Q296" i="11" s="1"/>
  <c r="R296" i="11" s="1"/>
  <c r="K296" i="11"/>
  <c r="J296" i="11"/>
  <c r="S296" i="11" s="1"/>
  <c r="X297" i="11"/>
  <c r="L297" i="11"/>
  <c r="P297" i="11"/>
  <c r="O297" i="11"/>
  <c r="Q297" i="11" s="1"/>
  <c r="R297" i="11" s="1"/>
  <c r="K297" i="11"/>
  <c r="J297" i="11"/>
  <c r="S297" i="11" s="1"/>
  <c r="X298" i="11"/>
  <c r="L298" i="11"/>
  <c r="P298" i="11"/>
  <c r="O298" i="11"/>
  <c r="Q298" i="11" s="1"/>
  <c r="R298" i="11" s="1"/>
  <c r="K298" i="11"/>
  <c r="J298" i="11"/>
  <c r="S298" i="11" s="1"/>
  <c r="X299" i="11"/>
  <c r="L299" i="11"/>
  <c r="P299" i="11"/>
  <c r="O299" i="11"/>
  <c r="Q299" i="11" s="1"/>
  <c r="R299" i="11" s="1"/>
  <c r="K299" i="11"/>
  <c r="J299" i="11"/>
  <c r="S299" i="11" s="1"/>
  <c r="X300" i="11"/>
  <c r="L300" i="11"/>
  <c r="P300" i="11"/>
  <c r="O300" i="11"/>
  <c r="Q300" i="11" s="1"/>
  <c r="R300" i="11" s="1"/>
  <c r="K300" i="11"/>
  <c r="J300" i="11"/>
  <c r="S300" i="11" s="1"/>
  <c r="X301" i="11"/>
  <c r="L301" i="11"/>
  <c r="P301" i="11"/>
  <c r="O301" i="11"/>
  <c r="Q301" i="11" s="1"/>
  <c r="R301" i="11" s="1"/>
  <c r="K301" i="11"/>
  <c r="J301" i="11"/>
  <c r="S301" i="11" s="1"/>
  <c r="X302" i="11"/>
  <c r="L302" i="11"/>
  <c r="P302" i="11"/>
  <c r="O302" i="11"/>
  <c r="Q302" i="11" s="1"/>
  <c r="R302" i="11" s="1"/>
  <c r="K302" i="11"/>
  <c r="J302" i="11"/>
  <c r="S302" i="11" s="1"/>
  <c r="X303" i="11"/>
  <c r="L303" i="11"/>
  <c r="P303" i="11"/>
  <c r="O303" i="11"/>
  <c r="Q303" i="11" s="1"/>
  <c r="R303" i="11" s="1"/>
  <c r="K303" i="11"/>
  <c r="J303" i="11"/>
  <c r="S303" i="11" s="1"/>
  <c r="X304" i="11"/>
  <c r="L304" i="11"/>
  <c r="P304" i="11"/>
  <c r="O304" i="11"/>
  <c r="Q304" i="11" s="1"/>
  <c r="R304" i="11" s="1"/>
  <c r="K304" i="11"/>
  <c r="J304" i="11"/>
  <c r="S304" i="11" s="1"/>
  <c r="X305" i="11"/>
  <c r="L305" i="11"/>
  <c r="P305" i="11"/>
  <c r="O305" i="11"/>
  <c r="Q305" i="11" s="1"/>
  <c r="R305" i="11" s="1"/>
  <c r="K305" i="11"/>
  <c r="J305" i="11"/>
  <c r="S305" i="11" s="1"/>
  <c r="X306" i="11"/>
  <c r="L306" i="11"/>
  <c r="P306" i="11"/>
  <c r="O306" i="11"/>
  <c r="Q306" i="11" s="1"/>
  <c r="R306" i="11" s="1"/>
  <c r="K306" i="11"/>
  <c r="J306" i="11"/>
  <c r="S306" i="11" s="1"/>
  <c r="X307" i="11"/>
  <c r="L307" i="11"/>
  <c r="P307" i="11"/>
  <c r="O307" i="11"/>
  <c r="Q307" i="11" s="1"/>
  <c r="R307" i="11" s="1"/>
  <c r="K307" i="11"/>
  <c r="J307" i="11"/>
  <c r="S307" i="11" s="1"/>
  <c r="X308" i="11"/>
  <c r="L308" i="11"/>
  <c r="P308" i="11"/>
  <c r="O308" i="11"/>
  <c r="Q308" i="11" s="1"/>
  <c r="R308" i="11" s="1"/>
  <c r="K308" i="11"/>
  <c r="J308" i="11"/>
  <c r="S308" i="11" s="1"/>
  <c r="X309" i="11"/>
  <c r="L309" i="11"/>
  <c r="P309" i="11"/>
  <c r="O309" i="11"/>
  <c r="Q309" i="11" s="1"/>
  <c r="R309" i="11" s="1"/>
  <c r="K309" i="11"/>
  <c r="J309" i="11"/>
  <c r="S309" i="11" s="1"/>
  <c r="X310" i="11"/>
  <c r="L310" i="11"/>
  <c r="P310" i="11"/>
  <c r="O310" i="11"/>
  <c r="Q310" i="11" s="1"/>
  <c r="R310" i="11" s="1"/>
  <c r="K310" i="11"/>
  <c r="J310" i="11"/>
  <c r="S310" i="11" s="1"/>
  <c r="X311" i="11"/>
  <c r="L311" i="11"/>
  <c r="P311" i="11"/>
  <c r="O311" i="11"/>
  <c r="Q311" i="11" s="1"/>
  <c r="R311" i="11" s="1"/>
  <c r="K311" i="11"/>
  <c r="J311" i="11"/>
  <c r="S311" i="11" s="1"/>
  <c r="X312" i="11"/>
  <c r="L312" i="11"/>
  <c r="P312" i="11"/>
  <c r="O312" i="11"/>
  <c r="Q312" i="11" s="1"/>
  <c r="R312" i="11" s="1"/>
  <c r="K312" i="11"/>
  <c r="J312" i="11"/>
  <c r="S312" i="11" s="1"/>
  <c r="X313" i="11"/>
  <c r="L313" i="11"/>
  <c r="P313" i="11"/>
  <c r="O313" i="11"/>
  <c r="Q313" i="11" s="1"/>
  <c r="R313" i="11" s="1"/>
  <c r="K313" i="11"/>
  <c r="J313" i="11"/>
  <c r="S313" i="11" s="1"/>
  <c r="X314" i="11"/>
  <c r="L314" i="11"/>
  <c r="U314" i="11"/>
  <c r="P314" i="11"/>
  <c r="O314" i="11"/>
  <c r="Q314" i="11" s="1"/>
  <c r="R314" i="11" s="1"/>
  <c r="K314" i="11"/>
  <c r="J314" i="11"/>
  <c r="S314" i="11" s="1"/>
  <c r="X315" i="11"/>
  <c r="L315" i="11"/>
  <c r="P315" i="11"/>
  <c r="O315" i="11"/>
  <c r="Q315" i="11" s="1"/>
  <c r="R315" i="11" s="1"/>
  <c r="K315" i="11"/>
  <c r="J315" i="11"/>
  <c r="S315" i="11" s="1"/>
  <c r="X316" i="11"/>
  <c r="L316" i="11"/>
  <c r="P316" i="11"/>
  <c r="O316" i="11"/>
  <c r="Q316" i="11" s="1"/>
  <c r="R316" i="11" s="1"/>
  <c r="K316" i="11"/>
  <c r="J316" i="11"/>
  <c r="S316" i="11" s="1"/>
  <c r="X317" i="11"/>
  <c r="L317" i="11"/>
  <c r="P317" i="11"/>
  <c r="O317" i="11"/>
  <c r="Q317" i="11" s="1"/>
  <c r="R317" i="11" s="1"/>
  <c r="K317" i="11"/>
  <c r="J317" i="11"/>
  <c r="S317" i="11" s="1"/>
  <c r="X318" i="11"/>
  <c r="L318" i="11"/>
  <c r="P318" i="11"/>
  <c r="O318" i="11"/>
  <c r="Q318" i="11" s="1"/>
  <c r="R318" i="11" s="1"/>
  <c r="K318" i="11"/>
  <c r="J318" i="11"/>
  <c r="S318" i="11" s="1"/>
  <c r="X319" i="11"/>
  <c r="L319" i="11"/>
  <c r="P319" i="11"/>
  <c r="O319" i="11"/>
  <c r="Q319" i="11" s="1"/>
  <c r="R319" i="11" s="1"/>
  <c r="K319" i="11"/>
  <c r="J319" i="11"/>
  <c r="S319" i="11" s="1"/>
  <c r="X320" i="11"/>
  <c r="L320" i="11"/>
  <c r="P320" i="11"/>
  <c r="O320" i="11"/>
  <c r="Q320" i="11" s="1"/>
  <c r="R320" i="11" s="1"/>
  <c r="K320" i="11"/>
  <c r="J320" i="11"/>
  <c r="S320" i="11" s="1"/>
  <c r="X321" i="11"/>
  <c r="L321" i="11"/>
  <c r="P321" i="11"/>
  <c r="O321" i="11"/>
  <c r="Q321" i="11" s="1"/>
  <c r="R321" i="11" s="1"/>
  <c r="K321" i="11"/>
  <c r="J321" i="11"/>
  <c r="S321" i="11" s="1"/>
  <c r="X322" i="11"/>
  <c r="L322" i="11"/>
  <c r="P322" i="11"/>
  <c r="O322" i="11"/>
  <c r="Q322" i="11" s="1"/>
  <c r="R322" i="11" s="1"/>
  <c r="K322" i="11"/>
  <c r="J322" i="11"/>
  <c r="S322" i="11" s="1"/>
  <c r="X323" i="11"/>
  <c r="L323" i="11"/>
  <c r="P323" i="11"/>
  <c r="O323" i="11"/>
  <c r="Q323" i="11" s="1"/>
  <c r="R323" i="11" s="1"/>
  <c r="K323" i="11"/>
  <c r="J323" i="11"/>
  <c r="S323" i="11" s="1"/>
  <c r="X324" i="11"/>
  <c r="L324" i="11"/>
  <c r="P324" i="11"/>
  <c r="O324" i="11"/>
  <c r="Q324" i="11" s="1"/>
  <c r="R324" i="11" s="1"/>
  <c r="K324" i="11"/>
  <c r="J324" i="11"/>
  <c r="S324" i="11" s="1"/>
  <c r="X325" i="11"/>
  <c r="L325" i="11"/>
  <c r="P325" i="11"/>
  <c r="O325" i="11"/>
  <c r="Q325" i="11" s="1"/>
  <c r="R325" i="11" s="1"/>
  <c r="K325" i="11"/>
  <c r="J325" i="11"/>
  <c r="S325" i="11" s="1"/>
  <c r="X326" i="11"/>
  <c r="L326" i="11"/>
  <c r="P326" i="11"/>
  <c r="O326" i="11"/>
  <c r="Q326" i="11" s="1"/>
  <c r="R326" i="11" s="1"/>
  <c r="K326" i="11"/>
  <c r="J326" i="11"/>
  <c r="S326" i="11" s="1"/>
  <c r="X327" i="11"/>
  <c r="L327" i="11"/>
  <c r="P327" i="11"/>
  <c r="O327" i="11"/>
  <c r="Q327" i="11" s="1"/>
  <c r="R327" i="11" s="1"/>
  <c r="K327" i="11"/>
  <c r="J327" i="11"/>
  <c r="S327" i="11" s="1"/>
  <c r="X328" i="11"/>
  <c r="L328" i="11"/>
  <c r="P328" i="11"/>
  <c r="O328" i="11"/>
  <c r="Q328" i="11" s="1"/>
  <c r="R328" i="11" s="1"/>
  <c r="K328" i="11"/>
  <c r="J328" i="11"/>
  <c r="S328" i="11" s="1"/>
  <c r="X329" i="11"/>
  <c r="L329" i="11"/>
  <c r="P329" i="11"/>
  <c r="O329" i="11"/>
  <c r="Q329" i="11" s="1"/>
  <c r="R329" i="11" s="1"/>
  <c r="K329" i="11"/>
  <c r="J329" i="11"/>
  <c r="S329" i="11" s="1"/>
  <c r="X330" i="11"/>
  <c r="L330" i="11"/>
  <c r="P330" i="11"/>
  <c r="O330" i="11"/>
  <c r="Q330" i="11" s="1"/>
  <c r="R330" i="11" s="1"/>
  <c r="K330" i="11"/>
  <c r="J330" i="11"/>
  <c r="S330" i="11" s="1"/>
  <c r="X331" i="11"/>
  <c r="L331" i="11"/>
  <c r="P331" i="11"/>
  <c r="O331" i="11"/>
  <c r="Q331" i="11" s="1"/>
  <c r="R331" i="11" s="1"/>
  <c r="K331" i="11"/>
  <c r="J331" i="11"/>
  <c r="S331" i="11" s="1"/>
  <c r="X332" i="11"/>
  <c r="L332" i="11"/>
  <c r="P332" i="11"/>
  <c r="O332" i="11"/>
  <c r="Q332" i="11" s="1"/>
  <c r="R332" i="11" s="1"/>
  <c r="K332" i="11"/>
  <c r="J332" i="11"/>
  <c r="S332" i="11" s="1"/>
  <c r="X333" i="11"/>
  <c r="L333" i="11"/>
  <c r="P333" i="11"/>
  <c r="O333" i="11"/>
  <c r="Q333" i="11" s="1"/>
  <c r="R333" i="11" s="1"/>
  <c r="K333" i="11"/>
  <c r="J333" i="11"/>
  <c r="S333" i="11" s="1"/>
  <c r="X334" i="11"/>
  <c r="L334" i="11"/>
  <c r="P334" i="11"/>
  <c r="O334" i="11"/>
  <c r="Q334" i="11" s="1"/>
  <c r="R334" i="11" s="1"/>
  <c r="K334" i="11"/>
  <c r="J334" i="11"/>
  <c r="S334" i="11" s="1"/>
  <c r="X335" i="11"/>
  <c r="L335" i="11"/>
  <c r="P335" i="11"/>
  <c r="O335" i="11"/>
  <c r="Q335" i="11" s="1"/>
  <c r="R335" i="11" s="1"/>
  <c r="K335" i="11"/>
  <c r="J335" i="11"/>
  <c r="S335" i="11" s="1"/>
  <c r="X336" i="11"/>
  <c r="L336" i="11"/>
  <c r="P336" i="11"/>
  <c r="O336" i="11"/>
  <c r="Q336" i="11" s="1"/>
  <c r="R336" i="11" s="1"/>
  <c r="K336" i="11"/>
  <c r="J336" i="11"/>
  <c r="S336" i="11" s="1"/>
  <c r="X337" i="11"/>
  <c r="L337" i="11"/>
  <c r="P337" i="11"/>
  <c r="O337" i="11"/>
  <c r="Q337" i="11" s="1"/>
  <c r="R337" i="11" s="1"/>
  <c r="K337" i="11"/>
  <c r="J337" i="11"/>
  <c r="S337" i="11" s="1"/>
  <c r="X338" i="11"/>
  <c r="L338" i="11"/>
  <c r="P338" i="11"/>
  <c r="O338" i="11"/>
  <c r="Q338" i="11" s="1"/>
  <c r="R338" i="11" s="1"/>
  <c r="K338" i="11"/>
  <c r="J338" i="11"/>
  <c r="S338" i="11" s="1"/>
  <c r="X339" i="11"/>
  <c r="L339" i="11"/>
  <c r="P339" i="11"/>
  <c r="O339" i="11"/>
  <c r="Q339" i="11" s="1"/>
  <c r="R339" i="11" s="1"/>
  <c r="K339" i="11"/>
  <c r="J339" i="11"/>
  <c r="S339" i="11" s="1"/>
  <c r="X340" i="11"/>
  <c r="L340" i="11"/>
  <c r="P340" i="11"/>
  <c r="O340" i="11"/>
  <c r="Q340" i="11" s="1"/>
  <c r="R340" i="11" s="1"/>
  <c r="K340" i="11"/>
  <c r="J340" i="11"/>
  <c r="S340" i="11" s="1"/>
  <c r="X341" i="11"/>
  <c r="L341" i="11"/>
  <c r="P341" i="11"/>
  <c r="O341" i="11"/>
  <c r="Q341" i="11" s="1"/>
  <c r="R341" i="11" s="1"/>
  <c r="K341" i="11"/>
  <c r="J341" i="11"/>
  <c r="S341" i="11" s="1"/>
  <c r="X342" i="11"/>
  <c r="L342" i="11"/>
  <c r="P342" i="11"/>
  <c r="O342" i="11"/>
  <c r="Q342" i="11" s="1"/>
  <c r="R342" i="11" s="1"/>
  <c r="K342" i="11"/>
  <c r="J342" i="11"/>
  <c r="S342" i="11" s="1"/>
  <c r="X343" i="11"/>
  <c r="L343" i="11"/>
  <c r="P343" i="11"/>
  <c r="O343" i="11"/>
  <c r="Q343" i="11" s="1"/>
  <c r="R343" i="11" s="1"/>
  <c r="K343" i="11"/>
  <c r="J343" i="11"/>
  <c r="S343" i="11" s="1"/>
  <c r="X344" i="11"/>
  <c r="L344" i="11"/>
  <c r="P344" i="11"/>
  <c r="O344" i="11"/>
  <c r="Q344" i="11" s="1"/>
  <c r="R344" i="11" s="1"/>
  <c r="K344" i="11"/>
  <c r="J344" i="11"/>
  <c r="S344" i="11" s="1"/>
  <c r="X345" i="11"/>
  <c r="L345" i="11"/>
  <c r="P345" i="11"/>
  <c r="O345" i="11"/>
  <c r="Q345" i="11" s="1"/>
  <c r="R345" i="11" s="1"/>
  <c r="K345" i="11"/>
  <c r="J345" i="11"/>
  <c r="S345" i="11" s="1"/>
  <c r="X346" i="11"/>
  <c r="L346" i="11"/>
  <c r="P346" i="11"/>
  <c r="O346" i="11"/>
  <c r="Q346" i="11" s="1"/>
  <c r="R346" i="11" s="1"/>
  <c r="K346" i="11"/>
  <c r="J346" i="11"/>
  <c r="S346" i="11" s="1"/>
  <c r="X347" i="11"/>
  <c r="L347" i="11"/>
  <c r="P347" i="11"/>
  <c r="O347" i="11"/>
  <c r="Q347" i="11" s="1"/>
  <c r="R347" i="11" s="1"/>
  <c r="K347" i="11"/>
  <c r="J347" i="11"/>
  <c r="S347" i="11" s="1"/>
  <c r="X348" i="11"/>
  <c r="L348" i="11"/>
  <c r="P348" i="11"/>
  <c r="O348" i="11"/>
  <c r="Q348" i="11" s="1"/>
  <c r="R348" i="11" s="1"/>
  <c r="K348" i="11"/>
  <c r="J348" i="11"/>
  <c r="S348" i="11" s="1"/>
  <c r="X349" i="11"/>
  <c r="L349" i="11"/>
  <c r="P349" i="11"/>
  <c r="O349" i="11"/>
  <c r="Q349" i="11" s="1"/>
  <c r="R349" i="11" s="1"/>
  <c r="K349" i="11"/>
  <c r="J349" i="11"/>
  <c r="S349" i="11" s="1"/>
  <c r="X350" i="11"/>
  <c r="L350" i="11"/>
  <c r="U350" i="11"/>
  <c r="P350" i="11"/>
  <c r="O350" i="11"/>
  <c r="Q350" i="11" s="1"/>
  <c r="R350" i="11" s="1"/>
  <c r="K350" i="11"/>
  <c r="J350" i="11"/>
  <c r="S350" i="11" s="1"/>
  <c r="X351" i="11"/>
  <c r="L351" i="11"/>
  <c r="P351" i="11"/>
  <c r="O351" i="11"/>
  <c r="Q351" i="11" s="1"/>
  <c r="R351" i="11" s="1"/>
  <c r="K351" i="11"/>
  <c r="J351" i="11"/>
  <c r="S351" i="11" s="1"/>
  <c r="X352" i="11"/>
  <c r="L352" i="11"/>
  <c r="P352" i="11"/>
  <c r="O352" i="11"/>
  <c r="Q352" i="11" s="1"/>
  <c r="R352" i="11" s="1"/>
  <c r="K352" i="11"/>
  <c r="J352" i="11"/>
  <c r="S352" i="11" s="1"/>
  <c r="X353" i="11"/>
  <c r="L353" i="11"/>
  <c r="P353" i="11"/>
  <c r="O353" i="11"/>
  <c r="Q353" i="11" s="1"/>
  <c r="R353" i="11" s="1"/>
  <c r="K353" i="11"/>
  <c r="J353" i="11"/>
  <c r="S353" i="11" s="1"/>
  <c r="X354" i="11"/>
  <c r="L354" i="11"/>
  <c r="P354" i="11"/>
  <c r="O354" i="11"/>
  <c r="Q354" i="11" s="1"/>
  <c r="R354" i="11" s="1"/>
  <c r="K354" i="11"/>
  <c r="J354" i="11"/>
  <c r="S354" i="11" s="1"/>
  <c r="X355" i="11"/>
  <c r="L355" i="11"/>
  <c r="P355" i="11"/>
  <c r="O355" i="11"/>
  <c r="Q355" i="11" s="1"/>
  <c r="R355" i="11" s="1"/>
  <c r="K355" i="11"/>
  <c r="J355" i="11"/>
  <c r="S355" i="11" s="1"/>
  <c r="X356" i="11"/>
  <c r="L356" i="11"/>
  <c r="P356" i="11"/>
  <c r="O356" i="11"/>
  <c r="Q356" i="11" s="1"/>
  <c r="R356" i="11" s="1"/>
  <c r="K356" i="11"/>
  <c r="J356" i="11"/>
  <c r="S356" i="11" s="1"/>
  <c r="X357" i="11"/>
  <c r="L357" i="11"/>
  <c r="P357" i="11"/>
  <c r="O357" i="11"/>
  <c r="Q357" i="11" s="1"/>
  <c r="R357" i="11" s="1"/>
  <c r="K357" i="11"/>
  <c r="J357" i="11"/>
  <c r="S357" i="11" s="1"/>
  <c r="X358" i="11"/>
  <c r="L358" i="11"/>
  <c r="P358" i="11"/>
  <c r="O358" i="11"/>
  <c r="Q358" i="11" s="1"/>
  <c r="R358" i="11" s="1"/>
  <c r="K358" i="11"/>
  <c r="J358" i="11"/>
  <c r="S358" i="11" s="1"/>
  <c r="X359" i="11"/>
  <c r="L359" i="11"/>
  <c r="U359" i="11"/>
  <c r="P359" i="11"/>
  <c r="O359" i="11"/>
  <c r="Q359" i="11" s="1"/>
  <c r="R359" i="11" s="1"/>
  <c r="K359" i="11"/>
  <c r="J359" i="11"/>
  <c r="S359" i="11" s="1"/>
  <c r="X360" i="11"/>
  <c r="L360" i="11"/>
  <c r="U360" i="11"/>
  <c r="P360" i="11"/>
  <c r="O360" i="11"/>
  <c r="Q360" i="11" s="1"/>
  <c r="R360" i="11" s="1"/>
  <c r="K360" i="11"/>
  <c r="J360" i="11"/>
  <c r="S360" i="11" s="1"/>
  <c r="X361" i="11"/>
  <c r="L361" i="11"/>
  <c r="U361" i="11"/>
  <c r="P361" i="11"/>
  <c r="O361" i="11"/>
  <c r="Q361" i="11" s="1"/>
  <c r="R361" i="11" s="1"/>
  <c r="K361" i="11"/>
  <c r="J361" i="11"/>
  <c r="S361" i="11" s="1"/>
  <c r="X362" i="11"/>
  <c r="L362" i="11"/>
  <c r="U362" i="11"/>
  <c r="P362" i="11"/>
  <c r="O362" i="11"/>
  <c r="Q362" i="11" s="1"/>
  <c r="R362" i="11" s="1"/>
  <c r="K362" i="11"/>
  <c r="J362" i="11"/>
  <c r="S362" i="11" s="1"/>
  <c r="X363" i="11"/>
  <c r="L363" i="11"/>
  <c r="U363" i="11"/>
  <c r="P363" i="11"/>
  <c r="O363" i="11"/>
  <c r="Q363" i="11" s="1"/>
  <c r="R363" i="11" s="1"/>
  <c r="K363" i="11"/>
  <c r="J363" i="11"/>
  <c r="S363" i="11" s="1"/>
  <c r="X364" i="11"/>
  <c r="L364" i="11"/>
  <c r="U364" i="11"/>
  <c r="P364" i="11"/>
  <c r="O364" i="11"/>
  <c r="Q364" i="11" s="1"/>
  <c r="R364" i="11" s="1"/>
  <c r="K364" i="11"/>
  <c r="J364" i="11"/>
  <c r="S364" i="11" s="1"/>
  <c r="X365" i="11"/>
  <c r="L365" i="11"/>
  <c r="U365" i="11"/>
  <c r="P365" i="11"/>
  <c r="O365" i="11"/>
  <c r="Q365" i="11" s="1"/>
  <c r="R365" i="11" s="1"/>
  <c r="K365" i="11"/>
  <c r="J365" i="11"/>
  <c r="S365" i="11" s="1"/>
  <c r="X366" i="11"/>
  <c r="L366" i="11"/>
  <c r="U366" i="11"/>
  <c r="P366" i="11"/>
  <c r="O366" i="11"/>
  <c r="Q366" i="11" s="1"/>
  <c r="R366" i="11" s="1"/>
  <c r="K366" i="11"/>
  <c r="J366" i="11"/>
  <c r="S366" i="11" s="1"/>
  <c r="X367" i="11"/>
  <c r="L367" i="11"/>
  <c r="U367" i="11"/>
  <c r="P367" i="11"/>
  <c r="O367" i="11"/>
  <c r="Q367" i="11" s="1"/>
  <c r="R367" i="11" s="1"/>
  <c r="K367" i="11"/>
  <c r="J367" i="11"/>
  <c r="S367" i="11" s="1"/>
  <c r="X368" i="11"/>
  <c r="L368" i="11"/>
  <c r="U368" i="11"/>
  <c r="P368" i="11"/>
  <c r="O368" i="11"/>
  <c r="Q368" i="11" s="1"/>
  <c r="R368" i="11" s="1"/>
  <c r="K368" i="11"/>
  <c r="J368" i="11"/>
  <c r="S368" i="11" s="1"/>
  <c r="X369" i="11"/>
  <c r="L369" i="11"/>
  <c r="U369" i="11"/>
  <c r="P369" i="11"/>
  <c r="O369" i="11"/>
  <c r="Q369" i="11" s="1"/>
  <c r="R369" i="11" s="1"/>
  <c r="K369" i="11"/>
  <c r="J369" i="11"/>
  <c r="S369" i="11" s="1"/>
  <c r="X370" i="11"/>
  <c r="L370" i="11"/>
  <c r="U370" i="11"/>
  <c r="P370" i="11"/>
  <c r="O370" i="11"/>
  <c r="Q370" i="11" s="1"/>
  <c r="R370" i="11" s="1"/>
  <c r="K370" i="11"/>
  <c r="J370" i="11"/>
  <c r="S370" i="11" s="1"/>
  <c r="X371" i="11"/>
  <c r="L371" i="11"/>
  <c r="U371" i="11"/>
  <c r="P371" i="11"/>
  <c r="O371" i="11"/>
  <c r="Q371" i="11" s="1"/>
  <c r="R371" i="11" s="1"/>
  <c r="K371" i="11"/>
  <c r="J371" i="11"/>
  <c r="S371" i="11" s="1"/>
  <c r="X372" i="11"/>
  <c r="L372" i="11"/>
  <c r="U372" i="11"/>
  <c r="P372" i="11"/>
  <c r="O372" i="11"/>
  <c r="Q372" i="11" s="1"/>
  <c r="R372" i="11" s="1"/>
  <c r="K372" i="11"/>
  <c r="J372" i="11"/>
  <c r="S372" i="11" s="1"/>
  <c r="X373" i="11"/>
  <c r="L373" i="11"/>
  <c r="U373" i="11"/>
  <c r="P373" i="11"/>
  <c r="O373" i="11"/>
  <c r="Q373" i="11" s="1"/>
  <c r="R373" i="11" s="1"/>
  <c r="K373" i="11"/>
  <c r="J373" i="11"/>
  <c r="S373" i="11" s="1"/>
  <c r="X374" i="11"/>
  <c r="L374" i="11"/>
  <c r="U374" i="11"/>
  <c r="P374" i="11"/>
  <c r="O374" i="11"/>
  <c r="Q374" i="11" s="1"/>
  <c r="R374" i="11" s="1"/>
  <c r="K374" i="11"/>
  <c r="J374" i="11"/>
  <c r="S374" i="11" s="1"/>
  <c r="X375" i="11"/>
  <c r="L375" i="11"/>
  <c r="U375" i="11"/>
  <c r="P375" i="11"/>
  <c r="O375" i="11"/>
  <c r="Q375" i="11" s="1"/>
  <c r="R375" i="11" s="1"/>
  <c r="K375" i="11"/>
  <c r="J375" i="11"/>
  <c r="S375" i="11" s="1"/>
  <c r="X376" i="11"/>
  <c r="L376" i="11"/>
  <c r="U376" i="11"/>
  <c r="P376" i="11"/>
  <c r="O376" i="11"/>
  <c r="Q376" i="11" s="1"/>
  <c r="R376" i="11" s="1"/>
  <c r="K376" i="11"/>
  <c r="J376" i="11"/>
  <c r="S376" i="11" s="1"/>
  <c r="X377" i="11"/>
  <c r="L377" i="11"/>
  <c r="U377" i="11"/>
  <c r="P377" i="11"/>
  <c r="O377" i="11"/>
  <c r="Q377" i="11" s="1"/>
  <c r="R377" i="11" s="1"/>
  <c r="K377" i="11"/>
  <c r="J377" i="11"/>
  <c r="S377" i="11" s="1"/>
  <c r="X378" i="11"/>
  <c r="L378" i="11"/>
  <c r="U378" i="11"/>
  <c r="P378" i="11"/>
  <c r="O378" i="11"/>
  <c r="Q378" i="11" s="1"/>
  <c r="R378" i="11" s="1"/>
  <c r="K378" i="11"/>
  <c r="J378" i="11"/>
  <c r="S378" i="11" s="1"/>
  <c r="X379" i="11"/>
  <c r="L379" i="11"/>
  <c r="U379" i="11"/>
  <c r="P379" i="11"/>
  <c r="O379" i="11"/>
  <c r="Q379" i="11" s="1"/>
  <c r="R379" i="11" s="1"/>
  <c r="K379" i="11"/>
  <c r="J379" i="11"/>
  <c r="S379" i="11" s="1"/>
  <c r="X380" i="11"/>
  <c r="L380" i="11"/>
  <c r="U380" i="11"/>
  <c r="P380" i="11"/>
  <c r="O380" i="11"/>
  <c r="Q380" i="11" s="1"/>
  <c r="R380" i="11" s="1"/>
  <c r="K380" i="11"/>
  <c r="J380" i="11"/>
  <c r="S380" i="11" s="1"/>
  <c r="X381" i="11"/>
  <c r="L381" i="11"/>
  <c r="U381" i="11"/>
  <c r="P381" i="11"/>
  <c r="O381" i="11"/>
  <c r="Q381" i="11" s="1"/>
  <c r="R381" i="11" s="1"/>
  <c r="K381" i="11"/>
  <c r="J381" i="11"/>
  <c r="S381" i="11" s="1"/>
  <c r="X382" i="11"/>
  <c r="L382" i="11"/>
  <c r="U382" i="11"/>
  <c r="P382" i="11"/>
  <c r="O382" i="11"/>
  <c r="Q382" i="11" s="1"/>
  <c r="R382" i="11" s="1"/>
  <c r="K382" i="11"/>
  <c r="J382" i="11"/>
  <c r="S382" i="11" s="1"/>
  <c r="X383" i="11"/>
  <c r="L383" i="11"/>
  <c r="U383" i="11"/>
  <c r="P383" i="11"/>
  <c r="O383" i="11"/>
  <c r="Q383" i="11" s="1"/>
  <c r="R383" i="11" s="1"/>
  <c r="K383" i="11"/>
  <c r="J383" i="11"/>
  <c r="S383" i="11" s="1"/>
  <c r="X384" i="11"/>
  <c r="L384" i="11"/>
  <c r="U384" i="11"/>
  <c r="P384" i="11"/>
  <c r="O384" i="11"/>
  <c r="Q384" i="11" s="1"/>
  <c r="R384" i="11" s="1"/>
  <c r="K384" i="11"/>
  <c r="J384" i="11"/>
  <c r="S384" i="11" s="1"/>
  <c r="X385" i="11"/>
  <c r="L385" i="11"/>
  <c r="U385" i="11"/>
  <c r="P385" i="11"/>
  <c r="O385" i="11"/>
  <c r="Q385" i="11" s="1"/>
  <c r="R385" i="11" s="1"/>
  <c r="K385" i="11"/>
  <c r="J385" i="11"/>
  <c r="S385" i="11" s="1"/>
  <c r="X386" i="11"/>
  <c r="L386" i="11"/>
  <c r="U386" i="11"/>
  <c r="P386" i="11"/>
  <c r="O386" i="11"/>
  <c r="Q386" i="11" s="1"/>
  <c r="R386" i="11" s="1"/>
  <c r="K386" i="11"/>
  <c r="J386" i="11"/>
  <c r="S386" i="11" s="1"/>
  <c r="X387" i="11"/>
  <c r="L387" i="11"/>
  <c r="U387" i="11"/>
  <c r="P387" i="11"/>
  <c r="O387" i="11"/>
  <c r="Q387" i="11" s="1"/>
  <c r="R387" i="11" s="1"/>
  <c r="K387" i="11"/>
  <c r="J387" i="11"/>
  <c r="S387" i="11" s="1"/>
  <c r="X388" i="11"/>
  <c r="L388" i="11"/>
  <c r="U388" i="11"/>
  <c r="P388" i="11"/>
  <c r="O388" i="11"/>
  <c r="Q388" i="11" s="1"/>
  <c r="R388" i="11" s="1"/>
  <c r="K388" i="11"/>
  <c r="J388" i="11"/>
  <c r="S388" i="11" s="1"/>
  <c r="X389" i="11"/>
  <c r="L389" i="11"/>
  <c r="U389" i="11"/>
  <c r="P389" i="11"/>
  <c r="O389" i="11"/>
  <c r="Q389" i="11" s="1"/>
  <c r="R389" i="11" s="1"/>
  <c r="K389" i="11"/>
  <c r="J389" i="11"/>
  <c r="S389" i="11" s="1"/>
  <c r="X390" i="11"/>
  <c r="L390" i="11"/>
  <c r="U390" i="11"/>
  <c r="P390" i="11"/>
  <c r="O390" i="11"/>
  <c r="Q390" i="11" s="1"/>
  <c r="R390" i="11" s="1"/>
  <c r="K390" i="11"/>
  <c r="J390" i="11"/>
  <c r="S390" i="11" s="1"/>
  <c r="X391" i="11"/>
  <c r="L391" i="11"/>
  <c r="U391" i="11"/>
  <c r="P391" i="11"/>
  <c r="O391" i="11"/>
  <c r="Q391" i="11" s="1"/>
  <c r="R391" i="11" s="1"/>
  <c r="K391" i="11"/>
  <c r="J391" i="11"/>
  <c r="S391" i="11" s="1"/>
  <c r="X392" i="11"/>
  <c r="L392" i="11"/>
  <c r="U392" i="11"/>
  <c r="P392" i="11"/>
  <c r="O392" i="11"/>
  <c r="Q392" i="11" s="1"/>
  <c r="R392" i="11" s="1"/>
  <c r="K392" i="11"/>
  <c r="J392" i="11"/>
  <c r="S392" i="11" s="1"/>
  <c r="X393" i="11"/>
  <c r="L393" i="11"/>
  <c r="U393" i="11"/>
  <c r="P393" i="11"/>
  <c r="O393" i="11"/>
  <c r="Q393" i="11" s="1"/>
  <c r="R393" i="11" s="1"/>
  <c r="K393" i="11"/>
  <c r="J393" i="11"/>
  <c r="S393" i="11" s="1"/>
  <c r="X394" i="11"/>
  <c r="L394" i="11"/>
  <c r="U394" i="11"/>
  <c r="P394" i="11"/>
  <c r="O394" i="11"/>
  <c r="Q394" i="11" s="1"/>
  <c r="R394" i="11" s="1"/>
  <c r="K394" i="11"/>
  <c r="J394" i="11"/>
  <c r="S394" i="11" s="1"/>
  <c r="X395" i="11"/>
  <c r="L395" i="11"/>
  <c r="U395" i="11"/>
  <c r="P395" i="11"/>
  <c r="O395" i="11"/>
  <c r="Q395" i="11" s="1"/>
  <c r="R395" i="11" s="1"/>
  <c r="K395" i="11"/>
  <c r="J395" i="11"/>
  <c r="S395" i="11" s="1"/>
  <c r="X396" i="11"/>
  <c r="L396" i="11"/>
  <c r="U396" i="11"/>
  <c r="P396" i="11"/>
  <c r="O396" i="11"/>
  <c r="Q396" i="11" s="1"/>
  <c r="R396" i="11" s="1"/>
  <c r="K396" i="11"/>
  <c r="J396" i="11"/>
  <c r="S396" i="11" s="1"/>
  <c r="X397" i="11"/>
  <c r="L397" i="11"/>
  <c r="U397" i="11"/>
  <c r="P397" i="11"/>
  <c r="O397" i="11"/>
  <c r="Q397" i="11" s="1"/>
  <c r="R397" i="11" s="1"/>
  <c r="K397" i="11"/>
  <c r="J397" i="11"/>
  <c r="S397" i="11" s="1"/>
  <c r="X398" i="11"/>
  <c r="L398" i="11"/>
  <c r="U398" i="11"/>
  <c r="P398" i="11"/>
  <c r="O398" i="11"/>
  <c r="Q398" i="11" s="1"/>
  <c r="R398" i="11" s="1"/>
  <c r="K398" i="11"/>
  <c r="J398" i="11"/>
  <c r="S398" i="11" s="1"/>
  <c r="X399" i="11"/>
  <c r="L399" i="11"/>
  <c r="U399" i="11"/>
  <c r="P399" i="11"/>
  <c r="O399" i="11"/>
  <c r="Q399" i="11" s="1"/>
  <c r="R399" i="11" s="1"/>
  <c r="K399" i="11"/>
  <c r="J399" i="11"/>
  <c r="S399" i="11" s="1"/>
  <c r="X400" i="11"/>
  <c r="L400" i="11"/>
  <c r="U400" i="11"/>
  <c r="P400" i="11"/>
  <c r="O400" i="11"/>
  <c r="Q400" i="11" s="1"/>
  <c r="R400" i="11" s="1"/>
  <c r="K400" i="11"/>
  <c r="J400" i="11"/>
  <c r="S400" i="11" s="1"/>
  <c r="X401" i="11"/>
  <c r="L401" i="11"/>
  <c r="U401" i="11"/>
  <c r="P401" i="11"/>
  <c r="O401" i="11"/>
  <c r="Q401" i="11" s="1"/>
  <c r="R401" i="11" s="1"/>
  <c r="K401" i="11"/>
  <c r="J401" i="11"/>
  <c r="S401" i="11" s="1"/>
  <c r="X402" i="11"/>
  <c r="L402" i="11"/>
  <c r="U402" i="11"/>
  <c r="P402" i="11"/>
  <c r="O402" i="11"/>
  <c r="Q402" i="11" s="1"/>
  <c r="R402" i="11" s="1"/>
  <c r="K402" i="11"/>
  <c r="J402" i="11"/>
  <c r="S402" i="11" s="1"/>
  <c r="X403" i="11"/>
  <c r="L403" i="11"/>
  <c r="U403" i="11"/>
  <c r="P403" i="11"/>
  <c r="O403" i="11"/>
  <c r="Q403" i="11" s="1"/>
  <c r="R403" i="11" s="1"/>
  <c r="K403" i="11"/>
  <c r="J403" i="11"/>
  <c r="S403" i="11" s="1"/>
  <c r="X404" i="11"/>
  <c r="L404" i="11"/>
  <c r="U404" i="11"/>
  <c r="P404" i="11"/>
  <c r="O404" i="11"/>
  <c r="Q404" i="11" s="1"/>
  <c r="R404" i="11" s="1"/>
  <c r="K404" i="11"/>
  <c r="J404" i="11"/>
  <c r="S404" i="11" s="1"/>
  <c r="X405" i="11"/>
  <c r="L405" i="11"/>
  <c r="U405" i="11"/>
  <c r="P405" i="11"/>
  <c r="O405" i="11"/>
  <c r="Q405" i="11" s="1"/>
  <c r="R405" i="11" s="1"/>
  <c r="K405" i="11"/>
  <c r="J405" i="11"/>
  <c r="S405" i="11" s="1"/>
  <c r="X406" i="11"/>
  <c r="L406" i="11"/>
  <c r="U406" i="11"/>
  <c r="P406" i="11"/>
  <c r="O406" i="11"/>
  <c r="Q406" i="11" s="1"/>
  <c r="R406" i="11" s="1"/>
  <c r="K406" i="11"/>
  <c r="J406" i="11"/>
  <c r="S406" i="11" s="1"/>
  <c r="X407" i="11"/>
  <c r="L407" i="11"/>
  <c r="U407" i="11"/>
  <c r="P407" i="11"/>
  <c r="O407" i="11"/>
  <c r="Q407" i="11" s="1"/>
  <c r="R407" i="11" s="1"/>
  <c r="K407" i="11"/>
  <c r="J407" i="11"/>
  <c r="S407" i="11" s="1"/>
  <c r="X408" i="11"/>
  <c r="L408" i="11"/>
  <c r="U408" i="11"/>
  <c r="P408" i="11"/>
  <c r="O408" i="11"/>
  <c r="Q408" i="11" s="1"/>
  <c r="R408" i="11" s="1"/>
  <c r="K408" i="11"/>
  <c r="J408" i="11"/>
  <c r="S408" i="11" s="1"/>
  <c r="X409" i="11"/>
  <c r="L409" i="11"/>
  <c r="U409" i="11"/>
  <c r="P409" i="11"/>
  <c r="O409" i="11"/>
  <c r="Q409" i="11" s="1"/>
  <c r="R409" i="11" s="1"/>
  <c r="K409" i="11"/>
  <c r="J409" i="11"/>
  <c r="S409" i="11" s="1"/>
  <c r="X410" i="11"/>
  <c r="L410" i="11"/>
  <c r="U410" i="11"/>
  <c r="P410" i="11"/>
  <c r="O410" i="11"/>
  <c r="Q410" i="11" s="1"/>
  <c r="R410" i="11" s="1"/>
  <c r="K410" i="11"/>
  <c r="J410" i="11"/>
  <c r="S410" i="11" s="1"/>
  <c r="X411" i="11"/>
  <c r="L411" i="11"/>
  <c r="U411" i="11"/>
  <c r="P411" i="11"/>
  <c r="O411" i="11"/>
  <c r="Q411" i="11" s="1"/>
  <c r="R411" i="11" s="1"/>
  <c r="K411" i="11"/>
  <c r="J411" i="11"/>
  <c r="S411" i="11" s="1"/>
  <c r="X412" i="11"/>
  <c r="L412" i="11"/>
  <c r="U412" i="11"/>
  <c r="P412" i="11"/>
  <c r="O412" i="11"/>
  <c r="Q412" i="11" s="1"/>
  <c r="R412" i="11" s="1"/>
  <c r="K412" i="11"/>
  <c r="J412" i="11"/>
  <c r="S412" i="11" s="1"/>
  <c r="X413" i="11"/>
  <c r="L413" i="11"/>
  <c r="U413" i="11"/>
  <c r="P413" i="11"/>
  <c r="O413" i="11"/>
  <c r="Q413" i="11" s="1"/>
  <c r="R413" i="11" s="1"/>
  <c r="K413" i="11"/>
  <c r="J413" i="11"/>
  <c r="S413" i="11" s="1"/>
  <c r="X414" i="11"/>
  <c r="L414" i="11"/>
  <c r="U414" i="11"/>
  <c r="P414" i="11"/>
  <c r="O414" i="11"/>
  <c r="Q414" i="11" s="1"/>
  <c r="R414" i="11" s="1"/>
  <c r="K414" i="11"/>
  <c r="J414" i="11"/>
  <c r="S414" i="11" s="1"/>
  <c r="X415" i="11"/>
  <c r="L415" i="11"/>
  <c r="U415" i="11"/>
  <c r="P415" i="11"/>
  <c r="O415" i="11"/>
  <c r="Q415" i="11" s="1"/>
  <c r="R415" i="11" s="1"/>
  <c r="K415" i="11"/>
  <c r="J415" i="11"/>
  <c r="S415" i="11" s="1"/>
  <c r="X416" i="11"/>
  <c r="L416" i="11"/>
  <c r="U416" i="11"/>
  <c r="P416" i="11"/>
  <c r="O416" i="11"/>
  <c r="Q416" i="11" s="1"/>
  <c r="R416" i="11" s="1"/>
  <c r="K416" i="11"/>
  <c r="J416" i="11"/>
  <c r="S416" i="11" s="1"/>
  <c r="X417" i="11"/>
  <c r="L417" i="11"/>
  <c r="U417" i="11"/>
  <c r="P417" i="11"/>
  <c r="O417" i="11"/>
  <c r="Q417" i="11" s="1"/>
  <c r="R417" i="11" s="1"/>
  <c r="K417" i="11"/>
  <c r="J417" i="11"/>
  <c r="S417" i="11" s="1"/>
  <c r="X418" i="11"/>
  <c r="L418" i="11"/>
  <c r="U418" i="11"/>
  <c r="P418" i="11"/>
  <c r="O418" i="11"/>
  <c r="Q418" i="11" s="1"/>
  <c r="R418" i="11" s="1"/>
  <c r="K418" i="11"/>
  <c r="J418" i="11"/>
  <c r="S418" i="11" s="1"/>
  <c r="X419" i="11"/>
  <c r="L419" i="11"/>
  <c r="U419" i="11"/>
  <c r="P419" i="11"/>
  <c r="O419" i="11"/>
  <c r="Q419" i="11" s="1"/>
  <c r="R419" i="11" s="1"/>
  <c r="K419" i="11"/>
  <c r="J419" i="11"/>
  <c r="S419" i="11" s="1"/>
  <c r="X420" i="11"/>
  <c r="L420" i="11"/>
  <c r="U420" i="11"/>
  <c r="P420" i="11"/>
  <c r="O420" i="11"/>
  <c r="Q420" i="11" s="1"/>
  <c r="R420" i="11" s="1"/>
  <c r="K420" i="11"/>
  <c r="J420" i="11"/>
  <c r="S420" i="11" s="1"/>
  <c r="X421" i="11"/>
  <c r="L421" i="11"/>
  <c r="U421" i="11"/>
  <c r="P421" i="11"/>
  <c r="O421" i="11"/>
  <c r="Q421" i="11" s="1"/>
  <c r="R421" i="11" s="1"/>
  <c r="K421" i="11"/>
  <c r="J421" i="11"/>
  <c r="S421" i="11" s="1"/>
  <c r="X422" i="11"/>
  <c r="L422" i="11"/>
  <c r="U422" i="11"/>
  <c r="P422" i="11"/>
  <c r="O422" i="11"/>
  <c r="Q422" i="11" s="1"/>
  <c r="R422" i="11" s="1"/>
  <c r="K422" i="11"/>
  <c r="J422" i="11"/>
  <c r="S422" i="11" s="1"/>
  <c r="X423" i="11"/>
  <c r="L423" i="11"/>
  <c r="U423" i="11"/>
  <c r="P423" i="11"/>
  <c r="O423" i="11"/>
  <c r="Q423" i="11" s="1"/>
  <c r="R423" i="11" s="1"/>
  <c r="K423" i="11"/>
  <c r="J423" i="11"/>
  <c r="S423" i="11" s="1"/>
  <c r="X424" i="11"/>
  <c r="L424" i="11"/>
  <c r="U424" i="11"/>
  <c r="P424" i="11"/>
  <c r="O424" i="11"/>
  <c r="Q424" i="11" s="1"/>
  <c r="R424" i="11" s="1"/>
  <c r="K424" i="11"/>
  <c r="J424" i="11"/>
  <c r="S424" i="11" s="1"/>
  <c r="X425" i="11"/>
  <c r="L425" i="11"/>
  <c r="U425" i="11"/>
  <c r="P425" i="11"/>
  <c r="O425" i="11"/>
  <c r="Q425" i="11" s="1"/>
  <c r="R425" i="11" s="1"/>
  <c r="K425" i="11"/>
  <c r="J425" i="11"/>
  <c r="S425" i="11" s="1"/>
  <c r="X426" i="11"/>
  <c r="L426" i="11"/>
  <c r="U426" i="11"/>
  <c r="P426" i="11"/>
  <c r="O426" i="11"/>
  <c r="Q426" i="11" s="1"/>
  <c r="R426" i="11" s="1"/>
  <c r="K426" i="11"/>
  <c r="J426" i="11"/>
  <c r="S426" i="11" s="1"/>
  <c r="X427" i="11"/>
  <c r="L427" i="11"/>
  <c r="U427" i="11"/>
  <c r="P427" i="11"/>
  <c r="O427" i="11"/>
  <c r="Q427" i="11" s="1"/>
  <c r="R427" i="11" s="1"/>
  <c r="K427" i="11"/>
  <c r="J427" i="11"/>
  <c r="S427" i="11" s="1"/>
  <c r="X428" i="11"/>
  <c r="L428" i="11"/>
  <c r="U428" i="11"/>
  <c r="P428" i="11"/>
  <c r="O428" i="11"/>
  <c r="Q428" i="11" s="1"/>
  <c r="R428" i="11" s="1"/>
  <c r="K428" i="11"/>
  <c r="J428" i="11"/>
  <c r="S428" i="11" s="1"/>
  <c r="X429" i="11"/>
  <c r="L429" i="11"/>
  <c r="U429" i="11"/>
  <c r="P429" i="11"/>
  <c r="O429" i="11"/>
  <c r="Q429" i="11" s="1"/>
  <c r="R429" i="11" s="1"/>
  <c r="K429" i="11"/>
  <c r="J429" i="11"/>
  <c r="S429" i="11" s="1"/>
  <c r="X430" i="11"/>
  <c r="L430" i="11"/>
  <c r="U430" i="11"/>
  <c r="P430" i="11"/>
  <c r="O430" i="11"/>
  <c r="Q430" i="11" s="1"/>
  <c r="R430" i="11" s="1"/>
  <c r="K430" i="11"/>
  <c r="J430" i="11"/>
  <c r="S430" i="11" s="1"/>
  <c r="X431" i="11"/>
  <c r="L431" i="11"/>
  <c r="U431" i="11"/>
  <c r="P431" i="11"/>
  <c r="O431" i="11"/>
  <c r="Q431" i="11" s="1"/>
  <c r="R431" i="11" s="1"/>
  <c r="K431" i="11"/>
  <c r="J431" i="11"/>
  <c r="S431" i="11" s="1"/>
  <c r="X432" i="11"/>
  <c r="L432" i="11"/>
  <c r="U432" i="11"/>
  <c r="P432" i="11"/>
  <c r="O432" i="11"/>
  <c r="Q432" i="11" s="1"/>
  <c r="R432" i="11" s="1"/>
  <c r="K432" i="11"/>
  <c r="J432" i="11"/>
  <c r="S432" i="11" s="1"/>
  <c r="X433" i="11"/>
  <c r="L433" i="11"/>
  <c r="U433" i="11"/>
  <c r="P433" i="11"/>
  <c r="O433" i="11"/>
  <c r="Q433" i="11" s="1"/>
  <c r="R433" i="11" s="1"/>
  <c r="K433" i="11"/>
  <c r="J433" i="11"/>
  <c r="S433" i="11" s="1"/>
  <c r="X434" i="11"/>
  <c r="L434" i="11"/>
  <c r="U434" i="11"/>
  <c r="P434" i="11"/>
  <c r="O434" i="11"/>
  <c r="Q434" i="11" s="1"/>
  <c r="R434" i="11" s="1"/>
  <c r="K434" i="11"/>
  <c r="J434" i="11"/>
  <c r="S434" i="11" s="1"/>
  <c r="X435" i="11"/>
  <c r="L435" i="11"/>
  <c r="U435" i="11"/>
  <c r="P435" i="11"/>
  <c r="O435" i="11"/>
  <c r="Q435" i="11" s="1"/>
  <c r="R435" i="11" s="1"/>
  <c r="K435" i="11"/>
  <c r="J435" i="11"/>
  <c r="S435" i="11" s="1"/>
  <c r="X436" i="11"/>
  <c r="L436" i="11"/>
  <c r="U436" i="11"/>
  <c r="P436" i="11"/>
  <c r="O436" i="11"/>
  <c r="Q436" i="11" s="1"/>
  <c r="R436" i="11" s="1"/>
  <c r="K436" i="11"/>
  <c r="J436" i="11"/>
  <c r="S436" i="11" s="1"/>
  <c r="X437" i="11"/>
  <c r="L437" i="11"/>
  <c r="U437" i="11"/>
  <c r="P437" i="11"/>
  <c r="O437" i="11"/>
  <c r="Q437" i="11" s="1"/>
  <c r="R437" i="11" s="1"/>
  <c r="K437" i="11"/>
  <c r="J437" i="11"/>
  <c r="S437" i="11" s="1"/>
  <c r="X438" i="11"/>
  <c r="L438" i="11"/>
  <c r="U438" i="11"/>
  <c r="P438" i="11"/>
  <c r="O438" i="11"/>
  <c r="Q438" i="11" s="1"/>
  <c r="R438" i="11" s="1"/>
  <c r="K438" i="11"/>
  <c r="J438" i="11"/>
  <c r="S438" i="11" s="1"/>
  <c r="X439" i="11"/>
  <c r="L439" i="11"/>
  <c r="U439" i="11"/>
  <c r="P439" i="11"/>
  <c r="O439" i="11"/>
  <c r="Q439" i="11" s="1"/>
  <c r="R439" i="11" s="1"/>
  <c r="K439" i="11"/>
  <c r="J439" i="11"/>
  <c r="S439" i="11" s="1"/>
  <c r="X440" i="11"/>
  <c r="L440" i="11"/>
  <c r="U440" i="11"/>
  <c r="P440" i="11"/>
  <c r="O440" i="11"/>
  <c r="Q440" i="11" s="1"/>
  <c r="R440" i="11" s="1"/>
  <c r="K440" i="11"/>
  <c r="J440" i="11"/>
  <c r="S440" i="11" s="1"/>
  <c r="X441" i="11"/>
  <c r="L441" i="11"/>
  <c r="U441" i="11"/>
  <c r="P441" i="11"/>
  <c r="O441" i="11"/>
  <c r="Q441" i="11" s="1"/>
  <c r="R441" i="11" s="1"/>
  <c r="K441" i="11"/>
  <c r="J441" i="11"/>
  <c r="S441" i="11" s="1"/>
  <c r="X442" i="11"/>
  <c r="L442" i="11"/>
  <c r="U442" i="11"/>
  <c r="P442" i="11"/>
  <c r="O442" i="11"/>
  <c r="Q442" i="11" s="1"/>
  <c r="R442" i="11" s="1"/>
  <c r="K442" i="11"/>
  <c r="J442" i="11"/>
  <c r="S442" i="11" s="1"/>
  <c r="X443" i="11"/>
  <c r="L443" i="11"/>
  <c r="U443" i="11"/>
  <c r="P443" i="11"/>
  <c r="O443" i="11"/>
  <c r="Q443" i="11" s="1"/>
  <c r="R443" i="11" s="1"/>
  <c r="K443" i="11"/>
  <c r="J443" i="11"/>
  <c r="S443" i="11" s="1"/>
  <c r="X444" i="11"/>
  <c r="L444" i="11"/>
  <c r="U444" i="11"/>
  <c r="P444" i="11"/>
  <c r="O444" i="11"/>
  <c r="Q444" i="11" s="1"/>
  <c r="R444" i="11" s="1"/>
  <c r="K444" i="11"/>
  <c r="J444" i="11"/>
  <c r="S444" i="11" s="1"/>
  <c r="X445" i="11"/>
  <c r="L445" i="11"/>
  <c r="U445" i="11"/>
  <c r="P445" i="11"/>
  <c r="O445" i="11"/>
  <c r="Q445" i="11" s="1"/>
  <c r="R445" i="11" s="1"/>
  <c r="K445" i="11"/>
  <c r="J445" i="11"/>
  <c r="S445" i="11" s="1"/>
  <c r="X446" i="11"/>
  <c r="L446" i="11"/>
  <c r="U446" i="11"/>
  <c r="P446" i="11"/>
  <c r="O446" i="11"/>
  <c r="Q446" i="11" s="1"/>
  <c r="R446" i="11" s="1"/>
  <c r="K446" i="11"/>
  <c r="J446" i="11"/>
  <c r="S446" i="11" s="1"/>
  <c r="X447" i="11"/>
  <c r="L447" i="11"/>
  <c r="U447" i="11"/>
  <c r="P447" i="11"/>
  <c r="O447" i="11"/>
  <c r="Q447" i="11" s="1"/>
  <c r="R447" i="11" s="1"/>
  <c r="K447" i="11"/>
  <c r="J447" i="11"/>
  <c r="S447" i="11" s="1"/>
  <c r="X448" i="11"/>
  <c r="L448" i="11"/>
  <c r="U448" i="11"/>
  <c r="P448" i="11"/>
  <c r="O448" i="11"/>
  <c r="Q448" i="11" s="1"/>
  <c r="R448" i="11" s="1"/>
  <c r="K448" i="11"/>
  <c r="J448" i="11"/>
  <c r="S448" i="11" s="1"/>
  <c r="X449" i="11"/>
  <c r="L449" i="11"/>
  <c r="U449" i="11"/>
  <c r="P449" i="11"/>
  <c r="O449" i="11"/>
  <c r="Q449" i="11" s="1"/>
  <c r="R449" i="11" s="1"/>
  <c r="K449" i="11"/>
  <c r="J449" i="11"/>
  <c r="S449" i="11" s="1"/>
  <c r="X450" i="11"/>
  <c r="L450" i="11"/>
  <c r="U450" i="11"/>
  <c r="P450" i="11"/>
  <c r="O450" i="11"/>
  <c r="Q450" i="11" s="1"/>
  <c r="R450" i="11" s="1"/>
  <c r="K450" i="11"/>
  <c r="J450" i="11"/>
  <c r="S450" i="11" s="1"/>
  <c r="X451" i="11"/>
  <c r="L451" i="11"/>
  <c r="U451" i="11"/>
  <c r="P451" i="11"/>
  <c r="O451" i="11"/>
  <c r="Q451" i="11" s="1"/>
  <c r="R451" i="11" s="1"/>
  <c r="K451" i="11"/>
  <c r="J451" i="11"/>
  <c r="S451" i="11" s="1"/>
  <c r="X452" i="11"/>
  <c r="L452" i="11"/>
  <c r="U452" i="11"/>
  <c r="P452" i="11"/>
  <c r="O452" i="11"/>
  <c r="Q452" i="11" s="1"/>
  <c r="R452" i="11" s="1"/>
  <c r="K452" i="11"/>
  <c r="J452" i="11"/>
  <c r="S452" i="11" s="1"/>
  <c r="X453" i="11"/>
  <c r="L453" i="11"/>
  <c r="U453" i="11"/>
  <c r="P453" i="11"/>
  <c r="O453" i="11"/>
  <c r="Q453" i="11" s="1"/>
  <c r="R453" i="11" s="1"/>
  <c r="K453" i="11"/>
  <c r="J453" i="11"/>
  <c r="S453" i="11" s="1"/>
  <c r="X454" i="11"/>
  <c r="L454" i="11"/>
  <c r="U454" i="11"/>
  <c r="P454" i="11"/>
  <c r="O454" i="11"/>
  <c r="Q454" i="11" s="1"/>
  <c r="R454" i="11" s="1"/>
  <c r="K454" i="11"/>
  <c r="J454" i="11"/>
  <c r="S454" i="11" s="1"/>
  <c r="X455" i="11"/>
  <c r="L455" i="11"/>
  <c r="U455" i="11"/>
  <c r="P455" i="11"/>
  <c r="O455" i="11"/>
  <c r="Q455" i="11" s="1"/>
  <c r="R455" i="11" s="1"/>
  <c r="K455" i="11"/>
  <c r="J455" i="11"/>
  <c r="S455" i="11" s="1"/>
  <c r="X456" i="11"/>
  <c r="L456" i="11"/>
  <c r="U456" i="11"/>
  <c r="P456" i="11"/>
  <c r="O456" i="11"/>
  <c r="Q456" i="11" s="1"/>
  <c r="R456" i="11" s="1"/>
  <c r="K456" i="11"/>
  <c r="J456" i="11"/>
  <c r="S456" i="11" s="1"/>
  <c r="X457" i="11"/>
  <c r="L457" i="11"/>
  <c r="U457" i="11"/>
  <c r="P457" i="11"/>
  <c r="O457" i="11"/>
  <c r="Q457" i="11" s="1"/>
  <c r="R457" i="11" s="1"/>
  <c r="K457" i="11"/>
  <c r="J457" i="11"/>
  <c r="S457" i="11" s="1"/>
  <c r="X458" i="11"/>
  <c r="L458" i="11"/>
  <c r="U458" i="11"/>
  <c r="P458" i="11"/>
  <c r="O458" i="11"/>
  <c r="Q458" i="11" s="1"/>
  <c r="R458" i="11" s="1"/>
  <c r="K458" i="11"/>
  <c r="J458" i="11"/>
  <c r="S458" i="11" s="1"/>
  <c r="X459" i="11"/>
  <c r="L459" i="11"/>
  <c r="U459" i="11"/>
  <c r="P459" i="11"/>
  <c r="O459" i="11"/>
  <c r="Q459" i="11" s="1"/>
  <c r="R459" i="11" s="1"/>
  <c r="K459" i="11"/>
  <c r="J459" i="11"/>
  <c r="S459" i="11" s="1"/>
  <c r="X460" i="11"/>
  <c r="L460" i="11"/>
  <c r="U460" i="11"/>
  <c r="P460" i="11"/>
  <c r="O460" i="11"/>
  <c r="Q460" i="11" s="1"/>
  <c r="R460" i="11" s="1"/>
  <c r="K460" i="11"/>
  <c r="J460" i="11"/>
  <c r="S460" i="11" s="1"/>
  <c r="X461" i="11"/>
  <c r="L461" i="11"/>
  <c r="U461" i="11"/>
  <c r="P461" i="11"/>
  <c r="O461" i="11"/>
  <c r="Q461" i="11" s="1"/>
  <c r="R461" i="11" s="1"/>
  <c r="K461" i="11"/>
  <c r="J461" i="11"/>
  <c r="S461" i="11" s="1"/>
  <c r="X462" i="11"/>
  <c r="L462" i="11"/>
  <c r="U462" i="11"/>
  <c r="P462" i="11"/>
  <c r="O462" i="11"/>
  <c r="Q462" i="11" s="1"/>
  <c r="R462" i="11" s="1"/>
  <c r="K462" i="11"/>
  <c r="J462" i="11"/>
  <c r="S462" i="11" s="1"/>
  <c r="X463" i="11"/>
  <c r="L463" i="11"/>
  <c r="U463" i="11"/>
  <c r="P463" i="11"/>
  <c r="O463" i="11"/>
  <c r="Q463" i="11" s="1"/>
  <c r="R463" i="11" s="1"/>
  <c r="K463" i="11"/>
  <c r="J463" i="11"/>
  <c r="S463" i="11" s="1"/>
  <c r="X464" i="11"/>
  <c r="L464" i="11"/>
  <c r="U464" i="11"/>
  <c r="P464" i="11"/>
  <c r="O464" i="11"/>
  <c r="Q464" i="11" s="1"/>
  <c r="R464" i="11" s="1"/>
  <c r="K464" i="11"/>
  <c r="J464" i="11"/>
  <c r="S464" i="11" s="1"/>
  <c r="X465" i="11"/>
  <c r="L465" i="11"/>
  <c r="U465" i="11"/>
  <c r="P465" i="11"/>
  <c r="O465" i="11"/>
  <c r="Q465" i="11" s="1"/>
  <c r="R465" i="11" s="1"/>
  <c r="K465" i="11"/>
  <c r="J465" i="11"/>
  <c r="S465" i="11" s="1"/>
  <c r="X466" i="11"/>
  <c r="L466" i="11"/>
  <c r="U466" i="11"/>
  <c r="P466" i="11"/>
  <c r="O466" i="11"/>
  <c r="Q466" i="11" s="1"/>
  <c r="R466" i="11" s="1"/>
  <c r="K466" i="11"/>
  <c r="J466" i="11"/>
  <c r="S466" i="11" s="1"/>
  <c r="X467" i="11"/>
  <c r="L467" i="11"/>
  <c r="U467" i="11"/>
  <c r="P467" i="11"/>
  <c r="O467" i="11"/>
  <c r="Q467" i="11" s="1"/>
  <c r="R467" i="11" s="1"/>
  <c r="K467" i="11"/>
  <c r="J467" i="11"/>
  <c r="S467" i="11" s="1"/>
  <c r="X468" i="11"/>
  <c r="L468" i="11"/>
  <c r="U468" i="11"/>
  <c r="P468" i="11"/>
  <c r="O468" i="11"/>
  <c r="Q468" i="11" s="1"/>
  <c r="R468" i="11" s="1"/>
  <c r="K468" i="11"/>
  <c r="J468" i="11"/>
  <c r="S468" i="11" s="1"/>
  <c r="X469" i="11"/>
  <c r="L469" i="11"/>
  <c r="U469" i="11"/>
  <c r="P469" i="11"/>
  <c r="O469" i="11"/>
  <c r="Q469" i="11" s="1"/>
  <c r="R469" i="11" s="1"/>
  <c r="K469" i="11"/>
  <c r="J469" i="11"/>
  <c r="S469" i="11" s="1"/>
  <c r="X470" i="11"/>
  <c r="L470" i="11"/>
  <c r="U470" i="11"/>
  <c r="P470" i="11"/>
  <c r="O470" i="11"/>
  <c r="Q470" i="11" s="1"/>
  <c r="R470" i="11" s="1"/>
  <c r="K470" i="11"/>
  <c r="J470" i="11"/>
  <c r="S470" i="11" s="1"/>
  <c r="X471" i="11"/>
  <c r="L471" i="11"/>
  <c r="U471" i="11"/>
  <c r="P471" i="11"/>
  <c r="O471" i="11"/>
  <c r="Q471" i="11" s="1"/>
  <c r="R471" i="11" s="1"/>
  <c r="K471" i="11"/>
  <c r="J471" i="11"/>
  <c r="S471" i="11" s="1"/>
  <c r="X472" i="11"/>
  <c r="L472" i="11"/>
  <c r="U472" i="11"/>
  <c r="P472" i="11"/>
  <c r="O472" i="11"/>
  <c r="Q472" i="11" s="1"/>
  <c r="R472" i="11" s="1"/>
  <c r="K472" i="11"/>
  <c r="J472" i="11"/>
  <c r="S472" i="11" s="1"/>
  <c r="X473" i="11"/>
  <c r="L473" i="11"/>
  <c r="U473" i="11"/>
  <c r="P473" i="11"/>
  <c r="O473" i="11"/>
  <c r="Q473" i="11" s="1"/>
  <c r="R473" i="11" s="1"/>
  <c r="K473" i="11"/>
  <c r="J473" i="11"/>
  <c r="S473" i="11" s="1"/>
  <c r="X474" i="11"/>
  <c r="L474" i="11"/>
  <c r="U474" i="11"/>
  <c r="P474" i="11"/>
  <c r="O474" i="11"/>
  <c r="Q474" i="11" s="1"/>
  <c r="R474" i="11" s="1"/>
  <c r="K474" i="11"/>
  <c r="J474" i="11"/>
  <c r="S474" i="11" s="1"/>
  <c r="X475" i="11"/>
  <c r="L475" i="11"/>
  <c r="U475" i="11"/>
  <c r="P475" i="11"/>
  <c r="O475" i="11"/>
  <c r="Q475" i="11" s="1"/>
  <c r="R475" i="11" s="1"/>
  <c r="K475" i="11"/>
  <c r="J475" i="11"/>
  <c r="S475" i="11" s="1"/>
  <c r="X476" i="11"/>
  <c r="L476" i="11"/>
  <c r="U476" i="11"/>
  <c r="P476" i="11"/>
  <c r="O476" i="11"/>
  <c r="Q476" i="11" s="1"/>
  <c r="R476" i="11" s="1"/>
  <c r="K476" i="11"/>
  <c r="J476" i="11"/>
  <c r="S476" i="11" s="1"/>
  <c r="X477" i="11"/>
  <c r="L477" i="11"/>
  <c r="U477" i="11"/>
  <c r="P477" i="11"/>
  <c r="O477" i="11"/>
  <c r="Q477" i="11" s="1"/>
  <c r="R477" i="11" s="1"/>
  <c r="K477" i="11"/>
  <c r="J477" i="11"/>
  <c r="S477" i="11" s="1"/>
  <c r="X478" i="11"/>
  <c r="L478" i="11"/>
  <c r="U478" i="11"/>
  <c r="P478" i="11"/>
  <c r="O478" i="11"/>
  <c r="Q478" i="11" s="1"/>
  <c r="R478" i="11" s="1"/>
  <c r="K478" i="11"/>
  <c r="J478" i="11"/>
  <c r="S478" i="11" s="1"/>
  <c r="X479" i="11"/>
  <c r="L479" i="11"/>
  <c r="U479" i="11"/>
  <c r="P479" i="11"/>
  <c r="O479" i="11"/>
  <c r="Q479" i="11" s="1"/>
  <c r="R479" i="11" s="1"/>
  <c r="K479" i="11"/>
  <c r="J479" i="11"/>
  <c r="S479" i="11" s="1"/>
  <c r="X480" i="11"/>
  <c r="L480" i="11"/>
  <c r="U480" i="11"/>
  <c r="P480" i="11"/>
  <c r="O480" i="11"/>
  <c r="Q480" i="11" s="1"/>
  <c r="R480" i="11" s="1"/>
  <c r="K480" i="11"/>
  <c r="J480" i="11"/>
  <c r="S480" i="11" s="1"/>
  <c r="X481" i="11"/>
  <c r="L481" i="11"/>
  <c r="U481" i="11"/>
  <c r="P481" i="11"/>
  <c r="O481" i="11"/>
  <c r="Q481" i="11" s="1"/>
  <c r="R481" i="11" s="1"/>
  <c r="K481" i="11"/>
  <c r="J481" i="11"/>
  <c r="S481" i="11" s="1"/>
  <c r="X482" i="11"/>
  <c r="L482" i="11"/>
  <c r="U482" i="11"/>
  <c r="P482" i="11"/>
  <c r="O482" i="11"/>
  <c r="Q482" i="11" s="1"/>
  <c r="R482" i="11" s="1"/>
  <c r="K482" i="11"/>
  <c r="J482" i="11"/>
  <c r="S482" i="11" s="1"/>
  <c r="X483" i="11"/>
  <c r="L483" i="11"/>
  <c r="U483" i="11"/>
  <c r="P483" i="11"/>
  <c r="O483" i="11"/>
  <c r="Q483" i="11" s="1"/>
  <c r="R483" i="11" s="1"/>
  <c r="K483" i="11"/>
  <c r="J483" i="11"/>
  <c r="S483" i="11" s="1"/>
  <c r="X484" i="11"/>
  <c r="L484" i="11"/>
  <c r="U484" i="11"/>
  <c r="P484" i="11"/>
  <c r="O484" i="11"/>
  <c r="Q484" i="11" s="1"/>
  <c r="R484" i="11" s="1"/>
  <c r="K484" i="11"/>
  <c r="J484" i="11"/>
  <c r="S484" i="11" s="1"/>
  <c r="X485" i="11"/>
  <c r="L485" i="11"/>
  <c r="U485" i="11"/>
  <c r="P485" i="11"/>
  <c r="O485" i="11"/>
  <c r="Q485" i="11" s="1"/>
  <c r="R485" i="11" s="1"/>
  <c r="K485" i="11"/>
  <c r="J485" i="11"/>
  <c r="S485" i="11" s="1"/>
  <c r="X486" i="11"/>
  <c r="L486" i="11"/>
  <c r="U486" i="11"/>
  <c r="P486" i="11"/>
  <c r="O486" i="11"/>
  <c r="Q486" i="11" s="1"/>
  <c r="R486" i="11" s="1"/>
  <c r="K486" i="11"/>
  <c r="J486" i="11"/>
  <c r="S486" i="11" s="1"/>
  <c r="X487" i="11"/>
  <c r="L487" i="11"/>
  <c r="U487" i="11"/>
  <c r="P487" i="11"/>
  <c r="O487" i="11"/>
  <c r="Q487" i="11" s="1"/>
  <c r="R487" i="11" s="1"/>
  <c r="K487" i="11"/>
  <c r="J487" i="11"/>
  <c r="S487" i="11" s="1"/>
  <c r="X488" i="11"/>
  <c r="L488" i="11"/>
  <c r="U488" i="11"/>
  <c r="P488" i="11"/>
  <c r="O488" i="11"/>
  <c r="Q488" i="11" s="1"/>
  <c r="R488" i="11" s="1"/>
  <c r="K488" i="11"/>
  <c r="J488" i="11"/>
  <c r="S488" i="11" s="1"/>
  <c r="X489" i="11"/>
  <c r="L489" i="11"/>
  <c r="U489" i="11"/>
  <c r="P489" i="11"/>
  <c r="O489" i="11"/>
  <c r="Q489" i="11" s="1"/>
  <c r="R489" i="11" s="1"/>
  <c r="K489" i="11"/>
  <c r="J489" i="11"/>
  <c r="S489" i="11" s="1"/>
  <c r="X490" i="11"/>
  <c r="L490" i="11"/>
  <c r="U490" i="11"/>
  <c r="P490" i="11"/>
  <c r="O490" i="11"/>
  <c r="Q490" i="11" s="1"/>
  <c r="R490" i="11" s="1"/>
  <c r="K490" i="11"/>
  <c r="J490" i="11"/>
  <c r="S490" i="11" s="1"/>
  <c r="X491" i="11"/>
  <c r="L491" i="11"/>
  <c r="U491" i="11"/>
  <c r="P491" i="11"/>
  <c r="O491" i="11"/>
  <c r="Q491" i="11" s="1"/>
  <c r="R491" i="11" s="1"/>
  <c r="K491" i="11"/>
  <c r="J491" i="11"/>
  <c r="S491" i="11" s="1"/>
  <c r="X492" i="11"/>
  <c r="L492" i="11"/>
  <c r="U492" i="11"/>
  <c r="P492" i="11"/>
  <c r="O492" i="11"/>
  <c r="Q492" i="11" s="1"/>
  <c r="R492" i="11" s="1"/>
  <c r="K492" i="11"/>
  <c r="J492" i="11"/>
  <c r="S492" i="11" s="1"/>
  <c r="X493" i="11"/>
  <c r="L493" i="11"/>
  <c r="U493" i="11"/>
  <c r="P493" i="11"/>
  <c r="O493" i="11"/>
  <c r="Q493" i="11" s="1"/>
  <c r="R493" i="11" s="1"/>
  <c r="K493" i="11"/>
  <c r="J493" i="11"/>
  <c r="S493" i="11" s="1"/>
  <c r="X494" i="11"/>
  <c r="L494" i="11"/>
  <c r="U494" i="11"/>
  <c r="P494" i="11"/>
  <c r="O494" i="11"/>
  <c r="Q494" i="11" s="1"/>
  <c r="R494" i="11" s="1"/>
  <c r="K494" i="11"/>
  <c r="J494" i="11"/>
  <c r="S494" i="11" s="1"/>
  <c r="X495" i="11"/>
  <c r="L495" i="11"/>
  <c r="U495" i="11"/>
  <c r="P495" i="11"/>
  <c r="O495" i="11"/>
  <c r="Q495" i="11" s="1"/>
  <c r="R495" i="11" s="1"/>
  <c r="K495" i="11"/>
  <c r="J495" i="11"/>
  <c r="S495" i="11" s="1"/>
  <c r="X496" i="11"/>
  <c r="L496" i="11"/>
  <c r="U496" i="11"/>
  <c r="P496" i="11"/>
  <c r="O496" i="11"/>
  <c r="Q496" i="11" s="1"/>
  <c r="R496" i="11" s="1"/>
  <c r="K496" i="11"/>
  <c r="J496" i="11"/>
  <c r="S496" i="11" s="1"/>
  <c r="X497" i="11"/>
  <c r="L497" i="11"/>
  <c r="U497" i="11"/>
  <c r="P497" i="11"/>
  <c r="O497" i="11"/>
  <c r="Q497" i="11" s="1"/>
  <c r="R497" i="11" s="1"/>
  <c r="K497" i="11"/>
  <c r="J497" i="11"/>
  <c r="S497" i="11" s="1"/>
  <c r="X498" i="11"/>
  <c r="L498" i="11"/>
  <c r="U498" i="11"/>
  <c r="P498" i="11"/>
  <c r="O498" i="11"/>
  <c r="Q498" i="11" s="1"/>
  <c r="R498" i="11" s="1"/>
  <c r="K498" i="11"/>
  <c r="J498" i="11"/>
  <c r="S498" i="11" s="1"/>
  <c r="X499" i="11"/>
  <c r="L499" i="11"/>
  <c r="U499" i="11"/>
  <c r="P499" i="11"/>
  <c r="O499" i="11"/>
  <c r="Q499" i="11" s="1"/>
  <c r="R499" i="11" s="1"/>
  <c r="K499" i="11"/>
  <c r="J499" i="11"/>
  <c r="S499" i="11" s="1"/>
  <c r="X500" i="11"/>
  <c r="L500" i="11"/>
  <c r="U500" i="11"/>
  <c r="P500" i="11"/>
  <c r="O500" i="11"/>
  <c r="Q500" i="11" s="1"/>
  <c r="R500" i="11" s="1"/>
  <c r="K500" i="11"/>
  <c r="J500" i="11"/>
  <c r="S500" i="11" s="1"/>
  <c r="X501" i="11"/>
  <c r="L501" i="11"/>
  <c r="U501" i="11"/>
  <c r="P501" i="11"/>
  <c r="O501" i="11"/>
  <c r="Q501" i="11" s="1"/>
  <c r="R501" i="11" s="1"/>
  <c r="K501" i="11"/>
  <c r="J501" i="11"/>
  <c r="S501" i="11" s="1"/>
  <c r="X502" i="11"/>
  <c r="L502" i="11"/>
  <c r="U502" i="11"/>
  <c r="P502" i="11"/>
  <c r="O502" i="11"/>
  <c r="Q502" i="11" s="1"/>
  <c r="R502" i="11" s="1"/>
  <c r="K502" i="11"/>
  <c r="J502" i="11"/>
  <c r="S502" i="11" s="1"/>
  <c r="X503" i="11"/>
  <c r="L503" i="11"/>
  <c r="U503" i="11"/>
  <c r="P503" i="11"/>
  <c r="O503" i="11"/>
  <c r="Q503" i="11" s="1"/>
  <c r="R503" i="11" s="1"/>
  <c r="K503" i="11"/>
  <c r="J503" i="11"/>
  <c r="S503" i="11" s="1"/>
  <c r="X504" i="11"/>
  <c r="L504" i="11"/>
  <c r="U504" i="11"/>
  <c r="P504" i="11"/>
  <c r="O504" i="11"/>
  <c r="Q504" i="11" s="1"/>
  <c r="R504" i="11" s="1"/>
  <c r="K504" i="11"/>
  <c r="J504" i="11"/>
  <c r="S504" i="11" s="1"/>
  <c r="X505" i="11"/>
  <c r="L505" i="11"/>
  <c r="U505" i="11"/>
  <c r="P505" i="11"/>
  <c r="O505" i="11"/>
  <c r="Q505" i="11" s="1"/>
  <c r="R505" i="11" s="1"/>
  <c r="K505" i="11"/>
  <c r="J505" i="11"/>
  <c r="S505" i="11" s="1"/>
  <c r="X506" i="11"/>
  <c r="L506" i="11"/>
  <c r="U506" i="11"/>
  <c r="P506" i="11"/>
  <c r="O506" i="11"/>
  <c r="Q506" i="11" s="1"/>
  <c r="R506" i="11" s="1"/>
  <c r="K506" i="11"/>
  <c r="J506" i="11"/>
  <c r="S506" i="11" s="1"/>
  <c r="X507" i="11"/>
  <c r="L507" i="11"/>
  <c r="U507" i="11"/>
  <c r="P507" i="11"/>
  <c r="O507" i="11"/>
  <c r="Q507" i="11" s="1"/>
  <c r="R507" i="11" s="1"/>
  <c r="K507" i="11"/>
  <c r="J507" i="11"/>
  <c r="S507" i="11" s="1"/>
  <c r="X508" i="11"/>
  <c r="L508" i="11"/>
  <c r="U508" i="11"/>
  <c r="P508" i="11"/>
  <c r="O508" i="11"/>
  <c r="Q508" i="11" s="1"/>
  <c r="R508" i="11" s="1"/>
  <c r="K508" i="11"/>
  <c r="J508" i="11"/>
  <c r="S508" i="11" s="1"/>
  <c r="X509" i="11"/>
  <c r="L509" i="11"/>
  <c r="U509" i="11"/>
  <c r="P509" i="11"/>
  <c r="O509" i="11"/>
  <c r="Q509" i="11" s="1"/>
  <c r="R509" i="11" s="1"/>
  <c r="K509" i="11"/>
  <c r="J509" i="11"/>
  <c r="S509" i="11" s="1"/>
  <c r="X510" i="11"/>
  <c r="L510" i="11"/>
  <c r="U510" i="11"/>
  <c r="P510" i="11"/>
  <c r="O510" i="11"/>
  <c r="Q510" i="11" s="1"/>
  <c r="R510" i="11" s="1"/>
  <c r="K510" i="11"/>
  <c r="J510" i="11"/>
  <c r="S510" i="11" s="1"/>
  <c r="X511" i="11"/>
  <c r="L511" i="11"/>
  <c r="U511" i="11"/>
  <c r="P511" i="11"/>
  <c r="O511" i="11"/>
  <c r="Q511" i="11" s="1"/>
  <c r="R511" i="11" s="1"/>
  <c r="K511" i="11"/>
  <c r="J511" i="11"/>
  <c r="S511" i="11" s="1"/>
  <c r="X512" i="11"/>
  <c r="L512" i="11"/>
  <c r="U512" i="11"/>
  <c r="P512" i="11"/>
  <c r="O512" i="11"/>
  <c r="Q512" i="11" s="1"/>
  <c r="R512" i="11" s="1"/>
  <c r="K512" i="11"/>
  <c r="J512" i="11"/>
  <c r="S512" i="11" s="1"/>
  <c r="X513" i="11"/>
  <c r="L513" i="11"/>
  <c r="U513" i="11"/>
  <c r="P513" i="11"/>
  <c r="O513" i="11"/>
  <c r="Q513" i="11" s="1"/>
  <c r="R513" i="11" s="1"/>
  <c r="K513" i="11"/>
  <c r="J513" i="11"/>
  <c r="S513" i="11" s="1"/>
  <c r="X514" i="11"/>
  <c r="L514" i="11"/>
  <c r="U514" i="11"/>
  <c r="P514" i="11"/>
  <c r="O514" i="11"/>
  <c r="Q514" i="11" s="1"/>
  <c r="R514" i="11" s="1"/>
  <c r="K514" i="11"/>
  <c r="J514" i="11"/>
  <c r="S514" i="11" s="1"/>
  <c r="X515" i="11"/>
  <c r="L515" i="11"/>
  <c r="U515" i="11"/>
  <c r="P515" i="11"/>
  <c r="O515" i="11"/>
  <c r="Q515" i="11" s="1"/>
  <c r="R515" i="11" s="1"/>
  <c r="K515" i="11"/>
  <c r="J515" i="11"/>
  <c r="S515" i="11" s="1"/>
  <c r="X516" i="11"/>
  <c r="L516" i="11"/>
  <c r="U516" i="11"/>
  <c r="P516" i="11"/>
  <c r="O516" i="11"/>
  <c r="Q516" i="11" s="1"/>
  <c r="R516" i="11" s="1"/>
  <c r="K516" i="11"/>
  <c r="J516" i="11"/>
  <c r="S516" i="11" s="1"/>
  <c r="X517" i="11"/>
  <c r="L517" i="11"/>
  <c r="U517" i="11"/>
  <c r="P517" i="11"/>
  <c r="O517" i="11"/>
  <c r="Q517" i="11" s="1"/>
  <c r="R517" i="11" s="1"/>
  <c r="K517" i="11"/>
  <c r="J517" i="11"/>
  <c r="S517" i="11" s="1"/>
  <c r="X518" i="11"/>
  <c r="L518" i="11"/>
  <c r="U518" i="11"/>
  <c r="P518" i="11"/>
  <c r="O518" i="11"/>
  <c r="Q518" i="11" s="1"/>
  <c r="R518" i="11" s="1"/>
  <c r="K518" i="11"/>
  <c r="J518" i="11"/>
  <c r="S518" i="11" s="1"/>
  <c r="X519" i="11"/>
  <c r="L519" i="11"/>
  <c r="U519" i="11"/>
  <c r="P519" i="11"/>
  <c r="O519" i="11"/>
  <c r="Q519" i="11" s="1"/>
  <c r="R519" i="11" s="1"/>
  <c r="K519" i="11"/>
  <c r="J519" i="11"/>
  <c r="S519" i="11" s="1"/>
  <c r="X520" i="11"/>
  <c r="L520" i="11"/>
  <c r="U520" i="11"/>
  <c r="P520" i="11"/>
  <c r="O520" i="11"/>
  <c r="Q520" i="11" s="1"/>
  <c r="R520" i="11" s="1"/>
  <c r="K520" i="11"/>
  <c r="J520" i="11"/>
  <c r="S520" i="11" s="1"/>
  <c r="X521" i="11"/>
  <c r="L521" i="11"/>
  <c r="U521" i="11"/>
  <c r="P521" i="11"/>
  <c r="O521" i="11"/>
  <c r="Q521" i="11" s="1"/>
  <c r="R521" i="11" s="1"/>
  <c r="K521" i="11"/>
  <c r="J521" i="11"/>
  <c r="S521" i="11" s="1"/>
  <c r="X522" i="11"/>
  <c r="L522" i="11"/>
  <c r="U522" i="11"/>
  <c r="P522" i="11"/>
  <c r="O522" i="11"/>
  <c r="Q522" i="11" s="1"/>
  <c r="R522" i="11" s="1"/>
  <c r="K522" i="11"/>
  <c r="J522" i="11"/>
  <c r="S522" i="11" s="1"/>
  <c r="X523" i="11"/>
  <c r="L523" i="11"/>
  <c r="U523" i="11"/>
  <c r="P523" i="11"/>
  <c r="O523" i="11"/>
  <c r="Q523" i="11" s="1"/>
  <c r="R523" i="11" s="1"/>
  <c r="K523" i="11"/>
  <c r="J523" i="11"/>
  <c r="S523" i="11" s="1"/>
  <c r="X524" i="11"/>
  <c r="L524" i="11"/>
  <c r="U524" i="11"/>
  <c r="P524" i="11"/>
  <c r="O524" i="11"/>
  <c r="Q524" i="11" s="1"/>
  <c r="R524" i="11" s="1"/>
  <c r="K524" i="11"/>
  <c r="J524" i="11"/>
  <c r="S524" i="11" s="1"/>
  <c r="X525" i="11"/>
  <c r="L525" i="11"/>
  <c r="U525" i="11"/>
  <c r="P525" i="11"/>
  <c r="O525" i="11"/>
  <c r="Q525" i="11" s="1"/>
  <c r="R525" i="11" s="1"/>
  <c r="K525" i="11"/>
  <c r="J525" i="11"/>
  <c r="S525" i="11" s="1"/>
  <c r="X526" i="11"/>
  <c r="L526" i="11"/>
  <c r="U526" i="11"/>
  <c r="P526" i="11"/>
  <c r="O526" i="11"/>
  <c r="Q526" i="11" s="1"/>
  <c r="R526" i="11" s="1"/>
  <c r="K526" i="11"/>
  <c r="J526" i="11"/>
  <c r="S526" i="11" s="1"/>
  <c r="X527" i="11"/>
  <c r="L527" i="11"/>
  <c r="U527" i="11"/>
  <c r="P527" i="11"/>
  <c r="O527" i="11"/>
  <c r="Q527" i="11" s="1"/>
  <c r="R527" i="11" s="1"/>
  <c r="K527" i="11"/>
  <c r="J527" i="11"/>
  <c r="S527" i="11" s="1"/>
  <c r="X528" i="11"/>
  <c r="L528" i="11"/>
  <c r="U528" i="11"/>
  <c r="P528" i="11"/>
  <c r="O528" i="11"/>
  <c r="Q528" i="11" s="1"/>
  <c r="R528" i="11" s="1"/>
  <c r="K528" i="11"/>
  <c r="J528" i="11"/>
  <c r="S528" i="11" s="1"/>
  <c r="X529" i="11"/>
  <c r="L529" i="11"/>
  <c r="U529" i="11"/>
  <c r="P529" i="11"/>
  <c r="O529" i="11"/>
  <c r="Q529" i="11" s="1"/>
  <c r="R529" i="11" s="1"/>
  <c r="K529" i="11"/>
  <c r="J529" i="11"/>
  <c r="S529" i="11" s="1"/>
  <c r="X530" i="11"/>
  <c r="L530" i="11"/>
  <c r="U530" i="11"/>
  <c r="P530" i="11"/>
  <c r="O530" i="11"/>
  <c r="Q530" i="11" s="1"/>
  <c r="R530" i="11" s="1"/>
  <c r="K530" i="11"/>
  <c r="J530" i="11"/>
  <c r="S530" i="11" s="1"/>
  <c r="X531" i="11"/>
  <c r="L531" i="11"/>
  <c r="U531" i="11"/>
  <c r="P531" i="11"/>
  <c r="O531" i="11"/>
  <c r="Q531" i="11" s="1"/>
  <c r="R531" i="11" s="1"/>
  <c r="K531" i="11"/>
  <c r="J531" i="11"/>
  <c r="S531" i="11" s="1"/>
  <c r="X532" i="11"/>
  <c r="L532" i="11"/>
  <c r="U532" i="11"/>
  <c r="P532" i="11"/>
  <c r="O532" i="11"/>
  <c r="Q532" i="11" s="1"/>
  <c r="R532" i="11" s="1"/>
  <c r="K532" i="11"/>
  <c r="J532" i="11"/>
  <c r="S532" i="11" s="1"/>
  <c r="X533" i="11"/>
  <c r="L533" i="11"/>
  <c r="U533" i="11"/>
  <c r="P533" i="11"/>
  <c r="O533" i="11"/>
  <c r="Q533" i="11" s="1"/>
  <c r="R533" i="11" s="1"/>
  <c r="K533" i="11"/>
  <c r="J533" i="11"/>
  <c r="S533" i="11" s="1"/>
  <c r="X534" i="11"/>
  <c r="L534" i="11"/>
  <c r="U534" i="11"/>
  <c r="P534" i="11"/>
  <c r="O534" i="11"/>
  <c r="Q534" i="11" s="1"/>
  <c r="R534" i="11" s="1"/>
  <c r="K534" i="11"/>
  <c r="J534" i="11"/>
  <c r="S534" i="11" s="1"/>
  <c r="X535" i="11"/>
  <c r="L535" i="11"/>
  <c r="U535" i="11"/>
  <c r="P535" i="11"/>
  <c r="O535" i="11"/>
  <c r="Q535" i="11" s="1"/>
  <c r="R535" i="11" s="1"/>
  <c r="K535" i="11"/>
  <c r="J535" i="11"/>
  <c r="S535" i="11" s="1"/>
  <c r="X536" i="11"/>
  <c r="L536" i="11"/>
  <c r="U536" i="11"/>
  <c r="P536" i="11"/>
  <c r="O536" i="11"/>
  <c r="Q536" i="11" s="1"/>
  <c r="R536" i="11" s="1"/>
  <c r="K536" i="11"/>
  <c r="J536" i="11"/>
  <c r="S536" i="11" s="1"/>
  <c r="X537" i="11"/>
  <c r="L537" i="11"/>
  <c r="U537" i="11"/>
  <c r="P537" i="11"/>
  <c r="O537" i="11"/>
  <c r="Q537" i="11" s="1"/>
  <c r="R537" i="11" s="1"/>
  <c r="K537" i="11"/>
  <c r="J537" i="11"/>
  <c r="S537" i="11" s="1"/>
  <c r="X538" i="11"/>
  <c r="L538" i="11"/>
  <c r="U538" i="11"/>
  <c r="P538" i="11"/>
  <c r="O538" i="11"/>
  <c r="Q538" i="11" s="1"/>
  <c r="R538" i="11" s="1"/>
  <c r="K538" i="11"/>
  <c r="J538" i="11"/>
  <c r="S538" i="11" s="1"/>
  <c r="X539" i="11"/>
  <c r="L539" i="11"/>
  <c r="U539" i="11"/>
  <c r="P539" i="11"/>
  <c r="O539" i="11"/>
  <c r="Q539" i="11" s="1"/>
  <c r="R539" i="11" s="1"/>
  <c r="K539" i="11"/>
  <c r="J539" i="11"/>
  <c r="S539" i="11" s="1"/>
  <c r="X540" i="11"/>
  <c r="L540" i="11"/>
  <c r="U540" i="11"/>
  <c r="P540" i="11"/>
  <c r="O540" i="11"/>
  <c r="Q540" i="11" s="1"/>
  <c r="R540" i="11" s="1"/>
  <c r="K540" i="11"/>
  <c r="J540" i="11"/>
  <c r="S540" i="11" s="1"/>
  <c r="X541" i="11"/>
  <c r="L541" i="11"/>
  <c r="U541" i="11"/>
  <c r="P541" i="11"/>
  <c r="O541" i="11"/>
  <c r="Q541" i="11" s="1"/>
  <c r="R541" i="11" s="1"/>
  <c r="K541" i="11"/>
  <c r="J541" i="11"/>
  <c r="S541" i="11" s="1"/>
  <c r="X542" i="11"/>
  <c r="L542" i="11"/>
  <c r="U542" i="11"/>
  <c r="P542" i="11"/>
  <c r="O542" i="11"/>
  <c r="Q542" i="11" s="1"/>
  <c r="R542" i="11" s="1"/>
  <c r="K542" i="11"/>
  <c r="J542" i="11"/>
  <c r="S542" i="11" s="1"/>
  <c r="X543" i="11"/>
  <c r="L543" i="11"/>
  <c r="U543" i="11"/>
  <c r="P543" i="11"/>
  <c r="O543" i="11"/>
  <c r="Q543" i="11" s="1"/>
  <c r="R543" i="11" s="1"/>
  <c r="K543" i="11"/>
  <c r="J543" i="11"/>
  <c r="S543" i="11" s="1"/>
  <c r="X544" i="11"/>
  <c r="L544" i="11"/>
  <c r="U544" i="11"/>
  <c r="P544" i="11"/>
  <c r="O544" i="11"/>
  <c r="Q544" i="11" s="1"/>
  <c r="R544" i="11" s="1"/>
  <c r="K544" i="11"/>
  <c r="J544" i="11"/>
  <c r="S544" i="11" s="1"/>
  <c r="X545" i="11"/>
  <c r="L545" i="11"/>
  <c r="U545" i="11"/>
  <c r="P545" i="11"/>
  <c r="O545" i="11"/>
  <c r="Q545" i="11" s="1"/>
  <c r="R545" i="11" s="1"/>
  <c r="K545" i="11"/>
  <c r="J545" i="11"/>
  <c r="S545" i="11" s="1"/>
  <c r="X546" i="11"/>
  <c r="L546" i="11"/>
  <c r="U546" i="11"/>
  <c r="P546" i="11"/>
  <c r="O546" i="11"/>
  <c r="Q546" i="11" s="1"/>
  <c r="R546" i="11" s="1"/>
  <c r="K546" i="11"/>
  <c r="J546" i="11"/>
  <c r="S546" i="11" s="1"/>
  <c r="X547" i="11"/>
  <c r="L547" i="11"/>
  <c r="U547" i="11"/>
  <c r="P547" i="11"/>
  <c r="O547" i="11"/>
  <c r="Q547" i="11" s="1"/>
  <c r="R547" i="11" s="1"/>
  <c r="K547" i="11"/>
  <c r="J547" i="11"/>
  <c r="S547" i="11" s="1"/>
  <c r="X548" i="11"/>
  <c r="L548" i="11"/>
  <c r="U548" i="11"/>
  <c r="P548" i="11"/>
  <c r="O548" i="11"/>
  <c r="Q548" i="11" s="1"/>
  <c r="R548" i="11" s="1"/>
  <c r="K548" i="11"/>
  <c r="J548" i="11"/>
  <c r="S548" i="11" s="1"/>
  <c r="X549" i="11"/>
  <c r="L549" i="11"/>
  <c r="U549" i="11"/>
  <c r="P549" i="11"/>
  <c r="O549" i="11"/>
  <c r="Q549" i="11" s="1"/>
  <c r="R549" i="11" s="1"/>
  <c r="K549" i="11"/>
  <c r="J549" i="11"/>
  <c r="S549" i="11" s="1"/>
  <c r="X550" i="11"/>
  <c r="L550" i="11"/>
  <c r="U550" i="11"/>
  <c r="P550" i="11"/>
  <c r="O550" i="11"/>
  <c r="Q550" i="11" s="1"/>
  <c r="R550" i="11" s="1"/>
  <c r="K550" i="11"/>
  <c r="J550" i="11"/>
  <c r="S550" i="11" s="1"/>
  <c r="X551" i="11"/>
  <c r="L551" i="11"/>
  <c r="U551" i="11"/>
  <c r="P551" i="11"/>
  <c r="O551" i="11"/>
  <c r="Q551" i="11" s="1"/>
  <c r="R551" i="11" s="1"/>
  <c r="K551" i="11"/>
  <c r="J551" i="11"/>
  <c r="S551" i="11" s="1"/>
  <c r="T551" i="11" l="1"/>
  <c r="V551" i="11"/>
  <c r="T550" i="11"/>
  <c r="V550" i="11"/>
  <c r="T549" i="11"/>
  <c r="V549" i="11"/>
  <c r="T548" i="11"/>
  <c r="V548" i="11"/>
  <c r="T547" i="11"/>
  <c r="V547" i="11"/>
  <c r="T546" i="11"/>
  <c r="V546" i="11"/>
  <c r="T545" i="11"/>
  <c r="V545" i="11"/>
  <c r="T544" i="11"/>
  <c r="V544" i="11"/>
  <c r="T543" i="11"/>
  <c r="V543" i="11"/>
  <c r="T542" i="11"/>
  <c r="V542" i="11"/>
  <c r="T541" i="11"/>
  <c r="V541" i="11"/>
  <c r="T540" i="11"/>
  <c r="V540" i="11"/>
  <c r="T539" i="11"/>
  <c r="V539" i="11"/>
  <c r="T538" i="11"/>
  <c r="V538" i="11"/>
  <c r="T537" i="11"/>
  <c r="V537" i="11"/>
  <c r="T536" i="11"/>
  <c r="V536" i="11"/>
  <c r="T535" i="11"/>
  <c r="V535" i="11"/>
  <c r="T534" i="11"/>
  <c r="V534" i="11"/>
  <c r="T533" i="11"/>
  <c r="V533" i="11"/>
  <c r="T532" i="11"/>
  <c r="V532" i="11"/>
  <c r="T531" i="11"/>
  <c r="V531" i="11"/>
  <c r="T530" i="11"/>
  <c r="V530" i="11"/>
  <c r="T529" i="11"/>
  <c r="V529" i="11"/>
  <c r="T528" i="11"/>
  <c r="V528" i="11"/>
  <c r="T527" i="11"/>
  <c r="V527" i="11"/>
  <c r="T526" i="11"/>
  <c r="V526" i="11"/>
  <c r="T525" i="11"/>
  <c r="V525" i="11"/>
  <c r="T524" i="11"/>
  <c r="V524" i="11"/>
  <c r="T523" i="11"/>
  <c r="V523" i="11"/>
  <c r="T522" i="11"/>
  <c r="V522" i="11"/>
  <c r="T521" i="11"/>
  <c r="V521" i="11"/>
  <c r="T520" i="11"/>
  <c r="V520" i="11"/>
  <c r="T519" i="11"/>
  <c r="V519" i="11"/>
  <c r="T518" i="11"/>
  <c r="V518" i="11"/>
  <c r="T517" i="11"/>
  <c r="V517" i="11"/>
  <c r="T516" i="11"/>
  <c r="V516" i="11"/>
  <c r="T515" i="11"/>
  <c r="V515" i="11"/>
  <c r="T514" i="11"/>
  <c r="V514" i="11"/>
  <c r="T513" i="11"/>
  <c r="V513" i="11"/>
  <c r="T512" i="11"/>
  <c r="V512" i="11"/>
  <c r="T511" i="11"/>
  <c r="V511" i="11"/>
  <c r="T510" i="11"/>
  <c r="V510" i="11"/>
  <c r="T509" i="11"/>
  <c r="V509" i="11"/>
  <c r="T508" i="11"/>
  <c r="V508" i="11"/>
  <c r="T507" i="11"/>
  <c r="V507" i="11"/>
  <c r="T506" i="11"/>
  <c r="V506" i="11"/>
  <c r="T505" i="11"/>
  <c r="V505" i="11"/>
  <c r="T504" i="11"/>
  <c r="V504" i="11"/>
  <c r="T503" i="11"/>
  <c r="V503" i="11"/>
  <c r="T502" i="11"/>
  <c r="V502" i="11"/>
  <c r="T501" i="11"/>
  <c r="V501" i="11"/>
  <c r="T500" i="11"/>
  <c r="V500" i="11"/>
  <c r="T499" i="11"/>
  <c r="V499" i="11"/>
  <c r="T498" i="11"/>
  <c r="V498" i="11"/>
  <c r="T497" i="11"/>
  <c r="V497" i="11"/>
  <c r="T496" i="11"/>
  <c r="V496" i="11"/>
  <c r="T495" i="11"/>
  <c r="V495" i="11"/>
  <c r="T494" i="11"/>
  <c r="V494" i="11"/>
  <c r="T493" i="11"/>
  <c r="V493" i="11"/>
  <c r="T492" i="11"/>
  <c r="V492" i="11"/>
  <c r="T491" i="11"/>
  <c r="V491" i="11"/>
  <c r="T490" i="11"/>
  <c r="V490" i="11"/>
  <c r="T489" i="11"/>
  <c r="V489" i="11"/>
  <c r="T488" i="11"/>
  <c r="V488" i="11"/>
  <c r="T487" i="11"/>
  <c r="V487" i="11"/>
  <c r="T486" i="11"/>
  <c r="V486" i="11"/>
  <c r="T485" i="11"/>
  <c r="V485" i="11"/>
  <c r="T484" i="11"/>
  <c r="V484" i="11"/>
  <c r="T483" i="11"/>
  <c r="V483" i="11"/>
  <c r="T482" i="11"/>
  <c r="V482" i="11"/>
  <c r="T481" i="11"/>
  <c r="V481" i="11"/>
  <c r="T480" i="11"/>
  <c r="V480" i="11"/>
  <c r="T479" i="11"/>
  <c r="V479" i="11"/>
  <c r="T478" i="11"/>
  <c r="V478" i="11"/>
  <c r="T477" i="11"/>
  <c r="V477" i="11"/>
  <c r="T476" i="11"/>
  <c r="V476" i="11"/>
  <c r="T475" i="11"/>
  <c r="V475" i="11"/>
  <c r="T474" i="11"/>
  <c r="V474" i="11"/>
  <c r="T473" i="11"/>
  <c r="V473" i="11"/>
  <c r="T472" i="11"/>
  <c r="V472" i="11"/>
  <c r="T471" i="11"/>
  <c r="V471" i="11"/>
  <c r="T470" i="11"/>
  <c r="V470" i="11"/>
  <c r="T469" i="11"/>
  <c r="V469" i="11"/>
  <c r="T468" i="11"/>
  <c r="V468" i="11"/>
  <c r="T467" i="11"/>
  <c r="V467" i="11"/>
  <c r="T466" i="11"/>
  <c r="V466" i="11"/>
  <c r="T465" i="11"/>
  <c r="V465" i="11"/>
  <c r="T464" i="11"/>
  <c r="V464" i="11"/>
  <c r="T463" i="11"/>
  <c r="V463" i="11"/>
  <c r="T462" i="11"/>
  <c r="V462" i="11"/>
  <c r="T461" i="11"/>
  <c r="V461" i="11"/>
  <c r="T460" i="11"/>
  <c r="V460" i="11"/>
  <c r="T459" i="11"/>
  <c r="V459" i="11"/>
  <c r="T458" i="11"/>
  <c r="V458" i="11"/>
  <c r="T457" i="11"/>
  <c r="V457" i="11"/>
  <c r="T456" i="11"/>
  <c r="V456" i="11"/>
  <c r="T455" i="11"/>
  <c r="V455" i="11"/>
  <c r="T454" i="11"/>
  <c r="V454" i="11"/>
  <c r="T453" i="11"/>
  <c r="V453" i="11"/>
  <c r="T452" i="11"/>
  <c r="V452" i="11"/>
  <c r="T451" i="11"/>
  <c r="V451" i="11"/>
  <c r="T450" i="11"/>
  <c r="V450" i="11"/>
  <c r="T449" i="11"/>
  <c r="V449" i="11"/>
  <c r="T448" i="11"/>
  <c r="V448" i="11"/>
  <c r="T447" i="11"/>
  <c r="V447" i="11"/>
  <c r="T446" i="11"/>
  <c r="V446" i="11"/>
  <c r="T445" i="11"/>
  <c r="V445" i="11"/>
  <c r="T444" i="11"/>
  <c r="V444" i="11"/>
  <c r="T443" i="11"/>
  <c r="V443" i="11"/>
  <c r="T442" i="11"/>
  <c r="V442" i="11"/>
  <c r="T441" i="11"/>
  <c r="V441" i="11"/>
  <c r="T440" i="11"/>
  <c r="V440" i="11"/>
  <c r="T439" i="11"/>
  <c r="V439" i="11"/>
  <c r="T438" i="11"/>
  <c r="V438" i="11"/>
  <c r="T437" i="11"/>
  <c r="V437" i="11"/>
  <c r="T436" i="11"/>
  <c r="V436" i="11"/>
  <c r="T435" i="11"/>
  <c r="V435" i="11"/>
  <c r="T434" i="11"/>
  <c r="V434" i="11"/>
  <c r="T433" i="11"/>
  <c r="V433" i="11"/>
  <c r="T432" i="11"/>
  <c r="V432" i="11"/>
  <c r="T431" i="11"/>
  <c r="V431" i="11"/>
  <c r="T430" i="11"/>
  <c r="V430" i="11"/>
  <c r="T429" i="11"/>
  <c r="V429" i="11"/>
  <c r="T428" i="11"/>
  <c r="V428" i="11"/>
  <c r="T427" i="11"/>
  <c r="V427" i="11"/>
  <c r="T426" i="11"/>
  <c r="V426" i="11"/>
  <c r="T425" i="11"/>
  <c r="V425" i="11"/>
  <c r="T424" i="11"/>
  <c r="V424" i="11"/>
  <c r="T423" i="11"/>
  <c r="V423" i="11"/>
  <c r="T422" i="11"/>
  <c r="V422" i="11"/>
  <c r="T421" i="11"/>
  <c r="V421" i="11"/>
  <c r="T420" i="11"/>
  <c r="V420" i="11"/>
  <c r="T419" i="11"/>
  <c r="V419" i="11"/>
  <c r="T418" i="11"/>
  <c r="V418" i="11"/>
  <c r="T417" i="11"/>
  <c r="V417" i="11"/>
  <c r="T416" i="11"/>
  <c r="V416" i="11"/>
  <c r="T415" i="11"/>
  <c r="V415" i="11"/>
  <c r="T414" i="11"/>
  <c r="V414" i="11"/>
  <c r="T413" i="11"/>
  <c r="V413" i="11"/>
  <c r="T412" i="11"/>
  <c r="V412" i="11"/>
  <c r="T411" i="11"/>
  <c r="V411" i="11"/>
  <c r="T410" i="11"/>
  <c r="V410" i="11"/>
  <c r="T409" i="11"/>
  <c r="V409" i="11"/>
  <c r="T408" i="11"/>
  <c r="V408" i="11"/>
  <c r="T407" i="11"/>
  <c r="V407" i="11"/>
  <c r="T406" i="11"/>
  <c r="V406" i="11"/>
  <c r="T405" i="11"/>
  <c r="V405" i="11"/>
  <c r="T404" i="11"/>
  <c r="V404" i="11"/>
  <c r="T403" i="11"/>
  <c r="V403" i="11"/>
  <c r="T402" i="11"/>
  <c r="V402" i="11"/>
  <c r="T401" i="11"/>
  <c r="V401" i="11"/>
  <c r="T400" i="11"/>
  <c r="V400" i="11"/>
  <c r="T399" i="11"/>
  <c r="V399" i="11"/>
  <c r="T398" i="11"/>
  <c r="V398" i="11"/>
  <c r="T397" i="11"/>
  <c r="V397" i="11"/>
  <c r="T396" i="11"/>
  <c r="V396" i="11"/>
  <c r="T395" i="11"/>
  <c r="V395" i="11"/>
  <c r="T394" i="11"/>
  <c r="V394" i="11"/>
  <c r="T393" i="11"/>
  <c r="V393" i="11"/>
  <c r="T392" i="11"/>
  <c r="V392" i="11"/>
  <c r="T391" i="11"/>
  <c r="V391" i="11"/>
  <c r="T390" i="11"/>
  <c r="V390" i="11"/>
  <c r="T389" i="11"/>
  <c r="V389" i="11"/>
  <c r="T388" i="11"/>
  <c r="V388" i="11"/>
  <c r="T387" i="11"/>
  <c r="V387" i="11"/>
  <c r="T386" i="11"/>
  <c r="V386" i="11"/>
  <c r="T385" i="11"/>
  <c r="V385" i="11"/>
  <c r="T384" i="11"/>
  <c r="V384" i="11"/>
  <c r="T383" i="11"/>
  <c r="V383" i="11"/>
  <c r="T382" i="11"/>
  <c r="V382" i="11"/>
  <c r="T381" i="11"/>
  <c r="V381" i="11"/>
  <c r="T380" i="11"/>
  <c r="V380" i="11"/>
  <c r="T379" i="11"/>
  <c r="V379" i="11"/>
  <c r="T378" i="11"/>
  <c r="V378" i="11"/>
  <c r="T377" i="11"/>
  <c r="V377" i="11"/>
  <c r="T376" i="11"/>
  <c r="V376" i="11"/>
  <c r="T375" i="11"/>
  <c r="V375" i="11"/>
  <c r="T374" i="11"/>
  <c r="V374" i="11"/>
  <c r="T373" i="11"/>
  <c r="V373" i="11"/>
  <c r="T372" i="11"/>
  <c r="V372" i="11"/>
  <c r="T371" i="11"/>
  <c r="V371" i="11"/>
  <c r="T370" i="11"/>
  <c r="V370" i="11"/>
  <c r="T369" i="11"/>
  <c r="V369" i="11"/>
  <c r="T368" i="11"/>
  <c r="V368" i="11"/>
  <c r="T367" i="11"/>
  <c r="V367" i="11"/>
  <c r="T366" i="11"/>
  <c r="V366" i="11"/>
  <c r="T365" i="11"/>
  <c r="V365" i="11"/>
  <c r="T364" i="11"/>
  <c r="V364" i="11"/>
  <c r="T363" i="11"/>
  <c r="V363" i="11"/>
  <c r="T362" i="11"/>
  <c r="V362" i="11"/>
  <c r="T361" i="11"/>
  <c r="V361" i="11"/>
  <c r="T360" i="11"/>
  <c r="V360" i="11"/>
  <c r="T359" i="11"/>
  <c r="V359" i="11"/>
  <c r="T358" i="11"/>
  <c r="T357" i="11"/>
  <c r="T356" i="11"/>
  <c r="T355" i="11"/>
  <c r="T354" i="11"/>
  <c r="T353" i="11"/>
  <c r="T352" i="11"/>
  <c r="T351" i="11"/>
  <c r="T350" i="11"/>
  <c r="V350" i="11"/>
  <c r="T349" i="11"/>
  <c r="T348" i="11"/>
  <c r="T347" i="11"/>
  <c r="T346" i="11"/>
  <c r="T345" i="11"/>
  <c r="T344" i="11"/>
  <c r="T343" i="11"/>
  <c r="T342" i="11"/>
  <c r="T341" i="11"/>
  <c r="T340" i="11"/>
  <c r="T339" i="11"/>
  <c r="T338" i="11"/>
  <c r="T337" i="11"/>
  <c r="T336" i="11"/>
  <c r="T335" i="11"/>
  <c r="T334" i="11"/>
  <c r="T333" i="11"/>
  <c r="T332" i="11"/>
  <c r="T331" i="11"/>
  <c r="T330" i="11"/>
  <c r="T329" i="11"/>
  <c r="T328" i="11"/>
  <c r="T327" i="11"/>
  <c r="T326" i="11"/>
  <c r="T325" i="11"/>
  <c r="T324" i="11"/>
  <c r="T323" i="11"/>
  <c r="T322" i="11"/>
  <c r="T321" i="11"/>
  <c r="T320" i="11"/>
  <c r="T319" i="11"/>
  <c r="T318" i="11"/>
  <c r="T317" i="11"/>
  <c r="T316" i="11"/>
  <c r="T315" i="11"/>
  <c r="T314" i="11"/>
  <c r="V314" i="11"/>
  <c r="T313" i="11"/>
  <c r="T312" i="11"/>
  <c r="T311" i="11"/>
  <c r="T310" i="11"/>
  <c r="T309" i="11"/>
  <c r="T308" i="11"/>
  <c r="T307" i="11"/>
  <c r="T306" i="11"/>
  <c r="T305" i="11"/>
  <c r="T304" i="11"/>
  <c r="T303" i="11"/>
  <c r="T302" i="11"/>
  <c r="T301" i="11"/>
  <c r="T300" i="11"/>
  <c r="T299" i="11"/>
  <c r="T298" i="11"/>
  <c r="T297" i="11"/>
  <c r="T296" i="11"/>
  <c r="T295" i="11"/>
  <c r="T294" i="11"/>
  <c r="T293" i="11"/>
  <c r="T292" i="11"/>
  <c r="T291" i="11"/>
  <c r="T290" i="11"/>
  <c r="T289" i="11"/>
  <c r="T288" i="11"/>
  <c r="T287" i="11"/>
  <c r="T286" i="11"/>
  <c r="T285" i="11"/>
  <c r="T284" i="11"/>
  <c r="T283" i="11"/>
  <c r="T282" i="11"/>
  <c r="T281" i="11"/>
  <c r="T280" i="11"/>
  <c r="T279" i="11"/>
  <c r="T278" i="11"/>
  <c r="T277" i="11"/>
  <c r="T276" i="11"/>
  <c r="T275" i="11"/>
  <c r="T274" i="11"/>
  <c r="T273" i="11"/>
  <c r="T272" i="11"/>
  <c r="T271" i="11"/>
  <c r="T270" i="11"/>
  <c r="T269" i="11"/>
  <c r="T268" i="11"/>
  <c r="T267" i="11"/>
  <c r="T266" i="11"/>
  <c r="T265" i="11"/>
  <c r="T264" i="11"/>
  <c r="T263" i="11"/>
  <c r="T262" i="11"/>
  <c r="T261" i="11"/>
  <c r="T260" i="11"/>
  <c r="T259" i="11"/>
  <c r="T258" i="11"/>
  <c r="T257" i="11"/>
  <c r="T256" i="11"/>
  <c r="T255" i="11"/>
  <c r="T254" i="11"/>
  <c r="T253" i="11"/>
  <c r="T252" i="11"/>
  <c r="T251" i="11"/>
  <c r="T250" i="11"/>
  <c r="T249" i="11"/>
  <c r="T248" i="11"/>
  <c r="T247" i="11"/>
  <c r="T246" i="11"/>
  <c r="T245" i="11"/>
  <c r="V245" i="11"/>
  <c r="T244" i="11"/>
  <c r="T243" i="11"/>
  <c r="T242" i="11"/>
  <c r="T241" i="11"/>
  <c r="T240" i="11"/>
  <c r="T239" i="11"/>
  <c r="T238" i="11"/>
  <c r="T237" i="11"/>
  <c r="T236" i="11"/>
  <c r="T235" i="11"/>
  <c r="T234" i="11"/>
  <c r="T233" i="11"/>
  <c r="T232" i="11"/>
  <c r="T231" i="11"/>
  <c r="T230" i="11"/>
  <c r="T229" i="11"/>
  <c r="T228" i="11"/>
  <c r="T227" i="11"/>
  <c r="T226" i="11"/>
  <c r="T225" i="11"/>
  <c r="T224" i="11"/>
  <c r="T223" i="11"/>
  <c r="T222" i="11"/>
  <c r="T221" i="11"/>
  <c r="T220" i="11"/>
  <c r="T219" i="11"/>
  <c r="T218" i="11"/>
  <c r="T217" i="11"/>
  <c r="T216" i="11"/>
  <c r="T215" i="11"/>
  <c r="T214" i="11"/>
  <c r="T213" i="11"/>
  <c r="T212" i="11"/>
  <c r="T211" i="11"/>
  <c r="T210" i="11"/>
  <c r="T209" i="11"/>
  <c r="T208" i="11"/>
  <c r="T207" i="11"/>
  <c r="T206" i="11"/>
  <c r="T205" i="11"/>
  <c r="T204" i="11"/>
  <c r="T203" i="11"/>
  <c r="T202" i="11"/>
  <c r="T201" i="11"/>
  <c r="T200" i="11"/>
  <c r="T199" i="11"/>
  <c r="T198" i="11"/>
  <c r="T197" i="11"/>
  <c r="T196" i="11"/>
  <c r="T195" i="11"/>
  <c r="T194" i="11"/>
  <c r="T193" i="11"/>
  <c r="T192" i="11"/>
  <c r="T191" i="11"/>
  <c r="T190" i="11"/>
  <c r="T189" i="11"/>
  <c r="T188" i="11"/>
  <c r="T187" i="11"/>
  <c r="T186" i="11"/>
  <c r="T185" i="11"/>
  <c r="T184" i="11"/>
  <c r="T183" i="11"/>
  <c r="T182" i="11"/>
  <c r="T181" i="11"/>
  <c r="T180" i="11"/>
  <c r="T179" i="11"/>
  <c r="T178" i="11"/>
  <c r="T177" i="11"/>
  <c r="T176" i="11"/>
  <c r="T175" i="11"/>
  <c r="T174" i="11"/>
  <c r="T173" i="11"/>
  <c r="T172" i="11"/>
  <c r="T171" i="11"/>
  <c r="T170" i="11"/>
  <c r="T169" i="11"/>
  <c r="T168" i="11"/>
  <c r="V168" i="11"/>
  <c r="T167" i="11"/>
  <c r="T166" i="11"/>
  <c r="T165" i="11"/>
  <c r="T164" i="11"/>
  <c r="T163" i="11"/>
  <c r="T162" i="11"/>
  <c r="T161" i="11"/>
  <c r="T160" i="11"/>
  <c r="T159" i="11"/>
  <c r="T158" i="11"/>
  <c r="T157" i="11"/>
  <c r="T156" i="11"/>
  <c r="T155" i="11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T106" i="11"/>
  <c r="T105" i="11"/>
  <c r="T104" i="11"/>
  <c r="T103" i="11"/>
  <c r="V103" i="11"/>
  <c r="T102" i="11"/>
  <c r="T101" i="11"/>
  <c r="T100" i="11"/>
  <c r="T99" i="11"/>
  <c r="T98" i="11"/>
  <c r="T97" i="11"/>
  <c r="T96" i="11"/>
  <c r="V96" i="11"/>
  <c r="T95" i="11"/>
  <c r="V95" i="11"/>
  <c r="T94" i="11"/>
  <c r="V94" i="11"/>
  <c r="T93" i="11"/>
  <c r="V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V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T4" i="11"/>
  <c r="T3" i="11"/>
  <c r="T2" i="11"/>
  <c r="S546" i="10"/>
  <c r="U546" i="10"/>
  <c r="S545" i="10"/>
  <c r="U545" i="10"/>
  <c r="S544" i="10"/>
  <c r="U544" i="10"/>
  <c r="S543" i="10"/>
  <c r="U543" i="10"/>
  <c r="S542" i="10"/>
  <c r="U542" i="10"/>
  <c r="S541" i="10"/>
  <c r="U541" i="10"/>
  <c r="S540" i="10"/>
  <c r="U540" i="10"/>
  <c r="S539" i="10"/>
  <c r="U539" i="10"/>
  <c r="S538" i="10"/>
  <c r="U538" i="10"/>
  <c r="S537" i="10"/>
  <c r="U537" i="10"/>
  <c r="S536" i="10"/>
  <c r="U536" i="10"/>
  <c r="S535" i="10"/>
  <c r="U535" i="10"/>
  <c r="S534" i="10"/>
  <c r="U534" i="10"/>
  <c r="S533" i="10"/>
  <c r="U533" i="10"/>
  <c r="S532" i="10"/>
  <c r="U532" i="10"/>
  <c r="S531" i="10"/>
  <c r="U531" i="10"/>
  <c r="S530" i="10"/>
  <c r="U530" i="10"/>
  <c r="S529" i="10"/>
  <c r="U529" i="10"/>
  <c r="S528" i="10"/>
  <c r="U528" i="10"/>
  <c r="S527" i="10"/>
  <c r="U527" i="10"/>
  <c r="S526" i="10"/>
  <c r="U526" i="10"/>
  <c r="S525" i="10"/>
  <c r="U525" i="10"/>
  <c r="S524" i="10"/>
  <c r="U524" i="10"/>
  <c r="S523" i="10"/>
  <c r="U523" i="10"/>
  <c r="S522" i="10"/>
  <c r="U522" i="10"/>
  <c r="S521" i="10"/>
  <c r="U521" i="10"/>
  <c r="S520" i="10"/>
  <c r="U520" i="10"/>
  <c r="S519" i="10"/>
  <c r="U519" i="10"/>
  <c r="S518" i="10"/>
  <c r="U518" i="10"/>
  <c r="S517" i="10"/>
  <c r="U517" i="10"/>
  <c r="S516" i="10"/>
  <c r="U516" i="10"/>
  <c r="S515" i="10"/>
  <c r="U515" i="10"/>
  <c r="S514" i="10"/>
  <c r="U514" i="10"/>
  <c r="S513" i="10"/>
  <c r="U513" i="10"/>
  <c r="S512" i="10"/>
  <c r="U512" i="10"/>
  <c r="S511" i="10"/>
  <c r="U511" i="10"/>
  <c r="S510" i="10"/>
  <c r="U510" i="10"/>
  <c r="S509" i="10"/>
  <c r="U509" i="10"/>
  <c r="S508" i="10"/>
  <c r="U508" i="10"/>
  <c r="S507" i="10"/>
  <c r="U507" i="10"/>
  <c r="S506" i="10"/>
  <c r="U506" i="10"/>
  <c r="S505" i="10"/>
  <c r="U505" i="10"/>
  <c r="S504" i="10"/>
  <c r="U504" i="10"/>
  <c r="S503" i="10"/>
  <c r="U503" i="10"/>
  <c r="S502" i="10"/>
  <c r="U502" i="10"/>
  <c r="S501" i="10"/>
  <c r="U501" i="10"/>
  <c r="S500" i="10"/>
  <c r="U500" i="10"/>
  <c r="S499" i="10"/>
  <c r="U499" i="10"/>
  <c r="S498" i="10"/>
  <c r="U498" i="10"/>
  <c r="S497" i="10"/>
  <c r="U497" i="10"/>
  <c r="S496" i="10"/>
  <c r="U496" i="10"/>
  <c r="S495" i="10"/>
  <c r="U495" i="10"/>
  <c r="S494" i="10"/>
  <c r="U494" i="10"/>
  <c r="S493" i="10"/>
  <c r="U493" i="10"/>
  <c r="S492" i="10"/>
  <c r="U492" i="10"/>
  <c r="S491" i="10"/>
  <c r="U491" i="10"/>
  <c r="S490" i="10"/>
  <c r="U490" i="10"/>
  <c r="S489" i="10"/>
  <c r="U489" i="10"/>
  <c r="S488" i="10"/>
  <c r="U488" i="10"/>
  <c r="S487" i="10"/>
  <c r="U487" i="10"/>
  <c r="S486" i="10"/>
  <c r="U486" i="10"/>
  <c r="S485" i="10"/>
  <c r="U485" i="10"/>
  <c r="S484" i="10"/>
  <c r="U484" i="10"/>
  <c r="S483" i="10"/>
  <c r="U483" i="10"/>
  <c r="S482" i="10"/>
  <c r="U482" i="10"/>
  <c r="S481" i="10"/>
  <c r="U481" i="10"/>
  <c r="S480" i="10"/>
  <c r="U480" i="10"/>
  <c r="S479" i="10"/>
  <c r="U479" i="10"/>
  <c r="S478" i="10"/>
  <c r="U478" i="10"/>
  <c r="S477" i="10"/>
  <c r="U477" i="10"/>
  <c r="S476" i="10"/>
  <c r="U476" i="10"/>
  <c r="S475" i="10"/>
  <c r="U475" i="10"/>
  <c r="S474" i="10"/>
  <c r="U474" i="10"/>
  <c r="S473" i="10"/>
  <c r="U473" i="10"/>
  <c r="S472" i="10"/>
  <c r="U472" i="10"/>
  <c r="S471" i="10"/>
  <c r="U471" i="10"/>
  <c r="S470" i="10"/>
  <c r="U470" i="10"/>
  <c r="S469" i="10"/>
  <c r="U469" i="10"/>
  <c r="S468" i="10"/>
  <c r="U468" i="10"/>
  <c r="S467" i="10"/>
  <c r="U467" i="10"/>
  <c r="S466" i="10"/>
  <c r="U466" i="10"/>
  <c r="S465" i="10"/>
  <c r="U465" i="10"/>
  <c r="S464" i="10"/>
  <c r="U464" i="10"/>
  <c r="S463" i="10"/>
  <c r="U463" i="10"/>
  <c r="S462" i="10"/>
  <c r="U462" i="10"/>
  <c r="S461" i="10"/>
  <c r="U461" i="10"/>
  <c r="S460" i="10"/>
  <c r="U460" i="10"/>
  <c r="S459" i="10"/>
  <c r="U459" i="10"/>
  <c r="S458" i="10"/>
  <c r="U458" i="10"/>
  <c r="S457" i="10"/>
  <c r="U457" i="10"/>
  <c r="S456" i="10"/>
  <c r="U456" i="10"/>
  <c r="S455" i="10"/>
  <c r="U455" i="10"/>
  <c r="S454" i="10"/>
  <c r="U454" i="10"/>
  <c r="S453" i="10"/>
  <c r="U453" i="10"/>
  <c r="S452" i="10"/>
  <c r="U452" i="10"/>
  <c r="S451" i="10"/>
  <c r="U451" i="10"/>
  <c r="S450" i="10"/>
  <c r="U450" i="10"/>
  <c r="S449" i="10"/>
  <c r="U449" i="10"/>
  <c r="S448" i="10"/>
  <c r="U448" i="10"/>
  <c r="S447" i="10"/>
  <c r="U447" i="10"/>
  <c r="S446" i="10"/>
  <c r="U446" i="10"/>
  <c r="S445" i="10"/>
  <c r="U445" i="10"/>
  <c r="S444" i="10"/>
  <c r="U444" i="10"/>
  <c r="S443" i="10"/>
  <c r="U443" i="10"/>
  <c r="S442" i="10"/>
  <c r="U442" i="10"/>
  <c r="S441" i="10"/>
  <c r="U441" i="10"/>
  <c r="S440" i="10"/>
  <c r="U440" i="10"/>
  <c r="S439" i="10"/>
  <c r="U439" i="10"/>
  <c r="S438" i="10"/>
  <c r="U438" i="10"/>
  <c r="S437" i="10"/>
  <c r="U437" i="10"/>
  <c r="S436" i="10"/>
  <c r="U436" i="10"/>
  <c r="S435" i="10"/>
  <c r="U435" i="10"/>
  <c r="S434" i="10"/>
  <c r="U434" i="10"/>
  <c r="S433" i="10"/>
  <c r="U433" i="10"/>
  <c r="S432" i="10"/>
  <c r="U432" i="10"/>
  <c r="S431" i="10"/>
  <c r="U431" i="10"/>
  <c r="S430" i="10"/>
  <c r="U430" i="10"/>
  <c r="S429" i="10"/>
  <c r="U429" i="10"/>
  <c r="S428" i="10"/>
  <c r="U428" i="10"/>
  <c r="S427" i="10"/>
  <c r="U427" i="10"/>
  <c r="S426" i="10"/>
  <c r="U426" i="10"/>
  <c r="S425" i="10"/>
  <c r="U425" i="10"/>
  <c r="S424" i="10"/>
  <c r="U424" i="10"/>
  <c r="S423" i="10"/>
  <c r="U423" i="10"/>
  <c r="S422" i="10"/>
  <c r="U422" i="10"/>
  <c r="S421" i="10"/>
  <c r="U421" i="10"/>
  <c r="S420" i="10"/>
  <c r="U420" i="10"/>
  <c r="S419" i="10"/>
  <c r="U419" i="10"/>
  <c r="S418" i="10"/>
  <c r="U418" i="10"/>
  <c r="S417" i="10"/>
  <c r="U417" i="10"/>
  <c r="S416" i="10"/>
  <c r="U416" i="10"/>
  <c r="S415" i="10"/>
  <c r="U415" i="10"/>
  <c r="S414" i="10"/>
  <c r="U414" i="10"/>
  <c r="S413" i="10"/>
  <c r="U413" i="10"/>
  <c r="S412" i="10"/>
  <c r="U412" i="10"/>
  <c r="S411" i="10"/>
  <c r="U411" i="10"/>
  <c r="S410" i="10"/>
  <c r="U410" i="10"/>
  <c r="S409" i="10"/>
  <c r="U409" i="10"/>
  <c r="S408" i="10"/>
  <c r="U408" i="10"/>
  <c r="S407" i="10"/>
  <c r="U407" i="10"/>
  <c r="S406" i="10"/>
  <c r="U406" i="10"/>
  <c r="S405" i="10"/>
  <c r="U405" i="10"/>
  <c r="S404" i="10"/>
  <c r="U404" i="10"/>
  <c r="S403" i="10"/>
  <c r="U403" i="10"/>
  <c r="S402" i="10"/>
  <c r="U402" i="10"/>
  <c r="S401" i="10"/>
  <c r="U401" i="10"/>
  <c r="S400" i="10"/>
  <c r="U400" i="10"/>
  <c r="S399" i="10"/>
  <c r="U399" i="10"/>
  <c r="S398" i="10"/>
  <c r="U398" i="10"/>
  <c r="S397" i="10"/>
  <c r="U397" i="10"/>
  <c r="S396" i="10"/>
  <c r="U396" i="10"/>
  <c r="S395" i="10"/>
  <c r="U395" i="10"/>
  <c r="S394" i="10"/>
  <c r="U394" i="10"/>
  <c r="S393" i="10"/>
  <c r="U393" i="10"/>
  <c r="S392" i="10"/>
  <c r="U392" i="10"/>
  <c r="S391" i="10"/>
  <c r="U391" i="10"/>
  <c r="S390" i="10"/>
  <c r="U390" i="10"/>
  <c r="S389" i="10"/>
  <c r="U389" i="10"/>
  <c r="S388" i="10"/>
  <c r="U388" i="10"/>
  <c r="S387" i="10"/>
  <c r="U387" i="10"/>
  <c r="S386" i="10"/>
  <c r="U386" i="10"/>
  <c r="S385" i="10"/>
  <c r="U385" i="10"/>
  <c r="S384" i="10"/>
  <c r="U384" i="10"/>
  <c r="S383" i="10"/>
  <c r="U383" i="10"/>
  <c r="S382" i="10"/>
  <c r="U382" i="10"/>
  <c r="S381" i="10"/>
  <c r="U381" i="10"/>
  <c r="S380" i="10"/>
  <c r="U380" i="10"/>
  <c r="S379" i="10"/>
  <c r="U379" i="10"/>
  <c r="S378" i="10"/>
  <c r="U378" i="10"/>
  <c r="S377" i="10"/>
  <c r="U377" i="10"/>
  <c r="S376" i="10"/>
  <c r="U376" i="10"/>
  <c r="S375" i="10"/>
  <c r="U375" i="10"/>
  <c r="S374" i="10"/>
  <c r="U374" i="10"/>
  <c r="S373" i="10"/>
  <c r="U373" i="10"/>
  <c r="S372" i="10"/>
  <c r="U372" i="10"/>
  <c r="S371" i="10"/>
  <c r="U371" i="10"/>
  <c r="S370" i="10"/>
  <c r="U370" i="10"/>
  <c r="S369" i="10"/>
  <c r="U369" i="10"/>
  <c r="S368" i="10"/>
  <c r="U368" i="10"/>
  <c r="S367" i="10"/>
  <c r="U367" i="10"/>
  <c r="S366" i="10"/>
  <c r="U366" i="10"/>
  <c r="S365" i="10"/>
  <c r="U365" i="10"/>
  <c r="S364" i="10"/>
  <c r="U364" i="10"/>
  <c r="S363" i="10"/>
  <c r="U363" i="10"/>
  <c r="S362" i="10"/>
  <c r="U362" i="10"/>
  <c r="S361" i="10"/>
  <c r="U361" i="10"/>
  <c r="S360" i="10"/>
  <c r="U360" i="10"/>
  <c r="S359" i="10"/>
  <c r="U359" i="10"/>
  <c r="S358" i="10"/>
  <c r="U358" i="10"/>
  <c r="S357" i="10"/>
  <c r="U357" i="10"/>
  <c r="S356" i="10"/>
  <c r="U356" i="10"/>
  <c r="S355" i="10"/>
  <c r="U355" i="10"/>
  <c r="S354" i="10"/>
  <c r="U354" i="10"/>
  <c r="S353" i="10"/>
  <c r="T353" i="10" s="1"/>
  <c r="S352" i="10"/>
  <c r="T352" i="10" s="1"/>
  <c r="S351" i="10"/>
  <c r="T351" i="10" s="1"/>
  <c r="S350" i="10"/>
  <c r="T350" i="10" s="1"/>
  <c r="S349" i="10"/>
  <c r="T349" i="10" s="1"/>
  <c r="S348" i="10"/>
  <c r="T348" i="10" s="1"/>
  <c r="S347" i="10"/>
  <c r="T347" i="10" s="1"/>
  <c r="S346" i="10"/>
  <c r="T346" i="10" s="1"/>
  <c r="S345" i="10"/>
  <c r="U345" i="10"/>
  <c r="S344" i="10"/>
  <c r="T344" i="10" s="1"/>
  <c r="S343" i="10"/>
  <c r="T343" i="10" s="1"/>
  <c r="S342" i="10"/>
  <c r="T342" i="10" s="1"/>
  <c r="S341" i="10"/>
  <c r="T341" i="10" s="1"/>
  <c r="S340" i="10"/>
  <c r="T340" i="10" s="1"/>
  <c r="S339" i="10"/>
  <c r="T339" i="10" s="1"/>
  <c r="S338" i="10"/>
  <c r="T338" i="10" s="1"/>
  <c r="S337" i="10"/>
  <c r="T337" i="10" s="1"/>
  <c r="S336" i="10"/>
  <c r="T336" i="10" s="1"/>
  <c r="S335" i="10"/>
  <c r="T335" i="10" s="1"/>
  <c r="S334" i="10"/>
  <c r="T334" i="10" s="1"/>
  <c r="S333" i="10"/>
  <c r="T333" i="10" s="1"/>
  <c r="S332" i="10"/>
  <c r="T332" i="10" s="1"/>
  <c r="S331" i="10"/>
  <c r="T331" i="10" s="1"/>
  <c r="S330" i="10"/>
  <c r="T330" i="10" s="1"/>
  <c r="S329" i="10"/>
  <c r="T329" i="10" s="1"/>
  <c r="S328" i="10"/>
  <c r="T328" i="10" s="1"/>
  <c r="S327" i="10"/>
  <c r="T327" i="10" s="1"/>
  <c r="S326" i="10"/>
  <c r="T326" i="10" s="1"/>
  <c r="S325" i="10"/>
  <c r="T325" i="10" s="1"/>
  <c r="S324" i="10"/>
  <c r="T324" i="10" s="1"/>
  <c r="S323" i="10"/>
  <c r="T323" i="10" s="1"/>
  <c r="S322" i="10"/>
  <c r="T322" i="10" s="1"/>
  <c r="S321" i="10"/>
  <c r="T321" i="10" s="1"/>
  <c r="S320" i="10"/>
  <c r="T320" i="10" s="1"/>
  <c r="S319" i="10"/>
  <c r="T319" i="10" s="1"/>
  <c r="S318" i="10"/>
  <c r="T318" i="10" s="1"/>
  <c r="S317" i="10"/>
  <c r="T317" i="10" s="1"/>
  <c r="S316" i="10"/>
  <c r="T316" i="10" s="1"/>
  <c r="S315" i="10"/>
  <c r="T315" i="10" s="1"/>
  <c r="S314" i="10"/>
  <c r="T314" i="10" s="1"/>
  <c r="S313" i="10"/>
  <c r="T313" i="10" s="1"/>
  <c r="S312" i="10"/>
  <c r="T312" i="10" s="1"/>
  <c r="S311" i="10"/>
  <c r="T311" i="10" s="1"/>
  <c r="S310" i="10"/>
  <c r="T310" i="10" s="1"/>
  <c r="S309" i="10"/>
  <c r="T309" i="10" s="1"/>
  <c r="S308" i="10"/>
  <c r="T308" i="10" s="1"/>
  <c r="S307" i="10"/>
  <c r="T307" i="10" s="1"/>
  <c r="S306" i="10"/>
  <c r="T306" i="10" s="1"/>
  <c r="S305" i="10"/>
  <c r="T305" i="10" s="1"/>
  <c r="S304" i="10"/>
  <c r="T304" i="10" s="1"/>
  <c r="S303" i="10"/>
  <c r="T303" i="10" s="1"/>
  <c r="S302" i="10"/>
  <c r="T302" i="10" s="1"/>
  <c r="S301" i="10"/>
  <c r="T301" i="10" s="1"/>
  <c r="S300" i="10"/>
  <c r="T300" i="10" s="1"/>
  <c r="S299" i="10"/>
  <c r="T299" i="10" s="1"/>
  <c r="S298" i="10"/>
  <c r="T298" i="10" s="1"/>
  <c r="S297" i="10"/>
  <c r="T297" i="10" s="1"/>
  <c r="S296" i="10"/>
  <c r="T296" i="10" s="1"/>
  <c r="S295" i="10"/>
  <c r="T295" i="10" s="1"/>
  <c r="S294" i="10"/>
  <c r="T294" i="10" s="1"/>
  <c r="S293" i="10"/>
  <c r="T293" i="10" s="1"/>
  <c r="S292" i="10"/>
  <c r="T292" i="10" s="1"/>
  <c r="S291" i="10"/>
  <c r="T291" i="10" s="1"/>
  <c r="S290" i="10"/>
  <c r="T290" i="10" s="1"/>
  <c r="S289" i="10"/>
  <c r="T289" i="10" s="1"/>
  <c r="S288" i="10"/>
  <c r="T288" i="10" s="1"/>
  <c r="S287" i="10"/>
  <c r="T287" i="10" s="1"/>
  <c r="S286" i="10"/>
  <c r="T286" i="10" s="1"/>
  <c r="S285" i="10"/>
  <c r="T285" i="10" s="1"/>
  <c r="S284" i="10"/>
  <c r="T284" i="10" s="1"/>
  <c r="S283" i="10"/>
  <c r="T283" i="10" s="1"/>
  <c r="S282" i="10"/>
  <c r="T282" i="10" s="1"/>
  <c r="S281" i="10"/>
  <c r="T281" i="10" s="1"/>
  <c r="S280" i="10"/>
  <c r="T280" i="10" s="1"/>
  <c r="S279" i="10"/>
  <c r="T279" i="10" s="1"/>
  <c r="S278" i="10"/>
  <c r="T278" i="10" s="1"/>
  <c r="S277" i="10"/>
  <c r="T277" i="10" s="1"/>
  <c r="S276" i="10"/>
  <c r="T276" i="10" s="1"/>
  <c r="S275" i="10"/>
  <c r="T275" i="10" s="1"/>
  <c r="S274" i="10"/>
  <c r="T274" i="10" s="1"/>
  <c r="S273" i="10"/>
  <c r="T273" i="10" s="1"/>
  <c r="S272" i="10"/>
  <c r="T272" i="10" s="1"/>
  <c r="S271" i="10"/>
  <c r="T271" i="10" s="1"/>
  <c r="S270" i="10"/>
  <c r="T270" i="10" s="1"/>
  <c r="S269" i="10"/>
  <c r="T269" i="10" s="1"/>
  <c r="S268" i="10"/>
  <c r="T268" i="10" s="1"/>
  <c r="S267" i="10"/>
  <c r="T267" i="10" s="1"/>
  <c r="S266" i="10"/>
  <c r="T266" i="10" s="1"/>
  <c r="S265" i="10"/>
  <c r="T265" i="10" s="1"/>
  <c r="S264" i="10"/>
  <c r="T264" i="10" s="1"/>
  <c r="S263" i="10"/>
  <c r="T263" i="10" s="1"/>
  <c r="S262" i="10"/>
  <c r="T262" i="10" s="1"/>
  <c r="S261" i="10"/>
  <c r="T261" i="10" s="1"/>
  <c r="S260" i="10"/>
  <c r="T260" i="10" s="1"/>
  <c r="S259" i="10"/>
  <c r="T259" i="10" s="1"/>
  <c r="S258" i="10"/>
  <c r="T258" i="10" s="1"/>
  <c r="S257" i="10"/>
  <c r="T257" i="10" s="1"/>
  <c r="S256" i="10"/>
  <c r="T256" i="10" s="1"/>
  <c r="S255" i="10"/>
  <c r="T255" i="10" s="1"/>
  <c r="S254" i="10"/>
  <c r="T254" i="10" s="1"/>
  <c r="S253" i="10"/>
  <c r="T253" i="10" s="1"/>
  <c r="S252" i="10"/>
  <c r="T252" i="10" s="1"/>
  <c r="S251" i="10"/>
  <c r="T251" i="10" s="1"/>
  <c r="S250" i="10"/>
  <c r="T250" i="10" s="1"/>
  <c r="S249" i="10"/>
  <c r="T249" i="10" s="1"/>
  <c r="S248" i="10"/>
  <c r="T248" i="10" s="1"/>
  <c r="S247" i="10"/>
  <c r="T247" i="10" s="1"/>
  <c r="S246" i="10"/>
  <c r="T246" i="10" s="1"/>
  <c r="S245" i="10"/>
  <c r="T245" i="10" s="1"/>
  <c r="S244" i="10"/>
  <c r="T244" i="10" s="1"/>
  <c r="S243" i="10"/>
  <c r="T243" i="10" s="1"/>
  <c r="S242" i="10"/>
  <c r="T242" i="10" s="1"/>
  <c r="S241" i="10"/>
  <c r="T241" i="10" s="1"/>
  <c r="S240" i="10"/>
  <c r="T240" i="10" s="1"/>
  <c r="S239" i="10"/>
  <c r="T239" i="10" s="1"/>
  <c r="S238" i="10"/>
  <c r="T238" i="10" s="1"/>
  <c r="S237" i="10"/>
  <c r="T237" i="10" s="1"/>
  <c r="S236" i="10"/>
  <c r="T236" i="10" s="1"/>
  <c r="S235" i="10"/>
  <c r="T235" i="10" s="1"/>
  <c r="S234" i="10"/>
  <c r="T234" i="10" s="1"/>
  <c r="S233" i="10"/>
  <c r="T233" i="10" s="1"/>
  <c r="S232" i="10"/>
  <c r="T232" i="10" s="1"/>
  <c r="S231" i="10"/>
  <c r="T231" i="10" s="1"/>
  <c r="S230" i="10"/>
  <c r="T230" i="10" s="1"/>
  <c r="S229" i="10"/>
  <c r="T229" i="10" s="1"/>
  <c r="S228" i="10"/>
  <c r="T228" i="10" s="1"/>
  <c r="S227" i="10"/>
  <c r="T227" i="10" s="1"/>
  <c r="S226" i="10"/>
  <c r="T226" i="10" s="1"/>
  <c r="S225" i="10"/>
  <c r="T225" i="10" s="1"/>
  <c r="S224" i="10"/>
  <c r="T224" i="10" s="1"/>
  <c r="S223" i="10"/>
  <c r="T223" i="10" s="1"/>
  <c r="S222" i="10"/>
  <c r="T222" i="10" s="1"/>
  <c r="S221" i="10"/>
  <c r="T221" i="10" s="1"/>
  <c r="S220" i="10"/>
  <c r="T220" i="10" s="1"/>
  <c r="S219" i="10"/>
  <c r="T219" i="10" s="1"/>
  <c r="S218" i="10"/>
  <c r="T218" i="10" s="1"/>
  <c r="S217" i="10"/>
  <c r="T217" i="10" s="1"/>
  <c r="S216" i="10"/>
  <c r="T216" i="10" s="1"/>
  <c r="S215" i="10"/>
  <c r="T215" i="10" s="1"/>
  <c r="S214" i="10"/>
  <c r="T214" i="10" s="1"/>
  <c r="S213" i="10"/>
  <c r="T213" i="10" s="1"/>
  <c r="S212" i="10"/>
  <c r="T212" i="10" s="1"/>
  <c r="S211" i="10"/>
  <c r="T211" i="10" s="1"/>
  <c r="S210" i="10"/>
  <c r="T210" i="10" s="1"/>
  <c r="S209" i="10"/>
  <c r="T209" i="10" s="1"/>
  <c r="S208" i="10"/>
  <c r="T208" i="10" s="1"/>
  <c r="S207" i="10"/>
  <c r="T207" i="10" s="1"/>
  <c r="S206" i="10"/>
  <c r="T206" i="10" s="1"/>
  <c r="S205" i="10"/>
  <c r="T205" i="10" s="1"/>
  <c r="S204" i="10"/>
  <c r="T204" i="10" s="1"/>
  <c r="S203" i="10"/>
  <c r="T203" i="10" s="1"/>
  <c r="S202" i="10"/>
  <c r="T202" i="10" s="1"/>
  <c r="S201" i="10"/>
  <c r="T201" i="10" s="1"/>
  <c r="S200" i="10"/>
  <c r="T200" i="10" s="1"/>
  <c r="S199" i="10"/>
  <c r="T199" i="10" s="1"/>
  <c r="S198" i="10"/>
  <c r="T198" i="10" s="1"/>
  <c r="S197" i="10"/>
  <c r="T197" i="10" s="1"/>
  <c r="S196" i="10"/>
  <c r="T196" i="10" s="1"/>
  <c r="S195" i="10"/>
  <c r="T195" i="10" s="1"/>
  <c r="S194" i="10"/>
  <c r="T194" i="10" s="1"/>
  <c r="S193" i="10"/>
  <c r="T193" i="10" s="1"/>
  <c r="S192" i="10"/>
  <c r="T192" i="10" s="1"/>
  <c r="S191" i="10"/>
  <c r="T191" i="10" s="1"/>
  <c r="S190" i="10"/>
  <c r="T190" i="10" s="1"/>
  <c r="S189" i="10"/>
  <c r="T189" i="10" s="1"/>
  <c r="S188" i="10"/>
  <c r="T188" i="10" s="1"/>
  <c r="S187" i="10"/>
  <c r="T187" i="10" s="1"/>
  <c r="S186" i="10"/>
  <c r="T186" i="10" s="1"/>
  <c r="S185" i="10"/>
  <c r="T185" i="10" s="1"/>
  <c r="S184" i="10"/>
  <c r="T184" i="10" s="1"/>
  <c r="S183" i="10"/>
  <c r="T183" i="10" s="1"/>
  <c r="S182" i="10"/>
  <c r="T182" i="10" s="1"/>
  <c r="S181" i="10"/>
  <c r="T181" i="10" s="1"/>
  <c r="S180" i="10"/>
  <c r="T180" i="10" s="1"/>
  <c r="S179" i="10"/>
  <c r="T179" i="10" s="1"/>
  <c r="S178" i="10"/>
  <c r="T178" i="10" s="1"/>
  <c r="S177" i="10"/>
  <c r="T177" i="10" s="1"/>
  <c r="S176" i="10"/>
  <c r="T176" i="10" s="1"/>
  <c r="S175" i="10"/>
  <c r="T175" i="10" s="1"/>
  <c r="S174" i="10"/>
  <c r="T174" i="10" s="1"/>
  <c r="S173" i="10"/>
  <c r="T173" i="10" s="1"/>
  <c r="S172" i="10"/>
  <c r="T172" i="10" s="1"/>
  <c r="S171" i="10"/>
  <c r="T171" i="10" s="1"/>
  <c r="S170" i="10"/>
  <c r="T170" i="10" s="1"/>
  <c r="S169" i="10"/>
  <c r="T169" i="10" s="1"/>
  <c r="S168" i="10"/>
  <c r="T168" i="10" s="1"/>
  <c r="S167" i="10"/>
  <c r="T167" i="10" s="1"/>
  <c r="S166" i="10"/>
  <c r="T166" i="10" s="1"/>
  <c r="S165" i="10"/>
  <c r="T165" i="10" s="1"/>
  <c r="S164" i="10"/>
  <c r="T164" i="10" s="1"/>
  <c r="S163" i="10"/>
  <c r="T163" i="10" s="1"/>
  <c r="S162" i="10"/>
  <c r="T162" i="10" s="1"/>
  <c r="S161" i="10"/>
  <c r="T161" i="10" s="1"/>
  <c r="S160" i="10"/>
  <c r="T160" i="10" s="1"/>
  <c r="S159" i="10"/>
  <c r="T159" i="10" s="1"/>
  <c r="S158" i="10"/>
  <c r="T158" i="10" s="1"/>
  <c r="S157" i="10"/>
  <c r="T157" i="10" s="1"/>
  <c r="S156" i="10"/>
  <c r="T156" i="10" s="1"/>
  <c r="S155" i="10"/>
  <c r="T155" i="10" s="1"/>
  <c r="S154" i="10"/>
  <c r="T154" i="10" s="1"/>
  <c r="S153" i="10"/>
  <c r="T153" i="10" s="1"/>
  <c r="S152" i="10"/>
  <c r="T152" i="10" s="1"/>
  <c r="S151" i="10"/>
  <c r="T151" i="10" s="1"/>
  <c r="S150" i="10"/>
  <c r="T150" i="10" s="1"/>
  <c r="S149" i="10"/>
  <c r="T149" i="10" s="1"/>
  <c r="S148" i="10"/>
  <c r="T148" i="10" s="1"/>
  <c r="S147" i="10"/>
  <c r="T147" i="10" s="1"/>
  <c r="S146" i="10"/>
  <c r="T146" i="10" s="1"/>
  <c r="S145" i="10"/>
  <c r="T145" i="10" s="1"/>
  <c r="S144" i="10"/>
  <c r="T144" i="10" s="1"/>
  <c r="S143" i="10"/>
  <c r="T143" i="10" s="1"/>
  <c r="S142" i="10"/>
  <c r="T142" i="10" s="1"/>
  <c r="S141" i="10"/>
  <c r="T141" i="10" s="1"/>
  <c r="S140" i="10"/>
  <c r="T140" i="10" s="1"/>
  <c r="S139" i="10"/>
  <c r="T139" i="10" s="1"/>
  <c r="S138" i="10"/>
  <c r="T138" i="10" s="1"/>
  <c r="S137" i="10"/>
  <c r="T137" i="10" s="1"/>
  <c r="S136" i="10"/>
  <c r="T136" i="10" s="1"/>
  <c r="S135" i="10"/>
  <c r="T135" i="10" s="1"/>
  <c r="S134" i="10"/>
  <c r="T134" i="10" s="1"/>
  <c r="S133" i="10"/>
  <c r="T133" i="10" s="1"/>
  <c r="S132" i="10"/>
  <c r="T132" i="10" s="1"/>
  <c r="S131" i="10"/>
  <c r="T131" i="10" s="1"/>
  <c r="S130" i="10"/>
  <c r="T130" i="10" s="1"/>
  <c r="S129" i="10"/>
  <c r="T129" i="10" s="1"/>
  <c r="S128" i="10"/>
  <c r="T128" i="10" s="1"/>
  <c r="S127" i="10"/>
  <c r="T127" i="10" s="1"/>
  <c r="S126" i="10"/>
  <c r="T126" i="10" s="1"/>
  <c r="S125" i="10"/>
  <c r="T125" i="10" s="1"/>
  <c r="S124" i="10"/>
  <c r="T124" i="10" s="1"/>
  <c r="S123" i="10"/>
  <c r="T123" i="10" s="1"/>
  <c r="S122" i="10"/>
  <c r="T122" i="10" s="1"/>
  <c r="S121" i="10"/>
  <c r="T121" i="10" s="1"/>
  <c r="S120" i="10"/>
  <c r="T120" i="10" s="1"/>
  <c r="S119" i="10"/>
  <c r="T119" i="10" s="1"/>
  <c r="S118" i="10"/>
  <c r="T118" i="10" s="1"/>
  <c r="S117" i="10"/>
  <c r="T117" i="10" s="1"/>
  <c r="S116" i="10"/>
  <c r="T116" i="10" s="1"/>
  <c r="S115" i="10"/>
  <c r="T115" i="10" s="1"/>
  <c r="S114" i="10"/>
  <c r="T114" i="10" s="1"/>
  <c r="S113" i="10"/>
  <c r="T113" i="10" s="1"/>
  <c r="S112" i="10"/>
  <c r="T112" i="10" s="1"/>
  <c r="S111" i="10"/>
  <c r="T111" i="10" s="1"/>
  <c r="S110" i="10"/>
  <c r="T110" i="10" s="1"/>
  <c r="S109" i="10"/>
  <c r="T109" i="10" s="1"/>
  <c r="S108" i="10"/>
  <c r="T108" i="10" s="1"/>
  <c r="S107" i="10"/>
  <c r="T107" i="10" s="1"/>
  <c r="S106" i="10"/>
  <c r="T106" i="10" s="1"/>
  <c r="S105" i="10"/>
  <c r="T105" i="10" s="1"/>
  <c r="S104" i="10"/>
  <c r="T104" i="10" s="1"/>
  <c r="S103" i="10"/>
  <c r="T103" i="10" s="1"/>
  <c r="S102" i="10"/>
  <c r="T102" i="10" s="1"/>
  <c r="S101" i="10"/>
  <c r="T101" i="10" s="1"/>
  <c r="S100" i="10"/>
  <c r="T100" i="10" s="1"/>
  <c r="S99" i="10"/>
  <c r="T99" i="10" s="1"/>
  <c r="S98" i="10"/>
  <c r="T98" i="10" s="1"/>
  <c r="S97" i="10"/>
  <c r="T97" i="10" s="1"/>
  <c r="S96" i="10"/>
  <c r="T96" i="10" s="1"/>
  <c r="S95" i="10"/>
  <c r="T95" i="10" s="1"/>
  <c r="S94" i="10"/>
  <c r="T94" i="10" s="1"/>
  <c r="S93" i="10"/>
  <c r="T93" i="10" s="1"/>
  <c r="S92" i="10"/>
  <c r="T92" i="10" s="1"/>
  <c r="S91" i="10"/>
  <c r="T91" i="10" s="1"/>
  <c r="S90" i="10"/>
  <c r="T90" i="10" s="1"/>
  <c r="S89" i="10"/>
  <c r="T89" i="10" s="1"/>
  <c r="S88" i="10"/>
  <c r="T88" i="10" s="1"/>
  <c r="S87" i="10"/>
  <c r="T87" i="10" s="1"/>
  <c r="S86" i="10"/>
  <c r="T86" i="10" s="1"/>
  <c r="S85" i="10"/>
  <c r="T85" i="10" s="1"/>
  <c r="S84" i="10"/>
  <c r="T84" i="10" s="1"/>
  <c r="S83" i="10"/>
  <c r="T83" i="10" s="1"/>
  <c r="S82" i="10"/>
  <c r="T82" i="10" s="1"/>
  <c r="S81" i="10"/>
  <c r="T81" i="10" s="1"/>
  <c r="S80" i="10"/>
  <c r="T80" i="10" s="1"/>
  <c r="S79" i="10"/>
  <c r="T79" i="10" s="1"/>
  <c r="S78" i="10"/>
  <c r="T78" i="10" s="1"/>
  <c r="S77" i="10"/>
  <c r="T77" i="10" s="1"/>
  <c r="S76" i="10"/>
  <c r="T76" i="10" s="1"/>
  <c r="S75" i="10"/>
  <c r="T75" i="10" s="1"/>
  <c r="S74" i="10"/>
  <c r="T74" i="10" s="1"/>
  <c r="S73" i="10"/>
  <c r="T73" i="10" s="1"/>
  <c r="S72" i="10"/>
  <c r="T72" i="10" s="1"/>
  <c r="S71" i="10"/>
  <c r="T71" i="10" s="1"/>
  <c r="S70" i="10"/>
  <c r="T70" i="10" s="1"/>
  <c r="S69" i="10"/>
  <c r="T69" i="10" s="1"/>
  <c r="S68" i="10"/>
  <c r="T68" i="10" s="1"/>
  <c r="S67" i="10"/>
  <c r="T67" i="10" s="1"/>
  <c r="S66" i="10"/>
  <c r="T66" i="10" s="1"/>
  <c r="S65" i="10"/>
  <c r="T65" i="10" s="1"/>
  <c r="S64" i="10"/>
  <c r="T64" i="10" s="1"/>
  <c r="S63" i="10"/>
  <c r="T63" i="10" s="1"/>
  <c r="S62" i="10"/>
  <c r="T62" i="10" s="1"/>
  <c r="S61" i="10"/>
  <c r="T61" i="10" s="1"/>
  <c r="S60" i="10"/>
  <c r="T60" i="10" s="1"/>
  <c r="S59" i="10"/>
  <c r="T59" i="10" s="1"/>
  <c r="S58" i="10"/>
  <c r="T58" i="10" s="1"/>
  <c r="S57" i="10"/>
  <c r="T57" i="10" s="1"/>
  <c r="S56" i="10"/>
  <c r="T56" i="10" s="1"/>
  <c r="S55" i="10"/>
  <c r="T55" i="10" s="1"/>
  <c r="S54" i="10"/>
  <c r="T54" i="10" s="1"/>
  <c r="S53" i="10"/>
  <c r="T53" i="10" s="1"/>
  <c r="S52" i="10"/>
  <c r="T52" i="10" s="1"/>
  <c r="S51" i="10"/>
  <c r="T51" i="10" s="1"/>
  <c r="S50" i="10"/>
  <c r="T50" i="10" s="1"/>
  <c r="S49" i="10"/>
  <c r="T49" i="10" s="1"/>
  <c r="S48" i="10"/>
  <c r="T48" i="10" s="1"/>
  <c r="S47" i="10"/>
  <c r="T47" i="10" s="1"/>
  <c r="S46" i="10"/>
  <c r="T46" i="10" s="1"/>
  <c r="S45" i="10"/>
  <c r="T45" i="10" s="1"/>
  <c r="S44" i="10"/>
  <c r="T44" i="10" s="1"/>
  <c r="S43" i="10"/>
  <c r="T43" i="10" s="1"/>
  <c r="S42" i="10"/>
  <c r="T42" i="10" s="1"/>
  <c r="S41" i="10"/>
  <c r="T41" i="10" s="1"/>
  <c r="S40" i="10"/>
  <c r="T40" i="10" s="1"/>
  <c r="S39" i="10"/>
  <c r="T39" i="10" s="1"/>
  <c r="S38" i="10"/>
  <c r="T38" i="10" s="1"/>
  <c r="S37" i="10"/>
  <c r="T37" i="10" s="1"/>
  <c r="S36" i="10"/>
  <c r="T36" i="10" s="1"/>
  <c r="S35" i="10"/>
  <c r="T35" i="10" s="1"/>
  <c r="S34" i="10"/>
  <c r="T34" i="10" s="1"/>
  <c r="S33" i="10"/>
  <c r="T33" i="10" s="1"/>
  <c r="S32" i="10"/>
  <c r="T32" i="10" s="1"/>
  <c r="S31" i="10"/>
  <c r="T31" i="10" s="1"/>
  <c r="S30" i="10"/>
  <c r="T30" i="10" s="1"/>
  <c r="S29" i="10"/>
  <c r="T29" i="10" s="1"/>
  <c r="S28" i="10"/>
  <c r="T28" i="10" s="1"/>
  <c r="S27" i="10"/>
  <c r="T27" i="10" s="1"/>
  <c r="S26" i="10"/>
  <c r="T26" i="10" s="1"/>
  <c r="S25" i="10"/>
  <c r="T25" i="10" s="1"/>
  <c r="S24" i="10"/>
  <c r="T24" i="10" s="1"/>
  <c r="S23" i="10"/>
  <c r="T23" i="10" s="1"/>
  <c r="S22" i="10"/>
  <c r="T22" i="10" s="1"/>
  <c r="S21" i="10"/>
  <c r="T21" i="10" s="1"/>
  <c r="S20" i="10"/>
  <c r="T20" i="10" s="1"/>
  <c r="S19" i="10"/>
  <c r="T19" i="10" s="1"/>
  <c r="S18" i="10"/>
  <c r="T18" i="10" s="1"/>
  <c r="S17" i="10"/>
  <c r="T17" i="10" s="1"/>
  <c r="S16" i="10"/>
  <c r="T16" i="10" s="1"/>
  <c r="S15" i="10"/>
  <c r="T15" i="10" s="1"/>
  <c r="S14" i="10"/>
  <c r="T14" i="10" s="1"/>
  <c r="S13" i="10"/>
  <c r="T13" i="10" s="1"/>
  <c r="S12" i="10"/>
  <c r="T12" i="10" s="1"/>
  <c r="S11" i="10"/>
  <c r="T11" i="10" s="1"/>
  <c r="S10" i="10"/>
  <c r="T10" i="10" s="1"/>
  <c r="S9" i="10"/>
  <c r="T9" i="10" s="1"/>
  <c r="S8" i="10"/>
  <c r="T8" i="10" s="1"/>
  <c r="S7" i="10"/>
  <c r="T7" i="10" s="1"/>
  <c r="S6" i="10"/>
  <c r="T6" i="10" s="1"/>
  <c r="S5" i="10"/>
  <c r="T5" i="10" s="1"/>
  <c r="S4" i="10"/>
  <c r="T4" i="10" s="1"/>
  <c r="S3" i="10"/>
  <c r="T3" i="10" s="1"/>
  <c r="S2" i="10"/>
  <c r="T2" i="10" s="1"/>
  <c r="AG200" i="9"/>
  <c r="AE200" i="9"/>
  <c r="Z200" i="9"/>
  <c r="AA200" i="9" s="1"/>
  <c r="AF200" i="9"/>
  <c r="AB200" i="9"/>
  <c r="AC200" i="9" s="1"/>
  <c r="AG199" i="9"/>
  <c r="AE199" i="9"/>
  <c r="Z199" i="9"/>
  <c r="AA199" i="9" s="1"/>
  <c r="AF199" i="9"/>
  <c r="AB199" i="9"/>
  <c r="AC199" i="9" s="1"/>
  <c r="AG198" i="9"/>
  <c r="AE198" i="9"/>
  <c r="Z198" i="9"/>
  <c r="AA198" i="9" s="1"/>
  <c r="AF198" i="9"/>
  <c r="AB198" i="9"/>
  <c r="AC198" i="9" s="1"/>
  <c r="AG197" i="9"/>
  <c r="AE197" i="9"/>
  <c r="Z197" i="9"/>
  <c r="AA197" i="9" s="1"/>
  <c r="AF197" i="9"/>
  <c r="AB197" i="9"/>
  <c r="AC197" i="9" s="1"/>
  <c r="AG196" i="9"/>
  <c r="AE196" i="9"/>
  <c r="Z196" i="9"/>
  <c r="AA196" i="9" s="1"/>
  <c r="AF196" i="9"/>
  <c r="AB196" i="9"/>
  <c r="AC196" i="9" s="1"/>
  <c r="AG195" i="9"/>
  <c r="AE195" i="9"/>
  <c r="Z195" i="9"/>
  <c r="AA195" i="9" s="1"/>
  <c r="AF195" i="9"/>
  <c r="AB195" i="9"/>
  <c r="AC195" i="9" s="1"/>
  <c r="AG194" i="9"/>
  <c r="AE194" i="9"/>
  <c r="Z194" i="9"/>
  <c r="AA194" i="9" s="1"/>
  <c r="AF194" i="9"/>
  <c r="AB194" i="9"/>
  <c r="AC194" i="9" s="1"/>
  <c r="AG193" i="9"/>
  <c r="AE193" i="9"/>
  <c r="Z193" i="9"/>
  <c r="AA193" i="9" s="1"/>
  <c r="AF193" i="9"/>
  <c r="AB193" i="9"/>
  <c r="AC193" i="9" s="1"/>
  <c r="AG192" i="9"/>
  <c r="AE192" i="9"/>
  <c r="Z192" i="9"/>
  <c r="AA192" i="9" s="1"/>
  <c r="AF192" i="9"/>
  <c r="AB192" i="9"/>
  <c r="AC192" i="9" s="1"/>
  <c r="AG191" i="9"/>
  <c r="AE191" i="9"/>
  <c r="Z191" i="9"/>
  <c r="AA191" i="9" s="1"/>
  <c r="AF191" i="9"/>
  <c r="AB191" i="9"/>
  <c r="AC191" i="9" s="1"/>
  <c r="AG190" i="9"/>
  <c r="AE190" i="9"/>
  <c r="Z190" i="9"/>
  <c r="AA190" i="9" s="1"/>
  <c r="AF190" i="9"/>
  <c r="AB190" i="9"/>
  <c r="AC190" i="9" s="1"/>
  <c r="AG189" i="9"/>
  <c r="AE189" i="9"/>
  <c r="Z189" i="9"/>
  <c r="AA189" i="9" s="1"/>
  <c r="AF189" i="9"/>
  <c r="AB189" i="9"/>
  <c r="AC189" i="9" s="1"/>
  <c r="AG188" i="9"/>
  <c r="AE188" i="9"/>
  <c r="Z188" i="9"/>
  <c r="AA188" i="9" s="1"/>
  <c r="AF188" i="9"/>
  <c r="AB188" i="9"/>
  <c r="AC188" i="9" s="1"/>
  <c r="AG187" i="9"/>
  <c r="AE187" i="9"/>
  <c r="Z187" i="9"/>
  <c r="AA187" i="9" s="1"/>
  <c r="AF187" i="9"/>
  <c r="AB187" i="9"/>
  <c r="AC187" i="9" s="1"/>
  <c r="AG186" i="9"/>
  <c r="AE186" i="9"/>
  <c r="Z186" i="9"/>
  <c r="AA186" i="9" s="1"/>
  <c r="AF186" i="9"/>
  <c r="AB186" i="9"/>
  <c r="AC186" i="9" s="1"/>
  <c r="AG185" i="9"/>
  <c r="AE185" i="9"/>
  <c r="Z185" i="9"/>
  <c r="AA185" i="9" s="1"/>
  <c r="AF185" i="9"/>
  <c r="AB185" i="9"/>
  <c r="AC185" i="9" s="1"/>
  <c r="AG184" i="9"/>
  <c r="AE184" i="9"/>
  <c r="Z184" i="9"/>
  <c r="AA184" i="9" s="1"/>
  <c r="AF184" i="9"/>
  <c r="AB184" i="9"/>
  <c r="AC184" i="9" s="1"/>
  <c r="AG183" i="9"/>
  <c r="AE183" i="9"/>
  <c r="Z183" i="9"/>
  <c r="AA183" i="9" s="1"/>
  <c r="AF183" i="9"/>
  <c r="AB183" i="9"/>
  <c r="AC183" i="9" s="1"/>
  <c r="AG182" i="9"/>
  <c r="AE182" i="9"/>
  <c r="Z182" i="9"/>
  <c r="AA182" i="9" s="1"/>
  <c r="AF182" i="9"/>
  <c r="AB182" i="9"/>
  <c r="AC182" i="9" s="1"/>
  <c r="AG181" i="9"/>
  <c r="AE181" i="9"/>
  <c r="Z181" i="9"/>
  <c r="AA181" i="9" s="1"/>
  <c r="AF181" i="9"/>
  <c r="AB181" i="9"/>
  <c r="AC181" i="9" s="1"/>
  <c r="AG180" i="9"/>
  <c r="AE180" i="9"/>
  <c r="Z180" i="9"/>
  <c r="AA180" i="9" s="1"/>
  <c r="AF180" i="9"/>
  <c r="AB180" i="9"/>
  <c r="AC180" i="9" s="1"/>
  <c r="AG179" i="9"/>
  <c r="AE179" i="9"/>
  <c r="Z179" i="9"/>
  <c r="AA179" i="9" s="1"/>
  <c r="AF179" i="9"/>
  <c r="AB179" i="9"/>
  <c r="AC179" i="9" s="1"/>
  <c r="AG178" i="9"/>
  <c r="AE178" i="9"/>
  <c r="Z178" i="9"/>
  <c r="AA178" i="9" s="1"/>
  <c r="AF178" i="9"/>
  <c r="AB178" i="9"/>
  <c r="AC178" i="9" s="1"/>
  <c r="AG177" i="9"/>
  <c r="AE177" i="9"/>
  <c r="Z177" i="9"/>
  <c r="AA177" i="9" s="1"/>
  <c r="AF177" i="9"/>
  <c r="AB177" i="9"/>
  <c r="AC177" i="9" s="1"/>
  <c r="AG176" i="9"/>
  <c r="AE176" i="9"/>
  <c r="Z176" i="9"/>
  <c r="AA176" i="9" s="1"/>
  <c r="AF176" i="9"/>
  <c r="AB176" i="9"/>
  <c r="AC176" i="9" s="1"/>
  <c r="AG175" i="9"/>
  <c r="AE175" i="9"/>
  <c r="Z175" i="9"/>
  <c r="AA175" i="9" s="1"/>
  <c r="AF175" i="9"/>
  <c r="AB175" i="9"/>
  <c r="AC175" i="9" s="1"/>
  <c r="AG174" i="9"/>
  <c r="AE174" i="9"/>
  <c r="Z174" i="9"/>
  <c r="AA174" i="9" s="1"/>
  <c r="AF174" i="9"/>
  <c r="AB174" i="9"/>
  <c r="AC174" i="9" s="1"/>
  <c r="AG173" i="9"/>
  <c r="AE173" i="9"/>
  <c r="Z173" i="9"/>
  <c r="AA173" i="9" s="1"/>
  <c r="AF173" i="9"/>
  <c r="AB173" i="9"/>
  <c r="AC173" i="9" s="1"/>
  <c r="AG172" i="9"/>
  <c r="AE172" i="9"/>
  <c r="Z172" i="9"/>
  <c r="AA172" i="9" s="1"/>
  <c r="AF172" i="9"/>
  <c r="AB172" i="9"/>
  <c r="AC172" i="9" s="1"/>
  <c r="AG171" i="9"/>
  <c r="AE171" i="9"/>
  <c r="Z171" i="9"/>
  <c r="AA171" i="9" s="1"/>
  <c r="AF171" i="9"/>
  <c r="AB171" i="9"/>
  <c r="AC171" i="9" s="1"/>
  <c r="AG170" i="9"/>
  <c r="AE170" i="9"/>
  <c r="Z170" i="9"/>
  <c r="AA170" i="9" s="1"/>
  <c r="AF170" i="9"/>
  <c r="AB170" i="9"/>
  <c r="AC170" i="9" s="1"/>
  <c r="AG169" i="9"/>
  <c r="AE169" i="9"/>
  <c r="Z169" i="9"/>
  <c r="AA169" i="9" s="1"/>
  <c r="AF169" i="9"/>
  <c r="AB169" i="9"/>
  <c r="AC169" i="9" s="1"/>
  <c r="AG168" i="9"/>
  <c r="AE168" i="9"/>
  <c r="Z168" i="9"/>
  <c r="AA168" i="9" s="1"/>
  <c r="AF168" i="9"/>
  <c r="AB168" i="9"/>
  <c r="AC168" i="9" s="1"/>
  <c r="AG167" i="9"/>
  <c r="AE167" i="9"/>
  <c r="Z167" i="9"/>
  <c r="AA167" i="9" s="1"/>
  <c r="AF167" i="9"/>
  <c r="AB167" i="9"/>
  <c r="AC167" i="9" s="1"/>
  <c r="AG166" i="9"/>
  <c r="AE166" i="9"/>
  <c r="Z166" i="9"/>
  <c r="AA166" i="9" s="1"/>
  <c r="AF166" i="9"/>
  <c r="AB166" i="9"/>
  <c r="AC166" i="9" s="1"/>
  <c r="AG165" i="9"/>
  <c r="AE165" i="9"/>
  <c r="Z165" i="9"/>
  <c r="AA165" i="9" s="1"/>
  <c r="AF165" i="9"/>
  <c r="AB165" i="9"/>
  <c r="AC165" i="9" s="1"/>
  <c r="AG164" i="9"/>
  <c r="AE164" i="9"/>
  <c r="Z164" i="9"/>
  <c r="AA164" i="9" s="1"/>
  <c r="AF164" i="9"/>
  <c r="AB164" i="9"/>
  <c r="AC164" i="9" s="1"/>
  <c r="AG163" i="9"/>
  <c r="AE163" i="9"/>
  <c r="Z163" i="9"/>
  <c r="AA163" i="9" s="1"/>
  <c r="AF163" i="9"/>
  <c r="AB163" i="9"/>
  <c r="AC163" i="9" s="1"/>
  <c r="AG162" i="9"/>
  <c r="AE162" i="9"/>
  <c r="Z162" i="9"/>
  <c r="AA162" i="9" s="1"/>
  <c r="AF162" i="9"/>
  <c r="AB162" i="9"/>
  <c r="AC162" i="9" s="1"/>
  <c r="AG161" i="9"/>
  <c r="AE161" i="9"/>
  <c r="Z161" i="9"/>
  <c r="AA161" i="9" s="1"/>
  <c r="AF161" i="9"/>
  <c r="AB161" i="9"/>
  <c r="AC161" i="9" s="1"/>
  <c r="AG160" i="9"/>
  <c r="AE160" i="9"/>
  <c r="Z160" i="9"/>
  <c r="AA160" i="9" s="1"/>
  <c r="AF160" i="9"/>
  <c r="AB160" i="9"/>
  <c r="AC160" i="9" s="1"/>
  <c r="AG159" i="9"/>
  <c r="AE159" i="9"/>
  <c r="Z159" i="9"/>
  <c r="AA159" i="9" s="1"/>
  <c r="AF159" i="9"/>
  <c r="AB159" i="9"/>
  <c r="AC159" i="9" s="1"/>
  <c r="AG158" i="9"/>
  <c r="AE158" i="9"/>
  <c r="Z158" i="9"/>
  <c r="AA158" i="9" s="1"/>
  <c r="AF158" i="9"/>
  <c r="AB158" i="9"/>
  <c r="AC158" i="9" s="1"/>
  <c r="AG157" i="9"/>
  <c r="AE157" i="9"/>
  <c r="Z157" i="9"/>
  <c r="AA157" i="9" s="1"/>
  <c r="AF157" i="9"/>
  <c r="AB157" i="9"/>
  <c r="AC157" i="9" s="1"/>
  <c r="AG156" i="9"/>
  <c r="AE156" i="9"/>
  <c r="Z156" i="9"/>
  <c r="AA156" i="9" s="1"/>
  <c r="AF156" i="9"/>
  <c r="AB156" i="9"/>
  <c r="AC156" i="9" s="1"/>
  <c r="AG155" i="9"/>
  <c r="AE155" i="9"/>
  <c r="Z155" i="9"/>
  <c r="AA155" i="9" s="1"/>
  <c r="AF155" i="9"/>
  <c r="AB155" i="9"/>
  <c r="AC155" i="9" s="1"/>
  <c r="AG154" i="9"/>
  <c r="AE154" i="9"/>
  <c r="Z154" i="9"/>
  <c r="AA154" i="9" s="1"/>
  <c r="AF154" i="9"/>
  <c r="AB154" i="9"/>
  <c r="AC154" i="9" s="1"/>
  <c r="AG153" i="9"/>
  <c r="AE153" i="9"/>
  <c r="Z153" i="9"/>
  <c r="AA153" i="9" s="1"/>
  <c r="AF153" i="9"/>
  <c r="AB153" i="9"/>
  <c r="AC153" i="9" s="1"/>
  <c r="AG152" i="9"/>
  <c r="AE152" i="9"/>
  <c r="Z152" i="9"/>
  <c r="AA152" i="9" s="1"/>
  <c r="AF152" i="9"/>
  <c r="AB152" i="9"/>
  <c r="AC152" i="9" s="1"/>
  <c r="AG151" i="9"/>
  <c r="AE151" i="9"/>
  <c r="Z151" i="9"/>
  <c r="AA151" i="9" s="1"/>
  <c r="AF151" i="9"/>
  <c r="AB151" i="9"/>
  <c r="AC151" i="9" s="1"/>
  <c r="AG150" i="9"/>
  <c r="AE150" i="9"/>
  <c r="Z150" i="9"/>
  <c r="AA150" i="9" s="1"/>
  <c r="AF150" i="9"/>
  <c r="AB150" i="9"/>
  <c r="AC150" i="9" s="1"/>
  <c r="AG149" i="9"/>
  <c r="AE149" i="9"/>
  <c r="Z149" i="9"/>
  <c r="AA149" i="9" s="1"/>
  <c r="AF149" i="9"/>
  <c r="AB149" i="9"/>
  <c r="AC149" i="9" s="1"/>
  <c r="AG148" i="9"/>
  <c r="AE148" i="9"/>
  <c r="Z148" i="9"/>
  <c r="AA148" i="9" s="1"/>
  <c r="AF148" i="9"/>
  <c r="AB148" i="9"/>
  <c r="AC148" i="9" s="1"/>
  <c r="AG147" i="9"/>
  <c r="AE147" i="9"/>
  <c r="Z147" i="9"/>
  <c r="AA147" i="9" s="1"/>
  <c r="AF147" i="9"/>
  <c r="AB147" i="9"/>
  <c r="AC147" i="9" s="1"/>
  <c r="AG146" i="9"/>
  <c r="AE146" i="9"/>
  <c r="Z146" i="9"/>
  <c r="AA146" i="9" s="1"/>
  <c r="AF146" i="9"/>
  <c r="AB146" i="9"/>
  <c r="AC146" i="9" s="1"/>
  <c r="AG145" i="9"/>
  <c r="AE145" i="9"/>
  <c r="Z145" i="9"/>
  <c r="AA145" i="9" s="1"/>
  <c r="AF145" i="9"/>
  <c r="AB145" i="9"/>
  <c r="AC145" i="9" s="1"/>
  <c r="AG144" i="9"/>
  <c r="AE144" i="9"/>
  <c r="Z144" i="9"/>
  <c r="AA144" i="9" s="1"/>
  <c r="AF144" i="9"/>
  <c r="AB144" i="9"/>
  <c r="AC144" i="9" s="1"/>
  <c r="AG143" i="9"/>
  <c r="AE143" i="9"/>
  <c r="Z143" i="9"/>
  <c r="AA143" i="9" s="1"/>
  <c r="AF143" i="9"/>
  <c r="AB143" i="9"/>
  <c r="AC143" i="9" s="1"/>
  <c r="AG142" i="9"/>
  <c r="AE142" i="9"/>
  <c r="Z142" i="9"/>
  <c r="AA142" i="9" s="1"/>
  <c r="AF142" i="9"/>
  <c r="AB142" i="9"/>
  <c r="AC142" i="9" s="1"/>
  <c r="AG141" i="9"/>
  <c r="AE141" i="9"/>
  <c r="Z141" i="9"/>
  <c r="AA141" i="9" s="1"/>
  <c r="AF141" i="9"/>
  <c r="AB141" i="9"/>
  <c r="AC141" i="9" s="1"/>
  <c r="AG140" i="9"/>
  <c r="AE140" i="9"/>
  <c r="Z140" i="9"/>
  <c r="AA140" i="9" s="1"/>
  <c r="AF140" i="9"/>
  <c r="AB140" i="9"/>
  <c r="AC140" i="9" s="1"/>
  <c r="AG139" i="9"/>
  <c r="AE139" i="9"/>
  <c r="Z139" i="9"/>
  <c r="AA139" i="9" s="1"/>
  <c r="AF139" i="9"/>
  <c r="AB139" i="9"/>
  <c r="AC139" i="9" s="1"/>
  <c r="AG138" i="9"/>
  <c r="AE138" i="9"/>
  <c r="Z138" i="9"/>
  <c r="AA138" i="9" s="1"/>
  <c r="AF138" i="9"/>
  <c r="AB138" i="9"/>
  <c r="AC138" i="9" s="1"/>
  <c r="AG137" i="9"/>
  <c r="AE137" i="9"/>
  <c r="Z137" i="9"/>
  <c r="AA137" i="9" s="1"/>
  <c r="AF137" i="9"/>
  <c r="AB137" i="9"/>
  <c r="AC137" i="9" s="1"/>
  <c r="AG136" i="9"/>
  <c r="AE136" i="9"/>
  <c r="Z136" i="9"/>
  <c r="AA136" i="9" s="1"/>
  <c r="AF136" i="9"/>
  <c r="AB136" i="9"/>
  <c r="AC136" i="9" s="1"/>
  <c r="AG135" i="9"/>
  <c r="AE135" i="9"/>
  <c r="Z135" i="9"/>
  <c r="AA135" i="9" s="1"/>
  <c r="AF135" i="9"/>
  <c r="AB135" i="9"/>
  <c r="AC135" i="9" s="1"/>
  <c r="AG134" i="9"/>
  <c r="AE134" i="9"/>
  <c r="Z134" i="9"/>
  <c r="AA134" i="9" s="1"/>
  <c r="AF134" i="9"/>
  <c r="AB134" i="9"/>
  <c r="AC134" i="9" s="1"/>
  <c r="AG133" i="9"/>
  <c r="AE133" i="9"/>
  <c r="Z133" i="9"/>
  <c r="AA133" i="9" s="1"/>
  <c r="AF133" i="9"/>
  <c r="AB133" i="9"/>
  <c r="AC133" i="9" s="1"/>
  <c r="AG132" i="9"/>
  <c r="AE132" i="9"/>
  <c r="Z132" i="9"/>
  <c r="AA132" i="9" s="1"/>
  <c r="AF132" i="9"/>
  <c r="AB132" i="9"/>
  <c r="AC132" i="9" s="1"/>
  <c r="AG131" i="9"/>
  <c r="AE131" i="9"/>
  <c r="Z131" i="9"/>
  <c r="AA131" i="9" s="1"/>
  <c r="AF131" i="9"/>
  <c r="AB131" i="9"/>
  <c r="AC131" i="9" s="1"/>
  <c r="AG130" i="9"/>
  <c r="AE130" i="9"/>
  <c r="Z130" i="9"/>
  <c r="AA130" i="9" s="1"/>
  <c r="AF130" i="9"/>
  <c r="AB130" i="9"/>
  <c r="AC130" i="9" s="1"/>
  <c r="AG129" i="9"/>
  <c r="AE129" i="9"/>
  <c r="Z129" i="9"/>
  <c r="AA129" i="9" s="1"/>
  <c r="AF129" i="9"/>
  <c r="AB129" i="9"/>
  <c r="AC129" i="9" s="1"/>
  <c r="AG128" i="9"/>
  <c r="AE128" i="9"/>
  <c r="Z128" i="9"/>
  <c r="AA128" i="9" s="1"/>
  <c r="AF128" i="9"/>
  <c r="AB128" i="9"/>
  <c r="AC128" i="9" s="1"/>
  <c r="AG127" i="9"/>
  <c r="AE127" i="9"/>
  <c r="Z127" i="9"/>
  <c r="AA127" i="9" s="1"/>
  <c r="AF127" i="9"/>
  <c r="AB127" i="9"/>
  <c r="AC127" i="9" s="1"/>
  <c r="AG126" i="9"/>
  <c r="AE126" i="9"/>
  <c r="Z126" i="9"/>
  <c r="AA126" i="9" s="1"/>
  <c r="AF126" i="9"/>
  <c r="AB126" i="9"/>
  <c r="AC126" i="9" s="1"/>
  <c r="AG125" i="9"/>
  <c r="AE125" i="9"/>
  <c r="Z125" i="9"/>
  <c r="AA125" i="9" s="1"/>
  <c r="AF125" i="9"/>
  <c r="AB125" i="9"/>
  <c r="AC125" i="9" s="1"/>
  <c r="AG124" i="9"/>
  <c r="AE124" i="9"/>
  <c r="Z124" i="9"/>
  <c r="AA124" i="9" s="1"/>
  <c r="AF124" i="9"/>
  <c r="AB124" i="9"/>
  <c r="AC124" i="9" s="1"/>
  <c r="AG123" i="9"/>
  <c r="AE123" i="9"/>
  <c r="Z123" i="9"/>
  <c r="AA123" i="9" s="1"/>
  <c r="AF123" i="9"/>
  <c r="AB123" i="9"/>
  <c r="AC123" i="9" s="1"/>
  <c r="AG122" i="9"/>
  <c r="AE122" i="9"/>
  <c r="Z122" i="9"/>
  <c r="AA122" i="9" s="1"/>
  <c r="AF122" i="9"/>
  <c r="AB122" i="9"/>
  <c r="AC122" i="9" s="1"/>
  <c r="AG121" i="9"/>
  <c r="AE121" i="9"/>
  <c r="Z121" i="9"/>
  <c r="AA121" i="9" s="1"/>
  <c r="AF121" i="9"/>
  <c r="AB121" i="9"/>
  <c r="AC121" i="9" s="1"/>
  <c r="AG120" i="9"/>
  <c r="AE120" i="9"/>
  <c r="Z120" i="9"/>
  <c r="AA120" i="9" s="1"/>
  <c r="AF120" i="9"/>
  <c r="AB120" i="9"/>
  <c r="AC120" i="9" s="1"/>
  <c r="AG119" i="9"/>
  <c r="AE119" i="9"/>
  <c r="Z119" i="9"/>
  <c r="AA119" i="9" s="1"/>
  <c r="AF119" i="9"/>
  <c r="AB119" i="9"/>
  <c r="AC119" i="9" s="1"/>
  <c r="AG118" i="9"/>
  <c r="AE118" i="9"/>
  <c r="Z118" i="9"/>
  <c r="AA118" i="9" s="1"/>
  <c r="AF118" i="9"/>
  <c r="AB118" i="9"/>
  <c r="AC118" i="9" s="1"/>
  <c r="AG117" i="9"/>
  <c r="AE117" i="9"/>
  <c r="Z117" i="9"/>
  <c r="AA117" i="9" s="1"/>
  <c r="AF117" i="9"/>
  <c r="AB117" i="9"/>
  <c r="AC117" i="9" s="1"/>
  <c r="AG116" i="9"/>
  <c r="AE116" i="9"/>
  <c r="Z116" i="9"/>
  <c r="AA116" i="9" s="1"/>
  <c r="AF116" i="9"/>
  <c r="AB116" i="9"/>
  <c r="AC116" i="9" s="1"/>
  <c r="AG115" i="9"/>
  <c r="AE115" i="9"/>
  <c r="Z115" i="9"/>
  <c r="AA115" i="9" s="1"/>
  <c r="AF115" i="9"/>
  <c r="AB115" i="9"/>
  <c r="AC115" i="9" s="1"/>
  <c r="AG114" i="9"/>
  <c r="AE114" i="9"/>
  <c r="Z114" i="9"/>
  <c r="AA114" i="9" s="1"/>
  <c r="AF114" i="9"/>
  <c r="AB114" i="9"/>
  <c r="AC114" i="9" s="1"/>
  <c r="AG113" i="9"/>
  <c r="AE113" i="9"/>
  <c r="Z113" i="9"/>
  <c r="AA113" i="9" s="1"/>
  <c r="AF113" i="9"/>
  <c r="AB113" i="9"/>
  <c r="AC113" i="9" s="1"/>
  <c r="AG112" i="9"/>
  <c r="AE112" i="9"/>
  <c r="Z112" i="9"/>
  <c r="AA112" i="9" s="1"/>
  <c r="AF112" i="9"/>
  <c r="AB112" i="9"/>
  <c r="AC112" i="9" s="1"/>
  <c r="AG111" i="9"/>
  <c r="AE111" i="9"/>
  <c r="Z111" i="9"/>
  <c r="AA111" i="9" s="1"/>
  <c r="AF111" i="9"/>
  <c r="AB111" i="9"/>
  <c r="AC111" i="9" s="1"/>
  <c r="AG110" i="9"/>
  <c r="AE110" i="9"/>
  <c r="Z110" i="9"/>
  <c r="AA110" i="9" s="1"/>
  <c r="AF110" i="9"/>
  <c r="AB110" i="9"/>
  <c r="AC110" i="9" s="1"/>
  <c r="AG109" i="9"/>
  <c r="AE109" i="9"/>
  <c r="Z109" i="9"/>
  <c r="AA109" i="9" s="1"/>
  <c r="AF109" i="9"/>
  <c r="AB109" i="9"/>
  <c r="AC109" i="9" s="1"/>
  <c r="AG108" i="9"/>
  <c r="AE108" i="9"/>
  <c r="Z108" i="9"/>
  <c r="AA108" i="9" s="1"/>
  <c r="AF108" i="9"/>
  <c r="AB108" i="9"/>
  <c r="AC108" i="9" s="1"/>
  <c r="AG107" i="9"/>
  <c r="AE107" i="9"/>
  <c r="Z107" i="9"/>
  <c r="AA107" i="9" s="1"/>
  <c r="AF107" i="9"/>
  <c r="AB107" i="9"/>
  <c r="AC107" i="9" s="1"/>
  <c r="AG106" i="9"/>
  <c r="AE106" i="9"/>
  <c r="Z106" i="9"/>
  <c r="AA106" i="9" s="1"/>
  <c r="AF106" i="9"/>
  <c r="AB106" i="9"/>
  <c r="AC106" i="9" s="1"/>
  <c r="AG105" i="9"/>
  <c r="AE105" i="9"/>
  <c r="Z105" i="9"/>
  <c r="AA105" i="9" s="1"/>
  <c r="AF105" i="9"/>
  <c r="AB105" i="9"/>
  <c r="AC105" i="9" s="1"/>
  <c r="AG104" i="9"/>
  <c r="AE104" i="9"/>
  <c r="Z104" i="9"/>
  <c r="AA104" i="9" s="1"/>
  <c r="AF104" i="9"/>
  <c r="AB104" i="9"/>
  <c r="AC104" i="9" s="1"/>
  <c r="AG103" i="9"/>
  <c r="AE103" i="9"/>
  <c r="Z103" i="9"/>
  <c r="AA103" i="9" s="1"/>
  <c r="AF103" i="9"/>
  <c r="AB103" i="9"/>
  <c r="AC103" i="9" s="1"/>
  <c r="AG102" i="9"/>
  <c r="AE102" i="9"/>
  <c r="Z102" i="9"/>
  <c r="AA102" i="9" s="1"/>
  <c r="AF102" i="9"/>
  <c r="AB102" i="9"/>
  <c r="AC102" i="9" s="1"/>
  <c r="AG101" i="9"/>
  <c r="AE101" i="9"/>
  <c r="Z101" i="9"/>
  <c r="AA101" i="9" s="1"/>
  <c r="AF101" i="9"/>
  <c r="AB101" i="9"/>
  <c r="AC101" i="9" s="1"/>
  <c r="AG100" i="9"/>
  <c r="AE100" i="9"/>
  <c r="Z100" i="9"/>
  <c r="AF100" i="9"/>
  <c r="AB100" i="9"/>
  <c r="AG99" i="9"/>
  <c r="AE99" i="9"/>
  <c r="Z99" i="9"/>
  <c r="AA99" i="9" s="1"/>
  <c r="AF99" i="9"/>
  <c r="AB99" i="9"/>
  <c r="AC99" i="9" s="1"/>
  <c r="AG98" i="9"/>
  <c r="AE98" i="9"/>
  <c r="Z98" i="9"/>
  <c r="AA98" i="9" s="1"/>
  <c r="AF98" i="9"/>
  <c r="AB98" i="9"/>
  <c r="AC98" i="9" s="1"/>
  <c r="AG97" i="9"/>
  <c r="AE97" i="9"/>
  <c r="Z97" i="9"/>
  <c r="AA97" i="9" s="1"/>
  <c r="AF97" i="9"/>
  <c r="AB97" i="9"/>
  <c r="AC97" i="9" s="1"/>
  <c r="AG96" i="9"/>
  <c r="AE96" i="9"/>
  <c r="Z96" i="9"/>
  <c r="AA96" i="9" s="1"/>
  <c r="AF96" i="9"/>
  <c r="AB96" i="9"/>
  <c r="AC96" i="9" s="1"/>
  <c r="AG95" i="9"/>
  <c r="AE95" i="9"/>
  <c r="Z95" i="9"/>
  <c r="AA95" i="9" s="1"/>
  <c r="AF95" i="9"/>
  <c r="AB95" i="9"/>
  <c r="AC95" i="9" s="1"/>
  <c r="AG94" i="9"/>
  <c r="AE94" i="9"/>
  <c r="Z94" i="9"/>
  <c r="AA94" i="9" s="1"/>
  <c r="AF94" i="9"/>
  <c r="AB94" i="9"/>
  <c r="AC94" i="9" s="1"/>
  <c r="AG93" i="9"/>
  <c r="AE93" i="9"/>
  <c r="Z93" i="9"/>
  <c r="AA93" i="9" s="1"/>
  <c r="AF93" i="9"/>
  <c r="AB93" i="9"/>
  <c r="AC93" i="9" s="1"/>
  <c r="AG92" i="9"/>
  <c r="AE92" i="9"/>
  <c r="Z92" i="9"/>
  <c r="AA92" i="9" s="1"/>
  <c r="AF92" i="9"/>
  <c r="AB92" i="9"/>
  <c r="AC92" i="9" s="1"/>
  <c r="AG91" i="9"/>
  <c r="AE91" i="9"/>
  <c r="Z91" i="9"/>
  <c r="AA91" i="9" s="1"/>
  <c r="AF91" i="9"/>
  <c r="AB91" i="9"/>
  <c r="AC91" i="9" s="1"/>
  <c r="AG90" i="9"/>
  <c r="AE90" i="9"/>
  <c r="Z90" i="9"/>
  <c r="AA90" i="9" s="1"/>
  <c r="AF90" i="9"/>
  <c r="AB90" i="9"/>
  <c r="AC90" i="9" s="1"/>
  <c r="AG89" i="9"/>
  <c r="AE89" i="9"/>
  <c r="Z89" i="9"/>
  <c r="AA89" i="9" s="1"/>
  <c r="AF89" i="9"/>
  <c r="AB89" i="9"/>
  <c r="AC89" i="9" s="1"/>
  <c r="AG88" i="9"/>
  <c r="AE88" i="9"/>
  <c r="Z88" i="9"/>
  <c r="AA88" i="9" s="1"/>
  <c r="AF88" i="9"/>
  <c r="AB88" i="9"/>
  <c r="AC88" i="9" s="1"/>
  <c r="AG87" i="9"/>
  <c r="AE87" i="9"/>
  <c r="Z87" i="9"/>
  <c r="AA87" i="9" s="1"/>
  <c r="AF87" i="9"/>
  <c r="AB87" i="9"/>
  <c r="AC87" i="9" s="1"/>
  <c r="AG86" i="9"/>
  <c r="AE86" i="9"/>
  <c r="Z86" i="9"/>
  <c r="AA86" i="9" s="1"/>
  <c r="AF86" i="9"/>
  <c r="AB86" i="9"/>
  <c r="AC86" i="9" s="1"/>
  <c r="AG85" i="9"/>
  <c r="AE85" i="9"/>
  <c r="Z85" i="9"/>
  <c r="AA85" i="9" s="1"/>
  <c r="AF85" i="9"/>
  <c r="AB85" i="9"/>
  <c r="AC85" i="9" s="1"/>
  <c r="AG84" i="9"/>
  <c r="AE84" i="9"/>
  <c r="Z84" i="9"/>
  <c r="AA84" i="9" s="1"/>
  <c r="AF84" i="9"/>
  <c r="AB84" i="9"/>
  <c r="AC84" i="9" s="1"/>
  <c r="AG83" i="9"/>
  <c r="AE83" i="9"/>
  <c r="Z83" i="9"/>
  <c r="AA83" i="9" s="1"/>
  <c r="AF83" i="9"/>
  <c r="AB83" i="9"/>
  <c r="AC83" i="9" s="1"/>
  <c r="AG82" i="9"/>
  <c r="AE82" i="9"/>
  <c r="Z82" i="9"/>
  <c r="AA82" i="9" s="1"/>
  <c r="AF82" i="9"/>
  <c r="AB82" i="9"/>
  <c r="AC82" i="9" s="1"/>
  <c r="AG81" i="9"/>
  <c r="AE81" i="9"/>
  <c r="Z81" i="9"/>
  <c r="AA81" i="9" s="1"/>
  <c r="AF81" i="9"/>
  <c r="AB81" i="9"/>
  <c r="AC81" i="9" s="1"/>
  <c r="AG80" i="9"/>
  <c r="AE80" i="9"/>
  <c r="Z80" i="9"/>
  <c r="AA80" i="9" s="1"/>
  <c r="AF80" i="9"/>
  <c r="AB80" i="9"/>
  <c r="AC80" i="9" s="1"/>
  <c r="AG79" i="9"/>
  <c r="AE79" i="9"/>
  <c r="Z79" i="9"/>
  <c r="AA79" i="9" s="1"/>
  <c r="AF79" i="9"/>
  <c r="AB79" i="9"/>
  <c r="AC79" i="9" s="1"/>
  <c r="AG78" i="9"/>
  <c r="AE78" i="9"/>
  <c r="Z78" i="9"/>
  <c r="AA78" i="9" s="1"/>
  <c r="AF78" i="9"/>
  <c r="AB78" i="9"/>
  <c r="AC78" i="9" s="1"/>
  <c r="AG77" i="9"/>
  <c r="AE77" i="9"/>
  <c r="Z77" i="9"/>
  <c r="AA77" i="9" s="1"/>
  <c r="AF77" i="9"/>
  <c r="AB77" i="9"/>
  <c r="AC77" i="9" s="1"/>
  <c r="AG76" i="9"/>
  <c r="AE76" i="9"/>
  <c r="Z76" i="9"/>
  <c r="AA76" i="9" s="1"/>
  <c r="AF76" i="9"/>
  <c r="AB76" i="9"/>
  <c r="AC76" i="9" s="1"/>
  <c r="AG75" i="9"/>
  <c r="AE75" i="9"/>
  <c r="Z75" i="9"/>
  <c r="AA75" i="9" s="1"/>
  <c r="AF75" i="9"/>
  <c r="AB75" i="9"/>
  <c r="AC75" i="9" s="1"/>
  <c r="AG74" i="9"/>
  <c r="AE74" i="9"/>
  <c r="Z74" i="9"/>
  <c r="AA74" i="9" s="1"/>
  <c r="AF74" i="9"/>
  <c r="AB74" i="9"/>
  <c r="AC74" i="9" s="1"/>
  <c r="AG73" i="9"/>
  <c r="AE73" i="9"/>
  <c r="Z73" i="9"/>
  <c r="AA73" i="9" s="1"/>
  <c r="AF73" i="9"/>
  <c r="AB73" i="9"/>
  <c r="AC73" i="9" s="1"/>
  <c r="AG72" i="9"/>
  <c r="AE72" i="9"/>
  <c r="Z72" i="9"/>
  <c r="AA72" i="9" s="1"/>
  <c r="AF72" i="9"/>
  <c r="AB72" i="9"/>
  <c r="AC72" i="9" s="1"/>
  <c r="AG71" i="9"/>
  <c r="AE71" i="9"/>
  <c r="Z71" i="9"/>
  <c r="AA71" i="9" s="1"/>
  <c r="AF71" i="9"/>
  <c r="AB71" i="9"/>
  <c r="AC71" i="9" s="1"/>
  <c r="AG70" i="9"/>
  <c r="AE70" i="9"/>
  <c r="Z70" i="9"/>
  <c r="AA70" i="9" s="1"/>
  <c r="AF70" i="9"/>
  <c r="AB70" i="9"/>
  <c r="AC70" i="9" s="1"/>
  <c r="AG69" i="9"/>
  <c r="AE69" i="9"/>
  <c r="Z69" i="9"/>
  <c r="AA69" i="9" s="1"/>
  <c r="AF69" i="9"/>
  <c r="AB69" i="9"/>
  <c r="AC69" i="9" s="1"/>
  <c r="AG68" i="9"/>
  <c r="AE68" i="9"/>
  <c r="Z68" i="9"/>
  <c r="AA68" i="9" s="1"/>
  <c r="AF68" i="9"/>
  <c r="AB68" i="9"/>
  <c r="AC68" i="9" s="1"/>
  <c r="AG67" i="9"/>
  <c r="AE67" i="9"/>
  <c r="Z67" i="9"/>
  <c r="AA67" i="9" s="1"/>
  <c r="AF67" i="9"/>
  <c r="AB67" i="9"/>
  <c r="AC67" i="9" s="1"/>
  <c r="AG66" i="9"/>
  <c r="AE66" i="9"/>
  <c r="Z66" i="9"/>
  <c r="AA66" i="9" s="1"/>
  <c r="AF66" i="9"/>
  <c r="AB66" i="9"/>
  <c r="AC66" i="9" s="1"/>
  <c r="AG65" i="9"/>
  <c r="AE65" i="9"/>
  <c r="Z65" i="9"/>
  <c r="AA65" i="9" s="1"/>
  <c r="AF65" i="9"/>
  <c r="AB65" i="9"/>
  <c r="AC65" i="9" s="1"/>
  <c r="AG64" i="9"/>
  <c r="AE64" i="9"/>
  <c r="Z64" i="9"/>
  <c r="AA64" i="9" s="1"/>
  <c r="AF64" i="9"/>
  <c r="AB64" i="9"/>
  <c r="AC64" i="9" s="1"/>
  <c r="AG63" i="9"/>
  <c r="AE63" i="9"/>
  <c r="Z63" i="9"/>
  <c r="AA63" i="9" s="1"/>
  <c r="AF63" i="9"/>
  <c r="AB63" i="9"/>
  <c r="AC63" i="9" s="1"/>
  <c r="AG62" i="9"/>
  <c r="AE62" i="9"/>
  <c r="Z62" i="9"/>
  <c r="AA62" i="9" s="1"/>
  <c r="AF62" i="9"/>
  <c r="AB62" i="9"/>
  <c r="AC62" i="9" s="1"/>
  <c r="AG61" i="9"/>
  <c r="AE61" i="9"/>
  <c r="Z61" i="9"/>
  <c r="AA61" i="9" s="1"/>
  <c r="AF61" i="9"/>
  <c r="AB61" i="9"/>
  <c r="AC61" i="9" s="1"/>
  <c r="AG60" i="9"/>
  <c r="AE60" i="9"/>
  <c r="Z60" i="9"/>
  <c r="AA60" i="9" s="1"/>
  <c r="AF60" i="9"/>
  <c r="AB60" i="9"/>
  <c r="AC60" i="9" s="1"/>
  <c r="AG59" i="9"/>
  <c r="AE59" i="9"/>
  <c r="Z59" i="9"/>
  <c r="AA59" i="9" s="1"/>
  <c r="AF59" i="9"/>
  <c r="AB59" i="9"/>
  <c r="AC59" i="9" s="1"/>
  <c r="AG58" i="9"/>
  <c r="AE58" i="9"/>
  <c r="Z58" i="9"/>
  <c r="AA58" i="9" s="1"/>
  <c r="AF58" i="9"/>
  <c r="AB58" i="9"/>
  <c r="AC58" i="9" s="1"/>
  <c r="AG57" i="9"/>
  <c r="AE57" i="9"/>
  <c r="Z57" i="9"/>
  <c r="AA57" i="9" s="1"/>
  <c r="AF57" i="9"/>
  <c r="AB57" i="9"/>
  <c r="AC57" i="9" s="1"/>
  <c r="AG56" i="9"/>
  <c r="AE56" i="9"/>
  <c r="Z56" i="9"/>
  <c r="AA56" i="9" s="1"/>
  <c r="AF56" i="9"/>
  <c r="AB56" i="9"/>
  <c r="AC56" i="9" s="1"/>
  <c r="AG55" i="9"/>
  <c r="AE55" i="9"/>
  <c r="Z55" i="9"/>
  <c r="AA55" i="9" s="1"/>
  <c r="AF55" i="9"/>
  <c r="AB55" i="9"/>
  <c r="AC55" i="9" s="1"/>
  <c r="AG54" i="9"/>
  <c r="AE54" i="9"/>
  <c r="Z54" i="9"/>
  <c r="AA54" i="9" s="1"/>
  <c r="AF54" i="9"/>
  <c r="AB54" i="9"/>
  <c r="AC54" i="9" s="1"/>
  <c r="AG53" i="9"/>
  <c r="AE53" i="9"/>
  <c r="Z53" i="9"/>
  <c r="AA53" i="9" s="1"/>
  <c r="AF53" i="9"/>
  <c r="AB53" i="9"/>
  <c r="AC53" i="9" s="1"/>
  <c r="AG52" i="9"/>
  <c r="AE52" i="9"/>
  <c r="Z52" i="9"/>
  <c r="AA52" i="9" s="1"/>
  <c r="AF52" i="9"/>
  <c r="AB52" i="9"/>
  <c r="AC52" i="9" s="1"/>
  <c r="AG51" i="9"/>
  <c r="AE51" i="9"/>
  <c r="Z51" i="9"/>
  <c r="AA51" i="9" s="1"/>
  <c r="AF51" i="9"/>
  <c r="AB51" i="9"/>
  <c r="AC51" i="9" s="1"/>
  <c r="AG50" i="9"/>
  <c r="AE50" i="9"/>
  <c r="Z50" i="9"/>
  <c r="AA50" i="9" s="1"/>
  <c r="AF50" i="9"/>
  <c r="AB50" i="9"/>
  <c r="AC50" i="9" s="1"/>
  <c r="AG49" i="9"/>
  <c r="AE49" i="9"/>
  <c r="Z49" i="9"/>
  <c r="AA49" i="9" s="1"/>
  <c r="AF49" i="9"/>
  <c r="AB49" i="9"/>
  <c r="AC49" i="9" s="1"/>
  <c r="AG48" i="9"/>
  <c r="AE48" i="9"/>
  <c r="Z48" i="9"/>
  <c r="AA48" i="9" s="1"/>
  <c r="AF48" i="9"/>
  <c r="AB48" i="9"/>
  <c r="AC48" i="9" s="1"/>
  <c r="AG47" i="9"/>
  <c r="AE47" i="9"/>
  <c r="Z47" i="9"/>
  <c r="AA47" i="9" s="1"/>
  <c r="AF47" i="9"/>
  <c r="AB47" i="9"/>
  <c r="AC47" i="9" s="1"/>
  <c r="AG46" i="9"/>
  <c r="AE46" i="9"/>
  <c r="Z46" i="9"/>
  <c r="AA46" i="9" s="1"/>
  <c r="AF46" i="9"/>
  <c r="AB46" i="9"/>
  <c r="AC46" i="9" s="1"/>
  <c r="AG45" i="9"/>
  <c r="AE45" i="9"/>
  <c r="Z45" i="9"/>
  <c r="AA45" i="9" s="1"/>
  <c r="AF45" i="9"/>
  <c r="AB45" i="9"/>
  <c r="AC45" i="9" s="1"/>
  <c r="AG44" i="9"/>
  <c r="AE44" i="9"/>
  <c r="Z44" i="9"/>
  <c r="AA44" i="9" s="1"/>
  <c r="AF44" i="9"/>
  <c r="AB44" i="9"/>
  <c r="AC44" i="9" s="1"/>
  <c r="AG43" i="9"/>
  <c r="AE43" i="9"/>
  <c r="Z43" i="9"/>
  <c r="AA43" i="9" s="1"/>
  <c r="AF43" i="9"/>
  <c r="AB43" i="9"/>
  <c r="AC43" i="9" s="1"/>
  <c r="AG42" i="9"/>
  <c r="AE42" i="9"/>
  <c r="Z42" i="9"/>
  <c r="AA42" i="9" s="1"/>
  <c r="AF42" i="9"/>
  <c r="AB42" i="9"/>
  <c r="AC42" i="9" s="1"/>
  <c r="AG41" i="9"/>
  <c r="AE41" i="9"/>
  <c r="Z41" i="9"/>
  <c r="AA41" i="9" s="1"/>
  <c r="AF41" i="9"/>
  <c r="AB41" i="9"/>
  <c r="AC41" i="9" s="1"/>
  <c r="AG40" i="9"/>
  <c r="AE40" i="9"/>
  <c r="Z40" i="9"/>
  <c r="AA40" i="9" s="1"/>
  <c r="AF40" i="9"/>
  <c r="AB40" i="9"/>
  <c r="AC40" i="9" s="1"/>
  <c r="AG39" i="9"/>
  <c r="AE39" i="9"/>
  <c r="Z39" i="9"/>
  <c r="AA39" i="9" s="1"/>
  <c r="AF39" i="9"/>
  <c r="AB39" i="9"/>
  <c r="AC39" i="9" s="1"/>
  <c r="AG38" i="9"/>
  <c r="AE38" i="9"/>
  <c r="Z38" i="9"/>
  <c r="AA38" i="9" s="1"/>
  <c r="AF38" i="9"/>
  <c r="AB38" i="9"/>
  <c r="AC38" i="9" s="1"/>
  <c r="AG37" i="9"/>
  <c r="AE37" i="9"/>
  <c r="Z37" i="9"/>
  <c r="AA37" i="9" s="1"/>
  <c r="AF37" i="9"/>
  <c r="AB37" i="9"/>
  <c r="AC37" i="9" s="1"/>
  <c r="AG36" i="9"/>
  <c r="AE36" i="9"/>
  <c r="Z36" i="9"/>
  <c r="AA36" i="9" s="1"/>
  <c r="AF36" i="9"/>
  <c r="AB36" i="9"/>
  <c r="AC36" i="9" s="1"/>
  <c r="AG35" i="9"/>
  <c r="AE35" i="9"/>
  <c r="Z35" i="9"/>
  <c r="AA35" i="9" s="1"/>
  <c r="AF35" i="9"/>
  <c r="AB35" i="9"/>
  <c r="AC35" i="9" s="1"/>
  <c r="AG34" i="9"/>
  <c r="AE34" i="9"/>
  <c r="Z34" i="9"/>
  <c r="AA34" i="9" s="1"/>
  <c r="AF34" i="9"/>
  <c r="AB34" i="9"/>
  <c r="AC34" i="9" s="1"/>
  <c r="AG33" i="9"/>
  <c r="AE33" i="9"/>
  <c r="Z33" i="9"/>
  <c r="AA33" i="9" s="1"/>
  <c r="AF33" i="9"/>
  <c r="AB33" i="9"/>
  <c r="AC33" i="9" s="1"/>
  <c r="AG32" i="9"/>
  <c r="AE32" i="9"/>
  <c r="Z32" i="9"/>
  <c r="AA32" i="9" s="1"/>
  <c r="AF32" i="9"/>
  <c r="AB32" i="9"/>
  <c r="AC32" i="9" s="1"/>
  <c r="AG31" i="9"/>
  <c r="AE31" i="9"/>
  <c r="Z31" i="9"/>
  <c r="AA31" i="9" s="1"/>
  <c r="AF31" i="9"/>
  <c r="AB31" i="9"/>
  <c r="AC31" i="9" s="1"/>
  <c r="AG30" i="9"/>
  <c r="AE30" i="9"/>
  <c r="Z30" i="9"/>
  <c r="AA30" i="9" s="1"/>
  <c r="AF30" i="9"/>
  <c r="AB30" i="9"/>
  <c r="AC30" i="9" s="1"/>
  <c r="AG29" i="9"/>
  <c r="AE29" i="9"/>
  <c r="Z29" i="9"/>
  <c r="AA29" i="9" s="1"/>
  <c r="AF29" i="9"/>
  <c r="AB29" i="9"/>
  <c r="AC29" i="9" s="1"/>
  <c r="AG28" i="9"/>
  <c r="AE28" i="9"/>
  <c r="Z28" i="9"/>
  <c r="AA28" i="9" s="1"/>
  <c r="AF28" i="9"/>
  <c r="AB28" i="9"/>
  <c r="AC28" i="9" s="1"/>
  <c r="AG27" i="9"/>
  <c r="AE27" i="9"/>
  <c r="Z27" i="9"/>
  <c r="AA27" i="9" s="1"/>
  <c r="AF27" i="9"/>
  <c r="AB27" i="9"/>
  <c r="AC27" i="9" s="1"/>
  <c r="AG26" i="9"/>
  <c r="AE26" i="9"/>
  <c r="Z26" i="9"/>
  <c r="AA26" i="9" s="1"/>
  <c r="AF26" i="9"/>
  <c r="AB26" i="9"/>
  <c r="AC26" i="9" s="1"/>
  <c r="AG25" i="9"/>
  <c r="AE25" i="9"/>
  <c r="Z25" i="9"/>
  <c r="AA25" i="9" s="1"/>
  <c r="AF25" i="9"/>
  <c r="AB25" i="9"/>
  <c r="AC25" i="9" s="1"/>
  <c r="AG24" i="9"/>
  <c r="AE24" i="9"/>
  <c r="Z24" i="9"/>
  <c r="AA24" i="9" s="1"/>
  <c r="AF24" i="9"/>
  <c r="AB24" i="9"/>
  <c r="AC24" i="9" s="1"/>
  <c r="AG23" i="9"/>
  <c r="AE23" i="9"/>
  <c r="Z23" i="9"/>
  <c r="AA23" i="9" s="1"/>
  <c r="AF23" i="9"/>
  <c r="AB23" i="9"/>
  <c r="AC23" i="9" s="1"/>
  <c r="AG22" i="9"/>
  <c r="AE22" i="9"/>
  <c r="Z22" i="9"/>
  <c r="AA22" i="9" s="1"/>
  <c r="AF22" i="9"/>
  <c r="AB22" i="9"/>
  <c r="AC22" i="9" s="1"/>
  <c r="AG21" i="9"/>
  <c r="AE21" i="9"/>
  <c r="Z21" i="9"/>
  <c r="AA21" i="9" s="1"/>
  <c r="AF21" i="9"/>
  <c r="AB21" i="9"/>
  <c r="AC21" i="9" s="1"/>
  <c r="AG20" i="9"/>
  <c r="AE20" i="9"/>
  <c r="Z20" i="9"/>
  <c r="AA20" i="9" s="1"/>
  <c r="AF20" i="9"/>
  <c r="AB20" i="9"/>
  <c r="AC20" i="9" s="1"/>
  <c r="AG19" i="9"/>
  <c r="AE19" i="9"/>
  <c r="Z19" i="9"/>
  <c r="AA19" i="9" s="1"/>
  <c r="AF19" i="9"/>
  <c r="AB19" i="9"/>
  <c r="AC19" i="9" s="1"/>
  <c r="AG18" i="9"/>
  <c r="AE18" i="9"/>
  <c r="Z18" i="9"/>
  <c r="AA18" i="9" s="1"/>
  <c r="AF18" i="9"/>
  <c r="AB18" i="9"/>
  <c r="AC18" i="9" s="1"/>
  <c r="AG17" i="9"/>
  <c r="AE17" i="9"/>
  <c r="Z17" i="9"/>
  <c r="AA17" i="9" s="1"/>
  <c r="AF17" i="9"/>
  <c r="AB17" i="9"/>
  <c r="AC17" i="9" s="1"/>
  <c r="AG16" i="9"/>
  <c r="AE16" i="9"/>
  <c r="Z16" i="9"/>
  <c r="AA16" i="9" s="1"/>
  <c r="AF16" i="9"/>
  <c r="AB16" i="9"/>
  <c r="AC16" i="9" s="1"/>
  <c r="AG15" i="9"/>
  <c r="AE15" i="9"/>
  <c r="Z15" i="9"/>
  <c r="AA15" i="9" s="1"/>
  <c r="AF15" i="9"/>
  <c r="AB15" i="9"/>
  <c r="AC15" i="9" s="1"/>
  <c r="AG14" i="9"/>
  <c r="AE14" i="9"/>
  <c r="Z14" i="9"/>
  <c r="AA14" i="9" s="1"/>
  <c r="AF14" i="9"/>
  <c r="AB14" i="9"/>
  <c r="AC14" i="9" s="1"/>
  <c r="AG13" i="9"/>
  <c r="AE13" i="9"/>
  <c r="Z13" i="9"/>
  <c r="AA13" i="9" s="1"/>
  <c r="AF13" i="9"/>
  <c r="AB13" i="9"/>
  <c r="AC13" i="9" s="1"/>
  <c r="AG12" i="9"/>
  <c r="AE12" i="9"/>
  <c r="Z12" i="9"/>
  <c r="AA12" i="9" s="1"/>
  <c r="AF12" i="9"/>
  <c r="AB12" i="9"/>
  <c r="AC12" i="9" s="1"/>
  <c r="AG11" i="9"/>
  <c r="AE11" i="9"/>
  <c r="Z11" i="9"/>
  <c r="AA11" i="9" s="1"/>
  <c r="AF11" i="9"/>
  <c r="AB11" i="9"/>
  <c r="AC11" i="9" s="1"/>
  <c r="AG10" i="9"/>
  <c r="AE10" i="9"/>
  <c r="Z10" i="9"/>
  <c r="AF10" i="9"/>
  <c r="AB10" i="9"/>
  <c r="AG9" i="9"/>
  <c r="AE9" i="9"/>
  <c r="Z9" i="9"/>
  <c r="AA9" i="9" s="1"/>
  <c r="AF9" i="9"/>
  <c r="AB9" i="9"/>
  <c r="AC9" i="9" s="1"/>
  <c r="AG8" i="9"/>
  <c r="AE8" i="9"/>
  <c r="Z8" i="9"/>
  <c r="AA8" i="9" s="1"/>
  <c r="AF8" i="9"/>
  <c r="AB8" i="9"/>
  <c r="AC8" i="9" s="1"/>
  <c r="AG7" i="9"/>
  <c r="AE7" i="9"/>
  <c r="Z7" i="9"/>
  <c r="AA7" i="9" s="1"/>
  <c r="AF7" i="9"/>
  <c r="AB7" i="9"/>
  <c r="AC7" i="9" s="1"/>
  <c r="AG6" i="9"/>
  <c r="AE6" i="9"/>
  <c r="Z6" i="9"/>
  <c r="AA6" i="9" s="1"/>
  <c r="AF6" i="9"/>
  <c r="AB6" i="9"/>
  <c r="AC6" i="9" s="1"/>
  <c r="AG5" i="9"/>
  <c r="AE5" i="9"/>
  <c r="Z5" i="9"/>
  <c r="AA5" i="9" s="1"/>
  <c r="AF5" i="9"/>
  <c r="AB5" i="9"/>
  <c r="AC5" i="9" s="1"/>
  <c r="AG4" i="9"/>
  <c r="AE4" i="9"/>
  <c r="Z4" i="9"/>
  <c r="AA4" i="9" s="1"/>
  <c r="AF4" i="9"/>
  <c r="AB4" i="9"/>
  <c r="AC4" i="9" s="1"/>
  <c r="AG3" i="9"/>
  <c r="AE3" i="9"/>
  <c r="Z3" i="9"/>
  <c r="AA3" i="9" s="1"/>
  <c r="AF3" i="9"/>
  <c r="AB3" i="9"/>
  <c r="AC3" i="9" s="1"/>
  <c r="AG2" i="9"/>
  <c r="AE2" i="9"/>
  <c r="Z2" i="9"/>
  <c r="AF2" i="9"/>
  <c r="AB2" i="9"/>
  <c r="T551" i="6"/>
  <c r="U551" i="6" s="1"/>
  <c r="V551" i="6"/>
  <c r="T550" i="6"/>
  <c r="U550" i="6" s="1"/>
  <c r="V550" i="6"/>
  <c r="T549" i="6"/>
  <c r="U549" i="6" s="1"/>
  <c r="V549" i="6"/>
  <c r="T548" i="6"/>
  <c r="U548" i="6" s="1"/>
  <c r="V548" i="6"/>
  <c r="T547" i="6"/>
  <c r="U547" i="6" s="1"/>
  <c r="V547" i="6"/>
  <c r="T546" i="6"/>
  <c r="U546" i="6" s="1"/>
  <c r="V546" i="6"/>
  <c r="T545" i="6"/>
  <c r="U545" i="6" s="1"/>
  <c r="V545" i="6"/>
  <c r="T544" i="6"/>
  <c r="U544" i="6" s="1"/>
  <c r="V544" i="6"/>
  <c r="T543" i="6"/>
  <c r="U543" i="6" s="1"/>
  <c r="V543" i="6"/>
  <c r="T542" i="6"/>
  <c r="U542" i="6" s="1"/>
  <c r="V542" i="6"/>
  <c r="T541" i="6"/>
  <c r="U541" i="6" s="1"/>
  <c r="V541" i="6"/>
  <c r="T540" i="6"/>
  <c r="U540" i="6" s="1"/>
  <c r="V540" i="6"/>
  <c r="T539" i="6"/>
  <c r="U539" i="6" s="1"/>
  <c r="V539" i="6"/>
  <c r="T538" i="6"/>
  <c r="U538" i="6" s="1"/>
  <c r="V538" i="6"/>
  <c r="T537" i="6"/>
  <c r="U537" i="6" s="1"/>
  <c r="V537" i="6"/>
  <c r="T536" i="6"/>
  <c r="U536" i="6" s="1"/>
  <c r="V536" i="6"/>
  <c r="T535" i="6"/>
  <c r="U535" i="6" s="1"/>
  <c r="V535" i="6"/>
  <c r="T534" i="6"/>
  <c r="U534" i="6" s="1"/>
  <c r="V534" i="6"/>
  <c r="T533" i="6"/>
  <c r="U533" i="6" s="1"/>
  <c r="V533" i="6"/>
  <c r="T532" i="6"/>
  <c r="U532" i="6" s="1"/>
  <c r="V532" i="6"/>
  <c r="T531" i="6"/>
  <c r="U531" i="6" s="1"/>
  <c r="V531" i="6"/>
  <c r="T530" i="6"/>
  <c r="U530" i="6" s="1"/>
  <c r="V530" i="6"/>
  <c r="T529" i="6"/>
  <c r="U529" i="6" s="1"/>
  <c r="V529" i="6"/>
  <c r="T528" i="6"/>
  <c r="U528" i="6" s="1"/>
  <c r="V528" i="6"/>
  <c r="T527" i="6"/>
  <c r="U527" i="6" s="1"/>
  <c r="V527" i="6"/>
  <c r="T526" i="6"/>
  <c r="U526" i="6" s="1"/>
  <c r="V526" i="6"/>
  <c r="T525" i="6"/>
  <c r="U525" i="6" s="1"/>
  <c r="V525" i="6"/>
  <c r="T524" i="6"/>
  <c r="U524" i="6" s="1"/>
  <c r="V524" i="6"/>
  <c r="T523" i="6"/>
  <c r="U523" i="6" s="1"/>
  <c r="V523" i="6"/>
  <c r="T522" i="6"/>
  <c r="U522" i="6" s="1"/>
  <c r="V522" i="6"/>
  <c r="T521" i="6"/>
  <c r="U521" i="6" s="1"/>
  <c r="V521" i="6"/>
  <c r="T520" i="6"/>
  <c r="U520" i="6" s="1"/>
  <c r="V520" i="6"/>
  <c r="T519" i="6"/>
  <c r="U519" i="6" s="1"/>
  <c r="V519" i="6"/>
  <c r="T518" i="6"/>
  <c r="U518" i="6" s="1"/>
  <c r="V518" i="6"/>
  <c r="T517" i="6"/>
  <c r="U517" i="6" s="1"/>
  <c r="V517" i="6"/>
  <c r="T516" i="6"/>
  <c r="U516" i="6" s="1"/>
  <c r="V516" i="6"/>
  <c r="T515" i="6"/>
  <c r="U515" i="6" s="1"/>
  <c r="V515" i="6"/>
  <c r="T514" i="6"/>
  <c r="U514" i="6" s="1"/>
  <c r="V514" i="6"/>
  <c r="T513" i="6"/>
  <c r="U513" i="6" s="1"/>
  <c r="V513" i="6"/>
  <c r="T512" i="6"/>
  <c r="U512" i="6" s="1"/>
  <c r="V512" i="6"/>
  <c r="T511" i="6"/>
  <c r="U511" i="6" s="1"/>
  <c r="V511" i="6"/>
  <c r="T510" i="6"/>
  <c r="U510" i="6" s="1"/>
  <c r="V510" i="6"/>
  <c r="T509" i="6"/>
  <c r="U509" i="6" s="1"/>
  <c r="V509" i="6"/>
  <c r="T508" i="6"/>
  <c r="U508" i="6" s="1"/>
  <c r="V508" i="6"/>
  <c r="T507" i="6"/>
  <c r="U507" i="6" s="1"/>
  <c r="V507" i="6"/>
  <c r="T506" i="6"/>
  <c r="U506" i="6" s="1"/>
  <c r="V506" i="6"/>
  <c r="T505" i="6"/>
  <c r="U505" i="6" s="1"/>
  <c r="V505" i="6"/>
  <c r="T504" i="6"/>
  <c r="U504" i="6" s="1"/>
  <c r="V504" i="6"/>
  <c r="T503" i="6"/>
  <c r="U503" i="6" s="1"/>
  <c r="V503" i="6"/>
  <c r="T502" i="6"/>
  <c r="U502" i="6" s="1"/>
  <c r="V502" i="6"/>
  <c r="T501" i="6"/>
  <c r="U501" i="6" s="1"/>
  <c r="V501" i="6"/>
  <c r="T500" i="6"/>
  <c r="U500" i="6" s="1"/>
  <c r="V500" i="6"/>
  <c r="T499" i="6"/>
  <c r="U499" i="6" s="1"/>
  <c r="V499" i="6"/>
  <c r="T498" i="6"/>
  <c r="U498" i="6" s="1"/>
  <c r="V498" i="6"/>
  <c r="T497" i="6"/>
  <c r="U497" i="6" s="1"/>
  <c r="V497" i="6"/>
  <c r="T496" i="6"/>
  <c r="U496" i="6" s="1"/>
  <c r="V496" i="6"/>
  <c r="T495" i="6"/>
  <c r="U495" i="6" s="1"/>
  <c r="V495" i="6"/>
  <c r="T494" i="6"/>
  <c r="U494" i="6" s="1"/>
  <c r="V494" i="6"/>
  <c r="T493" i="6"/>
  <c r="U493" i="6" s="1"/>
  <c r="V493" i="6"/>
  <c r="T492" i="6"/>
  <c r="U492" i="6" s="1"/>
  <c r="V492" i="6"/>
  <c r="T491" i="6"/>
  <c r="U491" i="6" s="1"/>
  <c r="V491" i="6"/>
  <c r="T490" i="6"/>
  <c r="U490" i="6" s="1"/>
  <c r="V490" i="6"/>
  <c r="T489" i="6"/>
  <c r="U489" i="6" s="1"/>
  <c r="V489" i="6"/>
  <c r="T488" i="6"/>
  <c r="U488" i="6" s="1"/>
  <c r="V488" i="6"/>
  <c r="T487" i="6"/>
  <c r="U487" i="6" s="1"/>
  <c r="V487" i="6"/>
  <c r="T486" i="6"/>
  <c r="U486" i="6" s="1"/>
  <c r="V486" i="6"/>
  <c r="T485" i="6"/>
  <c r="U485" i="6" s="1"/>
  <c r="V485" i="6"/>
  <c r="T484" i="6"/>
  <c r="U484" i="6" s="1"/>
  <c r="V484" i="6"/>
  <c r="T483" i="6"/>
  <c r="U483" i="6" s="1"/>
  <c r="V483" i="6"/>
  <c r="T482" i="6"/>
  <c r="U482" i="6" s="1"/>
  <c r="V482" i="6"/>
  <c r="T481" i="6"/>
  <c r="U481" i="6" s="1"/>
  <c r="V481" i="6"/>
  <c r="T480" i="6"/>
  <c r="U480" i="6" s="1"/>
  <c r="V480" i="6"/>
  <c r="T479" i="6"/>
  <c r="U479" i="6" s="1"/>
  <c r="V479" i="6"/>
  <c r="T478" i="6"/>
  <c r="U478" i="6" s="1"/>
  <c r="V478" i="6"/>
  <c r="T477" i="6"/>
  <c r="U477" i="6" s="1"/>
  <c r="V477" i="6"/>
  <c r="T476" i="6"/>
  <c r="U476" i="6" s="1"/>
  <c r="V476" i="6"/>
  <c r="T475" i="6"/>
  <c r="U475" i="6" s="1"/>
  <c r="V475" i="6"/>
  <c r="T474" i="6"/>
  <c r="U474" i="6" s="1"/>
  <c r="V474" i="6"/>
  <c r="T473" i="6"/>
  <c r="U473" i="6" s="1"/>
  <c r="V473" i="6"/>
  <c r="T472" i="6"/>
  <c r="U472" i="6" s="1"/>
  <c r="V472" i="6"/>
  <c r="T471" i="6"/>
  <c r="U471" i="6" s="1"/>
  <c r="V471" i="6"/>
  <c r="T470" i="6"/>
  <c r="U470" i="6" s="1"/>
  <c r="V470" i="6"/>
  <c r="T469" i="6"/>
  <c r="U469" i="6" s="1"/>
  <c r="V469" i="6"/>
  <c r="T468" i="6"/>
  <c r="U468" i="6" s="1"/>
  <c r="V468" i="6"/>
  <c r="T467" i="6"/>
  <c r="U467" i="6" s="1"/>
  <c r="V467" i="6"/>
  <c r="T466" i="6"/>
  <c r="U466" i="6" s="1"/>
  <c r="V466" i="6"/>
  <c r="T465" i="6"/>
  <c r="U465" i="6" s="1"/>
  <c r="V465" i="6"/>
  <c r="T464" i="6"/>
  <c r="U464" i="6" s="1"/>
  <c r="V464" i="6"/>
  <c r="T463" i="6"/>
  <c r="U463" i="6" s="1"/>
  <c r="V463" i="6"/>
  <c r="T462" i="6"/>
  <c r="U462" i="6" s="1"/>
  <c r="V462" i="6"/>
  <c r="T461" i="6"/>
  <c r="U461" i="6" s="1"/>
  <c r="V461" i="6"/>
  <c r="T460" i="6"/>
  <c r="U460" i="6" s="1"/>
  <c r="V460" i="6"/>
  <c r="T459" i="6"/>
  <c r="U459" i="6" s="1"/>
  <c r="V459" i="6"/>
  <c r="T458" i="6"/>
  <c r="U458" i="6" s="1"/>
  <c r="V458" i="6"/>
  <c r="T457" i="6"/>
  <c r="U457" i="6" s="1"/>
  <c r="V457" i="6"/>
  <c r="T456" i="6"/>
  <c r="U456" i="6" s="1"/>
  <c r="V456" i="6"/>
  <c r="T455" i="6"/>
  <c r="U455" i="6" s="1"/>
  <c r="V455" i="6"/>
  <c r="T454" i="6"/>
  <c r="U454" i="6" s="1"/>
  <c r="V454" i="6"/>
  <c r="T453" i="6"/>
  <c r="U453" i="6" s="1"/>
  <c r="V453" i="6"/>
  <c r="T452" i="6"/>
  <c r="U452" i="6" s="1"/>
  <c r="V452" i="6"/>
  <c r="T451" i="6"/>
  <c r="U451" i="6" s="1"/>
  <c r="V451" i="6"/>
  <c r="T450" i="6"/>
  <c r="U450" i="6" s="1"/>
  <c r="V450" i="6"/>
  <c r="T449" i="6"/>
  <c r="U449" i="6" s="1"/>
  <c r="V449" i="6"/>
  <c r="T448" i="6"/>
  <c r="U448" i="6" s="1"/>
  <c r="V448" i="6"/>
  <c r="T447" i="6"/>
  <c r="U447" i="6" s="1"/>
  <c r="V447" i="6"/>
  <c r="T446" i="6"/>
  <c r="U446" i="6" s="1"/>
  <c r="V446" i="6"/>
  <c r="T445" i="6"/>
  <c r="U445" i="6" s="1"/>
  <c r="V445" i="6"/>
  <c r="T444" i="6"/>
  <c r="U444" i="6" s="1"/>
  <c r="V444" i="6"/>
  <c r="T443" i="6"/>
  <c r="U443" i="6" s="1"/>
  <c r="V443" i="6"/>
  <c r="T442" i="6"/>
  <c r="U442" i="6" s="1"/>
  <c r="V442" i="6"/>
  <c r="T441" i="6"/>
  <c r="U441" i="6" s="1"/>
  <c r="V441" i="6"/>
  <c r="T440" i="6"/>
  <c r="U440" i="6" s="1"/>
  <c r="V440" i="6"/>
  <c r="T439" i="6"/>
  <c r="U439" i="6" s="1"/>
  <c r="V439" i="6"/>
  <c r="T438" i="6"/>
  <c r="U438" i="6" s="1"/>
  <c r="V438" i="6"/>
  <c r="T437" i="6"/>
  <c r="U437" i="6" s="1"/>
  <c r="V437" i="6"/>
  <c r="T436" i="6"/>
  <c r="U436" i="6" s="1"/>
  <c r="V436" i="6"/>
  <c r="T435" i="6"/>
  <c r="U435" i="6" s="1"/>
  <c r="V435" i="6"/>
  <c r="T434" i="6"/>
  <c r="U434" i="6" s="1"/>
  <c r="V434" i="6"/>
  <c r="T433" i="6"/>
  <c r="U433" i="6" s="1"/>
  <c r="V433" i="6"/>
  <c r="T432" i="6"/>
  <c r="U432" i="6" s="1"/>
  <c r="V432" i="6"/>
  <c r="T431" i="6"/>
  <c r="U431" i="6" s="1"/>
  <c r="V431" i="6"/>
  <c r="T430" i="6"/>
  <c r="U430" i="6" s="1"/>
  <c r="V430" i="6"/>
  <c r="T429" i="6"/>
  <c r="U429" i="6" s="1"/>
  <c r="V429" i="6"/>
  <c r="T428" i="6"/>
  <c r="U428" i="6" s="1"/>
  <c r="V428" i="6"/>
  <c r="T427" i="6"/>
  <c r="U427" i="6" s="1"/>
  <c r="V427" i="6"/>
  <c r="T426" i="6"/>
  <c r="U426" i="6" s="1"/>
  <c r="V426" i="6"/>
  <c r="T425" i="6"/>
  <c r="U425" i="6" s="1"/>
  <c r="V425" i="6"/>
  <c r="T424" i="6"/>
  <c r="U424" i="6" s="1"/>
  <c r="V424" i="6"/>
  <c r="T423" i="6"/>
  <c r="U423" i="6" s="1"/>
  <c r="V423" i="6"/>
  <c r="T422" i="6"/>
  <c r="U422" i="6" s="1"/>
  <c r="V422" i="6"/>
  <c r="T421" i="6"/>
  <c r="U421" i="6" s="1"/>
  <c r="V421" i="6"/>
  <c r="T420" i="6"/>
  <c r="U420" i="6" s="1"/>
  <c r="V420" i="6"/>
  <c r="T419" i="6"/>
  <c r="U419" i="6" s="1"/>
  <c r="V419" i="6"/>
  <c r="T418" i="6"/>
  <c r="U418" i="6" s="1"/>
  <c r="V418" i="6"/>
  <c r="T417" i="6"/>
  <c r="U417" i="6" s="1"/>
  <c r="V417" i="6"/>
  <c r="T416" i="6"/>
  <c r="U416" i="6" s="1"/>
  <c r="V416" i="6"/>
  <c r="T415" i="6"/>
  <c r="U415" i="6" s="1"/>
  <c r="V415" i="6"/>
  <c r="T414" i="6"/>
  <c r="U414" i="6" s="1"/>
  <c r="V414" i="6"/>
  <c r="T413" i="6"/>
  <c r="U413" i="6" s="1"/>
  <c r="V413" i="6"/>
  <c r="T412" i="6"/>
  <c r="U412" i="6" s="1"/>
  <c r="V412" i="6"/>
  <c r="T411" i="6"/>
  <c r="U411" i="6" s="1"/>
  <c r="V411" i="6"/>
  <c r="T410" i="6"/>
  <c r="U410" i="6" s="1"/>
  <c r="V410" i="6"/>
  <c r="T409" i="6"/>
  <c r="U409" i="6" s="1"/>
  <c r="V409" i="6"/>
  <c r="T408" i="6"/>
  <c r="U408" i="6" s="1"/>
  <c r="V408" i="6"/>
  <c r="T407" i="6"/>
  <c r="U407" i="6" s="1"/>
  <c r="V407" i="6"/>
  <c r="T406" i="6"/>
  <c r="U406" i="6" s="1"/>
  <c r="V406" i="6"/>
  <c r="T405" i="6"/>
  <c r="U405" i="6" s="1"/>
  <c r="V405" i="6"/>
  <c r="T404" i="6"/>
  <c r="U404" i="6" s="1"/>
  <c r="V404" i="6"/>
  <c r="T403" i="6"/>
  <c r="U403" i="6" s="1"/>
  <c r="V403" i="6"/>
  <c r="T402" i="6"/>
  <c r="U402" i="6" s="1"/>
  <c r="V402" i="6"/>
  <c r="T401" i="6"/>
  <c r="U401" i="6" s="1"/>
  <c r="V401" i="6"/>
  <c r="T400" i="6"/>
  <c r="U400" i="6" s="1"/>
  <c r="V400" i="6"/>
  <c r="T399" i="6"/>
  <c r="U399" i="6" s="1"/>
  <c r="V399" i="6"/>
  <c r="T398" i="6"/>
  <c r="U398" i="6" s="1"/>
  <c r="V398" i="6"/>
  <c r="T397" i="6"/>
  <c r="U397" i="6" s="1"/>
  <c r="V397" i="6"/>
  <c r="T396" i="6"/>
  <c r="U396" i="6" s="1"/>
  <c r="V396" i="6"/>
  <c r="T395" i="6"/>
  <c r="U395" i="6" s="1"/>
  <c r="V395" i="6"/>
  <c r="T394" i="6"/>
  <c r="U394" i="6" s="1"/>
  <c r="V394" i="6"/>
  <c r="T393" i="6"/>
  <c r="U393" i="6" s="1"/>
  <c r="V393" i="6"/>
  <c r="T392" i="6"/>
  <c r="U392" i="6" s="1"/>
  <c r="V392" i="6"/>
  <c r="T391" i="6"/>
  <c r="U391" i="6" s="1"/>
  <c r="V391" i="6"/>
  <c r="T390" i="6"/>
  <c r="U390" i="6" s="1"/>
  <c r="V390" i="6"/>
  <c r="T389" i="6"/>
  <c r="U389" i="6" s="1"/>
  <c r="V389" i="6"/>
  <c r="T388" i="6"/>
  <c r="U388" i="6" s="1"/>
  <c r="V388" i="6"/>
  <c r="T387" i="6"/>
  <c r="U387" i="6" s="1"/>
  <c r="V387" i="6"/>
  <c r="T386" i="6"/>
  <c r="U386" i="6" s="1"/>
  <c r="V386" i="6"/>
  <c r="T385" i="6"/>
  <c r="U385" i="6" s="1"/>
  <c r="V385" i="6"/>
  <c r="T384" i="6"/>
  <c r="U384" i="6" s="1"/>
  <c r="V384" i="6"/>
  <c r="T383" i="6"/>
  <c r="U383" i="6" s="1"/>
  <c r="V383" i="6"/>
  <c r="T382" i="6"/>
  <c r="U382" i="6" s="1"/>
  <c r="V382" i="6"/>
  <c r="T381" i="6"/>
  <c r="U381" i="6" s="1"/>
  <c r="V381" i="6"/>
  <c r="T380" i="6"/>
  <c r="U380" i="6" s="1"/>
  <c r="V380" i="6"/>
  <c r="T379" i="6"/>
  <c r="U379" i="6" s="1"/>
  <c r="V379" i="6"/>
  <c r="T378" i="6"/>
  <c r="U378" i="6" s="1"/>
  <c r="V378" i="6"/>
  <c r="T377" i="6"/>
  <c r="U377" i="6" s="1"/>
  <c r="V377" i="6"/>
  <c r="T376" i="6"/>
  <c r="U376" i="6" s="1"/>
  <c r="V376" i="6"/>
  <c r="T375" i="6"/>
  <c r="U375" i="6" s="1"/>
  <c r="V375" i="6"/>
  <c r="T374" i="6"/>
  <c r="U374" i="6" s="1"/>
  <c r="V374" i="6"/>
  <c r="T373" i="6"/>
  <c r="U373" i="6" s="1"/>
  <c r="V373" i="6"/>
  <c r="T372" i="6"/>
  <c r="U372" i="6" s="1"/>
  <c r="V372" i="6"/>
  <c r="T371" i="6"/>
  <c r="U371" i="6" s="1"/>
  <c r="V371" i="6"/>
  <c r="T370" i="6"/>
  <c r="U370" i="6" s="1"/>
  <c r="V370" i="6"/>
  <c r="T369" i="6"/>
  <c r="U369" i="6" s="1"/>
  <c r="V369" i="6"/>
  <c r="T368" i="6"/>
  <c r="U368" i="6" s="1"/>
  <c r="V368" i="6"/>
  <c r="T367" i="6"/>
  <c r="U367" i="6" s="1"/>
  <c r="V367" i="6"/>
  <c r="T366" i="6"/>
  <c r="U366" i="6" s="1"/>
  <c r="V366" i="6"/>
  <c r="T365" i="6"/>
  <c r="U365" i="6" s="1"/>
  <c r="V365" i="6"/>
  <c r="T364" i="6"/>
  <c r="U364" i="6" s="1"/>
  <c r="V364" i="6"/>
  <c r="T363" i="6"/>
  <c r="U363" i="6" s="1"/>
  <c r="V363" i="6"/>
  <c r="T362" i="6"/>
  <c r="U362" i="6" s="1"/>
  <c r="V362" i="6"/>
  <c r="T361" i="6"/>
  <c r="U361" i="6" s="1"/>
  <c r="V361" i="6"/>
  <c r="T360" i="6"/>
  <c r="U360" i="6" s="1"/>
  <c r="V360" i="6"/>
  <c r="T359" i="6"/>
  <c r="U359" i="6" s="1"/>
  <c r="V359" i="6"/>
  <c r="T358" i="6"/>
  <c r="T357" i="6"/>
  <c r="T356" i="6"/>
  <c r="T355" i="6"/>
  <c r="T354" i="6"/>
  <c r="T353" i="6"/>
  <c r="T352" i="6"/>
  <c r="T351" i="6"/>
  <c r="T350" i="6"/>
  <c r="U350" i="6" s="1"/>
  <c r="V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U314" i="6" s="1"/>
  <c r="V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U245" i="6" s="1"/>
  <c r="V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U168" i="6" s="1"/>
  <c r="V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U103" i="6" s="1"/>
  <c r="V103" i="6"/>
  <c r="T102" i="6"/>
  <c r="T101" i="6"/>
  <c r="T100" i="6"/>
  <c r="T99" i="6"/>
  <c r="T98" i="6"/>
  <c r="T97" i="6"/>
  <c r="T96" i="6"/>
  <c r="U96" i="6" s="1"/>
  <c r="V96" i="6"/>
  <c r="T95" i="6"/>
  <c r="U95" i="6" s="1"/>
  <c r="V95" i="6"/>
  <c r="T94" i="6"/>
  <c r="U94" i="6" s="1"/>
  <c r="V94" i="6"/>
  <c r="T93" i="6"/>
  <c r="U93" i="6" s="1"/>
  <c r="V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U56" i="6" s="1"/>
  <c r="V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T2" i="6"/>
  <c r="C19" i="5"/>
  <c r="AH200" i="3"/>
  <c r="AF200" i="3"/>
  <c r="AA200" i="3"/>
  <c r="AB200" i="3" s="1"/>
  <c r="AG200" i="3"/>
  <c r="AC200" i="3"/>
  <c r="AD200" i="3" s="1"/>
  <c r="AH199" i="3"/>
  <c r="AF199" i="3"/>
  <c r="AA199" i="3"/>
  <c r="AB199" i="3" s="1"/>
  <c r="AG199" i="3"/>
  <c r="AC199" i="3"/>
  <c r="AD199" i="3" s="1"/>
  <c r="AH198" i="3"/>
  <c r="AF198" i="3"/>
  <c r="AA198" i="3"/>
  <c r="AB198" i="3" s="1"/>
  <c r="AG198" i="3"/>
  <c r="AC198" i="3"/>
  <c r="AD198" i="3" s="1"/>
  <c r="AH197" i="3"/>
  <c r="AF197" i="3"/>
  <c r="AA197" i="3"/>
  <c r="AB197" i="3" s="1"/>
  <c r="AG197" i="3"/>
  <c r="AC197" i="3"/>
  <c r="AD197" i="3" s="1"/>
  <c r="AH196" i="3"/>
  <c r="AF196" i="3"/>
  <c r="AA196" i="3"/>
  <c r="AB196" i="3" s="1"/>
  <c r="AG196" i="3"/>
  <c r="AC196" i="3"/>
  <c r="AD196" i="3" s="1"/>
  <c r="AH195" i="3"/>
  <c r="AF195" i="3"/>
  <c r="AA195" i="3"/>
  <c r="AB195" i="3" s="1"/>
  <c r="AG195" i="3"/>
  <c r="AC195" i="3"/>
  <c r="AD195" i="3" s="1"/>
  <c r="AH194" i="3"/>
  <c r="AF194" i="3"/>
  <c r="AA194" i="3"/>
  <c r="AB194" i="3" s="1"/>
  <c r="AG194" i="3"/>
  <c r="AC194" i="3"/>
  <c r="AD194" i="3" s="1"/>
  <c r="AH193" i="3"/>
  <c r="AF193" i="3"/>
  <c r="AA193" i="3"/>
  <c r="AB193" i="3" s="1"/>
  <c r="AG193" i="3"/>
  <c r="AC193" i="3"/>
  <c r="AD193" i="3" s="1"/>
  <c r="AH192" i="3"/>
  <c r="AF192" i="3"/>
  <c r="AA192" i="3"/>
  <c r="AB192" i="3" s="1"/>
  <c r="AG192" i="3"/>
  <c r="AC192" i="3"/>
  <c r="AD192" i="3" s="1"/>
  <c r="AH191" i="3"/>
  <c r="AF191" i="3"/>
  <c r="AA191" i="3"/>
  <c r="AB191" i="3" s="1"/>
  <c r="AG191" i="3"/>
  <c r="AC191" i="3"/>
  <c r="AD191" i="3" s="1"/>
  <c r="AH190" i="3"/>
  <c r="AF190" i="3"/>
  <c r="AA190" i="3"/>
  <c r="AB190" i="3" s="1"/>
  <c r="AG190" i="3"/>
  <c r="AC190" i="3"/>
  <c r="AD190" i="3" s="1"/>
  <c r="AH189" i="3"/>
  <c r="AF189" i="3"/>
  <c r="AA189" i="3"/>
  <c r="AB189" i="3" s="1"/>
  <c r="AG189" i="3"/>
  <c r="AC189" i="3"/>
  <c r="AD189" i="3" s="1"/>
  <c r="AH188" i="3"/>
  <c r="AF188" i="3"/>
  <c r="AA188" i="3"/>
  <c r="AB188" i="3" s="1"/>
  <c r="AG188" i="3"/>
  <c r="AC188" i="3"/>
  <c r="AD188" i="3" s="1"/>
  <c r="AH187" i="3"/>
  <c r="AF187" i="3"/>
  <c r="AA187" i="3"/>
  <c r="AB187" i="3" s="1"/>
  <c r="AG187" i="3"/>
  <c r="AC187" i="3"/>
  <c r="AD187" i="3" s="1"/>
  <c r="AH186" i="3"/>
  <c r="AF186" i="3"/>
  <c r="AA186" i="3"/>
  <c r="AB186" i="3" s="1"/>
  <c r="AG186" i="3"/>
  <c r="AC186" i="3"/>
  <c r="AD186" i="3" s="1"/>
  <c r="AH185" i="3"/>
  <c r="AF185" i="3"/>
  <c r="AA185" i="3"/>
  <c r="AB185" i="3" s="1"/>
  <c r="AG185" i="3"/>
  <c r="AC185" i="3"/>
  <c r="AD185" i="3" s="1"/>
  <c r="AH184" i="3"/>
  <c r="AF184" i="3"/>
  <c r="AA184" i="3"/>
  <c r="AB184" i="3" s="1"/>
  <c r="AG184" i="3"/>
  <c r="AC184" i="3"/>
  <c r="AD184" i="3" s="1"/>
  <c r="AH183" i="3"/>
  <c r="AF183" i="3"/>
  <c r="AA183" i="3"/>
  <c r="AB183" i="3" s="1"/>
  <c r="AG183" i="3"/>
  <c r="AC183" i="3"/>
  <c r="AD183" i="3" s="1"/>
  <c r="AH182" i="3"/>
  <c r="AF182" i="3"/>
  <c r="AA182" i="3"/>
  <c r="AB182" i="3" s="1"/>
  <c r="AG182" i="3"/>
  <c r="AC182" i="3"/>
  <c r="AD182" i="3" s="1"/>
  <c r="AH181" i="3"/>
  <c r="AF181" i="3"/>
  <c r="AA181" i="3"/>
  <c r="AB181" i="3" s="1"/>
  <c r="AG181" i="3"/>
  <c r="AC181" i="3"/>
  <c r="AD181" i="3" s="1"/>
  <c r="AH180" i="3"/>
  <c r="AF180" i="3"/>
  <c r="AA180" i="3"/>
  <c r="AB180" i="3" s="1"/>
  <c r="AG180" i="3"/>
  <c r="AC180" i="3"/>
  <c r="AD180" i="3" s="1"/>
  <c r="AH179" i="3"/>
  <c r="AF179" i="3"/>
  <c r="AA179" i="3"/>
  <c r="AB179" i="3" s="1"/>
  <c r="AG179" i="3"/>
  <c r="AC179" i="3"/>
  <c r="AD179" i="3" s="1"/>
  <c r="AH178" i="3"/>
  <c r="AF178" i="3"/>
  <c r="AA178" i="3"/>
  <c r="AB178" i="3" s="1"/>
  <c r="AG178" i="3"/>
  <c r="AC178" i="3"/>
  <c r="AD178" i="3" s="1"/>
  <c r="AH177" i="3"/>
  <c r="AF177" i="3"/>
  <c r="AA177" i="3"/>
  <c r="AB177" i="3" s="1"/>
  <c r="AG177" i="3"/>
  <c r="AC177" i="3"/>
  <c r="AD177" i="3" s="1"/>
  <c r="AH176" i="3"/>
  <c r="AF176" i="3"/>
  <c r="AA176" i="3"/>
  <c r="AB176" i="3" s="1"/>
  <c r="AG176" i="3"/>
  <c r="AC176" i="3"/>
  <c r="AD176" i="3" s="1"/>
  <c r="AH175" i="3"/>
  <c r="AF175" i="3"/>
  <c r="AA175" i="3"/>
  <c r="AB175" i="3" s="1"/>
  <c r="AG175" i="3"/>
  <c r="AC175" i="3"/>
  <c r="AD175" i="3" s="1"/>
  <c r="AH174" i="3"/>
  <c r="AF174" i="3"/>
  <c r="AA174" i="3"/>
  <c r="AB174" i="3" s="1"/>
  <c r="AG174" i="3"/>
  <c r="AC174" i="3"/>
  <c r="AD174" i="3" s="1"/>
  <c r="AH173" i="3"/>
  <c r="AF173" i="3"/>
  <c r="AA173" i="3"/>
  <c r="AB173" i="3" s="1"/>
  <c r="AG173" i="3"/>
  <c r="AC173" i="3"/>
  <c r="AD173" i="3" s="1"/>
  <c r="AH172" i="3"/>
  <c r="AF172" i="3"/>
  <c r="AA172" i="3"/>
  <c r="AB172" i="3" s="1"/>
  <c r="AG172" i="3"/>
  <c r="AC172" i="3"/>
  <c r="AD172" i="3" s="1"/>
  <c r="AH171" i="3"/>
  <c r="AF171" i="3"/>
  <c r="AA171" i="3"/>
  <c r="AB171" i="3" s="1"/>
  <c r="AG171" i="3"/>
  <c r="AC171" i="3"/>
  <c r="AD171" i="3" s="1"/>
  <c r="AH170" i="3"/>
  <c r="AF170" i="3"/>
  <c r="AA170" i="3"/>
  <c r="AB170" i="3" s="1"/>
  <c r="AG170" i="3"/>
  <c r="AC170" i="3"/>
  <c r="AD170" i="3" s="1"/>
  <c r="AH169" i="3"/>
  <c r="AF169" i="3"/>
  <c r="AA169" i="3"/>
  <c r="AB169" i="3" s="1"/>
  <c r="AG169" i="3"/>
  <c r="AC169" i="3"/>
  <c r="AD169" i="3" s="1"/>
  <c r="AH168" i="3"/>
  <c r="AF168" i="3"/>
  <c r="AA168" i="3"/>
  <c r="AB168" i="3" s="1"/>
  <c r="AG168" i="3"/>
  <c r="AC168" i="3"/>
  <c r="AD168" i="3" s="1"/>
  <c r="AH167" i="3"/>
  <c r="AF167" i="3"/>
  <c r="AA167" i="3"/>
  <c r="AB167" i="3" s="1"/>
  <c r="AG167" i="3"/>
  <c r="AC167" i="3"/>
  <c r="AD167" i="3" s="1"/>
  <c r="AH166" i="3"/>
  <c r="AF166" i="3"/>
  <c r="AA166" i="3"/>
  <c r="AB166" i="3" s="1"/>
  <c r="AG166" i="3"/>
  <c r="AC166" i="3"/>
  <c r="AD166" i="3" s="1"/>
  <c r="AH165" i="3"/>
  <c r="AF165" i="3"/>
  <c r="AA165" i="3"/>
  <c r="AB165" i="3" s="1"/>
  <c r="AG165" i="3"/>
  <c r="AC165" i="3"/>
  <c r="AD165" i="3" s="1"/>
  <c r="AH164" i="3"/>
  <c r="AF164" i="3"/>
  <c r="AA164" i="3"/>
  <c r="AB164" i="3" s="1"/>
  <c r="AG164" i="3"/>
  <c r="AC164" i="3"/>
  <c r="AD164" i="3" s="1"/>
  <c r="AH163" i="3"/>
  <c r="AF163" i="3"/>
  <c r="AA163" i="3"/>
  <c r="AB163" i="3" s="1"/>
  <c r="AG163" i="3"/>
  <c r="AC163" i="3"/>
  <c r="AD163" i="3" s="1"/>
  <c r="AH162" i="3"/>
  <c r="AF162" i="3"/>
  <c r="AA162" i="3"/>
  <c r="AB162" i="3" s="1"/>
  <c r="AG162" i="3"/>
  <c r="AC162" i="3"/>
  <c r="AD162" i="3" s="1"/>
  <c r="AH161" i="3"/>
  <c r="AF161" i="3"/>
  <c r="AA161" i="3"/>
  <c r="AB161" i="3" s="1"/>
  <c r="AG161" i="3"/>
  <c r="AC161" i="3"/>
  <c r="AD161" i="3" s="1"/>
  <c r="AH160" i="3"/>
  <c r="AF160" i="3"/>
  <c r="AA160" i="3"/>
  <c r="AB160" i="3" s="1"/>
  <c r="AG160" i="3"/>
  <c r="AC160" i="3"/>
  <c r="AD160" i="3" s="1"/>
  <c r="AH159" i="3"/>
  <c r="AF159" i="3"/>
  <c r="AA159" i="3"/>
  <c r="AB159" i="3" s="1"/>
  <c r="AG159" i="3"/>
  <c r="AC159" i="3"/>
  <c r="AD159" i="3" s="1"/>
  <c r="AH158" i="3"/>
  <c r="AF158" i="3"/>
  <c r="AA158" i="3"/>
  <c r="AB158" i="3" s="1"/>
  <c r="AG158" i="3"/>
  <c r="AC158" i="3"/>
  <c r="AD158" i="3" s="1"/>
  <c r="AH157" i="3"/>
  <c r="AF157" i="3"/>
  <c r="AA157" i="3"/>
  <c r="AB157" i="3" s="1"/>
  <c r="AG157" i="3"/>
  <c r="AC157" i="3"/>
  <c r="AD157" i="3" s="1"/>
  <c r="AH156" i="3"/>
  <c r="AF156" i="3"/>
  <c r="AA156" i="3"/>
  <c r="AB156" i="3" s="1"/>
  <c r="AG156" i="3"/>
  <c r="AC156" i="3"/>
  <c r="AD156" i="3" s="1"/>
  <c r="AH155" i="3"/>
  <c r="AF155" i="3"/>
  <c r="AA155" i="3"/>
  <c r="AB155" i="3" s="1"/>
  <c r="AG155" i="3"/>
  <c r="AC155" i="3"/>
  <c r="AD155" i="3" s="1"/>
  <c r="AH154" i="3"/>
  <c r="AF154" i="3"/>
  <c r="AA154" i="3"/>
  <c r="AB154" i="3" s="1"/>
  <c r="AG154" i="3"/>
  <c r="AC154" i="3"/>
  <c r="AD154" i="3" s="1"/>
  <c r="AH153" i="3"/>
  <c r="AF153" i="3"/>
  <c r="AA153" i="3"/>
  <c r="AB153" i="3" s="1"/>
  <c r="AG153" i="3"/>
  <c r="AC153" i="3"/>
  <c r="AD153" i="3" s="1"/>
  <c r="AH152" i="3"/>
  <c r="AF152" i="3"/>
  <c r="AA152" i="3"/>
  <c r="AB152" i="3" s="1"/>
  <c r="AG152" i="3"/>
  <c r="AC152" i="3"/>
  <c r="AD152" i="3" s="1"/>
  <c r="AH151" i="3"/>
  <c r="AF151" i="3"/>
  <c r="AA151" i="3"/>
  <c r="AB151" i="3" s="1"/>
  <c r="AG151" i="3"/>
  <c r="AC151" i="3"/>
  <c r="AD151" i="3" s="1"/>
  <c r="AH150" i="3"/>
  <c r="AF150" i="3"/>
  <c r="AA150" i="3"/>
  <c r="AB150" i="3" s="1"/>
  <c r="AG150" i="3"/>
  <c r="AC150" i="3"/>
  <c r="AD150" i="3" s="1"/>
  <c r="AH149" i="3"/>
  <c r="AF149" i="3"/>
  <c r="AA149" i="3"/>
  <c r="AB149" i="3" s="1"/>
  <c r="AG149" i="3"/>
  <c r="AC149" i="3"/>
  <c r="AD149" i="3" s="1"/>
  <c r="AH148" i="3"/>
  <c r="AF148" i="3"/>
  <c r="AA148" i="3"/>
  <c r="AB148" i="3" s="1"/>
  <c r="AG148" i="3"/>
  <c r="AC148" i="3"/>
  <c r="AD148" i="3" s="1"/>
  <c r="AH147" i="3"/>
  <c r="AF147" i="3"/>
  <c r="AA147" i="3"/>
  <c r="AB147" i="3" s="1"/>
  <c r="AG147" i="3"/>
  <c r="AC147" i="3"/>
  <c r="AD147" i="3" s="1"/>
  <c r="AH146" i="3"/>
  <c r="AF146" i="3"/>
  <c r="AA146" i="3"/>
  <c r="AB146" i="3" s="1"/>
  <c r="AG146" i="3"/>
  <c r="AC146" i="3"/>
  <c r="AD146" i="3" s="1"/>
  <c r="AH145" i="3"/>
  <c r="AF145" i="3"/>
  <c r="AA145" i="3"/>
  <c r="AB145" i="3" s="1"/>
  <c r="AG145" i="3"/>
  <c r="AC145" i="3"/>
  <c r="AD145" i="3" s="1"/>
  <c r="AH144" i="3"/>
  <c r="AF144" i="3"/>
  <c r="AA144" i="3"/>
  <c r="AB144" i="3" s="1"/>
  <c r="AG144" i="3"/>
  <c r="AC144" i="3"/>
  <c r="AD144" i="3" s="1"/>
  <c r="AH143" i="3"/>
  <c r="AF143" i="3"/>
  <c r="AA143" i="3"/>
  <c r="AB143" i="3" s="1"/>
  <c r="AG143" i="3"/>
  <c r="AC143" i="3"/>
  <c r="AD143" i="3" s="1"/>
  <c r="AH142" i="3"/>
  <c r="AF142" i="3"/>
  <c r="AA142" i="3"/>
  <c r="AB142" i="3" s="1"/>
  <c r="AG142" i="3"/>
  <c r="AC142" i="3"/>
  <c r="AD142" i="3" s="1"/>
  <c r="AH141" i="3"/>
  <c r="AF141" i="3"/>
  <c r="AA141" i="3"/>
  <c r="AB141" i="3" s="1"/>
  <c r="AG141" i="3"/>
  <c r="AC141" i="3"/>
  <c r="AD141" i="3" s="1"/>
  <c r="AH140" i="3"/>
  <c r="AF140" i="3"/>
  <c r="AA140" i="3"/>
  <c r="AB140" i="3" s="1"/>
  <c r="AG140" i="3"/>
  <c r="AC140" i="3"/>
  <c r="AD140" i="3" s="1"/>
  <c r="AH139" i="3"/>
  <c r="AF139" i="3"/>
  <c r="AA139" i="3"/>
  <c r="AB139" i="3" s="1"/>
  <c r="AG139" i="3"/>
  <c r="AC139" i="3"/>
  <c r="AD139" i="3" s="1"/>
  <c r="AH138" i="3"/>
  <c r="AF138" i="3"/>
  <c r="AA138" i="3"/>
  <c r="AB138" i="3" s="1"/>
  <c r="AG138" i="3"/>
  <c r="AC138" i="3"/>
  <c r="AD138" i="3" s="1"/>
  <c r="AH137" i="3"/>
  <c r="AF137" i="3"/>
  <c r="AA137" i="3"/>
  <c r="AB137" i="3" s="1"/>
  <c r="AG137" i="3"/>
  <c r="AC137" i="3"/>
  <c r="AD137" i="3" s="1"/>
  <c r="AH136" i="3"/>
  <c r="AF136" i="3"/>
  <c r="AA136" i="3"/>
  <c r="AB136" i="3" s="1"/>
  <c r="AG136" i="3"/>
  <c r="AC136" i="3"/>
  <c r="AD136" i="3" s="1"/>
  <c r="AH135" i="3"/>
  <c r="AF135" i="3"/>
  <c r="AA135" i="3"/>
  <c r="AB135" i="3" s="1"/>
  <c r="AG135" i="3"/>
  <c r="AC135" i="3"/>
  <c r="AD135" i="3" s="1"/>
  <c r="AH134" i="3"/>
  <c r="AF134" i="3"/>
  <c r="AA134" i="3"/>
  <c r="AB134" i="3" s="1"/>
  <c r="AG134" i="3"/>
  <c r="AC134" i="3"/>
  <c r="AD134" i="3" s="1"/>
  <c r="AH133" i="3"/>
  <c r="AF133" i="3"/>
  <c r="AA133" i="3"/>
  <c r="AB133" i="3" s="1"/>
  <c r="AG133" i="3"/>
  <c r="AC133" i="3"/>
  <c r="AD133" i="3" s="1"/>
  <c r="AH132" i="3"/>
  <c r="AF132" i="3"/>
  <c r="AA132" i="3"/>
  <c r="AB132" i="3" s="1"/>
  <c r="AG132" i="3"/>
  <c r="AC132" i="3"/>
  <c r="AD132" i="3" s="1"/>
  <c r="AH131" i="3"/>
  <c r="AF131" i="3"/>
  <c r="AA131" i="3"/>
  <c r="AB131" i="3" s="1"/>
  <c r="AG131" i="3"/>
  <c r="AC131" i="3"/>
  <c r="AD131" i="3" s="1"/>
  <c r="AH130" i="3"/>
  <c r="AF130" i="3"/>
  <c r="AA130" i="3"/>
  <c r="AB130" i="3" s="1"/>
  <c r="AG130" i="3"/>
  <c r="AC130" i="3"/>
  <c r="AD130" i="3" s="1"/>
  <c r="AH129" i="3"/>
  <c r="AF129" i="3"/>
  <c r="AA129" i="3"/>
  <c r="AB129" i="3" s="1"/>
  <c r="AG129" i="3"/>
  <c r="AC129" i="3"/>
  <c r="AD129" i="3" s="1"/>
  <c r="AH128" i="3"/>
  <c r="AF128" i="3"/>
  <c r="AA128" i="3"/>
  <c r="AB128" i="3" s="1"/>
  <c r="AG128" i="3"/>
  <c r="AC128" i="3"/>
  <c r="AD128" i="3" s="1"/>
  <c r="AH127" i="3"/>
  <c r="AF127" i="3"/>
  <c r="AA127" i="3"/>
  <c r="AB127" i="3" s="1"/>
  <c r="AG127" i="3"/>
  <c r="AC127" i="3"/>
  <c r="AD127" i="3" s="1"/>
  <c r="AH126" i="3"/>
  <c r="AF126" i="3"/>
  <c r="AA126" i="3"/>
  <c r="AB126" i="3" s="1"/>
  <c r="AG126" i="3"/>
  <c r="AC126" i="3"/>
  <c r="AD126" i="3" s="1"/>
  <c r="AH125" i="3"/>
  <c r="AF125" i="3"/>
  <c r="AA125" i="3"/>
  <c r="AB125" i="3" s="1"/>
  <c r="AG125" i="3"/>
  <c r="AC125" i="3"/>
  <c r="AD125" i="3" s="1"/>
  <c r="AH124" i="3"/>
  <c r="AF124" i="3"/>
  <c r="AA124" i="3"/>
  <c r="AB124" i="3" s="1"/>
  <c r="AG124" i="3"/>
  <c r="AC124" i="3"/>
  <c r="AD124" i="3" s="1"/>
  <c r="AH123" i="3"/>
  <c r="AF123" i="3"/>
  <c r="AA123" i="3"/>
  <c r="AB123" i="3" s="1"/>
  <c r="AG123" i="3"/>
  <c r="AC123" i="3"/>
  <c r="AD123" i="3" s="1"/>
  <c r="AH122" i="3"/>
  <c r="AF122" i="3"/>
  <c r="AA122" i="3"/>
  <c r="AB122" i="3" s="1"/>
  <c r="AG122" i="3"/>
  <c r="AC122" i="3"/>
  <c r="AD122" i="3" s="1"/>
  <c r="AH121" i="3"/>
  <c r="AF121" i="3"/>
  <c r="AA121" i="3"/>
  <c r="AB121" i="3" s="1"/>
  <c r="AG121" i="3"/>
  <c r="AC121" i="3"/>
  <c r="AD121" i="3" s="1"/>
  <c r="AH120" i="3"/>
  <c r="AF120" i="3"/>
  <c r="AA120" i="3"/>
  <c r="AB120" i="3" s="1"/>
  <c r="AG120" i="3"/>
  <c r="AC120" i="3"/>
  <c r="AD120" i="3" s="1"/>
  <c r="AH119" i="3"/>
  <c r="AF119" i="3"/>
  <c r="AA119" i="3"/>
  <c r="AB119" i="3" s="1"/>
  <c r="AG119" i="3"/>
  <c r="AC119" i="3"/>
  <c r="AD119" i="3" s="1"/>
  <c r="AH118" i="3"/>
  <c r="AF118" i="3"/>
  <c r="AA118" i="3"/>
  <c r="AB118" i="3" s="1"/>
  <c r="AG118" i="3"/>
  <c r="AC118" i="3"/>
  <c r="AD118" i="3" s="1"/>
  <c r="AH117" i="3"/>
  <c r="AF117" i="3"/>
  <c r="AA117" i="3"/>
  <c r="AB117" i="3" s="1"/>
  <c r="AG117" i="3"/>
  <c r="AC117" i="3"/>
  <c r="AD117" i="3" s="1"/>
  <c r="AH116" i="3"/>
  <c r="AF116" i="3"/>
  <c r="AA116" i="3"/>
  <c r="AB116" i="3" s="1"/>
  <c r="AG116" i="3"/>
  <c r="AC116" i="3"/>
  <c r="AD116" i="3" s="1"/>
  <c r="AH115" i="3"/>
  <c r="AF115" i="3"/>
  <c r="AA115" i="3"/>
  <c r="AB115" i="3" s="1"/>
  <c r="AG115" i="3"/>
  <c r="AC115" i="3"/>
  <c r="AD115" i="3" s="1"/>
  <c r="AH114" i="3"/>
  <c r="AF114" i="3"/>
  <c r="AA114" i="3"/>
  <c r="AB114" i="3" s="1"/>
  <c r="AG114" i="3"/>
  <c r="AC114" i="3"/>
  <c r="AD114" i="3" s="1"/>
  <c r="AH113" i="3"/>
  <c r="AF113" i="3"/>
  <c r="AA113" i="3"/>
  <c r="AB113" i="3" s="1"/>
  <c r="AG113" i="3"/>
  <c r="AC113" i="3"/>
  <c r="AD113" i="3" s="1"/>
  <c r="AH112" i="3"/>
  <c r="AF112" i="3"/>
  <c r="AA112" i="3"/>
  <c r="AB112" i="3" s="1"/>
  <c r="AG112" i="3"/>
  <c r="AC112" i="3"/>
  <c r="AD112" i="3" s="1"/>
  <c r="AH111" i="3"/>
  <c r="AF111" i="3"/>
  <c r="AA111" i="3"/>
  <c r="AB111" i="3" s="1"/>
  <c r="AG111" i="3"/>
  <c r="AC111" i="3"/>
  <c r="AD111" i="3" s="1"/>
  <c r="AH110" i="3"/>
  <c r="AF110" i="3"/>
  <c r="AA110" i="3"/>
  <c r="AB110" i="3" s="1"/>
  <c r="AG110" i="3"/>
  <c r="AC110" i="3"/>
  <c r="AD110" i="3" s="1"/>
  <c r="AH109" i="3"/>
  <c r="AF109" i="3"/>
  <c r="AA109" i="3"/>
  <c r="AB109" i="3" s="1"/>
  <c r="AG109" i="3"/>
  <c r="AC109" i="3"/>
  <c r="AD109" i="3" s="1"/>
  <c r="AH108" i="3"/>
  <c r="AF108" i="3"/>
  <c r="AA108" i="3"/>
  <c r="AB108" i="3" s="1"/>
  <c r="AG108" i="3"/>
  <c r="AC108" i="3"/>
  <c r="AD108" i="3" s="1"/>
  <c r="AH107" i="3"/>
  <c r="AF107" i="3"/>
  <c r="AA107" i="3"/>
  <c r="AB107" i="3" s="1"/>
  <c r="AG107" i="3"/>
  <c r="AC107" i="3"/>
  <c r="AD107" i="3" s="1"/>
  <c r="AH106" i="3"/>
  <c r="AF106" i="3"/>
  <c r="AA106" i="3"/>
  <c r="AB106" i="3" s="1"/>
  <c r="AG106" i="3"/>
  <c r="AC106" i="3"/>
  <c r="AD106" i="3" s="1"/>
  <c r="AH105" i="3"/>
  <c r="AF105" i="3"/>
  <c r="AA105" i="3"/>
  <c r="AB105" i="3" s="1"/>
  <c r="AG105" i="3"/>
  <c r="AC105" i="3"/>
  <c r="AD105" i="3" s="1"/>
  <c r="AH104" i="3"/>
  <c r="AF104" i="3"/>
  <c r="AA104" i="3"/>
  <c r="AB104" i="3" s="1"/>
  <c r="AG104" i="3"/>
  <c r="AC104" i="3"/>
  <c r="AD104" i="3" s="1"/>
  <c r="AH103" i="3"/>
  <c r="AF103" i="3"/>
  <c r="AA103" i="3"/>
  <c r="AB103" i="3" s="1"/>
  <c r="AG103" i="3"/>
  <c r="AC103" i="3"/>
  <c r="AD103" i="3" s="1"/>
  <c r="AH102" i="3"/>
  <c r="AF102" i="3"/>
  <c r="AA102" i="3"/>
  <c r="AB102" i="3" s="1"/>
  <c r="AG102" i="3"/>
  <c r="AC102" i="3"/>
  <c r="AD102" i="3" s="1"/>
  <c r="AH101" i="3"/>
  <c r="AF101" i="3"/>
  <c r="AA101" i="3"/>
  <c r="AB101" i="3" s="1"/>
  <c r="AG101" i="3"/>
  <c r="AC101" i="3"/>
  <c r="AD101" i="3" s="1"/>
  <c r="AH100" i="3"/>
  <c r="AF100" i="3"/>
  <c r="AA100" i="3"/>
  <c r="AB100" i="3" s="1"/>
  <c r="AG100" i="3"/>
  <c r="AC100" i="3"/>
  <c r="AD100" i="3" s="1"/>
  <c r="AH99" i="3"/>
  <c r="AF99" i="3"/>
  <c r="AA99" i="3"/>
  <c r="AB99" i="3" s="1"/>
  <c r="AG99" i="3"/>
  <c r="AC99" i="3"/>
  <c r="AD99" i="3" s="1"/>
  <c r="AH98" i="3"/>
  <c r="AF98" i="3"/>
  <c r="AA98" i="3"/>
  <c r="AB98" i="3" s="1"/>
  <c r="AG98" i="3"/>
  <c r="AC98" i="3"/>
  <c r="AD98" i="3" s="1"/>
  <c r="AH97" i="3"/>
  <c r="AF97" i="3"/>
  <c r="AA97" i="3"/>
  <c r="AB97" i="3" s="1"/>
  <c r="AG97" i="3"/>
  <c r="AC97" i="3"/>
  <c r="AD97" i="3" s="1"/>
  <c r="AH96" i="3"/>
  <c r="AF96" i="3"/>
  <c r="AA96" i="3"/>
  <c r="AB96" i="3" s="1"/>
  <c r="AG96" i="3"/>
  <c r="AC96" i="3"/>
  <c r="AD96" i="3" s="1"/>
  <c r="AH95" i="3"/>
  <c r="AF95" i="3"/>
  <c r="AA95" i="3"/>
  <c r="AB95" i="3" s="1"/>
  <c r="AG95" i="3"/>
  <c r="AC95" i="3"/>
  <c r="AD95" i="3" s="1"/>
  <c r="AH94" i="3"/>
  <c r="AF94" i="3"/>
  <c r="AA94" i="3"/>
  <c r="AB94" i="3" s="1"/>
  <c r="AG94" i="3"/>
  <c r="AC94" i="3"/>
  <c r="AD94" i="3" s="1"/>
  <c r="AH93" i="3"/>
  <c r="AF93" i="3"/>
  <c r="AA93" i="3"/>
  <c r="AB93" i="3" s="1"/>
  <c r="AG93" i="3"/>
  <c r="AC93" i="3"/>
  <c r="AD93" i="3" s="1"/>
  <c r="AH92" i="3"/>
  <c r="AF92" i="3"/>
  <c r="AA92" i="3"/>
  <c r="AB92" i="3" s="1"/>
  <c r="AG92" i="3"/>
  <c r="AC92" i="3"/>
  <c r="AD92" i="3" s="1"/>
  <c r="AH91" i="3"/>
  <c r="AF91" i="3"/>
  <c r="AA91" i="3"/>
  <c r="AB91" i="3" s="1"/>
  <c r="AG91" i="3"/>
  <c r="AC91" i="3"/>
  <c r="AD91" i="3" s="1"/>
  <c r="AH90" i="3"/>
  <c r="AF90" i="3"/>
  <c r="AA90" i="3"/>
  <c r="AB90" i="3" s="1"/>
  <c r="AG90" i="3"/>
  <c r="AC90" i="3"/>
  <c r="AD90" i="3" s="1"/>
  <c r="AH89" i="3"/>
  <c r="AF89" i="3"/>
  <c r="AA89" i="3"/>
  <c r="AB89" i="3" s="1"/>
  <c r="AG89" i="3"/>
  <c r="AC89" i="3"/>
  <c r="AD89" i="3" s="1"/>
  <c r="AH88" i="3"/>
  <c r="AF88" i="3"/>
  <c r="AA88" i="3"/>
  <c r="AB88" i="3" s="1"/>
  <c r="AG88" i="3"/>
  <c r="AC88" i="3"/>
  <c r="AD88" i="3" s="1"/>
  <c r="AH87" i="3"/>
  <c r="AF87" i="3"/>
  <c r="AA87" i="3"/>
  <c r="AB87" i="3" s="1"/>
  <c r="AG87" i="3"/>
  <c r="AC87" i="3"/>
  <c r="AD87" i="3" s="1"/>
  <c r="AH86" i="3"/>
  <c r="AF86" i="3"/>
  <c r="AA86" i="3"/>
  <c r="AB86" i="3" s="1"/>
  <c r="AG86" i="3"/>
  <c r="AC86" i="3"/>
  <c r="AD86" i="3" s="1"/>
  <c r="AH85" i="3"/>
  <c r="AF85" i="3"/>
  <c r="AA85" i="3"/>
  <c r="AB85" i="3" s="1"/>
  <c r="AG85" i="3"/>
  <c r="AC85" i="3"/>
  <c r="AD85" i="3" s="1"/>
  <c r="AH84" i="3"/>
  <c r="AF84" i="3"/>
  <c r="AA84" i="3"/>
  <c r="AB84" i="3" s="1"/>
  <c r="AG84" i="3"/>
  <c r="AC84" i="3"/>
  <c r="AD84" i="3" s="1"/>
  <c r="AH83" i="3"/>
  <c r="AF83" i="3"/>
  <c r="AA83" i="3"/>
  <c r="AB83" i="3" s="1"/>
  <c r="AG83" i="3"/>
  <c r="AC83" i="3"/>
  <c r="AD83" i="3" s="1"/>
  <c r="AH82" i="3"/>
  <c r="AF82" i="3"/>
  <c r="AA82" i="3"/>
  <c r="AB82" i="3" s="1"/>
  <c r="AG82" i="3"/>
  <c r="AC82" i="3"/>
  <c r="AD82" i="3" s="1"/>
  <c r="AH81" i="3"/>
  <c r="AF81" i="3"/>
  <c r="AA81" i="3"/>
  <c r="AB81" i="3" s="1"/>
  <c r="AG81" i="3"/>
  <c r="AC81" i="3"/>
  <c r="AD81" i="3" s="1"/>
  <c r="AH80" i="3"/>
  <c r="AF80" i="3"/>
  <c r="AA80" i="3"/>
  <c r="AB80" i="3" s="1"/>
  <c r="AG80" i="3"/>
  <c r="AC80" i="3"/>
  <c r="AD80" i="3" s="1"/>
  <c r="AH79" i="3"/>
  <c r="AF79" i="3"/>
  <c r="AA79" i="3"/>
  <c r="AB79" i="3" s="1"/>
  <c r="AG79" i="3"/>
  <c r="AC79" i="3"/>
  <c r="AD79" i="3" s="1"/>
  <c r="AH78" i="3"/>
  <c r="AF78" i="3"/>
  <c r="AA78" i="3"/>
  <c r="AB78" i="3" s="1"/>
  <c r="AG78" i="3"/>
  <c r="AC78" i="3"/>
  <c r="AD78" i="3" s="1"/>
  <c r="AH77" i="3"/>
  <c r="AF77" i="3"/>
  <c r="AA77" i="3"/>
  <c r="AB77" i="3" s="1"/>
  <c r="AG77" i="3"/>
  <c r="AC77" i="3"/>
  <c r="AD77" i="3" s="1"/>
  <c r="AH76" i="3"/>
  <c r="AF76" i="3"/>
  <c r="AA76" i="3"/>
  <c r="AB76" i="3" s="1"/>
  <c r="AG76" i="3"/>
  <c r="AC76" i="3"/>
  <c r="AD76" i="3" s="1"/>
  <c r="AH75" i="3"/>
  <c r="AF75" i="3"/>
  <c r="AA75" i="3"/>
  <c r="AB75" i="3" s="1"/>
  <c r="AG75" i="3"/>
  <c r="AC75" i="3"/>
  <c r="AD75" i="3" s="1"/>
  <c r="AH74" i="3"/>
  <c r="AF74" i="3"/>
  <c r="AA74" i="3"/>
  <c r="AB74" i="3" s="1"/>
  <c r="AG74" i="3"/>
  <c r="AC74" i="3"/>
  <c r="AD74" i="3" s="1"/>
  <c r="AH73" i="3"/>
  <c r="AF73" i="3"/>
  <c r="AA73" i="3"/>
  <c r="AB73" i="3" s="1"/>
  <c r="AG73" i="3"/>
  <c r="AC73" i="3"/>
  <c r="AD73" i="3" s="1"/>
  <c r="AH72" i="3"/>
  <c r="AF72" i="3"/>
  <c r="AA72" i="3"/>
  <c r="AB72" i="3" s="1"/>
  <c r="AG72" i="3"/>
  <c r="AC72" i="3"/>
  <c r="AD72" i="3" s="1"/>
  <c r="AH71" i="3"/>
  <c r="AF71" i="3"/>
  <c r="AA71" i="3"/>
  <c r="AB71" i="3" s="1"/>
  <c r="AG71" i="3"/>
  <c r="AC71" i="3"/>
  <c r="AD71" i="3" s="1"/>
  <c r="AH70" i="3"/>
  <c r="AF70" i="3"/>
  <c r="AA70" i="3"/>
  <c r="AB70" i="3" s="1"/>
  <c r="AG70" i="3"/>
  <c r="AC70" i="3"/>
  <c r="AD70" i="3" s="1"/>
  <c r="AH69" i="3"/>
  <c r="AF69" i="3"/>
  <c r="AA69" i="3"/>
  <c r="AB69" i="3" s="1"/>
  <c r="AG69" i="3"/>
  <c r="AC69" i="3"/>
  <c r="AD69" i="3" s="1"/>
  <c r="AH68" i="3"/>
  <c r="AF68" i="3"/>
  <c r="AA68" i="3"/>
  <c r="AB68" i="3" s="1"/>
  <c r="AG68" i="3"/>
  <c r="AC68" i="3"/>
  <c r="AD68" i="3" s="1"/>
  <c r="AH67" i="3"/>
  <c r="AF67" i="3"/>
  <c r="AA67" i="3"/>
  <c r="AB67" i="3" s="1"/>
  <c r="AG67" i="3"/>
  <c r="AC67" i="3"/>
  <c r="AD67" i="3" s="1"/>
  <c r="AH66" i="3"/>
  <c r="AF66" i="3"/>
  <c r="AA66" i="3"/>
  <c r="AB66" i="3" s="1"/>
  <c r="AG66" i="3"/>
  <c r="AC66" i="3"/>
  <c r="AD66" i="3" s="1"/>
  <c r="AH65" i="3"/>
  <c r="AF65" i="3"/>
  <c r="AA65" i="3"/>
  <c r="AB65" i="3" s="1"/>
  <c r="AG65" i="3"/>
  <c r="AC65" i="3"/>
  <c r="AD65" i="3" s="1"/>
  <c r="AH64" i="3"/>
  <c r="AF64" i="3"/>
  <c r="AA64" i="3"/>
  <c r="AB64" i="3" s="1"/>
  <c r="AG64" i="3"/>
  <c r="AC64" i="3"/>
  <c r="AD64" i="3" s="1"/>
  <c r="AH63" i="3"/>
  <c r="AF63" i="3"/>
  <c r="AA63" i="3"/>
  <c r="AB63" i="3" s="1"/>
  <c r="AG63" i="3"/>
  <c r="AC63" i="3"/>
  <c r="AD63" i="3" s="1"/>
  <c r="AH62" i="3"/>
  <c r="AF62" i="3"/>
  <c r="AA62" i="3"/>
  <c r="AB62" i="3" s="1"/>
  <c r="AG62" i="3"/>
  <c r="AC62" i="3"/>
  <c r="AD62" i="3" s="1"/>
  <c r="AH61" i="3"/>
  <c r="AF61" i="3"/>
  <c r="AA61" i="3"/>
  <c r="AB61" i="3" s="1"/>
  <c r="AG61" i="3"/>
  <c r="AC61" i="3"/>
  <c r="AD61" i="3" s="1"/>
  <c r="AH60" i="3"/>
  <c r="AF60" i="3"/>
  <c r="AA60" i="3"/>
  <c r="AB60" i="3" s="1"/>
  <c r="AG60" i="3"/>
  <c r="AC60" i="3"/>
  <c r="AD60" i="3" s="1"/>
  <c r="AH59" i="3"/>
  <c r="AF59" i="3"/>
  <c r="AA59" i="3"/>
  <c r="AB59" i="3" s="1"/>
  <c r="AG59" i="3"/>
  <c r="AC59" i="3"/>
  <c r="AD59" i="3" s="1"/>
  <c r="AH58" i="3"/>
  <c r="AF58" i="3"/>
  <c r="AA58" i="3"/>
  <c r="AB58" i="3" s="1"/>
  <c r="AG58" i="3"/>
  <c r="AC58" i="3"/>
  <c r="AD58" i="3" s="1"/>
  <c r="AH57" i="3"/>
  <c r="AF57" i="3"/>
  <c r="AA57" i="3"/>
  <c r="AB57" i="3" s="1"/>
  <c r="AG57" i="3"/>
  <c r="AC57" i="3"/>
  <c r="AD57" i="3" s="1"/>
  <c r="AH56" i="3"/>
  <c r="AF56" i="3"/>
  <c r="AA56" i="3"/>
  <c r="AB56" i="3" s="1"/>
  <c r="AG56" i="3"/>
  <c r="AC56" i="3"/>
  <c r="AD56" i="3" s="1"/>
  <c r="AH55" i="3"/>
  <c r="AF55" i="3"/>
  <c r="AA55" i="3"/>
  <c r="AB55" i="3" s="1"/>
  <c r="AG55" i="3"/>
  <c r="AC55" i="3"/>
  <c r="AD55" i="3" s="1"/>
  <c r="AH54" i="3"/>
  <c r="AF54" i="3"/>
  <c r="AA54" i="3"/>
  <c r="AB54" i="3" s="1"/>
  <c r="AG54" i="3"/>
  <c r="AC54" i="3"/>
  <c r="AD54" i="3" s="1"/>
  <c r="AH53" i="3"/>
  <c r="AF53" i="3"/>
  <c r="AA53" i="3"/>
  <c r="AB53" i="3" s="1"/>
  <c r="AG53" i="3"/>
  <c r="AC53" i="3"/>
  <c r="AD53" i="3" s="1"/>
  <c r="AH52" i="3"/>
  <c r="AF52" i="3"/>
  <c r="AA52" i="3"/>
  <c r="AB52" i="3" s="1"/>
  <c r="AG52" i="3"/>
  <c r="AC52" i="3"/>
  <c r="AD52" i="3" s="1"/>
  <c r="AH51" i="3"/>
  <c r="AF51" i="3"/>
  <c r="AA51" i="3"/>
  <c r="AB51" i="3" s="1"/>
  <c r="AG51" i="3"/>
  <c r="AC51" i="3"/>
  <c r="AD51" i="3" s="1"/>
  <c r="AH50" i="3"/>
  <c r="AF50" i="3"/>
  <c r="AA50" i="3"/>
  <c r="AB50" i="3" s="1"/>
  <c r="AG50" i="3"/>
  <c r="AC50" i="3"/>
  <c r="AD50" i="3" s="1"/>
  <c r="AH49" i="3"/>
  <c r="AF49" i="3"/>
  <c r="AA49" i="3"/>
  <c r="AB49" i="3" s="1"/>
  <c r="AG49" i="3"/>
  <c r="AC49" i="3"/>
  <c r="AD49" i="3" s="1"/>
  <c r="AH48" i="3"/>
  <c r="AF48" i="3"/>
  <c r="AA48" i="3"/>
  <c r="AB48" i="3" s="1"/>
  <c r="AG48" i="3"/>
  <c r="AC48" i="3"/>
  <c r="AD48" i="3" s="1"/>
  <c r="AH47" i="3"/>
  <c r="AF47" i="3"/>
  <c r="AA47" i="3"/>
  <c r="AB47" i="3" s="1"/>
  <c r="AG47" i="3"/>
  <c r="AC47" i="3"/>
  <c r="AD47" i="3" s="1"/>
  <c r="AH46" i="3"/>
  <c r="AF46" i="3"/>
  <c r="AA46" i="3"/>
  <c r="AB46" i="3" s="1"/>
  <c r="AG46" i="3"/>
  <c r="AC46" i="3"/>
  <c r="AD46" i="3" s="1"/>
  <c r="AH45" i="3"/>
  <c r="AF45" i="3"/>
  <c r="AA45" i="3"/>
  <c r="AB45" i="3" s="1"/>
  <c r="AG45" i="3"/>
  <c r="AC45" i="3"/>
  <c r="AD45" i="3" s="1"/>
  <c r="AH44" i="3"/>
  <c r="AF44" i="3"/>
  <c r="AA44" i="3"/>
  <c r="AB44" i="3" s="1"/>
  <c r="AG44" i="3"/>
  <c r="AC44" i="3"/>
  <c r="AD44" i="3" s="1"/>
  <c r="AH43" i="3"/>
  <c r="AF43" i="3"/>
  <c r="AA43" i="3"/>
  <c r="AB43" i="3" s="1"/>
  <c r="AG43" i="3"/>
  <c r="AC43" i="3"/>
  <c r="AD43" i="3" s="1"/>
  <c r="AH42" i="3"/>
  <c r="AF42" i="3"/>
  <c r="AA42" i="3"/>
  <c r="AB42" i="3" s="1"/>
  <c r="AG42" i="3"/>
  <c r="AC42" i="3"/>
  <c r="AD42" i="3" s="1"/>
  <c r="AH41" i="3"/>
  <c r="AF41" i="3"/>
  <c r="AA41" i="3"/>
  <c r="AB41" i="3" s="1"/>
  <c r="AG41" i="3"/>
  <c r="AC41" i="3"/>
  <c r="AD41" i="3" s="1"/>
  <c r="AH40" i="3"/>
  <c r="AF40" i="3"/>
  <c r="AA40" i="3"/>
  <c r="AB40" i="3" s="1"/>
  <c r="AG40" i="3"/>
  <c r="AC40" i="3"/>
  <c r="AD40" i="3" s="1"/>
  <c r="AH39" i="3"/>
  <c r="AF39" i="3"/>
  <c r="AA39" i="3"/>
  <c r="AB39" i="3" s="1"/>
  <c r="AG39" i="3"/>
  <c r="AC39" i="3"/>
  <c r="AD39" i="3" s="1"/>
  <c r="AH38" i="3"/>
  <c r="AF38" i="3"/>
  <c r="AA38" i="3"/>
  <c r="AB38" i="3" s="1"/>
  <c r="AG38" i="3"/>
  <c r="AC38" i="3"/>
  <c r="AD38" i="3" s="1"/>
  <c r="AH37" i="3"/>
  <c r="AF37" i="3"/>
  <c r="AA37" i="3"/>
  <c r="AB37" i="3" s="1"/>
  <c r="AG37" i="3"/>
  <c r="AC37" i="3"/>
  <c r="AD37" i="3" s="1"/>
  <c r="AH36" i="3"/>
  <c r="AF36" i="3"/>
  <c r="AA36" i="3"/>
  <c r="AB36" i="3" s="1"/>
  <c r="AG36" i="3"/>
  <c r="AC36" i="3"/>
  <c r="AD36" i="3" s="1"/>
  <c r="AH35" i="3"/>
  <c r="AF35" i="3"/>
  <c r="AA35" i="3"/>
  <c r="AB35" i="3" s="1"/>
  <c r="AG35" i="3"/>
  <c r="AC35" i="3"/>
  <c r="AD35" i="3" s="1"/>
  <c r="AH34" i="3"/>
  <c r="AF34" i="3"/>
  <c r="AA34" i="3"/>
  <c r="AB34" i="3" s="1"/>
  <c r="AG34" i="3"/>
  <c r="AC34" i="3"/>
  <c r="AD34" i="3" s="1"/>
  <c r="AH33" i="3"/>
  <c r="AF33" i="3"/>
  <c r="AA33" i="3"/>
  <c r="AB33" i="3" s="1"/>
  <c r="AG33" i="3"/>
  <c r="AC33" i="3"/>
  <c r="AD33" i="3" s="1"/>
  <c r="AH32" i="3"/>
  <c r="AF32" i="3"/>
  <c r="AA32" i="3"/>
  <c r="AB32" i="3" s="1"/>
  <c r="AG32" i="3"/>
  <c r="AC32" i="3"/>
  <c r="AD32" i="3" s="1"/>
  <c r="AH31" i="3"/>
  <c r="AF31" i="3"/>
  <c r="AA31" i="3"/>
  <c r="AB31" i="3" s="1"/>
  <c r="AG31" i="3"/>
  <c r="AC31" i="3"/>
  <c r="AD31" i="3" s="1"/>
  <c r="AH30" i="3"/>
  <c r="AF30" i="3"/>
  <c r="AA30" i="3"/>
  <c r="AB30" i="3" s="1"/>
  <c r="AG30" i="3"/>
  <c r="AC30" i="3"/>
  <c r="AD30" i="3" s="1"/>
  <c r="AH29" i="3"/>
  <c r="AF29" i="3"/>
  <c r="AA29" i="3"/>
  <c r="AB29" i="3" s="1"/>
  <c r="AG29" i="3"/>
  <c r="AC29" i="3"/>
  <c r="AD29" i="3" s="1"/>
  <c r="AH28" i="3"/>
  <c r="AF28" i="3"/>
  <c r="AA28" i="3"/>
  <c r="AB28" i="3" s="1"/>
  <c r="AG28" i="3"/>
  <c r="AC28" i="3"/>
  <c r="AD28" i="3" s="1"/>
  <c r="AH27" i="3"/>
  <c r="AF27" i="3"/>
  <c r="AA27" i="3"/>
  <c r="AB27" i="3" s="1"/>
  <c r="AG27" i="3"/>
  <c r="AC27" i="3"/>
  <c r="AD27" i="3" s="1"/>
  <c r="AH26" i="3"/>
  <c r="AF26" i="3"/>
  <c r="AA26" i="3"/>
  <c r="AB26" i="3" s="1"/>
  <c r="AG26" i="3"/>
  <c r="AC26" i="3"/>
  <c r="AD26" i="3" s="1"/>
  <c r="AH25" i="3"/>
  <c r="AF25" i="3"/>
  <c r="AA25" i="3"/>
  <c r="AB25" i="3" s="1"/>
  <c r="AG25" i="3"/>
  <c r="AC25" i="3"/>
  <c r="AD25" i="3" s="1"/>
  <c r="AH24" i="3"/>
  <c r="AF24" i="3"/>
  <c r="AA24" i="3"/>
  <c r="AB24" i="3" s="1"/>
  <c r="AG24" i="3"/>
  <c r="AC24" i="3"/>
  <c r="AD24" i="3" s="1"/>
  <c r="AH23" i="3"/>
  <c r="AF23" i="3"/>
  <c r="AA23" i="3"/>
  <c r="AB23" i="3" s="1"/>
  <c r="AG23" i="3"/>
  <c r="AC23" i="3"/>
  <c r="AD23" i="3" s="1"/>
  <c r="AH22" i="3"/>
  <c r="AF22" i="3"/>
  <c r="AA22" i="3"/>
  <c r="AB22" i="3" s="1"/>
  <c r="AG22" i="3"/>
  <c r="AC22" i="3"/>
  <c r="AD22" i="3" s="1"/>
  <c r="AH21" i="3"/>
  <c r="AF21" i="3"/>
  <c r="AA21" i="3"/>
  <c r="AB21" i="3" s="1"/>
  <c r="AG21" i="3"/>
  <c r="AC21" i="3"/>
  <c r="AD21" i="3" s="1"/>
  <c r="AH20" i="3"/>
  <c r="AF20" i="3"/>
  <c r="AA20" i="3"/>
  <c r="AB20" i="3" s="1"/>
  <c r="AG20" i="3"/>
  <c r="AC20" i="3"/>
  <c r="AD20" i="3" s="1"/>
  <c r="AH19" i="3"/>
  <c r="AF19" i="3"/>
  <c r="AA19" i="3"/>
  <c r="AB19" i="3" s="1"/>
  <c r="AG19" i="3"/>
  <c r="AC19" i="3"/>
  <c r="AD19" i="3" s="1"/>
  <c r="AH18" i="3"/>
  <c r="AF18" i="3"/>
  <c r="AA18" i="3"/>
  <c r="AB18" i="3" s="1"/>
  <c r="AG18" i="3"/>
  <c r="AC18" i="3"/>
  <c r="AD18" i="3" s="1"/>
  <c r="AH17" i="3"/>
  <c r="AF17" i="3"/>
  <c r="AA17" i="3"/>
  <c r="AB17" i="3" s="1"/>
  <c r="AG17" i="3"/>
  <c r="AC17" i="3"/>
  <c r="AD17" i="3" s="1"/>
  <c r="AH16" i="3"/>
  <c r="AF16" i="3"/>
  <c r="AA16" i="3"/>
  <c r="AB16" i="3" s="1"/>
  <c r="AG16" i="3"/>
  <c r="AC16" i="3"/>
  <c r="AD16" i="3" s="1"/>
  <c r="AH15" i="3"/>
  <c r="AF15" i="3"/>
  <c r="AA15" i="3"/>
  <c r="AB15" i="3" s="1"/>
  <c r="AG15" i="3"/>
  <c r="AC15" i="3"/>
  <c r="AD15" i="3" s="1"/>
  <c r="AH14" i="3"/>
  <c r="AF14" i="3"/>
  <c r="AA14" i="3"/>
  <c r="AB14" i="3" s="1"/>
  <c r="AG14" i="3"/>
  <c r="AC14" i="3"/>
  <c r="AD14" i="3" s="1"/>
  <c r="AH13" i="3"/>
  <c r="AF13" i="3"/>
  <c r="AA13" i="3"/>
  <c r="AB13" i="3" s="1"/>
  <c r="AG13" i="3"/>
  <c r="AC13" i="3"/>
  <c r="AD13" i="3" s="1"/>
  <c r="AH12" i="3"/>
  <c r="AF12" i="3"/>
  <c r="AA12" i="3"/>
  <c r="AB12" i="3" s="1"/>
  <c r="AG12" i="3"/>
  <c r="AC12" i="3"/>
  <c r="AD12" i="3" s="1"/>
  <c r="AH11" i="3"/>
  <c r="AF11" i="3"/>
  <c r="AA11" i="3"/>
  <c r="AB11" i="3" s="1"/>
  <c r="AG11" i="3"/>
  <c r="AC11" i="3"/>
  <c r="AD11" i="3" s="1"/>
  <c r="AH10" i="3"/>
  <c r="AF10" i="3"/>
  <c r="AA10" i="3"/>
  <c r="AB10" i="3" s="1"/>
  <c r="AG10" i="3"/>
  <c r="AC10" i="3"/>
  <c r="AD10" i="3" s="1"/>
  <c r="AH9" i="3"/>
  <c r="AF9" i="3"/>
  <c r="AA9" i="3"/>
  <c r="AB9" i="3" s="1"/>
  <c r="AG9" i="3"/>
  <c r="AC9" i="3"/>
  <c r="AD9" i="3" s="1"/>
  <c r="AH8" i="3"/>
  <c r="AF8" i="3"/>
  <c r="AA8" i="3"/>
  <c r="AB8" i="3" s="1"/>
  <c r="AG8" i="3"/>
  <c r="AC8" i="3"/>
  <c r="AD8" i="3" s="1"/>
  <c r="AH7" i="3"/>
  <c r="AF7" i="3"/>
  <c r="AA7" i="3"/>
  <c r="AB7" i="3" s="1"/>
  <c r="AG7" i="3"/>
  <c r="AC7" i="3"/>
  <c r="AD7" i="3" s="1"/>
  <c r="AH6" i="3"/>
  <c r="AF6" i="3"/>
  <c r="AA6" i="3"/>
  <c r="AB6" i="3" s="1"/>
  <c r="AG6" i="3"/>
  <c r="AC6" i="3"/>
  <c r="AD6" i="3" s="1"/>
  <c r="AH5" i="3"/>
  <c r="AF5" i="3"/>
  <c r="AA5" i="3"/>
  <c r="AB5" i="3" s="1"/>
  <c r="AG5" i="3"/>
  <c r="AC5" i="3"/>
  <c r="AD5" i="3" s="1"/>
  <c r="AH4" i="3"/>
  <c r="AF4" i="3"/>
  <c r="AA4" i="3"/>
  <c r="AB4" i="3" s="1"/>
  <c r="AG4" i="3"/>
  <c r="AC4" i="3"/>
  <c r="AD4" i="3" s="1"/>
  <c r="AH3" i="3"/>
  <c r="AF3" i="3"/>
  <c r="AA3" i="3"/>
  <c r="AB3" i="3" s="1"/>
  <c r="AG3" i="3"/>
  <c r="AC3" i="3"/>
  <c r="AD3" i="3" s="1"/>
  <c r="AH2" i="3"/>
  <c r="AF2" i="3"/>
  <c r="AA2" i="3"/>
  <c r="AB2" i="3" s="1"/>
  <c r="AG2" i="3"/>
  <c r="AC2" i="3"/>
  <c r="AD2" i="3" s="1"/>
  <c r="C32" i="2"/>
  <c r="C30" i="2"/>
  <c r="C26" i="2"/>
  <c r="C31" i="2"/>
  <c r="C28" i="2"/>
  <c r="R3" i="4"/>
  <c r="T3" i="4"/>
  <c r="S3" i="4"/>
  <c r="V3" i="4" s="1"/>
  <c r="W3" i="4" s="1"/>
  <c r="Y3" i="4" s="1"/>
  <c r="R4" i="4"/>
  <c r="T4" i="4"/>
  <c r="S4" i="4"/>
  <c r="V4" i="4" s="1"/>
  <c r="W4" i="4" s="1"/>
  <c r="Y4" i="4" s="1"/>
  <c r="R5" i="4"/>
  <c r="T5" i="4"/>
  <c r="S5" i="4"/>
  <c r="V5" i="4" s="1"/>
  <c r="W5" i="4" s="1"/>
  <c r="Y5" i="4" s="1"/>
  <c r="R6" i="4"/>
  <c r="T6" i="4"/>
  <c r="S6" i="4"/>
  <c r="V6" i="4" s="1"/>
  <c r="W6" i="4" s="1"/>
  <c r="Y6" i="4" s="1"/>
  <c r="R7" i="4"/>
  <c r="T7" i="4"/>
  <c r="S7" i="4"/>
  <c r="V7" i="4" s="1"/>
  <c r="W7" i="4" s="1"/>
  <c r="Y7" i="4" s="1"/>
  <c r="R8" i="4"/>
  <c r="T8" i="4"/>
  <c r="S8" i="4"/>
  <c r="V8" i="4" s="1"/>
  <c r="W8" i="4" s="1"/>
  <c r="Y8" i="4" s="1"/>
  <c r="R9" i="4"/>
  <c r="T9" i="4"/>
  <c r="S9" i="4"/>
  <c r="V9" i="4" s="1"/>
  <c r="W9" i="4" s="1"/>
  <c r="Y9" i="4" s="1"/>
  <c r="R10" i="4"/>
  <c r="T10" i="4"/>
  <c r="S10" i="4"/>
  <c r="V10" i="4" s="1"/>
  <c r="W10" i="4" s="1"/>
  <c r="Y10" i="4" s="1"/>
  <c r="R11" i="4"/>
  <c r="T11" i="4"/>
  <c r="S11" i="4"/>
  <c r="V11" i="4" s="1"/>
  <c r="W11" i="4" s="1"/>
  <c r="Y11" i="4" s="1"/>
  <c r="R12" i="4"/>
  <c r="T12" i="4"/>
  <c r="S12" i="4"/>
  <c r="V12" i="4" s="1"/>
  <c r="W12" i="4" s="1"/>
  <c r="Y12" i="4" s="1"/>
  <c r="R13" i="4"/>
  <c r="T13" i="4"/>
  <c r="S13" i="4"/>
  <c r="V13" i="4" s="1"/>
  <c r="W13" i="4" s="1"/>
  <c r="Y13" i="4" s="1"/>
  <c r="R14" i="4"/>
  <c r="T14" i="4"/>
  <c r="S14" i="4"/>
  <c r="V14" i="4" s="1"/>
  <c r="W14" i="4" s="1"/>
  <c r="Y14" i="4" s="1"/>
  <c r="R15" i="4"/>
  <c r="T15" i="4"/>
  <c r="S15" i="4"/>
  <c r="V15" i="4" s="1"/>
  <c r="W15" i="4" s="1"/>
  <c r="Y15" i="4" s="1"/>
  <c r="R16" i="4"/>
  <c r="T16" i="4"/>
  <c r="S16" i="4"/>
  <c r="V16" i="4" s="1"/>
  <c r="W16" i="4" s="1"/>
  <c r="Y16" i="4" s="1"/>
  <c r="R17" i="4"/>
  <c r="T17" i="4"/>
  <c r="S17" i="4"/>
  <c r="V17" i="4" s="1"/>
  <c r="W17" i="4" s="1"/>
  <c r="Y17" i="4" s="1"/>
  <c r="R18" i="4"/>
  <c r="T18" i="4"/>
  <c r="S18" i="4"/>
  <c r="V18" i="4" s="1"/>
  <c r="W18" i="4" s="1"/>
  <c r="Y18" i="4" s="1"/>
  <c r="R19" i="4"/>
  <c r="T19" i="4"/>
  <c r="S19" i="4"/>
  <c r="V19" i="4" s="1"/>
  <c r="W19" i="4" s="1"/>
  <c r="Y19" i="4" s="1"/>
  <c r="R20" i="4"/>
  <c r="T20" i="4"/>
  <c r="S20" i="4"/>
  <c r="V20" i="4" s="1"/>
  <c r="W20" i="4" s="1"/>
  <c r="Y20" i="4" s="1"/>
  <c r="R21" i="4"/>
  <c r="T21" i="4"/>
  <c r="S21" i="4"/>
  <c r="V21" i="4" s="1"/>
  <c r="W21" i="4" s="1"/>
  <c r="Y21" i="4" s="1"/>
  <c r="R22" i="4"/>
  <c r="T22" i="4"/>
  <c r="S22" i="4"/>
  <c r="V22" i="4" s="1"/>
  <c r="W22" i="4" s="1"/>
  <c r="Y22" i="4" s="1"/>
  <c r="R23" i="4"/>
  <c r="T23" i="4"/>
  <c r="S23" i="4"/>
  <c r="V23" i="4" s="1"/>
  <c r="W23" i="4" s="1"/>
  <c r="Y23" i="4" s="1"/>
  <c r="R24" i="4"/>
  <c r="T24" i="4"/>
  <c r="S24" i="4"/>
  <c r="V24" i="4" s="1"/>
  <c r="W24" i="4" s="1"/>
  <c r="Y24" i="4" s="1"/>
  <c r="R25" i="4"/>
  <c r="T25" i="4"/>
  <c r="S25" i="4"/>
  <c r="V25" i="4" s="1"/>
  <c r="W25" i="4" s="1"/>
  <c r="Y25" i="4" s="1"/>
  <c r="R26" i="4"/>
  <c r="T26" i="4"/>
  <c r="S26" i="4"/>
  <c r="V26" i="4" s="1"/>
  <c r="W26" i="4" s="1"/>
  <c r="Y26" i="4" s="1"/>
  <c r="R27" i="4"/>
  <c r="T27" i="4"/>
  <c r="S27" i="4"/>
  <c r="V27" i="4" s="1"/>
  <c r="W27" i="4" s="1"/>
  <c r="Y27" i="4" s="1"/>
  <c r="R28" i="4"/>
  <c r="T28" i="4"/>
  <c r="S28" i="4"/>
  <c r="V28" i="4" s="1"/>
  <c r="W28" i="4" s="1"/>
  <c r="Y28" i="4" s="1"/>
  <c r="R29" i="4"/>
  <c r="T29" i="4"/>
  <c r="S29" i="4"/>
  <c r="V29" i="4" s="1"/>
  <c r="W29" i="4" s="1"/>
  <c r="Y29" i="4" s="1"/>
  <c r="R30" i="4"/>
  <c r="T30" i="4"/>
  <c r="S30" i="4"/>
  <c r="V30" i="4" s="1"/>
  <c r="W30" i="4" s="1"/>
  <c r="Y30" i="4" s="1"/>
  <c r="R31" i="4"/>
  <c r="T31" i="4"/>
  <c r="S31" i="4"/>
  <c r="V31" i="4" s="1"/>
  <c r="W31" i="4" s="1"/>
  <c r="Y31" i="4" s="1"/>
  <c r="R32" i="4"/>
  <c r="T32" i="4"/>
  <c r="S32" i="4"/>
  <c r="V32" i="4" s="1"/>
  <c r="W32" i="4" s="1"/>
  <c r="Y32" i="4" s="1"/>
  <c r="R33" i="4"/>
  <c r="T33" i="4"/>
  <c r="S33" i="4"/>
  <c r="V33" i="4" s="1"/>
  <c r="W33" i="4" s="1"/>
  <c r="Y33" i="4" s="1"/>
  <c r="R34" i="4"/>
  <c r="T34" i="4"/>
  <c r="S34" i="4"/>
  <c r="V34" i="4" s="1"/>
  <c r="W34" i="4" s="1"/>
  <c r="Y34" i="4" s="1"/>
  <c r="R35" i="4"/>
  <c r="T35" i="4"/>
  <c r="S35" i="4"/>
  <c r="V35" i="4" s="1"/>
  <c r="W35" i="4" s="1"/>
  <c r="Y35" i="4" s="1"/>
  <c r="R36" i="4"/>
  <c r="T36" i="4"/>
  <c r="S36" i="4"/>
  <c r="V36" i="4" s="1"/>
  <c r="W36" i="4" s="1"/>
  <c r="Y36" i="4" s="1"/>
  <c r="R37" i="4"/>
  <c r="T37" i="4"/>
  <c r="S37" i="4"/>
  <c r="V37" i="4" s="1"/>
  <c r="W37" i="4" s="1"/>
  <c r="Y37" i="4" s="1"/>
  <c r="R38" i="4"/>
  <c r="T38" i="4"/>
  <c r="S38" i="4"/>
  <c r="V38" i="4" s="1"/>
  <c r="W38" i="4" s="1"/>
  <c r="Y38" i="4" s="1"/>
  <c r="R39" i="4"/>
  <c r="T39" i="4"/>
  <c r="S39" i="4"/>
  <c r="V39" i="4" s="1"/>
  <c r="W39" i="4" s="1"/>
  <c r="Y39" i="4" s="1"/>
  <c r="R40" i="4"/>
  <c r="T40" i="4"/>
  <c r="S40" i="4"/>
  <c r="V40" i="4" s="1"/>
  <c r="W40" i="4" s="1"/>
  <c r="Y40" i="4" s="1"/>
  <c r="R41" i="4"/>
  <c r="T41" i="4"/>
  <c r="S41" i="4"/>
  <c r="V41" i="4" s="1"/>
  <c r="W41" i="4" s="1"/>
  <c r="Y41" i="4" s="1"/>
  <c r="R42" i="4"/>
  <c r="T42" i="4"/>
  <c r="S42" i="4"/>
  <c r="V42" i="4" s="1"/>
  <c r="W42" i="4" s="1"/>
  <c r="Y42" i="4" s="1"/>
  <c r="R43" i="4"/>
  <c r="T43" i="4"/>
  <c r="S43" i="4"/>
  <c r="V43" i="4" s="1"/>
  <c r="W43" i="4" s="1"/>
  <c r="Y43" i="4" s="1"/>
  <c r="R44" i="4"/>
  <c r="T44" i="4"/>
  <c r="S44" i="4"/>
  <c r="V44" i="4" s="1"/>
  <c r="W44" i="4" s="1"/>
  <c r="Y44" i="4" s="1"/>
  <c r="R45" i="4"/>
  <c r="T45" i="4"/>
  <c r="S45" i="4"/>
  <c r="V45" i="4" s="1"/>
  <c r="W45" i="4" s="1"/>
  <c r="Y45" i="4" s="1"/>
  <c r="R46" i="4"/>
  <c r="T46" i="4"/>
  <c r="S46" i="4"/>
  <c r="V46" i="4" s="1"/>
  <c r="W46" i="4" s="1"/>
  <c r="Y46" i="4" s="1"/>
  <c r="R47" i="4"/>
  <c r="T47" i="4"/>
  <c r="S47" i="4"/>
  <c r="V47" i="4" s="1"/>
  <c r="W47" i="4" s="1"/>
  <c r="Y47" i="4" s="1"/>
  <c r="R48" i="4"/>
  <c r="T48" i="4"/>
  <c r="S48" i="4"/>
  <c r="V48" i="4" s="1"/>
  <c r="W48" i="4" s="1"/>
  <c r="Y48" i="4" s="1"/>
  <c r="R49" i="4"/>
  <c r="T49" i="4"/>
  <c r="S49" i="4"/>
  <c r="V49" i="4" s="1"/>
  <c r="W49" i="4" s="1"/>
  <c r="Y49" i="4" s="1"/>
  <c r="R50" i="4"/>
  <c r="T50" i="4"/>
  <c r="S50" i="4"/>
  <c r="V50" i="4" s="1"/>
  <c r="W50" i="4" s="1"/>
  <c r="Y50" i="4" s="1"/>
  <c r="R51" i="4"/>
  <c r="T51" i="4"/>
  <c r="S51" i="4"/>
  <c r="V51" i="4" s="1"/>
  <c r="W51" i="4" s="1"/>
  <c r="Y51" i="4" s="1"/>
  <c r="R52" i="4"/>
  <c r="T52" i="4"/>
  <c r="S52" i="4"/>
  <c r="V52" i="4" s="1"/>
  <c r="W52" i="4" s="1"/>
  <c r="Y52" i="4" s="1"/>
  <c r="R53" i="4"/>
  <c r="T53" i="4"/>
  <c r="S53" i="4"/>
  <c r="V53" i="4" s="1"/>
  <c r="W53" i="4" s="1"/>
  <c r="Y53" i="4" s="1"/>
  <c r="R54" i="4"/>
  <c r="T54" i="4"/>
  <c r="S54" i="4"/>
  <c r="V54" i="4" s="1"/>
  <c r="W54" i="4" s="1"/>
  <c r="Y54" i="4" s="1"/>
  <c r="R55" i="4"/>
  <c r="T55" i="4"/>
  <c r="S55" i="4"/>
  <c r="V55" i="4" s="1"/>
  <c r="W55" i="4" s="1"/>
  <c r="Y55" i="4" s="1"/>
  <c r="R56" i="4"/>
  <c r="T56" i="4"/>
  <c r="S56" i="4"/>
  <c r="V56" i="4" s="1"/>
  <c r="W56" i="4" s="1"/>
  <c r="Y56" i="4" s="1"/>
  <c r="R57" i="4"/>
  <c r="T57" i="4"/>
  <c r="S57" i="4"/>
  <c r="V57" i="4" s="1"/>
  <c r="W57" i="4" s="1"/>
  <c r="Y57" i="4" s="1"/>
  <c r="R58" i="4"/>
  <c r="T58" i="4"/>
  <c r="S58" i="4"/>
  <c r="V58" i="4" s="1"/>
  <c r="W58" i="4" s="1"/>
  <c r="Y58" i="4" s="1"/>
  <c r="R59" i="4"/>
  <c r="T59" i="4"/>
  <c r="S59" i="4"/>
  <c r="V59" i="4" s="1"/>
  <c r="W59" i="4" s="1"/>
  <c r="Y59" i="4" s="1"/>
  <c r="R60" i="4"/>
  <c r="T60" i="4"/>
  <c r="S60" i="4"/>
  <c r="V60" i="4" s="1"/>
  <c r="W60" i="4" s="1"/>
  <c r="Y60" i="4" s="1"/>
  <c r="R61" i="4"/>
  <c r="T61" i="4"/>
  <c r="S61" i="4"/>
  <c r="V61" i="4" s="1"/>
  <c r="W61" i="4" s="1"/>
  <c r="Y61" i="4" s="1"/>
  <c r="R62" i="4"/>
  <c r="T62" i="4"/>
  <c r="S62" i="4"/>
  <c r="V62" i="4" s="1"/>
  <c r="W62" i="4" s="1"/>
  <c r="Y62" i="4" s="1"/>
  <c r="R63" i="4"/>
  <c r="T63" i="4"/>
  <c r="S63" i="4"/>
  <c r="V63" i="4" s="1"/>
  <c r="W63" i="4" s="1"/>
  <c r="Y63" i="4" s="1"/>
  <c r="R64" i="4"/>
  <c r="T64" i="4"/>
  <c r="S64" i="4"/>
  <c r="V64" i="4" s="1"/>
  <c r="W64" i="4" s="1"/>
  <c r="Y64" i="4" s="1"/>
  <c r="R65" i="4"/>
  <c r="T65" i="4"/>
  <c r="S65" i="4"/>
  <c r="V65" i="4" s="1"/>
  <c r="W65" i="4" s="1"/>
  <c r="Y65" i="4" s="1"/>
  <c r="R66" i="4"/>
  <c r="T66" i="4"/>
  <c r="S66" i="4"/>
  <c r="V66" i="4" s="1"/>
  <c r="W66" i="4" s="1"/>
  <c r="Y66" i="4" s="1"/>
  <c r="R67" i="4"/>
  <c r="T67" i="4"/>
  <c r="S67" i="4"/>
  <c r="V67" i="4" s="1"/>
  <c r="W67" i="4" s="1"/>
  <c r="Y67" i="4" s="1"/>
  <c r="R68" i="4"/>
  <c r="T68" i="4"/>
  <c r="S68" i="4"/>
  <c r="V68" i="4" s="1"/>
  <c r="W68" i="4" s="1"/>
  <c r="Y68" i="4" s="1"/>
  <c r="R69" i="4"/>
  <c r="T69" i="4"/>
  <c r="S69" i="4"/>
  <c r="V69" i="4" s="1"/>
  <c r="W69" i="4" s="1"/>
  <c r="Y69" i="4" s="1"/>
  <c r="R70" i="4"/>
  <c r="T70" i="4"/>
  <c r="S70" i="4"/>
  <c r="V70" i="4" s="1"/>
  <c r="W70" i="4" s="1"/>
  <c r="Y70" i="4" s="1"/>
  <c r="R71" i="4"/>
  <c r="T71" i="4"/>
  <c r="S71" i="4"/>
  <c r="V71" i="4" s="1"/>
  <c r="W71" i="4" s="1"/>
  <c r="Y71" i="4" s="1"/>
  <c r="R72" i="4"/>
  <c r="T72" i="4"/>
  <c r="S72" i="4"/>
  <c r="V72" i="4" s="1"/>
  <c r="W72" i="4" s="1"/>
  <c r="Y72" i="4" s="1"/>
  <c r="R73" i="4"/>
  <c r="T73" i="4"/>
  <c r="S73" i="4"/>
  <c r="V73" i="4" s="1"/>
  <c r="W73" i="4" s="1"/>
  <c r="Y73" i="4" s="1"/>
  <c r="R74" i="4"/>
  <c r="T74" i="4"/>
  <c r="S74" i="4"/>
  <c r="V74" i="4" s="1"/>
  <c r="W74" i="4" s="1"/>
  <c r="Y74" i="4" s="1"/>
  <c r="R75" i="4"/>
  <c r="T75" i="4"/>
  <c r="S75" i="4"/>
  <c r="V75" i="4" s="1"/>
  <c r="W75" i="4" s="1"/>
  <c r="Y75" i="4" s="1"/>
  <c r="R76" i="4"/>
  <c r="T76" i="4"/>
  <c r="S76" i="4"/>
  <c r="V76" i="4" s="1"/>
  <c r="W76" i="4" s="1"/>
  <c r="Y76" i="4" s="1"/>
  <c r="R77" i="4"/>
  <c r="T77" i="4"/>
  <c r="S77" i="4"/>
  <c r="V77" i="4" s="1"/>
  <c r="W77" i="4" s="1"/>
  <c r="Y77" i="4" s="1"/>
  <c r="R78" i="4"/>
  <c r="T78" i="4"/>
  <c r="S78" i="4"/>
  <c r="V78" i="4" s="1"/>
  <c r="W78" i="4" s="1"/>
  <c r="Y78" i="4" s="1"/>
  <c r="R79" i="4"/>
  <c r="T79" i="4"/>
  <c r="S79" i="4"/>
  <c r="V79" i="4" s="1"/>
  <c r="W79" i="4" s="1"/>
  <c r="Y79" i="4" s="1"/>
  <c r="R80" i="4"/>
  <c r="T80" i="4"/>
  <c r="S80" i="4"/>
  <c r="V80" i="4" s="1"/>
  <c r="W80" i="4" s="1"/>
  <c r="Y80" i="4" s="1"/>
  <c r="R81" i="4"/>
  <c r="T81" i="4"/>
  <c r="S81" i="4"/>
  <c r="V81" i="4" s="1"/>
  <c r="W81" i="4" s="1"/>
  <c r="Y81" i="4" s="1"/>
  <c r="R82" i="4"/>
  <c r="T82" i="4"/>
  <c r="S82" i="4"/>
  <c r="V82" i="4" s="1"/>
  <c r="W82" i="4" s="1"/>
  <c r="Y82" i="4" s="1"/>
  <c r="R83" i="4"/>
  <c r="T83" i="4"/>
  <c r="S83" i="4"/>
  <c r="V83" i="4" s="1"/>
  <c r="W83" i="4" s="1"/>
  <c r="Y83" i="4" s="1"/>
  <c r="R84" i="4"/>
  <c r="T84" i="4"/>
  <c r="S84" i="4"/>
  <c r="V84" i="4" s="1"/>
  <c r="W84" i="4" s="1"/>
  <c r="Y84" i="4" s="1"/>
  <c r="R85" i="4"/>
  <c r="T85" i="4"/>
  <c r="S85" i="4"/>
  <c r="V85" i="4" s="1"/>
  <c r="W85" i="4" s="1"/>
  <c r="Y85" i="4" s="1"/>
  <c r="R86" i="4"/>
  <c r="T86" i="4"/>
  <c r="S86" i="4"/>
  <c r="V86" i="4" s="1"/>
  <c r="W86" i="4" s="1"/>
  <c r="Y86" i="4" s="1"/>
  <c r="R87" i="4"/>
  <c r="T87" i="4"/>
  <c r="S87" i="4"/>
  <c r="V87" i="4" s="1"/>
  <c r="W87" i="4" s="1"/>
  <c r="Y87" i="4" s="1"/>
  <c r="R88" i="4"/>
  <c r="T88" i="4"/>
  <c r="S88" i="4"/>
  <c r="V88" i="4" s="1"/>
  <c r="W88" i="4" s="1"/>
  <c r="Y88" i="4" s="1"/>
  <c r="R89" i="4"/>
  <c r="T89" i="4"/>
  <c r="S89" i="4"/>
  <c r="V89" i="4" s="1"/>
  <c r="W89" i="4" s="1"/>
  <c r="Y89" i="4" s="1"/>
  <c r="R90" i="4"/>
  <c r="T90" i="4"/>
  <c r="S90" i="4"/>
  <c r="V90" i="4" s="1"/>
  <c r="W90" i="4" s="1"/>
  <c r="Y90" i="4" s="1"/>
  <c r="R91" i="4"/>
  <c r="T91" i="4"/>
  <c r="S91" i="4"/>
  <c r="V91" i="4" s="1"/>
  <c r="W91" i="4" s="1"/>
  <c r="Y91" i="4" s="1"/>
  <c r="R92" i="4"/>
  <c r="T92" i="4"/>
  <c r="S92" i="4"/>
  <c r="V92" i="4" s="1"/>
  <c r="W92" i="4" s="1"/>
  <c r="Y92" i="4" s="1"/>
  <c r="R93" i="4"/>
  <c r="T93" i="4"/>
  <c r="S93" i="4"/>
  <c r="V93" i="4" s="1"/>
  <c r="W93" i="4" s="1"/>
  <c r="Y93" i="4" s="1"/>
  <c r="R94" i="4"/>
  <c r="T94" i="4"/>
  <c r="S94" i="4"/>
  <c r="V94" i="4" s="1"/>
  <c r="W94" i="4" s="1"/>
  <c r="Y94" i="4" s="1"/>
  <c r="R95" i="4"/>
  <c r="T95" i="4"/>
  <c r="S95" i="4"/>
  <c r="V95" i="4" s="1"/>
  <c r="W95" i="4" s="1"/>
  <c r="Y95" i="4" s="1"/>
  <c r="R96" i="4"/>
  <c r="T96" i="4"/>
  <c r="S96" i="4"/>
  <c r="V96" i="4" s="1"/>
  <c r="W96" i="4" s="1"/>
  <c r="Y96" i="4" s="1"/>
  <c r="R97" i="4"/>
  <c r="T97" i="4"/>
  <c r="S97" i="4"/>
  <c r="V97" i="4" s="1"/>
  <c r="W97" i="4" s="1"/>
  <c r="Y97" i="4" s="1"/>
  <c r="R98" i="4"/>
  <c r="T98" i="4"/>
  <c r="S98" i="4"/>
  <c r="V98" i="4" s="1"/>
  <c r="W98" i="4" s="1"/>
  <c r="Y98" i="4" s="1"/>
  <c r="R99" i="4"/>
  <c r="T99" i="4"/>
  <c r="S99" i="4"/>
  <c r="V99" i="4" s="1"/>
  <c r="W99" i="4" s="1"/>
  <c r="Y99" i="4" s="1"/>
  <c r="R100" i="4"/>
  <c r="T100" i="4"/>
  <c r="S100" i="4"/>
  <c r="V100" i="4" s="1"/>
  <c r="W100" i="4" s="1"/>
  <c r="Y100" i="4" s="1"/>
  <c r="R101" i="4"/>
  <c r="T101" i="4"/>
  <c r="S101" i="4"/>
  <c r="V101" i="4" s="1"/>
  <c r="W101" i="4" s="1"/>
  <c r="Y101" i="4" s="1"/>
  <c r="R102" i="4"/>
  <c r="T102" i="4"/>
  <c r="S102" i="4"/>
  <c r="V102" i="4" s="1"/>
  <c r="W102" i="4" s="1"/>
  <c r="Y102" i="4" s="1"/>
  <c r="R103" i="4"/>
  <c r="T103" i="4"/>
  <c r="S103" i="4"/>
  <c r="V103" i="4" s="1"/>
  <c r="W103" i="4" s="1"/>
  <c r="Y103" i="4" s="1"/>
  <c r="R104" i="4"/>
  <c r="T104" i="4"/>
  <c r="S104" i="4"/>
  <c r="V104" i="4" s="1"/>
  <c r="W104" i="4" s="1"/>
  <c r="Y104" i="4" s="1"/>
  <c r="R105" i="4"/>
  <c r="T105" i="4"/>
  <c r="S105" i="4"/>
  <c r="V105" i="4" s="1"/>
  <c r="W105" i="4" s="1"/>
  <c r="Y105" i="4" s="1"/>
  <c r="R106" i="4"/>
  <c r="T106" i="4"/>
  <c r="S106" i="4"/>
  <c r="V106" i="4" s="1"/>
  <c r="W106" i="4" s="1"/>
  <c r="Y106" i="4" s="1"/>
  <c r="R107" i="4"/>
  <c r="T107" i="4"/>
  <c r="S107" i="4"/>
  <c r="V107" i="4" s="1"/>
  <c r="W107" i="4" s="1"/>
  <c r="Y107" i="4" s="1"/>
  <c r="R108" i="4"/>
  <c r="T108" i="4"/>
  <c r="S108" i="4"/>
  <c r="V108" i="4" s="1"/>
  <c r="W108" i="4" s="1"/>
  <c r="Y108" i="4" s="1"/>
  <c r="R109" i="4"/>
  <c r="T109" i="4"/>
  <c r="S109" i="4"/>
  <c r="V109" i="4" s="1"/>
  <c r="W109" i="4" s="1"/>
  <c r="Y109" i="4" s="1"/>
  <c r="R110" i="4"/>
  <c r="T110" i="4"/>
  <c r="S110" i="4"/>
  <c r="V110" i="4" s="1"/>
  <c r="W110" i="4" s="1"/>
  <c r="Y110" i="4" s="1"/>
  <c r="R111" i="4"/>
  <c r="T111" i="4"/>
  <c r="S111" i="4"/>
  <c r="V111" i="4" s="1"/>
  <c r="W111" i="4" s="1"/>
  <c r="Y111" i="4" s="1"/>
  <c r="R112" i="4"/>
  <c r="T112" i="4"/>
  <c r="S112" i="4"/>
  <c r="V112" i="4" s="1"/>
  <c r="W112" i="4" s="1"/>
  <c r="Y112" i="4" s="1"/>
  <c r="R113" i="4"/>
  <c r="T113" i="4"/>
  <c r="S113" i="4"/>
  <c r="V113" i="4" s="1"/>
  <c r="W113" i="4" s="1"/>
  <c r="Y113" i="4" s="1"/>
  <c r="R114" i="4"/>
  <c r="T114" i="4"/>
  <c r="S114" i="4"/>
  <c r="V114" i="4" s="1"/>
  <c r="W114" i="4" s="1"/>
  <c r="Y114" i="4" s="1"/>
  <c r="R115" i="4"/>
  <c r="T115" i="4"/>
  <c r="S115" i="4"/>
  <c r="V115" i="4" s="1"/>
  <c r="W115" i="4" s="1"/>
  <c r="Y115" i="4" s="1"/>
  <c r="R116" i="4"/>
  <c r="T116" i="4"/>
  <c r="S116" i="4"/>
  <c r="V116" i="4" s="1"/>
  <c r="W116" i="4" s="1"/>
  <c r="Y116" i="4" s="1"/>
  <c r="R117" i="4"/>
  <c r="T117" i="4"/>
  <c r="S117" i="4"/>
  <c r="V117" i="4" s="1"/>
  <c r="W117" i="4" s="1"/>
  <c r="Y117" i="4" s="1"/>
  <c r="R118" i="4"/>
  <c r="T118" i="4"/>
  <c r="S118" i="4"/>
  <c r="V118" i="4" s="1"/>
  <c r="W118" i="4" s="1"/>
  <c r="Y118" i="4" s="1"/>
  <c r="R119" i="4"/>
  <c r="T119" i="4"/>
  <c r="S119" i="4"/>
  <c r="V119" i="4" s="1"/>
  <c r="W119" i="4" s="1"/>
  <c r="Y119" i="4" s="1"/>
  <c r="R120" i="4"/>
  <c r="T120" i="4"/>
  <c r="S120" i="4"/>
  <c r="V120" i="4" s="1"/>
  <c r="W120" i="4" s="1"/>
  <c r="Y120" i="4" s="1"/>
  <c r="R121" i="4"/>
  <c r="T121" i="4"/>
  <c r="S121" i="4"/>
  <c r="V121" i="4" s="1"/>
  <c r="W121" i="4" s="1"/>
  <c r="Y121" i="4" s="1"/>
  <c r="R122" i="4"/>
  <c r="T122" i="4"/>
  <c r="S122" i="4"/>
  <c r="V122" i="4" s="1"/>
  <c r="W122" i="4" s="1"/>
  <c r="Y122" i="4" s="1"/>
  <c r="R123" i="4"/>
  <c r="T123" i="4"/>
  <c r="S123" i="4"/>
  <c r="V123" i="4" s="1"/>
  <c r="W123" i="4" s="1"/>
  <c r="Y123" i="4" s="1"/>
  <c r="R124" i="4"/>
  <c r="T124" i="4"/>
  <c r="S124" i="4"/>
  <c r="V124" i="4" s="1"/>
  <c r="W124" i="4" s="1"/>
  <c r="Y124" i="4" s="1"/>
  <c r="R125" i="4"/>
  <c r="T125" i="4"/>
  <c r="S125" i="4"/>
  <c r="V125" i="4" s="1"/>
  <c r="W125" i="4" s="1"/>
  <c r="Y125" i="4" s="1"/>
  <c r="R126" i="4"/>
  <c r="T126" i="4"/>
  <c r="S126" i="4"/>
  <c r="V126" i="4" s="1"/>
  <c r="W126" i="4" s="1"/>
  <c r="Y126" i="4" s="1"/>
  <c r="R127" i="4"/>
  <c r="T127" i="4"/>
  <c r="S127" i="4"/>
  <c r="V127" i="4" s="1"/>
  <c r="W127" i="4" s="1"/>
  <c r="Y127" i="4" s="1"/>
  <c r="R128" i="4"/>
  <c r="T128" i="4"/>
  <c r="S128" i="4"/>
  <c r="V128" i="4" s="1"/>
  <c r="W128" i="4" s="1"/>
  <c r="Y128" i="4" s="1"/>
  <c r="R129" i="4"/>
  <c r="T129" i="4"/>
  <c r="S129" i="4"/>
  <c r="V129" i="4" s="1"/>
  <c r="W129" i="4" s="1"/>
  <c r="Y129" i="4" s="1"/>
  <c r="R130" i="4"/>
  <c r="T130" i="4"/>
  <c r="S130" i="4"/>
  <c r="V130" i="4" s="1"/>
  <c r="W130" i="4" s="1"/>
  <c r="Y130" i="4" s="1"/>
  <c r="R131" i="4"/>
  <c r="T131" i="4"/>
  <c r="S131" i="4"/>
  <c r="V131" i="4" s="1"/>
  <c r="W131" i="4" s="1"/>
  <c r="Y131" i="4" s="1"/>
  <c r="R132" i="4"/>
  <c r="T132" i="4"/>
  <c r="S132" i="4"/>
  <c r="V132" i="4" s="1"/>
  <c r="W132" i="4" s="1"/>
  <c r="Y132" i="4" s="1"/>
  <c r="R133" i="4"/>
  <c r="T133" i="4"/>
  <c r="S133" i="4"/>
  <c r="V133" i="4" s="1"/>
  <c r="W133" i="4" s="1"/>
  <c r="Y133" i="4" s="1"/>
  <c r="R134" i="4"/>
  <c r="T134" i="4"/>
  <c r="S134" i="4"/>
  <c r="V134" i="4" s="1"/>
  <c r="W134" i="4" s="1"/>
  <c r="Y134" i="4" s="1"/>
  <c r="R135" i="4"/>
  <c r="T135" i="4"/>
  <c r="S135" i="4"/>
  <c r="V135" i="4" s="1"/>
  <c r="W135" i="4" s="1"/>
  <c r="Y135" i="4" s="1"/>
  <c r="R136" i="4"/>
  <c r="T136" i="4"/>
  <c r="S136" i="4"/>
  <c r="V136" i="4" s="1"/>
  <c r="W136" i="4" s="1"/>
  <c r="Y136" i="4" s="1"/>
  <c r="R137" i="4"/>
  <c r="T137" i="4"/>
  <c r="S137" i="4"/>
  <c r="V137" i="4" s="1"/>
  <c r="W137" i="4" s="1"/>
  <c r="Y137" i="4" s="1"/>
  <c r="R138" i="4"/>
  <c r="T138" i="4"/>
  <c r="S138" i="4"/>
  <c r="V138" i="4" s="1"/>
  <c r="W138" i="4" s="1"/>
  <c r="Y138" i="4" s="1"/>
  <c r="R139" i="4"/>
  <c r="T139" i="4"/>
  <c r="S139" i="4"/>
  <c r="V139" i="4" s="1"/>
  <c r="W139" i="4" s="1"/>
  <c r="Y139" i="4" s="1"/>
  <c r="R140" i="4"/>
  <c r="T140" i="4"/>
  <c r="S140" i="4"/>
  <c r="V140" i="4" s="1"/>
  <c r="W140" i="4" s="1"/>
  <c r="Y140" i="4" s="1"/>
  <c r="R141" i="4"/>
  <c r="T141" i="4"/>
  <c r="S141" i="4"/>
  <c r="V141" i="4" s="1"/>
  <c r="W141" i="4" s="1"/>
  <c r="Y141" i="4" s="1"/>
  <c r="R142" i="4"/>
  <c r="T142" i="4"/>
  <c r="S142" i="4"/>
  <c r="V142" i="4" s="1"/>
  <c r="W142" i="4" s="1"/>
  <c r="Y142" i="4" s="1"/>
  <c r="R143" i="4"/>
  <c r="T143" i="4"/>
  <c r="S143" i="4"/>
  <c r="V143" i="4" s="1"/>
  <c r="W143" i="4" s="1"/>
  <c r="Y143" i="4" s="1"/>
  <c r="R144" i="4"/>
  <c r="T144" i="4"/>
  <c r="S144" i="4"/>
  <c r="V144" i="4" s="1"/>
  <c r="W144" i="4" s="1"/>
  <c r="Y144" i="4" s="1"/>
  <c r="R145" i="4"/>
  <c r="T145" i="4"/>
  <c r="S145" i="4"/>
  <c r="V145" i="4" s="1"/>
  <c r="W145" i="4" s="1"/>
  <c r="Y145" i="4" s="1"/>
  <c r="R146" i="4"/>
  <c r="T146" i="4"/>
  <c r="S146" i="4"/>
  <c r="V146" i="4" s="1"/>
  <c r="W146" i="4" s="1"/>
  <c r="Y146" i="4" s="1"/>
  <c r="R147" i="4"/>
  <c r="T147" i="4"/>
  <c r="S147" i="4"/>
  <c r="V147" i="4" s="1"/>
  <c r="W147" i="4" s="1"/>
  <c r="Y147" i="4" s="1"/>
  <c r="R148" i="4"/>
  <c r="T148" i="4"/>
  <c r="S148" i="4"/>
  <c r="V148" i="4" s="1"/>
  <c r="W148" i="4" s="1"/>
  <c r="Y148" i="4" s="1"/>
  <c r="R149" i="4"/>
  <c r="T149" i="4"/>
  <c r="S149" i="4"/>
  <c r="V149" i="4" s="1"/>
  <c r="W149" i="4" s="1"/>
  <c r="Y149" i="4" s="1"/>
  <c r="R150" i="4"/>
  <c r="T150" i="4"/>
  <c r="S150" i="4"/>
  <c r="V150" i="4" s="1"/>
  <c r="W150" i="4" s="1"/>
  <c r="Y150" i="4" s="1"/>
  <c r="R151" i="4"/>
  <c r="T151" i="4"/>
  <c r="S151" i="4"/>
  <c r="V151" i="4" s="1"/>
  <c r="W151" i="4" s="1"/>
  <c r="Y151" i="4" s="1"/>
  <c r="R152" i="4"/>
  <c r="T152" i="4"/>
  <c r="S152" i="4"/>
  <c r="V152" i="4" s="1"/>
  <c r="W152" i="4" s="1"/>
  <c r="Y152" i="4" s="1"/>
  <c r="R153" i="4"/>
  <c r="T153" i="4"/>
  <c r="S153" i="4"/>
  <c r="V153" i="4" s="1"/>
  <c r="W153" i="4" s="1"/>
  <c r="Y153" i="4" s="1"/>
  <c r="R154" i="4"/>
  <c r="T154" i="4"/>
  <c r="S154" i="4"/>
  <c r="V154" i="4" s="1"/>
  <c r="W154" i="4" s="1"/>
  <c r="Y154" i="4" s="1"/>
  <c r="R155" i="4"/>
  <c r="T155" i="4"/>
  <c r="S155" i="4"/>
  <c r="V155" i="4" s="1"/>
  <c r="W155" i="4" s="1"/>
  <c r="Y155" i="4" s="1"/>
  <c r="R156" i="4"/>
  <c r="T156" i="4"/>
  <c r="S156" i="4"/>
  <c r="V156" i="4" s="1"/>
  <c r="W156" i="4" s="1"/>
  <c r="Y156" i="4" s="1"/>
  <c r="R157" i="4"/>
  <c r="T157" i="4"/>
  <c r="S157" i="4"/>
  <c r="V157" i="4" s="1"/>
  <c r="W157" i="4" s="1"/>
  <c r="Y157" i="4" s="1"/>
  <c r="R158" i="4"/>
  <c r="T158" i="4"/>
  <c r="S158" i="4"/>
  <c r="V158" i="4" s="1"/>
  <c r="W158" i="4" s="1"/>
  <c r="Y158" i="4" s="1"/>
  <c r="R159" i="4"/>
  <c r="T159" i="4"/>
  <c r="S159" i="4"/>
  <c r="V159" i="4" s="1"/>
  <c r="W159" i="4" s="1"/>
  <c r="Y159" i="4" s="1"/>
  <c r="R160" i="4"/>
  <c r="T160" i="4"/>
  <c r="S160" i="4"/>
  <c r="V160" i="4" s="1"/>
  <c r="W160" i="4" s="1"/>
  <c r="Y160" i="4" s="1"/>
  <c r="R161" i="4"/>
  <c r="T161" i="4"/>
  <c r="S161" i="4"/>
  <c r="V161" i="4" s="1"/>
  <c r="W161" i="4" s="1"/>
  <c r="Y161" i="4" s="1"/>
  <c r="R162" i="4"/>
  <c r="T162" i="4"/>
  <c r="S162" i="4"/>
  <c r="V162" i="4" s="1"/>
  <c r="W162" i="4" s="1"/>
  <c r="Y162" i="4" s="1"/>
  <c r="R163" i="4"/>
  <c r="T163" i="4"/>
  <c r="S163" i="4"/>
  <c r="V163" i="4" s="1"/>
  <c r="W163" i="4" s="1"/>
  <c r="Y163" i="4" s="1"/>
  <c r="R164" i="4"/>
  <c r="T164" i="4"/>
  <c r="S164" i="4"/>
  <c r="V164" i="4" s="1"/>
  <c r="W164" i="4" s="1"/>
  <c r="Y164" i="4" s="1"/>
  <c r="R165" i="4"/>
  <c r="T165" i="4"/>
  <c r="S165" i="4"/>
  <c r="V165" i="4" s="1"/>
  <c r="W165" i="4" s="1"/>
  <c r="Y165" i="4" s="1"/>
  <c r="R166" i="4"/>
  <c r="T166" i="4"/>
  <c r="S166" i="4"/>
  <c r="V166" i="4" s="1"/>
  <c r="W166" i="4" s="1"/>
  <c r="Y166" i="4" s="1"/>
  <c r="R167" i="4"/>
  <c r="T167" i="4"/>
  <c r="S167" i="4"/>
  <c r="V167" i="4" s="1"/>
  <c r="W167" i="4" s="1"/>
  <c r="Y167" i="4" s="1"/>
  <c r="R168" i="4"/>
  <c r="T168" i="4"/>
  <c r="S168" i="4"/>
  <c r="V168" i="4" s="1"/>
  <c r="W168" i="4" s="1"/>
  <c r="Y168" i="4" s="1"/>
  <c r="R169" i="4"/>
  <c r="T169" i="4"/>
  <c r="S169" i="4"/>
  <c r="V169" i="4" s="1"/>
  <c r="W169" i="4" s="1"/>
  <c r="Y169" i="4" s="1"/>
  <c r="R170" i="4"/>
  <c r="T170" i="4"/>
  <c r="S170" i="4"/>
  <c r="V170" i="4" s="1"/>
  <c r="W170" i="4" s="1"/>
  <c r="Y170" i="4" s="1"/>
  <c r="R171" i="4"/>
  <c r="T171" i="4"/>
  <c r="S171" i="4"/>
  <c r="V171" i="4" s="1"/>
  <c r="W171" i="4" s="1"/>
  <c r="Y171" i="4" s="1"/>
  <c r="R172" i="4"/>
  <c r="T172" i="4"/>
  <c r="S172" i="4"/>
  <c r="V172" i="4" s="1"/>
  <c r="W172" i="4" s="1"/>
  <c r="Y172" i="4" s="1"/>
  <c r="R173" i="4"/>
  <c r="T173" i="4"/>
  <c r="S173" i="4"/>
  <c r="V173" i="4" s="1"/>
  <c r="W173" i="4" s="1"/>
  <c r="Y173" i="4" s="1"/>
  <c r="R174" i="4"/>
  <c r="T174" i="4"/>
  <c r="S174" i="4"/>
  <c r="V174" i="4" s="1"/>
  <c r="W174" i="4" s="1"/>
  <c r="Y174" i="4" s="1"/>
  <c r="R175" i="4"/>
  <c r="T175" i="4"/>
  <c r="S175" i="4"/>
  <c r="V175" i="4" s="1"/>
  <c r="W175" i="4" s="1"/>
  <c r="Y175" i="4" s="1"/>
  <c r="R176" i="4"/>
  <c r="T176" i="4"/>
  <c r="S176" i="4"/>
  <c r="V176" i="4" s="1"/>
  <c r="W176" i="4" s="1"/>
  <c r="Y176" i="4" s="1"/>
  <c r="R177" i="4"/>
  <c r="T177" i="4"/>
  <c r="S177" i="4"/>
  <c r="V177" i="4" s="1"/>
  <c r="W177" i="4" s="1"/>
  <c r="Y177" i="4" s="1"/>
  <c r="R178" i="4"/>
  <c r="T178" i="4"/>
  <c r="S178" i="4"/>
  <c r="V178" i="4" s="1"/>
  <c r="W178" i="4" s="1"/>
  <c r="Y178" i="4" s="1"/>
  <c r="R179" i="4"/>
  <c r="T179" i="4"/>
  <c r="S179" i="4"/>
  <c r="V179" i="4" s="1"/>
  <c r="W179" i="4" s="1"/>
  <c r="Y179" i="4" s="1"/>
  <c r="R180" i="4"/>
  <c r="T180" i="4"/>
  <c r="S180" i="4"/>
  <c r="V180" i="4" s="1"/>
  <c r="W180" i="4" s="1"/>
  <c r="Y180" i="4" s="1"/>
  <c r="R181" i="4"/>
  <c r="T181" i="4"/>
  <c r="S181" i="4"/>
  <c r="V181" i="4" s="1"/>
  <c r="W181" i="4" s="1"/>
  <c r="Y181" i="4" s="1"/>
  <c r="R182" i="4"/>
  <c r="T182" i="4"/>
  <c r="S182" i="4"/>
  <c r="V182" i="4" s="1"/>
  <c r="W182" i="4" s="1"/>
  <c r="Y182" i="4" s="1"/>
  <c r="R183" i="4"/>
  <c r="T183" i="4"/>
  <c r="S183" i="4"/>
  <c r="V183" i="4" s="1"/>
  <c r="W183" i="4" s="1"/>
  <c r="Y183" i="4" s="1"/>
  <c r="R184" i="4"/>
  <c r="T184" i="4"/>
  <c r="S184" i="4"/>
  <c r="V184" i="4" s="1"/>
  <c r="W184" i="4" s="1"/>
  <c r="Y184" i="4" s="1"/>
  <c r="R185" i="4"/>
  <c r="T185" i="4"/>
  <c r="S185" i="4"/>
  <c r="V185" i="4" s="1"/>
  <c r="W185" i="4" s="1"/>
  <c r="Y185" i="4" s="1"/>
  <c r="R186" i="4"/>
  <c r="T186" i="4"/>
  <c r="S186" i="4"/>
  <c r="V186" i="4" s="1"/>
  <c r="W186" i="4" s="1"/>
  <c r="Y186" i="4" s="1"/>
  <c r="R187" i="4"/>
  <c r="T187" i="4"/>
  <c r="S187" i="4"/>
  <c r="V187" i="4" s="1"/>
  <c r="W187" i="4" s="1"/>
  <c r="Y187" i="4" s="1"/>
  <c r="R188" i="4"/>
  <c r="T188" i="4"/>
  <c r="S188" i="4"/>
  <c r="V188" i="4" s="1"/>
  <c r="W188" i="4" s="1"/>
  <c r="Y188" i="4" s="1"/>
  <c r="R189" i="4"/>
  <c r="T189" i="4"/>
  <c r="S189" i="4"/>
  <c r="V189" i="4" s="1"/>
  <c r="W189" i="4" s="1"/>
  <c r="Y189" i="4" s="1"/>
  <c r="R190" i="4"/>
  <c r="T190" i="4"/>
  <c r="S190" i="4"/>
  <c r="V190" i="4" s="1"/>
  <c r="W190" i="4" s="1"/>
  <c r="Y190" i="4" s="1"/>
  <c r="R191" i="4"/>
  <c r="T191" i="4"/>
  <c r="S191" i="4"/>
  <c r="V191" i="4" s="1"/>
  <c r="W191" i="4" s="1"/>
  <c r="Y191" i="4" s="1"/>
  <c r="R192" i="4"/>
  <c r="T192" i="4"/>
  <c r="S192" i="4"/>
  <c r="V192" i="4" s="1"/>
  <c r="W192" i="4" s="1"/>
  <c r="Y192" i="4" s="1"/>
  <c r="R193" i="4"/>
  <c r="T193" i="4"/>
  <c r="S193" i="4"/>
  <c r="V193" i="4" s="1"/>
  <c r="W193" i="4" s="1"/>
  <c r="Y193" i="4" s="1"/>
  <c r="R194" i="4"/>
  <c r="T194" i="4"/>
  <c r="S194" i="4"/>
  <c r="V194" i="4" s="1"/>
  <c r="W194" i="4" s="1"/>
  <c r="Y194" i="4" s="1"/>
  <c r="R195" i="4"/>
  <c r="T195" i="4"/>
  <c r="S195" i="4"/>
  <c r="V195" i="4" s="1"/>
  <c r="W195" i="4" s="1"/>
  <c r="Y195" i="4" s="1"/>
  <c r="R196" i="4"/>
  <c r="T196" i="4"/>
  <c r="S196" i="4"/>
  <c r="V196" i="4" s="1"/>
  <c r="W196" i="4" s="1"/>
  <c r="Y196" i="4" s="1"/>
  <c r="R197" i="4"/>
  <c r="T197" i="4"/>
  <c r="S197" i="4"/>
  <c r="V197" i="4" s="1"/>
  <c r="W197" i="4" s="1"/>
  <c r="Y197" i="4" s="1"/>
  <c r="R198" i="4"/>
  <c r="T198" i="4"/>
  <c r="S198" i="4"/>
  <c r="V198" i="4" s="1"/>
  <c r="W198" i="4" s="1"/>
  <c r="Y198" i="4" s="1"/>
  <c r="R199" i="4"/>
  <c r="T199" i="4"/>
  <c r="S199" i="4"/>
  <c r="V199" i="4" s="1"/>
  <c r="W199" i="4" s="1"/>
  <c r="Y199" i="4" s="1"/>
  <c r="R200" i="4"/>
  <c r="T200" i="4"/>
  <c r="S200" i="4"/>
  <c r="V200" i="4" s="1"/>
  <c r="W200" i="4" s="1"/>
  <c r="Y200" i="4" s="1"/>
  <c r="X200" i="4" l="1"/>
  <c r="U200" i="4"/>
  <c r="Z200" i="4" s="1"/>
  <c r="X199" i="4"/>
  <c r="U199" i="4"/>
  <c r="Z199" i="4" s="1"/>
  <c r="X198" i="4"/>
  <c r="U198" i="4"/>
  <c r="Z198" i="4" s="1"/>
  <c r="X197" i="4"/>
  <c r="U197" i="4"/>
  <c r="Z197" i="4" s="1"/>
  <c r="X196" i="4"/>
  <c r="U196" i="4"/>
  <c r="Z196" i="4" s="1"/>
  <c r="X195" i="4"/>
  <c r="U195" i="4"/>
  <c r="Z195" i="4" s="1"/>
  <c r="X194" i="4"/>
  <c r="U194" i="4"/>
  <c r="Z194" i="4" s="1"/>
  <c r="X193" i="4"/>
  <c r="U193" i="4"/>
  <c r="Z193" i="4" s="1"/>
  <c r="X192" i="4"/>
  <c r="U192" i="4"/>
  <c r="Z192" i="4" s="1"/>
  <c r="X191" i="4"/>
  <c r="U191" i="4"/>
  <c r="Z191" i="4" s="1"/>
  <c r="X190" i="4"/>
  <c r="U190" i="4"/>
  <c r="Z190" i="4" s="1"/>
  <c r="X189" i="4"/>
  <c r="U189" i="4"/>
  <c r="Z189" i="4" s="1"/>
  <c r="X188" i="4"/>
  <c r="U188" i="4"/>
  <c r="Z188" i="4" s="1"/>
  <c r="X187" i="4"/>
  <c r="U187" i="4"/>
  <c r="Z187" i="4" s="1"/>
  <c r="X186" i="4"/>
  <c r="U186" i="4"/>
  <c r="Z186" i="4" s="1"/>
  <c r="X185" i="4"/>
  <c r="U185" i="4"/>
  <c r="Z185" i="4" s="1"/>
  <c r="X184" i="4"/>
  <c r="U184" i="4"/>
  <c r="Z184" i="4" s="1"/>
  <c r="X183" i="4"/>
  <c r="U183" i="4"/>
  <c r="Z183" i="4" s="1"/>
  <c r="X182" i="4"/>
  <c r="U182" i="4"/>
  <c r="Z182" i="4" s="1"/>
  <c r="X181" i="4"/>
  <c r="U181" i="4"/>
  <c r="Z181" i="4" s="1"/>
  <c r="X180" i="4"/>
  <c r="U180" i="4"/>
  <c r="Z180" i="4" s="1"/>
  <c r="X179" i="4"/>
  <c r="U179" i="4"/>
  <c r="Z179" i="4" s="1"/>
  <c r="X178" i="4"/>
  <c r="U178" i="4"/>
  <c r="Z178" i="4" s="1"/>
  <c r="X177" i="4"/>
  <c r="U177" i="4"/>
  <c r="Z177" i="4" s="1"/>
  <c r="X176" i="4"/>
  <c r="U176" i="4"/>
  <c r="Z176" i="4" s="1"/>
  <c r="X175" i="4"/>
  <c r="U175" i="4"/>
  <c r="Z175" i="4" s="1"/>
  <c r="X174" i="4"/>
  <c r="U174" i="4"/>
  <c r="Z174" i="4" s="1"/>
  <c r="X173" i="4"/>
  <c r="U173" i="4"/>
  <c r="Z173" i="4" s="1"/>
  <c r="X172" i="4"/>
  <c r="U172" i="4"/>
  <c r="Z172" i="4" s="1"/>
  <c r="X171" i="4"/>
  <c r="U171" i="4"/>
  <c r="Z171" i="4" s="1"/>
  <c r="X170" i="4"/>
  <c r="U170" i="4"/>
  <c r="Z170" i="4" s="1"/>
  <c r="X169" i="4"/>
  <c r="U169" i="4"/>
  <c r="Z169" i="4" s="1"/>
  <c r="X168" i="4"/>
  <c r="U168" i="4"/>
  <c r="Z168" i="4" s="1"/>
  <c r="X167" i="4"/>
  <c r="U167" i="4"/>
  <c r="Z167" i="4" s="1"/>
  <c r="X166" i="4"/>
  <c r="U166" i="4"/>
  <c r="Z166" i="4" s="1"/>
  <c r="X165" i="4"/>
  <c r="U165" i="4"/>
  <c r="Z165" i="4" s="1"/>
  <c r="X164" i="4"/>
  <c r="U164" i="4"/>
  <c r="Z164" i="4" s="1"/>
  <c r="X163" i="4"/>
  <c r="U163" i="4"/>
  <c r="Z163" i="4" s="1"/>
  <c r="X162" i="4"/>
  <c r="U162" i="4"/>
  <c r="Z162" i="4" s="1"/>
  <c r="X161" i="4"/>
  <c r="U161" i="4"/>
  <c r="Z161" i="4" s="1"/>
  <c r="X160" i="4"/>
  <c r="U160" i="4"/>
  <c r="Z160" i="4" s="1"/>
  <c r="X159" i="4"/>
  <c r="U159" i="4"/>
  <c r="Z159" i="4" s="1"/>
  <c r="X158" i="4"/>
  <c r="U158" i="4"/>
  <c r="Z158" i="4" s="1"/>
  <c r="X157" i="4"/>
  <c r="U157" i="4"/>
  <c r="Z157" i="4" s="1"/>
  <c r="X156" i="4"/>
  <c r="U156" i="4"/>
  <c r="Z156" i="4" s="1"/>
  <c r="X155" i="4"/>
  <c r="U155" i="4"/>
  <c r="Z155" i="4" s="1"/>
  <c r="X154" i="4"/>
  <c r="U154" i="4"/>
  <c r="Z154" i="4" s="1"/>
  <c r="X153" i="4"/>
  <c r="U153" i="4"/>
  <c r="Z153" i="4" s="1"/>
  <c r="X152" i="4"/>
  <c r="U152" i="4"/>
  <c r="Z152" i="4" s="1"/>
  <c r="X151" i="4"/>
  <c r="U151" i="4"/>
  <c r="Z151" i="4" s="1"/>
  <c r="X150" i="4"/>
  <c r="U150" i="4"/>
  <c r="Z150" i="4" s="1"/>
  <c r="X149" i="4"/>
  <c r="U149" i="4"/>
  <c r="Z149" i="4" s="1"/>
  <c r="X148" i="4"/>
  <c r="U148" i="4"/>
  <c r="Z148" i="4" s="1"/>
  <c r="X147" i="4"/>
  <c r="U147" i="4"/>
  <c r="Z147" i="4" s="1"/>
  <c r="X146" i="4"/>
  <c r="U146" i="4"/>
  <c r="Z146" i="4" s="1"/>
  <c r="X145" i="4"/>
  <c r="U145" i="4"/>
  <c r="Z145" i="4" s="1"/>
  <c r="X144" i="4"/>
  <c r="U144" i="4"/>
  <c r="Z144" i="4" s="1"/>
  <c r="X143" i="4"/>
  <c r="U143" i="4"/>
  <c r="Z143" i="4" s="1"/>
  <c r="X142" i="4"/>
  <c r="U142" i="4"/>
  <c r="Z142" i="4" s="1"/>
  <c r="X141" i="4"/>
  <c r="U141" i="4"/>
  <c r="Z141" i="4" s="1"/>
  <c r="X140" i="4"/>
  <c r="U140" i="4"/>
  <c r="Z140" i="4" s="1"/>
  <c r="X139" i="4"/>
  <c r="U139" i="4"/>
  <c r="Z139" i="4" s="1"/>
  <c r="X138" i="4"/>
  <c r="U138" i="4"/>
  <c r="Z138" i="4" s="1"/>
  <c r="X137" i="4"/>
  <c r="U137" i="4"/>
  <c r="Z137" i="4" s="1"/>
  <c r="X136" i="4"/>
  <c r="U136" i="4"/>
  <c r="Z136" i="4" s="1"/>
  <c r="X135" i="4"/>
  <c r="U135" i="4"/>
  <c r="Z135" i="4" s="1"/>
  <c r="X134" i="4"/>
  <c r="U134" i="4"/>
  <c r="Z134" i="4" s="1"/>
  <c r="X133" i="4"/>
  <c r="U133" i="4"/>
  <c r="Z133" i="4" s="1"/>
  <c r="X132" i="4"/>
  <c r="U132" i="4"/>
  <c r="Z132" i="4" s="1"/>
  <c r="X131" i="4"/>
  <c r="U131" i="4"/>
  <c r="Z131" i="4" s="1"/>
  <c r="X130" i="4"/>
  <c r="U130" i="4"/>
  <c r="Z130" i="4" s="1"/>
  <c r="X129" i="4"/>
  <c r="U129" i="4"/>
  <c r="Z129" i="4" s="1"/>
  <c r="X128" i="4"/>
  <c r="U128" i="4"/>
  <c r="Z128" i="4" s="1"/>
  <c r="X127" i="4"/>
  <c r="U127" i="4"/>
  <c r="Z127" i="4" s="1"/>
  <c r="X126" i="4"/>
  <c r="U126" i="4"/>
  <c r="Z126" i="4" s="1"/>
  <c r="X125" i="4"/>
  <c r="U125" i="4"/>
  <c r="Z125" i="4" s="1"/>
  <c r="X124" i="4"/>
  <c r="U124" i="4"/>
  <c r="Z124" i="4" s="1"/>
  <c r="X123" i="4"/>
  <c r="U123" i="4"/>
  <c r="Z123" i="4" s="1"/>
  <c r="X122" i="4"/>
  <c r="U122" i="4"/>
  <c r="Z122" i="4" s="1"/>
  <c r="X121" i="4"/>
  <c r="U121" i="4"/>
  <c r="Z121" i="4" s="1"/>
  <c r="X120" i="4"/>
  <c r="U120" i="4"/>
  <c r="Z120" i="4" s="1"/>
  <c r="X119" i="4"/>
  <c r="U119" i="4"/>
  <c r="Z119" i="4" s="1"/>
  <c r="X118" i="4"/>
  <c r="U118" i="4"/>
  <c r="Z118" i="4" s="1"/>
  <c r="X117" i="4"/>
  <c r="U117" i="4"/>
  <c r="Z117" i="4" s="1"/>
  <c r="X116" i="4"/>
  <c r="U116" i="4"/>
  <c r="Z116" i="4" s="1"/>
  <c r="X115" i="4"/>
  <c r="U115" i="4"/>
  <c r="Z115" i="4" s="1"/>
  <c r="X114" i="4"/>
  <c r="U114" i="4"/>
  <c r="Z114" i="4" s="1"/>
  <c r="X113" i="4"/>
  <c r="U113" i="4"/>
  <c r="Z113" i="4" s="1"/>
  <c r="X112" i="4"/>
  <c r="U112" i="4"/>
  <c r="Z112" i="4" s="1"/>
  <c r="X111" i="4"/>
  <c r="U111" i="4"/>
  <c r="Z111" i="4" s="1"/>
  <c r="X110" i="4"/>
  <c r="U110" i="4"/>
  <c r="Z110" i="4" s="1"/>
  <c r="X109" i="4"/>
  <c r="U109" i="4"/>
  <c r="Z109" i="4" s="1"/>
  <c r="X108" i="4"/>
  <c r="U108" i="4"/>
  <c r="Z108" i="4" s="1"/>
  <c r="X107" i="4"/>
  <c r="U107" i="4"/>
  <c r="Z107" i="4" s="1"/>
  <c r="X106" i="4"/>
  <c r="U106" i="4"/>
  <c r="Z106" i="4" s="1"/>
  <c r="X105" i="4"/>
  <c r="U105" i="4"/>
  <c r="Z105" i="4" s="1"/>
  <c r="X104" i="4"/>
  <c r="U104" i="4"/>
  <c r="Z104" i="4" s="1"/>
  <c r="X103" i="4"/>
  <c r="U103" i="4"/>
  <c r="Z103" i="4" s="1"/>
  <c r="X102" i="4"/>
  <c r="U102" i="4"/>
  <c r="Z102" i="4" s="1"/>
  <c r="X101" i="4"/>
  <c r="U101" i="4"/>
  <c r="Z101" i="4" s="1"/>
  <c r="X100" i="4"/>
  <c r="U100" i="4"/>
  <c r="Z100" i="4" s="1"/>
  <c r="X99" i="4"/>
  <c r="U99" i="4"/>
  <c r="Z99" i="4" s="1"/>
  <c r="X98" i="4"/>
  <c r="U98" i="4"/>
  <c r="Z98" i="4" s="1"/>
  <c r="X97" i="4"/>
  <c r="U97" i="4"/>
  <c r="Z97" i="4" s="1"/>
  <c r="X96" i="4"/>
  <c r="U96" i="4"/>
  <c r="Z96" i="4" s="1"/>
  <c r="X95" i="4"/>
  <c r="U95" i="4"/>
  <c r="Z95" i="4" s="1"/>
  <c r="X94" i="4"/>
  <c r="U94" i="4"/>
  <c r="Z94" i="4" s="1"/>
  <c r="X93" i="4"/>
  <c r="U93" i="4"/>
  <c r="Z93" i="4" s="1"/>
  <c r="X92" i="4"/>
  <c r="U92" i="4"/>
  <c r="Z92" i="4" s="1"/>
  <c r="X91" i="4"/>
  <c r="U91" i="4"/>
  <c r="Z91" i="4" s="1"/>
  <c r="X90" i="4"/>
  <c r="U90" i="4"/>
  <c r="Z90" i="4" s="1"/>
  <c r="X89" i="4"/>
  <c r="U89" i="4"/>
  <c r="Z89" i="4" s="1"/>
  <c r="X88" i="4"/>
  <c r="U88" i="4"/>
  <c r="Z88" i="4" s="1"/>
  <c r="X87" i="4"/>
  <c r="U87" i="4"/>
  <c r="Z87" i="4" s="1"/>
  <c r="X86" i="4"/>
  <c r="U86" i="4"/>
  <c r="Z86" i="4" s="1"/>
  <c r="X85" i="4"/>
  <c r="U85" i="4"/>
  <c r="Z85" i="4" s="1"/>
  <c r="X84" i="4"/>
  <c r="U84" i="4"/>
  <c r="Z84" i="4" s="1"/>
  <c r="X83" i="4"/>
  <c r="U83" i="4"/>
  <c r="Z83" i="4" s="1"/>
  <c r="X82" i="4"/>
  <c r="U82" i="4"/>
  <c r="Z82" i="4" s="1"/>
  <c r="X81" i="4"/>
  <c r="U81" i="4"/>
  <c r="Z81" i="4" s="1"/>
  <c r="X80" i="4"/>
  <c r="U80" i="4"/>
  <c r="Z80" i="4" s="1"/>
  <c r="X79" i="4"/>
  <c r="U79" i="4"/>
  <c r="Z79" i="4" s="1"/>
  <c r="X78" i="4"/>
  <c r="U78" i="4"/>
  <c r="Z78" i="4" s="1"/>
  <c r="X77" i="4"/>
  <c r="U77" i="4"/>
  <c r="Z77" i="4" s="1"/>
  <c r="X76" i="4"/>
  <c r="U76" i="4"/>
  <c r="Z76" i="4" s="1"/>
  <c r="X75" i="4"/>
  <c r="U75" i="4"/>
  <c r="Z75" i="4" s="1"/>
  <c r="X74" i="4"/>
  <c r="U74" i="4"/>
  <c r="Z74" i="4" s="1"/>
  <c r="X73" i="4"/>
  <c r="U73" i="4"/>
  <c r="Z73" i="4" s="1"/>
  <c r="X72" i="4"/>
  <c r="U72" i="4"/>
  <c r="Z72" i="4" s="1"/>
  <c r="X71" i="4"/>
  <c r="U71" i="4"/>
  <c r="Z71" i="4" s="1"/>
  <c r="X70" i="4"/>
  <c r="U70" i="4"/>
  <c r="Z70" i="4" s="1"/>
  <c r="X69" i="4"/>
  <c r="U69" i="4"/>
  <c r="Z69" i="4" s="1"/>
  <c r="X68" i="4"/>
  <c r="U68" i="4"/>
  <c r="Z68" i="4" s="1"/>
  <c r="X67" i="4"/>
  <c r="U67" i="4"/>
  <c r="Z67" i="4" s="1"/>
  <c r="X66" i="4"/>
  <c r="U66" i="4"/>
  <c r="Z66" i="4" s="1"/>
  <c r="X65" i="4"/>
  <c r="U65" i="4"/>
  <c r="Z65" i="4" s="1"/>
  <c r="X64" i="4"/>
  <c r="U64" i="4"/>
  <c r="Z64" i="4" s="1"/>
  <c r="X63" i="4"/>
  <c r="U63" i="4"/>
  <c r="Z63" i="4" s="1"/>
  <c r="X62" i="4"/>
  <c r="U62" i="4"/>
  <c r="Z62" i="4" s="1"/>
  <c r="X61" i="4"/>
  <c r="U61" i="4"/>
  <c r="Z61" i="4" s="1"/>
  <c r="X60" i="4"/>
  <c r="U60" i="4"/>
  <c r="Z60" i="4" s="1"/>
  <c r="X59" i="4"/>
  <c r="U59" i="4"/>
  <c r="Z59" i="4" s="1"/>
  <c r="X58" i="4"/>
  <c r="U58" i="4"/>
  <c r="Z58" i="4" s="1"/>
  <c r="X57" i="4"/>
  <c r="U57" i="4"/>
  <c r="Z57" i="4" s="1"/>
  <c r="X56" i="4"/>
  <c r="U56" i="4"/>
  <c r="Z56" i="4" s="1"/>
  <c r="X55" i="4"/>
  <c r="U55" i="4"/>
  <c r="Z55" i="4" s="1"/>
  <c r="X54" i="4"/>
  <c r="U54" i="4"/>
  <c r="Z54" i="4" s="1"/>
  <c r="X53" i="4"/>
  <c r="U53" i="4"/>
  <c r="Z53" i="4" s="1"/>
  <c r="X52" i="4"/>
  <c r="U52" i="4"/>
  <c r="Z52" i="4" s="1"/>
  <c r="X51" i="4"/>
  <c r="U51" i="4"/>
  <c r="Z51" i="4" s="1"/>
  <c r="X50" i="4"/>
  <c r="U50" i="4"/>
  <c r="Z50" i="4" s="1"/>
  <c r="X49" i="4"/>
  <c r="U49" i="4"/>
  <c r="Z49" i="4" s="1"/>
  <c r="X48" i="4"/>
  <c r="U48" i="4"/>
  <c r="Z48" i="4" s="1"/>
  <c r="X47" i="4"/>
  <c r="U47" i="4"/>
  <c r="Z47" i="4" s="1"/>
  <c r="X46" i="4"/>
  <c r="U46" i="4"/>
  <c r="Z46" i="4" s="1"/>
  <c r="X45" i="4"/>
  <c r="U45" i="4"/>
  <c r="Z45" i="4" s="1"/>
  <c r="X44" i="4"/>
  <c r="U44" i="4"/>
  <c r="Z44" i="4" s="1"/>
  <c r="X43" i="4"/>
  <c r="U43" i="4"/>
  <c r="Z43" i="4" s="1"/>
  <c r="X42" i="4"/>
  <c r="U42" i="4"/>
  <c r="Z42" i="4" s="1"/>
  <c r="X41" i="4"/>
  <c r="U41" i="4"/>
  <c r="Z41" i="4" s="1"/>
  <c r="X40" i="4"/>
  <c r="U40" i="4"/>
  <c r="Z40" i="4" s="1"/>
  <c r="X39" i="4"/>
  <c r="U39" i="4"/>
  <c r="Z39" i="4" s="1"/>
  <c r="X38" i="4"/>
  <c r="U38" i="4"/>
  <c r="Z38" i="4" s="1"/>
  <c r="X37" i="4"/>
  <c r="U37" i="4"/>
  <c r="Z37" i="4" s="1"/>
  <c r="X36" i="4"/>
  <c r="U36" i="4"/>
  <c r="Z36" i="4" s="1"/>
  <c r="X35" i="4"/>
  <c r="U35" i="4"/>
  <c r="Z35" i="4" s="1"/>
  <c r="X34" i="4"/>
  <c r="U34" i="4"/>
  <c r="Z34" i="4" s="1"/>
  <c r="X33" i="4"/>
  <c r="U33" i="4"/>
  <c r="Z33" i="4" s="1"/>
  <c r="X32" i="4"/>
  <c r="U32" i="4"/>
  <c r="Z32" i="4" s="1"/>
  <c r="X31" i="4"/>
  <c r="U31" i="4"/>
  <c r="Z31" i="4" s="1"/>
  <c r="X30" i="4"/>
  <c r="U30" i="4"/>
  <c r="Z30" i="4" s="1"/>
  <c r="X29" i="4"/>
  <c r="U29" i="4"/>
  <c r="Z29" i="4" s="1"/>
  <c r="X28" i="4"/>
  <c r="U28" i="4"/>
  <c r="Z28" i="4" s="1"/>
  <c r="X27" i="4"/>
  <c r="U27" i="4"/>
  <c r="Z27" i="4" s="1"/>
  <c r="X26" i="4"/>
  <c r="U26" i="4"/>
  <c r="Z26" i="4" s="1"/>
  <c r="X25" i="4"/>
  <c r="U25" i="4"/>
  <c r="Z25" i="4" s="1"/>
  <c r="X24" i="4"/>
  <c r="U24" i="4"/>
  <c r="Z24" i="4" s="1"/>
  <c r="X23" i="4"/>
  <c r="U23" i="4"/>
  <c r="Z23" i="4" s="1"/>
  <c r="X22" i="4"/>
  <c r="U22" i="4"/>
  <c r="Z22" i="4" s="1"/>
  <c r="X21" i="4"/>
  <c r="U21" i="4"/>
  <c r="Z21" i="4" s="1"/>
  <c r="X20" i="4"/>
  <c r="U20" i="4"/>
  <c r="Z20" i="4" s="1"/>
  <c r="X19" i="4"/>
  <c r="U19" i="4"/>
  <c r="Z19" i="4" s="1"/>
  <c r="X18" i="4"/>
  <c r="U18" i="4"/>
  <c r="Z18" i="4" s="1"/>
  <c r="X17" i="4"/>
  <c r="U17" i="4"/>
  <c r="Z17" i="4" s="1"/>
  <c r="X16" i="4"/>
  <c r="U16" i="4"/>
  <c r="Z16" i="4" s="1"/>
  <c r="X15" i="4"/>
  <c r="U15" i="4"/>
  <c r="Z15" i="4" s="1"/>
  <c r="X14" i="4"/>
  <c r="U14" i="4"/>
  <c r="Z14" i="4" s="1"/>
  <c r="X13" i="4"/>
  <c r="U13" i="4"/>
  <c r="Z13" i="4" s="1"/>
  <c r="X12" i="4"/>
  <c r="U12" i="4"/>
  <c r="Z12" i="4" s="1"/>
  <c r="X11" i="4"/>
  <c r="U11" i="4"/>
  <c r="Z11" i="4" s="1"/>
  <c r="X10" i="4"/>
  <c r="U10" i="4"/>
  <c r="Z10" i="4" s="1"/>
  <c r="X9" i="4"/>
  <c r="U9" i="4"/>
  <c r="Z9" i="4" s="1"/>
  <c r="X8" i="4"/>
  <c r="U8" i="4"/>
  <c r="Z8" i="4" s="1"/>
  <c r="X7" i="4"/>
  <c r="U7" i="4"/>
  <c r="Z7" i="4" s="1"/>
  <c r="X6" i="4"/>
  <c r="U6" i="4"/>
  <c r="Z6" i="4" s="1"/>
  <c r="X5" i="4"/>
  <c r="U5" i="4"/>
  <c r="Z5" i="4" s="1"/>
  <c r="X4" i="4"/>
  <c r="U4" i="4"/>
  <c r="Z4" i="4" s="1"/>
  <c r="X3" i="4"/>
  <c r="U3" i="4"/>
  <c r="Z3" i="4" s="1"/>
  <c r="C33" i="2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C20" i="5"/>
  <c r="C41" i="5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Z56" i="6"/>
  <c r="W56" i="6"/>
  <c r="Y56" i="6" s="1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Z93" i="6"/>
  <c r="W93" i="6"/>
  <c r="Y93" i="6" s="1"/>
  <c r="Z94" i="6"/>
  <c r="W94" i="6"/>
  <c r="Y94" i="6" s="1"/>
  <c r="Z95" i="6"/>
  <c r="W95" i="6"/>
  <c r="Y95" i="6" s="1"/>
  <c r="Z96" i="6"/>
  <c r="W96" i="6"/>
  <c r="Y96" i="6" s="1"/>
  <c r="U97" i="6"/>
  <c r="U98" i="6"/>
  <c r="U99" i="6"/>
  <c r="U100" i="6"/>
  <c r="U101" i="6"/>
  <c r="U102" i="6"/>
  <c r="Z103" i="6"/>
  <c r="W103" i="6"/>
  <c r="Y103" i="6" s="1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Z168" i="6"/>
  <c r="W168" i="6"/>
  <c r="Y168" i="6" s="1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Z245" i="6"/>
  <c r="W245" i="6"/>
  <c r="Y245" i="6" s="1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Z314" i="6"/>
  <c r="W314" i="6"/>
  <c r="Y314" i="6" s="1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Z350" i="6"/>
  <c r="W350" i="6"/>
  <c r="Y350" i="6" s="1"/>
  <c r="U351" i="6"/>
  <c r="U352" i="6"/>
  <c r="U353" i="6"/>
  <c r="U354" i="6"/>
  <c r="U355" i="6"/>
  <c r="U356" i="6"/>
  <c r="U357" i="6"/>
  <c r="U358" i="6"/>
  <c r="Z359" i="6"/>
  <c r="W359" i="6"/>
  <c r="Y359" i="6" s="1"/>
  <c r="Z360" i="6"/>
  <c r="W360" i="6"/>
  <c r="Y360" i="6" s="1"/>
  <c r="Z361" i="6"/>
  <c r="W361" i="6"/>
  <c r="Y361" i="6" s="1"/>
  <c r="Z362" i="6"/>
  <c r="W362" i="6"/>
  <c r="Y362" i="6" s="1"/>
  <c r="Z363" i="6"/>
  <c r="W363" i="6"/>
  <c r="Y363" i="6" s="1"/>
  <c r="Z364" i="6"/>
  <c r="W364" i="6"/>
  <c r="Y364" i="6" s="1"/>
  <c r="Z365" i="6"/>
  <c r="W365" i="6"/>
  <c r="Y365" i="6" s="1"/>
  <c r="Z366" i="6"/>
  <c r="W366" i="6"/>
  <c r="Y366" i="6" s="1"/>
  <c r="Z367" i="6"/>
  <c r="W367" i="6"/>
  <c r="Y367" i="6" s="1"/>
  <c r="Z368" i="6"/>
  <c r="W368" i="6"/>
  <c r="Y368" i="6" s="1"/>
  <c r="Z369" i="6"/>
  <c r="W369" i="6"/>
  <c r="Y369" i="6" s="1"/>
  <c r="Z370" i="6"/>
  <c r="W370" i="6"/>
  <c r="Y370" i="6" s="1"/>
  <c r="Z371" i="6"/>
  <c r="W371" i="6"/>
  <c r="Y371" i="6" s="1"/>
  <c r="Z372" i="6"/>
  <c r="W372" i="6"/>
  <c r="Y372" i="6" s="1"/>
  <c r="Z373" i="6"/>
  <c r="W373" i="6"/>
  <c r="Y373" i="6" s="1"/>
  <c r="Z374" i="6"/>
  <c r="W374" i="6"/>
  <c r="Y374" i="6" s="1"/>
  <c r="Z375" i="6"/>
  <c r="W375" i="6"/>
  <c r="Y375" i="6" s="1"/>
  <c r="Z376" i="6"/>
  <c r="W376" i="6"/>
  <c r="Y376" i="6" s="1"/>
  <c r="Z377" i="6"/>
  <c r="W377" i="6"/>
  <c r="Y377" i="6" s="1"/>
  <c r="Z378" i="6"/>
  <c r="W378" i="6"/>
  <c r="Y378" i="6" s="1"/>
  <c r="Z379" i="6"/>
  <c r="W379" i="6"/>
  <c r="Y379" i="6" s="1"/>
  <c r="Z380" i="6"/>
  <c r="W380" i="6"/>
  <c r="Y380" i="6" s="1"/>
  <c r="Z381" i="6"/>
  <c r="W381" i="6"/>
  <c r="Y381" i="6" s="1"/>
  <c r="Z382" i="6"/>
  <c r="W382" i="6"/>
  <c r="Y382" i="6" s="1"/>
  <c r="Z383" i="6"/>
  <c r="W383" i="6"/>
  <c r="Y383" i="6" s="1"/>
  <c r="Z384" i="6"/>
  <c r="W384" i="6"/>
  <c r="Y384" i="6" s="1"/>
  <c r="Z385" i="6"/>
  <c r="W385" i="6"/>
  <c r="Y385" i="6" s="1"/>
  <c r="Z386" i="6"/>
  <c r="W386" i="6"/>
  <c r="Y386" i="6" s="1"/>
  <c r="Z387" i="6"/>
  <c r="W387" i="6"/>
  <c r="Y387" i="6" s="1"/>
  <c r="Z388" i="6"/>
  <c r="W388" i="6"/>
  <c r="Y388" i="6" s="1"/>
  <c r="Z389" i="6"/>
  <c r="W389" i="6"/>
  <c r="Y389" i="6" s="1"/>
  <c r="Z390" i="6"/>
  <c r="W390" i="6"/>
  <c r="Y390" i="6" s="1"/>
  <c r="Z391" i="6"/>
  <c r="W391" i="6"/>
  <c r="Y391" i="6" s="1"/>
  <c r="Z392" i="6"/>
  <c r="W392" i="6"/>
  <c r="Y392" i="6" s="1"/>
  <c r="Z393" i="6"/>
  <c r="W393" i="6"/>
  <c r="Y393" i="6" s="1"/>
  <c r="Z394" i="6"/>
  <c r="W394" i="6"/>
  <c r="Y394" i="6" s="1"/>
  <c r="Z395" i="6"/>
  <c r="W395" i="6"/>
  <c r="Y395" i="6" s="1"/>
  <c r="Z396" i="6"/>
  <c r="W396" i="6"/>
  <c r="Y396" i="6" s="1"/>
  <c r="Z397" i="6"/>
  <c r="W397" i="6"/>
  <c r="Y397" i="6" s="1"/>
  <c r="Z398" i="6"/>
  <c r="W398" i="6"/>
  <c r="Y398" i="6" s="1"/>
  <c r="Z399" i="6"/>
  <c r="W399" i="6"/>
  <c r="Y399" i="6" s="1"/>
  <c r="Z400" i="6"/>
  <c r="W400" i="6"/>
  <c r="Y400" i="6" s="1"/>
  <c r="Z401" i="6"/>
  <c r="W401" i="6"/>
  <c r="Y401" i="6" s="1"/>
  <c r="Z402" i="6"/>
  <c r="W402" i="6"/>
  <c r="Y402" i="6" s="1"/>
  <c r="Z403" i="6"/>
  <c r="W403" i="6"/>
  <c r="Y403" i="6" s="1"/>
  <c r="Z404" i="6"/>
  <c r="W404" i="6"/>
  <c r="Y404" i="6" s="1"/>
  <c r="Z405" i="6"/>
  <c r="W405" i="6"/>
  <c r="Y405" i="6" s="1"/>
  <c r="Z406" i="6"/>
  <c r="W406" i="6"/>
  <c r="Y406" i="6" s="1"/>
  <c r="Z407" i="6"/>
  <c r="W407" i="6"/>
  <c r="Y407" i="6" s="1"/>
  <c r="Z408" i="6"/>
  <c r="W408" i="6"/>
  <c r="Y408" i="6" s="1"/>
  <c r="Z409" i="6"/>
  <c r="W409" i="6"/>
  <c r="Y409" i="6" s="1"/>
  <c r="Z410" i="6"/>
  <c r="W410" i="6"/>
  <c r="Y410" i="6" s="1"/>
  <c r="Z411" i="6"/>
  <c r="W411" i="6"/>
  <c r="Y411" i="6" s="1"/>
  <c r="Z412" i="6"/>
  <c r="W412" i="6"/>
  <c r="Y412" i="6" s="1"/>
  <c r="Z413" i="6"/>
  <c r="W413" i="6"/>
  <c r="Y413" i="6" s="1"/>
  <c r="Z414" i="6"/>
  <c r="W414" i="6"/>
  <c r="Y414" i="6" s="1"/>
  <c r="Z415" i="6"/>
  <c r="W415" i="6"/>
  <c r="Y415" i="6" s="1"/>
  <c r="Z416" i="6"/>
  <c r="W416" i="6"/>
  <c r="Y416" i="6" s="1"/>
  <c r="Z417" i="6"/>
  <c r="W417" i="6"/>
  <c r="Y417" i="6" s="1"/>
  <c r="Z418" i="6"/>
  <c r="W418" i="6"/>
  <c r="Y418" i="6" s="1"/>
  <c r="Z419" i="6"/>
  <c r="W419" i="6"/>
  <c r="Y419" i="6" s="1"/>
  <c r="Z420" i="6"/>
  <c r="W420" i="6"/>
  <c r="Y420" i="6" s="1"/>
  <c r="Z421" i="6"/>
  <c r="W421" i="6"/>
  <c r="Y421" i="6" s="1"/>
  <c r="Z422" i="6"/>
  <c r="W422" i="6"/>
  <c r="Y422" i="6" s="1"/>
  <c r="Z423" i="6"/>
  <c r="W423" i="6"/>
  <c r="Y423" i="6" s="1"/>
  <c r="Z424" i="6"/>
  <c r="W424" i="6"/>
  <c r="Y424" i="6" s="1"/>
  <c r="Z425" i="6"/>
  <c r="W425" i="6"/>
  <c r="Y425" i="6" s="1"/>
  <c r="Z426" i="6"/>
  <c r="W426" i="6"/>
  <c r="Y426" i="6" s="1"/>
  <c r="Z427" i="6"/>
  <c r="W427" i="6"/>
  <c r="Y427" i="6" s="1"/>
  <c r="Z428" i="6"/>
  <c r="W428" i="6"/>
  <c r="Y428" i="6" s="1"/>
  <c r="Z429" i="6"/>
  <c r="W429" i="6"/>
  <c r="Y429" i="6" s="1"/>
  <c r="Z430" i="6"/>
  <c r="W430" i="6"/>
  <c r="Y430" i="6" s="1"/>
  <c r="Z431" i="6"/>
  <c r="W431" i="6"/>
  <c r="Y431" i="6" s="1"/>
  <c r="Z432" i="6"/>
  <c r="W432" i="6"/>
  <c r="Y432" i="6" s="1"/>
  <c r="Z433" i="6"/>
  <c r="W433" i="6"/>
  <c r="Y433" i="6" s="1"/>
  <c r="Z434" i="6"/>
  <c r="W434" i="6"/>
  <c r="Y434" i="6" s="1"/>
  <c r="Z435" i="6"/>
  <c r="W435" i="6"/>
  <c r="Y435" i="6" s="1"/>
  <c r="Z436" i="6"/>
  <c r="W436" i="6"/>
  <c r="Y436" i="6" s="1"/>
  <c r="Z437" i="6"/>
  <c r="W437" i="6"/>
  <c r="Y437" i="6" s="1"/>
  <c r="Z438" i="6"/>
  <c r="W438" i="6"/>
  <c r="Y438" i="6" s="1"/>
  <c r="Z439" i="6"/>
  <c r="W439" i="6"/>
  <c r="Y439" i="6" s="1"/>
  <c r="Z440" i="6"/>
  <c r="W440" i="6"/>
  <c r="Y440" i="6" s="1"/>
  <c r="Z441" i="6"/>
  <c r="W441" i="6"/>
  <c r="Y441" i="6" s="1"/>
  <c r="Z442" i="6"/>
  <c r="W442" i="6"/>
  <c r="Y442" i="6" s="1"/>
  <c r="Z443" i="6"/>
  <c r="W443" i="6"/>
  <c r="Y443" i="6" s="1"/>
  <c r="Z444" i="6"/>
  <c r="W444" i="6"/>
  <c r="Y444" i="6" s="1"/>
  <c r="Z445" i="6"/>
  <c r="W445" i="6"/>
  <c r="Y445" i="6" s="1"/>
  <c r="Z446" i="6"/>
  <c r="W446" i="6"/>
  <c r="Y446" i="6" s="1"/>
  <c r="Z447" i="6"/>
  <c r="W447" i="6"/>
  <c r="Y447" i="6" s="1"/>
  <c r="Z448" i="6"/>
  <c r="W448" i="6"/>
  <c r="Y448" i="6" s="1"/>
  <c r="Z449" i="6"/>
  <c r="W449" i="6"/>
  <c r="Y449" i="6" s="1"/>
  <c r="Z450" i="6"/>
  <c r="W450" i="6"/>
  <c r="Y450" i="6" s="1"/>
  <c r="Z451" i="6"/>
  <c r="W451" i="6"/>
  <c r="Y451" i="6" s="1"/>
  <c r="Z452" i="6"/>
  <c r="W452" i="6"/>
  <c r="Y452" i="6" s="1"/>
  <c r="Z453" i="6"/>
  <c r="W453" i="6"/>
  <c r="Y453" i="6" s="1"/>
  <c r="Z454" i="6"/>
  <c r="W454" i="6"/>
  <c r="Y454" i="6" s="1"/>
  <c r="Z455" i="6"/>
  <c r="W455" i="6"/>
  <c r="Y455" i="6" s="1"/>
  <c r="Z456" i="6"/>
  <c r="W456" i="6"/>
  <c r="Y456" i="6" s="1"/>
  <c r="Z457" i="6"/>
  <c r="W457" i="6"/>
  <c r="Y457" i="6" s="1"/>
  <c r="Z458" i="6"/>
  <c r="W458" i="6"/>
  <c r="Y458" i="6" s="1"/>
  <c r="Z459" i="6"/>
  <c r="W459" i="6"/>
  <c r="Y459" i="6" s="1"/>
  <c r="Z460" i="6"/>
  <c r="W460" i="6"/>
  <c r="Y460" i="6" s="1"/>
  <c r="Z461" i="6"/>
  <c r="W461" i="6"/>
  <c r="Y461" i="6" s="1"/>
  <c r="Z462" i="6"/>
  <c r="W462" i="6"/>
  <c r="Y462" i="6" s="1"/>
  <c r="Z463" i="6"/>
  <c r="W463" i="6"/>
  <c r="Y463" i="6" s="1"/>
  <c r="Z464" i="6"/>
  <c r="W464" i="6"/>
  <c r="Y464" i="6" s="1"/>
  <c r="Z465" i="6"/>
  <c r="W465" i="6"/>
  <c r="Y465" i="6" s="1"/>
  <c r="Z466" i="6"/>
  <c r="W466" i="6"/>
  <c r="Y466" i="6" s="1"/>
  <c r="Z467" i="6"/>
  <c r="W467" i="6"/>
  <c r="Y467" i="6" s="1"/>
  <c r="Z468" i="6"/>
  <c r="W468" i="6"/>
  <c r="Y468" i="6" s="1"/>
  <c r="Z469" i="6"/>
  <c r="W469" i="6"/>
  <c r="Y469" i="6" s="1"/>
  <c r="Z470" i="6"/>
  <c r="W470" i="6"/>
  <c r="Y470" i="6" s="1"/>
  <c r="Z471" i="6"/>
  <c r="W471" i="6"/>
  <c r="Y471" i="6" s="1"/>
  <c r="Z472" i="6"/>
  <c r="W472" i="6"/>
  <c r="Y472" i="6" s="1"/>
  <c r="Z473" i="6"/>
  <c r="W473" i="6"/>
  <c r="Y473" i="6" s="1"/>
  <c r="Z474" i="6"/>
  <c r="W474" i="6"/>
  <c r="Y474" i="6" s="1"/>
  <c r="Z475" i="6"/>
  <c r="W475" i="6"/>
  <c r="Y475" i="6" s="1"/>
  <c r="Z476" i="6"/>
  <c r="W476" i="6"/>
  <c r="Y476" i="6" s="1"/>
  <c r="Z477" i="6"/>
  <c r="W477" i="6"/>
  <c r="Y477" i="6" s="1"/>
  <c r="Z478" i="6"/>
  <c r="W478" i="6"/>
  <c r="Y478" i="6" s="1"/>
  <c r="Z479" i="6"/>
  <c r="W479" i="6"/>
  <c r="Y479" i="6" s="1"/>
  <c r="Z480" i="6"/>
  <c r="W480" i="6"/>
  <c r="Y480" i="6" s="1"/>
  <c r="Z481" i="6"/>
  <c r="W481" i="6"/>
  <c r="Y481" i="6" s="1"/>
  <c r="Z482" i="6"/>
  <c r="W482" i="6"/>
  <c r="Y482" i="6" s="1"/>
  <c r="Z483" i="6"/>
  <c r="W483" i="6"/>
  <c r="Y483" i="6" s="1"/>
  <c r="Z484" i="6"/>
  <c r="W484" i="6"/>
  <c r="Y484" i="6" s="1"/>
  <c r="Z485" i="6"/>
  <c r="W485" i="6"/>
  <c r="Y485" i="6" s="1"/>
  <c r="Z486" i="6"/>
  <c r="W486" i="6"/>
  <c r="Y486" i="6" s="1"/>
  <c r="Z487" i="6"/>
  <c r="W487" i="6"/>
  <c r="Y487" i="6" s="1"/>
  <c r="Z488" i="6"/>
  <c r="W488" i="6"/>
  <c r="Y488" i="6" s="1"/>
  <c r="Z489" i="6"/>
  <c r="W489" i="6"/>
  <c r="Y489" i="6" s="1"/>
  <c r="Z490" i="6"/>
  <c r="W490" i="6"/>
  <c r="Y490" i="6" s="1"/>
  <c r="Z491" i="6"/>
  <c r="W491" i="6"/>
  <c r="Y491" i="6" s="1"/>
  <c r="Z492" i="6"/>
  <c r="W492" i="6"/>
  <c r="Y492" i="6" s="1"/>
  <c r="Z493" i="6"/>
  <c r="W493" i="6"/>
  <c r="Y493" i="6" s="1"/>
  <c r="Z494" i="6"/>
  <c r="W494" i="6"/>
  <c r="Y494" i="6" s="1"/>
  <c r="Z495" i="6"/>
  <c r="W495" i="6"/>
  <c r="Y495" i="6" s="1"/>
  <c r="Z496" i="6"/>
  <c r="W496" i="6"/>
  <c r="Y496" i="6" s="1"/>
  <c r="Z497" i="6"/>
  <c r="W497" i="6"/>
  <c r="Y497" i="6" s="1"/>
  <c r="Z498" i="6"/>
  <c r="W498" i="6"/>
  <c r="Y498" i="6" s="1"/>
  <c r="Z499" i="6"/>
  <c r="W499" i="6"/>
  <c r="Y499" i="6" s="1"/>
  <c r="Z500" i="6"/>
  <c r="W500" i="6"/>
  <c r="Y500" i="6" s="1"/>
  <c r="Z501" i="6"/>
  <c r="W501" i="6"/>
  <c r="Y501" i="6" s="1"/>
  <c r="Z502" i="6"/>
  <c r="W502" i="6"/>
  <c r="Y502" i="6" s="1"/>
  <c r="Z503" i="6"/>
  <c r="W503" i="6"/>
  <c r="Y503" i="6" s="1"/>
  <c r="Z504" i="6"/>
  <c r="W504" i="6"/>
  <c r="Y504" i="6" s="1"/>
  <c r="Z505" i="6"/>
  <c r="W505" i="6"/>
  <c r="Y505" i="6" s="1"/>
  <c r="Z506" i="6"/>
  <c r="W506" i="6"/>
  <c r="Y506" i="6" s="1"/>
  <c r="Z507" i="6"/>
  <c r="W507" i="6"/>
  <c r="Y507" i="6" s="1"/>
  <c r="Z508" i="6"/>
  <c r="W508" i="6"/>
  <c r="Y508" i="6" s="1"/>
  <c r="Z509" i="6"/>
  <c r="W509" i="6"/>
  <c r="Y509" i="6" s="1"/>
  <c r="Z510" i="6"/>
  <c r="W510" i="6"/>
  <c r="Y510" i="6" s="1"/>
  <c r="Z511" i="6"/>
  <c r="W511" i="6"/>
  <c r="Y511" i="6" s="1"/>
  <c r="Z512" i="6"/>
  <c r="W512" i="6"/>
  <c r="Y512" i="6" s="1"/>
  <c r="Z513" i="6"/>
  <c r="W513" i="6"/>
  <c r="Y513" i="6" s="1"/>
  <c r="Z514" i="6"/>
  <c r="W514" i="6"/>
  <c r="Y514" i="6" s="1"/>
  <c r="Z515" i="6"/>
  <c r="W515" i="6"/>
  <c r="Y515" i="6" s="1"/>
  <c r="Z516" i="6"/>
  <c r="W516" i="6"/>
  <c r="Y516" i="6" s="1"/>
  <c r="Z517" i="6"/>
  <c r="W517" i="6"/>
  <c r="Y517" i="6" s="1"/>
  <c r="Z518" i="6"/>
  <c r="W518" i="6"/>
  <c r="Y518" i="6" s="1"/>
  <c r="Z519" i="6"/>
  <c r="W519" i="6"/>
  <c r="Y519" i="6" s="1"/>
  <c r="Z520" i="6"/>
  <c r="W520" i="6"/>
  <c r="Y520" i="6" s="1"/>
  <c r="Z521" i="6"/>
  <c r="W521" i="6"/>
  <c r="Y521" i="6" s="1"/>
  <c r="Z522" i="6"/>
  <c r="W522" i="6"/>
  <c r="Y522" i="6" s="1"/>
  <c r="Z523" i="6"/>
  <c r="W523" i="6"/>
  <c r="Y523" i="6" s="1"/>
  <c r="Z524" i="6"/>
  <c r="W524" i="6"/>
  <c r="Y524" i="6" s="1"/>
  <c r="Z525" i="6"/>
  <c r="W525" i="6"/>
  <c r="Y525" i="6" s="1"/>
  <c r="Z526" i="6"/>
  <c r="W526" i="6"/>
  <c r="Y526" i="6" s="1"/>
  <c r="Z527" i="6"/>
  <c r="W527" i="6"/>
  <c r="Y527" i="6" s="1"/>
  <c r="Z528" i="6"/>
  <c r="W528" i="6"/>
  <c r="Y528" i="6" s="1"/>
  <c r="Z529" i="6"/>
  <c r="W529" i="6"/>
  <c r="Y529" i="6" s="1"/>
  <c r="Z530" i="6"/>
  <c r="W530" i="6"/>
  <c r="Y530" i="6" s="1"/>
  <c r="Z531" i="6"/>
  <c r="W531" i="6"/>
  <c r="Y531" i="6" s="1"/>
  <c r="Z532" i="6"/>
  <c r="W532" i="6"/>
  <c r="Y532" i="6" s="1"/>
  <c r="Z533" i="6"/>
  <c r="W533" i="6"/>
  <c r="Y533" i="6" s="1"/>
  <c r="Z534" i="6"/>
  <c r="W534" i="6"/>
  <c r="Y534" i="6" s="1"/>
  <c r="Z535" i="6"/>
  <c r="W535" i="6"/>
  <c r="Y535" i="6" s="1"/>
  <c r="Z536" i="6"/>
  <c r="W536" i="6"/>
  <c r="Y536" i="6" s="1"/>
  <c r="Z537" i="6"/>
  <c r="W537" i="6"/>
  <c r="Y537" i="6" s="1"/>
  <c r="Z538" i="6"/>
  <c r="W538" i="6"/>
  <c r="Y538" i="6" s="1"/>
  <c r="Z539" i="6"/>
  <c r="W539" i="6"/>
  <c r="Y539" i="6" s="1"/>
  <c r="Z540" i="6"/>
  <c r="W540" i="6"/>
  <c r="Y540" i="6" s="1"/>
  <c r="Z541" i="6"/>
  <c r="W541" i="6"/>
  <c r="Y541" i="6" s="1"/>
  <c r="Z542" i="6"/>
  <c r="W542" i="6"/>
  <c r="Y542" i="6" s="1"/>
  <c r="Z543" i="6"/>
  <c r="W543" i="6"/>
  <c r="Y543" i="6" s="1"/>
  <c r="Z544" i="6"/>
  <c r="W544" i="6"/>
  <c r="Y544" i="6" s="1"/>
  <c r="Z545" i="6"/>
  <c r="W545" i="6"/>
  <c r="Y545" i="6" s="1"/>
  <c r="Z546" i="6"/>
  <c r="W546" i="6"/>
  <c r="Y546" i="6" s="1"/>
  <c r="Z547" i="6"/>
  <c r="W547" i="6"/>
  <c r="Y547" i="6" s="1"/>
  <c r="Z548" i="6"/>
  <c r="W548" i="6"/>
  <c r="Y548" i="6" s="1"/>
  <c r="Z549" i="6"/>
  <c r="W549" i="6"/>
  <c r="Y549" i="6" s="1"/>
  <c r="Z550" i="6"/>
  <c r="W550" i="6"/>
  <c r="Y550" i="6" s="1"/>
  <c r="Z551" i="6"/>
  <c r="W551" i="6"/>
  <c r="Y551" i="6" s="1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Y345" i="10"/>
  <c r="V345" i="10"/>
  <c r="X345" i="10" s="1"/>
  <c r="U346" i="10"/>
  <c r="U347" i="10"/>
  <c r="U348" i="10"/>
  <c r="U349" i="10"/>
  <c r="U350" i="10"/>
  <c r="U351" i="10"/>
  <c r="U352" i="10"/>
  <c r="U353" i="10"/>
  <c r="Y354" i="10"/>
  <c r="V354" i="10"/>
  <c r="X354" i="10" s="1"/>
  <c r="Y355" i="10"/>
  <c r="V355" i="10"/>
  <c r="X355" i="10" s="1"/>
  <c r="Y356" i="10"/>
  <c r="V356" i="10"/>
  <c r="X356" i="10" s="1"/>
  <c r="Y357" i="10"/>
  <c r="V357" i="10"/>
  <c r="X357" i="10" s="1"/>
  <c r="Y358" i="10"/>
  <c r="V358" i="10"/>
  <c r="X358" i="10" s="1"/>
  <c r="Y359" i="10"/>
  <c r="V359" i="10"/>
  <c r="X359" i="10" s="1"/>
  <c r="Y360" i="10"/>
  <c r="V360" i="10"/>
  <c r="X360" i="10" s="1"/>
  <c r="Y361" i="10"/>
  <c r="V361" i="10"/>
  <c r="X361" i="10" s="1"/>
  <c r="Y362" i="10"/>
  <c r="V362" i="10"/>
  <c r="X362" i="10" s="1"/>
  <c r="Y363" i="10"/>
  <c r="V363" i="10"/>
  <c r="X363" i="10" s="1"/>
  <c r="Y364" i="10"/>
  <c r="V364" i="10"/>
  <c r="X364" i="10" s="1"/>
  <c r="Y365" i="10"/>
  <c r="V365" i="10"/>
  <c r="X365" i="10" s="1"/>
  <c r="Y366" i="10"/>
  <c r="V366" i="10"/>
  <c r="X366" i="10" s="1"/>
  <c r="Y367" i="10"/>
  <c r="V367" i="10"/>
  <c r="X367" i="10" s="1"/>
  <c r="Y368" i="10"/>
  <c r="V368" i="10"/>
  <c r="X368" i="10" s="1"/>
  <c r="Y369" i="10"/>
  <c r="V369" i="10"/>
  <c r="X369" i="10" s="1"/>
  <c r="Y370" i="10"/>
  <c r="V370" i="10"/>
  <c r="X370" i="10" s="1"/>
  <c r="Y371" i="10"/>
  <c r="V371" i="10"/>
  <c r="X371" i="10" s="1"/>
  <c r="Y372" i="10"/>
  <c r="V372" i="10"/>
  <c r="X372" i="10" s="1"/>
  <c r="Y373" i="10"/>
  <c r="V373" i="10"/>
  <c r="X373" i="10" s="1"/>
  <c r="Y374" i="10"/>
  <c r="V374" i="10"/>
  <c r="X374" i="10" s="1"/>
  <c r="Y375" i="10"/>
  <c r="V375" i="10"/>
  <c r="X375" i="10" s="1"/>
  <c r="Y376" i="10"/>
  <c r="V376" i="10"/>
  <c r="X376" i="10" s="1"/>
  <c r="Y377" i="10"/>
  <c r="V377" i="10"/>
  <c r="X377" i="10" s="1"/>
  <c r="Y378" i="10"/>
  <c r="V378" i="10"/>
  <c r="X378" i="10" s="1"/>
  <c r="Y379" i="10"/>
  <c r="V379" i="10"/>
  <c r="X379" i="10" s="1"/>
  <c r="Y380" i="10"/>
  <c r="V380" i="10"/>
  <c r="X380" i="10" s="1"/>
  <c r="Y381" i="10"/>
  <c r="V381" i="10"/>
  <c r="X381" i="10" s="1"/>
  <c r="Y382" i="10"/>
  <c r="V382" i="10"/>
  <c r="X382" i="10" s="1"/>
  <c r="Y383" i="10"/>
  <c r="V383" i="10"/>
  <c r="X383" i="10" s="1"/>
  <c r="Y384" i="10"/>
  <c r="V384" i="10"/>
  <c r="X384" i="10" s="1"/>
  <c r="Y385" i="10"/>
  <c r="V385" i="10"/>
  <c r="X385" i="10" s="1"/>
  <c r="Y386" i="10"/>
  <c r="V386" i="10"/>
  <c r="X386" i="10" s="1"/>
  <c r="Y387" i="10"/>
  <c r="V387" i="10"/>
  <c r="X387" i="10" s="1"/>
  <c r="Y388" i="10"/>
  <c r="V388" i="10"/>
  <c r="X388" i="10" s="1"/>
  <c r="Y389" i="10"/>
  <c r="V389" i="10"/>
  <c r="X389" i="10" s="1"/>
  <c r="Y390" i="10"/>
  <c r="V390" i="10"/>
  <c r="X390" i="10" s="1"/>
  <c r="Y391" i="10"/>
  <c r="V391" i="10"/>
  <c r="X391" i="10" s="1"/>
  <c r="Y392" i="10"/>
  <c r="V392" i="10"/>
  <c r="X392" i="10" s="1"/>
  <c r="Y393" i="10"/>
  <c r="V393" i="10"/>
  <c r="X393" i="10" s="1"/>
  <c r="Y394" i="10"/>
  <c r="V394" i="10"/>
  <c r="X394" i="10" s="1"/>
  <c r="Y395" i="10"/>
  <c r="V395" i="10"/>
  <c r="X395" i="10" s="1"/>
  <c r="Y396" i="10"/>
  <c r="V396" i="10"/>
  <c r="X396" i="10" s="1"/>
  <c r="Y397" i="10"/>
  <c r="V397" i="10"/>
  <c r="X397" i="10" s="1"/>
  <c r="Y398" i="10"/>
  <c r="V398" i="10"/>
  <c r="X398" i="10" s="1"/>
  <c r="Y399" i="10"/>
  <c r="V399" i="10"/>
  <c r="X399" i="10" s="1"/>
  <c r="Y400" i="10"/>
  <c r="V400" i="10"/>
  <c r="X400" i="10" s="1"/>
  <c r="Y401" i="10"/>
  <c r="V401" i="10"/>
  <c r="X401" i="10" s="1"/>
  <c r="Y402" i="10"/>
  <c r="V402" i="10"/>
  <c r="X402" i="10" s="1"/>
  <c r="Y403" i="10"/>
  <c r="V403" i="10"/>
  <c r="X403" i="10" s="1"/>
  <c r="Y404" i="10"/>
  <c r="V404" i="10"/>
  <c r="X404" i="10" s="1"/>
  <c r="Y405" i="10"/>
  <c r="V405" i="10"/>
  <c r="X405" i="10" s="1"/>
  <c r="Y406" i="10"/>
  <c r="V406" i="10"/>
  <c r="X406" i="10" s="1"/>
  <c r="Y407" i="10"/>
  <c r="V407" i="10"/>
  <c r="X407" i="10" s="1"/>
  <c r="Y408" i="10"/>
  <c r="V408" i="10"/>
  <c r="X408" i="10" s="1"/>
  <c r="Y409" i="10"/>
  <c r="V409" i="10"/>
  <c r="X409" i="10" s="1"/>
  <c r="Y410" i="10"/>
  <c r="V410" i="10"/>
  <c r="X410" i="10" s="1"/>
  <c r="Y411" i="10"/>
  <c r="V411" i="10"/>
  <c r="X411" i="10" s="1"/>
  <c r="Y412" i="10"/>
  <c r="V412" i="10"/>
  <c r="X412" i="10" s="1"/>
  <c r="Y413" i="10"/>
  <c r="V413" i="10"/>
  <c r="X413" i="10" s="1"/>
  <c r="Y414" i="10"/>
  <c r="V414" i="10"/>
  <c r="X414" i="10" s="1"/>
  <c r="Y415" i="10"/>
  <c r="V415" i="10"/>
  <c r="X415" i="10" s="1"/>
  <c r="Y416" i="10"/>
  <c r="V416" i="10"/>
  <c r="X416" i="10" s="1"/>
  <c r="Y417" i="10"/>
  <c r="V417" i="10"/>
  <c r="X417" i="10" s="1"/>
  <c r="Y418" i="10"/>
  <c r="V418" i="10"/>
  <c r="X418" i="10" s="1"/>
  <c r="Y419" i="10"/>
  <c r="V419" i="10"/>
  <c r="X419" i="10" s="1"/>
  <c r="Y420" i="10"/>
  <c r="V420" i="10"/>
  <c r="X420" i="10" s="1"/>
  <c r="Y421" i="10"/>
  <c r="V421" i="10"/>
  <c r="X421" i="10" s="1"/>
  <c r="Y422" i="10"/>
  <c r="V422" i="10"/>
  <c r="X422" i="10" s="1"/>
  <c r="Y423" i="10"/>
  <c r="V423" i="10"/>
  <c r="X423" i="10" s="1"/>
  <c r="Y424" i="10"/>
  <c r="V424" i="10"/>
  <c r="X424" i="10" s="1"/>
  <c r="Y425" i="10"/>
  <c r="V425" i="10"/>
  <c r="X425" i="10" s="1"/>
  <c r="Y426" i="10"/>
  <c r="V426" i="10"/>
  <c r="X426" i="10" s="1"/>
  <c r="Y427" i="10"/>
  <c r="V427" i="10"/>
  <c r="X427" i="10" s="1"/>
  <c r="Y428" i="10"/>
  <c r="V428" i="10"/>
  <c r="X428" i="10" s="1"/>
  <c r="Y429" i="10"/>
  <c r="V429" i="10"/>
  <c r="X429" i="10" s="1"/>
  <c r="Y430" i="10"/>
  <c r="V430" i="10"/>
  <c r="X430" i="10" s="1"/>
  <c r="Y431" i="10"/>
  <c r="V431" i="10"/>
  <c r="X431" i="10" s="1"/>
  <c r="Y432" i="10"/>
  <c r="V432" i="10"/>
  <c r="X432" i="10" s="1"/>
  <c r="Y433" i="10"/>
  <c r="V433" i="10"/>
  <c r="X433" i="10" s="1"/>
  <c r="Y434" i="10"/>
  <c r="V434" i="10"/>
  <c r="X434" i="10" s="1"/>
  <c r="Y435" i="10"/>
  <c r="V435" i="10"/>
  <c r="X435" i="10" s="1"/>
  <c r="Y436" i="10"/>
  <c r="V436" i="10"/>
  <c r="X436" i="10" s="1"/>
  <c r="Y437" i="10"/>
  <c r="V437" i="10"/>
  <c r="X437" i="10" s="1"/>
  <c r="Y438" i="10"/>
  <c r="V438" i="10"/>
  <c r="X438" i="10" s="1"/>
  <c r="Y439" i="10"/>
  <c r="V439" i="10"/>
  <c r="X439" i="10" s="1"/>
  <c r="Y440" i="10"/>
  <c r="V440" i="10"/>
  <c r="X440" i="10" s="1"/>
  <c r="Y441" i="10"/>
  <c r="V441" i="10"/>
  <c r="X441" i="10" s="1"/>
  <c r="Y442" i="10"/>
  <c r="V442" i="10"/>
  <c r="X442" i="10" s="1"/>
  <c r="Y443" i="10"/>
  <c r="V443" i="10"/>
  <c r="X443" i="10" s="1"/>
  <c r="Y444" i="10"/>
  <c r="V444" i="10"/>
  <c r="X444" i="10" s="1"/>
  <c r="Y445" i="10"/>
  <c r="V445" i="10"/>
  <c r="X445" i="10" s="1"/>
  <c r="Y446" i="10"/>
  <c r="V446" i="10"/>
  <c r="X446" i="10" s="1"/>
  <c r="Y447" i="10"/>
  <c r="V447" i="10"/>
  <c r="X447" i="10" s="1"/>
  <c r="Y448" i="10"/>
  <c r="V448" i="10"/>
  <c r="X448" i="10" s="1"/>
  <c r="Y449" i="10"/>
  <c r="V449" i="10"/>
  <c r="X449" i="10" s="1"/>
  <c r="Y450" i="10"/>
  <c r="V450" i="10"/>
  <c r="X450" i="10" s="1"/>
  <c r="Y451" i="10"/>
  <c r="V451" i="10"/>
  <c r="X451" i="10" s="1"/>
  <c r="Y452" i="10"/>
  <c r="V452" i="10"/>
  <c r="X452" i="10" s="1"/>
  <c r="Y453" i="10"/>
  <c r="V453" i="10"/>
  <c r="X453" i="10" s="1"/>
  <c r="Y454" i="10"/>
  <c r="V454" i="10"/>
  <c r="X454" i="10" s="1"/>
  <c r="Y455" i="10"/>
  <c r="V455" i="10"/>
  <c r="X455" i="10" s="1"/>
  <c r="Y456" i="10"/>
  <c r="V456" i="10"/>
  <c r="X456" i="10" s="1"/>
  <c r="Y457" i="10"/>
  <c r="V457" i="10"/>
  <c r="X457" i="10" s="1"/>
  <c r="Y458" i="10"/>
  <c r="V458" i="10"/>
  <c r="X458" i="10" s="1"/>
  <c r="Y459" i="10"/>
  <c r="V459" i="10"/>
  <c r="X459" i="10" s="1"/>
  <c r="Y460" i="10"/>
  <c r="V460" i="10"/>
  <c r="X460" i="10" s="1"/>
  <c r="Y461" i="10"/>
  <c r="V461" i="10"/>
  <c r="X461" i="10" s="1"/>
  <c r="Y462" i="10"/>
  <c r="V462" i="10"/>
  <c r="X462" i="10" s="1"/>
  <c r="Y463" i="10"/>
  <c r="V463" i="10"/>
  <c r="X463" i="10" s="1"/>
  <c r="Y464" i="10"/>
  <c r="V464" i="10"/>
  <c r="X464" i="10" s="1"/>
  <c r="Y465" i="10"/>
  <c r="V465" i="10"/>
  <c r="X465" i="10" s="1"/>
  <c r="Y466" i="10"/>
  <c r="V466" i="10"/>
  <c r="X466" i="10" s="1"/>
  <c r="Y467" i="10"/>
  <c r="V467" i="10"/>
  <c r="X467" i="10" s="1"/>
  <c r="Y468" i="10"/>
  <c r="V468" i="10"/>
  <c r="X468" i="10" s="1"/>
  <c r="Y469" i="10"/>
  <c r="V469" i="10"/>
  <c r="X469" i="10" s="1"/>
  <c r="Y470" i="10"/>
  <c r="V470" i="10"/>
  <c r="X470" i="10" s="1"/>
  <c r="Y471" i="10"/>
  <c r="V471" i="10"/>
  <c r="X471" i="10" s="1"/>
  <c r="Y472" i="10"/>
  <c r="V472" i="10"/>
  <c r="X472" i="10" s="1"/>
  <c r="Y473" i="10"/>
  <c r="V473" i="10"/>
  <c r="X473" i="10" s="1"/>
  <c r="Y474" i="10"/>
  <c r="V474" i="10"/>
  <c r="X474" i="10" s="1"/>
  <c r="Y475" i="10"/>
  <c r="V475" i="10"/>
  <c r="X475" i="10" s="1"/>
  <c r="Y476" i="10"/>
  <c r="V476" i="10"/>
  <c r="X476" i="10" s="1"/>
  <c r="Y477" i="10"/>
  <c r="V477" i="10"/>
  <c r="X477" i="10" s="1"/>
  <c r="Y478" i="10"/>
  <c r="V478" i="10"/>
  <c r="X478" i="10" s="1"/>
  <c r="Y479" i="10"/>
  <c r="V479" i="10"/>
  <c r="X479" i="10" s="1"/>
  <c r="Y480" i="10"/>
  <c r="V480" i="10"/>
  <c r="X480" i="10" s="1"/>
  <c r="Y481" i="10"/>
  <c r="V481" i="10"/>
  <c r="X481" i="10" s="1"/>
  <c r="Y482" i="10"/>
  <c r="V482" i="10"/>
  <c r="X482" i="10" s="1"/>
  <c r="Y483" i="10"/>
  <c r="V483" i="10"/>
  <c r="X483" i="10" s="1"/>
  <c r="Y484" i="10"/>
  <c r="V484" i="10"/>
  <c r="X484" i="10" s="1"/>
  <c r="Y485" i="10"/>
  <c r="V485" i="10"/>
  <c r="X485" i="10" s="1"/>
  <c r="Y486" i="10"/>
  <c r="V486" i="10"/>
  <c r="X486" i="10" s="1"/>
  <c r="Y487" i="10"/>
  <c r="V487" i="10"/>
  <c r="X487" i="10" s="1"/>
  <c r="Y488" i="10"/>
  <c r="V488" i="10"/>
  <c r="X488" i="10" s="1"/>
  <c r="Y489" i="10"/>
  <c r="V489" i="10"/>
  <c r="X489" i="10" s="1"/>
  <c r="Y490" i="10"/>
  <c r="V490" i="10"/>
  <c r="X490" i="10" s="1"/>
  <c r="Y491" i="10"/>
  <c r="V491" i="10"/>
  <c r="X491" i="10" s="1"/>
  <c r="Y492" i="10"/>
  <c r="V492" i="10"/>
  <c r="X492" i="10" s="1"/>
  <c r="Y493" i="10"/>
  <c r="V493" i="10"/>
  <c r="X493" i="10" s="1"/>
  <c r="Y494" i="10"/>
  <c r="V494" i="10"/>
  <c r="X494" i="10" s="1"/>
  <c r="Y495" i="10"/>
  <c r="V495" i="10"/>
  <c r="X495" i="10" s="1"/>
  <c r="Y496" i="10"/>
  <c r="V496" i="10"/>
  <c r="X496" i="10" s="1"/>
  <c r="Y497" i="10"/>
  <c r="V497" i="10"/>
  <c r="X497" i="10" s="1"/>
  <c r="Y498" i="10"/>
  <c r="V498" i="10"/>
  <c r="X498" i="10" s="1"/>
  <c r="Y499" i="10"/>
  <c r="V499" i="10"/>
  <c r="X499" i="10" s="1"/>
  <c r="Y500" i="10"/>
  <c r="V500" i="10"/>
  <c r="X500" i="10" s="1"/>
  <c r="Y501" i="10"/>
  <c r="V501" i="10"/>
  <c r="X501" i="10" s="1"/>
  <c r="Y502" i="10"/>
  <c r="V502" i="10"/>
  <c r="X502" i="10" s="1"/>
  <c r="Y503" i="10"/>
  <c r="V503" i="10"/>
  <c r="X503" i="10" s="1"/>
  <c r="Y504" i="10"/>
  <c r="V504" i="10"/>
  <c r="X504" i="10" s="1"/>
  <c r="Y505" i="10"/>
  <c r="V505" i="10"/>
  <c r="X505" i="10" s="1"/>
  <c r="Y506" i="10"/>
  <c r="V506" i="10"/>
  <c r="X506" i="10" s="1"/>
  <c r="Y507" i="10"/>
  <c r="V507" i="10"/>
  <c r="X507" i="10" s="1"/>
  <c r="Y508" i="10"/>
  <c r="V508" i="10"/>
  <c r="X508" i="10" s="1"/>
  <c r="Y509" i="10"/>
  <c r="V509" i="10"/>
  <c r="X509" i="10" s="1"/>
  <c r="Y510" i="10"/>
  <c r="V510" i="10"/>
  <c r="X510" i="10" s="1"/>
  <c r="Y511" i="10"/>
  <c r="V511" i="10"/>
  <c r="X511" i="10" s="1"/>
  <c r="Y512" i="10"/>
  <c r="V512" i="10"/>
  <c r="X512" i="10" s="1"/>
  <c r="Y513" i="10"/>
  <c r="V513" i="10"/>
  <c r="X513" i="10" s="1"/>
  <c r="Y514" i="10"/>
  <c r="V514" i="10"/>
  <c r="X514" i="10" s="1"/>
  <c r="Y515" i="10"/>
  <c r="V515" i="10"/>
  <c r="X515" i="10" s="1"/>
  <c r="Y516" i="10"/>
  <c r="V516" i="10"/>
  <c r="X516" i="10" s="1"/>
  <c r="Y517" i="10"/>
  <c r="V517" i="10"/>
  <c r="X517" i="10" s="1"/>
  <c r="Y518" i="10"/>
  <c r="V518" i="10"/>
  <c r="X518" i="10" s="1"/>
  <c r="Y519" i="10"/>
  <c r="V519" i="10"/>
  <c r="X519" i="10" s="1"/>
  <c r="Y520" i="10"/>
  <c r="V520" i="10"/>
  <c r="X520" i="10" s="1"/>
  <c r="Y521" i="10"/>
  <c r="V521" i="10"/>
  <c r="X521" i="10" s="1"/>
  <c r="Y522" i="10"/>
  <c r="V522" i="10"/>
  <c r="X522" i="10" s="1"/>
  <c r="Y523" i="10"/>
  <c r="V523" i="10"/>
  <c r="X523" i="10" s="1"/>
  <c r="Y524" i="10"/>
  <c r="V524" i="10"/>
  <c r="X524" i="10" s="1"/>
  <c r="Y525" i="10"/>
  <c r="V525" i="10"/>
  <c r="X525" i="10" s="1"/>
  <c r="Y526" i="10"/>
  <c r="V526" i="10"/>
  <c r="X526" i="10" s="1"/>
  <c r="Y527" i="10"/>
  <c r="V527" i="10"/>
  <c r="X527" i="10" s="1"/>
  <c r="Y528" i="10"/>
  <c r="V528" i="10"/>
  <c r="X528" i="10" s="1"/>
  <c r="Y529" i="10"/>
  <c r="V529" i="10"/>
  <c r="X529" i="10" s="1"/>
  <c r="Y530" i="10"/>
  <c r="V530" i="10"/>
  <c r="X530" i="10" s="1"/>
  <c r="Y531" i="10"/>
  <c r="V531" i="10"/>
  <c r="X531" i="10" s="1"/>
  <c r="Y532" i="10"/>
  <c r="V532" i="10"/>
  <c r="X532" i="10" s="1"/>
  <c r="Y533" i="10"/>
  <c r="V533" i="10"/>
  <c r="X533" i="10" s="1"/>
  <c r="Y534" i="10"/>
  <c r="V534" i="10"/>
  <c r="X534" i="10" s="1"/>
  <c r="Y535" i="10"/>
  <c r="V535" i="10"/>
  <c r="X535" i="10" s="1"/>
  <c r="Y536" i="10"/>
  <c r="V536" i="10"/>
  <c r="X536" i="10" s="1"/>
  <c r="Y537" i="10"/>
  <c r="V537" i="10"/>
  <c r="X537" i="10" s="1"/>
  <c r="Y538" i="10"/>
  <c r="V538" i="10"/>
  <c r="X538" i="10" s="1"/>
  <c r="Y539" i="10"/>
  <c r="V539" i="10"/>
  <c r="X539" i="10" s="1"/>
  <c r="Y540" i="10"/>
  <c r="V540" i="10"/>
  <c r="X540" i="10" s="1"/>
  <c r="Y541" i="10"/>
  <c r="V541" i="10"/>
  <c r="X541" i="10" s="1"/>
  <c r="Y542" i="10"/>
  <c r="V542" i="10"/>
  <c r="X542" i="10" s="1"/>
  <c r="Y543" i="10"/>
  <c r="V543" i="10"/>
  <c r="X543" i="10" s="1"/>
  <c r="Y544" i="10"/>
  <c r="V544" i="10"/>
  <c r="X544" i="10" s="1"/>
  <c r="Y545" i="10"/>
  <c r="V545" i="10"/>
  <c r="X545" i="10" s="1"/>
  <c r="Y546" i="10"/>
  <c r="V546" i="10"/>
  <c r="X546" i="10" s="1"/>
  <c r="U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Z56" i="11"/>
  <c r="W56" i="11"/>
  <c r="Y56" i="11" s="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Z93" i="11"/>
  <c r="W93" i="11"/>
  <c r="Y93" i="11" s="1"/>
  <c r="Z94" i="11"/>
  <c r="W94" i="11"/>
  <c r="Y94" i="11" s="1"/>
  <c r="Z95" i="11"/>
  <c r="W95" i="11"/>
  <c r="Y95" i="11" s="1"/>
  <c r="Z96" i="11"/>
  <c r="W96" i="11"/>
  <c r="Y96" i="11" s="1"/>
  <c r="U97" i="11"/>
  <c r="U98" i="11"/>
  <c r="U99" i="11"/>
  <c r="U100" i="11"/>
  <c r="U101" i="11"/>
  <c r="U102" i="11"/>
  <c r="Z103" i="11"/>
  <c r="W103" i="11"/>
  <c r="Y103" i="11" s="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Z168" i="11"/>
  <c r="W168" i="11"/>
  <c r="Y168" i="11" s="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Z245" i="11"/>
  <c r="W245" i="11"/>
  <c r="Y245" i="11" s="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Z314" i="11"/>
  <c r="W314" i="11"/>
  <c r="Y314" i="11" s="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Z350" i="11"/>
  <c r="W350" i="11"/>
  <c r="Y350" i="11" s="1"/>
  <c r="U351" i="11"/>
  <c r="U352" i="11"/>
  <c r="U353" i="11"/>
  <c r="U354" i="11"/>
  <c r="U355" i="11"/>
  <c r="U356" i="11"/>
  <c r="U357" i="11"/>
  <c r="U358" i="11"/>
  <c r="Z359" i="11"/>
  <c r="W359" i="11"/>
  <c r="Y359" i="11" s="1"/>
  <c r="Z360" i="11"/>
  <c r="W360" i="11"/>
  <c r="Y360" i="11" s="1"/>
  <c r="Z361" i="11"/>
  <c r="W361" i="11"/>
  <c r="Y361" i="11" s="1"/>
  <c r="Z362" i="11"/>
  <c r="W362" i="11"/>
  <c r="Y362" i="11" s="1"/>
  <c r="Z363" i="11"/>
  <c r="W363" i="11"/>
  <c r="Y363" i="11" s="1"/>
  <c r="Z364" i="11"/>
  <c r="W364" i="11"/>
  <c r="Y364" i="11" s="1"/>
  <c r="Z365" i="11"/>
  <c r="W365" i="11"/>
  <c r="Y365" i="11" s="1"/>
  <c r="Z366" i="11"/>
  <c r="W366" i="11"/>
  <c r="Y366" i="11" s="1"/>
  <c r="Z367" i="11"/>
  <c r="W367" i="11"/>
  <c r="Y367" i="11" s="1"/>
  <c r="Z368" i="11"/>
  <c r="W368" i="11"/>
  <c r="Y368" i="11" s="1"/>
  <c r="Z369" i="11"/>
  <c r="W369" i="11"/>
  <c r="Y369" i="11" s="1"/>
  <c r="Z370" i="11"/>
  <c r="W370" i="11"/>
  <c r="Y370" i="11" s="1"/>
  <c r="Z371" i="11"/>
  <c r="W371" i="11"/>
  <c r="Y371" i="11" s="1"/>
  <c r="Z372" i="11"/>
  <c r="W372" i="11"/>
  <c r="Y372" i="11" s="1"/>
  <c r="Z373" i="11"/>
  <c r="W373" i="11"/>
  <c r="Y373" i="11" s="1"/>
  <c r="Z374" i="11"/>
  <c r="W374" i="11"/>
  <c r="Y374" i="11" s="1"/>
  <c r="Z375" i="11"/>
  <c r="W375" i="11"/>
  <c r="Y375" i="11" s="1"/>
  <c r="Z376" i="11"/>
  <c r="W376" i="11"/>
  <c r="Y376" i="11" s="1"/>
  <c r="Z377" i="11"/>
  <c r="W377" i="11"/>
  <c r="Y377" i="11" s="1"/>
  <c r="Z378" i="11"/>
  <c r="W378" i="11"/>
  <c r="Y378" i="11" s="1"/>
  <c r="Z379" i="11"/>
  <c r="W379" i="11"/>
  <c r="Y379" i="11" s="1"/>
  <c r="Z380" i="11"/>
  <c r="W380" i="11"/>
  <c r="Y380" i="11" s="1"/>
  <c r="Z381" i="11"/>
  <c r="W381" i="11"/>
  <c r="Y381" i="11" s="1"/>
  <c r="Z382" i="11"/>
  <c r="W382" i="11"/>
  <c r="Y382" i="11" s="1"/>
  <c r="Z383" i="11"/>
  <c r="W383" i="11"/>
  <c r="Y383" i="11" s="1"/>
  <c r="Z384" i="11"/>
  <c r="W384" i="11"/>
  <c r="Y384" i="11" s="1"/>
  <c r="Z385" i="11"/>
  <c r="W385" i="11"/>
  <c r="Y385" i="11" s="1"/>
  <c r="Z386" i="11"/>
  <c r="W386" i="11"/>
  <c r="Y386" i="11" s="1"/>
  <c r="Z387" i="11"/>
  <c r="W387" i="11"/>
  <c r="Y387" i="11" s="1"/>
  <c r="Z388" i="11"/>
  <c r="W388" i="11"/>
  <c r="Y388" i="11" s="1"/>
  <c r="Z389" i="11"/>
  <c r="W389" i="11"/>
  <c r="Y389" i="11" s="1"/>
  <c r="Z390" i="11"/>
  <c r="W390" i="11"/>
  <c r="Y390" i="11" s="1"/>
  <c r="Z391" i="11"/>
  <c r="W391" i="11"/>
  <c r="Y391" i="11" s="1"/>
  <c r="Z392" i="11"/>
  <c r="W392" i="11"/>
  <c r="Y392" i="11" s="1"/>
  <c r="Z393" i="11"/>
  <c r="W393" i="11"/>
  <c r="Y393" i="11" s="1"/>
  <c r="Z394" i="11"/>
  <c r="W394" i="11"/>
  <c r="Y394" i="11" s="1"/>
  <c r="Z395" i="11"/>
  <c r="W395" i="11"/>
  <c r="Y395" i="11" s="1"/>
  <c r="Z396" i="11"/>
  <c r="W396" i="11"/>
  <c r="Y396" i="11" s="1"/>
  <c r="Z397" i="11"/>
  <c r="W397" i="11"/>
  <c r="Y397" i="11" s="1"/>
  <c r="Z398" i="11"/>
  <c r="W398" i="11"/>
  <c r="Y398" i="11" s="1"/>
  <c r="Z399" i="11"/>
  <c r="W399" i="11"/>
  <c r="Y399" i="11" s="1"/>
  <c r="Z400" i="11"/>
  <c r="W400" i="11"/>
  <c r="Y400" i="11" s="1"/>
  <c r="Z401" i="11"/>
  <c r="W401" i="11"/>
  <c r="Y401" i="11" s="1"/>
  <c r="Z402" i="11"/>
  <c r="W402" i="11"/>
  <c r="Y402" i="11" s="1"/>
  <c r="Z403" i="11"/>
  <c r="W403" i="11"/>
  <c r="Y403" i="11" s="1"/>
  <c r="Z404" i="11"/>
  <c r="W404" i="11"/>
  <c r="Y404" i="11" s="1"/>
  <c r="Z405" i="11"/>
  <c r="W405" i="11"/>
  <c r="Y405" i="11" s="1"/>
  <c r="Z406" i="11"/>
  <c r="W406" i="11"/>
  <c r="Y406" i="11" s="1"/>
  <c r="Z407" i="11"/>
  <c r="W407" i="11"/>
  <c r="Y407" i="11" s="1"/>
  <c r="Z408" i="11"/>
  <c r="W408" i="11"/>
  <c r="Y408" i="11" s="1"/>
  <c r="Z409" i="11"/>
  <c r="W409" i="11"/>
  <c r="Y409" i="11" s="1"/>
  <c r="Z410" i="11"/>
  <c r="W410" i="11"/>
  <c r="Y410" i="11" s="1"/>
  <c r="Z411" i="11"/>
  <c r="W411" i="11"/>
  <c r="Y411" i="11" s="1"/>
  <c r="Z412" i="11"/>
  <c r="W412" i="11"/>
  <c r="Y412" i="11" s="1"/>
  <c r="Z413" i="11"/>
  <c r="W413" i="11"/>
  <c r="Y413" i="11" s="1"/>
  <c r="Z414" i="11"/>
  <c r="W414" i="11"/>
  <c r="Y414" i="11" s="1"/>
  <c r="Z415" i="11"/>
  <c r="W415" i="11"/>
  <c r="Y415" i="11" s="1"/>
  <c r="Z416" i="11"/>
  <c r="W416" i="11"/>
  <c r="Y416" i="11" s="1"/>
  <c r="Z417" i="11"/>
  <c r="W417" i="11"/>
  <c r="Y417" i="11" s="1"/>
  <c r="Z418" i="11"/>
  <c r="W418" i="11"/>
  <c r="Y418" i="11" s="1"/>
  <c r="Z419" i="11"/>
  <c r="W419" i="11"/>
  <c r="Y419" i="11" s="1"/>
  <c r="Z420" i="11"/>
  <c r="W420" i="11"/>
  <c r="Y420" i="11" s="1"/>
  <c r="Z421" i="11"/>
  <c r="W421" i="11"/>
  <c r="Y421" i="11" s="1"/>
  <c r="Z422" i="11"/>
  <c r="W422" i="11"/>
  <c r="Y422" i="11" s="1"/>
  <c r="Z423" i="11"/>
  <c r="W423" i="11"/>
  <c r="Y423" i="11" s="1"/>
  <c r="Z424" i="11"/>
  <c r="W424" i="11"/>
  <c r="Y424" i="11" s="1"/>
  <c r="Z425" i="11"/>
  <c r="W425" i="11"/>
  <c r="Y425" i="11" s="1"/>
  <c r="Z426" i="11"/>
  <c r="W426" i="11"/>
  <c r="Y426" i="11" s="1"/>
  <c r="Z427" i="11"/>
  <c r="W427" i="11"/>
  <c r="Y427" i="11" s="1"/>
  <c r="Z428" i="11"/>
  <c r="W428" i="11"/>
  <c r="Y428" i="11" s="1"/>
  <c r="Z429" i="11"/>
  <c r="W429" i="11"/>
  <c r="Y429" i="11" s="1"/>
  <c r="Z430" i="11"/>
  <c r="W430" i="11"/>
  <c r="Y430" i="11" s="1"/>
  <c r="Z431" i="11"/>
  <c r="W431" i="11"/>
  <c r="Y431" i="11" s="1"/>
  <c r="Z432" i="11"/>
  <c r="W432" i="11"/>
  <c r="Y432" i="11" s="1"/>
  <c r="Z433" i="11"/>
  <c r="W433" i="11"/>
  <c r="Y433" i="11" s="1"/>
  <c r="Z434" i="11"/>
  <c r="W434" i="11"/>
  <c r="Y434" i="11" s="1"/>
  <c r="Z435" i="11"/>
  <c r="W435" i="11"/>
  <c r="Y435" i="11" s="1"/>
  <c r="Z436" i="11"/>
  <c r="W436" i="11"/>
  <c r="Y436" i="11" s="1"/>
  <c r="Z437" i="11"/>
  <c r="W437" i="11"/>
  <c r="Y437" i="11" s="1"/>
  <c r="Z438" i="11"/>
  <c r="W438" i="11"/>
  <c r="Y438" i="11" s="1"/>
  <c r="Z439" i="11"/>
  <c r="W439" i="11"/>
  <c r="Y439" i="11" s="1"/>
  <c r="Z440" i="11"/>
  <c r="W440" i="11"/>
  <c r="Y440" i="11" s="1"/>
  <c r="Z441" i="11"/>
  <c r="W441" i="11"/>
  <c r="Y441" i="11" s="1"/>
  <c r="Z442" i="11"/>
  <c r="W442" i="11"/>
  <c r="Y442" i="11" s="1"/>
  <c r="Z443" i="11"/>
  <c r="W443" i="11"/>
  <c r="Y443" i="11" s="1"/>
  <c r="Z444" i="11"/>
  <c r="W444" i="11"/>
  <c r="Y444" i="11" s="1"/>
  <c r="Z445" i="11"/>
  <c r="W445" i="11"/>
  <c r="Y445" i="11" s="1"/>
  <c r="Z446" i="11"/>
  <c r="W446" i="11"/>
  <c r="Y446" i="11" s="1"/>
  <c r="Z447" i="11"/>
  <c r="W447" i="11"/>
  <c r="Y447" i="11" s="1"/>
  <c r="Z448" i="11"/>
  <c r="W448" i="11"/>
  <c r="Y448" i="11" s="1"/>
  <c r="Z449" i="11"/>
  <c r="W449" i="11"/>
  <c r="Y449" i="11" s="1"/>
  <c r="Z450" i="11"/>
  <c r="W450" i="11"/>
  <c r="Y450" i="11" s="1"/>
  <c r="Z451" i="11"/>
  <c r="W451" i="11"/>
  <c r="Y451" i="11" s="1"/>
  <c r="Z452" i="11"/>
  <c r="W452" i="11"/>
  <c r="Y452" i="11" s="1"/>
  <c r="Z453" i="11"/>
  <c r="W453" i="11"/>
  <c r="Y453" i="11" s="1"/>
  <c r="Z454" i="11"/>
  <c r="W454" i="11"/>
  <c r="Y454" i="11" s="1"/>
  <c r="Z455" i="11"/>
  <c r="W455" i="11"/>
  <c r="Y455" i="11" s="1"/>
  <c r="Z456" i="11"/>
  <c r="W456" i="11"/>
  <c r="Y456" i="11" s="1"/>
  <c r="Z457" i="11"/>
  <c r="W457" i="11"/>
  <c r="Y457" i="11" s="1"/>
  <c r="Z458" i="11"/>
  <c r="W458" i="11"/>
  <c r="Y458" i="11" s="1"/>
  <c r="Z459" i="11"/>
  <c r="W459" i="11"/>
  <c r="Y459" i="11" s="1"/>
  <c r="Z460" i="11"/>
  <c r="W460" i="11"/>
  <c r="Y460" i="11" s="1"/>
  <c r="Z461" i="11"/>
  <c r="W461" i="11"/>
  <c r="Y461" i="11" s="1"/>
  <c r="Z462" i="11"/>
  <c r="W462" i="11"/>
  <c r="Y462" i="11" s="1"/>
  <c r="Z463" i="11"/>
  <c r="W463" i="11"/>
  <c r="Y463" i="11" s="1"/>
  <c r="Z464" i="11"/>
  <c r="W464" i="11"/>
  <c r="Y464" i="11" s="1"/>
  <c r="Z465" i="11"/>
  <c r="W465" i="11"/>
  <c r="Y465" i="11" s="1"/>
  <c r="Z466" i="11"/>
  <c r="W466" i="11"/>
  <c r="Y466" i="11" s="1"/>
  <c r="Z467" i="11"/>
  <c r="W467" i="11"/>
  <c r="Y467" i="11" s="1"/>
  <c r="Z468" i="11"/>
  <c r="W468" i="11"/>
  <c r="Y468" i="11" s="1"/>
  <c r="Z469" i="11"/>
  <c r="W469" i="11"/>
  <c r="Y469" i="11" s="1"/>
  <c r="Z470" i="11"/>
  <c r="W470" i="11"/>
  <c r="Y470" i="11" s="1"/>
  <c r="Z471" i="11"/>
  <c r="W471" i="11"/>
  <c r="Y471" i="11" s="1"/>
  <c r="Z472" i="11"/>
  <c r="W472" i="11"/>
  <c r="Y472" i="11" s="1"/>
  <c r="Z473" i="11"/>
  <c r="W473" i="11"/>
  <c r="Y473" i="11" s="1"/>
  <c r="Z474" i="11"/>
  <c r="W474" i="11"/>
  <c r="Y474" i="11" s="1"/>
  <c r="Z475" i="11"/>
  <c r="W475" i="11"/>
  <c r="Y475" i="11" s="1"/>
  <c r="Z476" i="11"/>
  <c r="W476" i="11"/>
  <c r="Y476" i="11" s="1"/>
  <c r="Z477" i="11"/>
  <c r="W477" i="11"/>
  <c r="Y477" i="11" s="1"/>
  <c r="Z478" i="11"/>
  <c r="W478" i="11"/>
  <c r="Y478" i="11" s="1"/>
  <c r="Z479" i="11"/>
  <c r="W479" i="11"/>
  <c r="Y479" i="11" s="1"/>
  <c r="Z480" i="11"/>
  <c r="W480" i="11"/>
  <c r="Y480" i="11" s="1"/>
  <c r="Z481" i="11"/>
  <c r="W481" i="11"/>
  <c r="Y481" i="11" s="1"/>
  <c r="Z482" i="11"/>
  <c r="W482" i="11"/>
  <c r="Y482" i="11" s="1"/>
  <c r="Z483" i="11"/>
  <c r="W483" i="11"/>
  <c r="Y483" i="11" s="1"/>
  <c r="Z484" i="11"/>
  <c r="W484" i="11"/>
  <c r="Y484" i="11" s="1"/>
  <c r="Z485" i="11"/>
  <c r="W485" i="11"/>
  <c r="Y485" i="11" s="1"/>
  <c r="Z486" i="11"/>
  <c r="W486" i="11"/>
  <c r="Y486" i="11" s="1"/>
  <c r="Z487" i="11"/>
  <c r="W487" i="11"/>
  <c r="Y487" i="11" s="1"/>
  <c r="Z488" i="11"/>
  <c r="W488" i="11"/>
  <c r="Y488" i="11" s="1"/>
  <c r="Z489" i="11"/>
  <c r="W489" i="11"/>
  <c r="Y489" i="11" s="1"/>
  <c r="Z490" i="11"/>
  <c r="W490" i="11"/>
  <c r="Y490" i="11" s="1"/>
  <c r="Z491" i="11"/>
  <c r="W491" i="11"/>
  <c r="Y491" i="11" s="1"/>
  <c r="Z492" i="11"/>
  <c r="W492" i="11"/>
  <c r="Y492" i="11" s="1"/>
  <c r="Z493" i="11"/>
  <c r="W493" i="11"/>
  <c r="Y493" i="11" s="1"/>
  <c r="Z494" i="11"/>
  <c r="W494" i="11"/>
  <c r="Y494" i="11" s="1"/>
  <c r="Z495" i="11"/>
  <c r="W495" i="11"/>
  <c r="Y495" i="11" s="1"/>
  <c r="Z496" i="11"/>
  <c r="W496" i="11"/>
  <c r="Y496" i="11" s="1"/>
  <c r="Z497" i="11"/>
  <c r="W497" i="11"/>
  <c r="Y497" i="11" s="1"/>
  <c r="Z498" i="11"/>
  <c r="W498" i="11"/>
  <c r="Y498" i="11" s="1"/>
  <c r="Z499" i="11"/>
  <c r="W499" i="11"/>
  <c r="Y499" i="11" s="1"/>
  <c r="Z500" i="11"/>
  <c r="W500" i="11"/>
  <c r="Y500" i="11" s="1"/>
  <c r="Z501" i="11"/>
  <c r="W501" i="11"/>
  <c r="Y501" i="11" s="1"/>
  <c r="Z502" i="11"/>
  <c r="W502" i="11"/>
  <c r="Y502" i="11" s="1"/>
  <c r="Z503" i="11"/>
  <c r="W503" i="11"/>
  <c r="Y503" i="11" s="1"/>
  <c r="Z504" i="11"/>
  <c r="W504" i="11"/>
  <c r="Y504" i="11" s="1"/>
  <c r="Z505" i="11"/>
  <c r="W505" i="11"/>
  <c r="Y505" i="11" s="1"/>
  <c r="Z506" i="11"/>
  <c r="W506" i="11"/>
  <c r="Y506" i="11" s="1"/>
  <c r="Z507" i="11"/>
  <c r="W507" i="11"/>
  <c r="Y507" i="11" s="1"/>
  <c r="Z508" i="11"/>
  <c r="W508" i="11"/>
  <c r="Y508" i="11" s="1"/>
  <c r="Z509" i="11"/>
  <c r="W509" i="11"/>
  <c r="Y509" i="11" s="1"/>
  <c r="Z510" i="11"/>
  <c r="W510" i="11"/>
  <c r="Y510" i="11" s="1"/>
  <c r="Z511" i="11"/>
  <c r="W511" i="11"/>
  <c r="Y511" i="11" s="1"/>
  <c r="Z512" i="11"/>
  <c r="W512" i="11"/>
  <c r="Y512" i="11" s="1"/>
  <c r="Z513" i="11"/>
  <c r="W513" i="11"/>
  <c r="Y513" i="11" s="1"/>
  <c r="Z514" i="11"/>
  <c r="W514" i="11"/>
  <c r="Y514" i="11" s="1"/>
  <c r="Z515" i="11"/>
  <c r="W515" i="11"/>
  <c r="Y515" i="11" s="1"/>
  <c r="Z516" i="11"/>
  <c r="W516" i="11"/>
  <c r="Y516" i="11" s="1"/>
  <c r="Z517" i="11"/>
  <c r="W517" i="11"/>
  <c r="Y517" i="11" s="1"/>
  <c r="Z518" i="11"/>
  <c r="W518" i="11"/>
  <c r="Y518" i="11" s="1"/>
  <c r="Z519" i="11"/>
  <c r="W519" i="11"/>
  <c r="Y519" i="11" s="1"/>
  <c r="Z520" i="11"/>
  <c r="W520" i="11"/>
  <c r="Y520" i="11" s="1"/>
  <c r="Z521" i="11"/>
  <c r="W521" i="11"/>
  <c r="Y521" i="11" s="1"/>
  <c r="Z522" i="11"/>
  <c r="W522" i="11"/>
  <c r="Y522" i="11" s="1"/>
  <c r="Z523" i="11"/>
  <c r="W523" i="11"/>
  <c r="Y523" i="11" s="1"/>
  <c r="Z524" i="11"/>
  <c r="W524" i="11"/>
  <c r="Y524" i="11" s="1"/>
  <c r="Z525" i="11"/>
  <c r="W525" i="11"/>
  <c r="Y525" i="11" s="1"/>
  <c r="Z526" i="11"/>
  <c r="W526" i="11"/>
  <c r="Y526" i="11" s="1"/>
  <c r="Z527" i="11"/>
  <c r="W527" i="11"/>
  <c r="Y527" i="11" s="1"/>
  <c r="Z528" i="11"/>
  <c r="W528" i="11"/>
  <c r="Y528" i="11" s="1"/>
  <c r="Z529" i="11"/>
  <c r="W529" i="11"/>
  <c r="Y529" i="11" s="1"/>
  <c r="Z530" i="11"/>
  <c r="W530" i="11"/>
  <c r="Y530" i="11" s="1"/>
  <c r="Z531" i="11"/>
  <c r="W531" i="11"/>
  <c r="Y531" i="11" s="1"/>
  <c r="Z532" i="11"/>
  <c r="W532" i="11"/>
  <c r="Y532" i="11" s="1"/>
  <c r="Z533" i="11"/>
  <c r="W533" i="11"/>
  <c r="Y533" i="11" s="1"/>
  <c r="Z534" i="11"/>
  <c r="W534" i="11"/>
  <c r="Y534" i="11" s="1"/>
  <c r="Z535" i="11"/>
  <c r="W535" i="11"/>
  <c r="Y535" i="11" s="1"/>
  <c r="Z536" i="11"/>
  <c r="W536" i="11"/>
  <c r="Y536" i="11" s="1"/>
  <c r="Z537" i="11"/>
  <c r="W537" i="11"/>
  <c r="Y537" i="11" s="1"/>
  <c r="Z538" i="11"/>
  <c r="W538" i="11"/>
  <c r="Y538" i="11" s="1"/>
  <c r="Z539" i="11"/>
  <c r="W539" i="11"/>
  <c r="Y539" i="11" s="1"/>
  <c r="Z540" i="11"/>
  <c r="W540" i="11"/>
  <c r="Y540" i="11" s="1"/>
  <c r="Z541" i="11"/>
  <c r="W541" i="11"/>
  <c r="Y541" i="11" s="1"/>
  <c r="Z542" i="11"/>
  <c r="W542" i="11"/>
  <c r="Y542" i="11" s="1"/>
  <c r="Z543" i="11"/>
  <c r="W543" i="11"/>
  <c r="Y543" i="11" s="1"/>
  <c r="Z544" i="11"/>
  <c r="W544" i="11"/>
  <c r="Y544" i="11" s="1"/>
  <c r="Z545" i="11"/>
  <c r="W545" i="11"/>
  <c r="Y545" i="11" s="1"/>
  <c r="Z546" i="11"/>
  <c r="W546" i="11"/>
  <c r="Y546" i="11" s="1"/>
  <c r="Z547" i="11"/>
  <c r="W547" i="11"/>
  <c r="Y547" i="11" s="1"/>
  <c r="Z548" i="11"/>
  <c r="W548" i="11"/>
  <c r="Y548" i="11" s="1"/>
  <c r="Z549" i="11"/>
  <c r="W549" i="11"/>
  <c r="Y549" i="11" s="1"/>
  <c r="Z550" i="11"/>
  <c r="W550" i="11"/>
  <c r="Y550" i="11" s="1"/>
  <c r="Z551" i="11"/>
  <c r="W551" i="11"/>
  <c r="Y551" i="11" s="1"/>
  <c r="AG551" i="11" l="1"/>
  <c r="AH551" i="11" s="1"/>
  <c r="AJ551" i="11" s="1"/>
  <c r="AA551" i="11"/>
  <c r="AB551" i="11"/>
  <c r="AG550" i="11"/>
  <c r="AH550" i="11" s="1"/>
  <c r="AJ550" i="11" s="1"/>
  <c r="AA550" i="11"/>
  <c r="AB550" i="11"/>
  <c r="AG549" i="11"/>
  <c r="AH549" i="11" s="1"/>
  <c r="AJ549" i="11" s="1"/>
  <c r="AA549" i="11"/>
  <c r="AB549" i="11"/>
  <c r="AG548" i="11"/>
  <c r="AH548" i="11" s="1"/>
  <c r="AJ548" i="11" s="1"/>
  <c r="AA548" i="11"/>
  <c r="AB548" i="11"/>
  <c r="AG547" i="11"/>
  <c r="AH547" i="11" s="1"/>
  <c r="AJ547" i="11" s="1"/>
  <c r="AA547" i="11"/>
  <c r="AB547" i="11"/>
  <c r="AG546" i="11"/>
  <c r="AH546" i="11" s="1"/>
  <c r="AJ546" i="11" s="1"/>
  <c r="AA546" i="11"/>
  <c r="AB546" i="11"/>
  <c r="AG545" i="11"/>
  <c r="AH545" i="11" s="1"/>
  <c r="AJ545" i="11" s="1"/>
  <c r="AA545" i="11"/>
  <c r="AB545" i="11"/>
  <c r="AG544" i="11"/>
  <c r="AH544" i="11" s="1"/>
  <c r="AJ544" i="11" s="1"/>
  <c r="AA544" i="11"/>
  <c r="AB544" i="11"/>
  <c r="AG543" i="11"/>
  <c r="AH543" i="11" s="1"/>
  <c r="AJ543" i="11" s="1"/>
  <c r="AA543" i="11"/>
  <c r="AB543" i="11"/>
  <c r="AG542" i="11"/>
  <c r="AH542" i="11" s="1"/>
  <c r="AJ542" i="11" s="1"/>
  <c r="AA542" i="11"/>
  <c r="AB542" i="11"/>
  <c r="AG541" i="11"/>
  <c r="AH541" i="11" s="1"/>
  <c r="AJ541" i="11" s="1"/>
  <c r="AA541" i="11"/>
  <c r="AB541" i="11"/>
  <c r="AG540" i="11"/>
  <c r="AH540" i="11" s="1"/>
  <c r="AJ540" i="11" s="1"/>
  <c r="AA540" i="11"/>
  <c r="AB540" i="11"/>
  <c r="AG539" i="11"/>
  <c r="AH539" i="11" s="1"/>
  <c r="AJ539" i="11" s="1"/>
  <c r="AA539" i="11"/>
  <c r="AB539" i="11"/>
  <c r="AG538" i="11"/>
  <c r="AH538" i="11" s="1"/>
  <c r="AJ538" i="11" s="1"/>
  <c r="AA538" i="11"/>
  <c r="AB538" i="11"/>
  <c r="AG537" i="11"/>
  <c r="AH537" i="11" s="1"/>
  <c r="AJ537" i="11" s="1"/>
  <c r="AA537" i="11"/>
  <c r="AB537" i="11"/>
  <c r="AG536" i="11"/>
  <c r="AH536" i="11" s="1"/>
  <c r="AJ536" i="11" s="1"/>
  <c r="AA536" i="11"/>
  <c r="AB536" i="11"/>
  <c r="AG535" i="11"/>
  <c r="AH535" i="11" s="1"/>
  <c r="AJ535" i="11" s="1"/>
  <c r="AA535" i="11"/>
  <c r="AB535" i="11"/>
  <c r="AG534" i="11"/>
  <c r="AH534" i="11" s="1"/>
  <c r="AJ534" i="11" s="1"/>
  <c r="AA534" i="11"/>
  <c r="AB534" i="11"/>
  <c r="AG533" i="11"/>
  <c r="AH533" i="11" s="1"/>
  <c r="AJ533" i="11" s="1"/>
  <c r="AA533" i="11"/>
  <c r="AB533" i="11"/>
  <c r="AG532" i="11"/>
  <c r="AH532" i="11" s="1"/>
  <c r="AJ532" i="11" s="1"/>
  <c r="AA532" i="11"/>
  <c r="AB532" i="11"/>
  <c r="AG531" i="11"/>
  <c r="AH531" i="11" s="1"/>
  <c r="AJ531" i="11" s="1"/>
  <c r="AA531" i="11"/>
  <c r="AB531" i="11"/>
  <c r="AG530" i="11"/>
  <c r="AH530" i="11" s="1"/>
  <c r="AJ530" i="11" s="1"/>
  <c r="AA530" i="11"/>
  <c r="AB530" i="11"/>
  <c r="AG529" i="11"/>
  <c r="AH529" i="11" s="1"/>
  <c r="AJ529" i="11" s="1"/>
  <c r="AA529" i="11"/>
  <c r="AB529" i="11"/>
  <c r="AG528" i="11"/>
  <c r="AH528" i="11" s="1"/>
  <c r="AJ528" i="11" s="1"/>
  <c r="AA528" i="11"/>
  <c r="AB528" i="11"/>
  <c r="AG527" i="11"/>
  <c r="AH527" i="11" s="1"/>
  <c r="AJ527" i="11" s="1"/>
  <c r="AA527" i="11"/>
  <c r="AB527" i="11"/>
  <c r="AG526" i="11"/>
  <c r="AH526" i="11" s="1"/>
  <c r="AJ526" i="11" s="1"/>
  <c r="AA526" i="11"/>
  <c r="AB526" i="11"/>
  <c r="AG525" i="11"/>
  <c r="AH525" i="11" s="1"/>
  <c r="AJ525" i="11" s="1"/>
  <c r="AA525" i="11"/>
  <c r="AB525" i="11"/>
  <c r="AG524" i="11"/>
  <c r="AH524" i="11" s="1"/>
  <c r="AJ524" i="11" s="1"/>
  <c r="AA524" i="11"/>
  <c r="AB524" i="11"/>
  <c r="AG523" i="11"/>
  <c r="AH523" i="11" s="1"/>
  <c r="AJ523" i="11" s="1"/>
  <c r="AA523" i="11"/>
  <c r="AB523" i="11"/>
  <c r="AG522" i="11"/>
  <c r="AH522" i="11" s="1"/>
  <c r="AJ522" i="11" s="1"/>
  <c r="AA522" i="11"/>
  <c r="AB522" i="11"/>
  <c r="AG521" i="11"/>
  <c r="AH521" i="11" s="1"/>
  <c r="AJ521" i="11" s="1"/>
  <c r="AA521" i="11"/>
  <c r="AB521" i="11"/>
  <c r="AG520" i="11"/>
  <c r="AH520" i="11" s="1"/>
  <c r="AJ520" i="11" s="1"/>
  <c r="AA520" i="11"/>
  <c r="AB520" i="11"/>
  <c r="AG519" i="11"/>
  <c r="AH519" i="11" s="1"/>
  <c r="AJ519" i="11" s="1"/>
  <c r="AA519" i="11"/>
  <c r="AB519" i="11"/>
  <c r="AG518" i="11"/>
  <c r="AH518" i="11" s="1"/>
  <c r="AJ518" i="11" s="1"/>
  <c r="AA518" i="11"/>
  <c r="AB518" i="11"/>
  <c r="AG517" i="11"/>
  <c r="AH517" i="11" s="1"/>
  <c r="AJ517" i="11" s="1"/>
  <c r="AA517" i="11"/>
  <c r="AB517" i="11"/>
  <c r="AG516" i="11"/>
  <c r="AH516" i="11" s="1"/>
  <c r="AJ516" i="11" s="1"/>
  <c r="AA516" i="11"/>
  <c r="AB516" i="11"/>
  <c r="AG515" i="11"/>
  <c r="AH515" i="11" s="1"/>
  <c r="AJ515" i="11" s="1"/>
  <c r="AA515" i="11"/>
  <c r="AB515" i="11"/>
  <c r="AG514" i="11"/>
  <c r="AH514" i="11" s="1"/>
  <c r="AJ514" i="11" s="1"/>
  <c r="AA514" i="11"/>
  <c r="AB514" i="11"/>
  <c r="AG513" i="11"/>
  <c r="AH513" i="11" s="1"/>
  <c r="AJ513" i="11" s="1"/>
  <c r="AA513" i="11"/>
  <c r="AB513" i="11"/>
  <c r="AG512" i="11"/>
  <c r="AH512" i="11" s="1"/>
  <c r="AJ512" i="11" s="1"/>
  <c r="AA512" i="11"/>
  <c r="AB512" i="11"/>
  <c r="AG511" i="11"/>
  <c r="AH511" i="11" s="1"/>
  <c r="AJ511" i="11" s="1"/>
  <c r="AA511" i="11"/>
  <c r="AB511" i="11"/>
  <c r="AG510" i="11"/>
  <c r="AH510" i="11" s="1"/>
  <c r="AJ510" i="11" s="1"/>
  <c r="AA510" i="11"/>
  <c r="AB510" i="11"/>
  <c r="AG509" i="11"/>
  <c r="AH509" i="11" s="1"/>
  <c r="AJ509" i="11" s="1"/>
  <c r="AA509" i="11"/>
  <c r="AB509" i="11"/>
  <c r="AG508" i="11"/>
  <c r="AH508" i="11" s="1"/>
  <c r="AJ508" i="11" s="1"/>
  <c r="AA508" i="11"/>
  <c r="AB508" i="11"/>
  <c r="AG507" i="11"/>
  <c r="AH507" i="11" s="1"/>
  <c r="AJ507" i="11" s="1"/>
  <c r="AA507" i="11"/>
  <c r="AB507" i="11"/>
  <c r="AG506" i="11"/>
  <c r="AH506" i="11" s="1"/>
  <c r="AJ506" i="11" s="1"/>
  <c r="AA506" i="11"/>
  <c r="AB506" i="11"/>
  <c r="AG505" i="11"/>
  <c r="AH505" i="11" s="1"/>
  <c r="AJ505" i="11" s="1"/>
  <c r="AA505" i="11"/>
  <c r="AB505" i="11"/>
  <c r="AG504" i="11"/>
  <c r="AH504" i="11" s="1"/>
  <c r="AJ504" i="11" s="1"/>
  <c r="AA504" i="11"/>
  <c r="AB504" i="11"/>
  <c r="AG503" i="11"/>
  <c r="AH503" i="11" s="1"/>
  <c r="AJ503" i="11" s="1"/>
  <c r="AA503" i="11"/>
  <c r="AB503" i="11"/>
  <c r="AG502" i="11"/>
  <c r="AH502" i="11" s="1"/>
  <c r="AJ502" i="11" s="1"/>
  <c r="AA502" i="11"/>
  <c r="AB502" i="11"/>
  <c r="AG501" i="11"/>
  <c r="AH501" i="11" s="1"/>
  <c r="AJ501" i="11" s="1"/>
  <c r="AA501" i="11"/>
  <c r="AB501" i="11"/>
  <c r="AG500" i="11"/>
  <c r="AH500" i="11" s="1"/>
  <c r="AJ500" i="11" s="1"/>
  <c r="AA500" i="11"/>
  <c r="AB500" i="11"/>
  <c r="AG499" i="11"/>
  <c r="AH499" i="11" s="1"/>
  <c r="AJ499" i="11" s="1"/>
  <c r="AA499" i="11"/>
  <c r="AB499" i="11"/>
  <c r="AG498" i="11"/>
  <c r="AH498" i="11" s="1"/>
  <c r="AJ498" i="11" s="1"/>
  <c r="AA498" i="11"/>
  <c r="AB498" i="11"/>
  <c r="AG497" i="11"/>
  <c r="AH497" i="11" s="1"/>
  <c r="AJ497" i="11" s="1"/>
  <c r="AA497" i="11"/>
  <c r="AB497" i="11"/>
  <c r="AG496" i="11"/>
  <c r="AH496" i="11" s="1"/>
  <c r="AJ496" i="11" s="1"/>
  <c r="AA496" i="11"/>
  <c r="AB496" i="11"/>
  <c r="AG495" i="11"/>
  <c r="AH495" i="11" s="1"/>
  <c r="AJ495" i="11" s="1"/>
  <c r="AA495" i="11"/>
  <c r="AB495" i="11"/>
  <c r="AG494" i="11"/>
  <c r="AH494" i="11" s="1"/>
  <c r="AJ494" i="11" s="1"/>
  <c r="AA494" i="11"/>
  <c r="AB494" i="11"/>
  <c r="AG493" i="11"/>
  <c r="AH493" i="11" s="1"/>
  <c r="AJ493" i="11" s="1"/>
  <c r="AA493" i="11"/>
  <c r="AB493" i="11"/>
  <c r="AG492" i="11"/>
  <c r="AH492" i="11" s="1"/>
  <c r="AJ492" i="11" s="1"/>
  <c r="AA492" i="11"/>
  <c r="AB492" i="11"/>
  <c r="AG491" i="11"/>
  <c r="AH491" i="11" s="1"/>
  <c r="AJ491" i="11" s="1"/>
  <c r="AA491" i="11"/>
  <c r="AB491" i="11"/>
  <c r="AG490" i="11"/>
  <c r="AH490" i="11" s="1"/>
  <c r="AJ490" i="11" s="1"/>
  <c r="AA490" i="11"/>
  <c r="AB490" i="11"/>
  <c r="AG489" i="11"/>
  <c r="AH489" i="11" s="1"/>
  <c r="AJ489" i="11" s="1"/>
  <c r="AA489" i="11"/>
  <c r="AB489" i="11"/>
  <c r="AG488" i="11"/>
  <c r="AH488" i="11" s="1"/>
  <c r="AJ488" i="11" s="1"/>
  <c r="AA488" i="11"/>
  <c r="AB488" i="11"/>
  <c r="AG487" i="11"/>
  <c r="AH487" i="11" s="1"/>
  <c r="AJ487" i="11" s="1"/>
  <c r="AA487" i="11"/>
  <c r="AB487" i="11"/>
  <c r="AG486" i="11"/>
  <c r="AH486" i="11" s="1"/>
  <c r="AJ486" i="11" s="1"/>
  <c r="AA486" i="11"/>
  <c r="AB486" i="11"/>
  <c r="AG485" i="11"/>
  <c r="AH485" i="11" s="1"/>
  <c r="AJ485" i="11" s="1"/>
  <c r="AA485" i="11"/>
  <c r="AB485" i="11"/>
  <c r="AG484" i="11"/>
  <c r="AH484" i="11" s="1"/>
  <c r="AJ484" i="11" s="1"/>
  <c r="AA484" i="11"/>
  <c r="AB484" i="11"/>
  <c r="AG483" i="11"/>
  <c r="AH483" i="11" s="1"/>
  <c r="AJ483" i="11" s="1"/>
  <c r="AA483" i="11"/>
  <c r="AB483" i="11"/>
  <c r="AG482" i="11"/>
  <c r="AH482" i="11" s="1"/>
  <c r="AJ482" i="11" s="1"/>
  <c r="AA482" i="11"/>
  <c r="AB482" i="11"/>
  <c r="AG481" i="11"/>
  <c r="AH481" i="11" s="1"/>
  <c r="AJ481" i="11" s="1"/>
  <c r="AA481" i="11"/>
  <c r="AB481" i="11"/>
  <c r="AG480" i="11"/>
  <c r="AH480" i="11" s="1"/>
  <c r="AJ480" i="11" s="1"/>
  <c r="AA480" i="11"/>
  <c r="AB480" i="11"/>
  <c r="AG479" i="11"/>
  <c r="AH479" i="11" s="1"/>
  <c r="AJ479" i="11" s="1"/>
  <c r="AA479" i="11"/>
  <c r="AB479" i="11"/>
  <c r="AG478" i="11"/>
  <c r="AH478" i="11" s="1"/>
  <c r="AJ478" i="11" s="1"/>
  <c r="AA478" i="11"/>
  <c r="AB478" i="11"/>
  <c r="AG477" i="11"/>
  <c r="AH477" i="11" s="1"/>
  <c r="AJ477" i="11" s="1"/>
  <c r="AA477" i="11"/>
  <c r="AB477" i="11"/>
  <c r="AG476" i="11"/>
  <c r="AH476" i="11" s="1"/>
  <c r="AJ476" i="11" s="1"/>
  <c r="AA476" i="11"/>
  <c r="AB476" i="11"/>
  <c r="AG475" i="11"/>
  <c r="AH475" i="11" s="1"/>
  <c r="AJ475" i="11" s="1"/>
  <c r="AA475" i="11"/>
  <c r="AB475" i="11"/>
  <c r="AG474" i="11"/>
  <c r="AH474" i="11" s="1"/>
  <c r="AJ474" i="11" s="1"/>
  <c r="AA474" i="11"/>
  <c r="AB474" i="11"/>
  <c r="AG473" i="11"/>
  <c r="AH473" i="11" s="1"/>
  <c r="AJ473" i="11" s="1"/>
  <c r="AA473" i="11"/>
  <c r="AB473" i="11"/>
  <c r="AG472" i="11"/>
  <c r="AH472" i="11" s="1"/>
  <c r="AJ472" i="11" s="1"/>
  <c r="AA472" i="11"/>
  <c r="AB472" i="11"/>
  <c r="AG471" i="11"/>
  <c r="AH471" i="11" s="1"/>
  <c r="AJ471" i="11" s="1"/>
  <c r="AA471" i="11"/>
  <c r="AB471" i="11"/>
  <c r="AG470" i="11"/>
  <c r="AH470" i="11" s="1"/>
  <c r="AJ470" i="11" s="1"/>
  <c r="AA470" i="11"/>
  <c r="AB470" i="11"/>
  <c r="AG469" i="11"/>
  <c r="AH469" i="11" s="1"/>
  <c r="AJ469" i="11" s="1"/>
  <c r="AA469" i="11"/>
  <c r="AB469" i="11"/>
  <c r="AG468" i="11"/>
  <c r="AH468" i="11" s="1"/>
  <c r="AJ468" i="11" s="1"/>
  <c r="AA468" i="11"/>
  <c r="AB468" i="11"/>
  <c r="AG467" i="11"/>
  <c r="AH467" i="11" s="1"/>
  <c r="AJ467" i="11" s="1"/>
  <c r="AA467" i="11"/>
  <c r="AB467" i="11"/>
  <c r="AG466" i="11"/>
  <c r="AH466" i="11" s="1"/>
  <c r="AJ466" i="11" s="1"/>
  <c r="AA466" i="11"/>
  <c r="AB466" i="11"/>
  <c r="AG465" i="11"/>
  <c r="AH465" i="11" s="1"/>
  <c r="AJ465" i="11" s="1"/>
  <c r="AA465" i="11"/>
  <c r="AB465" i="11"/>
  <c r="AG464" i="11"/>
  <c r="AH464" i="11" s="1"/>
  <c r="AJ464" i="11" s="1"/>
  <c r="AA464" i="11"/>
  <c r="AB464" i="11"/>
  <c r="AG463" i="11"/>
  <c r="AH463" i="11" s="1"/>
  <c r="AJ463" i="11" s="1"/>
  <c r="AA463" i="11"/>
  <c r="AB463" i="11"/>
  <c r="AG462" i="11"/>
  <c r="AH462" i="11" s="1"/>
  <c r="AJ462" i="11" s="1"/>
  <c r="AA462" i="11"/>
  <c r="AB462" i="11"/>
  <c r="AG461" i="11"/>
  <c r="AH461" i="11" s="1"/>
  <c r="AJ461" i="11" s="1"/>
  <c r="AA461" i="11"/>
  <c r="AB461" i="11"/>
  <c r="AG460" i="11"/>
  <c r="AH460" i="11" s="1"/>
  <c r="AJ460" i="11" s="1"/>
  <c r="AA460" i="11"/>
  <c r="AB460" i="11"/>
  <c r="AG459" i="11"/>
  <c r="AH459" i="11" s="1"/>
  <c r="AJ459" i="11" s="1"/>
  <c r="AA459" i="11"/>
  <c r="AB459" i="11"/>
  <c r="AG458" i="11"/>
  <c r="AH458" i="11" s="1"/>
  <c r="AJ458" i="11" s="1"/>
  <c r="AA458" i="11"/>
  <c r="AB458" i="11"/>
  <c r="AG457" i="11"/>
  <c r="AH457" i="11" s="1"/>
  <c r="AJ457" i="11" s="1"/>
  <c r="AA457" i="11"/>
  <c r="AB457" i="11"/>
  <c r="AG456" i="11"/>
  <c r="AH456" i="11" s="1"/>
  <c r="AJ456" i="11" s="1"/>
  <c r="AA456" i="11"/>
  <c r="AB456" i="11"/>
  <c r="AG455" i="11"/>
  <c r="AH455" i="11" s="1"/>
  <c r="AJ455" i="11" s="1"/>
  <c r="AA455" i="11"/>
  <c r="AB455" i="11"/>
  <c r="AG454" i="11"/>
  <c r="AH454" i="11" s="1"/>
  <c r="AJ454" i="11" s="1"/>
  <c r="AA454" i="11"/>
  <c r="AB454" i="11"/>
  <c r="AG453" i="11"/>
  <c r="AH453" i="11" s="1"/>
  <c r="AJ453" i="11" s="1"/>
  <c r="AA453" i="11"/>
  <c r="AB453" i="11"/>
  <c r="AG452" i="11"/>
  <c r="AH452" i="11" s="1"/>
  <c r="AJ452" i="11" s="1"/>
  <c r="AA452" i="11"/>
  <c r="AB452" i="11"/>
  <c r="AG451" i="11"/>
  <c r="AH451" i="11" s="1"/>
  <c r="AJ451" i="11" s="1"/>
  <c r="AA451" i="11"/>
  <c r="AB451" i="11"/>
  <c r="AG450" i="11"/>
  <c r="AH450" i="11" s="1"/>
  <c r="AJ450" i="11" s="1"/>
  <c r="AA450" i="11"/>
  <c r="AB450" i="11"/>
  <c r="AG449" i="11"/>
  <c r="AH449" i="11" s="1"/>
  <c r="AJ449" i="11" s="1"/>
  <c r="AA449" i="11"/>
  <c r="AB449" i="11"/>
  <c r="AG448" i="11"/>
  <c r="AH448" i="11" s="1"/>
  <c r="AJ448" i="11" s="1"/>
  <c r="AA448" i="11"/>
  <c r="AB448" i="11"/>
  <c r="AG447" i="11"/>
  <c r="AH447" i="11" s="1"/>
  <c r="AJ447" i="11" s="1"/>
  <c r="AA447" i="11"/>
  <c r="AB447" i="11"/>
  <c r="AG446" i="11"/>
  <c r="AH446" i="11" s="1"/>
  <c r="AJ446" i="11" s="1"/>
  <c r="AA446" i="11"/>
  <c r="AB446" i="11"/>
  <c r="AG445" i="11"/>
  <c r="AH445" i="11" s="1"/>
  <c r="AJ445" i="11" s="1"/>
  <c r="AA445" i="11"/>
  <c r="AB445" i="11"/>
  <c r="AG444" i="11"/>
  <c r="AH444" i="11" s="1"/>
  <c r="AJ444" i="11" s="1"/>
  <c r="AA444" i="11"/>
  <c r="AB444" i="11"/>
  <c r="AG443" i="11"/>
  <c r="AH443" i="11" s="1"/>
  <c r="AJ443" i="11" s="1"/>
  <c r="AA443" i="11"/>
  <c r="AB443" i="11"/>
  <c r="AG442" i="11"/>
  <c r="AH442" i="11" s="1"/>
  <c r="AJ442" i="11" s="1"/>
  <c r="AA442" i="11"/>
  <c r="AB442" i="11"/>
  <c r="AG441" i="11"/>
  <c r="AH441" i="11" s="1"/>
  <c r="AJ441" i="11" s="1"/>
  <c r="AA441" i="11"/>
  <c r="AB441" i="11"/>
  <c r="AG440" i="11"/>
  <c r="AH440" i="11" s="1"/>
  <c r="AJ440" i="11" s="1"/>
  <c r="AA440" i="11"/>
  <c r="AB440" i="11"/>
  <c r="AG439" i="11"/>
  <c r="AH439" i="11" s="1"/>
  <c r="AJ439" i="11" s="1"/>
  <c r="AA439" i="11"/>
  <c r="AB439" i="11"/>
  <c r="AG438" i="11"/>
  <c r="AH438" i="11" s="1"/>
  <c r="AJ438" i="11" s="1"/>
  <c r="AA438" i="11"/>
  <c r="AB438" i="11"/>
  <c r="AG437" i="11"/>
  <c r="AH437" i="11" s="1"/>
  <c r="AJ437" i="11" s="1"/>
  <c r="AA437" i="11"/>
  <c r="AB437" i="11"/>
  <c r="AG436" i="11"/>
  <c r="AH436" i="11" s="1"/>
  <c r="AJ436" i="11" s="1"/>
  <c r="AA436" i="11"/>
  <c r="AB436" i="11"/>
  <c r="AG435" i="11"/>
  <c r="AH435" i="11" s="1"/>
  <c r="AJ435" i="11" s="1"/>
  <c r="AA435" i="11"/>
  <c r="AB435" i="11"/>
  <c r="AG434" i="11"/>
  <c r="AH434" i="11" s="1"/>
  <c r="AJ434" i="11" s="1"/>
  <c r="AA434" i="11"/>
  <c r="AB434" i="11"/>
  <c r="AG433" i="11"/>
  <c r="AH433" i="11" s="1"/>
  <c r="AJ433" i="11" s="1"/>
  <c r="AA433" i="11"/>
  <c r="AB433" i="11"/>
  <c r="AG432" i="11"/>
  <c r="AH432" i="11" s="1"/>
  <c r="AJ432" i="11" s="1"/>
  <c r="AA432" i="11"/>
  <c r="AB432" i="11"/>
  <c r="AG431" i="11"/>
  <c r="AH431" i="11" s="1"/>
  <c r="AJ431" i="11" s="1"/>
  <c r="AA431" i="11"/>
  <c r="AB431" i="11"/>
  <c r="AG430" i="11"/>
  <c r="AH430" i="11" s="1"/>
  <c r="AJ430" i="11" s="1"/>
  <c r="AA430" i="11"/>
  <c r="AB430" i="11"/>
  <c r="AG429" i="11"/>
  <c r="AH429" i="11" s="1"/>
  <c r="AJ429" i="11" s="1"/>
  <c r="AA429" i="11"/>
  <c r="AB429" i="11"/>
  <c r="AG428" i="11"/>
  <c r="AH428" i="11" s="1"/>
  <c r="AJ428" i="11" s="1"/>
  <c r="AA428" i="11"/>
  <c r="AB428" i="11"/>
  <c r="AG427" i="11"/>
  <c r="AH427" i="11" s="1"/>
  <c r="AJ427" i="11" s="1"/>
  <c r="AA427" i="11"/>
  <c r="AB427" i="11"/>
  <c r="AG426" i="11"/>
  <c r="AH426" i="11" s="1"/>
  <c r="AJ426" i="11" s="1"/>
  <c r="AA426" i="11"/>
  <c r="AB426" i="11"/>
  <c r="AG425" i="11"/>
  <c r="AH425" i="11" s="1"/>
  <c r="AJ425" i="11" s="1"/>
  <c r="AA425" i="11"/>
  <c r="AB425" i="11"/>
  <c r="AG424" i="11"/>
  <c r="AH424" i="11" s="1"/>
  <c r="AJ424" i="11" s="1"/>
  <c r="AA424" i="11"/>
  <c r="AB424" i="11"/>
  <c r="AG423" i="11"/>
  <c r="AH423" i="11" s="1"/>
  <c r="AJ423" i="11" s="1"/>
  <c r="AA423" i="11"/>
  <c r="AB423" i="11"/>
  <c r="AG422" i="11"/>
  <c r="AH422" i="11" s="1"/>
  <c r="AJ422" i="11" s="1"/>
  <c r="AA422" i="11"/>
  <c r="AB422" i="11"/>
  <c r="AG421" i="11"/>
  <c r="AH421" i="11" s="1"/>
  <c r="AJ421" i="11" s="1"/>
  <c r="AA421" i="11"/>
  <c r="AB421" i="11"/>
  <c r="AG420" i="11"/>
  <c r="AH420" i="11" s="1"/>
  <c r="AJ420" i="11" s="1"/>
  <c r="AA420" i="11"/>
  <c r="AB420" i="11"/>
  <c r="AG419" i="11"/>
  <c r="AH419" i="11" s="1"/>
  <c r="AJ419" i="11" s="1"/>
  <c r="AA419" i="11"/>
  <c r="AB419" i="11"/>
  <c r="AG418" i="11"/>
  <c r="AH418" i="11" s="1"/>
  <c r="AJ418" i="11" s="1"/>
  <c r="AA418" i="11"/>
  <c r="AB418" i="11"/>
  <c r="AG417" i="11"/>
  <c r="AH417" i="11" s="1"/>
  <c r="AJ417" i="11" s="1"/>
  <c r="AA417" i="11"/>
  <c r="AB417" i="11"/>
  <c r="AG416" i="11"/>
  <c r="AH416" i="11" s="1"/>
  <c r="AJ416" i="11" s="1"/>
  <c r="AA416" i="11"/>
  <c r="AB416" i="11"/>
  <c r="AG415" i="11"/>
  <c r="AH415" i="11" s="1"/>
  <c r="AJ415" i="11" s="1"/>
  <c r="AA415" i="11"/>
  <c r="AB415" i="11"/>
  <c r="AG414" i="11"/>
  <c r="AH414" i="11" s="1"/>
  <c r="AJ414" i="11" s="1"/>
  <c r="AA414" i="11"/>
  <c r="AB414" i="11"/>
  <c r="AG413" i="11"/>
  <c r="AH413" i="11" s="1"/>
  <c r="AJ413" i="11" s="1"/>
  <c r="AA413" i="11"/>
  <c r="AB413" i="11"/>
  <c r="AG412" i="11"/>
  <c r="AH412" i="11" s="1"/>
  <c r="AJ412" i="11" s="1"/>
  <c r="AA412" i="11"/>
  <c r="AB412" i="11"/>
  <c r="AG411" i="11"/>
  <c r="AH411" i="11" s="1"/>
  <c r="AJ411" i="11" s="1"/>
  <c r="AA411" i="11"/>
  <c r="AB411" i="11"/>
  <c r="AG410" i="11"/>
  <c r="AH410" i="11" s="1"/>
  <c r="AJ410" i="11" s="1"/>
  <c r="AA410" i="11"/>
  <c r="AB410" i="11"/>
  <c r="AG409" i="11"/>
  <c r="AH409" i="11" s="1"/>
  <c r="AJ409" i="11" s="1"/>
  <c r="AA409" i="11"/>
  <c r="AB409" i="11"/>
  <c r="AG408" i="11"/>
  <c r="AH408" i="11" s="1"/>
  <c r="AJ408" i="11" s="1"/>
  <c r="AA408" i="11"/>
  <c r="AB408" i="11"/>
  <c r="AG407" i="11"/>
  <c r="AH407" i="11" s="1"/>
  <c r="AJ407" i="11" s="1"/>
  <c r="AA407" i="11"/>
  <c r="AB407" i="11"/>
  <c r="AG406" i="11"/>
  <c r="AH406" i="11" s="1"/>
  <c r="AJ406" i="11" s="1"/>
  <c r="AA406" i="11"/>
  <c r="AB406" i="11"/>
  <c r="AG405" i="11"/>
  <c r="AH405" i="11" s="1"/>
  <c r="AJ405" i="11" s="1"/>
  <c r="AA405" i="11"/>
  <c r="AB405" i="11"/>
  <c r="AG404" i="11"/>
  <c r="AH404" i="11" s="1"/>
  <c r="AJ404" i="11" s="1"/>
  <c r="AA404" i="11"/>
  <c r="AB404" i="11"/>
  <c r="AG403" i="11"/>
  <c r="AH403" i="11" s="1"/>
  <c r="AJ403" i="11" s="1"/>
  <c r="AA403" i="11"/>
  <c r="AB403" i="11"/>
  <c r="AG402" i="11"/>
  <c r="AH402" i="11" s="1"/>
  <c r="AJ402" i="11" s="1"/>
  <c r="AA402" i="11"/>
  <c r="AB402" i="11"/>
  <c r="AG401" i="11"/>
  <c r="AH401" i="11" s="1"/>
  <c r="AJ401" i="11" s="1"/>
  <c r="AA401" i="11"/>
  <c r="AB401" i="11"/>
  <c r="AG400" i="11"/>
  <c r="AH400" i="11" s="1"/>
  <c r="AJ400" i="11" s="1"/>
  <c r="AA400" i="11"/>
  <c r="AB400" i="11"/>
  <c r="AG399" i="11"/>
  <c r="AH399" i="11" s="1"/>
  <c r="AJ399" i="11" s="1"/>
  <c r="AA399" i="11"/>
  <c r="AB399" i="11"/>
  <c r="AG398" i="11"/>
  <c r="AH398" i="11" s="1"/>
  <c r="AJ398" i="11" s="1"/>
  <c r="AA398" i="11"/>
  <c r="AB398" i="11"/>
  <c r="AG397" i="11"/>
  <c r="AH397" i="11" s="1"/>
  <c r="AJ397" i="11" s="1"/>
  <c r="AA397" i="11"/>
  <c r="AB397" i="11"/>
  <c r="AG396" i="11"/>
  <c r="AH396" i="11" s="1"/>
  <c r="AJ396" i="11" s="1"/>
  <c r="AA396" i="11"/>
  <c r="AB396" i="11"/>
  <c r="AG395" i="11"/>
  <c r="AH395" i="11" s="1"/>
  <c r="AJ395" i="11" s="1"/>
  <c r="AA395" i="11"/>
  <c r="AB395" i="11"/>
  <c r="AG394" i="11"/>
  <c r="AH394" i="11" s="1"/>
  <c r="AJ394" i="11" s="1"/>
  <c r="AA394" i="11"/>
  <c r="AB394" i="11"/>
  <c r="AG393" i="11"/>
  <c r="AH393" i="11" s="1"/>
  <c r="AJ393" i="11" s="1"/>
  <c r="AA393" i="11"/>
  <c r="AB393" i="11"/>
  <c r="AG392" i="11"/>
  <c r="AH392" i="11" s="1"/>
  <c r="AJ392" i="11" s="1"/>
  <c r="AA392" i="11"/>
  <c r="AB392" i="11"/>
  <c r="AG391" i="11"/>
  <c r="AH391" i="11" s="1"/>
  <c r="AJ391" i="11" s="1"/>
  <c r="AA391" i="11"/>
  <c r="AB391" i="11"/>
  <c r="AG390" i="11"/>
  <c r="AH390" i="11" s="1"/>
  <c r="AJ390" i="11" s="1"/>
  <c r="AA390" i="11"/>
  <c r="AB390" i="11"/>
  <c r="AG389" i="11"/>
  <c r="AH389" i="11" s="1"/>
  <c r="AJ389" i="11" s="1"/>
  <c r="AA389" i="11"/>
  <c r="AB389" i="11"/>
  <c r="AG388" i="11"/>
  <c r="AH388" i="11" s="1"/>
  <c r="AJ388" i="11" s="1"/>
  <c r="AA388" i="11"/>
  <c r="AB388" i="11"/>
  <c r="AG387" i="11"/>
  <c r="AH387" i="11" s="1"/>
  <c r="AJ387" i="11" s="1"/>
  <c r="AA387" i="11"/>
  <c r="AB387" i="11"/>
  <c r="AG386" i="11"/>
  <c r="AH386" i="11" s="1"/>
  <c r="AJ386" i="11" s="1"/>
  <c r="AA386" i="11"/>
  <c r="AB386" i="11"/>
  <c r="AG385" i="11"/>
  <c r="AH385" i="11" s="1"/>
  <c r="AJ385" i="11" s="1"/>
  <c r="AA385" i="11"/>
  <c r="AB385" i="11"/>
  <c r="AG384" i="11"/>
  <c r="AH384" i="11" s="1"/>
  <c r="AJ384" i="11" s="1"/>
  <c r="AA384" i="11"/>
  <c r="AB384" i="11"/>
  <c r="AG383" i="11"/>
  <c r="AH383" i="11" s="1"/>
  <c r="AJ383" i="11" s="1"/>
  <c r="AA383" i="11"/>
  <c r="AB383" i="11"/>
  <c r="AG382" i="11"/>
  <c r="AH382" i="11" s="1"/>
  <c r="AJ382" i="11" s="1"/>
  <c r="AA382" i="11"/>
  <c r="AB382" i="11"/>
  <c r="AG381" i="11"/>
  <c r="AH381" i="11" s="1"/>
  <c r="AJ381" i="11" s="1"/>
  <c r="AA381" i="11"/>
  <c r="AB381" i="11"/>
  <c r="AG380" i="11"/>
  <c r="AH380" i="11" s="1"/>
  <c r="AJ380" i="11" s="1"/>
  <c r="AA380" i="11"/>
  <c r="AB380" i="11"/>
  <c r="AG379" i="11"/>
  <c r="AH379" i="11" s="1"/>
  <c r="AJ379" i="11" s="1"/>
  <c r="AA379" i="11"/>
  <c r="AB379" i="11"/>
  <c r="AG378" i="11"/>
  <c r="AH378" i="11" s="1"/>
  <c r="AJ378" i="11" s="1"/>
  <c r="AA378" i="11"/>
  <c r="AB378" i="11"/>
  <c r="AG377" i="11"/>
  <c r="AH377" i="11" s="1"/>
  <c r="AJ377" i="11" s="1"/>
  <c r="AA377" i="11"/>
  <c r="AB377" i="11"/>
  <c r="AG376" i="11"/>
  <c r="AH376" i="11" s="1"/>
  <c r="AJ376" i="11" s="1"/>
  <c r="AA376" i="11"/>
  <c r="AB376" i="11"/>
  <c r="AG375" i="11"/>
  <c r="AH375" i="11" s="1"/>
  <c r="AJ375" i="11" s="1"/>
  <c r="AA375" i="11"/>
  <c r="AB375" i="11"/>
  <c r="AG374" i="11"/>
  <c r="AH374" i="11" s="1"/>
  <c r="AJ374" i="11" s="1"/>
  <c r="AA374" i="11"/>
  <c r="AB374" i="11"/>
  <c r="AG373" i="11"/>
  <c r="AH373" i="11" s="1"/>
  <c r="AJ373" i="11" s="1"/>
  <c r="AA373" i="11"/>
  <c r="AB373" i="11"/>
  <c r="AG372" i="11"/>
  <c r="AH372" i="11" s="1"/>
  <c r="AJ372" i="11" s="1"/>
  <c r="AA372" i="11"/>
  <c r="AB372" i="11"/>
  <c r="AG371" i="11"/>
  <c r="AH371" i="11" s="1"/>
  <c r="AJ371" i="11" s="1"/>
  <c r="AA371" i="11"/>
  <c r="AB371" i="11"/>
  <c r="AG370" i="11"/>
  <c r="AH370" i="11" s="1"/>
  <c r="AJ370" i="11" s="1"/>
  <c r="AA370" i="11"/>
  <c r="AB370" i="11"/>
  <c r="AG369" i="11"/>
  <c r="AH369" i="11" s="1"/>
  <c r="AJ369" i="11" s="1"/>
  <c r="AA369" i="11"/>
  <c r="AB369" i="11"/>
  <c r="AG368" i="11"/>
  <c r="AH368" i="11" s="1"/>
  <c r="AJ368" i="11" s="1"/>
  <c r="AA368" i="11"/>
  <c r="AB368" i="11"/>
  <c r="AG367" i="11"/>
  <c r="AH367" i="11" s="1"/>
  <c r="AJ367" i="11" s="1"/>
  <c r="AA367" i="11"/>
  <c r="AB367" i="11"/>
  <c r="AG366" i="11"/>
  <c r="AH366" i="11" s="1"/>
  <c r="AJ366" i="11" s="1"/>
  <c r="AA366" i="11"/>
  <c r="AB366" i="11"/>
  <c r="AG365" i="11"/>
  <c r="AH365" i="11" s="1"/>
  <c r="AJ365" i="11" s="1"/>
  <c r="AA365" i="11"/>
  <c r="AB365" i="11"/>
  <c r="AG364" i="11"/>
  <c r="AH364" i="11" s="1"/>
  <c r="AJ364" i="11" s="1"/>
  <c r="AA364" i="11"/>
  <c r="AB364" i="11"/>
  <c r="AG363" i="11"/>
  <c r="AH363" i="11" s="1"/>
  <c r="AJ363" i="11" s="1"/>
  <c r="AA363" i="11"/>
  <c r="AB363" i="11"/>
  <c r="AG362" i="11"/>
  <c r="AH362" i="11" s="1"/>
  <c r="AJ362" i="11" s="1"/>
  <c r="AA362" i="11"/>
  <c r="AB362" i="11"/>
  <c r="AG361" i="11"/>
  <c r="AH361" i="11" s="1"/>
  <c r="AJ361" i="11" s="1"/>
  <c r="AA361" i="11"/>
  <c r="AB361" i="11"/>
  <c r="AG360" i="11"/>
  <c r="AH360" i="11" s="1"/>
  <c r="AJ360" i="11" s="1"/>
  <c r="AA360" i="11"/>
  <c r="AB360" i="11"/>
  <c r="AG359" i="11"/>
  <c r="AH359" i="11" s="1"/>
  <c r="AJ359" i="11" s="1"/>
  <c r="AA359" i="11"/>
  <c r="AB359" i="11"/>
  <c r="V358" i="11"/>
  <c r="V357" i="11"/>
  <c r="V356" i="11"/>
  <c r="V355" i="11"/>
  <c r="V354" i="11"/>
  <c r="V353" i="11"/>
  <c r="V352" i="11"/>
  <c r="V351" i="11"/>
  <c r="AG350" i="11"/>
  <c r="AH350" i="11" s="1"/>
  <c r="AJ350" i="11" s="1"/>
  <c r="AA350" i="11"/>
  <c r="AB350" i="11"/>
  <c r="V349" i="11"/>
  <c r="V348" i="11"/>
  <c r="V347" i="11"/>
  <c r="V346" i="11"/>
  <c r="V345" i="11"/>
  <c r="V344" i="11"/>
  <c r="V343" i="11"/>
  <c r="V342" i="11"/>
  <c r="V341" i="11"/>
  <c r="V340" i="11"/>
  <c r="V339" i="11"/>
  <c r="V338" i="11"/>
  <c r="V337" i="11"/>
  <c r="V336" i="11"/>
  <c r="V335" i="11"/>
  <c r="V334" i="11"/>
  <c r="V333" i="11"/>
  <c r="V332" i="11"/>
  <c r="V331" i="11"/>
  <c r="V330" i="11"/>
  <c r="V329" i="11"/>
  <c r="V328" i="11"/>
  <c r="V327" i="11"/>
  <c r="V326" i="11"/>
  <c r="V325" i="11"/>
  <c r="V324" i="11"/>
  <c r="V323" i="11"/>
  <c r="V322" i="11"/>
  <c r="V321" i="11"/>
  <c r="V320" i="11"/>
  <c r="V319" i="11"/>
  <c r="V318" i="11"/>
  <c r="V317" i="11"/>
  <c r="V316" i="11"/>
  <c r="V315" i="11"/>
  <c r="AG314" i="11"/>
  <c r="AH314" i="11" s="1"/>
  <c r="AJ314" i="11" s="1"/>
  <c r="AA314" i="11"/>
  <c r="AB314" i="11"/>
  <c r="V313" i="11"/>
  <c r="V312" i="11"/>
  <c r="V311" i="11"/>
  <c r="V310" i="11"/>
  <c r="V309" i="11"/>
  <c r="V308" i="11"/>
  <c r="V307" i="11"/>
  <c r="V306" i="11"/>
  <c r="V305" i="11"/>
  <c r="V304" i="11"/>
  <c r="V303" i="11"/>
  <c r="V302" i="11"/>
  <c r="V301" i="11"/>
  <c r="V300" i="11"/>
  <c r="V299" i="11"/>
  <c r="V298" i="11"/>
  <c r="V297" i="11"/>
  <c r="V296" i="11"/>
  <c r="V295" i="11"/>
  <c r="V294" i="11"/>
  <c r="V293" i="11"/>
  <c r="V292" i="11"/>
  <c r="V291" i="11"/>
  <c r="V290" i="11"/>
  <c r="V289" i="11"/>
  <c r="V288" i="11"/>
  <c r="V287" i="11"/>
  <c r="V286" i="11"/>
  <c r="V285" i="11"/>
  <c r="V284" i="11"/>
  <c r="V283" i="11"/>
  <c r="V282" i="11"/>
  <c r="V281" i="11"/>
  <c r="V280" i="11"/>
  <c r="V279" i="11"/>
  <c r="V278" i="11"/>
  <c r="V277" i="11"/>
  <c r="V276" i="11"/>
  <c r="V275" i="11"/>
  <c r="V274" i="11"/>
  <c r="V273" i="11"/>
  <c r="V272" i="11"/>
  <c r="V271" i="11"/>
  <c r="V270" i="11"/>
  <c r="V269" i="11"/>
  <c r="V268" i="11"/>
  <c r="V267" i="11"/>
  <c r="V266" i="11"/>
  <c r="V265" i="11"/>
  <c r="V264" i="11"/>
  <c r="V263" i="11"/>
  <c r="V262" i="11"/>
  <c r="V261" i="11"/>
  <c r="V260" i="11"/>
  <c r="V259" i="11"/>
  <c r="V258" i="11"/>
  <c r="V257" i="11"/>
  <c r="V256" i="11"/>
  <c r="V255" i="11"/>
  <c r="V254" i="11"/>
  <c r="V253" i="11"/>
  <c r="V252" i="11"/>
  <c r="V251" i="11"/>
  <c r="V250" i="11"/>
  <c r="V249" i="11"/>
  <c r="V248" i="11"/>
  <c r="V247" i="11"/>
  <c r="V246" i="11"/>
  <c r="AG245" i="11"/>
  <c r="AH245" i="11" s="1"/>
  <c r="AJ245" i="11" s="1"/>
  <c r="AA245" i="11"/>
  <c r="AB245" i="11"/>
  <c r="V244" i="11"/>
  <c r="V243" i="11"/>
  <c r="V242" i="11"/>
  <c r="V241" i="11"/>
  <c r="V240" i="11"/>
  <c r="V239" i="11"/>
  <c r="V238" i="11"/>
  <c r="V237" i="11"/>
  <c r="V236" i="11"/>
  <c r="V235" i="11"/>
  <c r="V234" i="11"/>
  <c r="V233" i="11"/>
  <c r="V232" i="11"/>
  <c r="V231" i="11"/>
  <c r="V230" i="11"/>
  <c r="V229" i="11"/>
  <c r="V228" i="11"/>
  <c r="V227" i="11"/>
  <c r="V226" i="11"/>
  <c r="V225" i="11"/>
  <c r="V224" i="11"/>
  <c r="V223" i="11"/>
  <c r="V222" i="11"/>
  <c r="V221" i="11"/>
  <c r="V220" i="11"/>
  <c r="V219" i="11"/>
  <c r="V218" i="11"/>
  <c r="V217" i="11"/>
  <c r="V216" i="11"/>
  <c r="V215" i="11"/>
  <c r="V214" i="11"/>
  <c r="V213" i="11"/>
  <c r="V212" i="11"/>
  <c r="V211" i="11"/>
  <c r="V210" i="11"/>
  <c r="V209" i="11"/>
  <c r="V208" i="11"/>
  <c r="V207" i="11"/>
  <c r="V206" i="11"/>
  <c r="V205" i="11"/>
  <c r="V204" i="11"/>
  <c r="V203" i="11"/>
  <c r="V202" i="11"/>
  <c r="V201" i="11"/>
  <c r="V200" i="11"/>
  <c r="V199" i="11"/>
  <c r="V198" i="11"/>
  <c r="V197" i="11"/>
  <c r="V196" i="11"/>
  <c r="V195" i="11"/>
  <c r="V194" i="11"/>
  <c r="V193" i="11"/>
  <c r="V192" i="11"/>
  <c r="V191" i="11"/>
  <c r="V190" i="11"/>
  <c r="V189" i="11"/>
  <c r="V188" i="11"/>
  <c r="V187" i="11"/>
  <c r="V186" i="11"/>
  <c r="V185" i="11"/>
  <c r="V184" i="11"/>
  <c r="V183" i="11"/>
  <c r="V182" i="11"/>
  <c r="V181" i="11"/>
  <c r="V180" i="11"/>
  <c r="V179" i="11"/>
  <c r="V178" i="11"/>
  <c r="V177" i="11"/>
  <c r="V176" i="11"/>
  <c r="V175" i="11"/>
  <c r="V174" i="11"/>
  <c r="V173" i="11"/>
  <c r="V172" i="11"/>
  <c r="V171" i="11"/>
  <c r="V170" i="11"/>
  <c r="V169" i="11"/>
  <c r="AG168" i="11"/>
  <c r="AH168" i="11" s="1"/>
  <c r="AJ168" i="11" s="1"/>
  <c r="AA168" i="11"/>
  <c r="AB168" i="11"/>
  <c r="V167" i="11"/>
  <c r="V166" i="11"/>
  <c r="V165" i="11"/>
  <c r="V164" i="11"/>
  <c r="V163" i="11"/>
  <c r="V162" i="11"/>
  <c r="V161" i="11"/>
  <c r="V160" i="11"/>
  <c r="V159" i="11"/>
  <c r="V158" i="11"/>
  <c r="V157" i="11"/>
  <c r="V156" i="11"/>
  <c r="V155" i="11"/>
  <c r="V154" i="11"/>
  <c r="V153" i="11"/>
  <c r="V152" i="11"/>
  <c r="V151" i="11"/>
  <c r="V150" i="11"/>
  <c r="V149" i="11"/>
  <c r="V148" i="11"/>
  <c r="V147" i="1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V110" i="11"/>
  <c r="V109" i="11"/>
  <c r="V108" i="11"/>
  <c r="V107" i="11"/>
  <c r="V106" i="11"/>
  <c r="V105" i="11"/>
  <c r="V104" i="11"/>
  <c r="AG103" i="11"/>
  <c r="AH103" i="11" s="1"/>
  <c r="AJ103" i="11" s="1"/>
  <c r="AA103" i="11"/>
  <c r="AB103" i="11"/>
  <c r="V102" i="11"/>
  <c r="V101" i="11"/>
  <c r="V100" i="11"/>
  <c r="V99" i="11"/>
  <c r="V98" i="11"/>
  <c r="V97" i="11"/>
  <c r="AG96" i="11"/>
  <c r="AH96" i="11" s="1"/>
  <c r="AJ96" i="11" s="1"/>
  <c r="AA96" i="11"/>
  <c r="AB96" i="11"/>
  <c r="AG95" i="11"/>
  <c r="AH95" i="11" s="1"/>
  <c r="AJ95" i="11" s="1"/>
  <c r="AA95" i="11"/>
  <c r="AB95" i="11"/>
  <c r="AG94" i="11"/>
  <c r="AH94" i="11" s="1"/>
  <c r="AJ94" i="11" s="1"/>
  <c r="AA94" i="11"/>
  <c r="AB94" i="11"/>
  <c r="AG93" i="11"/>
  <c r="AH93" i="11" s="1"/>
  <c r="AJ93" i="11" s="1"/>
  <c r="AA93" i="11"/>
  <c r="AB93" i="11"/>
  <c r="V92" i="11"/>
  <c r="V91" i="11"/>
  <c r="V90" i="11"/>
  <c r="V89" i="11"/>
  <c r="V88" i="11"/>
  <c r="V87" i="11"/>
  <c r="V86" i="11"/>
  <c r="V85" i="11"/>
  <c r="V84" i="11"/>
  <c r="V83" i="11"/>
  <c r="V82" i="11"/>
  <c r="V81" i="11"/>
  <c r="V80" i="11"/>
  <c r="V79" i="11"/>
  <c r="V78" i="11"/>
  <c r="V77" i="11"/>
  <c r="V76" i="11"/>
  <c r="V75" i="11"/>
  <c r="V74" i="11"/>
  <c r="V73" i="11"/>
  <c r="V72" i="11"/>
  <c r="V71" i="11"/>
  <c r="V70" i="11"/>
  <c r="V69" i="11"/>
  <c r="V68" i="11"/>
  <c r="V67" i="11"/>
  <c r="V66" i="11"/>
  <c r="V65" i="11"/>
  <c r="V64" i="11"/>
  <c r="V63" i="11"/>
  <c r="V62" i="11"/>
  <c r="V61" i="11"/>
  <c r="V60" i="11"/>
  <c r="V59" i="11"/>
  <c r="V58" i="11"/>
  <c r="V57" i="11"/>
  <c r="AG56" i="11"/>
  <c r="AH56" i="11" s="1"/>
  <c r="AJ56" i="11" s="1"/>
  <c r="AA56" i="11"/>
  <c r="AB56" i="11"/>
  <c r="V55" i="11"/>
  <c r="V54" i="11"/>
  <c r="V53" i="11"/>
  <c r="V52" i="11"/>
  <c r="V51" i="11"/>
  <c r="V50" i="11"/>
  <c r="V49" i="11"/>
  <c r="V48" i="11"/>
  <c r="V47" i="11"/>
  <c r="V46" i="11"/>
  <c r="V45" i="11"/>
  <c r="V44" i="11"/>
  <c r="V43" i="11"/>
  <c r="V42" i="11"/>
  <c r="V41" i="11"/>
  <c r="V40" i="11"/>
  <c r="V39" i="11"/>
  <c r="V38" i="11"/>
  <c r="V37" i="11"/>
  <c r="V36" i="11"/>
  <c r="V35" i="11"/>
  <c r="V34" i="11"/>
  <c r="V33" i="11"/>
  <c r="V32" i="11"/>
  <c r="V31" i="11"/>
  <c r="V30" i="11"/>
  <c r="V29" i="11"/>
  <c r="V28" i="11"/>
  <c r="V27" i="11"/>
  <c r="V26" i="11"/>
  <c r="V25" i="11"/>
  <c r="V24" i="11"/>
  <c r="V23" i="11"/>
  <c r="V22" i="11"/>
  <c r="V21" i="11"/>
  <c r="V20" i="11"/>
  <c r="V19" i="11"/>
  <c r="V18" i="11"/>
  <c r="V17" i="11"/>
  <c r="V16" i="11"/>
  <c r="V15" i="11"/>
  <c r="V14" i="11"/>
  <c r="V13" i="11"/>
  <c r="V12" i="11"/>
  <c r="V11" i="11"/>
  <c r="V10" i="11"/>
  <c r="V9" i="11"/>
  <c r="V8" i="11"/>
  <c r="V7" i="11"/>
  <c r="V6" i="11"/>
  <c r="V5" i="11"/>
  <c r="V4" i="11"/>
  <c r="V3" i="11"/>
  <c r="V2" i="11"/>
  <c r="AF546" i="10"/>
  <c r="AG546" i="10" s="1"/>
  <c r="AI546" i="10" s="1"/>
  <c r="Z546" i="10"/>
  <c r="AA546" i="10"/>
  <c r="AF545" i="10"/>
  <c r="AG545" i="10" s="1"/>
  <c r="AI545" i="10" s="1"/>
  <c r="Z545" i="10"/>
  <c r="AA545" i="10"/>
  <c r="AF544" i="10"/>
  <c r="AG544" i="10" s="1"/>
  <c r="AI544" i="10" s="1"/>
  <c r="Z544" i="10"/>
  <c r="AA544" i="10"/>
  <c r="AF543" i="10"/>
  <c r="AG543" i="10" s="1"/>
  <c r="AI543" i="10" s="1"/>
  <c r="Z543" i="10"/>
  <c r="AA543" i="10"/>
  <c r="AF542" i="10"/>
  <c r="AG542" i="10" s="1"/>
  <c r="AI542" i="10" s="1"/>
  <c r="Z542" i="10"/>
  <c r="AA542" i="10"/>
  <c r="AF541" i="10"/>
  <c r="AG541" i="10" s="1"/>
  <c r="AI541" i="10" s="1"/>
  <c r="Z541" i="10"/>
  <c r="AA541" i="10"/>
  <c r="AF540" i="10"/>
  <c r="AG540" i="10" s="1"/>
  <c r="AI540" i="10" s="1"/>
  <c r="Z540" i="10"/>
  <c r="AA540" i="10"/>
  <c r="AF539" i="10"/>
  <c r="AG539" i="10" s="1"/>
  <c r="AI539" i="10" s="1"/>
  <c r="Z539" i="10"/>
  <c r="AA539" i="10"/>
  <c r="AF538" i="10"/>
  <c r="AG538" i="10" s="1"/>
  <c r="AI538" i="10" s="1"/>
  <c r="Z538" i="10"/>
  <c r="AA538" i="10"/>
  <c r="AF537" i="10"/>
  <c r="AG537" i="10" s="1"/>
  <c r="AI537" i="10" s="1"/>
  <c r="Z537" i="10"/>
  <c r="AA537" i="10"/>
  <c r="AF536" i="10"/>
  <c r="AG536" i="10" s="1"/>
  <c r="AI536" i="10" s="1"/>
  <c r="Z536" i="10"/>
  <c r="AA536" i="10"/>
  <c r="AF535" i="10"/>
  <c r="AG535" i="10" s="1"/>
  <c r="AI535" i="10" s="1"/>
  <c r="Z535" i="10"/>
  <c r="AA535" i="10"/>
  <c r="AF534" i="10"/>
  <c r="AG534" i="10" s="1"/>
  <c r="AI534" i="10" s="1"/>
  <c r="Z534" i="10"/>
  <c r="AA534" i="10"/>
  <c r="AF533" i="10"/>
  <c r="AG533" i="10" s="1"/>
  <c r="AI533" i="10" s="1"/>
  <c r="Z533" i="10"/>
  <c r="AA533" i="10"/>
  <c r="AF532" i="10"/>
  <c r="AG532" i="10" s="1"/>
  <c r="AI532" i="10" s="1"/>
  <c r="Z532" i="10"/>
  <c r="AA532" i="10"/>
  <c r="AF531" i="10"/>
  <c r="AG531" i="10" s="1"/>
  <c r="AI531" i="10" s="1"/>
  <c r="Z531" i="10"/>
  <c r="AA531" i="10"/>
  <c r="AF530" i="10"/>
  <c r="AG530" i="10" s="1"/>
  <c r="AI530" i="10" s="1"/>
  <c r="Z530" i="10"/>
  <c r="AA530" i="10"/>
  <c r="AF529" i="10"/>
  <c r="AG529" i="10" s="1"/>
  <c r="AI529" i="10" s="1"/>
  <c r="Z529" i="10"/>
  <c r="AA529" i="10"/>
  <c r="AF528" i="10"/>
  <c r="AG528" i="10" s="1"/>
  <c r="AI528" i="10" s="1"/>
  <c r="Z528" i="10"/>
  <c r="AA528" i="10"/>
  <c r="AF527" i="10"/>
  <c r="AG527" i="10" s="1"/>
  <c r="AI527" i="10" s="1"/>
  <c r="Z527" i="10"/>
  <c r="AA527" i="10"/>
  <c r="AF526" i="10"/>
  <c r="AG526" i="10" s="1"/>
  <c r="AI526" i="10" s="1"/>
  <c r="Z526" i="10"/>
  <c r="AA526" i="10"/>
  <c r="AF525" i="10"/>
  <c r="AG525" i="10" s="1"/>
  <c r="AI525" i="10" s="1"/>
  <c r="Z525" i="10"/>
  <c r="AA525" i="10"/>
  <c r="AF524" i="10"/>
  <c r="AG524" i="10" s="1"/>
  <c r="AI524" i="10" s="1"/>
  <c r="Z524" i="10"/>
  <c r="AA524" i="10"/>
  <c r="AF523" i="10"/>
  <c r="AG523" i="10" s="1"/>
  <c r="AI523" i="10" s="1"/>
  <c r="Z523" i="10"/>
  <c r="AA523" i="10"/>
  <c r="AF522" i="10"/>
  <c r="AG522" i="10" s="1"/>
  <c r="AI522" i="10" s="1"/>
  <c r="Z522" i="10"/>
  <c r="AA522" i="10"/>
  <c r="AF521" i="10"/>
  <c r="AG521" i="10" s="1"/>
  <c r="AI521" i="10" s="1"/>
  <c r="Z521" i="10"/>
  <c r="AA521" i="10"/>
  <c r="AF520" i="10"/>
  <c r="AG520" i="10" s="1"/>
  <c r="AI520" i="10" s="1"/>
  <c r="Z520" i="10"/>
  <c r="AA520" i="10"/>
  <c r="AF519" i="10"/>
  <c r="AG519" i="10" s="1"/>
  <c r="AI519" i="10" s="1"/>
  <c r="Z519" i="10"/>
  <c r="AA519" i="10"/>
  <c r="AF518" i="10"/>
  <c r="AG518" i="10" s="1"/>
  <c r="AI518" i="10" s="1"/>
  <c r="Z518" i="10"/>
  <c r="AA518" i="10"/>
  <c r="AF517" i="10"/>
  <c r="AG517" i="10" s="1"/>
  <c r="AI517" i="10" s="1"/>
  <c r="Z517" i="10"/>
  <c r="AA517" i="10"/>
  <c r="AF516" i="10"/>
  <c r="AG516" i="10" s="1"/>
  <c r="AI516" i="10" s="1"/>
  <c r="Z516" i="10"/>
  <c r="AA516" i="10"/>
  <c r="AF515" i="10"/>
  <c r="AG515" i="10" s="1"/>
  <c r="AI515" i="10" s="1"/>
  <c r="Z515" i="10"/>
  <c r="AA515" i="10"/>
  <c r="AF514" i="10"/>
  <c r="AG514" i="10" s="1"/>
  <c r="AI514" i="10" s="1"/>
  <c r="Z514" i="10"/>
  <c r="AA514" i="10"/>
  <c r="AF513" i="10"/>
  <c r="AG513" i="10" s="1"/>
  <c r="AI513" i="10" s="1"/>
  <c r="Z513" i="10"/>
  <c r="AA513" i="10"/>
  <c r="AF512" i="10"/>
  <c r="AG512" i="10" s="1"/>
  <c r="AI512" i="10" s="1"/>
  <c r="Z512" i="10"/>
  <c r="AA512" i="10"/>
  <c r="AF511" i="10"/>
  <c r="AG511" i="10" s="1"/>
  <c r="AI511" i="10" s="1"/>
  <c r="Z511" i="10"/>
  <c r="AA511" i="10"/>
  <c r="AF510" i="10"/>
  <c r="AG510" i="10" s="1"/>
  <c r="AI510" i="10" s="1"/>
  <c r="Z510" i="10"/>
  <c r="AA510" i="10"/>
  <c r="AF509" i="10"/>
  <c r="AG509" i="10" s="1"/>
  <c r="AI509" i="10" s="1"/>
  <c r="Z509" i="10"/>
  <c r="AA509" i="10"/>
  <c r="AF508" i="10"/>
  <c r="AG508" i="10" s="1"/>
  <c r="AI508" i="10" s="1"/>
  <c r="Z508" i="10"/>
  <c r="AA508" i="10"/>
  <c r="AF507" i="10"/>
  <c r="AG507" i="10" s="1"/>
  <c r="AI507" i="10" s="1"/>
  <c r="Z507" i="10"/>
  <c r="AA507" i="10"/>
  <c r="AF506" i="10"/>
  <c r="AG506" i="10" s="1"/>
  <c r="AI506" i="10" s="1"/>
  <c r="Z506" i="10"/>
  <c r="AA506" i="10"/>
  <c r="AF505" i="10"/>
  <c r="AG505" i="10" s="1"/>
  <c r="AI505" i="10" s="1"/>
  <c r="Z505" i="10"/>
  <c r="AA505" i="10"/>
  <c r="AF504" i="10"/>
  <c r="AG504" i="10" s="1"/>
  <c r="AI504" i="10" s="1"/>
  <c r="Z504" i="10"/>
  <c r="AA504" i="10"/>
  <c r="AF503" i="10"/>
  <c r="AG503" i="10" s="1"/>
  <c r="AI503" i="10" s="1"/>
  <c r="Z503" i="10"/>
  <c r="AA503" i="10"/>
  <c r="AF502" i="10"/>
  <c r="AG502" i="10" s="1"/>
  <c r="AI502" i="10" s="1"/>
  <c r="Z502" i="10"/>
  <c r="AA502" i="10"/>
  <c r="AF501" i="10"/>
  <c r="AG501" i="10" s="1"/>
  <c r="AI501" i="10" s="1"/>
  <c r="Z501" i="10"/>
  <c r="AA501" i="10"/>
  <c r="AF500" i="10"/>
  <c r="AG500" i="10" s="1"/>
  <c r="AI500" i="10" s="1"/>
  <c r="Z500" i="10"/>
  <c r="AA500" i="10"/>
  <c r="AF499" i="10"/>
  <c r="AG499" i="10" s="1"/>
  <c r="AI499" i="10" s="1"/>
  <c r="Z499" i="10"/>
  <c r="AA499" i="10"/>
  <c r="AF498" i="10"/>
  <c r="AG498" i="10" s="1"/>
  <c r="AI498" i="10" s="1"/>
  <c r="Z498" i="10"/>
  <c r="AA498" i="10"/>
  <c r="AF497" i="10"/>
  <c r="AG497" i="10" s="1"/>
  <c r="AI497" i="10" s="1"/>
  <c r="Z497" i="10"/>
  <c r="AA497" i="10"/>
  <c r="AF496" i="10"/>
  <c r="AG496" i="10" s="1"/>
  <c r="AI496" i="10" s="1"/>
  <c r="Z496" i="10"/>
  <c r="AA496" i="10"/>
  <c r="AF495" i="10"/>
  <c r="AG495" i="10" s="1"/>
  <c r="AI495" i="10" s="1"/>
  <c r="Z495" i="10"/>
  <c r="AA495" i="10"/>
  <c r="AF494" i="10"/>
  <c r="AG494" i="10" s="1"/>
  <c r="AI494" i="10" s="1"/>
  <c r="Z494" i="10"/>
  <c r="AA494" i="10"/>
  <c r="AF493" i="10"/>
  <c r="AG493" i="10" s="1"/>
  <c r="AI493" i="10" s="1"/>
  <c r="Z493" i="10"/>
  <c r="AA493" i="10"/>
  <c r="AF492" i="10"/>
  <c r="AG492" i="10" s="1"/>
  <c r="AI492" i="10" s="1"/>
  <c r="Z492" i="10"/>
  <c r="AA492" i="10"/>
  <c r="AF491" i="10"/>
  <c r="AG491" i="10" s="1"/>
  <c r="AI491" i="10" s="1"/>
  <c r="Z491" i="10"/>
  <c r="AA491" i="10"/>
  <c r="AF490" i="10"/>
  <c r="AG490" i="10" s="1"/>
  <c r="AI490" i="10" s="1"/>
  <c r="Z490" i="10"/>
  <c r="AA490" i="10"/>
  <c r="AF489" i="10"/>
  <c r="AG489" i="10" s="1"/>
  <c r="AI489" i="10" s="1"/>
  <c r="Z489" i="10"/>
  <c r="AA489" i="10"/>
  <c r="AF488" i="10"/>
  <c r="AG488" i="10" s="1"/>
  <c r="AI488" i="10" s="1"/>
  <c r="Z488" i="10"/>
  <c r="AA488" i="10"/>
  <c r="AF487" i="10"/>
  <c r="AG487" i="10" s="1"/>
  <c r="AI487" i="10" s="1"/>
  <c r="Z487" i="10"/>
  <c r="AA487" i="10"/>
  <c r="AF486" i="10"/>
  <c r="AG486" i="10" s="1"/>
  <c r="AI486" i="10" s="1"/>
  <c r="Z486" i="10"/>
  <c r="AA486" i="10"/>
  <c r="AF485" i="10"/>
  <c r="AG485" i="10" s="1"/>
  <c r="AI485" i="10" s="1"/>
  <c r="Z485" i="10"/>
  <c r="AA485" i="10"/>
  <c r="AF484" i="10"/>
  <c r="AG484" i="10" s="1"/>
  <c r="AI484" i="10" s="1"/>
  <c r="Z484" i="10"/>
  <c r="AA484" i="10"/>
  <c r="AF483" i="10"/>
  <c r="AG483" i="10" s="1"/>
  <c r="AI483" i="10" s="1"/>
  <c r="Z483" i="10"/>
  <c r="AA483" i="10"/>
  <c r="AF482" i="10"/>
  <c r="AG482" i="10" s="1"/>
  <c r="AI482" i="10" s="1"/>
  <c r="Z482" i="10"/>
  <c r="AA482" i="10"/>
  <c r="AF481" i="10"/>
  <c r="AG481" i="10" s="1"/>
  <c r="AI481" i="10" s="1"/>
  <c r="Z481" i="10"/>
  <c r="AA481" i="10"/>
  <c r="AF480" i="10"/>
  <c r="AG480" i="10" s="1"/>
  <c r="AI480" i="10" s="1"/>
  <c r="Z480" i="10"/>
  <c r="AA480" i="10"/>
  <c r="AF479" i="10"/>
  <c r="AG479" i="10" s="1"/>
  <c r="AI479" i="10" s="1"/>
  <c r="Z479" i="10"/>
  <c r="AA479" i="10"/>
  <c r="AF478" i="10"/>
  <c r="AG478" i="10" s="1"/>
  <c r="AI478" i="10" s="1"/>
  <c r="Z478" i="10"/>
  <c r="AA478" i="10"/>
  <c r="AF477" i="10"/>
  <c r="AG477" i="10" s="1"/>
  <c r="AI477" i="10" s="1"/>
  <c r="Z477" i="10"/>
  <c r="AA477" i="10"/>
  <c r="AF476" i="10"/>
  <c r="AG476" i="10" s="1"/>
  <c r="AI476" i="10" s="1"/>
  <c r="Z476" i="10"/>
  <c r="AA476" i="10"/>
  <c r="AF475" i="10"/>
  <c r="AG475" i="10" s="1"/>
  <c r="AI475" i="10" s="1"/>
  <c r="Z475" i="10"/>
  <c r="AA475" i="10"/>
  <c r="AF474" i="10"/>
  <c r="AG474" i="10" s="1"/>
  <c r="AI474" i="10" s="1"/>
  <c r="Z474" i="10"/>
  <c r="AA474" i="10"/>
  <c r="AF473" i="10"/>
  <c r="AG473" i="10" s="1"/>
  <c r="AI473" i="10" s="1"/>
  <c r="Z473" i="10"/>
  <c r="AA473" i="10"/>
  <c r="AF472" i="10"/>
  <c r="AG472" i="10" s="1"/>
  <c r="AI472" i="10" s="1"/>
  <c r="Z472" i="10"/>
  <c r="AA472" i="10"/>
  <c r="AF471" i="10"/>
  <c r="AG471" i="10" s="1"/>
  <c r="AI471" i="10" s="1"/>
  <c r="Z471" i="10"/>
  <c r="AA471" i="10"/>
  <c r="AF470" i="10"/>
  <c r="AG470" i="10" s="1"/>
  <c r="AI470" i="10" s="1"/>
  <c r="Z470" i="10"/>
  <c r="AA470" i="10"/>
  <c r="AF469" i="10"/>
  <c r="AG469" i="10" s="1"/>
  <c r="AI469" i="10" s="1"/>
  <c r="Z469" i="10"/>
  <c r="AA469" i="10"/>
  <c r="AF468" i="10"/>
  <c r="AG468" i="10" s="1"/>
  <c r="AI468" i="10" s="1"/>
  <c r="Z468" i="10"/>
  <c r="AA468" i="10"/>
  <c r="AF467" i="10"/>
  <c r="AG467" i="10" s="1"/>
  <c r="AI467" i="10" s="1"/>
  <c r="Z467" i="10"/>
  <c r="AA467" i="10"/>
  <c r="AF466" i="10"/>
  <c r="AG466" i="10" s="1"/>
  <c r="AI466" i="10" s="1"/>
  <c r="Z466" i="10"/>
  <c r="AA466" i="10"/>
  <c r="AF465" i="10"/>
  <c r="AG465" i="10" s="1"/>
  <c r="AI465" i="10" s="1"/>
  <c r="Z465" i="10"/>
  <c r="AA465" i="10"/>
  <c r="AF464" i="10"/>
  <c r="AG464" i="10" s="1"/>
  <c r="AI464" i="10" s="1"/>
  <c r="Z464" i="10"/>
  <c r="AA464" i="10"/>
  <c r="AF463" i="10"/>
  <c r="AG463" i="10" s="1"/>
  <c r="AI463" i="10" s="1"/>
  <c r="Z463" i="10"/>
  <c r="AA463" i="10"/>
  <c r="AF462" i="10"/>
  <c r="AG462" i="10" s="1"/>
  <c r="AI462" i="10" s="1"/>
  <c r="Z462" i="10"/>
  <c r="AA462" i="10"/>
  <c r="AF461" i="10"/>
  <c r="AG461" i="10" s="1"/>
  <c r="AI461" i="10" s="1"/>
  <c r="Z461" i="10"/>
  <c r="AA461" i="10"/>
  <c r="AF460" i="10"/>
  <c r="AG460" i="10" s="1"/>
  <c r="AI460" i="10" s="1"/>
  <c r="Z460" i="10"/>
  <c r="AA460" i="10"/>
  <c r="AF459" i="10"/>
  <c r="AG459" i="10" s="1"/>
  <c r="AI459" i="10" s="1"/>
  <c r="Z459" i="10"/>
  <c r="AA459" i="10"/>
  <c r="AF458" i="10"/>
  <c r="AG458" i="10" s="1"/>
  <c r="AI458" i="10" s="1"/>
  <c r="Z458" i="10"/>
  <c r="AA458" i="10"/>
  <c r="AF457" i="10"/>
  <c r="AG457" i="10" s="1"/>
  <c r="AI457" i="10" s="1"/>
  <c r="Z457" i="10"/>
  <c r="AA457" i="10"/>
  <c r="AF456" i="10"/>
  <c r="AG456" i="10" s="1"/>
  <c r="AI456" i="10" s="1"/>
  <c r="Z456" i="10"/>
  <c r="AA456" i="10"/>
  <c r="AF455" i="10"/>
  <c r="AG455" i="10" s="1"/>
  <c r="AI455" i="10" s="1"/>
  <c r="Z455" i="10"/>
  <c r="AA455" i="10"/>
  <c r="AF454" i="10"/>
  <c r="AG454" i="10" s="1"/>
  <c r="AI454" i="10" s="1"/>
  <c r="Z454" i="10"/>
  <c r="AA454" i="10"/>
  <c r="AF453" i="10"/>
  <c r="AG453" i="10" s="1"/>
  <c r="AI453" i="10" s="1"/>
  <c r="Z453" i="10"/>
  <c r="AA453" i="10"/>
  <c r="AF452" i="10"/>
  <c r="AG452" i="10" s="1"/>
  <c r="AI452" i="10" s="1"/>
  <c r="Z452" i="10"/>
  <c r="AA452" i="10"/>
  <c r="AF451" i="10"/>
  <c r="AG451" i="10" s="1"/>
  <c r="AI451" i="10" s="1"/>
  <c r="Z451" i="10"/>
  <c r="AA451" i="10"/>
  <c r="AF450" i="10"/>
  <c r="AG450" i="10" s="1"/>
  <c r="AI450" i="10" s="1"/>
  <c r="Z450" i="10"/>
  <c r="AA450" i="10"/>
  <c r="AF449" i="10"/>
  <c r="AG449" i="10" s="1"/>
  <c r="AI449" i="10" s="1"/>
  <c r="Z449" i="10"/>
  <c r="AA449" i="10"/>
  <c r="AF448" i="10"/>
  <c r="AG448" i="10" s="1"/>
  <c r="AI448" i="10" s="1"/>
  <c r="Z448" i="10"/>
  <c r="AA448" i="10"/>
  <c r="AF447" i="10"/>
  <c r="AG447" i="10" s="1"/>
  <c r="AI447" i="10" s="1"/>
  <c r="Z447" i="10"/>
  <c r="AA447" i="10"/>
  <c r="AF446" i="10"/>
  <c r="AG446" i="10" s="1"/>
  <c r="AI446" i="10" s="1"/>
  <c r="Z446" i="10"/>
  <c r="AA446" i="10"/>
  <c r="AF445" i="10"/>
  <c r="AG445" i="10" s="1"/>
  <c r="AI445" i="10" s="1"/>
  <c r="Z445" i="10"/>
  <c r="AA445" i="10"/>
  <c r="AF444" i="10"/>
  <c r="AG444" i="10" s="1"/>
  <c r="AI444" i="10" s="1"/>
  <c r="Z444" i="10"/>
  <c r="AA444" i="10"/>
  <c r="AF443" i="10"/>
  <c r="AG443" i="10" s="1"/>
  <c r="AI443" i="10" s="1"/>
  <c r="Z443" i="10"/>
  <c r="AA443" i="10"/>
  <c r="AF442" i="10"/>
  <c r="AG442" i="10" s="1"/>
  <c r="AI442" i="10" s="1"/>
  <c r="Z442" i="10"/>
  <c r="AA442" i="10"/>
  <c r="AF441" i="10"/>
  <c r="AG441" i="10" s="1"/>
  <c r="AI441" i="10" s="1"/>
  <c r="Z441" i="10"/>
  <c r="AA441" i="10"/>
  <c r="AF440" i="10"/>
  <c r="AG440" i="10" s="1"/>
  <c r="AI440" i="10" s="1"/>
  <c r="Z440" i="10"/>
  <c r="AA440" i="10"/>
  <c r="AF439" i="10"/>
  <c r="AG439" i="10" s="1"/>
  <c r="AI439" i="10" s="1"/>
  <c r="Z439" i="10"/>
  <c r="AA439" i="10"/>
  <c r="AF438" i="10"/>
  <c r="AG438" i="10" s="1"/>
  <c r="AI438" i="10" s="1"/>
  <c r="Z438" i="10"/>
  <c r="AA438" i="10"/>
  <c r="AF437" i="10"/>
  <c r="AG437" i="10" s="1"/>
  <c r="AI437" i="10" s="1"/>
  <c r="Z437" i="10"/>
  <c r="AA437" i="10"/>
  <c r="AF436" i="10"/>
  <c r="AG436" i="10" s="1"/>
  <c r="AI436" i="10" s="1"/>
  <c r="Z436" i="10"/>
  <c r="AA436" i="10"/>
  <c r="AF435" i="10"/>
  <c r="AG435" i="10" s="1"/>
  <c r="AI435" i="10" s="1"/>
  <c r="Z435" i="10"/>
  <c r="AA435" i="10"/>
  <c r="AF434" i="10"/>
  <c r="AG434" i="10" s="1"/>
  <c r="AI434" i="10" s="1"/>
  <c r="Z434" i="10"/>
  <c r="AA434" i="10"/>
  <c r="AF433" i="10"/>
  <c r="AG433" i="10" s="1"/>
  <c r="AI433" i="10" s="1"/>
  <c r="Z433" i="10"/>
  <c r="AA433" i="10"/>
  <c r="AF432" i="10"/>
  <c r="AG432" i="10" s="1"/>
  <c r="AI432" i="10" s="1"/>
  <c r="Z432" i="10"/>
  <c r="AA432" i="10"/>
  <c r="AF431" i="10"/>
  <c r="AG431" i="10" s="1"/>
  <c r="AI431" i="10" s="1"/>
  <c r="Z431" i="10"/>
  <c r="AA431" i="10"/>
  <c r="AF430" i="10"/>
  <c r="AG430" i="10" s="1"/>
  <c r="AI430" i="10" s="1"/>
  <c r="Z430" i="10"/>
  <c r="AA430" i="10"/>
  <c r="AF429" i="10"/>
  <c r="AG429" i="10" s="1"/>
  <c r="AI429" i="10" s="1"/>
  <c r="Z429" i="10"/>
  <c r="AA429" i="10"/>
  <c r="AF428" i="10"/>
  <c r="AG428" i="10" s="1"/>
  <c r="AI428" i="10" s="1"/>
  <c r="Z428" i="10"/>
  <c r="AA428" i="10"/>
  <c r="AF427" i="10"/>
  <c r="AG427" i="10" s="1"/>
  <c r="AI427" i="10" s="1"/>
  <c r="Z427" i="10"/>
  <c r="AA427" i="10"/>
  <c r="AF426" i="10"/>
  <c r="AG426" i="10" s="1"/>
  <c r="AI426" i="10" s="1"/>
  <c r="Z426" i="10"/>
  <c r="AA426" i="10"/>
  <c r="AF425" i="10"/>
  <c r="AG425" i="10" s="1"/>
  <c r="AI425" i="10" s="1"/>
  <c r="Z425" i="10"/>
  <c r="AA425" i="10"/>
  <c r="AF424" i="10"/>
  <c r="AG424" i="10" s="1"/>
  <c r="AI424" i="10" s="1"/>
  <c r="Z424" i="10"/>
  <c r="AA424" i="10"/>
  <c r="AF423" i="10"/>
  <c r="AG423" i="10" s="1"/>
  <c r="AI423" i="10" s="1"/>
  <c r="Z423" i="10"/>
  <c r="AA423" i="10"/>
  <c r="AF422" i="10"/>
  <c r="AG422" i="10" s="1"/>
  <c r="AI422" i="10" s="1"/>
  <c r="Z422" i="10"/>
  <c r="AA422" i="10"/>
  <c r="AF421" i="10"/>
  <c r="AG421" i="10" s="1"/>
  <c r="AI421" i="10" s="1"/>
  <c r="Z421" i="10"/>
  <c r="AA421" i="10"/>
  <c r="AF420" i="10"/>
  <c r="AG420" i="10" s="1"/>
  <c r="AI420" i="10" s="1"/>
  <c r="Z420" i="10"/>
  <c r="AA420" i="10"/>
  <c r="AF419" i="10"/>
  <c r="AG419" i="10" s="1"/>
  <c r="AI419" i="10" s="1"/>
  <c r="Z419" i="10"/>
  <c r="AA419" i="10"/>
  <c r="AF418" i="10"/>
  <c r="AG418" i="10" s="1"/>
  <c r="AI418" i="10" s="1"/>
  <c r="Z418" i="10"/>
  <c r="AA418" i="10"/>
  <c r="AF417" i="10"/>
  <c r="AG417" i="10" s="1"/>
  <c r="AI417" i="10" s="1"/>
  <c r="Z417" i="10"/>
  <c r="AA417" i="10"/>
  <c r="AF416" i="10"/>
  <c r="AG416" i="10" s="1"/>
  <c r="AI416" i="10" s="1"/>
  <c r="Z416" i="10"/>
  <c r="AA416" i="10"/>
  <c r="AF415" i="10"/>
  <c r="AG415" i="10" s="1"/>
  <c r="AI415" i="10" s="1"/>
  <c r="Z415" i="10"/>
  <c r="AA415" i="10"/>
  <c r="AF414" i="10"/>
  <c r="AG414" i="10" s="1"/>
  <c r="AI414" i="10" s="1"/>
  <c r="Z414" i="10"/>
  <c r="AA414" i="10"/>
  <c r="AF413" i="10"/>
  <c r="AG413" i="10" s="1"/>
  <c r="AI413" i="10" s="1"/>
  <c r="Z413" i="10"/>
  <c r="AA413" i="10"/>
  <c r="AF412" i="10"/>
  <c r="AG412" i="10" s="1"/>
  <c r="AI412" i="10" s="1"/>
  <c r="Z412" i="10"/>
  <c r="AA412" i="10"/>
  <c r="AF411" i="10"/>
  <c r="AG411" i="10" s="1"/>
  <c r="AI411" i="10" s="1"/>
  <c r="Z411" i="10"/>
  <c r="AA411" i="10"/>
  <c r="AF410" i="10"/>
  <c r="AG410" i="10" s="1"/>
  <c r="AI410" i="10" s="1"/>
  <c r="Z410" i="10"/>
  <c r="AA410" i="10"/>
  <c r="AF409" i="10"/>
  <c r="AG409" i="10" s="1"/>
  <c r="AI409" i="10" s="1"/>
  <c r="Z409" i="10"/>
  <c r="AA409" i="10"/>
  <c r="AF408" i="10"/>
  <c r="AG408" i="10" s="1"/>
  <c r="AI408" i="10" s="1"/>
  <c r="Z408" i="10"/>
  <c r="AA408" i="10"/>
  <c r="AF407" i="10"/>
  <c r="AG407" i="10" s="1"/>
  <c r="AI407" i="10" s="1"/>
  <c r="Z407" i="10"/>
  <c r="AA407" i="10"/>
  <c r="AF406" i="10"/>
  <c r="AG406" i="10" s="1"/>
  <c r="AI406" i="10" s="1"/>
  <c r="Z406" i="10"/>
  <c r="AA406" i="10"/>
  <c r="AF405" i="10"/>
  <c r="AG405" i="10" s="1"/>
  <c r="AI405" i="10" s="1"/>
  <c r="Z405" i="10"/>
  <c r="AA405" i="10"/>
  <c r="AF404" i="10"/>
  <c r="AG404" i="10" s="1"/>
  <c r="AI404" i="10" s="1"/>
  <c r="Z404" i="10"/>
  <c r="AA404" i="10"/>
  <c r="AF403" i="10"/>
  <c r="AG403" i="10" s="1"/>
  <c r="AI403" i="10" s="1"/>
  <c r="Z403" i="10"/>
  <c r="AA403" i="10"/>
  <c r="AF402" i="10"/>
  <c r="AG402" i="10" s="1"/>
  <c r="AI402" i="10" s="1"/>
  <c r="Z402" i="10"/>
  <c r="AA402" i="10"/>
  <c r="AF401" i="10"/>
  <c r="AG401" i="10" s="1"/>
  <c r="AI401" i="10" s="1"/>
  <c r="Z401" i="10"/>
  <c r="AA401" i="10"/>
  <c r="AF400" i="10"/>
  <c r="AG400" i="10" s="1"/>
  <c r="AI400" i="10" s="1"/>
  <c r="Z400" i="10"/>
  <c r="AA400" i="10"/>
  <c r="AF399" i="10"/>
  <c r="AG399" i="10" s="1"/>
  <c r="AI399" i="10" s="1"/>
  <c r="Z399" i="10"/>
  <c r="AA399" i="10"/>
  <c r="AF398" i="10"/>
  <c r="AG398" i="10" s="1"/>
  <c r="AI398" i="10" s="1"/>
  <c r="Z398" i="10"/>
  <c r="AA398" i="10"/>
  <c r="AF397" i="10"/>
  <c r="AG397" i="10" s="1"/>
  <c r="AI397" i="10" s="1"/>
  <c r="Z397" i="10"/>
  <c r="AA397" i="10"/>
  <c r="AF396" i="10"/>
  <c r="AG396" i="10" s="1"/>
  <c r="AI396" i="10" s="1"/>
  <c r="Z396" i="10"/>
  <c r="AA396" i="10"/>
  <c r="AF395" i="10"/>
  <c r="AG395" i="10" s="1"/>
  <c r="AI395" i="10" s="1"/>
  <c r="Z395" i="10"/>
  <c r="AA395" i="10"/>
  <c r="AF394" i="10"/>
  <c r="AG394" i="10" s="1"/>
  <c r="AI394" i="10" s="1"/>
  <c r="Z394" i="10"/>
  <c r="AA394" i="10"/>
  <c r="AF393" i="10"/>
  <c r="AG393" i="10" s="1"/>
  <c r="AI393" i="10" s="1"/>
  <c r="Z393" i="10"/>
  <c r="AA393" i="10"/>
  <c r="AF392" i="10"/>
  <c r="AG392" i="10" s="1"/>
  <c r="AI392" i="10" s="1"/>
  <c r="Z392" i="10"/>
  <c r="AA392" i="10"/>
  <c r="AF391" i="10"/>
  <c r="AG391" i="10" s="1"/>
  <c r="AI391" i="10" s="1"/>
  <c r="Z391" i="10"/>
  <c r="AA391" i="10"/>
  <c r="AF390" i="10"/>
  <c r="AG390" i="10" s="1"/>
  <c r="AI390" i="10" s="1"/>
  <c r="Z390" i="10"/>
  <c r="AA390" i="10"/>
  <c r="AF389" i="10"/>
  <c r="AG389" i="10" s="1"/>
  <c r="AI389" i="10" s="1"/>
  <c r="Z389" i="10"/>
  <c r="AA389" i="10"/>
  <c r="AF388" i="10"/>
  <c r="AG388" i="10" s="1"/>
  <c r="AI388" i="10" s="1"/>
  <c r="Z388" i="10"/>
  <c r="AA388" i="10"/>
  <c r="AF387" i="10"/>
  <c r="AG387" i="10" s="1"/>
  <c r="AI387" i="10" s="1"/>
  <c r="Z387" i="10"/>
  <c r="AA387" i="10"/>
  <c r="AF386" i="10"/>
  <c r="AG386" i="10" s="1"/>
  <c r="AI386" i="10" s="1"/>
  <c r="Z386" i="10"/>
  <c r="AA386" i="10"/>
  <c r="AF385" i="10"/>
  <c r="AG385" i="10" s="1"/>
  <c r="AI385" i="10" s="1"/>
  <c r="Z385" i="10"/>
  <c r="AA385" i="10"/>
  <c r="AF384" i="10"/>
  <c r="AG384" i="10" s="1"/>
  <c r="AI384" i="10" s="1"/>
  <c r="Z384" i="10"/>
  <c r="AA384" i="10"/>
  <c r="AF383" i="10"/>
  <c r="AG383" i="10" s="1"/>
  <c r="AI383" i="10" s="1"/>
  <c r="Z383" i="10"/>
  <c r="AA383" i="10"/>
  <c r="AF382" i="10"/>
  <c r="AG382" i="10" s="1"/>
  <c r="AI382" i="10" s="1"/>
  <c r="Z382" i="10"/>
  <c r="AA382" i="10"/>
  <c r="AF381" i="10"/>
  <c r="AG381" i="10" s="1"/>
  <c r="AI381" i="10" s="1"/>
  <c r="Z381" i="10"/>
  <c r="AA381" i="10"/>
  <c r="AF380" i="10"/>
  <c r="AG380" i="10" s="1"/>
  <c r="AI380" i="10" s="1"/>
  <c r="Z380" i="10"/>
  <c r="AA380" i="10"/>
  <c r="AF379" i="10"/>
  <c r="AG379" i="10" s="1"/>
  <c r="AI379" i="10" s="1"/>
  <c r="Z379" i="10"/>
  <c r="AA379" i="10"/>
  <c r="AF378" i="10"/>
  <c r="AG378" i="10" s="1"/>
  <c r="AI378" i="10" s="1"/>
  <c r="Z378" i="10"/>
  <c r="AA378" i="10"/>
  <c r="AF377" i="10"/>
  <c r="AG377" i="10" s="1"/>
  <c r="AI377" i="10" s="1"/>
  <c r="Z377" i="10"/>
  <c r="AA377" i="10"/>
  <c r="AF376" i="10"/>
  <c r="AG376" i="10" s="1"/>
  <c r="AI376" i="10" s="1"/>
  <c r="Z376" i="10"/>
  <c r="AA376" i="10"/>
  <c r="AF375" i="10"/>
  <c r="AG375" i="10" s="1"/>
  <c r="AI375" i="10" s="1"/>
  <c r="Z375" i="10"/>
  <c r="AA375" i="10"/>
  <c r="AF374" i="10"/>
  <c r="AG374" i="10" s="1"/>
  <c r="AI374" i="10" s="1"/>
  <c r="Z374" i="10"/>
  <c r="AA374" i="10"/>
  <c r="AF373" i="10"/>
  <c r="AG373" i="10" s="1"/>
  <c r="AI373" i="10" s="1"/>
  <c r="Z373" i="10"/>
  <c r="AA373" i="10"/>
  <c r="AF372" i="10"/>
  <c r="AG372" i="10" s="1"/>
  <c r="AI372" i="10" s="1"/>
  <c r="Z372" i="10"/>
  <c r="AA372" i="10"/>
  <c r="AF371" i="10"/>
  <c r="AG371" i="10" s="1"/>
  <c r="AI371" i="10" s="1"/>
  <c r="Z371" i="10"/>
  <c r="AA371" i="10"/>
  <c r="AF370" i="10"/>
  <c r="AG370" i="10" s="1"/>
  <c r="AI370" i="10" s="1"/>
  <c r="Z370" i="10"/>
  <c r="AA370" i="10"/>
  <c r="AF369" i="10"/>
  <c r="AG369" i="10" s="1"/>
  <c r="AI369" i="10" s="1"/>
  <c r="Z369" i="10"/>
  <c r="AA369" i="10"/>
  <c r="AF368" i="10"/>
  <c r="AG368" i="10" s="1"/>
  <c r="AI368" i="10" s="1"/>
  <c r="Z368" i="10"/>
  <c r="AA368" i="10"/>
  <c r="AF367" i="10"/>
  <c r="AG367" i="10" s="1"/>
  <c r="AI367" i="10" s="1"/>
  <c r="Z367" i="10"/>
  <c r="AA367" i="10"/>
  <c r="AF366" i="10"/>
  <c r="AG366" i="10" s="1"/>
  <c r="AI366" i="10" s="1"/>
  <c r="Z366" i="10"/>
  <c r="AA366" i="10"/>
  <c r="AF365" i="10"/>
  <c r="AG365" i="10" s="1"/>
  <c r="AI365" i="10" s="1"/>
  <c r="Z365" i="10"/>
  <c r="AA365" i="10"/>
  <c r="AF364" i="10"/>
  <c r="AG364" i="10" s="1"/>
  <c r="AI364" i="10" s="1"/>
  <c r="Z364" i="10"/>
  <c r="AA364" i="10"/>
  <c r="AF363" i="10"/>
  <c r="AG363" i="10" s="1"/>
  <c r="AI363" i="10" s="1"/>
  <c r="Z363" i="10"/>
  <c r="AA363" i="10"/>
  <c r="AF362" i="10"/>
  <c r="AG362" i="10" s="1"/>
  <c r="AI362" i="10" s="1"/>
  <c r="Z362" i="10"/>
  <c r="AA362" i="10"/>
  <c r="AF361" i="10"/>
  <c r="AG361" i="10" s="1"/>
  <c r="AI361" i="10" s="1"/>
  <c r="Z361" i="10"/>
  <c r="AA361" i="10"/>
  <c r="AF360" i="10"/>
  <c r="AG360" i="10" s="1"/>
  <c r="AI360" i="10" s="1"/>
  <c r="Z360" i="10"/>
  <c r="AA360" i="10"/>
  <c r="AF359" i="10"/>
  <c r="AG359" i="10" s="1"/>
  <c r="AI359" i="10" s="1"/>
  <c r="Z359" i="10"/>
  <c r="AA359" i="10"/>
  <c r="AF358" i="10"/>
  <c r="AG358" i="10" s="1"/>
  <c r="AI358" i="10" s="1"/>
  <c r="Z358" i="10"/>
  <c r="AA358" i="10"/>
  <c r="AF357" i="10"/>
  <c r="AG357" i="10" s="1"/>
  <c r="AI357" i="10" s="1"/>
  <c r="Z357" i="10"/>
  <c r="AA357" i="10"/>
  <c r="AF356" i="10"/>
  <c r="AG356" i="10" s="1"/>
  <c r="AI356" i="10" s="1"/>
  <c r="Z356" i="10"/>
  <c r="AA356" i="10"/>
  <c r="AF355" i="10"/>
  <c r="AG355" i="10" s="1"/>
  <c r="AI355" i="10" s="1"/>
  <c r="Z355" i="10"/>
  <c r="AA355" i="10"/>
  <c r="AF354" i="10"/>
  <c r="AG354" i="10" s="1"/>
  <c r="AI354" i="10" s="1"/>
  <c r="Z354" i="10"/>
  <c r="AA354" i="10"/>
  <c r="Y353" i="10"/>
  <c r="V353" i="10"/>
  <c r="X353" i="10" s="1"/>
  <c r="Y352" i="10"/>
  <c r="V352" i="10"/>
  <c r="X352" i="10" s="1"/>
  <c r="Y351" i="10"/>
  <c r="V351" i="10"/>
  <c r="X351" i="10" s="1"/>
  <c r="Y350" i="10"/>
  <c r="V350" i="10"/>
  <c r="X350" i="10" s="1"/>
  <c r="Y349" i="10"/>
  <c r="V349" i="10"/>
  <c r="X349" i="10" s="1"/>
  <c r="Y348" i="10"/>
  <c r="V348" i="10"/>
  <c r="X348" i="10" s="1"/>
  <c r="Y347" i="10"/>
  <c r="V347" i="10"/>
  <c r="X347" i="10" s="1"/>
  <c r="Y346" i="10"/>
  <c r="V346" i="10"/>
  <c r="X346" i="10" s="1"/>
  <c r="AF345" i="10"/>
  <c r="AG345" i="10" s="1"/>
  <c r="AI345" i="10" s="1"/>
  <c r="Z345" i="10"/>
  <c r="AA345" i="10"/>
  <c r="Y344" i="10"/>
  <c r="V344" i="10"/>
  <c r="X344" i="10" s="1"/>
  <c r="Y343" i="10"/>
  <c r="V343" i="10"/>
  <c r="X343" i="10" s="1"/>
  <c r="Y342" i="10"/>
  <c r="V342" i="10"/>
  <c r="X342" i="10" s="1"/>
  <c r="Y341" i="10"/>
  <c r="V341" i="10"/>
  <c r="X341" i="10" s="1"/>
  <c r="Y340" i="10"/>
  <c r="V340" i="10"/>
  <c r="X340" i="10" s="1"/>
  <c r="Y339" i="10"/>
  <c r="V339" i="10"/>
  <c r="X339" i="10" s="1"/>
  <c r="Y338" i="10"/>
  <c r="V338" i="10"/>
  <c r="X338" i="10" s="1"/>
  <c r="Y337" i="10"/>
  <c r="V337" i="10"/>
  <c r="X337" i="10" s="1"/>
  <c r="Y336" i="10"/>
  <c r="V336" i="10"/>
  <c r="X336" i="10" s="1"/>
  <c r="Y335" i="10"/>
  <c r="V335" i="10"/>
  <c r="X335" i="10" s="1"/>
  <c r="Y334" i="10"/>
  <c r="V334" i="10"/>
  <c r="X334" i="10" s="1"/>
  <c r="Y333" i="10"/>
  <c r="V333" i="10"/>
  <c r="X333" i="10" s="1"/>
  <c r="Y332" i="10"/>
  <c r="V332" i="10"/>
  <c r="X332" i="10" s="1"/>
  <c r="Y331" i="10"/>
  <c r="V331" i="10"/>
  <c r="X331" i="10" s="1"/>
  <c r="Y330" i="10"/>
  <c r="V330" i="10"/>
  <c r="X330" i="10" s="1"/>
  <c r="Y329" i="10"/>
  <c r="V329" i="10"/>
  <c r="X329" i="10" s="1"/>
  <c r="Y328" i="10"/>
  <c r="V328" i="10"/>
  <c r="X328" i="10" s="1"/>
  <c r="Y327" i="10"/>
  <c r="V327" i="10"/>
  <c r="X327" i="10" s="1"/>
  <c r="Y326" i="10"/>
  <c r="V326" i="10"/>
  <c r="X326" i="10" s="1"/>
  <c r="Y325" i="10"/>
  <c r="V325" i="10"/>
  <c r="X325" i="10" s="1"/>
  <c r="Y324" i="10"/>
  <c r="V324" i="10"/>
  <c r="X324" i="10" s="1"/>
  <c r="Y323" i="10"/>
  <c r="V323" i="10"/>
  <c r="X323" i="10" s="1"/>
  <c r="Y322" i="10"/>
  <c r="V322" i="10"/>
  <c r="X322" i="10" s="1"/>
  <c r="Y321" i="10"/>
  <c r="V321" i="10"/>
  <c r="X321" i="10" s="1"/>
  <c r="Y320" i="10"/>
  <c r="V320" i="10"/>
  <c r="X320" i="10" s="1"/>
  <c r="Y319" i="10"/>
  <c r="V319" i="10"/>
  <c r="X319" i="10" s="1"/>
  <c r="Y318" i="10"/>
  <c r="V318" i="10"/>
  <c r="X318" i="10" s="1"/>
  <c r="Y317" i="10"/>
  <c r="V317" i="10"/>
  <c r="X317" i="10" s="1"/>
  <c r="Y316" i="10"/>
  <c r="V316" i="10"/>
  <c r="X316" i="10" s="1"/>
  <c r="Y315" i="10"/>
  <c r="V315" i="10"/>
  <c r="X315" i="10" s="1"/>
  <c r="Y314" i="10"/>
  <c r="V314" i="10"/>
  <c r="X314" i="10" s="1"/>
  <c r="Y313" i="10"/>
  <c r="V313" i="10"/>
  <c r="X313" i="10" s="1"/>
  <c r="Y312" i="10"/>
  <c r="V312" i="10"/>
  <c r="X312" i="10" s="1"/>
  <c r="Y311" i="10"/>
  <c r="V311" i="10"/>
  <c r="X311" i="10" s="1"/>
  <c r="Y310" i="10"/>
  <c r="V310" i="10"/>
  <c r="X310" i="10" s="1"/>
  <c r="Y309" i="10"/>
  <c r="V309" i="10"/>
  <c r="X309" i="10" s="1"/>
  <c r="Y308" i="10"/>
  <c r="V308" i="10"/>
  <c r="X308" i="10" s="1"/>
  <c r="Y307" i="10"/>
  <c r="V307" i="10"/>
  <c r="X307" i="10" s="1"/>
  <c r="Y306" i="10"/>
  <c r="V306" i="10"/>
  <c r="X306" i="10" s="1"/>
  <c r="Y305" i="10"/>
  <c r="V305" i="10"/>
  <c r="X305" i="10" s="1"/>
  <c r="Y304" i="10"/>
  <c r="V304" i="10"/>
  <c r="X304" i="10" s="1"/>
  <c r="Y303" i="10"/>
  <c r="V303" i="10"/>
  <c r="X303" i="10" s="1"/>
  <c r="Y302" i="10"/>
  <c r="V302" i="10"/>
  <c r="X302" i="10" s="1"/>
  <c r="Y301" i="10"/>
  <c r="V301" i="10"/>
  <c r="X301" i="10" s="1"/>
  <c r="Y300" i="10"/>
  <c r="V300" i="10"/>
  <c r="X300" i="10" s="1"/>
  <c r="Y299" i="10"/>
  <c r="V299" i="10"/>
  <c r="X299" i="10" s="1"/>
  <c r="Y298" i="10"/>
  <c r="V298" i="10"/>
  <c r="X298" i="10" s="1"/>
  <c r="Y297" i="10"/>
  <c r="V297" i="10"/>
  <c r="X297" i="10" s="1"/>
  <c r="Y296" i="10"/>
  <c r="V296" i="10"/>
  <c r="X296" i="10" s="1"/>
  <c r="Y295" i="10"/>
  <c r="V295" i="10"/>
  <c r="X295" i="10" s="1"/>
  <c r="Y294" i="10"/>
  <c r="V294" i="10"/>
  <c r="X294" i="10" s="1"/>
  <c r="Y293" i="10"/>
  <c r="V293" i="10"/>
  <c r="X293" i="10" s="1"/>
  <c r="Y292" i="10"/>
  <c r="V292" i="10"/>
  <c r="X292" i="10" s="1"/>
  <c r="Y291" i="10"/>
  <c r="V291" i="10"/>
  <c r="X291" i="10" s="1"/>
  <c r="Y290" i="10"/>
  <c r="V290" i="10"/>
  <c r="X290" i="10" s="1"/>
  <c r="Y289" i="10"/>
  <c r="V289" i="10"/>
  <c r="X289" i="10" s="1"/>
  <c r="Y288" i="10"/>
  <c r="V288" i="10"/>
  <c r="X288" i="10" s="1"/>
  <c r="Y287" i="10"/>
  <c r="V287" i="10"/>
  <c r="X287" i="10" s="1"/>
  <c r="Y286" i="10"/>
  <c r="V286" i="10"/>
  <c r="X286" i="10" s="1"/>
  <c r="Y285" i="10"/>
  <c r="V285" i="10"/>
  <c r="X285" i="10" s="1"/>
  <c r="Y284" i="10"/>
  <c r="V284" i="10"/>
  <c r="X284" i="10" s="1"/>
  <c r="Y283" i="10"/>
  <c r="V283" i="10"/>
  <c r="X283" i="10" s="1"/>
  <c r="Y282" i="10"/>
  <c r="V282" i="10"/>
  <c r="X282" i="10" s="1"/>
  <c r="Y281" i="10"/>
  <c r="V281" i="10"/>
  <c r="X281" i="10" s="1"/>
  <c r="Y280" i="10"/>
  <c r="V280" i="10"/>
  <c r="X280" i="10" s="1"/>
  <c r="Y279" i="10"/>
  <c r="V279" i="10"/>
  <c r="X279" i="10" s="1"/>
  <c r="Y278" i="10"/>
  <c r="V278" i="10"/>
  <c r="X278" i="10" s="1"/>
  <c r="Y277" i="10"/>
  <c r="V277" i="10"/>
  <c r="X277" i="10" s="1"/>
  <c r="Y276" i="10"/>
  <c r="V276" i="10"/>
  <c r="X276" i="10" s="1"/>
  <c r="Y275" i="10"/>
  <c r="V275" i="10"/>
  <c r="X275" i="10" s="1"/>
  <c r="Y274" i="10"/>
  <c r="V274" i="10"/>
  <c r="X274" i="10" s="1"/>
  <c r="Y273" i="10"/>
  <c r="V273" i="10"/>
  <c r="X273" i="10" s="1"/>
  <c r="Y272" i="10"/>
  <c r="V272" i="10"/>
  <c r="X272" i="10" s="1"/>
  <c r="Y271" i="10"/>
  <c r="V271" i="10"/>
  <c r="X271" i="10" s="1"/>
  <c r="Y270" i="10"/>
  <c r="V270" i="10"/>
  <c r="X270" i="10" s="1"/>
  <c r="Y269" i="10"/>
  <c r="V269" i="10"/>
  <c r="X269" i="10" s="1"/>
  <c r="Y268" i="10"/>
  <c r="V268" i="10"/>
  <c r="X268" i="10" s="1"/>
  <c r="Y267" i="10"/>
  <c r="V267" i="10"/>
  <c r="X267" i="10" s="1"/>
  <c r="Y266" i="10"/>
  <c r="V266" i="10"/>
  <c r="X266" i="10" s="1"/>
  <c r="Y265" i="10"/>
  <c r="V265" i="10"/>
  <c r="X265" i="10" s="1"/>
  <c r="Y264" i="10"/>
  <c r="V264" i="10"/>
  <c r="X264" i="10" s="1"/>
  <c r="Y263" i="10"/>
  <c r="V263" i="10"/>
  <c r="X263" i="10" s="1"/>
  <c r="Y262" i="10"/>
  <c r="V262" i="10"/>
  <c r="X262" i="10" s="1"/>
  <c r="Y261" i="10"/>
  <c r="V261" i="10"/>
  <c r="X261" i="10" s="1"/>
  <c r="Y260" i="10"/>
  <c r="V260" i="10"/>
  <c r="X260" i="10" s="1"/>
  <c r="Y259" i="10"/>
  <c r="V259" i="10"/>
  <c r="X259" i="10" s="1"/>
  <c r="Y258" i="10"/>
  <c r="V258" i="10"/>
  <c r="X258" i="10" s="1"/>
  <c r="Y257" i="10"/>
  <c r="V257" i="10"/>
  <c r="X257" i="10" s="1"/>
  <c r="Y256" i="10"/>
  <c r="V256" i="10"/>
  <c r="X256" i="10" s="1"/>
  <c r="Y255" i="10"/>
  <c r="V255" i="10"/>
  <c r="X255" i="10" s="1"/>
  <c r="Y254" i="10"/>
  <c r="V254" i="10"/>
  <c r="X254" i="10" s="1"/>
  <c r="Y253" i="10"/>
  <c r="V253" i="10"/>
  <c r="X253" i="10" s="1"/>
  <c r="Y252" i="10"/>
  <c r="V252" i="10"/>
  <c r="X252" i="10" s="1"/>
  <c r="Y251" i="10"/>
  <c r="V251" i="10"/>
  <c r="X251" i="10" s="1"/>
  <c r="Y250" i="10"/>
  <c r="V250" i="10"/>
  <c r="X250" i="10" s="1"/>
  <c r="Y249" i="10"/>
  <c r="V249" i="10"/>
  <c r="X249" i="10" s="1"/>
  <c r="Y248" i="10"/>
  <c r="V248" i="10"/>
  <c r="X248" i="10" s="1"/>
  <c r="Y247" i="10"/>
  <c r="V247" i="10"/>
  <c r="X247" i="10" s="1"/>
  <c r="Y246" i="10"/>
  <c r="V246" i="10"/>
  <c r="X246" i="10" s="1"/>
  <c r="Y245" i="10"/>
  <c r="V245" i="10"/>
  <c r="X245" i="10" s="1"/>
  <c r="Y244" i="10"/>
  <c r="V244" i="10"/>
  <c r="X244" i="10" s="1"/>
  <c r="Y243" i="10"/>
  <c r="V243" i="10"/>
  <c r="X243" i="10" s="1"/>
  <c r="Y242" i="10"/>
  <c r="V242" i="10"/>
  <c r="X242" i="10" s="1"/>
  <c r="Y241" i="10"/>
  <c r="V241" i="10"/>
  <c r="X241" i="10" s="1"/>
  <c r="Y240" i="10"/>
  <c r="V240" i="10"/>
  <c r="X240" i="10" s="1"/>
  <c r="Y239" i="10"/>
  <c r="V239" i="10"/>
  <c r="X239" i="10" s="1"/>
  <c r="Y238" i="10"/>
  <c r="V238" i="10"/>
  <c r="X238" i="10" s="1"/>
  <c r="Y237" i="10"/>
  <c r="V237" i="10"/>
  <c r="X237" i="10" s="1"/>
  <c r="Y236" i="10"/>
  <c r="V236" i="10"/>
  <c r="X236" i="10" s="1"/>
  <c r="Y235" i="10"/>
  <c r="V235" i="10"/>
  <c r="X235" i="10" s="1"/>
  <c r="Y234" i="10"/>
  <c r="V234" i="10"/>
  <c r="X234" i="10" s="1"/>
  <c r="Y233" i="10"/>
  <c r="V233" i="10"/>
  <c r="X233" i="10" s="1"/>
  <c r="Y232" i="10"/>
  <c r="V232" i="10"/>
  <c r="X232" i="10" s="1"/>
  <c r="Y231" i="10"/>
  <c r="V231" i="10"/>
  <c r="X231" i="10" s="1"/>
  <c r="Y230" i="10"/>
  <c r="V230" i="10"/>
  <c r="X230" i="10" s="1"/>
  <c r="Y229" i="10"/>
  <c r="V229" i="10"/>
  <c r="X229" i="10" s="1"/>
  <c r="Y228" i="10"/>
  <c r="V228" i="10"/>
  <c r="X228" i="10" s="1"/>
  <c r="Y227" i="10"/>
  <c r="V227" i="10"/>
  <c r="X227" i="10" s="1"/>
  <c r="Y226" i="10"/>
  <c r="V226" i="10"/>
  <c r="X226" i="10" s="1"/>
  <c r="Y225" i="10"/>
  <c r="V225" i="10"/>
  <c r="X225" i="10" s="1"/>
  <c r="Y224" i="10"/>
  <c r="V224" i="10"/>
  <c r="X224" i="10" s="1"/>
  <c r="Y223" i="10"/>
  <c r="V223" i="10"/>
  <c r="X223" i="10" s="1"/>
  <c r="Y222" i="10"/>
  <c r="V222" i="10"/>
  <c r="X222" i="10" s="1"/>
  <c r="Y221" i="10"/>
  <c r="V221" i="10"/>
  <c r="X221" i="10" s="1"/>
  <c r="Y220" i="10"/>
  <c r="V220" i="10"/>
  <c r="X220" i="10" s="1"/>
  <c r="Y219" i="10"/>
  <c r="V219" i="10"/>
  <c r="X219" i="10" s="1"/>
  <c r="Y218" i="10"/>
  <c r="V218" i="10"/>
  <c r="X218" i="10" s="1"/>
  <c r="Y217" i="10"/>
  <c r="V217" i="10"/>
  <c r="X217" i="10" s="1"/>
  <c r="Y216" i="10"/>
  <c r="V216" i="10"/>
  <c r="X216" i="10" s="1"/>
  <c r="Y215" i="10"/>
  <c r="V215" i="10"/>
  <c r="X215" i="10" s="1"/>
  <c r="Y214" i="10"/>
  <c r="V214" i="10"/>
  <c r="X214" i="10" s="1"/>
  <c r="Y213" i="10"/>
  <c r="V213" i="10"/>
  <c r="X213" i="10" s="1"/>
  <c r="Y212" i="10"/>
  <c r="V212" i="10"/>
  <c r="X212" i="10" s="1"/>
  <c r="Y211" i="10"/>
  <c r="V211" i="10"/>
  <c r="X211" i="10" s="1"/>
  <c r="Y210" i="10"/>
  <c r="V210" i="10"/>
  <c r="X210" i="10" s="1"/>
  <c r="Y209" i="10"/>
  <c r="V209" i="10"/>
  <c r="X209" i="10" s="1"/>
  <c r="Y208" i="10"/>
  <c r="V208" i="10"/>
  <c r="X208" i="10" s="1"/>
  <c r="Y207" i="10"/>
  <c r="V207" i="10"/>
  <c r="X207" i="10" s="1"/>
  <c r="Y206" i="10"/>
  <c r="V206" i="10"/>
  <c r="X206" i="10" s="1"/>
  <c r="Y205" i="10"/>
  <c r="V205" i="10"/>
  <c r="X205" i="10" s="1"/>
  <c r="Y204" i="10"/>
  <c r="V204" i="10"/>
  <c r="X204" i="10" s="1"/>
  <c r="Y203" i="10"/>
  <c r="V203" i="10"/>
  <c r="X203" i="10" s="1"/>
  <c r="Y202" i="10"/>
  <c r="V202" i="10"/>
  <c r="X202" i="10" s="1"/>
  <c r="Y201" i="10"/>
  <c r="V201" i="10"/>
  <c r="X201" i="10" s="1"/>
  <c r="Y200" i="10"/>
  <c r="V200" i="10"/>
  <c r="X200" i="10" s="1"/>
  <c r="Y199" i="10"/>
  <c r="V199" i="10"/>
  <c r="X199" i="10" s="1"/>
  <c r="Y198" i="10"/>
  <c r="V198" i="10"/>
  <c r="X198" i="10" s="1"/>
  <c r="Y197" i="10"/>
  <c r="V197" i="10"/>
  <c r="X197" i="10" s="1"/>
  <c r="Y196" i="10"/>
  <c r="V196" i="10"/>
  <c r="X196" i="10" s="1"/>
  <c r="Y195" i="10"/>
  <c r="V195" i="10"/>
  <c r="X195" i="10" s="1"/>
  <c r="Y194" i="10"/>
  <c r="V194" i="10"/>
  <c r="X194" i="10" s="1"/>
  <c r="Y193" i="10"/>
  <c r="V193" i="10"/>
  <c r="X193" i="10" s="1"/>
  <c r="Y192" i="10"/>
  <c r="V192" i="10"/>
  <c r="X192" i="10" s="1"/>
  <c r="Y191" i="10"/>
  <c r="V191" i="10"/>
  <c r="X191" i="10" s="1"/>
  <c r="Y190" i="10"/>
  <c r="V190" i="10"/>
  <c r="X190" i="10" s="1"/>
  <c r="Y189" i="10"/>
  <c r="V189" i="10"/>
  <c r="X189" i="10" s="1"/>
  <c r="Y188" i="10"/>
  <c r="V188" i="10"/>
  <c r="X188" i="10" s="1"/>
  <c r="Y187" i="10"/>
  <c r="V187" i="10"/>
  <c r="X187" i="10" s="1"/>
  <c r="Y186" i="10"/>
  <c r="V186" i="10"/>
  <c r="X186" i="10" s="1"/>
  <c r="Y185" i="10"/>
  <c r="V185" i="10"/>
  <c r="X185" i="10" s="1"/>
  <c r="Y184" i="10"/>
  <c r="V184" i="10"/>
  <c r="X184" i="10" s="1"/>
  <c r="Y183" i="10"/>
  <c r="V183" i="10"/>
  <c r="X183" i="10" s="1"/>
  <c r="Y182" i="10"/>
  <c r="V182" i="10"/>
  <c r="X182" i="10" s="1"/>
  <c r="Y181" i="10"/>
  <c r="V181" i="10"/>
  <c r="X181" i="10" s="1"/>
  <c r="Y180" i="10"/>
  <c r="V180" i="10"/>
  <c r="X180" i="10" s="1"/>
  <c r="Y179" i="10"/>
  <c r="V179" i="10"/>
  <c r="X179" i="10" s="1"/>
  <c r="Y178" i="10"/>
  <c r="V178" i="10"/>
  <c r="X178" i="10" s="1"/>
  <c r="Y177" i="10"/>
  <c r="V177" i="10"/>
  <c r="X177" i="10" s="1"/>
  <c r="Y176" i="10"/>
  <c r="V176" i="10"/>
  <c r="X176" i="10" s="1"/>
  <c r="Y175" i="10"/>
  <c r="V175" i="10"/>
  <c r="X175" i="10" s="1"/>
  <c r="Y174" i="10"/>
  <c r="V174" i="10"/>
  <c r="X174" i="10" s="1"/>
  <c r="Y173" i="10"/>
  <c r="V173" i="10"/>
  <c r="X173" i="10" s="1"/>
  <c r="Y172" i="10"/>
  <c r="V172" i="10"/>
  <c r="X172" i="10" s="1"/>
  <c r="Y171" i="10"/>
  <c r="V171" i="10"/>
  <c r="X171" i="10" s="1"/>
  <c r="Y170" i="10"/>
  <c r="V170" i="10"/>
  <c r="X170" i="10" s="1"/>
  <c r="Y169" i="10"/>
  <c r="V169" i="10"/>
  <c r="X169" i="10" s="1"/>
  <c r="Y168" i="10"/>
  <c r="V168" i="10"/>
  <c r="X168" i="10" s="1"/>
  <c r="Y167" i="10"/>
  <c r="V167" i="10"/>
  <c r="X167" i="10" s="1"/>
  <c r="Y166" i="10"/>
  <c r="V166" i="10"/>
  <c r="X166" i="10" s="1"/>
  <c r="Y165" i="10"/>
  <c r="V165" i="10"/>
  <c r="X165" i="10" s="1"/>
  <c r="Y164" i="10"/>
  <c r="V164" i="10"/>
  <c r="X164" i="10" s="1"/>
  <c r="Y163" i="10"/>
  <c r="V163" i="10"/>
  <c r="X163" i="10" s="1"/>
  <c r="Y162" i="10"/>
  <c r="V162" i="10"/>
  <c r="X162" i="10" s="1"/>
  <c r="Y161" i="10"/>
  <c r="V161" i="10"/>
  <c r="X161" i="10" s="1"/>
  <c r="Y160" i="10"/>
  <c r="V160" i="10"/>
  <c r="X160" i="10" s="1"/>
  <c r="Y159" i="10"/>
  <c r="V159" i="10"/>
  <c r="X159" i="10" s="1"/>
  <c r="Y158" i="10"/>
  <c r="V158" i="10"/>
  <c r="X158" i="10" s="1"/>
  <c r="Y157" i="10"/>
  <c r="V157" i="10"/>
  <c r="X157" i="10" s="1"/>
  <c r="Y156" i="10"/>
  <c r="V156" i="10"/>
  <c r="X156" i="10" s="1"/>
  <c r="Y155" i="10"/>
  <c r="V155" i="10"/>
  <c r="X155" i="10" s="1"/>
  <c r="Y154" i="10"/>
  <c r="V154" i="10"/>
  <c r="X154" i="10" s="1"/>
  <c r="Y153" i="10"/>
  <c r="V153" i="10"/>
  <c r="X153" i="10" s="1"/>
  <c r="Y152" i="10"/>
  <c r="V152" i="10"/>
  <c r="X152" i="10" s="1"/>
  <c r="Y151" i="10"/>
  <c r="V151" i="10"/>
  <c r="X151" i="10" s="1"/>
  <c r="Y150" i="10"/>
  <c r="V150" i="10"/>
  <c r="X150" i="10" s="1"/>
  <c r="Y149" i="10"/>
  <c r="V149" i="10"/>
  <c r="X149" i="10" s="1"/>
  <c r="Y148" i="10"/>
  <c r="V148" i="10"/>
  <c r="X148" i="10" s="1"/>
  <c r="Y147" i="10"/>
  <c r="V147" i="10"/>
  <c r="X147" i="10" s="1"/>
  <c r="Y146" i="10"/>
  <c r="V146" i="10"/>
  <c r="X146" i="10" s="1"/>
  <c r="Y145" i="10"/>
  <c r="V145" i="10"/>
  <c r="X145" i="10" s="1"/>
  <c r="Y144" i="10"/>
  <c r="V144" i="10"/>
  <c r="X144" i="10" s="1"/>
  <c r="Y143" i="10"/>
  <c r="V143" i="10"/>
  <c r="X143" i="10" s="1"/>
  <c r="Y142" i="10"/>
  <c r="V142" i="10"/>
  <c r="X142" i="10" s="1"/>
  <c r="Y141" i="10"/>
  <c r="V141" i="10"/>
  <c r="X141" i="10" s="1"/>
  <c r="Y140" i="10"/>
  <c r="V140" i="10"/>
  <c r="X140" i="10" s="1"/>
  <c r="Y139" i="10"/>
  <c r="V139" i="10"/>
  <c r="X139" i="10" s="1"/>
  <c r="Y138" i="10"/>
  <c r="V138" i="10"/>
  <c r="X138" i="10" s="1"/>
  <c r="Y137" i="10"/>
  <c r="V137" i="10"/>
  <c r="X137" i="10" s="1"/>
  <c r="Y136" i="10"/>
  <c r="V136" i="10"/>
  <c r="X136" i="10" s="1"/>
  <c r="Y135" i="10"/>
  <c r="V135" i="10"/>
  <c r="X135" i="10" s="1"/>
  <c r="Y134" i="10"/>
  <c r="V134" i="10"/>
  <c r="X134" i="10" s="1"/>
  <c r="Y133" i="10"/>
  <c r="V133" i="10"/>
  <c r="X133" i="10" s="1"/>
  <c r="Y132" i="10"/>
  <c r="V132" i="10"/>
  <c r="X132" i="10" s="1"/>
  <c r="Y131" i="10"/>
  <c r="V131" i="10"/>
  <c r="X131" i="10" s="1"/>
  <c r="Y130" i="10"/>
  <c r="V130" i="10"/>
  <c r="X130" i="10" s="1"/>
  <c r="Y129" i="10"/>
  <c r="V129" i="10"/>
  <c r="X129" i="10" s="1"/>
  <c r="Y128" i="10"/>
  <c r="V128" i="10"/>
  <c r="X128" i="10" s="1"/>
  <c r="Y127" i="10"/>
  <c r="V127" i="10"/>
  <c r="X127" i="10" s="1"/>
  <c r="Y126" i="10"/>
  <c r="V126" i="10"/>
  <c r="X126" i="10" s="1"/>
  <c r="Y125" i="10"/>
  <c r="V125" i="10"/>
  <c r="X125" i="10" s="1"/>
  <c r="Y124" i="10"/>
  <c r="V124" i="10"/>
  <c r="X124" i="10" s="1"/>
  <c r="Y123" i="10"/>
  <c r="V123" i="10"/>
  <c r="X123" i="10" s="1"/>
  <c r="Y122" i="10"/>
  <c r="V122" i="10"/>
  <c r="X122" i="10" s="1"/>
  <c r="Y121" i="10"/>
  <c r="V121" i="10"/>
  <c r="X121" i="10" s="1"/>
  <c r="Y120" i="10"/>
  <c r="V120" i="10"/>
  <c r="X120" i="10" s="1"/>
  <c r="Y119" i="10"/>
  <c r="V119" i="10"/>
  <c r="X119" i="10" s="1"/>
  <c r="Y118" i="10"/>
  <c r="V118" i="10"/>
  <c r="X118" i="10" s="1"/>
  <c r="Y117" i="10"/>
  <c r="V117" i="10"/>
  <c r="X117" i="10" s="1"/>
  <c r="Y116" i="10"/>
  <c r="V116" i="10"/>
  <c r="X116" i="10" s="1"/>
  <c r="Y115" i="10"/>
  <c r="V115" i="10"/>
  <c r="X115" i="10" s="1"/>
  <c r="Y114" i="10"/>
  <c r="V114" i="10"/>
  <c r="X114" i="10" s="1"/>
  <c r="Y113" i="10"/>
  <c r="V113" i="10"/>
  <c r="X113" i="10" s="1"/>
  <c r="Y112" i="10"/>
  <c r="V112" i="10"/>
  <c r="X112" i="10" s="1"/>
  <c r="Y111" i="10"/>
  <c r="V111" i="10"/>
  <c r="X111" i="10" s="1"/>
  <c r="Y110" i="10"/>
  <c r="V110" i="10"/>
  <c r="X110" i="10" s="1"/>
  <c r="Y109" i="10"/>
  <c r="V109" i="10"/>
  <c r="X109" i="10" s="1"/>
  <c r="Y108" i="10"/>
  <c r="V108" i="10"/>
  <c r="X108" i="10" s="1"/>
  <c r="Y107" i="10"/>
  <c r="V107" i="10"/>
  <c r="X107" i="10" s="1"/>
  <c r="Y106" i="10"/>
  <c r="V106" i="10"/>
  <c r="X106" i="10" s="1"/>
  <c r="Y105" i="10"/>
  <c r="V105" i="10"/>
  <c r="X105" i="10" s="1"/>
  <c r="Y104" i="10"/>
  <c r="V104" i="10"/>
  <c r="X104" i="10" s="1"/>
  <c r="Y103" i="10"/>
  <c r="V103" i="10"/>
  <c r="X103" i="10" s="1"/>
  <c r="Y102" i="10"/>
  <c r="V102" i="10"/>
  <c r="X102" i="10" s="1"/>
  <c r="Y101" i="10"/>
  <c r="V101" i="10"/>
  <c r="X101" i="10" s="1"/>
  <c r="Y100" i="10"/>
  <c r="V100" i="10"/>
  <c r="X100" i="10" s="1"/>
  <c r="Y99" i="10"/>
  <c r="V99" i="10"/>
  <c r="X99" i="10" s="1"/>
  <c r="Y98" i="10"/>
  <c r="V98" i="10"/>
  <c r="X98" i="10" s="1"/>
  <c r="Y97" i="10"/>
  <c r="V97" i="10"/>
  <c r="X97" i="10" s="1"/>
  <c r="Y96" i="10"/>
  <c r="V96" i="10"/>
  <c r="X96" i="10" s="1"/>
  <c r="Y95" i="10"/>
  <c r="V95" i="10"/>
  <c r="X95" i="10" s="1"/>
  <c r="Y94" i="10"/>
  <c r="V94" i="10"/>
  <c r="X94" i="10" s="1"/>
  <c r="Y93" i="10"/>
  <c r="V93" i="10"/>
  <c r="X93" i="10" s="1"/>
  <c r="Y92" i="10"/>
  <c r="V92" i="10"/>
  <c r="X92" i="10" s="1"/>
  <c r="Y91" i="10"/>
  <c r="V91" i="10"/>
  <c r="X91" i="10" s="1"/>
  <c r="Y90" i="10"/>
  <c r="V90" i="10"/>
  <c r="X90" i="10" s="1"/>
  <c r="Y89" i="10"/>
  <c r="V89" i="10"/>
  <c r="X89" i="10" s="1"/>
  <c r="Y88" i="10"/>
  <c r="V88" i="10"/>
  <c r="X88" i="10" s="1"/>
  <c r="Y87" i="10"/>
  <c r="V87" i="10"/>
  <c r="X87" i="10" s="1"/>
  <c r="Y86" i="10"/>
  <c r="V86" i="10"/>
  <c r="X86" i="10" s="1"/>
  <c r="Y85" i="10"/>
  <c r="V85" i="10"/>
  <c r="X85" i="10" s="1"/>
  <c r="Y84" i="10"/>
  <c r="V84" i="10"/>
  <c r="X84" i="10" s="1"/>
  <c r="Y83" i="10"/>
  <c r="V83" i="10"/>
  <c r="X83" i="10" s="1"/>
  <c r="Y82" i="10"/>
  <c r="V82" i="10"/>
  <c r="X82" i="10" s="1"/>
  <c r="Y81" i="10"/>
  <c r="V81" i="10"/>
  <c r="X81" i="10" s="1"/>
  <c r="Y80" i="10"/>
  <c r="V80" i="10"/>
  <c r="X80" i="10" s="1"/>
  <c r="Y79" i="10"/>
  <c r="V79" i="10"/>
  <c r="X79" i="10" s="1"/>
  <c r="Y78" i="10"/>
  <c r="V78" i="10"/>
  <c r="X78" i="10" s="1"/>
  <c r="Y77" i="10"/>
  <c r="V77" i="10"/>
  <c r="X77" i="10" s="1"/>
  <c r="Y76" i="10"/>
  <c r="V76" i="10"/>
  <c r="X76" i="10" s="1"/>
  <c r="Y75" i="10"/>
  <c r="V75" i="10"/>
  <c r="X75" i="10" s="1"/>
  <c r="Y74" i="10"/>
  <c r="V74" i="10"/>
  <c r="X74" i="10" s="1"/>
  <c r="Y73" i="10"/>
  <c r="V73" i="10"/>
  <c r="X73" i="10" s="1"/>
  <c r="Y72" i="10"/>
  <c r="V72" i="10"/>
  <c r="X72" i="10" s="1"/>
  <c r="Y71" i="10"/>
  <c r="V71" i="10"/>
  <c r="X71" i="10" s="1"/>
  <c r="Y70" i="10"/>
  <c r="V70" i="10"/>
  <c r="X70" i="10" s="1"/>
  <c r="Y69" i="10"/>
  <c r="V69" i="10"/>
  <c r="X69" i="10" s="1"/>
  <c r="Y68" i="10"/>
  <c r="V68" i="10"/>
  <c r="X68" i="10" s="1"/>
  <c r="Y67" i="10"/>
  <c r="V67" i="10"/>
  <c r="X67" i="10" s="1"/>
  <c r="Y66" i="10"/>
  <c r="V66" i="10"/>
  <c r="X66" i="10" s="1"/>
  <c r="Y65" i="10"/>
  <c r="V65" i="10"/>
  <c r="X65" i="10" s="1"/>
  <c r="Y64" i="10"/>
  <c r="V64" i="10"/>
  <c r="X64" i="10" s="1"/>
  <c r="Y63" i="10"/>
  <c r="V63" i="10"/>
  <c r="X63" i="10" s="1"/>
  <c r="Y62" i="10"/>
  <c r="V62" i="10"/>
  <c r="X62" i="10" s="1"/>
  <c r="Y61" i="10"/>
  <c r="V61" i="10"/>
  <c r="X61" i="10" s="1"/>
  <c r="Y60" i="10"/>
  <c r="V60" i="10"/>
  <c r="X60" i="10" s="1"/>
  <c r="Y59" i="10"/>
  <c r="V59" i="10"/>
  <c r="X59" i="10" s="1"/>
  <c r="Y58" i="10"/>
  <c r="V58" i="10"/>
  <c r="X58" i="10" s="1"/>
  <c r="Y57" i="10"/>
  <c r="V57" i="10"/>
  <c r="X57" i="10" s="1"/>
  <c r="Y56" i="10"/>
  <c r="V56" i="10"/>
  <c r="X56" i="10" s="1"/>
  <c r="Y55" i="10"/>
  <c r="V55" i="10"/>
  <c r="X55" i="10" s="1"/>
  <c r="Y54" i="10"/>
  <c r="V54" i="10"/>
  <c r="X54" i="10" s="1"/>
  <c r="Y53" i="10"/>
  <c r="V53" i="10"/>
  <c r="X53" i="10" s="1"/>
  <c r="Y52" i="10"/>
  <c r="V52" i="10"/>
  <c r="X52" i="10" s="1"/>
  <c r="Y51" i="10"/>
  <c r="V51" i="10"/>
  <c r="X51" i="10" s="1"/>
  <c r="Y50" i="10"/>
  <c r="V50" i="10"/>
  <c r="X50" i="10" s="1"/>
  <c r="Y49" i="10"/>
  <c r="V49" i="10"/>
  <c r="X49" i="10" s="1"/>
  <c r="Y48" i="10"/>
  <c r="V48" i="10"/>
  <c r="X48" i="10" s="1"/>
  <c r="Y47" i="10"/>
  <c r="V47" i="10"/>
  <c r="X47" i="10" s="1"/>
  <c r="Y46" i="10"/>
  <c r="V46" i="10"/>
  <c r="X46" i="10" s="1"/>
  <c r="Y45" i="10"/>
  <c r="V45" i="10"/>
  <c r="X45" i="10" s="1"/>
  <c r="Y44" i="10"/>
  <c r="V44" i="10"/>
  <c r="X44" i="10" s="1"/>
  <c r="Y43" i="10"/>
  <c r="V43" i="10"/>
  <c r="X43" i="10" s="1"/>
  <c r="Y42" i="10"/>
  <c r="V42" i="10"/>
  <c r="X42" i="10" s="1"/>
  <c r="Y41" i="10"/>
  <c r="V41" i="10"/>
  <c r="X41" i="10" s="1"/>
  <c r="Y40" i="10"/>
  <c r="V40" i="10"/>
  <c r="X40" i="10" s="1"/>
  <c r="Y39" i="10"/>
  <c r="V39" i="10"/>
  <c r="X39" i="10" s="1"/>
  <c r="Y38" i="10"/>
  <c r="V38" i="10"/>
  <c r="X38" i="10" s="1"/>
  <c r="Y37" i="10"/>
  <c r="V37" i="10"/>
  <c r="X37" i="10" s="1"/>
  <c r="Y36" i="10"/>
  <c r="V36" i="10"/>
  <c r="X36" i="10" s="1"/>
  <c r="Y35" i="10"/>
  <c r="V35" i="10"/>
  <c r="X35" i="10" s="1"/>
  <c r="Y34" i="10"/>
  <c r="V34" i="10"/>
  <c r="X34" i="10" s="1"/>
  <c r="Y33" i="10"/>
  <c r="V33" i="10"/>
  <c r="X33" i="10" s="1"/>
  <c r="Y32" i="10"/>
  <c r="V32" i="10"/>
  <c r="X32" i="10" s="1"/>
  <c r="Y31" i="10"/>
  <c r="V31" i="10"/>
  <c r="X31" i="10" s="1"/>
  <c r="Y30" i="10"/>
  <c r="V30" i="10"/>
  <c r="X30" i="10" s="1"/>
  <c r="Y29" i="10"/>
  <c r="V29" i="10"/>
  <c r="X29" i="10" s="1"/>
  <c r="Y28" i="10"/>
  <c r="V28" i="10"/>
  <c r="X28" i="10" s="1"/>
  <c r="Y27" i="10"/>
  <c r="V27" i="10"/>
  <c r="X27" i="10" s="1"/>
  <c r="Y26" i="10"/>
  <c r="V26" i="10"/>
  <c r="X26" i="10" s="1"/>
  <c r="Y25" i="10"/>
  <c r="V25" i="10"/>
  <c r="X25" i="10" s="1"/>
  <c r="Y24" i="10"/>
  <c r="V24" i="10"/>
  <c r="X24" i="10" s="1"/>
  <c r="Y23" i="10"/>
  <c r="V23" i="10"/>
  <c r="X23" i="10" s="1"/>
  <c r="Y22" i="10"/>
  <c r="V22" i="10"/>
  <c r="X22" i="10" s="1"/>
  <c r="Y21" i="10"/>
  <c r="V21" i="10"/>
  <c r="X21" i="10" s="1"/>
  <c r="Y20" i="10"/>
  <c r="V20" i="10"/>
  <c r="X20" i="10" s="1"/>
  <c r="Y19" i="10"/>
  <c r="V19" i="10"/>
  <c r="X19" i="10" s="1"/>
  <c r="Y18" i="10"/>
  <c r="V18" i="10"/>
  <c r="X18" i="10" s="1"/>
  <c r="Y17" i="10"/>
  <c r="V17" i="10"/>
  <c r="X17" i="10" s="1"/>
  <c r="Y16" i="10"/>
  <c r="V16" i="10"/>
  <c r="X16" i="10" s="1"/>
  <c r="Y15" i="10"/>
  <c r="V15" i="10"/>
  <c r="X15" i="10" s="1"/>
  <c r="Y14" i="10"/>
  <c r="V14" i="10"/>
  <c r="X14" i="10" s="1"/>
  <c r="Y13" i="10"/>
  <c r="V13" i="10"/>
  <c r="X13" i="10" s="1"/>
  <c r="Y12" i="10"/>
  <c r="V12" i="10"/>
  <c r="X12" i="10" s="1"/>
  <c r="Y11" i="10"/>
  <c r="V11" i="10"/>
  <c r="X11" i="10" s="1"/>
  <c r="Y10" i="10"/>
  <c r="V10" i="10"/>
  <c r="X10" i="10" s="1"/>
  <c r="Y9" i="10"/>
  <c r="V9" i="10"/>
  <c r="X9" i="10" s="1"/>
  <c r="Y8" i="10"/>
  <c r="V8" i="10"/>
  <c r="X8" i="10" s="1"/>
  <c r="Y7" i="10"/>
  <c r="V7" i="10"/>
  <c r="X7" i="10" s="1"/>
  <c r="Y6" i="10"/>
  <c r="V6" i="10"/>
  <c r="X6" i="10" s="1"/>
  <c r="Y5" i="10"/>
  <c r="V5" i="10"/>
  <c r="X5" i="10" s="1"/>
  <c r="Y4" i="10"/>
  <c r="V4" i="10"/>
  <c r="X4" i="10" s="1"/>
  <c r="Y3" i="10"/>
  <c r="V3" i="10"/>
  <c r="X3" i="10" s="1"/>
  <c r="Y2" i="10"/>
  <c r="V2" i="10"/>
  <c r="X2" i="10" s="1"/>
  <c r="AG551" i="6"/>
  <c r="AH551" i="6" s="1"/>
  <c r="AJ551" i="6" s="1"/>
  <c r="AA551" i="6"/>
  <c r="AB551" i="6"/>
  <c r="AG550" i="6"/>
  <c r="AH550" i="6" s="1"/>
  <c r="AJ550" i="6" s="1"/>
  <c r="AA550" i="6"/>
  <c r="AB550" i="6"/>
  <c r="AG549" i="6"/>
  <c r="AH549" i="6" s="1"/>
  <c r="AJ549" i="6" s="1"/>
  <c r="AA549" i="6"/>
  <c r="AB549" i="6"/>
  <c r="AG548" i="6"/>
  <c r="AH548" i="6" s="1"/>
  <c r="AJ548" i="6" s="1"/>
  <c r="AA548" i="6"/>
  <c r="AB548" i="6"/>
  <c r="AG547" i="6"/>
  <c r="AH547" i="6" s="1"/>
  <c r="AJ547" i="6" s="1"/>
  <c r="AA547" i="6"/>
  <c r="AB547" i="6"/>
  <c r="AG546" i="6"/>
  <c r="AH546" i="6" s="1"/>
  <c r="AJ546" i="6" s="1"/>
  <c r="AA546" i="6"/>
  <c r="AB546" i="6"/>
  <c r="AG545" i="6"/>
  <c r="AH545" i="6" s="1"/>
  <c r="AJ545" i="6" s="1"/>
  <c r="AA545" i="6"/>
  <c r="AB545" i="6"/>
  <c r="AG544" i="6"/>
  <c r="AH544" i="6" s="1"/>
  <c r="AJ544" i="6" s="1"/>
  <c r="AA544" i="6"/>
  <c r="AB544" i="6"/>
  <c r="AG543" i="6"/>
  <c r="AH543" i="6" s="1"/>
  <c r="AJ543" i="6" s="1"/>
  <c r="AA543" i="6"/>
  <c r="AB543" i="6"/>
  <c r="AG542" i="6"/>
  <c r="AH542" i="6" s="1"/>
  <c r="AJ542" i="6" s="1"/>
  <c r="AA542" i="6"/>
  <c r="AB542" i="6"/>
  <c r="AG541" i="6"/>
  <c r="AH541" i="6" s="1"/>
  <c r="AJ541" i="6" s="1"/>
  <c r="AA541" i="6"/>
  <c r="AB541" i="6"/>
  <c r="AG540" i="6"/>
  <c r="AH540" i="6" s="1"/>
  <c r="AJ540" i="6" s="1"/>
  <c r="AA540" i="6"/>
  <c r="AB540" i="6"/>
  <c r="AG539" i="6"/>
  <c r="AH539" i="6" s="1"/>
  <c r="AJ539" i="6" s="1"/>
  <c r="AA539" i="6"/>
  <c r="AB539" i="6"/>
  <c r="AG538" i="6"/>
  <c r="AH538" i="6" s="1"/>
  <c r="AJ538" i="6" s="1"/>
  <c r="AA538" i="6"/>
  <c r="AB538" i="6"/>
  <c r="AG537" i="6"/>
  <c r="AH537" i="6" s="1"/>
  <c r="AJ537" i="6" s="1"/>
  <c r="AA537" i="6"/>
  <c r="AB537" i="6"/>
  <c r="AG536" i="6"/>
  <c r="AH536" i="6" s="1"/>
  <c r="AJ536" i="6" s="1"/>
  <c r="AA536" i="6"/>
  <c r="AB536" i="6"/>
  <c r="AG535" i="6"/>
  <c r="AH535" i="6" s="1"/>
  <c r="AJ535" i="6" s="1"/>
  <c r="AA535" i="6"/>
  <c r="AB535" i="6"/>
  <c r="AG534" i="6"/>
  <c r="AH534" i="6" s="1"/>
  <c r="AJ534" i="6" s="1"/>
  <c r="AA534" i="6"/>
  <c r="AB534" i="6"/>
  <c r="AG533" i="6"/>
  <c r="AH533" i="6" s="1"/>
  <c r="AJ533" i="6" s="1"/>
  <c r="AA533" i="6"/>
  <c r="AB533" i="6"/>
  <c r="AG532" i="6"/>
  <c r="AH532" i="6" s="1"/>
  <c r="AJ532" i="6" s="1"/>
  <c r="AA532" i="6"/>
  <c r="AB532" i="6"/>
  <c r="AG531" i="6"/>
  <c r="AH531" i="6" s="1"/>
  <c r="AJ531" i="6" s="1"/>
  <c r="AA531" i="6"/>
  <c r="AB531" i="6"/>
  <c r="AG530" i="6"/>
  <c r="AH530" i="6" s="1"/>
  <c r="AJ530" i="6" s="1"/>
  <c r="AA530" i="6"/>
  <c r="AB530" i="6"/>
  <c r="AG529" i="6"/>
  <c r="AH529" i="6" s="1"/>
  <c r="AJ529" i="6" s="1"/>
  <c r="AA529" i="6"/>
  <c r="AB529" i="6"/>
  <c r="AG528" i="6"/>
  <c r="AH528" i="6" s="1"/>
  <c r="AJ528" i="6" s="1"/>
  <c r="AA528" i="6"/>
  <c r="AB528" i="6"/>
  <c r="AG527" i="6"/>
  <c r="AH527" i="6" s="1"/>
  <c r="AJ527" i="6" s="1"/>
  <c r="AA527" i="6"/>
  <c r="AB527" i="6"/>
  <c r="AG526" i="6"/>
  <c r="AH526" i="6" s="1"/>
  <c r="AJ526" i="6" s="1"/>
  <c r="AA526" i="6"/>
  <c r="AB526" i="6"/>
  <c r="AG525" i="6"/>
  <c r="AH525" i="6" s="1"/>
  <c r="AJ525" i="6" s="1"/>
  <c r="AA525" i="6"/>
  <c r="AB525" i="6"/>
  <c r="AG524" i="6"/>
  <c r="AH524" i="6" s="1"/>
  <c r="AJ524" i="6" s="1"/>
  <c r="AA524" i="6"/>
  <c r="AB524" i="6"/>
  <c r="AG523" i="6"/>
  <c r="AH523" i="6" s="1"/>
  <c r="AJ523" i="6" s="1"/>
  <c r="AA523" i="6"/>
  <c r="AB523" i="6"/>
  <c r="AG522" i="6"/>
  <c r="AH522" i="6" s="1"/>
  <c r="AJ522" i="6" s="1"/>
  <c r="AA522" i="6"/>
  <c r="AB522" i="6"/>
  <c r="AG521" i="6"/>
  <c r="AH521" i="6" s="1"/>
  <c r="AJ521" i="6" s="1"/>
  <c r="AA521" i="6"/>
  <c r="AB521" i="6"/>
  <c r="AG520" i="6"/>
  <c r="AH520" i="6" s="1"/>
  <c r="AJ520" i="6" s="1"/>
  <c r="AA520" i="6"/>
  <c r="AB520" i="6"/>
  <c r="AG519" i="6"/>
  <c r="AH519" i="6" s="1"/>
  <c r="AJ519" i="6" s="1"/>
  <c r="AA519" i="6"/>
  <c r="AB519" i="6"/>
  <c r="AG518" i="6"/>
  <c r="AH518" i="6" s="1"/>
  <c r="AJ518" i="6" s="1"/>
  <c r="AA518" i="6"/>
  <c r="AB518" i="6"/>
  <c r="AG517" i="6"/>
  <c r="AH517" i="6" s="1"/>
  <c r="AJ517" i="6" s="1"/>
  <c r="AA517" i="6"/>
  <c r="AB517" i="6"/>
  <c r="AG516" i="6"/>
  <c r="AH516" i="6" s="1"/>
  <c r="AJ516" i="6" s="1"/>
  <c r="AA516" i="6"/>
  <c r="AB516" i="6"/>
  <c r="AG515" i="6"/>
  <c r="AH515" i="6" s="1"/>
  <c r="AJ515" i="6" s="1"/>
  <c r="AA515" i="6"/>
  <c r="AB515" i="6"/>
  <c r="AG514" i="6"/>
  <c r="AH514" i="6" s="1"/>
  <c r="AJ514" i="6" s="1"/>
  <c r="AA514" i="6"/>
  <c r="AB514" i="6"/>
  <c r="AG513" i="6"/>
  <c r="AH513" i="6" s="1"/>
  <c r="AJ513" i="6" s="1"/>
  <c r="AA513" i="6"/>
  <c r="AB513" i="6"/>
  <c r="AG512" i="6"/>
  <c r="AH512" i="6" s="1"/>
  <c r="AJ512" i="6" s="1"/>
  <c r="AA512" i="6"/>
  <c r="AB512" i="6"/>
  <c r="AG511" i="6"/>
  <c r="AH511" i="6" s="1"/>
  <c r="AJ511" i="6" s="1"/>
  <c r="AA511" i="6"/>
  <c r="AB511" i="6"/>
  <c r="AG510" i="6"/>
  <c r="AH510" i="6" s="1"/>
  <c r="AJ510" i="6" s="1"/>
  <c r="AA510" i="6"/>
  <c r="AB510" i="6"/>
  <c r="AG509" i="6"/>
  <c r="AH509" i="6" s="1"/>
  <c r="AJ509" i="6" s="1"/>
  <c r="AA509" i="6"/>
  <c r="AB509" i="6"/>
  <c r="AG508" i="6"/>
  <c r="AH508" i="6" s="1"/>
  <c r="AJ508" i="6" s="1"/>
  <c r="AA508" i="6"/>
  <c r="AB508" i="6"/>
  <c r="AG507" i="6"/>
  <c r="AH507" i="6" s="1"/>
  <c r="AJ507" i="6" s="1"/>
  <c r="AA507" i="6"/>
  <c r="AB507" i="6"/>
  <c r="AG506" i="6"/>
  <c r="AH506" i="6" s="1"/>
  <c r="AJ506" i="6" s="1"/>
  <c r="AA506" i="6"/>
  <c r="AB506" i="6"/>
  <c r="AG505" i="6"/>
  <c r="AH505" i="6" s="1"/>
  <c r="AJ505" i="6" s="1"/>
  <c r="AA505" i="6"/>
  <c r="AB505" i="6"/>
  <c r="AG504" i="6"/>
  <c r="AH504" i="6" s="1"/>
  <c r="AJ504" i="6" s="1"/>
  <c r="AA504" i="6"/>
  <c r="AB504" i="6"/>
  <c r="AG503" i="6"/>
  <c r="AH503" i="6" s="1"/>
  <c r="AJ503" i="6" s="1"/>
  <c r="AA503" i="6"/>
  <c r="AB503" i="6"/>
  <c r="AG502" i="6"/>
  <c r="AH502" i="6" s="1"/>
  <c r="AJ502" i="6" s="1"/>
  <c r="AA502" i="6"/>
  <c r="AB502" i="6"/>
  <c r="AG501" i="6"/>
  <c r="AH501" i="6" s="1"/>
  <c r="AJ501" i="6" s="1"/>
  <c r="AA501" i="6"/>
  <c r="AB501" i="6"/>
  <c r="AG500" i="6"/>
  <c r="AH500" i="6" s="1"/>
  <c r="AJ500" i="6" s="1"/>
  <c r="AA500" i="6"/>
  <c r="AB500" i="6"/>
  <c r="AG499" i="6"/>
  <c r="AH499" i="6" s="1"/>
  <c r="AJ499" i="6" s="1"/>
  <c r="AA499" i="6"/>
  <c r="AB499" i="6"/>
  <c r="AG498" i="6"/>
  <c r="AH498" i="6" s="1"/>
  <c r="AJ498" i="6" s="1"/>
  <c r="AA498" i="6"/>
  <c r="AB498" i="6"/>
  <c r="AG497" i="6"/>
  <c r="AH497" i="6" s="1"/>
  <c r="AJ497" i="6" s="1"/>
  <c r="AA497" i="6"/>
  <c r="AB497" i="6"/>
  <c r="AG496" i="6"/>
  <c r="AH496" i="6" s="1"/>
  <c r="AJ496" i="6" s="1"/>
  <c r="AA496" i="6"/>
  <c r="AB496" i="6"/>
  <c r="AG495" i="6"/>
  <c r="AH495" i="6" s="1"/>
  <c r="AJ495" i="6" s="1"/>
  <c r="AA495" i="6"/>
  <c r="AB495" i="6"/>
  <c r="AG494" i="6"/>
  <c r="AH494" i="6" s="1"/>
  <c r="AJ494" i="6" s="1"/>
  <c r="AA494" i="6"/>
  <c r="AB494" i="6"/>
  <c r="AG493" i="6"/>
  <c r="AH493" i="6" s="1"/>
  <c r="AJ493" i="6" s="1"/>
  <c r="AA493" i="6"/>
  <c r="AB493" i="6"/>
  <c r="AG492" i="6"/>
  <c r="AH492" i="6" s="1"/>
  <c r="AJ492" i="6" s="1"/>
  <c r="AA492" i="6"/>
  <c r="AB492" i="6"/>
  <c r="AG491" i="6"/>
  <c r="AH491" i="6" s="1"/>
  <c r="AJ491" i="6" s="1"/>
  <c r="AA491" i="6"/>
  <c r="AB491" i="6"/>
  <c r="AG490" i="6"/>
  <c r="AH490" i="6" s="1"/>
  <c r="AJ490" i="6" s="1"/>
  <c r="AA490" i="6"/>
  <c r="AB490" i="6"/>
  <c r="AG489" i="6"/>
  <c r="AH489" i="6" s="1"/>
  <c r="AJ489" i="6" s="1"/>
  <c r="AA489" i="6"/>
  <c r="AB489" i="6"/>
  <c r="AG488" i="6"/>
  <c r="AH488" i="6" s="1"/>
  <c r="AJ488" i="6" s="1"/>
  <c r="AA488" i="6"/>
  <c r="AB488" i="6"/>
  <c r="AG487" i="6"/>
  <c r="AH487" i="6" s="1"/>
  <c r="AJ487" i="6" s="1"/>
  <c r="AA487" i="6"/>
  <c r="AB487" i="6"/>
  <c r="AG486" i="6"/>
  <c r="AH486" i="6" s="1"/>
  <c r="AJ486" i="6" s="1"/>
  <c r="AA486" i="6"/>
  <c r="AB486" i="6"/>
  <c r="AG485" i="6"/>
  <c r="AH485" i="6" s="1"/>
  <c r="AJ485" i="6" s="1"/>
  <c r="AA485" i="6"/>
  <c r="AB485" i="6"/>
  <c r="AG484" i="6"/>
  <c r="AH484" i="6" s="1"/>
  <c r="AJ484" i="6" s="1"/>
  <c r="AA484" i="6"/>
  <c r="AB484" i="6"/>
  <c r="AG483" i="6"/>
  <c r="AH483" i="6" s="1"/>
  <c r="AJ483" i="6" s="1"/>
  <c r="AA483" i="6"/>
  <c r="AB483" i="6"/>
  <c r="AG482" i="6"/>
  <c r="AH482" i="6" s="1"/>
  <c r="AJ482" i="6" s="1"/>
  <c r="AA482" i="6"/>
  <c r="AB482" i="6"/>
  <c r="AG481" i="6"/>
  <c r="AH481" i="6" s="1"/>
  <c r="AJ481" i="6" s="1"/>
  <c r="AA481" i="6"/>
  <c r="AB481" i="6"/>
  <c r="AG480" i="6"/>
  <c r="AH480" i="6" s="1"/>
  <c r="AJ480" i="6" s="1"/>
  <c r="AA480" i="6"/>
  <c r="AB480" i="6"/>
  <c r="AG479" i="6"/>
  <c r="AH479" i="6" s="1"/>
  <c r="AJ479" i="6" s="1"/>
  <c r="AA479" i="6"/>
  <c r="AB479" i="6"/>
  <c r="AG478" i="6"/>
  <c r="AH478" i="6" s="1"/>
  <c r="AJ478" i="6" s="1"/>
  <c r="AA478" i="6"/>
  <c r="AB478" i="6"/>
  <c r="AG477" i="6"/>
  <c r="AH477" i="6" s="1"/>
  <c r="AJ477" i="6" s="1"/>
  <c r="AA477" i="6"/>
  <c r="AB477" i="6"/>
  <c r="AG476" i="6"/>
  <c r="AH476" i="6" s="1"/>
  <c r="AJ476" i="6" s="1"/>
  <c r="AA476" i="6"/>
  <c r="AB476" i="6"/>
  <c r="AG475" i="6"/>
  <c r="AH475" i="6" s="1"/>
  <c r="AJ475" i="6" s="1"/>
  <c r="AA475" i="6"/>
  <c r="AB475" i="6"/>
  <c r="AG474" i="6"/>
  <c r="AH474" i="6" s="1"/>
  <c r="AJ474" i="6" s="1"/>
  <c r="AA474" i="6"/>
  <c r="AB474" i="6"/>
  <c r="AG473" i="6"/>
  <c r="AH473" i="6" s="1"/>
  <c r="AJ473" i="6" s="1"/>
  <c r="AA473" i="6"/>
  <c r="AB473" i="6"/>
  <c r="AG472" i="6"/>
  <c r="AH472" i="6" s="1"/>
  <c r="AJ472" i="6" s="1"/>
  <c r="AA472" i="6"/>
  <c r="AB472" i="6"/>
  <c r="AG471" i="6"/>
  <c r="AH471" i="6" s="1"/>
  <c r="AJ471" i="6" s="1"/>
  <c r="AA471" i="6"/>
  <c r="AB471" i="6"/>
  <c r="AG470" i="6"/>
  <c r="AH470" i="6" s="1"/>
  <c r="AJ470" i="6" s="1"/>
  <c r="AA470" i="6"/>
  <c r="AB470" i="6"/>
  <c r="AG469" i="6"/>
  <c r="AH469" i="6" s="1"/>
  <c r="AJ469" i="6" s="1"/>
  <c r="AA469" i="6"/>
  <c r="AB469" i="6"/>
  <c r="AG468" i="6"/>
  <c r="AH468" i="6" s="1"/>
  <c r="AJ468" i="6" s="1"/>
  <c r="AA468" i="6"/>
  <c r="AB468" i="6"/>
  <c r="AG467" i="6"/>
  <c r="AH467" i="6" s="1"/>
  <c r="AJ467" i="6" s="1"/>
  <c r="AA467" i="6"/>
  <c r="AB467" i="6"/>
  <c r="AG466" i="6"/>
  <c r="AH466" i="6" s="1"/>
  <c r="AJ466" i="6" s="1"/>
  <c r="AA466" i="6"/>
  <c r="AB466" i="6"/>
  <c r="AG465" i="6"/>
  <c r="AH465" i="6" s="1"/>
  <c r="AJ465" i="6" s="1"/>
  <c r="AA465" i="6"/>
  <c r="AB465" i="6"/>
  <c r="AG464" i="6"/>
  <c r="AH464" i="6" s="1"/>
  <c r="AJ464" i="6" s="1"/>
  <c r="AA464" i="6"/>
  <c r="AB464" i="6"/>
  <c r="AG463" i="6"/>
  <c r="AH463" i="6" s="1"/>
  <c r="AJ463" i="6" s="1"/>
  <c r="AA463" i="6"/>
  <c r="AB463" i="6"/>
  <c r="AG462" i="6"/>
  <c r="AH462" i="6" s="1"/>
  <c r="AJ462" i="6" s="1"/>
  <c r="AA462" i="6"/>
  <c r="AB462" i="6"/>
  <c r="AG461" i="6"/>
  <c r="AH461" i="6" s="1"/>
  <c r="AJ461" i="6" s="1"/>
  <c r="AA461" i="6"/>
  <c r="AB461" i="6"/>
  <c r="AG460" i="6"/>
  <c r="AH460" i="6" s="1"/>
  <c r="AJ460" i="6" s="1"/>
  <c r="AA460" i="6"/>
  <c r="AB460" i="6"/>
  <c r="AG459" i="6"/>
  <c r="AH459" i="6" s="1"/>
  <c r="AJ459" i="6" s="1"/>
  <c r="AA459" i="6"/>
  <c r="AB459" i="6"/>
  <c r="AG458" i="6"/>
  <c r="AH458" i="6" s="1"/>
  <c r="AJ458" i="6" s="1"/>
  <c r="AA458" i="6"/>
  <c r="AB458" i="6"/>
  <c r="AG457" i="6"/>
  <c r="AH457" i="6" s="1"/>
  <c r="AJ457" i="6" s="1"/>
  <c r="AA457" i="6"/>
  <c r="AB457" i="6"/>
  <c r="AG456" i="6"/>
  <c r="AH456" i="6" s="1"/>
  <c r="AJ456" i="6" s="1"/>
  <c r="AA456" i="6"/>
  <c r="AB456" i="6"/>
  <c r="AG455" i="6"/>
  <c r="AH455" i="6" s="1"/>
  <c r="AJ455" i="6" s="1"/>
  <c r="AA455" i="6"/>
  <c r="AB455" i="6"/>
  <c r="AG454" i="6"/>
  <c r="AH454" i="6" s="1"/>
  <c r="AJ454" i="6" s="1"/>
  <c r="AA454" i="6"/>
  <c r="AB454" i="6"/>
  <c r="AG453" i="6"/>
  <c r="AH453" i="6" s="1"/>
  <c r="AJ453" i="6" s="1"/>
  <c r="AA453" i="6"/>
  <c r="AB453" i="6"/>
  <c r="AG452" i="6"/>
  <c r="AH452" i="6" s="1"/>
  <c r="AJ452" i="6" s="1"/>
  <c r="AA452" i="6"/>
  <c r="AB452" i="6"/>
  <c r="AG451" i="6"/>
  <c r="AH451" i="6" s="1"/>
  <c r="AJ451" i="6" s="1"/>
  <c r="AA451" i="6"/>
  <c r="AB451" i="6"/>
  <c r="AG450" i="6"/>
  <c r="AH450" i="6" s="1"/>
  <c r="AJ450" i="6" s="1"/>
  <c r="AA450" i="6"/>
  <c r="AB450" i="6"/>
  <c r="AG449" i="6"/>
  <c r="AH449" i="6" s="1"/>
  <c r="AJ449" i="6" s="1"/>
  <c r="AA449" i="6"/>
  <c r="AB449" i="6"/>
  <c r="AG448" i="6"/>
  <c r="AH448" i="6" s="1"/>
  <c r="AJ448" i="6" s="1"/>
  <c r="AA448" i="6"/>
  <c r="AB448" i="6"/>
  <c r="AG447" i="6"/>
  <c r="AH447" i="6" s="1"/>
  <c r="AJ447" i="6" s="1"/>
  <c r="AA447" i="6"/>
  <c r="AB447" i="6"/>
  <c r="AG446" i="6"/>
  <c r="AH446" i="6" s="1"/>
  <c r="AJ446" i="6" s="1"/>
  <c r="AA446" i="6"/>
  <c r="AB446" i="6"/>
  <c r="AG445" i="6"/>
  <c r="AH445" i="6" s="1"/>
  <c r="AJ445" i="6" s="1"/>
  <c r="AA445" i="6"/>
  <c r="AB445" i="6"/>
  <c r="AG444" i="6"/>
  <c r="AH444" i="6" s="1"/>
  <c r="AJ444" i="6" s="1"/>
  <c r="AA444" i="6"/>
  <c r="AB444" i="6"/>
  <c r="AG443" i="6"/>
  <c r="AH443" i="6" s="1"/>
  <c r="AJ443" i="6" s="1"/>
  <c r="AA443" i="6"/>
  <c r="AB443" i="6"/>
  <c r="AG442" i="6"/>
  <c r="AH442" i="6" s="1"/>
  <c r="AJ442" i="6" s="1"/>
  <c r="AA442" i="6"/>
  <c r="AB442" i="6"/>
  <c r="AG441" i="6"/>
  <c r="AH441" i="6" s="1"/>
  <c r="AJ441" i="6" s="1"/>
  <c r="AA441" i="6"/>
  <c r="AB441" i="6"/>
  <c r="AG440" i="6"/>
  <c r="AH440" i="6" s="1"/>
  <c r="AJ440" i="6" s="1"/>
  <c r="AA440" i="6"/>
  <c r="AB440" i="6"/>
  <c r="AG439" i="6"/>
  <c r="AH439" i="6" s="1"/>
  <c r="AJ439" i="6" s="1"/>
  <c r="AA439" i="6"/>
  <c r="AB439" i="6"/>
  <c r="AG438" i="6"/>
  <c r="AH438" i="6" s="1"/>
  <c r="AJ438" i="6" s="1"/>
  <c r="AA438" i="6"/>
  <c r="AB438" i="6"/>
  <c r="AG437" i="6"/>
  <c r="AH437" i="6" s="1"/>
  <c r="AJ437" i="6" s="1"/>
  <c r="AA437" i="6"/>
  <c r="AB437" i="6"/>
  <c r="AG436" i="6"/>
  <c r="AH436" i="6" s="1"/>
  <c r="AJ436" i="6" s="1"/>
  <c r="AA436" i="6"/>
  <c r="AB436" i="6"/>
  <c r="AG435" i="6"/>
  <c r="AH435" i="6" s="1"/>
  <c r="AJ435" i="6" s="1"/>
  <c r="AA435" i="6"/>
  <c r="AB435" i="6"/>
  <c r="AG434" i="6"/>
  <c r="AH434" i="6" s="1"/>
  <c r="AJ434" i="6" s="1"/>
  <c r="AA434" i="6"/>
  <c r="AB434" i="6"/>
  <c r="AG433" i="6"/>
  <c r="AH433" i="6" s="1"/>
  <c r="AJ433" i="6" s="1"/>
  <c r="AA433" i="6"/>
  <c r="AB433" i="6"/>
  <c r="AG432" i="6"/>
  <c r="AH432" i="6" s="1"/>
  <c r="AJ432" i="6" s="1"/>
  <c r="AA432" i="6"/>
  <c r="AB432" i="6"/>
  <c r="AG431" i="6"/>
  <c r="AH431" i="6" s="1"/>
  <c r="AJ431" i="6" s="1"/>
  <c r="AA431" i="6"/>
  <c r="AB431" i="6"/>
  <c r="AG430" i="6"/>
  <c r="AH430" i="6" s="1"/>
  <c r="AJ430" i="6" s="1"/>
  <c r="AA430" i="6"/>
  <c r="AB430" i="6"/>
  <c r="AG429" i="6"/>
  <c r="AH429" i="6" s="1"/>
  <c r="AJ429" i="6" s="1"/>
  <c r="AA429" i="6"/>
  <c r="AB429" i="6"/>
  <c r="AG428" i="6"/>
  <c r="AH428" i="6" s="1"/>
  <c r="AJ428" i="6" s="1"/>
  <c r="AA428" i="6"/>
  <c r="AB428" i="6"/>
  <c r="AG427" i="6"/>
  <c r="AH427" i="6" s="1"/>
  <c r="AJ427" i="6" s="1"/>
  <c r="AA427" i="6"/>
  <c r="AB427" i="6"/>
  <c r="AG426" i="6"/>
  <c r="AH426" i="6" s="1"/>
  <c r="AJ426" i="6" s="1"/>
  <c r="AA426" i="6"/>
  <c r="AB426" i="6"/>
  <c r="AG425" i="6"/>
  <c r="AH425" i="6" s="1"/>
  <c r="AJ425" i="6" s="1"/>
  <c r="AA425" i="6"/>
  <c r="AB425" i="6"/>
  <c r="AG424" i="6"/>
  <c r="AH424" i="6" s="1"/>
  <c r="AJ424" i="6" s="1"/>
  <c r="AA424" i="6"/>
  <c r="AB424" i="6"/>
  <c r="AG423" i="6"/>
  <c r="AH423" i="6" s="1"/>
  <c r="AJ423" i="6" s="1"/>
  <c r="AA423" i="6"/>
  <c r="AB423" i="6"/>
  <c r="AG422" i="6"/>
  <c r="AH422" i="6" s="1"/>
  <c r="AJ422" i="6" s="1"/>
  <c r="AA422" i="6"/>
  <c r="AB422" i="6"/>
  <c r="AG421" i="6"/>
  <c r="AH421" i="6" s="1"/>
  <c r="AJ421" i="6" s="1"/>
  <c r="AA421" i="6"/>
  <c r="AB421" i="6"/>
  <c r="AG420" i="6"/>
  <c r="AH420" i="6" s="1"/>
  <c r="AJ420" i="6" s="1"/>
  <c r="AA420" i="6"/>
  <c r="AB420" i="6"/>
  <c r="AG419" i="6"/>
  <c r="AH419" i="6" s="1"/>
  <c r="AJ419" i="6" s="1"/>
  <c r="AA419" i="6"/>
  <c r="AB419" i="6"/>
  <c r="AG418" i="6"/>
  <c r="AH418" i="6" s="1"/>
  <c r="AJ418" i="6" s="1"/>
  <c r="AA418" i="6"/>
  <c r="AB418" i="6"/>
  <c r="AG417" i="6"/>
  <c r="AH417" i="6" s="1"/>
  <c r="AJ417" i="6" s="1"/>
  <c r="AA417" i="6"/>
  <c r="AB417" i="6"/>
  <c r="AG416" i="6"/>
  <c r="AH416" i="6" s="1"/>
  <c r="AJ416" i="6" s="1"/>
  <c r="AA416" i="6"/>
  <c r="AB416" i="6"/>
  <c r="AG415" i="6"/>
  <c r="AH415" i="6" s="1"/>
  <c r="AJ415" i="6" s="1"/>
  <c r="AA415" i="6"/>
  <c r="AB415" i="6"/>
  <c r="AG414" i="6"/>
  <c r="AH414" i="6" s="1"/>
  <c r="AJ414" i="6" s="1"/>
  <c r="AA414" i="6"/>
  <c r="AB414" i="6"/>
  <c r="AG413" i="6"/>
  <c r="AH413" i="6" s="1"/>
  <c r="AJ413" i="6" s="1"/>
  <c r="AA413" i="6"/>
  <c r="AB413" i="6"/>
  <c r="AG412" i="6"/>
  <c r="AH412" i="6" s="1"/>
  <c r="AJ412" i="6" s="1"/>
  <c r="AA412" i="6"/>
  <c r="AB412" i="6"/>
  <c r="AG411" i="6"/>
  <c r="AH411" i="6" s="1"/>
  <c r="AJ411" i="6" s="1"/>
  <c r="AA411" i="6"/>
  <c r="AB411" i="6"/>
  <c r="AG410" i="6"/>
  <c r="AH410" i="6" s="1"/>
  <c r="AJ410" i="6" s="1"/>
  <c r="AA410" i="6"/>
  <c r="AB410" i="6"/>
  <c r="AG409" i="6"/>
  <c r="AH409" i="6" s="1"/>
  <c r="AJ409" i="6" s="1"/>
  <c r="AA409" i="6"/>
  <c r="AB409" i="6"/>
  <c r="AG408" i="6"/>
  <c r="AH408" i="6" s="1"/>
  <c r="AJ408" i="6" s="1"/>
  <c r="AA408" i="6"/>
  <c r="AB408" i="6"/>
  <c r="AG407" i="6"/>
  <c r="AH407" i="6" s="1"/>
  <c r="AJ407" i="6" s="1"/>
  <c r="AA407" i="6"/>
  <c r="AB407" i="6"/>
  <c r="AG406" i="6"/>
  <c r="AH406" i="6" s="1"/>
  <c r="AJ406" i="6" s="1"/>
  <c r="AA406" i="6"/>
  <c r="AB406" i="6"/>
  <c r="AG405" i="6"/>
  <c r="AH405" i="6" s="1"/>
  <c r="AJ405" i="6" s="1"/>
  <c r="AA405" i="6"/>
  <c r="AB405" i="6"/>
  <c r="AG404" i="6"/>
  <c r="AH404" i="6" s="1"/>
  <c r="AJ404" i="6" s="1"/>
  <c r="AA404" i="6"/>
  <c r="AB404" i="6"/>
  <c r="AG403" i="6"/>
  <c r="AH403" i="6" s="1"/>
  <c r="AJ403" i="6" s="1"/>
  <c r="AA403" i="6"/>
  <c r="AB403" i="6"/>
  <c r="AG402" i="6"/>
  <c r="AH402" i="6" s="1"/>
  <c r="AJ402" i="6" s="1"/>
  <c r="AA402" i="6"/>
  <c r="AB402" i="6"/>
  <c r="AG401" i="6"/>
  <c r="AH401" i="6" s="1"/>
  <c r="AJ401" i="6" s="1"/>
  <c r="AA401" i="6"/>
  <c r="AB401" i="6"/>
  <c r="AG400" i="6"/>
  <c r="AH400" i="6" s="1"/>
  <c r="AJ400" i="6" s="1"/>
  <c r="AA400" i="6"/>
  <c r="AB400" i="6"/>
  <c r="AG399" i="6"/>
  <c r="AH399" i="6" s="1"/>
  <c r="AJ399" i="6" s="1"/>
  <c r="AA399" i="6"/>
  <c r="AB399" i="6"/>
  <c r="AG398" i="6"/>
  <c r="AH398" i="6" s="1"/>
  <c r="AJ398" i="6" s="1"/>
  <c r="AA398" i="6"/>
  <c r="AB398" i="6"/>
  <c r="AG397" i="6"/>
  <c r="AH397" i="6" s="1"/>
  <c r="AJ397" i="6" s="1"/>
  <c r="AA397" i="6"/>
  <c r="AB397" i="6"/>
  <c r="AG396" i="6"/>
  <c r="AH396" i="6" s="1"/>
  <c r="AJ396" i="6" s="1"/>
  <c r="AA396" i="6"/>
  <c r="AB396" i="6"/>
  <c r="AG395" i="6"/>
  <c r="AH395" i="6" s="1"/>
  <c r="AJ395" i="6" s="1"/>
  <c r="AA395" i="6"/>
  <c r="AB395" i="6"/>
  <c r="AG394" i="6"/>
  <c r="AH394" i="6" s="1"/>
  <c r="AJ394" i="6" s="1"/>
  <c r="AA394" i="6"/>
  <c r="AB394" i="6"/>
  <c r="AG393" i="6"/>
  <c r="AH393" i="6" s="1"/>
  <c r="AJ393" i="6" s="1"/>
  <c r="AA393" i="6"/>
  <c r="AB393" i="6"/>
  <c r="AG392" i="6"/>
  <c r="AH392" i="6" s="1"/>
  <c r="AJ392" i="6" s="1"/>
  <c r="AA392" i="6"/>
  <c r="AB392" i="6"/>
  <c r="AG391" i="6"/>
  <c r="AH391" i="6" s="1"/>
  <c r="AJ391" i="6" s="1"/>
  <c r="AA391" i="6"/>
  <c r="AB391" i="6"/>
  <c r="AG390" i="6"/>
  <c r="AH390" i="6" s="1"/>
  <c r="AJ390" i="6" s="1"/>
  <c r="AA390" i="6"/>
  <c r="AB390" i="6"/>
  <c r="AG389" i="6"/>
  <c r="AH389" i="6" s="1"/>
  <c r="AJ389" i="6" s="1"/>
  <c r="AA389" i="6"/>
  <c r="AB389" i="6"/>
  <c r="AG388" i="6"/>
  <c r="AH388" i="6" s="1"/>
  <c r="AJ388" i="6" s="1"/>
  <c r="AA388" i="6"/>
  <c r="AB388" i="6"/>
  <c r="AG387" i="6"/>
  <c r="AH387" i="6" s="1"/>
  <c r="AJ387" i="6" s="1"/>
  <c r="AA387" i="6"/>
  <c r="AB387" i="6"/>
  <c r="AG386" i="6"/>
  <c r="AH386" i="6" s="1"/>
  <c r="AJ386" i="6" s="1"/>
  <c r="AA386" i="6"/>
  <c r="AB386" i="6"/>
  <c r="AG385" i="6"/>
  <c r="AH385" i="6" s="1"/>
  <c r="AJ385" i="6" s="1"/>
  <c r="AA385" i="6"/>
  <c r="AB385" i="6"/>
  <c r="AG384" i="6"/>
  <c r="AH384" i="6" s="1"/>
  <c r="AJ384" i="6" s="1"/>
  <c r="AA384" i="6"/>
  <c r="AB384" i="6"/>
  <c r="AG383" i="6"/>
  <c r="AH383" i="6" s="1"/>
  <c r="AJ383" i="6" s="1"/>
  <c r="AA383" i="6"/>
  <c r="AB383" i="6"/>
  <c r="AG382" i="6"/>
  <c r="AH382" i="6" s="1"/>
  <c r="AJ382" i="6" s="1"/>
  <c r="AA382" i="6"/>
  <c r="AB382" i="6"/>
  <c r="AG381" i="6"/>
  <c r="AH381" i="6" s="1"/>
  <c r="AJ381" i="6" s="1"/>
  <c r="AA381" i="6"/>
  <c r="AB381" i="6"/>
  <c r="AG380" i="6"/>
  <c r="AH380" i="6" s="1"/>
  <c r="AJ380" i="6" s="1"/>
  <c r="AA380" i="6"/>
  <c r="AB380" i="6"/>
  <c r="AG379" i="6"/>
  <c r="AH379" i="6" s="1"/>
  <c r="AJ379" i="6" s="1"/>
  <c r="AA379" i="6"/>
  <c r="AB379" i="6"/>
  <c r="AG378" i="6"/>
  <c r="AH378" i="6" s="1"/>
  <c r="AJ378" i="6" s="1"/>
  <c r="AA378" i="6"/>
  <c r="AB378" i="6"/>
  <c r="AG377" i="6"/>
  <c r="AH377" i="6" s="1"/>
  <c r="AJ377" i="6" s="1"/>
  <c r="AA377" i="6"/>
  <c r="AB377" i="6"/>
  <c r="AG376" i="6"/>
  <c r="AH376" i="6" s="1"/>
  <c r="AJ376" i="6" s="1"/>
  <c r="AA376" i="6"/>
  <c r="AB376" i="6"/>
  <c r="AG375" i="6"/>
  <c r="AH375" i="6" s="1"/>
  <c r="AJ375" i="6" s="1"/>
  <c r="AA375" i="6"/>
  <c r="AB375" i="6"/>
  <c r="AG374" i="6"/>
  <c r="AH374" i="6" s="1"/>
  <c r="AJ374" i="6" s="1"/>
  <c r="AA374" i="6"/>
  <c r="AB374" i="6"/>
  <c r="AG373" i="6"/>
  <c r="AH373" i="6" s="1"/>
  <c r="AJ373" i="6" s="1"/>
  <c r="AA373" i="6"/>
  <c r="AB373" i="6"/>
  <c r="AG372" i="6"/>
  <c r="AH372" i="6" s="1"/>
  <c r="AJ372" i="6" s="1"/>
  <c r="AA372" i="6"/>
  <c r="AB372" i="6"/>
  <c r="AG371" i="6"/>
  <c r="AH371" i="6" s="1"/>
  <c r="AJ371" i="6" s="1"/>
  <c r="AA371" i="6"/>
  <c r="AB371" i="6"/>
  <c r="AG370" i="6"/>
  <c r="AH370" i="6" s="1"/>
  <c r="AJ370" i="6" s="1"/>
  <c r="AA370" i="6"/>
  <c r="AB370" i="6"/>
  <c r="AG369" i="6"/>
  <c r="AH369" i="6" s="1"/>
  <c r="AJ369" i="6" s="1"/>
  <c r="AA369" i="6"/>
  <c r="AB369" i="6"/>
  <c r="AG368" i="6"/>
  <c r="AH368" i="6" s="1"/>
  <c r="AJ368" i="6" s="1"/>
  <c r="AA368" i="6"/>
  <c r="AB368" i="6"/>
  <c r="AG367" i="6"/>
  <c r="AH367" i="6" s="1"/>
  <c r="AJ367" i="6" s="1"/>
  <c r="AA367" i="6"/>
  <c r="AB367" i="6"/>
  <c r="AG366" i="6"/>
  <c r="AH366" i="6" s="1"/>
  <c r="AJ366" i="6" s="1"/>
  <c r="AA366" i="6"/>
  <c r="AB366" i="6"/>
  <c r="AG365" i="6"/>
  <c r="AH365" i="6" s="1"/>
  <c r="AJ365" i="6" s="1"/>
  <c r="AA365" i="6"/>
  <c r="AB365" i="6"/>
  <c r="AG364" i="6"/>
  <c r="AH364" i="6" s="1"/>
  <c r="AJ364" i="6" s="1"/>
  <c r="AA364" i="6"/>
  <c r="AB364" i="6"/>
  <c r="AG363" i="6"/>
  <c r="AH363" i="6" s="1"/>
  <c r="AJ363" i="6" s="1"/>
  <c r="AA363" i="6"/>
  <c r="AB363" i="6"/>
  <c r="AG362" i="6"/>
  <c r="AH362" i="6" s="1"/>
  <c r="AJ362" i="6" s="1"/>
  <c r="AA362" i="6"/>
  <c r="AB362" i="6"/>
  <c r="AG361" i="6"/>
  <c r="AH361" i="6" s="1"/>
  <c r="AJ361" i="6" s="1"/>
  <c r="AA361" i="6"/>
  <c r="AB361" i="6"/>
  <c r="AG360" i="6"/>
  <c r="AH360" i="6" s="1"/>
  <c r="AJ360" i="6" s="1"/>
  <c r="AA360" i="6"/>
  <c r="AB360" i="6"/>
  <c r="AG359" i="6"/>
  <c r="AH359" i="6" s="1"/>
  <c r="AJ359" i="6" s="1"/>
  <c r="AA359" i="6"/>
  <c r="AB359" i="6"/>
  <c r="V358" i="6"/>
  <c r="V357" i="6"/>
  <c r="V356" i="6"/>
  <c r="V355" i="6"/>
  <c r="V354" i="6"/>
  <c r="V353" i="6"/>
  <c r="V352" i="6"/>
  <c r="V351" i="6"/>
  <c r="AG350" i="6"/>
  <c r="AH350" i="6" s="1"/>
  <c r="AJ350" i="6" s="1"/>
  <c r="AA350" i="6"/>
  <c r="AB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AG314" i="6"/>
  <c r="AH314" i="6" s="1"/>
  <c r="AJ314" i="6" s="1"/>
  <c r="AA314" i="6"/>
  <c r="AB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AG245" i="6"/>
  <c r="AH245" i="6" s="1"/>
  <c r="AJ245" i="6" s="1"/>
  <c r="AA245" i="6"/>
  <c r="AB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AG168" i="6"/>
  <c r="AH168" i="6" s="1"/>
  <c r="AJ168" i="6" s="1"/>
  <c r="AA168" i="6"/>
  <c r="AB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AG103" i="6"/>
  <c r="AH103" i="6" s="1"/>
  <c r="AJ103" i="6" s="1"/>
  <c r="AA103" i="6"/>
  <c r="AB103" i="6"/>
  <c r="V102" i="6"/>
  <c r="V101" i="6"/>
  <c r="V100" i="6"/>
  <c r="V99" i="6"/>
  <c r="V98" i="6"/>
  <c r="V97" i="6"/>
  <c r="AG96" i="6"/>
  <c r="AH96" i="6" s="1"/>
  <c r="AJ96" i="6" s="1"/>
  <c r="AA96" i="6"/>
  <c r="AB96" i="6"/>
  <c r="AG95" i="6"/>
  <c r="AH95" i="6" s="1"/>
  <c r="AJ95" i="6" s="1"/>
  <c r="AA95" i="6"/>
  <c r="AB95" i="6"/>
  <c r="AG94" i="6"/>
  <c r="AH94" i="6" s="1"/>
  <c r="AJ94" i="6" s="1"/>
  <c r="AA94" i="6"/>
  <c r="AB94" i="6"/>
  <c r="AG93" i="6"/>
  <c r="AH93" i="6" s="1"/>
  <c r="AJ93" i="6" s="1"/>
  <c r="AA93" i="6"/>
  <c r="AB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AG56" i="6"/>
  <c r="AH56" i="6" s="1"/>
  <c r="AJ56" i="6" s="1"/>
  <c r="AA56" i="6"/>
  <c r="AB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C21" i="5"/>
  <c r="AA3" i="4"/>
  <c r="AC3" i="4"/>
  <c r="AB3" i="4"/>
  <c r="AE3" i="4" s="1"/>
  <c r="AF3" i="4" s="1"/>
  <c r="AH3" i="4" s="1"/>
  <c r="AA4" i="4"/>
  <c r="AC4" i="4"/>
  <c r="AB4" i="4"/>
  <c r="AE4" i="4" s="1"/>
  <c r="AF4" i="4" s="1"/>
  <c r="AH4" i="4" s="1"/>
  <c r="AA5" i="4"/>
  <c r="AC5" i="4"/>
  <c r="AB5" i="4"/>
  <c r="AE5" i="4" s="1"/>
  <c r="AF5" i="4" s="1"/>
  <c r="AH5" i="4" s="1"/>
  <c r="AA6" i="4"/>
  <c r="AC6" i="4"/>
  <c r="AB6" i="4"/>
  <c r="AE6" i="4" s="1"/>
  <c r="AF6" i="4" s="1"/>
  <c r="AH6" i="4" s="1"/>
  <c r="AA7" i="4"/>
  <c r="AC7" i="4"/>
  <c r="AB7" i="4"/>
  <c r="AE7" i="4" s="1"/>
  <c r="AF7" i="4" s="1"/>
  <c r="AH7" i="4" s="1"/>
  <c r="AA8" i="4"/>
  <c r="AC8" i="4"/>
  <c r="AB8" i="4"/>
  <c r="AE8" i="4" s="1"/>
  <c r="AF8" i="4" s="1"/>
  <c r="AH8" i="4" s="1"/>
  <c r="AA9" i="4"/>
  <c r="AC9" i="4"/>
  <c r="AB9" i="4"/>
  <c r="AE9" i="4" s="1"/>
  <c r="AF9" i="4" s="1"/>
  <c r="AH9" i="4" s="1"/>
  <c r="AA10" i="4"/>
  <c r="AC10" i="4"/>
  <c r="AB10" i="4"/>
  <c r="AE10" i="4" s="1"/>
  <c r="AF10" i="4" s="1"/>
  <c r="AH10" i="4" s="1"/>
  <c r="AA11" i="4"/>
  <c r="AC11" i="4"/>
  <c r="AB11" i="4"/>
  <c r="AE11" i="4" s="1"/>
  <c r="AF11" i="4" s="1"/>
  <c r="AH11" i="4" s="1"/>
  <c r="AA12" i="4"/>
  <c r="AC12" i="4"/>
  <c r="AB12" i="4"/>
  <c r="AE12" i="4" s="1"/>
  <c r="AF12" i="4" s="1"/>
  <c r="AH12" i="4" s="1"/>
  <c r="AA13" i="4"/>
  <c r="AC13" i="4"/>
  <c r="AB13" i="4"/>
  <c r="AE13" i="4" s="1"/>
  <c r="AF13" i="4" s="1"/>
  <c r="AH13" i="4" s="1"/>
  <c r="AA14" i="4"/>
  <c r="AC14" i="4"/>
  <c r="AB14" i="4"/>
  <c r="AE14" i="4" s="1"/>
  <c r="AF14" i="4" s="1"/>
  <c r="AH14" i="4" s="1"/>
  <c r="AA15" i="4"/>
  <c r="AC15" i="4"/>
  <c r="AB15" i="4"/>
  <c r="AE15" i="4" s="1"/>
  <c r="AF15" i="4" s="1"/>
  <c r="AH15" i="4" s="1"/>
  <c r="AA16" i="4"/>
  <c r="AC16" i="4"/>
  <c r="AB16" i="4"/>
  <c r="AE16" i="4" s="1"/>
  <c r="AF16" i="4" s="1"/>
  <c r="AH16" i="4" s="1"/>
  <c r="AA17" i="4"/>
  <c r="AC17" i="4"/>
  <c r="AB17" i="4"/>
  <c r="AE17" i="4" s="1"/>
  <c r="AF17" i="4" s="1"/>
  <c r="AH17" i="4" s="1"/>
  <c r="AA18" i="4"/>
  <c r="AC18" i="4"/>
  <c r="AB18" i="4"/>
  <c r="AE18" i="4" s="1"/>
  <c r="AF18" i="4" s="1"/>
  <c r="AH18" i="4" s="1"/>
  <c r="AA19" i="4"/>
  <c r="AC19" i="4"/>
  <c r="AB19" i="4"/>
  <c r="AE19" i="4" s="1"/>
  <c r="AF19" i="4" s="1"/>
  <c r="AH19" i="4" s="1"/>
  <c r="AA20" i="4"/>
  <c r="AC20" i="4"/>
  <c r="AB20" i="4"/>
  <c r="AE20" i="4" s="1"/>
  <c r="AF20" i="4" s="1"/>
  <c r="AH20" i="4" s="1"/>
  <c r="AA21" i="4"/>
  <c r="AC21" i="4"/>
  <c r="AB21" i="4"/>
  <c r="AE21" i="4" s="1"/>
  <c r="AF21" i="4" s="1"/>
  <c r="AH21" i="4" s="1"/>
  <c r="AA22" i="4"/>
  <c r="AC22" i="4"/>
  <c r="AB22" i="4"/>
  <c r="AE22" i="4" s="1"/>
  <c r="AF22" i="4" s="1"/>
  <c r="AH22" i="4" s="1"/>
  <c r="AA23" i="4"/>
  <c r="AC23" i="4"/>
  <c r="AB23" i="4"/>
  <c r="AE23" i="4" s="1"/>
  <c r="AF23" i="4" s="1"/>
  <c r="AH23" i="4" s="1"/>
  <c r="AA24" i="4"/>
  <c r="AC24" i="4"/>
  <c r="AB24" i="4"/>
  <c r="AE24" i="4" s="1"/>
  <c r="AF24" i="4" s="1"/>
  <c r="AH24" i="4" s="1"/>
  <c r="AA25" i="4"/>
  <c r="AC25" i="4"/>
  <c r="AB25" i="4"/>
  <c r="AE25" i="4" s="1"/>
  <c r="AF25" i="4" s="1"/>
  <c r="AH25" i="4" s="1"/>
  <c r="AA26" i="4"/>
  <c r="AC26" i="4"/>
  <c r="AB26" i="4"/>
  <c r="AE26" i="4" s="1"/>
  <c r="AF26" i="4" s="1"/>
  <c r="AH26" i="4" s="1"/>
  <c r="AA27" i="4"/>
  <c r="AC27" i="4"/>
  <c r="AB27" i="4"/>
  <c r="AE27" i="4" s="1"/>
  <c r="AF27" i="4" s="1"/>
  <c r="AH27" i="4" s="1"/>
  <c r="AA28" i="4"/>
  <c r="AC28" i="4"/>
  <c r="AB28" i="4"/>
  <c r="AE28" i="4" s="1"/>
  <c r="AF28" i="4" s="1"/>
  <c r="AH28" i="4" s="1"/>
  <c r="AA29" i="4"/>
  <c r="AC29" i="4"/>
  <c r="AB29" i="4"/>
  <c r="AE29" i="4" s="1"/>
  <c r="AF29" i="4" s="1"/>
  <c r="AH29" i="4" s="1"/>
  <c r="AA30" i="4"/>
  <c r="AC30" i="4"/>
  <c r="AB30" i="4"/>
  <c r="AE30" i="4" s="1"/>
  <c r="AF30" i="4" s="1"/>
  <c r="AH30" i="4" s="1"/>
  <c r="AA31" i="4"/>
  <c r="AC31" i="4"/>
  <c r="AB31" i="4"/>
  <c r="AE31" i="4" s="1"/>
  <c r="AF31" i="4" s="1"/>
  <c r="AH31" i="4" s="1"/>
  <c r="AA32" i="4"/>
  <c r="AC32" i="4"/>
  <c r="AB32" i="4"/>
  <c r="AE32" i="4" s="1"/>
  <c r="AF32" i="4" s="1"/>
  <c r="AH32" i="4" s="1"/>
  <c r="AA33" i="4"/>
  <c r="AC33" i="4"/>
  <c r="AB33" i="4"/>
  <c r="AE33" i="4" s="1"/>
  <c r="AF33" i="4" s="1"/>
  <c r="AH33" i="4" s="1"/>
  <c r="AA34" i="4"/>
  <c r="AC34" i="4"/>
  <c r="AB34" i="4"/>
  <c r="AE34" i="4" s="1"/>
  <c r="AF34" i="4" s="1"/>
  <c r="AH34" i="4" s="1"/>
  <c r="AA35" i="4"/>
  <c r="AC35" i="4"/>
  <c r="AB35" i="4"/>
  <c r="AE35" i="4" s="1"/>
  <c r="AF35" i="4" s="1"/>
  <c r="AH35" i="4" s="1"/>
  <c r="AA36" i="4"/>
  <c r="AC36" i="4"/>
  <c r="AB36" i="4"/>
  <c r="AE36" i="4" s="1"/>
  <c r="AF36" i="4" s="1"/>
  <c r="AH36" i="4" s="1"/>
  <c r="AA37" i="4"/>
  <c r="AC37" i="4"/>
  <c r="AB37" i="4"/>
  <c r="AE37" i="4" s="1"/>
  <c r="AF37" i="4" s="1"/>
  <c r="AH37" i="4" s="1"/>
  <c r="AA38" i="4"/>
  <c r="AC38" i="4"/>
  <c r="AB38" i="4"/>
  <c r="AE38" i="4" s="1"/>
  <c r="AF38" i="4" s="1"/>
  <c r="AH38" i="4" s="1"/>
  <c r="AA39" i="4"/>
  <c r="AC39" i="4"/>
  <c r="AB39" i="4"/>
  <c r="AE39" i="4" s="1"/>
  <c r="AF39" i="4" s="1"/>
  <c r="AH39" i="4" s="1"/>
  <c r="AA40" i="4"/>
  <c r="AC40" i="4"/>
  <c r="AB40" i="4"/>
  <c r="AE40" i="4" s="1"/>
  <c r="AF40" i="4" s="1"/>
  <c r="AH40" i="4" s="1"/>
  <c r="AA41" i="4"/>
  <c r="AC41" i="4"/>
  <c r="AB41" i="4"/>
  <c r="AE41" i="4" s="1"/>
  <c r="AF41" i="4" s="1"/>
  <c r="AH41" i="4" s="1"/>
  <c r="AA42" i="4"/>
  <c r="AC42" i="4"/>
  <c r="AB42" i="4"/>
  <c r="AE42" i="4" s="1"/>
  <c r="AF42" i="4" s="1"/>
  <c r="AH42" i="4" s="1"/>
  <c r="AA43" i="4"/>
  <c r="AC43" i="4"/>
  <c r="AB43" i="4"/>
  <c r="AE43" i="4" s="1"/>
  <c r="AF43" i="4" s="1"/>
  <c r="AH43" i="4" s="1"/>
  <c r="AA44" i="4"/>
  <c r="AC44" i="4"/>
  <c r="AB44" i="4"/>
  <c r="AE44" i="4" s="1"/>
  <c r="AF44" i="4" s="1"/>
  <c r="AH44" i="4" s="1"/>
  <c r="AA45" i="4"/>
  <c r="AC45" i="4"/>
  <c r="AB45" i="4"/>
  <c r="AE45" i="4" s="1"/>
  <c r="AF45" i="4" s="1"/>
  <c r="AH45" i="4" s="1"/>
  <c r="AA46" i="4"/>
  <c r="AC46" i="4"/>
  <c r="AB46" i="4"/>
  <c r="AE46" i="4" s="1"/>
  <c r="AF46" i="4" s="1"/>
  <c r="AH46" i="4" s="1"/>
  <c r="AA47" i="4"/>
  <c r="AC47" i="4"/>
  <c r="AB47" i="4"/>
  <c r="AE47" i="4" s="1"/>
  <c r="AF47" i="4" s="1"/>
  <c r="AH47" i="4" s="1"/>
  <c r="AA48" i="4"/>
  <c r="AC48" i="4"/>
  <c r="AB48" i="4"/>
  <c r="AE48" i="4" s="1"/>
  <c r="AF48" i="4" s="1"/>
  <c r="AH48" i="4" s="1"/>
  <c r="AA49" i="4"/>
  <c r="AC49" i="4"/>
  <c r="AB49" i="4"/>
  <c r="AE49" i="4" s="1"/>
  <c r="AF49" i="4" s="1"/>
  <c r="AH49" i="4" s="1"/>
  <c r="AA50" i="4"/>
  <c r="AC50" i="4"/>
  <c r="AB50" i="4"/>
  <c r="AE50" i="4" s="1"/>
  <c r="AF50" i="4" s="1"/>
  <c r="AH50" i="4" s="1"/>
  <c r="AA51" i="4"/>
  <c r="AC51" i="4"/>
  <c r="AB51" i="4"/>
  <c r="AE51" i="4" s="1"/>
  <c r="AF51" i="4" s="1"/>
  <c r="AH51" i="4" s="1"/>
  <c r="AA52" i="4"/>
  <c r="AC52" i="4"/>
  <c r="AB52" i="4"/>
  <c r="AE52" i="4" s="1"/>
  <c r="AF52" i="4" s="1"/>
  <c r="AH52" i="4" s="1"/>
  <c r="AA53" i="4"/>
  <c r="AC53" i="4"/>
  <c r="AB53" i="4"/>
  <c r="AE53" i="4" s="1"/>
  <c r="AF53" i="4" s="1"/>
  <c r="AH53" i="4" s="1"/>
  <c r="AA54" i="4"/>
  <c r="AC54" i="4"/>
  <c r="AB54" i="4"/>
  <c r="AE54" i="4" s="1"/>
  <c r="AF54" i="4" s="1"/>
  <c r="AH54" i="4" s="1"/>
  <c r="AA55" i="4"/>
  <c r="AC55" i="4"/>
  <c r="AB55" i="4"/>
  <c r="AE55" i="4" s="1"/>
  <c r="AF55" i="4" s="1"/>
  <c r="AH55" i="4" s="1"/>
  <c r="AA56" i="4"/>
  <c r="AC56" i="4"/>
  <c r="AB56" i="4"/>
  <c r="AE56" i="4" s="1"/>
  <c r="AF56" i="4" s="1"/>
  <c r="AH56" i="4" s="1"/>
  <c r="AA57" i="4"/>
  <c r="AC57" i="4"/>
  <c r="AB57" i="4"/>
  <c r="AE57" i="4" s="1"/>
  <c r="AF57" i="4" s="1"/>
  <c r="AH57" i="4" s="1"/>
  <c r="AA58" i="4"/>
  <c r="AC58" i="4"/>
  <c r="AB58" i="4"/>
  <c r="AE58" i="4" s="1"/>
  <c r="AF58" i="4" s="1"/>
  <c r="AH58" i="4" s="1"/>
  <c r="AA59" i="4"/>
  <c r="AC59" i="4"/>
  <c r="AB59" i="4"/>
  <c r="AE59" i="4" s="1"/>
  <c r="AF59" i="4" s="1"/>
  <c r="AH59" i="4" s="1"/>
  <c r="AA60" i="4"/>
  <c r="AC60" i="4"/>
  <c r="AB60" i="4"/>
  <c r="AE60" i="4" s="1"/>
  <c r="AF60" i="4" s="1"/>
  <c r="AH60" i="4" s="1"/>
  <c r="AA61" i="4"/>
  <c r="AC61" i="4"/>
  <c r="AB61" i="4"/>
  <c r="AE61" i="4" s="1"/>
  <c r="AF61" i="4" s="1"/>
  <c r="AH61" i="4" s="1"/>
  <c r="AA62" i="4"/>
  <c r="AC62" i="4"/>
  <c r="AB62" i="4"/>
  <c r="AE62" i="4" s="1"/>
  <c r="AF62" i="4" s="1"/>
  <c r="AH62" i="4" s="1"/>
  <c r="AA63" i="4"/>
  <c r="AC63" i="4"/>
  <c r="AB63" i="4"/>
  <c r="AE63" i="4" s="1"/>
  <c r="AF63" i="4" s="1"/>
  <c r="AH63" i="4" s="1"/>
  <c r="AA64" i="4"/>
  <c r="AC64" i="4"/>
  <c r="AB64" i="4"/>
  <c r="AE64" i="4" s="1"/>
  <c r="AF64" i="4" s="1"/>
  <c r="AH64" i="4" s="1"/>
  <c r="AA65" i="4"/>
  <c r="AC65" i="4"/>
  <c r="AB65" i="4"/>
  <c r="AE65" i="4" s="1"/>
  <c r="AF65" i="4" s="1"/>
  <c r="AH65" i="4" s="1"/>
  <c r="AA66" i="4"/>
  <c r="AC66" i="4"/>
  <c r="AB66" i="4"/>
  <c r="AE66" i="4" s="1"/>
  <c r="AF66" i="4" s="1"/>
  <c r="AH66" i="4" s="1"/>
  <c r="AA67" i="4"/>
  <c r="AC67" i="4"/>
  <c r="AB67" i="4"/>
  <c r="AE67" i="4" s="1"/>
  <c r="AF67" i="4" s="1"/>
  <c r="AH67" i="4" s="1"/>
  <c r="AA68" i="4"/>
  <c r="AC68" i="4"/>
  <c r="AB68" i="4"/>
  <c r="AE68" i="4" s="1"/>
  <c r="AF68" i="4" s="1"/>
  <c r="AH68" i="4" s="1"/>
  <c r="AA69" i="4"/>
  <c r="AC69" i="4"/>
  <c r="AB69" i="4"/>
  <c r="AE69" i="4" s="1"/>
  <c r="AF69" i="4" s="1"/>
  <c r="AH69" i="4" s="1"/>
  <c r="AA70" i="4"/>
  <c r="AC70" i="4"/>
  <c r="AB70" i="4"/>
  <c r="AE70" i="4" s="1"/>
  <c r="AF70" i="4" s="1"/>
  <c r="AH70" i="4" s="1"/>
  <c r="AA71" i="4"/>
  <c r="AC71" i="4"/>
  <c r="AB71" i="4"/>
  <c r="AE71" i="4" s="1"/>
  <c r="AF71" i="4" s="1"/>
  <c r="AH71" i="4" s="1"/>
  <c r="AA72" i="4"/>
  <c r="AC72" i="4"/>
  <c r="AB72" i="4"/>
  <c r="AE72" i="4" s="1"/>
  <c r="AF72" i="4" s="1"/>
  <c r="AH72" i="4" s="1"/>
  <c r="AA73" i="4"/>
  <c r="AC73" i="4"/>
  <c r="AB73" i="4"/>
  <c r="AE73" i="4" s="1"/>
  <c r="AF73" i="4" s="1"/>
  <c r="AH73" i="4" s="1"/>
  <c r="AA74" i="4"/>
  <c r="AC74" i="4"/>
  <c r="AB74" i="4"/>
  <c r="AE74" i="4" s="1"/>
  <c r="AF74" i="4" s="1"/>
  <c r="AH74" i="4" s="1"/>
  <c r="AA75" i="4"/>
  <c r="AC75" i="4"/>
  <c r="AB75" i="4"/>
  <c r="AE75" i="4" s="1"/>
  <c r="AF75" i="4" s="1"/>
  <c r="AH75" i="4" s="1"/>
  <c r="AA76" i="4"/>
  <c r="AC76" i="4"/>
  <c r="AB76" i="4"/>
  <c r="AE76" i="4" s="1"/>
  <c r="AF76" i="4" s="1"/>
  <c r="AH76" i="4" s="1"/>
  <c r="AA77" i="4"/>
  <c r="AC77" i="4"/>
  <c r="AB77" i="4"/>
  <c r="AE77" i="4" s="1"/>
  <c r="AF77" i="4" s="1"/>
  <c r="AH77" i="4" s="1"/>
  <c r="AA78" i="4"/>
  <c r="AC78" i="4"/>
  <c r="AB78" i="4"/>
  <c r="AE78" i="4" s="1"/>
  <c r="AF78" i="4" s="1"/>
  <c r="AH78" i="4" s="1"/>
  <c r="AA79" i="4"/>
  <c r="AC79" i="4"/>
  <c r="AB79" i="4"/>
  <c r="AE79" i="4" s="1"/>
  <c r="AF79" i="4" s="1"/>
  <c r="AH79" i="4" s="1"/>
  <c r="AA80" i="4"/>
  <c r="AC80" i="4"/>
  <c r="AB80" i="4"/>
  <c r="AE80" i="4" s="1"/>
  <c r="AF80" i="4" s="1"/>
  <c r="AH80" i="4" s="1"/>
  <c r="AA81" i="4"/>
  <c r="AC81" i="4"/>
  <c r="AB81" i="4"/>
  <c r="AE81" i="4" s="1"/>
  <c r="AF81" i="4" s="1"/>
  <c r="AH81" i="4" s="1"/>
  <c r="AA82" i="4"/>
  <c r="AC82" i="4"/>
  <c r="AB82" i="4"/>
  <c r="AE82" i="4" s="1"/>
  <c r="AF82" i="4" s="1"/>
  <c r="AH82" i="4" s="1"/>
  <c r="AA83" i="4"/>
  <c r="AC83" i="4"/>
  <c r="AB83" i="4"/>
  <c r="AE83" i="4" s="1"/>
  <c r="AF83" i="4" s="1"/>
  <c r="AH83" i="4" s="1"/>
  <c r="AA84" i="4"/>
  <c r="AC84" i="4"/>
  <c r="AB84" i="4"/>
  <c r="AE84" i="4" s="1"/>
  <c r="AF84" i="4" s="1"/>
  <c r="AH84" i="4" s="1"/>
  <c r="AA85" i="4"/>
  <c r="AC85" i="4"/>
  <c r="AB85" i="4"/>
  <c r="AE85" i="4" s="1"/>
  <c r="AF85" i="4" s="1"/>
  <c r="AH85" i="4" s="1"/>
  <c r="AA86" i="4"/>
  <c r="AC86" i="4"/>
  <c r="AB86" i="4"/>
  <c r="AE86" i="4" s="1"/>
  <c r="AF86" i="4" s="1"/>
  <c r="AH86" i="4" s="1"/>
  <c r="AA87" i="4"/>
  <c r="AC87" i="4"/>
  <c r="AB87" i="4"/>
  <c r="AE87" i="4" s="1"/>
  <c r="AF87" i="4" s="1"/>
  <c r="AH87" i="4" s="1"/>
  <c r="AA88" i="4"/>
  <c r="AC88" i="4"/>
  <c r="AB88" i="4"/>
  <c r="AE88" i="4" s="1"/>
  <c r="AF88" i="4" s="1"/>
  <c r="AH88" i="4" s="1"/>
  <c r="AA89" i="4"/>
  <c r="AC89" i="4"/>
  <c r="AB89" i="4"/>
  <c r="AE89" i="4" s="1"/>
  <c r="AF89" i="4" s="1"/>
  <c r="AH89" i="4" s="1"/>
  <c r="AA90" i="4"/>
  <c r="AC90" i="4"/>
  <c r="AB90" i="4"/>
  <c r="AE90" i="4" s="1"/>
  <c r="AF90" i="4" s="1"/>
  <c r="AH90" i="4" s="1"/>
  <c r="AA91" i="4"/>
  <c r="AC91" i="4"/>
  <c r="AB91" i="4"/>
  <c r="AE91" i="4" s="1"/>
  <c r="AF91" i="4" s="1"/>
  <c r="AH91" i="4" s="1"/>
  <c r="AA92" i="4"/>
  <c r="AC92" i="4"/>
  <c r="AB92" i="4"/>
  <c r="AE92" i="4" s="1"/>
  <c r="AF92" i="4" s="1"/>
  <c r="AH92" i="4" s="1"/>
  <c r="AA93" i="4"/>
  <c r="AC93" i="4"/>
  <c r="AB93" i="4"/>
  <c r="AE93" i="4" s="1"/>
  <c r="AF93" i="4" s="1"/>
  <c r="AH93" i="4" s="1"/>
  <c r="AA94" i="4"/>
  <c r="AC94" i="4"/>
  <c r="AB94" i="4"/>
  <c r="AE94" i="4" s="1"/>
  <c r="AF94" i="4" s="1"/>
  <c r="AH94" i="4" s="1"/>
  <c r="AA95" i="4"/>
  <c r="AC95" i="4"/>
  <c r="AB95" i="4"/>
  <c r="AE95" i="4" s="1"/>
  <c r="AF95" i="4" s="1"/>
  <c r="AH95" i="4" s="1"/>
  <c r="AA96" i="4"/>
  <c r="AC96" i="4"/>
  <c r="AB96" i="4"/>
  <c r="AE96" i="4" s="1"/>
  <c r="AF96" i="4" s="1"/>
  <c r="AH96" i="4" s="1"/>
  <c r="AA97" i="4"/>
  <c r="AC97" i="4"/>
  <c r="AB97" i="4"/>
  <c r="AE97" i="4" s="1"/>
  <c r="AF97" i="4" s="1"/>
  <c r="AH97" i="4" s="1"/>
  <c r="AA98" i="4"/>
  <c r="AC98" i="4"/>
  <c r="AB98" i="4"/>
  <c r="AE98" i="4" s="1"/>
  <c r="AF98" i="4" s="1"/>
  <c r="AH98" i="4" s="1"/>
  <c r="AA99" i="4"/>
  <c r="AC99" i="4"/>
  <c r="AB99" i="4"/>
  <c r="AE99" i="4" s="1"/>
  <c r="AF99" i="4" s="1"/>
  <c r="AH99" i="4" s="1"/>
  <c r="AA100" i="4"/>
  <c r="AC100" i="4"/>
  <c r="AB100" i="4"/>
  <c r="AE100" i="4" s="1"/>
  <c r="AF100" i="4" s="1"/>
  <c r="AH100" i="4" s="1"/>
  <c r="AA101" i="4"/>
  <c r="AC101" i="4"/>
  <c r="AB101" i="4"/>
  <c r="AE101" i="4" s="1"/>
  <c r="AF101" i="4" s="1"/>
  <c r="AH101" i="4" s="1"/>
  <c r="AA102" i="4"/>
  <c r="AC102" i="4"/>
  <c r="AB102" i="4"/>
  <c r="AE102" i="4" s="1"/>
  <c r="AF102" i="4" s="1"/>
  <c r="AH102" i="4" s="1"/>
  <c r="AA103" i="4"/>
  <c r="AC103" i="4"/>
  <c r="AB103" i="4"/>
  <c r="AE103" i="4" s="1"/>
  <c r="AF103" i="4" s="1"/>
  <c r="AH103" i="4" s="1"/>
  <c r="AA104" i="4"/>
  <c r="AC104" i="4"/>
  <c r="AB104" i="4"/>
  <c r="AE104" i="4" s="1"/>
  <c r="AF104" i="4" s="1"/>
  <c r="AH104" i="4" s="1"/>
  <c r="AA105" i="4"/>
  <c r="AC105" i="4"/>
  <c r="AB105" i="4"/>
  <c r="AE105" i="4" s="1"/>
  <c r="AF105" i="4" s="1"/>
  <c r="AH105" i="4" s="1"/>
  <c r="AA106" i="4"/>
  <c r="AC106" i="4"/>
  <c r="AB106" i="4"/>
  <c r="AE106" i="4" s="1"/>
  <c r="AF106" i="4" s="1"/>
  <c r="AH106" i="4" s="1"/>
  <c r="AA107" i="4"/>
  <c r="AC107" i="4"/>
  <c r="AB107" i="4"/>
  <c r="AE107" i="4" s="1"/>
  <c r="AF107" i="4" s="1"/>
  <c r="AH107" i="4" s="1"/>
  <c r="AA108" i="4"/>
  <c r="AC108" i="4"/>
  <c r="AB108" i="4"/>
  <c r="AE108" i="4" s="1"/>
  <c r="AF108" i="4" s="1"/>
  <c r="AH108" i="4" s="1"/>
  <c r="AA109" i="4"/>
  <c r="AC109" i="4"/>
  <c r="AB109" i="4"/>
  <c r="AE109" i="4" s="1"/>
  <c r="AF109" i="4" s="1"/>
  <c r="AH109" i="4" s="1"/>
  <c r="AA110" i="4"/>
  <c r="AC110" i="4"/>
  <c r="AB110" i="4"/>
  <c r="AE110" i="4" s="1"/>
  <c r="AF110" i="4" s="1"/>
  <c r="AH110" i="4" s="1"/>
  <c r="AA111" i="4"/>
  <c r="AC111" i="4"/>
  <c r="AB111" i="4"/>
  <c r="AE111" i="4" s="1"/>
  <c r="AF111" i="4" s="1"/>
  <c r="AH111" i="4" s="1"/>
  <c r="AA112" i="4"/>
  <c r="AC112" i="4"/>
  <c r="AB112" i="4"/>
  <c r="AE112" i="4" s="1"/>
  <c r="AF112" i="4" s="1"/>
  <c r="AH112" i="4" s="1"/>
  <c r="AA113" i="4"/>
  <c r="AC113" i="4"/>
  <c r="AB113" i="4"/>
  <c r="AE113" i="4" s="1"/>
  <c r="AF113" i="4" s="1"/>
  <c r="AH113" i="4" s="1"/>
  <c r="AA114" i="4"/>
  <c r="AC114" i="4"/>
  <c r="AB114" i="4"/>
  <c r="AE114" i="4" s="1"/>
  <c r="AF114" i="4" s="1"/>
  <c r="AH114" i="4" s="1"/>
  <c r="AA115" i="4"/>
  <c r="AC115" i="4"/>
  <c r="AB115" i="4"/>
  <c r="AE115" i="4" s="1"/>
  <c r="AF115" i="4" s="1"/>
  <c r="AH115" i="4" s="1"/>
  <c r="AA116" i="4"/>
  <c r="AC116" i="4"/>
  <c r="AB116" i="4"/>
  <c r="AE116" i="4" s="1"/>
  <c r="AF116" i="4" s="1"/>
  <c r="AH116" i="4" s="1"/>
  <c r="AA117" i="4"/>
  <c r="AC117" i="4"/>
  <c r="AB117" i="4"/>
  <c r="AE117" i="4" s="1"/>
  <c r="AF117" i="4" s="1"/>
  <c r="AH117" i="4" s="1"/>
  <c r="AA118" i="4"/>
  <c r="AC118" i="4"/>
  <c r="AB118" i="4"/>
  <c r="AE118" i="4" s="1"/>
  <c r="AF118" i="4" s="1"/>
  <c r="AH118" i="4" s="1"/>
  <c r="AA119" i="4"/>
  <c r="AC119" i="4"/>
  <c r="AB119" i="4"/>
  <c r="AE119" i="4" s="1"/>
  <c r="AF119" i="4" s="1"/>
  <c r="AH119" i="4" s="1"/>
  <c r="AA120" i="4"/>
  <c r="AC120" i="4"/>
  <c r="AB120" i="4"/>
  <c r="AE120" i="4" s="1"/>
  <c r="AF120" i="4" s="1"/>
  <c r="AH120" i="4" s="1"/>
  <c r="AA121" i="4"/>
  <c r="AC121" i="4"/>
  <c r="AB121" i="4"/>
  <c r="AE121" i="4" s="1"/>
  <c r="AF121" i="4" s="1"/>
  <c r="AH121" i="4" s="1"/>
  <c r="AA122" i="4"/>
  <c r="AC122" i="4"/>
  <c r="AB122" i="4"/>
  <c r="AE122" i="4" s="1"/>
  <c r="AF122" i="4" s="1"/>
  <c r="AH122" i="4" s="1"/>
  <c r="AA123" i="4"/>
  <c r="AC123" i="4"/>
  <c r="AB123" i="4"/>
  <c r="AE123" i="4" s="1"/>
  <c r="AF123" i="4" s="1"/>
  <c r="AH123" i="4" s="1"/>
  <c r="AA124" i="4"/>
  <c r="AC124" i="4"/>
  <c r="AB124" i="4"/>
  <c r="AE124" i="4" s="1"/>
  <c r="AF124" i="4" s="1"/>
  <c r="AH124" i="4" s="1"/>
  <c r="AA125" i="4"/>
  <c r="AC125" i="4"/>
  <c r="AB125" i="4"/>
  <c r="AE125" i="4" s="1"/>
  <c r="AF125" i="4" s="1"/>
  <c r="AH125" i="4" s="1"/>
  <c r="AA126" i="4"/>
  <c r="AC126" i="4"/>
  <c r="AB126" i="4"/>
  <c r="AE126" i="4" s="1"/>
  <c r="AF126" i="4" s="1"/>
  <c r="AH126" i="4" s="1"/>
  <c r="AA127" i="4"/>
  <c r="AC127" i="4"/>
  <c r="AB127" i="4"/>
  <c r="AE127" i="4" s="1"/>
  <c r="AF127" i="4" s="1"/>
  <c r="AH127" i="4" s="1"/>
  <c r="AA128" i="4"/>
  <c r="AC128" i="4"/>
  <c r="AB128" i="4"/>
  <c r="AE128" i="4" s="1"/>
  <c r="AF128" i="4" s="1"/>
  <c r="AH128" i="4" s="1"/>
  <c r="AA129" i="4"/>
  <c r="AC129" i="4"/>
  <c r="AB129" i="4"/>
  <c r="AE129" i="4" s="1"/>
  <c r="AF129" i="4" s="1"/>
  <c r="AH129" i="4" s="1"/>
  <c r="AA130" i="4"/>
  <c r="AC130" i="4"/>
  <c r="AB130" i="4"/>
  <c r="AE130" i="4" s="1"/>
  <c r="AF130" i="4" s="1"/>
  <c r="AH130" i="4" s="1"/>
  <c r="AA131" i="4"/>
  <c r="AC131" i="4"/>
  <c r="AB131" i="4"/>
  <c r="AE131" i="4" s="1"/>
  <c r="AF131" i="4" s="1"/>
  <c r="AH131" i="4" s="1"/>
  <c r="AA132" i="4"/>
  <c r="AC132" i="4"/>
  <c r="AB132" i="4"/>
  <c r="AE132" i="4" s="1"/>
  <c r="AF132" i="4" s="1"/>
  <c r="AH132" i="4" s="1"/>
  <c r="AA133" i="4"/>
  <c r="AC133" i="4"/>
  <c r="AB133" i="4"/>
  <c r="AE133" i="4" s="1"/>
  <c r="AF133" i="4" s="1"/>
  <c r="AH133" i="4" s="1"/>
  <c r="AA134" i="4"/>
  <c r="AC134" i="4"/>
  <c r="AB134" i="4"/>
  <c r="AE134" i="4" s="1"/>
  <c r="AF134" i="4" s="1"/>
  <c r="AH134" i="4" s="1"/>
  <c r="AA135" i="4"/>
  <c r="AC135" i="4"/>
  <c r="AB135" i="4"/>
  <c r="AE135" i="4" s="1"/>
  <c r="AF135" i="4" s="1"/>
  <c r="AH135" i="4" s="1"/>
  <c r="AA136" i="4"/>
  <c r="AC136" i="4"/>
  <c r="AB136" i="4"/>
  <c r="AE136" i="4" s="1"/>
  <c r="AF136" i="4" s="1"/>
  <c r="AH136" i="4" s="1"/>
  <c r="AA137" i="4"/>
  <c r="AC137" i="4"/>
  <c r="AB137" i="4"/>
  <c r="AE137" i="4" s="1"/>
  <c r="AF137" i="4" s="1"/>
  <c r="AH137" i="4" s="1"/>
  <c r="AA138" i="4"/>
  <c r="AC138" i="4"/>
  <c r="AB138" i="4"/>
  <c r="AE138" i="4" s="1"/>
  <c r="AF138" i="4" s="1"/>
  <c r="AH138" i="4" s="1"/>
  <c r="AA139" i="4"/>
  <c r="AC139" i="4"/>
  <c r="AB139" i="4"/>
  <c r="AE139" i="4" s="1"/>
  <c r="AF139" i="4" s="1"/>
  <c r="AH139" i="4" s="1"/>
  <c r="AA140" i="4"/>
  <c r="AC140" i="4"/>
  <c r="AB140" i="4"/>
  <c r="AE140" i="4" s="1"/>
  <c r="AF140" i="4" s="1"/>
  <c r="AH140" i="4" s="1"/>
  <c r="AA141" i="4"/>
  <c r="AC141" i="4"/>
  <c r="AB141" i="4"/>
  <c r="AE141" i="4" s="1"/>
  <c r="AF141" i="4" s="1"/>
  <c r="AH141" i="4" s="1"/>
  <c r="AA142" i="4"/>
  <c r="AC142" i="4"/>
  <c r="AB142" i="4"/>
  <c r="AE142" i="4" s="1"/>
  <c r="AF142" i="4" s="1"/>
  <c r="AH142" i="4" s="1"/>
  <c r="AA143" i="4"/>
  <c r="AC143" i="4"/>
  <c r="AB143" i="4"/>
  <c r="AE143" i="4" s="1"/>
  <c r="AF143" i="4" s="1"/>
  <c r="AH143" i="4" s="1"/>
  <c r="AA144" i="4"/>
  <c r="AC144" i="4"/>
  <c r="AB144" i="4"/>
  <c r="AE144" i="4" s="1"/>
  <c r="AF144" i="4" s="1"/>
  <c r="AH144" i="4" s="1"/>
  <c r="AA145" i="4"/>
  <c r="AC145" i="4"/>
  <c r="AB145" i="4"/>
  <c r="AE145" i="4" s="1"/>
  <c r="AF145" i="4" s="1"/>
  <c r="AH145" i="4" s="1"/>
  <c r="AA146" i="4"/>
  <c r="AC146" i="4"/>
  <c r="AB146" i="4"/>
  <c r="AE146" i="4" s="1"/>
  <c r="AF146" i="4" s="1"/>
  <c r="AH146" i="4" s="1"/>
  <c r="AA147" i="4"/>
  <c r="AC147" i="4"/>
  <c r="AB147" i="4"/>
  <c r="AE147" i="4" s="1"/>
  <c r="AF147" i="4" s="1"/>
  <c r="AH147" i="4" s="1"/>
  <c r="AA148" i="4"/>
  <c r="AC148" i="4"/>
  <c r="AB148" i="4"/>
  <c r="AE148" i="4" s="1"/>
  <c r="AF148" i="4" s="1"/>
  <c r="AH148" i="4" s="1"/>
  <c r="AA149" i="4"/>
  <c r="AC149" i="4"/>
  <c r="AB149" i="4"/>
  <c r="AE149" i="4" s="1"/>
  <c r="AF149" i="4" s="1"/>
  <c r="AH149" i="4" s="1"/>
  <c r="AA150" i="4"/>
  <c r="AC150" i="4"/>
  <c r="AB150" i="4"/>
  <c r="AE150" i="4" s="1"/>
  <c r="AF150" i="4" s="1"/>
  <c r="AH150" i="4" s="1"/>
  <c r="AA151" i="4"/>
  <c r="AC151" i="4"/>
  <c r="AB151" i="4"/>
  <c r="AE151" i="4" s="1"/>
  <c r="AF151" i="4" s="1"/>
  <c r="AH151" i="4" s="1"/>
  <c r="AA152" i="4"/>
  <c r="AC152" i="4"/>
  <c r="AB152" i="4"/>
  <c r="AE152" i="4" s="1"/>
  <c r="AF152" i="4" s="1"/>
  <c r="AH152" i="4" s="1"/>
  <c r="AA153" i="4"/>
  <c r="AC153" i="4"/>
  <c r="AB153" i="4"/>
  <c r="AE153" i="4" s="1"/>
  <c r="AF153" i="4" s="1"/>
  <c r="AH153" i="4" s="1"/>
  <c r="AA154" i="4"/>
  <c r="AC154" i="4"/>
  <c r="AB154" i="4"/>
  <c r="AE154" i="4" s="1"/>
  <c r="AF154" i="4" s="1"/>
  <c r="AH154" i="4" s="1"/>
  <c r="AA155" i="4"/>
  <c r="AC155" i="4"/>
  <c r="AB155" i="4"/>
  <c r="AE155" i="4" s="1"/>
  <c r="AF155" i="4" s="1"/>
  <c r="AH155" i="4" s="1"/>
  <c r="AA156" i="4"/>
  <c r="AC156" i="4"/>
  <c r="AB156" i="4"/>
  <c r="AE156" i="4" s="1"/>
  <c r="AF156" i="4" s="1"/>
  <c r="AH156" i="4" s="1"/>
  <c r="AA157" i="4"/>
  <c r="AC157" i="4"/>
  <c r="AB157" i="4"/>
  <c r="AE157" i="4" s="1"/>
  <c r="AF157" i="4" s="1"/>
  <c r="AH157" i="4" s="1"/>
  <c r="AA158" i="4"/>
  <c r="AC158" i="4"/>
  <c r="AB158" i="4"/>
  <c r="AE158" i="4" s="1"/>
  <c r="AF158" i="4" s="1"/>
  <c r="AH158" i="4" s="1"/>
  <c r="AA159" i="4"/>
  <c r="AC159" i="4"/>
  <c r="AB159" i="4"/>
  <c r="AE159" i="4" s="1"/>
  <c r="AF159" i="4" s="1"/>
  <c r="AH159" i="4" s="1"/>
  <c r="AA160" i="4"/>
  <c r="AC160" i="4"/>
  <c r="AB160" i="4"/>
  <c r="AE160" i="4" s="1"/>
  <c r="AF160" i="4" s="1"/>
  <c r="AH160" i="4" s="1"/>
  <c r="AA161" i="4"/>
  <c r="AC161" i="4"/>
  <c r="AB161" i="4"/>
  <c r="AE161" i="4" s="1"/>
  <c r="AF161" i="4" s="1"/>
  <c r="AH161" i="4" s="1"/>
  <c r="AA162" i="4"/>
  <c r="AC162" i="4"/>
  <c r="AB162" i="4"/>
  <c r="AE162" i="4" s="1"/>
  <c r="AF162" i="4" s="1"/>
  <c r="AH162" i="4" s="1"/>
  <c r="AA163" i="4"/>
  <c r="AC163" i="4"/>
  <c r="AB163" i="4"/>
  <c r="AE163" i="4" s="1"/>
  <c r="AF163" i="4" s="1"/>
  <c r="AH163" i="4" s="1"/>
  <c r="AA164" i="4"/>
  <c r="AC164" i="4"/>
  <c r="AB164" i="4"/>
  <c r="AE164" i="4" s="1"/>
  <c r="AF164" i="4" s="1"/>
  <c r="AH164" i="4" s="1"/>
  <c r="AA165" i="4"/>
  <c r="AC165" i="4"/>
  <c r="AB165" i="4"/>
  <c r="AE165" i="4" s="1"/>
  <c r="AF165" i="4" s="1"/>
  <c r="AH165" i="4" s="1"/>
  <c r="AA166" i="4"/>
  <c r="AC166" i="4"/>
  <c r="AB166" i="4"/>
  <c r="AE166" i="4" s="1"/>
  <c r="AF166" i="4" s="1"/>
  <c r="AH166" i="4" s="1"/>
  <c r="AA167" i="4"/>
  <c r="AC167" i="4"/>
  <c r="AB167" i="4"/>
  <c r="AE167" i="4" s="1"/>
  <c r="AF167" i="4" s="1"/>
  <c r="AH167" i="4" s="1"/>
  <c r="AA168" i="4"/>
  <c r="AC168" i="4"/>
  <c r="AB168" i="4"/>
  <c r="AE168" i="4" s="1"/>
  <c r="AF168" i="4" s="1"/>
  <c r="AH168" i="4" s="1"/>
  <c r="AA169" i="4"/>
  <c r="AC169" i="4"/>
  <c r="AB169" i="4"/>
  <c r="AE169" i="4" s="1"/>
  <c r="AF169" i="4" s="1"/>
  <c r="AH169" i="4" s="1"/>
  <c r="AA170" i="4"/>
  <c r="AC170" i="4"/>
  <c r="AB170" i="4"/>
  <c r="AE170" i="4" s="1"/>
  <c r="AF170" i="4" s="1"/>
  <c r="AH170" i="4" s="1"/>
  <c r="AA171" i="4"/>
  <c r="AC171" i="4"/>
  <c r="AB171" i="4"/>
  <c r="AE171" i="4" s="1"/>
  <c r="AF171" i="4" s="1"/>
  <c r="AH171" i="4" s="1"/>
  <c r="AA172" i="4"/>
  <c r="AC172" i="4"/>
  <c r="AB172" i="4"/>
  <c r="AE172" i="4" s="1"/>
  <c r="AF172" i="4" s="1"/>
  <c r="AH172" i="4" s="1"/>
  <c r="AA173" i="4"/>
  <c r="AC173" i="4"/>
  <c r="AB173" i="4"/>
  <c r="AE173" i="4" s="1"/>
  <c r="AF173" i="4" s="1"/>
  <c r="AH173" i="4" s="1"/>
  <c r="AA174" i="4"/>
  <c r="AC174" i="4"/>
  <c r="AB174" i="4"/>
  <c r="AE174" i="4" s="1"/>
  <c r="AF174" i="4" s="1"/>
  <c r="AH174" i="4" s="1"/>
  <c r="AA175" i="4"/>
  <c r="AC175" i="4"/>
  <c r="AB175" i="4"/>
  <c r="AE175" i="4" s="1"/>
  <c r="AF175" i="4" s="1"/>
  <c r="AH175" i="4" s="1"/>
  <c r="AA176" i="4"/>
  <c r="AC176" i="4"/>
  <c r="AB176" i="4"/>
  <c r="AE176" i="4" s="1"/>
  <c r="AF176" i="4" s="1"/>
  <c r="AH176" i="4" s="1"/>
  <c r="AA177" i="4"/>
  <c r="AC177" i="4"/>
  <c r="AB177" i="4"/>
  <c r="AE177" i="4" s="1"/>
  <c r="AF177" i="4" s="1"/>
  <c r="AH177" i="4" s="1"/>
  <c r="AA178" i="4"/>
  <c r="AC178" i="4"/>
  <c r="AB178" i="4"/>
  <c r="AE178" i="4" s="1"/>
  <c r="AF178" i="4" s="1"/>
  <c r="AH178" i="4" s="1"/>
  <c r="AA179" i="4"/>
  <c r="AC179" i="4"/>
  <c r="AB179" i="4"/>
  <c r="AE179" i="4" s="1"/>
  <c r="AF179" i="4" s="1"/>
  <c r="AH179" i="4" s="1"/>
  <c r="AA180" i="4"/>
  <c r="AC180" i="4"/>
  <c r="AB180" i="4"/>
  <c r="AE180" i="4" s="1"/>
  <c r="AF180" i="4" s="1"/>
  <c r="AH180" i="4" s="1"/>
  <c r="AA181" i="4"/>
  <c r="AC181" i="4"/>
  <c r="AB181" i="4"/>
  <c r="AE181" i="4" s="1"/>
  <c r="AF181" i="4" s="1"/>
  <c r="AH181" i="4" s="1"/>
  <c r="AA182" i="4"/>
  <c r="AC182" i="4"/>
  <c r="AB182" i="4"/>
  <c r="AE182" i="4" s="1"/>
  <c r="AF182" i="4" s="1"/>
  <c r="AH182" i="4" s="1"/>
  <c r="AA183" i="4"/>
  <c r="AC183" i="4"/>
  <c r="AB183" i="4"/>
  <c r="AE183" i="4" s="1"/>
  <c r="AF183" i="4" s="1"/>
  <c r="AH183" i="4" s="1"/>
  <c r="AA184" i="4"/>
  <c r="AC184" i="4"/>
  <c r="AB184" i="4"/>
  <c r="AE184" i="4" s="1"/>
  <c r="AF184" i="4" s="1"/>
  <c r="AH184" i="4" s="1"/>
  <c r="AA185" i="4"/>
  <c r="AC185" i="4"/>
  <c r="AB185" i="4"/>
  <c r="AE185" i="4" s="1"/>
  <c r="AF185" i="4" s="1"/>
  <c r="AH185" i="4" s="1"/>
  <c r="AA186" i="4"/>
  <c r="AC186" i="4"/>
  <c r="AB186" i="4"/>
  <c r="AE186" i="4" s="1"/>
  <c r="AF186" i="4" s="1"/>
  <c r="AH186" i="4" s="1"/>
  <c r="AA187" i="4"/>
  <c r="AC187" i="4"/>
  <c r="AB187" i="4"/>
  <c r="AE187" i="4" s="1"/>
  <c r="AF187" i="4" s="1"/>
  <c r="AH187" i="4" s="1"/>
  <c r="AA188" i="4"/>
  <c r="AC188" i="4"/>
  <c r="AB188" i="4"/>
  <c r="AE188" i="4" s="1"/>
  <c r="AF188" i="4" s="1"/>
  <c r="AH188" i="4" s="1"/>
  <c r="AA189" i="4"/>
  <c r="AC189" i="4"/>
  <c r="AB189" i="4"/>
  <c r="AE189" i="4" s="1"/>
  <c r="AF189" i="4" s="1"/>
  <c r="AH189" i="4" s="1"/>
  <c r="AA190" i="4"/>
  <c r="AC190" i="4"/>
  <c r="AB190" i="4"/>
  <c r="AE190" i="4" s="1"/>
  <c r="AF190" i="4" s="1"/>
  <c r="AH190" i="4" s="1"/>
  <c r="AA191" i="4"/>
  <c r="AC191" i="4"/>
  <c r="AB191" i="4"/>
  <c r="AE191" i="4" s="1"/>
  <c r="AF191" i="4" s="1"/>
  <c r="AH191" i="4" s="1"/>
  <c r="AA192" i="4"/>
  <c r="AC192" i="4"/>
  <c r="AB192" i="4"/>
  <c r="AE192" i="4" s="1"/>
  <c r="AF192" i="4" s="1"/>
  <c r="AH192" i="4" s="1"/>
  <c r="AA193" i="4"/>
  <c r="AC193" i="4"/>
  <c r="AB193" i="4"/>
  <c r="AE193" i="4" s="1"/>
  <c r="AF193" i="4" s="1"/>
  <c r="AH193" i="4" s="1"/>
  <c r="AA194" i="4"/>
  <c r="AC194" i="4"/>
  <c r="AB194" i="4"/>
  <c r="AE194" i="4" s="1"/>
  <c r="AF194" i="4" s="1"/>
  <c r="AH194" i="4" s="1"/>
  <c r="AA195" i="4"/>
  <c r="AC195" i="4"/>
  <c r="AB195" i="4"/>
  <c r="AE195" i="4" s="1"/>
  <c r="AF195" i="4" s="1"/>
  <c r="AH195" i="4" s="1"/>
  <c r="AA196" i="4"/>
  <c r="AC196" i="4"/>
  <c r="AB196" i="4"/>
  <c r="AE196" i="4" s="1"/>
  <c r="AF196" i="4" s="1"/>
  <c r="AH196" i="4" s="1"/>
  <c r="AA197" i="4"/>
  <c r="AC197" i="4"/>
  <c r="AB197" i="4"/>
  <c r="AE197" i="4" s="1"/>
  <c r="AF197" i="4" s="1"/>
  <c r="AH197" i="4" s="1"/>
  <c r="AA198" i="4"/>
  <c r="AC198" i="4"/>
  <c r="AB198" i="4"/>
  <c r="AE198" i="4" s="1"/>
  <c r="AF198" i="4" s="1"/>
  <c r="AH198" i="4" s="1"/>
  <c r="AA199" i="4"/>
  <c r="AC199" i="4"/>
  <c r="AB199" i="4"/>
  <c r="AE199" i="4" s="1"/>
  <c r="AF199" i="4" s="1"/>
  <c r="AH199" i="4" s="1"/>
  <c r="AA200" i="4"/>
  <c r="AC200" i="4"/>
  <c r="AB200" i="4"/>
  <c r="AE200" i="4" s="1"/>
  <c r="AF200" i="4" s="1"/>
  <c r="AH200" i="4" s="1"/>
  <c r="AG200" i="4" l="1"/>
  <c r="AD200" i="4"/>
  <c r="AI200" i="4" s="1"/>
  <c r="AG199" i="4"/>
  <c r="AD199" i="4"/>
  <c r="AI199" i="4" s="1"/>
  <c r="AG198" i="4"/>
  <c r="AD198" i="4"/>
  <c r="AI198" i="4" s="1"/>
  <c r="AG197" i="4"/>
  <c r="AD197" i="4"/>
  <c r="AI197" i="4" s="1"/>
  <c r="AG196" i="4"/>
  <c r="AD196" i="4"/>
  <c r="AI196" i="4" s="1"/>
  <c r="AG195" i="4"/>
  <c r="AD195" i="4"/>
  <c r="AI195" i="4" s="1"/>
  <c r="AG194" i="4"/>
  <c r="AD194" i="4"/>
  <c r="AI194" i="4" s="1"/>
  <c r="AG193" i="4"/>
  <c r="AD193" i="4"/>
  <c r="AI193" i="4" s="1"/>
  <c r="AG192" i="4"/>
  <c r="AD192" i="4"/>
  <c r="AI192" i="4" s="1"/>
  <c r="AG191" i="4"/>
  <c r="AD191" i="4"/>
  <c r="AI191" i="4" s="1"/>
  <c r="AG190" i="4"/>
  <c r="AD190" i="4"/>
  <c r="AI190" i="4" s="1"/>
  <c r="AG189" i="4"/>
  <c r="AD189" i="4"/>
  <c r="AI189" i="4" s="1"/>
  <c r="AG188" i="4"/>
  <c r="AD188" i="4"/>
  <c r="AI188" i="4" s="1"/>
  <c r="AG187" i="4"/>
  <c r="AD187" i="4"/>
  <c r="AI187" i="4" s="1"/>
  <c r="AG186" i="4"/>
  <c r="AD186" i="4"/>
  <c r="AI186" i="4" s="1"/>
  <c r="AG185" i="4"/>
  <c r="AD185" i="4"/>
  <c r="AI185" i="4" s="1"/>
  <c r="AG184" i="4"/>
  <c r="AD184" i="4"/>
  <c r="AI184" i="4" s="1"/>
  <c r="AG183" i="4"/>
  <c r="AD183" i="4"/>
  <c r="AI183" i="4" s="1"/>
  <c r="AG182" i="4"/>
  <c r="AD182" i="4"/>
  <c r="AI182" i="4" s="1"/>
  <c r="AG181" i="4"/>
  <c r="AD181" i="4"/>
  <c r="AI181" i="4" s="1"/>
  <c r="AG180" i="4"/>
  <c r="AD180" i="4"/>
  <c r="AI180" i="4" s="1"/>
  <c r="AG179" i="4"/>
  <c r="AD179" i="4"/>
  <c r="AI179" i="4" s="1"/>
  <c r="AG178" i="4"/>
  <c r="AD178" i="4"/>
  <c r="AI178" i="4" s="1"/>
  <c r="AG177" i="4"/>
  <c r="AD177" i="4"/>
  <c r="AI177" i="4" s="1"/>
  <c r="AG176" i="4"/>
  <c r="AD176" i="4"/>
  <c r="AI176" i="4" s="1"/>
  <c r="AG175" i="4"/>
  <c r="AD175" i="4"/>
  <c r="AI175" i="4" s="1"/>
  <c r="AG174" i="4"/>
  <c r="AD174" i="4"/>
  <c r="AI174" i="4" s="1"/>
  <c r="AG173" i="4"/>
  <c r="AD173" i="4"/>
  <c r="AI173" i="4" s="1"/>
  <c r="AG172" i="4"/>
  <c r="AD172" i="4"/>
  <c r="AI172" i="4" s="1"/>
  <c r="AG171" i="4"/>
  <c r="AD171" i="4"/>
  <c r="AI171" i="4" s="1"/>
  <c r="AG170" i="4"/>
  <c r="AD170" i="4"/>
  <c r="AI170" i="4" s="1"/>
  <c r="AG169" i="4"/>
  <c r="AD169" i="4"/>
  <c r="AI169" i="4" s="1"/>
  <c r="AG168" i="4"/>
  <c r="AD168" i="4"/>
  <c r="AI168" i="4" s="1"/>
  <c r="AG167" i="4"/>
  <c r="AD167" i="4"/>
  <c r="AI167" i="4" s="1"/>
  <c r="AG166" i="4"/>
  <c r="AD166" i="4"/>
  <c r="AI166" i="4" s="1"/>
  <c r="AG165" i="4"/>
  <c r="AD165" i="4"/>
  <c r="AI165" i="4" s="1"/>
  <c r="AG164" i="4"/>
  <c r="AD164" i="4"/>
  <c r="AI164" i="4" s="1"/>
  <c r="AG163" i="4"/>
  <c r="AD163" i="4"/>
  <c r="AI163" i="4" s="1"/>
  <c r="AG162" i="4"/>
  <c r="AD162" i="4"/>
  <c r="AI162" i="4" s="1"/>
  <c r="AG161" i="4"/>
  <c r="AD161" i="4"/>
  <c r="AI161" i="4" s="1"/>
  <c r="AG160" i="4"/>
  <c r="AD160" i="4"/>
  <c r="AI160" i="4" s="1"/>
  <c r="AG159" i="4"/>
  <c r="AD159" i="4"/>
  <c r="AI159" i="4" s="1"/>
  <c r="AG158" i="4"/>
  <c r="AD158" i="4"/>
  <c r="AI158" i="4" s="1"/>
  <c r="AG157" i="4"/>
  <c r="AD157" i="4"/>
  <c r="AI157" i="4" s="1"/>
  <c r="AG156" i="4"/>
  <c r="AD156" i="4"/>
  <c r="AI156" i="4" s="1"/>
  <c r="AG155" i="4"/>
  <c r="AD155" i="4"/>
  <c r="AI155" i="4" s="1"/>
  <c r="AG154" i="4"/>
  <c r="AD154" i="4"/>
  <c r="AI154" i="4" s="1"/>
  <c r="AG153" i="4"/>
  <c r="AD153" i="4"/>
  <c r="AI153" i="4" s="1"/>
  <c r="AG152" i="4"/>
  <c r="AD152" i="4"/>
  <c r="AI152" i="4" s="1"/>
  <c r="AG151" i="4"/>
  <c r="AD151" i="4"/>
  <c r="AI151" i="4" s="1"/>
  <c r="AG150" i="4"/>
  <c r="AD150" i="4"/>
  <c r="AI150" i="4" s="1"/>
  <c r="AG149" i="4"/>
  <c r="AD149" i="4"/>
  <c r="AI149" i="4" s="1"/>
  <c r="AG148" i="4"/>
  <c r="AD148" i="4"/>
  <c r="AI148" i="4" s="1"/>
  <c r="AG147" i="4"/>
  <c r="AD147" i="4"/>
  <c r="AI147" i="4" s="1"/>
  <c r="AG146" i="4"/>
  <c r="AD146" i="4"/>
  <c r="AI146" i="4" s="1"/>
  <c r="AG145" i="4"/>
  <c r="AD145" i="4"/>
  <c r="AI145" i="4" s="1"/>
  <c r="AG144" i="4"/>
  <c r="AD144" i="4"/>
  <c r="AI144" i="4" s="1"/>
  <c r="AG143" i="4"/>
  <c r="AD143" i="4"/>
  <c r="AI143" i="4" s="1"/>
  <c r="AG142" i="4"/>
  <c r="AD142" i="4"/>
  <c r="AI142" i="4" s="1"/>
  <c r="AG141" i="4"/>
  <c r="AD141" i="4"/>
  <c r="AI141" i="4" s="1"/>
  <c r="AG140" i="4"/>
  <c r="AD140" i="4"/>
  <c r="AI140" i="4" s="1"/>
  <c r="AG139" i="4"/>
  <c r="AD139" i="4"/>
  <c r="AI139" i="4" s="1"/>
  <c r="AG138" i="4"/>
  <c r="AD138" i="4"/>
  <c r="AI138" i="4" s="1"/>
  <c r="AG137" i="4"/>
  <c r="AD137" i="4"/>
  <c r="AI137" i="4" s="1"/>
  <c r="AG136" i="4"/>
  <c r="AD136" i="4"/>
  <c r="AI136" i="4" s="1"/>
  <c r="AG135" i="4"/>
  <c r="AD135" i="4"/>
  <c r="AI135" i="4" s="1"/>
  <c r="AG134" i="4"/>
  <c r="AD134" i="4"/>
  <c r="AI134" i="4" s="1"/>
  <c r="AG133" i="4"/>
  <c r="AD133" i="4"/>
  <c r="AI133" i="4" s="1"/>
  <c r="AG132" i="4"/>
  <c r="AD132" i="4"/>
  <c r="AI132" i="4" s="1"/>
  <c r="AG131" i="4"/>
  <c r="AD131" i="4"/>
  <c r="AI131" i="4" s="1"/>
  <c r="AG130" i="4"/>
  <c r="AD130" i="4"/>
  <c r="AI130" i="4" s="1"/>
  <c r="AG129" i="4"/>
  <c r="AD129" i="4"/>
  <c r="AI129" i="4" s="1"/>
  <c r="AG128" i="4"/>
  <c r="AD128" i="4"/>
  <c r="AI128" i="4" s="1"/>
  <c r="AG127" i="4"/>
  <c r="AD127" i="4"/>
  <c r="AI127" i="4" s="1"/>
  <c r="AG126" i="4"/>
  <c r="AD126" i="4"/>
  <c r="AI126" i="4" s="1"/>
  <c r="AG125" i="4"/>
  <c r="AD125" i="4"/>
  <c r="AI125" i="4" s="1"/>
  <c r="AG124" i="4"/>
  <c r="AD124" i="4"/>
  <c r="AI124" i="4" s="1"/>
  <c r="AG123" i="4"/>
  <c r="AD123" i="4"/>
  <c r="AI123" i="4" s="1"/>
  <c r="AG122" i="4"/>
  <c r="AD122" i="4"/>
  <c r="AI122" i="4" s="1"/>
  <c r="AG121" i="4"/>
  <c r="AD121" i="4"/>
  <c r="AI121" i="4" s="1"/>
  <c r="AG120" i="4"/>
  <c r="AD120" i="4"/>
  <c r="AI120" i="4" s="1"/>
  <c r="AG119" i="4"/>
  <c r="AD119" i="4"/>
  <c r="AI119" i="4" s="1"/>
  <c r="AG118" i="4"/>
  <c r="AD118" i="4"/>
  <c r="AI118" i="4" s="1"/>
  <c r="AG117" i="4"/>
  <c r="AD117" i="4"/>
  <c r="AI117" i="4" s="1"/>
  <c r="AG116" i="4"/>
  <c r="AD116" i="4"/>
  <c r="AI116" i="4" s="1"/>
  <c r="AG115" i="4"/>
  <c r="AD115" i="4"/>
  <c r="AI115" i="4" s="1"/>
  <c r="AG114" i="4"/>
  <c r="AD114" i="4"/>
  <c r="AI114" i="4" s="1"/>
  <c r="AG113" i="4"/>
  <c r="AD113" i="4"/>
  <c r="AI113" i="4" s="1"/>
  <c r="AG112" i="4"/>
  <c r="AD112" i="4"/>
  <c r="AI112" i="4" s="1"/>
  <c r="AG111" i="4"/>
  <c r="AD111" i="4"/>
  <c r="AI111" i="4" s="1"/>
  <c r="AG110" i="4"/>
  <c r="AD110" i="4"/>
  <c r="AI110" i="4" s="1"/>
  <c r="AG109" i="4"/>
  <c r="AD109" i="4"/>
  <c r="AI109" i="4" s="1"/>
  <c r="AG108" i="4"/>
  <c r="AD108" i="4"/>
  <c r="AI108" i="4" s="1"/>
  <c r="AG107" i="4"/>
  <c r="AD107" i="4"/>
  <c r="AI107" i="4" s="1"/>
  <c r="AG106" i="4"/>
  <c r="AD106" i="4"/>
  <c r="AI106" i="4" s="1"/>
  <c r="AG105" i="4"/>
  <c r="AD105" i="4"/>
  <c r="AI105" i="4" s="1"/>
  <c r="AG104" i="4"/>
  <c r="AD104" i="4"/>
  <c r="AI104" i="4" s="1"/>
  <c r="AG103" i="4"/>
  <c r="AD103" i="4"/>
  <c r="AI103" i="4" s="1"/>
  <c r="AG102" i="4"/>
  <c r="AD102" i="4"/>
  <c r="AI102" i="4" s="1"/>
  <c r="AG101" i="4"/>
  <c r="AD101" i="4"/>
  <c r="AI101" i="4" s="1"/>
  <c r="AG100" i="4"/>
  <c r="AD100" i="4"/>
  <c r="AI100" i="4" s="1"/>
  <c r="AG99" i="4"/>
  <c r="AD99" i="4"/>
  <c r="AI99" i="4" s="1"/>
  <c r="AG98" i="4"/>
  <c r="AD98" i="4"/>
  <c r="AI98" i="4" s="1"/>
  <c r="AG97" i="4"/>
  <c r="AD97" i="4"/>
  <c r="AI97" i="4" s="1"/>
  <c r="AG96" i="4"/>
  <c r="AD96" i="4"/>
  <c r="AI96" i="4" s="1"/>
  <c r="AG95" i="4"/>
  <c r="AD95" i="4"/>
  <c r="AI95" i="4" s="1"/>
  <c r="AG94" i="4"/>
  <c r="AD94" i="4"/>
  <c r="AI94" i="4" s="1"/>
  <c r="AG93" i="4"/>
  <c r="AD93" i="4"/>
  <c r="AI93" i="4" s="1"/>
  <c r="AG92" i="4"/>
  <c r="AD92" i="4"/>
  <c r="AI92" i="4" s="1"/>
  <c r="AG91" i="4"/>
  <c r="AD91" i="4"/>
  <c r="AI91" i="4" s="1"/>
  <c r="AG90" i="4"/>
  <c r="AD90" i="4"/>
  <c r="AI90" i="4" s="1"/>
  <c r="AG89" i="4"/>
  <c r="AD89" i="4"/>
  <c r="AI89" i="4" s="1"/>
  <c r="AG88" i="4"/>
  <c r="AD88" i="4"/>
  <c r="AI88" i="4" s="1"/>
  <c r="AG87" i="4"/>
  <c r="AD87" i="4"/>
  <c r="AI87" i="4" s="1"/>
  <c r="AG86" i="4"/>
  <c r="AD86" i="4"/>
  <c r="AI86" i="4" s="1"/>
  <c r="AG85" i="4"/>
  <c r="AD85" i="4"/>
  <c r="AI85" i="4" s="1"/>
  <c r="AG84" i="4"/>
  <c r="AD84" i="4"/>
  <c r="AI84" i="4" s="1"/>
  <c r="AG83" i="4"/>
  <c r="AD83" i="4"/>
  <c r="AI83" i="4" s="1"/>
  <c r="AG82" i="4"/>
  <c r="AD82" i="4"/>
  <c r="AI82" i="4" s="1"/>
  <c r="AG81" i="4"/>
  <c r="AD81" i="4"/>
  <c r="AI81" i="4" s="1"/>
  <c r="AG80" i="4"/>
  <c r="AD80" i="4"/>
  <c r="AI80" i="4" s="1"/>
  <c r="AG79" i="4"/>
  <c r="AD79" i="4"/>
  <c r="AI79" i="4" s="1"/>
  <c r="AG78" i="4"/>
  <c r="AD78" i="4"/>
  <c r="AI78" i="4" s="1"/>
  <c r="AG77" i="4"/>
  <c r="AD77" i="4"/>
  <c r="AI77" i="4" s="1"/>
  <c r="AG76" i="4"/>
  <c r="AD76" i="4"/>
  <c r="AI76" i="4" s="1"/>
  <c r="AG75" i="4"/>
  <c r="AD75" i="4"/>
  <c r="AI75" i="4" s="1"/>
  <c r="AG74" i="4"/>
  <c r="AD74" i="4"/>
  <c r="AI74" i="4" s="1"/>
  <c r="AG73" i="4"/>
  <c r="AD73" i="4"/>
  <c r="AI73" i="4" s="1"/>
  <c r="AG72" i="4"/>
  <c r="AD72" i="4"/>
  <c r="AI72" i="4" s="1"/>
  <c r="AG71" i="4"/>
  <c r="AD71" i="4"/>
  <c r="AI71" i="4" s="1"/>
  <c r="AG70" i="4"/>
  <c r="AD70" i="4"/>
  <c r="AI70" i="4" s="1"/>
  <c r="AG69" i="4"/>
  <c r="AD69" i="4"/>
  <c r="AI69" i="4" s="1"/>
  <c r="AG68" i="4"/>
  <c r="AD68" i="4"/>
  <c r="AI68" i="4" s="1"/>
  <c r="AG67" i="4"/>
  <c r="AD67" i="4"/>
  <c r="AI67" i="4" s="1"/>
  <c r="AG66" i="4"/>
  <c r="AD66" i="4"/>
  <c r="AI66" i="4" s="1"/>
  <c r="AG65" i="4"/>
  <c r="AD65" i="4"/>
  <c r="AI65" i="4" s="1"/>
  <c r="AG64" i="4"/>
  <c r="AD64" i="4"/>
  <c r="AI64" i="4" s="1"/>
  <c r="AG63" i="4"/>
  <c r="AD63" i="4"/>
  <c r="AI63" i="4" s="1"/>
  <c r="AG62" i="4"/>
  <c r="AD62" i="4"/>
  <c r="AI62" i="4" s="1"/>
  <c r="AG61" i="4"/>
  <c r="AD61" i="4"/>
  <c r="AI61" i="4" s="1"/>
  <c r="AG60" i="4"/>
  <c r="AD60" i="4"/>
  <c r="AI60" i="4" s="1"/>
  <c r="AG59" i="4"/>
  <c r="AD59" i="4"/>
  <c r="AI59" i="4" s="1"/>
  <c r="AG58" i="4"/>
  <c r="AD58" i="4"/>
  <c r="AI58" i="4" s="1"/>
  <c r="AG57" i="4"/>
  <c r="AD57" i="4"/>
  <c r="AI57" i="4" s="1"/>
  <c r="AG56" i="4"/>
  <c r="AD56" i="4"/>
  <c r="AI56" i="4" s="1"/>
  <c r="AG55" i="4"/>
  <c r="AD55" i="4"/>
  <c r="AI55" i="4" s="1"/>
  <c r="AG54" i="4"/>
  <c r="AD54" i="4"/>
  <c r="AI54" i="4" s="1"/>
  <c r="AG53" i="4"/>
  <c r="AD53" i="4"/>
  <c r="AI53" i="4" s="1"/>
  <c r="AG52" i="4"/>
  <c r="AD52" i="4"/>
  <c r="AI52" i="4" s="1"/>
  <c r="AG51" i="4"/>
  <c r="AD51" i="4"/>
  <c r="AI51" i="4" s="1"/>
  <c r="AG50" i="4"/>
  <c r="AD50" i="4"/>
  <c r="AI50" i="4" s="1"/>
  <c r="AG49" i="4"/>
  <c r="AD49" i="4"/>
  <c r="AI49" i="4" s="1"/>
  <c r="AG48" i="4"/>
  <c r="AD48" i="4"/>
  <c r="AI48" i="4" s="1"/>
  <c r="AG47" i="4"/>
  <c r="AD47" i="4"/>
  <c r="AI47" i="4" s="1"/>
  <c r="AG46" i="4"/>
  <c r="AD46" i="4"/>
  <c r="AI46" i="4" s="1"/>
  <c r="AG45" i="4"/>
  <c r="AD45" i="4"/>
  <c r="AI45" i="4" s="1"/>
  <c r="AG44" i="4"/>
  <c r="AD44" i="4"/>
  <c r="AI44" i="4" s="1"/>
  <c r="AG43" i="4"/>
  <c r="AD43" i="4"/>
  <c r="AI43" i="4" s="1"/>
  <c r="AG42" i="4"/>
  <c r="AD42" i="4"/>
  <c r="AI42" i="4" s="1"/>
  <c r="AG41" i="4"/>
  <c r="AD41" i="4"/>
  <c r="AI41" i="4" s="1"/>
  <c r="AG40" i="4"/>
  <c r="AD40" i="4"/>
  <c r="AI40" i="4" s="1"/>
  <c r="AG39" i="4"/>
  <c r="AD39" i="4"/>
  <c r="AI39" i="4" s="1"/>
  <c r="AG38" i="4"/>
  <c r="AD38" i="4"/>
  <c r="AI38" i="4" s="1"/>
  <c r="AG37" i="4"/>
  <c r="AD37" i="4"/>
  <c r="AI37" i="4" s="1"/>
  <c r="AG36" i="4"/>
  <c r="AD36" i="4"/>
  <c r="AI36" i="4" s="1"/>
  <c r="AG35" i="4"/>
  <c r="AD35" i="4"/>
  <c r="AI35" i="4" s="1"/>
  <c r="AG34" i="4"/>
  <c r="AD34" i="4"/>
  <c r="AI34" i="4" s="1"/>
  <c r="AG33" i="4"/>
  <c r="AD33" i="4"/>
  <c r="AI33" i="4" s="1"/>
  <c r="AG32" i="4"/>
  <c r="AD32" i="4"/>
  <c r="AI32" i="4" s="1"/>
  <c r="AG31" i="4"/>
  <c r="AD31" i="4"/>
  <c r="AI31" i="4" s="1"/>
  <c r="AG30" i="4"/>
  <c r="AD30" i="4"/>
  <c r="AI30" i="4" s="1"/>
  <c r="AG29" i="4"/>
  <c r="AD29" i="4"/>
  <c r="AI29" i="4" s="1"/>
  <c r="AG28" i="4"/>
  <c r="AD28" i="4"/>
  <c r="AI28" i="4" s="1"/>
  <c r="AG27" i="4"/>
  <c r="AD27" i="4"/>
  <c r="AI27" i="4" s="1"/>
  <c r="AG26" i="4"/>
  <c r="AD26" i="4"/>
  <c r="AI26" i="4" s="1"/>
  <c r="AG25" i="4"/>
  <c r="AD25" i="4"/>
  <c r="AI25" i="4" s="1"/>
  <c r="AG24" i="4"/>
  <c r="AD24" i="4"/>
  <c r="AI24" i="4" s="1"/>
  <c r="AG23" i="4"/>
  <c r="AD23" i="4"/>
  <c r="AI23" i="4" s="1"/>
  <c r="AG22" i="4"/>
  <c r="AD22" i="4"/>
  <c r="AI22" i="4" s="1"/>
  <c r="AG21" i="4"/>
  <c r="AD21" i="4"/>
  <c r="AI21" i="4" s="1"/>
  <c r="AG20" i="4"/>
  <c r="AD20" i="4"/>
  <c r="AI20" i="4" s="1"/>
  <c r="AG19" i="4"/>
  <c r="AD19" i="4"/>
  <c r="AI19" i="4" s="1"/>
  <c r="AG18" i="4"/>
  <c r="AD18" i="4"/>
  <c r="AI18" i="4" s="1"/>
  <c r="AG17" i="4"/>
  <c r="AD17" i="4"/>
  <c r="AI17" i="4" s="1"/>
  <c r="AG16" i="4"/>
  <c r="AD16" i="4"/>
  <c r="AI16" i="4" s="1"/>
  <c r="AG15" i="4"/>
  <c r="AD15" i="4"/>
  <c r="AI15" i="4" s="1"/>
  <c r="AG14" i="4"/>
  <c r="AD14" i="4"/>
  <c r="AI14" i="4" s="1"/>
  <c r="AG13" i="4"/>
  <c r="AD13" i="4"/>
  <c r="AI13" i="4" s="1"/>
  <c r="AG12" i="4"/>
  <c r="AD12" i="4"/>
  <c r="AI12" i="4" s="1"/>
  <c r="AG11" i="4"/>
  <c r="AD11" i="4"/>
  <c r="AI11" i="4" s="1"/>
  <c r="AG10" i="4"/>
  <c r="AD10" i="4"/>
  <c r="AI10" i="4" s="1"/>
  <c r="AG9" i="4"/>
  <c r="AD9" i="4"/>
  <c r="AI9" i="4" s="1"/>
  <c r="AG8" i="4"/>
  <c r="AD8" i="4"/>
  <c r="AI8" i="4" s="1"/>
  <c r="AG7" i="4"/>
  <c r="AD7" i="4"/>
  <c r="AI7" i="4" s="1"/>
  <c r="AG6" i="4"/>
  <c r="AD6" i="4"/>
  <c r="AI6" i="4" s="1"/>
  <c r="AG5" i="4"/>
  <c r="AD5" i="4"/>
  <c r="AI5" i="4" s="1"/>
  <c r="AG4" i="4"/>
  <c r="AD4" i="4"/>
  <c r="AI4" i="4" s="1"/>
  <c r="AG3" i="4"/>
  <c r="AD3" i="4"/>
  <c r="AI3" i="4" s="1"/>
  <c r="C25" i="5"/>
  <c r="C22" i="5"/>
  <c r="C24" i="5" s="1"/>
  <c r="Z2" i="6"/>
  <c r="W2" i="6"/>
  <c r="Y2" i="6" s="1"/>
  <c r="Z3" i="6"/>
  <c r="W3" i="6"/>
  <c r="Y3" i="6" s="1"/>
  <c r="Z4" i="6"/>
  <c r="W4" i="6"/>
  <c r="Y4" i="6" s="1"/>
  <c r="Z5" i="6"/>
  <c r="W5" i="6"/>
  <c r="Y5" i="6" s="1"/>
  <c r="Z6" i="6"/>
  <c r="W6" i="6"/>
  <c r="Y6" i="6" s="1"/>
  <c r="Z7" i="6"/>
  <c r="W7" i="6"/>
  <c r="Y7" i="6" s="1"/>
  <c r="Z8" i="6"/>
  <c r="W8" i="6"/>
  <c r="Y8" i="6" s="1"/>
  <c r="Z9" i="6"/>
  <c r="W9" i="6"/>
  <c r="Y9" i="6" s="1"/>
  <c r="Z10" i="6"/>
  <c r="W10" i="6"/>
  <c r="Y10" i="6" s="1"/>
  <c r="Z11" i="6"/>
  <c r="W11" i="6"/>
  <c r="Y11" i="6" s="1"/>
  <c r="Z12" i="6"/>
  <c r="W12" i="6"/>
  <c r="Y12" i="6" s="1"/>
  <c r="Z13" i="6"/>
  <c r="W13" i="6"/>
  <c r="Y13" i="6" s="1"/>
  <c r="Z14" i="6"/>
  <c r="W14" i="6"/>
  <c r="Y14" i="6" s="1"/>
  <c r="Z15" i="6"/>
  <c r="W15" i="6"/>
  <c r="Y15" i="6" s="1"/>
  <c r="Z16" i="6"/>
  <c r="W16" i="6"/>
  <c r="Y16" i="6" s="1"/>
  <c r="Z17" i="6"/>
  <c r="W17" i="6"/>
  <c r="Y17" i="6" s="1"/>
  <c r="Z18" i="6"/>
  <c r="W18" i="6"/>
  <c r="Y18" i="6" s="1"/>
  <c r="Z19" i="6"/>
  <c r="W19" i="6"/>
  <c r="Y19" i="6" s="1"/>
  <c r="Z20" i="6"/>
  <c r="W20" i="6"/>
  <c r="Y20" i="6" s="1"/>
  <c r="Z21" i="6"/>
  <c r="W21" i="6"/>
  <c r="Y21" i="6" s="1"/>
  <c r="Z22" i="6"/>
  <c r="W22" i="6"/>
  <c r="Y22" i="6" s="1"/>
  <c r="Z23" i="6"/>
  <c r="W23" i="6"/>
  <c r="Y23" i="6" s="1"/>
  <c r="Z24" i="6"/>
  <c r="W24" i="6"/>
  <c r="Y24" i="6" s="1"/>
  <c r="Z25" i="6"/>
  <c r="W25" i="6"/>
  <c r="Y25" i="6" s="1"/>
  <c r="Z26" i="6"/>
  <c r="W26" i="6"/>
  <c r="Y26" i="6" s="1"/>
  <c r="Z27" i="6"/>
  <c r="W27" i="6"/>
  <c r="Y27" i="6" s="1"/>
  <c r="Z28" i="6"/>
  <c r="W28" i="6"/>
  <c r="Y28" i="6" s="1"/>
  <c r="Z29" i="6"/>
  <c r="W29" i="6"/>
  <c r="Y29" i="6" s="1"/>
  <c r="Z30" i="6"/>
  <c r="W30" i="6"/>
  <c r="Y30" i="6" s="1"/>
  <c r="Z31" i="6"/>
  <c r="W31" i="6"/>
  <c r="Y31" i="6" s="1"/>
  <c r="Z32" i="6"/>
  <c r="W32" i="6"/>
  <c r="Y32" i="6" s="1"/>
  <c r="Z33" i="6"/>
  <c r="W33" i="6"/>
  <c r="Y33" i="6" s="1"/>
  <c r="Z34" i="6"/>
  <c r="W34" i="6"/>
  <c r="Y34" i="6" s="1"/>
  <c r="Z35" i="6"/>
  <c r="W35" i="6"/>
  <c r="Y35" i="6" s="1"/>
  <c r="Z36" i="6"/>
  <c r="W36" i="6"/>
  <c r="Y36" i="6" s="1"/>
  <c r="Z37" i="6"/>
  <c r="W37" i="6"/>
  <c r="Y37" i="6" s="1"/>
  <c r="Z38" i="6"/>
  <c r="W38" i="6"/>
  <c r="Y38" i="6" s="1"/>
  <c r="Z39" i="6"/>
  <c r="W39" i="6"/>
  <c r="Y39" i="6" s="1"/>
  <c r="Z40" i="6"/>
  <c r="W40" i="6"/>
  <c r="Y40" i="6" s="1"/>
  <c r="Z41" i="6"/>
  <c r="W41" i="6"/>
  <c r="Y41" i="6" s="1"/>
  <c r="Z42" i="6"/>
  <c r="W42" i="6"/>
  <c r="Y42" i="6" s="1"/>
  <c r="Z43" i="6"/>
  <c r="W43" i="6"/>
  <c r="Y43" i="6" s="1"/>
  <c r="Z44" i="6"/>
  <c r="W44" i="6"/>
  <c r="Y44" i="6" s="1"/>
  <c r="Z45" i="6"/>
  <c r="W45" i="6"/>
  <c r="Y45" i="6" s="1"/>
  <c r="Z46" i="6"/>
  <c r="W46" i="6"/>
  <c r="Y46" i="6" s="1"/>
  <c r="Z47" i="6"/>
  <c r="W47" i="6"/>
  <c r="Y47" i="6" s="1"/>
  <c r="Z48" i="6"/>
  <c r="W48" i="6"/>
  <c r="Y48" i="6" s="1"/>
  <c r="Z49" i="6"/>
  <c r="W49" i="6"/>
  <c r="Y49" i="6" s="1"/>
  <c r="Z50" i="6"/>
  <c r="W50" i="6"/>
  <c r="Y50" i="6" s="1"/>
  <c r="Z51" i="6"/>
  <c r="W51" i="6"/>
  <c r="Y51" i="6" s="1"/>
  <c r="Z52" i="6"/>
  <c r="W52" i="6"/>
  <c r="Y52" i="6" s="1"/>
  <c r="Z53" i="6"/>
  <c r="W53" i="6"/>
  <c r="Y53" i="6" s="1"/>
  <c r="Z54" i="6"/>
  <c r="W54" i="6"/>
  <c r="Y54" i="6" s="1"/>
  <c r="Z55" i="6"/>
  <c r="W55" i="6"/>
  <c r="Y55" i="6" s="1"/>
  <c r="AC56" i="6"/>
  <c r="AD56" i="6" s="1"/>
  <c r="AE56" i="6"/>
  <c r="AF56" i="6" s="1"/>
  <c r="AI56" i="6" s="1"/>
  <c r="AK56" i="6"/>
  <c r="Z57" i="6"/>
  <c r="W57" i="6"/>
  <c r="Y57" i="6" s="1"/>
  <c r="Z58" i="6"/>
  <c r="W58" i="6"/>
  <c r="Y58" i="6" s="1"/>
  <c r="Z59" i="6"/>
  <c r="W59" i="6"/>
  <c r="Y59" i="6" s="1"/>
  <c r="Z60" i="6"/>
  <c r="W60" i="6"/>
  <c r="Y60" i="6" s="1"/>
  <c r="Z61" i="6"/>
  <c r="W61" i="6"/>
  <c r="Y61" i="6" s="1"/>
  <c r="Z62" i="6"/>
  <c r="W62" i="6"/>
  <c r="Y62" i="6" s="1"/>
  <c r="Z63" i="6"/>
  <c r="W63" i="6"/>
  <c r="Y63" i="6" s="1"/>
  <c r="Z64" i="6"/>
  <c r="W64" i="6"/>
  <c r="Y64" i="6" s="1"/>
  <c r="Z65" i="6"/>
  <c r="W65" i="6"/>
  <c r="Y65" i="6" s="1"/>
  <c r="Z66" i="6"/>
  <c r="W66" i="6"/>
  <c r="Y66" i="6" s="1"/>
  <c r="Z67" i="6"/>
  <c r="W67" i="6"/>
  <c r="Y67" i="6" s="1"/>
  <c r="Z68" i="6"/>
  <c r="W68" i="6"/>
  <c r="Y68" i="6" s="1"/>
  <c r="Z69" i="6"/>
  <c r="W69" i="6"/>
  <c r="Y69" i="6" s="1"/>
  <c r="Z70" i="6"/>
  <c r="W70" i="6"/>
  <c r="Y70" i="6" s="1"/>
  <c r="Z71" i="6"/>
  <c r="W71" i="6"/>
  <c r="Y71" i="6" s="1"/>
  <c r="Z72" i="6"/>
  <c r="W72" i="6"/>
  <c r="Y72" i="6" s="1"/>
  <c r="Z73" i="6"/>
  <c r="W73" i="6"/>
  <c r="Y73" i="6" s="1"/>
  <c r="Z74" i="6"/>
  <c r="W74" i="6"/>
  <c r="Y74" i="6" s="1"/>
  <c r="Z75" i="6"/>
  <c r="W75" i="6"/>
  <c r="Y75" i="6" s="1"/>
  <c r="Z76" i="6"/>
  <c r="W76" i="6"/>
  <c r="Y76" i="6" s="1"/>
  <c r="Z77" i="6"/>
  <c r="W77" i="6"/>
  <c r="Y77" i="6" s="1"/>
  <c r="Z78" i="6"/>
  <c r="W78" i="6"/>
  <c r="Y78" i="6" s="1"/>
  <c r="Z79" i="6"/>
  <c r="W79" i="6"/>
  <c r="Y79" i="6" s="1"/>
  <c r="Z80" i="6"/>
  <c r="W80" i="6"/>
  <c r="Y80" i="6" s="1"/>
  <c r="Z81" i="6"/>
  <c r="W81" i="6"/>
  <c r="Y81" i="6" s="1"/>
  <c r="Z82" i="6"/>
  <c r="W82" i="6"/>
  <c r="Y82" i="6" s="1"/>
  <c r="Z83" i="6"/>
  <c r="W83" i="6"/>
  <c r="Y83" i="6" s="1"/>
  <c r="Z84" i="6"/>
  <c r="W84" i="6"/>
  <c r="Y84" i="6" s="1"/>
  <c r="Z85" i="6"/>
  <c r="W85" i="6"/>
  <c r="Y85" i="6" s="1"/>
  <c r="Z86" i="6"/>
  <c r="W86" i="6"/>
  <c r="Y86" i="6" s="1"/>
  <c r="Z87" i="6"/>
  <c r="W87" i="6"/>
  <c r="Y87" i="6" s="1"/>
  <c r="Z88" i="6"/>
  <c r="W88" i="6"/>
  <c r="Y88" i="6" s="1"/>
  <c r="Z89" i="6"/>
  <c r="W89" i="6"/>
  <c r="Y89" i="6" s="1"/>
  <c r="Z90" i="6"/>
  <c r="W90" i="6"/>
  <c r="Y90" i="6" s="1"/>
  <c r="Z91" i="6"/>
  <c r="W91" i="6"/>
  <c r="Y91" i="6" s="1"/>
  <c r="Z92" i="6"/>
  <c r="W92" i="6"/>
  <c r="Y92" i="6" s="1"/>
  <c r="AC93" i="6"/>
  <c r="AD93" i="6" s="1"/>
  <c r="AE93" i="6"/>
  <c r="AF93" i="6" s="1"/>
  <c r="AI93" i="6" s="1"/>
  <c r="AK93" i="6"/>
  <c r="AC94" i="6"/>
  <c r="AD94" i="6" s="1"/>
  <c r="AE94" i="6"/>
  <c r="AF94" i="6" s="1"/>
  <c r="AI94" i="6" s="1"/>
  <c r="AK94" i="6"/>
  <c r="AC95" i="6"/>
  <c r="AD95" i="6" s="1"/>
  <c r="AE95" i="6"/>
  <c r="AF95" i="6" s="1"/>
  <c r="AI95" i="6" s="1"/>
  <c r="AK95" i="6"/>
  <c r="AC96" i="6"/>
  <c r="AD96" i="6" s="1"/>
  <c r="AE96" i="6"/>
  <c r="AF96" i="6" s="1"/>
  <c r="AI96" i="6" s="1"/>
  <c r="AK96" i="6"/>
  <c r="Z97" i="6"/>
  <c r="W97" i="6"/>
  <c r="Y97" i="6" s="1"/>
  <c r="Z98" i="6"/>
  <c r="W98" i="6"/>
  <c r="Y98" i="6" s="1"/>
  <c r="Z99" i="6"/>
  <c r="W99" i="6"/>
  <c r="Y99" i="6" s="1"/>
  <c r="Z100" i="6"/>
  <c r="W100" i="6"/>
  <c r="Y100" i="6" s="1"/>
  <c r="Z101" i="6"/>
  <c r="W101" i="6"/>
  <c r="Y101" i="6" s="1"/>
  <c r="Z102" i="6"/>
  <c r="W102" i="6"/>
  <c r="Y102" i="6" s="1"/>
  <c r="AC103" i="6"/>
  <c r="AD103" i="6" s="1"/>
  <c r="AE103" i="6"/>
  <c r="AF103" i="6" s="1"/>
  <c r="AI103" i="6" s="1"/>
  <c r="AK103" i="6"/>
  <c r="Z104" i="6"/>
  <c r="W104" i="6"/>
  <c r="Y104" i="6" s="1"/>
  <c r="Z105" i="6"/>
  <c r="W105" i="6"/>
  <c r="Y105" i="6" s="1"/>
  <c r="Z106" i="6"/>
  <c r="W106" i="6"/>
  <c r="Y106" i="6" s="1"/>
  <c r="Z107" i="6"/>
  <c r="W107" i="6"/>
  <c r="Y107" i="6" s="1"/>
  <c r="Z108" i="6"/>
  <c r="W108" i="6"/>
  <c r="Y108" i="6" s="1"/>
  <c r="Z109" i="6"/>
  <c r="W109" i="6"/>
  <c r="Y109" i="6" s="1"/>
  <c r="Z110" i="6"/>
  <c r="W110" i="6"/>
  <c r="Y110" i="6" s="1"/>
  <c r="Z111" i="6"/>
  <c r="W111" i="6"/>
  <c r="Y111" i="6" s="1"/>
  <c r="Z112" i="6"/>
  <c r="W112" i="6"/>
  <c r="Y112" i="6" s="1"/>
  <c r="Z113" i="6"/>
  <c r="W113" i="6"/>
  <c r="Y113" i="6" s="1"/>
  <c r="Z114" i="6"/>
  <c r="W114" i="6"/>
  <c r="Y114" i="6" s="1"/>
  <c r="Z115" i="6"/>
  <c r="W115" i="6"/>
  <c r="Y115" i="6" s="1"/>
  <c r="Z116" i="6"/>
  <c r="W116" i="6"/>
  <c r="Y116" i="6" s="1"/>
  <c r="Z117" i="6"/>
  <c r="W117" i="6"/>
  <c r="Y117" i="6" s="1"/>
  <c r="Z118" i="6"/>
  <c r="W118" i="6"/>
  <c r="Y118" i="6" s="1"/>
  <c r="Z119" i="6"/>
  <c r="W119" i="6"/>
  <c r="Y119" i="6" s="1"/>
  <c r="Z120" i="6"/>
  <c r="W120" i="6"/>
  <c r="Y120" i="6" s="1"/>
  <c r="Z121" i="6"/>
  <c r="W121" i="6"/>
  <c r="Y121" i="6" s="1"/>
  <c r="Z122" i="6"/>
  <c r="W122" i="6"/>
  <c r="Y122" i="6" s="1"/>
  <c r="Z123" i="6"/>
  <c r="W123" i="6"/>
  <c r="Y123" i="6" s="1"/>
  <c r="Z124" i="6"/>
  <c r="W124" i="6"/>
  <c r="Y124" i="6" s="1"/>
  <c r="Z125" i="6"/>
  <c r="W125" i="6"/>
  <c r="Y125" i="6" s="1"/>
  <c r="Z126" i="6"/>
  <c r="W126" i="6"/>
  <c r="Y126" i="6" s="1"/>
  <c r="Z127" i="6"/>
  <c r="W127" i="6"/>
  <c r="Y127" i="6" s="1"/>
  <c r="Z128" i="6"/>
  <c r="W128" i="6"/>
  <c r="Y128" i="6" s="1"/>
  <c r="Z129" i="6"/>
  <c r="W129" i="6"/>
  <c r="Y129" i="6" s="1"/>
  <c r="Z130" i="6"/>
  <c r="W130" i="6"/>
  <c r="Y130" i="6" s="1"/>
  <c r="Z131" i="6"/>
  <c r="W131" i="6"/>
  <c r="Y131" i="6" s="1"/>
  <c r="Z132" i="6"/>
  <c r="W132" i="6"/>
  <c r="Y132" i="6" s="1"/>
  <c r="Z133" i="6"/>
  <c r="W133" i="6"/>
  <c r="Y133" i="6" s="1"/>
  <c r="Z134" i="6"/>
  <c r="W134" i="6"/>
  <c r="Y134" i="6" s="1"/>
  <c r="Z135" i="6"/>
  <c r="W135" i="6"/>
  <c r="Y135" i="6" s="1"/>
  <c r="Z136" i="6"/>
  <c r="W136" i="6"/>
  <c r="Y136" i="6" s="1"/>
  <c r="Z137" i="6"/>
  <c r="W137" i="6"/>
  <c r="Y137" i="6" s="1"/>
  <c r="Z138" i="6"/>
  <c r="W138" i="6"/>
  <c r="Y138" i="6" s="1"/>
  <c r="Z139" i="6"/>
  <c r="W139" i="6"/>
  <c r="Y139" i="6" s="1"/>
  <c r="Z140" i="6"/>
  <c r="W140" i="6"/>
  <c r="Y140" i="6" s="1"/>
  <c r="Z141" i="6"/>
  <c r="W141" i="6"/>
  <c r="Y141" i="6" s="1"/>
  <c r="Z142" i="6"/>
  <c r="W142" i="6"/>
  <c r="Y142" i="6" s="1"/>
  <c r="Z143" i="6"/>
  <c r="W143" i="6"/>
  <c r="Y143" i="6" s="1"/>
  <c r="Z144" i="6"/>
  <c r="W144" i="6"/>
  <c r="Y144" i="6" s="1"/>
  <c r="Z145" i="6"/>
  <c r="W145" i="6"/>
  <c r="Y145" i="6" s="1"/>
  <c r="Z146" i="6"/>
  <c r="W146" i="6"/>
  <c r="Y146" i="6" s="1"/>
  <c r="Z147" i="6"/>
  <c r="W147" i="6"/>
  <c r="Y147" i="6" s="1"/>
  <c r="Z148" i="6"/>
  <c r="W148" i="6"/>
  <c r="Y148" i="6" s="1"/>
  <c r="Z149" i="6"/>
  <c r="W149" i="6"/>
  <c r="Y149" i="6" s="1"/>
  <c r="Z150" i="6"/>
  <c r="W150" i="6"/>
  <c r="Y150" i="6" s="1"/>
  <c r="Z151" i="6"/>
  <c r="W151" i="6"/>
  <c r="Y151" i="6" s="1"/>
  <c r="Z152" i="6"/>
  <c r="W152" i="6"/>
  <c r="Y152" i="6" s="1"/>
  <c r="Z153" i="6"/>
  <c r="W153" i="6"/>
  <c r="Y153" i="6" s="1"/>
  <c r="Z154" i="6"/>
  <c r="W154" i="6"/>
  <c r="Y154" i="6" s="1"/>
  <c r="Z155" i="6"/>
  <c r="W155" i="6"/>
  <c r="Y155" i="6" s="1"/>
  <c r="Z156" i="6"/>
  <c r="W156" i="6"/>
  <c r="Y156" i="6" s="1"/>
  <c r="Z157" i="6"/>
  <c r="W157" i="6"/>
  <c r="Y157" i="6" s="1"/>
  <c r="Z158" i="6"/>
  <c r="W158" i="6"/>
  <c r="Y158" i="6" s="1"/>
  <c r="Z159" i="6"/>
  <c r="W159" i="6"/>
  <c r="Y159" i="6" s="1"/>
  <c r="Z160" i="6"/>
  <c r="W160" i="6"/>
  <c r="Y160" i="6" s="1"/>
  <c r="Z161" i="6"/>
  <c r="W161" i="6"/>
  <c r="Y161" i="6" s="1"/>
  <c r="Z162" i="6"/>
  <c r="W162" i="6"/>
  <c r="Y162" i="6" s="1"/>
  <c r="Z163" i="6"/>
  <c r="W163" i="6"/>
  <c r="Y163" i="6" s="1"/>
  <c r="Z164" i="6"/>
  <c r="W164" i="6"/>
  <c r="Y164" i="6" s="1"/>
  <c r="Z165" i="6"/>
  <c r="W165" i="6"/>
  <c r="Y165" i="6" s="1"/>
  <c r="Z166" i="6"/>
  <c r="W166" i="6"/>
  <c r="Y166" i="6" s="1"/>
  <c r="Z167" i="6"/>
  <c r="W167" i="6"/>
  <c r="Y167" i="6" s="1"/>
  <c r="AC168" i="6"/>
  <c r="AD168" i="6" s="1"/>
  <c r="AE168" i="6"/>
  <c r="AF168" i="6" s="1"/>
  <c r="AI168" i="6" s="1"/>
  <c r="AK168" i="6"/>
  <c r="Z169" i="6"/>
  <c r="W169" i="6"/>
  <c r="Y169" i="6" s="1"/>
  <c r="Z170" i="6"/>
  <c r="W170" i="6"/>
  <c r="Y170" i="6" s="1"/>
  <c r="Z171" i="6"/>
  <c r="W171" i="6"/>
  <c r="Y171" i="6" s="1"/>
  <c r="Z172" i="6"/>
  <c r="W172" i="6"/>
  <c r="Y172" i="6" s="1"/>
  <c r="Z173" i="6"/>
  <c r="W173" i="6"/>
  <c r="Y173" i="6" s="1"/>
  <c r="Z174" i="6"/>
  <c r="W174" i="6"/>
  <c r="Y174" i="6" s="1"/>
  <c r="Z175" i="6"/>
  <c r="W175" i="6"/>
  <c r="Y175" i="6" s="1"/>
  <c r="Z176" i="6"/>
  <c r="W176" i="6"/>
  <c r="Y176" i="6" s="1"/>
  <c r="Z177" i="6"/>
  <c r="W177" i="6"/>
  <c r="Y177" i="6" s="1"/>
  <c r="Z178" i="6"/>
  <c r="W178" i="6"/>
  <c r="Y178" i="6" s="1"/>
  <c r="Z179" i="6"/>
  <c r="W179" i="6"/>
  <c r="Y179" i="6" s="1"/>
  <c r="Z180" i="6"/>
  <c r="W180" i="6"/>
  <c r="Y180" i="6" s="1"/>
  <c r="Z181" i="6"/>
  <c r="W181" i="6"/>
  <c r="Y181" i="6" s="1"/>
  <c r="Z182" i="6"/>
  <c r="W182" i="6"/>
  <c r="Y182" i="6" s="1"/>
  <c r="Z183" i="6"/>
  <c r="W183" i="6"/>
  <c r="Y183" i="6" s="1"/>
  <c r="Z184" i="6"/>
  <c r="W184" i="6"/>
  <c r="Y184" i="6" s="1"/>
  <c r="Z185" i="6"/>
  <c r="W185" i="6"/>
  <c r="Y185" i="6" s="1"/>
  <c r="Z186" i="6"/>
  <c r="W186" i="6"/>
  <c r="Y186" i="6" s="1"/>
  <c r="Z187" i="6"/>
  <c r="W187" i="6"/>
  <c r="Y187" i="6" s="1"/>
  <c r="Z188" i="6"/>
  <c r="W188" i="6"/>
  <c r="Y188" i="6" s="1"/>
  <c r="Z189" i="6"/>
  <c r="W189" i="6"/>
  <c r="Y189" i="6" s="1"/>
  <c r="Z190" i="6"/>
  <c r="W190" i="6"/>
  <c r="Y190" i="6" s="1"/>
  <c r="Z191" i="6"/>
  <c r="W191" i="6"/>
  <c r="Y191" i="6" s="1"/>
  <c r="Z192" i="6"/>
  <c r="W192" i="6"/>
  <c r="Y192" i="6" s="1"/>
  <c r="Z193" i="6"/>
  <c r="W193" i="6"/>
  <c r="Y193" i="6" s="1"/>
  <c r="Z194" i="6"/>
  <c r="W194" i="6"/>
  <c r="Y194" i="6" s="1"/>
  <c r="Z195" i="6"/>
  <c r="W195" i="6"/>
  <c r="Y195" i="6" s="1"/>
  <c r="Z196" i="6"/>
  <c r="W196" i="6"/>
  <c r="Y196" i="6" s="1"/>
  <c r="Z197" i="6"/>
  <c r="W197" i="6"/>
  <c r="Y197" i="6" s="1"/>
  <c r="Z198" i="6"/>
  <c r="W198" i="6"/>
  <c r="Y198" i="6" s="1"/>
  <c r="Z199" i="6"/>
  <c r="W199" i="6"/>
  <c r="Y199" i="6" s="1"/>
  <c r="Z200" i="6"/>
  <c r="W200" i="6"/>
  <c r="Y200" i="6" s="1"/>
  <c r="Z201" i="6"/>
  <c r="W201" i="6"/>
  <c r="Y201" i="6" s="1"/>
  <c r="Z202" i="6"/>
  <c r="W202" i="6"/>
  <c r="Y202" i="6" s="1"/>
  <c r="Z203" i="6"/>
  <c r="W203" i="6"/>
  <c r="Y203" i="6" s="1"/>
  <c r="Z204" i="6"/>
  <c r="W204" i="6"/>
  <c r="Y204" i="6" s="1"/>
  <c r="Z205" i="6"/>
  <c r="W205" i="6"/>
  <c r="Y205" i="6" s="1"/>
  <c r="Z206" i="6"/>
  <c r="W206" i="6"/>
  <c r="Y206" i="6" s="1"/>
  <c r="Z207" i="6"/>
  <c r="W207" i="6"/>
  <c r="Y207" i="6" s="1"/>
  <c r="Z208" i="6"/>
  <c r="W208" i="6"/>
  <c r="Y208" i="6" s="1"/>
  <c r="Z209" i="6"/>
  <c r="W209" i="6"/>
  <c r="Y209" i="6" s="1"/>
  <c r="Z210" i="6"/>
  <c r="W210" i="6"/>
  <c r="Y210" i="6" s="1"/>
  <c r="Z211" i="6"/>
  <c r="W211" i="6"/>
  <c r="Y211" i="6" s="1"/>
  <c r="Z212" i="6"/>
  <c r="W212" i="6"/>
  <c r="Y212" i="6" s="1"/>
  <c r="Z213" i="6"/>
  <c r="W213" i="6"/>
  <c r="Y213" i="6" s="1"/>
  <c r="Z214" i="6"/>
  <c r="W214" i="6"/>
  <c r="Y214" i="6" s="1"/>
  <c r="Z215" i="6"/>
  <c r="W215" i="6"/>
  <c r="Y215" i="6" s="1"/>
  <c r="Z216" i="6"/>
  <c r="W216" i="6"/>
  <c r="Y216" i="6" s="1"/>
  <c r="Z217" i="6"/>
  <c r="W217" i="6"/>
  <c r="Y217" i="6" s="1"/>
  <c r="Z218" i="6"/>
  <c r="W218" i="6"/>
  <c r="Y218" i="6" s="1"/>
  <c r="Z219" i="6"/>
  <c r="W219" i="6"/>
  <c r="Y219" i="6" s="1"/>
  <c r="Z220" i="6"/>
  <c r="W220" i="6"/>
  <c r="Y220" i="6" s="1"/>
  <c r="Z221" i="6"/>
  <c r="W221" i="6"/>
  <c r="Y221" i="6" s="1"/>
  <c r="Z222" i="6"/>
  <c r="W222" i="6"/>
  <c r="Y222" i="6" s="1"/>
  <c r="Z223" i="6"/>
  <c r="W223" i="6"/>
  <c r="Y223" i="6" s="1"/>
  <c r="Z224" i="6"/>
  <c r="W224" i="6"/>
  <c r="Y224" i="6" s="1"/>
  <c r="Z225" i="6"/>
  <c r="W225" i="6"/>
  <c r="Y225" i="6" s="1"/>
  <c r="Z226" i="6"/>
  <c r="W226" i="6"/>
  <c r="Y226" i="6" s="1"/>
  <c r="Z227" i="6"/>
  <c r="W227" i="6"/>
  <c r="Y227" i="6" s="1"/>
  <c r="Z228" i="6"/>
  <c r="W228" i="6"/>
  <c r="Y228" i="6" s="1"/>
  <c r="Z229" i="6"/>
  <c r="W229" i="6"/>
  <c r="Y229" i="6" s="1"/>
  <c r="Z230" i="6"/>
  <c r="W230" i="6"/>
  <c r="Y230" i="6" s="1"/>
  <c r="Z231" i="6"/>
  <c r="W231" i="6"/>
  <c r="Y231" i="6" s="1"/>
  <c r="Z232" i="6"/>
  <c r="W232" i="6"/>
  <c r="Y232" i="6" s="1"/>
  <c r="Z233" i="6"/>
  <c r="W233" i="6"/>
  <c r="Y233" i="6" s="1"/>
  <c r="Z234" i="6"/>
  <c r="W234" i="6"/>
  <c r="Y234" i="6" s="1"/>
  <c r="Z235" i="6"/>
  <c r="W235" i="6"/>
  <c r="Y235" i="6" s="1"/>
  <c r="Z236" i="6"/>
  <c r="W236" i="6"/>
  <c r="Y236" i="6" s="1"/>
  <c r="Z237" i="6"/>
  <c r="W237" i="6"/>
  <c r="Y237" i="6" s="1"/>
  <c r="Z238" i="6"/>
  <c r="W238" i="6"/>
  <c r="Y238" i="6" s="1"/>
  <c r="Z239" i="6"/>
  <c r="W239" i="6"/>
  <c r="Y239" i="6" s="1"/>
  <c r="Z240" i="6"/>
  <c r="W240" i="6"/>
  <c r="Y240" i="6" s="1"/>
  <c r="Z241" i="6"/>
  <c r="W241" i="6"/>
  <c r="Y241" i="6" s="1"/>
  <c r="Z242" i="6"/>
  <c r="W242" i="6"/>
  <c r="Y242" i="6" s="1"/>
  <c r="Z243" i="6"/>
  <c r="W243" i="6"/>
  <c r="Y243" i="6" s="1"/>
  <c r="Z244" i="6"/>
  <c r="W244" i="6"/>
  <c r="Y244" i="6" s="1"/>
  <c r="AC245" i="6"/>
  <c r="AD245" i="6" s="1"/>
  <c r="AE245" i="6"/>
  <c r="AF245" i="6" s="1"/>
  <c r="AI245" i="6" s="1"/>
  <c r="AK245" i="6"/>
  <c r="Z246" i="6"/>
  <c r="W246" i="6"/>
  <c r="Y246" i="6" s="1"/>
  <c r="Z247" i="6"/>
  <c r="W247" i="6"/>
  <c r="Y247" i="6" s="1"/>
  <c r="Z248" i="6"/>
  <c r="W248" i="6"/>
  <c r="Y248" i="6" s="1"/>
  <c r="Z249" i="6"/>
  <c r="W249" i="6"/>
  <c r="Y249" i="6" s="1"/>
  <c r="Z250" i="6"/>
  <c r="W250" i="6"/>
  <c r="Y250" i="6" s="1"/>
  <c r="Z251" i="6"/>
  <c r="W251" i="6"/>
  <c r="Y251" i="6" s="1"/>
  <c r="Z252" i="6"/>
  <c r="W252" i="6"/>
  <c r="Y252" i="6" s="1"/>
  <c r="Z253" i="6"/>
  <c r="W253" i="6"/>
  <c r="Y253" i="6" s="1"/>
  <c r="Z254" i="6"/>
  <c r="W254" i="6"/>
  <c r="Y254" i="6" s="1"/>
  <c r="Z255" i="6"/>
  <c r="W255" i="6"/>
  <c r="Y255" i="6" s="1"/>
  <c r="Z256" i="6"/>
  <c r="W256" i="6"/>
  <c r="Y256" i="6" s="1"/>
  <c r="Z257" i="6"/>
  <c r="W257" i="6"/>
  <c r="Y257" i="6" s="1"/>
  <c r="Z258" i="6"/>
  <c r="W258" i="6"/>
  <c r="Y258" i="6" s="1"/>
  <c r="Z259" i="6"/>
  <c r="W259" i="6"/>
  <c r="Y259" i="6" s="1"/>
  <c r="Z260" i="6"/>
  <c r="W260" i="6"/>
  <c r="Y260" i="6" s="1"/>
  <c r="Z261" i="6"/>
  <c r="W261" i="6"/>
  <c r="Y261" i="6" s="1"/>
  <c r="Z262" i="6"/>
  <c r="W262" i="6"/>
  <c r="Y262" i="6" s="1"/>
  <c r="Z263" i="6"/>
  <c r="W263" i="6"/>
  <c r="Y263" i="6" s="1"/>
  <c r="Z264" i="6"/>
  <c r="W264" i="6"/>
  <c r="Y264" i="6" s="1"/>
  <c r="Z265" i="6"/>
  <c r="W265" i="6"/>
  <c r="Y265" i="6" s="1"/>
  <c r="Z266" i="6"/>
  <c r="W266" i="6"/>
  <c r="Y266" i="6" s="1"/>
  <c r="Z267" i="6"/>
  <c r="W267" i="6"/>
  <c r="Y267" i="6" s="1"/>
  <c r="Z268" i="6"/>
  <c r="W268" i="6"/>
  <c r="Y268" i="6" s="1"/>
  <c r="Z269" i="6"/>
  <c r="W269" i="6"/>
  <c r="Y269" i="6" s="1"/>
  <c r="Z270" i="6"/>
  <c r="W270" i="6"/>
  <c r="Y270" i="6" s="1"/>
  <c r="Z271" i="6"/>
  <c r="W271" i="6"/>
  <c r="Y271" i="6" s="1"/>
  <c r="Z272" i="6"/>
  <c r="W272" i="6"/>
  <c r="Y272" i="6" s="1"/>
  <c r="Z273" i="6"/>
  <c r="W273" i="6"/>
  <c r="Y273" i="6" s="1"/>
  <c r="Z274" i="6"/>
  <c r="W274" i="6"/>
  <c r="Y274" i="6" s="1"/>
  <c r="Z275" i="6"/>
  <c r="W275" i="6"/>
  <c r="Y275" i="6" s="1"/>
  <c r="Z276" i="6"/>
  <c r="W276" i="6"/>
  <c r="Y276" i="6" s="1"/>
  <c r="Z277" i="6"/>
  <c r="W277" i="6"/>
  <c r="Y277" i="6" s="1"/>
  <c r="Z278" i="6"/>
  <c r="W278" i="6"/>
  <c r="Y278" i="6" s="1"/>
  <c r="Z279" i="6"/>
  <c r="W279" i="6"/>
  <c r="Y279" i="6" s="1"/>
  <c r="Z280" i="6"/>
  <c r="W280" i="6"/>
  <c r="Y280" i="6" s="1"/>
  <c r="Z281" i="6"/>
  <c r="W281" i="6"/>
  <c r="Y281" i="6" s="1"/>
  <c r="Z282" i="6"/>
  <c r="W282" i="6"/>
  <c r="Y282" i="6" s="1"/>
  <c r="Z283" i="6"/>
  <c r="W283" i="6"/>
  <c r="Y283" i="6" s="1"/>
  <c r="Z284" i="6"/>
  <c r="W284" i="6"/>
  <c r="Y284" i="6" s="1"/>
  <c r="Z285" i="6"/>
  <c r="W285" i="6"/>
  <c r="Y285" i="6" s="1"/>
  <c r="Z286" i="6"/>
  <c r="W286" i="6"/>
  <c r="Y286" i="6" s="1"/>
  <c r="Z287" i="6"/>
  <c r="W287" i="6"/>
  <c r="Y287" i="6" s="1"/>
  <c r="Z288" i="6"/>
  <c r="W288" i="6"/>
  <c r="Y288" i="6" s="1"/>
  <c r="Z289" i="6"/>
  <c r="W289" i="6"/>
  <c r="Y289" i="6" s="1"/>
  <c r="Z290" i="6"/>
  <c r="W290" i="6"/>
  <c r="Y290" i="6" s="1"/>
  <c r="Z291" i="6"/>
  <c r="W291" i="6"/>
  <c r="Y291" i="6" s="1"/>
  <c r="Z292" i="6"/>
  <c r="W292" i="6"/>
  <c r="Y292" i="6" s="1"/>
  <c r="Z293" i="6"/>
  <c r="W293" i="6"/>
  <c r="Y293" i="6" s="1"/>
  <c r="Z294" i="6"/>
  <c r="W294" i="6"/>
  <c r="Y294" i="6" s="1"/>
  <c r="Z295" i="6"/>
  <c r="W295" i="6"/>
  <c r="Y295" i="6" s="1"/>
  <c r="Z296" i="6"/>
  <c r="W296" i="6"/>
  <c r="Y296" i="6" s="1"/>
  <c r="Z297" i="6"/>
  <c r="W297" i="6"/>
  <c r="Y297" i="6" s="1"/>
  <c r="Z298" i="6"/>
  <c r="W298" i="6"/>
  <c r="Y298" i="6" s="1"/>
  <c r="Z299" i="6"/>
  <c r="W299" i="6"/>
  <c r="Y299" i="6" s="1"/>
  <c r="Z300" i="6"/>
  <c r="W300" i="6"/>
  <c r="Y300" i="6" s="1"/>
  <c r="Z301" i="6"/>
  <c r="W301" i="6"/>
  <c r="Y301" i="6" s="1"/>
  <c r="Z302" i="6"/>
  <c r="W302" i="6"/>
  <c r="Y302" i="6" s="1"/>
  <c r="Z303" i="6"/>
  <c r="W303" i="6"/>
  <c r="Y303" i="6" s="1"/>
  <c r="Z304" i="6"/>
  <c r="W304" i="6"/>
  <c r="Y304" i="6" s="1"/>
  <c r="Z305" i="6"/>
  <c r="W305" i="6"/>
  <c r="Y305" i="6" s="1"/>
  <c r="Z306" i="6"/>
  <c r="W306" i="6"/>
  <c r="Y306" i="6" s="1"/>
  <c r="Z307" i="6"/>
  <c r="W307" i="6"/>
  <c r="Y307" i="6" s="1"/>
  <c r="Z308" i="6"/>
  <c r="W308" i="6"/>
  <c r="Y308" i="6" s="1"/>
  <c r="Z309" i="6"/>
  <c r="W309" i="6"/>
  <c r="Y309" i="6" s="1"/>
  <c r="Z310" i="6"/>
  <c r="W310" i="6"/>
  <c r="Y310" i="6" s="1"/>
  <c r="Z311" i="6"/>
  <c r="W311" i="6"/>
  <c r="Y311" i="6" s="1"/>
  <c r="Z312" i="6"/>
  <c r="W312" i="6"/>
  <c r="Y312" i="6" s="1"/>
  <c r="Z313" i="6"/>
  <c r="W313" i="6"/>
  <c r="Y313" i="6" s="1"/>
  <c r="AC314" i="6"/>
  <c r="AD314" i="6" s="1"/>
  <c r="AE314" i="6"/>
  <c r="AF314" i="6" s="1"/>
  <c r="AI314" i="6" s="1"/>
  <c r="AK314" i="6"/>
  <c r="Z315" i="6"/>
  <c r="W315" i="6"/>
  <c r="Y315" i="6" s="1"/>
  <c r="Z316" i="6"/>
  <c r="W316" i="6"/>
  <c r="Y316" i="6" s="1"/>
  <c r="Z317" i="6"/>
  <c r="W317" i="6"/>
  <c r="Y317" i="6" s="1"/>
  <c r="Z318" i="6"/>
  <c r="W318" i="6"/>
  <c r="Y318" i="6" s="1"/>
  <c r="Z319" i="6"/>
  <c r="W319" i="6"/>
  <c r="Y319" i="6" s="1"/>
  <c r="Z320" i="6"/>
  <c r="W320" i="6"/>
  <c r="Y320" i="6" s="1"/>
  <c r="Z321" i="6"/>
  <c r="W321" i="6"/>
  <c r="Y321" i="6" s="1"/>
  <c r="Z322" i="6"/>
  <c r="W322" i="6"/>
  <c r="Y322" i="6" s="1"/>
  <c r="Z323" i="6"/>
  <c r="W323" i="6"/>
  <c r="Y323" i="6" s="1"/>
  <c r="Z324" i="6"/>
  <c r="W324" i="6"/>
  <c r="Y324" i="6" s="1"/>
  <c r="Z325" i="6"/>
  <c r="W325" i="6"/>
  <c r="Y325" i="6" s="1"/>
  <c r="Z326" i="6"/>
  <c r="W326" i="6"/>
  <c r="Y326" i="6" s="1"/>
  <c r="Z327" i="6"/>
  <c r="W327" i="6"/>
  <c r="Y327" i="6" s="1"/>
  <c r="Z328" i="6"/>
  <c r="W328" i="6"/>
  <c r="Y328" i="6" s="1"/>
  <c r="Z329" i="6"/>
  <c r="W329" i="6"/>
  <c r="Y329" i="6" s="1"/>
  <c r="Z330" i="6"/>
  <c r="W330" i="6"/>
  <c r="Y330" i="6" s="1"/>
  <c r="Z331" i="6"/>
  <c r="W331" i="6"/>
  <c r="Y331" i="6" s="1"/>
  <c r="Z332" i="6"/>
  <c r="W332" i="6"/>
  <c r="Y332" i="6" s="1"/>
  <c r="Z333" i="6"/>
  <c r="W333" i="6"/>
  <c r="Y333" i="6" s="1"/>
  <c r="Z334" i="6"/>
  <c r="W334" i="6"/>
  <c r="Y334" i="6" s="1"/>
  <c r="Z335" i="6"/>
  <c r="W335" i="6"/>
  <c r="Y335" i="6" s="1"/>
  <c r="Z336" i="6"/>
  <c r="W336" i="6"/>
  <c r="Y336" i="6" s="1"/>
  <c r="Z337" i="6"/>
  <c r="W337" i="6"/>
  <c r="Y337" i="6" s="1"/>
  <c r="Z338" i="6"/>
  <c r="W338" i="6"/>
  <c r="Y338" i="6" s="1"/>
  <c r="Z339" i="6"/>
  <c r="W339" i="6"/>
  <c r="Y339" i="6" s="1"/>
  <c r="Z340" i="6"/>
  <c r="W340" i="6"/>
  <c r="Y340" i="6" s="1"/>
  <c r="Z341" i="6"/>
  <c r="W341" i="6"/>
  <c r="Y341" i="6" s="1"/>
  <c r="Z342" i="6"/>
  <c r="W342" i="6"/>
  <c r="Y342" i="6" s="1"/>
  <c r="Z343" i="6"/>
  <c r="W343" i="6"/>
  <c r="Y343" i="6" s="1"/>
  <c r="Z344" i="6"/>
  <c r="W344" i="6"/>
  <c r="Y344" i="6" s="1"/>
  <c r="Z345" i="6"/>
  <c r="W345" i="6"/>
  <c r="Y345" i="6" s="1"/>
  <c r="Z346" i="6"/>
  <c r="W346" i="6"/>
  <c r="Y346" i="6" s="1"/>
  <c r="Z347" i="6"/>
  <c r="W347" i="6"/>
  <c r="Y347" i="6" s="1"/>
  <c r="Z348" i="6"/>
  <c r="W348" i="6"/>
  <c r="Y348" i="6" s="1"/>
  <c r="Z349" i="6"/>
  <c r="W349" i="6"/>
  <c r="Y349" i="6" s="1"/>
  <c r="AC350" i="6"/>
  <c r="AD350" i="6" s="1"/>
  <c r="AE350" i="6"/>
  <c r="AF350" i="6" s="1"/>
  <c r="AI350" i="6" s="1"/>
  <c r="AK350" i="6"/>
  <c r="Z351" i="6"/>
  <c r="W351" i="6"/>
  <c r="Y351" i="6" s="1"/>
  <c r="Z352" i="6"/>
  <c r="W352" i="6"/>
  <c r="Y352" i="6" s="1"/>
  <c r="Z353" i="6"/>
  <c r="W353" i="6"/>
  <c r="Y353" i="6" s="1"/>
  <c r="Z354" i="6"/>
  <c r="W354" i="6"/>
  <c r="Y354" i="6" s="1"/>
  <c r="Z355" i="6"/>
  <c r="W355" i="6"/>
  <c r="Y355" i="6" s="1"/>
  <c r="Z356" i="6"/>
  <c r="W356" i="6"/>
  <c r="Y356" i="6" s="1"/>
  <c r="Z357" i="6"/>
  <c r="W357" i="6"/>
  <c r="Y357" i="6" s="1"/>
  <c r="Z358" i="6"/>
  <c r="W358" i="6"/>
  <c r="Y358" i="6" s="1"/>
  <c r="AC359" i="6"/>
  <c r="AD359" i="6" s="1"/>
  <c r="AE359" i="6"/>
  <c r="AF359" i="6" s="1"/>
  <c r="AI359" i="6" s="1"/>
  <c r="AK359" i="6"/>
  <c r="AC360" i="6"/>
  <c r="AD360" i="6" s="1"/>
  <c r="AE360" i="6"/>
  <c r="AF360" i="6" s="1"/>
  <c r="AI360" i="6" s="1"/>
  <c r="AK360" i="6"/>
  <c r="AC361" i="6"/>
  <c r="AD361" i="6" s="1"/>
  <c r="AE361" i="6"/>
  <c r="AF361" i="6" s="1"/>
  <c r="AI361" i="6" s="1"/>
  <c r="AK361" i="6"/>
  <c r="AC362" i="6"/>
  <c r="AD362" i="6" s="1"/>
  <c r="AE362" i="6"/>
  <c r="AF362" i="6" s="1"/>
  <c r="AI362" i="6" s="1"/>
  <c r="AK362" i="6"/>
  <c r="AC363" i="6"/>
  <c r="AD363" i="6" s="1"/>
  <c r="AE363" i="6"/>
  <c r="AF363" i="6" s="1"/>
  <c r="AI363" i="6" s="1"/>
  <c r="AK363" i="6"/>
  <c r="AC364" i="6"/>
  <c r="AD364" i="6" s="1"/>
  <c r="AE364" i="6"/>
  <c r="AF364" i="6" s="1"/>
  <c r="AI364" i="6" s="1"/>
  <c r="AK364" i="6"/>
  <c r="AC365" i="6"/>
  <c r="AD365" i="6" s="1"/>
  <c r="AE365" i="6"/>
  <c r="AF365" i="6" s="1"/>
  <c r="AI365" i="6" s="1"/>
  <c r="AK365" i="6"/>
  <c r="AC366" i="6"/>
  <c r="AD366" i="6" s="1"/>
  <c r="AE366" i="6"/>
  <c r="AF366" i="6" s="1"/>
  <c r="AI366" i="6" s="1"/>
  <c r="AK366" i="6"/>
  <c r="AC367" i="6"/>
  <c r="AD367" i="6" s="1"/>
  <c r="AE367" i="6"/>
  <c r="AF367" i="6" s="1"/>
  <c r="AI367" i="6" s="1"/>
  <c r="AK367" i="6"/>
  <c r="AC368" i="6"/>
  <c r="AD368" i="6" s="1"/>
  <c r="AE368" i="6"/>
  <c r="AF368" i="6" s="1"/>
  <c r="AI368" i="6" s="1"/>
  <c r="AK368" i="6"/>
  <c r="AC369" i="6"/>
  <c r="AD369" i="6" s="1"/>
  <c r="AE369" i="6"/>
  <c r="AF369" i="6" s="1"/>
  <c r="AI369" i="6" s="1"/>
  <c r="AK369" i="6"/>
  <c r="AC370" i="6"/>
  <c r="AD370" i="6" s="1"/>
  <c r="AE370" i="6"/>
  <c r="AF370" i="6" s="1"/>
  <c r="AI370" i="6" s="1"/>
  <c r="AK370" i="6"/>
  <c r="AC371" i="6"/>
  <c r="AD371" i="6" s="1"/>
  <c r="AE371" i="6"/>
  <c r="AF371" i="6" s="1"/>
  <c r="AI371" i="6" s="1"/>
  <c r="AK371" i="6"/>
  <c r="AC372" i="6"/>
  <c r="AD372" i="6" s="1"/>
  <c r="AE372" i="6"/>
  <c r="AF372" i="6" s="1"/>
  <c r="AI372" i="6" s="1"/>
  <c r="AK372" i="6"/>
  <c r="AC373" i="6"/>
  <c r="AD373" i="6" s="1"/>
  <c r="AE373" i="6"/>
  <c r="AF373" i="6" s="1"/>
  <c r="AI373" i="6" s="1"/>
  <c r="AK373" i="6"/>
  <c r="AC374" i="6"/>
  <c r="AD374" i="6" s="1"/>
  <c r="AE374" i="6"/>
  <c r="AF374" i="6" s="1"/>
  <c r="AI374" i="6" s="1"/>
  <c r="AK374" i="6"/>
  <c r="AC375" i="6"/>
  <c r="AD375" i="6" s="1"/>
  <c r="AE375" i="6"/>
  <c r="AF375" i="6" s="1"/>
  <c r="AI375" i="6" s="1"/>
  <c r="AK375" i="6"/>
  <c r="AC376" i="6"/>
  <c r="AD376" i="6" s="1"/>
  <c r="AE376" i="6"/>
  <c r="AF376" i="6" s="1"/>
  <c r="AI376" i="6" s="1"/>
  <c r="AK376" i="6"/>
  <c r="AC377" i="6"/>
  <c r="AD377" i="6" s="1"/>
  <c r="AE377" i="6"/>
  <c r="AF377" i="6" s="1"/>
  <c r="AI377" i="6" s="1"/>
  <c r="AK377" i="6"/>
  <c r="AC378" i="6"/>
  <c r="AD378" i="6" s="1"/>
  <c r="AE378" i="6"/>
  <c r="AF378" i="6" s="1"/>
  <c r="AI378" i="6" s="1"/>
  <c r="AK378" i="6"/>
  <c r="AC379" i="6"/>
  <c r="AD379" i="6" s="1"/>
  <c r="AE379" i="6"/>
  <c r="AF379" i="6" s="1"/>
  <c r="AI379" i="6" s="1"/>
  <c r="AK379" i="6"/>
  <c r="AC380" i="6"/>
  <c r="AD380" i="6" s="1"/>
  <c r="AE380" i="6"/>
  <c r="AF380" i="6" s="1"/>
  <c r="AI380" i="6" s="1"/>
  <c r="AK380" i="6"/>
  <c r="AC381" i="6"/>
  <c r="AD381" i="6" s="1"/>
  <c r="AE381" i="6"/>
  <c r="AF381" i="6" s="1"/>
  <c r="AI381" i="6" s="1"/>
  <c r="AK381" i="6"/>
  <c r="AC382" i="6"/>
  <c r="AD382" i="6" s="1"/>
  <c r="AE382" i="6"/>
  <c r="AF382" i="6" s="1"/>
  <c r="AI382" i="6" s="1"/>
  <c r="AK382" i="6"/>
  <c r="AC383" i="6"/>
  <c r="AD383" i="6" s="1"/>
  <c r="AE383" i="6"/>
  <c r="AF383" i="6" s="1"/>
  <c r="AI383" i="6" s="1"/>
  <c r="AK383" i="6"/>
  <c r="AC384" i="6"/>
  <c r="AD384" i="6" s="1"/>
  <c r="AE384" i="6"/>
  <c r="AF384" i="6" s="1"/>
  <c r="AI384" i="6" s="1"/>
  <c r="AK384" i="6"/>
  <c r="AC385" i="6"/>
  <c r="AD385" i="6" s="1"/>
  <c r="AE385" i="6"/>
  <c r="AF385" i="6" s="1"/>
  <c r="AI385" i="6" s="1"/>
  <c r="AK385" i="6"/>
  <c r="AC386" i="6"/>
  <c r="AD386" i="6" s="1"/>
  <c r="AE386" i="6"/>
  <c r="AF386" i="6" s="1"/>
  <c r="AI386" i="6" s="1"/>
  <c r="AK386" i="6"/>
  <c r="AC387" i="6"/>
  <c r="AD387" i="6" s="1"/>
  <c r="AE387" i="6"/>
  <c r="AF387" i="6" s="1"/>
  <c r="AI387" i="6" s="1"/>
  <c r="AK387" i="6"/>
  <c r="AC388" i="6"/>
  <c r="AD388" i="6" s="1"/>
  <c r="AE388" i="6"/>
  <c r="AF388" i="6" s="1"/>
  <c r="AI388" i="6" s="1"/>
  <c r="AK388" i="6"/>
  <c r="AC389" i="6"/>
  <c r="AD389" i="6" s="1"/>
  <c r="AE389" i="6"/>
  <c r="AF389" i="6" s="1"/>
  <c r="AI389" i="6" s="1"/>
  <c r="AK389" i="6"/>
  <c r="AC390" i="6"/>
  <c r="AD390" i="6" s="1"/>
  <c r="AE390" i="6"/>
  <c r="AF390" i="6" s="1"/>
  <c r="AI390" i="6" s="1"/>
  <c r="AK390" i="6"/>
  <c r="AC391" i="6"/>
  <c r="AD391" i="6" s="1"/>
  <c r="AE391" i="6"/>
  <c r="AF391" i="6" s="1"/>
  <c r="AI391" i="6" s="1"/>
  <c r="AK391" i="6"/>
  <c r="AC392" i="6"/>
  <c r="AD392" i="6" s="1"/>
  <c r="AE392" i="6"/>
  <c r="AF392" i="6" s="1"/>
  <c r="AI392" i="6" s="1"/>
  <c r="AK392" i="6"/>
  <c r="AC393" i="6"/>
  <c r="AD393" i="6" s="1"/>
  <c r="AE393" i="6"/>
  <c r="AF393" i="6" s="1"/>
  <c r="AI393" i="6" s="1"/>
  <c r="AK393" i="6"/>
  <c r="AC394" i="6"/>
  <c r="AD394" i="6" s="1"/>
  <c r="AE394" i="6"/>
  <c r="AF394" i="6" s="1"/>
  <c r="AI394" i="6" s="1"/>
  <c r="AK394" i="6"/>
  <c r="AC395" i="6"/>
  <c r="AD395" i="6" s="1"/>
  <c r="AE395" i="6"/>
  <c r="AF395" i="6" s="1"/>
  <c r="AI395" i="6" s="1"/>
  <c r="AK395" i="6"/>
  <c r="AC396" i="6"/>
  <c r="AD396" i="6" s="1"/>
  <c r="AE396" i="6"/>
  <c r="AF396" i="6" s="1"/>
  <c r="AI396" i="6" s="1"/>
  <c r="AK396" i="6"/>
  <c r="AC397" i="6"/>
  <c r="AD397" i="6" s="1"/>
  <c r="AE397" i="6"/>
  <c r="AF397" i="6" s="1"/>
  <c r="AI397" i="6" s="1"/>
  <c r="AK397" i="6"/>
  <c r="AC398" i="6"/>
  <c r="AD398" i="6" s="1"/>
  <c r="AE398" i="6"/>
  <c r="AF398" i="6" s="1"/>
  <c r="AI398" i="6" s="1"/>
  <c r="AK398" i="6"/>
  <c r="AC399" i="6"/>
  <c r="AD399" i="6" s="1"/>
  <c r="AE399" i="6"/>
  <c r="AF399" i="6" s="1"/>
  <c r="AI399" i="6" s="1"/>
  <c r="AK399" i="6"/>
  <c r="AC400" i="6"/>
  <c r="AD400" i="6" s="1"/>
  <c r="AE400" i="6"/>
  <c r="AF400" i="6" s="1"/>
  <c r="AI400" i="6" s="1"/>
  <c r="AK400" i="6"/>
  <c r="AC401" i="6"/>
  <c r="AD401" i="6" s="1"/>
  <c r="AE401" i="6"/>
  <c r="AF401" i="6" s="1"/>
  <c r="AI401" i="6" s="1"/>
  <c r="AK401" i="6"/>
  <c r="AC402" i="6"/>
  <c r="AD402" i="6" s="1"/>
  <c r="AE402" i="6"/>
  <c r="AF402" i="6" s="1"/>
  <c r="AI402" i="6" s="1"/>
  <c r="AK402" i="6"/>
  <c r="AC403" i="6"/>
  <c r="AD403" i="6" s="1"/>
  <c r="AE403" i="6"/>
  <c r="AF403" i="6" s="1"/>
  <c r="AI403" i="6" s="1"/>
  <c r="AK403" i="6"/>
  <c r="AC404" i="6"/>
  <c r="AD404" i="6" s="1"/>
  <c r="AE404" i="6"/>
  <c r="AF404" i="6" s="1"/>
  <c r="AI404" i="6" s="1"/>
  <c r="AK404" i="6"/>
  <c r="AC405" i="6"/>
  <c r="AD405" i="6" s="1"/>
  <c r="AE405" i="6"/>
  <c r="AF405" i="6" s="1"/>
  <c r="AI405" i="6" s="1"/>
  <c r="AK405" i="6"/>
  <c r="AC406" i="6"/>
  <c r="AD406" i="6" s="1"/>
  <c r="AE406" i="6"/>
  <c r="AF406" i="6" s="1"/>
  <c r="AI406" i="6" s="1"/>
  <c r="AK406" i="6"/>
  <c r="AC407" i="6"/>
  <c r="AD407" i="6" s="1"/>
  <c r="AE407" i="6"/>
  <c r="AF407" i="6" s="1"/>
  <c r="AI407" i="6" s="1"/>
  <c r="AK407" i="6"/>
  <c r="AC408" i="6"/>
  <c r="AD408" i="6" s="1"/>
  <c r="AE408" i="6"/>
  <c r="AF408" i="6" s="1"/>
  <c r="AI408" i="6" s="1"/>
  <c r="AK408" i="6"/>
  <c r="AC409" i="6"/>
  <c r="AD409" i="6" s="1"/>
  <c r="AE409" i="6"/>
  <c r="AF409" i="6" s="1"/>
  <c r="AI409" i="6" s="1"/>
  <c r="AK409" i="6"/>
  <c r="AC410" i="6"/>
  <c r="AD410" i="6" s="1"/>
  <c r="AE410" i="6"/>
  <c r="AF410" i="6" s="1"/>
  <c r="AI410" i="6" s="1"/>
  <c r="AK410" i="6"/>
  <c r="AC411" i="6"/>
  <c r="AD411" i="6" s="1"/>
  <c r="AE411" i="6"/>
  <c r="AF411" i="6" s="1"/>
  <c r="AI411" i="6" s="1"/>
  <c r="AK411" i="6"/>
  <c r="AC412" i="6"/>
  <c r="AD412" i="6" s="1"/>
  <c r="AE412" i="6"/>
  <c r="AF412" i="6" s="1"/>
  <c r="AI412" i="6" s="1"/>
  <c r="AK412" i="6"/>
  <c r="AC413" i="6"/>
  <c r="AD413" i="6" s="1"/>
  <c r="AE413" i="6"/>
  <c r="AF413" i="6" s="1"/>
  <c r="AI413" i="6" s="1"/>
  <c r="AK413" i="6"/>
  <c r="AC414" i="6"/>
  <c r="AD414" i="6" s="1"/>
  <c r="AE414" i="6"/>
  <c r="AF414" i="6" s="1"/>
  <c r="AI414" i="6" s="1"/>
  <c r="AK414" i="6"/>
  <c r="AC415" i="6"/>
  <c r="AD415" i="6" s="1"/>
  <c r="AE415" i="6"/>
  <c r="AF415" i="6" s="1"/>
  <c r="AI415" i="6" s="1"/>
  <c r="AK415" i="6"/>
  <c r="AC416" i="6"/>
  <c r="AD416" i="6" s="1"/>
  <c r="AE416" i="6"/>
  <c r="AF416" i="6" s="1"/>
  <c r="AI416" i="6" s="1"/>
  <c r="AK416" i="6"/>
  <c r="AC417" i="6"/>
  <c r="AD417" i="6" s="1"/>
  <c r="AE417" i="6"/>
  <c r="AF417" i="6" s="1"/>
  <c r="AI417" i="6" s="1"/>
  <c r="AK417" i="6"/>
  <c r="AC418" i="6"/>
  <c r="AD418" i="6" s="1"/>
  <c r="AE418" i="6"/>
  <c r="AF418" i="6" s="1"/>
  <c r="AI418" i="6" s="1"/>
  <c r="AK418" i="6"/>
  <c r="AC419" i="6"/>
  <c r="AD419" i="6" s="1"/>
  <c r="AE419" i="6"/>
  <c r="AF419" i="6" s="1"/>
  <c r="AI419" i="6" s="1"/>
  <c r="AK419" i="6"/>
  <c r="AC420" i="6"/>
  <c r="AD420" i="6" s="1"/>
  <c r="AE420" i="6"/>
  <c r="AF420" i="6" s="1"/>
  <c r="AI420" i="6" s="1"/>
  <c r="AK420" i="6"/>
  <c r="AC421" i="6"/>
  <c r="AD421" i="6" s="1"/>
  <c r="AE421" i="6"/>
  <c r="AF421" i="6" s="1"/>
  <c r="AI421" i="6" s="1"/>
  <c r="AK421" i="6"/>
  <c r="AC422" i="6"/>
  <c r="AD422" i="6" s="1"/>
  <c r="AE422" i="6"/>
  <c r="AF422" i="6" s="1"/>
  <c r="AI422" i="6" s="1"/>
  <c r="AK422" i="6"/>
  <c r="AC423" i="6"/>
  <c r="AD423" i="6" s="1"/>
  <c r="AE423" i="6"/>
  <c r="AF423" i="6" s="1"/>
  <c r="AI423" i="6" s="1"/>
  <c r="AK423" i="6"/>
  <c r="AC424" i="6"/>
  <c r="AD424" i="6" s="1"/>
  <c r="AE424" i="6"/>
  <c r="AF424" i="6" s="1"/>
  <c r="AI424" i="6" s="1"/>
  <c r="AK424" i="6"/>
  <c r="AC425" i="6"/>
  <c r="AD425" i="6" s="1"/>
  <c r="AE425" i="6"/>
  <c r="AF425" i="6" s="1"/>
  <c r="AI425" i="6" s="1"/>
  <c r="AK425" i="6"/>
  <c r="AC426" i="6"/>
  <c r="AD426" i="6" s="1"/>
  <c r="AE426" i="6"/>
  <c r="AF426" i="6" s="1"/>
  <c r="AI426" i="6" s="1"/>
  <c r="AK426" i="6"/>
  <c r="AC427" i="6"/>
  <c r="AD427" i="6" s="1"/>
  <c r="AE427" i="6"/>
  <c r="AF427" i="6" s="1"/>
  <c r="AI427" i="6" s="1"/>
  <c r="AK427" i="6"/>
  <c r="AC428" i="6"/>
  <c r="AD428" i="6" s="1"/>
  <c r="AE428" i="6"/>
  <c r="AF428" i="6" s="1"/>
  <c r="AI428" i="6" s="1"/>
  <c r="AK428" i="6"/>
  <c r="AC429" i="6"/>
  <c r="AD429" i="6" s="1"/>
  <c r="AE429" i="6"/>
  <c r="AF429" i="6" s="1"/>
  <c r="AI429" i="6" s="1"/>
  <c r="AK429" i="6"/>
  <c r="AC430" i="6"/>
  <c r="AD430" i="6" s="1"/>
  <c r="AE430" i="6"/>
  <c r="AF430" i="6" s="1"/>
  <c r="AI430" i="6" s="1"/>
  <c r="AK430" i="6"/>
  <c r="AC431" i="6"/>
  <c r="AD431" i="6" s="1"/>
  <c r="AE431" i="6"/>
  <c r="AF431" i="6" s="1"/>
  <c r="AI431" i="6" s="1"/>
  <c r="AK431" i="6"/>
  <c r="AC432" i="6"/>
  <c r="AD432" i="6" s="1"/>
  <c r="AE432" i="6"/>
  <c r="AF432" i="6" s="1"/>
  <c r="AI432" i="6" s="1"/>
  <c r="AK432" i="6"/>
  <c r="AC433" i="6"/>
  <c r="AD433" i="6" s="1"/>
  <c r="AE433" i="6"/>
  <c r="AF433" i="6" s="1"/>
  <c r="AI433" i="6" s="1"/>
  <c r="AK433" i="6"/>
  <c r="AC434" i="6"/>
  <c r="AD434" i="6" s="1"/>
  <c r="AE434" i="6"/>
  <c r="AF434" i="6" s="1"/>
  <c r="AI434" i="6" s="1"/>
  <c r="AK434" i="6"/>
  <c r="AC435" i="6"/>
  <c r="AD435" i="6" s="1"/>
  <c r="AE435" i="6"/>
  <c r="AF435" i="6" s="1"/>
  <c r="AI435" i="6" s="1"/>
  <c r="AK435" i="6"/>
  <c r="AC436" i="6"/>
  <c r="AD436" i="6" s="1"/>
  <c r="AE436" i="6"/>
  <c r="AF436" i="6" s="1"/>
  <c r="AI436" i="6" s="1"/>
  <c r="AK436" i="6"/>
  <c r="AC437" i="6"/>
  <c r="AD437" i="6" s="1"/>
  <c r="AE437" i="6"/>
  <c r="AF437" i="6" s="1"/>
  <c r="AI437" i="6" s="1"/>
  <c r="AK437" i="6"/>
  <c r="AC438" i="6"/>
  <c r="AD438" i="6" s="1"/>
  <c r="AE438" i="6"/>
  <c r="AF438" i="6" s="1"/>
  <c r="AI438" i="6" s="1"/>
  <c r="AK438" i="6"/>
  <c r="AC439" i="6"/>
  <c r="AD439" i="6" s="1"/>
  <c r="AE439" i="6"/>
  <c r="AF439" i="6" s="1"/>
  <c r="AI439" i="6" s="1"/>
  <c r="AK439" i="6"/>
  <c r="AC440" i="6"/>
  <c r="AD440" i="6" s="1"/>
  <c r="AE440" i="6"/>
  <c r="AF440" i="6" s="1"/>
  <c r="AI440" i="6" s="1"/>
  <c r="AK440" i="6"/>
  <c r="AC441" i="6"/>
  <c r="AD441" i="6" s="1"/>
  <c r="AE441" i="6"/>
  <c r="AF441" i="6" s="1"/>
  <c r="AI441" i="6" s="1"/>
  <c r="AK441" i="6"/>
  <c r="AC442" i="6"/>
  <c r="AD442" i="6" s="1"/>
  <c r="AE442" i="6"/>
  <c r="AF442" i="6" s="1"/>
  <c r="AI442" i="6" s="1"/>
  <c r="AK442" i="6"/>
  <c r="AC443" i="6"/>
  <c r="AD443" i="6" s="1"/>
  <c r="AE443" i="6"/>
  <c r="AF443" i="6" s="1"/>
  <c r="AI443" i="6" s="1"/>
  <c r="AK443" i="6"/>
  <c r="AC444" i="6"/>
  <c r="AD444" i="6" s="1"/>
  <c r="AE444" i="6"/>
  <c r="AF444" i="6" s="1"/>
  <c r="AI444" i="6" s="1"/>
  <c r="AK444" i="6"/>
  <c r="AC445" i="6"/>
  <c r="AD445" i="6" s="1"/>
  <c r="AE445" i="6"/>
  <c r="AF445" i="6" s="1"/>
  <c r="AI445" i="6" s="1"/>
  <c r="AK445" i="6"/>
  <c r="AC446" i="6"/>
  <c r="AD446" i="6" s="1"/>
  <c r="AE446" i="6"/>
  <c r="AF446" i="6" s="1"/>
  <c r="AI446" i="6" s="1"/>
  <c r="AK446" i="6"/>
  <c r="AC447" i="6"/>
  <c r="AD447" i="6" s="1"/>
  <c r="AE447" i="6"/>
  <c r="AF447" i="6" s="1"/>
  <c r="AI447" i="6" s="1"/>
  <c r="AK447" i="6"/>
  <c r="AC448" i="6"/>
  <c r="AD448" i="6" s="1"/>
  <c r="AE448" i="6"/>
  <c r="AF448" i="6" s="1"/>
  <c r="AI448" i="6" s="1"/>
  <c r="AK448" i="6"/>
  <c r="AC449" i="6"/>
  <c r="AD449" i="6" s="1"/>
  <c r="AE449" i="6"/>
  <c r="AF449" i="6" s="1"/>
  <c r="AI449" i="6" s="1"/>
  <c r="AK449" i="6"/>
  <c r="AC450" i="6"/>
  <c r="AD450" i="6" s="1"/>
  <c r="AE450" i="6"/>
  <c r="AF450" i="6" s="1"/>
  <c r="AI450" i="6" s="1"/>
  <c r="AK450" i="6"/>
  <c r="AC451" i="6"/>
  <c r="AD451" i="6" s="1"/>
  <c r="AE451" i="6"/>
  <c r="AF451" i="6" s="1"/>
  <c r="AI451" i="6" s="1"/>
  <c r="AK451" i="6"/>
  <c r="AC452" i="6"/>
  <c r="AD452" i="6" s="1"/>
  <c r="AE452" i="6"/>
  <c r="AF452" i="6" s="1"/>
  <c r="AI452" i="6" s="1"/>
  <c r="AK452" i="6"/>
  <c r="AC453" i="6"/>
  <c r="AD453" i="6" s="1"/>
  <c r="AE453" i="6"/>
  <c r="AF453" i="6" s="1"/>
  <c r="AI453" i="6" s="1"/>
  <c r="AK453" i="6"/>
  <c r="AC454" i="6"/>
  <c r="AD454" i="6" s="1"/>
  <c r="AE454" i="6"/>
  <c r="AF454" i="6" s="1"/>
  <c r="AI454" i="6" s="1"/>
  <c r="AK454" i="6"/>
  <c r="AC455" i="6"/>
  <c r="AD455" i="6" s="1"/>
  <c r="AE455" i="6"/>
  <c r="AF455" i="6" s="1"/>
  <c r="AI455" i="6" s="1"/>
  <c r="AK455" i="6"/>
  <c r="AC456" i="6"/>
  <c r="AD456" i="6" s="1"/>
  <c r="AE456" i="6"/>
  <c r="AF456" i="6" s="1"/>
  <c r="AI456" i="6" s="1"/>
  <c r="AK456" i="6"/>
  <c r="AC457" i="6"/>
  <c r="AD457" i="6" s="1"/>
  <c r="AE457" i="6"/>
  <c r="AF457" i="6" s="1"/>
  <c r="AI457" i="6" s="1"/>
  <c r="AK457" i="6"/>
  <c r="AC458" i="6"/>
  <c r="AD458" i="6" s="1"/>
  <c r="AE458" i="6"/>
  <c r="AF458" i="6" s="1"/>
  <c r="AI458" i="6" s="1"/>
  <c r="AK458" i="6"/>
  <c r="AC459" i="6"/>
  <c r="AD459" i="6" s="1"/>
  <c r="AE459" i="6"/>
  <c r="AF459" i="6" s="1"/>
  <c r="AI459" i="6" s="1"/>
  <c r="AK459" i="6"/>
  <c r="AC460" i="6"/>
  <c r="AD460" i="6" s="1"/>
  <c r="AE460" i="6"/>
  <c r="AF460" i="6" s="1"/>
  <c r="AI460" i="6" s="1"/>
  <c r="AK460" i="6"/>
  <c r="AC461" i="6"/>
  <c r="AD461" i="6" s="1"/>
  <c r="AE461" i="6"/>
  <c r="AF461" i="6" s="1"/>
  <c r="AI461" i="6" s="1"/>
  <c r="AK461" i="6"/>
  <c r="AC462" i="6"/>
  <c r="AD462" i="6" s="1"/>
  <c r="AE462" i="6"/>
  <c r="AF462" i="6" s="1"/>
  <c r="AI462" i="6" s="1"/>
  <c r="AK462" i="6"/>
  <c r="AC463" i="6"/>
  <c r="AD463" i="6" s="1"/>
  <c r="AE463" i="6"/>
  <c r="AF463" i="6" s="1"/>
  <c r="AI463" i="6" s="1"/>
  <c r="AK463" i="6"/>
  <c r="AC464" i="6"/>
  <c r="AD464" i="6" s="1"/>
  <c r="AE464" i="6"/>
  <c r="AF464" i="6" s="1"/>
  <c r="AI464" i="6" s="1"/>
  <c r="AK464" i="6"/>
  <c r="AC465" i="6"/>
  <c r="AD465" i="6" s="1"/>
  <c r="AE465" i="6"/>
  <c r="AF465" i="6" s="1"/>
  <c r="AI465" i="6" s="1"/>
  <c r="AK465" i="6"/>
  <c r="AC466" i="6"/>
  <c r="AD466" i="6" s="1"/>
  <c r="AE466" i="6"/>
  <c r="AF466" i="6" s="1"/>
  <c r="AI466" i="6" s="1"/>
  <c r="AK466" i="6"/>
  <c r="AC467" i="6"/>
  <c r="AD467" i="6" s="1"/>
  <c r="AE467" i="6"/>
  <c r="AF467" i="6" s="1"/>
  <c r="AI467" i="6" s="1"/>
  <c r="AK467" i="6"/>
  <c r="AC468" i="6"/>
  <c r="AD468" i="6" s="1"/>
  <c r="AE468" i="6"/>
  <c r="AF468" i="6" s="1"/>
  <c r="AI468" i="6" s="1"/>
  <c r="AK468" i="6"/>
  <c r="AC469" i="6"/>
  <c r="AD469" i="6" s="1"/>
  <c r="AE469" i="6"/>
  <c r="AF469" i="6" s="1"/>
  <c r="AI469" i="6" s="1"/>
  <c r="AK469" i="6"/>
  <c r="AC470" i="6"/>
  <c r="AD470" i="6" s="1"/>
  <c r="AE470" i="6"/>
  <c r="AF470" i="6" s="1"/>
  <c r="AI470" i="6" s="1"/>
  <c r="AK470" i="6"/>
  <c r="AC471" i="6"/>
  <c r="AD471" i="6" s="1"/>
  <c r="AE471" i="6"/>
  <c r="AF471" i="6" s="1"/>
  <c r="AI471" i="6" s="1"/>
  <c r="AK471" i="6"/>
  <c r="AC472" i="6"/>
  <c r="AD472" i="6" s="1"/>
  <c r="AE472" i="6"/>
  <c r="AF472" i="6" s="1"/>
  <c r="AI472" i="6" s="1"/>
  <c r="AK472" i="6"/>
  <c r="AC473" i="6"/>
  <c r="AD473" i="6" s="1"/>
  <c r="AE473" i="6"/>
  <c r="AF473" i="6" s="1"/>
  <c r="AI473" i="6" s="1"/>
  <c r="AK473" i="6"/>
  <c r="AC474" i="6"/>
  <c r="AD474" i="6" s="1"/>
  <c r="AE474" i="6"/>
  <c r="AF474" i="6" s="1"/>
  <c r="AI474" i="6" s="1"/>
  <c r="AK474" i="6"/>
  <c r="AC475" i="6"/>
  <c r="AD475" i="6" s="1"/>
  <c r="AE475" i="6"/>
  <c r="AF475" i="6" s="1"/>
  <c r="AI475" i="6" s="1"/>
  <c r="AK475" i="6"/>
  <c r="AC476" i="6"/>
  <c r="AD476" i="6" s="1"/>
  <c r="AE476" i="6"/>
  <c r="AF476" i="6" s="1"/>
  <c r="AI476" i="6" s="1"/>
  <c r="AK476" i="6"/>
  <c r="AC477" i="6"/>
  <c r="AD477" i="6" s="1"/>
  <c r="AE477" i="6"/>
  <c r="AF477" i="6" s="1"/>
  <c r="AI477" i="6" s="1"/>
  <c r="AK477" i="6"/>
  <c r="AC478" i="6"/>
  <c r="AD478" i="6" s="1"/>
  <c r="AE478" i="6"/>
  <c r="AF478" i="6" s="1"/>
  <c r="AI478" i="6" s="1"/>
  <c r="AK478" i="6"/>
  <c r="AC479" i="6"/>
  <c r="AD479" i="6" s="1"/>
  <c r="AE479" i="6"/>
  <c r="AF479" i="6" s="1"/>
  <c r="AI479" i="6" s="1"/>
  <c r="AK479" i="6"/>
  <c r="AC480" i="6"/>
  <c r="AD480" i="6" s="1"/>
  <c r="AE480" i="6"/>
  <c r="AF480" i="6" s="1"/>
  <c r="AI480" i="6" s="1"/>
  <c r="AK480" i="6"/>
  <c r="AC481" i="6"/>
  <c r="AD481" i="6" s="1"/>
  <c r="AE481" i="6"/>
  <c r="AF481" i="6" s="1"/>
  <c r="AI481" i="6" s="1"/>
  <c r="AK481" i="6"/>
  <c r="AC482" i="6"/>
  <c r="AD482" i="6" s="1"/>
  <c r="AE482" i="6"/>
  <c r="AF482" i="6" s="1"/>
  <c r="AI482" i="6" s="1"/>
  <c r="AK482" i="6"/>
  <c r="AC483" i="6"/>
  <c r="AD483" i="6" s="1"/>
  <c r="AE483" i="6"/>
  <c r="AF483" i="6" s="1"/>
  <c r="AI483" i="6" s="1"/>
  <c r="AK483" i="6"/>
  <c r="AC484" i="6"/>
  <c r="AD484" i="6" s="1"/>
  <c r="AE484" i="6"/>
  <c r="AF484" i="6" s="1"/>
  <c r="AI484" i="6" s="1"/>
  <c r="AK484" i="6"/>
  <c r="AC485" i="6"/>
  <c r="AD485" i="6" s="1"/>
  <c r="AE485" i="6"/>
  <c r="AF485" i="6" s="1"/>
  <c r="AI485" i="6" s="1"/>
  <c r="AK485" i="6"/>
  <c r="AC486" i="6"/>
  <c r="AD486" i="6" s="1"/>
  <c r="AE486" i="6"/>
  <c r="AF486" i="6" s="1"/>
  <c r="AI486" i="6" s="1"/>
  <c r="AK486" i="6"/>
  <c r="AC487" i="6"/>
  <c r="AD487" i="6" s="1"/>
  <c r="AE487" i="6"/>
  <c r="AF487" i="6" s="1"/>
  <c r="AI487" i="6" s="1"/>
  <c r="AK487" i="6"/>
  <c r="AC488" i="6"/>
  <c r="AD488" i="6" s="1"/>
  <c r="AE488" i="6"/>
  <c r="AF488" i="6" s="1"/>
  <c r="AI488" i="6" s="1"/>
  <c r="AK488" i="6"/>
  <c r="AC489" i="6"/>
  <c r="AD489" i="6" s="1"/>
  <c r="AE489" i="6"/>
  <c r="AF489" i="6" s="1"/>
  <c r="AI489" i="6" s="1"/>
  <c r="AK489" i="6"/>
  <c r="AC490" i="6"/>
  <c r="AD490" i="6" s="1"/>
  <c r="AE490" i="6"/>
  <c r="AF490" i="6" s="1"/>
  <c r="AI490" i="6" s="1"/>
  <c r="AK490" i="6"/>
  <c r="AC491" i="6"/>
  <c r="AD491" i="6" s="1"/>
  <c r="AE491" i="6"/>
  <c r="AF491" i="6" s="1"/>
  <c r="AI491" i="6" s="1"/>
  <c r="AK491" i="6"/>
  <c r="AC492" i="6"/>
  <c r="AD492" i="6" s="1"/>
  <c r="AE492" i="6"/>
  <c r="AF492" i="6" s="1"/>
  <c r="AI492" i="6" s="1"/>
  <c r="AK492" i="6"/>
  <c r="AC493" i="6"/>
  <c r="AD493" i="6" s="1"/>
  <c r="AE493" i="6"/>
  <c r="AF493" i="6" s="1"/>
  <c r="AI493" i="6" s="1"/>
  <c r="AK493" i="6"/>
  <c r="AC494" i="6"/>
  <c r="AD494" i="6" s="1"/>
  <c r="AE494" i="6"/>
  <c r="AF494" i="6" s="1"/>
  <c r="AI494" i="6" s="1"/>
  <c r="AK494" i="6"/>
  <c r="AC495" i="6"/>
  <c r="AD495" i="6" s="1"/>
  <c r="AE495" i="6"/>
  <c r="AF495" i="6" s="1"/>
  <c r="AI495" i="6" s="1"/>
  <c r="AK495" i="6"/>
  <c r="AC496" i="6"/>
  <c r="AD496" i="6" s="1"/>
  <c r="AE496" i="6"/>
  <c r="AF496" i="6" s="1"/>
  <c r="AI496" i="6" s="1"/>
  <c r="AK496" i="6"/>
  <c r="AC497" i="6"/>
  <c r="AD497" i="6" s="1"/>
  <c r="AE497" i="6"/>
  <c r="AF497" i="6" s="1"/>
  <c r="AI497" i="6" s="1"/>
  <c r="AK497" i="6"/>
  <c r="AC498" i="6"/>
  <c r="AD498" i="6" s="1"/>
  <c r="AE498" i="6"/>
  <c r="AF498" i="6" s="1"/>
  <c r="AI498" i="6" s="1"/>
  <c r="AK498" i="6"/>
  <c r="AC499" i="6"/>
  <c r="AD499" i="6" s="1"/>
  <c r="AE499" i="6"/>
  <c r="AF499" i="6" s="1"/>
  <c r="AI499" i="6" s="1"/>
  <c r="AK499" i="6"/>
  <c r="AC500" i="6"/>
  <c r="AD500" i="6" s="1"/>
  <c r="AE500" i="6"/>
  <c r="AF500" i="6" s="1"/>
  <c r="AI500" i="6" s="1"/>
  <c r="AK500" i="6"/>
  <c r="AC501" i="6"/>
  <c r="AD501" i="6" s="1"/>
  <c r="AE501" i="6"/>
  <c r="AF501" i="6" s="1"/>
  <c r="AI501" i="6" s="1"/>
  <c r="AK501" i="6"/>
  <c r="AC502" i="6"/>
  <c r="AD502" i="6" s="1"/>
  <c r="AE502" i="6"/>
  <c r="AF502" i="6" s="1"/>
  <c r="AI502" i="6" s="1"/>
  <c r="AK502" i="6"/>
  <c r="AC503" i="6"/>
  <c r="AD503" i="6" s="1"/>
  <c r="AE503" i="6"/>
  <c r="AF503" i="6" s="1"/>
  <c r="AI503" i="6" s="1"/>
  <c r="AK503" i="6"/>
  <c r="AC504" i="6"/>
  <c r="AD504" i="6" s="1"/>
  <c r="AE504" i="6"/>
  <c r="AF504" i="6" s="1"/>
  <c r="AI504" i="6" s="1"/>
  <c r="AK504" i="6"/>
  <c r="AC505" i="6"/>
  <c r="AD505" i="6" s="1"/>
  <c r="AE505" i="6"/>
  <c r="AF505" i="6" s="1"/>
  <c r="AI505" i="6" s="1"/>
  <c r="AK505" i="6"/>
  <c r="AC506" i="6"/>
  <c r="AD506" i="6" s="1"/>
  <c r="AE506" i="6"/>
  <c r="AF506" i="6" s="1"/>
  <c r="AI506" i="6" s="1"/>
  <c r="AK506" i="6"/>
  <c r="AC507" i="6"/>
  <c r="AD507" i="6" s="1"/>
  <c r="AE507" i="6"/>
  <c r="AF507" i="6" s="1"/>
  <c r="AI507" i="6" s="1"/>
  <c r="AK507" i="6"/>
  <c r="AC508" i="6"/>
  <c r="AD508" i="6" s="1"/>
  <c r="AE508" i="6"/>
  <c r="AF508" i="6" s="1"/>
  <c r="AI508" i="6" s="1"/>
  <c r="AK508" i="6"/>
  <c r="AC509" i="6"/>
  <c r="AD509" i="6" s="1"/>
  <c r="AE509" i="6"/>
  <c r="AF509" i="6" s="1"/>
  <c r="AI509" i="6" s="1"/>
  <c r="AK509" i="6"/>
  <c r="AC510" i="6"/>
  <c r="AD510" i="6" s="1"/>
  <c r="AE510" i="6"/>
  <c r="AF510" i="6" s="1"/>
  <c r="AI510" i="6" s="1"/>
  <c r="AK510" i="6"/>
  <c r="AC511" i="6"/>
  <c r="AD511" i="6" s="1"/>
  <c r="AE511" i="6"/>
  <c r="AF511" i="6" s="1"/>
  <c r="AI511" i="6" s="1"/>
  <c r="AK511" i="6"/>
  <c r="AC512" i="6"/>
  <c r="AD512" i="6" s="1"/>
  <c r="AE512" i="6"/>
  <c r="AF512" i="6" s="1"/>
  <c r="AI512" i="6" s="1"/>
  <c r="AK512" i="6"/>
  <c r="AC513" i="6"/>
  <c r="AD513" i="6" s="1"/>
  <c r="AE513" i="6"/>
  <c r="AF513" i="6" s="1"/>
  <c r="AI513" i="6" s="1"/>
  <c r="AK513" i="6"/>
  <c r="AC514" i="6"/>
  <c r="AD514" i="6" s="1"/>
  <c r="AE514" i="6"/>
  <c r="AF514" i="6" s="1"/>
  <c r="AI514" i="6" s="1"/>
  <c r="AK514" i="6"/>
  <c r="AC515" i="6"/>
  <c r="AD515" i="6" s="1"/>
  <c r="AE515" i="6"/>
  <c r="AF515" i="6" s="1"/>
  <c r="AI515" i="6" s="1"/>
  <c r="AK515" i="6"/>
  <c r="AC516" i="6"/>
  <c r="AD516" i="6" s="1"/>
  <c r="AE516" i="6"/>
  <c r="AF516" i="6" s="1"/>
  <c r="AI516" i="6" s="1"/>
  <c r="AK516" i="6"/>
  <c r="AC517" i="6"/>
  <c r="AD517" i="6" s="1"/>
  <c r="AE517" i="6"/>
  <c r="AF517" i="6" s="1"/>
  <c r="AI517" i="6" s="1"/>
  <c r="AK517" i="6"/>
  <c r="AC518" i="6"/>
  <c r="AD518" i="6" s="1"/>
  <c r="AE518" i="6"/>
  <c r="AF518" i="6" s="1"/>
  <c r="AI518" i="6" s="1"/>
  <c r="AK518" i="6"/>
  <c r="AC519" i="6"/>
  <c r="AD519" i="6" s="1"/>
  <c r="AE519" i="6"/>
  <c r="AF519" i="6" s="1"/>
  <c r="AI519" i="6" s="1"/>
  <c r="AK519" i="6"/>
  <c r="AC520" i="6"/>
  <c r="AD520" i="6" s="1"/>
  <c r="AE520" i="6"/>
  <c r="AF520" i="6" s="1"/>
  <c r="AI520" i="6" s="1"/>
  <c r="AK520" i="6"/>
  <c r="AC521" i="6"/>
  <c r="AD521" i="6" s="1"/>
  <c r="AE521" i="6"/>
  <c r="AF521" i="6" s="1"/>
  <c r="AI521" i="6" s="1"/>
  <c r="AK521" i="6"/>
  <c r="AC522" i="6"/>
  <c r="AD522" i="6" s="1"/>
  <c r="AE522" i="6"/>
  <c r="AF522" i="6" s="1"/>
  <c r="AI522" i="6" s="1"/>
  <c r="AK522" i="6"/>
  <c r="AC523" i="6"/>
  <c r="AD523" i="6" s="1"/>
  <c r="AE523" i="6"/>
  <c r="AF523" i="6" s="1"/>
  <c r="AI523" i="6" s="1"/>
  <c r="AK523" i="6"/>
  <c r="AC524" i="6"/>
  <c r="AD524" i="6" s="1"/>
  <c r="AE524" i="6"/>
  <c r="AF524" i="6" s="1"/>
  <c r="AI524" i="6" s="1"/>
  <c r="AK524" i="6"/>
  <c r="AC525" i="6"/>
  <c r="AD525" i="6" s="1"/>
  <c r="AE525" i="6"/>
  <c r="AF525" i="6" s="1"/>
  <c r="AI525" i="6" s="1"/>
  <c r="AK525" i="6"/>
  <c r="AC526" i="6"/>
  <c r="AD526" i="6" s="1"/>
  <c r="AE526" i="6"/>
  <c r="AF526" i="6" s="1"/>
  <c r="AI526" i="6" s="1"/>
  <c r="AK526" i="6"/>
  <c r="AC527" i="6"/>
  <c r="AD527" i="6" s="1"/>
  <c r="AE527" i="6"/>
  <c r="AF527" i="6" s="1"/>
  <c r="AI527" i="6" s="1"/>
  <c r="AK527" i="6"/>
  <c r="AC528" i="6"/>
  <c r="AD528" i="6" s="1"/>
  <c r="AE528" i="6"/>
  <c r="AF528" i="6" s="1"/>
  <c r="AI528" i="6" s="1"/>
  <c r="AK528" i="6"/>
  <c r="AC529" i="6"/>
  <c r="AD529" i="6" s="1"/>
  <c r="AE529" i="6"/>
  <c r="AF529" i="6" s="1"/>
  <c r="AI529" i="6" s="1"/>
  <c r="AK529" i="6"/>
  <c r="AC530" i="6"/>
  <c r="AD530" i="6" s="1"/>
  <c r="AE530" i="6"/>
  <c r="AF530" i="6" s="1"/>
  <c r="AI530" i="6" s="1"/>
  <c r="AK530" i="6"/>
  <c r="AC531" i="6"/>
  <c r="AD531" i="6" s="1"/>
  <c r="AE531" i="6"/>
  <c r="AF531" i="6" s="1"/>
  <c r="AI531" i="6" s="1"/>
  <c r="AK531" i="6"/>
  <c r="AC532" i="6"/>
  <c r="AD532" i="6" s="1"/>
  <c r="AE532" i="6"/>
  <c r="AF532" i="6" s="1"/>
  <c r="AI532" i="6" s="1"/>
  <c r="AK532" i="6"/>
  <c r="AC533" i="6"/>
  <c r="AD533" i="6" s="1"/>
  <c r="AE533" i="6"/>
  <c r="AF533" i="6" s="1"/>
  <c r="AI533" i="6" s="1"/>
  <c r="AK533" i="6"/>
  <c r="AC534" i="6"/>
  <c r="AD534" i="6" s="1"/>
  <c r="AE534" i="6"/>
  <c r="AF534" i="6" s="1"/>
  <c r="AI534" i="6" s="1"/>
  <c r="AK534" i="6"/>
  <c r="AC535" i="6"/>
  <c r="AD535" i="6" s="1"/>
  <c r="AE535" i="6"/>
  <c r="AF535" i="6" s="1"/>
  <c r="AI535" i="6" s="1"/>
  <c r="AK535" i="6"/>
  <c r="AC536" i="6"/>
  <c r="AD536" i="6" s="1"/>
  <c r="AE536" i="6"/>
  <c r="AF536" i="6" s="1"/>
  <c r="AI536" i="6" s="1"/>
  <c r="AK536" i="6"/>
  <c r="AC537" i="6"/>
  <c r="AD537" i="6" s="1"/>
  <c r="AE537" i="6"/>
  <c r="AF537" i="6" s="1"/>
  <c r="AI537" i="6" s="1"/>
  <c r="AK537" i="6"/>
  <c r="AC538" i="6"/>
  <c r="AD538" i="6" s="1"/>
  <c r="AE538" i="6"/>
  <c r="AF538" i="6" s="1"/>
  <c r="AI538" i="6" s="1"/>
  <c r="AK538" i="6"/>
  <c r="AC539" i="6"/>
  <c r="AD539" i="6" s="1"/>
  <c r="AE539" i="6"/>
  <c r="AF539" i="6" s="1"/>
  <c r="AI539" i="6" s="1"/>
  <c r="AK539" i="6"/>
  <c r="AC540" i="6"/>
  <c r="AD540" i="6" s="1"/>
  <c r="AE540" i="6"/>
  <c r="AF540" i="6" s="1"/>
  <c r="AI540" i="6" s="1"/>
  <c r="AK540" i="6"/>
  <c r="AC541" i="6"/>
  <c r="AD541" i="6" s="1"/>
  <c r="AE541" i="6"/>
  <c r="AF541" i="6" s="1"/>
  <c r="AI541" i="6" s="1"/>
  <c r="AK541" i="6"/>
  <c r="AC542" i="6"/>
  <c r="AD542" i="6" s="1"/>
  <c r="AE542" i="6"/>
  <c r="AF542" i="6" s="1"/>
  <c r="AI542" i="6" s="1"/>
  <c r="AK542" i="6"/>
  <c r="AC543" i="6"/>
  <c r="AD543" i="6" s="1"/>
  <c r="AE543" i="6"/>
  <c r="AF543" i="6" s="1"/>
  <c r="AI543" i="6" s="1"/>
  <c r="AK543" i="6"/>
  <c r="AC544" i="6"/>
  <c r="AD544" i="6" s="1"/>
  <c r="AE544" i="6"/>
  <c r="AF544" i="6" s="1"/>
  <c r="AI544" i="6" s="1"/>
  <c r="AK544" i="6"/>
  <c r="AC545" i="6"/>
  <c r="AD545" i="6" s="1"/>
  <c r="AE545" i="6"/>
  <c r="AF545" i="6" s="1"/>
  <c r="AI545" i="6" s="1"/>
  <c r="AK545" i="6"/>
  <c r="AC546" i="6"/>
  <c r="AD546" i="6" s="1"/>
  <c r="AE546" i="6"/>
  <c r="AF546" i="6" s="1"/>
  <c r="AI546" i="6" s="1"/>
  <c r="AK546" i="6"/>
  <c r="AC547" i="6"/>
  <c r="AD547" i="6" s="1"/>
  <c r="AE547" i="6"/>
  <c r="AF547" i="6" s="1"/>
  <c r="AI547" i="6" s="1"/>
  <c r="AK547" i="6"/>
  <c r="AC548" i="6"/>
  <c r="AD548" i="6" s="1"/>
  <c r="AE548" i="6"/>
  <c r="AF548" i="6" s="1"/>
  <c r="AI548" i="6" s="1"/>
  <c r="AK548" i="6"/>
  <c r="AC549" i="6"/>
  <c r="AD549" i="6" s="1"/>
  <c r="AE549" i="6"/>
  <c r="AF549" i="6" s="1"/>
  <c r="AI549" i="6" s="1"/>
  <c r="AK549" i="6"/>
  <c r="AC550" i="6"/>
  <c r="AD550" i="6" s="1"/>
  <c r="AE550" i="6"/>
  <c r="AF550" i="6" s="1"/>
  <c r="AI550" i="6" s="1"/>
  <c r="AK550" i="6"/>
  <c r="AC551" i="6"/>
  <c r="AD551" i="6" s="1"/>
  <c r="AE551" i="6"/>
  <c r="AF551" i="6" s="1"/>
  <c r="AI551" i="6" s="1"/>
  <c r="AK551" i="6"/>
  <c r="AF2" i="10"/>
  <c r="AG2" i="10" s="1"/>
  <c r="AI2" i="10" s="1"/>
  <c r="Z2" i="10"/>
  <c r="AA2" i="10"/>
  <c r="AF3" i="10"/>
  <c r="AG3" i="10" s="1"/>
  <c r="AI3" i="10" s="1"/>
  <c r="Z3" i="10"/>
  <c r="AA3" i="10"/>
  <c r="AF4" i="10"/>
  <c r="AG4" i="10" s="1"/>
  <c r="AI4" i="10" s="1"/>
  <c r="Z4" i="10"/>
  <c r="AA4" i="10"/>
  <c r="AF5" i="10"/>
  <c r="AG5" i="10" s="1"/>
  <c r="AI5" i="10" s="1"/>
  <c r="Z5" i="10"/>
  <c r="AA5" i="10"/>
  <c r="AF6" i="10"/>
  <c r="AG6" i="10" s="1"/>
  <c r="AI6" i="10" s="1"/>
  <c r="Z6" i="10"/>
  <c r="AA6" i="10"/>
  <c r="AF7" i="10"/>
  <c r="AG7" i="10" s="1"/>
  <c r="AI7" i="10" s="1"/>
  <c r="Z7" i="10"/>
  <c r="AA7" i="10"/>
  <c r="AF8" i="10"/>
  <c r="AG8" i="10" s="1"/>
  <c r="AI8" i="10" s="1"/>
  <c r="Z8" i="10"/>
  <c r="AA8" i="10"/>
  <c r="AF9" i="10"/>
  <c r="AG9" i="10" s="1"/>
  <c r="AI9" i="10" s="1"/>
  <c r="Z9" i="10"/>
  <c r="AA9" i="10"/>
  <c r="AF10" i="10"/>
  <c r="AG10" i="10" s="1"/>
  <c r="AI10" i="10" s="1"/>
  <c r="Z10" i="10"/>
  <c r="AA10" i="10"/>
  <c r="AF11" i="10"/>
  <c r="AG11" i="10" s="1"/>
  <c r="AI11" i="10" s="1"/>
  <c r="Z11" i="10"/>
  <c r="AA11" i="10"/>
  <c r="AF12" i="10"/>
  <c r="AG12" i="10" s="1"/>
  <c r="AI12" i="10" s="1"/>
  <c r="Z12" i="10"/>
  <c r="AA12" i="10"/>
  <c r="AF13" i="10"/>
  <c r="AG13" i="10" s="1"/>
  <c r="AI13" i="10" s="1"/>
  <c r="Z13" i="10"/>
  <c r="AA13" i="10"/>
  <c r="AF14" i="10"/>
  <c r="AG14" i="10" s="1"/>
  <c r="AI14" i="10" s="1"/>
  <c r="Z14" i="10"/>
  <c r="AA14" i="10"/>
  <c r="AF15" i="10"/>
  <c r="AG15" i="10" s="1"/>
  <c r="AI15" i="10" s="1"/>
  <c r="Z15" i="10"/>
  <c r="AA15" i="10"/>
  <c r="AF16" i="10"/>
  <c r="AG16" i="10" s="1"/>
  <c r="AI16" i="10" s="1"/>
  <c r="Z16" i="10"/>
  <c r="AA16" i="10"/>
  <c r="AF17" i="10"/>
  <c r="AG17" i="10" s="1"/>
  <c r="AI17" i="10" s="1"/>
  <c r="Z17" i="10"/>
  <c r="AA17" i="10"/>
  <c r="AF18" i="10"/>
  <c r="AG18" i="10" s="1"/>
  <c r="AI18" i="10" s="1"/>
  <c r="Z18" i="10"/>
  <c r="AA18" i="10"/>
  <c r="AF19" i="10"/>
  <c r="AG19" i="10" s="1"/>
  <c r="AI19" i="10" s="1"/>
  <c r="Z19" i="10"/>
  <c r="AA19" i="10"/>
  <c r="AF20" i="10"/>
  <c r="AG20" i="10" s="1"/>
  <c r="AI20" i="10" s="1"/>
  <c r="Z20" i="10"/>
  <c r="AA20" i="10"/>
  <c r="AF21" i="10"/>
  <c r="AG21" i="10" s="1"/>
  <c r="AI21" i="10" s="1"/>
  <c r="Z21" i="10"/>
  <c r="AA21" i="10"/>
  <c r="AF22" i="10"/>
  <c r="AG22" i="10" s="1"/>
  <c r="AI22" i="10" s="1"/>
  <c r="Z22" i="10"/>
  <c r="AA22" i="10"/>
  <c r="AF23" i="10"/>
  <c r="AG23" i="10" s="1"/>
  <c r="AI23" i="10" s="1"/>
  <c r="Z23" i="10"/>
  <c r="AA23" i="10"/>
  <c r="AF24" i="10"/>
  <c r="AG24" i="10" s="1"/>
  <c r="AI24" i="10" s="1"/>
  <c r="Z24" i="10"/>
  <c r="AA24" i="10"/>
  <c r="AF25" i="10"/>
  <c r="AG25" i="10" s="1"/>
  <c r="AI25" i="10" s="1"/>
  <c r="Z25" i="10"/>
  <c r="AA25" i="10"/>
  <c r="AF26" i="10"/>
  <c r="AG26" i="10" s="1"/>
  <c r="AI26" i="10" s="1"/>
  <c r="Z26" i="10"/>
  <c r="AA26" i="10"/>
  <c r="AF27" i="10"/>
  <c r="AG27" i="10" s="1"/>
  <c r="AI27" i="10" s="1"/>
  <c r="Z27" i="10"/>
  <c r="AA27" i="10"/>
  <c r="AF28" i="10"/>
  <c r="AG28" i="10" s="1"/>
  <c r="AI28" i="10" s="1"/>
  <c r="Z28" i="10"/>
  <c r="AA28" i="10"/>
  <c r="AF29" i="10"/>
  <c r="AG29" i="10" s="1"/>
  <c r="AI29" i="10" s="1"/>
  <c r="Z29" i="10"/>
  <c r="AA29" i="10"/>
  <c r="AF30" i="10"/>
  <c r="AG30" i="10" s="1"/>
  <c r="AI30" i="10" s="1"/>
  <c r="Z30" i="10"/>
  <c r="AA30" i="10"/>
  <c r="AF31" i="10"/>
  <c r="AG31" i="10" s="1"/>
  <c r="AI31" i="10" s="1"/>
  <c r="Z31" i="10"/>
  <c r="AA31" i="10"/>
  <c r="AF32" i="10"/>
  <c r="AG32" i="10" s="1"/>
  <c r="AI32" i="10" s="1"/>
  <c r="Z32" i="10"/>
  <c r="AA32" i="10"/>
  <c r="AF33" i="10"/>
  <c r="AG33" i="10" s="1"/>
  <c r="AI33" i="10" s="1"/>
  <c r="Z33" i="10"/>
  <c r="AA33" i="10"/>
  <c r="AF34" i="10"/>
  <c r="AG34" i="10" s="1"/>
  <c r="AI34" i="10" s="1"/>
  <c r="Z34" i="10"/>
  <c r="AA34" i="10"/>
  <c r="AF35" i="10"/>
  <c r="AG35" i="10" s="1"/>
  <c r="AI35" i="10" s="1"/>
  <c r="Z35" i="10"/>
  <c r="AA35" i="10"/>
  <c r="AF36" i="10"/>
  <c r="AG36" i="10" s="1"/>
  <c r="AI36" i="10" s="1"/>
  <c r="Z36" i="10"/>
  <c r="AA36" i="10"/>
  <c r="AF37" i="10"/>
  <c r="AG37" i="10" s="1"/>
  <c r="AI37" i="10" s="1"/>
  <c r="Z37" i="10"/>
  <c r="AA37" i="10"/>
  <c r="AF38" i="10"/>
  <c r="AG38" i="10" s="1"/>
  <c r="AI38" i="10" s="1"/>
  <c r="Z38" i="10"/>
  <c r="AA38" i="10"/>
  <c r="AF39" i="10"/>
  <c r="AG39" i="10" s="1"/>
  <c r="AI39" i="10" s="1"/>
  <c r="Z39" i="10"/>
  <c r="AA39" i="10"/>
  <c r="AF40" i="10"/>
  <c r="AG40" i="10" s="1"/>
  <c r="AI40" i="10" s="1"/>
  <c r="Z40" i="10"/>
  <c r="AA40" i="10"/>
  <c r="AF41" i="10"/>
  <c r="AG41" i="10" s="1"/>
  <c r="AI41" i="10" s="1"/>
  <c r="Z41" i="10"/>
  <c r="AA41" i="10"/>
  <c r="AF42" i="10"/>
  <c r="AG42" i="10" s="1"/>
  <c r="AI42" i="10" s="1"/>
  <c r="Z42" i="10"/>
  <c r="AA42" i="10"/>
  <c r="AF43" i="10"/>
  <c r="AG43" i="10" s="1"/>
  <c r="AI43" i="10" s="1"/>
  <c r="Z43" i="10"/>
  <c r="AA43" i="10"/>
  <c r="AF44" i="10"/>
  <c r="AG44" i="10" s="1"/>
  <c r="AI44" i="10" s="1"/>
  <c r="Z44" i="10"/>
  <c r="AA44" i="10"/>
  <c r="AF45" i="10"/>
  <c r="AG45" i="10" s="1"/>
  <c r="AI45" i="10" s="1"/>
  <c r="Z45" i="10"/>
  <c r="AA45" i="10"/>
  <c r="AF46" i="10"/>
  <c r="AG46" i="10" s="1"/>
  <c r="AI46" i="10" s="1"/>
  <c r="Z46" i="10"/>
  <c r="AA46" i="10"/>
  <c r="AF47" i="10"/>
  <c r="AG47" i="10" s="1"/>
  <c r="AI47" i="10" s="1"/>
  <c r="Z47" i="10"/>
  <c r="AA47" i="10"/>
  <c r="AF48" i="10"/>
  <c r="AG48" i="10" s="1"/>
  <c r="AI48" i="10" s="1"/>
  <c r="Z48" i="10"/>
  <c r="AA48" i="10"/>
  <c r="AF49" i="10"/>
  <c r="AG49" i="10" s="1"/>
  <c r="AI49" i="10" s="1"/>
  <c r="Z49" i="10"/>
  <c r="AA49" i="10"/>
  <c r="AF50" i="10"/>
  <c r="AG50" i="10" s="1"/>
  <c r="AI50" i="10" s="1"/>
  <c r="Z50" i="10"/>
  <c r="AA50" i="10"/>
  <c r="AF51" i="10"/>
  <c r="AG51" i="10" s="1"/>
  <c r="AI51" i="10" s="1"/>
  <c r="Z51" i="10"/>
  <c r="AA51" i="10"/>
  <c r="AF52" i="10"/>
  <c r="AG52" i="10" s="1"/>
  <c r="AI52" i="10" s="1"/>
  <c r="Z52" i="10"/>
  <c r="AA52" i="10"/>
  <c r="AF53" i="10"/>
  <c r="AG53" i="10" s="1"/>
  <c r="AI53" i="10" s="1"/>
  <c r="Z53" i="10"/>
  <c r="AA53" i="10"/>
  <c r="AF54" i="10"/>
  <c r="AG54" i="10" s="1"/>
  <c r="AI54" i="10" s="1"/>
  <c r="Z54" i="10"/>
  <c r="AA54" i="10"/>
  <c r="AF55" i="10"/>
  <c r="AG55" i="10" s="1"/>
  <c r="AI55" i="10" s="1"/>
  <c r="Z55" i="10"/>
  <c r="AA55" i="10"/>
  <c r="AF56" i="10"/>
  <c r="AG56" i="10" s="1"/>
  <c r="AI56" i="10" s="1"/>
  <c r="Z56" i="10"/>
  <c r="AA56" i="10"/>
  <c r="AF57" i="10"/>
  <c r="AG57" i="10" s="1"/>
  <c r="AI57" i="10" s="1"/>
  <c r="Z57" i="10"/>
  <c r="AA57" i="10"/>
  <c r="AF58" i="10"/>
  <c r="AG58" i="10" s="1"/>
  <c r="AI58" i="10" s="1"/>
  <c r="Z58" i="10"/>
  <c r="AA58" i="10"/>
  <c r="AF59" i="10"/>
  <c r="AG59" i="10" s="1"/>
  <c r="AI59" i="10" s="1"/>
  <c r="Z59" i="10"/>
  <c r="AA59" i="10"/>
  <c r="AF60" i="10"/>
  <c r="AG60" i="10" s="1"/>
  <c r="AI60" i="10" s="1"/>
  <c r="Z60" i="10"/>
  <c r="AA60" i="10"/>
  <c r="AF61" i="10"/>
  <c r="AG61" i="10" s="1"/>
  <c r="AI61" i="10" s="1"/>
  <c r="Z61" i="10"/>
  <c r="AA61" i="10"/>
  <c r="AF62" i="10"/>
  <c r="AG62" i="10" s="1"/>
  <c r="AI62" i="10" s="1"/>
  <c r="Z62" i="10"/>
  <c r="AA62" i="10"/>
  <c r="AF63" i="10"/>
  <c r="AG63" i="10" s="1"/>
  <c r="AI63" i="10" s="1"/>
  <c r="Z63" i="10"/>
  <c r="AA63" i="10"/>
  <c r="AF64" i="10"/>
  <c r="AG64" i="10" s="1"/>
  <c r="AI64" i="10" s="1"/>
  <c r="Z64" i="10"/>
  <c r="AA64" i="10"/>
  <c r="AF65" i="10"/>
  <c r="AG65" i="10" s="1"/>
  <c r="AI65" i="10" s="1"/>
  <c r="Z65" i="10"/>
  <c r="AA65" i="10"/>
  <c r="AF66" i="10"/>
  <c r="AG66" i="10" s="1"/>
  <c r="AI66" i="10" s="1"/>
  <c r="Z66" i="10"/>
  <c r="AA66" i="10"/>
  <c r="AF67" i="10"/>
  <c r="AG67" i="10" s="1"/>
  <c r="AI67" i="10" s="1"/>
  <c r="Z67" i="10"/>
  <c r="AA67" i="10"/>
  <c r="AF68" i="10"/>
  <c r="AG68" i="10" s="1"/>
  <c r="AI68" i="10" s="1"/>
  <c r="Z68" i="10"/>
  <c r="AA68" i="10"/>
  <c r="AF69" i="10"/>
  <c r="AG69" i="10" s="1"/>
  <c r="AI69" i="10" s="1"/>
  <c r="Z69" i="10"/>
  <c r="AA69" i="10"/>
  <c r="AF70" i="10"/>
  <c r="AG70" i="10" s="1"/>
  <c r="AI70" i="10" s="1"/>
  <c r="Z70" i="10"/>
  <c r="AA70" i="10"/>
  <c r="AF71" i="10"/>
  <c r="AG71" i="10" s="1"/>
  <c r="AI71" i="10" s="1"/>
  <c r="Z71" i="10"/>
  <c r="AA71" i="10"/>
  <c r="AF72" i="10"/>
  <c r="AG72" i="10" s="1"/>
  <c r="AI72" i="10" s="1"/>
  <c r="Z72" i="10"/>
  <c r="AA72" i="10"/>
  <c r="AF73" i="10"/>
  <c r="AG73" i="10" s="1"/>
  <c r="AI73" i="10" s="1"/>
  <c r="Z73" i="10"/>
  <c r="AA73" i="10"/>
  <c r="AF74" i="10"/>
  <c r="AG74" i="10" s="1"/>
  <c r="AI74" i="10" s="1"/>
  <c r="Z74" i="10"/>
  <c r="AA74" i="10"/>
  <c r="AF75" i="10"/>
  <c r="AG75" i="10" s="1"/>
  <c r="AI75" i="10" s="1"/>
  <c r="Z75" i="10"/>
  <c r="AA75" i="10"/>
  <c r="AF76" i="10"/>
  <c r="AG76" i="10" s="1"/>
  <c r="AI76" i="10" s="1"/>
  <c r="Z76" i="10"/>
  <c r="AA76" i="10"/>
  <c r="AF77" i="10"/>
  <c r="AG77" i="10" s="1"/>
  <c r="AI77" i="10" s="1"/>
  <c r="Z77" i="10"/>
  <c r="AA77" i="10"/>
  <c r="AF78" i="10"/>
  <c r="AG78" i="10" s="1"/>
  <c r="AI78" i="10" s="1"/>
  <c r="Z78" i="10"/>
  <c r="AA78" i="10"/>
  <c r="AF79" i="10"/>
  <c r="AG79" i="10" s="1"/>
  <c r="AI79" i="10" s="1"/>
  <c r="Z79" i="10"/>
  <c r="AA79" i="10"/>
  <c r="AF80" i="10"/>
  <c r="AG80" i="10" s="1"/>
  <c r="AI80" i="10" s="1"/>
  <c r="Z80" i="10"/>
  <c r="AA80" i="10"/>
  <c r="AF81" i="10"/>
  <c r="AG81" i="10" s="1"/>
  <c r="AI81" i="10" s="1"/>
  <c r="Z81" i="10"/>
  <c r="AA81" i="10"/>
  <c r="AF82" i="10"/>
  <c r="AG82" i="10" s="1"/>
  <c r="AI82" i="10" s="1"/>
  <c r="Z82" i="10"/>
  <c r="AA82" i="10"/>
  <c r="AF83" i="10"/>
  <c r="AG83" i="10" s="1"/>
  <c r="AI83" i="10" s="1"/>
  <c r="Z83" i="10"/>
  <c r="AA83" i="10"/>
  <c r="AF84" i="10"/>
  <c r="AG84" i="10" s="1"/>
  <c r="AI84" i="10" s="1"/>
  <c r="Z84" i="10"/>
  <c r="AA84" i="10"/>
  <c r="AF85" i="10"/>
  <c r="AG85" i="10" s="1"/>
  <c r="AI85" i="10" s="1"/>
  <c r="Z85" i="10"/>
  <c r="AA85" i="10"/>
  <c r="AF86" i="10"/>
  <c r="AG86" i="10" s="1"/>
  <c r="AI86" i="10" s="1"/>
  <c r="Z86" i="10"/>
  <c r="AA86" i="10"/>
  <c r="AF87" i="10"/>
  <c r="AG87" i="10" s="1"/>
  <c r="AI87" i="10" s="1"/>
  <c r="Z87" i="10"/>
  <c r="AA87" i="10"/>
  <c r="AF88" i="10"/>
  <c r="AG88" i="10" s="1"/>
  <c r="AI88" i="10" s="1"/>
  <c r="Z88" i="10"/>
  <c r="AA88" i="10"/>
  <c r="AF89" i="10"/>
  <c r="AG89" i="10" s="1"/>
  <c r="AI89" i="10" s="1"/>
  <c r="Z89" i="10"/>
  <c r="AA89" i="10"/>
  <c r="AF90" i="10"/>
  <c r="AG90" i="10" s="1"/>
  <c r="AI90" i="10" s="1"/>
  <c r="Z90" i="10"/>
  <c r="AA90" i="10"/>
  <c r="AF91" i="10"/>
  <c r="AG91" i="10" s="1"/>
  <c r="AI91" i="10" s="1"/>
  <c r="Z91" i="10"/>
  <c r="AA91" i="10"/>
  <c r="AF92" i="10"/>
  <c r="AG92" i="10" s="1"/>
  <c r="AI92" i="10" s="1"/>
  <c r="Z92" i="10"/>
  <c r="AA92" i="10"/>
  <c r="AF93" i="10"/>
  <c r="AG93" i="10" s="1"/>
  <c r="AI93" i="10" s="1"/>
  <c r="Z93" i="10"/>
  <c r="AA93" i="10"/>
  <c r="AF94" i="10"/>
  <c r="AG94" i="10" s="1"/>
  <c r="AI94" i="10" s="1"/>
  <c r="Z94" i="10"/>
  <c r="AA94" i="10"/>
  <c r="AF95" i="10"/>
  <c r="AG95" i="10" s="1"/>
  <c r="AI95" i="10" s="1"/>
  <c r="Z95" i="10"/>
  <c r="AA95" i="10"/>
  <c r="AF96" i="10"/>
  <c r="AG96" i="10" s="1"/>
  <c r="AI96" i="10" s="1"/>
  <c r="Z96" i="10"/>
  <c r="AA96" i="10"/>
  <c r="AF97" i="10"/>
  <c r="AG97" i="10" s="1"/>
  <c r="AI97" i="10" s="1"/>
  <c r="Z97" i="10"/>
  <c r="AA97" i="10"/>
  <c r="AF98" i="10"/>
  <c r="AG98" i="10" s="1"/>
  <c r="AI98" i="10" s="1"/>
  <c r="Z98" i="10"/>
  <c r="AA98" i="10"/>
  <c r="AF99" i="10"/>
  <c r="AG99" i="10" s="1"/>
  <c r="AI99" i="10" s="1"/>
  <c r="Z99" i="10"/>
  <c r="AA99" i="10"/>
  <c r="AF100" i="10"/>
  <c r="AG100" i="10" s="1"/>
  <c r="AI100" i="10" s="1"/>
  <c r="Z100" i="10"/>
  <c r="AA100" i="10"/>
  <c r="AF101" i="10"/>
  <c r="AG101" i="10" s="1"/>
  <c r="AI101" i="10" s="1"/>
  <c r="Z101" i="10"/>
  <c r="AA101" i="10"/>
  <c r="AF102" i="10"/>
  <c r="AG102" i="10" s="1"/>
  <c r="AI102" i="10" s="1"/>
  <c r="Z102" i="10"/>
  <c r="AA102" i="10"/>
  <c r="AF103" i="10"/>
  <c r="AG103" i="10" s="1"/>
  <c r="AI103" i="10" s="1"/>
  <c r="Z103" i="10"/>
  <c r="AA103" i="10"/>
  <c r="AF104" i="10"/>
  <c r="AG104" i="10" s="1"/>
  <c r="AI104" i="10" s="1"/>
  <c r="Z104" i="10"/>
  <c r="AA104" i="10"/>
  <c r="AF105" i="10"/>
  <c r="AG105" i="10" s="1"/>
  <c r="AI105" i="10" s="1"/>
  <c r="Z105" i="10"/>
  <c r="AA105" i="10"/>
  <c r="AF106" i="10"/>
  <c r="AG106" i="10" s="1"/>
  <c r="AI106" i="10" s="1"/>
  <c r="Z106" i="10"/>
  <c r="AA106" i="10"/>
  <c r="AF107" i="10"/>
  <c r="AG107" i="10" s="1"/>
  <c r="AI107" i="10" s="1"/>
  <c r="Z107" i="10"/>
  <c r="AA107" i="10"/>
  <c r="AF108" i="10"/>
  <c r="AG108" i="10" s="1"/>
  <c r="AI108" i="10" s="1"/>
  <c r="Z108" i="10"/>
  <c r="AA108" i="10"/>
  <c r="AF109" i="10"/>
  <c r="AG109" i="10" s="1"/>
  <c r="AI109" i="10" s="1"/>
  <c r="Z109" i="10"/>
  <c r="AA109" i="10"/>
  <c r="AF110" i="10"/>
  <c r="AG110" i="10" s="1"/>
  <c r="AI110" i="10" s="1"/>
  <c r="Z110" i="10"/>
  <c r="AA110" i="10"/>
  <c r="AF111" i="10"/>
  <c r="AG111" i="10" s="1"/>
  <c r="AI111" i="10" s="1"/>
  <c r="Z111" i="10"/>
  <c r="AA111" i="10"/>
  <c r="AF112" i="10"/>
  <c r="AG112" i="10" s="1"/>
  <c r="AI112" i="10" s="1"/>
  <c r="Z112" i="10"/>
  <c r="AA112" i="10"/>
  <c r="AF113" i="10"/>
  <c r="AG113" i="10" s="1"/>
  <c r="AI113" i="10" s="1"/>
  <c r="Z113" i="10"/>
  <c r="AA113" i="10"/>
  <c r="AF114" i="10"/>
  <c r="AG114" i="10" s="1"/>
  <c r="AI114" i="10" s="1"/>
  <c r="Z114" i="10"/>
  <c r="AA114" i="10"/>
  <c r="AF115" i="10"/>
  <c r="AG115" i="10" s="1"/>
  <c r="AI115" i="10" s="1"/>
  <c r="Z115" i="10"/>
  <c r="AA115" i="10"/>
  <c r="AF116" i="10"/>
  <c r="AG116" i="10" s="1"/>
  <c r="AI116" i="10" s="1"/>
  <c r="Z116" i="10"/>
  <c r="AA116" i="10"/>
  <c r="AF117" i="10"/>
  <c r="AG117" i="10" s="1"/>
  <c r="AI117" i="10" s="1"/>
  <c r="Z117" i="10"/>
  <c r="AA117" i="10"/>
  <c r="AF118" i="10"/>
  <c r="AG118" i="10" s="1"/>
  <c r="AI118" i="10" s="1"/>
  <c r="Z118" i="10"/>
  <c r="AA118" i="10"/>
  <c r="AF119" i="10"/>
  <c r="AG119" i="10" s="1"/>
  <c r="AI119" i="10" s="1"/>
  <c r="Z119" i="10"/>
  <c r="AA119" i="10"/>
  <c r="AF120" i="10"/>
  <c r="AG120" i="10" s="1"/>
  <c r="AI120" i="10" s="1"/>
  <c r="Z120" i="10"/>
  <c r="AA120" i="10"/>
  <c r="AF121" i="10"/>
  <c r="AG121" i="10" s="1"/>
  <c r="AI121" i="10" s="1"/>
  <c r="Z121" i="10"/>
  <c r="AA121" i="10"/>
  <c r="AF122" i="10"/>
  <c r="AG122" i="10" s="1"/>
  <c r="AI122" i="10" s="1"/>
  <c r="Z122" i="10"/>
  <c r="AA122" i="10"/>
  <c r="AF123" i="10"/>
  <c r="AG123" i="10" s="1"/>
  <c r="AI123" i="10" s="1"/>
  <c r="Z123" i="10"/>
  <c r="AA123" i="10"/>
  <c r="AF124" i="10"/>
  <c r="AG124" i="10" s="1"/>
  <c r="AI124" i="10" s="1"/>
  <c r="Z124" i="10"/>
  <c r="AA124" i="10"/>
  <c r="AF125" i="10"/>
  <c r="AG125" i="10" s="1"/>
  <c r="AI125" i="10" s="1"/>
  <c r="Z125" i="10"/>
  <c r="AA125" i="10"/>
  <c r="AF126" i="10"/>
  <c r="AG126" i="10" s="1"/>
  <c r="AI126" i="10" s="1"/>
  <c r="Z126" i="10"/>
  <c r="AA126" i="10"/>
  <c r="AF127" i="10"/>
  <c r="AG127" i="10" s="1"/>
  <c r="AI127" i="10" s="1"/>
  <c r="Z127" i="10"/>
  <c r="AA127" i="10"/>
  <c r="AF128" i="10"/>
  <c r="AG128" i="10" s="1"/>
  <c r="AI128" i="10" s="1"/>
  <c r="Z128" i="10"/>
  <c r="AA128" i="10"/>
  <c r="AF129" i="10"/>
  <c r="AG129" i="10" s="1"/>
  <c r="AI129" i="10" s="1"/>
  <c r="Z129" i="10"/>
  <c r="AA129" i="10"/>
  <c r="AF130" i="10"/>
  <c r="AG130" i="10" s="1"/>
  <c r="AI130" i="10" s="1"/>
  <c r="Z130" i="10"/>
  <c r="AA130" i="10"/>
  <c r="AF131" i="10"/>
  <c r="AG131" i="10" s="1"/>
  <c r="AI131" i="10" s="1"/>
  <c r="Z131" i="10"/>
  <c r="AA131" i="10"/>
  <c r="AF132" i="10"/>
  <c r="AG132" i="10" s="1"/>
  <c r="AI132" i="10" s="1"/>
  <c r="Z132" i="10"/>
  <c r="AA132" i="10"/>
  <c r="AF133" i="10"/>
  <c r="AG133" i="10" s="1"/>
  <c r="AI133" i="10" s="1"/>
  <c r="Z133" i="10"/>
  <c r="AA133" i="10"/>
  <c r="AF134" i="10"/>
  <c r="AG134" i="10" s="1"/>
  <c r="AI134" i="10" s="1"/>
  <c r="Z134" i="10"/>
  <c r="AA134" i="10"/>
  <c r="AF135" i="10"/>
  <c r="AG135" i="10" s="1"/>
  <c r="AI135" i="10" s="1"/>
  <c r="Z135" i="10"/>
  <c r="AA135" i="10"/>
  <c r="AF136" i="10"/>
  <c r="AG136" i="10" s="1"/>
  <c r="AI136" i="10" s="1"/>
  <c r="Z136" i="10"/>
  <c r="AA136" i="10"/>
  <c r="AF137" i="10"/>
  <c r="AG137" i="10" s="1"/>
  <c r="AI137" i="10" s="1"/>
  <c r="Z137" i="10"/>
  <c r="AA137" i="10"/>
  <c r="AF138" i="10"/>
  <c r="AG138" i="10" s="1"/>
  <c r="AI138" i="10" s="1"/>
  <c r="Z138" i="10"/>
  <c r="AA138" i="10"/>
  <c r="AF139" i="10"/>
  <c r="AG139" i="10" s="1"/>
  <c r="AI139" i="10" s="1"/>
  <c r="Z139" i="10"/>
  <c r="AA139" i="10"/>
  <c r="AF140" i="10"/>
  <c r="AG140" i="10" s="1"/>
  <c r="AI140" i="10" s="1"/>
  <c r="Z140" i="10"/>
  <c r="AA140" i="10"/>
  <c r="AF141" i="10"/>
  <c r="AG141" i="10" s="1"/>
  <c r="AI141" i="10" s="1"/>
  <c r="Z141" i="10"/>
  <c r="AA141" i="10"/>
  <c r="AF142" i="10"/>
  <c r="AG142" i="10" s="1"/>
  <c r="AI142" i="10" s="1"/>
  <c r="Z142" i="10"/>
  <c r="AA142" i="10"/>
  <c r="AF143" i="10"/>
  <c r="AG143" i="10" s="1"/>
  <c r="AI143" i="10" s="1"/>
  <c r="Z143" i="10"/>
  <c r="AA143" i="10"/>
  <c r="AF144" i="10"/>
  <c r="AG144" i="10" s="1"/>
  <c r="AI144" i="10" s="1"/>
  <c r="Z144" i="10"/>
  <c r="AA144" i="10"/>
  <c r="AF145" i="10"/>
  <c r="AG145" i="10" s="1"/>
  <c r="AI145" i="10" s="1"/>
  <c r="Z145" i="10"/>
  <c r="AA145" i="10"/>
  <c r="AF146" i="10"/>
  <c r="AG146" i="10" s="1"/>
  <c r="AI146" i="10" s="1"/>
  <c r="Z146" i="10"/>
  <c r="AA146" i="10"/>
  <c r="AF147" i="10"/>
  <c r="AG147" i="10" s="1"/>
  <c r="AI147" i="10" s="1"/>
  <c r="Z147" i="10"/>
  <c r="AA147" i="10"/>
  <c r="AF148" i="10"/>
  <c r="AG148" i="10" s="1"/>
  <c r="AI148" i="10" s="1"/>
  <c r="Z148" i="10"/>
  <c r="AA148" i="10"/>
  <c r="AF149" i="10"/>
  <c r="AG149" i="10" s="1"/>
  <c r="AI149" i="10" s="1"/>
  <c r="Z149" i="10"/>
  <c r="AA149" i="10"/>
  <c r="AF150" i="10"/>
  <c r="AG150" i="10" s="1"/>
  <c r="AI150" i="10" s="1"/>
  <c r="Z150" i="10"/>
  <c r="AA150" i="10"/>
  <c r="AF151" i="10"/>
  <c r="AG151" i="10" s="1"/>
  <c r="AI151" i="10" s="1"/>
  <c r="Z151" i="10"/>
  <c r="AA151" i="10"/>
  <c r="AF152" i="10"/>
  <c r="AG152" i="10" s="1"/>
  <c r="AI152" i="10" s="1"/>
  <c r="Z152" i="10"/>
  <c r="AA152" i="10"/>
  <c r="AF153" i="10"/>
  <c r="AG153" i="10" s="1"/>
  <c r="AI153" i="10" s="1"/>
  <c r="Z153" i="10"/>
  <c r="AA153" i="10"/>
  <c r="AF154" i="10"/>
  <c r="AG154" i="10" s="1"/>
  <c r="AI154" i="10" s="1"/>
  <c r="Z154" i="10"/>
  <c r="AA154" i="10"/>
  <c r="AF155" i="10"/>
  <c r="AG155" i="10" s="1"/>
  <c r="AI155" i="10" s="1"/>
  <c r="Z155" i="10"/>
  <c r="AA155" i="10"/>
  <c r="AF156" i="10"/>
  <c r="AG156" i="10" s="1"/>
  <c r="AI156" i="10" s="1"/>
  <c r="Z156" i="10"/>
  <c r="AA156" i="10"/>
  <c r="AF157" i="10"/>
  <c r="AG157" i="10" s="1"/>
  <c r="AI157" i="10" s="1"/>
  <c r="Z157" i="10"/>
  <c r="AA157" i="10"/>
  <c r="AF158" i="10"/>
  <c r="AG158" i="10" s="1"/>
  <c r="AI158" i="10" s="1"/>
  <c r="Z158" i="10"/>
  <c r="AA158" i="10"/>
  <c r="AF159" i="10"/>
  <c r="AG159" i="10" s="1"/>
  <c r="AI159" i="10" s="1"/>
  <c r="Z159" i="10"/>
  <c r="AA159" i="10"/>
  <c r="AF160" i="10"/>
  <c r="AG160" i="10" s="1"/>
  <c r="AI160" i="10" s="1"/>
  <c r="Z160" i="10"/>
  <c r="AA160" i="10"/>
  <c r="AF161" i="10"/>
  <c r="AG161" i="10" s="1"/>
  <c r="AI161" i="10" s="1"/>
  <c r="Z161" i="10"/>
  <c r="AA161" i="10"/>
  <c r="AF162" i="10"/>
  <c r="AG162" i="10" s="1"/>
  <c r="AI162" i="10" s="1"/>
  <c r="Z162" i="10"/>
  <c r="AA162" i="10"/>
  <c r="AF163" i="10"/>
  <c r="AG163" i="10" s="1"/>
  <c r="AI163" i="10" s="1"/>
  <c r="Z163" i="10"/>
  <c r="AA163" i="10"/>
  <c r="AF164" i="10"/>
  <c r="AG164" i="10" s="1"/>
  <c r="AI164" i="10" s="1"/>
  <c r="Z164" i="10"/>
  <c r="AA164" i="10"/>
  <c r="AF165" i="10"/>
  <c r="AG165" i="10" s="1"/>
  <c r="AI165" i="10" s="1"/>
  <c r="Z165" i="10"/>
  <c r="AA165" i="10"/>
  <c r="AF166" i="10"/>
  <c r="AG166" i="10" s="1"/>
  <c r="AI166" i="10" s="1"/>
  <c r="Z166" i="10"/>
  <c r="AA166" i="10"/>
  <c r="AF167" i="10"/>
  <c r="AG167" i="10" s="1"/>
  <c r="AI167" i="10" s="1"/>
  <c r="Z167" i="10"/>
  <c r="AA167" i="10"/>
  <c r="AF168" i="10"/>
  <c r="AG168" i="10" s="1"/>
  <c r="AI168" i="10" s="1"/>
  <c r="Z168" i="10"/>
  <c r="AA168" i="10"/>
  <c r="AF169" i="10"/>
  <c r="AG169" i="10" s="1"/>
  <c r="AI169" i="10" s="1"/>
  <c r="Z169" i="10"/>
  <c r="AA169" i="10"/>
  <c r="AF170" i="10"/>
  <c r="AG170" i="10" s="1"/>
  <c r="AI170" i="10" s="1"/>
  <c r="Z170" i="10"/>
  <c r="AA170" i="10"/>
  <c r="AF171" i="10"/>
  <c r="AG171" i="10" s="1"/>
  <c r="AI171" i="10" s="1"/>
  <c r="Z171" i="10"/>
  <c r="AA171" i="10"/>
  <c r="AF172" i="10"/>
  <c r="AG172" i="10" s="1"/>
  <c r="AI172" i="10" s="1"/>
  <c r="Z172" i="10"/>
  <c r="AA172" i="10"/>
  <c r="AF173" i="10"/>
  <c r="AG173" i="10" s="1"/>
  <c r="AI173" i="10" s="1"/>
  <c r="Z173" i="10"/>
  <c r="AA173" i="10"/>
  <c r="AF174" i="10"/>
  <c r="AG174" i="10" s="1"/>
  <c r="AI174" i="10" s="1"/>
  <c r="Z174" i="10"/>
  <c r="AA174" i="10"/>
  <c r="AF175" i="10"/>
  <c r="AG175" i="10" s="1"/>
  <c r="AI175" i="10" s="1"/>
  <c r="Z175" i="10"/>
  <c r="AA175" i="10"/>
  <c r="AF176" i="10"/>
  <c r="AG176" i="10" s="1"/>
  <c r="AI176" i="10" s="1"/>
  <c r="Z176" i="10"/>
  <c r="AA176" i="10"/>
  <c r="AF177" i="10"/>
  <c r="AG177" i="10" s="1"/>
  <c r="AI177" i="10" s="1"/>
  <c r="Z177" i="10"/>
  <c r="AA177" i="10"/>
  <c r="AF178" i="10"/>
  <c r="AG178" i="10" s="1"/>
  <c r="AI178" i="10" s="1"/>
  <c r="Z178" i="10"/>
  <c r="AA178" i="10"/>
  <c r="AF179" i="10"/>
  <c r="AG179" i="10" s="1"/>
  <c r="AI179" i="10" s="1"/>
  <c r="Z179" i="10"/>
  <c r="AA179" i="10"/>
  <c r="AF180" i="10"/>
  <c r="AG180" i="10" s="1"/>
  <c r="AI180" i="10" s="1"/>
  <c r="Z180" i="10"/>
  <c r="AA180" i="10"/>
  <c r="AF181" i="10"/>
  <c r="AG181" i="10" s="1"/>
  <c r="AI181" i="10" s="1"/>
  <c r="Z181" i="10"/>
  <c r="AA181" i="10"/>
  <c r="AF182" i="10"/>
  <c r="AG182" i="10" s="1"/>
  <c r="AI182" i="10" s="1"/>
  <c r="Z182" i="10"/>
  <c r="AA182" i="10"/>
  <c r="AF183" i="10"/>
  <c r="AG183" i="10" s="1"/>
  <c r="AI183" i="10" s="1"/>
  <c r="Z183" i="10"/>
  <c r="AA183" i="10"/>
  <c r="AF184" i="10"/>
  <c r="AG184" i="10" s="1"/>
  <c r="AI184" i="10" s="1"/>
  <c r="Z184" i="10"/>
  <c r="AA184" i="10"/>
  <c r="AF185" i="10"/>
  <c r="AG185" i="10" s="1"/>
  <c r="AI185" i="10" s="1"/>
  <c r="Z185" i="10"/>
  <c r="AA185" i="10"/>
  <c r="AF186" i="10"/>
  <c r="AG186" i="10" s="1"/>
  <c r="AI186" i="10" s="1"/>
  <c r="Z186" i="10"/>
  <c r="AA186" i="10"/>
  <c r="AF187" i="10"/>
  <c r="AG187" i="10" s="1"/>
  <c r="AI187" i="10" s="1"/>
  <c r="Z187" i="10"/>
  <c r="AA187" i="10"/>
  <c r="AF188" i="10"/>
  <c r="AG188" i="10" s="1"/>
  <c r="AI188" i="10" s="1"/>
  <c r="Z188" i="10"/>
  <c r="AA188" i="10"/>
  <c r="AF189" i="10"/>
  <c r="AG189" i="10" s="1"/>
  <c r="AI189" i="10" s="1"/>
  <c r="Z189" i="10"/>
  <c r="AA189" i="10"/>
  <c r="AF190" i="10"/>
  <c r="AG190" i="10" s="1"/>
  <c r="AI190" i="10" s="1"/>
  <c r="Z190" i="10"/>
  <c r="AA190" i="10"/>
  <c r="AF191" i="10"/>
  <c r="AG191" i="10" s="1"/>
  <c r="AI191" i="10" s="1"/>
  <c r="Z191" i="10"/>
  <c r="AA191" i="10"/>
  <c r="AF192" i="10"/>
  <c r="AG192" i="10" s="1"/>
  <c r="AI192" i="10" s="1"/>
  <c r="Z192" i="10"/>
  <c r="AA192" i="10"/>
  <c r="AF193" i="10"/>
  <c r="AG193" i="10" s="1"/>
  <c r="AI193" i="10" s="1"/>
  <c r="Z193" i="10"/>
  <c r="AA193" i="10"/>
  <c r="AF194" i="10"/>
  <c r="AG194" i="10" s="1"/>
  <c r="AI194" i="10" s="1"/>
  <c r="Z194" i="10"/>
  <c r="AA194" i="10"/>
  <c r="AF195" i="10"/>
  <c r="AG195" i="10" s="1"/>
  <c r="AI195" i="10" s="1"/>
  <c r="Z195" i="10"/>
  <c r="AA195" i="10"/>
  <c r="AF196" i="10"/>
  <c r="AG196" i="10" s="1"/>
  <c r="AI196" i="10" s="1"/>
  <c r="Z196" i="10"/>
  <c r="AA196" i="10"/>
  <c r="AF197" i="10"/>
  <c r="AG197" i="10" s="1"/>
  <c r="AI197" i="10" s="1"/>
  <c r="Z197" i="10"/>
  <c r="AA197" i="10"/>
  <c r="AF198" i="10"/>
  <c r="AG198" i="10" s="1"/>
  <c r="AI198" i="10" s="1"/>
  <c r="Z198" i="10"/>
  <c r="AA198" i="10"/>
  <c r="AF199" i="10"/>
  <c r="AG199" i="10" s="1"/>
  <c r="AI199" i="10" s="1"/>
  <c r="Z199" i="10"/>
  <c r="AA199" i="10"/>
  <c r="AF200" i="10"/>
  <c r="AG200" i="10" s="1"/>
  <c r="AI200" i="10" s="1"/>
  <c r="Z200" i="10"/>
  <c r="AA200" i="10"/>
  <c r="AF201" i="10"/>
  <c r="AG201" i="10" s="1"/>
  <c r="AI201" i="10" s="1"/>
  <c r="Z201" i="10"/>
  <c r="AA201" i="10"/>
  <c r="AF202" i="10"/>
  <c r="AG202" i="10" s="1"/>
  <c r="AI202" i="10" s="1"/>
  <c r="Z202" i="10"/>
  <c r="AA202" i="10"/>
  <c r="AF203" i="10"/>
  <c r="AG203" i="10" s="1"/>
  <c r="AI203" i="10" s="1"/>
  <c r="Z203" i="10"/>
  <c r="AA203" i="10"/>
  <c r="AF204" i="10"/>
  <c r="AG204" i="10" s="1"/>
  <c r="AI204" i="10" s="1"/>
  <c r="Z204" i="10"/>
  <c r="AA204" i="10"/>
  <c r="AF205" i="10"/>
  <c r="AG205" i="10" s="1"/>
  <c r="AI205" i="10" s="1"/>
  <c r="Z205" i="10"/>
  <c r="AA205" i="10"/>
  <c r="AF206" i="10"/>
  <c r="AG206" i="10" s="1"/>
  <c r="AI206" i="10" s="1"/>
  <c r="Z206" i="10"/>
  <c r="AA206" i="10"/>
  <c r="AF207" i="10"/>
  <c r="AG207" i="10" s="1"/>
  <c r="AI207" i="10" s="1"/>
  <c r="Z207" i="10"/>
  <c r="AA207" i="10"/>
  <c r="AF208" i="10"/>
  <c r="AG208" i="10" s="1"/>
  <c r="AI208" i="10" s="1"/>
  <c r="Z208" i="10"/>
  <c r="AA208" i="10"/>
  <c r="AF209" i="10"/>
  <c r="AG209" i="10" s="1"/>
  <c r="AI209" i="10" s="1"/>
  <c r="Z209" i="10"/>
  <c r="AA209" i="10"/>
  <c r="AF210" i="10"/>
  <c r="AG210" i="10" s="1"/>
  <c r="AI210" i="10" s="1"/>
  <c r="Z210" i="10"/>
  <c r="AA210" i="10"/>
  <c r="AF211" i="10"/>
  <c r="AG211" i="10" s="1"/>
  <c r="AI211" i="10" s="1"/>
  <c r="Z211" i="10"/>
  <c r="AA211" i="10"/>
  <c r="AF212" i="10"/>
  <c r="AG212" i="10" s="1"/>
  <c r="AI212" i="10" s="1"/>
  <c r="Z212" i="10"/>
  <c r="AA212" i="10"/>
  <c r="AF213" i="10"/>
  <c r="AG213" i="10" s="1"/>
  <c r="AI213" i="10" s="1"/>
  <c r="Z213" i="10"/>
  <c r="AA213" i="10"/>
  <c r="AF214" i="10"/>
  <c r="AG214" i="10" s="1"/>
  <c r="AI214" i="10" s="1"/>
  <c r="Z214" i="10"/>
  <c r="AA214" i="10"/>
  <c r="AF215" i="10"/>
  <c r="AG215" i="10" s="1"/>
  <c r="AI215" i="10" s="1"/>
  <c r="Z215" i="10"/>
  <c r="AA215" i="10"/>
  <c r="AF216" i="10"/>
  <c r="AG216" i="10" s="1"/>
  <c r="AI216" i="10" s="1"/>
  <c r="Z216" i="10"/>
  <c r="AA216" i="10"/>
  <c r="AF217" i="10"/>
  <c r="AG217" i="10" s="1"/>
  <c r="AI217" i="10" s="1"/>
  <c r="Z217" i="10"/>
  <c r="AA217" i="10"/>
  <c r="AF218" i="10"/>
  <c r="AG218" i="10" s="1"/>
  <c r="AI218" i="10" s="1"/>
  <c r="Z218" i="10"/>
  <c r="AA218" i="10"/>
  <c r="AF219" i="10"/>
  <c r="AG219" i="10" s="1"/>
  <c r="AI219" i="10" s="1"/>
  <c r="Z219" i="10"/>
  <c r="AA219" i="10"/>
  <c r="AF220" i="10"/>
  <c r="AG220" i="10" s="1"/>
  <c r="AI220" i="10" s="1"/>
  <c r="Z220" i="10"/>
  <c r="AA220" i="10"/>
  <c r="AF221" i="10"/>
  <c r="AG221" i="10" s="1"/>
  <c r="AI221" i="10" s="1"/>
  <c r="Z221" i="10"/>
  <c r="AA221" i="10"/>
  <c r="AF222" i="10"/>
  <c r="AG222" i="10" s="1"/>
  <c r="AI222" i="10" s="1"/>
  <c r="Z222" i="10"/>
  <c r="AA222" i="10"/>
  <c r="AF223" i="10"/>
  <c r="AG223" i="10" s="1"/>
  <c r="AI223" i="10" s="1"/>
  <c r="Z223" i="10"/>
  <c r="AA223" i="10"/>
  <c r="AF224" i="10"/>
  <c r="AG224" i="10" s="1"/>
  <c r="AI224" i="10" s="1"/>
  <c r="Z224" i="10"/>
  <c r="AA224" i="10"/>
  <c r="AF225" i="10"/>
  <c r="AG225" i="10" s="1"/>
  <c r="AI225" i="10" s="1"/>
  <c r="Z225" i="10"/>
  <c r="AA225" i="10"/>
  <c r="AF226" i="10"/>
  <c r="AG226" i="10" s="1"/>
  <c r="AI226" i="10" s="1"/>
  <c r="Z226" i="10"/>
  <c r="AA226" i="10"/>
  <c r="AF227" i="10"/>
  <c r="AG227" i="10" s="1"/>
  <c r="AI227" i="10" s="1"/>
  <c r="Z227" i="10"/>
  <c r="AA227" i="10"/>
  <c r="AF228" i="10"/>
  <c r="AG228" i="10" s="1"/>
  <c r="AI228" i="10" s="1"/>
  <c r="Z228" i="10"/>
  <c r="AA228" i="10"/>
  <c r="AF229" i="10"/>
  <c r="AG229" i="10" s="1"/>
  <c r="AI229" i="10" s="1"/>
  <c r="Z229" i="10"/>
  <c r="AA229" i="10"/>
  <c r="AF230" i="10"/>
  <c r="AG230" i="10" s="1"/>
  <c r="AI230" i="10" s="1"/>
  <c r="Z230" i="10"/>
  <c r="AA230" i="10"/>
  <c r="AF231" i="10"/>
  <c r="AG231" i="10" s="1"/>
  <c r="AI231" i="10" s="1"/>
  <c r="Z231" i="10"/>
  <c r="AA231" i="10"/>
  <c r="AF232" i="10"/>
  <c r="AG232" i="10" s="1"/>
  <c r="AI232" i="10" s="1"/>
  <c r="Z232" i="10"/>
  <c r="AA232" i="10"/>
  <c r="AF233" i="10"/>
  <c r="AG233" i="10" s="1"/>
  <c r="AI233" i="10" s="1"/>
  <c r="Z233" i="10"/>
  <c r="AA233" i="10"/>
  <c r="AF234" i="10"/>
  <c r="AG234" i="10" s="1"/>
  <c r="AI234" i="10" s="1"/>
  <c r="Z234" i="10"/>
  <c r="AA234" i="10"/>
  <c r="AF235" i="10"/>
  <c r="AG235" i="10" s="1"/>
  <c r="AI235" i="10" s="1"/>
  <c r="Z235" i="10"/>
  <c r="AA235" i="10"/>
  <c r="AF236" i="10"/>
  <c r="AG236" i="10" s="1"/>
  <c r="AI236" i="10" s="1"/>
  <c r="Z236" i="10"/>
  <c r="AA236" i="10"/>
  <c r="AF237" i="10"/>
  <c r="AG237" i="10" s="1"/>
  <c r="AI237" i="10" s="1"/>
  <c r="Z237" i="10"/>
  <c r="AA237" i="10"/>
  <c r="AF238" i="10"/>
  <c r="AG238" i="10" s="1"/>
  <c r="AI238" i="10" s="1"/>
  <c r="Z238" i="10"/>
  <c r="AA238" i="10"/>
  <c r="AF239" i="10"/>
  <c r="AG239" i="10" s="1"/>
  <c r="AI239" i="10" s="1"/>
  <c r="Z239" i="10"/>
  <c r="AA239" i="10"/>
  <c r="AF240" i="10"/>
  <c r="AG240" i="10" s="1"/>
  <c r="AI240" i="10" s="1"/>
  <c r="Z240" i="10"/>
  <c r="AA240" i="10"/>
  <c r="AF241" i="10"/>
  <c r="AG241" i="10" s="1"/>
  <c r="AI241" i="10" s="1"/>
  <c r="Z241" i="10"/>
  <c r="AA241" i="10"/>
  <c r="AF242" i="10"/>
  <c r="AG242" i="10" s="1"/>
  <c r="AI242" i="10" s="1"/>
  <c r="Z242" i="10"/>
  <c r="AA242" i="10"/>
  <c r="AF243" i="10"/>
  <c r="AG243" i="10" s="1"/>
  <c r="AI243" i="10" s="1"/>
  <c r="Z243" i="10"/>
  <c r="AA243" i="10"/>
  <c r="AF244" i="10"/>
  <c r="AG244" i="10" s="1"/>
  <c r="AI244" i="10" s="1"/>
  <c r="Z244" i="10"/>
  <c r="AA244" i="10"/>
  <c r="AF245" i="10"/>
  <c r="AG245" i="10" s="1"/>
  <c r="AI245" i="10" s="1"/>
  <c r="Z245" i="10"/>
  <c r="AA245" i="10"/>
  <c r="AF246" i="10"/>
  <c r="AG246" i="10" s="1"/>
  <c r="AI246" i="10" s="1"/>
  <c r="Z246" i="10"/>
  <c r="AA246" i="10"/>
  <c r="AF247" i="10"/>
  <c r="AG247" i="10" s="1"/>
  <c r="AI247" i="10" s="1"/>
  <c r="Z247" i="10"/>
  <c r="AA247" i="10"/>
  <c r="AF248" i="10"/>
  <c r="AG248" i="10" s="1"/>
  <c r="AI248" i="10" s="1"/>
  <c r="Z248" i="10"/>
  <c r="AA248" i="10"/>
  <c r="AF249" i="10"/>
  <c r="AG249" i="10" s="1"/>
  <c r="AI249" i="10" s="1"/>
  <c r="Z249" i="10"/>
  <c r="AA249" i="10"/>
  <c r="AF250" i="10"/>
  <c r="AG250" i="10" s="1"/>
  <c r="AI250" i="10" s="1"/>
  <c r="Z250" i="10"/>
  <c r="AA250" i="10"/>
  <c r="AF251" i="10"/>
  <c r="AG251" i="10" s="1"/>
  <c r="AI251" i="10" s="1"/>
  <c r="Z251" i="10"/>
  <c r="AA251" i="10"/>
  <c r="AF252" i="10"/>
  <c r="AG252" i="10" s="1"/>
  <c r="AI252" i="10" s="1"/>
  <c r="Z252" i="10"/>
  <c r="AA252" i="10"/>
  <c r="AF253" i="10"/>
  <c r="AG253" i="10" s="1"/>
  <c r="AI253" i="10" s="1"/>
  <c r="Z253" i="10"/>
  <c r="AA253" i="10"/>
  <c r="AF254" i="10"/>
  <c r="AG254" i="10" s="1"/>
  <c r="AI254" i="10" s="1"/>
  <c r="Z254" i="10"/>
  <c r="AA254" i="10"/>
  <c r="AF255" i="10"/>
  <c r="AG255" i="10" s="1"/>
  <c r="AI255" i="10" s="1"/>
  <c r="Z255" i="10"/>
  <c r="AA255" i="10"/>
  <c r="AF256" i="10"/>
  <c r="AG256" i="10" s="1"/>
  <c r="AI256" i="10" s="1"/>
  <c r="Z256" i="10"/>
  <c r="AA256" i="10"/>
  <c r="AF257" i="10"/>
  <c r="AG257" i="10" s="1"/>
  <c r="AI257" i="10" s="1"/>
  <c r="Z257" i="10"/>
  <c r="AA257" i="10"/>
  <c r="AF258" i="10"/>
  <c r="AG258" i="10" s="1"/>
  <c r="AI258" i="10" s="1"/>
  <c r="Z258" i="10"/>
  <c r="AA258" i="10"/>
  <c r="AF259" i="10"/>
  <c r="AG259" i="10" s="1"/>
  <c r="AI259" i="10" s="1"/>
  <c r="Z259" i="10"/>
  <c r="AA259" i="10"/>
  <c r="AF260" i="10"/>
  <c r="AG260" i="10" s="1"/>
  <c r="AI260" i="10" s="1"/>
  <c r="Z260" i="10"/>
  <c r="AA260" i="10"/>
  <c r="AF261" i="10"/>
  <c r="AG261" i="10" s="1"/>
  <c r="AI261" i="10" s="1"/>
  <c r="Z261" i="10"/>
  <c r="AA261" i="10"/>
  <c r="AF262" i="10"/>
  <c r="AG262" i="10" s="1"/>
  <c r="AI262" i="10" s="1"/>
  <c r="Z262" i="10"/>
  <c r="AA262" i="10"/>
  <c r="AF263" i="10"/>
  <c r="AG263" i="10" s="1"/>
  <c r="AI263" i="10" s="1"/>
  <c r="Z263" i="10"/>
  <c r="AA263" i="10"/>
  <c r="AF264" i="10"/>
  <c r="AG264" i="10" s="1"/>
  <c r="AI264" i="10" s="1"/>
  <c r="Z264" i="10"/>
  <c r="AA264" i="10"/>
  <c r="AF265" i="10"/>
  <c r="AG265" i="10" s="1"/>
  <c r="AI265" i="10" s="1"/>
  <c r="Z265" i="10"/>
  <c r="AA265" i="10"/>
  <c r="AF266" i="10"/>
  <c r="AG266" i="10" s="1"/>
  <c r="AI266" i="10" s="1"/>
  <c r="Z266" i="10"/>
  <c r="AA266" i="10"/>
  <c r="AF267" i="10"/>
  <c r="AG267" i="10" s="1"/>
  <c r="AI267" i="10" s="1"/>
  <c r="Z267" i="10"/>
  <c r="AA267" i="10"/>
  <c r="AF268" i="10"/>
  <c r="AG268" i="10" s="1"/>
  <c r="AI268" i="10" s="1"/>
  <c r="Z268" i="10"/>
  <c r="AA268" i="10"/>
  <c r="AF269" i="10"/>
  <c r="AG269" i="10" s="1"/>
  <c r="AI269" i="10" s="1"/>
  <c r="Z269" i="10"/>
  <c r="AA269" i="10"/>
  <c r="AF270" i="10"/>
  <c r="AG270" i="10" s="1"/>
  <c r="AI270" i="10" s="1"/>
  <c r="Z270" i="10"/>
  <c r="AA270" i="10"/>
  <c r="AF271" i="10"/>
  <c r="AG271" i="10" s="1"/>
  <c r="AI271" i="10" s="1"/>
  <c r="Z271" i="10"/>
  <c r="AA271" i="10"/>
  <c r="AF272" i="10"/>
  <c r="AG272" i="10" s="1"/>
  <c r="AI272" i="10" s="1"/>
  <c r="Z272" i="10"/>
  <c r="AA272" i="10"/>
  <c r="AF273" i="10"/>
  <c r="AG273" i="10" s="1"/>
  <c r="AI273" i="10" s="1"/>
  <c r="Z273" i="10"/>
  <c r="AA273" i="10"/>
  <c r="AF274" i="10"/>
  <c r="AG274" i="10" s="1"/>
  <c r="AI274" i="10" s="1"/>
  <c r="Z274" i="10"/>
  <c r="AA274" i="10"/>
  <c r="AF275" i="10"/>
  <c r="AG275" i="10" s="1"/>
  <c r="AI275" i="10" s="1"/>
  <c r="Z275" i="10"/>
  <c r="AA275" i="10"/>
  <c r="AF276" i="10"/>
  <c r="AG276" i="10" s="1"/>
  <c r="AI276" i="10" s="1"/>
  <c r="Z276" i="10"/>
  <c r="AA276" i="10"/>
  <c r="AF277" i="10"/>
  <c r="AG277" i="10" s="1"/>
  <c r="AI277" i="10" s="1"/>
  <c r="Z277" i="10"/>
  <c r="AA277" i="10"/>
  <c r="AF278" i="10"/>
  <c r="AG278" i="10" s="1"/>
  <c r="AI278" i="10" s="1"/>
  <c r="Z278" i="10"/>
  <c r="AA278" i="10"/>
  <c r="AF279" i="10"/>
  <c r="AG279" i="10" s="1"/>
  <c r="AI279" i="10" s="1"/>
  <c r="Z279" i="10"/>
  <c r="AA279" i="10"/>
  <c r="AF280" i="10"/>
  <c r="AG280" i="10" s="1"/>
  <c r="AI280" i="10" s="1"/>
  <c r="Z280" i="10"/>
  <c r="AA280" i="10"/>
  <c r="AF281" i="10"/>
  <c r="AG281" i="10" s="1"/>
  <c r="AI281" i="10" s="1"/>
  <c r="Z281" i="10"/>
  <c r="AA281" i="10"/>
  <c r="AF282" i="10"/>
  <c r="AG282" i="10" s="1"/>
  <c r="AI282" i="10" s="1"/>
  <c r="Z282" i="10"/>
  <c r="AA282" i="10"/>
  <c r="AF283" i="10"/>
  <c r="AG283" i="10" s="1"/>
  <c r="AI283" i="10" s="1"/>
  <c r="Z283" i="10"/>
  <c r="AA283" i="10"/>
  <c r="AF284" i="10"/>
  <c r="AG284" i="10" s="1"/>
  <c r="AI284" i="10" s="1"/>
  <c r="Z284" i="10"/>
  <c r="AA284" i="10"/>
  <c r="AF285" i="10"/>
  <c r="AG285" i="10" s="1"/>
  <c r="AI285" i="10" s="1"/>
  <c r="Z285" i="10"/>
  <c r="AA285" i="10"/>
  <c r="AF286" i="10"/>
  <c r="AG286" i="10" s="1"/>
  <c r="AI286" i="10" s="1"/>
  <c r="Z286" i="10"/>
  <c r="AA286" i="10"/>
  <c r="AF287" i="10"/>
  <c r="AG287" i="10" s="1"/>
  <c r="AI287" i="10" s="1"/>
  <c r="Z287" i="10"/>
  <c r="AA287" i="10"/>
  <c r="AF288" i="10"/>
  <c r="AG288" i="10" s="1"/>
  <c r="AI288" i="10" s="1"/>
  <c r="Z288" i="10"/>
  <c r="AA288" i="10"/>
  <c r="AF289" i="10"/>
  <c r="AG289" i="10" s="1"/>
  <c r="AI289" i="10" s="1"/>
  <c r="Z289" i="10"/>
  <c r="AA289" i="10"/>
  <c r="AF290" i="10"/>
  <c r="AG290" i="10" s="1"/>
  <c r="AI290" i="10" s="1"/>
  <c r="Z290" i="10"/>
  <c r="AA290" i="10"/>
  <c r="AF291" i="10"/>
  <c r="AG291" i="10" s="1"/>
  <c r="AI291" i="10" s="1"/>
  <c r="Z291" i="10"/>
  <c r="AA291" i="10"/>
  <c r="AF292" i="10"/>
  <c r="AG292" i="10" s="1"/>
  <c r="AI292" i="10" s="1"/>
  <c r="Z292" i="10"/>
  <c r="AA292" i="10"/>
  <c r="AF293" i="10"/>
  <c r="AG293" i="10" s="1"/>
  <c r="AI293" i="10" s="1"/>
  <c r="Z293" i="10"/>
  <c r="AA293" i="10"/>
  <c r="AF294" i="10"/>
  <c r="AG294" i="10" s="1"/>
  <c r="AI294" i="10" s="1"/>
  <c r="Z294" i="10"/>
  <c r="AA294" i="10"/>
  <c r="AF295" i="10"/>
  <c r="AG295" i="10" s="1"/>
  <c r="AI295" i="10" s="1"/>
  <c r="Z295" i="10"/>
  <c r="AA295" i="10"/>
  <c r="AF296" i="10"/>
  <c r="AG296" i="10" s="1"/>
  <c r="AI296" i="10" s="1"/>
  <c r="Z296" i="10"/>
  <c r="AA296" i="10"/>
  <c r="AF297" i="10"/>
  <c r="AG297" i="10" s="1"/>
  <c r="AI297" i="10" s="1"/>
  <c r="Z297" i="10"/>
  <c r="AA297" i="10"/>
  <c r="AF298" i="10"/>
  <c r="AG298" i="10" s="1"/>
  <c r="AI298" i="10" s="1"/>
  <c r="Z298" i="10"/>
  <c r="AA298" i="10"/>
  <c r="AF299" i="10"/>
  <c r="AG299" i="10" s="1"/>
  <c r="AI299" i="10" s="1"/>
  <c r="Z299" i="10"/>
  <c r="AA299" i="10"/>
  <c r="AF300" i="10"/>
  <c r="AG300" i="10" s="1"/>
  <c r="AI300" i="10" s="1"/>
  <c r="Z300" i="10"/>
  <c r="AA300" i="10"/>
  <c r="AF301" i="10"/>
  <c r="AG301" i="10" s="1"/>
  <c r="AI301" i="10" s="1"/>
  <c r="Z301" i="10"/>
  <c r="AA301" i="10"/>
  <c r="AF302" i="10"/>
  <c r="AG302" i="10" s="1"/>
  <c r="AI302" i="10" s="1"/>
  <c r="Z302" i="10"/>
  <c r="AA302" i="10"/>
  <c r="AF303" i="10"/>
  <c r="AG303" i="10" s="1"/>
  <c r="AI303" i="10" s="1"/>
  <c r="Z303" i="10"/>
  <c r="AA303" i="10"/>
  <c r="AF304" i="10"/>
  <c r="AG304" i="10" s="1"/>
  <c r="AI304" i="10" s="1"/>
  <c r="Z304" i="10"/>
  <c r="AA304" i="10"/>
  <c r="AF305" i="10"/>
  <c r="AG305" i="10" s="1"/>
  <c r="AI305" i="10" s="1"/>
  <c r="Z305" i="10"/>
  <c r="AA305" i="10"/>
  <c r="AF306" i="10"/>
  <c r="AG306" i="10" s="1"/>
  <c r="AI306" i="10" s="1"/>
  <c r="Z306" i="10"/>
  <c r="AA306" i="10"/>
  <c r="AF307" i="10"/>
  <c r="AG307" i="10" s="1"/>
  <c r="AI307" i="10" s="1"/>
  <c r="Z307" i="10"/>
  <c r="AA307" i="10"/>
  <c r="AF308" i="10"/>
  <c r="AG308" i="10" s="1"/>
  <c r="AI308" i="10" s="1"/>
  <c r="Z308" i="10"/>
  <c r="AA308" i="10"/>
  <c r="AF309" i="10"/>
  <c r="AG309" i="10" s="1"/>
  <c r="AI309" i="10" s="1"/>
  <c r="Z309" i="10"/>
  <c r="AA309" i="10"/>
  <c r="AF310" i="10"/>
  <c r="AG310" i="10" s="1"/>
  <c r="AI310" i="10" s="1"/>
  <c r="Z310" i="10"/>
  <c r="AA310" i="10"/>
  <c r="AF311" i="10"/>
  <c r="AG311" i="10" s="1"/>
  <c r="AI311" i="10" s="1"/>
  <c r="Z311" i="10"/>
  <c r="AA311" i="10"/>
  <c r="AF312" i="10"/>
  <c r="AG312" i="10" s="1"/>
  <c r="AI312" i="10" s="1"/>
  <c r="Z312" i="10"/>
  <c r="AA312" i="10"/>
  <c r="AF313" i="10"/>
  <c r="AG313" i="10" s="1"/>
  <c r="AI313" i="10" s="1"/>
  <c r="Z313" i="10"/>
  <c r="AA313" i="10"/>
  <c r="AF314" i="10"/>
  <c r="AG314" i="10" s="1"/>
  <c r="AI314" i="10" s="1"/>
  <c r="Z314" i="10"/>
  <c r="AA314" i="10"/>
  <c r="AF315" i="10"/>
  <c r="AG315" i="10" s="1"/>
  <c r="AI315" i="10" s="1"/>
  <c r="Z315" i="10"/>
  <c r="AA315" i="10"/>
  <c r="AF316" i="10"/>
  <c r="AG316" i="10" s="1"/>
  <c r="AI316" i="10" s="1"/>
  <c r="Z316" i="10"/>
  <c r="AA316" i="10"/>
  <c r="AF317" i="10"/>
  <c r="AG317" i="10" s="1"/>
  <c r="AI317" i="10" s="1"/>
  <c r="Z317" i="10"/>
  <c r="AA317" i="10"/>
  <c r="AF318" i="10"/>
  <c r="AG318" i="10" s="1"/>
  <c r="AI318" i="10" s="1"/>
  <c r="Z318" i="10"/>
  <c r="AA318" i="10"/>
  <c r="AF319" i="10"/>
  <c r="AG319" i="10" s="1"/>
  <c r="AI319" i="10" s="1"/>
  <c r="Z319" i="10"/>
  <c r="AA319" i="10"/>
  <c r="AF320" i="10"/>
  <c r="AG320" i="10" s="1"/>
  <c r="AI320" i="10" s="1"/>
  <c r="Z320" i="10"/>
  <c r="AA320" i="10"/>
  <c r="AF321" i="10"/>
  <c r="AG321" i="10" s="1"/>
  <c r="AI321" i="10" s="1"/>
  <c r="Z321" i="10"/>
  <c r="AA321" i="10"/>
  <c r="AF322" i="10"/>
  <c r="AG322" i="10" s="1"/>
  <c r="AI322" i="10" s="1"/>
  <c r="Z322" i="10"/>
  <c r="AA322" i="10"/>
  <c r="AF323" i="10"/>
  <c r="AG323" i="10" s="1"/>
  <c r="AI323" i="10" s="1"/>
  <c r="Z323" i="10"/>
  <c r="AA323" i="10"/>
  <c r="AF324" i="10"/>
  <c r="AG324" i="10" s="1"/>
  <c r="AI324" i="10" s="1"/>
  <c r="Z324" i="10"/>
  <c r="AA324" i="10"/>
  <c r="AF325" i="10"/>
  <c r="AG325" i="10" s="1"/>
  <c r="AI325" i="10" s="1"/>
  <c r="Z325" i="10"/>
  <c r="AA325" i="10"/>
  <c r="AF326" i="10"/>
  <c r="AG326" i="10" s="1"/>
  <c r="AI326" i="10" s="1"/>
  <c r="Z326" i="10"/>
  <c r="AA326" i="10"/>
  <c r="AF327" i="10"/>
  <c r="AG327" i="10" s="1"/>
  <c r="AI327" i="10" s="1"/>
  <c r="Z327" i="10"/>
  <c r="AA327" i="10"/>
  <c r="AF328" i="10"/>
  <c r="AG328" i="10" s="1"/>
  <c r="AI328" i="10" s="1"/>
  <c r="Z328" i="10"/>
  <c r="AA328" i="10"/>
  <c r="AF329" i="10"/>
  <c r="AG329" i="10" s="1"/>
  <c r="AI329" i="10" s="1"/>
  <c r="Z329" i="10"/>
  <c r="AA329" i="10"/>
  <c r="AF330" i="10"/>
  <c r="AG330" i="10" s="1"/>
  <c r="AI330" i="10" s="1"/>
  <c r="Z330" i="10"/>
  <c r="AA330" i="10"/>
  <c r="AF331" i="10"/>
  <c r="AG331" i="10" s="1"/>
  <c r="AI331" i="10" s="1"/>
  <c r="Z331" i="10"/>
  <c r="AA331" i="10"/>
  <c r="AF332" i="10"/>
  <c r="AG332" i="10" s="1"/>
  <c r="AI332" i="10" s="1"/>
  <c r="Z332" i="10"/>
  <c r="AA332" i="10"/>
  <c r="AF333" i="10"/>
  <c r="AG333" i="10" s="1"/>
  <c r="AI333" i="10" s="1"/>
  <c r="Z333" i="10"/>
  <c r="AA333" i="10"/>
  <c r="AF334" i="10"/>
  <c r="AG334" i="10" s="1"/>
  <c r="AI334" i="10" s="1"/>
  <c r="Z334" i="10"/>
  <c r="AA334" i="10"/>
  <c r="AF335" i="10"/>
  <c r="AG335" i="10" s="1"/>
  <c r="AI335" i="10" s="1"/>
  <c r="Z335" i="10"/>
  <c r="AA335" i="10"/>
  <c r="AF336" i="10"/>
  <c r="AG336" i="10" s="1"/>
  <c r="AI336" i="10" s="1"/>
  <c r="Z336" i="10"/>
  <c r="AA336" i="10"/>
  <c r="AF337" i="10"/>
  <c r="AG337" i="10" s="1"/>
  <c r="AI337" i="10" s="1"/>
  <c r="Z337" i="10"/>
  <c r="AA337" i="10"/>
  <c r="AF338" i="10"/>
  <c r="AG338" i="10" s="1"/>
  <c r="AI338" i="10" s="1"/>
  <c r="Z338" i="10"/>
  <c r="AA338" i="10"/>
  <c r="AF339" i="10"/>
  <c r="AG339" i="10" s="1"/>
  <c r="AI339" i="10" s="1"/>
  <c r="Z339" i="10"/>
  <c r="AA339" i="10"/>
  <c r="AF340" i="10"/>
  <c r="AG340" i="10" s="1"/>
  <c r="AI340" i="10" s="1"/>
  <c r="Z340" i="10"/>
  <c r="AA340" i="10"/>
  <c r="AF341" i="10"/>
  <c r="AG341" i="10" s="1"/>
  <c r="AI341" i="10" s="1"/>
  <c r="Z341" i="10"/>
  <c r="AA341" i="10"/>
  <c r="AF342" i="10"/>
  <c r="AG342" i="10" s="1"/>
  <c r="AI342" i="10" s="1"/>
  <c r="Z342" i="10"/>
  <c r="AA342" i="10"/>
  <c r="AF343" i="10"/>
  <c r="AG343" i="10" s="1"/>
  <c r="AI343" i="10" s="1"/>
  <c r="Z343" i="10"/>
  <c r="AA343" i="10"/>
  <c r="AF344" i="10"/>
  <c r="AG344" i="10" s="1"/>
  <c r="AI344" i="10" s="1"/>
  <c r="Z344" i="10"/>
  <c r="AA344" i="10"/>
  <c r="AB345" i="10"/>
  <c r="AC345" i="10" s="1"/>
  <c r="AD345" i="10"/>
  <c r="AE345" i="10" s="1"/>
  <c r="AH345" i="10" s="1"/>
  <c r="AJ345" i="10"/>
  <c r="AF346" i="10"/>
  <c r="AG346" i="10" s="1"/>
  <c r="AI346" i="10" s="1"/>
  <c r="Z346" i="10"/>
  <c r="AA346" i="10"/>
  <c r="AF347" i="10"/>
  <c r="AG347" i="10" s="1"/>
  <c r="AI347" i="10" s="1"/>
  <c r="Z347" i="10"/>
  <c r="AA347" i="10"/>
  <c r="AF348" i="10"/>
  <c r="AG348" i="10" s="1"/>
  <c r="AI348" i="10" s="1"/>
  <c r="Z348" i="10"/>
  <c r="AA348" i="10"/>
  <c r="AF349" i="10"/>
  <c r="AG349" i="10" s="1"/>
  <c r="AI349" i="10" s="1"/>
  <c r="Z349" i="10"/>
  <c r="AA349" i="10"/>
  <c r="AF350" i="10"/>
  <c r="AG350" i="10" s="1"/>
  <c r="AI350" i="10" s="1"/>
  <c r="Z350" i="10"/>
  <c r="AA350" i="10"/>
  <c r="AF351" i="10"/>
  <c r="AG351" i="10" s="1"/>
  <c r="AI351" i="10" s="1"/>
  <c r="Z351" i="10"/>
  <c r="AA351" i="10"/>
  <c r="AF352" i="10"/>
  <c r="AG352" i="10" s="1"/>
  <c r="AI352" i="10" s="1"/>
  <c r="Z352" i="10"/>
  <c r="AA352" i="10"/>
  <c r="AF353" i="10"/>
  <c r="AG353" i="10" s="1"/>
  <c r="AI353" i="10" s="1"/>
  <c r="Z353" i="10"/>
  <c r="AA353" i="10"/>
  <c r="AB354" i="10"/>
  <c r="AC354" i="10" s="1"/>
  <c r="AD354" i="10"/>
  <c r="AE354" i="10" s="1"/>
  <c r="AH354" i="10" s="1"/>
  <c r="AJ354" i="10"/>
  <c r="AB355" i="10"/>
  <c r="AC355" i="10" s="1"/>
  <c r="AD355" i="10"/>
  <c r="AE355" i="10" s="1"/>
  <c r="AH355" i="10" s="1"/>
  <c r="AJ355" i="10"/>
  <c r="AB356" i="10"/>
  <c r="AC356" i="10" s="1"/>
  <c r="AD356" i="10"/>
  <c r="AE356" i="10" s="1"/>
  <c r="AH356" i="10" s="1"/>
  <c r="AJ356" i="10"/>
  <c r="AB357" i="10"/>
  <c r="AC357" i="10" s="1"/>
  <c r="AD357" i="10"/>
  <c r="AE357" i="10" s="1"/>
  <c r="AH357" i="10" s="1"/>
  <c r="AJ357" i="10"/>
  <c r="AB358" i="10"/>
  <c r="AC358" i="10" s="1"/>
  <c r="AD358" i="10"/>
  <c r="AE358" i="10" s="1"/>
  <c r="AH358" i="10" s="1"/>
  <c r="AJ358" i="10"/>
  <c r="AB359" i="10"/>
  <c r="AC359" i="10" s="1"/>
  <c r="AD359" i="10"/>
  <c r="AE359" i="10" s="1"/>
  <c r="AH359" i="10" s="1"/>
  <c r="AJ359" i="10"/>
  <c r="AB360" i="10"/>
  <c r="AC360" i="10" s="1"/>
  <c r="AD360" i="10"/>
  <c r="AE360" i="10" s="1"/>
  <c r="AH360" i="10" s="1"/>
  <c r="AJ360" i="10"/>
  <c r="AB361" i="10"/>
  <c r="AC361" i="10" s="1"/>
  <c r="AD361" i="10"/>
  <c r="AE361" i="10" s="1"/>
  <c r="AH361" i="10" s="1"/>
  <c r="AJ361" i="10"/>
  <c r="AB362" i="10"/>
  <c r="AC362" i="10" s="1"/>
  <c r="AD362" i="10"/>
  <c r="AE362" i="10" s="1"/>
  <c r="AH362" i="10" s="1"/>
  <c r="AJ362" i="10"/>
  <c r="AB363" i="10"/>
  <c r="AC363" i="10" s="1"/>
  <c r="AD363" i="10"/>
  <c r="AE363" i="10" s="1"/>
  <c r="AH363" i="10" s="1"/>
  <c r="AJ363" i="10"/>
  <c r="AB364" i="10"/>
  <c r="AC364" i="10" s="1"/>
  <c r="AD364" i="10"/>
  <c r="AE364" i="10" s="1"/>
  <c r="AH364" i="10" s="1"/>
  <c r="AJ364" i="10"/>
  <c r="AB365" i="10"/>
  <c r="AC365" i="10" s="1"/>
  <c r="AD365" i="10"/>
  <c r="AE365" i="10" s="1"/>
  <c r="AH365" i="10" s="1"/>
  <c r="AJ365" i="10"/>
  <c r="AB366" i="10"/>
  <c r="AC366" i="10" s="1"/>
  <c r="AD366" i="10"/>
  <c r="AE366" i="10" s="1"/>
  <c r="AH366" i="10" s="1"/>
  <c r="AJ366" i="10"/>
  <c r="AB367" i="10"/>
  <c r="AC367" i="10" s="1"/>
  <c r="AD367" i="10"/>
  <c r="AE367" i="10" s="1"/>
  <c r="AH367" i="10" s="1"/>
  <c r="AJ367" i="10"/>
  <c r="AB368" i="10"/>
  <c r="AC368" i="10" s="1"/>
  <c r="AD368" i="10"/>
  <c r="AE368" i="10" s="1"/>
  <c r="AH368" i="10" s="1"/>
  <c r="AJ368" i="10"/>
  <c r="AB369" i="10"/>
  <c r="AC369" i="10" s="1"/>
  <c r="AD369" i="10"/>
  <c r="AE369" i="10" s="1"/>
  <c r="AH369" i="10" s="1"/>
  <c r="AJ369" i="10"/>
  <c r="AB370" i="10"/>
  <c r="AC370" i="10" s="1"/>
  <c r="AD370" i="10"/>
  <c r="AE370" i="10" s="1"/>
  <c r="AH370" i="10" s="1"/>
  <c r="AJ370" i="10"/>
  <c r="AB371" i="10"/>
  <c r="AC371" i="10" s="1"/>
  <c r="AD371" i="10"/>
  <c r="AE371" i="10" s="1"/>
  <c r="AH371" i="10" s="1"/>
  <c r="AJ371" i="10"/>
  <c r="AB372" i="10"/>
  <c r="AC372" i="10" s="1"/>
  <c r="AD372" i="10"/>
  <c r="AE372" i="10" s="1"/>
  <c r="AH372" i="10" s="1"/>
  <c r="AJ372" i="10"/>
  <c r="AB373" i="10"/>
  <c r="AC373" i="10" s="1"/>
  <c r="AD373" i="10"/>
  <c r="AE373" i="10" s="1"/>
  <c r="AH373" i="10" s="1"/>
  <c r="AJ373" i="10"/>
  <c r="AB374" i="10"/>
  <c r="AC374" i="10" s="1"/>
  <c r="AD374" i="10"/>
  <c r="AE374" i="10" s="1"/>
  <c r="AH374" i="10" s="1"/>
  <c r="AJ374" i="10"/>
  <c r="AB375" i="10"/>
  <c r="AC375" i="10" s="1"/>
  <c r="AD375" i="10"/>
  <c r="AE375" i="10" s="1"/>
  <c r="AH375" i="10" s="1"/>
  <c r="AJ375" i="10"/>
  <c r="AB376" i="10"/>
  <c r="AC376" i="10" s="1"/>
  <c r="AD376" i="10"/>
  <c r="AE376" i="10" s="1"/>
  <c r="AH376" i="10" s="1"/>
  <c r="AJ376" i="10"/>
  <c r="AB377" i="10"/>
  <c r="AC377" i="10" s="1"/>
  <c r="AD377" i="10"/>
  <c r="AE377" i="10" s="1"/>
  <c r="AH377" i="10" s="1"/>
  <c r="AJ377" i="10"/>
  <c r="AB378" i="10"/>
  <c r="AC378" i="10" s="1"/>
  <c r="AD378" i="10"/>
  <c r="AE378" i="10" s="1"/>
  <c r="AH378" i="10" s="1"/>
  <c r="AJ378" i="10"/>
  <c r="AB379" i="10"/>
  <c r="AC379" i="10" s="1"/>
  <c r="AD379" i="10"/>
  <c r="AE379" i="10" s="1"/>
  <c r="AH379" i="10" s="1"/>
  <c r="AJ379" i="10"/>
  <c r="AB380" i="10"/>
  <c r="AC380" i="10" s="1"/>
  <c r="AD380" i="10"/>
  <c r="AE380" i="10" s="1"/>
  <c r="AH380" i="10" s="1"/>
  <c r="AJ380" i="10"/>
  <c r="AB381" i="10"/>
  <c r="AC381" i="10" s="1"/>
  <c r="AD381" i="10"/>
  <c r="AE381" i="10" s="1"/>
  <c r="AH381" i="10" s="1"/>
  <c r="AJ381" i="10"/>
  <c r="AB382" i="10"/>
  <c r="AC382" i="10" s="1"/>
  <c r="AD382" i="10"/>
  <c r="AE382" i="10" s="1"/>
  <c r="AH382" i="10" s="1"/>
  <c r="AJ382" i="10"/>
  <c r="AB383" i="10"/>
  <c r="AC383" i="10" s="1"/>
  <c r="AD383" i="10"/>
  <c r="AE383" i="10" s="1"/>
  <c r="AH383" i="10" s="1"/>
  <c r="AJ383" i="10"/>
  <c r="AB384" i="10"/>
  <c r="AC384" i="10" s="1"/>
  <c r="AD384" i="10"/>
  <c r="AE384" i="10" s="1"/>
  <c r="AH384" i="10" s="1"/>
  <c r="AJ384" i="10"/>
  <c r="AB385" i="10"/>
  <c r="AC385" i="10" s="1"/>
  <c r="AD385" i="10"/>
  <c r="AE385" i="10" s="1"/>
  <c r="AH385" i="10" s="1"/>
  <c r="AJ385" i="10"/>
  <c r="AB386" i="10"/>
  <c r="AC386" i="10" s="1"/>
  <c r="AD386" i="10"/>
  <c r="AE386" i="10" s="1"/>
  <c r="AH386" i="10" s="1"/>
  <c r="AJ386" i="10"/>
  <c r="AB387" i="10"/>
  <c r="AC387" i="10" s="1"/>
  <c r="AD387" i="10"/>
  <c r="AE387" i="10" s="1"/>
  <c r="AH387" i="10" s="1"/>
  <c r="AJ387" i="10"/>
  <c r="AB388" i="10"/>
  <c r="AC388" i="10" s="1"/>
  <c r="AD388" i="10"/>
  <c r="AE388" i="10" s="1"/>
  <c r="AH388" i="10" s="1"/>
  <c r="AJ388" i="10"/>
  <c r="AB389" i="10"/>
  <c r="AC389" i="10" s="1"/>
  <c r="AD389" i="10"/>
  <c r="AE389" i="10" s="1"/>
  <c r="AH389" i="10" s="1"/>
  <c r="AJ389" i="10"/>
  <c r="AB390" i="10"/>
  <c r="AC390" i="10" s="1"/>
  <c r="AD390" i="10"/>
  <c r="AE390" i="10" s="1"/>
  <c r="AH390" i="10" s="1"/>
  <c r="AJ390" i="10"/>
  <c r="AB391" i="10"/>
  <c r="AC391" i="10" s="1"/>
  <c r="AD391" i="10"/>
  <c r="AE391" i="10" s="1"/>
  <c r="AH391" i="10" s="1"/>
  <c r="AJ391" i="10"/>
  <c r="AB392" i="10"/>
  <c r="AC392" i="10" s="1"/>
  <c r="AD392" i="10"/>
  <c r="AE392" i="10" s="1"/>
  <c r="AH392" i="10" s="1"/>
  <c r="AJ392" i="10"/>
  <c r="AB393" i="10"/>
  <c r="AC393" i="10" s="1"/>
  <c r="AD393" i="10"/>
  <c r="AE393" i="10" s="1"/>
  <c r="AH393" i="10" s="1"/>
  <c r="AJ393" i="10"/>
  <c r="AB394" i="10"/>
  <c r="AC394" i="10" s="1"/>
  <c r="AD394" i="10"/>
  <c r="AE394" i="10" s="1"/>
  <c r="AH394" i="10" s="1"/>
  <c r="AJ394" i="10"/>
  <c r="AB395" i="10"/>
  <c r="AC395" i="10" s="1"/>
  <c r="AD395" i="10"/>
  <c r="AE395" i="10" s="1"/>
  <c r="AH395" i="10" s="1"/>
  <c r="AJ395" i="10"/>
  <c r="AB396" i="10"/>
  <c r="AC396" i="10" s="1"/>
  <c r="AD396" i="10"/>
  <c r="AE396" i="10" s="1"/>
  <c r="AH396" i="10" s="1"/>
  <c r="AJ396" i="10"/>
  <c r="AB397" i="10"/>
  <c r="AC397" i="10" s="1"/>
  <c r="AD397" i="10"/>
  <c r="AE397" i="10" s="1"/>
  <c r="AH397" i="10" s="1"/>
  <c r="AJ397" i="10"/>
  <c r="AB398" i="10"/>
  <c r="AC398" i="10" s="1"/>
  <c r="AD398" i="10"/>
  <c r="AE398" i="10" s="1"/>
  <c r="AH398" i="10" s="1"/>
  <c r="AJ398" i="10"/>
  <c r="AB399" i="10"/>
  <c r="AC399" i="10" s="1"/>
  <c r="AD399" i="10"/>
  <c r="AE399" i="10" s="1"/>
  <c r="AH399" i="10" s="1"/>
  <c r="AJ399" i="10"/>
  <c r="AB400" i="10"/>
  <c r="AC400" i="10" s="1"/>
  <c r="AD400" i="10"/>
  <c r="AE400" i="10" s="1"/>
  <c r="AH400" i="10" s="1"/>
  <c r="AJ400" i="10"/>
  <c r="AB401" i="10"/>
  <c r="AC401" i="10" s="1"/>
  <c r="AD401" i="10"/>
  <c r="AE401" i="10" s="1"/>
  <c r="AH401" i="10" s="1"/>
  <c r="AJ401" i="10"/>
  <c r="AB402" i="10"/>
  <c r="AC402" i="10" s="1"/>
  <c r="AD402" i="10"/>
  <c r="AE402" i="10" s="1"/>
  <c r="AH402" i="10" s="1"/>
  <c r="AJ402" i="10"/>
  <c r="AB403" i="10"/>
  <c r="AC403" i="10" s="1"/>
  <c r="AD403" i="10"/>
  <c r="AE403" i="10" s="1"/>
  <c r="AH403" i="10" s="1"/>
  <c r="AJ403" i="10"/>
  <c r="AB404" i="10"/>
  <c r="AC404" i="10" s="1"/>
  <c r="AD404" i="10"/>
  <c r="AE404" i="10" s="1"/>
  <c r="AH404" i="10" s="1"/>
  <c r="AJ404" i="10"/>
  <c r="AB405" i="10"/>
  <c r="AC405" i="10" s="1"/>
  <c r="AD405" i="10"/>
  <c r="AE405" i="10" s="1"/>
  <c r="AH405" i="10" s="1"/>
  <c r="AJ405" i="10"/>
  <c r="AB406" i="10"/>
  <c r="AC406" i="10" s="1"/>
  <c r="AD406" i="10"/>
  <c r="AE406" i="10" s="1"/>
  <c r="AH406" i="10" s="1"/>
  <c r="AJ406" i="10"/>
  <c r="AB407" i="10"/>
  <c r="AC407" i="10" s="1"/>
  <c r="AD407" i="10"/>
  <c r="AE407" i="10" s="1"/>
  <c r="AH407" i="10" s="1"/>
  <c r="AJ407" i="10"/>
  <c r="AB408" i="10"/>
  <c r="AC408" i="10" s="1"/>
  <c r="AD408" i="10"/>
  <c r="AE408" i="10" s="1"/>
  <c r="AH408" i="10" s="1"/>
  <c r="AJ408" i="10"/>
  <c r="AB409" i="10"/>
  <c r="AC409" i="10" s="1"/>
  <c r="AD409" i="10"/>
  <c r="AE409" i="10" s="1"/>
  <c r="AH409" i="10" s="1"/>
  <c r="AJ409" i="10"/>
  <c r="AB410" i="10"/>
  <c r="AC410" i="10" s="1"/>
  <c r="AD410" i="10"/>
  <c r="AE410" i="10" s="1"/>
  <c r="AH410" i="10" s="1"/>
  <c r="AJ410" i="10"/>
  <c r="AB411" i="10"/>
  <c r="AC411" i="10" s="1"/>
  <c r="AD411" i="10"/>
  <c r="AE411" i="10" s="1"/>
  <c r="AH411" i="10" s="1"/>
  <c r="AJ411" i="10"/>
  <c r="AB412" i="10"/>
  <c r="AC412" i="10" s="1"/>
  <c r="AD412" i="10"/>
  <c r="AE412" i="10" s="1"/>
  <c r="AH412" i="10" s="1"/>
  <c r="AJ412" i="10"/>
  <c r="AB413" i="10"/>
  <c r="AC413" i="10" s="1"/>
  <c r="AD413" i="10"/>
  <c r="AE413" i="10" s="1"/>
  <c r="AH413" i="10" s="1"/>
  <c r="AJ413" i="10"/>
  <c r="AB414" i="10"/>
  <c r="AC414" i="10" s="1"/>
  <c r="AD414" i="10"/>
  <c r="AE414" i="10" s="1"/>
  <c r="AH414" i="10" s="1"/>
  <c r="AJ414" i="10"/>
  <c r="AB415" i="10"/>
  <c r="AC415" i="10" s="1"/>
  <c r="AD415" i="10"/>
  <c r="AE415" i="10" s="1"/>
  <c r="AH415" i="10" s="1"/>
  <c r="AJ415" i="10"/>
  <c r="AB416" i="10"/>
  <c r="AC416" i="10" s="1"/>
  <c r="AD416" i="10"/>
  <c r="AE416" i="10" s="1"/>
  <c r="AH416" i="10" s="1"/>
  <c r="AJ416" i="10"/>
  <c r="AB417" i="10"/>
  <c r="AC417" i="10" s="1"/>
  <c r="AD417" i="10"/>
  <c r="AE417" i="10" s="1"/>
  <c r="AH417" i="10" s="1"/>
  <c r="AJ417" i="10"/>
  <c r="AB418" i="10"/>
  <c r="AC418" i="10" s="1"/>
  <c r="AD418" i="10"/>
  <c r="AE418" i="10" s="1"/>
  <c r="AH418" i="10" s="1"/>
  <c r="AJ418" i="10"/>
  <c r="AB419" i="10"/>
  <c r="AC419" i="10" s="1"/>
  <c r="AD419" i="10"/>
  <c r="AE419" i="10" s="1"/>
  <c r="AH419" i="10" s="1"/>
  <c r="AJ419" i="10"/>
  <c r="AB420" i="10"/>
  <c r="AC420" i="10" s="1"/>
  <c r="AD420" i="10"/>
  <c r="AE420" i="10" s="1"/>
  <c r="AH420" i="10" s="1"/>
  <c r="AJ420" i="10"/>
  <c r="AB421" i="10"/>
  <c r="AC421" i="10" s="1"/>
  <c r="AD421" i="10"/>
  <c r="AE421" i="10" s="1"/>
  <c r="AH421" i="10" s="1"/>
  <c r="AJ421" i="10"/>
  <c r="AB422" i="10"/>
  <c r="AC422" i="10" s="1"/>
  <c r="AD422" i="10"/>
  <c r="AE422" i="10" s="1"/>
  <c r="AH422" i="10" s="1"/>
  <c r="AJ422" i="10"/>
  <c r="AB423" i="10"/>
  <c r="AC423" i="10" s="1"/>
  <c r="AD423" i="10"/>
  <c r="AE423" i="10" s="1"/>
  <c r="AH423" i="10" s="1"/>
  <c r="AJ423" i="10"/>
  <c r="AB424" i="10"/>
  <c r="AC424" i="10" s="1"/>
  <c r="AD424" i="10"/>
  <c r="AE424" i="10" s="1"/>
  <c r="AH424" i="10" s="1"/>
  <c r="AJ424" i="10"/>
  <c r="AB425" i="10"/>
  <c r="AC425" i="10" s="1"/>
  <c r="AD425" i="10"/>
  <c r="AE425" i="10" s="1"/>
  <c r="AH425" i="10" s="1"/>
  <c r="AJ425" i="10"/>
  <c r="AB426" i="10"/>
  <c r="AC426" i="10" s="1"/>
  <c r="AD426" i="10"/>
  <c r="AE426" i="10" s="1"/>
  <c r="AH426" i="10" s="1"/>
  <c r="AJ426" i="10"/>
  <c r="AB427" i="10"/>
  <c r="AC427" i="10" s="1"/>
  <c r="AD427" i="10"/>
  <c r="AE427" i="10" s="1"/>
  <c r="AH427" i="10" s="1"/>
  <c r="AJ427" i="10"/>
  <c r="AB428" i="10"/>
  <c r="AC428" i="10" s="1"/>
  <c r="AD428" i="10"/>
  <c r="AE428" i="10" s="1"/>
  <c r="AH428" i="10" s="1"/>
  <c r="AJ428" i="10"/>
  <c r="AB429" i="10"/>
  <c r="AC429" i="10" s="1"/>
  <c r="AD429" i="10"/>
  <c r="AE429" i="10" s="1"/>
  <c r="AH429" i="10" s="1"/>
  <c r="AJ429" i="10"/>
  <c r="AB430" i="10"/>
  <c r="AC430" i="10" s="1"/>
  <c r="AD430" i="10"/>
  <c r="AE430" i="10" s="1"/>
  <c r="AH430" i="10" s="1"/>
  <c r="AJ430" i="10"/>
  <c r="AB431" i="10"/>
  <c r="AC431" i="10" s="1"/>
  <c r="AD431" i="10"/>
  <c r="AE431" i="10" s="1"/>
  <c r="AH431" i="10" s="1"/>
  <c r="AJ431" i="10"/>
  <c r="AB432" i="10"/>
  <c r="AC432" i="10" s="1"/>
  <c r="AD432" i="10"/>
  <c r="AE432" i="10" s="1"/>
  <c r="AH432" i="10" s="1"/>
  <c r="AJ432" i="10"/>
  <c r="AB433" i="10"/>
  <c r="AC433" i="10" s="1"/>
  <c r="AD433" i="10"/>
  <c r="AE433" i="10" s="1"/>
  <c r="AH433" i="10" s="1"/>
  <c r="AJ433" i="10"/>
  <c r="AB434" i="10"/>
  <c r="AC434" i="10" s="1"/>
  <c r="AD434" i="10"/>
  <c r="AE434" i="10" s="1"/>
  <c r="AH434" i="10" s="1"/>
  <c r="AJ434" i="10"/>
  <c r="AB435" i="10"/>
  <c r="AC435" i="10" s="1"/>
  <c r="AD435" i="10"/>
  <c r="AE435" i="10" s="1"/>
  <c r="AH435" i="10" s="1"/>
  <c r="AJ435" i="10"/>
  <c r="AB436" i="10"/>
  <c r="AC436" i="10" s="1"/>
  <c r="AD436" i="10"/>
  <c r="AE436" i="10" s="1"/>
  <c r="AH436" i="10" s="1"/>
  <c r="AJ436" i="10"/>
  <c r="AB437" i="10"/>
  <c r="AC437" i="10" s="1"/>
  <c r="AD437" i="10"/>
  <c r="AE437" i="10" s="1"/>
  <c r="AH437" i="10" s="1"/>
  <c r="AJ437" i="10"/>
  <c r="AB438" i="10"/>
  <c r="AC438" i="10" s="1"/>
  <c r="AD438" i="10"/>
  <c r="AE438" i="10" s="1"/>
  <c r="AH438" i="10" s="1"/>
  <c r="AJ438" i="10"/>
  <c r="AB439" i="10"/>
  <c r="AC439" i="10" s="1"/>
  <c r="AD439" i="10"/>
  <c r="AE439" i="10" s="1"/>
  <c r="AH439" i="10" s="1"/>
  <c r="AJ439" i="10"/>
  <c r="AB440" i="10"/>
  <c r="AC440" i="10" s="1"/>
  <c r="AD440" i="10"/>
  <c r="AE440" i="10" s="1"/>
  <c r="AH440" i="10" s="1"/>
  <c r="AJ440" i="10"/>
  <c r="AB441" i="10"/>
  <c r="AC441" i="10" s="1"/>
  <c r="AD441" i="10"/>
  <c r="AE441" i="10" s="1"/>
  <c r="AH441" i="10" s="1"/>
  <c r="AJ441" i="10"/>
  <c r="AB442" i="10"/>
  <c r="AC442" i="10" s="1"/>
  <c r="AD442" i="10"/>
  <c r="AE442" i="10" s="1"/>
  <c r="AH442" i="10" s="1"/>
  <c r="AJ442" i="10"/>
  <c r="AB443" i="10"/>
  <c r="AC443" i="10" s="1"/>
  <c r="AD443" i="10"/>
  <c r="AE443" i="10" s="1"/>
  <c r="AH443" i="10" s="1"/>
  <c r="AJ443" i="10"/>
  <c r="AB444" i="10"/>
  <c r="AC444" i="10" s="1"/>
  <c r="AD444" i="10"/>
  <c r="AE444" i="10" s="1"/>
  <c r="AH444" i="10" s="1"/>
  <c r="AJ444" i="10"/>
  <c r="AB445" i="10"/>
  <c r="AC445" i="10" s="1"/>
  <c r="AD445" i="10"/>
  <c r="AE445" i="10" s="1"/>
  <c r="AH445" i="10" s="1"/>
  <c r="AJ445" i="10"/>
  <c r="AB446" i="10"/>
  <c r="AC446" i="10" s="1"/>
  <c r="AD446" i="10"/>
  <c r="AE446" i="10" s="1"/>
  <c r="AH446" i="10" s="1"/>
  <c r="AJ446" i="10"/>
  <c r="AB447" i="10"/>
  <c r="AC447" i="10" s="1"/>
  <c r="AD447" i="10"/>
  <c r="AE447" i="10" s="1"/>
  <c r="AH447" i="10" s="1"/>
  <c r="AJ447" i="10"/>
  <c r="AB448" i="10"/>
  <c r="AC448" i="10" s="1"/>
  <c r="AD448" i="10"/>
  <c r="AE448" i="10" s="1"/>
  <c r="AH448" i="10" s="1"/>
  <c r="AJ448" i="10"/>
  <c r="AB449" i="10"/>
  <c r="AC449" i="10" s="1"/>
  <c r="AD449" i="10"/>
  <c r="AE449" i="10" s="1"/>
  <c r="AH449" i="10" s="1"/>
  <c r="AJ449" i="10"/>
  <c r="AB450" i="10"/>
  <c r="AC450" i="10" s="1"/>
  <c r="AD450" i="10"/>
  <c r="AE450" i="10" s="1"/>
  <c r="AH450" i="10" s="1"/>
  <c r="AJ450" i="10"/>
  <c r="AB451" i="10"/>
  <c r="AC451" i="10" s="1"/>
  <c r="AD451" i="10"/>
  <c r="AE451" i="10" s="1"/>
  <c r="AH451" i="10" s="1"/>
  <c r="AJ451" i="10"/>
  <c r="AB452" i="10"/>
  <c r="AC452" i="10" s="1"/>
  <c r="AD452" i="10"/>
  <c r="AE452" i="10" s="1"/>
  <c r="AH452" i="10" s="1"/>
  <c r="AJ452" i="10"/>
  <c r="AB453" i="10"/>
  <c r="AC453" i="10" s="1"/>
  <c r="AD453" i="10"/>
  <c r="AE453" i="10" s="1"/>
  <c r="AH453" i="10" s="1"/>
  <c r="AJ453" i="10"/>
  <c r="AB454" i="10"/>
  <c r="AC454" i="10" s="1"/>
  <c r="AD454" i="10"/>
  <c r="AE454" i="10" s="1"/>
  <c r="AH454" i="10" s="1"/>
  <c r="AJ454" i="10"/>
  <c r="AB455" i="10"/>
  <c r="AC455" i="10" s="1"/>
  <c r="AD455" i="10"/>
  <c r="AE455" i="10" s="1"/>
  <c r="AH455" i="10" s="1"/>
  <c r="AJ455" i="10"/>
  <c r="AB456" i="10"/>
  <c r="AC456" i="10" s="1"/>
  <c r="AD456" i="10"/>
  <c r="AE456" i="10" s="1"/>
  <c r="AH456" i="10" s="1"/>
  <c r="AJ456" i="10"/>
  <c r="AB457" i="10"/>
  <c r="AC457" i="10" s="1"/>
  <c r="AD457" i="10"/>
  <c r="AE457" i="10" s="1"/>
  <c r="AH457" i="10" s="1"/>
  <c r="AJ457" i="10"/>
  <c r="AB458" i="10"/>
  <c r="AC458" i="10" s="1"/>
  <c r="AD458" i="10"/>
  <c r="AE458" i="10" s="1"/>
  <c r="AH458" i="10" s="1"/>
  <c r="AJ458" i="10"/>
  <c r="AB459" i="10"/>
  <c r="AC459" i="10" s="1"/>
  <c r="AD459" i="10"/>
  <c r="AE459" i="10" s="1"/>
  <c r="AH459" i="10" s="1"/>
  <c r="AJ459" i="10"/>
  <c r="AB460" i="10"/>
  <c r="AC460" i="10" s="1"/>
  <c r="AD460" i="10"/>
  <c r="AE460" i="10" s="1"/>
  <c r="AH460" i="10" s="1"/>
  <c r="AJ460" i="10"/>
  <c r="AB461" i="10"/>
  <c r="AC461" i="10" s="1"/>
  <c r="AD461" i="10"/>
  <c r="AE461" i="10" s="1"/>
  <c r="AH461" i="10" s="1"/>
  <c r="AJ461" i="10"/>
  <c r="AB462" i="10"/>
  <c r="AC462" i="10" s="1"/>
  <c r="AD462" i="10"/>
  <c r="AE462" i="10" s="1"/>
  <c r="AH462" i="10" s="1"/>
  <c r="AJ462" i="10"/>
  <c r="AB463" i="10"/>
  <c r="AC463" i="10" s="1"/>
  <c r="AD463" i="10"/>
  <c r="AE463" i="10" s="1"/>
  <c r="AH463" i="10" s="1"/>
  <c r="AJ463" i="10"/>
  <c r="AB464" i="10"/>
  <c r="AC464" i="10" s="1"/>
  <c r="AD464" i="10"/>
  <c r="AE464" i="10" s="1"/>
  <c r="AH464" i="10" s="1"/>
  <c r="AJ464" i="10"/>
  <c r="AB465" i="10"/>
  <c r="AC465" i="10" s="1"/>
  <c r="AD465" i="10"/>
  <c r="AE465" i="10" s="1"/>
  <c r="AH465" i="10" s="1"/>
  <c r="AJ465" i="10"/>
  <c r="AB466" i="10"/>
  <c r="AC466" i="10" s="1"/>
  <c r="AD466" i="10"/>
  <c r="AE466" i="10" s="1"/>
  <c r="AH466" i="10" s="1"/>
  <c r="AJ466" i="10"/>
  <c r="AB467" i="10"/>
  <c r="AC467" i="10" s="1"/>
  <c r="AD467" i="10"/>
  <c r="AE467" i="10" s="1"/>
  <c r="AH467" i="10" s="1"/>
  <c r="AJ467" i="10"/>
  <c r="AB468" i="10"/>
  <c r="AC468" i="10" s="1"/>
  <c r="AD468" i="10"/>
  <c r="AE468" i="10" s="1"/>
  <c r="AH468" i="10" s="1"/>
  <c r="AJ468" i="10"/>
  <c r="AB469" i="10"/>
  <c r="AC469" i="10" s="1"/>
  <c r="AD469" i="10"/>
  <c r="AE469" i="10" s="1"/>
  <c r="AH469" i="10" s="1"/>
  <c r="AJ469" i="10"/>
  <c r="AB470" i="10"/>
  <c r="AC470" i="10" s="1"/>
  <c r="AD470" i="10"/>
  <c r="AE470" i="10" s="1"/>
  <c r="AH470" i="10" s="1"/>
  <c r="AJ470" i="10"/>
  <c r="AB471" i="10"/>
  <c r="AC471" i="10" s="1"/>
  <c r="AD471" i="10"/>
  <c r="AE471" i="10" s="1"/>
  <c r="AH471" i="10" s="1"/>
  <c r="AJ471" i="10"/>
  <c r="AB472" i="10"/>
  <c r="AC472" i="10" s="1"/>
  <c r="AD472" i="10"/>
  <c r="AE472" i="10" s="1"/>
  <c r="AH472" i="10" s="1"/>
  <c r="AJ472" i="10"/>
  <c r="AB473" i="10"/>
  <c r="AC473" i="10" s="1"/>
  <c r="AD473" i="10"/>
  <c r="AE473" i="10" s="1"/>
  <c r="AH473" i="10" s="1"/>
  <c r="AJ473" i="10"/>
  <c r="AB474" i="10"/>
  <c r="AC474" i="10" s="1"/>
  <c r="AD474" i="10"/>
  <c r="AE474" i="10" s="1"/>
  <c r="AH474" i="10" s="1"/>
  <c r="AJ474" i="10"/>
  <c r="AB475" i="10"/>
  <c r="AC475" i="10" s="1"/>
  <c r="AD475" i="10"/>
  <c r="AE475" i="10" s="1"/>
  <c r="AH475" i="10" s="1"/>
  <c r="AJ475" i="10"/>
  <c r="AB476" i="10"/>
  <c r="AC476" i="10" s="1"/>
  <c r="AD476" i="10"/>
  <c r="AE476" i="10" s="1"/>
  <c r="AH476" i="10" s="1"/>
  <c r="AJ476" i="10"/>
  <c r="AB477" i="10"/>
  <c r="AC477" i="10" s="1"/>
  <c r="AD477" i="10"/>
  <c r="AE477" i="10" s="1"/>
  <c r="AH477" i="10" s="1"/>
  <c r="AJ477" i="10"/>
  <c r="AB478" i="10"/>
  <c r="AC478" i="10" s="1"/>
  <c r="AD478" i="10"/>
  <c r="AE478" i="10" s="1"/>
  <c r="AH478" i="10" s="1"/>
  <c r="AJ478" i="10"/>
  <c r="AB479" i="10"/>
  <c r="AC479" i="10" s="1"/>
  <c r="AD479" i="10"/>
  <c r="AE479" i="10" s="1"/>
  <c r="AH479" i="10" s="1"/>
  <c r="AJ479" i="10"/>
  <c r="AB480" i="10"/>
  <c r="AC480" i="10" s="1"/>
  <c r="AD480" i="10"/>
  <c r="AE480" i="10" s="1"/>
  <c r="AH480" i="10" s="1"/>
  <c r="AJ480" i="10"/>
  <c r="AB481" i="10"/>
  <c r="AC481" i="10" s="1"/>
  <c r="AD481" i="10"/>
  <c r="AE481" i="10" s="1"/>
  <c r="AH481" i="10" s="1"/>
  <c r="AJ481" i="10"/>
  <c r="AB482" i="10"/>
  <c r="AC482" i="10" s="1"/>
  <c r="AD482" i="10"/>
  <c r="AE482" i="10" s="1"/>
  <c r="AH482" i="10" s="1"/>
  <c r="AJ482" i="10"/>
  <c r="AB483" i="10"/>
  <c r="AC483" i="10" s="1"/>
  <c r="AD483" i="10"/>
  <c r="AE483" i="10" s="1"/>
  <c r="AH483" i="10" s="1"/>
  <c r="AJ483" i="10"/>
  <c r="AB484" i="10"/>
  <c r="AC484" i="10" s="1"/>
  <c r="AD484" i="10"/>
  <c r="AE484" i="10" s="1"/>
  <c r="AH484" i="10" s="1"/>
  <c r="AJ484" i="10"/>
  <c r="AB485" i="10"/>
  <c r="AC485" i="10" s="1"/>
  <c r="AD485" i="10"/>
  <c r="AE485" i="10" s="1"/>
  <c r="AH485" i="10" s="1"/>
  <c r="AJ485" i="10"/>
  <c r="AB486" i="10"/>
  <c r="AC486" i="10" s="1"/>
  <c r="AD486" i="10"/>
  <c r="AE486" i="10" s="1"/>
  <c r="AH486" i="10" s="1"/>
  <c r="AJ486" i="10"/>
  <c r="AB487" i="10"/>
  <c r="AC487" i="10" s="1"/>
  <c r="AD487" i="10"/>
  <c r="AE487" i="10" s="1"/>
  <c r="AH487" i="10" s="1"/>
  <c r="AJ487" i="10"/>
  <c r="AB488" i="10"/>
  <c r="AC488" i="10" s="1"/>
  <c r="AD488" i="10"/>
  <c r="AE488" i="10" s="1"/>
  <c r="AH488" i="10" s="1"/>
  <c r="AJ488" i="10"/>
  <c r="AB489" i="10"/>
  <c r="AC489" i="10" s="1"/>
  <c r="AD489" i="10"/>
  <c r="AE489" i="10" s="1"/>
  <c r="AH489" i="10" s="1"/>
  <c r="AJ489" i="10"/>
  <c r="AB490" i="10"/>
  <c r="AC490" i="10" s="1"/>
  <c r="AD490" i="10"/>
  <c r="AE490" i="10" s="1"/>
  <c r="AH490" i="10" s="1"/>
  <c r="AJ490" i="10"/>
  <c r="AB491" i="10"/>
  <c r="AC491" i="10" s="1"/>
  <c r="AD491" i="10"/>
  <c r="AE491" i="10" s="1"/>
  <c r="AH491" i="10" s="1"/>
  <c r="AJ491" i="10"/>
  <c r="AB492" i="10"/>
  <c r="AC492" i="10" s="1"/>
  <c r="AD492" i="10"/>
  <c r="AE492" i="10" s="1"/>
  <c r="AH492" i="10" s="1"/>
  <c r="AJ492" i="10"/>
  <c r="AB493" i="10"/>
  <c r="AC493" i="10" s="1"/>
  <c r="AD493" i="10"/>
  <c r="AE493" i="10" s="1"/>
  <c r="AH493" i="10" s="1"/>
  <c r="AJ493" i="10"/>
  <c r="AB494" i="10"/>
  <c r="AC494" i="10" s="1"/>
  <c r="AD494" i="10"/>
  <c r="AE494" i="10" s="1"/>
  <c r="AH494" i="10" s="1"/>
  <c r="AJ494" i="10"/>
  <c r="AB495" i="10"/>
  <c r="AC495" i="10" s="1"/>
  <c r="AD495" i="10"/>
  <c r="AE495" i="10" s="1"/>
  <c r="AH495" i="10" s="1"/>
  <c r="AJ495" i="10"/>
  <c r="AB496" i="10"/>
  <c r="AC496" i="10" s="1"/>
  <c r="AD496" i="10"/>
  <c r="AE496" i="10" s="1"/>
  <c r="AH496" i="10" s="1"/>
  <c r="AJ496" i="10"/>
  <c r="AB497" i="10"/>
  <c r="AC497" i="10" s="1"/>
  <c r="AD497" i="10"/>
  <c r="AE497" i="10" s="1"/>
  <c r="AH497" i="10" s="1"/>
  <c r="AJ497" i="10"/>
  <c r="AB498" i="10"/>
  <c r="AC498" i="10" s="1"/>
  <c r="AD498" i="10"/>
  <c r="AE498" i="10" s="1"/>
  <c r="AH498" i="10" s="1"/>
  <c r="AJ498" i="10"/>
  <c r="AB499" i="10"/>
  <c r="AC499" i="10" s="1"/>
  <c r="AD499" i="10"/>
  <c r="AE499" i="10" s="1"/>
  <c r="AH499" i="10" s="1"/>
  <c r="AJ499" i="10"/>
  <c r="AB500" i="10"/>
  <c r="AC500" i="10" s="1"/>
  <c r="AD500" i="10"/>
  <c r="AE500" i="10" s="1"/>
  <c r="AH500" i="10" s="1"/>
  <c r="AJ500" i="10"/>
  <c r="AB501" i="10"/>
  <c r="AC501" i="10" s="1"/>
  <c r="AD501" i="10"/>
  <c r="AE501" i="10" s="1"/>
  <c r="AH501" i="10" s="1"/>
  <c r="AJ501" i="10"/>
  <c r="AB502" i="10"/>
  <c r="AC502" i="10" s="1"/>
  <c r="AD502" i="10"/>
  <c r="AE502" i="10" s="1"/>
  <c r="AH502" i="10" s="1"/>
  <c r="AJ502" i="10"/>
  <c r="AB503" i="10"/>
  <c r="AC503" i="10" s="1"/>
  <c r="AD503" i="10"/>
  <c r="AE503" i="10" s="1"/>
  <c r="AH503" i="10" s="1"/>
  <c r="AJ503" i="10"/>
  <c r="AB504" i="10"/>
  <c r="AC504" i="10" s="1"/>
  <c r="AD504" i="10"/>
  <c r="AE504" i="10" s="1"/>
  <c r="AH504" i="10" s="1"/>
  <c r="AJ504" i="10"/>
  <c r="AB505" i="10"/>
  <c r="AC505" i="10" s="1"/>
  <c r="AD505" i="10"/>
  <c r="AE505" i="10" s="1"/>
  <c r="AH505" i="10" s="1"/>
  <c r="AJ505" i="10"/>
  <c r="AB506" i="10"/>
  <c r="AC506" i="10" s="1"/>
  <c r="AD506" i="10"/>
  <c r="AE506" i="10" s="1"/>
  <c r="AH506" i="10" s="1"/>
  <c r="AJ506" i="10"/>
  <c r="AB507" i="10"/>
  <c r="AC507" i="10" s="1"/>
  <c r="AD507" i="10"/>
  <c r="AE507" i="10" s="1"/>
  <c r="AH507" i="10" s="1"/>
  <c r="AJ507" i="10"/>
  <c r="AB508" i="10"/>
  <c r="AC508" i="10" s="1"/>
  <c r="AD508" i="10"/>
  <c r="AE508" i="10" s="1"/>
  <c r="AH508" i="10" s="1"/>
  <c r="AJ508" i="10"/>
  <c r="AB509" i="10"/>
  <c r="AC509" i="10" s="1"/>
  <c r="AD509" i="10"/>
  <c r="AE509" i="10" s="1"/>
  <c r="AH509" i="10" s="1"/>
  <c r="AJ509" i="10"/>
  <c r="AB510" i="10"/>
  <c r="AC510" i="10" s="1"/>
  <c r="AD510" i="10"/>
  <c r="AE510" i="10" s="1"/>
  <c r="AH510" i="10" s="1"/>
  <c r="AJ510" i="10"/>
  <c r="AB511" i="10"/>
  <c r="AC511" i="10" s="1"/>
  <c r="AD511" i="10"/>
  <c r="AE511" i="10" s="1"/>
  <c r="AH511" i="10" s="1"/>
  <c r="AJ511" i="10"/>
  <c r="AB512" i="10"/>
  <c r="AC512" i="10" s="1"/>
  <c r="AD512" i="10"/>
  <c r="AE512" i="10" s="1"/>
  <c r="AH512" i="10" s="1"/>
  <c r="AJ512" i="10"/>
  <c r="AB513" i="10"/>
  <c r="AC513" i="10" s="1"/>
  <c r="AD513" i="10"/>
  <c r="AE513" i="10" s="1"/>
  <c r="AH513" i="10" s="1"/>
  <c r="AJ513" i="10"/>
  <c r="AB514" i="10"/>
  <c r="AC514" i="10" s="1"/>
  <c r="AD514" i="10"/>
  <c r="AE514" i="10" s="1"/>
  <c r="AH514" i="10" s="1"/>
  <c r="AJ514" i="10"/>
  <c r="AB515" i="10"/>
  <c r="AC515" i="10" s="1"/>
  <c r="AD515" i="10"/>
  <c r="AE515" i="10" s="1"/>
  <c r="AH515" i="10" s="1"/>
  <c r="AJ515" i="10"/>
  <c r="AB516" i="10"/>
  <c r="AC516" i="10" s="1"/>
  <c r="AD516" i="10"/>
  <c r="AE516" i="10" s="1"/>
  <c r="AH516" i="10" s="1"/>
  <c r="AJ516" i="10"/>
  <c r="AB517" i="10"/>
  <c r="AC517" i="10" s="1"/>
  <c r="AD517" i="10"/>
  <c r="AE517" i="10" s="1"/>
  <c r="AH517" i="10" s="1"/>
  <c r="AJ517" i="10"/>
  <c r="AB518" i="10"/>
  <c r="AC518" i="10" s="1"/>
  <c r="AD518" i="10"/>
  <c r="AE518" i="10" s="1"/>
  <c r="AH518" i="10" s="1"/>
  <c r="AJ518" i="10"/>
  <c r="AB519" i="10"/>
  <c r="AC519" i="10" s="1"/>
  <c r="AD519" i="10"/>
  <c r="AE519" i="10" s="1"/>
  <c r="AH519" i="10" s="1"/>
  <c r="AJ519" i="10"/>
  <c r="AB520" i="10"/>
  <c r="AC520" i="10" s="1"/>
  <c r="AD520" i="10"/>
  <c r="AE520" i="10" s="1"/>
  <c r="AH520" i="10" s="1"/>
  <c r="AJ520" i="10"/>
  <c r="AB521" i="10"/>
  <c r="AC521" i="10" s="1"/>
  <c r="AD521" i="10"/>
  <c r="AE521" i="10" s="1"/>
  <c r="AH521" i="10" s="1"/>
  <c r="AJ521" i="10"/>
  <c r="AB522" i="10"/>
  <c r="AC522" i="10" s="1"/>
  <c r="AD522" i="10"/>
  <c r="AE522" i="10" s="1"/>
  <c r="AH522" i="10" s="1"/>
  <c r="AJ522" i="10"/>
  <c r="AB523" i="10"/>
  <c r="AC523" i="10" s="1"/>
  <c r="AD523" i="10"/>
  <c r="AE523" i="10" s="1"/>
  <c r="AH523" i="10" s="1"/>
  <c r="AJ523" i="10"/>
  <c r="AB524" i="10"/>
  <c r="AC524" i="10" s="1"/>
  <c r="AD524" i="10"/>
  <c r="AE524" i="10" s="1"/>
  <c r="AH524" i="10" s="1"/>
  <c r="AJ524" i="10"/>
  <c r="AB525" i="10"/>
  <c r="AC525" i="10" s="1"/>
  <c r="AD525" i="10"/>
  <c r="AE525" i="10" s="1"/>
  <c r="AH525" i="10" s="1"/>
  <c r="AJ525" i="10"/>
  <c r="AB526" i="10"/>
  <c r="AC526" i="10" s="1"/>
  <c r="AD526" i="10"/>
  <c r="AE526" i="10" s="1"/>
  <c r="AH526" i="10" s="1"/>
  <c r="AJ526" i="10"/>
  <c r="AB527" i="10"/>
  <c r="AC527" i="10" s="1"/>
  <c r="AD527" i="10"/>
  <c r="AE527" i="10" s="1"/>
  <c r="AH527" i="10" s="1"/>
  <c r="AJ527" i="10"/>
  <c r="AB528" i="10"/>
  <c r="AC528" i="10" s="1"/>
  <c r="AD528" i="10"/>
  <c r="AE528" i="10" s="1"/>
  <c r="AH528" i="10" s="1"/>
  <c r="AJ528" i="10"/>
  <c r="AB529" i="10"/>
  <c r="AC529" i="10" s="1"/>
  <c r="AD529" i="10"/>
  <c r="AE529" i="10" s="1"/>
  <c r="AH529" i="10" s="1"/>
  <c r="AJ529" i="10"/>
  <c r="AB530" i="10"/>
  <c r="AC530" i="10" s="1"/>
  <c r="AD530" i="10"/>
  <c r="AE530" i="10" s="1"/>
  <c r="AH530" i="10" s="1"/>
  <c r="AJ530" i="10"/>
  <c r="AB531" i="10"/>
  <c r="AC531" i="10" s="1"/>
  <c r="AD531" i="10"/>
  <c r="AE531" i="10" s="1"/>
  <c r="AH531" i="10" s="1"/>
  <c r="AJ531" i="10"/>
  <c r="AB532" i="10"/>
  <c r="AC532" i="10" s="1"/>
  <c r="AD532" i="10"/>
  <c r="AE532" i="10" s="1"/>
  <c r="AH532" i="10" s="1"/>
  <c r="AJ532" i="10"/>
  <c r="AB533" i="10"/>
  <c r="AC533" i="10" s="1"/>
  <c r="AD533" i="10"/>
  <c r="AE533" i="10" s="1"/>
  <c r="AH533" i="10" s="1"/>
  <c r="AJ533" i="10"/>
  <c r="AB534" i="10"/>
  <c r="AC534" i="10" s="1"/>
  <c r="AD534" i="10"/>
  <c r="AE534" i="10" s="1"/>
  <c r="AH534" i="10" s="1"/>
  <c r="AJ534" i="10"/>
  <c r="AB535" i="10"/>
  <c r="AC535" i="10" s="1"/>
  <c r="AD535" i="10"/>
  <c r="AE535" i="10" s="1"/>
  <c r="AH535" i="10" s="1"/>
  <c r="AJ535" i="10"/>
  <c r="AB536" i="10"/>
  <c r="AC536" i="10" s="1"/>
  <c r="AD536" i="10"/>
  <c r="AE536" i="10" s="1"/>
  <c r="AH536" i="10" s="1"/>
  <c r="AJ536" i="10"/>
  <c r="AB537" i="10"/>
  <c r="AC537" i="10" s="1"/>
  <c r="AD537" i="10"/>
  <c r="AE537" i="10" s="1"/>
  <c r="AH537" i="10" s="1"/>
  <c r="AJ537" i="10"/>
  <c r="AB538" i="10"/>
  <c r="AC538" i="10" s="1"/>
  <c r="AD538" i="10"/>
  <c r="AE538" i="10" s="1"/>
  <c r="AH538" i="10" s="1"/>
  <c r="AJ538" i="10"/>
  <c r="AB539" i="10"/>
  <c r="AC539" i="10" s="1"/>
  <c r="AD539" i="10"/>
  <c r="AE539" i="10" s="1"/>
  <c r="AH539" i="10" s="1"/>
  <c r="AJ539" i="10"/>
  <c r="AB540" i="10"/>
  <c r="AC540" i="10" s="1"/>
  <c r="AD540" i="10"/>
  <c r="AE540" i="10" s="1"/>
  <c r="AH540" i="10" s="1"/>
  <c r="AJ540" i="10"/>
  <c r="AB541" i="10"/>
  <c r="AC541" i="10" s="1"/>
  <c r="AD541" i="10"/>
  <c r="AE541" i="10" s="1"/>
  <c r="AH541" i="10" s="1"/>
  <c r="AJ541" i="10"/>
  <c r="AB542" i="10"/>
  <c r="AC542" i="10" s="1"/>
  <c r="AD542" i="10"/>
  <c r="AE542" i="10" s="1"/>
  <c r="AH542" i="10" s="1"/>
  <c r="AJ542" i="10"/>
  <c r="AB543" i="10"/>
  <c r="AC543" i="10" s="1"/>
  <c r="AD543" i="10"/>
  <c r="AE543" i="10" s="1"/>
  <c r="AH543" i="10" s="1"/>
  <c r="AJ543" i="10"/>
  <c r="AB544" i="10"/>
  <c r="AC544" i="10" s="1"/>
  <c r="AD544" i="10"/>
  <c r="AE544" i="10" s="1"/>
  <c r="AH544" i="10" s="1"/>
  <c r="AJ544" i="10"/>
  <c r="AB545" i="10"/>
  <c r="AC545" i="10" s="1"/>
  <c r="AD545" i="10"/>
  <c r="AE545" i="10" s="1"/>
  <c r="AH545" i="10" s="1"/>
  <c r="AJ545" i="10"/>
  <c r="AB546" i="10"/>
  <c r="AC546" i="10" s="1"/>
  <c r="AD546" i="10"/>
  <c r="AE546" i="10" s="1"/>
  <c r="AH546" i="10" s="1"/>
  <c r="AJ546" i="10"/>
  <c r="Z2" i="11"/>
  <c r="W2" i="11"/>
  <c r="Y2" i="11" s="1"/>
  <c r="Z3" i="11"/>
  <c r="W3" i="11"/>
  <c r="Y3" i="11" s="1"/>
  <c r="Z4" i="11"/>
  <c r="W4" i="11"/>
  <c r="Y4" i="11" s="1"/>
  <c r="Z5" i="11"/>
  <c r="W5" i="11"/>
  <c r="Y5" i="11" s="1"/>
  <c r="Z6" i="11"/>
  <c r="W6" i="11"/>
  <c r="Y6" i="11" s="1"/>
  <c r="Z7" i="11"/>
  <c r="W7" i="11"/>
  <c r="Y7" i="11" s="1"/>
  <c r="Z8" i="11"/>
  <c r="W8" i="11"/>
  <c r="Y8" i="11" s="1"/>
  <c r="Z9" i="11"/>
  <c r="W9" i="11"/>
  <c r="Y9" i="11" s="1"/>
  <c r="Z10" i="11"/>
  <c r="W10" i="11"/>
  <c r="Y10" i="11" s="1"/>
  <c r="Z11" i="11"/>
  <c r="W11" i="11"/>
  <c r="Y11" i="11" s="1"/>
  <c r="Z12" i="11"/>
  <c r="W12" i="11"/>
  <c r="Y12" i="11" s="1"/>
  <c r="Z13" i="11"/>
  <c r="W13" i="11"/>
  <c r="Y13" i="11" s="1"/>
  <c r="Z14" i="11"/>
  <c r="W14" i="11"/>
  <c r="Y14" i="11" s="1"/>
  <c r="Z15" i="11"/>
  <c r="W15" i="11"/>
  <c r="Y15" i="11" s="1"/>
  <c r="Z16" i="11"/>
  <c r="W16" i="11"/>
  <c r="Y16" i="11" s="1"/>
  <c r="Z17" i="11"/>
  <c r="W17" i="11"/>
  <c r="Y17" i="11" s="1"/>
  <c r="Z18" i="11"/>
  <c r="W18" i="11"/>
  <c r="Y18" i="11" s="1"/>
  <c r="Z19" i="11"/>
  <c r="W19" i="11"/>
  <c r="Y19" i="11" s="1"/>
  <c r="Z20" i="11"/>
  <c r="W20" i="11"/>
  <c r="Y20" i="11" s="1"/>
  <c r="Z21" i="11"/>
  <c r="W21" i="11"/>
  <c r="Y21" i="11" s="1"/>
  <c r="Z22" i="11"/>
  <c r="W22" i="11"/>
  <c r="Y22" i="11" s="1"/>
  <c r="Z23" i="11"/>
  <c r="W23" i="11"/>
  <c r="Y23" i="11" s="1"/>
  <c r="Z24" i="11"/>
  <c r="W24" i="11"/>
  <c r="Y24" i="11" s="1"/>
  <c r="Z25" i="11"/>
  <c r="W25" i="11"/>
  <c r="Y25" i="11" s="1"/>
  <c r="Z26" i="11"/>
  <c r="W26" i="11"/>
  <c r="Y26" i="11" s="1"/>
  <c r="Z27" i="11"/>
  <c r="W27" i="11"/>
  <c r="Y27" i="11" s="1"/>
  <c r="Z28" i="11"/>
  <c r="W28" i="11"/>
  <c r="Y28" i="11" s="1"/>
  <c r="Z29" i="11"/>
  <c r="W29" i="11"/>
  <c r="Y29" i="11" s="1"/>
  <c r="Z30" i="11"/>
  <c r="W30" i="11"/>
  <c r="Y30" i="11" s="1"/>
  <c r="Z31" i="11"/>
  <c r="W31" i="11"/>
  <c r="Y31" i="11" s="1"/>
  <c r="Z32" i="11"/>
  <c r="W32" i="11"/>
  <c r="Y32" i="11" s="1"/>
  <c r="Z33" i="11"/>
  <c r="W33" i="11"/>
  <c r="Y33" i="11" s="1"/>
  <c r="Z34" i="11"/>
  <c r="W34" i="11"/>
  <c r="Y34" i="11" s="1"/>
  <c r="Z35" i="11"/>
  <c r="W35" i="11"/>
  <c r="Y35" i="11" s="1"/>
  <c r="Z36" i="11"/>
  <c r="W36" i="11"/>
  <c r="Y36" i="11" s="1"/>
  <c r="Z37" i="11"/>
  <c r="W37" i="11"/>
  <c r="Y37" i="11" s="1"/>
  <c r="Z38" i="11"/>
  <c r="W38" i="11"/>
  <c r="Y38" i="11" s="1"/>
  <c r="Z39" i="11"/>
  <c r="W39" i="11"/>
  <c r="Y39" i="11" s="1"/>
  <c r="Z40" i="11"/>
  <c r="W40" i="11"/>
  <c r="Y40" i="11" s="1"/>
  <c r="Z41" i="11"/>
  <c r="W41" i="11"/>
  <c r="Y41" i="11" s="1"/>
  <c r="Z42" i="11"/>
  <c r="W42" i="11"/>
  <c r="Y42" i="11" s="1"/>
  <c r="Z43" i="11"/>
  <c r="W43" i="11"/>
  <c r="Y43" i="11" s="1"/>
  <c r="Z44" i="11"/>
  <c r="W44" i="11"/>
  <c r="Y44" i="11" s="1"/>
  <c r="Z45" i="11"/>
  <c r="W45" i="11"/>
  <c r="Y45" i="11" s="1"/>
  <c r="Z46" i="11"/>
  <c r="W46" i="11"/>
  <c r="Y46" i="11" s="1"/>
  <c r="Z47" i="11"/>
  <c r="W47" i="11"/>
  <c r="Y47" i="11" s="1"/>
  <c r="Z48" i="11"/>
  <c r="W48" i="11"/>
  <c r="Y48" i="11" s="1"/>
  <c r="Z49" i="11"/>
  <c r="W49" i="11"/>
  <c r="Y49" i="11" s="1"/>
  <c r="Z50" i="11"/>
  <c r="W50" i="11"/>
  <c r="Y50" i="11" s="1"/>
  <c r="Z51" i="11"/>
  <c r="W51" i="11"/>
  <c r="Y51" i="11" s="1"/>
  <c r="Z52" i="11"/>
  <c r="W52" i="11"/>
  <c r="Y52" i="11" s="1"/>
  <c r="Z53" i="11"/>
  <c r="W53" i="11"/>
  <c r="Y53" i="11" s="1"/>
  <c r="Z54" i="11"/>
  <c r="W54" i="11"/>
  <c r="Y54" i="11" s="1"/>
  <c r="Z55" i="11"/>
  <c r="W55" i="11"/>
  <c r="Y55" i="11" s="1"/>
  <c r="AC56" i="11"/>
  <c r="AD56" i="11" s="1"/>
  <c r="AE56" i="11"/>
  <c r="AF56" i="11" s="1"/>
  <c r="AI56" i="11" s="1"/>
  <c r="AK56" i="11"/>
  <c r="Z57" i="11"/>
  <c r="W57" i="11"/>
  <c r="Y57" i="11" s="1"/>
  <c r="Z58" i="11"/>
  <c r="W58" i="11"/>
  <c r="Y58" i="11" s="1"/>
  <c r="Z59" i="11"/>
  <c r="W59" i="11"/>
  <c r="Y59" i="11" s="1"/>
  <c r="Z60" i="11"/>
  <c r="W60" i="11"/>
  <c r="Y60" i="11" s="1"/>
  <c r="Z61" i="11"/>
  <c r="W61" i="11"/>
  <c r="Y61" i="11" s="1"/>
  <c r="Z62" i="11"/>
  <c r="W62" i="11"/>
  <c r="Y62" i="11" s="1"/>
  <c r="Z63" i="11"/>
  <c r="W63" i="11"/>
  <c r="Y63" i="11" s="1"/>
  <c r="Z64" i="11"/>
  <c r="W64" i="11"/>
  <c r="Y64" i="11" s="1"/>
  <c r="Z65" i="11"/>
  <c r="W65" i="11"/>
  <c r="Y65" i="11" s="1"/>
  <c r="Z66" i="11"/>
  <c r="W66" i="11"/>
  <c r="Y66" i="11" s="1"/>
  <c r="Z67" i="11"/>
  <c r="W67" i="11"/>
  <c r="Y67" i="11" s="1"/>
  <c r="Z68" i="11"/>
  <c r="W68" i="11"/>
  <c r="Y68" i="11" s="1"/>
  <c r="Z69" i="11"/>
  <c r="W69" i="11"/>
  <c r="Y69" i="11" s="1"/>
  <c r="Z70" i="11"/>
  <c r="W70" i="11"/>
  <c r="Y70" i="11" s="1"/>
  <c r="Z71" i="11"/>
  <c r="W71" i="11"/>
  <c r="Y71" i="11" s="1"/>
  <c r="Z72" i="11"/>
  <c r="W72" i="11"/>
  <c r="Y72" i="11" s="1"/>
  <c r="Z73" i="11"/>
  <c r="W73" i="11"/>
  <c r="Y73" i="11" s="1"/>
  <c r="Z74" i="11"/>
  <c r="W74" i="11"/>
  <c r="Y74" i="11" s="1"/>
  <c r="Z75" i="11"/>
  <c r="W75" i="11"/>
  <c r="Y75" i="11" s="1"/>
  <c r="Z76" i="11"/>
  <c r="W76" i="11"/>
  <c r="Y76" i="11" s="1"/>
  <c r="Z77" i="11"/>
  <c r="W77" i="11"/>
  <c r="Y77" i="11" s="1"/>
  <c r="Z78" i="11"/>
  <c r="W78" i="11"/>
  <c r="Y78" i="11" s="1"/>
  <c r="Z79" i="11"/>
  <c r="W79" i="11"/>
  <c r="Y79" i="11" s="1"/>
  <c r="Z80" i="11"/>
  <c r="W80" i="11"/>
  <c r="Y80" i="11" s="1"/>
  <c r="Z81" i="11"/>
  <c r="W81" i="11"/>
  <c r="Y81" i="11" s="1"/>
  <c r="Z82" i="11"/>
  <c r="W82" i="11"/>
  <c r="Y82" i="11" s="1"/>
  <c r="Z83" i="11"/>
  <c r="W83" i="11"/>
  <c r="Y83" i="11" s="1"/>
  <c r="Z84" i="11"/>
  <c r="W84" i="11"/>
  <c r="Y84" i="11" s="1"/>
  <c r="Z85" i="11"/>
  <c r="W85" i="11"/>
  <c r="Y85" i="11" s="1"/>
  <c r="Z86" i="11"/>
  <c r="W86" i="11"/>
  <c r="Y86" i="11" s="1"/>
  <c r="Z87" i="11"/>
  <c r="W87" i="11"/>
  <c r="Y87" i="11" s="1"/>
  <c r="Z88" i="11"/>
  <c r="W88" i="11"/>
  <c r="Y88" i="11" s="1"/>
  <c r="Z89" i="11"/>
  <c r="W89" i="11"/>
  <c r="Y89" i="11" s="1"/>
  <c r="Z90" i="11"/>
  <c r="W90" i="11"/>
  <c r="Y90" i="11" s="1"/>
  <c r="Z91" i="11"/>
  <c r="W91" i="11"/>
  <c r="Y91" i="11" s="1"/>
  <c r="Z92" i="11"/>
  <c r="W92" i="11"/>
  <c r="Y92" i="11" s="1"/>
  <c r="AC93" i="11"/>
  <c r="AD93" i="11" s="1"/>
  <c r="AE93" i="11"/>
  <c r="AF93" i="11" s="1"/>
  <c r="AI93" i="11" s="1"/>
  <c r="AK93" i="11"/>
  <c r="AC94" i="11"/>
  <c r="AD94" i="11" s="1"/>
  <c r="AE94" i="11"/>
  <c r="AF94" i="11" s="1"/>
  <c r="AI94" i="11" s="1"/>
  <c r="AK94" i="11"/>
  <c r="AC95" i="11"/>
  <c r="AD95" i="11" s="1"/>
  <c r="AE95" i="11"/>
  <c r="AF95" i="11" s="1"/>
  <c r="AI95" i="11" s="1"/>
  <c r="AK95" i="11"/>
  <c r="AC96" i="11"/>
  <c r="AD96" i="11" s="1"/>
  <c r="AE96" i="11"/>
  <c r="AF96" i="11" s="1"/>
  <c r="AI96" i="11" s="1"/>
  <c r="AK96" i="11"/>
  <c r="Z97" i="11"/>
  <c r="W97" i="11"/>
  <c r="Y97" i="11" s="1"/>
  <c r="Z98" i="11"/>
  <c r="W98" i="11"/>
  <c r="Y98" i="11" s="1"/>
  <c r="Z99" i="11"/>
  <c r="W99" i="11"/>
  <c r="Y99" i="11" s="1"/>
  <c r="Z100" i="11"/>
  <c r="W100" i="11"/>
  <c r="Y100" i="11" s="1"/>
  <c r="Z101" i="11"/>
  <c r="W101" i="11"/>
  <c r="Y101" i="11" s="1"/>
  <c r="Z102" i="11"/>
  <c r="W102" i="11"/>
  <c r="Y102" i="11" s="1"/>
  <c r="AC103" i="11"/>
  <c r="AD103" i="11" s="1"/>
  <c r="AE103" i="11"/>
  <c r="AF103" i="11" s="1"/>
  <c r="AI103" i="11" s="1"/>
  <c r="AK103" i="11"/>
  <c r="Z104" i="11"/>
  <c r="W104" i="11"/>
  <c r="Y104" i="11" s="1"/>
  <c r="Z105" i="11"/>
  <c r="W105" i="11"/>
  <c r="Y105" i="11" s="1"/>
  <c r="Z106" i="11"/>
  <c r="W106" i="11"/>
  <c r="Y106" i="11" s="1"/>
  <c r="Z107" i="11"/>
  <c r="W107" i="11"/>
  <c r="Y107" i="11" s="1"/>
  <c r="Z108" i="11"/>
  <c r="W108" i="11"/>
  <c r="Y108" i="11" s="1"/>
  <c r="Z109" i="11"/>
  <c r="W109" i="11"/>
  <c r="Y109" i="11" s="1"/>
  <c r="Z110" i="11"/>
  <c r="W110" i="11"/>
  <c r="Y110" i="11" s="1"/>
  <c r="Z111" i="11"/>
  <c r="W111" i="11"/>
  <c r="Y111" i="11" s="1"/>
  <c r="Z112" i="11"/>
  <c r="W112" i="11"/>
  <c r="Y112" i="11" s="1"/>
  <c r="Z113" i="11"/>
  <c r="W113" i="11"/>
  <c r="Y113" i="11" s="1"/>
  <c r="Z114" i="11"/>
  <c r="W114" i="11"/>
  <c r="Y114" i="11" s="1"/>
  <c r="Z115" i="11"/>
  <c r="W115" i="11"/>
  <c r="Y115" i="11" s="1"/>
  <c r="Z116" i="11"/>
  <c r="W116" i="11"/>
  <c r="Y116" i="11" s="1"/>
  <c r="Z117" i="11"/>
  <c r="W117" i="11"/>
  <c r="Y117" i="11" s="1"/>
  <c r="Z118" i="11"/>
  <c r="W118" i="11"/>
  <c r="Y118" i="11" s="1"/>
  <c r="Z119" i="11"/>
  <c r="W119" i="11"/>
  <c r="Y119" i="11" s="1"/>
  <c r="Z120" i="11"/>
  <c r="W120" i="11"/>
  <c r="Y120" i="11" s="1"/>
  <c r="Z121" i="11"/>
  <c r="W121" i="11"/>
  <c r="Y121" i="11" s="1"/>
  <c r="Z122" i="11"/>
  <c r="W122" i="11"/>
  <c r="Y122" i="11" s="1"/>
  <c r="Z123" i="11"/>
  <c r="W123" i="11"/>
  <c r="Y123" i="11" s="1"/>
  <c r="Z124" i="11"/>
  <c r="W124" i="11"/>
  <c r="Y124" i="11" s="1"/>
  <c r="Z125" i="11"/>
  <c r="W125" i="11"/>
  <c r="Y125" i="11" s="1"/>
  <c r="Z126" i="11"/>
  <c r="W126" i="11"/>
  <c r="Y126" i="11" s="1"/>
  <c r="Z127" i="11"/>
  <c r="W127" i="11"/>
  <c r="Y127" i="11" s="1"/>
  <c r="Z128" i="11"/>
  <c r="W128" i="11"/>
  <c r="Y128" i="11" s="1"/>
  <c r="Z129" i="11"/>
  <c r="W129" i="11"/>
  <c r="Y129" i="11" s="1"/>
  <c r="Z130" i="11"/>
  <c r="W130" i="11"/>
  <c r="Y130" i="11" s="1"/>
  <c r="Z131" i="11"/>
  <c r="W131" i="11"/>
  <c r="Y131" i="11" s="1"/>
  <c r="Z132" i="11"/>
  <c r="W132" i="11"/>
  <c r="Y132" i="11" s="1"/>
  <c r="Z133" i="11"/>
  <c r="W133" i="11"/>
  <c r="Y133" i="11" s="1"/>
  <c r="Z134" i="11"/>
  <c r="W134" i="11"/>
  <c r="Y134" i="11" s="1"/>
  <c r="Z135" i="11"/>
  <c r="W135" i="11"/>
  <c r="Y135" i="11" s="1"/>
  <c r="Z136" i="11"/>
  <c r="W136" i="11"/>
  <c r="Y136" i="11" s="1"/>
  <c r="Z137" i="11"/>
  <c r="W137" i="11"/>
  <c r="Y137" i="11" s="1"/>
  <c r="Z138" i="11"/>
  <c r="W138" i="11"/>
  <c r="Y138" i="11" s="1"/>
  <c r="Z139" i="11"/>
  <c r="W139" i="11"/>
  <c r="Y139" i="11" s="1"/>
  <c r="Z140" i="11"/>
  <c r="W140" i="11"/>
  <c r="Y140" i="11" s="1"/>
  <c r="Z141" i="11"/>
  <c r="W141" i="11"/>
  <c r="Y141" i="11" s="1"/>
  <c r="Z142" i="11"/>
  <c r="W142" i="11"/>
  <c r="Y142" i="11" s="1"/>
  <c r="Z143" i="11"/>
  <c r="W143" i="11"/>
  <c r="Y143" i="11" s="1"/>
  <c r="Z144" i="11"/>
  <c r="W144" i="11"/>
  <c r="Y144" i="11" s="1"/>
  <c r="Z145" i="11"/>
  <c r="W145" i="11"/>
  <c r="Y145" i="11" s="1"/>
  <c r="Z146" i="11"/>
  <c r="W146" i="11"/>
  <c r="Y146" i="11" s="1"/>
  <c r="Z147" i="11"/>
  <c r="W147" i="11"/>
  <c r="Y147" i="11" s="1"/>
  <c r="Z148" i="11"/>
  <c r="W148" i="11"/>
  <c r="Y148" i="11" s="1"/>
  <c r="Z149" i="11"/>
  <c r="W149" i="11"/>
  <c r="Y149" i="11" s="1"/>
  <c r="Z150" i="11"/>
  <c r="W150" i="11"/>
  <c r="Y150" i="11" s="1"/>
  <c r="Z151" i="11"/>
  <c r="W151" i="11"/>
  <c r="Y151" i="11" s="1"/>
  <c r="Z152" i="11"/>
  <c r="W152" i="11"/>
  <c r="Y152" i="11" s="1"/>
  <c r="Z153" i="11"/>
  <c r="W153" i="11"/>
  <c r="Y153" i="11" s="1"/>
  <c r="Z154" i="11"/>
  <c r="W154" i="11"/>
  <c r="Y154" i="11" s="1"/>
  <c r="Z155" i="11"/>
  <c r="W155" i="11"/>
  <c r="Y155" i="11" s="1"/>
  <c r="Z156" i="11"/>
  <c r="W156" i="11"/>
  <c r="Y156" i="11" s="1"/>
  <c r="Z157" i="11"/>
  <c r="W157" i="11"/>
  <c r="Y157" i="11" s="1"/>
  <c r="Z158" i="11"/>
  <c r="W158" i="11"/>
  <c r="Y158" i="11" s="1"/>
  <c r="Z159" i="11"/>
  <c r="W159" i="11"/>
  <c r="Y159" i="11" s="1"/>
  <c r="Z160" i="11"/>
  <c r="W160" i="11"/>
  <c r="Y160" i="11" s="1"/>
  <c r="Z161" i="11"/>
  <c r="W161" i="11"/>
  <c r="Y161" i="11" s="1"/>
  <c r="Z162" i="11"/>
  <c r="W162" i="11"/>
  <c r="Y162" i="11" s="1"/>
  <c r="Z163" i="11"/>
  <c r="W163" i="11"/>
  <c r="Y163" i="11" s="1"/>
  <c r="Z164" i="11"/>
  <c r="W164" i="11"/>
  <c r="Y164" i="11" s="1"/>
  <c r="Z165" i="11"/>
  <c r="W165" i="11"/>
  <c r="Y165" i="11" s="1"/>
  <c r="Z166" i="11"/>
  <c r="W166" i="11"/>
  <c r="Y166" i="11" s="1"/>
  <c r="Z167" i="11"/>
  <c r="W167" i="11"/>
  <c r="Y167" i="11" s="1"/>
  <c r="AC168" i="11"/>
  <c r="AD168" i="11" s="1"/>
  <c r="AE168" i="11"/>
  <c r="AF168" i="11" s="1"/>
  <c r="AI168" i="11" s="1"/>
  <c r="AK168" i="11"/>
  <c r="Z169" i="11"/>
  <c r="W169" i="11"/>
  <c r="Y169" i="11" s="1"/>
  <c r="Z170" i="11"/>
  <c r="W170" i="11"/>
  <c r="Y170" i="11" s="1"/>
  <c r="Z171" i="11"/>
  <c r="W171" i="11"/>
  <c r="Y171" i="11" s="1"/>
  <c r="Z172" i="11"/>
  <c r="W172" i="11"/>
  <c r="Y172" i="11" s="1"/>
  <c r="Z173" i="11"/>
  <c r="W173" i="11"/>
  <c r="Y173" i="11" s="1"/>
  <c r="Z174" i="11"/>
  <c r="W174" i="11"/>
  <c r="Y174" i="11" s="1"/>
  <c r="Z175" i="11"/>
  <c r="W175" i="11"/>
  <c r="Y175" i="11" s="1"/>
  <c r="Z176" i="11"/>
  <c r="W176" i="11"/>
  <c r="Y176" i="11" s="1"/>
  <c r="Z177" i="11"/>
  <c r="W177" i="11"/>
  <c r="Y177" i="11" s="1"/>
  <c r="Z178" i="11"/>
  <c r="W178" i="11"/>
  <c r="Y178" i="11" s="1"/>
  <c r="Z179" i="11"/>
  <c r="W179" i="11"/>
  <c r="Y179" i="11" s="1"/>
  <c r="Z180" i="11"/>
  <c r="W180" i="11"/>
  <c r="Y180" i="11" s="1"/>
  <c r="Z181" i="11"/>
  <c r="W181" i="11"/>
  <c r="Y181" i="11" s="1"/>
  <c r="Z182" i="11"/>
  <c r="W182" i="11"/>
  <c r="Y182" i="11" s="1"/>
  <c r="Z183" i="11"/>
  <c r="W183" i="11"/>
  <c r="Y183" i="11" s="1"/>
  <c r="Z184" i="11"/>
  <c r="W184" i="11"/>
  <c r="Y184" i="11" s="1"/>
  <c r="Z185" i="11"/>
  <c r="W185" i="11"/>
  <c r="Y185" i="11" s="1"/>
  <c r="Z186" i="11"/>
  <c r="W186" i="11"/>
  <c r="Y186" i="11" s="1"/>
  <c r="Z187" i="11"/>
  <c r="W187" i="11"/>
  <c r="Y187" i="11" s="1"/>
  <c r="Z188" i="11"/>
  <c r="W188" i="11"/>
  <c r="Y188" i="11" s="1"/>
  <c r="Z189" i="11"/>
  <c r="W189" i="11"/>
  <c r="Y189" i="11" s="1"/>
  <c r="Z190" i="11"/>
  <c r="W190" i="11"/>
  <c r="Y190" i="11" s="1"/>
  <c r="Z191" i="11"/>
  <c r="W191" i="11"/>
  <c r="Y191" i="11" s="1"/>
  <c r="Z192" i="11"/>
  <c r="W192" i="11"/>
  <c r="Y192" i="11" s="1"/>
  <c r="Z193" i="11"/>
  <c r="W193" i="11"/>
  <c r="Y193" i="11" s="1"/>
  <c r="Z194" i="11"/>
  <c r="W194" i="11"/>
  <c r="Y194" i="11" s="1"/>
  <c r="Z195" i="11"/>
  <c r="W195" i="11"/>
  <c r="Y195" i="11" s="1"/>
  <c r="Z196" i="11"/>
  <c r="W196" i="11"/>
  <c r="Y196" i="11" s="1"/>
  <c r="Z197" i="11"/>
  <c r="W197" i="11"/>
  <c r="Y197" i="11" s="1"/>
  <c r="Z198" i="11"/>
  <c r="W198" i="11"/>
  <c r="Y198" i="11" s="1"/>
  <c r="Z199" i="11"/>
  <c r="W199" i="11"/>
  <c r="Y199" i="11" s="1"/>
  <c r="Z200" i="11"/>
  <c r="W200" i="11"/>
  <c r="Y200" i="11" s="1"/>
  <c r="Z201" i="11"/>
  <c r="W201" i="11"/>
  <c r="Y201" i="11" s="1"/>
  <c r="Z202" i="11"/>
  <c r="W202" i="11"/>
  <c r="Y202" i="11" s="1"/>
  <c r="Z203" i="11"/>
  <c r="W203" i="11"/>
  <c r="Y203" i="11" s="1"/>
  <c r="Z204" i="11"/>
  <c r="W204" i="11"/>
  <c r="Y204" i="11" s="1"/>
  <c r="Z205" i="11"/>
  <c r="W205" i="11"/>
  <c r="Y205" i="11" s="1"/>
  <c r="Z206" i="11"/>
  <c r="W206" i="11"/>
  <c r="Y206" i="11" s="1"/>
  <c r="Z207" i="11"/>
  <c r="W207" i="11"/>
  <c r="Y207" i="11" s="1"/>
  <c r="Z208" i="11"/>
  <c r="W208" i="11"/>
  <c r="Y208" i="11" s="1"/>
  <c r="Z209" i="11"/>
  <c r="W209" i="11"/>
  <c r="Y209" i="11" s="1"/>
  <c r="Z210" i="11"/>
  <c r="W210" i="11"/>
  <c r="Y210" i="11" s="1"/>
  <c r="Z211" i="11"/>
  <c r="W211" i="11"/>
  <c r="Y211" i="11" s="1"/>
  <c r="Z212" i="11"/>
  <c r="W212" i="11"/>
  <c r="Y212" i="11" s="1"/>
  <c r="Z213" i="11"/>
  <c r="W213" i="11"/>
  <c r="Y213" i="11" s="1"/>
  <c r="Z214" i="11"/>
  <c r="W214" i="11"/>
  <c r="Y214" i="11" s="1"/>
  <c r="Z215" i="11"/>
  <c r="W215" i="11"/>
  <c r="Y215" i="11" s="1"/>
  <c r="Z216" i="11"/>
  <c r="W216" i="11"/>
  <c r="Y216" i="11" s="1"/>
  <c r="Z217" i="11"/>
  <c r="W217" i="11"/>
  <c r="Y217" i="11" s="1"/>
  <c r="Z218" i="11"/>
  <c r="W218" i="11"/>
  <c r="Y218" i="11" s="1"/>
  <c r="Z219" i="11"/>
  <c r="W219" i="11"/>
  <c r="Y219" i="11" s="1"/>
  <c r="Z220" i="11"/>
  <c r="W220" i="11"/>
  <c r="Y220" i="11" s="1"/>
  <c r="Z221" i="11"/>
  <c r="W221" i="11"/>
  <c r="Y221" i="11" s="1"/>
  <c r="Z222" i="11"/>
  <c r="W222" i="11"/>
  <c r="Y222" i="11" s="1"/>
  <c r="Z223" i="11"/>
  <c r="W223" i="11"/>
  <c r="Y223" i="11" s="1"/>
  <c r="Z224" i="11"/>
  <c r="W224" i="11"/>
  <c r="Y224" i="11" s="1"/>
  <c r="Z225" i="11"/>
  <c r="W225" i="11"/>
  <c r="Y225" i="11" s="1"/>
  <c r="Z226" i="11"/>
  <c r="W226" i="11"/>
  <c r="Y226" i="11" s="1"/>
  <c r="Z227" i="11"/>
  <c r="W227" i="11"/>
  <c r="Y227" i="11" s="1"/>
  <c r="Z228" i="11"/>
  <c r="W228" i="11"/>
  <c r="Y228" i="11" s="1"/>
  <c r="Z229" i="11"/>
  <c r="W229" i="11"/>
  <c r="Y229" i="11" s="1"/>
  <c r="Z230" i="11"/>
  <c r="W230" i="11"/>
  <c r="Y230" i="11" s="1"/>
  <c r="Z231" i="11"/>
  <c r="W231" i="11"/>
  <c r="Y231" i="11" s="1"/>
  <c r="Z232" i="11"/>
  <c r="W232" i="11"/>
  <c r="Y232" i="11" s="1"/>
  <c r="Z233" i="11"/>
  <c r="W233" i="11"/>
  <c r="Y233" i="11" s="1"/>
  <c r="Z234" i="11"/>
  <c r="W234" i="11"/>
  <c r="Y234" i="11" s="1"/>
  <c r="Z235" i="11"/>
  <c r="W235" i="11"/>
  <c r="Y235" i="11" s="1"/>
  <c r="Z236" i="11"/>
  <c r="W236" i="11"/>
  <c r="Y236" i="11" s="1"/>
  <c r="Z237" i="11"/>
  <c r="W237" i="11"/>
  <c r="Y237" i="11" s="1"/>
  <c r="Z238" i="11"/>
  <c r="W238" i="11"/>
  <c r="Y238" i="11" s="1"/>
  <c r="Z239" i="11"/>
  <c r="W239" i="11"/>
  <c r="Y239" i="11" s="1"/>
  <c r="Z240" i="11"/>
  <c r="W240" i="11"/>
  <c r="Y240" i="11" s="1"/>
  <c r="Z241" i="11"/>
  <c r="W241" i="11"/>
  <c r="Y241" i="11" s="1"/>
  <c r="Z242" i="11"/>
  <c r="W242" i="11"/>
  <c r="Y242" i="11" s="1"/>
  <c r="Z243" i="11"/>
  <c r="W243" i="11"/>
  <c r="Y243" i="11" s="1"/>
  <c r="Z244" i="11"/>
  <c r="W244" i="11"/>
  <c r="Y244" i="11" s="1"/>
  <c r="AC245" i="11"/>
  <c r="AD245" i="11" s="1"/>
  <c r="AE245" i="11"/>
  <c r="AF245" i="11" s="1"/>
  <c r="AI245" i="11" s="1"/>
  <c r="AK245" i="11"/>
  <c r="Z246" i="11"/>
  <c r="W246" i="11"/>
  <c r="Y246" i="11" s="1"/>
  <c r="Z247" i="11"/>
  <c r="W247" i="11"/>
  <c r="Y247" i="11" s="1"/>
  <c r="Z248" i="11"/>
  <c r="W248" i="11"/>
  <c r="Y248" i="11" s="1"/>
  <c r="Z249" i="11"/>
  <c r="W249" i="11"/>
  <c r="Y249" i="11" s="1"/>
  <c r="Z250" i="11"/>
  <c r="W250" i="11"/>
  <c r="Y250" i="11" s="1"/>
  <c r="Z251" i="11"/>
  <c r="W251" i="11"/>
  <c r="Y251" i="11" s="1"/>
  <c r="Z252" i="11"/>
  <c r="W252" i="11"/>
  <c r="Y252" i="11" s="1"/>
  <c r="Z253" i="11"/>
  <c r="W253" i="11"/>
  <c r="Y253" i="11" s="1"/>
  <c r="Z254" i="11"/>
  <c r="W254" i="11"/>
  <c r="Y254" i="11" s="1"/>
  <c r="Z255" i="11"/>
  <c r="W255" i="11"/>
  <c r="Y255" i="11" s="1"/>
  <c r="Z256" i="11"/>
  <c r="W256" i="11"/>
  <c r="Y256" i="11" s="1"/>
  <c r="Z257" i="11"/>
  <c r="W257" i="11"/>
  <c r="Y257" i="11" s="1"/>
  <c r="Z258" i="11"/>
  <c r="W258" i="11"/>
  <c r="Y258" i="11" s="1"/>
  <c r="Z259" i="11"/>
  <c r="W259" i="11"/>
  <c r="Y259" i="11" s="1"/>
  <c r="Z260" i="11"/>
  <c r="W260" i="11"/>
  <c r="Y260" i="11" s="1"/>
  <c r="Z261" i="11"/>
  <c r="W261" i="11"/>
  <c r="Y261" i="11" s="1"/>
  <c r="Z262" i="11"/>
  <c r="W262" i="11"/>
  <c r="Y262" i="11" s="1"/>
  <c r="Z263" i="11"/>
  <c r="W263" i="11"/>
  <c r="Y263" i="11" s="1"/>
  <c r="Z264" i="11"/>
  <c r="W264" i="11"/>
  <c r="Y264" i="11" s="1"/>
  <c r="Z265" i="11"/>
  <c r="W265" i="11"/>
  <c r="Y265" i="11" s="1"/>
  <c r="Z266" i="11"/>
  <c r="W266" i="11"/>
  <c r="Y266" i="11" s="1"/>
  <c r="Z267" i="11"/>
  <c r="W267" i="11"/>
  <c r="Y267" i="11" s="1"/>
  <c r="Z268" i="11"/>
  <c r="W268" i="11"/>
  <c r="Y268" i="11" s="1"/>
  <c r="Z269" i="11"/>
  <c r="W269" i="11"/>
  <c r="Y269" i="11" s="1"/>
  <c r="Z270" i="11"/>
  <c r="W270" i="11"/>
  <c r="Y270" i="11" s="1"/>
  <c r="Z271" i="11"/>
  <c r="W271" i="11"/>
  <c r="Y271" i="11" s="1"/>
  <c r="Z272" i="11"/>
  <c r="W272" i="11"/>
  <c r="Y272" i="11" s="1"/>
  <c r="Z273" i="11"/>
  <c r="W273" i="11"/>
  <c r="Y273" i="11" s="1"/>
  <c r="Z274" i="11"/>
  <c r="W274" i="11"/>
  <c r="Y274" i="11" s="1"/>
  <c r="Z275" i="11"/>
  <c r="W275" i="11"/>
  <c r="Y275" i="11" s="1"/>
  <c r="Z276" i="11"/>
  <c r="W276" i="11"/>
  <c r="Y276" i="11" s="1"/>
  <c r="Z277" i="11"/>
  <c r="W277" i="11"/>
  <c r="Y277" i="11" s="1"/>
  <c r="Z278" i="11"/>
  <c r="W278" i="11"/>
  <c r="Y278" i="11" s="1"/>
  <c r="Z279" i="11"/>
  <c r="W279" i="11"/>
  <c r="Y279" i="11" s="1"/>
  <c r="Z280" i="11"/>
  <c r="W280" i="11"/>
  <c r="Y280" i="11" s="1"/>
  <c r="Z281" i="11"/>
  <c r="W281" i="11"/>
  <c r="Y281" i="11" s="1"/>
  <c r="Z282" i="11"/>
  <c r="W282" i="11"/>
  <c r="Y282" i="11" s="1"/>
  <c r="Z283" i="11"/>
  <c r="W283" i="11"/>
  <c r="Y283" i="11" s="1"/>
  <c r="Z284" i="11"/>
  <c r="W284" i="11"/>
  <c r="Y284" i="11" s="1"/>
  <c r="Z285" i="11"/>
  <c r="W285" i="11"/>
  <c r="Y285" i="11" s="1"/>
  <c r="Z286" i="11"/>
  <c r="W286" i="11"/>
  <c r="Y286" i="11" s="1"/>
  <c r="Z287" i="11"/>
  <c r="W287" i="11"/>
  <c r="Y287" i="11" s="1"/>
  <c r="Z288" i="11"/>
  <c r="W288" i="11"/>
  <c r="Y288" i="11" s="1"/>
  <c r="Z289" i="11"/>
  <c r="W289" i="11"/>
  <c r="Y289" i="11" s="1"/>
  <c r="Z290" i="11"/>
  <c r="W290" i="11"/>
  <c r="Y290" i="11" s="1"/>
  <c r="Z291" i="11"/>
  <c r="W291" i="11"/>
  <c r="Y291" i="11" s="1"/>
  <c r="Z292" i="11"/>
  <c r="W292" i="11"/>
  <c r="Y292" i="11" s="1"/>
  <c r="Z293" i="11"/>
  <c r="W293" i="11"/>
  <c r="Y293" i="11" s="1"/>
  <c r="Z294" i="11"/>
  <c r="W294" i="11"/>
  <c r="Y294" i="11" s="1"/>
  <c r="Z295" i="11"/>
  <c r="W295" i="11"/>
  <c r="Y295" i="11" s="1"/>
  <c r="Z296" i="11"/>
  <c r="W296" i="11"/>
  <c r="Y296" i="11" s="1"/>
  <c r="Z297" i="11"/>
  <c r="W297" i="11"/>
  <c r="Y297" i="11" s="1"/>
  <c r="Z298" i="11"/>
  <c r="W298" i="11"/>
  <c r="Y298" i="11" s="1"/>
  <c r="Z299" i="11"/>
  <c r="W299" i="11"/>
  <c r="Y299" i="11" s="1"/>
  <c r="Z300" i="11"/>
  <c r="W300" i="11"/>
  <c r="Y300" i="11" s="1"/>
  <c r="Z301" i="11"/>
  <c r="W301" i="11"/>
  <c r="Y301" i="11" s="1"/>
  <c r="Z302" i="11"/>
  <c r="W302" i="11"/>
  <c r="Y302" i="11" s="1"/>
  <c r="Z303" i="11"/>
  <c r="W303" i="11"/>
  <c r="Y303" i="11" s="1"/>
  <c r="Z304" i="11"/>
  <c r="W304" i="11"/>
  <c r="Y304" i="11" s="1"/>
  <c r="Z305" i="11"/>
  <c r="W305" i="11"/>
  <c r="Y305" i="11" s="1"/>
  <c r="Z306" i="11"/>
  <c r="W306" i="11"/>
  <c r="Y306" i="11" s="1"/>
  <c r="Z307" i="11"/>
  <c r="W307" i="11"/>
  <c r="Y307" i="11" s="1"/>
  <c r="Z308" i="11"/>
  <c r="W308" i="11"/>
  <c r="Y308" i="11" s="1"/>
  <c r="Z309" i="11"/>
  <c r="W309" i="11"/>
  <c r="Y309" i="11" s="1"/>
  <c r="Z310" i="11"/>
  <c r="W310" i="11"/>
  <c r="Y310" i="11" s="1"/>
  <c r="Z311" i="11"/>
  <c r="W311" i="11"/>
  <c r="Y311" i="11" s="1"/>
  <c r="Z312" i="11"/>
  <c r="W312" i="11"/>
  <c r="Y312" i="11" s="1"/>
  <c r="Z313" i="11"/>
  <c r="W313" i="11"/>
  <c r="Y313" i="11" s="1"/>
  <c r="AC314" i="11"/>
  <c r="AD314" i="11" s="1"/>
  <c r="AE314" i="11"/>
  <c r="AF314" i="11" s="1"/>
  <c r="AI314" i="11" s="1"/>
  <c r="AK314" i="11"/>
  <c r="Z315" i="11"/>
  <c r="W315" i="11"/>
  <c r="Y315" i="11" s="1"/>
  <c r="Z316" i="11"/>
  <c r="W316" i="11"/>
  <c r="Y316" i="11" s="1"/>
  <c r="Z317" i="11"/>
  <c r="W317" i="11"/>
  <c r="Y317" i="11" s="1"/>
  <c r="Z318" i="11"/>
  <c r="W318" i="11"/>
  <c r="Y318" i="11" s="1"/>
  <c r="Z319" i="11"/>
  <c r="W319" i="11"/>
  <c r="Y319" i="11" s="1"/>
  <c r="Z320" i="11"/>
  <c r="W320" i="11"/>
  <c r="Y320" i="11" s="1"/>
  <c r="Z321" i="11"/>
  <c r="W321" i="11"/>
  <c r="Y321" i="11" s="1"/>
  <c r="Z322" i="11"/>
  <c r="W322" i="11"/>
  <c r="Y322" i="11" s="1"/>
  <c r="Z323" i="11"/>
  <c r="W323" i="11"/>
  <c r="Y323" i="11" s="1"/>
  <c r="Z324" i="11"/>
  <c r="W324" i="11"/>
  <c r="Y324" i="11" s="1"/>
  <c r="Z325" i="11"/>
  <c r="W325" i="11"/>
  <c r="Y325" i="11" s="1"/>
  <c r="Z326" i="11"/>
  <c r="W326" i="11"/>
  <c r="Y326" i="11" s="1"/>
  <c r="Z327" i="11"/>
  <c r="W327" i="11"/>
  <c r="Y327" i="11" s="1"/>
  <c r="Z328" i="11"/>
  <c r="W328" i="11"/>
  <c r="Y328" i="11" s="1"/>
  <c r="Z329" i="11"/>
  <c r="W329" i="11"/>
  <c r="Y329" i="11" s="1"/>
  <c r="Z330" i="11"/>
  <c r="W330" i="11"/>
  <c r="Y330" i="11" s="1"/>
  <c r="Z331" i="11"/>
  <c r="W331" i="11"/>
  <c r="Y331" i="11" s="1"/>
  <c r="Z332" i="11"/>
  <c r="W332" i="11"/>
  <c r="Y332" i="11" s="1"/>
  <c r="Z333" i="11"/>
  <c r="W333" i="11"/>
  <c r="Y333" i="11" s="1"/>
  <c r="Z334" i="11"/>
  <c r="W334" i="11"/>
  <c r="Y334" i="11" s="1"/>
  <c r="Z335" i="11"/>
  <c r="W335" i="11"/>
  <c r="Y335" i="11" s="1"/>
  <c r="Z336" i="11"/>
  <c r="W336" i="11"/>
  <c r="Y336" i="11" s="1"/>
  <c r="Z337" i="11"/>
  <c r="W337" i="11"/>
  <c r="Y337" i="11" s="1"/>
  <c r="Z338" i="11"/>
  <c r="W338" i="11"/>
  <c r="Y338" i="11" s="1"/>
  <c r="Z339" i="11"/>
  <c r="W339" i="11"/>
  <c r="Y339" i="11" s="1"/>
  <c r="Z340" i="11"/>
  <c r="W340" i="11"/>
  <c r="Y340" i="11" s="1"/>
  <c r="Z341" i="11"/>
  <c r="W341" i="11"/>
  <c r="Y341" i="11" s="1"/>
  <c r="Z342" i="11"/>
  <c r="W342" i="11"/>
  <c r="Y342" i="11" s="1"/>
  <c r="Z343" i="11"/>
  <c r="W343" i="11"/>
  <c r="Y343" i="11" s="1"/>
  <c r="Z344" i="11"/>
  <c r="W344" i="11"/>
  <c r="Y344" i="11" s="1"/>
  <c r="Z345" i="11"/>
  <c r="W345" i="11"/>
  <c r="Y345" i="11" s="1"/>
  <c r="Z346" i="11"/>
  <c r="W346" i="11"/>
  <c r="Y346" i="11" s="1"/>
  <c r="Z347" i="11"/>
  <c r="W347" i="11"/>
  <c r="Y347" i="11" s="1"/>
  <c r="Z348" i="11"/>
  <c r="W348" i="11"/>
  <c r="Y348" i="11" s="1"/>
  <c r="Z349" i="11"/>
  <c r="W349" i="11"/>
  <c r="Y349" i="11" s="1"/>
  <c r="AC350" i="11"/>
  <c r="AD350" i="11" s="1"/>
  <c r="AE350" i="11"/>
  <c r="AF350" i="11" s="1"/>
  <c r="AI350" i="11" s="1"/>
  <c r="AK350" i="11"/>
  <c r="Z351" i="11"/>
  <c r="W351" i="11"/>
  <c r="Y351" i="11" s="1"/>
  <c r="Z352" i="11"/>
  <c r="W352" i="11"/>
  <c r="Y352" i="11" s="1"/>
  <c r="Z353" i="11"/>
  <c r="W353" i="11"/>
  <c r="Y353" i="11" s="1"/>
  <c r="Z354" i="11"/>
  <c r="W354" i="11"/>
  <c r="Y354" i="11" s="1"/>
  <c r="Z355" i="11"/>
  <c r="W355" i="11"/>
  <c r="Y355" i="11" s="1"/>
  <c r="Z356" i="11"/>
  <c r="W356" i="11"/>
  <c r="Y356" i="11" s="1"/>
  <c r="Z357" i="11"/>
  <c r="W357" i="11"/>
  <c r="Y357" i="11" s="1"/>
  <c r="Z358" i="11"/>
  <c r="W358" i="11"/>
  <c r="Y358" i="11" s="1"/>
  <c r="AC359" i="11"/>
  <c r="AD359" i="11" s="1"/>
  <c r="AE359" i="11"/>
  <c r="AF359" i="11" s="1"/>
  <c r="AI359" i="11" s="1"/>
  <c r="AK359" i="11"/>
  <c r="AC360" i="11"/>
  <c r="AD360" i="11" s="1"/>
  <c r="AE360" i="11"/>
  <c r="AF360" i="11" s="1"/>
  <c r="AI360" i="11" s="1"/>
  <c r="AK360" i="11"/>
  <c r="AC361" i="11"/>
  <c r="AD361" i="11" s="1"/>
  <c r="AE361" i="11"/>
  <c r="AF361" i="11" s="1"/>
  <c r="AI361" i="11" s="1"/>
  <c r="AK361" i="11"/>
  <c r="AC362" i="11"/>
  <c r="AD362" i="11" s="1"/>
  <c r="AE362" i="11"/>
  <c r="AF362" i="11" s="1"/>
  <c r="AI362" i="11" s="1"/>
  <c r="AK362" i="11"/>
  <c r="AC363" i="11"/>
  <c r="AD363" i="11" s="1"/>
  <c r="AE363" i="11"/>
  <c r="AF363" i="11" s="1"/>
  <c r="AI363" i="11" s="1"/>
  <c r="AK363" i="11"/>
  <c r="AC364" i="11"/>
  <c r="AD364" i="11" s="1"/>
  <c r="AE364" i="11"/>
  <c r="AF364" i="11" s="1"/>
  <c r="AI364" i="11" s="1"/>
  <c r="AK364" i="11"/>
  <c r="AC365" i="11"/>
  <c r="AD365" i="11" s="1"/>
  <c r="AE365" i="11"/>
  <c r="AF365" i="11" s="1"/>
  <c r="AI365" i="11" s="1"/>
  <c r="AK365" i="11"/>
  <c r="AC366" i="11"/>
  <c r="AD366" i="11" s="1"/>
  <c r="AE366" i="11"/>
  <c r="AF366" i="11" s="1"/>
  <c r="AI366" i="11" s="1"/>
  <c r="AK366" i="11"/>
  <c r="AC367" i="11"/>
  <c r="AD367" i="11" s="1"/>
  <c r="AE367" i="11"/>
  <c r="AF367" i="11" s="1"/>
  <c r="AI367" i="11" s="1"/>
  <c r="AK367" i="11"/>
  <c r="AC368" i="11"/>
  <c r="AD368" i="11" s="1"/>
  <c r="AE368" i="11"/>
  <c r="AF368" i="11" s="1"/>
  <c r="AI368" i="11" s="1"/>
  <c r="AK368" i="11"/>
  <c r="AC369" i="11"/>
  <c r="AD369" i="11" s="1"/>
  <c r="AE369" i="11"/>
  <c r="AF369" i="11" s="1"/>
  <c r="AI369" i="11" s="1"/>
  <c r="AK369" i="11"/>
  <c r="AC370" i="11"/>
  <c r="AD370" i="11" s="1"/>
  <c r="AE370" i="11"/>
  <c r="AF370" i="11" s="1"/>
  <c r="AI370" i="11" s="1"/>
  <c r="AK370" i="11"/>
  <c r="AC371" i="11"/>
  <c r="AD371" i="11" s="1"/>
  <c r="AE371" i="11"/>
  <c r="AF371" i="11" s="1"/>
  <c r="AI371" i="11" s="1"/>
  <c r="AK371" i="11"/>
  <c r="AC372" i="11"/>
  <c r="AD372" i="11" s="1"/>
  <c r="AE372" i="11"/>
  <c r="AF372" i="11" s="1"/>
  <c r="AI372" i="11" s="1"/>
  <c r="AK372" i="11"/>
  <c r="AC373" i="11"/>
  <c r="AD373" i="11" s="1"/>
  <c r="AE373" i="11"/>
  <c r="AF373" i="11" s="1"/>
  <c r="AI373" i="11" s="1"/>
  <c r="AK373" i="11"/>
  <c r="AC374" i="11"/>
  <c r="AD374" i="11" s="1"/>
  <c r="AE374" i="11"/>
  <c r="AF374" i="11" s="1"/>
  <c r="AI374" i="11" s="1"/>
  <c r="AK374" i="11"/>
  <c r="AC375" i="11"/>
  <c r="AD375" i="11" s="1"/>
  <c r="AE375" i="11"/>
  <c r="AF375" i="11" s="1"/>
  <c r="AI375" i="11" s="1"/>
  <c r="AK375" i="11"/>
  <c r="AC376" i="11"/>
  <c r="AD376" i="11" s="1"/>
  <c r="AE376" i="11"/>
  <c r="AF376" i="11" s="1"/>
  <c r="AI376" i="11" s="1"/>
  <c r="AK376" i="11"/>
  <c r="AC377" i="11"/>
  <c r="AD377" i="11" s="1"/>
  <c r="AE377" i="11"/>
  <c r="AF377" i="11" s="1"/>
  <c r="AI377" i="11" s="1"/>
  <c r="AK377" i="11"/>
  <c r="AC378" i="11"/>
  <c r="AD378" i="11" s="1"/>
  <c r="AE378" i="11"/>
  <c r="AF378" i="11" s="1"/>
  <c r="AI378" i="11" s="1"/>
  <c r="AK378" i="11"/>
  <c r="AC379" i="11"/>
  <c r="AD379" i="11" s="1"/>
  <c r="AE379" i="11"/>
  <c r="AF379" i="11" s="1"/>
  <c r="AI379" i="11" s="1"/>
  <c r="AK379" i="11"/>
  <c r="AC380" i="11"/>
  <c r="AD380" i="11" s="1"/>
  <c r="AE380" i="11"/>
  <c r="AF380" i="11" s="1"/>
  <c r="AI380" i="11" s="1"/>
  <c r="AK380" i="11"/>
  <c r="AC381" i="11"/>
  <c r="AD381" i="11" s="1"/>
  <c r="AE381" i="11"/>
  <c r="AF381" i="11" s="1"/>
  <c r="AI381" i="11" s="1"/>
  <c r="AK381" i="11"/>
  <c r="AC382" i="11"/>
  <c r="AD382" i="11" s="1"/>
  <c r="AE382" i="11"/>
  <c r="AF382" i="11" s="1"/>
  <c r="AI382" i="11" s="1"/>
  <c r="AK382" i="11"/>
  <c r="AC383" i="11"/>
  <c r="AD383" i="11" s="1"/>
  <c r="AE383" i="11"/>
  <c r="AF383" i="11" s="1"/>
  <c r="AI383" i="11" s="1"/>
  <c r="AK383" i="11"/>
  <c r="AC384" i="11"/>
  <c r="AD384" i="11" s="1"/>
  <c r="AE384" i="11"/>
  <c r="AF384" i="11" s="1"/>
  <c r="AI384" i="11" s="1"/>
  <c r="AK384" i="11"/>
  <c r="AC385" i="11"/>
  <c r="AD385" i="11" s="1"/>
  <c r="AE385" i="11"/>
  <c r="AF385" i="11" s="1"/>
  <c r="AI385" i="11" s="1"/>
  <c r="AK385" i="11"/>
  <c r="AC386" i="11"/>
  <c r="AD386" i="11" s="1"/>
  <c r="AE386" i="11"/>
  <c r="AF386" i="11" s="1"/>
  <c r="AI386" i="11" s="1"/>
  <c r="AK386" i="11"/>
  <c r="AC387" i="11"/>
  <c r="AD387" i="11" s="1"/>
  <c r="AE387" i="11"/>
  <c r="AF387" i="11" s="1"/>
  <c r="AI387" i="11" s="1"/>
  <c r="AK387" i="11"/>
  <c r="AC388" i="11"/>
  <c r="AD388" i="11" s="1"/>
  <c r="AE388" i="11"/>
  <c r="AF388" i="11" s="1"/>
  <c r="AI388" i="11" s="1"/>
  <c r="AK388" i="11"/>
  <c r="AC389" i="11"/>
  <c r="AD389" i="11" s="1"/>
  <c r="AE389" i="11"/>
  <c r="AF389" i="11" s="1"/>
  <c r="AI389" i="11" s="1"/>
  <c r="AK389" i="11"/>
  <c r="AC390" i="11"/>
  <c r="AD390" i="11" s="1"/>
  <c r="AE390" i="11"/>
  <c r="AF390" i="11" s="1"/>
  <c r="AI390" i="11" s="1"/>
  <c r="AK390" i="11"/>
  <c r="AC391" i="11"/>
  <c r="AD391" i="11" s="1"/>
  <c r="AE391" i="11"/>
  <c r="AF391" i="11" s="1"/>
  <c r="AI391" i="11" s="1"/>
  <c r="AK391" i="11"/>
  <c r="AC392" i="11"/>
  <c r="AD392" i="11" s="1"/>
  <c r="AE392" i="11"/>
  <c r="AF392" i="11" s="1"/>
  <c r="AI392" i="11" s="1"/>
  <c r="AK392" i="11"/>
  <c r="AC393" i="11"/>
  <c r="AD393" i="11" s="1"/>
  <c r="AE393" i="11"/>
  <c r="AF393" i="11" s="1"/>
  <c r="AI393" i="11" s="1"/>
  <c r="AK393" i="11"/>
  <c r="AC394" i="11"/>
  <c r="AD394" i="11" s="1"/>
  <c r="AE394" i="11"/>
  <c r="AF394" i="11" s="1"/>
  <c r="AI394" i="11" s="1"/>
  <c r="AK394" i="11"/>
  <c r="AC395" i="11"/>
  <c r="AD395" i="11" s="1"/>
  <c r="AE395" i="11"/>
  <c r="AF395" i="11" s="1"/>
  <c r="AI395" i="11" s="1"/>
  <c r="AK395" i="11"/>
  <c r="AC396" i="11"/>
  <c r="AD396" i="11" s="1"/>
  <c r="AE396" i="11"/>
  <c r="AF396" i="11" s="1"/>
  <c r="AI396" i="11" s="1"/>
  <c r="AK396" i="11"/>
  <c r="AC397" i="11"/>
  <c r="AD397" i="11" s="1"/>
  <c r="AE397" i="11"/>
  <c r="AF397" i="11" s="1"/>
  <c r="AI397" i="11" s="1"/>
  <c r="AK397" i="11"/>
  <c r="AC398" i="11"/>
  <c r="AD398" i="11" s="1"/>
  <c r="AE398" i="11"/>
  <c r="AF398" i="11" s="1"/>
  <c r="AI398" i="11" s="1"/>
  <c r="AK398" i="11"/>
  <c r="AC399" i="11"/>
  <c r="AD399" i="11" s="1"/>
  <c r="AE399" i="11"/>
  <c r="AF399" i="11" s="1"/>
  <c r="AI399" i="11" s="1"/>
  <c r="AK399" i="11"/>
  <c r="AC400" i="11"/>
  <c r="AD400" i="11" s="1"/>
  <c r="AE400" i="11"/>
  <c r="AF400" i="11" s="1"/>
  <c r="AI400" i="11" s="1"/>
  <c r="AK400" i="11"/>
  <c r="AC401" i="11"/>
  <c r="AD401" i="11" s="1"/>
  <c r="AE401" i="11"/>
  <c r="AF401" i="11" s="1"/>
  <c r="AI401" i="11" s="1"/>
  <c r="AK401" i="11"/>
  <c r="AC402" i="11"/>
  <c r="AD402" i="11" s="1"/>
  <c r="AE402" i="11"/>
  <c r="AF402" i="11" s="1"/>
  <c r="AI402" i="11" s="1"/>
  <c r="AK402" i="11"/>
  <c r="AC403" i="11"/>
  <c r="AD403" i="11" s="1"/>
  <c r="AE403" i="11"/>
  <c r="AF403" i="11" s="1"/>
  <c r="AI403" i="11" s="1"/>
  <c r="AK403" i="11"/>
  <c r="AC404" i="11"/>
  <c r="AD404" i="11" s="1"/>
  <c r="AE404" i="11"/>
  <c r="AF404" i="11" s="1"/>
  <c r="AI404" i="11" s="1"/>
  <c r="AK404" i="11"/>
  <c r="AC405" i="11"/>
  <c r="AD405" i="11" s="1"/>
  <c r="AE405" i="11"/>
  <c r="AF405" i="11" s="1"/>
  <c r="AI405" i="11" s="1"/>
  <c r="AK405" i="11"/>
  <c r="AC406" i="11"/>
  <c r="AD406" i="11" s="1"/>
  <c r="AE406" i="11"/>
  <c r="AF406" i="11" s="1"/>
  <c r="AI406" i="11" s="1"/>
  <c r="AK406" i="11"/>
  <c r="AC407" i="11"/>
  <c r="AD407" i="11" s="1"/>
  <c r="AE407" i="11"/>
  <c r="AF407" i="11" s="1"/>
  <c r="AI407" i="11" s="1"/>
  <c r="AK407" i="11"/>
  <c r="AC408" i="11"/>
  <c r="AD408" i="11" s="1"/>
  <c r="AE408" i="11"/>
  <c r="AF408" i="11" s="1"/>
  <c r="AI408" i="11" s="1"/>
  <c r="AK408" i="11"/>
  <c r="AC409" i="11"/>
  <c r="AD409" i="11" s="1"/>
  <c r="AE409" i="11"/>
  <c r="AF409" i="11" s="1"/>
  <c r="AI409" i="11" s="1"/>
  <c r="AK409" i="11"/>
  <c r="AC410" i="11"/>
  <c r="AD410" i="11" s="1"/>
  <c r="AE410" i="11"/>
  <c r="AF410" i="11" s="1"/>
  <c r="AI410" i="11" s="1"/>
  <c r="AK410" i="11"/>
  <c r="AC411" i="11"/>
  <c r="AD411" i="11" s="1"/>
  <c r="AE411" i="11"/>
  <c r="AF411" i="11" s="1"/>
  <c r="AI411" i="11" s="1"/>
  <c r="AK411" i="11"/>
  <c r="AC412" i="11"/>
  <c r="AD412" i="11" s="1"/>
  <c r="AE412" i="11"/>
  <c r="AF412" i="11" s="1"/>
  <c r="AI412" i="11" s="1"/>
  <c r="AK412" i="11"/>
  <c r="AC413" i="11"/>
  <c r="AD413" i="11" s="1"/>
  <c r="AE413" i="11"/>
  <c r="AF413" i="11" s="1"/>
  <c r="AI413" i="11" s="1"/>
  <c r="AK413" i="11"/>
  <c r="AC414" i="11"/>
  <c r="AD414" i="11" s="1"/>
  <c r="AE414" i="11"/>
  <c r="AF414" i="11" s="1"/>
  <c r="AI414" i="11" s="1"/>
  <c r="AK414" i="11"/>
  <c r="AC415" i="11"/>
  <c r="AD415" i="11" s="1"/>
  <c r="AE415" i="11"/>
  <c r="AF415" i="11" s="1"/>
  <c r="AI415" i="11" s="1"/>
  <c r="AK415" i="11"/>
  <c r="AC416" i="11"/>
  <c r="AD416" i="11" s="1"/>
  <c r="AE416" i="11"/>
  <c r="AF416" i="11" s="1"/>
  <c r="AI416" i="11" s="1"/>
  <c r="AK416" i="11"/>
  <c r="AC417" i="11"/>
  <c r="AD417" i="11" s="1"/>
  <c r="AE417" i="11"/>
  <c r="AF417" i="11" s="1"/>
  <c r="AI417" i="11" s="1"/>
  <c r="AK417" i="11"/>
  <c r="AC418" i="11"/>
  <c r="AD418" i="11" s="1"/>
  <c r="AE418" i="11"/>
  <c r="AF418" i="11" s="1"/>
  <c r="AI418" i="11" s="1"/>
  <c r="AK418" i="11"/>
  <c r="AC419" i="11"/>
  <c r="AD419" i="11" s="1"/>
  <c r="AE419" i="11"/>
  <c r="AF419" i="11" s="1"/>
  <c r="AI419" i="11" s="1"/>
  <c r="AK419" i="11"/>
  <c r="AC420" i="11"/>
  <c r="AD420" i="11" s="1"/>
  <c r="AE420" i="11"/>
  <c r="AF420" i="11" s="1"/>
  <c r="AI420" i="11" s="1"/>
  <c r="AK420" i="11"/>
  <c r="AC421" i="11"/>
  <c r="AD421" i="11" s="1"/>
  <c r="AE421" i="11"/>
  <c r="AF421" i="11" s="1"/>
  <c r="AI421" i="11" s="1"/>
  <c r="AK421" i="11"/>
  <c r="AC422" i="11"/>
  <c r="AD422" i="11" s="1"/>
  <c r="AE422" i="11"/>
  <c r="AF422" i="11" s="1"/>
  <c r="AI422" i="11" s="1"/>
  <c r="AK422" i="11"/>
  <c r="AC423" i="11"/>
  <c r="AD423" i="11" s="1"/>
  <c r="AE423" i="11"/>
  <c r="AF423" i="11" s="1"/>
  <c r="AI423" i="11" s="1"/>
  <c r="AK423" i="11"/>
  <c r="AC424" i="11"/>
  <c r="AD424" i="11" s="1"/>
  <c r="AE424" i="11"/>
  <c r="AF424" i="11" s="1"/>
  <c r="AI424" i="11" s="1"/>
  <c r="AK424" i="11"/>
  <c r="AC425" i="11"/>
  <c r="AD425" i="11" s="1"/>
  <c r="AE425" i="11"/>
  <c r="AF425" i="11" s="1"/>
  <c r="AI425" i="11" s="1"/>
  <c r="AK425" i="11"/>
  <c r="AC426" i="11"/>
  <c r="AD426" i="11" s="1"/>
  <c r="AE426" i="11"/>
  <c r="AF426" i="11" s="1"/>
  <c r="AI426" i="11" s="1"/>
  <c r="AK426" i="11"/>
  <c r="AC427" i="11"/>
  <c r="AD427" i="11" s="1"/>
  <c r="AE427" i="11"/>
  <c r="AF427" i="11" s="1"/>
  <c r="AI427" i="11" s="1"/>
  <c r="AK427" i="11"/>
  <c r="AC428" i="11"/>
  <c r="AD428" i="11" s="1"/>
  <c r="AE428" i="11"/>
  <c r="AF428" i="11" s="1"/>
  <c r="AI428" i="11" s="1"/>
  <c r="AK428" i="11"/>
  <c r="AC429" i="11"/>
  <c r="AD429" i="11" s="1"/>
  <c r="AE429" i="11"/>
  <c r="AF429" i="11" s="1"/>
  <c r="AI429" i="11" s="1"/>
  <c r="AK429" i="11"/>
  <c r="AC430" i="11"/>
  <c r="AD430" i="11" s="1"/>
  <c r="AE430" i="11"/>
  <c r="AF430" i="11" s="1"/>
  <c r="AI430" i="11" s="1"/>
  <c r="AK430" i="11"/>
  <c r="AC431" i="11"/>
  <c r="AD431" i="11" s="1"/>
  <c r="AE431" i="11"/>
  <c r="AF431" i="11" s="1"/>
  <c r="AI431" i="11" s="1"/>
  <c r="AK431" i="11"/>
  <c r="AC432" i="11"/>
  <c r="AD432" i="11" s="1"/>
  <c r="AE432" i="11"/>
  <c r="AF432" i="11" s="1"/>
  <c r="AI432" i="11" s="1"/>
  <c r="AK432" i="11"/>
  <c r="AC433" i="11"/>
  <c r="AD433" i="11" s="1"/>
  <c r="AE433" i="11"/>
  <c r="AF433" i="11" s="1"/>
  <c r="AI433" i="11" s="1"/>
  <c r="AK433" i="11"/>
  <c r="AC434" i="11"/>
  <c r="AD434" i="11" s="1"/>
  <c r="AE434" i="11"/>
  <c r="AF434" i="11" s="1"/>
  <c r="AI434" i="11" s="1"/>
  <c r="AK434" i="11"/>
  <c r="AC435" i="11"/>
  <c r="AD435" i="11" s="1"/>
  <c r="AE435" i="11"/>
  <c r="AF435" i="11" s="1"/>
  <c r="AI435" i="11" s="1"/>
  <c r="AK435" i="11"/>
  <c r="AC436" i="11"/>
  <c r="AD436" i="11" s="1"/>
  <c r="AE436" i="11"/>
  <c r="AF436" i="11" s="1"/>
  <c r="AI436" i="11" s="1"/>
  <c r="AK436" i="11"/>
  <c r="AC437" i="11"/>
  <c r="AD437" i="11" s="1"/>
  <c r="AE437" i="11"/>
  <c r="AF437" i="11" s="1"/>
  <c r="AI437" i="11" s="1"/>
  <c r="AK437" i="11"/>
  <c r="AC438" i="11"/>
  <c r="AD438" i="11" s="1"/>
  <c r="AE438" i="11"/>
  <c r="AF438" i="11" s="1"/>
  <c r="AI438" i="11" s="1"/>
  <c r="AK438" i="11"/>
  <c r="AC439" i="11"/>
  <c r="AD439" i="11" s="1"/>
  <c r="AE439" i="11"/>
  <c r="AF439" i="11" s="1"/>
  <c r="AI439" i="11" s="1"/>
  <c r="AK439" i="11"/>
  <c r="AC440" i="11"/>
  <c r="AD440" i="11" s="1"/>
  <c r="AE440" i="11"/>
  <c r="AF440" i="11" s="1"/>
  <c r="AI440" i="11" s="1"/>
  <c r="AK440" i="11"/>
  <c r="AC441" i="11"/>
  <c r="AD441" i="11" s="1"/>
  <c r="AE441" i="11"/>
  <c r="AF441" i="11" s="1"/>
  <c r="AI441" i="11" s="1"/>
  <c r="AK441" i="11"/>
  <c r="AC442" i="11"/>
  <c r="AD442" i="11" s="1"/>
  <c r="AE442" i="11"/>
  <c r="AF442" i="11" s="1"/>
  <c r="AI442" i="11" s="1"/>
  <c r="AK442" i="11"/>
  <c r="AC443" i="11"/>
  <c r="AD443" i="11" s="1"/>
  <c r="AE443" i="11"/>
  <c r="AF443" i="11" s="1"/>
  <c r="AI443" i="11" s="1"/>
  <c r="AK443" i="11"/>
  <c r="AC444" i="11"/>
  <c r="AD444" i="11" s="1"/>
  <c r="AE444" i="11"/>
  <c r="AF444" i="11" s="1"/>
  <c r="AI444" i="11" s="1"/>
  <c r="AK444" i="11"/>
  <c r="AC445" i="11"/>
  <c r="AD445" i="11" s="1"/>
  <c r="AE445" i="11"/>
  <c r="AF445" i="11" s="1"/>
  <c r="AI445" i="11" s="1"/>
  <c r="AK445" i="11"/>
  <c r="AC446" i="11"/>
  <c r="AD446" i="11" s="1"/>
  <c r="AE446" i="11"/>
  <c r="AF446" i="11" s="1"/>
  <c r="AI446" i="11" s="1"/>
  <c r="AK446" i="11"/>
  <c r="AC447" i="11"/>
  <c r="AD447" i="11" s="1"/>
  <c r="AE447" i="11"/>
  <c r="AF447" i="11" s="1"/>
  <c r="AI447" i="11" s="1"/>
  <c r="AK447" i="11"/>
  <c r="AC448" i="11"/>
  <c r="AD448" i="11" s="1"/>
  <c r="AE448" i="11"/>
  <c r="AF448" i="11" s="1"/>
  <c r="AI448" i="11" s="1"/>
  <c r="AK448" i="11"/>
  <c r="AC449" i="11"/>
  <c r="AD449" i="11" s="1"/>
  <c r="AE449" i="11"/>
  <c r="AF449" i="11" s="1"/>
  <c r="AI449" i="11" s="1"/>
  <c r="AK449" i="11"/>
  <c r="AC450" i="11"/>
  <c r="AD450" i="11" s="1"/>
  <c r="AE450" i="11"/>
  <c r="AF450" i="11" s="1"/>
  <c r="AI450" i="11" s="1"/>
  <c r="AK450" i="11"/>
  <c r="AC451" i="11"/>
  <c r="AD451" i="11" s="1"/>
  <c r="AE451" i="11"/>
  <c r="AF451" i="11" s="1"/>
  <c r="AI451" i="11" s="1"/>
  <c r="AK451" i="11"/>
  <c r="AC452" i="11"/>
  <c r="AD452" i="11" s="1"/>
  <c r="AE452" i="11"/>
  <c r="AF452" i="11" s="1"/>
  <c r="AI452" i="11" s="1"/>
  <c r="AK452" i="11"/>
  <c r="AC453" i="11"/>
  <c r="AD453" i="11" s="1"/>
  <c r="AE453" i="11"/>
  <c r="AF453" i="11" s="1"/>
  <c r="AI453" i="11" s="1"/>
  <c r="AK453" i="11"/>
  <c r="AC454" i="11"/>
  <c r="AD454" i="11" s="1"/>
  <c r="AE454" i="11"/>
  <c r="AF454" i="11" s="1"/>
  <c r="AI454" i="11" s="1"/>
  <c r="AK454" i="11"/>
  <c r="AC455" i="11"/>
  <c r="AD455" i="11" s="1"/>
  <c r="AE455" i="11"/>
  <c r="AF455" i="11" s="1"/>
  <c r="AI455" i="11" s="1"/>
  <c r="AK455" i="11"/>
  <c r="AC456" i="11"/>
  <c r="AD456" i="11" s="1"/>
  <c r="AE456" i="11"/>
  <c r="AF456" i="11" s="1"/>
  <c r="AI456" i="11" s="1"/>
  <c r="AK456" i="11"/>
  <c r="AC457" i="11"/>
  <c r="AD457" i="11" s="1"/>
  <c r="AE457" i="11"/>
  <c r="AF457" i="11" s="1"/>
  <c r="AI457" i="11" s="1"/>
  <c r="AK457" i="11"/>
  <c r="AC458" i="11"/>
  <c r="AD458" i="11" s="1"/>
  <c r="AE458" i="11"/>
  <c r="AF458" i="11" s="1"/>
  <c r="AI458" i="11" s="1"/>
  <c r="AK458" i="11"/>
  <c r="AC459" i="11"/>
  <c r="AD459" i="11" s="1"/>
  <c r="AE459" i="11"/>
  <c r="AF459" i="11" s="1"/>
  <c r="AI459" i="11" s="1"/>
  <c r="AK459" i="11"/>
  <c r="AC460" i="11"/>
  <c r="AD460" i="11" s="1"/>
  <c r="AE460" i="11"/>
  <c r="AF460" i="11" s="1"/>
  <c r="AI460" i="11" s="1"/>
  <c r="AK460" i="11"/>
  <c r="AC461" i="11"/>
  <c r="AD461" i="11" s="1"/>
  <c r="AE461" i="11"/>
  <c r="AF461" i="11" s="1"/>
  <c r="AI461" i="11" s="1"/>
  <c r="AK461" i="11"/>
  <c r="AC462" i="11"/>
  <c r="AD462" i="11" s="1"/>
  <c r="AE462" i="11"/>
  <c r="AF462" i="11" s="1"/>
  <c r="AI462" i="11" s="1"/>
  <c r="AK462" i="11"/>
  <c r="AC463" i="11"/>
  <c r="AD463" i="11" s="1"/>
  <c r="AE463" i="11"/>
  <c r="AF463" i="11" s="1"/>
  <c r="AI463" i="11" s="1"/>
  <c r="AK463" i="11"/>
  <c r="AC464" i="11"/>
  <c r="AD464" i="11" s="1"/>
  <c r="AE464" i="11"/>
  <c r="AF464" i="11" s="1"/>
  <c r="AI464" i="11" s="1"/>
  <c r="AK464" i="11"/>
  <c r="AC465" i="11"/>
  <c r="AD465" i="11" s="1"/>
  <c r="AE465" i="11"/>
  <c r="AF465" i="11" s="1"/>
  <c r="AI465" i="11" s="1"/>
  <c r="AK465" i="11"/>
  <c r="AC466" i="11"/>
  <c r="AD466" i="11" s="1"/>
  <c r="AE466" i="11"/>
  <c r="AF466" i="11" s="1"/>
  <c r="AI466" i="11" s="1"/>
  <c r="AK466" i="11"/>
  <c r="AC467" i="11"/>
  <c r="AD467" i="11" s="1"/>
  <c r="AE467" i="11"/>
  <c r="AF467" i="11" s="1"/>
  <c r="AI467" i="11" s="1"/>
  <c r="AK467" i="11"/>
  <c r="AC468" i="11"/>
  <c r="AD468" i="11" s="1"/>
  <c r="AE468" i="11"/>
  <c r="AF468" i="11" s="1"/>
  <c r="AI468" i="11" s="1"/>
  <c r="AK468" i="11"/>
  <c r="AC469" i="11"/>
  <c r="AD469" i="11" s="1"/>
  <c r="AE469" i="11"/>
  <c r="AF469" i="11" s="1"/>
  <c r="AI469" i="11" s="1"/>
  <c r="AK469" i="11"/>
  <c r="AC470" i="11"/>
  <c r="AD470" i="11" s="1"/>
  <c r="AE470" i="11"/>
  <c r="AF470" i="11" s="1"/>
  <c r="AI470" i="11" s="1"/>
  <c r="AK470" i="11"/>
  <c r="AC471" i="11"/>
  <c r="AD471" i="11" s="1"/>
  <c r="AE471" i="11"/>
  <c r="AF471" i="11" s="1"/>
  <c r="AI471" i="11" s="1"/>
  <c r="AK471" i="11"/>
  <c r="AC472" i="11"/>
  <c r="AD472" i="11" s="1"/>
  <c r="AE472" i="11"/>
  <c r="AF472" i="11" s="1"/>
  <c r="AI472" i="11" s="1"/>
  <c r="AK472" i="11"/>
  <c r="AC473" i="11"/>
  <c r="AD473" i="11" s="1"/>
  <c r="AE473" i="11"/>
  <c r="AF473" i="11" s="1"/>
  <c r="AI473" i="11" s="1"/>
  <c r="AK473" i="11"/>
  <c r="AC474" i="11"/>
  <c r="AD474" i="11" s="1"/>
  <c r="AE474" i="11"/>
  <c r="AF474" i="11" s="1"/>
  <c r="AI474" i="11" s="1"/>
  <c r="AK474" i="11"/>
  <c r="AC475" i="11"/>
  <c r="AD475" i="11" s="1"/>
  <c r="AE475" i="11"/>
  <c r="AF475" i="11" s="1"/>
  <c r="AI475" i="11" s="1"/>
  <c r="AK475" i="11"/>
  <c r="AC476" i="11"/>
  <c r="AD476" i="11" s="1"/>
  <c r="AE476" i="11"/>
  <c r="AF476" i="11" s="1"/>
  <c r="AI476" i="11" s="1"/>
  <c r="AK476" i="11"/>
  <c r="AC477" i="11"/>
  <c r="AD477" i="11" s="1"/>
  <c r="AE477" i="11"/>
  <c r="AF477" i="11" s="1"/>
  <c r="AI477" i="11" s="1"/>
  <c r="AK477" i="11"/>
  <c r="AC478" i="11"/>
  <c r="AD478" i="11" s="1"/>
  <c r="AE478" i="11"/>
  <c r="AF478" i="11" s="1"/>
  <c r="AI478" i="11" s="1"/>
  <c r="AK478" i="11"/>
  <c r="AC479" i="11"/>
  <c r="AD479" i="11" s="1"/>
  <c r="AE479" i="11"/>
  <c r="AF479" i="11" s="1"/>
  <c r="AI479" i="11" s="1"/>
  <c r="AK479" i="11"/>
  <c r="AC480" i="11"/>
  <c r="AD480" i="11" s="1"/>
  <c r="AE480" i="11"/>
  <c r="AF480" i="11" s="1"/>
  <c r="AI480" i="11" s="1"/>
  <c r="AK480" i="11"/>
  <c r="AC481" i="11"/>
  <c r="AD481" i="11" s="1"/>
  <c r="AE481" i="11"/>
  <c r="AF481" i="11" s="1"/>
  <c r="AI481" i="11" s="1"/>
  <c r="AK481" i="11"/>
  <c r="AC482" i="11"/>
  <c r="AD482" i="11" s="1"/>
  <c r="AE482" i="11"/>
  <c r="AF482" i="11" s="1"/>
  <c r="AI482" i="11" s="1"/>
  <c r="AK482" i="11"/>
  <c r="AC483" i="11"/>
  <c r="AD483" i="11" s="1"/>
  <c r="AE483" i="11"/>
  <c r="AF483" i="11" s="1"/>
  <c r="AI483" i="11" s="1"/>
  <c r="AK483" i="11"/>
  <c r="AC484" i="11"/>
  <c r="AD484" i="11" s="1"/>
  <c r="AE484" i="11"/>
  <c r="AF484" i="11" s="1"/>
  <c r="AI484" i="11" s="1"/>
  <c r="AK484" i="11"/>
  <c r="AC485" i="11"/>
  <c r="AD485" i="11" s="1"/>
  <c r="AE485" i="11"/>
  <c r="AF485" i="11" s="1"/>
  <c r="AI485" i="11" s="1"/>
  <c r="AK485" i="11"/>
  <c r="AC486" i="11"/>
  <c r="AD486" i="11" s="1"/>
  <c r="AE486" i="11"/>
  <c r="AF486" i="11" s="1"/>
  <c r="AI486" i="11" s="1"/>
  <c r="AK486" i="11"/>
  <c r="AC487" i="11"/>
  <c r="AD487" i="11" s="1"/>
  <c r="AE487" i="11"/>
  <c r="AF487" i="11" s="1"/>
  <c r="AI487" i="11" s="1"/>
  <c r="AK487" i="11"/>
  <c r="AC488" i="11"/>
  <c r="AD488" i="11" s="1"/>
  <c r="AE488" i="11"/>
  <c r="AF488" i="11" s="1"/>
  <c r="AI488" i="11" s="1"/>
  <c r="AK488" i="11"/>
  <c r="AC489" i="11"/>
  <c r="AD489" i="11" s="1"/>
  <c r="AE489" i="11"/>
  <c r="AF489" i="11" s="1"/>
  <c r="AI489" i="11" s="1"/>
  <c r="AK489" i="11"/>
  <c r="AC490" i="11"/>
  <c r="AD490" i="11" s="1"/>
  <c r="AE490" i="11"/>
  <c r="AF490" i="11" s="1"/>
  <c r="AI490" i="11" s="1"/>
  <c r="AK490" i="11"/>
  <c r="AC491" i="11"/>
  <c r="AD491" i="11" s="1"/>
  <c r="AE491" i="11"/>
  <c r="AF491" i="11" s="1"/>
  <c r="AI491" i="11" s="1"/>
  <c r="AK491" i="11"/>
  <c r="AC492" i="11"/>
  <c r="AD492" i="11" s="1"/>
  <c r="AE492" i="11"/>
  <c r="AF492" i="11" s="1"/>
  <c r="AI492" i="11" s="1"/>
  <c r="AK492" i="11"/>
  <c r="AC493" i="11"/>
  <c r="AD493" i="11" s="1"/>
  <c r="AE493" i="11"/>
  <c r="AF493" i="11" s="1"/>
  <c r="AI493" i="11" s="1"/>
  <c r="AK493" i="11"/>
  <c r="AC494" i="11"/>
  <c r="AD494" i="11" s="1"/>
  <c r="AE494" i="11"/>
  <c r="AF494" i="11" s="1"/>
  <c r="AI494" i="11" s="1"/>
  <c r="AK494" i="11"/>
  <c r="AC495" i="11"/>
  <c r="AD495" i="11" s="1"/>
  <c r="AE495" i="11"/>
  <c r="AF495" i="11" s="1"/>
  <c r="AI495" i="11" s="1"/>
  <c r="AK495" i="11"/>
  <c r="AC496" i="11"/>
  <c r="AD496" i="11" s="1"/>
  <c r="AE496" i="11"/>
  <c r="AF496" i="11" s="1"/>
  <c r="AI496" i="11" s="1"/>
  <c r="AK496" i="11"/>
  <c r="AC497" i="11"/>
  <c r="AD497" i="11" s="1"/>
  <c r="AE497" i="11"/>
  <c r="AF497" i="11" s="1"/>
  <c r="AI497" i="11" s="1"/>
  <c r="AK497" i="11"/>
  <c r="AC498" i="11"/>
  <c r="AD498" i="11" s="1"/>
  <c r="AE498" i="11"/>
  <c r="AF498" i="11" s="1"/>
  <c r="AI498" i="11" s="1"/>
  <c r="AK498" i="11"/>
  <c r="AC499" i="11"/>
  <c r="AD499" i="11" s="1"/>
  <c r="AE499" i="11"/>
  <c r="AF499" i="11" s="1"/>
  <c r="AI499" i="11" s="1"/>
  <c r="AK499" i="11"/>
  <c r="AC500" i="11"/>
  <c r="AD500" i="11" s="1"/>
  <c r="AE500" i="11"/>
  <c r="AF500" i="11" s="1"/>
  <c r="AI500" i="11" s="1"/>
  <c r="AK500" i="11"/>
  <c r="AC501" i="11"/>
  <c r="AD501" i="11" s="1"/>
  <c r="AE501" i="11"/>
  <c r="AF501" i="11" s="1"/>
  <c r="AI501" i="11" s="1"/>
  <c r="AK501" i="11"/>
  <c r="AC502" i="11"/>
  <c r="AD502" i="11" s="1"/>
  <c r="AE502" i="11"/>
  <c r="AF502" i="11" s="1"/>
  <c r="AI502" i="11" s="1"/>
  <c r="AK502" i="11"/>
  <c r="AC503" i="11"/>
  <c r="AD503" i="11" s="1"/>
  <c r="AE503" i="11"/>
  <c r="AF503" i="11" s="1"/>
  <c r="AI503" i="11" s="1"/>
  <c r="AK503" i="11"/>
  <c r="AC504" i="11"/>
  <c r="AD504" i="11" s="1"/>
  <c r="AE504" i="11"/>
  <c r="AF504" i="11" s="1"/>
  <c r="AI504" i="11" s="1"/>
  <c r="AK504" i="11"/>
  <c r="AC505" i="11"/>
  <c r="AD505" i="11" s="1"/>
  <c r="AE505" i="11"/>
  <c r="AF505" i="11" s="1"/>
  <c r="AI505" i="11" s="1"/>
  <c r="AK505" i="11"/>
  <c r="AC506" i="11"/>
  <c r="AD506" i="11" s="1"/>
  <c r="AE506" i="11"/>
  <c r="AF506" i="11" s="1"/>
  <c r="AI506" i="11" s="1"/>
  <c r="AK506" i="11"/>
  <c r="AC507" i="11"/>
  <c r="AD507" i="11" s="1"/>
  <c r="AE507" i="11"/>
  <c r="AF507" i="11" s="1"/>
  <c r="AI507" i="11" s="1"/>
  <c r="AK507" i="11"/>
  <c r="AC508" i="11"/>
  <c r="AD508" i="11" s="1"/>
  <c r="AE508" i="11"/>
  <c r="AF508" i="11" s="1"/>
  <c r="AI508" i="11" s="1"/>
  <c r="AK508" i="11"/>
  <c r="AC509" i="11"/>
  <c r="AD509" i="11" s="1"/>
  <c r="AE509" i="11"/>
  <c r="AF509" i="11" s="1"/>
  <c r="AI509" i="11" s="1"/>
  <c r="AK509" i="11"/>
  <c r="AC510" i="11"/>
  <c r="AD510" i="11" s="1"/>
  <c r="AE510" i="11"/>
  <c r="AF510" i="11" s="1"/>
  <c r="AI510" i="11" s="1"/>
  <c r="AK510" i="11"/>
  <c r="AC511" i="11"/>
  <c r="AD511" i="11" s="1"/>
  <c r="AE511" i="11"/>
  <c r="AF511" i="11" s="1"/>
  <c r="AI511" i="11" s="1"/>
  <c r="AK511" i="11"/>
  <c r="AC512" i="11"/>
  <c r="AD512" i="11" s="1"/>
  <c r="AE512" i="11"/>
  <c r="AF512" i="11" s="1"/>
  <c r="AI512" i="11" s="1"/>
  <c r="AK512" i="11"/>
  <c r="AC513" i="11"/>
  <c r="AD513" i="11" s="1"/>
  <c r="AE513" i="11"/>
  <c r="AF513" i="11" s="1"/>
  <c r="AI513" i="11" s="1"/>
  <c r="AK513" i="11"/>
  <c r="AC514" i="11"/>
  <c r="AD514" i="11" s="1"/>
  <c r="AE514" i="11"/>
  <c r="AF514" i="11" s="1"/>
  <c r="AI514" i="11" s="1"/>
  <c r="AK514" i="11"/>
  <c r="AC515" i="11"/>
  <c r="AD515" i="11" s="1"/>
  <c r="AE515" i="11"/>
  <c r="AF515" i="11" s="1"/>
  <c r="AI515" i="11" s="1"/>
  <c r="AK515" i="11"/>
  <c r="AC516" i="11"/>
  <c r="AD516" i="11" s="1"/>
  <c r="AE516" i="11"/>
  <c r="AF516" i="11" s="1"/>
  <c r="AI516" i="11" s="1"/>
  <c r="AK516" i="11"/>
  <c r="AC517" i="11"/>
  <c r="AD517" i="11" s="1"/>
  <c r="AE517" i="11"/>
  <c r="AF517" i="11" s="1"/>
  <c r="AI517" i="11" s="1"/>
  <c r="AK517" i="11"/>
  <c r="AC518" i="11"/>
  <c r="AD518" i="11" s="1"/>
  <c r="AE518" i="11"/>
  <c r="AF518" i="11" s="1"/>
  <c r="AI518" i="11" s="1"/>
  <c r="AK518" i="11"/>
  <c r="AC519" i="11"/>
  <c r="AD519" i="11" s="1"/>
  <c r="AE519" i="11"/>
  <c r="AF519" i="11" s="1"/>
  <c r="AI519" i="11" s="1"/>
  <c r="AK519" i="11"/>
  <c r="AC520" i="11"/>
  <c r="AD520" i="11" s="1"/>
  <c r="AE520" i="11"/>
  <c r="AF520" i="11" s="1"/>
  <c r="AI520" i="11" s="1"/>
  <c r="AK520" i="11"/>
  <c r="AC521" i="11"/>
  <c r="AD521" i="11" s="1"/>
  <c r="AE521" i="11"/>
  <c r="AF521" i="11" s="1"/>
  <c r="AI521" i="11" s="1"/>
  <c r="AK521" i="11"/>
  <c r="AC522" i="11"/>
  <c r="AD522" i="11" s="1"/>
  <c r="AE522" i="11"/>
  <c r="AF522" i="11" s="1"/>
  <c r="AI522" i="11" s="1"/>
  <c r="AK522" i="11"/>
  <c r="AC523" i="11"/>
  <c r="AD523" i="11" s="1"/>
  <c r="AE523" i="11"/>
  <c r="AF523" i="11" s="1"/>
  <c r="AI523" i="11" s="1"/>
  <c r="AK523" i="11"/>
  <c r="AC524" i="11"/>
  <c r="AD524" i="11" s="1"/>
  <c r="AE524" i="11"/>
  <c r="AF524" i="11" s="1"/>
  <c r="AI524" i="11" s="1"/>
  <c r="AK524" i="11"/>
  <c r="AC525" i="11"/>
  <c r="AD525" i="11" s="1"/>
  <c r="AE525" i="11"/>
  <c r="AF525" i="11" s="1"/>
  <c r="AI525" i="11" s="1"/>
  <c r="AK525" i="11"/>
  <c r="AC526" i="11"/>
  <c r="AD526" i="11" s="1"/>
  <c r="AE526" i="11"/>
  <c r="AF526" i="11" s="1"/>
  <c r="AI526" i="11" s="1"/>
  <c r="AK526" i="11"/>
  <c r="AC527" i="11"/>
  <c r="AD527" i="11" s="1"/>
  <c r="AE527" i="11"/>
  <c r="AF527" i="11" s="1"/>
  <c r="AI527" i="11" s="1"/>
  <c r="AK527" i="11"/>
  <c r="AC528" i="11"/>
  <c r="AD528" i="11" s="1"/>
  <c r="AE528" i="11"/>
  <c r="AF528" i="11" s="1"/>
  <c r="AI528" i="11" s="1"/>
  <c r="AK528" i="11"/>
  <c r="AC529" i="11"/>
  <c r="AD529" i="11" s="1"/>
  <c r="AE529" i="11"/>
  <c r="AF529" i="11" s="1"/>
  <c r="AI529" i="11" s="1"/>
  <c r="AK529" i="11"/>
  <c r="AC530" i="11"/>
  <c r="AD530" i="11" s="1"/>
  <c r="AE530" i="11"/>
  <c r="AF530" i="11" s="1"/>
  <c r="AI530" i="11" s="1"/>
  <c r="AK530" i="11"/>
  <c r="AC531" i="11"/>
  <c r="AD531" i="11" s="1"/>
  <c r="AE531" i="11"/>
  <c r="AF531" i="11" s="1"/>
  <c r="AI531" i="11" s="1"/>
  <c r="AK531" i="11"/>
  <c r="AC532" i="11"/>
  <c r="AD532" i="11" s="1"/>
  <c r="AE532" i="11"/>
  <c r="AF532" i="11" s="1"/>
  <c r="AI532" i="11" s="1"/>
  <c r="AK532" i="11"/>
  <c r="AC533" i="11"/>
  <c r="AD533" i="11" s="1"/>
  <c r="AE533" i="11"/>
  <c r="AF533" i="11" s="1"/>
  <c r="AI533" i="11" s="1"/>
  <c r="AK533" i="11"/>
  <c r="AC534" i="11"/>
  <c r="AD534" i="11" s="1"/>
  <c r="AE534" i="11"/>
  <c r="AF534" i="11" s="1"/>
  <c r="AI534" i="11" s="1"/>
  <c r="AK534" i="11"/>
  <c r="AC535" i="11"/>
  <c r="AD535" i="11" s="1"/>
  <c r="AE535" i="11"/>
  <c r="AF535" i="11" s="1"/>
  <c r="AI535" i="11" s="1"/>
  <c r="AK535" i="11"/>
  <c r="AC536" i="11"/>
  <c r="AD536" i="11" s="1"/>
  <c r="AE536" i="11"/>
  <c r="AF536" i="11" s="1"/>
  <c r="AI536" i="11" s="1"/>
  <c r="AK536" i="11"/>
  <c r="AC537" i="11"/>
  <c r="AD537" i="11" s="1"/>
  <c r="AE537" i="11"/>
  <c r="AF537" i="11" s="1"/>
  <c r="AI537" i="11" s="1"/>
  <c r="AK537" i="11"/>
  <c r="AC538" i="11"/>
  <c r="AD538" i="11" s="1"/>
  <c r="AE538" i="11"/>
  <c r="AF538" i="11" s="1"/>
  <c r="AI538" i="11" s="1"/>
  <c r="AK538" i="11"/>
  <c r="AC539" i="11"/>
  <c r="AD539" i="11" s="1"/>
  <c r="AE539" i="11"/>
  <c r="AF539" i="11" s="1"/>
  <c r="AI539" i="11" s="1"/>
  <c r="AK539" i="11"/>
  <c r="AC540" i="11"/>
  <c r="AD540" i="11" s="1"/>
  <c r="AE540" i="11"/>
  <c r="AF540" i="11" s="1"/>
  <c r="AI540" i="11" s="1"/>
  <c r="AK540" i="11"/>
  <c r="AC541" i="11"/>
  <c r="AD541" i="11" s="1"/>
  <c r="AE541" i="11"/>
  <c r="AF541" i="11" s="1"/>
  <c r="AI541" i="11" s="1"/>
  <c r="AK541" i="11"/>
  <c r="AC542" i="11"/>
  <c r="AD542" i="11" s="1"/>
  <c r="AE542" i="11"/>
  <c r="AF542" i="11" s="1"/>
  <c r="AI542" i="11" s="1"/>
  <c r="AK542" i="11"/>
  <c r="AC543" i="11"/>
  <c r="AD543" i="11" s="1"/>
  <c r="AE543" i="11"/>
  <c r="AF543" i="11" s="1"/>
  <c r="AI543" i="11" s="1"/>
  <c r="AK543" i="11"/>
  <c r="AC544" i="11"/>
  <c r="AD544" i="11" s="1"/>
  <c r="AE544" i="11"/>
  <c r="AF544" i="11" s="1"/>
  <c r="AI544" i="11" s="1"/>
  <c r="AK544" i="11"/>
  <c r="AC545" i="11"/>
  <c r="AD545" i="11" s="1"/>
  <c r="AE545" i="11"/>
  <c r="AF545" i="11" s="1"/>
  <c r="AI545" i="11" s="1"/>
  <c r="AK545" i="11"/>
  <c r="AC546" i="11"/>
  <c r="AD546" i="11" s="1"/>
  <c r="AE546" i="11"/>
  <c r="AF546" i="11" s="1"/>
  <c r="AI546" i="11" s="1"/>
  <c r="AK546" i="11"/>
  <c r="AC547" i="11"/>
  <c r="AD547" i="11" s="1"/>
  <c r="AE547" i="11"/>
  <c r="AF547" i="11" s="1"/>
  <c r="AI547" i="11" s="1"/>
  <c r="AK547" i="11"/>
  <c r="AC548" i="11"/>
  <c r="AD548" i="11" s="1"/>
  <c r="AE548" i="11"/>
  <c r="AF548" i="11" s="1"/>
  <c r="AI548" i="11" s="1"/>
  <c r="AK548" i="11"/>
  <c r="AC549" i="11"/>
  <c r="AD549" i="11" s="1"/>
  <c r="AE549" i="11"/>
  <c r="AF549" i="11" s="1"/>
  <c r="AI549" i="11" s="1"/>
  <c r="AK549" i="11"/>
  <c r="AC550" i="11"/>
  <c r="AD550" i="11" s="1"/>
  <c r="AE550" i="11"/>
  <c r="AF550" i="11" s="1"/>
  <c r="AI550" i="11" s="1"/>
  <c r="AK550" i="11"/>
  <c r="AC551" i="11"/>
  <c r="AD551" i="11" s="1"/>
  <c r="AE551" i="11"/>
  <c r="AF551" i="11" s="1"/>
  <c r="AI551" i="11" s="1"/>
  <c r="AK551" i="11"/>
  <c r="AP551" i="11" l="1"/>
  <c r="AT551" i="11" s="1"/>
  <c r="AL551" i="11"/>
  <c r="AM551" i="11" s="1"/>
  <c r="AO551" i="11" s="1"/>
  <c r="AP550" i="11"/>
  <c r="AT550" i="11" s="1"/>
  <c r="AL550" i="11"/>
  <c r="AM550" i="11" s="1"/>
  <c r="AO550" i="11" s="1"/>
  <c r="AP549" i="11"/>
  <c r="AT549" i="11" s="1"/>
  <c r="AL549" i="11"/>
  <c r="AM549" i="11" s="1"/>
  <c r="AO549" i="11" s="1"/>
  <c r="AP548" i="11"/>
  <c r="AT548" i="11" s="1"/>
  <c r="AL548" i="11"/>
  <c r="AM548" i="11" s="1"/>
  <c r="AO548" i="11" s="1"/>
  <c r="AP547" i="11"/>
  <c r="AT547" i="11" s="1"/>
  <c r="AL547" i="11"/>
  <c r="AM547" i="11" s="1"/>
  <c r="AO547" i="11" s="1"/>
  <c r="AP546" i="11"/>
  <c r="AT546" i="11" s="1"/>
  <c r="AL546" i="11"/>
  <c r="AM546" i="11" s="1"/>
  <c r="AO546" i="11" s="1"/>
  <c r="AP545" i="11"/>
  <c r="AT545" i="11" s="1"/>
  <c r="AL545" i="11"/>
  <c r="AM545" i="11" s="1"/>
  <c r="AO545" i="11" s="1"/>
  <c r="AP544" i="11"/>
  <c r="AT544" i="11" s="1"/>
  <c r="AL544" i="11"/>
  <c r="AM544" i="11" s="1"/>
  <c r="AO544" i="11" s="1"/>
  <c r="AP543" i="11"/>
  <c r="AT543" i="11" s="1"/>
  <c r="AL543" i="11"/>
  <c r="AM543" i="11" s="1"/>
  <c r="AO543" i="11" s="1"/>
  <c r="AP542" i="11"/>
  <c r="AT542" i="11" s="1"/>
  <c r="AL542" i="11"/>
  <c r="AM542" i="11" s="1"/>
  <c r="AO542" i="11" s="1"/>
  <c r="AP541" i="11"/>
  <c r="AT541" i="11" s="1"/>
  <c r="AL541" i="11"/>
  <c r="AM541" i="11" s="1"/>
  <c r="AO541" i="11" s="1"/>
  <c r="AP540" i="11"/>
  <c r="AT540" i="11" s="1"/>
  <c r="AL540" i="11"/>
  <c r="AM540" i="11" s="1"/>
  <c r="AO540" i="11" s="1"/>
  <c r="AP539" i="11"/>
  <c r="AT539" i="11" s="1"/>
  <c r="AL539" i="11"/>
  <c r="AM539" i="11" s="1"/>
  <c r="AO539" i="11" s="1"/>
  <c r="AP538" i="11"/>
  <c r="AT538" i="11" s="1"/>
  <c r="AL538" i="11"/>
  <c r="AM538" i="11" s="1"/>
  <c r="AO538" i="11" s="1"/>
  <c r="AP537" i="11"/>
  <c r="AT537" i="11" s="1"/>
  <c r="AL537" i="11"/>
  <c r="AM537" i="11" s="1"/>
  <c r="AO537" i="11" s="1"/>
  <c r="AP536" i="11"/>
  <c r="AT536" i="11" s="1"/>
  <c r="AL536" i="11"/>
  <c r="AM536" i="11" s="1"/>
  <c r="AO536" i="11" s="1"/>
  <c r="AP535" i="11"/>
  <c r="AT535" i="11" s="1"/>
  <c r="AL535" i="11"/>
  <c r="AM535" i="11" s="1"/>
  <c r="AO535" i="11" s="1"/>
  <c r="AP534" i="11"/>
  <c r="AT534" i="11" s="1"/>
  <c r="AL534" i="11"/>
  <c r="AM534" i="11" s="1"/>
  <c r="AO534" i="11" s="1"/>
  <c r="AP533" i="11"/>
  <c r="AT533" i="11" s="1"/>
  <c r="AL533" i="11"/>
  <c r="AM533" i="11" s="1"/>
  <c r="AO533" i="11" s="1"/>
  <c r="AP532" i="11"/>
  <c r="AT532" i="11" s="1"/>
  <c r="AL532" i="11"/>
  <c r="AM532" i="11" s="1"/>
  <c r="AO532" i="11" s="1"/>
  <c r="AP531" i="11"/>
  <c r="AT531" i="11" s="1"/>
  <c r="AL531" i="11"/>
  <c r="AM531" i="11" s="1"/>
  <c r="AO531" i="11" s="1"/>
  <c r="AP530" i="11"/>
  <c r="AT530" i="11" s="1"/>
  <c r="AL530" i="11"/>
  <c r="AM530" i="11" s="1"/>
  <c r="AO530" i="11" s="1"/>
  <c r="AP529" i="11"/>
  <c r="AT529" i="11" s="1"/>
  <c r="AL529" i="11"/>
  <c r="AM529" i="11" s="1"/>
  <c r="AO529" i="11" s="1"/>
  <c r="AP528" i="11"/>
  <c r="AT528" i="11" s="1"/>
  <c r="AL528" i="11"/>
  <c r="AM528" i="11" s="1"/>
  <c r="AO528" i="11" s="1"/>
  <c r="AP527" i="11"/>
  <c r="AT527" i="11" s="1"/>
  <c r="AL527" i="11"/>
  <c r="AM527" i="11" s="1"/>
  <c r="AO527" i="11" s="1"/>
  <c r="AP526" i="11"/>
  <c r="AT526" i="11" s="1"/>
  <c r="AL526" i="11"/>
  <c r="AM526" i="11" s="1"/>
  <c r="AO526" i="11" s="1"/>
  <c r="AP525" i="11"/>
  <c r="AT525" i="11" s="1"/>
  <c r="AL525" i="11"/>
  <c r="AM525" i="11" s="1"/>
  <c r="AO525" i="11" s="1"/>
  <c r="AP524" i="11"/>
  <c r="AT524" i="11" s="1"/>
  <c r="AL524" i="11"/>
  <c r="AM524" i="11" s="1"/>
  <c r="AO524" i="11" s="1"/>
  <c r="AP523" i="11"/>
  <c r="AT523" i="11" s="1"/>
  <c r="AL523" i="11"/>
  <c r="AM523" i="11" s="1"/>
  <c r="AO523" i="11" s="1"/>
  <c r="AP522" i="11"/>
  <c r="AT522" i="11" s="1"/>
  <c r="AL522" i="11"/>
  <c r="AM522" i="11" s="1"/>
  <c r="AO522" i="11" s="1"/>
  <c r="AP521" i="11"/>
  <c r="AT521" i="11" s="1"/>
  <c r="AL521" i="11"/>
  <c r="AM521" i="11" s="1"/>
  <c r="AO521" i="11" s="1"/>
  <c r="AP520" i="11"/>
  <c r="AT520" i="11" s="1"/>
  <c r="AL520" i="11"/>
  <c r="AM520" i="11" s="1"/>
  <c r="AO520" i="11" s="1"/>
  <c r="AP519" i="11"/>
  <c r="AT519" i="11" s="1"/>
  <c r="AL519" i="11"/>
  <c r="AM519" i="11" s="1"/>
  <c r="AO519" i="11" s="1"/>
  <c r="AP518" i="11"/>
  <c r="AT518" i="11" s="1"/>
  <c r="AL518" i="11"/>
  <c r="AM518" i="11" s="1"/>
  <c r="AO518" i="11" s="1"/>
  <c r="AP517" i="11"/>
  <c r="AT517" i="11" s="1"/>
  <c r="AL517" i="11"/>
  <c r="AM517" i="11" s="1"/>
  <c r="AO517" i="11" s="1"/>
  <c r="AP516" i="11"/>
  <c r="AT516" i="11" s="1"/>
  <c r="AL516" i="11"/>
  <c r="AM516" i="11" s="1"/>
  <c r="AO516" i="11" s="1"/>
  <c r="AP515" i="11"/>
  <c r="AT515" i="11" s="1"/>
  <c r="AL515" i="11"/>
  <c r="AM515" i="11" s="1"/>
  <c r="AO515" i="11" s="1"/>
  <c r="AP514" i="11"/>
  <c r="AT514" i="11" s="1"/>
  <c r="AL514" i="11"/>
  <c r="AM514" i="11" s="1"/>
  <c r="AO514" i="11" s="1"/>
  <c r="AP513" i="11"/>
  <c r="AT513" i="11" s="1"/>
  <c r="AL513" i="11"/>
  <c r="AM513" i="11" s="1"/>
  <c r="AO513" i="11" s="1"/>
  <c r="AP512" i="11"/>
  <c r="AT512" i="11" s="1"/>
  <c r="AL512" i="11"/>
  <c r="AM512" i="11" s="1"/>
  <c r="AO512" i="11" s="1"/>
  <c r="AP511" i="11"/>
  <c r="AT511" i="11" s="1"/>
  <c r="AL511" i="11"/>
  <c r="AM511" i="11" s="1"/>
  <c r="AO511" i="11" s="1"/>
  <c r="AP510" i="11"/>
  <c r="AT510" i="11" s="1"/>
  <c r="AL510" i="11"/>
  <c r="AM510" i="11" s="1"/>
  <c r="AO510" i="11" s="1"/>
  <c r="AP509" i="11"/>
  <c r="AT509" i="11" s="1"/>
  <c r="AL509" i="11"/>
  <c r="AM509" i="11" s="1"/>
  <c r="AO509" i="11" s="1"/>
  <c r="AP508" i="11"/>
  <c r="AT508" i="11" s="1"/>
  <c r="AL508" i="11"/>
  <c r="AM508" i="11" s="1"/>
  <c r="AO508" i="11" s="1"/>
  <c r="AP507" i="11"/>
  <c r="AT507" i="11" s="1"/>
  <c r="AL507" i="11"/>
  <c r="AM507" i="11" s="1"/>
  <c r="AO507" i="11" s="1"/>
  <c r="AP506" i="11"/>
  <c r="AT506" i="11" s="1"/>
  <c r="AL506" i="11"/>
  <c r="AM506" i="11" s="1"/>
  <c r="AO506" i="11" s="1"/>
  <c r="AP505" i="11"/>
  <c r="AT505" i="11" s="1"/>
  <c r="AL505" i="11"/>
  <c r="AM505" i="11" s="1"/>
  <c r="AO505" i="11" s="1"/>
  <c r="AP504" i="11"/>
  <c r="AT504" i="11" s="1"/>
  <c r="AL504" i="11"/>
  <c r="AM504" i="11" s="1"/>
  <c r="AO504" i="11" s="1"/>
  <c r="AP503" i="11"/>
  <c r="AT503" i="11" s="1"/>
  <c r="AL503" i="11"/>
  <c r="AM503" i="11" s="1"/>
  <c r="AO503" i="11" s="1"/>
  <c r="AP502" i="11"/>
  <c r="AT502" i="11" s="1"/>
  <c r="AL502" i="11"/>
  <c r="AM502" i="11" s="1"/>
  <c r="AO502" i="11" s="1"/>
  <c r="AP501" i="11"/>
  <c r="AT501" i="11" s="1"/>
  <c r="AL501" i="11"/>
  <c r="AM501" i="11" s="1"/>
  <c r="AO501" i="11" s="1"/>
  <c r="AP500" i="11"/>
  <c r="AT500" i="11" s="1"/>
  <c r="AL500" i="11"/>
  <c r="AM500" i="11" s="1"/>
  <c r="AO500" i="11" s="1"/>
  <c r="AP499" i="11"/>
  <c r="AT499" i="11" s="1"/>
  <c r="AL499" i="11"/>
  <c r="AM499" i="11" s="1"/>
  <c r="AO499" i="11" s="1"/>
  <c r="AP498" i="11"/>
  <c r="AT498" i="11" s="1"/>
  <c r="AL498" i="11"/>
  <c r="AM498" i="11" s="1"/>
  <c r="AO498" i="11" s="1"/>
  <c r="AP497" i="11"/>
  <c r="AT497" i="11" s="1"/>
  <c r="AL497" i="11"/>
  <c r="AM497" i="11" s="1"/>
  <c r="AO497" i="11" s="1"/>
  <c r="AP496" i="11"/>
  <c r="AT496" i="11" s="1"/>
  <c r="AL496" i="11"/>
  <c r="AM496" i="11" s="1"/>
  <c r="AO496" i="11" s="1"/>
  <c r="AP495" i="11"/>
  <c r="AT495" i="11" s="1"/>
  <c r="AL495" i="11"/>
  <c r="AM495" i="11" s="1"/>
  <c r="AO495" i="11" s="1"/>
  <c r="AP494" i="11"/>
  <c r="AT494" i="11" s="1"/>
  <c r="AL494" i="11"/>
  <c r="AM494" i="11" s="1"/>
  <c r="AO494" i="11" s="1"/>
  <c r="AP493" i="11"/>
  <c r="AT493" i="11" s="1"/>
  <c r="AL493" i="11"/>
  <c r="AM493" i="11" s="1"/>
  <c r="AO493" i="11" s="1"/>
  <c r="AP492" i="11"/>
  <c r="AT492" i="11" s="1"/>
  <c r="AL492" i="11"/>
  <c r="AM492" i="11" s="1"/>
  <c r="AO492" i="11" s="1"/>
  <c r="AP491" i="11"/>
  <c r="AT491" i="11" s="1"/>
  <c r="AL491" i="11"/>
  <c r="AM491" i="11" s="1"/>
  <c r="AO491" i="11" s="1"/>
  <c r="AP490" i="11"/>
  <c r="AT490" i="11" s="1"/>
  <c r="AL490" i="11"/>
  <c r="AM490" i="11" s="1"/>
  <c r="AO490" i="11" s="1"/>
  <c r="AP489" i="11"/>
  <c r="AT489" i="11" s="1"/>
  <c r="AL489" i="11"/>
  <c r="AM489" i="11" s="1"/>
  <c r="AO489" i="11" s="1"/>
  <c r="AP488" i="11"/>
  <c r="AT488" i="11" s="1"/>
  <c r="AL488" i="11"/>
  <c r="AM488" i="11" s="1"/>
  <c r="AO488" i="11" s="1"/>
  <c r="AP487" i="11"/>
  <c r="AT487" i="11" s="1"/>
  <c r="AL487" i="11"/>
  <c r="AM487" i="11" s="1"/>
  <c r="AO487" i="11" s="1"/>
  <c r="AP486" i="11"/>
  <c r="AT486" i="11" s="1"/>
  <c r="AL486" i="11"/>
  <c r="AM486" i="11" s="1"/>
  <c r="AO486" i="11" s="1"/>
  <c r="AP485" i="11"/>
  <c r="AT485" i="11" s="1"/>
  <c r="AL485" i="11"/>
  <c r="AM485" i="11" s="1"/>
  <c r="AO485" i="11" s="1"/>
  <c r="AP484" i="11"/>
  <c r="AT484" i="11" s="1"/>
  <c r="AL484" i="11"/>
  <c r="AM484" i="11" s="1"/>
  <c r="AO484" i="11" s="1"/>
  <c r="AP483" i="11"/>
  <c r="AT483" i="11" s="1"/>
  <c r="AL483" i="11"/>
  <c r="AM483" i="11" s="1"/>
  <c r="AO483" i="11" s="1"/>
  <c r="AP482" i="11"/>
  <c r="AT482" i="11" s="1"/>
  <c r="AL482" i="11"/>
  <c r="AM482" i="11" s="1"/>
  <c r="AO482" i="11" s="1"/>
  <c r="AP481" i="11"/>
  <c r="AT481" i="11" s="1"/>
  <c r="AL481" i="11"/>
  <c r="AM481" i="11" s="1"/>
  <c r="AO481" i="11" s="1"/>
  <c r="AP480" i="11"/>
  <c r="AT480" i="11" s="1"/>
  <c r="AL480" i="11"/>
  <c r="AM480" i="11" s="1"/>
  <c r="AO480" i="11" s="1"/>
  <c r="AP479" i="11"/>
  <c r="AT479" i="11" s="1"/>
  <c r="AL479" i="11"/>
  <c r="AM479" i="11" s="1"/>
  <c r="AO479" i="11" s="1"/>
  <c r="AP478" i="11"/>
  <c r="AT478" i="11" s="1"/>
  <c r="AL478" i="11"/>
  <c r="AM478" i="11" s="1"/>
  <c r="AO478" i="11" s="1"/>
  <c r="AP477" i="11"/>
  <c r="AT477" i="11" s="1"/>
  <c r="AL477" i="11"/>
  <c r="AM477" i="11" s="1"/>
  <c r="AO477" i="11" s="1"/>
  <c r="AP476" i="11"/>
  <c r="AT476" i="11" s="1"/>
  <c r="AL476" i="11"/>
  <c r="AM476" i="11" s="1"/>
  <c r="AO476" i="11" s="1"/>
  <c r="AP475" i="11"/>
  <c r="AT475" i="11" s="1"/>
  <c r="AL475" i="11"/>
  <c r="AM475" i="11" s="1"/>
  <c r="AO475" i="11" s="1"/>
  <c r="AP474" i="11"/>
  <c r="AT474" i="11" s="1"/>
  <c r="AL474" i="11"/>
  <c r="AM474" i="11" s="1"/>
  <c r="AO474" i="11" s="1"/>
  <c r="AP473" i="11"/>
  <c r="AT473" i="11" s="1"/>
  <c r="AL473" i="11"/>
  <c r="AM473" i="11" s="1"/>
  <c r="AO473" i="11" s="1"/>
  <c r="AP472" i="11"/>
  <c r="AT472" i="11" s="1"/>
  <c r="AL472" i="11"/>
  <c r="AM472" i="11" s="1"/>
  <c r="AO472" i="11" s="1"/>
  <c r="AP471" i="11"/>
  <c r="AT471" i="11" s="1"/>
  <c r="AL471" i="11"/>
  <c r="AM471" i="11" s="1"/>
  <c r="AO471" i="11" s="1"/>
  <c r="AP470" i="11"/>
  <c r="AT470" i="11" s="1"/>
  <c r="AL470" i="11"/>
  <c r="AM470" i="11" s="1"/>
  <c r="AO470" i="11" s="1"/>
  <c r="AP469" i="11"/>
  <c r="AT469" i="11" s="1"/>
  <c r="AL469" i="11"/>
  <c r="AM469" i="11" s="1"/>
  <c r="AO469" i="11" s="1"/>
  <c r="AP468" i="11"/>
  <c r="AT468" i="11" s="1"/>
  <c r="AL468" i="11"/>
  <c r="AM468" i="11" s="1"/>
  <c r="AO468" i="11" s="1"/>
  <c r="AP467" i="11"/>
  <c r="AT467" i="11" s="1"/>
  <c r="AL467" i="11"/>
  <c r="AM467" i="11" s="1"/>
  <c r="AO467" i="11" s="1"/>
  <c r="AP466" i="11"/>
  <c r="AT466" i="11" s="1"/>
  <c r="AL466" i="11"/>
  <c r="AM466" i="11" s="1"/>
  <c r="AO466" i="11" s="1"/>
  <c r="AP465" i="11"/>
  <c r="AT465" i="11" s="1"/>
  <c r="AL465" i="11"/>
  <c r="AM465" i="11" s="1"/>
  <c r="AO465" i="11" s="1"/>
  <c r="AP464" i="11"/>
  <c r="AT464" i="11" s="1"/>
  <c r="AL464" i="11"/>
  <c r="AM464" i="11" s="1"/>
  <c r="AO464" i="11" s="1"/>
  <c r="AP463" i="11"/>
  <c r="AT463" i="11" s="1"/>
  <c r="AL463" i="11"/>
  <c r="AM463" i="11" s="1"/>
  <c r="AO463" i="11" s="1"/>
  <c r="AP462" i="11"/>
  <c r="AT462" i="11" s="1"/>
  <c r="AL462" i="11"/>
  <c r="AM462" i="11" s="1"/>
  <c r="AO462" i="11" s="1"/>
  <c r="AP461" i="11"/>
  <c r="AT461" i="11" s="1"/>
  <c r="AL461" i="11"/>
  <c r="AM461" i="11" s="1"/>
  <c r="AO461" i="11" s="1"/>
  <c r="AP460" i="11"/>
  <c r="AT460" i="11" s="1"/>
  <c r="AL460" i="11"/>
  <c r="AM460" i="11" s="1"/>
  <c r="AO460" i="11" s="1"/>
  <c r="AP459" i="11"/>
  <c r="AT459" i="11" s="1"/>
  <c r="AL459" i="11"/>
  <c r="AM459" i="11" s="1"/>
  <c r="AO459" i="11" s="1"/>
  <c r="AP458" i="11"/>
  <c r="AT458" i="11" s="1"/>
  <c r="AL458" i="11"/>
  <c r="AM458" i="11" s="1"/>
  <c r="AO458" i="11" s="1"/>
  <c r="AP457" i="11"/>
  <c r="AT457" i="11" s="1"/>
  <c r="AL457" i="11"/>
  <c r="AM457" i="11" s="1"/>
  <c r="AO457" i="11" s="1"/>
  <c r="AP456" i="11"/>
  <c r="AT456" i="11" s="1"/>
  <c r="AL456" i="11"/>
  <c r="AM456" i="11" s="1"/>
  <c r="AO456" i="11" s="1"/>
  <c r="AP455" i="11"/>
  <c r="AT455" i="11" s="1"/>
  <c r="AL455" i="11"/>
  <c r="AM455" i="11" s="1"/>
  <c r="AO455" i="11" s="1"/>
  <c r="AP454" i="11"/>
  <c r="AT454" i="11" s="1"/>
  <c r="AL454" i="11"/>
  <c r="AM454" i="11" s="1"/>
  <c r="AO454" i="11" s="1"/>
  <c r="AP453" i="11"/>
  <c r="AT453" i="11" s="1"/>
  <c r="AL453" i="11"/>
  <c r="AM453" i="11" s="1"/>
  <c r="AO453" i="11" s="1"/>
  <c r="AP452" i="11"/>
  <c r="AT452" i="11" s="1"/>
  <c r="AL452" i="11"/>
  <c r="AM452" i="11" s="1"/>
  <c r="AO452" i="11" s="1"/>
  <c r="AP451" i="11"/>
  <c r="AT451" i="11" s="1"/>
  <c r="AL451" i="11"/>
  <c r="AM451" i="11" s="1"/>
  <c r="AO451" i="11" s="1"/>
  <c r="AP450" i="11"/>
  <c r="AT450" i="11" s="1"/>
  <c r="AL450" i="11"/>
  <c r="AM450" i="11" s="1"/>
  <c r="AO450" i="11" s="1"/>
  <c r="AP449" i="11"/>
  <c r="AT449" i="11" s="1"/>
  <c r="AL449" i="11"/>
  <c r="AM449" i="11" s="1"/>
  <c r="AO449" i="11" s="1"/>
  <c r="AP448" i="11"/>
  <c r="AT448" i="11" s="1"/>
  <c r="AL448" i="11"/>
  <c r="AM448" i="11" s="1"/>
  <c r="AO448" i="11" s="1"/>
  <c r="AP447" i="11"/>
  <c r="AT447" i="11" s="1"/>
  <c r="AL447" i="11"/>
  <c r="AM447" i="11" s="1"/>
  <c r="AO447" i="11" s="1"/>
  <c r="AP446" i="11"/>
  <c r="AT446" i="11" s="1"/>
  <c r="AL446" i="11"/>
  <c r="AM446" i="11" s="1"/>
  <c r="AO446" i="11" s="1"/>
  <c r="AP445" i="11"/>
  <c r="AT445" i="11" s="1"/>
  <c r="AL445" i="11"/>
  <c r="AM445" i="11" s="1"/>
  <c r="AO445" i="11" s="1"/>
  <c r="AP444" i="11"/>
  <c r="AT444" i="11" s="1"/>
  <c r="AL444" i="11"/>
  <c r="AM444" i="11" s="1"/>
  <c r="AO444" i="11" s="1"/>
  <c r="AP443" i="11"/>
  <c r="AT443" i="11" s="1"/>
  <c r="AL443" i="11"/>
  <c r="AM443" i="11" s="1"/>
  <c r="AO443" i="11" s="1"/>
  <c r="AP442" i="11"/>
  <c r="AT442" i="11" s="1"/>
  <c r="AL442" i="11"/>
  <c r="AM442" i="11" s="1"/>
  <c r="AO442" i="11" s="1"/>
  <c r="AP441" i="11"/>
  <c r="AT441" i="11" s="1"/>
  <c r="AL441" i="11"/>
  <c r="AM441" i="11" s="1"/>
  <c r="AO441" i="11" s="1"/>
  <c r="AP440" i="11"/>
  <c r="AT440" i="11" s="1"/>
  <c r="AL440" i="11"/>
  <c r="AM440" i="11" s="1"/>
  <c r="AO440" i="11" s="1"/>
  <c r="AP439" i="11"/>
  <c r="AT439" i="11" s="1"/>
  <c r="AL439" i="11"/>
  <c r="AM439" i="11" s="1"/>
  <c r="AO439" i="11" s="1"/>
  <c r="AP438" i="11"/>
  <c r="AT438" i="11" s="1"/>
  <c r="AL438" i="11"/>
  <c r="AM438" i="11" s="1"/>
  <c r="AO438" i="11" s="1"/>
  <c r="AP437" i="11"/>
  <c r="AT437" i="11" s="1"/>
  <c r="AL437" i="11"/>
  <c r="AM437" i="11" s="1"/>
  <c r="AO437" i="11" s="1"/>
  <c r="AP436" i="11"/>
  <c r="AT436" i="11" s="1"/>
  <c r="AL436" i="11"/>
  <c r="AM436" i="11" s="1"/>
  <c r="AO436" i="11" s="1"/>
  <c r="AP435" i="11"/>
  <c r="AT435" i="11" s="1"/>
  <c r="AL435" i="11"/>
  <c r="AM435" i="11" s="1"/>
  <c r="AO435" i="11" s="1"/>
  <c r="AP434" i="11"/>
  <c r="AT434" i="11" s="1"/>
  <c r="AL434" i="11"/>
  <c r="AM434" i="11" s="1"/>
  <c r="AO434" i="11" s="1"/>
  <c r="AP433" i="11"/>
  <c r="AT433" i="11" s="1"/>
  <c r="AL433" i="11"/>
  <c r="AM433" i="11" s="1"/>
  <c r="AO433" i="11" s="1"/>
  <c r="AP432" i="11"/>
  <c r="AT432" i="11" s="1"/>
  <c r="AL432" i="11"/>
  <c r="AM432" i="11" s="1"/>
  <c r="AO432" i="11" s="1"/>
  <c r="AP431" i="11"/>
  <c r="AT431" i="11" s="1"/>
  <c r="AL431" i="11"/>
  <c r="AM431" i="11" s="1"/>
  <c r="AO431" i="11" s="1"/>
  <c r="AP430" i="11"/>
  <c r="AT430" i="11" s="1"/>
  <c r="AL430" i="11"/>
  <c r="AM430" i="11" s="1"/>
  <c r="AO430" i="11" s="1"/>
  <c r="AP429" i="11"/>
  <c r="AT429" i="11" s="1"/>
  <c r="AL429" i="11"/>
  <c r="AM429" i="11" s="1"/>
  <c r="AO429" i="11" s="1"/>
  <c r="AP428" i="11"/>
  <c r="AT428" i="11" s="1"/>
  <c r="AL428" i="11"/>
  <c r="AM428" i="11" s="1"/>
  <c r="AO428" i="11" s="1"/>
  <c r="AP427" i="11"/>
  <c r="AT427" i="11" s="1"/>
  <c r="AL427" i="11"/>
  <c r="AM427" i="11" s="1"/>
  <c r="AO427" i="11" s="1"/>
  <c r="AP426" i="11"/>
  <c r="AT426" i="11" s="1"/>
  <c r="AL426" i="11"/>
  <c r="AM426" i="11" s="1"/>
  <c r="AO426" i="11" s="1"/>
  <c r="AP425" i="11"/>
  <c r="AT425" i="11" s="1"/>
  <c r="AL425" i="11"/>
  <c r="AM425" i="11" s="1"/>
  <c r="AO425" i="11" s="1"/>
  <c r="AP424" i="11"/>
  <c r="AT424" i="11" s="1"/>
  <c r="AL424" i="11"/>
  <c r="AM424" i="11" s="1"/>
  <c r="AO424" i="11" s="1"/>
  <c r="AP423" i="11"/>
  <c r="AT423" i="11" s="1"/>
  <c r="AL423" i="11"/>
  <c r="AM423" i="11" s="1"/>
  <c r="AO423" i="11" s="1"/>
  <c r="AP422" i="11"/>
  <c r="AT422" i="11" s="1"/>
  <c r="AL422" i="11"/>
  <c r="AM422" i="11" s="1"/>
  <c r="AO422" i="11" s="1"/>
  <c r="AP421" i="11"/>
  <c r="AT421" i="11" s="1"/>
  <c r="AL421" i="11"/>
  <c r="AM421" i="11" s="1"/>
  <c r="AO421" i="11" s="1"/>
  <c r="AP420" i="11"/>
  <c r="AT420" i="11" s="1"/>
  <c r="AL420" i="11"/>
  <c r="AM420" i="11" s="1"/>
  <c r="AO420" i="11" s="1"/>
  <c r="AP419" i="11"/>
  <c r="AT419" i="11" s="1"/>
  <c r="AL419" i="11"/>
  <c r="AM419" i="11" s="1"/>
  <c r="AO419" i="11" s="1"/>
  <c r="AP418" i="11"/>
  <c r="AT418" i="11" s="1"/>
  <c r="AL418" i="11"/>
  <c r="AM418" i="11" s="1"/>
  <c r="AO418" i="11" s="1"/>
  <c r="AP417" i="11"/>
  <c r="AT417" i="11" s="1"/>
  <c r="AL417" i="11"/>
  <c r="AM417" i="11" s="1"/>
  <c r="AO417" i="11" s="1"/>
  <c r="AP416" i="11"/>
  <c r="AT416" i="11" s="1"/>
  <c r="AL416" i="11"/>
  <c r="AM416" i="11" s="1"/>
  <c r="AO416" i="11" s="1"/>
  <c r="AP415" i="11"/>
  <c r="AT415" i="11" s="1"/>
  <c r="AL415" i="11"/>
  <c r="AM415" i="11" s="1"/>
  <c r="AO415" i="11" s="1"/>
  <c r="AP414" i="11"/>
  <c r="AT414" i="11" s="1"/>
  <c r="AL414" i="11"/>
  <c r="AM414" i="11" s="1"/>
  <c r="AO414" i="11" s="1"/>
  <c r="AP413" i="11"/>
  <c r="AT413" i="11" s="1"/>
  <c r="AL413" i="11"/>
  <c r="AM413" i="11" s="1"/>
  <c r="AO413" i="11" s="1"/>
  <c r="AP412" i="11"/>
  <c r="AT412" i="11" s="1"/>
  <c r="AL412" i="11"/>
  <c r="AM412" i="11" s="1"/>
  <c r="AO412" i="11" s="1"/>
  <c r="AP411" i="11"/>
  <c r="AT411" i="11" s="1"/>
  <c r="AL411" i="11"/>
  <c r="AM411" i="11" s="1"/>
  <c r="AO411" i="11" s="1"/>
  <c r="AP410" i="11"/>
  <c r="AT410" i="11" s="1"/>
  <c r="AL410" i="11"/>
  <c r="AM410" i="11" s="1"/>
  <c r="AO410" i="11" s="1"/>
  <c r="AP409" i="11"/>
  <c r="AT409" i="11" s="1"/>
  <c r="AL409" i="11"/>
  <c r="AM409" i="11" s="1"/>
  <c r="AO409" i="11" s="1"/>
  <c r="AP408" i="11"/>
  <c r="AT408" i="11" s="1"/>
  <c r="AL408" i="11"/>
  <c r="AM408" i="11" s="1"/>
  <c r="AO408" i="11" s="1"/>
  <c r="AP407" i="11"/>
  <c r="AT407" i="11" s="1"/>
  <c r="AL407" i="11"/>
  <c r="AM407" i="11" s="1"/>
  <c r="AO407" i="11" s="1"/>
  <c r="AP406" i="11"/>
  <c r="AT406" i="11" s="1"/>
  <c r="AL406" i="11"/>
  <c r="AM406" i="11" s="1"/>
  <c r="AO406" i="11" s="1"/>
  <c r="AP405" i="11"/>
  <c r="AT405" i="11" s="1"/>
  <c r="AL405" i="11"/>
  <c r="AM405" i="11" s="1"/>
  <c r="AO405" i="11" s="1"/>
  <c r="AP404" i="11"/>
  <c r="AT404" i="11" s="1"/>
  <c r="AL404" i="11"/>
  <c r="AM404" i="11" s="1"/>
  <c r="AO404" i="11" s="1"/>
  <c r="AP403" i="11"/>
  <c r="AT403" i="11" s="1"/>
  <c r="AL403" i="11"/>
  <c r="AM403" i="11" s="1"/>
  <c r="AO403" i="11" s="1"/>
  <c r="AP402" i="11"/>
  <c r="AT402" i="11" s="1"/>
  <c r="AL402" i="11"/>
  <c r="AM402" i="11" s="1"/>
  <c r="AO402" i="11" s="1"/>
  <c r="AP401" i="11"/>
  <c r="AT401" i="11" s="1"/>
  <c r="AL401" i="11"/>
  <c r="AM401" i="11" s="1"/>
  <c r="AO401" i="11" s="1"/>
  <c r="AP400" i="11"/>
  <c r="AT400" i="11" s="1"/>
  <c r="AL400" i="11"/>
  <c r="AM400" i="11" s="1"/>
  <c r="AO400" i="11" s="1"/>
  <c r="AP399" i="11"/>
  <c r="AT399" i="11" s="1"/>
  <c r="AL399" i="11"/>
  <c r="AM399" i="11" s="1"/>
  <c r="AO399" i="11" s="1"/>
  <c r="AP398" i="11"/>
  <c r="AT398" i="11" s="1"/>
  <c r="AL398" i="11"/>
  <c r="AM398" i="11" s="1"/>
  <c r="AO398" i="11" s="1"/>
  <c r="AP397" i="11"/>
  <c r="AT397" i="11" s="1"/>
  <c r="AL397" i="11"/>
  <c r="AM397" i="11" s="1"/>
  <c r="AO397" i="11" s="1"/>
  <c r="AP396" i="11"/>
  <c r="AT396" i="11" s="1"/>
  <c r="AL396" i="11"/>
  <c r="AM396" i="11" s="1"/>
  <c r="AO396" i="11" s="1"/>
  <c r="AP395" i="11"/>
  <c r="AT395" i="11" s="1"/>
  <c r="AL395" i="11"/>
  <c r="AM395" i="11" s="1"/>
  <c r="AO395" i="11" s="1"/>
  <c r="AP394" i="11"/>
  <c r="AT394" i="11" s="1"/>
  <c r="AL394" i="11"/>
  <c r="AM394" i="11" s="1"/>
  <c r="AO394" i="11" s="1"/>
  <c r="AP393" i="11"/>
  <c r="AT393" i="11" s="1"/>
  <c r="AL393" i="11"/>
  <c r="AM393" i="11" s="1"/>
  <c r="AO393" i="11" s="1"/>
  <c r="AP392" i="11"/>
  <c r="AT392" i="11" s="1"/>
  <c r="AL392" i="11"/>
  <c r="AM392" i="11" s="1"/>
  <c r="AO392" i="11" s="1"/>
  <c r="AP391" i="11"/>
  <c r="AT391" i="11" s="1"/>
  <c r="AL391" i="11"/>
  <c r="AM391" i="11" s="1"/>
  <c r="AO391" i="11" s="1"/>
  <c r="AP390" i="11"/>
  <c r="AT390" i="11" s="1"/>
  <c r="AL390" i="11"/>
  <c r="AM390" i="11" s="1"/>
  <c r="AO390" i="11" s="1"/>
  <c r="AP389" i="11"/>
  <c r="AT389" i="11" s="1"/>
  <c r="AL389" i="11"/>
  <c r="AM389" i="11" s="1"/>
  <c r="AO389" i="11" s="1"/>
  <c r="AP388" i="11"/>
  <c r="AT388" i="11" s="1"/>
  <c r="AL388" i="11"/>
  <c r="AM388" i="11" s="1"/>
  <c r="AO388" i="11" s="1"/>
  <c r="AP387" i="11"/>
  <c r="AT387" i="11" s="1"/>
  <c r="AL387" i="11"/>
  <c r="AM387" i="11" s="1"/>
  <c r="AO387" i="11" s="1"/>
  <c r="AP386" i="11"/>
  <c r="AT386" i="11" s="1"/>
  <c r="AL386" i="11"/>
  <c r="AM386" i="11" s="1"/>
  <c r="AO386" i="11" s="1"/>
  <c r="AP385" i="11"/>
  <c r="AT385" i="11" s="1"/>
  <c r="AL385" i="11"/>
  <c r="AM385" i="11" s="1"/>
  <c r="AO385" i="11" s="1"/>
  <c r="AP384" i="11"/>
  <c r="AT384" i="11" s="1"/>
  <c r="AL384" i="11"/>
  <c r="AM384" i="11" s="1"/>
  <c r="AO384" i="11" s="1"/>
  <c r="AP383" i="11"/>
  <c r="AT383" i="11" s="1"/>
  <c r="AL383" i="11"/>
  <c r="AM383" i="11" s="1"/>
  <c r="AO383" i="11" s="1"/>
  <c r="AP382" i="11"/>
  <c r="AT382" i="11" s="1"/>
  <c r="AL382" i="11"/>
  <c r="AM382" i="11" s="1"/>
  <c r="AO382" i="11" s="1"/>
  <c r="AP381" i="11"/>
  <c r="AT381" i="11" s="1"/>
  <c r="AL381" i="11"/>
  <c r="AM381" i="11" s="1"/>
  <c r="AO381" i="11" s="1"/>
  <c r="AP380" i="11"/>
  <c r="AT380" i="11" s="1"/>
  <c r="AL380" i="11"/>
  <c r="AM380" i="11" s="1"/>
  <c r="AO380" i="11" s="1"/>
  <c r="AP379" i="11"/>
  <c r="AT379" i="11" s="1"/>
  <c r="AL379" i="11"/>
  <c r="AM379" i="11" s="1"/>
  <c r="AO379" i="11" s="1"/>
  <c r="AP378" i="11"/>
  <c r="AT378" i="11" s="1"/>
  <c r="AL378" i="11"/>
  <c r="AM378" i="11" s="1"/>
  <c r="AO378" i="11" s="1"/>
  <c r="AP377" i="11"/>
  <c r="AT377" i="11" s="1"/>
  <c r="AL377" i="11"/>
  <c r="AM377" i="11" s="1"/>
  <c r="AO377" i="11" s="1"/>
  <c r="AP376" i="11"/>
  <c r="AT376" i="11" s="1"/>
  <c r="AL376" i="11"/>
  <c r="AM376" i="11" s="1"/>
  <c r="AO376" i="11" s="1"/>
  <c r="AP375" i="11"/>
  <c r="AT375" i="11" s="1"/>
  <c r="AL375" i="11"/>
  <c r="AM375" i="11" s="1"/>
  <c r="AO375" i="11" s="1"/>
  <c r="AP374" i="11"/>
  <c r="AT374" i="11" s="1"/>
  <c r="AL374" i="11"/>
  <c r="AM374" i="11" s="1"/>
  <c r="AO374" i="11" s="1"/>
  <c r="AP373" i="11"/>
  <c r="AT373" i="11" s="1"/>
  <c r="AL373" i="11"/>
  <c r="AM373" i="11" s="1"/>
  <c r="AO373" i="11" s="1"/>
  <c r="AP372" i="11"/>
  <c r="AT372" i="11" s="1"/>
  <c r="AL372" i="11"/>
  <c r="AM372" i="11" s="1"/>
  <c r="AO372" i="11" s="1"/>
  <c r="AP371" i="11"/>
  <c r="AT371" i="11" s="1"/>
  <c r="AL371" i="11"/>
  <c r="AM371" i="11" s="1"/>
  <c r="AO371" i="11" s="1"/>
  <c r="AP370" i="11"/>
  <c r="AT370" i="11" s="1"/>
  <c r="AL370" i="11"/>
  <c r="AM370" i="11" s="1"/>
  <c r="AO370" i="11" s="1"/>
  <c r="AP369" i="11"/>
  <c r="AT369" i="11" s="1"/>
  <c r="AL369" i="11"/>
  <c r="AM369" i="11" s="1"/>
  <c r="AO369" i="11" s="1"/>
  <c r="AP368" i="11"/>
  <c r="AT368" i="11" s="1"/>
  <c r="AL368" i="11"/>
  <c r="AM368" i="11" s="1"/>
  <c r="AO368" i="11" s="1"/>
  <c r="AP367" i="11"/>
  <c r="AT367" i="11" s="1"/>
  <c r="AL367" i="11"/>
  <c r="AM367" i="11" s="1"/>
  <c r="AO367" i="11" s="1"/>
  <c r="AP366" i="11"/>
  <c r="AT366" i="11" s="1"/>
  <c r="AL366" i="11"/>
  <c r="AM366" i="11" s="1"/>
  <c r="AO366" i="11" s="1"/>
  <c r="AP365" i="11"/>
  <c r="AT365" i="11" s="1"/>
  <c r="AL365" i="11"/>
  <c r="AM365" i="11" s="1"/>
  <c r="AO365" i="11" s="1"/>
  <c r="AP364" i="11"/>
  <c r="AT364" i="11" s="1"/>
  <c r="AL364" i="11"/>
  <c r="AM364" i="11" s="1"/>
  <c r="AO364" i="11" s="1"/>
  <c r="AP363" i="11"/>
  <c r="AT363" i="11" s="1"/>
  <c r="AL363" i="11"/>
  <c r="AM363" i="11" s="1"/>
  <c r="AO363" i="11" s="1"/>
  <c r="AP362" i="11"/>
  <c r="AT362" i="11" s="1"/>
  <c r="AL362" i="11"/>
  <c r="AM362" i="11" s="1"/>
  <c r="AO362" i="11" s="1"/>
  <c r="AP361" i="11"/>
  <c r="AT361" i="11" s="1"/>
  <c r="AL361" i="11"/>
  <c r="AM361" i="11" s="1"/>
  <c r="AO361" i="11" s="1"/>
  <c r="AP360" i="11"/>
  <c r="AT360" i="11" s="1"/>
  <c r="AL360" i="11"/>
  <c r="AM360" i="11" s="1"/>
  <c r="AO360" i="11" s="1"/>
  <c r="AP359" i="11"/>
  <c r="AT359" i="11" s="1"/>
  <c r="AL359" i="11"/>
  <c r="AM359" i="11" s="1"/>
  <c r="AO359" i="11" s="1"/>
  <c r="AG358" i="11"/>
  <c r="AH358" i="11" s="1"/>
  <c r="AJ358" i="11" s="1"/>
  <c r="AA358" i="11"/>
  <c r="AB358" i="11"/>
  <c r="AG357" i="11"/>
  <c r="AH357" i="11" s="1"/>
  <c r="AJ357" i="11" s="1"/>
  <c r="AA357" i="11"/>
  <c r="AB357" i="11"/>
  <c r="AG356" i="11"/>
  <c r="AH356" i="11" s="1"/>
  <c r="AJ356" i="11" s="1"/>
  <c r="AA356" i="11"/>
  <c r="AB356" i="11"/>
  <c r="AG355" i="11"/>
  <c r="AH355" i="11" s="1"/>
  <c r="AJ355" i="11" s="1"/>
  <c r="AA355" i="11"/>
  <c r="AB355" i="11"/>
  <c r="AG354" i="11"/>
  <c r="AH354" i="11" s="1"/>
  <c r="AJ354" i="11" s="1"/>
  <c r="AA354" i="11"/>
  <c r="AB354" i="11"/>
  <c r="AG353" i="11"/>
  <c r="AH353" i="11" s="1"/>
  <c r="AJ353" i="11" s="1"/>
  <c r="AA353" i="11"/>
  <c r="AB353" i="11"/>
  <c r="AG352" i="11"/>
  <c r="AH352" i="11" s="1"/>
  <c r="AJ352" i="11" s="1"/>
  <c r="AA352" i="11"/>
  <c r="AB352" i="11"/>
  <c r="AG351" i="11"/>
  <c r="AH351" i="11" s="1"/>
  <c r="AJ351" i="11" s="1"/>
  <c r="AA351" i="11"/>
  <c r="AB351" i="11"/>
  <c r="AP350" i="11"/>
  <c r="AT350" i="11" s="1"/>
  <c r="AL350" i="11"/>
  <c r="AM350" i="11" s="1"/>
  <c r="AO350" i="11" s="1"/>
  <c r="AG349" i="11"/>
  <c r="AH349" i="11" s="1"/>
  <c r="AJ349" i="11" s="1"/>
  <c r="AA349" i="11"/>
  <c r="AB349" i="11"/>
  <c r="AG348" i="11"/>
  <c r="AH348" i="11" s="1"/>
  <c r="AJ348" i="11" s="1"/>
  <c r="AA348" i="11"/>
  <c r="AB348" i="11"/>
  <c r="AG347" i="11"/>
  <c r="AH347" i="11" s="1"/>
  <c r="AJ347" i="11" s="1"/>
  <c r="AA347" i="11"/>
  <c r="AB347" i="11"/>
  <c r="AG346" i="11"/>
  <c r="AH346" i="11" s="1"/>
  <c r="AJ346" i="11" s="1"/>
  <c r="AA346" i="11"/>
  <c r="AB346" i="11"/>
  <c r="AG345" i="11"/>
  <c r="AH345" i="11" s="1"/>
  <c r="AJ345" i="11" s="1"/>
  <c r="AA345" i="11"/>
  <c r="AB345" i="11"/>
  <c r="AG344" i="11"/>
  <c r="AH344" i="11" s="1"/>
  <c r="AJ344" i="11" s="1"/>
  <c r="AA344" i="11"/>
  <c r="AB344" i="11"/>
  <c r="AG343" i="11"/>
  <c r="AH343" i="11" s="1"/>
  <c r="AJ343" i="11" s="1"/>
  <c r="AA343" i="11"/>
  <c r="AB343" i="11"/>
  <c r="AG342" i="11"/>
  <c r="AH342" i="11" s="1"/>
  <c r="AJ342" i="11" s="1"/>
  <c r="AA342" i="11"/>
  <c r="AB342" i="11"/>
  <c r="AG341" i="11"/>
  <c r="AH341" i="11" s="1"/>
  <c r="AJ341" i="11" s="1"/>
  <c r="AA341" i="11"/>
  <c r="AB341" i="11"/>
  <c r="AG340" i="11"/>
  <c r="AH340" i="11" s="1"/>
  <c r="AJ340" i="11" s="1"/>
  <c r="AA340" i="11"/>
  <c r="AB340" i="11"/>
  <c r="AG339" i="11"/>
  <c r="AH339" i="11" s="1"/>
  <c r="AJ339" i="11" s="1"/>
  <c r="AA339" i="11"/>
  <c r="AB339" i="11"/>
  <c r="AG338" i="11"/>
  <c r="AH338" i="11" s="1"/>
  <c r="AJ338" i="11" s="1"/>
  <c r="AA338" i="11"/>
  <c r="AB338" i="11"/>
  <c r="AG337" i="11"/>
  <c r="AH337" i="11" s="1"/>
  <c r="AJ337" i="11" s="1"/>
  <c r="AA337" i="11"/>
  <c r="AB337" i="11"/>
  <c r="AG336" i="11"/>
  <c r="AH336" i="11" s="1"/>
  <c r="AJ336" i="11" s="1"/>
  <c r="AA336" i="11"/>
  <c r="AB336" i="11"/>
  <c r="AG335" i="11"/>
  <c r="AH335" i="11" s="1"/>
  <c r="AJ335" i="11" s="1"/>
  <c r="AA335" i="11"/>
  <c r="AB335" i="11"/>
  <c r="AG334" i="11"/>
  <c r="AH334" i="11" s="1"/>
  <c r="AJ334" i="11" s="1"/>
  <c r="AA334" i="11"/>
  <c r="AB334" i="11"/>
  <c r="AG333" i="11"/>
  <c r="AH333" i="11" s="1"/>
  <c r="AJ333" i="11" s="1"/>
  <c r="AA333" i="11"/>
  <c r="AB333" i="11"/>
  <c r="AG332" i="11"/>
  <c r="AH332" i="11" s="1"/>
  <c r="AJ332" i="11" s="1"/>
  <c r="AA332" i="11"/>
  <c r="AB332" i="11"/>
  <c r="AG331" i="11"/>
  <c r="AH331" i="11" s="1"/>
  <c r="AJ331" i="11" s="1"/>
  <c r="AA331" i="11"/>
  <c r="AB331" i="11"/>
  <c r="AG330" i="11"/>
  <c r="AH330" i="11" s="1"/>
  <c r="AJ330" i="11" s="1"/>
  <c r="AA330" i="11"/>
  <c r="AB330" i="11"/>
  <c r="AG329" i="11"/>
  <c r="AH329" i="11" s="1"/>
  <c r="AJ329" i="11" s="1"/>
  <c r="AA329" i="11"/>
  <c r="AB329" i="11"/>
  <c r="AG328" i="11"/>
  <c r="AH328" i="11" s="1"/>
  <c r="AJ328" i="11" s="1"/>
  <c r="AA328" i="11"/>
  <c r="AB328" i="11"/>
  <c r="AG327" i="11"/>
  <c r="AH327" i="11" s="1"/>
  <c r="AJ327" i="11" s="1"/>
  <c r="AA327" i="11"/>
  <c r="AB327" i="11"/>
  <c r="AG326" i="11"/>
  <c r="AH326" i="11" s="1"/>
  <c r="AJ326" i="11" s="1"/>
  <c r="AA326" i="11"/>
  <c r="AB326" i="11"/>
  <c r="AG325" i="11"/>
  <c r="AH325" i="11" s="1"/>
  <c r="AJ325" i="11" s="1"/>
  <c r="AA325" i="11"/>
  <c r="AB325" i="11"/>
  <c r="AG324" i="11"/>
  <c r="AH324" i="11" s="1"/>
  <c r="AJ324" i="11" s="1"/>
  <c r="AA324" i="11"/>
  <c r="AB324" i="11"/>
  <c r="AG323" i="11"/>
  <c r="AH323" i="11" s="1"/>
  <c r="AJ323" i="11" s="1"/>
  <c r="AA323" i="11"/>
  <c r="AB323" i="11"/>
  <c r="AG322" i="11"/>
  <c r="AH322" i="11" s="1"/>
  <c r="AJ322" i="11" s="1"/>
  <c r="AA322" i="11"/>
  <c r="AB322" i="11"/>
  <c r="AG321" i="11"/>
  <c r="AH321" i="11" s="1"/>
  <c r="AJ321" i="11" s="1"/>
  <c r="AA321" i="11"/>
  <c r="AB321" i="11"/>
  <c r="AG320" i="11"/>
  <c r="AH320" i="11" s="1"/>
  <c r="AJ320" i="11" s="1"/>
  <c r="AA320" i="11"/>
  <c r="AB320" i="11"/>
  <c r="AG319" i="11"/>
  <c r="AH319" i="11" s="1"/>
  <c r="AJ319" i="11" s="1"/>
  <c r="AA319" i="11"/>
  <c r="AB319" i="11"/>
  <c r="AG318" i="11"/>
  <c r="AH318" i="11" s="1"/>
  <c r="AJ318" i="11" s="1"/>
  <c r="AA318" i="11"/>
  <c r="AB318" i="11"/>
  <c r="AG317" i="11"/>
  <c r="AH317" i="11" s="1"/>
  <c r="AJ317" i="11" s="1"/>
  <c r="AA317" i="11"/>
  <c r="AB317" i="11"/>
  <c r="AG316" i="11"/>
  <c r="AH316" i="11" s="1"/>
  <c r="AJ316" i="11" s="1"/>
  <c r="AA316" i="11"/>
  <c r="AB316" i="11"/>
  <c r="AG315" i="11"/>
  <c r="AH315" i="11" s="1"/>
  <c r="AJ315" i="11" s="1"/>
  <c r="AA315" i="11"/>
  <c r="AB315" i="11"/>
  <c r="AP314" i="11"/>
  <c r="AT314" i="11" s="1"/>
  <c r="AL314" i="11"/>
  <c r="AM314" i="11" s="1"/>
  <c r="AO314" i="11" s="1"/>
  <c r="AG313" i="11"/>
  <c r="AH313" i="11" s="1"/>
  <c r="AJ313" i="11" s="1"/>
  <c r="AA313" i="11"/>
  <c r="AB313" i="11"/>
  <c r="AG312" i="11"/>
  <c r="AH312" i="11" s="1"/>
  <c r="AJ312" i="11" s="1"/>
  <c r="AA312" i="11"/>
  <c r="AB312" i="11"/>
  <c r="AG311" i="11"/>
  <c r="AH311" i="11" s="1"/>
  <c r="AJ311" i="11" s="1"/>
  <c r="AA311" i="11"/>
  <c r="AB311" i="11"/>
  <c r="AG310" i="11"/>
  <c r="AH310" i="11" s="1"/>
  <c r="AJ310" i="11" s="1"/>
  <c r="AA310" i="11"/>
  <c r="AB310" i="11"/>
  <c r="AG309" i="11"/>
  <c r="AH309" i="11" s="1"/>
  <c r="AJ309" i="11" s="1"/>
  <c r="AA309" i="11"/>
  <c r="AB309" i="11"/>
  <c r="AG308" i="11"/>
  <c r="AH308" i="11" s="1"/>
  <c r="AJ308" i="11" s="1"/>
  <c r="AA308" i="11"/>
  <c r="AB308" i="11"/>
  <c r="AG307" i="11"/>
  <c r="AH307" i="11" s="1"/>
  <c r="AJ307" i="11" s="1"/>
  <c r="AA307" i="11"/>
  <c r="AB307" i="11"/>
  <c r="AG306" i="11"/>
  <c r="AH306" i="11" s="1"/>
  <c r="AJ306" i="11" s="1"/>
  <c r="AA306" i="11"/>
  <c r="AB306" i="11"/>
  <c r="AG305" i="11"/>
  <c r="AH305" i="11" s="1"/>
  <c r="AJ305" i="11" s="1"/>
  <c r="AA305" i="11"/>
  <c r="AB305" i="11"/>
  <c r="AG304" i="11"/>
  <c r="AH304" i="11" s="1"/>
  <c r="AJ304" i="11" s="1"/>
  <c r="AA304" i="11"/>
  <c r="AB304" i="11"/>
  <c r="AG303" i="11"/>
  <c r="AH303" i="11" s="1"/>
  <c r="AJ303" i="11" s="1"/>
  <c r="AA303" i="11"/>
  <c r="AB303" i="11"/>
  <c r="AG302" i="11"/>
  <c r="AH302" i="11" s="1"/>
  <c r="AJ302" i="11" s="1"/>
  <c r="AA302" i="11"/>
  <c r="AB302" i="11"/>
  <c r="AG301" i="11"/>
  <c r="AH301" i="11" s="1"/>
  <c r="AJ301" i="11" s="1"/>
  <c r="AA301" i="11"/>
  <c r="AB301" i="11"/>
  <c r="AG300" i="11"/>
  <c r="AH300" i="11" s="1"/>
  <c r="AJ300" i="11" s="1"/>
  <c r="AA300" i="11"/>
  <c r="AB300" i="11"/>
  <c r="AG299" i="11"/>
  <c r="AH299" i="11" s="1"/>
  <c r="AJ299" i="11" s="1"/>
  <c r="AA299" i="11"/>
  <c r="AB299" i="11"/>
  <c r="AG298" i="11"/>
  <c r="AH298" i="11" s="1"/>
  <c r="AJ298" i="11" s="1"/>
  <c r="AA298" i="11"/>
  <c r="AB298" i="11"/>
  <c r="AG297" i="11"/>
  <c r="AH297" i="11" s="1"/>
  <c r="AJ297" i="11" s="1"/>
  <c r="AA297" i="11"/>
  <c r="AB297" i="11"/>
  <c r="AG296" i="11"/>
  <c r="AH296" i="11" s="1"/>
  <c r="AJ296" i="11" s="1"/>
  <c r="AA296" i="11"/>
  <c r="AB296" i="11"/>
  <c r="AG295" i="11"/>
  <c r="AH295" i="11" s="1"/>
  <c r="AJ295" i="11" s="1"/>
  <c r="AA295" i="11"/>
  <c r="AB295" i="11"/>
  <c r="AG294" i="11"/>
  <c r="AH294" i="11" s="1"/>
  <c r="AJ294" i="11" s="1"/>
  <c r="AA294" i="11"/>
  <c r="AB294" i="11"/>
  <c r="AG293" i="11"/>
  <c r="AH293" i="11" s="1"/>
  <c r="AJ293" i="11" s="1"/>
  <c r="AA293" i="11"/>
  <c r="AB293" i="11"/>
  <c r="AG292" i="11"/>
  <c r="AH292" i="11" s="1"/>
  <c r="AJ292" i="11" s="1"/>
  <c r="AA292" i="11"/>
  <c r="AB292" i="11"/>
  <c r="AG291" i="11"/>
  <c r="AH291" i="11" s="1"/>
  <c r="AJ291" i="11" s="1"/>
  <c r="AA291" i="11"/>
  <c r="AB291" i="11"/>
  <c r="AG290" i="11"/>
  <c r="AH290" i="11" s="1"/>
  <c r="AJ290" i="11" s="1"/>
  <c r="AA290" i="11"/>
  <c r="AB290" i="11"/>
  <c r="AG289" i="11"/>
  <c r="AH289" i="11" s="1"/>
  <c r="AJ289" i="11" s="1"/>
  <c r="AA289" i="11"/>
  <c r="AB289" i="11"/>
  <c r="AG288" i="11"/>
  <c r="AH288" i="11" s="1"/>
  <c r="AJ288" i="11" s="1"/>
  <c r="AA288" i="11"/>
  <c r="AB288" i="11"/>
  <c r="AG287" i="11"/>
  <c r="AH287" i="11" s="1"/>
  <c r="AJ287" i="11" s="1"/>
  <c r="AA287" i="11"/>
  <c r="AB287" i="11"/>
  <c r="AG286" i="11"/>
  <c r="AH286" i="11" s="1"/>
  <c r="AJ286" i="11" s="1"/>
  <c r="AA286" i="11"/>
  <c r="AB286" i="11"/>
  <c r="AG285" i="11"/>
  <c r="AH285" i="11" s="1"/>
  <c r="AJ285" i="11" s="1"/>
  <c r="AA285" i="11"/>
  <c r="AB285" i="11"/>
  <c r="AG284" i="11"/>
  <c r="AH284" i="11" s="1"/>
  <c r="AJ284" i="11" s="1"/>
  <c r="AA284" i="11"/>
  <c r="AB284" i="11"/>
  <c r="AG283" i="11"/>
  <c r="AH283" i="11" s="1"/>
  <c r="AJ283" i="11" s="1"/>
  <c r="AA283" i="11"/>
  <c r="AB283" i="11"/>
  <c r="AG282" i="11"/>
  <c r="AH282" i="11" s="1"/>
  <c r="AJ282" i="11" s="1"/>
  <c r="AA282" i="11"/>
  <c r="AB282" i="11"/>
  <c r="AG281" i="11"/>
  <c r="AH281" i="11" s="1"/>
  <c r="AJ281" i="11" s="1"/>
  <c r="AA281" i="11"/>
  <c r="AB281" i="11"/>
  <c r="AG280" i="11"/>
  <c r="AH280" i="11" s="1"/>
  <c r="AJ280" i="11" s="1"/>
  <c r="AA280" i="11"/>
  <c r="AB280" i="11"/>
  <c r="AG279" i="11"/>
  <c r="AH279" i="11" s="1"/>
  <c r="AJ279" i="11" s="1"/>
  <c r="AA279" i="11"/>
  <c r="AB279" i="11"/>
  <c r="AG278" i="11"/>
  <c r="AH278" i="11" s="1"/>
  <c r="AJ278" i="11" s="1"/>
  <c r="AA278" i="11"/>
  <c r="AB278" i="11"/>
  <c r="AG277" i="11"/>
  <c r="AH277" i="11" s="1"/>
  <c r="AJ277" i="11" s="1"/>
  <c r="AA277" i="11"/>
  <c r="AB277" i="11"/>
  <c r="AG276" i="11"/>
  <c r="AH276" i="11" s="1"/>
  <c r="AJ276" i="11" s="1"/>
  <c r="AA276" i="11"/>
  <c r="AB276" i="11"/>
  <c r="AG275" i="11"/>
  <c r="AH275" i="11" s="1"/>
  <c r="AJ275" i="11" s="1"/>
  <c r="AA275" i="11"/>
  <c r="AB275" i="11"/>
  <c r="AG274" i="11"/>
  <c r="AH274" i="11" s="1"/>
  <c r="AJ274" i="11" s="1"/>
  <c r="AA274" i="11"/>
  <c r="AB274" i="11"/>
  <c r="AG273" i="11"/>
  <c r="AH273" i="11" s="1"/>
  <c r="AJ273" i="11" s="1"/>
  <c r="AA273" i="11"/>
  <c r="AB273" i="11"/>
  <c r="AG272" i="11"/>
  <c r="AH272" i="11" s="1"/>
  <c r="AJ272" i="11" s="1"/>
  <c r="AA272" i="11"/>
  <c r="AB272" i="11"/>
  <c r="AG271" i="11"/>
  <c r="AH271" i="11" s="1"/>
  <c r="AJ271" i="11" s="1"/>
  <c r="AA271" i="11"/>
  <c r="AB271" i="11"/>
  <c r="AG270" i="11"/>
  <c r="AH270" i="11" s="1"/>
  <c r="AJ270" i="11" s="1"/>
  <c r="AA270" i="11"/>
  <c r="AB270" i="11"/>
  <c r="AG269" i="11"/>
  <c r="AH269" i="11" s="1"/>
  <c r="AJ269" i="11" s="1"/>
  <c r="AA269" i="11"/>
  <c r="AB269" i="11"/>
  <c r="AG268" i="11"/>
  <c r="AH268" i="11" s="1"/>
  <c r="AJ268" i="11" s="1"/>
  <c r="AA268" i="11"/>
  <c r="AB268" i="11"/>
  <c r="AG267" i="11"/>
  <c r="AH267" i="11" s="1"/>
  <c r="AJ267" i="11" s="1"/>
  <c r="AA267" i="11"/>
  <c r="AB267" i="11"/>
  <c r="AG266" i="11"/>
  <c r="AH266" i="11" s="1"/>
  <c r="AJ266" i="11" s="1"/>
  <c r="AA266" i="11"/>
  <c r="AB266" i="11"/>
  <c r="AG265" i="11"/>
  <c r="AH265" i="11" s="1"/>
  <c r="AJ265" i="11" s="1"/>
  <c r="AA265" i="11"/>
  <c r="AB265" i="11"/>
  <c r="AG264" i="11"/>
  <c r="AH264" i="11" s="1"/>
  <c r="AJ264" i="11" s="1"/>
  <c r="AA264" i="11"/>
  <c r="AB264" i="11"/>
  <c r="AG263" i="11"/>
  <c r="AH263" i="11" s="1"/>
  <c r="AJ263" i="11" s="1"/>
  <c r="AA263" i="11"/>
  <c r="AB263" i="11"/>
  <c r="AG262" i="11"/>
  <c r="AH262" i="11" s="1"/>
  <c r="AJ262" i="11" s="1"/>
  <c r="AA262" i="11"/>
  <c r="AB262" i="11"/>
  <c r="AG261" i="11"/>
  <c r="AH261" i="11" s="1"/>
  <c r="AJ261" i="11" s="1"/>
  <c r="AA261" i="11"/>
  <c r="AB261" i="11"/>
  <c r="AG260" i="11"/>
  <c r="AH260" i="11" s="1"/>
  <c r="AJ260" i="11" s="1"/>
  <c r="AA260" i="11"/>
  <c r="AB260" i="11"/>
  <c r="AG259" i="11"/>
  <c r="AH259" i="11" s="1"/>
  <c r="AJ259" i="11" s="1"/>
  <c r="AA259" i="11"/>
  <c r="AB259" i="11"/>
  <c r="AG258" i="11"/>
  <c r="AH258" i="11" s="1"/>
  <c r="AJ258" i="11" s="1"/>
  <c r="AA258" i="11"/>
  <c r="AB258" i="11"/>
  <c r="AG257" i="11"/>
  <c r="AH257" i="11" s="1"/>
  <c r="AJ257" i="11" s="1"/>
  <c r="AA257" i="11"/>
  <c r="AB257" i="11"/>
  <c r="AG256" i="11"/>
  <c r="AH256" i="11" s="1"/>
  <c r="AJ256" i="11" s="1"/>
  <c r="AA256" i="11"/>
  <c r="AB256" i="11"/>
  <c r="AG255" i="11"/>
  <c r="AH255" i="11" s="1"/>
  <c r="AJ255" i="11" s="1"/>
  <c r="AA255" i="11"/>
  <c r="AB255" i="11"/>
  <c r="AG254" i="11"/>
  <c r="AH254" i="11" s="1"/>
  <c r="AJ254" i="11" s="1"/>
  <c r="AA254" i="11"/>
  <c r="AB254" i="11"/>
  <c r="AG253" i="11"/>
  <c r="AH253" i="11" s="1"/>
  <c r="AJ253" i="11" s="1"/>
  <c r="AA253" i="11"/>
  <c r="AB253" i="11"/>
  <c r="AG252" i="11"/>
  <c r="AH252" i="11" s="1"/>
  <c r="AJ252" i="11" s="1"/>
  <c r="AA252" i="11"/>
  <c r="AB252" i="11"/>
  <c r="AG251" i="11"/>
  <c r="AH251" i="11" s="1"/>
  <c r="AJ251" i="11" s="1"/>
  <c r="AA251" i="11"/>
  <c r="AB251" i="11"/>
  <c r="AG250" i="11"/>
  <c r="AH250" i="11" s="1"/>
  <c r="AJ250" i="11" s="1"/>
  <c r="AA250" i="11"/>
  <c r="AB250" i="11"/>
  <c r="AG249" i="11"/>
  <c r="AH249" i="11" s="1"/>
  <c r="AJ249" i="11" s="1"/>
  <c r="AA249" i="11"/>
  <c r="AB249" i="11"/>
  <c r="AG248" i="11"/>
  <c r="AH248" i="11" s="1"/>
  <c r="AJ248" i="11" s="1"/>
  <c r="AA248" i="11"/>
  <c r="AB248" i="11"/>
  <c r="AG247" i="11"/>
  <c r="AH247" i="11" s="1"/>
  <c r="AJ247" i="11" s="1"/>
  <c r="AA247" i="11"/>
  <c r="AB247" i="11"/>
  <c r="AG246" i="11"/>
  <c r="AH246" i="11" s="1"/>
  <c r="AJ246" i="11" s="1"/>
  <c r="AA246" i="11"/>
  <c r="AB246" i="11"/>
  <c r="AP245" i="11"/>
  <c r="AT245" i="11" s="1"/>
  <c r="AL245" i="11"/>
  <c r="AM245" i="11" s="1"/>
  <c r="AO245" i="11" s="1"/>
  <c r="AG244" i="11"/>
  <c r="AH244" i="11" s="1"/>
  <c r="AJ244" i="11" s="1"/>
  <c r="AA244" i="11"/>
  <c r="AB244" i="11"/>
  <c r="AG243" i="11"/>
  <c r="AH243" i="11" s="1"/>
  <c r="AJ243" i="11" s="1"/>
  <c r="AA243" i="11"/>
  <c r="AB243" i="11"/>
  <c r="AG242" i="11"/>
  <c r="AH242" i="11" s="1"/>
  <c r="AJ242" i="11" s="1"/>
  <c r="AA242" i="11"/>
  <c r="AB242" i="11"/>
  <c r="AG241" i="11"/>
  <c r="AH241" i="11" s="1"/>
  <c r="AJ241" i="11" s="1"/>
  <c r="AA241" i="11"/>
  <c r="AB241" i="11"/>
  <c r="AG240" i="11"/>
  <c r="AH240" i="11" s="1"/>
  <c r="AJ240" i="11" s="1"/>
  <c r="AA240" i="11"/>
  <c r="AB240" i="11"/>
  <c r="AG239" i="11"/>
  <c r="AH239" i="11" s="1"/>
  <c r="AJ239" i="11" s="1"/>
  <c r="AA239" i="11"/>
  <c r="AB239" i="11"/>
  <c r="AG238" i="11"/>
  <c r="AH238" i="11" s="1"/>
  <c r="AJ238" i="11" s="1"/>
  <c r="AA238" i="11"/>
  <c r="AB238" i="11"/>
  <c r="AG237" i="11"/>
  <c r="AH237" i="11" s="1"/>
  <c r="AJ237" i="11" s="1"/>
  <c r="AA237" i="11"/>
  <c r="AB237" i="11"/>
  <c r="AG236" i="11"/>
  <c r="AH236" i="11" s="1"/>
  <c r="AJ236" i="11" s="1"/>
  <c r="AA236" i="11"/>
  <c r="AB236" i="11"/>
  <c r="AG235" i="11"/>
  <c r="AH235" i="11" s="1"/>
  <c r="AJ235" i="11" s="1"/>
  <c r="AA235" i="11"/>
  <c r="AB235" i="11"/>
  <c r="AG234" i="11"/>
  <c r="AH234" i="11" s="1"/>
  <c r="AJ234" i="11" s="1"/>
  <c r="AA234" i="11"/>
  <c r="AB234" i="11"/>
  <c r="AG233" i="11"/>
  <c r="AH233" i="11" s="1"/>
  <c r="AJ233" i="11" s="1"/>
  <c r="AA233" i="11"/>
  <c r="AB233" i="11"/>
  <c r="AG232" i="11"/>
  <c r="AH232" i="11" s="1"/>
  <c r="AJ232" i="11" s="1"/>
  <c r="AA232" i="11"/>
  <c r="AB232" i="11"/>
  <c r="AG231" i="11"/>
  <c r="AH231" i="11" s="1"/>
  <c r="AJ231" i="11" s="1"/>
  <c r="AA231" i="11"/>
  <c r="AB231" i="11"/>
  <c r="AG230" i="11"/>
  <c r="AH230" i="11" s="1"/>
  <c r="AJ230" i="11" s="1"/>
  <c r="AA230" i="11"/>
  <c r="AB230" i="11"/>
  <c r="AG229" i="11"/>
  <c r="AH229" i="11" s="1"/>
  <c r="AJ229" i="11" s="1"/>
  <c r="AA229" i="11"/>
  <c r="AB229" i="11"/>
  <c r="AG228" i="11"/>
  <c r="AH228" i="11" s="1"/>
  <c r="AJ228" i="11" s="1"/>
  <c r="AA228" i="11"/>
  <c r="AB228" i="11"/>
  <c r="AG227" i="11"/>
  <c r="AH227" i="11" s="1"/>
  <c r="AJ227" i="11" s="1"/>
  <c r="AA227" i="11"/>
  <c r="AB227" i="11"/>
  <c r="AG226" i="11"/>
  <c r="AH226" i="11" s="1"/>
  <c r="AJ226" i="11" s="1"/>
  <c r="AA226" i="11"/>
  <c r="AB226" i="11"/>
  <c r="AG225" i="11"/>
  <c r="AH225" i="11" s="1"/>
  <c r="AJ225" i="11" s="1"/>
  <c r="AA225" i="11"/>
  <c r="AB225" i="11"/>
  <c r="AG224" i="11"/>
  <c r="AH224" i="11" s="1"/>
  <c r="AJ224" i="11" s="1"/>
  <c r="AA224" i="11"/>
  <c r="AB224" i="11"/>
  <c r="AG223" i="11"/>
  <c r="AH223" i="11" s="1"/>
  <c r="AJ223" i="11" s="1"/>
  <c r="AA223" i="11"/>
  <c r="AB223" i="11"/>
  <c r="AG222" i="11"/>
  <c r="AH222" i="11" s="1"/>
  <c r="AJ222" i="11" s="1"/>
  <c r="AA222" i="11"/>
  <c r="AB222" i="11"/>
  <c r="AG221" i="11"/>
  <c r="AH221" i="11" s="1"/>
  <c r="AJ221" i="11" s="1"/>
  <c r="AA221" i="11"/>
  <c r="AB221" i="11"/>
  <c r="AG220" i="11"/>
  <c r="AH220" i="11" s="1"/>
  <c r="AJ220" i="11" s="1"/>
  <c r="AA220" i="11"/>
  <c r="AB220" i="11"/>
  <c r="AG219" i="11"/>
  <c r="AH219" i="11" s="1"/>
  <c r="AJ219" i="11" s="1"/>
  <c r="AA219" i="11"/>
  <c r="AB219" i="11"/>
  <c r="AG218" i="11"/>
  <c r="AH218" i="11" s="1"/>
  <c r="AJ218" i="11" s="1"/>
  <c r="AA218" i="11"/>
  <c r="AB218" i="11"/>
  <c r="AG217" i="11"/>
  <c r="AH217" i="11" s="1"/>
  <c r="AJ217" i="11" s="1"/>
  <c r="AA217" i="11"/>
  <c r="AB217" i="11"/>
  <c r="AG216" i="11"/>
  <c r="AH216" i="11" s="1"/>
  <c r="AJ216" i="11" s="1"/>
  <c r="AA216" i="11"/>
  <c r="AB216" i="11"/>
  <c r="AG215" i="11"/>
  <c r="AH215" i="11" s="1"/>
  <c r="AJ215" i="11" s="1"/>
  <c r="AA215" i="11"/>
  <c r="AB215" i="11"/>
  <c r="AG214" i="11"/>
  <c r="AH214" i="11" s="1"/>
  <c r="AJ214" i="11" s="1"/>
  <c r="AA214" i="11"/>
  <c r="AB214" i="11"/>
  <c r="AG213" i="11"/>
  <c r="AH213" i="11" s="1"/>
  <c r="AJ213" i="11" s="1"/>
  <c r="AA213" i="11"/>
  <c r="AB213" i="11"/>
  <c r="AG212" i="11"/>
  <c r="AH212" i="11" s="1"/>
  <c r="AJ212" i="11" s="1"/>
  <c r="AA212" i="11"/>
  <c r="AB212" i="11"/>
  <c r="AG211" i="11"/>
  <c r="AH211" i="11" s="1"/>
  <c r="AJ211" i="11" s="1"/>
  <c r="AA211" i="11"/>
  <c r="AB211" i="11"/>
  <c r="AG210" i="11"/>
  <c r="AH210" i="11" s="1"/>
  <c r="AJ210" i="11" s="1"/>
  <c r="AA210" i="11"/>
  <c r="AB210" i="11"/>
  <c r="AG209" i="11"/>
  <c r="AH209" i="11" s="1"/>
  <c r="AJ209" i="11" s="1"/>
  <c r="AA209" i="11"/>
  <c r="AB209" i="11"/>
  <c r="AG208" i="11"/>
  <c r="AH208" i="11" s="1"/>
  <c r="AJ208" i="11" s="1"/>
  <c r="AA208" i="11"/>
  <c r="AB208" i="11"/>
  <c r="AG207" i="11"/>
  <c r="AH207" i="11" s="1"/>
  <c r="AJ207" i="11" s="1"/>
  <c r="AA207" i="11"/>
  <c r="AB207" i="11"/>
  <c r="AG206" i="11"/>
  <c r="AH206" i="11" s="1"/>
  <c r="AJ206" i="11" s="1"/>
  <c r="AA206" i="11"/>
  <c r="AB206" i="11"/>
  <c r="AG205" i="11"/>
  <c r="AH205" i="11" s="1"/>
  <c r="AJ205" i="11" s="1"/>
  <c r="AA205" i="11"/>
  <c r="AB205" i="11"/>
  <c r="AG204" i="11"/>
  <c r="AH204" i="11" s="1"/>
  <c r="AJ204" i="11" s="1"/>
  <c r="AA204" i="11"/>
  <c r="AB204" i="11"/>
  <c r="AG203" i="11"/>
  <c r="AH203" i="11" s="1"/>
  <c r="AJ203" i="11" s="1"/>
  <c r="AA203" i="11"/>
  <c r="AB203" i="11"/>
  <c r="AG202" i="11"/>
  <c r="AH202" i="11" s="1"/>
  <c r="AJ202" i="11" s="1"/>
  <c r="AA202" i="11"/>
  <c r="AB202" i="11"/>
  <c r="AG201" i="11"/>
  <c r="AH201" i="11" s="1"/>
  <c r="AJ201" i="11" s="1"/>
  <c r="AA201" i="11"/>
  <c r="AB201" i="11"/>
  <c r="AG200" i="11"/>
  <c r="AH200" i="11" s="1"/>
  <c r="AJ200" i="11" s="1"/>
  <c r="AA200" i="11"/>
  <c r="AB200" i="11"/>
  <c r="AG199" i="11"/>
  <c r="AH199" i="11" s="1"/>
  <c r="AJ199" i="11" s="1"/>
  <c r="AA199" i="11"/>
  <c r="AB199" i="11"/>
  <c r="AG198" i="11"/>
  <c r="AH198" i="11" s="1"/>
  <c r="AJ198" i="11" s="1"/>
  <c r="AA198" i="11"/>
  <c r="AB198" i="11"/>
  <c r="AG197" i="11"/>
  <c r="AH197" i="11" s="1"/>
  <c r="AJ197" i="11" s="1"/>
  <c r="AA197" i="11"/>
  <c r="AB197" i="11"/>
  <c r="AG196" i="11"/>
  <c r="AH196" i="11" s="1"/>
  <c r="AJ196" i="11" s="1"/>
  <c r="AA196" i="11"/>
  <c r="AB196" i="11"/>
  <c r="AG195" i="11"/>
  <c r="AH195" i="11" s="1"/>
  <c r="AJ195" i="11" s="1"/>
  <c r="AA195" i="11"/>
  <c r="AB195" i="11"/>
  <c r="AG194" i="11"/>
  <c r="AH194" i="11" s="1"/>
  <c r="AJ194" i="11" s="1"/>
  <c r="AA194" i="11"/>
  <c r="AB194" i="11"/>
  <c r="AG193" i="11"/>
  <c r="AH193" i="11" s="1"/>
  <c r="AJ193" i="11" s="1"/>
  <c r="AA193" i="11"/>
  <c r="AB193" i="11"/>
  <c r="AG192" i="11"/>
  <c r="AH192" i="11" s="1"/>
  <c r="AJ192" i="11" s="1"/>
  <c r="AA192" i="11"/>
  <c r="AB192" i="11"/>
  <c r="AG191" i="11"/>
  <c r="AH191" i="11" s="1"/>
  <c r="AJ191" i="11" s="1"/>
  <c r="AA191" i="11"/>
  <c r="AB191" i="11"/>
  <c r="AG190" i="11"/>
  <c r="AH190" i="11" s="1"/>
  <c r="AJ190" i="11" s="1"/>
  <c r="AA190" i="11"/>
  <c r="AB190" i="11"/>
  <c r="AG189" i="11"/>
  <c r="AH189" i="11" s="1"/>
  <c r="AJ189" i="11" s="1"/>
  <c r="AA189" i="11"/>
  <c r="AB189" i="11"/>
  <c r="AG188" i="11"/>
  <c r="AH188" i="11" s="1"/>
  <c r="AJ188" i="11" s="1"/>
  <c r="AA188" i="11"/>
  <c r="AB188" i="11"/>
  <c r="AG187" i="11"/>
  <c r="AH187" i="11" s="1"/>
  <c r="AJ187" i="11" s="1"/>
  <c r="AA187" i="11"/>
  <c r="AB187" i="11"/>
  <c r="AG186" i="11"/>
  <c r="AH186" i="11" s="1"/>
  <c r="AJ186" i="11" s="1"/>
  <c r="AA186" i="11"/>
  <c r="AB186" i="11"/>
  <c r="AG185" i="11"/>
  <c r="AH185" i="11" s="1"/>
  <c r="AJ185" i="11" s="1"/>
  <c r="AA185" i="11"/>
  <c r="AB185" i="11"/>
  <c r="AG184" i="11"/>
  <c r="AH184" i="11" s="1"/>
  <c r="AJ184" i="11" s="1"/>
  <c r="AA184" i="11"/>
  <c r="AB184" i="11"/>
  <c r="AG183" i="11"/>
  <c r="AH183" i="11" s="1"/>
  <c r="AJ183" i="11" s="1"/>
  <c r="AA183" i="11"/>
  <c r="AB183" i="11"/>
  <c r="AG182" i="11"/>
  <c r="AH182" i="11" s="1"/>
  <c r="AJ182" i="11" s="1"/>
  <c r="AA182" i="11"/>
  <c r="AB182" i="11"/>
  <c r="AG181" i="11"/>
  <c r="AH181" i="11" s="1"/>
  <c r="AJ181" i="11" s="1"/>
  <c r="AA181" i="11"/>
  <c r="AB181" i="11"/>
  <c r="AG180" i="11"/>
  <c r="AH180" i="11" s="1"/>
  <c r="AJ180" i="11" s="1"/>
  <c r="AA180" i="11"/>
  <c r="AB180" i="11"/>
  <c r="AG179" i="11"/>
  <c r="AH179" i="11" s="1"/>
  <c r="AJ179" i="11" s="1"/>
  <c r="AA179" i="11"/>
  <c r="AB179" i="11"/>
  <c r="AG178" i="11"/>
  <c r="AH178" i="11" s="1"/>
  <c r="AJ178" i="11" s="1"/>
  <c r="AA178" i="11"/>
  <c r="AB178" i="11"/>
  <c r="AG177" i="11"/>
  <c r="AH177" i="11" s="1"/>
  <c r="AJ177" i="11" s="1"/>
  <c r="AA177" i="11"/>
  <c r="AB177" i="11"/>
  <c r="AG176" i="11"/>
  <c r="AH176" i="11" s="1"/>
  <c r="AJ176" i="11" s="1"/>
  <c r="AA176" i="11"/>
  <c r="AB176" i="11"/>
  <c r="AG175" i="11"/>
  <c r="AH175" i="11" s="1"/>
  <c r="AJ175" i="11" s="1"/>
  <c r="AA175" i="11"/>
  <c r="AB175" i="11"/>
  <c r="AG174" i="11"/>
  <c r="AH174" i="11" s="1"/>
  <c r="AJ174" i="11" s="1"/>
  <c r="AA174" i="11"/>
  <c r="AB174" i="11"/>
  <c r="AG173" i="11"/>
  <c r="AH173" i="11" s="1"/>
  <c r="AJ173" i="11" s="1"/>
  <c r="AA173" i="11"/>
  <c r="AB173" i="11"/>
  <c r="AG172" i="11"/>
  <c r="AH172" i="11" s="1"/>
  <c r="AJ172" i="11" s="1"/>
  <c r="AA172" i="11"/>
  <c r="AB172" i="11"/>
  <c r="AG171" i="11"/>
  <c r="AH171" i="11" s="1"/>
  <c r="AJ171" i="11" s="1"/>
  <c r="AA171" i="11"/>
  <c r="AB171" i="11"/>
  <c r="AG170" i="11"/>
  <c r="AH170" i="11" s="1"/>
  <c r="AJ170" i="11" s="1"/>
  <c r="AA170" i="11"/>
  <c r="AB170" i="11"/>
  <c r="AG169" i="11"/>
  <c r="AH169" i="11" s="1"/>
  <c r="AJ169" i="11" s="1"/>
  <c r="AA169" i="11"/>
  <c r="AB169" i="11"/>
  <c r="AP168" i="11"/>
  <c r="AT168" i="11" s="1"/>
  <c r="AL168" i="11"/>
  <c r="AM168" i="11" s="1"/>
  <c r="AO168" i="11" s="1"/>
  <c r="AG167" i="11"/>
  <c r="AH167" i="11" s="1"/>
  <c r="AJ167" i="11" s="1"/>
  <c r="AA167" i="11"/>
  <c r="AB167" i="11"/>
  <c r="AG166" i="11"/>
  <c r="AH166" i="11" s="1"/>
  <c r="AJ166" i="11" s="1"/>
  <c r="AA166" i="11"/>
  <c r="AB166" i="11"/>
  <c r="AG165" i="11"/>
  <c r="AH165" i="11" s="1"/>
  <c r="AJ165" i="11" s="1"/>
  <c r="AA165" i="11"/>
  <c r="AB165" i="11"/>
  <c r="AG164" i="11"/>
  <c r="AH164" i="11" s="1"/>
  <c r="AJ164" i="11" s="1"/>
  <c r="AA164" i="11"/>
  <c r="AB164" i="11"/>
  <c r="AG163" i="11"/>
  <c r="AH163" i="11" s="1"/>
  <c r="AJ163" i="11" s="1"/>
  <c r="AA163" i="11"/>
  <c r="AB163" i="11"/>
  <c r="AG162" i="11"/>
  <c r="AH162" i="11" s="1"/>
  <c r="AJ162" i="11" s="1"/>
  <c r="AA162" i="11"/>
  <c r="AB162" i="11"/>
  <c r="AG161" i="11"/>
  <c r="AH161" i="11" s="1"/>
  <c r="AJ161" i="11" s="1"/>
  <c r="AA161" i="11"/>
  <c r="AB161" i="11"/>
  <c r="AG160" i="11"/>
  <c r="AH160" i="11" s="1"/>
  <c r="AJ160" i="11" s="1"/>
  <c r="AA160" i="11"/>
  <c r="AB160" i="11"/>
  <c r="AG159" i="11"/>
  <c r="AH159" i="11" s="1"/>
  <c r="AJ159" i="11" s="1"/>
  <c r="AA159" i="11"/>
  <c r="AB159" i="11"/>
  <c r="AG158" i="11"/>
  <c r="AH158" i="11" s="1"/>
  <c r="AJ158" i="11" s="1"/>
  <c r="AA158" i="11"/>
  <c r="AB158" i="11"/>
  <c r="AG157" i="11"/>
  <c r="AH157" i="11" s="1"/>
  <c r="AJ157" i="11" s="1"/>
  <c r="AA157" i="11"/>
  <c r="AB157" i="11"/>
  <c r="AG156" i="11"/>
  <c r="AH156" i="11" s="1"/>
  <c r="AJ156" i="11" s="1"/>
  <c r="AA156" i="11"/>
  <c r="AB156" i="11"/>
  <c r="AG155" i="11"/>
  <c r="AH155" i="11" s="1"/>
  <c r="AJ155" i="11" s="1"/>
  <c r="AA155" i="11"/>
  <c r="AB155" i="11"/>
  <c r="AG154" i="11"/>
  <c r="AH154" i="11" s="1"/>
  <c r="AJ154" i="11" s="1"/>
  <c r="AA154" i="11"/>
  <c r="AB154" i="11"/>
  <c r="AG153" i="11"/>
  <c r="AH153" i="11" s="1"/>
  <c r="AJ153" i="11" s="1"/>
  <c r="AA153" i="11"/>
  <c r="AB153" i="11"/>
  <c r="AG152" i="11"/>
  <c r="AH152" i="11" s="1"/>
  <c r="AJ152" i="11" s="1"/>
  <c r="AA152" i="11"/>
  <c r="AB152" i="11"/>
  <c r="AG151" i="11"/>
  <c r="AH151" i="11" s="1"/>
  <c r="AJ151" i="11" s="1"/>
  <c r="AA151" i="11"/>
  <c r="AB151" i="11"/>
  <c r="AG150" i="11"/>
  <c r="AH150" i="11" s="1"/>
  <c r="AJ150" i="11" s="1"/>
  <c r="AA150" i="11"/>
  <c r="AB150" i="11"/>
  <c r="AG149" i="11"/>
  <c r="AH149" i="11" s="1"/>
  <c r="AJ149" i="11" s="1"/>
  <c r="AA149" i="11"/>
  <c r="AB149" i="11"/>
  <c r="AG148" i="11"/>
  <c r="AH148" i="11" s="1"/>
  <c r="AJ148" i="11" s="1"/>
  <c r="AA148" i="11"/>
  <c r="AB148" i="11"/>
  <c r="AG147" i="11"/>
  <c r="AH147" i="11" s="1"/>
  <c r="AJ147" i="11" s="1"/>
  <c r="AA147" i="11"/>
  <c r="AB147" i="11"/>
  <c r="AG146" i="11"/>
  <c r="AH146" i="11" s="1"/>
  <c r="AJ146" i="11" s="1"/>
  <c r="AA146" i="11"/>
  <c r="AB146" i="11"/>
  <c r="AG145" i="11"/>
  <c r="AH145" i="11" s="1"/>
  <c r="AJ145" i="11" s="1"/>
  <c r="AA145" i="11"/>
  <c r="AB145" i="11"/>
  <c r="AG144" i="11"/>
  <c r="AH144" i="11" s="1"/>
  <c r="AJ144" i="11" s="1"/>
  <c r="AA144" i="11"/>
  <c r="AB144" i="11"/>
  <c r="AG143" i="11"/>
  <c r="AH143" i="11" s="1"/>
  <c r="AJ143" i="11" s="1"/>
  <c r="AA143" i="11"/>
  <c r="AB143" i="11"/>
  <c r="AG142" i="11"/>
  <c r="AH142" i="11" s="1"/>
  <c r="AJ142" i="11" s="1"/>
  <c r="AA142" i="11"/>
  <c r="AB142" i="11"/>
  <c r="AG141" i="11"/>
  <c r="AH141" i="11" s="1"/>
  <c r="AJ141" i="11" s="1"/>
  <c r="AA141" i="11"/>
  <c r="AB141" i="11"/>
  <c r="AG140" i="11"/>
  <c r="AH140" i="11" s="1"/>
  <c r="AJ140" i="11" s="1"/>
  <c r="AA140" i="11"/>
  <c r="AB140" i="11"/>
  <c r="AG139" i="11"/>
  <c r="AH139" i="11" s="1"/>
  <c r="AJ139" i="11" s="1"/>
  <c r="AA139" i="11"/>
  <c r="AB139" i="11"/>
  <c r="AG138" i="11"/>
  <c r="AH138" i="11" s="1"/>
  <c r="AJ138" i="11" s="1"/>
  <c r="AA138" i="11"/>
  <c r="AB138" i="11"/>
  <c r="AG137" i="11"/>
  <c r="AH137" i="11" s="1"/>
  <c r="AJ137" i="11" s="1"/>
  <c r="AA137" i="11"/>
  <c r="AB137" i="11"/>
  <c r="AG136" i="11"/>
  <c r="AH136" i="11" s="1"/>
  <c r="AJ136" i="11" s="1"/>
  <c r="AA136" i="11"/>
  <c r="AB136" i="11"/>
  <c r="AG135" i="11"/>
  <c r="AH135" i="11" s="1"/>
  <c r="AJ135" i="11" s="1"/>
  <c r="AA135" i="11"/>
  <c r="AB135" i="11"/>
  <c r="AG134" i="11"/>
  <c r="AH134" i="11" s="1"/>
  <c r="AJ134" i="11" s="1"/>
  <c r="AA134" i="11"/>
  <c r="AB134" i="11"/>
  <c r="AG133" i="11"/>
  <c r="AH133" i="11" s="1"/>
  <c r="AJ133" i="11" s="1"/>
  <c r="AA133" i="11"/>
  <c r="AB133" i="11"/>
  <c r="AG132" i="11"/>
  <c r="AH132" i="11" s="1"/>
  <c r="AJ132" i="11" s="1"/>
  <c r="AA132" i="11"/>
  <c r="AB132" i="11"/>
  <c r="AG131" i="11"/>
  <c r="AH131" i="11" s="1"/>
  <c r="AJ131" i="11" s="1"/>
  <c r="AA131" i="11"/>
  <c r="AB131" i="11"/>
  <c r="AG130" i="11"/>
  <c r="AH130" i="11" s="1"/>
  <c r="AJ130" i="11" s="1"/>
  <c r="AA130" i="11"/>
  <c r="AB130" i="11"/>
  <c r="AG129" i="11"/>
  <c r="AH129" i="11" s="1"/>
  <c r="AJ129" i="11" s="1"/>
  <c r="AA129" i="11"/>
  <c r="AB129" i="11"/>
  <c r="AG128" i="11"/>
  <c r="AH128" i="11" s="1"/>
  <c r="AJ128" i="11" s="1"/>
  <c r="AA128" i="11"/>
  <c r="AB128" i="11"/>
  <c r="AG127" i="11"/>
  <c r="AH127" i="11" s="1"/>
  <c r="AJ127" i="11" s="1"/>
  <c r="AA127" i="11"/>
  <c r="AB127" i="11"/>
  <c r="AG126" i="11"/>
  <c r="AH126" i="11" s="1"/>
  <c r="AJ126" i="11" s="1"/>
  <c r="AA126" i="11"/>
  <c r="AB126" i="11"/>
  <c r="AG125" i="11"/>
  <c r="AH125" i="11" s="1"/>
  <c r="AJ125" i="11" s="1"/>
  <c r="AA125" i="11"/>
  <c r="AB125" i="11"/>
  <c r="AG124" i="11"/>
  <c r="AH124" i="11" s="1"/>
  <c r="AJ124" i="11" s="1"/>
  <c r="AA124" i="11"/>
  <c r="AB124" i="11"/>
  <c r="AG123" i="11"/>
  <c r="AH123" i="11" s="1"/>
  <c r="AJ123" i="11" s="1"/>
  <c r="AA123" i="11"/>
  <c r="AB123" i="11"/>
  <c r="AG122" i="11"/>
  <c r="AH122" i="11" s="1"/>
  <c r="AJ122" i="11" s="1"/>
  <c r="AA122" i="11"/>
  <c r="AB122" i="11"/>
  <c r="AG121" i="11"/>
  <c r="AH121" i="11" s="1"/>
  <c r="AJ121" i="11" s="1"/>
  <c r="AA121" i="11"/>
  <c r="AB121" i="11"/>
  <c r="AG120" i="11"/>
  <c r="AH120" i="11" s="1"/>
  <c r="AJ120" i="11" s="1"/>
  <c r="AA120" i="11"/>
  <c r="AB120" i="11"/>
  <c r="AG119" i="11"/>
  <c r="AH119" i="11" s="1"/>
  <c r="AJ119" i="11" s="1"/>
  <c r="AA119" i="11"/>
  <c r="AB119" i="11"/>
  <c r="AG118" i="11"/>
  <c r="AH118" i="11" s="1"/>
  <c r="AJ118" i="11" s="1"/>
  <c r="AA118" i="11"/>
  <c r="AB118" i="11"/>
  <c r="AG117" i="11"/>
  <c r="AH117" i="11" s="1"/>
  <c r="AJ117" i="11" s="1"/>
  <c r="AA117" i="11"/>
  <c r="AB117" i="11"/>
  <c r="AG116" i="11"/>
  <c r="AH116" i="11" s="1"/>
  <c r="AJ116" i="11" s="1"/>
  <c r="AA116" i="11"/>
  <c r="AB116" i="11"/>
  <c r="AG115" i="11"/>
  <c r="AH115" i="11" s="1"/>
  <c r="AJ115" i="11" s="1"/>
  <c r="AA115" i="11"/>
  <c r="AB115" i="11"/>
  <c r="AG114" i="11"/>
  <c r="AH114" i="11" s="1"/>
  <c r="AJ114" i="11" s="1"/>
  <c r="AA114" i="11"/>
  <c r="AB114" i="11"/>
  <c r="AG113" i="11"/>
  <c r="AH113" i="11" s="1"/>
  <c r="AJ113" i="11" s="1"/>
  <c r="AA113" i="11"/>
  <c r="AB113" i="11"/>
  <c r="AG112" i="11"/>
  <c r="AH112" i="11" s="1"/>
  <c r="AJ112" i="11" s="1"/>
  <c r="AA112" i="11"/>
  <c r="AB112" i="11"/>
  <c r="AG111" i="11"/>
  <c r="AH111" i="11" s="1"/>
  <c r="AJ111" i="11" s="1"/>
  <c r="AA111" i="11"/>
  <c r="AB111" i="11"/>
  <c r="AG110" i="11"/>
  <c r="AH110" i="11" s="1"/>
  <c r="AJ110" i="11" s="1"/>
  <c r="AA110" i="11"/>
  <c r="AB110" i="11"/>
  <c r="AG109" i="11"/>
  <c r="AH109" i="11" s="1"/>
  <c r="AJ109" i="11" s="1"/>
  <c r="AA109" i="11"/>
  <c r="AB109" i="11"/>
  <c r="AG108" i="11"/>
  <c r="AH108" i="11" s="1"/>
  <c r="AJ108" i="11" s="1"/>
  <c r="AA108" i="11"/>
  <c r="AB108" i="11"/>
  <c r="AG107" i="11"/>
  <c r="AH107" i="11" s="1"/>
  <c r="AJ107" i="11" s="1"/>
  <c r="AA107" i="11"/>
  <c r="AB107" i="11"/>
  <c r="AG106" i="11"/>
  <c r="AH106" i="11" s="1"/>
  <c r="AJ106" i="11" s="1"/>
  <c r="AA106" i="11"/>
  <c r="AB106" i="11"/>
  <c r="AG105" i="11"/>
  <c r="AH105" i="11" s="1"/>
  <c r="AJ105" i="11" s="1"/>
  <c r="AA105" i="11"/>
  <c r="AB105" i="11"/>
  <c r="AG104" i="11"/>
  <c r="AH104" i="11" s="1"/>
  <c r="AJ104" i="11" s="1"/>
  <c r="AA104" i="11"/>
  <c r="AB104" i="11"/>
  <c r="AP103" i="11"/>
  <c r="AT103" i="11" s="1"/>
  <c r="AL103" i="11"/>
  <c r="AM103" i="11" s="1"/>
  <c r="AO103" i="11" s="1"/>
  <c r="AG102" i="11"/>
  <c r="AH102" i="11" s="1"/>
  <c r="AJ102" i="11" s="1"/>
  <c r="AA102" i="11"/>
  <c r="AB102" i="11"/>
  <c r="AG101" i="11"/>
  <c r="AH101" i="11" s="1"/>
  <c r="AJ101" i="11" s="1"/>
  <c r="AA101" i="11"/>
  <c r="AB101" i="11"/>
  <c r="AG100" i="11"/>
  <c r="AH100" i="11" s="1"/>
  <c r="AJ100" i="11" s="1"/>
  <c r="AA100" i="11"/>
  <c r="AB100" i="11"/>
  <c r="AG99" i="11"/>
  <c r="AH99" i="11" s="1"/>
  <c r="AJ99" i="11" s="1"/>
  <c r="AA99" i="11"/>
  <c r="AB99" i="11"/>
  <c r="AG98" i="11"/>
  <c r="AH98" i="11" s="1"/>
  <c r="AJ98" i="11" s="1"/>
  <c r="AA98" i="11"/>
  <c r="AB98" i="11"/>
  <c r="AG97" i="11"/>
  <c r="AH97" i="11" s="1"/>
  <c r="AJ97" i="11" s="1"/>
  <c r="AA97" i="11"/>
  <c r="AB97" i="11"/>
  <c r="AP96" i="11"/>
  <c r="AT96" i="11" s="1"/>
  <c r="AL96" i="11"/>
  <c r="AM96" i="11" s="1"/>
  <c r="AO96" i="11" s="1"/>
  <c r="AP95" i="11"/>
  <c r="AT95" i="11" s="1"/>
  <c r="AL95" i="11"/>
  <c r="AM95" i="11" s="1"/>
  <c r="AO95" i="11" s="1"/>
  <c r="AP94" i="11"/>
  <c r="AT94" i="11" s="1"/>
  <c r="AL94" i="11"/>
  <c r="AM94" i="11" s="1"/>
  <c r="AO94" i="11" s="1"/>
  <c r="AP93" i="11"/>
  <c r="AT93" i="11" s="1"/>
  <c r="AL93" i="11"/>
  <c r="AM93" i="11" s="1"/>
  <c r="AO93" i="11" s="1"/>
  <c r="AG92" i="11"/>
  <c r="AH92" i="11" s="1"/>
  <c r="AJ92" i="11" s="1"/>
  <c r="AA92" i="11"/>
  <c r="AB92" i="11"/>
  <c r="AG91" i="11"/>
  <c r="AH91" i="11" s="1"/>
  <c r="AJ91" i="11" s="1"/>
  <c r="AA91" i="11"/>
  <c r="AB91" i="11"/>
  <c r="AG90" i="11"/>
  <c r="AH90" i="11" s="1"/>
  <c r="AJ90" i="11" s="1"/>
  <c r="AA90" i="11"/>
  <c r="AB90" i="11"/>
  <c r="AG89" i="11"/>
  <c r="AH89" i="11" s="1"/>
  <c r="AJ89" i="11" s="1"/>
  <c r="AA89" i="11"/>
  <c r="AB89" i="11"/>
  <c r="AG88" i="11"/>
  <c r="AH88" i="11" s="1"/>
  <c r="AJ88" i="11" s="1"/>
  <c r="AA88" i="11"/>
  <c r="AB88" i="11"/>
  <c r="AG87" i="11"/>
  <c r="AH87" i="11" s="1"/>
  <c r="AJ87" i="11" s="1"/>
  <c r="AA87" i="11"/>
  <c r="AB87" i="11"/>
  <c r="AG86" i="11"/>
  <c r="AH86" i="11" s="1"/>
  <c r="AJ86" i="11" s="1"/>
  <c r="AA86" i="11"/>
  <c r="AB86" i="11"/>
  <c r="AG85" i="11"/>
  <c r="AH85" i="11" s="1"/>
  <c r="AJ85" i="11" s="1"/>
  <c r="AA85" i="11"/>
  <c r="AB85" i="11"/>
  <c r="AG84" i="11"/>
  <c r="AH84" i="11" s="1"/>
  <c r="AJ84" i="11" s="1"/>
  <c r="AA84" i="11"/>
  <c r="AB84" i="11"/>
  <c r="AG83" i="11"/>
  <c r="AH83" i="11" s="1"/>
  <c r="AJ83" i="11" s="1"/>
  <c r="AA83" i="11"/>
  <c r="AB83" i="11"/>
  <c r="AG82" i="11"/>
  <c r="AH82" i="11" s="1"/>
  <c r="AJ82" i="11" s="1"/>
  <c r="AA82" i="11"/>
  <c r="AB82" i="11"/>
  <c r="AG81" i="11"/>
  <c r="AH81" i="11" s="1"/>
  <c r="AJ81" i="11" s="1"/>
  <c r="AA81" i="11"/>
  <c r="AB81" i="11"/>
  <c r="AG80" i="11"/>
  <c r="AH80" i="11" s="1"/>
  <c r="AJ80" i="11" s="1"/>
  <c r="AA80" i="11"/>
  <c r="AB80" i="11"/>
  <c r="AG79" i="11"/>
  <c r="AH79" i="11" s="1"/>
  <c r="AJ79" i="11" s="1"/>
  <c r="AA79" i="11"/>
  <c r="AB79" i="11"/>
  <c r="AG78" i="11"/>
  <c r="AH78" i="11" s="1"/>
  <c r="AJ78" i="11" s="1"/>
  <c r="AA78" i="11"/>
  <c r="AB78" i="11"/>
  <c r="AG77" i="11"/>
  <c r="AH77" i="11" s="1"/>
  <c r="AJ77" i="11" s="1"/>
  <c r="AA77" i="11"/>
  <c r="AB77" i="11"/>
  <c r="AG76" i="11"/>
  <c r="AH76" i="11" s="1"/>
  <c r="AJ76" i="11" s="1"/>
  <c r="AA76" i="11"/>
  <c r="AB76" i="11"/>
  <c r="AG75" i="11"/>
  <c r="AH75" i="11" s="1"/>
  <c r="AJ75" i="11" s="1"/>
  <c r="AA75" i="11"/>
  <c r="AB75" i="11"/>
  <c r="AG74" i="11"/>
  <c r="AH74" i="11" s="1"/>
  <c r="AJ74" i="11" s="1"/>
  <c r="AA74" i="11"/>
  <c r="AB74" i="11"/>
  <c r="AG73" i="11"/>
  <c r="AH73" i="11" s="1"/>
  <c r="AJ73" i="11" s="1"/>
  <c r="AA73" i="11"/>
  <c r="AB73" i="11"/>
  <c r="AG72" i="11"/>
  <c r="AH72" i="11" s="1"/>
  <c r="AJ72" i="11" s="1"/>
  <c r="AA72" i="11"/>
  <c r="AB72" i="11"/>
  <c r="AG71" i="11"/>
  <c r="AH71" i="11" s="1"/>
  <c r="AJ71" i="11" s="1"/>
  <c r="AA71" i="11"/>
  <c r="AB71" i="11"/>
  <c r="AG70" i="11"/>
  <c r="AH70" i="11" s="1"/>
  <c r="AJ70" i="11" s="1"/>
  <c r="AA70" i="11"/>
  <c r="AB70" i="11"/>
  <c r="AG69" i="11"/>
  <c r="AH69" i="11" s="1"/>
  <c r="AJ69" i="11" s="1"/>
  <c r="AA69" i="11"/>
  <c r="AB69" i="11"/>
  <c r="AG68" i="11"/>
  <c r="AH68" i="11" s="1"/>
  <c r="AJ68" i="11" s="1"/>
  <c r="AA68" i="11"/>
  <c r="AB68" i="11"/>
  <c r="AG67" i="11"/>
  <c r="AH67" i="11" s="1"/>
  <c r="AJ67" i="11" s="1"/>
  <c r="AA67" i="11"/>
  <c r="AB67" i="11"/>
  <c r="AG66" i="11"/>
  <c r="AH66" i="11" s="1"/>
  <c r="AJ66" i="11" s="1"/>
  <c r="AA66" i="11"/>
  <c r="AB66" i="11"/>
  <c r="AG65" i="11"/>
  <c r="AH65" i="11" s="1"/>
  <c r="AJ65" i="11" s="1"/>
  <c r="AA65" i="11"/>
  <c r="AB65" i="11"/>
  <c r="AG64" i="11"/>
  <c r="AH64" i="11" s="1"/>
  <c r="AJ64" i="11" s="1"/>
  <c r="AA64" i="11"/>
  <c r="AB64" i="11"/>
  <c r="AG63" i="11"/>
  <c r="AH63" i="11" s="1"/>
  <c r="AJ63" i="11" s="1"/>
  <c r="AA63" i="11"/>
  <c r="AB63" i="11"/>
  <c r="AG62" i="11"/>
  <c r="AH62" i="11" s="1"/>
  <c r="AJ62" i="11" s="1"/>
  <c r="AA62" i="11"/>
  <c r="AB62" i="11"/>
  <c r="AG61" i="11"/>
  <c r="AH61" i="11" s="1"/>
  <c r="AJ61" i="11" s="1"/>
  <c r="AA61" i="11"/>
  <c r="AB61" i="11"/>
  <c r="AG60" i="11"/>
  <c r="AH60" i="11" s="1"/>
  <c r="AJ60" i="11" s="1"/>
  <c r="AA60" i="11"/>
  <c r="AB60" i="11"/>
  <c r="AG59" i="11"/>
  <c r="AH59" i="11" s="1"/>
  <c r="AJ59" i="11" s="1"/>
  <c r="AA59" i="11"/>
  <c r="AB59" i="11"/>
  <c r="AG58" i="11"/>
  <c r="AH58" i="11" s="1"/>
  <c r="AJ58" i="11" s="1"/>
  <c r="AA58" i="11"/>
  <c r="AB58" i="11"/>
  <c r="AG57" i="11"/>
  <c r="AH57" i="11" s="1"/>
  <c r="AJ57" i="11" s="1"/>
  <c r="AA57" i="11"/>
  <c r="AB57" i="11"/>
  <c r="AP56" i="11"/>
  <c r="AT56" i="11" s="1"/>
  <c r="AL56" i="11"/>
  <c r="AM56" i="11" s="1"/>
  <c r="AO56" i="11" s="1"/>
  <c r="AG55" i="11"/>
  <c r="AH55" i="11" s="1"/>
  <c r="AJ55" i="11" s="1"/>
  <c r="AA55" i="11"/>
  <c r="AB55" i="11"/>
  <c r="AG54" i="11"/>
  <c r="AH54" i="11" s="1"/>
  <c r="AJ54" i="11" s="1"/>
  <c r="AA54" i="11"/>
  <c r="AB54" i="11"/>
  <c r="AG53" i="11"/>
  <c r="AH53" i="11" s="1"/>
  <c r="AJ53" i="11" s="1"/>
  <c r="AA53" i="11"/>
  <c r="AB53" i="11"/>
  <c r="AG52" i="11"/>
  <c r="AH52" i="11" s="1"/>
  <c r="AJ52" i="11" s="1"/>
  <c r="AA52" i="11"/>
  <c r="AB52" i="11"/>
  <c r="AG51" i="11"/>
  <c r="AH51" i="11" s="1"/>
  <c r="AJ51" i="11" s="1"/>
  <c r="AA51" i="11"/>
  <c r="AB51" i="11"/>
  <c r="AG50" i="11"/>
  <c r="AH50" i="11" s="1"/>
  <c r="AJ50" i="11" s="1"/>
  <c r="AA50" i="11"/>
  <c r="AB50" i="11"/>
  <c r="AG49" i="11"/>
  <c r="AH49" i="11" s="1"/>
  <c r="AJ49" i="11" s="1"/>
  <c r="AA49" i="11"/>
  <c r="AB49" i="11"/>
  <c r="AG48" i="11"/>
  <c r="AH48" i="11" s="1"/>
  <c r="AJ48" i="11" s="1"/>
  <c r="AA48" i="11"/>
  <c r="AB48" i="11"/>
  <c r="AG47" i="11"/>
  <c r="AH47" i="11" s="1"/>
  <c r="AJ47" i="11" s="1"/>
  <c r="AA47" i="11"/>
  <c r="AB47" i="11"/>
  <c r="AG46" i="11"/>
  <c r="AH46" i="11" s="1"/>
  <c r="AJ46" i="11" s="1"/>
  <c r="AA46" i="11"/>
  <c r="AB46" i="11"/>
  <c r="AG45" i="11"/>
  <c r="AH45" i="11" s="1"/>
  <c r="AJ45" i="11" s="1"/>
  <c r="AA45" i="11"/>
  <c r="AB45" i="11"/>
  <c r="AG44" i="11"/>
  <c r="AH44" i="11" s="1"/>
  <c r="AJ44" i="11" s="1"/>
  <c r="AA44" i="11"/>
  <c r="AB44" i="11"/>
  <c r="AG43" i="11"/>
  <c r="AH43" i="11" s="1"/>
  <c r="AJ43" i="11" s="1"/>
  <c r="AA43" i="11"/>
  <c r="AB43" i="11"/>
  <c r="AG42" i="11"/>
  <c r="AH42" i="11" s="1"/>
  <c r="AJ42" i="11" s="1"/>
  <c r="AA42" i="11"/>
  <c r="AB42" i="11"/>
  <c r="AG41" i="11"/>
  <c r="AH41" i="11" s="1"/>
  <c r="AJ41" i="11" s="1"/>
  <c r="AA41" i="11"/>
  <c r="AB41" i="11"/>
  <c r="AG40" i="11"/>
  <c r="AH40" i="11" s="1"/>
  <c r="AJ40" i="11" s="1"/>
  <c r="AA40" i="11"/>
  <c r="AB40" i="11"/>
  <c r="AG39" i="11"/>
  <c r="AH39" i="11" s="1"/>
  <c r="AJ39" i="11" s="1"/>
  <c r="AA39" i="11"/>
  <c r="AB39" i="11"/>
  <c r="AG38" i="11"/>
  <c r="AH38" i="11" s="1"/>
  <c r="AJ38" i="11" s="1"/>
  <c r="AA38" i="11"/>
  <c r="AB38" i="11"/>
  <c r="AG37" i="11"/>
  <c r="AH37" i="11" s="1"/>
  <c r="AJ37" i="11" s="1"/>
  <c r="AA37" i="11"/>
  <c r="AB37" i="11"/>
  <c r="AG36" i="11"/>
  <c r="AH36" i="11" s="1"/>
  <c r="AJ36" i="11" s="1"/>
  <c r="AA36" i="11"/>
  <c r="AB36" i="11"/>
  <c r="AG35" i="11"/>
  <c r="AH35" i="11" s="1"/>
  <c r="AJ35" i="11" s="1"/>
  <c r="AA35" i="11"/>
  <c r="AB35" i="11"/>
  <c r="AG34" i="11"/>
  <c r="AH34" i="11" s="1"/>
  <c r="AJ34" i="11" s="1"/>
  <c r="AA34" i="11"/>
  <c r="AB34" i="11"/>
  <c r="AG33" i="11"/>
  <c r="AH33" i="11" s="1"/>
  <c r="AJ33" i="11" s="1"/>
  <c r="AA33" i="11"/>
  <c r="AB33" i="11"/>
  <c r="AG32" i="11"/>
  <c r="AH32" i="11" s="1"/>
  <c r="AJ32" i="11" s="1"/>
  <c r="AA32" i="11"/>
  <c r="AB32" i="11"/>
  <c r="AG31" i="11"/>
  <c r="AH31" i="11" s="1"/>
  <c r="AJ31" i="11" s="1"/>
  <c r="AA31" i="11"/>
  <c r="AB31" i="11"/>
  <c r="AG30" i="11"/>
  <c r="AH30" i="11" s="1"/>
  <c r="AJ30" i="11" s="1"/>
  <c r="AA30" i="11"/>
  <c r="AB30" i="11"/>
  <c r="AG29" i="11"/>
  <c r="AH29" i="11" s="1"/>
  <c r="AJ29" i="11" s="1"/>
  <c r="AA29" i="11"/>
  <c r="AB29" i="11"/>
  <c r="AG28" i="11"/>
  <c r="AH28" i="11" s="1"/>
  <c r="AJ28" i="11" s="1"/>
  <c r="AA28" i="11"/>
  <c r="AB28" i="11"/>
  <c r="AG27" i="11"/>
  <c r="AH27" i="11" s="1"/>
  <c r="AJ27" i="11" s="1"/>
  <c r="AA27" i="11"/>
  <c r="AB27" i="11"/>
  <c r="AG26" i="11"/>
  <c r="AH26" i="11" s="1"/>
  <c r="AJ26" i="11" s="1"/>
  <c r="AA26" i="11"/>
  <c r="AB26" i="11"/>
  <c r="AG25" i="11"/>
  <c r="AH25" i="11" s="1"/>
  <c r="AJ25" i="11" s="1"/>
  <c r="AA25" i="11"/>
  <c r="AB25" i="11"/>
  <c r="AG24" i="11"/>
  <c r="AH24" i="11" s="1"/>
  <c r="AJ24" i="11" s="1"/>
  <c r="AA24" i="11"/>
  <c r="AB24" i="11"/>
  <c r="AG23" i="11"/>
  <c r="AH23" i="11" s="1"/>
  <c r="AJ23" i="11" s="1"/>
  <c r="AA23" i="11"/>
  <c r="AB23" i="11"/>
  <c r="AG22" i="11"/>
  <c r="AH22" i="11" s="1"/>
  <c r="AJ22" i="11" s="1"/>
  <c r="AA22" i="11"/>
  <c r="AB22" i="11"/>
  <c r="AG21" i="11"/>
  <c r="AH21" i="11" s="1"/>
  <c r="AJ21" i="11" s="1"/>
  <c r="AA21" i="11"/>
  <c r="AB21" i="11"/>
  <c r="AG20" i="11"/>
  <c r="AH20" i="11" s="1"/>
  <c r="AJ20" i="11" s="1"/>
  <c r="AA20" i="11"/>
  <c r="AB20" i="11"/>
  <c r="AG19" i="11"/>
  <c r="AH19" i="11" s="1"/>
  <c r="AJ19" i="11" s="1"/>
  <c r="AA19" i="11"/>
  <c r="AB19" i="11"/>
  <c r="AG18" i="11"/>
  <c r="AH18" i="11" s="1"/>
  <c r="AJ18" i="11" s="1"/>
  <c r="AA18" i="11"/>
  <c r="AB18" i="11"/>
  <c r="AG17" i="11"/>
  <c r="AH17" i="11" s="1"/>
  <c r="AJ17" i="11" s="1"/>
  <c r="AA17" i="11"/>
  <c r="AB17" i="11"/>
  <c r="AG16" i="11"/>
  <c r="AH16" i="11" s="1"/>
  <c r="AJ16" i="11" s="1"/>
  <c r="AA16" i="11"/>
  <c r="AB16" i="11"/>
  <c r="AG15" i="11"/>
  <c r="AH15" i="11" s="1"/>
  <c r="AJ15" i="11" s="1"/>
  <c r="AA15" i="11"/>
  <c r="AB15" i="11"/>
  <c r="AG14" i="11"/>
  <c r="AH14" i="11" s="1"/>
  <c r="AJ14" i="11" s="1"/>
  <c r="AA14" i="11"/>
  <c r="AB14" i="11"/>
  <c r="AG13" i="11"/>
  <c r="AH13" i="11" s="1"/>
  <c r="AJ13" i="11" s="1"/>
  <c r="AA13" i="11"/>
  <c r="AB13" i="11"/>
  <c r="AG12" i="11"/>
  <c r="AH12" i="11" s="1"/>
  <c r="AJ12" i="11" s="1"/>
  <c r="AA12" i="11"/>
  <c r="AB12" i="11"/>
  <c r="AG11" i="11"/>
  <c r="AH11" i="11" s="1"/>
  <c r="AJ11" i="11" s="1"/>
  <c r="AA11" i="11"/>
  <c r="AB11" i="11"/>
  <c r="AG10" i="11"/>
  <c r="AH10" i="11" s="1"/>
  <c r="AJ10" i="11" s="1"/>
  <c r="AA10" i="11"/>
  <c r="AB10" i="11"/>
  <c r="AG9" i="11"/>
  <c r="AH9" i="11" s="1"/>
  <c r="AJ9" i="11" s="1"/>
  <c r="AA9" i="11"/>
  <c r="AB9" i="11"/>
  <c r="AG8" i="11"/>
  <c r="AH8" i="11" s="1"/>
  <c r="AJ8" i="11" s="1"/>
  <c r="AA8" i="11"/>
  <c r="AB8" i="11"/>
  <c r="AG7" i="11"/>
  <c r="AH7" i="11" s="1"/>
  <c r="AJ7" i="11" s="1"/>
  <c r="AA7" i="11"/>
  <c r="AB7" i="11"/>
  <c r="AG6" i="11"/>
  <c r="AH6" i="11" s="1"/>
  <c r="AJ6" i="11" s="1"/>
  <c r="AA6" i="11"/>
  <c r="AB6" i="11"/>
  <c r="AG5" i="11"/>
  <c r="AH5" i="11" s="1"/>
  <c r="AJ5" i="11" s="1"/>
  <c r="AA5" i="11"/>
  <c r="AB5" i="11"/>
  <c r="AG4" i="11"/>
  <c r="AH4" i="11" s="1"/>
  <c r="AJ4" i="11" s="1"/>
  <c r="AA4" i="11"/>
  <c r="AB4" i="11"/>
  <c r="AG3" i="11"/>
  <c r="AH3" i="11" s="1"/>
  <c r="AJ3" i="11" s="1"/>
  <c r="AA3" i="11"/>
  <c r="AB3" i="11"/>
  <c r="AG2" i="11"/>
  <c r="AH2" i="11" s="1"/>
  <c r="AJ2" i="11" s="1"/>
  <c r="AA2" i="11"/>
  <c r="AB2" i="11"/>
  <c r="AN546" i="10"/>
  <c r="AK546" i="10"/>
  <c r="AL546" i="10" s="1"/>
  <c r="AM546" i="10" s="1"/>
  <c r="AO546" i="10" s="1"/>
  <c r="AN545" i="10"/>
  <c r="AK545" i="10"/>
  <c r="AL545" i="10" s="1"/>
  <c r="AM545" i="10" s="1"/>
  <c r="AO545" i="10" s="1"/>
  <c r="AN544" i="10"/>
  <c r="AK544" i="10"/>
  <c r="AL544" i="10" s="1"/>
  <c r="AM544" i="10" s="1"/>
  <c r="AO544" i="10" s="1"/>
  <c r="AN543" i="10"/>
  <c r="AK543" i="10"/>
  <c r="AL543" i="10" s="1"/>
  <c r="AM543" i="10" s="1"/>
  <c r="AO543" i="10" s="1"/>
  <c r="AN542" i="10"/>
  <c r="AK542" i="10"/>
  <c r="AL542" i="10" s="1"/>
  <c r="AM542" i="10" s="1"/>
  <c r="AO542" i="10" s="1"/>
  <c r="AN541" i="10"/>
  <c r="AK541" i="10"/>
  <c r="AL541" i="10" s="1"/>
  <c r="AM541" i="10" s="1"/>
  <c r="AO541" i="10" s="1"/>
  <c r="AN540" i="10"/>
  <c r="AK540" i="10"/>
  <c r="AL540" i="10" s="1"/>
  <c r="AM540" i="10" s="1"/>
  <c r="AO540" i="10" s="1"/>
  <c r="AN539" i="10"/>
  <c r="AK539" i="10"/>
  <c r="AL539" i="10" s="1"/>
  <c r="AM539" i="10" s="1"/>
  <c r="AO539" i="10" s="1"/>
  <c r="AN538" i="10"/>
  <c r="AK538" i="10"/>
  <c r="AL538" i="10" s="1"/>
  <c r="AM538" i="10" s="1"/>
  <c r="AO538" i="10" s="1"/>
  <c r="AN537" i="10"/>
  <c r="AK537" i="10"/>
  <c r="AL537" i="10" s="1"/>
  <c r="AM537" i="10" s="1"/>
  <c r="AO537" i="10" s="1"/>
  <c r="AN536" i="10"/>
  <c r="AK536" i="10"/>
  <c r="AL536" i="10" s="1"/>
  <c r="AM536" i="10" s="1"/>
  <c r="AO536" i="10" s="1"/>
  <c r="AN535" i="10"/>
  <c r="AK535" i="10"/>
  <c r="AL535" i="10" s="1"/>
  <c r="AM535" i="10" s="1"/>
  <c r="AO535" i="10" s="1"/>
  <c r="AN534" i="10"/>
  <c r="AK534" i="10"/>
  <c r="AL534" i="10" s="1"/>
  <c r="AM534" i="10" s="1"/>
  <c r="AO534" i="10" s="1"/>
  <c r="AN533" i="10"/>
  <c r="AK533" i="10"/>
  <c r="AL533" i="10" s="1"/>
  <c r="AM533" i="10" s="1"/>
  <c r="AO533" i="10" s="1"/>
  <c r="AN532" i="10"/>
  <c r="AK532" i="10"/>
  <c r="AL532" i="10" s="1"/>
  <c r="AM532" i="10" s="1"/>
  <c r="AO532" i="10" s="1"/>
  <c r="AN531" i="10"/>
  <c r="AK531" i="10"/>
  <c r="AL531" i="10" s="1"/>
  <c r="AM531" i="10" s="1"/>
  <c r="AO531" i="10" s="1"/>
  <c r="AN530" i="10"/>
  <c r="AK530" i="10"/>
  <c r="AL530" i="10" s="1"/>
  <c r="AM530" i="10" s="1"/>
  <c r="AO530" i="10" s="1"/>
  <c r="AN529" i="10"/>
  <c r="AK529" i="10"/>
  <c r="AL529" i="10" s="1"/>
  <c r="AM529" i="10" s="1"/>
  <c r="AO529" i="10" s="1"/>
  <c r="AN528" i="10"/>
  <c r="AK528" i="10"/>
  <c r="AL528" i="10" s="1"/>
  <c r="AM528" i="10" s="1"/>
  <c r="AO528" i="10" s="1"/>
  <c r="AN527" i="10"/>
  <c r="AK527" i="10"/>
  <c r="AL527" i="10" s="1"/>
  <c r="AM527" i="10" s="1"/>
  <c r="AO527" i="10" s="1"/>
  <c r="AN526" i="10"/>
  <c r="AK526" i="10"/>
  <c r="AL526" i="10" s="1"/>
  <c r="AM526" i="10" s="1"/>
  <c r="AO526" i="10" s="1"/>
  <c r="AN525" i="10"/>
  <c r="AK525" i="10"/>
  <c r="AL525" i="10" s="1"/>
  <c r="AM525" i="10" s="1"/>
  <c r="AO525" i="10" s="1"/>
  <c r="AN524" i="10"/>
  <c r="AK524" i="10"/>
  <c r="AL524" i="10" s="1"/>
  <c r="AM524" i="10" s="1"/>
  <c r="AO524" i="10" s="1"/>
  <c r="AN523" i="10"/>
  <c r="AK523" i="10"/>
  <c r="AL523" i="10" s="1"/>
  <c r="AM523" i="10" s="1"/>
  <c r="AO523" i="10" s="1"/>
  <c r="AN522" i="10"/>
  <c r="AK522" i="10"/>
  <c r="AL522" i="10" s="1"/>
  <c r="AM522" i="10" s="1"/>
  <c r="AO522" i="10" s="1"/>
  <c r="AN521" i="10"/>
  <c r="AK521" i="10"/>
  <c r="AL521" i="10" s="1"/>
  <c r="AM521" i="10" s="1"/>
  <c r="AO521" i="10" s="1"/>
  <c r="AN520" i="10"/>
  <c r="AK520" i="10"/>
  <c r="AL520" i="10" s="1"/>
  <c r="AM520" i="10" s="1"/>
  <c r="AO520" i="10" s="1"/>
  <c r="AN519" i="10"/>
  <c r="AK519" i="10"/>
  <c r="AL519" i="10" s="1"/>
  <c r="AM519" i="10" s="1"/>
  <c r="AO519" i="10" s="1"/>
  <c r="AN518" i="10"/>
  <c r="AK518" i="10"/>
  <c r="AL518" i="10" s="1"/>
  <c r="AM518" i="10" s="1"/>
  <c r="AO518" i="10" s="1"/>
  <c r="AN517" i="10"/>
  <c r="AK517" i="10"/>
  <c r="AL517" i="10" s="1"/>
  <c r="AM517" i="10" s="1"/>
  <c r="AO517" i="10" s="1"/>
  <c r="AN516" i="10"/>
  <c r="AK516" i="10"/>
  <c r="AL516" i="10" s="1"/>
  <c r="AM516" i="10" s="1"/>
  <c r="AO516" i="10" s="1"/>
  <c r="AN515" i="10"/>
  <c r="AK515" i="10"/>
  <c r="AL515" i="10" s="1"/>
  <c r="AM515" i="10" s="1"/>
  <c r="AO515" i="10" s="1"/>
  <c r="AN514" i="10"/>
  <c r="AK514" i="10"/>
  <c r="AL514" i="10" s="1"/>
  <c r="AM514" i="10" s="1"/>
  <c r="AO514" i="10" s="1"/>
  <c r="AN513" i="10"/>
  <c r="AK513" i="10"/>
  <c r="AL513" i="10" s="1"/>
  <c r="AM513" i="10" s="1"/>
  <c r="AO513" i="10" s="1"/>
  <c r="AN512" i="10"/>
  <c r="AK512" i="10"/>
  <c r="AL512" i="10" s="1"/>
  <c r="AM512" i="10" s="1"/>
  <c r="AO512" i="10" s="1"/>
  <c r="AN511" i="10"/>
  <c r="AK511" i="10"/>
  <c r="AL511" i="10" s="1"/>
  <c r="AM511" i="10" s="1"/>
  <c r="AO511" i="10" s="1"/>
  <c r="AN510" i="10"/>
  <c r="AK510" i="10"/>
  <c r="AL510" i="10" s="1"/>
  <c r="AM510" i="10" s="1"/>
  <c r="AO510" i="10" s="1"/>
  <c r="AN509" i="10"/>
  <c r="AK509" i="10"/>
  <c r="AL509" i="10" s="1"/>
  <c r="AM509" i="10" s="1"/>
  <c r="AO509" i="10" s="1"/>
  <c r="AN508" i="10"/>
  <c r="AK508" i="10"/>
  <c r="AL508" i="10" s="1"/>
  <c r="AM508" i="10" s="1"/>
  <c r="AO508" i="10" s="1"/>
  <c r="AN507" i="10"/>
  <c r="AK507" i="10"/>
  <c r="AL507" i="10" s="1"/>
  <c r="AM507" i="10" s="1"/>
  <c r="AO507" i="10" s="1"/>
  <c r="AN506" i="10"/>
  <c r="AK506" i="10"/>
  <c r="AL506" i="10" s="1"/>
  <c r="AM506" i="10" s="1"/>
  <c r="AO506" i="10" s="1"/>
  <c r="AN505" i="10"/>
  <c r="AK505" i="10"/>
  <c r="AL505" i="10" s="1"/>
  <c r="AM505" i="10" s="1"/>
  <c r="AO505" i="10" s="1"/>
  <c r="AN504" i="10"/>
  <c r="AK504" i="10"/>
  <c r="AL504" i="10" s="1"/>
  <c r="AM504" i="10" s="1"/>
  <c r="AO504" i="10" s="1"/>
  <c r="AN503" i="10"/>
  <c r="AK503" i="10"/>
  <c r="AL503" i="10" s="1"/>
  <c r="AM503" i="10" s="1"/>
  <c r="AO503" i="10" s="1"/>
  <c r="AN502" i="10"/>
  <c r="AK502" i="10"/>
  <c r="AL502" i="10" s="1"/>
  <c r="AM502" i="10" s="1"/>
  <c r="AO502" i="10" s="1"/>
  <c r="AN501" i="10"/>
  <c r="AK501" i="10"/>
  <c r="AL501" i="10" s="1"/>
  <c r="AM501" i="10" s="1"/>
  <c r="AO501" i="10" s="1"/>
  <c r="AN500" i="10"/>
  <c r="AK500" i="10"/>
  <c r="AL500" i="10" s="1"/>
  <c r="AM500" i="10" s="1"/>
  <c r="AO500" i="10" s="1"/>
  <c r="AN499" i="10"/>
  <c r="AK499" i="10"/>
  <c r="AL499" i="10" s="1"/>
  <c r="AM499" i="10" s="1"/>
  <c r="AO499" i="10" s="1"/>
  <c r="AN498" i="10"/>
  <c r="AK498" i="10"/>
  <c r="AL498" i="10" s="1"/>
  <c r="AM498" i="10" s="1"/>
  <c r="AO498" i="10" s="1"/>
  <c r="AN497" i="10"/>
  <c r="AK497" i="10"/>
  <c r="AL497" i="10" s="1"/>
  <c r="AM497" i="10" s="1"/>
  <c r="AO497" i="10" s="1"/>
  <c r="AN496" i="10"/>
  <c r="AK496" i="10"/>
  <c r="AL496" i="10" s="1"/>
  <c r="AM496" i="10" s="1"/>
  <c r="AO496" i="10" s="1"/>
  <c r="AN495" i="10"/>
  <c r="AK495" i="10"/>
  <c r="AL495" i="10" s="1"/>
  <c r="AM495" i="10" s="1"/>
  <c r="AO495" i="10" s="1"/>
  <c r="AN494" i="10"/>
  <c r="AK494" i="10"/>
  <c r="AL494" i="10" s="1"/>
  <c r="AM494" i="10" s="1"/>
  <c r="AO494" i="10" s="1"/>
  <c r="AN493" i="10"/>
  <c r="AK493" i="10"/>
  <c r="AL493" i="10" s="1"/>
  <c r="AM493" i="10" s="1"/>
  <c r="AO493" i="10" s="1"/>
  <c r="AN492" i="10"/>
  <c r="AK492" i="10"/>
  <c r="AL492" i="10" s="1"/>
  <c r="AM492" i="10" s="1"/>
  <c r="AO492" i="10" s="1"/>
  <c r="AN491" i="10"/>
  <c r="AK491" i="10"/>
  <c r="AL491" i="10" s="1"/>
  <c r="AM491" i="10" s="1"/>
  <c r="AO491" i="10" s="1"/>
  <c r="AN490" i="10"/>
  <c r="AK490" i="10"/>
  <c r="AL490" i="10" s="1"/>
  <c r="AM490" i="10" s="1"/>
  <c r="AO490" i="10" s="1"/>
  <c r="AN489" i="10"/>
  <c r="AK489" i="10"/>
  <c r="AL489" i="10" s="1"/>
  <c r="AM489" i="10" s="1"/>
  <c r="AO489" i="10" s="1"/>
  <c r="AN488" i="10"/>
  <c r="AK488" i="10"/>
  <c r="AL488" i="10" s="1"/>
  <c r="AM488" i="10" s="1"/>
  <c r="AO488" i="10" s="1"/>
  <c r="AN487" i="10"/>
  <c r="AK487" i="10"/>
  <c r="AL487" i="10" s="1"/>
  <c r="AM487" i="10" s="1"/>
  <c r="AO487" i="10" s="1"/>
  <c r="AN486" i="10"/>
  <c r="AK486" i="10"/>
  <c r="AL486" i="10" s="1"/>
  <c r="AM486" i="10" s="1"/>
  <c r="AO486" i="10" s="1"/>
  <c r="AN485" i="10"/>
  <c r="AK485" i="10"/>
  <c r="AL485" i="10" s="1"/>
  <c r="AM485" i="10" s="1"/>
  <c r="AO485" i="10" s="1"/>
  <c r="AN484" i="10"/>
  <c r="AK484" i="10"/>
  <c r="AL484" i="10" s="1"/>
  <c r="AM484" i="10" s="1"/>
  <c r="AO484" i="10" s="1"/>
  <c r="AN483" i="10"/>
  <c r="AK483" i="10"/>
  <c r="AL483" i="10" s="1"/>
  <c r="AM483" i="10" s="1"/>
  <c r="AO483" i="10" s="1"/>
  <c r="AN482" i="10"/>
  <c r="AK482" i="10"/>
  <c r="AL482" i="10" s="1"/>
  <c r="AM482" i="10" s="1"/>
  <c r="AO482" i="10" s="1"/>
  <c r="AN481" i="10"/>
  <c r="AK481" i="10"/>
  <c r="AL481" i="10" s="1"/>
  <c r="AM481" i="10" s="1"/>
  <c r="AO481" i="10" s="1"/>
  <c r="AN480" i="10"/>
  <c r="AK480" i="10"/>
  <c r="AL480" i="10" s="1"/>
  <c r="AM480" i="10" s="1"/>
  <c r="AO480" i="10" s="1"/>
  <c r="AN479" i="10"/>
  <c r="AK479" i="10"/>
  <c r="AL479" i="10" s="1"/>
  <c r="AM479" i="10" s="1"/>
  <c r="AO479" i="10" s="1"/>
  <c r="AN478" i="10"/>
  <c r="AK478" i="10"/>
  <c r="AL478" i="10" s="1"/>
  <c r="AM478" i="10" s="1"/>
  <c r="AO478" i="10" s="1"/>
  <c r="AN477" i="10"/>
  <c r="AK477" i="10"/>
  <c r="AL477" i="10" s="1"/>
  <c r="AM477" i="10" s="1"/>
  <c r="AO477" i="10" s="1"/>
  <c r="AN476" i="10"/>
  <c r="AK476" i="10"/>
  <c r="AL476" i="10" s="1"/>
  <c r="AM476" i="10" s="1"/>
  <c r="AO476" i="10" s="1"/>
  <c r="AN475" i="10"/>
  <c r="AK475" i="10"/>
  <c r="AL475" i="10" s="1"/>
  <c r="AM475" i="10" s="1"/>
  <c r="AO475" i="10" s="1"/>
  <c r="AN474" i="10"/>
  <c r="AK474" i="10"/>
  <c r="AL474" i="10" s="1"/>
  <c r="AM474" i="10" s="1"/>
  <c r="AO474" i="10" s="1"/>
  <c r="AN473" i="10"/>
  <c r="AK473" i="10"/>
  <c r="AL473" i="10" s="1"/>
  <c r="AM473" i="10" s="1"/>
  <c r="AO473" i="10" s="1"/>
  <c r="AN472" i="10"/>
  <c r="AK472" i="10"/>
  <c r="AL472" i="10" s="1"/>
  <c r="AM472" i="10" s="1"/>
  <c r="AO472" i="10" s="1"/>
  <c r="AN471" i="10"/>
  <c r="AK471" i="10"/>
  <c r="AL471" i="10" s="1"/>
  <c r="AM471" i="10" s="1"/>
  <c r="AO471" i="10" s="1"/>
  <c r="AN470" i="10"/>
  <c r="AK470" i="10"/>
  <c r="AL470" i="10" s="1"/>
  <c r="AM470" i="10" s="1"/>
  <c r="AO470" i="10" s="1"/>
  <c r="AN469" i="10"/>
  <c r="AK469" i="10"/>
  <c r="AL469" i="10" s="1"/>
  <c r="AM469" i="10" s="1"/>
  <c r="AO469" i="10" s="1"/>
  <c r="AN468" i="10"/>
  <c r="AK468" i="10"/>
  <c r="AL468" i="10" s="1"/>
  <c r="AM468" i="10" s="1"/>
  <c r="AO468" i="10" s="1"/>
  <c r="AN467" i="10"/>
  <c r="AK467" i="10"/>
  <c r="AL467" i="10" s="1"/>
  <c r="AM467" i="10" s="1"/>
  <c r="AO467" i="10" s="1"/>
  <c r="AN466" i="10"/>
  <c r="AK466" i="10"/>
  <c r="AL466" i="10" s="1"/>
  <c r="AM466" i="10" s="1"/>
  <c r="AO466" i="10" s="1"/>
  <c r="AN465" i="10"/>
  <c r="AK465" i="10"/>
  <c r="AL465" i="10" s="1"/>
  <c r="AM465" i="10" s="1"/>
  <c r="AO465" i="10" s="1"/>
  <c r="AN464" i="10"/>
  <c r="AK464" i="10"/>
  <c r="AL464" i="10" s="1"/>
  <c r="AM464" i="10" s="1"/>
  <c r="AO464" i="10" s="1"/>
  <c r="AN463" i="10"/>
  <c r="AK463" i="10"/>
  <c r="AL463" i="10" s="1"/>
  <c r="AM463" i="10" s="1"/>
  <c r="AO463" i="10" s="1"/>
  <c r="AN462" i="10"/>
  <c r="AK462" i="10"/>
  <c r="AL462" i="10" s="1"/>
  <c r="AM462" i="10" s="1"/>
  <c r="AO462" i="10" s="1"/>
  <c r="AN461" i="10"/>
  <c r="AK461" i="10"/>
  <c r="AL461" i="10" s="1"/>
  <c r="AM461" i="10" s="1"/>
  <c r="AO461" i="10" s="1"/>
  <c r="AN460" i="10"/>
  <c r="AK460" i="10"/>
  <c r="AL460" i="10" s="1"/>
  <c r="AM460" i="10" s="1"/>
  <c r="AO460" i="10" s="1"/>
  <c r="AN459" i="10"/>
  <c r="AK459" i="10"/>
  <c r="AL459" i="10" s="1"/>
  <c r="AM459" i="10" s="1"/>
  <c r="AO459" i="10" s="1"/>
  <c r="AN458" i="10"/>
  <c r="AK458" i="10"/>
  <c r="AL458" i="10" s="1"/>
  <c r="AM458" i="10" s="1"/>
  <c r="AO458" i="10" s="1"/>
  <c r="AN457" i="10"/>
  <c r="AK457" i="10"/>
  <c r="AL457" i="10" s="1"/>
  <c r="AM457" i="10" s="1"/>
  <c r="AO457" i="10" s="1"/>
  <c r="AN456" i="10"/>
  <c r="AK456" i="10"/>
  <c r="AL456" i="10" s="1"/>
  <c r="AM456" i="10" s="1"/>
  <c r="AO456" i="10" s="1"/>
  <c r="AN455" i="10"/>
  <c r="AK455" i="10"/>
  <c r="AL455" i="10" s="1"/>
  <c r="AM455" i="10" s="1"/>
  <c r="AO455" i="10" s="1"/>
  <c r="AN454" i="10"/>
  <c r="AK454" i="10"/>
  <c r="AL454" i="10" s="1"/>
  <c r="AM454" i="10" s="1"/>
  <c r="AO454" i="10" s="1"/>
  <c r="AN453" i="10"/>
  <c r="AK453" i="10"/>
  <c r="AL453" i="10" s="1"/>
  <c r="AM453" i="10" s="1"/>
  <c r="AO453" i="10" s="1"/>
  <c r="AN452" i="10"/>
  <c r="AK452" i="10"/>
  <c r="AL452" i="10" s="1"/>
  <c r="AM452" i="10" s="1"/>
  <c r="AO452" i="10" s="1"/>
  <c r="AN451" i="10"/>
  <c r="AK451" i="10"/>
  <c r="AL451" i="10" s="1"/>
  <c r="AM451" i="10" s="1"/>
  <c r="AO451" i="10" s="1"/>
  <c r="AN450" i="10"/>
  <c r="AK450" i="10"/>
  <c r="AL450" i="10" s="1"/>
  <c r="AM450" i="10" s="1"/>
  <c r="AO450" i="10" s="1"/>
  <c r="AN449" i="10"/>
  <c r="AK449" i="10"/>
  <c r="AL449" i="10" s="1"/>
  <c r="AM449" i="10" s="1"/>
  <c r="AO449" i="10" s="1"/>
  <c r="AN448" i="10"/>
  <c r="AK448" i="10"/>
  <c r="AL448" i="10" s="1"/>
  <c r="AM448" i="10" s="1"/>
  <c r="AO448" i="10" s="1"/>
  <c r="AN447" i="10"/>
  <c r="AK447" i="10"/>
  <c r="AL447" i="10" s="1"/>
  <c r="AM447" i="10" s="1"/>
  <c r="AO447" i="10" s="1"/>
  <c r="AN446" i="10"/>
  <c r="AK446" i="10"/>
  <c r="AL446" i="10" s="1"/>
  <c r="AM446" i="10" s="1"/>
  <c r="AO446" i="10" s="1"/>
  <c r="AN445" i="10"/>
  <c r="AK445" i="10"/>
  <c r="AL445" i="10" s="1"/>
  <c r="AM445" i="10" s="1"/>
  <c r="AO445" i="10" s="1"/>
  <c r="AN444" i="10"/>
  <c r="AK444" i="10"/>
  <c r="AL444" i="10" s="1"/>
  <c r="AM444" i="10" s="1"/>
  <c r="AO444" i="10" s="1"/>
  <c r="AN443" i="10"/>
  <c r="AK443" i="10"/>
  <c r="AL443" i="10" s="1"/>
  <c r="AM443" i="10" s="1"/>
  <c r="AO443" i="10" s="1"/>
  <c r="AN442" i="10"/>
  <c r="AK442" i="10"/>
  <c r="AL442" i="10" s="1"/>
  <c r="AM442" i="10" s="1"/>
  <c r="AO442" i="10" s="1"/>
  <c r="AN441" i="10"/>
  <c r="AK441" i="10"/>
  <c r="AL441" i="10" s="1"/>
  <c r="AM441" i="10" s="1"/>
  <c r="AO441" i="10" s="1"/>
  <c r="AN440" i="10"/>
  <c r="AK440" i="10"/>
  <c r="AL440" i="10" s="1"/>
  <c r="AM440" i="10" s="1"/>
  <c r="AO440" i="10" s="1"/>
  <c r="AN439" i="10"/>
  <c r="AK439" i="10"/>
  <c r="AL439" i="10" s="1"/>
  <c r="AM439" i="10" s="1"/>
  <c r="AO439" i="10" s="1"/>
  <c r="AN438" i="10"/>
  <c r="AK438" i="10"/>
  <c r="AL438" i="10" s="1"/>
  <c r="AM438" i="10" s="1"/>
  <c r="AO438" i="10" s="1"/>
  <c r="AN437" i="10"/>
  <c r="AK437" i="10"/>
  <c r="AL437" i="10" s="1"/>
  <c r="AM437" i="10" s="1"/>
  <c r="AO437" i="10" s="1"/>
  <c r="AN436" i="10"/>
  <c r="AK436" i="10"/>
  <c r="AL436" i="10" s="1"/>
  <c r="AM436" i="10" s="1"/>
  <c r="AO436" i="10" s="1"/>
  <c r="AN435" i="10"/>
  <c r="AK435" i="10"/>
  <c r="AL435" i="10" s="1"/>
  <c r="AM435" i="10" s="1"/>
  <c r="AO435" i="10" s="1"/>
  <c r="AN434" i="10"/>
  <c r="AK434" i="10"/>
  <c r="AL434" i="10" s="1"/>
  <c r="AM434" i="10" s="1"/>
  <c r="AO434" i="10" s="1"/>
  <c r="AN433" i="10"/>
  <c r="AK433" i="10"/>
  <c r="AL433" i="10" s="1"/>
  <c r="AM433" i="10" s="1"/>
  <c r="AO433" i="10" s="1"/>
  <c r="AN432" i="10"/>
  <c r="AK432" i="10"/>
  <c r="AL432" i="10" s="1"/>
  <c r="AM432" i="10" s="1"/>
  <c r="AO432" i="10" s="1"/>
  <c r="AN431" i="10"/>
  <c r="AK431" i="10"/>
  <c r="AL431" i="10" s="1"/>
  <c r="AM431" i="10" s="1"/>
  <c r="AO431" i="10" s="1"/>
  <c r="AN430" i="10"/>
  <c r="AK430" i="10"/>
  <c r="AL430" i="10" s="1"/>
  <c r="AM430" i="10" s="1"/>
  <c r="AO430" i="10" s="1"/>
  <c r="AN429" i="10"/>
  <c r="AK429" i="10"/>
  <c r="AL429" i="10" s="1"/>
  <c r="AM429" i="10" s="1"/>
  <c r="AO429" i="10" s="1"/>
  <c r="AN428" i="10"/>
  <c r="AK428" i="10"/>
  <c r="AL428" i="10" s="1"/>
  <c r="AM428" i="10" s="1"/>
  <c r="AO428" i="10" s="1"/>
  <c r="AN427" i="10"/>
  <c r="AK427" i="10"/>
  <c r="AL427" i="10" s="1"/>
  <c r="AM427" i="10" s="1"/>
  <c r="AO427" i="10" s="1"/>
  <c r="AN426" i="10"/>
  <c r="AK426" i="10"/>
  <c r="AL426" i="10" s="1"/>
  <c r="AM426" i="10" s="1"/>
  <c r="AO426" i="10" s="1"/>
  <c r="AN425" i="10"/>
  <c r="AK425" i="10"/>
  <c r="AL425" i="10" s="1"/>
  <c r="AM425" i="10" s="1"/>
  <c r="AO425" i="10" s="1"/>
  <c r="AN424" i="10"/>
  <c r="AK424" i="10"/>
  <c r="AL424" i="10" s="1"/>
  <c r="AM424" i="10" s="1"/>
  <c r="AO424" i="10" s="1"/>
  <c r="AN423" i="10"/>
  <c r="AK423" i="10"/>
  <c r="AL423" i="10" s="1"/>
  <c r="AM423" i="10" s="1"/>
  <c r="AO423" i="10" s="1"/>
  <c r="AN422" i="10"/>
  <c r="AK422" i="10"/>
  <c r="AL422" i="10" s="1"/>
  <c r="AM422" i="10" s="1"/>
  <c r="AO422" i="10" s="1"/>
  <c r="AN421" i="10"/>
  <c r="AK421" i="10"/>
  <c r="AL421" i="10" s="1"/>
  <c r="AM421" i="10" s="1"/>
  <c r="AO421" i="10" s="1"/>
  <c r="AN420" i="10"/>
  <c r="AK420" i="10"/>
  <c r="AL420" i="10" s="1"/>
  <c r="AM420" i="10" s="1"/>
  <c r="AO420" i="10" s="1"/>
  <c r="AN419" i="10"/>
  <c r="AK419" i="10"/>
  <c r="AL419" i="10" s="1"/>
  <c r="AM419" i="10" s="1"/>
  <c r="AO419" i="10" s="1"/>
  <c r="AN418" i="10"/>
  <c r="AK418" i="10"/>
  <c r="AL418" i="10" s="1"/>
  <c r="AM418" i="10" s="1"/>
  <c r="AO418" i="10" s="1"/>
  <c r="AN417" i="10"/>
  <c r="AK417" i="10"/>
  <c r="AL417" i="10" s="1"/>
  <c r="AM417" i="10" s="1"/>
  <c r="AO417" i="10" s="1"/>
  <c r="AN416" i="10"/>
  <c r="AK416" i="10"/>
  <c r="AL416" i="10" s="1"/>
  <c r="AM416" i="10" s="1"/>
  <c r="AO416" i="10" s="1"/>
  <c r="AN415" i="10"/>
  <c r="AK415" i="10"/>
  <c r="AL415" i="10" s="1"/>
  <c r="AM415" i="10" s="1"/>
  <c r="AO415" i="10" s="1"/>
  <c r="AN414" i="10"/>
  <c r="AK414" i="10"/>
  <c r="AL414" i="10" s="1"/>
  <c r="AM414" i="10" s="1"/>
  <c r="AO414" i="10" s="1"/>
  <c r="AN413" i="10"/>
  <c r="AK413" i="10"/>
  <c r="AL413" i="10" s="1"/>
  <c r="AM413" i="10" s="1"/>
  <c r="AO413" i="10" s="1"/>
  <c r="AN412" i="10"/>
  <c r="AK412" i="10"/>
  <c r="AL412" i="10" s="1"/>
  <c r="AM412" i="10" s="1"/>
  <c r="AO412" i="10" s="1"/>
  <c r="AN411" i="10"/>
  <c r="AK411" i="10"/>
  <c r="AL411" i="10" s="1"/>
  <c r="AM411" i="10" s="1"/>
  <c r="AO411" i="10" s="1"/>
  <c r="AN410" i="10"/>
  <c r="AK410" i="10"/>
  <c r="AL410" i="10" s="1"/>
  <c r="AM410" i="10" s="1"/>
  <c r="AO410" i="10" s="1"/>
  <c r="AN409" i="10"/>
  <c r="AK409" i="10"/>
  <c r="AL409" i="10" s="1"/>
  <c r="AM409" i="10" s="1"/>
  <c r="AO409" i="10" s="1"/>
  <c r="AN408" i="10"/>
  <c r="AK408" i="10"/>
  <c r="AL408" i="10" s="1"/>
  <c r="AM408" i="10" s="1"/>
  <c r="AO408" i="10" s="1"/>
  <c r="AN407" i="10"/>
  <c r="AK407" i="10"/>
  <c r="AL407" i="10" s="1"/>
  <c r="AM407" i="10" s="1"/>
  <c r="AO407" i="10" s="1"/>
  <c r="AN406" i="10"/>
  <c r="AK406" i="10"/>
  <c r="AL406" i="10" s="1"/>
  <c r="AM406" i="10" s="1"/>
  <c r="AO406" i="10" s="1"/>
  <c r="AN405" i="10"/>
  <c r="AK405" i="10"/>
  <c r="AL405" i="10" s="1"/>
  <c r="AM405" i="10" s="1"/>
  <c r="AO405" i="10" s="1"/>
  <c r="AN404" i="10"/>
  <c r="AK404" i="10"/>
  <c r="AL404" i="10" s="1"/>
  <c r="AM404" i="10" s="1"/>
  <c r="AO404" i="10" s="1"/>
  <c r="AN403" i="10"/>
  <c r="AK403" i="10"/>
  <c r="AL403" i="10" s="1"/>
  <c r="AM403" i="10" s="1"/>
  <c r="AO403" i="10" s="1"/>
  <c r="AN402" i="10"/>
  <c r="AK402" i="10"/>
  <c r="AL402" i="10" s="1"/>
  <c r="AM402" i="10" s="1"/>
  <c r="AO402" i="10" s="1"/>
  <c r="AN401" i="10"/>
  <c r="AK401" i="10"/>
  <c r="AL401" i="10" s="1"/>
  <c r="AM401" i="10" s="1"/>
  <c r="AO401" i="10" s="1"/>
  <c r="AN400" i="10"/>
  <c r="AK400" i="10"/>
  <c r="AL400" i="10" s="1"/>
  <c r="AM400" i="10" s="1"/>
  <c r="AO400" i="10" s="1"/>
  <c r="AN399" i="10"/>
  <c r="AK399" i="10"/>
  <c r="AL399" i="10" s="1"/>
  <c r="AM399" i="10" s="1"/>
  <c r="AO399" i="10" s="1"/>
  <c r="AN398" i="10"/>
  <c r="AK398" i="10"/>
  <c r="AL398" i="10" s="1"/>
  <c r="AM398" i="10" s="1"/>
  <c r="AO398" i="10" s="1"/>
  <c r="AN397" i="10"/>
  <c r="AK397" i="10"/>
  <c r="AL397" i="10" s="1"/>
  <c r="AM397" i="10" s="1"/>
  <c r="AO397" i="10" s="1"/>
  <c r="AN396" i="10"/>
  <c r="AK396" i="10"/>
  <c r="AL396" i="10" s="1"/>
  <c r="AM396" i="10" s="1"/>
  <c r="AO396" i="10" s="1"/>
  <c r="AN395" i="10"/>
  <c r="AK395" i="10"/>
  <c r="AL395" i="10" s="1"/>
  <c r="AM395" i="10" s="1"/>
  <c r="AO395" i="10" s="1"/>
  <c r="AN394" i="10"/>
  <c r="AK394" i="10"/>
  <c r="AL394" i="10" s="1"/>
  <c r="AM394" i="10" s="1"/>
  <c r="AO394" i="10" s="1"/>
  <c r="AN393" i="10"/>
  <c r="AK393" i="10"/>
  <c r="AL393" i="10" s="1"/>
  <c r="AM393" i="10" s="1"/>
  <c r="AO393" i="10" s="1"/>
  <c r="AN392" i="10"/>
  <c r="AK392" i="10"/>
  <c r="AL392" i="10" s="1"/>
  <c r="AM392" i="10" s="1"/>
  <c r="AO392" i="10" s="1"/>
  <c r="AN391" i="10"/>
  <c r="AK391" i="10"/>
  <c r="AL391" i="10" s="1"/>
  <c r="AM391" i="10" s="1"/>
  <c r="AO391" i="10" s="1"/>
  <c r="AN390" i="10"/>
  <c r="AK390" i="10"/>
  <c r="AL390" i="10" s="1"/>
  <c r="AM390" i="10" s="1"/>
  <c r="AO390" i="10" s="1"/>
  <c r="AN389" i="10"/>
  <c r="AK389" i="10"/>
  <c r="AL389" i="10" s="1"/>
  <c r="AM389" i="10" s="1"/>
  <c r="AO389" i="10" s="1"/>
  <c r="AN388" i="10"/>
  <c r="AK388" i="10"/>
  <c r="AL388" i="10" s="1"/>
  <c r="AM388" i="10" s="1"/>
  <c r="AO388" i="10" s="1"/>
  <c r="AN387" i="10"/>
  <c r="AK387" i="10"/>
  <c r="AL387" i="10" s="1"/>
  <c r="AM387" i="10" s="1"/>
  <c r="AO387" i="10" s="1"/>
  <c r="AN386" i="10"/>
  <c r="AK386" i="10"/>
  <c r="AL386" i="10" s="1"/>
  <c r="AM386" i="10" s="1"/>
  <c r="AO386" i="10" s="1"/>
  <c r="AN385" i="10"/>
  <c r="AK385" i="10"/>
  <c r="AL385" i="10" s="1"/>
  <c r="AM385" i="10" s="1"/>
  <c r="AO385" i="10" s="1"/>
  <c r="AN384" i="10"/>
  <c r="AK384" i="10"/>
  <c r="AL384" i="10" s="1"/>
  <c r="AM384" i="10" s="1"/>
  <c r="AO384" i="10" s="1"/>
  <c r="AN383" i="10"/>
  <c r="AK383" i="10"/>
  <c r="AL383" i="10" s="1"/>
  <c r="AM383" i="10" s="1"/>
  <c r="AO383" i="10" s="1"/>
  <c r="AN382" i="10"/>
  <c r="AK382" i="10"/>
  <c r="AL382" i="10" s="1"/>
  <c r="AM382" i="10" s="1"/>
  <c r="AO382" i="10" s="1"/>
  <c r="AN381" i="10"/>
  <c r="AK381" i="10"/>
  <c r="AL381" i="10" s="1"/>
  <c r="AM381" i="10" s="1"/>
  <c r="AO381" i="10" s="1"/>
  <c r="AN380" i="10"/>
  <c r="AK380" i="10"/>
  <c r="AL380" i="10" s="1"/>
  <c r="AM380" i="10" s="1"/>
  <c r="AO380" i="10" s="1"/>
  <c r="AN379" i="10"/>
  <c r="AK379" i="10"/>
  <c r="AL379" i="10" s="1"/>
  <c r="AM379" i="10" s="1"/>
  <c r="AO379" i="10" s="1"/>
  <c r="AN378" i="10"/>
  <c r="AK378" i="10"/>
  <c r="AL378" i="10" s="1"/>
  <c r="AM378" i="10" s="1"/>
  <c r="AO378" i="10" s="1"/>
  <c r="AN377" i="10"/>
  <c r="AK377" i="10"/>
  <c r="AL377" i="10" s="1"/>
  <c r="AM377" i="10" s="1"/>
  <c r="AO377" i="10" s="1"/>
  <c r="AN376" i="10"/>
  <c r="AK376" i="10"/>
  <c r="AL376" i="10" s="1"/>
  <c r="AM376" i="10" s="1"/>
  <c r="AO376" i="10" s="1"/>
  <c r="AN375" i="10"/>
  <c r="AK375" i="10"/>
  <c r="AL375" i="10" s="1"/>
  <c r="AM375" i="10" s="1"/>
  <c r="AO375" i="10" s="1"/>
  <c r="AN374" i="10"/>
  <c r="AK374" i="10"/>
  <c r="AL374" i="10" s="1"/>
  <c r="AM374" i="10" s="1"/>
  <c r="AO374" i="10" s="1"/>
  <c r="AN373" i="10"/>
  <c r="AK373" i="10"/>
  <c r="AL373" i="10" s="1"/>
  <c r="AM373" i="10" s="1"/>
  <c r="AO373" i="10" s="1"/>
  <c r="AN372" i="10"/>
  <c r="AK372" i="10"/>
  <c r="AL372" i="10" s="1"/>
  <c r="AM372" i="10" s="1"/>
  <c r="AO372" i="10" s="1"/>
  <c r="AN371" i="10"/>
  <c r="AK371" i="10"/>
  <c r="AL371" i="10" s="1"/>
  <c r="AM371" i="10" s="1"/>
  <c r="AO371" i="10" s="1"/>
  <c r="AN370" i="10"/>
  <c r="AK370" i="10"/>
  <c r="AL370" i="10" s="1"/>
  <c r="AM370" i="10" s="1"/>
  <c r="AO370" i="10" s="1"/>
  <c r="AN369" i="10"/>
  <c r="AK369" i="10"/>
  <c r="AL369" i="10" s="1"/>
  <c r="AM369" i="10" s="1"/>
  <c r="AO369" i="10" s="1"/>
  <c r="AN368" i="10"/>
  <c r="AK368" i="10"/>
  <c r="AL368" i="10" s="1"/>
  <c r="AM368" i="10" s="1"/>
  <c r="AO368" i="10" s="1"/>
  <c r="AN367" i="10"/>
  <c r="AK367" i="10"/>
  <c r="AL367" i="10" s="1"/>
  <c r="AM367" i="10" s="1"/>
  <c r="AO367" i="10" s="1"/>
  <c r="AN366" i="10"/>
  <c r="AK366" i="10"/>
  <c r="AL366" i="10" s="1"/>
  <c r="AM366" i="10" s="1"/>
  <c r="AO366" i="10" s="1"/>
  <c r="AN365" i="10"/>
  <c r="AK365" i="10"/>
  <c r="AL365" i="10" s="1"/>
  <c r="AM365" i="10" s="1"/>
  <c r="AO365" i="10" s="1"/>
  <c r="AN364" i="10"/>
  <c r="AK364" i="10"/>
  <c r="AL364" i="10" s="1"/>
  <c r="AM364" i="10" s="1"/>
  <c r="AO364" i="10" s="1"/>
  <c r="AN363" i="10"/>
  <c r="AK363" i="10"/>
  <c r="AL363" i="10" s="1"/>
  <c r="AM363" i="10" s="1"/>
  <c r="AO363" i="10" s="1"/>
  <c r="AN362" i="10"/>
  <c r="AK362" i="10"/>
  <c r="AL362" i="10" s="1"/>
  <c r="AM362" i="10" s="1"/>
  <c r="AO362" i="10" s="1"/>
  <c r="AN361" i="10"/>
  <c r="AK361" i="10"/>
  <c r="AL361" i="10" s="1"/>
  <c r="AM361" i="10" s="1"/>
  <c r="AO361" i="10" s="1"/>
  <c r="AN360" i="10"/>
  <c r="AK360" i="10"/>
  <c r="AL360" i="10" s="1"/>
  <c r="AM360" i="10" s="1"/>
  <c r="AO360" i="10" s="1"/>
  <c r="AN359" i="10"/>
  <c r="AK359" i="10"/>
  <c r="AL359" i="10" s="1"/>
  <c r="AM359" i="10" s="1"/>
  <c r="AO359" i="10" s="1"/>
  <c r="AN358" i="10"/>
  <c r="AK358" i="10"/>
  <c r="AL358" i="10" s="1"/>
  <c r="AM358" i="10" s="1"/>
  <c r="AO358" i="10" s="1"/>
  <c r="AN357" i="10"/>
  <c r="AK357" i="10"/>
  <c r="AL357" i="10" s="1"/>
  <c r="AM357" i="10" s="1"/>
  <c r="AO357" i="10" s="1"/>
  <c r="AN356" i="10"/>
  <c r="AK356" i="10"/>
  <c r="AL356" i="10" s="1"/>
  <c r="AM356" i="10" s="1"/>
  <c r="AO356" i="10" s="1"/>
  <c r="AN355" i="10"/>
  <c r="AK355" i="10"/>
  <c r="AL355" i="10" s="1"/>
  <c r="AM355" i="10" s="1"/>
  <c r="AO355" i="10" s="1"/>
  <c r="AN354" i="10"/>
  <c r="AK354" i="10"/>
  <c r="AL354" i="10" s="1"/>
  <c r="AM354" i="10" s="1"/>
  <c r="AO354" i="10" s="1"/>
  <c r="AB353" i="10"/>
  <c r="AC353" i="10" s="1"/>
  <c r="AD353" i="10"/>
  <c r="AE353" i="10" s="1"/>
  <c r="AH353" i="10" s="1"/>
  <c r="AJ353" i="10" s="1"/>
  <c r="AB352" i="10"/>
  <c r="AC352" i="10" s="1"/>
  <c r="AD352" i="10"/>
  <c r="AE352" i="10" s="1"/>
  <c r="AH352" i="10" s="1"/>
  <c r="AJ352" i="10" s="1"/>
  <c r="AB351" i="10"/>
  <c r="AC351" i="10" s="1"/>
  <c r="AD351" i="10"/>
  <c r="AE351" i="10" s="1"/>
  <c r="AH351" i="10" s="1"/>
  <c r="AJ351" i="10" s="1"/>
  <c r="AB350" i="10"/>
  <c r="AC350" i="10" s="1"/>
  <c r="AD350" i="10"/>
  <c r="AE350" i="10" s="1"/>
  <c r="AH350" i="10" s="1"/>
  <c r="AJ350" i="10" s="1"/>
  <c r="AB349" i="10"/>
  <c r="AC349" i="10" s="1"/>
  <c r="AD349" i="10"/>
  <c r="AE349" i="10" s="1"/>
  <c r="AH349" i="10" s="1"/>
  <c r="AJ349" i="10" s="1"/>
  <c r="AB348" i="10"/>
  <c r="AC348" i="10" s="1"/>
  <c r="AD348" i="10"/>
  <c r="AE348" i="10" s="1"/>
  <c r="AH348" i="10" s="1"/>
  <c r="AJ348" i="10" s="1"/>
  <c r="AB347" i="10"/>
  <c r="AC347" i="10" s="1"/>
  <c r="AD347" i="10"/>
  <c r="AE347" i="10" s="1"/>
  <c r="AH347" i="10" s="1"/>
  <c r="AJ347" i="10" s="1"/>
  <c r="AB346" i="10"/>
  <c r="AC346" i="10" s="1"/>
  <c r="AD346" i="10"/>
  <c r="AE346" i="10" s="1"/>
  <c r="AH346" i="10" s="1"/>
  <c r="AJ346" i="10" s="1"/>
  <c r="AN345" i="10"/>
  <c r="AK345" i="10"/>
  <c r="AL345" i="10" s="1"/>
  <c r="AM345" i="10" s="1"/>
  <c r="AO345" i="10" s="1"/>
  <c r="AB344" i="10"/>
  <c r="AC344" i="10" s="1"/>
  <c r="AD344" i="10"/>
  <c r="AE344" i="10" s="1"/>
  <c r="AH344" i="10" s="1"/>
  <c r="AJ344" i="10"/>
  <c r="AB343" i="10"/>
  <c r="AC343" i="10" s="1"/>
  <c r="AD343" i="10"/>
  <c r="AE343" i="10" s="1"/>
  <c r="AH343" i="10" s="1"/>
  <c r="AJ343" i="10"/>
  <c r="AB342" i="10"/>
  <c r="AC342" i="10" s="1"/>
  <c r="AD342" i="10"/>
  <c r="AE342" i="10" s="1"/>
  <c r="AH342" i="10" s="1"/>
  <c r="AJ342" i="10"/>
  <c r="AB341" i="10"/>
  <c r="AC341" i="10" s="1"/>
  <c r="AD341" i="10"/>
  <c r="AE341" i="10" s="1"/>
  <c r="AH341" i="10" s="1"/>
  <c r="AJ341" i="10"/>
  <c r="AB340" i="10"/>
  <c r="AC340" i="10" s="1"/>
  <c r="AD340" i="10"/>
  <c r="AE340" i="10" s="1"/>
  <c r="AH340" i="10" s="1"/>
  <c r="AJ340" i="10"/>
  <c r="AB339" i="10"/>
  <c r="AC339" i="10" s="1"/>
  <c r="AD339" i="10"/>
  <c r="AE339" i="10" s="1"/>
  <c r="AH339" i="10" s="1"/>
  <c r="AJ339" i="10"/>
  <c r="AB338" i="10"/>
  <c r="AC338" i="10" s="1"/>
  <c r="AD338" i="10"/>
  <c r="AE338" i="10" s="1"/>
  <c r="AH338" i="10" s="1"/>
  <c r="AJ338" i="10"/>
  <c r="AB337" i="10"/>
  <c r="AC337" i="10" s="1"/>
  <c r="AD337" i="10"/>
  <c r="AE337" i="10" s="1"/>
  <c r="AH337" i="10" s="1"/>
  <c r="AJ337" i="10" s="1"/>
  <c r="AB336" i="10"/>
  <c r="AC336" i="10" s="1"/>
  <c r="AD336" i="10"/>
  <c r="AE336" i="10" s="1"/>
  <c r="AH336" i="10" s="1"/>
  <c r="AJ336" i="10" s="1"/>
  <c r="AB335" i="10"/>
  <c r="AC335" i="10" s="1"/>
  <c r="AD335" i="10"/>
  <c r="AE335" i="10" s="1"/>
  <c r="AH335" i="10" s="1"/>
  <c r="AJ335" i="10" s="1"/>
  <c r="AB334" i="10"/>
  <c r="AC334" i="10" s="1"/>
  <c r="AD334" i="10"/>
  <c r="AE334" i="10" s="1"/>
  <c r="AH334" i="10" s="1"/>
  <c r="AJ334" i="10" s="1"/>
  <c r="AB333" i="10"/>
  <c r="AC333" i="10" s="1"/>
  <c r="AD333" i="10"/>
  <c r="AE333" i="10" s="1"/>
  <c r="AH333" i="10" s="1"/>
  <c r="AJ333" i="10" s="1"/>
  <c r="AB332" i="10"/>
  <c r="AC332" i="10" s="1"/>
  <c r="AD332" i="10"/>
  <c r="AE332" i="10" s="1"/>
  <c r="AH332" i="10" s="1"/>
  <c r="AJ332" i="10" s="1"/>
  <c r="AB331" i="10"/>
  <c r="AC331" i="10" s="1"/>
  <c r="AD331" i="10"/>
  <c r="AE331" i="10" s="1"/>
  <c r="AH331" i="10" s="1"/>
  <c r="AJ331" i="10" s="1"/>
  <c r="AB330" i="10"/>
  <c r="AC330" i="10" s="1"/>
  <c r="AD330" i="10"/>
  <c r="AE330" i="10" s="1"/>
  <c r="AH330" i="10" s="1"/>
  <c r="AJ330" i="10" s="1"/>
  <c r="AB329" i="10"/>
  <c r="AC329" i="10" s="1"/>
  <c r="AD329" i="10"/>
  <c r="AE329" i="10" s="1"/>
  <c r="AH329" i="10" s="1"/>
  <c r="AJ329" i="10" s="1"/>
  <c r="AB328" i="10"/>
  <c r="AC328" i="10" s="1"/>
  <c r="AD328" i="10"/>
  <c r="AE328" i="10" s="1"/>
  <c r="AH328" i="10" s="1"/>
  <c r="AJ328" i="10" s="1"/>
  <c r="AB327" i="10"/>
  <c r="AC327" i="10" s="1"/>
  <c r="AD327" i="10"/>
  <c r="AE327" i="10" s="1"/>
  <c r="AH327" i="10" s="1"/>
  <c r="AJ327" i="10" s="1"/>
  <c r="AB326" i="10"/>
  <c r="AC326" i="10" s="1"/>
  <c r="AD326" i="10"/>
  <c r="AE326" i="10" s="1"/>
  <c r="AH326" i="10" s="1"/>
  <c r="AJ326" i="10" s="1"/>
  <c r="AB325" i="10"/>
  <c r="AC325" i="10" s="1"/>
  <c r="AD325" i="10"/>
  <c r="AE325" i="10" s="1"/>
  <c r="AH325" i="10" s="1"/>
  <c r="AJ325" i="10" s="1"/>
  <c r="AB324" i="10"/>
  <c r="AC324" i="10" s="1"/>
  <c r="AD324" i="10"/>
  <c r="AE324" i="10" s="1"/>
  <c r="AH324" i="10" s="1"/>
  <c r="AJ324" i="10" s="1"/>
  <c r="AB323" i="10"/>
  <c r="AC323" i="10" s="1"/>
  <c r="AD323" i="10"/>
  <c r="AE323" i="10" s="1"/>
  <c r="AH323" i="10" s="1"/>
  <c r="AJ323" i="10" s="1"/>
  <c r="AB322" i="10"/>
  <c r="AC322" i="10" s="1"/>
  <c r="AD322" i="10"/>
  <c r="AE322" i="10" s="1"/>
  <c r="AH322" i="10" s="1"/>
  <c r="AJ322" i="10" s="1"/>
  <c r="AB321" i="10"/>
  <c r="AC321" i="10" s="1"/>
  <c r="AD321" i="10"/>
  <c r="AE321" i="10" s="1"/>
  <c r="AH321" i="10" s="1"/>
  <c r="AJ321" i="10" s="1"/>
  <c r="AB320" i="10"/>
  <c r="AC320" i="10" s="1"/>
  <c r="AD320" i="10"/>
  <c r="AE320" i="10" s="1"/>
  <c r="AH320" i="10" s="1"/>
  <c r="AJ320" i="10" s="1"/>
  <c r="AB319" i="10"/>
  <c r="AC319" i="10" s="1"/>
  <c r="AD319" i="10"/>
  <c r="AE319" i="10" s="1"/>
  <c r="AH319" i="10" s="1"/>
  <c r="AJ319" i="10" s="1"/>
  <c r="AB318" i="10"/>
  <c r="AC318" i="10" s="1"/>
  <c r="AD318" i="10"/>
  <c r="AE318" i="10" s="1"/>
  <c r="AH318" i="10" s="1"/>
  <c r="AJ318" i="10" s="1"/>
  <c r="AB317" i="10"/>
  <c r="AC317" i="10" s="1"/>
  <c r="AD317" i="10"/>
  <c r="AE317" i="10" s="1"/>
  <c r="AH317" i="10" s="1"/>
  <c r="AJ317" i="10" s="1"/>
  <c r="AB316" i="10"/>
  <c r="AC316" i="10" s="1"/>
  <c r="AD316" i="10"/>
  <c r="AE316" i="10" s="1"/>
  <c r="AH316" i="10" s="1"/>
  <c r="AJ316" i="10" s="1"/>
  <c r="AB315" i="10"/>
  <c r="AC315" i="10" s="1"/>
  <c r="AD315" i="10" s="1"/>
  <c r="AE315" i="10" s="1"/>
  <c r="AH315" i="10" s="1"/>
  <c r="AJ315" i="10" s="1"/>
  <c r="AB314" i="10"/>
  <c r="AC314" i="10" s="1"/>
  <c r="AD314" i="10"/>
  <c r="AE314" i="10" s="1"/>
  <c r="AH314" i="10" s="1"/>
  <c r="AJ314" i="10" s="1"/>
  <c r="AB313" i="10"/>
  <c r="AC313" i="10" s="1"/>
  <c r="AB312" i="10"/>
  <c r="AC312" i="10" s="1"/>
  <c r="AB311" i="10"/>
  <c r="AC311" i="10" s="1"/>
  <c r="AD311" i="10"/>
  <c r="AE311" i="10" s="1"/>
  <c r="AH311" i="10" s="1"/>
  <c r="AJ311" i="10" s="1"/>
  <c r="AB310" i="10"/>
  <c r="AC310" i="10" s="1"/>
  <c r="AB309" i="10"/>
  <c r="AC309" i="10" s="1"/>
  <c r="AB308" i="10"/>
  <c r="AC308" i="10" s="1"/>
  <c r="AD308" i="10"/>
  <c r="AE308" i="10" s="1"/>
  <c r="AH308" i="10" s="1"/>
  <c r="AJ308" i="10" s="1"/>
  <c r="AB307" i="10"/>
  <c r="AC307" i="10" s="1"/>
  <c r="AB306" i="10"/>
  <c r="AC306" i="10" s="1"/>
  <c r="AB305" i="10"/>
  <c r="AC305" i="10" s="1"/>
  <c r="AD305" i="10"/>
  <c r="AE305" i="10" s="1"/>
  <c r="AH305" i="10" s="1"/>
  <c r="AJ305" i="10" s="1"/>
  <c r="AB304" i="10"/>
  <c r="AC304" i="10" s="1"/>
  <c r="AB303" i="10"/>
  <c r="AC303" i="10" s="1"/>
  <c r="AB302" i="10"/>
  <c r="AC302" i="10" s="1"/>
  <c r="AD302" i="10"/>
  <c r="AE302" i="10" s="1"/>
  <c r="AH302" i="10" s="1"/>
  <c r="AJ302" i="10" s="1"/>
  <c r="AB301" i="10"/>
  <c r="AC301" i="10" s="1"/>
  <c r="AD301" i="10"/>
  <c r="AE301" i="10" s="1"/>
  <c r="AH301" i="10" s="1"/>
  <c r="AJ301" i="10" s="1"/>
  <c r="AB300" i="10"/>
  <c r="AC300" i="10" s="1"/>
  <c r="AD300" i="10"/>
  <c r="AE300" i="10" s="1"/>
  <c r="AH300" i="10" s="1"/>
  <c r="AJ300" i="10" s="1"/>
  <c r="AB299" i="10"/>
  <c r="AC299" i="10" s="1"/>
  <c r="AD299" i="10"/>
  <c r="AE299" i="10" s="1"/>
  <c r="AH299" i="10" s="1"/>
  <c r="AJ299" i="10" s="1"/>
  <c r="AB298" i="10"/>
  <c r="AC298" i="10" s="1"/>
  <c r="AD298" i="10"/>
  <c r="AE298" i="10" s="1"/>
  <c r="AH298" i="10" s="1"/>
  <c r="AJ298" i="10" s="1"/>
  <c r="AB297" i="10"/>
  <c r="AC297" i="10" s="1"/>
  <c r="AD297" i="10"/>
  <c r="AE297" i="10" s="1"/>
  <c r="AH297" i="10" s="1"/>
  <c r="AJ297" i="10" s="1"/>
  <c r="AB296" i="10"/>
  <c r="AC296" i="10" s="1"/>
  <c r="AD296" i="10"/>
  <c r="AE296" i="10" s="1"/>
  <c r="AH296" i="10" s="1"/>
  <c r="AJ296" i="10" s="1"/>
  <c r="AB295" i="10"/>
  <c r="AC295" i="10" s="1"/>
  <c r="AD295" i="10"/>
  <c r="AE295" i="10" s="1"/>
  <c r="AH295" i="10" s="1"/>
  <c r="AJ295" i="10" s="1"/>
  <c r="AB294" i="10"/>
  <c r="AC294" i="10" s="1"/>
  <c r="AD294" i="10"/>
  <c r="AE294" i="10" s="1"/>
  <c r="AH294" i="10" s="1"/>
  <c r="AJ294" i="10" s="1"/>
  <c r="AB293" i="10"/>
  <c r="AC293" i="10" s="1"/>
  <c r="AD293" i="10"/>
  <c r="AE293" i="10" s="1"/>
  <c r="AH293" i="10" s="1"/>
  <c r="AJ293" i="10" s="1"/>
  <c r="AB292" i="10"/>
  <c r="AC292" i="10" s="1"/>
  <c r="AD292" i="10"/>
  <c r="AE292" i="10" s="1"/>
  <c r="AH292" i="10" s="1"/>
  <c r="AJ292" i="10" s="1"/>
  <c r="AB291" i="10"/>
  <c r="AC291" i="10" s="1"/>
  <c r="AD291" i="10"/>
  <c r="AE291" i="10" s="1"/>
  <c r="AH291" i="10" s="1"/>
  <c r="AJ291" i="10" s="1"/>
  <c r="AB290" i="10"/>
  <c r="AC290" i="10" s="1"/>
  <c r="AD290" i="10"/>
  <c r="AE290" i="10" s="1"/>
  <c r="AH290" i="10" s="1"/>
  <c r="AJ290" i="10" s="1"/>
  <c r="AB289" i="10"/>
  <c r="AC289" i="10" s="1"/>
  <c r="AD289" i="10"/>
  <c r="AE289" i="10" s="1"/>
  <c r="AH289" i="10" s="1"/>
  <c r="AJ289" i="10" s="1"/>
  <c r="AB288" i="10"/>
  <c r="AC288" i="10" s="1"/>
  <c r="AD288" i="10"/>
  <c r="AE288" i="10" s="1"/>
  <c r="AH288" i="10" s="1"/>
  <c r="AJ288" i="10" s="1"/>
  <c r="AB287" i="10"/>
  <c r="AC287" i="10" s="1"/>
  <c r="AD287" i="10"/>
  <c r="AE287" i="10" s="1"/>
  <c r="AH287" i="10" s="1"/>
  <c r="AJ287" i="10" s="1"/>
  <c r="AB286" i="10"/>
  <c r="AC286" i="10" s="1"/>
  <c r="AD286" i="10"/>
  <c r="AE286" i="10" s="1"/>
  <c r="AH286" i="10" s="1"/>
  <c r="AJ286" i="10" s="1"/>
  <c r="AB285" i="10"/>
  <c r="AC285" i="10" s="1"/>
  <c r="AD285" i="10"/>
  <c r="AE285" i="10" s="1"/>
  <c r="AH285" i="10" s="1"/>
  <c r="AJ285" i="10" s="1"/>
  <c r="AB284" i="10"/>
  <c r="AC284" i="10" s="1"/>
  <c r="AD284" i="10"/>
  <c r="AE284" i="10" s="1"/>
  <c r="AH284" i="10" s="1"/>
  <c r="AJ284" i="10" s="1"/>
  <c r="AB283" i="10"/>
  <c r="AC283" i="10" s="1"/>
  <c r="AD283" i="10"/>
  <c r="AE283" i="10" s="1"/>
  <c r="AH283" i="10" s="1"/>
  <c r="AJ283" i="10" s="1"/>
  <c r="AB282" i="10"/>
  <c r="AC282" i="10" s="1"/>
  <c r="AD282" i="10"/>
  <c r="AE282" i="10" s="1"/>
  <c r="AH282" i="10" s="1"/>
  <c r="AJ282" i="10" s="1"/>
  <c r="AB281" i="10"/>
  <c r="AC281" i="10" s="1"/>
  <c r="AD281" i="10"/>
  <c r="AE281" i="10" s="1"/>
  <c r="AH281" i="10" s="1"/>
  <c r="AJ281" i="10" s="1"/>
  <c r="AB280" i="10"/>
  <c r="AC280" i="10" s="1"/>
  <c r="AD280" i="10"/>
  <c r="AE280" i="10" s="1"/>
  <c r="AH280" i="10" s="1"/>
  <c r="AJ280" i="10" s="1"/>
  <c r="AB279" i="10"/>
  <c r="AC279" i="10" s="1"/>
  <c r="AD279" i="10"/>
  <c r="AE279" i="10" s="1"/>
  <c r="AH279" i="10" s="1"/>
  <c r="AJ279" i="10" s="1"/>
  <c r="AB278" i="10"/>
  <c r="AC278" i="10" s="1"/>
  <c r="AD278" i="10"/>
  <c r="AE278" i="10" s="1"/>
  <c r="AH278" i="10" s="1"/>
  <c r="AJ278" i="10" s="1"/>
  <c r="AB277" i="10"/>
  <c r="AC277" i="10" s="1"/>
  <c r="AD277" i="10"/>
  <c r="AE277" i="10" s="1"/>
  <c r="AH277" i="10" s="1"/>
  <c r="AJ277" i="10" s="1"/>
  <c r="AB276" i="10"/>
  <c r="AC276" i="10" s="1"/>
  <c r="AD276" i="10"/>
  <c r="AE276" i="10" s="1"/>
  <c r="AH276" i="10" s="1"/>
  <c r="AJ276" i="10" s="1"/>
  <c r="AB275" i="10"/>
  <c r="AC275" i="10" s="1"/>
  <c r="AD275" i="10"/>
  <c r="AE275" i="10" s="1"/>
  <c r="AH275" i="10" s="1"/>
  <c r="AJ275" i="10" s="1"/>
  <c r="AB274" i="10"/>
  <c r="AC274" i="10" s="1"/>
  <c r="AD274" i="10"/>
  <c r="AE274" i="10" s="1"/>
  <c r="AH274" i="10" s="1"/>
  <c r="AJ274" i="10" s="1"/>
  <c r="AB273" i="10"/>
  <c r="AC273" i="10" s="1"/>
  <c r="AD273" i="10"/>
  <c r="AE273" i="10" s="1"/>
  <c r="AH273" i="10" s="1"/>
  <c r="AJ273" i="10" s="1"/>
  <c r="AB272" i="10"/>
  <c r="AC272" i="10" s="1"/>
  <c r="AD272" i="10"/>
  <c r="AE272" i="10" s="1"/>
  <c r="AH272" i="10" s="1"/>
  <c r="AJ272" i="10" s="1"/>
  <c r="AB271" i="10"/>
  <c r="AC271" i="10" s="1"/>
  <c r="AD271" i="10"/>
  <c r="AE271" i="10" s="1"/>
  <c r="AH271" i="10" s="1"/>
  <c r="AJ271" i="10" s="1"/>
  <c r="AB270" i="10"/>
  <c r="AC270" i="10" s="1"/>
  <c r="AD270" i="10"/>
  <c r="AE270" i="10" s="1"/>
  <c r="AH270" i="10" s="1"/>
  <c r="AJ270" i="10" s="1"/>
  <c r="AB269" i="10"/>
  <c r="AC269" i="10" s="1"/>
  <c r="AD269" i="10"/>
  <c r="AE269" i="10" s="1"/>
  <c r="AH269" i="10" s="1"/>
  <c r="AJ269" i="10" s="1"/>
  <c r="AB268" i="10"/>
  <c r="AC268" i="10" s="1"/>
  <c r="AD268" i="10"/>
  <c r="AE268" i="10" s="1"/>
  <c r="AH268" i="10" s="1"/>
  <c r="AJ268" i="10" s="1"/>
  <c r="AB267" i="10"/>
  <c r="AC267" i="10" s="1"/>
  <c r="AD267" i="10"/>
  <c r="AE267" i="10" s="1"/>
  <c r="AH267" i="10" s="1"/>
  <c r="AJ267" i="10" s="1"/>
  <c r="AB266" i="10"/>
  <c r="AC266" i="10" s="1"/>
  <c r="AD266" i="10"/>
  <c r="AE266" i="10" s="1"/>
  <c r="AH266" i="10" s="1"/>
  <c r="AJ266" i="10" s="1"/>
  <c r="AB265" i="10"/>
  <c r="AC265" i="10" s="1"/>
  <c r="AD265" i="10"/>
  <c r="AE265" i="10" s="1"/>
  <c r="AH265" i="10" s="1"/>
  <c r="AJ265" i="10" s="1"/>
  <c r="AB264" i="10"/>
  <c r="AC264" i="10" s="1"/>
  <c r="AD264" i="10"/>
  <c r="AE264" i="10" s="1"/>
  <c r="AH264" i="10" s="1"/>
  <c r="AJ264" i="10" s="1"/>
  <c r="AB263" i="10"/>
  <c r="AC263" i="10" s="1"/>
  <c r="AD263" i="10"/>
  <c r="AE263" i="10" s="1"/>
  <c r="AH263" i="10" s="1"/>
  <c r="AJ263" i="10" s="1"/>
  <c r="AB262" i="10"/>
  <c r="AC262" i="10" s="1"/>
  <c r="AD262" i="10"/>
  <c r="AE262" i="10" s="1"/>
  <c r="AH262" i="10" s="1"/>
  <c r="AJ262" i="10" s="1"/>
  <c r="AB261" i="10"/>
  <c r="AC261" i="10" s="1"/>
  <c r="AD261" i="10"/>
  <c r="AE261" i="10" s="1"/>
  <c r="AH261" i="10" s="1"/>
  <c r="AJ261" i="10" s="1"/>
  <c r="AB260" i="10"/>
  <c r="AC260" i="10" s="1"/>
  <c r="AD260" i="10"/>
  <c r="AE260" i="10" s="1"/>
  <c r="AH260" i="10" s="1"/>
  <c r="AJ260" i="10" s="1"/>
  <c r="AB259" i="10"/>
  <c r="AC259" i="10" s="1"/>
  <c r="AD259" i="10"/>
  <c r="AE259" i="10" s="1"/>
  <c r="AH259" i="10" s="1"/>
  <c r="AJ259" i="10" s="1"/>
  <c r="AB258" i="10"/>
  <c r="AC258" i="10" s="1"/>
  <c r="AD258" i="10" s="1"/>
  <c r="AE258" i="10" s="1"/>
  <c r="AH258" i="10" s="1"/>
  <c r="AJ258" i="10" s="1"/>
  <c r="AB257" i="10"/>
  <c r="AC257" i="10" s="1"/>
  <c r="AD257" i="10"/>
  <c r="AE257" i="10" s="1"/>
  <c r="AH257" i="10" s="1"/>
  <c r="AJ257" i="10" s="1"/>
  <c r="AB256" i="10"/>
  <c r="AC256" i="10" s="1"/>
  <c r="AB255" i="10"/>
  <c r="AC255" i="10" s="1"/>
  <c r="AB254" i="10"/>
  <c r="AC254" i="10" s="1"/>
  <c r="AD254" i="10"/>
  <c r="AE254" i="10" s="1"/>
  <c r="AH254" i="10" s="1"/>
  <c r="AJ254" i="10" s="1"/>
  <c r="AB253" i="10"/>
  <c r="AC253" i="10" s="1"/>
  <c r="AB252" i="10"/>
  <c r="AC252" i="10" s="1"/>
  <c r="AB251" i="10"/>
  <c r="AC251" i="10" s="1"/>
  <c r="AD251" i="10"/>
  <c r="AE251" i="10" s="1"/>
  <c r="AH251" i="10" s="1"/>
  <c r="AJ251" i="10" s="1"/>
  <c r="AB250" i="10"/>
  <c r="AC250" i="10" s="1"/>
  <c r="AB249" i="10"/>
  <c r="AC249" i="10" s="1"/>
  <c r="AB248" i="10"/>
  <c r="AC248" i="10" s="1"/>
  <c r="AB247" i="10"/>
  <c r="AC247" i="10" s="1"/>
  <c r="AB246" i="10"/>
  <c r="AC246" i="10" s="1"/>
  <c r="AB245" i="10"/>
  <c r="AC245" i="10" s="1"/>
  <c r="AB244" i="10"/>
  <c r="AC244" i="10" s="1"/>
  <c r="AB243" i="10"/>
  <c r="AC243" i="10" s="1"/>
  <c r="AB242" i="10"/>
  <c r="AC242" i="10" s="1"/>
  <c r="AB241" i="10"/>
  <c r="AC241" i="10" s="1"/>
  <c r="AB240" i="10"/>
  <c r="AC240" i="10" s="1"/>
  <c r="AB239" i="10"/>
  <c r="AC239" i="10" s="1"/>
  <c r="AB238" i="10"/>
  <c r="AC238" i="10" s="1"/>
  <c r="AB237" i="10"/>
  <c r="AC237" i="10" s="1"/>
  <c r="AB236" i="10"/>
  <c r="AC236" i="10" s="1"/>
  <c r="AB235" i="10"/>
  <c r="AC235" i="10" s="1"/>
  <c r="AB234" i="10"/>
  <c r="AC234" i="10" s="1"/>
  <c r="AB233" i="10"/>
  <c r="AC233" i="10" s="1"/>
  <c r="AB232" i="10"/>
  <c r="AC232" i="10" s="1"/>
  <c r="AB231" i="10"/>
  <c r="AC231" i="10" s="1"/>
  <c r="AB230" i="10"/>
  <c r="AC230" i="10" s="1"/>
  <c r="AB229" i="10"/>
  <c r="AC229" i="10" s="1"/>
  <c r="AB228" i="10"/>
  <c r="AC228" i="10" s="1"/>
  <c r="AB227" i="10"/>
  <c r="AC227" i="10" s="1"/>
  <c r="AB226" i="10"/>
  <c r="AC226" i="10" s="1"/>
  <c r="AB225" i="10"/>
  <c r="AC225" i="10" s="1"/>
  <c r="AB224" i="10"/>
  <c r="AC224" i="10" s="1"/>
  <c r="AB223" i="10"/>
  <c r="AC223" i="10" s="1"/>
  <c r="AB222" i="10"/>
  <c r="AC222" i="10" s="1"/>
  <c r="AB221" i="10"/>
  <c r="AC221" i="10" s="1"/>
  <c r="AB220" i="10"/>
  <c r="AC220" i="10" s="1"/>
  <c r="AB219" i="10"/>
  <c r="AC219" i="10" s="1"/>
  <c r="AB218" i="10"/>
  <c r="AC218" i="10" s="1"/>
  <c r="AB217" i="10"/>
  <c r="AC217" i="10" s="1"/>
  <c r="AB216" i="10"/>
  <c r="AC216" i="10" s="1"/>
  <c r="AB215" i="10"/>
  <c r="AC215" i="10" s="1"/>
  <c r="AB214" i="10"/>
  <c r="AC214" i="10" s="1"/>
  <c r="AB213" i="10"/>
  <c r="AC213" i="10" s="1"/>
  <c r="AB212" i="10"/>
  <c r="AC212" i="10" s="1"/>
  <c r="AB211" i="10"/>
  <c r="AC211" i="10" s="1"/>
  <c r="AB210" i="10"/>
  <c r="AC210" i="10" s="1"/>
  <c r="AB209" i="10"/>
  <c r="AC209" i="10" s="1"/>
  <c r="AB208" i="10"/>
  <c r="AC208" i="10" s="1"/>
  <c r="AB207" i="10"/>
  <c r="AC207" i="10" s="1"/>
  <c r="AB206" i="10"/>
  <c r="AC206" i="10" s="1"/>
  <c r="AB205" i="10"/>
  <c r="AC205" i="10" s="1"/>
  <c r="AB204" i="10"/>
  <c r="AC204" i="10" s="1"/>
  <c r="AB203" i="10"/>
  <c r="AC203" i="10" s="1"/>
  <c r="AB202" i="10"/>
  <c r="AC202" i="10" s="1"/>
  <c r="AB201" i="10"/>
  <c r="AC201" i="10" s="1"/>
  <c r="AB200" i="10"/>
  <c r="AC200" i="10" s="1"/>
  <c r="AB199" i="10"/>
  <c r="AC199" i="10" s="1"/>
  <c r="AB198" i="10"/>
  <c r="AC198" i="10" s="1"/>
  <c r="AB197" i="10"/>
  <c r="AC197" i="10" s="1"/>
  <c r="AB196" i="10"/>
  <c r="AB195" i="10"/>
  <c r="AB194" i="10"/>
  <c r="AB193" i="10"/>
  <c r="AB192" i="10"/>
  <c r="AB191" i="10"/>
  <c r="AB190" i="10"/>
  <c r="AB189" i="10"/>
  <c r="AB188" i="10"/>
  <c r="AB187" i="10"/>
  <c r="AB186" i="10"/>
  <c r="AB185" i="10"/>
  <c r="AB184" i="10"/>
  <c r="AB183" i="10"/>
  <c r="AB182" i="10"/>
  <c r="AB181" i="10"/>
  <c r="AB180" i="10"/>
  <c r="AB179" i="10"/>
  <c r="AB178" i="10"/>
  <c r="AB177" i="10"/>
  <c r="AB176" i="10"/>
  <c r="AB175" i="10"/>
  <c r="AB174" i="10"/>
  <c r="AB173" i="10"/>
  <c r="AB172" i="10"/>
  <c r="AC172" i="10" s="1"/>
  <c r="AB171" i="10"/>
  <c r="AC171" i="10" s="1"/>
  <c r="AB170" i="10"/>
  <c r="AC170" i="10" s="1"/>
  <c r="AB169" i="10"/>
  <c r="AC169" i="10" s="1"/>
  <c r="AB168" i="10"/>
  <c r="AC168" i="10" s="1"/>
  <c r="AB167" i="10"/>
  <c r="AC167" i="10" s="1"/>
  <c r="AB166" i="10"/>
  <c r="AC166" i="10" s="1"/>
  <c r="AB165" i="10"/>
  <c r="AC165" i="10" s="1"/>
  <c r="AB164" i="10"/>
  <c r="AC164" i="10" s="1"/>
  <c r="AB163" i="10"/>
  <c r="AC163" i="10" s="1"/>
  <c r="AB162" i="10"/>
  <c r="AC162" i="10" s="1"/>
  <c r="AB161" i="10"/>
  <c r="AC161" i="10" s="1"/>
  <c r="AB160" i="10"/>
  <c r="AC160" i="10" s="1"/>
  <c r="AB159" i="10"/>
  <c r="AC159" i="10" s="1"/>
  <c r="AB158" i="10"/>
  <c r="AC158" i="10" s="1"/>
  <c r="AB157" i="10"/>
  <c r="AC157" i="10" s="1"/>
  <c r="AB156" i="10"/>
  <c r="AC156" i="10" s="1"/>
  <c r="AB155" i="10"/>
  <c r="AC155" i="10" s="1"/>
  <c r="AB154" i="10"/>
  <c r="AC154" i="10" s="1"/>
  <c r="AB153" i="10"/>
  <c r="AC153" i="10" s="1"/>
  <c r="AB152" i="10"/>
  <c r="AC152" i="10" s="1"/>
  <c r="AB151" i="10"/>
  <c r="AC151" i="10" s="1"/>
  <c r="AB150" i="10"/>
  <c r="AC150" i="10" s="1"/>
  <c r="AB149" i="10"/>
  <c r="AC149" i="10" s="1"/>
  <c r="AB148" i="10"/>
  <c r="AC148" i="10" s="1"/>
  <c r="AB147" i="10"/>
  <c r="AC147" i="10" s="1"/>
  <c r="AB146" i="10"/>
  <c r="AC146" i="10" s="1"/>
  <c r="AB145" i="10"/>
  <c r="AC145" i="10" s="1"/>
  <c r="AB144" i="10"/>
  <c r="AC144" i="10" s="1"/>
  <c r="AB143" i="10"/>
  <c r="AC143" i="10" s="1"/>
  <c r="AB142" i="10"/>
  <c r="AC142" i="10" s="1"/>
  <c r="AB141" i="10"/>
  <c r="AC141" i="10" s="1"/>
  <c r="AB140" i="10"/>
  <c r="AC140" i="10" s="1"/>
  <c r="AB139" i="10"/>
  <c r="AC139" i="10" s="1"/>
  <c r="AB138" i="10"/>
  <c r="AC138" i="10" s="1"/>
  <c r="AB137" i="10"/>
  <c r="AC137" i="10" s="1"/>
  <c r="AB136" i="10"/>
  <c r="AC136" i="10" s="1"/>
  <c r="AB135" i="10"/>
  <c r="AC135" i="10" s="1"/>
  <c r="AB134" i="10"/>
  <c r="AC134" i="10" s="1"/>
  <c r="AB133" i="10"/>
  <c r="AC133" i="10" s="1"/>
  <c r="AB132" i="10"/>
  <c r="AC132" i="10" s="1"/>
  <c r="AB131" i="10"/>
  <c r="AC131" i="10" s="1"/>
  <c r="AB130" i="10"/>
  <c r="AC130" i="10" s="1"/>
  <c r="AB129" i="10"/>
  <c r="AC129" i="10" s="1"/>
  <c r="AB128" i="10"/>
  <c r="AC128" i="10" s="1"/>
  <c r="AB127" i="10"/>
  <c r="AC127" i="10" s="1"/>
  <c r="AB126" i="10"/>
  <c r="AC126" i="10" s="1"/>
  <c r="AB125" i="10"/>
  <c r="AC125" i="10" s="1"/>
  <c r="AB124" i="10"/>
  <c r="AC124" i="10" s="1"/>
  <c r="AB123" i="10"/>
  <c r="AC123" i="10" s="1"/>
  <c r="AB122" i="10"/>
  <c r="AC122" i="10" s="1"/>
  <c r="AB121" i="10"/>
  <c r="AC121" i="10" s="1"/>
  <c r="AB120" i="10"/>
  <c r="AC120" i="10" s="1"/>
  <c r="AB119" i="10"/>
  <c r="AC119" i="10" s="1"/>
  <c r="AB118" i="10"/>
  <c r="AC118" i="10" s="1"/>
  <c r="AB117" i="10"/>
  <c r="AC117" i="10" s="1"/>
  <c r="AB116" i="10"/>
  <c r="AC116" i="10" s="1"/>
  <c r="AB115" i="10"/>
  <c r="AC115" i="10" s="1"/>
  <c r="AB114" i="10"/>
  <c r="AC114" i="10" s="1"/>
  <c r="AB113" i="10"/>
  <c r="AC113" i="10" s="1"/>
  <c r="AB112" i="10"/>
  <c r="AC112" i="10" s="1"/>
  <c r="AB111" i="10"/>
  <c r="AC111" i="10" s="1"/>
  <c r="AB110" i="10"/>
  <c r="AC110" i="10" s="1"/>
  <c r="AB109" i="10"/>
  <c r="AC109" i="10" s="1"/>
  <c r="AB108" i="10"/>
  <c r="AC108" i="10" s="1"/>
  <c r="AB107" i="10"/>
  <c r="AC107" i="10" s="1"/>
  <c r="AB106" i="10"/>
  <c r="AC106" i="10" s="1"/>
  <c r="AB105" i="10"/>
  <c r="AC105" i="10" s="1"/>
  <c r="AB104" i="10"/>
  <c r="AC104" i="10" s="1"/>
  <c r="AB103" i="10"/>
  <c r="AC103" i="10" s="1"/>
  <c r="AB102" i="10"/>
  <c r="AC102" i="10" s="1"/>
  <c r="AB101" i="10"/>
  <c r="AC101" i="10" s="1"/>
  <c r="AB100" i="10"/>
  <c r="AC100" i="10" s="1"/>
  <c r="AB99" i="10"/>
  <c r="AC99" i="10" s="1"/>
  <c r="AB98" i="10"/>
  <c r="AC98" i="10" s="1"/>
  <c r="AB97" i="10"/>
  <c r="AC97" i="10" s="1"/>
  <c r="AB96" i="10"/>
  <c r="AC96" i="10" s="1"/>
  <c r="AB95" i="10"/>
  <c r="AC95" i="10" s="1"/>
  <c r="AB94" i="10"/>
  <c r="AC94" i="10" s="1"/>
  <c r="AB93" i="10"/>
  <c r="AC93" i="10" s="1"/>
  <c r="AB92" i="10"/>
  <c r="AC92" i="10" s="1"/>
  <c r="AB91" i="10"/>
  <c r="AC91" i="10" s="1"/>
  <c r="AB90" i="10"/>
  <c r="AC90" i="10" s="1"/>
  <c r="AB89" i="10"/>
  <c r="AC89" i="10" s="1"/>
  <c r="AB88" i="10"/>
  <c r="AC88" i="10" s="1"/>
  <c r="AB87" i="10"/>
  <c r="AC87" i="10" s="1"/>
  <c r="AB86" i="10"/>
  <c r="AC86" i="10" s="1"/>
  <c r="AB85" i="10"/>
  <c r="AC85" i="10" s="1"/>
  <c r="AB84" i="10"/>
  <c r="AC84" i="10" s="1"/>
  <c r="AB83" i="10"/>
  <c r="AC83" i="10" s="1"/>
  <c r="AB82" i="10"/>
  <c r="AC82" i="10" s="1"/>
  <c r="AB81" i="10"/>
  <c r="AC81" i="10" s="1"/>
  <c r="AB80" i="10"/>
  <c r="AC80" i="10" s="1"/>
  <c r="AB79" i="10"/>
  <c r="AC79" i="10" s="1"/>
  <c r="AB78" i="10"/>
  <c r="AC78" i="10" s="1"/>
  <c r="AB77" i="10"/>
  <c r="AC77" i="10" s="1"/>
  <c r="AB76" i="10"/>
  <c r="AC76" i="10" s="1"/>
  <c r="AB75" i="10"/>
  <c r="AB74" i="10"/>
  <c r="AB73" i="10"/>
  <c r="AB72" i="10"/>
  <c r="AB71" i="10"/>
  <c r="AB70" i="10"/>
  <c r="AB69" i="10"/>
  <c r="AB68" i="10"/>
  <c r="AB67" i="10"/>
  <c r="AB66" i="10"/>
  <c r="AB65" i="10"/>
  <c r="AB64" i="10"/>
  <c r="AB63" i="10"/>
  <c r="AB62" i="10"/>
  <c r="AB61" i="10"/>
  <c r="AB60" i="10"/>
  <c r="AB59" i="10"/>
  <c r="AB58" i="10"/>
  <c r="AB57" i="10"/>
  <c r="AB56" i="10"/>
  <c r="AB55" i="10"/>
  <c r="AB54" i="10"/>
  <c r="AB53" i="10"/>
  <c r="AB52" i="10"/>
  <c r="AB51" i="10"/>
  <c r="AB50" i="10"/>
  <c r="AB49" i="10"/>
  <c r="AB48" i="10"/>
  <c r="AB47" i="10"/>
  <c r="AB46" i="10"/>
  <c r="AB45" i="10"/>
  <c r="AB44" i="10"/>
  <c r="AC44" i="10" s="1"/>
  <c r="AB43" i="10"/>
  <c r="AC43" i="10" s="1"/>
  <c r="AB42" i="10"/>
  <c r="AC42" i="10" s="1"/>
  <c r="AD42" i="10"/>
  <c r="AE42" i="10" s="1"/>
  <c r="AH42" i="10" s="1"/>
  <c r="AJ42" i="10" s="1"/>
  <c r="AB41" i="10"/>
  <c r="AC41" i="10" s="1"/>
  <c r="AB40" i="10"/>
  <c r="AC40" i="10" s="1"/>
  <c r="AB39" i="10"/>
  <c r="AC39" i="10" s="1"/>
  <c r="AD39" i="10"/>
  <c r="AE39" i="10" s="1"/>
  <c r="AH39" i="10" s="1"/>
  <c r="AJ39" i="10" s="1"/>
  <c r="AB38" i="10"/>
  <c r="AC38" i="10" s="1"/>
  <c r="AB37" i="10"/>
  <c r="AC37" i="10" s="1"/>
  <c r="AB36" i="10"/>
  <c r="AC36" i="10" s="1"/>
  <c r="AD36" i="10"/>
  <c r="AE36" i="10" s="1"/>
  <c r="AH36" i="10" s="1"/>
  <c r="AJ36" i="10" s="1"/>
  <c r="AB35" i="10"/>
  <c r="AC35" i="10" s="1"/>
  <c r="AB34" i="10"/>
  <c r="AC34" i="10" s="1"/>
  <c r="AB33" i="10"/>
  <c r="AC33" i="10" s="1"/>
  <c r="AD33" i="10"/>
  <c r="AE33" i="10" s="1"/>
  <c r="AH33" i="10" s="1"/>
  <c r="AJ33" i="10" s="1"/>
  <c r="AB32" i="10"/>
  <c r="AC32" i="10" s="1"/>
  <c r="AB31" i="10"/>
  <c r="AC31" i="10" s="1"/>
  <c r="AB30" i="10"/>
  <c r="AC30" i="10" s="1"/>
  <c r="AD30" i="10"/>
  <c r="AE30" i="10" s="1"/>
  <c r="AH30" i="10" s="1"/>
  <c r="AJ30" i="10" s="1"/>
  <c r="AB29" i="10"/>
  <c r="AC29" i="10" s="1"/>
  <c r="AB28" i="10"/>
  <c r="AC28" i="10" s="1"/>
  <c r="AB27" i="10"/>
  <c r="AC27" i="10" s="1"/>
  <c r="AD27" i="10"/>
  <c r="AE27" i="10" s="1"/>
  <c r="AH27" i="10" s="1"/>
  <c r="AJ27" i="10" s="1"/>
  <c r="AB26" i="10"/>
  <c r="AC26" i="10" s="1"/>
  <c r="AB25" i="10"/>
  <c r="AC25" i="10" s="1"/>
  <c r="AB24" i="10"/>
  <c r="AC24" i="10" s="1"/>
  <c r="AD24" i="10"/>
  <c r="AE24" i="10" s="1"/>
  <c r="AH24" i="10" s="1"/>
  <c r="AJ24" i="10" s="1"/>
  <c r="AB23" i="10"/>
  <c r="AC23" i="10" s="1"/>
  <c r="AB22" i="10"/>
  <c r="AC22" i="10" s="1"/>
  <c r="AB21" i="10"/>
  <c r="AC21" i="10" s="1"/>
  <c r="AD21" i="10"/>
  <c r="AE21" i="10" s="1"/>
  <c r="AH21" i="10" s="1"/>
  <c r="AJ21" i="10" s="1"/>
  <c r="AB20" i="10"/>
  <c r="AC20" i="10" s="1"/>
  <c r="AB19" i="10"/>
  <c r="AC19" i="10" s="1"/>
  <c r="AB18" i="10"/>
  <c r="AC18" i="10" s="1"/>
  <c r="AD18" i="10"/>
  <c r="AE18" i="10" s="1"/>
  <c r="AH18" i="10" s="1"/>
  <c r="AJ18" i="10" s="1"/>
  <c r="AB17" i="10"/>
  <c r="AC17" i="10" s="1"/>
  <c r="AB16" i="10"/>
  <c r="AC16" i="10" s="1"/>
  <c r="AB15" i="10"/>
  <c r="AC15" i="10" s="1"/>
  <c r="AD15" i="10"/>
  <c r="AE15" i="10" s="1"/>
  <c r="AH15" i="10" s="1"/>
  <c r="AJ15" i="10" s="1"/>
  <c r="AB14" i="10"/>
  <c r="AC14" i="10" s="1"/>
  <c r="AB13" i="10"/>
  <c r="AC13" i="10" s="1"/>
  <c r="AB12" i="10"/>
  <c r="AC12" i="10" s="1"/>
  <c r="AD12" i="10"/>
  <c r="AE12" i="10" s="1"/>
  <c r="AH12" i="10" s="1"/>
  <c r="AJ12" i="10" s="1"/>
  <c r="AB11" i="10"/>
  <c r="AC11" i="10" s="1"/>
  <c r="AB10" i="10"/>
  <c r="AC10" i="10" s="1"/>
  <c r="AB9" i="10"/>
  <c r="AC9" i="10" s="1"/>
  <c r="AD9" i="10"/>
  <c r="AE9" i="10" s="1"/>
  <c r="AH9" i="10" s="1"/>
  <c r="AJ9" i="10" s="1"/>
  <c r="AB8" i="10"/>
  <c r="AC8" i="10" s="1"/>
  <c r="AB7" i="10"/>
  <c r="AC7" i="10" s="1"/>
  <c r="AB6" i="10"/>
  <c r="AC6" i="10" s="1"/>
  <c r="AD6" i="10"/>
  <c r="AE6" i="10" s="1"/>
  <c r="AH6" i="10" s="1"/>
  <c r="AJ6" i="10" s="1"/>
  <c r="AB5" i="10"/>
  <c r="AC5" i="10" s="1"/>
  <c r="AD5" i="10"/>
  <c r="AE5" i="10" s="1"/>
  <c r="AH5" i="10" s="1"/>
  <c r="AJ5" i="10" s="1"/>
  <c r="AB4" i="10"/>
  <c r="AC4" i="10" s="1"/>
  <c r="AD4" i="10"/>
  <c r="AE4" i="10" s="1"/>
  <c r="AH4" i="10" s="1"/>
  <c r="AJ4" i="10" s="1"/>
  <c r="AB3" i="10"/>
  <c r="AC3" i="10" s="1"/>
  <c r="AD3" i="10"/>
  <c r="AE3" i="10" s="1"/>
  <c r="AH3" i="10" s="1"/>
  <c r="AJ3" i="10" s="1"/>
  <c r="AB2" i="10"/>
  <c r="AC2" i="10" s="1"/>
  <c r="AD2" i="10"/>
  <c r="AE2" i="10" s="1"/>
  <c r="AH2" i="10" s="1"/>
  <c r="AJ2" i="10" s="1"/>
  <c r="AP551" i="6"/>
  <c r="B551" i="7" s="1"/>
  <c r="D551" i="7" s="1"/>
  <c r="AL551" i="6"/>
  <c r="AM551" i="6" s="1"/>
  <c r="AO551" i="6" s="1"/>
  <c r="AP550" i="6"/>
  <c r="B550" i="7" s="1"/>
  <c r="D550" i="7" s="1"/>
  <c r="AL550" i="6"/>
  <c r="AM550" i="6" s="1"/>
  <c r="AO550" i="6" s="1"/>
  <c r="AP549" i="6"/>
  <c r="B549" i="7" s="1"/>
  <c r="D549" i="7" s="1"/>
  <c r="AL549" i="6"/>
  <c r="AM549" i="6" s="1"/>
  <c r="AO549" i="6" s="1"/>
  <c r="AP548" i="6"/>
  <c r="B548" i="7" s="1"/>
  <c r="D548" i="7" s="1"/>
  <c r="AL548" i="6"/>
  <c r="AM548" i="6" s="1"/>
  <c r="AO548" i="6" s="1"/>
  <c r="AP547" i="6"/>
  <c r="B547" i="7" s="1"/>
  <c r="D547" i="7" s="1"/>
  <c r="AL547" i="6"/>
  <c r="AM547" i="6" s="1"/>
  <c r="AO547" i="6" s="1"/>
  <c r="AP546" i="6"/>
  <c r="B546" i="7" s="1"/>
  <c r="D546" i="7" s="1"/>
  <c r="AL546" i="6"/>
  <c r="AM546" i="6" s="1"/>
  <c r="AO546" i="6" s="1"/>
  <c r="AP545" i="6"/>
  <c r="B545" i="7" s="1"/>
  <c r="D545" i="7" s="1"/>
  <c r="AL545" i="6"/>
  <c r="AM545" i="6" s="1"/>
  <c r="AO545" i="6" s="1"/>
  <c r="AP544" i="6"/>
  <c r="B544" i="7" s="1"/>
  <c r="D544" i="7" s="1"/>
  <c r="AL544" i="6"/>
  <c r="AM544" i="6" s="1"/>
  <c r="AO544" i="6" s="1"/>
  <c r="AP543" i="6"/>
  <c r="B543" i="7" s="1"/>
  <c r="D543" i="7" s="1"/>
  <c r="AL543" i="6"/>
  <c r="AM543" i="6" s="1"/>
  <c r="AO543" i="6" s="1"/>
  <c r="AP542" i="6"/>
  <c r="B542" i="7" s="1"/>
  <c r="D542" i="7" s="1"/>
  <c r="AL542" i="6"/>
  <c r="AM542" i="6" s="1"/>
  <c r="AO542" i="6" s="1"/>
  <c r="AP541" i="6"/>
  <c r="B541" i="7" s="1"/>
  <c r="D541" i="7" s="1"/>
  <c r="AL541" i="6"/>
  <c r="AM541" i="6" s="1"/>
  <c r="AO541" i="6" s="1"/>
  <c r="AP540" i="6"/>
  <c r="B540" i="7" s="1"/>
  <c r="D540" i="7" s="1"/>
  <c r="AL540" i="6"/>
  <c r="AM540" i="6" s="1"/>
  <c r="AO540" i="6" s="1"/>
  <c r="AP539" i="6"/>
  <c r="B539" i="7" s="1"/>
  <c r="D539" i="7" s="1"/>
  <c r="AL539" i="6"/>
  <c r="AM539" i="6" s="1"/>
  <c r="AO539" i="6" s="1"/>
  <c r="AP538" i="6"/>
  <c r="B538" i="7" s="1"/>
  <c r="D538" i="7" s="1"/>
  <c r="AL538" i="6"/>
  <c r="AM538" i="6" s="1"/>
  <c r="AO538" i="6" s="1"/>
  <c r="AP537" i="6"/>
  <c r="B537" i="7" s="1"/>
  <c r="D537" i="7" s="1"/>
  <c r="AL537" i="6"/>
  <c r="AM537" i="6" s="1"/>
  <c r="AO537" i="6" s="1"/>
  <c r="AP536" i="6"/>
  <c r="B536" i="7" s="1"/>
  <c r="D536" i="7" s="1"/>
  <c r="AL536" i="6"/>
  <c r="AM536" i="6" s="1"/>
  <c r="AO536" i="6" s="1"/>
  <c r="AP535" i="6"/>
  <c r="B535" i="7" s="1"/>
  <c r="D535" i="7" s="1"/>
  <c r="AL535" i="6"/>
  <c r="AM535" i="6" s="1"/>
  <c r="AO535" i="6" s="1"/>
  <c r="AP534" i="6"/>
  <c r="B534" i="7" s="1"/>
  <c r="D534" i="7" s="1"/>
  <c r="AL534" i="6"/>
  <c r="AM534" i="6" s="1"/>
  <c r="AO534" i="6" s="1"/>
  <c r="AP533" i="6"/>
  <c r="B533" i="7" s="1"/>
  <c r="D533" i="7" s="1"/>
  <c r="AL533" i="6"/>
  <c r="AM533" i="6" s="1"/>
  <c r="AO533" i="6" s="1"/>
  <c r="AP532" i="6"/>
  <c r="B532" i="7" s="1"/>
  <c r="D532" i="7" s="1"/>
  <c r="AL532" i="6"/>
  <c r="AM532" i="6" s="1"/>
  <c r="AO532" i="6" s="1"/>
  <c r="AP531" i="6"/>
  <c r="B531" i="7" s="1"/>
  <c r="D531" i="7" s="1"/>
  <c r="AL531" i="6"/>
  <c r="AM531" i="6" s="1"/>
  <c r="AO531" i="6" s="1"/>
  <c r="AP530" i="6"/>
  <c r="B530" i="7" s="1"/>
  <c r="D530" i="7" s="1"/>
  <c r="AL530" i="6"/>
  <c r="AM530" i="6" s="1"/>
  <c r="AO530" i="6" s="1"/>
  <c r="AP529" i="6"/>
  <c r="B529" i="7" s="1"/>
  <c r="D529" i="7" s="1"/>
  <c r="AL529" i="6"/>
  <c r="AM529" i="6" s="1"/>
  <c r="AO529" i="6" s="1"/>
  <c r="AP528" i="6"/>
  <c r="B528" i="7" s="1"/>
  <c r="D528" i="7" s="1"/>
  <c r="AL528" i="6"/>
  <c r="AM528" i="6" s="1"/>
  <c r="AO528" i="6" s="1"/>
  <c r="AP527" i="6"/>
  <c r="B527" i="7" s="1"/>
  <c r="D527" i="7" s="1"/>
  <c r="AL527" i="6"/>
  <c r="AM527" i="6" s="1"/>
  <c r="AO527" i="6" s="1"/>
  <c r="AP526" i="6"/>
  <c r="B526" i="7" s="1"/>
  <c r="D526" i="7" s="1"/>
  <c r="AL526" i="6"/>
  <c r="AM526" i="6" s="1"/>
  <c r="AO526" i="6" s="1"/>
  <c r="AP525" i="6"/>
  <c r="B525" i="7" s="1"/>
  <c r="D525" i="7" s="1"/>
  <c r="AL525" i="6"/>
  <c r="AM525" i="6" s="1"/>
  <c r="AO525" i="6" s="1"/>
  <c r="AP524" i="6"/>
  <c r="B524" i="7" s="1"/>
  <c r="D524" i="7" s="1"/>
  <c r="AL524" i="6"/>
  <c r="AM524" i="6" s="1"/>
  <c r="AO524" i="6" s="1"/>
  <c r="AP523" i="6"/>
  <c r="B523" i="7" s="1"/>
  <c r="D523" i="7" s="1"/>
  <c r="AL523" i="6"/>
  <c r="AM523" i="6" s="1"/>
  <c r="AO523" i="6" s="1"/>
  <c r="AP522" i="6"/>
  <c r="B522" i="7" s="1"/>
  <c r="D522" i="7" s="1"/>
  <c r="AL522" i="6"/>
  <c r="AM522" i="6" s="1"/>
  <c r="AO522" i="6" s="1"/>
  <c r="AP521" i="6"/>
  <c r="B521" i="7" s="1"/>
  <c r="D521" i="7" s="1"/>
  <c r="AL521" i="6"/>
  <c r="AM521" i="6" s="1"/>
  <c r="AO521" i="6" s="1"/>
  <c r="AP520" i="6"/>
  <c r="B520" i="7" s="1"/>
  <c r="D520" i="7" s="1"/>
  <c r="AL520" i="6"/>
  <c r="AM520" i="6" s="1"/>
  <c r="AO520" i="6" s="1"/>
  <c r="AP519" i="6"/>
  <c r="B519" i="7" s="1"/>
  <c r="D519" i="7" s="1"/>
  <c r="AL519" i="6"/>
  <c r="AM519" i="6" s="1"/>
  <c r="AO519" i="6" s="1"/>
  <c r="AP518" i="6"/>
  <c r="B518" i="7" s="1"/>
  <c r="D518" i="7" s="1"/>
  <c r="AL518" i="6"/>
  <c r="AM518" i="6" s="1"/>
  <c r="AO518" i="6" s="1"/>
  <c r="AP517" i="6"/>
  <c r="B517" i="7" s="1"/>
  <c r="D517" i="7" s="1"/>
  <c r="AL517" i="6"/>
  <c r="AM517" i="6" s="1"/>
  <c r="AO517" i="6" s="1"/>
  <c r="AP516" i="6"/>
  <c r="B516" i="7" s="1"/>
  <c r="D516" i="7" s="1"/>
  <c r="AL516" i="6"/>
  <c r="AM516" i="6" s="1"/>
  <c r="AO516" i="6" s="1"/>
  <c r="AP515" i="6"/>
  <c r="B515" i="7" s="1"/>
  <c r="D515" i="7" s="1"/>
  <c r="AL515" i="6"/>
  <c r="AM515" i="6" s="1"/>
  <c r="AO515" i="6" s="1"/>
  <c r="AP514" i="6"/>
  <c r="B514" i="7" s="1"/>
  <c r="D514" i="7" s="1"/>
  <c r="AL514" i="6"/>
  <c r="AM514" i="6" s="1"/>
  <c r="AO514" i="6" s="1"/>
  <c r="AP513" i="6"/>
  <c r="B513" i="7" s="1"/>
  <c r="D513" i="7" s="1"/>
  <c r="AL513" i="6"/>
  <c r="AM513" i="6" s="1"/>
  <c r="AO513" i="6" s="1"/>
  <c r="AP512" i="6"/>
  <c r="B512" i="7" s="1"/>
  <c r="D512" i="7" s="1"/>
  <c r="AL512" i="6"/>
  <c r="AM512" i="6" s="1"/>
  <c r="AO512" i="6" s="1"/>
  <c r="AP511" i="6"/>
  <c r="B511" i="7" s="1"/>
  <c r="D511" i="7" s="1"/>
  <c r="AL511" i="6"/>
  <c r="AM511" i="6" s="1"/>
  <c r="AO511" i="6" s="1"/>
  <c r="AP510" i="6"/>
  <c r="B510" i="7" s="1"/>
  <c r="D510" i="7" s="1"/>
  <c r="AL510" i="6"/>
  <c r="AM510" i="6" s="1"/>
  <c r="AO510" i="6" s="1"/>
  <c r="AP509" i="6"/>
  <c r="B509" i="7" s="1"/>
  <c r="D509" i="7" s="1"/>
  <c r="AL509" i="6"/>
  <c r="AM509" i="6" s="1"/>
  <c r="AO509" i="6" s="1"/>
  <c r="AP508" i="6"/>
  <c r="B508" i="7" s="1"/>
  <c r="D508" i="7" s="1"/>
  <c r="AL508" i="6"/>
  <c r="AM508" i="6" s="1"/>
  <c r="AO508" i="6" s="1"/>
  <c r="AP507" i="6"/>
  <c r="B507" i="7" s="1"/>
  <c r="D507" i="7" s="1"/>
  <c r="AL507" i="6"/>
  <c r="AM507" i="6" s="1"/>
  <c r="AO507" i="6" s="1"/>
  <c r="AP506" i="6"/>
  <c r="B506" i="7" s="1"/>
  <c r="D506" i="7" s="1"/>
  <c r="AL506" i="6"/>
  <c r="AM506" i="6" s="1"/>
  <c r="AO506" i="6" s="1"/>
  <c r="AP505" i="6"/>
  <c r="B505" i="7" s="1"/>
  <c r="D505" i="7" s="1"/>
  <c r="AL505" i="6"/>
  <c r="AM505" i="6" s="1"/>
  <c r="AO505" i="6" s="1"/>
  <c r="AP504" i="6"/>
  <c r="B504" i="7" s="1"/>
  <c r="D504" i="7" s="1"/>
  <c r="AL504" i="6"/>
  <c r="AM504" i="6" s="1"/>
  <c r="AO504" i="6" s="1"/>
  <c r="AP503" i="6"/>
  <c r="B503" i="7" s="1"/>
  <c r="D503" i="7" s="1"/>
  <c r="AL503" i="6"/>
  <c r="AM503" i="6" s="1"/>
  <c r="AO503" i="6" s="1"/>
  <c r="AP502" i="6"/>
  <c r="B502" i="7" s="1"/>
  <c r="D502" i="7" s="1"/>
  <c r="AL502" i="6"/>
  <c r="AM502" i="6" s="1"/>
  <c r="AO502" i="6" s="1"/>
  <c r="AP501" i="6"/>
  <c r="B501" i="7" s="1"/>
  <c r="D501" i="7" s="1"/>
  <c r="AL501" i="6"/>
  <c r="AM501" i="6" s="1"/>
  <c r="AO501" i="6" s="1"/>
  <c r="AP500" i="6"/>
  <c r="B500" i="7" s="1"/>
  <c r="D500" i="7" s="1"/>
  <c r="AL500" i="6"/>
  <c r="AM500" i="6" s="1"/>
  <c r="AO500" i="6" s="1"/>
  <c r="AP499" i="6"/>
  <c r="B499" i="7" s="1"/>
  <c r="D499" i="7" s="1"/>
  <c r="AL499" i="6"/>
  <c r="AM499" i="6" s="1"/>
  <c r="AO499" i="6" s="1"/>
  <c r="AP498" i="6"/>
  <c r="B498" i="7" s="1"/>
  <c r="D498" i="7" s="1"/>
  <c r="AL498" i="6"/>
  <c r="AM498" i="6" s="1"/>
  <c r="AO498" i="6" s="1"/>
  <c r="AP497" i="6"/>
  <c r="B497" i="7" s="1"/>
  <c r="D497" i="7" s="1"/>
  <c r="AL497" i="6"/>
  <c r="AM497" i="6" s="1"/>
  <c r="AO497" i="6" s="1"/>
  <c r="AP496" i="6"/>
  <c r="B496" i="7" s="1"/>
  <c r="D496" i="7" s="1"/>
  <c r="AL496" i="6"/>
  <c r="AM496" i="6" s="1"/>
  <c r="AO496" i="6" s="1"/>
  <c r="AP495" i="6"/>
  <c r="B495" i="7" s="1"/>
  <c r="D495" i="7" s="1"/>
  <c r="AL495" i="6"/>
  <c r="AM495" i="6" s="1"/>
  <c r="AO495" i="6" s="1"/>
  <c r="AP494" i="6"/>
  <c r="B494" i="7" s="1"/>
  <c r="D494" i="7" s="1"/>
  <c r="AL494" i="6"/>
  <c r="AM494" i="6" s="1"/>
  <c r="AO494" i="6" s="1"/>
  <c r="AP493" i="6"/>
  <c r="B493" i="7" s="1"/>
  <c r="D493" i="7" s="1"/>
  <c r="AL493" i="6"/>
  <c r="AM493" i="6" s="1"/>
  <c r="AO493" i="6" s="1"/>
  <c r="AP492" i="6"/>
  <c r="B492" i="7" s="1"/>
  <c r="D492" i="7" s="1"/>
  <c r="AL492" i="6"/>
  <c r="AM492" i="6" s="1"/>
  <c r="AO492" i="6" s="1"/>
  <c r="AP491" i="6"/>
  <c r="B491" i="7" s="1"/>
  <c r="D491" i="7" s="1"/>
  <c r="AL491" i="6"/>
  <c r="AM491" i="6" s="1"/>
  <c r="AO491" i="6" s="1"/>
  <c r="AP490" i="6"/>
  <c r="B490" i="7" s="1"/>
  <c r="D490" i="7" s="1"/>
  <c r="AL490" i="6"/>
  <c r="AM490" i="6" s="1"/>
  <c r="AO490" i="6" s="1"/>
  <c r="AP489" i="6"/>
  <c r="B489" i="7" s="1"/>
  <c r="D489" i="7" s="1"/>
  <c r="AL489" i="6"/>
  <c r="AM489" i="6" s="1"/>
  <c r="AO489" i="6" s="1"/>
  <c r="AP488" i="6"/>
  <c r="B488" i="7" s="1"/>
  <c r="D488" i="7" s="1"/>
  <c r="AL488" i="6"/>
  <c r="AM488" i="6" s="1"/>
  <c r="AO488" i="6" s="1"/>
  <c r="AP487" i="6"/>
  <c r="B487" i="7" s="1"/>
  <c r="D487" i="7" s="1"/>
  <c r="AL487" i="6"/>
  <c r="AM487" i="6" s="1"/>
  <c r="AO487" i="6" s="1"/>
  <c r="AP486" i="6"/>
  <c r="B486" i="7" s="1"/>
  <c r="D486" i="7" s="1"/>
  <c r="AL486" i="6"/>
  <c r="AM486" i="6" s="1"/>
  <c r="AO486" i="6" s="1"/>
  <c r="AP485" i="6"/>
  <c r="B485" i="7" s="1"/>
  <c r="D485" i="7" s="1"/>
  <c r="AL485" i="6"/>
  <c r="AM485" i="6" s="1"/>
  <c r="AO485" i="6" s="1"/>
  <c r="AP484" i="6"/>
  <c r="B484" i="7" s="1"/>
  <c r="D484" i="7" s="1"/>
  <c r="AL484" i="6"/>
  <c r="AM484" i="6" s="1"/>
  <c r="AO484" i="6" s="1"/>
  <c r="AP483" i="6"/>
  <c r="B483" i="7" s="1"/>
  <c r="D483" i="7" s="1"/>
  <c r="AL483" i="6"/>
  <c r="AM483" i="6" s="1"/>
  <c r="AO483" i="6" s="1"/>
  <c r="AP482" i="6"/>
  <c r="B482" i="7" s="1"/>
  <c r="D482" i="7" s="1"/>
  <c r="AL482" i="6"/>
  <c r="AM482" i="6" s="1"/>
  <c r="AO482" i="6" s="1"/>
  <c r="AP481" i="6"/>
  <c r="B481" i="7" s="1"/>
  <c r="D481" i="7" s="1"/>
  <c r="AL481" i="6"/>
  <c r="AM481" i="6" s="1"/>
  <c r="AO481" i="6" s="1"/>
  <c r="AP480" i="6"/>
  <c r="B480" i="7" s="1"/>
  <c r="D480" i="7" s="1"/>
  <c r="AL480" i="6"/>
  <c r="AM480" i="6" s="1"/>
  <c r="AO480" i="6" s="1"/>
  <c r="AP479" i="6"/>
  <c r="B479" i="7" s="1"/>
  <c r="D479" i="7" s="1"/>
  <c r="AL479" i="6"/>
  <c r="AM479" i="6" s="1"/>
  <c r="AO479" i="6" s="1"/>
  <c r="AP478" i="6"/>
  <c r="B478" i="7" s="1"/>
  <c r="D478" i="7" s="1"/>
  <c r="AL478" i="6"/>
  <c r="AM478" i="6" s="1"/>
  <c r="AO478" i="6" s="1"/>
  <c r="AP477" i="6"/>
  <c r="B477" i="7" s="1"/>
  <c r="D477" i="7" s="1"/>
  <c r="AL477" i="6"/>
  <c r="AM477" i="6" s="1"/>
  <c r="AO477" i="6" s="1"/>
  <c r="AP476" i="6"/>
  <c r="B476" i="7" s="1"/>
  <c r="D476" i="7" s="1"/>
  <c r="AL476" i="6"/>
  <c r="AM476" i="6" s="1"/>
  <c r="AO476" i="6" s="1"/>
  <c r="AP475" i="6"/>
  <c r="B475" i="7" s="1"/>
  <c r="D475" i="7" s="1"/>
  <c r="AL475" i="6"/>
  <c r="AM475" i="6" s="1"/>
  <c r="AO475" i="6" s="1"/>
  <c r="AP474" i="6"/>
  <c r="B474" i="7" s="1"/>
  <c r="D474" i="7" s="1"/>
  <c r="AL474" i="6"/>
  <c r="AM474" i="6" s="1"/>
  <c r="AO474" i="6" s="1"/>
  <c r="AP473" i="6"/>
  <c r="B473" i="7" s="1"/>
  <c r="D473" i="7" s="1"/>
  <c r="AL473" i="6"/>
  <c r="AM473" i="6" s="1"/>
  <c r="AO473" i="6" s="1"/>
  <c r="AP472" i="6"/>
  <c r="B472" i="7" s="1"/>
  <c r="D472" i="7" s="1"/>
  <c r="AL472" i="6"/>
  <c r="AM472" i="6" s="1"/>
  <c r="AO472" i="6" s="1"/>
  <c r="AP471" i="6"/>
  <c r="B471" i="7" s="1"/>
  <c r="D471" i="7" s="1"/>
  <c r="AL471" i="6"/>
  <c r="AM471" i="6" s="1"/>
  <c r="AO471" i="6" s="1"/>
  <c r="AP470" i="6"/>
  <c r="B470" i="7" s="1"/>
  <c r="D470" i="7" s="1"/>
  <c r="AL470" i="6"/>
  <c r="AM470" i="6" s="1"/>
  <c r="AO470" i="6" s="1"/>
  <c r="AP469" i="6"/>
  <c r="B469" i="7" s="1"/>
  <c r="D469" i="7" s="1"/>
  <c r="AL469" i="6"/>
  <c r="AM469" i="6" s="1"/>
  <c r="AO469" i="6" s="1"/>
  <c r="AP468" i="6"/>
  <c r="B468" i="7" s="1"/>
  <c r="D468" i="7" s="1"/>
  <c r="AL468" i="6"/>
  <c r="AM468" i="6" s="1"/>
  <c r="AO468" i="6" s="1"/>
  <c r="AP467" i="6"/>
  <c r="B467" i="7" s="1"/>
  <c r="D467" i="7" s="1"/>
  <c r="AL467" i="6"/>
  <c r="AM467" i="6" s="1"/>
  <c r="AO467" i="6" s="1"/>
  <c r="AP466" i="6"/>
  <c r="B466" i="7" s="1"/>
  <c r="D466" i="7" s="1"/>
  <c r="AL466" i="6"/>
  <c r="AM466" i="6" s="1"/>
  <c r="AO466" i="6" s="1"/>
  <c r="AP465" i="6"/>
  <c r="B465" i="7" s="1"/>
  <c r="D465" i="7" s="1"/>
  <c r="AL465" i="6"/>
  <c r="AM465" i="6" s="1"/>
  <c r="AO465" i="6" s="1"/>
  <c r="AP464" i="6"/>
  <c r="B464" i="7" s="1"/>
  <c r="D464" i="7" s="1"/>
  <c r="AL464" i="6"/>
  <c r="AM464" i="6" s="1"/>
  <c r="AO464" i="6" s="1"/>
  <c r="AP463" i="6"/>
  <c r="B463" i="7" s="1"/>
  <c r="D463" i="7" s="1"/>
  <c r="AL463" i="6"/>
  <c r="AM463" i="6" s="1"/>
  <c r="AO463" i="6" s="1"/>
  <c r="AP462" i="6"/>
  <c r="B462" i="7" s="1"/>
  <c r="D462" i="7" s="1"/>
  <c r="AL462" i="6"/>
  <c r="AM462" i="6" s="1"/>
  <c r="AO462" i="6" s="1"/>
  <c r="AP461" i="6"/>
  <c r="B461" i="7" s="1"/>
  <c r="D461" i="7" s="1"/>
  <c r="AL461" i="6"/>
  <c r="AM461" i="6" s="1"/>
  <c r="AO461" i="6" s="1"/>
  <c r="AP460" i="6"/>
  <c r="B460" i="7" s="1"/>
  <c r="D460" i="7" s="1"/>
  <c r="AL460" i="6"/>
  <c r="AM460" i="6" s="1"/>
  <c r="AO460" i="6" s="1"/>
  <c r="AP459" i="6"/>
  <c r="B459" i="7" s="1"/>
  <c r="D459" i="7" s="1"/>
  <c r="AL459" i="6"/>
  <c r="AM459" i="6" s="1"/>
  <c r="AO459" i="6" s="1"/>
  <c r="AP458" i="6"/>
  <c r="B458" i="7" s="1"/>
  <c r="D458" i="7" s="1"/>
  <c r="AL458" i="6"/>
  <c r="AM458" i="6" s="1"/>
  <c r="AO458" i="6" s="1"/>
  <c r="AP457" i="6"/>
  <c r="B457" i="7" s="1"/>
  <c r="D457" i="7" s="1"/>
  <c r="AL457" i="6"/>
  <c r="AM457" i="6" s="1"/>
  <c r="AO457" i="6" s="1"/>
  <c r="AP456" i="6"/>
  <c r="B456" i="7" s="1"/>
  <c r="D456" i="7" s="1"/>
  <c r="AL456" i="6"/>
  <c r="AM456" i="6" s="1"/>
  <c r="AO456" i="6" s="1"/>
  <c r="AP455" i="6"/>
  <c r="B455" i="7" s="1"/>
  <c r="D455" i="7" s="1"/>
  <c r="AL455" i="6"/>
  <c r="AM455" i="6" s="1"/>
  <c r="AO455" i="6" s="1"/>
  <c r="AP454" i="6"/>
  <c r="B454" i="7" s="1"/>
  <c r="D454" i="7" s="1"/>
  <c r="AL454" i="6"/>
  <c r="AM454" i="6" s="1"/>
  <c r="AO454" i="6" s="1"/>
  <c r="AP453" i="6"/>
  <c r="B453" i="7" s="1"/>
  <c r="D453" i="7" s="1"/>
  <c r="AL453" i="6"/>
  <c r="AM453" i="6" s="1"/>
  <c r="AO453" i="6" s="1"/>
  <c r="AP452" i="6"/>
  <c r="B452" i="7" s="1"/>
  <c r="D452" i="7" s="1"/>
  <c r="AL452" i="6"/>
  <c r="AM452" i="6" s="1"/>
  <c r="AO452" i="6" s="1"/>
  <c r="AP451" i="6"/>
  <c r="B451" i="7" s="1"/>
  <c r="D451" i="7" s="1"/>
  <c r="AL451" i="6"/>
  <c r="AM451" i="6" s="1"/>
  <c r="AO451" i="6" s="1"/>
  <c r="AP450" i="6"/>
  <c r="B450" i="7" s="1"/>
  <c r="D450" i="7" s="1"/>
  <c r="AL450" i="6"/>
  <c r="AM450" i="6" s="1"/>
  <c r="AO450" i="6" s="1"/>
  <c r="AP449" i="6"/>
  <c r="B449" i="7" s="1"/>
  <c r="D449" i="7" s="1"/>
  <c r="AL449" i="6"/>
  <c r="AM449" i="6" s="1"/>
  <c r="AO449" i="6" s="1"/>
  <c r="AP448" i="6"/>
  <c r="B448" i="7" s="1"/>
  <c r="D448" i="7" s="1"/>
  <c r="AL448" i="6"/>
  <c r="AM448" i="6" s="1"/>
  <c r="AO448" i="6" s="1"/>
  <c r="AP447" i="6"/>
  <c r="B447" i="7" s="1"/>
  <c r="D447" i="7" s="1"/>
  <c r="AL447" i="6"/>
  <c r="AM447" i="6" s="1"/>
  <c r="AO447" i="6" s="1"/>
  <c r="AP446" i="6"/>
  <c r="B446" i="7" s="1"/>
  <c r="D446" i="7" s="1"/>
  <c r="AL446" i="6"/>
  <c r="AM446" i="6" s="1"/>
  <c r="AO446" i="6" s="1"/>
  <c r="AP445" i="6"/>
  <c r="B445" i="7" s="1"/>
  <c r="D445" i="7" s="1"/>
  <c r="AL445" i="6"/>
  <c r="AM445" i="6" s="1"/>
  <c r="AO445" i="6" s="1"/>
  <c r="AP444" i="6"/>
  <c r="B444" i="7" s="1"/>
  <c r="D444" i="7" s="1"/>
  <c r="AL444" i="6"/>
  <c r="AM444" i="6" s="1"/>
  <c r="AO444" i="6" s="1"/>
  <c r="AP443" i="6"/>
  <c r="B443" i="7" s="1"/>
  <c r="D443" i="7" s="1"/>
  <c r="AL443" i="6"/>
  <c r="AM443" i="6" s="1"/>
  <c r="AO443" i="6" s="1"/>
  <c r="AP442" i="6"/>
  <c r="B442" i="7" s="1"/>
  <c r="D442" i="7" s="1"/>
  <c r="AL442" i="6"/>
  <c r="AM442" i="6" s="1"/>
  <c r="AO442" i="6" s="1"/>
  <c r="AP441" i="6"/>
  <c r="B441" i="7" s="1"/>
  <c r="D441" i="7" s="1"/>
  <c r="AL441" i="6"/>
  <c r="AM441" i="6" s="1"/>
  <c r="AO441" i="6" s="1"/>
  <c r="AP440" i="6"/>
  <c r="B440" i="7" s="1"/>
  <c r="D440" i="7" s="1"/>
  <c r="AL440" i="6"/>
  <c r="AM440" i="6" s="1"/>
  <c r="AO440" i="6" s="1"/>
  <c r="AP439" i="6"/>
  <c r="B439" i="7" s="1"/>
  <c r="D439" i="7" s="1"/>
  <c r="AL439" i="6"/>
  <c r="AM439" i="6" s="1"/>
  <c r="AO439" i="6" s="1"/>
  <c r="AP438" i="6"/>
  <c r="B438" i="7" s="1"/>
  <c r="D438" i="7" s="1"/>
  <c r="AL438" i="6"/>
  <c r="AM438" i="6" s="1"/>
  <c r="AO438" i="6" s="1"/>
  <c r="AP437" i="6"/>
  <c r="B437" i="7" s="1"/>
  <c r="D437" i="7" s="1"/>
  <c r="AL437" i="6"/>
  <c r="AM437" i="6" s="1"/>
  <c r="AO437" i="6" s="1"/>
  <c r="AP436" i="6"/>
  <c r="B436" i="7" s="1"/>
  <c r="D436" i="7" s="1"/>
  <c r="AL436" i="6"/>
  <c r="AM436" i="6" s="1"/>
  <c r="AO436" i="6" s="1"/>
  <c r="AP435" i="6"/>
  <c r="B435" i="7" s="1"/>
  <c r="D435" i="7" s="1"/>
  <c r="AL435" i="6"/>
  <c r="AM435" i="6" s="1"/>
  <c r="AO435" i="6" s="1"/>
  <c r="AP434" i="6"/>
  <c r="B434" i="7" s="1"/>
  <c r="D434" i="7" s="1"/>
  <c r="AL434" i="6"/>
  <c r="AM434" i="6" s="1"/>
  <c r="AO434" i="6" s="1"/>
  <c r="AP433" i="6"/>
  <c r="B433" i="7" s="1"/>
  <c r="D433" i="7" s="1"/>
  <c r="AL433" i="6"/>
  <c r="AM433" i="6" s="1"/>
  <c r="AO433" i="6" s="1"/>
  <c r="AP432" i="6"/>
  <c r="B432" i="7" s="1"/>
  <c r="D432" i="7" s="1"/>
  <c r="AL432" i="6"/>
  <c r="AM432" i="6" s="1"/>
  <c r="AO432" i="6" s="1"/>
  <c r="AP431" i="6"/>
  <c r="B431" i="7" s="1"/>
  <c r="D431" i="7" s="1"/>
  <c r="AL431" i="6"/>
  <c r="AM431" i="6" s="1"/>
  <c r="AO431" i="6" s="1"/>
  <c r="AP430" i="6"/>
  <c r="B430" i="7" s="1"/>
  <c r="D430" i="7" s="1"/>
  <c r="AL430" i="6"/>
  <c r="AM430" i="6" s="1"/>
  <c r="AO430" i="6" s="1"/>
  <c r="AP429" i="6"/>
  <c r="B429" i="7" s="1"/>
  <c r="D429" i="7" s="1"/>
  <c r="AL429" i="6"/>
  <c r="AM429" i="6" s="1"/>
  <c r="AO429" i="6" s="1"/>
  <c r="AP428" i="6"/>
  <c r="B428" i="7" s="1"/>
  <c r="D428" i="7" s="1"/>
  <c r="AL428" i="6"/>
  <c r="AM428" i="6" s="1"/>
  <c r="AO428" i="6" s="1"/>
  <c r="AP427" i="6"/>
  <c r="B427" i="7" s="1"/>
  <c r="D427" i="7" s="1"/>
  <c r="AL427" i="6"/>
  <c r="AM427" i="6" s="1"/>
  <c r="AO427" i="6" s="1"/>
  <c r="AP426" i="6"/>
  <c r="B426" i="7" s="1"/>
  <c r="D426" i="7" s="1"/>
  <c r="AL426" i="6"/>
  <c r="AM426" i="6" s="1"/>
  <c r="AO426" i="6" s="1"/>
  <c r="AP425" i="6"/>
  <c r="B425" i="7" s="1"/>
  <c r="D425" i="7" s="1"/>
  <c r="AL425" i="6"/>
  <c r="AM425" i="6" s="1"/>
  <c r="AO425" i="6" s="1"/>
  <c r="AP424" i="6"/>
  <c r="B424" i="7" s="1"/>
  <c r="D424" i="7" s="1"/>
  <c r="AL424" i="6"/>
  <c r="AM424" i="6" s="1"/>
  <c r="AO424" i="6" s="1"/>
  <c r="AP423" i="6"/>
  <c r="B423" i="7" s="1"/>
  <c r="D423" i="7" s="1"/>
  <c r="AL423" i="6"/>
  <c r="AM423" i="6" s="1"/>
  <c r="AO423" i="6" s="1"/>
  <c r="AP422" i="6"/>
  <c r="B422" i="7" s="1"/>
  <c r="D422" i="7" s="1"/>
  <c r="AL422" i="6"/>
  <c r="AM422" i="6" s="1"/>
  <c r="AO422" i="6" s="1"/>
  <c r="AP421" i="6"/>
  <c r="B421" i="7" s="1"/>
  <c r="D421" i="7" s="1"/>
  <c r="AL421" i="6"/>
  <c r="AM421" i="6" s="1"/>
  <c r="AO421" i="6" s="1"/>
  <c r="AP420" i="6"/>
  <c r="B420" i="7" s="1"/>
  <c r="D420" i="7" s="1"/>
  <c r="AL420" i="6"/>
  <c r="AM420" i="6" s="1"/>
  <c r="AO420" i="6" s="1"/>
  <c r="AP419" i="6"/>
  <c r="B419" i="7" s="1"/>
  <c r="D419" i="7" s="1"/>
  <c r="AL419" i="6"/>
  <c r="AM419" i="6" s="1"/>
  <c r="AO419" i="6" s="1"/>
  <c r="AP418" i="6"/>
  <c r="B418" i="7" s="1"/>
  <c r="D418" i="7" s="1"/>
  <c r="AL418" i="6"/>
  <c r="AM418" i="6" s="1"/>
  <c r="AO418" i="6" s="1"/>
  <c r="AP417" i="6"/>
  <c r="B417" i="7" s="1"/>
  <c r="D417" i="7" s="1"/>
  <c r="AL417" i="6"/>
  <c r="AM417" i="6" s="1"/>
  <c r="AO417" i="6" s="1"/>
  <c r="AP416" i="6"/>
  <c r="B416" i="7" s="1"/>
  <c r="D416" i="7" s="1"/>
  <c r="AL416" i="6"/>
  <c r="AM416" i="6" s="1"/>
  <c r="AO416" i="6" s="1"/>
  <c r="AP415" i="6"/>
  <c r="B415" i="7" s="1"/>
  <c r="D415" i="7" s="1"/>
  <c r="AL415" i="6"/>
  <c r="AM415" i="6" s="1"/>
  <c r="AO415" i="6" s="1"/>
  <c r="AP414" i="6"/>
  <c r="B414" i="7" s="1"/>
  <c r="D414" i="7" s="1"/>
  <c r="AL414" i="6"/>
  <c r="AM414" i="6" s="1"/>
  <c r="AO414" i="6" s="1"/>
  <c r="AP413" i="6"/>
  <c r="B413" i="7" s="1"/>
  <c r="D413" i="7" s="1"/>
  <c r="AL413" i="6"/>
  <c r="AM413" i="6" s="1"/>
  <c r="AO413" i="6" s="1"/>
  <c r="AP412" i="6"/>
  <c r="B412" i="7" s="1"/>
  <c r="D412" i="7" s="1"/>
  <c r="AL412" i="6"/>
  <c r="AM412" i="6" s="1"/>
  <c r="AO412" i="6" s="1"/>
  <c r="AP411" i="6"/>
  <c r="B411" i="7" s="1"/>
  <c r="D411" i="7" s="1"/>
  <c r="AL411" i="6"/>
  <c r="AM411" i="6" s="1"/>
  <c r="AO411" i="6" s="1"/>
  <c r="AP410" i="6"/>
  <c r="B410" i="7" s="1"/>
  <c r="D410" i="7" s="1"/>
  <c r="AL410" i="6"/>
  <c r="AM410" i="6" s="1"/>
  <c r="AO410" i="6" s="1"/>
  <c r="AP409" i="6"/>
  <c r="B409" i="7" s="1"/>
  <c r="D409" i="7" s="1"/>
  <c r="AL409" i="6"/>
  <c r="AM409" i="6" s="1"/>
  <c r="AO409" i="6" s="1"/>
  <c r="AP408" i="6"/>
  <c r="B408" i="7" s="1"/>
  <c r="D408" i="7" s="1"/>
  <c r="AL408" i="6"/>
  <c r="AM408" i="6" s="1"/>
  <c r="AO408" i="6" s="1"/>
  <c r="AP407" i="6"/>
  <c r="B407" i="7" s="1"/>
  <c r="D407" i="7" s="1"/>
  <c r="AL407" i="6"/>
  <c r="AM407" i="6" s="1"/>
  <c r="AO407" i="6" s="1"/>
  <c r="AP406" i="6"/>
  <c r="B406" i="7" s="1"/>
  <c r="D406" i="7" s="1"/>
  <c r="AL406" i="6"/>
  <c r="AM406" i="6" s="1"/>
  <c r="AO406" i="6" s="1"/>
  <c r="AP405" i="6"/>
  <c r="B405" i="7" s="1"/>
  <c r="D405" i="7" s="1"/>
  <c r="AL405" i="6"/>
  <c r="AM405" i="6" s="1"/>
  <c r="AO405" i="6" s="1"/>
  <c r="AP404" i="6"/>
  <c r="B404" i="7" s="1"/>
  <c r="D404" i="7" s="1"/>
  <c r="AL404" i="6"/>
  <c r="AM404" i="6" s="1"/>
  <c r="AO404" i="6" s="1"/>
  <c r="AP403" i="6"/>
  <c r="B403" i="7" s="1"/>
  <c r="D403" i="7" s="1"/>
  <c r="AL403" i="6"/>
  <c r="AM403" i="6" s="1"/>
  <c r="AO403" i="6" s="1"/>
  <c r="AP402" i="6"/>
  <c r="B402" i="7" s="1"/>
  <c r="D402" i="7" s="1"/>
  <c r="AL402" i="6"/>
  <c r="AM402" i="6" s="1"/>
  <c r="AO402" i="6" s="1"/>
  <c r="AP401" i="6"/>
  <c r="B401" i="7" s="1"/>
  <c r="D401" i="7" s="1"/>
  <c r="AL401" i="6"/>
  <c r="AM401" i="6" s="1"/>
  <c r="AO401" i="6" s="1"/>
  <c r="AP400" i="6"/>
  <c r="B400" i="7" s="1"/>
  <c r="D400" i="7" s="1"/>
  <c r="AL400" i="6"/>
  <c r="AM400" i="6" s="1"/>
  <c r="AO400" i="6" s="1"/>
  <c r="AP399" i="6"/>
  <c r="B399" i="7" s="1"/>
  <c r="D399" i="7" s="1"/>
  <c r="AL399" i="6"/>
  <c r="AM399" i="6" s="1"/>
  <c r="AO399" i="6" s="1"/>
  <c r="AP398" i="6"/>
  <c r="B398" i="7" s="1"/>
  <c r="D398" i="7" s="1"/>
  <c r="AL398" i="6"/>
  <c r="AM398" i="6" s="1"/>
  <c r="AO398" i="6" s="1"/>
  <c r="AP397" i="6"/>
  <c r="B397" i="7" s="1"/>
  <c r="D397" i="7" s="1"/>
  <c r="AL397" i="6"/>
  <c r="AM397" i="6" s="1"/>
  <c r="AO397" i="6" s="1"/>
  <c r="AP396" i="6"/>
  <c r="B396" i="7" s="1"/>
  <c r="D396" i="7" s="1"/>
  <c r="AL396" i="6"/>
  <c r="AM396" i="6" s="1"/>
  <c r="AO396" i="6" s="1"/>
  <c r="AP395" i="6"/>
  <c r="B395" i="7" s="1"/>
  <c r="D395" i="7" s="1"/>
  <c r="AL395" i="6"/>
  <c r="AM395" i="6" s="1"/>
  <c r="AO395" i="6" s="1"/>
  <c r="AP394" i="6"/>
  <c r="B394" i="7" s="1"/>
  <c r="D394" i="7" s="1"/>
  <c r="AL394" i="6"/>
  <c r="AM394" i="6" s="1"/>
  <c r="AO394" i="6" s="1"/>
  <c r="AP393" i="6"/>
  <c r="B393" i="7" s="1"/>
  <c r="D393" i="7" s="1"/>
  <c r="AL393" i="6"/>
  <c r="AM393" i="6" s="1"/>
  <c r="AO393" i="6" s="1"/>
  <c r="AP392" i="6"/>
  <c r="B392" i="7" s="1"/>
  <c r="D392" i="7" s="1"/>
  <c r="AL392" i="6"/>
  <c r="AM392" i="6" s="1"/>
  <c r="AO392" i="6" s="1"/>
  <c r="AP391" i="6"/>
  <c r="B391" i="7" s="1"/>
  <c r="D391" i="7" s="1"/>
  <c r="AL391" i="6"/>
  <c r="AM391" i="6" s="1"/>
  <c r="AO391" i="6" s="1"/>
  <c r="AP390" i="6"/>
  <c r="B390" i="7" s="1"/>
  <c r="D390" i="7" s="1"/>
  <c r="AL390" i="6"/>
  <c r="AM390" i="6" s="1"/>
  <c r="AO390" i="6" s="1"/>
  <c r="AP389" i="6"/>
  <c r="B389" i="7" s="1"/>
  <c r="D389" i="7" s="1"/>
  <c r="AL389" i="6"/>
  <c r="AM389" i="6" s="1"/>
  <c r="AO389" i="6" s="1"/>
  <c r="AP388" i="6"/>
  <c r="B388" i="7" s="1"/>
  <c r="D388" i="7" s="1"/>
  <c r="AL388" i="6"/>
  <c r="AM388" i="6" s="1"/>
  <c r="AO388" i="6" s="1"/>
  <c r="AP387" i="6"/>
  <c r="B387" i="7" s="1"/>
  <c r="D387" i="7" s="1"/>
  <c r="AL387" i="6"/>
  <c r="AM387" i="6" s="1"/>
  <c r="AO387" i="6" s="1"/>
  <c r="AP386" i="6"/>
  <c r="B386" i="7" s="1"/>
  <c r="D386" i="7" s="1"/>
  <c r="AL386" i="6"/>
  <c r="AM386" i="6" s="1"/>
  <c r="AO386" i="6" s="1"/>
  <c r="AP385" i="6"/>
  <c r="B385" i="7" s="1"/>
  <c r="D385" i="7" s="1"/>
  <c r="AL385" i="6"/>
  <c r="AM385" i="6" s="1"/>
  <c r="AO385" i="6" s="1"/>
  <c r="AP384" i="6"/>
  <c r="B384" i="7" s="1"/>
  <c r="D384" i="7" s="1"/>
  <c r="AL384" i="6"/>
  <c r="AM384" i="6" s="1"/>
  <c r="AO384" i="6" s="1"/>
  <c r="AP383" i="6"/>
  <c r="B383" i="7" s="1"/>
  <c r="D383" i="7" s="1"/>
  <c r="AL383" i="6"/>
  <c r="AM383" i="6" s="1"/>
  <c r="AO383" i="6" s="1"/>
  <c r="AP382" i="6"/>
  <c r="B382" i="7" s="1"/>
  <c r="D382" i="7" s="1"/>
  <c r="AL382" i="6"/>
  <c r="AM382" i="6" s="1"/>
  <c r="AO382" i="6" s="1"/>
  <c r="AP381" i="6"/>
  <c r="B381" i="7" s="1"/>
  <c r="D381" i="7" s="1"/>
  <c r="AL381" i="6"/>
  <c r="AM381" i="6" s="1"/>
  <c r="AO381" i="6" s="1"/>
  <c r="AP380" i="6"/>
  <c r="B380" i="7" s="1"/>
  <c r="D380" i="7" s="1"/>
  <c r="AL380" i="6"/>
  <c r="AM380" i="6" s="1"/>
  <c r="AO380" i="6" s="1"/>
  <c r="AP379" i="6"/>
  <c r="B379" i="7" s="1"/>
  <c r="D379" i="7" s="1"/>
  <c r="AL379" i="6"/>
  <c r="AM379" i="6" s="1"/>
  <c r="AO379" i="6" s="1"/>
  <c r="AP378" i="6"/>
  <c r="B378" i="7" s="1"/>
  <c r="D378" i="7" s="1"/>
  <c r="AL378" i="6"/>
  <c r="AM378" i="6" s="1"/>
  <c r="AO378" i="6" s="1"/>
  <c r="AP377" i="6"/>
  <c r="B377" i="7" s="1"/>
  <c r="D377" i="7" s="1"/>
  <c r="AL377" i="6"/>
  <c r="AM377" i="6" s="1"/>
  <c r="AO377" i="6" s="1"/>
  <c r="AP376" i="6"/>
  <c r="B376" i="7" s="1"/>
  <c r="D376" i="7" s="1"/>
  <c r="AL376" i="6"/>
  <c r="AM376" i="6" s="1"/>
  <c r="AO376" i="6" s="1"/>
  <c r="AP375" i="6"/>
  <c r="B375" i="7" s="1"/>
  <c r="D375" i="7" s="1"/>
  <c r="AL375" i="6"/>
  <c r="AM375" i="6" s="1"/>
  <c r="AO375" i="6" s="1"/>
  <c r="AP374" i="6"/>
  <c r="B374" i="7" s="1"/>
  <c r="D374" i="7" s="1"/>
  <c r="AL374" i="6"/>
  <c r="AM374" i="6" s="1"/>
  <c r="AO374" i="6" s="1"/>
  <c r="AP373" i="6"/>
  <c r="B373" i="7" s="1"/>
  <c r="D373" i="7" s="1"/>
  <c r="AL373" i="6"/>
  <c r="AM373" i="6" s="1"/>
  <c r="AO373" i="6" s="1"/>
  <c r="AP372" i="6"/>
  <c r="B372" i="7" s="1"/>
  <c r="D372" i="7" s="1"/>
  <c r="AL372" i="6"/>
  <c r="AM372" i="6" s="1"/>
  <c r="AO372" i="6" s="1"/>
  <c r="AP371" i="6"/>
  <c r="B371" i="7" s="1"/>
  <c r="D371" i="7" s="1"/>
  <c r="AL371" i="6"/>
  <c r="AM371" i="6" s="1"/>
  <c r="AO371" i="6" s="1"/>
  <c r="AP370" i="6"/>
  <c r="B370" i="7" s="1"/>
  <c r="D370" i="7" s="1"/>
  <c r="AL370" i="6"/>
  <c r="AM370" i="6" s="1"/>
  <c r="AO370" i="6" s="1"/>
  <c r="AP369" i="6"/>
  <c r="B369" i="7" s="1"/>
  <c r="D369" i="7" s="1"/>
  <c r="AL369" i="6"/>
  <c r="AM369" i="6" s="1"/>
  <c r="AO369" i="6" s="1"/>
  <c r="AP368" i="6"/>
  <c r="B368" i="7" s="1"/>
  <c r="D368" i="7" s="1"/>
  <c r="AL368" i="6"/>
  <c r="AM368" i="6" s="1"/>
  <c r="AO368" i="6" s="1"/>
  <c r="AP367" i="6"/>
  <c r="B367" i="7" s="1"/>
  <c r="D367" i="7" s="1"/>
  <c r="AL367" i="6"/>
  <c r="AM367" i="6" s="1"/>
  <c r="AO367" i="6" s="1"/>
  <c r="AP366" i="6"/>
  <c r="B366" i="7" s="1"/>
  <c r="D366" i="7" s="1"/>
  <c r="AL366" i="6"/>
  <c r="AM366" i="6" s="1"/>
  <c r="AO366" i="6" s="1"/>
  <c r="AP365" i="6"/>
  <c r="B365" i="7" s="1"/>
  <c r="D365" i="7" s="1"/>
  <c r="AL365" i="6"/>
  <c r="AM365" i="6" s="1"/>
  <c r="AO365" i="6" s="1"/>
  <c r="AP364" i="6"/>
  <c r="B364" i="7" s="1"/>
  <c r="D364" i="7" s="1"/>
  <c r="AL364" i="6"/>
  <c r="AM364" i="6" s="1"/>
  <c r="AO364" i="6" s="1"/>
  <c r="AP363" i="6"/>
  <c r="B363" i="7" s="1"/>
  <c r="D363" i="7" s="1"/>
  <c r="AL363" i="6"/>
  <c r="AM363" i="6" s="1"/>
  <c r="AO363" i="6" s="1"/>
  <c r="AP362" i="6"/>
  <c r="B362" i="7" s="1"/>
  <c r="D362" i="7" s="1"/>
  <c r="AL362" i="6"/>
  <c r="AM362" i="6" s="1"/>
  <c r="AO362" i="6" s="1"/>
  <c r="AP361" i="6"/>
  <c r="B361" i="7" s="1"/>
  <c r="D361" i="7" s="1"/>
  <c r="AL361" i="6"/>
  <c r="AM361" i="6" s="1"/>
  <c r="AO361" i="6" s="1"/>
  <c r="AP360" i="6"/>
  <c r="B360" i="7" s="1"/>
  <c r="D360" i="7" s="1"/>
  <c r="AL360" i="6"/>
  <c r="AM360" i="6" s="1"/>
  <c r="AO360" i="6" s="1"/>
  <c r="AP359" i="6"/>
  <c r="B359" i="7" s="1"/>
  <c r="D359" i="7" s="1"/>
  <c r="AL359" i="6"/>
  <c r="AM359" i="6" s="1"/>
  <c r="AO359" i="6" s="1"/>
  <c r="AG358" i="6"/>
  <c r="AH358" i="6" s="1"/>
  <c r="AJ358" i="6" s="1"/>
  <c r="AA358" i="6"/>
  <c r="AB358" i="6"/>
  <c r="AG357" i="6"/>
  <c r="AH357" i="6" s="1"/>
  <c r="AJ357" i="6" s="1"/>
  <c r="AA357" i="6"/>
  <c r="AB357" i="6"/>
  <c r="AG356" i="6"/>
  <c r="AH356" i="6" s="1"/>
  <c r="AJ356" i="6" s="1"/>
  <c r="AA356" i="6"/>
  <c r="AB356" i="6"/>
  <c r="AG355" i="6"/>
  <c r="AH355" i="6" s="1"/>
  <c r="AJ355" i="6" s="1"/>
  <c r="AA355" i="6"/>
  <c r="AB355" i="6"/>
  <c r="AG354" i="6"/>
  <c r="AH354" i="6" s="1"/>
  <c r="AJ354" i="6" s="1"/>
  <c r="AA354" i="6"/>
  <c r="AB354" i="6"/>
  <c r="AG353" i="6"/>
  <c r="AH353" i="6" s="1"/>
  <c r="AJ353" i="6" s="1"/>
  <c r="AA353" i="6"/>
  <c r="AB353" i="6"/>
  <c r="AG352" i="6"/>
  <c r="AH352" i="6" s="1"/>
  <c r="AJ352" i="6" s="1"/>
  <c r="AA352" i="6"/>
  <c r="AB352" i="6"/>
  <c r="AG351" i="6"/>
  <c r="AH351" i="6" s="1"/>
  <c r="AJ351" i="6" s="1"/>
  <c r="AA351" i="6"/>
  <c r="AB351" i="6"/>
  <c r="AP350" i="6"/>
  <c r="B350" i="7" s="1"/>
  <c r="D350" i="7" s="1"/>
  <c r="AL350" i="6"/>
  <c r="AM350" i="6" s="1"/>
  <c r="AO350" i="6" s="1"/>
  <c r="AG349" i="6"/>
  <c r="AH349" i="6" s="1"/>
  <c r="AJ349" i="6" s="1"/>
  <c r="AA349" i="6"/>
  <c r="AB349" i="6"/>
  <c r="AG348" i="6"/>
  <c r="AH348" i="6" s="1"/>
  <c r="AJ348" i="6" s="1"/>
  <c r="AA348" i="6"/>
  <c r="AB348" i="6"/>
  <c r="AG347" i="6"/>
  <c r="AH347" i="6" s="1"/>
  <c r="AJ347" i="6" s="1"/>
  <c r="AA347" i="6"/>
  <c r="AB347" i="6"/>
  <c r="AG346" i="6"/>
  <c r="AH346" i="6" s="1"/>
  <c r="AJ346" i="6" s="1"/>
  <c r="AA346" i="6"/>
  <c r="AB346" i="6"/>
  <c r="AG345" i="6"/>
  <c r="AH345" i="6" s="1"/>
  <c r="AJ345" i="6" s="1"/>
  <c r="AA345" i="6"/>
  <c r="AB345" i="6"/>
  <c r="AG344" i="6"/>
  <c r="AH344" i="6" s="1"/>
  <c r="AJ344" i="6" s="1"/>
  <c r="AA344" i="6"/>
  <c r="AB344" i="6"/>
  <c r="AG343" i="6"/>
  <c r="AH343" i="6" s="1"/>
  <c r="AJ343" i="6" s="1"/>
  <c r="AA343" i="6"/>
  <c r="AB343" i="6"/>
  <c r="AG342" i="6"/>
  <c r="AH342" i="6" s="1"/>
  <c r="AJ342" i="6" s="1"/>
  <c r="AA342" i="6"/>
  <c r="AB342" i="6"/>
  <c r="AG341" i="6"/>
  <c r="AH341" i="6" s="1"/>
  <c r="AJ341" i="6" s="1"/>
  <c r="AA341" i="6"/>
  <c r="AB341" i="6"/>
  <c r="AG340" i="6"/>
  <c r="AH340" i="6" s="1"/>
  <c r="AJ340" i="6" s="1"/>
  <c r="AA340" i="6"/>
  <c r="AB340" i="6"/>
  <c r="AG339" i="6"/>
  <c r="AH339" i="6" s="1"/>
  <c r="AJ339" i="6" s="1"/>
  <c r="AA339" i="6"/>
  <c r="AB339" i="6"/>
  <c r="AG338" i="6"/>
  <c r="AH338" i="6" s="1"/>
  <c r="AJ338" i="6" s="1"/>
  <c r="AA338" i="6"/>
  <c r="AB338" i="6"/>
  <c r="AG337" i="6"/>
  <c r="AH337" i="6" s="1"/>
  <c r="AJ337" i="6" s="1"/>
  <c r="AA337" i="6"/>
  <c r="AB337" i="6"/>
  <c r="AG336" i="6"/>
  <c r="AH336" i="6" s="1"/>
  <c r="AJ336" i="6" s="1"/>
  <c r="AA336" i="6"/>
  <c r="AB336" i="6"/>
  <c r="AG335" i="6"/>
  <c r="AH335" i="6" s="1"/>
  <c r="AJ335" i="6" s="1"/>
  <c r="AA335" i="6"/>
  <c r="AB335" i="6"/>
  <c r="AG334" i="6"/>
  <c r="AH334" i="6" s="1"/>
  <c r="AJ334" i="6" s="1"/>
  <c r="AA334" i="6"/>
  <c r="AB334" i="6"/>
  <c r="AG333" i="6"/>
  <c r="AH333" i="6" s="1"/>
  <c r="AJ333" i="6" s="1"/>
  <c r="AA333" i="6"/>
  <c r="AB333" i="6"/>
  <c r="AG332" i="6"/>
  <c r="AH332" i="6" s="1"/>
  <c r="AJ332" i="6" s="1"/>
  <c r="AA332" i="6"/>
  <c r="AB332" i="6"/>
  <c r="AG331" i="6"/>
  <c r="AH331" i="6" s="1"/>
  <c r="AJ331" i="6" s="1"/>
  <c r="AA331" i="6"/>
  <c r="AB331" i="6"/>
  <c r="AG330" i="6"/>
  <c r="AH330" i="6" s="1"/>
  <c r="AJ330" i="6" s="1"/>
  <c r="AA330" i="6"/>
  <c r="AB330" i="6"/>
  <c r="AG329" i="6"/>
  <c r="AH329" i="6" s="1"/>
  <c r="AJ329" i="6" s="1"/>
  <c r="AA329" i="6"/>
  <c r="AB329" i="6"/>
  <c r="AG328" i="6"/>
  <c r="AH328" i="6" s="1"/>
  <c r="AJ328" i="6" s="1"/>
  <c r="AA328" i="6"/>
  <c r="AB328" i="6"/>
  <c r="AG327" i="6"/>
  <c r="AH327" i="6" s="1"/>
  <c r="AJ327" i="6" s="1"/>
  <c r="AA327" i="6"/>
  <c r="AB327" i="6"/>
  <c r="AG326" i="6"/>
  <c r="AH326" i="6" s="1"/>
  <c r="AJ326" i="6" s="1"/>
  <c r="AA326" i="6"/>
  <c r="AB326" i="6"/>
  <c r="AG325" i="6"/>
  <c r="AH325" i="6" s="1"/>
  <c r="AJ325" i="6" s="1"/>
  <c r="AA325" i="6"/>
  <c r="AB325" i="6"/>
  <c r="AG324" i="6"/>
  <c r="AH324" i="6" s="1"/>
  <c r="AJ324" i="6" s="1"/>
  <c r="AA324" i="6"/>
  <c r="AB324" i="6"/>
  <c r="AG323" i="6"/>
  <c r="AH323" i="6" s="1"/>
  <c r="AJ323" i="6" s="1"/>
  <c r="AA323" i="6"/>
  <c r="AB323" i="6"/>
  <c r="AG322" i="6"/>
  <c r="AH322" i="6" s="1"/>
  <c r="AJ322" i="6" s="1"/>
  <c r="AA322" i="6"/>
  <c r="AB322" i="6"/>
  <c r="AG321" i="6"/>
  <c r="AH321" i="6" s="1"/>
  <c r="AJ321" i="6" s="1"/>
  <c r="AA321" i="6"/>
  <c r="AB321" i="6"/>
  <c r="AG320" i="6"/>
  <c r="AH320" i="6" s="1"/>
  <c r="AJ320" i="6" s="1"/>
  <c r="AA320" i="6"/>
  <c r="AB320" i="6"/>
  <c r="AG319" i="6"/>
  <c r="AH319" i="6" s="1"/>
  <c r="AJ319" i="6" s="1"/>
  <c r="AA319" i="6"/>
  <c r="AB319" i="6"/>
  <c r="AG318" i="6"/>
  <c r="AH318" i="6" s="1"/>
  <c r="AJ318" i="6" s="1"/>
  <c r="AA318" i="6"/>
  <c r="AB318" i="6"/>
  <c r="AG317" i="6"/>
  <c r="AH317" i="6" s="1"/>
  <c r="AJ317" i="6" s="1"/>
  <c r="AA317" i="6"/>
  <c r="AB317" i="6"/>
  <c r="AG316" i="6"/>
  <c r="AH316" i="6" s="1"/>
  <c r="AJ316" i="6" s="1"/>
  <c r="AA316" i="6"/>
  <c r="AB316" i="6"/>
  <c r="AG315" i="6"/>
  <c r="AH315" i="6" s="1"/>
  <c r="AJ315" i="6" s="1"/>
  <c r="AA315" i="6"/>
  <c r="AB315" i="6"/>
  <c r="AP314" i="6"/>
  <c r="B314" i="7" s="1"/>
  <c r="D314" i="7" s="1"/>
  <c r="AL314" i="6"/>
  <c r="AM314" i="6" s="1"/>
  <c r="AO314" i="6" s="1"/>
  <c r="AG313" i="6"/>
  <c r="AH313" i="6" s="1"/>
  <c r="AJ313" i="6" s="1"/>
  <c r="AA313" i="6"/>
  <c r="AB313" i="6"/>
  <c r="AG312" i="6"/>
  <c r="AH312" i="6" s="1"/>
  <c r="AJ312" i="6" s="1"/>
  <c r="AA312" i="6"/>
  <c r="AB312" i="6"/>
  <c r="AG311" i="6"/>
  <c r="AH311" i="6" s="1"/>
  <c r="AJ311" i="6" s="1"/>
  <c r="AA311" i="6"/>
  <c r="AB311" i="6"/>
  <c r="AG310" i="6"/>
  <c r="AH310" i="6" s="1"/>
  <c r="AJ310" i="6" s="1"/>
  <c r="AA310" i="6"/>
  <c r="AB310" i="6"/>
  <c r="AG309" i="6"/>
  <c r="AH309" i="6" s="1"/>
  <c r="AJ309" i="6" s="1"/>
  <c r="AA309" i="6"/>
  <c r="AB309" i="6"/>
  <c r="AG308" i="6"/>
  <c r="AH308" i="6" s="1"/>
  <c r="AJ308" i="6" s="1"/>
  <c r="AA308" i="6"/>
  <c r="AB308" i="6"/>
  <c r="AG307" i="6"/>
  <c r="AH307" i="6" s="1"/>
  <c r="AJ307" i="6" s="1"/>
  <c r="AA307" i="6"/>
  <c r="AB307" i="6"/>
  <c r="AG306" i="6"/>
  <c r="AH306" i="6" s="1"/>
  <c r="AJ306" i="6" s="1"/>
  <c r="AA306" i="6"/>
  <c r="AB306" i="6"/>
  <c r="AG305" i="6"/>
  <c r="AH305" i="6" s="1"/>
  <c r="AJ305" i="6" s="1"/>
  <c r="AA305" i="6"/>
  <c r="AB305" i="6"/>
  <c r="AG304" i="6"/>
  <c r="AH304" i="6" s="1"/>
  <c r="AJ304" i="6" s="1"/>
  <c r="AA304" i="6"/>
  <c r="AB304" i="6"/>
  <c r="AG303" i="6"/>
  <c r="AH303" i="6" s="1"/>
  <c r="AJ303" i="6" s="1"/>
  <c r="AA303" i="6"/>
  <c r="AB303" i="6"/>
  <c r="AG302" i="6"/>
  <c r="AH302" i="6" s="1"/>
  <c r="AJ302" i="6" s="1"/>
  <c r="AA302" i="6"/>
  <c r="AB302" i="6"/>
  <c r="AG301" i="6"/>
  <c r="AH301" i="6" s="1"/>
  <c r="AJ301" i="6" s="1"/>
  <c r="AA301" i="6"/>
  <c r="AB301" i="6"/>
  <c r="AG300" i="6"/>
  <c r="AH300" i="6" s="1"/>
  <c r="AJ300" i="6" s="1"/>
  <c r="AA300" i="6"/>
  <c r="AB300" i="6"/>
  <c r="AG299" i="6"/>
  <c r="AH299" i="6" s="1"/>
  <c r="AJ299" i="6" s="1"/>
  <c r="AA299" i="6"/>
  <c r="AB299" i="6"/>
  <c r="AG298" i="6"/>
  <c r="AH298" i="6" s="1"/>
  <c r="AJ298" i="6" s="1"/>
  <c r="AA298" i="6"/>
  <c r="AB298" i="6"/>
  <c r="AG297" i="6"/>
  <c r="AH297" i="6" s="1"/>
  <c r="AJ297" i="6" s="1"/>
  <c r="AA297" i="6"/>
  <c r="AB297" i="6"/>
  <c r="AG296" i="6"/>
  <c r="AH296" i="6" s="1"/>
  <c r="AJ296" i="6" s="1"/>
  <c r="AA296" i="6"/>
  <c r="AB296" i="6"/>
  <c r="AG295" i="6"/>
  <c r="AH295" i="6" s="1"/>
  <c r="AJ295" i="6" s="1"/>
  <c r="AA295" i="6"/>
  <c r="AB295" i="6"/>
  <c r="AG294" i="6"/>
  <c r="AH294" i="6" s="1"/>
  <c r="AJ294" i="6" s="1"/>
  <c r="AA294" i="6"/>
  <c r="AB294" i="6"/>
  <c r="AG293" i="6"/>
  <c r="AH293" i="6" s="1"/>
  <c r="AJ293" i="6" s="1"/>
  <c r="AA293" i="6"/>
  <c r="AB293" i="6"/>
  <c r="AG292" i="6"/>
  <c r="AH292" i="6" s="1"/>
  <c r="AJ292" i="6" s="1"/>
  <c r="AA292" i="6"/>
  <c r="AB292" i="6"/>
  <c r="AG291" i="6"/>
  <c r="AH291" i="6" s="1"/>
  <c r="AJ291" i="6" s="1"/>
  <c r="AA291" i="6"/>
  <c r="AB291" i="6"/>
  <c r="AG290" i="6"/>
  <c r="AH290" i="6" s="1"/>
  <c r="AJ290" i="6" s="1"/>
  <c r="AA290" i="6"/>
  <c r="AB290" i="6"/>
  <c r="AG289" i="6"/>
  <c r="AH289" i="6" s="1"/>
  <c r="AJ289" i="6" s="1"/>
  <c r="AA289" i="6"/>
  <c r="AB289" i="6"/>
  <c r="AG288" i="6"/>
  <c r="AH288" i="6" s="1"/>
  <c r="AJ288" i="6" s="1"/>
  <c r="AA288" i="6"/>
  <c r="AB288" i="6"/>
  <c r="AG287" i="6"/>
  <c r="AH287" i="6" s="1"/>
  <c r="AJ287" i="6" s="1"/>
  <c r="AA287" i="6"/>
  <c r="AB287" i="6"/>
  <c r="AG286" i="6"/>
  <c r="AH286" i="6" s="1"/>
  <c r="AJ286" i="6" s="1"/>
  <c r="AA286" i="6"/>
  <c r="AB286" i="6"/>
  <c r="AG285" i="6"/>
  <c r="AH285" i="6" s="1"/>
  <c r="AJ285" i="6" s="1"/>
  <c r="AA285" i="6"/>
  <c r="AB285" i="6"/>
  <c r="AG284" i="6"/>
  <c r="AH284" i="6" s="1"/>
  <c r="AJ284" i="6" s="1"/>
  <c r="AA284" i="6"/>
  <c r="AB284" i="6"/>
  <c r="AG283" i="6"/>
  <c r="AH283" i="6" s="1"/>
  <c r="AJ283" i="6" s="1"/>
  <c r="AA283" i="6"/>
  <c r="AB283" i="6"/>
  <c r="AG282" i="6"/>
  <c r="AH282" i="6" s="1"/>
  <c r="AJ282" i="6" s="1"/>
  <c r="AA282" i="6"/>
  <c r="AB282" i="6"/>
  <c r="AG281" i="6"/>
  <c r="AH281" i="6" s="1"/>
  <c r="AJ281" i="6" s="1"/>
  <c r="AA281" i="6"/>
  <c r="AB281" i="6"/>
  <c r="AG280" i="6"/>
  <c r="AH280" i="6" s="1"/>
  <c r="AJ280" i="6" s="1"/>
  <c r="AA280" i="6"/>
  <c r="AB280" i="6"/>
  <c r="AG279" i="6"/>
  <c r="AH279" i="6" s="1"/>
  <c r="AJ279" i="6" s="1"/>
  <c r="AA279" i="6"/>
  <c r="AB279" i="6"/>
  <c r="AG278" i="6"/>
  <c r="AH278" i="6" s="1"/>
  <c r="AJ278" i="6" s="1"/>
  <c r="AA278" i="6"/>
  <c r="AB278" i="6"/>
  <c r="AG277" i="6"/>
  <c r="AH277" i="6" s="1"/>
  <c r="AJ277" i="6" s="1"/>
  <c r="AA277" i="6"/>
  <c r="AB277" i="6"/>
  <c r="AG276" i="6"/>
  <c r="AH276" i="6" s="1"/>
  <c r="AJ276" i="6" s="1"/>
  <c r="AA276" i="6"/>
  <c r="AB276" i="6"/>
  <c r="AG275" i="6"/>
  <c r="AH275" i="6" s="1"/>
  <c r="AJ275" i="6" s="1"/>
  <c r="AA275" i="6"/>
  <c r="AB275" i="6"/>
  <c r="AG274" i="6"/>
  <c r="AH274" i="6" s="1"/>
  <c r="AJ274" i="6" s="1"/>
  <c r="AA274" i="6"/>
  <c r="AB274" i="6"/>
  <c r="AG273" i="6"/>
  <c r="AH273" i="6" s="1"/>
  <c r="AJ273" i="6" s="1"/>
  <c r="AA273" i="6"/>
  <c r="AB273" i="6"/>
  <c r="AG272" i="6"/>
  <c r="AH272" i="6" s="1"/>
  <c r="AJ272" i="6" s="1"/>
  <c r="AA272" i="6"/>
  <c r="AB272" i="6"/>
  <c r="AG271" i="6"/>
  <c r="AH271" i="6" s="1"/>
  <c r="AJ271" i="6" s="1"/>
  <c r="AA271" i="6"/>
  <c r="AB271" i="6"/>
  <c r="AG270" i="6"/>
  <c r="AH270" i="6" s="1"/>
  <c r="AJ270" i="6" s="1"/>
  <c r="AA270" i="6"/>
  <c r="AB270" i="6"/>
  <c r="AG269" i="6"/>
  <c r="AH269" i="6" s="1"/>
  <c r="AJ269" i="6" s="1"/>
  <c r="AA269" i="6"/>
  <c r="AB269" i="6"/>
  <c r="AG268" i="6"/>
  <c r="AH268" i="6" s="1"/>
  <c r="AJ268" i="6" s="1"/>
  <c r="AA268" i="6"/>
  <c r="AB268" i="6"/>
  <c r="AG267" i="6"/>
  <c r="AH267" i="6" s="1"/>
  <c r="AJ267" i="6" s="1"/>
  <c r="AA267" i="6"/>
  <c r="AB267" i="6"/>
  <c r="AG266" i="6"/>
  <c r="AH266" i="6" s="1"/>
  <c r="AJ266" i="6" s="1"/>
  <c r="AA266" i="6"/>
  <c r="AB266" i="6"/>
  <c r="AG265" i="6"/>
  <c r="AH265" i="6" s="1"/>
  <c r="AJ265" i="6" s="1"/>
  <c r="AA265" i="6"/>
  <c r="AB265" i="6"/>
  <c r="AG264" i="6"/>
  <c r="AH264" i="6" s="1"/>
  <c r="AJ264" i="6" s="1"/>
  <c r="AA264" i="6"/>
  <c r="AB264" i="6"/>
  <c r="AG263" i="6"/>
  <c r="AH263" i="6" s="1"/>
  <c r="AJ263" i="6" s="1"/>
  <c r="AA263" i="6"/>
  <c r="AB263" i="6"/>
  <c r="AG262" i="6"/>
  <c r="AH262" i="6" s="1"/>
  <c r="AJ262" i="6" s="1"/>
  <c r="AA262" i="6"/>
  <c r="AB262" i="6"/>
  <c r="AG261" i="6"/>
  <c r="AH261" i="6" s="1"/>
  <c r="AJ261" i="6" s="1"/>
  <c r="AA261" i="6"/>
  <c r="AB261" i="6"/>
  <c r="AG260" i="6"/>
  <c r="AH260" i="6" s="1"/>
  <c r="AJ260" i="6" s="1"/>
  <c r="AA260" i="6"/>
  <c r="AB260" i="6"/>
  <c r="AG259" i="6"/>
  <c r="AH259" i="6" s="1"/>
  <c r="AJ259" i="6" s="1"/>
  <c r="AA259" i="6"/>
  <c r="AB259" i="6"/>
  <c r="AG258" i="6"/>
  <c r="AH258" i="6" s="1"/>
  <c r="AJ258" i="6" s="1"/>
  <c r="AA258" i="6"/>
  <c r="AB258" i="6"/>
  <c r="AG257" i="6"/>
  <c r="AH257" i="6" s="1"/>
  <c r="AJ257" i="6" s="1"/>
  <c r="AA257" i="6"/>
  <c r="AB257" i="6"/>
  <c r="AG256" i="6"/>
  <c r="AH256" i="6" s="1"/>
  <c r="AJ256" i="6" s="1"/>
  <c r="AA256" i="6"/>
  <c r="AB256" i="6"/>
  <c r="AG255" i="6"/>
  <c r="AH255" i="6" s="1"/>
  <c r="AJ255" i="6" s="1"/>
  <c r="AA255" i="6"/>
  <c r="AB255" i="6"/>
  <c r="AG254" i="6"/>
  <c r="AH254" i="6" s="1"/>
  <c r="AJ254" i="6" s="1"/>
  <c r="AA254" i="6"/>
  <c r="AB254" i="6"/>
  <c r="AG253" i="6"/>
  <c r="AH253" i="6" s="1"/>
  <c r="AJ253" i="6" s="1"/>
  <c r="AA253" i="6"/>
  <c r="AB253" i="6"/>
  <c r="AG252" i="6"/>
  <c r="AH252" i="6" s="1"/>
  <c r="AJ252" i="6" s="1"/>
  <c r="AA252" i="6"/>
  <c r="AB252" i="6"/>
  <c r="AG251" i="6"/>
  <c r="AH251" i="6" s="1"/>
  <c r="AJ251" i="6" s="1"/>
  <c r="AA251" i="6"/>
  <c r="AB251" i="6"/>
  <c r="AG250" i="6"/>
  <c r="AH250" i="6" s="1"/>
  <c r="AJ250" i="6" s="1"/>
  <c r="AA250" i="6"/>
  <c r="AB250" i="6"/>
  <c r="AG249" i="6"/>
  <c r="AH249" i="6" s="1"/>
  <c r="AJ249" i="6" s="1"/>
  <c r="AA249" i="6"/>
  <c r="AB249" i="6"/>
  <c r="AG248" i="6"/>
  <c r="AH248" i="6" s="1"/>
  <c r="AJ248" i="6" s="1"/>
  <c r="AA248" i="6"/>
  <c r="AB248" i="6"/>
  <c r="AG247" i="6"/>
  <c r="AH247" i="6" s="1"/>
  <c r="AJ247" i="6" s="1"/>
  <c r="AA247" i="6"/>
  <c r="AB247" i="6"/>
  <c r="AG246" i="6"/>
  <c r="AH246" i="6" s="1"/>
  <c r="AJ246" i="6" s="1"/>
  <c r="AA246" i="6"/>
  <c r="AB246" i="6"/>
  <c r="AP245" i="6"/>
  <c r="B245" i="7" s="1"/>
  <c r="D245" i="7" s="1"/>
  <c r="AL245" i="6"/>
  <c r="AM245" i="6" s="1"/>
  <c r="AO245" i="6" s="1"/>
  <c r="AG244" i="6"/>
  <c r="AH244" i="6" s="1"/>
  <c r="AJ244" i="6" s="1"/>
  <c r="AA244" i="6"/>
  <c r="AB244" i="6"/>
  <c r="AG243" i="6"/>
  <c r="AH243" i="6" s="1"/>
  <c r="AJ243" i="6" s="1"/>
  <c r="AA243" i="6"/>
  <c r="AB243" i="6"/>
  <c r="AG242" i="6"/>
  <c r="AH242" i="6" s="1"/>
  <c r="AJ242" i="6" s="1"/>
  <c r="AA242" i="6"/>
  <c r="AB242" i="6"/>
  <c r="AG241" i="6"/>
  <c r="AH241" i="6" s="1"/>
  <c r="AJ241" i="6" s="1"/>
  <c r="AA241" i="6"/>
  <c r="AB241" i="6"/>
  <c r="AG240" i="6"/>
  <c r="AH240" i="6" s="1"/>
  <c r="AJ240" i="6" s="1"/>
  <c r="AA240" i="6"/>
  <c r="AB240" i="6"/>
  <c r="AG239" i="6"/>
  <c r="AH239" i="6" s="1"/>
  <c r="AJ239" i="6" s="1"/>
  <c r="AA239" i="6"/>
  <c r="AB239" i="6"/>
  <c r="AG238" i="6"/>
  <c r="AH238" i="6" s="1"/>
  <c r="AJ238" i="6" s="1"/>
  <c r="AA238" i="6"/>
  <c r="AB238" i="6"/>
  <c r="AG237" i="6"/>
  <c r="AH237" i="6" s="1"/>
  <c r="AJ237" i="6" s="1"/>
  <c r="AA237" i="6"/>
  <c r="AB237" i="6"/>
  <c r="AG236" i="6"/>
  <c r="AH236" i="6" s="1"/>
  <c r="AJ236" i="6" s="1"/>
  <c r="AA236" i="6"/>
  <c r="AB236" i="6"/>
  <c r="AG235" i="6"/>
  <c r="AH235" i="6" s="1"/>
  <c r="AJ235" i="6" s="1"/>
  <c r="AA235" i="6"/>
  <c r="AB235" i="6"/>
  <c r="AG234" i="6"/>
  <c r="AH234" i="6" s="1"/>
  <c r="AJ234" i="6" s="1"/>
  <c r="AA234" i="6"/>
  <c r="AB234" i="6"/>
  <c r="AG233" i="6"/>
  <c r="AH233" i="6" s="1"/>
  <c r="AJ233" i="6" s="1"/>
  <c r="AA233" i="6"/>
  <c r="AB233" i="6"/>
  <c r="AG232" i="6"/>
  <c r="AH232" i="6" s="1"/>
  <c r="AJ232" i="6" s="1"/>
  <c r="AA232" i="6"/>
  <c r="AB232" i="6"/>
  <c r="AG231" i="6"/>
  <c r="AH231" i="6" s="1"/>
  <c r="AJ231" i="6" s="1"/>
  <c r="AA231" i="6"/>
  <c r="AB231" i="6"/>
  <c r="AG230" i="6"/>
  <c r="AH230" i="6" s="1"/>
  <c r="AJ230" i="6" s="1"/>
  <c r="AA230" i="6"/>
  <c r="AB230" i="6"/>
  <c r="AG229" i="6"/>
  <c r="AH229" i="6" s="1"/>
  <c r="AJ229" i="6" s="1"/>
  <c r="AA229" i="6"/>
  <c r="AB229" i="6"/>
  <c r="AG228" i="6"/>
  <c r="AH228" i="6" s="1"/>
  <c r="AJ228" i="6" s="1"/>
  <c r="AA228" i="6"/>
  <c r="AB228" i="6"/>
  <c r="AG227" i="6"/>
  <c r="AH227" i="6" s="1"/>
  <c r="AJ227" i="6" s="1"/>
  <c r="AA227" i="6"/>
  <c r="AB227" i="6"/>
  <c r="AG226" i="6"/>
  <c r="AH226" i="6" s="1"/>
  <c r="AJ226" i="6" s="1"/>
  <c r="AA226" i="6"/>
  <c r="AB226" i="6"/>
  <c r="AG225" i="6"/>
  <c r="AH225" i="6" s="1"/>
  <c r="AJ225" i="6" s="1"/>
  <c r="AA225" i="6"/>
  <c r="AB225" i="6"/>
  <c r="AG224" i="6"/>
  <c r="AH224" i="6" s="1"/>
  <c r="AJ224" i="6" s="1"/>
  <c r="AA224" i="6"/>
  <c r="AB224" i="6"/>
  <c r="AG223" i="6"/>
  <c r="AH223" i="6" s="1"/>
  <c r="AJ223" i="6" s="1"/>
  <c r="AA223" i="6"/>
  <c r="AB223" i="6"/>
  <c r="AG222" i="6"/>
  <c r="AH222" i="6" s="1"/>
  <c r="AJ222" i="6" s="1"/>
  <c r="AA222" i="6"/>
  <c r="AB222" i="6"/>
  <c r="AG221" i="6"/>
  <c r="AH221" i="6" s="1"/>
  <c r="AJ221" i="6" s="1"/>
  <c r="AA221" i="6"/>
  <c r="AB221" i="6"/>
  <c r="AG220" i="6"/>
  <c r="AH220" i="6" s="1"/>
  <c r="AJ220" i="6" s="1"/>
  <c r="AA220" i="6"/>
  <c r="AB220" i="6"/>
  <c r="AG219" i="6"/>
  <c r="AH219" i="6" s="1"/>
  <c r="AJ219" i="6" s="1"/>
  <c r="AA219" i="6"/>
  <c r="AB219" i="6"/>
  <c r="AG218" i="6"/>
  <c r="AH218" i="6" s="1"/>
  <c r="AJ218" i="6" s="1"/>
  <c r="AA218" i="6"/>
  <c r="AB218" i="6"/>
  <c r="AG217" i="6"/>
  <c r="AH217" i="6" s="1"/>
  <c r="AJ217" i="6" s="1"/>
  <c r="AA217" i="6"/>
  <c r="AB217" i="6"/>
  <c r="AG216" i="6"/>
  <c r="AH216" i="6" s="1"/>
  <c r="AJ216" i="6" s="1"/>
  <c r="AA216" i="6"/>
  <c r="AB216" i="6"/>
  <c r="AG215" i="6"/>
  <c r="AH215" i="6" s="1"/>
  <c r="AJ215" i="6" s="1"/>
  <c r="AA215" i="6"/>
  <c r="AB215" i="6"/>
  <c r="AG214" i="6"/>
  <c r="AH214" i="6" s="1"/>
  <c r="AJ214" i="6" s="1"/>
  <c r="AA214" i="6"/>
  <c r="AB214" i="6"/>
  <c r="AG213" i="6"/>
  <c r="AH213" i="6" s="1"/>
  <c r="AJ213" i="6" s="1"/>
  <c r="AA213" i="6"/>
  <c r="AB213" i="6"/>
  <c r="AG212" i="6"/>
  <c r="AH212" i="6" s="1"/>
  <c r="AJ212" i="6" s="1"/>
  <c r="AA212" i="6"/>
  <c r="AB212" i="6"/>
  <c r="AG211" i="6"/>
  <c r="AH211" i="6" s="1"/>
  <c r="AJ211" i="6" s="1"/>
  <c r="AA211" i="6"/>
  <c r="AB211" i="6"/>
  <c r="AG210" i="6"/>
  <c r="AH210" i="6" s="1"/>
  <c r="AJ210" i="6" s="1"/>
  <c r="AA210" i="6"/>
  <c r="AB210" i="6"/>
  <c r="AG209" i="6"/>
  <c r="AH209" i="6" s="1"/>
  <c r="AJ209" i="6" s="1"/>
  <c r="AA209" i="6"/>
  <c r="AB209" i="6"/>
  <c r="AG208" i="6"/>
  <c r="AH208" i="6" s="1"/>
  <c r="AJ208" i="6" s="1"/>
  <c r="AA208" i="6"/>
  <c r="AB208" i="6"/>
  <c r="AG207" i="6"/>
  <c r="AH207" i="6" s="1"/>
  <c r="AJ207" i="6" s="1"/>
  <c r="AA207" i="6"/>
  <c r="AB207" i="6"/>
  <c r="AG206" i="6"/>
  <c r="AH206" i="6" s="1"/>
  <c r="AJ206" i="6" s="1"/>
  <c r="AA206" i="6"/>
  <c r="AB206" i="6"/>
  <c r="AG205" i="6"/>
  <c r="AH205" i="6" s="1"/>
  <c r="AJ205" i="6" s="1"/>
  <c r="AA205" i="6"/>
  <c r="AB205" i="6"/>
  <c r="AG204" i="6"/>
  <c r="AH204" i="6" s="1"/>
  <c r="AJ204" i="6" s="1"/>
  <c r="AA204" i="6"/>
  <c r="AB204" i="6"/>
  <c r="AG203" i="6"/>
  <c r="AH203" i="6" s="1"/>
  <c r="AJ203" i="6" s="1"/>
  <c r="AA203" i="6"/>
  <c r="AB203" i="6"/>
  <c r="AG202" i="6"/>
  <c r="AH202" i="6" s="1"/>
  <c r="AJ202" i="6" s="1"/>
  <c r="AA202" i="6"/>
  <c r="AB202" i="6"/>
  <c r="AG201" i="6"/>
  <c r="AH201" i="6" s="1"/>
  <c r="AJ201" i="6" s="1"/>
  <c r="AA201" i="6"/>
  <c r="AB201" i="6"/>
  <c r="AG200" i="6"/>
  <c r="AH200" i="6" s="1"/>
  <c r="AJ200" i="6" s="1"/>
  <c r="AA200" i="6"/>
  <c r="AB200" i="6"/>
  <c r="AG199" i="6"/>
  <c r="AH199" i="6" s="1"/>
  <c r="AJ199" i="6" s="1"/>
  <c r="AA199" i="6"/>
  <c r="AB199" i="6"/>
  <c r="AG198" i="6"/>
  <c r="AH198" i="6" s="1"/>
  <c r="AJ198" i="6" s="1"/>
  <c r="AA198" i="6"/>
  <c r="AB198" i="6"/>
  <c r="AG197" i="6"/>
  <c r="AH197" i="6" s="1"/>
  <c r="AJ197" i="6" s="1"/>
  <c r="AA197" i="6"/>
  <c r="AB197" i="6"/>
  <c r="AG196" i="6"/>
  <c r="AH196" i="6" s="1"/>
  <c r="AJ196" i="6" s="1"/>
  <c r="AA196" i="6"/>
  <c r="AB196" i="6"/>
  <c r="AG195" i="6"/>
  <c r="AH195" i="6" s="1"/>
  <c r="AJ195" i="6" s="1"/>
  <c r="AA195" i="6"/>
  <c r="AB195" i="6"/>
  <c r="AG194" i="6"/>
  <c r="AH194" i="6" s="1"/>
  <c r="AJ194" i="6" s="1"/>
  <c r="AA194" i="6"/>
  <c r="AB194" i="6"/>
  <c r="AG193" i="6"/>
  <c r="AH193" i="6" s="1"/>
  <c r="AJ193" i="6" s="1"/>
  <c r="AA193" i="6"/>
  <c r="AB193" i="6"/>
  <c r="AG192" i="6"/>
  <c r="AH192" i="6" s="1"/>
  <c r="AJ192" i="6" s="1"/>
  <c r="AA192" i="6"/>
  <c r="AB192" i="6"/>
  <c r="AG191" i="6"/>
  <c r="AH191" i="6" s="1"/>
  <c r="AJ191" i="6" s="1"/>
  <c r="AA191" i="6"/>
  <c r="AB191" i="6"/>
  <c r="AG190" i="6"/>
  <c r="AH190" i="6" s="1"/>
  <c r="AJ190" i="6" s="1"/>
  <c r="AA190" i="6"/>
  <c r="AB190" i="6"/>
  <c r="AG189" i="6"/>
  <c r="AH189" i="6" s="1"/>
  <c r="AJ189" i="6" s="1"/>
  <c r="AA189" i="6"/>
  <c r="AB189" i="6"/>
  <c r="AG188" i="6"/>
  <c r="AH188" i="6" s="1"/>
  <c r="AJ188" i="6" s="1"/>
  <c r="AA188" i="6"/>
  <c r="AB188" i="6"/>
  <c r="AG187" i="6"/>
  <c r="AH187" i="6" s="1"/>
  <c r="AJ187" i="6" s="1"/>
  <c r="AA187" i="6"/>
  <c r="AB187" i="6"/>
  <c r="AG186" i="6"/>
  <c r="AH186" i="6" s="1"/>
  <c r="AJ186" i="6" s="1"/>
  <c r="AA186" i="6"/>
  <c r="AB186" i="6"/>
  <c r="AG185" i="6"/>
  <c r="AH185" i="6" s="1"/>
  <c r="AJ185" i="6" s="1"/>
  <c r="AA185" i="6"/>
  <c r="AB185" i="6"/>
  <c r="AG184" i="6"/>
  <c r="AH184" i="6" s="1"/>
  <c r="AJ184" i="6" s="1"/>
  <c r="AA184" i="6"/>
  <c r="AB184" i="6"/>
  <c r="AG183" i="6"/>
  <c r="AH183" i="6" s="1"/>
  <c r="AJ183" i="6" s="1"/>
  <c r="AA183" i="6"/>
  <c r="AB183" i="6"/>
  <c r="AG182" i="6"/>
  <c r="AH182" i="6" s="1"/>
  <c r="AJ182" i="6" s="1"/>
  <c r="AA182" i="6"/>
  <c r="AB182" i="6"/>
  <c r="AG181" i="6"/>
  <c r="AH181" i="6" s="1"/>
  <c r="AJ181" i="6" s="1"/>
  <c r="AA181" i="6"/>
  <c r="AB181" i="6"/>
  <c r="AG180" i="6"/>
  <c r="AH180" i="6" s="1"/>
  <c r="AJ180" i="6" s="1"/>
  <c r="AA180" i="6"/>
  <c r="AB180" i="6"/>
  <c r="AG179" i="6"/>
  <c r="AH179" i="6" s="1"/>
  <c r="AJ179" i="6" s="1"/>
  <c r="AA179" i="6"/>
  <c r="AB179" i="6"/>
  <c r="AG178" i="6"/>
  <c r="AH178" i="6" s="1"/>
  <c r="AJ178" i="6" s="1"/>
  <c r="AA178" i="6"/>
  <c r="AB178" i="6"/>
  <c r="AG177" i="6"/>
  <c r="AH177" i="6" s="1"/>
  <c r="AJ177" i="6" s="1"/>
  <c r="AA177" i="6"/>
  <c r="AB177" i="6"/>
  <c r="AG176" i="6"/>
  <c r="AH176" i="6" s="1"/>
  <c r="AJ176" i="6" s="1"/>
  <c r="AA176" i="6"/>
  <c r="AB176" i="6"/>
  <c r="AG175" i="6"/>
  <c r="AH175" i="6" s="1"/>
  <c r="AJ175" i="6" s="1"/>
  <c r="AA175" i="6"/>
  <c r="AB175" i="6"/>
  <c r="AG174" i="6"/>
  <c r="AH174" i="6" s="1"/>
  <c r="AJ174" i="6" s="1"/>
  <c r="AA174" i="6"/>
  <c r="AB174" i="6"/>
  <c r="AG173" i="6"/>
  <c r="AH173" i="6" s="1"/>
  <c r="AJ173" i="6" s="1"/>
  <c r="AA173" i="6"/>
  <c r="AB173" i="6"/>
  <c r="AG172" i="6"/>
  <c r="AH172" i="6" s="1"/>
  <c r="AJ172" i="6" s="1"/>
  <c r="AA172" i="6"/>
  <c r="AB172" i="6"/>
  <c r="AG171" i="6"/>
  <c r="AH171" i="6" s="1"/>
  <c r="AJ171" i="6" s="1"/>
  <c r="AA171" i="6"/>
  <c r="AB171" i="6"/>
  <c r="AG170" i="6"/>
  <c r="AH170" i="6" s="1"/>
  <c r="AJ170" i="6" s="1"/>
  <c r="AA170" i="6"/>
  <c r="AB170" i="6"/>
  <c r="AG169" i="6"/>
  <c r="AH169" i="6" s="1"/>
  <c r="AJ169" i="6" s="1"/>
  <c r="AA169" i="6"/>
  <c r="AB169" i="6"/>
  <c r="AP168" i="6"/>
  <c r="B168" i="7" s="1"/>
  <c r="D168" i="7" s="1"/>
  <c r="AL168" i="6"/>
  <c r="AM168" i="6" s="1"/>
  <c r="AO168" i="6" s="1"/>
  <c r="AG167" i="6"/>
  <c r="AH167" i="6" s="1"/>
  <c r="AJ167" i="6" s="1"/>
  <c r="AA167" i="6"/>
  <c r="AB167" i="6"/>
  <c r="AG166" i="6"/>
  <c r="AH166" i="6" s="1"/>
  <c r="AJ166" i="6" s="1"/>
  <c r="AA166" i="6"/>
  <c r="AB166" i="6"/>
  <c r="AG165" i="6"/>
  <c r="AH165" i="6" s="1"/>
  <c r="AJ165" i="6" s="1"/>
  <c r="AA165" i="6"/>
  <c r="AB165" i="6"/>
  <c r="AG164" i="6"/>
  <c r="AH164" i="6" s="1"/>
  <c r="AJ164" i="6" s="1"/>
  <c r="AA164" i="6"/>
  <c r="AB164" i="6"/>
  <c r="AG163" i="6"/>
  <c r="AH163" i="6" s="1"/>
  <c r="AJ163" i="6" s="1"/>
  <c r="AA163" i="6"/>
  <c r="AB163" i="6"/>
  <c r="AG162" i="6"/>
  <c r="AH162" i="6" s="1"/>
  <c r="AJ162" i="6" s="1"/>
  <c r="AA162" i="6"/>
  <c r="AB162" i="6"/>
  <c r="AG161" i="6"/>
  <c r="AH161" i="6" s="1"/>
  <c r="AJ161" i="6" s="1"/>
  <c r="AA161" i="6"/>
  <c r="AB161" i="6"/>
  <c r="AG160" i="6"/>
  <c r="AH160" i="6" s="1"/>
  <c r="AJ160" i="6" s="1"/>
  <c r="AA160" i="6"/>
  <c r="AB160" i="6"/>
  <c r="AG159" i="6"/>
  <c r="AH159" i="6" s="1"/>
  <c r="AJ159" i="6" s="1"/>
  <c r="AA159" i="6"/>
  <c r="AB159" i="6"/>
  <c r="AG158" i="6"/>
  <c r="AH158" i="6" s="1"/>
  <c r="AJ158" i="6" s="1"/>
  <c r="AA158" i="6"/>
  <c r="AB158" i="6"/>
  <c r="AG157" i="6"/>
  <c r="AH157" i="6" s="1"/>
  <c r="AJ157" i="6" s="1"/>
  <c r="AA157" i="6"/>
  <c r="AB157" i="6"/>
  <c r="AG156" i="6"/>
  <c r="AH156" i="6" s="1"/>
  <c r="AJ156" i="6" s="1"/>
  <c r="AA156" i="6"/>
  <c r="AB156" i="6"/>
  <c r="AG155" i="6"/>
  <c r="AH155" i="6" s="1"/>
  <c r="AJ155" i="6" s="1"/>
  <c r="AA155" i="6"/>
  <c r="AB155" i="6"/>
  <c r="AG154" i="6"/>
  <c r="AH154" i="6" s="1"/>
  <c r="AJ154" i="6" s="1"/>
  <c r="AA154" i="6"/>
  <c r="AB154" i="6"/>
  <c r="AG153" i="6"/>
  <c r="AH153" i="6" s="1"/>
  <c r="AJ153" i="6" s="1"/>
  <c r="AA153" i="6"/>
  <c r="AB153" i="6"/>
  <c r="AG152" i="6"/>
  <c r="AH152" i="6" s="1"/>
  <c r="AJ152" i="6" s="1"/>
  <c r="AA152" i="6"/>
  <c r="AB152" i="6"/>
  <c r="AG151" i="6"/>
  <c r="AH151" i="6" s="1"/>
  <c r="AJ151" i="6" s="1"/>
  <c r="AA151" i="6"/>
  <c r="AB151" i="6"/>
  <c r="AG150" i="6"/>
  <c r="AH150" i="6" s="1"/>
  <c r="AJ150" i="6" s="1"/>
  <c r="AA150" i="6"/>
  <c r="AB150" i="6"/>
  <c r="AG149" i="6"/>
  <c r="AH149" i="6" s="1"/>
  <c r="AJ149" i="6" s="1"/>
  <c r="AA149" i="6"/>
  <c r="AB149" i="6"/>
  <c r="AG148" i="6"/>
  <c r="AH148" i="6" s="1"/>
  <c r="AJ148" i="6" s="1"/>
  <c r="AA148" i="6"/>
  <c r="AB148" i="6"/>
  <c r="AG147" i="6"/>
  <c r="AH147" i="6" s="1"/>
  <c r="AJ147" i="6" s="1"/>
  <c r="AA147" i="6"/>
  <c r="AB147" i="6"/>
  <c r="AG146" i="6"/>
  <c r="AH146" i="6" s="1"/>
  <c r="AJ146" i="6" s="1"/>
  <c r="AA146" i="6"/>
  <c r="AB146" i="6"/>
  <c r="AG145" i="6"/>
  <c r="AH145" i="6" s="1"/>
  <c r="AJ145" i="6" s="1"/>
  <c r="AA145" i="6"/>
  <c r="AB145" i="6"/>
  <c r="AG144" i="6"/>
  <c r="AH144" i="6" s="1"/>
  <c r="AJ144" i="6" s="1"/>
  <c r="AA144" i="6"/>
  <c r="AB144" i="6"/>
  <c r="AG143" i="6"/>
  <c r="AH143" i="6" s="1"/>
  <c r="AJ143" i="6" s="1"/>
  <c r="AA143" i="6"/>
  <c r="AB143" i="6"/>
  <c r="AG142" i="6"/>
  <c r="AH142" i="6" s="1"/>
  <c r="AJ142" i="6" s="1"/>
  <c r="AA142" i="6"/>
  <c r="AB142" i="6"/>
  <c r="AG141" i="6"/>
  <c r="AH141" i="6" s="1"/>
  <c r="AJ141" i="6" s="1"/>
  <c r="AA141" i="6"/>
  <c r="AB141" i="6"/>
  <c r="AG140" i="6"/>
  <c r="AH140" i="6" s="1"/>
  <c r="AJ140" i="6" s="1"/>
  <c r="AA140" i="6"/>
  <c r="AB140" i="6"/>
  <c r="AG139" i="6"/>
  <c r="AH139" i="6" s="1"/>
  <c r="AJ139" i="6" s="1"/>
  <c r="AA139" i="6"/>
  <c r="AB139" i="6"/>
  <c r="AG138" i="6"/>
  <c r="AH138" i="6" s="1"/>
  <c r="AJ138" i="6" s="1"/>
  <c r="AA138" i="6"/>
  <c r="AB138" i="6"/>
  <c r="AG137" i="6"/>
  <c r="AH137" i="6" s="1"/>
  <c r="AJ137" i="6" s="1"/>
  <c r="AA137" i="6"/>
  <c r="AB137" i="6"/>
  <c r="AG136" i="6"/>
  <c r="AH136" i="6" s="1"/>
  <c r="AJ136" i="6" s="1"/>
  <c r="AA136" i="6"/>
  <c r="AB136" i="6"/>
  <c r="AG135" i="6"/>
  <c r="AH135" i="6" s="1"/>
  <c r="AJ135" i="6" s="1"/>
  <c r="AA135" i="6"/>
  <c r="AB135" i="6"/>
  <c r="AG134" i="6"/>
  <c r="AH134" i="6" s="1"/>
  <c r="AJ134" i="6" s="1"/>
  <c r="AA134" i="6"/>
  <c r="AB134" i="6"/>
  <c r="AG133" i="6"/>
  <c r="AH133" i="6" s="1"/>
  <c r="AJ133" i="6" s="1"/>
  <c r="AA133" i="6"/>
  <c r="AB133" i="6"/>
  <c r="AG132" i="6"/>
  <c r="AH132" i="6" s="1"/>
  <c r="AJ132" i="6" s="1"/>
  <c r="AA132" i="6"/>
  <c r="AB132" i="6"/>
  <c r="AG131" i="6"/>
  <c r="AH131" i="6" s="1"/>
  <c r="AJ131" i="6" s="1"/>
  <c r="AA131" i="6"/>
  <c r="AB131" i="6"/>
  <c r="AG130" i="6"/>
  <c r="AH130" i="6" s="1"/>
  <c r="AJ130" i="6" s="1"/>
  <c r="AA130" i="6"/>
  <c r="AB130" i="6"/>
  <c r="AG129" i="6"/>
  <c r="AH129" i="6" s="1"/>
  <c r="AJ129" i="6" s="1"/>
  <c r="AA129" i="6"/>
  <c r="AB129" i="6"/>
  <c r="AG128" i="6"/>
  <c r="AH128" i="6" s="1"/>
  <c r="AJ128" i="6" s="1"/>
  <c r="AA128" i="6"/>
  <c r="AB128" i="6"/>
  <c r="AG127" i="6"/>
  <c r="AH127" i="6" s="1"/>
  <c r="AJ127" i="6" s="1"/>
  <c r="AA127" i="6"/>
  <c r="AB127" i="6"/>
  <c r="AG126" i="6"/>
  <c r="AH126" i="6" s="1"/>
  <c r="AJ126" i="6" s="1"/>
  <c r="AA126" i="6"/>
  <c r="AB126" i="6"/>
  <c r="AG125" i="6"/>
  <c r="AH125" i="6" s="1"/>
  <c r="AJ125" i="6" s="1"/>
  <c r="AA125" i="6"/>
  <c r="AB125" i="6"/>
  <c r="AG124" i="6"/>
  <c r="AH124" i="6" s="1"/>
  <c r="AJ124" i="6" s="1"/>
  <c r="AA124" i="6"/>
  <c r="AB124" i="6"/>
  <c r="AG123" i="6"/>
  <c r="AH123" i="6" s="1"/>
  <c r="AJ123" i="6" s="1"/>
  <c r="AA123" i="6"/>
  <c r="AB123" i="6"/>
  <c r="AG122" i="6"/>
  <c r="AH122" i="6" s="1"/>
  <c r="AJ122" i="6" s="1"/>
  <c r="AA122" i="6"/>
  <c r="AB122" i="6"/>
  <c r="AG121" i="6"/>
  <c r="AH121" i="6" s="1"/>
  <c r="AJ121" i="6" s="1"/>
  <c r="AA121" i="6"/>
  <c r="AB121" i="6"/>
  <c r="AG120" i="6"/>
  <c r="AH120" i="6" s="1"/>
  <c r="AJ120" i="6" s="1"/>
  <c r="AA120" i="6"/>
  <c r="AB120" i="6"/>
  <c r="AG119" i="6"/>
  <c r="AH119" i="6" s="1"/>
  <c r="AJ119" i="6" s="1"/>
  <c r="AA119" i="6"/>
  <c r="AB119" i="6"/>
  <c r="AG118" i="6"/>
  <c r="AH118" i="6" s="1"/>
  <c r="AJ118" i="6" s="1"/>
  <c r="AA118" i="6"/>
  <c r="AB118" i="6"/>
  <c r="AG117" i="6"/>
  <c r="AH117" i="6" s="1"/>
  <c r="AJ117" i="6" s="1"/>
  <c r="AA117" i="6"/>
  <c r="AB117" i="6"/>
  <c r="AG116" i="6"/>
  <c r="AH116" i="6" s="1"/>
  <c r="AJ116" i="6" s="1"/>
  <c r="AA116" i="6"/>
  <c r="AB116" i="6"/>
  <c r="AG115" i="6"/>
  <c r="AH115" i="6" s="1"/>
  <c r="AJ115" i="6" s="1"/>
  <c r="AA115" i="6"/>
  <c r="AB115" i="6"/>
  <c r="AG114" i="6"/>
  <c r="AH114" i="6" s="1"/>
  <c r="AJ114" i="6" s="1"/>
  <c r="AA114" i="6"/>
  <c r="AB114" i="6"/>
  <c r="AG113" i="6"/>
  <c r="AH113" i="6" s="1"/>
  <c r="AJ113" i="6" s="1"/>
  <c r="AA113" i="6"/>
  <c r="AB113" i="6"/>
  <c r="AG112" i="6"/>
  <c r="AH112" i="6" s="1"/>
  <c r="AJ112" i="6" s="1"/>
  <c r="AA112" i="6"/>
  <c r="AB112" i="6"/>
  <c r="AG111" i="6"/>
  <c r="AH111" i="6" s="1"/>
  <c r="AJ111" i="6" s="1"/>
  <c r="AA111" i="6"/>
  <c r="AB111" i="6"/>
  <c r="AG110" i="6"/>
  <c r="AH110" i="6" s="1"/>
  <c r="AJ110" i="6" s="1"/>
  <c r="AA110" i="6"/>
  <c r="AB110" i="6"/>
  <c r="AG109" i="6"/>
  <c r="AH109" i="6" s="1"/>
  <c r="AJ109" i="6" s="1"/>
  <c r="AA109" i="6"/>
  <c r="AB109" i="6"/>
  <c r="AG108" i="6"/>
  <c r="AH108" i="6" s="1"/>
  <c r="AJ108" i="6" s="1"/>
  <c r="AA108" i="6"/>
  <c r="AB108" i="6"/>
  <c r="AG107" i="6"/>
  <c r="AH107" i="6" s="1"/>
  <c r="AJ107" i="6" s="1"/>
  <c r="AA107" i="6"/>
  <c r="AB107" i="6"/>
  <c r="AG106" i="6"/>
  <c r="AH106" i="6" s="1"/>
  <c r="AJ106" i="6" s="1"/>
  <c r="AA106" i="6"/>
  <c r="AB106" i="6"/>
  <c r="AG105" i="6"/>
  <c r="AH105" i="6" s="1"/>
  <c r="AJ105" i="6" s="1"/>
  <c r="AA105" i="6"/>
  <c r="AB105" i="6"/>
  <c r="AG104" i="6"/>
  <c r="AH104" i="6" s="1"/>
  <c r="AJ104" i="6" s="1"/>
  <c r="AA104" i="6"/>
  <c r="AB104" i="6"/>
  <c r="AP103" i="6"/>
  <c r="B103" i="7" s="1"/>
  <c r="D103" i="7" s="1"/>
  <c r="AL103" i="6"/>
  <c r="AM103" i="6" s="1"/>
  <c r="AO103" i="6" s="1"/>
  <c r="AG102" i="6"/>
  <c r="AH102" i="6" s="1"/>
  <c r="AJ102" i="6" s="1"/>
  <c r="AA102" i="6"/>
  <c r="AB102" i="6"/>
  <c r="AG101" i="6"/>
  <c r="AH101" i="6" s="1"/>
  <c r="AJ101" i="6" s="1"/>
  <c r="AA101" i="6"/>
  <c r="AB101" i="6"/>
  <c r="AG100" i="6"/>
  <c r="AH100" i="6" s="1"/>
  <c r="AJ100" i="6" s="1"/>
  <c r="AA100" i="6"/>
  <c r="AB100" i="6"/>
  <c r="AG99" i="6"/>
  <c r="AH99" i="6" s="1"/>
  <c r="AJ99" i="6" s="1"/>
  <c r="AA99" i="6"/>
  <c r="AB99" i="6"/>
  <c r="AG98" i="6"/>
  <c r="AH98" i="6" s="1"/>
  <c r="AJ98" i="6" s="1"/>
  <c r="AA98" i="6"/>
  <c r="AB98" i="6"/>
  <c r="AG97" i="6"/>
  <c r="AH97" i="6" s="1"/>
  <c r="AJ97" i="6" s="1"/>
  <c r="AA97" i="6"/>
  <c r="AB97" i="6"/>
  <c r="AP96" i="6"/>
  <c r="B96" i="7" s="1"/>
  <c r="D96" i="7" s="1"/>
  <c r="AL96" i="6"/>
  <c r="AM96" i="6" s="1"/>
  <c r="AO96" i="6" s="1"/>
  <c r="AP95" i="6"/>
  <c r="B95" i="7" s="1"/>
  <c r="D95" i="7" s="1"/>
  <c r="AL95" i="6"/>
  <c r="AM95" i="6" s="1"/>
  <c r="AO95" i="6" s="1"/>
  <c r="AP94" i="6"/>
  <c r="B94" i="7" s="1"/>
  <c r="D94" i="7" s="1"/>
  <c r="AL94" i="6"/>
  <c r="AM94" i="6" s="1"/>
  <c r="AO94" i="6" s="1"/>
  <c r="AP93" i="6"/>
  <c r="B93" i="7" s="1"/>
  <c r="D93" i="7" s="1"/>
  <c r="AL93" i="6"/>
  <c r="AM93" i="6" s="1"/>
  <c r="AO93" i="6" s="1"/>
  <c r="AG92" i="6"/>
  <c r="AH92" i="6" s="1"/>
  <c r="AJ92" i="6" s="1"/>
  <c r="AA92" i="6"/>
  <c r="AB92" i="6"/>
  <c r="AG91" i="6"/>
  <c r="AH91" i="6" s="1"/>
  <c r="AJ91" i="6" s="1"/>
  <c r="AA91" i="6"/>
  <c r="AB91" i="6"/>
  <c r="AG90" i="6"/>
  <c r="AH90" i="6" s="1"/>
  <c r="AJ90" i="6" s="1"/>
  <c r="AA90" i="6"/>
  <c r="AB90" i="6"/>
  <c r="AG89" i="6"/>
  <c r="AH89" i="6" s="1"/>
  <c r="AJ89" i="6" s="1"/>
  <c r="AA89" i="6"/>
  <c r="AB89" i="6"/>
  <c r="AG88" i="6"/>
  <c r="AH88" i="6" s="1"/>
  <c r="AJ88" i="6" s="1"/>
  <c r="AA88" i="6"/>
  <c r="AB88" i="6"/>
  <c r="AG87" i="6"/>
  <c r="AH87" i="6" s="1"/>
  <c r="AJ87" i="6" s="1"/>
  <c r="AA87" i="6"/>
  <c r="AB87" i="6"/>
  <c r="AG86" i="6"/>
  <c r="AH86" i="6" s="1"/>
  <c r="AJ86" i="6" s="1"/>
  <c r="AA86" i="6"/>
  <c r="AB86" i="6"/>
  <c r="AG85" i="6"/>
  <c r="AH85" i="6" s="1"/>
  <c r="AJ85" i="6" s="1"/>
  <c r="AA85" i="6"/>
  <c r="AB85" i="6"/>
  <c r="AG84" i="6"/>
  <c r="AH84" i="6" s="1"/>
  <c r="AJ84" i="6" s="1"/>
  <c r="AA84" i="6"/>
  <c r="AB84" i="6"/>
  <c r="AG83" i="6"/>
  <c r="AH83" i="6" s="1"/>
  <c r="AJ83" i="6" s="1"/>
  <c r="AA83" i="6"/>
  <c r="AB83" i="6"/>
  <c r="AG82" i="6"/>
  <c r="AH82" i="6" s="1"/>
  <c r="AJ82" i="6" s="1"/>
  <c r="AA82" i="6"/>
  <c r="AB82" i="6"/>
  <c r="AG81" i="6"/>
  <c r="AH81" i="6" s="1"/>
  <c r="AJ81" i="6" s="1"/>
  <c r="AA81" i="6"/>
  <c r="AB81" i="6"/>
  <c r="AG80" i="6"/>
  <c r="AH80" i="6" s="1"/>
  <c r="AJ80" i="6" s="1"/>
  <c r="AA80" i="6"/>
  <c r="AB80" i="6"/>
  <c r="AG79" i="6"/>
  <c r="AH79" i="6" s="1"/>
  <c r="AJ79" i="6" s="1"/>
  <c r="AA79" i="6"/>
  <c r="AB79" i="6"/>
  <c r="AG78" i="6"/>
  <c r="AH78" i="6" s="1"/>
  <c r="AJ78" i="6" s="1"/>
  <c r="AA78" i="6"/>
  <c r="AB78" i="6"/>
  <c r="AG77" i="6"/>
  <c r="AH77" i="6" s="1"/>
  <c r="AJ77" i="6" s="1"/>
  <c r="AA77" i="6"/>
  <c r="AB77" i="6"/>
  <c r="AG76" i="6"/>
  <c r="AH76" i="6" s="1"/>
  <c r="AJ76" i="6" s="1"/>
  <c r="AA76" i="6"/>
  <c r="AB76" i="6"/>
  <c r="AG75" i="6"/>
  <c r="AH75" i="6" s="1"/>
  <c r="AJ75" i="6" s="1"/>
  <c r="AA75" i="6"/>
  <c r="AB75" i="6"/>
  <c r="AG74" i="6"/>
  <c r="AH74" i="6" s="1"/>
  <c r="AJ74" i="6" s="1"/>
  <c r="AA74" i="6"/>
  <c r="AB74" i="6"/>
  <c r="AG73" i="6"/>
  <c r="AH73" i="6" s="1"/>
  <c r="AJ73" i="6" s="1"/>
  <c r="AA73" i="6"/>
  <c r="AB73" i="6"/>
  <c r="AG72" i="6"/>
  <c r="AH72" i="6" s="1"/>
  <c r="AJ72" i="6" s="1"/>
  <c r="AA72" i="6"/>
  <c r="AB72" i="6"/>
  <c r="AG71" i="6"/>
  <c r="AH71" i="6" s="1"/>
  <c r="AJ71" i="6" s="1"/>
  <c r="AA71" i="6"/>
  <c r="AB71" i="6"/>
  <c r="AG70" i="6"/>
  <c r="AH70" i="6" s="1"/>
  <c r="AJ70" i="6" s="1"/>
  <c r="AA70" i="6"/>
  <c r="AB70" i="6"/>
  <c r="AG69" i="6"/>
  <c r="AH69" i="6" s="1"/>
  <c r="AJ69" i="6" s="1"/>
  <c r="AA69" i="6"/>
  <c r="AB69" i="6"/>
  <c r="AG68" i="6"/>
  <c r="AH68" i="6" s="1"/>
  <c r="AJ68" i="6" s="1"/>
  <c r="AA68" i="6"/>
  <c r="AB68" i="6"/>
  <c r="AG67" i="6"/>
  <c r="AH67" i="6" s="1"/>
  <c r="AJ67" i="6" s="1"/>
  <c r="AA67" i="6"/>
  <c r="AB67" i="6"/>
  <c r="AG66" i="6"/>
  <c r="AH66" i="6" s="1"/>
  <c r="AJ66" i="6" s="1"/>
  <c r="AA66" i="6"/>
  <c r="AB66" i="6"/>
  <c r="AG65" i="6"/>
  <c r="AH65" i="6" s="1"/>
  <c r="AJ65" i="6" s="1"/>
  <c r="AA65" i="6"/>
  <c r="AB65" i="6"/>
  <c r="AG64" i="6"/>
  <c r="AH64" i="6" s="1"/>
  <c r="AJ64" i="6" s="1"/>
  <c r="AA64" i="6"/>
  <c r="AB64" i="6"/>
  <c r="AG63" i="6"/>
  <c r="AH63" i="6" s="1"/>
  <c r="AJ63" i="6" s="1"/>
  <c r="AA63" i="6"/>
  <c r="AB63" i="6"/>
  <c r="AG62" i="6"/>
  <c r="AH62" i="6" s="1"/>
  <c r="AJ62" i="6" s="1"/>
  <c r="AA62" i="6"/>
  <c r="AB62" i="6"/>
  <c r="AG61" i="6"/>
  <c r="AH61" i="6" s="1"/>
  <c r="AJ61" i="6" s="1"/>
  <c r="AA61" i="6"/>
  <c r="AB61" i="6"/>
  <c r="AG60" i="6"/>
  <c r="AH60" i="6" s="1"/>
  <c r="AJ60" i="6" s="1"/>
  <c r="AA60" i="6"/>
  <c r="AB60" i="6"/>
  <c r="AG59" i="6"/>
  <c r="AH59" i="6" s="1"/>
  <c r="AJ59" i="6" s="1"/>
  <c r="AA59" i="6"/>
  <c r="AB59" i="6"/>
  <c r="AG58" i="6"/>
  <c r="AH58" i="6" s="1"/>
  <c r="AJ58" i="6" s="1"/>
  <c r="AA58" i="6"/>
  <c r="AB58" i="6"/>
  <c r="AG57" i="6"/>
  <c r="AH57" i="6" s="1"/>
  <c r="AJ57" i="6" s="1"/>
  <c r="AA57" i="6"/>
  <c r="AB57" i="6"/>
  <c r="AP56" i="6"/>
  <c r="B56" i="7" s="1"/>
  <c r="D56" i="7" s="1"/>
  <c r="AL56" i="6"/>
  <c r="AM56" i="6" s="1"/>
  <c r="AO56" i="6" s="1"/>
  <c r="AG55" i="6"/>
  <c r="AH55" i="6" s="1"/>
  <c r="AJ55" i="6" s="1"/>
  <c r="AA55" i="6"/>
  <c r="AB55" i="6"/>
  <c r="AG54" i="6"/>
  <c r="AH54" i="6" s="1"/>
  <c r="AJ54" i="6" s="1"/>
  <c r="AA54" i="6"/>
  <c r="AB54" i="6"/>
  <c r="AG53" i="6"/>
  <c r="AH53" i="6" s="1"/>
  <c r="AJ53" i="6" s="1"/>
  <c r="AA53" i="6"/>
  <c r="AB53" i="6"/>
  <c r="AG52" i="6"/>
  <c r="AH52" i="6" s="1"/>
  <c r="AJ52" i="6" s="1"/>
  <c r="AA52" i="6"/>
  <c r="AB52" i="6"/>
  <c r="AG51" i="6"/>
  <c r="AH51" i="6" s="1"/>
  <c r="AJ51" i="6" s="1"/>
  <c r="AA51" i="6"/>
  <c r="AB51" i="6"/>
  <c r="AG50" i="6"/>
  <c r="AH50" i="6" s="1"/>
  <c r="AJ50" i="6" s="1"/>
  <c r="AA50" i="6"/>
  <c r="AB50" i="6"/>
  <c r="AG49" i="6"/>
  <c r="AH49" i="6" s="1"/>
  <c r="AJ49" i="6" s="1"/>
  <c r="AA49" i="6"/>
  <c r="AB49" i="6"/>
  <c r="AG48" i="6"/>
  <c r="AH48" i="6" s="1"/>
  <c r="AJ48" i="6" s="1"/>
  <c r="AA48" i="6"/>
  <c r="AB48" i="6"/>
  <c r="AG47" i="6"/>
  <c r="AH47" i="6" s="1"/>
  <c r="AJ47" i="6" s="1"/>
  <c r="AA47" i="6"/>
  <c r="AB47" i="6"/>
  <c r="AG46" i="6"/>
  <c r="AH46" i="6" s="1"/>
  <c r="AJ46" i="6" s="1"/>
  <c r="AA46" i="6"/>
  <c r="AB46" i="6"/>
  <c r="AG45" i="6"/>
  <c r="AH45" i="6" s="1"/>
  <c r="AJ45" i="6" s="1"/>
  <c r="AA45" i="6"/>
  <c r="AB45" i="6"/>
  <c r="AG44" i="6"/>
  <c r="AH44" i="6" s="1"/>
  <c r="AJ44" i="6" s="1"/>
  <c r="AA44" i="6"/>
  <c r="AB44" i="6"/>
  <c r="AG43" i="6"/>
  <c r="AH43" i="6" s="1"/>
  <c r="AJ43" i="6" s="1"/>
  <c r="AA43" i="6"/>
  <c r="AB43" i="6"/>
  <c r="AG42" i="6"/>
  <c r="AH42" i="6" s="1"/>
  <c r="AJ42" i="6" s="1"/>
  <c r="AA42" i="6"/>
  <c r="AB42" i="6"/>
  <c r="AG41" i="6"/>
  <c r="AH41" i="6" s="1"/>
  <c r="AJ41" i="6" s="1"/>
  <c r="AA41" i="6"/>
  <c r="AB41" i="6"/>
  <c r="AG40" i="6"/>
  <c r="AH40" i="6" s="1"/>
  <c r="AJ40" i="6" s="1"/>
  <c r="AA40" i="6"/>
  <c r="AB40" i="6"/>
  <c r="AG39" i="6"/>
  <c r="AH39" i="6" s="1"/>
  <c r="AJ39" i="6" s="1"/>
  <c r="AA39" i="6"/>
  <c r="AB39" i="6"/>
  <c r="AG38" i="6"/>
  <c r="AH38" i="6" s="1"/>
  <c r="AJ38" i="6" s="1"/>
  <c r="AA38" i="6"/>
  <c r="AB38" i="6"/>
  <c r="AG37" i="6"/>
  <c r="AH37" i="6" s="1"/>
  <c r="AJ37" i="6" s="1"/>
  <c r="AA37" i="6"/>
  <c r="AB37" i="6"/>
  <c r="AG36" i="6"/>
  <c r="AH36" i="6" s="1"/>
  <c r="AJ36" i="6" s="1"/>
  <c r="AA36" i="6"/>
  <c r="AB36" i="6"/>
  <c r="AG35" i="6"/>
  <c r="AH35" i="6" s="1"/>
  <c r="AJ35" i="6" s="1"/>
  <c r="AA35" i="6"/>
  <c r="AB35" i="6"/>
  <c r="AG34" i="6"/>
  <c r="AH34" i="6" s="1"/>
  <c r="AJ34" i="6" s="1"/>
  <c r="AA34" i="6"/>
  <c r="AB34" i="6"/>
  <c r="AG33" i="6"/>
  <c r="AH33" i="6" s="1"/>
  <c r="AJ33" i="6" s="1"/>
  <c r="AA33" i="6"/>
  <c r="AB33" i="6"/>
  <c r="AG32" i="6"/>
  <c r="AH32" i="6" s="1"/>
  <c r="AJ32" i="6" s="1"/>
  <c r="AA32" i="6"/>
  <c r="AB32" i="6"/>
  <c r="AG31" i="6"/>
  <c r="AH31" i="6" s="1"/>
  <c r="AJ31" i="6" s="1"/>
  <c r="AA31" i="6"/>
  <c r="AB31" i="6"/>
  <c r="AG30" i="6"/>
  <c r="AH30" i="6" s="1"/>
  <c r="AJ30" i="6" s="1"/>
  <c r="AA30" i="6"/>
  <c r="AB30" i="6"/>
  <c r="AG29" i="6"/>
  <c r="AH29" i="6" s="1"/>
  <c r="AJ29" i="6" s="1"/>
  <c r="AA29" i="6"/>
  <c r="AB29" i="6"/>
  <c r="AG28" i="6"/>
  <c r="AH28" i="6" s="1"/>
  <c r="AJ28" i="6" s="1"/>
  <c r="AA28" i="6"/>
  <c r="AB28" i="6"/>
  <c r="AG27" i="6"/>
  <c r="AH27" i="6" s="1"/>
  <c r="AJ27" i="6" s="1"/>
  <c r="AA27" i="6"/>
  <c r="AB27" i="6"/>
  <c r="AG26" i="6"/>
  <c r="AH26" i="6" s="1"/>
  <c r="AJ26" i="6" s="1"/>
  <c r="AA26" i="6"/>
  <c r="AB26" i="6"/>
  <c r="AG25" i="6"/>
  <c r="AH25" i="6" s="1"/>
  <c r="AJ25" i="6" s="1"/>
  <c r="AA25" i="6"/>
  <c r="AB25" i="6"/>
  <c r="AG24" i="6"/>
  <c r="AH24" i="6" s="1"/>
  <c r="AJ24" i="6" s="1"/>
  <c r="AA24" i="6"/>
  <c r="AB24" i="6"/>
  <c r="AG23" i="6"/>
  <c r="AH23" i="6" s="1"/>
  <c r="AJ23" i="6" s="1"/>
  <c r="AA23" i="6"/>
  <c r="AB23" i="6"/>
  <c r="AG22" i="6"/>
  <c r="AH22" i="6" s="1"/>
  <c r="AJ22" i="6" s="1"/>
  <c r="AA22" i="6"/>
  <c r="AB22" i="6"/>
  <c r="AG21" i="6"/>
  <c r="AH21" i="6" s="1"/>
  <c r="AJ21" i="6" s="1"/>
  <c r="AA21" i="6"/>
  <c r="AB21" i="6"/>
  <c r="AG20" i="6"/>
  <c r="AH20" i="6" s="1"/>
  <c r="AJ20" i="6" s="1"/>
  <c r="AA20" i="6"/>
  <c r="AB20" i="6"/>
  <c r="AG19" i="6"/>
  <c r="AH19" i="6" s="1"/>
  <c r="AJ19" i="6" s="1"/>
  <c r="AA19" i="6"/>
  <c r="AB19" i="6"/>
  <c r="AG18" i="6"/>
  <c r="AH18" i="6" s="1"/>
  <c r="AJ18" i="6" s="1"/>
  <c r="AA18" i="6"/>
  <c r="AB18" i="6"/>
  <c r="AG17" i="6"/>
  <c r="AH17" i="6" s="1"/>
  <c r="AJ17" i="6" s="1"/>
  <c r="AA17" i="6"/>
  <c r="AB17" i="6"/>
  <c r="AG16" i="6"/>
  <c r="AH16" i="6" s="1"/>
  <c r="AJ16" i="6" s="1"/>
  <c r="AA16" i="6"/>
  <c r="AB16" i="6"/>
  <c r="AG15" i="6"/>
  <c r="AH15" i="6" s="1"/>
  <c r="AJ15" i="6" s="1"/>
  <c r="AA15" i="6"/>
  <c r="AB15" i="6"/>
  <c r="AG14" i="6"/>
  <c r="AH14" i="6" s="1"/>
  <c r="AJ14" i="6" s="1"/>
  <c r="AA14" i="6"/>
  <c r="AB14" i="6"/>
  <c r="AG13" i="6"/>
  <c r="AH13" i="6" s="1"/>
  <c r="AJ13" i="6" s="1"/>
  <c r="AA13" i="6"/>
  <c r="AB13" i="6"/>
  <c r="AG12" i="6"/>
  <c r="AH12" i="6" s="1"/>
  <c r="AJ12" i="6" s="1"/>
  <c r="AA12" i="6"/>
  <c r="AB12" i="6"/>
  <c r="AG11" i="6"/>
  <c r="AH11" i="6" s="1"/>
  <c r="AJ11" i="6" s="1"/>
  <c r="AA11" i="6"/>
  <c r="AB11" i="6"/>
  <c r="AG10" i="6"/>
  <c r="AH10" i="6" s="1"/>
  <c r="AJ10" i="6" s="1"/>
  <c r="AA10" i="6"/>
  <c r="AB10" i="6"/>
  <c r="AG9" i="6"/>
  <c r="AH9" i="6" s="1"/>
  <c r="AJ9" i="6" s="1"/>
  <c r="AA9" i="6"/>
  <c r="AB9" i="6"/>
  <c r="AG8" i="6"/>
  <c r="AH8" i="6" s="1"/>
  <c r="AJ8" i="6" s="1"/>
  <c r="AA8" i="6"/>
  <c r="AB8" i="6"/>
  <c r="AG7" i="6"/>
  <c r="AH7" i="6" s="1"/>
  <c r="AJ7" i="6" s="1"/>
  <c r="AA7" i="6"/>
  <c r="AB7" i="6"/>
  <c r="AG6" i="6"/>
  <c r="AH6" i="6" s="1"/>
  <c r="AJ6" i="6" s="1"/>
  <c r="AA6" i="6"/>
  <c r="AB6" i="6"/>
  <c r="AG5" i="6"/>
  <c r="AH5" i="6" s="1"/>
  <c r="AJ5" i="6" s="1"/>
  <c r="AA5" i="6"/>
  <c r="AB5" i="6"/>
  <c r="AG4" i="6"/>
  <c r="AH4" i="6" s="1"/>
  <c r="AJ4" i="6" s="1"/>
  <c r="AA4" i="6"/>
  <c r="AB4" i="6"/>
  <c r="AG3" i="6"/>
  <c r="AH3" i="6" s="1"/>
  <c r="AJ3" i="6" s="1"/>
  <c r="AA3" i="6"/>
  <c r="AB3" i="6"/>
  <c r="AG2" i="6"/>
  <c r="AH2" i="6" s="1"/>
  <c r="AJ2" i="6" s="1"/>
  <c r="AA2" i="6"/>
  <c r="AB2" i="6"/>
  <c r="C32" i="5"/>
  <c r="C33" i="5" s="1"/>
  <c r="C35" i="5" s="1"/>
  <c r="C26" i="5"/>
  <c r="C27" i="5"/>
  <c r="AJ3" i="4"/>
  <c r="AL3" i="4"/>
  <c r="AK3" i="4"/>
  <c r="AN3" i="4" s="1"/>
  <c r="AO3" i="4" s="1"/>
  <c r="AQ3" i="4" s="1"/>
  <c r="AJ4" i="4"/>
  <c r="AL4" i="4"/>
  <c r="AK4" i="4"/>
  <c r="AN4" i="4" s="1"/>
  <c r="AO4" i="4" s="1"/>
  <c r="AQ4" i="4" s="1"/>
  <c r="AJ5" i="4"/>
  <c r="AL5" i="4"/>
  <c r="AK5" i="4"/>
  <c r="AN5" i="4" s="1"/>
  <c r="AO5" i="4" s="1"/>
  <c r="AQ5" i="4" s="1"/>
  <c r="AJ6" i="4"/>
  <c r="AL6" i="4"/>
  <c r="AK6" i="4"/>
  <c r="AN6" i="4" s="1"/>
  <c r="AO6" i="4" s="1"/>
  <c r="AQ6" i="4" s="1"/>
  <c r="AJ7" i="4"/>
  <c r="AL7" i="4"/>
  <c r="AK7" i="4"/>
  <c r="AN7" i="4" s="1"/>
  <c r="AO7" i="4" s="1"/>
  <c r="AQ7" i="4" s="1"/>
  <c r="AJ8" i="4"/>
  <c r="AL8" i="4"/>
  <c r="AK8" i="4"/>
  <c r="AN8" i="4" s="1"/>
  <c r="AO8" i="4" s="1"/>
  <c r="AQ8" i="4" s="1"/>
  <c r="AJ9" i="4"/>
  <c r="AL9" i="4"/>
  <c r="AK9" i="4"/>
  <c r="AN9" i="4" s="1"/>
  <c r="AO9" i="4" s="1"/>
  <c r="AQ9" i="4" s="1"/>
  <c r="AJ10" i="4"/>
  <c r="AL10" i="4"/>
  <c r="AK10" i="4"/>
  <c r="AN10" i="4" s="1"/>
  <c r="AO10" i="4" s="1"/>
  <c r="AQ10" i="4" s="1"/>
  <c r="AJ11" i="4"/>
  <c r="AL11" i="4"/>
  <c r="AK11" i="4"/>
  <c r="AN11" i="4" s="1"/>
  <c r="AO11" i="4" s="1"/>
  <c r="AQ11" i="4" s="1"/>
  <c r="AJ12" i="4"/>
  <c r="AL12" i="4"/>
  <c r="AK12" i="4"/>
  <c r="AN12" i="4" s="1"/>
  <c r="AO12" i="4" s="1"/>
  <c r="AQ12" i="4" s="1"/>
  <c r="AJ13" i="4"/>
  <c r="AL13" i="4"/>
  <c r="AK13" i="4"/>
  <c r="AN13" i="4" s="1"/>
  <c r="AO13" i="4" s="1"/>
  <c r="AQ13" i="4" s="1"/>
  <c r="AJ14" i="4"/>
  <c r="AL14" i="4"/>
  <c r="AK14" i="4"/>
  <c r="AN14" i="4" s="1"/>
  <c r="AO14" i="4" s="1"/>
  <c r="AQ14" i="4" s="1"/>
  <c r="AJ15" i="4"/>
  <c r="AL15" i="4"/>
  <c r="AK15" i="4"/>
  <c r="AN15" i="4" s="1"/>
  <c r="AO15" i="4" s="1"/>
  <c r="AQ15" i="4" s="1"/>
  <c r="AJ16" i="4"/>
  <c r="AL16" i="4"/>
  <c r="AK16" i="4"/>
  <c r="AN16" i="4" s="1"/>
  <c r="AO16" i="4" s="1"/>
  <c r="AQ16" i="4" s="1"/>
  <c r="AJ17" i="4"/>
  <c r="AL17" i="4"/>
  <c r="AK17" i="4"/>
  <c r="AN17" i="4" s="1"/>
  <c r="AO17" i="4" s="1"/>
  <c r="AQ17" i="4" s="1"/>
  <c r="AJ18" i="4"/>
  <c r="AL18" i="4"/>
  <c r="AK18" i="4"/>
  <c r="AN18" i="4" s="1"/>
  <c r="AO18" i="4" s="1"/>
  <c r="AQ18" i="4" s="1"/>
  <c r="AJ19" i="4"/>
  <c r="AL19" i="4"/>
  <c r="AK19" i="4"/>
  <c r="AN19" i="4" s="1"/>
  <c r="AO19" i="4" s="1"/>
  <c r="AQ19" i="4" s="1"/>
  <c r="AJ20" i="4"/>
  <c r="AL20" i="4"/>
  <c r="AK20" i="4"/>
  <c r="AN20" i="4" s="1"/>
  <c r="AO20" i="4" s="1"/>
  <c r="AQ20" i="4" s="1"/>
  <c r="AJ21" i="4"/>
  <c r="AL21" i="4"/>
  <c r="AK21" i="4"/>
  <c r="AN21" i="4" s="1"/>
  <c r="AO21" i="4" s="1"/>
  <c r="AQ21" i="4" s="1"/>
  <c r="AJ22" i="4"/>
  <c r="AL22" i="4"/>
  <c r="AK22" i="4"/>
  <c r="AN22" i="4" s="1"/>
  <c r="AO22" i="4" s="1"/>
  <c r="AQ22" i="4" s="1"/>
  <c r="AJ23" i="4"/>
  <c r="AL23" i="4"/>
  <c r="AK23" i="4"/>
  <c r="AN23" i="4" s="1"/>
  <c r="AO23" i="4" s="1"/>
  <c r="AQ23" i="4" s="1"/>
  <c r="AJ24" i="4"/>
  <c r="AL24" i="4"/>
  <c r="AK24" i="4"/>
  <c r="AN24" i="4" s="1"/>
  <c r="AO24" i="4" s="1"/>
  <c r="AQ24" i="4" s="1"/>
  <c r="AJ25" i="4"/>
  <c r="AL25" i="4"/>
  <c r="AK25" i="4"/>
  <c r="AN25" i="4" s="1"/>
  <c r="AO25" i="4" s="1"/>
  <c r="AQ25" i="4" s="1"/>
  <c r="AJ26" i="4"/>
  <c r="AL26" i="4"/>
  <c r="AK26" i="4"/>
  <c r="AN26" i="4" s="1"/>
  <c r="AO26" i="4" s="1"/>
  <c r="AQ26" i="4" s="1"/>
  <c r="AJ27" i="4"/>
  <c r="AL27" i="4"/>
  <c r="AK27" i="4"/>
  <c r="AN27" i="4" s="1"/>
  <c r="AO27" i="4" s="1"/>
  <c r="AQ27" i="4" s="1"/>
  <c r="AJ28" i="4"/>
  <c r="AL28" i="4"/>
  <c r="AK28" i="4"/>
  <c r="AN28" i="4" s="1"/>
  <c r="AO28" i="4" s="1"/>
  <c r="AQ28" i="4" s="1"/>
  <c r="AJ29" i="4"/>
  <c r="AL29" i="4"/>
  <c r="AK29" i="4"/>
  <c r="AN29" i="4" s="1"/>
  <c r="AO29" i="4" s="1"/>
  <c r="AQ29" i="4" s="1"/>
  <c r="AJ30" i="4"/>
  <c r="AL30" i="4"/>
  <c r="AK30" i="4"/>
  <c r="AN30" i="4" s="1"/>
  <c r="AO30" i="4" s="1"/>
  <c r="AQ30" i="4" s="1"/>
  <c r="AJ31" i="4"/>
  <c r="AL31" i="4"/>
  <c r="AK31" i="4"/>
  <c r="AN31" i="4" s="1"/>
  <c r="AO31" i="4" s="1"/>
  <c r="AQ31" i="4" s="1"/>
  <c r="AJ32" i="4"/>
  <c r="AL32" i="4"/>
  <c r="AK32" i="4"/>
  <c r="AN32" i="4" s="1"/>
  <c r="AO32" i="4" s="1"/>
  <c r="AQ32" i="4" s="1"/>
  <c r="AJ33" i="4"/>
  <c r="AL33" i="4"/>
  <c r="AK33" i="4"/>
  <c r="AN33" i="4" s="1"/>
  <c r="AO33" i="4" s="1"/>
  <c r="AQ33" i="4" s="1"/>
  <c r="AJ34" i="4"/>
  <c r="AL34" i="4"/>
  <c r="AK34" i="4"/>
  <c r="AN34" i="4" s="1"/>
  <c r="AO34" i="4" s="1"/>
  <c r="AQ34" i="4" s="1"/>
  <c r="AJ35" i="4"/>
  <c r="AL35" i="4"/>
  <c r="AK35" i="4"/>
  <c r="AN35" i="4" s="1"/>
  <c r="AO35" i="4" s="1"/>
  <c r="AQ35" i="4" s="1"/>
  <c r="AJ36" i="4"/>
  <c r="AL36" i="4"/>
  <c r="AK36" i="4"/>
  <c r="AN36" i="4" s="1"/>
  <c r="AO36" i="4" s="1"/>
  <c r="AQ36" i="4" s="1"/>
  <c r="AJ37" i="4"/>
  <c r="AL37" i="4"/>
  <c r="AK37" i="4"/>
  <c r="AN37" i="4" s="1"/>
  <c r="AO37" i="4" s="1"/>
  <c r="AQ37" i="4" s="1"/>
  <c r="AJ38" i="4"/>
  <c r="AL38" i="4"/>
  <c r="AK38" i="4"/>
  <c r="AN38" i="4" s="1"/>
  <c r="AO38" i="4" s="1"/>
  <c r="AQ38" i="4" s="1"/>
  <c r="AJ39" i="4"/>
  <c r="AL39" i="4"/>
  <c r="AK39" i="4"/>
  <c r="AN39" i="4" s="1"/>
  <c r="AO39" i="4" s="1"/>
  <c r="AQ39" i="4" s="1"/>
  <c r="AJ40" i="4"/>
  <c r="AL40" i="4"/>
  <c r="AK40" i="4"/>
  <c r="AN40" i="4" s="1"/>
  <c r="AO40" i="4" s="1"/>
  <c r="AQ40" i="4" s="1"/>
  <c r="AJ41" i="4"/>
  <c r="AL41" i="4"/>
  <c r="AK41" i="4"/>
  <c r="AN41" i="4" s="1"/>
  <c r="AO41" i="4" s="1"/>
  <c r="AQ41" i="4" s="1"/>
  <c r="AJ42" i="4"/>
  <c r="AL42" i="4"/>
  <c r="AK42" i="4"/>
  <c r="AN42" i="4" s="1"/>
  <c r="AO42" i="4" s="1"/>
  <c r="AQ42" i="4" s="1"/>
  <c r="AJ43" i="4"/>
  <c r="AL43" i="4"/>
  <c r="AK43" i="4"/>
  <c r="AN43" i="4" s="1"/>
  <c r="AO43" i="4" s="1"/>
  <c r="AQ43" i="4" s="1"/>
  <c r="AJ44" i="4"/>
  <c r="AL44" i="4"/>
  <c r="AK44" i="4"/>
  <c r="AN44" i="4" s="1"/>
  <c r="AO44" i="4" s="1"/>
  <c r="AQ44" i="4" s="1"/>
  <c r="AJ45" i="4"/>
  <c r="AL45" i="4"/>
  <c r="AK45" i="4"/>
  <c r="AN45" i="4" s="1"/>
  <c r="AO45" i="4" s="1"/>
  <c r="AQ45" i="4" s="1"/>
  <c r="AJ46" i="4"/>
  <c r="AL46" i="4"/>
  <c r="AK46" i="4"/>
  <c r="AN46" i="4" s="1"/>
  <c r="AO46" i="4" s="1"/>
  <c r="AQ46" i="4" s="1"/>
  <c r="AJ47" i="4"/>
  <c r="AL47" i="4"/>
  <c r="AK47" i="4"/>
  <c r="AN47" i="4" s="1"/>
  <c r="AO47" i="4" s="1"/>
  <c r="AQ47" i="4" s="1"/>
  <c r="AJ48" i="4"/>
  <c r="AL48" i="4"/>
  <c r="AK48" i="4"/>
  <c r="AN48" i="4" s="1"/>
  <c r="AO48" i="4" s="1"/>
  <c r="AQ48" i="4" s="1"/>
  <c r="AJ49" i="4"/>
  <c r="AL49" i="4"/>
  <c r="AK49" i="4"/>
  <c r="AN49" i="4" s="1"/>
  <c r="AO49" i="4" s="1"/>
  <c r="AQ49" i="4" s="1"/>
  <c r="AJ50" i="4"/>
  <c r="AL50" i="4"/>
  <c r="AK50" i="4"/>
  <c r="AN50" i="4" s="1"/>
  <c r="AO50" i="4" s="1"/>
  <c r="AQ50" i="4" s="1"/>
  <c r="AJ51" i="4"/>
  <c r="AL51" i="4"/>
  <c r="AK51" i="4"/>
  <c r="AN51" i="4" s="1"/>
  <c r="AO51" i="4" s="1"/>
  <c r="AQ51" i="4" s="1"/>
  <c r="AJ52" i="4"/>
  <c r="AL52" i="4"/>
  <c r="AK52" i="4"/>
  <c r="AN52" i="4" s="1"/>
  <c r="AO52" i="4" s="1"/>
  <c r="AQ52" i="4" s="1"/>
  <c r="AJ53" i="4"/>
  <c r="AL53" i="4"/>
  <c r="AK53" i="4"/>
  <c r="AN53" i="4" s="1"/>
  <c r="AO53" i="4" s="1"/>
  <c r="AQ53" i="4" s="1"/>
  <c r="AJ54" i="4"/>
  <c r="AL54" i="4"/>
  <c r="AK54" i="4"/>
  <c r="AN54" i="4" s="1"/>
  <c r="AO54" i="4" s="1"/>
  <c r="AQ54" i="4" s="1"/>
  <c r="AJ55" i="4"/>
  <c r="AL55" i="4"/>
  <c r="AK55" i="4"/>
  <c r="AN55" i="4" s="1"/>
  <c r="AO55" i="4" s="1"/>
  <c r="AQ55" i="4" s="1"/>
  <c r="AJ56" i="4"/>
  <c r="AL56" i="4"/>
  <c r="AK56" i="4"/>
  <c r="AN56" i="4" s="1"/>
  <c r="AO56" i="4" s="1"/>
  <c r="AQ56" i="4" s="1"/>
  <c r="AJ57" i="4"/>
  <c r="AL57" i="4"/>
  <c r="AK57" i="4"/>
  <c r="AN57" i="4" s="1"/>
  <c r="AO57" i="4" s="1"/>
  <c r="AQ57" i="4" s="1"/>
  <c r="AJ58" i="4"/>
  <c r="AL58" i="4"/>
  <c r="AK58" i="4"/>
  <c r="AN58" i="4" s="1"/>
  <c r="AO58" i="4" s="1"/>
  <c r="AQ58" i="4" s="1"/>
  <c r="AJ59" i="4"/>
  <c r="AL59" i="4"/>
  <c r="AK59" i="4"/>
  <c r="AN59" i="4" s="1"/>
  <c r="AO59" i="4" s="1"/>
  <c r="AQ59" i="4" s="1"/>
  <c r="AJ60" i="4"/>
  <c r="AL60" i="4"/>
  <c r="AK60" i="4"/>
  <c r="AN60" i="4" s="1"/>
  <c r="AO60" i="4" s="1"/>
  <c r="AQ60" i="4" s="1"/>
  <c r="AJ61" i="4"/>
  <c r="AL61" i="4"/>
  <c r="AK61" i="4"/>
  <c r="AN61" i="4" s="1"/>
  <c r="AO61" i="4" s="1"/>
  <c r="AQ61" i="4" s="1"/>
  <c r="AJ62" i="4"/>
  <c r="AL62" i="4"/>
  <c r="AK62" i="4"/>
  <c r="AN62" i="4" s="1"/>
  <c r="AO62" i="4" s="1"/>
  <c r="AQ62" i="4" s="1"/>
  <c r="AJ63" i="4"/>
  <c r="AL63" i="4"/>
  <c r="AK63" i="4"/>
  <c r="AN63" i="4" s="1"/>
  <c r="AO63" i="4" s="1"/>
  <c r="AQ63" i="4" s="1"/>
  <c r="AJ64" i="4"/>
  <c r="AL64" i="4"/>
  <c r="AK64" i="4"/>
  <c r="AN64" i="4" s="1"/>
  <c r="AO64" i="4" s="1"/>
  <c r="AQ64" i="4" s="1"/>
  <c r="AJ65" i="4"/>
  <c r="AL65" i="4"/>
  <c r="AK65" i="4"/>
  <c r="AN65" i="4" s="1"/>
  <c r="AO65" i="4" s="1"/>
  <c r="AQ65" i="4" s="1"/>
  <c r="AJ66" i="4"/>
  <c r="AL66" i="4"/>
  <c r="AK66" i="4"/>
  <c r="AN66" i="4" s="1"/>
  <c r="AO66" i="4" s="1"/>
  <c r="AQ66" i="4" s="1"/>
  <c r="AJ67" i="4"/>
  <c r="AL67" i="4"/>
  <c r="AK67" i="4"/>
  <c r="AN67" i="4" s="1"/>
  <c r="AO67" i="4" s="1"/>
  <c r="AQ67" i="4" s="1"/>
  <c r="AJ68" i="4"/>
  <c r="AL68" i="4"/>
  <c r="AK68" i="4"/>
  <c r="AN68" i="4" s="1"/>
  <c r="AO68" i="4" s="1"/>
  <c r="AQ68" i="4" s="1"/>
  <c r="AJ69" i="4"/>
  <c r="AL69" i="4"/>
  <c r="AK69" i="4"/>
  <c r="AN69" i="4" s="1"/>
  <c r="AO69" i="4" s="1"/>
  <c r="AQ69" i="4" s="1"/>
  <c r="AJ70" i="4"/>
  <c r="AL70" i="4"/>
  <c r="AK70" i="4"/>
  <c r="AN70" i="4" s="1"/>
  <c r="AO70" i="4" s="1"/>
  <c r="AQ70" i="4" s="1"/>
  <c r="AJ71" i="4"/>
  <c r="AL71" i="4"/>
  <c r="AK71" i="4"/>
  <c r="AN71" i="4" s="1"/>
  <c r="AO71" i="4" s="1"/>
  <c r="AQ71" i="4" s="1"/>
  <c r="AJ72" i="4"/>
  <c r="AL72" i="4"/>
  <c r="AK72" i="4"/>
  <c r="AN72" i="4" s="1"/>
  <c r="AO72" i="4" s="1"/>
  <c r="AQ72" i="4" s="1"/>
  <c r="AJ73" i="4"/>
  <c r="AL73" i="4"/>
  <c r="AK73" i="4"/>
  <c r="AN73" i="4" s="1"/>
  <c r="AO73" i="4" s="1"/>
  <c r="AQ73" i="4" s="1"/>
  <c r="AJ74" i="4"/>
  <c r="AL74" i="4"/>
  <c r="AK74" i="4"/>
  <c r="AN74" i="4" s="1"/>
  <c r="AO74" i="4" s="1"/>
  <c r="AQ74" i="4" s="1"/>
  <c r="AJ75" i="4"/>
  <c r="AL75" i="4"/>
  <c r="AK75" i="4"/>
  <c r="AN75" i="4" s="1"/>
  <c r="AO75" i="4" s="1"/>
  <c r="AQ75" i="4" s="1"/>
  <c r="AJ76" i="4"/>
  <c r="AL76" i="4"/>
  <c r="AK76" i="4"/>
  <c r="AN76" i="4" s="1"/>
  <c r="AO76" i="4" s="1"/>
  <c r="AQ76" i="4" s="1"/>
  <c r="AJ77" i="4"/>
  <c r="AL77" i="4"/>
  <c r="AK77" i="4"/>
  <c r="AN77" i="4" s="1"/>
  <c r="AO77" i="4" s="1"/>
  <c r="AQ77" i="4" s="1"/>
  <c r="AJ78" i="4"/>
  <c r="AL78" i="4"/>
  <c r="AK78" i="4"/>
  <c r="AN78" i="4" s="1"/>
  <c r="AO78" i="4" s="1"/>
  <c r="AQ78" i="4" s="1"/>
  <c r="AJ79" i="4"/>
  <c r="AL79" i="4"/>
  <c r="AK79" i="4"/>
  <c r="AN79" i="4" s="1"/>
  <c r="AO79" i="4" s="1"/>
  <c r="AQ79" i="4" s="1"/>
  <c r="AJ80" i="4"/>
  <c r="AL80" i="4"/>
  <c r="AK80" i="4"/>
  <c r="AN80" i="4" s="1"/>
  <c r="AO80" i="4" s="1"/>
  <c r="AQ80" i="4" s="1"/>
  <c r="AJ81" i="4"/>
  <c r="AL81" i="4"/>
  <c r="AK81" i="4"/>
  <c r="AN81" i="4" s="1"/>
  <c r="AO81" i="4" s="1"/>
  <c r="AQ81" i="4" s="1"/>
  <c r="AJ82" i="4"/>
  <c r="AL82" i="4"/>
  <c r="AK82" i="4"/>
  <c r="AN82" i="4" s="1"/>
  <c r="AO82" i="4" s="1"/>
  <c r="AQ82" i="4" s="1"/>
  <c r="AJ83" i="4"/>
  <c r="AL83" i="4"/>
  <c r="AK83" i="4"/>
  <c r="AN83" i="4" s="1"/>
  <c r="AO83" i="4" s="1"/>
  <c r="AQ83" i="4" s="1"/>
  <c r="AJ84" i="4"/>
  <c r="AL84" i="4"/>
  <c r="AK84" i="4"/>
  <c r="AN84" i="4" s="1"/>
  <c r="AO84" i="4" s="1"/>
  <c r="AQ84" i="4" s="1"/>
  <c r="AJ85" i="4"/>
  <c r="AL85" i="4"/>
  <c r="AK85" i="4"/>
  <c r="AN85" i="4" s="1"/>
  <c r="AO85" i="4" s="1"/>
  <c r="AQ85" i="4" s="1"/>
  <c r="AJ86" i="4"/>
  <c r="AL86" i="4"/>
  <c r="AK86" i="4"/>
  <c r="AN86" i="4" s="1"/>
  <c r="AO86" i="4" s="1"/>
  <c r="AQ86" i="4" s="1"/>
  <c r="AJ87" i="4"/>
  <c r="AL87" i="4"/>
  <c r="AK87" i="4"/>
  <c r="AN87" i="4" s="1"/>
  <c r="AO87" i="4" s="1"/>
  <c r="AQ87" i="4" s="1"/>
  <c r="AJ88" i="4"/>
  <c r="AL88" i="4"/>
  <c r="AK88" i="4"/>
  <c r="AN88" i="4" s="1"/>
  <c r="AO88" i="4" s="1"/>
  <c r="AQ88" i="4" s="1"/>
  <c r="AJ89" i="4"/>
  <c r="AL89" i="4"/>
  <c r="AK89" i="4"/>
  <c r="AN89" i="4" s="1"/>
  <c r="AO89" i="4" s="1"/>
  <c r="AQ89" i="4" s="1"/>
  <c r="AJ90" i="4"/>
  <c r="AL90" i="4"/>
  <c r="AK90" i="4"/>
  <c r="AN90" i="4" s="1"/>
  <c r="AO90" i="4" s="1"/>
  <c r="AQ90" i="4" s="1"/>
  <c r="AJ91" i="4"/>
  <c r="AL91" i="4"/>
  <c r="AK91" i="4"/>
  <c r="AN91" i="4" s="1"/>
  <c r="AO91" i="4" s="1"/>
  <c r="AQ91" i="4" s="1"/>
  <c r="AJ92" i="4"/>
  <c r="AL92" i="4"/>
  <c r="AK92" i="4"/>
  <c r="AN92" i="4" s="1"/>
  <c r="AO92" i="4" s="1"/>
  <c r="AQ92" i="4" s="1"/>
  <c r="AJ93" i="4"/>
  <c r="AL93" i="4"/>
  <c r="AK93" i="4"/>
  <c r="AN93" i="4" s="1"/>
  <c r="AO93" i="4" s="1"/>
  <c r="AQ93" i="4" s="1"/>
  <c r="AJ94" i="4"/>
  <c r="AL94" i="4"/>
  <c r="AK94" i="4"/>
  <c r="AN94" i="4" s="1"/>
  <c r="AO94" i="4" s="1"/>
  <c r="AQ94" i="4" s="1"/>
  <c r="AJ95" i="4"/>
  <c r="AL95" i="4"/>
  <c r="AK95" i="4"/>
  <c r="AN95" i="4" s="1"/>
  <c r="AO95" i="4" s="1"/>
  <c r="AQ95" i="4" s="1"/>
  <c r="AJ96" i="4"/>
  <c r="AL96" i="4"/>
  <c r="AK96" i="4"/>
  <c r="AN96" i="4" s="1"/>
  <c r="AO96" i="4" s="1"/>
  <c r="AQ96" i="4" s="1"/>
  <c r="AJ97" i="4"/>
  <c r="AL97" i="4"/>
  <c r="AK97" i="4"/>
  <c r="AN97" i="4" s="1"/>
  <c r="AO97" i="4" s="1"/>
  <c r="AQ97" i="4" s="1"/>
  <c r="AJ98" i="4"/>
  <c r="AL98" i="4"/>
  <c r="AK98" i="4"/>
  <c r="AN98" i="4" s="1"/>
  <c r="AO98" i="4" s="1"/>
  <c r="AQ98" i="4" s="1"/>
  <c r="AJ99" i="4"/>
  <c r="AL99" i="4"/>
  <c r="AK99" i="4"/>
  <c r="AN99" i="4" s="1"/>
  <c r="AO99" i="4" s="1"/>
  <c r="AQ99" i="4" s="1"/>
  <c r="AJ100" i="4"/>
  <c r="AL100" i="4"/>
  <c r="AK100" i="4"/>
  <c r="AN100" i="4" s="1"/>
  <c r="AO100" i="4" s="1"/>
  <c r="AQ100" i="4" s="1"/>
  <c r="AJ101" i="4"/>
  <c r="AL101" i="4"/>
  <c r="AK101" i="4"/>
  <c r="AN101" i="4" s="1"/>
  <c r="AO101" i="4" s="1"/>
  <c r="AQ101" i="4" s="1"/>
  <c r="AJ102" i="4"/>
  <c r="AL102" i="4"/>
  <c r="AK102" i="4"/>
  <c r="AN102" i="4" s="1"/>
  <c r="AO102" i="4" s="1"/>
  <c r="AQ102" i="4" s="1"/>
  <c r="AJ103" i="4"/>
  <c r="AL103" i="4"/>
  <c r="AK103" i="4"/>
  <c r="AN103" i="4" s="1"/>
  <c r="AO103" i="4" s="1"/>
  <c r="AQ103" i="4" s="1"/>
  <c r="AJ104" i="4"/>
  <c r="AL104" i="4"/>
  <c r="AK104" i="4"/>
  <c r="AN104" i="4" s="1"/>
  <c r="AO104" i="4" s="1"/>
  <c r="AQ104" i="4" s="1"/>
  <c r="AJ105" i="4"/>
  <c r="AL105" i="4"/>
  <c r="AK105" i="4"/>
  <c r="AN105" i="4" s="1"/>
  <c r="AO105" i="4" s="1"/>
  <c r="AQ105" i="4" s="1"/>
  <c r="AJ106" i="4"/>
  <c r="AL106" i="4"/>
  <c r="AK106" i="4"/>
  <c r="AN106" i="4" s="1"/>
  <c r="AO106" i="4" s="1"/>
  <c r="AQ106" i="4" s="1"/>
  <c r="AJ107" i="4"/>
  <c r="AL107" i="4"/>
  <c r="AK107" i="4"/>
  <c r="AN107" i="4" s="1"/>
  <c r="AO107" i="4" s="1"/>
  <c r="AQ107" i="4" s="1"/>
  <c r="AJ108" i="4"/>
  <c r="AL108" i="4"/>
  <c r="AK108" i="4"/>
  <c r="AN108" i="4" s="1"/>
  <c r="AO108" i="4" s="1"/>
  <c r="AQ108" i="4" s="1"/>
  <c r="AJ109" i="4"/>
  <c r="AL109" i="4"/>
  <c r="AK109" i="4"/>
  <c r="AN109" i="4" s="1"/>
  <c r="AO109" i="4" s="1"/>
  <c r="AQ109" i="4" s="1"/>
  <c r="AJ110" i="4"/>
  <c r="AL110" i="4"/>
  <c r="AK110" i="4"/>
  <c r="AN110" i="4" s="1"/>
  <c r="AO110" i="4" s="1"/>
  <c r="AQ110" i="4" s="1"/>
  <c r="AJ111" i="4"/>
  <c r="AL111" i="4"/>
  <c r="AK111" i="4"/>
  <c r="AN111" i="4" s="1"/>
  <c r="AO111" i="4" s="1"/>
  <c r="AQ111" i="4" s="1"/>
  <c r="AJ112" i="4"/>
  <c r="AL112" i="4"/>
  <c r="AK112" i="4"/>
  <c r="AN112" i="4" s="1"/>
  <c r="AO112" i="4" s="1"/>
  <c r="AQ112" i="4" s="1"/>
  <c r="AJ113" i="4"/>
  <c r="AL113" i="4"/>
  <c r="AK113" i="4"/>
  <c r="AN113" i="4" s="1"/>
  <c r="AO113" i="4" s="1"/>
  <c r="AQ113" i="4" s="1"/>
  <c r="AJ114" i="4"/>
  <c r="AL114" i="4"/>
  <c r="AK114" i="4"/>
  <c r="AN114" i="4" s="1"/>
  <c r="AO114" i="4" s="1"/>
  <c r="AQ114" i="4" s="1"/>
  <c r="AJ115" i="4"/>
  <c r="AL115" i="4"/>
  <c r="AK115" i="4"/>
  <c r="AN115" i="4" s="1"/>
  <c r="AO115" i="4" s="1"/>
  <c r="AQ115" i="4" s="1"/>
  <c r="AJ116" i="4"/>
  <c r="AL116" i="4"/>
  <c r="AK116" i="4"/>
  <c r="AN116" i="4" s="1"/>
  <c r="AO116" i="4" s="1"/>
  <c r="AQ116" i="4" s="1"/>
  <c r="AJ117" i="4"/>
  <c r="AL117" i="4"/>
  <c r="AK117" i="4"/>
  <c r="AN117" i="4" s="1"/>
  <c r="AO117" i="4" s="1"/>
  <c r="AQ117" i="4" s="1"/>
  <c r="AJ118" i="4"/>
  <c r="AL118" i="4"/>
  <c r="AK118" i="4"/>
  <c r="AN118" i="4" s="1"/>
  <c r="AO118" i="4" s="1"/>
  <c r="AQ118" i="4" s="1"/>
  <c r="AJ119" i="4"/>
  <c r="AL119" i="4"/>
  <c r="AK119" i="4"/>
  <c r="AN119" i="4" s="1"/>
  <c r="AO119" i="4" s="1"/>
  <c r="AQ119" i="4" s="1"/>
  <c r="AJ120" i="4"/>
  <c r="AL120" i="4"/>
  <c r="AK120" i="4"/>
  <c r="AN120" i="4" s="1"/>
  <c r="AO120" i="4" s="1"/>
  <c r="AQ120" i="4" s="1"/>
  <c r="AJ121" i="4"/>
  <c r="AL121" i="4"/>
  <c r="AK121" i="4"/>
  <c r="AN121" i="4" s="1"/>
  <c r="AO121" i="4" s="1"/>
  <c r="AQ121" i="4" s="1"/>
  <c r="AJ122" i="4"/>
  <c r="AL122" i="4"/>
  <c r="AK122" i="4"/>
  <c r="AN122" i="4" s="1"/>
  <c r="AO122" i="4" s="1"/>
  <c r="AQ122" i="4" s="1"/>
  <c r="AJ123" i="4"/>
  <c r="AL123" i="4"/>
  <c r="AK123" i="4"/>
  <c r="AN123" i="4" s="1"/>
  <c r="AO123" i="4" s="1"/>
  <c r="AQ123" i="4" s="1"/>
  <c r="AJ124" i="4"/>
  <c r="AL124" i="4"/>
  <c r="AK124" i="4"/>
  <c r="AN124" i="4" s="1"/>
  <c r="AO124" i="4" s="1"/>
  <c r="AQ124" i="4" s="1"/>
  <c r="AJ125" i="4"/>
  <c r="AL125" i="4"/>
  <c r="AK125" i="4"/>
  <c r="AN125" i="4" s="1"/>
  <c r="AO125" i="4" s="1"/>
  <c r="AQ125" i="4" s="1"/>
  <c r="AJ126" i="4"/>
  <c r="AL126" i="4"/>
  <c r="AK126" i="4"/>
  <c r="AN126" i="4" s="1"/>
  <c r="AO126" i="4" s="1"/>
  <c r="AQ126" i="4" s="1"/>
  <c r="AJ127" i="4"/>
  <c r="AL127" i="4"/>
  <c r="AK127" i="4"/>
  <c r="AN127" i="4" s="1"/>
  <c r="AO127" i="4" s="1"/>
  <c r="AQ127" i="4" s="1"/>
  <c r="AJ128" i="4"/>
  <c r="AL128" i="4"/>
  <c r="AK128" i="4"/>
  <c r="AN128" i="4" s="1"/>
  <c r="AO128" i="4" s="1"/>
  <c r="AQ128" i="4" s="1"/>
  <c r="AJ129" i="4"/>
  <c r="AL129" i="4"/>
  <c r="AK129" i="4"/>
  <c r="AN129" i="4" s="1"/>
  <c r="AO129" i="4" s="1"/>
  <c r="AQ129" i="4" s="1"/>
  <c r="AJ130" i="4"/>
  <c r="AL130" i="4"/>
  <c r="AK130" i="4"/>
  <c r="AN130" i="4" s="1"/>
  <c r="AO130" i="4" s="1"/>
  <c r="AQ130" i="4" s="1"/>
  <c r="AJ131" i="4"/>
  <c r="AL131" i="4"/>
  <c r="AK131" i="4"/>
  <c r="AN131" i="4" s="1"/>
  <c r="AO131" i="4" s="1"/>
  <c r="AQ131" i="4" s="1"/>
  <c r="AJ132" i="4"/>
  <c r="AL132" i="4"/>
  <c r="AK132" i="4"/>
  <c r="AN132" i="4" s="1"/>
  <c r="AO132" i="4" s="1"/>
  <c r="AQ132" i="4" s="1"/>
  <c r="AJ133" i="4"/>
  <c r="AL133" i="4"/>
  <c r="AK133" i="4"/>
  <c r="AN133" i="4" s="1"/>
  <c r="AO133" i="4" s="1"/>
  <c r="AQ133" i="4" s="1"/>
  <c r="AJ134" i="4"/>
  <c r="AL134" i="4"/>
  <c r="AK134" i="4"/>
  <c r="AN134" i="4" s="1"/>
  <c r="AO134" i="4" s="1"/>
  <c r="AQ134" i="4" s="1"/>
  <c r="AJ135" i="4"/>
  <c r="AL135" i="4"/>
  <c r="AK135" i="4"/>
  <c r="AN135" i="4" s="1"/>
  <c r="AO135" i="4" s="1"/>
  <c r="AQ135" i="4" s="1"/>
  <c r="AJ136" i="4"/>
  <c r="AL136" i="4"/>
  <c r="AK136" i="4"/>
  <c r="AN136" i="4" s="1"/>
  <c r="AO136" i="4" s="1"/>
  <c r="AQ136" i="4" s="1"/>
  <c r="AJ137" i="4"/>
  <c r="AL137" i="4"/>
  <c r="AK137" i="4"/>
  <c r="AN137" i="4" s="1"/>
  <c r="AO137" i="4" s="1"/>
  <c r="AQ137" i="4" s="1"/>
  <c r="AJ138" i="4"/>
  <c r="AL138" i="4"/>
  <c r="AK138" i="4"/>
  <c r="AN138" i="4" s="1"/>
  <c r="AO138" i="4" s="1"/>
  <c r="AQ138" i="4" s="1"/>
  <c r="AJ139" i="4"/>
  <c r="AL139" i="4"/>
  <c r="AK139" i="4"/>
  <c r="AN139" i="4" s="1"/>
  <c r="AO139" i="4" s="1"/>
  <c r="AQ139" i="4" s="1"/>
  <c r="AJ140" i="4"/>
  <c r="AL140" i="4"/>
  <c r="AK140" i="4"/>
  <c r="AN140" i="4" s="1"/>
  <c r="AO140" i="4" s="1"/>
  <c r="AQ140" i="4" s="1"/>
  <c r="AJ141" i="4"/>
  <c r="AL141" i="4"/>
  <c r="AK141" i="4"/>
  <c r="AN141" i="4" s="1"/>
  <c r="AO141" i="4" s="1"/>
  <c r="AQ141" i="4" s="1"/>
  <c r="AJ142" i="4"/>
  <c r="AL142" i="4"/>
  <c r="AK142" i="4"/>
  <c r="AN142" i="4" s="1"/>
  <c r="AO142" i="4" s="1"/>
  <c r="AQ142" i="4" s="1"/>
  <c r="AJ143" i="4"/>
  <c r="AL143" i="4"/>
  <c r="AK143" i="4"/>
  <c r="AN143" i="4" s="1"/>
  <c r="AO143" i="4" s="1"/>
  <c r="AQ143" i="4" s="1"/>
  <c r="AJ144" i="4"/>
  <c r="AL144" i="4"/>
  <c r="AK144" i="4"/>
  <c r="AN144" i="4" s="1"/>
  <c r="AO144" i="4" s="1"/>
  <c r="AQ144" i="4" s="1"/>
  <c r="AJ145" i="4"/>
  <c r="AL145" i="4"/>
  <c r="AK145" i="4"/>
  <c r="AN145" i="4" s="1"/>
  <c r="AO145" i="4" s="1"/>
  <c r="AQ145" i="4" s="1"/>
  <c r="AJ146" i="4"/>
  <c r="AL146" i="4"/>
  <c r="AK146" i="4"/>
  <c r="AN146" i="4" s="1"/>
  <c r="AO146" i="4" s="1"/>
  <c r="AQ146" i="4" s="1"/>
  <c r="AJ147" i="4"/>
  <c r="AL147" i="4"/>
  <c r="AK147" i="4"/>
  <c r="AN147" i="4" s="1"/>
  <c r="AO147" i="4" s="1"/>
  <c r="AQ147" i="4" s="1"/>
  <c r="AJ148" i="4"/>
  <c r="AL148" i="4"/>
  <c r="AK148" i="4"/>
  <c r="AN148" i="4" s="1"/>
  <c r="AO148" i="4" s="1"/>
  <c r="AQ148" i="4" s="1"/>
  <c r="AJ149" i="4"/>
  <c r="AL149" i="4"/>
  <c r="AK149" i="4"/>
  <c r="AN149" i="4" s="1"/>
  <c r="AO149" i="4" s="1"/>
  <c r="AQ149" i="4" s="1"/>
  <c r="AJ150" i="4"/>
  <c r="AL150" i="4"/>
  <c r="AK150" i="4"/>
  <c r="AN150" i="4" s="1"/>
  <c r="AO150" i="4" s="1"/>
  <c r="AQ150" i="4" s="1"/>
  <c r="AJ151" i="4"/>
  <c r="AL151" i="4"/>
  <c r="AK151" i="4"/>
  <c r="AN151" i="4" s="1"/>
  <c r="AO151" i="4" s="1"/>
  <c r="AQ151" i="4" s="1"/>
  <c r="AJ152" i="4"/>
  <c r="AL152" i="4"/>
  <c r="AK152" i="4"/>
  <c r="AN152" i="4" s="1"/>
  <c r="AO152" i="4" s="1"/>
  <c r="AQ152" i="4" s="1"/>
  <c r="AJ153" i="4"/>
  <c r="AL153" i="4"/>
  <c r="AK153" i="4"/>
  <c r="AN153" i="4" s="1"/>
  <c r="AO153" i="4" s="1"/>
  <c r="AQ153" i="4" s="1"/>
  <c r="AJ154" i="4"/>
  <c r="AL154" i="4"/>
  <c r="AK154" i="4"/>
  <c r="AN154" i="4" s="1"/>
  <c r="AO154" i="4" s="1"/>
  <c r="AQ154" i="4" s="1"/>
  <c r="AJ155" i="4"/>
  <c r="AL155" i="4"/>
  <c r="AK155" i="4"/>
  <c r="AN155" i="4" s="1"/>
  <c r="AO155" i="4" s="1"/>
  <c r="AQ155" i="4" s="1"/>
  <c r="AJ156" i="4"/>
  <c r="AL156" i="4"/>
  <c r="AK156" i="4"/>
  <c r="AN156" i="4" s="1"/>
  <c r="AO156" i="4" s="1"/>
  <c r="AQ156" i="4" s="1"/>
  <c r="AJ157" i="4"/>
  <c r="AL157" i="4"/>
  <c r="AK157" i="4"/>
  <c r="AN157" i="4" s="1"/>
  <c r="AO157" i="4" s="1"/>
  <c r="AQ157" i="4" s="1"/>
  <c r="AJ158" i="4"/>
  <c r="AL158" i="4"/>
  <c r="AK158" i="4"/>
  <c r="AN158" i="4" s="1"/>
  <c r="AO158" i="4" s="1"/>
  <c r="AQ158" i="4" s="1"/>
  <c r="AJ159" i="4"/>
  <c r="AL159" i="4"/>
  <c r="AK159" i="4"/>
  <c r="AN159" i="4" s="1"/>
  <c r="AO159" i="4" s="1"/>
  <c r="AQ159" i="4" s="1"/>
  <c r="AJ160" i="4"/>
  <c r="AL160" i="4"/>
  <c r="AK160" i="4"/>
  <c r="AN160" i="4" s="1"/>
  <c r="AO160" i="4" s="1"/>
  <c r="AQ160" i="4" s="1"/>
  <c r="AJ161" i="4"/>
  <c r="AL161" i="4"/>
  <c r="AK161" i="4"/>
  <c r="AN161" i="4" s="1"/>
  <c r="AO161" i="4" s="1"/>
  <c r="AQ161" i="4" s="1"/>
  <c r="AJ162" i="4"/>
  <c r="AL162" i="4"/>
  <c r="AK162" i="4"/>
  <c r="AN162" i="4" s="1"/>
  <c r="AO162" i="4" s="1"/>
  <c r="AQ162" i="4" s="1"/>
  <c r="AJ163" i="4"/>
  <c r="AL163" i="4"/>
  <c r="AK163" i="4"/>
  <c r="AN163" i="4" s="1"/>
  <c r="AO163" i="4" s="1"/>
  <c r="AQ163" i="4" s="1"/>
  <c r="AJ164" i="4"/>
  <c r="AL164" i="4"/>
  <c r="AK164" i="4"/>
  <c r="AN164" i="4" s="1"/>
  <c r="AO164" i="4" s="1"/>
  <c r="AQ164" i="4" s="1"/>
  <c r="AJ165" i="4"/>
  <c r="AL165" i="4"/>
  <c r="AK165" i="4"/>
  <c r="AN165" i="4" s="1"/>
  <c r="AO165" i="4" s="1"/>
  <c r="AQ165" i="4" s="1"/>
  <c r="AJ166" i="4"/>
  <c r="AL166" i="4"/>
  <c r="AK166" i="4"/>
  <c r="AN166" i="4" s="1"/>
  <c r="AO166" i="4" s="1"/>
  <c r="AQ166" i="4" s="1"/>
  <c r="AJ167" i="4"/>
  <c r="AL167" i="4"/>
  <c r="AK167" i="4"/>
  <c r="AN167" i="4" s="1"/>
  <c r="AO167" i="4" s="1"/>
  <c r="AQ167" i="4" s="1"/>
  <c r="AJ168" i="4"/>
  <c r="AL168" i="4"/>
  <c r="AK168" i="4"/>
  <c r="AN168" i="4" s="1"/>
  <c r="AO168" i="4" s="1"/>
  <c r="AQ168" i="4" s="1"/>
  <c r="AJ169" i="4"/>
  <c r="AL169" i="4"/>
  <c r="AK169" i="4"/>
  <c r="AN169" i="4" s="1"/>
  <c r="AO169" i="4" s="1"/>
  <c r="AQ169" i="4" s="1"/>
  <c r="AJ170" i="4"/>
  <c r="AL170" i="4"/>
  <c r="AK170" i="4"/>
  <c r="AN170" i="4" s="1"/>
  <c r="AO170" i="4" s="1"/>
  <c r="AQ170" i="4" s="1"/>
  <c r="AJ171" i="4"/>
  <c r="AL171" i="4"/>
  <c r="AK171" i="4"/>
  <c r="AN171" i="4" s="1"/>
  <c r="AO171" i="4" s="1"/>
  <c r="AQ171" i="4" s="1"/>
  <c r="AJ172" i="4"/>
  <c r="AL172" i="4"/>
  <c r="AK172" i="4"/>
  <c r="AN172" i="4" s="1"/>
  <c r="AO172" i="4" s="1"/>
  <c r="AQ172" i="4" s="1"/>
  <c r="AJ173" i="4"/>
  <c r="AL173" i="4"/>
  <c r="AK173" i="4"/>
  <c r="AN173" i="4" s="1"/>
  <c r="AO173" i="4" s="1"/>
  <c r="AQ173" i="4" s="1"/>
  <c r="AJ174" i="4"/>
  <c r="AL174" i="4"/>
  <c r="AK174" i="4"/>
  <c r="AN174" i="4" s="1"/>
  <c r="AO174" i="4" s="1"/>
  <c r="AQ174" i="4" s="1"/>
  <c r="AJ175" i="4"/>
  <c r="AL175" i="4"/>
  <c r="AK175" i="4"/>
  <c r="AN175" i="4" s="1"/>
  <c r="AO175" i="4" s="1"/>
  <c r="AQ175" i="4" s="1"/>
  <c r="AJ176" i="4"/>
  <c r="AL176" i="4"/>
  <c r="AK176" i="4"/>
  <c r="AN176" i="4" s="1"/>
  <c r="AO176" i="4" s="1"/>
  <c r="AQ176" i="4" s="1"/>
  <c r="AJ177" i="4"/>
  <c r="AL177" i="4"/>
  <c r="AK177" i="4"/>
  <c r="AN177" i="4" s="1"/>
  <c r="AO177" i="4" s="1"/>
  <c r="AQ177" i="4" s="1"/>
  <c r="AJ178" i="4"/>
  <c r="AL178" i="4"/>
  <c r="AK178" i="4"/>
  <c r="AN178" i="4" s="1"/>
  <c r="AO178" i="4" s="1"/>
  <c r="AQ178" i="4" s="1"/>
  <c r="AJ179" i="4"/>
  <c r="AL179" i="4"/>
  <c r="AK179" i="4"/>
  <c r="AN179" i="4" s="1"/>
  <c r="AO179" i="4" s="1"/>
  <c r="AQ179" i="4" s="1"/>
  <c r="AJ180" i="4"/>
  <c r="AL180" i="4"/>
  <c r="AK180" i="4"/>
  <c r="AN180" i="4" s="1"/>
  <c r="AO180" i="4" s="1"/>
  <c r="AQ180" i="4" s="1"/>
  <c r="AJ181" i="4"/>
  <c r="AL181" i="4"/>
  <c r="AK181" i="4"/>
  <c r="AN181" i="4" s="1"/>
  <c r="AO181" i="4" s="1"/>
  <c r="AQ181" i="4" s="1"/>
  <c r="AJ182" i="4"/>
  <c r="AL182" i="4"/>
  <c r="AK182" i="4"/>
  <c r="AN182" i="4" s="1"/>
  <c r="AO182" i="4" s="1"/>
  <c r="AQ182" i="4" s="1"/>
  <c r="AJ183" i="4"/>
  <c r="AL183" i="4"/>
  <c r="AK183" i="4"/>
  <c r="AN183" i="4" s="1"/>
  <c r="AO183" i="4" s="1"/>
  <c r="AQ183" i="4" s="1"/>
  <c r="AJ184" i="4"/>
  <c r="AL184" i="4"/>
  <c r="AK184" i="4"/>
  <c r="AN184" i="4" s="1"/>
  <c r="AO184" i="4" s="1"/>
  <c r="AQ184" i="4" s="1"/>
  <c r="AJ185" i="4"/>
  <c r="AL185" i="4"/>
  <c r="AK185" i="4"/>
  <c r="AN185" i="4" s="1"/>
  <c r="AO185" i="4" s="1"/>
  <c r="AQ185" i="4" s="1"/>
  <c r="AJ186" i="4"/>
  <c r="AL186" i="4"/>
  <c r="AK186" i="4"/>
  <c r="AN186" i="4" s="1"/>
  <c r="AO186" i="4" s="1"/>
  <c r="AQ186" i="4" s="1"/>
  <c r="AJ187" i="4"/>
  <c r="AL187" i="4"/>
  <c r="AK187" i="4"/>
  <c r="AN187" i="4" s="1"/>
  <c r="AO187" i="4" s="1"/>
  <c r="AQ187" i="4" s="1"/>
  <c r="AJ188" i="4"/>
  <c r="AL188" i="4"/>
  <c r="AK188" i="4"/>
  <c r="AN188" i="4" s="1"/>
  <c r="AO188" i="4" s="1"/>
  <c r="AQ188" i="4" s="1"/>
  <c r="AJ189" i="4"/>
  <c r="AL189" i="4"/>
  <c r="AK189" i="4"/>
  <c r="AN189" i="4" s="1"/>
  <c r="AO189" i="4" s="1"/>
  <c r="AQ189" i="4" s="1"/>
  <c r="AJ190" i="4"/>
  <c r="AL190" i="4"/>
  <c r="AK190" i="4"/>
  <c r="AN190" i="4" s="1"/>
  <c r="AO190" i="4" s="1"/>
  <c r="AQ190" i="4" s="1"/>
  <c r="AJ191" i="4"/>
  <c r="AL191" i="4"/>
  <c r="AK191" i="4"/>
  <c r="AN191" i="4" s="1"/>
  <c r="AO191" i="4" s="1"/>
  <c r="AQ191" i="4" s="1"/>
  <c r="AJ192" i="4"/>
  <c r="AL192" i="4"/>
  <c r="AK192" i="4"/>
  <c r="AN192" i="4" s="1"/>
  <c r="AO192" i="4" s="1"/>
  <c r="AQ192" i="4" s="1"/>
  <c r="AJ193" i="4"/>
  <c r="AL193" i="4"/>
  <c r="AK193" i="4"/>
  <c r="AN193" i="4" s="1"/>
  <c r="AO193" i="4" s="1"/>
  <c r="AQ193" i="4" s="1"/>
  <c r="AJ194" i="4"/>
  <c r="AL194" i="4"/>
  <c r="AK194" i="4"/>
  <c r="AN194" i="4" s="1"/>
  <c r="AO194" i="4" s="1"/>
  <c r="AQ194" i="4" s="1"/>
  <c r="AJ195" i="4"/>
  <c r="AL195" i="4"/>
  <c r="AK195" i="4"/>
  <c r="AN195" i="4" s="1"/>
  <c r="AO195" i="4" s="1"/>
  <c r="AQ195" i="4" s="1"/>
  <c r="AJ196" i="4"/>
  <c r="AL196" i="4"/>
  <c r="AK196" i="4"/>
  <c r="AN196" i="4" s="1"/>
  <c r="AO196" i="4" s="1"/>
  <c r="AQ196" i="4" s="1"/>
  <c r="AJ197" i="4"/>
  <c r="AL197" i="4"/>
  <c r="AK197" i="4"/>
  <c r="AN197" i="4" s="1"/>
  <c r="AO197" i="4" s="1"/>
  <c r="AQ197" i="4" s="1"/>
  <c r="AJ198" i="4"/>
  <c r="AL198" i="4"/>
  <c r="AK198" i="4"/>
  <c r="AN198" i="4" s="1"/>
  <c r="AO198" i="4" s="1"/>
  <c r="AQ198" i="4" s="1"/>
  <c r="AJ199" i="4"/>
  <c r="AL199" i="4"/>
  <c r="AK199" i="4"/>
  <c r="AN199" i="4" s="1"/>
  <c r="AO199" i="4" s="1"/>
  <c r="AQ199" i="4" s="1"/>
  <c r="AJ200" i="4"/>
  <c r="AL200" i="4"/>
  <c r="AK200" i="4"/>
  <c r="AN200" i="4" s="1"/>
  <c r="AO200" i="4" s="1"/>
  <c r="AQ200" i="4" s="1"/>
  <c r="AN245" i="6" l="1"/>
  <c r="A245" i="7"/>
  <c r="C245" i="7" s="1"/>
  <c r="AN314" i="6"/>
  <c r="A314" i="7"/>
  <c r="C314" i="7" s="1"/>
  <c r="AN350" i="6"/>
  <c r="A350" i="7"/>
  <c r="C350" i="7" s="1"/>
  <c r="AN359" i="6"/>
  <c r="A359" i="7"/>
  <c r="C359" i="7" s="1"/>
  <c r="AN360" i="6"/>
  <c r="A360" i="7"/>
  <c r="C360" i="7" s="1"/>
  <c r="G360" i="7"/>
  <c r="AN361" i="6"/>
  <c r="A361" i="7"/>
  <c r="C361" i="7" s="1"/>
  <c r="G361" i="7"/>
  <c r="AN362" i="6"/>
  <c r="A362" i="7"/>
  <c r="C362" i="7" s="1"/>
  <c r="G362" i="7"/>
  <c r="AN363" i="6"/>
  <c r="A363" i="7"/>
  <c r="C363" i="7" s="1"/>
  <c r="G363" i="7"/>
  <c r="AN364" i="6"/>
  <c r="A364" i="7"/>
  <c r="C364" i="7" s="1"/>
  <c r="G364" i="7"/>
  <c r="AN365" i="6"/>
  <c r="A365" i="7"/>
  <c r="C365" i="7" s="1"/>
  <c r="G365" i="7"/>
  <c r="AN366" i="6"/>
  <c r="A366" i="7"/>
  <c r="C366" i="7" s="1"/>
  <c r="G366" i="7"/>
  <c r="AN367" i="6"/>
  <c r="A367" i="7"/>
  <c r="C367" i="7" s="1"/>
  <c r="G367" i="7"/>
  <c r="AN368" i="6"/>
  <c r="A368" i="7"/>
  <c r="C368" i="7" s="1"/>
  <c r="G368" i="7"/>
  <c r="AN369" i="6"/>
  <c r="A369" i="7"/>
  <c r="C369" i="7" s="1"/>
  <c r="G369" i="7"/>
  <c r="AN370" i="6"/>
  <c r="A370" i="7"/>
  <c r="C370" i="7" s="1"/>
  <c r="G370" i="7"/>
  <c r="AN371" i="6"/>
  <c r="A371" i="7"/>
  <c r="C371" i="7" s="1"/>
  <c r="G371" i="7"/>
  <c r="AN372" i="6"/>
  <c r="A372" i="7"/>
  <c r="C372" i="7" s="1"/>
  <c r="G372" i="7"/>
  <c r="AN373" i="6"/>
  <c r="A373" i="7"/>
  <c r="C373" i="7" s="1"/>
  <c r="G373" i="7"/>
  <c r="AN374" i="6"/>
  <c r="A374" i="7"/>
  <c r="C374" i="7" s="1"/>
  <c r="G374" i="7"/>
  <c r="AN375" i="6"/>
  <c r="A375" i="7"/>
  <c r="C375" i="7" s="1"/>
  <c r="G375" i="7"/>
  <c r="AN376" i="6"/>
  <c r="A376" i="7"/>
  <c r="C376" i="7" s="1"/>
  <c r="G376" i="7"/>
  <c r="AN377" i="6"/>
  <c r="A377" i="7"/>
  <c r="C377" i="7" s="1"/>
  <c r="G377" i="7"/>
  <c r="AN378" i="6"/>
  <c r="A378" i="7"/>
  <c r="C378" i="7" s="1"/>
  <c r="G378" i="7"/>
  <c r="AN379" i="6"/>
  <c r="A379" i="7"/>
  <c r="C379" i="7" s="1"/>
  <c r="G379" i="7"/>
  <c r="AN380" i="6"/>
  <c r="A380" i="7"/>
  <c r="C380" i="7" s="1"/>
  <c r="G380" i="7"/>
  <c r="AN381" i="6"/>
  <c r="A381" i="7"/>
  <c r="C381" i="7" s="1"/>
  <c r="G381" i="7"/>
  <c r="AN382" i="6"/>
  <c r="A382" i="7"/>
  <c r="C382" i="7" s="1"/>
  <c r="G382" i="7"/>
  <c r="AN383" i="6"/>
  <c r="A383" i="7"/>
  <c r="C383" i="7" s="1"/>
  <c r="G383" i="7"/>
  <c r="AN384" i="6"/>
  <c r="A384" i="7"/>
  <c r="C384" i="7" s="1"/>
  <c r="G384" i="7"/>
  <c r="AN385" i="6"/>
  <c r="A385" i="7"/>
  <c r="C385" i="7" s="1"/>
  <c r="G385" i="7"/>
  <c r="AN386" i="6"/>
  <c r="A386" i="7"/>
  <c r="C386" i="7" s="1"/>
  <c r="G386" i="7"/>
  <c r="AN387" i="6"/>
  <c r="A387" i="7"/>
  <c r="C387" i="7" s="1"/>
  <c r="G387" i="7"/>
  <c r="AN388" i="6"/>
  <c r="A388" i="7"/>
  <c r="C388" i="7" s="1"/>
  <c r="G388" i="7"/>
  <c r="AN389" i="6"/>
  <c r="A389" i="7"/>
  <c r="C389" i="7" s="1"/>
  <c r="G389" i="7"/>
  <c r="AN390" i="6"/>
  <c r="A390" i="7"/>
  <c r="C390" i="7" s="1"/>
  <c r="G390" i="7"/>
  <c r="AN391" i="6"/>
  <c r="A391" i="7"/>
  <c r="C391" i="7" s="1"/>
  <c r="G391" i="7"/>
  <c r="AN392" i="6"/>
  <c r="A392" i="7"/>
  <c r="C392" i="7" s="1"/>
  <c r="G392" i="7"/>
  <c r="AN393" i="6"/>
  <c r="A393" i="7"/>
  <c r="C393" i="7" s="1"/>
  <c r="G393" i="7"/>
  <c r="AN394" i="6"/>
  <c r="A394" i="7"/>
  <c r="C394" i="7" s="1"/>
  <c r="G394" i="7"/>
  <c r="AN395" i="6"/>
  <c r="A395" i="7"/>
  <c r="C395" i="7" s="1"/>
  <c r="G395" i="7"/>
  <c r="AN396" i="6"/>
  <c r="A396" i="7"/>
  <c r="C396" i="7" s="1"/>
  <c r="G396" i="7"/>
  <c r="AN397" i="6"/>
  <c r="A397" i="7"/>
  <c r="C397" i="7" s="1"/>
  <c r="G397" i="7"/>
  <c r="AN398" i="6"/>
  <c r="A398" i="7"/>
  <c r="C398" i="7" s="1"/>
  <c r="G398" i="7"/>
  <c r="AN399" i="6"/>
  <c r="A399" i="7"/>
  <c r="C399" i="7" s="1"/>
  <c r="G399" i="7"/>
  <c r="AN400" i="6"/>
  <c r="A400" i="7"/>
  <c r="C400" i="7" s="1"/>
  <c r="G400" i="7"/>
  <c r="AN401" i="6"/>
  <c r="A401" i="7"/>
  <c r="C401" i="7" s="1"/>
  <c r="G401" i="7"/>
  <c r="AN402" i="6"/>
  <c r="A402" i="7"/>
  <c r="C402" i="7" s="1"/>
  <c r="G402" i="7"/>
  <c r="AN403" i="6"/>
  <c r="A403" i="7"/>
  <c r="C403" i="7" s="1"/>
  <c r="G403" i="7"/>
  <c r="AN404" i="6"/>
  <c r="A404" i="7"/>
  <c r="C404" i="7" s="1"/>
  <c r="G404" i="7"/>
  <c r="AN405" i="6"/>
  <c r="A405" i="7"/>
  <c r="C405" i="7" s="1"/>
  <c r="G405" i="7"/>
  <c r="AN406" i="6"/>
  <c r="A406" i="7"/>
  <c r="C406" i="7" s="1"/>
  <c r="G406" i="7"/>
  <c r="AN407" i="6"/>
  <c r="A407" i="7"/>
  <c r="C407" i="7" s="1"/>
  <c r="G407" i="7"/>
  <c r="AN408" i="6"/>
  <c r="A408" i="7"/>
  <c r="C408" i="7" s="1"/>
  <c r="G408" i="7"/>
  <c r="AN409" i="6"/>
  <c r="A409" i="7"/>
  <c r="C409" i="7" s="1"/>
  <c r="G409" i="7"/>
  <c r="AN410" i="6"/>
  <c r="A410" i="7"/>
  <c r="C410" i="7" s="1"/>
  <c r="G410" i="7"/>
  <c r="AN411" i="6"/>
  <c r="A411" i="7"/>
  <c r="C411" i="7" s="1"/>
  <c r="G411" i="7"/>
  <c r="AN412" i="6"/>
  <c r="A412" i="7"/>
  <c r="C412" i="7" s="1"/>
  <c r="G412" i="7"/>
  <c r="AN413" i="6"/>
  <c r="A413" i="7"/>
  <c r="C413" i="7" s="1"/>
  <c r="G413" i="7"/>
  <c r="AN414" i="6"/>
  <c r="A414" i="7"/>
  <c r="C414" i="7" s="1"/>
  <c r="G414" i="7"/>
  <c r="AN415" i="6"/>
  <c r="A415" i="7"/>
  <c r="C415" i="7" s="1"/>
  <c r="G415" i="7"/>
  <c r="AN416" i="6"/>
  <c r="A416" i="7"/>
  <c r="C416" i="7" s="1"/>
  <c r="G416" i="7"/>
  <c r="AN417" i="6"/>
  <c r="A417" i="7"/>
  <c r="C417" i="7" s="1"/>
  <c r="G417" i="7"/>
  <c r="AN418" i="6"/>
  <c r="A418" i="7"/>
  <c r="C418" i="7" s="1"/>
  <c r="G418" i="7"/>
  <c r="AN419" i="6"/>
  <c r="A419" i="7"/>
  <c r="C419" i="7" s="1"/>
  <c r="G419" i="7"/>
  <c r="AN420" i="6"/>
  <c r="A420" i="7"/>
  <c r="C420" i="7" s="1"/>
  <c r="G420" i="7"/>
  <c r="AN421" i="6"/>
  <c r="A421" i="7"/>
  <c r="C421" i="7" s="1"/>
  <c r="G421" i="7"/>
  <c r="AN422" i="6"/>
  <c r="A422" i="7"/>
  <c r="C422" i="7" s="1"/>
  <c r="G422" i="7"/>
  <c r="AN423" i="6"/>
  <c r="A423" i="7"/>
  <c r="C423" i="7" s="1"/>
  <c r="G423" i="7"/>
  <c r="AN424" i="6"/>
  <c r="A424" i="7"/>
  <c r="C424" i="7" s="1"/>
  <c r="G424" i="7"/>
  <c r="AN425" i="6"/>
  <c r="A425" i="7"/>
  <c r="C425" i="7" s="1"/>
  <c r="G425" i="7"/>
  <c r="AN426" i="6"/>
  <c r="A426" i="7"/>
  <c r="C426" i="7" s="1"/>
  <c r="G426" i="7"/>
  <c r="AN427" i="6"/>
  <c r="A427" i="7"/>
  <c r="C427" i="7" s="1"/>
  <c r="G427" i="7"/>
  <c r="AN428" i="6"/>
  <c r="A428" i="7"/>
  <c r="C428" i="7" s="1"/>
  <c r="G428" i="7"/>
  <c r="AN429" i="6"/>
  <c r="A429" i="7"/>
  <c r="C429" i="7" s="1"/>
  <c r="G429" i="7"/>
  <c r="AN430" i="6"/>
  <c r="A430" i="7"/>
  <c r="C430" i="7" s="1"/>
  <c r="G430" i="7"/>
  <c r="AN431" i="6"/>
  <c r="A431" i="7"/>
  <c r="C431" i="7" s="1"/>
  <c r="G431" i="7"/>
  <c r="AN432" i="6"/>
  <c r="A432" i="7"/>
  <c r="C432" i="7" s="1"/>
  <c r="G432" i="7"/>
  <c r="AN433" i="6"/>
  <c r="A433" i="7"/>
  <c r="C433" i="7" s="1"/>
  <c r="G433" i="7"/>
  <c r="AN434" i="6"/>
  <c r="A434" i="7"/>
  <c r="C434" i="7" s="1"/>
  <c r="G434" i="7"/>
  <c r="AN435" i="6"/>
  <c r="A435" i="7"/>
  <c r="C435" i="7" s="1"/>
  <c r="G435" i="7"/>
  <c r="AN436" i="6"/>
  <c r="A436" i="7"/>
  <c r="C436" i="7" s="1"/>
  <c r="G436" i="7"/>
  <c r="AN437" i="6"/>
  <c r="A437" i="7"/>
  <c r="C437" i="7" s="1"/>
  <c r="G437" i="7"/>
  <c r="AN438" i="6"/>
  <c r="A438" i="7"/>
  <c r="C438" i="7" s="1"/>
  <c r="G438" i="7"/>
  <c r="AN439" i="6"/>
  <c r="A439" i="7"/>
  <c r="C439" i="7" s="1"/>
  <c r="G439" i="7"/>
  <c r="AN440" i="6"/>
  <c r="A440" i="7"/>
  <c r="C440" i="7" s="1"/>
  <c r="G440" i="7"/>
  <c r="AN441" i="6"/>
  <c r="A441" i="7"/>
  <c r="C441" i="7" s="1"/>
  <c r="G441" i="7"/>
  <c r="AN442" i="6"/>
  <c r="A442" i="7"/>
  <c r="C442" i="7" s="1"/>
  <c r="G442" i="7"/>
  <c r="AN443" i="6"/>
  <c r="A443" i="7"/>
  <c r="C443" i="7" s="1"/>
  <c r="G443" i="7"/>
  <c r="AN444" i="6"/>
  <c r="A444" i="7"/>
  <c r="C444" i="7" s="1"/>
  <c r="G444" i="7"/>
  <c r="AN445" i="6"/>
  <c r="A445" i="7"/>
  <c r="C445" i="7" s="1"/>
  <c r="G445" i="7"/>
  <c r="AN446" i="6"/>
  <c r="A446" i="7"/>
  <c r="C446" i="7" s="1"/>
  <c r="G446" i="7"/>
  <c r="AN447" i="6"/>
  <c r="A447" i="7"/>
  <c r="C447" i="7" s="1"/>
  <c r="G447" i="7"/>
  <c r="AN448" i="6"/>
  <c r="A448" i="7"/>
  <c r="C448" i="7" s="1"/>
  <c r="G448" i="7"/>
  <c r="AN449" i="6"/>
  <c r="A449" i="7"/>
  <c r="C449" i="7" s="1"/>
  <c r="G449" i="7"/>
  <c r="AN450" i="6"/>
  <c r="A450" i="7"/>
  <c r="C450" i="7" s="1"/>
  <c r="G450" i="7"/>
  <c r="AN451" i="6"/>
  <c r="A451" i="7"/>
  <c r="C451" i="7" s="1"/>
  <c r="G451" i="7"/>
  <c r="AN452" i="6"/>
  <c r="A452" i="7"/>
  <c r="C452" i="7" s="1"/>
  <c r="G452" i="7"/>
  <c r="AN453" i="6"/>
  <c r="A453" i="7"/>
  <c r="C453" i="7" s="1"/>
  <c r="G453" i="7"/>
  <c r="AN454" i="6"/>
  <c r="A454" i="7"/>
  <c r="C454" i="7" s="1"/>
  <c r="G454" i="7"/>
  <c r="AN455" i="6"/>
  <c r="A455" i="7"/>
  <c r="C455" i="7" s="1"/>
  <c r="G455" i="7"/>
  <c r="AN456" i="6"/>
  <c r="A456" i="7"/>
  <c r="C456" i="7" s="1"/>
  <c r="G456" i="7"/>
  <c r="AN457" i="6"/>
  <c r="A457" i="7"/>
  <c r="C457" i="7" s="1"/>
  <c r="G457" i="7"/>
  <c r="AN458" i="6"/>
  <c r="A458" i="7"/>
  <c r="C458" i="7" s="1"/>
  <c r="G458" i="7"/>
  <c r="AN459" i="6"/>
  <c r="A459" i="7"/>
  <c r="C459" i="7" s="1"/>
  <c r="G459" i="7"/>
  <c r="AN460" i="6"/>
  <c r="A460" i="7"/>
  <c r="C460" i="7" s="1"/>
  <c r="G460" i="7"/>
  <c r="AN461" i="6"/>
  <c r="A461" i="7"/>
  <c r="C461" i="7" s="1"/>
  <c r="G461" i="7"/>
  <c r="AN462" i="6"/>
  <c r="A462" i="7"/>
  <c r="C462" i="7" s="1"/>
  <c r="G462" i="7"/>
  <c r="AN463" i="6"/>
  <c r="A463" i="7"/>
  <c r="C463" i="7" s="1"/>
  <c r="G463" i="7"/>
  <c r="AN464" i="6"/>
  <c r="A464" i="7"/>
  <c r="C464" i="7" s="1"/>
  <c r="G464" i="7"/>
  <c r="AN465" i="6"/>
  <c r="A465" i="7"/>
  <c r="C465" i="7" s="1"/>
  <c r="G465" i="7"/>
  <c r="AN466" i="6"/>
  <c r="A466" i="7"/>
  <c r="C466" i="7" s="1"/>
  <c r="G466" i="7"/>
  <c r="AN467" i="6"/>
  <c r="A467" i="7"/>
  <c r="C467" i="7" s="1"/>
  <c r="G467" i="7"/>
  <c r="AN468" i="6"/>
  <c r="A468" i="7"/>
  <c r="C468" i="7" s="1"/>
  <c r="G468" i="7"/>
  <c r="AN469" i="6"/>
  <c r="A469" i="7"/>
  <c r="C469" i="7" s="1"/>
  <c r="G469" i="7"/>
  <c r="AN470" i="6"/>
  <c r="A470" i="7"/>
  <c r="C470" i="7" s="1"/>
  <c r="G470" i="7"/>
  <c r="AN471" i="6"/>
  <c r="A471" i="7"/>
  <c r="C471" i="7" s="1"/>
  <c r="G471" i="7"/>
  <c r="AN472" i="6"/>
  <c r="A472" i="7"/>
  <c r="C472" i="7" s="1"/>
  <c r="G472" i="7"/>
  <c r="AN473" i="6"/>
  <c r="A473" i="7"/>
  <c r="C473" i="7" s="1"/>
  <c r="G473" i="7"/>
  <c r="AN474" i="6"/>
  <c r="A474" i="7"/>
  <c r="C474" i="7" s="1"/>
  <c r="G474" i="7"/>
  <c r="AN475" i="6"/>
  <c r="A475" i="7"/>
  <c r="C475" i="7" s="1"/>
  <c r="G475" i="7"/>
  <c r="AN476" i="6"/>
  <c r="A476" i="7"/>
  <c r="C476" i="7" s="1"/>
  <c r="G476" i="7"/>
  <c r="AN477" i="6"/>
  <c r="A477" i="7"/>
  <c r="C477" i="7" s="1"/>
  <c r="G477" i="7"/>
  <c r="AN478" i="6"/>
  <c r="A478" i="7"/>
  <c r="C478" i="7" s="1"/>
  <c r="G478" i="7"/>
  <c r="AN479" i="6"/>
  <c r="A479" i="7"/>
  <c r="C479" i="7" s="1"/>
  <c r="G479" i="7"/>
  <c r="AN480" i="6"/>
  <c r="A480" i="7"/>
  <c r="C480" i="7" s="1"/>
  <c r="G480" i="7"/>
  <c r="AN481" i="6"/>
  <c r="A481" i="7"/>
  <c r="C481" i="7" s="1"/>
  <c r="G481" i="7"/>
  <c r="AN482" i="6"/>
  <c r="A482" i="7"/>
  <c r="C482" i="7" s="1"/>
  <c r="G482" i="7"/>
  <c r="AN483" i="6"/>
  <c r="A483" i="7"/>
  <c r="C483" i="7" s="1"/>
  <c r="G483" i="7"/>
  <c r="AN484" i="6"/>
  <c r="A484" i="7"/>
  <c r="C484" i="7" s="1"/>
  <c r="G484" i="7"/>
  <c r="AN485" i="6"/>
  <c r="A485" i="7"/>
  <c r="C485" i="7" s="1"/>
  <c r="G485" i="7"/>
  <c r="AN486" i="6"/>
  <c r="A486" i="7"/>
  <c r="C486" i="7" s="1"/>
  <c r="G486" i="7"/>
  <c r="AN487" i="6"/>
  <c r="A487" i="7"/>
  <c r="C487" i="7" s="1"/>
  <c r="G487" i="7"/>
  <c r="AN488" i="6"/>
  <c r="A488" i="7"/>
  <c r="C488" i="7" s="1"/>
  <c r="G488" i="7"/>
  <c r="AN489" i="6"/>
  <c r="A489" i="7"/>
  <c r="C489" i="7" s="1"/>
  <c r="G489" i="7"/>
  <c r="AN490" i="6"/>
  <c r="A490" i="7"/>
  <c r="C490" i="7" s="1"/>
  <c r="G490" i="7"/>
  <c r="AN491" i="6"/>
  <c r="A491" i="7"/>
  <c r="C491" i="7" s="1"/>
  <c r="G491" i="7"/>
  <c r="AN492" i="6"/>
  <c r="A492" i="7"/>
  <c r="C492" i="7" s="1"/>
  <c r="G492" i="7"/>
  <c r="AN493" i="6"/>
  <c r="A493" i="7"/>
  <c r="C493" i="7" s="1"/>
  <c r="G493" i="7"/>
  <c r="AN494" i="6"/>
  <c r="A494" i="7"/>
  <c r="C494" i="7" s="1"/>
  <c r="G494" i="7"/>
  <c r="AN495" i="6"/>
  <c r="A495" i="7"/>
  <c r="C495" i="7" s="1"/>
  <c r="G495" i="7"/>
  <c r="AN496" i="6"/>
  <c r="A496" i="7"/>
  <c r="C496" i="7" s="1"/>
  <c r="G496" i="7"/>
  <c r="AN497" i="6"/>
  <c r="A497" i="7"/>
  <c r="C497" i="7" s="1"/>
  <c r="G497" i="7"/>
  <c r="AN498" i="6"/>
  <c r="A498" i="7"/>
  <c r="C498" i="7" s="1"/>
  <c r="G498" i="7"/>
  <c r="AN499" i="6"/>
  <c r="A499" i="7"/>
  <c r="C499" i="7" s="1"/>
  <c r="G499" i="7"/>
  <c r="AN500" i="6"/>
  <c r="A500" i="7"/>
  <c r="C500" i="7" s="1"/>
  <c r="G500" i="7"/>
  <c r="AN501" i="6"/>
  <c r="A501" i="7"/>
  <c r="C501" i="7" s="1"/>
  <c r="G501" i="7"/>
  <c r="AN502" i="6"/>
  <c r="A502" i="7"/>
  <c r="C502" i="7" s="1"/>
  <c r="G502" i="7"/>
  <c r="AN503" i="6"/>
  <c r="A503" i="7"/>
  <c r="C503" i="7" s="1"/>
  <c r="G503" i="7"/>
  <c r="AN504" i="6"/>
  <c r="A504" i="7"/>
  <c r="C504" i="7" s="1"/>
  <c r="G504" i="7"/>
  <c r="AN505" i="6"/>
  <c r="A505" i="7"/>
  <c r="C505" i="7" s="1"/>
  <c r="G505" i="7"/>
  <c r="AN506" i="6"/>
  <c r="A506" i="7"/>
  <c r="C506" i="7" s="1"/>
  <c r="G506" i="7"/>
  <c r="AN507" i="6"/>
  <c r="A507" i="7"/>
  <c r="C507" i="7" s="1"/>
  <c r="G507" i="7"/>
  <c r="AN508" i="6"/>
  <c r="A508" i="7"/>
  <c r="C508" i="7" s="1"/>
  <c r="G508" i="7"/>
  <c r="AN509" i="6"/>
  <c r="A509" i="7"/>
  <c r="C509" i="7" s="1"/>
  <c r="G509" i="7"/>
  <c r="AN510" i="6"/>
  <c r="A510" i="7"/>
  <c r="C510" i="7" s="1"/>
  <c r="G510" i="7"/>
  <c r="AN511" i="6"/>
  <c r="A511" i="7"/>
  <c r="C511" i="7" s="1"/>
  <c r="G511" i="7"/>
  <c r="AN512" i="6"/>
  <c r="A512" i="7"/>
  <c r="C512" i="7" s="1"/>
  <c r="G512" i="7"/>
  <c r="AN513" i="6"/>
  <c r="A513" i="7"/>
  <c r="C513" i="7" s="1"/>
  <c r="G513" i="7"/>
  <c r="AN514" i="6"/>
  <c r="A514" i="7"/>
  <c r="C514" i="7" s="1"/>
  <c r="G514" i="7"/>
  <c r="AN515" i="6"/>
  <c r="A515" i="7"/>
  <c r="C515" i="7" s="1"/>
  <c r="G515" i="7"/>
  <c r="AN516" i="6"/>
  <c r="A516" i="7"/>
  <c r="C516" i="7" s="1"/>
  <c r="G516" i="7"/>
  <c r="AN517" i="6"/>
  <c r="A517" i="7"/>
  <c r="C517" i="7" s="1"/>
  <c r="G517" i="7"/>
  <c r="AN518" i="6"/>
  <c r="A518" i="7"/>
  <c r="C518" i="7" s="1"/>
  <c r="G518" i="7"/>
  <c r="AN519" i="6"/>
  <c r="A519" i="7"/>
  <c r="C519" i="7" s="1"/>
  <c r="G519" i="7"/>
  <c r="AN520" i="6"/>
  <c r="A520" i="7"/>
  <c r="C520" i="7" s="1"/>
  <c r="G520" i="7"/>
  <c r="AN521" i="6"/>
  <c r="A521" i="7"/>
  <c r="C521" i="7" s="1"/>
  <c r="G521" i="7"/>
  <c r="AN522" i="6"/>
  <c r="A522" i="7"/>
  <c r="C522" i="7" s="1"/>
  <c r="G522" i="7"/>
  <c r="AN523" i="6"/>
  <c r="A523" i="7"/>
  <c r="C523" i="7" s="1"/>
  <c r="G523" i="7"/>
  <c r="AN524" i="6"/>
  <c r="A524" i="7"/>
  <c r="C524" i="7" s="1"/>
  <c r="G524" i="7"/>
  <c r="AN525" i="6"/>
  <c r="A525" i="7"/>
  <c r="C525" i="7" s="1"/>
  <c r="G525" i="7"/>
  <c r="AN526" i="6"/>
  <c r="A526" i="7"/>
  <c r="C526" i="7" s="1"/>
  <c r="G526" i="7"/>
  <c r="AN527" i="6"/>
  <c r="A527" i="7"/>
  <c r="C527" i="7" s="1"/>
  <c r="G527" i="7"/>
  <c r="AN528" i="6"/>
  <c r="A528" i="7"/>
  <c r="C528" i="7" s="1"/>
  <c r="G528" i="7"/>
  <c r="AN529" i="6"/>
  <c r="A529" i="7"/>
  <c r="C529" i="7" s="1"/>
  <c r="G529" i="7"/>
  <c r="AN530" i="6"/>
  <c r="A530" i="7"/>
  <c r="C530" i="7" s="1"/>
  <c r="G530" i="7"/>
  <c r="AN531" i="6"/>
  <c r="A531" i="7"/>
  <c r="C531" i="7" s="1"/>
  <c r="G531" i="7"/>
  <c r="AN532" i="6"/>
  <c r="A532" i="7"/>
  <c r="C532" i="7" s="1"/>
  <c r="G532" i="7"/>
  <c r="AN533" i="6"/>
  <c r="A533" i="7"/>
  <c r="C533" i="7" s="1"/>
  <c r="G533" i="7"/>
  <c r="AN534" i="6"/>
  <c r="A534" i="7"/>
  <c r="C534" i="7" s="1"/>
  <c r="G534" i="7"/>
  <c r="AN535" i="6"/>
  <c r="A535" i="7"/>
  <c r="C535" i="7" s="1"/>
  <c r="G535" i="7"/>
  <c r="AN536" i="6"/>
  <c r="A536" i="7"/>
  <c r="C536" i="7" s="1"/>
  <c r="G536" i="7"/>
  <c r="AN537" i="6"/>
  <c r="A537" i="7"/>
  <c r="C537" i="7" s="1"/>
  <c r="G537" i="7"/>
  <c r="AN538" i="6"/>
  <c r="A538" i="7"/>
  <c r="C538" i="7" s="1"/>
  <c r="G538" i="7"/>
  <c r="AN539" i="6"/>
  <c r="A539" i="7"/>
  <c r="C539" i="7" s="1"/>
  <c r="G539" i="7"/>
  <c r="AN540" i="6"/>
  <c r="A540" i="7"/>
  <c r="C540" i="7" s="1"/>
  <c r="G540" i="7"/>
  <c r="AN541" i="6"/>
  <c r="A541" i="7"/>
  <c r="C541" i="7" s="1"/>
  <c r="G541" i="7"/>
  <c r="AN542" i="6"/>
  <c r="A542" i="7"/>
  <c r="C542" i="7" s="1"/>
  <c r="G542" i="7"/>
  <c r="AN543" i="6"/>
  <c r="A543" i="7"/>
  <c r="C543" i="7" s="1"/>
  <c r="G543" i="7"/>
  <c r="AN544" i="6"/>
  <c r="A544" i="7"/>
  <c r="C544" i="7" s="1"/>
  <c r="G544" i="7"/>
  <c r="AN545" i="6"/>
  <c r="A545" i="7"/>
  <c r="C545" i="7" s="1"/>
  <c r="G545" i="7"/>
  <c r="AN546" i="6"/>
  <c r="A546" i="7"/>
  <c r="C546" i="7" s="1"/>
  <c r="G546" i="7"/>
  <c r="AN547" i="6"/>
  <c r="A547" i="7"/>
  <c r="C547" i="7" s="1"/>
  <c r="G547" i="7"/>
  <c r="AN548" i="6"/>
  <c r="A548" i="7"/>
  <c r="C548" i="7" s="1"/>
  <c r="G548" i="7"/>
  <c r="AN549" i="6"/>
  <c r="A549" i="7"/>
  <c r="C549" i="7" s="1"/>
  <c r="G549" i="7"/>
  <c r="AN550" i="6"/>
  <c r="A550" i="7"/>
  <c r="C550" i="7" s="1"/>
  <c r="G550" i="7"/>
  <c r="AN551" i="6"/>
  <c r="A551" i="7"/>
  <c r="C551" i="7" s="1"/>
  <c r="G551" i="7"/>
  <c r="G552" i="7"/>
  <c r="G95" i="7"/>
  <c r="G96" i="7"/>
  <c r="AP200" i="4"/>
  <c r="AM200" i="4"/>
  <c r="AR200" i="4"/>
  <c r="AP196" i="4"/>
  <c r="AM196" i="4"/>
  <c r="AR196" i="4" s="1"/>
  <c r="AP193" i="4"/>
  <c r="AM193" i="4"/>
  <c r="AR193" i="4" s="1"/>
  <c r="AP190" i="4"/>
  <c r="AM190" i="4"/>
  <c r="AP181" i="4"/>
  <c r="AM181" i="4"/>
  <c r="AP172" i="4"/>
  <c r="AM172" i="4"/>
  <c r="AP163" i="4"/>
  <c r="AM163" i="4"/>
  <c r="AP154" i="4"/>
  <c r="AM154" i="4"/>
  <c r="AP145" i="4"/>
  <c r="AM145" i="4"/>
  <c r="AP136" i="4"/>
  <c r="AM136" i="4"/>
  <c r="AP197" i="4"/>
  <c r="AM197" i="4"/>
  <c r="AP199" i="4"/>
  <c r="AM199" i="4"/>
  <c r="AR199" i="4" s="1"/>
  <c r="AR197" i="4"/>
  <c r="AP198" i="4"/>
  <c r="AM198" i="4"/>
  <c r="AP195" i="4"/>
  <c r="AM195" i="4"/>
  <c r="AP192" i="4"/>
  <c r="AM192" i="4"/>
  <c r="AP187" i="4"/>
  <c r="AM187" i="4"/>
  <c r="AR187" i="4" s="1"/>
  <c r="AP178" i="4"/>
  <c r="AM178" i="4"/>
  <c r="AR178" i="4" s="1"/>
  <c r="AP169" i="4"/>
  <c r="AM169" i="4"/>
  <c r="AR169" i="4" s="1"/>
  <c r="AP160" i="4"/>
  <c r="AM160" i="4"/>
  <c r="AR160" i="4" s="1"/>
  <c r="AP151" i="4"/>
  <c r="AM151" i="4"/>
  <c r="AR151" i="4" s="1"/>
  <c r="AP142" i="4"/>
  <c r="AM142" i="4"/>
  <c r="AR142" i="4" s="1"/>
  <c r="AP133" i="4"/>
  <c r="AM133" i="4"/>
  <c r="AR133" i="4" s="1"/>
  <c r="AR198" i="4"/>
  <c r="AR195" i="4"/>
  <c r="AP194" i="4"/>
  <c r="AM194" i="4"/>
  <c r="AR194" i="4" s="1"/>
  <c r="AR192" i="4"/>
  <c r="AP191" i="4"/>
  <c r="AM191" i="4"/>
  <c r="AR191" i="4" s="1"/>
  <c r="AR190" i="4"/>
  <c r="AP184" i="4"/>
  <c r="AM184" i="4"/>
  <c r="AR184" i="4" s="1"/>
  <c r="AR181" i="4"/>
  <c r="AP175" i="4"/>
  <c r="AM175" i="4"/>
  <c r="AR175" i="4" s="1"/>
  <c r="AR172" i="4"/>
  <c r="AP166" i="4"/>
  <c r="AM166" i="4"/>
  <c r="AR166" i="4" s="1"/>
  <c r="AR163" i="4"/>
  <c r="AP157" i="4"/>
  <c r="AM157" i="4"/>
  <c r="AR157" i="4" s="1"/>
  <c r="AR154" i="4"/>
  <c r="AP148" i="4"/>
  <c r="AM148" i="4"/>
  <c r="AR148" i="4" s="1"/>
  <c r="AR145" i="4"/>
  <c r="AP139" i="4"/>
  <c r="AM139" i="4"/>
  <c r="AR139" i="4" s="1"/>
  <c r="AR136" i="4"/>
  <c r="AP189" i="4"/>
  <c r="AM189" i="4"/>
  <c r="AR189" i="4" s="1"/>
  <c r="AP186" i="4"/>
  <c r="AM186" i="4"/>
  <c r="AR186" i="4" s="1"/>
  <c r="AP183" i="4"/>
  <c r="AM183" i="4"/>
  <c r="AR183" i="4" s="1"/>
  <c r="AP180" i="4"/>
  <c r="AM180" i="4"/>
  <c r="AR180" i="4" s="1"/>
  <c r="AP177" i="4"/>
  <c r="AM177" i="4"/>
  <c r="AR177" i="4" s="1"/>
  <c r="AP174" i="4"/>
  <c r="AM174" i="4"/>
  <c r="AR174" i="4" s="1"/>
  <c r="AP171" i="4"/>
  <c r="AM171" i="4"/>
  <c r="AR171" i="4" s="1"/>
  <c r="AP168" i="4"/>
  <c r="AM168" i="4"/>
  <c r="AR168" i="4" s="1"/>
  <c r="AP165" i="4"/>
  <c r="AM165" i="4"/>
  <c r="AR165" i="4" s="1"/>
  <c r="AP162" i="4"/>
  <c r="AM162" i="4"/>
  <c r="AR162" i="4" s="1"/>
  <c r="AP159" i="4"/>
  <c r="AM159" i="4"/>
  <c r="AR159" i="4" s="1"/>
  <c r="AP156" i="4"/>
  <c r="AM156" i="4"/>
  <c r="AR156" i="4" s="1"/>
  <c r="AP153" i="4"/>
  <c r="AM153" i="4"/>
  <c r="AR153" i="4" s="1"/>
  <c r="AP150" i="4"/>
  <c r="AM150" i="4"/>
  <c r="AR150" i="4" s="1"/>
  <c r="AP147" i="4"/>
  <c r="AM147" i="4"/>
  <c r="AR147" i="4" s="1"/>
  <c r="AP144" i="4"/>
  <c r="AM144" i="4"/>
  <c r="AR144" i="4" s="1"/>
  <c r="AP141" i="4"/>
  <c r="AM141" i="4"/>
  <c r="AR141" i="4" s="1"/>
  <c r="AP138" i="4"/>
  <c r="AM138" i="4"/>
  <c r="AR138" i="4" s="1"/>
  <c r="AP135" i="4"/>
  <c r="AM135" i="4"/>
  <c r="AR135" i="4" s="1"/>
  <c r="AP132" i="4"/>
  <c r="AM132" i="4"/>
  <c r="AR132" i="4" s="1"/>
  <c r="AP129" i="4"/>
  <c r="AM129" i="4"/>
  <c r="AR129" i="4" s="1"/>
  <c r="AP126" i="4"/>
  <c r="AM126" i="4"/>
  <c r="AR126" i="4" s="1"/>
  <c r="AP123" i="4"/>
  <c r="AM123" i="4"/>
  <c r="AR123" i="4" s="1"/>
  <c r="AP120" i="4"/>
  <c r="AM120" i="4"/>
  <c r="AR120" i="4" s="1"/>
  <c r="AP117" i="4"/>
  <c r="AM117" i="4"/>
  <c r="AR117" i="4" s="1"/>
  <c r="AP114" i="4"/>
  <c r="AM114" i="4"/>
  <c r="AR114" i="4" s="1"/>
  <c r="AP111" i="4"/>
  <c r="AM111" i="4"/>
  <c r="AR111" i="4" s="1"/>
  <c r="AP108" i="4"/>
  <c r="AM108" i="4"/>
  <c r="AR108" i="4" s="1"/>
  <c r="AP105" i="4"/>
  <c r="AM105" i="4"/>
  <c r="AR105" i="4" s="1"/>
  <c r="AP102" i="4"/>
  <c r="AM102" i="4"/>
  <c r="AR102" i="4" s="1"/>
  <c r="AP99" i="4"/>
  <c r="AM99" i="4"/>
  <c r="AR99" i="4" s="1"/>
  <c r="AP96" i="4"/>
  <c r="AM96" i="4"/>
  <c r="AR96" i="4" s="1"/>
  <c r="AP93" i="4"/>
  <c r="AM93" i="4"/>
  <c r="AR93" i="4" s="1"/>
  <c r="AP90" i="4"/>
  <c r="AM90" i="4"/>
  <c r="AR90" i="4" s="1"/>
  <c r="AP87" i="4"/>
  <c r="AM87" i="4"/>
  <c r="AR87" i="4" s="1"/>
  <c r="AP84" i="4"/>
  <c r="AM84" i="4"/>
  <c r="AR84" i="4" s="1"/>
  <c r="AP81" i="4"/>
  <c r="AM81" i="4"/>
  <c r="AR81" i="4" s="1"/>
  <c r="AP78" i="4"/>
  <c r="AM78" i="4"/>
  <c r="AR78" i="4" s="1"/>
  <c r="AP75" i="4"/>
  <c r="AM75" i="4"/>
  <c r="AR75" i="4" s="1"/>
  <c r="AP72" i="4"/>
  <c r="AM72" i="4"/>
  <c r="AR72" i="4" s="1"/>
  <c r="AP69" i="4"/>
  <c r="AM69" i="4"/>
  <c r="AR69" i="4" s="1"/>
  <c r="AP66" i="4"/>
  <c r="AM66" i="4"/>
  <c r="AR66" i="4" s="1"/>
  <c r="AP63" i="4"/>
  <c r="AM63" i="4"/>
  <c r="AR63" i="4" s="1"/>
  <c r="AP60" i="4"/>
  <c r="AM60" i="4"/>
  <c r="AR60" i="4" s="1"/>
  <c r="AP57" i="4"/>
  <c r="AM57" i="4"/>
  <c r="AR57" i="4" s="1"/>
  <c r="AP54" i="4"/>
  <c r="AM54" i="4"/>
  <c r="AR54" i="4" s="1"/>
  <c r="AP51" i="4"/>
  <c r="AM51" i="4"/>
  <c r="AR51" i="4" s="1"/>
  <c r="AP48" i="4"/>
  <c r="AM48" i="4"/>
  <c r="AR48" i="4" s="1"/>
  <c r="AP45" i="4"/>
  <c r="AM45" i="4"/>
  <c r="AR45" i="4" s="1"/>
  <c r="AP42" i="4"/>
  <c r="AM42" i="4"/>
  <c r="AR42" i="4" s="1"/>
  <c r="AP39" i="4"/>
  <c r="AM39" i="4"/>
  <c r="AR39" i="4" s="1"/>
  <c r="AP36" i="4"/>
  <c r="AM36" i="4"/>
  <c r="AR36" i="4" s="1"/>
  <c r="AP33" i="4"/>
  <c r="AM33" i="4"/>
  <c r="AR33" i="4" s="1"/>
  <c r="AP30" i="4"/>
  <c r="AM30" i="4"/>
  <c r="AR30" i="4" s="1"/>
  <c r="AP27" i="4"/>
  <c r="AM27" i="4"/>
  <c r="AR27" i="4" s="1"/>
  <c r="AP24" i="4"/>
  <c r="AM24" i="4"/>
  <c r="AR24" i="4" s="1"/>
  <c r="AP21" i="4"/>
  <c r="AM21" i="4"/>
  <c r="AR21" i="4" s="1"/>
  <c r="AP18" i="4"/>
  <c r="AM18" i="4"/>
  <c r="AR18" i="4" s="1"/>
  <c r="AP15" i="4"/>
  <c r="AM15" i="4"/>
  <c r="AR15" i="4" s="1"/>
  <c r="AP12" i="4"/>
  <c r="AM12" i="4"/>
  <c r="AR12" i="4" s="1"/>
  <c r="AP9" i="4"/>
  <c r="AM9" i="4"/>
  <c r="AR9" i="4" s="1"/>
  <c r="AP6" i="4"/>
  <c r="AM6" i="4"/>
  <c r="AR6" i="4" s="1"/>
  <c r="AP3" i="4"/>
  <c r="AM3" i="4"/>
  <c r="AR3" i="4" s="1"/>
  <c r="C28" i="5"/>
  <c r="C29" i="5" s="1"/>
  <c r="AC4" i="6"/>
  <c r="AD4" i="6" s="1"/>
  <c r="AC7" i="6"/>
  <c r="AD7" i="6" s="1"/>
  <c r="AC10" i="6"/>
  <c r="AD10" i="6" s="1"/>
  <c r="AE10" i="6"/>
  <c r="AF10" i="6" s="1"/>
  <c r="AI10" i="6" s="1"/>
  <c r="AK10" i="6" s="1"/>
  <c r="AC11" i="6"/>
  <c r="AD11" i="6" s="1"/>
  <c r="AC15" i="6"/>
  <c r="AD15" i="6" s="1"/>
  <c r="AC20" i="6"/>
  <c r="AD20" i="6" s="1"/>
  <c r="AC29" i="6"/>
  <c r="AD29" i="6" s="1"/>
  <c r="AC38" i="6"/>
  <c r="AD38" i="6" s="1"/>
  <c r="AN3" i="10"/>
  <c r="AK3" i="10"/>
  <c r="AL3" i="10" s="1"/>
  <c r="AM3" i="10" s="1"/>
  <c r="AO3" i="10" s="1"/>
  <c r="AN6" i="10"/>
  <c r="AK6" i="10"/>
  <c r="AL6" i="10" s="1"/>
  <c r="AM6" i="10" s="1"/>
  <c r="AO6" i="10" s="1"/>
  <c r="AP188" i="4"/>
  <c r="AM188" i="4"/>
  <c r="AR188" i="4" s="1"/>
  <c r="AP185" i="4"/>
  <c r="AM185" i="4"/>
  <c r="AR185" i="4" s="1"/>
  <c r="AP182" i="4"/>
  <c r="AM182" i="4"/>
  <c r="AR182" i="4" s="1"/>
  <c r="AP179" i="4"/>
  <c r="AM179" i="4"/>
  <c r="AR179" i="4" s="1"/>
  <c r="AP176" i="4"/>
  <c r="AM176" i="4"/>
  <c r="AR176" i="4" s="1"/>
  <c r="AP173" i="4"/>
  <c r="AM173" i="4"/>
  <c r="AR173" i="4" s="1"/>
  <c r="AP170" i="4"/>
  <c r="AM170" i="4"/>
  <c r="AR170" i="4" s="1"/>
  <c r="AP167" i="4"/>
  <c r="AM167" i="4"/>
  <c r="AR167" i="4" s="1"/>
  <c r="AP164" i="4"/>
  <c r="AM164" i="4"/>
  <c r="AR164" i="4" s="1"/>
  <c r="AP161" i="4"/>
  <c r="AM161" i="4"/>
  <c r="AR161" i="4" s="1"/>
  <c r="AP158" i="4"/>
  <c r="AM158" i="4"/>
  <c r="AR158" i="4" s="1"/>
  <c r="AP155" i="4"/>
  <c r="AM155" i="4"/>
  <c r="AR155" i="4" s="1"/>
  <c r="AP152" i="4"/>
  <c r="AM152" i="4"/>
  <c r="AR152" i="4" s="1"/>
  <c r="AP149" i="4"/>
  <c r="AM149" i="4"/>
  <c r="AR149" i="4" s="1"/>
  <c r="AP146" i="4"/>
  <c r="AM146" i="4"/>
  <c r="AR146" i="4" s="1"/>
  <c r="AP143" i="4"/>
  <c r="AM143" i="4"/>
  <c r="AR143" i="4" s="1"/>
  <c r="AP140" i="4"/>
  <c r="AM140" i="4"/>
  <c r="AR140" i="4" s="1"/>
  <c r="AP137" i="4"/>
  <c r="AM137" i="4"/>
  <c r="AR137" i="4" s="1"/>
  <c r="AP134" i="4"/>
  <c r="AM134" i="4"/>
  <c r="AR134" i="4" s="1"/>
  <c r="AP131" i="4"/>
  <c r="AM131" i="4"/>
  <c r="AP128" i="4"/>
  <c r="AM128" i="4"/>
  <c r="AP125" i="4"/>
  <c r="AM125" i="4"/>
  <c r="AP122" i="4"/>
  <c r="AM122" i="4"/>
  <c r="AP119" i="4"/>
  <c r="AM119" i="4"/>
  <c r="AP116" i="4"/>
  <c r="AM116" i="4"/>
  <c r="AP113" i="4"/>
  <c r="AM113" i="4"/>
  <c r="AP110" i="4"/>
  <c r="AM110" i="4"/>
  <c r="AP107" i="4"/>
  <c r="AM107" i="4"/>
  <c r="AP104" i="4"/>
  <c r="AM104" i="4"/>
  <c r="AP101" i="4"/>
  <c r="AM101" i="4"/>
  <c r="AP98" i="4"/>
  <c r="AM98" i="4"/>
  <c r="AP95" i="4"/>
  <c r="AM95" i="4"/>
  <c r="AP92" i="4"/>
  <c r="AM92" i="4"/>
  <c r="AP89" i="4"/>
  <c r="AM89" i="4"/>
  <c r="AP86" i="4"/>
  <c r="AM86" i="4"/>
  <c r="AP83" i="4"/>
  <c r="AM83" i="4"/>
  <c r="AP80" i="4"/>
  <c r="AM80" i="4"/>
  <c r="AP77" i="4"/>
  <c r="AM77" i="4"/>
  <c r="AP74" i="4"/>
  <c r="AM74" i="4"/>
  <c r="AP71" i="4"/>
  <c r="AM71" i="4"/>
  <c r="AP68" i="4"/>
  <c r="AM68" i="4"/>
  <c r="AP65" i="4"/>
  <c r="AM65" i="4"/>
  <c r="AP62" i="4"/>
  <c r="AM62" i="4"/>
  <c r="AP59" i="4"/>
  <c r="AM59" i="4"/>
  <c r="AP56" i="4"/>
  <c r="AM56" i="4"/>
  <c r="AP53" i="4"/>
  <c r="AM53" i="4"/>
  <c r="AP50" i="4"/>
  <c r="AM50" i="4"/>
  <c r="AP47" i="4"/>
  <c r="AM47" i="4"/>
  <c r="AP44" i="4"/>
  <c r="AM44" i="4"/>
  <c r="AP41" i="4"/>
  <c r="AM41" i="4"/>
  <c r="AP38" i="4"/>
  <c r="AM38" i="4"/>
  <c r="AP35" i="4"/>
  <c r="AM35" i="4"/>
  <c r="AP32" i="4"/>
  <c r="AM32" i="4"/>
  <c r="AP29" i="4"/>
  <c r="AM29" i="4"/>
  <c r="AP26" i="4"/>
  <c r="AM26" i="4"/>
  <c r="AP23" i="4"/>
  <c r="AM23" i="4"/>
  <c r="AP20" i="4"/>
  <c r="AM20" i="4"/>
  <c r="AP17" i="4"/>
  <c r="AM17" i="4"/>
  <c r="AP14" i="4"/>
  <c r="AM14" i="4"/>
  <c r="AP11" i="4"/>
  <c r="AM11" i="4"/>
  <c r="AP8" i="4"/>
  <c r="AM8" i="4"/>
  <c r="AP5" i="4"/>
  <c r="AM5" i="4"/>
  <c r="AC2" i="6"/>
  <c r="AD2" i="6" s="1"/>
  <c r="AE2" i="6"/>
  <c r="AF2" i="6" s="1"/>
  <c r="AI2" i="6" s="1"/>
  <c r="AK2" i="6" s="1"/>
  <c r="AC5" i="6"/>
  <c r="AD5" i="6" s="1"/>
  <c r="AE5" i="6"/>
  <c r="AF5" i="6" s="1"/>
  <c r="AI5" i="6" s="1"/>
  <c r="AK5" i="6" s="1"/>
  <c r="AC8" i="6"/>
  <c r="AD8" i="6" s="1"/>
  <c r="AE8" i="6"/>
  <c r="AF8" i="6" s="1"/>
  <c r="AI8" i="6" s="1"/>
  <c r="AK8" i="6" s="1"/>
  <c r="AC12" i="6"/>
  <c r="AD12" i="6" s="1"/>
  <c r="AE12" i="6"/>
  <c r="AF12" i="6" s="1"/>
  <c r="AI12" i="6" s="1"/>
  <c r="AK12" i="6" s="1"/>
  <c r="AC17" i="6"/>
  <c r="AD17" i="6" s="1"/>
  <c r="AC23" i="6"/>
  <c r="AD23" i="6" s="1"/>
  <c r="AC32" i="6"/>
  <c r="AD32" i="6" s="1"/>
  <c r="AC41" i="6"/>
  <c r="AD41" i="6" s="1"/>
  <c r="AN2" i="10"/>
  <c r="AK2" i="10"/>
  <c r="AL2" i="10" s="1"/>
  <c r="AM2" i="10" s="1"/>
  <c r="AO2" i="10" s="1"/>
  <c r="AN5" i="10"/>
  <c r="AK5" i="10"/>
  <c r="AL5" i="10" s="1"/>
  <c r="AM5" i="10" s="1"/>
  <c r="AO5" i="10" s="1"/>
  <c r="AR131" i="4"/>
  <c r="AP130" i="4"/>
  <c r="AM130" i="4"/>
  <c r="AR130" i="4" s="1"/>
  <c r="AR128" i="4"/>
  <c r="AP127" i="4"/>
  <c r="AM127" i="4"/>
  <c r="AR127" i="4" s="1"/>
  <c r="AR125" i="4"/>
  <c r="AP124" i="4"/>
  <c r="AM124" i="4"/>
  <c r="AR124" i="4" s="1"/>
  <c r="AR122" i="4"/>
  <c r="AP121" i="4"/>
  <c r="AM121" i="4"/>
  <c r="AR121" i="4" s="1"/>
  <c r="AR119" i="4"/>
  <c r="AP118" i="4"/>
  <c r="AM118" i="4"/>
  <c r="AR118" i="4" s="1"/>
  <c r="AR116" i="4"/>
  <c r="AP115" i="4"/>
  <c r="AM115" i="4"/>
  <c r="AR115" i="4" s="1"/>
  <c r="AR113" i="4"/>
  <c r="AP112" i="4"/>
  <c r="AM112" i="4"/>
  <c r="AR112" i="4" s="1"/>
  <c r="AR110" i="4"/>
  <c r="AP109" i="4"/>
  <c r="AM109" i="4"/>
  <c r="AR109" i="4" s="1"/>
  <c r="AR107" i="4"/>
  <c r="AP106" i="4"/>
  <c r="AM106" i="4"/>
  <c r="AR106" i="4" s="1"/>
  <c r="AR104" i="4"/>
  <c r="AP103" i="4"/>
  <c r="AM103" i="4"/>
  <c r="AR103" i="4" s="1"/>
  <c r="AR101" i="4"/>
  <c r="AP100" i="4"/>
  <c r="AM100" i="4"/>
  <c r="AR100" i="4" s="1"/>
  <c r="AR98" i="4"/>
  <c r="AP97" i="4"/>
  <c r="AM97" i="4"/>
  <c r="AR97" i="4" s="1"/>
  <c r="AR95" i="4"/>
  <c r="AP94" i="4"/>
  <c r="AM94" i="4"/>
  <c r="AR94" i="4" s="1"/>
  <c r="AR92" i="4"/>
  <c r="AP91" i="4"/>
  <c r="AM91" i="4"/>
  <c r="AR91" i="4" s="1"/>
  <c r="AR89" i="4"/>
  <c r="AP88" i="4"/>
  <c r="AM88" i="4"/>
  <c r="AR88" i="4" s="1"/>
  <c r="AR86" i="4"/>
  <c r="AP85" i="4"/>
  <c r="AM85" i="4"/>
  <c r="AR85" i="4" s="1"/>
  <c r="AR83" i="4"/>
  <c r="AP82" i="4"/>
  <c r="AM82" i="4"/>
  <c r="AR82" i="4" s="1"/>
  <c r="AR80" i="4"/>
  <c r="AP79" i="4"/>
  <c r="AM79" i="4"/>
  <c r="AR79" i="4" s="1"/>
  <c r="AR77" i="4"/>
  <c r="AP76" i="4"/>
  <c r="AM76" i="4"/>
  <c r="AR76" i="4" s="1"/>
  <c r="AR74" i="4"/>
  <c r="AP73" i="4"/>
  <c r="AM73" i="4"/>
  <c r="AR73" i="4" s="1"/>
  <c r="AR71" i="4"/>
  <c r="AP70" i="4"/>
  <c r="AM70" i="4"/>
  <c r="AR70" i="4" s="1"/>
  <c r="AR68" i="4"/>
  <c r="AP67" i="4"/>
  <c r="AM67" i="4"/>
  <c r="AR67" i="4" s="1"/>
  <c r="AR65" i="4"/>
  <c r="AP64" i="4"/>
  <c r="AM64" i="4"/>
  <c r="AR64" i="4" s="1"/>
  <c r="AR62" i="4"/>
  <c r="AP61" i="4"/>
  <c r="AM61" i="4"/>
  <c r="AR61" i="4" s="1"/>
  <c r="AR59" i="4"/>
  <c r="AP58" i="4"/>
  <c r="AM58" i="4"/>
  <c r="AR58" i="4" s="1"/>
  <c r="AR56" i="4"/>
  <c r="AP55" i="4"/>
  <c r="AM55" i="4"/>
  <c r="AR55" i="4" s="1"/>
  <c r="AR53" i="4"/>
  <c r="AP52" i="4"/>
  <c r="AM52" i="4"/>
  <c r="AR52" i="4" s="1"/>
  <c r="AR50" i="4"/>
  <c r="AP49" i="4"/>
  <c r="AM49" i="4"/>
  <c r="AR49" i="4" s="1"/>
  <c r="AR47" i="4"/>
  <c r="AP46" i="4"/>
  <c r="AM46" i="4"/>
  <c r="AR46" i="4" s="1"/>
  <c r="AR44" i="4"/>
  <c r="AP43" i="4"/>
  <c r="AM43" i="4"/>
  <c r="AR43" i="4" s="1"/>
  <c r="AR41" i="4"/>
  <c r="AP40" i="4"/>
  <c r="AM40" i="4"/>
  <c r="AR40" i="4" s="1"/>
  <c r="AR38" i="4"/>
  <c r="AP37" i="4"/>
  <c r="AM37" i="4"/>
  <c r="AR37" i="4" s="1"/>
  <c r="AR35" i="4"/>
  <c r="AP34" i="4"/>
  <c r="AM34" i="4"/>
  <c r="AR34" i="4" s="1"/>
  <c r="AR32" i="4"/>
  <c r="AP31" i="4"/>
  <c r="AM31" i="4"/>
  <c r="AR31" i="4" s="1"/>
  <c r="AR29" i="4"/>
  <c r="AP28" i="4"/>
  <c r="AM28" i="4"/>
  <c r="AR28" i="4" s="1"/>
  <c r="AR26" i="4"/>
  <c r="AP25" i="4"/>
  <c r="AM25" i="4"/>
  <c r="AR25" i="4" s="1"/>
  <c r="AR23" i="4"/>
  <c r="AP22" i="4"/>
  <c r="AM22" i="4"/>
  <c r="AR22" i="4" s="1"/>
  <c r="AR20" i="4"/>
  <c r="AP19" i="4"/>
  <c r="AM19" i="4"/>
  <c r="AR19" i="4" s="1"/>
  <c r="AR17" i="4"/>
  <c r="AP16" i="4"/>
  <c r="AM16" i="4"/>
  <c r="AR16" i="4" s="1"/>
  <c r="AR14" i="4"/>
  <c r="AP13" i="4"/>
  <c r="AM13" i="4"/>
  <c r="AR13" i="4" s="1"/>
  <c r="AR11" i="4"/>
  <c r="AP10" i="4"/>
  <c r="AM10" i="4"/>
  <c r="AR10" i="4" s="1"/>
  <c r="AR8" i="4"/>
  <c r="AP7" i="4"/>
  <c r="AM7" i="4"/>
  <c r="AR7" i="4" s="1"/>
  <c r="AR5" i="4"/>
  <c r="AP4" i="4"/>
  <c r="AM4" i="4"/>
  <c r="AR4" i="4" s="1"/>
  <c r="AC3" i="6"/>
  <c r="AD3" i="6" s="1"/>
  <c r="AC6" i="6"/>
  <c r="AD6" i="6" s="1"/>
  <c r="AC9" i="6"/>
  <c r="AD9" i="6" s="1"/>
  <c r="AC14" i="6"/>
  <c r="AD14" i="6" s="1"/>
  <c r="AE14" i="6"/>
  <c r="AF14" i="6" s="1"/>
  <c r="AI14" i="6" s="1"/>
  <c r="AK14" i="6" s="1"/>
  <c r="AC18" i="6"/>
  <c r="AD18" i="6" s="1"/>
  <c r="AE18" i="6"/>
  <c r="AF18" i="6" s="1"/>
  <c r="AI18" i="6" s="1"/>
  <c r="AK18" i="6" s="1"/>
  <c r="AC26" i="6"/>
  <c r="AD26" i="6" s="1"/>
  <c r="AE26" i="6"/>
  <c r="AF26" i="6" s="1"/>
  <c r="AI26" i="6" s="1"/>
  <c r="AK26" i="6" s="1"/>
  <c r="AC35" i="6"/>
  <c r="AD35" i="6" s="1"/>
  <c r="AN4" i="10"/>
  <c r="AK4" i="10"/>
  <c r="AL4" i="10" s="1"/>
  <c r="AM4" i="10" s="1"/>
  <c r="AO4" i="10" s="1"/>
  <c r="AC44" i="6"/>
  <c r="AD44" i="6" s="1"/>
  <c r="AC47" i="6"/>
  <c r="AD47" i="6" s="1"/>
  <c r="AC50" i="6"/>
  <c r="AD50" i="6" s="1"/>
  <c r="AC53" i="6"/>
  <c r="AD53" i="6" s="1"/>
  <c r="A56" i="7"/>
  <c r="C56" i="7" s="1"/>
  <c r="AN56" i="6"/>
  <c r="AC58" i="6"/>
  <c r="AD58" i="6" s="1"/>
  <c r="AC61" i="6"/>
  <c r="AD61" i="6" s="1"/>
  <c r="AC64" i="6"/>
  <c r="AD64" i="6" s="1"/>
  <c r="AC67" i="6"/>
  <c r="AD67" i="6" s="1"/>
  <c r="AC70" i="6"/>
  <c r="AD70" i="6" s="1"/>
  <c r="AC73" i="6"/>
  <c r="AD73" i="6" s="1"/>
  <c r="AC76" i="6"/>
  <c r="AD76" i="6" s="1"/>
  <c r="AC79" i="6"/>
  <c r="AD79" i="6" s="1"/>
  <c r="AC82" i="6"/>
  <c r="AD82" i="6" s="1"/>
  <c r="AC85" i="6"/>
  <c r="AD85" i="6" s="1"/>
  <c r="AC88" i="6"/>
  <c r="AD88" i="6" s="1"/>
  <c r="AC91" i="6"/>
  <c r="AD91" i="6" s="1"/>
  <c r="A95" i="7"/>
  <c r="C95" i="7" s="1"/>
  <c r="AN95" i="6"/>
  <c r="H96" i="7"/>
  <c r="I96" i="7" s="1"/>
  <c r="AC99" i="6"/>
  <c r="AD99" i="6" s="1"/>
  <c r="AE99" i="6"/>
  <c r="AF99" i="6" s="1"/>
  <c r="AI99" i="6" s="1"/>
  <c r="AK99" i="6" s="1"/>
  <c r="AC102" i="6"/>
  <c r="AD102" i="6" s="1"/>
  <c r="AE102" i="6"/>
  <c r="AF102" i="6" s="1"/>
  <c r="AI102" i="6" s="1"/>
  <c r="AK102" i="6" s="1"/>
  <c r="AC104" i="6"/>
  <c r="AD104" i="6" s="1"/>
  <c r="AE104" i="6"/>
  <c r="AF104" i="6" s="1"/>
  <c r="AI104" i="6" s="1"/>
  <c r="AK104" i="6" s="1"/>
  <c r="AC107" i="6"/>
  <c r="AD107" i="6" s="1"/>
  <c r="AE107" i="6"/>
  <c r="AF107" i="6" s="1"/>
  <c r="AI107" i="6" s="1"/>
  <c r="AK107" i="6" s="1"/>
  <c r="AC110" i="6"/>
  <c r="AD110" i="6" s="1"/>
  <c r="AE110" i="6"/>
  <c r="AF110" i="6" s="1"/>
  <c r="AI110" i="6" s="1"/>
  <c r="AK110" i="6" s="1"/>
  <c r="AC113" i="6"/>
  <c r="AD113" i="6" s="1"/>
  <c r="AE113" i="6"/>
  <c r="AF113" i="6" s="1"/>
  <c r="AI113" i="6" s="1"/>
  <c r="AK113" i="6" s="1"/>
  <c r="AC116" i="6"/>
  <c r="AD116" i="6" s="1"/>
  <c r="AE116" i="6"/>
  <c r="AF116" i="6" s="1"/>
  <c r="AI116" i="6" s="1"/>
  <c r="AK116" i="6" s="1"/>
  <c r="AC119" i="6"/>
  <c r="AD119" i="6" s="1"/>
  <c r="AE119" i="6"/>
  <c r="AF119" i="6" s="1"/>
  <c r="AI119" i="6" s="1"/>
  <c r="AK119" i="6" s="1"/>
  <c r="AC122" i="6"/>
  <c r="AD122" i="6" s="1"/>
  <c r="AE122" i="6"/>
  <c r="AF122" i="6" s="1"/>
  <c r="AI122" i="6" s="1"/>
  <c r="AK122" i="6" s="1"/>
  <c r="AC125" i="6"/>
  <c r="AD125" i="6" s="1"/>
  <c r="AE125" i="6"/>
  <c r="AF125" i="6" s="1"/>
  <c r="AI125" i="6" s="1"/>
  <c r="AK125" i="6" s="1"/>
  <c r="AC128" i="6"/>
  <c r="AD128" i="6" s="1"/>
  <c r="AE128" i="6"/>
  <c r="AF128" i="6" s="1"/>
  <c r="AI128" i="6" s="1"/>
  <c r="AK128" i="6" s="1"/>
  <c r="AC131" i="6"/>
  <c r="AD131" i="6" s="1"/>
  <c r="AE131" i="6"/>
  <c r="AF131" i="6" s="1"/>
  <c r="AI131" i="6" s="1"/>
  <c r="AK131" i="6" s="1"/>
  <c r="AC134" i="6"/>
  <c r="AD134" i="6" s="1"/>
  <c r="AE134" i="6"/>
  <c r="AF134" i="6" s="1"/>
  <c r="AI134" i="6" s="1"/>
  <c r="AK134" i="6" s="1"/>
  <c r="AC137" i="6"/>
  <c r="AD137" i="6" s="1"/>
  <c r="AE137" i="6"/>
  <c r="AF137" i="6" s="1"/>
  <c r="AI137" i="6" s="1"/>
  <c r="AK137" i="6" s="1"/>
  <c r="AC140" i="6"/>
  <c r="AD140" i="6" s="1"/>
  <c r="AE140" i="6"/>
  <c r="AF140" i="6" s="1"/>
  <c r="AI140" i="6" s="1"/>
  <c r="AK140" i="6" s="1"/>
  <c r="AC143" i="6"/>
  <c r="AD143" i="6" s="1"/>
  <c r="AE143" i="6"/>
  <c r="AF143" i="6" s="1"/>
  <c r="AI143" i="6" s="1"/>
  <c r="AK143" i="6" s="1"/>
  <c r="AC146" i="6"/>
  <c r="AD146" i="6" s="1"/>
  <c r="AE146" i="6"/>
  <c r="AF146" i="6" s="1"/>
  <c r="AI146" i="6" s="1"/>
  <c r="AK146" i="6" s="1"/>
  <c r="AC149" i="6"/>
  <c r="AD149" i="6" s="1"/>
  <c r="AE149" i="6"/>
  <c r="AF149" i="6" s="1"/>
  <c r="AI149" i="6" s="1"/>
  <c r="AK149" i="6" s="1"/>
  <c r="AC152" i="6"/>
  <c r="AD152" i="6" s="1"/>
  <c r="AE152" i="6"/>
  <c r="AF152" i="6" s="1"/>
  <c r="AI152" i="6" s="1"/>
  <c r="AK152" i="6" s="1"/>
  <c r="AC155" i="6"/>
  <c r="AD155" i="6" s="1"/>
  <c r="AE155" i="6"/>
  <c r="AF155" i="6" s="1"/>
  <c r="AI155" i="6" s="1"/>
  <c r="AK155" i="6" s="1"/>
  <c r="AC158" i="6"/>
  <c r="AD158" i="6" s="1"/>
  <c r="AE158" i="6"/>
  <c r="AF158" i="6" s="1"/>
  <c r="AI158" i="6" s="1"/>
  <c r="AK158" i="6" s="1"/>
  <c r="AC161" i="6"/>
  <c r="AD161" i="6" s="1"/>
  <c r="AE161" i="6"/>
  <c r="AF161" i="6" s="1"/>
  <c r="AI161" i="6" s="1"/>
  <c r="AK161" i="6" s="1"/>
  <c r="AC164" i="6"/>
  <c r="AD164" i="6" s="1"/>
  <c r="AE164" i="6"/>
  <c r="AF164" i="6" s="1"/>
  <c r="AI164" i="6" s="1"/>
  <c r="AK164" i="6" s="1"/>
  <c r="AC167" i="6"/>
  <c r="AD167" i="6" s="1"/>
  <c r="AC169" i="6"/>
  <c r="AD169" i="6" s="1"/>
  <c r="AE169" i="6"/>
  <c r="AF169" i="6" s="1"/>
  <c r="AI169" i="6" s="1"/>
  <c r="AK169" i="6" s="1"/>
  <c r="AC172" i="6"/>
  <c r="AD172" i="6" s="1"/>
  <c r="AE172" i="6"/>
  <c r="AF172" i="6" s="1"/>
  <c r="AI172" i="6" s="1"/>
  <c r="AK172" i="6" s="1"/>
  <c r="AC175" i="6"/>
  <c r="AD175" i="6" s="1"/>
  <c r="AC178" i="6"/>
  <c r="AD178" i="6" s="1"/>
  <c r="AE178" i="6"/>
  <c r="AF178" i="6" s="1"/>
  <c r="AI178" i="6" s="1"/>
  <c r="AK178" i="6" s="1"/>
  <c r="AC181" i="6"/>
  <c r="AD181" i="6" s="1"/>
  <c r="AE181" i="6"/>
  <c r="AF181" i="6" s="1"/>
  <c r="AI181" i="6" s="1"/>
  <c r="AK181" i="6" s="1"/>
  <c r="AC184" i="6"/>
  <c r="AD184" i="6" s="1"/>
  <c r="AC187" i="6"/>
  <c r="AD187" i="6" s="1"/>
  <c r="AE187" i="6"/>
  <c r="AF187" i="6" s="1"/>
  <c r="AI187" i="6" s="1"/>
  <c r="AK187" i="6" s="1"/>
  <c r="AC190" i="6"/>
  <c r="AD190" i="6" s="1"/>
  <c r="AE190" i="6"/>
  <c r="AF190" i="6" s="1"/>
  <c r="AI190" i="6" s="1"/>
  <c r="AK190" i="6" s="1"/>
  <c r="AC193" i="6"/>
  <c r="AD193" i="6" s="1"/>
  <c r="AC196" i="6"/>
  <c r="AD196" i="6" s="1"/>
  <c r="AE196" i="6"/>
  <c r="AF196" i="6" s="1"/>
  <c r="AI196" i="6" s="1"/>
  <c r="AK196" i="6" s="1"/>
  <c r="AC199" i="6"/>
  <c r="AD199" i="6" s="1"/>
  <c r="AE199" i="6"/>
  <c r="AF199" i="6" s="1"/>
  <c r="AI199" i="6" s="1"/>
  <c r="AK199" i="6" s="1"/>
  <c r="AC202" i="6"/>
  <c r="AD202" i="6" s="1"/>
  <c r="AC205" i="6"/>
  <c r="AD205" i="6" s="1"/>
  <c r="AE205" i="6"/>
  <c r="AF205" i="6" s="1"/>
  <c r="AI205" i="6" s="1"/>
  <c r="AK205" i="6" s="1"/>
  <c r="AC208" i="6"/>
  <c r="AD208" i="6" s="1"/>
  <c r="AE208" i="6"/>
  <c r="AF208" i="6" s="1"/>
  <c r="AI208" i="6" s="1"/>
  <c r="AK208" i="6" s="1"/>
  <c r="AC211" i="6"/>
  <c r="AD211" i="6" s="1"/>
  <c r="AC214" i="6"/>
  <c r="AD214" i="6" s="1"/>
  <c r="AE214" i="6"/>
  <c r="AF214" i="6" s="1"/>
  <c r="AI214" i="6" s="1"/>
  <c r="AK214" i="6" s="1"/>
  <c r="AC217" i="6"/>
  <c r="AD217" i="6" s="1"/>
  <c r="AE217" i="6"/>
  <c r="AF217" i="6" s="1"/>
  <c r="AI217" i="6" s="1"/>
  <c r="AK217" i="6" s="1"/>
  <c r="AC220" i="6"/>
  <c r="AD220" i="6" s="1"/>
  <c r="AC223" i="6"/>
  <c r="AD223" i="6" s="1"/>
  <c r="AE223" i="6"/>
  <c r="AF223" i="6" s="1"/>
  <c r="AI223" i="6" s="1"/>
  <c r="AK223" i="6" s="1"/>
  <c r="AC226" i="6"/>
  <c r="AD226" i="6" s="1"/>
  <c r="AE226" i="6"/>
  <c r="AF226" i="6" s="1"/>
  <c r="AI226" i="6" s="1"/>
  <c r="AK226" i="6" s="1"/>
  <c r="AC229" i="6"/>
  <c r="AD229" i="6" s="1"/>
  <c r="AC232" i="6"/>
  <c r="AD232" i="6" s="1"/>
  <c r="AE232" i="6"/>
  <c r="AF232" i="6" s="1"/>
  <c r="AI232" i="6" s="1"/>
  <c r="AK232" i="6" s="1"/>
  <c r="AC235" i="6"/>
  <c r="AD235" i="6" s="1"/>
  <c r="AE235" i="6"/>
  <c r="AF235" i="6" s="1"/>
  <c r="AI235" i="6" s="1"/>
  <c r="AK235" i="6" s="1"/>
  <c r="AC238" i="6"/>
  <c r="AD238" i="6" s="1"/>
  <c r="AC241" i="6"/>
  <c r="AD241" i="6" s="1"/>
  <c r="AE241" i="6"/>
  <c r="AF241" i="6" s="1"/>
  <c r="AI241" i="6" s="1"/>
  <c r="AK241" i="6" s="1"/>
  <c r="AC244" i="6"/>
  <c r="AD244" i="6" s="1"/>
  <c r="AE244" i="6"/>
  <c r="AF244" i="6" s="1"/>
  <c r="AI244" i="6" s="1"/>
  <c r="AK244" i="6" s="1"/>
  <c r="AC246" i="6"/>
  <c r="AD246" i="6" s="1"/>
  <c r="AC249" i="6"/>
  <c r="AD249" i="6" s="1"/>
  <c r="AE249" i="6"/>
  <c r="AF249" i="6" s="1"/>
  <c r="AI249" i="6" s="1"/>
  <c r="AK249" i="6" s="1"/>
  <c r="AC252" i="6"/>
  <c r="AD252" i="6" s="1"/>
  <c r="AE252" i="6"/>
  <c r="AF252" i="6" s="1"/>
  <c r="AI252" i="6" s="1"/>
  <c r="AK252" i="6" s="1"/>
  <c r="AC255" i="6"/>
  <c r="AD255" i="6" s="1"/>
  <c r="AC258" i="6"/>
  <c r="AD258" i="6" s="1"/>
  <c r="AE258" i="6"/>
  <c r="AF258" i="6" s="1"/>
  <c r="AI258" i="6" s="1"/>
  <c r="AK258" i="6" s="1"/>
  <c r="AC261" i="6"/>
  <c r="AD261" i="6" s="1"/>
  <c r="AE261" i="6"/>
  <c r="AF261" i="6" s="1"/>
  <c r="AI261" i="6" s="1"/>
  <c r="AK261" i="6" s="1"/>
  <c r="AC264" i="6"/>
  <c r="AD264" i="6" s="1"/>
  <c r="AC267" i="6"/>
  <c r="AD267" i="6" s="1"/>
  <c r="AE267" i="6"/>
  <c r="AF267" i="6" s="1"/>
  <c r="AI267" i="6" s="1"/>
  <c r="AK267" i="6" s="1"/>
  <c r="AC270" i="6"/>
  <c r="AD270" i="6" s="1"/>
  <c r="AE270" i="6"/>
  <c r="AF270" i="6" s="1"/>
  <c r="AI270" i="6" s="1"/>
  <c r="AK270" i="6" s="1"/>
  <c r="AC273" i="6"/>
  <c r="AD273" i="6" s="1"/>
  <c r="AC276" i="6"/>
  <c r="AD276" i="6" s="1"/>
  <c r="AE276" i="6"/>
  <c r="AF276" i="6" s="1"/>
  <c r="AI276" i="6" s="1"/>
  <c r="AK276" i="6" s="1"/>
  <c r="AC279" i="6"/>
  <c r="AD279" i="6" s="1"/>
  <c r="AE279" i="6"/>
  <c r="AF279" i="6" s="1"/>
  <c r="AI279" i="6" s="1"/>
  <c r="AK279" i="6" s="1"/>
  <c r="AC282" i="6"/>
  <c r="AD282" i="6" s="1"/>
  <c r="AC285" i="6"/>
  <c r="AD285" i="6" s="1"/>
  <c r="AE285" i="6"/>
  <c r="AF285" i="6" s="1"/>
  <c r="AI285" i="6" s="1"/>
  <c r="AK285" i="6" s="1"/>
  <c r="AC288" i="6"/>
  <c r="AD288" i="6" s="1"/>
  <c r="AE288" i="6"/>
  <c r="AF288" i="6" s="1"/>
  <c r="AI288" i="6" s="1"/>
  <c r="AK288" i="6" s="1"/>
  <c r="AC291" i="6"/>
  <c r="AD291" i="6" s="1"/>
  <c r="AC294" i="6"/>
  <c r="AD294" i="6" s="1"/>
  <c r="AE294" i="6"/>
  <c r="AF294" i="6" s="1"/>
  <c r="AI294" i="6" s="1"/>
  <c r="AK294" i="6" s="1"/>
  <c r="AC297" i="6"/>
  <c r="AD297" i="6" s="1"/>
  <c r="AE297" i="6"/>
  <c r="AF297" i="6" s="1"/>
  <c r="AI297" i="6" s="1"/>
  <c r="AK297" i="6" s="1"/>
  <c r="AC300" i="6"/>
  <c r="AD300" i="6" s="1"/>
  <c r="AC303" i="6"/>
  <c r="AD303" i="6" s="1"/>
  <c r="AE303" i="6"/>
  <c r="AF303" i="6" s="1"/>
  <c r="AI303" i="6" s="1"/>
  <c r="AK303" i="6" s="1"/>
  <c r="AC306" i="6"/>
  <c r="AD306" i="6" s="1"/>
  <c r="AE306" i="6"/>
  <c r="AF306" i="6" s="1"/>
  <c r="AI306" i="6" s="1"/>
  <c r="AK306" i="6" s="1"/>
  <c r="AC309" i="6"/>
  <c r="AD309" i="6" s="1"/>
  <c r="AC312" i="6"/>
  <c r="AD312" i="6" s="1"/>
  <c r="AE312" i="6"/>
  <c r="AF312" i="6" s="1"/>
  <c r="AI312" i="6" s="1"/>
  <c r="AK312" i="6" s="1"/>
  <c r="AC317" i="6"/>
  <c r="AD317" i="6" s="1"/>
  <c r="AE317" i="6"/>
  <c r="AF317" i="6" s="1"/>
  <c r="AI317" i="6" s="1"/>
  <c r="AK317" i="6" s="1"/>
  <c r="AC320" i="6"/>
  <c r="AD320" i="6" s="1"/>
  <c r="AC323" i="6"/>
  <c r="AD323" i="6" s="1"/>
  <c r="AE323" i="6"/>
  <c r="AF323" i="6" s="1"/>
  <c r="AI323" i="6" s="1"/>
  <c r="AK323" i="6" s="1"/>
  <c r="AC326" i="6"/>
  <c r="AD326" i="6" s="1"/>
  <c r="AE326" i="6"/>
  <c r="AF326" i="6" s="1"/>
  <c r="AI326" i="6" s="1"/>
  <c r="AK326" i="6" s="1"/>
  <c r="AC329" i="6"/>
  <c r="AD329" i="6" s="1"/>
  <c r="AC332" i="6"/>
  <c r="AD332" i="6" s="1"/>
  <c r="AE332" i="6"/>
  <c r="AF332" i="6" s="1"/>
  <c r="AI332" i="6" s="1"/>
  <c r="AK332" i="6" s="1"/>
  <c r="AC335" i="6"/>
  <c r="AD335" i="6" s="1"/>
  <c r="AE335" i="6"/>
  <c r="AF335" i="6" s="1"/>
  <c r="AI335" i="6" s="1"/>
  <c r="AK335" i="6" s="1"/>
  <c r="AC338" i="6"/>
  <c r="AD338" i="6" s="1"/>
  <c r="AC341" i="6"/>
  <c r="AD341" i="6" s="1"/>
  <c r="AE341" i="6"/>
  <c r="AF341" i="6" s="1"/>
  <c r="AI341" i="6" s="1"/>
  <c r="AK341" i="6" s="1"/>
  <c r="AC344" i="6"/>
  <c r="AD344" i="6" s="1"/>
  <c r="AE344" i="6"/>
  <c r="AF344" i="6" s="1"/>
  <c r="AI344" i="6" s="1"/>
  <c r="AK344" i="6" s="1"/>
  <c r="AC347" i="6"/>
  <c r="AD347" i="6" s="1"/>
  <c r="AC352" i="6"/>
  <c r="AD352" i="6" s="1"/>
  <c r="AE352" i="6"/>
  <c r="AF352" i="6" s="1"/>
  <c r="AI352" i="6" s="1"/>
  <c r="AK352" i="6" s="1"/>
  <c r="AC355" i="6"/>
  <c r="AD355" i="6" s="1"/>
  <c r="AE355" i="6"/>
  <c r="AF355" i="6" s="1"/>
  <c r="AI355" i="6" s="1"/>
  <c r="AK355" i="6" s="1"/>
  <c r="AC358" i="6"/>
  <c r="AD358" i="6" s="1"/>
  <c r="AD7" i="10"/>
  <c r="AE7" i="10" s="1"/>
  <c r="AH7" i="10" s="1"/>
  <c r="AJ7" i="10" s="1"/>
  <c r="AD10" i="10"/>
  <c r="AE10" i="10" s="1"/>
  <c r="AH10" i="10" s="1"/>
  <c r="AJ10" i="10" s="1"/>
  <c r="AD13" i="10"/>
  <c r="AE13" i="10" s="1"/>
  <c r="AH13" i="10" s="1"/>
  <c r="AJ13" i="10" s="1"/>
  <c r="AD16" i="10"/>
  <c r="AE16" i="10" s="1"/>
  <c r="AH16" i="10" s="1"/>
  <c r="AJ16" i="10" s="1"/>
  <c r="AD19" i="10"/>
  <c r="AE19" i="10" s="1"/>
  <c r="AH19" i="10" s="1"/>
  <c r="AJ19" i="10" s="1"/>
  <c r="AD22" i="10"/>
  <c r="AE22" i="10" s="1"/>
  <c r="AH22" i="10" s="1"/>
  <c r="AJ22" i="10" s="1"/>
  <c r="AD25" i="10"/>
  <c r="AE25" i="10" s="1"/>
  <c r="AH25" i="10" s="1"/>
  <c r="AJ25" i="10" s="1"/>
  <c r="AD28" i="10"/>
  <c r="AE28" i="10" s="1"/>
  <c r="AH28" i="10" s="1"/>
  <c r="AJ28" i="10" s="1"/>
  <c r="AD31" i="10"/>
  <c r="AE31" i="10" s="1"/>
  <c r="AH31" i="10" s="1"/>
  <c r="AJ31" i="10" s="1"/>
  <c r="AD34" i="10"/>
  <c r="AE34" i="10" s="1"/>
  <c r="AH34" i="10" s="1"/>
  <c r="AJ34" i="10" s="1"/>
  <c r="AD37" i="10"/>
  <c r="AE37" i="10" s="1"/>
  <c r="AH37" i="10" s="1"/>
  <c r="AJ37" i="10" s="1"/>
  <c r="AD40" i="10"/>
  <c r="AE40" i="10" s="1"/>
  <c r="AH40" i="10" s="1"/>
  <c r="AJ40" i="10" s="1"/>
  <c r="AD43" i="10"/>
  <c r="AE43" i="10" s="1"/>
  <c r="AH43" i="10" s="1"/>
  <c r="AJ43" i="10" s="1"/>
  <c r="AC47" i="10"/>
  <c r="AD47" i="10" s="1"/>
  <c r="AE47" i="10" s="1"/>
  <c r="AH47" i="10" s="1"/>
  <c r="AJ47" i="10" s="1"/>
  <c r="AC50" i="10"/>
  <c r="AD50" i="10"/>
  <c r="AE50" i="10" s="1"/>
  <c r="AH50" i="10" s="1"/>
  <c r="AJ50" i="10" s="1"/>
  <c r="AC53" i="10"/>
  <c r="AD53" i="10" s="1"/>
  <c r="AE53" i="10" s="1"/>
  <c r="AH53" i="10" s="1"/>
  <c r="AJ53" i="10" s="1"/>
  <c r="AC56" i="10"/>
  <c r="AD56" i="10" s="1"/>
  <c r="AE56" i="10" s="1"/>
  <c r="AH56" i="10" s="1"/>
  <c r="AJ56" i="10" s="1"/>
  <c r="AC59" i="10"/>
  <c r="AD59" i="10"/>
  <c r="AE59" i="10" s="1"/>
  <c r="AH59" i="10" s="1"/>
  <c r="AJ59" i="10" s="1"/>
  <c r="AC62" i="10"/>
  <c r="AD62" i="10" s="1"/>
  <c r="AE62" i="10" s="1"/>
  <c r="AH62" i="10" s="1"/>
  <c r="AJ62" i="10" s="1"/>
  <c r="AC65" i="10"/>
  <c r="AD65" i="10" s="1"/>
  <c r="AE65" i="10" s="1"/>
  <c r="AH65" i="10" s="1"/>
  <c r="AJ65" i="10" s="1"/>
  <c r="AC68" i="10"/>
  <c r="AD68" i="10" s="1"/>
  <c r="AE68" i="10" s="1"/>
  <c r="AH68" i="10" s="1"/>
  <c r="AJ68" i="10" s="1"/>
  <c r="AC71" i="10"/>
  <c r="AD71" i="10" s="1"/>
  <c r="AE71" i="10" s="1"/>
  <c r="AH71" i="10" s="1"/>
  <c r="AJ71" i="10" s="1"/>
  <c r="AC74" i="10"/>
  <c r="AD74" i="10" s="1"/>
  <c r="AE74" i="10" s="1"/>
  <c r="AH74" i="10" s="1"/>
  <c r="AJ74" i="10" s="1"/>
  <c r="AC21" i="6"/>
  <c r="AD21" i="6" s="1"/>
  <c r="AE21" i="6"/>
  <c r="AF21" i="6" s="1"/>
  <c r="AI21" i="6" s="1"/>
  <c r="AK21" i="6" s="1"/>
  <c r="AC24" i="6"/>
  <c r="AD24" i="6" s="1"/>
  <c r="AC27" i="6"/>
  <c r="AD27" i="6" s="1"/>
  <c r="AC30" i="6"/>
  <c r="AD30" i="6" s="1"/>
  <c r="AE30" i="6"/>
  <c r="AF30" i="6" s="1"/>
  <c r="AI30" i="6" s="1"/>
  <c r="AK30" i="6" s="1"/>
  <c r="AC33" i="6"/>
  <c r="AD33" i="6" s="1"/>
  <c r="AC36" i="6"/>
  <c r="AD36" i="6" s="1"/>
  <c r="AC39" i="6"/>
  <c r="AD39" i="6" s="1"/>
  <c r="AC42" i="6"/>
  <c r="AD42" i="6" s="1"/>
  <c r="AC45" i="6"/>
  <c r="AD45" i="6" s="1"/>
  <c r="AC48" i="6"/>
  <c r="AD48" i="6" s="1"/>
  <c r="AE48" i="6"/>
  <c r="AF48" i="6" s="1"/>
  <c r="AI48" i="6" s="1"/>
  <c r="AK48" i="6" s="1"/>
  <c r="AC51" i="6"/>
  <c r="AD51" i="6" s="1"/>
  <c r="AC54" i="6"/>
  <c r="AD54" i="6" s="1"/>
  <c r="AC59" i="6"/>
  <c r="AD59" i="6" s="1"/>
  <c r="AC62" i="6"/>
  <c r="AD62" i="6" s="1"/>
  <c r="AC65" i="6"/>
  <c r="AD65" i="6" s="1"/>
  <c r="AC68" i="6"/>
  <c r="AD68" i="6" s="1"/>
  <c r="AC71" i="6"/>
  <c r="AD71" i="6" s="1"/>
  <c r="AE71" i="6"/>
  <c r="AF71" i="6" s="1"/>
  <c r="AI71" i="6" s="1"/>
  <c r="AK71" i="6" s="1"/>
  <c r="AC74" i="6"/>
  <c r="AD74" i="6" s="1"/>
  <c r="AC77" i="6"/>
  <c r="AD77" i="6" s="1"/>
  <c r="AC80" i="6"/>
  <c r="AD80" i="6" s="1"/>
  <c r="AE80" i="6"/>
  <c r="AF80" i="6" s="1"/>
  <c r="AI80" i="6" s="1"/>
  <c r="AK80" i="6" s="1"/>
  <c r="AC83" i="6"/>
  <c r="AD83" i="6" s="1"/>
  <c r="AC86" i="6"/>
  <c r="AD86" i="6" s="1"/>
  <c r="AC89" i="6"/>
  <c r="AD89" i="6" s="1"/>
  <c r="AC92" i="6"/>
  <c r="AD92" i="6" s="1"/>
  <c r="A94" i="7"/>
  <c r="C94" i="7" s="1"/>
  <c r="AN94" i="6"/>
  <c r="H95" i="7"/>
  <c r="I95" i="7" s="1"/>
  <c r="AC97" i="6"/>
  <c r="AD97" i="6" s="1"/>
  <c r="AC100" i="6"/>
  <c r="AD100" i="6" s="1"/>
  <c r="AE100" i="6"/>
  <c r="AF100" i="6" s="1"/>
  <c r="AI100" i="6" s="1"/>
  <c r="AK100" i="6" s="1"/>
  <c r="A103" i="7"/>
  <c r="C103" i="7" s="1"/>
  <c r="AN103" i="6"/>
  <c r="AC105" i="6"/>
  <c r="AD105" i="6" s="1"/>
  <c r="AC108" i="6"/>
  <c r="AD108" i="6" s="1"/>
  <c r="AC111" i="6"/>
  <c r="AD111" i="6" s="1"/>
  <c r="AC114" i="6"/>
  <c r="AD114" i="6" s="1"/>
  <c r="AC117" i="6"/>
  <c r="AD117" i="6" s="1"/>
  <c r="AE117" i="6"/>
  <c r="AF117" i="6" s="1"/>
  <c r="AI117" i="6" s="1"/>
  <c r="AK117" i="6" s="1"/>
  <c r="AC120" i="6"/>
  <c r="AD120" i="6" s="1"/>
  <c r="AC123" i="6"/>
  <c r="AD123" i="6" s="1"/>
  <c r="AC126" i="6"/>
  <c r="AD126" i="6" s="1"/>
  <c r="AE126" i="6"/>
  <c r="AF126" i="6" s="1"/>
  <c r="AI126" i="6" s="1"/>
  <c r="AK126" i="6" s="1"/>
  <c r="AC129" i="6"/>
  <c r="AD129" i="6" s="1"/>
  <c r="AC132" i="6"/>
  <c r="AD132" i="6" s="1"/>
  <c r="AC135" i="6"/>
  <c r="AD135" i="6" s="1"/>
  <c r="AC138" i="6"/>
  <c r="AD138" i="6" s="1"/>
  <c r="AC141" i="6"/>
  <c r="AD141" i="6" s="1"/>
  <c r="AC144" i="6"/>
  <c r="AD144" i="6" s="1"/>
  <c r="AE144" i="6"/>
  <c r="AF144" i="6" s="1"/>
  <c r="AI144" i="6" s="1"/>
  <c r="AK144" i="6" s="1"/>
  <c r="AC147" i="6"/>
  <c r="AD147" i="6" s="1"/>
  <c r="AC150" i="6"/>
  <c r="AD150" i="6" s="1"/>
  <c r="AC153" i="6"/>
  <c r="AD153" i="6" s="1"/>
  <c r="AE153" i="6"/>
  <c r="AF153" i="6" s="1"/>
  <c r="AI153" i="6" s="1"/>
  <c r="AK153" i="6" s="1"/>
  <c r="AC156" i="6"/>
  <c r="AD156" i="6" s="1"/>
  <c r="AC159" i="6"/>
  <c r="AD159" i="6" s="1"/>
  <c r="AC162" i="6"/>
  <c r="AD162" i="6" s="1"/>
  <c r="AC165" i="6"/>
  <c r="AD165" i="6" s="1"/>
  <c r="A168" i="7"/>
  <c r="C168" i="7" s="1"/>
  <c r="AN168" i="6"/>
  <c r="AC170" i="6"/>
  <c r="AD170" i="6" s="1"/>
  <c r="AE170" i="6"/>
  <c r="AF170" i="6" s="1"/>
  <c r="AI170" i="6" s="1"/>
  <c r="AK170" i="6" s="1"/>
  <c r="AC173" i="6"/>
  <c r="AD173" i="6" s="1"/>
  <c r="AC176" i="6"/>
  <c r="AD176" i="6" s="1"/>
  <c r="AC179" i="6"/>
  <c r="AD179" i="6" s="1"/>
  <c r="AC182" i="6"/>
  <c r="AD182" i="6" s="1"/>
  <c r="AC185" i="6"/>
  <c r="AD185" i="6" s="1"/>
  <c r="AC188" i="6"/>
  <c r="AD188" i="6" s="1"/>
  <c r="AE188" i="6"/>
  <c r="AF188" i="6" s="1"/>
  <c r="AI188" i="6" s="1"/>
  <c r="AK188" i="6" s="1"/>
  <c r="AC191" i="6"/>
  <c r="AD191" i="6" s="1"/>
  <c r="AC194" i="6"/>
  <c r="AD194" i="6" s="1"/>
  <c r="AC197" i="6"/>
  <c r="AD197" i="6" s="1"/>
  <c r="AE197" i="6"/>
  <c r="AF197" i="6" s="1"/>
  <c r="AI197" i="6" s="1"/>
  <c r="AK197" i="6" s="1"/>
  <c r="AC200" i="6"/>
  <c r="AD200" i="6" s="1"/>
  <c r="AC203" i="6"/>
  <c r="AD203" i="6" s="1"/>
  <c r="AC206" i="6"/>
  <c r="AD206" i="6" s="1"/>
  <c r="AC209" i="6"/>
  <c r="AD209" i="6" s="1"/>
  <c r="AC212" i="6"/>
  <c r="AD212" i="6" s="1"/>
  <c r="AC215" i="6"/>
  <c r="AD215" i="6" s="1"/>
  <c r="AE215" i="6"/>
  <c r="AF215" i="6" s="1"/>
  <c r="AI215" i="6" s="1"/>
  <c r="AK215" i="6" s="1"/>
  <c r="AC218" i="6"/>
  <c r="AD218" i="6" s="1"/>
  <c r="AC221" i="6"/>
  <c r="AD221" i="6" s="1"/>
  <c r="AC224" i="6"/>
  <c r="AD224" i="6" s="1"/>
  <c r="AE224" i="6"/>
  <c r="AF224" i="6" s="1"/>
  <c r="AI224" i="6" s="1"/>
  <c r="AK224" i="6" s="1"/>
  <c r="AC227" i="6"/>
  <c r="AD227" i="6" s="1"/>
  <c r="AC230" i="6"/>
  <c r="AD230" i="6" s="1"/>
  <c r="AC233" i="6"/>
  <c r="AD233" i="6" s="1"/>
  <c r="AC236" i="6"/>
  <c r="AD236" i="6" s="1"/>
  <c r="AC239" i="6"/>
  <c r="AD239" i="6" s="1"/>
  <c r="AC242" i="6"/>
  <c r="AD242" i="6" s="1"/>
  <c r="AE242" i="6"/>
  <c r="AF242" i="6" s="1"/>
  <c r="AI242" i="6" s="1"/>
  <c r="AK242" i="6" s="1"/>
  <c r="AC247" i="6"/>
  <c r="AD247" i="6" s="1"/>
  <c r="AC250" i="6"/>
  <c r="AD250" i="6" s="1"/>
  <c r="AC253" i="6"/>
  <c r="AD253" i="6" s="1"/>
  <c r="AE253" i="6"/>
  <c r="AF253" i="6" s="1"/>
  <c r="AI253" i="6" s="1"/>
  <c r="AK253" i="6" s="1"/>
  <c r="AC256" i="6"/>
  <c r="AD256" i="6" s="1"/>
  <c r="AC259" i="6"/>
  <c r="AD259" i="6" s="1"/>
  <c r="AC262" i="6"/>
  <c r="AC265" i="6"/>
  <c r="AD265" i="6" s="1"/>
  <c r="AC268" i="6"/>
  <c r="AD268" i="6" s="1"/>
  <c r="AC271" i="6"/>
  <c r="AD271" i="6" s="1"/>
  <c r="AE271" i="6"/>
  <c r="AF271" i="6" s="1"/>
  <c r="AI271" i="6" s="1"/>
  <c r="AK271" i="6" s="1"/>
  <c r="AC274" i="6"/>
  <c r="AD274" i="6" s="1"/>
  <c r="AC277" i="6"/>
  <c r="AD277" i="6" s="1"/>
  <c r="AC280" i="6"/>
  <c r="AD280" i="6" s="1"/>
  <c r="AE280" i="6"/>
  <c r="AF280" i="6" s="1"/>
  <c r="AI280" i="6" s="1"/>
  <c r="AK280" i="6" s="1"/>
  <c r="AC283" i="6"/>
  <c r="AD283" i="6" s="1"/>
  <c r="AC286" i="6"/>
  <c r="AD286" i="6" s="1"/>
  <c r="AC289" i="6"/>
  <c r="AC292" i="6"/>
  <c r="AD292" i="6" s="1"/>
  <c r="AC295" i="6"/>
  <c r="AD295" i="6" s="1"/>
  <c r="AC298" i="6"/>
  <c r="AD298" i="6" s="1"/>
  <c r="AE298" i="6"/>
  <c r="AF298" i="6" s="1"/>
  <c r="AI298" i="6" s="1"/>
  <c r="AK298" i="6" s="1"/>
  <c r="AC301" i="6"/>
  <c r="AD301" i="6" s="1"/>
  <c r="AC304" i="6"/>
  <c r="AD304" i="6" s="1"/>
  <c r="AC307" i="6"/>
  <c r="AD307" i="6" s="1"/>
  <c r="AE307" i="6"/>
  <c r="AF307" i="6" s="1"/>
  <c r="AI307" i="6" s="1"/>
  <c r="AK307" i="6" s="1"/>
  <c r="AC310" i="6"/>
  <c r="AD310" i="6" s="1"/>
  <c r="AC313" i="6"/>
  <c r="AD313" i="6" s="1"/>
  <c r="AC315" i="6"/>
  <c r="AC318" i="6"/>
  <c r="AD318" i="6" s="1"/>
  <c r="AC321" i="6"/>
  <c r="AD321" i="6" s="1"/>
  <c r="AC324" i="6"/>
  <c r="AD324" i="6" s="1"/>
  <c r="AE324" i="6"/>
  <c r="AF324" i="6" s="1"/>
  <c r="AI324" i="6" s="1"/>
  <c r="AK324" i="6" s="1"/>
  <c r="AC327" i="6"/>
  <c r="AD327" i="6" s="1"/>
  <c r="AC330" i="6"/>
  <c r="AD330" i="6" s="1"/>
  <c r="AC333" i="6"/>
  <c r="AD333" i="6" s="1"/>
  <c r="AE333" i="6"/>
  <c r="AF333" i="6" s="1"/>
  <c r="AI333" i="6" s="1"/>
  <c r="AK333" i="6" s="1"/>
  <c r="AC336" i="6"/>
  <c r="AD336" i="6" s="1"/>
  <c r="AC339" i="6"/>
  <c r="AD339" i="6" s="1"/>
  <c r="AC342" i="6"/>
  <c r="AC345" i="6"/>
  <c r="AD345" i="6" s="1"/>
  <c r="AC348" i="6"/>
  <c r="AD348" i="6" s="1"/>
  <c r="AC353" i="6"/>
  <c r="AD353" i="6" s="1"/>
  <c r="AE353" i="6"/>
  <c r="AF353" i="6" s="1"/>
  <c r="AI353" i="6" s="1"/>
  <c r="AK353" i="6" s="1"/>
  <c r="AC356" i="6"/>
  <c r="AD356" i="6" s="1"/>
  <c r="AN9" i="10"/>
  <c r="AK9" i="10"/>
  <c r="AL9" i="10" s="1"/>
  <c r="AM9" i="10" s="1"/>
  <c r="AO9" i="10" s="1"/>
  <c r="AN12" i="10"/>
  <c r="AK12" i="10"/>
  <c r="AL12" i="10" s="1"/>
  <c r="AM12" i="10" s="1"/>
  <c r="AO12" i="10" s="1"/>
  <c r="AN15" i="10"/>
  <c r="AK15" i="10"/>
  <c r="AL15" i="10" s="1"/>
  <c r="AM15" i="10" s="1"/>
  <c r="AO15" i="10" s="1"/>
  <c r="AN18" i="10"/>
  <c r="AK18" i="10"/>
  <c r="AL18" i="10" s="1"/>
  <c r="AM18" i="10" s="1"/>
  <c r="AO18" i="10" s="1"/>
  <c r="AN21" i="10"/>
  <c r="AK21" i="10"/>
  <c r="AL21" i="10" s="1"/>
  <c r="AM21" i="10" s="1"/>
  <c r="AO21" i="10" s="1"/>
  <c r="AN24" i="10"/>
  <c r="AK24" i="10"/>
  <c r="AL24" i="10" s="1"/>
  <c r="AM24" i="10" s="1"/>
  <c r="AO24" i="10" s="1"/>
  <c r="AN27" i="10"/>
  <c r="AK27" i="10"/>
  <c r="AL27" i="10" s="1"/>
  <c r="AM27" i="10" s="1"/>
  <c r="AO27" i="10" s="1"/>
  <c r="AN30" i="10"/>
  <c r="AK30" i="10"/>
  <c r="AL30" i="10" s="1"/>
  <c r="AM30" i="10" s="1"/>
  <c r="AO30" i="10" s="1"/>
  <c r="AN33" i="10"/>
  <c r="AK33" i="10"/>
  <c r="AL33" i="10" s="1"/>
  <c r="AM33" i="10" s="1"/>
  <c r="AO33" i="10" s="1"/>
  <c r="AN36" i="10"/>
  <c r="AK36" i="10"/>
  <c r="AL36" i="10" s="1"/>
  <c r="AM36" i="10" s="1"/>
  <c r="AO36" i="10" s="1"/>
  <c r="AN39" i="10"/>
  <c r="AK39" i="10"/>
  <c r="AL39" i="10" s="1"/>
  <c r="AM39" i="10" s="1"/>
  <c r="AO39" i="10" s="1"/>
  <c r="AN42" i="10"/>
  <c r="AK42" i="10"/>
  <c r="AL42" i="10" s="1"/>
  <c r="AM42" i="10" s="1"/>
  <c r="AO42" i="10" s="1"/>
  <c r="AC45" i="10"/>
  <c r="AD45" i="10" s="1"/>
  <c r="AE45" i="10" s="1"/>
  <c r="AH45" i="10" s="1"/>
  <c r="AJ45" i="10" s="1"/>
  <c r="AC48" i="10"/>
  <c r="AD48" i="10"/>
  <c r="AE48" i="10" s="1"/>
  <c r="AH48" i="10" s="1"/>
  <c r="AJ48" i="10" s="1"/>
  <c r="AC51" i="10"/>
  <c r="AD51" i="10" s="1"/>
  <c r="AE51" i="10" s="1"/>
  <c r="AH51" i="10" s="1"/>
  <c r="AJ51" i="10" s="1"/>
  <c r="AC54" i="10"/>
  <c r="AD54" i="10" s="1"/>
  <c r="AE54" i="10" s="1"/>
  <c r="AH54" i="10" s="1"/>
  <c r="AJ54" i="10" s="1"/>
  <c r="AC57" i="10"/>
  <c r="AD57" i="10" s="1"/>
  <c r="AE57" i="10" s="1"/>
  <c r="AH57" i="10" s="1"/>
  <c r="AJ57" i="10" s="1"/>
  <c r="AC60" i="10"/>
  <c r="AD60" i="10" s="1"/>
  <c r="AE60" i="10" s="1"/>
  <c r="AH60" i="10" s="1"/>
  <c r="AJ60" i="10" s="1"/>
  <c r="AC63" i="10"/>
  <c r="AD63" i="10" s="1"/>
  <c r="AE63" i="10" s="1"/>
  <c r="AH63" i="10" s="1"/>
  <c r="AJ63" i="10" s="1"/>
  <c r="AC66" i="10"/>
  <c r="AD66" i="10"/>
  <c r="AE66" i="10" s="1"/>
  <c r="AH66" i="10" s="1"/>
  <c r="AJ66" i="10" s="1"/>
  <c r="AC69" i="10"/>
  <c r="AD69" i="10" s="1"/>
  <c r="AE69" i="10" s="1"/>
  <c r="AH69" i="10" s="1"/>
  <c r="AJ69" i="10" s="1"/>
  <c r="AC72" i="10"/>
  <c r="AD72" i="10" s="1"/>
  <c r="AE72" i="10" s="1"/>
  <c r="AH72" i="10" s="1"/>
  <c r="AJ72" i="10" s="1"/>
  <c r="AC75" i="10"/>
  <c r="AD75" i="10" s="1"/>
  <c r="AE75" i="10" s="1"/>
  <c r="AH75" i="10" s="1"/>
  <c r="AJ75" i="10" s="1"/>
  <c r="AC13" i="6"/>
  <c r="AD13" i="6" s="1"/>
  <c r="AC16" i="6"/>
  <c r="AD16" i="6" s="1"/>
  <c r="AC19" i="6"/>
  <c r="AC22" i="6"/>
  <c r="AD22" i="6" s="1"/>
  <c r="AC25" i="6"/>
  <c r="AD25" i="6" s="1"/>
  <c r="AC28" i="6"/>
  <c r="AD28" i="6" s="1"/>
  <c r="AE28" i="6"/>
  <c r="AF28" i="6" s="1"/>
  <c r="AI28" i="6" s="1"/>
  <c r="AK28" i="6" s="1"/>
  <c r="AC31" i="6"/>
  <c r="AD31" i="6" s="1"/>
  <c r="AC34" i="6"/>
  <c r="AD34" i="6" s="1"/>
  <c r="AC37" i="6"/>
  <c r="AD37" i="6" s="1"/>
  <c r="AC40" i="6"/>
  <c r="AD40" i="6" s="1"/>
  <c r="AC43" i="6"/>
  <c r="AD43" i="6" s="1"/>
  <c r="AC46" i="6"/>
  <c r="AC49" i="6"/>
  <c r="AD49" i="6" s="1"/>
  <c r="AC52" i="6"/>
  <c r="AD52" i="6" s="1"/>
  <c r="AC55" i="6"/>
  <c r="AD55" i="6" s="1"/>
  <c r="AE55" i="6"/>
  <c r="AF55" i="6" s="1"/>
  <c r="AI55" i="6" s="1"/>
  <c r="AK55" i="6" s="1"/>
  <c r="AC57" i="6"/>
  <c r="AD57" i="6" s="1"/>
  <c r="AC60" i="6"/>
  <c r="AD60" i="6" s="1"/>
  <c r="AC63" i="6"/>
  <c r="AD63" i="6" s="1"/>
  <c r="AE63" i="6"/>
  <c r="AF63" i="6" s="1"/>
  <c r="AI63" i="6" s="1"/>
  <c r="AK63" i="6" s="1"/>
  <c r="AC66" i="6"/>
  <c r="AD66" i="6" s="1"/>
  <c r="AC69" i="6"/>
  <c r="AD69" i="6" s="1"/>
  <c r="AC72" i="6"/>
  <c r="AC75" i="6"/>
  <c r="AD75" i="6" s="1"/>
  <c r="AC78" i="6"/>
  <c r="AD78" i="6" s="1"/>
  <c r="AC81" i="6"/>
  <c r="AD81" i="6" s="1"/>
  <c r="AE81" i="6"/>
  <c r="AF81" i="6" s="1"/>
  <c r="AI81" i="6" s="1"/>
  <c r="AK81" i="6" s="1"/>
  <c r="AC84" i="6"/>
  <c r="AD84" i="6" s="1"/>
  <c r="AC87" i="6"/>
  <c r="AD87" i="6" s="1"/>
  <c r="AC90" i="6"/>
  <c r="AD90" i="6" s="1"/>
  <c r="A93" i="7"/>
  <c r="C93" i="7" s="1"/>
  <c r="AN93" i="6"/>
  <c r="G94" i="7"/>
  <c r="A96" i="7"/>
  <c r="C96" i="7" s="1"/>
  <c r="AN96" i="6"/>
  <c r="AC98" i="6"/>
  <c r="AD98" i="6" s="1"/>
  <c r="AC101" i="6"/>
  <c r="AD101" i="6" s="1"/>
  <c r="AE101" i="6"/>
  <c r="AF101" i="6" s="1"/>
  <c r="AI101" i="6" s="1"/>
  <c r="AK101" i="6" s="1"/>
  <c r="AC106" i="6"/>
  <c r="AC109" i="6"/>
  <c r="AD109" i="6" s="1"/>
  <c r="AC112" i="6"/>
  <c r="AD112" i="6" s="1"/>
  <c r="AC115" i="6"/>
  <c r="AD115" i="6" s="1"/>
  <c r="AE115" i="6"/>
  <c r="AF115" i="6" s="1"/>
  <c r="AI115" i="6" s="1"/>
  <c r="AK115" i="6" s="1"/>
  <c r="AC118" i="6"/>
  <c r="AD118" i="6" s="1"/>
  <c r="AC121" i="6"/>
  <c r="AD121" i="6" s="1"/>
  <c r="AC124" i="6"/>
  <c r="AD124" i="6" s="1"/>
  <c r="AC127" i="6"/>
  <c r="AD127" i="6" s="1"/>
  <c r="AC130" i="6"/>
  <c r="AD130" i="6" s="1"/>
  <c r="AC133" i="6"/>
  <c r="AC136" i="6"/>
  <c r="AD136" i="6" s="1"/>
  <c r="AC139" i="6"/>
  <c r="AD139" i="6" s="1"/>
  <c r="AC142" i="6"/>
  <c r="AD142" i="6" s="1"/>
  <c r="AE142" i="6"/>
  <c r="AF142" i="6" s="1"/>
  <c r="AI142" i="6" s="1"/>
  <c r="AK142" i="6" s="1"/>
  <c r="AC145" i="6"/>
  <c r="AD145" i="6" s="1"/>
  <c r="AC148" i="6"/>
  <c r="AD148" i="6" s="1"/>
  <c r="AC151" i="6"/>
  <c r="AD151" i="6" s="1"/>
  <c r="AE151" i="6"/>
  <c r="AF151" i="6" s="1"/>
  <c r="AI151" i="6" s="1"/>
  <c r="AK151" i="6" s="1"/>
  <c r="AC154" i="6"/>
  <c r="AD154" i="6" s="1"/>
  <c r="AC157" i="6"/>
  <c r="AD157" i="6" s="1"/>
  <c r="AC160" i="6"/>
  <c r="AC163" i="6"/>
  <c r="AD163" i="6" s="1"/>
  <c r="AC166" i="6"/>
  <c r="AD166" i="6" s="1"/>
  <c r="AC171" i="6"/>
  <c r="AD171" i="6" s="1"/>
  <c r="AC174" i="6"/>
  <c r="AD174" i="6" s="1"/>
  <c r="AC177" i="6"/>
  <c r="AD177" i="6" s="1"/>
  <c r="AC180" i="6"/>
  <c r="AD180" i="6" s="1"/>
  <c r="AC183" i="6"/>
  <c r="AC186" i="6"/>
  <c r="AD186" i="6" s="1"/>
  <c r="AC189" i="6"/>
  <c r="AD189" i="6" s="1"/>
  <c r="AC192" i="6"/>
  <c r="AD192" i="6" s="1"/>
  <c r="AE192" i="6"/>
  <c r="AF192" i="6" s="1"/>
  <c r="AI192" i="6" s="1"/>
  <c r="AK192" i="6" s="1"/>
  <c r="AC195" i="6"/>
  <c r="AD195" i="6" s="1"/>
  <c r="AC198" i="6"/>
  <c r="AD198" i="6" s="1"/>
  <c r="AC201" i="6"/>
  <c r="AD201" i="6" s="1"/>
  <c r="AC204" i="6"/>
  <c r="AD204" i="6" s="1"/>
  <c r="AC207" i="6"/>
  <c r="AD207" i="6" s="1"/>
  <c r="AC210" i="6"/>
  <c r="AC213" i="6"/>
  <c r="AD213" i="6" s="1"/>
  <c r="AC216" i="6"/>
  <c r="AD216" i="6" s="1"/>
  <c r="AC219" i="6"/>
  <c r="AD219" i="6" s="1"/>
  <c r="AE219" i="6"/>
  <c r="AF219" i="6" s="1"/>
  <c r="AI219" i="6" s="1"/>
  <c r="AK219" i="6" s="1"/>
  <c r="AC222" i="6"/>
  <c r="AD222" i="6" s="1"/>
  <c r="AC225" i="6"/>
  <c r="AD225" i="6" s="1"/>
  <c r="AC228" i="6"/>
  <c r="AD228" i="6" s="1"/>
  <c r="AE228" i="6"/>
  <c r="AF228" i="6" s="1"/>
  <c r="AI228" i="6" s="1"/>
  <c r="AK228" i="6" s="1"/>
  <c r="AC231" i="6"/>
  <c r="AD231" i="6" s="1"/>
  <c r="AC234" i="6"/>
  <c r="AD234" i="6" s="1"/>
  <c r="AC237" i="6"/>
  <c r="AC240" i="6"/>
  <c r="AD240" i="6" s="1"/>
  <c r="AC243" i="6"/>
  <c r="AD243" i="6" s="1"/>
  <c r="AC248" i="6"/>
  <c r="AD248" i="6" s="1"/>
  <c r="AE248" i="6"/>
  <c r="AF248" i="6" s="1"/>
  <c r="AI248" i="6" s="1"/>
  <c r="AK248" i="6" s="1"/>
  <c r="AC251" i="6"/>
  <c r="AD251" i="6" s="1"/>
  <c r="AC254" i="6"/>
  <c r="AD254" i="6" s="1"/>
  <c r="AC257" i="6"/>
  <c r="AD257" i="6" s="1"/>
  <c r="AC260" i="6"/>
  <c r="AD260" i="6" s="1"/>
  <c r="AC263" i="6"/>
  <c r="AD263" i="6" s="1"/>
  <c r="AC266" i="6"/>
  <c r="AC269" i="6"/>
  <c r="AD269" i="6" s="1"/>
  <c r="AC272" i="6"/>
  <c r="AD272" i="6" s="1"/>
  <c r="AC275" i="6"/>
  <c r="AD275" i="6" s="1"/>
  <c r="AE275" i="6"/>
  <c r="AF275" i="6" s="1"/>
  <c r="AI275" i="6" s="1"/>
  <c r="AK275" i="6" s="1"/>
  <c r="AC278" i="6"/>
  <c r="AD278" i="6" s="1"/>
  <c r="AC281" i="6"/>
  <c r="AD281" i="6" s="1"/>
  <c r="AC284" i="6"/>
  <c r="AD284" i="6" s="1"/>
  <c r="AC287" i="6"/>
  <c r="AD287" i="6" s="1"/>
  <c r="AC290" i="6"/>
  <c r="AD290" i="6" s="1"/>
  <c r="AC293" i="6"/>
  <c r="AC296" i="6"/>
  <c r="AD296" i="6" s="1"/>
  <c r="AC299" i="6"/>
  <c r="AD299" i="6" s="1"/>
  <c r="AC302" i="6"/>
  <c r="AD302" i="6" s="1"/>
  <c r="AE302" i="6"/>
  <c r="AF302" i="6" s="1"/>
  <c r="AI302" i="6" s="1"/>
  <c r="AK302" i="6" s="1"/>
  <c r="AC305" i="6"/>
  <c r="AD305" i="6" s="1"/>
  <c r="AC308" i="6"/>
  <c r="AD308" i="6" s="1"/>
  <c r="AC311" i="6"/>
  <c r="AD311" i="6" s="1"/>
  <c r="AE311" i="6"/>
  <c r="AF311" i="6" s="1"/>
  <c r="AI311" i="6" s="1"/>
  <c r="AK311" i="6" s="1"/>
  <c r="AC316" i="6"/>
  <c r="AD316" i="6" s="1"/>
  <c r="AC319" i="6"/>
  <c r="AD319" i="6" s="1"/>
  <c r="AC322" i="6"/>
  <c r="AC325" i="6"/>
  <c r="AD325" i="6" s="1"/>
  <c r="AC328" i="6"/>
  <c r="AD328" i="6" s="1"/>
  <c r="AC331" i="6"/>
  <c r="AD331" i="6" s="1"/>
  <c r="AE331" i="6"/>
  <c r="AF331" i="6" s="1"/>
  <c r="AI331" i="6" s="1"/>
  <c r="AK331" i="6" s="1"/>
  <c r="AC334" i="6"/>
  <c r="AD334" i="6" s="1"/>
  <c r="AC337" i="6"/>
  <c r="AD337" i="6" s="1"/>
  <c r="AC340" i="6"/>
  <c r="AD340" i="6" s="1"/>
  <c r="AC343" i="6"/>
  <c r="AD343" i="6" s="1"/>
  <c r="AC346" i="6"/>
  <c r="AD346" i="6" s="1"/>
  <c r="AC349" i="6"/>
  <c r="AC351" i="6"/>
  <c r="AD351" i="6" s="1"/>
  <c r="AC354" i="6"/>
  <c r="AD354" i="6" s="1"/>
  <c r="AC357" i="6"/>
  <c r="AD357" i="6" s="1"/>
  <c r="AE357" i="6"/>
  <c r="AF357" i="6" s="1"/>
  <c r="AI357" i="6" s="1"/>
  <c r="AK357" i="6" s="1"/>
  <c r="AD8" i="10"/>
  <c r="AE8" i="10" s="1"/>
  <c r="AH8" i="10" s="1"/>
  <c r="AJ8" i="10" s="1"/>
  <c r="AD11" i="10"/>
  <c r="AE11" i="10" s="1"/>
  <c r="AH11" i="10" s="1"/>
  <c r="AJ11" i="10" s="1"/>
  <c r="AD14" i="10"/>
  <c r="AE14" i="10" s="1"/>
  <c r="AH14" i="10" s="1"/>
  <c r="AJ14" i="10" s="1"/>
  <c r="AD17" i="10"/>
  <c r="AE17" i="10" s="1"/>
  <c r="AH17" i="10" s="1"/>
  <c r="AJ17" i="10" s="1"/>
  <c r="AD20" i="10"/>
  <c r="AE20" i="10" s="1"/>
  <c r="AH20" i="10" s="1"/>
  <c r="AJ20" i="10" s="1"/>
  <c r="AD23" i="10"/>
  <c r="AE23" i="10" s="1"/>
  <c r="AH23" i="10" s="1"/>
  <c r="AJ23" i="10" s="1"/>
  <c r="AD26" i="10"/>
  <c r="AE26" i="10" s="1"/>
  <c r="AH26" i="10" s="1"/>
  <c r="AJ26" i="10" s="1"/>
  <c r="AD29" i="10"/>
  <c r="AE29" i="10" s="1"/>
  <c r="AH29" i="10" s="1"/>
  <c r="AJ29" i="10" s="1"/>
  <c r="AD32" i="10"/>
  <c r="AE32" i="10" s="1"/>
  <c r="AH32" i="10" s="1"/>
  <c r="AJ32" i="10" s="1"/>
  <c r="AD35" i="10"/>
  <c r="AE35" i="10" s="1"/>
  <c r="AH35" i="10" s="1"/>
  <c r="AJ35" i="10" s="1"/>
  <c r="AD38" i="10"/>
  <c r="AE38" i="10" s="1"/>
  <c r="AH38" i="10" s="1"/>
  <c r="AJ38" i="10" s="1"/>
  <c r="AD41" i="10"/>
  <c r="AE41" i="10" s="1"/>
  <c r="AH41" i="10" s="1"/>
  <c r="AJ41" i="10" s="1"/>
  <c r="AD44" i="10"/>
  <c r="AE44" i="10" s="1"/>
  <c r="AH44" i="10" s="1"/>
  <c r="AJ44" i="10" s="1"/>
  <c r="AC46" i="10"/>
  <c r="AD46" i="10"/>
  <c r="AE46" i="10" s="1"/>
  <c r="AH46" i="10" s="1"/>
  <c r="AJ46" i="10" s="1"/>
  <c r="AC49" i="10"/>
  <c r="AD49" i="10" s="1"/>
  <c r="AE49" i="10" s="1"/>
  <c r="AH49" i="10" s="1"/>
  <c r="AJ49" i="10" s="1"/>
  <c r="AC52" i="10"/>
  <c r="AD52" i="10" s="1"/>
  <c r="AE52" i="10" s="1"/>
  <c r="AH52" i="10" s="1"/>
  <c r="AJ52" i="10" s="1"/>
  <c r="AC55" i="10"/>
  <c r="AD55" i="10" s="1"/>
  <c r="AE55" i="10" s="1"/>
  <c r="AH55" i="10" s="1"/>
  <c r="AJ55" i="10" s="1"/>
  <c r="AC58" i="10"/>
  <c r="AD58" i="10" s="1"/>
  <c r="AE58" i="10" s="1"/>
  <c r="AH58" i="10" s="1"/>
  <c r="AJ58" i="10" s="1"/>
  <c r="AC61" i="10"/>
  <c r="AD61" i="10" s="1"/>
  <c r="AE61" i="10" s="1"/>
  <c r="AH61" i="10" s="1"/>
  <c r="AJ61" i="10" s="1"/>
  <c r="AC64" i="10"/>
  <c r="AD64" i="10" s="1"/>
  <c r="AE64" i="10" s="1"/>
  <c r="AH64" i="10" s="1"/>
  <c r="AJ64" i="10" s="1"/>
  <c r="AC67" i="10"/>
  <c r="AD67" i="10" s="1"/>
  <c r="AE67" i="10" s="1"/>
  <c r="AH67" i="10" s="1"/>
  <c r="AJ67" i="10" s="1"/>
  <c r="AC70" i="10"/>
  <c r="AD70" i="10" s="1"/>
  <c r="AE70" i="10" s="1"/>
  <c r="AH70" i="10" s="1"/>
  <c r="AJ70" i="10" s="1"/>
  <c r="AC73" i="10"/>
  <c r="AD73" i="10"/>
  <c r="AE73" i="10" s="1"/>
  <c r="AH73" i="10" s="1"/>
  <c r="AJ73" i="10" s="1"/>
  <c r="AC176" i="10"/>
  <c r="AD176" i="10" s="1"/>
  <c r="AE176" i="10" s="1"/>
  <c r="AH176" i="10" s="1"/>
  <c r="AJ176" i="10" s="1"/>
  <c r="AC179" i="10"/>
  <c r="AD179" i="10" s="1"/>
  <c r="AE179" i="10" s="1"/>
  <c r="AH179" i="10" s="1"/>
  <c r="AJ179" i="10" s="1"/>
  <c r="AC182" i="10"/>
  <c r="AD182" i="10" s="1"/>
  <c r="AE182" i="10" s="1"/>
  <c r="AH182" i="10" s="1"/>
  <c r="AJ182" i="10" s="1"/>
  <c r="AC185" i="10"/>
  <c r="AD185" i="10" s="1"/>
  <c r="AE185" i="10" s="1"/>
  <c r="AH185" i="10" s="1"/>
  <c r="AJ185" i="10" s="1"/>
  <c r="AC188" i="10"/>
  <c r="AD188" i="10" s="1"/>
  <c r="AE188" i="10" s="1"/>
  <c r="AH188" i="10" s="1"/>
  <c r="AJ188" i="10" s="1"/>
  <c r="AC191" i="10"/>
  <c r="AD191" i="10" s="1"/>
  <c r="AE191" i="10" s="1"/>
  <c r="AH191" i="10" s="1"/>
  <c r="AJ191" i="10" s="1"/>
  <c r="AC194" i="10"/>
  <c r="AD194" i="10" s="1"/>
  <c r="AE194" i="10" s="1"/>
  <c r="AH194" i="10" s="1"/>
  <c r="AJ194" i="10" s="1"/>
  <c r="AC174" i="10"/>
  <c r="AD174" i="10" s="1"/>
  <c r="AE174" i="10" s="1"/>
  <c r="AH174" i="10" s="1"/>
  <c r="AJ174" i="10" s="1"/>
  <c r="AC177" i="10"/>
  <c r="AD177" i="10"/>
  <c r="AE177" i="10" s="1"/>
  <c r="AH177" i="10" s="1"/>
  <c r="AJ177" i="10" s="1"/>
  <c r="AC180" i="10"/>
  <c r="AD180" i="10" s="1"/>
  <c r="AE180" i="10" s="1"/>
  <c r="AH180" i="10" s="1"/>
  <c r="AJ180" i="10" s="1"/>
  <c r="AC183" i="10"/>
  <c r="AD183" i="10" s="1"/>
  <c r="AE183" i="10" s="1"/>
  <c r="AH183" i="10" s="1"/>
  <c r="AJ183" i="10" s="1"/>
  <c r="AC186" i="10"/>
  <c r="AD186" i="10" s="1"/>
  <c r="AE186" i="10" s="1"/>
  <c r="AH186" i="10" s="1"/>
  <c r="AJ186" i="10" s="1"/>
  <c r="AC189" i="10"/>
  <c r="AD189" i="10" s="1"/>
  <c r="AE189" i="10" s="1"/>
  <c r="AH189" i="10" s="1"/>
  <c r="AJ189" i="10" s="1"/>
  <c r="AC192" i="10"/>
  <c r="AD192" i="10" s="1"/>
  <c r="AE192" i="10" s="1"/>
  <c r="AH192" i="10" s="1"/>
  <c r="AJ192" i="10" s="1"/>
  <c r="AC195" i="10"/>
  <c r="AD195" i="10" s="1"/>
  <c r="AE195" i="10" s="1"/>
  <c r="AH195" i="10" s="1"/>
  <c r="AJ195" i="10" s="1"/>
  <c r="AN258" i="10"/>
  <c r="AK258" i="10"/>
  <c r="AL258" i="10" s="1"/>
  <c r="AM258" i="10" s="1"/>
  <c r="AO258" i="10" s="1"/>
  <c r="AD76" i="10"/>
  <c r="AE76" i="10" s="1"/>
  <c r="AH76" i="10" s="1"/>
  <c r="AJ76" i="10" s="1"/>
  <c r="AD77" i="10"/>
  <c r="AE77" i="10" s="1"/>
  <c r="AH77" i="10" s="1"/>
  <c r="AJ77" i="10" s="1"/>
  <c r="AD78" i="10"/>
  <c r="AE78" i="10" s="1"/>
  <c r="AH78" i="10" s="1"/>
  <c r="AJ78" i="10" s="1"/>
  <c r="AD79" i="10"/>
  <c r="AE79" i="10" s="1"/>
  <c r="AH79" i="10" s="1"/>
  <c r="AJ79" i="10" s="1"/>
  <c r="AD80" i="10"/>
  <c r="AE80" i="10" s="1"/>
  <c r="AH80" i="10" s="1"/>
  <c r="AJ80" i="10" s="1"/>
  <c r="AD81" i="10"/>
  <c r="AE81" i="10" s="1"/>
  <c r="AH81" i="10" s="1"/>
  <c r="AJ81" i="10" s="1"/>
  <c r="AD82" i="10"/>
  <c r="AE82" i="10" s="1"/>
  <c r="AH82" i="10" s="1"/>
  <c r="AJ82" i="10" s="1"/>
  <c r="AD83" i="10"/>
  <c r="AE83" i="10" s="1"/>
  <c r="AH83" i="10" s="1"/>
  <c r="AJ83" i="10" s="1"/>
  <c r="AD84" i="10"/>
  <c r="AE84" i="10" s="1"/>
  <c r="AH84" i="10" s="1"/>
  <c r="AJ84" i="10" s="1"/>
  <c r="AD85" i="10"/>
  <c r="AE85" i="10" s="1"/>
  <c r="AH85" i="10" s="1"/>
  <c r="AJ85" i="10" s="1"/>
  <c r="AD86" i="10"/>
  <c r="AE86" i="10" s="1"/>
  <c r="AH86" i="10" s="1"/>
  <c r="AJ86" i="10" s="1"/>
  <c r="AD87" i="10"/>
  <c r="AE87" i="10" s="1"/>
  <c r="AH87" i="10" s="1"/>
  <c r="AJ87" i="10" s="1"/>
  <c r="AD88" i="10"/>
  <c r="AE88" i="10" s="1"/>
  <c r="AH88" i="10" s="1"/>
  <c r="AJ88" i="10" s="1"/>
  <c r="AD89" i="10"/>
  <c r="AE89" i="10" s="1"/>
  <c r="AH89" i="10" s="1"/>
  <c r="AJ89" i="10" s="1"/>
  <c r="AD90" i="10"/>
  <c r="AE90" i="10" s="1"/>
  <c r="AH90" i="10" s="1"/>
  <c r="AJ90" i="10" s="1"/>
  <c r="AD91" i="10"/>
  <c r="AE91" i="10" s="1"/>
  <c r="AH91" i="10" s="1"/>
  <c r="AJ91" i="10" s="1"/>
  <c r="AD92" i="10"/>
  <c r="AE92" i="10" s="1"/>
  <c r="AH92" i="10" s="1"/>
  <c r="AJ92" i="10" s="1"/>
  <c r="AD93" i="10"/>
  <c r="AE93" i="10" s="1"/>
  <c r="AH93" i="10" s="1"/>
  <c r="AJ93" i="10" s="1"/>
  <c r="AD94" i="10"/>
  <c r="AE94" i="10" s="1"/>
  <c r="AH94" i="10" s="1"/>
  <c r="AJ94" i="10" s="1"/>
  <c r="AD95" i="10"/>
  <c r="AE95" i="10" s="1"/>
  <c r="AH95" i="10" s="1"/>
  <c r="AJ95" i="10" s="1"/>
  <c r="AD96" i="10"/>
  <c r="AE96" i="10" s="1"/>
  <c r="AH96" i="10" s="1"/>
  <c r="AJ96" i="10" s="1"/>
  <c r="AD97" i="10"/>
  <c r="AE97" i="10" s="1"/>
  <c r="AH97" i="10" s="1"/>
  <c r="AJ97" i="10" s="1"/>
  <c r="AD98" i="10"/>
  <c r="AE98" i="10" s="1"/>
  <c r="AH98" i="10" s="1"/>
  <c r="AJ98" i="10" s="1"/>
  <c r="AD99" i="10"/>
  <c r="AE99" i="10" s="1"/>
  <c r="AH99" i="10" s="1"/>
  <c r="AJ99" i="10" s="1"/>
  <c r="AD100" i="10"/>
  <c r="AE100" i="10" s="1"/>
  <c r="AH100" i="10" s="1"/>
  <c r="AJ100" i="10" s="1"/>
  <c r="AD101" i="10"/>
  <c r="AE101" i="10" s="1"/>
  <c r="AH101" i="10" s="1"/>
  <c r="AJ101" i="10" s="1"/>
  <c r="AD102" i="10"/>
  <c r="AE102" i="10" s="1"/>
  <c r="AH102" i="10" s="1"/>
  <c r="AJ102" i="10" s="1"/>
  <c r="AD103" i="10"/>
  <c r="AE103" i="10" s="1"/>
  <c r="AH103" i="10" s="1"/>
  <c r="AJ103" i="10" s="1"/>
  <c r="AD104" i="10"/>
  <c r="AE104" i="10" s="1"/>
  <c r="AH104" i="10" s="1"/>
  <c r="AJ104" i="10" s="1"/>
  <c r="AD105" i="10"/>
  <c r="AE105" i="10" s="1"/>
  <c r="AH105" i="10" s="1"/>
  <c r="AJ105" i="10" s="1"/>
  <c r="AD106" i="10"/>
  <c r="AE106" i="10" s="1"/>
  <c r="AH106" i="10" s="1"/>
  <c r="AJ106" i="10" s="1"/>
  <c r="AD107" i="10"/>
  <c r="AE107" i="10" s="1"/>
  <c r="AH107" i="10" s="1"/>
  <c r="AJ107" i="10" s="1"/>
  <c r="AD108" i="10"/>
  <c r="AE108" i="10" s="1"/>
  <c r="AH108" i="10" s="1"/>
  <c r="AJ108" i="10" s="1"/>
  <c r="AD109" i="10"/>
  <c r="AE109" i="10" s="1"/>
  <c r="AH109" i="10" s="1"/>
  <c r="AJ109" i="10" s="1"/>
  <c r="AD110" i="10"/>
  <c r="AE110" i="10" s="1"/>
  <c r="AH110" i="10" s="1"/>
  <c r="AJ110" i="10" s="1"/>
  <c r="AD111" i="10"/>
  <c r="AE111" i="10" s="1"/>
  <c r="AH111" i="10" s="1"/>
  <c r="AJ111" i="10" s="1"/>
  <c r="AD112" i="10"/>
  <c r="AE112" i="10" s="1"/>
  <c r="AH112" i="10" s="1"/>
  <c r="AJ112" i="10" s="1"/>
  <c r="AD113" i="10"/>
  <c r="AE113" i="10" s="1"/>
  <c r="AH113" i="10" s="1"/>
  <c r="AJ113" i="10" s="1"/>
  <c r="AD114" i="10"/>
  <c r="AE114" i="10" s="1"/>
  <c r="AH114" i="10" s="1"/>
  <c r="AJ114" i="10" s="1"/>
  <c r="AD115" i="10"/>
  <c r="AE115" i="10" s="1"/>
  <c r="AH115" i="10" s="1"/>
  <c r="AJ115" i="10" s="1"/>
  <c r="AD116" i="10"/>
  <c r="AE116" i="10" s="1"/>
  <c r="AH116" i="10" s="1"/>
  <c r="AJ116" i="10" s="1"/>
  <c r="AD117" i="10"/>
  <c r="AE117" i="10" s="1"/>
  <c r="AH117" i="10" s="1"/>
  <c r="AJ117" i="10" s="1"/>
  <c r="AD118" i="10"/>
  <c r="AE118" i="10" s="1"/>
  <c r="AH118" i="10" s="1"/>
  <c r="AJ118" i="10" s="1"/>
  <c r="AD119" i="10"/>
  <c r="AE119" i="10" s="1"/>
  <c r="AH119" i="10" s="1"/>
  <c r="AJ119" i="10" s="1"/>
  <c r="AD120" i="10"/>
  <c r="AE120" i="10" s="1"/>
  <c r="AH120" i="10" s="1"/>
  <c r="AJ120" i="10" s="1"/>
  <c r="AD121" i="10"/>
  <c r="AE121" i="10" s="1"/>
  <c r="AH121" i="10" s="1"/>
  <c r="AJ121" i="10" s="1"/>
  <c r="AD122" i="10"/>
  <c r="AE122" i="10" s="1"/>
  <c r="AH122" i="10" s="1"/>
  <c r="AJ122" i="10" s="1"/>
  <c r="AD123" i="10"/>
  <c r="AE123" i="10" s="1"/>
  <c r="AH123" i="10" s="1"/>
  <c r="AJ123" i="10" s="1"/>
  <c r="AD124" i="10"/>
  <c r="AE124" i="10" s="1"/>
  <c r="AH124" i="10" s="1"/>
  <c r="AJ124" i="10" s="1"/>
  <c r="AD125" i="10"/>
  <c r="AE125" i="10" s="1"/>
  <c r="AH125" i="10" s="1"/>
  <c r="AJ125" i="10" s="1"/>
  <c r="AD126" i="10"/>
  <c r="AE126" i="10" s="1"/>
  <c r="AH126" i="10" s="1"/>
  <c r="AJ126" i="10" s="1"/>
  <c r="AD127" i="10"/>
  <c r="AE127" i="10" s="1"/>
  <c r="AH127" i="10" s="1"/>
  <c r="AJ127" i="10" s="1"/>
  <c r="AD128" i="10"/>
  <c r="AE128" i="10" s="1"/>
  <c r="AH128" i="10" s="1"/>
  <c r="AJ128" i="10" s="1"/>
  <c r="AD129" i="10"/>
  <c r="AE129" i="10" s="1"/>
  <c r="AH129" i="10" s="1"/>
  <c r="AJ129" i="10" s="1"/>
  <c r="AD130" i="10"/>
  <c r="AE130" i="10" s="1"/>
  <c r="AH130" i="10" s="1"/>
  <c r="AJ130" i="10" s="1"/>
  <c r="AD131" i="10"/>
  <c r="AE131" i="10" s="1"/>
  <c r="AH131" i="10" s="1"/>
  <c r="AJ131" i="10" s="1"/>
  <c r="AD132" i="10"/>
  <c r="AE132" i="10" s="1"/>
  <c r="AH132" i="10" s="1"/>
  <c r="AJ132" i="10" s="1"/>
  <c r="AD133" i="10"/>
  <c r="AE133" i="10" s="1"/>
  <c r="AH133" i="10" s="1"/>
  <c r="AJ133" i="10" s="1"/>
  <c r="AD134" i="10"/>
  <c r="AE134" i="10" s="1"/>
  <c r="AH134" i="10" s="1"/>
  <c r="AJ134" i="10" s="1"/>
  <c r="AD135" i="10"/>
  <c r="AE135" i="10" s="1"/>
  <c r="AH135" i="10" s="1"/>
  <c r="AJ135" i="10" s="1"/>
  <c r="AD136" i="10"/>
  <c r="AE136" i="10" s="1"/>
  <c r="AH136" i="10" s="1"/>
  <c r="AJ136" i="10" s="1"/>
  <c r="AD137" i="10"/>
  <c r="AE137" i="10" s="1"/>
  <c r="AH137" i="10" s="1"/>
  <c r="AJ137" i="10" s="1"/>
  <c r="AD138" i="10"/>
  <c r="AE138" i="10" s="1"/>
  <c r="AH138" i="10" s="1"/>
  <c r="AJ138" i="10" s="1"/>
  <c r="AD139" i="10"/>
  <c r="AE139" i="10" s="1"/>
  <c r="AH139" i="10" s="1"/>
  <c r="AJ139" i="10" s="1"/>
  <c r="AD140" i="10"/>
  <c r="AE140" i="10" s="1"/>
  <c r="AH140" i="10" s="1"/>
  <c r="AJ140" i="10" s="1"/>
  <c r="AD141" i="10"/>
  <c r="AE141" i="10" s="1"/>
  <c r="AH141" i="10" s="1"/>
  <c r="AJ141" i="10" s="1"/>
  <c r="AD142" i="10"/>
  <c r="AE142" i="10" s="1"/>
  <c r="AH142" i="10" s="1"/>
  <c r="AJ142" i="10" s="1"/>
  <c r="AD143" i="10"/>
  <c r="AE143" i="10" s="1"/>
  <c r="AH143" i="10" s="1"/>
  <c r="AJ143" i="10" s="1"/>
  <c r="AD144" i="10"/>
  <c r="AE144" i="10" s="1"/>
  <c r="AH144" i="10" s="1"/>
  <c r="AJ144" i="10" s="1"/>
  <c r="AD145" i="10"/>
  <c r="AE145" i="10" s="1"/>
  <c r="AH145" i="10" s="1"/>
  <c r="AJ145" i="10" s="1"/>
  <c r="AD146" i="10"/>
  <c r="AE146" i="10" s="1"/>
  <c r="AH146" i="10" s="1"/>
  <c r="AJ146" i="10" s="1"/>
  <c r="AD147" i="10"/>
  <c r="AE147" i="10" s="1"/>
  <c r="AH147" i="10" s="1"/>
  <c r="AJ147" i="10" s="1"/>
  <c r="AD148" i="10"/>
  <c r="AE148" i="10" s="1"/>
  <c r="AH148" i="10" s="1"/>
  <c r="AJ148" i="10" s="1"/>
  <c r="AD149" i="10"/>
  <c r="AE149" i="10" s="1"/>
  <c r="AH149" i="10" s="1"/>
  <c r="AJ149" i="10" s="1"/>
  <c r="AD150" i="10"/>
  <c r="AE150" i="10" s="1"/>
  <c r="AH150" i="10" s="1"/>
  <c r="AJ150" i="10" s="1"/>
  <c r="AD151" i="10"/>
  <c r="AE151" i="10" s="1"/>
  <c r="AH151" i="10" s="1"/>
  <c r="AJ151" i="10" s="1"/>
  <c r="AD152" i="10"/>
  <c r="AE152" i="10" s="1"/>
  <c r="AH152" i="10" s="1"/>
  <c r="AJ152" i="10" s="1"/>
  <c r="AD153" i="10"/>
  <c r="AE153" i="10" s="1"/>
  <c r="AH153" i="10" s="1"/>
  <c r="AJ153" i="10" s="1"/>
  <c r="AD154" i="10"/>
  <c r="AE154" i="10" s="1"/>
  <c r="AH154" i="10" s="1"/>
  <c r="AJ154" i="10" s="1"/>
  <c r="AD155" i="10"/>
  <c r="AE155" i="10" s="1"/>
  <c r="AH155" i="10" s="1"/>
  <c r="AJ155" i="10" s="1"/>
  <c r="AD156" i="10"/>
  <c r="AE156" i="10" s="1"/>
  <c r="AH156" i="10" s="1"/>
  <c r="AJ156" i="10" s="1"/>
  <c r="AD157" i="10"/>
  <c r="AE157" i="10" s="1"/>
  <c r="AH157" i="10" s="1"/>
  <c r="AJ157" i="10" s="1"/>
  <c r="AD158" i="10"/>
  <c r="AE158" i="10" s="1"/>
  <c r="AH158" i="10" s="1"/>
  <c r="AJ158" i="10" s="1"/>
  <c r="AD159" i="10"/>
  <c r="AE159" i="10" s="1"/>
  <c r="AH159" i="10" s="1"/>
  <c r="AJ159" i="10" s="1"/>
  <c r="AD160" i="10"/>
  <c r="AE160" i="10" s="1"/>
  <c r="AH160" i="10" s="1"/>
  <c r="AJ160" i="10" s="1"/>
  <c r="AD161" i="10"/>
  <c r="AE161" i="10" s="1"/>
  <c r="AH161" i="10" s="1"/>
  <c r="AJ161" i="10" s="1"/>
  <c r="AD162" i="10"/>
  <c r="AE162" i="10" s="1"/>
  <c r="AH162" i="10" s="1"/>
  <c r="AJ162" i="10" s="1"/>
  <c r="AD163" i="10"/>
  <c r="AE163" i="10" s="1"/>
  <c r="AH163" i="10" s="1"/>
  <c r="AJ163" i="10" s="1"/>
  <c r="AD164" i="10"/>
  <c r="AE164" i="10" s="1"/>
  <c r="AH164" i="10" s="1"/>
  <c r="AJ164" i="10" s="1"/>
  <c r="AD165" i="10"/>
  <c r="AE165" i="10" s="1"/>
  <c r="AH165" i="10" s="1"/>
  <c r="AJ165" i="10" s="1"/>
  <c r="AD166" i="10"/>
  <c r="AE166" i="10" s="1"/>
  <c r="AH166" i="10" s="1"/>
  <c r="AJ166" i="10" s="1"/>
  <c r="AD167" i="10"/>
  <c r="AE167" i="10" s="1"/>
  <c r="AH167" i="10" s="1"/>
  <c r="AJ167" i="10" s="1"/>
  <c r="AD168" i="10"/>
  <c r="AE168" i="10" s="1"/>
  <c r="AH168" i="10" s="1"/>
  <c r="AJ168" i="10" s="1"/>
  <c r="AD169" i="10"/>
  <c r="AE169" i="10" s="1"/>
  <c r="AH169" i="10" s="1"/>
  <c r="AJ169" i="10" s="1"/>
  <c r="AD170" i="10"/>
  <c r="AE170" i="10" s="1"/>
  <c r="AH170" i="10" s="1"/>
  <c r="AJ170" i="10" s="1"/>
  <c r="AD171" i="10"/>
  <c r="AE171" i="10" s="1"/>
  <c r="AH171" i="10" s="1"/>
  <c r="AJ171" i="10" s="1"/>
  <c r="AD172" i="10"/>
  <c r="AE172" i="10" s="1"/>
  <c r="AH172" i="10" s="1"/>
  <c r="AJ172" i="10" s="1"/>
  <c r="AC173" i="10"/>
  <c r="AD173" i="10" s="1"/>
  <c r="AE173" i="10" s="1"/>
  <c r="AH173" i="10" s="1"/>
  <c r="AJ173" i="10" s="1"/>
  <c r="AC175" i="10"/>
  <c r="AD175" i="10" s="1"/>
  <c r="AE175" i="10" s="1"/>
  <c r="AH175" i="10" s="1"/>
  <c r="AJ175" i="10" s="1"/>
  <c r="AC178" i="10"/>
  <c r="AD178" i="10"/>
  <c r="AE178" i="10" s="1"/>
  <c r="AH178" i="10" s="1"/>
  <c r="AJ178" i="10" s="1"/>
  <c r="AC181" i="10"/>
  <c r="AD181" i="10" s="1"/>
  <c r="AE181" i="10" s="1"/>
  <c r="AH181" i="10" s="1"/>
  <c r="AJ181" i="10" s="1"/>
  <c r="AC184" i="10"/>
  <c r="AD184" i="10" s="1"/>
  <c r="AE184" i="10" s="1"/>
  <c r="AH184" i="10" s="1"/>
  <c r="AJ184" i="10" s="1"/>
  <c r="AC187" i="10"/>
  <c r="AD187" i="10"/>
  <c r="AE187" i="10" s="1"/>
  <c r="AH187" i="10" s="1"/>
  <c r="AJ187" i="10" s="1"/>
  <c r="AC190" i="10"/>
  <c r="AD190" i="10" s="1"/>
  <c r="AE190" i="10" s="1"/>
  <c r="AH190" i="10" s="1"/>
  <c r="AJ190" i="10" s="1"/>
  <c r="AC193" i="10"/>
  <c r="AD193" i="10" s="1"/>
  <c r="AE193" i="10" s="1"/>
  <c r="AH193" i="10" s="1"/>
  <c r="AJ193" i="10" s="1"/>
  <c r="AC196" i="10"/>
  <c r="AD196" i="10" s="1"/>
  <c r="AE196" i="10" s="1"/>
  <c r="AH196" i="10" s="1"/>
  <c r="AJ196" i="10" s="1"/>
  <c r="AD252" i="10"/>
  <c r="AE252" i="10" s="1"/>
  <c r="AH252" i="10" s="1"/>
  <c r="AJ252" i="10" s="1"/>
  <c r="AD255" i="10"/>
  <c r="AE255" i="10" s="1"/>
  <c r="AH255" i="10" s="1"/>
  <c r="AJ255" i="10" s="1"/>
  <c r="AN261" i="10"/>
  <c r="AK261" i="10"/>
  <c r="AL261" i="10" s="1"/>
  <c r="AM261" i="10" s="1"/>
  <c r="AO261" i="10" s="1"/>
  <c r="AN264" i="10"/>
  <c r="AK264" i="10"/>
  <c r="AL264" i="10" s="1"/>
  <c r="AM264" i="10" s="1"/>
  <c r="AO264" i="10" s="1"/>
  <c r="AN267" i="10"/>
  <c r="AK267" i="10"/>
  <c r="AL267" i="10" s="1"/>
  <c r="AM267" i="10" s="1"/>
  <c r="AO267" i="10" s="1"/>
  <c r="AN270" i="10"/>
  <c r="AK270" i="10"/>
  <c r="AL270" i="10" s="1"/>
  <c r="AM270" i="10" s="1"/>
  <c r="AO270" i="10" s="1"/>
  <c r="AN273" i="10"/>
  <c r="AK273" i="10"/>
  <c r="AL273" i="10" s="1"/>
  <c r="AM273" i="10" s="1"/>
  <c r="AO273" i="10" s="1"/>
  <c r="AN276" i="10"/>
  <c r="AK276" i="10"/>
  <c r="AL276" i="10" s="1"/>
  <c r="AM276" i="10" s="1"/>
  <c r="AO276" i="10" s="1"/>
  <c r="AN279" i="10"/>
  <c r="AK279" i="10"/>
  <c r="AL279" i="10" s="1"/>
  <c r="AM279" i="10" s="1"/>
  <c r="AO279" i="10" s="1"/>
  <c r="AN282" i="10"/>
  <c r="AK282" i="10"/>
  <c r="AL282" i="10" s="1"/>
  <c r="AM282" i="10" s="1"/>
  <c r="AO282" i="10" s="1"/>
  <c r="AN285" i="10"/>
  <c r="AK285" i="10"/>
  <c r="AL285" i="10" s="1"/>
  <c r="AM285" i="10" s="1"/>
  <c r="AO285" i="10" s="1"/>
  <c r="AN288" i="10"/>
  <c r="AK288" i="10"/>
  <c r="AL288" i="10" s="1"/>
  <c r="AM288" i="10" s="1"/>
  <c r="AO288" i="10" s="1"/>
  <c r="AN291" i="10"/>
  <c r="AK291" i="10"/>
  <c r="AL291" i="10" s="1"/>
  <c r="AM291" i="10" s="1"/>
  <c r="AO291" i="10" s="1"/>
  <c r="AN294" i="10"/>
  <c r="AK294" i="10"/>
  <c r="AL294" i="10" s="1"/>
  <c r="AM294" i="10" s="1"/>
  <c r="AO294" i="10" s="1"/>
  <c r="AN297" i="10"/>
  <c r="AK297" i="10"/>
  <c r="AL297" i="10" s="1"/>
  <c r="AM297" i="10" s="1"/>
  <c r="AO297" i="10" s="1"/>
  <c r="AN300" i="10"/>
  <c r="AK300" i="10"/>
  <c r="AL300" i="10" s="1"/>
  <c r="AM300" i="10" s="1"/>
  <c r="AO300" i="10" s="1"/>
  <c r="AN251" i="10"/>
  <c r="AK251" i="10"/>
  <c r="AL251" i="10" s="1"/>
  <c r="AM251" i="10" s="1"/>
  <c r="AO251" i="10" s="1"/>
  <c r="AN254" i="10"/>
  <c r="AK254" i="10"/>
  <c r="AL254" i="10" s="1"/>
  <c r="AM254" i="10" s="1"/>
  <c r="AO254" i="10" s="1"/>
  <c r="AN257" i="10"/>
  <c r="AK257" i="10"/>
  <c r="AL257" i="10" s="1"/>
  <c r="AM257" i="10" s="1"/>
  <c r="AO257" i="10" s="1"/>
  <c r="AN260" i="10"/>
  <c r="AK260" i="10"/>
  <c r="AL260" i="10" s="1"/>
  <c r="AM260" i="10" s="1"/>
  <c r="AO260" i="10" s="1"/>
  <c r="AN263" i="10"/>
  <c r="AK263" i="10"/>
  <c r="AL263" i="10" s="1"/>
  <c r="AM263" i="10" s="1"/>
  <c r="AO263" i="10" s="1"/>
  <c r="AN266" i="10"/>
  <c r="AK266" i="10"/>
  <c r="AL266" i="10" s="1"/>
  <c r="AM266" i="10" s="1"/>
  <c r="AO266" i="10" s="1"/>
  <c r="AN269" i="10"/>
  <c r="AK269" i="10"/>
  <c r="AL269" i="10" s="1"/>
  <c r="AM269" i="10" s="1"/>
  <c r="AO269" i="10" s="1"/>
  <c r="AN272" i="10"/>
  <c r="AK272" i="10"/>
  <c r="AL272" i="10" s="1"/>
  <c r="AM272" i="10" s="1"/>
  <c r="AO272" i="10" s="1"/>
  <c r="AN275" i="10"/>
  <c r="AK275" i="10"/>
  <c r="AL275" i="10" s="1"/>
  <c r="AM275" i="10" s="1"/>
  <c r="AO275" i="10" s="1"/>
  <c r="AN278" i="10"/>
  <c r="AK278" i="10"/>
  <c r="AL278" i="10" s="1"/>
  <c r="AM278" i="10" s="1"/>
  <c r="AO278" i="10" s="1"/>
  <c r="AN281" i="10"/>
  <c r="AK281" i="10"/>
  <c r="AL281" i="10" s="1"/>
  <c r="AM281" i="10" s="1"/>
  <c r="AO281" i="10" s="1"/>
  <c r="AN284" i="10"/>
  <c r="AK284" i="10"/>
  <c r="AL284" i="10" s="1"/>
  <c r="AM284" i="10" s="1"/>
  <c r="AO284" i="10" s="1"/>
  <c r="AN287" i="10"/>
  <c r="AK287" i="10"/>
  <c r="AL287" i="10" s="1"/>
  <c r="AM287" i="10" s="1"/>
  <c r="AO287" i="10" s="1"/>
  <c r="AN290" i="10"/>
  <c r="AK290" i="10"/>
  <c r="AL290" i="10" s="1"/>
  <c r="AM290" i="10" s="1"/>
  <c r="AO290" i="10" s="1"/>
  <c r="AN293" i="10"/>
  <c r="AK293" i="10"/>
  <c r="AL293" i="10" s="1"/>
  <c r="AM293" i="10" s="1"/>
  <c r="AO293" i="10" s="1"/>
  <c r="AN296" i="10"/>
  <c r="AK296" i="10"/>
  <c r="AL296" i="10" s="1"/>
  <c r="AM296" i="10" s="1"/>
  <c r="AO296" i="10" s="1"/>
  <c r="AN299" i="10"/>
  <c r="AK299" i="10"/>
  <c r="AL299" i="10" s="1"/>
  <c r="AM299" i="10" s="1"/>
  <c r="AO299" i="10" s="1"/>
  <c r="AN302" i="10"/>
  <c r="AK302" i="10"/>
  <c r="AL302" i="10" s="1"/>
  <c r="AM302" i="10" s="1"/>
  <c r="AO302" i="10" s="1"/>
  <c r="AN315" i="10"/>
  <c r="AK315" i="10"/>
  <c r="AL315" i="10" s="1"/>
  <c r="AM315" i="10" s="1"/>
  <c r="AO315" i="10" s="1"/>
  <c r="AD197" i="10"/>
  <c r="AE197" i="10" s="1"/>
  <c r="AH197" i="10" s="1"/>
  <c r="AJ197" i="10" s="1"/>
  <c r="AD198" i="10"/>
  <c r="AE198" i="10" s="1"/>
  <c r="AH198" i="10" s="1"/>
  <c r="AJ198" i="10" s="1"/>
  <c r="AD199" i="10"/>
  <c r="AE199" i="10" s="1"/>
  <c r="AH199" i="10" s="1"/>
  <c r="AJ199" i="10" s="1"/>
  <c r="AD200" i="10"/>
  <c r="AE200" i="10" s="1"/>
  <c r="AH200" i="10" s="1"/>
  <c r="AJ200" i="10" s="1"/>
  <c r="AD201" i="10"/>
  <c r="AE201" i="10" s="1"/>
  <c r="AH201" i="10" s="1"/>
  <c r="AJ201" i="10" s="1"/>
  <c r="AD202" i="10"/>
  <c r="AE202" i="10" s="1"/>
  <c r="AH202" i="10" s="1"/>
  <c r="AJ202" i="10" s="1"/>
  <c r="AD203" i="10"/>
  <c r="AE203" i="10" s="1"/>
  <c r="AH203" i="10" s="1"/>
  <c r="AJ203" i="10" s="1"/>
  <c r="AD204" i="10"/>
  <c r="AE204" i="10" s="1"/>
  <c r="AH204" i="10" s="1"/>
  <c r="AJ204" i="10" s="1"/>
  <c r="AD205" i="10"/>
  <c r="AE205" i="10" s="1"/>
  <c r="AH205" i="10" s="1"/>
  <c r="AJ205" i="10" s="1"/>
  <c r="AD206" i="10"/>
  <c r="AE206" i="10" s="1"/>
  <c r="AH206" i="10" s="1"/>
  <c r="AJ206" i="10" s="1"/>
  <c r="AD207" i="10"/>
  <c r="AE207" i="10" s="1"/>
  <c r="AH207" i="10" s="1"/>
  <c r="AJ207" i="10" s="1"/>
  <c r="AD208" i="10"/>
  <c r="AE208" i="10" s="1"/>
  <c r="AH208" i="10" s="1"/>
  <c r="AJ208" i="10" s="1"/>
  <c r="AD209" i="10"/>
  <c r="AE209" i="10" s="1"/>
  <c r="AH209" i="10" s="1"/>
  <c r="AJ209" i="10" s="1"/>
  <c r="AD210" i="10"/>
  <c r="AE210" i="10" s="1"/>
  <c r="AH210" i="10" s="1"/>
  <c r="AJ210" i="10" s="1"/>
  <c r="AD211" i="10"/>
  <c r="AE211" i="10" s="1"/>
  <c r="AH211" i="10" s="1"/>
  <c r="AJ211" i="10" s="1"/>
  <c r="AD212" i="10"/>
  <c r="AE212" i="10" s="1"/>
  <c r="AH212" i="10" s="1"/>
  <c r="AJ212" i="10" s="1"/>
  <c r="AD213" i="10"/>
  <c r="AE213" i="10" s="1"/>
  <c r="AH213" i="10" s="1"/>
  <c r="AJ213" i="10" s="1"/>
  <c r="AD214" i="10"/>
  <c r="AE214" i="10" s="1"/>
  <c r="AH214" i="10" s="1"/>
  <c r="AJ214" i="10" s="1"/>
  <c r="AD215" i="10"/>
  <c r="AE215" i="10" s="1"/>
  <c r="AH215" i="10" s="1"/>
  <c r="AJ215" i="10" s="1"/>
  <c r="AD216" i="10"/>
  <c r="AE216" i="10" s="1"/>
  <c r="AH216" i="10" s="1"/>
  <c r="AJ216" i="10" s="1"/>
  <c r="AD217" i="10"/>
  <c r="AE217" i="10" s="1"/>
  <c r="AH217" i="10" s="1"/>
  <c r="AJ217" i="10" s="1"/>
  <c r="AD218" i="10"/>
  <c r="AE218" i="10" s="1"/>
  <c r="AH218" i="10" s="1"/>
  <c r="AJ218" i="10" s="1"/>
  <c r="AD219" i="10"/>
  <c r="AE219" i="10" s="1"/>
  <c r="AH219" i="10" s="1"/>
  <c r="AJ219" i="10" s="1"/>
  <c r="AD220" i="10"/>
  <c r="AE220" i="10" s="1"/>
  <c r="AH220" i="10" s="1"/>
  <c r="AJ220" i="10" s="1"/>
  <c r="AD221" i="10"/>
  <c r="AE221" i="10" s="1"/>
  <c r="AH221" i="10" s="1"/>
  <c r="AJ221" i="10" s="1"/>
  <c r="AD222" i="10"/>
  <c r="AE222" i="10" s="1"/>
  <c r="AH222" i="10" s="1"/>
  <c r="AJ222" i="10" s="1"/>
  <c r="AD223" i="10"/>
  <c r="AE223" i="10" s="1"/>
  <c r="AH223" i="10" s="1"/>
  <c r="AJ223" i="10" s="1"/>
  <c r="AD224" i="10"/>
  <c r="AE224" i="10" s="1"/>
  <c r="AH224" i="10" s="1"/>
  <c r="AJ224" i="10" s="1"/>
  <c r="AD225" i="10"/>
  <c r="AE225" i="10" s="1"/>
  <c r="AH225" i="10" s="1"/>
  <c r="AJ225" i="10" s="1"/>
  <c r="AD226" i="10"/>
  <c r="AE226" i="10" s="1"/>
  <c r="AH226" i="10" s="1"/>
  <c r="AJ226" i="10" s="1"/>
  <c r="AD227" i="10"/>
  <c r="AE227" i="10" s="1"/>
  <c r="AH227" i="10" s="1"/>
  <c r="AJ227" i="10" s="1"/>
  <c r="AD228" i="10"/>
  <c r="AE228" i="10" s="1"/>
  <c r="AH228" i="10" s="1"/>
  <c r="AJ228" i="10" s="1"/>
  <c r="AD229" i="10"/>
  <c r="AE229" i="10" s="1"/>
  <c r="AH229" i="10" s="1"/>
  <c r="AJ229" i="10" s="1"/>
  <c r="AD230" i="10"/>
  <c r="AE230" i="10" s="1"/>
  <c r="AH230" i="10" s="1"/>
  <c r="AJ230" i="10" s="1"/>
  <c r="AD231" i="10"/>
  <c r="AE231" i="10" s="1"/>
  <c r="AH231" i="10" s="1"/>
  <c r="AJ231" i="10" s="1"/>
  <c r="AD232" i="10"/>
  <c r="AE232" i="10" s="1"/>
  <c r="AH232" i="10" s="1"/>
  <c r="AJ232" i="10" s="1"/>
  <c r="AD233" i="10"/>
  <c r="AE233" i="10" s="1"/>
  <c r="AH233" i="10" s="1"/>
  <c r="AJ233" i="10" s="1"/>
  <c r="AD234" i="10"/>
  <c r="AE234" i="10" s="1"/>
  <c r="AH234" i="10" s="1"/>
  <c r="AJ234" i="10" s="1"/>
  <c r="AD235" i="10"/>
  <c r="AE235" i="10" s="1"/>
  <c r="AH235" i="10" s="1"/>
  <c r="AJ235" i="10" s="1"/>
  <c r="AD236" i="10"/>
  <c r="AE236" i="10" s="1"/>
  <c r="AH236" i="10" s="1"/>
  <c r="AJ236" i="10" s="1"/>
  <c r="AD237" i="10"/>
  <c r="AE237" i="10" s="1"/>
  <c r="AH237" i="10" s="1"/>
  <c r="AJ237" i="10" s="1"/>
  <c r="AD238" i="10"/>
  <c r="AE238" i="10" s="1"/>
  <c r="AH238" i="10" s="1"/>
  <c r="AJ238" i="10" s="1"/>
  <c r="AD239" i="10"/>
  <c r="AE239" i="10" s="1"/>
  <c r="AH239" i="10" s="1"/>
  <c r="AJ239" i="10" s="1"/>
  <c r="AD240" i="10"/>
  <c r="AE240" i="10" s="1"/>
  <c r="AH240" i="10" s="1"/>
  <c r="AJ240" i="10" s="1"/>
  <c r="AD241" i="10"/>
  <c r="AE241" i="10" s="1"/>
  <c r="AH241" i="10" s="1"/>
  <c r="AJ241" i="10" s="1"/>
  <c r="AD242" i="10"/>
  <c r="AE242" i="10" s="1"/>
  <c r="AH242" i="10" s="1"/>
  <c r="AJ242" i="10" s="1"/>
  <c r="AD243" i="10"/>
  <c r="AE243" i="10" s="1"/>
  <c r="AH243" i="10" s="1"/>
  <c r="AJ243" i="10" s="1"/>
  <c r="AD244" i="10"/>
  <c r="AE244" i="10" s="1"/>
  <c r="AH244" i="10" s="1"/>
  <c r="AJ244" i="10" s="1"/>
  <c r="AD245" i="10"/>
  <c r="AE245" i="10" s="1"/>
  <c r="AH245" i="10" s="1"/>
  <c r="AJ245" i="10" s="1"/>
  <c r="AD246" i="10"/>
  <c r="AE246" i="10" s="1"/>
  <c r="AH246" i="10" s="1"/>
  <c r="AJ246" i="10" s="1"/>
  <c r="AD247" i="10"/>
  <c r="AE247" i="10" s="1"/>
  <c r="AH247" i="10" s="1"/>
  <c r="AJ247" i="10" s="1"/>
  <c r="AD248" i="10"/>
  <c r="AE248" i="10" s="1"/>
  <c r="AH248" i="10" s="1"/>
  <c r="AJ248" i="10" s="1"/>
  <c r="AD249" i="10"/>
  <c r="AE249" i="10" s="1"/>
  <c r="AH249" i="10" s="1"/>
  <c r="AJ249" i="10" s="1"/>
  <c r="AD250" i="10"/>
  <c r="AE250" i="10" s="1"/>
  <c r="AH250" i="10" s="1"/>
  <c r="AJ250" i="10" s="1"/>
  <c r="AD253" i="10"/>
  <c r="AE253" i="10" s="1"/>
  <c r="AH253" i="10" s="1"/>
  <c r="AJ253" i="10" s="1"/>
  <c r="AD256" i="10"/>
  <c r="AE256" i="10" s="1"/>
  <c r="AH256" i="10" s="1"/>
  <c r="AJ256" i="10" s="1"/>
  <c r="AN259" i="10"/>
  <c r="AK259" i="10"/>
  <c r="AL259" i="10" s="1"/>
  <c r="AM259" i="10" s="1"/>
  <c r="AO259" i="10" s="1"/>
  <c r="AN262" i="10"/>
  <c r="AK262" i="10"/>
  <c r="AL262" i="10" s="1"/>
  <c r="AM262" i="10" s="1"/>
  <c r="AO262" i="10" s="1"/>
  <c r="AN265" i="10"/>
  <c r="AK265" i="10"/>
  <c r="AL265" i="10" s="1"/>
  <c r="AM265" i="10" s="1"/>
  <c r="AO265" i="10" s="1"/>
  <c r="AN268" i="10"/>
  <c r="AK268" i="10"/>
  <c r="AL268" i="10" s="1"/>
  <c r="AM268" i="10" s="1"/>
  <c r="AO268" i="10" s="1"/>
  <c r="AN271" i="10"/>
  <c r="AK271" i="10"/>
  <c r="AL271" i="10" s="1"/>
  <c r="AM271" i="10" s="1"/>
  <c r="AO271" i="10" s="1"/>
  <c r="AN274" i="10"/>
  <c r="AK274" i="10"/>
  <c r="AL274" i="10" s="1"/>
  <c r="AM274" i="10" s="1"/>
  <c r="AO274" i="10" s="1"/>
  <c r="AN277" i="10"/>
  <c r="AK277" i="10"/>
  <c r="AL277" i="10" s="1"/>
  <c r="AM277" i="10" s="1"/>
  <c r="AO277" i="10" s="1"/>
  <c r="AN280" i="10"/>
  <c r="AK280" i="10"/>
  <c r="AL280" i="10" s="1"/>
  <c r="AM280" i="10" s="1"/>
  <c r="AO280" i="10" s="1"/>
  <c r="AN283" i="10"/>
  <c r="AK283" i="10"/>
  <c r="AL283" i="10" s="1"/>
  <c r="AM283" i="10" s="1"/>
  <c r="AO283" i="10" s="1"/>
  <c r="AN286" i="10"/>
  <c r="AK286" i="10"/>
  <c r="AL286" i="10" s="1"/>
  <c r="AM286" i="10" s="1"/>
  <c r="AO286" i="10" s="1"/>
  <c r="AN289" i="10"/>
  <c r="AK289" i="10"/>
  <c r="AL289" i="10" s="1"/>
  <c r="AM289" i="10" s="1"/>
  <c r="AO289" i="10" s="1"/>
  <c r="AN292" i="10"/>
  <c r="AK292" i="10"/>
  <c r="AL292" i="10" s="1"/>
  <c r="AM292" i="10" s="1"/>
  <c r="AO292" i="10" s="1"/>
  <c r="AN295" i="10"/>
  <c r="AK295" i="10"/>
  <c r="AL295" i="10" s="1"/>
  <c r="AM295" i="10" s="1"/>
  <c r="AO295" i="10" s="1"/>
  <c r="AN298" i="10"/>
  <c r="AK298" i="10"/>
  <c r="AL298" i="10" s="1"/>
  <c r="AM298" i="10" s="1"/>
  <c r="AO298" i="10" s="1"/>
  <c r="AN301" i="10"/>
  <c r="AK301" i="10"/>
  <c r="AL301" i="10" s="1"/>
  <c r="AM301" i="10" s="1"/>
  <c r="AO301" i="10" s="1"/>
  <c r="AD303" i="10"/>
  <c r="AE303" i="10" s="1"/>
  <c r="AH303" i="10" s="1"/>
  <c r="AJ303" i="10" s="1"/>
  <c r="AD306" i="10"/>
  <c r="AE306" i="10" s="1"/>
  <c r="AH306" i="10" s="1"/>
  <c r="AJ306" i="10" s="1"/>
  <c r="AD309" i="10"/>
  <c r="AE309" i="10" s="1"/>
  <c r="AH309" i="10" s="1"/>
  <c r="AJ309" i="10" s="1"/>
  <c r="AD312" i="10"/>
  <c r="AE312" i="10" s="1"/>
  <c r="AH312" i="10" s="1"/>
  <c r="AJ312" i="10" s="1"/>
  <c r="AN318" i="10"/>
  <c r="AK318" i="10"/>
  <c r="AL318" i="10" s="1"/>
  <c r="AM318" i="10" s="1"/>
  <c r="AO318" i="10" s="1"/>
  <c r="AN321" i="10"/>
  <c r="AK321" i="10"/>
  <c r="AL321" i="10" s="1"/>
  <c r="AM321" i="10" s="1"/>
  <c r="AO321" i="10" s="1"/>
  <c r="AN324" i="10"/>
  <c r="AK324" i="10"/>
  <c r="AL324" i="10" s="1"/>
  <c r="AM324" i="10" s="1"/>
  <c r="AO324" i="10" s="1"/>
  <c r="AN327" i="10"/>
  <c r="AK327" i="10"/>
  <c r="AL327" i="10" s="1"/>
  <c r="AM327" i="10" s="1"/>
  <c r="AO327" i="10" s="1"/>
  <c r="AN330" i="10"/>
  <c r="AK330" i="10"/>
  <c r="AL330" i="10" s="1"/>
  <c r="AM330" i="10" s="1"/>
  <c r="AO330" i="10" s="1"/>
  <c r="AN333" i="10"/>
  <c r="AK333" i="10"/>
  <c r="AL333" i="10" s="1"/>
  <c r="AM333" i="10" s="1"/>
  <c r="AO333" i="10" s="1"/>
  <c r="AN336" i="10"/>
  <c r="AK336" i="10"/>
  <c r="AL336" i="10" s="1"/>
  <c r="AM336" i="10" s="1"/>
  <c r="AO336" i="10" s="1"/>
  <c r="AN346" i="10"/>
  <c r="AK346" i="10"/>
  <c r="AL346" i="10" s="1"/>
  <c r="AM346" i="10" s="1"/>
  <c r="AO346" i="10" s="1"/>
  <c r="AN349" i="10"/>
  <c r="AK349" i="10"/>
  <c r="AL349" i="10" s="1"/>
  <c r="AM349" i="10" s="1"/>
  <c r="AO349" i="10" s="1"/>
  <c r="AN352" i="10"/>
  <c r="AK352" i="10"/>
  <c r="AL352" i="10" s="1"/>
  <c r="AM352" i="10" s="1"/>
  <c r="AO352" i="10" s="1"/>
  <c r="AN305" i="10"/>
  <c r="AK305" i="10"/>
  <c r="AL305" i="10" s="1"/>
  <c r="AM305" i="10" s="1"/>
  <c r="AO305" i="10" s="1"/>
  <c r="AN308" i="10"/>
  <c r="AK308" i="10"/>
  <c r="AL308" i="10" s="1"/>
  <c r="AM308" i="10" s="1"/>
  <c r="AO308" i="10" s="1"/>
  <c r="AN311" i="10"/>
  <c r="AK311" i="10"/>
  <c r="AL311" i="10" s="1"/>
  <c r="AM311" i="10" s="1"/>
  <c r="AO311" i="10" s="1"/>
  <c r="AN314" i="10"/>
  <c r="AK314" i="10"/>
  <c r="AL314" i="10" s="1"/>
  <c r="AM314" i="10" s="1"/>
  <c r="AO314" i="10" s="1"/>
  <c r="AN317" i="10"/>
  <c r="AK317" i="10"/>
  <c r="AL317" i="10" s="1"/>
  <c r="AM317" i="10" s="1"/>
  <c r="AO317" i="10" s="1"/>
  <c r="AN320" i="10"/>
  <c r="AK320" i="10"/>
  <c r="AL320" i="10" s="1"/>
  <c r="AM320" i="10" s="1"/>
  <c r="AO320" i="10" s="1"/>
  <c r="AN323" i="10"/>
  <c r="AK323" i="10"/>
  <c r="AL323" i="10" s="1"/>
  <c r="AM323" i="10" s="1"/>
  <c r="AO323" i="10" s="1"/>
  <c r="AN326" i="10"/>
  <c r="AK326" i="10"/>
  <c r="AL326" i="10" s="1"/>
  <c r="AM326" i="10" s="1"/>
  <c r="AO326" i="10" s="1"/>
  <c r="AN329" i="10"/>
  <c r="AK329" i="10"/>
  <c r="AL329" i="10" s="1"/>
  <c r="AM329" i="10" s="1"/>
  <c r="AO329" i="10" s="1"/>
  <c r="AN332" i="10"/>
  <c r="AK332" i="10"/>
  <c r="AL332" i="10" s="1"/>
  <c r="AM332" i="10" s="1"/>
  <c r="AO332" i="10" s="1"/>
  <c r="AN335" i="10"/>
  <c r="AK335" i="10"/>
  <c r="AL335" i="10" s="1"/>
  <c r="AM335" i="10" s="1"/>
  <c r="AO335" i="10" s="1"/>
  <c r="AN348" i="10"/>
  <c r="AK348" i="10"/>
  <c r="AL348" i="10" s="1"/>
  <c r="AM348" i="10" s="1"/>
  <c r="AO348" i="10" s="1"/>
  <c r="AN351" i="10"/>
  <c r="AK351" i="10"/>
  <c r="AL351" i="10" s="1"/>
  <c r="AM351" i="10" s="1"/>
  <c r="AO351" i="10" s="1"/>
  <c r="AD304" i="10"/>
  <c r="AE304" i="10" s="1"/>
  <c r="AH304" i="10" s="1"/>
  <c r="AJ304" i="10" s="1"/>
  <c r="AD307" i="10"/>
  <c r="AE307" i="10" s="1"/>
  <c r="AH307" i="10" s="1"/>
  <c r="AJ307" i="10" s="1"/>
  <c r="AD310" i="10"/>
  <c r="AE310" i="10" s="1"/>
  <c r="AH310" i="10" s="1"/>
  <c r="AJ310" i="10" s="1"/>
  <c r="AD313" i="10"/>
  <c r="AE313" i="10" s="1"/>
  <c r="AH313" i="10" s="1"/>
  <c r="AJ313" i="10" s="1"/>
  <c r="AN316" i="10"/>
  <c r="AK316" i="10"/>
  <c r="AL316" i="10" s="1"/>
  <c r="AM316" i="10" s="1"/>
  <c r="AO316" i="10" s="1"/>
  <c r="AN319" i="10"/>
  <c r="AK319" i="10"/>
  <c r="AL319" i="10" s="1"/>
  <c r="AM319" i="10" s="1"/>
  <c r="AO319" i="10" s="1"/>
  <c r="AN322" i="10"/>
  <c r="AK322" i="10"/>
  <c r="AL322" i="10" s="1"/>
  <c r="AM322" i="10" s="1"/>
  <c r="AO322" i="10" s="1"/>
  <c r="AN325" i="10"/>
  <c r="AK325" i="10"/>
  <c r="AL325" i="10" s="1"/>
  <c r="AM325" i="10" s="1"/>
  <c r="AO325" i="10" s="1"/>
  <c r="AN328" i="10"/>
  <c r="AK328" i="10"/>
  <c r="AL328" i="10" s="1"/>
  <c r="AM328" i="10" s="1"/>
  <c r="AO328" i="10" s="1"/>
  <c r="AN331" i="10"/>
  <c r="AK331" i="10"/>
  <c r="AL331" i="10" s="1"/>
  <c r="AM331" i="10" s="1"/>
  <c r="AO331" i="10" s="1"/>
  <c r="AN334" i="10"/>
  <c r="AK334" i="10"/>
  <c r="AL334" i="10" s="1"/>
  <c r="AM334" i="10" s="1"/>
  <c r="AO334" i="10" s="1"/>
  <c r="AN337" i="10"/>
  <c r="AK337" i="10"/>
  <c r="AL337" i="10" s="1"/>
  <c r="AM337" i="10" s="1"/>
  <c r="AO337" i="10" s="1"/>
  <c r="AN347" i="10"/>
  <c r="AK347" i="10"/>
  <c r="AL347" i="10" s="1"/>
  <c r="AM347" i="10" s="1"/>
  <c r="AO347" i="10" s="1"/>
  <c r="AN350" i="10"/>
  <c r="AK350" i="10"/>
  <c r="AL350" i="10" s="1"/>
  <c r="AM350" i="10" s="1"/>
  <c r="AO350" i="10" s="1"/>
  <c r="AN353" i="10"/>
  <c r="AK353" i="10"/>
  <c r="AL353" i="10" s="1"/>
  <c r="AM353" i="10" s="1"/>
  <c r="AO353" i="10" s="1"/>
  <c r="AC3" i="11"/>
  <c r="AD3" i="11" s="1"/>
  <c r="AC6" i="11"/>
  <c r="AD6" i="11" s="1"/>
  <c r="AC9" i="11"/>
  <c r="AD9" i="11" s="1"/>
  <c r="AC12" i="11"/>
  <c r="AD12" i="11" s="1"/>
  <c r="AC15" i="11"/>
  <c r="AD15" i="11" s="1"/>
  <c r="AC18" i="11"/>
  <c r="AD18" i="11" s="1"/>
  <c r="AC21" i="11"/>
  <c r="AD21" i="11" s="1"/>
  <c r="AC24" i="11"/>
  <c r="AD24" i="11" s="1"/>
  <c r="AC27" i="11"/>
  <c r="AD27" i="11" s="1"/>
  <c r="AC30" i="11"/>
  <c r="AD30" i="11" s="1"/>
  <c r="AC33" i="11"/>
  <c r="AD33" i="11" s="1"/>
  <c r="AC36" i="11"/>
  <c r="AD36" i="11" s="1"/>
  <c r="AC39" i="11"/>
  <c r="AD39" i="11" s="1"/>
  <c r="AC42" i="11"/>
  <c r="AD42" i="11" s="1"/>
  <c r="AC45" i="11"/>
  <c r="AD45" i="11" s="1"/>
  <c r="AC48" i="11"/>
  <c r="AD48" i="11" s="1"/>
  <c r="AC51" i="11"/>
  <c r="AD51" i="11" s="1"/>
  <c r="AC54" i="11"/>
  <c r="AD54" i="11" s="1"/>
  <c r="AC59" i="11"/>
  <c r="AD59" i="11" s="1"/>
  <c r="AC62" i="11"/>
  <c r="AD62" i="11" s="1"/>
  <c r="AC65" i="11"/>
  <c r="AD65" i="11" s="1"/>
  <c r="AC68" i="11"/>
  <c r="AD68" i="11" s="1"/>
  <c r="AC71" i="11"/>
  <c r="AD71" i="11" s="1"/>
  <c r="AC74" i="11"/>
  <c r="AD74" i="11" s="1"/>
  <c r="AC77" i="11"/>
  <c r="AD77" i="11" s="1"/>
  <c r="AC80" i="11"/>
  <c r="AD80" i="11" s="1"/>
  <c r="AC83" i="11"/>
  <c r="AD83" i="11" s="1"/>
  <c r="AC86" i="11"/>
  <c r="AD86" i="11" s="1"/>
  <c r="AC89" i="11"/>
  <c r="AD89" i="11" s="1"/>
  <c r="AC92" i="11"/>
  <c r="AD92" i="11" s="1"/>
  <c r="AS94" i="11"/>
  <c r="AV94" i="11" s="1" a="1"/>
  <c r="AV94" i="11" s="1"/>
  <c r="AN94" i="11"/>
  <c r="AC97" i="11"/>
  <c r="AD97" i="11" s="1"/>
  <c r="AE97" i="11"/>
  <c r="AF97" i="11" s="1"/>
  <c r="AI97" i="11" s="1"/>
  <c r="AK97" i="11" s="1"/>
  <c r="AC100" i="11"/>
  <c r="AD100" i="11" s="1"/>
  <c r="AE100" i="11"/>
  <c r="AF100" i="11" s="1"/>
  <c r="AI100" i="11" s="1"/>
  <c r="AK100" i="11" s="1"/>
  <c r="AS103" i="11"/>
  <c r="AV103" i="11" s="1" a="1"/>
  <c r="AV103" i="11" s="1"/>
  <c r="AN103" i="11"/>
  <c r="AC105" i="11"/>
  <c r="AD105" i="11" s="1"/>
  <c r="AE105" i="11"/>
  <c r="AF105" i="11" s="1"/>
  <c r="AI105" i="11" s="1"/>
  <c r="AK105" i="11" s="1"/>
  <c r="AC108" i="11"/>
  <c r="AD108" i="11" s="1"/>
  <c r="AE108" i="11"/>
  <c r="AF108" i="11" s="1"/>
  <c r="AI108" i="11" s="1"/>
  <c r="AK108" i="11" s="1"/>
  <c r="AC111" i="11"/>
  <c r="AD111" i="11" s="1"/>
  <c r="AE111" i="11"/>
  <c r="AF111" i="11" s="1"/>
  <c r="AI111" i="11" s="1"/>
  <c r="AK111" i="11" s="1"/>
  <c r="AC114" i="11"/>
  <c r="AD114" i="11" s="1"/>
  <c r="AE114" i="11"/>
  <c r="AF114" i="11" s="1"/>
  <c r="AI114" i="11" s="1"/>
  <c r="AK114" i="11" s="1"/>
  <c r="AN338" i="10"/>
  <c r="AK338" i="10"/>
  <c r="AL338" i="10" s="1"/>
  <c r="AM338" i="10" s="1"/>
  <c r="AO338" i="10" s="1"/>
  <c r="AN339" i="10"/>
  <c r="AK339" i="10"/>
  <c r="AL339" i="10" s="1"/>
  <c r="AM339" i="10" s="1"/>
  <c r="AO339" i="10" s="1"/>
  <c r="AN340" i="10"/>
  <c r="AK340" i="10"/>
  <c r="AL340" i="10" s="1"/>
  <c r="AM340" i="10" s="1"/>
  <c r="AO340" i="10" s="1"/>
  <c r="AN341" i="10"/>
  <c r="AK341" i="10"/>
  <c r="AL341" i="10" s="1"/>
  <c r="AM341" i="10" s="1"/>
  <c r="AO341" i="10" s="1"/>
  <c r="AN342" i="10"/>
  <c r="AK342" i="10"/>
  <c r="AL342" i="10" s="1"/>
  <c r="AM342" i="10" s="1"/>
  <c r="AO342" i="10" s="1"/>
  <c r="AN343" i="10"/>
  <c r="AK343" i="10"/>
  <c r="AL343" i="10" s="1"/>
  <c r="AM343" i="10" s="1"/>
  <c r="AO343" i="10" s="1"/>
  <c r="AN344" i="10"/>
  <c r="AK344" i="10"/>
  <c r="AL344" i="10" s="1"/>
  <c r="AM344" i="10" s="1"/>
  <c r="AO344" i="10" s="1"/>
  <c r="AC4" i="11"/>
  <c r="AD4" i="11" s="1"/>
  <c r="AC7" i="11"/>
  <c r="AD7" i="11" s="1"/>
  <c r="AE7" i="11"/>
  <c r="AF7" i="11" s="1"/>
  <c r="AI7" i="11" s="1"/>
  <c r="AK7" i="11" s="1"/>
  <c r="AC10" i="11"/>
  <c r="AD10" i="11" s="1"/>
  <c r="AE10" i="11"/>
  <c r="AF10" i="11" s="1"/>
  <c r="AI10" i="11" s="1"/>
  <c r="AK10" i="11" s="1"/>
  <c r="AC13" i="11"/>
  <c r="AD13" i="11" s="1"/>
  <c r="AC16" i="11"/>
  <c r="AD16" i="11" s="1"/>
  <c r="AE16" i="11"/>
  <c r="AF16" i="11" s="1"/>
  <c r="AI16" i="11" s="1"/>
  <c r="AK16" i="11" s="1"/>
  <c r="AC19" i="11"/>
  <c r="AD19" i="11" s="1"/>
  <c r="AC22" i="11"/>
  <c r="AD22" i="11" s="1"/>
  <c r="AC25" i="11"/>
  <c r="AD25" i="11" s="1"/>
  <c r="AC28" i="11"/>
  <c r="AD28" i="11" s="1"/>
  <c r="AE28" i="11"/>
  <c r="AF28" i="11" s="1"/>
  <c r="AI28" i="11" s="1"/>
  <c r="AK28" i="11" s="1"/>
  <c r="AC31" i="11"/>
  <c r="AD31" i="11" s="1"/>
  <c r="AC34" i="11"/>
  <c r="AD34" i="11" s="1"/>
  <c r="AE34" i="11"/>
  <c r="AF34" i="11" s="1"/>
  <c r="AI34" i="11" s="1"/>
  <c r="AK34" i="11" s="1"/>
  <c r="AC37" i="11"/>
  <c r="AD37" i="11" s="1"/>
  <c r="AE37" i="11"/>
  <c r="AF37" i="11" s="1"/>
  <c r="AI37" i="11" s="1"/>
  <c r="AK37" i="11" s="1"/>
  <c r="AC40" i="11"/>
  <c r="AD40" i="11" s="1"/>
  <c r="AC43" i="11"/>
  <c r="AD43" i="11" s="1"/>
  <c r="AE43" i="11"/>
  <c r="AF43" i="11" s="1"/>
  <c r="AI43" i="11" s="1"/>
  <c r="AK43" i="11" s="1"/>
  <c r="AC46" i="11"/>
  <c r="AD46" i="11" s="1"/>
  <c r="AC49" i="11"/>
  <c r="AD49" i="11" s="1"/>
  <c r="AC52" i="11"/>
  <c r="AD52" i="11" s="1"/>
  <c r="AC55" i="11"/>
  <c r="AD55" i="11" s="1"/>
  <c r="AE55" i="11"/>
  <c r="AF55" i="11" s="1"/>
  <c r="AI55" i="11" s="1"/>
  <c r="AK55" i="11" s="1"/>
  <c r="AC57" i="11"/>
  <c r="AD57" i="11" s="1"/>
  <c r="AC60" i="11"/>
  <c r="AD60" i="11" s="1"/>
  <c r="AE60" i="11"/>
  <c r="AF60" i="11" s="1"/>
  <c r="AI60" i="11" s="1"/>
  <c r="AK60" i="11" s="1"/>
  <c r="AC63" i="11"/>
  <c r="AD63" i="11" s="1"/>
  <c r="AE63" i="11"/>
  <c r="AF63" i="11" s="1"/>
  <c r="AI63" i="11" s="1"/>
  <c r="AK63" i="11" s="1"/>
  <c r="AC66" i="11"/>
  <c r="AD66" i="11" s="1"/>
  <c r="AC69" i="11"/>
  <c r="AD69" i="11" s="1"/>
  <c r="AE69" i="11"/>
  <c r="AF69" i="11" s="1"/>
  <c r="AI69" i="11" s="1"/>
  <c r="AK69" i="11" s="1"/>
  <c r="AC72" i="11"/>
  <c r="AD72" i="11" s="1"/>
  <c r="AC75" i="11"/>
  <c r="AD75" i="11" s="1"/>
  <c r="AC78" i="11"/>
  <c r="AD78" i="11" s="1"/>
  <c r="AC81" i="11"/>
  <c r="AD81" i="11" s="1"/>
  <c r="AE81" i="11"/>
  <c r="AF81" i="11" s="1"/>
  <c r="AI81" i="11" s="1"/>
  <c r="AK81" i="11" s="1"/>
  <c r="AC84" i="11"/>
  <c r="AD84" i="11" s="1"/>
  <c r="AC87" i="11"/>
  <c r="AD87" i="11" s="1"/>
  <c r="AE87" i="11"/>
  <c r="AF87" i="11" s="1"/>
  <c r="AI87" i="11" s="1"/>
  <c r="AK87" i="11" s="1"/>
  <c r="AC90" i="11"/>
  <c r="AD90" i="11" s="1"/>
  <c r="AE90" i="11"/>
  <c r="AF90" i="11" s="1"/>
  <c r="AI90" i="11" s="1"/>
  <c r="AK90" i="11" s="1"/>
  <c r="AS93" i="11"/>
  <c r="AV93" i="11" s="1" a="1"/>
  <c r="AV93" i="11" s="1"/>
  <c r="AN93" i="11"/>
  <c r="AS96" i="11"/>
  <c r="AV96" i="11" s="1" a="1"/>
  <c r="AV96" i="11" s="1"/>
  <c r="AN96" i="11"/>
  <c r="AC98" i="11"/>
  <c r="AD98" i="11" s="1"/>
  <c r="AE98" i="11"/>
  <c r="AF98" i="11" s="1"/>
  <c r="AI98" i="11" s="1"/>
  <c r="AK98" i="11" s="1"/>
  <c r="AC101" i="11"/>
  <c r="AD101" i="11" s="1"/>
  <c r="AC106" i="11"/>
  <c r="AD106" i="11" s="1"/>
  <c r="AE106" i="11"/>
  <c r="AF106" i="11" s="1"/>
  <c r="AI106" i="11" s="1"/>
  <c r="AK106" i="11" s="1"/>
  <c r="AC109" i="11"/>
  <c r="AD109" i="11" s="1"/>
  <c r="AC112" i="11"/>
  <c r="AD112" i="11" s="1"/>
  <c r="AC115" i="11"/>
  <c r="AD115" i="11" s="1"/>
  <c r="AC2" i="11"/>
  <c r="AD2" i="11" s="1"/>
  <c r="AC5" i="11"/>
  <c r="AD5" i="11" s="1"/>
  <c r="AC8" i="11"/>
  <c r="AD8" i="11" s="1"/>
  <c r="AC11" i="11"/>
  <c r="AD11" i="11" s="1"/>
  <c r="AC14" i="11"/>
  <c r="AD14" i="11" s="1"/>
  <c r="AC17" i="11"/>
  <c r="AD17" i="11" s="1"/>
  <c r="AE17" i="11"/>
  <c r="AF17" i="11" s="1"/>
  <c r="AI17" i="11" s="1"/>
  <c r="AK17" i="11" s="1"/>
  <c r="AC20" i="11"/>
  <c r="AD20" i="11" s="1"/>
  <c r="AC23" i="11"/>
  <c r="AD23" i="11" s="1"/>
  <c r="AE23" i="11"/>
  <c r="AF23" i="11" s="1"/>
  <c r="AI23" i="11" s="1"/>
  <c r="AK23" i="11" s="1"/>
  <c r="AC26" i="11"/>
  <c r="AD26" i="11" s="1"/>
  <c r="AC29" i="11"/>
  <c r="AD29" i="11" s="1"/>
  <c r="AC32" i="11"/>
  <c r="AD32" i="11" s="1"/>
  <c r="AC35" i="11"/>
  <c r="AD35" i="11" s="1"/>
  <c r="AC38" i="11"/>
  <c r="AD38" i="11" s="1"/>
  <c r="AC41" i="11"/>
  <c r="AD41" i="11" s="1"/>
  <c r="AC44" i="11"/>
  <c r="AD44" i="11" s="1"/>
  <c r="AE44" i="11"/>
  <c r="AF44" i="11" s="1"/>
  <c r="AI44" i="11" s="1"/>
  <c r="AK44" i="11" s="1"/>
  <c r="AC47" i="11"/>
  <c r="AD47" i="11" s="1"/>
  <c r="AC50" i="11"/>
  <c r="AD50" i="11" s="1"/>
  <c r="AE50" i="11"/>
  <c r="AF50" i="11" s="1"/>
  <c r="AI50" i="11" s="1"/>
  <c r="AK50" i="11" s="1"/>
  <c r="AC53" i="11"/>
  <c r="AD53" i="11" s="1"/>
  <c r="AS56" i="11"/>
  <c r="AV56" i="11" s="1" a="1"/>
  <c r="AV56" i="11" s="1"/>
  <c r="AN56" i="11"/>
  <c r="AC58" i="11"/>
  <c r="AD58" i="11" s="1"/>
  <c r="AE58" i="11"/>
  <c r="AF58" i="11" s="1"/>
  <c r="AI58" i="11" s="1"/>
  <c r="AK58" i="11" s="1"/>
  <c r="AC61" i="11"/>
  <c r="AD61" i="11" s="1"/>
  <c r="AC64" i="11"/>
  <c r="AD64" i="11" s="1"/>
  <c r="AC67" i="11"/>
  <c r="AD67" i="11" s="1"/>
  <c r="AC70" i="11"/>
  <c r="AD70" i="11" s="1"/>
  <c r="AC73" i="11"/>
  <c r="AD73" i="11" s="1"/>
  <c r="AC76" i="11"/>
  <c r="AD76" i="11" s="1"/>
  <c r="AC79" i="11"/>
  <c r="AD79" i="11" s="1"/>
  <c r="AE79" i="11"/>
  <c r="AF79" i="11" s="1"/>
  <c r="AI79" i="11" s="1"/>
  <c r="AK79" i="11" s="1"/>
  <c r="AC82" i="11"/>
  <c r="AD82" i="11" s="1"/>
  <c r="AC85" i="11"/>
  <c r="AD85" i="11" s="1"/>
  <c r="AE85" i="11"/>
  <c r="AF85" i="11" s="1"/>
  <c r="AI85" i="11" s="1"/>
  <c r="AK85" i="11" s="1"/>
  <c r="AC88" i="11"/>
  <c r="AD88" i="11" s="1"/>
  <c r="AC91" i="11"/>
  <c r="AD91" i="11" s="1"/>
  <c r="AS95" i="11"/>
  <c r="AV95" i="11" s="1" a="1"/>
  <c r="AV95" i="11" s="1"/>
  <c r="AN95" i="11"/>
  <c r="AC99" i="11"/>
  <c r="AD99" i="11" s="1"/>
  <c r="AC102" i="11"/>
  <c r="AD102" i="11" s="1"/>
  <c r="AC104" i="11"/>
  <c r="AD104" i="11" s="1"/>
  <c r="AC107" i="11"/>
  <c r="AD107" i="11" s="1"/>
  <c r="AE107" i="11"/>
  <c r="AF107" i="11" s="1"/>
  <c r="AI107" i="11" s="1"/>
  <c r="AK107" i="11" s="1"/>
  <c r="AC110" i="11"/>
  <c r="AD110" i="11" s="1"/>
  <c r="AC113" i="11"/>
  <c r="AD113" i="11" s="1"/>
  <c r="AE113" i="11"/>
  <c r="AF113" i="11" s="1"/>
  <c r="AI113" i="11" s="1"/>
  <c r="AK113" i="11" s="1"/>
  <c r="AC116" i="11"/>
  <c r="AD116" i="11" s="1"/>
  <c r="AC117" i="11"/>
  <c r="AD117" i="11" s="1"/>
  <c r="AC118" i="11"/>
  <c r="AD118" i="11" s="1"/>
  <c r="AE118" i="11"/>
  <c r="AF118" i="11" s="1"/>
  <c r="AI118" i="11" s="1"/>
  <c r="AK118" i="11" s="1"/>
  <c r="AC119" i="11"/>
  <c r="AD119" i="11" s="1"/>
  <c r="AC120" i="11"/>
  <c r="AD120" i="11" s="1"/>
  <c r="AC121" i="11"/>
  <c r="AD121" i="11" s="1"/>
  <c r="AE121" i="11"/>
  <c r="AF121" i="11" s="1"/>
  <c r="AI121" i="11" s="1"/>
  <c r="AK121" i="11" s="1"/>
  <c r="AC122" i="11"/>
  <c r="AD122" i="11" s="1"/>
  <c r="AC123" i="11"/>
  <c r="AD123" i="11" s="1"/>
  <c r="AC124" i="11"/>
  <c r="AD124" i="11" s="1"/>
  <c r="AE124" i="11"/>
  <c r="AF124" i="11" s="1"/>
  <c r="AI124" i="11" s="1"/>
  <c r="AK124" i="11" s="1"/>
  <c r="AC125" i="11"/>
  <c r="AD125" i="11" s="1"/>
  <c r="AC126" i="11"/>
  <c r="AD126" i="11" s="1"/>
  <c r="AC127" i="11"/>
  <c r="AD127" i="11" s="1"/>
  <c r="AE127" i="11"/>
  <c r="AF127" i="11" s="1"/>
  <c r="AI127" i="11" s="1"/>
  <c r="AK127" i="11" s="1"/>
  <c r="AC128" i="11"/>
  <c r="AD128" i="11" s="1"/>
  <c r="AC129" i="11"/>
  <c r="AD129" i="11" s="1"/>
  <c r="AC130" i="11"/>
  <c r="AD130" i="11" s="1"/>
  <c r="AE130" i="11"/>
  <c r="AF130" i="11" s="1"/>
  <c r="AI130" i="11" s="1"/>
  <c r="AK130" i="11" s="1"/>
  <c r="AC131" i="11"/>
  <c r="AD131" i="11" s="1"/>
  <c r="AC132" i="11"/>
  <c r="AD132" i="11" s="1"/>
  <c r="AC133" i="11"/>
  <c r="AD133" i="11" s="1"/>
  <c r="AE133" i="11"/>
  <c r="AF133" i="11" s="1"/>
  <c r="AI133" i="11" s="1"/>
  <c r="AK133" i="11" s="1"/>
  <c r="AC134" i="11"/>
  <c r="AD134" i="11" s="1"/>
  <c r="AC135" i="11"/>
  <c r="AD135" i="11" s="1"/>
  <c r="AC136" i="11"/>
  <c r="AD136" i="11" s="1"/>
  <c r="AE136" i="11"/>
  <c r="AF136" i="11" s="1"/>
  <c r="AI136" i="11" s="1"/>
  <c r="AK136" i="11" s="1"/>
  <c r="AC137" i="11"/>
  <c r="AD137" i="11" s="1"/>
  <c r="AC138" i="11"/>
  <c r="AD138" i="11" s="1"/>
  <c r="AC139" i="11"/>
  <c r="AD139" i="11" s="1"/>
  <c r="AE139" i="11"/>
  <c r="AF139" i="11" s="1"/>
  <c r="AI139" i="11" s="1"/>
  <c r="AK139" i="11" s="1"/>
  <c r="AC140" i="11"/>
  <c r="AD140" i="11" s="1"/>
  <c r="AC141" i="11"/>
  <c r="AD141" i="11" s="1"/>
  <c r="AC142" i="11"/>
  <c r="AD142" i="11" s="1"/>
  <c r="AE142" i="11"/>
  <c r="AF142" i="11" s="1"/>
  <c r="AI142" i="11" s="1"/>
  <c r="AK142" i="11" s="1"/>
  <c r="AC143" i="11"/>
  <c r="AD143" i="11" s="1"/>
  <c r="AC144" i="11"/>
  <c r="AD144" i="11" s="1"/>
  <c r="AC145" i="11"/>
  <c r="AD145" i="11" s="1"/>
  <c r="AE145" i="11"/>
  <c r="AF145" i="11" s="1"/>
  <c r="AI145" i="11" s="1"/>
  <c r="AK145" i="11" s="1"/>
  <c r="AC146" i="11"/>
  <c r="AD146" i="11" s="1"/>
  <c r="AC147" i="11"/>
  <c r="AD147" i="11" s="1"/>
  <c r="AC148" i="11"/>
  <c r="AD148" i="11" s="1"/>
  <c r="AE148" i="11"/>
  <c r="AF148" i="11" s="1"/>
  <c r="AI148" i="11" s="1"/>
  <c r="AK148" i="11" s="1"/>
  <c r="AC149" i="11"/>
  <c r="AD149" i="11" s="1"/>
  <c r="AC150" i="11"/>
  <c r="AD150" i="11" s="1"/>
  <c r="AC151" i="11"/>
  <c r="AD151" i="11" s="1"/>
  <c r="AE151" i="11"/>
  <c r="AF151" i="11" s="1"/>
  <c r="AI151" i="11" s="1"/>
  <c r="AK151" i="11" s="1"/>
  <c r="AC152" i="11"/>
  <c r="AD152" i="11" s="1"/>
  <c r="AC153" i="11"/>
  <c r="AD153" i="11" s="1"/>
  <c r="AC154" i="11"/>
  <c r="AD154" i="11" s="1"/>
  <c r="AE154" i="11"/>
  <c r="AF154" i="11" s="1"/>
  <c r="AI154" i="11" s="1"/>
  <c r="AK154" i="11" s="1"/>
  <c r="AC155" i="11"/>
  <c r="AD155" i="11" s="1"/>
  <c r="AC156" i="11"/>
  <c r="AD156" i="11" s="1"/>
  <c r="AC157" i="11"/>
  <c r="AD157" i="11" s="1"/>
  <c r="AE157" i="11"/>
  <c r="AF157" i="11" s="1"/>
  <c r="AI157" i="11" s="1"/>
  <c r="AK157" i="11" s="1"/>
  <c r="AC158" i="11"/>
  <c r="AD158" i="11" s="1"/>
  <c r="AC159" i="11"/>
  <c r="AD159" i="11" s="1"/>
  <c r="AC160" i="11"/>
  <c r="AD160" i="11" s="1"/>
  <c r="AE160" i="11"/>
  <c r="AF160" i="11" s="1"/>
  <c r="AI160" i="11" s="1"/>
  <c r="AK160" i="11" s="1"/>
  <c r="AC161" i="11"/>
  <c r="AD161" i="11" s="1"/>
  <c r="AC162" i="11"/>
  <c r="AD162" i="11" s="1"/>
  <c r="AC163" i="11"/>
  <c r="AD163" i="11" s="1"/>
  <c r="AE163" i="11"/>
  <c r="AF163" i="11" s="1"/>
  <c r="AI163" i="11" s="1"/>
  <c r="AK163" i="11" s="1"/>
  <c r="AC164" i="11"/>
  <c r="AD164" i="11" s="1"/>
  <c r="AC165" i="11"/>
  <c r="AD165" i="11" s="1"/>
  <c r="AC166" i="11"/>
  <c r="AD166" i="11" s="1"/>
  <c r="AE166" i="11"/>
  <c r="AF166" i="11" s="1"/>
  <c r="AI166" i="11" s="1"/>
  <c r="AK166" i="11" s="1"/>
  <c r="AC167" i="11"/>
  <c r="AD167" i="11" s="1"/>
  <c r="AS168" i="11"/>
  <c r="AV168" i="11" s="1" a="1"/>
  <c r="AV168" i="11" s="1"/>
  <c r="AN168" i="11"/>
  <c r="AC169" i="11"/>
  <c r="AD169" i="11" s="1"/>
  <c r="AE169" i="11"/>
  <c r="AF169" i="11" s="1"/>
  <c r="AI169" i="11" s="1"/>
  <c r="AK169" i="11" s="1"/>
  <c r="AC170" i="11"/>
  <c r="AD170" i="11" s="1"/>
  <c r="AE170" i="11"/>
  <c r="AF170" i="11" s="1"/>
  <c r="AI170" i="11" s="1"/>
  <c r="AK170" i="11" s="1"/>
  <c r="AC171" i="11"/>
  <c r="AD171" i="11" s="1"/>
  <c r="AE171" i="11"/>
  <c r="AF171" i="11" s="1"/>
  <c r="AI171" i="11" s="1"/>
  <c r="AK171" i="11" s="1"/>
  <c r="AC172" i="11"/>
  <c r="AD172" i="11" s="1"/>
  <c r="AE172" i="11"/>
  <c r="AF172" i="11" s="1"/>
  <c r="AI172" i="11" s="1"/>
  <c r="AK172" i="11" s="1"/>
  <c r="AC173" i="11"/>
  <c r="AD173" i="11" s="1"/>
  <c r="AE173" i="11"/>
  <c r="AF173" i="11" s="1"/>
  <c r="AI173" i="11" s="1"/>
  <c r="AK173" i="11" s="1"/>
  <c r="AC174" i="11"/>
  <c r="AD174" i="11" s="1"/>
  <c r="AE174" i="11"/>
  <c r="AF174" i="11" s="1"/>
  <c r="AI174" i="11" s="1"/>
  <c r="AK174" i="11" s="1"/>
  <c r="AC175" i="11"/>
  <c r="AD175" i="11" s="1"/>
  <c r="AE175" i="11"/>
  <c r="AF175" i="11" s="1"/>
  <c r="AI175" i="11" s="1"/>
  <c r="AK175" i="11" s="1"/>
  <c r="AC176" i="11"/>
  <c r="AD176" i="11" s="1"/>
  <c r="AE176" i="11"/>
  <c r="AF176" i="11" s="1"/>
  <c r="AI176" i="11" s="1"/>
  <c r="AK176" i="11" s="1"/>
  <c r="AC177" i="11"/>
  <c r="AD177" i="11" s="1"/>
  <c r="AE177" i="11"/>
  <c r="AF177" i="11" s="1"/>
  <c r="AI177" i="11" s="1"/>
  <c r="AK177" i="11" s="1"/>
  <c r="AC178" i="11"/>
  <c r="AD178" i="11" s="1"/>
  <c r="AE178" i="11"/>
  <c r="AF178" i="11" s="1"/>
  <c r="AI178" i="11" s="1"/>
  <c r="AK178" i="11" s="1"/>
  <c r="AC179" i="11"/>
  <c r="AD179" i="11" s="1"/>
  <c r="AE179" i="11"/>
  <c r="AF179" i="11" s="1"/>
  <c r="AI179" i="11" s="1"/>
  <c r="AK179" i="11" s="1"/>
  <c r="AC180" i="11"/>
  <c r="AD180" i="11" s="1"/>
  <c r="AE180" i="11"/>
  <c r="AF180" i="11" s="1"/>
  <c r="AI180" i="11" s="1"/>
  <c r="AK180" i="11" s="1"/>
  <c r="AC181" i="11"/>
  <c r="AD181" i="11" s="1"/>
  <c r="AE181" i="11"/>
  <c r="AF181" i="11" s="1"/>
  <c r="AI181" i="11" s="1"/>
  <c r="AK181" i="11" s="1"/>
  <c r="AC182" i="11"/>
  <c r="AD182" i="11" s="1"/>
  <c r="AE182" i="11"/>
  <c r="AF182" i="11" s="1"/>
  <c r="AI182" i="11" s="1"/>
  <c r="AK182" i="11" s="1"/>
  <c r="AC183" i="11"/>
  <c r="AD183" i="11" s="1"/>
  <c r="AE183" i="11"/>
  <c r="AF183" i="11" s="1"/>
  <c r="AI183" i="11" s="1"/>
  <c r="AK183" i="11" s="1"/>
  <c r="AC184" i="11"/>
  <c r="AD184" i="11" s="1"/>
  <c r="AE184" i="11"/>
  <c r="AF184" i="11" s="1"/>
  <c r="AI184" i="11" s="1"/>
  <c r="AK184" i="11" s="1"/>
  <c r="AC185" i="11"/>
  <c r="AD185" i="11" s="1"/>
  <c r="AE185" i="11"/>
  <c r="AF185" i="11" s="1"/>
  <c r="AI185" i="11" s="1"/>
  <c r="AK185" i="11" s="1"/>
  <c r="AC186" i="11"/>
  <c r="AD186" i="11" s="1"/>
  <c r="AE186" i="11"/>
  <c r="AF186" i="11" s="1"/>
  <c r="AI186" i="11" s="1"/>
  <c r="AK186" i="11" s="1"/>
  <c r="AC187" i="11"/>
  <c r="AD187" i="11" s="1"/>
  <c r="AE187" i="11"/>
  <c r="AF187" i="11" s="1"/>
  <c r="AI187" i="11" s="1"/>
  <c r="AK187" i="11" s="1"/>
  <c r="AC188" i="11"/>
  <c r="AD188" i="11" s="1"/>
  <c r="AE188" i="11"/>
  <c r="AF188" i="11" s="1"/>
  <c r="AI188" i="11" s="1"/>
  <c r="AK188" i="11" s="1"/>
  <c r="AC189" i="11"/>
  <c r="AD189" i="11" s="1"/>
  <c r="AE189" i="11"/>
  <c r="AF189" i="11" s="1"/>
  <c r="AI189" i="11" s="1"/>
  <c r="AK189" i="11" s="1"/>
  <c r="AC190" i="11"/>
  <c r="AD190" i="11" s="1"/>
  <c r="AE190" i="11"/>
  <c r="AF190" i="11" s="1"/>
  <c r="AI190" i="11" s="1"/>
  <c r="AK190" i="11" s="1"/>
  <c r="AC191" i="11"/>
  <c r="AD191" i="11" s="1"/>
  <c r="AE191" i="11"/>
  <c r="AF191" i="11" s="1"/>
  <c r="AI191" i="11" s="1"/>
  <c r="AK191" i="11" s="1"/>
  <c r="AC192" i="11"/>
  <c r="AD192" i="11" s="1"/>
  <c r="AE192" i="11"/>
  <c r="AF192" i="11" s="1"/>
  <c r="AI192" i="11" s="1"/>
  <c r="AK192" i="11" s="1"/>
  <c r="AC193" i="11"/>
  <c r="AD193" i="11" s="1"/>
  <c r="AE193" i="11"/>
  <c r="AF193" i="11" s="1"/>
  <c r="AI193" i="11" s="1"/>
  <c r="AK193" i="11" s="1"/>
  <c r="AC194" i="11"/>
  <c r="AD194" i="11" s="1"/>
  <c r="AE194" i="11"/>
  <c r="AF194" i="11" s="1"/>
  <c r="AI194" i="11" s="1"/>
  <c r="AK194" i="11" s="1"/>
  <c r="AC195" i="11"/>
  <c r="AD195" i="11" s="1"/>
  <c r="AE195" i="11"/>
  <c r="AF195" i="11" s="1"/>
  <c r="AI195" i="11" s="1"/>
  <c r="AK195" i="11" s="1"/>
  <c r="AC196" i="11"/>
  <c r="AD196" i="11" s="1"/>
  <c r="AE196" i="11"/>
  <c r="AF196" i="11" s="1"/>
  <c r="AI196" i="11" s="1"/>
  <c r="AK196" i="11" s="1"/>
  <c r="AC197" i="11"/>
  <c r="AD197" i="11" s="1"/>
  <c r="AE197" i="11"/>
  <c r="AF197" i="11" s="1"/>
  <c r="AI197" i="11" s="1"/>
  <c r="AK197" i="11" s="1"/>
  <c r="AC198" i="11"/>
  <c r="AD198" i="11" s="1"/>
  <c r="AE198" i="11"/>
  <c r="AF198" i="11" s="1"/>
  <c r="AI198" i="11" s="1"/>
  <c r="AK198" i="11" s="1"/>
  <c r="AC199" i="11"/>
  <c r="AD199" i="11" s="1"/>
  <c r="AE199" i="11"/>
  <c r="AF199" i="11" s="1"/>
  <c r="AI199" i="11" s="1"/>
  <c r="AK199" i="11" s="1"/>
  <c r="AC200" i="11"/>
  <c r="AD200" i="11" s="1"/>
  <c r="AE200" i="11"/>
  <c r="AF200" i="11" s="1"/>
  <c r="AI200" i="11" s="1"/>
  <c r="AK200" i="11" s="1"/>
  <c r="AC201" i="11"/>
  <c r="AD201" i="11" s="1"/>
  <c r="AE201" i="11"/>
  <c r="AF201" i="11" s="1"/>
  <c r="AI201" i="11" s="1"/>
  <c r="AK201" i="11" s="1"/>
  <c r="AC202" i="11"/>
  <c r="AD202" i="11" s="1"/>
  <c r="AE202" i="11"/>
  <c r="AF202" i="11" s="1"/>
  <c r="AI202" i="11" s="1"/>
  <c r="AK202" i="11" s="1"/>
  <c r="AC203" i="11"/>
  <c r="AD203" i="11" s="1"/>
  <c r="AE203" i="11"/>
  <c r="AF203" i="11" s="1"/>
  <c r="AI203" i="11" s="1"/>
  <c r="AK203" i="11" s="1"/>
  <c r="AC204" i="11"/>
  <c r="AD204" i="11" s="1"/>
  <c r="AE204" i="11"/>
  <c r="AF204" i="11" s="1"/>
  <c r="AI204" i="11" s="1"/>
  <c r="AK204" i="11" s="1"/>
  <c r="AC205" i="11"/>
  <c r="AD205" i="11" s="1"/>
  <c r="AE205" i="11"/>
  <c r="AF205" i="11" s="1"/>
  <c r="AI205" i="11" s="1"/>
  <c r="AK205" i="11" s="1"/>
  <c r="AC206" i="11"/>
  <c r="AD206" i="11" s="1"/>
  <c r="AE206" i="11"/>
  <c r="AF206" i="11" s="1"/>
  <c r="AI206" i="11" s="1"/>
  <c r="AK206" i="11" s="1"/>
  <c r="AC207" i="11"/>
  <c r="AD207" i="11" s="1"/>
  <c r="AE207" i="11"/>
  <c r="AF207" i="11" s="1"/>
  <c r="AI207" i="11" s="1"/>
  <c r="AK207" i="11" s="1"/>
  <c r="AC208" i="11"/>
  <c r="AD208" i="11" s="1"/>
  <c r="AE208" i="11"/>
  <c r="AF208" i="11" s="1"/>
  <c r="AI208" i="11" s="1"/>
  <c r="AK208" i="11" s="1"/>
  <c r="AC209" i="11"/>
  <c r="AD209" i="11" s="1"/>
  <c r="AE209" i="11"/>
  <c r="AF209" i="11" s="1"/>
  <c r="AI209" i="11" s="1"/>
  <c r="AK209" i="11" s="1"/>
  <c r="AC210" i="11"/>
  <c r="AD210" i="11" s="1"/>
  <c r="AE210" i="11"/>
  <c r="AF210" i="11" s="1"/>
  <c r="AI210" i="11" s="1"/>
  <c r="AK210" i="11" s="1"/>
  <c r="AC211" i="11"/>
  <c r="AD211" i="11" s="1"/>
  <c r="AE211" i="11"/>
  <c r="AF211" i="11" s="1"/>
  <c r="AI211" i="11" s="1"/>
  <c r="AK211" i="11" s="1"/>
  <c r="AC212" i="11"/>
  <c r="AD212" i="11" s="1"/>
  <c r="AE212" i="11"/>
  <c r="AF212" i="11" s="1"/>
  <c r="AI212" i="11" s="1"/>
  <c r="AK212" i="11" s="1"/>
  <c r="AC213" i="11"/>
  <c r="AD213" i="11" s="1"/>
  <c r="AE213" i="11"/>
  <c r="AF213" i="11" s="1"/>
  <c r="AI213" i="11" s="1"/>
  <c r="AK213" i="11" s="1"/>
  <c r="AC214" i="11"/>
  <c r="AD214" i="11" s="1"/>
  <c r="AE214" i="11"/>
  <c r="AF214" i="11" s="1"/>
  <c r="AI214" i="11" s="1"/>
  <c r="AK214" i="11" s="1"/>
  <c r="AC215" i="11"/>
  <c r="AD215" i="11" s="1"/>
  <c r="AE215" i="11"/>
  <c r="AF215" i="11" s="1"/>
  <c r="AI215" i="11" s="1"/>
  <c r="AK215" i="11" s="1"/>
  <c r="AC216" i="11"/>
  <c r="AD216" i="11" s="1"/>
  <c r="AE216" i="11"/>
  <c r="AF216" i="11" s="1"/>
  <c r="AI216" i="11" s="1"/>
  <c r="AK216" i="11" s="1"/>
  <c r="AC217" i="11"/>
  <c r="AD217" i="11" s="1"/>
  <c r="AE217" i="11"/>
  <c r="AF217" i="11" s="1"/>
  <c r="AI217" i="11" s="1"/>
  <c r="AK217" i="11" s="1"/>
  <c r="AC218" i="11"/>
  <c r="AD218" i="11" s="1"/>
  <c r="AE218" i="11"/>
  <c r="AF218" i="11" s="1"/>
  <c r="AI218" i="11" s="1"/>
  <c r="AK218" i="11" s="1"/>
  <c r="AC219" i="11"/>
  <c r="AD219" i="11" s="1"/>
  <c r="AE219" i="11"/>
  <c r="AF219" i="11" s="1"/>
  <c r="AI219" i="11" s="1"/>
  <c r="AK219" i="11" s="1"/>
  <c r="AC220" i="11"/>
  <c r="AD220" i="11" s="1"/>
  <c r="AE220" i="11"/>
  <c r="AF220" i="11" s="1"/>
  <c r="AI220" i="11" s="1"/>
  <c r="AK220" i="11" s="1"/>
  <c r="AC221" i="11"/>
  <c r="AD221" i="11" s="1"/>
  <c r="AE221" i="11"/>
  <c r="AF221" i="11" s="1"/>
  <c r="AI221" i="11" s="1"/>
  <c r="AK221" i="11" s="1"/>
  <c r="AC222" i="11"/>
  <c r="AD222" i="11" s="1"/>
  <c r="AE222" i="11"/>
  <c r="AF222" i="11" s="1"/>
  <c r="AI222" i="11" s="1"/>
  <c r="AK222" i="11" s="1"/>
  <c r="AC223" i="11"/>
  <c r="AD223" i="11" s="1"/>
  <c r="AE223" i="11"/>
  <c r="AF223" i="11" s="1"/>
  <c r="AI223" i="11" s="1"/>
  <c r="AK223" i="11" s="1"/>
  <c r="AC224" i="11"/>
  <c r="AD224" i="11" s="1"/>
  <c r="AE224" i="11"/>
  <c r="AF224" i="11" s="1"/>
  <c r="AI224" i="11" s="1"/>
  <c r="AK224" i="11"/>
  <c r="AC225" i="11"/>
  <c r="AD225" i="11" s="1"/>
  <c r="AE225" i="11"/>
  <c r="AF225" i="11" s="1"/>
  <c r="AI225" i="11" s="1"/>
  <c r="AK225" i="11"/>
  <c r="AC226" i="11"/>
  <c r="AD226" i="11" s="1"/>
  <c r="AE226" i="11"/>
  <c r="AF226" i="11" s="1"/>
  <c r="AI226" i="11" s="1"/>
  <c r="AK226" i="11"/>
  <c r="AC227" i="11"/>
  <c r="AD227" i="11" s="1"/>
  <c r="AE227" i="11"/>
  <c r="AF227" i="11" s="1"/>
  <c r="AI227" i="11" s="1"/>
  <c r="AK227" i="11"/>
  <c r="AC228" i="11"/>
  <c r="AD228" i="11" s="1"/>
  <c r="AE228" i="11"/>
  <c r="AF228" i="11" s="1"/>
  <c r="AI228" i="11" s="1"/>
  <c r="AK228" i="11"/>
  <c r="AC229" i="11"/>
  <c r="AD229" i="11" s="1"/>
  <c r="AE229" i="11"/>
  <c r="AF229" i="11" s="1"/>
  <c r="AI229" i="11" s="1"/>
  <c r="AK229" i="11"/>
  <c r="AC230" i="11"/>
  <c r="AD230" i="11" s="1"/>
  <c r="AE230" i="11"/>
  <c r="AF230" i="11" s="1"/>
  <c r="AI230" i="11" s="1"/>
  <c r="AK230" i="11"/>
  <c r="AC231" i="11"/>
  <c r="AD231" i="11" s="1"/>
  <c r="AE231" i="11"/>
  <c r="AF231" i="11" s="1"/>
  <c r="AI231" i="11" s="1"/>
  <c r="AK231" i="11"/>
  <c r="AC232" i="11"/>
  <c r="AD232" i="11" s="1"/>
  <c r="AE232" i="11"/>
  <c r="AF232" i="11" s="1"/>
  <c r="AI232" i="11" s="1"/>
  <c r="AK232" i="11"/>
  <c r="AC233" i="11"/>
  <c r="AD233" i="11" s="1"/>
  <c r="AE233" i="11"/>
  <c r="AF233" i="11" s="1"/>
  <c r="AI233" i="11" s="1"/>
  <c r="AK233" i="11"/>
  <c r="AC234" i="11"/>
  <c r="AD234" i="11" s="1"/>
  <c r="AE234" i="11"/>
  <c r="AF234" i="11" s="1"/>
  <c r="AI234" i="11" s="1"/>
  <c r="AK234" i="11"/>
  <c r="AC235" i="11"/>
  <c r="AD235" i="11" s="1"/>
  <c r="AE235" i="11" s="1"/>
  <c r="AF235" i="11" s="1"/>
  <c r="AI235" i="11" s="1"/>
  <c r="AK235" i="11" s="1"/>
  <c r="AC236" i="11"/>
  <c r="AD236" i="11" s="1"/>
  <c r="AC237" i="11"/>
  <c r="AD237" i="11" s="1"/>
  <c r="AC238" i="11"/>
  <c r="AD238" i="11" s="1"/>
  <c r="AC239" i="11"/>
  <c r="AD239" i="11" s="1"/>
  <c r="AC240" i="11"/>
  <c r="AD240" i="11" s="1"/>
  <c r="AC241" i="11"/>
  <c r="AD241" i="11" s="1"/>
  <c r="AC242" i="11"/>
  <c r="AD242" i="11" s="1"/>
  <c r="AC243" i="11"/>
  <c r="AD243" i="11" s="1"/>
  <c r="AC244" i="11"/>
  <c r="AD244" i="11" s="1"/>
  <c r="AS245" i="11"/>
  <c r="AV245" i="11" s="1" a="1"/>
  <c r="AV245" i="11" s="1"/>
  <c r="AN245" i="11"/>
  <c r="AC246" i="11"/>
  <c r="AD246" i="11" s="1"/>
  <c r="AC247" i="11"/>
  <c r="AD247" i="11" s="1"/>
  <c r="AC248" i="11"/>
  <c r="AD248" i="11" s="1"/>
  <c r="AC249" i="11"/>
  <c r="AD249" i="11" s="1"/>
  <c r="AC250" i="11"/>
  <c r="AD250" i="11" s="1"/>
  <c r="AC251" i="11"/>
  <c r="AD251" i="11" s="1"/>
  <c r="AC252" i="11"/>
  <c r="AD252" i="11" s="1"/>
  <c r="AC253" i="11"/>
  <c r="AD253" i="11" s="1"/>
  <c r="AC254" i="11"/>
  <c r="AD254" i="11" s="1"/>
  <c r="AC255" i="11"/>
  <c r="AD255" i="11" s="1"/>
  <c r="AC256" i="11"/>
  <c r="AD256" i="11" s="1"/>
  <c r="AC257" i="11"/>
  <c r="AD257" i="11" s="1"/>
  <c r="AC258" i="11"/>
  <c r="AD258" i="11" s="1"/>
  <c r="AC259" i="11"/>
  <c r="AD259" i="11" s="1"/>
  <c r="AC260" i="11"/>
  <c r="AD260" i="11" s="1"/>
  <c r="AC261" i="11"/>
  <c r="AD261" i="11" s="1"/>
  <c r="AC262" i="11"/>
  <c r="AD262" i="11" s="1"/>
  <c r="AC263" i="11"/>
  <c r="AD263" i="11" s="1"/>
  <c r="AC264" i="11"/>
  <c r="AD264" i="11" s="1"/>
  <c r="AC265" i="11"/>
  <c r="AD265" i="11" s="1"/>
  <c r="AC266" i="11"/>
  <c r="AD266" i="11" s="1"/>
  <c r="AC267" i="11"/>
  <c r="AD267" i="11" s="1"/>
  <c r="AC268" i="11"/>
  <c r="AD268" i="11" s="1"/>
  <c r="AC269" i="11"/>
  <c r="AD269" i="11" s="1"/>
  <c r="AC270" i="11"/>
  <c r="AD270" i="11" s="1"/>
  <c r="AC271" i="11"/>
  <c r="AD271" i="11" s="1"/>
  <c r="AC272" i="11"/>
  <c r="AD272" i="11" s="1"/>
  <c r="AC273" i="11"/>
  <c r="AD273" i="11" s="1"/>
  <c r="AC274" i="11"/>
  <c r="AD274" i="11" s="1"/>
  <c r="AC275" i="11"/>
  <c r="AD275" i="11" s="1"/>
  <c r="AC276" i="11"/>
  <c r="AD276" i="11" s="1"/>
  <c r="AC277" i="11"/>
  <c r="AD277" i="11" s="1"/>
  <c r="AC278" i="11"/>
  <c r="AD278" i="11" s="1"/>
  <c r="AC279" i="11"/>
  <c r="AD279" i="11" s="1"/>
  <c r="AC280" i="11"/>
  <c r="AD280" i="11" s="1"/>
  <c r="AC281" i="11"/>
  <c r="AD281" i="11" s="1"/>
  <c r="AC282" i="11"/>
  <c r="AD282" i="11" s="1"/>
  <c r="AC283" i="11"/>
  <c r="AD283" i="11" s="1"/>
  <c r="AC284" i="11"/>
  <c r="AD284" i="11" s="1"/>
  <c r="AC285" i="11"/>
  <c r="AD285" i="11" s="1"/>
  <c r="AC286" i="11"/>
  <c r="AD286" i="11" s="1"/>
  <c r="AC287" i="11"/>
  <c r="AD287" i="11" s="1"/>
  <c r="AC288" i="11"/>
  <c r="AD288" i="11" s="1"/>
  <c r="AC289" i="11"/>
  <c r="AD289" i="11" s="1"/>
  <c r="AC290" i="11"/>
  <c r="AD290" i="11" s="1"/>
  <c r="AC291" i="11"/>
  <c r="AD291" i="11" s="1"/>
  <c r="AC292" i="11"/>
  <c r="AD292" i="11" s="1"/>
  <c r="AC293" i="11"/>
  <c r="AD293" i="11" s="1"/>
  <c r="AC294" i="11"/>
  <c r="AD294" i="11" s="1"/>
  <c r="AC295" i="11"/>
  <c r="AD295" i="11" s="1"/>
  <c r="AC296" i="11"/>
  <c r="AD296" i="11" s="1"/>
  <c r="AC297" i="11"/>
  <c r="AD297" i="11" s="1"/>
  <c r="AC298" i="11"/>
  <c r="AD298" i="11" s="1"/>
  <c r="AC299" i="11"/>
  <c r="AD299" i="11" s="1"/>
  <c r="AC300" i="11"/>
  <c r="AD300" i="11" s="1"/>
  <c r="AC301" i="11"/>
  <c r="AD301" i="11" s="1"/>
  <c r="AC302" i="11"/>
  <c r="AD302" i="11" s="1"/>
  <c r="AC303" i="11"/>
  <c r="AD303" i="11" s="1"/>
  <c r="AC304" i="11"/>
  <c r="AD304" i="11" s="1"/>
  <c r="AC305" i="11"/>
  <c r="AD305" i="11" s="1"/>
  <c r="AC306" i="11"/>
  <c r="AD306" i="11" s="1"/>
  <c r="AC307" i="11"/>
  <c r="AD307" i="11" s="1"/>
  <c r="AC308" i="11"/>
  <c r="AD308" i="11" s="1"/>
  <c r="AC309" i="11"/>
  <c r="AD309" i="11" s="1"/>
  <c r="AC310" i="11"/>
  <c r="AD310" i="11" s="1"/>
  <c r="AC311" i="11"/>
  <c r="AD311" i="11" s="1"/>
  <c r="AC312" i="11"/>
  <c r="AD312" i="11" s="1"/>
  <c r="AC313" i="11"/>
  <c r="AD313" i="11" s="1"/>
  <c r="AS314" i="11"/>
  <c r="AV314" i="11" s="1" a="1"/>
  <c r="AV314" i="11" s="1"/>
  <c r="AN314" i="11"/>
  <c r="AC315" i="11"/>
  <c r="AD315" i="11" s="1"/>
  <c r="AC316" i="11"/>
  <c r="AD316" i="11" s="1"/>
  <c r="AE316" i="11"/>
  <c r="AF316" i="11" s="1"/>
  <c r="AI316" i="11" s="1"/>
  <c r="AK316" i="11" s="1"/>
  <c r="AC317" i="11"/>
  <c r="AD317" i="11" s="1"/>
  <c r="AE317" i="11"/>
  <c r="AF317" i="11" s="1"/>
  <c r="AI317" i="11" s="1"/>
  <c r="AK317" i="11" s="1"/>
  <c r="AC318" i="11"/>
  <c r="AD318" i="11" s="1"/>
  <c r="AC319" i="11"/>
  <c r="AD319" i="11" s="1"/>
  <c r="AE319" i="11"/>
  <c r="AF319" i="11" s="1"/>
  <c r="AI319" i="11" s="1"/>
  <c r="AK319" i="11" s="1"/>
  <c r="AC320" i="11"/>
  <c r="AD320" i="11" s="1"/>
  <c r="AE320" i="11"/>
  <c r="AF320" i="11" s="1"/>
  <c r="AI320" i="11" s="1"/>
  <c r="AK320" i="11" s="1"/>
  <c r="AC321" i="11"/>
  <c r="AD321" i="11" s="1"/>
  <c r="AC322" i="11"/>
  <c r="AD322" i="11" s="1"/>
  <c r="AE322" i="11" s="1"/>
  <c r="AF322" i="11" s="1"/>
  <c r="AI322" i="11" s="1"/>
  <c r="AK322" i="11" s="1"/>
  <c r="AC323" i="11"/>
  <c r="AD323" i="11" s="1"/>
  <c r="AE323" i="11"/>
  <c r="AF323" i="11" s="1"/>
  <c r="AI323" i="11" s="1"/>
  <c r="AK323" i="11" s="1"/>
  <c r="AC324" i="11"/>
  <c r="AD324" i="11" s="1"/>
  <c r="AC325" i="11"/>
  <c r="AD325" i="11" s="1"/>
  <c r="AE325" i="11" s="1"/>
  <c r="AF325" i="11" s="1"/>
  <c r="AI325" i="11" s="1"/>
  <c r="AK325" i="11" s="1"/>
  <c r="AC326" i="11"/>
  <c r="AD326" i="11" s="1"/>
  <c r="AE326" i="11"/>
  <c r="AF326" i="11" s="1"/>
  <c r="AI326" i="11" s="1"/>
  <c r="AK326" i="11" s="1"/>
  <c r="AC327" i="11"/>
  <c r="AD327" i="11" s="1"/>
  <c r="AC328" i="11"/>
  <c r="AD328" i="11" s="1"/>
  <c r="AC329" i="11"/>
  <c r="AD329" i="11" s="1"/>
  <c r="AE329" i="11"/>
  <c r="AF329" i="11" s="1"/>
  <c r="AI329" i="11" s="1"/>
  <c r="AK329" i="11" s="1"/>
  <c r="AC330" i="11"/>
  <c r="AD330" i="11" s="1"/>
  <c r="AC331" i="11"/>
  <c r="AD331" i="11" s="1"/>
  <c r="AC332" i="11"/>
  <c r="AD332" i="11" s="1"/>
  <c r="AE332" i="11"/>
  <c r="AF332" i="11" s="1"/>
  <c r="AI332" i="11" s="1"/>
  <c r="AK332" i="11" s="1"/>
  <c r="AC333" i="11"/>
  <c r="AD333" i="11" s="1"/>
  <c r="AC334" i="11"/>
  <c r="AD334" i="11" s="1"/>
  <c r="AC335" i="11"/>
  <c r="AD335" i="11" s="1"/>
  <c r="AE335" i="11"/>
  <c r="AF335" i="11" s="1"/>
  <c r="AI335" i="11" s="1"/>
  <c r="AK335" i="11" s="1"/>
  <c r="AC336" i="11"/>
  <c r="AD336" i="11" s="1"/>
  <c r="AC337" i="11"/>
  <c r="AD337" i="11" s="1"/>
  <c r="AC338" i="11"/>
  <c r="AD338" i="11" s="1"/>
  <c r="AE338" i="11"/>
  <c r="AF338" i="11" s="1"/>
  <c r="AI338" i="11" s="1"/>
  <c r="AK338" i="11" s="1"/>
  <c r="AC339" i="11"/>
  <c r="AD339" i="11" s="1"/>
  <c r="AC340" i="11"/>
  <c r="AD340" i="11" s="1"/>
  <c r="AC341" i="11"/>
  <c r="AD341" i="11" s="1"/>
  <c r="AE341" i="11"/>
  <c r="AF341" i="11" s="1"/>
  <c r="AI341" i="11" s="1"/>
  <c r="AK341" i="11" s="1"/>
  <c r="AC342" i="11"/>
  <c r="AD342" i="11" s="1"/>
  <c r="AC343" i="11"/>
  <c r="AD343" i="11" s="1"/>
  <c r="AC344" i="11"/>
  <c r="AD344" i="11" s="1"/>
  <c r="AE344" i="11"/>
  <c r="AF344" i="11" s="1"/>
  <c r="AI344" i="11" s="1"/>
  <c r="AK344" i="11" s="1"/>
  <c r="AC345" i="11"/>
  <c r="AD345" i="11" s="1"/>
  <c r="AC346" i="11"/>
  <c r="AD346" i="11" s="1"/>
  <c r="AC347" i="11"/>
  <c r="AD347" i="11" s="1"/>
  <c r="AE347" i="11"/>
  <c r="AF347" i="11" s="1"/>
  <c r="AI347" i="11" s="1"/>
  <c r="AK347" i="11" s="1"/>
  <c r="AC348" i="11"/>
  <c r="AD348" i="11" s="1"/>
  <c r="AC349" i="11"/>
  <c r="AD349" i="11" s="1"/>
  <c r="AS350" i="11"/>
  <c r="AV350" i="11" s="1" a="1"/>
  <c r="AV350" i="11" s="1"/>
  <c r="AN350" i="11"/>
  <c r="AC351" i="11"/>
  <c r="AD351" i="11" s="1"/>
  <c r="AC352" i="11"/>
  <c r="AD352" i="11" s="1"/>
  <c r="AC353" i="11"/>
  <c r="AD353" i="11" s="1"/>
  <c r="AC354" i="11"/>
  <c r="AD354" i="11" s="1"/>
  <c r="AC355" i="11"/>
  <c r="AD355" i="11" s="1"/>
  <c r="AC356" i="11"/>
  <c r="AD356" i="11" s="1"/>
  <c r="AC357" i="11"/>
  <c r="AD357" i="11" s="1"/>
  <c r="AC358" i="11"/>
  <c r="AD358" i="11" s="1"/>
  <c r="AS359" i="11"/>
  <c r="AV359" i="11" s="1" a="1"/>
  <c r="AV359" i="11" s="1"/>
  <c r="AN359" i="11"/>
  <c r="AS360" i="11"/>
  <c r="AV360" i="11" s="1" a="1"/>
  <c r="AV360" i="11" s="1"/>
  <c r="AN360" i="11"/>
  <c r="AS361" i="11"/>
  <c r="AV361" i="11" s="1" a="1"/>
  <c r="AV361" i="11" s="1"/>
  <c r="AN361" i="11"/>
  <c r="AS362" i="11"/>
  <c r="AV362" i="11" s="1" a="1"/>
  <c r="AV362" i="11" s="1"/>
  <c r="AN362" i="11"/>
  <c r="AS363" i="11"/>
  <c r="AV363" i="11" s="1" a="1"/>
  <c r="AV363" i="11" s="1"/>
  <c r="AN363" i="11"/>
  <c r="AS364" i="11"/>
  <c r="AV364" i="11" s="1" a="1"/>
  <c r="AV364" i="11" s="1"/>
  <c r="AN364" i="11"/>
  <c r="AS365" i="11"/>
  <c r="AV365" i="11" s="1" a="1"/>
  <c r="AV365" i="11" s="1"/>
  <c r="AN365" i="11"/>
  <c r="AS366" i="11"/>
  <c r="AV366" i="11" s="1" a="1"/>
  <c r="AV366" i="11" s="1"/>
  <c r="AN366" i="11"/>
  <c r="AS367" i="11"/>
  <c r="AV367" i="11" s="1" a="1"/>
  <c r="AV367" i="11" s="1"/>
  <c r="AN367" i="11"/>
  <c r="AS368" i="11"/>
  <c r="AV368" i="11" s="1" a="1"/>
  <c r="AV368" i="11" s="1"/>
  <c r="AN368" i="11"/>
  <c r="AS369" i="11"/>
  <c r="AV369" i="11" s="1" a="1"/>
  <c r="AV369" i="11" s="1"/>
  <c r="AN369" i="11"/>
  <c r="AS370" i="11"/>
  <c r="AV370" i="11" s="1" a="1"/>
  <c r="AV370" i="11" s="1"/>
  <c r="AN370" i="11"/>
  <c r="AS371" i="11"/>
  <c r="AV371" i="11" s="1" a="1"/>
  <c r="AV371" i="11" s="1"/>
  <c r="AN371" i="11"/>
  <c r="AS372" i="11"/>
  <c r="AV372" i="11" s="1" a="1"/>
  <c r="AV372" i="11" s="1"/>
  <c r="AN372" i="11"/>
  <c r="AS373" i="11"/>
  <c r="AV373" i="11" s="1" a="1"/>
  <c r="AV373" i="11" s="1"/>
  <c r="AN373" i="11"/>
  <c r="AS374" i="11"/>
  <c r="AV374" i="11" s="1" a="1"/>
  <c r="AV374" i="11" s="1"/>
  <c r="AN374" i="11"/>
  <c r="AS375" i="11"/>
  <c r="AV375" i="11" s="1" a="1"/>
  <c r="AV375" i="11" s="1"/>
  <c r="AN375" i="11"/>
  <c r="AS376" i="11"/>
  <c r="AV376" i="11" s="1" a="1"/>
  <c r="AV376" i="11" s="1"/>
  <c r="AN376" i="11"/>
  <c r="AS377" i="11"/>
  <c r="AV377" i="11" s="1" a="1"/>
  <c r="AV377" i="11" s="1"/>
  <c r="AN377" i="11"/>
  <c r="AS378" i="11"/>
  <c r="AV378" i="11" s="1" a="1"/>
  <c r="AV378" i="11" s="1"/>
  <c r="AN378" i="11"/>
  <c r="AS379" i="11"/>
  <c r="AV379" i="11" s="1" a="1"/>
  <c r="AV379" i="11" s="1"/>
  <c r="AN379" i="11"/>
  <c r="AS380" i="11"/>
  <c r="AV380" i="11" s="1" a="1"/>
  <c r="AV380" i="11" s="1"/>
  <c r="AN380" i="11"/>
  <c r="AS381" i="11"/>
  <c r="AV381" i="11" s="1" a="1"/>
  <c r="AV381" i="11" s="1"/>
  <c r="AN381" i="11"/>
  <c r="AS382" i="11"/>
  <c r="AV382" i="11" s="1" a="1"/>
  <c r="AV382" i="11" s="1"/>
  <c r="AN382" i="11"/>
  <c r="AS383" i="11"/>
  <c r="AV383" i="11" s="1" a="1"/>
  <c r="AV383" i="11" s="1"/>
  <c r="AN383" i="11"/>
  <c r="AS384" i="11"/>
  <c r="AV384" i="11" s="1" a="1"/>
  <c r="AV384" i="11" s="1"/>
  <c r="AN384" i="11"/>
  <c r="AS385" i="11"/>
  <c r="AV385" i="11" s="1" a="1"/>
  <c r="AV385" i="11" s="1"/>
  <c r="AN385" i="11"/>
  <c r="AS386" i="11"/>
  <c r="AV386" i="11" s="1" a="1"/>
  <c r="AV386" i="11" s="1"/>
  <c r="AN386" i="11"/>
  <c r="AS387" i="11"/>
  <c r="AV387" i="11" s="1" a="1"/>
  <c r="AV387" i="11" s="1"/>
  <c r="AN387" i="11"/>
  <c r="AS388" i="11"/>
  <c r="AV388" i="11" s="1" a="1"/>
  <c r="AV388" i="11" s="1"/>
  <c r="AN388" i="11"/>
  <c r="AS389" i="11"/>
  <c r="AV389" i="11" s="1" a="1"/>
  <c r="AV389" i="11" s="1"/>
  <c r="AN389" i="11"/>
  <c r="AS390" i="11"/>
  <c r="AV390" i="11" s="1" a="1"/>
  <c r="AV390" i="11" s="1"/>
  <c r="AN390" i="11"/>
  <c r="AS391" i="11"/>
  <c r="AV391" i="11" s="1" a="1"/>
  <c r="AV391" i="11" s="1"/>
  <c r="AN391" i="11"/>
  <c r="AS392" i="11"/>
  <c r="AV392" i="11" s="1" a="1"/>
  <c r="AV392" i="11" s="1"/>
  <c r="AN392" i="11"/>
  <c r="AS393" i="11"/>
  <c r="AV393" i="11" s="1" a="1"/>
  <c r="AV393" i="11" s="1"/>
  <c r="AN393" i="11"/>
  <c r="AS394" i="11"/>
  <c r="AV394" i="11" s="1" a="1"/>
  <c r="AV394" i="11" s="1"/>
  <c r="AN394" i="11"/>
  <c r="AS395" i="11"/>
  <c r="AV395" i="11" s="1" a="1"/>
  <c r="AV395" i="11" s="1"/>
  <c r="AN395" i="11"/>
  <c r="AS396" i="11"/>
  <c r="AV396" i="11" s="1" a="1"/>
  <c r="AV396" i="11" s="1"/>
  <c r="AN396" i="11"/>
  <c r="AS397" i="11"/>
  <c r="AV397" i="11" s="1" a="1"/>
  <c r="AV397" i="11" s="1"/>
  <c r="AN397" i="11"/>
  <c r="AS398" i="11"/>
  <c r="AV398" i="11" s="1" a="1"/>
  <c r="AV398" i="11" s="1"/>
  <c r="AN398" i="11"/>
  <c r="AS399" i="11"/>
  <c r="AV399" i="11" s="1" a="1"/>
  <c r="AV399" i="11" s="1"/>
  <c r="AN399" i="11"/>
  <c r="AS400" i="11"/>
  <c r="AV400" i="11" s="1" a="1"/>
  <c r="AV400" i="11" s="1"/>
  <c r="AN400" i="11"/>
  <c r="AS401" i="11"/>
  <c r="AV401" i="11" s="1" a="1"/>
  <c r="AV401" i="11" s="1"/>
  <c r="AN401" i="11"/>
  <c r="AS402" i="11"/>
  <c r="AV402" i="11" s="1" a="1"/>
  <c r="AV402" i="11" s="1"/>
  <c r="AN402" i="11"/>
  <c r="AS403" i="11"/>
  <c r="AV403" i="11" s="1" a="1"/>
  <c r="AV403" i="11" s="1"/>
  <c r="AN403" i="11"/>
  <c r="AS404" i="11"/>
  <c r="AV404" i="11" s="1" a="1"/>
  <c r="AV404" i="11" s="1"/>
  <c r="AN404" i="11"/>
  <c r="AS405" i="11"/>
  <c r="AV405" i="11" s="1" a="1"/>
  <c r="AV405" i="11" s="1"/>
  <c r="AN405" i="11"/>
  <c r="AS406" i="11"/>
  <c r="AV406" i="11" s="1" a="1"/>
  <c r="AV406" i="11" s="1"/>
  <c r="AN406" i="11"/>
  <c r="AS407" i="11"/>
  <c r="AV407" i="11" s="1" a="1"/>
  <c r="AV407" i="11" s="1"/>
  <c r="AN407" i="11"/>
  <c r="AS408" i="11"/>
  <c r="AV408" i="11" s="1" a="1"/>
  <c r="AV408" i="11" s="1"/>
  <c r="AN408" i="11"/>
  <c r="AS409" i="11"/>
  <c r="AV409" i="11" s="1" a="1"/>
  <c r="AV409" i="11" s="1"/>
  <c r="AN409" i="11"/>
  <c r="AS410" i="11"/>
  <c r="AV410" i="11" s="1" a="1"/>
  <c r="AV410" i="11" s="1"/>
  <c r="AN410" i="11"/>
  <c r="AS411" i="11"/>
  <c r="AV411" i="11" s="1" a="1"/>
  <c r="AV411" i="11" s="1"/>
  <c r="AN411" i="11"/>
  <c r="AS412" i="11"/>
  <c r="AV412" i="11" s="1" a="1"/>
  <c r="AV412" i="11" s="1"/>
  <c r="AN412" i="11"/>
  <c r="AS413" i="11"/>
  <c r="AV413" i="11" s="1" a="1"/>
  <c r="AV413" i="11" s="1"/>
  <c r="AN413" i="11"/>
  <c r="AS414" i="11"/>
  <c r="AV414" i="11" s="1" a="1"/>
  <c r="AV414" i="11" s="1"/>
  <c r="AN414" i="11"/>
  <c r="AS415" i="11"/>
  <c r="AV415" i="11" s="1" a="1"/>
  <c r="AV415" i="11" s="1"/>
  <c r="AN415" i="11"/>
  <c r="AS416" i="11"/>
  <c r="AV416" i="11" s="1" a="1"/>
  <c r="AV416" i="11" s="1"/>
  <c r="AN416" i="11"/>
  <c r="AS417" i="11"/>
  <c r="AV417" i="11" s="1" a="1"/>
  <c r="AV417" i="11" s="1"/>
  <c r="AN417" i="11"/>
  <c r="AS418" i="11"/>
  <c r="AV418" i="11" s="1" a="1"/>
  <c r="AV418" i="11" s="1"/>
  <c r="AN418" i="11"/>
  <c r="AS419" i="11"/>
  <c r="AV419" i="11" s="1" a="1"/>
  <c r="AV419" i="11" s="1"/>
  <c r="AN419" i="11"/>
  <c r="AS420" i="11"/>
  <c r="AV420" i="11" s="1" a="1"/>
  <c r="AV420" i="11" s="1"/>
  <c r="AN420" i="11"/>
  <c r="AS421" i="11"/>
  <c r="AV421" i="11" s="1" a="1"/>
  <c r="AV421" i="11" s="1"/>
  <c r="AN421" i="11"/>
  <c r="AS422" i="11"/>
  <c r="AV422" i="11" s="1" a="1"/>
  <c r="AV422" i="11" s="1"/>
  <c r="AN422" i="11"/>
  <c r="AS423" i="11"/>
  <c r="AV423" i="11" s="1" a="1"/>
  <c r="AV423" i="11" s="1"/>
  <c r="AN423" i="11"/>
  <c r="AS424" i="11"/>
  <c r="AV424" i="11" s="1" a="1"/>
  <c r="AV424" i="11" s="1"/>
  <c r="AN424" i="11"/>
  <c r="AS425" i="11"/>
  <c r="AV425" i="11" s="1" a="1"/>
  <c r="AV425" i="11" s="1"/>
  <c r="AN425" i="11"/>
  <c r="AS426" i="11"/>
  <c r="AV426" i="11" s="1" a="1"/>
  <c r="AV426" i="11" s="1"/>
  <c r="AN426" i="11"/>
  <c r="AS427" i="11"/>
  <c r="AV427" i="11" s="1" a="1"/>
  <c r="AV427" i="11" s="1"/>
  <c r="AN427" i="11"/>
  <c r="AS428" i="11"/>
  <c r="AV428" i="11" s="1" a="1"/>
  <c r="AV428" i="11" s="1"/>
  <c r="AN428" i="11"/>
  <c r="AS429" i="11"/>
  <c r="AV429" i="11" s="1" a="1"/>
  <c r="AV429" i="11" s="1"/>
  <c r="AN429" i="11"/>
  <c r="AS430" i="11"/>
  <c r="AV430" i="11" s="1" a="1"/>
  <c r="AV430" i="11" s="1"/>
  <c r="AN430" i="11"/>
  <c r="AS431" i="11"/>
  <c r="AV431" i="11" s="1" a="1"/>
  <c r="AV431" i="11" s="1"/>
  <c r="AN431" i="11"/>
  <c r="AS432" i="11"/>
  <c r="AV432" i="11" s="1" a="1"/>
  <c r="AV432" i="11" s="1"/>
  <c r="AN432" i="11"/>
  <c r="AS433" i="11"/>
  <c r="AV433" i="11" s="1" a="1"/>
  <c r="AV433" i="11" s="1"/>
  <c r="AN433" i="11"/>
  <c r="AS434" i="11"/>
  <c r="AV434" i="11" s="1" a="1"/>
  <c r="AV434" i="11" s="1"/>
  <c r="AN434" i="11"/>
  <c r="AS435" i="11"/>
  <c r="AV435" i="11" s="1" a="1"/>
  <c r="AV435" i="11" s="1"/>
  <c r="AN435" i="11"/>
  <c r="AS436" i="11"/>
  <c r="AV436" i="11" s="1" a="1"/>
  <c r="AV436" i="11" s="1"/>
  <c r="AN436" i="11"/>
  <c r="AS437" i="11"/>
  <c r="AV437" i="11" s="1" a="1"/>
  <c r="AV437" i="11" s="1"/>
  <c r="AN437" i="11"/>
  <c r="AS438" i="11"/>
  <c r="AV438" i="11" s="1" a="1"/>
  <c r="AV438" i="11" s="1"/>
  <c r="AN438" i="11"/>
  <c r="AS439" i="11"/>
  <c r="AV439" i="11" s="1" a="1"/>
  <c r="AV439" i="11" s="1"/>
  <c r="AN439" i="11"/>
  <c r="AS440" i="11"/>
  <c r="AV440" i="11" s="1" a="1"/>
  <c r="AV440" i="11" s="1"/>
  <c r="AN440" i="11"/>
  <c r="AS441" i="11"/>
  <c r="AV441" i="11" s="1" a="1"/>
  <c r="AV441" i="11" s="1"/>
  <c r="AN441" i="11"/>
  <c r="AS442" i="11"/>
  <c r="AV442" i="11" s="1" a="1"/>
  <c r="AV442" i="11" s="1"/>
  <c r="AN442" i="11"/>
  <c r="AS443" i="11"/>
  <c r="AV443" i="11" s="1" a="1"/>
  <c r="AV443" i="11" s="1"/>
  <c r="AN443" i="11"/>
  <c r="AS444" i="11"/>
  <c r="AV444" i="11" s="1" a="1"/>
  <c r="AV444" i="11" s="1"/>
  <c r="AN444" i="11"/>
  <c r="AS445" i="11"/>
  <c r="AV445" i="11" s="1" a="1"/>
  <c r="AV445" i="11" s="1"/>
  <c r="AN445" i="11"/>
  <c r="AS446" i="11"/>
  <c r="AV446" i="11" s="1" a="1"/>
  <c r="AV446" i="11" s="1"/>
  <c r="AN446" i="11"/>
  <c r="AS447" i="11"/>
  <c r="AV447" i="11" s="1" a="1"/>
  <c r="AV447" i="11" s="1"/>
  <c r="AN447" i="11"/>
  <c r="AS448" i="11"/>
  <c r="AV448" i="11" s="1" a="1"/>
  <c r="AV448" i="11" s="1"/>
  <c r="AN448" i="11"/>
  <c r="AS449" i="11"/>
  <c r="AV449" i="11" s="1" a="1"/>
  <c r="AV449" i="11" s="1"/>
  <c r="AN449" i="11"/>
  <c r="AS450" i="11"/>
  <c r="AV450" i="11" s="1" a="1"/>
  <c r="AV450" i="11" s="1"/>
  <c r="AN450" i="11"/>
  <c r="AS451" i="11"/>
  <c r="AV451" i="11" s="1" a="1"/>
  <c r="AV451" i="11" s="1"/>
  <c r="AN451" i="11"/>
  <c r="AS452" i="11"/>
  <c r="AV452" i="11" s="1" a="1"/>
  <c r="AV452" i="11" s="1"/>
  <c r="AN452" i="11"/>
  <c r="AS453" i="11"/>
  <c r="AV453" i="11" s="1" a="1"/>
  <c r="AV453" i="11" s="1"/>
  <c r="AN453" i="11"/>
  <c r="AS454" i="11"/>
  <c r="AV454" i="11" s="1" a="1"/>
  <c r="AV454" i="11" s="1"/>
  <c r="AN454" i="11"/>
  <c r="AS455" i="11"/>
  <c r="AV455" i="11" s="1" a="1"/>
  <c r="AV455" i="11" s="1"/>
  <c r="AN455" i="11"/>
  <c r="AS456" i="11"/>
  <c r="AV456" i="11" s="1" a="1"/>
  <c r="AV456" i="11" s="1"/>
  <c r="AN456" i="11"/>
  <c r="AS457" i="11"/>
  <c r="AV457" i="11" s="1" a="1"/>
  <c r="AV457" i="11" s="1"/>
  <c r="AN457" i="11"/>
  <c r="AS458" i="11"/>
  <c r="AV458" i="11" s="1" a="1"/>
  <c r="AV458" i="11" s="1"/>
  <c r="AN458" i="11"/>
  <c r="AS459" i="11"/>
  <c r="AV459" i="11" s="1" a="1"/>
  <c r="AV459" i="11" s="1"/>
  <c r="AN459" i="11"/>
  <c r="AS460" i="11"/>
  <c r="AV460" i="11" s="1" a="1"/>
  <c r="AV460" i="11" s="1"/>
  <c r="AN460" i="11"/>
  <c r="AS461" i="11"/>
  <c r="AV461" i="11" s="1" a="1"/>
  <c r="AV461" i="11" s="1"/>
  <c r="AN461" i="11"/>
  <c r="AS462" i="11"/>
  <c r="AV462" i="11" s="1" a="1"/>
  <c r="AV462" i="11" s="1"/>
  <c r="AN462" i="11"/>
  <c r="AS463" i="11"/>
  <c r="AV463" i="11" s="1" a="1"/>
  <c r="AV463" i="11" s="1"/>
  <c r="AN463" i="11"/>
  <c r="AS464" i="11"/>
  <c r="AV464" i="11" s="1" a="1"/>
  <c r="AV464" i="11" s="1"/>
  <c r="AN464" i="11"/>
  <c r="AS465" i="11"/>
  <c r="AV465" i="11" s="1" a="1"/>
  <c r="AV465" i="11" s="1"/>
  <c r="AN465" i="11"/>
  <c r="AS466" i="11"/>
  <c r="AV466" i="11" s="1" a="1"/>
  <c r="AV466" i="11" s="1"/>
  <c r="AN466" i="11"/>
  <c r="AS467" i="11"/>
  <c r="AV467" i="11" s="1" a="1"/>
  <c r="AV467" i="11" s="1"/>
  <c r="AN467" i="11"/>
  <c r="AS468" i="11"/>
  <c r="AV468" i="11" s="1" a="1"/>
  <c r="AV468" i="11" s="1"/>
  <c r="AN468" i="11"/>
  <c r="AS469" i="11"/>
  <c r="AV469" i="11" s="1" a="1"/>
  <c r="AV469" i="11" s="1"/>
  <c r="AN469" i="11"/>
  <c r="AS470" i="11"/>
  <c r="AV470" i="11" s="1" a="1"/>
  <c r="AV470" i="11" s="1"/>
  <c r="AN470" i="11"/>
  <c r="AS471" i="11"/>
  <c r="AV471" i="11" s="1" a="1"/>
  <c r="AV471" i="11" s="1"/>
  <c r="AN471" i="11"/>
  <c r="AS472" i="11"/>
  <c r="AV472" i="11" s="1" a="1"/>
  <c r="AV472" i="11" s="1"/>
  <c r="AN472" i="11"/>
  <c r="AS473" i="11"/>
  <c r="AV473" i="11" s="1" a="1"/>
  <c r="AV473" i="11" s="1"/>
  <c r="AN473" i="11"/>
  <c r="AS474" i="11"/>
  <c r="AV474" i="11" s="1" a="1"/>
  <c r="AV474" i="11" s="1"/>
  <c r="AN474" i="11"/>
  <c r="AS475" i="11"/>
  <c r="AV475" i="11" s="1" a="1"/>
  <c r="AV475" i="11" s="1"/>
  <c r="AN475" i="11"/>
  <c r="AS476" i="11"/>
  <c r="AV476" i="11" s="1" a="1"/>
  <c r="AV476" i="11" s="1"/>
  <c r="AN476" i="11"/>
  <c r="AS477" i="11"/>
  <c r="AV477" i="11" s="1" a="1"/>
  <c r="AV477" i="11" s="1"/>
  <c r="AN477" i="11"/>
  <c r="AS478" i="11"/>
  <c r="AV478" i="11" s="1" a="1"/>
  <c r="AV478" i="11" s="1"/>
  <c r="AN478" i="11"/>
  <c r="AS479" i="11"/>
  <c r="AV479" i="11" s="1" a="1"/>
  <c r="AV479" i="11" s="1"/>
  <c r="AN479" i="11"/>
  <c r="AS480" i="11"/>
  <c r="AV480" i="11" s="1" a="1"/>
  <c r="AV480" i="11" s="1"/>
  <c r="AN480" i="11"/>
  <c r="AS481" i="11"/>
  <c r="AV481" i="11" s="1" a="1"/>
  <c r="AV481" i="11" s="1"/>
  <c r="AN481" i="11"/>
  <c r="AS482" i="11"/>
  <c r="AV482" i="11" s="1" a="1"/>
  <c r="AV482" i="11" s="1"/>
  <c r="AN482" i="11"/>
  <c r="AS483" i="11"/>
  <c r="AV483" i="11" s="1" a="1"/>
  <c r="AV483" i="11" s="1"/>
  <c r="AN483" i="11"/>
  <c r="AS484" i="11"/>
  <c r="AV484" i="11" s="1" a="1"/>
  <c r="AV484" i="11" s="1"/>
  <c r="AN484" i="11"/>
  <c r="AS485" i="11"/>
  <c r="AV485" i="11" s="1" a="1"/>
  <c r="AV485" i="11" s="1"/>
  <c r="AN485" i="11"/>
  <c r="AS486" i="11"/>
  <c r="AV486" i="11" s="1" a="1"/>
  <c r="AV486" i="11" s="1"/>
  <c r="AN486" i="11"/>
  <c r="AS487" i="11"/>
  <c r="AV487" i="11" s="1" a="1"/>
  <c r="AV487" i="11" s="1"/>
  <c r="AN487" i="11"/>
  <c r="AS488" i="11"/>
  <c r="AV488" i="11" s="1" a="1"/>
  <c r="AV488" i="11" s="1"/>
  <c r="AN488" i="11"/>
  <c r="AS489" i="11"/>
  <c r="AV489" i="11" s="1" a="1"/>
  <c r="AV489" i="11" s="1"/>
  <c r="AN489" i="11"/>
  <c r="AS490" i="11"/>
  <c r="AV490" i="11" s="1" a="1"/>
  <c r="AV490" i="11" s="1"/>
  <c r="AN490" i="11"/>
  <c r="AS491" i="11"/>
  <c r="AV491" i="11" s="1" a="1"/>
  <c r="AV491" i="11" s="1"/>
  <c r="AN491" i="11"/>
  <c r="AS492" i="11"/>
  <c r="AV492" i="11" s="1" a="1"/>
  <c r="AV492" i="11" s="1"/>
  <c r="AN492" i="11"/>
  <c r="AS493" i="11"/>
  <c r="AV493" i="11" s="1" a="1"/>
  <c r="AV493" i="11" s="1"/>
  <c r="AN493" i="11"/>
  <c r="AS494" i="11"/>
  <c r="AV494" i="11" s="1" a="1"/>
  <c r="AV494" i="11" s="1"/>
  <c r="AN494" i="11"/>
  <c r="AS495" i="11"/>
  <c r="AV495" i="11" s="1" a="1"/>
  <c r="AV495" i="11" s="1"/>
  <c r="AN495" i="11"/>
  <c r="AS496" i="11"/>
  <c r="AV496" i="11" s="1" a="1"/>
  <c r="AV496" i="11" s="1"/>
  <c r="AN496" i="11"/>
  <c r="AS497" i="11"/>
  <c r="AV497" i="11" s="1" a="1"/>
  <c r="AV497" i="11" s="1"/>
  <c r="AN497" i="11"/>
  <c r="AS498" i="11"/>
  <c r="AV498" i="11" s="1" a="1"/>
  <c r="AV498" i="11" s="1"/>
  <c r="AN498" i="11"/>
  <c r="AS499" i="11"/>
  <c r="AV499" i="11" s="1" a="1"/>
  <c r="AV499" i="11" s="1"/>
  <c r="AN499" i="11"/>
  <c r="AS500" i="11"/>
  <c r="AV500" i="11" s="1" a="1"/>
  <c r="AV500" i="11" s="1"/>
  <c r="AN500" i="11"/>
  <c r="AS501" i="11"/>
  <c r="AV501" i="11" s="1" a="1"/>
  <c r="AV501" i="11" s="1"/>
  <c r="AN501" i="11"/>
  <c r="AS502" i="11"/>
  <c r="AV502" i="11" s="1" a="1"/>
  <c r="AV502" i="11" s="1"/>
  <c r="AN502" i="11"/>
  <c r="AS503" i="11"/>
  <c r="AV503" i="11" s="1" a="1"/>
  <c r="AV503" i="11" s="1"/>
  <c r="AN503" i="11"/>
  <c r="AS504" i="11"/>
  <c r="AV504" i="11" s="1" a="1"/>
  <c r="AV504" i="11" s="1"/>
  <c r="AN504" i="11"/>
  <c r="AS505" i="11"/>
  <c r="AV505" i="11" s="1" a="1"/>
  <c r="AV505" i="11" s="1"/>
  <c r="AN505" i="11"/>
  <c r="AS506" i="11"/>
  <c r="AV506" i="11" s="1" a="1"/>
  <c r="AV506" i="11" s="1"/>
  <c r="AN506" i="11"/>
  <c r="AS507" i="11"/>
  <c r="AV507" i="11" s="1" a="1"/>
  <c r="AV507" i="11" s="1"/>
  <c r="AN507" i="11"/>
  <c r="AS508" i="11"/>
  <c r="AV508" i="11" s="1" a="1"/>
  <c r="AV508" i="11" s="1"/>
  <c r="AN508" i="11"/>
  <c r="AS509" i="11"/>
  <c r="AV509" i="11" s="1" a="1"/>
  <c r="AV509" i="11" s="1"/>
  <c r="AN509" i="11"/>
  <c r="AS510" i="11"/>
  <c r="AV510" i="11" s="1" a="1"/>
  <c r="AV510" i="11" s="1"/>
  <c r="AN510" i="11"/>
  <c r="AS511" i="11"/>
  <c r="AV511" i="11" s="1" a="1"/>
  <c r="AV511" i="11" s="1"/>
  <c r="AN511" i="11"/>
  <c r="AS512" i="11"/>
  <c r="AV512" i="11" s="1" a="1"/>
  <c r="AV512" i="11" s="1"/>
  <c r="AN512" i="11"/>
  <c r="AS513" i="11"/>
  <c r="AV513" i="11" s="1" a="1"/>
  <c r="AV513" i="11" s="1"/>
  <c r="AN513" i="11"/>
  <c r="AS514" i="11"/>
  <c r="AV514" i="11" s="1" a="1"/>
  <c r="AV514" i="11" s="1"/>
  <c r="AN514" i="11"/>
  <c r="AS515" i="11"/>
  <c r="AV515" i="11" s="1" a="1"/>
  <c r="AV515" i="11" s="1"/>
  <c r="AN515" i="11"/>
  <c r="AS516" i="11"/>
  <c r="AV516" i="11" s="1" a="1"/>
  <c r="AV516" i="11" s="1"/>
  <c r="AN516" i="11"/>
  <c r="AS517" i="11"/>
  <c r="AV517" i="11" s="1" a="1"/>
  <c r="AV517" i="11" s="1"/>
  <c r="AN517" i="11"/>
  <c r="AS518" i="11"/>
  <c r="AV518" i="11" s="1" a="1"/>
  <c r="AV518" i="11" s="1"/>
  <c r="AN518" i="11"/>
  <c r="AS519" i="11"/>
  <c r="AV519" i="11" s="1" a="1"/>
  <c r="AV519" i="11" s="1"/>
  <c r="AN519" i="11"/>
  <c r="AS520" i="11"/>
  <c r="AV520" i="11" s="1" a="1"/>
  <c r="AV520" i="11" s="1"/>
  <c r="AN520" i="11"/>
  <c r="AS521" i="11"/>
  <c r="AV521" i="11" s="1" a="1"/>
  <c r="AV521" i="11" s="1"/>
  <c r="AN521" i="11"/>
  <c r="AS522" i="11"/>
  <c r="AV522" i="11" s="1" a="1"/>
  <c r="AV522" i="11" s="1"/>
  <c r="AN522" i="11"/>
  <c r="AS523" i="11"/>
  <c r="AV523" i="11" s="1" a="1"/>
  <c r="AV523" i="11" s="1"/>
  <c r="AN523" i="11"/>
  <c r="AS524" i="11"/>
  <c r="AV524" i="11" s="1" a="1"/>
  <c r="AV524" i="11" s="1"/>
  <c r="AN524" i="11"/>
  <c r="AS525" i="11"/>
  <c r="AV525" i="11" s="1" a="1"/>
  <c r="AV525" i="11" s="1"/>
  <c r="AN525" i="11"/>
  <c r="AS526" i="11"/>
  <c r="AV526" i="11" s="1" a="1"/>
  <c r="AV526" i="11" s="1"/>
  <c r="AN526" i="11"/>
  <c r="AS527" i="11"/>
  <c r="AV527" i="11" s="1" a="1"/>
  <c r="AV527" i="11" s="1"/>
  <c r="AN527" i="11"/>
  <c r="AS528" i="11"/>
  <c r="AV528" i="11" s="1" a="1"/>
  <c r="AV528" i="11" s="1"/>
  <c r="AN528" i="11"/>
  <c r="AS529" i="11"/>
  <c r="AV529" i="11" s="1" a="1"/>
  <c r="AV529" i="11" s="1"/>
  <c r="AN529" i="11"/>
  <c r="AS530" i="11"/>
  <c r="AV530" i="11" s="1" a="1"/>
  <c r="AV530" i="11" s="1"/>
  <c r="AN530" i="11"/>
  <c r="AS531" i="11"/>
  <c r="AV531" i="11" s="1" a="1"/>
  <c r="AV531" i="11" s="1"/>
  <c r="AN531" i="11"/>
  <c r="AS532" i="11"/>
  <c r="AV532" i="11" s="1" a="1"/>
  <c r="AV532" i="11" s="1"/>
  <c r="AN532" i="11"/>
  <c r="AS533" i="11"/>
  <c r="AV533" i="11" s="1" a="1"/>
  <c r="AV533" i="11" s="1"/>
  <c r="AN533" i="11"/>
  <c r="AS534" i="11"/>
  <c r="AV534" i="11" s="1" a="1"/>
  <c r="AV534" i="11" s="1"/>
  <c r="AN534" i="11"/>
  <c r="AS535" i="11"/>
  <c r="AV535" i="11" s="1" a="1"/>
  <c r="AV535" i="11" s="1"/>
  <c r="AN535" i="11"/>
  <c r="AS536" i="11"/>
  <c r="AV536" i="11" s="1" a="1"/>
  <c r="AV536" i="11" s="1"/>
  <c r="AN536" i="11"/>
  <c r="AS537" i="11"/>
  <c r="AV537" i="11" s="1" a="1"/>
  <c r="AV537" i="11" s="1"/>
  <c r="AN537" i="11"/>
  <c r="AS538" i="11"/>
  <c r="AV538" i="11" s="1" a="1"/>
  <c r="AV538" i="11" s="1"/>
  <c r="AN538" i="11"/>
  <c r="AS539" i="11"/>
  <c r="AV539" i="11" s="1" a="1"/>
  <c r="AV539" i="11" s="1"/>
  <c r="AN539" i="11"/>
  <c r="AS540" i="11"/>
  <c r="AV540" i="11" s="1" a="1"/>
  <c r="AV540" i="11" s="1"/>
  <c r="AN540" i="11"/>
  <c r="AS541" i="11"/>
  <c r="AV541" i="11" s="1" a="1"/>
  <c r="AV541" i="11" s="1"/>
  <c r="AN541" i="11"/>
  <c r="AS542" i="11"/>
  <c r="AV542" i="11" s="1" a="1"/>
  <c r="AV542" i="11" s="1"/>
  <c r="AN542" i="11"/>
  <c r="AS543" i="11"/>
  <c r="AV543" i="11" s="1" a="1"/>
  <c r="AV543" i="11" s="1"/>
  <c r="AN543" i="11"/>
  <c r="AS544" i="11"/>
  <c r="AV544" i="11" s="1" a="1"/>
  <c r="AV544" i="11" s="1"/>
  <c r="AN544" i="11"/>
  <c r="AS545" i="11"/>
  <c r="AV545" i="11" s="1" a="1"/>
  <c r="AV545" i="11" s="1"/>
  <c r="AN545" i="11"/>
  <c r="AS546" i="11"/>
  <c r="AV546" i="11" s="1" a="1"/>
  <c r="AV546" i="11" s="1"/>
  <c r="AN546" i="11"/>
  <c r="AS547" i="11"/>
  <c r="AV547" i="11" s="1" a="1"/>
  <c r="AV547" i="11" s="1"/>
  <c r="AN547" i="11"/>
  <c r="AS548" i="11"/>
  <c r="AV548" i="11" s="1" a="1"/>
  <c r="AV548" i="11" s="1"/>
  <c r="AN548" i="11"/>
  <c r="AS549" i="11"/>
  <c r="AV549" i="11" s="1" a="1"/>
  <c r="AV549" i="11" s="1"/>
  <c r="AN549" i="11"/>
  <c r="AS550" i="11"/>
  <c r="AV550" i="11" s="1" a="1"/>
  <c r="AV550" i="11" s="1"/>
  <c r="AN550" i="11"/>
  <c r="AS551" i="11"/>
  <c r="AV551" i="11" s="1" a="1"/>
  <c r="AV551" i="11" s="1"/>
  <c r="AN551" i="11"/>
  <c r="AE358" i="11" l="1"/>
  <c r="AF358" i="11" s="1"/>
  <c r="AI358" i="11" s="1"/>
  <c r="AK358" i="11" s="1"/>
  <c r="AE357" i="11"/>
  <c r="AF357" i="11" s="1"/>
  <c r="AI357" i="11" s="1"/>
  <c r="AK357" i="11" s="1"/>
  <c r="AE356" i="11"/>
  <c r="AF356" i="11" s="1"/>
  <c r="AI356" i="11" s="1"/>
  <c r="AK356" i="11" s="1"/>
  <c r="AE355" i="11"/>
  <c r="AF355" i="11" s="1"/>
  <c r="AI355" i="11" s="1"/>
  <c r="AK355" i="11" s="1"/>
  <c r="AE354" i="11"/>
  <c r="AF354" i="11" s="1"/>
  <c r="AI354" i="11" s="1"/>
  <c r="AK354" i="11" s="1"/>
  <c r="AE353" i="11"/>
  <c r="AF353" i="11" s="1"/>
  <c r="AI353" i="11" s="1"/>
  <c r="AK353" i="11" s="1"/>
  <c r="AE352" i="11"/>
  <c r="AF352" i="11" s="1"/>
  <c r="AI352" i="11" s="1"/>
  <c r="AK352" i="11" s="1"/>
  <c r="AE351" i="11"/>
  <c r="AF351" i="11" s="1"/>
  <c r="AI351" i="11" s="1"/>
  <c r="AK351" i="11" s="1"/>
  <c r="AE348" i="11"/>
  <c r="AF348" i="11" s="1"/>
  <c r="AI348" i="11" s="1"/>
  <c r="AK348" i="11" s="1"/>
  <c r="AE345" i="11"/>
  <c r="AF345" i="11" s="1"/>
  <c r="AI345" i="11" s="1"/>
  <c r="AK345" i="11" s="1"/>
  <c r="AE342" i="11"/>
  <c r="AF342" i="11" s="1"/>
  <c r="AI342" i="11" s="1"/>
  <c r="AK342" i="11" s="1"/>
  <c r="AE339" i="11"/>
  <c r="AF339" i="11" s="1"/>
  <c r="AI339" i="11" s="1"/>
  <c r="AK339" i="11" s="1"/>
  <c r="AE336" i="11"/>
  <c r="AF336" i="11" s="1"/>
  <c r="AI336" i="11" s="1"/>
  <c r="AK336" i="11" s="1"/>
  <c r="AE333" i="11"/>
  <c r="AF333" i="11" s="1"/>
  <c r="AI333" i="11" s="1"/>
  <c r="AK333" i="11" s="1"/>
  <c r="AE330" i="11"/>
  <c r="AF330" i="11" s="1"/>
  <c r="AI330" i="11" s="1"/>
  <c r="AK330" i="11" s="1"/>
  <c r="AE327" i="11"/>
  <c r="AF327" i="11" s="1"/>
  <c r="AI327" i="11" s="1"/>
  <c r="AK327" i="11" s="1"/>
  <c r="AE324" i="11"/>
  <c r="AF324" i="11" s="1"/>
  <c r="AI324" i="11" s="1"/>
  <c r="AK324" i="11" s="1"/>
  <c r="AE321" i="11"/>
  <c r="AF321" i="11" s="1"/>
  <c r="AI321" i="11" s="1"/>
  <c r="AK321" i="11" s="1"/>
  <c r="AE318" i="11"/>
  <c r="AF318" i="11" s="1"/>
  <c r="AI318" i="11" s="1"/>
  <c r="AK318" i="11" s="1"/>
  <c r="AE315" i="11"/>
  <c r="AF315" i="11" s="1"/>
  <c r="AI315" i="11" s="1"/>
  <c r="AK315" i="11" s="1"/>
  <c r="AE244" i="11"/>
  <c r="AF244" i="11" s="1"/>
  <c r="AI244" i="11" s="1"/>
  <c r="AK244" i="11" s="1"/>
  <c r="AE243" i="11"/>
  <c r="AF243" i="11" s="1"/>
  <c r="AI243" i="11" s="1"/>
  <c r="AK243" i="11" s="1"/>
  <c r="AE242" i="11"/>
  <c r="AF242" i="11" s="1"/>
  <c r="AI242" i="11" s="1"/>
  <c r="AK242" i="11" s="1"/>
  <c r="AE241" i="11"/>
  <c r="AF241" i="11" s="1"/>
  <c r="AI241" i="11" s="1"/>
  <c r="AK241" i="11" s="1"/>
  <c r="AE240" i="11"/>
  <c r="AF240" i="11" s="1"/>
  <c r="AI240" i="11" s="1"/>
  <c r="AK240" i="11" s="1"/>
  <c r="AE239" i="11"/>
  <c r="AF239" i="11" s="1"/>
  <c r="AI239" i="11" s="1"/>
  <c r="AK239" i="11" s="1"/>
  <c r="AE238" i="11"/>
  <c r="AF238" i="11" s="1"/>
  <c r="AI238" i="11" s="1"/>
  <c r="AK238" i="11" s="1"/>
  <c r="AE237" i="11"/>
  <c r="AF237" i="11" s="1"/>
  <c r="AI237" i="11" s="1"/>
  <c r="AK237" i="11" s="1"/>
  <c r="AE236" i="11"/>
  <c r="AF236" i="11" s="1"/>
  <c r="AI236" i="11" s="1"/>
  <c r="AK236" i="11" s="1"/>
  <c r="AE349" i="11"/>
  <c r="AF349" i="11" s="1"/>
  <c r="AI349" i="11" s="1"/>
  <c r="AK349" i="11" s="1"/>
  <c r="AE346" i="11"/>
  <c r="AF346" i="11" s="1"/>
  <c r="AI346" i="11" s="1"/>
  <c r="AK346" i="11" s="1"/>
  <c r="AE343" i="11"/>
  <c r="AF343" i="11" s="1"/>
  <c r="AI343" i="11" s="1"/>
  <c r="AK343" i="11" s="1"/>
  <c r="AE340" i="11"/>
  <c r="AF340" i="11" s="1"/>
  <c r="AI340" i="11" s="1"/>
  <c r="AK340" i="11" s="1"/>
  <c r="AE337" i="11"/>
  <c r="AF337" i="11" s="1"/>
  <c r="AI337" i="11" s="1"/>
  <c r="AK337" i="11" s="1"/>
  <c r="AE334" i="11"/>
  <c r="AF334" i="11" s="1"/>
  <c r="AI334" i="11" s="1"/>
  <c r="AK334" i="11" s="1"/>
  <c r="AE331" i="11"/>
  <c r="AF331" i="11" s="1"/>
  <c r="AI331" i="11" s="1"/>
  <c r="AK331" i="11" s="1"/>
  <c r="AE328" i="11"/>
  <c r="AF328" i="11" s="1"/>
  <c r="AI328" i="11" s="1"/>
  <c r="AK328" i="11" s="1"/>
  <c r="AE167" i="11"/>
  <c r="AF167" i="11" s="1"/>
  <c r="AI167" i="11" s="1"/>
  <c r="AK167" i="11" s="1"/>
  <c r="AE164" i="11"/>
  <c r="AF164" i="11" s="1"/>
  <c r="AI164" i="11" s="1"/>
  <c r="AK164" i="11" s="1"/>
  <c r="AE161" i="11"/>
  <c r="AF161" i="11" s="1"/>
  <c r="AI161" i="11" s="1"/>
  <c r="AK161" i="11" s="1"/>
  <c r="AE158" i="11"/>
  <c r="AF158" i="11" s="1"/>
  <c r="AI158" i="11" s="1"/>
  <c r="AK158" i="11" s="1"/>
  <c r="AE155" i="11"/>
  <c r="AF155" i="11" s="1"/>
  <c r="AI155" i="11" s="1"/>
  <c r="AK155" i="11" s="1"/>
  <c r="AE152" i="11"/>
  <c r="AF152" i="11" s="1"/>
  <c r="AI152" i="11" s="1"/>
  <c r="AK152" i="11" s="1"/>
  <c r="AE149" i="11"/>
  <c r="AF149" i="11" s="1"/>
  <c r="AI149" i="11" s="1"/>
  <c r="AK149" i="11" s="1"/>
  <c r="AE146" i="11"/>
  <c r="AF146" i="11" s="1"/>
  <c r="AI146" i="11" s="1"/>
  <c r="AK146" i="11" s="1"/>
  <c r="AE143" i="11"/>
  <c r="AF143" i="11" s="1"/>
  <c r="AI143" i="11" s="1"/>
  <c r="AK143" i="11" s="1"/>
  <c r="AE140" i="11"/>
  <c r="AF140" i="11" s="1"/>
  <c r="AI140" i="11" s="1"/>
  <c r="AK140" i="11" s="1"/>
  <c r="AE137" i="11"/>
  <c r="AF137" i="11" s="1"/>
  <c r="AI137" i="11" s="1"/>
  <c r="AK137" i="11" s="1"/>
  <c r="AE134" i="11"/>
  <c r="AF134" i="11" s="1"/>
  <c r="AI134" i="11" s="1"/>
  <c r="AK134" i="11" s="1"/>
  <c r="AE131" i="11"/>
  <c r="AF131" i="11" s="1"/>
  <c r="AI131" i="11" s="1"/>
  <c r="AK131" i="11" s="1"/>
  <c r="AE128" i="11"/>
  <c r="AF128" i="11" s="1"/>
  <c r="AI128" i="11" s="1"/>
  <c r="AK128" i="11" s="1"/>
  <c r="AE125" i="11"/>
  <c r="AF125" i="11" s="1"/>
  <c r="AI125" i="11" s="1"/>
  <c r="AK125" i="11" s="1"/>
  <c r="AE122" i="11"/>
  <c r="AF122" i="11" s="1"/>
  <c r="AI122" i="11" s="1"/>
  <c r="AK122" i="11" s="1"/>
  <c r="AE119" i="11"/>
  <c r="AF119" i="11" s="1"/>
  <c r="AI119" i="11" s="1"/>
  <c r="AK119" i="11" s="1"/>
  <c r="AE116" i="11"/>
  <c r="AF116" i="11" s="1"/>
  <c r="AI116" i="11" s="1"/>
  <c r="AK116" i="11" s="1"/>
  <c r="AE88" i="11"/>
  <c r="AF88" i="11" s="1"/>
  <c r="AI88" i="11" s="1"/>
  <c r="AK88" i="11" s="1"/>
  <c r="AE67" i="11"/>
  <c r="AF67" i="11" s="1"/>
  <c r="AI67" i="11" s="1"/>
  <c r="AK67" i="11" s="1"/>
  <c r="AE61" i="11"/>
  <c r="AF61" i="11" s="1"/>
  <c r="AI61" i="11" s="1"/>
  <c r="AK61" i="11" s="1"/>
  <c r="AE53" i="11"/>
  <c r="AF53" i="11" s="1"/>
  <c r="AI53" i="11" s="1"/>
  <c r="AK53" i="11" s="1"/>
  <c r="AE32" i="11"/>
  <c r="AF32" i="11" s="1"/>
  <c r="AI32" i="11" s="1"/>
  <c r="AK32" i="11" s="1"/>
  <c r="AE26" i="11"/>
  <c r="AF26" i="11" s="1"/>
  <c r="AI26" i="11" s="1"/>
  <c r="AK26" i="11" s="1"/>
  <c r="AE115" i="11"/>
  <c r="AF115" i="11" s="1"/>
  <c r="AI115" i="11" s="1"/>
  <c r="AK115" i="11" s="1"/>
  <c r="AE109" i="11"/>
  <c r="AF109" i="11" s="1"/>
  <c r="AI109" i="11" s="1"/>
  <c r="AK109" i="11" s="1"/>
  <c r="AE78" i="11"/>
  <c r="AF78" i="11" s="1"/>
  <c r="AI78" i="11" s="1"/>
  <c r="AK78" i="11" s="1"/>
  <c r="AE72" i="11"/>
  <c r="AF72" i="11" s="1"/>
  <c r="AI72" i="11" s="1"/>
  <c r="AK72" i="11" s="1"/>
  <c r="AE52" i="11"/>
  <c r="AF52" i="11" s="1"/>
  <c r="AI52" i="11" s="1"/>
  <c r="AK52" i="11" s="1"/>
  <c r="AE46" i="11"/>
  <c r="AF46" i="11" s="1"/>
  <c r="AI46" i="11" s="1"/>
  <c r="AK46" i="11" s="1"/>
  <c r="AE25" i="11"/>
  <c r="AF25" i="11" s="1"/>
  <c r="AI25" i="11" s="1"/>
  <c r="AK25" i="11" s="1"/>
  <c r="AE19" i="11"/>
  <c r="AF19" i="11" s="1"/>
  <c r="AI19" i="11" s="1"/>
  <c r="AK19" i="11" s="1"/>
  <c r="AD293" i="6"/>
  <c r="AE293" i="6" s="1"/>
  <c r="AF293" i="6" s="1"/>
  <c r="AI293" i="6" s="1"/>
  <c r="AK293" i="6" s="1"/>
  <c r="AE284" i="6"/>
  <c r="AF284" i="6" s="1"/>
  <c r="AI284" i="6" s="1"/>
  <c r="AK284" i="6" s="1"/>
  <c r="AD210" i="6"/>
  <c r="AE210" i="6" s="1"/>
  <c r="AF210" i="6" s="1"/>
  <c r="AI210" i="6" s="1"/>
  <c r="AK210" i="6" s="1"/>
  <c r="AE201" i="6"/>
  <c r="AF201" i="6" s="1"/>
  <c r="AI201" i="6" s="1"/>
  <c r="AK201" i="6" s="1"/>
  <c r="AD133" i="6"/>
  <c r="AE133" i="6" s="1"/>
  <c r="AF133" i="6" s="1"/>
  <c r="AI133" i="6" s="1"/>
  <c r="AK133" i="6" s="1"/>
  <c r="AE124" i="6"/>
  <c r="AF124" i="6" s="1"/>
  <c r="AI124" i="6" s="1"/>
  <c r="AK124" i="6" s="1"/>
  <c r="AD46" i="6"/>
  <c r="AE46" i="6" s="1"/>
  <c r="AF46" i="6" s="1"/>
  <c r="AI46" i="6" s="1"/>
  <c r="AK46" i="6" s="1"/>
  <c r="AE37" i="6"/>
  <c r="AF37" i="6" s="1"/>
  <c r="AI37" i="6" s="1"/>
  <c r="AK37" i="6" s="1"/>
  <c r="AD342" i="6"/>
  <c r="AE342" i="6" s="1"/>
  <c r="AF342" i="6" s="1"/>
  <c r="AI342" i="6" s="1"/>
  <c r="AK342" i="6" s="1"/>
  <c r="AD262" i="6"/>
  <c r="AE262" i="6" s="1"/>
  <c r="AF262" i="6" s="1"/>
  <c r="AI262" i="6" s="1"/>
  <c r="AK262" i="6" s="1"/>
  <c r="AE165" i="11"/>
  <c r="AF165" i="11" s="1"/>
  <c r="AI165" i="11" s="1"/>
  <c r="AK165" i="11" s="1"/>
  <c r="AE162" i="11"/>
  <c r="AF162" i="11" s="1"/>
  <c r="AI162" i="11" s="1"/>
  <c r="AK162" i="11" s="1"/>
  <c r="AE159" i="11"/>
  <c r="AF159" i="11" s="1"/>
  <c r="AI159" i="11" s="1"/>
  <c r="AK159" i="11" s="1"/>
  <c r="AE156" i="11"/>
  <c r="AF156" i="11" s="1"/>
  <c r="AI156" i="11" s="1"/>
  <c r="AK156" i="11" s="1"/>
  <c r="AE153" i="11"/>
  <c r="AF153" i="11" s="1"/>
  <c r="AI153" i="11" s="1"/>
  <c r="AK153" i="11" s="1"/>
  <c r="AE150" i="11"/>
  <c r="AF150" i="11" s="1"/>
  <c r="AI150" i="11" s="1"/>
  <c r="AK150" i="11" s="1"/>
  <c r="AE147" i="11"/>
  <c r="AF147" i="11" s="1"/>
  <c r="AI147" i="11" s="1"/>
  <c r="AK147" i="11" s="1"/>
  <c r="AE144" i="11"/>
  <c r="AF144" i="11" s="1"/>
  <c r="AI144" i="11" s="1"/>
  <c r="AK144" i="11" s="1"/>
  <c r="AE141" i="11"/>
  <c r="AF141" i="11" s="1"/>
  <c r="AI141" i="11" s="1"/>
  <c r="AK141" i="11" s="1"/>
  <c r="AE138" i="11"/>
  <c r="AF138" i="11" s="1"/>
  <c r="AI138" i="11" s="1"/>
  <c r="AK138" i="11" s="1"/>
  <c r="AE135" i="11"/>
  <c r="AF135" i="11" s="1"/>
  <c r="AI135" i="11" s="1"/>
  <c r="AK135" i="11" s="1"/>
  <c r="AE132" i="11"/>
  <c r="AF132" i="11" s="1"/>
  <c r="AI132" i="11" s="1"/>
  <c r="AK132" i="11" s="1"/>
  <c r="AE129" i="11"/>
  <c r="AF129" i="11" s="1"/>
  <c r="AI129" i="11" s="1"/>
  <c r="AK129" i="11" s="1"/>
  <c r="AE126" i="11"/>
  <c r="AF126" i="11" s="1"/>
  <c r="AI126" i="11" s="1"/>
  <c r="AK126" i="11" s="1"/>
  <c r="AE123" i="11"/>
  <c r="AF123" i="11" s="1"/>
  <c r="AI123" i="11" s="1"/>
  <c r="AK123" i="11" s="1"/>
  <c r="AE120" i="11"/>
  <c r="AF120" i="11" s="1"/>
  <c r="AI120" i="11" s="1"/>
  <c r="AK120" i="11" s="1"/>
  <c r="AE117" i="11"/>
  <c r="AF117" i="11" s="1"/>
  <c r="AI117" i="11" s="1"/>
  <c r="AK117" i="11" s="1"/>
  <c r="AE104" i="11"/>
  <c r="AF104" i="11" s="1"/>
  <c r="AI104" i="11" s="1"/>
  <c r="AK104" i="11" s="1"/>
  <c r="AE99" i="11"/>
  <c r="AF99" i="11" s="1"/>
  <c r="AI99" i="11" s="1"/>
  <c r="AK99" i="11" s="1"/>
  <c r="AE76" i="11"/>
  <c r="AF76" i="11" s="1"/>
  <c r="AI76" i="11" s="1"/>
  <c r="AK76" i="11" s="1"/>
  <c r="AE70" i="11"/>
  <c r="AF70" i="11" s="1"/>
  <c r="AI70" i="11" s="1"/>
  <c r="AK70" i="11" s="1"/>
  <c r="AE41" i="11"/>
  <c r="AF41" i="11" s="1"/>
  <c r="AI41" i="11" s="1"/>
  <c r="AK41" i="11" s="1"/>
  <c r="AE35" i="11"/>
  <c r="AF35" i="11" s="1"/>
  <c r="AI35" i="11" s="1"/>
  <c r="AK35" i="11" s="1"/>
  <c r="AE14" i="11"/>
  <c r="AF14" i="11" s="1"/>
  <c r="AI14" i="11" s="1"/>
  <c r="AK14" i="11" s="1"/>
  <c r="AE8" i="11"/>
  <c r="AF8" i="11" s="1"/>
  <c r="AI8" i="11" s="1"/>
  <c r="AK8" i="11" s="1"/>
  <c r="AE5" i="11"/>
  <c r="AF5" i="11" s="1"/>
  <c r="AI5" i="11" s="1"/>
  <c r="AK5" i="11" s="1"/>
  <c r="AE2" i="11"/>
  <c r="AF2" i="11" s="1"/>
  <c r="AI2" i="11" s="1"/>
  <c r="AK2" i="11" s="1"/>
  <c r="AE3" i="11"/>
  <c r="AF3" i="11" s="1"/>
  <c r="AI3" i="11" s="1"/>
  <c r="AK3" i="11" s="1"/>
  <c r="AD322" i="6"/>
  <c r="AE322" i="6" s="1"/>
  <c r="AF322" i="6" s="1"/>
  <c r="AI322" i="6" s="1"/>
  <c r="AK322" i="6" s="1"/>
  <c r="AD237" i="6"/>
  <c r="AE237" i="6"/>
  <c r="AF237" i="6" s="1"/>
  <c r="AI237" i="6" s="1"/>
  <c r="AK237" i="6" s="1"/>
  <c r="AD160" i="6"/>
  <c r="AE160" i="6" s="1"/>
  <c r="AF160" i="6" s="1"/>
  <c r="AI160" i="6" s="1"/>
  <c r="AK160" i="6" s="1"/>
  <c r="AD72" i="6"/>
  <c r="AE72" i="6" s="1"/>
  <c r="AF72" i="6" s="1"/>
  <c r="AI72" i="6" s="1"/>
  <c r="AK72" i="6" s="1"/>
  <c r="AD289" i="6"/>
  <c r="AE289" i="6"/>
  <c r="AF289" i="6" s="1"/>
  <c r="AI289" i="6" s="1"/>
  <c r="AK289" i="6" s="1"/>
  <c r="AD349" i="6"/>
  <c r="AE349" i="6" s="1"/>
  <c r="AF349" i="6" s="1"/>
  <c r="AI349" i="6" s="1"/>
  <c r="AK349" i="6" s="1"/>
  <c r="AE340" i="6"/>
  <c r="AF340" i="6" s="1"/>
  <c r="AI340" i="6" s="1"/>
  <c r="AK340" i="6" s="1"/>
  <c r="AD266" i="6"/>
  <c r="AE266" i="6" s="1"/>
  <c r="AF266" i="6" s="1"/>
  <c r="AI266" i="6" s="1"/>
  <c r="AK266" i="6" s="1"/>
  <c r="AE257" i="6"/>
  <c r="AF257" i="6" s="1"/>
  <c r="AI257" i="6" s="1"/>
  <c r="AK257" i="6" s="1"/>
  <c r="AD183" i="6"/>
  <c r="AE183" i="6" s="1"/>
  <c r="AF183" i="6" s="1"/>
  <c r="AI183" i="6" s="1"/>
  <c r="AK183" i="6" s="1"/>
  <c r="AE174" i="6"/>
  <c r="AF174" i="6" s="1"/>
  <c r="AI174" i="6" s="1"/>
  <c r="AK174" i="6" s="1"/>
  <c r="AD106" i="6"/>
  <c r="AE106" i="6" s="1"/>
  <c r="AF106" i="6" s="1"/>
  <c r="AI106" i="6" s="1"/>
  <c r="AK106" i="6" s="1"/>
  <c r="AE90" i="6"/>
  <c r="AF90" i="6" s="1"/>
  <c r="AI90" i="6" s="1"/>
  <c r="AK90" i="6" s="1"/>
  <c r="AD19" i="6"/>
  <c r="AE19" i="6" s="1"/>
  <c r="AF19" i="6" s="1"/>
  <c r="AI19" i="6" s="1"/>
  <c r="AK19" i="6" s="1"/>
  <c r="AD315" i="6"/>
  <c r="AE315" i="6" s="1"/>
  <c r="AF315" i="6" s="1"/>
  <c r="AI315" i="6" s="1"/>
  <c r="AK315" i="6" s="1"/>
  <c r="AE35" i="6"/>
  <c r="AF35" i="6" s="1"/>
  <c r="AI35" i="6" s="1"/>
  <c r="AK35" i="6" s="1"/>
  <c r="AE29" i="6"/>
  <c r="AF29" i="6" s="1"/>
  <c r="AI29" i="6" s="1"/>
  <c r="AK29" i="6" s="1"/>
  <c r="AE233" i="6"/>
  <c r="AF233" i="6" s="1"/>
  <c r="AI233" i="6" s="1"/>
  <c r="AK233" i="6" s="1"/>
  <c r="AE206" i="6"/>
  <c r="AF206" i="6" s="1"/>
  <c r="AI206" i="6" s="1"/>
  <c r="AK206" i="6" s="1"/>
  <c r="AE179" i="6"/>
  <c r="AF179" i="6" s="1"/>
  <c r="AI179" i="6" s="1"/>
  <c r="AK179" i="6" s="1"/>
  <c r="AE162" i="6"/>
  <c r="AF162" i="6" s="1"/>
  <c r="AI162" i="6" s="1"/>
  <c r="AK162" i="6" s="1"/>
  <c r="AE135" i="6"/>
  <c r="AF135" i="6" s="1"/>
  <c r="AI135" i="6" s="1"/>
  <c r="AK135" i="6" s="1"/>
  <c r="AE108" i="6"/>
  <c r="AF108" i="6" s="1"/>
  <c r="AI108" i="6" s="1"/>
  <c r="AK108" i="6" s="1"/>
  <c r="AE89" i="6"/>
  <c r="AF89" i="6" s="1"/>
  <c r="AI89" i="6" s="1"/>
  <c r="AK89" i="6" s="1"/>
  <c r="AE62" i="6"/>
  <c r="AF62" i="6" s="1"/>
  <c r="AI62" i="6" s="1"/>
  <c r="AK62" i="6" s="1"/>
  <c r="AE39" i="6"/>
  <c r="AF39" i="6" s="1"/>
  <c r="AI39" i="6" s="1"/>
  <c r="AK39" i="6" s="1"/>
  <c r="AE358" i="6"/>
  <c r="AF358" i="6" s="1"/>
  <c r="AI358" i="6" s="1"/>
  <c r="AK358" i="6" s="1"/>
  <c r="AE347" i="6"/>
  <c r="AF347" i="6" s="1"/>
  <c r="AI347" i="6" s="1"/>
  <c r="AK347" i="6" s="1"/>
  <c r="AE338" i="6"/>
  <c r="AF338" i="6" s="1"/>
  <c r="AI338" i="6" s="1"/>
  <c r="AK338" i="6" s="1"/>
  <c r="AE329" i="6"/>
  <c r="AF329" i="6" s="1"/>
  <c r="AI329" i="6" s="1"/>
  <c r="AK329" i="6" s="1"/>
  <c r="AE320" i="6"/>
  <c r="AF320" i="6" s="1"/>
  <c r="AI320" i="6" s="1"/>
  <c r="AK320" i="6" s="1"/>
  <c r="AE309" i="6"/>
  <c r="AF309" i="6" s="1"/>
  <c r="AI309" i="6" s="1"/>
  <c r="AK309" i="6" s="1"/>
  <c r="AE300" i="6"/>
  <c r="AF300" i="6" s="1"/>
  <c r="AI300" i="6" s="1"/>
  <c r="AK300" i="6" s="1"/>
  <c r="AE291" i="6"/>
  <c r="AF291" i="6" s="1"/>
  <c r="AI291" i="6" s="1"/>
  <c r="AK291" i="6" s="1"/>
  <c r="AE282" i="6"/>
  <c r="AF282" i="6" s="1"/>
  <c r="AI282" i="6" s="1"/>
  <c r="AK282" i="6" s="1"/>
  <c r="AE273" i="6"/>
  <c r="AF273" i="6" s="1"/>
  <c r="AI273" i="6" s="1"/>
  <c r="AK273" i="6" s="1"/>
  <c r="AE264" i="6"/>
  <c r="AF264" i="6" s="1"/>
  <c r="AI264" i="6" s="1"/>
  <c r="AK264" i="6" s="1"/>
  <c r="AE255" i="6"/>
  <c r="AF255" i="6" s="1"/>
  <c r="AI255" i="6" s="1"/>
  <c r="AK255" i="6" s="1"/>
  <c r="AE246" i="6"/>
  <c r="AF246" i="6" s="1"/>
  <c r="AI246" i="6" s="1"/>
  <c r="AK246" i="6" s="1"/>
  <c r="AE238" i="6"/>
  <c r="AF238" i="6" s="1"/>
  <c r="AI238" i="6" s="1"/>
  <c r="AK238" i="6" s="1"/>
  <c r="AE229" i="6"/>
  <c r="AF229" i="6" s="1"/>
  <c r="AI229" i="6" s="1"/>
  <c r="AK229" i="6" s="1"/>
  <c r="AE220" i="6"/>
  <c r="AF220" i="6" s="1"/>
  <c r="AI220" i="6" s="1"/>
  <c r="AK220" i="6" s="1"/>
  <c r="AE211" i="6"/>
  <c r="AF211" i="6" s="1"/>
  <c r="AI211" i="6" s="1"/>
  <c r="AK211" i="6" s="1"/>
  <c r="AE202" i="6"/>
  <c r="AF202" i="6" s="1"/>
  <c r="AI202" i="6" s="1"/>
  <c r="AK202" i="6" s="1"/>
  <c r="AE193" i="6"/>
  <c r="AF193" i="6" s="1"/>
  <c r="AI193" i="6" s="1"/>
  <c r="AK193" i="6" s="1"/>
  <c r="AE184" i="6"/>
  <c r="AF184" i="6" s="1"/>
  <c r="AI184" i="6" s="1"/>
  <c r="AK184" i="6" s="1"/>
  <c r="AE175" i="6"/>
  <c r="AF175" i="6" s="1"/>
  <c r="AI175" i="6" s="1"/>
  <c r="AK175" i="6" s="1"/>
  <c r="AE167" i="6"/>
  <c r="AF167" i="6" s="1"/>
  <c r="AI167" i="6" s="1"/>
  <c r="AK167" i="6" s="1"/>
  <c r="AE53" i="6"/>
  <c r="AF53" i="6" s="1"/>
  <c r="AI53" i="6" s="1"/>
  <c r="AK53" i="6" s="1"/>
  <c r="AE50" i="6"/>
  <c r="AF50" i="6" s="1"/>
  <c r="AI50" i="6" s="1"/>
  <c r="AK50" i="6" s="1"/>
  <c r="AE47" i="6"/>
  <c r="AF47" i="6" s="1"/>
  <c r="AI47" i="6" s="1"/>
  <c r="AK47" i="6" s="1"/>
  <c r="AE44" i="6"/>
  <c r="AF44" i="6" s="1"/>
  <c r="AI44" i="6" s="1"/>
  <c r="AK44" i="6" s="1"/>
  <c r="AE32" i="6"/>
  <c r="AF32" i="6" s="1"/>
  <c r="AI32" i="6" s="1"/>
  <c r="AK32" i="6" s="1"/>
  <c r="AE38" i="6"/>
  <c r="AF38" i="6" s="1"/>
  <c r="AI38" i="6" s="1"/>
  <c r="AK38" i="6" s="1"/>
  <c r="AE7" i="6"/>
  <c r="AF7" i="6" s="1"/>
  <c r="AI7" i="6" s="1"/>
  <c r="AK7" i="6" s="1"/>
  <c r="C30" i="5"/>
  <c r="C31" i="5" s="1"/>
  <c r="C34" i="5" s="1"/>
  <c r="C36" i="5" s="1"/>
  <c r="H552" i="7"/>
  <c r="H551" i="7"/>
  <c r="I551" i="7" s="1"/>
  <c r="F551" i="7"/>
  <c r="BR551" i="7"/>
  <c r="E552" i="7"/>
  <c r="BQ552" i="7"/>
  <c r="BT552" i="7" s="1"/>
  <c r="AR552" i="6" s="1"/>
  <c r="BR552" i="7"/>
  <c r="H550" i="7"/>
  <c r="I550" i="7" s="1"/>
  <c r="F550" i="7"/>
  <c r="BR550" i="7"/>
  <c r="E551" i="7"/>
  <c r="BQ551" i="7"/>
  <c r="BT551" i="7" s="1"/>
  <c r="AR551" i="6" s="1"/>
  <c r="H549" i="7"/>
  <c r="I549" i="7" s="1"/>
  <c r="F549" i="7"/>
  <c r="BR549" i="7"/>
  <c r="E550" i="7"/>
  <c r="BQ550" i="7"/>
  <c r="BT550" i="7" s="1"/>
  <c r="AR550" i="6" s="1"/>
  <c r="H548" i="7"/>
  <c r="I548" i="7" s="1"/>
  <c r="F548" i="7"/>
  <c r="BR548" i="7"/>
  <c r="E549" i="7"/>
  <c r="BQ549" i="7"/>
  <c r="BT549" i="7" s="1"/>
  <c r="AR549" i="6" s="1"/>
  <c r="H547" i="7"/>
  <c r="I547" i="7" s="1"/>
  <c r="F547" i="7"/>
  <c r="BR547" i="7"/>
  <c r="E548" i="7"/>
  <c r="BQ548" i="7"/>
  <c r="BT548" i="7" s="1"/>
  <c r="AR548" i="6" s="1"/>
  <c r="H546" i="7"/>
  <c r="I546" i="7" s="1"/>
  <c r="F546" i="7"/>
  <c r="BR546" i="7"/>
  <c r="E547" i="7"/>
  <c r="BQ547" i="7"/>
  <c r="BT547" i="7" s="1"/>
  <c r="AR547" i="6" s="1"/>
  <c r="H545" i="7"/>
  <c r="I545" i="7" s="1"/>
  <c r="F545" i="7"/>
  <c r="BR545" i="7"/>
  <c r="E546" i="7"/>
  <c r="BQ546" i="7"/>
  <c r="BT546" i="7" s="1"/>
  <c r="AR546" i="6" s="1"/>
  <c r="H544" i="7"/>
  <c r="I544" i="7" s="1"/>
  <c r="F544" i="7"/>
  <c r="BR544" i="7"/>
  <c r="E545" i="7"/>
  <c r="BQ545" i="7"/>
  <c r="BT545" i="7" s="1"/>
  <c r="AR545" i="6" s="1"/>
  <c r="H543" i="7"/>
  <c r="I543" i="7" s="1"/>
  <c r="F543" i="7"/>
  <c r="BR543" i="7"/>
  <c r="E544" i="7"/>
  <c r="BQ544" i="7"/>
  <c r="BT544" i="7" s="1"/>
  <c r="AR544" i="6" s="1"/>
  <c r="H542" i="7"/>
  <c r="I542" i="7" s="1"/>
  <c r="F542" i="7"/>
  <c r="BR542" i="7"/>
  <c r="E543" i="7"/>
  <c r="BQ543" i="7"/>
  <c r="BT543" i="7" s="1"/>
  <c r="AR543" i="6" s="1"/>
  <c r="H541" i="7"/>
  <c r="I541" i="7" s="1"/>
  <c r="F541" i="7"/>
  <c r="BR541" i="7"/>
  <c r="E542" i="7"/>
  <c r="BQ542" i="7"/>
  <c r="BT542" i="7" s="1"/>
  <c r="AR542" i="6" s="1"/>
  <c r="H540" i="7"/>
  <c r="I540" i="7" s="1"/>
  <c r="F540" i="7"/>
  <c r="BR540" i="7"/>
  <c r="E541" i="7"/>
  <c r="BQ541" i="7"/>
  <c r="BT541" i="7" s="1"/>
  <c r="AR541" i="6" s="1"/>
  <c r="H539" i="7"/>
  <c r="I539" i="7" s="1"/>
  <c r="F539" i="7"/>
  <c r="BR539" i="7"/>
  <c r="E540" i="7"/>
  <c r="BQ540" i="7"/>
  <c r="BT540" i="7" s="1"/>
  <c r="AR540" i="6" s="1"/>
  <c r="H538" i="7"/>
  <c r="I538" i="7" s="1"/>
  <c r="F538" i="7"/>
  <c r="BR538" i="7"/>
  <c r="E539" i="7"/>
  <c r="BQ539" i="7"/>
  <c r="BT539" i="7" s="1"/>
  <c r="AR539" i="6" s="1"/>
  <c r="H537" i="7"/>
  <c r="I537" i="7" s="1"/>
  <c r="F537" i="7"/>
  <c r="BR537" i="7"/>
  <c r="E538" i="7"/>
  <c r="BQ538" i="7"/>
  <c r="BT538" i="7" s="1"/>
  <c r="AR538" i="6" s="1"/>
  <c r="H536" i="7"/>
  <c r="I536" i="7" s="1"/>
  <c r="F536" i="7"/>
  <c r="BR536" i="7"/>
  <c r="E537" i="7"/>
  <c r="BQ537" i="7"/>
  <c r="BT537" i="7" s="1"/>
  <c r="AR537" i="6" s="1"/>
  <c r="H535" i="7"/>
  <c r="I535" i="7" s="1"/>
  <c r="F535" i="7"/>
  <c r="BR535" i="7"/>
  <c r="E536" i="7"/>
  <c r="BQ536" i="7"/>
  <c r="BT536" i="7" s="1"/>
  <c r="AR536" i="6" s="1"/>
  <c r="H534" i="7"/>
  <c r="I534" i="7" s="1"/>
  <c r="F534" i="7"/>
  <c r="BR534" i="7"/>
  <c r="E535" i="7"/>
  <c r="BQ535" i="7"/>
  <c r="BT535" i="7" s="1"/>
  <c r="AR535" i="6" s="1"/>
  <c r="H533" i="7"/>
  <c r="I533" i="7" s="1"/>
  <c r="F533" i="7"/>
  <c r="BR533" i="7"/>
  <c r="E534" i="7"/>
  <c r="BQ534" i="7"/>
  <c r="BT534" i="7" s="1"/>
  <c r="AR534" i="6" s="1"/>
  <c r="H532" i="7"/>
  <c r="I532" i="7" s="1"/>
  <c r="F532" i="7"/>
  <c r="BR532" i="7"/>
  <c r="E533" i="7"/>
  <c r="BQ533" i="7"/>
  <c r="BT533" i="7" s="1"/>
  <c r="AR533" i="6" s="1"/>
  <c r="H531" i="7"/>
  <c r="I531" i="7" s="1"/>
  <c r="F531" i="7"/>
  <c r="BR531" i="7"/>
  <c r="E532" i="7"/>
  <c r="BQ532" i="7"/>
  <c r="BT532" i="7" s="1"/>
  <c r="AR532" i="6" s="1"/>
  <c r="H530" i="7"/>
  <c r="I530" i="7" s="1"/>
  <c r="F530" i="7"/>
  <c r="BR530" i="7"/>
  <c r="E531" i="7"/>
  <c r="BQ531" i="7"/>
  <c r="BT531" i="7" s="1"/>
  <c r="AR531" i="6" s="1"/>
  <c r="H529" i="7"/>
  <c r="I529" i="7" s="1"/>
  <c r="F529" i="7"/>
  <c r="BR529" i="7"/>
  <c r="E530" i="7"/>
  <c r="BQ530" i="7"/>
  <c r="BT530" i="7" s="1"/>
  <c r="AR530" i="6" s="1"/>
  <c r="H528" i="7"/>
  <c r="I528" i="7" s="1"/>
  <c r="F528" i="7"/>
  <c r="BR528" i="7"/>
  <c r="E529" i="7"/>
  <c r="BQ529" i="7"/>
  <c r="BT529" i="7" s="1"/>
  <c r="AR529" i="6" s="1"/>
  <c r="H527" i="7"/>
  <c r="I527" i="7" s="1"/>
  <c r="F527" i="7"/>
  <c r="BR527" i="7"/>
  <c r="E528" i="7"/>
  <c r="BQ528" i="7"/>
  <c r="BT528" i="7" s="1"/>
  <c r="AR528" i="6" s="1"/>
  <c r="H526" i="7"/>
  <c r="I526" i="7" s="1"/>
  <c r="F526" i="7"/>
  <c r="BR526" i="7"/>
  <c r="E527" i="7"/>
  <c r="BQ527" i="7"/>
  <c r="BT527" i="7" s="1"/>
  <c r="AR527" i="6" s="1"/>
  <c r="H525" i="7"/>
  <c r="I525" i="7" s="1"/>
  <c r="F525" i="7"/>
  <c r="BR525" i="7"/>
  <c r="E526" i="7"/>
  <c r="BQ526" i="7"/>
  <c r="BT526" i="7" s="1"/>
  <c r="AR526" i="6" s="1"/>
  <c r="H524" i="7"/>
  <c r="I524" i="7" s="1"/>
  <c r="F524" i="7"/>
  <c r="BR524" i="7"/>
  <c r="E525" i="7"/>
  <c r="BQ525" i="7"/>
  <c r="BT525" i="7" s="1"/>
  <c r="AR525" i="6" s="1"/>
  <c r="H523" i="7"/>
  <c r="I523" i="7" s="1"/>
  <c r="F523" i="7"/>
  <c r="BR523" i="7"/>
  <c r="E524" i="7"/>
  <c r="BQ524" i="7"/>
  <c r="BT524" i="7" s="1"/>
  <c r="AR524" i="6" s="1"/>
  <c r="H522" i="7"/>
  <c r="I522" i="7" s="1"/>
  <c r="F522" i="7"/>
  <c r="BR522" i="7"/>
  <c r="E523" i="7"/>
  <c r="BQ523" i="7"/>
  <c r="BT523" i="7" s="1"/>
  <c r="AR523" i="6" s="1"/>
  <c r="H521" i="7"/>
  <c r="I521" i="7" s="1"/>
  <c r="F521" i="7"/>
  <c r="BR521" i="7"/>
  <c r="E522" i="7"/>
  <c r="BQ522" i="7"/>
  <c r="BT522" i="7" s="1"/>
  <c r="AR522" i="6" s="1"/>
  <c r="H520" i="7"/>
  <c r="I520" i="7" s="1"/>
  <c r="F520" i="7"/>
  <c r="BR520" i="7"/>
  <c r="E521" i="7"/>
  <c r="BQ521" i="7"/>
  <c r="BT521" i="7" s="1"/>
  <c r="AR521" i="6" s="1"/>
  <c r="H519" i="7"/>
  <c r="I519" i="7" s="1"/>
  <c r="F519" i="7"/>
  <c r="BR519" i="7"/>
  <c r="E520" i="7"/>
  <c r="BQ520" i="7"/>
  <c r="BT520" i="7" s="1"/>
  <c r="AR520" i="6" s="1"/>
  <c r="H518" i="7"/>
  <c r="I518" i="7" s="1"/>
  <c r="F518" i="7"/>
  <c r="BR518" i="7"/>
  <c r="E519" i="7"/>
  <c r="BQ519" i="7"/>
  <c r="BT519" i="7" s="1"/>
  <c r="AR519" i="6" s="1"/>
  <c r="H517" i="7"/>
  <c r="I517" i="7" s="1"/>
  <c r="F517" i="7"/>
  <c r="BR517" i="7"/>
  <c r="E518" i="7"/>
  <c r="BQ518" i="7"/>
  <c r="BT518" i="7" s="1"/>
  <c r="AR518" i="6" s="1"/>
  <c r="H516" i="7"/>
  <c r="I516" i="7" s="1"/>
  <c r="F516" i="7"/>
  <c r="BR516" i="7"/>
  <c r="E517" i="7"/>
  <c r="BQ517" i="7"/>
  <c r="BT517" i="7" s="1"/>
  <c r="AR517" i="6" s="1"/>
  <c r="H515" i="7"/>
  <c r="I515" i="7" s="1"/>
  <c r="F515" i="7"/>
  <c r="BR515" i="7"/>
  <c r="E516" i="7"/>
  <c r="BQ516" i="7"/>
  <c r="BT516" i="7" s="1"/>
  <c r="AR516" i="6" s="1"/>
  <c r="H514" i="7"/>
  <c r="I514" i="7" s="1"/>
  <c r="F514" i="7"/>
  <c r="BR514" i="7"/>
  <c r="E515" i="7"/>
  <c r="BQ515" i="7"/>
  <c r="BT515" i="7" s="1"/>
  <c r="AR515" i="6" s="1"/>
  <c r="H513" i="7"/>
  <c r="I513" i="7" s="1"/>
  <c r="F513" i="7"/>
  <c r="BR513" i="7"/>
  <c r="E514" i="7"/>
  <c r="BQ514" i="7"/>
  <c r="BT514" i="7" s="1"/>
  <c r="AR514" i="6" s="1"/>
  <c r="H512" i="7"/>
  <c r="I512" i="7" s="1"/>
  <c r="F512" i="7"/>
  <c r="BR512" i="7"/>
  <c r="E513" i="7"/>
  <c r="BQ513" i="7"/>
  <c r="BT513" i="7" s="1"/>
  <c r="AR513" i="6" s="1"/>
  <c r="H511" i="7"/>
  <c r="I511" i="7" s="1"/>
  <c r="F511" i="7"/>
  <c r="BR511" i="7"/>
  <c r="E512" i="7"/>
  <c r="BQ512" i="7"/>
  <c r="BT512" i="7" s="1"/>
  <c r="AR512" i="6" s="1"/>
  <c r="H510" i="7"/>
  <c r="I510" i="7" s="1"/>
  <c r="F510" i="7"/>
  <c r="BR510" i="7"/>
  <c r="E511" i="7"/>
  <c r="BQ511" i="7"/>
  <c r="BT511" i="7" s="1"/>
  <c r="AR511" i="6" s="1"/>
  <c r="H509" i="7"/>
  <c r="I509" i="7" s="1"/>
  <c r="F509" i="7"/>
  <c r="BR509" i="7"/>
  <c r="E510" i="7"/>
  <c r="BQ510" i="7"/>
  <c r="BT510" i="7" s="1"/>
  <c r="AR510" i="6" s="1"/>
  <c r="H508" i="7"/>
  <c r="I508" i="7" s="1"/>
  <c r="F508" i="7"/>
  <c r="BR508" i="7"/>
  <c r="E509" i="7"/>
  <c r="BQ509" i="7"/>
  <c r="BT509" i="7" s="1"/>
  <c r="AR509" i="6" s="1"/>
  <c r="H507" i="7"/>
  <c r="I507" i="7" s="1"/>
  <c r="F507" i="7"/>
  <c r="BR507" i="7"/>
  <c r="E508" i="7"/>
  <c r="BQ508" i="7"/>
  <c r="BT508" i="7" s="1"/>
  <c r="AR508" i="6" s="1"/>
  <c r="H506" i="7"/>
  <c r="I506" i="7" s="1"/>
  <c r="F506" i="7"/>
  <c r="BR506" i="7"/>
  <c r="E507" i="7"/>
  <c r="BQ507" i="7"/>
  <c r="BT507" i="7" s="1"/>
  <c r="AR507" i="6" s="1"/>
  <c r="H505" i="7"/>
  <c r="I505" i="7" s="1"/>
  <c r="F505" i="7"/>
  <c r="BR505" i="7"/>
  <c r="E506" i="7"/>
  <c r="BQ506" i="7"/>
  <c r="BT506" i="7" s="1"/>
  <c r="AR506" i="6" s="1"/>
  <c r="H504" i="7"/>
  <c r="I504" i="7" s="1"/>
  <c r="F504" i="7"/>
  <c r="BR504" i="7"/>
  <c r="E505" i="7"/>
  <c r="BQ505" i="7"/>
  <c r="BT505" i="7" s="1"/>
  <c r="AR505" i="6" s="1"/>
  <c r="H503" i="7"/>
  <c r="I503" i="7" s="1"/>
  <c r="F503" i="7"/>
  <c r="BR503" i="7"/>
  <c r="E504" i="7"/>
  <c r="BQ504" i="7"/>
  <c r="BT504" i="7" s="1"/>
  <c r="AR504" i="6" s="1"/>
  <c r="H502" i="7"/>
  <c r="I502" i="7" s="1"/>
  <c r="F502" i="7"/>
  <c r="BR502" i="7"/>
  <c r="E503" i="7"/>
  <c r="BQ503" i="7"/>
  <c r="BT503" i="7" s="1"/>
  <c r="AR503" i="6" s="1"/>
  <c r="H501" i="7"/>
  <c r="I501" i="7" s="1"/>
  <c r="F501" i="7"/>
  <c r="BR501" i="7"/>
  <c r="E502" i="7"/>
  <c r="BQ502" i="7"/>
  <c r="BT502" i="7" s="1"/>
  <c r="AR502" i="6" s="1"/>
  <c r="H500" i="7"/>
  <c r="I500" i="7" s="1"/>
  <c r="F500" i="7"/>
  <c r="BR500" i="7"/>
  <c r="E501" i="7"/>
  <c r="BQ501" i="7"/>
  <c r="BT501" i="7" s="1"/>
  <c r="AR501" i="6" s="1"/>
  <c r="H499" i="7"/>
  <c r="I499" i="7" s="1"/>
  <c r="F499" i="7"/>
  <c r="BR499" i="7"/>
  <c r="E500" i="7"/>
  <c r="BQ500" i="7"/>
  <c r="BT500" i="7" s="1"/>
  <c r="AR500" i="6" s="1"/>
  <c r="H498" i="7"/>
  <c r="I498" i="7" s="1"/>
  <c r="F498" i="7"/>
  <c r="BR498" i="7"/>
  <c r="E499" i="7"/>
  <c r="BQ499" i="7"/>
  <c r="BT499" i="7" s="1"/>
  <c r="AR499" i="6" s="1"/>
  <c r="H497" i="7"/>
  <c r="I497" i="7" s="1"/>
  <c r="F497" i="7"/>
  <c r="BR497" i="7"/>
  <c r="E498" i="7"/>
  <c r="BQ498" i="7"/>
  <c r="BT498" i="7" s="1"/>
  <c r="AR498" i="6" s="1"/>
  <c r="H496" i="7"/>
  <c r="I496" i="7" s="1"/>
  <c r="F496" i="7"/>
  <c r="BR496" i="7"/>
  <c r="E497" i="7"/>
  <c r="BQ497" i="7"/>
  <c r="BT497" i="7" s="1"/>
  <c r="AR497" i="6" s="1"/>
  <c r="H495" i="7"/>
  <c r="I495" i="7" s="1"/>
  <c r="F495" i="7"/>
  <c r="BR495" i="7"/>
  <c r="E496" i="7"/>
  <c r="BQ496" i="7"/>
  <c r="BT496" i="7" s="1"/>
  <c r="AR496" i="6" s="1"/>
  <c r="H494" i="7"/>
  <c r="I494" i="7" s="1"/>
  <c r="F494" i="7"/>
  <c r="BR494" i="7"/>
  <c r="E495" i="7"/>
  <c r="BQ495" i="7"/>
  <c r="BT495" i="7" s="1"/>
  <c r="AR495" i="6" s="1"/>
  <c r="H493" i="7"/>
  <c r="I493" i="7" s="1"/>
  <c r="F493" i="7"/>
  <c r="BR493" i="7"/>
  <c r="E494" i="7"/>
  <c r="BQ494" i="7"/>
  <c r="BT494" i="7" s="1"/>
  <c r="AR494" i="6" s="1"/>
  <c r="H492" i="7"/>
  <c r="I492" i="7" s="1"/>
  <c r="F492" i="7"/>
  <c r="BR492" i="7"/>
  <c r="E493" i="7"/>
  <c r="BQ493" i="7"/>
  <c r="BT493" i="7" s="1"/>
  <c r="AR493" i="6" s="1"/>
  <c r="H491" i="7"/>
  <c r="I491" i="7" s="1"/>
  <c r="F491" i="7"/>
  <c r="BR491" i="7"/>
  <c r="E492" i="7"/>
  <c r="BQ492" i="7"/>
  <c r="BT492" i="7" s="1"/>
  <c r="AR492" i="6" s="1"/>
  <c r="H490" i="7"/>
  <c r="I490" i="7" s="1"/>
  <c r="F490" i="7"/>
  <c r="BR490" i="7"/>
  <c r="E491" i="7"/>
  <c r="BQ491" i="7"/>
  <c r="BT491" i="7" s="1"/>
  <c r="AR491" i="6" s="1"/>
  <c r="H489" i="7"/>
  <c r="I489" i="7" s="1"/>
  <c r="F489" i="7"/>
  <c r="BR489" i="7"/>
  <c r="E490" i="7"/>
  <c r="BQ490" i="7"/>
  <c r="BT490" i="7" s="1"/>
  <c r="AR490" i="6" s="1"/>
  <c r="H488" i="7"/>
  <c r="I488" i="7" s="1"/>
  <c r="F488" i="7"/>
  <c r="BR488" i="7"/>
  <c r="E489" i="7"/>
  <c r="BQ489" i="7"/>
  <c r="BT489" i="7" s="1"/>
  <c r="AR489" i="6" s="1"/>
  <c r="H487" i="7"/>
  <c r="I487" i="7" s="1"/>
  <c r="F487" i="7"/>
  <c r="BR487" i="7"/>
  <c r="E488" i="7"/>
  <c r="BQ488" i="7"/>
  <c r="BT488" i="7" s="1"/>
  <c r="AR488" i="6" s="1"/>
  <c r="H486" i="7"/>
  <c r="I486" i="7" s="1"/>
  <c r="F486" i="7"/>
  <c r="BR486" i="7"/>
  <c r="E487" i="7"/>
  <c r="BQ487" i="7"/>
  <c r="BT487" i="7" s="1"/>
  <c r="AR487" i="6" s="1"/>
  <c r="H485" i="7"/>
  <c r="I485" i="7" s="1"/>
  <c r="F485" i="7"/>
  <c r="BR485" i="7"/>
  <c r="E486" i="7"/>
  <c r="BQ486" i="7"/>
  <c r="BT486" i="7" s="1"/>
  <c r="AR486" i="6" s="1"/>
  <c r="H484" i="7"/>
  <c r="I484" i="7" s="1"/>
  <c r="F484" i="7"/>
  <c r="BR484" i="7"/>
  <c r="E485" i="7"/>
  <c r="BQ485" i="7"/>
  <c r="BT485" i="7" s="1"/>
  <c r="AR485" i="6" s="1"/>
  <c r="H483" i="7"/>
  <c r="I483" i="7" s="1"/>
  <c r="F483" i="7"/>
  <c r="BR483" i="7"/>
  <c r="E484" i="7"/>
  <c r="BQ484" i="7"/>
  <c r="BT484" i="7" s="1"/>
  <c r="AR484" i="6" s="1"/>
  <c r="H482" i="7"/>
  <c r="I482" i="7" s="1"/>
  <c r="F482" i="7"/>
  <c r="BR482" i="7"/>
  <c r="E483" i="7"/>
  <c r="BQ483" i="7"/>
  <c r="BT483" i="7" s="1"/>
  <c r="AR483" i="6" s="1"/>
  <c r="H481" i="7"/>
  <c r="I481" i="7" s="1"/>
  <c r="F481" i="7"/>
  <c r="BR481" i="7"/>
  <c r="E482" i="7"/>
  <c r="BQ482" i="7"/>
  <c r="BT482" i="7" s="1"/>
  <c r="AR482" i="6" s="1"/>
  <c r="H480" i="7"/>
  <c r="I480" i="7" s="1"/>
  <c r="F480" i="7"/>
  <c r="BR480" i="7"/>
  <c r="E481" i="7"/>
  <c r="BQ481" i="7"/>
  <c r="BT481" i="7" s="1"/>
  <c r="AR481" i="6" s="1"/>
  <c r="H479" i="7"/>
  <c r="I479" i="7" s="1"/>
  <c r="F479" i="7"/>
  <c r="BR479" i="7"/>
  <c r="E480" i="7"/>
  <c r="BQ480" i="7"/>
  <c r="BT480" i="7" s="1"/>
  <c r="AR480" i="6" s="1"/>
  <c r="H478" i="7"/>
  <c r="I478" i="7" s="1"/>
  <c r="F478" i="7"/>
  <c r="BR478" i="7"/>
  <c r="E479" i="7"/>
  <c r="BQ479" i="7"/>
  <c r="BT479" i="7" s="1"/>
  <c r="AR479" i="6" s="1"/>
  <c r="H477" i="7"/>
  <c r="I477" i="7" s="1"/>
  <c r="F477" i="7"/>
  <c r="BR477" i="7"/>
  <c r="E478" i="7"/>
  <c r="BQ478" i="7"/>
  <c r="BT478" i="7" s="1"/>
  <c r="AR478" i="6" s="1"/>
  <c r="H476" i="7"/>
  <c r="I476" i="7" s="1"/>
  <c r="F476" i="7"/>
  <c r="BR476" i="7"/>
  <c r="E477" i="7"/>
  <c r="BQ477" i="7"/>
  <c r="BT477" i="7" s="1"/>
  <c r="AR477" i="6" s="1"/>
  <c r="H475" i="7"/>
  <c r="I475" i="7" s="1"/>
  <c r="F475" i="7"/>
  <c r="BR475" i="7"/>
  <c r="E476" i="7"/>
  <c r="BQ476" i="7"/>
  <c r="BT476" i="7" s="1"/>
  <c r="AR476" i="6" s="1"/>
  <c r="H474" i="7"/>
  <c r="I474" i="7" s="1"/>
  <c r="F474" i="7"/>
  <c r="BR474" i="7"/>
  <c r="E475" i="7"/>
  <c r="BQ475" i="7"/>
  <c r="BT475" i="7" s="1"/>
  <c r="AR475" i="6" s="1"/>
  <c r="H473" i="7"/>
  <c r="I473" i="7" s="1"/>
  <c r="F473" i="7"/>
  <c r="BR473" i="7"/>
  <c r="E474" i="7"/>
  <c r="BQ474" i="7"/>
  <c r="BT474" i="7" s="1"/>
  <c r="AR474" i="6" s="1"/>
  <c r="H472" i="7"/>
  <c r="I472" i="7" s="1"/>
  <c r="F472" i="7"/>
  <c r="BR472" i="7"/>
  <c r="E473" i="7"/>
  <c r="BQ473" i="7"/>
  <c r="BT473" i="7" s="1"/>
  <c r="AR473" i="6" s="1"/>
  <c r="H471" i="7"/>
  <c r="I471" i="7" s="1"/>
  <c r="F471" i="7"/>
  <c r="BR471" i="7"/>
  <c r="E472" i="7"/>
  <c r="BQ472" i="7"/>
  <c r="BT472" i="7" s="1"/>
  <c r="AR472" i="6" s="1"/>
  <c r="H470" i="7"/>
  <c r="I470" i="7" s="1"/>
  <c r="F470" i="7"/>
  <c r="BR470" i="7"/>
  <c r="E471" i="7"/>
  <c r="BQ471" i="7"/>
  <c r="BT471" i="7" s="1"/>
  <c r="AR471" i="6" s="1"/>
  <c r="H469" i="7"/>
  <c r="I469" i="7" s="1"/>
  <c r="F469" i="7"/>
  <c r="BR469" i="7"/>
  <c r="E470" i="7"/>
  <c r="BQ470" i="7"/>
  <c r="BT470" i="7" s="1"/>
  <c r="AR470" i="6" s="1"/>
  <c r="H468" i="7"/>
  <c r="I468" i="7" s="1"/>
  <c r="F468" i="7"/>
  <c r="BR468" i="7"/>
  <c r="E469" i="7"/>
  <c r="BQ469" i="7"/>
  <c r="BT469" i="7" s="1"/>
  <c r="AR469" i="6" s="1"/>
  <c r="H467" i="7"/>
  <c r="I467" i="7" s="1"/>
  <c r="F467" i="7"/>
  <c r="BR467" i="7"/>
  <c r="E468" i="7"/>
  <c r="BQ468" i="7"/>
  <c r="BT468" i="7" s="1"/>
  <c r="AR468" i="6" s="1"/>
  <c r="H466" i="7"/>
  <c r="I466" i="7" s="1"/>
  <c r="F466" i="7"/>
  <c r="BR466" i="7"/>
  <c r="E467" i="7"/>
  <c r="BQ467" i="7"/>
  <c r="BT467" i="7" s="1"/>
  <c r="AR467" i="6" s="1"/>
  <c r="H465" i="7"/>
  <c r="I465" i="7" s="1"/>
  <c r="F465" i="7"/>
  <c r="BR465" i="7"/>
  <c r="E466" i="7"/>
  <c r="BQ466" i="7"/>
  <c r="BT466" i="7" s="1"/>
  <c r="AR466" i="6" s="1"/>
  <c r="H464" i="7"/>
  <c r="I464" i="7" s="1"/>
  <c r="F464" i="7"/>
  <c r="BR464" i="7"/>
  <c r="E465" i="7"/>
  <c r="BQ465" i="7"/>
  <c r="BT465" i="7" s="1"/>
  <c r="AR465" i="6" s="1"/>
  <c r="H463" i="7"/>
  <c r="I463" i="7" s="1"/>
  <c r="F463" i="7"/>
  <c r="BR463" i="7"/>
  <c r="E464" i="7"/>
  <c r="BQ464" i="7"/>
  <c r="BT464" i="7" s="1"/>
  <c r="AR464" i="6" s="1"/>
  <c r="H462" i="7"/>
  <c r="I462" i="7" s="1"/>
  <c r="F462" i="7"/>
  <c r="BR462" i="7"/>
  <c r="E463" i="7"/>
  <c r="BQ463" i="7"/>
  <c r="BT463" i="7" s="1"/>
  <c r="AR463" i="6" s="1"/>
  <c r="H461" i="7"/>
  <c r="I461" i="7" s="1"/>
  <c r="F461" i="7"/>
  <c r="BR461" i="7"/>
  <c r="E462" i="7"/>
  <c r="BQ462" i="7"/>
  <c r="BT462" i="7" s="1"/>
  <c r="AR462" i="6" s="1"/>
  <c r="H460" i="7"/>
  <c r="I460" i="7" s="1"/>
  <c r="F460" i="7"/>
  <c r="BR460" i="7"/>
  <c r="E461" i="7"/>
  <c r="BQ461" i="7"/>
  <c r="BT461" i="7" s="1"/>
  <c r="AR461" i="6" s="1"/>
  <c r="H459" i="7"/>
  <c r="I459" i="7" s="1"/>
  <c r="F459" i="7"/>
  <c r="BR459" i="7"/>
  <c r="E460" i="7"/>
  <c r="BQ460" i="7"/>
  <c r="BT460" i="7" s="1"/>
  <c r="AR460" i="6" s="1"/>
  <c r="H458" i="7"/>
  <c r="I458" i="7" s="1"/>
  <c r="F458" i="7"/>
  <c r="BR458" i="7"/>
  <c r="E459" i="7"/>
  <c r="BQ459" i="7"/>
  <c r="BT459" i="7" s="1"/>
  <c r="AR459" i="6" s="1"/>
  <c r="H457" i="7"/>
  <c r="I457" i="7" s="1"/>
  <c r="F457" i="7"/>
  <c r="BR457" i="7"/>
  <c r="E458" i="7"/>
  <c r="BQ458" i="7"/>
  <c r="BT458" i="7" s="1"/>
  <c r="AR458" i="6" s="1"/>
  <c r="H456" i="7"/>
  <c r="I456" i="7" s="1"/>
  <c r="F456" i="7"/>
  <c r="BR456" i="7"/>
  <c r="E457" i="7"/>
  <c r="BQ457" i="7"/>
  <c r="BT457" i="7" s="1"/>
  <c r="AR457" i="6" s="1"/>
  <c r="H455" i="7"/>
  <c r="I455" i="7" s="1"/>
  <c r="F455" i="7"/>
  <c r="BR455" i="7"/>
  <c r="E456" i="7"/>
  <c r="BQ456" i="7"/>
  <c r="BT456" i="7" s="1"/>
  <c r="AR456" i="6" s="1"/>
  <c r="H454" i="7"/>
  <c r="I454" i="7" s="1"/>
  <c r="F454" i="7"/>
  <c r="BR454" i="7"/>
  <c r="E455" i="7"/>
  <c r="BQ455" i="7"/>
  <c r="BT455" i="7" s="1"/>
  <c r="AR455" i="6" s="1"/>
  <c r="H453" i="7"/>
  <c r="I453" i="7" s="1"/>
  <c r="F453" i="7"/>
  <c r="BR453" i="7"/>
  <c r="E454" i="7"/>
  <c r="BQ454" i="7"/>
  <c r="BT454" i="7" s="1"/>
  <c r="AR454" i="6" s="1"/>
  <c r="H452" i="7"/>
  <c r="I452" i="7" s="1"/>
  <c r="F452" i="7"/>
  <c r="BR452" i="7"/>
  <c r="E453" i="7"/>
  <c r="BQ453" i="7"/>
  <c r="BT453" i="7" s="1"/>
  <c r="AR453" i="6" s="1"/>
  <c r="H451" i="7"/>
  <c r="I451" i="7" s="1"/>
  <c r="F451" i="7"/>
  <c r="BR451" i="7"/>
  <c r="E452" i="7"/>
  <c r="BQ452" i="7"/>
  <c r="BT452" i="7" s="1"/>
  <c r="AR452" i="6" s="1"/>
  <c r="H450" i="7"/>
  <c r="I450" i="7" s="1"/>
  <c r="F450" i="7"/>
  <c r="BR450" i="7"/>
  <c r="E451" i="7"/>
  <c r="BQ451" i="7"/>
  <c r="BT451" i="7" s="1"/>
  <c r="AR451" i="6" s="1"/>
  <c r="H449" i="7"/>
  <c r="I449" i="7" s="1"/>
  <c r="F449" i="7"/>
  <c r="BR449" i="7"/>
  <c r="E450" i="7"/>
  <c r="BQ450" i="7"/>
  <c r="BT450" i="7" s="1"/>
  <c r="AR450" i="6" s="1"/>
  <c r="H448" i="7"/>
  <c r="I448" i="7" s="1"/>
  <c r="F448" i="7"/>
  <c r="BR448" i="7"/>
  <c r="E449" i="7"/>
  <c r="BQ449" i="7"/>
  <c r="BT449" i="7" s="1"/>
  <c r="AR449" i="6" s="1"/>
  <c r="H447" i="7"/>
  <c r="I447" i="7" s="1"/>
  <c r="F447" i="7"/>
  <c r="BR447" i="7"/>
  <c r="E448" i="7"/>
  <c r="BQ448" i="7"/>
  <c r="BT448" i="7" s="1"/>
  <c r="AR448" i="6" s="1"/>
  <c r="H446" i="7"/>
  <c r="I446" i="7" s="1"/>
  <c r="F446" i="7"/>
  <c r="BR446" i="7"/>
  <c r="E447" i="7"/>
  <c r="BQ447" i="7"/>
  <c r="BT447" i="7" s="1"/>
  <c r="AR447" i="6" s="1"/>
  <c r="H445" i="7"/>
  <c r="I445" i="7" s="1"/>
  <c r="F445" i="7"/>
  <c r="BR445" i="7"/>
  <c r="E446" i="7"/>
  <c r="BQ446" i="7"/>
  <c r="BT446" i="7" s="1"/>
  <c r="AR446" i="6" s="1"/>
  <c r="H444" i="7"/>
  <c r="I444" i="7" s="1"/>
  <c r="F444" i="7"/>
  <c r="BR444" i="7"/>
  <c r="E445" i="7"/>
  <c r="BQ445" i="7"/>
  <c r="BT445" i="7" s="1"/>
  <c r="AR445" i="6" s="1"/>
  <c r="H443" i="7"/>
  <c r="I443" i="7" s="1"/>
  <c r="F443" i="7"/>
  <c r="BR443" i="7"/>
  <c r="E444" i="7"/>
  <c r="BQ444" i="7"/>
  <c r="BT444" i="7" s="1"/>
  <c r="AR444" i="6" s="1"/>
  <c r="H442" i="7"/>
  <c r="I442" i="7" s="1"/>
  <c r="F442" i="7"/>
  <c r="BR442" i="7"/>
  <c r="E443" i="7"/>
  <c r="BQ443" i="7"/>
  <c r="BT443" i="7" s="1"/>
  <c r="AR443" i="6" s="1"/>
  <c r="H441" i="7"/>
  <c r="I441" i="7" s="1"/>
  <c r="F441" i="7"/>
  <c r="BR441" i="7"/>
  <c r="E442" i="7"/>
  <c r="BQ442" i="7"/>
  <c r="BT442" i="7" s="1"/>
  <c r="AR442" i="6" s="1"/>
  <c r="H440" i="7"/>
  <c r="I440" i="7" s="1"/>
  <c r="F440" i="7"/>
  <c r="BR440" i="7"/>
  <c r="E441" i="7"/>
  <c r="BQ441" i="7"/>
  <c r="BT441" i="7" s="1"/>
  <c r="AR441" i="6" s="1"/>
  <c r="H439" i="7"/>
  <c r="I439" i="7" s="1"/>
  <c r="F439" i="7"/>
  <c r="BR439" i="7"/>
  <c r="E440" i="7"/>
  <c r="BQ440" i="7"/>
  <c r="BT440" i="7" s="1"/>
  <c r="AR440" i="6" s="1"/>
  <c r="H438" i="7"/>
  <c r="I438" i="7" s="1"/>
  <c r="F438" i="7"/>
  <c r="BR438" i="7"/>
  <c r="E439" i="7"/>
  <c r="BQ439" i="7"/>
  <c r="BT439" i="7" s="1"/>
  <c r="AR439" i="6" s="1"/>
  <c r="H437" i="7"/>
  <c r="I437" i="7" s="1"/>
  <c r="F437" i="7"/>
  <c r="BR437" i="7"/>
  <c r="E438" i="7"/>
  <c r="BQ438" i="7"/>
  <c r="BT438" i="7" s="1"/>
  <c r="AR438" i="6" s="1"/>
  <c r="H436" i="7"/>
  <c r="I436" i="7" s="1"/>
  <c r="F436" i="7"/>
  <c r="BR436" i="7"/>
  <c r="E437" i="7"/>
  <c r="BQ437" i="7"/>
  <c r="BT437" i="7" s="1"/>
  <c r="AR437" i="6" s="1"/>
  <c r="H435" i="7"/>
  <c r="I435" i="7" s="1"/>
  <c r="F435" i="7"/>
  <c r="BR435" i="7"/>
  <c r="E436" i="7"/>
  <c r="BQ436" i="7"/>
  <c r="BT436" i="7" s="1"/>
  <c r="AR436" i="6" s="1"/>
  <c r="H434" i="7"/>
  <c r="I434" i="7" s="1"/>
  <c r="F434" i="7"/>
  <c r="BR434" i="7"/>
  <c r="E435" i="7"/>
  <c r="BQ435" i="7"/>
  <c r="BT435" i="7" s="1"/>
  <c r="AR435" i="6" s="1"/>
  <c r="H433" i="7"/>
  <c r="I433" i="7" s="1"/>
  <c r="F433" i="7"/>
  <c r="BR433" i="7"/>
  <c r="E434" i="7"/>
  <c r="BQ434" i="7"/>
  <c r="BT434" i="7" s="1"/>
  <c r="AR434" i="6" s="1"/>
  <c r="H432" i="7"/>
  <c r="I432" i="7" s="1"/>
  <c r="F432" i="7"/>
  <c r="BR432" i="7"/>
  <c r="E433" i="7"/>
  <c r="BQ433" i="7"/>
  <c r="BT433" i="7" s="1"/>
  <c r="AR433" i="6" s="1"/>
  <c r="H431" i="7"/>
  <c r="I431" i="7" s="1"/>
  <c r="F431" i="7"/>
  <c r="BR431" i="7"/>
  <c r="E432" i="7"/>
  <c r="BQ432" i="7"/>
  <c r="BT432" i="7" s="1"/>
  <c r="AR432" i="6" s="1"/>
  <c r="H430" i="7"/>
  <c r="I430" i="7" s="1"/>
  <c r="F430" i="7"/>
  <c r="BR430" i="7"/>
  <c r="E431" i="7"/>
  <c r="BQ431" i="7"/>
  <c r="BT431" i="7" s="1"/>
  <c r="AR431" i="6" s="1"/>
  <c r="H429" i="7"/>
  <c r="I429" i="7" s="1"/>
  <c r="F429" i="7"/>
  <c r="BR429" i="7"/>
  <c r="E430" i="7"/>
  <c r="BQ430" i="7"/>
  <c r="BT430" i="7" s="1"/>
  <c r="AR430" i="6" s="1"/>
  <c r="H428" i="7"/>
  <c r="I428" i="7" s="1"/>
  <c r="F428" i="7"/>
  <c r="BR428" i="7"/>
  <c r="E429" i="7"/>
  <c r="BQ429" i="7"/>
  <c r="BT429" i="7" s="1"/>
  <c r="AR429" i="6" s="1"/>
  <c r="H427" i="7"/>
  <c r="I427" i="7" s="1"/>
  <c r="F427" i="7"/>
  <c r="BR427" i="7"/>
  <c r="E428" i="7"/>
  <c r="BQ428" i="7"/>
  <c r="BT428" i="7" s="1"/>
  <c r="AR428" i="6" s="1"/>
  <c r="H426" i="7"/>
  <c r="I426" i="7" s="1"/>
  <c r="F426" i="7"/>
  <c r="BR426" i="7"/>
  <c r="E427" i="7"/>
  <c r="BQ427" i="7"/>
  <c r="BT427" i="7" s="1"/>
  <c r="AR427" i="6" s="1"/>
  <c r="H425" i="7"/>
  <c r="I425" i="7" s="1"/>
  <c r="F425" i="7"/>
  <c r="BR425" i="7"/>
  <c r="E426" i="7"/>
  <c r="BQ426" i="7"/>
  <c r="BT426" i="7" s="1"/>
  <c r="AR426" i="6" s="1"/>
  <c r="H424" i="7"/>
  <c r="I424" i="7" s="1"/>
  <c r="F424" i="7"/>
  <c r="BR424" i="7"/>
  <c r="E425" i="7"/>
  <c r="BQ425" i="7"/>
  <c r="BT425" i="7" s="1"/>
  <c r="AR425" i="6" s="1"/>
  <c r="H423" i="7"/>
  <c r="I423" i="7" s="1"/>
  <c r="F423" i="7"/>
  <c r="BR423" i="7"/>
  <c r="E424" i="7"/>
  <c r="BQ424" i="7"/>
  <c r="BT424" i="7" s="1"/>
  <c r="AR424" i="6" s="1"/>
  <c r="H422" i="7"/>
  <c r="I422" i="7" s="1"/>
  <c r="F422" i="7"/>
  <c r="BR422" i="7"/>
  <c r="E423" i="7"/>
  <c r="BQ423" i="7"/>
  <c r="BT423" i="7" s="1"/>
  <c r="AR423" i="6" s="1"/>
  <c r="H421" i="7"/>
  <c r="I421" i="7" s="1"/>
  <c r="F421" i="7"/>
  <c r="BR421" i="7"/>
  <c r="E422" i="7"/>
  <c r="BQ422" i="7"/>
  <c r="BT422" i="7" s="1"/>
  <c r="AR422" i="6" s="1"/>
  <c r="H420" i="7"/>
  <c r="I420" i="7" s="1"/>
  <c r="F420" i="7"/>
  <c r="BR420" i="7"/>
  <c r="E421" i="7"/>
  <c r="BQ421" i="7"/>
  <c r="BT421" i="7" s="1"/>
  <c r="AR421" i="6" s="1"/>
  <c r="H419" i="7"/>
  <c r="I419" i="7" s="1"/>
  <c r="F419" i="7"/>
  <c r="BR419" i="7"/>
  <c r="E420" i="7"/>
  <c r="BQ420" i="7"/>
  <c r="BT420" i="7" s="1"/>
  <c r="AR420" i="6" s="1"/>
  <c r="H418" i="7"/>
  <c r="I418" i="7" s="1"/>
  <c r="F418" i="7"/>
  <c r="BR418" i="7"/>
  <c r="E419" i="7"/>
  <c r="BQ419" i="7"/>
  <c r="BT419" i="7" s="1"/>
  <c r="AR419" i="6" s="1"/>
  <c r="H417" i="7"/>
  <c r="I417" i="7" s="1"/>
  <c r="F417" i="7"/>
  <c r="BR417" i="7"/>
  <c r="E418" i="7"/>
  <c r="BQ418" i="7"/>
  <c r="BT418" i="7" s="1"/>
  <c r="AR418" i="6" s="1"/>
  <c r="H416" i="7"/>
  <c r="I416" i="7" s="1"/>
  <c r="F416" i="7"/>
  <c r="BR416" i="7"/>
  <c r="E417" i="7"/>
  <c r="BQ417" i="7"/>
  <c r="BT417" i="7" s="1"/>
  <c r="AR417" i="6" s="1"/>
  <c r="H415" i="7"/>
  <c r="I415" i="7" s="1"/>
  <c r="F415" i="7"/>
  <c r="BR415" i="7"/>
  <c r="E416" i="7"/>
  <c r="BQ416" i="7"/>
  <c r="BT416" i="7" s="1"/>
  <c r="AR416" i="6" s="1"/>
  <c r="H414" i="7"/>
  <c r="I414" i="7" s="1"/>
  <c r="F414" i="7"/>
  <c r="BR414" i="7"/>
  <c r="E415" i="7"/>
  <c r="BQ415" i="7"/>
  <c r="BT415" i="7" s="1"/>
  <c r="AR415" i="6" s="1"/>
  <c r="H413" i="7"/>
  <c r="I413" i="7" s="1"/>
  <c r="F413" i="7"/>
  <c r="BR413" i="7"/>
  <c r="E414" i="7"/>
  <c r="BQ414" i="7"/>
  <c r="BT414" i="7" s="1"/>
  <c r="AR414" i="6" s="1"/>
  <c r="H412" i="7"/>
  <c r="I412" i="7" s="1"/>
  <c r="F412" i="7"/>
  <c r="BR412" i="7"/>
  <c r="E413" i="7"/>
  <c r="BQ413" i="7"/>
  <c r="BT413" i="7" s="1"/>
  <c r="AR413" i="6" s="1"/>
  <c r="H411" i="7"/>
  <c r="I411" i="7" s="1"/>
  <c r="F411" i="7"/>
  <c r="BR411" i="7"/>
  <c r="E412" i="7"/>
  <c r="BQ412" i="7"/>
  <c r="BT412" i="7" s="1"/>
  <c r="AR412" i="6" s="1"/>
  <c r="H410" i="7"/>
  <c r="I410" i="7" s="1"/>
  <c r="F410" i="7"/>
  <c r="BR410" i="7"/>
  <c r="E411" i="7"/>
  <c r="BQ411" i="7"/>
  <c r="BT411" i="7" s="1"/>
  <c r="AR411" i="6" s="1"/>
  <c r="H409" i="7"/>
  <c r="I409" i="7" s="1"/>
  <c r="F409" i="7"/>
  <c r="BR409" i="7"/>
  <c r="E410" i="7"/>
  <c r="BQ410" i="7"/>
  <c r="BT410" i="7" s="1"/>
  <c r="AR410" i="6" s="1"/>
  <c r="H408" i="7"/>
  <c r="I408" i="7" s="1"/>
  <c r="F408" i="7"/>
  <c r="BR408" i="7"/>
  <c r="E409" i="7"/>
  <c r="BQ409" i="7"/>
  <c r="BT409" i="7" s="1"/>
  <c r="AR409" i="6" s="1"/>
  <c r="H407" i="7"/>
  <c r="I407" i="7" s="1"/>
  <c r="F407" i="7"/>
  <c r="BR407" i="7"/>
  <c r="E408" i="7"/>
  <c r="BQ408" i="7"/>
  <c r="BT408" i="7" s="1"/>
  <c r="AR408" i="6" s="1"/>
  <c r="H406" i="7"/>
  <c r="I406" i="7" s="1"/>
  <c r="F406" i="7"/>
  <c r="BR406" i="7"/>
  <c r="E407" i="7"/>
  <c r="BQ407" i="7"/>
  <c r="BT407" i="7" s="1"/>
  <c r="AR407" i="6" s="1"/>
  <c r="H405" i="7"/>
  <c r="I405" i="7" s="1"/>
  <c r="F405" i="7"/>
  <c r="BR405" i="7"/>
  <c r="E406" i="7"/>
  <c r="BQ406" i="7"/>
  <c r="BT406" i="7" s="1"/>
  <c r="AR406" i="6" s="1"/>
  <c r="H404" i="7"/>
  <c r="I404" i="7" s="1"/>
  <c r="F404" i="7"/>
  <c r="BR404" i="7"/>
  <c r="E405" i="7"/>
  <c r="BQ405" i="7"/>
  <c r="BT405" i="7" s="1"/>
  <c r="AR405" i="6" s="1"/>
  <c r="H403" i="7"/>
  <c r="I403" i="7" s="1"/>
  <c r="F403" i="7"/>
  <c r="BR403" i="7"/>
  <c r="E404" i="7"/>
  <c r="BQ404" i="7"/>
  <c r="BT404" i="7" s="1"/>
  <c r="AR404" i="6" s="1"/>
  <c r="H402" i="7"/>
  <c r="I402" i="7" s="1"/>
  <c r="F402" i="7"/>
  <c r="BR402" i="7"/>
  <c r="E403" i="7"/>
  <c r="BQ403" i="7"/>
  <c r="BT403" i="7" s="1"/>
  <c r="AR403" i="6" s="1"/>
  <c r="H401" i="7"/>
  <c r="I401" i="7" s="1"/>
  <c r="F401" i="7"/>
  <c r="BR401" i="7"/>
  <c r="E402" i="7"/>
  <c r="BQ402" i="7"/>
  <c r="BT402" i="7" s="1"/>
  <c r="AR402" i="6" s="1"/>
  <c r="H400" i="7"/>
  <c r="I400" i="7" s="1"/>
  <c r="F400" i="7"/>
  <c r="BR400" i="7"/>
  <c r="E401" i="7"/>
  <c r="BQ401" i="7"/>
  <c r="BT401" i="7" s="1"/>
  <c r="AR401" i="6" s="1"/>
  <c r="H399" i="7"/>
  <c r="I399" i="7" s="1"/>
  <c r="F399" i="7"/>
  <c r="BR399" i="7"/>
  <c r="E400" i="7"/>
  <c r="BQ400" i="7"/>
  <c r="BT400" i="7" s="1"/>
  <c r="AR400" i="6" s="1"/>
  <c r="H398" i="7"/>
  <c r="I398" i="7" s="1"/>
  <c r="F398" i="7"/>
  <c r="BR398" i="7"/>
  <c r="E399" i="7"/>
  <c r="BQ399" i="7"/>
  <c r="BT399" i="7" s="1"/>
  <c r="AR399" i="6" s="1"/>
  <c r="H397" i="7"/>
  <c r="I397" i="7" s="1"/>
  <c r="F397" i="7"/>
  <c r="BR397" i="7"/>
  <c r="E398" i="7"/>
  <c r="BQ398" i="7"/>
  <c r="BT398" i="7" s="1"/>
  <c r="AR398" i="6" s="1"/>
  <c r="H396" i="7"/>
  <c r="I396" i="7" s="1"/>
  <c r="F396" i="7"/>
  <c r="BR396" i="7"/>
  <c r="E397" i="7"/>
  <c r="BQ397" i="7"/>
  <c r="BT397" i="7" s="1"/>
  <c r="AR397" i="6" s="1"/>
  <c r="H395" i="7"/>
  <c r="I395" i="7" s="1"/>
  <c r="F395" i="7"/>
  <c r="BR395" i="7"/>
  <c r="E396" i="7"/>
  <c r="BQ396" i="7"/>
  <c r="BT396" i="7" s="1"/>
  <c r="AR396" i="6" s="1"/>
  <c r="H394" i="7"/>
  <c r="I394" i="7" s="1"/>
  <c r="F394" i="7"/>
  <c r="BR394" i="7"/>
  <c r="E395" i="7"/>
  <c r="BQ395" i="7"/>
  <c r="BT395" i="7" s="1"/>
  <c r="AR395" i="6" s="1"/>
  <c r="H393" i="7"/>
  <c r="I393" i="7" s="1"/>
  <c r="F393" i="7"/>
  <c r="BR393" i="7"/>
  <c r="E394" i="7"/>
  <c r="BQ394" i="7"/>
  <c r="BT394" i="7" s="1"/>
  <c r="AR394" i="6" s="1"/>
  <c r="H392" i="7"/>
  <c r="I392" i="7" s="1"/>
  <c r="F392" i="7"/>
  <c r="BR392" i="7"/>
  <c r="E393" i="7"/>
  <c r="BQ393" i="7"/>
  <c r="BT393" i="7" s="1"/>
  <c r="AR393" i="6" s="1"/>
  <c r="H391" i="7"/>
  <c r="I391" i="7" s="1"/>
  <c r="F391" i="7"/>
  <c r="BR391" i="7"/>
  <c r="E392" i="7"/>
  <c r="BQ392" i="7"/>
  <c r="BT392" i="7" s="1"/>
  <c r="AR392" i="6" s="1"/>
  <c r="H390" i="7"/>
  <c r="I390" i="7" s="1"/>
  <c r="F390" i="7"/>
  <c r="BR390" i="7"/>
  <c r="E391" i="7"/>
  <c r="BQ391" i="7"/>
  <c r="BT391" i="7" s="1"/>
  <c r="AR391" i="6" s="1"/>
  <c r="H389" i="7"/>
  <c r="I389" i="7" s="1"/>
  <c r="F389" i="7"/>
  <c r="BR389" i="7"/>
  <c r="E390" i="7"/>
  <c r="BQ390" i="7"/>
  <c r="BT390" i="7" s="1"/>
  <c r="AR390" i="6" s="1"/>
  <c r="H388" i="7"/>
  <c r="I388" i="7" s="1"/>
  <c r="F388" i="7"/>
  <c r="BR388" i="7"/>
  <c r="E389" i="7"/>
  <c r="BQ389" i="7"/>
  <c r="BT389" i="7" s="1"/>
  <c r="AR389" i="6" s="1"/>
  <c r="H387" i="7"/>
  <c r="I387" i="7" s="1"/>
  <c r="F387" i="7"/>
  <c r="BR387" i="7"/>
  <c r="E388" i="7"/>
  <c r="BQ388" i="7"/>
  <c r="BT388" i="7" s="1"/>
  <c r="AR388" i="6" s="1"/>
  <c r="H386" i="7"/>
  <c r="I386" i="7" s="1"/>
  <c r="F386" i="7"/>
  <c r="BR386" i="7"/>
  <c r="E387" i="7"/>
  <c r="BQ387" i="7"/>
  <c r="BT387" i="7" s="1"/>
  <c r="AR387" i="6" s="1"/>
  <c r="H385" i="7"/>
  <c r="I385" i="7" s="1"/>
  <c r="F385" i="7"/>
  <c r="BR385" i="7"/>
  <c r="E386" i="7"/>
  <c r="BQ386" i="7"/>
  <c r="BT386" i="7" s="1"/>
  <c r="AR386" i="6" s="1"/>
  <c r="H384" i="7"/>
  <c r="I384" i="7" s="1"/>
  <c r="F384" i="7"/>
  <c r="BR384" i="7"/>
  <c r="E385" i="7"/>
  <c r="BQ385" i="7"/>
  <c r="BT385" i="7" s="1"/>
  <c r="AR385" i="6" s="1"/>
  <c r="H383" i="7"/>
  <c r="I383" i="7" s="1"/>
  <c r="F383" i="7"/>
  <c r="BR383" i="7"/>
  <c r="E384" i="7"/>
  <c r="BQ384" i="7"/>
  <c r="BT384" i="7" s="1"/>
  <c r="AR384" i="6" s="1"/>
  <c r="H382" i="7"/>
  <c r="I382" i="7" s="1"/>
  <c r="F382" i="7"/>
  <c r="BR382" i="7"/>
  <c r="E383" i="7"/>
  <c r="BQ383" i="7"/>
  <c r="BT383" i="7" s="1"/>
  <c r="AR383" i="6" s="1"/>
  <c r="H381" i="7"/>
  <c r="I381" i="7" s="1"/>
  <c r="F381" i="7"/>
  <c r="BR381" i="7"/>
  <c r="E382" i="7"/>
  <c r="BQ382" i="7"/>
  <c r="BT382" i="7" s="1"/>
  <c r="AR382" i="6" s="1"/>
  <c r="H380" i="7"/>
  <c r="I380" i="7" s="1"/>
  <c r="F380" i="7"/>
  <c r="BR380" i="7"/>
  <c r="E381" i="7"/>
  <c r="BQ381" i="7"/>
  <c r="BT381" i="7" s="1"/>
  <c r="AR381" i="6" s="1"/>
  <c r="H379" i="7"/>
  <c r="I379" i="7" s="1"/>
  <c r="F379" i="7"/>
  <c r="BR379" i="7"/>
  <c r="E380" i="7"/>
  <c r="BQ380" i="7"/>
  <c r="BT380" i="7" s="1"/>
  <c r="AR380" i="6" s="1"/>
  <c r="H378" i="7"/>
  <c r="I378" i="7" s="1"/>
  <c r="F378" i="7"/>
  <c r="BR378" i="7"/>
  <c r="E379" i="7"/>
  <c r="BQ379" i="7"/>
  <c r="BT379" i="7" s="1"/>
  <c r="AR379" i="6" s="1"/>
  <c r="H377" i="7"/>
  <c r="I377" i="7" s="1"/>
  <c r="F377" i="7"/>
  <c r="BR377" i="7"/>
  <c r="E378" i="7"/>
  <c r="BQ378" i="7"/>
  <c r="BT378" i="7" s="1"/>
  <c r="AR378" i="6" s="1"/>
  <c r="H376" i="7"/>
  <c r="I376" i="7" s="1"/>
  <c r="F376" i="7"/>
  <c r="BR376" i="7"/>
  <c r="E377" i="7"/>
  <c r="BQ377" i="7"/>
  <c r="BT377" i="7" s="1"/>
  <c r="AR377" i="6" s="1"/>
  <c r="H375" i="7"/>
  <c r="I375" i="7" s="1"/>
  <c r="F375" i="7"/>
  <c r="BR375" i="7"/>
  <c r="E376" i="7"/>
  <c r="BQ376" i="7"/>
  <c r="BT376" i="7" s="1"/>
  <c r="AR376" i="6" s="1"/>
  <c r="H374" i="7"/>
  <c r="I374" i="7" s="1"/>
  <c r="F374" i="7"/>
  <c r="BR374" i="7"/>
  <c r="E375" i="7"/>
  <c r="BQ375" i="7"/>
  <c r="BT375" i="7" s="1"/>
  <c r="AR375" i="6" s="1"/>
  <c r="H373" i="7"/>
  <c r="I373" i="7" s="1"/>
  <c r="F373" i="7"/>
  <c r="BR373" i="7"/>
  <c r="E374" i="7"/>
  <c r="BQ374" i="7"/>
  <c r="BT374" i="7" s="1"/>
  <c r="AR374" i="6" s="1"/>
  <c r="H372" i="7"/>
  <c r="I372" i="7" s="1"/>
  <c r="F372" i="7"/>
  <c r="BR372" i="7"/>
  <c r="E373" i="7"/>
  <c r="BQ373" i="7"/>
  <c r="BT373" i="7" s="1"/>
  <c r="AR373" i="6" s="1"/>
  <c r="H371" i="7"/>
  <c r="I371" i="7" s="1"/>
  <c r="F371" i="7"/>
  <c r="BR371" i="7"/>
  <c r="E372" i="7"/>
  <c r="BQ372" i="7"/>
  <c r="BT372" i="7" s="1"/>
  <c r="AR372" i="6" s="1"/>
  <c r="H370" i="7"/>
  <c r="I370" i="7" s="1"/>
  <c r="F370" i="7"/>
  <c r="BR370" i="7"/>
  <c r="E371" i="7"/>
  <c r="BQ371" i="7"/>
  <c r="BT371" i="7" s="1"/>
  <c r="AR371" i="6" s="1"/>
  <c r="H369" i="7"/>
  <c r="I369" i="7" s="1"/>
  <c r="F369" i="7"/>
  <c r="BR369" i="7"/>
  <c r="E370" i="7"/>
  <c r="BQ370" i="7"/>
  <c r="BT370" i="7" s="1"/>
  <c r="AR370" i="6" s="1"/>
  <c r="H368" i="7"/>
  <c r="I368" i="7" s="1"/>
  <c r="F368" i="7"/>
  <c r="BR368" i="7"/>
  <c r="E369" i="7"/>
  <c r="BQ369" i="7"/>
  <c r="BT369" i="7" s="1"/>
  <c r="AR369" i="6" s="1"/>
  <c r="H367" i="7"/>
  <c r="I367" i="7" s="1"/>
  <c r="F367" i="7"/>
  <c r="BR367" i="7"/>
  <c r="E368" i="7"/>
  <c r="BQ368" i="7"/>
  <c r="BT368" i="7" s="1"/>
  <c r="AR368" i="6" s="1"/>
  <c r="H366" i="7"/>
  <c r="I366" i="7" s="1"/>
  <c r="F366" i="7"/>
  <c r="BR366" i="7"/>
  <c r="E367" i="7"/>
  <c r="BQ367" i="7"/>
  <c r="BT367" i="7" s="1"/>
  <c r="AR367" i="6" s="1"/>
  <c r="H365" i="7"/>
  <c r="I365" i="7" s="1"/>
  <c r="F365" i="7"/>
  <c r="BR365" i="7"/>
  <c r="E366" i="7"/>
  <c r="BQ366" i="7"/>
  <c r="BT366" i="7" s="1"/>
  <c r="AR366" i="6" s="1"/>
  <c r="H364" i="7"/>
  <c r="I364" i="7" s="1"/>
  <c r="F364" i="7"/>
  <c r="BR364" i="7"/>
  <c r="E365" i="7"/>
  <c r="BQ365" i="7"/>
  <c r="BT365" i="7" s="1"/>
  <c r="AR365" i="6" s="1"/>
  <c r="H363" i="7"/>
  <c r="I363" i="7" s="1"/>
  <c r="F363" i="7"/>
  <c r="BR363" i="7"/>
  <c r="E364" i="7"/>
  <c r="BQ364" i="7"/>
  <c r="BT364" i="7" s="1"/>
  <c r="AR364" i="6" s="1"/>
  <c r="H362" i="7"/>
  <c r="I362" i="7" s="1"/>
  <c r="F362" i="7"/>
  <c r="BR362" i="7"/>
  <c r="E363" i="7"/>
  <c r="BQ363" i="7"/>
  <c r="BT363" i="7" s="1"/>
  <c r="AR363" i="6" s="1"/>
  <c r="H361" i="7"/>
  <c r="I361" i="7" s="1"/>
  <c r="F361" i="7"/>
  <c r="BR361" i="7"/>
  <c r="E362" i="7"/>
  <c r="BQ362" i="7"/>
  <c r="BT362" i="7" s="1"/>
  <c r="AR362" i="6" s="1"/>
  <c r="H360" i="7"/>
  <c r="I360" i="7" s="1"/>
  <c r="F360" i="7"/>
  <c r="BR360" i="7"/>
  <c r="E361" i="7"/>
  <c r="BQ361" i="7"/>
  <c r="BT361" i="7" s="1"/>
  <c r="AR361" i="6" s="1"/>
  <c r="F359" i="7"/>
  <c r="E360" i="7"/>
  <c r="BQ360" i="7"/>
  <c r="BT360" i="7" s="1"/>
  <c r="AR360" i="6" s="1"/>
  <c r="F350" i="7"/>
  <c r="E351" i="7"/>
  <c r="F314" i="7"/>
  <c r="E315" i="7"/>
  <c r="F245" i="7"/>
  <c r="E246" i="7"/>
  <c r="AP348" i="11"/>
  <c r="AT348" i="11" s="1"/>
  <c r="AL348" i="11"/>
  <c r="AM348" i="11" s="1"/>
  <c r="AO348" i="11" s="1"/>
  <c r="AP345" i="11"/>
  <c r="AT345" i="11" s="1"/>
  <c r="AL345" i="11"/>
  <c r="AM345" i="11" s="1"/>
  <c r="AO345" i="11" s="1"/>
  <c r="AP342" i="11"/>
  <c r="AT342" i="11" s="1"/>
  <c r="AL342" i="11"/>
  <c r="AM342" i="11" s="1"/>
  <c r="AO342" i="11" s="1"/>
  <c r="AP339" i="11"/>
  <c r="AT339" i="11" s="1"/>
  <c r="AL339" i="11"/>
  <c r="AM339" i="11" s="1"/>
  <c r="AO339" i="11" s="1"/>
  <c r="AP336" i="11"/>
  <c r="AT336" i="11" s="1"/>
  <c r="AL336" i="11"/>
  <c r="AM336" i="11" s="1"/>
  <c r="AO336" i="11" s="1"/>
  <c r="AP333" i="11"/>
  <c r="AT333" i="11" s="1"/>
  <c r="AL333" i="11"/>
  <c r="AM333" i="11" s="1"/>
  <c r="AO333" i="11" s="1"/>
  <c r="AP330" i="11"/>
  <c r="AT330" i="11" s="1"/>
  <c r="AL330" i="11"/>
  <c r="AM330" i="11" s="1"/>
  <c r="AO330" i="11" s="1"/>
  <c r="AP327" i="11"/>
  <c r="AT327" i="11" s="1"/>
  <c r="AL327" i="11"/>
  <c r="AM327" i="11" s="1"/>
  <c r="AO327" i="11" s="1"/>
  <c r="AP324" i="11"/>
  <c r="AT324" i="11" s="1"/>
  <c r="AL324" i="11"/>
  <c r="AM324" i="11" s="1"/>
  <c r="AO324" i="11" s="1"/>
  <c r="AP321" i="11"/>
  <c r="AT321" i="11" s="1"/>
  <c r="AL321" i="11"/>
  <c r="AM321" i="11" s="1"/>
  <c r="AO321" i="11" s="1"/>
  <c r="AP318" i="11"/>
  <c r="AT318" i="11" s="1"/>
  <c r="AL318" i="11"/>
  <c r="AM318" i="11" s="1"/>
  <c r="AO318" i="11" s="1"/>
  <c r="AP315" i="11"/>
  <c r="AT315" i="11" s="1"/>
  <c r="AL315" i="11"/>
  <c r="AM315" i="11" s="1"/>
  <c r="AO315" i="11" s="1"/>
  <c r="AP166" i="11"/>
  <c r="AT166" i="11" s="1"/>
  <c r="AL166" i="11"/>
  <c r="AM166" i="11" s="1"/>
  <c r="AO166" i="11" s="1"/>
  <c r="AP163" i="11"/>
  <c r="AT163" i="11" s="1"/>
  <c r="AL163" i="11"/>
  <c r="AM163" i="11" s="1"/>
  <c r="AO163" i="11" s="1"/>
  <c r="AP160" i="11"/>
  <c r="AT160" i="11" s="1"/>
  <c r="AL160" i="11"/>
  <c r="AM160" i="11" s="1"/>
  <c r="AO160" i="11" s="1"/>
  <c r="AP157" i="11"/>
  <c r="AT157" i="11" s="1"/>
  <c r="AL157" i="11"/>
  <c r="AM157" i="11" s="1"/>
  <c r="AO157" i="11" s="1"/>
  <c r="AP154" i="11"/>
  <c r="AT154" i="11" s="1"/>
  <c r="AL154" i="11"/>
  <c r="AM154" i="11" s="1"/>
  <c r="AO154" i="11" s="1"/>
  <c r="AP151" i="11"/>
  <c r="AT151" i="11" s="1"/>
  <c r="AL151" i="11"/>
  <c r="AM151" i="11" s="1"/>
  <c r="AO151" i="11" s="1"/>
  <c r="AP148" i="11"/>
  <c r="AT148" i="11" s="1"/>
  <c r="AL148" i="11"/>
  <c r="AM148" i="11" s="1"/>
  <c r="AO148" i="11" s="1"/>
  <c r="AP145" i="11"/>
  <c r="AT145" i="11" s="1"/>
  <c r="AL145" i="11"/>
  <c r="AM145" i="11" s="1"/>
  <c r="AO145" i="11" s="1"/>
  <c r="AP142" i="11"/>
  <c r="AT142" i="11" s="1"/>
  <c r="AL142" i="11"/>
  <c r="AM142" i="11" s="1"/>
  <c r="AO142" i="11" s="1"/>
  <c r="AP139" i="11"/>
  <c r="AT139" i="11" s="1"/>
  <c r="AL139" i="11"/>
  <c r="AM139" i="11" s="1"/>
  <c r="AO139" i="11" s="1"/>
  <c r="AP136" i="11"/>
  <c r="AT136" i="11" s="1"/>
  <c r="AL136" i="11"/>
  <c r="AM136" i="11" s="1"/>
  <c r="AO136" i="11" s="1"/>
  <c r="AP133" i="11"/>
  <c r="AT133" i="11" s="1"/>
  <c r="AL133" i="11"/>
  <c r="AM133" i="11" s="1"/>
  <c r="AO133" i="11" s="1"/>
  <c r="AP130" i="11"/>
  <c r="AT130" i="11" s="1"/>
  <c r="AL130" i="11"/>
  <c r="AM130" i="11" s="1"/>
  <c r="AO130" i="11" s="1"/>
  <c r="AP127" i="11"/>
  <c r="AT127" i="11" s="1"/>
  <c r="AL127" i="11"/>
  <c r="AM127" i="11" s="1"/>
  <c r="AO127" i="11" s="1"/>
  <c r="AP124" i="11"/>
  <c r="AT124" i="11" s="1"/>
  <c r="AL124" i="11"/>
  <c r="AM124" i="11" s="1"/>
  <c r="AO124" i="11" s="1"/>
  <c r="AP121" i="11"/>
  <c r="AT121" i="11" s="1"/>
  <c r="AL121" i="11"/>
  <c r="AM121" i="11" s="1"/>
  <c r="AO121" i="11" s="1"/>
  <c r="AP118" i="11"/>
  <c r="AT118" i="11" s="1"/>
  <c r="AL118" i="11"/>
  <c r="AM118" i="11" s="1"/>
  <c r="AO118" i="11" s="1"/>
  <c r="AP113" i="11"/>
  <c r="AT113" i="11" s="1"/>
  <c r="AL113" i="11"/>
  <c r="AM113" i="11" s="1"/>
  <c r="AO113" i="11" s="1"/>
  <c r="AP107" i="11"/>
  <c r="AT107" i="11" s="1"/>
  <c r="AL107" i="11"/>
  <c r="AM107" i="11" s="1"/>
  <c r="AO107" i="11" s="1"/>
  <c r="AP85" i="11"/>
  <c r="AT85" i="11" s="1"/>
  <c r="AL85" i="11"/>
  <c r="AM85" i="11" s="1"/>
  <c r="AO85" i="11" s="1"/>
  <c r="AP79" i="11"/>
  <c r="AT79" i="11" s="1"/>
  <c r="AL79" i="11"/>
  <c r="AM79" i="11" s="1"/>
  <c r="AO79" i="11" s="1"/>
  <c r="AP58" i="11"/>
  <c r="AT58" i="11" s="1"/>
  <c r="AL58" i="11"/>
  <c r="AM58" i="11" s="1"/>
  <c r="AO58" i="11" s="1"/>
  <c r="AP50" i="11"/>
  <c r="AT50" i="11" s="1"/>
  <c r="AL50" i="11"/>
  <c r="AM50" i="11" s="1"/>
  <c r="AO50" i="11" s="1"/>
  <c r="AP23" i="11"/>
  <c r="AT23" i="11" s="1"/>
  <c r="AL23" i="11"/>
  <c r="AM23" i="11" s="1"/>
  <c r="AO23" i="11" s="1"/>
  <c r="AP106" i="11"/>
  <c r="AT106" i="11" s="1"/>
  <c r="AL106" i="11"/>
  <c r="AM106" i="11" s="1"/>
  <c r="AO106" i="11" s="1"/>
  <c r="AP98" i="11"/>
  <c r="AT98" i="11" s="1"/>
  <c r="AL98" i="11"/>
  <c r="AM98" i="11" s="1"/>
  <c r="AO98" i="11" s="1"/>
  <c r="AP69" i="11"/>
  <c r="AT69" i="11" s="1"/>
  <c r="AL69" i="11"/>
  <c r="AM69" i="11" s="1"/>
  <c r="AO69" i="11" s="1"/>
  <c r="AP43" i="11"/>
  <c r="AT43" i="11" s="1"/>
  <c r="AL43" i="11"/>
  <c r="AM43" i="11" s="1"/>
  <c r="AO43" i="11" s="1"/>
  <c r="AP37" i="11"/>
  <c r="AT37" i="11" s="1"/>
  <c r="AL37" i="11"/>
  <c r="AM37" i="11" s="1"/>
  <c r="AO37" i="11" s="1"/>
  <c r="AP16" i="11"/>
  <c r="AT16" i="11" s="1"/>
  <c r="AL16" i="11"/>
  <c r="AM16" i="11" s="1"/>
  <c r="AO16" i="11" s="1"/>
  <c r="AP10" i="11"/>
  <c r="AT10" i="11" s="1"/>
  <c r="AL10" i="11"/>
  <c r="AM10" i="11" s="1"/>
  <c r="AO10" i="11" s="1"/>
  <c r="AP100" i="11"/>
  <c r="AT100" i="11" s="1"/>
  <c r="AL100" i="11"/>
  <c r="AM100" i="11" s="1"/>
  <c r="AO100" i="11" s="1"/>
  <c r="AP349" i="11"/>
  <c r="AT349" i="11" s="1"/>
  <c r="AL349" i="11"/>
  <c r="AM349" i="11" s="1"/>
  <c r="AO349" i="11" s="1"/>
  <c r="AP346" i="11"/>
  <c r="AT346" i="11" s="1"/>
  <c r="AL346" i="11"/>
  <c r="AM346" i="11" s="1"/>
  <c r="AO346" i="11" s="1"/>
  <c r="AP343" i="11"/>
  <c r="AT343" i="11" s="1"/>
  <c r="AL343" i="11"/>
  <c r="AM343" i="11" s="1"/>
  <c r="AO343" i="11" s="1"/>
  <c r="AP340" i="11"/>
  <c r="AT340" i="11" s="1"/>
  <c r="AL340" i="11"/>
  <c r="AM340" i="11" s="1"/>
  <c r="AO340" i="11" s="1"/>
  <c r="AP337" i="11"/>
  <c r="AT337" i="11" s="1"/>
  <c r="AL337" i="11"/>
  <c r="AM337" i="11" s="1"/>
  <c r="AO337" i="11" s="1"/>
  <c r="AP334" i="11"/>
  <c r="AT334" i="11" s="1"/>
  <c r="AL334" i="11"/>
  <c r="AM334" i="11" s="1"/>
  <c r="AO334" i="11" s="1"/>
  <c r="AP331" i="11"/>
  <c r="AT331" i="11" s="1"/>
  <c r="AL331" i="11"/>
  <c r="AM331" i="11" s="1"/>
  <c r="AO331" i="11" s="1"/>
  <c r="AP328" i="11"/>
  <c r="AT328" i="11" s="1"/>
  <c r="AL328" i="11"/>
  <c r="AM328" i="11" s="1"/>
  <c r="AO328" i="11" s="1"/>
  <c r="AP325" i="11"/>
  <c r="AT325" i="11" s="1"/>
  <c r="AL325" i="11"/>
  <c r="AM325" i="11" s="1"/>
  <c r="AO325" i="11" s="1"/>
  <c r="AP322" i="11"/>
  <c r="AT322" i="11" s="1"/>
  <c r="AL322" i="11"/>
  <c r="AM322" i="11" s="1"/>
  <c r="AO322" i="11" s="1"/>
  <c r="AP319" i="11"/>
  <c r="AT319" i="11" s="1"/>
  <c r="AL319" i="11"/>
  <c r="AM319" i="11" s="1"/>
  <c r="AO319" i="11" s="1"/>
  <c r="AP316" i="11"/>
  <c r="AT316" i="11" s="1"/>
  <c r="AL316" i="11"/>
  <c r="AM316" i="11" s="1"/>
  <c r="AO316" i="11" s="1"/>
  <c r="AP167" i="11"/>
  <c r="AT167" i="11" s="1"/>
  <c r="AL167" i="11"/>
  <c r="AM167" i="11" s="1"/>
  <c r="AO167" i="11" s="1"/>
  <c r="AP164" i="11"/>
  <c r="AT164" i="11" s="1"/>
  <c r="AL164" i="11"/>
  <c r="AM164" i="11" s="1"/>
  <c r="AO164" i="11" s="1"/>
  <c r="AP161" i="11"/>
  <c r="AT161" i="11" s="1"/>
  <c r="AL161" i="11"/>
  <c r="AM161" i="11" s="1"/>
  <c r="AO161" i="11" s="1"/>
  <c r="AP158" i="11"/>
  <c r="AT158" i="11" s="1"/>
  <c r="AL158" i="11"/>
  <c r="AM158" i="11" s="1"/>
  <c r="AO158" i="11" s="1"/>
  <c r="AP155" i="11"/>
  <c r="AT155" i="11" s="1"/>
  <c r="AL155" i="11"/>
  <c r="AM155" i="11" s="1"/>
  <c r="AO155" i="11" s="1"/>
  <c r="AP152" i="11"/>
  <c r="AT152" i="11" s="1"/>
  <c r="AL152" i="11"/>
  <c r="AM152" i="11" s="1"/>
  <c r="AO152" i="11" s="1"/>
  <c r="AP149" i="11"/>
  <c r="AT149" i="11" s="1"/>
  <c r="AL149" i="11"/>
  <c r="AM149" i="11" s="1"/>
  <c r="AO149" i="11" s="1"/>
  <c r="AP146" i="11"/>
  <c r="AT146" i="11" s="1"/>
  <c r="AL146" i="11"/>
  <c r="AM146" i="11" s="1"/>
  <c r="AO146" i="11" s="1"/>
  <c r="AP143" i="11"/>
  <c r="AT143" i="11" s="1"/>
  <c r="AL143" i="11"/>
  <c r="AM143" i="11" s="1"/>
  <c r="AO143" i="11" s="1"/>
  <c r="AP140" i="11"/>
  <c r="AT140" i="11" s="1"/>
  <c r="AL140" i="11"/>
  <c r="AM140" i="11" s="1"/>
  <c r="AO140" i="11" s="1"/>
  <c r="AP137" i="11"/>
  <c r="AT137" i="11" s="1"/>
  <c r="AL137" i="11"/>
  <c r="AM137" i="11" s="1"/>
  <c r="AO137" i="11" s="1"/>
  <c r="AP134" i="11"/>
  <c r="AT134" i="11" s="1"/>
  <c r="AL134" i="11"/>
  <c r="AM134" i="11" s="1"/>
  <c r="AO134" i="11" s="1"/>
  <c r="AP131" i="11"/>
  <c r="AT131" i="11" s="1"/>
  <c r="AL131" i="11"/>
  <c r="AM131" i="11" s="1"/>
  <c r="AO131" i="11" s="1"/>
  <c r="AP128" i="11"/>
  <c r="AT128" i="11" s="1"/>
  <c r="AL128" i="11"/>
  <c r="AM128" i="11" s="1"/>
  <c r="AO128" i="11" s="1"/>
  <c r="AP125" i="11"/>
  <c r="AT125" i="11" s="1"/>
  <c r="AL125" i="11"/>
  <c r="AM125" i="11" s="1"/>
  <c r="AO125" i="11" s="1"/>
  <c r="AP122" i="11"/>
  <c r="AT122" i="11" s="1"/>
  <c r="AL122" i="11"/>
  <c r="AM122" i="11" s="1"/>
  <c r="AO122" i="11" s="1"/>
  <c r="AP119" i="11"/>
  <c r="AT119" i="11" s="1"/>
  <c r="AL119" i="11"/>
  <c r="AM119" i="11" s="1"/>
  <c r="AO119" i="11" s="1"/>
  <c r="AP116" i="11"/>
  <c r="AT116" i="11" s="1"/>
  <c r="AL116" i="11"/>
  <c r="AM116" i="11" s="1"/>
  <c r="AO116" i="11" s="1"/>
  <c r="AP88" i="11"/>
  <c r="AT88" i="11" s="1"/>
  <c r="AL88" i="11"/>
  <c r="AM88" i="11" s="1"/>
  <c r="AO88" i="11" s="1"/>
  <c r="AP67" i="11"/>
  <c r="AT67" i="11" s="1"/>
  <c r="AL67" i="11"/>
  <c r="AM67" i="11" s="1"/>
  <c r="AO67" i="11" s="1"/>
  <c r="AP61" i="11"/>
  <c r="AT61" i="11" s="1"/>
  <c r="AL61" i="11"/>
  <c r="AM61" i="11" s="1"/>
  <c r="AO61" i="11" s="1"/>
  <c r="AP53" i="11"/>
  <c r="AT53" i="11" s="1"/>
  <c r="AL53" i="11"/>
  <c r="AM53" i="11" s="1"/>
  <c r="AO53" i="11" s="1"/>
  <c r="AP32" i="11"/>
  <c r="AT32" i="11" s="1"/>
  <c r="AL32" i="11"/>
  <c r="AM32" i="11" s="1"/>
  <c r="AO32" i="11" s="1"/>
  <c r="AP26" i="11"/>
  <c r="AT26" i="11" s="1"/>
  <c r="AL26" i="11"/>
  <c r="AM26" i="11" s="1"/>
  <c r="AO26" i="11" s="1"/>
  <c r="AP115" i="11"/>
  <c r="AT115" i="11" s="1"/>
  <c r="AL115" i="11"/>
  <c r="AM115" i="11" s="1"/>
  <c r="AO115" i="11" s="1"/>
  <c r="AP109" i="11"/>
  <c r="AT109" i="11" s="1"/>
  <c r="AL109" i="11"/>
  <c r="AM109" i="11" s="1"/>
  <c r="AO109" i="11" s="1"/>
  <c r="AP78" i="11"/>
  <c r="AT78" i="11" s="1"/>
  <c r="AL78" i="11"/>
  <c r="AM78" i="11" s="1"/>
  <c r="AO78" i="11" s="1"/>
  <c r="AP72" i="11"/>
  <c r="AT72" i="11" s="1"/>
  <c r="AL72" i="11"/>
  <c r="AM72" i="11" s="1"/>
  <c r="AO72" i="11" s="1"/>
  <c r="AP52" i="11"/>
  <c r="AT52" i="11" s="1"/>
  <c r="AL52" i="11"/>
  <c r="AM52" i="11" s="1"/>
  <c r="AO52" i="11" s="1"/>
  <c r="AP46" i="11"/>
  <c r="AT46" i="11" s="1"/>
  <c r="AL46" i="11"/>
  <c r="AM46" i="11" s="1"/>
  <c r="AO46" i="11" s="1"/>
  <c r="AP25" i="11"/>
  <c r="AT25" i="11" s="1"/>
  <c r="AL25" i="11"/>
  <c r="AM25" i="11" s="1"/>
  <c r="AO25" i="11" s="1"/>
  <c r="AP19" i="11"/>
  <c r="AT19" i="11" s="1"/>
  <c r="AL19" i="11"/>
  <c r="AM19" i="11" s="1"/>
  <c r="AO19" i="11" s="1"/>
  <c r="AP347" i="11"/>
  <c r="AT347" i="11" s="1"/>
  <c r="AL347" i="11"/>
  <c r="AM347" i="11" s="1"/>
  <c r="AO347" i="11" s="1"/>
  <c r="AP344" i="11"/>
  <c r="AT344" i="11" s="1"/>
  <c r="AL344" i="11"/>
  <c r="AM344" i="11" s="1"/>
  <c r="AO344" i="11" s="1"/>
  <c r="AP341" i="11"/>
  <c r="AT341" i="11" s="1"/>
  <c r="AL341" i="11"/>
  <c r="AM341" i="11" s="1"/>
  <c r="AO341" i="11" s="1"/>
  <c r="AP338" i="11"/>
  <c r="AT338" i="11" s="1"/>
  <c r="AL338" i="11"/>
  <c r="AM338" i="11" s="1"/>
  <c r="AO338" i="11" s="1"/>
  <c r="AP335" i="11"/>
  <c r="AT335" i="11" s="1"/>
  <c r="AL335" i="11"/>
  <c r="AM335" i="11" s="1"/>
  <c r="AO335" i="11" s="1"/>
  <c r="AP332" i="11"/>
  <c r="AT332" i="11" s="1"/>
  <c r="AL332" i="11"/>
  <c r="AM332" i="11" s="1"/>
  <c r="AO332" i="11" s="1"/>
  <c r="AP329" i="11"/>
  <c r="AT329" i="11" s="1"/>
  <c r="AL329" i="11"/>
  <c r="AM329" i="11" s="1"/>
  <c r="AO329" i="11" s="1"/>
  <c r="AP326" i="11"/>
  <c r="AT326" i="11" s="1"/>
  <c r="AL326" i="11"/>
  <c r="AM326" i="11" s="1"/>
  <c r="AO326" i="11" s="1"/>
  <c r="AP323" i="11"/>
  <c r="AT323" i="11" s="1"/>
  <c r="AL323" i="11"/>
  <c r="AM323" i="11" s="1"/>
  <c r="AO323" i="11" s="1"/>
  <c r="AP320" i="11"/>
  <c r="AT320" i="11" s="1"/>
  <c r="AL320" i="11"/>
  <c r="AM320" i="11" s="1"/>
  <c r="AO320" i="11" s="1"/>
  <c r="AP317" i="11"/>
  <c r="AT317" i="11" s="1"/>
  <c r="AL317" i="11"/>
  <c r="AM317" i="11" s="1"/>
  <c r="AO317" i="11" s="1"/>
  <c r="AP165" i="11"/>
  <c r="AT165" i="11" s="1"/>
  <c r="AL165" i="11"/>
  <c r="AM165" i="11" s="1"/>
  <c r="AO165" i="11" s="1"/>
  <c r="AP162" i="11"/>
  <c r="AT162" i="11" s="1"/>
  <c r="AL162" i="11"/>
  <c r="AM162" i="11" s="1"/>
  <c r="AO162" i="11" s="1"/>
  <c r="AP159" i="11"/>
  <c r="AT159" i="11" s="1"/>
  <c r="AL159" i="11"/>
  <c r="AM159" i="11" s="1"/>
  <c r="AO159" i="11" s="1"/>
  <c r="AP156" i="11"/>
  <c r="AT156" i="11" s="1"/>
  <c r="AL156" i="11"/>
  <c r="AM156" i="11" s="1"/>
  <c r="AO156" i="11" s="1"/>
  <c r="AP153" i="11"/>
  <c r="AT153" i="11" s="1"/>
  <c r="AL153" i="11"/>
  <c r="AM153" i="11" s="1"/>
  <c r="AO153" i="11" s="1"/>
  <c r="AP150" i="11"/>
  <c r="AT150" i="11" s="1"/>
  <c r="AL150" i="11"/>
  <c r="AM150" i="11" s="1"/>
  <c r="AO150" i="11" s="1"/>
  <c r="AP147" i="11"/>
  <c r="AT147" i="11" s="1"/>
  <c r="AL147" i="11"/>
  <c r="AM147" i="11" s="1"/>
  <c r="AO147" i="11" s="1"/>
  <c r="AP144" i="11"/>
  <c r="AT144" i="11" s="1"/>
  <c r="AL144" i="11"/>
  <c r="AM144" i="11" s="1"/>
  <c r="AO144" i="11" s="1"/>
  <c r="AP141" i="11"/>
  <c r="AT141" i="11" s="1"/>
  <c r="AL141" i="11"/>
  <c r="AM141" i="11" s="1"/>
  <c r="AO141" i="11" s="1"/>
  <c r="AP138" i="11"/>
  <c r="AT138" i="11" s="1"/>
  <c r="AL138" i="11"/>
  <c r="AM138" i="11" s="1"/>
  <c r="AO138" i="11" s="1"/>
  <c r="AP135" i="11"/>
  <c r="AT135" i="11" s="1"/>
  <c r="AL135" i="11"/>
  <c r="AM135" i="11" s="1"/>
  <c r="AO135" i="11" s="1"/>
  <c r="AP132" i="11"/>
  <c r="AT132" i="11" s="1"/>
  <c r="AL132" i="11"/>
  <c r="AM132" i="11" s="1"/>
  <c r="AO132" i="11" s="1"/>
  <c r="AP129" i="11"/>
  <c r="AT129" i="11" s="1"/>
  <c r="AL129" i="11"/>
  <c r="AM129" i="11" s="1"/>
  <c r="AO129" i="11" s="1"/>
  <c r="AP126" i="11"/>
  <c r="AT126" i="11" s="1"/>
  <c r="AL126" i="11"/>
  <c r="AM126" i="11" s="1"/>
  <c r="AO126" i="11" s="1"/>
  <c r="AP123" i="11"/>
  <c r="AT123" i="11" s="1"/>
  <c r="AL123" i="11"/>
  <c r="AM123" i="11" s="1"/>
  <c r="AO123" i="11" s="1"/>
  <c r="AP120" i="11"/>
  <c r="AT120" i="11" s="1"/>
  <c r="AL120" i="11"/>
  <c r="AM120" i="11" s="1"/>
  <c r="AO120" i="11" s="1"/>
  <c r="AP117" i="11"/>
  <c r="AT117" i="11" s="1"/>
  <c r="AL117" i="11"/>
  <c r="AM117" i="11" s="1"/>
  <c r="AO117" i="11" s="1"/>
  <c r="AP104" i="11"/>
  <c r="AT104" i="11" s="1"/>
  <c r="AL104" i="11"/>
  <c r="AM104" i="11" s="1"/>
  <c r="AO104" i="11" s="1"/>
  <c r="AP99" i="11"/>
  <c r="AT99" i="11" s="1"/>
  <c r="AL99" i="11"/>
  <c r="AM99" i="11" s="1"/>
  <c r="AO99" i="11" s="1"/>
  <c r="AP76" i="11"/>
  <c r="AT76" i="11" s="1"/>
  <c r="AL76" i="11"/>
  <c r="AM76" i="11" s="1"/>
  <c r="AO76" i="11" s="1"/>
  <c r="AP70" i="11"/>
  <c r="AT70" i="11" s="1"/>
  <c r="AL70" i="11"/>
  <c r="AM70" i="11" s="1"/>
  <c r="AO70" i="11" s="1"/>
  <c r="AP41" i="11"/>
  <c r="AT41" i="11" s="1"/>
  <c r="AL41" i="11"/>
  <c r="AM41" i="11" s="1"/>
  <c r="AO41" i="11" s="1"/>
  <c r="AP35" i="11"/>
  <c r="AT35" i="11" s="1"/>
  <c r="AL35" i="11"/>
  <c r="AM35" i="11" s="1"/>
  <c r="AO35" i="11" s="1"/>
  <c r="AP14" i="11"/>
  <c r="AT14" i="11" s="1"/>
  <c r="AL14" i="11"/>
  <c r="AM14" i="11" s="1"/>
  <c r="AO14" i="11" s="1"/>
  <c r="AP8" i="11"/>
  <c r="AT8" i="11" s="1"/>
  <c r="AL8" i="11"/>
  <c r="AM8" i="11" s="1"/>
  <c r="AO8" i="11" s="1"/>
  <c r="AP87" i="11"/>
  <c r="AT87" i="11" s="1"/>
  <c r="AL87" i="11"/>
  <c r="AM87" i="11" s="1"/>
  <c r="AO87" i="11" s="1"/>
  <c r="AP81" i="11"/>
  <c r="AT81" i="11" s="1"/>
  <c r="AL81" i="11"/>
  <c r="AM81" i="11" s="1"/>
  <c r="AO81" i="11" s="1"/>
  <c r="AP60" i="11"/>
  <c r="AT60" i="11" s="1"/>
  <c r="AL60" i="11"/>
  <c r="AM60" i="11" s="1"/>
  <c r="AO60" i="11" s="1"/>
  <c r="AP55" i="11"/>
  <c r="AT55" i="11" s="1"/>
  <c r="AL55" i="11"/>
  <c r="AM55" i="11" s="1"/>
  <c r="AO55" i="11" s="1"/>
  <c r="AP34" i="11"/>
  <c r="AT34" i="11" s="1"/>
  <c r="AL34" i="11"/>
  <c r="AM34" i="11" s="1"/>
  <c r="AO34" i="11" s="1"/>
  <c r="AP28" i="11"/>
  <c r="AT28" i="11" s="1"/>
  <c r="AL28" i="11"/>
  <c r="AM28" i="11" s="1"/>
  <c r="AO28" i="11" s="1"/>
  <c r="AP7" i="11"/>
  <c r="AT7" i="11" s="1"/>
  <c r="AL7" i="11"/>
  <c r="AM7" i="11" s="1"/>
  <c r="AO7" i="11" s="1"/>
  <c r="AP97" i="11"/>
  <c r="AT97" i="11" s="1"/>
  <c r="AL97" i="11"/>
  <c r="AM97" i="11" s="1"/>
  <c r="AO97" i="11" s="1"/>
  <c r="AP3" i="11"/>
  <c r="AT3" i="11" s="1"/>
  <c r="AL3" i="11"/>
  <c r="AM3" i="11" s="1"/>
  <c r="AO3" i="11" s="1"/>
  <c r="AX549" i="11"/>
  <c r="AW549" i="11"/>
  <c r="AX540" i="11"/>
  <c r="AW540" i="11"/>
  <c r="AX537" i="11"/>
  <c r="AW537" i="11"/>
  <c r="AX528" i="11"/>
  <c r="AW528" i="11"/>
  <c r="AX525" i="11"/>
  <c r="AW525" i="11"/>
  <c r="AX516" i="11"/>
  <c r="AW516" i="11"/>
  <c r="AX513" i="11"/>
  <c r="AW513" i="11"/>
  <c r="AX498" i="11"/>
  <c r="AW498" i="11"/>
  <c r="AX495" i="11"/>
  <c r="AW495" i="11"/>
  <c r="AX483" i="11"/>
  <c r="AW483" i="11"/>
  <c r="AX480" i="11"/>
  <c r="AW480" i="11"/>
  <c r="AX471" i="11"/>
  <c r="AW471" i="11"/>
  <c r="AX468" i="11"/>
  <c r="AW468" i="11"/>
  <c r="AX456" i="11"/>
  <c r="AW456" i="11"/>
  <c r="AX550" i="11"/>
  <c r="AW550" i="11"/>
  <c r="AX547" i="11"/>
  <c r="AW547" i="11"/>
  <c r="AX541" i="11"/>
  <c r="AW541" i="11"/>
  <c r="AX538" i="11"/>
  <c r="AW538" i="11"/>
  <c r="AX535" i="11"/>
  <c r="AW535" i="11"/>
  <c r="AX529" i="11"/>
  <c r="AW529" i="11"/>
  <c r="AX526" i="11"/>
  <c r="AW526" i="11"/>
  <c r="AX523" i="11"/>
  <c r="AW523" i="11"/>
  <c r="AX517" i="11"/>
  <c r="AW517" i="11"/>
  <c r="AX514" i="11"/>
  <c r="AW514" i="11"/>
  <c r="AX511" i="11"/>
  <c r="AW511" i="11"/>
  <c r="AX508" i="11"/>
  <c r="AW508" i="11"/>
  <c r="AX505" i="11"/>
  <c r="AW505" i="11"/>
  <c r="AX502" i="11"/>
  <c r="AW502" i="11"/>
  <c r="AX499" i="11"/>
  <c r="AW499" i="11"/>
  <c r="AX493" i="11"/>
  <c r="AW493" i="11"/>
  <c r="AX490" i="11"/>
  <c r="AW490" i="11"/>
  <c r="AX484" i="11"/>
  <c r="AW484" i="11"/>
  <c r="AX481" i="11"/>
  <c r="AW481" i="11"/>
  <c r="AX478" i="11"/>
  <c r="AW478" i="11"/>
  <c r="AX472" i="11"/>
  <c r="AW472" i="11"/>
  <c r="AX469" i="11"/>
  <c r="AW469" i="11"/>
  <c r="AX551" i="11"/>
  <c r="AW551" i="11"/>
  <c r="AX548" i="11"/>
  <c r="AW548" i="11"/>
  <c r="AX545" i="11"/>
  <c r="AW545" i="11"/>
  <c r="AX542" i="11"/>
  <c r="AW542" i="11"/>
  <c r="AX539" i="11"/>
  <c r="AW539" i="11"/>
  <c r="AX536" i="11"/>
  <c r="AW536" i="11"/>
  <c r="AX533" i="11"/>
  <c r="AW533" i="11"/>
  <c r="AX530" i="11"/>
  <c r="AW530" i="11"/>
  <c r="AX527" i="11"/>
  <c r="AW527" i="11"/>
  <c r="AX524" i="11"/>
  <c r="AW524" i="11"/>
  <c r="AX521" i="11"/>
  <c r="AW521" i="11"/>
  <c r="AX518" i="11"/>
  <c r="AW518" i="11"/>
  <c r="AX515" i="11"/>
  <c r="AW515" i="11"/>
  <c r="AX512" i="11"/>
  <c r="AW512" i="11"/>
  <c r="AX509" i="11"/>
  <c r="AW509" i="11"/>
  <c r="AX506" i="11"/>
  <c r="AW506" i="11"/>
  <c r="AX503" i="11"/>
  <c r="AW503" i="11"/>
  <c r="AX500" i="11"/>
  <c r="AW500" i="11"/>
  <c r="AX497" i="11"/>
  <c r="AW497" i="11"/>
  <c r="AX494" i="11"/>
  <c r="AW494" i="11"/>
  <c r="AX491" i="11"/>
  <c r="AW491" i="11"/>
  <c r="AX488" i="11"/>
  <c r="AW488" i="11"/>
  <c r="AX485" i="11"/>
  <c r="AW485" i="11"/>
  <c r="AX482" i="11"/>
  <c r="AW482" i="11"/>
  <c r="AX479" i="11"/>
  <c r="AW479" i="11"/>
  <c r="AX476" i="11"/>
  <c r="AW476" i="11"/>
  <c r="AX473" i="11"/>
  <c r="AW473" i="11"/>
  <c r="AX470" i="11"/>
  <c r="AW470" i="11"/>
  <c r="AX467" i="11"/>
  <c r="AW467" i="11"/>
  <c r="AX464" i="11"/>
  <c r="AW464" i="11"/>
  <c r="AX461" i="11"/>
  <c r="AW461" i="11"/>
  <c r="AX458" i="11"/>
  <c r="AW458" i="11"/>
  <c r="AX455" i="11"/>
  <c r="AW455" i="11"/>
  <c r="AX452" i="11"/>
  <c r="AW452" i="11"/>
  <c r="AX449" i="11"/>
  <c r="AW449" i="11"/>
  <c r="AX446" i="11"/>
  <c r="AW446" i="11"/>
  <c r="AX443" i="11"/>
  <c r="AW443" i="11"/>
  <c r="AX440" i="11"/>
  <c r="AW440" i="11"/>
  <c r="AX437" i="11"/>
  <c r="AW437" i="11"/>
  <c r="AX434" i="11"/>
  <c r="AW434" i="11"/>
  <c r="AX431" i="11"/>
  <c r="AW431" i="11"/>
  <c r="AX428" i="11"/>
  <c r="AW428" i="11"/>
  <c r="AX425" i="11"/>
  <c r="AW425" i="11"/>
  <c r="AX422" i="11"/>
  <c r="AW422" i="11"/>
  <c r="AX419" i="11"/>
  <c r="AW419" i="11"/>
  <c r="AX416" i="11"/>
  <c r="AW416" i="11"/>
  <c r="AX413" i="11"/>
  <c r="AW413" i="11"/>
  <c r="AX410" i="11"/>
  <c r="AW410" i="11"/>
  <c r="AX407" i="11"/>
  <c r="AW407" i="11"/>
  <c r="AX404" i="11"/>
  <c r="AW404" i="11"/>
  <c r="AX401" i="11"/>
  <c r="AW401" i="11"/>
  <c r="AX398" i="11"/>
  <c r="AW398" i="11"/>
  <c r="AX395" i="11"/>
  <c r="AW395" i="11"/>
  <c r="AX392" i="11"/>
  <c r="AW392" i="11"/>
  <c r="AX389" i="11"/>
  <c r="AW389" i="11"/>
  <c r="AX386" i="11"/>
  <c r="AW386" i="11"/>
  <c r="AX383" i="11"/>
  <c r="AW383" i="11"/>
  <c r="AX380" i="11"/>
  <c r="AW380" i="11"/>
  <c r="AX377" i="11"/>
  <c r="AW377" i="11"/>
  <c r="AX374" i="11"/>
  <c r="AW374" i="11"/>
  <c r="AX371" i="11"/>
  <c r="AW371" i="11"/>
  <c r="AX368" i="11"/>
  <c r="AW368" i="11"/>
  <c r="AX365" i="11"/>
  <c r="AW365" i="11"/>
  <c r="AX362" i="11"/>
  <c r="AW362" i="11"/>
  <c r="AX359" i="11"/>
  <c r="AW359" i="11"/>
  <c r="AE313" i="11"/>
  <c r="AF313" i="11" s="1"/>
  <c r="AI313" i="11" s="1"/>
  <c r="AK313" i="11" s="1"/>
  <c r="AE312" i="11"/>
  <c r="AF312" i="11" s="1"/>
  <c r="AI312" i="11" s="1"/>
  <c r="AK312" i="11" s="1"/>
  <c r="AE311" i="11"/>
  <c r="AF311" i="11" s="1"/>
  <c r="AI311" i="11" s="1"/>
  <c r="AK311" i="11" s="1"/>
  <c r="AE310" i="11"/>
  <c r="AF310" i="11" s="1"/>
  <c r="AI310" i="11" s="1"/>
  <c r="AK310" i="11" s="1"/>
  <c r="AE309" i="11"/>
  <c r="AF309" i="11" s="1"/>
  <c r="AI309" i="11" s="1"/>
  <c r="AK309" i="11" s="1"/>
  <c r="AE308" i="11"/>
  <c r="AF308" i="11" s="1"/>
  <c r="AI308" i="11" s="1"/>
  <c r="AK308" i="11" s="1"/>
  <c r="AE307" i="11"/>
  <c r="AF307" i="11" s="1"/>
  <c r="AI307" i="11" s="1"/>
  <c r="AK307" i="11" s="1"/>
  <c r="AE306" i="11"/>
  <c r="AF306" i="11" s="1"/>
  <c r="AI306" i="11" s="1"/>
  <c r="AK306" i="11" s="1"/>
  <c r="AE305" i="11"/>
  <c r="AF305" i="11" s="1"/>
  <c r="AI305" i="11" s="1"/>
  <c r="AK305" i="11" s="1"/>
  <c r="AE304" i="11"/>
  <c r="AF304" i="11" s="1"/>
  <c r="AI304" i="11" s="1"/>
  <c r="AK304" i="11" s="1"/>
  <c r="AE303" i="11"/>
  <c r="AF303" i="11" s="1"/>
  <c r="AI303" i="11" s="1"/>
  <c r="AK303" i="11" s="1"/>
  <c r="AE302" i="11"/>
  <c r="AF302" i="11" s="1"/>
  <c r="AI302" i="11" s="1"/>
  <c r="AK302" i="11" s="1"/>
  <c r="AE301" i="11"/>
  <c r="AF301" i="11" s="1"/>
  <c r="AI301" i="11" s="1"/>
  <c r="AK301" i="11" s="1"/>
  <c r="AE300" i="11"/>
  <c r="AF300" i="11" s="1"/>
  <c r="AI300" i="11" s="1"/>
  <c r="AK300" i="11" s="1"/>
  <c r="AE299" i="11"/>
  <c r="AF299" i="11" s="1"/>
  <c r="AI299" i="11" s="1"/>
  <c r="AK299" i="11" s="1"/>
  <c r="AE298" i="11"/>
  <c r="AF298" i="11" s="1"/>
  <c r="AI298" i="11" s="1"/>
  <c r="AK298" i="11" s="1"/>
  <c r="AE297" i="11"/>
  <c r="AF297" i="11" s="1"/>
  <c r="AI297" i="11" s="1"/>
  <c r="AK297" i="11" s="1"/>
  <c r="AE296" i="11"/>
  <c r="AF296" i="11" s="1"/>
  <c r="AI296" i="11" s="1"/>
  <c r="AK296" i="11" s="1"/>
  <c r="AE295" i="11"/>
  <c r="AF295" i="11" s="1"/>
  <c r="AI295" i="11" s="1"/>
  <c r="AK295" i="11" s="1"/>
  <c r="AE294" i="11"/>
  <c r="AF294" i="11" s="1"/>
  <c r="AI294" i="11" s="1"/>
  <c r="AK294" i="11" s="1"/>
  <c r="AE293" i="11"/>
  <c r="AF293" i="11" s="1"/>
  <c r="AI293" i="11" s="1"/>
  <c r="AK293" i="11" s="1"/>
  <c r="AE292" i="11"/>
  <c r="AF292" i="11" s="1"/>
  <c r="AI292" i="11" s="1"/>
  <c r="AK292" i="11" s="1"/>
  <c r="AE291" i="11"/>
  <c r="AF291" i="11" s="1"/>
  <c r="AI291" i="11" s="1"/>
  <c r="AK291" i="11" s="1"/>
  <c r="AE290" i="11"/>
  <c r="AF290" i="11" s="1"/>
  <c r="AI290" i="11" s="1"/>
  <c r="AK290" i="11" s="1"/>
  <c r="AE289" i="11"/>
  <c r="AF289" i="11" s="1"/>
  <c r="AI289" i="11" s="1"/>
  <c r="AK289" i="11" s="1"/>
  <c r="AE288" i="11"/>
  <c r="AF288" i="11" s="1"/>
  <c r="AI288" i="11" s="1"/>
  <c r="AK288" i="11" s="1"/>
  <c r="AE287" i="11"/>
  <c r="AF287" i="11" s="1"/>
  <c r="AI287" i="11" s="1"/>
  <c r="AK287" i="11" s="1"/>
  <c r="AE286" i="11"/>
  <c r="AF286" i="11" s="1"/>
  <c r="AI286" i="11" s="1"/>
  <c r="AK286" i="11" s="1"/>
  <c r="AE285" i="11"/>
  <c r="AF285" i="11" s="1"/>
  <c r="AI285" i="11" s="1"/>
  <c r="AK285" i="11" s="1"/>
  <c r="AE284" i="11"/>
  <c r="AF284" i="11" s="1"/>
  <c r="AI284" i="11" s="1"/>
  <c r="AK284" i="11" s="1"/>
  <c r="AE283" i="11"/>
  <c r="AF283" i="11" s="1"/>
  <c r="AI283" i="11" s="1"/>
  <c r="AK283" i="11" s="1"/>
  <c r="AE282" i="11"/>
  <c r="AF282" i="11" s="1"/>
  <c r="AI282" i="11" s="1"/>
  <c r="AK282" i="11" s="1"/>
  <c r="AE281" i="11"/>
  <c r="AF281" i="11" s="1"/>
  <c r="AI281" i="11" s="1"/>
  <c r="AK281" i="11" s="1"/>
  <c r="AE280" i="11"/>
  <c r="AF280" i="11" s="1"/>
  <c r="AI280" i="11" s="1"/>
  <c r="AK280" i="11" s="1"/>
  <c r="AE279" i="11"/>
  <c r="AF279" i="11" s="1"/>
  <c r="AI279" i="11" s="1"/>
  <c r="AK279" i="11" s="1"/>
  <c r="AE278" i="11"/>
  <c r="AF278" i="11" s="1"/>
  <c r="AI278" i="11" s="1"/>
  <c r="AK278" i="11" s="1"/>
  <c r="AE277" i="11"/>
  <c r="AF277" i="11" s="1"/>
  <c r="AI277" i="11" s="1"/>
  <c r="AK277" i="11" s="1"/>
  <c r="AE276" i="11"/>
  <c r="AF276" i="11" s="1"/>
  <c r="AI276" i="11" s="1"/>
  <c r="AK276" i="11" s="1"/>
  <c r="AE275" i="11"/>
  <c r="AF275" i="11" s="1"/>
  <c r="AI275" i="11" s="1"/>
  <c r="AK275" i="11" s="1"/>
  <c r="AE274" i="11"/>
  <c r="AF274" i="11" s="1"/>
  <c r="AI274" i="11" s="1"/>
  <c r="AK274" i="11" s="1"/>
  <c r="AE273" i="11"/>
  <c r="AF273" i="11" s="1"/>
  <c r="AI273" i="11" s="1"/>
  <c r="AK273" i="11" s="1"/>
  <c r="AE272" i="11"/>
  <c r="AF272" i="11" s="1"/>
  <c r="AI272" i="11" s="1"/>
  <c r="AK272" i="11" s="1"/>
  <c r="AE271" i="11"/>
  <c r="AF271" i="11" s="1"/>
  <c r="AI271" i="11" s="1"/>
  <c r="AK271" i="11" s="1"/>
  <c r="AE270" i="11"/>
  <c r="AF270" i="11" s="1"/>
  <c r="AI270" i="11" s="1"/>
  <c r="AK270" i="11" s="1"/>
  <c r="AE269" i="11"/>
  <c r="AF269" i="11" s="1"/>
  <c r="AI269" i="11" s="1"/>
  <c r="AK269" i="11" s="1"/>
  <c r="AE268" i="11"/>
  <c r="AF268" i="11" s="1"/>
  <c r="AI268" i="11" s="1"/>
  <c r="AK268" i="11" s="1"/>
  <c r="AE267" i="11"/>
  <c r="AF267" i="11" s="1"/>
  <c r="AI267" i="11" s="1"/>
  <c r="AK267" i="11" s="1"/>
  <c r="AE266" i="11"/>
  <c r="AF266" i="11" s="1"/>
  <c r="AI266" i="11" s="1"/>
  <c r="AK266" i="11" s="1"/>
  <c r="AE265" i="11"/>
  <c r="AF265" i="11" s="1"/>
  <c r="AI265" i="11" s="1"/>
  <c r="AK265" i="11" s="1"/>
  <c r="AE264" i="11"/>
  <c r="AF264" i="11" s="1"/>
  <c r="AI264" i="11" s="1"/>
  <c r="AK264" i="11" s="1"/>
  <c r="AE263" i="11"/>
  <c r="AF263" i="11" s="1"/>
  <c r="AI263" i="11" s="1"/>
  <c r="AK263" i="11" s="1"/>
  <c r="AE262" i="11"/>
  <c r="AF262" i="11" s="1"/>
  <c r="AI262" i="11" s="1"/>
  <c r="AK262" i="11" s="1"/>
  <c r="AE261" i="11"/>
  <c r="AF261" i="11" s="1"/>
  <c r="AI261" i="11" s="1"/>
  <c r="AK261" i="11" s="1"/>
  <c r="AE260" i="11"/>
  <c r="AF260" i="11" s="1"/>
  <c r="AI260" i="11" s="1"/>
  <c r="AK260" i="11" s="1"/>
  <c r="AE259" i="11"/>
  <c r="AF259" i="11" s="1"/>
  <c r="AI259" i="11" s="1"/>
  <c r="AK259" i="11" s="1"/>
  <c r="AE258" i="11"/>
  <c r="AF258" i="11" s="1"/>
  <c r="AI258" i="11" s="1"/>
  <c r="AK258" i="11" s="1"/>
  <c r="AE257" i="11"/>
  <c r="AF257" i="11" s="1"/>
  <c r="AI257" i="11" s="1"/>
  <c r="AK257" i="11" s="1"/>
  <c r="AE256" i="11"/>
  <c r="AF256" i="11" s="1"/>
  <c r="AI256" i="11" s="1"/>
  <c r="AK256" i="11" s="1"/>
  <c r="AE255" i="11"/>
  <c r="AF255" i="11" s="1"/>
  <c r="AI255" i="11" s="1"/>
  <c r="AK255" i="11" s="1"/>
  <c r="AE254" i="11"/>
  <c r="AF254" i="11" s="1"/>
  <c r="AI254" i="11" s="1"/>
  <c r="AK254" i="11" s="1"/>
  <c r="AE253" i="11"/>
  <c r="AF253" i="11" s="1"/>
  <c r="AI253" i="11" s="1"/>
  <c r="AK253" i="11" s="1"/>
  <c r="AE252" i="11"/>
  <c r="AF252" i="11" s="1"/>
  <c r="AI252" i="11" s="1"/>
  <c r="AK252" i="11" s="1"/>
  <c r="AE251" i="11"/>
  <c r="AF251" i="11" s="1"/>
  <c r="AI251" i="11" s="1"/>
  <c r="AK251" i="11" s="1"/>
  <c r="AE250" i="11"/>
  <c r="AF250" i="11" s="1"/>
  <c r="AI250" i="11" s="1"/>
  <c r="AK250" i="11" s="1"/>
  <c r="AE249" i="11"/>
  <c r="AF249" i="11" s="1"/>
  <c r="AI249" i="11" s="1"/>
  <c r="AK249" i="11" s="1"/>
  <c r="AE248" i="11"/>
  <c r="AF248" i="11" s="1"/>
  <c r="AI248" i="11" s="1"/>
  <c r="AK248" i="11" s="1"/>
  <c r="AE247" i="11"/>
  <c r="AF247" i="11" s="1"/>
  <c r="AI247" i="11" s="1"/>
  <c r="AK247" i="11" s="1"/>
  <c r="AE246" i="11"/>
  <c r="AF246" i="11" s="1"/>
  <c r="AI246" i="11" s="1"/>
  <c r="AK246" i="11" s="1"/>
  <c r="AX245" i="11"/>
  <c r="AW245" i="11"/>
  <c r="AE110" i="11"/>
  <c r="AF110" i="11" s="1"/>
  <c r="AI110" i="11" s="1"/>
  <c r="AK110" i="11" s="1"/>
  <c r="AE102" i="11"/>
  <c r="AF102" i="11" s="1"/>
  <c r="AI102" i="11" s="1"/>
  <c r="AK102" i="11" s="1"/>
  <c r="AE91" i="11"/>
  <c r="AF91" i="11" s="1"/>
  <c r="AI91" i="11" s="1"/>
  <c r="AK91" i="11" s="1"/>
  <c r="AE82" i="11"/>
  <c r="AF82" i="11" s="1"/>
  <c r="AI82" i="11" s="1"/>
  <c r="AK82" i="11" s="1"/>
  <c r="AE73" i="11"/>
  <c r="AF73" i="11" s="1"/>
  <c r="AI73" i="11" s="1"/>
  <c r="AK73" i="11" s="1"/>
  <c r="AE64" i="11"/>
  <c r="AF64" i="11" s="1"/>
  <c r="AI64" i="11" s="1"/>
  <c r="AK64" i="11" s="1"/>
  <c r="AE47" i="11"/>
  <c r="AF47" i="11" s="1"/>
  <c r="AI47" i="11" s="1"/>
  <c r="AK47" i="11" s="1"/>
  <c r="AE38" i="11"/>
  <c r="AF38" i="11" s="1"/>
  <c r="AI38" i="11" s="1"/>
  <c r="AK38" i="11" s="1"/>
  <c r="AE29" i="11"/>
  <c r="AF29" i="11" s="1"/>
  <c r="AI29" i="11" s="1"/>
  <c r="AK29" i="11" s="1"/>
  <c r="AE20" i="11"/>
  <c r="AF20" i="11" s="1"/>
  <c r="AI20" i="11" s="1"/>
  <c r="AK20" i="11" s="1"/>
  <c r="AE11" i="11"/>
  <c r="AF11" i="11" s="1"/>
  <c r="AI11" i="11" s="1"/>
  <c r="AK11" i="11" s="1"/>
  <c r="AE112" i="11"/>
  <c r="AF112" i="11" s="1"/>
  <c r="AI112" i="11" s="1"/>
  <c r="AK112" i="11" s="1"/>
  <c r="AE101" i="11"/>
  <c r="AF101" i="11" s="1"/>
  <c r="AI101" i="11" s="1"/>
  <c r="AK101" i="11" s="1"/>
  <c r="AE84" i="11"/>
  <c r="AF84" i="11" s="1"/>
  <c r="AI84" i="11" s="1"/>
  <c r="AK84" i="11" s="1"/>
  <c r="AE75" i="11"/>
  <c r="AF75" i="11" s="1"/>
  <c r="AI75" i="11" s="1"/>
  <c r="AK75" i="11" s="1"/>
  <c r="AE66" i="11"/>
  <c r="AF66" i="11" s="1"/>
  <c r="AI66" i="11" s="1"/>
  <c r="AK66" i="11" s="1"/>
  <c r="AE57" i="11"/>
  <c r="AF57" i="11" s="1"/>
  <c r="AI57" i="11" s="1"/>
  <c r="AK57" i="11" s="1"/>
  <c r="AE49" i="11"/>
  <c r="AF49" i="11" s="1"/>
  <c r="AI49" i="11" s="1"/>
  <c r="AK49" i="11" s="1"/>
  <c r="AE40" i="11"/>
  <c r="AF40" i="11" s="1"/>
  <c r="AI40" i="11" s="1"/>
  <c r="AK40" i="11" s="1"/>
  <c r="AE31" i="11"/>
  <c r="AF31" i="11" s="1"/>
  <c r="AI31" i="11" s="1"/>
  <c r="AK31" i="11" s="1"/>
  <c r="AE22" i="11"/>
  <c r="AF22" i="11" s="1"/>
  <c r="AI22" i="11" s="1"/>
  <c r="AK22" i="11" s="1"/>
  <c r="AE13" i="11"/>
  <c r="AF13" i="11" s="1"/>
  <c r="AI13" i="11" s="1"/>
  <c r="AK13" i="11" s="1"/>
  <c r="AE4" i="11"/>
  <c r="AF4" i="11" s="1"/>
  <c r="AI4" i="11" s="1"/>
  <c r="AK4" i="11" s="1"/>
  <c r="AE92" i="11"/>
  <c r="AF92" i="11" s="1"/>
  <c r="AI92" i="11" s="1"/>
  <c r="AK92" i="11" s="1"/>
  <c r="AE89" i="11"/>
  <c r="AF89" i="11" s="1"/>
  <c r="AI89" i="11" s="1"/>
  <c r="AK89" i="11" s="1"/>
  <c r="AE86" i="11"/>
  <c r="AF86" i="11" s="1"/>
  <c r="AI86" i="11" s="1"/>
  <c r="AK86" i="11" s="1"/>
  <c r="AE83" i="11"/>
  <c r="AF83" i="11" s="1"/>
  <c r="AI83" i="11" s="1"/>
  <c r="AK83" i="11" s="1"/>
  <c r="AE80" i="11"/>
  <c r="AF80" i="11" s="1"/>
  <c r="AI80" i="11" s="1"/>
  <c r="AK80" i="11" s="1"/>
  <c r="AE77" i="11"/>
  <c r="AF77" i="11" s="1"/>
  <c r="AI77" i="11" s="1"/>
  <c r="AK77" i="11" s="1"/>
  <c r="AE74" i="11"/>
  <c r="AF74" i="11" s="1"/>
  <c r="AI74" i="11" s="1"/>
  <c r="AK74" i="11" s="1"/>
  <c r="AE71" i="11"/>
  <c r="AF71" i="11" s="1"/>
  <c r="AI71" i="11" s="1"/>
  <c r="AK71" i="11" s="1"/>
  <c r="AE68" i="11"/>
  <c r="AF68" i="11" s="1"/>
  <c r="AI68" i="11" s="1"/>
  <c r="AK68" i="11" s="1"/>
  <c r="AE65" i="11"/>
  <c r="AF65" i="11" s="1"/>
  <c r="AI65" i="11" s="1"/>
  <c r="AK65" i="11" s="1"/>
  <c r="AE62" i="11"/>
  <c r="AF62" i="11" s="1"/>
  <c r="AI62" i="11" s="1"/>
  <c r="AK62" i="11" s="1"/>
  <c r="AE59" i="11"/>
  <c r="AF59" i="11" s="1"/>
  <c r="AI59" i="11" s="1"/>
  <c r="AK59" i="11" s="1"/>
  <c r="AE54" i="11"/>
  <c r="AF54" i="11" s="1"/>
  <c r="AI54" i="11" s="1"/>
  <c r="AK54" i="11" s="1"/>
  <c r="AE51" i="11"/>
  <c r="AF51" i="11" s="1"/>
  <c r="AI51" i="11" s="1"/>
  <c r="AK51" i="11" s="1"/>
  <c r="AE48" i="11"/>
  <c r="AF48" i="11" s="1"/>
  <c r="AI48" i="11" s="1"/>
  <c r="AK48" i="11" s="1"/>
  <c r="AE45" i="11"/>
  <c r="AF45" i="11" s="1"/>
  <c r="AI45" i="11" s="1"/>
  <c r="AK45" i="11" s="1"/>
  <c r="AE42" i="11"/>
  <c r="AF42" i="11" s="1"/>
  <c r="AI42" i="11" s="1"/>
  <c r="AK42" i="11" s="1"/>
  <c r="AE39" i="11"/>
  <c r="AF39" i="11" s="1"/>
  <c r="AI39" i="11" s="1"/>
  <c r="AK39" i="11" s="1"/>
  <c r="AE36" i="11"/>
  <c r="AF36" i="11" s="1"/>
  <c r="AI36" i="11" s="1"/>
  <c r="AK36" i="11" s="1"/>
  <c r="AE33" i="11"/>
  <c r="AF33" i="11" s="1"/>
  <c r="AI33" i="11" s="1"/>
  <c r="AK33" i="11" s="1"/>
  <c r="AE30" i="11"/>
  <c r="AF30" i="11" s="1"/>
  <c r="AI30" i="11" s="1"/>
  <c r="AK30" i="11" s="1"/>
  <c r="AE27" i="11"/>
  <c r="AF27" i="11" s="1"/>
  <c r="AI27" i="11" s="1"/>
  <c r="AK27" i="11" s="1"/>
  <c r="AE24" i="11"/>
  <c r="AF24" i="11" s="1"/>
  <c r="AI24" i="11" s="1"/>
  <c r="AK24" i="11" s="1"/>
  <c r="AE21" i="11"/>
  <c r="AF21" i="11" s="1"/>
  <c r="AI21" i="11" s="1"/>
  <c r="AK21" i="11" s="1"/>
  <c r="AE18" i="11"/>
  <c r="AF18" i="11" s="1"/>
  <c r="AI18" i="11" s="1"/>
  <c r="AK18" i="11" s="1"/>
  <c r="AE15" i="11"/>
  <c r="AF15" i="11" s="1"/>
  <c r="AI15" i="11" s="1"/>
  <c r="AK15" i="11" s="1"/>
  <c r="AE12" i="11"/>
  <c r="AF12" i="11" s="1"/>
  <c r="AI12" i="11" s="1"/>
  <c r="AK12" i="11" s="1"/>
  <c r="AE9" i="11"/>
  <c r="AF9" i="11" s="1"/>
  <c r="AI9" i="11" s="1"/>
  <c r="AK9" i="11" s="1"/>
  <c r="AE6" i="11"/>
  <c r="AF6" i="11" s="1"/>
  <c r="AI6" i="11" s="1"/>
  <c r="AK6" i="11" s="1"/>
  <c r="AN313" i="10"/>
  <c r="AK313" i="10"/>
  <c r="AL313" i="10" s="1"/>
  <c r="AM313" i="10" s="1"/>
  <c r="AO313" i="10" s="1"/>
  <c r="AN304" i="10"/>
  <c r="AK304" i="10"/>
  <c r="AL304" i="10" s="1"/>
  <c r="AM304" i="10" s="1"/>
  <c r="AO304" i="10" s="1"/>
  <c r="AN309" i="10"/>
  <c r="AK309" i="10"/>
  <c r="AL309" i="10" s="1"/>
  <c r="AM309" i="10" s="1"/>
  <c r="AO309" i="10" s="1"/>
  <c r="AN256" i="10"/>
  <c r="AK256" i="10"/>
  <c r="AL256" i="10" s="1"/>
  <c r="AM256" i="10" s="1"/>
  <c r="AO256" i="10" s="1"/>
  <c r="AN193" i="10"/>
  <c r="AK193" i="10"/>
  <c r="AL193" i="10" s="1"/>
  <c r="AM193" i="10" s="1"/>
  <c r="AO193" i="10" s="1"/>
  <c r="AN178" i="10"/>
  <c r="AK178" i="10"/>
  <c r="AL178" i="10" s="1"/>
  <c r="AM178" i="10" s="1"/>
  <c r="AO178" i="10" s="1"/>
  <c r="AN173" i="10"/>
  <c r="AK173" i="10"/>
  <c r="AL173" i="10" s="1"/>
  <c r="AM173" i="10" s="1"/>
  <c r="AO173" i="10" s="1"/>
  <c r="AN192" i="10"/>
  <c r="AK192" i="10"/>
  <c r="AL192" i="10" s="1"/>
  <c r="AM192" i="10" s="1"/>
  <c r="AO192" i="10" s="1"/>
  <c r="AN194" i="10"/>
  <c r="AK194" i="10"/>
  <c r="AL194" i="10" s="1"/>
  <c r="AM194" i="10" s="1"/>
  <c r="AO194" i="10" s="1"/>
  <c r="AN188" i="10"/>
  <c r="AK188" i="10"/>
  <c r="AL188" i="10" s="1"/>
  <c r="AM188" i="10" s="1"/>
  <c r="AO188" i="10" s="1"/>
  <c r="AN67" i="10"/>
  <c r="AK67" i="10"/>
  <c r="AL67" i="10" s="1"/>
  <c r="AM67" i="10" s="1"/>
  <c r="AO67" i="10" s="1"/>
  <c r="AN61" i="10"/>
  <c r="AK61" i="10"/>
  <c r="AL61" i="10" s="1"/>
  <c r="AM61" i="10" s="1"/>
  <c r="AO61" i="10" s="1"/>
  <c r="AP357" i="6"/>
  <c r="B357" i="7" s="1"/>
  <c r="D357" i="7" s="1"/>
  <c r="AL357" i="6"/>
  <c r="AM357" i="6" s="1"/>
  <c r="AO357" i="6" s="1"/>
  <c r="AP331" i="6"/>
  <c r="B331" i="7" s="1"/>
  <c r="D331" i="7" s="1"/>
  <c r="AL331" i="6"/>
  <c r="AM331" i="6" s="1"/>
  <c r="AO331" i="6" s="1"/>
  <c r="AP302" i="6"/>
  <c r="B302" i="7" s="1"/>
  <c r="D302" i="7" s="1"/>
  <c r="AL302" i="6"/>
  <c r="AM302" i="6" s="1"/>
  <c r="AO302" i="6" s="1"/>
  <c r="AP275" i="6"/>
  <c r="B275" i="7" s="1"/>
  <c r="D275" i="7" s="1"/>
  <c r="AL275" i="6"/>
  <c r="AM275" i="6" s="1"/>
  <c r="AO275" i="6" s="1"/>
  <c r="AP248" i="6"/>
  <c r="B248" i="7" s="1"/>
  <c r="D248" i="7" s="1"/>
  <c r="AL248" i="6"/>
  <c r="AM248" i="6" s="1"/>
  <c r="AO248" i="6" s="1"/>
  <c r="AP219" i="6"/>
  <c r="B219" i="7" s="1"/>
  <c r="D219" i="7" s="1"/>
  <c r="AL219" i="6"/>
  <c r="AM219" i="6" s="1"/>
  <c r="AO219" i="6" s="1"/>
  <c r="AP192" i="6"/>
  <c r="B192" i="7" s="1"/>
  <c r="D192" i="7" s="1"/>
  <c r="AL192" i="6"/>
  <c r="AM192" i="6" s="1"/>
  <c r="AO192" i="6" s="1"/>
  <c r="AP142" i="6"/>
  <c r="B142" i="7" s="1"/>
  <c r="D142" i="7" s="1"/>
  <c r="AL142" i="6"/>
  <c r="AM142" i="6" s="1"/>
  <c r="AO142" i="6" s="1"/>
  <c r="AP115" i="6"/>
  <c r="B115" i="7" s="1"/>
  <c r="D115" i="7" s="1"/>
  <c r="AL115" i="6"/>
  <c r="AM115" i="6" s="1"/>
  <c r="AO115" i="6" s="1"/>
  <c r="AP101" i="6"/>
  <c r="B101" i="7" s="1"/>
  <c r="D101" i="7" s="1"/>
  <c r="AL101" i="6"/>
  <c r="AM101" i="6" s="1"/>
  <c r="AO101" i="6" s="1"/>
  <c r="AP81" i="6"/>
  <c r="B81" i="7" s="1"/>
  <c r="D81" i="7" s="1"/>
  <c r="AL81" i="6"/>
  <c r="AM81" i="6" s="1"/>
  <c r="AO81" i="6" s="1"/>
  <c r="AP55" i="6"/>
  <c r="B55" i="7" s="1"/>
  <c r="D55" i="7" s="1"/>
  <c r="AL55" i="6"/>
  <c r="AM55" i="6" s="1"/>
  <c r="AO55" i="6" s="1"/>
  <c r="AP28" i="6"/>
  <c r="B28" i="7" s="1"/>
  <c r="D28" i="7" s="1"/>
  <c r="AL28" i="6"/>
  <c r="AM28" i="6" s="1"/>
  <c r="AO28" i="6" s="1"/>
  <c r="AN60" i="10"/>
  <c r="AK60" i="10"/>
  <c r="AL60" i="10" s="1"/>
  <c r="AM60" i="10" s="1"/>
  <c r="AO60" i="10" s="1"/>
  <c r="AN54" i="10"/>
  <c r="AK54" i="10"/>
  <c r="AL54" i="10" s="1"/>
  <c r="AM54" i="10" s="1"/>
  <c r="AO54" i="10" s="1"/>
  <c r="AP353" i="6"/>
  <c r="B353" i="7" s="1"/>
  <c r="D353" i="7" s="1"/>
  <c r="AL353" i="6"/>
  <c r="AM353" i="6" s="1"/>
  <c r="AO353" i="6" s="1"/>
  <c r="AP324" i="6"/>
  <c r="B324" i="7" s="1"/>
  <c r="D324" i="7" s="1"/>
  <c r="AL324" i="6"/>
  <c r="AM324" i="6" s="1"/>
  <c r="AO324" i="6" s="1"/>
  <c r="AP298" i="6"/>
  <c r="B298" i="7" s="1"/>
  <c r="D298" i="7" s="1"/>
  <c r="AL298" i="6"/>
  <c r="AM298" i="6" s="1"/>
  <c r="AO298" i="6" s="1"/>
  <c r="AP271" i="6"/>
  <c r="B271" i="7" s="1"/>
  <c r="D271" i="7" s="1"/>
  <c r="AL271" i="6"/>
  <c r="AM271" i="6" s="1"/>
  <c r="AO271" i="6" s="1"/>
  <c r="AP242" i="6"/>
  <c r="B242" i="7" s="1"/>
  <c r="D242" i="7" s="1"/>
  <c r="AL242" i="6"/>
  <c r="AM242" i="6" s="1"/>
  <c r="AO242" i="6" s="1"/>
  <c r="AP215" i="6"/>
  <c r="B215" i="7" s="1"/>
  <c r="D215" i="7" s="1"/>
  <c r="AL215" i="6"/>
  <c r="AM215" i="6" s="1"/>
  <c r="AO215" i="6" s="1"/>
  <c r="AP188" i="6"/>
  <c r="B188" i="7" s="1"/>
  <c r="D188" i="7" s="1"/>
  <c r="AL188" i="6"/>
  <c r="AM188" i="6" s="1"/>
  <c r="AO188" i="6" s="1"/>
  <c r="AP144" i="6"/>
  <c r="B144" i="7" s="1"/>
  <c r="D144" i="7" s="1"/>
  <c r="AL144" i="6"/>
  <c r="AM144" i="6" s="1"/>
  <c r="AO144" i="6" s="1"/>
  <c r="AP117" i="6"/>
  <c r="B117" i="7" s="1"/>
  <c r="D117" i="7" s="1"/>
  <c r="AL117" i="6"/>
  <c r="AM117" i="6" s="1"/>
  <c r="AO117" i="6" s="1"/>
  <c r="AP100" i="6"/>
  <c r="B100" i="7" s="1"/>
  <c r="D100" i="7" s="1"/>
  <c r="AL100" i="6"/>
  <c r="AM100" i="6" s="1"/>
  <c r="AO100" i="6" s="1"/>
  <c r="AP71" i="6"/>
  <c r="B71" i="7" s="1"/>
  <c r="D71" i="7" s="1"/>
  <c r="AL71" i="6"/>
  <c r="AM71" i="6" s="1"/>
  <c r="AO71" i="6" s="1"/>
  <c r="AP48" i="6"/>
  <c r="B48" i="7" s="1"/>
  <c r="D48" i="7" s="1"/>
  <c r="AL48" i="6"/>
  <c r="AM48" i="6" s="1"/>
  <c r="AO48" i="6" s="1"/>
  <c r="AP21" i="6"/>
  <c r="B21" i="7" s="1"/>
  <c r="D21" i="7" s="1"/>
  <c r="AL21" i="6"/>
  <c r="AM21" i="6" s="1"/>
  <c r="AO21" i="6" s="1"/>
  <c r="AN71" i="10"/>
  <c r="AK71" i="10"/>
  <c r="AL71" i="10" s="1"/>
  <c r="AM71" i="10" s="1"/>
  <c r="AO71" i="10" s="1"/>
  <c r="AN65" i="10"/>
  <c r="AK65" i="10"/>
  <c r="AL65" i="10" s="1"/>
  <c r="AM65" i="10" s="1"/>
  <c r="AO65" i="10" s="1"/>
  <c r="AP355" i="6"/>
  <c r="B355" i="7" s="1"/>
  <c r="D355" i="7" s="1"/>
  <c r="AL355" i="6"/>
  <c r="AM355" i="6" s="1"/>
  <c r="AO355" i="6" s="1"/>
  <c r="AP344" i="6"/>
  <c r="B344" i="7" s="1"/>
  <c r="D344" i="7" s="1"/>
  <c r="AL344" i="6"/>
  <c r="AM344" i="6" s="1"/>
  <c r="AO344" i="6" s="1"/>
  <c r="AP335" i="6"/>
  <c r="B335" i="7" s="1"/>
  <c r="D335" i="7" s="1"/>
  <c r="AL335" i="6"/>
  <c r="AM335" i="6" s="1"/>
  <c r="AO335" i="6" s="1"/>
  <c r="AP326" i="6"/>
  <c r="B326" i="7" s="1"/>
  <c r="D326" i="7" s="1"/>
  <c r="AL326" i="6"/>
  <c r="AM326" i="6" s="1"/>
  <c r="AO326" i="6" s="1"/>
  <c r="AP317" i="6"/>
  <c r="B317" i="7" s="1"/>
  <c r="D317" i="7" s="1"/>
  <c r="AL317" i="6"/>
  <c r="AM317" i="6" s="1"/>
  <c r="AO317" i="6" s="1"/>
  <c r="AP306" i="6"/>
  <c r="B306" i="7" s="1"/>
  <c r="D306" i="7" s="1"/>
  <c r="AL306" i="6"/>
  <c r="AM306" i="6" s="1"/>
  <c r="AO306" i="6" s="1"/>
  <c r="AP297" i="6"/>
  <c r="B297" i="7" s="1"/>
  <c r="D297" i="7" s="1"/>
  <c r="AL297" i="6"/>
  <c r="AM297" i="6" s="1"/>
  <c r="AO297" i="6" s="1"/>
  <c r="AP288" i="6"/>
  <c r="B288" i="7" s="1"/>
  <c r="D288" i="7" s="1"/>
  <c r="AL288" i="6"/>
  <c r="AM288" i="6" s="1"/>
  <c r="AO288" i="6" s="1"/>
  <c r="AP279" i="6"/>
  <c r="B279" i="7" s="1"/>
  <c r="D279" i="7" s="1"/>
  <c r="AL279" i="6"/>
  <c r="AM279" i="6" s="1"/>
  <c r="AO279" i="6" s="1"/>
  <c r="AP270" i="6"/>
  <c r="B270" i="7" s="1"/>
  <c r="D270" i="7" s="1"/>
  <c r="AL270" i="6"/>
  <c r="AM270" i="6" s="1"/>
  <c r="AO270" i="6" s="1"/>
  <c r="AP261" i="6"/>
  <c r="B261" i="7" s="1"/>
  <c r="D261" i="7" s="1"/>
  <c r="AL261" i="6"/>
  <c r="AM261" i="6" s="1"/>
  <c r="AO261" i="6" s="1"/>
  <c r="AP252" i="6"/>
  <c r="B252" i="7" s="1"/>
  <c r="D252" i="7" s="1"/>
  <c r="AL252" i="6"/>
  <c r="AM252" i="6" s="1"/>
  <c r="AO252" i="6" s="1"/>
  <c r="AP244" i="6"/>
  <c r="B244" i="7" s="1"/>
  <c r="D244" i="7" s="1"/>
  <c r="AL244" i="6"/>
  <c r="AM244" i="6" s="1"/>
  <c r="AO244" i="6" s="1"/>
  <c r="AP235" i="6"/>
  <c r="B235" i="7" s="1"/>
  <c r="D235" i="7" s="1"/>
  <c r="AL235" i="6"/>
  <c r="AM235" i="6" s="1"/>
  <c r="AO235" i="6" s="1"/>
  <c r="AP226" i="6"/>
  <c r="B226" i="7" s="1"/>
  <c r="D226" i="7" s="1"/>
  <c r="AL226" i="6"/>
  <c r="AM226" i="6" s="1"/>
  <c r="AO226" i="6" s="1"/>
  <c r="AP217" i="6"/>
  <c r="B217" i="7" s="1"/>
  <c r="D217" i="7" s="1"/>
  <c r="AL217" i="6"/>
  <c r="AM217" i="6" s="1"/>
  <c r="AO217" i="6" s="1"/>
  <c r="AP208" i="6"/>
  <c r="B208" i="7" s="1"/>
  <c r="D208" i="7" s="1"/>
  <c r="AL208" i="6"/>
  <c r="AM208" i="6" s="1"/>
  <c r="AO208" i="6" s="1"/>
  <c r="AP199" i="6"/>
  <c r="B199" i="7" s="1"/>
  <c r="D199" i="7" s="1"/>
  <c r="AL199" i="6"/>
  <c r="AM199" i="6" s="1"/>
  <c r="AO199" i="6" s="1"/>
  <c r="AP190" i="6"/>
  <c r="B190" i="7" s="1"/>
  <c r="D190" i="7" s="1"/>
  <c r="AL190" i="6"/>
  <c r="AM190" i="6" s="1"/>
  <c r="AO190" i="6" s="1"/>
  <c r="AP181" i="6"/>
  <c r="B181" i="7" s="1"/>
  <c r="D181" i="7" s="1"/>
  <c r="AL181" i="6"/>
  <c r="AM181" i="6" s="1"/>
  <c r="AO181" i="6" s="1"/>
  <c r="AP172" i="6"/>
  <c r="B172" i="7" s="1"/>
  <c r="D172" i="7" s="1"/>
  <c r="AL172" i="6"/>
  <c r="AM172" i="6" s="1"/>
  <c r="AO172" i="6" s="1"/>
  <c r="AP164" i="6"/>
  <c r="B164" i="7" s="1"/>
  <c r="D164" i="7" s="1"/>
  <c r="AL164" i="6"/>
  <c r="AM164" i="6" s="1"/>
  <c r="AO164" i="6" s="1"/>
  <c r="AS134" i="4"/>
  <c r="AU134" i="4"/>
  <c r="AT134" i="4"/>
  <c r="AW134" i="4" s="1"/>
  <c r="AX134" i="4" s="1"/>
  <c r="AZ134" i="4" s="1"/>
  <c r="AS143" i="4"/>
  <c r="AU143" i="4"/>
  <c r="AT143" i="4"/>
  <c r="AW143" i="4" s="1"/>
  <c r="AX143" i="4" s="1"/>
  <c r="AZ143" i="4" s="1"/>
  <c r="AS152" i="4"/>
  <c r="AU152" i="4"/>
  <c r="AT152" i="4"/>
  <c r="AW152" i="4" s="1"/>
  <c r="AX152" i="4" s="1"/>
  <c r="AZ152" i="4" s="1"/>
  <c r="AS161" i="4"/>
  <c r="AU161" i="4"/>
  <c r="AT161" i="4"/>
  <c r="AW161" i="4" s="1"/>
  <c r="AX161" i="4" s="1"/>
  <c r="AZ161" i="4" s="1"/>
  <c r="AS170" i="4"/>
  <c r="AU170" i="4"/>
  <c r="AT170" i="4"/>
  <c r="AW170" i="4" s="1"/>
  <c r="AX170" i="4" s="1"/>
  <c r="AZ170" i="4" s="1"/>
  <c r="AS179" i="4"/>
  <c r="AU179" i="4"/>
  <c r="AT179" i="4"/>
  <c r="AW179" i="4" s="1"/>
  <c r="AX179" i="4" s="1"/>
  <c r="AZ179" i="4" s="1"/>
  <c r="AS188" i="4"/>
  <c r="AU188" i="4"/>
  <c r="AT188" i="4"/>
  <c r="AW188" i="4" s="1"/>
  <c r="AX188" i="4" s="1"/>
  <c r="AZ188" i="4" s="1"/>
  <c r="AP29" i="6"/>
  <c r="B29" i="7" s="1"/>
  <c r="D29" i="7" s="1"/>
  <c r="G29" i="7" s="1"/>
  <c r="AL29" i="6"/>
  <c r="AM29" i="6" s="1"/>
  <c r="AO29" i="6" s="1"/>
  <c r="AS3" i="4"/>
  <c r="AU3" i="4"/>
  <c r="AT3" i="4"/>
  <c r="AW3" i="4" s="1"/>
  <c r="AX3" i="4" s="1"/>
  <c r="AZ3" i="4" s="1"/>
  <c r="AS12" i="4"/>
  <c r="AU12" i="4"/>
  <c r="AT12" i="4"/>
  <c r="AW12" i="4" s="1"/>
  <c r="AX12" i="4" s="1"/>
  <c r="AZ12" i="4" s="1"/>
  <c r="AS21" i="4"/>
  <c r="AU21" i="4"/>
  <c r="AT21" i="4"/>
  <c r="AW21" i="4" s="1"/>
  <c r="AX21" i="4" s="1"/>
  <c r="AZ21" i="4" s="1"/>
  <c r="AS30" i="4"/>
  <c r="AU30" i="4"/>
  <c r="AT30" i="4"/>
  <c r="AW30" i="4" s="1"/>
  <c r="AX30" i="4" s="1"/>
  <c r="AZ30" i="4" s="1"/>
  <c r="AS39" i="4"/>
  <c r="AU39" i="4"/>
  <c r="AT39" i="4"/>
  <c r="AW39" i="4" s="1"/>
  <c r="AX39" i="4" s="1"/>
  <c r="AZ39" i="4" s="1"/>
  <c r="AS48" i="4"/>
  <c r="AU48" i="4"/>
  <c r="AT48" i="4"/>
  <c r="AW48" i="4" s="1"/>
  <c r="AX48" i="4" s="1"/>
  <c r="AZ48" i="4" s="1"/>
  <c r="AS57" i="4"/>
  <c r="AU57" i="4"/>
  <c r="AT57" i="4"/>
  <c r="AW57" i="4" s="1"/>
  <c r="AX57" i="4" s="1"/>
  <c r="AZ57" i="4" s="1"/>
  <c r="AS66" i="4"/>
  <c r="AU66" i="4"/>
  <c r="AT66" i="4"/>
  <c r="AW66" i="4" s="1"/>
  <c r="AX66" i="4" s="1"/>
  <c r="AZ66" i="4" s="1"/>
  <c r="AS75" i="4"/>
  <c r="AU75" i="4"/>
  <c r="AT75" i="4"/>
  <c r="AW75" i="4" s="1"/>
  <c r="AX75" i="4" s="1"/>
  <c r="AZ75" i="4" s="1"/>
  <c r="AS84" i="4"/>
  <c r="AU84" i="4"/>
  <c r="AT84" i="4"/>
  <c r="AW84" i="4" s="1"/>
  <c r="AX84" i="4" s="1"/>
  <c r="AZ84" i="4" s="1"/>
  <c r="AS93" i="4"/>
  <c r="AU93" i="4"/>
  <c r="AT93" i="4"/>
  <c r="AW93" i="4" s="1"/>
  <c r="AX93" i="4" s="1"/>
  <c r="AZ93" i="4" s="1"/>
  <c r="AS102" i="4"/>
  <c r="AU102" i="4"/>
  <c r="AT102" i="4"/>
  <c r="AW102" i="4" s="1"/>
  <c r="AX102" i="4" s="1"/>
  <c r="AZ102" i="4" s="1"/>
  <c r="AS111" i="4"/>
  <c r="AU111" i="4"/>
  <c r="AT111" i="4"/>
  <c r="AW111" i="4" s="1"/>
  <c r="AX111" i="4" s="1"/>
  <c r="AZ111" i="4" s="1"/>
  <c r="AS120" i="4"/>
  <c r="AU120" i="4"/>
  <c r="AT120" i="4"/>
  <c r="AW120" i="4" s="1"/>
  <c r="AX120" i="4" s="1"/>
  <c r="AZ120" i="4" s="1"/>
  <c r="AS129" i="4"/>
  <c r="AU129" i="4"/>
  <c r="AT129" i="4"/>
  <c r="AW129" i="4" s="1"/>
  <c r="AX129" i="4" s="1"/>
  <c r="AZ129" i="4" s="1"/>
  <c r="AS138" i="4"/>
  <c r="AU138" i="4"/>
  <c r="AT138" i="4"/>
  <c r="AW138" i="4" s="1"/>
  <c r="AX138" i="4" s="1"/>
  <c r="AZ138" i="4" s="1"/>
  <c r="AS147" i="4"/>
  <c r="AU147" i="4"/>
  <c r="AT147" i="4"/>
  <c r="AW147" i="4" s="1"/>
  <c r="AX147" i="4" s="1"/>
  <c r="AZ147" i="4" s="1"/>
  <c r="AS156" i="4"/>
  <c r="AU156" i="4"/>
  <c r="AT156" i="4"/>
  <c r="AW156" i="4" s="1"/>
  <c r="AX156" i="4" s="1"/>
  <c r="AZ156" i="4" s="1"/>
  <c r="AS165" i="4"/>
  <c r="AU165" i="4"/>
  <c r="AT165" i="4"/>
  <c r="AW165" i="4" s="1"/>
  <c r="AX165" i="4" s="1"/>
  <c r="AZ165" i="4" s="1"/>
  <c r="AS174" i="4"/>
  <c r="AU174" i="4"/>
  <c r="AT174" i="4"/>
  <c r="AW174" i="4" s="1"/>
  <c r="AX174" i="4" s="1"/>
  <c r="AZ174" i="4" s="1"/>
  <c r="AS183" i="4"/>
  <c r="AU183" i="4"/>
  <c r="AT183" i="4"/>
  <c r="AW183" i="4" s="1"/>
  <c r="AX183" i="4" s="1"/>
  <c r="AZ183" i="4" s="1"/>
  <c r="AS151" i="4"/>
  <c r="AU151" i="4"/>
  <c r="AT151" i="4"/>
  <c r="AW151" i="4" s="1"/>
  <c r="AX151" i="4" s="1"/>
  <c r="AZ151" i="4" s="1"/>
  <c r="AS178" i="4"/>
  <c r="AU178" i="4"/>
  <c r="AT178" i="4"/>
  <c r="AW178" i="4" s="1"/>
  <c r="AX178" i="4" s="1"/>
  <c r="AZ178" i="4" s="1"/>
  <c r="AX522" i="11"/>
  <c r="AW522" i="11"/>
  <c r="AX504" i="11"/>
  <c r="AW504" i="11"/>
  <c r="AX486" i="11"/>
  <c r="AW486" i="11"/>
  <c r="AX474" i="11"/>
  <c r="AW474" i="11"/>
  <c r="AX459" i="11"/>
  <c r="AW459" i="11"/>
  <c r="AX453" i="11"/>
  <c r="AW453" i="11"/>
  <c r="AX447" i="11"/>
  <c r="AW447" i="11"/>
  <c r="AX444" i="11"/>
  <c r="AW444" i="11"/>
  <c r="AX441" i="11"/>
  <c r="AW441" i="11"/>
  <c r="AX438" i="11"/>
  <c r="AW438" i="11"/>
  <c r="AX435" i="11"/>
  <c r="AW435" i="11"/>
  <c r="AX432" i="11"/>
  <c r="AW432" i="11"/>
  <c r="AX429" i="11"/>
  <c r="AW429" i="11"/>
  <c r="AX426" i="11"/>
  <c r="AW426" i="11"/>
  <c r="AX423" i="11"/>
  <c r="AW423" i="11"/>
  <c r="AX420" i="11"/>
  <c r="AW420" i="11"/>
  <c r="AX417" i="11"/>
  <c r="AW417" i="11"/>
  <c r="AX414" i="11"/>
  <c r="AW414" i="11"/>
  <c r="AX411" i="11"/>
  <c r="AW411" i="11"/>
  <c r="AX408" i="11"/>
  <c r="AW408" i="11"/>
  <c r="AX405" i="11"/>
  <c r="AW405" i="11"/>
  <c r="AX402" i="11"/>
  <c r="AW402" i="11"/>
  <c r="AX399" i="11"/>
  <c r="AW399" i="11"/>
  <c r="AX396" i="11"/>
  <c r="AW396" i="11"/>
  <c r="AX393" i="11"/>
  <c r="AW393" i="11"/>
  <c r="AX390" i="11"/>
  <c r="AW390" i="11"/>
  <c r="AX387" i="11"/>
  <c r="AW387" i="11"/>
  <c r="AX384" i="11"/>
  <c r="AW384" i="11"/>
  <c r="AX381" i="11"/>
  <c r="AW381" i="11"/>
  <c r="AX378" i="11"/>
  <c r="AW378" i="11"/>
  <c r="AX375" i="11"/>
  <c r="AW375" i="11"/>
  <c r="AX372" i="11"/>
  <c r="AW372" i="11"/>
  <c r="AX369" i="11"/>
  <c r="AW369" i="11"/>
  <c r="AX366" i="11"/>
  <c r="AW366" i="11"/>
  <c r="AX363" i="11"/>
  <c r="AW363" i="11"/>
  <c r="AX360" i="11"/>
  <c r="AW360" i="11"/>
  <c r="AP358" i="11"/>
  <c r="AT358" i="11" s="1"/>
  <c r="AL358" i="11"/>
  <c r="AM358" i="11" s="1"/>
  <c r="AO358" i="11" s="1"/>
  <c r="AP357" i="11"/>
  <c r="AT357" i="11" s="1"/>
  <c r="AL357" i="11"/>
  <c r="AM357" i="11" s="1"/>
  <c r="AO357" i="11" s="1"/>
  <c r="AP356" i="11"/>
  <c r="AT356" i="11" s="1"/>
  <c r="AL356" i="11"/>
  <c r="AM356" i="11" s="1"/>
  <c r="AO356" i="11" s="1"/>
  <c r="AP355" i="11"/>
  <c r="AT355" i="11" s="1"/>
  <c r="AL355" i="11"/>
  <c r="AM355" i="11" s="1"/>
  <c r="AO355" i="11" s="1"/>
  <c r="AP354" i="11"/>
  <c r="AT354" i="11" s="1"/>
  <c r="AL354" i="11"/>
  <c r="AM354" i="11" s="1"/>
  <c r="AO354" i="11" s="1"/>
  <c r="AP353" i="11"/>
  <c r="AT353" i="11" s="1"/>
  <c r="AL353" i="11"/>
  <c r="AM353" i="11" s="1"/>
  <c r="AO353" i="11" s="1"/>
  <c r="AP352" i="11"/>
  <c r="AT352" i="11" s="1"/>
  <c r="AL352" i="11"/>
  <c r="AM352" i="11" s="1"/>
  <c r="AO352" i="11" s="1"/>
  <c r="AP351" i="11"/>
  <c r="AT351" i="11" s="1"/>
  <c r="AL351" i="11"/>
  <c r="AM351" i="11" s="1"/>
  <c r="AO351" i="11" s="1"/>
  <c r="AX314" i="11"/>
  <c r="AW314" i="11"/>
  <c r="AP244" i="11"/>
  <c r="AT244" i="11" s="1"/>
  <c r="AL244" i="11"/>
  <c r="AM244" i="11" s="1"/>
  <c r="AO244" i="11" s="1"/>
  <c r="AP243" i="11"/>
  <c r="AT243" i="11" s="1"/>
  <c r="AL243" i="11"/>
  <c r="AM243" i="11" s="1"/>
  <c r="AO243" i="11" s="1"/>
  <c r="AP242" i="11"/>
  <c r="AT242" i="11" s="1"/>
  <c r="AL242" i="11"/>
  <c r="AM242" i="11" s="1"/>
  <c r="AO242" i="11" s="1"/>
  <c r="AP241" i="11"/>
  <c r="AT241" i="11" s="1"/>
  <c r="AL241" i="11"/>
  <c r="AM241" i="11" s="1"/>
  <c r="AO241" i="11" s="1"/>
  <c r="AP240" i="11"/>
  <c r="AT240" i="11" s="1"/>
  <c r="AL240" i="11"/>
  <c r="AM240" i="11" s="1"/>
  <c r="AO240" i="11" s="1"/>
  <c r="AP239" i="11"/>
  <c r="AT239" i="11" s="1"/>
  <c r="AL239" i="11"/>
  <c r="AM239" i="11" s="1"/>
  <c r="AO239" i="11" s="1"/>
  <c r="AP238" i="11"/>
  <c r="AT238" i="11" s="1"/>
  <c r="AL238" i="11"/>
  <c r="AM238" i="11" s="1"/>
  <c r="AO238" i="11" s="1"/>
  <c r="AP237" i="11"/>
  <c r="AT237" i="11" s="1"/>
  <c r="AL237" i="11"/>
  <c r="AM237" i="11" s="1"/>
  <c r="AO237" i="11" s="1"/>
  <c r="AP236" i="11"/>
  <c r="AT236" i="11" s="1"/>
  <c r="AL236" i="11"/>
  <c r="AM236" i="11" s="1"/>
  <c r="AO236" i="11" s="1"/>
  <c r="AP235" i="11"/>
  <c r="AT235" i="11" s="1"/>
  <c r="AL235" i="11"/>
  <c r="AM235" i="11" s="1"/>
  <c r="AO235" i="11" s="1"/>
  <c r="AP234" i="11"/>
  <c r="AT234" i="11" s="1"/>
  <c r="AL234" i="11"/>
  <c r="AM234" i="11" s="1"/>
  <c r="AO234" i="11" s="1"/>
  <c r="AP233" i="11"/>
  <c r="AT233" i="11" s="1"/>
  <c r="AL233" i="11"/>
  <c r="AM233" i="11" s="1"/>
  <c r="AO233" i="11" s="1"/>
  <c r="AP232" i="11"/>
  <c r="AT232" i="11" s="1"/>
  <c r="AL232" i="11"/>
  <c r="AM232" i="11" s="1"/>
  <c r="AO232" i="11" s="1"/>
  <c r="AP231" i="11"/>
  <c r="AT231" i="11" s="1"/>
  <c r="AL231" i="11"/>
  <c r="AM231" i="11" s="1"/>
  <c r="AO231" i="11" s="1"/>
  <c r="AP230" i="11"/>
  <c r="AT230" i="11" s="1"/>
  <c r="AL230" i="11"/>
  <c r="AM230" i="11" s="1"/>
  <c r="AO230" i="11" s="1"/>
  <c r="AP229" i="11"/>
  <c r="AT229" i="11" s="1"/>
  <c r="AL229" i="11"/>
  <c r="AM229" i="11" s="1"/>
  <c r="AO229" i="11" s="1"/>
  <c r="AP228" i="11"/>
  <c r="AT228" i="11" s="1"/>
  <c r="AL228" i="11"/>
  <c r="AM228" i="11" s="1"/>
  <c r="AO228" i="11" s="1"/>
  <c r="AP227" i="11"/>
  <c r="AT227" i="11" s="1"/>
  <c r="AL227" i="11"/>
  <c r="AM227" i="11" s="1"/>
  <c r="AO227" i="11" s="1"/>
  <c r="AP226" i="11"/>
  <c r="AT226" i="11" s="1"/>
  <c r="AL226" i="11"/>
  <c r="AM226" i="11" s="1"/>
  <c r="AO226" i="11" s="1"/>
  <c r="AP225" i="11"/>
  <c r="AT225" i="11" s="1"/>
  <c r="AL225" i="11"/>
  <c r="AM225" i="11" s="1"/>
  <c r="AO225" i="11" s="1"/>
  <c r="AP224" i="11"/>
  <c r="AT224" i="11" s="1"/>
  <c r="AL224" i="11"/>
  <c r="AM224" i="11" s="1"/>
  <c r="AO224" i="11" s="1"/>
  <c r="AP223" i="11"/>
  <c r="AT223" i="11" s="1"/>
  <c r="AL223" i="11"/>
  <c r="AM223" i="11" s="1"/>
  <c r="AO223" i="11" s="1"/>
  <c r="AP222" i="11"/>
  <c r="AT222" i="11" s="1"/>
  <c r="AL222" i="11"/>
  <c r="AM222" i="11" s="1"/>
  <c r="AO222" i="11" s="1"/>
  <c r="AP221" i="11"/>
  <c r="AT221" i="11" s="1"/>
  <c r="AL221" i="11"/>
  <c r="AM221" i="11" s="1"/>
  <c r="AO221" i="11" s="1"/>
  <c r="AP220" i="11"/>
  <c r="AT220" i="11" s="1"/>
  <c r="AL220" i="11"/>
  <c r="AM220" i="11" s="1"/>
  <c r="AO220" i="11" s="1"/>
  <c r="AP219" i="11"/>
  <c r="AT219" i="11" s="1"/>
  <c r="AL219" i="11"/>
  <c r="AM219" i="11" s="1"/>
  <c r="AO219" i="11" s="1"/>
  <c r="AP218" i="11"/>
  <c r="AT218" i="11" s="1"/>
  <c r="AL218" i="11"/>
  <c r="AM218" i="11" s="1"/>
  <c r="AO218" i="11" s="1"/>
  <c r="AP217" i="11"/>
  <c r="AT217" i="11" s="1"/>
  <c r="AL217" i="11"/>
  <c r="AM217" i="11" s="1"/>
  <c r="AO217" i="11" s="1"/>
  <c r="AP216" i="11"/>
  <c r="AT216" i="11" s="1"/>
  <c r="AL216" i="11"/>
  <c r="AM216" i="11" s="1"/>
  <c r="AO216" i="11" s="1"/>
  <c r="AP215" i="11"/>
  <c r="AT215" i="11" s="1"/>
  <c r="AL215" i="11"/>
  <c r="AM215" i="11" s="1"/>
  <c r="AO215" i="11" s="1"/>
  <c r="AP214" i="11"/>
  <c r="AT214" i="11" s="1"/>
  <c r="AL214" i="11"/>
  <c r="AM214" i="11" s="1"/>
  <c r="AO214" i="11" s="1"/>
  <c r="AP213" i="11"/>
  <c r="AT213" i="11" s="1"/>
  <c r="AL213" i="11"/>
  <c r="AM213" i="11" s="1"/>
  <c r="AO213" i="11" s="1"/>
  <c r="AP212" i="11"/>
  <c r="AT212" i="11" s="1"/>
  <c r="AL212" i="11"/>
  <c r="AM212" i="11" s="1"/>
  <c r="AO212" i="11" s="1"/>
  <c r="AP211" i="11"/>
  <c r="AT211" i="11" s="1"/>
  <c r="AL211" i="11"/>
  <c r="AM211" i="11" s="1"/>
  <c r="AO211" i="11" s="1"/>
  <c r="AP210" i="11"/>
  <c r="AT210" i="11" s="1"/>
  <c r="AL210" i="11"/>
  <c r="AM210" i="11" s="1"/>
  <c r="AO210" i="11" s="1"/>
  <c r="AP209" i="11"/>
  <c r="AT209" i="11" s="1"/>
  <c r="AL209" i="11"/>
  <c r="AM209" i="11" s="1"/>
  <c r="AO209" i="11" s="1"/>
  <c r="AP208" i="11"/>
  <c r="AT208" i="11" s="1"/>
  <c r="AL208" i="11"/>
  <c r="AM208" i="11" s="1"/>
  <c r="AO208" i="11" s="1"/>
  <c r="AP207" i="11"/>
  <c r="AT207" i="11" s="1"/>
  <c r="AL207" i="11"/>
  <c r="AM207" i="11" s="1"/>
  <c r="AO207" i="11" s="1"/>
  <c r="AP206" i="11"/>
  <c r="AT206" i="11" s="1"/>
  <c r="AL206" i="11"/>
  <c r="AM206" i="11" s="1"/>
  <c r="AO206" i="11" s="1"/>
  <c r="AP205" i="11"/>
  <c r="AT205" i="11" s="1"/>
  <c r="AL205" i="11"/>
  <c r="AM205" i="11" s="1"/>
  <c r="AO205" i="11" s="1"/>
  <c r="AP204" i="11"/>
  <c r="AT204" i="11" s="1"/>
  <c r="AL204" i="11"/>
  <c r="AM204" i="11" s="1"/>
  <c r="AO204" i="11" s="1"/>
  <c r="AP203" i="11"/>
  <c r="AT203" i="11" s="1"/>
  <c r="AL203" i="11"/>
  <c r="AM203" i="11" s="1"/>
  <c r="AO203" i="11" s="1"/>
  <c r="AP202" i="11"/>
  <c r="AT202" i="11" s="1"/>
  <c r="AL202" i="11"/>
  <c r="AM202" i="11" s="1"/>
  <c r="AO202" i="11" s="1"/>
  <c r="AP201" i="11"/>
  <c r="AT201" i="11" s="1"/>
  <c r="AL201" i="11"/>
  <c r="AM201" i="11" s="1"/>
  <c r="AO201" i="11" s="1"/>
  <c r="AP200" i="11"/>
  <c r="AT200" i="11" s="1"/>
  <c r="AL200" i="11"/>
  <c r="AM200" i="11" s="1"/>
  <c r="AO200" i="11" s="1"/>
  <c r="AP199" i="11"/>
  <c r="AT199" i="11" s="1"/>
  <c r="AL199" i="11"/>
  <c r="AM199" i="11" s="1"/>
  <c r="AO199" i="11" s="1"/>
  <c r="AP198" i="11"/>
  <c r="AT198" i="11" s="1"/>
  <c r="AL198" i="11"/>
  <c r="AM198" i="11" s="1"/>
  <c r="AO198" i="11" s="1"/>
  <c r="AP197" i="11"/>
  <c r="AT197" i="11" s="1"/>
  <c r="AL197" i="11"/>
  <c r="AM197" i="11" s="1"/>
  <c r="AO197" i="11" s="1"/>
  <c r="AP196" i="11"/>
  <c r="AT196" i="11" s="1"/>
  <c r="AL196" i="11"/>
  <c r="AM196" i="11" s="1"/>
  <c r="AO196" i="11" s="1"/>
  <c r="AP195" i="11"/>
  <c r="AT195" i="11" s="1"/>
  <c r="AL195" i="11"/>
  <c r="AM195" i="11" s="1"/>
  <c r="AO195" i="11" s="1"/>
  <c r="AP194" i="11"/>
  <c r="AT194" i="11" s="1"/>
  <c r="AL194" i="11"/>
  <c r="AM194" i="11" s="1"/>
  <c r="AO194" i="11" s="1"/>
  <c r="AP193" i="11"/>
  <c r="AT193" i="11" s="1"/>
  <c r="AL193" i="11"/>
  <c r="AM193" i="11" s="1"/>
  <c r="AO193" i="11" s="1"/>
  <c r="AP192" i="11"/>
  <c r="AT192" i="11" s="1"/>
  <c r="AL192" i="11"/>
  <c r="AM192" i="11" s="1"/>
  <c r="AO192" i="11" s="1"/>
  <c r="AP191" i="11"/>
  <c r="AT191" i="11" s="1"/>
  <c r="AL191" i="11"/>
  <c r="AM191" i="11" s="1"/>
  <c r="AO191" i="11" s="1"/>
  <c r="AP190" i="11"/>
  <c r="AT190" i="11" s="1"/>
  <c r="AL190" i="11"/>
  <c r="AM190" i="11" s="1"/>
  <c r="AO190" i="11" s="1"/>
  <c r="AP189" i="11"/>
  <c r="AT189" i="11" s="1"/>
  <c r="AL189" i="11"/>
  <c r="AM189" i="11" s="1"/>
  <c r="AO189" i="11" s="1"/>
  <c r="AP188" i="11"/>
  <c r="AT188" i="11" s="1"/>
  <c r="AL188" i="11"/>
  <c r="AM188" i="11" s="1"/>
  <c r="AO188" i="11" s="1"/>
  <c r="AP187" i="11"/>
  <c r="AT187" i="11" s="1"/>
  <c r="AL187" i="11"/>
  <c r="AM187" i="11" s="1"/>
  <c r="AO187" i="11" s="1"/>
  <c r="AP186" i="11"/>
  <c r="AT186" i="11" s="1"/>
  <c r="AL186" i="11"/>
  <c r="AM186" i="11" s="1"/>
  <c r="AO186" i="11" s="1"/>
  <c r="AP185" i="11"/>
  <c r="AT185" i="11" s="1"/>
  <c r="AL185" i="11"/>
  <c r="AM185" i="11" s="1"/>
  <c r="AO185" i="11" s="1"/>
  <c r="AP184" i="11"/>
  <c r="AT184" i="11" s="1"/>
  <c r="AL184" i="11"/>
  <c r="AM184" i="11" s="1"/>
  <c r="AO184" i="11" s="1"/>
  <c r="AP183" i="11"/>
  <c r="AT183" i="11" s="1"/>
  <c r="AL183" i="11"/>
  <c r="AM183" i="11" s="1"/>
  <c r="AO183" i="11" s="1"/>
  <c r="AP182" i="11"/>
  <c r="AT182" i="11" s="1"/>
  <c r="AL182" i="11"/>
  <c r="AM182" i="11" s="1"/>
  <c r="AO182" i="11" s="1"/>
  <c r="AP181" i="11"/>
  <c r="AT181" i="11" s="1"/>
  <c r="AL181" i="11"/>
  <c r="AM181" i="11" s="1"/>
  <c r="AO181" i="11" s="1"/>
  <c r="AP180" i="11"/>
  <c r="AT180" i="11" s="1"/>
  <c r="AL180" i="11"/>
  <c r="AM180" i="11" s="1"/>
  <c r="AO180" i="11" s="1"/>
  <c r="AP179" i="11"/>
  <c r="AT179" i="11" s="1"/>
  <c r="AL179" i="11"/>
  <c r="AM179" i="11" s="1"/>
  <c r="AO179" i="11" s="1"/>
  <c r="AP178" i="11"/>
  <c r="AT178" i="11" s="1"/>
  <c r="AL178" i="11"/>
  <c r="AM178" i="11" s="1"/>
  <c r="AO178" i="11" s="1"/>
  <c r="AP177" i="11"/>
  <c r="AT177" i="11" s="1"/>
  <c r="AL177" i="11"/>
  <c r="AM177" i="11" s="1"/>
  <c r="AO177" i="11" s="1"/>
  <c r="AP176" i="11"/>
  <c r="AT176" i="11" s="1"/>
  <c r="AL176" i="11"/>
  <c r="AM176" i="11" s="1"/>
  <c r="AO176" i="11" s="1"/>
  <c r="AP175" i="11"/>
  <c r="AT175" i="11" s="1"/>
  <c r="AL175" i="11"/>
  <c r="AM175" i="11" s="1"/>
  <c r="AO175" i="11" s="1"/>
  <c r="AP174" i="11"/>
  <c r="AT174" i="11" s="1"/>
  <c r="AL174" i="11"/>
  <c r="AM174" i="11" s="1"/>
  <c r="AO174" i="11" s="1"/>
  <c r="AP173" i="11"/>
  <c r="AT173" i="11" s="1"/>
  <c r="AL173" i="11"/>
  <c r="AM173" i="11" s="1"/>
  <c r="AO173" i="11" s="1"/>
  <c r="AP172" i="11"/>
  <c r="AT172" i="11" s="1"/>
  <c r="AL172" i="11"/>
  <c r="AM172" i="11" s="1"/>
  <c r="AO172" i="11" s="1"/>
  <c r="AP171" i="11"/>
  <c r="AT171" i="11" s="1"/>
  <c r="AL171" i="11"/>
  <c r="AM171" i="11" s="1"/>
  <c r="AO171" i="11" s="1"/>
  <c r="AP170" i="11"/>
  <c r="AT170" i="11" s="1"/>
  <c r="AL170" i="11"/>
  <c r="AM170" i="11" s="1"/>
  <c r="AO170" i="11" s="1"/>
  <c r="AP169" i="11"/>
  <c r="AT169" i="11" s="1"/>
  <c r="AL169" i="11"/>
  <c r="AM169" i="11" s="1"/>
  <c r="AO169" i="11" s="1"/>
  <c r="AX56" i="11"/>
  <c r="AW56" i="11"/>
  <c r="AP5" i="11"/>
  <c r="AT5" i="11" s="1"/>
  <c r="AL5" i="11"/>
  <c r="AM5" i="11" s="1"/>
  <c r="AO5" i="11" s="1"/>
  <c r="AP2" i="11"/>
  <c r="AT2" i="11" s="1"/>
  <c r="AL2" i="11"/>
  <c r="AM2" i="11" s="1"/>
  <c r="AO2" i="11" s="1"/>
  <c r="AX93" i="11"/>
  <c r="AW93" i="11"/>
  <c r="AP114" i="11"/>
  <c r="AT114" i="11" s="1"/>
  <c r="AL114" i="11"/>
  <c r="AM114" i="11" s="1"/>
  <c r="AO114" i="11" s="1"/>
  <c r="AP111" i="11"/>
  <c r="AT111" i="11" s="1"/>
  <c r="AL111" i="11"/>
  <c r="AM111" i="11" s="1"/>
  <c r="AO111" i="11" s="1"/>
  <c r="AP108" i="11"/>
  <c r="AT108" i="11" s="1"/>
  <c r="AL108" i="11"/>
  <c r="AM108" i="11" s="1"/>
  <c r="AO108" i="11" s="1"/>
  <c r="AP105" i="11"/>
  <c r="AT105" i="11" s="1"/>
  <c r="AL105" i="11"/>
  <c r="AM105" i="11" s="1"/>
  <c r="AO105" i="11" s="1"/>
  <c r="AX94" i="11"/>
  <c r="AW94" i="11"/>
  <c r="AP44" i="11"/>
  <c r="AT44" i="11" s="1"/>
  <c r="AL44" i="11"/>
  <c r="AM44" i="11" s="1"/>
  <c r="AO44" i="11" s="1"/>
  <c r="AP17" i="11"/>
  <c r="AT17" i="11" s="1"/>
  <c r="AL17" i="11"/>
  <c r="AM17" i="11" s="1"/>
  <c r="AO17" i="11" s="1"/>
  <c r="AN310" i="10"/>
  <c r="AK310" i="10"/>
  <c r="AL310" i="10" s="1"/>
  <c r="AM310" i="10" s="1"/>
  <c r="AO310" i="10" s="1"/>
  <c r="AP90" i="11"/>
  <c r="AT90" i="11" s="1"/>
  <c r="AL90" i="11"/>
  <c r="AM90" i="11" s="1"/>
  <c r="AO90" i="11" s="1"/>
  <c r="AP63" i="11"/>
  <c r="AT63" i="11" s="1"/>
  <c r="AL63" i="11"/>
  <c r="AM63" i="11" s="1"/>
  <c r="AO63" i="11" s="1"/>
  <c r="AN306" i="10"/>
  <c r="AK306" i="10"/>
  <c r="AL306" i="10" s="1"/>
  <c r="AM306" i="10" s="1"/>
  <c r="AO306" i="10" s="1"/>
  <c r="AN253" i="10"/>
  <c r="AK253" i="10"/>
  <c r="AL253" i="10" s="1"/>
  <c r="AM253" i="10" s="1"/>
  <c r="AO253" i="10" s="1"/>
  <c r="AN248" i="10"/>
  <c r="AK248" i="10"/>
  <c r="AL248" i="10" s="1"/>
  <c r="AM248" i="10" s="1"/>
  <c r="AO248" i="10" s="1"/>
  <c r="AN245" i="10"/>
  <c r="AK245" i="10"/>
  <c r="AL245" i="10" s="1"/>
  <c r="AM245" i="10" s="1"/>
  <c r="AO245" i="10" s="1"/>
  <c r="AN242" i="10"/>
  <c r="AK242" i="10"/>
  <c r="AL242" i="10" s="1"/>
  <c r="AM242" i="10" s="1"/>
  <c r="AO242" i="10" s="1"/>
  <c r="AN239" i="10"/>
  <c r="AK239" i="10"/>
  <c r="AL239" i="10" s="1"/>
  <c r="AM239" i="10" s="1"/>
  <c r="AO239" i="10" s="1"/>
  <c r="AN236" i="10"/>
  <c r="AK236" i="10"/>
  <c r="AL236" i="10" s="1"/>
  <c r="AM236" i="10" s="1"/>
  <c r="AO236" i="10" s="1"/>
  <c r="AN233" i="10"/>
  <c r="AK233" i="10"/>
  <c r="AL233" i="10" s="1"/>
  <c r="AM233" i="10" s="1"/>
  <c r="AO233" i="10" s="1"/>
  <c r="AN230" i="10"/>
  <c r="AK230" i="10"/>
  <c r="AL230" i="10" s="1"/>
  <c r="AM230" i="10" s="1"/>
  <c r="AO230" i="10" s="1"/>
  <c r="AN227" i="10"/>
  <c r="AK227" i="10"/>
  <c r="AL227" i="10" s="1"/>
  <c r="AM227" i="10" s="1"/>
  <c r="AO227" i="10" s="1"/>
  <c r="AN224" i="10"/>
  <c r="AK224" i="10"/>
  <c r="AL224" i="10" s="1"/>
  <c r="AM224" i="10" s="1"/>
  <c r="AO224" i="10" s="1"/>
  <c r="AN221" i="10"/>
  <c r="AK221" i="10"/>
  <c r="AL221" i="10" s="1"/>
  <c r="AM221" i="10" s="1"/>
  <c r="AO221" i="10" s="1"/>
  <c r="AN218" i="10"/>
  <c r="AK218" i="10"/>
  <c r="AL218" i="10" s="1"/>
  <c r="AM218" i="10" s="1"/>
  <c r="AO218" i="10" s="1"/>
  <c r="AN215" i="10"/>
  <c r="AK215" i="10"/>
  <c r="AL215" i="10" s="1"/>
  <c r="AM215" i="10" s="1"/>
  <c r="AO215" i="10" s="1"/>
  <c r="AN212" i="10"/>
  <c r="AK212" i="10"/>
  <c r="AL212" i="10" s="1"/>
  <c r="AM212" i="10" s="1"/>
  <c r="AO212" i="10" s="1"/>
  <c r="AN209" i="10"/>
  <c r="AK209" i="10"/>
  <c r="AL209" i="10" s="1"/>
  <c r="AM209" i="10" s="1"/>
  <c r="AO209" i="10" s="1"/>
  <c r="AN206" i="10"/>
  <c r="AK206" i="10"/>
  <c r="AL206" i="10" s="1"/>
  <c r="AM206" i="10" s="1"/>
  <c r="AO206" i="10" s="1"/>
  <c r="AN203" i="10"/>
  <c r="AK203" i="10"/>
  <c r="AL203" i="10" s="1"/>
  <c r="AM203" i="10" s="1"/>
  <c r="AO203" i="10" s="1"/>
  <c r="AN200" i="10"/>
  <c r="AK200" i="10"/>
  <c r="AL200" i="10" s="1"/>
  <c r="AM200" i="10" s="1"/>
  <c r="AO200" i="10" s="1"/>
  <c r="AN197" i="10"/>
  <c r="AK197" i="10"/>
  <c r="AL197" i="10" s="1"/>
  <c r="AM197" i="10" s="1"/>
  <c r="AO197" i="10" s="1"/>
  <c r="AN196" i="10"/>
  <c r="AK196" i="10"/>
  <c r="AL196" i="10" s="1"/>
  <c r="AM196" i="10" s="1"/>
  <c r="AO196" i="10" s="1"/>
  <c r="AN190" i="10"/>
  <c r="AK190" i="10"/>
  <c r="AL190" i="10" s="1"/>
  <c r="AM190" i="10" s="1"/>
  <c r="AO190" i="10" s="1"/>
  <c r="AN184" i="10"/>
  <c r="AK184" i="10"/>
  <c r="AL184" i="10" s="1"/>
  <c r="AM184" i="10" s="1"/>
  <c r="AO184" i="10" s="1"/>
  <c r="AN172" i="10"/>
  <c r="AK172" i="10"/>
  <c r="AL172" i="10" s="1"/>
  <c r="AM172" i="10" s="1"/>
  <c r="AO172" i="10" s="1"/>
  <c r="AN169" i="10"/>
  <c r="AK169" i="10"/>
  <c r="AL169" i="10" s="1"/>
  <c r="AM169" i="10" s="1"/>
  <c r="AO169" i="10" s="1"/>
  <c r="AN166" i="10"/>
  <c r="AK166" i="10"/>
  <c r="AL166" i="10" s="1"/>
  <c r="AM166" i="10" s="1"/>
  <c r="AO166" i="10" s="1"/>
  <c r="AN163" i="10"/>
  <c r="AK163" i="10"/>
  <c r="AL163" i="10" s="1"/>
  <c r="AM163" i="10" s="1"/>
  <c r="AO163" i="10" s="1"/>
  <c r="AN160" i="10"/>
  <c r="AK160" i="10"/>
  <c r="AL160" i="10" s="1"/>
  <c r="AM160" i="10" s="1"/>
  <c r="AO160" i="10" s="1"/>
  <c r="AN157" i="10"/>
  <c r="AK157" i="10"/>
  <c r="AL157" i="10" s="1"/>
  <c r="AM157" i="10" s="1"/>
  <c r="AO157" i="10" s="1"/>
  <c r="AN154" i="10"/>
  <c r="AK154" i="10"/>
  <c r="AL154" i="10" s="1"/>
  <c r="AM154" i="10" s="1"/>
  <c r="AO154" i="10" s="1"/>
  <c r="AN151" i="10"/>
  <c r="AK151" i="10"/>
  <c r="AL151" i="10" s="1"/>
  <c r="AM151" i="10" s="1"/>
  <c r="AO151" i="10" s="1"/>
  <c r="AN148" i="10"/>
  <c r="AK148" i="10"/>
  <c r="AL148" i="10" s="1"/>
  <c r="AM148" i="10" s="1"/>
  <c r="AO148" i="10" s="1"/>
  <c r="AN189" i="10"/>
  <c r="AK189" i="10"/>
  <c r="AL189" i="10" s="1"/>
  <c r="AM189" i="10" s="1"/>
  <c r="AO189" i="10" s="1"/>
  <c r="AN183" i="10"/>
  <c r="AK183" i="10"/>
  <c r="AL183" i="10" s="1"/>
  <c r="AM183" i="10" s="1"/>
  <c r="AO183" i="10" s="1"/>
  <c r="AN185" i="10"/>
  <c r="AK185" i="10"/>
  <c r="AL185" i="10" s="1"/>
  <c r="AM185" i="10" s="1"/>
  <c r="AO185" i="10" s="1"/>
  <c r="AN179" i="10"/>
  <c r="AK179" i="10"/>
  <c r="AL179" i="10" s="1"/>
  <c r="AM179" i="10" s="1"/>
  <c r="AO179" i="10" s="1"/>
  <c r="AN58" i="10"/>
  <c r="AK58" i="10"/>
  <c r="AL58" i="10" s="1"/>
  <c r="AM58" i="10" s="1"/>
  <c r="AO58" i="10" s="1"/>
  <c r="AN52" i="10"/>
  <c r="AK52" i="10"/>
  <c r="AL52" i="10" s="1"/>
  <c r="AM52" i="10" s="1"/>
  <c r="AO52" i="10" s="1"/>
  <c r="AP237" i="6"/>
  <c r="B237" i="7" s="1"/>
  <c r="D237" i="7" s="1"/>
  <c r="AL237" i="6"/>
  <c r="AM237" i="6" s="1"/>
  <c r="AO237" i="6" s="1"/>
  <c r="AN72" i="10"/>
  <c r="AK72" i="10"/>
  <c r="AL72" i="10" s="1"/>
  <c r="AM72" i="10" s="1"/>
  <c r="AO72" i="10" s="1"/>
  <c r="AN51" i="10"/>
  <c r="AK51" i="10"/>
  <c r="AL51" i="10" s="1"/>
  <c r="AM51" i="10" s="1"/>
  <c r="AO51" i="10" s="1"/>
  <c r="AN45" i="10"/>
  <c r="AK45" i="10"/>
  <c r="AL45" i="10" s="1"/>
  <c r="AM45" i="10" s="1"/>
  <c r="AO45" i="10" s="1"/>
  <c r="AP289" i="6"/>
  <c r="B289" i="7" s="1"/>
  <c r="D289" i="7" s="1"/>
  <c r="G289" i="7" s="1"/>
  <c r="AL289" i="6"/>
  <c r="AM289" i="6" s="1"/>
  <c r="AO289" i="6" s="1"/>
  <c r="AP233" i="6"/>
  <c r="B233" i="7" s="1"/>
  <c r="D233" i="7" s="1"/>
  <c r="AL233" i="6"/>
  <c r="AM233" i="6" s="1"/>
  <c r="AO233" i="6" s="1"/>
  <c r="AP206" i="6"/>
  <c r="B206" i="7" s="1"/>
  <c r="D206" i="7" s="1"/>
  <c r="AL206" i="6"/>
  <c r="AM206" i="6" s="1"/>
  <c r="AO206" i="6" s="1"/>
  <c r="AP179" i="6"/>
  <c r="B179" i="7" s="1"/>
  <c r="D179" i="7" s="1"/>
  <c r="AL179" i="6"/>
  <c r="AM179" i="6" s="1"/>
  <c r="AO179" i="6" s="1"/>
  <c r="AP162" i="6"/>
  <c r="B162" i="7" s="1"/>
  <c r="D162" i="7" s="1"/>
  <c r="AL162" i="6"/>
  <c r="AM162" i="6" s="1"/>
  <c r="AO162" i="6" s="1"/>
  <c r="AP135" i="6"/>
  <c r="B135" i="7" s="1"/>
  <c r="D135" i="7" s="1"/>
  <c r="AL135" i="6"/>
  <c r="AM135" i="6" s="1"/>
  <c r="AO135" i="6" s="1"/>
  <c r="AP108" i="6"/>
  <c r="B108" i="7" s="1"/>
  <c r="D108" i="7" s="1"/>
  <c r="AL108" i="6"/>
  <c r="AM108" i="6" s="1"/>
  <c r="AO108" i="6" s="1"/>
  <c r="AP89" i="6"/>
  <c r="B89" i="7" s="1"/>
  <c r="D89" i="7" s="1"/>
  <c r="AL89" i="6"/>
  <c r="AM89" i="6" s="1"/>
  <c r="AO89" i="6" s="1"/>
  <c r="AP62" i="6"/>
  <c r="B62" i="7" s="1"/>
  <c r="D62" i="7" s="1"/>
  <c r="AL62" i="6"/>
  <c r="AM62" i="6" s="1"/>
  <c r="AO62" i="6" s="1"/>
  <c r="AP39" i="6"/>
  <c r="B39" i="7" s="1"/>
  <c r="D39" i="7" s="1"/>
  <c r="AL39" i="6"/>
  <c r="AM39" i="6" s="1"/>
  <c r="AO39" i="6" s="1"/>
  <c r="AN62" i="10"/>
  <c r="AK62" i="10"/>
  <c r="AL62" i="10" s="1"/>
  <c r="AM62" i="10" s="1"/>
  <c r="AO62" i="10" s="1"/>
  <c r="AN56" i="10"/>
  <c r="AK56" i="10"/>
  <c r="AL56" i="10" s="1"/>
  <c r="AM56" i="10" s="1"/>
  <c r="AO56" i="10" s="1"/>
  <c r="AP358" i="6"/>
  <c r="B358" i="7" s="1"/>
  <c r="D358" i="7" s="1"/>
  <c r="AL358" i="6"/>
  <c r="AM358" i="6" s="1"/>
  <c r="AO358" i="6" s="1"/>
  <c r="AP347" i="6"/>
  <c r="B347" i="7" s="1"/>
  <c r="D347" i="7" s="1"/>
  <c r="AL347" i="6"/>
  <c r="AM347" i="6" s="1"/>
  <c r="AO347" i="6" s="1"/>
  <c r="AP338" i="6"/>
  <c r="B338" i="7" s="1"/>
  <c r="D338" i="7" s="1"/>
  <c r="AL338" i="6"/>
  <c r="AM338" i="6" s="1"/>
  <c r="AO338" i="6" s="1"/>
  <c r="AP329" i="6"/>
  <c r="B329" i="7" s="1"/>
  <c r="D329" i="7" s="1"/>
  <c r="AL329" i="6"/>
  <c r="AM329" i="6" s="1"/>
  <c r="AO329" i="6" s="1"/>
  <c r="AP320" i="6"/>
  <c r="B320" i="7" s="1"/>
  <c r="D320" i="7" s="1"/>
  <c r="AL320" i="6"/>
  <c r="AM320" i="6" s="1"/>
  <c r="AO320" i="6" s="1"/>
  <c r="AP309" i="6"/>
  <c r="B309" i="7" s="1"/>
  <c r="D309" i="7" s="1"/>
  <c r="AL309" i="6"/>
  <c r="AM309" i="6" s="1"/>
  <c r="AO309" i="6" s="1"/>
  <c r="AP300" i="6"/>
  <c r="B300" i="7" s="1"/>
  <c r="D300" i="7" s="1"/>
  <c r="AL300" i="6"/>
  <c r="AM300" i="6" s="1"/>
  <c r="AO300" i="6" s="1"/>
  <c r="AP291" i="6"/>
  <c r="B291" i="7" s="1"/>
  <c r="D291" i="7" s="1"/>
  <c r="AL291" i="6"/>
  <c r="AM291" i="6" s="1"/>
  <c r="AO291" i="6" s="1"/>
  <c r="AP282" i="6"/>
  <c r="B282" i="7" s="1"/>
  <c r="D282" i="7" s="1"/>
  <c r="AL282" i="6"/>
  <c r="AM282" i="6" s="1"/>
  <c r="AO282" i="6" s="1"/>
  <c r="AP273" i="6"/>
  <c r="B273" i="7" s="1"/>
  <c r="D273" i="7" s="1"/>
  <c r="AL273" i="6"/>
  <c r="AM273" i="6" s="1"/>
  <c r="AO273" i="6" s="1"/>
  <c r="AP264" i="6"/>
  <c r="B264" i="7" s="1"/>
  <c r="D264" i="7" s="1"/>
  <c r="AL264" i="6"/>
  <c r="AM264" i="6" s="1"/>
  <c r="AO264" i="6" s="1"/>
  <c r="AP255" i="6"/>
  <c r="B255" i="7" s="1"/>
  <c r="D255" i="7" s="1"/>
  <c r="AL255" i="6"/>
  <c r="AM255" i="6" s="1"/>
  <c r="AO255" i="6" s="1"/>
  <c r="AP246" i="6"/>
  <c r="B246" i="7" s="1"/>
  <c r="D246" i="7" s="1"/>
  <c r="G246" i="7" s="1"/>
  <c r="AL246" i="6"/>
  <c r="AM246" i="6" s="1"/>
  <c r="AO246" i="6" s="1"/>
  <c r="AP238" i="6"/>
  <c r="B238" i="7" s="1"/>
  <c r="D238" i="7" s="1"/>
  <c r="AL238" i="6"/>
  <c r="AM238" i="6" s="1"/>
  <c r="AO238" i="6" s="1"/>
  <c r="AP229" i="6"/>
  <c r="B229" i="7" s="1"/>
  <c r="D229" i="7" s="1"/>
  <c r="AL229" i="6"/>
  <c r="AM229" i="6" s="1"/>
  <c r="AO229" i="6" s="1"/>
  <c r="AP220" i="6"/>
  <c r="B220" i="7" s="1"/>
  <c r="D220" i="7" s="1"/>
  <c r="G220" i="7" s="1"/>
  <c r="AL220" i="6"/>
  <c r="AM220" i="6" s="1"/>
  <c r="AO220" i="6" s="1"/>
  <c r="AP211" i="6"/>
  <c r="B211" i="7" s="1"/>
  <c r="D211" i="7" s="1"/>
  <c r="AL211" i="6"/>
  <c r="AM211" i="6" s="1"/>
  <c r="AO211" i="6" s="1"/>
  <c r="AP202" i="6"/>
  <c r="B202" i="7" s="1"/>
  <c r="D202" i="7" s="1"/>
  <c r="AL202" i="6"/>
  <c r="AM202" i="6" s="1"/>
  <c r="AO202" i="6" s="1"/>
  <c r="AP193" i="6"/>
  <c r="B193" i="7" s="1"/>
  <c r="D193" i="7" s="1"/>
  <c r="G193" i="7" s="1"/>
  <c r="AL193" i="6"/>
  <c r="AM193" i="6" s="1"/>
  <c r="AO193" i="6" s="1"/>
  <c r="AP184" i="6"/>
  <c r="B184" i="7" s="1"/>
  <c r="D184" i="7" s="1"/>
  <c r="AL184" i="6"/>
  <c r="AM184" i="6" s="1"/>
  <c r="AO184" i="6" s="1"/>
  <c r="AP175" i="6"/>
  <c r="B175" i="7" s="1"/>
  <c r="D175" i="7" s="1"/>
  <c r="AL175" i="6"/>
  <c r="AM175" i="6" s="1"/>
  <c r="AO175" i="6" s="1"/>
  <c r="AP167" i="6"/>
  <c r="B167" i="7" s="1"/>
  <c r="D167" i="7" s="1"/>
  <c r="AL167" i="6"/>
  <c r="AM167" i="6" s="1"/>
  <c r="AO167" i="6" s="1"/>
  <c r="AP32" i="6"/>
  <c r="B32" i="7" s="1"/>
  <c r="D32" i="7" s="1"/>
  <c r="AL32" i="6"/>
  <c r="AM32" i="6" s="1"/>
  <c r="AO32" i="6" s="1"/>
  <c r="AS140" i="4"/>
  <c r="AU140" i="4"/>
  <c r="AT140" i="4"/>
  <c r="AW140" i="4" s="1"/>
  <c r="AX140" i="4" s="1"/>
  <c r="AZ140" i="4" s="1"/>
  <c r="AS149" i="4"/>
  <c r="AU149" i="4"/>
  <c r="AT149" i="4"/>
  <c r="AW149" i="4" s="1"/>
  <c r="AX149" i="4" s="1"/>
  <c r="AZ149" i="4" s="1"/>
  <c r="AS158" i="4"/>
  <c r="AU158" i="4"/>
  <c r="AT158" i="4"/>
  <c r="AW158" i="4" s="1"/>
  <c r="AX158" i="4" s="1"/>
  <c r="AZ158" i="4" s="1"/>
  <c r="AS167" i="4"/>
  <c r="AU167" i="4"/>
  <c r="AT167" i="4"/>
  <c r="AW167" i="4" s="1"/>
  <c r="AX167" i="4" s="1"/>
  <c r="AZ167" i="4" s="1"/>
  <c r="AS176" i="4"/>
  <c r="AU176" i="4"/>
  <c r="AT176" i="4"/>
  <c r="AW176" i="4" s="1"/>
  <c r="AX176" i="4" s="1"/>
  <c r="AZ176" i="4" s="1"/>
  <c r="AS185" i="4"/>
  <c r="AU185" i="4"/>
  <c r="AT185" i="4"/>
  <c r="AW185" i="4" s="1"/>
  <c r="AX185" i="4" s="1"/>
  <c r="AZ185" i="4" s="1"/>
  <c r="AP7" i="6"/>
  <c r="B7" i="7" s="1"/>
  <c r="D7" i="7" s="1"/>
  <c r="AL7" i="6"/>
  <c r="AM7" i="6" s="1"/>
  <c r="AO7" i="6" s="1"/>
  <c r="C40" i="5"/>
  <c r="C37" i="5"/>
  <c r="C38" i="5" s="1"/>
  <c r="C39" i="5" s="1"/>
  <c r="AS9" i="4"/>
  <c r="AU9" i="4"/>
  <c r="AT9" i="4"/>
  <c r="AW9" i="4" s="1"/>
  <c r="AX9" i="4" s="1"/>
  <c r="AZ9" i="4" s="1"/>
  <c r="AS18" i="4"/>
  <c r="AU18" i="4"/>
  <c r="AT18" i="4"/>
  <c r="AW18" i="4" s="1"/>
  <c r="AX18" i="4" s="1"/>
  <c r="AZ18" i="4" s="1"/>
  <c r="AS27" i="4"/>
  <c r="AU27" i="4"/>
  <c r="AT27" i="4"/>
  <c r="AW27" i="4" s="1"/>
  <c r="AX27" i="4" s="1"/>
  <c r="AZ27" i="4" s="1"/>
  <c r="AS36" i="4"/>
  <c r="AU36" i="4"/>
  <c r="AT36" i="4"/>
  <c r="AW36" i="4" s="1"/>
  <c r="AX36" i="4" s="1"/>
  <c r="AZ36" i="4" s="1"/>
  <c r="AS45" i="4"/>
  <c r="AU45" i="4"/>
  <c r="AT45" i="4"/>
  <c r="AW45" i="4" s="1"/>
  <c r="AX45" i="4" s="1"/>
  <c r="AZ45" i="4" s="1"/>
  <c r="AS54" i="4"/>
  <c r="AU54" i="4"/>
  <c r="AT54" i="4"/>
  <c r="AW54" i="4" s="1"/>
  <c r="AX54" i="4" s="1"/>
  <c r="AZ54" i="4" s="1"/>
  <c r="AS63" i="4"/>
  <c r="AU63" i="4"/>
  <c r="AT63" i="4"/>
  <c r="AW63" i="4" s="1"/>
  <c r="AX63" i="4" s="1"/>
  <c r="AZ63" i="4" s="1"/>
  <c r="AS72" i="4"/>
  <c r="AU72" i="4"/>
  <c r="AT72" i="4"/>
  <c r="AW72" i="4" s="1"/>
  <c r="AX72" i="4" s="1"/>
  <c r="AZ72" i="4" s="1"/>
  <c r="AS81" i="4"/>
  <c r="AU81" i="4"/>
  <c r="AT81" i="4"/>
  <c r="AW81" i="4" s="1"/>
  <c r="AX81" i="4" s="1"/>
  <c r="AZ81" i="4" s="1"/>
  <c r="AS90" i="4"/>
  <c r="AU90" i="4"/>
  <c r="AT90" i="4"/>
  <c r="AW90" i="4" s="1"/>
  <c r="AX90" i="4" s="1"/>
  <c r="AZ90" i="4" s="1"/>
  <c r="AS99" i="4"/>
  <c r="AU99" i="4"/>
  <c r="AT99" i="4"/>
  <c r="AW99" i="4" s="1"/>
  <c r="AX99" i="4" s="1"/>
  <c r="AZ99" i="4" s="1"/>
  <c r="AS108" i="4"/>
  <c r="AU108" i="4"/>
  <c r="AT108" i="4"/>
  <c r="AW108" i="4" s="1"/>
  <c r="AX108" i="4" s="1"/>
  <c r="AZ108" i="4" s="1"/>
  <c r="AS117" i="4"/>
  <c r="AU117" i="4"/>
  <c r="AT117" i="4"/>
  <c r="AW117" i="4" s="1"/>
  <c r="AX117" i="4" s="1"/>
  <c r="AZ117" i="4" s="1"/>
  <c r="AS126" i="4"/>
  <c r="AU126" i="4"/>
  <c r="AT126" i="4"/>
  <c r="AW126" i="4" s="1"/>
  <c r="AX126" i="4" s="1"/>
  <c r="AZ126" i="4" s="1"/>
  <c r="AS135" i="4"/>
  <c r="AU135" i="4"/>
  <c r="AT135" i="4"/>
  <c r="AW135" i="4" s="1"/>
  <c r="AX135" i="4" s="1"/>
  <c r="AZ135" i="4" s="1"/>
  <c r="AS144" i="4"/>
  <c r="AU144" i="4"/>
  <c r="AT144" i="4"/>
  <c r="AW144" i="4" s="1"/>
  <c r="AX144" i="4" s="1"/>
  <c r="AZ144" i="4" s="1"/>
  <c r="AS153" i="4"/>
  <c r="AU153" i="4"/>
  <c r="AT153" i="4"/>
  <c r="AW153" i="4" s="1"/>
  <c r="AX153" i="4" s="1"/>
  <c r="AZ153" i="4" s="1"/>
  <c r="AS162" i="4"/>
  <c r="AU162" i="4"/>
  <c r="AT162" i="4"/>
  <c r="AW162" i="4" s="1"/>
  <c r="AX162" i="4" s="1"/>
  <c r="AZ162" i="4" s="1"/>
  <c r="AS171" i="4"/>
  <c r="AU171" i="4"/>
  <c r="AT171" i="4"/>
  <c r="AW171" i="4" s="1"/>
  <c r="AX171" i="4" s="1"/>
  <c r="AZ171" i="4" s="1"/>
  <c r="AS180" i="4"/>
  <c r="AU180" i="4"/>
  <c r="AT180" i="4"/>
  <c r="AW180" i="4" s="1"/>
  <c r="AX180" i="4" s="1"/>
  <c r="AZ180" i="4" s="1"/>
  <c r="AS189" i="4"/>
  <c r="AU189" i="4"/>
  <c r="AT189" i="4"/>
  <c r="AW189" i="4" s="1"/>
  <c r="AX189" i="4" s="1"/>
  <c r="AZ189" i="4" s="1"/>
  <c r="AS139" i="4"/>
  <c r="AU139" i="4"/>
  <c r="AT139" i="4"/>
  <c r="AW139" i="4" s="1"/>
  <c r="AX139" i="4" s="1"/>
  <c r="AZ139" i="4" s="1"/>
  <c r="AS148" i="4"/>
  <c r="AU148" i="4"/>
  <c r="AT148" i="4"/>
  <c r="AW148" i="4" s="1"/>
  <c r="AX148" i="4" s="1"/>
  <c r="AZ148" i="4" s="1"/>
  <c r="AS157" i="4"/>
  <c r="AU157" i="4"/>
  <c r="AT157" i="4"/>
  <c r="AW157" i="4" s="1"/>
  <c r="AX157" i="4" s="1"/>
  <c r="AZ157" i="4" s="1"/>
  <c r="AS166" i="4"/>
  <c r="AU166" i="4"/>
  <c r="AT166" i="4"/>
  <c r="AW166" i="4" s="1"/>
  <c r="AX166" i="4" s="1"/>
  <c r="AZ166" i="4" s="1"/>
  <c r="AS175" i="4"/>
  <c r="AU175" i="4"/>
  <c r="AT175" i="4"/>
  <c r="AW175" i="4" s="1"/>
  <c r="AX175" i="4" s="1"/>
  <c r="AZ175" i="4" s="1"/>
  <c r="AS184" i="4"/>
  <c r="AU184" i="4"/>
  <c r="AT184" i="4"/>
  <c r="AW184" i="4" s="1"/>
  <c r="AX184" i="4" s="1"/>
  <c r="AZ184" i="4" s="1"/>
  <c r="AS191" i="4"/>
  <c r="AU191" i="4"/>
  <c r="AT191" i="4"/>
  <c r="AW191" i="4" s="1"/>
  <c r="AX191" i="4" s="1"/>
  <c r="AZ191" i="4" s="1"/>
  <c r="AS194" i="4"/>
  <c r="AU194" i="4"/>
  <c r="AT194" i="4"/>
  <c r="AW194" i="4" s="1"/>
  <c r="AX194" i="4" s="1"/>
  <c r="AZ194" i="4" s="1"/>
  <c r="AS142" i="4"/>
  <c r="AU142" i="4"/>
  <c r="AT142" i="4"/>
  <c r="AW142" i="4" s="1"/>
  <c r="AX142" i="4" s="1"/>
  <c r="AZ142" i="4" s="1"/>
  <c r="AS169" i="4"/>
  <c r="AU169" i="4"/>
  <c r="AT169" i="4"/>
  <c r="AW169" i="4" s="1"/>
  <c r="AX169" i="4" s="1"/>
  <c r="AZ169" i="4" s="1"/>
  <c r="AS196" i="4"/>
  <c r="AU196" i="4"/>
  <c r="AT196" i="4"/>
  <c r="AW196" i="4" s="1"/>
  <c r="AX196" i="4" s="1"/>
  <c r="AZ196" i="4" s="1"/>
  <c r="AX546" i="11"/>
  <c r="AW546" i="11"/>
  <c r="AX543" i="11"/>
  <c r="AW543" i="11"/>
  <c r="AX534" i="11"/>
  <c r="AW534" i="11"/>
  <c r="AX531" i="11"/>
  <c r="AW531" i="11"/>
  <c r="AX519" i="11"/>
  <c r="AW519" i="11"/>
  <c r="AX510" i="11"/>
  <c r="AW510" i="11"/>
  <c r="AX507" i="11"/>
  <c r="AW507" i="11"/>
  <c r="AX501" i="11"/>
  <c r="AW501" i="11"/>
  <c r="AX492" i="11"/>
  <c r="AW492" i="11"/>
  <c r="AX489" i="11"/>
  <c r="AW489" i="11"/>
  <c r="AX477" i="11"/>
  <c r="AW477" i="11"/>
  <c r="AX465" i="11"/>
  <c r="AW465" i="11"/>
  <c r="AX462" i="11"/>
  <c r="AW462" i="11"/>
  <c r="AX450" i="11"/>
  <c r="AW450" i="11"/>
  <c r="AX544" i="11"/>
  <c r="AW544" i="11"/>
  <c r="AX532" i="11"/>
  <c r="AW532" i="11"/>
  <c r="AX520" i="11"/>
  <c r="AW520" i="11"/>
  <c r="AX496" i="11"/>
  <c r="AW496" i="11"/>
  <c r="AX487" i="11"/>
  <c r="AW487" i="11"/>
  <c r="AX475" i="11"/>
  <c r="AW475" i="11"/>
  <c r="AX466" i="11"/>
  <c r="AW466" i="11"/>
  <c r="AX463" i="11"/>
  <c r="AW463" i="11"/>
  <c r="AX460" i="11"/>
  <c r="AW460" i="11"/>
  <c r="AX457" i="11"/>
  <c r="AW457" i="11"/>
  <c r="AX454" i="11"/>
  <c r="AW454" i="11"/>
  <c r="AX451" i="11"/>
  <c r="AW451" i="11"/>
  <c r="AX448" i="11"/>
  <c r="AW448" i="11"/>
  <c r="AX445" i="11"/>
  <c r="AW445" i="11"/>
  <c r="AX442" i="11"/>
  <c r="AW442" i="11"/>
  <c r="AX439" i="11"/>
  <c r="AW439" i="11"/>
  <c r="AX436" i="11"/>
  <c r="AW436" i="11"/>
  <c r="AX433" i="11"/>
  <c r="AW433" i="11"/>
  <c r="AX430" i="11"/>
  <c r="AW430" i="11"/>
  <c r="AX427" i="11"/>
  <c r="AW427" i="11"/>
  <c r="AX424" i="11"/>
  <c r="AW424" i="11"/>
  <c r="AX421" i="11"/>
  <c r="AW421" i="11"/>
  <c r="AX418" i="11"/>
  <c r="AW418" i="11"/>
  <c r="AX415" i="11"/>
  <c r="AW415" i="11"/>
  <c r="AX412" i="11"/>
  <c r="AW412" i="11"/>
  <c r="AX409" i="11"/>
  <c r="AW409" i="11"/>
  <c r="AX406" i="11"/>
  <c r="AW406" i="11"/>
  <c r="AX403" i="11"/>
  <c r="AW403" i="11"/>
  <c r="AX400" i="11"/>
  <c r="AW400" i="11"/>
  <c r="AX397" i="11"/>
  <c r="AW397" i="11"/>
  <c r="AX394" i="11"/>
  <c r="AW394" i="11"/>
  <c r="AX391" i="11"/>
  <c r="AW391" i="11"/>
  <c r="AX388" i="11"/>
  <c r="AW388" i="11"/>
  <c r="AX385" i="11"/>
  <c r="AW385" i="11"/>
  <c r="AX382" i="11"/>
  <c r="AW382" i="11"/>
  <c r="AX379" i="11"/>
  <c r="AW379" i="11"/>
  <c r="AX376" i="11"/>
  <c r="AW376" i="11"/>
  <c r="AX373" i="11"/>
  <c r="AW373" i="11"/>
  <c r="AX370" i="11"/>
  <c r="AW370" i="11"/>
  <c r="AX367" i="11"/>
  <c r="AW367" i="11"/>
  <c r="AX364" i="11"/>
  <c r="AW364" i="11"/>
  <c r="AX361" i="11"/>
  <c r="AW361" i="11"/>
  <c r="AX350" i="11"/>
  <c r="AW350" i="11"/>
  <c r="AX168" i="11"/>
  <c r="AW168" i="11"/>
  <c r="AX95" i="11"/>
  <c r="AW95" i="11"/>
  <c r="AX96" i="11"/>
  <c r="AW96" i="11"/>
  <c r="AX103" i="11"/>
  <c r="AW103" i="11"/>
  <c r="AN307" i="10"/>
  <c r="AK307" i="10"/>
  <c r="AL307" i="10" s="1"/>
  <c r="AM307" i="10" s="1"/>
  <c r="AO307" i="10" s="1"/>
  <c r="AN187" i="10"/>
  <c r="AK187" i="10"/>
  <c r="AL187" i="10" s="1"/>
  <c r="AM187" i="10" s="1"/>
  <c r="AO187" i="10" s="1"/>
  <c r="AN181" i="10"/>
  <c r="AK181" i="10"/>
  <c r="AL181" i="10" s="1"/>
  <c r="AM181" i="10" s="1"/>
  <c r="AO181" i="10" s="1"/>
  <c r="AN175" i="10"/>
  <c r="AK175" i="10"/>
  <c r="AL175" i="10" s="1"/>
  <c r="AM175" i="10" s="1"/>
  <c r="AO175" i="10" s="1"/>
  <c r="AN180" i="10"/>
  <c r="AK180" i="10"/>
  <c r="AL180" i="10" s="1"/>
  <c r="AM180" i="10" s="1"/>
  <c r="AO180" i="10" s="1"/>
  <c r="AN174" i="10"/>
  <c r="AK174" i="10"/>
  <c r="AL174" i="10" s="1"/>
  <c r="AM174" i="10" s="1"/>
  <c r="AO174" i="10" s="1"/>
  <c r="AN176" i="10"/>
  <c r="AK176" i="10"/>
  <c r="AL176" i="10" s="1"/>
  <c r="AM176" i="10" s="1"/>
  <c r="AO176" i="10" s="1"/>
  <c r="AN70" i="10"/>
  <c r="AK70" i="10"/>
  <c r="AL70" i="10" s="1"/>
  <c r="AM70" i="10" s="1"/>
  <c r="AO70" i="10" s="1"/>
  <c r="AN49" i="10"/>
  <c r="AK49" i="10"/>
  <c r="AL49" i="10" s="1"/>
  <c r="AM49" i="10" s="1"/>
  <c r="AO49" i="10" s="1"/>
  <c r="AP340" i="6"/>
  <c r="B340" i="7" s="1"/>
  <c r="D340" i="7" s="1"/>
  <c r="AL340" i="6"/>
  <c r="AM340" i="6" s="1"/>
  <c r="AO340" i="6" s="1"/>
  <c r="AP311" i="6"/>
  <c r="B311" i="7" s="1"/>
  <c r="D311" i="7" s="1"/>
  <c r="AL311" i="6"/>
  <c r="AM311" i="6" s="1"/>
  <c r="AO311" i="6" s="1"/>
  <c r="AP284" i="6"/>
  <c r="B284" i="7" s="1"/>
  <c r="D284" i="7" s="1"/>
  <c r="AL284" i="6"/>
  <c r="AM284" i="6" s="1"/>
  <c r="AO284" i="6" s="1"/>
  <c r="AP257" i="6"/>
  <c r="B257" i="7" s="1"/>
  <c r="D257" i="7" s="1"/>
  <c r="AL257" i="6"/>
  <c r="AM257" i="6" s="1"/>
  <c r="AO257" i="6" s="1"/>
  <c r="AP228" i="6"/>
  <c r="B228" i="7" s="1"/>
  <c r="D228" i="7" s="1"/>
  <c r="AL228" i="6"/>
  <c r="AM228" i="6" s="1"/>
  <c r="AO228" i="6" s="1"/>
  <c r="AP201" i="6"/>
  <c r="B201" i="7" s="1"/>
  <c r="D201" i="7" s="1"/>
  <c r="AL201" i="6"/>
  <c r="AM201" i="6" s="1"/>
  <c r="AO201" i="6" s="1"/>
  <c r="AP174" i="6"/>
  <c r="B174" i="7" s="1"/>
  <c r="D174" i="7" s="1"/>
  <c r="AL174" i="6"/>
  <c r="AM174" i="6" s="1"/>
  <c r="AO174" i="6" s="1"/>
  <c r="AP151" i="6"/>
  <c r="B151" i="7" s="1"/>
  <c r="D151" i="7" s="1"/>
  <c r="AL151" i="6"/>
  <c r="AM151" i="6" s="1"/>
  <c r="AO151" i="6" s="1"/>
  <c r="AP124" i="6"/>
  <c r="B124" i="7" s="1"/>
  <c r="D124" i="7" s="1"/>
  <c r="AL124" i="6"/>
  <c r="AM124" i="6" s="1"/>
  <c r="AO124" i="6" s="1"/>
  <c r="AP90" i="6"/>
  <c r="B90" i="7" s="1"/>
  <c r="D90" i="7" s="1"/>
  <c r="G90" i="7" s="1"/>
  <c r="AL90" i="6"/>
  <c r="AM90" i="6" s="1"/>
  <c r="AO90" i="6" s="1"/>
  <c r="AP63" i="6"/>
  <c r="B63" i="7" s="1"/>
  <c r="D63" i="7" s="1"/>
  <c r="G63" i="7" s="1"/>
  <c r="AL63" i="6"/>
  <c r="AM63" i="6" s="1"/>
  <c r="AO63" i="6" s="1"/>
  <c r="AP37" i="6"/>
  <c r="B37" i="7" s="1"/>
  <c r="D37" i="7" s="1"/>
  <c r="AL37" i="6"/>
  <c r="AM37" i="6" s="1"/>
  <c r="AO37" i="6" s="1"/>
  <c r="AN69" i="10"/>
  <c r="AK69" i="10"/>
  <c r="AL69" i="10" s="1"/>
  <c r="AM69" i="10" s="1"/>
  <c r="AO69" i="10" s="1"/>
  <c r="AN63" i="10"/>
  <c r="AK63" i="10"/>
  <c r="AL63" i="10" s="1"/>
  <c r="AM63" i="10" s="1"/>
  <c r="AO63" i="10" s="1"/>
  <c r="AP333" i="6"/>
  <c r="B333" i="7" s="1"/>
  <c r="D333" i="7" s="1"/>
  <c r="AL333" i="6"/>
  <c r="AM333" i="6" s="1"/>
  <c r="AO333" i="6" s="1"/>
  <c r="AP307" i="6"/>
  <c r="B307" i="7" s="1"/>
  <c r="D307" i="7" s="1"/>
  <c r="G307" i="7" s="1"/>
  <c r="AL307" i="6"/>
  <c r="AM307" i="6" s="1"/>
  <c r="AO307" i="6" s="1"/>
  <c r="AP280" i="6"/>
  <c r="B280" i="7" s="1"/>
  <c r="D280" i="7" s="1"/>
  <c r="G280" i="7" s="1"/>
  <c r="AL280" i="6"/>
  <c r="AM280" i="6" s="1"/>
  <c r="AO280" i="6" s="1"/>
  <c r="AP253" i="6"/>
  <c r="B253" i="7" s="1"/>
  <c r="D253" i="7" s="1"/>
  <c r="G253" i="7" s="1"/>
  <c r="AL253" i="6"/>
  <c r="AM253" i="6" s="1"/>
  <c r="AO253" i="6" s="1"/>
  <c r="AP224" i="6"/>
  <c r="B224" i="7" s="1"/>
  <c r="D224" i="7" s="1"/>
  <c r="AL224" i="6"/>
  <c r="AM224" i="6" s="1"/>
  <c r="AO224" i="6" s="1"/>
  <c r="AP197" i="6"/>
  <c r="B197" i="7" s="1"/>
  <c r="D197" i="7" s="1"/>
  <c r="AL197" i="6"/>
  <c r="AM197" i="6" s="1"/>
  <c r="AO197" i="6" s="1"/>
  <c r="AP170" i="6"/>
  <c r="B170" i="7" s="1"/>
  <c r="D170" i="7" s="1"/>
  <c r="AL170" i="6"/>
  <c r="AM170" i="6" s="1"/>
  <c r="AO170" i="6" s="1"/>
  <c r="AP153" i="6"/>
  <c r="B153" i="7" s="1"/>
  <c r="D153" i="7" s="1"/>
  <c r="AL153" i="6"/>
  <c r="AM153" i="6" s="1"/>
  <c r="AO153" i="6" s="1"/>
  <c r="AP126" i="6"/>
  <c r="B126" i="7" s="1"/>
  <c r="D126" i="7" s="1"/>
  <c r="AL126" i="6"/>
  <c r="AM126" i="6" s="1"/>
  <c r="AO126" i="6" s="1"/>
  <c r="AP80" i="6"/>
  <c r="B80" i="7" s="1"/>
  <c r="D80" i="7" s="1"/>
  <c r="AL80" i="6"/>
  <c r="AM80" i="6" s="1"/>
  <c r="AO80" i="6" s="1"/>
  <c r="AP30" i="6"/>
  <c r="B30" i="7" s="1"/>
  <c r="D30" i="7" s="1"/>
  <c r="G30" i="7" s="1"/>
  <c r="AL30" i="6"/>
  <c r="AM30" i="6" s="1"/>
  <c r="AO30" i="6" s="1"/>
  <c r="AN74" i="10"/>
  <c r="AK74" i="10"/>
  <c r="AL74" i="10" s="1"/>
  <c r="AM74" i="10" s="1"/>
  <c r="AO74" i="10" s="1"/>
  <c r="AN53" i="10"/>
  <c r="AK53" i="10"/>
  <c r="AL53" i="10" s="1"/>
  <c r="AM53" i="10" s="1"/>
  <c r="AO53" i="10" s="1"/>
  <c r="AN47" i="10"/>
  <c r="AK47" i="10"/>
  <c r="AL47" i="10" s="1"/>
  <c r="AM47" i="10" s="1"/>
  <c r="AO47" i="10" s="1"/>
  <c r="AP352" i="6"/>
  <c r="B352" i="7" s="1"/>
  <c r="D352" i="7" s="1"/>
  <c r="AL352" i="6"/>
  <c r="AM352" i="6" s="1"/>
  <c r="AO352" i="6" s="1"/>
  <c r="AP341" i="6"/>
  <c r="B341" i="7" s="1"/>
  <c r="D341" i="7" s="1"/>
  <c r="AL341" i="6"/>
  <c r="AM341" i="6" s="1"/>
  <c r="AO341" i="6" s="1"/>
  <c r="AP332" i="6"/>
  <c r="B332" i="7" s="1"/>
  <c r="D332" i="7" s="1"/>
  <c r="G332" i="7" s="1"/>
  <c r="AL332" i="6"/>
  <c r="AM332" i="6" s="1"/>
  <c r="AO332" i="6" s="1"/>
  <c r="AP323" i="6"/>
  <c r="B323" i="7" s="1"/>
  <c r="D323" i="7" s="1"/>
  <c r="AL323" i="6"/>
  <c r="AM323" i="6" s="1"/>
  <c r="AO323" i="6" s="1"/>
  <c r="AP312" i="6"/>
  <c r="B312" i="7" s="1"/>
  <c r="D312" i="7" s="1"/>
  <c r="AL312" i="6"/>
  <c r="AM312" i="6" s="1"/>
  <c r="AO312" i="6" s="1"/>
  <c r="AP303" i="6"/>
  <c r="B303" i="7" s="1"/>
  <c r="D303" i="7" s="1"/>
  <c r="G303" i="7" s="1"/>
  <c r="AL303" i="6"/>
  <c r="AM303" i="6" s="1"/>
  <c r="AO303" i="6" s="1"/>
  <c r="AP294" i="6"/>
  <c r="B294" i="7" s="1"/>
  <c r="D294" i="7" s="1"/>
  <c r="AL294" i="6"/>
  <c r="AM294" i="6" s="1"/>
  <c r="AO294" i="6" s="1"/>
  <c r="AP285" i="6"/>
  <c r="B285" i="7" s="1"/>
  <c r="D285" i="7" s="1"/>
  <c r="G285" i="7" s="1"/>
  <c r="AL285" i="6"/>
  <c r="AM285" i="6" s="1"/>
  <c r="AO285" i="6" s="1"/>
  <c r="AP276" i="6"/>
  <c r="B276" i="7" s="1"/>
  <c r="D276" i="7" s="1"/>
  <c r="G276" i="7" s="1"/>
  <c r="AL276" i="6"/>
  <c r="AM276" i="6" s="1"/>
  <c r="AO276" i="6" s="1"/>
  <c r="AP267" i="6"/>
  <c r="B267" i="7" s="1"/>
  <c r="D267" i="7" s="1"/>
  <c r="AL267" i="6"/>
  <c r="AM267" i="6" s="1"/>
  <c r="AO267" i="6" s="1"/>
  <c r="AP258" i="6"/>
  <c r="B258" i="7" s="1"/>
  <c r="D258" i="7" s="1"/>
  <c r="AL258" i="6"/>
  <c r="AM258" i="6" s="1"/>
  <c r="AO258" i="6" s="1"/>
  <c r="AP249" i="6"/>
  <c r="B249" i="7" s="1"/>
  <c r="D249" i="7" s="1"/>
  <c r="G249" i="7" s="1"/>
  <c r="AL249" i="6"/>
  <c r="AM249" i="6" s="1"/>
  <c r="AO249" i="6" s="1"/>
  <c r="AP241" i="6"/>
  <c r="B241" i="7" s="1"/>
  <c r="D241" i="7" s="1"/>
  <c r="AL241" i="6"/>
  <c r="AM241" i="6" s="1"/>
  <c r="AO241" i="6" s="1"/>
  <c r="AP232" i="6"/>
  <c r="B232" i="7" s="1"/>
  <c r="D232" i="7" s="1"/>
  <c r="AL232" i="6"/>
  <c r="AM232" i="6" s="1"/>
  <c r="AO232" i="6" s="1"/>
  <c r="AP223" i="6"/>
  <c r="B223" i="7" s="1"/>
  <c r="D223" i="7" s="1"/>
  <c r="AL223" i="6"/>
  <c r="AM223" i="6" s="1"/>
  <c r="AO223" i="6" s="1"/>
  <c r="AP214" i="6"/>
  <c r="B214" i="7" s="1"/>
  <c r="D214" i="7" s="1"/>
  <c r="AL214" i="6"/>
  <c r="AM214" i="6" s="1"/>
  <c r="AO214" i="6" s="1"/>
  <c r="AP205" i="6"/>
  <c r="B205" i="7" s="1"/>
  <c r="D205" i="7" s="1"/>
  <c r="AL205" i="6"/>
  <c r="AM205" i="6" s="1"/>
  <c r="AO205" i="6" s="1"/>
  <c r="AP196" i="6"/>
  <c r="B196" i="7" s="1"/>
  <c r="D196" i="7" s="1"/>
  <c r="AL196" i="6"/>
  <c r="AM196" i="6" s="1"/>
  <c r="AO196" i="6" s="1"/>
  <c r="AP187" i="6"/>
  <c r="B187" i="7" s="1"/>
  <c r="D187" i="7" s="1"/>
  <c r="AL187" i="6"/>
  <c r="AM187" i="6" s="1"/>
  <c r="AO187" i="6" s="1"/>
  <c r="AP178" i="6"/>
  <c r="B178" i="7" s="1"/>
  <c r="D178" i="7" s="1"/>
  <c r="AL178" i="6"/>
  <c r="AM178" i="6" s="1"/>
  <c r="AO178" i="6" s="1"/>
  <c r="AP169" i="6"/>
  <c r="B169" i="7" s="1"/>
  <c r="D169" i="7" s="1"/>
  <c r="G169" i="7" s="1"/>
  <c r="AL169" i="6"/>
  <c r="AM169" i="6" s="1"/>
  <c r="AO169" i="6" s="1"/>
  <c r="AP161" i="6"/>
  <c r="B161" i="7" s="1"/>
  <c r="D161" i="7" s="1"/>
  <c r="AL161" i="6"/>
  <c r="AM161" i="6" s="1"/>
  <c r="AO161" i="6" s="1"/>
  <c r="AP26" i="6"/>
  <c r="B26" i="7" s="1"/>
  <c r="D26" i="7" s="1"/>
  <c r="AL26" i="6"/>
  <c r="AM26" i="6" s="1"/>
  <c r="AO26" i="6" s="1"/>
  <c r="AS4" i="4"/>
  <c r="AU4" i="4"/>
  <c r="AT4" i="4"/>
  <c r="AW4" i="4" s="1"/>
  <c r="AX4" i="4" s="1"/>
  <c r="AZ4" i="4" s="1"/>
  <c r="AS7" i="4"/>
  <c r="AU7" i="4"/>
  <c r="AT7" i="4"/>
  <c r="AW7" i="4" s="1"/>
  <c r="AX7" i="4" s="1"/>
  <c r="AZ7" i="4" s="1"/>
  <c r="AS10" i="4"/>
  <c r="AU10" i="4"/>
  <c r="AT10" i="4"/>
  <c r="AW10" i="4" s="1"/>
  <c r="AX10" i="4" s="1"/>
  <c r="AZ10" i="4" s="1"/>
  <c r="AS13" i="4"/>
  <c r="AU13" i="4"/>
  <c r="AT13" i="4"/>
  <c r="AW13" i="4" s="1"/>
  <c r="AX13" i="4" s="1"/>
  <c r="AZ13" i="4" s="1"/>
  <c r="AS16" i="4"/>
  <c r="AU16" i="4"/>
  <c r="AT16" i="4"/>
  <c r="AW16" i="4" s="1"/>
  <c r="AX16" i="4" s="1"/>
  <c r="AZ16" i="4" s="1"/>
  <c r="AS19" i="4"/>
  <c r="AU19" i="4"/>
  <c r="AT19" i="4"/>
  <c r="AW19" i="4" s="1"/>
  <c r="AX19" i="4" s="1"/>
  <c r="AZ19" i="4" s="1"/>
  <c r="AS22" i="4"/>
  <c r="AU22" i="4"/>
  <c r="AT22" i="4"/>
  <c r="AW22" i="4" s="1"/>
  <c r="AX22" i="4" s="1"/>
  <c r="AZ22" i="4" s="1"/>
  <c r="AS25" i="4"/>
  <c r="AU25" i="4"/>
  <c r="AT25" i="4"/>
  <c r="AW25" i="4" s="1"/>
  <c r="AX25" i="4" s="1"/>
  <c r="AZ25" i="4" s="1"/>
  <c r="AS28" i="4"/>
  <c r="AU28" i="4"/>
  <c r="AT28" i="4"/>
  <c r="AW28" i="4" s="1"/>
  <c r="AX28" i="4" s="1"/>
  <c r="AZ28" i="4" s="1"/>
  <c r="AS31" i="4"/>
  <c r="AU31" i="4"/>
  <c r="AT31" i="4"/>
  <c r="AW31" i="4" s="1"/>
  <c r="AX31" i="4" s="1"/>
  <c r="AZ31" i="4" s="1"/>
  <c r="AS34" i="4"/>
  <c r="AU34" i="4"/>
  <c r="AT34" i="4"/>
  <c r="AW34" i="4" s="1"/>
  <c r="AX34" i="4" s="1"/>
  <c r="AZ34" i="4" s="1"/>
  <c r="AS37" i="4"/>
  <c r="AU37" i="4"/>
  <c r="AT37" i="4"/>
  <c r="AW37" i="4" s="1"/>
  <c r="AX37" i="4" s="1"/>
  <c r="AZ37" i="4" s="1"/>
  <c r="AS40" i="4"/>
  <c r="AU40" i="4"/>
  <c r="AT40" i="4"/>
  <c r="AW40" i="4" s="1"/>
  <c r="AX40" i="4" s="1"/>
  <c r="AZ40" i="4" s="1"/>
  <c r="AS43" i="4"/>
  <c r="AU43" i="4"/>
  <c r="AT43" i="4"/>
  <c r="AW43" i="4" s="1"/>
  <c r="AX43" i="4" s="1"/>
  <c r="AZ43" i="4" s="1"/>
  <c r="AS46" i="4"/>
  <c r="AU46" i="4"/>
  <c r="AT46" i="4"/>
  <c r="AW46" i="4" s="1"/>
  <c r="AX46" i="4" s="1"/>
  <c r="AZ46" i="4" s="1"/>
  <c r="AS49" i="4"/>
  <c r="AU49" i="4"/>
  <c r="AT49" i="4"/>
  <c r="AW49" i="4" s="1"/>
  <c r="AX49" i="4" s="1"/>
  <c r="AZ49" i="4" s="1"/>
  <c r="AS52" i="4"/>
  <c r="AU52" i="4"/>
  <c r="AT52" i="4"/>
  <c r="AW52" i="4" s="1"/>
  <c r="AX52" i="4" s="1"/>
  <c r="AZ52" i="4" s="1"/>
  <c r="AS55" i="4"/>
  <c r="AU55" i="4"/>
  <c r="AT55" i="4"/>
  <c r="AW55" i="4" s="1"/>
  <c r="AX55" i="4" s="1"/>
  <c r="AZ55" i="4" s="1"/>
  <c r="AS58" i="4"/>
  <c r="AU58" i="4"/>
  <c r="AT58" i="4"/>
  <c r="AW58" i="4" s="1"/>
  <c r="AX58" i="4" s="1"/>
  <c r="AZ58" i="4" s="1"/>
  <c r="AS61" i="4"/>
  <c r="AU61" i="4"/>
  <c r="AT61" i="4"/>
  <c r="AW61" i="4" s="1"/>
  <c r="AX61" i="4" s="1"/>
  <c r="AZ61" i="4" s="1"/>
  <c r="AS64" i="4"/>
  <c r="AU64" i="4"/>
  <c r="AT64" i="4"/>
  <c r="AW64" i="4" s="1"/>
  <c r="AX64" i="4" s="1"/>
  <c r="AZ64" i="4" s="1"/>
  <c r="AS67" i="4"/>
  <c r="AU67" i="4"/>
  <c r="AT67" i="4"/>
  <c r="AW67" i="4" s="1"/>
  <c r="AX67" i="4" s="1"/>
  <c r="AZ67" i="4" s="1"/>
  <c r="AS70" i="4"/>
  <c r="AU70" i="4"/>
  <c r="AT70" i="4"/>
  <c r="AW70" i="4" s="1"/>
  <c r="AX70" i="4" s="1"/>
  <c r="AZ70" i="4" s="1"/>
  <c r="AS73" i="4"/>
  <c r="AU73" i="4"/>
  <c r="AT73" i="4"/>
  <c r="AW73" i="4" s="1"/>
  <c r="AX73" i="4" s="1"/>
  <c r="AZ73" i="4" s="1"/>
  <c r="AS76" i="4"/>
  <c r="AU76" i="4"/>
  <c r="AT76" i="4"/>
  <c r="AW76" i="4" s="1"/>
  <c r="AX76" i="4" s="1"/>
  <c r="AZ76" i="4" s="1"/>
  <c r="AS79" i="4"/>
  <c r="AU79" i="4"/>
  <c r="AT79" i="4"/>
  <c r="AW79" i="4" s="1"/>
  <c r="AX79" i="4" s="1"/>
  <c r="AZ79" i="4" s="1"/>
  <c r="AS82" i="4"/>
  <c r="AU82" i="4"/>
  <c r="AT82" i="4"/>
  <c r="AW82" i="4" s="1"/>
  <c r="AX82" i="4" s="1"/>
  <c r="AZ82" i="4" s="1"/>
  <c r="AS85" i="4"/>
  <c r="AU85" i="4"/>
  <c r="AT85" i="4"/>
  <c r="AW85" i="4" s="1"/>
  <c r="AX85" i="4" s="1"/>
  <c r="AZ85" i="4" s="1"/>
  <c r="AS88" i="4"/>
  <c r="AU88" i="4"/>
  <c r="AT88" i="4"/>
  <c r="AW88" i="4" s="1"/>
  <c r="AX88" i="4" s="1"/>
  <c r="AZ88" i="4" s="1"/>
  <c r="AS91" i="4"/>
  <c r="AU91" i="4"/>
  <c r="AT91" i="4"/>
  <c r="AW91" i="4" s="1"/>
  <c r="AX91" i="4" s="1"/>
  <c r="AZ91" i="4" s="1"/>
  <c r="AS94" i="4"/>
  <c r="AU94" i="4"/>
  <c r="AT94" i="4"/>
  <c r="AW94" i="4" s="1"/>
  <c r="AX94" i="4" s="1"/>
  <c r="AZ94" i="4" s="1"/>
  <c r="AS97" i="4"/>
  <c r="AU97" i="4"/>
  <c r="AT97" i="4"/>
  <c r="AW97" i="4" s="1"/>
  <c r="AX97" i="4" s="1"/>
  <c r="AZ97" i="4" s="1"/>
  <c r="AS100" i="4"/>
  <c r="AU100" i="4"/>
  <c r="AT100" i="4"/>
  <c r="AW100" i="4" s="1"/>
  <c r="AX100" i="4" s="1"/>
  <c r="AZ100" i="4" s="1"/>
  <c r="AS103" i="4"/>
  <c r="AU103" i="4"/>
  <c r="AT103" i="4"/>
  <c r="AW103" i="4" s="1"/>
  <c r="AX103" i="4" s="1"/>
  <c r="AZ103" i="4" s="1"/>
  <c r="AS106" i="4"/>
  <c r="AU106" i="4"/>
  <c r="AT106" i="4"/>
  <c r="AW106" i="4" s="1"/>
  <c r="AX106" i="4" s="1"/>
  <c r="AZ106" i="4" s="1"/>
  <c r="AS109" i="4"/>
  <c r="AU109" i="4"/>
  <c r="AT109" i="4"/>
  <c r="AW109" i="4" s="1"/>
  <c r="AX109" i="4" s="1"/>
  <c r="AZ109" i="4" s="1"/>
  <c r="AS112" i="4"/>
  <c r="AU112" i="4"/>
  <c r="AT112" i="4"/>
  <c r="AW112" i="4" s="1"/>
  <c r="AX112" i="4" s="1"/>
  <c r="AZ112" i="4" s="1"/>
  <c r="AS115" i="4"/>
  <c r="AU115" i="4"/>
  <c r="AT115" i="4"/>
  <c r="AW115" i="4" s="1"/>
  <c r="AX115" i="4" s="1"/>
  <c r="AZ115" i="4" s="1"/>
  <c r="AS118" i="4"/>
  <c r="AU118" i="4"/>
  <c r="AT118" i="4"/>
  <c r="AW118" i="4" s="1"/>
  <c r="AX118" i="4" s="1"/>
  <c r="AZ118" i="4" s="1"/>
  <c r="AS121" i="4"/>
  <c r="AU121" i="4"/>
  <c r="AT121" i="4"/>
  <c r="AW121" i="4" s="1"/>
  <c r="AX121" i="4" s="1"/>
  <c r="AZ121" i="4" s="1"/>
  <c r="AS124" i="4"/>
  <c r="AU124" i="4"/>
  <c r="AT124" i="4"/>
  <c r="AW124" i="4" s="1"/>
  <c r="AX124" i="4" s="1"/>
  <c r="AZ124" i="4" s="1"/>
  <c r="AS127" i="4"/>
  <c r="AU127" i="4"/>
  <c r="AT127" i="4"/>
  <c r="AW127" i="4" s="1"/>
  <c r="AX127" i="4" s="1"/>
  <c r="AZ127" i="4" s="1"/>
  <c r="AS130" i="4"/>
  <c r="AU130" i="4"/>
  <c r="AT130" i="4"/>
  <c r="AW130" i="4" s="1"/>
  <c r="AX130" i="4" s="1"/>
  <c r="AZ130" i="4" s="1"/>
  <c r="AP12" i="6"/>
  <c r="B12" i="7" s="1"/>
  <c r="D12" i="7" s="1"/>
  <c r="AL12" i="6"/>
  <c r="AM12" i="6" s="1"/>
  <c r="AO12" i="6" s="1"/>
  <c r="AS137" i="4"/>
  <c r="AU137" i="4"/>
  <c r="AT137" i="4"/>
  <c r="AW137" i="4" s="1"/>
  <c r="AX137" i="4" s="1"/>
  <c r="AZ137" i="4" s="1"/>
  <c r="AS146" i="4"/>
  <c r="AU146" i="4"/>
  <c r="AT146" i="4"/>
  <c r="AW146" i="4" s="1"/>
  <c r="AX146" i="4" s="1"/>
  <c r="AZ146" i="4" s="1"/>
  <c r="AS155" i="4"/>
  <c r="AU155" i="4"/>
  <c r="AT155" i="4"/>
  <c r="AW155" i="4" s="1"/>
  <c r="AX155" i="4" s="1"/>
  <c r="AZ155" i="4" s="1"/>
  <c r="AS164" i="4"/>
  <c r="AU164" i="4"/>
  <c r="AT164" i="4"/>
  <c r="AW164" i="4" s="1"/>
  <c r="AX164" i="4" s="1"/>
  <c r="AZ164" i="4" s="1"/>
  <c r="AS173" i="4"/>
  <c r="AU173" i="4"/>
  <c r="AT173" i="4"/>
  <c r="AW173" i="4" s="1"/>
  <c r="AX173" i="4" s="1"/>
  <c r="AZ173" i="4" s="1"/>
  <c r="AS182" i="4"/>
  <c r="AU182" i="4"/>
  <c r="AT182" i="4"/>
  <c r="AW182" i="4" s="1"/>
  <c r="AX182" i="4" s="1"/>
  <c r="AZ182" i="4" s="1"/>
  <c r="AS6" i="4"/>
  <c r="AU6" i="4"/>
  <c r="AT6" i="4"/>
  <c r="AW6" i="4" s="1"/>
  <c r="AX6" i="4" s="1"/>
  <c r="AZ6" i="4" s="1"/>
  <c r="AS15" i="4"/>
  <c r="AU15" i="4"/>
  <c r="AT15" i="4"/>
  <c r="AW15" i="4" s="1"/>
  <c r="AX15" i="4" s="1"/>
  <c r="AZ15" i="4" s="1"/>
  <c r="AS24" i="4"/>
  <c r="AU24" i="4"/>
  <c r="AT24" i="4"/>
  <c r="AW24" i="4" s="1"/>
  <c r="AX24" i="4" s="1"/>
  <c r="AZ24" i="4" s="1"/>
  <c r="AS33" i="4"/>
  <c r="AU33" i="4"/>
  <c r="AT33" i="4"/>
  <c r="AW33" i="4" s="1"/>
  <c r="AX33" i="4" s="1"/>
  <c r="AZ33" i="4" s="1"/>
  <c r="AS42" i="4"/>
  <c r="AU42" i="4"/>
  <c r="AT42" i="4"/>
  <c r="AW42" i="4" s="1"/>
  <c r="AX42" i="4" s="1"/>
  <c r="AZ42" i="4" s="1"/>
  <c r="AS51" i="4"/>
  <c r="AU51" i="4"/>
  <c r="AT51" i="4"/>
  <c r="AW51" i="4" s="1"/>
  <c r="AX51" i="4" s="1"/>
  <c r="AZ51" i="4" s="1"/>
  <c r="AS60" i="4"/>
  <c r="AU60" i="4"/>
  <c r="AT60" i="4"/>
  <c r="AW60" i="4" s="1"/>
  <c r="AX60" i="4" s="1"/>
  <c r="AZ60" i="4" s="1"/>
  <c r="AS69" i="4"/>
  <c r="AU69" i="4"/>
  <c r="AT69" i="4"/>
  <c r="AW69" i="4" s="1"/>
  <c r="AX69" i="4" s="1"/>
  <c r="AZ69" i="4" s="1"/>
  <c r="AS78" i="4"/>
  <c r="AU78" i="4"/>
  <c r="AT78" i="4"/>
  <c r="AW78" i="4" s="1"/>
  <c r="AX78" i="4" s="1"/>
  <c r="AZ78" i="4" s="1"/>
  <c r="AS87" i="4"/>
  <c r="AU87" i="4"/>
  <c r="AT87" i="4"/>
  <c r="AW87" i="4" s="1"/>
  <c r="AX87" i="4" s="1"/>
  <c r="AZ87" i="4" s="1"/>
  <c r="AS96" i="4"/>
  <c r="AU96" i="4"/>
  <c r="AT96" i="4"/>
  <c r="AW96" i="4" s="1"/>
  <c r="AX96" i="4" s="1"/>
  <c r="AZ96" i="4" s="1"/>
  <c r="AS105" i="4"/>
  <c r="AU105" i="4"/>
  <c r="AT105" i="4"/>
  <c r="AW105" i="4" s="1"/>
  <c r="AX105" i="4" s="1"/>
  <c r="AZ105" i="4" s="1"/>
  <c r="AS114" i="4"/>
  <c r="AU114" i="4"/>
  <c r="AT114" i="4"/>
  <c r="AW114" i="4" s="1"/>
  <c r="AX114" i="4" s="1"/>
  <c r="AZ114" i="4" s="1"/>
  <c r="AS123" i="4"/>
  <c r="AU123" i="4"/>
  <c r="AT123" i="4"/>
  <c r="AW123" i="4" s="1"/>
  <c r="AX123" i="4" s="1"/>
  <c r="AZ123" i="4" s="1"/>
  <c r="AS132" i="4"/>
  <c r="AU132" i="4"/>
  <c r="AT132" i="4"/>
  <c r="AW132" i="4" s="1"/>
  <c r="AX132" i="4" s="1"/>
  <c r="AZ132" i="4" s="1"/>
  <c r="AS141" i="4"/>
  <c r="AU141" i="4"/>
  <c r="AT141" i="4"/>
  <c r="AW141" i="4" s="1"/>
  <c r="AX141" i="4" s="1"/>
  <c r="AZ141" i="4" s="1"/>
  <c r="AS150" i="4"/>
  <c r="AU150" i="4"/>
  <c r="AT150" i="4"/>
  <c r="AW150" i="4" s="1"/>
  <c r="AX150" i="4" s="1"/>
  <c r="AZ150" i="4" s="1"/>
  <c r="AS159" i="4"/>
  <c r="AU159" i="4"/>
  <c r="AT159" i="4"/>
  <c r="AW159" i="4" s="1"/>
  <c r="AX159" i="4" s="1"/>
  <c r="AZ159" i="4" s="1"/>
  <c r="AS168" i="4"/>
  <c r="AU168" i="4"/>
  <c r="AT168" i="4"/>
  <c r="AW168" i="4" s="1"/>
  <c r="AX168" i="4" s="1"/>
  <c r="AZ168" i="4" s="1"/>
  <c r="AS177" i="4"/>
  <c r="AU177" i="4"/>
  <c r="AT177" i="4"/>
  <c r="AW177" i="4" s="1"/>
  <c r="AX177" i="4" s="1"/>
  <c r="AZ177" i="4" s="1"/>
  <c r="AS186" i="4"/>
  <c r="AU186" i="4"/>
  <c r="AT186" i="4"/>
  <c r="AW186" i="4" s="1"/>
  <c r="AX186" i="4" s="1"/>
  <c r="AZ186" i="4" s="1"/>
  <c r="AS133" i="4"/>
  <c r="AU133" i="4"/>
  <c r="AT133" i="4"/>
  <c r="AW133" i="4" s="1"/>
  <c r="AX133" i="4" s="1"/>
  <c r="AZ133" i="4" s="1"/>
  <c r="AS160" i="4"/>
  <c r="AU160" i="4"/>
  <c r="AT160" i="4"/>
  <c r="AW160" i="4" s="1"/>
  <c r="AX160" i="4" s="1"/>
  <c r="AZ160" i="4" s="1"/>
  <c r="AS187" i="4"/>
  <c r="AU187" i="4"/>
  <c r="AT187" i="4"/>
  <c r="AW187" i="4" s="1"/>
  <c r="AX187" i="4" s="1"/>
  <c r="AZ187" i="4" s="1"/>
  <c r="AS199" i="4"/>
  <c r="AU199" i="4"/>
  <c r="AT199" i="4"/>
  <c r="AW199" i="4" s="1"/>
  <c r="AX199" i="4" s="1"/>
  <c r="AZ199" i="4" s="1"/>
  <c r="AS193" i="4"/>
  <c r="AU193" i="4"/>
  <c r="AT193" i="4"/>
  <c r="AW193" i="4" s="1"/>
  <c r="AX193" i="4" s="1"/>
  <c r="AZ193" i="4" s="1"/>
  <c r="AN249" i="10"/>
  <c r="AK249" i="10"/>
  <c r="AL249" i="10" s="1"/>
  <c r="AM249" i="10" s="1"/>
  <c r="AO249" i="10" s="1"/>
  <c r="AN246" i="10"/>
  <c r="AK246" i="10"/>
  <c r="AL246" i="10" s="1"/>
  <c r="AM246" i="10" s="1"/>
  <c r="AO246" i="10" s="1"/>
  <c r="AN243" i="10"/>
  <c r="AK243" i="10"/>
  <c r="AL243" i="10" s="1"/>
  <c r="AM243" i="10" s="1"/>
  <c r="AO243" i="10" s="1"/>
  <c r="AN240" i="10"/>
  <c r="AK240" i="10"/>
  <c r="AL240" i="10" s="1"/>
  <c r="AM240" i="10" s="1"/>
  <c r="AO240" i="10" s="1"/>
  <c r="AN237" i="10"/>
  <c r="AK237" i="10"/>
  <c r="AL237" i="10" s="1"/>
  <c r="AM237" i="10" s="1"/>
  <c r="AO237" i="10" s="1"/>
  <c r="AN234" i="10"/>
  <c r="AK234" i="10"/>
  <c r="AL234" i="10" s="1"/>
  <c r="AM234" i="10" s="1"/>
  <c r="AO234" i="10" s="1"/>
  <c r="AN231" i="10"/>
  <c r="AK231" i="10"/>
  <c r="AL231" i="10" s="1"/>
  <c r="AM231" i="10" s="1"/>
  <c r="AO231" i="10" s="1"/>
  <c r="AN228" i="10"/>
  <c r="AK228" i="10"/>
  <c r="AL228" i="10" s="1"/>
  <c r="AM228" i="10" s="1"/>
  <c r="AO228" i="10" s="1"/>
  <c r="AN225" i="10"/>
  <c r="AK225" i="10"/>
  <c r="AL225" i="10" s="1"/>
  <c r="AM225" i="10" s="1"/>
  <c r="AO225" i="10" s="1"/>
  <c r="AN222" i="10"/>
  <c r="AK222" i="10"/>
  <c r="AL222" i="10" s="1"/>
  <c r="AM222" i="10" s="1"/>
  <c r="AO222" i="10" s="1"/>
  <c r="AN219" i="10"/>
  <c r="AK219" i="10"/>
  <c r="AL219" i="10" s="1"/>
  <c r="AM219" i="10" s="1"/>
  <c r="AO219" i="10" s="1"/>
  <c r="AN216" i="10"/>
  <c r="AK216" i="10"/>
  <c r="AL216" i="10" s="1"/>
  <c r="AM216" i="10" s="1"/>
  <c r="AO216" i="10" s="1"/>
  <c r="AN213" i="10"/>
  <c r="AK213" i="10"/>
  <c r="AL213" i="10" s="1"/>
  <c r="AM213" i="10" s="1"/>
  <c r="AO213" i="10" s="1"/>
  <c r="AN210" i="10"/>
  <c r="AK210" i="10"/>
  <c r="AL210" i="10" s="1"/>
  <c r="AM210" i="10" s="1"/>
  <c r="AO210" i="10" s="1"/>
  <c r="AN207" i="10"/>
  <c r="AK207" i="10"/>
  <c r="AL207" i="10" s="1"/>
  <c r="AM207" i="10" s="1"/>
  <c r="AO207" i="10" s="1"/>
  <c r="AN204" i="10"/>
  <c r="AK204" i="10"/>
  <c r="AL204" i="10" s="1"/>
  <c r="AM204" i="10" s="1"/>
  <c r="AO204" i="10" s="1"/>
  <c r="AN201" i="10"/>
  <c r="AK201" i="10"/>
  <c r="AL201" i="10" s="1"/>
  <c r="AM201" i="10" s="1"/>
  <c r="AO201" i="10" s="1"/>
  <c r="AN198" i="10"/>
  <c r="AK198" i="10"/>
  <c r="AL198" i="10" s="1"/>
  <c r="AM198" i="10" s="1"/>
  <c r="AO198" i="10" s="1"/>
  <c r="AN252" i="10"/>
  <c r="AK252" i="10"/>
  <c r="AL252" i="10" s="1"/>
  <c r="AM252" i="10" s="1"/>
  <c r="AO252" i="10" s="1"/>
  <c r="AN170" i="10"/>
  <c r="AK170" i="10"/>
  <c r="AL170" i="10" s="1"/>
  <c r="AM170" i="10" s="1"/>
  <c r="AO170" i="10" s="1"/>
  <c r="AN167" i="10"/>
  <c r="AK167" i="10"/>
  <c r="AL167" i="10" s="1"/>
  <c r="AM167" i="10" s="1"/>
  <c r="AO167" i="10" s="1"/>
  <c r="AN164" i="10"/>
  <c r="AK164" i="10"/>
  <c r="AL164" i="10" s="1"/>
  <c r="AM164" i="10" s="1"/>
  <c r="AO164" i="10" s="1"/>
  <c r="AN161" i="10"/>
  <c r="AK161" i="10"/>
  <c r="AL161" i="10" s="1"/>
  <c r="AM161" i="10" s="1"/>
  <c r="AO161" i="10" s="1"/>
  <c r="AN158" i="10"/>
  <c r="AK158" i="10"/>
  <c r="AL158" i="10" s="1"/>
  <c r="AM158" i="10" s="1"/>
  <c r="AO158" i="10" s="1"/>
  <c r="AN155" i="10"/>
  <c r="AK155" i="10"/>
  <c r="AL155" i="10" s="1"/>
  <c r="AM155" i="10" s="1"/>
  <c r="AO155" i="10" s="1"/>
  <c r="AN152" i="10"/>
  <c r="AK152" i="10"/>
  <c r="AL152" i="10" s="1"/>
  <c r="AM152" i="10" s="1"/>
  <c r="AO152" i="10" s="1"/>
  <c r="AN149" i="10"/>
  <c r="AK149" i="10"/>
  <c r="AL149" i="10" s="1"/>
  <c r="AM149" i="10" s="1"/>
  <c r="AO149" i="10" s="1"/>
  <c r="AN146" i="10"/>
  <c r="AK146" i="10"/>
  <c r="AL146" i="10" s="1"/>
  <c r="AM146" i="10" s="1"/>
  <c r="AO146" i="10" s="1"/>
  <c r="AN143" i="10"/>
  <c r="AK143" i="10"/>
  <c r="AL143" i="10" s="1"/>
  <c r="AM143" i="10" s="1"/>
  <c r="AO143" i="10" s="1"/>
  <c r="AN140" i="10"/>
  <c r="AK140" i="10"/>
  <c r="AL140" i="10" s="1"/>
  <c r="AM140" i="10" s="1"/>
  <c r="AO140" i="10" s="1"/>
  <c r="AN137" i="10"/>
  <c r="AK137" i="10"/>
  <c r="AL137" i="10" s="1"/>
  <c r="AM137" i="10" s="1"/>
  <c r="AO137" i="10" s="1"/>
  <c r="AN134" i="10"/>
  <c r="AK134" i="10"/>
  <c r="AL134" i="10" s="1"/>
  <c r="AM134" i="10" s="1"/>
  <c r="AO134" i="10" s="1"/>
  <c r="AN131" i="10"/>
  <c r="AK131" i="10"/>
  <c r="AL131" i="10" s="1"/>
  <c r="AM131" i="10" s="1"/>
  <c r="AO131" i="10" s="1"/>
  <c r="AN128" i="10"/>
  <c r="AK128" i="10"/>
  <c r="AL128" i="10" s="1"/>
  <c r="AM128" i="10" s="1"/>
  <c r="AO128" i="10" s="1"/>
  <c r="AN125" i="10"/>
  <c r="AK125" i="10"/>
  <c r="AL125" i="10" s="1"/>
  <c r="AM125" i="10" s="1"/>
  <c r="AO125" i="10" s="1"/>
  <c r="AN122" i="10"/>
  <c r="AK122" i="10"/>
  <c r="AL122" i="10" s="1"/>
  <c r="AM122" i="10" s="1"/>
  <c r="AO122" i="10" s="1"/>
  <c r="AN119" i="10"/>
  <c r="AK119" i="10"/>
  <c r="AL119" i="10" s="1"/>
  <c r="AM119" i="10" s="1"/>
  <c r="AO119" i="10" s="1"/>
  <c r="AN116" i="10"/>
  <c r="AK116" i="10"/>
  <c r="AL116" i="10" s="1"/>
  <c r="AM116" i="10" s="1"/>
  <c r="AO116" i="10" s="1"/>
  <c r="AN113" i="10"/>
  <c r="AK113" i="10"/>
  <c r="AL113" i="10" s="1"/>
  <c r="AM113" i="10" s="1"/>
  <c r="AO113" i="10" s="1"/>
  <c r="AN110" i="10"/>
  <c r="AK110" i="10"/>
  <c r="AL110" i="10" s="1"/>
  <c r="AM110" i="10" s="1"/>
  <c r="AO110" i="10" s="1"/>
  <c r="AN107" i="10"/>
  <c r="AK107" i="10"/>
  <c r="AL107" i="10" s="1"/>
  <c r="AM107" i="10" s="1"/>
  <c r="AO107" i="10" s="1"/>
  <c r="AN104" i="10"/>
  <c r="AK104" i="10"/>
  <c r="AL104" i="10" s="1"/>
  <c r="AM104" i="10" s="1"/>
  <c r="AO104" i="10" s="1"/>
  <c r="AN101" i="10"/>
  <c r="AK101" i="10"/>
  <c r="AL101" i="10" s="1"/>
  <c r="AM101" i="10" s="1"/>
  <c r="AO101" i="10" s="1"/>
  <c r="AN98" i="10"/>
  <c r="AK98" i="10"/>
  <c r="AL98" i="10" s="1"/>
  <c r="AM98" i="10" s="1"/>
  <c r="AO98" i="10" s="1"/>
  <c r="AN95" i="10"/>
  <c r="AK95" i="10"/>
  <c r="AL95" i="10" s="1"/>
  <c r="AM95" i="10" s="1"/>
  <c r="AO95" i="10" s="1"/>
  <c r="AN92" i="10"/>
  <c r="AK92" i="10"/>
  <c r="AL92" i="10" s="1"/>
  <c r="AM92" i="10" s="1"/>
  <c r="AO92" i="10" s="1"/>
  <c r="AN89" i="10"/>
  <c r="AK89" i="10"/>
  <c r="AL89" i="10" s="1"/>
  <c r="AM89" i="10" s="1"/>
  <c r="AO89" i="10" s="1"/>
  <c r="AN86" i="10"/>
  <c r="AK86" i="10"/>
  <c r="AL86" i="10" s="1"/>
  <c r="AM86" i="10" s="1"/>
  <c r="AO86" i="10" s="1"/>
  <c r="AN83" i="10"/>
  <c r="AK83" i="10"/>
  <c r="AL83" i="10" s="1"/>
  <c r="AM83" i="10" s="1"/>
  <c r="AO83" i="10" s="1"/>
  <c r="AN80" i="10"/>
  <c r="AK80" i="10"/>
  <c r="AL80" i="10" s="1"/>
  <c r="AM80" i="10" s="1"/>
  <c r="AO80" i="10" s="1"/>
  <c r="AN77" i="10"/>
  <c r="AK77" i="10"/>
  <c r="AL77" i="10" s="1"/>
  <c r="AM77" i="10" s="1"/>
  <c r="AO77" i="10" s="1"/>
  <c r="AN44" i="10"/>
  <c r="AK44" i="10"/>
  <c r="AL44" i="10" s="1"/>
  <c r="AM44" i="10" s="1"/>
  <c r="AO44" i="10" s="1"/>
  <c r="AN35" i="10"/>
  <c r="AK35" i="10"/>
  <c r="AL35" i="10" s="1"/>
  <c r="AM35" i="10" s="1"/>
  <c r="AO35" i="10" s="1"/>
  <c r="AN26" i="10"/>
  <c r="AK26" i="10"/>
  <c r="AL26" i="10" s="1"/>
  <c r="AM26" i="10" s="1"/>
  <c r="AO26" i="10" s="1"/>
  <c r="AN17" i="10"/>
  <c r="AK17" i="10"/>
  <c r="AL17" i="10" s="1"/>
  <c r="AM17" i="10" s="1"/>
  <c r="AO17" i="10" s="1"/>
  <c r="AN8" i="10"/>
  <c r="AK8" i="10"/>
  <c r="AL8" i="10" s="1"/>
  <c r="AM8" i="10" s="1"/>
  <c r="AO8" i="10" s="1"/>
  <c r="AE354" i="6"/>
  <c r="AF354" i="6" s="1"/>
  <c r="AI354" i="6" s="1"/>
  <c r="AK354" i="6" s="1"/>
  <c r="AE346" i="6"/>
  <c r="AF346" i="6" s="1"/>
  <c r="AI346" i="6" s="1"/>
  <c r="AK346" i="6" s="1"/>
  <c r="AE337" i="6"/>
  <c r="AF337" i="6" s="1"/>
  <c r="AI337" i="6" s="1"/>
  <c r="AK337" i="6" s="1"/>
  <c r="AE328" i="6"/>
  <c r="AF328" i="6" s="1"/>
  <c r="AI328" i="6" s="1"/>
  <c r="AK328" i="6" s="1"/>
  <c r="AE319" i="6"/>
  <c r="AF319" i="6" s="1"/>
  <c r="AI319" i="6" s="1"/>
  <c r="AK319" i="6" s="1"/>
  <c r="AE308" i="6"/>
  <c r="AF308" i="6" s="1"/>
  <c r="AI308" i="6" s="1"/>
  <c r="AK308" i="6" s="1"/>
  <c r="AE299" i="6"/>
  <c r="AF299" i="6" s="1"/>
  <c r="AI299" i="6" s="1"/>
  <c r="AK299" i="6" s="1"/>
  <c r="AE290" i="6"/>
  <c r="AF290" i="6" s="1"/>
  <c r="AI290" i="6" s="1"/>
  <c r="AK290" i="6" s="1"/>
  <c r="AE281" i="6"/>
  <c r="AF281" i="6" s="1"/>
  <c r="AI281" i="6" s="1"/>
  <c r="AK281" i="6" s="1"/>
  <c r="AE272" i="6"/>
  <c r="AF272" i="6" s="1"/>
  <c r="AI272" i="6" s="1"/>
  <c r="AK272" i="6" s="1"/>
  <c r="AE263" i="6"/>
  <c r="AF263" i="6" s="1"/>
  <c r="AI263" i="6" s="1"/>
  <c r="AK263" i="6" s="1"/>
  <c r="AE254" i="6"/>
  <c r="AF254" i="6" s="1"/>
  <c r="AI254" i="6" s="1"/>
  <c r="AK254" i="6" s="1"/>
  <c r="AE243" i="6"/>
  <c r="AF243" i="6" s="1"/>
  <c r="AI243" i="6" s="1"/>
  <c r="AK243" i="6" s="1"/>
  <c r="AE234" i="6"/>
  <c r="AF234" i="6" s="1"/>
  <c r="AI234" i="6" s="1"/>
  <c r="AK234" i="6" s="1"/>
  <c r="AE225" i="6"/>
  <c r="AF225" i="6" s="1"/>
  <c r="AI225" i="6" s="1"/>
  <c r="AK225" i="6" s="1"/>
  <c r="AE216" i="6"/>
  <c r="AF216" i="6" s="1"/>
  <c r="AI216" i="6" s="1"/>
  <c r="AK216" i="6" s="1"/>
  <c r="AE207" i="6"/>
  <c r="AF207" i="6" s="1"/>
  <c r="AI207" i="6" s="1"/>
  <c r="AK207" i="6" s="1"/>
  <c r="AE198" i="6"/>
  <c r="AF198" i="6" s="1"/>
  <c r="AI198" i="6" s="1"/>
  <c r="AK198" i="6" s="1"/>
  <c r="AE189" i="6"/>
  <c r="AF189" i="6" s="1"/>
  <c r="AI189" i="6" s="1"/>
  <c r="AK189" i="6" s="1"/>
  <c r="AE180" i="6"/>
  <c r="AF180" i="6" s="1"/>
  <c r="AI180" i="6" s="1"/>
  <c r="AK180" i="6" s="1"/>
  <c r="AE171" i="6"/>
  <c r="AF171" i="6" s="1"/>
  <c r="AI171" i="6" s="1"/>
  <c r="AK171" i="6" s="1"/>
  <c r="AE166" i="6"/>
  <c r="AF166" i="6" s="1"/>
  <c r="AI166" i="6" s="1"/>
  <c r="AK166" i="6" s="1"/>
  <c r="AE157" i="6"/>
  <c r="AF157" i="6" s="1"/>
  <c r="AI157" i="6" s="1"/>
  <c r="AK157" i="6" s="1"/>
  <c r="AE148" i="6"/>
  <c r="AF148" i="6" s="1"/>
  <c r="AI148" i="6" s="1"/>
  <c r="AK148" i="6" s="1"/>
  <c r="AE139" i="6"/>
  <c r="AF139" i="6" s="1"/>
  <c r="AI139" i="6" s="1"/>
  <c r="AK139" i="6" s="1"/>
  <c r="AE130" i="6"/>
  <c r="AF130" i="6" s="1"/>
  <c r="AI130" i="6" s="1"/>
  <c r="AK130" i="6" s="1"/>
  <c r="AE121" i="6"/>
  <c r="AF121" i="6" s="1"/>
  <c r="AI121" i="6" s="1"/>
  <c r="AK121" i="6" s="1"/>
  <c r="AE112" i="6"/>
  <c r="AF112" i="6" s="1"/>
  <c r="AI112" i="6" s="1"/>
  <c r="AK112" i="6" s="1"/>
  <c r="AE98" i="6"/>
  <c r="AF98" i="6" s="1"/>
  <c r="AI98" i="6" s="1"/>
  <c r="AK98" i="6" s="1"/>
  <c r="BR96" i="7"/>
  <c r="E97" i="7"/>
  <c r="F96" i="7"/>
  <c r="BQ94" i="7"/>
  <c r="BT94" i="7" s="1"/>
  <c r="AR94" i="6" s="1"/>
  <c r="E94" i="7"/>
  <c r="F93" i="7"/>
  <c r="AE87" i="6"/>
  <c r="AF87" i="6" s="1"/>
  <c r="AI87" i="6" s="1"/>
  <c r="AK87" i="6" s="1"/>
  <c r="AE78" i="6"/>
  <c r="AF78" i="6" s="1"/>
  <c r="AI78" i="6" s="1"/>
  <c r="AK78" i="6" s="1"/>
  <c r="AE69" i="6"/>
  <c r="AF69" i="6" s="1"/>
  <c r="AI69" i="6" s="1"/>
  <c r="AK69" i="6" s="1"/>
  <c r="AE60" i="6"/>
  <c r="AF60" i="6" s="1"/>
  <c r="AI60" i="6" s="1"/>
  <c r="AK60" i="6" s="1"/>
  <c r="AE52" i="6"/>
  <c r="AF52" i="6" s="1"/>
  <c r="AI52" i="6" s="1"/>
  <c r="AK52" i="6" s="1"/>
  <c r="AE43" i="6"/>
  <c r="AF43" i="6" s="1"/>
  <c r="AI43" i="6" s="1"/>
  <c r="AK43" i="6" s="1"/>
  <c r="AE34" i="6"/>
  <c r="AF34" i="6" s="1"/>
  <c r="AI34" i="6" s="1"/>
  <c r="AK34" i="6" s="1"/>
  <c r="AE25" i="6"/>
  <c r="AF25" i="6" s="1"/>
  <c r="AI25" i="6" s="1"/>
  <c r="AK25" i="6" s="1"/>
  <c r="AE16" i="6"/>
  <c r="AF16" i="6" s="1"/>
  <c r="AI16" i="6" s="1"/>
  <c r="AK16" i="6" s="1"/>
  <c r="AE348" i="6"/>
  <c r="AF348" i="6" s="1"/>
  <c r="AI348" i="6" s="1"/>
  <c r="AK348" i="6" s="1"/>
  <c r="AE339" i="6"/>
  <c r="AF339" i="6" s="1"/>
  <c r="AI339" i="6" s="1"/>
  <c r="AK339" i="6" s="1"/>
  <c r="AE330" i="6"/>
  <c r="AF330" i="6" s="1"/>
  <c r="AI330" i="6" s="1"/>
  <c r="AK330" i="6" s="1"/>
  <c r="AE321" i="6"/>
  <c r="AF321" i="6" s="1"/>
  <c r="AI321" i="6" s="1"/>
  <c r="AK321" i="6" s="1"/>
  <c r="AE313" i="6"/>
  <c r="AF313" i="6" s="1"/>
  <c r="AI313" i="6" s="1"/>
  <c r="AK313" i="6" s="1"/>
  <c r="AE304" i="6"/>
  <c r="AF304" i="6" s="1"/>
  <c r="AI304" i="6" s="1"/>
  <c r="AK304" i="6" s="1"/>
  <c r="AE295" i="6"/>
  <c r="AF295" i="6" s="1"/>
  <c r="AI295" i="6" s="1"/>
  <c r="AK295" i="6" s="1"/>
  <c r="AE286" i="6"/>
  <c r="AF286" i="6" s="1"/>
  <c r="AI286" i="6" s="1"/>
  <c r="AK286" i="6" s="1"/>
  <c r="AE277" i="6"/>
  <c r="AF277" i="6" s="1"/>
  <c r="AI277" i="6" s="1"/>
  <c r="AK277" i="6" s="1"/>
  <c r="AE268" i="6"/>
  <c r="AF268" i="6" s="1"/>
  <c r="AI268" i="6" s="1"/>
  <c r="AK268" i="6" s="1"/>
  <c r="AE259" i="6"/>
  <c r="AF259" i="6" s="1"/>
  <c r="AI259" i="6" s="1"/>
  <c r="AK259" i="6" s="1"/>
  <c r="AE250" i="6"/>
  <c r="AF250" i="6" s="1"/>
  <c r="AI250" i="6" s="1"/>
  <c r="AK250" i="6" s="1"/>
  <c r="AE239" i="6"/>
  <c r="AF239" i="6" s="1"/>
  <c r="AI239" i="6" s="1"/>
  <c r="AK239" i="6" s="1"/>
  <c r="AE230" i="6"/>
  <c r="AF230" i="6" s="1"/>
  <c r="AI230" i="6" s="1"/>
  <c r="AK230" i="6" s="1"/>
  <c r="AE221" i="6"/>
  <c r="AF221" i="6" s="1"/>
  <c r="AI221" i="6" s="1"/>
  <c r="AK221" i="6" s="1"/>
  <c r="AE212" i="6"/>
  <c r="AF212" i="6" s="1"/>
  <c r="AI212" i="6" s="1"/>
  <c r="AK212" i="6" s="1"/>
  <c r="AE203" i="6"/>
  <c r="AF203" i="6" s="1"/>
  <c r="AI203" i="6" s="1"/>
  <c r="AK203" i="6" s="1"/>
  <c r="AE194" i="6"/>
  <c r="AF194" i="6" s="1"/>
  <c r="AI194" i="6" s="1"/>
  <c r="AK194" i="6" s="1"/>
  <c r="AE185" i="6"/>
  <c r="AF185" i="6" s="1"/>
  <c r="AI185" i="6" s="1"/>
  <c r="AK185" i="6" s="1"/>
  <c r="AE176" i="6"/>
  <c r="AF176" i="6" s="1"/>
  <c r="AI176" i="6" s="1"/>
  <c r="AK176" i="6" s="1"/>
  <c r="AE159" i="6"/>
  <c r="AF159" i="6" s="1"/>
  <c r="AI159" i="6" s="1"/>
  <c r="AK159" i="6" s="1"/>
  <c r="AE150" i="6"/>
  <c r="AF150" i="6" s="1"/>
  <c r="AI150" i="6" s="1"/>
  <c r="AK150" i="6" s="1"/>
  <c r="AE141" i="6"/>
  <c r="AF141" i="6" s="1"/>
  <c r="AI141" i="6" s="1"/>
  <c r="AK141" i="6" s="1"/>
  <c r="AE132" i="6"/>
  <c r="AF132" i="6" s="1"/>
  <c r="AI132" i="6" s="1"/>
  <c r="AK132" i="6" s="1"/>
  <c r="AE123" i="6"/>
  <c r="AF123" i="6" s="1"/>
  <c r="AI123" i="6" s="1"/>
  <c r="AK123" i="6" s="1"/>
  <c r="AE114" i="6"/>
  <c r="AF114" i="6" s="1"/>
  <c r="AI114" i="6" s="1"/>
  <c r="AK114" i="6" s="1"/>
  <c r="AE105" i="6"/>
  <c r="AF105" i="6" s="1"/>
  <c r="AI105" i="6" s="1"/>
  <c r="AK105" i="6" s="1"/>
  <c r="E104" i="7"/>
  <c r="F103" i="7"/>
  <c r="AE97" i="6"/>
  <c r="AF97" i="6" s="1"/>
  <c r="AI97" i="6" s="1"/>
  <c r="AK97" i="6" s="1"/>
  <c r="AE86" i="6"/>
  <c r="AF86" i="6" s="1"/>
  <c r="AI86" i="6" s="1"/>
  <c r="AK86" i="6" s="1"/>
  <c r="AE77" i="6"/>
  <c r="AF77" i="6" s="1"/>
  <c r="AI77" i="6" s="1"/>
  <c r="AK77" i="6" s="1"/>
  <c r="AE68" i="6"/>
  <c r="AF68" i="6" s="1"/>
  <c r="AI68" i="6" s="1"/>
  <c r="AK68" i="6" s="1"/>
  <c r="AE59" i="6"/>
  <c r="AF59" i="6" s="1"/>
  <c r="AI59" i="6" s="1"/>
  <c r="AK59" i="6" s="1"/>
  <c r="AE54" i="6"/>
  <c r="AF54" i="6" s="1"/>
  <c r="AI54" i="6" s="1"/>
  <c r="AK54" i="6" s="1"/>
  <c r="AE45" i="6"/>
  <c r="AF45" i="6" s="1"/>
  <c r="AI45" i="6" s="1"/>
  <c r="AK45" i="6" s="1"/>
  <c r="AE36" i="6"/>
  <c r="AF36" i="6" s="1"/>
  <c r="AI36" i="6" s="1"/>
  <c r="AK36" i="6" s="1"/>
  <c r="AE27" i="6"/>
  <c r="AF27" i="6" s="1"/>
  <c r="AI27" i="6" s="1"/>
  <c r="AK27" i="6" s="1"/>
  <c r="AN40" i="10"/>
  <c r="AK40" i="10"/>
  <c r="AL40" i="10" s="1"/>
  <c r="AM40" i="10" s="1"/>
  <c r="AO40" i="10" s="1"/>
  <c r="AN31" i="10"/>
  <c r="AK31" i="10"/>
  <c r="AL31" i="10" s="1"/>
  <c r="AM31" i="10" s="1"/>
  <c r="AO31" i="10" s="1"/>
  <c r="AN22" i="10"/>
  <c r="AK22" i="10"/>
  <c r="AL22" i="10" s="1"/>
  <c r="AM22" i="10" s="1"/>
  <c r="AO22" i="10" s="1"/>
  <c r="AN13" i="10"/>
  <c r="AK13" i="10"/>
  <c r="AL13" i="10" s="1"/>
  <c r="AM13" i="10" s="1"/>
  <c r="AO13" i="10" s="1"/>
  <c r="AP158" i="6"/>
  <c r="B158" i="7" s="1"/>
  <c r="D158" i="7" s="1"/>
  <c r="AL158" i="6"/>
  <c r="AM158" i="6" s="1"/>
  <c r="AO158" i="6" s="1"/>
  <c r="AP155" i="6"/>
  <c r="B155" i="7" s="1"/>
  <c r="D155" i="7" s="1"/>
  <c r="AL155" i="6"/>
  <c r="AM155" i="6" s="1"/>
  <c r="AO155" i="6" s="1"/>
  <c r="AP152" i="6"/>
  <c r="B152" i="7" s="1"/>
  <c r="D152" i="7" s="1"/>
  <c r="G152" i="7" s="1"/>
  <c r="AL152" i="6"/>
  <c r="AM152" i="6" s="1"/>
  <c r="AO152" i="6" s="1"/>
  <c r="AP149" i="6"/>
  <c r="B149" i="7" s="1"/>
  <c r="D149" i="7" s="1"/>
  <c r="AL149" i="6"/>
  <c r="AM149" i="6" s="1"/>
  <c r="AO149" i="6" s="1"/>
  <c r="AP146" i="6"/>
  <c r="B146" i="7" s="1"/>
  <c r="D146" i="7" s="1"/>
  <c r="AL146" i="6"/>
  <c r="AM146" i="6" s="1"/>
  <c r="AO146" i="6" s="1"/>
  <c r="AP143" i="6"/>
  <c r="B143" i="7" s="1"/>
  <c r="D143" i="7" s="1"/>
  <c r="G143" i="7" s="1"/>
  <c r="AL143" i="6"/>
  <c r="AM143" i="6" s="1"/>
  <c r="AO143" i="6" s="1"/>
  <c r="AP140" i="6"/>
  <c r="B140" i="7" s="1"/>
  <c r="D140" i="7" s="1"/>
  <c r="AL140" i="6"/>
  <c r="AM140" i="6" s="1"/>
  <c r="AO140" i="6" s="1"/>
  <c r="AP137" i="6"/>
  <c r="B137" i="7" s="1"/>
  <c r="D137" i="7" s="1"/>
  <c r="AL137" i="6"/>
  <c r="AM137" i="6" s="1"/>
  <c r="AO137" i="6" s="1"/>
  <c r="AP134" i="6"/>
  <c r="B134" i="7" s="1"/>
  <c r="D134" i="7" s="1"/>
  <c r="AL134" i="6"/>
  <c r="AM134" i="6" s="1"/>
  <c r="AO134" i="6" s="1"/>
  <c r="AP131" i="6"/>
  <c r="B131" i="7" s="1"/>
  <c r="D131" i="7" s="1"/>
  <c r="AL131" i="6"/>
  <c r="AM131" i="6" s="1"/>
  <c r="AO131" i="6" s="1"/>
  <c r="AP128" i="6"/>
  <c r="B128" i="7" s="1"/>
  <c r="D128" i="7" s="1"/>
  <c r="AL128" i="6"/>
  <c r="AM128" i="6" s="1"/>
  <c r="AO128" i="6" s="1"/>
  <c r="AP125" i="6"/>
  <c r="B125" i="7" s="1"/>
  <c r="D125" i="7" s="1"/>
  <c r="G125" i="7" s="1"/>
  <c r="AL125" i="6"/>
  <c r="AM125" i="6" s="1"/>
  <c r="AO125" i="6" s="1"/>
  <c r="AP122" i="6"/>
  <c r="B122" i="7" s="1"/>
  <c r="D122" i="7" s="1"/>
  <c r="AL122" i="6"/>
  <c r="AM122" i="6" s="1"/>
  <c r="AO122" i="6" s="1"/>
  <c r="AP119" i="6"/>
  <c r="B119" i="7" s="1"/>
  <c r="D119" i="7" s="1"/>
  <c r="AL119" i="6"/>
  <c r="AM119" i="6" s="1"/>
  <c r="AO119" i="6" s="1"/>
  <c r="AP116" i="6"/>
  <c r="B116" i="7" s="1"/>
  <c r="D116" i="7" s="1"/>
  <c r="G116" i="7" s="1"/>
  <c r="AL116" i="6"/>
  <c r="AM116" i="6" s="1"/>
  <c r="AO116" i="6" s="1"/>
  <c r="AP113" i="6"/>
  <c r="B113" i="7" s="1"/>
  <c r="D113" i="7" s="1"/>
  <c r="AL113" i="6"/>
  <c r="AM113" i="6" s="1"/>
  <c r="AO113" i="6" s="1"/>
  <c r="AP110" i="6"/>
  <c r="B110" i="7" s="1"/>
  <c r="D110" i="7" s="1"/>
  <c r="AL110" i="6"/>
  <c r="AM110" i="6" s="1"/>
  <c r="AO110" i="6" s="1"/>
  <c r="AP107" i="6"/>
  <c r="B107" i="7" s="1"/>
  <c r="D107" i="7" s="1"/>
  <c r="AL107" i="6"/>
  <c r="AM107" i="6" s="1"/>
  <c r="AO107" i="6" s="1"/>
  <c r="AP104" i="6"/>
  <c r="B104" i="7" s="1"/>
  <c r="D104" i="7" s="1"/>
  <c r="G104" i="7" s="1"/>
  <c r="AL104" i="6"/>
  <c r="AM104" i="6" s="1"/>
  <c r="AO104" i="6" s="1"/>
  <c r="AP102" i="6"/>
  <c r="B102" i="7" s="1"/>
  <c r="D102" i="7" s="1"/>
  <c r="AL102" i="6"/>
  <c r="AM102" i="6" s="1"/>
  <c r="AO102" i="6" s="1"/>
  <c r="AP99" i="6"/>
  <c r="B99" i="7" s="1"/>
  <c r="D99" i="7" s="1"/>
  <c r="AL99" i="6"/>
  <c r="AM99" i="6" s="1"/>
  <c r="AO99" i="6" s="1"/>
  <c r="AP53" i="6"/>
  <c r="B53" i="7" s="1"/>
  <c r="D53" i="7" s="1"/>
  <c r="AL53" i="6"/>
  <c r="AM53" i="6" s="1"/>
  <c r="AO53" i="6" s="1"/>
  <c r="AP50" i="6"/>
  <c r="B50" i="7" s="1"/>
  <c r="D50" i="7" s="1"/>
  <c r="AL50" i="6"/>
  <c r="AM50" i="6" s="1"/>
  <c r="AO50" i="6" s="1"/>
  <c r="AP47" i="6"/>
  <c r="B47" i="7" s="1"/>
  <c r="D47" i="7" s="1"/>
  <c r="AL47" i="6"/>
  <c r="AM47" i="6" s="1"/>
  <c r="AO47" i="6" s="1"/>
  <c r="AP44" i="6"/>
  <c r="B44" i="7" s="1"/>
  <c r="D44" i="7" s="1"/>
  <c r="AL44" i="6"/>
  <c r="AM44" i="6" s="1"/>
  <c r="AO44" i="6" s="1"/>
  <c r="AP35" i="6"/>
  <c r="B35" i="7" s="1"/>
  <c r="D35" i="7" s="1"/>
  <c r="AL35" i="6"/>
  <c r="AM35" i="6" s="1"/>
  <c r="AO35" i="6" s="1"/>
  <c r="AP18" i="6"/>
  <c r="B18" i="7" s="1"/>
  <c r="D18" i="7" s="1"/>
  <c r="AL18" i="6"/>
  <c r="AM18" i="6" s="1"/>
  <c r="AO18" i="6" s="1"/>
  <c r="AP14" i="6"/>
  <c r="B14" i="7" s="1"/>
  <c r="D14" i="7" s="1"/>
  <c r="AL14" i="6"/>
  <c r="AM14" i="6" s="1"/>
  <c r="AO14" i="6" s="1"/>
  <c r="AP10" i="6"/>
  <c r="B10" i="7" s="1"/>
  <c r="D10" i="7" s="1"/>
  <c r="AL10" i="6"/>
  <c r="AM10" i="6" s="1"/>
  <c r="AO10" i="6" s="1"/>
  <c r="AS5" i="4"/>
  <c r="AU5" i="4"/>
  <c r="AT5" i="4"/>
  <c r="AW5" i="4" s="1"/>
  <c r="AX5" i="4" s="1"/>
  <c r="AZ5" i="4" s="1"/>
  <c r="AS8" i="4"/>
  <c r="AU8" i="4"/>
  <c r="AT8" i="4"/>
  <c r="AW8" i="4" s="1"/>
  <c r="AX8" i="4" s="1"/>
  <c r="AZ8" i="4" s="1"/>
  <c r="AS11" i="4"/>
  <c r="AU11" i="4"/>
  <c r="AT11" i="4"/>
  <c r="AW11" i="4" s="1"/>
  <c r="AX11" i="4" s="1"/>
  <c r="AZ11" i="4" s="1"/>
  <c r="AS14" i="4"/>
  <c r="AU14" i="4"/>
  <c r="AT14" i="4"/>
  <c r="AW14" i="4" s="1"/>
  <c r="AX14" i="4" s="1"/>
  <c r="AZ14" i="4" s="1"/>
  <c r="AS17" i="4"/>
  <c r="AU17" i="4"/>
  <c r="AT17" i="4"/>
  <c r="AW17" i="4" s="1"/>
  <c r="AX17" i="4" s="1"/>
  <c r="AZ17" i="4" s="1"/>
  <c r="AS20" i="4"/>
  <c r="AU20" i="4"/>
  <c r="AT20" i="4"/>
  <c r="AW20" i="4" s="1"/>
  <c r="AX20" i="4" s="1"/>
  <c r="AZ20" i="4" s="1"/>
  <c r="AS23" i="4"/>
  <c r="AU23" i="4"/>
  <c r="AT23" i="4"/>
  <c r="AW23" i="4" s="1"/>
  <c r="AX23" i="4" s="1"/>
  <c r="AZ23" i="4" s="1"/>
  <c r="AS26" i="4"/>
  <c r="AU26" i="4"/>
  <c r="AT26" i="4"/>
  <c r="AW26" i="4" s="1"/>
  <c r="AX26" i="4" s="1"/>
  <c r="AZ26" i="4" s="1"/>
  <c r="AS29" i="4"/>
  <c r="AU29" i="4"/>
  <c r="AT29" i="4"/>
  <c r="AW29" i="4" s="1"/>
  <c r="AX29" i="4" s="1"/>
  <c r="AZ29" i="4" s="1"/>
  <c r="AS32" i="4"/>
  <c r="AU32" i="4"/>
  <c r="AT32" i="4"/>
  <c r="AW32" i="4" s="1"/>
  <c r="AX32" i="4" s="1"/>
  <c r="AZ32" i="4" s="1"/>
  <c r="AS35" i="4"/>
  <c r="AU35" i="4"/>
  <c r="AT35" i="4"/>
  <c r="AW35" i="4" s="1"/>
  <c r="AX35" i="4" s="1"/>
  <c r="AZ35" i="4" s="1"/>
  <c r="AS38" i="4"/>
  <c r="AU38" i="4"/>
  <c r="AT38" i="4"/>
  <c r="AW38" i="4" s="1"/>
  <c r="AX38" i="4" s="1"/>
  <c r="AZ38" i="4" s="1"/>
  <c r="AS41" i="4"/>
  <c r="AU41" i="4"/>
  <c r="AT41" i="4"/>
  <c r="AW41" i="4" s="1"/>
  <c r="AX41" i="4" s="1"/>
  <c r="AZ41" i="4" s="1"/>
  <c r="AS44" i="4"/>
  <c r="AU44" i="4"/>
  <c r="AT44" i="4"/>
  <c r="AW44" i="4" s="1"/>
  <c r="AX44" i="4" s="1"/>
  <c r="AZ44" i="4" s="1"/>
  <c r="AS47" i="4"/>
  <c r="AU47" i="4"/>
  <c r="AT47" i="4"/>
  <c r="AW47" i="4" s="1"/>
  <c r="AX47" i="4" s="1"/>
  <c r="AZ47" i="4" s="1"/>
  <c r="AS50" i="4"/>
  <c r="AU50" i="4"/>
  <c r="AT50" i="4"/>
  <c r="AW50" i="4" s="1"/>
  <c r="AX50" i="4" s="1"/>
  <c r="AZ50" i="4" s="1"/>
  <c r="AS53" i="4"/>
  <c r="AU53" i="4"/>
  <c r="AT53" i="4"/>
  <c r="AW53" i="4" s="1"/>
  <c r="AX53" i="4" s="1"/>
  <c r="AZ53" i="4" s="1"/>
  <c r="AS56" i="4"/>
  <c r="AU56" i="4"/>
  <c r="AT56" i="4"/>
  <c r="AW56" i="4" s="1"/>
  <c r="AX56" i="4" s="1"/>
  <c r="AZ56" i="4" s="1"/>
  <c r="AS59" i="4"/>
  <c r="AU59" i="4"/>
  <c r="AT59" i="4"/>
  <c r="AW59" i="4" s="1"/>
  <c r="AX59" i="4" s="1"/>
  <c r="AZ59" i="4" s="1"/>
  <c r="AS62" i="4"/>
  <c r="AU62" i="4"/>
  <c r="AT62" i="4"/>
  <c r="AW62" i="4" s="1"/>
  <c r="AX62" i="4" s="1"/>
  <c r="AZ62" i="4" s="1"/>
  <c r="AS65" i="4"/>
  <c r="AU65" i="4"/>
  <c r="AT65" i="4"/>
  <c r="AW65" i="4" s="1"/>
  <c r="AX65" i="4" s="1"/>
  <c r="AZ65" i="4" s="1"/>
  <c r="AS68" i="4"/>
  <c r="AU68" i="4"/>
  <c r="AT68" i="4"/>
  <c r="AW68" i="4" s="1"/>
  <c r="AX68" i="4" s="1"/>
  <c r="AZ68" i="4" s="1"/>
  <c r="AS71" i="4"/>
  <c r="AU71" i="4"/>
  <c r="AT71" i="4"/>
  <c r="AW71" i="4" s="1"/>
  <c r="AX71" i="4" s="1"/>
  <c r="AZ71" i="4" s="1"/>
  <c r="AS74" i="4"/>
  <c r="AU74" i="4"/>
  <c r="AT74" i="4"/>
  <c r="AW74" i="4" s="1"/>
  <c r="AX74" i="4" s="1"/>
  <c r="AZ74" i="4" s="1"/>
  <c r="AS77" i="4"/>
  <c r="AU77" i="4"/>
  <c r="AT77" i="4"/>
  <c r="AW77" i="4" s="1"/>
  <c r="AX77" i="4" s="1"/>
  <c r="AZ77" i="4" s="1"/>
  <c r="AS80" i="4"/>
  <c r="AU80" i="4"/>
  <c r="AT80" i="4"/>
  <c r="AW80" i="4" s="1"/>
  <c r="AX80" i="4" s="1"/>
  <c r="AZ80" i="4" s="1"/>
  <c r="AS83" i="4"/>
  <c r="AU83" i="4"/>
  <c r="AT83" i="4"/>
  <c r="AW83" i="4" s="1"/>
  <c r="AX83" i="4" s="1"/>
  <c r="AZ83" i="4" s="1"/>
  <c r="AS86" i="4"/>
  <c r="AU86" i="4"/>
  <c r="AT86" i="4"/>
  <c r="AW86" i="4" s="1"/>
  <c r="AX86" i="4" s="1"/>
  <c r="AZ86" i="4" s="1"/>
  <c r="AS89" i="4"/>
  <c r="AU89" i="4"/>
  <c r="AT89" i="4"/>
  <c r="AW89" i="4" s="1"/>
  <c r="AX89" i="4" s="1"/>
  <c r="AZ89" i="4" s="1"/>
  <c r="AS92" i="4"/>
  <c r="AU92" i="4"/>
  <c r="AT92" i="4"/>
  <c r="AW92" i="4" s="1"/>
  <c r="AX92" i="4" s="1"/>
  <c r="AZ92" i="4" s="1"/>
  <c r="AS95" i="4"/>
  <c r="AU95" i="4"/>
  <c r="AT95" i="4"/>
  <c r="AW95" i="4" s="1"/>
  <c r="AX95" i="4" s="1"/>
  <c r="AZ95" i="4" s="1"/>
  <c r="AS98" i="4"/>
  <c r="AU98" i="4"/>
  <c r="AT98" i="4"/>
  <c r="AW98" i="4" s="1"/>
  <c r="AX98" i="4" s="1"/>
  <c r="AZ98" i="4" s="1"/>
  <c r="AS101" i="4"/>
  <c r="AU101" i="4"/>
  <c r="AT101" i="4"/>
  <c r="AW101" i="4" s="1"/>
  <c r="AX101" i="4" s="1"/>
  <c r="AZ101" i="4" s="1"/>
  <c r="AS104" i="4"/>
  <c r="AU104" i="4"/>
  <c r="AT104" i="4"/>
  <c r="AW104" i="4" s="1"/>
  <c r="AX104" i="4" s="1"/>
  <c r="AZ104" i="4" s="1"/>
  <c r="AS107" i="4"/>
  <c r="AU107" i="4"/>
  <c r="AT107" i="4"/>
  <c r="AW107" i="4" s="1"/>
  <c r="AX107" i="4" s="1"/>
  <c r="AZ107" i="4" s="1"/>
  <c r="AS110" i="4"/>
  <c r="AU110" i="4"/>
  <c r="AT110" i="4"/>
  <c r="AW110" i="4" s="1"/>
  <c r="AX110" i="4" s="1"/>
  <c r="AZ110" i="4" s="1"/>
  <c r="AS113" i="4"/>
  <c r="AU113" i="4"/>
  <c r="AT113" i="4"/>
  <c r="AW113" i="4" s="1"/>
  <c r="AX113" i="4" s="1"/>
  <c r="AZ113" i="4" s="1"/>
  <c r="AS116" i="4"/>
  <c r="AU116" i="4"/>
  <c r="AT116" i="4"/>
  <c r="AW116" i="4" s="1"/>
  <c r="AX116" i="4" s="1"/>
  <c r="AZ116" i="4" s="1"/>
  <c r="AS119" i="4"/>
  <c r="AU119" i="4"/>
  <c r="AT119" i="4"/>
  <c r="AW119" i="4" s="1"/>
  <c r="AX119" i="4" s="1"/>
  <c r="AZ119" i="4" s="1"/>
  <c r="AS122" i="4"/>
  <c r="AU122" i="4"/>
  <c r="AT122" i="4"/>
  <c r="AW122" i="4" s="1"/>
  <c r="AX122" i="4" s="1"/>
  <c r="AZ122" i="4" s="1"/>
  <c r="AS125" i="4"/>
  <c r="AU125" i="4"/>
  <c r="AT125" i="4"/>
  <c r="AW125" i="4" s="1"/>
  <c r="AX125" i="4" s="1"/>
  <c r="AZ125" i="4" s="1"/>
  <c r="AS128" i="4"/>
  <c r="AU128" i="4"/>
  <c r="AT128" i="4"/>
  <c r="AW128" i="4" s="1"/>
  <c r="AX128" i="4" s="1"/>
  <c r="AZ128" i="4" s="1"/>
  <c r="AS131" i="4"/>
  <c r="AU131" i="4"/>
  <c r="AT131" i="4"/>
  <c r="AW131" i="4" s="1"/>
  <c r="AX131" i="4" s="1"/>
  <c r="AZ131" i="4" s="1"/>
  <c r="AE23" i="6"/>
  <c r="AF23" i="6" s="1"/>
  <c r="AI23" i="6" s="1"/>
  <c r="AK23" i="6" s="1"/>
  <c r="AE17" i="6"/>
  <c r="AF17" i="6" s="1"/>
  <c r="AI17" i="6" s="1"/>
  <c r="AK17" i="6" s="1"/>
  <c r="AP8" i="6"/>
  <c r="B8" i="7" s="1"/>
  <c r="D8" i="7" s="1"/>
  <c r="G8" i="7" s="1"/>
  <c r="AL8" i="6"/>
  <c r="AM8" i="6" s="1"/>
  <c r="AO8" i="6" s="1"/>
  <c r="AP5" i="6"/>
  <c r="B5" i="7" s="1"/>
  <c r="D5" i="7" s="1"/>
  <c r="AL5" i="6"/>
  <c r="AM5" i="6" s="1"/>
  <c r="AO5" i="6" s="1"/>
  <c r="AP2" i="6"/>
  <c r="B2" i="7" s="1"/>
  <c r="D2" i="7" s="1"/>
  <c r="AL2" i="6"/>
  <c r="AM2" i="6" s="1"/>
  <c r="AO2" i="6" s="1"/>
  <c r="AP38" i="6"/>
  <c r="B38" i="7" s="1"/>
  <c r="D38" i="7" s="1"/>
  <c r="G38" i="7" s="1"/>
  <c r="AL38" i="6"/>
  <c r="AM38" i="6" s="1"/>
  <c r="AO38" i="6" s="1"/>
  <c r="AS136" i="4"/>
  <c r="AU136" i="4"/>
  <c r="AT136" i="4"/>
  <c r="AW136" i="4" s="1"/>
  <c r="AX136" i="4" s="1"/>
  <c r="AZ136" i="4" s="1"/>
  <c r="AS163" i="4"/>
  <c r="AU163" i="4"/>
  <c r="AT163" i="4"/>
  <c r="AW163" i="4" s="1"/>
  <c r="AX163" i="4" s="1"/>
  <c r="AZ163" i="4" s="1"/>
  <c r="AS190" i="4"/>
  <c r="AU190" i="4"/>
  <c r="AT190" i="4"/>
  <c r="AW190" i="4" s="1"/>
  <c r="AX190" i="4" s="1"/>
  <c r="AZ190" i="4" s="1"/>
  <c r="AS192" i="4"/>
  <c r="AU192" i="4"/>
  <c r="AT192" i="4"/>
  <c r="AW192" i="4" s="1"/>
  <c r="AX192" i="4" s="1"/>
  <c r="AZ192" i="4" s="1"/>
  <c r="AS195" i="4"/>
  <c r="AU195" i="4"/>
  <c r="AT195" i="4"/>
  <c r="AW195" i="4" s="1"/>
  <c r="AX195" i="4" s="1"/>
  <c r="AZ195" i="4" s="1"/>
  <c r="AS197" i="4"/>
  <c r="AU197" i="4"/>
  <c r="AT197" i="4"/>
  <c r="AW197" i="4" s="1"/>
  <c r="AX197" i="4" s="1"/>
  <c r="AZ197" i="4" s="1"/>
  <c r="AS200" i="4"/>
  <c r="AU200" i="4"/>
  <c r="AT200" i="4"/>
  <c r="AW200" i="4" s="1"/>
  <c r="AX200" i="4" s="1"/>
  <c r="AZ200" i="4" s="1"/>
  <c r="AN145" i="10"/>
  <c r="AK145" i="10"/>
  <c r="AL145" i="10" s="1"/>
  <c r="AM145" i="10" s="1"/>
  <c r="AO145" i="10" s="1"/>
  <c r="AN142" i="10"/>
  <c r="AK142" i="10"/>
  <c r="AL142" i="10" s="1"/>
  <c r="AM142" i="10" s="1"/>
  <c r="AO142" i="10" s="1"/>
  <c r="AN139" i="10"/>
  <c r="AK139" i="10"/>
  <c r="AL139" i="10" s="1"/>
  <c r="AM139" i="10" s="1"/>
  <c r="AO139" i="10" s="1"/>
  <c r="AN136" i="10"/>
  <c r="AK136" i="10"/>
  <c r="AL136" i="10" s="1"/>
  <c r="AM136" i="10" s="1"/>
  <c r="AO136" i="10" s="1"/>
  <c r="AN133" i="10"/>
  <c r="AK133" i="10"/>
  <c r="AL133" i="10" s="1"/>
  <c r="AM133" i="10" s="1"/>
  <c r="AO133" i="10" s="1"/>
  <c r="AN130" i="10"/>
  <c r="AK130" i="10"/>
  <c r="AL130" i="10" s="1"/>
  <c r="AM130" i="10" s="1"/>
  <c r="AO130" i="10" s="1"/>
  <c r="AN127" i="10"/>
  <c r="AK127" i="10"/>
  <c r="AL127" i="10" s="1"/>
  <c r="AM127" i="10" s="1"/>
  <c r="AO127" i="10" s="1"/>
  <c r="AN124" i="10"/>
  <c r="AK124" i="10"/>
  <c r="AL124" i="10" s="1"/>
  <c r="AM124" i="10" s="1"/>
  <c r="AO124" i="10" s="1"/>
  <c r="AN121" i="10"/>
  <c r="AK121" i="10"/>
  <c r="AL121" i="10" s="1"/>
  <c r="AM121" i="10" s="1"/>
  <c r="AO121" i="10" s="1"/>
  <c r="AN118" i="10"/>
  <c r="AK118" i="10"/>
  <c r="AL118" i="10" s="1"/>
  <c r="AM118" i="10" s="1"/>
  <c r="AO118" i="10" s="1"/>
  <c r="AN115" i="10"/>
  <c r="AK115" i="10"/>
  <c r="AL115" i="10" s="1"/>
  <c r="AM115" i="10" s="1"/>
  <c r="AO115" i="10" s="1"/>
  <c r="AN112" i="10"/>
  <c r="AK112" i="10"/>
  <c r="AL112" i="10" s="1"/>
  <c r="AM112" i="10" s="1"/>
  <c r="AO112" i="10" s="1"/>
  <c r="AN109" i="10"/>
  <c r="AK109" i="10"/>
  <c r="AL109" i="10" s="1"/>
  <c r="AM109" i="10" s="1"/>
  <c r="AO109" i="10" s="1"/>
  <c r="AN106" i="10"/>
  <c r="AK106" i="10"/>
  <c r="AL106" i="10" s="1"/>
  <c r="AM106" i="10" s="1"/>
  <c r="AO106" i="10" s="1"/>
  <c r="AN103" i="10"/>
  <c r="AK103" i="10"/>
  <c r="AL103" i="10" s="1"/>
  <c r="AM103" i="10" s="1"/>
  <c r="AO103" i="10" s="1"/>
  <c r="AN100" i="10"/>
  <c r="AK100" i="10"/>
  <c r="AL100" i="10" s="1"/>
  <c r="AM100" i="10" s="1"/>
  <c r="AO100" i="10" s="1"/>
  <c r="AN97" i="10"/>
  <c r="AK97" i="10"/>
  <c r="AL97" i="10" s="1"/>
  <c r="AM97" i="10" s="1"/>
  <c r="AO97" i="10" s="1"/>
  <c r="AN94" i="10"/>
  <c r="AK94" i="10"/>
  <c r="AL94" i="10" s="1"/>
  <c r="AM94" i="10" s="1"/>
  <c r="AO94" i="10" s="1"/>
  <c r="AN91" i="10"/>
  <c r="AK91" i="10"/>
  <c r="AL91" i="10" s="1"/>
  <c r="AM91" i="10" s="1"/>
  <c r="AO91" i="10" s="1"/>
  <c r="AN88" i="10"/>
  <c r="AK88" i="10"/>
  <c r="AL88" i="10" s="1"/>
  <c r="AM88" i="10" s="1"/>
  <c r="AO88" i="10" s="1"/>
  <c r="AN85" i="10"/>
  <c r="AK85" i="10"/>
  <c r="AL85" i="10" s="1"/>
  <c r="AM85" i="10" s="1"/>
  <c r="AO85" i="10" s="1"/>
  <c r="AN82" i="10"/>
  <c r="AK82" i="10"/>
  <c r="AL82" i="10" s="1"/>
  <c r="AM82" i="10" s="1"/>
  <c r="AO82" i="10" s="1"/>
  <c r="AN79" i="10"/>
  <c r="AK79" i="10"/>
  <c r="AL79" i="10" s="1"/>
  <c r="AM79" i="10" s="1"/>
  <c r="AO79" i="10" s="1"/>
  <c r="AN76" i="10"/>
  <c r="AK76" i="10"/>
  <c r="AL76" i="10" s="1"/>
  <c r="AM76" i="10" s="1"/>
  <c r="AO76" i="10" s="1"/>
  <c r="AN195" i="10"/>
  <c r="AK195" i="10"/>
  <c r="AL195" i="10" s="1"/>
  <c r="AM195" i="10" s="1"/>
  <c r="AO195" i="10" s="1"/>
  <c r="AN186" i="10"/>
  <c r="AK186" i="10"/>
  <c r="AL186" i="10" s="1"/>
  <c r="AM186" i="10" s="1"/>
  <c r="AO186" i="10" s="1"/>
  <c r="AN177" i="10"/>
  <c r="AK177" i="10"/>
  <c r="AL177" i="10" s="1"/>
  <c r="AM177" i="10" s="1"/>
  <c r="AO177" i="10" s="1"/>
  <c r="AN191" i="10"/>
  <c r="AK191" i="10"/>
  <c r="AL191" i="10" s="1"/>
  <c r="AM191" i="10" s="1"/>
  <c r="AO191" i="10" s="1"/>
  <c r="AN182" i="10"/>
  <c r="AK182" i="10"/>
  <c r="AL182" i="10" s="1"/>
  <c r="AM182" i="10" s="1"/>
  <c r="AO182" i="10" s="1"/>
  <c r="AN73" i="10"/>
  <c r="AK73" i="10"/>
  <c r="AL73" i="10" s="1"/>
  <c r="AM73" i="10" s="1"/>
  <c r="AO73" i="10" s="1"/>
  <c r="AN64" i="10"/>
  <c r="AK64" i="10"/>
  <c r="AL64" i="10" s="1"/>
  <c r="AM64" i="10" s="1"/>
  <c r="AO64" i="10" s="1"/>
  <c r="AN55" i="10"/>
  <c r="AK55" i="10"/>
  <c r="AL55" i="10" s="1"/>
  <c r="AM55" i="10" s="1"/>
  <c r="AO55" i="10" s="1"/>
  <c r="AN46" i="10"/>
  <c r="AK46" i="10"/>
  <c r="AL46" i="10" s="1"/>
  <c r="AM46" i="10" s="1"/>
  <c r="AO46" i="10" s="1"/>
  <c r="AN41" i="10"/>
  <c r="AK41" i="10"/>
  <c r="AL41" i="10" s="1"/>
  <c r="AM41" i="10" s="1"/>
  <c r="AO41" i="10" s="1"/>
  <c r="AN32" i="10"/>
  <c r="AK32" i="10"/>
  <c r="AL32" i="10" s="1"/>
  <c r="AM32" i="10" s="1"/>
  <c r="AO32" i="10" s="1"/>
  <c r="AN23" i="10"/>
  <c r="AK23" i="10"/>
  <c r="AL23" i="10" s="1"/>
  <c r="AM23" i="10" s="1"/>
  <c r="AO23" i="10" s="1"/>
  <c r="AN14" i="10"/>
  <c r="AK14" i="10"/>
  <c r="AL14" i="10" s="1"/>
  <c r="AM14" i="10" s="1"/>
  <c r="AO14" i="10" s="1"/>
  <c r="H94" i="7"/>
  <c r="I94" i="7" s="1"/>
  <c r="AN75" i="10"/>
  <c r="AK75" i="10"/>
  <c r="AL75" i="10" s="1"/>
  <c r="AM75" i="10" s="1"/>
  <c r="AO75" i="10" s="1"/>
  <c r="AN66" i="10"/>
  <c r="AK66" i="10"/>
  <c r="AL66" i="10" s="1"/>
  <c r="AM66" i="10" s="1"/>
  <c r="AO66" i="10" s="1"/>
  <c r="AN57" i="10"/>
  <c r="AK57" i="10"/>
  <c r="AL57" i="10" s="1"/>
  <c r="AM57" i="10" s="1"/>
  <c r="AO57" i="10" s="1"/>
  <c r="AN48" i="10"/>
  <c r="AK48" i="10"/>
  <c r="AL48" i="10" s="1"/>
  <c r="AM48" i="10" s="1"/>
  <c r="AO48" i="10" s="1"/>
  <c r="E169" i="7"/>
  <c r="F168" i="7"/>
  <c r="BQ95" i="7"/>
  <c r="BT95" i="7" s="1"/>
  <c r="AR95" i="6" s="1"/>
  <c r="BR94" i="7"/>
  <c r="E95" i="7"/>
  <c r="F94" i="7"/>
  <c r="AN68" i="10"/>
  <c r="AK68" i="10"/>
  <c r="AL68" i="10" s="1"/>
  <c r="AM68" i="10" s="1"/>
  <c r="AO68" i="10" s="1"/>
  <c r="AN59" i="10"/>
  <c r="AK59" i="10"/>
  <c r="AL59" i="10" s="1"/>
  <c r="AM59" i="10" s="1"/>
  <c r="AO59" i="10" s="1"/>
  <c r="AN50" i="10"/>
  <c r="AK50" i="10"/>
  <c r="AL50" i="10" s="1"/>
  <c r="AM50" i="10" s="1"/>
  <c r="AO50" i="10" s="1"/>
  <c r="AN37" i="10"/>
  <c r="AK37" i="10"/>
  <c r="AL37" i="10" s="1"/>
  <c r="AM37" i="10" s="1"/>
  <c r="AO37" i="10" s="1"/>
  <c r="AN28" i="10"/>
  <c r="AK28" i="10"/>
  <c r="AL28" i="10" s="1"/>
  <c r="AM28" i="10" s="1"/>
  <c r="AO28" i="10" s="1"/>
  <c r="AN19" i="10"/>
  <c r="AK19" i="10"/>
  <c r="AL19" i="10" s="1"/>
  <c r="AM19" i="10" s="1"/>
  <c r="AO19" i="10" s="1"/>
  <c r="AN10" i="10"/>
  <c r="AK10" i="10"/>
  <c r="AL10" i="10" s="1"/>
  <c r="AM10" i="10" s="1"/>
  <c r="AO10" i="10" s="1"/>
  <c r="AS154" i="4"/>
  <c r="AU154" i="4"/>
  <c r="AT154" i="4"/>
  <c r="AW154" i="4" s="1"/>
  <c r="AX154" i="4" s="1"/>
  <c r="AZ154" i="4" s="1"/>
  <c r="AS181" i="4"/>
  <c r="AU181" i="4"/>
  <c r="AT181" i="4"/>
  <c r="AW181" i="4" s="1"/>
  <c r="AX181" i="4" s="1"/>
  <c r="AZ181" i="4" s="1"/>
  <c r="AS198" i="4"/>
  <c r="AU198" i="4"/>
  <c r="AT198" i="4"/>
  <c r="AW198" i="4" s="1"/>
  <c r="AX198" i="4" s="1"/>
  <c r="AZ198" i="4" s="1"/>
  <c r="AN312" i="10"/>
  <c r="AK312" i="10"/>
  <c r="AL312" i="10" s="1"/>
  <c r="AM312" i="10" s="1"/>
  <c r="AO312" i="10" s="1"/>
  <c r="AN303" i="10"/>
  <c r="AK303" i="10"/>
  <c r="AL303" i="10" s="1"/>
  <c r="AM303" i="10" s="1"/>
  <c r="AO303" i="10" s="1"/>
  <c r="AN250" i="10"/>
  <c r="AK250" i="10"/>
  <c r="AL250" i="10" s="1"/>
  <c r="AM250" i="10" s="1"/>
  <c r="AO250" i="10" s="1"/>
  <c r="AN247" i="10"/>
  <c r="AK247" i="10"/>
  <c r="AL247" i="10" s="1"/>
  <c r="AM247" i="10" s="1"/>
  <c r="AO247" i="10" s="1"/>
  <c r="AN244" i="10"/>
  <c r="AK244" i="10"/>
  <c r="AL244" i="10" s="1"/>
  <c r="AM244" i="10" s="1"/>
  <c r="AO244" i="10" s="1"/>
  <c r="AN241" i="10"/>
  <c r="AK241" i="10"/>
  <c r="AL241" i="10" s="1"/>
  <c r="AM241" i="10" s="1"/>
  <c r="AO241" i="10" s="1"/>
  <c r="AN238" i="10"/>
  <c r="AK238" i="10"/>
  <c r="AL238" i="10" s="1"/>
  <c r="AM238" i="10" s="1"/>
  <c r="AO238" i="10" s="1"/>
  <c r="AN235" i="10"/>
  <c r="AK235" i="10"/>
  <c r="AL235" i="10" s="1"/>
  <c r="AM235" i="10" s="1"/>
  <c r="AO235" i="10" s="1"/>
  <c r="AN232" i="10"/>
  <c r="AK232" i="10"/>
  <c r="AL232" i="10" s="1"/>
  <c r="AM232" i="10" s="1"/>
  <c r="AO232" i="10" s="1"/>
  <c r="AN229" i="10"/>
  <c r="AK229" i="10"/>
  <c r="AL229" i="10" s="1"/>
  <c r="AM229" i="10" s="1"/>
  <c r="AO229" i="10" s="1"/>
  <c r="AN226" i="10"/>
  <c r="AK226" i="10"/>
  <c r="AL226" i="10" s="1"/>
  <c r="AM226" i="10" s="1"/>
  <c r="AO226" i="10" s="1"/>
  <c r="AN223" i="10"/>
  <c r="AK223" i="10"/>
  <c r="AL223" i="10" s="1"/>
  <c r="AM223" i="10" s="1"/>
  <c r="AO223" i="10" s="1"/>
  <c r="AN220" i="10"/>
  <c r="AK220" i="10"/>
  <c r="AL220" i="10" s="1"/>
  <c r="AM220" i="10" s="1"/>
  <c r="AO220" i="10" s="1"/>
  <c r="AN217" i="10"/>
  <c r="AK217" i="10"/>
  <c r="AL217" i="10" s="1"/>
  <c r="AM217" i="10" s="1"/>
  <c r="AO217" i="10" s="1"/>
  <c r="AN214" i="10"/>
  <c r="AK214" i="10"/>
  <c r="AL214" i="10" s="1"/>
  <c r="AM214" i="10" s="1"/>
  <c r="AO214" i="10" s="1"/>
  <c r="AN211" i="10"/>
  <c r="AK211" i="10"/>
  <c r="AL211" i="10" s="1"/>
  <c r="AM211" i="10" s="1"/>
  <c r="AO211" i="10" s="1"/>
  <c r="AN208" i="10"/>
  <c r="AK208" i="10"/>
  <c r="AL208" i="10" s="1"/>
  <c r="AM208" i="10" s="1"/>
  <c r="AO208" i="10" s="1"/>
  <c r="AN205" i="10"/>
  <c r="AK205" i="10"/>
  <c r="AL205" i="10" s="1"/>
  <c r="AM205" i="10" s="1"/>
  <c r="AO205" i="10" s="1"/>
  <c r="AN202" i="10"/>
  <c r="AK202" i="10"/>
  <c r="AL202" i="10" s="1"/>
  <c r="AM202" i="10" s="1"/>
  <c r="AO202" i="10" s="1"/>
  <c r="AN199" i="10"/>
  <c r="AK199" i="10"/>
  <c r="AL199" i="10" s="1"/>
  <c r="AM199" i="10" s="1"/>
  <c r="AO199" i="10" s="1"/>
  <c r="AN255" i="10"/>
  <c r="AK255" i="10"/>
  <c r="AL255" i="10" s="1"/>
  <c r="AM255" i="10" s="1"/>
  <c r="AO255" i="10" s="1"/>
  <c r="AN171" i="10"/>
  <c r="AK171" i="10"/>
  <c r="AL171" i="10" s="1"/>
  <c r="AM171" i="10" s="1"/>
  <c r="AO171" i="10" s="1"/>
  <c r="AN168" i="10"/>
  <c r="AK168" i="10"/>
  <c r="AL168" i="10" s="1"/>
  <c r="AM168" i="10" s="1"/>
  <c r="AO168" i="10" s="1"/>
  <c r="AN165" i="10"/>
  <c r="AK165" i="10"/>
  <c r="AL165" i="10" s="1"/>
  <c r="AM165" i="10" s="1"/>
  <c r="AO165" i="10" s="1"/>
  <c r="AN162" i="10"/>
  <c r="AK162" i="10"/>
  <c r="AL162" i="10" s="1"/>
  <c r="AM162" i="10" s="1"/>
  <c r="AO162" i="10" s="1"/>
  <c r="AN159" i="10"/>
  <c r="AK159" i="10"/>
  <c r="AL159" i="10" s="1"/>
  <c r="AM159" i="10" s="1"/>
  <c r="AO159" i="10" s="1"/>
  <c r="AN156" i="10"/>
  <c r="AK156" i="10"/>
  <c r="AL156" i="10" s="1"/>
  <c r="AM156" i="10" s="1"/>
  <c r="AO156" i="10" s="1"/>
  <c r="AN153" i="10"/>
  <c r="AK153" i="10"/>
  <c r="AL153" i="10" s="1"/>
  <c r="AM153" i="10" s="1"/>
  <c r="AO153" i="10" s="1"/>
  <c r="AN150" i="10"/>
  <c r="AK150" i="10"/>
  <c r="AL150" i="10" s="1"/>
  <c r="AM150" i="10" s="1"/>
  <c r="AO150" i="10" s="1"/>
  <c r="AN147" i="10"/>
  <c r="AK147" i="10"/>
  <c r="AL147" i="10" s="1"/>
  <c r="AM147" i="10" s="1"/>
  <c r="AO147" i="10" s="1"/>
  <c r="AN144" i="10"/>
  <c r="AK144" i="10"/>
  <c r="AL144" i="10" s="1"/>
  <c r="AM144" i="10" s="1"/>
  <c r="AO144" i="10" s="1"/>
  <c r="AN141" i="10"/>
  <c r="AK141" i="10"/>
  <c r="AL141" i="10" s="1"/>
  <c r="AM141" i="10" s="1"/>
  <c r="AO141" i="10" s="1"/>
  <c r="AN138" i="10"/>
  <c r="AK138" i="10"/>
  <c r="AL138" i="10" s="1"/>
  <c r="AM138" i="10" s="1"/>
  <c r="AO138" i="10" s="1"/>
  <c r="AN135" i="10"/>
  <c r="AK135" i="10"/>
  <c r="AL135" i="10" s="1"/>
  <c r="AM135" i="10" s="1"/>
  <c r="AO135" i="10" s="1"/>
  <c r="AN132" i="10"/>
  <c r="AK132" i="10"/>
  <c r="AL132" i="10" s="1"/>
  <c r="AM132" i="10" s="1"/>
  <c r="AO132" i="10" s="1"/>
  <c r="AN129" i="10"/>
  <c r="AK129" i="10"/>
  <c r="AL129" i="10" s="1"/>
  <c r="AM129" i="10" s="1"/>
  <c r="AO129" i="10" s="1"/>
  <c r="AN126" i="10"/>
  <c r="AK126" i="10"/>
  <c r="AL126" i="10" s="1"/>
  <c r="AM126" i="10" s="1"/>
  <c r="AO126" i="10" s="1"/>
  <c r="AN123" i="10"/>
  <c r="AK123" i="10"/>
  <c r="AL123" i="10" s="1"/>
  <c r="AM123" i="10" s="1"/>
  <c r="AO123" i="10" s="1"/>
  <c r="AN120" i="10"/>
  <c r="AK120" i="10"/>
  <c r="AL120" i="10" s="1"/>
  <c r="AM120" i="10" s="1"/>
  <c r="AO120" i="10" s="1"/>
  <c r="AN117" i="10"/>
  <c r="AK117" i="10"/>
  <c r="AL117" i="10" s="1"/>
  <c r="AM117" i="10" s="1"/>
  <c r="AO117" i="10" s="1"/>
  <c r="AN114" i="10"/>
  <c r="AK114" i="10"/>
  <c r="AL114" i="10" s="1"/>
  <c r="AM114" i="10" s="1"/>
  <c r="AO114" i="10" s="1"/>
  <c r="AN111" i="10"/>
  <c r="AK111" i="10"/>
  <c r="AL111" i="10" s="1"/>
  <c r="AM111" i="10" s="1"/>
  <c r="AO111" i="10" s="1"/>
  <c r="AN108" i="10"/>
  <c r="AK108" i="10"/>
  <c r="AL108" i="10" s="1"/>
  <c r="AM108" i="10" s="1"/>
  <c r="AO108" i="10" s="1"/>
  <c r="AN105" i="10"/>
  <c r="AK105" i="10"/>
  <c r="AL105" i="10" s="1"/>
  <c r="AM105" i="10" s="1"/>
  <c r="AO105" i="10" s="1"/>
  <c r="AN102" i="10"/>
  <c r="AK102" i="10"/>
  <c r="AL102" i="10" s="1"/>
  <c r="AM102" i="10" s="1"/>
  <c r="AO102" i="10" s="1"/>
  <c r="AN99" i="10"/>
  <c r="AK99" i="10"/>
  <c r="AL99" i="10" s="1"/>
  <c r="AM99" i="10" s="1"/>
  <c r="AO99" i="10" s="1"/>
  <c r="AN96" i="10"/>
  <c r="AK96" i="10"/>
  <c r="AL96" i="10" s="1"/>
  <c r="AM96" i="10" s="1"/>
  <c r="AO96" i="10" s="1"/>
  <c r="AN93" i="10"/>
  <c r="AK93" i="10"/>
  <c r="AL93" i="10" s="1"/>
  <c r="AM93" i="10" s="1"/>
  <c r="AO93" i="10" s="1"/>
  <c r="AN90" i="10"/>
  <c r="AK90" i="10"/>
  <c r="AL90" i="10" s="1"/>
  <c r="AM90" i="10" s="1"/>
  <c r="AO90" i="10" s="1"/>
  <c r="AN87" i="10"/>
  <c r="AK87" i="10"/>
  <c r="AL87" i="10" s="1"/>
  <c r="AM87" i="10" s="1"/>
  <c r="AO87" i="10" s="1"/>
  <c r="AN84" i="10"/>
  <c r="AK84" i="10"/>
  <c r="AL84" i="10" s="1"/>
  <c r="AM84" i="10" s="1"/>
  <c r="AO84" i="10" s="1"/>
  <c r="AN81" i="10"/>
  <c r="AK81" i="10"/>
  <c r="AL81" i="10" s="1"/>
  <c r="AM81" i="10" s="1"/>
  <c r="AO81" i="10" s="1"/>
  <c r="AN78" i="10"/>
  <c r="AK78" i="10"/>
  <c r="AL78" i="10" s="1"/>
  <c r="AM78" i="10" s="1"/>
  <c r="AO78" i="10" s="1"/>
  <c r="AN38" i="10"/>
  <c r="AK38" i="10"/>
  <c r="AL38" i="10" s="1"/>
  <c r="AM38" i="10" s="1"/>
  <c r="AO38" i="10" s="1"/>
  <c r="AN29" i="10"/>
  <c r="AK29" i="10"/>
  <c r="AL29" i="10" s="1"/>
  <c r="AM29" i="10" s="1"/>
  <c r="AO29" i="10" s="1"/>
  <c r="AN20" i="10"/>
  <c r="AK20" i="10"/>
  <c r="AL20" i="10" s="1"/>
  <c r="AM20" i="10" s="1"/>
  <c r="AO20" i="10" s="1"/>
  <c r="AN11" i="10"/>
  <c r="AK11" i="10"/>
  <c r="AL11" i="10" s="1"/>
  <c r="AM11" i="10" s="1"/>
  <c r="AO11" i="10" s="1"/>
  <c r="AE351" i="6"/>
  <c r="AF351" i="6" s="1"/>
  <c r="AI351" i="6" s="1"/>
  <c r="AK351" i="6" s="1"/>
  <c r="AE343" i="6"/>
  <c r="AF343" i="6" s="1"/>
  <c r="AI343" i="6" s="1"/>
  <c r="AK343" i="6" s="1"/>
  <c r="AE334" i="6"/>
  <c r="AF334" i="6" s="1"/>
  <c r="AI334" i="6" s="1"/>
  <c r="AK334" i="6" s="1"/>
  <c r="AE325" i="6"/>
  <c r="AF325" i="6" s="1"/>
  <c r="AI325" i="6" s="1"/>
  <c r="AK325" i="6" s="1"/>
  <c r="AE316" i="6"/>
  <c r="AF316" i="6" s="1"/>
  <c r="AI316" i="6" s="1"/>
  <c r="AK316" i="6" s="1"/>
  <c r="AE305" i="6"/>
  <c r="AF305" i="6" s="1"/>
  <c r="AI305" i="6" s="1"/>
  <c r="AK305" i="6" s="1"/>
  <c r="AE296" i="6"/>
  <c r="AF296" i="6" s="1"/>
  <c r="AI296" i="6" s="1"/>
  <c r="AK296" i="6" s="1"/>
  <c r="AE287" i="6"/>
  <c r="AF287" i="6" s="1"/>
  <c r="AI287" i="6" s="1"/>
  <c r="AK287" i="6" s="1"/>
  <c r="AE278" i="6"/>
  <c r="AF278" i="6" s="1"/>
  <c r="AI278" i="6" s="1"/>
  <c r="AK278" i="6" s="1"/>
  <c r="AE269" i="6"/>
  <c r="AF269" i="6" s="1"/>
  <c r="AI269" i="6" s="1"/>
  <c r="AK269" i="6" s="1"/>
  <c r="AE260" i="6"/>
  <c r="AF260" i="6" s="1"/>
  <c r="AI260" i="6" s="1"/>
  <c r="AK260" i="6" s="1"/>
  <c r="AE251" i="6"/>
  <c r="AF251" i="6" s="1"/>
  <c r="AI251" i="6" s="1"/>
  <c r="AK251" i="6" s="1"/>
  <c r="AE240" i="6"/>
  <c r="AF240" i="6" s="1"/>
  <c r="AI240" i="6" s="1"/>
  <c r="AK240" i="6" s="1"/>
  <c r="AE231" i="6"/>
  <c r="AF231" i="6" s="1"/>
  <c r="AI231" i="6" s="1"/>
  <c r="AK231" i="6" s="1"/>
  <c r="AE222" i="6"/>
  <c r="AF222" i="6" s="1"/>
  <c r="AI222" i="6" s="1"/>
  <c r="AK222" i="6" s="1"/>
  <c r="AE213" i="6"/>
  <c r="AF213" i="6" s="1"/>
  <c r="AI213" i="6" s="1"/>
  <c r="AK213" i="6" s="1"/>
  <c r="AE204" i="6"/>
  <c r="AF204" i="6" s="1"/>
  <c r="AI204" i="6" s="1"/>
  <c r="AK204" i="6" s="1"/>
  <c r="AE195" i="6"/>
  <c r="AF195" i="6" s="1"/>
  <c r="AI195" i="6" s="1"/>
  <c r="AK195" i="6" s="1"/>
  <c r="AE186" i="6"/>
  <c r="AF186" i="6" s="1"/>
  <c r="AI186" i="6" s="1"/>
  <c r="AK186" i="6" s="1"/>
  <c r="AE177" i="6"/>
  <c r="AF177" i="6" s="1"/>
  <c r="AI177" i="6" s="1"/>
  <c r="AK177" i="6" s="1"/>
  <c r="AE163" i="6"/>
  <c r="AF163" i="6" s="1"/>
  <c r="AI163" i="6" s="1"/>
  <c r="AK163" i="6" s="1"/>
  <c r="AE154" i="6"/>
  <c r="AF154" i="6" s="1"/>
  <c r="AI154" i="6" s="1"/>
  <c r="AK154" i="6" s="1"/>
  <c r="AE145" i="6"/>
  <c r="AF145" i="6" s="1"/>
  <c r="AI145" i="6" s="1"/>
  <c r="AK145" i="6" s="1"/>
  <c r="AE136" i="6"/>
  <c r="AF136" i="6" s="1"/>
  <c r="AI136" i="6" s="1"/>
  <c r="AK136" i="6" s="1"/>
  <c r="AE127" i="6"/>
  <c r="AF127" i="6" s="1"/>
  <c r="AI127" i="6" s="1"/>
  <c r="AK127" i="6" s="1"/>
  <c r="AE118" i="6"/>
  <c r="AF118" i="6" s="1"/>
  <c r="AI118" i="6" s="1"/>
  <c r="AK118" i="6" s="1"/>
  <c r="AE109" i="6"/>
  <c r="AF109" i="6" s="1"/>
  <c r="AI109" i="6" s="1"/>
  <c r="AK109" i="6" s="1"/>
  <c r="AE84" i="6"/>
  <c r="AF84" i="6" s="1"/>
  <c r="AI84" i="6" s="1"/>
  <c r="AK84" i="6" s="1"/>
  <c r="AE75" i="6"/>
  <c r="AF75" i="6" s="1"/>
  <c r="AI75" i="6" s="1"/>
  <c r="AK75" i="6" s="1"/>
  <c r="AE66" i="6"/>
  <c r="AF66" i="6" s="1"/>
  <c r="AI66" i="6" s="1"/>
  <c r="AK66" i="6" s="1"/>
  <c r="AE57" i="6"/>
  <c r="AF57" i="6" s="1"/>
  <c r="AI57" i="6" s="1"/>
  <c r="AK57" i="6" s="1"/>
  <c r="AE49" i="6"/>
  <c r="AF49" i="6" s="1"/>
  <c r="AI49" i="6" s="1"/>
  <c r="AK49" i="6" s="1"/>
  <c r="AE40" i="6"/>
  <c r="AF40" i="6" s="1"/>
  <c r="AI40" i="6" s="1"/>
  <c r="AK40" i="6" s="1"/>
  <c r="AE31" i="6"/>
  <c r="AF31" i="6" s="1"/>
  <c r="AI31" i="6" s="1"/>
  <c r="AK31" i="6" s="1"/>
  <c r="AE22" i="6"/>
  <c r="AF22" i="6" s="1"/>
  <c r="AI22" i="6" s="1"/>
  <c r="AK22" i="6" s="1"/>
  <c r="AE13" i="6"/>
  <c r="AF13" i="6" s="1"/>
  <c r="AI13" i="6" s="1"/>
  <c r="AK13" i="6" s="1"/>
  <c r="AE356" i="6"/>
  <c r="AF356" i="6" s="1"/>
  <c r="AI356" i="6" s="1"/>
  <c r="AK356" i="6" s="1"/>
  <c r="AE345" i="6"/>
  <c r="AF345" i="6" s="1"/>
  <c r="AI345" i="6" s="1"/>
  <c r="AK345" i="6" s="1"/>
  <c r="AE336" i="6"/>
  <c r="AF336" i="6" s="1"/>
  <c r="AI336" i="6" s="1"/>
  <c r="AK336" i="6" s="1"/>
  <c r="AE327" i="6"/>
  <c r="AF327" i="6" s="1"/>
  <c r="AI327" i="6" s="1"/>
  <c r="AK327" i="6" s="1"/>
  <c r="AE318" i="6"/>
  <c r="AF318" i="6" s="1"/>
  <c r="AI318" i="6" s="1"/>
  <c r="AK318" i="6" s="1"/>
  <c r="AE310" i="6"/>
  <c r="AF310" i="6" s="1"/>
  <c r="AI310" i="6" s="1"/>
  <c r="AK310" i="6" s="1"/>
  <c r="AE301" i="6"/>
  <c r="AF301" i="6" s="1"/>
  <c r="AI301" i="6" s="1"/>
  <c r="AK301" i="6" s="1"/>
  <c r="AE292" i="6"/>
  <c r="AF292" i="6" s="1"/>
  <c r="AI292" i="6" s="1"/>
  <c r="AK292" i="6" s="1"/>
  <c r="AE283" i="6"/>
  <c r="AF283" i="6" s="1"/>
  <c r="AI283" i="6" s="1"/>
  <c r="AK283" i="6" s="1"/>
  <c r="AE274" i="6"/>
  <c r="AF274" i="6" s="1"/>
  <c r="AI274" i="6" s="1"/>
  <c r="AK274" i="6" s="1"/>
  <c r="AE265" i="6"/>
  <c r="AF265" i="6" s="1"/>
  <c r="AI265" i="6" s="1"/>
  <c r="AK265" i="6" s="1"/>
  <c r="AE256" i="6"/>
  <c r="AF256" i="6" s="1"/>
  <c r="AI256" i="6" s="1"/>
  <c r="AK256" i="6" s="1"/>
  <c r="AE247" i="6"/>
  <c r="AF247" i="6" s="1"/>
  <c r="AI247" i="6" s="1"/>
  <c r="AK247" i="6" s="1"/>
  <c r="AE236" i="6"/>
  <c r="AF236" i="6" s="1"/>
  <c r="AI236" i="6" s="1"/>
  <c r="AK236" i="6" s="1"/>
  <c r="AE227" i="6"/>
  <c r="AF227" i="6" s="1"/>
  <c r="AI227" i="6" s="1"/>
  <c r="AK227" i="6" s="1"/>
  <c r="AE218" i="6"/>
  <c r="AF218" i="6" s="1"/>
  <c r="AI218" i="6" s="1"/>
  <c r="AK218" i="6" s="1"/>
  <c r="AE209" i="6"/>
  <c r="AF209" i="6" s="1"/>
  <c r="AI209" i="6" s="1"/>
  <c r="AK209" i="6" s="1"/>
  <c r="AE200" i="6"/>
  <c r="AF200" i="6" s="1"/>
  <c r="AI200" i="6" s="1"/>
  <c r="AK200" i="6" s="1"/>
  <c r="AE191" i="6"/>
  <c r="AF191" i="6" s="1"/>
  <c r="AI191" i="6" s="1"/>
  <c r="AK191" i="6" s="1"/>
  <c r="AE182" i="6"/>
  <c r="AF182" i="6" s="1"/>
  <c r="AI182" i="6" s="1"/>
  <c r="AK182" i="6" s="1"/>
  <c r="AE173" i="6"/>
  <c r="AF173" i="6" s="1"/>
  <c r="AI173" i="6" s="1"/>
  <c r="AK173" i="6" s="1"/>
  <c r="AE165" i="6"/>
  <c r="AF165" i="6" s="1"/>
  <c r="AI165" i="6" s="1"/>
  <c r="AK165" i="6" s="1"/>
  <c r="AE156" i="6"/>
  <c r="AF156" i="6" s="1"/>
  <c r="AI156" i="6" s="1"/>
  <c r="AK156" i="6" s="1"/>
  <c r="AE147" i="6"/>
  <c r="AF147" i="6" s="1"/>
  <c r="AI147" i="6" s="1"/>
  <c r="AK147" i="6" s="1"/>
  <c r="AE138" i="6"/>
  <c r="AF138" i="6" s="1"/>
  <c r="AI138" i="6" s="1"/>
  <c r="AK138" i="6" s="1"/>
  <c r="AE129" i="6"/>
  <c r="AF129" i="6" s="1"/>
  <c r="AI129" i="6" s="1"/>
  <c r="AK129" i="6" s="1"/>
  <c r="AE120" i="6"/>
  <c r="AF120" i="6" s="1"/>
  <c r="AI120" i="6" s="1"/>
  <c r="AK120" i="6" s="1"/>
  <c r="AE111" i="6"/>
  <c r="AF111" i="6" s="1"/>
  <c r="AI111" i="6" s="1"/>
  <c r="AK111" i="6" s="1"/>
  <c r="AE92" i="6"/>
  <c r="AF92" i="6" s="1"/>
  <c r="AI92" i="6" s="1"/>
  <c r="AK92" i="6" s="1"/>
  <c r="AE83" i="6"/>
  <c r="AF83" i="6" s="1"/>
  <c r="AI83" i="6" s="1"/>
  <c r="AK83" i="6" s="1"/>
  <c r="AE74" i="6"/>
  <c r="AF74" i="6" s="1"/>
  <c r="AI74" i="6" s="1"/>
  <c r="AK74" i="6" s="1"/>
  <c r="AE65" i="6"/>
  <c r="AF65" i="6" s="1"/>
  <c r="AI65" i="6" s="1"/>
  <c r="AK65" i="6" s="1"/>
  <c r="AE51" i="6"/>
  <c r="AF51" i="6" s="1"/>
  <c r="AI51" i="6" s="1"/>
  <c r="AK51" i="6" s="1"/>
  <c r="AE42" i="6"/>
  <c r="AF42" i="6" s="1"/>
  <c r="AI42" i="6" s="1"/>
  <c r="AK42" i="6" s="1"/>
  <c r="AE33" i="6"/>
  <c r="AF33" i="6" s="1"/>
  <c r="AI33" i="6" s="1"/>
  <c r="AK33" i="6" s="1"/>
  <c r="AE24" i="6"/>
  <c r="AF24" i="6" s="1"/>
  <c r="AI24" i="6" s="1"/>
  <c r="AK24" i="6" s="1"/>
  <c r="AN43" i="10"/>
  <c r="AK43" i="10"/>
  <c r="AL43" i="10" s="1"/>
  <c r="AM43" i="10" s="1"/>
  <c r="AO43" i="10" s="1"/>
  <c r="AN34" i="10"/>
  <c r="AK34" i="10"/>
  <c r="AL34" i="10" s="1"/>
  <c r="AM34" i="10" s="1"/>
  <c r="AO34" i="10" s="1"/>
  <c r="AN25" i="10"/>
  <c r="AK25" i="10"/>
  <c r="AL25" i="10" s="1"/>
  <c r="AM25" i="10" s="1"/>
  <c r="AO25" i="10" s="1"/>
  <c r="AN16" i="10"/>
  <c r="AK16" i="10"/>
  <c r="AL16" i="10" s="1"/>
  <c r="AM16" i="10" s="1"/>
  <c r="AO16" i="10" s="1"/>
  <c r="AN7" i="10"/>
  <c r="AK7" i="10"/>
  <c r="AL7" i="10" s="1"/>
  <c r="AM7" i="10" s="1"/>
  <c r="AO7" i="10" s="1"/>
  <c r="BQ96" i="7"/>
  <c r="BT96" i="7" s="1"/>
  <c r="AR96" i="6" s="1"/>
  <c r="BR95" i="7"/>
  <c r="E96" i="7"/>
  <c r="F95" i="7"/>
  <c r="AE91" i="6"/>
  <c r="AF91" i="6" s="1"/>
  <c r="AI91" i="6" s="1"/>
  <c r="AK91" i="6" s="1"/>
  <c r="AE88" i="6"/>
  <c r="AF88" i="6" s="1"/>
  <c r="AI88" i="6" s="1"/>
  <c r="AK88" i="6" s="1"/>
  <c r="AE85" i="6"/>
  <c r="AF85" i="6" s="1"/>
  <c r="AI85" i="6" s="1"/>
  <c r="AK85" i="6" s="1"/>
  <c r="AE82" i="6"/>
  <c r="AF82" i="6" s="1"/>
  <c r="AI82" i="6" s="1"/>
  <c r="AK82" i="6" s="1"/>
  <c r="AE79" i="6"/>
  <c r="AF79" i="6" s="1"/>
  <c r="AI79" i="6" s="1"/>
  <c r="AK79" i="6" s="1"/>
  <c r="AE76" i="6"/>
  <c r="AF76" i="6" s="1"/>
  <c r="AI76" i="6" s="1"/>
  <c r="AK76" i="6" s="1"/>
  <c r="AE73" i="6"/>
  <c r="AF73" i="6" s="1"/>
  <c r="AI73" i="6" s="1"/>
  <c r="AK73" i="6" s="1"/>
  <c r="AE70" i="6"/>
  <c r="AF70" i="6" s="1"/>
  <c r="AI70" i="6" s="1"/>
  <c r="AK70" i="6" s="1"/>
  <c r="AE67" i="6"/>
  <c r="AF67" i="6" s="1"/>
  <c r="AI67" i="6" s="1"/>
  <c r="AK67" i="6" s="1"/>
  <c r="AE64" i="6"/>
  <c r="AF64" i="6" s="1"/>
  <c r="AI64" i="6" s="1"/>
  <c r="AK64" i="6" s="1"/>
  <c r="AE61" i="6"/>
  <c r="AF61" i="6" s="1"/>
  <c r="AI61" i="6" s="1"/>
  <c r="AK61" i="6" s="1"/>
  <c r="AE58" i="6"/>
  <c r="AF58" i="6" s="1"/>
  <c r="AI58" i="6" s="1"/>
  <c r="AK58" i="6" s="1"/>
  <c r="E57" i="7"/>
  <c r="F56" i="7"/>
  <c r="AE9" i="6"/>
  <c r="AF9" i="6" s="1"/>
  <c r="AI9" i="6" s="1"/>
  <c r="AK9" i="6" s="1"/>
  <c r="AE6" i="6"/>
  <c r="AF6" i="6" s="1"/>
  <c r="AI6" i="6" s="1"/>
  <c r="AK6" i="6" s="1"/>
  <c r="AE3" i="6"/>
  <c r="AF3" i="6" s="1"/>
  <c r="AI3" i="6" s="1"/>
  <c r="AK3" i="6" s="1"/>
  <c r="AE41" i="6"/>
  <c r="AF41" i="6" s="1"/>
  <c r="AI41" i="6" s="1"/>
  <c r="AK41" i="6" s="1"/>
  <c r="AE20" i="6"/>
  <c r="AF20" i="6" s="1"/>
  <c r="AI20" i="6" s="1"/>
  <c r="AK20" i="6" s="1"/>
  <c r="AE15" i="6"/>
  <c r="AF15" i="6" s="1"/>
  <c r="AI15" i="6" s="1"/>
  <c r="AK15" i="6" s="1"/>
  <c r="AE11" i="6"/>
  <c r="AF11" i="6" s="1"/>
  <c r="AI11" i="6" s="1"/>
  <c r="AK11" i="6" s="1"/>
  <c r="AE4" i="6"/>
  <c r="AF4" i="6" s="1"/>
  <c r="AI4" i="6" s="1"/>
  <c r="AK4" i="6" s="1"/>
  <c r="AS145" i="4"/>
  <c r="AU145" i="4"/>
  <c r="AT145" i="4"/>
  <c r="AW145" i="4" s="1"/>
  <c r="AX145" i="4" s="1"/>
  <c r="AZ145" i="4" s="1"/>
  <c r="AS172" i="4"/>
  <c r="AU172" i="4"/>
  <c r="AT172" i="4"/>
  <c r="AW172" i="4" s="1"/>
  <c r="AX172" i="4" s="1"/>
  <c r="AZ172" i="4" s="1"/>
  <c r="AP19" i="6" l="1"/>
  <c r="B19" i="7" s="1"/>
  <c r="D19" i="7" s="1"/>
  <c r="AL19" i="6"/>
  <c r="AM19" i="6" s="1"/>
  <c r="AO19" i="6" s="1"/>
  <c r="AP266" i="6"/>
  <c r="B266" i="7" s="1"/>
  <c r="D266" i="7" s="1"/>
  <c r="AL266" i="6"/>
  <c r="AM266" i="6" s="1"/>
  <c r="AO266" i="6" s="1"/>
  <c r="AL160" i="6"/>
  <c r="AM160" i="6" s="1"/>
  <c r="AO160" i="6" s="1"/>
  <c r="AP160" i="6"/>
  <c r="B160" i="7" s="1"/>
  <c r="D160" i="7" s="1"/>
  <c r="AL322" i="6"/>
  <c r="AM322" i="6" s="1"/>
  <c r="AO322" i="6" s="1"/>
  <c r="AP322" i="6"/>
  <c r="B322" i="7" s="1"/>
  <c r="D322" i="7" s="1"/>
  <c r="AL342" i="6"/>
  <c r="AM342" i="6" s="1"/>
  <c r="AO342" i="6" s="1"/>
  <c r="AP342" i="6"/>
  <c r="B342" i="7" s="1"/>
  <c r="D342" i="7" s="1"/>
  <c r="AP210" i="6"/>
  <c r="B210" i="7" s="1"/>
  <c r="D210" i="7" s="1"/>
  <c r="AL210" i="6"/>
  <c r="AM210" i="6" s="1"/>
  <c r="AO210" i="6" s="1"/>
  <c r="AP183" i="6"/>
  <c r="B183" i="7" s="1"/>
  <c r="D183" i="7" s="1"/>
  <c r="AL183" i="6"/>
  <c r="AM183" i="6" s="1"/>
  <c r="AO183" i="6" s="1"/>
  <c r="AP133" i="6"/>
  <c r="B133" i="7" s="1"/>
  <c r="D133" i="7" s="1"/>
  <c r="AL133" i="6"/>
  <c r="AM133" i="6" s="1"/>
  <c r="AO133" i="6" s="1"/>
  <c r="AP315" i="6"/>
  <c r="B315" i="7" s="1"/>
  <c r="D315" i="7" s="1"/>
  <c r="G315" i="7" s="1"/>
  <c r="AL315" i="6"/>
  <c r="AM315" i="6" s="1"/>
  <c r="AO315" i="6" s="1"/>
  <c r="AP106" i="6"/>
  <c r="B106" i="7" s="1"/>
  <c r="D106" i="7" s="1"/>
  <c r="AL106" i="6"/>
  <c r="AM106" i="6" s="1"/>
  <c r="AO106" i="6" s="1"/>
  <c r="AP349" i="6"/>
  <c r="B349" i="7" s="1"/>
  <c r="D349" i="7" s="1"/>
  <c r="AL349" i="6"/>
  <c r="AM349" i="6" s="1"/>
  <c r="AO349" i="6" s="1"/>
  <c r="AL72" i="6"/>
  <c r="AM72" i="6" s="1"/>
  <c r="AO72" i="6" s="1"/>
  <c r="AP72" i="6"/>
  <c r="B72" i="7" s="1"/>
  <c r="D72" i="7" s="1"/>
  <c r="G72" i="7" s="1"/>
  <c r="AL262" i="6"/>
  <c r="AM262" i="6" s="1"/>
  <c r="AO262" i="6" s="1"/>
  <c r="AP262" i="6"/>
  <c r="B262" i="7" s="1"/>
  <c r="D262" i="7" s="1"/>
  <c r="G262" i="7" s="1"/>
  <c r="AP46" i="6"/>
  <c r="B46" i="7" s="1"/>
  <c r="D46" i="7" s="1"/>
  <c r="G47" i="7" s="1"/>
  <c r="H47" i="7" s="1"/>
  <c r="I47" i="7" s="1"/>
  <c r="AL46" i="6"/>
  <c r="AM46" i="6" s="1"/>
  <c r="AO46" i="6" s="1"/>
  <c r="AP293" i="6"/>
  <c r="B293" i="7" s="1"/>
  <c r="D293" i="7" s="1"/>
  <c r="AL293" i="6"/>
  <c r="AM293" i="6" s="1"/>
  <c r="AO293" i="6" s="1"/>
  <c r="G161" i="7"/>
  <c r="G267" i="7"/>
  <c r="G294" i="7"/>
  <c r="G323" i="7"/>
  <c r="G107" i="7"/>
  <c r="G134" i="7"/>
  <c r="G258" i="7"/>
  <c r="G312" i="7"/>
  <c r="G341" i="7"/>
  <c r="G184" i="7"/>
  <c r="G211" i="7"/>
  <c r="G238" i="7"/>
  <c r="AN205" i="6"/>
  <c r="A205" i="7"/>
  <c r="C205" i="7" s="1"/>
  <c r="AN214" i="6"/>
  <c r="A214" i="7"/>
  <c r="C214" i="7" s="1"/>
  <c r="AN223" i="6"/>
  <c r="A223" i="7"/>
  <c r="C223" i="7" s="1"/>
  <c r="AN232" i="6"/>
  <c r="A232" i="7"/>
  <c r="C232" i="7" s="1"/>
  <c r="AN241" i="6"/>
  <c r="A241" i="7"/>
  <c r="C241" i="7" s="1"/>
  <c r="AN249" i="6"/>
  <c r="A249" i="7"/>
  <c r="C249" i="7" s="1"/>
  <c r="H249" i="7"/>
  <c r="I249" i="7" s="1"/>
  <c r="AN258" i="6"/>
  <c r="A258" i="7"/>
  <c r="C258" i="7" s="1"/>
  <c r="H258" i="7"/>
  <c r="I258" i="7" s="1"/>
  <c r="AN267" i="6"/>
  <c r="A267" i="7"/>
  <c r="C267" i="7" s="1"/>
  <c r="H267" i="7"/>
  <c r="I267" i="7" s="1"/>
  <c r="AN276" i="6"/>
  <c r="A276" i="7"/>
  <c r="C276" i="7" s="1"/>
  <c r="H276" i="7"/>
  <c r="I276" i="7" s="1"/>
  <c r="AN285" i="6"/>
  <c r="A285" i="7"/>
  <c r="C285" i="7" s="1"/>
  <c r="H285" i="7"/>
  <c r="I285" i="7" s="1"/>
  <c r="AN294" i="6"/>
  <c r="A294" i="7"/>
  <c r="C294" i="7" s="1"/>
  <c r="H294" i="7"/>
  <c r="I294" i="7" s="1"/>
  <c r="AN303" i="6"/>
  <c r="A303" i="7"/>
  <c r="C303" i="7" s="1"/>
  <c r="H303" i="7"/>
  <c r="I303" i="7" s="1"/>
  <c r="AN312" i="6"/>
  <c r="A312" i="7"/>
  <c r="C312" i="7" s="1"/>
  <c r="H312" i="7"/>
  <c r="I312" i="7" s="1"/>
  <c r="AN323" i="6"/>
  <c r="A323" i="7"/>
  <c r="C323" i="7" s="1"/>
  <c r="H323" i="7"/>
  <c r="I323" i="7" s="1"/>
  <c r="AN332" i="6"/>
  <c r="A332" i="7"/>
  <c r="C332" i="7" s="1"/>
  <c r="H332" i="7"/>
  <c r="I332" i="7" s="1"/>
  <c r="AN341" i="6"/>
  <c r="A341" i="7"/>
  <c r="C341" i="7" s="1"/>
  <c r="H341" i="7"/>
  <c r="I341" i="7" s="1"/>
  <c r="AN352" i="6"/>
  <c r="A352" i="7"/>
  <c r="C352" i="7" s="1"/>
  <c r="AN224" i="6"/>
  <c r="A224" i="7"/>
  <c r="C224" i="7" s="1"/>
  <c r="G224" i="7"/>
  <c r="AN253" i="6"/>
  <c r="A253" i="7"/>
  <c r="C253" i="7" s="1"/>
  <c r="H253" i="7"/>
  <c r="I253" i="7" s="1"/>
  <c r="AN280" i="6"/>
  <c r="A280" i="7"/>
  <c r="C280" i="7" s="1"/>
  <c r="H280" i="7"/>
  <c r="I280" i="7" s="1"/>
  <c r="AN307" i="6"/>
  <c r="A307" i="7"/>
  <c r="C307" i="7" s="1"/>
  <c r="H307" i="7"/>
  <c r="I307" i="7" s="1"/>
  <c r="AN333" i="6"/>
  <c r="A333" i="7"/>
  <c r="C333" i="7" s="1"/>
  <c r="G333" i="7"/>
  <c r="AN201" i="6"/>
  <c r="A201" i="7"/>
  <c r="C201" i="7" s="1"/>
  <c r="AN228" i="6"/>
  <c r="A228" i="7"/>
  <c r="C228" i="7" s="1"/>
  <c r="AN257" i="6"/>
  <c r="A257" i="7"/>
  <c r="C257" i="7" s="1"/>
  <c r="AN284" i="6"/>
  <c r="A284" i="7"/>
  <c r="C284" i="7" s="1"/>
  <c r="AN311" i="6"/>
  <c r="A311" i="7"/>
  <c r="C311" i="7" s="1"/>
  <c r="AN340" i="6"/>
  <c r="A340" i="7"/>
  <c r="C340" i="7" s="1"/>
  <c r="AN202" i="6"/>
  <c r="A202" i="7"/>
  <c r="C202" i="7" s="1"/>
  <c r="G202" i="7"/>
  <c r="AN211" i="6"/>
  <c r="A211" i="7"/>
  <c r="C211" i="7" s="1"/>
  <c r="H211" i="7"/>
  <c r="I211" i="7" s="1"/>
  <c r="AN220" i="6"/>
  <c r="A220" i="7"/>
  <c r="C220" i="7" s="1"/>
  <c r="H220" i="7"/>
  <c r="I220" i="7" s="1"/>
  <c r="AN229" i="6"/>
  <c r="A229" i="7"/>
  <c r="C229" i="7" s="1"/>
  <c r="G229" i="7"/>
  <c r="AN238" i="6"/>
  <c r="A238" i="7"/>
  <c r="C238" i="7" s="1"/>
  <c r="H238" i="7"/>
  <c r="I238" i="7" s="1"/>
  <c r="AN246" i="6"/>
  <c r="A246" i="7"/>
  <c r="C246" i="7" s="1"/>
  <c r="H246" i="7"/>
  <c r="I246" i="7" s="1"/>
  <c r="AN255" i="6"/>
  <c r="A255" i="7"/>
  <c r="C255" i="7" s="1"/>
  <c r="AN264" i="6"/>
  <c r="A264" i="7"/>
  <c r="C264" i="7" s="1"/>
  <c r="AN273" i="6"/>
  <c r="A273" i="7"/>
  <c r="C273" i="7" s="1"/>
  <c r="AN282" i="6"/>
  <c r="A282" i="7"/>
  <c r="C282" i="7" s="1"/>
  <c r="AN291" i="6"/>
  <c r="A291" i="7"/>
  <c r="C291" i="7" s="1"/>
  <c r="AN300" i="6"/>
  <c r="A300" i="7"/>
  <c r="C300" i="7" s="1"/>
  <c r="AN309" i="6"/>
  <c r="A309" i="7"/>
  <c r="C309" i="7" s="1"/>
  <c r="AN320" i="6"/>
  <c r="A320" i="7"/>
  <c r="C320" i="7" s="1"/>
  <c r="AN329" i="6"/>
  <c r="A329" i="7"/>
  <c r="C329" i="7" s="1"/>
  <c r="AN338" i="6"/>
  <c r="A338" i="7"/>
  <c r="C338" i="7" s="1"/>
  <c r="AN347" i="6"/>
  <c r="A347" i="7"/>
  <c r="C347" i="7" s="1"/>
  <c r="AN358" i="6"/>
  <c r="A358" i="7"/>
  <c r="C358" i="7" s="1"/>
  <c r="G358" i="7"/>
  <c r="G359" i="7"/>
  <c r="AN206" i="6"/>
  <c r="A206" i="7"/>
  <c r="C206" i="7" s="1"/>
  <c r="G206" i="7"/>
  <c r="AN233" i="6"/>
  <c r="A233" i="7"/>
  <c r="C233" i="7" s="1"/>
  <c r="G233" i="7"/>
  <c r="AN262" i="6"/>
  <c r="A262" i="7"/>
  <c r="C262" i="7" s="1"/>
  <c r="H262" i="7"/>
  <c r="I262" i="7" s="1"/>
  <c r="AN289" i="6"/>
  <c r="A289" i="7"/>
  <c r="C289" i="7" s="1"/>
  <c r="H289" i="7"/>
  <c r="I289" i="7" s="1"/>
  <c r="AN315" i="6"/>
  <c r="A315" i="7"/>
  <c r="C315" i="7" s="1"/>
  <c r="H315" i="7"/>
  <c r="I315" i="7" s="1"/>
  <c r="AN342" i="6"/>
  <c r="A342" i="7"/>
  <c r="C342" i="7" s="1"/>
  <c r="G342" i="7"/>
  <c r="AN210" i="6"/>
  <c r="A210" i="7"/>
  <c r="C210" i="7" s="1"/>
  <c r="AN237" i="6"/>
  <c r="A237" i="7"/>
  <c r="C237" i="7" s="1"/>
  <c r="AN266" i="6"/>
  <c r="A266" i="7"/>
  <c r="C266" i="7" s="1"/>
  <c r="AN293" i="6"/>
  <c r="A293" i="7"/>
  <c r="C293" i="7" s="1"/>
  <c r="AN322" i="6"/>
  <c r="A322" i="7"/>
  <c r="C322" i="7" s="1"/>
  <c r="AN349" i="6"/>
  <c r="A349" i="7"/>
  <c r="C349" i="7" s="1"/>
  <c r="G350" i="7"/>
  <c r="AN208" i="6"/>
  <c r="A208" i="7"/>
  <c r="C208" i="7" s="1"/>
  <c r="AN217" i="6"/>
  <c r="A217" i="7"/>
  <c r="C217" i="7" s="1"/>
  <c r="AN226" i="6"/>
  <c r="A226" i="7"/>
  <c r="C226" i="7" s="1"/>
  <c r="AN235" i="6"/>
  <c r="A235" i="7"/>
  <c r="C235" i="7" s="1"/>
  <c r="AN244" i="6"/>
  <c r="A244" i="7"/>
  <c r="C244" i="7" s="1"/>
  <c r="G245" i="7"/>
  <c r="AN252" i="6"/>
  <c r="A252" i="7"/>
  <c r="C252" i="7" s="1"/>
  <c r="AN261" i="6"/>
  <c r="A261" i="7"/>
  <c r="C261" i="7" s="1"/>
  <c r="AN270" i="6"/>
  <c r="A270" i="7"/>
  <c r="C270" i="7" s="1"/>
  <c r="AN279" i="6"/>
  <c r="A279" i="7"/>
  <c r="C279" i="7" s="1"/>
  <c r="AN288" i="6"/>
  <c r="A288" i="7"/>
  <c r="C288" i="7" s="1"/>
  <c r="AN297" i="6"/>
  <c r="A297" i="7"/>
  <c r="C297" i="7" s="1"/>
  <c r="AN306" i="6"/>
  <c r="A306" i="7"/>
  <c r="C306" i="7" s="1"/>
  <c r="AN317" i="6"/>
  <c r="A317" i="7"/>
  <c r="C317" i="7" s="1"/>
  <c r="AN326" i="6"/>
  <c r="A326" i="7"/>
  <c r="C326" i="7" s="1"/>
  <c r="AN335" i="6"/>
  <c r="A335" i="7"/>
  <c r="C335" i="7" s="1"/>
  <c r="AN344" i="6"/>
  <c r="A344" i="7"/>
  <c r="C344" i="7" s="1"/>
  <c r="AN355" i="6"/>
  <c r="A355" i="7"/>
  <c r="C355" i="7" s="1"/>
  <c r="AN215" i="6"/>
  <c r="A215" i="7"/>
  <c r="C215" i="7" s="1"/>
  <c r="G215" i="7"/>
  <c r="AN242" i="6"/>
  <c r="A242" i="7"/>
  <c r="C242" i="7" s="1"/>
  <c r="G242" i="7"/>
  <c r="AN271" i="6"/>
  <c r="A271" i="7"/>
  <c r="C271" i="7" s="1"/>
  <c r="G271" i="7"/>
  <c r="AN298" i="6"/>
  <c r="A298" i="7"/>
  <c r="C298" i="7" s="1"/>
  <c r="G298" i="7"/>
  <c r="AN324" i="6"/>
  <c r="A324" i="7"/>
  <c r="C324" i="7" s="1"/>
  <c r="G324" i="7"/>
  <c r="AN353" i="6"/>
  <c r="A353" i="7"/>
  <c r="C353" i="7" s="1"/>
  <c r="G353" i="7"/>
  <c r="AN219" i="6"/>
  <c r="A219" i="7"/>
  <c r="C219" i="7" s="1"/>
  <c r="AN248" i="6"/>
  <c r="A248" i="7"/>
  <c r="C248" i="7" s="1"/>
  <c r="AN275" i="6"/>
  <c r="A275" i="7"/>
  <c r="C275" i="7" s="1"/>
  <c r="AN302" i="6"/>
  <c r="A302" i="7"/>
  <c r="C302" i="7" s="1"/>
  <c r="AN331" i="6"/>
  <c r="A331" i="7"/>
  <c r="C331" i="7" s="1"/>
  <c r="AN357" i="6"/>
  <c r="A357" i="7"/>
  <c r="C357" i="7" s="1"/>
  <c r="K360" i="7"/>
  <c r="K361" i="7"/>
  <c r="BS360" i="7"/>
  <c r="BV360" i="7" s="1"/>
  <c r="AT360" i="6" s="1"/>
  <c r="BU360" i="7"/>
  <c r="AS360" i="6" s="1"/>
  <c r="J360" i="7"/>
  <c r="M360" i="7" s="1"/>
  <c r="N360" i="7" s="1"/>
  <c r="P360" i="7" s="1"/>
  <c r="K362" i="7"/>
  <c r="BS361" i="7"/>
  <c r="BV361" i="7" s="1"/>
  <c r="AT361" i="6" s="1"/>
  <c r="BU361" i="7"/>
  <c r="AS361" i="6" s="1"/>
  <c r="J361" i="7"/>
  <c r="M361" i="7" s="1"/>
  <c r="N361" i="7" s="1"/>
  <c r="P361" i="7" s="1"/>
  <c r="K363" i="7"/>
  <c r="BS362" i="7"/>
  <c r="BV362" i="7" s="1"/>
  <c r="AT362" i="6" s="1"/>
  <c r="BU362" i="7"/>
  <c r="AS362" i="6" s="1"/>
  <c r="J362" i="7"/>
  <c r="M362" i="7" s="1"/>
  <c r="N362" i="7" s="1"/>
  <c r="P362" i="7" s="1"/>
  <c r="K364" i="7"/>
  <c r="BS363" i="7"/>
  <c r="BV363" i="7" s="1"/>
  <c r="AT363" i="6" s="1"/>
  <c r="BU363" i="7"/>
  <c r="AS363" i="6" s="1"/>
  <c r="J363" i="7"/>
  <c r="M363" i="7" s="1"/>
  <c r="N363" i="7" s="1"/>
  <c r="P363" i="7" s="1"/>
  <c r="K365" i="7"/>
  <c r="BS364" i="7"/>
  <c r="BV364" i="7" s="1"/>
  <c r="AT364" i="6" s="1"/>
  <c r="BU364" i="7"/>
  <c r="AS364" i="6" s="1"/>
  <c r="J364" i="7"/>
  <c r="M364" i="7" s="1"/>
  <c r="N364" i="7" s="1"/>
  <c r="P364" i="7" s="1"/>
  <c r="K366" i="7"/>
  <c r="BS365" i="7"/>
  <c r="BV365" i="7" s="1"/>
  <c r="AT365" i="6" s="1"/>
  <c r="BU365" i="7"/>
  <c r="AS365" i="6" s="1"/>
  <c r="J365" i="7"/>
  <c r="M365" i="7" s="1"/>
  <c r="N365" i="7" s="1"/>
  <c r="P365" i="7" s="1"/>
  <c r="K367" i="7"/>
  <c r="BS366" i="7"/>
  <c r="BV366" i="7" s="1"/>
  <c r="AT366" i="6" s="1"/>
  <c r="BU366" i="7"/>
  <c r="AS366" i="6" s="1"/>
  <c r="J366" i="7"/>
  <c r="M366" i="7" s="1"/>
  <c r="N366" i="7" s="1"/>
  <c r="P366" i="7" s="1"/>
  <c r="K368" i="7"/>
  <c r="BS367" i="7"/>
  <c r="BV367" i="7" s="1"/>
  <c r="AT367" i="6" s="1"/>
  <c r="BU367" i="7"/>
  <c r="AS367" i="6" s="1"/>
  <c r="J367" i="7"/>
  <c r="M367" i="7" s="1"/>
  <c r="N367" i="7" s="1"/>
  <c r="P367" i="7" s="1"/>
  <c r="K369" i="7"/>
  <c r="BS368" i="7"/>
  <c r="BV368" i="7" s="1"/>
  <c r="AT368" i="6" s="1"/>
  <c r="BU368" i="7"/>
  <c r="AS368" i="6" s="1"/>
  <c r="J368" i="7"/>
  <c r="M368" i="7" s="1"/>
  <c r="N368" i="7" s="1"/>
  <c r="P368" i="7" s="1"/>
  <c r="K370" i="7"/>
  <c r="BS369" i="7"/>
  <c r="BV369" i="7" s="1"/>
  <c r="AT369" i="6" s="1"/>
  <c r="BU369" i="7"/>
  <c r="AS369" i="6" s="1"/>
  <c r="J369" i="7"/>
  <c r="M369" i="7" s="1"/>
  <c r="N369" i="7" s="1"/>
  <c r="P369" i="7" s="1"/>
  <c r="K371" i="7"/>
  <c r="BS370" i="7"/>
  <c r="BV370" i="7" s="1"/>
  <c r="AT370" i="6" s="1"/>
  <c r="BU370" i="7"/>
  <c r="AS370" i="6" s="1"/>
  <c r="J370" i="7"/>
  <c r="M370" i="7" s="1"/>
  <c r="N370" i="7" s="1"/>
  <c r="P370" i="7" s="1"/>
  <c r="K372" i="7"/>
  <c r="BS371" i="7"/>
  <c r="BV371" i="7" s="1"/>
  <c r="AT371" i="6" s="1"/>
  <c r="BU371" i="7"/>
  <c r="AS371" i="6" s="1"/>
  <c r="J371" i="7"/>
  <c r="M371" i="7" s="1"/>
  <c r="N371" i="7" s="1"/>
  <c r="P371" i="7" s="1"/>
  <c r="K373" i="7"/>
  <c r="BS372" i="7"/>
  <c r="BV372" i="7" s="1"/>
  <c r="AT372" i="6" s="1"/>
  <c r="BU372" i="7"/>
  <c r="AS372" i="6" s="1"/>
  <c r="J372" i="7"/>
  <c r="M372" i="7" s="1"/>
  <c r="N372" i="7" s="1"/>
  <c r="P372" i="7" s="1"/>
  <c r="K374" i="7"/>
  <c r="BS373" i="7"/>
  <c r="BV373" i="7" s="1"/>
  <c r="AT373" i="6" s="1"/>
  <c r="BU373" i="7"/>
  <c r="AS373" i="6" s="1"/>
  <c r="J373" i="7"/>
  <c r="M373" i="7" s="1"/>
  <c r="N373" i="7" s="1"/>
  <c r="P373" i="7" s="1"/>
  <c r="K375" i="7"/>
  <c r="BS374" i="7"/>
  <c r="BV374" i="7" s="1"/>
  <c r="AT374" i="6" s="1"/>
  <c r="BU374" i="7"/>
  <c r="AS374" i="6" s="1"/>
  <c r="J374" i="7"/>
  <c r="M374" i="7" s="1"/>
  <c r="N374" i="7" s="1"/>
  <c r="P374" i="7" s="1"/>
  <c r="K376" i="7"/>
  <c r="BS375" i="7"/>
  <c r="BV375" i="7" s="1"/>
  <c r="AT375" i="6" s="1"/>
  <c r="BU375" i="7"/>
  <c r="AS375" i="6" s="1"/>
  <c r="J375" i="7"/>
  <c r="M375" i="7" s="1"/>
  <c r="N375" i="7" s="1"/>
  <c r="P375" i="7" s="1"/>
  <c r="K377" i="7"/>
  <c r="BS376" i="7"/>
  <c r="BV376" i="7" s="1"/>
  <c r="AT376" i="6" s="1"/>
  <c r="BU376" i="7"/>
  <c r="AS376" i="6" s="1"/>
  <c r="J376" i="7"/>
  <c r="M376" i="7" s="1"/>
  <c r="N376" i="7" s="1"/>
  <c r="P376" i="7" s="1"/>
  <c r="K378" i="7"/>
  <c r="BS377" i="7"/>
  <c r="BV377" i="7" s="1"/>
  <c r="AT377" i="6" s="1"/>
  <c r="BU377" i="7"/>
  <c r="AS377" i="6" s="1"/>
  <c r="J377" i="7"/>
  <c r="M377" i="7" s="1"/>
  <c r="N377" i="7" s="1"/>
  <c r="P377" i="7" s="1"/>
  <c r="K379" i="7"/>
  <c r="BS378" i="7"/>
  <c r="BV378" i="7" s="1"/>
  <c r="AT378" i="6" s="1"/>
  <c r="BU378" i="7"/>
  <c r="AS378" i="6" s="1"/>
  <c r="J378" i="7"/>
  <c r="M378" i="7" s="1"/>
  <c r="N378" i="7" s="1"/>
  <c r="P378" i="7" s="1"/>
  <c r="K380" i="7"/>
  <c r="BS379" i="7"/>
  <c r="BV379" i="7" s="1"/>
  <c r="AT379" i="6" s="1"/>
  <c r="BU379" i="7"/>
  <c r="AS379" i="6" s="1"/>
  <c r="J379" i="7"/>
  <c r="M379" i="7" s="1"/>
  <c r="N379" i="7" s="1"/>
  <c r="P379" i="7" s="1"/>
  <c r="K381" i="7"/>
  <c r="BS380" i="7"/>
  <c r="BV380" i="7" s="1"/>
  <c r="AT380" i="6" s="1"/>
  <c r="BU380" i="7"/>
  <c r="AS380" i="6" s="1"/>
  <c r="J380" i="7"/>
  <c r="M380" i="7" s="1"/>
  <c r="N380" i="7" s="1"/>
  <c r="P380" i="7" s="1"/>
  <c r="K382" i="7"/>
  <c r="BS381" i="7"/>
  <c r="BV381" i="7" s="1"/>
  <c r="AT381" i="6" s="1"/>
  <c r="BU381" i="7"/>
  <c r="AS381" i="6" s="1"/>
  <c r="J381" i="7"/>
  <c r="M381" i="7" s="1"/>
  <c r="N381" i="7" s="1"/>
  <c r="P381" i="7" s="1"/>
  <c r="K383" i="7"/>
  <c r="BS382" i="7"/>
  <c r="BV382" i="7" s="1"/>
  <c r="AT382" i="6" s="1"/>
  <c r="BU382" i="7"/>
  <c r="AS382" i="6" s="1"/>
  <c r="J382" i="7"/>
  <c r="M382" i="7" s="1"/>
  <c r="N382" i="7" s="1"/>
  <c r="P382" i="7" s="1"/>
  <c r="K384" i="7"/>
  <c r="BS383" i="7"/>
  <c r="BV383" i="7" s="1"/>
  <c r="AT383" i="6" s="1"/>
  <c r="BU383" i="7"/>
  <c r="AS383" i="6" s="1"/>
  <c r="J383" i="7"/>
  <c r="M383" i="7" s="1"/>
  <c r="N383" i="7" s="1"/>
  <c r="P383" i="7" s="1"/>
  <c r="K385" i="7"/>
  <c r="BS384" i="7"/>
  <c r="BV384" i="7" s="1"/>
  <c r="AT384" i="6" s="1"/>
  <c r="BU384" i="7"/>
  <c r="AS384" i="6" s="1"/>
  <c r="J384" i="7"/>
  <c r="M384" i="7" s="1"/>
  <c r="N384" i="7" s="1"/>
  <c r="P384" i="7" s="1"/>
  <c r="K386" i="7"/>
  <c r="BS385" i="7"/>
  <c r="BV385" i="7" s="1"/>
  <c r="AT385" i="6" s="1"/>
  <c r="BU385" i="7"/>
  <c r="AS385" i="6" s="1"/>
  <c r="J385" i="7"/>
  <c r="M385" i="7" s="1"/>
  <c r="N385" i="7" s="1"/>
  <c r="P385" i="7" s="1"/>
  <c r="K387" i="7"/>
  <c r="BS386" i="7"/>
  <c r="BV386" i="7" s="1"/>
  <c r="AT386" i="6" s="1"/>
  <c r="BU386" i="7"/>
  <c r="AS386" i="6" s="1"/>
  <c r="J386" i="7"/>
  <c r="M386" i="7" s="1"/>
  <c r="N386" i="7" s="1"/>
  <c r="P386" i="7" s="1"/>
  <c r="K388" i="7"/>
  <c r="BS387" i="7"/>
  <c r="BV387" i="7" s="1"/>
  <c r="AT387" i="6" s="1"/>
  <c r="BU387" i="7"/>
  <c r="AS387" i="6" s="1"/>
  <c r="J387" i="7"/>
  <c r="M387" i="7" s="1"/>
  <c r="N387" i="7" s="1"/>
  <c r="P387" i="7" s="1"/>
  <c r="K389" i="7"/>
  <c r="BS388" i="7"/>
  <c r="BV388" i="7" s="1"/>
  <c r="AT388" i="6" s="1"/>
  <c r="BU388" i="7"/>
  <c r="AS388" i="6" s="1"/>
  <c r="J388" i="7"/>
  <c r="M388" i="7" s="1"/>
  <c r="N388" i="7" s="1"/>
  <c r="P388" i="7" s="1"/>
  <c r="K390" i="7"/>
  <c r="BS389" i="7"/>
  <c r="BV389" i="7" s="1"/>
  <c r="AT389" i="6" s="1"/>
  <c r="BU389" i="7"/>
  <c r="AS389" i="6" s="1"/>
  <c r="J389" i="7"/>
  <c r="M389" i="7" s="1"/>
  <c r="N389" i="7" s="1"/>
  <c r="P389" i="7" s="1"/>
  <c r="K391" i="7"/>
  <c r="BS390" i="7"/>
  <c r="BV390" i="7" s="1"/>
  <c r="AT390" i="6" s="1"/>
  <c r="BU390" i="7"/>
  <c r="AS390" i="6" s="1"/>
  <c r="J390" i="7"/>
  <c r="M390" i="7" s="1"/>
  <c r="N390" i="7" s="1"/>
  <c r="P390" i="7" s="1"/>
  <c r="K392" i="7"/>
  <c r="BS391" i="7"/>
  <c r="BV391" i="7" s="1"/>
  <c r="AT391" i="6" s="1"/>
  <c r="BU391" i="7"/>
  <c r="AS391" i="6" s="1"/>
  <c r="J391" i="7"/>
  <c r="M391" i="7" s="1"/>
  <c r="N391" i="7" s="1"/>
  <c r="P391" i="7" s="1"/>
  <c r="K393" i="7"/>
  <c r="BS392" i="7"/>
  <c r="BV392" i="7" s="1"/>
  <c r="AT392" i="6" s="1"/>
  <c r="BU392" i="7"/>
  <c r="AS392" i="6" s="1"/>
  <c r="J392" i="7"/>
  <c r="M392" i="7" s="1"/>
  <c r="N392" i="7" s="1"/>
  <c r="P392" i="7" s="1"/>
  <c r="K394" i="7"/>
  <c r="BS393" i="7"/>
  <c r="BV393" i="7" s="1"/>
  <c r="AT393" i="6" s="1"/>
  <c r="BU393" i="7"/>
  <c r="AS393" i="6" s="1"/>
  <c r="J393" i="7"/>
  <c r="M393" i="7" s="1"/>
  <c r="N393" i="7" s="1"/>
  <c r="P393" i="7" s="1"/>
  <c r="K395" i="7"/>
  <c r="BS394" i="7"/>
  <c r="BV394" i="7" s="1"/>
  <c r="AT394" i="6" s="1"/>
  <c r="BU394" i="7"/>
  <c r="AS394" i="6" s="1"/>
  <c r="J394" i="7"/>
  <c r="M394" i="7" s="1"/>
  <c r="N394" i="7" s="1"/>
  <c r="P394" i="7" s="1"/>
  <c r="K396" i="7"/>
  <c r="BS395" i="7"/>
  <c r="BV395" i="7" s="1"/>
  <c r="AT395" i="6" s="1"/>
  <c r="BU395" i="7"/>
  <c r="AS395" i="6" s="1"/>
  <c r="J395" i="7"/>
  <c r="M395" i="7" s="1"/>
  <c r="N395" i="7" s="1"/>
  <c r="P395" i="7" s="1"/>
  <c r="K397" i="7"/>
  <c r="BS396" i="7"/>
  <c r="BV396" i="7" s="1"/>
  <c r="AT396" i="6" s="1"/>
  <c r="BU396" i="7"/>
  <c r="AS396" i="6" s="1"/>
  <c r="J396" i="7"/>
  <c r="M396" i="7" s="1"/>
  <c r="N396" i="7" s="1"/>
  <c r="P396" i="7" s="1"/>
  <c r="K398" i="7"/>
  <c r="BS397" i="7"/>
  <c r="BV397" i="7" s="1"/>
  <c r="AT397" i="6" s="1"/>
  <c r="BU397" i="7"/>
  <c r="AS397" i="6" s="1"/>
  <c r="J397" i="7"/>
  <c r="M397" i="7" s="1"/>
  <c r="N397" i="7" s="1"/>
  <c r="P397" i="7" s="1"/>
  <c r="K399" i="7"/>
  <c r="BS398" i="7"/>
  <c r="BV398" i="7" s="1"/>
  <c r="AT398" i="6" s="1"/>
  <c r="BU398" i="7"/>
  <c r="AS398" i="6" s="1"/>
  <c r="J398" i="7"/>
  <c r="M398" i="7" s="1"/>
  <c r="N398" i="7" s="1"/>
  <c r="P398" i="7" s="1"/>
  <c r="K400" i="7"/>
  <c r="BS399" i="7"/>
  <c r="BV399" i="7" s="1"/>
  <c r="AT399" i="6" s="1"/>
  <c r="BU399" i="7"/>
  <c r="AS399" i="6" s="1"/>
  <c r="J399" i="7"/>
  <c r="M399" i="7" s="1"/>
  <c r="N399" i="7" s="1"/>
  <c r="P399" i="7" s="1"/>
  <c r="K401" i="7"/>
  <c r="BS400" i="7"/>
  <c r="BV400" i="7" s="1"/>
  <c r="AT400" i="6" s="1"/>
  <c r="BU400" i="7"/>
  <c r="AS400" i="6" s="1"/>
  <c r="J400" i="7"/>
  <c r="M400" i="7" s="1"/>
  <c r="N400" i="7" s="1"/>
  <c r="P400" i="7" s="1"/>
  <c r="K402" i="7"/>
  <c r="BS401" i="7"/>
  <c r="BV401" i="7" s="1"/>
  <c r="AT401" i="6" s="1"/>
  <c r="BU401" i="7"/>
  <c r="AS401" i="6" s="1"/>
  <c r="J401" i="7"/>
  <c r="M401" i="7" s="1"/>
  <c r="N401" i="7" s="1"/>
  <c r="P401" i="7" s="1"/>
  <c r="K403" i="7"/>
  <c r="BS402" i="7"/>
  <c r="BV402" i="7" s="1"/>
  <c r="AT402" i="6" s="1"/>
  <c r="BU402" i="7"/>
  <c r="AS402" i="6" s="1"/>
  <c r="J402" i="7"/>
  <c r="M402" i="7" s="1"/>
  <c r="N402" i="7" s="1"/>
  <c r="P402" i="7" s="1"/>
  <c r="K404" i="7"/>
  <c r="BS403" i="7"/>
  <c r="BV403" i="7" s="1"/>
  <c r="AT403" i="6" s="1"/>
  <c r="BU403" i="7"/>
  <c r="AS403" i="6" s="1"/>
  <c r="J403" i="7"/>
  <c r="M403" i="7" s="1"/>
  <c r="N403" i="7" s="1"/>
  <c r="P403" i="7" s="1"/>
  <c r="K405" i="7"/>
  <c r="BS404" i="7"/>
  <c r="BV404" i="7" s="1"/>
  <c r="AT404" i="6" s="1"/>
  <c r="BU404" i="7"/>
  <c r="AS404" i="6" s="1"/>
  <c r="J404" i="7"/>
  <c r="M404" i="7" s="1"/>
  <c r="N404" i="7" s="1"/>
  <c r="P404" i="7" s="1"/>
  <c r="K406" i="7"/>
  <c r="BS405" i="7"/>
  <c r="BV405" i="7" s="1"/>
  <c r="AT405" i="6" s="1"/>
  <c r="BU405" i="7"/>
  <c r="AS405" i="6" s="1"/>
  <c r="J405" i="7"/>
  <c r="M405" i="7" s="1"/>
  <c r="N405" i="7" s="1"/>
  <c r="P405" i="7" s="1"/>
  <c r="K407" i="7"/>
  <c r="BS406" i="7"/>
  <c r="BV406" i="7" s="1"/>
  <c r="AT406" i="6" s="1"/>
  <c r="BU406" i="7"/>
  <c r="AS406" i="6" s="1"/>
  <c r="J406" i="7"/>
  <c r="M406" i="7" s="1"/>
  <c r="N406" i="7" s="1"/>
  <c r="P406" i="7" s="1"/>
  <c r="K408" i="7"/>
  <c r="BS407" i="7"/>
  <c r="BV407" i="7" s="1"/>
  <c r="AT407" i="6" s="1"/>
  <c r="BU407" i="7"/>
  <c r="AS407" i="6" s="1"/>
  <c r="J407" i="7"/>
  <c r="M407" i="7" s="1"/>
  <c r="N407" i="7" s="1"/>
  <c r="P407" i="7" s="1"/>
  <c r="K409" i="7"/>
  <c r="BS408" i="7"/>
  <c r="BV408" i="7" s="1"/>
  <c r="AT408" i="6" s="1"/>
  <c r="BU408" i="7"/>
  <c r="AS408" i="6" s="1"/>
  <c r="J408" i="7"/>
  <c r="M408" i="7" s="1"/>
  <c r="N408" i="7" s="1"/>
  <c r="P408" i="7" s="1"/>
  <c r="K410" i="7"/>
  <c r="BS409" i="7"/>
  <c r="BV409" i="7" s="1"/>
  <c r="AT409" i="6" s="1"/>
  <c r="BU409" i="7"/>
  <c r="AS409" i="6" s="1"/>
  <c r="J409" i="7"/>
  <c r="M409" i="7" s="1"/>
  <c r="N409" i="7" s="1"/>
  <c r="P409" i="7" s="1"/>
  <c r="K411" i="7"/>
  <c r="BS410" i="7"/>
  <c r="BV410" i="7" s="1"/>
  <c r="AT410" i="6" s="1"/>
  <c r="BU410" i="7"/>
  <c r="AS410" i="6" s="1"/>
  <c r="J410" i="7"/>
  <c r="M410" i="7" s="1"/>
  <c r="N410" i="7" s="1"/>
  <c r="P410" i="7" s="1"/>
  <c r="K412" i="7"/>
  <c r="BS411" i="7"/>
  <c r="BV411" i="7" s="1"/>
  <c r="AT411" i="6" s="1"/>
  <c r="BU411" i="7"/>
  <c r="AS411" i="6" s="1"/>
  <c r="J411" i="7"/>
  <c r="M411" i="7" s="1"/>
  <c r="N411" i="7" s="1"/>
  <c r="P411" i="7" s="1"/>
  <c r="K413" i="7"/>
  <c r="BS412" i="7"/>
  <c r="BV412" i="7" s="1"/>
  <c r="AT412" i="6" s="1"/>
  <c r="BU412" i="7"/>
  <c r="AS412" i="6" s="1"/>
  <c r="J412" i="7"/>
  <c r="M412" i="7" s="1"/>
  <c r="N412" i="7" s="1"/>
  <c r="P412" i="7" s="1"/>
  <c r="K414" i="7"/>
  <c r="BS413" i="7"/>
  <c r="BV413" i="7" s="1"/>
  <c r="AT413" i="6" s="1"/>
  <c r="BU413" i="7"/>
  <c r="AS413" i="6" s="1"/>
  <c r="J413" i="7"/>
  <c r="M413" i="7" s="1"/>
  <c r="N413" i="7" s="1"/>
  <c r="P413" i="7" s="1"/>
  <c r="K415" i="7"/>
  <c r="BS414" i="7"/>
  <c r="BV414" i="7" s="1"/>
  <c r="AT414" i="6" s="1"/>
  <c r="BU414" i="7"/>
  <c r="AS414" i="6" s="1"/>
  <c r="J414" i="7"/>
  <c r="M414" i="7" s="1"/>
  <c r="N414" i="7" s="1"/>
  <c r="P414" i="7" s="1"/>
  <c r="K416" i="7"/>
  <c r="BS415" i="7"/>
  <c r="BV415" i="7" s="1"/>
  <c r="AT415" i="6" s="1"/>
  <c r="BU415" i="7"/>
  <c r="AS415" i="6" s="1"/>
  <c r="J415" i="7"/>
  <c r="M415" i="7" s="1"/>
  <c r="N415" i="7" s="1"/>
  <c r="P415" i="7" s="1"/>
  <c r="K417" i="7"/>
  <c r="BS416" i="7"/>
  <c r="BV416" i="7" s="1"/>
  <c r="AT416" i="6" s="1"/>
  <c r="BU416" i="7"/>
  <c r="AS416" i="6" s="1"/>
  <c r="J416" i="7"/>
  <c r="M416" i="7" s="1"/>
  <c r="N416" i="7" s="1"/>
  <c r="P416" i="7" s="1"/>
  <c r="K418" i="7"/>
  <c r="BS417" i="7"/>
  <c r="BV417" i="7" s="1"/>
  <c r="AT417" i="6" s="1"/>
  <c r="BU417" i="7"/>
  <c r="AS417" i="6" s="1"/>
  <c r="J417" i="7"/>
  <c r="M417" i="7" s="1"/>
  <c r="N417" i="7" s="1"/>
  <c r="P417" i="7" s="1"/>
  <c r="K419" i="7"/>
  <c r="BS418" i="7"/>
  <c r="BV418" i="7" s="1"/>
  <c r="AT418" i="6" s="1"/>
  <c r="BU418" i="7"/>
  <c r="AS418" i="6" s="1"/>
  <c r="J418" i="7"/>
  <c r="M418" i="7" s="1"/>
  <c r="N418" i="7" s="1"/>
  <c r="P418" i="7" s="1"/>
  <c r="K420" i="7"/>
  <c r="BS419" i="7"/>
  <c r="BV419" i="7" s="1"/>
  <c r="AT419" i="6" s="1"/>
  <c r="BU419" i="7"/>
  <c r="AS419" i="6" s="1"/>
  <c r="J419" i="7"/>
  <c r="M419" i="7" s="1"/>
  <c r="N419" i="7" s="1"/>
  <c r="P419" i="7" s="1"/>
  <c r="K421" i="7"/>
  <c r="BS420" i="7"/>
  <c r="BV420" i="7" s="1"/>
  <c r="AT420" i="6" s="1"/>
  <c r="BU420" i="7"/>
  <c r="AS420" i="6" s="1"/>
  <c r="J420" i="7"/>
  <c r="M420" i="7" s="1"/>
  <c r="N420" i="7" s="1"/>
  <c r="P420" i="7" s="1"/>
  <c r="K422" i="7"/>
  <c r="BS421" i="7"/>
  <c r="BV421" i="7" s="1"/>
  <c r="AT421" i="6" s="1"/>
  <c r="BU421" i="7"/>
  <c r="AS421" i="6" s="1"/>
  <c r="J421" i="7"/>
  <c r="M421" i="7" s="1"/>
  <c r="N421" i="7" s="1"/>
  <c r="P421" i="7" s="1"/>
  <c r="K423" i="7"/>
  <c r="BS422" i="7"/>
  <c r="BV422" i="7" s="1"/>
  <c r="AT422" i="6" s="1"/>
  <c r="BU422" i="7"/>
  <c r="AS422" i="6" s="1"/>
  <c r="J422" i="7"/>
  <c r="M422" i="7" s="1"/>
  <c r="N422" i="7" s="1"/>
  <c r="P422" i="7" s="1"/>
  <c r="K424" i="7"/>
  <c r="BS423" i="7"/>
  <c r="BV423" i="7" s="1"/>
  <c r="AT423" i="6" s="1"/>
  <c r="BU423" i="7"/>
  <c r="AS423" i="6" s="1"/>
  <c r="J423" i="7"/>
  <c r="M423" i="7" s="1"/>
  <c r="N423" i="7" s="1"/>
  <c r="P423" i="7" s="1"/>
  <c r="K425" i="7"/>
  <c r="BS424" i="7"/>
  <c r="BV424" i="7" s="1"/>
  <c r="AT424" i="6" s="1"/>
  <c r="BU424" i="7"/>
  <c r="AS424" i="6" s="1"/>
  <c r="J424" i="7"/>
  <c r="M424" i="7" s="1"/>
  <c r="N424" i="7" s="1"/>
  <c r="P424" i="7" s="1"/>
  <c r="K426" i="7"/>
  <c r="BS425" i="7"/>
  <c r="BV425" i="7" s="1"/>
  <c r="AT425" i="6" s="1"/>
  <c r="BU425" i="7"/>
  <c r="AS425" i="6" s="1"/>
  <c r="J425" i="7"/>
  <c r="M425" i="7" s="1"/>
  <c r="N425" i="7" s="1"/>
  <c r="P425" i="7" s="1"/>
  <c r="K427" i="7"/>
  <c r="BS426" i="7"/>
  <c r="BV426" i="7" s="1"/>
  <c r="AT426" i="6" s="1"/>
  <c r="BU426" i="7"/>
  <c r="AS426" i="6" s="1"/>
  <c r="J426" i="7"/>
  <c r="M426" i="7" s="1"/>
  <c r="N426" i="7" s="1"/>
  <c r="P426" i="7" s="1"/>
  <c r="K428" i="7"/>
  <c r="BS427" i="7"/>
  <c r="BV427" i="7" s="1"/>
  <c r="AT427" i="6" s="1"/>
  <c r="BU427" i="7"/>
  <c r="AS427" i="6" s="1"/>
  <c r="J427" i="7"/>
  <c r="M427" i="7" s="1"/>
  <c r="N427" i="7" s="1"/>
  <c r="P427" i="7" s="1"/>
  <c r="K429" i="7"/>
  <c r="BS428" i="7"/>
  <c r="BV428" i="7" s="1"/>
  <c r="AT428" i="6" s="1"/>
  <c r="BU428" i="7"/>
  <c r="AS428" i="6" s="1"/>
  <c r="J428" i="7"/>
  <c r="M428" i="7" s="1"/>
  <c r="N428" i="7" s="1"/>
  <c r="P428" i="7" s="1"/>
  <c r="K430" i="7"/>
  <c r="BS429" i="7"/>
  <c r="BV429" i="7" s="1"/>
  <c r="AT429" i="6" s="1"/>
  <c r="BU429" i="7"/>
  <c r="AS429" i="6" s="1"/>
  <c r="J429" i="7"/>
  <c r="M429" i="7" s="1"/>
  <c r="N429" i="7" s="1"/>
  <c r="P429" i="7" s="1"/>
  <c r="K431" i="7"/>
  <c r="BS430" i="7"/>
  <c r="BV430" i="7" s="1"/>
  <c r="AT430" i="6" s="1"/>
  <c r="BU430" i="7"/>
  <c r="AS430" i="6" s="1"/>
  <c r="J430" i="7"/>
  <c r="M430" i="7" s="1"/>
  <c r="N430" i="7" s="1"/>
  <c r="P430" i="7" s="1"/>
  <c r="K432" i="7"/>
  <c r="BS431" i="7"/>
  <c r="BV431" i="7" s="1"/>
  <c r="AT431" i="6" s="1"/>
  <c r="BU431" i="7"/>
  <c r="AS431" i="6" s="1"/>
  <c r="J431" i="7"/>
  <c r="M431" i="7" s="1"/>
  <c r="N431" i="7" s="1"/>
  <c r="P431" i="7" s="1"/>
  <c r="K433" i="7"/>
  <c r="BS432" i="7"/>
  <c r="BV432" i="7" s="1"/>
  <c r="AT432" i="6" s="1"/>
  <c r="BU432" i="7"/>
  <c r="AS432" i="6" s="1"/>
  <c r="J432" i="7"/>
  <c r="M432" i="7" s="1"/>
  <c r="N432" i="7" s="1"/>
  <c r="P432" i="7" s="1"/>
  <c r="K434" i="7"/>
  <c r="BS433" i="7"/>
  <c r="BV433" i="7" s="1"/>
  <c r="AT433" i="6" s="1"/>
  <c r="BU433" i="7"/>
  <c r="AS433" i="6" s="1"/>
  <c r="J433" i="7"/>
  <c r="M433" i="7" s="1"/>
  <c r="N433" i="7" s="1"/>
  <c r="P433" i="7" s="1"/>
  <c r="K435" i="7"/>
  <c r="BS434" i="7"/>
  <c r="BV434" i="7" s="1"/>
  <c r="AT434" i="6" s="1"/>
  <c r="BU434" i="7"/>
  <c r="AS434" i="6" s="1"/>
  <c r="J434" i="7"/>
  <c r="M434" i="7" s="1"/>
  <c r="N434" i="7" s="1"/>
  <c r="P434" i="7" s="1"/>
  <c r="K436" i="7"/>
  <c r="BS435" i="7"/>
  <c r="BV435" i="7" s="1"/>
  <c r="AT435" i="6" s="1"/>
  <c r="BU435" i="7"/>
  <c r="AS435" i="6" s="1"/>
  <c r="J435" i="7"/>
  <c r="M435" i="7" s="1"/>
  <c r="N435" i="7" s="1"/>
  <c r="P435" i="7" s="1"/>
  <c r="K437" i="7"/>
  <c r="BS436" i="7"/>
  <c r="BV436" i="7" s="1"/>
  <c r="AT436" i="6" s="1"/>
  <c r="BU436" i="7"/>
  <c r="AS436" i="6" s="1"/>
  <c r="J436" i="7"/>
  <c r="M436" i="7" s="1"/>
  <c r="N436" i="7" s="1"/>
  <c r="P436" i="7" s="1"/>
  <c r="K438" i="7"/>
  <c r="BS437" i="7"/>
  <c r="BV437" i="7" s="1"/>
  <c r="AT437" i="6" s="1"/>
  <c r="BU437" i="7"/>
  <c r="AS437" i="6" s="1"/>
  <c r="J437" i="7"/>
  <c r="M437" i="7" s="1"/>
  <c r="N437" i="7" s="1"/>
  <c r="P437" i="7" s="1"/>
  <c r="K439" i="7"/>
  <c r="BS438" i="7"/>
  <c r="BV438" i="7" s="1"/>
  <c r="AT438" i="6" s="1"/>
  <c r="BU438" i="7"/>
  <c r="AS438" i="6" s="1"/>
  <c r="J438" i="7"/>
  <c r="M438" i="7" s="1"/>
  <c r="N438" i="7" s="1"/>
  <c r="P438" i="7" s="1"/>
  <c r="K440" i="7"/>
  <c r="BS439" i="7"/>
  <c r="BV439" i="7" s="1"/>
  <c r="AT439" i="6" s="1"/>
  <c r="BU439" i="7"/>
  <c r="AS439" i="6" s="1"/>
  <c r="J439" i="7"/>
  <c r="M439" i="7" s="1"/>
  <c r="N439" i="7" s="1"/>
  <c r="P439" i="7" s="1"/>
  <c r="K441" i="7"/>
  <c r="BS440" i="7"/>
  <c r="BV440" i="7" s="1"/>
  <c r="AT440" i="6" s="1"/>
  <c r="BU440" i="7"/>
  <c r="AS440" i="6" s="1"/>
  <c r="J440" i="7"/>
  <c r="M440" i="7" s="1"/>
  <c r="N440" i="7" s="1"/>
  <c r="P440" i="7" s="1"/>
  <c r="K442" i="7"/>
  <c r="BS441" i="7"/>
  <c r="BV441" i="7" s="1"/>
  <c r="AT441" i="6" s="1"/>
  <c r="BU441" i="7"/>
  <c r="AS441" i="6" s="1"/>
  <c r="J441" i="7"/>
  <c r="M441" i="7" s="1"/>
  <c r="N441" i="7" s="1"/>
  <c r="P441" i="7" s="1"/>
  <c r="K443" i="7"/>
  <c r="BS442" i="7"/>
  <c r="BV442" i="7" s="1"/>
  <c r="AT442" i="6" s="1"/>
  <c r="BU442" i="7"/>
  <c r="AS442" i="6" s="1"/>
  <c r="J442" i="7"/>
  <c r="M442" i="7" s="1"/>
  <c r="N442" i="7" s="1"/>
  <c r="P442" i="7" s="1"/>
  <c r="K444" i="7"/>
  <c r="BS443" i="7"/>
  <c r="BV443" i="7" s="1"/>
  <c r="AT443" i="6" s="1"/>
  <c r="BU443" i="7"/>
  <c r="AS443" i="6" s="1"/>
  <c r="J443" i="7"/>
  <c r="M443" i="7" s="1"/>
  <c r="N443" i="7" s="1"/>
  <c r="P443" i="7" s="1"/>
  <c r="K445" i="7"/>
  <c r="BS444" i="7"/>
  <c r="BV444" i="7" s="1"/>
  <c r="AT444" i="6" s="1"/>
  <c r="BU444" i="7"/>
  <c r="AS444" i="6" s="1"/>
  <c r="J444" i="7"/>
  <c r="M444" i="7" s="1"/>
  <c r="N444" i="7" s="1"/>
  <c r="P444" i="7" s="1"/>
  <c r="K446" i="7"/>
  <c r="BS445" i="7"/>
  <c r="BV445" i="7" s="1"/>
  <c r="AT445" i="6" s="1"/>
  <c r="BU445" i="7"/>
  <c r="AS445" i="6" s="1"/>
  <c r="J445" i="7"/>
  <c r="M445" i="7" s="1"/>
  <c r="N445" i="7" s="1"/>
  <c r="P445" i="7" s="1"/>
  <c r="K447" i="7"/>
  <c r="BS446" i="7"/>
  <c r="BV446" i="7" s="1"/>
  <c r="AT446" i="6" s="1"/>
  <c r="BU446" i="7"/>
  <c r="AS446" i="6" s="1"/>
  <c r="J446" i="7"/>
  <c r="M446" i="7" s="1"/>
  <c r="N446" i="7" s="1"/>
  <c r="P446" i="7" s="1"/>
  <c r="K448" i="7"/>
  <c r="BS447" i="7"/>
  <c r="BV447" i="7" s="1"/>
  <c r="AT447" i="6" s="1"/>
  <c r="BU447" i="7"/>
  <c r="AS447" i="6" s="1"/>
  <c r="J447" i="7"/>
  <c r="M447" i="7" s="1"/>
  <c r="N447" i="7" s="1"/>
  <c r="P447" i="7" s="1"/>
  <c r="K449" i="7"/>
  <c r="BS448" i="7"/>
  <c r="BV448" i="7" s="1"/>
  <c r="AT448" i="6" s="1"/>
  <c r="BU448" i="7"/>
  <c r="AS448" i="6" s="1"/>
  <c r="J448" i="7"/>
  <c r="M448" i="7" s="1"/>
  <c r="N448" i="7" s="1"/>
  <c r="P448" i="7" s="1"/>
  <c r="K450" i="7"/>
  <c r="BS449" i="7"/>
  <c r="BV449" i="7" s="1"/>
  <c r="AT449" i="6" s="1"/>
  <c r="BU449" i="7"/>
  <c r="AS449" i="6" s="1"/>
  <c r="J449" i="7"/>
  <c r="M449" i="7" s="1"/>
  <c r="N449" i="7" s="1"/>
  <c r="P449" i="7" s="1"/>
  <c r="K451" i="7"/>
  <c r="BS450" i="7"/>
  <c r="BV450" i="7" s="1"/>
  <c r="AT450" i="6" s="1"/>
  <c r="BU450" i="7"/>
  <c r="AS450" i="6" s="1"/>
  <c r="J450" i="7"/>
  <c r="M450" i="7" s="1"/>
  <c r="N450" i="7" s="1"/>
  <c r="P450" i="7" s="1"/>
  <c r="K452" i="7"/>
  <c r="BS451" i="7"/>
  <c r="BV451" i="7" s="1"/>
  <c r="AT451" i="6" s="1"/>
  <c r="BU451" i="7"/>
  <c r="AS451" i="6" s="1"/>
  <c r="J451" i="7"/>
  <c r="M451" i="7" s="1"/>
  <c r="N451" i="7" s="1"/>
  <c r="P451" i="7" s="1"/>
  <c r="K453" i="7"/>
  <c r="BS452" i="7"/>
  <c r="BV452" i="7" s="1"/>
  <c r="AT452" i="6" s="1"/>
  <c r="BU452" i="7"/>
  <c r="AS452" i="6" s="1"/>
  <c r="J452" i="7"/>
  <c r="M452" i="7" s="1"/>
  <c r="N452" i="7" s="1"/>
  <c r="P452" i="7" s="1"/>
  <c r="K454" i="7"/>
  <c r="BS453" i="7"/>
  <c r="BV453" i="7" s="1"/>
  <c r="AT453" i="6" s="1"/>
  <c r="BU453" i="7"/>
  <c r="AS453" i="6" s="1"/>
  <c r="J453" i="7"/>
  <c r="M453" i="7" s="1"/>
  <c r="N453" i="7" s="1"/>
  <c r="P453" i="7" s="1"/>
  <c r="K455" i="7"/>
  <c r="BS454" i="7"/>
  <c r="BV454" i="7" s="1"/>
  <c r="AT454" i="6" s="1"/>
  <c r="BU454" i="7"/>
  <c r="AS454" i="6" s="1"/>
  <c r="J454" i="7"/>
  <c r="M454" i="7" s="1"/>
  <c r="N454" i="7" s="1"/>
  <c r="P454" i="7" s="1"/>
  <c r="K456" i="7"/>
  <c r="BS455" i="7"/>
  <c r="BV455" i="7" s="1"/>
  <c r="AT455" i="6" s="1"/>
  <c r="BU455" i="7"/>
  <c r="AS455" i="6" s="1"/>
  <c r="J455" i="7"/>
  <c r="M455" i="7" s="1"/>
  <c r="N455" i="7" s="1"/>
  <c r="P455" i="7" s="1"/>
  <c r="K457" i="7"/>
  <c r="BS456" i="7"/>
  <c r="BV456" i="7" s="1"/>
  <c r="AT456" i="6" s="1"/>
  <c r="BU456" i="7"/>
  <c r="AS456" i="6" s="1"/>
  <c r="J456" i="7"/>
  <c r="M456" i="7" s="1"/>
  <c r="N456" i="7" s="1"/>
  <c r="P456" i="7" s="1"/>
  <c r="K458" i="7"/>
  <c r="BS457" i="7"/>
  <c r="BV457" i="7" s="1"/>
  <c r="AT457" i="6" s="1"/>
  <c r="BU457" i="7"/>
  <c r="AS457" i="6" s="1"/>
  <c r="J457" i="7"/>
  <c r="M457" i="7" s="1"/>
  <c r="N457" i="7" s="1"/>
  <c r="P457" i="7" s="1"/>
  <c r="K459" i="7"/>
  <c r="BS458" i="7"/>
  <c r="BV458" i="7" s="1"/>
  <c r="AT458" i="6" s="1"/>
  <c r="BU458" i="7"/>
  <c r="AS458" i="6" s="1"/>
  <c r="J458" i="7"/>
  <c r="M458" i="7" s="1"/>
  <c r="N458" i="7" s="1"/>
  <c r="P458" i="7" s="1"/>
  <c r="K460" i="7"/>
  <c r="BS459" i="7"/>
  <c r="BV459" i="7" s="1"/>
  <c r="AT459" i="6" s="1"/>
  <c r="BU459" i="7"/>
  <c r="AS459" i="6" s="1"/>
  <c r="J459" i="7"/>
  <c r="M459" i="7" s="1"/>
  <c r="N459" i="7" s="1"/>
  <c r="P459" i="7" s="1"/>
  <c r="K461" i="7"/>
  <c r="BS460" i="7"/>
  <c r="BV460" i="7" s="1"/>
  <c r="AT460" i="6" s="1"/>
  <c r="BU460" i="7"/>
  <c r="AS460" i="6" s="1"/>
  <c r="J460" i="7"/>
  <c r="M460" i="7" s="1"/>
  <c r="N460" i="7" s="1"/>
  <c r="P460" i="7" s="1"/>
  <c r="K462" i="7"/>
  <c r="BS461" i="7"/>
  <c r="BV461" i="7" s="1"/>
  <c r="AT461" i="6" s="1"/>
  <c r="BU461" i="7"/>
  <c r="AS461" i="6" s="1"/>
  <c r="J461" i="7"/>
  <c r="M461" i="7" s="1"/>
  <c r="N461" i="7" s="1"/>
  <c r="P461" i="7" s="1"/>
  <c r="K463" i="7"/>
  <c r="BS462" i="7"/>
  <c r="BV462" i="7" s="1"/>
  <c r="AT462" i="6" s="1"/>
  <c r="BU462" i="7"/>
  <c r="AS462" i="6" s="1"/>
  <c r="J462" i="7"/>
  <c r="M462" i="7" s="1"/>
  <c r="N462" i="7" s="1"/>
  <c r="P462" i="7" s="1"/>
  <c r="K464" i="7"/>
  <c r="BS463" i="7"/>
  <c r="BV463" i="7" s="1"/>
  <c r="AT463" i="6" s="1"/>
  <c r="BU463" i="7"/>
  <c r="AS463" i="6" s="1"/>
  <c r="J463" i="7"/>
  <c r="M463" i="7" s="1"/>
  <c r="N463" i="7" s="1"/>
  <c r="P463" i="7" s="1"/>
  <c r="K465" i="7"/>
  <c r="BS464" i="7"/>
  <c r="BV464" i="7" s="1"/>
  <c r="AT464" i="6" s="1"/>
  <c r="BU464" i="7"/>
  <c r="AS464" i="6" s="1"/>
  <c r="J464" i="7"/>
  <c r="M464" i="7" s="1"/>
  <c r="N464" i="7" s="1"/>
  <c r="P464" i="7" s="1"/>
  <c r="K466" i="7"/>
  <c r="BS465" i="7"/>
  <c r="BV465" i="7" s="1"/>
  <c r="AT465" i="6" s="1"/>
  <c r="BU465" i="7"/>
  <c r="AS465" i="6" s="1"/>
  <c r="J465" i="7"/>
  <c r="M465" i="7" s="1"/>
  <c r="N465" i="7" s="1"/>
  <c r="P465" i="7" s="1"/>
  <c r="K467" i="7"/>
  <c r="BS466" i="7"/>
  <c r="BV466" i="7" s="1"/>
  <c r="AT466" i="6" s="1"/>
  <c r="BU466" i="7"/>
  <c r="AS466" i="6" s="1"/>
  <c r="J466" i="7"/>
  <c r="M466" i="7" s="1"/>
  <c r="N466" i="7" s="1"/>
  <c r="P466" i="7" s="1"/>
  <c r="K468" i="7"/>
  <c r="BS467" i="7"/>
  <c r="BV467" i="7" s="1"/>
  <c r="AT467" i="6" s="1"/>
  <c r="BU467" i="7"/>
  <c r="AS467" i="6" s="1"/>
  <c r="J467" i="7"/>
  <c r="M467" i="7" s="1"/>
  <c r="N467" i="7" s="1"/>
  <c r="P467" i="7" s="1"/>
  <c r="K469" i="7"/>
  <c r="BS468" i="7"/>
  <c r="BV468" i="7" s="1"/>
  <c r="AT468" i="6" s="1"/>
  <c r="BU468" i="7"/>
  <c r="AS468" i="6" s="1"/>
  <c r="J468" i="7"/>
  <c r="M468" i="7" s="1"/>
  <c r="N468" i="7" s="1"/>
  <c r="P468" i="7" s="1"/>
  <c r="K470" i="7"/>
  <c r="BS469" i="7"/>
  <c r="BV469" i="7" s="1"/>
  <c r="AT469" i="6" s="1"/>
  <c r="BU469" i="7"/>
  <c r="AS469" i="6" s="1"/>
  <c r="J469" i="7"/>
  <c r="M469" i="7" s="1"/>
  <c r="N469" i="7" s="1"/>
  <c r="P469" i="7" s="1"/>
  <c r="K471" i="7"/>
  <c r="BS470" i="7"/>
  <c r="BV470" i="7" s="1"/>
  <c r="AT470" i="6" s="1"/>
  <c r="BU470" i="7"/>
  <c r="AS470" i="6" s="1"/>
  <c r="J470" i="7"/>
  <c r="M470" i="7" s="1"/>
  <c r="N470" i="7" s="1"/>
  <c r="P470" i="7" s="1"/>
  <c r="K472" i="7"/>
  <c r="BS471" i="7"/>
  <c r="BV471" i="7" s="1"/>
  <c r="AT471" i="6" s="1"/>
  <c r="BU471" i="7"/>
  <c r="AS471" i="6" s="1"/>
  <c r="J471" i="7"/>
  <c r="M471" i="7" s="1"/>
  <c r="N471" i="7" s="1"/>
  <c r="P471" i="7" s="1"/>
  <c r="K473" i="7"/>
  <c r="BS472" i="7"/>
  <c r="BV472" i="7" s="1"/>
  <c r="AT472" i="6" s="1"/>
  <c r="BU472" i="7"/>
  <c r="AS472" i="6" s="1"/>
  <c r="J472" i="7"/>
  <c r="M472" i="7" s="1"/>
  <c r="N472" i="7" s="1"/>
  <c r="P472" i="7" s="1"/>
  <c r="K474" i="7"/>
  <c r="BS473" i="7"/>
  <c r="BV473" i="7" s="1"/>
  <c r="AT473" i="6" s="1"/>
  <c r="BU473" i="7"/>
  <c r="AS473" i="6" s="1"/>
  <c r="J473" i="7"/>
  <c r="M473" i="7" s="1"/>
  <c r="N473" i="7" s="1"/>
  <c r="P473" i="7" s="1"/>
  <c r="K475" i="7"/>
  <c r="BS474" i="7"/>
  <c r="BV474" i="7" s="1"/>
  <c r="AT474" i="6" s="1"/>
  <c r="BU474" i="7"/>
  <c r="AS474" i="6" s="1"/>
  <c r="J474" i="7"/>
  <c r="M474" i="7" s="1"/>
  <c r="N474" i="7" s="1"/>
  <c r="P474" i="7" s="1"/>
  <c r="K476" i="7"/>
  <c r="BS475" i="7"/>
  <c r="BV475" i="7" s="1"/>
  <c r="AT475" i="6" s="1"/>
  <c r="BU475" i="7"/>
  <c r="AS475" i="6" s="1"/>
  <c r="J475" i="7"/>
  <c r="M475" i="7" s="1"/>
  <c r="N475" i="7" s="1"/>
  <c r="P475" i="7" s="1"/>
  <c r="K477" i="7"/>
  <c r="BS476" i="7"/>
  <c r="BV476" i="7" s="1"/>
  <c r="AT476" i="6" s="1"/>
  <c r="BU476" i="7"/>
  <c r="AS476" i="6" s="1"/>
  <c r="J476" i="7"/>
  <c r="M476" i="7" s="1"/>
  <c r="N476" i="7" s="1"/>
  <c r="P476" i="7" s="1"/>
  <c r="K478" i="7"/>
  <c r="BS477" i="7"/>
  <c r="BV477" i="7" s="1"/>
  <c r="AT477" i="6" s="1"/>
  <c r="BU477" i="7"/>
  <c r="AS477" i="6" s="1"/>
  <c r="J477" i="7"/>
  <c r="M477" i="7" s="1"/>
  <c r="N477" i="7" s="1"/>
  <c r="P477" i="7" s="1"/>
  <c r="K479" i="7"/>
  <c r="BS478" i="7"/>
  <c r="BV478" i="7" s="1"/>
  <c r="AT478" i="6" s="1"/>
  <c r="BU478" i="7"/>
  <c r="AS478" i="6" s="1"/>
  <c r="J478" i="7"/>
  <c r="M478" i="7" s="1"/>
  <c r="N478" i="7" s="1"/>
  <c r="P478" i="7" s="1"/>
  <c r="K480" i="7"/>
  <c r="BS479" i="7"/>
  <c r="BV479" i="7" s="1"/>
  <c r="AT479" i="6" s="1"/>
  <c r="BU479" i="7"/>
  <c r="AS479" i="6" s="1"/>
  <c r="J479" i="7"/>
  <c r="M479" i="7" s="1"/>
  <c r="N479" i="7" s="1"/>
  <c r="P479" i="7" s="1"/>
  <c r="K481" i="7"/>
  <c r="BS480" i="7"/>
  <c r="BV480" i="7" s="1"/>
  <c r="AT480" i="6" s="1"/>
  <c r="BU480" i="7"/>
  <c r="AS480" i="6" s="1"/>
  <c r="J480" i="7"/>
  <c r="M480" i="7" s="1"/>
  <c r="N480" i="7" s="1"/>
  <c r="P480" i="7" s="1"/>
  <c r="K482" i="7"/>
  <c r="BS481" i="7"/>
  <c r="BV481" i="7" s="1"/>
  <c r="AT481" i="6" s="1"/>
  <c r="BU481" i="7"/>
  <c r="AS481" i="6" s="1"/>
  <c r="J481" i="7"/>
  <c r="M481" i="7" s="1"/>
  <c r="N481" i="7" s="1"/>
  <c r="P481" i="7" s="1"/>
  <c r="K483" i="7"/>
  <c r="BS482" i="7"/>
  <c r="BV482" i="7" s="1"/>
  <c r="AT482" i="6" s="1"/>
  <c r="BU482" i="7"/>
  <c r="AS482" i="6" s="1"/>
  <c r="J482" i="7"/>
  <c r="M482" i="7" s="1"/>
  <c r="N482" i="7" s="1"/>
  <c r="P482" i="7" s="1"/>
  <c r="K484" i="7"/>
  <c r="BS483" i="7"/>
  <c r="BV483" i="7" s="1"/>
  <c r="AT483" i="6" s="1"/>
  <c r="BU483" i="7"/>
  <c r="AS483" i="6" s="1"/>
  <c r="J483" i="7"/>
  <c r="M483" i="7" s="1"/>
  <c r="N483" i="7" s="1"/>
  <c r="P483" i="7" s="1"/>
  <c r="K485" i="7"/>
  <c r="BS484" i="7"/>
  <c r="BV484" i="7" s="1"/>
  <c r="AT484" i="6" s="1"/>
  <c r="BU484" i="7"/>
  <c r="AS484" i="6" s="1"/>
  <c r="J484" i="7"/>
  <c r="M484" i="7" s="1"/>
  <c r="N484" i="7" s="1"/>
  <c r="P484" i="7" s="1"/>
  <c r="K486" i="7"/>
  <c r="BS485" i="7"/>
  <c r="BV485" i="7" s="1"/>
  <c r="AT485" i="6" s="1"/>
  <c r="BU485" i="7"/>
  <c r="AS485" i="6" s="1"/>
  <c r="J485" i="7"/>
  <c r="M485" i="7" s="1"/>
  <c r="N485" i="7" s="1"/>
  <c r="P485" i="7" s="1"/>
  <c r="K487" i="7"/>
  <c r="BS486" i="7"/>
  <c r="BV486" i="7" s="1"/>
  <c r="AT486" i="6" s="1"/>
  <c r="BU486" i="7"/>
  <c r="AS486" i="6" s="1"/>
  <c r="J486" i="7"/>
  <c r="M486" i="7" s="1"/>
  <c r="N486" i="7" s="1"/>
  <c r="P486" i="7" s="1"/>
  <c r="K488" i="7"/>
  <c r="BS487" i="7"/>
  <c r="BV487" i="7" s="1"/>
  <c r="AT487" i="6" s="1"/>
  <c r="BU487" i="7"/>
  <c r="AS487" i="6" s="1"/>
  <c r="J487" i="7"/>
  <c r="M487" i="7" s="1"/>
  <c r="N487" i="7" s="1"/>
  <c r="P487" i="7" s="1"/>
  <c r="K489" i="7"/>
  <c r="BS488" i="7"/>
  <c r="BV488" i="7" s="1"/>
  <c r="AT488" i="6" s="1"/>
  <c r="BU488" i="7"/>
  <c r="AS488" i="6" s="1"/>
  <c r="J488" i="7"/>
  <c r="M488" i="7" s="1"/>
  <c r="N488" i="7" s="1"/>
  <c r="P488" i="7" s="1"/>
  <c r="K490" i="7"/>
  <c r="BS489" i="7"/>
  <c r="BV489" i="7" s="1"/>
  <c r="AT489" i="6" s="1"/>
  <c r="BU489" i="7"/>
  <c r="AS489" i="6" s="1"/>
  <c r="J489" i="7"/>
  <c r="M489" i="7" s="1"/>
  <c r="N489" i="7" s="1"/>
  <c r="P489" i="7" s="1"/>
  <c r="K491" i="7"/>
  <c r="BS490" i="7"/>
  <c r="BV490" i="7" s="1"/>
  <c r="AT490" i="6" s="1"/>
  <c r="BU490" i="7"/>
  <c r="AS490" i="6" s="1"/>
  <c r="J490" i="7"/>
  <c r="M490" i="7" s="1"/>
  <c r="N490" i="7" s="1"/>
  <c r="P490" i="7" s="1"/>
  <c r="K492" i="7"/>
  <c r="BS491" i="7"/>
  <c r="BV491" i="7" s="1"/>
  <c r="AT491" i="6" s="1"/>
  <c r="BU491" i="7"/>
  <c r="AS491" i="6" s="1"/>
  <c r="J491" i="7"/>
  <c r="M491" i="7" s="1"/>
  <c r="N491" i="7" s="1"/>
  <c r="P491" i="7" s="1"/>
  <c r="K493" i="7"/>
  <c r="BS492" i="7"/>
  <c r="BV492" i="7" s="1"/>
  <c r="AT492" i="6" s="1"/>
  <c r="BU492" i="7"/>
  <c r="AS492" i="6" s="1"/>
  <c r="J492" i="7"/>
  <c r="M492" i="7" s="1"/>
  <c r="N492" i="7" s="1"/>
  <c r="P492" i="7" s="1"/>
  <c r="K494" i="7"/>
  <c r="BS493" i="7"/>
  <c r="BV493" i="7" s="1"/>
  <c r="AT493" i="6" s="1"/>
  <c r="BU493" i="7"/>
  <c r="AS493" i="6" s="1"/>
  <c r="J493" i="7"/>
  <c r="M493" i="7" s="1"/>
  <c r="N493" i="7" s="1"/>
  <c r="P493" i="7" s="1"/>
  <c r="K495" i="7"/>
  <c r="BS494" i="7"/>
  <c r="BV494" i="7" s="1"/>
  <c r="AT494" i="6" s="1"/>
  <c r="BU494" i="7"/>
  <c r="AS494" i="6" s="1"/>
  <c r="J494" i="7"/>
  <c r="M494" i="7" s="1"/>
  <c r="N494" i="7" s="1"/>
  <c r="P494" i="7" s="1"/>
  <c r="K496" i="7"/>
  <c r="BS495" i="7"/>
  <c r="BV495" i="7" s="1"/>
  <c r="AT495" i="6" s="1"/>
  <c r="BU495" i="7"/>
  <c r="AS495" i="6" s="1"/>
  <c r="J495" i="7"/>
  <c r="M495" i="7" s="1"/>
  <c r="N495" i="7" s="1"/>
  <c r="P495" i="7" s="1"/>
  <c r="K497" i="7"/>
  <c r="BS496" i="7"/>
  <c r="BV496" i="7" s="1"/>
  <c r="AT496" i="6" s="1"/>
  <c r="BU496" i="7"/>
  <c r="AS496" i="6" s="1"/>
  <c r="J496" i="7"/>
  <c r="M496" i="7" s="1"/>
  <c r="N496" i="7" s="1"/>
  <c r="P496" i="7" s="1"/>
  <c r="K498" i="7"/>
  <c r="BS497" i="7"/>
  <c r="BV497" i="7" s="1"/>
  <c r="AT497" i="6" s="1"/>
  <c r="BU497" i="7"/>
  <c r="AS497" i="6" s="1"/>
  <c r="J497" i="7"/>
  <c r="M497" i="7" s="1"/>
  <c r="N497" i="7" s="1"/>
  <c r="P497" i="7" s="1"/>
  <c r="K499" i="7"/>
  <c r="BS498" i="7"/>
  <c r="BV498" i="7" s="1"/>
  <c r="AT498" i="6" s="1"/>
  <c r="BU498" i="7"/>
  <c r="AS498" i="6" s="1"/>
  <c r="J498" i="7"/>
  <c r="M498" i="7" s="1"/>
  <c r="N498" i="7" s="1"/>
  <c r="P498" i="7" s="1"/>
  <c r="K500" i="7"/>
  <c r="BS499" i="7"/>
  <c r="BV499" i="7" s="1"/>
  <c r="AT499" i="6" s="1"/>
  <c r="BU499" i="7"/>
  <c r="AS499" i="6" s="1"/>
  <c r="J499" i="7"/>
  <c r="M499" i="7" s="1"/>
  <c r="N499" i="7" s="1"/>
  <c r="P499" i="7" s="1"/>
  <c r="K501" i="7"/>
  <c r="BS500" i="7"/>
  <c r="BV500" i="7" s="1"/>
  <c r="AT500" i="6" s="1"/>
  <c r="BU500" i="7"/>
  <c r="AS500" i="6" s="1"/>
  <c r="J500" i="7"/>
  <c r="M500" i="7" s="1"/>
  <c r="N500" i="7" s="1"/>
  <c r="P500" i="7" s="1"/>
  <c r="K502" i="7"/>
  <c r="BS501" i="7"/>
  <c r="BV501" i="7" s="1"/>
  <c r="AT501" i="6" s="1"/>
  <c r="BU501" i="7"/>
  <c r="AS501" i="6" s="1"/>
  <c r="J501" i="7"/>
  <c r="M501" i="7" s="1"/>
  <c r="N501" i="7" s="1"/>
  <c r="P501" i="7" s="1"/>
  <c r="K503" i="7"/>
  <c r="BS502" i="7"/>
  <c r="BV502" i="7" s="1"/>
  <c r="AT502" i="6" s="1"/>
  <c r="BU502" i="7"/>
  <c r="AS502" i="6" s="1"/>
  <c r="J502" i="7"/>
  <c r="M502" i="7" s="1"/>
  <c r="N502" i="7" s="1"/>
  <c r="P502" i="7" s="1"/>
  <c r="K504" i="7"/>
  <c r="BS503" i="7"/>
  <c r="BV503" i="7" s="1"/>
  <c r="AT503" i="6" s="1"/>
  <c r="BU503" i="7"/>
  <c r="AS503" i="6" s="1"/>
  <c r="J503" i="7"/>
  <c r="M503" i="7" s="1"/>
  <c r="N503" i="7" s="1"/>
  <c r="P503" i="7" s="1"/>
  <c r="K505" i="7"/>
  <c r="BS504" i="7"/>
  <c r="BV504" i="7" s="1"/>
  <c r="AT504" i="6" s="1"/>
  <c r="BU504" i="7"/>
  <c r="AS504" i="6" s="1"/>
  <c r="J504" i="7"/>
  <c r="M504" i="7" s="1"/>
  <c r="N504" i="7" s="1"/>
  <c r="P504" i="7" s="1"/>
  <c r="K506" i="7"/>
  <c r="BS505" i="7"/>
  <c r="BV505" i="7" s="1"/>
  <c r="AT505" i="6" s="1"/>
  <c r="BU505" i="7"/>
  <c r="AS505" i="6" s="1"/>
  <c r="J505" i="7"/>
  <c r="M505" i="7" s="1"/>
  <c r="N505" i="7" s="1"/>
  <c r="P505" i="7" s="1"/>
  <c r="K507" i="7"/>
  <c r="BS506" i="7"/>
  <c r="BV506" i="7" s="1"/>
  <c r="AT506" i="6" s="1"/>
  <c r="BU506" i="7"/>
  <c r="AS506" i="6" s="1"/>
  <c r="J506" i="7"/>
  <c r="M506" i="7" s="1"/>
  <c r="N506" i="7" s="1"/>
  <c r="P506" i="7" s="1"/>
  <c r="K508" i="7"/>
  <c r="BS507" i="7"/>
  <c r="BV507" i="7" s="1"/>
  <c r="AT507" i="6" s="1"/>
  <c r="BU507" i="7"/>
  <c r="AS507" i="6" s="1"/>
  <c r="J507" i="7"/>
  <c r="M507" i="7" s="1"/>
  <c r="N507" i="7" s="1"/>
  <c r="P507" i="7" s="1"/>
  <c r="K509" i="7"/>
  <c r="BS508" i="7"/>
  <c r="BV508" i="7" s="1"/>
  <c r="AT508" i="6" s="1"/>
  <c r="BU508" i="7"/>
  <c r="AS508" i="6" s="1"/>
  <c r="J508" i="7"/>
  <c r="M508" i="7" s="1"/>
  <c r="N508" i="7" s="1"/>
  <c r="P508" i="7" s="1"/>
  <c r="K510" i="7"/>
  <c r="BS509" i="7"/>
  <c r="BV509" i="7" s="1"/>
  <c r="AT509" i="6" s="1"/>
  <c r="BU509" i="7"/>
  <c r="AS509" i="6" s="1"/>
  <c r="J509" i="7"/>
  <c r="M509" i="7" s="1"/>
  <c r="N509" i="7" s="1"/>
  <c r="P509" i="7" s="1"/>
  <c r="K511" i="7"/>
  <c r="BS510" i="7"/>
  <c r="BV510" i="7" s="1"/>
  <c r="AT510" i="6" s="1"/>
  <c r="BU510" i="7"/>
  <c r="AS510" i="6" s="1"/>
  <c r="J510" i="7"/>
  <c r="M510" i="7" s="1"/>
  <c r="N510" i="7" s="1"/>
  <c r="P510" i="7" s="1"/>
  <c r="K512" i="7"/>
  <c r="BS511" i="7"/>
  <c r="BV511" i="7" s="1"/>
  <c r="AT511" i="6" s="1"/>
  <c r="BU511" i="7"/>
  <c r="AS511" i="6" s="1"/>
  <c r="J511" i="7"/>
  <c r="M511" i="7" s="1"/>
  <c r="N511" i="7" s="1"/>
  <c r="P511" i="7" s="1"/>
  <c r="K513" i="7"/>
  <c r="BS512" i="7"/>
  <c r="BV512" i="7" s="1"/>
  <c r="AT512" i="6" s="1"/>
  <c r="BU512" i="7"/>
  <c r="AS512" i="6" s="1"/>
  <c r="J512" i="7"/>
  <c r="M512" i="7" s="1"/>
  <c r="N512" i="7" s="1"/>
  <c r="P512" i="7" s="1"/>
  <c r="K514" i="7"/>
  <c r="BS513" i="7"/>
  <c r="BV513" i="7" s="1"/>
  <c r="AT513" i="6" s="1"/>
  <c r="BU513" i="7"/>
  <c r="AS513" i="6" s="1"/>
  <c r="J513" i="7"/>
  <c r="M513" i="7" s="1"/>
  <c r="N513" i="7" s="1"/>
  <c r="P513" i="7" s="1"/>
  <c r="K515" i="7"/>
  <c r="BS514" i="7"/>
  <c r="BV514" i="7" s="1"/>
  <c r="AT514" i="6" s="1"/>
  <c r="BU514" i="7"/>
  <c r="AS514" i="6" s="1"/>
  <c r="J514" i="7"/>
  <c r="M514" i="7" s="1"/>
  <c r="N514" i="7" s="1"/>
  <c r="P514" i="7" s="1"/>
  <c r="K516" i="7"/>
  <c r="BS515" i="7"/>
  <c r="BV515" i="7" s="1"/>
  <c r="AT515" i="6" s="1"/>
  <c r="BU515" i="7"/>
  <c r="AS515" i="6" s="1"/>
  <c r="J515" i="7"/>
  <c r="M515" i="7" s="1"/>
  <c r="N515" i="7" s="1"/>
  <c r="P515" i="7" s="1"/>
  <c r="K517" i="7"/>
  <c r="BS516" i="7"/>
  <c r="BV516" i="7" s="1"/>
  <c r="AT516" i="6" s="1"/>
  <c r="BU516" i="7"/>
  <c r="AS516" i="6" s="1"/>
  <c r="J516" i="7"/>
  <c r="M516" i="7" s="1"/>
  <c r="N516" i="7" s="1"/>
  <c r="P516" i="7" s="1"/>
  <c r="K518" i="7"/>
  <c r="BS517" i="7"/>
  <c r="BV517" i="7" s="1"/>
  <c r="AT517" i="6" s="1"/>
  <c r="BU517" i="7"/>
  <c r="AS517" i="6" s="1"/>
  <c r="J517" i="7"/>
  <c r="M517" i="7" s="1"/>
  <c r="N517" i="7" s="1"/>
  <c r="P517" i="7" s="1"/>
  <c r="K519" i="7"/>
  <c r="BS518" i="7"/>
  <c r="BV518" i="7" s="1"/>
  <c r="AT518" i="6" s="1"/>
  <c r="BU518" i="7"/>
  <c r="AS518" i="6" s="1"/>
  <c r="J518" i="7"/>
  <c r="M518" i="7" s="1"/>
  <c r="N518" i="7" s="1"/>
  <c r="P518" i="7" s="1"/>
  <c r="K520" i="7"/>
  <c r="BS519" i="7"/>
  <c r="BV519" i="7" s="1"/>
  <c r="AT519" i="6" s="1"/>
  <c r="BU519" i="7"/>
  <c r="AS519" i="6" s="1"/>
  <c r="J519" i="7"/>
  <c r="M519" i="7" s="1"/>
  <c r="N519" i="7" s="1"/>
  <c r="P519" i="7" s="1"/>
  <c r="K521" i="7"/>
  <c r="BS520" i="7"/>
  <c r="BV520" i="7" s="1"/>
  <c r="AT520" i="6" s="1"/>
  <c r="BU520" i="7"/>
  <c r="AS520" i="6" s="1"/>
  <c r="J520" i="7"/>
  <c r="M520" i="7" s="1"/>
  <c r="N520" i="7" s="1"/>
  <c r="P520" i="7" s="1"/>
  <c r="K522" i="7"/>
  <c r="BS521" i="7"/>
  <c r="BV521" i="7" s="1"/>
  <c r="AT521" i="6" s="1"/>
  <c r="BU521" i="7"/>
  <c r="AS521" i="6" s="1"/>
  <c r="J521" i="7"/>
  <c r="M521" i="7" s="1"/>
  <c r="N521" i="7" s="1"/>
  <c r="P521" i="7" s="1"/>
  <c r="K523" i="7"/>
  <c r="BS522" i="7"/>
  <c r="BV522" i="7" s="1"/>
  <c r="AT522" i="6" s="1"/>
  <c r="BU522" i="7"/>
  <c r="AS522" i="6" s="1"/>
  <c r="J522" i="7"/>
  <c r="M522" i="7" s="1"/>
  <c r="N522" i="7" s="1"/>
  <c r="P522" i="7" s="1"/>
  <c r="K524" i="7"/>
  <c r="BS523" i="7"/>
  <c r="BV523" i="7" s="1"/>
  <c r="AT523" i="6" s="1"/>
  <c r="BU523" i="7"/>
  <c r="AS523" i="6" s="1"/>
  <c r="J523" i="7"/>
  <c r="M523" i="7" s="1"/>
  <c r="N523" i="7" s="1"/>
  <c r="P523" i="7" s="1"/>
  <c r="K525" i="7"/>
  <c r="BS524" i="7"/>
  <c r="BV524" i="7" s="1"/>
  <c r="AT524" i="6" s="1"/>
  <c r="BU524" i="7"/>
  <c r="AS524" i="6" s="1"/>
  <c r="J524" i="7"/>
  <c r="M524" i="7" s="1"/>
  <c r="N524" i="7" s="1"/>
  <c r="P524" i="7" s="1"/>
  <c r="K526" i="7"/>
  <c r="BS525" i="7"/>
  <c r="BV525" i="7" s="1"/>
  <c r="AT525" i="6" s="1"/>
  <c r="BU525" i="7"/>
  <c r="AS525" i="6" s="1"/>
  <c r="J525" i="7"/>
  <c r="M525" i="7" s="1"/>
  <c r="N525" i="7" s="1"/>
  <c r="P525" i="7" s="1"/>
  <c r="K527" i="7"/>
  <c r="BS526" i="7"/>
  <c r="BV526" i="7" s="1"/>
  <c r="AT526" i="6" s="1"/>
  <c r="BU526" i="7"/>
  <c r="AS526" i="6" s="1"/>
  <c r="J526" i="7"/>
  <c r="M526" i="7" s="1"/>
  <c r="N526" i="7" s="1"/>
  <c r="P526" i="7" s="1"/>
  <c r="K528" i="7"/>
  <c r="BS527" i="7"/>
  <c r="BV527" i="7" s="1"/>
  <c r="AT527" i="6" s="1"/>
  <c r="BU527" i="7"/>
  <c r="AS527" i="6" s="1"/>
  <c r="J527" i="7"/>
  <c r="M527" i="7" s="1"/>
  <c r="N527" i="7" s="1"/>
  <c r="P527" i="7" s="1"/>
  <c r="K529" i="7"/>
  <c r="BS528" i="7"/>
  <c r="BV528" i="7" s="1"/>
  <c r="AT528" i="6" s="1"/>
  <c r="BU528" i="7"/>
  <c r="AS528" i="6" s="1"/>
  <c r="J528" i="7"/>
  <c r="M528" i="7" s="1"/>
  <c r="N528" i="7" s="1"/>
  <c r="P528" i="7" s="1"/>
  <c r="K530" i="7"/>
  <c r="BS529" i="7"/>
  <c r="BV529" i="7" s="1"/>
  <c r="AT529" i="6" s="1"/>
  <c r="BU529" i="7"/>
  <c r="AS529" i="6" s="1"/>
  <c r="J529" i="7"/>
  <c r="M529" i="7" s="1"/>
  <c r="N529" i="7" s="1"/>
  <c r="P529" i="7" s="1"/>
  <c r="K531" i="7"/>
  <c r="BS530" i="7"/>
  <c r="BV530" i="7" s="1"/>
  <c r="AT530" i="6" s="1"/>
  <c r="BU530" i="7"/>
  <c r="AS530" i="6" s="1"/>
  <c r="J530" i="7"/>
  <c r="M530" i="7" s="1"/>
  <c r="N530" i="7" s="1"/>
  <c r="P530" i="7" s="1"/>
  <c r="K532" i="7"/>
  <c r="BS531" i="7"/>
  <c r="BV531" i="7" s="1"/>
  <c r="AT531" i="6" s="1"/>
  <c r="BU531" i="7"/>
  <c r="AS531" i="6" s="1"/>
  <c r="J531" i="7"/>
  <c r="M531" i="7" s="1"/>
  <c r="N531" i="7" s="1"/>
  <c r="P531" i="7" s="1"/>
  <c r="K533" i="7"/>
  <c r="BS532" i="7"/>
  <c r="BV532" i="7" s="1"/>
  <c r="AT532" i="6" s="1"/>
  <c r="BU532" i="7"/>
  <c r="AS532" i="6" s="1"/>
  <c r="J532" i="7"/>
  <c r="M532" i="7" s="1"/>
  <c r="N532" i="7" s="1"/>
  <c r="P532" i="7" s="1"/>
  <c r="K534" i="7"/>
  <c r="BS533" i="7"/>
  <c r="BV533" i="7" s="1"/>
  <c r="AT533" i="6" s="1"/>
  <c r="BU533" i="7"/>
  <c r="AS533" i="6" s="1"/>
  <c r="J533" i="7"/>
  <c r="M533" i="7" s="1"/>
  <c r="N533" i="7" s="1"/>
  <c r="P533" i="7" s="1"/>
  <c r="K535" i="7"/>
  <c r="BS534" i="7"/>
  <c r="BV534" i="7" s="1"/>
  <c r="AT534" i="6" s="1"/>
  <c r="BU534" i="7"/>
  <c r="AS534" i="6" s="1"/>
  <c r="J534" i="7"/>
  <c r="M534" i="7" s="1"/>
  <c r="N534" i="7" s="1"/>
  <c r="P534" i="7" s="1"/>
  <c r="K536" i="7"/>
  <c r="BS535" i="7"/>
  <c r="BV535" i="7" s="1"/>
  <c r="AT535" i="6" s="1"/>
  <c r="BU535" i="7"/>
  <c r="AS535" i="6" s="1"/>
  <c r="J535" i="7"/>
  <c r="M535" i="7" s="1"/>
  <c r="N535" i="7" s="1"/>
  <c r="P535" i="7" s="1"/>
  <c r="K537" i="7"/>
  <c r="BS536" i="7"/>
  <c r="BV536" i="7" s="1"/>
  <c r="AT536" i="6" s="1"/>
  <c r="BU536" i="7"/>
  <c r="AS536" i="6" s="1"/>
  <c r="J536" i="7"/>
  <c r="M536" i="7" s="1"/>
  <c r="N536" i="7" s="1"/>
  <c r="P536" i="7" s="1"/>
  <c r="K538" i="7"/>
  <c r="BS537" i="7"/>
  <c r="BV537" i="7" s="1"/>
  <c r="AT537" i="6" s="1"/>
  <c r="BU537" i="7"/>
  <c r="AS537" i="6" s="1"/>
  <c r="J537" i="7"/>
  <c r="M537" i="7" s="1"/>
  <c r="N537" i="7" s="1"/>
  <c r="P537" i="7" s="1"/>
  <c r="K539" i="7"/>
  <c r="BS538" i="7"/>
  <c r="BV538" i="7" s="1"/>
  <c r="AT538" i="6" s="1"/>
  <c r="BU538" i="7"/>
  <c r="AS538" i="6" s="1"/>
  <c r="J538" i="7"/>
  <c r="M538" i="7" s="1"/>
  <c r="N538" i="7" s="1"/>
  <c r="P538" i="7" s="1"/>
  <c r="K540" i="7"/>
  <c r="BS539" i="7"/>
  <c r="BV539" i="7" s="1"/>
  <c r="AT539" i="6" s="1"/>
  <c r="BU539" i="7"/>
  <c r="AS539" i="6" s="1"/>
  <c r="J539" i="7"/>
  <c r="M539" i="7" s="1"/>
  <c r="N539" i="7" s="1"/>
  <c r="P539" i="7" s="1"/>
  <c r="K541" i="7"/>
  <c r="BS540" i="7"/>
  <c r="BV540" i="7" s="1"/>
  <c r="AT540" i="6" s="1"/>
  <c r="BU540" i="7"/>
  <c r="AS540" i="6" s="1"/>
  <c r="J540" i="7"/>
  <c r="M540" i="7" s="1"/>
  <c r="N540" i="7" s="1"/>
  <c r="P540" i="7" s="1"/>
  <c r="K542" i="7"/>
  <c r="BS541" i="7"/>
  <c r="BV541" i="7" s="1"/>
  <c r="AT541" i="6" s="1"/>
  <c r="BU541" i="7"/>
  <c r="AS541" i="6" s="1"/>
  <c r="J541" i="7"/>
  <c r="M541" i="7" s="1"/>
  <c r="N541" i="7" s="1"/>
  <c r="P541" i="7" s="1"/>
  <c r="K543" i="7"/>
  <c r="BS542" i="7"/>
  <c r="BV542" i="7" s="1"/>
  <c r="AT542" i="6" s="1"/>
  <c r="BU542" i="7"/>
  <c r="AS542" i="6" s="1"/>
  <c r="J542" i="7"/>
  <c r="M542" i="7" s="1"/>
  <c r="N542" i="7" s="1"/>
  <c r="P542" i="7" s="1"/>
  <c r="K544" i="7"/>
  <c r="BS543" i="7"/>
  <c r="BV543" i="7" s="1"/>
  <c r="AT543" i="6" s="1"/>
  <c r="BU543" i="7"/>
  <c r="AS543" i="6" s="1"/>
  <c r="J543" i="7"/>
  <c r="M543" i="7" s="1"/>
  <c r="N543" i="7" s="1"/>
  <c r="P543" i="7" s="1"/>
  <c r="K545" i="7"/>
  <c r="BS544" i="7"/>
  <c r="BV544" i="7" s="1"/>
  <c r="AT544" i="6" s="1"/>
  <c r="BU544" i="7"/>
  <c r="AS544" i="6" s="1"/>
  <c r="J544" i="7"/>
  <c r="M544" i="7" s="1"/>
  <c r="N544" i="7" s="1"/>
  <c r="P544" i="7" s="1"/>
  <c r="K546" i="7"/>
  <c r="BS545" i="7"/>
  <c r="BV545" i="7" s="1"/>
  <c r="AT545" i="6" s="1"/>
  <c r="BU545" i="7"/>
  <c r="AS545" i="6" s="1"/>
  <c r="J545" i="7"/>
  <c r="M545" i="7" s="1"/>
  <c r="N545" i="7" s="1"/>
  <c r="P545" i="7" s="1"/>
  <c r="K547" i="7"/>
  <c r="BS546" i="7"/>
  <c r="BV546" i="7" s="1"/>
  <c r="AT546" i="6" s="1"/>
  <c r="BU546" i="7"/>
  <c r="AS546" i="6" s="1"/>
  <c r="J546" i="7"/>
  <c r="M546" i="7" s="1"/>
  <c r="N546" i="7" s="1"/>
  <c r="P546" i="7" s="1"/>
  <c r="K548" i="7"/>
  <c r="BS547" i="7"/>
  <c r="BV547" i="7" s="1"/>
  <c r="AT547" i="6" s="1"/>
  <c r="BU547" i="7"/>
  <c r="AS547" i="6" s="1"/>
  <c r="J547" i="7"/>
  <c r="M547" i="7" s="1"/>
  <c r="N547" i="7" s="1"/>
  <c r="P547" i="7" s="1"/>
  <c r="K549" i="7"/>
  <c r="BS548" i="7"/>
  <c r="BV548" i="7" s="1"/>
  <c r="AT548" i="6" s="1"/>
  <c r="BU548" i="7"/>
  <c r="AS548" i="6" s="1"/>
  <c r="J548" i="7"/>
  <c r="M548" i="7" s="1"/>
  <c r="N548" i="7" s="1"/>
  <c r="P548" i="7" s="1"/>
  <c r="K550" i="7"/>
  <c r="BS549" i="7"/>
  <c r="BV549" i="7" s="1"/>
  <c r="AT549" i="6" s="1"/>
  <c r="BU549" i="7"/>
  <c r="AS549" i="6" s="1"/>
  <c r="J549" i="7"/>
  <c r="M549" i="7" s="1"/>
  <c r="N549" i="7" s="1"/>
  <c r="P549" i="7" s="1"/>
  <c r="K551" i="7"/>
  <c r="BS550" i="7"/>
  <c r="BV550" i="7" s="1"/>
  <c r="AT550" i="6" s="1"/>
  <c r="BU550" i="7"/>
  <c r="AS550" i="6" s="1"/>
  <c r="J550" i="7"/>
  <c r="M550" i="7" s="1"/>
  <c r="N550" i="7" s="1"/>
  <c r="P550" i="7" s="1"/>
  <c r="BS552" i="7"/>
  <c r="BV552" i="7" s="1"/>
  <c r="AT552" i="6" s="1"/>
  <c r="BU552" i="7"/>
  <c r="AS552" i="6" s="1"/>
  <c r="K552" i="7"/>
  <c r="BS551" i="7"/>
  <c r="BV551" i="7" s="1"/>
  <c r="AT551" i="6" s="1"/>
  <c r="BU551" i="7"/>
  <c r="AS551" i="6" s="1"/>
  <c r="J551" i="7"/>
  <c r="M551" i="7" s="1"/>
  <c r="N551" i="7" s="1"/>
  <c r="P551" i="7" s="1"/>
  <c r="I552" i="7"/>
  <c r="J552" i="7"/>
  <c r="M552" i="7" s="1"/>
  <c r="N552" i="7" s="1"/>
  <c r="P552" i="7" s="1"/>
  <c r="AP6" i="6"/>
  <c r="B6" i="7" s="1"/>
  <c r="D6" i="7" s="1"/>
  <c r="G6" i="7" s="1"/>
  <c r="AL6" i="6"/>
  <c r="AM6" i="6" s="1"/>
  <c r="AO6" i="6" s="1"/>
  <c r="AP67" i="6"/>
  <c r="B67" i="7" s="1"/>
  <c r="D67" i="7" s="1"/>
  <c r="AL67" i="6"/>
  <c r="AM67" i="6" s="1"/>
  <c r="AO67" i="6" s="1"/>
  <c r="AP65" i="6"/>
  <c r="B65" i="7" s="1"/>
  <c r="D65" i="7" s="1"/>
  <c r="AL65" i="6"/>
  <c r="AM65" i="6" s="1"/>
  <c r="AO65" i="6" s="1"/>
  <c r="AP129" i="6"/>
  <c r="B129" i="7" s="1"/>
  <c r="D129" i="7" s="1"/>
  <c r="G129" i="7" s="1"/>
  <c r="AL129" i="6"/>
  <c r="AM129" i="6" s="1"/>
  <c r="AO129" i="6" s="1"/>
  <c r="AP265" i="6"/>
  <c r="B265" i="7" s="1"/>
  <c r="D265" i="7" s="1"/>
  <c r="AL265" i="6"/>
  <c r="AM265" i="6" s="1"/>
  <c r="AO265" i="6" s="1"/>
  <c r="AP22" i="6"/>
  <c r="B22" i="7" s="1"/>
  <c r="D22" i="7" s="1"/>
  <c r="G22" i="7" s="1"/>
  <c r="AL22" i="6"/>
  <c r="AM22" i="6" s="1"/>
  <c r="AO22" i="6" s="1"/>
  <c r="AP118" i="6"/>
  <c r="B118" i="7" s="1"/>
  <c r="D118" i="7" s="1"/>
  <c r="G118" i="7" s="1"/>
  <c r="AL118" i="6"/>
  <c r="AM118" i="6" s="1"/>
  <c r="AO118" i="6" s="1"/>
  <c r="AP231" i="6"/>
  <c r="B231" i="7" s="1"/>
  <c r="D231" i="7" s="1"/>
  <c r="AL231" i="6"/>
  <c r="AM231" i="6" s="1"/>
  <c r="AO231" i="6" s="1"/>
  <c r="AP343" i="6"/>
  <c r="B343" i="7" s="1"/>
  <c r="D343" i="7" s="1"/>
  <c r="AL343" i="6"/>
  <c r="AM343" i="6" s="1"/>
  <c r="AO343" i="6" s="1"/>
  <c r="AY198" i="4"/>
  <c r="AV198" i="4"/>
  <c r="BU94" i="7"/>
  <c r="AS94" i="6" s="1"/>
  <c r="BS94" i="7"/>
  <c r="BV94" i="7" s="1"/>
  <c r="AT94" i="6" s="1"/>
  <c r="AY200" i="4"/>
  <c r="AV200" i="4"/>
  <c r="AY192" i="4"/>
  <c r="AV192" i="4"/>
  <c r="AY136" i="4"/>
  <c r="AV136" i="4"/>
  <c r="A38" i="7"/>
  <c r="C38" i="7" s="1"/>
  <c r="AN38" i="6"/>
  <c r="A8" i="7"/>
  <c r="C8" i="7" s="1"/>
  <c r="AN8" i="6"/>
  <c r="AP23" i="6"/>
  <c r="B23" i="7" s="1"/>
  <c r="D23" i="7" s="1"/>
  <c r="AL23" i="6"/>
  <c r="AM23" i="6" s="1"/>
  <c r="AO23" i="6" s="1"/>
  <c r="AY128" i="4"/>
  <c r="AV128" i="4"/>
  <c r="AY119" i="4"/>
  <c r="AV119" i="4"/>
  <c r="AY110" i="4"/>
  <c r="AV110" i="4"/>
  <c r="AY101" i="4"/>
  <c r="AV101" i="4"/>
  <c r="AY92" i="4"/>
  <c r="AV92" i="4"/>
  <c r="AY83" i="4"/>
  <c r="AV83" i="4"/>
  <c r="AY74" i="4"/>
  <c r="AV74" i="4"/>
  <c r="AY65" i="4"/>
  <c r="AV65" i="4"/>
  <c r="AY56" i="4"/>
  <c r="AV56" i="4"/>
  <c r="AY47" i="4"/>
  <c r="AV47" i="4"/>
  <c r="AY38" i="4"/>
  <c r="AV38" i="4"/>
  <c r="AY29" i="4"/>
  <c r="AV29" i="4"/>
  <c r="AY20" i="4"/>
  <c r="AV20" i="4"/>
  <c r="AY11" i="4"/>
  <c r="AV11" i="4"/>
  <c r="A18" i="7"/>
  <c r="C18" i="7" s="1"/>
  <c r="AN18" i="6"/>
  <c r="A47" i="7"/>
  <c r="C47" i="7" s="1"/>
  <c r="AN47" i="6"/>
  <c r="A99" i="7"/>
  <c r="C99" i="7" s="1"/>
  <c r="AN99" i="6"/>
  <c r="G102" i="7"/>
  <c r="G103" i="7"/>
  <c r="A107" i="7"/>
  <c r="C107" i="7" s="1"/>
  <c r="AN107" i="6"/>
  <c r="A116" i="7"/>
  <c r="C116" i="7" s="1"/>
  <c r="AN116" i="6"/>
  <c r="G119" i="7"/>
  <c r="A125" i="7"/>
  <c r="C125" i="7" s="1"/>
  <c r="AN125" i="6"/>
  <c r="A134" i="7"/>
  <c r="C134" i="7" s="1"/>
  <c r="AN134" i="6"/>
  <c r="A143" i="7"/>
  <c r="C143" i="7" s="1"/>
  <c r="AN143" i="6"/>
  <c r="A152" i="7"/>
  <c r="C152" i="7" s="1"/>
  <c r="AN152" i="6"/>
  <c r="AP36" i="6"/>
  <c r="B36" i="7" s="1"/>
  <c r="D36" i="7" s="1"/>
  <c r="G36" i="7" s="1"/>
  <c r="AL36" i="6"/>
  <c r="AM36" i="6" s="1"/>
  <c r="AO36" i="6" s="1"/>
  <c r="AP59" i="6"/>
  <c r="B59" i="7" s="1"/>
  <c r="D59" i="7" s="1"/>
  <c r="AL59" i="6"/>
  <c r="AM59" i="6" s="1"/>
  <c r="AO59" i="6" s="1"/>
  <c r="AP86" i="6"/>
  <c r="B86" i="7" s="1"/>
  <c r="D86" i="7" s="1"/>
  <c r="AL86" i="6"/>
  <c r="AM86" i="6" s="1"/>
  <c r="AO86" i="6" s="1"/>
  <c r="AP105" i="6"/>
  <c r="B105" i="7" s="1"/>
  <c r="D105" i="7" s="1"/>
  <c r="G105" i="7" s="1"/>
  <c r="AL105" i="6"/>
  <c r="AM105" i="6" s="1"/>
  <c r="AO105" i="6" s="1"/>
  <c r="AP132" i="6"/>
  <c r="B132" i="7" s="1"/>
  <c r="D132" i="7" s="1"/>
  <c r="G132" i="7" s="1"/>
  <c r="AL132" i="6"/>
  <c r="AM132" i="6" s="1"/>
  <c r="AO132" i="6" s="1"/>
  <c r="AP159" i="6"/>
  <c r="B159" i="7" s="1"/>
  <c r="D159" i="7" s="1"/>
  <c r="G159" i="7" s="1"/>
  <c r="AL159" i="6"/>
  <c r="AM159" i="6" s="1"/>
  <c r="AO159" i="6" s="1"/>
  <c r="AP194" i="6"/>
  <c r="B194" i="7" s="1"/>
  <c r="D194" i="7" s="1"/>
  <c r="G194" i="7" s="1"/>
  <c r="AL194" i="6"/>
  <c r="AM194" i="6" s="1"/>
  <c r="AO194" i="6" s="1"/>
  <c r="AP221" i="6"/>
  <c r="B221" i="7" s="1"/>
  <c r="D221" i="7" s="1"/>
  <c r="G221" i="7" s="1"/>
  <c r="AL221" i="6"/>
  <c r="AM221" i="6" s="1"/>
  <c r="AO221" i="6" s="1"/>
  <c r="AP250" i="6"/>
  <c r="B250" i="7" s="1"/>
  <c r="D250" i="7" s="1"/>
  <c r="G250" i="7" s="1"/>
  <c r="AL250" i="6"/>
  <c r="AM250" i="6" s="1"/>
  <c r="AO250" i="6" s="1"/>
  <c r="AP277" i="6"/>
  <c r="B277" i="7" s="1"/>
  <c r="D277" i="7" s="1"/>
  <c r="G277" i="7" s="1"/>
  <c r="AL277" i="6"/>
  <c r="AM277" i="6" s="1"/>
  <c r="AO277" i="6" s="1"/>
  <c r="AP304" i="6"/>
  <c r="B304" i="7" s="1"/>
  <c r="D304" i="7" s="1"/>
  <c r="G304" i="7" s="1"/>
  <c r="AL304" i="6"/>
  <c r="AM304" i="6" s="1"/>
  <c r="AO304" i="6" s="1"/>
  <c r="AP330" i="6"/>
  <c r="B330" i="7" s="1"/>
  <c r="D330" i="7" s="1"/>
  <c r="AL330" i="6"/>
  <c r="AM330" i="6" s="1"/>
  <c r="AO330" i="6" s="1"/>
  <c r="AP16" i="6"/>
  <c r="B16" i="7" s="1"/>
  <c r="D16" i="7" s="1"/>
  <c r="AL16" i="6"/>
  <c r="AM16" i="6" s="1"/>
  <c r="AO16" i="6" s="1"/>
  <c r="AP43" i="6"/>
  <c r="B43" i="7" s="1"/>
  <c r="D43" i="7" s="1"/>
  <c r="AL43" i="6"/>
  <c r="AM43" i="6" s="1"/>
  <c r="AO43" i="6" s="1"/>
  <c r="AP69" i="6"/>
  <c r="B69" i="7" s="1"/>
  <c r="D69" i="7" s="1"/>
  <c r="AL69" i="6"/>
  <c r="AM69" i="6" s="1"/>
  <c r="AO69" i="6" s="1"/>
  <c r="BU96" i="7"/>
  <c r="AS96" i="6" s="1"/>
  <c r="BS96" i="7"/>
  <c r="BV96" i="7" s="1"/>
  <c r="AT96" i="6" s="1"/>
  <c r="AP112" i="6"/>
  <c r="B112" i="7" s="1"/>
  <c r="D112" i="7" s="1"/>
  <c r="AL112" i="6"/>
  <c r="AM112" i="6" s="1"/>
  <c r="AO112" i="6" s="1"/>
  <c r="AP139" i="6"/>
  <c r="B139" i="7" s="1"/>
  <c r="D139" i="7" s="1"/>
  <c r="AL139" i="6"/>
  <c r="AM139" i="6" s="1"/>
  <c r="AO139" i="6" s="1"/>
  <c r="AP166" i="6"/>
  <c r="B166" i="7" s="1"/>
  <c r="D166" i="7" s="1"/>
  <c r="AL166" i="6"/>
  <c r="AM166" i="6" s="1"/>
  <c r="AO166" i="6" s="1"/>
  <c r="AP189" i="6"/>
  <c r="B189" i="7" s="1"/>
  <c r="D189" i="7" s="1"/>
  <c r="G189" i="7" s="1"/>
  <c r="AL189" i="6"/>
  <c r="AM189" i="6" s="1"/>
  <c r="AO189" i="6" s="1"/>
  <c r="AP216" i="6"/>
  <c r="B216" i="7" s="1"/>
  <c r="D216" i="7" s="1"/>
  <c r="AL216" i="6"/>
  <c r="AM216" i="6" s="1"/>
  <c r="AO216" i="6" s="1"/>
  <c r="AP243" i="6"/>
  <c r="B243" i="7" s="1"/>
  <c r="D243" i="7" s="1"/>
  <c r="AL243" i="6"/>
  <c r="AM243" i="6" s="1"/>
  <c r="AO243" i="6" s="1"/>
  <c r="AP272" i="6"/>
  <c r="B272" i="7" s="1"/>
  <c r="D272" i="7" s="1"/>
  <c r="AL272" i="6"/>
  <c r="AM272" i="6" s="1"/>
  <c r="AO272" i="6" s="1"/>
  <c r="AP299" i="6"/>
  <c r="B299" i="7" s="1"/>
  <c r="D299" i="7" s="1"/>
  <c r="AL299" i="6"/>
  <c r="AM299" i="6" s="1"/>
  <c r="AO299" i="6" s="1"/>
  <c r="AP328" i="6"/>
  <c r="B328" i="7" s="1"/>
  <c r="D328" i="7" s="1"/>
  <c r="AL328" i="6"/>
  <c r="AM328" i="6" s="1"/>
  <c r="AO328" i="6" s="1"/>
  <c r="AP354" i="6"/>
  <c r="B354" i="7" s="1"/>
  <c r="D354" i="7" s="1"/>
  <c r="AL354" i="6"/>
  <c r="AM354" i="6" s="1"/>
  <c r="AO354" i="6" s="1"/>
  <c r="AY193" i="4"/>
  <c r="AV193" i="4"/>
  <c r="AY160" i="4"/>
  <c r="AV160" i="4"/>
  <c r="AY177" i="4"/>
  <c r="AV177" i="4"/>
  <c r="AY150" i="4"/>
  <c r="AV150" i="4"/>
  <c r="AY123" i="4"/>
  <c r="AV123" i="4"/>
  <c r="AY96" i="4"/>
  <c r="AV96" i="4"/>
  <c r="AY69" i="4"/>
  <c r="AV69" i="4"/>
  <c r="AY42" i="4"/>
  <c r="AV42" i="4"/>
  <c r="AY15" i="4"/>
  <c r="AV15" i="4"/>
  <c r="AY173" i="4"/>
  <c r="AV173" i="4"/>
  <c r="AY146" i="4"/>
  <c r="AV146" i="4"/>
  <c r="AY124" i="4"/>
  <c r="AV124" i="4"/>
  <c r="AY115" i="4"/>
  <c r="AV115" i="4"/>
  <c r="AY106" i="4"/>
  <c r="AV106" i="4"/>
  <c r="AY97" i="4"/>
  <c r="AV97" i="4"/>
  <c r="AY88" i="4"/>
  <c r="AV88" i="4"/>
  <c r="AY79" i="4"/>
  <c r="AV79" i="4"/>
  <c r="AY70" i="4"/>
  <c r="AV70" i="4"/>
  <c r="AY61" i="4"/>
  <c r="AV61" i="4"/>
  <c r="AY52" i="4"/>
  <c r="AV52" i="4"/>
  <c r="AY43" i="4"/>
  <c r="AV43" i="4"/>
  <c r="AY34" i="4"/>
  <c r="AV34" i="4"/>
  <c r="AY25" i="4"/>
  <c r="AV25" i="4"/>
  <c r="AY16" i="4"/>
  <c r="AV16" i="4"/>
  <c r="AY7" i="4"/>
  <c r="AV7" i="4"/>
  <c r="A161" i="7"/>
  <c r="C161" i="7" s="1"/>
  <c r="AN161" i="6"/>
  <c r="H169" i="7"/>
  <c r="I169" i="7" s="1"/>
  <c r="A187" i="7"/>
  <c r="C187" i="7" s="1"/>
  <c r="AN187" i="6"/>
  <c r="H30" i="7"/>
  <c r="I30" i="7" s="1"/>
  <c r="A126" i="7"/>
  <c r="C126" i="7" s="1"/>
  <c r="AN126" i="6"/>
  <c r="G153" i="7"/>
  <c r="A197" i="7"/>
  <c r="C197" i="7" s="1"/>
  <c r="AN197" i="6"/>
  <c r="A63" i="7"/>
  <c r="C63" i="7" s="1"/>
  <c r="AN63" i="6"/>
  <c r="H90" i="7"/>
  <c r="I90" i="7" s="1"/>
  <c r="A151" i="7"/>
  <c r="C151" i="7" s="1"/>
  <c r="AN151" i="6"/>
  <c r="AY169" i="4"/>
  <c r="AV169" i="4"/>
  <c r="AY191" i="4"/>
  <c r="AV191" i="4"/>
  <c r="AY166" i="4"/>
  <c r="AV166" i="4"/>
  <c r="AY139" i="4"/>
  <c r="AV139" i="4"/>
  <c r="AY171" i="4"/>
  <c r="AV171" i="4"/>
  <c r="AY144" i="4"/>
  <c r="AV144" i="4"/>
  <c r="AY117" i="4"/>
  <c r="AV117" i="4"/>
  <c r="AY90" i="4"/>
  <c r="AV90" i="4"/>
  <c r="AY63" i="4"/>
  <c r="AV63" i="4"/>
  <c r="AY36" i="4"/>
  <c r="AV36" i="4"/>
  <c r="AY9" i="4"/>
  <c r="AV9" i="4"/>
  <c r="G7" i="7"/>
  <c r="AY176" i="4"/>
  <c r="AV176" i="4"/>
  <c r="AY149" i="4"/>
  <c r="AV149" i="4"/>
  <c r="A167" i="7"/>
  <c r="C167" i="7" s="1"/>
  <c r="AN167" i="6"/>
  <c r="G175" i="7"/>
  <c r="A193" i="7"/>
  <c r="C193" i="7" s="1"/>
  <c r="AN193" i="6"/>
  <c r="A39" i="7"/>
  <c r="C39" i="7" s="1"/>
  <c r="AN39" i="6"/>
  <c r="A108" i="7"/>
  <c r="C108" i="7" s="1"/>
  <c r="AN108" i="6"/>
  <c r="G135" i="7"/>
  <c r="A179" i="7"/>
  <c r="C179" i="7" s="1"/>
  <c r="AN179" i="6"/>
  <c r="G19" i="7"/>
  <c r="A72" i="7"/>
  <c r="C72" i="7" s="1"/>
  <c r="AN72" i="6"/>
  <c r="G106" i="7"/>
  <c r="A160" i="7"/>
  <c r="C160" i="7" s="1"/>
  <c r="AN160" i="6"/>
  <c r="AS105" i="11"/>
  <c r="AV105" i="11" s="1" a="1"/>
  <c r="AV105" i="11" s="1"/>
  <c r="AN105" i="11"/>
  <c r="AS114" i="11"/>
  <c r="AV114" i="11" s="1" a="1"/>
  <c r="AV114" i="11" s="1"/>
  <c r="AN114" i="11"/>
  <c r="AY93" i="11"/>
  <c r="AZ93" i="11" s="1"/>
  <c r="BO93" i="11" a="1"/>
  <c r="BO93" i="11" s="1"/>
  <c r="AS169" i="11"/>
  <c r="AV169" i="11" s="1" a="1"/>
  <c r="AV169" i="11" s="1"/>
  <c r="AN169" i="11"/>
  <c r="AS172" i="11"/>
  <c r="AV172" i="11" s="1" a="1"/>
  <c r="AV172" i="11" s="1"/>
  <c r="AN172" i="11"/>
  <c r="AS175" i="11"/>
  <c r="AV175" i="11" s="1" a="1"/>
  <c r="AV175" i="11" s="1"/>
  <c r="AN175" i="11"/>
  <c r="AS178" i="11"/>
  <c r="AV178" i="11" s="1" a="1"/>
  <c r="AV178" i="11" s="1"/>
  <c r="AN178" i="11"/>
  <c r="AS181" i="11"/>
  <c r="AV181" i="11" s="1" a="1"/>
  <c r="AV181" i="11" s="1"/>
  <c r="AN181" i="11"/>
  <c r="AS184" i="11"/>
  <c r="AV184" i="11" s="1" a="1"/>
  <c r="AV184" i="11" s="1"/>
  <c r="AN184" i="11"/>
  <c r="AS187" i="11"/>
  <c r="AV187" i="11" s="1" a="1"/>
  <c r="AV187" i="11" s="1"/>
  <c r="AN187" i="11"/>
  <c r="AS190" i="11"/>
  <c r="AV190" i="11" s="1" a="1"/>
  <c r="AV190" i="11" s="1"/>
  <c r="AN190" i="11"/>
  <c r="AS193" i="11"/>
  <c r="AV193" i="11" s="1" a="1"/>
  <c r="AV193" i="11" s="1"/>
  <c r="AN193" i="11"/>
  <c r="AS196" i="11"/>
  <c r="AV196" i="11" s="1" a="1"/>
  <c r="AV196" i="11" s="1"/>
  <c r="AN196" i="11"/>
  <c r="AS199" i="11"/>
  <c r="AV199" i="11" s="1" a="1"/>
  <c r="AV199" i="11" s="1"/>
  <c r="AN199" i="11"/>
  <c r="AS202" i="11"/>
  <c r="AV202" i="11" s="1" a="1"/>
  <c r="AV202" i="11" s="1"/>
  <c r="AN202" i="11"/>
  <c r="AS205" i="11"/>
  <c r="AV205" i="11" s="1" a="1"/>
  <c r="AV205" i="11" s="1"/>
  <c r="AN205" i="11"/>
  <c r="AS208" i="11"/>
  <c r="AV208" i="11" s="1" a="1"/>
  <c r="AV208" i="11" s="1"/>
  <c r="AN208" i="11"/>
  <c r="AS211" i="11"/>
  <c r="AV211" i="11" s="1" a="1"/>
  <c r="AV211" i="11" s="1"/>
  <c r="AN211" i="11"/>
  <c r="AS214" i="11"/>
  <c r="AV214" i="11" s="1" a="1"/>
  <c r="AV214" i="11" s="1"/>
  <c r="AN214" i="11"/>
  <c r="AS217" i="11"/>
  <c r="AV217" i="11" s="1" a="1"/>
  <c r="AV217" i="11" s="1"/>
  <c r="AN217" i="11"/>
  <c r="AS220" i="11"/>
  <c r="AV220" i="11" s="1" a="1"/>
  <c r="AV220" i="11" s="1"/>
  <c r="AN220" i="11"/>
  <c r="AS223" i="11"/>
  <c r="AV223" i="11" s="1" a="1"/>
  <c r="AV223" i="11" s="1"/>
  <c r="AN223" i="11"/>
  <c r="AS226" i="11"/>
  <c r="AV226" i="11" s="1" a="1"/>
  <c r="AV226" i="11" s="1"/>
  <c r="AN226" i="11"/>
  <c r="AS229" i="11"/>
  <c r="AV229" i="11" s="1" a="1"/>
  <c r="AV229" i="11" s="1"/>
  <c r="AN229" i="11"/>
  <c r="AS232" i="11"/>
  <c r="AV232" i="11" s="1" a="1"/>
  <c r="AV232" i="11" s="1"/>
  <c r="AN232" i="11"/>
  <c r="AS235" i="11"/>
  <c r="AV235" i="11" s="1" a="1"/>
  <c r="AV235" i="11" s="1"/>
  <c r="AN235" i="11"/>
  <c r="AS238" i="11"/>
  <c r="AV238" i="11" s="1" a="1"/>
  <c r="AV238" i="11" s="1"/>
  <c r="AN238" i="11"/>
  <c r="AS241" i="11"/>
  <c r="AV241" i="11" s="1" a="1"/>
  <c r="AV241" i="11" s="1"/>
  <c r="AN241" i="11"/>
  <c r="AS244" i="11"/>
  <c r="AV244" i="11" s="1" a="1"/>
  <c r="AV244" i="11" s="1"/>
  <c r="AN244" i="11"/>
  <c r="AY314" i="11"/>
  <c r="AZ314" i="11" s="1"/>
  <c r="BO314" i="11" a="1"/>
  <c r="BO314" i="11" s="1"/>
  <c r="AS353" i="11"/>
  <c r="AV353" i="11" s="1" a="1"/>
  <c r="AV353" i="11" s="1"/>
  <c r="AN353" i="11"/>
  <c r="AS356" i="11"/>
  <c r="AV356" i="11" s="1" a="1"/>
  <c r="AV356" i="11" s="1"/>
  <c r="AN356" i="11"/>
  <c r="AY183" i="4"/>
  <c r="AV183" i="4"/>
  <c r="AY156" i="4"/>
  <c r="AV156" i="4"/>
  <c r="AY129" i="4"/>
  <c r="AV129" i="4"/>
  <c r="AY102" i="4"/>
  <c r="AV102" i="4"/>
  <c r="AY75" i="4"/>
  <c r="AV75" i="4"/>
  <c r="AY48" i="4"/>
  <c r="AV48" i="4"/>
  <c r="AY21" i="4"/>
  <c r="AV21" i="4"/>
  <c r="H29" i="7"/>
  <c r="I29" i="7" s="1"/>
  <c r="AY179" i="4"/>
  <c r="AV179" i="4"/>
  <c r="AY152" i="4"/>
  <c r="AV152" i="4"/>
  <c r="A181" i="7"/>
  <c r="C181" i="7" s="1"/>
  <c r="AN181" i="6"/>
  <c r="G190" i="7"/>
  <c r="A71" i="7"/>
  <c r="C71" i="7" s="1"/>
  <c r="AN71" i="6"/>
  <c r="G100" i="7"/>
  <c r="A144" i="7"/>
  <c r="C144" i="7" s="1"/>
  <c r="AN144" i="6"/>
  <c r="G188" i="7"/>
  <c r="A81" i="7"/>
  <c r="C81" i="7" s="1"/>
  <c r="AN81" i="6"/>
  <c r="G101" i="7"/>
  <c r="A142" i="7"/>
  <c r="C142" i="7" s="1"/>
  <c r="AN142" i="6"/>
  <c r="AP12" i="11"/>
  <c r="AT12" i="11" s="1"/>
  <c r="AL12" i="11"/>
  <c r="AM12" i="11" s="1"/>
  <c r="AO12" i="11" s="1"/>
  <c r="AP21" i="11"/>
  <c r="AT21" i="11" s="1"/>
  <c r="AL21" i="11"/>
  <c r="AM21" i="11" s="1"/>
  <c r="AO21" i="11" s="1"/>
  <c r="AP30" i="11"/>
  <c r="AT30" i="11" s="1"/>
  <c r="AL30" i="11"/>
  <c r="AM30" i="11" s="1"/>
  <c r="AO30" i="11" s="1"/>
  <c r="AP39" i="11"/>
  <c r="AT39" i="11" s="1"/>
  <c r="AL39" i="11"/>
  <c r="AM39" i="11" s="1"/>
  <c r="AO39" i="11" s="1"/>
  <c r="AP48" i="11"/>
  <c r="AT48" i="11" s="1"/>
  <c r="AL48" i="11"/>
  <c r="AM48" i="11" s="1"/>
  <c r="AO48" i="11" s="1"/>
  <c r="AP59" i="11"/>
  <c r="AT59" i="11" s="1"/>
  <c r="AL59" i="11"/>
  <c r="AM59" i="11" s="1"/>
  <c r="AO59" i="11" s="1"/>
  <c r="AP68" i="11"/>
  <c r="AT68" i="11" s="1"/>
  <c r="AL68" i="11"/>
  <c r="AM68" i="11" s="1"/>
  <c r="AO68" i="11" s="1"/>
  <c r="AP77" i="11"/>
  <c r="AT77" i="11" s="1"/>
  <c r="AL77" i="11"/>
  <c r="AM77" i="11" s="1"/>
  <c r="AO77" i="11" s="1"/>
  <c r="AP86" i="11"/>
  <c r="AT86" i="11" s="1"/>
  <c r="AL86" i="11"/>
  <c r="AM86" i="11" s="1"/>
  <c r="AO86" i="11" s="1"/>
  <c r="AP4" i="11"/>
  <c r="AT4" i="11" s="1"/>
  <c r="AL4" i="11"/>
  <c r="AM4" i="11" s="1"/>
  <c r="AO4" i="11" s="1"/>
  <c r="AP31" i="11"/>
  <c r="AT31" i="11" s="1"/>
  <c r="AL31" i="11"/>
  <c r="AM31" i="11" s="1"/>
  <c r="AO31" i="11" s="1"/>
  <c r="AP57" i="11"/>
  <c r="AT57" i="11" s="1"/>
  <c r="AL57" i="11"/>
  <c r="AM57" i="11" s="1"/>
  <c r="AO57" i="11" s="1"/>
  <c r="AP84" i="11"/>
  <c r="AT84" i="11" s="1"/>
  <c r="AL84" i="11"/>
  <c r="AM84" i="11" s="1"/>
  <c r="AO84" i="11" s="1"/>
  <c r="AP11" i="11"/>
  <c r="AT11" i="11" s="1"/>
  <c r="AL11" i="11"/>
  <c r="AM11" i="11" s="1"/>
  <c r="AO11" i="11" s="1"/>
  <c r="AP38" i="11"/>
  <c r="AT38" i="11" s="1"/>
  <c r="AL38" i="11"/>
  <c r="AM38" i="11" s="1"/>
  <c r="AO38" i="11" s="1"/>
  <c r="AP73" i="11"/>
  <c r="AT73" i="11" s="1"/>
  <c r="AL73" i="11"/>
  <c r="AM73" i="11" s="1"/>
  <c r="AO73" i="11" s="1"/>
  <c r="AP102" i="11"/>
  <c r="AT102" i="11" s="1"/>
  <c r="AL102" i="11"/>
  <c r="AM102" i="11" s="1"/>
  <c r="AO102" i="11" s="1"/>
  <c r="AY245" i="11"/>
  <c r="AZ245" i="11" s="1"/>
  <c r="BO245" i="11" a="1"/>
  <c r="BO245" i="11" s="1"/>
  <c r="AP247" i="11"/>
  <c r="AT247" i="11" s="1"/>
  <c r="AL247" i="11"/>
  <c r="AM247" i="11" s="1"/>
  <c r="AO247" i="11" s="1"/>
  <c r="AP250" i="11"/>
  <c r="AT250" i="11" s="1"/>
  <c r="AL250" i="11"/>
  <c r="AM250" i="11" s="1"/>
  <c r="AO250" i="11" s="1"/>
  <c r="AP253" i="11"/>
  <c r="AT253" i="11" s="1"/>
  <c r="AL253" i="11"/>
  <c r="AM253" i="11" s="1"/>
  <c r="AO253" i="11" s="1"/>
  <c r="AP256" i="11"/>
  <c r="AT256" i="11" s="1"/>
  <c r="AL256" i="11"/>
  <c r="AM256" i="11" s="1"/>
  <c r="AO256" i="11" s="1"/>
  <c r="AP259" i="11"/>
  <c r="AT259" i="11" s="1"/>
  <c r="AL259" i="11"/>
  <c r="AM259" i="11" s="1"/>
  <c r="AO259" i="11" s="1"/>
  <c r="AP262" i="11"/>
  <c r="AT262" i="11" s="1"/>
  <c r="AL262" i="11"/>
  <c r="AM262" i="11" s="1"/>
  <c r="AO262" i="11" s="1"/>
  <c r="AP265" i="11"/>
  <c r="AT265" i="11" s="1"/>
  <c r="AL265" i="11"/>
  <c r="AM265" i="11" s="1"/>
  <c r="AO265" i="11" s="1"/>
  <c r="AP268" i="11"/>
  <c r="AT268" i="11" s="1"/>
  <c r="AL268" i="11"/>
  <c r="AM268" i="11" s="1"/>
  <c r="AO268" i="11" s="1"/>
  <c r="AP271" i="11"/>
  <c r="AT271" i="11" s="1"/>
  <c r="AL271" i="11"/>
  <c r="AM271" i="11" s="1"/>
  <c r="AO271" i="11" s="1"/>
  <c r="AP274" i="11"/>
  <c r="AT274" i="11" s="1"/>
  <c r="AL274" i="11"/>
  <c r="AM274" i="11" s="1"/>
  <c r="AO274" i="11" s="1"/>
  <c r="AP277" i="11"/>
  <c r="AT277" i="11" s="1"/>
  <c r="AL277" i="11"/>
  <c r="AM277" i="11" s="1"/>
  <c r="AO277" i="11" s="1"/>
  <c r="AP280" i="11"/>
  <c r="AT280" i="11" s="1"/>
  <c r="AL280" i="11"/>
  <c r="AM280" i="11" s="1"/>
  <c r="AO280" i="11" s="1"/>
  <c r="AP283" i="11"/>
  <c r="AT283" i="11" s="1"/>
  <c r="AL283" i="11"/>
  <c r="AM283" i="11" s="1"/>
  <c r="AO283" i="11" s="1"/>
  <c r="AP286" i="11"/>
  <c r="AT286" i="11" s="1"/>
  <c r="AL286" i="11"/>
  <c r="AM286" i="11" s="1"/>
  <c r="AO286" i="11" s="1"/>
  <c r="AP289" i="11"/>
  <c r="AT289" i="11" s="1"/>
  <c r="AL289" i="11"/>
  <c r="AM289" i="11" s="1"/>
  <c r="AO289" i="11" s="1"/>
  <c r="AP292" i="11"/>
  <c r="AT292" i="11" s="1"/>
  <c r="AL292" i="11"/>
  <c r="AM292" i="11" s="1"/>
  <c r="AO292" i="11" s="1"/>
  <c r="AP295" i="11"/>
  <c r="AT295" i="11" s="1"/>
  <c r="AL295" i="11"/>
  <c r="AM295" i="11" s="1"/>
  <c r="AO295" i="11" s="1"/>
  <c r="AP298" i="11"/>
  <c r="AT298" i="11" s="1"/>
  <c r="AL298" i="11"/>
  <c r="AM298" i="11" s="1"/>
  <c r="AO298" i="11" s="1"/>
  <c r="AP301" i="11"/>
  <c r="AT301" i="11" s="1"/>
  <c r="AL301" i="11"/>
  <c r="AM301" i="11" s="1"/>
  <c r="AO301" i="11" s="1"/>
  <c r="AP304" i="11"/>
  <c r="AT304" i="11" s="1"/>
  <c r="AL304" i="11"/>
  <c r="AM304" i="11" s="1"/>
  <c r="AO304" i="11" s="1"/>
  <c r="AP307" i="11"/>
  <c r="AT307" i="11" s="1"/>
  <c r="AL307" i="11"/>
  <c r="AM307" i="11" s="1"/>
  <c r="AO307" i="11" s="1"/>
  <c r="AP310" i="11"/>
  <c r="AT310" i="11" s="1"/>
  <c r="AL310" i="11"/>
  <c r="AM310" i="11" s="1"/>
  <c r="AO310" i="11" s="1"/>
  <c r="AP313" i="11"/>
  <c r="AT313" i="11" s="1"/>
  <c r="AL313" i="11"/>
  <c r="AM313" i="11" s="1"/>
  <c r="AO313" i="11" s="1"/>
  <c r="AS97" i="11"/>
  <c r="AV97" i="11" s="1" a="1"/>
  <c r="AV97" i="11" s="1"/>
  <c r="AN97" i="11"/>
  <c r="AS34" i="11"/>
  <c r="AV34" i="11" s="1" a="1"/>
  <c r="AV34" i="11" s="1"/>
  <c r="AN34" i="11"/>
  <c r="AS81" i="11"/>
  <c r="AV81" i="11" s="1" a="1"/>
  <c r="AV81" i="11" s="1"/>
  <c r="AN81" i="11"/>
  <c r="AS14" i="11"/>
  <c r="AV14" i="11" s="1" a="1"/>
  <c r="AV14" i="11" s="1"/>
  <c r="AN14" i="11"/>
  <c r="AS70" i="11"/>
  <c r="AV70" i="11" s="1" a="1"/>
  <c r="AV70" i="11" s="1"/>
  <c r="AN70" i="11"/>
  <c r="AS104" i="11"/>
  <c r="AV104" i="11" s="1" a="1"/>
  <c r="AV104" i="11" s="1"/>
  <c r="AN104" i="11"/>
  <c r="AS123" i="11"/>
  <c r="AV123" i="11" s="1" a="1"/>
  <c r="AV123" i="11" s="1"/>
  <c r="AN123" i="11"/>
  <c r="AS132" i="11"/>
  <c r="AV132" i="11" s="1" a="1"/>
  <c r="AV132" i="11" s="1"/>
  <c r="AN132" i="11"/>
  <c r="AS141" i="11"/>
  <c r="AV141" i="11" s="1" a="1"/>
  <c r="AV141" i="11" s="1"/>
  <c r="AN141" i="11"/>
  <c r="AS150" i="11"/>
  <c r="AV150" i="11" s="1" a="1"/>
  <c r="AV150" i="11" s="1"/>
  <c r="AN150" i="11"/>
  <c r="AS159" i="11"/>
  <c r="AV159" i="11" s="1" a="1"/>
  <c r="AV159" i="11" s="1"/>
  <c r="AN159" i="11"/>
  <c r="AS317" i="11"/>
  <c r="AV317" i="11" s="1" a="1"/>
  <c r="AV317" i="11" s="1"/>
  <c r="AN317" i="11"/>
  <c r="AS326" i="11"/>
  <c r="AV326" i="11" s="1" a="1"/>
  <c r="AV326" i="11" s="1"/>
  <c r="AN326" i="11"/>
  <c r="AS335" i="11"/>
  <c r="AV335" i="11" s="1" a="1"/>
  <c r="AV335" i="11" s="1"/>
  <c r="AN335" i="11"/>
  <c r="AS344" i="11"/>
  <c r="AV344" i="11" s="1" a="1"/>
  <c r="AV344" i="11" s="1"/>
  <c r="AN344" i="11"/>
  <c r="AS25" i="11"/>
  <c r="AV25" i="11" s="1" a="1"/>
  <c r="AV25" i="11" s="1"/>
  <c r="AN25" i="11"/>
  <c r="AS72" i="11"/>
  <c r="AV72" i="11" s="1" a="1"/>
  <c r="AV72" i="11" s="1"/>
  <c r="AN72" i="11"/>
  <c r="AS115" i="11"/>
  <c r="AV115" i="11" s="1" a="1"/>
  <c r="AV115" i="11" s="1"/>
  <c r="AN115" i="11"/>
  <c r="AS53" i="11"/>
  <c r="AV53" i="11" s="1" a="1"/>
  <c r="AV53" i="11" s="1"/>
  <c r="AN53" i="11"/>
  <c r="AS88" i="11"/>
  <c r="AV88" i="11" s="1" a="1"/>
  <c r="AV88" i="11" s="1"/>
  <c r="AN88" i="11"/>
  <c r="AS122" i="11"/>
  <c r="AV122" i="11" s="1" a="1"/>
  <c r="AV122" i="11" s="1"/>
  <c r="AN122" i="11"/>
  <c r="AS131" i="11"/>
  <c r="AV131" i="11" s="1" a="1"/>
  <c r="AV131" i="11" s="1"/>
  <c r="AN131" i="11"/>
  <c r="AS140" i="11"/>
  <c r="AV140" i="11" s="1" a="1"/>
  <c r="AV140" i="11" s="1"/>
  <c r="AN140" i="11"/>
  <c r="AS149" i="11"/>
  <c r="AV149" i="11" s="1" a="1"/>
  <c r="AV149" i="11" s="1"/>
  <c r="AN149" i="11"/>
  <c r="AS158" i="11"/>
  <c r="AV158" i="11" s="1" a="1"/>
  <c r="AV158" i="11" s="1"/>
  <c r="AN158" i="11"/>
  <c r="AS167" i="11"/>
  <c r="AV167" i="11" s="1" a="1"/>
  <c r="AV167" i="11" s="1"/>
  <c r="AN167" i="11"/>
  <c r="AS322" i="11"/>
  <c r="AV322" i="11" s="1" a="1"/>
  <c r="AV322" i="11" s="1"/>
  <c r="AN322" i="11"/>
  <c r="AS331" i="11"/>
  <c r="AV331" i="11" s="1" a="1"/>
  <c r="AV331" i="11" s="1"/>
  <c r="AN331" i="11"/>
  <c r="AS340" i="11"/>
  <c r="AV340" i="11" s="1" a="1"/>
  <c r="AV340" i="11" s="1"/>
  <c r="AN340" i="11"/>
  <c r="AS349" i="11"/>
  <c r="AV349" i="11" s="1" a="1"/>
  <c r="AV349" i="11" s="1"/>
  <c r="AN349" i="11"/>
  <c r="AS16" i="11"/>
  <c r="AV16" i="11" s="1" a="1"/>
  <c r="AV16" i="11" s="1"/>
  <c r="AN16" i="11"/>
  <c r="AS69" i="11"/>
  <c r="AV69" i="11" s="1" a="1"/>
  <c r="AV69" i="11" s="1"/>
  <c r="AN69" i="11"/>
  <c r="AS23" i="11"/>
  <c r="AV23" i="11" s="1" a="1"/>
  <c r="AV23" i="11" s="1"/>
  <c r="AN23" i="11"/>
  <c r="AS79" i="11"/>
  <c r="AV79" i="11" s="1" a="1"/>
  <c r="AV79" i="11" s="1"/>
  <c r="AN79" i="11"/>
  <c r="AS113" i="11"/>
  <c r="AV113" i="11" s="1" a="1"/>
  <c r="AV113" i="11" s="1"/>
  <c r="AN113" i="11"/>
  <c r="AS124" i="11"/>
  <c r="AV124" i="11" s="1" a="1"/>
  <c r="AV124" i="11" s="1"/>
  <c r="AN124" i="11"/>
  <c r="AS133" i="11"/>
  <c r="AV133" i="11" s="1" a="1"/>
  <c r="AV133" i="11" s="1"/>
  <c r="AN133" i="11"/>
  <c r="AS142" i="11"/>
  <c r="AV142" i="11" s="1" a="1"/>
  <c r="AV142" i="11" s="1"/>
  <c r="AN142" i="11"/>
  <c r="AS151" i="11"/>
  <c r="AV151" i="11" s="1" a="1"/>
  <c r="AV151" i="11" s="1"/>
  <c r="AN151" i="11"/>
  <c r="AS160" i="11"/>
  <c r="AV160" i="11" s="1" a="1"/>
  <c r="AV160" i="11" s="1"/>
  <c r="AN160" i="11"/>
  <c r="AS315" i="11"/>
  <c r="AV315" i="11" s="1" a="1"/>
  <c r="AV315" i="11" s="1"/>
  <c r="AN315" i="11"/>
  <c r="AS324" i="11"/>
  <c r="AV324" i="11" s="1" a="1"/>
  <c r="AV324" i="11" s="1"/>
  <c r="AN324" i="11"/>
  <c r="AS333" i="11"/>
  <c r="AV333" i="11" s="1" a="1"/>
  <c r="AV333" i="11" s="1"/>
  <c r="AN333" i="11"/>
  <c r="AS342" i="11"/>
  <c r="AV342" i="11" s="1" a="1"/>
  <c r="AV342" i="11" s="1"/>
  <c r="AN342" i="11"/>
  <c r="AP4" i="6"/>
  <c r="B4" i="7" s="1"/>
  <c r="D4" i="7" s="1"/>
  <c r="AL4" i="6"/>
  <c r="AM4" i="6" s="1"/>
  <c r="AO4" i="6" s="1"/>
  <c r="AP58" i="6"/>
  <c r="B58" i="7" s="1"/>
  <c r="D58" i="7" s="1"/>
  <c r="AL58" i="6"/>
  <c r="AM58" i="6" s="1"/>
  <c r="AO58" i="6" s="1"/>
  <c r="AP33" i="6"/>
  <c r="B33" i="7" s="1"/>
  <c r="D33" i="7" s="1"/>
  <c r="G33" i="7" s="1"/>
  <c r="AL33" i="6"/>
  <c r="AM33" i="6" s="1"/>
  <c r="AO33" i="6" s="1"/>
  <c r="AP156" i="6"/>
  <c r="B156" i="7" s="1"/>
  <c r="D156" i="7" s="1"/>
  <c r="G156" i="7" s="1"/>
  <c r="AL156" i="6"/>
  <c r="AM156" i="6" s="1"/>
  <c r="AO156" i="6" s="1"/>
  <c r="AP236" i="6"/>
  <c r="B236" i="7" s="1"/>
  <c r="D236" i="7" s="1"/>
  <c r="AL236" i="6"/>
  <c r="AM236" i="6" s="1"/>
  <c r="AO236" i="6" s="1"/>
  <c r="AP318" i="6"/>
  <c r="B318" i="7" s="1"/>
  <c r="D318" i="7" s="1"/>
  <c r="G318" i="7" s="1"/>
  <c r="AL318" i="6"/>
  <c r="AM318" i="6" s="1"/>
  <c r="AO318" i="6" s="1"/>
  <c r="AP75" i="6"/>
  <c r="B75" i="7" s="1"/>
  <c r="D75" i="7" s="1"/>
  <c r="AL75" i="6"/>
  <c r="AM75" i="6" s="1"/>
  <c r="AO75" i="6" s="1"/>
  <c r="AP204" i="6"/>
  <c r="B204" i="7" s="1"/>
  <c r="D204" i="7" s="1"/>
  <c r="AL204" i="6"/>
  <c r="AM204" i="6" s="1"/>
  <c r="AO204" i="6" s="1"/>
  <c r="AP287" i="6"/>
  <c r="B287" i="7" s="1"/>
  <c r="D287" i="7" s="1"/>
  <c r="AL287" i="6"/>
  <c r="AM287" i="6" s="1"/>
  <c r="AO287" i="6" s="1"/>
  <c r="AP41" i="6"/>
  <c r="B41" i="7" s="1"/>
  <c r="D41" i="7" s="1"/>
  <c r="AL41" i="6"/>
  <c r="AM41" i="6" s="1"/>
  <c r="AO41" i="6" s="1"/>
  <c r="AP70" i="6"/>
  <c r="B70" i="7" s="1"/>
  <c r="D70" i="7" s="1"/>
  <c r="G70" i="7" s="1"/>
  <c r="AL70" i="6"/>
  <c r="AM70" i="6" s="1"/>
  <c r="AO70" i="6" s="1"/>
  <c r="AP111" i="6"/>
  <c r="B111" i="7" s="1"/>
  <c r="D111" i="7" s="1"/>
  <c r="G111" i="7" s="1"/>
  <c r="AL111" i="6"/>
  <c r="AM111" i="6" s="1"/>
  <c r="AO111" i="6" s="1"/>
  <c r="AP191" i="6"/>
  <c r="B191" i="7" s="1"/>
  <c r="D191" i="7" s="1"/>
  <c r="G191" i="7" s="1"/>
  <c r="AL191" i="6"/>
  <c r="AM191" i="6" s="1"/>
  <c r="AO191" i="6" s="1"/>
  <c r="AP274" i="6"/>
  <c r="B274" i="7" s="1"/>
  <c r="D274" i="7" s="1"/>
  <c r="AL274" i="6"/>
  <c r="AM274" i="6" s="1"/>
  <c r="AO274" i="6" s="1"/>
  <c r="AP31" i="6"/>
  <c r="B31" i="7" s="1"/>
  <c r="D31" i="7" s="1"/>
  <c r="G31" i="7" s="1"/>
  <c r="AL31" i="6"/>
  <c r="AM31" i="6" s="1"/>
  <c r="AO31" i="6" s="1"/>
  <c r="AP127" i="6"/>
  <c r="B127" i="7" s="1"/>
  <c r="D127" i="7" s="1"/>
  <c r="G127" i="7" s="1"/>
  <c r="AL127" i="6"/>
  <c r="AM127" i="6" s="1"/>
  <c r="AO127" i="6" s="1"/>
  <c r="AP240" i="6"/>
  <c r="B240" i="7" s="1"/>
  <c r="D240" i="7" s="1"/>
  <c r="AL240" i="6"/>
  <c r="AM240" i="6" s="1"/>
  <c r="AO240" i="6" s="1"/>
  <c r="BA198" i="4"/>
  <c r="J94" i="7"/>
  <c r="BA200" i="4"/>
  <c r="AY197" i="4"/>
  <c r="AV197" i="4"/>
  <c r="BA197" i="4" s="1"/>
  <c r="BA192" i="4"/>
  <c r="AY190" i="4"/>
  <c r="AV190" i="4"/>
  <c r="BA190" i="4" s="1"/>
  <c r="BA136" i="4"/>
  <c r="H38" i="7"/>
  <c r="I38" i="7" s="1"/>
  <c r="A5" i="7"/>
  <c r="C5" i="7" s="1"/>
  <c r="AN5" i="6"/>
  <c r="H8" i="7"/>
  <c r="I8" i="7" s="1"/>
  <c r="BA128" i="4"/>
  <c r="AY125" i="4"/>
  <c r="AV125" i="4"/>
  <c r="BA125" i="4" s="1"/>
  <c r="BA119" i="4"/>
  <c r="AY116" i="4"/>
  <c r="AV116" i="4"/>
  <c r="BA116" i="4" s="1"/>
  <c r="BA110" i="4"/>
  <c r="AY107" i="4"/>
  <c r="AV107" i="4"/>
  <c r="BA107" i="4" s="1"/>
  <c r="BA101" i="4"/>
  <c r="AY98" i="4"/>
  <c r="AV98" i="4"/>
  <c r="BA98" i="4" s="1"/>
  <c r="BA92" i="4"/>
  <c r="AY89" i="4"/>
  <c r="AV89" i="4"/>
  <c r="BA89" i="4" s="1"/>
  <c r="BA83" i="4"/>
  <c r="AY80" i="4"/>
  <c r="AV80" i="4"/>
  <c r="BA80" i="4" s="1"/>
  <c r="BA74" i="4"/>
  <c r="AY71" i="4"/>
  <c r="AV71" i="4"/>
  <c r="BA71" i="4" s="1"/>
  <c r="BA65" i="4"/>
  <c r="AY62" i="4"/>
  <c r="AV62" i="4"/>
  <c r="BA62" i="4" s="1"/>
  <c r="BA56" i="4"/>
  <c r="AY53" i="4"/>
  <c r="AV53" i="4"/>
  <c r="BA53" i="4" s="1"/>
  <c r="BA47" i="4"/>
  <c r="AY44" i="4"/>
  <c r="AV44" i="4"/>
  <c r="BA44" i="4" s="1"/>
  <c r="BA38" i="4"/>
  <c r="AY35" i="4"/>
  <c r="AV35" i="4"/>
  <c r="BA35" i="4" s="1"/>
  <c r="BA29" i="4"/>
  <c r="AY26" i="4"/>
  <c r="AV26" i="4"/>
  <c r="BA26" i="4" s="1"/>
  <c r="BA20" i="4"/>
  <c r="AY17" i="4"/>
  <c r="AV17" i="4"/>
  <c r="BA17" i="4" s="1"/>
  <c r="BA11" i="4"/>
  <c r="AY8" i="4"/>
  <c r="AV8" i="4"/>
  <c r="BA8" i="4" s="1"/>
  <c r="A14" i="7"/>
  <c r="C14" i="7" s="1"/>
  <c r="AN14" i="6"/>
  <c r="A44" i="7"/>
  <c r="C44" i="7" s="1"/>
  <c r="AN44" i="6"/>
  <c r="A53" i="7"/>
  <c r="C53" i="7" s="1"/>
  <c r="AN53" i="6"/>
  <c r="A104" i="7"/>
  <c r="C104" i="7" s="1"/>
  <c r="AN104" i="6"/>
  <c r="H107" i="7"/>
  <c r="I107" i="7" s="1"/>
  <c r="A113" i="7"/>
  <c r="C113" i="7" s="1"/>
  <c r="AN113" i="6"/>
  <c r="H116" i="7"/>
  <c r="I116" i="7" s="1"/>
  <c r="A122" i="7"/>
  <c r="C122" i="7" s="1"/>
  <c r="AN122" i="6"/>
  <c r="H125" i="7"/>
  <c r="I125" i="7" s="1"/>
  <c r="A131" i="7"/>
  <c r="C131" i="7" s="1"/>
  <c r="AN131" i="6"/>
  <c r="H134" i="7"/>
  <c r="I134" i="7" s="1"/>
  <c r="A140" i="7"/>
  <c r="C140" i="7" s="1"/>
  <c r="AN140" i="6"/>
  <c r="H143" i="7"/>
  <c r="I143" i="7" s="1"/>
  <c r="A149" i="7"/>
  <c r="C149" i="7" s="1"/>
  <c r="AN149" i="6"/>
  <c r="H152" i="7"/>
  <c r="I152" i="7" s="1"/>
  <c r="A158" i="7"/>
  <c r="C158" i="7" s="1"/>
  <c r="AN158" i="6"/>
  <c r="AP45" i="6"/>
  <c r="B45" i="7" s="1"/>
  <c r="D45" i="7" s="1"/>
  <c r="G45" i="7" s="1"/>
  <c r="AL45" i="6"/>
  <c r="AM45" i="6" s="1"/>
  <c r="AO45" i="6" s="1"/>
  <c r="AP68" i="6"/>
  <c r="B68" i="7" s="1"/>
  <c r="D68" i="7" s="1"/>
  <c r="G68" i="7" s="1"/>
  <c r="AL68" i="6"/>
  <c r="AM68" i="6" s="1"/>
  <c r="AO68" i="6" s="1"/>
  <c r="AP97" i="6"/>
  <c r="B97" i="7" s="1"/>
  <c r="D97" i="7" s="1"/>
  <c r="G97" i="7" s="1"/>
  <c r="AL97" i="6"/>
  <c r="AM97" i="6" s="1"/>
  <c r="AO97" i="6" s="1"/>
  <c r="AP114" i="6"/>
  <c r="B114" i="7" s="1"/>
  <c r="D114" i="7" s="1"/>
  <c r="G114" i="7" s="1"/>
  <c r="AL114" i="6"/>
  <c r="AM114" i="6" s="1"/>
  <c r="AO114" i="6" s="1"/>
  <c r="AP141" i="6"/>
  <c r="B141" i="7" s="1"/>
  <c r="D141" i="7" s="1"/>
  <c r="G141" i="7" s="1"/>
  <c r="AL141" i="6"/>
  <c r="AM141" i="6" s="1"/>
  <c r="AO141" i="6" s="1"/>
  <c r="AP176" i="6"/>
  <c r="B176" i="7" s="1"/>
  <c r="D176" i="7" s="1"/>
  <c r="G176" i="7" s="1"/>
  <c r="AL176" i="6"/>
  <c r="AM176" i="6" s="1"/>
  <c r="AO176" i="6" s="1"/>
  <c r="AP203" i="6"/>
  <c r="B203" i="7" s="1"/>
  <c r="D203" i="7" s="1"/>
  <c r="G203" i="7" s="1"/>
  <c r="AL203" i="6"/>
  <c r="AM203" i="6" s="1"/>
  <c r="AO203" i="6" s="1"/>
  <c r="AP230" i="6"/>
  <c r="B230" i="7" s="1"/>
  <c r="D230" i="7" s="1"/>
  <c r="G230" i="7" s="1"/>
  <c r="AL230" i="6"/>
  <c r="AM230" i="6" s="1"/>
  <c r="AO230" i="6" s="1"/>
  <c r="AP259" i="6"/>
  <c r="B259" i="7" s="1"/>
  <c r="D259" i="7" s="1"/>
  <c r="G259" i="7" s="1"/>
  <c r="AL259" i="6"/>
  <c r="AM259" i="6" s="1"/>
  <c r="AO259" i="6" s="1"/>
  <c r="AP286" i="6"/>
  <c r="B286" i="7" s="1"/>
  <c r="D286" i="7" s="1"/>
  <c r="G286" i="7" s="1"/>
  <c r="AL286" i="6"/>
  <c r="AM286" i="6" s="1"/>
  <c r="AO286" i="6" s="1"/>
  <c r="AP313" i="6"/>
  <c r="B313" i="7" s="1"/>
  <c r="D313" i="7" s="1"/>
  <c r="AL313" i="6"/>
  <c r="AM313" i="6" s="1"/>
  <c r="AO313" i="6" s="1"/>
  <c r="AP339" i="6"/>
  <c r="B339" i="7" s="1"/>
  <c r="D339" i="7" s="1"/>
  <c r="AL339" i="6"/>
  <c r="AM339" i="6" s="1"/>
  <c r="AO339" i="6" s="1"/>
  <c r="AP25" i="6"/>
  <c r="B25" i="7" s="1"/>
  <c r="D25" i="7" s="1"/>
  <c r="AL25" i="6"/>
  <c r="AM25" i="6" s="1"/>
  <c r="AO25" i="6" s="1"/>
  <c r="AP52" i="6"/>
  <c r="B52" i="7" s="1"/>
  <c r="D52" i="7" s="1"/>
  <c r="AL52" i="6"/>
  <c r="AM52" i="6" s="1"/>
  <c r="AO52" i="6" s="1"/>
  <c r="AP78" i="6"/>
  <c r="B78" i="7" s="1"/>
  <c r="D78" i="7" s="1"/>
  <c r="AL78" i="6"/>
  <c r="AM78" i="6" s="1"/>
  <c r="AO78" i="6" s="1"/>
  <c r="M94" i="7"/>
  <c r="N94" i="7" s="1"/>
  <c r="P94" i="7" s="1"/>
  <c r="K94" i="7"/>
  <c r="J96" i="7"/>
  <c r="AP121" i="6"/>
  <c r="B121" i="7" s="1"/>
  <c r="D121" i="7" s="1"/>
  <c r="AL121" i="6"/>
  <c r="AM121" i="6" s="1"/>
  <c r="AO121" i="6" s="1"/>
  <c r="AP148" i="6"/>
  <c r="B148" i="7" s="1"/>
  <c r="D148" i="7" s="1"/>
  <c r="AL148" i="6"/>
  <c r="AM148" i="6" s="1"/>
  <c r="AO148" i="6" s="1"/>
  <c r="AP171" i="6"/>
  <c r="B171" i="7" s="1"/>
  <c r="D171" i="7" s="1"/>
  <c r="G171" i="7" s="1"/>
  <c r="AL171" i="6"/>
  <c r="AM171" i="6" s="1"/>
  <c r="AO171" i="6" s="1"/>
  <c r="AP198" i="6"/>
  <c r="B198" i="7" s="1"/>
  <c r="D198" i="7" s="1"/>
  <c r="G198" i="7" s="1"/>
  <c r="AL198" i="6"/>
  <c r="AM198" i="6" s="1"/>
  <c r="AO198" i="6" s="1"/>
  <c r="AP225" i="6"/>
  <c r="B225" i="7" s="1"/>
  <c r="D225" i="7" s="1"/>
  <c r="AL225" i="6"/>
  <c r="AM225" i="6" s="1"/>
  <c r="AO225" i="6" s="1"/>
  <c r="AP254" i="6"/>
  <c r="B254" i="7" s="1"/>
  <c r="D254" i="7" s="1"/>
  <c r="AL254" i="6"/>
  <c r="AM254" i="6" s="1"/>
  <c r="AO254" i="6" s="1"/>
  <c r="AP281" i="6"/>
  <c r="B281" i="7" s="1"/>
  <c r="D281" i="7" s="1"/>
  <c r="AL281" i="6"/>
  <c r="AM281" i="6" s="1"/>
  <c r="AO281" i="6" s="1"/>
  <c r="AP308" i="6"/>
  <c r="B308" i="7" s="1"/>
  <c r="D308" i="7" s="1"/>
  <c r="AL308" i="6"/>
  <c r="AM308" i="6" s="1"/>
  <c r="AO308" i="6" s="1"/>
  <c r="AP337" i="6"/>
  <c r="B337" i="7" s="1"/>
  <c r="D337" i="7" s="1"/>
  <c r="AL337" i="6"/>
  <c r="AM337" i="6" s="1"/>
  <c r="AO337" i="6" s="1"/>
  <c r="BA193" i="4"/>
  <c r="AY199" i="4"/>
  <c r="AV199" i="4"/>
  <c r="BA199" i="4" s="1"/>
  <c r="BA160" i="4"/>
  <c r="AY133" i="4"/>
  <c r="AV133" i="4"/>
  <c r="BA133" i="4" s="1"/>
  <c r="BA177" i="4"/>
  <c r="AY168" i="4"/>
  <c r="AV168" i="4"/>
  <c r="BA168" i="4" s="1"/>
  <c r="BA150" i="4"/>
  <c r="AY141" i="4"/>
  <c r="AV141" i="4"/>
  <c r="BA141" i="4" s="1"/>
  <c r="BA123" i="4"/>
  <c r="AY114" i="4"/>
  <c r="AV114" i="4"/>
  <c r="BA114" i="4" s="1"/>
  <c r="BA96" i="4"/>
  <c r="AY87" i="4"/>
  <c r="AV87" i="4"/>
  <c r="BA87" i="4" s="1"/>
  <c r="BA69" i="4"/>
  <c r="AY60" i="4"/>
  <c r="AV60" i="4"/>
  <c r="BA60" i="4" s="1"/>
  <c r="BA42" i="4"/>
  <c r="AY33" i="4"/>
  <c r="AV33" i="4"/>
  <c r="BA33" i="4" s="1"/>
  <c r="BA15" i="4"/>
  <c r="AY6" i="4"/>
  <c r="AV6" i="4"/>
  <c r="BA6" i="4" s="1"/>
  <c r="BA173" i="4"/>
  <c r="AY164" i="4"/>
  <c r="AV164" i="4"/>
  <c r="BA164" i="4" s="1"/>
  <c r="BA146" i="4"/>
  <c r="AY137" i="4"/>
  <c r="AV137" i="4"/>
  <c r="BA137" i="4" s="1"/>
  <c r="A12" i="7"/>
  <c r="C12" i="7" s="1"/>
  <c r="AN12" i="6"/>
  <c r="AY130" i="4"/>
  <c r="AV130" i="4"/>
  <c r="BA130" i="4" s="1"/>
  <c r="BA124" i="4"/>
  <c r="AY121" i="4"/>
  <c r="AV121" i="4"/>
  <c r="BA121" i="4" s="1"/>
  <c r="BA115" i="4"/>
  <c r="AY112" i="4"/>
  <c r="AV112" i="4"/>
  <c r="BA112" i="4" s="1"/>
  <c r="BA106" i="4"/>
  <c r="AY103" i="4"/>
  <c r="AV103" i="4"/>
  <c r="BA103" i="4" s="1"/>
  <c r="BA97" i="4"/>
  <c r="AY94" i="4"/>
  <c r="AV94" i="4"/>
  <c r="BA94" i="4" s="1"/>
  <c r="BA88" i="4"/>
  <c r="AY85" i="4"/>
  <c r="AV85" i="4"/>
  <c r="BA85" i="4" s="1"/>
  <c r="BA79" i="4"/>
  <c r="AY76" i="4"/>
  <c r="AV76" i="4"/>
  <c r="BA76" i="4" s="1"/>
  <c r="BA70" i="4"/>
  <c r="AY67" i="4"/>
  <c r="AV67" i="4"/>
  <c r="BA67" i="4" s="1"/>
  <c r="BA61" i="4"/>
  <c r="AY58" i="4"/>
  <c r="AV58" i="4"/>
  <c r="BA58" i="4" s="1"/>
  <c r="BA52" i="4"/>
  <c r="AY49" i="4"/>
  <c r="AV49" i="4"/>
  <c r="BA49" i="4" s="1"/>
  <c r="BA43" i="4"/>
  <c r="AY40" i="4"/>
  <c r="AV40" i="4"/>
  <c r="BA40" i="4" s="1"/>
  <c r="BA34" i="4"/>
  <c r="AY31" i="4"/>
  <c r="AV31" i="4"/>
  <c r="BA31" i="4" s="1"/>
  <c r="BA25" i="4"/>
  <c r="AY22" i="4"/>
  <c r="AV22" i="4"/>
  <c r="BA22" i="4" s="1"/>
  <c r="BA16" i="4"/>
  <c r="AY13" i="4"/>
  <c r="AV13" i="4"/>
  <c r="BA13" i="4" s="1"/>
  <c r="BA7" i="4"/>
  <c r="AY4" i="4"/>
  <c r="AV4" i="4"/>
  <c r="BA4" i="4" s="1"/>
  <c r="A26" i="7"/>
  <c r="C26" i="7" s="1"/>
  <c r="AN26" i="6"/>
  <c r="H161" i="7"/>
  <c r="I161" i="7" s="1"/>
  <c r="A178" i="7"/>
  <c r="C178" i="7" s="1"/>
  <c r="AN178" i="6"/>
  <c r="A80" i="7"/>
  <c r="C80" i="7" s="1"/>
  <c r="AN80" i="6"/>
  <c r="G126" i="7"/>
  <c r="A170" i="7"/>
  <c r="C170" i="7" s="1"/>
  <c r="AN170" i="6"/>
  <c r="G197" i="7"/>
  <c r="A37" i="7"/>
  <c r="C37" i="7" s="1"/>
  <c r="AN37" i="6"/>
  <c r="H63" i="7"/>
  <c r="I63" i="7" s="1"/>
  <c r="A124" i="7"/>
  <c r="C124" i="7" s="1"/>
  <c r="AN124" i="6"/>
  <c r="BA169" i="4"/>
  <c r="AY142" i="4"/>
  <c r="AV142" i="4"/>
  <c r="BA142" i="4" s="1"/>
  <c r="BA191" i="4"/>
  <c r="AY184" i="4"/>
  <c r="AV184" i="4"/>
  <c r="BA184" i="4" s="1"/>
  <c r="BA166" i="4"/>
  <c r="AY157" i="4"/>
  <c r="AV157" i="4"/>
  <c r="BA157" i="4" s="1"/>
  <c r="BA139" i="4"/>
  <c r="AY189" i="4"/>
  <c r="AV189" i="4"/>
  <c r="BA189" i="4" s="1"/>
  <c r="BA171" i="4"/>
  <c r="AY162" i="4"/>
  <c r="AV162" i="4"/>
  <c r="BA162" i="4" s="1"/>
  <c r="BA144" i="4"/>
  <c r="AY135" i="4"/>
  <c r="AV135" i="4"/>
  <c r="BA135" i="4" s="1"/>
  <c r="BA117" i="4"/>
  <c r="AY108" i="4"/>
  <c r="AV108" i="4"/>
  <c r="BA108" i="4" s="1"/>
  <c r="BA90" i="4"/>
  <c r="AY81" i="4"/>
  <c r="AV81" i="4"/>
  <c r="BA81" i="4" s="1"/>
  <c r="BA63" i="4"/>
  <c r="AY54" i="4"/>
  <c r="AV54" i="4"/>
  <c r="BA54" i="4" s="1"/>
  <c r="BA36" i="4"/>
  <c r="AY27" i="4"/>
  <c r="AV27" i="4"/>
  <c r="BA27" i="4" s="1"/>
  <c r="BA9" i="4"/>
  <c r="BA176" i="4"/>
  <c r="AY167" i="4"/>
  <c r="AV167" i="4"/>
  <c r="BA167" i="4" s="1"/>
  <c r="BA149" i="4"/>
  <c r="AY140" i="4"/>
  <c r="AV140" i="4"/>
  <c r="BA140" i="4" s="1"/>
  <c r="A32" i="7"/>
  <c r="C32" i="7" s="1"/>
  <c r="AN32" i="6"/>
  <c r="G167" i="7"/>
  <c r="G168" i="7"/>
  <c r="A184" i="7"/>
  <c r="C184" i="7" s="1"/>
  <c r="AN184" i="6"/>
  <c r="H193" i="7"/>
  <c r="I193" i="7" s="1"/>
  <c r="G39" i="7"/>
  <c r="A89" i="7"/>
  <c r="C89" i="7" s="1"/>
  <c r="AN89" i="6"/>
  <c r="G108" i="7"/>
  <c r="A162" i="7"/>
  <c r="C162" i="7" s="1"/>
  <c r="AN162" i="6"/>
  <c r="G179" i="7"/>
  <c r="A46" i="7"/>
  <c r="C46" i="7" s="1"/>
  <c r="AN46" i="6"/>
  <c r="H72" i="7"/>
  <c r="I72" i="7" s="1"/>
  <c r="A133" i="7"/>
  <c r="C133" i="7" s="1"/>
  <c r="AN133" i="6"/>
  <c r="G160" i="7"/>
  <c r="AS90" i="11"/>
  <c r="AV90" i="11" s="1" a="1"/>
  <c r="AV90" i="11" s="1"/>
  <c r="AN90" i="11"/>
  <c r="AS44" i="11"/>
  <c r="AV44" i="11" s="1" a="1"/>
  <c r="AV44" i="11" s="1"/>
  <c r="AN44" i="11"/>
  <c r="AY94" i="11"/>
  <c r="AZ94" i="11" s="1"/>
  <c r="BO94" i="11" a="1"/>
  <c r="BO94" i="11" s="1"/>
  <c r="AS111" i="11"/>
  <c r="AV111" i="11" s="1" a="1"/>
  <c r="AV111" i="11" s="1"/>
  <c r="AN111" i="11"/>
  <c r="AS5" i="11"/>
  <c r="AV5" i="11" s="1" a="1"/>
  <c r="AV5" i="11" s="1"/>
  <c r="AN5" i="11"/>
  <c r="AY56" i="11"/>
  <c r="AZ56" i="11" s="1"/>
  <c r="BO56" i="11" a="1"/>
  <c r="BO56" i="11" s="1"/>
  <c r="AS171" i="11"/>
  <c r="AV171" i="11" s="1" a="1"/>
  <c r="AV171" i="11" s="1"/>
  <c r="AN171" i="11"/>
  <c r="AS174" i="11"/>
  <c r="AV174" i="11" s="1" a="1"/>
  <c r="AV174" i="11" s="1"/>
  <c r="AN174" i="11"/>
  <c r="AS177" i="11"/>
  <c r="AV177" i="11" s="1" a="1"/>
  <c r="AV177" i="11" s="1"/>
  <c r="AN177" i="11"/>
  <c r="AS180" i="11"/>
  <c r="AV180" i="11" s="1" a="1"/>
  <c r="AV180" i="11" s="1"/>
  <c r="AN180" i="11"/>
  <c r="AS183" i="11"/>
  <c r="AV183" i="11" s="1" a="1"/>
  <c r="AV183" i="11" s="1"/>
  <c r="AN183" i="11"/>
  <c r="AS186" i="11"/>
  <c r="AV186" i="11" s="1" a="1"/>
  <c r="AV186" i="11" s="1"/>
  <c r="AN186" i="11"/>
  <c r="AS189" i="11"/>
  <c r="AV189" i="11" s="1" a="1"/>
  <c r="AV189" i="11" s="1"/>
  <c r="AN189" i="11"/>
  <c r="AS192" i="11"/>
  <c r="AV192" i="11" s="1" a="1"/>
  <c r="AV192" i="11" s="1"/>
  <c r="AN192" i="11"/>
  <c r="AS195" i="11"/>
  <c r="AV195" i="11" s="1" a="1"/>
  <c r="AV195" i="11" s="1"/>
  <c r="AN195" i="11"/>
  <c r="AS198" i="11"/>
  <c r="AV198" i="11" s="1" a="1"/>
  <c r="AV198" i="11" s="1"/>
  <c r="AN198" i="11"/>
  <c r="AS201" i="11"/>
  <c r="AV201" i="11" s="1" a="1"/>
  <c r="AV201" i="11" s="1"/>
  <c r="AN201" i="11"/>
  <c r="AS204" i="11"/>
  <c r="AV204" i="11" s="1" a="1"/>
  <c r="AV204" i="11" s="1"/>
  <c r="AN204" i="11"/>
  <c r="AS207" i="11"/>
  <c r="AV207" i="11" s="1" a="1"/>
  <c r="AV207" i="11" s="1"/>
  <c r="AN207" i="11"/>
  <c r="AS210" i="11"/>
  <c r="AV210" i="11" s="1" a="1"/>
  <c r="AV210" i="11" s="1"/>
  <c r="AN210" i="11"/>
  <c r="AS213" i="11"/>
  <c r="AV213" i="11" s="1" a="1"/>
  <c r="AV213" i="11" s="1"/>
  <c r="AN213" i="11"/>
  <c r="AS216" i="11"/>
  <c r="AV216" i="11" s="1" a="1"/>
  <c r="AV216" i="11" s="1"/>
  <c r="AN216" i="11"/>
  <c r="AS219" i="11"/>
  <c r="AV219" i="11" s="1" a="1"/>
  <c r="AV219" i="11" s="1"/>
  <c r="AN219" i="11"/>
  <c r="AS222" i="11"/>
  <c r="AV222" i="11" s="1" a="1"/>
  <c r="AV222" i="11" s="1"/>
  <c r="AN222" i="11"/>
  <c r="AS225" i="11"/>
  <c r="AV225" i="11" s="1" a="1"/>
  <c r="AV225" i="11" s="1"/>
  <c r="AN225" i="11"/>
  <c r="AS228" i="11"/>
  <c r="AV228" i="11" s="1" a="1"/>
  <c r="AV228" i="11" s="1"/>
  <c r="AN228" i="11"/>
  <c r="AS231" i="11"/>
  <c r="AV231" i="11" s="1" a="1"/>
  <c r="AV231" i="11" s="1"/>
  <c r="AN231" i="11"/>
  <c r="AS234" i="11"/>
  <c r="AV234" i="11" s="1" a="1"/>
  <c r="AV234" i="11" s="1"/>
  <c r="AN234" i="11"/>
  <c r="AS237" i="11"/>
  <c r="AV237" i="11" s="1" a="1"/>
  <c r="AV237" i="11" s="1"/>
  <c r="AN237" i="11"/>
  <c r="AS240" i="11"/>
  <c r="AV240" i="11" s="1" a="1"/>
  <c r="AV240" i="11" s="1"/>
  <c r="AN240" i="11"/>
  <c r="AS243" i="11"/>
  <c r="AV243" i="11" s="1" a="1"/>
  <c r="AV243" i="11" s="1"/>
  <c r="AN243" i="11"/>
  <c r="AS352" i="11"/>
  <c r="AV352" i="11" s="1" a="1"/>
  <c r="AV352" i="11" s="1"/>
  <c r="AN352" i="11"/>
  <c r="AS355" i="11"/>
  <c r="AV355" i="11" s="1" a="1"/>
  <c r="AV355" i="11" s="1"/>
  <c r="AN355" i="11"/>
  <c r="AS358" i="11"/>
  <c r="AV358" i="11" s="1" a="1"/>
  <c r="AV358" i="11" s="1"/>
  <c r="AN358" i="11"/>
  <c r="AY360" i="11"/>
  <c r="AZ360" i="11" s="1"/>
  <c r="BO360" i="11" a="1"/>
  <c r="BO360" i="11" s="1"/>
  <c r="AY363" i="11"/>
  <c r="AZ363" i="11" s="1"/>
  <c r="BO363" i="11" a="1"/>
  <c r="BO363" i="11" s="1"/>
  <c r="AY366" i="11"/>
  <c r="AZ366" i="11" s="1"/>
  <c r="BO366" i="11" a="1"/>
  <c r="BO366" i="11" s="1"/>
  <c r="AY369" i="11"/>
  <c r="AZ369" i="11" s="1"/>
  <c r="BO369" i="11" a="1"/>
  <c r="BO369" i="11" s="1"/>
  <c r="AY372" i="11"/>
  <c r="AZ372" i="11" s="1"/>
  <c r="BO372" i="11" a="1"/>
  <c r="BO372" i="11" s="1"/>
  <c r="AY375" i="11"/>
  <c r="AZ375" i="11" s="1"/>
  <c r="BO375" i="11" a="1"/>
  <c r="BO375" i="11" s="1"/>
  <c r="AY378" i="11"/>
  <c r="AZ378" i="11" s="1"/>
  <c r="BO378" i="11" a="1"/>
  <c r="BO378" i="11" s="1"/>
  <c r="AY381" i="11"/>
  <c r="AZ381" i="11" s="1"/>
  <c r="BO381" i="11" a="1"/>
  <c r="BO381" i="11" s="1"/>
  <c r="AY384" i="11"/>
  <c r="AZ384" i="11" s="1"/>
  <c r="BO384" i="11" a="1"/>
  <c r="BO384" i="11" s="1"/>
  <c r="AY387" i="11"/>
  <c r="AZ387" i="11" s="1"/>
  <c r="BO387" i="11" a="1"/>
  <c r="BO387" i="11" s="1"/>
  <c r="AY390" i="11"/>
  <c r="AZ390" i="11" s="1"/>
  <c r="BO390" i="11" a="1"/>
  <c r="BO390" i="11" s="1"/>
  <c r="AY393" i="11"/>
  <c r="AZ393" i="11" s="1"/>
  <c r="BO393" i="11" a="1"/>
  <c r="BO393" i="11" s="1"/>
  <c r="AY396" i="11"/>
  <c r="AZ396" i="11" s="1"/>
  <c r="BO396" i="11" a="1"/>
  <c r="BO396" i="11" s="1"/>
  <c r="AY399" i="11"/>
  <c r="AZ399" i="11" s="1"/>
  <c r="BO399" i="11" a="1"/>
  <c r="BO399" i="11" s="1"/>
  <c r="AY402" i="11"/>
  <c r="AZ402" i="11" s="1"/>
  <c r="BO402" i="11" a="1"/>
  <c r="BO402" i="11" s="1"/>
  <c r="AY405" i="11"/>
  <c r="AZ405" i="11" s="1"/>
  <c r="BO405" i="11" a="1"/>
  <c r="BO405" i="11" s="1"/>
  <c r="AY408" i="11"/>
  <c r="AZ408" i="11" s="1"/>
  <c r="BO408" i="11" a="1"/>
  <c r="BO408" i="11" s="1"/>
  <c r="AY411" i="11"/>
  <c r="AZ411" i="11" s="1"/>
  <c r="BO411" i="11" a="1"/>
  <c r="BO411" i="11" s="1"/>
  <c r="AY414" i="11"/>
  <c r="AZ414" i="11" s="1"/>
  <c r="BO414" i="11" a="1"/>
  <c r="BO414" i="11" s="1"/>
  <c r="AY417" i="11"/>
  <c r="AZ417" i="11" s="1"/>
  <c r="BO417" i="11" a="1"/>
  <c r="BO417" i="11" s="1"/>
  <c r="AY420" i="11"/>
  <c r="AZ420" i="11" s="1"/>
  <c r="BO420" i="11" a="1"/>
  <c r="BO420" i="11" s="1"/>
  <c r="AY423" i="11"/>
  <c r="AZ423" i="11" s="1"/>
  <c r="BO423" i="11" a="1"/>
  <c r="BO423" i="11" s="1"/>
  <c r="AY426" i="11"/>
  <c r="AZ426" i="11" s="1"/>
  <c r="BO426" i="11" a="1"/>
  <c r="BO426" i="11" s="1"/>
  <c r="AY429" i="11"/>
  <c r="AZ429" i="11" s="1"/>
  <c r="BO429" i="11" a="1"/>
  <c r="BO429" i="11" s="1"/>
  <c r="AY432" i="11"/>
  <c r="AZ432" i="11" s="1"/>
  <c r="BO432" i="11" a="1"/>
  <c r="BO432" i="11" s="1"/>
  <c r="AY435" i="11"/>
  <c r="AZ435" i="11" s="1"/>
  <c r="BO435" i="11" a="1"/>
  <c r="BO435" i="11" s="1"/>
  <c r="AY438" i="11"/>
  <c r="AZ438" i="11" s="1"/>
  <c r="BO438" i="11" a="1"/>
  <c r="BO438" i="11" s="1"/>
  <c r="AY441" i="11"/>
  <c r="AZ441" i="11" s="1"/>
  <c r="BO441" i="11" a="1"/>
  <c r="BO441" i="11" s="1"/>
  <c r="AY444" i="11"/>
  <c r="AZ444" i="11" s="1"/>
  <c r="BO444" i="11" a="1"/>
  <c r="BO444" i="11" s="1"/>
  <c r="AY447" i="11"/>
  <c r="AZ447" i="11" s="1"/>
  <c r="BO447" i="11" a="1"/>
  <c r="BO447" i="11" s="1"/>
  <c r="AY453" i="11"/>
  <c r="AZ453" i="11" s="1"/>
  <c r="BO453" i="11" a="1"/>
  <c r="BO453" i="11" s="1"/>
  <c r="AY459" i="11"/>
  <c r="AZ459" i="11" s="1"/>
  <c r="BO459" i="11" a="1"/>
  <c r="BO459" i="11" s="1"/>
  <c r="AY474" i="11"/>
  <c r="AZ474" i="11" s="1"/>
  <c r="BO474" i="11" a="1"/>
  <c r="BO474" i="11" s="1"/>
  <c r="AY486" i="11"/>
  <c r="AZ486" i="11" s="1"/>
  <c r="BO486" i="11" a="1"/>
  <c r="BO486" i="11" s="1"/>
  <c r="AY504" i="11"/>
  <c r="AZ504" i="11" s="1"/>
  <c r="BO504" i="11" a="1"/>
  <c r="BO504" i="11" s="1"/>
  <c r="AY522" i="11"/>
  <c r="AZ522" i="11" s="1"/>
  <c r="BO522" i="11" a="1"/>
  <c r="BO522" i="11" s="1"/>
  <c r="AY178" i="4"/>
  <c r="AV178" i="4"/>
  <c r="BA178" i="4" s="1"/>
  <c r="BA183" i="4"/>
  <c r="AY174" i="4"/>
  <c r="AV174" i="4"/>
  <c r="BA174" i="4" s="1"/>
  <c r="BA156" i="4"/>
  <c r="AY147" i="4"/>
  <c r="AV147" i="4"/>
  <c r="BA147" i="4" s="1"/>
  <c r="BA129" i="4"/>
  <c r="AY120" i="4"/>
  <c r="AV120" i="4"/>
  <c r="BA120" i="4" s="1"/>
  <c r="BA102" i="4"/>
  <c r="AY93" i="4"/>
  <c r="AV93" i="4"/>
  <c r="BA93" i="4" s="1"/>
  <c r="BA75" i="4"/>
  <c r="AY66" i="4"/>
  <c r="AV66" i="4"/>
  <c r="BA66" i="4" s="1"/>
  <c r="BA48" i="4"/>
  <c r="AY39" i="4"/>
  <c r="AV39" i="4"/>
  <c r="BA39" i="4" s="1"/>
  <c r="BA21" i="4"/>
  <c r="AY12" i="4"/>
  <c r="AV12" i="4"/>
  <c r="BA12" i="4" s="1"/>
  <c r="BA179" i="4"/>
  <c r="AY170" i="4"/>
  <c r="AV170" i="4"/>
  <c r="BA170" i="4" s="1"/>
  <c r="BA152" i="4"/>
  <c r="AY143" i="4"/>
  <c r="AV143" i="4"/>
  <c r="BA143" i="4" s="1"/>
  <c r="A172" i="7"/>
  <c r="C172" i="7" s="1"/>
  <c r="AN172" i="6"/>
  <c r="A199" i="7"/>
  <c r="C199" i="7" s="1"/>
  <c r="AN199" i="6"/>
  <c r="A48" i="7"/>
  <c r="C48" i="7" s="1"/>
  <c r="AN48" i="6"/>
  <c r="G71" i="7"/>
  <c r="A117" i="7"/>
  <c r="C117" i="7" s="1"/>
  <c r="AN117" i="6"/>
  <c r="G144" i="7"/>
  <c r="A55" i="7"/>
  <c r="C55" i="7" s="1"/>
  <c r="AN55" i="6"/>
  <c r="G81" i="7"/>
  <c r="A115" i="7"/>
  <c r="C115" i="7" s="1"/>
  <c r="AN115" i="6"/>
  <c r="G142" i="7"/>
  <c r="AP6" i="11"/>
  <c r="AT6" i="11" s="1"/>
  <c r="AL6" i="11"/>
  <c r="AM6" i="11" s="1"/>
  <c r="AO6" i="11" s="1"/>
  <c r="AP15" i="11"/>
  <c r="AT15" i="11" s="1"/>
  <c r="AL15" i="11"/>
  <c r="AM15" i="11" s="1"/>
  <c r="AO15" i="11" s="1"/>
  <c r="AP24" i="11"/>
  <c r="AT24" i="11" s="1"/>
  <c r="AL24" i="11"/>
  <c r="AM24" i="11" s="1"/>
  <c r="AO24" i="11" s="1"/>
  <c r="AP33" i="11"/>
  <c r="AT33" i="11" s="1"/>
  <c r="AL33" i="11"/>
  <c r="AM33" i="11" s="1"/>
  <c r="AO33" i="11" s="1"/>
  <c r="AP42" i="11"/>
  <c r="AT42" i="11" s="1"/>
  <c r="AL42" i="11"/>
  <c r="AM42" i="11" s="1"/>
  <c r="AO42" i="11" s="1"/>
  <c r="AP51" i="11"/>
  <c r="AT51" i="11" s="1"/>
  <c r="AL51" i="11"/>
  <c r="AM51" i="11" s="1"/>
  <c r="AO51" i="11" s="1"/>
  <c r="AP62" i="11"/>
  <c r="AT62" i="11" s="1"/>
  <c r="AL62" i="11"/>
  <c r="AM62" i="11" s="1"/>
  <c r="AO62" i="11" s="1"/>
  <c r="AP71" i="11"/>
  <c r="AT71" i="11" s="1"/>
  <c r="AL71" i="11"/>
  <c r="AM71" i="11" s="1"/>
  <c r="AO71" i="11" s="1"/>
  <c r="AP80" i="11"/>
  <c r="AT80" i="11" s="1"/>
  <c r="AL80" i="11"/>
  <c r="AM80" i="11" s="1"/>
  <c r="AO80" i="11" s="1"/>
  <c r="AP89" i="11"/>
  <c r="AT89" i="11" s="1"/>
  <c r="AL89" i="11"/>
  <c r="AM89" i="11" s="1"/>
  <c r="AO89" i="11" s="1"/>
  <c r="AP13" i="11"/>
  <c r="AT13" i="11" s="1"/>
  <c r="AL13" i="11"/>
  <c r="AM13" i="11" s="1"/>
  <c r="AO13" i="11" s="1"/>
  <c r="AP40" i="11"/>
  <c r="AT40" i="11" s="1"/>
  <c r="AL40" i="11"/>
  <c r="AM40" i="11" s="1"/>
  <c r="AO40" i="11" s="1"/>
  <c r="AP66" i="11"/>
  <c r="AT66" i="11" s="1"/>
  <c r="AL66" i="11"/>
  <c r="AM66" i="11" s="1"/>
  <c r="AO66" i="11" s="1"/>
  <c r="AP101" i="11"/>
  <c r="AT101" i="11" s="1"/>
  <c r="AL101" i="11"/>
  <c r="AM101" i="11" s="1"/>
  <c r="AO101" i="11" s="1"/>
  <c r="AP20" i="11"/>
  <c r="AT20" i="11" s="1"/>
  <c r="AL20" i="11"/>
  <c r="AM20" i="11" s="1"/>
  <c r="AO20" i="11" s="1"/>
  <c r="AP47" i="11"/>
  <c r="AT47" i="11" s="1"/>
  <c r="AL47" i="11"/>
  <c r="AM47" i="11" s="1"/>
  <c r="AO47" i="11" s="1"/>
  <c r="AP82" i="11"/>
  <c r="AT82" i="11" s="1"/>
  <c r="AL82" i="11"/>
  <c r="AM82" i="11" s="1"/>
  <c r="AO82" i="11" s="1"/>
  <c r="AP110" i="11"/>
  <c r="AT110" i="11" s="1"/>
  <c r="AL110" i="11"/>
  <c r="AM110" i="11" s="1"/>
  <c r="AO110" i="11" s="1"/>
  <c r="AP248" i="11"/>
  <c r="AT248" i="11" s="1"/>
  <c r="AL248" i="11"/>
  <c r="AM248" i="11" s="1"/>
  <c r="AO248" i="11" s="1"/>
  <c r="AP251" i="11"/>
  <c r="AT251" i="11" s="1"/>
  <c r="AL251" i="11"/>
  <c r="AM251" i="11" s="1"/>
  <c r="AO251" i="11" s="1"/>
  <c r="AP254" i="11"/>
  <c r="AT254" i="11" s="1"/>
  <c r="AL254" i="11"/>
  <c r="AM254" i="11" s="1"/>
  <c r="AO254" i="11" s="1"/>
  <c r="AP257" i="11"/>
  <c r="AT257" i="11" s="1"/>
  <c r="AL257" i="11"/>
  <c r="AM257" i="11" s="1"/>
  <c r="AO257" i="11" s="1"/>
  <c r="AP260" i="11"/>
  <c r="AT260" i="11" s="1"/>
  <c r="AL260" i="11"/>
  <c r="AM260" i="11" s="1"/>
  <c r="AO260" i="11" s="1"/>
  <c r="AP263" i="11"/>
  <c r="AT263" i="11" s="1"/>
  <c r="AL263" i="11"/>
  <c r="AM263" i="11" s="1"/>
  <c r="AO263" i="11" s="1"/>
  <c r="AP266" i="11"/>
  <c r="AT266" i="11" s="1"/>
  <c r="AL266" i="11"/>
  <c r="AM266" i="11" s="1"/>
  <c r="AO266" i="11" s="1"/>
  <c r="AP269" i="11"/>
  <c r="AT269" i="11" s="1"/>
  <c r="AL269" i="11"/>
  <c r="AM269" i="11" s="1"/>
  <c r="AO269" i="11" s="1"/>
  <c r="AP272" i="11"/>
  <c r="AT272" i="11" s="1"/>
  <c r="AL272" i="11"/>
  <c r="AM272" i="11" s="1"/>
  <c r="AO272" i="11" s="1"/>
  <c r="AP275" i="11"/>
  <c r="AT275" i="11" s="1"/>
  <c r="AL275" i="11"/>
  <c r="AM275" i="11" s="1"/>
  <c r="AO275" i="11" s="1"/>
  <c r="AP278" i="11"/>
  <c r="AT278" i="11" s="1"/>
  <c r="AL278" i="11"/>
  <c r="AM278" i="11" s="1"/>
  <c r="AO278" i="11" s="1"/>
  <c r="AP281" i="11"/>
  <c r="AT281" i="11" s="1"/>
  <c r="AL281" i="11"/>
  <c r="AM281" i="11" s="1"/>
  <c r="AO281" i="11" s="1"/>
  <c r="AP284" i="11"/>
  <c r="AT284" i="11" s="1"/>
  <c r="AL284" i="11"/>
  <c r="AM284" i="11" s="1"/>
  <c r="AO284" i="11" s="1"/>
  <c r="AP287" i="11"/>
  <c r="AT287" i="11" s="1"/>
  <c r="AL287" i="11"/>
  <c r="AM287" i="11" s="1"/>
  <c r="AO287" i="11" s="1"/>
  <c r="AP290" i="11"/>
  <c r="AT290" i="11" s="1"/>
  <c r="AL290" i="11"/>
  <c r="AM290" i="11" s="1"/>
  <c r="AO290" i="11" s="1"/>
  <c r="AP293" i="11"/>
  <c r="AT293" i="11" s="1"/>
  <c r="AL293" i="11"/>
  <c r="AM293" i="11" s="1"/>
  <c r="AO293" i="11" s="1"/>
  <c r="AP296" i="11"/>
  <c r="AT296" i="11" s="1"/>
  <c r="AL296" i="11"/>
  <c r="AM296" i="11" s="1"/>
  <c r="AO296" i="11" s="1"/>
  <c r="AP299" i="11"/>
  <c r="AT299" i="11" s="1"/>
  <c r="AL299" i="11"/>
  <c r="AM299" i="11" s="1"/>
  <c r="AO299" i="11" s="1"/>
  <c r="AP302" i="11"/>
  <c r="AT302" i="11" s="1"/>
  <c r="AL302" i="11"/>
  <c r="AM302" i="11" s="1"/>
  <c r="AO302" i="11" s="1"/>
  <c r="AP305" i="11"/>
  <c r="AT305" i="11" s="1"/>
  <c r="AL305" i="11"/>
  <c r="AM305" i="11" s="1"/>
  <c r="AO305" i="11" s="1"/>
  <c r="AP308" i="11"/>
  <c r="AT308" i="11" s="1"/>
  <c r="AL308" i="11"/>
  <c r="AM308" i="11" s="1"/>
  <c r="AO308" i="11" s="1"/>
  <c r="AP311" i="11"/>
  <c r="AT311" i="11" s="1"/>
  <c r="AL311" i="11"/>
  <c r="AM311" i="11" s="1"/>
  <c r="AO311" i="11" s="1"/>
  <c r="AS3" i="11"/>
  <c r="AV3" i="11" s="1" a="1"/>
  <c r="AV3" i="11" s="1"/>
  <c r="AN3" i="11"/>
  <c r="AS28" i="11"/>
  <c r="AV28" i="11" s="1" a="1"/>
  <c r="AV28" i="11" s="1"/>
  <c r="AN28" i="11"/>
  <c r="AS60" i="11"/>
  <c r="AV60" i="11" s="1" a="1"/>
  <c r="AV60" i="11" s="1"/>
  <c r="AN60" i="11"/>
  <c r="AS8" i="11"/>
  <c r="AV8" i="11" s="1" a="1"/>
  <c r="AV8" i="11" s="1"/>
  <c r="AN8" i="11"/>
  <c r="AS41" i="11"/>
  <c r="AV41" i="11" s="1" a="1"/>
  <c r="AV41" i="11" s="1"/>
  <c r="AN41" i="11"/>
  <c r="AS99" i="11"/>
  <c r="AV99" i="11" s="1" a="1"/>
  <c r="AV99" i="11" s="1"/>
  <c r="AN99" i="11"/>
  <c r="AS120" i="11"/>
  <c r="AV120" i="11" s="1" a="1"/>
  <c r="AV120" i="11" s="1"/>
  <c r="AN120" i="11"/>
  <c r="AS129" i="11"/>
  <c r="AV129" i="11" s="1" a="1"/>
  <c r="AV129" i="11" s="1"/>
  <c r="AN129" i="11"/>
  <c r="AS138" i="11"/>
  <c r="AV138" i="11" s="1" a="1"/>
  <c r="AV138" i="11" s="1"/>
  <c r="AN138" i="11"/>
  <c r="AS147" i="11"/>
  <c r="AV147" i="11" s="1" a="1"/>
  <c r="AV147" i="11" s="1"/>
  <c r="AN147" i="11"/>
  <c r="AS156" i="11"/>
  <c r="AV156" i="11" s="1" a="1"/>
  <c r="AV156" i="11" s="1"/>
  <c r="AN156" i="11"/>
  <c r="AS165" i="11"/>
  <c r="AV165" i="11" s="1" a="1"/>
  <c r="AV165" i="11" s="1"/>
  <c r="AN165" i="11"/>
  <c r="AS323" i="11"/>
  <c r="AV323" i="11" s="1" a="1"/>
  <c r="AV323" i="11" s="1"/>
  <c r="AN323" i="11"/>
  <c r="AS332" i="11"/>
  <c r="AV332" i="11" s="1" a="1"/>
  <c r="AV332" i="11" s="1"/>
  <c r="AN332" i="11"/>
  <c r="AS341" i="11"/>
  <c r="AV341" i="11" s="1" a="1"/>
  <c r="AV341" i="11" s="1"/>
  <c r="AN341" i="11"/>
  <c r="AS19" i="11"/>
  <c r="AV19" i="11" s="1" a="1"/>
  <c r="AV19" i="11" s="1"/>
  <c r="AN19" i="11"/>
  <c r="AS52" i="11"/>
  <c r="AV52" i="11" s="1" a="1"/>
  <c r="AV52" i="11" s="1"/>
  <c r="AN52" i="11"/>
  <c r="AS109" i="11"/>
  <c r="AV109" i="11" s="1" a="1"/>
  <c r="AV109" i="11" s="1"/>
  <c r="AN109" i="11"/>
  <c r="AS32" i="11"/>
  <c r="AV32" i="11" s="1" a="1"/>
  <c r="AV32" i="11" s="1"/>
  <c r="AN32" i="11"/>
  <c r="AS67" i="11"/>
  <c r="AV67" i="11" s="1" a="1"/>
  <c r="AV67" i="11" s="1"/>
  <c r="AN67" i="11"/>
  <c r="AS119" i="11"/>
  <c r="AV119" i="11" s="1" a="1"/>
  <c r="AV119" i="11" s="1"/>
  <c r="AN119" i="11"/>
  <c r="AS128" i="11"/>
  <c r="AV128" i="11" s="1" a="1"/>
  <c r="AV128" i="11" s="1"/>
  <c r="AN128" i="11"/>
  <c r="AS137" i="11"/>
  <c r="AV137" i="11" s="1" a="1"/>
  <c r="AV137" i="11" s="1"/>
  <c r="AN137" i="11"/>
  <c r="AS146" i="11"/>
  <c r="AV146" i="11" s="1" a="1"/>
  <c r="AV146" i="11" s="1"/>
  <c r="AN146" i="11"/>
  <c r="AS155" i="11"/>
  <c r="AV155" i="11" s="1" a="1"/>
  <c r="AV155" i="11" s="1"/>
  <c r="AN155" i="11"/>
  <c r="AS164" i="11"/>
  <c r="AV164" i="11" s="1" a="1"/>
  <c r="AV164" i="11" s="1"/>
  <c r="AN164" i="11"/>
  <c r="AS319" i="11"/>
  <c r="AV319" i="11" s="1" a="1"/>
  <c r="AV319" i="11" s="1"/>
  <c r="AN319" i="11"/>
  <c r="AS328" i="11"/>
  <c r="AV328" i="11" s="1" a="1"/>
  <c r="AV328" i="11" s="1"/>
  <c r="AN328" i="11"/>
  <c r="AS337" i="11"/>
  <c r="AV337" i="11" s="1" a="1"/>
  <c r="AV337" i="11" s="1"/>
  <c r="AN337" i="11"/>
  <c r="AS346" i="11"/>
  <c r="AV346" i="11" s="1" a="1"/>
  <c r="AV346" i="11" s="1"/>
  <c r="AN346" i="11"/>
  <c r="AS10" i="11"/>
  <c r="AV10" i="11" s="1" a="1"/>
  <c r="AV10" i="11" s="1"/>
  <c r="AN10" i="11"/>
  <c r="AS43" i="11"/>
  <c r="AV43" i="11" s="1" a="1"/>
  <c r="AV43" i="11" s="1"/>
  <c r="AN43" i="11"/>
  <c r="AS106" i="11"/>
  <c r="AV106" i="11" s="1" a="1"/>
  <c r="AV106" i="11" s="1"/>
  <c r="AN106" i="11"/>
  <c r="AS58" i="11"/>
  <c r="AV58" i="11" s="1" a="1"/>
  <c r="AV58" i="11" s="1"/>
  <c r="AN58" i="11"/>
  <c r="AS107" i="11"/>
  <c r="AV107" i="11" s="1" a="1"/>
  <c r="AV107" i="11" s="1"/>
  <c r="AN107" i="11"/>
  <c r="AS121" i="11"/>
  <c r="AV121" i="11" s="1" a="1"/>
  <c r="AV121" i="11" s="1"/>
  <c r="AN121" i="11"/>
  <c r="AS130" i="11"/>
  <c r="AV130" i="11" s="1" a="1"/>
  <c r="AV130" i="11" s="1"/>
  <c r="AN130" i="11"/>
  <c r="AS139" i="11"/>
  <c r="AV139" i="11" s="1" a="1"/>
  <c r="AV139" i="11" s="1"/>
  <c r="AN139" i="11"/>
  <c r="AS148" i="11"/>
  <c r="AV148" i="11" s="1" a="1"/>
  <c r="AV148" i="11" s="1"/>
  <c r="AN148" i="11"/>
  <c r="AS157" i="11"/>
  <c r="AV157" i="11" s="1" a="1"/>
  <c r="AV157" i="11" s="1"/>
  <c r="AN157" i="11"/>
  <c r="AS166" i="11"/>
  <c r="AV166" i="11" s="1" a="1"/>
  <c r="AV166" i="11" s="1"/>
  <c r="AN166" i="11"/>
  <c r="AS321" i="11"/>
  <c r="AV321" i="11" s="1" a="1"/>
  <c r="AV321" i="11" s="1"/>
  <c r="AN321" i="11"/>
  <c r="AS330" i="11"/>
  <c r="AV330" i="11" s="1" a="1"/>
  <c r="AV330" i="11" s="1"/>
  <c r="AN330" i="11"/>
  <c r="AS339" i="11"/>
  <c r="AV339" i="11" s="1" a="1"/>
  <c r="AV339" i="11" s="1"/>
  <c r="AN339" i="11"/>
  <c r="AS348" i="11"/>
  <c r="AV348" i="11" s="1" a="1"/>
  <c r="AV348" i="11" s="1"/>
  <c r="AN348" i="11"/>
  <c r="AY145" i="4"/>
  <c r="AV145" i="4"/>
  <c r="AP20" i="6"/>
  <c r="B20" i="7" s="1"/>
  <c r="D20" i="7" s="1"/>
  <c r="AL20" i="6"/>
  <c r="AM20" i="6" s="1"/>
  <c r="AO20" i="6" s="1"/>
  <c r="AP76" i="6"/>
  <c r="B76" i="7" s="1"/>
  <c r="D76" i="7" s="1"/>
  <c r="G76" i="7" s="1"/>
  <c r="AL76" i="6"/>
  <c r="AM76" i="6" s="1"/>
  <c r="AO76" i="6" s="1"/>
  <c r="AP85" i="6"/>
  <c r="B85" i="7" s="1"/>
  <c r="D85" i="7" s="1"/>
  <c r="AL85" i="6"/>
  <c r="AM85" i="6" s="1"/>
  <c r="AO85" i="6" s="1"/>
  <c r="J95" i="7"/>
  <c r="AP92" i="6"/>
  <c r="B92" i="7" s="1"/>
  <c r="D92" i="7" s="1"/>
  <c r="AL92" i="6"/>
  <c r="AM92" i="6" s="1"/>
  <c r="AO92" i="6" s="1"/>
  <c r="AP182" i="6"/>
  <c r="B182" i="7" s="1"/>
  <c r="D182" i="7" s="1"/>
  <c r="AL182" i="6"/>
  <c r="AM182" i="6" s="1"/>
  <c r="AO182" i="6" s="1"/>
  <c r="AP209" i="6"/>
  <c r="B209" i="7" s="1"/>
  <c r="D209" i="7" s="1"/>
  <c r="AL209" i="6"/>
  <c r="AM209" i="6" s="1"/>
  <c r="AO209" i="6" s="1"/>
  <c r="AP292" i="6"/>
  <c r="B292" i="7" s="1"/>
  <c r="D292" i="7" s="1"/>
  <c r="AL292" i="6"/>
  <c r="AM292" i="6" s="1"/>
  <c r="AO292" i="6" s="1"/>
  <c r="AP345" i="6"/>
  <c r="B345" i="7" s="1"/>
  <c r="D345" i="7" s="1"/>
  <c r="G345" i="7" s="1"/>
  <c r="AL345" i="6"/>
  <c r="AM345" i="6" s="1"/>
  <c r="AO345" i="6" s="1"/>
  <c r="AP49" i="6"/>
  <c r="B49" i="7" s="1"/>
  <c r="D49" i="7" s="1"/>
  <c r="AL49" i="6"/>
  <c r="AM49" i="6" s="1"/>
  <c r="AO49" i="6" s="1"/>
  <c r="AP145" i="6"/>
  <c r="B145" i="7" s="1"/>
  <c r="D145" i="7" s="1"/>
  <c r="AL145" i="6"/>
  <c r="AM145" i="6" s="1"/>
  <c r="AO145" i="6" s="1"/>
  <c r="AP177" i="6"/>
  <c r="B177" i="7" s="1"/>
  <c r="D177" i="7" s="1"/>
  <c r="G177" i="7" s="1"/>
  <c r="AL177" i="6"/>
  <c r="AM177" i="6" s="1"/>
  <c r="AO177" i="6" s="1"/>
  <c r="AP260" i="6"/>
  <c r="B260" i="7" s="1"/>
  <c r="D260" i="7" s="1"/>
  <c r="AL260" i="6"/>
  <c r="AM260" i="6" s="1"/>
  <c r="AO260" i="6" s="1"/>
  <c r="AP316" i="6"/>
  <c r="B316" i="7" s="1"/>
  <c r="D316" i="7" s="1"/>
  <c r="AL316" i="6"/>
  <c r="AM316" i="6" s="1"/>
  <c r="AO316" i="6" s="1"/>
  <c r="AP11" i="6"/>
  <c r="B11" i="7" s="1"/>
  <c r="D11" i="7" s="1"/>
  <c r="G11" i="7" s="1"/>
  <c r="AL11" i="6"/>
  <c r="AM11" i="6" s="1"/>
  <c r="AO11" i="6" s="1"/>
  <c r="AP9" i="6"/>
  <c r="B9" i="7" s="1"/>
  <c r="D9" i="7" s="1"/>
  <c r="AL9" i="6"/>
  <c r="AM9" i="6" s="1"/>
  <c r="AO9" i="6" s="1"/>
  <c r="AP61" i="6"/>
  <c r="B61" i="7" s="1"/>
  <c r="D61" i="7" s="1"/>
  <c r="AL61" i="6"/>
  <c r="AM61" i="6" s="1"/>
  <c r="AO61" i="6" s="1"/>
  <c r="AP79" i="6"/>
  <c r="B79" i="7" s="1"/>
  <c r="D79" i="7" s="1"/>
  <c r="G79" i="7" s="1"/>
  <c r="AL79" i="6"/>
  <c r="AM79" i="6" s="1"/>
  <c r="AO79" i="6" s="1"/>
  <c r="AP88" i="6"/>
  <c r="B88" i="7" s="1"/>
  <c r="D88" i="7" s="1"/>
  <c r="AL88" i="6"/>
  <c r="AM88" i="6" s="1"/>
  <c r="AO88" i="6" s="1"/>
  <c r="M96" i="7"/>
  <c r="N96" i="7" s="1"/>
  <c r="P96" i="7" s="1"/>
  <c r="K96" i="7"/>
  <c r="AP42" i="6"/>
  <c r="B42" i="7" s="1"/>
  <c r="D42" i="7" s="1"/>
  <c r="G42" i="7" s="1"/>
  <c r="AL42" i="6"/>
  <c r="AM42" i="6" s="1"/>
  <c r="AO42" i="6" s="1"/>
  <c r="AP74" i="6"/>
  <c r="B74" i="7" s="1"/>
  <c r="D74" i="7" s="1"/>
  <c r="AL74" i="6"/>
  <c r="AM74" i="6" s="1"/>
  <c r="AO74" i="6" s="1"/>
  <c r="AP138" i="6"/>
  <c r="B138" i="7" s="1"/>
  <c r="D138" i="7" s="1"/>
  <c r="G138" i="7" s="1"/>
  <c r="AL138" i="6"/>
  <c r="AM138" i="6" s="1"/>
  <c r="AO138" i="6" s="1"/>
  <c r="AP165" i="6"/>
  <c r="B165" i="7" s="1"/>
  <c r="D165" i="7" s="1"/>
  <c r="G165" i="7" s="1"/>
  <c r="AL165" i="6"/>
  <c r="AM165" i="6" s="1"/>
  <c r="AO165" i="6" s="1"/>
  <c r="AP218" i="6"/>
  <c r="B218" i="7" s="1"/>
  <c r="D218" i="7" s="1"/>
  <c r="AL218" i="6"/>
  <c r="AM218" i="6" s="1"/>
  <c r="AO218" i="6" s="1"/>
  <c r="AP247" i="6"/>
  <c r="B247" i="7" s="1"/>
  <c r="D247" i="7" s="1"/>
  <c r="AL247" i="6"/>
  <c r="AM247" i="6" s="1"/>
  <c r="AO247" i="6" s="1"/>
  <c r="AP301" i="6"/>
  <c r="B301" i="7" s="1"/>
  <c r="D301" i="7" s="1"/>
  <c r="AL301" i="6"/>
  <c r="AM301" i="6" s="1"/>
  <c r="AO301" i="6" s="1"/>
  <c r="AP327" i="6"/>
  <c r="B327" i="7" s="1"/>
  <c r="D327" i="7" s="1"/>
  <c r="G327" i="7" s="1"/>
  <c r="AL327" i="6"/>
  <c r="AM327" i="6" s="1"/>
  <c r="AO327" i="6" s="1"/>
  <c r="AP356" i="6"/>
  <c r="B356" i="7" s="1"/>
  <c r="D356" i="7" s="1"/>
  <c r="AL356" i="6"/>
  <c r="AM356" i="6" s="1"/>
  <c r="AO356" i="6" s="1"/>
  <c r="AP57" i="6"/>
  <c r="B57" i="7" s="1"/>
  <c r="D57" i="7" s="1"/>
  <c r="G57" i="7" s="1"/>
  <c r="AL57" i="6"/>
  <c r="AM57" i="6" s="1"/>
  <c r="AO57" i="6" s="1"/>
  <c r="AP84" i="6"/>
  <c r="B84" i="7" s="1"/>
  <c r="D84" i="7" s="1"/>
  <c r="AL84" i="6"/>
  <c r="AM84" i="6" s="1"/>
  <c r="AO84" i="6" s="1"/>
  <c r="AP154" i="6"/>
  <c r="B154" i="7" s="1"/>
  <c r="D154" i="7" s="1"/>
  <c r="AL154" i="6"/>
  <c r="AM154" i="6" s="1"/>
  <c r="AO154" i="6" s="1"/>
  <c r="AP186" i="6"/>
  <c r="B186" i="7" s="1"/>
  <c r="D186" i="7" s="1"/>
  <c r="AL186" i="6"/>
  <c r="AM186" i="6" s="1"/>
  <c r="AO186" i="6" s="1"/>
  <c r="AP213" i="6"/>
  <c r="B213" i="7" s="1"/>
  <c r="D213" i="7" s="1"/>
  <c r="AL213" i="6"/>
  <c r="AM213" i="6" s="1"/>
  <c r="AO213" i="6" s="1"/>
  <c r="AP269" i="6"/>
  <c r="B269" i="7" s="1"/>
  <c r="D269" i="7" s="1"/>
  <c r="AL269" i="6"/>
  <c r="AM269" i="6" s="1"/>
  <c r="AO269" i="6" s="1"/>
  <c r="AP296" i="6"/>
  <c r="B296" i="7" s="1"/>
  <c r="D296" i="7" s="1"/>
  <c r="AL296" i="6"/>
  <c r="AM296" i="6" s="1"/>
  <c r="AO296" i="6" s="1"/>
  <c r="AP325" i="6"/>
  <c r="B325" i="7" s="1"/>
  <c r="D325" i="7" s="1"/>
  <c r="AL325" i="6"/>
  <c r="AM325" i="6" s="1"/>
  <c r="AO325" i="6" s="1"/>
  <c r="AP351" i="6"/>
  <c r="B351" i="7" s="1"/>
  <c r="D351" i="7" s="1"/>
  <c r="AL351" i="6"/>
  <c r="AM351" i="6" s="1"/>
  <c r="AO351" i="6" s="1"/>
  <c r="AY181" i="4"/>
  <c r="AV181" i="4"/>
  <c r="AY172" i="4"/>
  <c r="AV172" i="4"/>
  <c r="AP15" i="6"/>
  <c r="B15" i="7" s="1"/>
  <c r="D15" i="7" s="1"/>
  <c r="G15" i="7" s="1"/>
  <c r="AL15" i="6"/>
  <c r="AM15" i="6" s="1"/>
  <c r="AO15" i="6" s="1"/>
  <c r="AP3" i="6"/>
  <c r="B3" i="7" s="1"/>
  <c r="D3" i="7" s="1"/>
  <c r="G3" i="7" s="1"/>
  <c r="AL3" i="6"/>
  <c r="AM3" i="6" s="1"/>
  <c r="AO3" i="6" s="1"/>
  <c r="AP64" i="6"/>
  <c r="B64" i="7" s="1"/>
  <c r="D64" i="7" s="1"/>
  <c r="G64" i="7" s="1"/>
  <c r="AL64" i="6"/>
  <c r="AM64" i="6" s="1"/>
  <c r="AO64" i="6" s="1"/>
  <c r="AP73" i="6"/>
  <c r="B73" i="7" s="1"/>
  <c r="D73" i="7" s="1"/>
  <c r="G73" i="7" s="1"/>
  <c r="AL73" i="6"/>
  <c r="AM73" i="6" s="1"/>
  <c r="AO73" i="6" s="1"/>
  <c r="AP82" i="6"/>
  <c r="B82" i="7" s="1"/>
  <c r="D82" i="7" s="1"/>
  <c r="G82" i="7" s="1"/>
  <c r="AL82" i="6"/>
  <c r="AM82" i="6" s="1"/>
  <c r="AO82" i="6" s="1"/>
  <c r="AP91" i="6"/>
  <c r="B91" i="7" s="1"/>
  <c r="D91" i="7" s="1"/>
  <c r="G91" i="7" s="1"/>
  <c r="AL91" i="6"/>
  <c r="AM91" i="6" s="1"/>
  <c r="AO91" i="6" s="1"/>
  <c r="BU95" i="7"/>
  <c r="AS95" i="6" s="1"/>
  <c r="BS95" i="7"/>
  <c r="BV95" i="7" s="1"/>
  <c r="AT95" i="6" s="1"/>
  <c r="AP24" i="6"/>
  <c r="B24" i="7" s="1"/>
  <c r="D24" i="7" s="1"/>
  <c r="G24" i="7" s="1"/>
  <c r="AL24" i="6"/>
  <c r="AM24" i="6" s="1"/>
  <c r="AO24" i="6" s="1"/>
  <c r="AP51" i="6"/>
  <c r="B51" i="7" s="1"/>
  <c r="D51" i="7" s="1"/>
  <c r="G51" i="7" s="1"/>
  <c r="AL51" i="6"/>
  <c r="AM51" i="6" s="1"/>
  <c r="AO51" i="6" s="1"/>
  <c r="AP83" i="6"/>
  <c r="B83" i="7" s="1"/>
  <c r="D83" i="7" s="1"/>
  <c r="AL83" i="6"/>
  <c r="AM83" i="6" s="1"/>
  <c r="AO83" i="6" s="1"/>
  <c r="AP120" i="6"/>
  <c r="B120" i="7" s="1"/>
  <c r="D120" i="7" s="1"/>
  <c r="G120" i="7" s="1"/>
  <c r="AL120" i="6"/>
  <c r="AM120" i="6" s="1"/>
  <c r="AO120" i="6" s="1"/>
  <c r="AP147" i="6"/>
  <c r="B147" i="7" s="1"/>
  <c r="D147" i="7" s="1"/>
  <c r="G147" i="7" s="1"/>
  <c r="AL147" i="6"/>
  <c r="AM147" i="6" s="1"/>
  <c r="AO147" i="6" s="1"/>
  <c r="AP173" i="6"/>
  <c r="B173" i="7" s="1"/>
  <c r="D173" i="7" s="1"/>
  <c r="AL173" i="6"/>
  <c r="AM173" i="6" s="1"/>
  <c r="AO173" i="6" s="1"/>
  <c r="AP200" i="6"/>
  <c r="B200" i="7" s="1"/>
  <c r="D200" i="7" s="1"/>
  <c r="AL200" i="6"/>
  <c r="AM200" i="6" s="1"/>
  <c r="AO200" i="6" s="1"/>
  <c r="AP227" i="6"/>
  <c r="B227" i="7" s="1"/>
  <c r="D227" i="7" s="1"/>
  <c r="AL227" i="6"/>
  <c r="AM227" i="6" s="1"/>
  <c r="AO227" i="6" s="1"/>
  <c r="AP256" i="6"/>
  <c r="B256" i="7" s="1"/>
  <c r="D256" i="7" s="1"/>
  <c r="AL256" i="6"/>
  <c r="AM256" i="6" s="1"/>
  <c r="AO256" i="6" s="1"/>
  <c r="AP283" i="6"/>
  <c r="B283" i="7" s="1"/>
  <c r="D283" i="7" s="1"/>
  <c r="AL283" i="6"/>
  <c r="AM283" i="6" s="1"/>
  <c r="AO283" i="6" s="1"/>
  <c r="AP310" i="6"/>
  <c r="B310" i="7" s="1"/>
  <c r="D310" i="7" s="1"/>
  <c r="AL310" i="6"/>
  <c r="AM310" i="6" s="1"/>
  <c r="AO310" i="6" s="1"/>
  <c r="AP336" i="6"/>
  <c r="B336" i="7" s="1"/>
  <c r="D336" i="7" s="1"/>
  <c r="G336" i="7" s="1"/>
  <c r="AL336" i="6"/>
  <c r="AM336" i="6" s="1"/>
  <c r="AO336" i="6" s="1"/>
  <c r="AP13" i="6"/>
  <c r="B13" i="7" s="1"/>
  <c r="D13" i="7" s="1"/>
  <c r="G13" i="7" s="1"/>
  <c r="AL13" i="6"/>
  <c r="AM13" i="6" s="1"/>
  <c r="AO13" i="6" s="1"/>
  <c r="AP40" i="6"/>
  <c r="B40" i="7" s="1"/>
  <c r="D40" i="7" s="1"/>
  <c r="G40" i="7" s="1"/>
  <c r="AL40" i="6"/>
  <c r="AM40" i="6" s="1"/>
  <c r="AO40" i="6" s="1"/>
  <c r="AP66" i="6"/>
  <c r="B66" i="7" s="1"/>
  <c r="D66" i="7" s="1"/>
  <c r="G66" i="7" s="1"/>
  <c r="AL66" i="6"/>
  <c r="AM66" i="6" s="1"/>
  <c r="AO66" i="6" s="1"/>
  <c r="AP109" i="6"/>
  <c r="B109" i="7" s="1"/>
  <c r="D109" i="7" s="1"/>
  <c r="AL109" i="6"/>
  <c r="AM109" i="6" s="1"/>
  <c r="AO109" i="6" s="1"/>
  <c r="AP136" i="6"/>
  <c r="B136" i="7" s="1"/>
  <c r="D136" i="7" s="1"/>
  <c r="AL136" i="6"/>
  <c r="AM136" i="6" s="1"/>
  <c r="AO136" i="6" s="1"/>
  <c r="AP163" i="6"/>
  <c r="B163" i="7" s="1"/>
  <c r="D163" i="7" s="1"/>
  <c r="AL163" i="6"/>
  <c r="AM163" i="6" s="1"/>
  <c r="AO163" i="6" s="1"/>
  <c r="AP195" i="6"/>
  <c r="B195" i="7" s="1"/>
  <c r="D195" i="7" s="1"/>
  <c r="AL195" i="6"/>
  <c r="AM195" i="6" s="1"/>
  <c r="AO195" i="6" s="1"/>
  <c r="AP222" i="6"/>
  <c r="B222" i="7" s="1"/>
  <c r="D222" i="7" s="1"/>
  <c r="AL222" i="6"/>
  <c r="AM222" i="6" s="1"/>
  <c r="AO222" i="6" s="1"/>
  <c r="AP251" i="6"/>
  <c r="B251" i="7" s="1"/>
  <c r="D251" i="7" s="1"/>
  <c r="AL251" i="6"/>
  <c r="AM251" i="6" s="1"/>
  <c r="AO251" i="6" s="1"/>
  <c r="AP278" i="6"/>
  <c r="B278" i="7" s="1"/>
  <c r="D278" i="7" s="1"/>
  <c r="AL278" i="6"/>
  <c r="AM278" i="6" s="1"/>
  <c r="AO278" i="6" s="1"/>
  <c r="AP305" i="6"/>
  <c r="B305" i="7" s="1"/>
  <c r="D305" i="7" s="1"/>
  <c r="AL305" i="6"/>
  <c r="AM305" i="6" s="1"/>
  <c r="AO305" i="6" s="1"/>
  <c r="AP334" i="6"/>
  <c r="B334" i="7" s="1"/>
  <c r="D334" i="7" s="1"/>
  <c r="AL334" i="6"/>
  <c r="AM334" i="6" s="1"/>
  <c r="AO334" i="6" s="1"/>
  <c r="AY154" i="4"/>
  <c r="AV154" i="4"/>
  <c r="M95" i="7"/>
  <c r="N95" i="7" s="1"/>
  <c r="P95" i="7" s="1"/>
  <c r="K95" i="7"/>
  <c r="AY195" i="4"/>
  <c r="AV195" i="4"/>
  <c r="BA195" i="4" s="1"/>
  <c r="AY163" i="4"/>
  <c r="AV163" i="4"/>
  <c r="BA163" i="4" s="1"/>
  <c r="A2" i="7"/>
  <c r="C2" i="7" s="1"/>
  <c r="AN2" i="6"/>
  <c r="G5" i="7"/>
  <c r="AP17" i="6"/>
  <c r="B17" i="7" s="1"/>
  <c r="D17" i="7" s="1"/>
  <c r="AL17" i="6"/>
  <c r="AM17" i="6" s="1"/>
  <c r="AO17" i="6" s="1"/>
  <c r="AY131" i="4"/>
  <c r="AV131" i="4"/>
  <c r="BA131" i="4" s="1"/>
  <c r="AY122" i="4"/>
  <c r="AV122" i="4"/>
  <c r="BA122" i="4" s="1"/>
  <c r="AY113" i="4"/>
  <c r="AV113" i="4"/>
  <c r="AY104" i="4"/>
  <c r="AV104" i="4"/>
  <c r="BA104" i="4" s="1"/>
  <c r="AY95" i="4"/>
  <c r="AV95" i="4"/>
  <c r="BA95" i="4" s="1"/>
  <c r="AY86" i="4"/>
  <c r="AV86" i="4"/>
  <c r="AY77" i="4"/>
  <c r="AV77" i="4"/>
  <c r="BA77" i="4" s="1"/>
  <c r="AY68" i="4"/>
  <c r="AV68" i="4"/>
  <c r="BA68" i="4" s="1"/>
  <c r="AY59" i="4"/>
  <c r="AV59" i="4"/>
  <c r="AY50" i="4"/>
  <c r="AV50" i="4"/>
  <c r="BA50" i="4" s="1"/>
  <c r="AY41" i="4"/>
  <c r="AV41" i="4"/>
  <c r="BA41" i="4" s="1"/>
  <c r="AY32" i="4"/>
  <c r="AV32" i="4"/>
  <c r="AY23" i="4"/>
  <c r="AV23" i="4"/>
  <c r="BA23" i="4" s="1"/>
  <c r="AY14" i="4"/>
  <c r="AV14" i="4"/>
  <c r="BA14" i="4" s="1"/>
  <c r="AY5" i="4"/>
  <c r="AV5" i="4"/>
  <c r="A10" i="7"/>
  <c r="C10" i="7" s="1"/>
  <c r="AN10" i="6"/>
  <c r="A35" i="7"/>
  <c r="C35" i="7" s="1"/>
  <c r="AN35" i="6"/>
  <c r="G44" i="7"/>
  <c r="A50" i="7"/>
  <c r="C50" i="7" s="1"/>
  <c r="AN50" i="6"/>
  <c r="G53" i="7"/>
  <c r="A102" i="7"/>
  <c r="C102" i="7" s="1"/>
  <c r="AN102" i="6"/>
  <c r="H104" i="7"/>
  <c r="I104" i="7" s="1"/>
  <c r="A110" i="7"/>
  <c r="C110" i="7" s="1"/>
  <c r="AN110" i="6"/>
  <c r="G113" i="7"/>
  <c r="A119" i="7"/>
  <c r="C119" i="7" s="1"/>
  <c r="AN119" i="6"/>
  <c r="G122" i="7"/>
  <c r="A128" i="7"/>
  <c r="C128" i="7" s="1"/>
  <c r="AN128" i="6"/>
  <c r="A137" i="7"/>
  <c r="C137" i="7" s="1"/>
  <c r="AN137" i="6"/>
  <c r="G140" i="7"/>
  <c r="A146" i="7"/>
  <c r="C146" i="7" s="1"/>
  <c r="AN146" i="6"/>
  <c r="G149" i="7"/>
  <c r="A155" i="7"/>
  <c r="C155" i="7" s="1"/>
  <c r="AN155" i="6"/>
  <c r="AP27" i="6"/>
  <c r="B27" i="7" s="1"/>
  <c r="D27" i="7" s="1"/>
  <c r="AL27" i="6"/>
  <c r="AM27" i="6" s="1"/>
  <c r="AO27" i="6" s="1"/>
  <c r="AP54" i="6"/>
  <c r="B54" i="7" s="1"/>
  <c r="D54" i="7" s="1"/>
  <c r="G54" i="7" s="1"/>
  <c r="AL54" i="6"/>
  <c r="AM54" i="6" s="1"/>
  <c r="AO54" i="6" s="1"/>
  <c r="AP77" i="6"/>
  <c r="B77" i="7" s="1"/>
  <c r="D77" i="7" s="1"/>
  <c r="G77" i="7" s="1"/>
  <c r="AL77" i="6"/>
  <c r="AM77" i="6" s="1"/>
  <c r="AO77" i="6" s="1"/>
  <c r="AP123" i="6"/>
  <c r="B123" i="7" s="1"/>
  <c r="D123" i="7" s="1"/>
  <c r="G123" i="7" s="1"/>
  <c r="AL123" i="6"/>
  <c r="AM123" i="6" s="1"/>
  <c r="AO123" i="6" s="1"/>
  <c r="AP150" i="6"/>
  <c r="B150" i="7" s="1"/>
  <c r="D150" i="7" s="1"/>
  <c r="AL150" i="6"/>
  <c r="AM150" i="6" s="1"/>
  <c r="AO150" i="6" s="1"/>
  <c r="AP185" i="6"/>
  <c r="B185" i="7" s="1"/>
  <c r="D185" i="7" s="1"/>
  <c r="G185" i="7" s="1"/>
  <c r="AL185" i="6"/>
  <c r="AM185" i="6" s="1"/>
  <c r="AO185" i="6" s="1"/>
  <c r="AP212" i="6"/>
  <c r="B212" i="7" s="1"/>
  <c r="D212" i="7" s="1"/>
  <c r="G212" i="7" s="1"/>
  <c r="AL212" i="6"/>
  <c r="AM212" i="6" s="1"/>
  <c r="AO212" i="6" s="1"/>
  <c r="AP239" i="6"/>
  <c r="B239" i="7" s="1"/>
  <c r="D239" i="7" s="1"/>
  <c r="G239" i="7" s="1"/>
  <c r="AL239" i="6"/>
  <c r="AM239" i="6" s="1"/>
  <c r="AO239" i="6" s="1"/>
  <c r="AP268" i="6"/>
  <c r="B268" i="7" s="1"/>
  <c r="D268" i="7" s="1"/>
  <c r="G268" i="7" s="1"/>
  <c r="AL268" i="6"/>
  <c r="AM268" i="6" s="1"/>
  <c r="AO268" i="6" s="1"/>
  <c r="AP295" i="6"/>
  <c r="B295" i="7" s="1"/>
  <c r="D295" i="7" s="1"/>
  <c r="G295" i="7" s="1"/>
  <c r="AL295" i="6"/>
  <c r="AM295" i="6" s="1"/>
  <c r="AO295" i="6" s="1"/>
  <c r="AP321" i="6"/>
  <c r="B321" i="7" s="1"/>
  <c r="D321" i="7" s="1"/>
  <c r="AL321" i="6"/>
  <c r="AM321" i="6" s="1"/>
  <c r="AO321" i="6" s="1"/>
  <c r="AP348" i="6"/>
  <c r="B348" i="7" s="1"/>
  <c r="D348" i="7" s="1"/>
  <c r="AL348" i="6"/>
  <c r="AM348" i="6" s="1"/>
  <c r="AO348" i="6" s="1"/>
  <c r="AP34" i="6"/>
  <c r="B34" i="7" s="1"/>
  <c r="D34" i="7" s="1"/>
  <c r="AL34" i="6"/>
  <c r="AM34" i="6" s="1"/>
  <c r="AO34" i="6" s="1"/>
  <c r="AP60" i="6"/>
  <c r="B60" i="7" s="1"/>
  <c r="D60" i="7" s="1"/>
  <c r="G60" i="7" s="1"/>
  <c r="AL60" i="6"/>
  <c r="AM60" i="6" s="1"/>
  <c r="AO60" i="6" s="1"/>
  <c r="AP87" i="6"/>
  <c r="B87" i="7" s="1"/>
  <c r="D87" i="7" s="1"/>
  <c r="G87" i="7" s="1"/>
  <c r="AL87" i="6"/>
  <c r="AM87" i="6" s="1"/>
  <c r="AO87" i="6" s="1"/>
  <c r="AP98" i="6"/>
  <c r="B98" i="7" s="1"/>
  <c r="D98" i="7" s="1"/>
  <c r="AL98" i="6"/>
  <c r="AM98" i="6" s="1"/>
  <c r="AO98" i="6" s="1"/>
  <c r="AP130" i="6"/>
  <c r="B130" i="7" s="1"/>
  <c r="D130" i="7" s="1"/>
  <c r="G130" i="7" s="1"/>
  <c r="AL130" i="6"/>
  <c r="AM130" i="6" s="1"/>
  <c r="AO130" i="6" s="1"/>
  <c r="AP157" i="6"/>
  <c r="B157" i="7" s="1"/>
  <c r="D157" i="7" s="1"/>
  <c r="G157" i="7" s="1"/>
  <c r="AL157" i="6"/>
  <c r="AM157" i="6" s="1"/>
  <c r="AO157" i="6" s="1"/>
  <c r="AP180" i="6"/>
  <c r="B180" i="7" s="1"/>
  <c r="D180" i="7" s="1"/>
  <c r="G180" i="7" s="1"/>
  <c r="AL180" i="6"/>
  <c r="AM180" i="6" s="1"/>
  <c r="AO180" i="6" s="1"/>
  <c r="AP207" i="6"/>
  <c r="B207" i="7" s="1"/>
  <c r="D207" i="7" s="1"/>
  <c r="AL207" i="6"/>
  <c r="AM207" i="6" s="1"/>
  <c r="AO207" i="6" s="1"/>
  <c r="AP234" i="6"/>
  <c r="B234" i="7" s="1"/>
  <c r="D234" i="7" s="1"/>
  <c r="AL234" i="6"/>
  <c r="AM234" i="6" s="1"/>
  <c r="AO234" i="6" s="1"/>
  <c r="AP263" i="6"/>
  <c r="B263" i="7" s="1"/>
  <c r="D263" i="7" s="1"/>
  <c r="AL263" i="6"/>
  <c r="AM263" i="6" s="1"/>
  <c r="AO263" i="6" s="1"/>
  <c r="AP290" i="6"/>
  <c r="B290" i="7" s="1"/>
  <c r="D290" i="7" s="1"/>
  <c r="AL290" i="6"/>
  <c r="AM290" i="6" s="1"/>
  <c r="AO290" i="6" s="1"/>
  <c r="AP319" i="6"/>
  <c r="B319" i="7" s="1"/>
  <c r="D319" i="7" s="1"/>
  <c r="AL319" i="6"/>
  <c r="AM319" i="6" s="1"/>
  <c r="AO319" i="6" s="1"/>
  <c r="AP346" i="6"/>
  <c r="B346" i="7" s="1"/>
  <c r="D346" i="7" s="1"/>
  <c r="AL346" i="6"/>
  <c r="AM346" i="6" s="1"/>
  <c r="AO346" i="6" s="1"/>
  <c r="AY187" i="4"/>
  <c r="AV187" i="4"/>
  <c r="BA187" i="4" s="1"/>
  <c r="AY186" i="4"/>
  <c r="AV186" i="4"/>
  <c r="AY159" i="4"/>
  <c r="AV159" i="4"/>
  <c r="BA159" i="4" s="1"/>
  <c r="AY132" i="4"/>
  <c r="AV132" i="4"/>
  <c r="BA132" i="4" s="1"/>
  <c r="AY105" i="4"/>
  <c r="AV105" i="4"/>
  <c r="AY78" i="4"/>
  <c r="AV78" i="4"/>
  <c r="BA78" i="4" s="1"/>
  <c r="AY51" i="4"/>
  <c r="AV51" i="4"/>
  <c r="BA51" i="4" s="1"/>
  <c r="AY24" i="4"/>
  <c r="AV24" i="4"/>
  <c r="AY182" i="4"/>
  <c r="AV182" i="4"/>
  <c r="BA182" i="4" s="1"/>
  <c r="AY155" i="4"/>
  <c r="AV155" i="4"/>
  <c r="BA155" i="4" s="1"/>
  <c r="G12" i="7"/>
  <c r="AY127" i="4"/>
  <c r="AV127" i="4"/>
  <c r="BA127" i="4" s="1"/>
  <c r="AY118" i="4"/>
  <c r="AV118" i="4"/>
  <c r="AY109" i="4"/>
  <c r="AV109" i="4"/>
  <c r="BA109" i="4" s="1"/>
  <c r="AY100" i="4"/>
  <c r="AV100" i="4"/>
  <c r="BA100" i="4" s="1"/>
  <c r="AY91" i="4"/>
  <c r="AV91" i="4"/>
  <c r="AY82" i="4"/>
  <c r="AV82" i="4"/>
  <c r="BA82" i="4" s="1"/>
  <c r="AY73" i="4"/>
  <c r="AV73" i="4"/>
  <c r="BA73" i="4" s="1"/>
  <c r="AY64" i="4"/>
  <c r="AV64" i="4"/>
  <c r="AY55" i="4"/>
  <c r="AV55" i="4"/>
  <c r="BA55" i="4" s="1"/>
  <c r="AY46" i="4"/>
  <c r="AV46" i="4"/>
  <c r="BA46" i="4" s="1"/>
  <c r="AY37" i="4"/>
  <c r="AV37" i="4"/>
  <c r="AY28" i="4"/>
  <c r="AV28" i="4"/>
  <c r="BA28" i="4" s="1"/>
  <c r="AY19" i="4"/>
  <c r="AV19" i="4"/>
  <c r="BA19" i="4" s="1"/>
  <c r="AY10" i="4"/>
  <c r="AV10" i="4"/>
  <c r="G26" i="7"/>
  <c r="A169" i="7"/>
  <c r="C169" i="7" s="1"/>
  <c r="AN169" i="6"/>
  <c r="G178" i="7"/>
  <c r="A196" i="7"/>
  <c r="C196" i="7" s="1"/>
  <c r="AN196" i="6"/>
  <c r="A30" i="7"/>
  <c r="C30" i="7" s="1"/>
  <c r="AN30" i="6"/>
  <c r="A153" i="7"/>
  <c r="C153" i="7" s="1"/>
  <c r="AN153" i="6"/>
  <c r="G170" i="7"/>
  <c r="G37" i="7"/>
  <c r="A90" i="7"/>
  <c r="C90" i="7" s="1"/>
  <c r="AN90" i="6"/>
  <c r="G124" i="7"/>
  <c r="A174" i="7"/>
  <c r="C174" i="7" s="1"/>
  <c r="AN174" i="6"/>
  <c r="AY103" i="11"/>
  <c r="AZ103" i="11" s="1"/>
  <c r="BO103" i="11" a="1"/>
  <c r="BO103" i="11" s="1"/>
  <c r="AY96" i="11"/>
  <c r="AZ96" i="11" s="1"/>
  <c r="BO96" i="11" a="1"/>
  <c r="BO96" i="11" s="1"/>
  <c r="AY95" i="11"/>
  <c r="AZ95" i="11" s="1"/>
  <c r="BO95" i="11" a="1"/>
  <c r="BO95" i="11" s="1"/>
  <c r="AY168" i="11"/>
  <c r="AZ168" i="11" s="1"/>
  <c r="BO168" i="11" a="1"/>
  <c r="BO168" i="11" s="1"/>
  <c r="AY350" i="11"/>
  <c r="AZ350" i="11" s="1"/>
  <c r="BO350" i="11" a="1"/>
  <c r="BO350" i="11" s="1"/>
  <c r="AY361" i="11"/>
  <c r="AZ361" i="11" s="1"/>
  <c r="BO361" i="11" a="1"/>
  <c r="BO361" i="11" s="1"/>
  <c r="AY364" i="11"/>
  <c r="AZ364" i="11" s="1"/>
  <c r="BO364" i="11" a="1"/>
  <c r="BO364" i="11" s="1"/>
  <c r="AY367" i="11"/>
  <c r="AZ367" i="11" s="1"/>
  <c r="BO367" i="11" a="1"/>
  <c r="BO367" i="11" s="1"/>
  <c r="AY370" i="11"/>
  <c r="AZ370" i="11" s="1"/>
  <c r="BO370" i="11" a="1"/>
  <c r="BO370" i="11" s="1"/>
  <c r="AY373" i="11"/>
  <c r="AZ373" i="11" s="1"/>
  <c r="BO373" i="11" a="1"/>
  <c r="BO373" i="11" s="1"/>
  <c r="AY376" i="11"/>
  <c r="AZ376" i="11" s="1"/>
  <c r="BO376" i="11" a="1"/>
  <c r="BO376" i="11" s="1"/>
  <c r="AY379" i="11"/>
  <c r="AZ379" i="11" s="1"/>
  <c r="BO379" i="11" a="1"/>
  <c r="BO379" i="11" s="1"/>
  <c r="AY382" i="11"/>
  <c r="AZ382" i="11" s="1"/>
  <c r="BO382" i="11" a="1"/>
  <c r="BO382" i="11" s="1"/>
  <c r="AY385" i="11"/>
  <c r="AZ385" i="11" s="1"/>
  <c r="BO385" i="11" a="1"/>
  <c r="BO385" i="11" s="1"/>
  <c r="AY388" i="11"/>
  <c r="AZ388" i="11" s="1"/>
  <c r="BO388" i="11" a="1"/>
  <c r="BO388" i="11" s="1"/>
  <c r="AY391" i="11"/>
  <c r="AZ391" i="11" s="1"/>
  <c r="BO391" i="11" a="1"/>
  <c r="BO391" i="11" s="1"/>
  <c r="AY394" i="11"/>
  <c r="AZ394" i="11" s="1"/>
  <c r="BO394" i="11" a="1"/>
  <c r="BO394" i="11" s="1"/>
  <c r="AY397" i="11"/>
  <c r="AZ397" i="11" s="1"/>
  <c r="BO397" i="11" a="1"/>
  <c r="BO397" i="11" s="1"/>
  <c r="AY400" i="11"/>
  <c r="AZ400" i="11" s="1"/>
  <c r="BO400" i="11" a="1"/>
  <c r="BO400" i="11" s="1"/>
  <c r="AY403" i="11"/>
  <c r="AZ403" i="11" s="1"/>
  <c r="BO403" i="11" a="1"/>
  <c r="BO403" i="11" s="1"/>
  <c r="AY406" i="11"/>
  <c r="AZ406" i="11" s="1"/>
  <c r="BO406" i="11" a="1"/>
  <c r="BO406" i="11" s="1"/>
  <c r="AY409" i="11"/>
  <c r="AZ409" i="11" s="1"/>
  <c r="BO409" i="11" a="1"/>
  <c r="BO409" i="11" s="1"/>
  <c r="AY412" i="11"/>
  <c r="AZ412" i="11" s="1"/>
  <c r="BO412" i="11" a="1"/>
  <c r="BO412" i="11" s="1"/>
  <c r="AY415" i="11"/>
  <c r="AZ415" i="11" s="1"/>
  <c r="BO415" i="11" a="1"/>
  <c r="BO415" i="11" s="1"/>
  <c r="AY418" i="11"/>
  <c r="AZ418" i="11" s="1"/>
  <c r="BO418" i="11" a="1"/>
  <c r="BO418" i="11" s="1"/>
  <c r="AY421" i="11"/>
  <c r="AZ421" i="11" s="1"/>
  <c r="BO421" i="11" a="1"/>
  <c r="BO421" i="11" s="1"/>
  <c r="AY424" i="11"/>
  <c r="AZ424" i="11" s="1"/>
  <c r="BO424" i="11" a="1"/>
  <c r="BO424" i="11" s="1"/>
  <c r="AY427" i="11"/>
  <c r="AZ427" i="11" s="1"/>
  <c r="BO427" i="11" a="1"/>
  <c r="BO427" i="11" s="1"/>
  <c r="AY430" i="11"/>
  <c r="AZ430" i="11" s="1"/>
  <c r="BO430" i="11" a="1"/>
  <c r="BO430" i="11" s="1"/>
  <c r="AY433" i="11"/>
  <c r="AZ433" i="11" s="1"/>
  <c r="BO433" i="11" a="1"/>
  <c r="BO433" i="11" s="1"/>
  <c r="AY436" i="11"/>
  <c r="AZ436" i="11" s="1"/>
  <c r="BO436" i="11" a="1"/>
  <c r="BO436" i="11" s="1"/>
  <c r="AY439" i="11"/>
  <c r="AZ439" i="11" s="1"/>
  <c r="BO439" i="11" a="1"/>
  <c r="BO439" i="11" s="1"/>
  <c r="AY442" i="11"/>
  <c r="AZ442" i="11" s="1"/>
  <c r="BO442" i="11" a="1"/>
  <c r="BO442" i="11" s="1"/>
  <c r="AY445" i="11"/>
  <c r="AZ445" i="11" s="1"/>
  <c r="BO445" i="11" a="1"/>
  <c r="BO445" i="11" s="1"/>
  <c r="AY448" i="11"/>
  <c r="AZ448" i="11" s="1"/>
  <c r="BO448" i="11" a="1"/>
  <c r="BO448" i="11" s="1"/>
  <c r="AY451" i="11"/>
  <c r="AZ451" i="11" s="1"/>
  <c r="BO451" i="11" a="1"/>
  <c r="BO451" i="11" s="1"/>
  <c r="AY454" i="11"/>
  <c r="AZ454" i="11" s="1"/>
  <c r="BO454" i="11" a="1"/>
  <c r="BO454" i="11" s="1"/>
  <c r="AY457" i="11"/>
  <c r="AZ457" i="11" s="1"/>
  <c r="BO457" i="11" a="1"/>
  <c r="BO457" i="11" s="1"/>
  <c r="AY460" i="11"/>
  <c r="AZ460" i="11" s="1"/>
  <c r="BO460" i="11" a="1"/>
  <c r="BO460" i="11" s="1"/>
  <c r="AY463" i="11"/>
  <c r="AZ463" i="11" s="1"/>
  <c r="BO463" i="11" a="1"/>
  <c r="BO463" i="11" s="1"/>
  <c r="AY466" i="11"/>
  <c r="AZ466" i="11" s="1"/>
  <c r="BO466" i="11" a="1"/>
  <c r="BO466" i="11" s="1"/>
  <c r="AY475" i="11"/>
  <c r="AZ475" i="11" s="1"/>
  <c r="BO475" i="11" a="1"/>
  <c r="BO475" i="11" s="1"/>
  <c r="AY487" i="11"/>
  <c r="AZ487" i="11" s="1"/>
  <c r="BO487" i="11" a="1"/>
  <c r="BO487" i="11" s="1"/>
  <c r="AY496" i="11"/>
  <c r="AZ496" i="11" s="1"/>
  <c r="BO496" i="11" a="1"/>
  <c r="BO496" i="11" s="1"/>
  <c r="AY520" i="11"/>
  <c r="AZ520" i="11" s="1"/>
  <c r="BO520" i="11" a="1"/>
  <c r="BO520" i="11" s="1"/>
  <c r="AY532" i="11"/>
  <c r="AZ532" i="11" s="1"/>
  <c r="BO532" i="11" a="1"/>
  <c r="BO532" i="11" s="1"/>
  <c r="AY544" i="11"/>
  <c r="AZ544" i="11" s="1"/>
  <c r="BO544" i="11" a="1"/>
  <c r="BO544" i="11" s="1"/>
  <c r="AY450" i="11"/>
  <c r="AZ450" i="11" s="1"/>
  <c r="BO450" i="11" a="1"/>
  <c r="BO450" i="11" s="1"/>
  <c r="AY462" i="11"/>
  <c r="AZ462" i="11" s="1"/>
  <c r="BO462" i="11" a="1"/>
  <c r="BO462" i="11" s="1"/>
  <c r="AY465" i="11"/>
  <c r="AZ465" i="11" s="1"/>
  <c r="BO465" i="11" a="1"/>
  <c r="BO465" i="11" s="1"/>
  <c r="AY477" i="11"/>
  <c r="AZ477" i="11" s="1"/>
  <c r="BO477" i="11" a="1"/>
  <c r="BO477" i="11" s="1"/>
  <c r="AY489" i="11"/>
  <c r="AZ489" i="11" s="1"/>
  <c r="BO489" i="11" a="1"/>
  <c r="BO489" i="11" s="1"/>
  <c r="AY492" i="11"/>
  <c r="AZ492" i="11" s="1"/>
  <c r="BO492" i="11" a="1"/>
  <c r="BO492" i="11" s="1"/>
  <c r="AY501" i="11"/>
  <c r="AZ501" i="11" s="1"/>
  <c r="BO501" i="11" a="1"/>
  <c r="BO501" i="11" s="1"/>
  <c r="AY507" i="11"/>
  <c r="AZ507" i="11" s="1"/>
  <c r="BO507" i="11" a="1"/>
  <c r="BO507" i="11" s="1"/>
  <c r="AY510" i="11"/>
  <c r="AZ510" i="11" s="1"/>
  <c r="BO510" i="11" a="1"/>
  <c r="BO510" i="11" s="1"/>
  <c r="AY519" i="11"/>
  <c r="AZ519" i="11" s="1"/>
  <c r="BO519" i="11" a="1"/>
  <c r="BO519" i="11" s="1"/>
  <c r="AY531" i="11"/>
  <c r="AZ531" i="11" s="1"/>
  <c r="BO531" i="11" a="1"/>
  <c r="BO531" i="11" s="1"/>
  <c r="AY534" i="11"/>
  <c r="AZ534" i="11" s="1"/>
  <c r="BO534" i="11" a="1"/>
  <c r="BO534" i="11" s="1"/>
  <c r="AY543" i="11"/>
  <c r="AZ543" i="11" s="1"/>
  <c r="BO543" i="11" a="1"/>
  <c r="BO543" i="11" s="1"/>
  <c r="AY546" i="11"/>
  <c r="AZ546" i="11" s="1"/>
  <c r="BO546" i="11" a="1"/>
  <c r="BO546" i="11" s="1"/>
  <c r="AY196" i="4"/>
  <c r="AV196" i="4"/>
  <c r="BA196" i="4" s="1"/>
  <c r="AY194" i="4"/>
  <c r="AV194" i="4"/>
  <c r="BA194" i="4" s="1"/>
  <c r="AY175" i="4"/>
  <c r="AV175" i="4"/>
  <c r="AY148" i="4"/>
  <c r="AV148" i="4"/>
  <c r="BA148" i="4" s="1"/>
  <c r="AY180" i="4"/>
  <c r="AV180" i="4"/>
  <c r="BA180" i="4" s="1"/>
  <c r="AY153" i="4"/>
  <c r="AV153" i="4"/>
  <c r="AY126" i="4"/>
  <c r="AV126" i="4"/>
  <c r="BA126" i="4" s="1"/>
  <c r="AY99" i="4"/>
  <c r="AV99" i="4"/>
  <c r="BA99" i="4" s="1"/>
  <c r="AY72" i="4"/>
  <c r="AV72" i="4"/>
  <c r="AY45" i="4"/>
  <c r="AV45" i="4"/>
  <c r="BA45" i="4" s="1"/>
  <c r="AY18" i="4"/>
  <c r="AV18" i="4"/>
  <c r="BA18" i="4" s="1"/>
  <c r="A7" i="7"/>
  <c r="C7" i="7" s="1"/>
  <c r="AN7" i="6"/>
  <c r="AY185" i="4"/>
  <c r="AV185" i="4"/>
  <c r="BA185" i="4" s="1"/>
  <c r="AY158" i="4"/>
  <c r="AV158" i="4"/>
  <c r="BA158" i="4" s="1"/>
  <c r="G32" i="7"/>
  <c r="A175" i="7"/>
  <c r="C175" i="7" s="1"/>
  <c r="AN175" i="6"/>
  <c r="H184" i="7"/>
  <c r="I184" i="7" s="1"/>
  <c r="A62" i="7"/>
  <c r="C62" i="7" s="1"/>
  <c r="AN62" i="6"/>
  <c r="G89" i="7"/>
  <c r="A135" i="7"/>
  <c r="C135" i="7" s="1"/>
  <c r="AN135" i="6"/>
  <c r="G162" i="7"/>
  <c r="A19" i="7"/>
  <c r="C19" i="7" s="1"/>
  <c r="AN19" i="6"/>
  <c r="G46" i="7"/>
  <c r="A106" i="7"/>
  <c r="C106" i="7" s="1"/>
  <c r="AN106" i="6"/>
  <c r="G133" i="7"/>
  <c r="A183" i="7"/>
  <c r="C183" i="7" s="1"/>
  <c r="AN183" i="6"/>
  <c r="AS63" i="11"/>
  <c r="AV63" i="11" s="1" a="1"/>
  <c r="AV63" i="11" s="1"/>
  <c r="AN63" i="11"/>
  <c r="AS17" i="11"/>
  <c r="AV17" i="11" s="1" a="1"/>
  <c r="AV17" i="11" s="1"/>
  <c r="AN17" i="11"/>
  <c r="AS108" i="11"/>
  <c r="AV108" i="11" s="1" a="1"/>
  <c r="AV108" i="11" s="1"/>
  <c r="AN108" i="11"/>
  <c r="AS2" i="11"/>
  <c r="AV2" i="11" s="1" a="1"/>
  <c r="AV2" i="11" s="1"/>
  <c r="AN2" i="11"/>
  <c r="AS170" i="11"/>
  <c r="AV170" i="11" s="1" a="1"/>
  <c r="AV170" i="11" s="1"/>
  <c r="AN170" i="11"/>
  <c r="AS173" i="11"/>
  <c r="AV173" i="11" s="1" a="1"/>
  <c r="AV173" i="11" s="1"/>
  <c r="AN173" i="11"/>
  <c r="AS176" i="11"/>
  <c r="AV176" i="11" s="1" a="1"/>
  <c r="AV176" i="11" s="1"/>
  <c r="AN176" i="11"/>
  <c r="AS179" i="11"/>
  <c r="AV179" i="11" s="1" a="1"/>
  <c r="AV179" i="11" s="1"/>
  <c r="AN179" i="11"/>
  <c r="AS182" i="11"/>
  <c r="AV182" i="11" s="1" a="1"/>
  <c r="AV182" i="11" s="1"/>
  <c r="AN182" i="11"/>
  <c r="AS185" i="11"/>
  <c r="AV185" i="11" s="1" a="1"/>
  <c r="AV185" i="11" s="1"/>
  <c r="AN185" i="11"/>
  <c r="AS188" i="11"/>
  <c r="AV188" i="11" s="1" a="1"/>
  <c r="AV188" i="11" s="1"/>
  <c r="AN188" i="11"/>
  <c r="AS191" i="11"/>
  <c r="AV191" i="11" s="1" a="1"/>
  <c r="AV191" i="11" s="1"/>
  <c r="AN191" i="11"/>
  <c r="AS194" i="11"/>
  <c r="AV194" i="11" s="1" a="1"/>
  <c r="AV194" i="11" s="1"/>
  <c r="AN194" i="11"/>
  <c r="AS197" i="11"/>
  <c r="AV197" i="11" s="1" a="1"/>
  <c r="AV197" i="11" s="1"/>
  <c r="AN197" i="11"/>
  <c r="AS200" i="11"/>
  <c r="AV200" i="11" s="1" a="1"/>
  <c r="AV200" i="11" s="1"/>
  <c r="AN200" i="11"/>
  <c r="AS203" i="11"/>
  <c r="AV203" i="11" s="1" a="1"/>
  <c r="AV203" i="11" s="1"/>
  <c r="AN203" i="11"/>
  <c r="AS206" i="11"/>
  <c r="AV206" i="11" s="1" a="1"/>
  <c r="AV206" i="11" s="1"/>
  <c r="AN206" i="11"/>
  <c r="AS209" i="11"/>
  <c r="AV209" i="11" s="1" a="1"/>
  <c r="AV209" i="11" s="1"/>
  <c r="AN209" i="11"/>
  <c r="AS212" i="11"/>
  <c r="AV212" i="11" s="1" a="1"/>
  <c r="AV212" i="11" s="1"/>
  <c r="AN212" i="11"/>
  <c r="AS215" i="11"/>
  <c r="AV215" i="11" s="1" a="1"/>
  <c r="AV215" i="11" s="1"/>
  <c r="AN215" i="11"/>
  <c r="AS218" i="11"/>
  <c r="AV218" i="11" s="1" a="1"/>
  <c r="AV218" i="11" s="1"/>
  <c r="AN218" i="11"/>
  <c r="AS221" i="11"/>
  <c r="AV221" i="11" s="1" a="1"/>
  <c r="AV221" i="11" s="1"/>
  <c r="AN221" i="11"/>
  <c r="AS224" i="11"/>
  <c r="AV224" i="11" s="1" a="1"/>
  <c r="AV224" i="11" s="1"/>
  <c r="AN224" i="11"/>
  <c r="AS227" i="11"/>
  <c r="AV227" i="11" s="1" a="1"/>
  <c r="AV227" i="11" s="1"/>
  <c r="AN227" i="11"/>
  <c r="AS230" i="11"/>
  <c r="AV230" i="11" s="1" a="1"/>
  <c r="AV230" i="11" s="1"/>
  <c r="AN230" i="11"/>
  <c r="AS233" i="11"/>
  <c r="AV233" i="11" s="1" a="1"/>
  <c r="AV233" i="11" s="1"/>
  <c r="AN233" i="11"/>
  <c r="AS236" i="11"/>
  <c r="AV236" i="11" s="1" a="1"/>
  <c r="AV236" i="11" s="1"/>
  <c r="AN236" i="11"/>
  <c r="AS239" i="11"/>
  <c r="AV239" i="11" s="1" a="1"/>
  <c r="AV239" i="11" s="1"/>
  <c r="AN239" i="11"/>
  <c r="AS242" i="11"/>
  <c r="AV242" i="11" s="1" a="1"/>
  <c r="AV242" i="11" s="1"/>
  <c r="AN242" i="11"/>
  <c r="AS351" i="11"/>
  <c r="AV351" i="11" s="1" a="1"/>
  <c r="AV351" i="11" s="1"/>
  <c r="AN351" i="11"/>
  <c r="AS354" i="11"/>
  <c r="AV354" i="11" s="1" a="1"/>
  <c r="AV354" i="11" s="1"/>
  <c r="AN354" i="11"/>
  <c r="AS357" i="11"/>
  <c r="AV357" i="11" s="1" a="1"/>
  <c r="AV357" i="11" s="1"/>
  <c r="AN357" i="11"/>
  <c r="AY151" i="4"/>
  <c r="AV151" i="4"/>
  <c r="BA151" i="4" s="1"/>
  <c r="AY165" i="4"/>
  <c r="AV165" i="4"/>
  <c r="AY138" i="4"/>
  <c r="AV138" i="4"/>
  <c r="BA138" i="4" s="1"/>
  <c r="AY111" i="4"/>
  <c r="AV111" i="4"/>
  <c r="BA111" i="4" s="1"/>
  <c r="AY84" i="4"/>
  <c r="AV84" i="4"/>
  <c r="AY57" i="4"/>
  <c r="AV57" i="4"/>
  <c r="BA57" i="4" s="1"/>
  <c r="AY30" i="4"/>
  <c r="AV30" i="4"/>
  <c r="BA30" i="4" s="1"/>
  <c r="AY3" i="4"/>
  <c r="AV3" i="4"/>
  <c r="A29" i="7"/>
  <c r="C29" i="7" s="1"/>
  <c r="AN29" i="6"/>
  <c r="AY188" i="4"/>
  <c r="AV188" i="4"/>
  <c r="BA188" i="4" s="1"/>
  <c r="AY161" i="4"/>
  <c r="AV161" i="4"/>
  <c r="AY134" i="4"/>
  <c r="AV134" i="4"/>
  <c r="BA134" i="4" s="1"/>
  <c r="A164" i="7"/>
  <c r="C164" i="7" s="1"/>
  <c r="AN164" i="6"/>
  <c r="G172" i="7"/>
  <c r="A190" i="7"/>
  <c r="C190" i="7" s="1"/>
  <c r="AN190" i="6"/>
  <c r="G199" i="7"/>
  <c r="A21" i="7"/>
  <c r="C21" i="7" s="1"/>
  <c r="AN21" i="6"/>
  <c r="G48" i="7"/>
  <c r="A100" i="7"/>
  <c r="C100" i="7" s="1"/>
  <c r="AN100" i="6"/>
  <c r="G117" i="7"/>
  <c r="A188" i="7"/>
  <c r="C188" i="7" s="1"/>
  <c r="AN188" i="6"/>
  <c r="A28" i="7"/>
  <c r="C28" i="7" s="1"/>
  <c r="AN28" i="6"/>
  <c r="G55" i="7"/>
  <c r="G56" i="7"/>
  <c r="A101" i="7"/>
  <c r="C101" i="7" s="1"/>
  <c r="AN101" i="6"/>
  <c r="G115" i="7"/>
  <c r="A192" i="7"/>
  <c r="C192" i="7" s="1"/>
  <c r="AN192" i="6"/>
  <c r="AP9" i="11"/>
  <c r="AT9" i="11" s="1"/>
  <c r="AL9" i="11"/>
  <c r="AM9" i="11" s="1"/>
  <c r="AO9" i="11" s="1"/>
  <c r="AP18" i="11"/>
  <c r="AT18" i="11" s="1"/>
  <c r="AL18" i="11"/>
  <c r="AM18" i="11" s="1"/>
  <c r="AO18" i="11" s="1"/>
  <c r="AP27" i="11"/>
  <c r="AT27" i="11" s="1"/>
  <c r="AL27" i="11"/>
  <c r="AM27" i="11" s="1"/>
  <c r="AO27" i="11" s="1"/>
  <c r="AP36" i="11"/>
  <c r="AT36" i="11" s="1"/>
  <c r="AL36" i="11"/>
  <c r="AM36" i="11" s="1"/>
  <c r="AO36" i="11" s="1"/>
  <c r="AP45" i="11"/>
  <c r="AT45" i="11" s="1"/>
  <c r="AL45" i="11"/>
  <c r="AM45" i="11" s="1"/>
  <c r="AO45" i="11" s="1"/>
  <c r="AP54" i="11"/>
  <c r="AT54" i="11" s="1"/>
  <c r="AL54" i="11"/>
  <c r="AM54" i="11" s="1"/>
  <c r="AO54" i="11" s="1"/>
  <c r="AP65" i="11"/>
  <c r="AT65" i="11" s="1"/>
  <c r="AL65" i="11"/>
  <c r="AM65" i="11" s="1"/>
  <c r="AO65" i="11" s="1"/>
  <c r="AP74" i="11"/>
  <c r="AT74" i="11" s="1"/>
  <c r="AL74" i="11"/>
  <c r="AM74" i="11" s="1"/>
  <c r="AO74" i="11" s="1"/>
  <c r="AP83" i="11"/>
  <c r="AT83" i="11" s="1"/>
  <c r="AL83" i="11"/>
  <c r="AM83" i="11" s="1"/>
  <c r="AO83" i="11" s="1"/>
  <c r="AP92" i="11"/>
  <c r="AT92" i="11" s="1"/>
  <c r="AL92" i="11"/>
  <c r="AM92" i="11" s="1"/>
  <c r="AO92" i="11" s="1"/>
  <c r="AP22" i="11"/>
  <c r="AT22" i="11" s="1"/>
  <c r="AL22" i="11"/>
  <c r="AM22" i="11" s="1"/>
  <c r="AO22" i="11" s="1"/>
  <c r="AP49" i="11"/>
  <c r="AT49" i="11" s="1"/>
  <c r="AL49" i="11"/>
  <c r="AM49" i="11" s="1"/>
  <c r="AO49" i="11" s="1"/>
  <c r="AP75" i="11"/>
  <c r="AT75" i="11" s="1"/>
  <c r="AL75" i="11"/>
  <c r="AM75" i="11" s="1"/>
  <c r="AO75" i="11" s="1"/>
  <c r="AP112" i="11"/>
  <c r="AT112" i="11" s="1"/>
  <c r="AL112" i="11"/>
  <c r="AM112" i="11" s="1"/>
  <c r="AO112" i="11" s="1"/>
  <c r="AP29" i="11"/>
  <c r="AT29" i="11" s="1"/>
  <c r="AL29" i="11"/>
  <c r="AM29" i="11" s="1"/>
  <c r="AO29" i="11" s="1"/>
  <c r="AP64" i="11"/>
  <c r="AT64" i="11" s="1"/>
  <c r="AL64" i="11"/>
  <c r="AM64" i="11" s="1"/>
  <c r="AO64" i="11" s="1"/>
  <c r="AP91" i="11"/>
  <c r="AT91" i="11" s="1"/>
  <c r="AL91" i="11"/>
  <c r="AM91" i="11" s="1"/>
  <c r="AO91" i="11" s="1"/>
  <c r="AP246" i="11"/>
  <c r="AT246" i="11" s="1"/>
  <c r="AL246" i="11"/>
  <c r="AM246" i="11" s="1"/>
  <c r="AO246" i="11" s="1"/>
  <c r="AP249" i="11"/>
  <c r="AT249" i="11" s="1"/>
  <c r="AL249" i="11"/>
  <c r="AM249" i="11" s="1"/>
  <c r="AO249" i="11" s="1"/>
  <c r="AP252" i="11"/>
  <c r="AT252" i="11" s="1"/>
  <c r="AL252" i="11"/>
  <c r="AM252" i="11" s="1"/>
  <c r="AO252" i="11" s="1"/>
  <c r="AP255" i="11"/>
  <c r="AT255" i="11" s="1"/>
  <c r="AL255" i="11"/>
  <c r="AM255" i="11" s="1"/>
  <c r="AO255" i="11" s="1"/>
  <c r="AP258" i="11"/>
  <c r="AT258" i="11" s="1"/>
  <c r="AL258" i="11"/>
  <c r="AM258" i="11" s="1"/>
  <c r="AO258" i="11" s="1"/>
  <c r="AP261" i="11"/>
  <c r="AT261" i="11" s="1"/>
  <c r="AL261" i="11"/>
  <c r="AM261" i="11" s="1"/>
  <c r="AO261" i="11" s="1"/>
  <c r="AP264" i="11"/>
  <c r="AT264" i="11" s="1"/>
  <c r="AL264" i="11"/>
  <c r="AM264" i="11" s="1"/>
  <c r="AO264" i="11" s="1"/>
  <c r="AP267" i="11"/>
  <c r="AT267" i="11" s="1"/>
  <c r="AL267" i="11"/>
  <c r="AM267" i="11" s="1"/>
  <c r="AO267" i="11" s="1"/>
  <c r="AP270" i="11"/>
  <c r="AT270" i="11" s="1"/>
  <c r="AL270" i="11"/>
  <c r="AM270" i="11" s="1"/>
  <c r="AO270" i="11" s="1"/>
  <c r="AP273" i="11"/>
  <c r="AT273" i="11" s="1"/>
  <c r="AL273" i="11"/>
  <c r="AM273" i="11" s="1"/>
  <c r="AO273" i="11" s="1"/>
  <c r="AP276" i="11"/>
  <c r="AT276" i="11" s="1"/>
  <c r="AL276" i="11"/>
  <c r="AM276" i="11" s="1"/>
  <c r="AO276" i="11" s="1"/>
  <c r="AP279" i="11"/>
  <c r="AT279" i="11" s="1"/>
  <c r="AL279" i="11"/>
  <c r="AM279" i="11" s="1"/>
  <c r="AO279" i="11" s="1"/>
  <c r="AP282" i="11"/>
  <c r="AT282" i="11" s="1"/>
  <c r="AL282" i="11"/>
  <c r="AM282" i="11" s="1"/>
  <c r="AO282" i="11" s="1"/>
  <c r="AP285" i="11"/>
  <c r="AT285" i="11" s="1"/>
  <c r="AL285" i="11"/>
  <c r="AM285" i="11" s="1"/>
  <c r="AO285" i="11" s="1"/>
  <c r="AP288" i="11"/>
  <c r="AT288" i="11" s="1"/>
  <c r="AL288" i="11"/>
  <c r="AM288" i="11" s="1"/>
  <c r="AO288" i="11" s="1"/>
  <c r="AP291" i="11"/>
  <c r="AT291" i="11" s="1"/>
  <c r="AL291" i="11"/>
  <c r="AM291" i="11" s="1"/>
  <c r="AO291" i="11" s="1"/>
  <c r="AP294" i="11"/>
  <c r="AT294" i="11" s="1"/>
  <c r="AL294" i="11"/>
  <c r="AM294" i="11" s="1"/>
  <c r="AO294" i="11" s="1"/>
  <c r="AP297" i="11"/>
  <c r="AT297" i="11" s="1"/>
  <c r="AL297" i="11"/>
  <c r="AM297" i="11" s="1"/>
  <c r="AO297" i="11" s="1"/>
  <c r="AP300" i="11"/>
  <c r="AT300" i="11" s="1"/>
  <c r="AL300" i="11"/>
  <c r="AM300" i="11" s="1"/>
  <c r="AO300" i="11" s="1"/>
  <c r="AP303" i="11"/>
  <c r="AT303" i="11" s="1"/>
  <c r="AL303" i="11"/>
  <c r="AM303" i="11" s="1"/>
  <c r="AO303" i="11" s="1"/>
  <c r="AP306" i="11"/>
  <c r="AT306" i="11" s="1"/>
  <c r="AL306" i="11"/>
  <c r="AM306" i="11" s="1"/>
  <c r="AO306" i="11" s="1"/>
  <c r="AP309" i="11"/>
  <c r="AT309" i="11" s="1"/>
  <c r="AL309" i="11"/>
  <c r="AM309" i="11" s="1"/>
  <c r="AO309" i="11" s="1"/>
  <c r="AP312" i="11"/>
  <c r="AT312" i="11" s="1"/>
  <c r="AL312" i="11"/>
  <c r="AM312" i="11" s="1"/>
  <c r="AO312" i="11" s="1"/>
  <c r="AY359" i="11"/>
  <c r="AZ359" i="11" s="1"/>
  <c r="BO359" i="11" a="1"/>
  <c r="BO359" i="11" s="1"/>
  <c r="AY362" i="11"/>
  <c r="AZ362" i="11" s="1"/>
  <c r="BO362" i="11" a="1"/>
  <c r="BO362" i="11" s="1"/>
  <c r="AY365" i="11"/>
  <c r="AZ365" i="11" s="1"/>
  <c r="BO365" i="11" a="1"/>
  <c r="BO365" i="11" s="1"/>
  <c r="AY368" i="11"/>
  <c r="AZ368" i="11" s="1"/>
  <c r="BO368" i="11" a="1"/>
  <c r="BO368" i="11" s="1"/>
  <c r="AY371" i="11"/>
  <c r="AZ371" i="11" s="1"/>
  <c r="BO371" i="11" a="1"/>
  <c r="BO371" i="11" s="1"/>
  <c r="AY374" i="11"/>
  <c r="AZ374" i="11" s="1"/>
  <c r="BO374" i="11" a="1"/>
  <c r="BO374" i="11" s="1"/>
  <c r="AY377" i="11"/>
  <c r="AZ377" i="11" s="1"/>
  <c r="BO377" i="11" a="1"/>
  <c r="BO377" i="11" s="1"/>
  <c r="AY380" i="11"/>
  <c r="AZ380" i="11" s="1"/>
  <c r="BO380" i="11" a="1"/>
  <c r="BO380" i="11" s="1"/>
  <c r="AY383" i="11"/>
  <c r="AZ383" i="11" s="1"/>
  <c r="BO383" i="11" a="1"/>
  <c r="BO383" i="11" s="1"/>
  <c r="AY386" i="11"/>
  <c r="AZ386" i="11" s="1"/>
  <c r="BO386" i="11" a="1"/>
  <c r="BO386" i="11" s="1"/>
  <c r="AY389" i="11"/>
  <c r="AZ389" i="11" s="1"/>
  <c r="BO389" i="11" a="1"/>
  <c r="BO389" i="11" s="1"/>
  <c r="AY392" i="11"/>
  <c r="AZ392" i="11" s="1"/>
  <c r="BO392" i="11" a="1"/>
  <c r="BO392" i="11" s="1"/>
  <c r="AY395" i="11"/>
  <c r="AZ395" i="11" s="1"/>
  <c r="BO395" i="11" a="1"/>
  <c r="BO395" i="11" s="1"/>
  <c r="AY398" i="11"/>
  <c r="AZ398" i="11" s="1"/>
  <c r="BO398" i="11" a="1"/>
  <c r="BO398" i="11" s="1"/>
  <c r="AY401" i="11"/>
  <c r="AZ401" i="11" s="1"/>
  <c r="BO401" i="11" a="1"/>
  <c r="BO401" i="11" s="1"/>
  <c r="AY404" i="11"/>
  <c r="AZ404" i="11" s="1"/>
  <c r="BO404" i="11" a="1"/>
  <c r="BO404" i="11" s="1"/>
  <c r="AY407" i="11"/>
  <c r="AZ407" i="11" s="1"/>
  <c r="BO407" i="11" a="1"/>
  <c r="BO407" i="11" s="1"/>
  <c r="AY410" i="11"/>
  <c r="AZ410" i="11" s="1"/>
  <c r="BO410" i="11" a="1"/>
  <c r="BO410" i="11" s="1"/>
  <c r="AY413" i="11"/>
  <c r="AZ413" i="11" s="1"/>
  <c r="BO413" i="11" a="1"/>
  <c r="BO413" i="11" s="1"/>
  <c r="AY416" i="11"/>
  <c r="AZ416" i="11" s="1"/>
  <c r="BO416" i="11" a="1"/>
  <c r="BO416" i="11" s="1"/>
  <c r="AY419" i="11"/>
  <c r="AZ419" i="11" s="1"/>
  <c r="BO419" i="11" a="1"/>
  <c r="BO419" i="11" s="1"/>
  <c r="AY422" i="11"/>
  <c r="AZ422" i="11" s="1"/>
  <c r="BO422" i="11" a="1"/>
  <c r="BO422" i="11" s="1"/>
  <c r="AY425" i="11"/>
  <c r="AZ425" i="11" s="1"/>
  <c r="BO425" i="11" a="1"/>
  <c r="BO425" i="11" s="1"/>
  <c r="AY428" i="11"/>
  <c r="AZ428" i="11" s="1"/>
  <c r="BO428" i="11" a="1"/>
  <c r="BO428" i="11" s="1"/>
  <c r="AY431" i="11"/>
  <c r="AZ431" i="11" s="1"/>
  <c r="BO431" i="11" a="1"/>
  <c r="BO431" i="11" s="1"/>
  <c r="AY434" i="11"/>
  <c r="AZ434" i="11" s="1"/>
  <c r="BO434" i="11" a="1"/>
  <c r="BO434" i="11" s="1"/>
  <c r="AY437" i="11"/>
  <c r="AZ437" i="11" s="1"/>
  <c r="BO437" i="11" a="1"/>
  <c r="BO437" i="11" s="1"/>
  <c r="AY440" i="11"/>
  <c r="AZ440" i="11" s="1"/>
  <c r="BO440" i="11" a="1"/>
  <c r="BO440" i="11" s="1"/>
  <c r="AY443" i="11"/>
  <c r="AZ443" i="11" s="1"/>
  <c r="BO443" i="11" a="1"/>
  <c r="BO443" i="11" s="1"/>
  <c r="AY446" i="11"/>
  <c r="AZ446" i="11" s="1"/>
  <c r="BO446" i="11" a="1"/>
  <c r="BO446" i="11" s="1"/>
  <c r="AY449" i="11"/>
  <c r="AZ449" i="11" s="1"/>
  <c r="BO449" i="11" a="1"/>
  <c r="BO449" i="11" s="1"/>
  <c r="AY452" i="11"/>
  <c r="AZ452" i="11" s="1"/>
  <c r="BO452" i="11" a="1"/>
  <c r="BO452" i="11" s="1"/>
  <c r="AY455" i="11"/>
  <c r="AZ455" i="11" s="1"/>
  <c r="BO455" i="11" a="1"/>
  <c r="BO455" i="11" s="1"/>
  <c r="AY458" i="11"/>
  <c r="AZ458" i="11" s="1"/>
  <c r="BO458" i="11" a="1"/>
  <c r="BO458" i="11" s="1"/>
  <c r="AY461" i="11"/>
  <c r="AZ461" i="11" s="1"/>
  <c r="BO461" i="11" a="1"/>
  <c r="BO461" i="11" s="1"/>
  <c r="AY464" i="11"/>
  <c r="AZ464" i="11" s="1"/>
  <c r="BO464" i="11" a="1"/>
  <c r="BO464" i="11" s="1"/>
  <c r="AY467" i="11"/>
  <c r="AZ467" i="11" s="1"/>
  <c r="BO467" i="11" a="1"/>
  <c r="BO467" i="11" s="1"/>
  <c r="AY470" i="11"/>
  <c r="AZ470" i="11" s="1"/>
  <c r="BO470" i="11" a="1"/>
  <c r="BO470" i="11" s="1"/>
  <c r="AY473" i="11"/>
  <c r="AZ473" i="11" s="1"/>
  <c r="BO473" i="11" a="1"/>
  <c r="BO473" i="11" s="1"/>
  <c r="AY476" i="11"/>
  <c r="AZ476" i="11" s="1"/>
  <c r="BO476" i="11" a="1"/>
  <c r="BO476" i="11" s="1"/>
  <c r="AY479" i="11"/>
  <c r="AZ479" i="11" s="1"/>
  <c r="BO479" i="11" a="1"/>
  <c r="BO479" i="11" s="1"/>
  <c r="AY482" i="11"/>
  <c r="AZ482" i="11" s="1"/>
  <c r="BO482" i="11" a="1"/>
  <c r="BO482" i="11" s="1"/>
  <c r="AY485" i="11"/>
  <c r="AZ485" i="11" s="1"/>
  <c r="BO485" i="11" a="1"/>
  <c r="BO485" i="11" s="1"/>
  <c r="AY488" i="11"/>
  <c r="AZ488" i="11" s="1"/>
  <c r="BO488" i="11" a="1"/>
  <c r="BO488" i="11" s="1"/>
  <c r="AY491" i="11"/>
  <c r="AZ491" i="11" s="1"/>
  <c r="BO491" i="11" a="1"/>
  <c r="BO491" i="11" s="1"/>
  <c r="AY494" i="11"/>
  <c r="AZ494" i="11" s="1"/>
  <c r="BO494" i="11" a="1"/>
  <c r="BO494" i="11" s="1"/>
  <c r="AY497" i="11"/>
  <c r="AZ497" i="11" s="1"/>
  <c r="BO497" i="11" a="1"/>
  <c r="BO497" i="11" s="1"/>
  <c r="AY500" i="11"/>
  <c r="AZ500" i="11" s="1"/>
  <c r="BO500" i="11" a="1"/>
  <c r="BO500" i="11" s="1"/>
  <c r="AY503" i="11"/>
  <c r="AZ503" i="11" s="1"/>
  <c r="BO503" i="11" a="1"/>
  <c r="BO503" i="11" s="1"/>
  <c r="AY506" i="11"/>
  <c r="AZ506" i="11" s="1"/>
  <c r="BO506" i="11" a="1"/>
  <c r="BO506" i="11" s="1"/>
  <c r="AY509" i="11"/>
  <c r="AZ509" i="11" s="1"/>
  <c r="BO509" i="11" a="1"/>
  <c r="BO509" i="11" s="1"/>
  <c r="AY512" i="11"/>
  <c r="AZ512" i="11" s="1"/>
  <c r="BO512" i="11" a="1"/>
  <c r="BO512" i="11" s="1"/>
  <c r="AY515" i="11"/>
  <c r="AZ515" i="11" s="1"/>
  <c r="BO515" i="11" a="1"/>
  <c r="BO515" i="11" s="1"/>
  <c r="AY518" i="11"/>
  <c r="AZ518" i="11" s="1"/>
  <c r="BO518" i="11" a="1"/>
  <c r="BO518" i="11" s="1"/>
  <c r="AY521" i="11"/>
  <c r="AZ521" i="11" s="1"/>
  <c r="BO521" i="11" a="1"/>
  <c r="BO521" i="11" s="1"/>
  <c r="AY524" i="11"/>
  <c r="AZ524" i="11" s="1"/>
  <c r="BO524" i="11" a="1"/>
  <c r="BO524" i="11" s="1"/>
  <c r="AY527" i="11"/>
  <c r="AZ527" i="11" s="1"/>
  <c r="BO527" i="11" a="1"/>
  <c r="BO527" i="11" s="1"/>
  <c r="AY530" i="11"/>
  <c r="AZ530" i="11" s="1"/>
  <c r="BO530" i="11" a="1"/>
  <c r="BO530" i="11" s="1"/>
  <c r="AY533" i="11"/>
  <c r="AZ533" i="11" s="1"/>
  <c r="BO533" i="11" a="1"/>
  <c r="BO533" i="11" s="1"/>
  <c r="AY536" i="11"/>
  <c r="AZ536" i="11" s="1"/>
  <c r="BO536" i="11" a="1"/>
  <c r="BO536" i="11" s="1"/>
  <c r="AY539" i="11"/>
  <c r="AZ539" i="11" s="1"/>
  <c r="BO539" i="11" a="1"/>
  <c r="BO539" i="11" s="1"/>
  <c r="AY542" i="11"/>
  <c r="AZ542" i="11" s="1"/>
  <c r="BO542" i="11" a="1"/>
  <c r="BO542" i="11" s="1"/>
  <c r="AY545" i="11"/>
  <c r="AZ545" i="11" s="1"/>
  <c r="BO545" i="11" a="1"/>
  <c r="BO545" i="11" s="1"/>
  <c r="AY548" i="11"/>
  <c r="AZ548" i="11" s="1"/>
  <c r="BO548" i="11" a="1"/>
  <c r="BO548" i="11" s="1"/>
  <c r="AY551" i="11"/>
  <c r="AZ551" i="11" s="1"/>
  <c r="BO551" i="11" a="1"/>
  <c r="BO551" i="11" s="1"/>
  <c r="AY469" i="11"/>
  <c r="AZ469" i="11" s="1"/>
  <c r="BO469" i="11" a="1"/>
  <c r="BO469" i="11" s="1"/>
  <c r="AY472" i="11"/>
  <c r="AZ472" i="11" s="1"/>
  <c r="BO472" i="11" a="1"/>
  <c r="BO472" i="11" s="1"/>
  <c r="AY478" i="11"/>
  <c r="AZ478" i="11" s="1"/>
  <c r="BO478" i="11" a="1"/>
  <c r="BO478" i="11" s="1"/>
  <c r="AY481" i="11"/>
  <c r="AZ481" i="11" s="1"/>
  <c r="BO481" i="11" a="1"/>
  <c r="BO481" i="11" s="1"/>
  <c r="AY484" i="11"/>
  <c r="AZ484" i="11" s="1"/>
  <c r="BO484" i="11" a="1"/>
  <c r="BO484" i="11" s="1"/>
  <c r="AY490" i="11"/>
  <c r="AZ490" i="11" s="1"/>
  <c r="BO490" i="11" a="1"/>
  <c r="BO490" i="11" s="1"/>
  <c r="AY493" i="11"/>
  <c r="AZ493" i="11" s="1"/>
  <c r="BO493" i="11" a="1"/>
  <c r="BO493" i="11" s="1"/>
  <c r="AY499" i="11"/>
  <c r="AZ499" i="11" s="1"/>
  <c r="BO499" i="11" a="1"/>
  <c r="BO499" i="11" s="1"/>
  <c r="AY502" i="11"/>
  <c r="AZ502" i="11" s="1"/>
  <c r="BO502" i="11" a="1"/>
  <c r="BO502" i="11" s="1"/>
  <c r="AY505" i="11"/>
  <c r="AZ505" i="11" s="1"/>
  <c r="BO505" i="11" a="1"/>
  <c r="BO505" i="11" s="1"/>
  <c r="AY508" i="11"/>
  <c r="AZ508" i="11" s="1"/>
  <c r="BO508" i="11" a="1"/>
  <c r="BO508" i="11" s="1"/>
  <c r="AY511" i="11"/>
  <c r="AZ511" i="11" s="1"/>
  <c r="BO511" i="11" a="1"/>
  <c r="BO511" i="11" s="1"/>
  <c r="AY514" i="11"/>
  <c r="AZ514" i="11" s="1"/>
  <c r="BO514" i="11" a="1"/>
  <c r="BO514" i="11" s="1"/>
  <c r="AY517" i="11"/>
  <c r="AZ517" i="11" s="1"/>
  <c r="BO517" i="11" a="1"/>
  <c r="BO517" i="11" s="1"/>
  <c r="AY523" i="11"/>
  <c r="AZ523" i="11" s="1"/>
  <c r="BO523" i="11" a="1"/>
  <c r="BO523" i="11" s="1"/>
  <c r="AY526" i="11"/>
  <c r="AZ526" i="11" s="1"/>
  <c r="BO526" i="11" a="1"/>
  <c r="BO526" i="11" s="1"/>
  <c r="AY529" i="11"/>
  <c r="AZ529" i="11" s="1"/>
  <c r="BO529" i="11" a="1"/>
  <c r="BO529" i="11" s="1"/>
  <c r="AY535" i="11"/>
  <c r="AZ535" i="11" s="1"/>
  <c r="BO535" i="11" a="1"/>
  <c r="BO535" i="11" s="1"/>
  <c r="AY538" i="11"/>
  <c r="AZ538" i="11" s="1"/>
  <c r="BO538" i="11" a="1"/>
  <c r="BO538" i="11" s="1"/>
  <c r="AY541" i="11"/>
  <c r="AZ541" i="11" s="1"/>
  <c r="BO541" i="11" a="1"/>
  <c r="BO541" i="11" s="1"/>
  <c r="AY547" i="11"/>
  <c r="AZ547" i="11" s="1"/>
  <c r="BO547" i="11" a="1"/>
  <c r="BO547" i="11" s="1"/>
  <c r="AY550" i="11"/>
  <c r="AZ550" i="11" s="1"/>
  <c r="BO550" i="11" a="1"/>
  <c r="BO550" i="11" s="1"/>
  <c r="AY456" i="11"/>
  <c r="AZ456" i="11" s="1"/>
  <c r="BO456" i="11" a="1"/>
  <c r="BO456" i="11" s="1"/>
  <c r="AY468" i="11"/>
  <c r="AZ468" i="11" s="1"/>
  <c r="BO468" i="11" a="1"/>
  <c r="BO468" i="11" s="1"/>
  <c r="AY471" i="11"/>
  <c r="AZ471" i="11" s="1"/>
  <c r="BO471" i="11" a="1"/>
  <c r="BO471" i="11" s="1"/>
  <c r="AY480" i="11"/>
  <c r="AZ480" i="11" s="1"/>
  <c r="BO480" i="11" a="1"/>
  <c r="BO480" i="11" s="1"/>
  <c r="AY483" i="11"/>
  <c r="AZ483" i="11" s="1"/>
  <c r="BO483" i="11" a="1"/>
  <c r="BO483" i="11" s="1"/>
  <c r="AY495" i="11"/>
  <c r="AZ495" i="11" s="1"/>
  <c r="BO495" i="11" a="1"/>
  <c r="BO495" i="11" s="1"/>
  <c r="AY498" i="11"/>
  <c r="AZ498" i="11" s="1"/>
  <c r="BO498" i="11" a="1"/>
  <c r="BO498" i="11" s="1"/>
  <c r="AY513" i="11"/>
  <c r="AZ513" i="11" s="1"/>
  <c r="BO513" i="11" a="1"/>
  <c r="BO513" i="11" s="1"/>
  <c r="AY516" i="11"/>
  <c r="AZ516" i="11" s="1"/>
  <c r="BO516" i="11" a="1"/>
  <c r="BO516" i="11" s="1"/>
  <c r="AY525" i="11"/>
  <c r="AZ525" i="11" s="1"/>
  <c r="BO525" i="11" a="1"/>
  <c r="BO525" i="11" s="1"/>
  <c r="AY528" i="11"/>
  <c r="AZ528" i="11" s="1"/>
  <c r="BO528" i="11" a="1"/>
  <c r="BO528" i="11" s="1"/>
  <c r="AY537" i="11"/>
  <c r="AZ537" i="11" s="1"/>
  <c r="BO537" i="11" a="1"/>
  <c r="BO537" i="11" s="1"/>
  <c r="AY540" i="11"/>
  <c r="AZ540" i="11" s="1"/>
  <c r="BO540" i="11" a="1"/>
  <c r="BO540" i="11" s="1"/>
  <c r="AY549" i="11"/>
  <c r="AZ549" i="11" s="1"/>
  <c r="BO549" i="11" a="1"/>
  <c r="BO549" i="11" s="1"/>
  <c r="AS7" i="11"/>
  <c r="AV7" i="11" s="1" a="1"/>
  <c r="AV7" i="11" s="1"/>
  <c r="AN7" i="11"/>
  <c r="AS55" i="11"/>
  <c r="AV55" i="11" s="1" a="1"/>
  <c r="AV55" i="11" s="1"/>
  <c r="AN55" i="11"/>
  <c r="AS87" i="11"/>
  <c r="AV87" i="11" s="1" a="1"/>
  <c r="AV87" i="11" s="1"/>
  <c r="AN87" i="11"/>
  <c r="AS35" i="11"/>
  <c r="AV35" i="11" s="1" a="1"/>
  <c r="AV35" i="11" s="1"/>
  <c r="AN35" i="11"/>
  <c r="AS76" i="11"/>
  <c r="AV76" i="11" s="1" a="1"/>
  <c r="AV76" i="11" s="1"/>
  <c r="AN76" i="11"/>
  <c r="AS117" i="11"/>
  <c r="AV117" i="11" s="1" a="1"/>
  <c r="AV117" i="11" s="1"/>
  <c r="AN117" i="11"/>
  <c r="AS126" i="11"/>
  <c r="AV126" i="11" s="1" a="1"/>
  <c r="AV126" i="11" s="1"/>
  <c r="AN126" i="11"/>
  <c r="AS135" i="11"/>
  <c r="AV135" i="11" s="1" a="1"/>
  <c r="AV135" i="11" s="1"/>
  <c r="AN135" i="11"/>
  <c r="AS144" i="11"/>
  <c r="AV144" i="11" s="1" a="1"/>
  <c r="AV144" i="11" s="1"/>
  <c r="AN144" i="11"/>
  <c r="AS153" i="11"/>
  <c r="AV153" i="11" s="1" a="1"/>
  <c r="AV153" i="11" s="1"/>
  <c r="AN153" i="11"/>
  <c r="AS162" i="11"/>
  <c r="AV162" i="11" s="1" a="1"/>
  <c r="AV162" i="11" s="1"/>
  <c r="AN162" i="11"/>
  <c r="AS320" i="11"/>
  <c r="AV320" i="11" s="1" a="1"/>
  <c r="AV320" i="11" s="1"/>
  <c r="AN320" i="11"/>
  <c r="AS329" i="11"/>
  <c r="AV329" i="11" s="1" a="1"/>
  <c r="AV329" i="11" s="1"/>
  <c r="AN329" i="11"/>
  <c r="AS338" i="11"/>
  <c r="AV338" i="11" s="1" a="1"/>
  <c r="AV338" i="11" s="1"/>
  <c r="AN338" i="11"/>
  <c r="AS347" i="11"/>
  <c r="AV347" i="11" s="1" a="1"/>
  <c r="AV347" i="11" s="1"/>
  <c r="AN347" i="11"/>
  <c r="AS46" i="11"/>
  <c r="AV46" i="11" s="1" a="1"/>
  <c r="AV46" i="11" s="1"/>
  <c r="AN46" i="11"/>
  <c r="AS78" i="11"/>
  <c r="AV78" i="11" s="1" a="1"/>
  <c r="AV78" i="11" s="1"/>
  <c r="AN78" i="11"/>
  <c r="AS26" i="11"/>
  <c r="AV26" i="11" s="1" a="1"/>
  <c r="AV26" i="11" s="1"/>
  <c r="AN26" i="11"/>
  <c r="AS61" i="11"/>
  <c r="AV61" i="11" s="1" a="1"/>
  <c r="AV61" i="11" s="1"/>
  <c r="AN61" i="11"/>
  <c r="AS116" i="11"/>
  <c r="AV116" i="11" s="1" a="1"/>
  <c r="AV116" i="11" s="1"/>
  <c r="AN116" i="11"/>
  <c r="AS125" i="11"/>
  <c r="AV125" i="11" s="1" a="1"/>
  <c r="AV125" i="11" s="1"/>
  <c r="AN125" i="11"/>
  <c r="AS134" i="11"/>
  <c r="AV134" i="11" s="1" a="1"/>
  <c r="AV134" i="11" s="1"/>
  <c r="AN134" i="11"/>
  <c r="AS143" i="11"/>
  <c r="AV143" i="11" s="1" a="1"/>
  <c r="AV143" i="11" s="1"/>
  <c r="AN143" i="11"/>
  <c r="AS152" i="11"/>
  <c r="AV152" i="11" s="1" a="1"/>
  <c r="AV152" i="11" s="1"/>
  <c r="AN152" i="11"/>
  <c r="AS161" i="11"/>
  <c r="AV161" i="11" s="1" a="1"/>
  <c r="AV161" i="11" s="1"/>
  <c r="AN161" i="11"/>
  <c r="AS316" i="11"/>
  <c r="AV316" i="11" s="1" a="1"/>
  <c r="AV316" i="11" s="1"/>
  <c r="AN316" i="11"/>
  <c r="AS325" i="11"/>
  <c r="AV325" i="11" s="1" a="1"/>
  <c r="AV325" i="11" s="1"/>
  <c r="AN325" i="11"/>
  <c r="AS334" i="11"/>
  <c r="AV334" i="11" s="1" a="1"/>
  <c r="AV334" i="11" s="1"/>
  <c r="AN334" i="11"/>
  <c r="AS343" i="11"/>
  <c r="AV343" i="11" s="1" a="1"/>
  <c r="AV343" i="11" s="1"/>
  <c r="AN343" i="11"/>
  <c r="AS100" i="11"/>
  <c r="AV100" i="11" s="1" a="1"/>
  <c r="AV100" i="11" s="1"/>
  <c r="AN100" i="11"/>
  <c r="AS37" i="11"/>
  <c r="AV37" i="11" s="1" a="1"/>
  <c r="AV37" i="11" s="1"/>
  <c r="AN37" i="11"/>
  <c r="AS98" i="11"/>
  <c r="AV98" i="11" s="1" a="1"/>
  <c r="AV98" i="11" s="1"/>
  <c r="AN98" i="11"/>
  <c r="AS50" i="11"/>
  <c r="AV50" i="11" s="1" a="1"/>
  <c r="AV50" i="11" s="1"/>
  <c r="AN50" i="11"/>
  <c r="AS85" i="11"/>
  <c r="AV85" i="11" s="1" a="1"/>
  <c r="AV85" i="11" s="1"/>
  <c r="AN85" i="11"/>
  <c r="AS118" i="11"/>
  <c r="AV118" i="11" s="1" a="1"/>
  <c r="AV118" i="11" s="1"/>
  <c r="AN118" i="11"/>
  <c r="AS127" i="11"/>
  <c r="AV127" i="11" s="1" a="1"/>
  <c r="AV127" i="11" s="1"/>
  <c r="AN127" i="11"/>
  <c r="AS136" i="11"/>
  <c r="AV136" i="11" s="1" a="1"/>
  <c r="AV136" i="11" s="1"/>
  <c r="AN136" i="11"/>
  <c r="AS145" i="11"/>
  <c r="AV145" i="11" s="1" a="1"/>
  <c r="AV145" i="11" s="1"/>
  <c r="AN145" i="11"/>
  <c r="AS154" i="11"/>
  <c r="AV154" i="11" s="1" a="1"/>
  <c r="AV154" i="11" s="1"/>
  <c r="AN154" i="11"/>
  <c r="AS163" i="11"/>
  <c r="AV163" i="11" s="1" a="1"/>
  <c r="AV163" i="11" s="1"/>
  <c r="AN163" i="11"/>
  <c r="AS318" i="11"/>
  <c r="AV318" i="11" s="1" a="1"/>
  <c r="AV318" i="11" s="1"/>
  <c r="AN318" i="11"/>
  <c r="AS327" i="11"/>
  <c r="AV327" i="11" s="1" a="1"/>
  <c r="AV327" i="11" s="1"/>
  <c r="AN327" i="11"/>
  <c r="AS336" i="11"/>
  <c r="AV336" i="11" s="1" a="1"/>
  <c r="AV336" i="11" s="1"/>
  <c r="AN336" i="11"/>
  <c r="AS345" i="11"/>
  <c r="AV345" i="11" s="1" a="1"/>
  <c r="AV345" i="11" s="1"/>
  <c r="AN345" i="11"/>
  <c r="BA145" i="4" l="1"/>
  <c r="AN346" i="6"/>
  <c r="A346" i="7"/>
  <c r="C346" i="7" s="1"/>
  <c r="G346" i="7"/>
  <c r="G347" i="7"/>
  <c r="AN319" i="6"/>
  <c r="A319" i="7"/>
  <c r="C319" i="7" s="1"/>
  <c r="G319" i="7"/>
  <c r="G320" i="7"/>
  <c r="AN290" i="6"/>
  <c r="A290" i="7"/>
  <c r="C290" i="7" s="1"/>
  <c r="G290" i="7"/>
  <c r="G291" i="7"/>
  <c r="AN263" i="6"/>
  <c r="A263" i="7"/>
  <c r="C263" i="7" s="1"/>
  <c r="G263" i="7"/>
  <c r="G264" i="7"/>
  <c r="AN234" i="6"/>
  <c r="A234" i="7"/>
  <c r="C234" i="7" s="1"/>
  <c r="G234" i="7"/>
  <c r="G235" i="7"/>
  <c r="AN207" i="6"/>
  <c r="A207" i="7"/>
  <c r="C207" i="7" s="1"/>
  <c r="G207" i="7"/>
  <c r="G208" i="7"/>
  <c r="AN348" i="6"/>
  <c r="A348" i="7"/>
  <c r="C348" i="7" s="1"/>
  <c r="G348" i="7"/>
  <c r="G349" i="7"/>
  <c r="AN321" i="6"/>
  <c r="A321" i="7"/>
  <c r="C321" i="7" s="1"/>
  <c r="G321" i="7"/>
  <c r="G322" i="7"/>
  <c r="AN295" i="6"/>
  <c r="A295" i="7"/>
  <c r="C295" i="7" s="1"/>
  <c r="H295" i="7"/>
  <c r="I295" i="7" s="1"/>
  <c r="AN268" i="6"/>
  <c r="A268" i="7"/>
  <c r="C268" i="7" s="1"/>
  <c r="H268" i="7"/>
  <c r="I268" i="7" s="1"/>
  <c r="AN239" i="6"/>
  <c r="A239" i="7"/>
  <c r="C239" i="7" s="1"/>
  <c r="H239" i="7"/>
  <c r="I239" i="7" s="1"/>
  <c r="AN212" i="6"/>
  <c r="A212" i="7"/>
  <c r="C212" i="7" s="1"/>
  <c r="H212" i="7"/>
  <c r="I212" i="7" s="1"/>
  <c r="AN334" i="6"/>
  <c r="A334" i="7"/>
  <c r="C334" i="7" s="1"/>
  <c r="G334" i="7"/>
  <c r="G335" i="7"/>
  <c r="AN305" i="6"/>
  <c r="A305" i="7"/>
  <c r="C305" i="7" s="1"/>
  <c r="G305" i="7"/>
  <c r="G306" i="7"/>
  <c r="AN278" i="6"/>
  <c r="A278" i="7"/>
  <c r="C278" i="7" s="1"/>
  <c r="G278" i="7"/>
  <c r="G279" i="7"/>
  <c r="AN251" i="6"/>
  <c r="A251" i="7"/>
  <c r="C251" i="7" s="1"/>
  <c r="G251" i="7"/>
  <c r="G252" i="7"/>
  <c r="AN222" i="6"/>
  <c r="A222" i="7"/>
  <c r="C222" i="7" s="1"/>
  <c r="G222" i="7"/>
  <c r="G223" i="7"/>
  <c r="AN336" i="6"/>
  <c r="A336" i="7"/>
  <c r="C336" i="7" s="1"/>
  <c r="H336" i="7"/>
  <c r="I336" i="7" s="1"/>
  <c r="AN310" i="6"/>
  <c r="A310" i="7"/>
  <c r="C310" i="7" s="1"/>
  <c r="G310" i="7"/>
  <c r="G311" i="7"/>
  <c r="AN283" i="6"/>
  <c r="A283" i="7"/>
  <c r="C283" i="7" s="1"/>
  <c r="G283" i="7"/>
  <c r="G284" i="7"/>
  <c r="AN256" i="6"/>
  <c r="A256" i="7"/>
  <c r="C256" i="7" s="1"/>
  <c r="G256" i="7"/>
  <c r="G257" i="7"/>
  <c r="AN227" i="6"/>
  <c r="A227" i="7"/>
  <c r="C227" i="7" s="1"/>
  <c r="G227" i="7"/>
  <c r="G228" i="7"/>
  <c r="G200" i="7"/>
  <c r="G201" i="7"/>
  <c r="AN351" i="6"/>
  <c r="A351" i="7"/>
  <c r="C351" i="7" s="1"/>
  <c r="G351" i="7"/>
  <c r="G352" i="7"/>
  <c r="AN325" i="6"/>
  <c r="A325" i="7"/>
  <c r="C325" i="7" s="1"/>
  <c r="G325" i="7"/>
  <c r="G326" i="7"/>
  <c r="AN296" i="6"/>
  <c r="A296" i="7"/>
  <c r="C296" i="7" s="1"/>
  <c r="G296" i="7"/>
  <c r="G297" i="7"/>
  <c r="AN269" i="6"/>
  <c r="A269" i="7"/>
  <c r="C269" i="7" s="1"/>
  <c r="G269" i="7"/>
  <c r="G270" i="7"/>
  <c r="AN213" i="6"/>
  <c r="A213" i="7"/>
  <c r="C213" i="7" s="1"/>
  <c r="G213" i="7"/>
  <c r="G214" i="7"/>
  <c r="AN356" i="6"/>
  <c r="A356" i="7"/>
  <c r="C356" i="7" s="1"/>
  <c r="G356" i="7"/>
  <c r="G357" i="7"/>
  <c r="AN327" i="6"/>
  <c r="A327" i="7"/>
  <c r="C327" i="7" s="1"/>
  <c r="H327" i="7"/>
  <c r="I327" i="7" s="1"/>
  <c r="AN301" i="6"/>
  <c r="A301" i="7"/>
  <c r="C301" i="7" s="1"/>
  <c r="G301" i="7"/>
  <c r="G302" i="7"/>
  <c r="AN247" i="6"/>
  <c r="A247" i="7"/>
  <c r="C247" i="7" s="1"/>
  <c r="G247" i="7"/>
  <c r="G248" i="7"/>
  <c r="AN218" i="6"/>
  <c r="A218" i="7"/>
  <c r="C218" i="7" s="1"/>
  <c r="G218" i="7"/>
  <c r="G219" i="7"/>
  <c r="AN316" i="6"/>
  <c r="A316" i="7"/>
  <c r="C316" i="7" s="1"/>
  <c r="G316" i="7"/>
  <c r="G317" i="7"/>
  <c r="AN260" i="6"/>
  <c r="A260" i="7"/>
  <c r="C260" i="7" s="1"/>
  <c r="G260" i="7"/>
  <c r="G261" i="7"/>
  <c r="AN345" i="6"/>
  <c r="A345" i="7"/>
  <c r="C345" i="7" s="1"/>
  <c r="H345" i="7"/>
  <c r="I345" i="7" s="1"/>
  <c r="AN292" i="6"/>
  <c r="A292" i="7"/>
  <c r="C292" i="7" s="1"/>
  <c r="G292" i="7"/>
  <c r="G293" i="7"/>
  <c r="AN209" i="6"/>
  <c r="A209" i="7"/>
  <c r="C209" i="7" s="1"/>
  <c r="G209" i="7"/>
  <c r="G210" i="7"/>
  <c r="AN337" i="6"/>
  <c r="A337" i="7"/>
  <c r="C337" i="7" s="1"/>
  <c r="G337" i="7"/>
  <c r="G338" i="7"/>
  <c r="AN308" i="6"/>
  <c r="A308" i="7"/>
  <c r="C308" i="7" s="1"/>
  <c r="G308" i="7"/>
  <c r="G309" i="7"/>
  <c r="AN281" i="6"/>
  <c r="A281" i="7"/>
  <c r="C281" i="7" s="1"/>
  <c r="G281" i="7"/>
  <c r="G282" i="7"/>
  <c r="AN254" i="6"/>
  <c r="A254" i="7"/>
  <c r="C254" i="7" s="1"/>
  <c r="G254" i="7"/>
  <c r="G255" i="7"/>
  <c r="AN225" i="6"/>
  <c r="A225" i="7"/>
  <c r="C225" i="7" s="1"/>
  <c r="G225" i="7"/>
  <c r="G226" i="7"/>
  <c r="AN339" i="6"/>
  <c r="A339" i="7"/>
  <c r="C339" i="7" s="1"/>
  <c r="G339" i="7"/>
  <c r="G340" i="7"/>
  <c r="AN313" i="6"/>
  <c r="A313" i="7"/>
  <c r="C313" i="7" s="1"/>
  <c r="G313" i="7"/>
  <c r="G314" i="7"/>
  <c r="AN286" i="6"/>
  <c r="A286" i="7"/>
  <c r="C286" i="7" s="1"/>
  <c r="H286" i="7"/>
  <c r="I286" i="7" s="1"/>
  <c r="AN259" i="6"/>
  <c r="A259" i="7"/>
  <c r="C259" i="7" s="1"/>
  <c r="H259" i="7"/>
  <c r="I259" i="7" s="1"/>
  <c r="AN230" i="6"/>
  <c r="A230" i="7"/>
  <c r="C230" i="7" s="1"/>
  <c r="H230" i="7"/>
  <c r="I230" i="7" s="1"/>
  <c r="AN203" i="6"/>
  <c r="A203" i="7"/>
  <c r="C203" i="7" s="1"/>
  <c r="H203" i="7"/>
  <c r="I203" i="7" s="1"/>
  <c r="AN240" i="6"/>
  <c r="A240" i="7"/>
  <c r="C240" i="7" s="1"/>
  <c r="G240" i="7"/>
  <c r="G241" i="7"/>
  <c r="AN274" i="6"/>
  <c r="A274" i="7"/>
  <c r="C274" i="7" s="1"/>
  <c r="G274" i="7"/>
  <c r="G275" i="7"/>
  <c r="AN287" i="6"/>
  <c r="A287" i="7"/>
  <c r="C287" i="7" s="1"/>
  <c r="G287" i="7"/>
  <c r="G288" i="7"/>
  <c r="AN204" i="6"/>
  <c r="A204" i="7"/>
  <c r="C204" i="7" s="1"/>
  <c r="G204" i="7"/>
  <c r="G205" i="7"/>
  <c r="AN318" i="6"/>
  <c r="A318" i="7"/>
  <c r="C318" i="7" s="1"/>
  <c r="H318" i="7"/>
  <c r="I318" i="7" s="1"/>
  <c r="AN236" i="6"/>
  <c r="A236" i="7"/>
  <c r="C236" i="7" s="1"/>
  <c r="G236" i="7"/>
  <c r="G237" i="7"/>
  <c r="AN354" i="6"/>
  <c r="A354" i="7"/>
  <c r="C354" i="7" s="1"/>
  <c r="G354" i="7"/>
  <c r="G355" i="7"/>
  <c r="AN328" i="6"/>
  <c r="A328" i="7"/>
  <c r="C328" i="7" s="1"/>
  <c r="G328" i="7"/>
  <c r="G329" i="7"/>
  <c r="AN299" i="6"/>
  <c r="A299" i="7"/>
  <c r="C299" i="7" s="1"/>
  <c r="G299" i="7"/>
  <c r="G300" i="7"/>
  <c r="AN272" i="6"/>
  <c r="A272" i="7"/>
  <c r="C272" i="7" s="1"/>
  <c r="G272" i="7"/>
  <c r="G273" i="7"/>
  <c r="AN243" i="6"/>
  <c r="A243" i="7"/>
  <c r="C243" i="7" s="1"/>
  <c r="G243" i="7"/>
  <c r="G244" i="7"/>
  <c r="AN216" i="6"/>
  <c r="A216" i="7"/>
  <c r="C216" i="7" s="1"/>
  <c r="G216" i="7"/>
  <c r="G217" i="7"/>
  <c r="AN330" i="6"/>
  <c r="A330" i="7"/>
  <c r="C330" i="7" s="1"/>
  <c r="G330" i="7"/>
  <c r="G331" i="7"/>
  <c r="AN304" i="6"/>
  <c r="A304" i="7"/>
  <c r="C304" i="7" s="1"/>
  <c r="H304" i="7"/>
  <c r="I304" i="7" s="1"/>
  <c r="AN277" i="6"/>
  <c r="A277" i="7"/>
  <c r="C277" i="7" s="1"/>
  <c r="H277" i="7"/>
  <c r="I277" i="7" s="1"/>
  <c r="AN250" i="6"/>
  <c r="A250" i="7"/>
  <c r="C250" i="7" s="1"/>
  <c r="H250" i="7"/>
  <c r="I250" i="7" s="1"/>
  <c r="AN221" i="6"/>
  <c r="A221" i="7"/>
  <c r="C221" i="7" s="1"/>
  <c r="H221" i="7"/>
  <c r="I221" i="7" s="1"/>
  <c r="AN343" i="6"/>
  <c r="A343" i="7"/>
  <c r="C343" i="7" s="1"/>
  <c r="G343" i="7"/>
  <c r="G344" i="7"/>
  <c r="AN231" i="6"/>
  <c r="A231" i="7"/>
  <c r="C231" i="7" s="1"/>
  <c r="G231" i="7"/>
  <c r="G232" i="7"/>
  <c r="AN265" i="6"/>
  <c r="A265" i="7"/>
  <c r="C265" i="7" s="1"/>
  <c r="G265" i="7"/>
  <c r="G266" i="7"/>
  <c r="L552" i="7"/>
  <c r="O552" i="7"/>
  <c r="L551" i="7"/>
  <c r="O551" i="7"/>
  <c r="L550" i="7"/>
  <c r="O550" i="7"/>
  <c r="L549" i="7"/>
  <c r="O549" i="7"/>
  <c r="L548" i="7"/>
  <c r="O548" i="7"/>
  <c r="L547" i="7"/>
  <c r="O547" i="7"/>
  <c r="L546" i="7"/>
  <c r="O546" i="7"/>
  <c r="L545" i="7"/>
  <c r="O545" i="7"/>
  <c r="L544" i="7"/>
  <c r="O544" i="7"/>
  <c r="L543" i="7"/>
  <c r="O543" i="7"/>
  <c r="L542" i="7"/>
  <c r="O542" i="7"/>
  <c r="L541" i="7"/>
  <c r="O541" i="7"/>
  <c r="L540" i="7"/>
  <c r="O540" i="7"/>
  <c r="L539" i="7"/>
  <c r="O539" i="7"/>
  <c r="L538" i="7"/>
  <c r="O538" i="7"/>
  <c r="L537" i="7"/>
  <c r="O537" i="7"/>
  <c r="L536" i="7"/>
  <c r="O536" i="7"/>
  <c r="L535" i="7"/>
  <c r="O535" i="7"/>
  <c r="L534" i="7"/>
  <c r="O534" i="7"/>
  <c r="L533" i="7"/>
  <c r="O533" i="7"/>
  <c r="L532" i="7"/>
  <c r="O532" i="7"/>
  <c r="L531" i="7"/>
  <c r="O531" i="7"/>
  <c r="L530" i="7"/>
  <c r="O530" i="7"/>
  <c r="L529" i="7"/>
  <c r="O529" i="7"/>
  <c r="L528" i="7"/>
  <c r="O528" i="7"/>
  <c r="L527" i="7"/>
  <c r="O527" i="7"/>
  <c r="L526" i="7"/>
  <c r="O526" i="7"/>
  <c r="L525" i="7"/>
  <c r="O525" i="7"/>
  <c r="L524" i="7"/>
  <c r="O524" i="7"/>
  <c r="L523" i="7"/>
  <c r="O523" i="7"/>
  <c r="L522" i="7"/>
  <c r="O522" i="7"/>
  <c r="L521" i="7"/>
  <c r="O521" i="7"/>
  <c r="L520" i="7"/>
  <c r="O520" i="7"/>
  <c r="L519" i="7"/>
  <c r="O519" i="7"/>
  <c r="L518" i="7"/>
  <c r="O518" i="7"/>
  <c r="L517" i="7"/>
  <c r="O517" i="7"/>
  <c r="L516" i="7"/>
  <c r="O516" i="7"/>
  <c r="L515" i="7"/>
  <c r="O515" i="7"/>
  <c r="L514" i="7"/>
  <c r="O514" i="7"/>
  <c r="L513" i="7"/>
  <c r="O513" i="7"/>
  <c r="L512" i="7"/>
  <c r="O512" i="7"/>
  <c r="L511" i="7"/>
  <c r="O511" i="7"/>
  <c r="L510" i="7"/>
  <c r="O510" i="7"/>
  <c r="L509" i="7"/>
  <c r="O509" i="7"/>
  <c r="L508" i="7"/>
  <c r="O508" i="7"/>
  <c r="L507" i="7"/>
  <c r="O507" i="7"/>
  <c r="L506" i="7"/>
  <c r="O506" i="7"/>
  <c r="L505" i="7"/>
  <c r="O505" i="7"/>
  <c r="L504" i="7"/>
  <c r="O504" i="7"/>
  <c r="L503" i="7"/>
  <c r="O503" i="7"/>
  <c r="L502" i="7"/>
  <c r="O502" i="7"/>
  <c r="L501" i="7"/>
  <c r="O501" i="7"/>
  <c r="L500" i="7"/>
  <c r="O500" i="7"/>
  <c r="L499" i="7"/>
  <c r="O499" i="7"/>
  <c r="L498" i="7"/>
  <c r="O498" i="7"/>
  <c r="L497" i="7"/>
  <c r="O497" i="7"/>
  <c r="L496" i="7"/>
  <c r="O496" i="7"/>
  <c r="L495" i="7"/>
  <c r="O495" i="7"/>
  <c r="L494" i="7"/>
  <c r="O494" i="7"/>
  <c r="L493" i="7"/>
  <c r="O493" i="7"/>
  <c r="L492" i="7"/>
  <c r="O492" i="7"/>
  <c r="L491" i="7"/>
  <c r="O491" i="7"/>
  <c r="L490" i="7"/>
  <c r="O490" i="7"/>
  <c r="L489" i="7"/>
  <c r="O489" i="7"/>
  <c r="L488" i="7"/>
  <c r="O488" i="7"/>
  <c r="L487" i="7"/>
  <c r="O487" i="7"/>
  <c r="L486" i="7"/>
  <c r="O486" i="7"/>
  <c r="L485" i="7"/>
  <c r="O485" i="7"/>
  <c r="L484" i="7"/>
  <c r="O484" i="7"/>
  <c r="L483" i="7"/>
  <c r="O483" i="7"/>
  <c r="L482" i="7"/>
  <c r="O482" i="7"/>
  <c r="L481" i="7"/>
  <c r="O481" i="7"/>
  <c r="L480" i="7"/>
  <c r="O480" i="7"/>
  <c r="L479" i="7"/>
  <c r="O479" i="7"/>
  <c r="L478" i="7"/>
  <c r="O478" i="7"/>
  <c r="L477" i="7"/>
  <c r="O477" i="7"/>
  <c r="L476" i="7"/>
  <c r="O476" i="7"/>
  <c r="L475" i="7"/>
  <c r="O475" i="7"/>
  <c r="L474" i="7"/>
  <c r="O474" i="7"/>
  <c r="L473" i="7"/>
  <c r="O473" i="7"/>
  <c r="L472" i="7"/>
  <c r="O472" i="7"/>
  <c r="L471" i="7"/>
  <c r="O471" i="7"/>
  <c r="L470" i="7"/>
  <c r="O470" i="7"/>
  <c r="L469" i="7"/>
  <c r="O469" i="7"/>
  <c r="L468" i="7"/>
  <c r="O468" i="7"/>
  <c r="L467" i="7"/>
  <c r="O467" i="7"/>
  <c r="L466" i="7"/>
  <c r="O466" i="7"/>
  <c r="L465" i="7"/>
  <c r="O465" i="7"/>
  <c r="L464" i="7"/>
  <c r="O464" i="7"/>
  <c r="L463" i="7"/>
  <c r="O463" i="7"/>
  <c r="L462" i="7"/>
  <c r="O462" i="7"/>
  <c r="L461" i="7"/>
  <c r="O461" i="7"/>
  <c r="L460" i="7"/>
  <c r="O460" i="7"/>
  <c r="L459" i="7"/>
  <c r="O459" i="7"/>
  <c r="L458" i="7"/>
  <c r="O458" i="7"/>
  <c r="L457" i="7"/>
  <c r="O457" i="7"/>
  <c r="L456" i="7"/>
  <c r="O456" i="7"/>
  <c r="L455" i="7"/>
  <c r="O455" i="7"/>
  <c r="L454" i="7"/>
  <c r="O454" i="7"/>
  <c r="L453" i="7"/>
  <c r="O453" i="7"/>
  <c r="L452" i="7"/>
  <c r="O452" i="7"/>
  <c r="L451" i="7"/>
  <c r="O451" i="7"/>
  <c r="L450" i="7"/>
  <c r="O450" i="7"/>
  <c r="L449" i="7"/>
  <c r="O449" i="7"/>
  <c r="L448" i="7"/>
  <c r="O448" i="7"/>
  <c r="L447" i="7"/>
  <c r="O447" i="7"/>
  <c r="L446" i="7"/>
  <c r="O446" i="7"/>
  <c r="L445" i="7"/>
  <c r="O445" i="7"/>
  <c r="L444" i="7"/>
  <c r="O444" i="7"/>
  <c r="L443" i="7"/>
  <c r="O443" i="7"/>
  <c r="L442" i="7"/>
  <c r="O442" i="7"/>
  <c r="L441" i="7"/>
  <c r="O441" i="7"/>
  <c r="L440" i="7"/>
  <c r="O440" i="7"/>
  <c r="L439" i="7"/>
  <c r="O439" i="7"/>
  <c r="L438" i="7"/>
  <c r="O438" i="7"/>
  <c r="L437" i="7"/>
  <c r="O437" i="7"/>
  <c r="L436" i="7"/>
  <c r="O436" i="7"/>
  <c r="L435" i="7"/>
  <c r="O435" i="7"/>
  <c r="L434" i="7"/>
  <c r="O434" i="7"/>
  <c r="L433" i="7"/>
  <c r="O433" i="7"/>
  <c r="L432" i="7"/>
  <c r="O432" i="7"/>
  <c r="L431" i="7"/>
  <c r="O431" i="7"/>
  <c r="L430" i="7"/>
  <c r="O430" i="7"/>
  <c r="L429" i="7"/>
  <c r="O429" i="7"/>
  <c r="L428" i="7"/>
  <c r="O428" i="7"/>
  <c r="L427" i="7"/>
  <c r="O427" i="7"/>
  <c r="L426" i="7"/>
  <c r="O426" i="7"/>
  <c r="L425" i="7"/>
  <c r="O425" i="7"/>
  <c r="L424" i="7"/>
  <c r="O424" i="7"/>
  <c r="L423" i="7"/>
  <c r="O423" i="7"/>
  <c r="L422" i="7"/>
  <c r="O422" i="7"/>
  <c r="L421" i="7"/>
  <c r="O421" i="7"/>
  <c r="L420" i="7"/>
  <c r="O420" i="7"/>
  <c r="L419" i="7"/>
  <c r="O419" i="7"/>
  <c r="L418" i="7"/>
  <c r="O418" i="7"/>
  <c r="L417" i="7"/>
  <c r="O417" i="7"/>
  <c r="L416" i="7"/>
  <c r="O416" i="7"/>
  <c r="L415" i="7"/>
  <c r="O415" i="7"/>
  <c r="L414" i="7"/>
  <c r="O414" i="7"/>
  <c r="L413" i="7"/>
  <c r="O413" i="7"/>
  <c r="L412" i="7"/>
  <c r="O412" i="7"/>
  <c r="L411" i="7"/>
  <c r="O411" i="7"/>
  <c r="L410" i="7"/>
  <c r="O410" i="7"/>
  <c r="L409" i="7"/>
  <c r="O409" i="7"/>
  <c r="L408" i="7"/>
  <c r="O408" i="7"/>
  <c r="L407" i="7"/>
  <c r="O407" i="7"/>
  <c r="L406" i="7"/>
  <c r="O406" i="7"/>
  <c r="L405" i="7"/>
  <c r="O405" i="7"/>
  <c r="L404" i="7"/>
  <c r="O404" i="7"/>
  <c r="L403" i="7"/>
  <c r="O403" i="7"/>
  <c r="L402" i="7"/>
  <c r="O402" i="7"/>
  <c r="L401" i="7"/>
  <c r="O401" i="7"/>
  <c r="L400" i="7"/>
  <c r="O400" i="7"/>
  <c r="L399" i="7"/>
  <c r="O399" i="7"/>
  <c r="L398" i="7"/>
  <c r="O398" i="7"/>
  <c r="L397" i="7"/>
  <c r="O397" i="7"/>
  <c r="L396" i="7"/>
  <c r="O396" i="7"/>
  <c r="L395" i="7"/>
  <c r="O395" i="7"/>
  <c r="L394" i="7"/>
  <c r="O394" i="7"/>
  <c r="L393" i="7"/>
  <c r="O393" i="7"/>
  <c r="L392" i="7"/>
  <c r="O392" i="7"/>
  <c r="L391" i="7"/>
  <c r="O391" i="7"/>
  <c r="L390" i="7"/>
  <c r="O390" i="7"/>
  <c r="L389" i="7"/>
  <c r="O389" i="7"/>
  <c r="L388" i="7"/>
  <c r="O388" i="7"/>
  <c r="L387" i="7"/>
  <c r="O387" i="7"/>
  <c r="L386" i="7"/>
  <c r="O386" i="7"/>
  <c r="L385" i="7"/>
  <c r="O385" i="7"/>
  <c r="L384" i="7"/>
  <c r="O384" i="7"/>
  <c r="L383" i="7"/>
  <c r="O383" i="7"/>
  <c r="L382" i="7"/>
  <c r="O382" i="7"/>
  <c r="L381" i="7"/>
  <c r="O381" i="7"/>
  <c r="L380" i="7"/>
  <c r="O380" i="7"/>
  <c r="L379" i="7"/>
  <c r="O379" i="7"/>
  <c r="L378" i="7"/>
  <c r="O378" i="7"/>
  <c r="L377" i="7"/>
  <c r="O377" i="7"/>
  <c r="L376" i="7"/>
  <c r="O376" i="7"/>
  <c r="L375" i="7"/>
  <c r="O375" i="7"/>
  <c r="L374" i="7"/>
  <c r="O374" i="7"/>
  <c r="L373" i="7"/>
  <c r="O373" i="7"/>
  <c r="L372" i="7"/>
  <c r="O372" i="7"/>
  <c r="L371" i="7"/>
  <c r="O371" i="7"/>
  <c r="L370" i="7"/>
  <c r="O370" i="7"/>
  <c r="L369" i="7"/>
  <c r="O369" i="7"/>
  <c r="L368" i="7"/>
  <c r="O368" i="7"/>
  <c r="L367" i="7"/>
  <c r="O367" i="7"/>
  <c r="L366" i="7"/>
  <c r="O366" i="7"/>
  <c r="L365" i="7"/>
  <c r="O365" i="7"/>
  <c r="L364" i="7"/>
  <c r="O364" i="7"/>
  <c r="L363" i="7"/>
  <c r="O363" i="7"/>
  <c r="L362" i="7"/>
  <c r="O362" i="7"/>
  <c r="L361" i="7"/>
  <c r="O361" i="7"/>
  <c r="L360" i="7"/>
  <c r="O360" i="7"/>
  <c r="F357" i="7"/>
  <c r="BR357" i="7"/>
  <c r="E358" i="7"/>
  <c r="BQ358" i="7"/>
  <c r="BT358" i="7" s="1"/>
  <c r="AR358" i="6" s="1"/>
  <c r="F331" i="7"/>
  <c r="BR331" i="7"/>
  <c r="E332" i="7"/>
  <c r="BQ332" i="7"/>
  <c r="BT332" i="7" s="1"/>
  <c r="AR332" i="6" s="1"/>
  <c r="F302" i="7"/>
  <c r="BR302" i="7"/>
  <c r="E303" i="7"/>
  <c r="BQ303" i="7"/>
  <c r="BT303" i="7" s="1"/>
  <c r="AR303" i="6" s="1"/>
  <c r="F275" i="7"/>
  <c r="BR275" i="7"/>
  <c r="E276" i="7"/>
  <c r="BQ276" i="7"/>
  <c r="BT276" i="7" s="1"/>
  <c r="AR276" i="6" s="1"/>
  <c r="F248" i="7"/>
  <c r="BR248" i="7"/>
  <c r="E249" i="7"/>
  <c r="BQ249" i="7"/>
  <c r="BT249" i="7" s="1"/>
  <c r="AR249" i="6" s="1"/>
  <c r="F219" i="7"/>
  <c r="BR219" i="7"/>
  <c r="E220" i="7"/>
  <c r="BQ220" i="7"/>
  <c r="BT220" i="7" s="1"/>
  <c r="AR220" i="6" s="1"/>
  <c r="H353" i="7"/>
  <c r="I353" i="7" s="1"/>
  <c r="F353" i="7"/>
  <c r="BR353" i="7"/>
  <c r="E354" i="7"/>
  <c r="BQ354" i="7"/>
  <c r="BT354" i="7" s="1"/>
  <c r="AR354" i="6" s="1"/>
  <c r="H324" i="7"/>
  <c r="I324" i="7" s="1"/>
  <c r="F324" i="7"/>
  <c r="BR324" i="7"/>
  <c r="E325" i="7"/>
  <c r="BQ325" i="7"/>
  <c r="BT325" i="7" s="1"/>
  <c r="AR325" i="6" s="1"/>
  <c r="H298" i="7"/>
  <c r="I298" i="7" s="1"/>
  <c r="F298" i="7"/>
  <c r="BR298" i="7"/>
  <c r="E299" i="7"/>
  <c r="BQ299" i="7"/>
  <c r="BT299" i="7" s="1"/>
  <c r="AR299" i="6" s="1"/>
  <c r="H271" i="7"/>
  <c r="I271" i="7" s="1"/>
  <c r="F271" i="7"/>
  <c r="BR271" i="7"/>
  <c r="E272" i="7"/>
  <c r="BQ272" i="7"/>
  <c r="BT272" i="7" s="1"/>
  <c r="AR272" i="6" s="1"/>
  <c r="H242" i="7"/>
  <c r="I242" i="7" s="1"/>
  <c r="F242" i="7"/>
  <c r="BR242" i="7"/>
  <c r="E243" i="7"/>
  <c r="BQ243" i="7"/>
  <c r="BT243" i="7" s="1"/>
  <c r="AR243" i="6" s="1"/>
  <c r="H215" i="7"/>
  <c r="I215" i="7" s="1"/>
  <c r="F215" i="7"/>
  <c r="BR215" i="7"/>
  <c r="E216" i="7"/>
  <c r="BQ216" i="7"/>
  <c r="BT216" i="7" s="1"/>
  <c r="AR216" i="6" s="1"/>
  <c r="F355" i="7"/>
  <c r="BR355" i="7"/>
  <c r="E356" i="7"/>
  <c r="BQ356" i="7"/>
  <c r="BT356" i="7" s="1"/>
  <c r="AR356" i="6" s="1"/>
  <c r="F344" i="7"/>
  <c r="BR344" i="7"/>
  <c r="E345" i="7"/>
  <c r="BQ345" i="7"/>
  <c r="BT345" i="7" s="1"/>
  <c r="AR345" i="6" s="1"/>
  <c r="F335" i="7"/>
  <c r="BR335" i="7"/>
  <c r="E336" i="7"/>
  <c r="BQ336" i="7"/>
  <c r="BT336" i="7" s="1"/>
  <c r="AR336" i="6" s="1"/>
  <c r="F326" i="7"/>
  <c r="BR326" i="7"/>
  <c r="E327" i="7"/>
  <c r="BQ327" i="7"/>
  <c r="BT327" i="7" s="1"/>
  <c r="AR327" i="6" s="1"/>
  <c r="F317" i="7"/>
  <c r="BR317" i="7"/>
  <c r="E318" i="7"/>
  <c r="BQ318" i="7"/>
  <c r="BT318" i="7" s="1"/>
  <c r="AR318" i="6" s="1"/>
  <c r="F306" i="7"/>
  <c r="BR306" i="7"/>
  <c r="E307" i="7"/>
  <c r="BQ307" i="7"/>
  <c r="BT307" i="7" s="1"/>
  <c r="AR307" i="6" s="1"/>
  <c r="F297" i="7"/>
  <c r="BR297" i="7"/>
  <c r="E298" i="7"/>
  <c r="BQ298" i="7"/>
  <c r="BT298" i="7" s="1"/>
  <c r="AR298" i="6" s="1"/>
  <c r="F288" i="7"/>
  <c r="BR288" i="7"/>
  <c r="E289" i="7"/>
  <c r="BQ289" i="7"/>
  <c r="BT289" i="7" s="1"/>
  <c r="AR289" i="6" s="1"/>
  <c r="F279" i="7"/>
  <c r="BR279" i="7"/>
  <c r="E280" i="7"/>
  <c r="BQ280" i="7"/>
  <c r="BT280" i="7" s="1"/>
  <c r="AR280" i="6" s="1"/>
  <c r="F270" i="7"/>
  <c r="BR270" i="7"/>
  <c r="E271" i="7"/>
  <c r="BQ271" i="7"/>
  <c r="BT271" i="7" s="1"/>
  <c r="AR271" i="6" s="1"/>
  <c r="F261" i="7"/>
  <c r="BR261" i="7"/>
  <c r="E262" i="7"/>
  <c r="BQ262" i="7"/>
  <c r="BT262" i="7" s="1"/>
  <c r="AR262" i="6" s="1"/>
  <c r="F252" i="7"/>
  <c r="BR252" i="7"/>
  <c r="E253" i="7"/>
  <c r="BQ253" i="7"/>
  <c r="BT253" i="7" s="1"/>
  <c r="AR253" i="6" s="1"/>
  <c r="H245" i="7"/>
  <c r="F244" i="7"/>
  <c r="BR244" i="7"/>
  <c r="E245" i="7"/>
  <c r="BQ245" i="7"/>
  <c r="BT245" i="7" s="1"/>
  <c r="AR245" i="6" s="1"/>
  <c r="BR245" i="7"/>
  <c r="F235" i="7"/>
  <c r="BR235" i="7"/>
  <c r="E236" i="7"/>
  <c r="BQ236" i="7"/>
  <c r="BT236" i="7" s="1"/>
  <c r="AR236" i="6" s="1"/>
  <c r="F226" i="7"/>
  <c r="BR226" i="7"/>
  <c r="E227" i="7"/>
  <c r="BQ227" i="7"/>
  <c r="BT227" i="7" s="1"/>
  <c r="AR227" i="6" s="1"/>
  <c r="F217" i="7"/>
  <c r="BR217" i="7"/>
  <c r="E218" i="7"/>
  <c r="BQ218" i="7"/>
  <c r="BT218" i="7" s="1"/>
  <c r="AR218" i="6" s="1"/>
  <c r="F208" i="7"/>
  <c r="BR208" i="7"/>
  <c r="E209" i="7"/>
  <c r="BQ209" i="7"/>
  <c r="BT209" i="7" s="1"/>
  <c r="AR209" i="6" s="1"/>
  <c r="H350" i="7"/>
  <c r="F349" i="7"/>
  <c r="BR349" i="7"/>
  <c r="E350" i="7"/>
  <c r="BQ350" i="7"/>
  <c r="BT350" i="7" s="1"/>
  <c r="AR350" i="6" s="1"/>
  <c r="BR350" i="7"/>
  <c r="F322" i="7"/>
  <c r="BR322" i="7"/>
  <c r="E323" i="7"/>
  <c r="BQ323" i="7"/>
  <c r="BT323" i="7" s="1"/>
  <c r="AR323" i="6" s="1"/>
  <c r="F293" i="7"/>
  <c r="BR293" i="7"/>
  <c r="E294" i="7"/>
  <c r="BQ294" i="7"/>
  <c r="BT294" i="7" s="1"/>
  <c r="AR294" i="6" s="1"/>
  <c r="F266" i="7"/>
  <c r="BR266" i="7"/>
  <c r="E267" i="7"/>
  <c r="BQ267" i="7"/>
  <c r="BT267" i="7" s="1"/>
  <c r="AR267" i="6" s="1"/>
  <c r="F237" i="7"/>
  <c r="BR237" i="7"/>
  <c r="E238" i="7"/>
  <c r="BQ238" i="7"/>
  <c r="BT238" i="7" s="1"/>
  <c r="AR238" i="6" s="1"/>
  <c r="F210" i="7"/>
  <c r="BR210" i="7"/>
  <c r="E211" i="7"/>
  <c r="BQ211" i="7"/>
  <c r="BT211" i="7" s="1"/>
  <c r="AR211" i="6" s="1"/>
  <c r="H342" i="7"/>
  <c r="I342" i="7" s="1"/>
  <c r="F342" i="7"/>
  <c r="BR342" i="7"/>
  <c r="E343" i="7"/>
  <c r="BQ343" i="7"/>
  <c r="BT343" i="7" s="1"/>
  <c r="AR343" i="6" s="1"/>
  <c r="F315" i="7"/>
  <c r="BR315" i="7"/>
  <c r="E316" i="7"/>
  <c r="BQ316" i="7"/>
  <c r="BT316" i="7" s="1"/>
  <c r="AR316" i="6" s="1"/>
  <c r="BQ315" i="7"/>
  <c r="BT315" i="7" s="1"/>
  <c r="AR315" i="6" s="1"/>
  <c r="F289" i="7"/>
  <c r="BR289" i="7"/>
  <c r="E290" i="7"/>
  <c r="BQ290" i="7"/>
  <c r="BT290" i="7" s="1"/>
  <c r="AR290" i="6" s="1"/>
  <c r="F262" i="7"/>
  <c r="BR262" i="7"/>
  <c r="E263" i="7"/>
  <c r="BQ263" i="7"/>
  <c r="BT263" i="7" s="1"/>
  <c r="AR263" i="6" s="1"/>
  <c r="H233" i="7"/>
  <c r="I233" i="7" s="1"/>
  <c r="F233" i="7"/>
  <c r="BR233" i="7"/>
  <c r="E234" i="7"/>
  <c r="BQ234" i="7"/>
  <c r="BT234" i="7" s="1"/>
  <c r="AR234" i="6" s="1"/>
  <c r="H206" i="7"/>
  <c r="I206" i="7" s="1"/>
  <c r="F206" i="7"/>
  <c r="BR206" i="7"/>
  <c r="E207" i="7"/>
  <c r="BQ207" i="7"/>
  <c r="BT207" i="7" s="1"/>
  <c r="AR207" i="6" s="1"/>
  <c r="H359" i="7"/>
  <c r="H358" i="7"/>
  <c r="I358" i="7" s="1"/>
  <c r="F358" i="7"/>
  <c r="BR358" i="7"/>
  <c r="E359" i="7"/>
  <c r="BQ359" i="7"/>
  <c r="BT359" i="7" s="1"/>
  <c r="AR359" i="6" s="1"/>
  <c r="BR359" i="7"/>
  <c r="F347" i="7"/>
  <c r="BR347" i="7"/>
  <c r="E348" i="7"/>
  <c r="BQ348" i="7"/>
  <c r="BT348" i="7" s="1"/>
  <c r="AR348" i="6" s="1"/>
  <c r="F338" i="7"/>
  <c r="BR338" i="7"/>
  <c r="E339" i="7"/>
  <c r="BQ339" i="7"/>
  <c r="BT339" i="7" s="1"/>
  <c r="AR339" i="6" s="1"/>
  <c r="F329" i="7"/>
  <c r="BR329" i="7"/>
  <c r="E330" i="7"/>
  <c r="BQ330" i="7"/>
  <c r="BT330" i="7" s="1"/>
  <c r="AR330" i="6" s="1"/>
  <c r="F320" i="7"/>
  <c r="BR320" i="7"/>
  <c r="E321" i="7"/>
  <c r="BQ321" i="7"/>
  <c r="BT321" i="7" s="1"/>
  <c r="AR321" i="6" s="1"/>
  <c r="F309" i="7"/>
  <c r="BR309" i="7"/>
  <c r="E310" i="7"/>
  <c r="BQ310" i="7"/>
  <c r="BT310" i="7" s="1"/>
  <c r="AR310" i="6" s="1"/>
  <c r="F300" i="7"/>
  <c r="BR300" i="7"/>
  <c r="E301" i="7"/>
  <c r="BQ301" i="7"/>
  <c r="BT301" i="7" s="1"/>
  <c r="AR301" i="6" s="1"/>
  <c r="F291" i="7"/>
  <c r="BR291" i="7"/>
  <c r="E292" i="7"/>
  <c r="BQ292" i="7"/>
  <c r="BT292" i="7" s="1"/>
  <c r="AR292" i="6" s="1"/>
  <c r="F282" i="7"/>
  <c r="BR282" i="7"/>
  <c r="E283" i="7"/>
  <c r="BQ283" i="7"/>
  <c r="BT283" i="7" s="1"/>
  <c r="AR283" i="6" s="1"/>
  <c r="F273" i="7"/>
  <c r="BR273" i="7"/>
  <c r="E274" i="7"/>
  <c r="BQ274" i="7"/>
  <c r="BT274" i="7" s="1"/>
  <c r="AR274" i="6" s="1"/>
  <c r="F264" i="7"/>
  <c r="BR264" i="7"/>
  <c r="E265" i="7"/>
  <c r="BQ265" i="7"/>
  <c r="BT265" i="7" s="1"/>
  <c r="AR265" i="6" s="1"/>
  <c r="F255" i="7"/>
  <c r="BR255" i="7"/>
  <c r="E256" i="7"/>
  <c r="BQ256" i="7"/>
  <c r="BT256" i="7" s="1"/>
  <c r="AR256" i="6" s="1"/>
  <c r="F246" i="7"/>
  <c r="BR246" i="7"/>
  <c r="E247" i="7"/>
  <c r="BQ247" i="7"/>
  <c r="BT247" i="7" s="1"/>
  <c r="AR247" i="6" s="1"/>
  <c r="BQ246" i="7"/>
  <c r="BT246" i="7" s="1"/>
  <c r="AR246" i="6" s="1"/>
  <c r="F238" i="7"/>
  <c r="BR238" i="7"/>
  <c r="E239" i="7"/>
  <c r="BQ239" i="7"/>
  <c r="BT239" i="7" s="1"/>
  <c r="AR239" i="6" s="1"/>
  <c r="H229" i="7"/>
  <c r="I229" i="7" s="1"/>
  <c r="F229" i="7"/>
  <c r="BR229" i="7"/>
  <c r="E230" i="7"/>
  <c r="BQ230" i="7"/>
  <c r="BT230" i="7" s="1"/>
  <c r="AR230" i="6" s="1"/>
  <c r="F220" i="7"/>
  <c r="BR220" i="7"/>
  <c r="E221" i="7"/>
  <c r="BQ221" i="7"/>
  <c r="BT221" i="7" s="1"/>
  <c r="AR221" i="6" s="1"/>
  <c r="F211" i="7"/>
  <c r="BR211" i="7"/>
  <c r="E212" i="7"/>
  <c r="BQ212" i="7"/>
  <c r="BT212" i="7" s="1"/>
  <c r="AR212" i="6" s="1"/>
  <c r="H202" i="7"/>
  <c r="I202" i="7" s="1"/>
  <c r="F202" i="7"/>
  <c r="BR202" i="7"/>
  <c r="E203" i="7"/>
  <c r="BQ203" i="7"/>
  <c r="BT203" i="7" s="1"/>
  <c r="AR203" i="6" s="1"/>
  <c r="F340" i="7"/>
  <c r="BR340" i="7"/>
  <c r="E341" i="7"/>
  <c r="BQ341" i="7"/>
  <c r="BT341" i="7" s="1"/>
  <c r="AR341" i="6" s="1"/>
  <c r="F311" i="7"/>
  <c r="BR311" i="7"/>
  <c r="E312" i="7"/>
  <c r="BQ312" i="7"/>
  <c r="BT312" i="7" s="1"/>
  <c r="AR312" i="6" s="1"/>
  <c r="F284" i="7"/>
  <c r="BR284" i="7"/>
  <c r="E285" i="7"/>
  <c r="BQ285" i="7"/>
  <c r="BT285" i="7" s="1"/>
  <c r="AR285" i="6" s="1"/>
  <c r="F257" i="7"/>
  <c r="BR257" i="7"/>
  <c r="E258" i="7"/>
  <c r="BQ258" i="7"/>
  <c r="BT258" i="7" s="1"/>
  <c r="AR258" i="6" s="1"/>
  <c r="F228" i="7"/>
  <c r="BR228" i="7"/>
  <c r="E229" i="7"/>
  <c r="BQ229" i="7"/>
  <c r="BT229" i="7" s="1"/>
  <c r="AR229" i="6" s="1"/>
  <c r="F201" i="7"/>
  <c r="E202" i="7"/>
  <c r="BQ202" i="7"/>
  <c r="BT202" i="7" s="1"/>
  <c r="AR202" i="6" s="1"/>
  <c r="H333" i="7"/>
  <c r="I333" i="7" s="1"/>
  <c r="F333" i="7"/>
  <c r="BR333" i="7"/>
  <c r="E334" i="7"/>
  <c r="BQ334" i="7"/>
  <c r="BT334" i="7" s="1"/>
  <c r="AR334" i="6" s="1"/>
  <c r="F307" i="7"/>
  <c r="BR307" i="7"/>
  <c r="E308" i="7"/>
  <c r="BQ308" i="7"/>
  <c r="BT308" i="7" s="1"/>
  <c r="AR308" i="6" s="1"/>
  <c r="F280" i="7"/>
  <c r="BR280" i="7"/>
  <c r="E281" i="7"/>
  <c r="BQ281" i="7"/>
  <c r="BT281" i="7" s="1"/>
  <c r="AR281" i="6" s="1"/>
  <c r="F253" i="7"/>
  <c r="BR253" i="7"/>
  <c r="E254" i="7"/>
  <c r="BQ254" i="7"/>
  <c r="BT254" i="7" s="1"/>
  <c r="AR254" i="6" s="1"/>
  <c r="H224" i="7"/>
  <c r="I224" i="7" s="1"/>
  <c r="F224" i="7"/>
  <c r="BR224" i="7"/>
  <c r="E225" i="7"/>
  <c r="BQ225" i="7"/>
  <c r="BT225" i="7" s="1"/>
  <c r="AR225" i="6" s="1"/>
  <c r="F352" i="7"/>
  <c r="BR352" i="7"/>
  <c r="E353" i="7"/>
  <c r="BQ353" i="7"/>
  <c r="BT353" i="7" s="1"/>
  <c r="AR353" i="6" s="1"/>
  <c r="F341" i="7"/>
  <c r="BR341" i="7"/>
  <c r="E342" i="7"/>
  <c r="BQ342" i="7"/>
  <c r="BT342" i="7" s="1"/>
  <c r="AR342" i="6" s="1"/>
  <c r="F332" i="7"/>
  <c r="BR332" i="7"/>
  <c r="E333" i="7"/>
  <c r="BQ333" i="7"/>
  <c r="BT333" i="7" s="1"/>
  <c r="AR333" i="6" s="1"/>
  <c r="F323" i="7"/>
  <c r="BR323" i="7"/>
  <c r="E324" i="7"/>
  <c r="BQ324" i="7"/>
  <c r="BT324" i="7" s="1"/>
  <c r="AR324" i="6" s="1"/>
  <c r="F312" i="7"/>
  <c r="BR312" i="7"/>
  <c r="E313" i="7"/>
  <c r="BQ313" i="7"/>
  <c r="BT313" i="7" s="1"/>
  <c r="AR313" i="6" s="1"/>
  <c r="F303" i="7"/>
  <c r="BR303" i="7"/>
  <c r="E304" i="7"/>
  <c r="BQ304" i="7"/>
  <c r="BT304" i="7" s="1"/>
  <c r="AR304" i="6" s="1"/>
  <c r="F294" i="7"/>
  <c r="BR294" i="7"/>
  <c r="E295" i="7"/>
  <c r="BQ295" i="7"/>
  <c r="BT295" i="7" s="1"/>
  <c r="AR295" i="6" s="1"/>
  <c r="F285" i="7"/>
  <c r="BR285" i="7"/>
  <c r="E286" i="7"/>
  <c r="BQ286" i="7"/>
  <c r="BT286" i="7" s="1"/>
  <c r="AR286" i="6" s="1"/>
  <c r="F276" i="7"/>
  <c r="BR276" i="7"/>
  <c r="E277" i="7"/>
  <c r="BQ277" i="7"/>
  <c r="BT277" i="7" s="1"/>
  <c r="AR277" i="6" s="1"/>
  <c r="F267" i="7"/>
  <c r="BR267" i="7"/>
  <c r="E268" i="7"/>
  <c r="BQ268" i="7"/>
  <c r="BT268" i="7" s="1"/>
  <c r="AR268" i="6" s="1"/>
  <c r="F258" i="7"/>
  <c r="BR258" i="7"/>
  <c r="E259" i="7"/>
  <c r="BQ259" i="7"/>
  <c r="BT259" i="7" s="1"/>
  <c r="AR259" i="6" s="1"/>
  <c r="F249" i="7"/>
  <c r="BR249" i="7"/>
  <c r="E250" i="7"/>
  <c r="BQ250" i="7"/>
  <c r="BT250" i="7" s="1"/>
  <c r="AR250" i="6" s="1"/>
  <c r="F241" i="7"/>
  <c r="BR241" i="7"/>
  <c r="E242" i="7"/>
  <c r="BQ242" i="7"/>
  <c r="BT242" i="7" s="1"/>
  <c r="AR242" i="6" s="1"/>
  <c r="F232" i="7"/>
  <c r="BR232" i="7"/>
  <c r="E233" i="7"/>
  <c r="BQ233" i="7"/>
  <c r="BT233" i="7" s="1"/>
  <c r="AR233" i="6" s="1"/>
  <c r="F223" i="7"/>
  <c r="BR223" i="7"/>
  <c r="E224" i="7"/>
  <c r="BQ224" i="7"/>
  <c r="BT224" i="7" s="1"/>
  <c r="AR224" i="6" s="1"/>
  <c r="F214" i="7"/>
  <c r="BR214" i="7"/>
  <c r="E215" i="7"/>
  <c r="BQ215" i="7"/>
  <c r="BT215" i="7" s="1"/>
  <c r="AR215" i="6" s="1"/>
  <c r="F205" i="7"/>
  <c r="BR205" i="7"/>
  <c r="E206" i="7"/>
  <c r="BQ206" i="7"/>
  <c r="BT206" i="7" s="1"/>
  <c r="AR206" i="6" s="1"/>
  <c r="G84" i="7"/>
  <c r="G74" i="7"/>
  <c r="BB145" i="4"/>
  <c r="BD145" i="4"/>
  <c r="BC145" i="4"/>
  <c r="BF145" i="4" s="1"/>
  <c r="BG145" i="4" s="1"/>
  <c r="AX154" i="11"/>
  <c r="AW154" i="11"/>
  <c r="AX325" i="11"/>
  <c r="AW325" i="11"/>
  <c r="AX320" i="11"/>
  <c r="AW320" i="11"/>
  <c r="AS288" i="11"/>
  <c r="AV288" i="11" s="1" a="1"/>
  <c r="AV288" i="11" s="1"/>
  <c r="AN288" i="11"/>
  <c r="AS252" i="11"/>
  <c r="AV252" i="11" s="1" a="1"/>
  <c r="AV252" i="11" s="1"/>
  <c r="AN252" i="11"/>
  <c r="AS112" i="11"/>
  <c r="AV112" i="11" s="1" a="1"/>
  <c r="AV112" i="11" s="1"/>
  <c r="AN112" i="11"/>
  <c r="AS22" i="11"/>
  <c r="AV22" i="11" s="1" a="1"/>
  <c r="AV22" i="11" s="1"/>
  <c r="AN22" i="11"/>
  <c r="AS74" i="11"/>
  <c r="AV74" i="11" s="1" a="1"/>
  <c r="AV74" i="11" s="1"/>
  <c r="AN74" i="11"/>
  <c r="AS45" i="11"/>
  <c r="AV45" i="11" s="1" a="1"/>
  <c r="AV45" i="11" s="1"/>
  <c r="AN45" i="11"/>
  <c r="AS18" i="11"/>
  <c r="AV18" i="11" s="1" a="1"/>
  <c r="AV18" i="11" s="1"/>
  <c r="AN18" i="11"/>
  <c r="H115" i="7"/>
  <c r="I115" i="7" s="1"/>
  <c r="H56" i="7"/>
  <c r="BQ29" i="7"/>
  <c r="BT29" i="7" s="1"/>
  <c r="AR29" i="6" s="1"/>
  <c r="E29" i="7"/>
  <c r="F28" i="7"/>
  <c r="H117" i="7"/>
  <c r="I117" i="7" s="1"/>
  <c r="H48" i="7"/>
  <c r="I48" i="7" s="1"/>
  <c r="H199" i="7"/>
  <c r="I199" i="7" s="1"/>
  <c r="H172" i="7"/>
  <c r="I172" i="7" s="1"/>
  <c r="BB134" i="4"/>
  <c r="BD134" i="4"/>
  <c r="BC134" i="4"/>
  <c r="BF134" i="4" s="1"/>
  <c r="BG134" i="4" s="1"/>
  <c r="BB57" i="4"/>
  <c r="BD57" i="4"/>
  <c r="BC57" i="4"/>
  <c r="BF57" i="4" s="1"/>
  <c r="BG57" i="4" s="1"/>
  <c r="BB138" i="4"/>
  <c r="BD138" i="4"/>
  <c r="BC138" i="4"/>
  <c r="BF138" i="4" s="1"/>
  <c r="BG138" i="4" s="1"/>
  <c r="AX354" i="11"/>
  <c r="AW354" i="11"/>
  <c r="AX239" i="11"/>
  <c r="AW239" i="11"/>
  <c r="AX230" i="11"/>
  <c r="AW230" i="11"/>
  <c r="AX221" i="11"/>
  <c r="AW221" i="11"/>
  <c r="AX212" i="11"/>
  <c r="AW212" i="11"/>
  <c r="AX203" i="11"/>
  <c r="AW203" i="11"/>
  <c r="AX194" i="11"/>
  <c r="AW194" i="11"/>
  <c r="AX185" i="11"/>
  <c r="AW185" i="11"/>
  <c r="AX176" i="11"/>
  <c r="AW176" i="11"/>
  <c r="AX2" i="11"/>
  <c r="AW2" i="11"/>
  <c r="AX63" i="11"/>
  <c r="AW63" i="11"/>
  <c r="H133" i="7"/>
  <c r="I133" i="7" s="1"/>
  <c r="H46" i="7"/>
  <c r="I46" i="7" s="1"/>
  <c r="H162" i="7"/>
  <c r="I162" i="7" s="1"/>
  <c r="H89" i="7"/>
  <c r="I89" i="7" s="1"/>
  <c r="H32" i="7"/>
  <c r="I32" i="7" s="1"/>
  <c r="BB185" i="4"/>
  <c r="BD185" i="4"/>
  <c r="BC185" i="4"/>
  <c r="BF185" i="4" s="1"/>
  <c r="BG185" i="4" s="1"/>
  <c r="BQ8" i="7"/>
  <c r="BT8" i="7" s="1"/>
  <c r="AR8" i="6" s="1"/>
  <c r="E8" i="7"/>
  <c r="F7" i="7"/>
  <c r="BB45" i="4"/>
  <c r="BD45" i="4"/>
  <c r="BC45" i="4"/>
  <c r="BF45" i="4" s="1"/>
  <c r="BG45" i="4" s="1"/>
  <c r="BB126" i="4"/>
  <c r="BD126" i="4"/>
  <c r="BC126" i="4"/>
  <c r="BF126" i="4" s="1"/>
  <c r="BG126" i="4" s="1"/>
  <c r="BB148" i="4"/>
  <c r="BD148" i="4"/>
  <c r="BC148" i="4"/>
  <c r="BF148" i="4" s="1"/>
  <c r="BG148" i="4" s="1"/>
  <c r="BB196" i="4"/>
  <c r="BD196" i="4"/>
  <c r="BC196" i="4"/>
  <c r="BF196" i="4" s="1"/>
  <c r="BG196" i="4" s="1"/>
  <c r="BQ175" i="7"/>
  <c r="BT175" i="7" s="1"/>
  <c r="AR175" i="6" s="1"/>
  <c r="E175" i="7"/>
  <c r="F174" i="7"/>
  <c r="BR90" i="7"/>
  <c r="E91" i="7"/>
  <c r="F90" i="7"/>
  <c r="BQ197" i="7"/>
  <c r="BT197" i="7" s="1"/>
  <c r="AR197" i="6" s="1"/>
  <c r="E197" i="7"/>
  <c r="F196" i="7"/>
  <c r="BQ170" i="7"/>
  <c r="BT170" i="7" s="1"/>
  <c r="AR170" i="6" s="1"/>
  <c r="BR169" i="7"/>
  <c r="E170" i="7"/>
  <c r="F169" i="7"/>
  <c r="BQ169" i="7"/>
  <c r="BT169" i="7" s="1"/>
  <c r="AR169" i="6" s="1"/>
  <c r="BB28" i="4"/>
  <c r="BD28" i="4"/>
  <c r="BC28" i="4"/>
  <c r="BF28" i="4" s="1"/>
  <c r="BG28" i="4" s="1"/>
  <c r="BB55" i="4"/>
  <c r="BD55" i="4"/>
  <c r="BC55" i="4"/>
  <c r="BF55" i="4" s="1"/>
  <c r="BG55" i="4" s="1"/>
  <c r="BB82" i="4"/>
  <c r="BD82" i="4"/>
  <c r="BC82" i="4"/>
  <c r="BF82" i="4" s="1"/>
  <c r="BG82" i="4" s="1"/>
  <c r="BB109" i="4"/>
  <c r="BD109" i="4"/>
  <c r="BC109" i="4"/>
  <c r="BF109" i="4" s="1"/>
  <c r="BG109" i="4" s="1"/>
  <c r="H12" i="7"/>
  <c r="I12" i="7" s="1"/>
  <c r="BB182" i="4"/>
  <c r="BD182" i="4"/>
  <c r="BC182" i="4"/>
  <c r="BF182" i="4" s="1"/>
  <c r="BG182" i="4" s="1"/>
  <c r="BB78" i="4"/>
  <c r="BD78" i="4"/>
  <c r="BC78" i="4"/>
  <c r="BF78" i="4" s="1"/>
  <c r="BG78" i="4" s="1"/>
  <c r="BB159" i="4"/>
  <c r="BD159" i="4"/>
  <c r="BC159" i="4"/>
  <c r="BF159" i="4" s="1"/>
  <c r="BG159" i="4" s="1"/>
  <c r="A180" i="7"/>
  <c r="C180" i="7" s="1"/>
  <c r="AN180" i="6"/>
  <c r="H157" i="7"/>
  <c r="I157" i="7" s="1"/>
  <c r="A98" i="7"/>
  <c r="C98" i="7" s="1"/>
  <c r="AN98" i="6"/>
  <c r="H87" i="7"/>
  <c r="I87" i="7" s="1"/>
  <c r="A34" i="7"/>
  <c r="C34" i="7" s="1"/>
  <c r="AN34" i="6"/>
  <c r="H185" i="7"/>
  <c r="I185" i="7" s="1"/>
  <c r="A123" i="7"/>
  <c r="C123" i="7" s="1"/>
  <c r="AN123" i="6"/>
  <c r="H77" i="7"/>
  <c r="I77" i="7" s="1"/>
  <c r="A27" i="7"/>
  <c r="C27" i="7" s="1"/>
  <c r="AN27" i="6"/>
  <c r="BB23" i="4"/>
  <c r="BD23" i="4"/>
  <c r="BC23" i="4"/>
  <c r="BF23" i="4" s="1"/>
  <c r="BG23" i="4" s="1"/>
  <c r="BB50" i="4"/>
  <c r="BD50" i="4"/>
  <c r="BC50" i="4"/>
  <c r="BF50" i="4" s="1"/>
  <c r="BG50" i="4" s="1"/>
  <c r="BB77" i="4"/>
  <c r="BD77" i="4"/>
  <c r="BC77" i="4"/>
  <c r="BF77" i="4" s="1"/>
  <c r="BG77" i="4" s="1"/>
  <c r="BB104" i="4"/>
  <c r="BD104" i="4"/>
  <c r="BC104" i="4"/>
  <c r="BF104" i="4" s="1"/>
  <c r="BG104" i="4" s="1"/>
  <c r="BB131" i="4"/>
  <c r="BD131" i="4"/>
  <c r="BC131" i="4"/>
  <c r="BF131" i="4" s="1"/>
  <c r="BG131" i="4" s="1"/>
  <c r="G17" i="7"/>
  <c r="G18" i="7"/>
  <c r="E3" i="7"/>
  <c r="BB195" i="4"/>
  <c r="BD195" i="4"/>
  <c r="BC195" i="4"/>
  <c r="BF195" i="4" s="1"/>
  <c r="BG195" i="4" s="1"/>
  <c r="G195" i="7"/>
  <c r="G196" i="7"/>
  <c r="A136" i="7"/>
  <c r="C136" i="7" s="1"/>
  <c r="AN136" i="6"/>
  <c r="G109" i="7"/>
  <c r="G110" i="7"/>
  <c r="A40" i="7"/>
  <c r="C40" i="7" s="1"/>
  <c r="AN40" i="6"/>
  <c r="H13" i="7"/>
  <c r="I13" i="7" s="1"/>
  <c r="H200" i="7"/>
  <c r="I200" i="7" s="1"/>
  <c r="A147" i="7"/>
  <c r="C147" i="7" s="1"/>
  <c r="AN147" i="6"/>
  <c r="H120" i="7"/>
  <c r="I120" i="7" s="1"/>
  <c r="A51" i="7"/>
  <c r="C51" i="7" s="1"/>
  <c r="AN51" i="6"/>
  <c r="H24" i="7"/>
  <c r="I24" i="7" s="1"/>
  <c r="A91" i="7"/>
  <c r="C91" i="7" s="1"/>
  <c r="BQ91" i="7" s="1"/>
  <c r="BT91" i="7" s="1"/>
  <c r="AR91" i="6" s="1"/>
  <c r="AN91" i="6"/>
  <c r="H82" i="7"/>
  <c r="I82" i="7" s="1"/>
  <c r="A64" i="7"/>
  <c r="C64" i="7" s="1"/>
  <c r="AN64" i="6"/>
  <c r="H3" i="7"/>
  <c r="I3" i="7" s="1"/>
  <c r="BA172" i="4"/>
  <c r="G186" i="7"/>
  <c r="G187" i="7"/>
  <c r="A84" i="7"/>
  <c r="C84" i="7" s="1"/>
  <c r="AN84" i="6"/>
  <c r="H57" i="7"/>
  <c r="I57" i="7" s="1"/>
  <c r="H165" i="7"/>
  <c r="I165" i="7" s="1"/>
  <c r="A74" i="7"/>
  <c r="C74" i="7" s="1"/>
  <c r="AN74" i="6"/>
  <c r="H42" i="7"/>
  <c r="I42" i="7" s="1"/>
  <c r="A79" i="7"/>
  <c r="C79" i="7" s="1"/>
  <c r="AN79" i="6"/>
  <c r="G61" i="7"/>
  <c r="G62" i="7"/>
  <c r="A11" i="7"/>
  <c r="C11" i="7" s="1"/>
  <c r="AN11" i="6"/>
  <c r="A145" i="7"/>
  <c r="C145" i="7" s="1"/>
  <c r="AN145" i="6"/>
  <c r="G49" i="7"/>
  <c r="G50" i="7"/>
  <c r="A92" i="7"/>
  <c r="C92" i="7" s="1"/>
  <c r="AN92" i="6"/>
  <c r="G85" i="7"/>
  <c r="A20" i="7"/>
  <c r="C20" i="7" s="1"/>
  <c r="AN20" i="6"/>
  <c r="AX330" i="11"/>
  <c r="AW330" i="11"/>
  <c r="AX157" i="11"/>
  <c r="AW157" i="11"/>
  <c r="AX130" i="11"/>
  <c r="AW130" i="11"/>
  <c r="AX58" i="11"/>
  <c r="AW58" i="11"/>
  <c r="AX10" i="11"/>
  <c r="AW10" i="11"/>
  <c r="AX328" i="11"/>
  <c r="AW328" i="11"/>
  <c r="AX155" i="11"/>
  <c r="AW155" i="11"/>
  <c r="AX128" i="11"/>
  <c r="AW128" i="11"/>
  <c r="AX32" i="11"/>
  <c r="AW32" i="11"/>
  <c r="AX19" i="11"/>
  <c r="AW19" i="11"/>
  <c r="AX323" i="11"/>
  <c r="AW323" i="11"/>
  <c r="AX147" i="11"/>
  <c r="AW147" i="11"/>
  <c r="AX120" i="11"/>
  <c r="AW120" i="11"/>
  <c r="AX8" i="11"/>
  <c r="AW8" i="11"/>
  <c r="AX3" i="11"/>
  <c r="AW3" i="11"/>
  <c r="AS311" i="11"/>
  <c r="AV311" i="11" s="1" a="1"/>
  <c r="AV311" i="11" s="1"/>
  <c r="AN311" i="11"/>
  <c r="AS302" i="11"/>
  <c r="AV302" i="11" s="1" a="1"/>
  <c r="AV302" i="11" s="1"/>
  <c r="AN302" i="11"/>
  <c r="AS293" i="11"/>
  <c r="AV293" i="11" s="1" a="1"/>
  <c r="AV293" i="11" s="1"/>
  <c r="AN293" i="11"/>
  <c r="AS284" i="11"/>
  <c r="AV284" i="11" s="1" a="1"/>
  <c r="AV284" i="11" s="1"/>
  <c r="AN284" i="11"/>
  <c r="AS275" i="11"/>
  <c r="AV275" i="11" s="1" a="1"/>
  <c r="AV275" i="11" s="1"/>
  <c r="AN275" i="11"/>
  <c r="AS266" i="11"/>
  <c r="AV266" i="11" s="1" a="1"/>
  <c r="AV266" i="11" s="1"/>
  <c r="AN266" i="11"/>
  <c r="AS257" i="11"/>
  <c r="AV257" i="11" s="1" a="1"/>
  <c r="AV257" i="11" s="1"/>
  <c r="AN257" i="11"/>
  <c r="AS248" i="11"/>
  <c r="AV248" i="11" s="1" a="1"/>
  <c r="AV248" i="11" s="1"/>
  <c r="AN248" i="11"/>
  <c r="AS47" i="11"/>
  <c r="AV47" i="11" s="1" a="1"/>
  <c r="AV47" i="11" s="1"/>
  <c r="AN47" i="11"/>
  <c r="AS66" i="11"/>
  <c r="AV66" i="11" s="1" a="1"/>
  <c r="AV66" i="11" s="1"/>
  <c r="AN66" i="11"/>
  <c r="AS89" i="11"/>
  <c r="AV89" i="11" s="1" a="1"/>
  <c r="AV89" i="11" s="1"/>
  <c r="AN89" i="11"/>
  <c r="AS62" i="11"/>
  <c r="AV62" i="11" s="1" a="1"/>
  <c r="AV62" i="11" s="1"/>
  <c r="AN62" i="11"/>
  <c r="AS33" i="11"/>
  <c r="AV33" i="11" s="1" a="1"/>
  <c r="AV33" i="11" s="1"/>
  <c r="AN33" i="11"/>
  <c r="AS6" i="11"/>
  <c r="AV6" i="11" s="1" a="1"/>
  <c r="AV6" i="11" s="1"/>
  <c r="AN6" i="11"/>
  <c r="E200" i="7"/>
  <c r="F199" i="7"/>
  <c r="E173" i="7"/>
  <c r="F172" i="7"/>
  <c r="BB152" i="4"/>
  <c r="BD152" i="4"/>
  <c r="BC152" i="4"/>
  <c r="BF152" i="4" s="1"/>
  <c r="BG152" i="4" s="1"/>
  <c r="BB179" i="4"/>
  <c r="BD179" i="4"/>
  <c r="BC179" i="4"/>
  <c r="BF179" i="4" s="1"/>
  <c r="BG179" i="4" s="1"/>
  <c r="BB21" i="4"/>
  <c r="BD21" i="4"/>
  <c r="BC21" i="4"/>
  <c r="BF21" i="4" s="1"/>
  <c r="BG21" i="4" s="1"/>
  <c r="BB48" i="4"/>
  <c r="BD48" i="4"/>
  <c r="BC48" i="4"/>
  <c r="BF48" i="4" s="1"/>
  <c r="BG48" i="4" s="1"/>
  <c r="BB75" i="4"/>
  <c r="BD75" i="4"/>
  <c r="BC75" i="4"/>
  <c r="BF75" i="4" s="1"/>
  <c r="BG75" i="4" s="1"/>
  <c r="BB102" i="4"/>
  <c r="BD102" i="4"/>
  <c r="BC102" i="4"/>
  <c r="BF102" i="4" s="1"/>
  <c r="BG102" i="4" s="1"/>
  <c r="BB129" i="4"/>
  <c r="BD129" i="4"/>
  <c r="BC129" i="4"/>
  <c r="BF129" i="4" s="1"/>
  <c r="BG129" i="4" s="1"/>
  <c r="BB156" i="4"/>
  <c r="BD156" i="4"/>
  <c r="BC156" i="4"/>
  <c r="BF156" i="4" s="1"/>
  <c r="BG156" i="4" s="1"/>
  <c r="BB183" i="4"/>
  <c r="BD183" i="4"/>
  <c r="BC183" i="4"/>
  <c r="BF183" i="4" s="1"/>
  <c r="BG183" i="4" s="1"/>
  <c r="BB4" i="4"/>
  <c r="BD4" i="4"/>
  <c r="BC4" i="4"/>
  <c r="BF4" i="4" s="1"/>
  <c r="BG4" i="4" s="1"/>
  <c r="BB13" i="4"/>
  <c r="BD13" i="4"/>
  <c r="BC13" i="4"/>
  <c r="BF13" i="4" s="1"/>
  <c r="BG13" i="4" s="1"/>
  <c r="BB22" i="4"/>
  <c r="BD22" i="4"/>
  <c r="BC22" i="4"/>
  <c r="BF22" i="4" s="1"/>
  <c r="BG22" i="4" s="1"/>
  <c r="BB31" i="4"/>
  <c r="BD31" i="4"/>
  <c r="BC31" i="4"/>
  <c r="BF31" i="4" s="1"/>
  <c r="BG31" i="4" s="1"/>
  <c r="BB40" i="4"/>
  <c r="BD40" i="4"/>
  <c r="BC40" i="4"/>
  <c r="BF40" i="4" s="1"/>
  <c r="BG40" i="4" s="1"/>
  <c r="BB49" i="4"/>
  <c r="BD49" i="4"/>
  <c r="BC49" i="4"/>
  <c r="BF49" i="4" s="1"/>
  <c r="BG49" i="4" s="1"/>
  <c r="BB58" i="4"/>
  <c r="BD58" i="4"/>
  <c r="BC58" i="4"/>
  <c r="BF58" i="4" s="1"/>
  <c r="BG58" i="4" s="1"/>
  <c r="BB67" i="4"/>
  <c r="BD67" i="4"/>
  <c r="BC67" i="4"/>
  <c r="BF67" i="4" s="1"/>
  <c r="BG67" i="4" s="1"/>
  <c r="BB76" i="4"/>
  <c r="BD76" i="4"/>
  <c r="BC76" i="4"/>
  <c r="BF76" i="4" s="1"/>
  <c r="BG76" i="4" s="1"/>
  <c r="BB85" i="4"/>
  <c r="BD85" i="4"/>
  <c r="BC85" i="4"/>
  <c r="BF85" i="4" s="1"/>
  <c r="BG85" i="4" s="1"/>
  <c r="BB94" i="4"/>
  <c r="BD94" i="4"/>
  <c r="BC94" i="4"/>
  <c r="BF94" i="4" s="1"/>
  <c r="BG94" i="4" s="1"/>
  <c r="BB103" i="4"/>
  <c r="BD103" i="4"/>
  <c r="BC103" i="4"/>
  <c r="BF103" i="4" s="1"/>
  <c r="BG103" i="4" s="1"/>
  <c r="BB112" i="4"/>
  <c r="BD112" i="4"/>
  <c r="BC112" i="4"/>
  <c r="BF112" i="4" s="1"/>
  <c r="BG112" i="4" s="1"/>
  <c r="BB121" i="4"/>
  <c r="BD121" i="4"/>
  <c r="BC121" i="4"/>
  <c r="BF121" i="4" s="1"/>
  <c r="BG121" i="4" s="1"/>
  <c r="BB130" i="4"/>
  <c r="BD130" i="4"/>
  <c r="BC130" i="4"/>
  <c r="BF130" i="4" s="1"/>
  <c r="BG130" i="4" s="1"/>
  <c r="BB190" i="4"/>
  <c r="BD190" i="4"/>
  <c r="BC190" i="4"/>
  <c r="BF190" i="4" s="1"/>
  <c r="BG190" i="4" s="1"/>
  <c r="BB197" i="4"/>
  <c r="BD197" i="4"/>
  <c r="BC197" i="4"/>
  <c r="BF197" i="4" s="1"/>
  <c r="BG197" i="4" s="1"/>
  <c r="AX100" i="11"/>
  <c r="AW100" i="11"/>
  <c r="AX26" i="11"/>
  <c r="AW26" i="11"/>
  <c r="AX347" i="11"/>
  <c r="AW347" i="11"/>
  <c r="AX144" i="11"/>
  <c r="AW144" i="11"/>
  <c r="AX117" i="11"/>
  <c r="AW117" i="11"/>
  <c r="AS306" i="11"/>
  <c r="AV306" i="11" s="1" a="1"/>
  <c r="AV306" i="11" s="1"/>
  <c r="AN306" i="11"/>
  <c r="AS261" i="11"/>
  <c r="AV261" i="11" s="1" a="1"/>
  <c r="AV261" i="11" s="1"/>
  <c r="AN261" i="11"/>
  <c r="AX336" i="11"/>
  <c r="AW336" i="11"/>
  <c r="AX334" i="11"/>
  <c r="AW334" i="11"/>
  <c r="AX329" i="11"/>
  <c r="AW329" i="11"/>
  <c r="AX35" i="11"/>
  <c r="AW35" i="11"/>
  <c r="BB549" i="11"/>
  <c r="BA549" i="11"/>
  <c r="BB525" i="11"/>
  <c r="BA525" i="11"/>
  <c r="BB498" i="11"/>
  <c r="BA498" i="11"/>
  <c r="BB471" i="11"/>
  <c r="BA471" i="11"/>
  <c r="BB550" i="11"/>
  <c r="BA550" i="11"/>
  <c r="BB538" i="11"/>
  <c r="BA538" i="11"/>
  <c r="BB523" i="11"/>
  <c r="BA523" i="11"/>
  <c r="BB508" i="11"/>
  <c r="BA508" i="11"/>
  <c r="BB499" i="11"/>
  <c r="BA499" i="11"/>
  <c r="BB481" i="11"/>
  <c r="BA481" i="11"/>
  <c r="BB551" i="11"/>
  <c r="BA551" i="11"/>
  <c r="BB542" i="11"/>
  <c r="BA542" i="11"/>
  <c r="BB530" i="11"/>
  <c r="BA530" i="11"/>
  <c r="BB518" i="11"/>
  <c r="BA518" i="11"/>
  <c r="BB506" i="11"/>
  <c r="BA506" i="11"/>
  <c r="BB494" i="11"/>
  <c r="BA494" i="11"/>
  <c r="BB485" i="11"/>
  <c r="BA485" i="11"/>
  <c r="BB473" i="11"/>
  <c r="BA473" i="11"/>
  <c r="BB464" i="11"/>
  <c r="BA464" i="11"/>
  <c r="BB452" i="11"/>
  <c r="BA452" i="11"/>
  <c r="BB443" i="11"/>
  <c r="BA443" i="11"/>
  <c r="BB434" i="11"/>
  <c r="BA434" i="11"/>
  <c r="BB422" i="11"/>
  <c r="BA422" i="11"/>
  <c r="BB410" i="11"/>
  <c r="BA410" i="11"/>
  <c r="BB401" i="11"/>
  <c r="BA401" i="11"/>
  <c r="BB389" i="11"/>
  <c r="BA389" i="11"/>
  <c r="BB380" i="11"/>
  <c r="BA380" i="11"/>
  <c r="BB368" i="11"/>
  <c r="BA368" i="11"/>
  <c r="BB359" i="11"/>
  <c r="BA359" i="11"/>
  <c r="AS264" i="11"/>
  <c r="AV264" i="11" s="1" a="1"/>
  <c r="AV264" i="11" s="1"/>
  <c r="AN264" i="11"/>
  <c r="AS246" i="11"/>
  <c r="AV246" i="11" s="1" a="1"/>
  <c r="AV246" i="11" s="1"/>
  <c r="AN246" i="11"/>
  <c r="BQ30" i="7"/>
  <c r="BT30" i="7" s="1"/>
  <c r="AR30" i="6" s="1"/>
  <c r="BR29" i="7"/>
  <c r="E30" i="7"/>
  <c r="F29" i="7"/>
  <c r="AX357" i="11"/>
  <c r="AW357" i="11"/>
  <c r="AX224" i="11"/>
  <c r="AW224" i="11"/>
  <c r="AX206" i="11"/>
  <c r="AW206" i="11"/>
  <c r="BB180" i="4"/>
  <c r="BD180" i="4"/>
  <c r="BC180" i="4"/>
  <c r="BF180" i="4" s="1"/>
  <c r="BG180" i="4" s="1"/>
  <c r="BB546" i="11"/>
  <c r="BA546" i="11"/>
  <c r="BB519" i="11"/>
  <c r="BA519" i="11"/>
  <c r="BB501" i="11"/>
  <c r="BA501" i="11"/>
  <c r="BB465" i="11"/>
  <c r="BA465" i="11"/>
  <c r="BB544" i="11"/>
  <c r="BA544" i="11"/>
  <c r="BB532" i="11"/>
  <c r="BA532" i="11"/>
  <c r="BB475" i="11"/>
  <c r="BA475" i="11"/>
  <c r="BB457" i="11"/>
  <c r="BA457" i="11"/>
  <c r="BB445" i="11"/>
  <c r="BA445" i="11"/>
  <c r="BB436" i="11"/>
  <c r="BA436" i="11"/>
  <c r="BB424" i="11"/>
  <c r="BA424" i="11"/>
  <c r="BB412" i="11"/>
  <c r="BA412" i="11"/>
  <c r="BB400" i="11"/>
  <c r="BA400" i="11"/>
  <c r="BB391" i="11"/>
  <c r="BA391" i="11"/>
  <c r="BB382" i="11"/>
  <c r="BA382" i="11"/>
  <c r="BB376" i="11"/>
  <c r="BA376" i="11"/>
  <c r="BB373" i="11"/>
  <c r="BA373" i="11"/>
  <c r="BB370" i="11"/>
  <c r="BA370" i="11"/>
  <c r="BB367" i="11"/>
  <c r="BA367" i="11"/>
  <c r="BB364" i="11"/>
  <c r="BA364" i="11"/>
  <c r="BB350" i="11"/>
  <c r="BA350" i="11"/>
  <c r="BB168" i="11"/>
  <c r="BA168" i="11"/>
  <c r="BB95" i="11"/>
  <c r="BA95" i="11"/>
  <c r="BB96" i="11"/>
  <c r="BA96" i="11"/>
  <c r="BB103" i="11"/>
  <c r="BA103" i="11"/>
  <c r="H124" i="7"/>
  <c r="I124" i="7" s="1"/>
  <c r="H37" i="7"/>
  <c r="I37" i="7" s="1"/>
  <c r="BR153" i="7"/>
  <c r="E154" i="7"/>
  <c r="F153" i="7"/>
  <c r="BR30" i="7"/>
  <c r="E31" i="7"/>
  <c r="F30" i="7"/>
  <c r="H178" i="7"/>
  <c r="I178" i="7" s="1"/>
  <c r="H26" i="7"/>
  <c r="I26" i="7" s="1"/>
  <c r="BB19" i="4"/>
  <c r="BD19" i="4"/>
  <c r="BC19" i="4"/>
  <c r="BF19" i="4" s="1"/>
  <c r="BG19" i="4" s="1"/>
  <c r="BB46" i="4"/>
  <c r="BD46" i="4"/>
  <c r="BC46" i="4"/>
  <c r="BF46" i="4" s="1"/>
  <c r="BG46" i="4" s="1"/>
  <c r="BB73" i="4"/>
  <c r="BD73" i="4"/>
  <c r="BC73" i="4"/>
  <c r="BF73" i="4" s="1"/>
  <c r="BG73" i="4" s="1"/>
  <c r="BB100" i="4"/>
  <c r="BD100" i="4"/>
  <c r="BC100" i="4"/>
  <c r="BF100" i="4" s="1"/>
  <c r="BG100" i="4" s="1"/>
  <c r="BB127" i="4"/>
  <c r="BD127" i="4"/>
  <c r="BC127" i="4"/>
  <c r="BF127" i="4" s="1"/>
  <c r="BG127" i="4" s="1"/>
  <c r="BB155" i="4"/>
  <c r="BD155" i="4"/>
  <c r="BC155" i="4"/>
  <c r="BF155" i="4" s="1"/>
  <c r="BG155" i="4" s="1"/>
  <c r="BB51" i="4"/>
  <c r="BD51" i="4"/>
  <c r="BC51" i="4"/>
  <c r="BF51" i="4" s="1"/>
  <c r="BG51" i="4" s="1"/>
  <c r="BB132" i="4"/>
  <c r="BD132" i="4"/>
  <c r="BC132" i="4"/>
  <c r="BF132" i="4" s="1"/>
  <c r="BG132" i="4" s="1"/>
  <c r="BB187" i="4"/>
  <c r="BD187" i="4"/>
  <c r="BC187" i="4"/>
  <c r="BF187" i="4" s="1"/>
  <c r="BG187" i="4" s="1"/>
  <c r="H180" i="7"/>
  <c r="I180" i="7" s="1"/>
  <c r="A130" i="7"/>
  <c r="C130" i="7" s="1"/>
  <c r="AN130" i="6"/>
  <c r="G98" i="7"/>
  <c r="G99" i="7"/>
  <c r="A60" i="7"/>
  <c r="C60" i="7" s="1"/>
  <c r="AN60" i="6"/>
  <c r="G34" i="7"/>
  <c r="G35" i="7"/>
  <c r="A150" i="7"/>
  <c r="C150" i="7" s="1"/>
  <c r="AN150" i="6"/>
  <c r="H123" i="7"/>
  <c r="I123" i="7" s="1"/>
  <c r="A54" i="7"/>
  <c r="C54" i="7" s="1"/>
  <c r="AN54" i="6"/>
  <c r="G27" i="7"/>
  <c r="G28" i="7"/>
  <c r="E156" i="7"/>
  <c r="F155" i="7"/>
  <c r="BQ147" i="7"/>
  <c r="BT147" i="7" s="1"/>
  <c r="AR147" i="6" s="1"/>
  <c r="BR146" i="7"/>
  <c r="E147" i="7"/>
  <c r="F146" i="7"/>
  <c r="BR137" i="7"/>
  <c r="E138" i="7"/>
  <c r="F137" i="7"/>
  <c r="E129" i="7"/>
  <c r="F128" i="7"/>
  <c r="E120" i="7"/>
  <c r="F119" i="7"/>
  <c r="E111" i="7"/>
  <c r="F110" i="7"/>
  <c r="BQ103" i="7"/>
  <c r="BT103" i="7" s="1"/>
  <c r="AR103" i="6" s="1"/>
  <c r="BR102" i="7"/>
  <c r="E103" i="7"/>
  <c r="F102" i="7"/>
  <c r="BR103" i="7"/>
  <c r="BQ51" i="7"/>
  <c r="BT51" i="7" s="1"/>
  <c r="AR51" i="6" s="1"/>
  <c r="E51" i="7"/>
  <c r="F50" i="7"/>
  <c r="BR35" i="7"/>
  <c r="E36" i="7"/>
  <c r="F35" i="7"/>
  <c r="BQ11" i="7"/>
  <c r="BT11" i="7" s="1"/>
  <c r="AR11" i="6" s="1"/>
  <c r="E11" i="7"/>
  <c r="F10" i="7"/>
  <c r="BB14" i="4"/>
  <c r="BD14" i="4"/>
  <c r="BC14" i="4"/>
  <c r="BF14" i="4" s="1"/>
  <c r="BG14" i="4" s="1"/>
  <c r="BB41" i="4"/>
  <c r="BD41" i="4"/>
  <c r="BC41" i="4"/>
  <c r="BF41" i="4" s="1"/>
  <c r="BG41" i="4" s="1"/>
  <c r="BB68" i="4"/>
  <c r="BD68" i="4"/>
  <c r="BC68" i="4"/>
  <c r="BF68" i="4" s="1"/>
  <c r="BG68" i="4" s="1"/>
  <c r="BB95" i="4"/>
  <c r="BD95" i="4"/>
  <c r="BC95" i="4"/>
  <c r="BF95" i="4" s="1"/>
  <c r="BG95" i="4" s="1"/>
  <c r="BB122" i="4"/>
  <c r="BD122" i="4"/>
  <c r="BC122" i="4"/>
  <c r="BF122" i="4" s="1"/>
  <c r="BG122" i="4" s="1"/>
  <c r="H5" i="7"/>
  <c r="I5" i="7" s="1"/>
  <c r="BB163" i="4"/>
  <c r="BD163" i="4"/>
  <c r="BC163" i="4"/>
  <c r="BF163" i="4" s="1"/>
  <c r="BG163" i="4" s="1"/>
  <c r="A163" i="7"/>
  <c r="C163" i="7" s="1"/>
  <c r="AN163" i="6"/>
  <c r="G136" i="7"/>
  <c r="G137" i="7"/>
  <c r="A66" i="7"/>
  <c r="C66" i="7" s="1"/>
  <c r="AN66" i="6"/>
  <c r="H40" i="7"/>
  <c r="I40" i="7" s="1"/>
  <c r="A173" i="7"/>
  <c r="C173" i="7" s="1"/>
  <c r="BR174" i="7" s="1"/>
  <c r="AN173" i="6"/>
  <c r="H147" i="7"/>
  <c r="I147" i="7" s="1"/>
  <c r="A83" i="7"/>
  <c r="C83" i="7" s="1"/>
  <c r="AN83" i="6"/>
  <c r="H51" i="7"/>
  <c r="I51" i="7" s="1"/>
  <c r="H91" i="7"/>
  <c r="I91" i="7" s="1"/>
  <c r="A73" i="7"/>
  <c r="C73" i="7" s="1"/>
  <c r="AN73" i="6"/>
  <c r="H64" i="7"/>
  <c r="I64" i="7" s="1"/>
  <c r="A15" i="7"/>
  <c r="C15" i="7" s="1"/>
  <c r="AN15" i="6"/>
  <c r="A154" i="7"/>
  <c r="C154" i="7" s="1"/>
  <c r="AN154" i="6"/>
  <c r="H84" i="7"/>
  <c r="I84" i="7" s="1"/>
  <c r="A138" i="7"/>
  <c r="C138" i="7" s="1"/>
  <c r="BQ138" i="7" s="1"/>
  <c r="BT138" i="7" s="1"/>
  <c r="AR138" i="6" s="1"/>
  <c r="AN138" i="6"/>
  <c r="H74" i="7"/>
  <c r="I74" i="7" s="1"/>
  <c r="O96" i="7"/>
  <c r="L96" i="7"/>
  <c r="A88" i="7"/>
  <c r="C88" i="7" s="1"/>
  <c r="AN88" i="6"/>
  <c r="H79" i="7"/>
  <c r="I79" i="7" s="1"/>
  <c r="A9" i="7"/>
  <c r="C9" i="7" s="1"/>
  <c r="BR10" i="7" s="1"/>
  <c r="AN9" i="6"/>
  <c r="H11" i="7"/>
  <c r="I11" i="7" s="1"/>
  <c r="A177" i="7"/>
  <c r="C177" i="7" s="1"/>
  <c r="AN177" i="6"/>
  <c r="G145" i="7"/>
  <c r="G146" i="7"/>
  <c r="A182" i="7"/>
  <c r="C182" i="7" s="1"/>
  <c r="AN182" i="6"/>
  <c r="G92" i="7"/>
  <c r="G93" i="7"/>
  <c r="A76" i="7"/>
  <c r="C76" i="7" s="1"/>
  <c r="AN76" i="6"/>
  <c r="G20" i="7"/>
  <c r="G21" i="7"/>
  <c r="AX339" i="11"/>
  <c r="AW339" i="11"/>
  <c r="AX166" i="11"/>
  <c r="AW166" i="11"/>
  <c r="AX139" i="11"/>
  <c r="AW139" i="11"/>
  <c r="AX107" i="11"/>
  <c r="AW107" i="11"/>
  <c r="AX43" i="11"/>
  <c r="AW43" i="11"/>
  <c r="AX337" i="11"/>
  <c r="AW337" i="11"/>
  <c r="AX164" i="11"/>
  <c r="AW164" i="11"/>
  <c r="AX137" i="11"/>
  <c r="AW137" i="11"/>
  <c r="AX67" i="11"/>
  <c r="AW67" i="11"/>
  <c r="AX52" i="11"/>
  <c r="AW52" i="11"/>
  <c r="AX332" i="11"/>
  <c r="AW332" i="11"/>
  <c r="AX156" i="11"/>
  <c r="AW156" i="11"/>
  <c r="AX129" i="11"/>
  <c r="AW129" i="11"/>
  <c r="AX41" i="11"/>
  <c r="AW41" i="11"/>
  <c r="AX28" i="11"/>
  <c r="AW28" i="11"/>
  <c r="AS305" i="11"/>
  <c r="AV305" i="11" s="1" a="1"/>
  <c r="AV305" i="11" s="1"/>
  <c r="AN305" i="11"/>
  <c r="AS296" i="11"/>
  <c r="AV296" i="11" s="1" a="1"/>
  <c r="AV296" i="11" s="1"/>
  <c r="AN296" i="11"/>
  <c r="AS287" i="11"/>
  <c r="AV287" i="11" s="1" a="1"/>
  <c r="AV287" i="11" s="1"/>
  <c r="AN287" i="11"/>
  <c r="AS278" i="11"/>
  <c r="AV278" i="11" s="1" a="1"/>
  <c r="AV278" i="11" s="1"/>
  <c r="AN278" i="11"/>
  <c r="AS269" i="11"/>
  <c r="AV269" i="11" s="1" a="1"/>
  <c r="AV269" i="11" s="1"/>
  <c r="AN269" i="11"/>
  <c r="AS260" i="11"/>
  <c r="AV260" i="11" s="1" a="1"/>
  <c r="AV260" i="11" s="1"/>
  <c r="AN260" i="11"/>
  <c r="AS251" i="11"/>
  <c r="AV251" i="11" s="1" a="1"/>
  <c r="AV251" i="11" s="1"/>
  <c r="AN251" i="11"/>
  <c r="AS82" i="11"/>
  <c r="AV82" i="11" s="1" a="1"/>
  <c r="AV82" i="11" s="1"/>
  <c r="AN82" i="11"/>
  <c r="AS101" i="11"/>
  <c r="AV101" i="11" s="1" a="1"/>
  <c r="AV101" i="11" s="1"/>
  <c r="AN101" i="11"/>
  <c r="AS13" i="11"/>
  <c r="AV13" i="11" s="1" a="1"/>
  <c r="AV13" i="11" s="1"/>
  <c r="AN13" i="11"/>
  <c r="AS71" i="11"/>
  <c r="AV71" i="11" s="1" a="1"/>
  <c r="AV71" i="11" s="1"/>
  <c r="AN71" i="11"/>
  <c r="AS42" i="11"/>
  <c r="AV42" i="11" s="1" a="1"/>
  <c r="AV42" i="11" s="1"/>
  <c r="AN42" i="11"/>
  <c r="AS15" i="11"/>
  <c r="AV15" i="11" s="1" a="1"/>
  <c r="AV15" i="11" s="1"/>
  <c r="AN15" i="11"/>
  <c r="BQ116" i="7"/>
  <c r="BT116" i="7" s="1"/>
  <c r="AR116" i="6" s="1"/>
  <c r="E116" i="7"/>
  <c r="F115" i="7"/>
  <c r="BQ56" i="7"/>
  <c r="BT56" i="7" s="1"/>
  <c r="AR56" i="6" s="1"/>
  <c r="E56" i="7"/>
  <c r="F55" i="7"/>
  <c r="BR56" i="7"/>
  <c r="BR117" i="7"/>
  <c r="E118" i="7"/>
  <c r="F117" i="7"/>
  <c r="BR48" i="7"/>
  <c r="E49" i="7"/>
  <c r="F48" i="7"/>
  <c r="G181" i="7"/>
  <c r="BB143" i="4"/>
  <c r="BD143" i="4"/>
  <c r="BC143" i="4"/>
  <c r="BF143" i="4" s="1"/>
  <c r="BG143" i="4" s="1"/>
  <c r="BB170" i="4"/>
  <c r="BD170" i="4"/>
  <c r="BC170" i="4"/>
  <c r="BF170" i="4" s="1"/>
  <c r="BG170" i="4" s="1"/>
  <c r="BB12" i="4"/>
  <c r="BD12" i="4"/>
  <c r="BC12" i="4"/>
  <c r="BF12" i="4" s="1"/>
  <c r="BG12" i="4" s="1"/>
  <c r="BB39" i="4"/>
  <c r="BD39" i="4"/>
  <c r="BC39" i="4"/>
  <c r="BF39" i="4" s="1"/>
  <c r="BG39" i="4" s="1"/>
  <c r="BB66" i="4"/>
  <c r="BD66" i="4"/>
  <c r="BC66" i="4"/>
  <c r="BF66" i="4" s="1"/>
  <c r="BG66" i="4" s="1"/>
  <c r="BB93" i="4"/>
  <c r="BD93" i="4"/>
  <c r="BC93" i="4"/>
  <c r="BF93" i="4" s="1"/>
  <c r="BG93" i="4" s="1"/>
  <c r="BB120" i="4"/>
  <c r="BD120" i="4"/>
  <c r="BC120" i="4"/>
  <c r="BF120" i="4" s="1"/>
  <c r="BG120" i="4" s="1"/>
  <c r="BB147" i="4"/>
  <c r="BD147" i="4"/>
  <c r="BC147" i="4"/>
  <c r="BF147" i="4" s="1"/>
  <c r="BG147" i="4" s="1"/>
  <c r="BB174" i="4"/>
  <c r="BD174" i="4"/>
  <c r="BC174" i="4"/>
  <c r="BF174" i="4" s="1"/>
  <c r="BG174" i="4" s="1"/>
  <c r="BB178" i="4"/>
  <c r="BD178" i="4"/>
  <c r="BC178" i="4"/>
  <c r="BF178" i="4" s="1"/>
  <c r="BG178" i="4" s="1"/>
  <c r="AX358" i="11"/>
  <c r="AW358" i="11"/>
  <c r="AX243" i="11"/>
  <c r="AW243" i="11"/>
  <c r="AX234" i="11"/>
  <c r="AW234" i="11"/>
  <c r="BB140" i="4"/>
  <c r="BD140" i="4"/>
  <c r="BC140" i="4"/>
  <c r="BF140" i="4" s="1"/>
  <c r="BG140" i="4" s="1"/>
  <c r="BB167" i="4"/>
  <c r="BD167" i="4"/>
  <c r="BC167" i="4"/>
  <c r="BF167" i="4" s="1"/>
  <c r="BG167" i="4" s="1"/>
  <c r="BB137" i="4"/>
  <c r="BD137" i="4"/>
  <c r="BC137" i="4"/>
  <c r="BF137" i="4" s="1"/>
  <c r="BG137" i="4" s="1"/>
  <c r="BB164" i="4"/>
  <c r="BD164" i="4"/>
  <c r="BC164" i="4"/>
  <c r="BF164" i="4" s="1"/>
  <c r="BG164" i="4" s="1"/>
  <c r="BB6" i="4"/>
  <c r="BD6" i="4"/>
  <c r="BC6" i="4"/>
  <c r="BF6" i="4" s="1"/>
  <c r="BG6" i="4" s="1"/>
  <c r="BB33" i="4"/>
  <c r="BD33" i="4"/>
  <c r="BC33" i="4"/>
  <c r="BF33" i="4" s="1"/>
  <c r="BG33" i="4" s="1"/>
  <c r="BB60" i="4"/>
  <c r="BD60" i="4"/>
  <c r="BC60" i="4"/>
  <c r="BF60" i="4" s="1"/>
  <c r="BG60" i="4" s="1"/>
  <c r="BB87" i="4"/>
  <c r="BD87" i="4"/>
  <c r="BC87" i="4"/>
  <c r="BF87" i="4" s="1"/>
  <c r="BG87" i="4" s="1"/>
  <c r="BB114" i="4"/>
  <c r="BD114" i="4"/>
  <c r="BC114" i="4"/>
  <c r="BF114" i="4" s="1"/>
  <c r="BG114" i="4" s="1"/>
  <c r="BB141" i="4"/>
  <c r="BD141" i="4"/>
  <c r="BC141" i="4"/>
  <c r="BF141" i="4" s="1"/>
  <c r="BG141" i="4" s="1"/>
  <c r="BB168" i="4"/>
  <c r="BD168" i="4"/>
  <c r="BC168" i="4"/>
  <c r="BF168" i="4" s="1"/>
  <c r="BG168" i="4" s="1"/>
  <c r="BB133" i="4"/>
  <c r="BD133" i="4"/>
  <c r="BC133" i="4"/>
  <c r="BF133" i="4" s="1"/>
  <c r="BG133" i="4" s="1"/>
  <c r="BB199" i="4"/>
  <c r="BD199" i="4"/>
  <c r="BC199" i="4"/>
  <c r="BF199" i="4" s="1"/>
  <c r="BG199" i="4" s="1"/>
  <c r="BB8" i="4"/>
  <c r="BD8" i="4"/>
  <c r="BC8" i="4"/>
  <c r="BF8" i="4" s="1"/>
  <c r="BG8" i="4" s="1"/>
  <c r="BB17" i="4"/>
  <c r="BD17" i="4"/>
  <c r="BC17" i="4"/>
  <c r="BF17" i="4" s="1"/>
  <c r="BG17" i="4" s="1"/>
  <c r="BB26" i="4"/>
  <c r="BD26" i="4"/>
  <c r="BC26" i="4"/>
  <c r="BF26" i="4" s="1"/>
  <c r="BG26" i="4" s="1"/>
  <c r="BB35" i="4"/>
  <c r="BD35" i="4"/>
  <c r="BC35" i="4"/>
  <c r="BF35" i="4" s="1"/>
  <c r="BG35" i="4" s="1"/>
  <c r="BB44" i="4"/>
  <c r="BD44" i="4"/>
  <c r="BC44" i="4"/>
  <c r="BF44" i="4" s="1"/>
  <c r="BG44" i="4" s="1"/>
  <c r="BB53" i="4"/>
  <c r="BD53" i="4"/>
  <c r="BC53" i="4"/>
  <c r="BF53" i="4" s="1"/>
  <c r="BG53" i="4" s="1"/>
  <c r="BB62" i="4"/>
  <c r="BD62" i="4"/>
  <c r="BC62" i="4"/>
  <c r="BF62" i="4" s="1"/>
  <c r="BG62" i="4" s="1"/>
  <c r="BB71" i="4"/>
  <c r="BD71" i="4"/>
  <c r="BC71" i="4"/>
  <c r="BF71" i="4" s="1"/>
  <c r="BG71" i="4" s="1"/>
  <c r="BB80" i="4"/>
  <c r="BD80" i="4"/>
  <c r="BC80" i="4"/>
  <c r="BF80" i="4" s="1"/>
  <c r="BG80" i="4" s="1"/>
  <c r="BB89" i="4"/>
  <c r="BD89" i="4"/>
  <c r="BC89" i="4"/>
  <c r="BF89" i="4" s="1"/>
  <c r="BG89" i="4" s="1"/>
  <c r="BB98" i="4"/>
  <c r="BD98" i="4"/>
  <c r="BC98" i="4"/>
  <c r="BF98" i="4" s="1"/>
  <c r="BG98" i="4" s="1"/>
  <c r="BB107" i="4"/>
  <c r="BD107" i="4"/>
  <c r="BC107" i="4"/>
  <c r="BF107" i="4" s="1"/>
  <c r="BG107" i="4" s="1"/>
  <c r="BB116" i="4"/>
  <c r="BD116" i="4"/>
  <c r="BC116" i="4"/>
  <c r="BF116" i="4" s="1"/>
  <c r="BG116" i="4" s="1"/>
  <c r="BB125" i="4"/>
  <c r="BD125" i="4"/>
  <c r="BC125" i="4"/>
  <c r="BF125" i="4" s="1"/>
  <c r="BG125" i="4" s="1"/>
  <c r="AX327" i="11"/>
  <c r="AW327" i="11"/>
  <c r="AX127" i="11"/>
  <c r="AW127" i="11"/>
  <c r="AX50" i="11"/>
  <c r="AW50" i="11"/>
  <c r="AX152" i="11"/>
  <c r="AW152" i="11"/>
  <c r="AX125" i="11"/>
  <c r="AW125" i="11"/>
  <c r="AX87" i="11"/>
  <c r="AW87" i="11"/>
  <c r="AS297" i="11"/>
  <c r="AV297" i="11" s="1" a="1"/>
  <c r="AV297" i="11" s="1"/>
  <c r="AN297" i="11"/>
  <c r="AS279" i="11"/>
  <c r="AV279" i="11" s="1" a="1"/>
  <c r="AV279" i="11" s="1"/>
  <c r="AN279" i="11"/>
  <c r="AS270" i="11"/>
  <c r="AV270" i="11" s="1" a="1"/>
  <c r="AV270" i="11" s="1"/>
  <c r="AN270" i="11"/>
  <c r="AS91" i="11"/>
  <c r="AV91" i="11" s="1" a="1"/>
  <c r="AV91" i="11" s="1"/>
  <c r="AN91" i="11"/>
  <c r="AX163" i="11"/>
  <c r="AW163" i="11"/>
  <c r="AX136" i="11"/>
  <c r="AW136" i="11"/>
  <c r="AX85" i="11"/>
  <c r="AW85" i="11"/>
  <c r="AX37" i="11"/>
  <c r="AW37" i="11"/>
  <c r="AX161" i="11"/>
  <c r="AW161" i="11"/>
  <c r="AX134" i="11"/>
  <c r="AW134" i="11"/>
  <c r="AX61" i="11"/>
  <c r="AW61" i="11"/>
  <c r="AX46" i="11"/>
  <c r="AW46" i="11"/>
  <c r="AX153" i="11"/>
  <c r="AW153" i="11"/>
  <c r="AX126" i="11"/>
  <c r="AW126" i="11"/>
  <c r="AX7" i="11"/>
  <c r="AW7" i="11"/>
  <c r="BB540" i="11"/>
  <c r="BA540" i="11"/>
  <c r="BB537" i="11"/>
  <c r="BA537" i="11"/>
  <c r="BB528" i="11"/>
  <c r="BA528" i="11"/>
  <c r="BB516" i="11"/>
  <c r="BA516" i="11"/>
  <c r="BB513" i="11"/>
  <c r="BA513" i="11"/>
  <c r="BB495" i="11"/>
  <c r="BA495" i="11"/>
  <c r="BB483" i="11"/>
  <c r="BA483" i="11"/>
  <c r="BB480" i="11"/>
  <c r="BA480" i="11"/>
  <c r="BB468" i="11"/>
  <c r="BA468" i="11"/>
  <c r="BB456" i="11"/>
  <c r="BA456" i="11"/>
  <c r="BB547" i="11"/>
  <c r="BA547" i="11"/>
  <c r="BB541" i="11"/>
  <c r="BA541" i="11"/>
  <c r="BB535" i="11"/>
  <c r="BA535" i="11"/>
  <c r="BB529" i="11"/>
  <c r="BA529" i="11"/>
  <c r="BB526" i="11"/>
  <c r="BA526" i="11"/>
  <c r="BB517" i="11"/>
  <c r="BA517" i="11"/>
  <c r="BB514" i="11"/>
  <c r="BA514" i="11"/>
  <c r="BB511" i="11"/>
  <c r="BA511" i="11"/>
  <c r="BB505" i="11"/>
  <c r="BA505" i="11"/>
  <c r="BB502" i="11"/>
  <c r="BA502" i="11"/>
  <c r="BB493" i="11"/>
  <c r="BA493" i="11"/>
  <c r="BB490" i="11"/>
  <c r="BA490" i="11"/>
  <c r="BB484" i="11"/>
  <c r="BA484" i="11"/>
  <c r="BB478" i="11"/>
  <c r="BA478" i="11"/>
  <c r="BB472" i="11"/>
  <c r="BA472" i="11"/>
  <c r="BB469" i="11"/>
  <c r="BA469" i="11"/>
  <c r="BB548" i="11"/>
  <c r="BA548" i="11"/>
  <c r="BB545" i="11"/>
  <c r="BA545" i="11"/>
  <c r="BB539" i="11"/>
  <c r="BA539" i="11"/>
  <c r="BB536" i="11"/>
  <c r="BA536" i="11"/>
  <c r="BB533" i="11"/>
  <c r="BA533" i="11"/>
  <c r="BB527" i="11"/>
  <c r="BA527" i="11"/>
  <c r="BB524" i="11"/>
  <c r="BA524" i="11"/>
  <c r="BB521" i="11"/>
  <c r="BA521" i="11"/>
  <c r="BB515" i="11"/>
  <c r="BA515" i="11"/>
  <c r="BB512" i="11"/>
  <c r="BA512" i="11"/>
  <c r="BB509" i="11"/>
  <c r="BA509" i="11"/>
  <c r="BB503" i="11"/>
  <c r="BA503" i="11"/>
  <c r="BB500" i="11"/>
  <c r="BA500" i="11"/>
  <c r="BB497" i="11"/>
  <c r="BA497" i="11"/>
  <c r="BB491" i="11"/>
  <c r="BA491" i="11"/>
  <c r="BB488" i="11"/>
  <c r="BA488" i="11"/>
  <c r="BB482" i="11"/>
  <c r="BA482" i="11"/>
  <c r="BB479" i="11"/>
  <c r="BA479" i="11"/>
  <c r="BB476" i="11"/>
  <c r="BA476" i="11"/>
  <c r="BB470" i="11"/>
  <c r="BA470" i="11"/>
  <c r="BB467" i="11"/>
  <c r="BA467" i="11"/>
  <c r="BB461" i="11"/>
  <c r="BA461" i="11"/>
  <c r="BB458" i="11"/>
  <c r="BA458" i="11"/>
  <c r="BB455" i="11"/>
  <c r="BA455" i="11"/>
  <c r="BB449" i="11"/>
  <c r="BA449" i="11"/>
  <c r="BB446" i="11"/>
  <c r="BA446" i="11"/>
  <c r="BB440" i="11"/>
  <c r="BA440" i="11"/>
  <c r="BB437" i="11"/>
  <c r="BA437" i="11"/>
  <c r="BB431" i="11"/>
  <c r="BA431" i="11"/>
  <c r="BB428" i="11"/>
  <c r="BA428" i="11"/>
  <c r="BB425" i="11"/>
  <c r="BA425" i="11"/>
  <c r="BB419" i="11"/>
  <c r="BA419" i="11"/>
  <c r="BB416" i="11"/>
  <c r="BA416" i="11"/>
  <c r="BB413" i="11"/>
  <c r="BA413" i="11"/>
  <c r="BB407" i="11"/>
  <c r="BA407" i="11"/>
  <c r="BB404" i="11"/>
  <c r="BA404" i="11"/>
  <c r="BB398" i="11"/>
  <c r="BA398" i="11"/>
  <c r="BB395" i="11"/>
  <c r="BA395" i="11"/>
  <c r="BB392" i="11"/>
  <c r="BA392" i="11"/>
  <c r="BB386" i="11"/>
  <c r="BA386" i="11"/>
  <c r="BB383" i="11"/>
  <c r="BA383" i="11"/>
  <c r="BB377" i="11"/>
  <c r="BA377" i="11"/>
  <c r="BB374" i="11"/>
  <c r="BA374" i="11"/>
  <c r="BB371" i="11"/>
  <c r="BA371" i="11"/>
  <c r="BB365" i="11"/>
  <c r="BA365" i="11"/>
  <c r="BB362" i="11"/>
  <c r="BA362" i="11"/>
  <c r="AS309" i="11"/>
  <c r="AV309" i="11" s="1" a="1"/>
  <c r="AV309" i="11" s="1"/>
  <c r="AN309" i="11"/>
  <c r="AS300" i="11"/>
  <c r="AV300" i="11" s="1" a="1"/>
  <c r="AV300" i="11" s="1"/>
  <c r="AN300" i="11"/>
  <c r="AS291" i="11"/>
  <c r="AV291" i="11" s="1" a="1"/>
  <c r="AV291" i="11" s="1"/>
  <c r="AN291" i="11"/>
  <c r="AS282" i="11"/>
  <c r="AV282" i="11" s="1" a="1"/>
  <c r="AV282" i="11" s="1"/>
  <c r="AN282" i="11"/>
  <c r="AS273" i="11"/>
  <c r="AV273" i="11" s="1" a="1"/>
  <c r="AV273" i="11" s="1"/>
  <c r="AN273" i="11"/>
  <c r="AS255" i="11"/>
  <c r="AV255" i="11" s="1" a="1"/>
  <c r="AV255" i="11" s="1"/>
  <c r="AN255" i="11"/>
  <c r="AS29" i="11"/>
  <c r="AV29" i="11" s="1" a="1"/>
  <c r="AV29" i="11" s="1"/>
  <c r="AN29" i="11"/>
  <c r="AS49" i="11"/>
  <c r="AV49" i="11" s="1" a="1"/>
  <c r="AV49" i="11" s="1"/>
  <c r="AN49" i="11"/>
  <c r="AS83" i="11"/>
  <c r="AV83" i="11" s="1" a="1"/>
  <c r="AV83" i="11" s="1"/>
  <c r="AN83" i="11"/>
  <c r="AS54" i="11"/>
  <c r="AV54" i="11" s="1" a="1"/>
  <c r="AV54" i="11" s="1"/>
  <c r="AN54" i="11"/>
  <c r="AS27" i="11"/>
  <c r="AV27" i="11" s="1" a="1"/>
  <c r="AV27" i="11" s="1"/>
  <c r="AN27" i="11"/>
  <c r="H55" i="7"/>
  <c r="I55" i="7" s="1"/>
  <c r="BB188" i="4"/>
  <c r="BD188" i="4"/>
  <c r="BC188" i="4"/>
  <c r="BF188" i="4" s="1"/>
  <c r="BG188" i="4" s="1"/>
  <c r="BB30" i="4"/>
  <c r="BD30" i="4"/>
  <c r="BC30" i="4"/>
  <c r="BF30" i="4" s="1"/>
  <c r="BG30" i="4" s="1"/>
  <c r="BB111" i="4"/>
  <c r="BD111" i="4"/>
  <c r="BC111" i="4"/>
  <c r="BF111" i="4" s="1"/>
  <c r="BG111" i="4" s="1"/>
  <c r="BB151" i="4"/>
  <c r="BD151" i="4"/>
  <c r="BC151" i="4"/>
  <c r="BF151" i="4" s="1"/>
  <c r="BG151" i="4" s="1"/>
  <c r="AX242" i="11"/>
  <c r="AW242" i="11"/>
  <c r="AX233" i="11"/>
  <c r="AW233" i="11"/>
  <c r="AX215" i="11"/>
  <c r="AW215" i="11"/>
  <c r="AX197" i="11"/>
  <c r="AW197" i="11"/>
  <c r="AX188" i="11"/>
  <c r="AW188" i="11"/>
  <c r="AX179" i="11"/>
  <c r="AW179" i="11"/>
  <c r="AX170" i="11"/>
  <c r="AW170" i="11"/>
  <c r="AX17" i="11"/>
  <c r="AW17" i="11"/>
  <c r="BB158" i="4"/>
  <c r="BD158" i="4"/>
  <c r="BC158" i="4"/>
  <c r="BF158" i="4" s="1"/>
  <c r="BG158" i="4" s="1"/>
  <c r="BB18" i="4"/>
  <c r="BD18" i="4"/>
  <c r="BC18" i="4"/>
  <c r="BF18" i="4" s="1"/>
  <c r="BG18" i="4" s="1"/>
  <c r="BB99" i="4"/>
  <c r="BD99" i="4"/>
  <c r="BC99" i="4"/>
  <c r="BF99" i="4" s="1"/>
  <c r="BG99" i="4" s="1"/>
  <c r="BB194" i="4"/>
  <c r="BD194" i="4"/>
  <c r="BC194" i="4"/>
  <c r="BF194" i="4" s="1"/>
  <c r="BG194" i="4" s="1"/>
  <c r="BB543" i="11"/>
  <c r="BA543" i="11"/>
  <c r="BB534" i="11"/>
  <c r="BA534" i="11"/>
  <c r="BB531" i="11"/>
  <c r="BA531" i="11"/>
  <c r="BB510" i="11"/>
  <c r="BA510" i="11"/>
  <c r="BB507" i="11"/>
  <c r="BA507" i="11"/>
  <c r="BB492" i="11"/>
  <c r="BA492" i="11"/>
  <c r="BB489" i="11"/>
  <c r="BA489" i="11"/>
  <c r="BB477" i="11"/>
  <c r="BA477" i="11"/>
  <c r="BB462" i="11"/>
  <c r="BA462" i="11"/>
  <c r="BB450" i="11"/>
  <c r="BA450" i="11"/>
  <c r="BB520" i="11"/>
  <c r="BA520" i="11"/>
  <c r="BB496" i="11"/>
  <c r="BA496" i="11"/>
  <c r="BB487" i="11"/>
  <c r="BA487" i="11"/>
  <c r="BB466" i="11"/>
  <c r="BA466" i="11"/>
  <c r="BB463" i="11"/>
  <c r="BA463" i="11"/>
  <c r="BB460" i="11"/>
  <c r="BA460" i="11"/>
  <c r="BB454" i="11"/>
  <c r="BA454" i="11"/>
  <c r="BB451" i="11"/>
  <c r="BA451" i="11"/>
  <c r="BB448" i="11"/>
  <c r="BA448" i="11"/>
  <c r="BB442" i="11"/>
  <c r="BA442" i="11"/>
  <c r="BB439" i="11"/>
  <c r="BA439" i="11"/>
  <c r="BB433" i="11"/>
  <c r="BA433" i="11"/>
  <c r="BB430" i="11"/>
  <c r="BA430" i="11"/>
  <c r="BB427" i="11"/>
  <c r="BA427" i="11"/>
  <c r="BB421" i="11"/>
  <c r="BA421" i="11"/>
  <c r="BB418" i="11"/>
  <c r="BA418" i="11"/>
  <c r="BB415" i="11"/>
  <c r="BA415" i="11"/>
  <c r="BB409" i="11"/>
  <c r="BA409" i="11"/>
  <c r="BB406" i="11"/>
  <c r="BA406" i="11"/>
  <c r="BB403" i="11"/>
  <c r="BA403" i="11"/>
  <c r="BB397" i="11"/>
  <c r="BA397" i="11"/>
  <c r="BB394" i="11"/>
  <c r="BA394" i="11"/>
  <c r="BB388" i="11"/>
  <c r="BA388" i="11"/>
  <c r="BB385" i="11"/>
  <c r="BA385" i="11"/>
  <c r="BB379" i="11"/>
  <c r="BA379" i="11"/>
  <c r="BB361" i="11"/>
  <c r="BA361" i="11"/>
  <c r="AX345" i="11"/>
  <c r="AW345" i="11"/>
  <c r="AX318" i="11"/>
  <c r="AW318" i="11"/>
  <c r="AX145" i="11"/>
  <c r="AW145" i="11"/>
  <c r="AX118" i="11"/>
  <c r="AW118" i="11"/>
  <c r="AX98" i="11"/>
  <c r="AW98" i="11"/>
  <c r="AX343" i="11"/>
  <c r="AW343" i="11"/>
  <c r="AX316" i="11"/>
  <c r="AW316" i="11"/>
  <c r="AX143" i="11"/>
  <c r="AW143" i="11"/>
  <c r="AX116" i="11"/>
  <c r="AW116" i="11"/>
  <c r="AX78" i="11"/>
  <c r="AW78" i="11"/>
  <c r="AX338" i="11"/>
  <c r="AW338" i="11"/>
  <c r="AX162" i="11"/>
  <c r="AW162" i="11"/>
  <c r="AX135" i="11"/>
  <c r="AW135" i="11"/>
  <c r="AX76" i="11"/>
  <c r="AW76" i="11"/>
  <c r="AX55" i="11"/>
  <c r="AW55" i="11"/>
  <c r="AS312" i="11"/>
  <c r="AV312" i="11" s="1" a="1"/>
  <c r="AV312" i="11" s="1"/>
  <c r="AN312" i="11"/>
  <c r="AS303" i="11"/>
  <c r="AV303" i="11" s="1" a="1"/>
  <c r="AV303" i="11" s="1"/>
  <c r="AN303" i="11"/>
  <c r="AS294" i="11"/>
  <c r="AV294" i="11" s="1" a="1"/>
  <c r="AV294" i="11" s="1"/>
  <c r="AN294" i="11"/>
  <c r="AS285" i="11"/>
  <c r="AV285" i="11" s="1" a="1"/>
  <c r="AV285" i="11" s="1"/>
  <c r="AN285" i="11"/>
  <c r="AS276" i="11"/>
  <c r="AV276" i="11" s="1" a="1"/>
  <c r="AV276" i="11" s="1"/>
  <c r="AN276" i="11"/>
  <c r="AS267" i="11"/>
  <c r="AV267" i="11" s="1" a="1"/>
  <c r="AV267" i="11" s="1"/>
  <c r="AN267" i="11"/>
  <c r="AS258" i="11"/>
  <c r="AV258" i="11" s="1" a="1"/>
  <c r="AV258" i="11" s="1"/>
  <c r="AN258" i="11"/>
  <c r="AS249" i="11"/>
  <c r="AV249" i="11" s="1" a="1"/>
  <c r="AV249" i="11" s="1"/>
  <c r="AN249" i="11"/>
  <c r="AS64" i="11"/>
  <c r="AV64" i="11" s="1" a="1"/>
  <c r="AV64" i="11" s="1"/>
  <c r="AN64" i="11"/>
  <c r="AS75" i="11"/>
  <c r="AV75" i="11" s="1" a="1"/>
  <c r="AV75" i="11" s="1"/>
  <c r="AN75" i="11"/>
  <c r="AS92" i="11"/>
  <c r="AV92" i="11" s="1" a="1"/>
  <c r="AV92" i="11" s="1"/>
  <c r="AN92" i="11"/>
  <c r="AS65" i="11"/>
  <c r="AV65" i="11" s="1" a="1"/>
  <c r="AV65" i="11" s="1"/>
  <c r="AN65" i="11"/>
  <c r="AS36" i="11"/>
  <c r="AV36" i="11" s="1" a="1"/>
  <c r="AV36" i="11" s="1"/>
  <c r="AN36" i="11"/>
  <c r="AS9" i="11"/>
  <c r="AV9" i="11" s="1" a="1"/>
  <c r="AV9" i="11" s="1"/>
  <c r="AN9" i="11"/>
  <c r="BQ193" i="7"/>
  <c r="BT193" i="7" s="1"/>
  <c r="AR193" i="6" s="1"/>
  <c r="E193" i="7"/>
  <c r="F192" i="7"/>
  <c r="BQ102" i="7"/>
  <c r="BT102" i="7" s="1"/>
  <c r="AR102" i="6" s="1"/>
  <c r="BR101" i="7"/>
  <c r="E102" i="7"/>
  <c r="F101" i="7"/>
  <c r="BR188" i="7"/>
  <c r="E189" i="7"/>
  <c r="F188" i="7"/>
  <c r="BQ101" i="7"/>
  <c r="BT101" i="7" s="1"/>
  <c r="AR101" i="6" s="1"/>
  <c r="BR100" i="7"/>
  <c r="E101" i="7"/>
  <c r="F100" i="7"/>
  <c r="BR21" i="7"/>
  <c r="E22" i="7"/>
  <c r="F21" i="7"/>
  <c r="E191" i="7"/>
  <c r="F190" i="7"/>
  <c r="BR164" i="7"/>
  <c r="E165" i="7"/>
  <c r="F164" i="7"/>
  <c r="BA161" i="4"/>
  <c r="BA3" i="4"/>
  <c r="BA84" i="4"/>
  <c r="BA165" i="4"/>
  <c r="AX351" i="11"/>
  <c r="AW351" i="11"/>
  <c r="AX236" i="11"/>
  <c r="AW236" i="11"/>
  <c r="AX227" i="11"/>
  <c r="AW227" i="11"/>
  <c r="AX218" i="11"/>
  <c r="AW218" i="11"/>
  <c r="AX209" i="11"/>
  <c r="AW209" i="11"/>
  <c r="AX200" i="11"/>
  <c r="AW200" i="11"/>
  <c r="AX191" i="11"/>
  <c r="AW191" i="11"/>
  <c r="AX182" i="11"/>
  <c r="AW182" i="11"/>
  <c r="AX173" i="11"/>
  <c r="AW173" i="11"/>
  <c r="AX108" i="11"/>
  <c r="AW108" i="11"/>
  <c r="BQ184" i="7"/>
  <c r="BT184" i="7" s="1"/>
  <c r="AR184" i="6" s="1"/>
  <c r="BR183" i="7"/>
  <c r="E184" i="7"/>
  <c r="F183" i="7"/>
  <c r="BQ107" i="7"/>
  <c r="BT107" i="7" s="1"/>
  <c r="AR107" i="6" s="1"/>
  <c r="E107" i="7"/>
  <c r="F106" i="7"/>
  <c r="BQ20" i="7"/>
  <c r="BT20" i="7" s="1"/>
  <c r="AR20" i="6" s="1"/>
  <c r="BR19" i="7"/>
  <c r="E20" i="7"/>
  <c r="F19" i="7"/>
  <c r="BQ136" i="7"/>
  <c r="BT136" i="7" s="1"/>
  <c r="AR136" i="6" s="1"/>
  <c r="BR135" i="7"/>
  <c r="E136" i="7"/>
  <c r="F135" i="7"/>
  <c r="BQ63" i="7"/>
  <c r="BT63" i="7" s="1"/>
  <c r="AR63" i="6" s="1"/>
  <c r="E63" i="7"/>
  <c r="F62" i="7"/>
  <c r="BR175" i="7"/>
  <c r="E176" i="7"/>
  <c r="F175" i="7"/>
  <c r="BA72" i="4"/>
  <c r="BA153" i="4"/>
  <c r="BA175" i="4"/>
  <c r="H170" i="7"/>
  <c r="I170" i="7" s="1"/>
  <c r="G80" i="7"/>
  <c r="BA10" i="4"/>
  <c r="BA37" i="4"/>
  <c r="BA64" i="4"/>
  <c r="BA91" i="4"/>
  <c r="BA118" i="4"/>
  <c r="BA24" i="4"/>
  <c r="BA105" i="4"/>
  <c r="BA186" i="4"/>
  <c r="A157" i="7"/>
  <c r="C157" i="7" s="1"/>
  <c r="AN157" i="6"/>
  <c r="H130" i="7"/>
  <c r="I130" i="7" s="1"/>
  <c r="A87" i="7"/>
  <c r="C87" i="7" s="1"/>
  <c r="AN87" i="6"/>
  <c r="H60" i="7"/>
  <c r="I60" i="7" s="1"/>
  <c r="A185" i="7"/>
  <c r="C185" i="7" s="1"/>
  <c r="AN185" i="6"/>
  <c r="G150" i="7"/>
  <c r="G151" i="7"/>
  <c r="A77" i="7"/>
  <c r="C77" i="7" s="1"/>
  <c r="AN77" i="6"/>
  <c r="H54" i="7"/>
  <c r="I54" i="7" s="1"/>
  <c r="G158" i="7"/>
  <c r="H149" i="7"/>
  <c r="I149" i="7" s="1"/>
  <c r="H140" i="7"/>
  <c r="I140" i="7" s="1"/>
  <c r="G131" i="7"/>
  <c r="H122" i="7"/>
  <c r="I122" i="7" s="1"/>
  <c r="H113" i="7"/>
  <c r="I113" i="7" s="1"/>
  <c r="H53" i="7"/>
  <c r="I53" i="7" s="1"/>
  <c r="H44" i="7"/>
  <c r="I44" i="7" s="1"/>
  <c r="G14" i="7"/>
  <c r="BA5" i="4"/>
  <c r="BA32" i="4"/>
  <c r="BA59" i="4"/>
  <c r="BA86" i="4"/>
  <c r="BA113" i="4"/>
  <c r="A17" i="7"/>
  <c r="C17" i="7" s="1"/>
  <c r="AN17" i="6"/>
  <c r="O95" i="7"/>
  <c r="L95" i="7"/>
  <c r="BA154" i="4"/>
  <c r="A195" i="7"/>
  <c r="C195" i="7" s="1"/>
  <c r="AN195" i="6"/>
  <c r="G163" i="7"/>
  <c r="G164" i="7"/>
  <c r="A109" i="7"/>
  <c r="C109" i="7" s="1"/>
  <c r="BR110" i="7" s="1"/>
  <c r="AN109" i="6"/>
  <c r="H66" i="7"/>
  <c r="I66" i="7" s="1"/>
  <c r="A13" i="7"/>
  <c r="C13" i="7" s="1"/>
  <c r="AN13" i="6"/>
  <c r="A200" i="7"/>
  <c r="C200" i="7" s="1"/>
  <c r="AN200" i="6"/>
  <c r="G173" i="7"/>
  <c r="G174" i="7"/>
  <c r="A120" i="7"/>
  <c r="C120" i="7" s="1"/>
  <c r="AN120" i="6"/>
  <c r="G83" i="7"/>
  <c r="A24" i="7"/>
  <c r="C24" i="7" s="1"/>
  <c r="AN24" i="6"/>
  <c r="A82" i="7"/>
  <c r="C82" i="7" s="1"/>
  <c r="AN82" i="6"/>
  <c r="H73" i="7"/>
  <c r="I73" i="7" s="1"/>
  <c r="A3" i="7"/>
  <c r="C3" i="7" s="1"/>
  <c r="AN3" i="6"/>
  <c r="H15" i="7"/>
  <c r="I15" i="7" s="1"/>
  <c r="BA181" i="4"/>
  <c r="A186" i="7"/>
  <c r="C186" i="7" s="1"/>
  <c r="AN186" i="6"/>
  <c r="G154" i="7"/>
  <c r="G155" i="7"/>
  <c r="A57" i="7"/>
  <c r="C57" i="7" s="1"/>
  <c r="AN57" i="6"/>
  <c r="A165" i="7"/>
  <c r="C165" i="7" s="1"/>
  <c r="AN165" i="6"/>
  <c r="H138" i="7"/>
  <c r="I138" i="7" s="1"/>
  <c r="A42" i="7"/>
  <c r="C42" i="7" s="1"/>
  <c r="AN42" i="6"/>
  <c r="Q96" i="7"/>
  <c r="G88" i="7"/>
  <c r="A61" i="7"/>
  <c r="C61" i="7" s="1"/>
  <c r="AN61" i="6"/>
  <c r="G9" i="7"/>
  <c r="G10" i="7"/>
  <c r="H177" i="7"/>
  <c r="I177" i="7" s="1"/>
  <c r="A49" i="7"/>
  <c r="C49" i="7" s="1"/>
  <c r="BR50" i="7" s="1"/>
  <c r="AN49" i="6"/>
  <c r="G182" i="7"/>
  <c r="G183" i="7"/>
  <c r="A85" i="7"/>
  <c r="C85" i="7" s="1"/>
  <c r="AN85" i="6"/>
  <c r="H76" i="7"/>
  <c r="I76" i="7" s="1"/>
  <c r="AX348" i="11"/>
  <c r="AW348" i="11"/>
  <c r="AX321" i="11"/>
  <c r="AW321" i="11"/>
  <c r="AX148" i="11"/>
  <c r="AW148" i="11"/>
  <c r="AX121" i="11"/>
  <c r="AW121" i="11"/>
  <c r="AX106" i="11"/>
  <c r="AW106" i="11"/>
  <c r="AX346" i="11"/>
  <c r="AW346" i="11"/>
  <c r="AX319" i="11"/>
  <c r="AW319" i="11"/>
  <c r="AX146" i="11"/>
  <c r="AW146" i="11"/>
  <c r="AX119" i="11"/>
  <c r="AW119" i="11"/>
  <c r="AX109" i="11"/>
  <c r="AW109" i="11"/>
  <c r="AX341" i="11"/>
  <c r="AW341" i="11"/>
  <c r="AX165" i="11"/>
  <c r="AW165" i="11"/>
  <c r="AX138" i="11"/>
  <c r="AW138" i="11"/>
  <c r="AX99" i="11"/>
  <c r="AW99" i="11"/>
  <c r="AX60" i="11"/>
  <c r="AW60" i="11"/>
  <c r="BB27" i="4"/>
  <c r="BD27" i="4"/>
  <c r="BC27" i="4"/>
  <c r="BF27" i="4" s="1"/>
  <c r="BG27" i="4" s="1"/>
  <c r="BB54" i="4"/>
  <c r="BD54" i="4"/>
  <c r="BC54" i="4"/>
  <c r="BF54" i="4" s="1"/>
  <c r="BG54" i="4" s="1"/>
  <c r="BB81" i="4"/>
  <c r="BD81" i="4"/>
  <c r="BC81" i="4"/>
  <c r="BF81" i="4" s="1"/>
  <c r="BG81" i="4" s="1"/>
  <c r="BB108" i="4"/>
  <c r="BD108" i="4"/>
  <c r="BC108" i="4"/>
  <c r="BF108" i="4" s="1"/>
  <c r="BG108" i="4" s="1"/>
  <c r="BB135" i="4"/>
  <c r="BD135" i="4"/>
  <c r="BC135" i="4"/>
  <c r="BF135" i="4" s="1"/>
  <c r="BG135" i="4" s="1"/>
  <c r="BB162" i="4"/>
  <c r="BD162" i="4"/>
  <c r="BC162" i="4"/>
  <c r="BF162" i="4" s="1"/>
  <c r="BG162" i="4" s="1"/>
  <c r="BB189" i="4"/>
  <c r="BD189" i="4"/>
  <c r="BC189" i="4"/>
  <c r="BF189" i="4" s="1"/>
  <c r="BG189" i="4" s="1"/>
  <c r="BB157" i="4"/>
  <c r="BD157" i="4"/>
  <c r="BC157" i="4"/>
  <c r="BF157" i="4" s="1"/>
  <c r="BG157" i="4" s="1"/>
  <c r="BB184" i="4"/>
  <c r="BD184" i="4"/>
  <c r="BC184" i="4"/>
  <c r="BF184" i="4" s="1"/>
  <c r="BG184" i="4" s="1"/>
  <c r="BB142" i="4"/>
  <c r="BD142" i="4"/>
  <c r="BC142" i="4"/>
  <c r="BF142" i="4" s="1"/>
  <c r="BG142" i="4" s="1"/>
  <c r="AX355" i="11"/>
  <c r="AW355" i="11"/>
  <c r="AX240" i="11"/>
  <c r="AW240" i="11"/>
  <c r="AX231" i="11"/>
  <c r="AW231" i="11"/>
  <c r="AX222" i="11"/>
  <c r="AW222" i="11"/>
  <c r="AX213" i="11"/>
  <c r="AW213" i="11"/>
  <c r="AX204" i="11"/>
  <c r="AW204" i="11"/>
  <c r="AX195" i="11"/>
  <c r="AW195" i="11"/>
  <c r="AX186" i="11"/>
  <c r="AW186" i="11"/>
  <c r="AX177" i="11"/>
  <c r="AW177" i="11"/>
  <c r="AX5" i="11"/>
  <c r="AW5" i="11"/>
  <c r="AX90" i="11"/>
  <c r="AW90" i="11"/>
  <c r="BQ134" i="7"/>
  <c r="BT134" i="7" s="1"/>
  <c r="AR134" i="6" s="1"/>
  <c r="E134" i="7"/>
  <c r="F133" i="7"/>
  <c r="BQ47" i="7"/>
  <c r="BT47" i="7" s="1"/>
  <c r="AR47" i="6" s="1"/>
  <c r="E47" i="7"/>
  <c r="F46" i="7"/>
  <c r="BQ163" i="7"/>
  <c r="BT163" i="7" s="1"/>
  <c r="AR163" i="6" s="1"/>
  <c r="BR162" i="7"/>
  <c r="E163" i="7"/>
  <c r="F162" i="7"/>
  <c r="BQ90" i="7"/>
  <c r="BT90" i="7" s="1"/>
  <c r="AR90" i="6" s="1"/>
  <c r="BR89" i="7"/>
  <c r="E90" i="7"/>
  <c r="F89" i="7"/>
  <c r="H167" i="7"/>
  <c r="I167" i="7" s="1"/>
  <c r="BB9" i="4"/>
  <c r="BD9" i="4"/>
  <c r="BC9" i="4"/>
  <c r="BF9" i="4" s="1"/>
  <c r="BG9" i="4" s="1"/>
  <c r="BB36" i="4"/>
  <c r="BD36" i="4"/>
  <c r="BC36" i="4"/>
  <c r="BF36" i="4" s="1"/>
  <c r="BG36" i="4" s="1"/>
  <c r="BB63" i="4"/>
  <c r="BD63" i="4"/>
  <c r="BC63" i="4"/>
  <c r="BF63" i="4" s="1"/>
  <c r="BG63" i="4" s="1"/>
  <c r="BB90" i="4"/>
  <c r="BD90" i="4"/>
  <c r="BC90" i="4"/>
  <c r="BF90" i="4" s="1"/>
  <c r="BG90" i="4" s="1"/>
  <c r="BB117" i="4"/>
  <c r="BD117" i="4"/>
  <c r="BC117" i="4"/>
  <c r="BF117" i="4" s="1"/>
  <c r="BG117" i="4" s="1"/>
  <c r="BB144" i="4"/>
  <c r="BD144" i="4"/>
  <c r="BC144" i="4"/>
  <c r="BF144" i="4" s="1"/>
  <c r="BG144" i="4" s="1"/>
  <c r="BB171" i="4"/>
  <c r="BD171" i="4"/>
  <c r="BC171" i="4"/>
  <c r="BF171" i="4" s="1"/>
  <c r="BG171" i="4" s="1"/>
  <c r="BB139" i="4"/>
  <c r="BD139" i="4"/>
  <c r="BC139" i="4"/>
  <c r="BF139" i="4" s="1"/>
  <c r="BG139" i="4" s="1"/>
  <c r="BB166" i="4"/>
  <c r="BD166" i="4"/>
  <c r="BC166" i="4"/>
  <c r="BF166" i="4" s="1"/>
  <c r="BG166" i="4" s="1"/>
  <c r="BB191" i="4"/>
  <c r="BD191" i="4"/>
  <c r="BC191" i="4"/>
  <c r="BF191" i="4" s="1"/>
  <c r="BG191" i="4" s="1"/>
  <c r="BB169" i="4"/>
  <c r="BD169" i="4"/>
  <c r="BC169" i="4"/>
  <c r="BF169" i="4" s="1"/>
  <c r="BG169" i="4" s="1"/>
  <c r="BQ125" i="7"/>
  <c r="BT125" i="7" s="1"/>
  <c r="AR125" i="6" s="1"/>
  <c r="BR124" i="7"/>
  <c r="E125" i="7"/>
  <c r="F124" i="7"/>
  <c r="BQ38" i="7"/>
  <c r="BT38" i="7" s="1"/>
  <c r="AR38" i="6" s="1"/>
  <c r="E38" i="7"/>
  <c r="F37" i="7"/>
  <c r="BR170" i="7"/>
  <c r="E171" i="7"/>
  <c r="F170" i="7"/>
  <c r="BQ81" i="7"/>
  <c r="BT81" i="7" s="1"/>
  <c r="AR81" i="6" s="1"/>
  <c r="BR80" i="7"/>
  <c r="E81" i="7"/>
  <c r="F80" i="7"/>
  <c r="BQ179" i="7"/>
  <c r="BT179" i="7" s="1"/>
  <c r="AR179" i="6" s="1"/>
  <c r="BR178" i="7"/>
  <c r="E179" i="7"/>
  <c r="F178" i="7"/>
  <c r="BQ27" i="7"/>
  <c r="BT27" i="7" s="1"/>
  <c r="AR27" i="6" s="1"/>
  <c r="E27" i="7"/>
  <c r="F26" i="7"/>
  <c r="BB7" i="4"/>
  <c r="BD7" i="4"/>
  <c r="BC7" i="4"/>
  <c r="BF7" i="4" s="1"/>
  <c r="BG7" i="4" s="1"/>
  <c r="BB16" i="4"/>
  <c r="BD16" i="4"/>
  <c r="BC16" i="4"/>
  <c r="BF16" i="4" s="1"/>
  <c r="BG16" i="4" s="1"/>
  <c r="BB25" i="4"/>
  <c r="BD25" i="4"/>
  <c r="BC25" i="4"/>
  <c r="BF25" i="4" s="1"/>
  <c r="BG25" i="4" s="1"/>
  <c r="BB34" i="4"/>
  <c r="BD34" i="4"/>
  <c r="BC34" i="4"/>
  <c r="BF34" i="4" s="1"/>
  <c r="BG34" i="4" s="1"/>
  <c r="BB43" i="4"/>
  <c r="BD43" i="4"/>
  <c r="BC43" i="4"/>
  <c r="BF43" i="4" s="1"/>
  <c r="BG43" i="4" s="1"/>
  <c r="BB52" i="4"/>
  <c r="BD52" i="4"/>
  <c r="BC52" i="4"/>
  <c r="BF52" i="4" s="1"/>
  <c r="BG52" i="4" s="1"/>
  <c r="BB61" i="4"/>
  <c r="BD61" i="4"/>
  <c r="BC61" i="4"/>
  <c r="BF61" i="4" s="1"/>
  <c r="BG61" i="4" s="1"/>
  <c r="BB70" i="4"/>
  <c r="BD70" i="4"/>
  <c r="BC70" i="4"/>
  <c r="BF70" i="4" s="1"/>
  <c r="BG70" i="4" s="1"/>
  <c r="BB79" i="4"/>
  <c r="BD79" i="4"/>
  <c r="BC79" i="4"/>
  <c r="BF79" i="4" s="1"/>
  <c r="BG79" i="4" s="1"/>
  <c r="BB88" i="4"/>
  <c r="BD88" i="4"/>
  <c r="BC88" i="4"/>
  <c r="BF88" i="4" s="1"/>
  <c r="BG88" i="4" s="1"/>
  <c r="BB97" i="4"/>
  <c r="BD97" i="4"/>
  <c r="BC97" i="4"/>
  <c r="BF97" i="4" s="1"/>
  <c r="BG97" i="4" s="1"/>
  <c r="BB106" i="4"/>
  <c r="BD106" i="4"/>
  <c r="BC106" i="4"/>
  <c r="BF106" i="4" s="1"/>
  <c r="BG106" i="4" s="1"/>
  <c r="BB115" i="4"/>
  <c r="BD115" i="4"/>
  <c r="BC115" i="4"/>
  <c r="BF115" i="4" s="1"/>
  <c r="BG115" i="4" s="1"/>
  <c r="BB124" i="4"/>
  <c r="BD124" i="4"/>
  <c r="BC124" i="4"/>
  <c r="BF124" i="4" s="1"/>
  <c r="BG124" i="4" s="1"/>
  <c r="A198" i="7"/>
  <c r="C198" i="7" s="1"/>
  <c r="AN198" i="6"/>
  <c r="H171" i="7"/>
  <c r="I171" i="7" s="1"/>
  <c r="A121" i="7"/>
  <c r="C121" i="7" s="1"/>
  <c r="AN121" i="6"/>
  <c r="G78" i="7"/>
  <c r="A25" i="7"/>
  <c r="C25" i="7" s="1"/>
  <c r="AN25" i="6"/>
  <c r="H176" i="7"/>
  <c r="I176" i="7" s="1"/>
  <c r="A114" i="7"/>
  <c r="C114" i="7" s="1"/>
  <c r="BR115" i="7" s="1"/>
  <c r="AN114" i="6"/>
  <c r="H97" i="7"/>
  <c r="I97" i="7" s="1"/>
  <c r="A45" i="7"/>
  <c r="C45" i="7" s="1"/>
  <c r="BR46" i="7" s="1"/>
  <c r="AN45" i="6"/>
  <c r="BR158" i="7"/>
  <c r="E159" i="7"/>
  <c r="F158" i="7"/>
  <c r="BQ150" i="7"/>
  <c r="BT150" i="7" s="1"/>
  <c r="AR150" i="6" s="1"/>
  <c r="E150" i="7"/>
  <c r="F149" i="7"/>
  <c r="E141" i="7"/>
  <c r="F140" i="7"/>
  <c r="BR131" i="7"/>
  <c r="E132" i="7"/>
  <c r="F131" i="7"/>
  <c r="BQ123" i="7"/>
  <c r="BT123" i="7" s="1"/>
  <c r="AR123" i="6" s="1"/>
  <c r="BR122" i="7"/>
  <c r="E123" i="7"/>
  <c r="F122" i="7"/>
  <c r="BQ114" i="7"/>
  <c r="BT114" i="7" s="1"/>
  <c r="AR114" i="6" s="1"/>
  <c r="E114" i="7"/>
  <c r="F113" i="7"/>
  <c r="BR104" i="7"/>
  <c r="E105" i="7"/>
  <c r="F104" i="7"/>
  <c r="BQ104" i="7"/>
  <c r="BT104" i="7" s="1"/>
  <c r="AR104" i="6" s="1"/>
  <c r="BQ54" i="7"/>
  <c r="BT54" i="7" s="1"/>
  <c r="AR54" i="6" s="1"/>
  <c r="E54" i="7"/>
  <c r="F53" i="7"/>
  <c r="BQ45" i="7"/>
  <c r="BT45" i="7" s="1"/>
  <c r="AR45" i="6" s="1"/>
  <c r="E45" i="7"/>
  <c r="F44" i="7"/>
  <c r="BQ15" i="7"/>
  <c r="BT15" i="7" s="1"/>
  <c r="AR15" i="6" s="1"/>
  <c r="BR14" i="7"/>
  <c r="E15" i="7"/>
  <c r="F14" i="7"/>
  <c r="BB11" i="4"/>
  <c r="BD11" i="4"/>
  <c r="BC11" i="4"/>
  <c r="BF11" i="4" s="1"/>
  <c r="BG11" i="4" s="1"/>
  <c r="BB20" i="4"/>
  <c r="BD20" i="4"/>
  <c r="BC20" i="4"/>
  <c r="BF20" i="4" s="1"/>
  <c r="BG20" i="4" s="1"/>
  <c r="BB29" i="4"/>
  <c r="BD29" i="4"/>
  <c r="BC29" i="4"/>
  <c r="BF29" i="4" s="1"/>
  <c r="BG29" i="4" s="1"/>
  <c r="BB38" i="4"/>
  <c r="BD38" i="4"/>
  <c r="BC38" i="4"/>
  <c r="BF38" i="4" s="1"/>
  <c r="BG38" i="4" s="1"/>
  <c r="BB47" i="4"/>
  <c r="BD47" i="4"/>
  <c r="BC47" i="4"/>
  <c r="BF47" i="4" s="1"/>
  <c r="BG47" i="4" s="1"/>
  <c r="BB56" i="4"/>
  <c r="BD56" i="4"/>
  <c r="BC56" i="4"/>
  <c r="BF56" i="4" s="1"/>
  <c r="BG56" i="4" s="1"/>
  <c r="BB65" i="4"/>
  <c r="BD65" i="4"/>
  <c r="BC65" i="4"/>
  <c r="BF65" i="4" s="1"/>
  <c r="BG65" i="4" s="1"/>
  <c r="BB74" i="4"/>
  <c r="BD74" i="4"/>
  <c r="BC74" i="4"/>
  <c r="BF74" i="4" s="1"/>
  <c r="BG74" i="4" s="1"/>
  <c r="BB83" i="4"/>
  <c r="BD83" i="4"/>
  <c r="BC83" i="4"/>
  <c r="BF83" i="4" s="1"/>
  <c r="BG83" i="4" s="1"/>
  <c r="BB92" i="4"/>
  <c r="BD92" i="4"/>
  <c r="BC92" i="4"/>
  <c r="BF92" i="4" s="1"/>
  <c r="BG92" i="4" s="1"/>
  <c r="BB101" i="4"/>
  <c r="BD101" i="4"/>
  <c r="BC101" i="4"/>
  <c r="BF101" i="4" s="1"/>
  <c r="BG101" i="4" s="1"/>
  <c r="BB110" i="4"/>
  <c r="BD110" i="4"/>
  <c r="BC110" i="4"/>
  <c r="BF110" i="4" s="1"/>
  <c r="BG110" i="4" s="1"/>
  <c r="BB119" i="4"/>
  <c r="BD119" i="4"/>
  <c r="BC119" i="4"/>
  <c r="BF119" i="4" s="1"/>
  <c r="BG119" i="4" s="1"/>
  <c r="BB128" i="4"/>
  <c r="BD128" i="4"/>
  <c r="BC128" i="4"/>
  <c r="BF128" i="4" s="1"/>
  <c r="BG128" i="4" s="1"/>
  <c r="E6" i="7"/>
  <c r="F5" i="7"/>
  <c r="BB198" i="4"/>
  <c r="BD198" i="4"/>
  <c r="BC198" i="4"/>
  <c r="BF198" i="4" s="1"/>
  <c r="BG198" i="4" s="1"/>
  <c r="A127" i="7"/>
  <c r="C127" i="7" s="1"/>
  <c r="AN127" i="6"/>
  <c r="H31" i="7"/>
  <c r="I31" i="7" s="1"/>
  <c r="A191" i="7"/>
  <c r="C191" i="7" s="1"/>
  <c r="BR192" i="7" s="1"/>
  <c r="AN191" i="6"/>
  <c r="H111" i="7"/>
  <c r="I111" i="7" s="1"/>
  <c r="A41" i="7"/>
  <c r="C41" i="7" s="1"/>
  <c r="AN41" i="6"/>
  <c r="A75" i="7"/>
  <c r="C75" i="7" s="1"/>
  <c r="AN75" i="6"/>
  <c r="A156" i="7"/>
  <c r="C156" i="7" s="1"/>
  <c r="BQ156" i="7" s="1"/>
  <c r="BT156" i="7" s="1"/>
  <c r="AR156" i="6" s="1"/>
  <c r="AN156" i="6"/>
  <c r="H33" i="7"/>
  <c r="I33" i="7" s="1"/>
  <c r="A4" i="7"/>
  <c r="C4" i="7" s="1"/>
  <c r="BR5" i="7" s="1"/>
  <c r="AN4" i="6"/>
  <c r="AX342" i="11"/>
  <c r="AW342" i="11"/>
  <c r="AX315" i="11"/>
  <c r="AW315" i="11"/>
  <c r="AX142" i="11"/>
  <c r="AW142" i="11"/>
  <c r="AX113" i="11"/>
  <c r="AW113" i="11"/>
  <c r="AX69" i="11"/>
  <c r="AW69" i="11"/>
  <c r="AX340" i="11"/>
  <c r="AW340" i="11"/>
  <c r="AX167" i="11"/>
  <c r="AW167" i="11"/>
  <c r="AX140" i="11"/>
  <c r="AW140" i="11"/>
  <c r="AX88" i="11"/>
  <c r="AW88" i="11"/>
  <c r="AX72" i="11"/>
  <c r="AW72" i="11"/>
  <c r="AX335" i="11"/>
  <c r="AW335" i="11"/>
  <c r="AX159" i="11"/>
  <c r="AW159" i="11"/>
  <c r="AX132" i="11"/>
  <c r="AW132" i="11"/>
  <c r="AX70" i="11"/>
  <c r="AW70" i="11"/>
  <c r="AX34" i="11"/>
  <c r="AW34" i="11"/>
  <c r="AS313" i="11"/>
  <c r="AV313" i="11" s="1" a="1"/>
  <c r="AV313" i="11" s="1"/>
  <c r="AN313" i="11"/>
  <c r="AS304" i="11"/>
  <c r="AV304" i="11" s="1" a="1"/>
  <c r="AV304" i="11" s="1"/>
  <c r="AN304" i="11"/>
  <c r="AS295" i="11"/>
  <c r="AV295" i="11" s="1" a="1"/>
  <c r="AV295" i="11" s="1"/>
  <c r="AN295" i="11"/>
  <c r="AS286" i="11"/>
  <c r="AV286" i="11" s="1" a="1"/>
  <c r="AV286" i="11" s="1"/>
  <c r="AN286" i="11"/>
  <c r="AS277" i="11"/>
  <c r="AV277" i="11" s="1" a="1"/>
  <c r="AV277" i="11" s="1"/>
  <c r="AN277" i="11"/>
  <c r="AS268" i="11"/>
  <c r="AV268" i="11" s="1" a="1"/>
  <c r="AV268" i="11" s="1"/>
  <c r="AN268" i="11"/>
  <c r="AS259" i="11"/>
  <c r="AV259" i="11" s="1" a="1"/>
  <c r="AV259" i="11" s="1"/>
  <c r="AN259" i="11"/>
  <c r="AS250" i="11"/>
  <c r="AV250" i="11" s="1" a="1"/>
  <c r="AV250" i="11" s="1"/>
  <c r="AN250" i="11"/>
  <c r="BB245" i="11"/>
  <c r="BA245" i="11"/>
  <c r="AS73" i="11"/>
  <c r="AV73" i="11" s="1" a="1"/>
  <c r="AV73" i="11" s="1"/>
  <c r="AN73" i="11"/>
  <c r="AS84" i="11"/>
  <c r="AV84" i="11" s="1" a="1"/>
  <c r="AV84" i="11" s="1"/>
  <c r="AN84" i="11"/>
  <c r="AS4" i="11"/>
  <c r="AV4" i="11" s="1" a="1"/>
  <c r="AV4" i="11" s="1"/>
  <c r="AN4" i="11"/>
  <c r="AS68" i="11"/>
  <c r="AV68" i="11" s="1" a="1"/>
  <c r="AV68" i="11" s="1"/>
  <c r="AN68" i="11"/>
  <c r="AS39" i="11"/>
  <c r="AV39" i="11" s="1" a="1"/>
  <c r="AV39" i="11" s="1"/>
  <c r="AN39" i="11"/>
  <c r="AS12" i="11"/>
  <c r="AV12" i="11" s="1" a="1"/>
  <c r="AV12" i="11" s="1"/>
  <c r="AN12" i="11"/>
  <c r="H188" i="7"/>
  <c r="I188" i="7" s="1"/>
  <c r="H100" i="7"/>
  <c r="I100" i="7" s="1"/>
  <c r="BQ182" i="7"/>
  <c r="BT182" i="7" s="1"/>
  <c r="AR182" i="6" s="1"/>
  <c r="BR181" i="7"/>
  <c r="E182" i="7"/>
  <c r="F181" i="7"/>
  <c r="AX356" i="11"/>
  <c r="AW356" i="11"/>
  <c r="AX241" i="11"/>
  <c r="AW241" i="11"/>
  <c r="AX232" i="11"/>
  <c r="AW232" i="11"/>
  <c r="AX223" i="11"/>
  <c r="AW223" i="11"/>
  <c r="AX214" i="11"/>
  <c r="AW214" i="11"/>
  <c r="AX205" i="11"/>
  <c r="AW205" i="11"/>
  <c r="AX196" i="11"/>
  <c r="AW196" i="11"/>
  <c r="AX187" i="11"/>
  <c r="AW187" i="11"/>
  <c r="AX178" i="11"/>
  <c r="AW178" i="11"/>
  <c r="AX169" i="11"/>
  <c r="AW169" i="11"/>
  <c r="BB93" i="11"/>
  <c r="BA93" i="11"/>
  <c r="BR193" i="7"/>
  <c r="E194" i="7"/>
  <c r="F193" i="7"/>
  <c r="BQ168" i="7"/>
  <c r="BT168" i="7" s="1"/>
  <c r="AR168" i="6" s="1"/>
  <c r="E168" i="7"/>
  <c r="F167" i="7"/>
  <c r="BR168" i="7"/>
  <c r="BQ152" i="7"/>
  <c r="BT152" i="7" s="1"/>
  <c r="AR152" i="6" s="1"/>
  <c r="BR151" i="7"/>
  <c r="E152" i="7"/>
  <c r="F151" i="7"/>
  <c r="BQ64" i="7"/>
  <c r="BT64" i="7" s="1"/>
  <c r="AR64" i="6" s="1"/>
  <c r="BR63" i="7"/>
  <c r="E64" i="7"/>
  <c r="F63" i="7"/>
  <c r="H153" i="7"/>
  <c r="I153" i="7" s="1"/>
  <c r="BQ188" i="7"/>
  <c r="BT188" i="7" s="1"/>
  <c r="AR188" i="6" s="1"/>
  <c r="BR187" i="7"/>
  <c r="E188" i="7"/>
  <c r="F187" i="7"/>
  <c r="BQ162" i="7"/>
  <c r="BT162" i="7" s="1"/>
  <c r="AR162" i="6" s="1"/>
  <c r="BR161" i="7"/>
  <c r="E162" i="7"/>
  <c r="F161" i="7"/>
  <c r="A189" i="7"/>
  <c r="C189" i="7" s="1"/>
  <c r="BQ189" i="7" s="1"/>
  <c r="BT189" i="7" s="1"/>
  <c r="AR189" i="6" s="1"/>
  <c r="AN189" i="6"/>
  <c r="G166" i="7"/>
  <c r="A112" i="7"/>
  <c r="C112" i="7" s="1"/>
  <c r="BR113" i="7" s="1"/>
  <c r="AN112" i="6"/>
  <c r="A43" i="7"/>
  <c r="C43" i="7" s="1"/>
  <c r="AN43" i="6"/>
  <c r="G16" i="7"/>
  <c r="H194" i="7"/>
  <c r="I194" i="7" s="1"/>
  <c r="A132" i="7"/>
  <c r="C132" i="7" s="1"/>
  <c r="BQ132" i="7" s="1"/>
  <c r="BT132" i="7" s="1"/>
  <c r="AR132" i="6" s="1"/>
  <c r="AN132" i="6"/>
  <c r="H105" i="7"/>
  <c r="I105" i="7" s="1"/>
  <c r="A59" i="7"/>
  <c r="C59" i="7" s="1"/>
  <c r="AN59" i="6"/>
  <c r="H36" i="7"/>
  <c r="I36" i="7" s="1"/>
  <c r="BQ153" i="7"/>
  <c r="BT153" i="7" s="1"/>
  <c r="AR153" i="6" s="1"/>
  <c r="BR152" i="7"/>
  <c r="E153" i="7"/>
  <c r="F152" i="7"/>
  <c r="BQ144" i="7"/>
  <c r="BT144" i="7" s="1"/>
  <c r="AR144" i="6" s="1"/>
  <c r="BR143" i="7"/>
  <c r="E144" i="7"/>
  <c r="F143" i="7"/>
  <c r="BQ135" i="7"/>
  <c r="BT135" i="7" s="1"/>
  <c r="AR135" i="6" s="1"/>
  <c r="BR134" i="7"/>
  <c r="E135" i="7"/>
  <c r="F134" i="7"/>
  <c r="BQ126" i="7"/>
  <c r="BT126" i="7" s="1"/>
  <c r="AR126" i="6" s="1"/>
  <c r="BR125" i="7"/>
  <c r="E126" i="7"/>
  <c r="F125" i="7"/>
  <c r="BQ117" i="7"/>
  <c r="BT117" i="7" s="1"/>
  <c r="AR117" i="6" s="1"/>
  <c r="BR116" i="7"/>
  <c r="E117" i="7"/>
  <c r="F116" i="7"/>
  <c r="BQ108" i="7"/>
  <c r="BT108" i="7" s="1"/>
  <c r="AR108" i="6" s="1"/>
  <c r="BR107" i="7"/>
  <c r="E108" i="7"/>
  <c r="F107" i="7"/>
  <c r="BQ39" i="7"/>
  <c r="BT39" i="7" s="1"/>
  <c r="AR39" i="6" s="1"/>
  <c r="BR38" i="7"/>
  <c r="E39" i="7"/>
  <c r="F38" i="7"/>
  <c r="A22" i="7"/>
  <c r="C22" i="7" s="1"/>
  <c r="AN22" i="6"/>
  <c r="A65" i="7"/>
  <c r="C65" i="7" s="1"/>
  <c r="AN65" i="6"/>
  <c r="G67" i="7"/>
  <c r="AX225" i="11"/>
  <c r="AW225" i="11"/>
  <c r="AX216" i="11"/>
  <c r="AW216" i="11"/>
  <c r="AX207" i="11"/>
  <c r="AW207" i="11"/>
  <c r="AX198" i="11"/>
  <c r="AW198" i="11"/>
  <c r="AX189" i="11"/>
  <c r="AW189" i="11"/>
  <c r="AX180" i="11"/>
  <c r="AW180" i="11"/>
  <c r="AX171" i="11"/>
  <c r="AW171" i="11"/>
  <c r="BB56" i="11"/>
  <c r="BA56" i="11"/>
  <c r="AX44" i="11"/>
  <c r="AW44" i="11"/>
  <c r="H160" i="7"/>
  <c r="I160" i="7" s="1"/>
  <c r="H179" i="7"/>
  <c r="I179" i="7" s="1"/>
  <c r="H108" i="7"/>
  <c r="I108" i="7" s="1"/>
  <c r="H39" i="7"/>
  <c r="I39" i="7" s="1"/>
  <c r="BQ185" i="7"/>
  <c r="BT185" i="7" s="1"/>
  <c r="AR185" i="6" s="1"/>
  <c r="BR184" i="7"/>
  <c r="E185" i="7"/>
  <c r="F184" i="7"/>
  <c r="H197" i="7"/>
  <c r="I197" i="7" s="1"/>
  <c r="H126" i="7"/>
  <c r="I126" i="7" s="1"/>
  <c r="BQ13" i="7"/>
  <c r="BT13" i="7" s="1"/>
  <c r="AR13" i="6" s="1"/>
  <c r="BR12" i="7"/>
  <c r="E13" i="7"/>
  <c r="F12" i="7"/>
  <c r="BB146" i="4"/>
  <c r="BD146" i="4"/>
  <c r="BC146" i="4"/>
  <c r="BF146" i="4" s="1"/>
  <c r="BG146" i="4" s="1"/>
  <c r="BB173" i="4"/>
  <c r="BD173" i="4"/>
  <c r="BC173" i="4"/>
  <c r="BF173" i="4" s="1"/>
  <c r="BG173" i="4" s="1"/>
  <c r="BB15" i="4"/>
  <c r="BD15" i="4"/>
  <c r="BC15" i="4"/>
  <c r="BF15" i="4" s="1"/>
  <c r="BG15" i="4" s="1"/>
  <c r="BB42" i="4"/>
  <c r="BD42" i="4"/>
  <c r="BC42" i="4"/>
  <c r="BF42" i="4" s="1"/>
  <c r="BG42" i="4" s="1"/>
  <c r="BB69" i="4"/>
  <c r="BD69" i="4"/>
  <c r="BC69" i="4"/>
  <c r="BF69" i="4" s="1"/>
  <c r="BG69" i="4" s="1"/>
  <c r="BB96" i="4"/>
  <c r="BD96" i="4"/>
  <c r="BC96" i="4"/>
  <c r="BF96" i="4" s="1"/>
  <c r="BG96" i="4" s="1"/>
  <c r="BB123" i="4"/>
  <c r="BD123" i="4"/>
  <c r="BC123" i="4"/>
  <c r="BF123" i="4" s="1"/>
  <c r="BG123" i="4" s="1"/>
  <c r="BB150" i="4"/>
  <c r="BD150" i="4"/>
  <c r="BC150" i="4"/>
  <c r="BF150" i="4" s="1"/>
  <c r="BG150" i="4" s="1"/>
  <c r="BB177" i="4"/>
  <c r="BD177" i="4"/>
  <c r="BC177" i="4"/>
  <c r="BF177" i="4" s="1"/>
  <c r="BG177" i="4" s="1"/>
  <c r="BB160" i="4"/>
  <c r="BD160" i="4"/>
  <c r="BC160" i="4"/>
  <c r="BF160" i="4" s="1"/>
  <c r="BG160" i="4" s="1"/>
  <c r="BB193" i="4"/>
  <c r="BD193" i="4"/>
  <c r="BC193" i="4"/>
  <c r="BF193" i="4" s="1"/>
  <c r="BG193" i="4" s="1"/>
  <c r="H198" i="7"/>
  <c r="I198" i="7" s="1"/>
  <c r="A148" i="7"/>
  <c r="C148" i="7" s="1"/>
  <c r="AN148" i="6"/>
  <c r="G121" i="7"/>
  <c r="A52" i="7"/>
  <c r="C52" i="7" s="1"/>
  <c r="BR53" i="7" s="1"/>
  <c r="AN52" i="6"/>
  <c r="G25" i="7"/>
  <c r="A141" i="7"/>
  <c r="C141" i="7" s="1"/>
  <c r="AN141" i="6"/>
  <c r="H114" i="7"/>
  <c r="I114" i="7" s="1"/>
  <c r="A68" i="7"/>
  <c r="C68" i="7" s="1"/>
  <c r="AN68" i="6"/>
  <c r="H45" i="7"/>
  <c r="I45" i="7" s="1"/>
  <c r="H127" i="7"/>
  <c r="I127" i="7" s="1"/>
  <c r="H191" i="7"/>
  <c r="I191" i="7" s="1"/>
  <c r="A70" i="7"/>
  <c r="C70" i="7" s="1"/>
  <c r="AN70" i="6"/>
  <c r="G41" i="7"/>
  <c r="G75" i="7"/>
  <c r="H156" i="7"/>
  <c r="I156" i="7" s="1"/>
  <c r="A58" i="7"/>
  <c r="C58" i="7" s="1"/>
  <c r="AN58" i="6"/>
  <c r="G4" i="7"/>
  <c r="AX324" i="11"/>
  <c r="AW324" i="11"/>
  <c r="AX151" i="11"/>
  <c r="AW151" i="11"/>
  <c r="AX124" i="11"/>
  <c r="AW124" i="11"/>
  <c r="AX23" i="11"/>
  <c r="AW23" i="11"/>
  <c r="AX349" i="11"/>
  <c r="AW349" i="11"/>
  <c r="AX322" i="11"/>
  <c r="AW322" i="11"/>
  <c r="AX149" i="11"/>
  <c r="AW149" i="11"/>
  <c r="AX122" i="11"/>
  <c r="AW122" i="11"/>
  <c r="AX115" i="11"/>
  <c r="AW115" i="11"/>
  <c r="AX344" i="11"/>
  <c r="AW344" i="11"/>
  <c r="AX317" i="11"/>
  <c r="AW317" i="11"/>
  <c r="AX141" i="11"/>
  <c r="AW141" i="11"/>
  <c r="AX104" i="11"/>
  <c r="AW104" i="11"/>
  <c r="AX81" i="11"/>
  <c r="AW81" i="11"/>
  <c r="AS307" i="11"/>
  <c r="AV307" i="11" s="1" a="1"/>
  <c r="AV307" i="11" s="1"/>
  <c r="AN307" i="11"/>
  <c r="AS298" i="11"/>
  <c r="AV298" i="11" s="1" a="1"/>
  <c r="AV298" i="11" s="1"/>
  <c r="AN298" i="11"/>
  <c r="AS289" i="11"/>
  <c r="AV289" i="11" s="1" a="1"/>
  <c r="AV289" i="11" s="1"/>
  <c r="AN289" i="11"/>
  <c r="AS280" i="11"/>
  <c r="AV280" i="11" s="1" a="1"/>
  <c r="AV280" i="11" s="1"/>
  <c r="AN280" i="11"/>
  <c r="AS271" i="11"/>
  <c r="AV271" i="11" s="1" a="1"/>
  <c r="AV271" i="11" s="1"/>
  <c r="AN271" i="11"/>
  <c r="AS262" i="11"/>
  <c r="AV262" i="11" s="1" a="1"/>
  <c r="AV262" i="11" s="1"/>
  <c r="AN262" i="11"/>
  <c r="AS253" i="11"/>
  <c r="AV253" i="11" s="1" a="1"/>
  <c r="AV253" i="11" s="1"/>
  <c r="AN253" i="11"/>
  <c r="AS102" i="11"/>
  <c r="AV102" i="11" s="1" a="1"/>
  <c r="AV102" i="11" s="1"/>
  <c r="AN102" i="11"/>
  <c r="AS11" i="11"/>
  <c r="AV11" i="11" s="1" a="1"/>
  <c r="AV11" i="11" s="1"/>
  <c r="AN11" i="11"/>
  <c r="AS31" i="11"/>
  <c r="AV31" i="11" s="1" a="1"/>
  <c r="AV31" i="11" s="1"/>
  <c r="AN31" i="11"/>
  <c r="AS77" i="11"/>
  <c r="AV77" i="11" s="1" a="1"/>
  <c r="AV77" i="11" s="1"/>
  <c r="AN77" i="11"/>
  <c r="AS48" i="11"/>
  <c r="AV48" i="11" s="1" a="1"/>
  <c r="AV48" i="11" s="1"/>
  <c r="AN48" i="11"/>
  <c r="AS21" i="11"/>
  <c r="AV21" i="11" s="1" a="1"/>
  <c r="AV21" i="11" s="1"/>
  <c r="AN21" i="11"/>
  <c r="BQ143" i="7"/>
  <c r="BT143" i="7" s="1"/>
  <c r="AR143" i="6" s="1"/>
  <c r="E143" i="7"/>
  <c r="F142" i="7"/>
  <c r="BQ82" i="7"/>
  <c r="BT82" i="7" s="1"/>
  <c r="AR82" i="6" s="1"/>
  <c r="BR81" i="7"/>
  <c r="E82" i="7"/>
  <c r="F81" i="7"/>
  <c r="H190" i="7"/>
  <c r="I190" i="7" s="1"/>
  <c r="AX244" i="11"/>
  <c r="AW244" i="11"/>
  <c r="AX235" i="11"/>
  <c r="AW235" i="11"/>
  <c r="AX226" i="11"/>
  <c r="AW226" i="11"/>
  <c r="AX217" i="11"/>
  <c r="AW217" i="11"/>
  <c r="AX208" i="11"/>
  <c r="AW208" i="11"/>
  <c r="AX199" i="11"/>
  <c r="AW199" i="11"/>
  <c r="AX190" i="11"/>
  <c r="AW190" i="11"/>
  <c r="AX181" i="11"/>
  <c r="AW181" i="11"/>
  <c r="AX172" i="11"/>
  <c r="AW172" i="11"/>
  <c r="AX105" i="11"/>
  <c r="AW105" i="11"/>
  <c r="BQ161" i="7"/>
  <c r="BT161" i="7" s="1"/>
  <c r="AR161" i="6" s="1"/>
  <c r="E161" i="7"/>
  <c r="F160" i="7"/>
  <c r="BQ73" i="7"/>
  <c r="BT73" i="7" s="1"/>
  <c r="AR73" i="6" s="1"/>
  <c r="BR72" i="7"/>
  <c r="E73" i="7"/>
  <c r="F72" i="7"/>
  <c r="BQ180" i="7"/>
  <c r="BT180" i="7" s="1"/>
  <c r="AR180" i="6" s="1"/>
  <c r="BR179" i="7"/>
  <c r="E180" i="7"/>
  <c r="F179" i="7"/>
  <c r="BQ109" i="7"/>
  <c r="BT109" i="7" s="1"/>
  <c r="AR109" i="6" s="1"/>
  <c r="BR108" i="7"/>
  <c r="E109" i="7"/>
  <c r="F108" i="7"/>
  <c r="BQ40" i="7"/>
  <c r="BT40" i="7" s="1"/>
  <c r="AR40" i="6" s="1"/>
  <c r="BR39" i="7"/>
  <c r="E40" i="7"/>
  <c r="F39" i="7"/>
  <c r="H175" i="7"/>
  <c r="I175" i="7" s="1"/>
  <c r="H189" i="7"/>
  <c r="I189" i="7" s="1"/>
  <c r="A139" i="7"/>
  <c r="C139" i="7" s="1"/>
  <c r="AN139" i="6"/>
  <c r="G112" i="7"/>
  <c r="A69" i="7"/>
  <c r="C69" i="7" s="1"/>
  <c r="AN69" i="6"/>
  <c r="G43" i="7"/>
  <c r="A159" i="7"/>
  <c r="C159" i="7" s="1"/>
  <c r="AN159" i="6"/>
  <c r="H132" i="7"/>
  <c r="I132" i="7" s="1"/>
  <c r="A86" i="7"/>
  <c r="C86" i="7" s="1"/>
  <c r="AN86" i="6"/>
  <c r="G59" i="7"/>
  <c r="G128" i="7"/>
  <c r="H119" i="7"/>
  <c r="I119" i="7" s="1"/>
  <c r="H103" i="7"/>
  <c r="BQ100" i="7"/>
  <c r="BT100" i="7" s="1"/>
  <c r="AR100" i="6" s="1"/>
  <c r="BR99" i="7"/>
  <c r="E100" i="7"/>
  <c r="F99" i="7"/>
  <c r="BQ48" i="7"/>
  <c r="BT48" i="7" s="1"/>
  <c r="AR48" i="6" s="1"/>
  <c r="BR47" i="7"/>
  <c r="E48" i="7"/>
  <c r="F47" i="7"/>
  <c r="BQ19" i="7"/>
  <c r="BT19" i="7" s="1"/>
  <c r="AR19" i="6" s="1"/>
  <c r="BR18" i="7"/>
  <c r="E19" i="7"/>
  <c r="F18" i="7"/>
  <c r="A23" i="7"/>
  <c r="C23" i="7" s="1"/>
  <c r="AN23" i="6"/>
  <c r="BQ9" i="7"/>
  <c r="BT9" i="7" s="1"/>
  <c r="AR9" i="6" s="1"/>
  <c r="BR8" i="7"/>
  <c r="E9" i="7"/>
  <c r="F8" i="7"/>
  <c r="A118" i="7"/>
  <c r="C118" i="7" s="1"/>
  <c r="AN118" i="6"/>
  <c r="H22" i="7"/>
  <c r="I22" i="7" s="1"/>
  <c r="A129" i="7"/>
  <c r="C129" i="7" s="1"/>
  <c r="AN129" i="6"/>
  <c r="G65" i="7"/>
  <c r="A6" i="7"/>
  <c r="C6" i="7" s="1"/>
  <c r="AN6" i="6"/>
  <c r="AS308" i="11"/>
  <c r="AV308" i="11" s="1" a="1"/>
  <c r="AV308" i="11" s="1"/>
  <c r="AN308" i="11"/>
  <c r="AS299" i="11"/>
  <c r="AV299" i="11" s="1" a="1"/>
  <c r="AV299" i="11" s="1"/>
  <c r="AN299" i="11"/>
  <c r="AS290" i="11"/>
  <c r="AV290" i="11" s="1" a="1"/>
  <c r="AV290" i="11" s="1"/>
  <c r="AN290" i="11"/>
  <c r="AS281" i="11"/>
  <c r="AV281" i="11" s="1" a="1"/>
  <c r="AV281" i="11" s="1"/>
  <c r="AN281" i="11"/>
  <c r="AS272" i="11"/>
  <c r="AV272" i="11" s="1" a="1"/>
  <c r="AV272" i="11" s="1"/>
  <c r="AN272" i="11"/>
  <c r="AS263" i="11"/>
  <c r="AV263" i="11" s="1" a="1"/>
  <c r="AV263" i="11" s="1"/>
  <c r="AN263" i="11"/>
  <c r="AS254" i="11"/>
  <c r="AV254" i="11" s="1" a="1"/>
  <c r="AV254" i="11" s="1"/>
  <c r="AN254" i="11"/>
  <c r="AS110" i="11"/>
  <c r="AV110" i="11" s="1" a="1"/>
  <c r="AV110" i="11" s="1"/>
  <c r="AN110" i="11"/>
  <c r="AS20" i="11"/>
  <c r="AV20" i="11" s="1" a="1"/>
  <c r="AV20" i="11" s="1"/>
  <c r="AN20" i="11"/>
  <c r="AS40" i="11"/>
  <c r="AV40" i="11" s="1" a="1"/>
  <c r="AV40" i="11" s="1"/>
  <c r="AN40" i="11"/>
  <c r="AS80" i="11"/>
  <c r="AV80" i="11" s="1" a="1"/>
  <c r="AV80" i="11" s="1"/>
  <c r="AN80" i="11"/>
  <c r="AS51" i="11"/>
  <c r="AV51" i="11" s="1" a="1"/>
  <c r="AV51" i="11" s="1"/>
  <c r="AN51" i="11"/>
  <c r="AS24" i="11"/>
  <c r="AV24" i="11" s="1" a="1"/>
  <c r="AV24" i="11" s="1"/>
  <c r="AN24" i="11"/>
  <c r="H142" i="7"/>
  <c r="I142" i="7" s="1"/>
  <c r="H81" i="7"/>
  <c r="I81" i="7" s="1"/>
  <c r="H144" i="7"/>
  <c r="I144" i="7" s="1"/>
  <c r="H71" i="7"/>
  <c r="I71" i="7" s="1"/>
  <c r="BB522" i="11"/>
  <c r="BA522" i="11"/>
  <c r="BB504" i="11"/>
  <c r="BA504" i="11"/>
  <c r="BB486" i="11"/>
  <c r="BA486" i="11"/>
  <c r="BB474" i="11"/>
  <c r="BA474" i="11"/>
  <c r="BB459" i="11"/>
  <c r="BA459" i="11"/>
  <c r="BB453" i="11"/>
  <c r="BA453" i="11"/>
  <c r="BB447" i="11"/>
  <c r="BA447" i="11"/>
  <c r="BB444" i="11"/>
  <c r="BA444" i="11"/>
  <c r="BB441" i="11"/>
  <c r="BA441" i="11"/>
  <c r="BB438" i="11"/>
  <c r="BA438" i="11"/>
  <c r="BB435" i="11"/>
  <c r="BA435" i="11"/>
  <c r="BB432" i="11"/>
  <c r="BA432" i="11"/>
  <c r="BB429" i="11"/>
  <c r="BA429" i="11"/>
  <c r="BB426" i="11"/>
  <c r="BA426" i="11"/>
  <c r="BB423" i="11"/>
  <c r="BA423" i="11"/>
  <c r="BB420" i="11"/>
  <c r="BA420" i="11"/>
  <c r="BB417" i="11"/>
  <c r="BA417" i="11"/>
  <c r="BB414" i="11"/>
  <c r="BA414" i="11"/>
  <c r="BB411" i="11"/>
  <c r="BA411" i="11"/>
  <c r="BB408" i="11"/>
  <c r="BA408" i="11"/>
  <c r="BB405" i="11"/>
  <c r="BA405" i="11"/>
  <c r="BB402" i="11"/>
  <c r="BA402" i="11"/>
  <c r="BB399" i="11"/>
  <c r="BA399" i="11"/>
  <c r="BB396" i="11"/>
  <c r="BA396" i="11"/>
  <c r="BB393" i="11"/>
  <c r="BA393" i="11"/>
  <c r="BB390" i="11"/>
  <c r="BA390" i="11"/>
  <c r="BB387" i="11"/>
  <c r="BA387" i="11"/>
  <c r="BB384" i="11"/>
  <c r="BA384" i="11"/>
  <c r="BB381" i="11"/>
  <c r="BA381" i="11"/>
  <c r="BB378" i="11"/>
  <c r="BA378" i="11"/>
  <c r="BB375" i="11"/>
  <c r="BA375" i="11"/>
  <c r="BB372" i="11"/>
  <c r="BA372" i="11"/>
  <c r="BB369" i="11"/>
  <c r="BA369" i="11"/>
  <c r="BB366" i="11"/>
  <c r="BA366" i="11"/>
  <c r="BB363" i="11"/>
  <c r="BA363" i="11"/>
  <c r="BB360" i="11"/>
  <c r="BA360" i="11"/>
  <c r="AX352" i="11"/>
  <c r="AW352" i="11"/>
  <c r="AX237" i="11"/>
  <c r="AW237" i="11"/>
  <c r="AX228" i="11"/>
  <c r="AW228" i="11"/>
  <c r="AX219" i="11"/>
  <c r="AW219" i="11"/>
  <c r="AX210" i="11"/>
  <c r="AW210" i="11"/>
  <c r="AX201" i="11"/>
  <c r="AW201" i="11"/>
  <c r="AX192" i="11"/>
  <c r="AW192" i="11"/>
  <c r="AX183" i="11"/>
  <c r="AW183" i="11"/>
  <c r="AX174" i="11"/>
  <c r="AW174" i="11"/>
  <c r="AX111" i="11"/>
  <c r="AW111" i="11"/>
  <c r="BB94" i="11"/>
  <c r="BA94" i="11"/>
  <c r="H168" i="7"/>
  <c r="E33" i="7"/>
  <c r="F32" i="7"/>
  <c r="BB149" i="4"/>
  <c r="BD149" i="4"/>
  <c r="BC149" i="4"/>
  <c r="BF149" i="4" s="1"/>
  <c r="BG149" i="4" s="1"/>
  <c r="BB176" i="4"/>
  <c r="BD176" i="4"/>
  <c r="BC176" i="4"/>
  <c r="BF176" i="4" s="1"/>
  <c r="BG176" i="4" s="1"/>
  <c r="A171" i="7"/>
  <c r="C171" i="7" s="1"/>
  <c r="AN171" i="6"/>
  <c r="G148" i="7"/>
  <c r="O94" i="7"/>
  <c r="L94" i="7"/>
  <c r="A78" i="7"/>
  <c r="C78" i="7" s="1"/>
  <c r="AN78" i="6"/>
  <c r="G52" i="7"/>
  <c r="A176" i="7"/>
  <c r="C176" i="7" s="1"/>
  <c r="BQ176" i="7" s="1"/>
  <c r="BT176" i="7" s="1"/>
  <c r="AR176" i="6" s="1"/>
  <c r="AN176" i="6"/>
  <c r="H141" i="7"/>
  <c r="I141" i="7" s="1"/>
  <c r="A97" i="7"/>
  <c r="C97" i="7" s="1"/>
  <c r="AN97" i="6"/>
  <c r="H68" i="7"/>
  <c r="I68" i="7" s="1"/>
  <c r="BB136" i="4"/>
  <c r="BD136" i="4"/>
  <c r="BC136" i="4"/>
  <c r="BF136" i="4" s="1"/>
  <c r="BG136" i="4" s="1"/>
  <c r="BB192" i="4"/>
  <c r="BD192" i="4"/>
  <c r="BC192" i="4"/>
  <c r="BF192" i="4" s="1"/>
  <c r="BG192" i="4" s="1"/>
  <c r="BB200" i="4"/>
  <c r="BD200" i="4"/>
  <c r="BC200" i="4"/>
  <c r="BF200" i="4" s="1"/>
  <c r="BG200" i="4" s="1"/>
  <c r="A31" i="7"/>
  <c r="C31" i="7" s="1"/>
  <c r="AN31" i="6"/>
  <c r="A111" i="7"/>
  <c r="C111" i="7" s="1"/>
  <c r="AN111" i="6"/>
  <c r="H70" i="7"/>
  <c r="I70" i="7" s="1"/>
  <c r="A33" i="7"/>
  <c r="C33" i="7" s="1"/>
  <c r="BQ33" i="7" s="1"/>
  <c r="BT33" i="7" s="1"/>
  <c r="AR33" i="6" s="1"/>
  <c r="AN33" i="6"/>
  <c r="G58" i="7"/>
  <c r="AX333" i="11"/>
  <c r="AW333" i="11"/>
  <c r="AX160" i="11"/>
  <c r="AW160" i="11"/>
  <c r="AX133" i="11"/>
  <c r="AW133" i="11"/>
  <c r="AX79" i="11"/>
  <c r="AW79" i="11"/>
  <c r="AX16" i="11"/>
  <c r="AW16" i="11"/>
  <c r="AX331" i="11"/>
  <c r="AW331" i="11"/>
  <c r="AX158" i="11"/>
  <c r="AW158" i="11"/>
  <c r="AX131" i="11"/>
  <c r="AW131" i="11"/>
  <c r="AX53" i="11"/>
  <c r="AW53" i="11"/>
  <c r="AX25" i="11"/>
  <c r="AW25" i="11"/>
  <c r="AX326" i="11"/>
  <c r="AW326" i="11"/>
  <c r="AX150" i="11"/>
  <c r="AW150" i="11"/>
  <c r="AX123" i="11"/>
  <c r="AW123" i="11"/>
  <c r="AX14" i="11"/>
  <c r="AW14" i="11"/>
  <c r="AX97" i="11"/>
  <c r="AW97" i="11"/>
  <c r="AS310" i="11"/>
  <c r="AV310" i="11" s="1" a="1"/>
  <c r="AV310" i="11" s="1"/>
  <c r="AN310" i="11"/>
  <c r="AS301" i="11"/>
  <c r="AV301" i="11" s="1" a="1"/>
  <c r="AV301" i="11" s="1"/>
  <c r="AN301" i="11"/>
  <c r="AS292" i="11"/>
  <c r="AV292" i="11" s="1" a="1"/>
  <c r="AV292" i="11" s="1"/>
  <c r="AN292" i="11"/>
  <c r="AS283" i="11"/>
  <c r="AV283" i="11" s="1" a="1"/>
  <c r="AV283" i="11" s="1"/>
  <c r="AN283" i="11"/>
  <c r="AS274" i="11"/>
  <c r="AV274" i="11" s="1" a="1"/>
  <c r="AV274" i="11" s="1"/>
  <c r="AN274" i="11"/>
  <c r="AS265" i="11"/>
  <c r="AV265" i="11" s="1" a="1"/>
  <c r="AV265" i="11" s="1"/>
  <c r="AN265" i="11"/>
  <c r="AS256" i="11"/>
  <c r="AV256" i="11" s="1" a="1"/>
  <c r="AV256" i="11" s="1"/>
  <c r="AN256" i="11"/>
  <c r="AS247" i="11"/>
  <c r="AV247" i="11" s="1" a="1"/>
  <c r="AV247" i="11" s="1"/>
  <c r="AN247" i="11"/>
  <c r="AS38" i="11"/>
  <c r="AV38" i="11" s="1" a="1"/>
  <c r="AV38" i="11" s="1"/>
  <c r="AN38" i="11"/>
  <c r="AS57" i="11"/>
  <c r="AV57" i="11" s="1" a="1"/>
  <c r="AV57" i="11" s="1"/>
  <c r="AN57" i="11"/>
  <c r="AS86" i="11"/>
  <c r="AV86" i="11" s="1" a="1"/>
  <c r="AV86" i="11" s="1"/>
  <c r="AN86" i="11"/>
  <c r="AS59" i="11"/>
  <c r="AV59" i="11" s="1" a="1"/>
  <c r="AV59" i="11" s="1"/>
  <c r="AN59" i="11"/>
  <c r="AS30" i="11"/>
  <c r="AV30" i="11" s="1" a="1"/>
  <c r="AV30" i="11" s="1"/>
  <c r="AN30" i="11"/>
  <c r="G192" i="7"/>
  <c r="H101" i="7"/>
  <c r="I101" i="7" s="1"/>
  <c r="BQ145" i="7"/>
  <c r="BT145" i="7" s="1"/>
  <c r="AR145" i="6" s="1"/>
  <c r="BR144" i="7"/>
  <c r="E145" i="7"/>
  <c r="F144" i="7"/>
  <c r="BQ72" i="7"/>
  <c r="BT72" i="7" s="1"/>
  <c r="AR72" i="6" s="1"/>
  <c r="BR71" i="7"/>
  <c r="E72" i="7"/>
  <c r="F71" i="7"/>
  <c r="AX353" i="11"/>
  <c r="AW353" i="11"/>
  <c r="BB314" i="11"/>
  <c r="BA314" i="11"/>
  <c r="AX238" i="11"/>
  <c r="AW238" i="11"/>
  <c r="AX229" i="11"/>
  <c r="AW229" i="11"/>
  <c r="AX220" i="11"/>
  <c r="AW220" i="11"/>
  <c r="AX211" i="11"/>
  <c r="AW211" i="11"/>
  <c r="AX202" i="11"/>
  <c r="AW202" i="11"/>
  <c r="AX193" i="11"/>
  <c r="AW193" i="11"/>
  <c r="AX184" i="11"/>
  <c r="AW184" i="11"/>
  <c r="AX175" i="11"/>
  <c r="AW175" i="11"/>
  <c r="AX114" i="11"/>
  <c r="AW114" i="11"/>
  <c r="H106" i="7"/>
  <c r="I106" i="7" s="1"/>
  <c r="H19" i="7"/>
  <c r="I19" i="7" s="1"/>
  <c r="H135" i="7"/>
  <c r="I135" i="7" s="1"/>
  <c r="H7" i="7"/>
  <c r="I7" i="7" s="1"/>
  <c r="BQ198" i="7"/>
  <c r="BT198" i="7" s="1"/>
  <c r="AR198" i="6" s="1"/>
  <c r="BR197" i="7"/>
  <c r="E198" i="7"/>
  <c r="F197" i="7"/>
  <c r="BQ127" i="7"/>
  <c r="BT127" i="7" s="1"/>
  <c r="AR127" i="6" s="1"/>
  <c r="BR126" i="7"/>
  <c r="E127" i="7"/>
  <c r="F126" i="7"/>
  <c r="A166" i="7"/>
  <c r="C166" i="7" s="1"/>
  <c r="AN166" i="6"/>
  <c r="G139" i="7"/>
  <c r="G69" i="7"/>
  <c r="A16" i="7"/>
  <c r="C16" i="7" s="1"/>
  <c r="AN16" i="6"/>
  <c r="A194" i="7"/>
  <c r="C194" i="7" s="1"/>
  <c r="AN194" i="6"/>
  <c r="H159" i="7"/>
  <c r="I159" i="7" s="1"/>
  <c r="A105" i="7"/>
  <c r="C105" i="7" s="1"/>
  <c r="AN105" i="6"/>
  <c r="G86" i="7"/>
  <c r="A36" i="7"/>
  <c r="C36" i="7" s="1"/>
  <c r="AN36" i="6"/>
  <c r="H102" i="7"/>
  <c r="I102" i="7" s="1"/>
  <c r="G23" i="7"/>
  <c r="H118" i="7"/>
  <c r="I118" i="7" s="1"/>
  <c r="H129" i="7"/>
  <c r="I129" i="7" s="1"/>
  <c r="A67" i="7"/>
  <c r="C67" i="7" s="1"/>
  <c r="AN67" i="6"/>
  <c r="H6" i="7"/>
  <c r="I6" i="7" s="1"/>
  <c r="Q95" i="7" l="1"/>
  <c r="E201" i="7"/>
  <c r="BQ201" i="7"/>
  <c r="BT201" i="7" s="1"/>
  <c r="AR201" i="6" s="1"/>
  <c r="BR201" i="7"/>
  <c r="K206" i="7"/>
  <c r="BS205" i="7"/>
  <c r="BV205" i="7" s="1"/>
  <c r="AT205" i="6" s="1"/>
  <c r="BU205" i="7"/>
  <c r="AS205" i="6" s="1"/>
  <c r="K215" i="7"/>
  <c r="BS214" i="7"/>
  <c r="BV214" i="7" s="1"/>
  <c r="AT214" i="6" s="1"/>
  <c r="BU214" i="7"/>
  <c r="AS214" i="6" s="1"/>
  <c r="K224" i="7"/>
  <c r="BS223" i="7"/>
  <c r="BV223" i="7" s="1"/>
  <c r="AT223" i="6" s="1"/>
  <c r="BU223" i="7"/>
  <c r="AS223" i="6" s="1"/>
  <c r="K233" i="7"/>
  <c r="BS232" i="7"/>
  <c r="BV232" i="7" s="1"/>
  <c r="AT232" i="6" s="1"/>
  <c r="BU232" i="7"/>
  <c r="AS232" i="6" s="1"/>
  <c r="K242" i="7"/>
  <c r="BS241" i="7"/>
  <c r="BV241" i="7" s="1"/>
  <c r="AT241" i="6" s="1"/>
  <c r="BU241" i="7"/>
  <c r="AS241" i="6" s="1"/>
  <c r="BS249" i="7"/>
  <c r="BV249" i="7" s="1"/>
  <c r="AT249" i="6" s="1"/>
  <c r="BU249" i="7"/>
  <c r="AS249" i="6" s="1"/>
  <c r="J249" i="7"/>
  <c r="BS258" i="7"/>
  <c r="BV258" i="7" s="1"/>
  <c r="AT258" i="6" s="1"/>
  <c r="BU258" i="7"/>
  <c r="AS258" i="6" s="1"/>
  <c r="J258" i="7"/>
  <c r="BS267" i="7"/>
  <c r="BV267" i="7" s="1"/>
  <c r="AT267" i="6" s="1"/>
  <c r="BU267" i="7"/>
  <c r="AS267" i="6" s="1"/>
  <c r="J267" i="7"/>
  <c r="BS276" i="7"/>
  <c r="BV276" i="7" s="1"/>
  <c r="AT276" i="6" s="1"/>
  <c r="BU276" i="7"/>
  <c r="AS276" i="6" s="1"/>
  <c r="J276" i="7"/>
  <c r="BS285" i="7"/>
  <c r="BV285" i="7" s="1"/>
  <c r="AT285" i="6" s="1"/>
  <c r="BU285" i="7"/>
  <c r="AS285" i="6" s="1"/>
  <c r="J285" i="7"/>
  <c r="BS294" i="7"/>
  <c r="BV294" i="7" s="1"/>
  <c r="AT294" i="6" s="1"/>
  <c r="BU294" i="7"/>
  <c r="AS294" i="6" s="1"/>
  <c r="J294" i="7"/>
  <c r="BS303" i="7"/>
  <c r="BV303" i="7" s="1"/>
  <c r="AT303" i="6" s="1"/>
  <c r="BU303" i="7"/>
  <c r="AS303" i="6" s="1"/>
  <c r="J303" i="7"/>
  <c r="BS312" i="7"/>
  <c r="BV312" i="7" s="1"/>
  <c r="AT312" i="6" s="1"/>
  <c r="BU312" i="7"/>
  <c r="AS312" i="6" s="1"/>
  <c r="J312" i="7"/>
  <c r="K324" i="7"/>
  <c r="BS323" i="7"/>
  <c r="BV323" i="7" s="1"/>
  <c r="AT323" i="6" s="1"/>
  <c r="BU323" i="7"/>
  <c r="AS323" i="6" s="1"/>
  <c r="J323" i="7"/>
  <c r="K333" i="7"/>
  <c r="BS332" i="7"/>
  <c r="BV332" i="7" s="1"/>
  <c r="AT332" i="6" s="1"/>
  <c r="BU332" i="7"/>
  <c r="AS332" i="6" s="1"/>
  <c r="J332" i="7"/>
  <c r="K342" i="7"/>
  <c r="BS341" i="7"/>
  <c r="BV341" i="7" s="1"/>
  <c r="AT341" i="6" s="1"/>
  <c r="BU341" i="7"/>
  <c r="AS341" i="6" s="1"/>
  <c r="J341" i="7"/>
  <c r="K353" i="7"/>
  <c r="BS352" i="7"/>
  <c r="BV352" i="7" s="1"/>
  <c r="AT352" i="6" s="1"/>
  <c r="BU352" i="7"/>
  <c r="AS352" i="6" s="1"/>
  <c r="BS224" i="7"/>
  <c r="BV224" i="7" s="1"/>
  <c r="AT224" i="6" s="1"/>
  <c r="BU224" i="7"/>
  <c r="AS224" i="6" s="1"/>
  <c r="J224" i="7"/>
  <c r="M224" i="7" s="1"/>
  <c r="N224" i="7" s="1"/>
  <c r="P224" i="7" s="1"/>
  <c r="BS253" i="7"/>
  <c r="BV253" i="7" s="1"/>
  <c r="AT253" i="6" s="1"/>
  <c r="BU253" i="7"/>
  <c r="AS253" i="6" s="1"/>
  <c r="J253" i="7"/>
  <c r="BS280" i="7"/>
  <c r="BV280" i="7" s="1"/>
  <c r="AT280" i="6" s="1"/>
  <c r="BU280" i="7"/>
  <c r="AS280" i="6" s="1"/>
  <c r="J280" i="7"/>
  <c r="BS307" i="7"/>
  <c r="BV307" i="7" s="1"/>
  <c r="AT307" i="6" s="1"/>
  <c r="BU307" i="7"/>
  <c r="AS307" i="6" s="1"/>
  <c r="J307" i="7"/>
  <c r="BS333" i="7"/>
  <c r="BV333" i="7" s="1"/>
  <c r="AT333" i="6" s="1"/>
  <c r="BU333" i="7"/>
  <c r="AS333" i="6" s="1"/>
  <c r="J333" i="7"/>
  <c r="M333" i="7" s="1"/>
  <c r="N333" i="7" s="1"/>
  <c r="P333" i="7" s="1"/>
  <c r="K202" i="7"/>
  <c r="K229" i="7"/>
  <c r="BS228" i="7"/>
  <c r="BV228" i="7" s="1"/>
  <c r="AT228" i="6" s="1"/>
  <c r="BU228" i="7"/>
  <c r="AS228" i="6" s="1"/>
  <c r="K258" i="7"/>
  <c r="M258" i="7"/>
  <c r="N258" i="7" s="1"/>
  <c r="P258" i="7" s="1"/>
  <c r="BS257" i="7"/>
  <c r="BV257" i="7" s="1"/>
  <c r="AT257" i="6" s="1"/>
  <c r="BU257" i="7"/>
  <c r="AS257" i="6" s="1"/>
  <c r="K285" i="7"/>
  <c r="M285" i="7"/>
  <c r="N285" i="7" s="1"/>
  <c r="P285" i="7" s="1"/>
  <c r="BS284" i="7"/>
  <c r="BV284" i="7" s="1"/>
  <c r="AT284" i="6" s="1"/>
  <c r="BU284" i="7"/>
  <c r="AS284" i="6" s="1"/>
  <c r="K312" i="7"/>
  <c r="M312" i="7"/>
  <c r="N312" i="7" s="1"/>
  <c r="P312" i="7" s="1"/>
  <c r="BS311" i="7"/>
  <c r="BV311" i="7" s="1"/>
  <c r="AT311" i="6" s="1"/>
  <c r="BU311" i="7"/>
  <c r="AS311" i="6" s="1"/>
  <c r="K341" i="7"/>
  <c r="M341" i="7"/>
  <c r="N341" i="7" s="1"/>
  <c r="P341" i="7" s="1"/>
  <c r="BS340" i="7"/>
  <c r="BV340" i="7" s="1"/>
  <c r="AT340" i="6" s="1"/>
  <c r="BU340" i="7"/>
  <c r="AS340" i="6" s="1"/>
  <c r="BS202" i="7"/>
  <c r="BV202" i="7" s="1"/>
  <c r="AT202" i="6" s="1"/>
  <c r="BU202" i="7"/>
  <c r="AS202" i="6" s="1"/>
  <c r="J202" i="7"/>
  <c r="M202" i="7" s="1"/>
  <c r="N202" i="7" s="1"/>
  <c r="P202" i="7" s="1"/>
  <c r="BS211" i="7"/>
  <c r="BV211" i="7" s="1"/>
  <c r="AT211" i="6" s="1"/>
  <c r="BU211" i="7"/>
  <c r="AS211" i="6" s="1"/>
  <c r="J211" i="7"/>
  <c r="BS220" i="7"/>
  <c r="BV220" i="7" s="1"/>
  <c r="AT220" i="6" s="1"/>
  <c r="BU220" i="7"/>
  <c r="AS220" i="6" s="1"/>
  <c r="J220" i="7"/>
  <c r="BS229" i="7"/>
  <c r="BV229" i="7" s="1"/>
  <c r="AT229" i="6" s="1"/>
  <c r="BU229" i="7"/>
  <c r="AS229" i="6" s="1"/>
  <c r="J229" i="7"/>
  <c r="M229" i="7" s="1"/>
  <c r="N229" i="7" s="1"/>
  <c r="P229" i="7" s="1"/>
  <c r="BS238" i="7"/>
  <c r="BV238" i="7" s="1"/>
  <c r="AT238" i="6" s="1"/>
  <c r="BU238" i="7"/>
  <c r="AS238" i="6" s="1"/>
  <c r="J238" i="7"/>
  <c r="BS246" i="7"/>
  <c r="BV246" i="7" s="1"/>
  <c r="AT246" i="6" s="1"/>
  <c r="BU246" i="7"/>
  <c r="AS246" i="6" s="1"/>
  <c r="J246" i="7"/>
  <c r="M246" i="7" s="1"/>
  <c r="N246" i="7" s="1"/>
  <c r="P246" i="7" s="1"/>
  <c r="K246" i="7"/>
  <c r="BS255" i="7"/>
  <c r="BV255" i="7" s="1"/>
  <c r="AT255" i="6" s="1"/>
  <c r="BU255" i="7"/>
  <c r="AS255" i="6" s="1"/>
  <c r="BS264" i="7"/>
  <c r="BV264" i="7" s="1"/>
  <c r="AT264" i="6" s="1"/>
  <c r="BU264" i="7"/>
  <c r="AS264" i="6" s="1"/>
  <c r="BS273" i="7"/>
  <c r="BV273" i="7" s="1"/>
  <c r="AT273" i="6" s="1"/>
  <c r="BU273" i="7"/>
  <c r="AS273" i="6" s="1"/>
  <c r="BS282" i="7"/>
  <c r="BV282" i="7" s="1"/>
  <c r="AT282" i="6" s="1"/>
  <c r="BU282" i="7"/>
  <c r="AS282" i="6" s="1"/>
  <c r="BS291" i="7"/>
  <c r="BV291" i="7" s="1"/>
  <c r="AT291" i="6" s="1"/>
  <c r="BU291" i="7"/>
  <c r="AS291" i="6" s="1"/>
  <c r="BS300" i="7"/>
  <c r="BV300" i="7" s="1"/>
  <c r="AT300" i="6" s="1"/>
  <c r="BU300" i="7"/>
  <c r="AS300" i="6" s="1"/>
  <c r="BS309" i="7"/>
  <c r="BV309" i="7" s="1"/>
  <c r="AT309" i="6" s="1"/>
  <c r="BU309" i="7"/>
  <c r="AS309" i="6" s="1"/>
  <c r="BS320" i="7"/>
  <c r="BV320" i="7" s="1"/>
  <c r="AT320" i="6" s="1"/>
  <c r="BU320" i="7"/>
  <c r="AS320" i="6" s="1"/>
  <c r="BS329" i="7"/>
  <c r="BV329" i="7" s="1"/>
  <c r="AT329" i="6" s="1"/>
  <c r="BU329" i="7"/>
  <c r="AS329" i="6" s="1"/>
  <c r="BS338" i="7"/>
  <c r="BV338" i="7" s="1"/>
  <c r="AT338" i="6" s="1"/>
  <c r="BU338" i="7"/>
  <c r="AS338" i="6" s="1"/>
  <c r="BS347" i="7"/>
  <c r="BV347" i="7" s="1"/>
  <c r="AT347" i="6" s="1"/>
  <c r="BU347" i="7"/>
  <c r="AS347" i="6" s="1"/>
  <c r="BS359" i="7"/>
  <c r="BV359" i="7" s="1"/>
  <c r="AT359" i="6" s="1"/>
  <c r="BU359" i="7"/>
  <c r="AS359" i="6" s="1"/>
  <c r="K359" i="7"/>
  <c r="BS358" i="7"/>
  <c r="BV358" i="7" s="1"/>
  <c r="AT358" i="6" s="1"/>
  <c r="BU358" i="7"/>
  <c r="AS358" i="6" s="1"/>
  <c r="J358" i="7"/>
  <c r="I359" i="7"/>
  <c r="J359" i="7"/>
  <c r="M359" i="7" s="1"/>
  <c r="N359" i="7" s="1"/>
  <c r="P359" i="7" s="1"/>
  <c r="BS206" i="7"/>
  <c r="BV206" i="7" s="1"/>
  <c r="AT206" i="6" s="1"/>
  <c r="BU206" i="7"/>
  <c r="AS206" i="6" s="1"/>
  <c r="J206" i="7"/>
  <c r="M206" i="7" s="1"/>
  <c r="N206" i="7" s="1"/>
  <c r="P206" i="7" s="1"/>
  <c r="BS233" i="7"/>
  <c r="BV233" i="7" s="1"/>
  <c r="AT233" i="6" s="1"/>
  <c r="BU233" i="7"/>
  <c r="AS233" i="6" s="1"/>
  <c r="J233" i="7"/>
  <c r="M233" i="7" s="1"/>
  <c r="N233" i="7" s="1"/>
  <c r="P233" i="7" s="1"/>
  <c r="BS262" i="7"/>
  <c r="BV262" i="7" s="1"/>
  <c r="AT262" i="6" s="1"/>
  <c r="BU262" i="7"/>
  <c r="AS262" i="6" s="1"/>
  <c r="J262" i="7"/>
  <c r="BS289" i="7"/>
  <c r="BV289" i="7" s="1"/>
  <c r="AT289" i="6" s="1"/>
  <c r="BU289" i="7"/>
  <c r="AS289" i="6" s="1"/>
  <c r="J289" i="7"/>
  <c r="BS315" i="7"/>
  <c r="BV315" i="7" s="1"/>
  <c r="AT315" i="6" s="1"/>
  <c r="BU315" i="7"/>
  <c r="AS315" i="6" s="1"/>
  <c r="J315" i="7"/>
  <c r="M315" i="7" s="1"/>
  <c r="N315" i="7" s="1"/>
  <c r="P315" i="7" s="1"/>
  <c r="K315" i="7"/>
  <c r="BS342" i="7"/>
  <c r="BV342" i="7" s="1"/>
  <c r="AT342" i="6" s="1"/>
  <c r="BU342" i="7"/>
  <c r="AS342" i="6" s="1"/>
  <c r="J342" i="7"/>
  <c r="M342" i="7" s="1"/>
  <c r="N342" i="7" s="1"/>
  <c r="P342" i="7" s="1"/>
  <c r="K211" i="7"/>
  <c r="M211" i="7"/>
  <c r="N211" i="7" s="1"/>
  <c r="P211" i="7" s="1"/>
  <c r="BS210" i="7"/>
  <c r="BV210" i="7" s="1"/>
  <c r="AT210" i="6" s="1"/>
  <c r="BU210" i="7"/>
  <c r="AS210" i="6" s="1"/>
  <c r="K238" i="7"/>
  <c r="M238" i="7"/>
  <c r="N238" i="7" s="1"/>
  <c r="P238" i="7" s="1"/>
  <c r="BS237" i="7"/>
  <c r="BV237" i="7" s="1"/>
  <c r="AT237" i="6" s="1"/>
  <c r="BU237" i="7"/>
  <c r="AS237" i="6" s="1"/>
  <c r="K267" i="7"/>
  <c r="M267" i="7"/>
  <c r="N267" i="7" s="1"/>
  <c r="P267" i="7" s="1"/>
  <c r="BS266" i="7"/>
  <c r="BV266" i="7" s="1"/>
  <c r="AT266" i="6" s="1"/>
  <c r="BU266" i="7"/>
  <c r="AS266" i="6" s="1"/>
  <c r="K294" i="7"/>
  <c r="M294" i="7"/>
  <c r="N294" i="7" s="1"/>
  <c r="P294" i="7" s="1"/>
  <c r="BS293" i="7"/>
  <c r="BV293" i="7" s="1"/>
  <c r="AT293" i="6" s="1"/>
  <c r="BU293" i="7"/>
  <c r="AS293" i="6" s="1"/>
  <c r="K323" i="7"/>
  <c r="M323" i="7"/>
  <c r="N323" i="7" s="1"/>
  <c r="P323" i="7" s="1"/>
  <c r="BS322" i="7"/>
  <c r="BV322" i="7" s="1"/>
  <c r="AT322" i="6" s="1"/>
  <c r="BU322" i="7"/>
  <c r="AS322" i="6" s="1"/>
  <c r="BS350" i="7"/>
  <c r="BV350" i="7" s="1"/>
  <c r="AT350" i="6" s="1"/>
  <c r="BU350" i="7"/>
  <c r="AS350" i="6" s="1"/>
  <c r="K350" i="7"/>
  <c r="BS349" i="7"/>
  <c r="BV349" i="7" s="1"/>
  <c r="AT349" i="6" s="1"/>
  <c r="BU349" i="7"/>
  <c r="AS349" i="6" s="1"/>
  <c r="I350" i="7"/>
  <c r="J350" i="7"/>
  <c r="M350" i="7" s="1"/>
  <c r="N350" i="7" s="1"/>
  <c r="P350" i="7" s="1"/>
  <c r="BS208" i="7"/>
  <c r="BV208" i="7" s="1"/>
  <c r="AT208" i="6" s="1"/>
  <c r="BU208" i="7"/>
  <c r="AS208" i="6" s="1"/>
  <c r="BS217" i="7"/>
  <c r="BV217" i="7" s="1"/>
  <c r="AT217" i="6" s="1"/>
  <c r="BU217" i="7"/>
  <c r="AS217" i="6" s="1"/>
  <c r="BS226" i="7"/>
  <c r="BV226" i="7" s="1"/>
  <c r="AT226" i="6" s="1"/>
  <c r="BU226" i="7"/>
  <c r="AS226" i="6" s="1"/>
  <c r="BS235" i="7"/>
  <c r="BV235" i="7" s="1"/>
  <c r="AT235" i="6" s="1"/>
  <c r="BU235" i="7"/>
  <c r="AS235" i="6" s="1"/>
  <c r="BS245" i="7"/>
  <c r="BV245" i="7" s="1"/>
  <c r="AT245" i="6" s="1"/>
  <c r="BU245" i="7"/>
  <c r="AS245" i="6" s="1"/>
  <c r="K245" i="7"/>
  <c r="BS244" i="7"/>
  <c r="BV244" i="7" s="1"/>
  <c r="AT244" i="6" s="1"/>
  <c r="BU244" i="7"/>
  <c r="AS244" i="6" s="1"/>
  <c r="I245" i="7"/>
  <c r="J245" i="7"/>
  <c r="M245" i="7" s="1"/>
  <c r="N245" i="7" s="1"/>
  <c r="P245" i="7" s="1"/>
  <c r="K253" i="7"/>
  <c r="M253" i="7"/>
  <c r="N253" i="7" s="1"/>
  <c r="P253" i="7" s="1"/>
  <c r="BS252" i="7"/>
  <c r="BV252" i="7" s="1"/>
  <c r="AT252" i="6" s="1"/>
  <c r="BU252" i="7"/>
  <c r="AS252" i="6" s="1"/>
  <c r="K262" i="7"/>
  <c r="M262" i="7"/>
  <c r="N262" i="7" s="1"/>
  <c r="P262" i="7" s="1"/>
  <c r="BS261" i="7"/>
  <c r="BV261" i="7" s="1"/>
  <c r="AT261" i="6" s="1"/>
  <c r="BU261" i="7"/>
  <c r="AS261" i="6" s="1"/>
  <c r="K271" i="7"/>
  <c r="BS270" i="7"/>
  <c r="BV270" i="7" s="1"/>
  <c r="AT270" i="6" s="1"/>
  <c r="BU270" i="7"/>
  <c r="AS270" i="6" s="1"/>
  <c r="K280" i="7"/>
  <c r="M280" i="7"/>
  <c r="N280" i="7" s="1"/>
  <c r="P280" i="7" s="1"/>
  <c r="BS279" i="7"/>
  <c r="BV279" i="7" s="1"/>
  <c r="AT279" i="6" s="1"/>
  <c r="BU279" i="7"/>
  <c r="AS279" i="6" s="1"/>
  <c r="K289" i="7"/>
  <c r="M289" i="7"/>
  <c r="N289" i="7" s="1"/>
  <c r="P289" i="7" s="1"/>
  <c r="BS288" i="7"/>
  <c r="BV288" i="7" s="1"/>
  <c r="AT288" i="6" s="1"/>
  <c r="BU288" i="7"/>
  <c r="AS288" i="6" s="1"/>
  <c r="K298" i="7"/>
  <c r="BS297" i="7"/>
  <c r="BV297" i="7" s="1"/>
  <c r="AT297" i="6" s="1"/>
  <c r="BU297" i="7"/>
  <c r="AS297" i="6" s="1"/>
  <c r="K307" i="7"/>
  <c r="M307" i="7"/>
  <c r="N307" i="7" s="1"/>
  <c r="P307" i="7" s="1"/>
  <c r="BS306" i="7"/>
  <c r="BV306" i="7" s="1"/>
  <c r="AT306" i="6" s="1"/>
  <c r="BU306" i="7"/>
  <c r="AS306" i="6" s="1"/>
  <c r="BS317" i="7"/>
  <c r="BV317" i="7" s="1"/>
  <c r="AT317" i="6" s="1"/>
  <c r="BU317" i="7"/>
  <c r="AS317" i="6" s="1"/>
  <c r="BS326" i="7"/>
  <c r="BV326" i="7" s="1"/>
  <c r="AT326" i="6" s="1"/>
  <c r="BU326" i="7"/>
  <c r="AS326" i="6" s="1"/>
  <c r="BS335" i="7"/>
  <c r="BV335" i="7" s="1"/>
  <c r="AT335" i="6" s="1"/>
  <c r="BU335" i="7"/>
  <c r="AS335" i="6" s="1"/>
  <c r="BS344" i="7"/>
  <c r="BV344" i="7" s="1"/>
  <c r="AT344" i="6" s="1"/>
  <c r="BU344" i="7"/>
  <c r="AS344" i="6" s="1"/>
  <c r="BS355" i="7"/>
  <c r="BV355" i="7" s="1"/>
  <c r="AT355" i="6" s="1"/>
  <c r="BU355" i="7"/>
  <c r="AS355" i="6" s="1"/>
  <c r="BS215" i="7"/>
  <c r="BV215" i="7" s="1"/>
  <c r="AT215" i="6" s="1"/>
  <c r="BU215" i="7"/>
  <c r="AS215" i="6" s="1"/>
  <c r="J215" i="7"/>
  <c r="M215" i="7" s="1"/>
  <c r="N215" i="7" s="1"/>
  <c r="P215" i="7" s="1"/>
  <c r="BS242" i="7"/>
  <c r="BV242" i="7" s="1"/>
  <c r="AT242" i="6" s="1"/>
  <c r="BU242" i="7"/>
  <c r="AS242" i="6" s="1"/>
  <c r="J242" i="7"/>
  <c r="M242" i="7" s="1"/>
  <c r="N242" i="7" s="1"/>
  <c r="P242" i="7" s="1"/>
  <c r="BS271" i="7"/>
  <c r="BV271" i="7" s="1"/>
  <c r="AT271" i="6" s="1"/>
  <c r="BU271" i="7"/>
  <c r="AS271" i="6" s="1"/>
  <c r="J271" i="7"/>
  <c r="M271" i="7" s="1"/>
  <c r="N271" i="7" s="1"/>
  <c r="P271" i="7" s="1"/>
  <c r="BS298" i="7"/>
  <c r="BV298" i="7" s="1"/>
  <c r="AT298" i="6" s="1"/>
  <c r="BU298" i="7"/>
  <c r="AS298" i="6" s="1"/>
  <c r="J298" i="7"/>
  <c r="M298" i="7" s="1"/>
  <c r="N298" i="7" s="1"/>
  <c r="P298" i="7" s="1"/>
  <c r="BS324" i="7"/>
  <c r="BV324" i="7" s="1"/>
  <c r="AT324" i="6" s="1"/>
  <c r="BU324" i="7"/>
  <c r="AS324" i="6" s="1"/>
  <c r="J324" i="7"/>
  <c r="M324" i="7" s="1"/>
  <c r="N324" i="7" s="1"/>
  <c r="P324" i="7" s="1"/>
  <c r="BS353" i="7"/>
  <c r="BV353" i="7" s="1"/>
  <c r="AT353" i="6" s="1"/>
  <c r="BU353" i="7"/>
  <c r="AS353" i="6" s="1"/>
  <c r="J353" i="7"/>
  <c r="M353" i="7" s="1"/>
  <c r="N353" i="7" s="1"/>
  <c r="P353" i="7" s="1"/>
  <c r="K220" i="7"/>
  <c r="M220" i="7"/>
  <c r="N220" i="7" s="1"/>
  <c r="P220" i="7" s="1"/>
  <c r="BS219" i="7"/>
  <c r="BV219" i="7" s="1"/>
  <c r="AT219" i="6" s="1"/>
  <c r="BU219" i="7"/>
  <c r="AS219" i="6" s="1"/>
  <c r="K249" i="7"/>
  <c r="M249" i="7"/>
  <c r="N249" i="7" s="1"/>
  <c r="P249" i="7" s="1"/>
  <c r="BS248" i="7"/>
  <c r="BV248" i="7" s="1"/>
  <c r="AT248" i="6" s="1"/>
  <c r="BU248" i="7"/>
  <c r="AS248" i="6" s="1"/>
  <c r="K276" i="7"/>
  <c r="M276" i="7"/>
  <c r="N276" i="7" s="1"/>
  <c r="P276" i="7" s="1"/>
  <c r="BS275" i="7"/>
  <c r="BV275" i="7" s="1"/>
  <c r="AT275" i="6" s="1"/>
  <c r="BU275" i="7"/>
  <c r="AS275" i="6" s="1"/>
  <c r="K303" i="7"/>
  <c r="M303" i="7"/>
  <c r="N303" i="7" s="1"/>
  <c r="P303" i="7" s="1"/>
  <c r="BS302" i="7"/>
  <c r="BV302" i="7" s="1"/>
  <c r="AT302" i="6" s="1"/>
  <c r="BU302" i="7"/>
  <c r="AS302" i="6" s="1"/>
  <c r="K332" i="7"/>
  <c r="M332" i="7"/>
  <c r="N332" i="7" s="1"/>
  <c r="P332" i="7" s="1"/>
  <c r="BS331" i="7"/>
  <c r="BV331" i="7" s="1"/>
  <c r="AT331" i="6" s="1"/>
  <c r="BU331" i="7"/>
  <c r="AS331" i="6" s="1"/>
  <c r="K358" i="7"/>
  <c r="M358" i="7"/>
  <c r="N358" i="7" s="1"/>
  <c r="P358" i="7" s="1"/>
  <c r="BS357" i="7"/>
  <c r="BV357" i="7" s="1"/>
  <c r="AT357" i="6" s="1"/>
  <c r="BU357" i="7"/>
  <c r="AS357" i="6" s="1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H266" i="7"/>
  <c r="H265" i="7"/>
  <c r="I265" i="7" s="1"/>
  <c r="F265" i="7"/>
  <c r="BR265" i="7"/>
  <c r="E266" i="7"/>
  <c r="BQ266" i="7"/>
  <c r="BT266" i="7" s="1"/>
  <c r="AR266" i="6" s="1"/>
  <c r="H232" i="7"/>
  <c r="H231" i="7"/>
  <c r="I231" i="7" s="1"/>
  <c r="F231" i="7"/>
  <c r="BR231" i="7"/>
  <c r="E232" i="7"/>
  <c r="BQ232" i="7"/>
  <c r="BT232" i="7" s="1"/>
  <c r="AR232" i="6" s="1"/>
  <c r="H344" i="7"/>
  <c r="H343" i="7"/>
  <c r="I343" i="7" s="1"/>
  <c r="F343" i="7"/>
  <c r="BR343" i="7"/>
  <c r="E344" i="7"/>
  <c r="BQ344" i="7"/>
  <c r="BT344" i="7" s="1"/>
  <c r="AR344" i="6" s="1"/>
  <c r="F221" i="7"/>
  <c r="BR221" i="7"/>
  <c r="E222" i="7"/>
  <c r="BQ222" i="7"/>
  <c r="BT222" i="7" s="1"/>
  <c r="AR222" i="6" s="1"/>
  <c r="F250" i="7"/>
  <c r="BR250" i="7"/>
  <c r="E251" i="7"/>
  <c r="BQ251" i="7"/>
  <c r="BT251" i="7" s="1"/>
  <c r="AR251" i="6" s="1"/>
  <c r="F277" i="7"/>
  <c r="BR277" i="7"/>
  <c r="E278" i="7"/>
  <c r="BQ278" i="7"/>
  <c r="BT278" i="7" s="1"/>
  <c r="AR278" i="6" s="1"/>
  <c r="F304" i="7"/>
  <c r="BR304" i="7"/>
  <c r="E305" i="7"/>
  <c r="BQ305" i="7"/>
  <c r="BT305" i="7" s="1"/>
  <c r="AR305" i="6" s="1"/>
  <c r="H331" i="7"/>
  <c r="H330" i="7"/>
  <c r="I330" i="7" s="1"/>
  <c r="F330" i="7"/>
  <c r="BR330" i="7"/>
  <c r="E331" i="7"/>
  <c r="BQ331" i="7"/>
  <c r="BT331" i="7" s="1"/>
  <c r="AR331" i="6" s="1"/>
  <c r="H217" i="7"/>
  <c r="H216" i="7"/>
  <c r="I216" i="7" s="1"/>
  <c r="F216" i="7"/>
  <c r="BR216" i="7"/>
  <c r="E217" i="7"/>
  <c r="BQ217" i="7"/>
  <c r="BT217" i="7" s="1"/>
  <c r="AR217" i="6" s="1"/>
  <c r="H244" i="7"/>
  <c r="H243" i="7"/>
  <c r="I243" i="7" s="1"/>
  <c r="F243" i="7"/>
  <c r="BR243" i="7"/>
  <c r="E244" i="7"/>
  <c r="BQ244" i="7"/>
  <c r="BT244" i="7" s="1"/>
  <c r="AR244" i="6" s="1"/>
  <c r="H273" i="7"/>
  <c r="H272" i="7"/>
  <c r="I272" i="7" s="1"/>
  <c r="F272" i="7"/>
  <c r="BR272" i="7"/>
  <c r="E273" i="7"/>
  <c r="BQ273" i="7"/>
  <c r="BT273" i="7" s="1"/>
  <c r="AR273" i="6" s="1"/>
  <c r="H300" i="7"/>
  <c r="H299" i="7"/>
  <c r="I299" i="7" s="1"/>
  <c r="F299" i="7"/>
  <c r="BR299" i="7"/>
  <c r="E300" i="7"/>
  <c r="BQ300" i="7"/>
  <c r="BT300" i="7" s="1"/>
  <c r="AR300" i="6" s="1"/>
  <c r="H329" i="7"/>
  <c r="H328" i="7"/>
  <c r="I328" i="7" s="1"/>
  <c r="F328" i="7"/>
  <c r="BR328" i="7"/>
  <c r="E329" i="7"/>
  <c r="BQ329" i="7"/>
  <c r="BT329" i="7" s="1"/>
  <c r="AR329" i="6" s="1"/>
  <c r="H355" i="7"/>
  <c r="H354" i="7"/>
  <c r="I354" i="7" s="1"/>
  <c r="F354" i="7"/>
  <c r="BR354" i="7"/>
  <c r="E355" i="7"/>
  <c r="BQ355" i="7"/>
  <c r="BT355" i="7" s="1"/>
  <c r="AR355" i="6" s="1"/>
  <c r="H237" i="7"/>
  <c r="H236" i="7"/>
  <c r="I236" i="7" s="1"/>
  <c r="F236" i="7"/>
  <c r="BR236" i="7"/>
  <c r="E237" i="7"/>
  <c r="BQ237" i="7"/>
  <c r="BT237" i="7" s="1"/>
  <c r="AR237" i="6" s="1"/>
  <c r="F318" i="7"/>
  <c r="BR318" i="7"/>
  <c r="E319" i="7"/>
  <c r="BQ319" i="7"/>
  <c r="BT319" i="7" s="1"/>
  <c r="AR319" i="6" s="1"/>
  <c r="H205" i="7"/>
  <c r="H204" i="7"/>
  <c r="I204" i="7" s="1"/>
  <c r="F204" i="7"/>
  <c r="BR204" i="7"/>
  <c r="E205" i="7"/>
  <c r="BQ205" i="7"/>
  <c r="BT205" i="7" s="1"/>
  <c r="AR205" i="6" s="1"/>
  <c r="H288" i="7"/>
  <c r="H287" i="7"/>
  <c r="I287" i="7" s="1"/>
  <c r="F287" i="7"/>
  <c r="BR287" i="7"/>
  <c r="E288" i="7"/>
  <c r="BQ288" i="7"/>
  <c r="BT288" i="7" s="1"/>
  <c r="AR288" i="6" s="1"/>
  <c r="H275" i="7"/>
  <c r="H274" i="7"/>
  <c r="I274" i="7" s="1"/>
  <c r="F274" i="7"/>
  <c r="BR274" i="7"/>
  <c r="E275" i="7"/>
  <c r="BQ275" i="7"/>
  <c r="BT275" i="7" s="1"/>
  <c r="AR275" i="6" s="1"/>
  <c r="H241" i="7"/>
  <c r="H240" i="7"/>
  <c r="I240" i="7" s="1"/>
  <c r="F240" i="7"/>
  <c r="BR240" i="7"/>
  <c r="E241" i="7"/>
  <c r="BQ241" i="7"/>
  <c r="BT241" i="7" s="1"/>
  <c r="AR241" i="6" s="1"/>
  <c r="F203" i="7"/>
  <c r="BR203" i="7"/>
  <c r="E204" i="7"/>
  <c r="BQ204" i="7"/>
  <c r="BT204" i="7" s="1"/>
  <c r="AR204" i="6" s="1"/>
  <c r="F230" i="7"/>
  <c r="BR230" i="7"/>
  <c r="E231" i="7"/>
  <c r="BQ231" i="7"/>
  <c r="BT231" i="7" s="1"/>
  <c r="AR231" i="6" s="1"/>
  <c r="F259" i="7"/>
  <c r="BR259" i="7"/>
  <c r="E260" i="7"/>
  <c r="BQ260" i="7"/>
  <c r="BT260" i="7" s="1"/>
  <c r="AR260" i="6" s="1"/>
  <c r="F286" i="7"/>
  <c r="BR286" i="7"/>
  <c r="E287" i="7"/>
  <c r="BQ287" i="7"/>
  <c r="BT287" i="7" s="1"/>
  <c r="AR287" i="6" s="1"/>
  <c r="H314" i="7"/>
  <c r="H313" i="7"/>
  <c r="I313" i="7" s="1"/>
  <c r="F313" i="7"/>
  <c r="BR313" i="7"/>
  <c r="E314" i="7"/>
  <c r="BQ314" i="7"/>
  <c r="BT314" i="7" s="1"/>
  <c r="AR314" i="6" s="1"/>
  <c r="BR314" i="7"/>
  <c r="H340" i="7"/>
  <c r="H339" i="7"/>
  <c r="I339" i="7" s="1"/>
  <c r="F339" i="7"/>
  <c r="BR339" i="7"/>
  <c r="E340" i="7"/>
  <c r="BQ340" i="7"/>
  <c r="BT340" i="7" s="1"/>
  <c r="AR340" i="6" s="1"/>
  <c r="H226" i="7"/>
  <c r="H225" i="7"/>
  <c r="I225" i="7" s="1"/>
  <c r="F225" i="7"/>
  <c r="BR225" i="7"/>
  <c r="E226" i="7"/>
  <c r="BQ226" i="7"/>
  <c r="BT226" i="7" s="1"/>
  <c r="AR226" i="6" s="1"/>
  <c r="H255" i="7"/>
  <c r="H254" i="7"/>
  <c r="I254" i="7" s="1"/>
  <c r="F254" i="7"/>
  <c r="BR254" i="7"/>
  <c r="E255" i="7"/>
  <c r="BQ255" i="7"/>
  <c r="BT255" i="7" s="1"/>
  <c r="AR255" i="6" s="1"/>
  <c r="H282" i="7"/>
  <c r="H281" i="7"/>
  <c r="I281" i="7" s="1"/>
  <c r="F281" i="7"/>
  <c r="BR281" i="7"/>
  <c r="E282" i="7"/>
  <c r="BQ282" i="7"/>
  <c r="BT282" i="7" s="1"/>
  <c r="AR282" i="6" s="1"/>
  <c r="H309" i="7"/>
  <c r="H308" i="7"/>
  <c r="I308" i="7" s="1"/>
  <c r="F308" i="7"/>
  <c r="BR308" i="7"/>
  <c r="E309" i="7"/>
  <c r="BQ309" i="7"/>
  <c r="BT309" i="7" s="1"/>
  <c r="AR309" i="6" s="1"/>
  <c r="H338" i="7"/>
  <c r="H337" i="7"/>
  <c r="I337" i="7" s="1"/>
  <c r="F337" i="7"/>
  <c r="BR337" i="7"/>
  <c r="E338" i="7"/>
  <c r="BQ338" i="7"/>
  <c r="BT338" i="7" s="1"/>
  <c r="AR338" i="6" s="1"/>
  <c r="H210" i="7"/>
  <c r="H209" i="7"/>
  <c r="I209" i="7" s="1"/>
  <c r="F209" i="7"/>
  <c r="BR209" i="7"/>
  <c r="E210" i="7"/>
  <c r="BQ210" i="7"/>
  <c r="BT210" i="7" s="1"/>
  <c r="AR210" i="6" s="1"/>
  <c r="H293" i="7"/>
  <c r="H292" i="7"/>
  <c r="I292" i="7" s="1"/>
  <c r="F292" i="7"/>
  <c r="BR292" i="7"/>
  <c r="E293" i="7"/>
  <c r="BQ293" i="7"/>
  <c r="BT293" i="7" s="1"/>
  <c r="AR293" i="6" s="1"/>
  <c r="F345" i="7"/>
  <c r="BR345" i="7"/>
  <c r="E346" i="7"/>
  <c r="BQ346" i="7"/>
  <c r="BT346" i="7" s="1"/>
  <c r="AR346" i="6" s="1"/>
  <c r="H261" i="7"/>
  <c r="H260" i="7"/>
  <c r="I260" i="7" s="1"/>
  <c r="F260" i="7"/>
  <c r="BR260" i="7"/>
  <c r="E261" i="7"/>
  <c r="BQ261" i="7"/>
  <c r="BT261" i="7" s="1"/>
  <c r="AR261" i="6" s="1"/>
  <c r="H317" i="7"/>
  <c r="H316" i="7"/>
  <c r="I316" i="7" s="1"/>
  <c r="F316" i="7"/>
  <c r="BR316" i="7"/>
  <c r="E317" i="7"/>
  <c r="BQ317" i="7"/>
  <c r="BT317" i="7" s="1"/>
  <c r="AR317" i="6" s="1"/>
  <c r="H219" i="7"/>
  <c r="H218" i="7"/>
  <c r="I218" i="7" s="1"/>
  <c r="F218" i="7"/>
  <c r="BR218" i="7"/>
  <c r="E219" i="7"/>
  <c r="BQ219" i="7"/>
  <c r="BT219" i="7" s="1"/>
  <c r="AR219" i="6" s="1"/>
  <c r="H248" i="7"/>
  <c r="H247" i="7"/>
  <c r="I247" i="7" s="1"/>
  <c r="F247" i="7"/>
  <c r="BR247" i="7"/>
  <c r="E248" i="7"/>
  <c r="BQ248" i="7"/>
  <c r="BT248" i="7" s="1"/>
  <c r="AR248" i="6" s="1"/>
  <c r="H302" i="7"/>
  <c r="H301" i="7"/>
  <c r="I301" i="7" s="1"/>
  <c r="F301" i="7"/>
  <c r="BR301" i="7"/>
  <c r="E302" i="7"/>
  <c r="BQ302" i="7"/>
  <c r="BT302" i="7" s="1"/>
  <c r="AR302" i="6" s="1"/>
  <c r="F327" i="7"/>
  <c r="BR327" i="7"/>
  <c r="E328" i="7"/>
  <c r="BQ328" i="7"/>
  <c r="BT328" i="7" s="1"/>
  <c r="AR328" i="6" s="1"/>
  <c r="H357" i="7"/>
  <c r="H356" i="7"/>
  <c r="I356" i="7" s="1"/>
  <c r="F356" i="7"/>
  <c r="BR356" i="7"/>
  <c r="E357" i="7"/>
  <c r="BQ357" i="7"/>
  <c r="BT357" i="7" s="1"/>
  <c r="AR357" i="6" s="1"/>
  <c r="H214" i="7"/>
  <c r="H213" i="7"/>
  <c r="I213" i="7" s="1"/>
  <c r="F213" i="7"/>
  <c r="BR213" i="7"/>
  <c r="E214" i="7"/>
  <c r="BQ214" i="7"/>
  <c r="BT214" i="7" s="1"/>
  <c r="AR214" i="6" s="1"/>
  <c r="H270" i="7"/>
  <c r="H269" i="7"/>
  <c r="I269" i="7" s="1"/>
  <c r="F269" i="7"/>
  <c r="BR269" i="7"/>
  <c r="E270" i="7"/>
  <c r="BQ270" i="7"/>
  <c r="BT270" i="7" s="1"/>
  <c r="AR270" i="6" s="1"/>
  <c r="H297" i="7"/>
  <c r="H296" i="7"/>
  <c r="I296" i="7" s="1"/>
  <c r="F296" i="7"/>
  <c r="BR296" i="7"/>
  <c r="E297" i="7"/>
  <c r="BQ297" i="7"/>
  <c r="BT297" i="7" s="1"/>
  <c r="AR297" i="6" s="1"/>
  <c r="H326" i="7"/>
  <c r="H325" i="7"/>
  <c r="I325" i="7" s="1"/>
  <c r="F325" i="7"/>
  <c r="BR325" i="7"/>
  <c r="E326" i="7"/>
  <c r="BQ326" i="7"/>
  <c r="BT326" i="7" s="1"/>
  <c r="AR326" i="6" s="1"/>
  <c r="H352" i="7"/>
  <c r="H351" i="7"/>
  <c r="I351" i="7" s="1"/>
  <c r="F351" i="7"/>
  <c r="BR351" i="7"/>
  <c r="E352" i="7"/>
  <c r="BQ352" i="7"/>
  <c r="BT352" i="7" s="1"/>
  <c r="AR352" i="6" s="1"/>
  <c r="BQ351" i="7"/>
  <c r="BT351" i="7" s="1"/>
  <c r="AR351" i="6" s="1"/>
  <c r="H201" i="7"/>
  <c r="H228" i="7"/>
  <c r="H227" i="7"/>
  <c r="I227" i="7" s="1"/>
  <c r="F227" i="7"/>
  <c r="BR227" i="7"/>
  <c r="E228" i="7"/>
  <c r="BQ228" i="7"/>
  <c r="BT228" i="7" s="1"/>
  <c r="AR228" i="6" s="1"/>
  <c r="H257" i="7"/>
  <c r="H256" i="7"/>
  <c r="I256" i="7" s="1"/>
  <c r="F256" i="7"/>
  <c r="BR256" i="7"/>
  <c r="E257" i="7"/>
  <c r="BQ257" i="7"/>
  <c r="BT257" i="7" s="1"/>
  <c r="AR257" i="6" s="1"/>
  <c r="H284" i="7"/>
  <c r="H283" i="7"/>
  <c r="I283" i="7" s="1"/>
  <c r="F283" i="7"/>
  <c r="BR283" i="7"/>
  <c r="E284" i="7"/>
  <c r="BQ284" i="7"/>
  <c r="BT284" i="7" s="1"/>
  <c r="AR284" i="6" s="1"/>
  <c r="H311" i="7"/>
  <c r="H310" i="7"/>
  <c r="I310" i="7" s="1"/>
  <c r="F310" i="7"/>
  <c r="BR310" i="7"/>
  <c r="E311" i="7"/>
  <c r="BQ311" i="7"/>
  <c r="BT311" i="7" s="1"/>
  <c r="AR311" i="6" s="1"/>
  <c r="F336" i="7"/>
  <c r="BR336" i="7"/>
  <c r="E337" i="7"/>
  <c r="BQ337" i="7"/>
  <c r="BT337" i="7" s="1"/>
  <c r="AR337" i="6" s="1"/>
  <c r="H223" i="7"/>
  <c r="H222" i="7"/>
  <c r="I222" i="7" s="1"/>
  <c r="F222" i="7"/>
  <c r="BR222" i="7"/>
  <c r="E223" i="7"/>
  <c r="BQ223" i="7"/>
  <c r="BT223" i="7" s="1"/>
  <c r="AR223" i="6" s="1"/>
  <c r="H252" i="7"/>
  <c r="H251" i="7"/>
  <c r="I251" i="7" s="1"/>
  <c r="F251" i="7"/>
  <c r="BR251" i="7"/>
  <c r="E252" i="7"/>
  <c r="BQ252" i="7"/>
  <c r="BT252" i="7" s="1"/>
  <c r="AR252" i="6" s="1"/>
  <c r="H279" i="7"/>
  <c r="H278" i="7"/>
  <c r="I278" i="7" s="1"/>
  <c r="F278" i="7"/>
  <c r="BR278" i="7"/>
  <c r="E279" i="7"/>
  <c r="BQ279" i="7"/>
  <c r="BT279" i="7" s="1"/>
  <c r="AR279" i="6" s="1"/>
  <c r="H306" i="7"/>
  <c r="H305" i="7"/>
  <c r="I305" i="7" s="1"/>
  <c r="F305" i="7"/>
  <c r="BR305" i="7"/>
  <c r="E306" i="7"/>
  <c r="BQ306" i="7"/>
  <c r="BT306" i="7" s="1"/>
  <c r="AR306" i="6" s="1"/>
  <c r="H335" i="7"/>
  <c r="H334" i="7"/>
  <c r="I334" i="7" s="1"/>
  <c r="F334" i="7"/>
  <c r="BR334" i="7"/>
  <c r="E335" i="7"/>
  <c r="BQ335" i="7"/>
  <c r="BT335" i="7" s="1"/>
  <c r="AR335" i="6" s="1"/>
  <c r="F212" i="7"/>
  <c r="BR212" i="7"/>
  <c r="E213" i="7"/>
  <c r="BQ213" i="7"/>
  <c r="BT213" i="7" s="1"/>
  <c r="AR213" i="6" s="1"/>
  <c r="F239" i="7"/>
  <c r="BR239" i="7"/>
  <c r="E240" i="7"/>
  <c r="BQ240" i="7"/>
  <c r="BT240" i="7" s="1"/>
  <c r="AR240" i="6" s="1"/>
  <c r="F268" i="7"/>
  <c r="BR268" i="7"/>
  <c r="E269" i="7"/>
  <c r="BQ269" i="7"/>
  <c r="BT269" i="7" s="1"/>
  <c r="AR269" i="6" s="1"/>
  <c r="F295" i="7"/>
  <c r="BR295" i="7"/>
  <c r="E296" i="7"/>
  <c r="BQ296" i="7"/>
  <c r="BT296" i="7" s="1"/>
  <c r="AR296" i="6" s="1"/>
  <c r="H322" i="7"/>
  <c r="H321" i="7"/>
  <c r="I321" i="7" s="1"/>
  <c r="F321" i="7"/>
  <c r="BR321" i="7"/>
  <c r="E322" i="7"/>
  <c r="BQ322" i="7"/>
  <c r="BT322" i="7" s="1"/>
  <c r="AR322" i="6" s="1"/>
  <c r="H349" i="7"/>
  <c r="H348" i="7"/>
  <c r="I348" i="7" s="1"/>
  <c r="F348" i="7"/>
  <c r="BR348" i="7"/>
  <c r="E349" i="7"/>
  <c r="BQ349" i="7"/>
  <c r="BT349" i="7" s="1"/>
  <c r="AR349" i="6" s="1"/>
  <c r="H208" i="7"/>
  <c r="H207" i="7"/>
  <c r="I207" i="7" s="1"/>
  <c r="F207" i="7"/>
  <c r="BR207" i="7"/>
  <c r="E208" i="7"/>
  <c r="BQ208" i="7"/>
  <c r="BT208" i="7" s="1"/>
  <c r="AR208" i="6" s="1"/>
  <c r="H235" i="7"/>
  <c r="H234" i="7"/>
  <c r="I234" i="7" s="1"/>
  <c r="F234" i="7"/>
  <c r="BR234" i="7"/>
  <c r="E235" i="7"/>
  <c r="BQ235" i="7"/>
  <c r="BT235" i="7" s="1"/>
  <c r="AR235" i="6" s="1"/>
  <c r="H264" i="7"/>
  <c r="H263" i="7"/>
  <c r="I263" i="7" s="1"/>
  <c r="F263" i="7"/>
  <c r="BR263" i="7"/>
  <c r="E264" i="7"/>
  <c r="BQ264" i="7"/>
  <c r="BT264" i="7" s="1"/>
  <c r="AR264" i="6" s="1"/>
  <c r="H291" i="7"/>
  <c r="H290" i="7"/>
  <c r="I290" i="7" s="1"/>
  <c r="F290" i="7"/>
  <c r="BR290" i="7"/>
  <c r="E291" i="7"/>
  <c r="BQ291" i="7"/>
  <c r="BT291" i="7" s="1"/>
  <c r="AR291" i="6" s="1"/>
  <c r="H320" i="7"/>
  <c r="H319" i="7"/>
  <c r="I319" i="7" s="1"/>
  <c r="F319" i="7"/>
  <c r="BR319" i="7"/>
  <c r="E320" i="7"/>
  <c r="BQ320" i="7"/>
  <c r="BT320" i="7" s="1"/>
  <c r="AR320" i="6" s="1"/>
  <c r="H347" i="7"/>
  <c r="H346" i="7"/>
  <c r="I346" i="7" s="1"/>
  <c r="F346" i="7"/>
  <c r="BR346" i="7"/>
  <c r="E347" i="7"/>
  <c r="BQ347" i="7"/>
  <c r="BT347" i="7" s="1"/>
  <c r="AR347" i="6" s="1"/>
  <c r="BQ31" i="7"/>
  <c r="BT31" i="7" s="1"/>
  <c r="AR31" i="6" s="1"/>
  <c r="BR32" i="7"/>
  <c r="BL200" i="4"/>
  <c r="BI200" i="4"/>
  <c r="BL176" i="4"/>
  <c r="BI176" i="4"/>
  <c r="AX40" i="11"/>
  <c r="AW40" i="11"/>
  <c r="AX254" i="11"/>
  <c r="AW254" i="11"/>
  <c r="H65" i="7"/>
  <c r="I65" i="7" s="1"/>
  <c r="H59" i="7"/>
  <c r="I59" i="7" s="1"/>
  <c r="J108" i="7"/>
  <c r="AX77" i="11"/>
  <c r="AW77" i="11"/>
  <c r="AX102" i="11"/>
  <c r="AW102" i="11"/>
  <c r="AX271" i="11"/>
  <c r="AW271" i="11"/>
  <c r="AX298" i="11"/>
  <c r="AW298" i="11"/>
  <c r="BL193" i="4"/>
  <c r="BI193" i="4"/>
  <c r="BL160" i="4"/>
  <c r="BI160" i="4"/>
  <c r="BL173" i="4"/>
  <c r="BI173" i="4"/>
  <c r="BL146" i="4"/>
  <c r="BI146" i="4"/>
  <c r="BL198" i="4"/>
  <c r="BI198" i="4"/>
  <c r="BL128" i="4"/>
  <c r="BI128" i="4"/>
  <c r="BL119" i="4"/>
  <c r="BI119" i="4"/>
  <c r="BL47" i="4"/>
  <c r="BI47" i="4"/>
  <c r="BL38" i="4"/>
  <c r="BI38" i="4"/>
  <c r="BL124" i="4"/>
  <c r="BI124" i="4"/>
  <c r="BL52" i="4"/>
  <c r="BI52" i="4"/>
  <c r="BL43" i="4"/>
  <c r="BI43" i="4"/>
  <c r="BL139" i="4"/>
  <c r="BI139" i="4"/>
  <c r="BL171" i="4"/>
  <c r="BI171" i="4"/>
  <c r="BL135" i="4"/>
  <c r="BI135" i="4"/>
  <c r="BL108" i="4"/>
  <c r="BI108" i="4"/>
  <c r="BL194" i="4"/>
  <c r="BI194" i="4"/>
  <c r="BL111" i="4"/>
  <c r="BI111" i="4"/>
  <c r="BL30" i="4"/>
  <c r="BI30" i="4"/>
  <c r="BL125" i="4"/>
  <c r="BI125" i="4"/>
  <c r="BL53" i="4"/>
  <c r="BI53" i="4"/>
  <c r="BL44" i="4"/>
  <c r="BI44" i="4"/>
  <c r="BL141" i="4"/>
  <c r="BI141" i="4"/>
  <c r="BL114" i="4"/>
  <c r="BI114" i="4"/>
  <c r="BL140" i="4"/>
  <c r="BI140" i="4"/>
  <c r="BL178" i="4"/>
  <c r="BI178" i="4"/>
  <c r="BL170" i="4"/>
  <c r="BI170" i="4"/>
  <c r="BL143" i="4"/>
  <c r="BI143" i="4"/>
  <c r="BL41" i="4"/>
  <c r="BI41" i="4"/>
  <c r="BL14" i="4"/>
  <c r="BI14" i="4"/>
  <c r="BL132" i="4"/>
  <c r="BI132" i="4"/>
  <c r="BL51" i="4"/>
  <c r="BI51" i="4"/>
  <c r="BL197" i="4"/>
  <c r="BI197" i="4"/>
  <c r="BL190" i="4"/>
  <c r="BI190" i="4"/>
  <c r="BL67" i="4"/>
  <c r="BI67" i="4"/>
  <c r="BL58" i="4"/>
  <c r="BI58" i="4"/>
  <c r="BL156" i="4"/>
  <c r="BI156" i="4"/>
  <c r="BL129" i="4"/>
  <c r="BI129" i="4"/>
  <c r="BL78" i="4"/>
  <c r="BI78" i="4"/>
  <c r="BL182" i="4"/>
  <c r="BI182" i="4"/>
  <c r="BL45" i="4"/>
  <c r="BI45" i="4"/>
  <c r="BQ195" i="7"/>
  <c r="BT195" i="7" s="1"/>
  <c r="AR195" i="6" s="1"/>
  <c r="BR194" i="7"/>
  <c r="E195" i="7"/>
  <c r="F194" i="7"/>
  <c r="BQ194" i="7"/>
  <c r="BT194" i="7" s="1"/>
  <c r="AR194" i="6" s="1"/>
  <c r="H69" i="7"/>
  <c r="I69" i="7" s="1"/>
  <c r="BQ167" i="7"/>
  <c r="BT167" i="7" s="1"/>
  <c r="AR167" i="6" s="1"/>
  <c r="BR166" i="7"/>
  <c r="E167" i="7"/>
  <c r="F166" i="7"/>
  <c r="BR167" i="7"/>
  <c r="BQ68" i="7"/>
  <c r="BT68" i="7" s="1"/>
  <c r="AR68" i="6" s="1"/>
  <c r="BR67" i="7"/>
  <c r="E68" i="7"/>
  <c r="F67" i="7"/>
  <c r="BQ37" i="7"/>
  <c r="BT37" i="7" s="1"/>
  <c r="AR37" i="6" s="1"/>
  <c r="BR36" i="7"/>
  <c r="E37" i="7"/>
  <c r="F36" i="7"/>
  <c r="BQ36" i="7"/>
  <c r="BT36" i="7" s="1"/>
  <c r="AR36" i="6" s="1"/>
  <c r="BR37" i="7"/>
  <c r="BQ106" i="7"/>
  <c r="BT106" i="7" s="1"/>
  <c r="AR106" i="6" s="1"/>
  <c r="BR105" i="7"/>
  <c r="E106" i="7"/>
  <c r="F105" i="7"/>
  <c r="BR106" i="7"/>
  <c r="BQ105" i="7"/>
  <c r="BT105" i="7" s="1"/>
  <c r="AR105" i="6" s="1"/>
  <c r="BU144" i="7"/>
  <c r="AS144" i="6" s="1"/>
  <c r="BS144" i="7"/>
  <c r="BV144" i="7" s="1"/>
  <c r="AT144" i="6" s="1"/>
  <c r="BL192" i="4"/>
  <c r="BI192" i="4"/>
  <c r="BQ172" i="7"/>
  <c r="BT172" i="7" s="1"/>
  <c r="AR172" i="6" s="1"/>
  <c r="BR171" i="7"/>
  <c r="E172" i="7"/>
  <c r="F171" i="7"/>
  <c r="BR172" i="7"/>
  <c r="BQ171" i="7"/>
  <c r="BT171" i="7" s="1"/>
  <c r="AR171" i="6" s="1"/>
  <c r="BH149" i="4"/>
  <c r="BE149" i="4"/>
  <c r="AX24" i="11"/>
  <c r="AW24" i="11"/>
  <c r="AX281" i="11"/>
  <c r="AW281" i="11"/>
  <c r="AX308" i="11"/>
  <c r="AW308" i="11"/>
  <c r="BU179" i="7"/>
  <c r="AS179" i="6" s="1"/>
  <c r="BS179" i="7"/>
  <c r="BV179" i="7" s="1"/>
  <c r="AT179" i="6" s="1"/>
  <c r="H23" i="7"/>
  <c r="I23" i="7" s="1"/>
  <c r="BH200" i="4"/>
  <c r="BE200" i="4"/>
  <c r="BC363" i="11"/>
  <c r="BD363" i="11" s="1"/>
  <c r="BC372" i="11"/>
  <c r="BD372" i="11" s="1"/>
  <c r="BC381" i="11"/>
  <c r="BD381" i="11" s="1"/>
  <c r="BC390" i="11"/>
  <c r="BD390" i="11" s="1"/>
  <c r="BC399" i="11"/>
  <c r="BD399" i="11" s="1"/>
  <c r="BC408" i="11"/>
  <c r="BD408" i="11" s="1"/>
  <c r="BC417" i="11"/>
  <c r="BD417" i="11" s="1"/>
  <c r="BC426" i="11"/>
  <c r="BD426" i="11" s="1"/>
  <c r="BC435" i="11"/>
  <c r="BD435" i="11" s="1"/>
  <c r="BC444" i="11"/>
  <c r="BD444" i="11" s="1"/>
  <c r="BC459" i="11"/>
  <c r="BD459" i="11" s="1"/>
  <c r="BC504" i="11"/>
  <c r="BD504" i="11" s="1"/>
  <c r="BU53" i="7"/>
  <c r="AS53" i="6" s="1"/>
  <c r="BS53" i="7"/>
  <c r="BV53" i="7" s="1"/>
  <c r="AT53" i="6" s="1"/>
  <c r="BL150" i="4"/>
  <c r="BI150" i="4"/>
  <c r="BL123" i="4"/>
  <c r="BI123" i="4"/>
  <c r="BL101" i="4"/>
  <c r="BI101" i="4"/>
  <c r="BL92" i="4"/>
  <c r="BI92" i="4"/>
  <c r="BL20" i="4"/>
  <c r="BI20" i="4"/>
  <c r="BL11" i="4"/>
  <c r="BI11" i="4"/>
  <c r="BL106" i="4"/>
  <c r="BI106" i="4"/>
  <c r="BL97" i="4"/>
  <c r="BI97" i="4"/>
  <c r="BL25" i="4"/>
  <c r="BI25" i="4"/>
  <c r="BL16" i="4"/>
  <c r="BI16" i="4"/>
  <c r="BL117" i="4"/>
  <c r="BI117" i="4"/>
  <c r="BL90" i="4"/>
  <c r="BI90" i="4"/>
  <c r="BL142" i="4"/>
  <c r="BI142" i="4"/>
  <c r="BL54" i="4"/>
  <c r="BI54" i="4"/>
  <c r="BL27" i="4"/>
  <c r="BI27" i="4"/>
  <c r="BU50" i="7"/>
  <c r="AS50" i="6" s="1"/>
  <c r="BS50" i="7"/>
  <c r="BV50" i="7" s="1"/>
  <c r="AT50" i="6" s="1"/>
  <c r="BU110" i="7"/>
  <c r="AS110" i="6" s="1"/>
  <c r="BS110" i="7"/>
  <c r="BV110" i="7" s="1"/>
  <c r="AT110" i="6" s="1"/>
  <c r="R95" i="7"/>
  <c r="T95" i="7"/>
  <c r="S95" i="7"/>
  <c r="V95" i="7" s="1"/>
  <c r="W95" i="7" s="1"/>
  <c r="Y95" i="7" s="1"/>
  <c r="BL18" i="4"/>
  <c r="BI18" i="4"/>
  <c r="BL158" i="4"/>
  <c r="BI158" i="4"/>
  <c r="BL107" i="4"/>
  <c r="BI107" i="4"/>
  <c r="BL98" i="4"/>
  <c r="BI98" i="4"/>
  <c r="BL26" i="4"/>
  <c r="BI26" i="4"/>
  <c r="BL17" i="4"/>
  <c r="BI17" i="4"/>
  <c r="BL60" i="4"/>
  <c r="BI60" i="4"/>
  <c r="BL33" i="4"/>
  <c r="BI33" i="4"/>
  <c r="BL147" i="4"/>
  <c r="BI147" i="4"/>
  <c r="BL120" i="4"/>
  <c r="BI120" i="4"/>
  <c r="BL163" i="4"/>
  <c r="BI163" i="4"/>
  <c r="BL127" i="4"/>
  <c r="BI127" i="4"/>
  <c r="BL100" i="4"/>
  <c r="BI100" i="4"/>
  <c r="BL121" i="4"/>
  <c r="BI121" i="4"/>
  <c r="BL112" i="4"/>
  <c r="BI112" i="4"/>
  <c r="BL40" i="4"/>
  <c r="BI40" i="4"/>
  <c r="BL31" i="4"/>
  <c r="BI31" i="4"/>
  <c r="BL75" i="4"/>
  <c r="BI75" i="4"/>
  <c r="BL48" i="4"/>
  <c r="BI48" i="4"/>
  <c r="BL131" i="4"/>
  <c r="BI131" i="4"/>
  <c r="BL109" i="4"/>
  <c r="BI109" i="4"/>
  <c r="BL82" i="4"/>
  <c r="BI82" i="4"/>
  <c r="BU126" i="7"/>
  <c r="AS126" i="6" s="1"/>
  <c r="BS126" i="7"/>
  <c r="BV126" i="7" s="1"/>
  <c r="AT126" i="6" s="1"/>
  <c r="H192" i="7"/>
  <c r="I192" i="7" s="1"/>
  <c r="AX86" i="11"/>
  <c r="AW86" i="11"/>
  <c r="AX247" i="11"/>
  <c r="AW247" i="11"/>
  <c r="AX274" i="11"/>
  <c r="AW274" i="11"/>
  <c r="AX301" i="11"/>
  <c r="AW301" i="11"/>
  <c r="H58" i="7"/>
  <c r="I58" i="7" s="1"/>
  <c r="BL136" i="4"/>
  <c r="BI136" i="4"/>
  <c r="Q94" i="7"/>
  <c r="BL149" i="4"/>
  <c r="BI149" i="4"/>
  <c r="BJ149" i="4" s="1"/>
  <c r="BK149" i="4" s="1"/>
  <c r="J8" i="7"/>
  <c r="BU47" i="7"/>
  <c r="AS47" i="6" s="1"/>
  <c r="BS47" i="7"/>
  <c r="BV47" i="7" s="1"/>
  <c r="AT47" i="6" s="1"/>
  <c r="K100" i="7"/>
  <c r="I103" i="7"/>
  <c r="J103" i="7"/>
  <c r="H43" i="7"/>
  <c r="I43" i="7" s="1"/>
  <c r="H112" i="7"/>
  <c r="I112" i="7" s="1"/>
  <c r="BL69" i="4"/>
  <c r="BI69" i="4"/>
  <c r="BL42" i="4"/>
  <c r="BI42" i="4"/>
  <c r="BL74" i="4"/>
  <c r="BI74" i="4"/>
  <c r="BL65" i="4"/>
  <c r="BI65" i="4"/>
  <c r="BU115" i="7"/>
  <c r="AS115" i="6" s="1"/>
  <c r="BS115" i="7"/>
  <c r="BV115" i="7" s="1"/>
  <c r="AT115" i="6" s="1"/>
  <c r="BL79" i="4"/>
  <c r="BI79" i="4"/>
  <c r="BL70" i="4"/>
  <c r="BI70" i="4"/>
  <c r="BL169" i="4"/>
  <c r="BI169" i="4"/>
  <c r="BL191" i="4"/>
  <c r="BI191" i="4"/>
  <c r="BL36" i="4"/>
  <c r="BI36" i="4"/>
  <c r="BL9" i="4"/>
  <c r="BI9" i="4"/>
  <c r="BL157" i="4"/>
  <c r="BI157" i="4"/>
  <c r="BL189" i="4"/>
  <c r="BI189" i="4"/>
  <c r="BL80" i="4"/>
  <c r="BI80" i="4"/>
  <c r="BL71" i="4"/>
  <c r="BI71" i="4"/>
  <c r="BL199" i="4"/>
  <c r="BI199" i="4"/>
  <c r="BL133" i="4"/>
  <c r="BI133" i="4"/>
  <c r="BL164" i="4"/>
  <c r="BI164" i="4"/>
  <c r="BL137" i="4"/>
  <c r="BI137" i="4"/>
  <c r="BL66" i="4"/>
  <c r="BI66" i="4"/>
  <c r="BL39" i="4"/>
  <c r="BI39" i="4"/>
  <c r="BU174" i="7"/>
  <c r="AS174" i="6" s="1"/>
  <c r="BS174" i="7"/>
  <c r="BV174" i="7" s="1"/>
  <c r="AT174" i="6" s="1"/>
  <c r="BL122" i="4"/>
  <c r="BI122" i="4"/>
  <c r="BL95" i="4"/>
  <c r="BI95" i="4"/>
  <c r="BL46" i="4"/>
  <c r="BI46" i="4"/>
  <c r="BL19" i="4"/>
  <c r="BI19" i="4"/>
  <c r="BL180" i="4"/>
  <c r="BI180" i="4"/>
  <c r="BL94" i="4"/>
  <c r="BI94" i="4"/>
  <c r="BL85" i="4"/>
  <c r="BI85" i="4"/>
  <c r="BL13" i="4"/>
  <c r="BI13" i="4"/>
  <c r="BL4" i="4"/>
  <c r="BI4" i="4"/>
  <c r="BL179" i="4"/>
  <c r="BI179" i="4"/>
  <c r="BL152" i="4"/>
  <c r="BI152" i="4"/>
  <c r="BL77" i="4"/>
  <c r="BI77" i="4"/>
  <c r="BL50" i="4"/>
  <c r="BI50" i="4"/>
  <c r="BL28" i="4"/>
  <c r="BI28" i="4"/>
  <c r="BL196" i="4"/>
  <c r="BI196" i="4"/>
  <c r="BL148" i="4"/>
  <c r="BI148" i="4"/>
  <c r="BL57" i="4"/>
  <c r="BI57" i="4"/>
  <c r="BQ69" i="7"/>
  <c r="BT69" i="7" s="1"/>
  <c r="AR69" i="6" s="1"/>
  <c r="BR68" i="7"/>
  <c r="E69" i="7"/>
  <c r="F68" i="7"/>
  <c r="BQ142" i="7"/>
  <c r="BT142" i="7" s="1"/>
  <c r="AR142" i="6" s="1"/>
  <c r="BR141" i="7"/>
  <c r="E142" i="7"/>
  <c r="J142" i="7" s="1"/>
  <c r="F141" i="7"/>
  <c r="BQ149" i="7"/>
  <c r="BT149" i="7" s="1"/>
  <c r="AR149" i="6" s="1"/>
  <c r="BR148" i="7"/>
  <c r="E149" i="7"/>
  <c r="F148" i="7"/>
  <c r="BL177" i="4"/>
  <c r="BI177" i="4"/>
  <c r="BH150" i="4"/>
  <c r="BE150" i="4"/>
  <c r="BH69" i="4"/>
  <c r="BE69" i="4"/>
  <c r="BL15" i="4"/>
  <c r="BI15" i="4"/>
  <c r="BH173" i="4"/>
  <c r="BE173" i="4"/>
  <c r="BC56" i="11"/>
  <c r="BD56" i="11" s="1"/>
  <c r="AY180" i="11"/>
  <c r="AZ180" i="11" s="1"/>
  <c r="BO180" i="11" a="1"/>
  <c r="BO180" i="11" s="1"/>
  <c r="AY189" i="11"/>
  <c r="AZ189" i="11" s="1"/>
  <c r="BO189" i="11" a="1"/>
  <c r="BO189" i="11" s="1"/>
  <c r="AY198" i="11"/>
  <c r="AZ198" i="11" s="1"/>
  <c r="BO198" i="11" a="1"/>
  <c r="BO198" i="11" s="1"/>
  <c r="AY216" i="11"/>
  <c r="AZ216" i="11" s="1"/>
  <c r="BO216" i="11" a="1"/>
  <c r="BO216" i="11" s="1"/>
  <c r="AY225" i="11"/>
  <c r="AZ225" i="11" s="1"/>
  <c r="BO225" i="11" a="1"/>
  <c r="BO225" i="11" s="1"/>
  <c r="BQ23" i="7"/>
  <c r="BT23" i="7" s="1"/>
  <c r="AR23" i="6" s="1"/>
  <c r="BR22" i="7"/>
  <c r="E23" i="7"/>
  <c r="F22" i="7"/>
  <c r="M108" i="7"/>
  <c r="N108" i="7" s="1"/>
  <c r="P108" i="7" s="1"/>
  <c r="K108" i="7"/>
  <c r="BQ17" i="7"/>
  <c r="BT17" i="7" s="1"/>
  <c r="AR17" i="6" s="1"/>
  <c r="BR16" i="7"/>
  <c r="E17" i="7"/>
  <c r="F16" i="7"/>
  <c r="J197" i="7"/>
  <c r="AY114" i="11"/>
  <c r="AZ114" i="11" s="1"/>
  <c r="BO114" i="11" a="1"/>
  <c r="BO114" i="11" s="1"/>
  <c r="AY175" i="11"/>
  <c r="AZ175" i="11" s="1"/>
  <c r="BO175" i="11" a="1"/>
  <c r="BO175" i="11" s="1"/>
  <c r="AY184" i="11"/>
  <c r="AZ184" i="11" s="1"/>
  <c r="BO184" i="11" a="1"/>
  <c r="BO184" i="11" s="1"/>
  <c r="AY193" i="11"/>
  <c r="AZ193" i="11" s="1"/>
  <c r="BO193" i="11" a="1"/>
  <c r="BO193" i="11" s="1"/>
  <c r="AY202" i="11"/>
  <c r="AZ202" i="11" s="1"/>
  <c r="BO202" i="11" a="1"/>
  <c r="BO202" i="11" s="1"/>
  <c r="AY211" i="11"/>
  <c r="AZ211" i="11" s="1"/>
  <c r="BO211" i="11" a="1"/>
  <c r="BO211" i="11" s="1"/>
  <c r="AY220" i="11"/>
  <c r="AZ220" i="11" s="1"/>
  <c r="BO220" i="11" a="1"/>
  <c r="BO220" i="11" s="1"/>
  <c r="AY229" i="11"/>
  <c r="AZ229" i="11" s="1"/>
  <c r="BO229" i="11" a="1"/>
  <c r="BO229" i="11" s="1"/>
  <c r="AY238" i="11"/>
  <c r="AZ238" i="11" s="1"/>
  <c r="BO238" i="11" a="1"/>
  <c r="BO238" i="11" s="1"/>
  <c r="BU71" i="7"/>
  <c r="AS71" i="6" s="1"/>
  <c r="BS71" i="7"/>
  <c r="BV71" i="7" s="1"/>
  <c r="AT71" i="6" s="1"/>
  <c r="AX30" i="11"/>
  <c r="AW30" i="11"/>
  <c r="AX57" i="11"/>
  <c r="AW57" i="11"/>
  <c r="AX256" i="11"/>
  <c r="AW256" i="11"/>
  <c r="AX283" i="11"/>
  <c r="AW283" i="11"/>
  <c r="AX310" i="11"/>
  <c r="AW310" i="11"/>
  <c r="BQ34" i="7"/>
  <c r="BT34" i="7" s="1"/>
  <c r="AR34" i="6" s="1"/>
  <c r="BR33" i="7"/>
  <c r="E34" i="7"/>
  <c r="F33" i="7"/>
  <c r="BQ112" i="7"/>
  <c r="BT112" i="7" s="1"/>
  <c r="AR112" i="6" s="1"/>
  <c r="BR111" i="7"/>
  <c r="E112" i="7"/>
  <c r="F111" i="7"/>
  <c r="BH136" i="4"/>
  <c r="BE136" i="4"/>
  <c r="H52" i="7"/>
  <c r="I52" i="7" s="1"/>
  <c r="BH176" i="4"/>
  <c r="BE176" i="4"/>
  <c r="BU32" i="7"/>
  <c r="AS32" i="6" s="1"/>
  <c r="BS32" i="7"/>
  <c r="BV32" i="7" s="1"/>
  <c r="AT32" i="6" s="1"/>
  <c r="BC94" i="11"/>
  <c r="BD94" i="11" s="1"/>
  <c r="AY111" i="11"/>
  <c r="AZ111" i="11" s="1"/>
  <c r="BO111" i="11" a="1"/>
  <c r="BO111" i="11" s="1"/>
  <c r="AY174" i="11"/>
  <c r="AZ174" i="11" s="1"/>
  <c r="BO174" i="11" a="1"/>
  <c r="BO174" i="11" s="1"/>
  <c r="AY183" i="11"/>
  <c r="AZ183" i="11" s="1"/>
  <c r="BO183" i="11" a="1"/>
  <c r="BO183" i="11" s="1"/>
  <c r="AY192" i="11"/>
  <c r="AZ192" i="11" s="1"/>
  <c r="BO192" i="11" a="1"/>
  <c r="BO192" i="11" s="1"/>
  <c r="AY201" i="11"/>
  <c r="AZ201" i="11" s="1"/>
  <c r="BO201" i="11" a="1"/>
  <c r="BO201" i="11" s="1"/>
  <c r="AY210" i="11"/>
  <c r="AZ210" i="11" s="1"/>
  <c r="BO210" i="11" a="1"/>
  <c r="BO210" i="11" s="1"/>
  <c r="AY219" i="11"/>
  <c r="AZ219" i="11" s="1"/>
  <c r="BO219" i="11" a="1"/>
  <c r="BO219" i="11" s="1"/>
  <c r="AY228" i="11"/>
  <c r="AZ228" i="11" s="1"/>
  <c r="BO228" i="11" a="1"/>
  <c r="BO228" i="11" s="1"/>
  <c r="AY237" i="11"/>
  <c r="AZ237" i="11" s="1"/>
  <c r="BO237" i="11" a="1"/>
  <c r="BO237" i="11" s="1"/>
  <c r="AY352" i="11"/>
  <c r="AZ352" i="11" s="1"/>
  <c r="BO352" i="11" a="1"/>
  <c r="BO352" i="11" s="1"/>
  <c r="BC366" i="11"/>
  <c r="BD366" i="11" s="1"/>
  <c r="BC375" i="11"/>
  <c r="BD375" i="11" s="1"/>
  <c r="BC384" i="11"/>
  <c r="BD384" i="11" s="1"/>
  <c r="BC393" i="11"/>
  <c r="BD393" i="11" s="1"/>
  <c r="BC402" i="11"/>
  <c r="BD402" i="11" s="1"/>
  <c r="BC411" i="11"/>
  <c r="BD411" i="11" s="1"/>
  <c r="BC420" i="11"/>
  <c r="BD420" i="11" s="1"/>
  <c r="BC429" i="11"/>
  <c r="BD429" i="11" s="1"/>
  <c r="BC438" i="11"/>
  <c r="BD438" i="11" s="1"/>
  <c r="BC447" i="11"/>
  <c r="BD447" i="11" s="1"/>
  <c r="BC474" i="11"/>
  <c r="BD474" i="11" s="1"/>
  <c r="BC522" i="11"/>
  <c r="BD522" i="11" s="1"/>
  <c r="AX51" i="11"/>
  <c r="AW51" i="11"/>
  <c r="AX20" i="11"/>
  <c r="AW20" i="11"/>
  <c r="AX263" i="11"/>
  <c r="AW263" i="11"/>
  <c r="AX290" i="11"/>
  <c r="AW290" i="11"/>
  <c r="BQ7" i="7"/>
  <c r="BT7" i="7" s="1"/>
  <c r="AR7" i="6" s="1"/>
  <c r="BR6" i="7"/>
  <c r="E7" i="7"/>
  <c r="F6" i="7"/>
  <c r="BQ130" i="7"/>
  <c r="BT130" i="7" s="1"/>
  <c r="AR130" i="6" s="1"/>
  <c r="BR129" i="7"/>
  <c r="E130" i="7"/>
  <c r="F129" i="7"/>
  <c r="BQ119" i="7"/>
  <c r="BT119" i="7" s="1"/>
  <c r="AR119" i="6" s="1"/>
  <c r="BR118" i="7"/>
  <c r="E119" i="7"/>
  <c r="F118" i="7"/>
  <c r="BU8" i="7"/>
  <c r="AS8" i="6" s="1"/>
  <c r="BS8" i="7"/>
  <c r="BV8" i="7" s="1"/>
  <c r="AT8" i="6" s="1"/>
  <c r="BQ24" i="7"/>
  <c r="BT24" i="7" s="1"/>
  <c r="AR24" i="6" s="1"/>
  <c r="BR23" i="7"/>
  <c r="E24" i="7"/>
  <c r="F23" i="7"/>
  <c r="BU18" i="7"/>
  <c r="AS18" i="6" s="1"/>
  <c r="BS18" i="7"/>
  <c r="BV18" i="7" s="1"/>
  <c r="AT18" i="6" s="1"/>
  <c r="K48" i="7"/>
  <c r="H128" i="7"/>
  <c r="I128" i="7" s="1"/>
  <c r="BQ87" i="7"/>
  <c r="BT87" i="7" s="1"/>
  <c r="AR87" i="6" s="1"/>
  <c r="BR86" i="7"/>
  <c r="E87" i="7"/>
  <c r="F86" i="7"/>
  <c r="BQ160" i="7"/>
  <c r="BT160" i="7" s="1"/>
  <c r="AR160" i="6" s="1"/>
  <c r="BR159" i="7"/>
  <c r="E160" i="7"/>
  <c r="J160" i="7" s="1"/>
  <c r="F159" i="7"/>
  <c r="BQ70" i="7"/>
  <c r="BT70" i="7" s="1"/>
  <c r="AR70" i="6" s="1"/>
  <c r="BR69" i="7"/>
  <c r="E70" i="7"/>
  <c r="F69" i="7"/>
  <c r="BQ140" i="7"/>
  <c r="BT140" i="7" s="1"/>
  <c r="AR140" i="6" s="1"/>
  <c r="BR139" i="7"/>
  <c r="E140" i="7"/>
  <c r="F139" i="7"/>
  <c r="J39" i="7"/>
  <c r="BU108" i="7"/>
  <c r="AS108" i="6" s="1"/>
  <c r="BS108" i="7"/>
  <c r="BV108" i="7" s="1"/>
  <c r="AT108" i="6" s="1"/>
  <c r="J72" i="7"/>
  <c r="BR160" i="7"/>
  <c r="AY105" i="11"/>
  <c r="AZ105" i="11" s="1"/>
  <c r="BO105" i="11" a="1"/>
  <c r="BO105" i="11" s="1"/>
  <c r="AY172" i="11"/>
  <c r="AZ172" i="11" s="1"/>
  <c r="BO172" i="11" a="1"/>
  <c r="BO172" i="11" s="1"/>
  <c r="AY181" i="11"/>
  <c r="AZ181" i="11" s="1"/>
  <c r="BO181" i="11" a="1"/>
  <c r="BO181" i="11" s="1"/>
  <c r="AY190" i="11"/>
  <c r="AZ190" i="11" s="1"/>
  <c r="BO190" i="11" a="1"/>
  <c r="BO190" i="11" s="1"/>
  <c r="AY199" i="11"/>
  <c r="AZ199" i="11" s="1"/>
  <c r="BO199" i="11" a="1"/>
  <c r="BO199" i="11" s="1"/>
  <c r="AY208" i="11"/>
  <c r="AZ208" i="11" s="1"/>
  <c r="BO208" i="11" a="1"/>
  <c r="BO208" i="11" s="1"/>
  <c r="AY217" i="11"/>
  <c r="AZ217" i="11" s="1"/>
  <c r="BO217" i="11" a="1"/>
  <c r="BO217" i="11" s="1"/>
  <c r="AY226" i="11"/>
  <c r="AZ226" i="11" s="1"/>
  <c r="BO226" i="11" a="1"/>
  <c r="BO226" i="11" s="1"/>
  <c r="AY235" i="11"/>
  <c r="AZ235" i="11" s="1"/>
  <c r="BO235" i="11" a="1"/>
  <c r="BO235" i="11" s="1"/>
  <c r="AY244" i="11"/>
  <c r="AZ244" i="11" s="1"/>
  <c r="BO244" i="11" a="1"/>
  <c r="BO244" i="11" s="1"/>
  <c r="J81" i="7"/>
  <c r="BR142" i="7"/>
  <c r="AX21" i="11"/>
  <c r="AW21" i="11"/>
  <c r="AX31" i="11"/>
  <c r="AW31" i="11"/>
  <c r="AX253" i="11"/>
  <c r="AW253" i="11"/>
  <c r="AX280" i="11"/>
  <c r="AW280" i="11"/>
  <c r="AX307" i="11"/>
  <c r="AW307" i="11"/>
  <c r="BQ59" i="7"/>
  <c r="BT59" i="7" s="1"/>
  <c r="AR59" i="6" s="1"/>
  <c r="BR58" i="7"/>
  <c r="E59" i="7"/>
  <c r="F58" i="7"/>
  <c r="H41" i="7"/>
  <c r="I41" i="7" s="1"/>
  <c r="BH177" i="4"/>
  <c r="BE177" i="4"/>
  <c r="BH96" i="4"/>
  <c r="BE96" i="4"/>
  <c r="BH15" i="4"/>
  <c r="BE15" i="4"/>
  <c r="H67" i="7"/>
  <c r="I67" i="7" s="1"/>
  <c r="M39" i="7"/>
  <c r="N39" i="7" s="1"/>
  <c r="P39" i="7" s="1"/>
  <c r="K39" i="7"/>
  <c r="J107" i="7"/>
  <c r="BU116" i="7"/>
  <c r="AS116" i="6" s="1"/>
  <c r="BS116" i="7"/>
  <c r="BV116" i="7" s="1"/>
  <c r="AT116" i="6" s="1"/>
  <c r="K126" i="7"/>
  <c r="J134" i="7"/>
  <c r="BU143" i="7"/>
  <c r="AS143" i="6" s="1"/>
  <c r="BS143" i="7"/>
  <c r="BV143" i="7" s="1"/>
  <c r="AT143" i="6" s="1"/>
  <c r="K153" i="7"/>
  <c r="BQ44" i="7"/>
  <c r="BT44" i="7" s="1"/>
  <c r="AR44" i="6" s="1"/>
  <c r="BR43" i="7"/>
  <c r="E44" i="7"/>
  <c r="F43" i="7"/>
  <c r="H166" i="7"/>
  <c r="I166" i="7" s="1"/>
  <c r="J161" i="7"/>
  <c r="BU187" i="7"/>
  <c r="AS187" i="6" s="1"/>
  <c r="BS187" i="7"/>
  <c r="BV187" i="7" s="1"/>
  <c r="AT187" i="6" s="1"/>
  <c r="J63" i="7"/>
  <c r="M63" i="7" s="1"/>
  <c r="N63" i="7" s="1"/>
  <c r="P63" i="7" s="1"/>
  <c r="BU151" i="7"/>
  <c r="AS151" i="6" s="1"/>
  <c r="BS151" i="7"/>
  <c r="BV151" i="7" s="1"/>
  <c r="AT151" i="6" s="1"/>
  <c r="J167" i="7"/>
  <c r="BU193" i="7"/>
  <c r="AS193" i="6" s="1"/>
  <c r="BS193" i="7"/>
  <c r="BV193" i="7" s="1"/>
  <c r="AT193" i="6" s="1"/>
  <c r="BU181" i="7"/>
  <c r="AS181" i="6" s="1"/>
  <c r="BS181" i="7"/>
  <c r="BV181" i="7" s="1"/>
  <c r="AT181" i="6" s="1"/>
  <c r="AX68" i="11"/>
  <c r="AW68" i="11"/>
  <c r="AX73" i="11"/>
  <c r="AW73" i="11"/>
  <c r="AX259" i="11"/>
  <c r="AW259" i="11"/>
  <c r="AX286" i="11"/>
  <c r="AW286" i="11"/>
  <c r="AX313" i="11"/>
  <c r="AW313" i="11"/>
  <c r="BQ42" i="7"/>
  <c r="BT42" i="7" s="1"/>
  <c r="AR42" i="6" s="1"/>
  <c r="BR41" i="7"/>
  <c r="E42" i="7"/>
  <c r="F41" i="7"/>
  <c r="BQ192" i="7"/>
  <c r="BT192" i="7" s="1"/>
  <c r="AR192" i="6" s="1"/>
  <c r="BR191" i="7"/>
  <c r="E192" i="7"/>
  <c r="F191" i="7"/>
  <c r="BQ128" i="7"/>
  <c r="BT128" i="7" s="1"/>
  <c r="AR128" i="6" s="1"/>
  <c r="BR127" i="7"/>
  <c r="E128" i="7"/>
  <c r="F127" i="7"/>
  <c r="K6" i="7"/>
  <c r="BH110" i="4"/>
  <c r="BE110" i="4"/>
  <c r="BH83" i="4"/>
  <c r="BE83" i="4"/>
  <c r="BH56" i="4"/>
  <c r="BE56" i="4"/>
  <c r="BH29" i="4"/>
  <c r="BE29" i="4"/>
  <c r="J44" i="7"/>
  <c r="J104" i="7"/>
  <c r="M104" i="7"/>
  <c r="N104" i="7" s="1"/>
  <c r="P104" i="7" s="1"/>
  <c r="K104" i="7"/>
  <c r="BU113" i="7"/>
  <c r="AS113" i="6" s="1"/>
  <c r="BS113" i="7"/>
  <c r="BV113" i="7" s="1"/>
  <c r="AT113" i="6" s="1"/>
  <c r="BR140" i="7"/>
  <c r="BQ159" i="7"/>
  <c r="BT159" i="7" s="1"/>
  <c r="AR159" i="6" s="1"/>
  <c r="H78" i="7"/>
  <c r="I78" i="7" s="1"/>
  <c r="BQ122" i="7"/>
  <c r="BT122" i="7" s="1"/>
  <c r="AR122" i="6" s="1"/>
  <c r="BR121" i="7"/>
  <c r="E122" i="7"/>
  <c r="F121" i="7"/>
  <c r="BQ199" i="7"/>
  <c r="BT199" i="7" s="1"/>
  <c r="AR199" i="6" s="1"/>
  <c r="BR198" i="7"/>
  <c r="E199" i="7"/>
  <c r="F198" i="7"/>
  <c r="BH115" i="4"/>
  <c r="BE115" i="4"/>
  <c r="BH88" i="4"/>
  <c r="BE88" i="4"/>
  <c r="BH61" i="4"/>
  <c r="BE61" i="4"/>
  <c r="BH34" i="4"/>
  <c r="BE34" i="4"/>
  <c r="BH7" i="4"/>
  <c r="BE7" i="4"/>
  <c r="BU178" i="7"/>
  <c r="AS178" i="6" s="1"/>
  <c r="BS178" i="7"/>
  <c r="BV178" i="7" s="1"/>
  <c r="AT178" i="6" s="1"/>
  <c r="M81" i="7"/>
  <c r="N81" i="7" s="1"/>
  <c r="P81" i="7" s="1"/>
  <c r="K81" i="7"/>
  <c r="J170" i="7"/>
  <c r="K125" i="7"/>
  <c r="BH166" i="4"/>
  <c r="BE166" i="4"/>
  <c r="BH144" i="4"/>
  <c r="BE144" i="4"/>
  <c r="BH63" i="4"/>
  <c r="BE63" i="4"/>
  <c r="BU162" i="7"/>
  <c r="AS162" i="6" s="1"/>
  <c r="BS162" i="7"/>
  <c r="BV162" i="7" s="1"/>
  <c r="AT162" i="6" s="1"/>
  <c r="K47" i="7"/>
  <c r="BH184" i="4"/>
  <c r="BE184" i="4"/>
  <c r="BH162" i="4"/>
  <c r="BE162" i="4"/>
  <c r="BH81" i="4"/>
  <c r="BE81" i="4"/>
  <c r="AY60" i="11"/>
  <c r="AZ60" i="11" s="1"/>
  <c r="BO60" i="11" a="1"/>
  <c r="BO60" i="11" s="1"/>
  <c r="AY99" i="11"/>
  <c r="AZ99" i="11" s="1"/>
  <c r="BO99" i="11" a="1"/>
  <c r="BO99" i="11" s="1"/>
  <c r="AY138" i="11"/>
  <c r="AZ138" i="11" s="1"/>
  <c r="BO138" i="11" a="1"/>
  <c r="BO138" i="11" s="1"/>
  <c r="AY165" i="11"/>
  <c r="AZ165" i="11" s="1"/>
  <c r="BO165" i="11" a="1"/>
  <c r="BO165" i="11" s="1"/>
  <c r="AY341" i="11"/>
  <c r="AZ341" i="11" s="1"/>
  <c r="BO341" i="11" a="1"/>
  <c r="BO341" i="11" s="1"/>
  <c r="AY109" i="11"/>
  <c r="AZ109" i="11" s="1"/>
  <c r="BO109" i="11" a="1"/>
  <c r="BO109" i="11" s="1"/>
  <c r="AY119" i="11"/>
  <c r="AZ119" i="11" s="1"/>
  <c r="BO119" i="11" a="1"/>
  <c r="BO119" i="11" s="1"/>
  <c r="AY146" i="11"/>
  <c r="AZ146" i="11" s="1"/>
  <c r="BO146" i="11" a="1"/>
  <c r="BO146" i="11" s="1"/>
  <c r="AY319" i="11"/>
  <c r="AZ319" i="11" s="1"/>
  <c r="BO319" i="11" a="1"/>
  <c r="BO319" i="11" s="1"/>
  <c r="AY346" i="11"/>
  <c r="AZ346" i="11" s="1"/>
  <c r="BO346" i="11" a="1"/>
  <c r="BO346" i="11" s="1"/>
  <c r="AY106" i="11"/>
  <c r="AZ106" i="11" s="1"/>
  <c r="BO106" i="11" a="1"/>
  <c r="BO106" i="11" s="1"/>
  <c r="AY121" i="11"/>
  <c r="AZ121" i="11" s="1"/>
  <c r="BO121" i="11" a="1"/>
  <c r="BO121" i="11" s="1"/>
  <c r="AY148" i="11"/>
  <c r="AZ148" i="11" s="1"/>
  <c r="BO148" i="11" a="1"/>
  <c r="BO148" i="11" s="1"/>
  <c r="AY321" i="11"/>
  <c r="AZ321" i="11" s="1"/>
  <c r="BO321" i="11" a="1"/>
  <c r="BO321" i="11" s="1"/>
  <c r="AY348" i="11"/>
  <c r="AZ348" i="11" s="1"/>
  <c r="BO348" i="11" a="1"/>
  <c r="BO348" i="11" s="1"/>
  <c r="H182" i="7"/>
  <c r="I182" i="7" s="1"/>
  <c r="R96" i="7"/>
  <c r="S96" i="7"/>
  <c r="V96" i="7"/>
  <c r="W96" i="7" s="1"/>
  <c r="Y96" i="7" s="1"/>
  <c r="T96" i="7"/>
  <c r="H154" i="7"/>
  <c r="I154" i="7" s="1"/>
  <c r="BB181" i="4"/>
  <c r="BD181" i="4"/>
  <c r="BC181" i="4"/>
  <c r="BF181" i="4" s="1"/>
  <c r="BG181" i="4" s="1"/>
  <c r="BQ4" i="7"/>
  <c r="BT4" i="7" s="1"/>
  <c r="AR4" i="6" s="1"/>
  <c r="BR3" i="7"/>
  <c r="E4" i="7"/>
  <c r="F3" i="7"/>
  <c r="BQ83" i="7"/>
  <c r="BT83" i="7" s="1"/>
  <c r="AR83" i="6" s="1"/>
  <c r="BR82" i="7"/>
  <c r="E83" i="7"/>
  <c r="F82" i="7"/>
  <c r="H83" i="7"/>
  <c r="I83" i="7" s="1"/>
  <c r="H174" i="7"/>
  <c r="I174" i="7" s="1"/>
  <c r="BR200" i="7"/>
  <c r="F200" i="7"/>
  <c r="H164" i="7"/>
  <c r="I164" i="7" s="1"/>
  <c r="BQ196" i="7"/>
  <c r="BT196" i="7" s="1"/>
  <c r="AR196" i="6" s="1"/>
  <c r="BR195" i="7"/>
  <c r="E196" i="7"/>
  <c r="F195" i="7"/>
  <c r="BB113" i="4"/>
  <c r="BD113" i="4"/>
  <c r="BC113" i="4"/>
  <c r="BF113" i="4" s="1"/>
  <c r="BG113" i="4" s="1"/>
  <c r="BB32" i="4"/>
  <c r="BD32" i="4"/>
  <c r="BC32" i="4"/>
  <c r="BF32" i="4" s="1"/>
  <c r="BG32" i="4" s="1"/>
  <c r="H150" i="7"/>
  <c r="I150" i="7" s="1"/>
  <c r="BB186" i="4"/>
  <c r="BD186" i="4"/>
  <c r="BC186" i="4"/>
  <c r="BF186" i="4" s="1"/>
  <c r="BG186" i="4" s="1"/>
  <c r="BB118" i="4"/>
  <c r="BD118" i="4"/>
  <c r="BC118" i="4"/>
  <c r="BF118" i="4" s="1"/>
  <c r="BG118" i="4" s="1"/>
  <c r="BB37" i="4"/>
  <c r="BD37" i="4"/>
  <c r="BC37" i="4"/>
  <c r="BF37" i="4" s="1"/>
  <c r="BG37" i="4" s="1"/>
  <c r="BB72" i="4"/>
  <c r="BD72" i="4"/>
  <c r="BC72" i="4"/>
  <c r="BF72" i="4" s="1"/>
  <c r="BG72" i="4" s="1"/>
  <c r="BU175" i="7"/>
  <c r="AS175" i="6" s="1"/>
  <c r="BS175" i="7"/>
  <c r="BV175" i="7" s="1"/>
  <c r="AT175" i="6" s="1"/>
  <c r="K63" i="7"/>
  <c r="J135" i="7"/>
  <c r="BU19" i="7"/>
  <c r="AS19" i="6" s="1"/>
  <c r="BS19" i="7"/>
  <c r="BV19" i="7" s="1"/>
  <c r="AT19" i="6" s="1"/>
  <c r="M107" i="7"/>
  <c r="N107" i="7" s="1"/>
  <c r="P107" i="7" s="1"/>
  <c r="K107" i="7"/>
  <c r="BB3" i="4"/>
  <c r="BD3" i="4"/>
  <c r="BC3" i="4"/>
  <c r="BF3" i="4" s="1"/>
  <c r="BG3" i="4" s="1"/>
  <c r="BI3" i="4" s="1"/>
  <c r="BQ191" i="7"/>
  <c r="BT191" i="7" s="1"/>
  <c r="AR191" i="6" s="1"/>
  <c r="BU21" i="7"/>
  <c r="AS21" i="6" s="1"/>
  <c r="BS21" i="7"/>
  <c r="BV21" i="7" s="1"/>
  <c r="AT21" i="6" s="1"/>
  <c r="K101" i="7"/>
  <c r="J188" i="7"/>
  <c r="BU101" i="7"/>
  <c r="AS101" i="6" s="1"/>
  <c r="BS101" i="7"/>
  <c r="BV101" i="7" s="1"/>
  <c r="AT101" i="6" s="1"/>
  <c r="K193" i="7"/>
  <c r="AX36" i="11"/>
  <c r="AW36" i="11"/>
  <c r="AX75" i="11"/>
  <c r="AW75" i="11"/>
  <c r="AX258" i="11"/>
  <c r="AW258" i="11"/>
  <c r="AX285" i="11"/>
  <c r="AW285" i="11"/>
  <c r="AX312" i="11"/>
  <c r="AW312" i="11"/>
  <c r="BC379" i="11"/>
  <c r="BD379" i="11" s="1"/>
  <c r="BC394" i="11"/>
  <c r="BD394" i="11" s="1"/>
  <c r="BC406" i="11"/>
  <c r="BD406" i="11" s="1"/>
  <c r="BC418" i="11"/>
  <c r="BD418" i="11" s="1"/>
  <c r="BC430" i="11"/>
  <c r="BD430" i="11" s="1"/>
  <c r="BC442" i="11"/>
  <c r="BD442" i="11" s="1"/>
  <c r="BC454" i="11"/>
  <c r="BD454" i="11" s="1"/>
  <c r="BC466" i="11"/>
  <c r="BD466" i="11" s="1"/>
  <c r="BC520" i="11"/>
  <c r="BD520" i="11" s="1"/>
  <c r="BC477" i="11"/>
  <c r="BD477" i="11" s="1"/>
  <c r="BC507" i="11"/>
  <c r="BD507" i="11" s="1"/>
  <c r="BC534" i="11"/>
  <c r="BD534" i="11" s="1"/>
  <c r="BH99" i="4"/>
  <c r="BE99" i="4"/>
  <c r="AY17" i="11"/>
  <c r="AZ17" i="11" s="1"/>
  <c r="BO17" i="11" a="1"/>
  <c r="BO17" i="11" s="1"/>
  <c r="AY170" i="11"/>
  <c r="AZ170" i="11" s="1"/>
  <c r="BO170" i="11" a="1"/>
  <c r="BO170" i="11" s="1"/>
  <c r="AY179" i="11"/>
  <c r="AZ179" i="11" s="1"/>
  <c r="BO179" i="11" a="1"/>
  <c r="BO179" i="11" s="1"/>
  <c r="AY188" i="11"/>
  <c r="AZ188" i="11" s="1"/>
  <c r="BO188" i="11" a="1"/>
  <c r="BO188" i="11" s="1"/>
  <c r="AY197" i="11"/>
  <c r="AZ197" i="11" s="1"/>
  <c r="BO197" i="11" a="1"/>
  <c r="BO197" i="11" s="1"/>
  <c r="AY215" i="11"/>
  <c r="AZ215" i="11" s="1"/>
  <c r="BO215" i="11" a="1"/>
  <c r="BO215" i="11" s="1"/>
  <c r="AY233" i="11"/>
  <c r="AZ233" i="11" s="1"/>
  <c r="BO233" i="11" a="1"/>
  <c r="BO233" i="11" s="1"/>
  <c r="AY242" i="11"/>
  <c r="AZ242" i="11" s="1"/>
  <c r="BO242" i="11" a="1"/>
  <c r="BO242" i="11" s="1"/>
  <c r="BH151" i="4"/>
  <c r="BE151" i="4"/>
  <c r="BH188" i="4"/>
  <c r="BE188" i="4"/>
  <c r="AX83" i="11"/>
  <c r="AW83" i="11"/>
  <c r="AX255" i="11"/>
  <c r="AW255" i="11"/>
  <c r="AX291" i="11"/>
  <c r="AW291" i="11"/>
  <c r="BC371" i="11"/>
  <c r="BD371" i="11" s="1"/>
  <c r="BC383" i="11"/>
  <c r="BD383" i="11" s="1"/>
  <c r="BC395" i="11"/>
  <c r="BD395" i="11" s="1"/>
  <c r="BC407" i="11"/>
  <c r="BD407" i="11" s="1"/>
  <c r="BC419" i="11"/>
  <c r="BD419" i="11" s="1"/>
  <c r="BC431" i="11"/>
  <c r="BD431" i="11" s="1"/>
  <c r="BC446" i="11"/>
  <c r="BD446" i="11" s="1"/>
  <c r="BC458" i="11"/>
  <c r="BD458" i="11" s="1"/>
  <c r="BC470" i="11"/>
  <c r="BD470" i="11" s="1"/>
  <c r="BC482" i="11"/>
  <c r="BD482" i="11" s="1"/>
  <c r="BC497" i="11"/>
  <c r="BD497" i="11" s="1"/>
  <c r="BC509" i="11"/>
  <c r="BD509" i="11" s="1"/>
  <c r="BC521" i="11"/>
  <c r="BD521" i="11" s="1"/>
  <c r="BC533" i="11"/>
  <c r="BD533" i="11" s="1"/>
  <c r="BC545" i="11"/>
  <c r="BD545" i="11" s="1"/>
  <c r="BC472" i="11"/>
  <c r="BD472" i="11" s="1"/>
  <c r="BC490" i="11"/>
  <c r="BD490" i="11" s="1"/>
  <c r="BC505" i="11"/>
  <c r="BD505" i="11" s="1"/>
  <c r="BC517" i="11"/>
  <c r="BD517" i="11" s="1"/>
  <c r="BC535" i="11"/>
  <c r="BD535" i="11" s="1"/>
  <c r="BC456" i="11"/>
  <c r="BD456" i="11" s="1"/>
  <c r="BC483" i="11"/>
  <c r="BD483" i="11" s="1"/>
  <c r="BC516" i="11"/>
  <c r="BD516" i="11" s="1"/>
  <c r="BC540" i="11"/>
  <c r="BD540" i="11" s="1"/>
  <c r="AY7" i="11"/>
  <c r="AZ7" i="11" s="1"/>
  <c r="BO7" i="11" a="1"/>
  <c r="BO7" i="11" s="1"/>
  <c r="AY126" i="11"/>
  <c r="AZ126" i="11" s="1"/>
  <c r="BO126" i="11" a="1"/>
  <c r="BO126" i="11" s="1"/>
  <c r="AY153" i="11"/>
  <c r="AZ153" i="11" s="1"/>
  <c r="BO153" i="11" a="1"/>
  <c r="BO153" i="11" s="1"/>
  <c r="AY46" i="11"/>
  <c r="AZ46" i="11" s="1"/>
  <c r="BO46" i="11" a="1"/>
  <c r="BO46" i="11" s="1"/>
  <c r="AY61" i="11"/>
  <c r="AZ61" i="11" s="1"/>
  <c r="BO61" i="11" a="1"/>
  <c r="BO61" i="11" s="1"/>
  <c r="AY134" i="11"/>
  <c r="AZ134" i="11" s="1"/>
  <c r="BO134" i="11" a="1"/>
  <c r="BO134" i="11" s="1"/>
  <c r="AY161" i="11"/>
  <c r="AZ161" i="11" s="1"/>
  <c r="BO161" i="11" a="1"/>
  <c r="BO161" i="11" s="1"/>
  <c r="AY37" i="11"/>
  <c r="AZ37" i="11" s="1"/>
  <c r="BO37" i="11" a="1"/>
  <c r="BO37" i="11" s="1"/>
  <c r="AY85" i="11"/>
  <c r="AZ85" i="11" s="1"/>
  <c r="BO85" i="11" a="1"/>
  <c r="BO85" i="11" s="1"/>
  <c r="AY136" i="11"/>
  <c r="AZ136" i="11" s="1"/>
  <c r="BO136" i="11" a="1"/>
  <c r="BO136" i="11" s="1"/>
  <c r="AY163" i="11"/>
  <c r="AZ163" i="11" s="1"/>
  <c r="BO163" i="11" a="1"/>
  <c r="BO163" i="11" s="1"/>
  <c r="AX91" i="11"/>
  <c r="AW91" i="11"/>
  <c r="AX297" i="11"/>
  <c r="AW297" i="11"/>
  <c r="BH116" i="4"/>
  <c r="BE116" i="4"/>
  <c r="BH89" i="4"/>
  <c r="BE89" i="4"/>
  <c r="BH62" i="4"/>
  <c r="BE62" i="4"/>
  <c r="BH35" i="4"/>
  <c r="BE35" i="4"/>
  <c r="BH8" i="4"/>
  <c r="BE8" i="4"/>
  <c r="BH168" i="4"/>
  <c r="BE168" i="4"/>
  <c r="BH87" i="4"/>
  <c r="BE87" i="4"/>
  <c r="BH6" i="4"/>
  <c r="BE6" i="4"/>
  <c r="BH167" i="4"/>
  <c r="BE167" i="4"/>
  <c r="BH174" i="4"/>
  <c r="BE174" i="4"/>
  <c r="BH93" i="4"/>
  <c r="BE93" i="4"/>
  <c r="BH12" i="4"/>
  <c r="BE12" i="4"/>
  <c r="J48" i="7"/>
  <c r="M48" i="7" s="1"/>
  <c r="N48" i="7" s="1"/>
  <c r="P48" i="7" s="1"/>
  <c r="BQ49" i="7"/>
  <c r="BT49" i="7" s="1"/>
  <c r="AR49" i="6" s="1"/>
  <c r="BU117" i="7"/>
  <c r="AS117" i="6" s="1"/>
  <c r="BS117" i="7"/>
  <c r="BV117" i="7" s="1"/>
  <c r="AT117" i="6" s="1"/>
  <c r="AX15" i="11"/>
  <c r="AW15" i="11"/>
  <c r="AX13" i="11"/>
  <c r="AW13" i="11"/>
  <c r="AX251" i="11"/>
  <c r="AW251" i="11"/>
  <c r="AX278" i="11"/>
  <c r="AW278" i="11"/>
  <c r="AX305" i="11"/>
  <c r="AW305" i="11"/>
  <c r="H92" i="7"/>
  <c r="I92" i="7" s="1"/>
  <c r="H146" i="7"/>
  <c r="I146" i="7" s="1"/>
  <c r="BQ178" i="7"/>
  <c r="BT178" i="7" s="1"/>
  <c r="AR178" i="6" s="1"/>
  <c r="BR177" i="7"/>
  <c r="E178" i="7"/>
  <c r="F177" i="7"/>
  <c r="BQ10" i="7"/>
  <c r="BT10" i="7" s="1"/>
  <c r="AR10" i="6" s="1"/>
  <c r="BR9" i="7"/>
  <c r="E10" i="7"/>
  <c r="F9" i="7"/>
  <c r="BQ89" i="7"/>
  <c r="BT89" i="7" s="1"/>
  <c r="AR89" i="6" s="1"/>
  <c r="BR88" i="7"/>
  <c r="E89" i="7"/>
  <c r="J89" i="7" s="1"/>
  <c r="F88" i="7"/>
  <c r="H137" i="7"/>
  <c r="I137" i="7" s="1"/>
  <c r="BQ164" i="7"/>
  <c r="BT164" i="7" s="1"/>
  <c r="AR164" i="6" s="1"/>
  <c r="BR163" i="7"/>
  <c r="E164" i="7"/>
  <c r="F163" i="7"/>
  <c r="BH68" i="4"/>
  <c r="BE68" i="4"/>
  <c r="J102" i="7"/>
  <c r="J128" i="7"/>
  <c r="BQ129" i="7"/>
  <c r="BT129" i="7" s="1"/>
  <c r="AR129" i="6" s="1"/>
  <c r="BU137" i="7"/>
  <c r="AS137" i="6" s="1"/>
  <c r="BS137" i="7"/>
  <c r="BV137" i="7" s="1"/>
  <c r="AT137" i="6" s="1"/>
  <c r="H34" i="7"/>
  <c r="I34" i="7" s="1"/>
  <c r="H99" i="7"/>
  <c r="BQ131" i="7"/>
  <c r="BT131" i="7" s="1"/>
  <c r="AR131" i="6" s="1"/>
  <c r="BR130" i="7"/>
  <c r="E131" i="7"/>
  <c r="F130" i="7"/>
  <c r="BH187" i="4"/>
  <c r="BE187" i="4"/>
  <c r="BH155" i="4"/>
  <c r="BE155" i="4"/>
  <c r="BH73" i="4"/>
  <c r="BE73" i="4"/>
  <c r="BU30" i="7"/>
  <c r="AS30" i="6" s="1"/>
  <c r="BS30" i="7"/>
  <c r="BV30" i="7" s="1"/>
  <c r="AT30" i="6" s="1"/>
  <c r="BC95" i="11"/>
  <c r="BD95" i="11" s="1"/>
  <c r="BC364" i="11"/>
  <c r="BD364" i="11" s="1"/>
  <c r="BC373" i="11"/>
  <c r="BD373" i="11" s="1"/>
  <c r="BC391" i="11"/>
  <c r="BD391" i="11" s="1"/>
  <c r="BC424" i="11"/>
  <c r="BD424" i="11" s="1"/>
  <c r="BC457" i="11"/>
  <c r="BD457" i="11" s="1"/>
  <c r="BC544" i="11"/>
  <c r="BD544" i="11" s="1"/>
  <c r="BC519" i="11"/>
  <c r="BD519" i="11" s="1"/>
  <c r="AY206" i="11"/>
  <c r="AZ206" i="11" s="1"/>
  <c r="BO206" i="11" a="1"/>
  <c r="BO206" i="11" s="1"/>
  <c r="AY224" i="11"/>
  <c r="AZ224" i="11" s="1"/>
  <c r="BO224" i="11" a="1"/>
  <c r="BO224" i="11" s="1"/>
  <c r="AY357" i="11"/>
  <c r="AZ357" i="11" s="1"/>
  <c r="BO357" i="11" a="1"/>
  <c r="BO357" i="11" s="1"/>
  <c r="K30" i="7"/>
  <c r="AX264" i="11"/>
  <c r="AW264" i="11"/>
  <c r="BC368" i="11"/>
  <c r="BD368" i="11" s="1"/>
  <c r="BC401" i="11"/>
  <c r="BD401" i="11" s="1"/>
  <c r="BC434" i="11"/>
  <c r="BD434" i="11" s="1"/>
  <c r="BC464" i="11"/>
  <c r="BD464" i="11" s="1"/>
  <c r="BC494" i="11"/>
  <c r="BD494" i="11" s="1"/>
  <c r="BC530" i="11"/>
  <c r="BD530" i="11" s="1"/>
  <c r="BC481" i="11"/>
  <c r="BD481" i="11" s="1"/>
  <c r="BC523" i="11"/>
  <c r="BD523" i="11" s="1"/>
  <c r="BC471" i="11"/>
  <c r="BD471" i="11" s="1"/>
  <c r="BC549" i="11"/>
  <c r="BD549" i="11" s="1"/>
  <c r="AY35" i="11"/>
  <c r="AZ35" i="11" s="1"/>
  <c r="BO35" i="11" a="1"/>
  <c r="BO35" i="11" s="1"/>
  <c r="AY329" i="11"/>
  <c r="AZ329" i="11" s="1"/>
  <c r="BO329" i="11" a="1"/>
  <c r="BO329" i="11" s="1"/>
  <c r="AY334" i="11"/>
  <c r="AZ334" i="11" s="1"/>
  <c r="BO334" i="11" a="1"/>
  <c r="BO334" i="11" s="1"/>
  <c r="AY336" i="11"/>
  <c r="AZ336" i="11" s="1"/>
  <c r="BO336" i="11" a="1"/>
  <c r="BO336" i="11" s="1"/>
  <c r="AX261" i="11"/>
  <c r="AW261" i="11"/>
  <c r="BH130" i="4"/>
  <c r="BE130" i="4"/>
  <c r="BH103" i="4"/>
  <c r="BE103" i="4"/>
  <c r="BH76" i="4"/>
  <c r="BE76" i="4"/>
  <c r="BH49" i="4"/>
  <c r="BE49" i="4"/>
  <c r="BH22" i="4"/>
  <c r="BE22" i="4"/>
  <c r="BH183" i="4"/>
  <c r="BE183" i="4"/>
  <c r="BH102" i="4"/>
  <c r="BE102" i="4"/>
  <c r="BH21" i="4"/>
  <c r="BE21" i="4"/>
  <c r="J199" i="7"/>
  <c r="BQ200" i="7"/>
  <c r="BT200" i="7" s="1"/>
  <c r="AR200" i="6" s="1"/>
  <c r="AX62" i="11"/>
  <c r="AW62" i="11"/>
  <c r="AX47" i="11"/>
  <c r="AW47" i="11"/>
  <c r="AX266" i="11"/>
  <c r="AW266" i="11"/>
  <c r="AX293" i="11"/>
  <c r="AW293" i="11"/>
  <c r="AY3" i="11"/>
  <c r="AZ3" i="11" s="1"/>
  <c r="BO3" i="11" a="1"/>
  <c r="BO3" i="11" s="1"/>
  <c r="AY8" i="11"/>
  <c r="AZ8" i="11" s="1"/>
  <c r="BO8" i="11" a="1"/>
  <c r="BO8" i="11" s="1"/>
  <c r="AY120" i="11"/>
  <c r="AZ120" i="11" s="1"/>
  <c r="BO120" i="11" a="1"/>
  <c r="BO120" i="11" s="1"/>
  <c r="AY147" i="11"/>
  <c r="AZ147" i="11" s="1"/>
  <c r="BO147" i="11" a="1"/>
  <c r="BO147" i="11" s="1"/>
  <c r="AY323" i="11"/>
  <c r="AZ323" i="11" s="1"/>
  <c r="BO323" i="11" a="1"/>
  <c r="BO323" i="11" s="1"/>
  <c r="AY19" i="11"/>
  <c r="AZ19" i="11" s="1"/>
  <c r="BO19" i="11" a="1"/>
  <c r="BO19" i="11" s="1"/>
  <c r="AY32" i="11"/>
  <c r="AZ32" i="11" s="1"/>
  <c r="BO32" i="11" a="1"/>
  <c r="BO32" i="11" s="1"/>
  <c r="AY128" i="11"/>
  <c r="AZ128" i="11" s="1"/>
  <c r="BO128" i="11" a="1"/>
  <c r="BO128" i="11" s="1"/>
  <c r="AY155" i="11"/>
  <c r="AZ155" i="11" s="1"/>
  <c r="BO155" i="11" a="1"/>
  <c r="BO155" i="11" s="1"/>
  <c r="AY328" i="11"/>
  <c r="AZ328" i="11" s="1"/>
  <c r="BO328" i="11" a="1"/>
  <c r="BO328" i="11" s="1"/>
  <c r="AY10" i="11"/>
  <c r="AZ10" i="11" s="1"/>
  <c r="BO10" i="11" a="1"/>
  <c r="BO10" i="11" s="1"/>
  <c r="AY58" i="11"/>
  <c r="AZ58" i="11" s="1"/>
  <c r="BO58" i="11" a="1"/>
  <c r="BO58" i="11" s="1"/>
  <c r="AY130" i="11"/>
  <c r="AZ130" i="11" s="1"/>
  <c r="BO130" i="11" a="1"/>
  <c r="BO130" i="11" s="1"/>
  <c r="AY157" i="11"/>
  <c r="AZ157" i="11" s="1"/>
  <c r="BO157" i="11" a="1"/>
  <c r="BO157" i="11" s="1"/>
  <c r="AY330" i="11"/>
  <c r="AZ330" i="11" s="1"/>
  <c r="BO330" i="11" a="1"/>
  <c r="BO330" i="11" s="1"/>
  <c r="BQ21" i="7"/>
  <c r="BT21" i="7" s="1"/>
  <c r="AR21" i="6" s="1"/>
  <c r="BR20" i="7"/>
  <c r="E21" i="7"/>
  <c r="F20" i="7"/>
  <c r="BQ93" i="7"/>
  <c r="BT93" i="7" s="1"/>
  <c r="AR93" i="6" s="1"/>
  <c r="BR92" i="7"/>
  <c r="E93" i="7"/>
  <c r="F92" i="7"/>
  <c r="BR93" i="7"/>
  <c r="BQ12" i="7"/>
  <c r="BT12" i="7" s="1"/>
  <c r="AR12" i="6" s="1"/>
  <c r="BR11" i="7"/>
  <c r="E12" i="7"/>
  <c r="F11" i="7"/>
  <c r="H187" i="7"/>
  <c r="I187" i="7" s="1"/>
  <c r="BQ41" i="7"/>
  <c r="BT41" i="7" s="1"/>
  <c r="AR41" i="6" s="1"/>
  <c r="BR40" i="7"/>
  <c r="E41" i="7"/>
  <c r="F40" i="7"/>
  <c r="H195" i="7"/>
  <c r="I195" i="7" s="1"/>
  <c r="BH195" i="4"/>
  <c r="BE195" i="4"/>
  <c r="K3" i="7"/>
  <c r="H17" i="7"/>
  <c r="I17" i="7" s="1"/>
  <c r="BH104" i="4"/>
  <c r="BE104" i="4"/>
  <c r="BH23" i="4"/>
  <c r="BE23" i="4"/>
  <c r="BH159" i="4"/>
  <c r="BE159" i="4"/>
  <c r="BH55" i="4"/>
  <c r="BE55" i="4"/>
  <c r="M170" i="7"/>
  <c r="N170" i="7" s="1"/>
  <c r="P170" i="7" s="1"/>
  <c r="K170" i="7"/>
  <c r="BU90" i="7"/>
  <c r="AS90" i="6" s="1"/>
  <c r="BS90" i="7"/>
  <c r="BV90" i="7" s="1"/>
  <c r="AT90" i="6" s="1"/>
  <c r="K175" i="7"/>
  <c r="BH126" i="4"/>
  <c r="BE126" i="4"/>
  <c r="BR7" i="7"/>
  <c r="BH185" i="4"/>
  <c r="BE185" i="4"/>
  <c r="AY63" i="11"/>
  <c r="AZ63" i="11" s="1"/>
  <c r="BO63" i="11" a="1"/>
  <c r="BO63" i="11" s="1"/>
  <c r="AY2" i="11"/>
  <c r="AZ2" i="11" s="1"/>
  <c r="BO2" i="11" a="1"/>
  <c r="BO2" i="11" s="1"/>
  <c r="AY176" i="11"/>
  <c r="AZ176" i="11" s="1"/>
  <c r="BO176" i="11" a="1"/>
  <c r="BO176" i="11" s="1"/>
  <c r="AY185" i="11"/>
  <c r="AZ185" i="11" s="1"/>
  <c r="BO185" i="11" a="1"/>
  <c r="BO185" i="11" s="1"/>
  <c r="AY194" i="11"/>
  <c r="AZ194" i="11" s="1"/>
  <c r="BO194" i="11" a="1"/>
  <c r="BO194" i="11" s="1"/>
  <c r="AY203" i="11"/>
  <c r="AZ203" i="11" s="1"/>
  <c r="BO203" i="11" a="1"/>
  <c r="BO203" i="11" s="1"/>
  <c r="AY212" i="11"/>
  <c r="AZ212" i="11" s="1"/>
  <c r="BO212" i="11" a="1"/>
  <c r="BO212" i="11" s="1"/>
  <c r="AY221" i="11"/>
  <c r="AZ221" i="11" s="1"/>
  <c r="BO221" i="11" a="1"/>
  <c r="BO221" i="11" s="1"/>
  <c r="AY230" i="11"/>
  <c r="AZ230" i="11" s="1"/>
  <c r="BO230" i="11" a="1"/>
  <c r="BO230" i="11" s="1"/>
  <c r="AY239" i="11"/>
  <c r="AZ239" i="11" s="1"/>
  <c r="BO239" i="11" a="1"/>
  <c r="BO239" i="11" s="1"/>
  <c r="AY354" i="11"/>
  <c r="AZ354" i="11" s="1"/>
  <c r="BO354" i="11" a="1"/>
  <c r="BO354" i="11" s="1"/>
  <c r="BH138" i="4"/>
  <c r="BE138" i="4"/>
  <c r="BL134" i="4"/>
  <c r="BI134" i="4"/>
  <c r="AX45" i="11"/>
  <c r="AW45" i="11"/>
  <c r="AX112" i="11"/>
  <c r="AW112" i="11"/>
  <c r="AY320" i="11"/>
  <c r="AZ320" i="11" s="1"/>
  <c r="BO320" i="11" a="1"/>
  <c r="BO320" i="11" s="1"/>
  <c r="AY325" i="11"/>
  <c r="AZ325" i="11" s="1"/>
  <c r="BO325" i="11" a="1"/>
  <c r="BO325" i="11" s="1"/>
  <c r="AY154" i="11"/>
  <c r="AZ154" i="11" s="1"/>
  <c r="BO154" i="11" a="1"/>
  <c r="BO154" i="11" s="1"/>
  <c r="BH145" i="4"/>
  <c r="BE145" i="4"/>
  <c r="BL96" i="4"/>
  <c r="BI96" i="4"/>
  <c r="BJ96" i="4" s="1"/>
  <c r="BK96" i="4" s="1"/>
  <c r="J116" i="7"/>
  <c r="H16" i="7"/>
  <c r="I16" i="7" s="1"/>
  <c r="J193" i="7"/>
  <c r="M193" i="7" s="1"/>
  <c r="N193" i="7" s="1"/>
  <c r="P193" i="7" s="1"/>
  <c r="AX39" i="11"/>
  <c r="AW39" i="11"/>
  <c r="AX250" i="11"/>
  <c r="AW250" i="11"/>
  <c r="BQ76" i="7"/>
  <c r="BT76" i="7" s="1"/>
  <c r="AR76" i="6" s="1"/>
  <c r="BR75" i="7"/>
  <c r="E76" i="7"/>
  <c r="F75" i="7"/>
  <c r="BH128" i="4"/>
  <c r="BE128" i="4"/>
  <c r="BH101" i="4"/>
  <c r="BE101" i="4"/>
  <c r="BH74" i="4"/>
  <c r="BE74" i="4"/>
  <c r="BL56" i="4"/>
  <c r="BI56" i="4"/>
  <c r="BJ56" i="4" s="1"/>
  <c r="BK56" i="4" s="1"/>
  <c r="BL29" i="4"/>
  <c r="BI29" i="4"/>
  <c r="BJ29" i="4" s="1"/>
  <c r="BK29" i="4" s="1"/>
  <c r="BU14" i="7"/>
  <c r="AS14" i="6" s="1"/>
  <c r="BS14" i="7"/>
  <c r="BV14" i="7" s="1"/>
  <c r="AT14" i="6" s="1"/>
  <c r="K105" i="7"/>
  <c r="K159" i="7"/>
  <c r="BH106" i="4"/>
  <c r="BE106" i="4"/>
  <c r="BL88" i="4"/>
  <c r="BI88" i="4"/>
  <c r="BJ88" i="4" s="1"/>
  <c r="BK88" i="4" s="1"/>
  <c r="BH79" i="4"/>
  <c r="BE79" i="4"/>
  <c r="BL61" i="4"/>
  <c r="BI61" i="4"/>
  <c r="BJ61" i="4" s="1"/>
  <c r="BK61" i="4" s="1"/>
  <c r="BH52" i="4"/>
  <c r="BE52" i="4"/>
  <c r="BL34" i="4"/>
  <c r="BI34" i="4"/>
  <c r="BJ34" i="4" s="1"/>
  <c r="BK34" i="4" s="1"/>
  <c r="BH25" i="4"/>
  <c r="BE25" i="4"/>
  <c r="BL7" i="4"/>
  <c r="BI7" i="4"/>
  <c r="BJ7" i="4" s="1"/>
  <c r="BK7" i="4" s="1"/>
  <c r="BU80" i="7"/>
  <c r="AS80" i="6" s="1"/>
  <c r="BS80" i="7"/>
  <c r="BV80" i="7" s="1"/>
  <c r="AT80" i="6" s="1"/>
  <c r="K171" i="7"/>
  <c r="J37" i="7"/>
  <c r="BU124" i="7"/>
  <c r="AS124" i="6" s="1"/>
  <c r="BS124" i="7"/>
  <c r="BV124" i="7" s="1"/>
  <c r="AT124" i="6" s="1"/>
  <c r="BH169" i="4"/>
  <c r="BE169" i="4"/>
  <c r="BL166" i="4"/>
  <c r="BI166" i="4"/>
  <c r="BJ166" i="4" s="1"/>
  <c r="BK166" i="4" s="1"/>
  <c r="BH139" i="4"/>
  <c r="BE139" i="4"/>
  <c r="BL144" i="4"/>
  <c r="BI144" i="4"/>
  <c r="BJ144" i="4" s="1"/>
  <c r="BK144" i="4" s="1"/>
  <c r="BH117" i="4"/>
  <c r="BE117" i="4"/>
  <c r="BL63" i="4"/>
  <c r="BI63" i="4"/>
  <c r="BJ63" i="4" s="1"/>
  <c r="BK63" i="4" s="1"/>
  <c r="BH36" i="4"/>
  <c r="BE36" i="4"/>
  <c r="K90" i="7"/>
  <c r="J162" i="7"/>
  <c r="BU46" i="7"/>
  <c r="AS46" i="6" s="1"/>
  <c r="BS46" i="7"/>
  <c r="BV46" i="7" s="1"/>
  <c r="AT46" i="6" s="1"/>
  <c r="M134" i="7"/>
  <c r="N134" i="7" s="1"/>
  <c r="P134" i="7" s="1"/>
  <c r="K134" i="7"/>
  <c r="BL184" i="4"/>
  <c r="BI184" i="4"/>
  <c r="BJ184" i="4" s="1"/>
  <c r="BK184" i="4" s="1"/>
  <c r="BH157" i="4"/>
  <c r="BE157" i="4"/>
  <c r="BL162" i="4"/>
  <c r="BI162" i="4"/>
  <c r="BJ162" i="4" s="1"/>
  <c r="BK162" i="4" s="1"/>
  <c r="BH135" i="4"/>
  <c r="BE135" i="4"/>
  <c r="BL81" i="4"/>
  <c r="BI81" i="4"/>
  <c r="BJ81" i="4" s="1"/>
  <c r="BK81" i="4" s="1"/>
  <c r="BH54" i="4"/>
  <c r="BE54" i="4"/>
  <c r="BQ86" i="7"/>
  <c r="BT86" i="7" s="1"/>
  <c r="AR86" i="6" s="1"/>
  <c r="BR85" i="7"/>
  <c r="E86" i="7"/>
  <c r="F85" i="7"/>
  <c r="H10" i="7"/>
  <c r="I10" i="7" s="1"/>
  <c r="BQ62" i="7"/>
  <c r="BT62" i="7" s="1"/>
  <c r="AR62" i="6" s="1"/>
  <c r="BR61" i="7"/>
  <c r="E62" i="7"/>
  <c r="F61" i="7"/>
  <c r="BQ58" i="7"/>
  <c r="BT58" i="7" s="1"/>
  <c r="AR58" i="6" s="1"/>
  <c r="BR57" i="7"/>
  <c r="E58" i="7"/>
  <c r="F57" i="7"/>
  <c r="BQ57" i="7"/>
  <c r="BT57" i="7" s="1"/>
  <c r="AR57" i="6" s="1"/>
  <c r="H173" i="7"/>
  <c r="I173" i="7" s="1"/>
  <c r="H163" i="7"/>
  <c r="I163" i="7" s="1"/>
  <c r="BB154" i="4"/>
  <c r="BD154" i="4"/>
  <c r="BC154" i="4"/>
  <c r="BF154" i="4" s="1"/>
  <c r="BG154" i="4" s="1"/>
  <c r="BB86" i="4"/>
  <c r="BD86" i="4"/>
  <c r="BC86" i="4"/>
  <c r="BF86" i="4" s="1"/>
  <c r="BG86" i="4" s="1"/>
  <c r="BB5" i="4"/>
  <c r="BD5" i="4"/>
  <c r="BC5" i="4"/>
  <c r="BF5" i="4" s="1"/>
  <c r="BG5" i="4" s="1"/>
  <c r="H131" i="7"/>
  <c r="H158" i="7"/>
  <c r="I158" i="7" s="1"/>
  <c r="BQ78" i="7"/>
  <c r="BT78" i="7" s="1"/>
  <c r="AR78" i="6" s="1"/>
  <c r="BR77" i="7"/>
  <c r="E78" i="7"/>
  <c r="F77" i="7"/>
  <c r="BB105" i="4"/>
  <c r="BD105" i="4"/>
  <c r="BC105" i="4"/>
  <c r="BF105" i="4" s="1"/>
  <c r="BG105" i="4" s="1"/>
  <c r="BB91" i="4"/>
  <c r="BD91" i="4"/>
  <c r="BC91" i="4"/>
  <c r="BF91" i="4" s="1"/>
  <c r="BG91" i="4" s="1"/>
  <c r="BB10" i="4"/>
  <c r="BD10" i="4"/>
  <c r="BC10" i="4"/>
  <c r="BF10" i="4" s="1"/>
  <c r="BG10" i="4" s="1"/>
  <c r="BB175" i="4"/>
  <c r="BD175" i="4"/>
  <c r="BC175" i="4"/>
  <c r="BF175" i="4" s="1"/>
  <c r="BG175" i="4" s="1"/>
  <c r="J175" i="7"/>
  <c r="M175" i="7" s="1"/>
  <c r="N175" i="7" s="1"/>
  <c r="P175" i="7" s="1"/>
  <c r="BR62" i="7"/>
  <c r="J19" i="7"/>
  <c r="K184" i="7"/>
  <c r="BB165" i="4"/>
  <c r="BD165" i="4"/>
  <c r="BC165" i="4"/>
  <c r="BF165" i="4" s="1"/>
  <c r="BG165" i="4" s="1"/>
  <c r="BB161" i="4"/>
  <c r="BD161" i="4"/>
  <c r="BC161" i="4"/>
  <c r="BF161" i="4" s="1"/>
  <c r="BG161" i="4" s="1"/>
  <c r="BU164" i="7"/>
  <c r="AS164" i="6" s="1"/>
  <c r="BS164" i="7"/>
  <c r="BV164" i="7" s="1"/>
  <c r="AT164" i="6" s="1"/>
  <c r="K191" i="7"/>
  <c r="BQ22" i="7"/>
  <c r="BT22" i="7" s="1"/>
  <c r="AR22" i="6" s="1"/>
  <c r="BU100" i="7"/>
  <c r="AS100" i="6" s="1"/>
  <c r="BS100" i="7"/>
  <c r="BV100" i="7" s="1"/>
  <c r="AT100" i="6" s="1"/>
  <c r="J101" i="7"/>
  <c r="M101" i="7" s="1"/>
  <c r="N101" i="7" s="1"/>
  <c r="P101" i="7" s="1"/>
  <c r="BU192" i="7"/>
  <c r="AS192" i="6" s="1"/>
  <c r="BS192" i="7"/>
  <c r="BV192" i="7" s="1"/>
  <c r="AT192" i="6" s="1"/>
  <c r="AX9" i="11"/>
  <c r="AW9" i="11"/>
  <c r="AX92" i="11"/>
  <c r="AW92" i="11"/>
  <c r="AX249" i="11"/>
  <c r="AW249" i="11"/>
  <c r="AX276" i="11"/>
  <c r="AW276" i="11"/>
  <c r="AX303" i="11"/>
  <c r="AW303" i="11"/>
  <c r="BC361" i="11"/>
  <c r="BD361" i="11" s="1"/>
  <c r="BE379" i="11"/>
  <c r="BF379" i="11" s="1"/>
  <c r="BC388" i="11"/>
  <c r="BD388" i="11" s="1"/>
  <c r="BE394" i="11"/>
  <c r="BF394" i="11" s="1"/>
  <c r="BG394" i="11" s="1"/>
  <c r="BC403" i="11"/>
  <c r="BD403" i="11" s="1"/>
  <c r="BE406" i="11"/>
  <c r="BF406" i="11" s="1"/>
  <c r="BC415" i="11"/>
  <c r="BD415" i="11" s="1"/>
  <c r="BE418" i="11"/>
  <c r="BF418" i="11" s="1"/>
  <c r="BC427" i="11"/>
  <c r="BD427" i="11" s="1"/>
  <c r="BE430" i="11"/>
  <c r="BF430" i="11" s="1"/>
  <c r="BG430" i="11" s="1"/>
  <c r="BC439" i="11"/>
  <c r="BD439" i="11" s="1"/>
  <c r="BE442" i="11"/>
  <c r="BF442" i="11" s="1"/>
  <c r="BG442" i="11" s="1"/>
  <c r="BC451" i="11"/>
  <c r="BD451" i="11" s="1"/>
  <c r="BE454" i="11"/>
  <c r="BF454" i="11" s="1"/>
  <c r="BC463" i="11"/>
  <c r="BD463" i="11" s="1"/>
  <c r="BE466" i="11"/>
  <c r="BF466" i="11" s="1"/>
  <c r="BG466" i="11" s="1"/>
  <c r="BC496" i="11"/>
  <c r="BD496" i="11" s="1"/>
  <c r="BE520" i="11"/>
  <c r="BF520" i="11" s="1"/>
  <c r="BG520" i="11" s="1"/>
  <c r="BC462" i="11"/>
  <c r="BD462" i="11" s="1"/>
  <c r="BE477" i="11"/>
  <c r="BF477" i="11" s="1"/>
  <c r="BC492" i="11"/>
  <c r="BD492" i="11" s="1"/>
  <c r="BE507" i="11"/>
  <c r="BF507" i="11" s="1"/>
  <c r="BG507" i="11" s="1"/>
  <c r="BC531" i="11"/>
  <c r="BD531" i="11" s="1"/>
  <c r="BE534" i="11"/>
  <c r="BF534" i="11" s="1"/>
  <c r="BG534" i="11" s="1"/>
  <c r="BL99" i="4"/>
  <c r="BI99" i="4"/>
  <c r="BJ99" i="4" s="1"/>
  <c r="BK99" i="4" s="1"/>
  <c r="BH18" i="4"/>
  <c r="BE18" i="4"/>
  <c r="BL151" i="4"/>
  <c r="BI151" i="4"/>
  <c r="BJ151" i="4" s="1"/>
  <c r="BK151" i="4" s="1"/>
  <c r="BH111" i="4"/>
  <c r="BE111" i="4"/>
  <c r="BL188" i="4"/>
  <c r="BI188" i="4"/>
  <c r="BJ188" i="4" s="1"/>
  <c r="BK188" i="4" s="1"/>
  <c r="AX54" i="11"/>
  <c r="AW54" i="11"/>
  <c r="AX29" i="11"/>
  <c r="AW29" i="11"/>
  <c r="AX282" i="11"/>
  <c r="AW282" i="11"/>
  <c r="AX309" i="11"/>
  <c r="AW309" i="11"/>
  <c r="BC365" i="11"/>
  <c r="BD365" i="11" s="1"/>
  <c r="BE371" i="11"/>
  <c r="BF371" i="11" s="1"/>
  <c r="BG371" i="11" s="1"/>
  <c r="BC377" i="11"/>
  <c r="BD377" i="11" s="1"/>
  <c r="BE383" i="11"/>
  <c r="BF383" i="11" s="1"/>
  <c r="BG383" i="11" s="1"/>
  <c r="BC392" i="11"/>
  <c r="BD392" i="11" s="1"/>
  <c r="BE395" i="11"/>
  <c r="BF395" i="11" s="1"/>
  <c r="BC404" i="11"/>
  <c r="BD404" i="11" s="1"/>
  <c r="BE407" i="11"/>
  <c r="BF407" i="11" s="1"/>
  <c r="BG407" i="11" s="1"/>
  <c r="BC416" i="11"/>
  <c r="BD416" i="11" s="1"/>
  <c r="BE419" i="11"/>
  <c r="BF419" i="11" s="1"/>
  <c r="BG419" i="11" s="1"/>
  <c r="BC428" i="11"/>
  <c r="BD428" i="11" s="1"/>
  <c r="BE431" i="11"/>
  <c r="BF431" i="11" s="1"/>
  <c r="BC440" i="11"/>
  <c r="BD440" i="11" s="1"/>
  <c r="BE446" i="11"/>
  <c r="BF446" i="11" s="1"/>
  <c r="BG446" i="11" s="1"/>
  <c r="BC455" i="11"/>
  <c r="BD455" i="11" s="1"/>
  <c r="BE458" i="11"/>
  <c r="BF458" i="11" s="1"/>
  <c r="BG458" i="11" s="1"/>
  <c r="BC467" i="11"/>
  <c r="BD467" i="11" s="1"/>
  <c r="BE470" i="11"/>
  <c r="BF470" i="11" s="1"/>
  <c r="BC479" i="11"/>
  <c r="BD479" i="11" s="1"/>
  <c r="BE482" i="11"/>
  <c r="BF482" i="11" s="1"/>
  <c r="BG482" i="11" s="1"/>
  <c r="BC491" i="11"/>
  <c r="BD491" i="11" s="1"/>
  <c r="BE497" i="11"/>
  <c r="BF497" i="11" s="1"/>
  <c r="BG497" i="11" s="1"/>
  <c r="BC503" i="11"/>
  <c r="BD503" i="11" s="1"/>
  <c r="BE509" i="11"/>
  <c r="BF509" i="11" s="1"/>
  <c r="BC515" i="11"/>
  <c r="BD515" i="11" s="1"/>
  <c r="BE521" i="11"/>
  <c r="BF521" i="11" s="1"/>
  <c r="BG521" i="11" s="1"/>
  <c r="BC527" i="11"/>
  <c r="BD527" i="11" s="1"/>
  <c r="BE533" i="11"/>
  <c r="BF533" i="11" s="1"/>
  <c r="BG533" i="11" s="1"/>
  <c r="BC539" i="11"/>
  <c r="BD539" i="11" s="1"/>
  <c r="BE545" i="11"/>
  <c r="BF545" i="11" s="1"/>
  <c r="BC469" i="11"/>
  <c r="BD469" i="11" s="1"/>
  <c r="BE472" i="11"/>
  <c r="BF472" i="11" s="1"/>
  <c r="BG472" i="11" s="1"/>
  <c r="BC484" i="11"/>
  <c r="BD484" i="11" s="1"/>
  <c r="BE490" i="11"/>
  <c r="BF490" i="11" s="1"/>
  <c r="BG490" i="11" s="1"/>
  <c r="BC502" i="11"/>
  <c r="BD502" i="11" s="1"/>
  <c r="BE505" i="11"/>
  <c r="BF505" i="11" s="1"/>
  <c r="BC514" i="11"/>
  <c r="BD514" i="11" s="1"/>
  <c r="BE517" i="11"/>
  <c r="BF517" i="11" s="1"/>
  <c r="BG517" i="11" s="1"/>
  <c r="BC529" i="11"/>
  <c r="BD529" i="11" s="1"/>
  <c r="BE535" i="11"/>
  <c r="BF535" i="11" s="1"/>
  <c r="BG535" i="11" s="1"/>
  <c r="BC547" i="11"/>
  <c r="BD547" i="11" s="1"/>
  <c r="BE456" i="11"/>
  <c r="BF456" i="11" s="1"/>
  <c r="BC480" i="11"/>
  <c r="BD480" i="11" s="1"/>
  <c r="BE483" i="11"/>
  <c r="BF483" i="11" s="1"/>
  <c r="BG483" i="11" s="1"/>
  <c r="BC513" i="11"/>
  <c r="BD513" i="11" s="1"/>
  <c r="BE516" i="11"/>
  <c r="BF516" i="11" s="1"/>
  <c r="BG516" i="11" s="1"/>
  <c r="BC537" i="11"/>
  <c r="BD537" i="11" s="1"/>
  <c r="BE540" i="11"/>
  <c r="BF540" i="11" s="1"/>
  <c r="AX279" i="11"/>
  <c r="AW279" i="11"/>
  <c r="BL116" i="4"/>
  <c r="BI116" i="4"/>
  <c r="BJ116" i="4" s="1"/>
  <c r="BK116" i="4" s="1"/>
  <c r="BH107" i="4"/>
  <c r="BE107" i="4"/>
  <c r="BL89" i="4"/>
  <c r="BI89" i="4"/>
  <c r="BJ89" i="4" s="1"/>
  <c r="BK89" i="4" s="1"/>
  <c r="BH80" i="4"/>
  <c r="BE80" i="4"/>
  <c r="BL62" i="4"/>
  <c r="BI62" i="4"/>
  <c r="BJ62" i="4" s="1"/>
  <c r="BK62" i="4" s="1"/>
  <c r="BH53" i="4"/>
  <c r="BE53" i="4"/>
  <c r="BL35" i="4"/>
  <c r="BI35" i="4"/>
  <c r="BJ35" i="4" s="1"/>
  <c r="BK35" i="4" s="1"/>
  <c r="BH26" i="4"/>
  <c r="BE26" i="4"/>
  <c r="BL8" i="4"/>
  <c r="BI8" i="4"/>
  <c r="BJ8" i="4" s="1"/>
  <c r="BK8" i="4" s="1"/>
  <c r="BH199" i="4"/>
  <c r="BE199" i="4"/>
  <c r="BL168" i="4"/>
  <c r="BI168" i="4"/>
  <c r="BJ168" i="4" s="1"/>
  <c r="BK168" i="4" s="1"/>
  <c r="BH141" i="4"/>
  <c r="BE141" i="4"/>
  <c r="BL87" i="4"/>
  <c r="BI87" i="4"/>
  <c r="BJ87" i="4" s="1"/>
  <c r="BK87" i="4" s="1"/>
  <c r="BH60" i="4"/>
  <c r="BE60" i="4"/>
  <c r="BL6" i="4"/>
  <c r="BI6" i="4"/>
  <c r="BJ6" i="4" s="1"/>
  <c r="BK6" i="4" s="1"/>
  <c r="BH164" i="4"/>
  <c r="BE164" i="4"/>
  <c r="BL167" i="4"/>
  <c r="BI167" i="4"/>
  <c r="BJ167" i="4" s="1"/>
  <c r="BK167" i="4" s="1"/>
  <c r="BH140" i="4"/>
  <c r="BE140" i="4"/>
  <c r="BL174" i="4"/>
  <c r="BI174" i="4"/>
  <c r="BJ174" i="4" s="1"/>
  <c r="BK174" i="4" s="1"/>
  <c r="BH147" i="4"/>
  <c r="BE147" i="4"/>
  <c r="BL93" i="4"/>
  <c r="BI93" i="4"/>
  <c r="BJ93" i="4" s="1"/>
  <c r="BK93" i="4" s="1"/>
  <c r="BH66" i="4"/>
  <c r="BE66" i="4"/>
  <c r="BL12" i="4"/>
  <c r="BI12" i="4"/>
  <c r="BJ12" i="4" s="1"/>
  <c r="BK12" i="4" s="1"/>
  <c r="BH170" i="4"/>
  <c r="BE170" i="4"/>
  <c r="J117" i="7"/>
  <c r="BQ118" i="7"/>
  <c r="BT118" i="7" s="1"/>
  <c r="AR118" i="6" s="1"/>
  <c r="K56" i="7"/>
  <c r="AX71" i="11"/>
  <c r="AW71" i="11"/>
  <c r="AX82" i="11"/>
  <c r="AW82" i="11"/>
  <c r="AX269" i="11"/>
  <c r="AW269" i="11"/>
  <c r="AX296" i="11"/>
  <c r="AW296" i="11"/>
  <c r="H21" i="7"/>
  <c r="I21" i="7" s="1"/>
  <c r="BQ77" i="7"/>
  <c r="BT77" i="7" s="1"/>
  <c r="AR77" i="6" s="1"/>
  <c r="BR76" i="7"/>
  <c r="E77" i="7"/>
  <c r="F76" i="7"/>
  <c r="H145" i="7"/>
  <c r="I145" i="7" s="1"/>
  <c r="BQ16" i="7"/>
  <c r="BT16" i="7" s="1"/>
  <c r="AR16" i="6" s="1"/>
  <c r="BR15" i="7"/>
  <c r="E16" i="7"/>
  <c r="F15" i="7"/>
  <c r="BQ74" i="7"/>
  <c r="BT74" i="7" s="1"/>
  <c r="AR74" i="6" s="1"/>
  <c r="BR73" i="7"/>
  <c r="E74" i="7"/>
  <c r="F73" i="7"/>
  <c r="H136" i="7"/>
  <c r="I136" i="7" s="1"/>
  <c r="BH122" i="4"/>
  <c r="BE122" i="4"/>
  <c r="BL68" i="4"/>
  <c r="BI68" i="4"/>
  <c r="BJ68" i="4" s="1"/>
  <c r="BK68" i="4" s="1"/>
  <c r="BH41" i="4"/>
  <c r="BE41" i="4"/>
  <c r="BU10" i="7"/>
  <c r="AS10" i="6" s="1"/>
  <c r="BS10" i="7"/>
  <c r="BV10" i="7" s="1"/>
  <c r="AT10" i="6" s="1"/>
  <c r="K36" i="7"/>
  <c r="M103" i="7"/>
  <c r="N103" i="7" s="1"/>
  <c r="P103" i="7" s="1"/>
  <c r="K103" i="7"/>
  <c r="BQ111" i="7"/>
  <c r="BT111" i="7" s="1"/>
  <c r="AR111" i="6" s="1"/>
  <c r="BR119" i="7"/>
  <c r="K129" i="7"/>
  <c r="BU146" i="7"/>
  <c r="AS146" i="6" s="1"/>
  <c r="BS146" i="7"/>
  <c r="BV146" i="7" s="1"/>
  <c r="AT146" i="6" s="1"/>
  <c r="H28" i="7"/>
  <c r="BQ55" i="7"/>
  <c r="BT55" i="7" s="1"/>
  <c r="AR55" i="6" s="1"/>
  <c r="BR54" i="7"/>
  <c r="E55" i="7"/>
  <c r="F54" i="7"/>
  <c r="BQ151" i="7"/>
  <c r="BT151" i="7" s="1"/>
  <c r="AR151" i="6" s="1"/>
  <c r="BR150" i="7"/>
  <c r="E151" i="7"/>
  <c r="F150" i="7"/>
  <c r="H98" i="7"/>
  <c r="I98" i="7" s="1"/>
  <c r="BL187" i="4"/>
  <c r="BI187" i="4"/>
  <c r="BJ187" i="4" s="1"/>
  <c r="BK187" i="4" s="1"/>
  <c r="BH132" i="4"/>
  <c r="BE132" i="4"/>
  <c r="BL155" i="4"/>
  <c r="BI155" i="4"/>
  <c r="BJ155" i="4" s="1"/>
  <c r="BK155" i="4" s="1"/>
  <c r="BH127" i="4"/>
  <c r="BE127" i="4"/>
  <c r="BL73" i="4"/>
  <c r="BI73" i="4"/>
  <c r="BJ73" i="4" s="1"/>
  <c r="BK73" i="4" s="1"/>
  <c r="BH46" i="4"/>
  <c r="BE46" i="4"/>
  <c r="J30" i="7"/>
  <c r="M30" i="7" s="1"/>
  <c r="N30" i="7" s="1"/>
  <c r="P30" i="7" s="1"/>
  <c r="BU153" i="7"/>
  <c r="AS153" i="6" s="1"/>
  <c r="BS153" i="7"/>
  <c r="BV153" i="7" s="1"/>
  <c r="AT153" i="6" s="1"/>
  <c r="BC96" i="11"/>
  <c r="BD96" i="11" s="1"/>
  <c r="BE95" i="11"/>
  <c r="BF95" i="11" s="1"/>
  <c r="BC350" i="11"/>
  <c r="BD350" i="11" s="1"/>
  <c r="BE364" i="11"/>
  <c r="BF364" i="11" s="1"/>
  <c r="BC370" i="11"/>
  <c r="BD370" i="11" s="1"/>
  <c r="BE373" i="11"/>
  <c r="BF373" i="11" s="1"/>
  <c r="BG373" i="11" s="1"/>
  <c r="BC382" i="11"/>
  <c r="BD382" i="11" s="1"/>
  <c r="BE391" i="11"/>
  <c r="BF391" i="11" s="1"/>
  <c r="BC412" i="11"/>
  <c r="BD412" i="11" s="1"/>
  <c r="BE424" i="11"/>
  <c r="BF424" i="11" s="1"/>
  <c r="BC445" i="11"/>
  <c r="BD445" i="11" s="1"/>
  <c r="BE457" i="11"/>
  <c r="BF457" i="11" s="1"/>
  <c r="BG457" i="11" s="1"/>
  <c r="BC532" i="11"/>
  <c r="BD532" i="11" s="1"/>
  <c r="BE544" i="11"/>
  <c r="BF544" i="11" s="1"/>
  <c r="BC501" i="11"/>
  <c r="BD501" i="11" s="1"/>
  <c r="BE519" i="11"/>
  <c r="BF519" i="11" s="1"/>
  <c r="BU29" i="7"/>
  <c r="AS29" i="6" s="1"/>
  <c r="BS29" i="7"/>
  <c r="BV29" i="7" s="1"/>
  <c r="AT29" i="6" s="1"/>
  <c r="AX246" i="11"/>
  <c r="AW246" i="11"/>
  <c r="BC359" i="11"/>
  <c r="BD359" i="11" s="1"/>
  <c r="BE368" i="11"/>
  <c r="BF368" i="11" s="1"/>
  <c r="BC389" i="11"/>
  <c r="BD389" i="11" s="1"/>
  <c r="BE401" i="11"/>
  <c r="BF401" i="11" s="1"/>
  <c r="BC422" i="11"/>
  <c r="BD422" i="11" s="1"/>
  <c r="BE434" i="11"/>
  <c r="BF434" i="11" s="1"/>
  <c r="BG434" i="11" s="1"/>
  <c r="BC452" i="11"/>
  <c r="BD452" i="11" s="1"/>
  <c r="BE464" i="11"/>
  <c r="BF464" i="11" s="1"/>
  <c r="BC485" i="11"/>
  <c r="BD485" i="11" s="1"/>
  <c r="BE494" i="11"/>
  <c r="BF494" i="11" s="1"/>
  <c r="BC518" i="11"/>
  <c r="BD518" i="11" s="1"/>
  <c r="BE530" i="11"/>
  <c r="BF530" i="11" s="1"/>
  <c r="BG530" i="11" s="1"/>
  <c r="BC551" i="11"/>
  <c r="BD551" i="11" s="1"/>
  <c r="BE481" i="11"/>
  <c r="BF481" i="11" s="1"/>
  <c r="BC508" i="11"/>
  <c r="BD508" i="11" s="1"/>
  <c r="BE523" i="11"/>
  <c r="BF523" i="11" s="1"/>
  <c r="BC550" i="11"/>
  <c r="BD550" i="11" s="1"/>
  <c r="BE471" i="11"/>
  <c r="BF471" i="11" s="1"/>
  <c r="BG471" i="11" s="1"/>
  <c r="BC525" i="11"/>
  <c r="BD525" i="11" s="1"/>
  <c r="BE549" i="11"/>
  <c r="BF549" i="11" s="1"/>
  <c r="AY117" i="11"/>
  <c r="AZ117" i="11" s="1"/>
  <c r="BO117" i="11" a="1"/>
  <c r="BO117" i="11" s="1"/>
  <c r="AY144" i="11"/>
  <c r="AZ144" i="11" s="1"/>
  <c r="BO144" i="11" a="1"/>
  <c r="BO144" i="11" s="1"/>
  <c r="AY347" i="11"/>
  <c r="AZ347" i="11" s="1"/>
  <c r="BO347" i="11" a="1"/>
  <c r="BO347" i="11" s="1"/>
  <c r="AY26" i="11"/>
  <c r="AZ26" i="11" s="1"/>
  <c r="BO26" i="11" a="1"/>
  <c r="BO26" i="11" s="1"/>
  <c r="AY100" i="11"/>
  <c r="AZ100" i="11" s="1"/>
  <c r="BO100" i="11" a="1"/>
  <c r="BO100" i="11" s="1"/>
  <c r="BH197" i="4"/>
  <c r="BE197" i="4"/>
  <c r="BL130" i="4"/>
  <c r="BI130" i="4"/>
  <c r="BJ130" i="4" s="1"/>
  <c r="BK130" i="4" s="1"/>
  <c r="BH121" i="4"/>
  <c r="BE121" i="4"/>
  <c r="BL103" i="4"/>
  <c r="BI103" i="4"/>
  <c r="BJ103" i="4" s="1"/>
  <c r="BK103" i="4" s="1"/>
  <c r="BH94" i="4"/>
  <c r="BE94" i="4"/>
  <c r="BL76" i="4"/>
  <c r="BI76" i="4"/>
  <c r="BJ76" i="4" s="1"/>
  <c r="BK76" i="4" s="1"/>
  <c r="BH67" i="4"/>
  <c r="BE67" i="4"/>
  <c r="BL49" i="4"/>
  <c r="BI49" i="4"/>
  <c r="BJ49" i="4" s="1"/>
  <c r="BK49" i="4" s="1"/>
  <c r="BH40" i="4"/>
  <c r="BE40" i="4"/>
  <c r="BL22" i="4"/>
  <c r="BI22" i="4"/>
  <c r="BJ22" i="4" s="1"/>
  <c r="BK22" i="4" s="1"/>
  <c r="BH13" i="4"/>
  <c r="BE13" i="4"/>
  <c r="BL183" i="4"/>
  <c r="BI183" i="4"/>
  <c r="BJ183" i="4" s="1"/>
  <c r="BK183" i="4" s="1"/>
  <c r="BH156" i="4"/>
  <c r="BE156" i="4"/>
  <c r="BL102" i="4"/>
  <c r="BI102" i="4"/>
  <c r="BJ102" i="4" s="1"/>
  <c r="BK102" i="4" s="1"/>
  <c r="BH75" i="4"/>
  <c r="BE75" i="4"/>
  <c r="BL21" i="4"/>
  <c r="BI21" i="4"/>
  <c r="BJ21" i="4" s="1"/>
  <c r="BK21" i="4" s="1"/>
  <c r="BH179" i="4"/>
  <c r="BE179" i="4"/>
  <c r="K200" i="7"/>
  <c r="AX33" i="11"/>
  <c r="AW33" i="11"/>
  <c r="AX66" i="11"/>
  <c r="AW66" i="11"/>
  <c r="AX257" i="11"/>
  <c r="AW257" i="11"/>
  <c r="AX284" i="11"/>
  <c r="AW284" i="11"/>
  <c r="AX311" i="11"/>
  <c r="AW311" i="11"/>
  <c r="H85" i="7"/>
  <c r="I85" i="7" s="1"/>
  <c r="H50" i="7"/>
  <c r="I50" i="7" s="1"/>
  <c r="BQ146" i="7"/>
  <c r="BT146" i="7" s="1"/>
  <c r="AR146" i="6" s="1"/>
  <c r="BR145" i="7"/>
  <c r="E146" i="7"/>
  <c r="F145" i="7"/>
  <c r="H62" i="7"/>
  <c r="I62" i="7" s="1"/>
  <c r="BQ80" i="7"/>
  <c r="BT80" i="7" s="1"/>
  <c r="AR80" i="6" s="1"/>
  <c r="BR79" i="7"/>
  <c r="E80" i="7"/>
  <c r="F79" i="7"/>
  <c r="BQ75" i="7"/>
  <c r="BT75" i="7" s="1"/>
  <c r="AR75" i="6" s="1"/>
  <c r="BR74" i="7"/>
  <c r="E75" i="7"/>
  <c r="F74" i="7"/>
  <c r="H186" i="7"/>
  <c r="I186" i="7" s="1"/>
  <c r="H110" i="7"/>
  <c r="I110" i="7" s="1"/>
  <c r="BQ137" i="7"/>
  <c r="BT137" i="7" s="1"/>
  <c r="AR137" i="6" s="1"/>
  <c r="BR136" i="7"/>
  <c r="E137" i="7"/>
  <c r="J137" i="7" s="1"/>
  <c r="F136" i="7"/>
  <c r="BL195" i="4"/>
  <c r="BI195" i="4"/>
  <c r="BJ195" i="4" s="1"/>
  <c r="BK195" i="4" s="1"/>
  <c r="BQ3" i="7"/>
  <c r="BT3" i="7" s="1"/>
  <c r="AR3" i="6" s="1"/>
  <c r="BL104" i="4"/>
  <c r="BI104" i="4"/>
  <c r="BJ104" i="4" s="1"/>
  <c r="BK104" i="4" s="1"/>
  <c r="BH77" i="4"/>
  <c r="BE77" i="4"/>
  <c r="BL23" i="4"/>
  <c r="BI23" i="4"/>
  <c r="BJ23" i="4" s="1"/>
  <c r="BK23" i="4" s="1"/>
  <c r="BQ28" i="7"/>
  <c r="BT28" i="7" s="1"/>
  <c r="AR28" i="6" s="1"/>
  <c r="BR27" i="7"/>
  <c r="E28" i="7"/>
  <c r="F27" i="7"/>
  <c r="BQ124" i="7"/>
  <c r="BT124" i="7" s="1"/>
  <c r="AR124" i="6" s="1"/>
  <c r="BR123" i="7"/>
  <c r="E124" i="7"/>
  <c r="F123" i="7"/>
  <c r="BQ35" i="7"/>
  <c r="BT35" i="7" s="1"/>
  <c r="AR35" i="6" s="1"/>
  <c r="BR34" i="7"/>
  <c r="E35" i="7"/>
  <c r="F34" i="7"/>
  <c r="BQ99" i="7"/>
  <c r="BT99" i="7" s="1"/>
  <c r="AR99" i="6" s="1"/>
  <c r="BR98" i="7"/>
  <c r="E99" i="7"/>
  <c r="F98" i="7"/>
  <c r="BQ181" i="7"/>
  <c r="BT181" i="7" s="1"/>
  <c r="AR181" i="6" s="1"/>
  <c r="BR180" i="7"/>
  <c r="E181" i="7"/>
  <c r="F180" i="7"/>
  <c r="BL159" i="4"/>
  <c r="BI159" i="4"/>
  <c r="BJ159" i="4" s="1"/>
  <c r="BK159" i="4" s="1"/>
  <c r="BH78" i="4"/>
  <c r="BE78" i="4"/>
  <c r="BH109" i="4"/>
  <c r="BE109" i="4"/>
  <c r="BL55" i="4"/>
  <c r="BI55" i="4"/>
  <c r="BJ55" i="4" s="1"/>
  <c r="BK55" i="4" s="1"/>
  <c r="BH28" i="4"/>
  <c r="BE28" i="4"/>
  <c r="BU169" i="7"/>
  <c r="AS169" i="6" s="1"/>
  <c r="BS169" i="7"/>
  <c r="BV169" i="7" s="1"/>
  <c r="AT169" i="6" s="1"/>
  <c r="M197" i="7"/>
  <c r="N197" i="7" s="1"/>
  <c r="P197" i="7" s="1"/>
  <c r="K197" i="7"/>
  <c r="J90" i="7"/>
  <c r="M90" i="7" s="1"/>
  <c r="N90" i="7" s="1"/>
  <c r="P90" i="7" s="1"/>
  <c r="BH196" i="4"/>
  <c r="BE196" i="4"/>
  <c r="BL126" i="4"/>
  <c r="BI126" i="4"/>
  <c r="BJ126" i="4" s="1"/>
  <c r="BK126" i="4" s="1"/>
  <c r="BH45" i="4"/>
  <c r="BE45" i="4"/>
  <c r="J7" i="7"/>
  <c r="BL185" i="4"/>
  <c r="BI185" i="4"/>
  <c r="BJ185" i="4" s="1"/>
  <c r="BK185" i="4" s="1"/>
  <c r="BL138" i="4"/>
  <c r="BI138" i="4"/>
  <c r="BJ138" i="4" s="1"/>
  <c r="BK138" i="4" s="1"/>
  <c r="BH57" i="4"/>
  <c r="BE57" i="4"/>
  <c r="K29" i="7"/>
  <c r="I56" i="7"/>
  <c r="J56" i="7"/>
  <c r="M56" i="7" s="1"/>
  <c r="N56" i="7" s="1"/>
  <c r="P56" i="7" s="1"/>
  <c r="AX18" i="11"/>
  <c r="AW18" i="11"/>
  <c r="AX22" i="11"/>
  <c r="AW22" i="11"/>
  <c r="AX288" i="11"/>
  <c r="AW288" i="11"/>
  <c r="BL145" i="4"/>
  <c r="BI145" i="4"/>
  <c r="BJ145" i="4" s="1"/>
  <c r="BK145" i="4" s="1"/>
  <c r="H4" i="7"/>
  <c r="I4" i="7" s="1"/>
  <c r="BQ53" i="7"/>
  <c r="BT53" i="7" s="1"/>
  <c r="AR53" i="6" s="1"/>
  <c r="BR52" i="7"/>
  <c r="E53" i="7"/>
  <c r="F52" i="7"/>
  <c r="BH193" i="4"/>
  <c r="BE193" i="4"/>
  <c r="BU12" i="7"/>
  <c r="AS12" i="6" s="1"/>
  <c r="BS12" i="7"/>
  <c r="BV12" i="7" s="1"/>
  <c r="AT12" i="6" s="1"/>
  <c r="BU184" i="7"/>
  <c r="AS184" i="6" s="1"/>
  <c r="BS184" i="7"/>
  <c r="BV184" i="7" s="1"/>
  <c r="AT184" i="6" s="1"/>
  <c r="AY171" i="11"/>
  <c r="AZ171" i="11" s="1"/>
  <c r="BO171" i="11" a="1"/>
  <c r="BO171" i="11" s="1"/>
  <c r="AY207" i="11"/>
  <c r="AZ207" i="11" s="1"/>
  <c r="BO207" i="11" a="1"/>
  <c r="BO207" i="11" s="1"/>
  <c r="BU38" i="7"/>
  <c r="AS38" i="6" s="1"/>
  <c r="BS38" i="7"/>
  <c r="BV38" i="7" s="1"/>
  <c r="AT38" i="6" s="1"/>
  <c r="BU125" i="7"/>
  <c r="AS125" i="6" s="1"/>
  <c r="BS125" i="7"/>
  <c r="BV125" i="7" s="1"/>
  <c r="AT125" i="6" s="1"/>
  <c r="M135" i="7"/>
  <c r="N135" i="7" s="1"/>
  <c r="P135" i="7" s="1"/>
  <c r="K135" i="7"/>
  <c r="J143" i="7"/>
  <c r="M143" i="7" s="1"/>
  <c r="N143" i="7" s="1"/>
  <c r="P143" i="7" s="1"/>
  <c r="BU152" i="7"/>
  <c r="AS152" i="6" s="1"/>
  <c r="BS152" i="7"/>
  <c r="BV152" i="7" s="1"/>
  <c r="AT152" i="6" s="1"/>
  <c r="M162" i="7"/>
  <c r="N162" i="7" s="1"/>
  <c r="P162" i="7" s="1"/>
  <c r="K162" i="7"/>
  <c r="K168" i="7"/>
  <c r="AX84" i="11"/>
  <c r="AW84" i="11"/>
  <c r="BC245" i="11"/>
  <c r="BD245" i="11" s="1"/>
  <c r="AX277" i="11"/>
  <c r="AW277" i="11"/>
  <c r="AX304" i="11"/>
  <c r="AW304" i="11"/>
  <c r="BU5" i="7"/>
  <c r="AS5" i="6" s="1"/>
  <c r="BS5" i="7"/>
  <c r="BV5" i="7" s="1"/>
  <c r="AT5" i="6" s="1"/>
  <c r="BL110" i="4"/>
  <c r="BI110" i="4"/>
  <c r="BJ110" i="4" s="1"/>
  <c r="BK110" i="4" s="1"/>
  <c r="BL83" i="4"/>
  <c r="BI83" i="4"/>
  <c r="BJ83" i="4" s="1"/>
  <c r="BK83" i="4" s="1"/>
  <c r="BH47" i="4"/>
  <c r="BE47" i="4"/>
  <c r="BH20" i="4"/>
  <c r="BE20" i="4"/>
  <c r="BU122" i="7"/>
  <c r="AS122" i="6" s="1"/>
  <c r="BS122" i="7"/>
  <c r="BV122" i="7" s="1"/>
  <c r="AT122" i="6" s="1"/>
  <c r="J140" i="7"/>
  <c r="BQ141" i="7"/>
  <c r="BT141" i="7" s="1"/>
  <c r="AR141" i="6" s="1"/>
  <c r="BR149" i="7"/>
  <c r="BL115" i="4"/>
  <c r="BI115" i="4"/>
  <c r="BJ115" i="4" s="1"/>
  <c r="BK115" i="4" s="1"/>
  <c r="J178" i="7"/>
  <c r="H86" i="7"/>
  <c r="I86" i="7" s="1"/>
  <c r="H139" i="7"/>
  <c r="I139" i="7" s="1"/>
  <c r="J126" i="7"/>
  <c r="M126" i="7" s="1"/>
  <c r="N126" i="7" s="1"/>
  <c r="P126" i="7" s="1"/>
  <c r="BU197" i="7"/>
  <c r="AS197" i="6" s="1"/>
  <c r="BS197" i="7"/>
  <c r="BV197" i="7" s="1"/>
  <c r="AT197" i="6" s="1"/>
  <c r="BC314" i="11"/>
  <c r="AY353" i="11"/>
  <c r="AZ353" i="11" s="1"/>
  <c r="BO353" i="11" a="1"/>
  <c r="BO353" i="11" s="1"/>
  <c r="M72" i="7"/>
  <c r="N72" i="7" s="1"/>
  <c r="P72" i="7" s="1"/>
  <c r="K72" i="7"/>
  <c r="J144" i="7"/>
  <c r="AX59" i="11"/>
  <c r="AW59" i="11"/>
  <c r="AX38" i="11"/>
  <c r="AW38" i="11"/>
  <c r="AX265" i="11"/>
  <c r="AW265" i="11"/>
  <c r="AX292" i="11"/>
  <c r="AW292" i="11"/>
  <c r="AY97" i="11"/>
  <c r="AZ97" i="11" s="1"/>
  <c r="BO97" i="11" a="1"/>
  <c r="BO97" i="11" s="1"/>
  <c r="AY14" i="11"/>
  <c r="AZ14" i="11" s="1"/>
  <c r="BO14" i="11" a="1"/>
  <c r="BO14" i="11" s="1"/>
  <c r="AY123" i="11"/>
  <c r="AZ123" i="11" s="1"/>
  <c r="BO123" i="11" a="1"/>
  <c r="BO123" i="11" s="1"/>
  <c r="AY150" i="11"/>
  <c r="AZ150" i="11" s="1"/>
  <c r="BO150" i="11" a="1"/>
  <c r="BO150" i="11" s="1"/>
  <c r="AY326" i="11"/>
  <c r="AZ326" i="11" s="1"/>
  <c r="BO326" i="11" a="1"/>
  <c r="BO326" i="11" s="1"/>
  <c r="AY25" i="11"/>
  <c r="AZ25" i="11" s="1"/>
  <c r="BO25" i="11" a="1"/>
  <c r="BO25" i="11" s="1"/>
  <c r="AY53" i="11"/>
  <c r="AZ53" i="11" s="1"/>
  <c r="BO53" i="11" a="1"/>
  <c r="BO53" i="11" s="1"/>
  <c r="AY131" i="11"/>
  <c r="AZ131" i="11" s="1"/>
  <c r="BO131" i="11" a="1"/>
  <c r="BO131" i="11" s="1"/>
  <c r="AY158" i="11"/>
  <c r="AZ158" i="11" s="1"/>
  <c r="BO158" i="11" a="1"/>
  <c r="BO158" i="11" s="1"/>
  <c r="AY331" i="11"/>
  <c r="AZ331" i="11" s="1"/>
  <c r="BO331" i="11" a="1"/>
  <c r="BO331" i="11" s="1"/>
  <c r="AY16" i="11"/>
  <c r="AZ16" i="11" s="1"/>
  <c r="BO16" i="11" a="1"/>
  <c r="BO16" i="11" s="1"/>
  <c r="AY79" i="11"/>
  <c r="AZ79" i="11" s="1"/>
  <c r="BO79" i="11" a="1"/>
  <c r="BO79" i="11" s="1"/>
  <c r="AY133" i="11"/>
  <c r="AZ133" i="11" s="1"/>
  <c r="BO133" i="11" a="1"/>
  <c r="BO133" i="11" s="1"/>
  <c r="AY160" i="11"/>
  <c r="AZ160" i="11" s="1"/>
  <c r="BO160" i="11" a="1"/>
  <c r="BO160" i="11" s="1"/>
  <c r="AY333" i="11"/>
  <c r="AZ333" i="11" s="1"/>
  <c r="BO333" i="11" a="1"/>
  <c r="BO333" i="11" s="1"/>
  <c r="BQ32" i="7"/>
  <c r="BT32" i="7" s="1"/>
  <c r="AR32" i="6" s="1"/>
  <c r="BR31" i="7"/>
  <c r="E32" i="7"/>
  <c r="F31" i="7"/>
  <c r="BH192" i="4"/>
  <c r="BE192" i="4"/>
  <c r="BQ98" i="7"/>
  <c r="BT98" i="7" s="1"/>
  <c r="AR98" i="6" s="1"/>
  <c r="BR97" i="7"/>
  <c r="E98" i="7"/>
  <c r="F97" i="7"/>
  <c r="BQ97" i="7"/>
  <c r="BT97" i="7" s="1"/>
  <c r="AR97" i="6" s="1"/>
  <c r="BQ177" i="7"/>
  <c r="BT177" i="7" s="1"/>
  <c r="AR177" i="6" s="1"/>
  <c r="BR176" i="7"/>
  <c r="E177" i="7"/>
  <c r="F176" i="7"/>
  <c r="BQ79" i="7"/>
  <c r="BT79" i="7" s="1"/>
  <c r="AR79" i="6" s="1"/>
  <c r="BR78" i="7"/>
  <c r="E79" i="7"/>
  <c r="F78" i="7"/>
  <c r="H148" i="7"/>
  <c r="I148" i="7" s="1"/>
  <c r="K33" i="7"/>
  <c r="I168" i="7"/>
  <c r="J168" i="7"/>
  <c r="M168" i="7" s="1"/>
  <c r="N168" i="7" s="1"/>
  <c r="P168" i="7" s="1"/>
  <c r="BC360" i="11"/>
  <c r="BE363" i="11"/>
  <c r="BF363" i="11" s="1"/>
  <c r="BC369" i="11"/>
  <c r="BE372" i="11"/>
  <c r="BF372" i="11" s="1"/>
  <c r="BG372" i="11" s="1"/>
  <c r="BC378" i="11"/>
  <c r="BE381" i="11"/>
  <c r="BF381" i="11" s="1"/>
  <c r="BG381" i="11" s="1"/>
  <c r="BC387" i="11"/>
  <c r="BE390" i="11"/>
  <c r="BF390" i="11" s="1"/>
  <c r="BC396" i="11"/>
  <c r="BE399" i="11"/>
  <c r="BF399" i="11" s="1"/>
  <c r="BG399" i="11" s="1"/>
  <c r="BC405" i="11"/>
  <c r="BE408" i="11"/>
  <c r="BF408" i="11" s="1"/>
  <c r="BG408" i="11" s="1"/>
  <c r="BC414" i="11"/>
  <c r="BE417" i="11"/>
  <c r="BF417" i="11" s="1"/>
  <c r="BC423" i="11"/>
  <c r="BE426" i="11"/>
  <c r="BF426" i="11" s="1"/>
  <c r="BG426" i="11" s="1"/>
  <c r="BC432" i="11"/>
  <c r="BE435" i="11"/>
  <c r="BF435" i="11" s="1"/>
  <c r="BG435" i="11" s="1"/>
  <c r="BC441" i="11"/>
  <c r="BE444" i="11"/>
  <c r="BF444" i="11" s="1"/>
  <c r="BC453" i="11"/>
  <c r="BE459" i="11"/>
  <c r="BF459" i="11" s="1"/>
  <c r="BG459" i="11" s="1"/>
  <c r="BC486" i="11"/>
  <c r="BE504" i="11"/>
  <c r="BF504" i="11" s="1"/>
  <c r="BG504" i="11" s="1"/>
  <c r="AX80" i="11"/>
  <c r="AW80" i="11"/>
  <c r="AX110" i="11"/>
  <c r="AW110" i="11"/>
  <c r="AX272" i="11"/>
  <c r="AW272" i="11"/>
  <c r="AX299" i="11"/>
  <c r="AW299" i="11"/>
  <c r="M19" i="7"/>
  <c r="N19" i="7" s="1"/>
  <c r="P19" i="7" s="1"/>
  <c r="K19" i="7"/>
  <c r="J47" i="7"/>
  <c r="M47" i="7" s="1"/>
  <c r="N47" i="7" s="1"/>
  <c r="P47" i="7" s="1"/>
  <c r="BU99" i="7"/>
  <c r="AS99" i="6" s="1"/>
  <c r="BS99" i="7"/>
  <c r="BV99" i="7" s="1"/>
  <c r="AT99" i="6" s="1"/>
  <c r="BU39" i="7"/>
  <c r="AS39" i="6" s="1"/>
  <c r="BS39" i="7"/>
  <c r="BV39" i="7" s="1"/>
  <c r="AT39" i="6" s="1"/>
  <c r="J179" i="7"/>
  <c r="BU72" i="7"/>
  <c r="AS72" i="6" s="1"/>
  <c r="BS72" i="7"/>
  <c r="BV72" i="7" s="1"/>
  <c r="AT72" i="6" s="1"/>
  <c r="M161" i="7"/>
  <c r="N161" i="7" s="1"/>
  <c r="P161" i="7" s="1"/>
  <c r="K161" i="7"/>
  <c r="BU81" i="7"/>
  <c r="AS81" i="6" s="1"/>
  <c r="BS81" i="7"/>
  <c r="BV81" i="7" s="1"/>
  <c r="AT81" i="6" s="1"/>
  <c r="K143" i="7"/>
  <c r="AX48" i="11"/>
  <c r="AW48" i="11"/>
  <c r="AX11" i="11"/>
  <c r="AW11" i="11"/>
  <c r="AX262" i="11"/>
  <c r="AW262" i="11"/>
  <c r="AX289" i="11"/>
  <c r="AW289" i="11"/>
  <c r="AY81" i="11"/>
  <c r="AZ81" i="11" s="1"/>
  <c r="BO81" i="11" a="1"/>
  <c r="BO81" i="11" s="1"/>
  <c r="AY104" i="11"/>
  <c r="AZ104" i="11" s="1"/>
  <c r="BO104" i="11" a="1"/>
  <c r="BO104" i="11" s="1"/>
  <c r="AY141" i="11"/>
  <c r="AZ141" i="11" s="1"/>
  <c r="BO141" i="11" a="1"/>
  <c r="BO141" i="11" s="1"/>
  <c r="AY317" i="11"/>
  <c r="AZ317" i="11" s="1"/>
  <c r="BO317" i="11" a="1"/>
  <c r="BO317" i="11" s="1"/>
  <c r="AY344" i="11"/>
  <c r="AZ344" i="11" s="1"/>
  <c r="BO344" i="11" a="1"/>
  <c r="BO344" i="11" s="1"/>
  <c r="AY115" i="11"/>
  <c r="AZ115" i="11" s="1"/>
  <c r="BO115" i="11" a="1"/>
  <c r="BO115" i="11" s="1"/>
  <c r="AY122" i="11"/>
  <c r="AZ122" i="11" s="1"/>
  <c r="BO122" i="11" a="1"/>
  <c r="BO122" i="11" s="1"/>
  <c r="AY149" i="11"/>
  <c r="AZ149" i="11" s="1"/>
  <c r="BO149" i="11" a="1"/>
  <c r="BO149" i="11" s="1"/>
  <c r="AY322" i="11"/>
  <c r="AZ322" i="11" s="1"/>
  <c r="BO322" i="11" a="1"/>
  <c r="BO322" i="11" s="1"/>
  <c r="AY349" i="11"/>
  <c r="AZ349" i="11" s="1"/>
  <c r="BO349" i="11" a="1"/>
  <c r="BO349" i="11" s="1"/>
  <c r="AY23" i="11"/>
  <c r="AZ23" i="11" s="1"/>
  <c r="BO23" i="11" a="1"/>
  <c r="BO23" i="11" s="1"/>
  <c r="AY124" i="11"/>
  <c r="AZ124" i="11" s="1"/>
  <c r="BO124" i="11" a="1"/>
  <c r="BO124" i="11" s="1"/>
  <c r="AY151" i="11"/>
  <c r="AZ151" i="11" s="1"/>
  <c r="BO151" i="11" a="1"/>
  <c r="BO151" i="11" s="1"/>
  <c r="AY324" i="11"/>
  <c r="AZ324" i="11" s="1"/>
  <c r="BO324" i="11" a="1"/>
  <c r="BO324" i="11" s="1"/>
  <c r="H75" i="7"/>
  <c r="I75" i="7" s="1"/>
  <c r="BQ71" i="7"/>
  <c r="BT71" i="7" s="1"/>
  <c r="AR71" i="6" s="1"/>
  <c r="BR70" i="7"/>
  <c r="E71" i="7"/>
  <c r="F70" i="7"/>
  <c r="H25" i="7"/>
  <c r="I25" i="7" s="1"/>
  <c r="H121" i="7"/>
  <c r="I121" i="7" s="1"/>
  <c r="BH160" i="4"/>
  <c r="BE160" i="4"/>
  <c r="BH123" i="4"/>
  <c r="BE123" i="4"/>
  <c r="BH42" i="4"/>
  <c r="BE42" i="4"/>
  <c r="BH146" i="4"/>
  <c r="BE146" i="4"/>
  <c r="J12" i="7"/>
  <c r="J184" i="7"/>
  <c r="M184" i="7" s="1"/>
  <c r="N184" i="7" s="1"/>
  <c r="P184" i="7" s="1"/>
  <c r="AY44" i="11"/>
  <c r="AZ44" i="11" s="1"/>
  <c r="BO44" i="11" a="1"/>
  <c r="BO44" i="11" s="1"/>
  <c r="BE56" i="11"/>
  <c r="BF56" i="11" s="1"/>
  <c r="BQ66" i="7"/>
  <c r="BT66" i="7" s="1"/>
  <c r="AR66" i="6" s="1"/>
  <c r="BR65" i="7"/>
  <c r="E66" i="7"/>
  <c r="F65" i="7"/>
  <c r="J38" i="7"/>
  <c r="M38" i="7" s="1"/>
  <c r="N38" i="7" s="1"/>
  <c r="P38" i="7" s="1"/>
  <c r="BU107" i="7"/>
  <c r="AS107" i="6" s="1"/>
  <c r="BS107" i="7"/>
  <c r="BV107" i="7" s="1"/>
  <c r="AT107" i="6" s="1"/>
  <c r="M117" i="7"/>
  <c r="N117" i="7" s="1"/>
  <c r="P117" i="7" s="1"/>
  <c r="K117" i="7"/>
  <c r="J125" i="7"/>
  <c r="M125" i="7" s="1"/>
  <c r="N125" i="7" s="1"/>
  <c r="P125" i="7" s="1"/>
  <c r="BU134" i="7"/>
  <c r="AS134" i="6" s="1"/>
  <c r="BS134" i="7"/>
  <c r="BV134" i="7" s="1"/>
  <c r="AT134" i="6" s="1"/>
  <c r="M144" i="7"/>
  <c r="N144" i="7" s="1"/>
  <c r="P144" i="7" s="1"/>
  <c r="K144" i="7"/>
  <c r="J152" i="7"/>
  <c r="BQ60" i="7"/>
  <c r="BT60" i="7" s="1"/>
  <c r="AR60" i="6" s="1"/>
  <c r="BR59" i="7"/>
  <c r="E60" i="7"/>
  <c r="F59" i="7"/>
  <c r="BQ133" i="7"/>
  <c r="BT133" i="7" s="1"/>
  <c r="AR133" i="6" s="1"/>
  <c r="BR132" i="7"/>
  <c r="E133" i="7"/>
  <c r="F132" i="7"/>
  <c r="BQ113" i="7"/>
  <c r="BT113" i="7" s="1"/>
  <c r="AR113" i="6" s="1"/>
  <c r="BR112" i="7"/>
  <c r="E113" i="7"/>
  <c r="F112" i="7"/>
  <c r="BQ190" i="7"/>
  <c r="BT190" i="7" s="1"/>
  <c r="AR190" i="6" s="1"/>
  <c r="BR189" i="7"/>
  <c r="E190" i="7"/>
  <c r="F189" i="7"/>
  <c r="BU161" i="7"/>
  <c r="AS161" i="6" s="1"/>
  <c r="BS161" i="7"/>
  <c r="BV161" i="7" s="1"/>
  <c r="AT161" i="6" s="1"/>
  <c r="M188" i="7"/>
  <c r="N188" i="7" s="1"/>
  <c r="P188" i="7" s="1"/>
  <c r="K188" i="7"/>
  <c r="BU63" i="7"/>
  <c r="AS63" i="6" s="1"/>
  <c r="BS63" i="7"/>
  <c r="BV63" i="7" s="1"/>
  <c r="AT63" i="6" s="1"/>
  <c r="M152" i="7"/>
  <c r="N152" i="7" s="1"/>
  <c r="P152" i="7" s="1"/>
  <c r="K152" i="7"/>
  <c r="BU168" i="7"/>
  <c r="AS168" i="6" s="1"/>
  <c r="BS168" i="7"/>
  <c r="BV168" i="7" s="1"/>
  <c r="AT168" i="6" s="1"/>
  <c r="K194" i="7"/>
  <c r="BC93" i="11"/>
  <c r="AY169" i="11"/>
  <c r="AZ169" i="11" s="1"/>
  <c r="BO169" i="11" a="1"/>
  <c r="BO169" i="11" s="1"/>
  <c r="AY178" i="11"/>
  <c r="AZ178" i="11" s="1"/>
  <c r="BO178" i="11" a="1"/>
  <c r="BO178" i="11" s="1"/>
  <c r="AY187" i="11"/>
  <c r="AZ187" i="11" s="1"/>
  <c r="BO187" i="11" a="1"/>
  <c r="BO187" i="11" s="1"/>
  <c r="AY196" i="11"/>
  <c r="AZ196" i="11" s="1"/>
  <c r="BO196" i="11" a="1"/>
  <c r="BO196" i="11" s="1"/>
  <c r="AY205" i="11"/>
  <c r="AZ205" i="11" s="1"/>
  <c r="BO205" i="11" a="1"/>
  <c r="BO205" i="11" s="1"/>
  <c r="AY214" i="11"/>
  <c r="AZ214" i="11" s="1"/>
  <c r="BO214" i="11" a="1"/>
  <c r="BO214" i="11" s="1"/>
  <c r="AY223" i="11"/>
  <c r="AZ223" i="11" s="1"/>
  <c r="BO223" i="11" a="1"/>
  <c r="BO223" i="11" s="1"/>
  <c r="AY232" i="11"/>
  <c r="AZ232" i="11" s="1"/>
  <c r="BO232" i="11" a="1"/>
  <c r="BO232" i="11" s="1"/>
  <c r="AY241" i="11"/>
  <c r="AZ241" i="11" s="1"/>
  <c r="BO241" i="11" a="1"/>
  <c r="BO241" i="11" s="1"/>
  <c r="AY356" i="11"/>
  <c r="AZ356" i="11" s="1"/>
  <c r="BO356" i="11" a="1"/>
  <c r="BO356" i="11" s="1"/>
  <c r="AX12" i="11"/>
  <c r="AW12" i="11"/>
  <c r="AX4" i="11"/>
  <c r="AW4" i="11"/>
  <c r="BE245" i="11"/>
  <c r="BF245" i="11" s="1"/>
  <c r="BG245" i="11" s="1"/>
  <c r="AX268" i="11"/>
  <c r="AW268" i="11"/>
  <c r="AX295" i="11"/>
  <c r="AW295" i="11"/>
  <c r="AY34" i="11"/>
  <c r="AZ34" i="11" s="1"/>
  <c r="BO34" i="11" a="1"/>
  <c r="BO34" i="11" s="1"/>
  <c r="AY70" i="11"/>
  <c r="AZ70" i="11" s="1"/>
  <c r="BO70" i="11" a="1"/>
  <c r="BO70" i="11" s="1"/>
  <c r="AY132" i="11"/>
  <c r="AZ132" i="11" s="1"/>
  <c r="BO132" i="11" a="1"/>
  <c r="BO132" i="11" s="1"/>
  <c r="AY159" i="11"/>
  <c r="AZ159" i="11" s="1"/>
  <c r="BO159" i="11" a="1"/>
  <c r="BO159" i="11" s="1"/>
  <c r="AY335" i="11"/>
  <c r="AZ335" i="11" s="1"/>
  <c r="BO335" i="11" a="1"/>
  <c r="BO335" i="11" s="1"/>
  <c r="AY72" i="11"/>
  <c r="AZ72" i="11" s="1"/>
  <c r="BO72" i="11" a="1"/>
  <c r="BO72" i="11" s="1"/>
  <c r="AY88" i="11"/>
  <c r="AZ88" i="11" s="1"/>
  <c r="BO88" i="11" a="1"/>
  <c r="BO88" i="11" s="1"/>
  <c r="AY140" i="11"/>
  <c r="AZ140" i="11" s="1"/>
  <c r="BO140" i="11" a="1"/>
  <c r="BO140" i="11" s="1"/>
  <c r="AY167" i="11"/>
  <c r="AZ167" i="11" s="1"/>
  <c r="BO167" i="11" a="1"/>
  <c r="BO167" i="11" s="1"/>
  <c r="AY340" i="11"/>
  <c r="AZ340" i="11" s="1"/>
  <c r="BO340" i="11" a="1"/>
  <c r="BO340" i="11" s="1"/>
  <c r="AY69" i="11"/>
  <c r="AZ69" i="11" s="1"/>
  <c r="BO69" i="11" a="1"/>
  <c r="BO69" i="11" s="1"/>
  <c r="AY113" i="11"/>
  <c r="AZ113" i="11" s="1"/>
  <c r="BO113" i="11" a="1"/>
  <c r="BO113" i="11" s="1"/>
  <c r="AY142" i="11"/>
  <c r="AZ142" i="11" s="1"/>
  <c r="BO142" i="11" a="1"/>
  <c r="BO142" i="11" s="1"/>
  <c r="AY315" i="11"/>
  <c r="AZ315" i="11" s="1"/>
  <c r="BO315" i="11" a="1"/>
  <c r="BO315" i="11" s="1"/>
  <c r="AY342" i="11"/>
  <c r="AZ342" i="11" s="1"/>
  <c r="BO342" i="11" a="1"/>
  <c r="BO342" i="11" s="1"/>
  <c r="BQ5" i="7"/>
  <c r="BT5" i="7" s="1"/>
  <c r="AR5" i="6" s="1"/>
  <c r="BR4" i="7"/>
  <c r="E5" i="7"/>
  <c r="F4" i="7"/>
  <c r="BQ157" i="7"/>
  <c r="BT157" i="7" s="1"/>
  <c r="AR157" i="6" s="1"/>
  <c r="BR156" i="7"/>
  <c r="E157" i="7"/>
  <c r="F156" i="7"/>
  <c r="BH198" i="4"/>
  <c r="BE198" i="4"/>
  <c r="BQ6" i="7"/>
  <c r="BT6" i="7" s="1"/>
  <c r="AR6" i="6" s="1"/>
  <c r="BH119" i="4"/>
  <c r="BE119" i="4"/>
  <c r="BH92" i="4"/>
  <c r="BE92" i="4"/>
  <c r="BH65" i="4"/>
  <c r="BE65" i="4"/>
  <c r="BH38" i="4"/>
  <c r="BE38" i="4"/>
  <c r="BH11" i="4"/>
  <c r="BE11" i="4"/>
  <c r="BR44" i="7"/>
  <c r="K54" i="7"/>
  <c r="BU104" i="7"/>
  <c r="AS104" i="6" s="1"/>
  <c r="BS104" i="7"/>
  <c r="BV104" i="7" s="1"/>
  <c r="AT104" i="6" s="1"/>
  <c r="J122" i="7"/>
  <c r="BU131" i="7"/>
  <c r="AS131" i="6" s="1"/>
  <c r="BS131" i="7"/>
  <c r="BV131" i="7" s="1"/>
  <c r="AT131" i="6" s="1"/>
  <c r="K141" i="7"/>
  <c r="J149" i="7"/>
  <c r="BU158" i="7"/>
  <c r="AS158" i="6" s="1"/>
  <c r="BS158" i="7"/>
  <c r="BV158" i="7" s="1"/>
  <c r="AT158" i="6" s="1"/>
  <c r="BQ46" i="7"/>
  <c r="BT46" i="7" s="1"/>
  <c r="AR46" i="6" s="1"/>
  <c r="BR45" i="7"/>
  <c r="E46" i="7"/>
  <c r="F45" i="7"/>
  <c r="BQ115" i="7"/>
  <c r="BT115" i="7" s="1"/>
  <c r="AR115" i="6" s="1"/>
  <c r="BR114" i="7"/>
  <c r="E115" i="7"/>
  <c r="F114" i="7"/>
  <c r="BQ26" i="7"/>
  <c r="BT26" i="7" s="1"/>
  <c r="AR26" i="6" s="1"/>
  <c r="BR25" i="7"/>
  <c r="E26" i="7"/>
  <c r="F25" i="7"/>
  <c r="BH124" i="4"/>
  <c r="BE124" i="4"/>
  <c r="BH97" i="4"/>
  <c r="BE97" i="4"/>
  <c r="BH70" i="4"/>
  <c r="BE70" i="4"/>
  <c r="BH43" i="4"/>
  <c r="BE43" i="4"/>
  <c r="BH16" i="4"/>
  <c r="BE16" i="4"/>
  <c r="BR26" i="7"/>
  <c r="M179" i="7"/>
  <c r="N179" i="7" s="1"/>
  <c r="P179" i="7" s="1"/>
  <c r="K179" i="7"/>
  <c r="BU170" i="7"/>
  <c r="AS170" i="6" s="1"/>
  <c r="BS170" i="7"/>
  <c r="BV170" i="7" s="1"/>
  <c r="AT170" i="6" s="1"/>
  <c r="K38" i="7"/>
  <c r="J124" i="7"/>
  <c r="BH191" i="4"/>
  <c r="BE191" i="4"/>
  <c r="BH171" i="4"/>
  <c r="BE171" i="4"/>
  <c r="BH90" i="4"/>
  <c r="BE90" i="4"/>
  <c r="BH9" i="4"/>
  <c r="BE9" i="4"/>
  <c r="BU89" i="7"/>
  <c r="AS89" i="6" s="1"/>
  <c r="BS89" i="7"/>
  <c r="BV89" i="7" s="1"/>
  <c r="AT89" i="6" s="1"/>
  <c r="K163" i="7"/>
  <c r="J46" i="7"/>
  <c r="BR133" i="7"/>
  <c r="AY90" i="11"/>
  <c r="AZ90" i="11" s="1"/>
  <c r="BO90" i="11" a="1"/>
  <c r="BO90" i="11" s="1"/>
  <c r="AY5" i="11"/>
  <c r="AZ5" i="11" s="1"/>
  <c r="BO5" i="11" a="1"/>
  <c r="BO5" i="11" s="1"/>
  <c r="AY177" i="11"/>
  <c r="AZ177" i="11" s="1"/>
  <c r="BO177" i="11" a="1"/>
  <c r="BO177" i="11" s="1"/>
  <c r="AY186" i="11"/>
  <c r="AZ186" i="11" s="1"/>
  <c r="BO186" i="11" a="1"/>
  <c r="BO186" i="11" s="1"/>
  <c r="AY195" i="11"/>
  <c r="AZ195" i="11" s="1"/>
  <c r="BO195" i="11" a="1"/>
  <c r="BO195" i="11" s="1"/>
  <c r="AY204" i="11"/>
  <c r="AZ204" i="11" s="1"/>
  <c r="BO204" i="11" a="1"/>
  <c r="BO204" i="11" s="1"/>
  <c r="AY213" i="11"/>
  <c r="AZ213" i="11" s="1"/>
  <c r="BO213" i="11" a="1"/>
  <c r="BO213" i="11" s="1"/>
  <c r="AY222" i="11"/>
  <c r="AZ222" i="11" s="1"/>
  <c r="BO222" i="11" a="1"/>
  <c r="BO222" i="11" s="1"/>
  <c r="AY231" i="11"/>
  <c r="AZ231" i="11" s="1"/>
  <c r="BO231" i="11" a="1"/>
  <c r="BO231" i="11" s="1"/>
  <c r="AY240" i="11"/>
  <c r="AZ240" i="11" s="1"/>
  <c r="BO240" i="11" a="1"/>
  <c r="BO240" i="11" s="1"/>
  <c r="AY355" i="11"/>
  <c r="AZ355" i="11" s="1"/>
  <c r="BO355" i="11" a="1"/>
  <c r="BO355" i="11" s="1"/>
  <c r="BH142" i="4"/>
  <c r="BE142" i="4"/>
  <c r="BH189" i="4"/>
  <c r="BE189" i="4"/>
  <c r="BH108" i="4"/>
  <c r="BE108" i="4"/>
  <c r="BH27" i="4"/>
  <c r="BE27" i="4"/>
  <c r="H183" i="7"/>
  <c r="BQ50" i="7"/>
  <c r="BT50" i="7" s="1"/>
  <c r="AR50" i="6" s="1"/>
  <c r="BR49" i="7"/>
  <c r="E50" i="7"/>
  <c r="F49" i="7"/>
  <c r="H9" i="7"/>
  <c r="H88" i="7"/>
  <c r="I88" i="7" s="1"/>
  <c r="BQ43" i="7"/>
  <c r="BT43" i="7" s="1"/>
  <c r="AR43" i="6" s="1"/>
  <c r="BR42" i="7"/>
  <c r="E43" i="7"/>
  <c r="F42" i="7"/>
  <c r="BQ166" i="7"/>
  <c r="BT166" i="7" s="1"/>
  <c r="AR166" i="6" s="1"/>
  <c r="BR165" i="7"/>
  <c r="E166" i="7"/>
  <c r="F165" i="7"/>
  <c r="H155" i="7"/>
  <c r="BQ187" i="7"/>
  <c r="BT187" i="7" s="1"/>
  <c r="AR187" i="6" s="1"/>
  <c r="BR186" i="7"/>
  <c r="E187" i="7"/>
  <c r="F186" i="7"/>
  <c r="BQ25" i="7"/>
  <c r="BT25" i="7" s="1"/>
  <c r="AR25" i="6" s="1"/>
  <c r="BR24" i="7"/>
  <c r="E25" i="7"/>
  <c r="F24" i="7"/>
  <c r="BQ121" i="7"/>
  <c r="BT121" i="7" s="1"/>
  <c r="AR121" i="6" s="1"/>
  <c r="BR120" i="7"/>
  <c r="E121" i="7"/>
  <c r="F120" i="7"/>
  <c r="BQ14" i="7"/>
  <c r="BT14" i="7" s="1"/>
  <c r="AR14" i="6" s="1"/>
  <c r="BR13" i="7"/>
  <c r="E14" i="7"/>
  <c r="F13" i="7"/>
  <c r="BQ110" i="7"/>
  <c r="BT110" i="7" s="1"/>
  <c r="AR110" i="6" s="1"/>
  <c r="BR109" i="7"/>
  <c r="E110" i="7"/>
  <c r="F109" i="7"/>
  <c r="BQ18" i="7"/>
  <c r="BT18" i="7" s="1"/>
  <c r="AR18" i="6" s="1"/>
  <c r="BR17" i="7"/>
  <c r="E18" i="7"/>
  <c r="F17" i="7"/>
  <c r="BB59" i="4"/>
  <c r="BD59" i="4"/>
  <c r="BC59" i="4"/>
  <c r="BF59" i="4" s="1"/>
  <c r="BG59" i="4" s="1"/>
  <c r="H14" i="7"/>
  <c r="I14" i="7" s="1"/>
  <c r="H151" i="7"/>
  <c r="I151" i="7" s="1"/>
  <c r="BQ186" i="7"/>
  <c r="BT186" i="7" s="1"/>
  <c r="AR186" i="6" s="1"/>
  <c r="BR185" i="7"/>
  <c r="E186" i="7"/>
  <c r="F185" i="7"/>
  <c r="BQ88" i="7"/>
  <c r="BT88" i="7" s="1"/>
  <c r="AR88" i="6" s="1"/>
  <c r="BR87" i="7"/>
  <c r="E88" i="7"/>
  <c r="F87" i="7"/>
  <c r="BQ158" i="7"/>
  <c r="BT158" i="7" s="1"/>
  <c r="AR158" i="6" s="1"/>
  <c r="BR157" i="7"/>
  <c r="E158" i="7"/>
  <c r="F157" i="7"/>
  <c r="BB24" i="4"/>
  <c r="BD24" i="4"/>
  <c r="BC24" i="4"/>
  <c r="BF24" i="4" s="1"/>
  <c r="BG24" i="4" s="1"/>
  <c r="BB64" i="4"/>
  <c r="BD64" i="4"/>
  <c r="BC64" i="4"/>
  <c r="BF64" i="4" s="1"/>
  <c r="BG64" i="4" s="1"/>
  <c r="H80" i="7"/>
  <c r="BB153" i="4"/>
  <c r="BD153" i="4"/>
  <c r="BC153" i="4"/>
  <c r="BF153" i="4" s="1"/>
  <c r="BG153" i="4" s="1"/>
  <c r="K176" i="7"/>
  <c r="J62" i="7"/>
  <c r="BU135" i="7"/>
  <c r="AS135" i="6" s="1"/>
  <c r="BS135" i="7"/>
  <c r="BV135" i="7" s="1"/>
  <c r="AT135" i="6" s="1"/>
  <c r="J106" i="7"/>
  <c r="BU183" i="7"/>
  <c r="AS183" i="6" s="1"/>
  <c r="BS183" i="7"/>
  <c r="BV183" i="7" s="1"/>
  <c r="AT183" i="6" s="1"/>
  <c r="AY108" i="11"/>
  <c r="AZ108" i="11" s="1"/>
  <c r="BO108" i="11" a="1"/>
  <c r="BO108" i="11" s="1"/>
  <c r="AY173" i="11"/>
  <c r="AZ173" i="11" s="1"/>
  <c r="BO173" i="11" a="1"/>
  <c r="BO173" i="11" s="1"/>
  <c r="AY182" i="11"/>
  <c r="AZ182" i="11" s="1"/>
  <c r="BO182" i="11" a="1"/>
  <c r="BO182" i="11" s="1"/>
  <c r="AY191" i="11"/>
  <c r="AZ191" i="11" s="1"/>
  <c r="BO191" i="11" a="1"/>
  <c r="BO191" i="11" s="1"/>
  <c r="AY200" i="11"/>
  <c r="AZ200" i="11" s="1"/>
  <c r="BO200" i="11" a="1"/>
  <c r="BO200" i="11" s="1"/>
  <c r="AY209" i="11"/>
  <c r="AZ209" i="11" s="1"/>
  <c r="BO209" i="11" a="1"/>
  <c r="BO209" i="11" s="1"/>
  <c r="AY218" i="11"/>
  <c r="AZ218" i="11" s="1"/>
  <c r="BO218" i="11" a="1"/>
  <c r="BO218" i="11" s="1"/>
  <c r="AY227" i="11"/>
  <c r="AZ227" i="11" s="1"/>
  <c r="BO227" i="11" a="1"/>
  <c r="BO227" i="11" s="1"/>
  <c r="AY236" i="11"/>
  <c r="AZ236" i="11" s="1"/>
  <c r="BO236" i="11" a="1"/>
  <c r="BO236" i="11" s="1"/>
  <c r="AY351" i="11"/>
  <c r="AZ351" i="11" s="1"/>
  <c r="BO351" i="11" a="1"/>
  <c r="BO351" i="11" s="1"/>
  <c r="BB84" i="4"/>
  <c r="BD84" i="4"/>
  <c r="BC84" i="4"/>
  <c r="BF84" i="4" s="1"/>
  <c r="BG84" i="4" s="1"/>
  <c r="J164" i="7"/>
  <c r="BQ165" i="7"/>
  <c r="BT165" i="7" s="1"/>
  <c r="AR165" i="6" s="1"/>
  <c r="BR190" i="7"/>
  <c r="K22" i="7"/>
  <c r="J100" i="7"/>
  <c r="M100" i="7" s="1"/>
  <c r="N100" i="7" s="1"/>
  <c r="P100" i="7" s="1"/>
  <c r="BU188" i="7"/>
  <c r="AS188" i="6" s="1"/>
  <c r="BS188" i="7"/>
  <c r="BV188" i="7" s="1"/>
  <c r="AT188" i="6" s="1"/>
  <c r="M102" i="7"/>
  <c r="N102" i="7" s="1"/>
  <c r="P102" i="7" s="1"/>
  <c r="K102" i="7"/>
  <c r="J192" i="7"/>
  <c r="AX65" i="11"/>
  <c r="AW65" i="11"/>
  <c r="AX64" i="11"/>
  <c r="AW64" i="11"/>
  <c r="AX267" i="11"/>
  <c r="AW267" i="11"/>
  <c r="AX294" i="11"/>
  <c r="AW294" i="11"/>
  <c r="AY55" i="11"/>
  <c r="AZ55" i="11" s="1"/>
  <c r="BO55" i="11" a="1"/>
  <c r="BO55" i="11" s="1"/>
  <c r="AY76" i="11"/>
  <c r="AZ76" i="11" s="1"/>
  <c r="BO76" i="11" a="1"/>
  <c r="BO76" i="11" s="1"/>
  <c r="AY135" i="11"/>
  <c r="AZ135" i="11" s="1"/>
  <c r="BO135" i="11" a="1"/>
  <c r="BO135" i="11" s="1"/>
  <c r="AY162" i="11"/>
  <c r="AZ162" i="11" s="1"/>
  <c r="BO162" i="11" a="1"/>
  <c r="BO162" i="11" s="1"/>
  <c r="AY338" i="11"/>
  <c r="AZ338" i="11" s="1"/>
  <c r="BO338" i="11" a="1"/>
  <c r="BO338" i="11" s="1"/>
  <c r="AY78" i="11"/>
  <c r="AZ78" i="11" s="1"/>
  <c r="BO78" i="11" a="1"/>
  <c r="BO78" i="11" s="1"/>
  <c r="AY116" i="11"/>
  <c r="AZ116" i="11" s="1"/>
  <c r="BO116" i="11" a="1"/>
  <c r="BO116" i="11" s="1"/>
  <c r="AY143" i="11"/>
  <c r="AZ143" i="11" s="1"/>
  <c r="BO143" i="11" a="1"/>
  <c r="BO143" i="11" s="1"/>
  <c r="AY316" i="11"/>
  <c r="AZ316" i="11" s="1"/>
  <c r="BO316" i="11" a="1"/>
  <c r="BO316" i="11" s="1"/>
  <c r="AY343" i="11"/>
  <c r="AZ343" i="11" s="1"/>
  <c r="BO343" i="11" a="1"/>
  <c r="BO343" i="11" s="1"/>
  <c r="AY98" i="11"/>
  <c r="AZ98" i="11" s="1"/>
  <c r="BO98" i="11" a="1"/>
  <c r="BO98" i="11" s="1"/>
  <c r="AY118" i="11"/>
  <c r="AZ118" i="11" s="1"/>
  <c r="BO118" i="11" a="1"/>
  <c r="BO118" i="11" s="1"/>
  <c r="AY145" i="11"/>
  <c r="AZ145" i="11" s="1"/>
  <c r="BO145" i="11" a="1"/>
  <c r="BO145" i="11" s="1"/>
  <c r="AY318" i="11"/>
  <c r="AZ318" i="11" s="1"/>
  <c r="BO318" i="11" a="1"/>
  <c r="BO318" i="11" s="1"/>
  <c r="AY345" i="11"/>
  <c r="AZ345" i="11" s="1"/>
  <c r="BO345" i="11" a="1"/>
  <c r="BO345" i="11" s="1"/>
  <c r="BE361" i="11"/>
  <c r="BF361" i="11" s="1"/>
  <c r="BC385" i="11"/>
  <c r="BE388" i="11"/>
  <c r="BF388" i="11" s="1"/>
  <c r="BG388" i="11" s="1"/>
  <c r="BC397" i="11"/>
  <c r="BE403" i="11"/>
  <c r="BF403" i="11" s="1"/>
  <c r="BG403" i="11" s="1"/>
  <c r="BC409" i="11"/>
  <c r="BE415" i="11"/>
  <c r="BF415" i="11" s="1"/>
  <c r="BC421" i="11"/>
  <c r="BE427" i="11"/>
  <c r="BF427" i="11" s="1"/>
  <c r="BG427" i="11" s="1"/>
  <c r="BC433" i="11"/>
  <c r="BE439" i="11"/>
  <c r="BF439" i="11" s="1"/>
  <c r="BG439" i="11" s="1"/>
  <c r="BC448" i="11"/>
  <c r="BE451" i="11"/>
  <c r="BF451" i="11" s="1"/>
  <c r="BC460" i="11"/>
  <c r="BE463" i="11"/>
  <c r="BF463" i="11" s="1"/>
  <c r="BG463" i="11" s="1"/>
  <c r="BC487" i="11"/>
  <c r="BE496" i="11"/>
  <c r="BF496" i="11" s="1"/>
  <c r="BG496" i="11" s="1"/>
  <c r="BC450" i="11"/>
  <c r="BE462" i="11"/>
  <c r="BF462" i="11" s="1"/>
  <c r="BC489" i="11"/>
  <c r="BE492" i="11"/>
  <c r="BF492" i="11" s="1"/>
  <c r="BG492" i="11" s="1"/>
  <c r="BC510" i="11"/>
  <c r="BE531" i="11"/>
  <c r="BF531" i="11" s="1"/>
  <c r="BG531" i="11" s="1"/>
  <c r="BC543" i="11"/>
  <c r="BH194" i="4"/>
  <c r="BE194" i="4"/>
  <c r="BH158" i="4"/>
  <c r="BE158" i="4"/>
  <c r="BH30" i="4"/>
  <c r="BE30" i="4"/>
  <c r="AX27" i="11"/>
  <c r="AW27" i="11"/>
  <c r="AX49" i="11"/>
  <c r="AW49" i="11"/>
  <c r="AX273" i="11"/>
  <c r="AW273" i="11"/>
  <c r="AX300" i="11"/>
  <c r="AW300" i="11"/>
  <c r="BC362" i="11"/>
  <c r="BE365" i="11"/>
  <c r="BF365" i="11" s="1"/>
  <c r="BG365" i="11" s="1"/>
  <c r="BC374" i="11"/>
  <c r="BE377" i="11"/>
  <c r="BF377" i="11" s="1"/>
  <c r="BG377" i="11" s="1"/>
  <c r="BC386" i="11"/>
  <c r="BE392" i="11"/>
  <c r="BF392" i="11" s="1"/>
  <c r="BC398" i="11"/>
  <c r="BE404" i="11"/>
  <c r="BF404" i="11" s="1"/>
  <c r="BG404" i="11" s="1"/>
  <c r="BC413" i="11"/>
  <c r="BE416" i="11"/>
  <c r="BF416" i="11" s="1"/>
  <c r="BG416" i="11" s="1"/>
  <c r="BC425" i="11"/>
  <c r="BE428" i="11"/>
  <c r="BF428" i="11" s="1"/>
  <c r="BC437" i="11"/>
  <c r="BE440" i="11"/>
  <c r="BF440" i="11" s="1"/>
  <c r="BG440" i="11" s="1"/>
  <c r="BC449" i="11"/>
  <c r="BE455" i="11"/>
  <c r="BF455" i="11" s="1"/>
  <c r="BG455" i="11" s="1"/>
  <c r="BC461" i="11"/>
  <c r="BE467" i="11"/>
  <c r="BF467" i="11" s="1"/>
  <c r="BC476" i="11"/>
  <c r="BE479" i="11"/>
  <c r="BF479" i="11" s="1"/>
  <c r="BG479" i="11" s="1"/>
  <c r="BC488" i="11"/>
  <c r="BE491" i="11"/>
  <c r="BF491" i="11" s="1"/>
  <c r="BG491" i="11" s="1"/>
  <c r="BC500" i="11"/>
  <c r="BE503" i="11"/>
  <c r="BF503" i="11" s="1"/>
  <c r="BC512" i="11"/>
  <c r="BE515" i="11"/>
  <c r="BF515" i="11" s="1"/>
  <c r="BG515" i="11" s="1"/>
  <c r="BC524" i="11"/>
  <c r="BE527" i="11"/>
  <c r="BF527" i="11" s="1"/>
  <c r="BG527" i="11" s="1"/>
  <c r="BC536" i="11"/>
  <c r="BE539" i="11"/>
  <c r="BF539" i="11" s="1"/>
  <c r="BC548" i="11"/>
  <c r="BE469" i="11"/>
  <c r="BF469" i="11" s="1"/>
  <c r="BG469" i="11" s="1"/>
  <c r="BC478" i="11"/>
  <c r="BE484" i="11"/>
  <c r="BF484" i="11" s="1"/>
  <c r="BG484" i="11" s="1"/>
  <c r="BC493" i="11"/>
  <c r="BE502" i="11"/>
  <c r="BF502" i="11" s="1"/>
  <c r="BC511" i="11"/>
  <c r="BE514" i="11"/>
  <c r="BF514" i="11" s="1"/>
  <c r="BG514" i="11" s="1"/>
  <c r="BC526" i="11"/>
  <c r="BE529" i="11"/>
  <c r="BF529" i="11" s="1"/>
  <c r="BG529" i="11" s="1"/>
  <c r="BC541" i="11"/>
  <c r="BE547" i="11"/>
  <c r="BF547" i="11" s="1"/>
  <c r="BC468" i="11"/>
  <c r="BE480" i="11"/>
  <c r="BF480" i="11" s="1"/>
  <c r="BG480" i="11" s="1"/>
  <c r="BC495" i="11"/>
  <c r="BE513" i="11"/>
  <c r="BF513" i="11" s="1"/>
  <c r="BG513" i="11" s="1"/>
  <c r="BC528" i="11"/>
  <c r="BE537" i="11"/>
  <c r="BF537" i="11" s="1"/>
  <c r="AX270" i="11"/>
  <c r="AW270" i="11"/>
  <c r="AY87" i="11"/>
  <c r="AZ87" i="11" s="1"/>
  <c r="BO87" i="11" a="1"/>
  <c r="BO87" i="11" s="1"/>
  <c r="AY125" i="11"/>
  <c r="AZ125" i="11" s="1"/>
  <c r="BO125" i="11" a="1"/>
  <c r="BO125" i="11" s="1"/>
  <c r="AY152" i="11"/>
  <c r="AZ152" i="11" s="1"/>
  <c r="BO152" i="11" a="1"/>
  <c r="BO152" i="11" s="1"/>
  <c r="AY50" i="11"/>
  <c r="AZ50" i="11" s="1"/>
  <c r="BO50" i="11" a="1"/>
  <c r="BO50" i="11" s="1"/>
  <c r="AY127" i="11"/>
  <c r="AZ127" i="11" s="1"/>
  <c r="BO127" i="11" a="1"/>
  <c r="BO127" i="11" s="1"/>
  <c r="AY327" i="11"/>
  <c r="AZ327" i="11" s="1"/>
  <c r="BO327" i="11" a="1"/>
  <c r="BO327" i="11" s="1"/>
  <c r="BH125" i="4"/>
  <c r="BE125" i="4"/>
  <c r="BH98" i="4"/>
  <c r="BE98" i="4"/>
  <c r="BH71" i="4"/>
  <c r="BE71" i="4"/>
  <c r="BH44" i="4"/>
  <c r="BE44" i="4"/>
  <c r="BH17" i="4"/>
  <c r="BE17" i="4"/>
  <c r="BH133" i="4"/>
  <c r="BE133" i="4"/>
  <c r="BH114" i="4"/>
  <c r="BE114" i="4"/>
  <c r="BH33" i="4"/>
  <c r="BE33" i="4"/>
  <c r="BH137" i="4"/>
  <c r="BE137" i="4"/>
  <c r="AY234" i="11"/>
  <c r="AZ234" i="11" s="1"/>
  <c r="BO234" i="11" a="1"/>
  <c r="BO234" i="11" s="1"/>
  <c r="AY243" i="11"/>
  <c r="AZ243" i="11" s="1"/>
  <c r="BO243" i="11" a="1"/>
  <c r="BO243" i="11" s="1"/>
  <c r="AY358" i="11"/>
  <c r="AZ358" i="11" s="1"/>
  <c r="BO358" i="11" a="1"/>
  <c r="BO358" i="11" s="1"/>
  <c r="BH178" i="4"/>
  <c r="BE178" i="4"/>
  <c r="BH120" i="4"/>
  <c r="BE120" i="4"/>
  <c r="BH39" i="4"/>
  <c r="BE39" i="4"/>
  <c r="BH143" i="4"/>
  <c r="BE143" i="4"/>
  <c r="H181" i="7"/>
  <c r="BU48" i="7"/>
  <c r="AS48" i="6" s="1"/>
  <c r="BS48" i="7"/>
  <c r="BV48" i="7" s="1"/>
  <c r="AT48" i="6" s="1"/>
  <c r="K118" i="7"/>
  <c r="BU56" i="7"/>
  <c r="AS56" i="6" s="1"/>
  <c r="BS56" i="7"/>
  <c r="BV56" i="7" s="1"/>
  <c r="AT56" i="6" s="1"/>
  <c r="BR55" i="7"/>
  <c r="M116" i="7"/>
  <c r="N116" i="7" s="1"/>
  <c r="P116" i="7" s="1"/>
  <c r="K116" i="7"/>
  <c r="AX42" i="11"/>
  <c r="AW42" i="11"/>
  <c r="AX101" i="11"/>
  <c r="AW101" i="11"/>
  <c r="AX260" i="11"/>
  <c r="AW260" i="11"/>
  <c r="AX287" i="11"/>
  <c r="AW287" i="11"/>
  <c r="AY28" i="11"/>
  <c r="AZ28" i="11" s="1"/>
  <c r="BO28" i="11" a="1"/>
  <c r="BO28" i="11" s="1"/>
  <c r="AY41" i="11"/>
  <c r="AZ41" i="11" s="1"/>
  <c r="BO41" i="11" a="1"/>
  <c r="BO41" i="11" s="1"/>
  <c r="AY129" i="11"/>
  <c r="AZ129" i="11" s="1"/>
  <c r="BO129" i="11" a="1"/>
  <c r="BO129" i="11" s="1"/>
  <c r="AY156" i="11"/>
  <c r="AZ156" i="11" s="1"/>
  <c r="BO156" i="11" a="1"/>
  <c r="BO156" i="11" s="1"/>
  <c r="AY332" i="11"/>
  <c r="AZ332" i="11" s="1"/>
  <c r="BO332" i="11" a="1"/>
  <c r="BO332" i="11" s="1"/>
  <c r="AY52" i="11"/>
  <c r="AZ52" i="11" s="1"/>
  <c r="BO52" i="11" a="1"/>
  <c r="BO52" i="11" s="1"/>
  <c r="AY67" i="11"/>
  <c r="AZ67" i="11" s="1"/>
  <c r="BO67" i="11" a="1"/>
  <c r="BO67" i="11" s="1"/>
  <c r="AY137" i="11"/>
  <c r="AZ137" i="11" s="1"/>
  <c r="BO137" i="11" a="1"/>
  <c r="BO137" i="11" s="1"/>
  <c r="AY164" i="11"/>
  <c r="AZ164" i="11" s="1"/>
  <c r="BO164" i="11" a="1"/>
  <c r="BO164" i="11" s="1"/>
  <c r="AY337" i="11"/>
  <c r="AZ337" i="11" s="1"/>
  <c r="BO337" i="11" a="1"/>
  <c r="BO337" i="11" s="1"/>
  <c r="AY43" i="11"/>
  <c r="AZ43" i="11" s="1"/>
  <c r="BO43" i="11" a="1"/>
  <c r="BO43" i="11" s="1"/>
  <c r="AY107" i="11"/>
  <c r="AZ107" i="11" s="1"/>
  <c r="BO107" i="11" a="1"/>
  <c r="BO107" i="11" s="1"/>
  <c r="AY139" i="11"/>
  <c r="AZ139" i="11" s="1"/>
  <c r="BO139" i="11" a="1"/>
  <c r="BO139" i="11" s="1"/>
  <c r="AY166" i="11"/>
  <c r="AZ166" i="11" s="1"/>
  <c r="BO166" i="11" a="1"/>
  <c r="BO166" i="11" s="1"/>
  <c r="AY339" i="11"/>
  <c r="AZ339" i="11" s="1"/>
  <c r="BO339" i="11" a="1"/>
  <c r="BO339" i="11" s="1"/>
  <c r="H20" i="7"/>
  <c r="H93" i="7"/>
  <c r="BQ183" i="7"/>
  <c r="BT183" i="7" s="1"/>
  <c r="AR183" i="6" s="1"/>
  <c r="BR182" i="7"/>
  <c r="E183" i="7"/>
  <c r="F182" i="7"/>
  <c r="BQ139" i="7"/>
  <c r="BT139" i="7" s="1"/>
  <c r="AR139" i="6" s="1"/>
  <c r="BR138" i="7"/>
  <c r="E139" i="7"/>
  <c r="F138" i="7"/>
  <c r="BQ155" i="7"/>
  <c r="BT155" i="7" s="1"/>
  <c r="AR155" i="6" s="1"/>
  <c r="BR154" i="7"/>
  <c r="E155" i="7"/>
  <c r="F154" i="7"/>
  <c r="BQ84" i="7"/>
  <c r="BT84" i="7" s="1"/>
  <c r="AR84" i="6" s="1"/>
  <c r="BR83" i="7"/>
  <c r="E84" i="7"/>
  <c r="F83" i="7"/>
  <c r="BQ174" i="7"/>
  <c r="BT174" i="7" s="1"/>
  <c r="AR174" i="6" s="1"/>
  <c r="BR173" i="7"/>
  <c r="E174" i="7"/>
  <c r="F173" i="7"/>
  <c r="BQ67" i="7"/>
  <c r="BT67" i="7" s="1"/>
  <c r="AR67" i="6" s="1"/>
  <c r="BR66" i="7"/>
  <c r="E67" i="7"/>
  <c r="F66" i="7"/>
  <c r="BH163" i="4"/>
  <c r="BE163" i="4"/>
  <c r="BH95" i="4"/>
  <c r="BE95" i="4"/>
  <c r="BH14" i="4"/>
  <c r="BE14" i="4"/>
  <c r="J10" i="7"/>
  <c r="BU35" i="7"/>
  <c r="AS35" i="6" s="1"/>
  <c r="BS35" i="7"/>
  <c r="BV35" i="7" s="1"/>
  <c r="AT35" i="6" s="1"/>
  <c r="BU103" i="7"/>
  <c r="AS103" i="6" s="1"/>
  <c r="BS103" i="7"/>
  <c r="BV103" i="7" s="1"/>
  <c r="AT103" i="6" s="1"/>
  <c r="BU102" i="7"/>
  <c r="AS102" i="6" s="1"/>
  <c r="BS102" i="7"/>
  <c r="BV102" i="7" s="1"/>
  <c r="AT102" i="6" s="1"/>
  <c r="K111" i="7"/>
  <c r="J119" i="7"/>
  <c r="BQ120" i="7"/>
  <c r="BT120" i="7" s="1"/>
  <c r="AR120" i="6" s="1"/>
  <c r="BR128" i="7"/>
  <c r="K138" i="7"/>
  <c r="J146" i="7"/>
  <c r="BR155" i="7"/>
  <c r="H27" i="7"/>
  <c r="I27" i="7" s="1"/>
  <c r="H35" i="7"/>
  <c r="BQ61" i="7"/>
  <c r="BT61" i="7" s="1"/>
  <c r="AR61" i="6" s="1"/>
  <c r="BR60" i="7"/>
  <c r="E61" i="7"/>
  <c r="F60" i="7"/>
  <c r="BH51" i="4"/>
  <c r="BE51" i="4"/>
  <c r="BH100" i="4"/>
  <c r="BE100" i="4"/>
  <c r="BH19" i="4"/>
  <c r="BE19" i="4"/>
  <c r="K31" i="7"/>
  <c r="J153" i="7"/>
  <c r="M153" i="7" s="1"/>
  <c r="N153" i="7" s="1"/>
  <c r="P153" i="7" s="1"/>
  <c r="BQ154" i="7"/>
  <c r="BT154" i="7" s="1"/>
  <c r="AR154" i="6" s="1"/>
  <c r="BC103" i="11"/>
  <c r="BE96" i="11"/>
  <c r="BF96" i="11" s="1"/>
  <c r="BC168" i="11"/>
  <c r="BE350" i="11"/>
  <c r="BF350" i="11" s="1"/>
  <c r="BG350" i="11" s="1"/>
  <c r="BC367" i="11"/>
  <c r="BE370" i="11"/>
  <c r="BF370" i="11" s="1"/>
  <c r="BG370" i="11" s="1"/>
  <c r="BC376" i="11"/>
  <c r="BE382" i="11"/>
  <c r="BF382" i="11" s="1"/>
  <c r="BC400" i="11"/>
  <c r="BE412" i="11"/>
  <c r="BF412" i="11" s="1"/>
  <c r="BG412" i="11" s="1"/>
  <c r="BC436" i="11"/>
  <c r="BE445" i="11"/>
  <c r="BF445" i="11" s="1"/>
  <c r="BG445" i="11" s="1"/>
  <c r="BC475" i="11"/>
  <c r="BE532" i="11"/>
  <c r="BF532" i="11" s="1"/>
  <c r="BC465" i="11"/>
  <c r="BE501" i="11"/>
  <c r="BF501" i="11" s="1"/>
  <c r="BG501" i="11" s="1"/>
  <c r="BC546" i="11"/>
  <c r="BH180" i="4"/>
  <c r="BE180" i="4"/>
  <c r="J29" i="7"/>
  <c r="M29" i="7" s="1"/>
  <c r="N29" i="7" s="1"/>
  <c r="P29" i="7" s="1"/>
  <c r="BE359" i="11"/>
  <c r="BF359" i="11" s="1"/>
  <c r="BG359" i="11" s="1"/>
  <c r="BC380" i="11"/>
  <c r="BE389" i="11"/>
  <c r="BF389" i="11" s="1"/>
  <c r="BG389" i="11" s="1"/>
  <c r="BC410" i="11"/>
  <c r="BE422" i="11"/>
  <c r="BF422" i="11" s="1"/>
  <c r="BC443" i="11"/>
  <c r="BE452" i="11"/>
  <c r="BF452" i="11" s="1"/>
  <c r="BG452" i="11" s="1"/>
  <c r="BC473" i="11"/>
  <c r="BE485" i="11"/>
  <c r="BF485" i="11" s="1"/>
  <c r="BG485" i="11" s="1"/>
  <c r="BC506" i="11"/>
  <c r="BE518" i="11"/>
  <c r="BF518" i="11" s="1"/>
  <c r="BC542" i="11"/>
  <c r="BE551" i="11"/>
  <c r="BF551" i="11" s="1"/>
  <c r="BG551" i="11" s="1"/>
  <c r="BC499" i="11"/>
  <c r="BE508" i="11"/>
  <c r="BF508" i="11" s="1"/>
  <c r="BG508" i="11" s="1"/>
  <c r="BC538" i="11"/>
  <c r="BE550" i="11"/>
  <c r="BF550" i="11" s="1"/>
  <c r="BC498" i="11"/>
  <c r="BE525" i="11"/>
  <c r="BF525" i="11" s="1"/>
  <c r="BG525" i="11" s="1"/>
  <c r="AX306" i="11"/>
  <c r="AW306" i="11"/>
  <c r="BH190" i="4"/>
  <c r="BE190" i="4"/>
  <c r="BH112" i="4"/>
  <c r="BE112" i="4"/>
  <c r="BH85" i="4"/>
  <c r="BE85" i="4"/>
  <c r="BH58" i="4"/>
  <c r="BE58" i="4"/>
  <c r="BH31" i="4"/>
  <c r="BE31" i="4"/>
  <c r="BH4" i="4"/>
  <c r="BE4" i="4"/>
  <c r="BH129" i="4"/>
  <c r="BE129" i="4"/>
  <c r="BH48" i="4"/>
  <c r="BE48" i="4"/>
  <c r="BH152" i="4"/>
  <c r="BE152" i="4"/>
  <c r="J172" i="7"/>
  <c r="BQ173" i="7"/>
  <c r="BT173" i="7" s="1"/>
  <c r="AR173" i="6" s="1"/>
  <c r="BR199" i="7"/>
  <c r="AX6" i="11"/>
  <c r="AW6" i="11"/>
  <c r="AX89" i="11"/>
  <c r="AW89" i="11"/>
  <c r="AX248" i="11"/>
  <c r="AW248" i="11"/>
  <c r="AX275" i="11"/>
  <c r="AW275" i="11"/>
  <c r="AX302" i="11"/>
  <c r="AW302" i="11"/>
  <c r="H49" i="7"/>
  <c r="I49" i="7" s="1"/>
  <c r="H61" i="7"/>
  <c r="I61" i="7" s="1"/>
  <c r="BQ85" i="7"/>
  <c r="BT85" i="7" s="1"/>
  <c r="AR85" i="6" s="1"/>
  <c r="BR84" i="7"/>
  <c r="E85" i="7"/>
  <c r="F84" i="7"/>
  <c r="BB172" i="4"/>
  <c r="BD172" i="4"/>
  <c r="BC172" i="4"/>
  <c r="BF172" i="4" s="1"/>
  <c r="BG172" i="4" s="1"/>
  <c r="BQ65" i="7"/>
  <c r="BT65" i="7" s="1"/>
  <c r="AR65" i="6" s="1"/>
  <c r="BR64" i="7"/>
  <c r="E65" i="7"/>
  <c r="F64" i="7"/>
  <c r="BQ92" i="7"/>
  <c r="BT92" i="7" s="1"/>
  <c r="AR92" i="6" s="1"/>
  <c r="BR91" i="7"/>
  <c r="E92" i="7"/>
  <c r="F91" i="7"/>
  <c r="BQ52" i="7"/>
  <c r="BT52" i="7" s="1"/>
  <c r="AR52" i="6" s="1"/>
  <c r="BR51" i="7"/>
  <c r="E52" i="7"/>
  <c r="F51" i="7"/>
  <c r="BQ148" i="7"/>
  <c r="BT148" i="7" s="1"/>
  <c r="AR148" i="6" s="1"/>
  <c r="BR147" i="7"/>
  <c r="E148" i="7"/>
  <c r="F147" i="7"/>
  <c r="H109" i="7"/>
  <c r="I109" i="7" s="1"/>
  <c r="H196" i="7"/>
  <c r="H18" i="7"/>
  <c r="BH131" i="4"/>
  <c r="BE131" i="4"/>
  <c r="BH50" i="4"/>
  <c r="BE50" i="4"/>
  <c r="BH182" i="4"/>
  <c r="BE182" i="4"/>
  <c r="BH82" i="4"/>
  <c r="BE82" i="4"/>
  <c r="J169" i="7"/>
  <c r="M169" i="7" s="1"/>
  <c r="N169" i="7" s="1"/>
  <c r="P169" i="7" s="1"/>
  <c r="K169" i="7"/>
  <c r="BR196" i="7"/>
  <c r="K91" i="7"/>
  <c r="J174" i="7"/>
  <c r="BH148" i="4"/>
  <c r="BE148" i="4"/>
  <c r="M8" i="7"/>
  <c r="N8" i="7" s="1"/>
  <c r="P8" i="7" s="1"/>
  <c r="K8" i="7"/>
  <c r="BH134" i="4"/>
  <c r="BE134" i="4"/>
  <c r="BR28" i="7"/>
  <c r="AX74" i="11"/>
  <c r="AW74" i="11"/>
  <c r="AX252" i="11"/>
  <c r="AW252" i="11"/>
  <c r="K347" i="7" l="1"/>
  <c r="BS346" i="7"/>
  <c r="BV346" i="7" s="1"/>
  <c r="AT346" i="6" s="1"/>
  <c r="BU346" i="7"/>
  <c r="AS346" i="6" s="1"/>
  <c r="J346" i="7"/>
  <c r="I347" i="7"/>
  <c r="J347" i="7"/>
  <c r="M347" i="7" s="1"/>
  <c r="N347" i="7" s="1"/>
  <c r="P347" i="7" s="1"/>
  <c r="K320" i="7"/>
  <c r="BS319" i="7"/>
  <c r="BV319" i="7" s="1"/>
  <c r="AT319" i="6" s="1"/>
  <c r="BU319" i="7"/>
  <c r="AS319" i="6" s="1"/>
  <c r="J319" i="7"/>
  <c r="I320" i="7"/>
  <c r="J320" i="7"/>
  <c r="M320" i="7" s="1"/>
  <c r="N320" i="7" s="1"/>
  <c r="P320" i="7" s="1"/>
  <c r="K291" i="7"/>
  <c r="BS290" i="7"/>
  <c r="BV290" i="7" s="1"/>
  <c r="AT290" i="6" s="1"/>
  <c r="BU290" i="7"/>
  <c r="AS290" i="6" s="1"/>
  <c r="J290" i="7"/>
  <c r="K290" i="7"/>
  <c r="M290" i="7"/>
  <c r="N290" i="7" s="1"/>
  <c r="P290" i="7" s="1"/>
  <c r="I291" i="7"/>
  <c r="J291" i="7"/>
  <c r="M291" i="7" s="1"/>
  <c r="N291" i="7" s="1"/>
  <c r="P291" i="7" s="1"/>
  <c r="K264" i="7"/>
  <c r="BS263" i="7"/>
  <c r="BV263" i="7" s="1"/>
  <c r="AT263" i="6" s="1"/>
  <c r="BU263" i="7"/>
  <c r="AS263" i="6" s="1"/>
  <c r="J263" i="7"/>
  <c r="M263" i="7" s="1"/>
  <c r="N263" i="7" s="1"/>
  <c r="P263" i="7" s="1"/>
  <c r="K263" i="7"/>
  <c r="I264" i="7"/>
  <c r="J264" i="7"/>
  <c r="M264" i="7" s="1"/>
  <c r="N264" i="7" s="1"/>
  <c r="P264" i="7" s="1"/>
  <c r="K235" i="7"/>
  <c r="BS234" i="7"/>
  <c r="BV234" i="7" s="1"/>
  <c r="AT234" i="6" s="1"/>
  <c r="BU234" i="7"/>
  <c r="AS234" i="6" s="1"/>
  <c r="J234" i="7"/>
  <c r="M234" i="7" s="1"/>
  <c r="N234" i="7" s="1"/>
  <c r="P234" i="7" s="1"/>
  <c r="K234" i="7"/>
  <c r="I235" i="7"/>
  <c r="J235" i="7"/>
  <c r="M235" i="7" s="1"/>
  <c r="N235" i="7" s="1"/>
  <c r="P235" i="7" s="1"/>
  <c r="K208" i="7"/>
  <c r="BS207" i="7"/>
  <c r="BV207" i="7" s="1"/>
  <c r="AT207" i="6" s="1"/>
  <c r="BU207" i="7"/>
  <c r="AS207" i="6" s="1"/>
  <c r="J207" i="7"/>
  <c r="M207" i="7" s="1"/>
  <c r="N207" i="7" s="1"/>
  <c r="P207" i="7" s="1"/>
  <c r="K207" i="7"/>
  <c r="I208" i="7"/>
  <c r="J208" i="7"/>
  <c r="M208" i="7" s="1"/>
  <c r="N208" i="7" s="1"/>
  <c r="P208" i="7" s="1"/>
  <c r="K349" i="7"/>
  <c r="BS348" i="7"/>
  <c r="BV348" i="7" s="1"/>
  <c r="AT348" i="6" s="1"/>
  <c r="BU348" i="7"/>
  <c r="AS348" i="6" s="1"/>
  <c r="J348" i="7"/>
  <c r="M348" i="7" s="1"/>
  <c r="N348" i="7" s="1"/>
  <c r="P348" i="7" s="1"/>
  <c r="K348" i="7"/>
  <c r="I349" i="7"/>
  <c r="J349" i="7"/>
  <c r="M349" i="7" s="1"/>
  <c r="N349" i="7" s="1"/>
  <c r="P349" i="7" s="1"/>
  <c r="K322" i="7"/>
  <c r="BS321" i="7"/>
  <c r="BV321" i="7" s="1"/>
  <c r="AT321" i="6" s="1"/>
  <c r="BU321" i="7"/>
  <c r="AS321" i="6" s="1"/>
  <c r="J321" i="7"/>
  <c r="M321" i="7" s="1"/>
  <c r="N321" i="7" s="1"/>
  <c r="P321" i="7" s="1"/>
  <c r="K321" i="7"/>
  <c r="I322" i="7"/>
  <c r="J322" i="7"/>
  <c r="M322" i="7" s="1"/>
  <c r="N322" i="7" s="1"/>
  <c r="P322" i="7" s="1"/>
  <c r="K296" i="7"/>
  <c r="BS295" i="7"/>
  <c r="BV295" i="7" s="1"/>
  <c r="AT295" i="6" s="1"/>
  <c r="BU295" i="7"/>
  <c r="AS295" i="6" s="1"/>
  <c r="J295" i="7"/>
  <c r="M295" i="7" s="1"/>
  <c r="N295" i="7" s="1"/>
  <c r="P295" i="7" s="1"/>
  <c r="K295" i="7"/>
  <c r="K269" i="7"/>
  <c r="BS268" i="7"/>
  <c r="BV268" i="7" s="1"/>
  <c r="AT268" i="6" s="1"/>
  <c r="BU268" i="7"/>
  <c r="AS268" i="6" s="1"/>
  <c r="J268" i="7"/>
  <c r="M268" i="7" s="1"/>
  <c r="N268" i="7" s="1"/>
  <c r="P268" i="7" s="1"/>
  <c r="K268" i="7"/>
  <c r="K240" i="7"/>
  <c r="BS239" i="7"/>
  <c r="BV239" i="7" s="1"/>
  <c r="AT239" i="6" s="1"/>
  <c r="BU239" i="7"/>
  <c r="AS239" i="6" s="1"/>
  <c r="J239" i="7"/>
  <c r="M239" i="7" s="1"/>
  <c r="N239" i="7" s="1"/>
  <c r="P239" i="7" s="1"/>
  <c r="K239" i="7"/>
  <c r="K213" i="7"/>
  <c r="BS212" i="7"/>
  <c r="BV212" i="7" s="1"/>
  <c r="AT212" i="6" s="1"/>
  <c r="BU212" i="7"/>
  <c r="AS212" i="6" s="1"/>
  <c r="J212" i="7"/>
  <c r="M212" i="7" s="1"/>
  <c r="N212" i="7" s="1"/>
  <c r="P212" i="7" s="1"/>
  <c r="K212" i="7"/>
  <c r="K335" i="7"/>
  <c r="BS334" i="7"/>
  <c r="BV334" i="7" s="1"/>
  <c r="AT334" i="6" s="1"/>
  <c r="BU334" i="7"/>
  <c r="AS334" i="6" s="1"/>
  <c r="J334" i="7"/>
  <c r="M334" i="7" s="1"/>
  <c r="N334" i="7" s="1"/>
  <c r="P334" i="7" s="1"/>
  <c r="K334" i="7"/>
  <c r="I335" i="7"/>
  <c r="J335" i="7"/>
  <c r="M335" i="7" s="1"/>
  <c r="N335" i="7" s="1"/>
  <c r="P335" i="7" s="1"/>
  <c r="K306" i="7"/>
  <c r="BS305" i="7"/>
  <c r="BV305" i="7" s="1"/>
  <c r="AT305" i="6" s="1"/>
  <c r="BU305" i="7"/>
  <c r="AS305" i="6" s="1"/>
  <c r="J305" i="7"/>
  <c r="I306" i="7"/>
  <c r="J306" i="7"/>
  <c r="M306" i="7" s="1"/>
  <c r="N306" i="7" s="1"/>
  <c r="P306" i="7" s="1"/>
  <c r="K279" i="7"/>
  <c r="BS278" i="7"/>
  <c r="BV278" i="7" s="1"/>
  <c r="AT278" i="6" s="1"/>
  <c r="BU278" i="7"/>
  <c r="AS278" i="6" s="1"/>
  <c r="J278" i="7"/>
  <c r="I279" i="7"/>
  <c r="J279" i="7"/>
  <c r="M279" i="7" s="1"/>
  <c r="N279" i="7" s="1"/>
  <c r="P279" i="7" s="1"/>
  <c r="K252" i="7"/>
  <c r="BS251" i="7"/>
  <c r="BV251" i="7" s="1"/>
  <c r="AT251" i="6" s="1"/>
  <c r="BU251" i="7"/>
  <c r="AS251" i="6" s="1"/>
  <c r="J251" i="7"/>
  <c r="I252" i="7"/>
  <c r="J252" i="7"/>
  <c r="M252" i="7" s="1"/>
  <c r="N252" i="7" s="1"/>
  <c r="P252" i="7" s="1"/>
  <c r="K223" i="7"/>
  <c r="BS222" i="7"/>
  <c r="BV222" i="7" s="1"/>
  <c r="AT222" i="6" s="1"/>
  <c r="BU222" i="7"/>
  <c r="AS222" i="6" s="1"/>
  <c r="J222" i="7"/>
  <c r="I223" i="7"/>
  <c r="J223" i="7"/>
  <c r="M223" i="7" s="1"/>
  <c r="N223" i="7" s="1"/>
  <c r="P223" i="7" s="1"/>
  <c r="K337" i="7"/>
  <c r="BS336" i="7"/>
  <c r="BV336" i="7" s="1"/>
  <c r="AT336" i="6" s="1"/>
  <c r="BU336" i="7"/>
  <c r="AS336" i="6" s="1"/>
  <c r="J336" i="7"/>
  <c r="M336" i="7" s="1"/>
  <c r="N336" i="7" s="1"/>
  <c r="P336" i="7" s="1"/>
  <c r="K336" i="7"/>
  <c r="K311" i="7"/>
  <c r="BS310" i="7"/>
  <c r="BV310" i="7" s="1"/>
  <c r="AT310" i="6" s="1"/>
  <c r="BU310" i="7"/>
  <c r="AS310" i="6" s="1"/>
  <c r="J310" i="7"/>
  <c r="M310" i="7" s="1"/>
  <c r="N310" i="7" s="1"/>
  <c r="P310" i="7" s="1"/>
  <c r="K310" i="7"/>
  <c r="I311" i="7"/>
  <c r="J311" i="7"/>
  <c r="M311" i="7" s="1"/>
  <c r="N311" i="7" s="1"/>
  <c r="P311" i="7" s="1"/>
  <c r="K284" i="7"/>
  <c r="BS283" i="7"/>
  <c r="BV283" i="7" s="1"/>
  <c r="AT283" i="6" s="1"/>
  <c r="BU283" i="7"/>
  <c r="AS283" i="6" s="1"/>
  <c r="J283" i="7"/>
  <c r="M283" i="7" s="1"/>
  <c r="N283" i="7" s="1"/>
  <c r="P283" i="7" s="1"/>
  <c r="K283" i="7"/>
  <c r="I284" i="7"/>
  <c r="J284" i="7"/>
  <c r="M284" i="7" s="1"/>
  <c r="N284" i="7" s="1"/>
  <c r="P284" i="7" s="1"/>
  <c r="K257" i="7"/>
  <c r="BS256" i="7"/>
  <c r="BV256" i="7" s="1"/>
  <c r="AT256" i="6" s="1"/>
  <c r="BU256" i="7"/>
  <c r="AS256" i="6" s="1"/>
  <c r="J256" i="7"/>
  <c r="K256" i="7"/>
  <c r="M256" i="7"/>
  <c r="N256" i="7" s="1"/>
  <c r="P256" i="7" s="1"/>
  <c r="I257" i="7"/>
  <c r="J257" i="7"/>
  <c r="M257" i="7" s="1"/>
  <c r="N257" i="7" s="1"/>
  <c r="P257" i="7" s="1"/>
  <c r="K228" i="7"/>
  <c r="BS227" i="7"/>
  <c r="BV227" i="7" s="1"/>
  <c r="AT227" i="6" s="1"/>
  <c r="BU227" i="7"/>
  <c r="AS227" i="6" s="1"/>
  <c r="J227" i="7"/>
  <c r="M227" i="7" s="1"/>
  <c r="N227" i="7" s="1"/>
  <c r="P227" i="7" s="1"/>
  <c r="K227" i="7"/>
  <c r="I228" i="7"/>
  <c r="J228" i="7"/>
  <c r="M228" i="7" s="1"/>
  <c r="N228" i="7" s="1"/>
  <c r="P228" i="7" s="1"/>
  <c r="I201" i="7"/>
  <c r="J201" i="7"/>
  <c r="K352" i="7"/>
  <c r="BS351" i="7"/>
  <c r="BV351" i="7" s="1"/>
  <c r="AT351" i="6" s="1"/>
  <c r="BU351" i="7"/>
  <c r="AS351" i="6" s="1"/>
  <c r="J351" i="7"/>
  <c r="M351" i="7" s="1"/>
  <c r="N351" i="7" s="1"/>
  <c r="P351" i="7" s="1"/>
  <c r="K351" i="7"/>
  <c r="I352" i="7"/>
  <c r="J352" i="7"/>
  <c r="M352" i="7" s="1"/>
  <c r="N352" i="7" s="1"/>
  <c r="P352" i="7" s="1"/>
  <c r="K326" i="7"/>
  <c r="BS325" i="7"/>
  <c r="BV325" i="7" s="1"/>
  <c r="AT325" i="6" s="1"/>
  <c r="BU325" i="7"/>
  <c r="AS325" i="6" s="1"/>
  <c r="J325" i="7"/>
  <c r="M325" i="7" s="1"/>
  <c r="N325" i="7" s="1"/>
  <c r="P325" i="7" s="1"/>
  <c r="K325" i="7"/>
  <c r="I326" i="7"/>
  <c r="J326" i="7"/>
  <c r="M326" i="7" s="1"/>
  <c r="N326" i="7" s="1"/>
  <c r="P326" i="7" s="1"/>
  <c r="K297" i="7"/>
  <c r="BS296" i="7"/>
  <c r="BV296" i="7" s="1"/>
  <c r="AT296" i="6" s="1"/>
  <c r="BU296" i="7"/>
  <c r="AS296" i="6" s="1"/>
  <c r="J296" i="7"/>
  <c r="M296" i="7" s="1"/>
  <c r="N296" i="7" s="1"/>
  <c r="P296" i="7" s="1"/>
  <c r="I297" i="7"/>
  <c r="J297" i="7"/>
  <c r="M297" i="7" s="1"/>
  <c r="N297" i="7" s="1"/>
  <c r="P297" i="7" s="1"/>
  <c r="K270" i="7"/>
  <c r="BS269" i="7"/>
  <c r="BV269" i="7" s="1"/>
  <c r="AT269" i="6" s="1"/>
  <c r="BU269" i="7"/>
  <c r="AS269" i="6" s="1"/>
  <c r="J269" i="7"/>
  <c r="M269" i="7" s="1"/>
  <c r="N269" i="7" s="1"/>
  <c r="P269" i="7" s="1"/>
  <c r="I270" i="7"/>
  <c r="J270" i="7"/>
  <c r="M270" i="7" s="1"/>
  <c r="N270" i="7" s="1"/>
  <c r="P270" i="7" s="1"/>
  <c r="K214" i="7"/>
  <c r="BS213" i="7"/>
  <c r="BV213" i="7" s="1"/>
  <c r="AT213" i="6" s="1"/>
  <c r="BU213" i="7"/>
  <c r="AS213" i="6" s="1"/>
  <c r="J213" i="7"/>
  <c r="M213" i="7" s="1"/>
  <c r="N213" i="7" s="1"/>
  <c r="P213" i="7" s="1"/>
  <c r="I214" i="7"/>
  <c r="J214" i="7"/>
  <c r="M214" i="7" s="1"/>
  <c r="N214" i="7" s="1"/>
  <c r="P214" i="7" s="1"/>
  <c r="K357" i="7"/>
  <c r="BS356" i="7"/>
  <c r="BV356" i="7" s="1"/>
  <c r="AT356" i="6" s="1"/>
  <c r="BU356" i="7"/>
  <c r="AS356" i="6" s="1"/>
  <c r="J356" i="7"/>
  <c r="M356" i="7" s="1"/>
  <c r="N356" i="7" s="1"/>
  <c r="P356" i="7" s="1"/>
  <c r="K356" i="7"/>
  <c r="I357" i="7"/>
  <c r="J357" i="7"/>
  <c r="M357" i="7" s="1"/>
  <c r="N357" i="7" s="1"/>
  <c r="P357" i="7" s="1"/>
  <c r="K328" i="7"/>
  <c r="BS327" i="7"/>
  <c r="BV327" i="7" s="1"/>
  <c r="AT327" i="6" s="1"/>
  <c r="BU327" i="7"/>
  <c r="AS327" i="6" s="1"/>
  <c r="J327" i="7"/>
  <c r="K327" i="7"/>
  <c r="M327" i="7"/>
  <c r="N327" i="7" s="1"/>
  <c r="P327" i="7" s="1"/>
  <c r="K302" i="7"/>
  <c r="BS301" i="7"/>
  <c r="BV301" i="7" s="1"/>
  <c r="AT301" i="6" s="1"/>
  <c r="BU301" i="7"/>
  <c r="AS301" i="6" s="1"/>
  <c r="J301" i="7"/>
  <c r="K301" i="7"/>
  <c r="M301" i="7"/>
  <c r="N301" i="7" s="1"/>
  <c r="P301" i="7" s="1"/>
  <c r="I302" i="7"/>
  <c r="J302" i="7"/>
  <c r="M302" i="7" s="1"/>
  <c r="N302" i="7" s="1"/>
  <c r="P302" i="7" s="1"/>
  <c r="K248" i="7"/>
  <c r="BS247" i="7"/>
  <c r="BV247" i="7" s="1"/>
  <c r="AT247" i="6" s="1"/>
  <c r="BU247" i="7"/>
  <c r="AS247" i="6" s="1"/>
  <c r="J247" i="7"/>
  <c r="M247" i="7" s="1"/>
  <c r="N247" i="7" s="1"/>
  <c r="P247" i="7" s="1"/>
  <c r="K247" i="7"/>
  <c r="I248" i="7"/>
  <c r="J248" i="7"/>
  <c r="M248" i="7" s="1"/>
  <c r="N248" i="7" s="1"/>
  <c r="P248" i="7" s="1"/>
  <c r="K219" i="7"/>
  <c r="BS218" i="7"/>
  <c r="BV218" i="7" s="1"/>
  <c r="AT218" i="6" s="1"/>
  <c r="BU218" i="7"/>
  <c r="AS218" i="6" s="1"/>
  <c r="J218" i="7"/>
  <c r="M218" i="7" s="1"/>
  <c r="N218" i="7" s="1"/>
  <c r="P218" i="7" s="1"/>
  <c r="K218" i="7"/>
  <c r="I219" i="7"/>
  <c r="J219" i="7"/>
  <c r="M219" i="7" s="1"/>
  <c r="N219" i="7" s="1"/>
  <c r="P219" i="7" s="1"/>
  <c r="K317" i="7"/>
  <c r="BS316" i="7"/>
  <c r="BV316" i="7" s="1"/>
  <c r="AT316" i="6" s="1"/>
  <c r="BU316" i="7"/>
  <c r="AS316" i="6" s="1"/>
  <c r="J316" i="7"/>
  <c r="K316" i="7"/>
  <c r="M316" i="7"/>
  <c r="N316" i="7" s="1"/>
  <c r="P316" i="7" s="1"/>
  <c r="I317" i="7"/>
  <c r="J317" i="7"/>
  <c r="M317" i="7" s="1"/>
  <c r="N317" i="7" s="1"/>
  <c r="P317" i="7" s="1"/>
  <c r="K261" i="7"/>
  <c r="BS260" i="7"/>
  <c r="BV260" i="7" s="1"/>
  <c r="AT260" i="6" s="1"/>
  <c r="BU260" i="7"/>
  <c r="AS260" i="6" s="1"/>
  <c r="J260" i="7"/>
  <c r="I261" i="7"/>
  <c r="J261" i="7"/>
  <c r="M261" i="7" s="1"/>
  <c r="N261" i="7" s="1"/>
  <c r="P261" i="7" s="1"/>
  <c r="K346" i="7"/>
  <c r="M346" i="7"/>
  <c r="N346" i="7" s="1"/>
  <c r="P346" i="7" s="1"/>
  <c r="BS345" i="7"/>
  <c r="BV345" i="7" s="1"/>
  <c r="AT345" i="6" s="1"/>
  <c r="BU345" i="7"/>
  <c r="AS345" i="6" s="1"/>
  <c r="J345" i="7"/>
  <c r="K345" i="7"/>
  <c r="M345" i="7"/>
  <c r="N345" i="7" s="1"/>
  <c r="P345" i="7" s="1"/>
  <c r="K293" i="7"/>
  <c r="BS292" i="7"/>
  <c r="BV292" i="7" s="1"/>
  <c r="AT292" i="6" s="1"/>
  <c r="BU292" i="7"/>
  <c r="AS292" i="6" s="1"/>
  <c r="J292" i="7"/>
  <c r="K292" i="7"/>
  <c r="M292" i="7"/>
  <c r="N292" i="7" s="1"/>
  <c r="P292" i="7" s="1"/>
  <c r="I293" i="7"/>
  <c r="J293" i="7"/>
  <c r="M293" i="7" s="1"/>
  <c r="N293" i="7" s="1"/>
  <c r="P293" i="7" s="1"/>
  <c r="K210" i="7"/>
  <c r="BS209" i="7"/>
  <c r="BV209" i="7" s="1"/>
  <c r="AT209" i="6" s="1"/>
  <c r="BU209" i="7"/>
  <c r="AS209" i="6" s="1"/>
  <c r="J209" i="7"/>
  <c r="M209" i="7" s="1"/>
  <c r="N209" i="7" s="1"/>
  <c r="P209" i="7" s="1"/>
  <c r="K209" i="7"/>
  <c r="I210" i="7"/>
  <c r="J210" i="7"/>
  <c r="M210" i="7" s="1"/>
  <c r="N210" i="7" s="1"/>
  <c r="P210" i="7" s="1"/>
  <c r="K338" i="7"/>
  <c r="BS337" i="7"/>
  <c r="BV337" i="7" s="1"/>
  <c r="AT337" i="6" s="1"/>
  <c r="BU337" i="7"/>
  <c r="AS337" i="6" s="1"/>
  <c r="J337" i="7"/>
  <c r="M337" i="7" s="1"/>
  <c r="N337" i="7" s="1"/>
  <c r="P337" i="7" s="1"/>
  <c r="I338" i="7"/>
  <c r="J338" i="7"/>
  <c r="M338" i="7" s="1"/>
  <c r="N338" i="7" s="1"/>
  <c r="P338" i="7" s="1"/>
  <c r="K309" i="7"/>
  <c r="BS308" i="7"/>
  <c r="BV308" i="7" s="1"/>
  <c r="AT308" i="6" s="1"/>
  <c r="BU308" i="7"/>
  <c r="AS308" i="6" s="1"/>
  <c r="J308" i="7"/>
  <c r="M308" i="7" s="1"/>
  <c r="N308" i="7" s="1"/>
  <c r="P308" i="7" s="1"/>
  <c r="K308" i="7"/>
  <c r="I309" i="7"/>
  <c r="J309" i="7"/>
  <c r="M309" i="7" s="1"/>
  <c r="N309" i="7" s="1"/>
  <c r="P309" i="7" s="1"/>
  <c r="K282" i="7"/>
  <c r="BS281" i="7"/>
  <c r="BV281" i="7" s="1"/>
  <c r="AT281" i="6" s="1"/>
  <c r="BU281" i="7"/>
  <c r="AS281" i="6" s="1"/>
  <c r="J281" i="7"/>
  <c r="M281" i="7" s="1"/>
  <c r="N281" i="7" s="1"/>
  <c r="P281" i="7" s="1"/>
  <c r="K281" i="7"/>
  <c r="I282" i="7"/>
  <c r="J282" i="7"/>
  <c r="M282" i="7" s="1"/>
  <c r="N282" i="7" s="1"/>
  <c r="P282" i="7" s="1"/>
  <c r="K255" i="7"/>
  <c r="BS254" i="7"/>
  <c r="BV254" i="7" s="1"/>
  <c r="AT254" i="6" s="1"/>
  <c r="BU254" i="7"/>
  <c r="AS254" i="6" s="1"/>
  <c r="J254" i="7"/>
  <c r="K254" i="7"/>
  <c r="M254" i="7"/>
  <c r="N254" i="7" s="1"/>
  <c r="P254" i="7" s="1"/>
  <c r="I255" i="7"/>
  <c r="J255" i="7"/>
  <c r="M255" i="7" s="1"/>
  <c r="N255" i="7" s="1"/>
  <c r="P255" i="7" s="1"/>
  <c r="K226" i="7"/>
  <c r="BS225" i="7"/>
  <c r="BV225" i="7" s="1"/>
  <c r="AT225" i="6" s="1"/>
  <c r="BU225" i="7"/>
  <c r="AS225" i="6" s="1"/>
  <c r="J225" i="7"/>
  <c r="M225" i="7" s="1"/>
  <c r="N225" i="7" s="1"/>
  <c r="P225" i="7" s="1"/>
  <c r="K225" i="7"/>
  <c r="I226" i="7"/>
  <c r="J226" i="7"/>
  <c r="M226" i="7" s="1"/>
  <c r="N226" i="7" s="1"/>
  <c r="P226" i="7" s="1"/>
  <c r="K340" i="7"/>
  <c r="BS339" i="7"/>
  <c r="BV339" i="7" s="1"/>
  <c r="AT339" i="6" s="1"/>
  <c r="BU339" i="7"/>
  <c r="AS339" i="6" s="1"/>
  <c r="J339" i="7"/>
  <c r="K339" i="7"/>
  <c r="M339" i="7"/>
  <c r="N339" i="7" s="1"/>
  <c r="P339" i="7" s="1"/>
  <c r="I340" i="7"/>
  <c r="J340" i="7"/>
  <c r="M340" i="7" s="1"/>
  <c r="N340" i="7" s="1"/>
  <c r="P340" i="7" s="1"/>
  <c r="BS314" i="7"/>
  <c r="BV314" i="7" s="1"/>
  <c r="AT314" i="6" s="1"/>
  <c r="BU314" i="7"/>
  <c r="AS314" i="6" s="1"/>
  <c r="K314" i="7"/>
  <c r="BS313" i="7"/>
  <c r="BV313" i="7" s="1"/>
  <c r="AT313" i="6" s="1"/>
  <c r="BU313" i="7"/>
  <c r="AS313" i="6" s="1"/>
  <c r="J313" i="7"/>
  <c r="M313" i="7" s="1"/>
  <c r="N313" i="7" s="1"/>
  <c r="P313" i="7" s="1"/>
  <c r="K313" i="7"/>
  <c r="I314" i="7"/>
  <c r="J314" i="7"/>
  <c r="M314" i="7" s="1"/>
  <c r="N314" i="7" s="1"/>
  <c r="P314" i="7" s="1"/>
  <c r="K287" i="7"/>
  <c r="BS286" i="7"/>
  <c r="BV286" i="7" s="1"/>
  <c r="AT286" i="6" s="1"/>
  <c r="BU286" i="7"/>
  <c r="AS286" i="6" s="1"/>
  <c r="J286" i="7"/>
  <c r="M286" i="7" s="1"/>
  <c r="N286" i="7" s="1"/>
  <c r="P286" i="7" s="1"/>
  <c r="K286" i="7"/>
  <c r="K260" i="7"/>
  <c r="M260" i="7"/>
  <c r="N260" i="7" s="1"/>
  <c r="P260" i="7" s="1"/>
  <c r="BS259" i="7"/>
  <c r="BV259" i="7" s="1"/>
  <c r="AT259" i="6" s="1"/>
  <c r="BU259" i="7"/>
  <c r="AS259" i="6" s="1"/>
  <c r="J259" i="7"/>
  <c r="M259" i="7" s="1"/>
  <c r="N259" i="7" s="1"/>
  <c r="P259" i="7" s="1"/>
  <c r="K259" i="7"/>
  <c r="K231" i="7"/>
  <c r="BS230" i="7"/>
  <c r="BV230" i="7" s="1"/>
  <c r="AT230" i="6" s="1"/>
  <c r="BU230" i="7"/>
  <c r="AS230" i="6" s="1"/>
  <c r="J230" i="7"/>
  <c r="M230" i="7" s="1"/>
  <c r="N230" i="7" s="1"/>
  <c r="P230" i="7" s="1"/>
  <c r="K230" i="7"/>
  <c r="K204" i="7"/>
  <c r="BS203" i="7"/>
  <c r="BV203" i="7" s="1"/>
  <c r="AT203" i="6" s="1"/>
  <c r="BU203" i="7"/>
  <c r="AS203" i="6" s="1"/>
  <c r="J203" i="7"/>
  <c r="M203" i="7" s="1"/>
  <c r="N203" i="7" s="1"/>
  <c r="P203" i="7" s="1"/>
  <c r="K203" i="7"/>
  <c r="K241" i="7"/>
  <c r="BS240" i="7"/>
  <c r="BV240" i="7" s="1"/>
  <c r="AT240" i="6" s="1"/>
  <c r="BU240" i="7"/>
  <c r="AS240" i="6" s="1"/>
  <c r="J240" i="7"/>
  <c r="M240" i="7" s="1"/>
  <c r="N240" i="7" s="1"/>
  <c r="P240" i="7" s="1"/>
  <c r="I241" i="7"/>
  <c r="J241" i="7"/>
  <c r="M241" i="7" s="1"/>
  <c r="N241" i="7" s="1"/>
  <c r="P241" i="7" s="1"/>
  <c r="K275" i="7"/>
  <c r="BS274" i="7"/>
  <c r="BV274" i="7" s="1"/>
  <c r="AT274" i="6" s="1"/>
  <c r="BU274" i="7"/>
  <c r="AS274" i="6" s="1"/>
  <c r="J274" i="7"/>
  <c r="M274" i="7" s="1"/>
  <c r="N274" i="7" s="1"/>
  <c r="P274" i="7" s="1"/>
  <c r="K274" i="7"/>
  <c r="I275" i="7"/>
  <c r="J275" i="7"/>
  <c r="M275" i="7" s="1"/>
  <c r="N275" i="7" s="1"/>
  <c r="P275" i="7" s="1"/>
  <c r="K288" i="7"/>
  <c r="BS287" i="7"/>
  <c r="BV287" i="7" s="1"/>
  <c r="AT287" i="6" s="1"/>
  <c r="BU287" i="7"/>
  <c r="AS287" i="6" s="1"/>
  <c r="J287" i="7"/>
  <c r="M287" i="7" s="1"/>
  <c r="N287" i="7" s="1"/>
  <c r="P287" i="7" s="1"/>
  <c r="I288" i="7"/>
  <c r="J288" i="7"/>
  <c r="M288" i="7" s="1"/>
  <c r="N288" i="7" s="1"/>
  <c r="P288" i="7" s="1"/>
  <c r="K205" i="7"/>
  <c r="BS204" i="7"/>
  <c r="BV204" i="7" s="1"/>
  <c r="AT204" i="6" s="1"/>
  <c r="BU204" i="7"/>
  <c r="AS204" i="6" s="1"/>
  <c r="J204" i="7"/>
  <c r="M204" i="7" s="1"/>
  <c r="N204" i="7" s="1"/>
  <c r="P204" i="7" s="1"/>
  <c r="I205" i="7"/>
  <c r="J205" i="7"/>
  <c r="M205" i="7" s="1"/>
  <c r="N205" i="7" s="1"/>
  <c r="P205" i="7" s="1"/>
  <c r="K319" i="7"/>
  <c r="M319" i="7"/>
  <c r="N319" i="7" s="1"/>
  <c r="P319" i="7" s="1"/>
  <c r="BS318" i="7"/>
  <c r="BV318" i="7" s="1"/>
  <c r="AT318" i="6" s="1"/>
  <c r="BU318" i="7"/>
  <c r="AS318" i="6" s="1"/>
  <c r="J318" i="7"/>
  <c r="M318" i="7" s="1"/>
  <c r="N318" i="7" s="1"/>
  <c r="P318" i="7" s="1"/>
  <c r="K318" i="7"/>
  <c r="K237" i="7"/>
  <c r="BS236" i="7"/>
  <c r="BV236" i="7" s="1"/>
  <c r="AT236" i="6" s="1"/>
  <c r="BU236" i="7"/>
  <c r="AS236" i="6" s="1"/>
  <c r="J236" i="7"/>
  <c r="M236" i="7" s="1"/>
  <c r="N236" i="7" s="1"/>
  <c r="P236" i="7" s="1"/>
  <c r="K236" i="7"/>
  <c r="I237" i="7"/>
  <c r="J237" i="7"/>
  <c r="M237" i="7" s="1"/>
  <c r="N237" i="7" s="1"/>
  <c r="P237" i="7" s="1"/>
  <c r="K355" i="7"/>
  <c r="BS354" i="7"/>
  <c r="BV354" i="7" s="1"/>
  <c r="AT354" i="6" s="1"/>
  <c r="BU354" i="7"/>
  <c r="AS354" i="6" s="1"/>
  <c r="J354" i="7"/>
  <c r="K354" i="7"/>
  <c r="M354" i="7"/>
  <c r="N354" i="7" s="1"/>
  <c r="P354" i="7" s="1"/>
  <c r="I355" i="7"/>
  <c r="J355" i="7"/>
  <c r="M355" i="7" s="1"/>
  <c r="N355" i="7" s="1"/>
  <c r="P355" i="7" s="1"/>
  <c r="K329" i="7"/>
  <c r="BS328" i="7"/>
  <c r="BV328" i="7" s="1"/>
  <c r="AT328" i="6" s="1"/>
  <c r="BU328" i="7"/>
  <c r="AS328" i="6" s="1"/>
  <c r="J328" i="7"/>
  <c r="M328" i="7" s="1"/>
  <c r="N328" i="7" s="1"/>
  <c r="P328" i="7" s="1"/>
  <c r="I329" i="7"/>
  <c r="J329" i="7"/>
  <c r="M329" i="7" s="1"/>
  <c r="N329" i="7" s="1"/>
  <c r="P329" i="7" s="1"/>
  <c r="K300" i="7"/>
  <c r="BS299" i="7"/>
  <c r="BV299" i="7" s="1"/>
  <c r="AT299" i="6" s="1"/>
  <c r="BU299" i="7"/>
  <c r="AS299" i="6" s="1"/>
  <c r="J299" i="7"/>
  <c r="M299" i="7" s="1"/>
  <c r="N299" i="7" s="1"/>
  <c r="P299" i="7" s="1"/>
  <c r="K299" i="7"/>
  <c r="I300" i="7"/>
  <c r="J300" i="7"/>
  <c r="M300" i="7" s="1"/>
  <c r="N300" i="7" s="1"/>
  <c r="P300" i="7" s="1"/>
  <c r="K273" i="7"/>
  <c r="BS272" i="7"/>
  <c r="BV272" i="7" s="1"/>
  <c r="AT272" i="6" s="1"/>
  <c r="BU272" i="7"/>
  <c r="AS272" i="6" s="1"/>
  <c r="J272" i="7"/>
  <c r="M272" i="7" s="1"/>
  <c r="N272" i="7" s="1"/>
  <c r="P272" i="7" s="1"/>
  <c r="K272" i="7"/>
  <c r="I273" i="7"/>
  <c r="J273" i="7"/>
  <c r="M273" i="7" s="1"/>
  <c r="N273" i="7" s="1"/>
  <c r="P273" i="7" s="1"/>
  <c r="K244" i="7"/>
  <c r="BS243" i="7"/>
  <c r="BV243" i="7" s="1"/>
  <c r="AT243" i="6" s="1"/>
  <c r="BU243" i="7"/>
  <c r="AS243" i="6" s="1"/>
  <c r="J243" i="7"/>
  <c r="K243" i="7"/>
  <c r="M243" i="7"/>
  <c r="N243" i="7" s="1"/>
  <c r="P243" i="7" s="1"/>
  <c r="I244" i="7"/>
  <c r="J244" i="7"/>
  <c r="M244" i="7" s="1"/>
  <c r="N244" i="7" s="1"/>
  <c r="P244" i="7" s="1"/>
  <c r="K217" i="7"/>
  <c r="BS216" i="7"/>
  <c r="BV216" i="7" s="1"/>
  <c r="AT216" i="6" s="1"/>
  <c r="BU216" i="7"/>
  <c r="AS216" i="6" s="1"/>
  <c r="J216" i="7"/>
  <c r="M216" i="7" s="1"/>
  <c r="N216" i="7" s="1"/>
  <c r="P216" i="7" s="1"/>
  <c r="K216" i="7"/>
  <c r="I217" i="7"/>
  <c r="J217" i="7"/>
  <c r="M217" i="7" s="1"/>
  <c r="N217" i="7" s="1"/>
  <c r="P217" i="7" s="1"/>
  <c r="K331" i="7"/>
  <c r="BS330" i="7"/>
  <c r="BV330" i="7" s="1"/>
  <c r="AT330" i="6" s="1"/>
  <c r="BU330" i="7"/>
  <c r="AS330" i="6" s="1"/>
  <c r="J330" i="7"/>
  <c r="M330" i="7" s="1"/>
  <c r="N330" i="7" s="1"/>
  <c r="P330" i="7" s="1"/>
  <c r="K330" i="7"/>
  <c r="I331" i="7"/>
  <c r="J331" i="7"/>
  <c r="M331" i="7" s="1"/>
  <c r="N331" i="7" s="1"/>
  <c r="P331" i="7" s="1"/>
  <c r="K305" i="7"/>
  <c r="M305" i="7"/>
  <c r="N305" i="7" s="1"/>
  <c r="P305" i="7" s="1"/>
  <c r="BS304" i="7"/>
  <c r="BV304" i="7" s="1"/>
  <c r="AT304" i="6" s="1"/>
  <c r="BU304" i="7"/>
  <c r="AS304" i="6" s="1"/>
  <c r="J304" i="7"/>
  <c r="M304" i="7" s="1"/>
  <c r="N304" i="7" s="1"/>
  <c r="P304" i="7" s="1"/>
  <c r="K304" i="7"/>
  <c r="K278" i="7"/>
  <c r="M278" i="7"/>
  <c r="N278" i="7" s="1"/>
  <c r="P278" i="7" s="1"/>
  <c r="BS277" i="7"/>
  <c r="BV277" i="7" s="1"/>
  <c r="AT277" i="6" s="1"/>
  <c r="BU277" i="7"/>
  <c r="AS277" i="6" s="1"/>
  <c r="J277" i="7"/>
  <c r="M277" i="7" s="1"/>
  <c r="N277" i="7" s="1"/>
  <c r="P277" i="7" s="1"/>
  <c r="K277" i="7"/>
  <c r="K251" i="7"/>
  <c r="M251" i="7"/>
  <c r="N251" i="7" s="1"/>
  <c r="P251" i="7" s="1"/>
  <c r="BS250" i="7"/>
  <c r="BV250" i="7" s="1"/>
  <c r="AT250" i="6" s="1"/>
  <c r="BU250" i="7"/>
  <c r="AS250" i="6" s="1"/>
  <c r="J250" i="7"/>
  <c r="M250" i="7" s="1"/>
  <c r="N250" i="7" s="1"/>
  <c r="P250" i="7" s="1"/>
  <c r="K250" i="7"/>
  <c r="K222" i="7"/>
  <c r="M222" i="7"/>
  <c r="N222" i="7" s="1"/>
  <c r="P222" i="7" s="1"/>
  <c r="BS221" i="7"/>
  <c r="BV221" i="7" s="1"/>
  <c r="AT221" i="6" s="1"/>
  <c r="BU221" i="7"/>
  <c r="AS221" i="6" s="1"/>
  <c r="J221" i="7"/>
  <c r="M221" i="7" s="1"/>
  <c r="N221" i="7" s="1"/>
  <c r="P221" i="7" s="1"/>
  <c r="K221" i="7"/>
  <c r="K344" i="7"/>
  <c r="BS343" i="7"/>
  <c r="BV343" i="7" s="1"/>
  <c r="AT343" i="6" s="1"/>
  <c r="BU343" i="7"/>
  <c r="AS343" i="6" s="1"/>
  <c r="J343" i="7"/>
  <c r="M343" i="7" s="1"/>
  <c r="N343" i="7" s="1"/>
  <c r="P343" i="7" s="1"/>
  <c r="K343" i="7"/>
  <c r="I344" i="7"/>
  <c r="J344" i="7"/>
  <c r="M344" i="7" s="1"/>
  <c r="N344" i="7" s="1"/>
  <c r="P344" i="7" s="1"/>
  <c r="K232" i="7"/>
  <c r="BS231" i="7"/>
  <c r="BV231" i="7" s="1"/>
  <c r="AT231" i="6" s="1"/>
  <c r="BU231" i="7"/>
  <c r="AS231" i="6" s="1"/>
  <c r="J231" i="7"/>
  <c r="M231" i="7" s="1"/>
  <c r="N231" i="7" s="1"/>
  <c r="P231" i="7" s="1"/>
  <c r="I232" i="7"/>
  <c r="J232" i="7"/>
  <c r="M232" i="7" s="1"/>
  <c r="N232" i="7" s="1"/>
  <c r="P232" i="7" s="1"/>
  <c r="K266" i="7"/>
  <c r="BS265" i="7"/>
  <c r="BV265" i="7" s="1"/>
  <c r="AT265" i="6" s="1"/>
  <c r="BU265" i="7"/>
  <c r="AS265" i="6" s="1"/>
  <c r="J265" i="7"/>
  <c r="K265" i="7"/>
  <c r="M265" i="7"/>
  <c r="N265" i="7" s="1"/>
  <c r="P265" i="7" s="1"/>
  <c r="I266" i="7"/>
  <c r="J266" i="7"/>
  <c r="M266" i="7" s="1"/>
  <c r="N266" i="7" s="1"/>
  <c r="P266" i="7" s="1"/>
  <c r="R552" i="7"/>
  <c r="S552" i="7"/>
  <c r="T552" i="7"/>
  <c r="V552" i="7"/>
  <c r="W552" i="7" s="1"/>
  <c r="Y552" i="7" s="1"/>
  <c r="R551" i="7"/>
  <c r="T551" i="7"/>
  <c r="S551" i="7"/>
  <c r="V551" i="7" s="1"/>
  <c r="W551" i="7" s="1"/>
  <c r="Y551" i="7" s="1"/>
  <c r="R550" i="7"/>
  <c r="T550" i="7"/>
  <c r="S550" i="7"/>
  <c r="V550" i="7" s="1"/>
  <c r="W550" i="7" s="1"/>
  <c r="Y550" i="7" s="1"/>
  <c r="R549" i="7"/>
  <c r="T549" i="7"/>
  <c r="S549" i="7"/>
  <c r="V549" i="7" s="1"/>
  <c r="W549" i="7" s="1"/>
  <c r="Y549" i="7" s="1"/>
  <c r="R548" i="7"/>
  <c r="T548" i="7"/>
  <c r="S548" i="7"/>
  <c r="V548" i="7" s="1"/>
  <c r="W548" i="7" s="1"/>
  <c r="Y548" i="7" s="1"/>
  <c r="R547" i="7"/>
  <c r="T547" i="7"/>
  <c r="S547" i="7"/>
  <c r="V547" i="7" s="1"/>
  <c r="W547" i="7" s="1"/>
  <c r="Y547" i="7" s="1"/>
  <c r="R546" i="7"/>
  <c r="T546" i="7"/>
  <c r="S546" i="7"/>
  <c r="V546" i="7" s="1"/>
  <c r="W546" i="7" s="1"/>
  <c r="Y546" i="7" s="1"/>
  <c r="R545" i="7"/>
  <c r="T545" i="7"/>
  <c r="S545" i="7"/>
  <c r="V545" i="7" s="1"/>
  <c r="W545" i="7" s="1"/>
  <c r="Y545" i="7" s="1"/>
  <c r="R544" i="7"/>
  <c r="T544" i="7"/>
  <c r="S544" i="7"/>
  <c r="V544" i="7" s="1"/>
  <c r="W544" i="7" s="1"/>
  <c r="Y544" i="7" s="1"/>
  <c r="R543" i="7"/>
  <c r="T543" i="7"/>
  <c r="S543" i="7"/>
  <c r="V543" i="7" s="1"/>
  <c r="W543" i="7" s="1"/>
  <c r="Y543" i="7" s="1"/>
  <c r="R542" i="7"/>
  <c r="T542" i="7"/>
  <c r="S542" i="7"/>
  <c r="V542" i="7" s="1"/>
  <c r="W542" i="7" s="1"/>
  <c r="Y542" i="7" s="1"/>
  <c r="R541" i="7"/>
  <c r="T541" i="7"/>
  <c r="S541" i="7"/>
  <c r="V541" i="7" s="1"/>
  <c r="W541" i="7" s="1"/>
  <c r="Y541" i="7" s="1"/>
  <c r="R540" i="7"/>
  <c r="T540" i="7"/>
  <c r="S540" i="7"/>
  <c r="V540" i="7" s="1"/>
  <c r="W540" i="7" s="1"/>
  <c r="Y540" i="7" s="1"/>
  <c r="R539" i="7"/>
  <c r="T539" i="7"/>
  <c r="S539" i="7"/>
  <c r="V539" i="7" s="1"/>
  <c r="W539" i="7" s="1"/>
  <c r="Y539" i="7" s="1"/>
  <c r="R538" i="7"/>
  <c r="T538" i="7"/>
  <c r="S538" i="7"/>
  <c r="V538" i="7" s="1"/>
  <c r="W538" i="7" s="1"/>
  <c r="Y538" i="7" s="1"/>
  <c r="R537" i="7"/>
  <c r="T537" i="7"/>
  <c r="S537" i="7"/>
  <c r="V537" i="7" s="1"/>
  <c r="W537" i="7" s="1"/>
  <c r="Y537" i="7" s="1"/>
  <c r="R536" i="7"/>
  <c r="T536" i="7"/>
  <c r="S536" i="7"/>
  <c r="V536" i="7" s="1"/>
  <c r="W536" i="7" s="1"/>
  <c r="Y536" i="7" s="1"/>
  <c r="R535" i="7"/>
  <c r="T535" i="7"/>
  <c r="S535" i="7"/>
  <c r="V535" i="7" s="1"/>
  <c r="W535" i="7" s="1"/>
  <c r="Y535" i="7" s="1"/>
  <c r="R534" i="7"/>
  <c r="T534" i="7"/>
  <c r="S534" i="7"/>
  <c r="V534" i="7" s="1"/>
  <c r="W534" i="7" s="1"/>
  <c r="Y534" i="7" s="1"/>
  <c r="R533" i="7"/>
  <c r="T533" i="7"/>
  <c r="S533" i="7"/>
  <c r="V533" i="7" s="1"/>
  <c r="W533" i="7" s="1"/>
  <c r="Y533" i="7" s="1"/>
  <c r="R532" i="7"/>
  <c r="T532" i="7"/>
  <c r="S532" i="7"/>
  <c r="V532" i="7" s="1"/>
  <c r="W532" i="7" s="1"/>
  <c r="Y532" i="7" s="1"/>
  <c r="R531" i="7"/>
  <c r="T531" i="7"/>
  <c r="S531" i="7"/>
  <c r="V531" i="7" s="1"/>
  <c r="W531" i="7" s="1"/>
  <c r="Y531" i="7" s="1"/>
  <c r="R530" i="7"/>
  <c r="T530" i="7"/>
  <c r="S530" i="7"/>
  <c r="V530" i="7" s="1"/>
  <c r="W530" i="7" s="1"/>
  <c r="Y530" i="7" s="1"/>
  <c r="R529" i="7"/>
  <c r="T529" i="7"/>
  <c r="S529" i="7"/>
  <c r="V529" i="7" s="1"/>
  <c r="W529" i="7" s="1"/>
  <c r="Y529" i="7" s="1"/>
  <c r="R528" i="7"/>
  <c r="T528" i="7"/>
  <c r="S528" i="7"/>
  <c r="V528" i="7" s="1"/>
  <c r="W528" i="7" s="1"/>
  <c r="Y528" i="7" s="1"/>
  <c r="R527" i="7"/>
  <c r="T527" i="7"/>
  <c r="S527" i="7"/>
  <c r="V527" i="7" s="1"/>
  <c r="W527" i="7" s="1"/>
  <c r="Y527" i="7" s="1"/>
  <c r="R526" i="7"/>
  <c r="T526" i="7"/>
  <c r="S526" i="7"/>
  <c r="V526" i="7" s="1"/>
  <c r="W526" i="7" s="1"/>
  <c r="Y526" i="7" s="1"/>
  <c r="R525" i="7"/>
  <c r="T525" i="7"/>
  <c r="S525" i="7"/>
  <c r="V525" i="7" s="1"/>
  <c r="W525" i="7" s="1"/>
  <c r="Y525" i="7" s="1"/>
  <c r="R524" i="7"/>
  <c r="T524" i="7"/>
  <c r="S524" i="7"/>
  <c r="V524" i="7" s="1"/>
  <c r="W524" i="7" s="1"/>
  <c r="Y524" i="7" s="1"/>
  <c r="R523" i="7"/>
  <c r="T523" i="7"/>
  <c r="S523" i="7"/>
  <c r="V523" i="7" s="1"/>
  <c r="W523" i="7" s="1"/>
  <c r="Y523" i="7" s="1"/>
  <c r="R522" i="7"/>
  <c r="T522" i="7"/>
  <c r="S522" i="7"/>
  <c r="V522" i="7" s="1"/>
  <c r="W522" i="7" s="1"/>
  <c r="Y522" i="7" s="1"/>
  <c r="R521" i="7"/>
  <c r="T521" i="7"/>
  <c r="S521" i="7"/>
  <c r="V521" i="7" s="1"/>
  <c r="W521" i="7" s="1"/>
  <c r="Y521" i="7" s="1"/>
  <c r="R520" i="7"/>
  <c r="T520" i="7"/>
  <c r="S520" i="7"/>
  <c r="V520" i="7" s="1"/>
  <c r="W520" i="7" s="1"/>
  <c r="Y520" i="7" s="1"/>
  <c r="R519" i="7"/>
  <c r="T519" i="7"/>
  <c r="S519" i="7"/>
  <c r="V519" i="7" s="1"/>
  <c r="W519" i="7" s="1"/>
  <c r="Y519" i="7" s="1"/>
  <c r="R518" i="7"/>
  <c r="T518" i="7"/>
  <c r="S518" i="7"/>
  <c r="V518" i="7" s="1"/>
  <c r="W518" i="7" s="1"/>
  <c r="Y518" i="7" s="1"/>
  <c r="R517" i="7"/>
  <c r="T517" i="7"/>
  <c r="S517" i="7"/>
  <c r="V517" i="7" s="1"/>
  <c r="W517" i="7" s="1"/>
  <c r="Y517" i="7" s="1"/>
  <c r="R516" i="7"/>
  <c r="T516" i="7"/>
  <c r="S516" i="7"/>
  <c r="V516" i="7" s="1"/>
  <c r="W516" i="7" s="1"/>
  <c r="Y516" i="7" s="1"/>
  <c r="R515" i="7"/>
  <c r="T515" i="7"/>
  <c r="S515" i="7"/>
  <c r="V515" i="7" s="1"/>
  <c r="W515" i="7" s="1"/>
  <c r="Y515" i="7" s="1"/>
  <c r="R514" i="7"/>
  <c r="T514" i="7"/>
  <c r="S514" i="7"/>
  <c r="V514" i="7" s="1"/>
  <c r="W514" i="7" s="1"/>
  <c r="Y514" i="7" s="1"/>
  <c r="R513" i="7"/>
  <c r="T513" i="7"/>
  <c r="S513" i="7"/>
  <c r="V513" i="7" s="1"/>
  <c r="W513" i="7" s="1"/>
  <c r="Y513" i="7" s="1"/>
  <c r="R512" i="7"/>
  <c r="T512" i="7"/>
  <c r="S512" i="7"/>
  <c r="V512" i="7" s="1"/>
  <c r="W512" i="7" s="1"/>
  <c r="Y512" i="7" s="1"/>
  <c r="R511" i="7"/>
  <c r="T511" i="7"/>
  <c r="S511" i="7"/>
  <c r="V511" i="7" s="1"/>
  <c r="W511" i="7" s="1"/>
  <c r="Y511" i="7" s="1"/>
  <c r="R510" i="7"/>
  <c r="T510" i="7"/>
  <c r="S510" i="7"/>
  <c r="V510" i="7" s="1"/>
  <c r="W510" i="7" s="1"/>
  <c r="Y510" i="7" s="1"/>
  <c r="R509" i="7"/>
  <c r="T509" i="7"/>
  <c r="S509" i="7"/>
  <c r="V509" i="7" s="1"/>
  <c r="W509" i="7" s="1"/>
  <c r="Y509" i="7" s="1"/>
  <c r="R508" i="7"/>
  <c r="T508" i="7"/>
  <c r="S508" i="7"/>
  <c r="V508" i="7" s="1"/>
  <c r="W508" i="7" s="1"/>
  <c r="Y508" i="7" s="1"/>
  <c r="R507" i="7"/>
  <c r="T507" i="7"/>
  <c r="S507" i="7"/>
  <c r="V507" i="7" s="1"/>
  <c r="W507" i="7" s="1"/>
  <c r="Y507" i="7" s="1"/>
  <c r="R506" i="7"/>
  <c r="T506" i="7"/>
  <c r="S506" i="7"/>
  <c r="V506" i="7" s="1"/>
  <c r="W506" i="7" s="1"/>
  <c r="Y506" i="7" s="1"/>
  <c r="R505" i="7"/>
  <c r="T505" i="7"/>
  <c r="S505" i="7"/>
  <c r="V505" i="7" s="1"/>
  <c r="W505" i="7" s="1"/>
  <c r="Y505" i="7" s="1"/>
  <c r="R504" i="7"/>
  <c r="T504" i="7"/>
  <c r="S504" i="7"/>
  <c r="V504" i="7" s="1"/>
  <c r="W504" i="7" s="1"/>
  <c r="Y504" i="7" s="1"/>
  <c r="R503" i="7"/>
  <c r="T503" i="7"/>
  <c r="S503" i="7"/>
  <c r="V503" i="7" s="1"/>
  <c r="W503" i="7" s="1"/>
  <c r="Y503" i="7" s="1"/>
  <c r="R502" i="7"/>
  <c r="T502" i="7"/>
  <c r="S502" i="7"/>
  <c r="V502" i="7" s="1"/>
  <c r="W502" i="7" s="1"/>
  <c r="Y502" i="7" s="1"/>
  <c r="R501" i="7"/>
  <c r="T501" i="7"/>
  <c r="S501" i="7"/>
  <c r="V501" i="7" s="1"/>
  <c r="W501" i="7" s="1"/>
  <c r="Y501" i="7" s="1"/>
  <c r="R500" i="7"/>
  <c r="T500" i="7"/>
  <c r="S500" i="7"/>
  <c r="V500" i="7" s="1"/>
  <c r="W500" i="7" s="1"/>
  <c r="Y500" i="7" s="1"/>
  <c r="R499" i="7"/>
  <c r="T499" i="7"/>
  <c r="S499" i="7"/>
  <c r="V499" i="7" s="1"/>
  <c r="W499" i="7" s="1"/>
  <c r="Y499" i="7" s="1"/>
  <c r="R498" i="7"/>
  <c r="T498" i="7"/>
  <c r="S498" i="7"/>
  <c r="V498" i="7" s="1"/>
  <c r="W498" i="7" s="1"/>
  <c r="Y498" i="7" s="1"/>
  <c r="R497" i="7"/>
  <c r="T497" i="7"/>
  <c r="S497" i="7"/>
  <c r="V497" i="7" s="1"/>
  <c r="W497" i="7" s="1"/>
  <c r="Y497" i="7" s="1"/>
  <c r="R496" i="7"/>
  <c r="T496" i="7"/>
  <c r="S496" i="7"/>
  <c r="V496" i="7" s="1"/>
  <c r="W496" i="7" s="1"/>
  <c r="Y496" i="7" s="1"/>
  <c r="R495" i="7"/>
  <c r="T495" i="7"/>
  <c r="S495" i="7"/>
  <c r="V495" i="7" s="1"/>
  <c r="W495" i="7" s="1"/>
  <c r="Y495" i="7" s="1"/>
  <c r="R494" i="7"/>
  <c r="T494" i="7"/>
  <c r="S494" i="7"/>
  <c r="V494" i="7" s="1"/>
  <c r="W494" i="7" s="1"/>
  <c r="Y494" i="7" s="1"/>
  <c r="R493" i="7"/>
  <c r="T493" i="7"/>
  <c r="S493" i="7"/>
  <c r="V493" i="7" s="1"/>
  <c r="W493" i="7" s="1"/>
  <c r="Y493" i="7" s="1"/>
  <c r="R492" i="7"/>
  <c r="T492" i="7"/>
  <c r="S492" i="7"/>
  <c r="V492" i="7" s="1"/>
  <c r="W492" i="7" s="1"/>
  <c r="Y492" i="7" s="1"/>
  <c r="R491" i="7"/>
  <c r="T491" i="7"/>
  <c r="S491" i="7"/>
  <c r="V491" i="7" s="1"/>
  <c r="W491" i="7" s="1"/>
  <c r="Y491" i="7" s="1"/>
  <c r="R490" i="7"/>
  <c r="T490" i="7"/>
  <c r="S490" i="7"/>
  <c r="V490" i="7" s="1"/>
  <c r="W490" i="7" s="1"/>
  <c r="Y490" i="7" s="1"/>
  <c r="R489" i="7"/>
  <c r="T489" i="7"/>
  <c r="S489" i="7"/>
  <c r="V489" i="7" s="1"/>
  <c r="W489" i="7" s="1"/>
  <c r="Y489" i="7" s="1"/>
  <c r="R488" i="7"/>
  <c r="T488" i="7"/>
  <c r="S488" i="7"/>
  <c r="V488" i="7" s="1"/>
  <c r="W488" i="7" s="1"/>
  <c r="Y488" i="7" s="1"/>
  <c r="R487" i="7"/>
  <c r="T487" i="7"/>
  <c r="S487" i="7"/>
  <c r="V487" i="7" s="1"/>
  <c r="W487" i="7" s="1"/>
  <c r="Y487" i="7" s="1"/>
  <c r="R486" i="7"/>
  <c r="T486" i="7"/>
  <c r="S486" i="7"/>
  <c r="V486" i="7" s="1"/>
  <c r="W486" i="7" s="1"/>
  <c r="Y486" i="7" s="1"/>
  <c r="R485" i="7"/>
  <c r="T485" i="7"/>
  <c r="S485" i="7"/>
  <c r="V485" i="7" s="1"/>
  <c r="W485" i="7" s="1"/>
  <c r="Y485" i="7" s="1"/>
  <c r="R484" i="7"/>
  <c r="T484" i="7"/>
  <c r="S484" i="7"/>
  <c r="V484" i="7" s="1"/>
  <c r="W484" i="7" s="1"/>
  <c r="Y484" i="7" s="1"/>
  <c r="R483" i="7"/>
  <c r="T483" i="7"/>
  <c r="S483" i="7"/>
  <c r="V483" i="7" s="1"/>
  <c r="W483" i="7" s="1"/>
  <c r="Y483" i="7" s="1"/>
  <c r="R482" i="7"/>
  <c r="T482" i="7"/>
  <c r="S482" i="7"/>
  <c r="V482" i="7" s="1"/>
  <c r="W482" i="7" s="1"/>
  <c r="Y482" i="7" s="1"/>
  <c r="R481" i="7"/>
  <c r="T481" i="7"/>
  <c r="S481" i="7"/>
  <c r="V481" i="7" s="1"/>
  <c r="W481" i="7" s="1"/>
  <c r="Y481" i="7" s="1"/>
  <c r="R480" i="7"/>
  <c r="T480" i="7"/>
  <c r="S480" i="7"/>
  <c r="V480" i="7" s="1"/>
  <c r="W480" i="7" s="1"/>
  <c r="Y480" i="7" s="1"/>
  <c r="R479" i="7"/>
  <c r="T479" i="7"/>
  <c r="S479" i="7"/>
  <c r="V479" i="7" s="1"/>
  <c r="W479" i="7" s="1"/>
  <c r="Y479" i="7" s="1"/>
  <c r="R478" i="7"/>
  <c r="T478" i="7"/>
  <c r="S478" i="7"/>
  <c r="V478" i="7" s="1"/>
  <c r="W478" i="7" s="1"/>
  <c r="Y478" i="7" s="1"/>
  <c r="R477" i="7"/>
  <c r="T477" i="7"/>
  <c r="S477" i="7"/>
  <c r="V477" i="7" s="1"/>
  <c r="W477" i="7" s="1"/>
  <c r="Y477" i="7" s="1"/>
  <c r="R476" i="7"/>
  <c r="T476" i="7"/>
  <c r="S476" i="7"/>
  <c r="V476" i="7" s="1"/>
  <c r="W476" i="7" s="1"/>
  <c r="Y476" i="7" s="1"/>
  <c r="R475" i="7"/>
  <c r="T475" i="7"/>
  <c r="S475" i="7"/>
  <c r="V475" i="7" s="1"/>
  <c r="W475" i="7" s="1"/>
  <c r="Y475" i="7" s="1"/>
  <c r="R474" i="7"/>
  <c r="T474" i="7"/>
  <c r="S474" i="7"/>
  <c r="V474" i="7" s="1"/>
  <c r="W474" i="7" s="1"/>
  <c r="Y474" i="7" s="1"/>
  <c r="R473" i="7"/>
  <c r="T473" i="7"/>
  <c r="S473" i="7"/>
  <c r="V473" i="7" s="1"/>
  <c r="W473" i="7" s="1"/>
  <c r="Y473" i="7" s="1"/>
  <c r="R472" i="7"/>
  <c r="T472" i="7"/>
  <c r="S472" i="7"/>
  <c r="V472" i="7" s="1"/>
  <c r="W472" i="7" s="1"/>
  <c r="Y472" i="7" s="1"/>
  <c r="R471" i="7"/>
  <c r="T471" i="7"/>
  <c r="S471" i="7"/>
  <c r="V471" i="7" s="1"/>
  <c r="W471" i="7" s="1"/>
  <c r="Y471" i="7" s="1"/>
  <c r="R470" i="7"/>
  <c r="T470" i="7"/>
  <c r="S470" i="7"/>
  <c r="V470" i="7" s="1"/>
  <c r="W470" i="7" s="1"/>
  <c r="Y470" i="7" s="1"/>
  <c r="R469" i="7"/>
  <c r="T469" i="7"/>
  <c r="S469" i="7"/>
  <c r="V469" i="7" s="1"/>
  <c r="W469" i="7" s="1"/>
  <c r="Y469" i="7" s="1"/>
  <c r="R468" i="7"/>
  <c r="T468" i="7"/>
  <c r="S468" i="7"/>
  <c r="V468" i="7" s="1"/>
  <c r="W468" i="7" s="1"/>
  <c r="Y468" i="7" s="1"/>
  <c r="R467" i="7"/>
  <c r="T467" i="7"/>
  <c r="S467" i="7"/>
  <c r="V467" i="7" s="1"/>
  <c r="W467" i="7" s="1"/>
  <c r="Y467" i="7" s="1"/>
  <c r="R466" i="7"/>
  <c r="T466" i="7"/>
  <c r="S466" i="7"/>
  <c r="V466" i="7" s="1"/>
  <c r="W466" i="7" s="1"/>
  <c r="Y466" i="7" s="1"/>
  <c r="R465" i="7"/>
  <c r="T465" i="7"/>
  <c r="S465" i="7"/>
  <c r="V465" i="7" s="1"/>
  <c r="W465" i="7" s="1"/>
  <c r="Y465" i="7" s="1"/>
  <c r="R464" i="7"/>
  <c r="T464" i="7"/>
  <c r="S464" i="7"/>
  <c r="V464" i="7" s="1"/>
  <c r="W464" i="7" s="1"/>
  <c r="Y464" i="7" s="1"/>
  <c r="R463" i="7"/>
  <c r="T463" i="7"/>
  <c r="S463" i="7"/>
  <c r="V463" i="7" s="1"/>
  <c r="W463" i="7" s="1"/>
  <c r="Y463" i="7" s="1"/>
  <c r="R462" i="7"/>
  <c r="T462" i="7"/>
  <c r="S462" i="7"/>
  <c r="V462" i="7" s="1"/>
  <c r="W462" i="7" s="1"/>
  <c r="Y462" i="7" s="1"/>
  <c r="R461" i="7"/>
  <c r="T461" i="7"/>
  <c r="S461" i="7"/>
  <c r="V461" i="7" s="1"/>
  <c r="W461" i="7" s="1"/>
  <c r="Y461" i="7" s="1"/>
  <c r="R460" i="7"/>
  <c r="T460" i="7"/>
  <c r="S460" i="7"/>
  <c r="V460" i="7" s="1"/>
  <c r="W460" i="7" s="1"/>
  <c r="Y460" i="7" s="1"/>
  <c r="R459" i="7"/>
  <c r="T459" i="7"/>
  <c r="S459" i="7"/>
  <c r="V459" i="7" s="1"/>
  <c r="W459" i="7" s="1"/>
  <c r="Y459" i="7" s="1"/>
  <c r="R458" i="7"/>
  <c r="T458" i="7"/>
  <c r="S458" i="7"/>
  <c r="V458" i="7" s="1"/>
  <c r="W458" i="7" s="1"/>
  <c r="Y458" i="7" s="1"/>
  <c r="R457" i="7"/>
  <c r="T457" i="7"/>
  <c r="S457" i="7"/>
  <c r="V457" i="7" s="1"/>
  <c r="W457" i="7" s="1"/>
  <c r="Y457" i="7" s="1"/>
  <c r="R456" i="7"/>
  <c r="T456" i="7"/>
  <c r="S456" i="7"/>
  <c r="V456" i="7" s="1"/>
  <c r="W456" i="7" s="1"/>
  <c r="Y456" i="7" s="1"/>
  <c r="R455" i="7"/>
  <c r="T455" i="7"/>
  <c r="S455" i="7"/>
  <c r="V455" i="7" s="1"/>
  <c r="W455" i="7" s="1"/>
  <c r="Y455" i="7" s="1"/>
  <c r="R454" i="7"/>
  <c r="T454" i="7"/>
  <c r="S454" i="7"/>
  <c r="V454" i="7" s="1"/>
  <c r="W454" i="7" s="1"/>
  <c r="Y454" i="7" s="1"/>
  <c r="R453" i="7"/>
  <c r="T453" i="7"/>
  <c r="S453" i="7"/>
  <c r="V453" i="7" s="1"/>
  <c r="W453" i="7" s="1"/>
  <c r="Y453" i="7" s="1"/>
  <c r="R452" i="7"/>
  <c r="T452" i="7"/>
  <c r="S452" i="7"/>
  <c r="V452" i="7" s="1"/>
  <c r="W452" i="7" s="1"/>
  <c r="Y452" i="7" s="1"/>
  <c r="R451" i="7"/>
  <c r="T451" i="7"/>
  <c r="S451" i="7"/>
  <c r="V451" i="7" s="1"/>
  <c r="W451" i="7" s="1"/>
  <c r="Y451" i="7" s="1"/>
  <c r="R450" i="7"/>
  <c r="T450" i="7"/>
  <c r="S450" i="7"/>
  <c r="V450" i="7" s="1"/>
  <c r="W450" i="7" s="1"/>
  <c r="Y450" i="7" s="1"/>
  <c r="R449" i="7"/>
  <c r="T449" i="7"/>
  <c r="S449" i="7"/>
  <c r="V449" i="7" s="1"/>
  <c r="W449" i="7" s="1"/>
  <c r="Y449" i="7" s="1"/>
  <c r="R448" i="7"/>
  <c r="T448" i="7"/>
  <c r="S448" i="7"/>
  <c r="V448" i="7" s="1"/>
  <c r="W448" i="7" s="1"/>
  <c r="Y448" i="7" s="1"/>
  <c r="R447" i="7"/>
  <c r="T447" i="7"/>
  <c r="S447" i="7"/>
  <c r="V447" i="7" s="1"/>
  <c r="W447" i="7" s="1"/>
  <c r="Y447" i="7" s="1"/>
  <c r="R446" i="7"/>
  <c r="T446" i="7"/>
  <c r="S446" i="7"/>
  <c r="V446" i="7" s="1"/>
  <c r="W446" i="7" s="1"/>
  <c r="Y446" i="7" s="1"/>
  <c r="R445" i="7"/>
  <c r="T445" i="7"/>
  <c r="S445" i="7"/>
  <c r="V445" i="7" s="1"/>
  <c r="W445" i="7" s="1"/>
  <c r="Y445" i="7" s="1"/>
  <c r="R444" i="7"/>
  <c r="T444" i="7"/>
  <c r="S444" i="7"/>
  <c r="V444" i="7" s="1"/>
  <c r="W444" i="7" s="1"/>
  <c r="Y444" i="7" s="1"/>
  <c r="R443" i="7"/>
  <c r="T443" i="7"/>
  <c r="S443" i="7"/>
  <c r="V443" i="7" s="1"/>
  <c r="W443" i="7" s="1"/>
  <c r="Y443" i="7" s="1"/>
  <c r="R442" i="7"/>
  <c r="T442" i="7"/>
  <c r="S442" i="7"/>
  <c r="V442" i="7" s="1"/>
  <c r="W442" i="7" s="1"/>
  <c r="Y442" i="7" s="1"/>
  <c r="R441" i="7"/>
  <c r="T441" i="7"/>
  <c r="S441" i="7"/>
  <c r="V441" i="7" s="1"/>
  <c r="W441" i="7" s="1"/>
  <c r="Y441" i="7" s="1"/>
  <c r="R440" i="7"/>
  <c r="T440" i="7"/>
  <c r="S440" i="7"/>
  <c r="V440" i="7" s="1"/>
  <c r="W440" i="7" s="1"/>
  <c r="Y440" i="7" s="1"/>
  <c r="R439" i="7"/>
  <c r="T439" i="7"/>
  <c r="S439" i="7"/>
  <c r="V439" i="7" s="1"/>
  <c r="W439" i="7" s="1"/>
  <c r="Y439" i="7" s="1"/>
  <c r="R438" i="7"/>
  <c r="T438" i="7"/>
  <c r="S438" i="7"/>
  <c r="V438" i="7" s="1"/>
  <c r="W438" i="7" s="1"/>
  <c r="Y438" i="7" s="1"/>
  <c r="R437" i="7"/>
  <c r="T437" i="7"/>
  <c r="S437" i="7"/>
  <c r="V437" i="7" s="1"/>
  <c r="W437" i="7" s="1"/>
  <c r="Y437" i="7" s="1"/>
  <c r="R436" i="7"/>
  <c r="T436" i="7"/>
  <c r="S436" i="7"/>
  <c r="V436" i="7" s="1"/>
  <c r="W436" i="7" s="1"/>
  <c r="Y436" i="7" s="1"/>
  <c r="R435" i="7"/>
  <c r="T435" i="7"/>
  <c r="S435" i="7"/>
  <c r="V435" i="7" s="1"/>
  <c r="W435" i="7" s="1"/>
  <c r="Y435" i="7" s="1"/>
  <c r="R434" i="7"/>
  <c r="T434" i="7"/>
  <c r="S434" i="7"/>
  <c r="V434" i="7" s="1"/>
  <c r="W434" i="7" s="1"/>
  <c r="Y434" i="7" s="1"/>
  <c r="R433" i="7"/>
  <c r="T433" i="7"/>
  <c r="S433" i="7"/>
  <c r="V433" i="7" s="1"/>
  <c r="W433" i="7" s="1"/>
  <c r="Y433" i="7" s="1"/>
  <c r="R432" i="7"/>
  <c r="T432" i="7"/>
  <c r="S432" i="7"/>
  <c r="V432" i="7" s="1"/>
  <c r="W432" i="7" s="1"/>
  <c r="Y432" i="7" s="1"/>
  <c r="R431" i="7"/>
  <c r="T431" i="7"/>
  <c r="S431" i="7"/>
  <c r="V431" i="7" s="1"/>
  <c r="W431" i="7" s="1"/>
  <c r="Y431" i="7" s="1"/>
  <c r="R430" i="7"/>
  <c r="T430" i="7"/>
  <c r="S430" i="7"/>
  <c r="V430" i="7" s="1"/>
  <c r="W430" i="7" s="1"/>
  <c r="Y430" i="7" s="1"/>
  <c r="R429" i="7"/>
  <c r="T429" i="7"/>
  <c r="S429" i="7"/>
  <c r="V429" i="7" s="1"/>
  <c r="W429" i="7" s="1"/>
  <c r="Y429" i="7" s="1"/>
  <c r="R428" i="7"/>
  <c r="T428" i="7"/>
  <c r="S428" i="7"/>
  <c r="V428" i="7" s="1"/>
  <c r="W428" i="7" s="1"/>
  <c r="Y428" i="7" s="1"/>
  <c r="R427" i="7"/>
  <c r="T427" i="7"/>
  <c r="S427" i="7"/>
  <c r="V427" i="7" s="1"/>
  <c r="W427" i="7" s="1"/>
  <c r="Y427" i="7" s="1"/>
  <c r="R426" i="7"/>
  <c r="T426" i="7"/>
  <c r="S426" i="7"/>
  <c r="V426" i="7" s="1"/>
  <c r="W426" i="7" s="1"/>
  <c r="Y426" i="7" s="1"/>
  <c r="R425" i="7"/>
  <c r="T425" i="7"/>
  <c r="S425" i="7"/>
  <c r="V425" i="7" s="1"/>
  <c r="W425" i="7" s="1"/>
  <c r="Y425" i="7" s="1"/>
  <c r="R424" i="7"/>
  <c r="T424" i="7"/>
  <c r="S424" i="7"/>
  <c r="V424" i="7" s="1"/>
  <c r="W424" i="7" s="1"/>
  <c r="Y424" i="7" s="1"/>
  <c r="R423" i="7"/>
  <c r="T423" i="7"/>
  <c r="S423" i="7"/>
  <c r="V423" i="7" s="1"/>
  <c r="W423" i="7" s="1"/>
  <c r="Y423" i="7" s="1"/>
  <c r="R422" i="7"/>
  <c r="T422" i="7"/>
  <c r="S422" i="7"/>
  <c r="V422" i="7" s="1"/>
  <c r="W422" i="7" s="1"/>
  <c r="Y422" i="7" s="1"/>
  <c r="R421" i="7"/>
  <c r="T421" i="7"/>
  <c r="S421" i="7"/>
  <c r="V421" i="7" s="1"/>
  <c r="W421" i="7" s="1"/>
  <c r="Y421" i="7" s="1"/>
  <c r="R420" i="7"/>
  <c r="T420" i="7"/>
  <c r="S420" i="7"/>
  <c r="V420" i="7" s="1"/>
  <c r="W420" i="7" s="1"/>
  <c r="Y420" i="7" s="1"/>
  <c r="R419" i="7"/>
  <c r="T419" i="7"/>
  <c r="S419" i="7"/>
  <c r="V419" i="7" s="1"/>
  <c r="W419" i="7" s="1"/>
  <c r="Y419" i="7" s="1"/>
  <c r="R418" i="7"/>
  <c r="T418" i="7"/>
  <c r="S418" i="7"/>
  <c r="V418" i="7" s="1"/>
  <c r="W418" i="7" s="1"/>
  <c r="Y418" i="7" s="1"/>
  <c r="R417" i="7"/>
  <c r="T417" i="7"/>
  <c r="S417" i="7"/>
  <c r="V417" i="7" s="1"/>
  <c r="W417" i="7" s="1"/>
  <c r="Y417" i="7" s="1"/>
  <c r="R416" i="7"/>
  <c r="T416" i="7"/>
  <c r="S416" i="7"/>
  <c r="V416" i="7" s="1"/>
  <c r="W416" i="7" s="1"/>
  <c r="Y416" i="7" s="1"/>
  <c r="R415" i="7"/>
  <c r="T415" i="7"/>
  <c r="S415" i="7"/>
  <c r="V415" i="7" s="1"/>
  <c r="W415" i="7" s="1"/>
  <c r="Y415" i="7" s="1"/>
  <c r="R414" i="7"/>
  <c r="T414" i="7"/>
  <c r="S414" i="7"/>
  <c r="V414" i="7" s="1"/>
  <c r="W414" i="7" s="1"/>
  <c r="Y414" i="7" s="1"/>
  <c r="R413" i="7"/>
  <c r="T413" i="7"/>
  <c r="S413" i="7"/>
  <c r="V413" i="7" s="1"/>
  <c r="W413" i="7" s="1"/>
  <c r="Y413" i="7" s="1"/>
  <c r="R412" i="7"/>
  <c r="T412" i="7"/>
  <c r="S412" i="7"/>
  <c r="V412" i="7" s="1"/>
  <c r="W412" i="7" s="1"/>
  <c r="Y412" i="7" s="1"/>
  <c r="R411" i="7"/>
  <c r="T411" i="7"/>
  <c r="S411" i="7"/>
  <c r="V411" i="7" s="1"/>
  <c r="W411" i="7" s="1"/>
  <c r="Y411" i="7" s="1"/>
  <c r="R410" i="7"/>
  <c r="T410" i="7"/>
  <c r="S410" i="7"/>
  <c r="V410" i="7" s="1"/>
  <c r="W410" i="7" s="1"/>
  <c r="Y410" i="7" s="1"/>
  <c r="R409" i="7"/>
  <c r="T409" i="7"/>
  <c r="S409" i="7"/>
  <c r="V409" i="7" s="1"/>
  <c r="W409" i="7" s="1"/>
  <c r="Y409" i="7" s="1"/>
  <c r="R408" i="7"/>
  <c r="T408" i="7"/>
  <c r="S408" i="7"/>
  <c r="V408" i="7" s="1"/>
  <c r="W408" i="7" s="1"/>
  <c r="Y408" i="7" s="1"/>
  <c r="R407" i="7"/>
  <c r="T407" i="7"/>
  <c r="S407" i="7"/>
  <c r="V407" i="7" s="1"/>
  <c r="W407" i="7" s="1"/>
  <c r="Y407" i="7" s="1"/>
  <c r="R406" i="7"/>
  <c r="T406" i="7"/>
  <c r="S406" i="7"/>
  <c r="V406" i="7" s="1"/>
  <c r="W406" i="7" s="1"/>
  <c r="Y406" i="7" s="1"/>
  <c r="R405" i="7"/>
  <c r="T405" i="7"/>
  <c r="S405" i="7"/>
  <c r="V405" i="7" s="1"/>
  <c r="W405" i="7" s="1"/>
  <c r="Y405" i="7" s="1"/>
  <c r="R404" i="7"/>
  <c r="T404" i="7"/>
  <c r="S404" i="7"/>
  <c r="V404" i="7" s="1"/>
  <c r="W404" i="7" s="1"/>
  <c r="Y404" i="7" s="1"/>
  <c r="R403" i="7"/>
  <c r="T403" i="7"/>
  <c r="S403" i="7"/>
  <c r="V403" i="7" s="1"/>
  <c r="W403" i="7" s="1"/>
  <c r="Y403" i="7" s="1"/>
  <c r="R402" i="7"/>
  <c r="T402" i="7"/>
  <c r="S402" i="7"/>
  <c r="V402" i="7" s="1"/>
  <c r="W402" i="7" s="1"/>
  <c r="Y402" i="7" s="1"/>
  <c r="R401" i="7"/>
  <c r="T401" i="7"/>
  <c r="S401" i="7"/>
  <c r="V401" i="7" s="1"/>
  <c r="W401" i="7" s="1"/>
  <c r="Y401" i="7" s="1"/>
  <c r="R400" i="7"/>
  <c r="T400" i="7"/>
  <c r="S400" i="7"/>
  <c r="V400" i="7" s="1"/>
  <c r="W400" i="7" s="1"/>
  <c r="Y400" i="7" s="1"/>
  <c r="R399" i="7"/>
  <c r="T399" i="7"/>
  <c r="S399" i="7"/>
  <c r="V399" i="7" s="1"/>
  <c r="W399" i="7" s="1"/>
  <c r="Y399" i="7" s="1"/>
  <c r="R398" i="7"/>
  <c r="T398" i="7"/>
  <c r="S398" i="7"/>
  <c r="V398" i="7" s="1"/>
  <c r="W398" i="7" s="1"/>
  <c r="Y398" i="7" s="1"/>
  <c r="R397" i="7"/>
  <c r="T397" i="7"/>
  <c r="S397" i="7"/>
  <c r="V397" i="7" s="1"/>
  <c r="W397" i="7" s="1"/>
  <c r="Y397" i="7" s="1"/>
  <c r="R396" i="7"/>
  <c r="T396" i="7"/>
  <c r="S396" i="7"/>
  <c r="V396" i="7" s="1"/>
  <c r="W396" i="7" s="1"/>
  <c r="Y396" i="7" s="1"/>
  <c r="R395" i="7"/>
  <c r="T395" i="7"/>
  <c r="S395" i="7"/>
  <c r="V395" i="7" s="1"/>
  <c r="W395" i="7" s="1"/>
  <c r="Y395" i="7" s="1"/>
  <c r="R394" i="7"/>
  <c r="T394" i="7"/>
  <c r="S394" i="7"/>
  <c r="V394" i="7" s="1"/>
  <c r="W394" i="7" s="1"/>
  <c r="Y394" i="7" s="1"/>
  <c r="R393" i="7"/>
  <c r="T393" i="7"/>
  <c r="S393" i="7"/>
  <c r="V393" i="7" s="1"/>
  <c r="W393" i="7" s="1"/>
  <c r="Y393" i="7" s="1"/>
  <c r="R392" i="7"/>
  <c r="T392" i="7"/>
  <c r="S392" i="7"/>
  <c r="V392" i="7" s="1"/>
  <c r="W392" i="7" s="1"/>
  <c r="Y392" i="7" s="1"/>
  <c r="R391" i="7"/>
  <c r="T391" i="7"/>
  <c r="S391" i="7"/>
  <c r="V391" i="7" s="1"/>
  <c r="W391" i="7" s="1"/>
  <c r="Y391" i="7" s="1"/>
  <c r="R390" i="7"/>
  <c r="T390" i="7"/>
  <c r="S390" i="7"/>
  <c r="V390" i="7" s="1"/>
  <c r="W390" i="7" s="1"/>
  <c r="Y390" i="7" s="1"/>
  <c r="R389" i="7"/>
  <c r="T389" i="7"/>
  <c r="S389" i="7"/>
  <c r="V389" i="7" s="1"/>
  <c r="W389" i="7" s="1"/>
  <c r="Y389" i="7" s="1"/>
  <c r="R388" i="7"/>
  <c r="T388" i="7"/>
  <c r="S388" i="7"/>
  <c r="V388" i="7" s="1"/>
  <c r="W388" i="7" s="1"/>
  <c r="Y388" i="7" s="1"/>
  <c r="R387" i="7"/>
  <c r="T387" i="7"/>
  <c r="S387" i="7"/>
  <c r="V387" i="7" s="1"/>
  <c r="W387" i="7" s="1"/>
  <c r="Y387" i="7" s="1"/>
  <c r="R386" i="7"/>
  <c r="T386" i="7"/>
  <c r="S386" i="7"/>
  <c r="V386" i="7" s="1"/>
  <c r="W386" i="7" s="1"/>
  <c r="Y386" i="7" s="1"/>
  <c r="R385" i="7"/>
  <c r="T385" i="7"/>
  <c r="S385" i="7"/>
  <c r="V385" i="7" s="1"/>
  <c r="W385" i="7" s="1"/>
  <c r="Y385" i="7" s="1"/>
  <c r="R384" i="7"/>
  <c r="T384" i="7"/>
  <c r="S384" i="7"/>
  <c r="V384" i="7" s="1"/>
  <c r="W384" i="7" s="1"/>
  <c r="Y384" i="7" s="1"/>
  <c r="R383" i="7"/>
  <c r="T383" i="7"/>
  <c r="S383" i="7"/>
  <c r="V383" i="7" s="1"/>
  <c r="W383" i="7" s="1"/>
  <c r="Y383" i="7" s="1"/>
  <c r="R382" i="7"/>
  <c r="T382" i="7"/>
  <c r="S382" i="7"/>
  <c r="V382" i="7" s="1"/>
  <c r="W382" i="7" s="1"/>
  <c r="Y382" i="7" s="1"/>
  <c r="R381" i="7"/>
  <c r="T381" i="7"/>
  <c r="S381" i="7"/>
  <c r="V381" i="7" s="1"/>
  <c r="W381" i="7" s="1"/>
  <c r="Y381" i="7" s="1"/>
  <c r="R380" i="7"/>
  <c r="T380" i="7"/>
  <c r="S380" i="7"/>
  <c r="V380" i="7" s="1"/>
  <c r="W380" i="7" s="1"/>
  <c r="Y380" i="7" s="1"/>
  <c r="R379" i="7"/>
  <c r="T379" i="7"/>
  <c r="S379" i="7"/>
  <c r="V379" i="7" s="1"/>
  <c r="W379" i="7" s="1"/>
  <c r="Y379" i="7" s="1"/>
  <c r="R378" i="7"/>
  <c r="T378" i="7"/>
  <c r="S378" i="7"/>
  <c r="V378" i="7" s="1"/>
  <c r="W378" i="7" s="1"/>
  <c r="Y378" i="7" s="1"/>
  <c r="R377" i="7"/>
  <c r="T377" i="7"/>
  <c r="S377" i="7"/>
  <c r="V377" i="7" s="1"/>
  <c r="W377" i="7" s="1"/>
  <c r="Y377" i="7" s="1"/>
  <c r="R376" i="7"/>
  <c r="T376" i="7"/>
  <c r="S376" i="7"/>
  <c r="V376" i="7" s="1"/>
  <c r="W376" i="7" s="1"/>
  <c r="Y376" i="7" s="1"/>
  <c r="R375" i="7"/>
  <c r="T375" i="7"/>
  <c r="S375" i="7"/>
  <c r="V375" i="7" s="1"/>
  <c r="W375" i="7" s="1"/>
  <c r="Y375" i="7" s="1"/>
  <c r="R374" i="7"/>
  <c r="T374" i="7"/>
  <c r="S374" i="7"/>
  <c r="V374" i="7" s="1"/>
  <c r="W374" i="7" s="1"/>
  <c r="Y374" i="7" s="1"/>
  <c r="R373" i="7"/>
  <c r="T373" i="7"/>
  <c r="S373" i="7"/>
  <c r="V373" i="7" s="1"/>
  <c r="W373" i="7" s="1"/>
  <c r="Y373" i="7" s="1"/>
  <c r="R372" i="7"/>
  <c r="T372" i="7"/>
  <c r="S372" i="7"/>
  <c r="V372" i="7" s="1"/>
  <c r="W372" i="7" s="1"/>
  <c r="Y372" i="7" s="1"/>
  <c r="R371" i="7"/>
  <c r="T371" i="7"/>
  <c r="S371" i="7"/>
  <c r="V371" i="7" s="1"/>
  <c r="W371" i="7" s="1"/>
  <c r="Y371" i="7" s="1"/>
  <c r="R370" i="7"/>
  <c r="T370" i="7"/>
  <c r="S370" i="7"/>
  <c r="V370" i="7" s="1"/>
  <c r="W370" i="7" s="1"/>
  <c r="Y370" i="7" s="1"/>
  <c r="R369" i="7"/>
  <c r="T369" i="7"/>
  <c r="S369" i="7"/>
  <c r="V369" i="7" s="1"/>
  <c r="W369" i="7" s="1"/>
  <c r="Y369" i="7" s="1"/>
  <c r="R368" i="7"/>
  <c r="T368" i="7"/>
  <c r="S368" i="7"/>
  <c r="V368" i="7" s="1"/>
  <c r="W368" i="7" s="1"/>
  <c r="Y368" i="7" s="1"/>
  <c r="R367" i="7"/>
  <c r="T367" i="7"/>
  <c r="S367" i="7"/>
  <c r="V367" i="7" s="1"/>
  <c r="W367" i="7" s="1"/>
  <c r="Y367" i="7" s="1"/>
  <c r="R366" i="7"/>
  <c r="T366" i="7"/>
  <c r="S366" i="7"/>
  <c r="V366" i="7" s="1"/>
  <c r="W366" i="7" s="1"/>
  <c r="Y366" i="7" s="1"/>
  <c r="R365" i="7"/>
  <c r="T365" i="7"/>
  <c r="S365" i="7"/>
  <c r="V365" i="7" s="1"/>
  <c r="W365" i="7" s="1"/>
  <c r="Y365" i="7" s="1"/>
  <c r="R364" i="7"/>
  <c r="T364" i="7"/>
  <c r="S364" i="7"/>
  <c r="V364" i="7" s="1"/>
  <c r="W364" i="7" s="1"/>
  <c r="Y364" i="7" s="1"/>
  <c r="R363" i="7"/>
  <c r="T363" i="7"/>
  <c r="S363" i="7"/>
  <c r="V363" i="7" s="1"/>
  <c r="W363" i="7" s="1"/>
  <c r="Y363" i="7" s="1"/>
  <c r="R362" i="7"/>
  <c r="T362" i="7"/>
  <c r="S362" i="7"/>
  <c r="V362" i="7" s="1"/>
  <c r="W362" i="7" s="1"/>
  <c r="Y362" i="7" s="1"/>
  <c r="R361" i="7"/>
  <c r="T361" i="7"/>
  <c r="S361" i="7"/>
  <c r="V361" i="7" s="1"/>
  <c r="W361" i="7" s="1"/>
  <c r="Y361" i="7" s="1"/>
  <c r="R360" i="7"/>
  <c r="T360" i="7"/>
  <c r="S360" i="7"/>
  <c r="V360" i="7" s="1"/>
  <c r="W360" i="7" s="1"/>
  <c r="Y360" i="7" s="1"/>
  <c r="L358" i="7"/>
  <c r="O358" i="7"/>
  <c r="L332" i="7"/>
  <c r="O332" i="7"/>
  <c r="L303" i="7"/>
  <c r="O303" i="7"/>
  <c r="L276" i="7"/>
  <c r="O276" i="7"/>
  <c r="L249" i="7"/>
  <c r="O249" i="7"/>
  <c r="L220" i="7"/>
  <c r="O220" i="7"/>
  <c r="L307" i="7"/>
  <c r="O307" i="7"/>
  <c r="L298" i="7"/>
  <c r="O298" i="7"/>
  <c r="L289" i="7"/>
  <c r="O289" i="7"/>
  <c r="L280" i="7"/>
  <c r="O280" i="7"/>
  <c r="L271" i="7"/>
  <c r="O271" i="7"/>
  <c r="L262" i="7"/>
  <c r="O262" i="7"/>
  <c r="L253" i="7"/>
  <c r="O253" i="7"/>
  <c r="L245" i="7"/>
  <c r="O245" i="7"/>
  <c r="L350" i="7"/>
  <c r="O350" i="7"/>
  <c r="L323" i="7"/>
  <c r="O323" i="7"/>
  <c r="L294" i="7"/>
  <c r="O294" i="7"/>
  <c r="L267" i="7"/>
  <c r="O267" i="7"/>
  <c r="L238" i="7"/>
  <c r="O238" i="7"/>
  <c r="L211" i="7"/>
  <c r="O211" i="7"/>
  <c r="L315" i="7"/>
  <c r="O315" i="7"/>
  <c r="L359" i="7"/>
  <c r="O359" i="7"/>
  <c r="L246" i="7"/>
  <c r="O246" i="7"/>
  <c r="L341" i="7"/>
  <c r="O341" i="7"/>
  <c r="L312" i="7"/>
  <c r="O312" i="7"/>
  <c r="L285" i="7"/>
  <c r="O285" i="7"/>
  <c r="L258" i="7"/>
  <c r="O258" i="7"/>
  <c r="L229" i="7"/>
  <c r="O229" i="7"/>
  <c r="L202" i="7"/>
  <c r="O202" i="7"/>
  <c r="L353" i="7"/>
  <c r="O353" i="7"/>
  <c r="L342" i="7"/>
  <c r="O342" i="7"/>
  <c r="L333" i="7"/>
  <c r="O333" i="7"/>
  <c r="L324" i="7"/>
  <c r="O324" i="7"/>
  <c r="L242" i="7"/>
  <c r="O242" i="7"/>
  <c r="L233" i="7"/>
  <c r="O233" i="7"/>
  <c r="L224" i="7"/>
  <c r="O224" i="7"/>
  <c r="L215" i="7"/>
  <c r="O215" i="7"/>
  <c r="L206" i="7"/>
  <c r="O206" i="7"/>
  <c r="BS201" i="7"/>
  <c r="BV201" i="7" s="1"/>
  <c r="AT201" i="6" s="1"/>
  <c r="BU201" i="7"/>
  <c r="AS201" i="6" s="1"/>
  <c r="K201" i="7"/>
  <c r="M201" i="7"/>
  <c r="N201" i="7" s="1"/>
  <c r="P201" i="7" s="1"/>
  <c r="BG550" i="11"/>
  <c r="BH550" i="11" s="1"/>
  <c r="BI550" i="11" s="1"/>
  <c r="BG518" i="11"/>
  <c r="BH518" i="11"/>
  <c r="BI518" i="11" s="1"/>
  <c r="BJ518" i="11" s="1"/>
  <c r="BG422" i="11"/>
  <c r="BH422" i="11" s="1"/>
  <c r="BI422" i="11" s="1"/>
  <c r="BG532" i="11"/>
  <c r="BH532" i="11" s="1"/>
  <c r="BI532" i="11" s="1"/>
  <c r="BG382" i="11"/>
  <c r="BH382" i="11" s="1"/>
  <c r="BI382" i="11" s="1"/>
  <c r="BJ382" i="11" s="1"/>
  <c r="BG96" i="11"/>
  <c r="BH96" i="11" s="1"/>
  <c r="BI96" i="11" s="1"/>
  <c r="BJ96" i="11" s="1"/>
  <c r="BG537" i="11"/>
  <c r="BH537" i="11" s="1"/>
  <c r="BI537" i="11" s="1"/>
  <c r="BG547" i="11"/>
  <c r="BH547" i="11" s="1"/>
  <c r="BI547" i="11" s="1"/>
  <c r="BJ547" i="11" s="1"/>
  <c r="BG502" i="11"/>
  <c r="BH502" i="11"/>
  <c r="BI502" i="11" s="1"/>
  <c r="BJ502" i="11" s="1"/>
  <c r="BG539" i="11"/>
  <c r="BH539" i="11" s="1"/>
  <c r="BI539" i="11" s="1"/>
  <c r="BG503" i="11"/>
  <c r="BH503" i="11"/>
  <c r="BI503" i="11" s="1"/>
  <c r="BJ503" i="11" s="1"/>
  <c r="BG467" i="11"/>
  <c r="BH467" i="11" s="1"/>
  <c r="BI467" i="11" s="1"/>
  <c r="BG428" i="11"/>
  <c r="BH428" i="11" s="1"/>
  <c r="BI428" i="11" s="1"/>
  <c r="BG392" i="11"/>
  <c r="BH392" i="11" s="1"/>
  <c r="BI392" i="11" s="1"/>
  <c r="BG462" i="11"/>
  <c r="BH462" i="11"/>
  <c r="BI462" i="11" s="1"/>
  <c r="BJ462" i="11" s="1"/>
  <c r="BG451" i="11"/>
  <c r="BH451" i="11" s="1"/>
  <c r="BI451" i="11" s="1"/>
  <c r="BG415" i="11"/>
  <c r="BH415" i="11"/>
  <c r="BI415" i="11" s="1"/>
  <c r="BJ415" i="11" s="1"/>
  <c r="BG361" i="11"/>
  <c r="BH361" i="11" s="1"/>
  <c r="BI361" i="11" s="1"/>
  <c r="BJ361" i="11" s="1"/>
  <c r="I80" i="7"/>
  <c r="J80" i="7"/>
  <c r="BG444" i="11"/>
  <c r="BH444" i="11"/>
  <c r="BI444" i="11" s="1"/>
  <c r="BJ444" i="11" s="1"/>
  <c r="BG417" i="11"/>
  <c r="BH417" i="11" s="1"/>
  <c r="BI417" i="11" s="1"/>
  <c r="BG390" i="11"/>
  <c r="BH390" i="11" s="1"/>
  <c r="BI390" i="11" s="1"/>
  <c r="BG363" i="11"/>
  <c r="BH363" i="11" s="1"/>
  <c r="BI363" i="11" s="1"/>
  <c r="BJ363" i="11" s="1"/>
  <c r="BG549" i="11"/>
  <c r="BH549" i="11" s="1"/>
  <c r="BI549" i="11" s="1"/>
  <c r="BG481" i="11"/>
  <c r="BH481" i="11" s="1"/>
  <c r="BI481" i="11" s="1"/>
  <c r="BG464" i="11"/>
  <c r="BH464" i="11" s="1"/>
  <c r="BI464" i="11" s="1"/>
  <c r="BG368" i="11"/>
  <c r="BH368" i="11"/>
  <c r="BI368" i="11" s="1"/>
  <c r="BJ368" i="11" s="1"/>
  <c r="BG519" i="11"/>
  <c r="BH519" i="11" s="1"/>
  <c r="BI519" i="11" s="1"/>
  <c r="BJ519" i="11" s="1"/>
  <c r="BK519" i="11" s="1"/>
  <c r="BL519" i="11" s="1"/>
  <c r="BG424" i="11"/>
  <c r="BH424" i="11"/>
  <c r="BI424" i="11" s="1"/>
  <c r="BJ424" i="11" s="1"/>
  <c r="BK424" i="11" s="1"/>
  <c r="BL424" i="11" s="1"/>
  <c r="BG364" i="11"/>
  <c r="BH364" i="11"/>
  <c r="BI364" i="11" s="1"/>
  <c r="BG540" i="11"/>
  <c r="BH540" i="11" s="1"/>
  <c r="BI540" i="11" s="1"/>
  <c r="BG456" i="11"/>
  <c r="BH456" i="11"/>
  <c r="BI456" i="11" s="1"/>
  <c r="BJ456" i="11" s="1"/>
  <c r="BG505" i="11"/>
  <c r="BH505" i="11" s="1"/>
  <c r="BI505" i="11" s="1"/>
  <c r="BG545" i="11"/>
  <c r="BH545" i="11" s="1"/>
  <c r="BI545" i="11" s="1"/>
  <c r="BG509" i="11"/>
  <c r="BH509" i="11" s="1"/>
  <c r="BI509" i="11" s="1"/>
  <c r="BG470" i="11"/>
  <c r="BH470" i="11" s="1"/>
  <c r="BI470" i="11" s="1"/>
  <c r="BG431" i="11"/>
  <c r="BH431" i="11" s="1"/>
  <c r="BI431" i="11" s="1"/>
  <c r="BG395" i="11"/>
  <c r="BH395" i="11" s="1"/>
  <c r="BI395" i="11" s="1"/>
  <c r="BG477" i="11"/>
  <c r="BH477" i="11"/>
  <c r="BI477" i="11" s="1"/>
  <c r="BJ477" i="11" s="1"/>
  <c r="BG454" i="11"/>
  <c r="BH454" i="11" s="1"/>
  <c r="BI454" i="11" s="1"/>
  <c r="BG418" i="11"/>
  <c r="BH418" i="11"/>
  <c r="BI418" i="11" s="1"/>
  <c r="BJ418" i="11" s="1"/>
  <c r="BK418" i="11" s="1"/>
  <c r="BL418" i="11" s="1"/>
  <c r="BM418" i="11" s="1" a="1"/>
  <c r="BM418" i="11" s="1"/>
  <c r="BG406" i="11"/>
  <c r="BH406" i="11" s="1"/>
  <c r="BI406" i="11" s="1"/>
  <c r="BG379" i="11"/>
  <c r="BH379" i="11" s="1"/>
  <c r="BI379" i="11" s="1"/>
  <c r="BL153" i="4"/>
  <c r="BI153" i="4"/>
  <c r="BL59" i="4"/>
  <c r="BI59" i="4"/>
  <c r="BL24" i="4"/>
  <c r="BI24" i="4"/>
  <c r="BU196" i="7"/>
  <c r="AS196" i="6" s="1"/>
  <c r="BS196" i="7"/>
  <c r="BV196" i="7" s="1"/>
  <c r="AT196" i="6" s="1"/>
  <c r="J147" i="7"/>
  <c r="M147" i="7" s="1"/>
  <c r="N147" i="7" s="1"/>
  <c r="P147" i="7" s="1"/>
  <c r="K147" i="7"/>
  <c r="O8" i="7"/>
  <c r="L8" i="7"/>
  <c r="Q8" i="7" s="1"/>
  <c r="J60" i="7"/>
  <c r="J66" i="7"/>
  <c r="M66" i="7" s="1"/>
  <c r="N66" i="7" s="1"/>
  <c r="P66" i="7" s="1"/>
  <c r="K183" i="7"/>
  <c r="AY287" i="11"/>
  <c r="AZ287" i="11" s="1"/>
  <c r="BO287" i="11" a="1"/>
  <c r="BO287" i="11" s="1"/>
  <c r="AY260" i="11"/>
  <c r="AZ260" i="11" s="1"/>
  <c r="BO260" i="11" a="1"/>
  <c r="BO260" i="11" s="1"/>
  <c r="AY101" i="11"/>
  <c r="AZ101" i="11" s="1"/>
  <c r="BO101" i="11" a="1"/>
  <c r="BO101" i="11" s="1"/>
  <c r="AY42" i="11"/>
  <c r="AZ42" i="11" s="1"/>
  <c r="BO42" i="11" a="1"/>
  <c r="BO42" i="11" s="1"/>
  <c r="BB358" i="11"/>
  <c r="BA358" i="11"/>
  <c r="BB243" i="11"/>
  <c r="BA243" i="11"/>
  <c r="BB234" i="11"/>
  <c r="BA234" i="11"/>
  <c r="BB327" i="11"/>
  <c r="BA327" i="11"/>
  <c r="BB127" i="11"/>
  <c r="BA127" i="11"/>
  <c r="BB50" i="11"/>
  <c r="BA50" i="11"/>
  <c r="BB152" i="11"/>
  <c r="BA152" i="11"/>
  <c r="BB125" i="11"/>
  <c r="BA125" i="11"/>
  <c r="BB87" i="11"/>
  <c r="BA87" i="11"/>
  <c r="BH513" i="11"/>
  <c r="BI513" i="11" s="1"/>
  <c r="BD468" i="11"/>
  <c r="BE468" i="11" s="1"/>
  <c r="BF468" i="11" s="1"/>
  <c r="BH529" i="11"/>
  <c r="BI529" i="11" s="1"/>
  <c r="BD511" i="11"/>
  <c r="BE511" i="11" s="1"/>
  <c r="BF511" i="11" s="1"/>
  <c r="BK502" i="11"/>
  <c r="BL502" i="11" s="1"/>
  <c r="BH484" i="11"/>
  <c r="BI484" i="11" s="1"/>
  <c r="BD548" i="11"/>
  <c r="BE548" i="11" s="1"/>
  <c r="BF548" i="11" s="1"/>
  <c r="BH527" i="11"/>
  <c r="BI527" i="11" s="1"/>
  <c r="BD512" i="11"/>
  <c r="BE512" i="11" s="1"/>
  <c r="BF512" i="11" s="1"/>
  <c r="BH491" i="11"/>
  <c r="BI491" i="11" s="1"/>
  <c r="BD476" i="11"/>
  <c r="BE476" i="11" s="1"/>
  <c r="BF476" i="11" s="1"/>
  <c r="BH455" i="11"/>
  <c r="BI455" i="11" s="1"/>
  <c r="BD437" i="11"/>
  <c r="BE437" i="11" s="1"/>
  <c r="BF437" i="11" s="1"/>
  <c r="BH416" i="11"/>
  <c r="BI416" i="11" s="1"/>
  <c r="BD398" i="11"/>
  <c r="BE398" i="11" s="1"/>
  <c r="BF398" i="11" s="1"/>
  <c r="BH377" i="11"/>
  <c r="BI377" i="11" s="1"/>
  <c r="BD362" i="11"/>
  <c r="BE362" i="11"/>
  <c r="BF362" i="11" s="1"/>
  <c r="BH531" i="11"/>
  <c r="BI531" i="11" s="1"/>
  <c r="BD489" i="11"/>
  <c r="BE489" i="11"/>
  <c r="BF489" i="11" s="1"/>
  <c r="BH496" i="11"/>
  <c r="BI496" i="11" s="1"/>
  <c r="BD460" i="11"/>
  <c r="BE460" i="11" s="1"/>
  <c r="BF460" i="11" s="1"/>
  <c r="BH439" i="11"/>
  <c r="BI439" i="11" s="1"/>
  <c r="BD421" i="11"/>
  <c r="BE421" i="11" s="1"/>
  <c r="BF421" i="11" s="1"/>
  <c r="BH403" i="11"/>
  <c r="BI403" i="11" s="1"/>
  <c r="BD385" i="11"/>
  <c r="BE385" i="11" s="1"/>
  <c r="BF385" i="11" s="1"/>
  <c r="BB345" i="11"/>
  <c r="BA345" i="11"/>
  <c r="BB318" i="11"/>
  <c r="BA318" i="11"/>
  <c r="BB145" i="11"/>
  <c r="BA145" i="11"/>
  <c r="BB118" i="11"/>
  <c r="BA118" i="11"/>
  <c r="BB98" i="11"/>
  <c r="BA98" i="11"/>
  <c r="BB343" i="11"/>
  <c r="BA343" i="11"/>
  <c r="BB316" i="11"/>
  <c r="BA316" i="11"/>
  <c r="BB143" i="11"/>
  <c r="BA143" i="11"/>
  <c r="BB116" i="11"/>
  <c r="BA116" i="11"/>
  <c r="BB78" i="11"/>
  <c r="BA78" i="11"/>
  <c r="BB338" i="11"/>
  <c r="BA338" i="11"/>
  <c r="BB162" i="11"/>
  <c r="BA162" i="11"/>
  <c r="BB135" i="11"/>
  <c r="BA135" i="11"/>
  <c r="BB76" i="11"/>
  <c r="BA76" i="11"/>
  <c r="BB55" i="11"/>
  <c r="BA55" i="11"/>
  <c r="O102" i="7"/>
  <c r="L102" i="7"/>
  <c r="BL64" i="4"/>
  <c r="BI64" i="4"/>
  <c r="BU157" i="7"/>
  <c r="AS157" i="6" s="1"/>
  <c r="BS157" i="7"/>
  <c r="BV157" i="7" s="1"/>
  <c r="AT157" i="6" s="1"/>
  <c r="K88" i="7"/>
  <c r="J185" i="7"/>
  <c r="M185" i="7" s="1"/>
  <c r="N185" i="7" s="1"/>
  <c r="P185" i="7" s="1"/>
  <c r="K185" i="7"/>
  <c r="K166" i="7"/>
  <c r="J42" i="7"/>
  <c r="M42" i="7" s="1"/>
  <c r="N42" i="7" s="1"/>
  <c r="P42" i="7" s="1"/>
  <c r="I9" i="7"/>
  <c r="K9" i="7"/>
  <c r="BB231" i="11"/>
  <c r="BA231" i="11"/>
  <c r="BB204" i="11"/>
  <c r="BA204" i="11"/>
  <c r="BB177" i="11"/>
  <c r="BA177" i="11"/>
  <c r="BU26" i="7"/>
  <c r="AS26" i="6" s="1"/>
  <c r="BS26" i="7"/>
  <c r="BV26" i="7" s="1"/>
  <c r="AT26" i="6" s="1"/>
  <c r="K26" i="7"/>
  <c r="J26" i="7"/>
  <c r="M26" i="7" s="1"/>
  <c r="N26" i="7" s="1"/>
  <c r="P26" i="7" s="1"/>
  <c r="J114" i="7"/>
  <c r="BU45" i="7"/>
  <c r="AS45" i="6" s="1"/>
  <c r="BS45" i="7"/>
  <c r="BV45" i="7" s="1"/>
  <c r="AT45" i="6" s="1"/>
  <c r="J14" i="7"/>
  <c r="J156" i="7"/>
  <c r="M156" i="7" s="1"/>
  <c r="N156" i="7" s="1"/>
  <c r="P156" i="7" s="1"/>
  <c r="K156" i="7"/>
  <c r="BU4" i="7"/>
  <c r="AS4" i="6" s="1"/>
  <c r="BS4" i="7"/>
  <c r="BV4" i="7" s="1"/>
  <c r="AT4" i="6" s="1"/>
  <c r="AY295" i="11"/>
  <c r="AZ295" i="11" s="1"/>
  <c r="BO295" i="11" a="1"/>
  <c r="BO295" i="11" s="1"/>
  <c r="AY4" i="11"/>
  <c r="AZ4" i="11" s="1"/>
  <c r="BO4" i="11" a="1"/>
  <c r="BO4" i="11" s="1"/>
  <c r="K182" i="7"/>
  <c r="O152" i="7"/>
  <c r="L152" i="7"/>
  <c r="J189" i="7"/>
  <c r="M189" i="7" s="1"/>
  <c r="N189" i="7" s="1"/>
  <c r="P189" i="7" s="1"/>
  <c r="K189" i="7"/>
  <c r="BU112" i="7"/>
  <c r="AS112" i="6" s="1"/>
  <c r="BS112" i="7"/>
  <c r="BV112" i="7" s="1"/>
  <c r="AT112" i="6" s="1"/>
  <c r="K133" i="7"/>
  <c r="J133" i="7"/>
  <c r="M133" i="7" s="1"/>
  <c r="N133" i="7" s="1"/>
  <c r="P133" i="7" s="1"/>
  <c r="J59" i="7"/>
  <c r="O117" i="7"/>
  <c r="L117" i="7"/>
  <c r="BG523" i="11"/>
  <c r="BH523" i="11"/>
  <c r="BI523" i="11" s="1"/>
  <c r="BG391" i="11"/>
  <c r="BH391" i="11" s="1"/>
  <c r="BI391" i="11" s="1"/>
  <c r="BL161" i="4"/>
  <c r="BI161" i="4"/>
  <c r="BL5" i="4"/>
  <c r="BI5" i="4"/>
  <c r="I18" i="7"/>
  <c r="J18" i="7"/>
  <c r="M18" i="7" s="1"/>
  <c r="N18" i="7" s="1"/>
  <c r="P18" i="7" s="1"/>
  <c r="K92" i="7"/>
  <c r="BL172" i="4"/>
  <c r="BI172" i="4"/>
  <c r="AY275" i="11"/>
  <c r="AZ275" i="11" s="1"/>
  <c r="BO275" i="11" a="1"/>
  <c r="BO275" i="11" s="1"/>
  <c r="AY248" i="11"/>
  <c r="AZ248" i="11" s="1"/>
  <c r="BO248" i="11" a="1"/>
  <c r="BO248" i="11" s="1"/>
  <c r="AY6" i="11"/>
  <c r="AZ6" i="11" s="1"/>
  <c r="BO6" i="11" a="1"/>
  <c r="BO6" i="11" s="1"/>
  <c r="BD499" i="11"/>
  <c r="BE499" i="11" s="1"/>
  <c r="BF499" i="11" s="1"/>
  <c r="BU28" i="7"/>
  <c r="AS28" i="6" s="1"/>
  <c r="BS28" i="7"/>
  <c r="BV28" i="7" s="1"/>
  <c r="AT28" i="6" s="1"/>
  <c r="I196" i="7"/>
  <c r="J196" i="7"/>
  <c r="K148" i="7"/>
  <c r="J51" i="7"/>
  <c r="BU91" i="7"/>
  <c r="AS91" i="6" s="1"/>
  <c r="BS91" i="7"/>
  <c r="BV91" i="7" s="1"/>
  <c r="AT91" i="6" s="1"/>
  <c r="K65" i="7"/>
  <c r="BU84" i="7"/>
  <c r="AS84" i="6" s="1"/>
  <c r="BS84" i="7"/>
  <c r="BV84" i="7" s="1"/>
  <c r="AT84" i="6" s="1"/>
  <c r="BD498" i="11"/>
  <c r="BE498" i="11" s="1"/>
  <c r="BF498" i="11" s="1"/>
  <c r="BH508" i="11"/>
  <c r="BI508" i="11" s="1"/>
  <c r="BD542" i="11"/>
  <c r="BE542" i="11" s="1"/>
  <c r="BF542" i="11" s="1"/>
  <c r="BH485" i="11"/>
  <c r="BI485" i="11" s="1"/>
  <c r="BD443" i="11"/>
  <c r="BE443" i="11" s="1"/>
  <c r="BF443" i="11" s="1"/>
  <c r="BH389" i="11"/>
  <c r="BI389" i="11" s="1"/>
  <c r="BD465" i="11"/>
  <c r="BE465" i="11" s="1"/>
  <c r="BF465" i="11" s="1"/>
  <c r="BH445" i="11"/>
  <c r="BI445" i="11" s="1"/>
  <c r="BD400" i="11"/>
  <c r="BE400" i="11" s="1"/>
  <c r="BF400" i="11" s="1"/>
  <c r="BH370" i="11"/>
  <c r="BI370" i="11" s="1"/>
  <c r="BD168" i="11"/>
  <c r="BE168" i="11" s="1"/>
  <c r="BF168" i="11" s="1"/>
  <c r="BU155" i="7"/>
  <c r="AS155" i="6" s="1"/>
  <c r="BS155" i="7"/>
  <c r="BV155" i="7" s="1"/>
  <c r="AT155" i="6" s="1"/>
  <c r="BU173" i="7"/>
  <c r="AS173" i="6" s="1"/>
  <c r="BS173" i="7"/>
  <c r="BV173" i="7" s="1"/>
  <c r="AT173" i="6" s="1"/>
  <c r="K84" i="7"/>
  <c r="J154" i="7"/>
  <c r="M154" i="7" s="1"/>
  <c r="N154" i="7" s="1"/>
  <c r="P154" i="7" s="1"/>
  <c r="K154" i="7"/>
  <c r="BU138" i="7"/>
  <c r="AS138" i="6" s="1"/>
  <c r="BS138" i="7"/>
  <c r="BV138" i="7" s="1"/>
  <c r="AT138" i="6" s="1"/>
  <c r="I93" i="7"/>
  <c r="J93" i="7"/>
  <c r="M93" i="7" s="1"/>
  <c r="N93" i="7" s="1"/>
  <c r="P93" i="7" s="1"/>
  <c r="AY252" i="11"/>
  <c r="AZ252" i="11" s="1"/>
  <c r="BO252" i="11" a="1"/>
  <c r="BO252" i="11" s="1"/>
  <c r="AY74" i="11"/>
  <c r="AZ74" i="11" s="1"/>
  <c r="BO74" i="11" a="1"/>
  <c r="BO74" i="11" s="1"/>
  <c r="O169" i="7"/>
  <c r="L169" i="7"/>
  <c r="BU147" i="7"/>
  <c r="AS147" i="6" s="1"/>
  <c r="BS147" i="7"/>
  <c r="BV147" i="7" s="1"/>
  <c r="AT147" i="6" s="1"/>
  <c r="K52" i="7"/>
  <c r="J91" i="7"/>
  <c r="M91" i="7" s="1"/>
  <c r="N91" i="7" s="1"/>
  <c r="P91" i="7" s="1"/>
  <c r="BU64" i="7"/>
  <c r="AS64" i="6" s="1"/>
  <c r="BS64" i="7"/>
  <c r="BV64" i="7" s="1"/>
  <c r="AT64" i="6" s="1"/>
  <c r="BH172" i="4"/>
  <c r="BE172" i="4"/>
  <c r="J84" i="7"/>
  <c r="M84" i="7" s="1"/>
  <c r="N84" i="7" s="1"/>
  <c r="P84" i="7" s="1"/>
  <c r="BU199" i="7"/>
  <c r="AS199" i="6" s="1"/>
  <c r="BS199" i="7"/>
  <c r="BV199" i="7" s="1"/>
  <c r="AT199" i="6" s="1"/>
  <c r="AY306" i="11"/>
  <c r="AZ306" i="11" s="1"/>
  <c r="BO306" i="11" a="1"/>
  <c r="BO306" i="11" s="1"/>
  <c r="BH525" i="11"/>
  <c r="BI525" i="11" s="1"/>
  <c r="BD538" i="11"/>
  <c r="BE538" i="11" s="1"/>
  <c r="BF538" i="11" s="1"/>
  <c r="BH551" i="11"/>
  <c r="BI551" i="11" s="1"/>
  <c r="BD506" i="11"/>
  <c r="BE506" i="11" s="1"/>
  <c r="BF506" i="11" s="1"/>
  <c r="BH452" i="11"/>
  <c r="BI452" i="11" s="1"/>
  <c r="BD410" i="11"/>
  <c r="BE410" i="11" s="1"/>
  <c r="BF410" i="11" s="1"/>
  <c r="BH359" i="11"/>
  <c r="BI359" i="11" s="1"/>
  <c r="BH501" i="11"/>
  <c r="BI501" i="11" s="1"/>
  <c r="BD475" i="11"/>
  <c r="BE475" i="11" s="1"/>
  <c r="BF475" i="11" s="1"/>
  <c r="BH412" i="11"/>
  <c r="BI412" i="11" s="1"/>
  <c r="BD376" i="11"/>
  <c r="BE376" i="11" s="1"/>
  <c r="BF376" i="11" s="1"/>
  <c r="BH350" i="11"/>
  <c r="BI350" i="11" s="1"/>
  <c r="BD103" i="11"/>
  <c r="BE103" i="11" s="1"/>
  <c r="BF103" i="11" s="1"/>
  <c r="K61" i="7"/>
  <c r="I35" i="7"/>
  <c r="J35" i="7"/>
  <c r="M35" i="7" s="1"/>
  <c r="N35" i="7" s="1"/>
  <c r="P35" i="7" s="1"/>
  <c r="BU128" i="7"/>
  <c r="AS128" i="6" s="1"/>
  <c r="BS128" i="7"/>
  <c r="BV128" i="7" s="1"/>
  <c r="AT128" i="6" s="1"/>
  <c r="K51" i="7"/>
  <c r="K67" i="7"/>
  <c r="J173" i="7"/>
  <c r="M173" i="7" s="1"/>
  <c r="N173" i="7" s="1"/>
  <c r="P173" i="7" s="1"/>
  <c r="K173" i="7"/>
  <c r="BU83" i="7"/>
  <c r="AS83" i="6" s="1"/>
  <c r="BS83" i="7"/>
  <c r="BV83" i="7" s="1"/>
  <c r="AT83" i="6" s="1"/>
  <c r="K155" i="7"/>
  <c r="J138" i="7"/>
  <c r="M138" i="7" s="1"/>
  <c r="N138" i="7" s="1"/>
  <c r="P138" i="7" s="1"/>
  <c r="BU182" i="7"/>
  <c r="AS182" i="6" s="1"/>
  <c r="BS182" i="7"/>
  <c r="BV182" i="7" s="1"/>
  <c r="AT182" i="6" s="1"/>
  <c r="I20" i="7"/>
  <c r="K20" i="7"/>
  <c r="BB339" i="11"/>
  <c r="BA339" i="11"/>
  <c r="BB166" i="11"/>
  <c r="BA166" i="11"/>
  <c r="BB139" i="11"/>
  <c r="BA139" i="11"/>
  <c r="BB107" i="11"/>
  <c r="BA107" i="11"/>
  <c r="BB43" i="11"/>
  <c r="BA43" i="11"/>
  <c r="BB337" i="11"/>
  <c r="BA337" i="11"/>
  <c r="BB164" i="11"/>
  <c r="BA164" i="11"/>
  <c r="BB137" i="11"/>
  <c r="BA137" i="11"/>
  <c r="BB67" i="11"/>
  <c r="BA67" i="11"/>
  <c r="BB52" i="11"/>
  <c r="BA52" i="11"/>
  <c r="BB332" i="11"/>
  <c r="BA332" i="11"/>
  <c r="BB156" i="11"/>
  <c r="BA156" i="11"/>
  <c r="BB129" i="11"/>
  <c r="BA129" i="11"/>
  <c r="BB41" i="11"/>
  <c r="BA41" i="11"/>
  <c r="BB28" i="11"/>
  <c r="BA28" i="11"/>
  <c r="I181" i="7"/>
  <c r="J181" i="7"/>
  <c r="BD528" i="11"/>
  <c r="BE528" i="11" s="1"/>
  <c r="BF528" i="11" s="1"/>
  <c r="BH480" i="11"/>
  <c r="BI480" i="11" s="1"/>
  <c r="BD541" i="11"/>
  <c r="BE541" i="11" s="1"/>
  <c r="BF541" i="11" s="1"/>
  <c r="BH514" i="11"/>
  <c r="BI514" i="11" s="1"/>
  <c r="BD493" i="11"/>
  <c r="BE493" i="11" s="1"/>
  <c r="BF493" i="11" s="1"/>
  <c r="BH469" i="11"/>
  <c r="BI469" i="11" s="1"/>
  <c r="BD536" i="11"/>
  <c r="BE536" i="11" s="1"/>
  <c r="BF536" i="11" s="1"/>
  <c r="BH515" i="11"/>
  <c r="BI515" i="11" s="1"/>
  <c r="BD500" i="11"/>
  <c r="BE500" i="11" s="1"/>
  <c r="BF500" i="11" s="1"/>
  <c r="BH479" i="11"/>
  <c r="BI479" i="11" s="1"/>
  <c r="BD461" i="11"/>
  <c r="BE461" i="11" s="1"/>
  <c r="BF461" i="11" s="1"/>
  <c r="BH440" i="11"/>
  <c r="BI440" i="11" s="1"/>
  <c r="BD425" i="11"/>
  <c r="BE425" i="11" s="1"/>
  <c r="BF425" i="11" s="1"/>
  <c r="BH404" i="11"/>
  <c r="BI404" i="11" s="1"/>
  <c r="BD386" i="11"/>
  <c r="BE386" i="11" s="1"/>
  <c r="BF386" i="11" s="1"/>
  <c r="BH365" i="11"/>
  <c r="BI365" i="11" s="1"/>
  <c r="BD543" i="11"/>
  <c r="BE543" i="11" s="1"/>
  <c r="BF543" i="11" s="1"/>
  <c r="BH492" i="11"/>
  <c r="BI492" i="11" s="1"/>
  <c r="BD450" i="11"/>
  <c r="BE450" i="11" s="1"/>
  <c r="BF450" i="11" s="1"/>
  <c r="BH463" i="11"/>
  <c r="BI463" i="11" s="1"/>
  <c r="BD448" i="11"/>
  <c r="BE448" i="11" s="1"/>
  <c r="BF448" i="11" s="1"/>
  <c r="BH427" i="11"/>
  <c r="BI427" i="11" s="1"/>
  <c r="BD409" i="11"/>
  <c r="BE409" i="11" s="1"/>
  <c r="BF409" i="11" s="1"/>
  <c r="BH388" i="11"/>
  <c r="BI388" i="11" s="1"/>
  <c r="BH84" i="4"/>
  <c r="BE84" i="4"/>
  <c r="BH64" i="4"/>
  <c r="BE64" i="4"/>
  <c r="K18" i="7"/>
  <c r="J109" i="7"/>
  <c r="M109" i="7" s="1"/>
  <c r="N109" i="7" s="1"/>
  <c r="P109" i="7" s="1"/>
  <c r="K109" i="7"/>
  <c r="BU13" i="7"/>
  <c r="AS13" i="6" s="1"/>
  <c r="BS13" i="7"/>
  <c r="BV13" i="7" s="1"/>
  <c r="AT13" i="6" s="1"/>
  <c r="K121" i="7"/>
  <c r="J24" i="7"/>
  <c r="BU186" i="7"/>
  <c r="AS186" i="6" s="1"/>
  <c r="BS186" i="7"/>
  <c r="BV186" i="7" s="1"/>
  <c r="AT186" i="6" s="1"/>
  <c r="BU49" i="7"/>
  <c r="AS49" i="6" s="1"/>
  <c r="BS49" i="7"/>
  <c r="BV49" i="7" s="1"/>
  <c r="AT49" i="6" s="1"/>
  <c r="BB240" i="11"/>
  <c r="BA240" i="11"/>
  <c r="BB213" i="11"/>
  <c r="BA213" i="11"/>
  <c r="BB186" i="11"/>
  <c r="BA186" i="11"/>
  <c r="BB90" i="11"/>
  <c r="BA90" i="11"/>
  <c r="O179" i="7"/>
  <c r="L179" i="7"/>
  <c r="BU25" i="7"/>
  <c r="AS25" i="6" s="1"/>
  <c r="BS25" i="7"/>
  <c r="BV25" i="7" s="1"/>
  <c r="AT25" i="6" s="1"/>
  <c r="K115" i="7"/>
  <c r="J115" i="7"/>
  <c r="M115" i="7" s="1"/>
  <c r="N115" i="7" s="1"/>
  <c r="P115" i="7" s="1"/>
  <c r="J45" i="7"/>
  <c r="M45" i="7" s="1"/>
  <c r="N45" i="7" s="1"/>
  <c r="P45" i="7" s="1"/>
  <c r="K45" i="7"/>
  <c r="K114" i="7"/>
  <c r="BH245" i="11"/>
  <c r="BI245" i="11" s="1"/>
  <c r="K66" i="7"/>
  <c r="BG56" i="11"/>
  <c r="BH56" i="11" s="1"/>
  <c r="BI56" i="11" s="1"/>
  <c r="BG494" i="11"/>
  <c r="BH494" i="11" s="1"/>
  <c r="BI494" i="11" s="1"/>
  <c r="BG95" i="11"/>
  <c r="BH95" i="11"/>
  <c r="BI95" i="11" s="1"/>
  <c r="BU51" i="7"/>
  <c r="AS51" i="6" s="1"/>
  <c r="BS51" i="7"/>
  <c r="BV51" i="7" s="1"/>
  <c r="AT51" i="6" s="1"/>
  <c r="J64" i="7"/>
  <c r="M64" i="7"/>
  <c r="N64" i="7" s="1"/>
  <c r="P64" i="7" s="1"/>
  <c r="K64" i="7"/>
  <c r="K85" i="7"/>
  <c r="AY302" i="11"/>
  <c r="AZ302" i="11" s="1"/>
  <c r="BO302" i="11" a="1"/>
  <c r="BO302" i="11" s="1"/>
  <c r="AY89" i="11"/>
  <c r="AZ89" i="11" s="1"/>
  <c r="BO89" i="11" a="1"/>
  <c r="BO89" i="11" s="1"/>
  <c r="BD473" i="11"/>
  <c r="BE473" i="11" s="1"/>
  <c r="BF473" i="11" s="1"/>
  <c r="BD380" i="11"/>
  <c r="BE380" i="11"/>
  <c r="BF380" i="11" s="1"/>
  <c r="BD546" i="11"/>
  <c r="BE546" i="11" s="1"/>
  <c r="BF546" i="11" s="1"/>
  <c r="BD436" i="11"/>
  <c r="BE436" i="11" s="1"/>
  <c r="BF436" i="11" s="1"/>
  <c r="BD367" i="11"/>
  <c r="BE367" i="11" s="1"/>
  <c r="BF367" i="11" s="1"/>
  <c r="BU60" i="7"/>
  <c r="AS60" i="6" s="1"/>
  <c r="BS60" i="7"/>
  <c r="BV60" i="7" s="1"/>
  <c r="AT60" i="6" s="1"/>
  <c r="M51" i="7"/>
  <c r="N51" i="7" s="1"/>
  <c r="P51" i="7" s="1"/>
  <c r="BU66" i="7"/>
  <c r="AS66" i="6" s="1"/>
  <c r="BS66" i="7"/>
  <c r="BV66" i="7" s="1"/>
  <c r="AT66" i="6" s="1"/>
  <c r="M174" i="7"/>
  <c r="N174" i="7" s="1"/>
  <c r="P174" i="7" s="1"/>
  <c r="K174" i="7"/>
  <c r="J83" i="7"/>
  <c r="M83" i="7" s="1"/>
  <c r="N83" i="7" s="1"/>
  <c r="P83" i="7" s="1"/>
  <c r="BU154" i="7"/>
  <c r="AS154" i="6" s="1"/>
  <c r="BS154" i="7"/>
  <c r="BV154" i="7" s="1"/>
  <c r="AT154" i="6" s="1"/>
  <c r="K139" i="7"/>
  <c r="J182" i="7"/>
  <c r="M182" i="7" s="1"/>
  <c r="N182" i="7" s="1"/>
  <c r="P182" i="7" s="1"/>
  <c r="O116" i="7"/>
  <c r="L116" i="7"/>
  <c r="BU55" i="7"/>
  <c r="AS55" i="6" s="1"/>
  <c r="BS55" i="7"/>
  <c r="BV55" i="7" s="1"/>
  <c r="AT55" i="6" s="1"/>
  <c r="AY270" i="11"/>
  <c r="AZ270" i="11" s="1"/>
  <c r="BO270" i="11" a="1"/>
  <c r="BO270" i="11" s="1"/>
  <c r="BD495" i="11"/>
  <c r="BE495" i="11" s="1"/>
  <c r="BF495" i="11" s="1"/>
  <c r="BD526" i="11"/>
  <c r="BE526" i="11" s="1"/>
  <c r="BF526" i="11" s="1"/>
  <c r="BD478" i="11"/>
  <c r="BE478" i="11" s="1"/>
  <c r="BF478" i="11" s="1"/>
  <c r="BD524" i="11"/>
  <c r="BE524" i="11" s="1"/>
  <c r="BF524" i="11" s="1"/>
  <c r="BD488" i="11"/>
  <c r="BE488" i="11" s="1"/>
  <c r="BF488" i="11" s="1"/>
  <c r="BD449" i="11"/>
  <c r="BE449" i="11" s="1"/>
  <c r="BF449" i="11" s="1"/>
  <c r="BD413" i="11"/>
  <c r="BE413" i="11" s="1"/>
  <c r="BF413" i="11" s="1"/>
  <c r="BD374" i="11"/>
  <c r="BE374" i="11" s="1"/>
  <c r="BF374" i="11" s="1"/>
  <c r="AY300" i="11"/>
  <c r="AZ300" i="11" s="1"/>
  <c r="BO300" i="11" a="1"/>
  <c r="BO300" i="11" s="1"/>
  <c r="AY273" i="11"/>
  <c r="AZ273" i="11" s="1"/>
  <c r="BO273" i="11" a="1"/>
  <c r="BO273" i="11" s="1"/>
  <c r="AY49" i="11"/>
  <c r="AZ49" i="11" s="1"/>
  <c r="BO49" i="11" a="1"/>
  <c r="BO49" i="11" s="1"/>
  <c r="AY27" i="11"/>
  <c r="AZ27" i="11" s="1"/>
  <c r="BO27" i="11" a="1"/>
  <c r="BO27" i="11" s="1"/>
  <c r="BD510" i="11"/>
  <c r="BE510" i="11" s="1"/>
  <c r="BF510" i="11" s="1"/>
  <c r="BD487" i="11"/>
  <c r="BE487" i="11" s="1"/>
  <c r="BF487" i="11" s="1"/>
  <c r="BD433" i="11"/>
  <c r="BE433" i="11" s="1"/>
  <c r="BF433" i="11" s="1"/>
  <c r="BD397" i="11"/>
  <c r="BE397" i="11" s="1"/>
  <c r="BF397" i="11" s="1"/>
  <c r="AY294" i="11"/>
  <c r="AZ294" i="11" s="1"/>
  <c r="BO294" i="11" a="1"/>
  <c r="BO294" i="11" s="1"/>
  <c r="AY267" i="11"/>
  <c r="AZ267" i="11" s="1"/>
  <c r="BO267" i="11" a="1"/>
  <c r="BO267" i="11" s="1"/>
  <c r="AY64" i="11"/>
  <c r="AZ64" i="11" s="1"/>
  <c r="BO64" i="11" a="1"/>
  <c r="BO64" i="11" s="1"/>
  <c r="AY65" i="11"/>
  <c r="AZ65" i="11" s="1"/>
  <c r="BO65" i="11" a="1"/>
  <c r="BO65" i="11" s="1"/>
  <c r="BU190" i="7"/>
  <c r="AS190" i="6" s="1"/>
  <c r="BS190" i="7"/>
  <c r="BV190" i="7" s="1"/>
  <c r="AT190" i="6" s="1"/>
  <c r="BL84" i="4"/>
  <c r="BI84" i="4"/>
  <c r="K158" i="7"/>
  <c r="J87" i="7"/>
  <c r="BU185" i="7"/>
  <c r="AS185" i="6" s="1"/>
  <c r="BS185" i="7"/>
  <c r="BV185" i="7" s="1"/>
  <c r="AT185" i="6" s="1"/>
  <c r="BU17" i="7"/>
  <c r="AS17" i="6" s="1"/>
  <c r="BS17" i="7"/>
  <c r="BV17" i="7" s="1"/>
  <c r="AT17" i="6" s="1"/>
  <c r="K110" i="7"/>
  <c r="J13" i="7"/>
  <c r="M13" i="7" s="1"/>
  <c r="N13" i="7" s="1"/>
  <c r="P13" i="7" s="1"/>
  <c r="K13" i="7"/>
  <c r="BU120" i="7"/>
  <c r="AS120" i="6" s="1"/>
  <c r="BS120" i="7"/>
  <c r="BV120" i="7" s="1"/>
  <c r="AT120" i="6" s="1"/>
  <c r="K25" i="7"/>
  <c r="J186" i="7"/>
  <c r="J165" i="7"/>
  <c r="M165" i="7" s="1"/>
  <c r="N165" i="7" s="1"/>
  <c r="P165" i="7" s="1"/>
  <c r="K165" i="7"/>
  <c r="BU42" i="7"/>
  <c r="AS42" i="6" s="1"/>
  <c r="BS42" i="7"/>
  <c r="BV42" i="7" s="1"/>
  <c r="AT42" i="6" s="1"/>
  <c r="J49" i="7"/>
  <c r="M49" i="7" s="1"/>
  <c r="N49" i="7" s="1"/>
  <c r="P49" i="7" s="1"/>
  <c r="K49" i="7"/>
  <c r="BB355" i="11"/>
  <c r="BA355" i="11"/>
  <c r="BB222" i="11"/>
  <c r="BA222" i="11"/>
  <c r="BB195" i="11"/>
  <c r="BA195" i="11"/>
  <c r="BB5" i="11"/>
  <c r="BA5" i="11"/>
  <c r="O38" i="7"/>
  <c r="L38" i="7"/>
  <c r="Q38" i="7" s="1"/>
  <c r="M114" i="7"/>
  <c r="N114" i="7" s="1"/>
  <c r="P114" i="7" s="1"/>
  <c r="BU156" i="7"/>
  <c r="AS156" i="6" s="1"/>
  <c r="BS156" i="7"/>
  <c r="BV156" i="7" s="1"/>
  <c r="AT156" i="6" s="1"/>
  <c r="K5" i="7"/>
  <c r="J5" i="7"/>
  <c r="M5" i="7" s="1"/>
  <c r="N5" i="7" s="1"/>
  <c r="P5" i="7" s="1"/>
  <c r="AY268" i="11"/>
  <c r="AZ268" i="11" s="1"/>
  <c r="BO268" i="11" a="1"/>
  <c r="BO268" i="11" s="1"/>
  <c r="AY12" i="11"/>
  <c r="AZ12" i="11" s="1"/>
  <c r="BO12" i="11" a="1"/>
  <c r="BO12" i="11" s="1"/>
  <c r="BD93" i="11"/>
  <c r="BE93" i="11" s="1"/>
  <c r="BF93" i="11" s="1"/>
  <c r="BU189" i="7"/>
  <c r="AS189" i="6" s="1"/>
  <c r="BS189" i="7"/>
  <c r="BV189" i="7" s="1"/>
  <c r="AT189" i="6" s="1"/>
  <c r="K113" i="7"/>
  <c r="J113" i="7"/>
  <c r="M113" i="7" s="1"/>
  <c r="N113" i="7" s="1"/>
  <c r="P113" i="7" s="1"/>
  <c r="J132" i="7"/>
  <c r="M132" i="7" s="1"/>
  <c r="N132" i="7" s="1"/>
  <c r="P132" i="7" s="1"/>
  <c r="K132" i="7"/>
  <c r="BU59" i="7"/>
  <c r="AS59" i="6" s="1"/>
  <c r="BS59" i="7"/>
  <c r="BV59" i="7" s="1"/>
  <c r="AT59" i="6" s="1"/>
  <c r="BG401" i="11"/>
  <c r="BH401" i="11" s="1"/>
  <c r="BI401" i="11" s="1"/>
  <c r="BG544" i="11"/>
  <c r="BH544" i="11" s="1"/>
  <c r="BI544" i="11" s="1"/>
  <c r="BJ364" i="11"/>
  <c r="BK364" i="11" s="1"/>
  <c r="BL364" i="11" s="1"/>
  <c r="BL10" i="4"/>
  <c r="BI10" i="4"/>
  <c r="BU70" i="7"/>
  <c r="AS70" i="6" s="1"/>
  <c r="BS70" i="7"/>
  <c r="BV70" i="7" s="1"/>
  <c r="AT70" i="6" s="1"/>
  <c r="O143" i="7"/>
  <c r="L143" i="7"/>
  <c r="AY299" i="11"/>
  <c r="AZ299" i="11" s="1"/>
  <c r="BO299" i="11" a="1"/>
  <c r="BO299" i="11" s="1"/>
  <c r="AY272" i="11"/>
  <c r="AZ272" i="11" s="1"/>
  <c r="BO272" i="11" a="1"/>
  <c r="BO272" i="11" s="1"/>
  <c r="AY110" i="11"/>
  <c r="AZ110" i="11" s="1"/>
  <c r="BO110" i="11" a="1"/>
  <c r="BO110" i="11" s="1"/>
  <c r="AY80" i="11"/>
  <c r="AZ80" i="11" s="1"/>
  <c r="BO80" i="11" a="1"/>
  <c r="BO80" i="11" s="1"/>
  <c r="BH504" i="11"/>
  <c r="BI504" i="11" s="1"/>
  <c r="BD453" i="11"/>
  <c r="BE453" i="11" s="1"/>
  <c r="BF453" i="11" s="1"/>
  <c r="BK444" i="11"/>
  <c r="BL444" i="11" s="1"/>
  <c r="BH435" i="11"/>
  <c r="BI435" i="11" s="1"/>
  <c r="BD423" i="11"/>
  <c r="BE423" i="11"/>
  <c r="BF423" i="11" s="1"/>
  <c r="BH408" i="11"/>
  <c r="BI408" i="11" s="1"/>
  <c r="BD396" i="11"/>
  <c r="BE396" i="11" s="1"/>
  <c r="BF396" i="11" s="1"/>
  <c r="BH381" i="11"/>
  <c r="BI381" i="11" s="1"/>
  <c r="BD369" i="11"/>
  <c r="BE369" i="11" s="1"/>
  <c r="BF369" i="11" s="1"/>
  <c r="K79" i="7"/>
  <c r="J176" i="7"/>
  <c r="M176" i="7" s="1"/>
  <c r="N176" i="7" s="1"/>
  <c r="P176" i="7" s="1"/>
  <c r="K98" i="7"/>
  <c r="K32" i="7"/>
  <c r="J32" i="7"/>
  <c r="M32" i="7" s="1"/>
  <c r="N32" i="7" s="1"/>
  <c r="P32" i="7" s="1"/>
  <c r="O72" i="7"/>
  <c r="L72" i="7"/>
  <c r="Q72" i="7" s="1"/>
  <c r="BD314" i="11"/>
  <c r="BE314" i="11" s="1"/>
  <c r="BF314" i="11" s="1"/>
  <c r="BN115" i="4"/>
  <c r="BO115" i="4" s="1"/>
  <c r="BM115" i="4"/>
  <c r="BN110" i="4"/>
  <c r="BO110" i="4" s="1"/>
  <c r="BM110" i="4"/>
  <c r="O135" i="7"/>
  <c r="L135" i="7"/>
  <c r="BB207" i="11"/>
  <c r="BA207" i="11"/>
  <c r="BB171" i="11"/>
  <c r="BA171" i="11"/>
  <c r="BU52" i="7"/>
  <c r="AS52" i="6" s="1"/>
  <c r="BS52" i="7"/>
  <c r="BV52" i="7" s="1"/>
  <c r="AT52" i="6" s="1"/>
  <c r="AY288" i="11"/>
  <c r="AZ288" i="11" s="1"/>
  <c r="BO288" i="11" a="1"/>
  <c r="BO288" i="11" s="1"/>
  <c r="AY22" i="11"/>
  <c r="AZ22" i="11" s="1"/>
  <c r="BO22" i="11" a="1"/>
  <c r="BO22" i="11" s="1"/>
  <c r="AY18" i="11"/>
  <c r="AZ18" i="11" s="1"/>
  <c r="BO18" i="11" a="1"/>
  <c r="BO18" i="11" s="1"/>
  <c r="BN185" i="4"/>
  <c r="BO185" i="4" s="1"/>
  <c r="BM185" i="4"/>
  <c r="BN55" i="4"/>
  <c r="BO55" i="4" s="1"/>
  <c r="BM55" i="4"/>
  <c r="BN159" i="4"/>
  <c r="BO159" i="4" s="1"/>
  <c r="BM159" i="4"/>
  <c r="BP159" i="4" s="1"/>
  <c r="AJ159" i="3" s="1"/>
  <c r="BU180" i="7"/>
  <c r="AS180" i="6" s="1"/>
  <c r="BS180" i="7"/>
  <c r="BV180" i="7" s="1"/>
  <c r="AT180" i="6" s="1"/>
  <c r="K99" i="7"/>
  <c r="J34" i="7"/>
  <c r="BU123" i="7"/>
  <c r="AS123" i="6" s="1"/>
  <c r="BS123" i="7"/>
  <c r="BV123" i="7" s="1"/>
  <c r="AT123" i="6" s="1"/>
  <c r="K28" i="7"/>
  <c r="J136" i="7"/>
  <c r="M136" i="7" s="1"/>
  <c r="N136" i="7" s="1"/>
  <c r="P136" i="7" s="1"/>
  <c r="K136" i="7"/>
  <c r="J74" i="7"/>
  <c r="M74" i="7" s="1"/>
  <c r="N74" i="7" s="1"/>
  <c r="P74" i="7" s="1"/>
  <c r="BU79" i="7"/>
  <c r="AS79" i="6" s="1"/>
  <c r="BS79" i="7"/>
  <c r="BV79" i="7" s="1"/>
  <c r="AT79" i="6" s="1"/>
  <c r="J145" i="7"/>
  <c r="M145" i="7"/>
  <c r="N145" i="7" s="1"/>
  <c r="P145" i="7" s="1"/>
  <c r="K145" i="7"/>
  <c r="BN21" i="4"/>
  <c r="BO21" i="4" s="1"/>
  <c r="BM21" i="4"/>
  <c r="BN22" i="4"/>
  <c r="BO22" i="4" s="1"/>
  <c r="BM22" i="4"/>
  <c r="BN103" i="4"/>
  <c r="BO103" i="4" s="1"/>
  <c r="BM103" i="4"/>
  <c r="BP103" i="4" s="1"/>
  <c r="AJ103" i="3" s="1"/>
  <c r="BB100" i="11"/>
  <c r="BA100" i="11"/>
  <c r="BB26" i="11"/>
  <c r="BA26" i="11"/>
  <c r="BB347" i="11"/>
  <c r="BA347" i="11"/>
  <c r="BB144" i="11"/>
  <c r="BA144" i="11"/>
  <c r="BB117" i="11"/>
  <c r="BA117" i="11"/>
  <c r="BH471" i="11"/>
  <c r="BI471" i="11" s="1"/>
  <c r="BH530" i="11"/>
  <c r="BI530" i="11" s="1"/>
  <c r="BH434" i="11"/>
  <c r="BI434" i="11" s="1"/>
  <c r="AY246" i="11"/>
  <c r="AZ246" i="11" s="1"/>
  <c r="BO246" i="11" a="1"/>
  <c r="BO246" i="11" s="1"/>
  <c r="BN155" i="4"/>
  <c r="BO155" i="4" s="1"/>
  <c r="BM155" i="4"/>
  <c r="J150" i="7"/>
  <c r="M150" i="7" s="1"/>
  <c r="N150" i="7" s="1"/>
  <c r="P150" i="7" s="1"/>
  <c r="K150" i="7"/>
  <c r="BU54" i="7"/>
  <c r="AS54" i="6" s="1"/>
  <c r="BS54" i="7"/>
  <c r="BV54" i="7" s="1"/>
  <c r="AT54" i="6" s="1"/>
  <c r="BN68" i="4"/>
  <c r="BO68" i="4" s="1"/>
  <c r="BM68" i="4"/>
  <c r="BU73" i="7"/>
  <c r="AS73" i="6" s="1"/>
  <c r="BS73" i="7"/>
  <c r="BV73" i="7" s="1"/>
  <c r="AT73" i="6" s="1"/>
  <c r="K16" i="7"/>
  <c r="BU76" i="7"/>
  <c r="AS76" i="6" s="1"/>
  <c r="BS76" i="7"/>
  <c r="BV76" i="7" s="1"/>
  <c r="AT76" i="6" s="1"/>
  <c r="O56" i="7"/>
  <c r="L56" i="7"/>
  <c r="BN174" i="4"/>
  <c r="BO174" i="4" s="1"/>
  <c r="BM174" i="4"/>
  <c r="BP174" i="4" s="1"/>
  <c r="AJ174" i="3" s="1"/>
  <c r="BN87" i="4"/>
  <c r="BO87" i="4" s="1"/>
  <c r="BM87" i="4"/>
  <c r="BP87" i="4" s="1"/>
  <c r="AJ87" i="3" s="1"/>
  <c r="BN35" i="4"/>
  <c r="BO35" i="4" s="1"/>
  <c r="BM35" i="4"/>
  <c r="BN116" i="4"/>
  <c r="BO116" i="4" s="1"/>
  <c r="BM116" i="4"/>
  <c r="BP116" i="4" s="1"/>
  <c r="AJ116" i="3" s="1"/>
  <c r="BH516" i="11"/>
  <c r="BI516" i="11" s="1"/>
  <c r="BK456" i="11"/>
  <c r="BL456" i="11" s="1"/>
  <c r="BH535" i="11"/>
  <c r="BI535" i="11" s="1"/>
  <c r="BH490" i="11"/>
  <c r="BI490" i="11" s="1"/>
  <c r="BH533" i="11"/>
  <c r="BI533" i="11" s="1"/>
  <c r="BH497" i="11"/>
  <c r="BI497" i="11" s="1"/>
  <c r="BH458" i="11"/>
  <c r="BI458" i="11" s="1"/>
  <c r="BH419" i="11"/>
  <c r="BI419" i="11" s="1"/>
  <c r="BH383" i="11"/>
  <c r="BI383" i="11" s="1"/>
  <c r="BN151" i="4"/>
  <c r="BO151" i="4" s="1"/>
  <c r="BM151" i="4"/>
  <c r="BP151" i="4" s="1"/>
  <c r="AJ151" i="3" s="1"/>
  <c r="BH534" i="11"/>
  <c r="BI534" i="11" s="1"/>
  <c r="BH520" i="11"/>
  <c r="BI520" i="11" s="1"/>
  <c r="BH442" i="11"/>
  <c r="BI442" i="11" s="1"/>
  <c r="AY303" i="11"/>
  <c r="AZ303" i="11" s="1"/>
  <c r="BO303" i="11" a="1"/>
  <c r="BO303" i="11" s="1"/>
  <c r="AY276" i="11"/>
  <c r="AZ276" i="11" s="1"/>
  <c r="BO276" i="11" a="1"/>
  <c r="BO276" i="11" s="1"/>
  <c r="AY249" i="11"/>
  <c r="AZ249" i="11" s="1"/>
  <c r="BO249" i="11" a="1"/>
  <c r="BO249" i="11" s="1"/>
  <c r="AY92" i="11"/>
  <c r="AZ92" i="11" s="1"/>
  <c r="BO92" i="11" a="1"/>
  <c r="BO92" i="11" s="1"/>
  <c r="AY9" i="11"/>
  <c r="AZ9" i="11" s="1"/>
  <c r="BO9" i="11" a="1"/>
  <c r="BO9" i="11" s="1"/>
  <c r="BL165" i="4"/>
  <c r="BI165" i="4"/>
  <c r="BH175" i="4"/>
  <c r="BE175" i="4"/>
  <c r="BU77" i="7"/>
  <c r="AS77" i="6" s="1"/>
  <c r="BS77" i="7"/>
  <c r="BV77" i="7" s="1"/>
  <c r="AT77" i="6" s="1"/>
  <c r="BL86" i="4"/>
  <c r="BI86" i="4"/>
  <c r="BH154" i="4"/>
  <c r="BE154" i="4"/>
  <c r="BU57" i="7"/>
  <c r="AS57" i="6" s="1"/>
  <c r="BS57" i="7"/>
  <c r="BV57" i="7" s="1"/>
  <c r="AT57" i="6" s="1"/>
  <c r="M62" i="7"/>
  <c r="N62" i="7" s="1"/>
  <c r="P62" i="7" s="1"/>
  <c r="K62" i="7"/>
  <c r="BN63" i="4"/>
  <c r="BO63" i="4" s="1"/>
  <c r="BM63" i="4"/>
  <c r="BN34" i="4"/>
  <c r="BO34" i="4" s="1"/>
  <c r="BM34" i="4"/>
  <c r="BN56" i="4"/>
  <c r="BO56" i="4" s="1"/>
  <c r="BM56" i="4"/>
  <c r="BP56" i="4" s="1"/>
  <c r="AJ56" i="3" s="1"/>
  <c r="BU75" i="7"/>
  <c r="AS75" i="6" s="1"/>
  <c r="BS75" i="7"/>
  <c r="BV75" i="7" s="1"/>
  <c r="AT75" i="6" s="1"/>
  <c r="AY250" i="11"/>
  <c r="AZ250" i="11" s="1"/>
  <c r="BO250" i="11" a="1"/>
  <c r="BO250" i="11" s="1"/>
  <c r="BB320" i="11"/>
  <c r="BA320" i="11"/>
  <c r="BN134" i="4"/>
  <c r="BO134" i="4" s="1"/>
  <c r="BM134" i="4"/>
  <c r="BP134" i="4" s="1"/>
  <c r="AJ134" i="3" s="1"/>
  <c r="J40" i="7"/>
  <c r="M40" i="7" s="1"/>
  <c r="N40" i="7" s="1"/>
  <c r="P40" i="7" s="1"/>
  <c r="K40" i="7"/>
  <c r="J11" i="7"/>
  <c r="M11" i="7" s="1"/>
  <c r="N11" i="7" s="1"/>
  <c r="P11" i="7" s="1"/>
  <c r="K11" i="7"/>
  <c r="K93" i="7"/>
  <c r="J20" i="7"/>
  <c r="M20" i="7" s="1"/>
  <c r="N20" i="7" s="1"/>
  <c r="P20" i="7" s="1"/>
  <c r="BB330" i="11"/>
  <c r="BA330" i="11"/>
  <c r="BB157" i="11"/>
  <c r="BA157" i="11"/>
  <c r="BB130" i="11"/>
  <c r="BA130" i="11"/>
  <c r="BB58" i="11"/>
  <c r="BA58" i="11"/>
  <c r="BB10" i="11"/>
  <c r="BA10" i="11"/>
  <c r="BB328" i="11"/>
  <c r="BA328" i="11"/>
  <c r="BB155" i="11"/>
  <c r="BA155" i="11"/>
  <c r="BB128" i="11"/>
  <c r="BA128" i="11"/>
  <c r="BB323" i="11"/>
  <c r="BA323" i="11"/>
  <c r="BB8" i="11"/>
  <c r="BA8" i="11"/>
  <c r="BB357" i="11"/>
  <c r="BA357" i="11"/>
  <c r="BU163" i="7"/>
  <c r="AS163" i="6" s="1"/>
  <c r="BS163" i="7"/>
  <c r="BV163" i="7" s="1"/>
  <c r="AT163" i="6" s="1"/>
  <c r="BL72" i="4"/>
  <c r="BI72" i="4"/>
  <c r="BL181" i="4"/>
  <c r="BI181" i="4"/>
  <c r="BB351" i="11"/>
  <c r="BA351" i="11"/>
  <c r="BB236" i="11"/>
  <c r="BA236" i="11"/>
  <c r="BB227" i="11"/>
  <c r="BA227" i="11"/>
  <c r="BB218" i="11"/>
  <c r="BA218" i="11"/>
  <c r="BB209" i="11"/>
  <c r="BA209" i="11"/>
  <c r="BB200" i="11"/>
  <c r="BA200" i="11"/>
  <c r="BB191" i="11"/>
  <c r="BA191" i="11"/>
  <c r="BB182" i="11"/>
  <c r="BA182" i="11"/>
  <c r="BB173" i="11"/>
  <c r="BA173" i="11"/>
  <c r="BB108" i="11"/>
  <c r="BA108" i="11"/>
  <c r="BH153" i="4"/>
  <c r="BE153" i="4"/>
  <c r="BH24" i="4"/>
  <c r="BE24" i="4"/>
  <c r="J157" i="7"/>
  <c r="M157" i="7" s="1"/>
  <c r="N157" i="7" s="1"/>
  <c r="P157" i="7" s="1"/>
  <c r="BU87" i="7"/>
  <c r="AS87" i="6" s="1"/>
  <c r="BS87" i="7"/>
  <c r="BV87" i="7" s="1"/>
  <c r="AT87" i="6" s="1"/>
  <c r="M186" i="7"/>
  <c r="N186" i="7" s="1"/>
  <c r="P186" i="7" s="1"/>
  <c r="K186" i="7"/>
  <c r="BH59" i="4"/>
  <c r="BE59" i="4"/>
  <c r="J17" i="7"/>
  <c r="M17" i="7" s="1"/>
  <c r="N17" i="7" s="1"/>
  <c r="P17" i="7" s="1"/>
  <c r="BU109" i="7"/>
  <c r="AS109" i="6" s="1"/>
  <c r="BS109" i="7"/>
  <c r="BV109" i="7" s="1"/>
  <c r="AT109" i="6" s="1"/>
  <c r="M14" i="7"/>
  <c r="N14" i="7" s="1"/>
  <c r="P14" i="7" s="1"/>
  <c r="K14" i="7"/>
  <c r="J120" i="7"/>
  <c r="M120" i="7" s="1"/>
  <c r="N120" i="7" s="1"/>
  <c r="P120" i="7" s="1"/>
  <c r="K120" i="7"/>
  <c r="BU24" i="7"/>
  <c r="AS24" i="6" s="1"/>
  <c r="BS24" i="7"/>
  <c r="BV24" i="7" s="1"/>
  <c r="AT24" i="6" s="1"/>
  <c r="K187" i="7"/>
  <c r="I155" i="7"/>
  <c r="J155" i="7"/>
  <c r="M155" i="7" s="1"/>
  <c r="N155" i="7" s="1"/>
  <c r="P155" i="7" s="1"/>
  <c r="BU165" i="7"/>
  <c r="AS165" i="6" s="1"/>
  <c r="BS165" i="7"/>
  <c r="BV165" i="7" s="1"/>
  <c r="AT165" i="6" s="1"/>
  <c r="K43" i="7"/>
  <c r="K50" i="7"/>
  <c r="I183" i="7"/>
  <c r="J183" i="7"/>
  <c r="M183" i="7" s="1"/>
  <c r="N183" i="7" s="1"/>
  <c r="P183" i="7" s="1"/>
  <c r="BU133" i="7"/>
  <c r="AS133" i="6" s="1"/>
  <c r="BS133" i="7"/>
  <c r="BV133" i="7" s="1"/>
  <c r="AT133" i="6" s="1"/>
  <c r="J25" i="7"/>
  <c r="M25" i="7" s="1"/>
  <c r="N25" i="7" s="1"/>
  <c r="P25" i="7" s="1"/>
  <c r="BU114" i="7"/>
  <c r="AS114" i="6" s="1"/>
  <c r="BS114" i="7"/>
  <c r="BV114" i="7" s="1"/>
  <c r="AT114" i="6" s="1"/>
  <c r="M46" i="7"/>
  <c r="N46" i="7" s="1"/>
  <c r="P46" i="7" s="1"/>
  <c r="K46" i="7"/>
  <c r="BU44" i="7"/>
  <c r="AS44" i="6" s="1"/>
  <c r="BS44" i="7"/>
  <c r="BV44" i="7" s="1"/>
  <c r="AT44" i="6" s="1"/>
  <c r="K157" i="7"/>
  <c r="J4" i="7"/>
  <c r="BB342" i="11"/>
  <c r="BA342" i="11"/>
  <c r="BB315" i="11"/>
  <c r="BA315" i="11"/>
  <c r="BB142" i="11"/>
  <c r="BA142" i="11"/>
  <c r="BB113" i="11"/>
  <c r="BA113" i="11"/>
  <c r="BB69" i="11"/>
  <c r="BA69" i="11"/>
  <c r="BB340" i="11"/>
  <c r="BA340" i="11"/>
  <c r="BB167" i="11"/>
  <c r="BA167" i="11"/>
  <c r="BB140" i="11"/>
  <c r="BA140" i="11"/>
  <c r="BB88" i="11"/>
  <c r="BA88" i="11"/>
  <c r="BB72" i="11"/>
  <c r="BA72" i="11"/>
  <c r="BB335" i="11"/>
  <c r="BA335" i="11"/>
  <c r="BB159" i="11"/>
  <c r="BA159" i="11"/>
  <c r="BB132" i="11"/>
  <c r="BA132" i="11"/>
  <c r="BB70" i="11"/>
  <c r="BA70" i="11"/>
  <c r="BB34" i="11"/>
  <c r="BA34" i="11"/>
  <c r="BB356" i="11"/>
  <c r="BA356" i="11"/>
  <c r="BB241" i="11"/>
  <c r="BA241" i="11"/>
  <c r="BB232" i="11"/>
  <c r="BA232" i="11"/>
  <c r="BB223" i="11"/>
  <c r="BA223" i="11"/>
  <c r="BB214" i="11"/>
  <c r="BA214" i="11"/>
  <c r="BB205" i="11"/>
  <c r="BA205" i="11"/>
  <c r="BB196" i="11"/>
  <c r="BA196" i="11"/>
  <c r="BB187" i="11"/>
  <c r="BA187" i="11"/>
  <c r="BB178" i="11"/>
  <c r="BA178" i="11"/>
  <c r="BB169" i="11"/>
  <c r="BA169" i="11"/>
  <c r="O188" i="7"/>
  <c r="L188" i="7"/>
  <c r="K190" i="7"/>
  <c r="J190" i="7"/>
  <c r="M190" i="7" s="1"/>
  <c r="N190" i="7" s="1"/>
  <c r="P190" i="7" s="1"/>
  <c r="J112" i="7"/>
  <c r="M112" i="7" s="1"/>
  <c r="N112" i="7" s="1"/>
  <c r="P112" i="7" s="1"/>
  <c r="BU132" i="7"/>
  <c r="AS132" i="6" s="1"/>
  <c r="BS132" i="7"/>
  <c r="BV132" i="7" s="1"/>
  <c r="AT132" i="6" s="1"/>
  <c r="M60" i="7"/>
  <c r="N60" i="7" s="1"/>
  <c r="P60" i="7" s="1"/>
  <c r="K60" i="7"/>
  <c r="O144" i="7"/>
  <c r="L144" i="7"/>
  <c r="BU65" i="7"/>
  <c r="AS65" i="6" s="1"/>
  <c r="BS65" i="7"/>
  <c r="BV65" i="7" s="1"/>
  <c r="AT65" i="6" s="1"/>
  <c r="J70" i="7"/>
  <c r="AY289" i="11"/>
  <c r="AZ289" i="11" s="1"/>
  <c r="BO289" i="11" a="1"/>
  <c r="BO289" i="11" s="1"/>
  <c r="AY262" i="11"/>
  <c r="AZ262" i="11" s="1"/>
  <c r="BO262" i="11" a="1"/>
  <c r="BO262" i="11" s="1"/>
  <c r="AY11" i="11"/>
  <c r="AZ11" i="11" s="1"/>
  <c r="BO11" i="11" a="1"/>
  <c r="BO11" i="11" s="1"/>
  <c r="AY48" i="11"/>
  <c r="AZ48" i="11" s="1"/>
  <c r="BO48" i="11" a="1"/>
  <c r="BO48" i="11" s="1"/>
  <c r="BH459" i="11"/>
  <c r="BI459" i="11" s="1"/>
  <c r="BD441" i="11"/>
  <c r="BE441" i="11" s="1"/>
  <c r="BF441" i="11" s="1"/>
  <c r="BH426" i="11"/>
  <c r="BI426" i="11" s="1"/>
  <c r="BD414" i="11"/>
  <c r="BE414" i="11" s="1"/>
  <c r="BF414" i="11" s="1"/>
  <c r="BH399" i="11"/>
  <c r="BI399" i="11" s="1"/>
  <c r="BD387" i="11"/>
  <c r="BE387" i="11" s="1"/>
  <c r="BF387" i="11" s="1"/>
  <c r="BH372" i="11"/>
  <c r="BI372" i="11" s="1"/>
  <c r="BD360" i="11"/>
  <c r="BE360" i="11" s="1"/>
  <c r="BF360" i="11" s="1"/>
  <c r="BU78" i="7"/>
  <c r="AS78" i="6" s="1"/>
  <c r="BS78" i="7"/>
  <c r="BV78" i="7" s="1"/>
  <c r="AT78" i="6" s="1"/>
  <c r="K177" i="7"/>
  <c r="BU97" i="7"/>
  <c r="AS97" i="6" s="1"/>
  <c r="BS97" i="7"/>
  <c r="BV97" i="7" s="1"/>
  <c r="AT97" i="6" s="1"/>
  <c r="BU31" i="7"/>
  <c r="AS31" i="6" s="1"/>
  <c r="BS31" i="7"/>
  <c r="BV31" i="7" s="1"/>
  <c r="AT31" i="6" s="1"/>
  <c r="AY292" i="11"/>
  <c r="AZ292" i="11" s="1"/>
  <c r="BO292" i="11" a="1"/>
  <c r="BO292" i="11" s="1"/>
  <c r="AY265" i="11"/>
  <c r="AZ265" i="11" s="1"/>
  <c r="BO265" i="11" a="1"/>
  <c r="BO265" i="11" s="1"/>
  <c r="AY38" i="11"/>
  <c r="AZ38" i="11" s="1"/>
  <c r="BO38" i="11" a="1"/>
  <c r="BO38" i="11" s="1"/>
  <c r="AY59" i="11"/>
  <c r="AZ59" i="11" s="1"/>
  <c r="BO59" i="11" a="1"/>
  <c r="BO59" i="11" s="1"/>
  <c r="BU149" i="7"/>
  <c r="AS149" i="6" s="1"/>
  <c r="BS149" i="7"/>
  <c r="BV149" i="7" s="1"/>
  <c r="AT149" i="6" s="1"/>
  <c r="BN83" i="4"/>
  <c r="BO83" i="4" s="1"/>
  <c r="BM83" i="4"/>
  <c r="BP83" i="4" s="1"/>
  <c r="AJ83" i="3" s="1"/>
  <c r="AY304" i="11"/>
  <c r="AZ304" i="11" s="1"/>
  <c r="BO304" i="11" a="1"/>
  <c r="BO304" i="11" s="1"/>
  <c r="AY277" i="11"/>
  <c r="AZ277" i="11" s="1"/>
  <c r="BO277" i="11" a="1"/>
  <c r="BO277" i="11" s="1"/>
  <c r="O168" i="7"/>
  <c r="L168" i="7"/>
  <c r="J187" i="7"/>
  <c r="M187" i="7" s="1"/>
  <c r="N187" i="7" s="1"/>
  <c r="P187" i="7" s="1"/>
  <c r="O162" i="7"/>
  <c r="Q162" i="7" s="1"/>
  <c r="L162" i="7"/>
  <c r="J52" i="7"/>
  <c r="M52" i="7" s="1"/>
  <c r="N52" i="7" s="1"/>
  <c r="P52" i="7" s="1"/>
  <c r="BN145" i="4"/>
  <c r="BO145" i="4" s="1"/>
  <c r="BM145" i="4"/>
  <c r="O29" i="7"/>
  <c r="L29" i="7"/>
  <c r="Q29" i="7" s="1"/>
  <c r="BN138" i="4"/>
  <c r="BO138" i="4" s="1"/>
  <c r="BM138" i="4"/>
  <c r="BP138" i="4" s="1"/>
  <c r="AJ138" i="3" s="1"/>
  <c r="BN126" i="4"/>
  <c r="BO126" i="4" s="1"/>
  <c r="BM126" i="4"/>
  <c r="O197" i="7"/>
  <c r="L197" i="7"/>
  <c r="J180" i="7"/>
  <c r="M180" i="7" s="1"/>
  <c r="N180" i="7" s="1"/>
  <c r="P180" i="7" s="1"/>
  <c r="K180" i="7"/>
  <c r="BU98" i="7"/>
  <c r="AS98" i="6" s="1"/>
  <c r="BS98" i="7"/>
  <c r="BV98" i="7" s="1"/>
  <c r="AT98" i="6" s="1"/>
  <c r="K35" i="7"/>
  <c r="J123" i="7"/>
  <c r="M123" i="7" s="1"/>
  <c r="N123" i="7" s="1"/>
  <c r="P123" i="7" s="1"/>
  <c r="K123" i="7"/>
  <c r="BU27" i="7"/>
  <c r="AS27" i="6" s="1"/>
  <c r="BS27" i="7"/>
  <c r="BV27" i="7" s="1"/>
  <c r="AT27" i="6" s="1"/>
  <c r="BN23" i="4"/>
  <c r="BO23" i="4" s="1"/>
  <c r="BM23" i="4"/>
  <c r="M137" i="7"/>
  <c r="N137" i="7" s="1"/>
  <c r="P137" i="7" s="1"/>
  <c r="K137" i="7"/>
  <c r="K75" i="7"/>
  <c r="J79" i="7"/>
  <c r="M79" i="7" s="1"/>
  <c r="N79" i="7" s="1"/>
  <c r="P79" i="7" s="1"/>
  <c r="M146" i="7"/>
  <c r="N146" i="7" s="1"/>
  <c r="P146" i="7" s="1"/>
  <c r="K146" i="7"/>
  <c r="AY311" i="11"/>
  <c r="AZ311" i="11" s="1"/>
  <c r="BO311" i="11" a="1"/>
  <c r="BO311" i="11" s="1"/>
  <c r="AY284" i="11"/>
  <c r="AZ284" i="11" s="1"/>
  <c r="BO284" i="11" a="1"/>
  <c r="BO284" i="11" s="1"/>
  <c r="AY257" i="11"/>
  <c r="AZ257" i="11" s="1"/>
  <c r="BO257" i="11" a="1"/>
  <c r="BO257" i="11" s="1"/>
  <c r="AY66" i="11"/>
  <c r="AZ66" i="11" s="1"/>
  <c r="BO66" i="11" a="1"/>
  <c r="BO66" i="11" s="1"/>
  <c r="AY33" i="11"/>
  <c r="AZ33" i="11" s="1"/>
  <c r="BO33" i="11" a="1"/>
  <c r="BO33" i="11" s="1"/>
  <c r="BN102" i="4"/>
  <c r="BO102" i="4" s="1"/>
  <c r="BM102" i="4"/>
  <c r="BN49" i="4"/>
  <c r="BO49" i="4" s="1"/>
  <c r="BM49" i="4"/>
  <c r="BP49" i="4" s="1"/>
  <c r="AJ49" i="3" s="1"/>
  <c r="BN130" i="4"/>
  <c r="BO130" i="4" s="1"/>
  <c r="BM130" i="4"/>
  <c r="BH457" i="11"/>
  <c r="BI457" i="11" s="1"/>
  <c r="BH373" i="11"/>
  <c r="BI373" i="11" s="1"/>
  <c r="BN187" i="4"/>
  <c r="BO187" i="4" s="1"/>
  <c r="BM187" i="4"/>
  <c r="BP187" i="4" s="1"/>
  <c r="AJ187" i="3" s="1"/>
  <c r="K151" i="7"/>
  <c r="J54" i="7"/>
  <c r="M54" i="7" s="1"/>
  <c r="N54" i="7" s="1"/>
  <c r="P54" i="7" s="1"/>
  <c r="J110" i="7"/>
  <c r="M110" i="7" s="1"/>
  <c r="N110" i="7" s="1"/>
  <c r="P110" i="7" s="1"/>
  <c r="O103" i="7"/>
  <c r="L103" i="7"/>
  <c r="J50" i="7"/>
  <c r="M50" i="7" s="1"/>
  <c r="N50" i="7" s="1"/>
  <c r="P50" i="7" s="1"/>
  <c r="J73" i="7"/>
  <c r="M73" i="7" s="1"/>
  <c r="N73" i="7" s="1"/>
  <c r="P73" i="7" s="1"/>
  <c r="K73" i="7"/>
  <c r="BU15" i="7"/>
  <c r="AS15" i="6" s="1"/>
  <c r="BS15" i="7"/>
  <c r="BV15" i="7" s="1"/>
  <c r="AT15" i="6" s="1"/>
  <c r="J76" i="7"/>
  <c r="M76" i="7" s="1"/>
  <c r="N76" i="7" s="1"/>
  <c r="P76" i="7" s="1"/>
  <c r="AY296" i="11"/>
  <c r="AZ296" i="11" s="1"/>
  <c r="BO296" i="11" a="1"/>
  <c r="BO296" i="11" s="1"/>
  <c r="AY269" i="11"/>
  <c r="AZ269" i="11" s="1"/>
  <c r="BO269" i="11" a="1"/>
  <c r="BO269" i="11" s="1"/>
  <c r="AY82" i="11"/>
  <c r="AZ82" i="11" s="1"/>
  <c r="BO82" i="11" a="1"/>
  <c r="BO82" i="11" s="1"/>
  <c r="AY71" i="11"/>
  <c r="AZ71" i="11" s="1"/>
  <c r="BO71" i="11" a="1"/>
  <c r="BO71" i="11" s="1"/>
  <c r="BN12" i="4"/>
  <c r="BO12" i="4" s="1"/>
  <c r="BM12" i="4"/>
  <c r="BN167" i="4"/>
  <c r="BO167" i="4" s="1"/>
  <c r="BM167" i="4"/>
  <c r="BP167" i="4" s="1"/>
  <c r="AJ167" i="3" s="1"/>
  <c r="BN168" i="4"/>
  <c r="BO168" i="4" s="1"/>
  <c r="BM168" i="4"/>
  <c r="BN62" i="4"/>
  <c r="BO62" i="4" s="1"/>
  <c r="BM62" i="4"/>
  <c r="BH483" i="11"/>
  <c r="BI483" i="11" s="1"/>
  <c r="BH517" i="11"/>
  <c r="BI517" i="11" s="1"/>
  <c r="BH472" i="11"/>
  <c r="BI472" i="11" s="1"/>
  <c r="BH521" i="11"/>
  <c r="BI521" i="11" s="1"/>
  <c r="BH482" i="11"/>
  <c r="BI482" i="11" s="1"/>
  <c r="BH446" i="11"/>
  <c r="BI446" i="11" s="1"/>
  <c r="BH407" i="11"/>
  <c r="BI407" i="11" s="1"/>
  <c r="BH371" i="11"/>
  <c r="BI371" i="11" s="1"/>
  <c r="BN99" i="4"/>
  <c r="BO99" i="4" s="1"/>
  <c r="BM99" i="4"/>
  <c r="BH507" i="11"/>
  <c r="BI507" i="11" s="1"/>
  <c r="BH466" i="11"/>
  <c r="BI466" i="11" s="1"/>
  <c r="BH430" i="11"/>
  <c r="BI430" i="11" s="1"/>
  <c r="BH394" i="11"/>
  <c r="BI394" i="11" s="1"/>
  <c r="J21" i="7"/>
  <c r="M21" i="7" s="1"/>
  <c r="N21" i="7" s="1"/>
  <c r="P21" i="7" s="1"/>
  <c r="BH161" i="4"/>
  <c r="BE161" i="4"/>
  <c r="BH91" i="4"/>
  <c r="BE91" i="4"/>
  <c r="BL105" i="4"/>
  <c r="BI105" i="4"/>
  <c r="J77" i="7"/>
  <c r="I131" i="7"/>
  <c r="J131" i="7"/>
  <c r="M131" i="7" s="1"/>
  <c r="N131" i="7" s="1"/>
  <c r="P131" i="7" s="1"/>
  <c r="J57" i="7"/>
  <c r="M57" i="7" s="1"/>
  <c r="N57" i="7" s="1"/>
  <c r="P57" i="7" s="1"/>
  <c r="K57" i="7"/>
  <c r="BU61" i="7"/>
  <c r="AS61" i="6" s="1"/>
  <c r="BS61" i="7"/>
  <c r="BV61" i="7" s="1"/>
  <c r="AT61" i="6" s="1"/>
  <c r="BU85" i="7"/>
  <c r="AS85" i="6" s="1"/>
  <c r="BS85" i="7"/>
  <c r="BV85" i="7" s="1"/>
  <c r="AT85" i="6" s="1"/>
  <c r="BN162" i="4"/>
  <c r="BO162" i="4" s="1"/>
  <c r="BM162" i="4"/>
  <c r="O90" i="7"/>
  <c r="L90" i="7"/>
  <c r="BN61" i="4"/>
  <c r="BO61" i="4" s="1"/>
  <c r="BM61" i="4"/>
  <c r="BP61" i="4" s="1"/>
  <c r="AJ61" i="3" s="1"/>
  <c r="BB325" i="11"/>
  <c r="BA325" i="11"/>
  <c r="M12" i="7"/>
  <c r="N12" i="7" s="1"/>
  <c r="P12" i="7" s="1"/>
  <c r="K12" i="7"/>
  <c r="BU93" i="7"/>
  <c r="AS93" i="6" s="1"/>
  <c r="BS93" i="7"/>
  <c r="BV93" i="7" s="1"/>
  <c r="AT93" i="6" s="1"/>
  <c r="BU92" i="7"/>
  <c r="AS92" i="6" s="1"/>
  <c r="BS92" i="7"/>
  <c r="BV92" i="7" s="1"/>
  <c r="AT92" i="6" s="1"/>
  <c r="K21" i="7"/>
  <c r="BB19" i="11"/>
  <c r="BA19" i="11"/>
  <c r="BB120" i="11"/>
  <c r="BA120" i="11"/>
  <c r="BB206" i="11"/>
  <c r="BA206" i="11"/>
  <c r="K131" i="7"/>
  <c r="I99" i="7"/>
  <c r="J99" i="7"/>
  <c r="M99" i="7" s="1"/>
  <c r="N99" i="7" s="1"/>
  <c r="P99" i="7" s="1"/>
  <c r="BL113" i="4"/>
  <c r="BI113" i="4"/>
  <c r="J65" i="7"/>
  <c r="M65" i="7" s="1"/>
  <c r="N65" i="7" s="1"/>
  <c r="P65" i="7" s="1"/>
  <c r="BB44" i="11"/>
  <c r="BA44" i="11"/>
  <c r="K71" i="7"/>
  <c r="J71" i="7"/>
  <c r="M71" i="7" s="1"/>
  <c r="N71" i="7" s="1"/>
  <c r="P71" i="7" s="1"/>
  <c r="BB324" i="11"/>
  <c r="BA324" i="11"/>
  <c r="BB151" i="11"/>
  <c r="BA151" i="11"/>
  <c r="BB124" i="11"/>
  <c r="BA124" i="11"/>
  <c r="BB23" i="11"/>
  <c r="BA23" i="11"/>
  <c r="BB349" i="11"/>
  <c r="BA349" i="11"/>
  <c r="BB322" i="11"/>
  <c r="BA322" i="11"/>
  <c r="BB149" i="11"/>
  <c r="BA149" i="11"/>
  <c r="BB122" i="11"/>
  <c r="BA122" i="11"/>
  <c r="BB115" i="11"/>
  <c r="BA115" i="11"/>
  <c r="BB344" i="11"/>
  <c r="BA344" i="11"/>
  <c r="BB317" i="11"/>
  <c r="BA317" i="11"/>
  <c r="BB141" i="11"/>
  <c r="BA141" i="11"/>
  <c r="BB104" i="11"/>
  <c r="BA104" i="11"/>
  <c r="BB81" i="11"/>
  <c r="BA81" i="11"/>
  <c r="O161" i="7"/>
  <c r="L161" i="7"/>
  <c r="Q161" i="7" s="1"/>
  <c r="O19" i="7"/>
  <c r="L19" i="7"/>
  <c r="BD486" i="11"/>
  <c r="BE486" i="11" s="1"/>
  <c r="BF486" i="11" s="1"/>
  <c r="BD432" i="11"/>
  <c r="BE432" i="11" s="1"/>
  <c r="BF432" i="11" s="1"/>
  <c r="BD405" i="11"/>
  <c r="BE405" i="11" s="1"/>
  <c r="BF405" i="11" s="1"/>
  <c r="BD378" i="11"/>
  <c r="BE378" i="11" s="1"/>
  <c r="BF378" i="11" s="1"/>
  <c r="J78" i="7"/>
  <c r="BU176" i="7"/>
  <c r="AS176" i="6" s="1"/>
  <c r="BS176" i="7"/>
  <c r="BV176" i="7" s="1"/>
  <c r="AT176" i="6" s="1"/>
  <c r="J97" i="7"/>
  <c r="M97" i="7" s="1"/>
  <c r="N97" i="7" s="1"/>
  <c r="P97" i="7" s="1"/>
  <c r="K97" i="7"/>
  <c r="J31" i="7"/>
  <c r="M31" i="7" s="1"/>
  <c r="N31" i="7" s="1"/>
  <c r="P31" i="7" s="1"/>
  <c r="BB333" i="11"/>
  <c r="BA333" i="11"/>
  <c r="BB160" i="11"/>
  <c r="BA160" i="11"/>
  <c r="BB133" i="11"/>
  <c r="BA133" i="11"/>
  <c r="BB79" i="11"/>
  <c r="BA79" i="11"/>
  <c r="BB16" i="11"/>
  <c r="BA16" i="11"/>
  <c r="BB331" i="11"/>
  <c r="BA331" i="11"/>
  <c r="BB158" i="11"/>
  <c r="BA158" i="11"/>
  <c r="BB131" i="11"/>
  <c r="BA131" i="11"/>
  <c r="BB53" i="11"/>
  <c r="BA53" i="11"/>
  <c r="BB25" i="11"/>
  <c r="BA25" i="11"/>
  <c r="BB326" i="11"/>
  <c r="BA326" i="11"/>
  <c r="BB150" i="11"/>
  <c r="BA150" i="11"/>
  <c r="BB123" i="11"/>
  <c r="BA123" i="11"/>
  <c r="BB14" i="11"/>
  <c r="BA14" i="11"/>
  <c r="BB97" i="11"/>
  <c r="BA97" i="11"/>
  <c r="BB353" i="11"/>
  <c r="BA353" i="11"/>
  <c r="AY84" i="11"/>
  <c r="AZ84" i="11" s="1"/>
  <c r="BO84" i="11" a="1"/>
  <c r="BO84" i="11" s="1"/>
  <c r="K53" i="7"/>
  <c r="J53" i="7"/>
  <c r="M53" i="7" s="1"/>
  <c r="N53" i="7" s="1"/>
  <c r="P53" i="7" s="1"/>
  <c r="M181" i="7"/>
  <c r="N181" i="7" s="1"/>
  <c r="P181" i="7" s="1"/>
  <c r="K181" i="7"/>
  <c r="J98" i="7"/>
  <c r="M98" i="7" s="1"/>
  <c r="N98" i="7" s="1"/>
  <c r="P98" i="7" s="1"/>
  <c r="BU34" i="7"/>
  <c r="AS34" i="6" s="1"/>
  <c r="BS34" i="7"/>
  <c r="BV34" i="7" s="1"/>
  <c r="AT34" i="6" s="1"/>
  <c r="M124" i="7"/>
  <c r="N124" i="7" s="1"/>
  <c r="P124" i="7" s="1"/>
  <c r="K124" i="7"/>
  <c r="J27" i="7"/>
  <c r="M27" i="7" s="1"/>
  <c r="N27" i="7" s="1"/>
  <c r="P27" i="7" s="1"/>
  <c r="BN104" i="4"/>
  <c r="BO104" i="4" s="1"/>
  <c r="BM104" i="4"/>
  <c r="BN195" i="4"/>
  <c r="BO195" i="4" s="1"/>
  <c r="BM195" i="4"/>
  <c r="BP195" i="4" s="1"/>
  <c r="AJ195" i="3" s="1"/>
  <c r="BU136" i="7"/>
  <c r="AS136" i="6" s="1"/>
  <c r="BS136" i="7"/>
  <c r="BV136" i="7" s="1"/>
  <c r="AT136" i="6" s="1"/>
  <c r="BU74" i="7"/>
  <c r="AS74" i="6" s="1"/>
  <c r="BS74" i="7"/>
  <c r="BV74" i="7" s="1"/>
  <c r="AT74" i="6" s="1"/>
  <c r="M80" i="7"/>
  <c r="N80" i="7" s="1"/>
  <c r="P80" i="7" s="1"/>
  <c r="K80" i="7"/>
  <c r="BU145" i="7"/>
  <c r="AS145" i="6" s="1"/>
  <c r="BS145" i="7"/>
  <c r="BV145" i="7" s="1"/>
  <c r="AT145" i="6" s="1"/>
  <c r="BN183" i="4"/>
  <c r="BO183" i="4" s="1"/>
  <c r="BM183" i="4"/>
  <c r="BN76" i="4"/>
  <c r="BO76" i="4" s="1"/>
  <c r="BM76" i="4"/>
  <c r="BN73" i="4"/>
  <c r="BO73" i="4" s="1"/>
  <c r="BM73" i="4"/>
  <c r="BU150" i="7"/>
  <c r="AS150" i="6" s="1"/>
  <c r="BS150" i="7"/>
  <c r="BV150" i="7" s="1"/>
  <c r="AT150" i="6" s="1"/>
  <c r="K55" i="7"/>
  <c r="J55" i="7"/>
  <c r="M55" i="7" s="1"/>
  <c r="N55" i="7" s="1"/>
  <c r="P55" i="7" s="1"/>
  <c r="I28" i="7"/>
  <c r="J28" i="7"/>
  <c r="M28" i="7" s="1"/>
  <c r="N28" i="7" s="1"/>
  <c r="P28" i="7" s="1"/>
  <c r="BU119" i="7"/>
  <c r="AS119" i="6" s="1"/>
  <c r="BS119" i="7"/>
  <c r="BV119" i="7" s="1"/>
  <c r="AT119" i="6" s="1"/>
  <c r="K74" i="7"/>
  <c r="J15" i="7"/>
  <c r="M15" i="7" s="1"/>
  <c r="N15" i="7" s="1"/>
  <c r="P15" i="7" s="1"/>
  <c r="K15" i="7"/>
  <c r="M77" i="7"/>
  <c r="N77" i="7" s="1"/>
  <c r="P77" i="7" s="1"/>
  <c r="K77" i="7"/>
  <c r="BN93" i="4"/>
  <c r="BO93" i="4" s="1"/>
  <c r="BM93" i="4"/>
  <c r="BN6" i="4"/>
  <c r="BO6" i="4" s="1"/>
  <c r="BM6" i="4"/>
  <c r="BP6" i="4" s="1"/>
  <c r="AJ6" i="3" s="1"/>
  <c r="BN8" i="4"/>
  <c r="BO8" i="4" s="1"/>
  <c r="BM8" i="4"/>
  <c r="BN89" i="4"/>
  <c r="BO89" i="4" s="1"/>
  <c r="BM89" i="4"/>
  <c r="AY279" i="11"/>
  <c r="AZ279" i="11" s="1"/>
  <c r="BO279" i="11" a="1"/>
  <c r="BO279" i="11" s="1"/>
  <c r="AY309" i="11"/>
  <c r="AZ309" i="11" s="1"/>
  <c r="BO309" i="11" a="1"/>
  <c r="BO309" i="11" s="1"/>
  <c r="AY282" i="11"/>
  <c r="AZ282" i="11" s="1"/>
  <c r="BO282" i="11" a="1"/>
  <c r="BO282" i="11" s="1"/>
  <c r="AY29" i="11"/>
  <c r="AZ29" i="11" s="1"/>
  <c r="BO29" i="11" a="1"/>
  <c r="BO29" i="11" s="1"/>
  <c r="AY54" i="11"/>
  <c r="AZ54" i="11" s="1"/>
  <c r="BO54" i="11" a="1"/>
  <c r="BO54" i="11" s="1"/>
  <c r="BN188" i="4"/>
  <c r="BO188" i="4" s="1"/>
  <c r="BM188" i="4"/>
  <c r="BP188" i="4" s="1"/>
  <c r="AJ188" i="3" s="1"/>
  <c r="BH165" i="4"/>
  <c r="BE165" i="4"/>
  <c r="O184" i="7"/>
  <c r="L184" i="7"/>
  <c r="BL175" i="4"/>
  <c r="BI175" i="4"/>
  <c r="BJ175" i="4" s="1"/>
  <c r="BK175" i="4" s="1"/>
  <c r="BL91" i="4"/>
  <c r="BI91" i="4"/>
  <c r="BH105" i="4"/>
  <c r="BE105" i="4"/>
  <c r="BH86" i="4"/>
  <c r="BE86" i="4"/>
  <c r="BL154" i="4"/>
  <c r="BI154" i="4"/>
  <c r="BJ154" i="4" s="1"/>
  <c r="BK154" i="4" s="1"/>
  <c r="J85" i="7"/>
  <c r="M85" i="7" s="1"/>
  <c r="N85" i="7" s="1"/>
  <c r="P85" i="7" s="1"/>
  <c r="BN184" i="4"/>
  <c r="BO184" i="4" s="1"/>
  <c r="BM184" i="4"/>
  <c r="BN166" i="4"/>
  <c r="BO166" i="4" s="1"/>
  <c r="BM166" i="4"/>
  <c r="K27" i="7"/>
  <c r="K76" i="7"/>
  <c r="AY39" i="11"/>
  <c r="AZ39" i="11" s="1"/>
  <c r="BO39" i="11" a="1"/>
  <c r="BO39" i="11" s="1"/>
  <c r="J151" i="7"/>
  <c r="M151" i="7" s="1"/>
  <c r="N151" i="7" s="1"/>
  <c r="P151" i="7" s="1"/>
  <c r="BB154" i="11"/>
  <c r="BA154" i="11"/>
  <c r="AY112" i="11"/>
  <c r="AZ112" i="11" s="1"/>
  <c r="BO112" i="11" a="1"/>
  <c r="BO112" i="11" s="1"/>
  <c r="AY45" i="11"/>
  <c r="AZ45" i="11" s="1"/>
  <c r="BO45" i="11" a="1"/>
  <c r="BO45" i="11" s="1"/>
  <c r="O170" i="7"/>
  <c r="L170" i="7"/>
  <c r="Q170" i="7" s="1"/>
  <c r="BU40" i="7"/>
  <c r="AS40" i="6" s="1"/>
  <c r="BS40" i="7"/>
  <c r="BV40" i="7" s="1"/>
  <c r="AT40" i="6" s="1"/>
  <c r="BB32" i="11"/>
  <c r="BA32" i="11"/>
  <c r="BB147" i="11"/>
  <c r="BA147" i="11"/>
  <c r="BB3" i="11"/>
  <c r="BA3" i="11"/>
  <c r="BB224" i="11"/>
  <c r="BA224" i="11"/>
  <c r="J88" i="7"/>
  <c r="M88" i="7" s="1"/>
  <c r="N88" i="7" s="1"/>
  <c r="P88" i="7" s="1"/>
  <c r="BU9" i="7"/>
  <c r="AS9" i="6" s="1"/>
  <c r="BS9" i="7"/>
  <c r="BV9" i="7" s="1"/>
  <c r="AT9" i="6" s="1"/>
  <c r="M178" i="7"/>
  <c r="N178" i="7" s="1"/>
  <c r="P178" i="7" s="1"/>
  <c r="K178" i="7"/>
  <c r="BL186" i="4"/>
  <c r="BI186" i="4"/>
  <c r="BU62" i="7"/>
  <c r="AS62" i="6" s="1"/>
  <c r="BS62" i="7"/>
  <c r="BV62" i="7" s="1"/>
  <c r="AT62" i="6" s="1"/>
  <c r="BH10" i="4"/>
  <c r="BE10" i="4"/>
  <c r="M78" i="7"/>
  <c r="N78" i="7" s="1"/>
  <c r="P78" i="7" s="1"/>
  <c r="K78" i="7"/>
  <c r="BH5" i="4"/>
  <c r="BE5" i="4"/>
  <c r="K58" i="7"/>
  <c r="J61" i="7"/>
  <c r="M61" i="7" s="1"/>
  <c r="N61" i="7" s="1"/>
  <c r="P61" i="7" s="1"/>
  <c r="K86" i="7"/>
  <c r="BN81" i="4"/>
  <c r="BO81" i="4" s="1"/>
  <c r="BM81" i="4"/>
  <c r="BP81" i="4" s="1"/>
  <c r="AJ81" i="3" s="1"/>
  <c r="O134" i="7"/>
  <c r="L134" i="7"/>
  <c r="BN144" i="4"/>
  <c r="BO144" i="4" s="1"/>
  <c r="BM144" i="4"/>
  <c r="BN7" i="4"/>
  <c r="BO7" i="4" s="1"/>
  <c r="BM7" i="4"/>
  <c r="BN88" i="4"/>
  <c r="BO88" i="4" s="1"/>
  <c r="BM88" i="4"/>
  <c r="BN29" i="4"/>
  <c r="BO29" i="4" s="1"/>
  <c r="BM29" i="4"/>
  <c r="J75" i="7"/>
  <c r="M75" i="7" s="1"/>
  <c r="N75" i="7" s="1"/>
  <c r="P75" i="7" s="1"/>
  <c r="BN96" i="4"/>
  <c r="BO96" i="4" s="1"/>
  <c r="BM96" i="4"/>
  <c r="BP96" i="4" s="1"/>
  <c r="AJ96" i="3" s="1"/>
  <c r="BJ134" i="4"/>
  <c r="BK134" i="4" s="1"/>
  <c r="BB354" i="11"/>
  <c r="BA354" i="11"/>
  <c r="BB239" i="11"/>
  <c r="BA239" i="11"/>
  <c r="BB230" i="11"/>
  <c r="BA230" i="11"/>
  <c r="BB221" i="11"/>
  <c r="BA221" i="11"/>
  <c r="BB212" i="11"/>
  <c r="BA212" i="11"/>
  <c r="BB203" i="11"/>
  <c r="BA203" i="11"/>
  <c r="BB194" i="11"/>
  <c r="BA194" i="11"/>
  <c r="BB185" i="11"/>
  <c r="BA185" i="11"/>
  <c r="BB176" i="11"/>
  <c r="BA176" i="11"/>
  <c r="BB2" i="11"/>
  <c r="BA2" i="11"/>
  <c r="BB63" i="11"/>
  <c r="BA63" i="11"/>
  <c r="BU7" i="7"/>
  <c r="AS7" i="6" s="1"/>
  <c r="BS7" i="7"/>
  <c r="BV7" i="7" s="1"/>
  <c r="AT7" i="6" s="1"/>
  <c r="O175" i="7"/>
  <c r="L175" i="7"/>
  <c r="K41" i="7"/>
  <c r="BU11" i="7"/>
  <c r="AS11" i="6" s="1"/>
  <c r="BS11" i="7"/>
  <c r="BV11" i="7" s="1"/>
  <c r="AT11" i="6" s="1"/>
  <c r="J92" i="7"/>
  <c r="M92" i="7" s="1"/>
  <c r="N92" i="7" s="1"/>
  <c r="P92" i="7" s="1"/>
  <c r="BU20" i="7"/>
  <c r="AS20" i="6" s="1"/>
  <c r="BS20" i="7"/>
  <c r="BV20" i="7" s="1"/>
  <c r="AT20" i="6" s="1"/>
  <c r="AY293" i="11"/>
  <c r="AZ293" i="11" s="1"/>
  <c r="BO293" i="11" a="1"/>
  <c r="BO293" i="11" s="1"/>
  <c r="AY266" i="11"/>
  <c r="AZ266" i="11" s="1"/>
  <c r="BO266" i="11" a="1"/>
  <c r="BO266" i="11" s="1"/>
  <c r="AY47" i="11"/>
  <c r="AZ47" i="11" s="1"/>
  <c r="BO47" i="11" a="1"/>
  <c r="BO47" i="11" s="1"/>
  <c r="AY62" i="11"/>
  <c r="AZ62" i="11" s="1"/>
  <c r="BO62" i="11" a="1"/>
  <c r="BO62" i="11" s="1"/>
  <c r="BB336" i="11"/>
  <c r="BA336" i="11"/>
  <c r="BB334" i="11"/>
  <c r="BA334" i="11"/>
  <c r="BB329" i="11"/>
  <c r="BA329" i="11"/>
  <c r="BB35" i="11"/>
  <c r="BA35" i="11"/>
  <c r="AY264" i="11"/>
  <c r="AZ264" i="11" s="1"/>
  <c r="BO264" i="11" a="1"/>
  <c r="BO264" i="11" s="1"/>
  <c r="J130" i="7"/>
  <c r="M164" i="7"/>
  <c r="N164" i="7" s="1"/>
  <c r="P164" i="7" s="1"/>
  <c r="K164" i="7"/>
  <c r="BU88" i="7"/>
  <c r="AS88" i="6" s="1"/>
  <c r="BS88" i="7"/>
  <c r="BV88" i="7" s="1"/>
  <c r="AT88" i="6" s="1"/>
  <c r="M10" i="7"/>
  <c r="N10" i="7" s="1"/>
  <c r="P10" i="7" s="1"/>
  <c r="K10" i="7"/>
  <c r="J177" i="7"/>
  <c r="M177" i="7" s="1"/>
  <c r="N177" i="7" s="1"/>
  <c r="P177" i="7" s="1"/>
  <c r="BB242" i="11"/>
  <c r="BA242" i="11"/>
  <c r="BB233" i="11"/>
  <c r="BA233" i="11"/>
  <c r="BB215" i="11"/>
  <c r="BA215" i="11"/>
  <c r="BB197" i="11"/>
  <c r="BA197" i="11"/>
  <c r="BB188" i="11"/>
  <c r="BA188" i="11"/>
  <c r="BB179" i="11"/>
  <c r="BA179" i="11"/>
  <c r="BB170" i="11"/>
  <c r="BA170" i="11"/>
  <c r="BB17" i="11"/>
  <c r="BA17" i="11"/>
  <c r="O193" i="7"/>
  <c r="L193" i="7"/>
  <c r="BH3" i="4"/>
  <c r="BE3" i="4"/>
  <c r="O107" i="7"/>
  <c r="L107" i="7"/>
  <c r="Q107" i="7" s="1"/>
  <c r="BH37" i="4"/>
  <c r="BE37" i="4"/>
  <c r="M196" i="7"/>
  <c r="N196" i="7" s="1"/>
  <c r="P196" i="7" s="1"/>
  <c r="K196" i="7"/>
  <c r="K83" i="7"/>
  <c r="J3" i="7"/>
  <c r="X96" i="7"/>
  <c r="U96" i="7"/>
  <c r="BU198" i="7"/>
  <c r="AS198" i="6" s="1"/>
  <c r="BS198" i="7"/>
  <c r="BV198" i="7" s="1"/>
  <c r="AT198" i="6" s="1"/>
  <c r="M122" i="7"/>
  <c r="N122" i="7" s="1"/>
  <c r="P122" i="7" s="1"/>
  <c r="K122" i="7"/>
  <c r="O104" i="7"/>
  <c r="L104" i="7"/>
  <c r="BU127" i="7"/>
  <c r="AS127" i="6" s="1"/>
  <c r="BS127" i="7"/>
  <c r="BV127" i="7" s="1"/>
  <c r="AT127" i="6" s="1"/>
  <c r="M192" i="7"/>
  <c r="N192" i="7" s="1"/>
  <c r="P192" i="7" s="1"/>
  <c r="K192" i="7"/>
  <c r="J41" i="7"/>
  <c r="M41" i="7" s="1"/>
  <c r="N41" i="7" s="1"/>
  <c r="P41" i="7" s="1"/>
  <c r="BU43" i="7"/>
  <c r="AS43" i="6" s="1"/>
  <c r="BS43" i="7"/>
  <c r="BV43" i="7" s="1"/>
  <c r="AT43" i="6" s="1"/>
  <c r="O39" i="7"/>
  <c r="L39" i="7"/>
  <c r="Q39" i="7" s="1"/>
  <c r="M59" i="7"/>
  <c r="N59" i="7" s="1"/>
  <c r="P59" i="7" s="1"/>
  <c r="K59" i="7"/>
  <c r="BU142" i="7"/>
  <c r="AS142" i="6" s="1"/>
  <c r="BS142" i="7"/>
  <c r="BV142" i="7" s="1"/>
  <c r="AT142" i="6" s="1"/>
  <c r="BB244" i="11"/>
  <c r="BA244" i="11"/>
  <c r="BB235" i="11"/>
  <c r="BA235" i="11"/>
  <c r="BB226" i="11"/>
  <c r="BA226" i="11"/>
  <c r="BB217" i="11"/>
  <c r="BA217" i="11"/>
  <c r="BB208" i="11"/>
  <c r="BA208" i="11"/>
  <c r="BB199" i="11"/>
  <c r="BA199" i="11"/>
  <c r="BB190" i="11"/>
  <c r="BA190" i="11"/>
  <c r="BB181" i="11"/>
  <c r="BA181" i="11"/>
  <c r="BB172" i="11"/>
  <c r="BA172" i="11"/>
  <c r="BB105" i="11"/>
  <c r="BA105" i="11"/>
  <c r="BU139" i="7"/>
  <c r="AS139" i="6" s="1"/>
  <c r="BS139" i="7"/>
  <c r="BV139" i="7" s="1"/>
  <c r="AT139" i="6" s="1"/>
  <c r="M70" i="7"/>
  <c r="N70" i="7" s="1"/>
  <c r="P70" i="7" s="1"/>
  <c r="K70" i="7"/>
  <c r="J159" i="7"/>
  <c r="BU86" i="7"/>
  <c r="AS86" i="6" s="1"/>
  <c r="BS86" i="7"/>
  <c r="BV86" i="7" s="1"/>
  <c r="AT86" i="6" s="1"/>
  <c r="O48" i="7"/>
  <c r="L48" i="7"/>
  <c r="M24" i="7"/>
  <c r="N24" i="7" s="1"/>
  <c r="P24" i="7" s="1"/>
  <c r="K24" i="7"/>
  <c r="M119" i="7"/>
  <c r="N119" i="7" s="1"/>
  <c r="P119" i="7" s="1"/>
  <c r="K119" i="7"/>
  <c r="J129" i="7"/>
  <c r="BU6" i="7"/>
  <c r="AS6" i="6" s="1"/>
  <c r="BS6" i="7"/>
  <c r="BV6" i="7" s="1"/>
  <c r="AT6" i="6" s="1"/>
  <c r="AY290" i="11"/>
  <c r="AZ290" i="11" s="1"/>
  <c r="BO290" i="11" a="1"/>
  <c r="BO290" i="11" s="1"/>
  <c r="AY263" i="11"/>
  <c r="AZ263" i="11" s="1"/>
  <c r="BO263" i="11" a="1"/>
  <c r="BO263" i="11" s="1"/>
  <c r="AY20" i="11"/>
  <c r="AZ20" i="11" s="1"/>
  <c r="BO20" i="11" a="1"/>
  <c r="BO20" i="11" s="1"/>
  <c r="AY51" i="11"/>
  <c r="AZ51" i="11" s="1"/>
  <c r="BO51" i="11" a="1"/>
  <c r="BO51" i="11" s="1"/>
  <c r="BU111" i="7"/>
  <c r="AS111" i="6" s="1"/>
  <c r="BS111" i="7"/>
  <c r="BV111" i="7" s="1"/>
  <c r="AT111" i="6" s="1"/>
  <c r="M34" i="7"/>
  <c r="N34" i="7" s="1"/>
  <c r="P34" i="7" s="1"/>
  <c r="K34" i="7"/>
  <c r="K17" i="7"/>
  <c r="O108" i="7"/>
  <c r="L108" i="7"/>
  <c r="J22" i="7"/>
  <c r="BB225" i="11"/>
  <c r="BA225" i="11"/>
  <c r="BB216" i="11"/>
  <c r="BA216" i="11"/>
  <c r="BB198" i="11"/>
  <c r="BA198" i="11"/>
  <c r="BB189" i="11"/>
  <c r="BA189" i="11"/>
  <c r="BB180" i="11"/>
  <c r="BA180" i="11"/>
  <c r="J148" i="7"/>
  <c r="M148" i="7" s="1"/>
  <c r="N148" i="7" s="1"/>
  <c r="P148" i="7" s="1"/>
  <c r="BU141" i="7"/>
  <c r="AS141" i="6" s="1"/>
  <c r="BS141" i="7"/>
  <c r="BV141" i="7" s="1"/>
  <c r="AT141" i="6" s="1"/>
  <c r="K69" i="7"/>
  <c r="BJ57" i="4"/>
  <c r="BK57" i="4" s="1"/>
  <c r="BN148" i="4"/>
  <c r="BO148" i="4" s="1"/>
  <c r="BM148" i="4"/>
  <c r="BP148" i="4" s="1"/>
  <c r="AJ148" i="3" s="1"/>
  <c r="BJ28" i="4"/>
  <c r="BK28" i="4" s="1"/>
  <c r="BN50" i="4"/>
  <c r="BO50" i="4" s="1"/>
  <c r="BM50" i="4"/>
  <c r="BP50" i="4" s="1"/>
  <c r="AJ50" i="3" s="1"/>
  <c r="BJ152" i="4"/>
  <c r="BK152" i="4" s="1"/>
  <c r="BN179" i="4"/>
  <c r="BO179" i="4" s="1"/>
  <c r="BM179" i="4"/>
  <c r="BP179" i="4" s="1"/>
  <c r="AJ179" i="3" s="1"/>
  <c r="BJ13" i="4"/>
  <c r="BK13" i="4" s="1"/>
  <c r="BN85" i="4"/>
  <c r="BO85" i="4" s="1"/>
  <c r="BM85" i="4"/>
  <c r="BP85" i="4" s="1"/>
  <c r="AJ85" i="3" s="1"/>
  <c r="BJ180" i="4"/>
  <c r="BK180" i="4" s="1"/>
  <c r="BN19" i="4"/>
  <c r="BO19" i="4" s="1"/>
  <c r="BM19" i="4"/>
  <c r="BP19" i="4" s="1"/>
  <c r="AJ19" i="3" s="1"/>
  <c r="BJ95" i="4"/>
  <c r="BK95" i="4" s="1"/>
  <c r="BN122" i="4"/>
  <c r="BO122" i="4" s="1"/>
  <c r="BM122" i="4"/>
  <c r="BP122" i="4" s="1"/>
  <c r="AJ122" i="3" s="1"/>
  <c r="BJ39" i="4"/>
  <c r="BK39" i="4" s="1"/>
  <c r="BN66" i="4"/>
  <c r="BO66" i="4" s="1"/>
  <c r="BM66" i="4"/>
  <c r="BP66" i="4" s="1"/>
  <c r="AJ66" i="3" s="1"/>
  <c r="BJ164" i="4"/>
  <c r="BK164" i="4" s="1"/>
  <c r="BN133" i="4"/>
  <c r="BO133" i="4" s="1"/>
  <c r="BM133" i="4"/>
  <c r="BP133" i="4" s="1"/>
  <c r="AJ133" i="3" s="1"/>
  <c r="BJ71" i="4"/>
  <c r="BK71" i="4" s="1"/>
  <c r="BN80" i="4"/>
  <c r="BO80" i="4" s="1"/>
  <c r="BM80" i="4"/>
  <c r="BP80" i="4" s="1"/>
  <c r="AJ80" i="3" s="1"/>
  <c r="BJ157" i="4"/>
  <c r="BK157" i="4" s="1"/>
  <c r="BN9" i="4"/>
  <c r="BO9" i="4" s="1"/>
  <c r="BM9" i="4"/>
  <c r="BP9" i="4" s="1"/>
  <c r="AJ9" i="3" s="1"/>
  <c r="BJ191" i="4"/>
  <c r="BK191" i="4" s="1"/>
  <c r="BN169" i="4"/>
  <c r="BO169" i="4" s="1"/>
  <c r="BM169" i="4"/>
  <c r="BP169" i="4" s="1"/>
  <c r="AJ169" i="3" s="1"/>
  <c r="BJ79" i="4"/>
  <c r="BK79" i="4" s="1"/>
  <c r="BJ74" i="4"/>
  <c r="BK74" i="4" s="1"/>
  <c r="BN42" i="4"/>
  <c r="BO42" i="4" s="1"/>
  <c r="BM42" i="4"/>
  <c r="BJ136" i="4"/>
  <c r="BK136" i="4" s="1"/>
  <c r="BJ82" i="4"/>
  <c r="BK82" i="4" s="1"/>
  <c r="BN109" i="4"/>
  <c r="BO109" i="4" s="1"/>
  <c r="BM109" i="4"/>
  <c r="BP109" i="4" s="1"/>
  <c r="AJ109" i="3" s="1"/>
  <c r="BJ48" i="4"/>
  <c r="BK48" i="4" s="1"/>
  <c r="BN75" i="4"/>
  <c r="BO75" i="4" s="1"/>
  <c r="BM75" i="4"/>
  <c r="BP75" i="4" s="1"/>
  <c r="AJ75" i="3" s="1"/>
  <c r="BJ40" i="4"/>
  <c r="BK40" i="4" s="1"/>
  <c r="BN112" i="4"/>
  <c r="BO112" i="4" s="1"/>
  <c r="BM112" i="4"/>
  <c r="BP112" i="4" s="1"/>
  <c r="AJ112" i="3" s="1"/>
  <c r="BJ100" i="4"/>
  <c r="BK100" i="4" s="1"/>
  <c r="BN127" i="4"/>
  <c r="BO127" i="4" s="1"/>
  <c r="BM127" i="4"/>
  <c r="BP127" i="4" s="1"/>
  <c r="AJ127" i="3" s="1"/>
  <c r="BJ120" i="4"/>
  <c r="BK120" i="4" s="1"/>
  <c r="BN147" i="4"/>
  <c r="BO147" i="4" s="1"/>
  <c r="BM147" i="4"/>
  <c r="BP147" i="4" s="1"/>
  <c r="AJ147" i="3" s="1"/>
  <c r="BJ60" i="4"/>
  <c r="BK60" i="4" s="1"/>
  <c r="BN17" i="4"/>
  <c r="BO17" i="4" s="1"/>
  <c r="BM17" i="4"/>
  <c r="BP17" i="4" s="1"/>
  <c r="AJ17" i="3" s="1"/>
  <c r="BJ98" i="4"/>
  <c r="BK98" i="4" s="1"/>
  <c r="BN107" i="4"/>
  <c r="BO107" i="4" s="1"/>
  <c r="BM107" i="4"/>
  <c r="BP107" i="4" s="1"/>
  <c r="AJ107" i="3" s="1"/>
  <c r="BJ18" i="4"/>
  <c r="BK18" i="4" s="1"/>
  <c r="X95" i="7"/>
  <c r="U95" i="7"/>
  <c r="BJ54" i="4"/>
  <c r="BK54" i="4" s="1"/>
  <c r="BN142" i="4"/>
  <c r="BO142" i="4" s="1"/>
  <c r="BM142" i="4"/>
  <c r="BP142" i="4" s="1"/>
  <c r="AJ142" i="3" s="1"/>
  <c r="BJ117" i="4"/>
  <c r="BK117" i="4" s="1"/>
  <c r="BN16" i="4"/>
  <c r="BO16" i="4" s="1"/>
  <c r="BM16" i="4"/>
  <c r="BP16" i="4" s="1"/>
  <c r="AJ16" i="3" s="1"/>
  <c r="BJ97" i="4"/>
  <c r="BK97" i="4" s="1"/>
  <c r="BN106" i="4"/>
  <c r="BO106" i="4" s="1"/>
  <c r="BM106" i="4"/>
  <c r="BP106" i="4" s="1"/>
  <c r="AJ106" i="3" s="1"/>
  <c r="BJ20" i="4"/>
  <c r="BK20" i="4" s="1"/>
  <c r="BN92" i="4"/>
  <c r="BO92" i="4" s="1"/>
  <c r="BM92" i="4"/>
  <c r="BP92" i="4" s="1"/>
  <c r="AJ92" i="3" s="1"/>
  <c r="BJ123" i="4"/>
  <c r="BK123" i="4" s="1"/>
  <c r="BN150" i="4"/>
  <c r="BO150" i="4" s="1"/>
  <c r="BM150" i="4"/>
  <c r="BP150" i="4" s="1"/>
  <c r="AJ150" i="3" s="1"/>
  <c r="K82" i="7"/>
  <c r="BE522" i="11"/>
  <c r="BF522" i="11" s="1"/>
  <c r="BE438" i="11"/>
  <c r="BF438" i="11" s="1"/>
  <c r="BE411" i="11"/>
  <c r="BF411" i="11" s="1"/>
  <c r="BE384" i="11"/>
  <c r="BF384" i="11" s="1"/>
  <c r="BE94" i="11"/>
  <c r="BF94" i="11" s="1"/>
  <c r="AY308" i="11"/>
  <c r="AZ308" i="11" s="1"/>
  <c r="BO308" i="11" a="1"/>
  <c r="BO308" i="11" s="1"/>
  <c r="AY281" i="11"/>
  <c r="AZ281" i="11" s="1"/>
  <c r="BO281" i="11" a="1"/>
  <c r="BO281" i="11" s="1"/>
  <c r="AY24" i="11"/>
  <c r="AZ24" i="11" s="1"/>
  <c r="BO24" i="11" a="1"/>
  <c r="BO24" i="11" s="1"/>
  <c r="J171" i="7"/>
  <c r="BU106" i="7"/>
  <c r="AS106" i="6" s="1"/>
  <c r="BS106" i="7"/>
  <c r="BV106" i="7" s="1"/>
  <c r="AT106" i="6" s="1"/>
  <c r="BU105" i="7"/>
  <c r="AS105" i="6" s="1"/>
  <c r="BS105" i="7"/>
  <c r="BV105" i="7" s="1"/>
  <c r="AT105" i="6" s="1"/>
  <c r="BU36" i="7"/>
  <c r="AS36" i="6" s="1"/>
  <c r="BS36" i="7"/>
  <c r="BV36" i="7" s="1"/>
  <c r="AT36" i="6" s="1"/>
  <c r="K68" i="7"/>
  <c r="BU167" i="7"/>
  <c r="AS167" i="6" s="1"/>
  <c r="BS167" i="7"/>
  <c r="BV167" i="7" s="1"/>
  <c r="AT167" i="6" s="1"/>
  <c r="BU166" i="7"/>
  <c r="AS166" i="6" s="1"/>
  <c r="BS166" i="7"/>
  <c r="BV166" i="7" s="1"/>
  <c r="AT166" i="6" s="1"/>
  <c r="BU194" i="7"/>
  <c r="AS194" i="6" s="1"/>
  <c r="BS194" i="7"/>
  <c r="BV194" i="7" s="1"/>
  <c r="AT194" i="6" s="1"/>
  <c r="BN45" i="4"/>
  <c r="BO45" i="4" s="1"/>
  <c r="BM45" i="4"/>
  <c r="BJ78" i="4"/>
  <c r="BK78" i="4" s="1"/>
  <c r="BN129" i="4"/>
  <c r="BO129" i="4" s="1"/>
  <c r="BM129" i="4"/>
  <c r="BJ58" i="4"/>
  <c r="BK58" i="4" s="1"/>
  <c r="BN67" i="4"/>
  <c r="BO67" i="4" s="1"/>
  <c r="BM67" i="4"/>
  <c r="BJ197" i="4"/>
  <c r="BK197" i="4" s="1"/>
  <c r="BN51" i="4"/>
  <c r="BO51" i="4" s="1"/>
  <c r="BM51" i="4"/>
  <c r="BJ14" i="4"/>
  <c r="BK14" i="4" s="1"/>
  <c r="BN41" i="4"/>
  <c r="BO41" i="4" s="1"/>
  <c r="BM41" i="4"/>
  <c r="BJ170" i="4"/>
  <c r="BK170" i="4" s="1"/>
  <c r="BN178" i="4"/>
  <c r="BO178" i="4" s="1"/>
  <c r="BM178" i="4"/>
  <c r="BJ114" i="4"/>
  <c r="BK114" i="4" s="1"/>
  <c r="BN141" i="4"/>
  <c r="BO141" i="4" s="1"/>
  <c r="BM141" i="4"/>
  <c r="BJ53" i="4"/>
  <c r="BK53" i="4" s="1"/>
  <c r="BN125" i="4"/>
  <c r="BO125" i="4" s="1"/>
  <c r="BM125" i="4"/>
  <c r="BJ111" i="4"/>
  <c r="BK111" i="4" s="1"/>
  <c r="BN194" i="4"/>
  <c r="BO194" i="4" s="1"/>
  <c r="BM194" i="4"/>
  <c r="BJ135" i="4"/>
  <c r="BK135" i="4" s="1"/>
  <c r="BN171" i="4"/>
  <c r="BO171" i="4" s="1"/>
  <c r="BM171" i="4"/>
  <c r="BJ43" i="4"/>
  <c r="BK43" i="4" s="1"/>
  <c r="BN52" i="4"/>
  <c r="BO52" i="4" s="1"/>
  <c r="BM52" i="4"/>
  <c r="BJ38" i="4"/>
  <c r="BK38" i="4" s="1"/>
  <c r="BN47" i="4"/>
  <c r="BO47" i="4" s="1"/>
  <c r="BM47" i="4"/>
  <c r="BJ128" i="4"/>
  <c r="BK128" i="4" s="1"/>
  <c r="BN198" i="4"/>
  <c r="BO198" i="4" s="1"/>
  <c r="BM198" i="4"/>
  <c r="BJ173" i="4"/>
  <c r="BK173" i="4" s="1"/>
  <c r="BN160" i="4"/>
  <c r="BO160" i="4" s="1"/>
  <c r="BM160" i="4"/>
  <c r="AY254" i="11"/>
  <c r="AZ254" i="11" s="1"/>
  <c r="BO254" i="11" a="1"/>
  <c r="BO254" i="11" s="1"/>
  <c r="AY40" i="11"/>
  <c r="AZ40" i="11" s="1"/>
  <c r="BO40" i="11" a="1"/>
  <c r="BO40" i="11" s="1"/>
  <c r="BN176" i="4"/>
  <c r="BO176" i="4" s="1"/>
  <c r="BM176" i="4"/>
  <c r="BP176" i="4" s="1"/>
  <c r="AJ176" i="3" s="1"/>
  <c r="AY305" i="11"/>
  <c r="AZ305" i="11" s="1"/>
  <c r="BO305" i="11" a="1"/>
  <c r="BO305" i="11" s="1"/>
  <c r="AY278" i="11"/>
  <c r="AZ278" i="11" s="1"/>
  <c r="BO278" i="11" a="1"/>
  <c r="BO278" i="11" s="1"/>
  <c r="AY251" i="11"/>
  <c r="AZ251" i="11" s="1"/>
  <c r="BO251" i="11" a="1"/>
  <c r="BO251" i="11" s="1"/>
  <c r="AY13" i="11"/>
  <c r="AZ13" i="11" s="1"/>
  <c r="BO13" i="11" a="1"/>
  <c r="BO13" i="11" s="1"/>
  <c r="AY15" i="11"/>
  <c r="AZ15" i="11" s="1"/>
  <c r="BO15" i="11" a="1"/>
  <c r="BO15" i="11" s="1"/>
  <c r="AY297" i="11"/>
  <c r="AZ297" i="11" s="1"/>
  <c r="BO297" i="11" a="1"/>
  <c r="BO297" i="11" s="1"/>
  <c r="AY91" i="11"/>
  <c r="AZ91" i="11" s="1"/>
  <c r="BO91" i="11" a="1"/>
  <c r="BO91" i="11" s="1"/>
  <c r="AY291" i="11"/>
  <c r="AZ291" i="11" s="1"/>
  <c r="BO291" i="11" a="1"/>
  <c r="BO291" i="11" s="1"/>
  <c r="AY255" i="11"/>
  <c r="AZ255" i="11" s="1"/>
  <c r="BO255" i="11" a="1"/>
  <c r="BO255" i="11" s="1"/>
  <c r="AY83" i="11"/>
  <c r="AZ83" i="11" s="1"/>
  <c r="BO83" i="11" a="1"/>
  <c r="BO83" i="11" s="1"/>
  <c r="AY312" i="11"/>
  <c r="AZ312" i="11" s="1"/>
  <c r="BO312" i="11" a="1"/>
  <c r="BO312" i="11" s="1"/>
  <c r="AY285" i="11"/>
  <c r="AZ285" i="11" s="1"/>
  <c r="BO285" i="11" a="1"/>
  <c r="BO285" i="11" s="1"/>
  <c r="AY258" i="11"/>
  <c r="AZ258" i="11" s="1"/>
  <c r="BO258" i="11" a="1"/>
  <c r="BO258" i="11" s="1"/>
  <c r="AY75" i="11"/>
  <c r="AZ75" i="11" s="1"/>
  <c r="BO75" i="11" a="1"/>
  <c r="BO75" i="11" s="1"/>
  <c r="AY36" i="11"/>
  <c r="AZ36" i="11" s="1"/>
  <c r="BO36" i="11" a="1"/>
  <c r="BO36" i="11" s="1"/>
  <c r="BL37" i="4"/>
  <c r="BI37" i="4"/>
  <c r="BH118" i="4"/>
  <c r="BE118" i="4"/>
  <c r="BH32" i="4"/>
  <c r="BE32" i="4"/>
  <c r="BU195" i="7"/>
  <c r="AS195" i="6" s="1"/>
  <c r="BS195" i="7"/>
  <c r="BV195" i="7" s="1"/>
  <c r="AT195" i="6" s="1"/>
  <c r="J200" i="7"/>
  <c r="M200" i="7" s="1"/>
  <c r="N200" i="7" s="1"/>
  <c r="P200" i="7" s="1"/>
  <c r="BU82" i="7"/>
  <c r="AS82" i="6" s="1"/>
  <c r="BS82" i="7"/>
  <c r="BV82" i="7" s="1"/>
  <c r="AT82" i="6" s="1"/>
  <c r="M4" i="7"/>
  <c r="N4" i="7" s="1"/>
  <c r="P4" i="7" s="1"/>
  <c r="K4" i="7"/>
  <c r="BB348" i="11"/>
  <c r="BA348" i="11"/>
  <c r="BB321" i="11"/>
  <c r="BA321" i="11"/>
  <c r="BB148" i="11"/>
  <c r="BA148" i="11"/>
  <c r="BB121" i="11"/>
  <c r="BA121" i="11"/>
  <c r="BB106" i="11"/>
  <c r="BA106" i="11"/>
  <c r="BB346" i="11"/>
  <c r="BA346" i="11"/>
  <c r="BB319" i="11"/>
  <c r="BA319" i="11"/>
  <c r="BB146" i="11"/>
  <c r="BA146" i="11"/>
  <c r="BB119" i="11"/>
  <c r="BA119" i="11"/>
  <c r="BB109" i="11"/>
  <c r="BA109" i="11"/>
  <c r="BB341" i="11"/>
  <c r="BA341" i="11"/>
  <c r="BB165" i="11"/>
  <c r="BA165" i="11"/>
  <c r="BB138" i="11"/>
  <c r="BA138" i="11"/>
  <c r="BB99" i="11"/>
  <c r="BA99" i="11"/>
  <c r="BB60" i="11"/>
  <c r="BA60" i="11"/>
  <c r="O125" i="7"/>
  <c r="L125" i="7"/>
  <c r="O81" i="7"/>
  <c r="L81" i="7"/>
  <c r="J198" i="7"/>
  <c r="M198" i="7" s="1"/>
  <c r="N198" i="7" s="1"/>
  <c r="P198" i="7" s="1"/>
  <c r="BU121" i="7"/>
  <c r="AS121" i="6" s="1"/>
  <c r="BS121" i="7"/>
  <c r="BV121" i="7" s="1"/>
  <c r="AT121" i="6" s="1"/>
  <c r="Q104" i="7"/>
  <c r="J127" i="7"/>
  <c r="M127" i="7" s="1"/>
  <c r="N127" i="7" s="1"/>
  <c r="P127" i="7" s="1"/>
  <c r="BU191" i="7"/>
  <c r="AS191" i="6" s="1"/>
  <c r="BS191" i="7"/>
  <c r="BV191" i="7" s="1"/>
  <c r="AT191" i="6" s="1"/>
  <c r="K42" i="7"/>
  <c r="J43" i="7"/>
  <c r="M43" i="7" s="1"/>
  <c r="N43" i="7" s="1"/>
  <c r="P43" i="7" s="1"/>
  <c r="O126" i="7"/>
  <c r="L126" i="7"/>
  <c r="BU58" i="7"/>
  <c r="AS58" i="6" s="1"/>
  <c r="BS58" i="7"/>
  <c r="BV58" i="7" s="1"/>
  <c r="AT58" i="6" s="1"/>
  <c r="AY307" i="11"/>
  <c r="AZ307" i="11" s="1"/>
  <c r="BO307" i="11" a="1"/>
  <c r="BO307" i="11" s="1"/>
  <c r="AY280" i="11"/>
  <c r="AZ280" i="11" s="1"/>
  <c r="BO280" i="11" a="1"/>
  <c r="BO280" i="11" s="1"/>
  <c r="AY253" i="11"/>
  <c r="AZ253" i="11" s="1"/>
  <c r="BO253" i="11" a="1"/>
  <c r="BO253" i="11" s="1"/>
  <c r="AY31" i="11"/>
  <c r="AZ31" i="11" s="1"/>
  <c r="BO31" i="11" a="1"/>
  <c r="BO31" i="11" s="1"/>
  <c r="AY21" i="11"/>
  <c r="AZ21" i="11" s="1"/>
  <c r="BO21" i="11" a="1"/>
  <c r="BO21" i="11" s="1"/>
  <c r="BU160" i="7"/>
  <c r="AS160" i="6" s="1"/>
  <c r="BS160" i="7"/>
  <c r="BV160" i="7" s="1"/>
  <c r="AT160" i="6" s="1"/>
  <c r="J139" i="7"/>
  <c r="M139" i="7" s="1"/>
  <c r="N139" i="7" s="1"/>
  <c r="P139" i="7" s="1"/>
  <c r="BU69" i="7"/>
  <c r="AS69" i="6" s="1"/>
  <c r="BS69" i="7"/>
  <c r="BV69" i="7" s="1"/>
  <c r="AT69" i="6" s="1"/>
  <c r="M160" i="7"/>
  <c r="N160" i="7" s="1"/>
  <c r="P160" i="7" s="1"/>
  <c r="K160" i="7"/>
  <c r="J86" i="7"/>
  <c r="M86" i="7" s="1"/>
  <c r="N86" i="7" s="1"/>
  <c r="P86" i="7" s="1"/>
  <c r="BU23" i="7"/>
  <c r="AS23" i="6" s="1"/>
  <c r="BS23" i="7"/>
  <c r="BV23" i="7" s="1"/>
  <c r="AT23" i="6" s="1"/>
  <c r="BU118" i="7"/>
  <c r="AS118" i="6" s="1"/>
  <c r="BS118" i="7"/>
  <c r="BV118" i="7" s="1"/>
  <c r="AT118" i="6" s="1"/>
  <c r="M130" i="7"/>
  <c r="N130" i="7" s="1"/>
  <c r="P130" i="7" s="1"/>
  <c r="K130" i="7"/>
  <c r="J6" i="7"/>
  <c r="M6" i="7" s="1"/>
  <c r="N6" i="7" s="1"/>
  <c r="BB352" i="11"/>
  <c r="BA352" i="11"/>
  <c r="BB237" i="11"/>
  <c r="BA237" i="11"/>
  <c r="BB228" i="11"/>
  <c r="BA228" i="11"/>
  <c r="BB219" i="11"/>
  <c r="BA219" i="11"/>
  <c r="BB210" i="11"/>
  <c r="BA210" i="11"/>
  <c r="BB201" i="11"/>
  <c r="BA201" i="11"/>
  <c r="BB192" i="11"/>
  <c r="BA192" i="11"/>
  <c r="BB183" i="11"/>
  <c r="BA183" i="11"/>
  <c r="BB174" i="11"/>
  <c r="BA174" i="11"/>
  <c r="BB111" i="11"/>
  <c r="BA111" i="11"/>
  <c r="J111" i="7"/>
  <c r="BU33" i="7"/>
  <c r="AS33" i="6" s="1"/>
  <c r="BS33" i="7"/>
  <c r="BV33" i="7" s="1"/>
  <c r="AT33" i="6" s="1"/>
  <c r="AY310" i="11"/>
  <c r="AZ310" i="11" s="1"/>
  <c r="BO310" i="11" a="1"/>
  <c r="BO310" i="11" s="1"/>
  <c r="AY283" i="11"/>
  <c r="AZ283" i="11" s="1"/>
  <c r="BO283" i="11" a="1"/>
  <c r="BO283" i="11" s="1"/>
  <c r="AY256" i="11"/>
  <c r="AZ256" i="11" s="1"/>
  <c r="BO256" i="11" a="1"/>
  <c r="BO256" i="11" s="1"/>
  <c r="AY57" i="11"/>
  <c r="AZ57" i="11" s="1"/>
  <c r="BO57" i="11" a="1"/>
  <c r="BO57" i="11" s="1"/>
  <c r="AY30" i="11"/>
  <c r="AZ30" i="11" s="1"/>
  <c r="BO30" i="11" a="1"/>
  <c r="BO30" i="11" s="1"/>
  <c r="BB238" i="11"/>
  <c r="BA238" i="11"/>
  <c r="BB229" i="11"/>
  <c r="BA229" i="11"/>
  <c r="BB220" i="11"/>
  <c r="BA220" i="11"/>
  <c r="BB211" i="11"/>
  <c r="BA211" i="11"/>
  <c r="BB202" i="11"/>
  <c r="BA202" i="11"/>
  <c r="BB193" i="11"/>
  <c r="BA193" i="11"/>
  <c r="BB184" i="11"/>
  <c r="BA184" i="11"/>
  <c r="BB175" i="11"/>
  <c r="BA175" i="11"/>
  <c r="BB114" i="11"/>
  <c r="BA114" i="11"/>
  <c r="BU16" i="7"/>
  <c r="AS16" i="6" s="1"/>
  <c r="BS16" i="7"/>
  <c r="BV16" i="7" s="1"/>
  <c r="AT16" i="6" s="1"/>
  <c r="K23" i="7"/>
  <c r="BJ15" i="4"/>
  <c r="BK15" i="4" s="1"/>
  <c r="BJ177" i="4"/>
  <c r="BK177" i="4" s="1"/>
  <c r="M149" i="7"/>
  <c r="N149" i="7" s="1"/>
  <c r="P149" i="7" s="1"/>
  <c r="K149" i="7"/>
  <c r="J141" i="7"/>
  <c r="BU68" i="7"/>
  <c r="AS68" i="6" s="1"/>
  <c r="BS68" i="7"/>
  <c r="BV68" i="7" s="1"/>
  <c r="AT68" i="6" s="1"/>
  <c r="BN57" i="4"/>
  <c r="BO57" i="4" s="1"/>
  <c r="BM57" i="4"/>
  <c r="BP57" i="4" s="1"/>
  <c r="AJ57" i="3" s="1"/>
  <c r="BJ196" i="4"/>
  <c r="BK196" i="4" s="1"/>
  <c r="BN28" i="4"/>
  <c r="BO28" i="4" s="1"/>
  <c r="BM28" i="4"/>
  <c r="BP28" i="4" s="1"/>
  <c r="AJ28" i="3" s="1"/>
  <c r="BJ77" i="4"/>
  <c r="BK77" i="4" s="1"/>
  <c r="BN152" i="4"/>
  <c r="BO152" i="4" s="1"/>
  <c r="BM152" i="4"/>
  <c r="BP152" i="4" s="1"/>
  <c r="AJ152" i="3" s="1"/>
  <c r="BJ4" i="4"/>
  <c r="BK4" i="4" s="1"/>
  <c r="BN13" i="4"/>
  <c r="BO13" i="4" s="1"/>
  <c r="BM13" i="4"/>
  <c r="BP13" i="4" s="1"/>
  <c r="AJ13" i="3" s="1"/>
  <c r="BJ94" i="4"/>
  <c r="BK94" i="4" s="1"/>
  <c r="BN180" i="4"/>
  <c r="BO180" i="4" s="1"/>
  <c r="BM180" i="4"/>
  <c r="BP180" i="4" s="1"/>
  <c r="AJ180" i="3" s="1"/>
  <c r="BJ46" i="4"/>
  <c r="BK46" i="4" s="1"/>
  <c r="BN95" i="4"/>
  <c r="BO95" i="4" s="1"/>
  <c r="BM95" i="4"/>
  <c r="BP95" i="4" s="1"/>
  <c r="AJ95" i="3" s="1"/>
  <c r="BN39" i="4"/>
  <c r="BO39" i="4" s="1"/>
  <c r="BM39" i="4"/>
  <c r="BP39" i="4" s="1"/>
  <c r="AJ39" i="3" s="1"/>
  <c r="BJ137" i="4"/>
  <c r="BK137" i="4" s="1"/>
  <c r="BN164" i="4"/>
  <c r="BO164" i="4" s="1"/>
  <c r="BM164" i="4"/>
  <c r="BP164" i="4" s="1"/>
  <c r="AJ164" i="3" s="1"/>
  <c r="BJ199" i="4"/>
  <c r="BK199" i="4" s="1"/>
  <c r="BN71" i="4"/>
  <c r="BO71" i="4" s="1"/>
  <c r="BM71" i="4"/>
  <c r="BP71" i="4" s="1"/>
  <c r="AJ71" i="3" s="1"/>
  <c r="BJ189" i="4"/>
  <c r="BK189" i="4" s="1"/>
  <c r="BN157" i="4"/>
  <c r="BO157" i="4" s="1"/>
  <c r="BM157" i="4"/>
  <c r="BP157" i="4" s="1"/>
  <c r="AJ157" i="3" s="1"/>
  <c r="BJ36" i="4"/>
  <c r="BK36" i="4" s="1"/>
  <c r="BN191" i="4"/>
  <c r="BO191" i="4" s="1"/>
  <c r="BM191" i="4"/>
  <c r="BP191" i="4" s="1"/>
  <c r="AJ191" i="3" s="1"/>
  <c r="BJ70" i="4"/>
  <c r="BK70" i="4" s="1"/>
  <c r="BN79" i="4"/>
  <c r="BO79" i="4" s="1"/>
  <c r="BM79" i="4"/>
  <c r="BP79" i="4" s="1"/>
  <c r="AJ79" i="3" s="1"/>
  <c r="BJ65" i="4"/>
  <c r="BK65" i="4" s="1"/>
  <c r="BN74" i="4"/>
  <c r="BO74" i="4" s="1"/>
  <c r="BM74" i="4"/>
  <c r="BP74" i="4" s="1"/>
  <c r="AJ74" i="3" s="1"/>
  <c r="BJ69" i="4"/>
  <c r="BK69" i="4" s="1"/>
  <c r="O100" i="7"/>
  <c r="L100" i="7"/>
  <c r="BN149" i="4"/>
  <c r="BO149" i="4" s="1"/>
  <c r="BM149" i="4"/>
  <c r="BN136" i="4"/>
  <c r="BO136" i="4" s="1"/>
  <c r="BM136" i="4"/>
  <c r="BP136" i="4" s="1"/>
  <c r="AJ136" i="3" s="1"/>
  <c r="AY301" i="11"/>
  <c r="AZ301" i="11" s="1"/>
  <c r="BO301" i="11" a="1"/>
  <c r="BO301" i="11" s="1"/>
  <c r="AY274" i="11"/>
  <c r="AZ274" i="11" s="1"/>
  <c r="BO274" i="11" a="1"/>
  <c r="BO274" i="11" s="1"/>
  <c r="AY247" i="11"/>
  <c r="AZ247" i="11" s="1"/>
  <c r="BO247" i="11" a="1"/>
  <c r="BO247" i="11" s="1"/>
  <c r="AY86" i="11"/>
  <c r="AZ86" i="11" s="1"/>
  <c r="BO86" i="11" a="1"/>
  <c r="BO86" i="11" s="1"/>
  <c r="K198" i="7"/>
  <c r="BN82" i="4"/>
  <c r="BO82" i="4" s="1"/>
  <c r="BM82" i="4"/>
  <c r="BJ131" i="4"/>
  <c r="BK131" i="4" s="1"/>
  <c r="BN48" i="4"/>
  <c r="BO48" i="4" s="1"/>
  <c r="BM48" i="4"/>
  <c r="BJ31" i="4"/>
  <c r="BK31" i="4" s="1"/>
  <c r="BN40" i="4"/>
  <c r="BO40" i="4" s="1"/>
  <c r="BM40" i="4"/>
  <c r="BJ121" i="4"/>
  <c r="BK121" i="4" s="1"/>
  <c r="BN100" i="4"/>
  <c r="BO100" i="4" s="1"/>
  <c r="BM100" i="4"/>
  <c r="BJ163" i="4"/>
  <c r="BK163" i="4" s="1"/>
  <c r="BN120" i="4"/>
  <c r="BO120" i="4" s="1"/>
  <c r="BM120" i="4"/>
  <c r="BJ33" i="4"/>
  <c r="BK33" i="4" s="1"/>
  <c r="BN60" i="4"/>
  <c r="BO60" i="4" s="1"/>
  <c r="BM60" i="4"/>
  <c r="BJ26" i="4"/>
  <c r="BK26" i="4" s="1"/>
  <c r="BN98" i="4"/>
  <c r="BO98" i="4" s="1"/>
  <c r="BM98" i="4"/>
  <c r="BJ158" i="4"/>
  <c r="BK158" i="4" s="1"/>
  <c r="BN18" i="4"/>
  <c r="BO18" i="4" s="1"/>
  <c r="BM18" i="4"/>
  <c r="BJ27" i="4"/>
  <c r="BK27" i="4" s="1"/>
  <c r="BN54" i="4"/>
  <c r="BO54" i="4" s="1"/>
  <c r="BM54" i="4"/>
  <c r="BJ90" i="4"/>
  <c r="BK90" i="4" s="1"/>
  <c r="BN117" i="4"/>
  <c r="BO117" i="4" s="1"/>
  <c r="BM117" i="4"/>
  <c r="BJ25" i="4"/>
  <c r="BK25" i="4" s="1"/>
  <c r="BN97" i="4"/>
  <c r="BO97" i="4" s="1"/>
  <c r="BM97" i="4"/>
  <c r="BJ11" i="4"/>
  <c r="BK11" i="4" s="1"/>
  <c r="BN20" i="4"/>
  <c r="BO20" i="4" s="1"/>
  <c r="BM20" i="4"/>
  <c r="BJ101" i="4"/>
  <c r="BK101" i="4" s="1"/>
  <c r="BN123" i="4"/>
  <c r="BO123" i="4" s="1"/>
  <c r="BM123" i="4"/>
  <c r="BE474" i="11"/>
  <c r="BF474" i="11" s="1"/>
  <c r="BE429" i="11"/>
  <c r="BF429" i="11" s="1"/>
  <c r="BE402" i="11"/>
  <c r="BF402" i="11" s="1"/>
  <c r="BE375" i="11"/>
  <c r="BF375" i="11" s="1"/>
  <c r="M172" i="7"/>
  <c r="N172" i="7" s="1"/>
  <c r="P172" i="7" s="1"/>
  <c r="K172" i="7"/>
  <c r="BJ192" i="4"/>
  <c r="BK192" i="4" s="1"/>
  <c r="J105" i="7"/>
  <c r="J36" i="7"/>
  <c r="BU67" i="7"/>
  <c r="AS67" i="6" s="1"/>
  <c r="BS67" i="7"/>
  <c r="BV67" i="7" s="1"/>
  <c r="AT67" i="6" s="1"/>
  <c r="J166" i="7"/>
  <c r="M166" i="7" s="1"/>
  <c r="N166" i="7" s="1"/>
  <c r="P166" i="7" s="1"/>
  <c r="J194" i="7"/>
  <c r="BJ182" i="4"/>
  <c r="BK182" i="4" s="1"/>
  <c r="BN78" i="4"/>
  <c r="BO78" i="4" s="1"/>
  <c r="BM78" i="4"/>
  <c r="BP78" i="4" s="1"/>
  <c r="AJ78" i="3" s="1"/>
  <c r="BJ156" i="4"/>
  <c r="BK156" i="4" s="1"/>
  <c r="BN58" i="4"/>
  <c r="BO58" i="4" s="1"/>
  <c r="BM58" i="4"/>
  <c r="BP58" i="4" s="1"/>
  <c r="AJ58" i="3" s="1"/>
  <c r="BJ190" i="4"/>
  <c r="BK190" i="4" s="1"/>
  <c r="BN197" i="4"/>
  <c r="BO197" i="4" s="1"/>
  <c r="BM197" i="4"/>
  <c r="BP197" i="4" s="1"/>
  <c r="AJ197" i="3" s="1"/>
  <c r="BJ132" i="4"/>
  <c r="BK132" i="4" s="1"/>
  <c r="BN14" i="4"/>
  <c r="BO14" i="4" s="1"/>
  <c r="BM14" i="4"/>
  <c r="BP14" i="4" s="1"/>
  <c r="AJ14" i="3" s="1"/>
  <c r="BJ143" i="4"/>
  <c r="BK143" i="4" s="1"/>
  <c r="BN170" i="4"/>
  <c r="BO170" i="4" s="1"/>
  <c r="BM170" i="4"/>
  <c r="BP170" i="4" s="1"/>
  <c r="AJ170" i="3" s="1"/>
  <c r="BJ140" i="4"/>
  <c r="BK140" i="4" s="1"/>
  <c r="BN114" i="4"/>
  <c r="BO114" i="4" s="1"/>
  <c r="BM114" i="4"/>
  <c r="BP114" i="4" s="1"/>
  <c r="AJ114" i="3" s="1"/>
  <c r="BJ44" i="4"/>
  <c r="BK44" i="4" s="1"/>
  <c r="BN53" i="4"/>
  <c r="BO53" i="4" s="1"/>
  <c r="BM53" i="4"/>
  <c r="BP53" i="4" s="1"/>
  <c r="AJ53" i="3" s="1"/>
  <c r="BJ30" i="4"/>
  <c r="BK30" i="4" s="1"/>
  <c r="BN111" i="4"/>
  <c r="BO111" i="4" s="1"/>
  <c r="BM111" i="4"/>
  <c r="BP111" i="4" s="1"/>
  <c r="AJ111" i="3" s="1"/>
  <c r="BJ108" i="4"/>
  <c r="BK108" i="4" s="1"/>
  <c r="BN135" i="4"/>
  <c r="BO135" i="4" s="1"/>
  <c r="BM135" i="4"/>
  <c r="BP135" i="4" s="1"/>
  <c r="AJ135" i="3" s="1"/>
  <c r="BJ139" i="4"/>
  <c r="BK139" i="4" s="1"/>
  <c r="BN43" i="4"/>
  <c r="BO43" i="4" s="1"/>
  <c r="BM43" i="4"/>
  <c r="BP43" i="4" s="1"/>
  <c r="AJ43" i="3" s="1"/>
  <c r="BJ124" i="4"/>
  <c r="BK124" i="4" s="1"/>
  <c r="BN38" i="4"/>
  <c r="BO38" i="4" s="1"/>
  <c r="BM38" i="4"/>
  <c r="BP38" i="4" s="1"/>
  <c r="AJ38" i="3" s="1"/>
  <c r="BJ119" i="4"/>
  <c r="BK119" i="4" s="1"/>
  <c r="BN128" i="4"/>
  <c r="BO128" i="4" s="1"/>
  <c r="BM128" i="4"/>
  <c r="BP128" i="4" s="1"/>
  <c r="AJ128" i="3" s="1"/>
  <c r="BJ146" i="4"/>
  <c r="BK146" i="4" s="1"/>
  <c r="BN173" i="4"/>
  <c r="BO173" i="4" s="1"/>
  <c r="BM173" i="4"/>
  <c r="BP173" i="4" s="1"/>
  <c r="AJ173" i="3" s="1"/>
  <c r="BJ193" i="4"/>
  <c r="BK193" i="4" s="1"/>
  <c r="AY298" i="11"/>
  <c r="AZ298" i="11" s="1"/>
  <c r="BO298" i="11" a="1"/>
  <c r="BO298" i="11" s="1"/>
  <c r="AY271" i="11"/>
  <c r="AZ271" i="11" s="1"/>
  <c r="BO271" i="11" a="1"/>
  <c r="BO271" i="11" s="1"/>
  <c r="AY102" i="11"/>
  <c r="AZ102" i="11" s="1"/>
  <c r="BO102" i="11" a="1"/>
  <c r="BO102" i="11" s="1"/>
  <c r="AY77" i="11"/>
  <c r="AZ77" i="11" s="1"/>
  <c r="BO77" i="11" a="1"/>
  <c r="BO77" i="11" s="1"/>
  <c r="BJ200" i="4"/>
  <c r="BK200" i="4" s="1"/>
  <c r="AY261" i="11"/>
  <c r="AZ261" i="11" s="1"/>
  <c r="BO261" i="11" a="1"/>
  <c r="BO261" i="11" s="1"/>
  <c r="O30" i="7"/>
  <c r="L30" i="7"/>
  <c r="BU130" i="7"/>
  <c r="AS130" i="6" s="1"/>
  <c r="BS130" i="7"/>
  <c r="BV130" i="7" s="1"/>
  <c r="AT130" i="6" s="1"/>
  <c r="J163" i="7"/>
  <c r="M89" i="7"/>
  <c r="N89" i="7" s="1"/>
  <c r="P89" i="7" s="1"/>
  <c r="K89" i="7"/>
  <c r="J9" i="7"/>
  <c r="M9" i="7" s="1"/>
  <c r="N9" i="7" s="1"/>
  <c r="P9" i="7" s="1"/>
  <c r="BU177" i="7"/>
  <c r="AS177" i="6" s="1"/>
  <c r="BS177" i="7"/>
  <c r="BV177" i="7" s="1"/>
  <c r="AT177" i="6" s="1"/>
  <c r="BB163" i="11"/>
  <c r="BA163" i="11"/>
  <c r="BB136" i="11"/>
  <c r="BA136" i="11"/>
  <c r="BB85" i="11"/>
  <c r="BA85" i="11"/>
  <c r="BB37" i="11"/>
  <c r="BA37" i="11"/>
  <c r="BB161" i="11"/>
  <c r="BA161" i="11"/>
  <c r="BB134" i="11"/>
  <c r="BA134" i="11"/>
  <c r="BB61" i="11"/>
  <c r="BA61" i="11"/>
  <c r="BB46" i="11"/>
  <c r="BA46" i="11"/>
  <c r="BB153" i="11"/>
  <c r="BA153" i="11"/>
  <c r="BB126" i="11"/>
  <c r="BA126" i="11"/>
  <c r="BB7" i="11"/>
  <c r="BA7" i="11"/>
  <c r="O101" i="7"/>
  <c r="L101" i="7"/>
  <c r="BO3" i="4"/>
  <c r="O63" i="7"/>
  <c r="L63" i="7"/>
  <c r="BH72" i="4"/>
  <c r="BE72" i="4"/>
  <c r="BL118" i="4"/>
  <c r="BI118" i="4"/>
  <c r="BJ118" i="4" s="1"/>
  <c r="BK118" i="4" s="1"/>
  <c r="BH186" i="4"/>
  <c r="BE186" i="4"/>
  <c r="BL32" i="4"/>
  <c r="BI32" i="4"/>
  <c r="BJ32" i="4" s="1"/>
  <c r="BK32" i="4" s="1"/>
  <c r="BH113" i="4"/>
  <c r="BE113" i="4"/>
  <c r="J195" i="7"/>
  <c r="M195" i="7" s="1"/>
  <c r="N195" i="7" s="1"/>
  <c r="P195" i="7" s="1"/>
  <c r="BU200" i="7"/>
  <c r="AS200" i="6" s="1"/>
  <c r="BS200" i="7"/>
  <c r="BV200" i="7" s="1"/>
  <c r="AT200" i="6" s="1"/>
  <c r="J82" i="7"/>
  <c r="M82" i="7" s="1"/>
  <c r="N82" i="7" s="1"/>
  <c r="P82" i="7" s="1"/>
  <c r="BU3" i="7"/>
  <c r="AS3" i="6" s="1"/>
  <c r="BS3" i="7"/>
  <c r="BV3" i="7" s="1"/>
  <c r="AT3" i="6" s="1"/>
  <c r="BH181" i="4"/>
  <c r="BE181" i="4"/>
  <c r="O47" i="7"/>
  <c r="L47" i="7"/>
  <c r="M199" i="7"/>
  <c r="N199" i="7" s="1"/>
  <c r="P199" i="7" s="1"/>
  <c r="K199" i="7"/>
  <c r="J121" i="7"/>
  <c r="M121" i="7" s="1"/>
  <c r="N121" i="7" s="1"/>
  <c r="P121" i="7" s="1"/>
  <c r="J158" i="7"/>
  <c r="M158" i="7" s="1"/>
  <c r="N158" i="7" s="1"/>
  <c r="P158" i="7" s="1"/>
  <c r="BU140" i="7"/>
  <c r="AS140" i="6" s="1"/>
  <c r="BS140" i="7"/>
  <c r="BV140" i="7" s="1"/>
  <c r="AT140" i="6" s="1"/>
  <c r="M128" i="7"/>
  <c r="N128" i="7" s="1"/>
  <c r="P128" i="7" s="1"/>
  <c r="K128" i="7"/>
  <c r="J191" i="7"/>
  <c r="BU41" i="7"/>
  <c r="AS41" i="6" s="1"/>
  <c r="BS41" i="7"/>
  <c r="BV41" i="7" s="1"/>
  <c r="AT41" i="6" s="1"/>
  <c r="AY313" i="11"/>
  <c r="AZ313" i="11" s="1"/>
  <c r="BO313" i="11" a="1"/>
  <c r="BO313" i="11" s="1"/>
  <c r="AY286" i="11"/>
  <c r="AZ286" i="11" s="1"/>
  <c r="BO286" i="11" a="1"/>
  <c r="BO286" i="11" s="1"/>
  <c r="AY259" i="11"/>
  <c r="AZ259" i="11" s="1"/>
  <c r="BO259" i="11" a="1"/>
  <c r="BO259" i="11" s="1"/>
  <c r="AY73" i="11"/>
  <c r="AZ73" i="11" s="1"/>
  <c r="BO73" i="11" a="1"/>
  <c r="BO73" i="11" s="1"/>
  <c r="AY68" i="11"/>
  <c r="AZ68" i="11" s="1"/>
  <c r="BO68" i="11" a="1"/>
  <c r="BO68" i="11" s="1"/>
  <c r="M44" i="7"/>
  <c r="N44" i="7" s="1"/>
  <c r="P44" i="7" s="1"/>
  <c r="K44" i="7"/>
  <c r="O153" i="7"/>
  <c r="L153" i="7"/>
  <c r="J58" i="7"/>
  <c r="M58" i="7" s="1"/>
  <c r="N58" i="7" s="1"/>
  <c r="P58" i="7" s="1"/>
  <c r="M140" i="7"/>
  <c r="N140" i="7" s="1"/>
  <c r="P140" i="7" s="1"/>
  <c r="K140" i="7"/>
  <c r="J69" i="7"/>
  <c r="M69" i="7" s="1"/>
  <c r="N69" i="7" s="1"/>
  <c r="P69" i="7" s="1"/>
  <c r="BU159" i="7"/>
  <c r="AS159" i="6" s="1"/>
  <c r="BS159" i="7"/>
  <c r="BV159" i="7" s="1"/>
  <c r="AT159" i="6" s="1"/>
  <c r="M87" i="7"/>
  <c r="N87" i="7" s="1"/>
  <c r="P87" i="7" s="1"/>
  <c r="K87" i="7"/>
  <c r="J23" i="7"/>
  <c r="M23" i="7" s="1"/>
  <c r="N23" i="7" s="1"/>
  <c r="P23" i="7" s="1"/>
  <c r="J118" i="7"/>
  <c r="BU129" i="7"/>
  <c r="AS129" i="6" s="1"/>
  <c r="BS129" i="7"/>
  <c r="BV129" i="7" s="1"/>
  <c r="AT129" i="6" s="1"/>
  <c r="M7" i="7"/>
  <c r="N7" i="7" s="1"/>
  <c r="P7" i="7" s="1"/>
  <c r="K7" i="7"/>
  <c r="K112" i="7"/>
  <c r="J33" i="7"/>
  <c r="K127" i="7"/>
  <c r="J16" i="7"/>
  <c r="M16" i="7" s="1"/>
  <c r="N16" i="7" s="1"/>
  <c r="P16" i="7" s="1"/>
  <c r="BU22" i="7"/>
  <c r="AS22" i="6" s="1"/>
  <c r="BS22" i="7"/>
  <c r="BV22" i="7" s="1"/>
  <c r="AT22" i="6" s="1"/>
  <c r="BN15" i="4"/>
  <c r="BO15" i="4" s="1"/>
  <c r="BM15" i="4"/>
  <c r="BN177" i="4"/>
  <c r="BO177" i="4" s="1"/>
  <c r="BM177" i="4"/>
  <c r="BU148" i="7"/>
  <c r="AS148" i="6" s="1"/>
  <c r="BS148" i="7"/>
  <c r="BV148" i="7" s="1"/>
  <c r="AT148" i="6" s="1"/>
  <c r="M142" i="7"/>
  <c r="N142" i="7" s="1"/>
  <c r="P142" i="7" s="1"/>
  <c r="K142" i="7"/>
  <c r="J68" i="7"/>
  <c r="M68" i="7" s="1"/>
  <c r="N68" i="7" s="1"/>
  <c r="P68" i="7" s="1"/>
  <c r="BJ148" i="4"/>
  <c r="BK148" i="4" s="1"/>
  <c r="BN196" i="4"/>
  <c r="BO196" i="4" s="1"/>
  <c r="BM196" i="4"/>
  <c r="BP196" i="4" s="1"/>
  <c r="AJ196" i="3" s="1"/>
  <c r="BJ50" i="4"/>
  <c r="BK50" i="4" s="1"/>
  <c r="BN77" i="4"/>
  <c r="BO77" i="4" s="1"/>
  <c r="BM77" i="4"/>
  <c r="BP77" i="4" s="1"/>
  <c r="AJ77" i="3" s="1"/>
  <c r="BJ179" i="4"/>
  <c r="BK179" i="4" s="1"/>
  <c r="BN4" i="4"/>
  <c r="BO4" i="4" s="1"/>
  <c r="BM4" i="4"/>
  <c r="BP4" i="4" s="1"/>
  <c r="AJ4" i="3" s="1"/>
  <c r="BJ85" i="4"/>
  <c r="BK85" i="4" s="1"/>
  <c r="BN94" i="4"/>
  <c r="BO94" i="4" s="1"/>
  <c r="BM94" i="4"/>
  <c r="BP94" i="4" s="1"/>
  <c r="AJ94" i="3" s="1"/>
  <c r="BJ19" i="4"/>
  <c r="BK19" i="4" s="1"/>
  <c r="BN46" i="4"/>
  <c r="BO46" i="4" s="1"/>
  <c r="BM46" i="4"/>
  <c r="BP46" i="4" s="1"/>
  <c r="AJ46" i="3" s="1"/>
  <c r="BJ122" i="4"/>
  <c r="BK122" i="4" s="1"/>
  <c r="BJ66" i="4"/>
  <c r="BK66" i="4" s="1"/>
  <c r="BN137" i="4"/>
  <c r="BO137" i="4" s="1"/>
  <c r="BM137" i="4"/>
  <c r="BJ133" i="4"/>
  <c r="BK133" i="4" s="1"/>
  <c r="BN199" i="4"/>
  <c r="BO199" i="4" s="1"/>
  <c r="BM199" i="4"/>
  <c r="BJ80" i="4"/>
  <c r="BK80" i="4" s="1"/>
  <c r="BN189" i="4"/>
  <c r="BO189" i="4" s="1"/>
  <c r="BM189" i="4"/>
  <c r="BJ9" i="4"/>
  <c r="BK9" i="4" s="1"/>
  <c r="BN36" i="4"/>
  <c r="BO36" i="4" s="1"/>
  <c r="BM36" i="4"/>
  <c r="BJ169" i="4"/>
  <c r="BK169" i="4" s="1"/>
  <c r="BN70" i="4"/>
  <c r="BO70" i="4" s="1"/>
  <c r="BM70" i="4"/>
  <c r="BN65" i="4"/>
  <c r="BO65" i="4" s="1"/>
  <c r="BM65" i="4"/>
  <c r="BP65" i="4" s="1"/>
  <c r="AJ65" i="3" s="1"/>
  <c r="BJ42" i="4"/>
  <c r="BK42" i="4" s="1"/>
  <c r="BN69" i="4"/>
  <c r="BO69" i="4" s="1"/>
  <c r="BM69" i="4"/>
  <c r="BP69" i="4" s="1"/>
  <c r="AJ69" i="3" s="1"/>
  <c r="R94" i="7"/>
  <c r="S94" i="7"/>
  <c r="V94" i="7" s="1"/>
  <c r="W94" i="7" s="1"/>
  <c r="Y94" i="7" s="1"/>
  <c r="T94" i="7"/>
  <c r="BJ109" i="4"/>
  <c r="BK109" i="4" s="1"/>
  <c r="BN131" i="4"/>
  <c r="BO131" i="4" s="1"/>
  <c r="BM131" i="4"/>
  <c r="BJ75" i="4"/>
  <c r="BK75" i="4" s="1"/>
  <c r="BN31" i="4"/>
  <c r="BO31" i="4" s="1"/>
  <c r="BM31" i="4"/>
  <c r="BJ112" i="4"/>
  <c r="BK112" i="4" s="1"/>
  <c r="BN121" i="4"/>
  <c r="BO121" i="4" s="1"/>
  <c r="BM121" i="4"/>
  <c r="BJ127" i="4"/>
  <c r="BK127" i="4" s="1"/>
  <c r="BN163" i="4"/>
  <c r="BO163" i="4" s="1"/>
  <c r="BM163" i="4"/>
  <c r="BJ147" i="4"/>
  <c r="BK147" i="4" s="1"/>
  <c r="BN33" i="4"/>
  <c r="BO33" i="4" s="1"/>
  <c r="BM33" i="4"/>
  <c r="BJ17" i="4"/>
  <c r="BK17" i="4" s="1"/>
  <c r="BN26" i="4"/>
  <c r="BO26" i="4" s="1"/>
  <c r="BM26" i="4"/>
  <c r="BJ107" i="4"/>
  <c r="BK107" i="4" s="1"/>
  <c r="BN158" i="4"/>
  <c r="BO158" i="4" s="1"/>
  <c r="BM158" i="4"/>
  <c r="BN27" i="4"/>
  <c r="BO27" i="4" s="1"/>
  <c r="BM27" i="4"/>
  <c r="BJ142" i="4"/>
  <c r="BK142" i="4" s="1"/>
  <c r="BN90" i="4"/>
  <c r="BO90" i="4" s="1"/>
  <c r="BM90" i="4"/>
  <c r="BJ16" i="4"/>
  <c r="BK16" i="4" s="1"/>
  <c r="BN25" i="4"/>
  <c r="BO25" i="4" s="1"/>
  <c r="BM25" i="4"/>
  <c r="BJ106" i="4"/>
  <c r="BK106" i="4" s="1"/>
  <c r="BN11" i="4"/>
  <c r="BO11" i="4" s="1"/>
  <c r="BM11" i="4"/>
  <c r="BJ92" i="4"/>
  <c r="BK92" i="4" s="1"/>
  <c r="BN101" i="4"/>
  <c r="BO101" i="4" s="1"/>
  <c r="BM101" i="4"/>
  <c r="BJ150" i="4"/>
  <c r="BK150" i="4" s="1"/>
  <c r="BE447" i="11"/>
  <c r="BF447" i="11" s="1"/>
  <c r="BE420" i="11"/>
  <c r="BF420" i="11" s="1"/>
  <c r="BE393" i="11"/>
  <c r="BF393" i="11" s="1"/>
  <c r="BE366" i="11"/>
  <c r="BF366" i="11" s="1"/>
  <c r="BU172" i="7"/>
  <c r="AS172" i="6" s="1"/>
  <c r="BS172" i="7"/>
  <c r="BV172" i="7" s="1"/>
  <c r="AT172" i="6" s="1"/>
  <c r="BU171" i="7"/>
  <c r="AS171" i="6" s="1"/>
  <c r="BS171" i="7"/>
  <c r="BV171" i="7" s="1"/>
  <c r="AT171" i="6" s="1"/>
  <c r="BN192" i="4"/>
  <c r="BO192" i="4" s="1"/>
  <c r="BM192" i="4"/>
  <c r="M106" i="7"/>
  <c r="N106" i="7" s="1"/>
  <c r="P106" i="7" s="1"/>
  <c r="K106" i="7"/>
  <c r="BU37" i="7"/>
  <c r="AS37" i="6" s="1"/>
  <c r="BS37" i="7"/>
  <c r="BV37" i="7" s="1"/>
  <c r="AT37" i="6" s="1"/>
  <c r="M37" i="7"/>
  <c r="N37" i="7" s="1"/>
  <c r="P37" i="7" s="1"/>
  <c r="K37" i="7"/>
  <c r="J67" i="7"/>
  <c r="M67" i="7" s="1"/>
  <c r="N67" i="7" s="1"/>
  <c r="P67" i="7" s="1"/>
  <c r="M167" i="7"/>
  <c r="N167" i="7" s="1"/>
  <c r="P167" i="7" s="1"/>
  <c r="K167" i="7"/>
  <c r="K195" i="7"/>
  <c r="BJ45" i="4"/>
  <c r="BK45" i="4" s="1"/>
  <c r="BN182" i="4"/>
  <c r="BO182" i="4" s="1"/>
  <c r="BM182" i="4"/>
  <c r="BP182" i="4" s="1"/>
  <c r="AJ182" i="3" s="1"/>
  <c r="BJ129" i="4"/>
  <c r="BK129" i="4" s="1"/>
  <c r="BN156" i="4"/>
  <c r="BO156" i="4" s="1"/>
  <c r="BM156" i="4"/>
  <c r="BP156" i="4" s="1"/>
  <c r="AJ156" i="3" s="1"/>
  <c r="BJ67" i="4"/>
  <c r="BK67" i="4" s="1"/>
  <c r="BN190" i="4"/>
  <c r="BO190" i="4" s="1"/>
  <c r="BM190" i="4"/>
  <c r="BP190" i="4" s="1"/>
  <c r="AJ190" i="3" s="1"/>
  <c r="BJ51" i="4"/>
  <c r="BK51" i="4" s="1"/>
  <c r="BN132" i="4"/>
  <c r="BO132" i="4" s="1"/>
  <c r="BM132" i="4"/>
  <c r="BP132" i="4" s="1"/>
  <c r="AJ132" i="3" s="1"/>
  <c r="BJ41" i="4"/>
  <c r="BK41" i="4" s="1"/>
  <c r="BN143" i="4"/>
  <c r="BO143" i="4" s="1"/>
  <c r="BM143" i="4"/>
  <c r="BP143" i="4" s="1"/>
  <c r="AJ143" i="3" s="1"/>
  <c r="BJ178" i="4"/>
  <c r="BK178" i="4" s="1"/>
  <c r="BN140" i="4"/>
  <c r="BO140" i="4" s="1"/>
  <c r="BM140" i="4"/>
  <c r="BP140" i="4" s="1"/>
  <c r="AJ140" i="3" s="1"/>
  <c r="BJ141" i="4"/>
  <c r="BK141" i="4" s="1"/>
  <c r="BN44" i="4"/>
  <c r="BO44" i="4" s="1"/>
  <c r="BM44" i="4"/>
  <c r="BP44" i="4" s="1"/>
  <c r="AJ44" i="3" s="1"/>
  <c r="BJ125" i="4"/>
  <c r="BK125" i="4" s="1"/>
  <c r="BN30" i="4"/>
  <c r="BO30" i="4" s="1"/>
  <c r="BM30" i="4"/>
  <c r="BP30" i="4" s="1"/>
  <c r="AJ30" i="3" s="1"/>
  <c r="BJ194" i="4"/>
  <c r="BK194" i="4" s="1"/>
  <c r="BN108" i="4"/>
  <c r="BO108" i="4" s="1"/>
  <c r="BM108" i="4"/>
  <c r="BP108" i="4" s="1"/>
  <c r="AJ108" i="3" s="1"/>
  <c r="BJ171" i="4"/>
  <c r="BK171" i="4" s="1"/>
  <c r="BN139" i="4"/>
  <c r="BO139" i="4" s="1"/>
  <c r="BM139" i="4"/>
  <c r="BP139" i="4" s="1"/>
  <c r="AJ139" i="3" s="1"/>
  <c r="BJ52" i="4"/>
  <c r="BK52" i="4" s="1"/>
  <c r="BN124" i="4"/>
  <c r="BO124" i="4" s="1"/>
  <c r="BM124" i="4"/>
  <c r="BP124" i="4" s="1"/>
  <c r="AJ124" i="3" s="1"/>
  <c r="BJ47" i="4"/>
  <c r="BK47" i="4" s="1"/>
  <c r="BN119" i="4"/>
  <c r="BO119" i="4" s="1"/>
  <c r="BM119" i="4"/>
  <c r="BP119" i="4" s="1"/>
  <c r="AJ119" i="3" s="1"/>
  <c r="BJ198" i="4"/>
  <c r="BK198" i="4" s="1"/>
  <c r="BN146" i="4"/>
  <c r="BO146" i="4" s="1"/>
  <c r="BM146" i="4"/>
  <c r="BP146" i="4" s="1"/>
  <c r="AJ146" i="3" s="1"/>
  <c r="BJ160" i="4"/>
  <c r="BK160" i="4" s="1"/>
  <c r="BN193" i="4"/>
  <c r="BO193" i="4" s="1"/>
  <c r="BM193" i="4"/>
  <c r="BP193" i="4" s="1"/>
  <c r="AJ193" i="3" s="1"/>
  <c r="BJ176" i="4"/>
  <c r="BK176" i="4" s="1"/>
  <c r="BN200" i="4"/>
  <c r="BO200" i="4" s="1"/>
  <c r="BM200" i="4"/>
  <c r="BP200" i="4" s="1"/>
  <c r="AJ200" i="3" s="1"/>
  <c r="BJ470" i="11" l="1"/>
  <c r="BK470" i="11"/>
  <c r="BL470" i="11" s="1"/>
  <c r="BJ395" i="11"/>
  <c r="BK395" i="11" s="1"/>
  <c r="BL395" i="11" s="1"/>
  <c r="BJ417" i="11"/>
  <c r="BK417" i="11" s="1"/>
  <c r="BL417" i="11" s="1"/>
  <c r="Q168" i="7"/>
  <c r="Q117" i="7"/>
  <c r="Q152" i="7"/>
  <c r="Q102" i="7"/>
  <c r="BK477" i="11"/>
  <c r="BL477" i="11" s="1"/>
  <c r="Q135" i="7"/>
  <c r="Q179" i="7"/>
  <c r="BJ406" i="11"/>
  <c r="BK406" i="11" s="1"/>
  <c r="BL406" i="11" s="1"/>
  <c r="BJ464" i="11"/>
  <c r="BK464" i="11" s="1"/>
  <c r="BL464" i="11" s="1"/>
  <c r="BJ467" i="11"/>
  <c r="BK467" i="11" s="1"/>
  <c r="BL467" i="11" s="1"/>
  <c r="BJ505" i="11"/>
  <c r="BK505" i="11"/>
  <c r="BL505" i="11" s="1"/>
  <c r="BJ392" i="11"/>
  <c r="BK392" i="11" s="1"/>
  <c r="BL392" i="11" s="1"/>
  <c r="BJ422" i="11"/>
  <c r="BK422" i="11"/>
  <c r="BL422" i="11" s="1"/>
  <c r="BJ509" i="11"/>
  <c r="BK509" i="11" s="1"/>
  <c r="BL509" i="11" s="1"/>
  <c r="BJ549" i="11"/>
  <c r="BK549" i="11" s="1"/>
  <c r="BL549" i="11" s="1"/>
  <c r="BK368" i="11"/>
  <c r="BL368" i="11" s="1"/>
  <c r="Z95" i="7"/>
  <c r="Q134" i="7"/>
  <c r="BN418" i="11"/>
  <c r="BP418" i="11" s="1" a="1"/>
  <c r="BP418" i="11" s="1"/>
  <c r="BQ418" i="11" s="1"/>
  <c r="BK361" i="11"/>
  <c r="BL361" i="11" s="1"/>
  <c r="BK518" i="11"/>
  <c r="BL518" i="11" s="1"/>
  <c r="Q81" i="7"/>
  <c r="Q108" i="7"/>
  <c r="Q169" i="7"/>
  <c r="BJ454" i="11"/>
  <c r="BK454" i="11" s="1"/>
  <c r="BL454" i="11" s="1"/>
  <c r="BJ540" i="11"/>
  <c r="BK540" i="11" s="1"/>
  <c r="BL540" i="11" s="1"/>
  <c r="BJ390" i="11"/>
  <c r="BK390" i="11" s="1"/>
  <c r="BL390" i="11" s="1"/>
  <c r="BJ539" i="11"/>
  <c r="BK539" i="11" s="1"/>
  <c r="BL539" i="11" s="1"/>
  <c r="BJ550" i="11"/>
  <c r="BK550" i="11" s="1"/>
  <c r="BL550" i="11" s="1"/>
  <c r="BJ379" i="11"/>
  <c r="BK379" i="11" s="1"/>
  <c r="BL379" i="11" s="1"/>
  <c r="BJ545" i="11"/>
  <c r="BK545" i="11" s="1"/>
  <c r="BL545" i="11" s="1"/>
  <c r="BJ481" i="11"/>
  <c r="BK481" i="11" s="1"/>
  <c r="BL481" i="11" s="1"/>
  <c r="BJ428" i="11"/>
  <c r="BK428" i="11" s="1"/>
  <c r="BL428" i="11" s="1"/>
  <c r="BJ532" i="11"/>
  <c r="BK532" i="11" s="1"/>
  <c r="BL532" i="11" s="1"/>
  <c r="BJ431" i="11"/>
  <c r="BK431" i="11" s="1"/>
  <c r="BL431" i="11" s="1"/>
  <c r="BJ451" i="11"/>
  <c r="BK451" i="11" s="1"/>
  <c r="BL451" i="11" s="1"/>
  <c r="BJ537" i="11"/>
  <c r="BK537" i="11" s="1"/>
  <c r="BL537" i="11" s="1"/>
  <c r="BK503" i="11"/>
  <c r="BL503" i="11" s="1"/>
  <c r="Q126" i="7"/>
  <c r="Q193" i="7"/>
  <c r="Q103" i="7"/>
  <c r="BK363" i="11"/>
  <c r="BL363" i="11" s="1"/>
  <c r="Q143" i="7"/>
  <c r="Q116" i="7"/>
  <c r="BK382" i="11"/>
  <c r="BL382" i="11" s="1"/>
  <c r="BK415" i="11"/>
  <c r="BL415" i="11" s="1"/>
  <c r="BK462" i="11"/>
  <c r="BL462" i="11" s="1"/>
  <c r="BK547" i="11"/>
  <c r="BL547" i="11" s="1"/>
  <c r="BK96" i="11"/>
  <c r="BL96" i="11" s="1"/>
  <c r="Q100" i="7"/>
  <c r="Q175" i="7"/>
  <c r="Q184" i="7"/>
  <c r="Q19" i="7"/>
  <c r="Q90" i="7"/>
  <c r="Q144" i="7"/>
  <c r="Q188" i="7"/>
  <c r="Q56" i="7"/>
  <c r="BJ3" i="4"/>
  <c r="BK3" i="4" s="1"/>
  <c r="L201" i="7"/>
  <c r="O201" i="7"/>
  <c r="Q206" i="7"/>
  <c r="Q215" i="7"/>
  <c r="Q224" i="7"/>
  <c r="Q233" i="7"/>
  <c r="Q242" i="7"/>
  <c r="Q324" i="7"/>
  <c r="Q333" i="7"/>
  <c r="Q342" i="7"/>
  <c r="Q353" i="7"/>
  <c r="Q202" i="7"/>
  <c r="Q229" i="7"/>
  <c r="Q258" i="7"/>
  <c r="Q285" i="7"/>
  <c r="Q312" i="7"/>
  <c r="Q341" i="7"/>
  <c r="Q246" i="7"/>
  <c r="Q359" i="7"/>
  <c r="Q315" i="7"/>
  <c r="Q211" i="7"/>
  <c r="Q238" i="7"/>
  <c r="Q267" i="7"/>
  <c r="Q294" i="7"/>
  <c r="Q323" i="7"/>
  <c r="Q350" i="7"/>
  <c r="Q245" i="7"/>
  <c r="Q253" i="7"/>
  <c r="Q262" i="7"/>
  <c r="Q271" i="7"/>
  <c r="Q280" i="7"/>
  <c r="Q289" i="7"/>
  <c r="Q298" i="7"/>
  <c r="Q307" i="7"/>
  <c r="Q220" i="7"/>
  <c r="Q249" i="7"/>
  <c r="Q276" i="7"/>
  <c r="Q303" i="7"/>
  <c r="Q332" i="7"/>
  <c r="Q358" i="7"/>
  <c r="U360" i="7"/>
  <c r="X360" i="7"/>
  <c r="U361" i="7"/>
  <c r="X361" i="7"/>
  <c r="U362" i="7"/>
  <c r="X362" i="7"/>
  <c r="U363" i="7"/>
  <c r="X363" i="7"/>
  <c r="U364" i="7"/>
  <c r="X364" i="7"/>
  <c r="U365" i="7"/>
  <c r="X365" i="7"/>
  <c r="U366" i="7"/>
  <c r="X366" i="7"/>
  <c r="U367" i="7"/>
  <c r="X367" i="7"/>
  <c r="U368" i="7"/>
  <c r="X368" i="7"/>
  <c r="U369" i="7"/>
  <c r="X369" i="7"/>
  <c r="U370" i="7"/>
  <c r="X370" i="7"/>
  <c r="U371" i="7"/>
  <c r="X371" i="7"/>
  <c r="U372" i="7"/>
  <c r="X372" i="7"/>
  <c r="U373" i="7"/>
  <c r="X373" i="7"/>
  <c r="U374" i="7"/>
  <c r="X374" i="7"/>
  <c r="U375" i="7"/>
  <c r="X375" i="7"/>
  <c r="U376" i="7"/>
  <c r="X376" i="7"/>
  <c r="U377" i="7"/>
  <c r="X377" i="7"/>
  <c r="U378" i="7"/>
  <c r="X378" i="7"/>
  <c r="U379" i="7"/>
  <c r="X379" i="7"/>
  <c r="U380" i="7"/>
  <c r="X380" i="7"/>
  <c r="U381" i="7"/>
  <c r="X381" i="7"/>
  <c r="U382" i="7"/>
  <c r="X382" i="7"/>
  <c r="U383" i="7"/>
  <c r="X383" i="7"/>
  <c r="U384" i="7"/>
  <c r="X384" i="7"/>
  <c r="U385" i="7"/>
  <c r="X385" i="7"/>
  <c r="U386" i="7"/>
  <c r="X386" i="7"/>
  <c r="U387" i="7"/>
  <c r="X387" i="7"/>
  <c r="U388" i="7"/>
  <c r="X388" i="7"/>
  <c r="U389" i="7"/>
  <c r="X389" i="7"/>
  <c r="U390" i="7"/>
  <c r="X390" i="7"/>
  <c r="U391" i="7"/>
  <c r="X391" i="7"/>
  <c r="U392" i="7"/>
  <c r="X392" i="7"/>
  <c r="U393" i="7"/>
  <c r="X393" i="7"/>
  <c r="U394" i="7"/>
  <c r="X394" i="7"/>
  <c r="U395" i="7"/>
  <c r="X395" i="7"/>
  <c r="U396" i="7"/>
  <c r="X396" i="7"/>
  <c r="U397" i="7"/>
  <c r="X397" i="7"/>
  <c r="U398" i="7"/>
  <c r="X398" i="7"/>
  <c r="U399" i="7"/>
  <c r="X399" i="7"/>
  <c r="U400" i="7"/>
  <c r="X400" i="7"/>
  <c r="U401" i="7"/>
  <c r="X401" i="7"/>
  <c r="U402" i="7"/>
  <c r="X402" i="7"/>
  <c r="U403" i="7"/>
  <c r="X403" i="7"/>
  <c r="U404" i="7"/>
  <c r="X404" i="7"/>
  <c r="U405" i="7"/>
  <c r="X405" i="7"/>
  <c r="U406" i="7"/>
  <c r="X406" i="7"/>
  <c r="U407" i="7"/>
  <c r="X407" i="7"/>
  <c r="U408" i="7"/>
  <c r="X408" i="7"/>
  <c r="U409" i="7"/>
  <c r="X409" i="7"/>
  <c r="U410" i="7"/>
  <c r="X410" i="7"/>
  <c r="U411" i="7"/>
  <c r="X411" i="7"/>
  <c r="U412" i="7"/>
  <c r="X412" i="7"/>
  <c r="U413" i="7"/>
  <c r="X413" i="7"/>
  <c r="U414" i="7"/>
  <c r="X414" i="7"/>
  <c r="U415" i="7"/>
  <c r="X415" i="7"/>
  <c r="U416" i="7"/>
  <c r="X416" i="7"/>
  <c r="U417" i="7"/>
  <c r="X417" i="7"/>
  <c r="U418" i="7"/>
  <c r="X418" i="7"/>
  <c r="U419" i="7"/>
  <c r="X419" i="7"/>
  <c r="U420" i="7"/>
  <c r="X420" i="7"/>
  <c r="U421" i="7"/>
  <c r="X421" i="7"/>
  <c r="U422" i="7"/>
  <c r="X422" i="7"/>
  <c r="U423" i="7"/>
  <c r="X423" i="7"/>
  <c r="U424" i="7"/>
  <c r="X424" i="7"/>
  <c r="U425" i="7"/>
  <c r="X425" i="7"/>
  <c r="U426" i="7"/>
  <c r="X426" i="7"/>
  <c r="U427" i="7"/>
  <c r="X427" i="7"/>
  <c r="U428" i="7"/>
  <c r="X428" i="7"/>
  <c r="U429" i="7"/>
  <c r="X429" i="7"/>
  <c r="U430" i="7"/>
  <c r="X430" i="7"/>
  <c r="U431" i="7"/>
  <c r="X431" i="7"/>
  <c r="U432" i="7"/>
  <c r="X432" i="7"/>
  <c r="U433" i="7"/>
  <c r="X433" i="7"/>
  <c r="U434" i="7"/>
  <c r="X434" i="7"/>
  <c r="U435" i="7"/>
  <c r="X435" i="7"/>
  <c r="U436" i="7"/>
  <c r="X436" i="7"/>
  <c r="U437" i="7"/>
  <c r="X437" i="7"/>
  <c r="U438" i="7"/>
  <c r="X438" i="7"/>
  <c r="U439" i="7"/>
  <c r="X439" i="7"/>
  <c r="U440" i="7"/>
  <c r="X440" i="7"/>
  <c r="U441" i="7"/>
  <c r="X441" i="7"/>
  <c r="U442" i="7"/>
  <c r="X442" i="7"/>
  <c r="U443" i="7"/>
  <c r="X443" i="7"/>
  <c r="U444" i="7"/>
  <c r="X444" i="7"/>
  <c r="U445" i="7"/>
  <c r="X445" i="7"/>
  <c r="U446" i="7"/>
  <c r="X446" i="7"/>
  <c r="U447" i="7"/>
  <c r="X447" i="7"/>
  <c r="U448" i="7"/>
  <c r="X448" i="7"/>
  <c r="U449" i="7"/>
  <c r="X449" i="7"/>
  <c r="U450" i="7"/>
  <c r="X450" i="7"/>
  <c r="U451" i="7"/>
  <c r="X451" i="7"/>
  <c r="U452" i="7"/>
  <c r="X452" i="7"/>
  <c r="U453" i="7"/>
  <c r="X453" i="7"/>
  <c r="U454" i="7"/>
  <c r="X454" i="7"/>
  <c r="U455" i="7"/>
  <c r="X455" i="7"/>
  <c r="U456" i="7"/>
  <c r="X456" i="7"/>
  <c r="U457" i="7"/>
  <c r="X457" i="7"/>
  <c r="U458" i="7"/>
  <c r="X458" i="7"/>
  <c r="U459" i="7"/>
  <c r="X459" i="7"/>
  <c r="U460" i="7"/>
  <c r="X460" i="7"/>
  <c r="U461" i="7"/>
  <c r="X461" i="7"/>
  <c r="U462" i="7"/>
  <c r="X462" i="7"/>
  <c r="U463" i="7"/>
  <c r="X463" i="7"/>
  <c r="U464" i="7"/>
  <c r="X464" i="7"/>
  <c r="U465" i="7"/>
  <c r="X465" i="7"/>
  <c r="U466" i="7"/>
  <c r="X466" i="7"/>
  <c r="U467" i="7"/>
  <c r="X467" i="7"/>
  <c r="U468" i="7"/>
  <c r="X468" i="7"/>
  <c r="U469" i="7"/>
  <c r="X469" i="7"/>
  <c r="U470" i="7"/>
  <c r="X470" i="7"/>
  <c r="U471" i="7"/>
  <c r="X471" i="7"/>
  <c r="U472" i="7"/>
  <c r="X472" i="7"/>
  <c r="U473" i="7"/>
  <c r="X473" i="7"/>
  <c r="U474" i="7"/>
  <c r="X474" i="7"/>
  <c r="U475" i="7"/>
  <c r="X475" i="7"/>
  <c r="U476" i="7"/>
  <c r="X476" i="7"/>
  <c r="U477" i="7"/>
  <c r="X477" i="7"/>
  <c r="U478" i="7"/>
  <c r="X478" i="7"/>
  <c r="U479" i="7"/>
  <c r="X479" i="7"/>
  <c r="U480" i="7"/>
  <c r="X480" i="7"/>
  <c r="U481" i="7"/>
  <c r="X481" i="7"/>
  <c r="U482" i="7"/>
  <c r="X482" i="7"/>
  <c r="U483" i="7"/>
  <c r="X483" i="7"/>
  <c r="U484" i="7"/>
  <c r="X484" i="7"/>
  <c r="U485" i="7"/>
  <c r="X485" i="7"/>
  <c r="U486" i="7"/>
  <c r="X486" i="7"/>
  <c r="U487" i="7"/>
  <c r="X487" i="7"/>
  <c r="U488" i="7"/>
  <c r="X488" i="7"/>
  <c r="U489" i="7"/>
  <c r="X489" i="7"/>
  <c r="U490" i="7"/>
  <c r="X490" i="7"/>
  <c r="U491" i="7"/>
  <c r="X491" i="7"/>
  <c r="U492" i="7"/>
  <c r="X492" i="7"/>
  <c r="U493" i="7"/>
  <c r="X493" i="7"/>
  <c r="U494" i="7"/>
  <c r="X494" i="7"/>
  <c r="U495" i="7"/>
  <c r="X495" i="7"/>
  <c r="U496" i="7"/>
  <c r="X496" i="7"/>
  <c r="U497" i="7"/>
  <c r="X497" i="7"/>
  <c r="U498" i="7"/>
  <c r="X498" i="7"/>
  <c r="U499" i="7"/>
  <c r="X499" i="7"/>
  <c r="U500" i="7"/>
  <c r="X500" i="7"/>
  <c r="U501" i="7"/>
  <c r="X501" i="7"/>
  <c r="U502" i="7"/>
  <c r="X502" i="7"/>
  <c r="U503" i="7"/>
  <c r="X503" i="7"/>
  <c r="U504" i="7"/>
  <c r="X504" i="7"/>
  <c r="U505" i="7"/>
  <c r="X505" i="7"/>
  <c r="U506" i="7"/>
  <c r="X506" i="7"/>
  <c r="U507" i="7"/>
  <c r="X507" i="7"/>
  <c r="U508" i="7"/>
  <c r="X508" i="7"/>
  <c r="U509" i="7"/>
  <c r="X509" i="7"/>
  <c r="U510" i="7"/>
  <c r="X510" i="7"/>
  <c r="U511" i="7"/>
  <c r="X511" i="7"/>
  <c r="U512" i="7"/>
  <c r="X512" i="7"/>
  <c r="U513" i="7"/>
  <c r="X513" i="7"/>
  <c r="U514" i="7"/>
  <c r="X514" i="7"/>
  <c r="U515" i="7"/>
  <c r="X515" i="7"/>
  <c r="U516" i="7"/>
  <c r="X516" i="7"/>
  <c r="U517" i="7"/>
  <c r="X517" i="7"/>
  <c r="U518" i="7"/>
  <c r="X518" i="7"/>
  <c r="U519" i="7"/>
  <c r="X519" i="7"/>
  <c r="U520" i="7"/>
  <c r="X520" i="7"/>
  <c r="U521" i="7"/>
  <c r="X521" i="7"/>
  <c r="U522" i="7"/>
  <c r="X522" i="7"/>
  <c r="U523" i="7"/>
  <c r="X523" i="7"/>
  <c r="U524" i="7"/>
  <c r="X524" i="7"/>
  <c r="U525" i="7"/>
  <c r="X525" i="7"/>
  <c r="U526" i="7"/>
  <c r="X526" i="7"/>
  <c r="U527" i="7"/>
  <c r="X527" i="7"/>
  <c r="U528" i="7"/>
  <c r="X528" i="7"/>
  <c r="U529" i="7"/>
  <c r="X529" i="7"/>
  <c r="U530" i="7"/>
  <c r="X530" i="7"/>
  <c r="U531" i="7"/>
  <c r="X531" i="7"/>
  <c r="U532" i="7"/>
  <c r="X532" i="7"/>
  <c r="U533" i="7"/>
  <c r="X533" i="7"/>
  <c r="U534" i="7"/>
  <c r="X534" i="7"/>
  <c r="U535" i="7"/>
  <c r="X535" i="7"/>
  <c r="U536" i="7"/>
  <c r="X536" i="7"/>
  <c r="U537" i="7"/>
  <c r="X537" i="7"/>
  <c r="U538" i="7"/>
  <c r="X538" i="7"/>
  <c r="U539" i="7"/>
  <c r="X539" i="7"/>
  <c r="U540" i="7"/>
  <c r="X540" i="7"/>
  <c r="U541" i="7"/>
  <c r="X541" i="7"/>
  <c r="U542" i="7"/>
  <c r="X542" i="7"/>
  <c r="U543" i="7"/>
  <c r="X543" i="7"/>
  <c r="U544" i="7"/>
  <c r="X544" i="7"/>
  <c r="U545" i="7"/>
  <c r="X545" i="7"/>
  <c r="U546" i="7"/>
  <c r="X546" i="7"/>
  <c r="U547" i="7"/>
  <c r="X547" i="7"/>
  <c r="U548" i="7"/>
  <c r="X548" i="7"/>
  <c r="U549" i="7"/>
  <c r="X549" i="7"/>
  <c r="U550" i="7"/>
  <c r="X550" i="7"/>
  <c r="U551" i="7"/>
  <c r="X551" i="7"/>
  <c r="U552" i="7"/>
  <c r="X552" i="7"/>
  <c r="L265" i="7"/>
  <c r="O265" i="7"/>
  <c r="L266" i="7"/>
  <c r="O266" i="7"/>
  <c r="L232" i="7"/>
  <c r="O232" i="7"/>
  <c r="L343" i="7"/>
  <c r="O343" i="7"/>
  <c r="L344" i="7"/>
  <c r="O344" i="7"/>
  <c r="L221" i="7"/>
  <c r="O221" i="7"/>
  <c r="L222" i="7"/>
  <c r="O222" i="7"/>
  <c r="L250" i="7"/>
  <c r="O250" i="7"/>
  <c r="L251" i="7"/>
  <c r="O251" i="7"/>
  <c r="L277" i="7"/>
  <c r="O277" i="7"/>
  <c r="L278" i="7"/>
  <c r="O278" i="7"/>
  <c r="L304" i="7"/>
  <c r="O304" i="7"/>
  <c r="L305" i="7"/>
  <c r="O305" i="7"/>
  <c r="L330" i="7"/>
  <c r="O330" i="7"/>
  <c r="L331" i="7"/>
  <c r="O331" i="7"/>
  <c r="L216" i="7"/>
  <c r="O216" i="7"/>
  <c r="L217" i="7"/>
  <c r="O217" i="7"/>
  <c r="L243" i="7"/>
  <c r="O243" i="7"/>
  <c r="L244" i="7"/>
  <c r="O244" i="7"/>
  <c r="L272" i="7"/>
  <c r="O272" i="7"/>
  <c r="L273" i="7"/>
  <c r="O273" i="7"/>
  <c r="L299" i="7"/>
  <c r="O299" i="7"/>
  <c r="L300" i="7"/>
  <c r="O300" i="7"/>
  <c r="L329" i="7"/>
  <c r="O329" i="7"/>
  <c r="L354" i="7"/>
  <c r="O354" i="7"/>
  <c r="L355" i="7"/>
  <c r="O355" i="7"/>
  <c r="L236" i="7"/>
  <c r="O236" i="7"/>
  <c r="L237" i="7"/>
  <c r="O237" i="7"/>
  <c r="L318" i="7"/>
  <c r="O318" i="7"/>
  <c r="L319" i="7"/>
  <c r="O319" i="7"/>
  <c r="L205" i="7"/>
  <c r="O205" i="7"/>
  <c r="L288" i="7"/>
  <c r="O288" i="7"/>
  <c r="L274" i="7"/>
  <c r="O274" i="7"/>
  <c r="L275" i="7"/>
  <c r="O275" i="7"/>
  <c r="L241" i="7"/>
  <c r="O241" i="7"/>
  <c r="L203" i="7"/>
  <c r="O203" i="7"/>
  <c r="L204" i="7"/>
  <c r="O204" i="7"/>
  <c r="L230" i="7"/>
  <c r="O230" i="7"/>
  <c r="L231" i="7"/>
  <c r="O231" i="7"/>
  <c r="L259" i="7"/>
  <c r="O259" i="7"/>
  <c r="L260" i="7"/>
  <c r="O260" i="7"/>
  <c r="L286" i="7"/>
  <c r="O286" i="7"/>
  <c r="L287" i="7"/>
  <c r="O287" i="7"/>
  <c r="L313" i="7"/>
  <c r="O313" i="7"/>
  <c r="L314" i="7"/>
  <c r="O314" i="7"/>
  <c r="L339" i="7"/>
  <c r="O339" i="7"/>
  <c r="L340" i="7"/>
  <c r="O340" i="7"/>
  <c r="L225" i="7"/>
  <c r="O225" i="7"/>
  <c r="L226" i="7"/>
  <c r="O226" i="7"/>
  <c r="L254" i="7"/>
  <c r="O254" i="7"/>
  <c r="L255" i="7"/>
  <c r="O255" i="7"/>
  <c r="L281" i="7"/>
  <c r="O281" i="7"/>
  <c r="L282" i="7"/>
  <c r="O282" i="7"/>
  <c r="L308" i="7"/>
  <c r="O308" i="7"/>
  <c r="L309" i="7"/>
  <c r="O309" i="7"/>
  <c r="L338" i="7"/>
  <c r="O338" i="7"/>
  <c r="L209" i="7"/>
  <c r="O209" i="7"/>
  <c r="L210" i="7"/>
  <c r="O210" i="7"/>
  <c r="L292" i="7"/>
  <c r="O292" i="7"/>
  <c r="L293" i="7"/>
  <c r="O293" i="7"/>
  <c r="L345" i="7"/>
  <c r="O345" i="7"/>
  <c r="L346" i="7"/>
  <c r="O346" i="7"/>
  <c r="L261" i="7"/>
  <c r="O261" i="7"/>
  <c r="L316" i="7"/>
  <c r="O316" i="7"/>
  <c r="L317" i="7"/>
  <c r="O317" i="7"/>
  <c r="L218" i="7"/>
  <c r="O218" i="7"/>
  <c r="L219" i="7"/>
  <c r="O219" i="7"/>
  <c r="L247" i="7"/>
  <c r="O247" i="7"/>
  <c r="L248" i="7"/>
  <c r="O248" i="7"/>
  <c r="L301" i="7"/>
  <c r="O301" i="7"/>
  <c r="L302" i="7"/>
  <c r="O302" i="7"/>
  <c r="L327" i="7"/>
  <c r="O327" i="7"/>
  <c r="L328" i="7"/>
  <c r="O328" i="7"/>
  <c r="L356" i="7"/>
  <c r="O356" i="7"/>
  <c r="L357" i="7"/>
  <c r="O357" i="7"/>
  <c r="L214" i="7"/>
  <c r="O214" i="7"/>
  <c r="L270" i="7"/>
  <c r="O270" i="7"/>
  <c r="L297" i="7"/>
  <c r="O297" i="7"/>
  <c r="L325" i="7"/>
  <c r="O325" i="7"/>
  <c r="L326" i="7"/>
  <c r="O326" i="7"/>
  <c r="L351" i="7"/>
  <c r="O351" i="7"/>
  <c r="L352" i="7"/>
  <c r="O352" i="7"/>
  <c r="L227" i="7"/>
  <c r="O227" i="7"/>
  <c r="L228" i="7"/>
  <c r="O228" i="7"/>
  <c r="L256" i="7"/>
  <c r="O256" i="7"/>
  <c r="L257" i="7"/>
  <c r="O257" i="7"/>
  <c r="L283" i="7"/>
  <c r="O283" i="7"/>
  <c r="L284" i="7"/>
  <c r="O284" i="7"/>
  <c r="L310" i="7"/>
  <c r="O310" i="7"/>
  <c r="L311" i="7"/>
  <c r="O311" i="7"/>
  <c r="L336" i="7"/>
  <c r="O336" i="7"/>
  <c r="L337" i="7"/>
  <c r="O337" i="7"/>
  <c r="L223" i="7"/>
  <c r="O223" i="7"/>
  <c r="L252" i="7"/>
  <c r="O252" i="7"/>
  <c r="L279" i="7"/>
  <c r="O279" i="7"/>
  <c r="L306" i="7"/>
  <c r="O306" i="7"/>
  <c r="L334" i="7"/>
  <c r="O334" i="7"/>
  <c r="L335" i="7"/>
  <c r="O335" i="7"/>
  <c r="L212" i="7"/>
  <c r="O212" i="7"/>
  <c r="L213" i="7"/>
  <c r="O213" i="7"/>
  <c r="L239" i="7"/>
  <c r="O239" i="7"/>
  <c r="L240" i="7"/>
  <c r="O240" i="7"/>
  <c r="L268" i="7"/>
  <c r="O268" i="7"/>
  <c r="L269" i="7"/>
  <c r="O269" i="7"/>
  <c r="L295" i="7"/>
  <c r="O295" i="7"/>
  <c r="L296" i="7"/>
  <c r="O296" i="7"/>
  <c r="L321" i="7"/>
  <c r="O321" i="7"/>
  <c r="L322" i="7"/>
  <c r="O322" i="7"/>
  <c r="L348" i="7"/>
  <c r="O348" i="7"/>
  <c r="L349" i="7"/>
  <c r="O349" i="7"/>
  <c r="L207" i="7"/>
  <c r="O207" i="7"/>
  <c r="L208" i="7"/>
  <c r="O208" i="7"/>
  <c r="L234" i="7"/>
  <c r="O234" i="7"/>
  <c r="L235" i="7"/>
  <c r="O235" i="7"/>
  <c r="L263" i="7"/>
  <c r="O263" i="7"/>
  <c r="L264" i="7"/>
  <c r="O264" i="7"/>
  <c r="L290" i="7"/>
  <c r="O290" i="7"/>
  <c r="L291" i="7"/>
  <c r="O291" i="7"/>
  <c r="L320" i="7"/>
  <c r="O320" i="7"/>
  <c r="L347" i="7"/>
  <c r="O347" i="7"/>
  <c r="P6" i="7"/>
  <c r="O6" i="7"/>
  <c r="Z96" i="7"/>
  <c r="Q197" i="7"/>
  <c r="O106" i="7"/>
  <c r="L106" i="7"/>
  <c r="BP192" i="4"/>
  <c r="AJ192" i="3" s="1"/>
  <c r="BG366" i="11"/>
  <c r="BH366" i="11" s="1"/>
  <c r="BI366" i="11" s="1"/>
  <c r="BG447" i="11"/>
  <c r="BH447" i="11" s="1"/>
  <c r="BI447" i="11" s="1"/>
  <c r="BP101" i="4"/>
  <c r="AJ101" i="3" s="1"/>
  <c r="BP11" i="4"/>
  <c r="AJ11" i="3" s="1"/>
  <c r="BP25" i="4"/>
  <c r="AJ25" i="3" s="1"/>
  <c r="BP90" i="4"/>
  <c r="AJ90" i="3" s="1"/>
  <c r="BP27" i="4"/>
  <c r="AJ27" i="3" s="1"/>
  <c r="X94" i="7"/>
  <c r="U94" i="7"/>
  <c r="BP70" i="4"/>
  <c r="AJ70" i="3" s="1"/>
  <c r="BP36" i="4"/>
  <c r="AJ36" i="3" s="1"/>
  <c r="BP189" i="4"/>
  <c r="AJ189" i="3" s="1"/>
  <c r="BP199" i="4"/>
  <c r="AJ199" i="3" s="1"/>
  <c r="BP137" i="4"/>
  <c r="AJ137" i="3" s="1"/>
  <c r="BP177" i="4"/>
  <c r="AJ177" i="3" s="1"/>
  <c r="O127" i="7"/>
  <c r="L127" i="7"/>
  <c r="M118" i="7"/>
  <c r="N118" i="7" s="1"/>
  <c r="L118" i="7"/>
  <c r="O87" i="7"/>
  <c r="L87" i="7"/>
  <c r="BB68" i="11"/>
  <c r="BA68" i="11"/>
  <c r="BB73" i="11"/>
  <c r="BA73" i="11"/>
  <c r="BB259" i="11"/>
  <c r="BA259" i="11"/>
  <c r="BB286" i="11"/>
  <c r="BA286" i="11"/>
  <c r="BB313" i="11"/>
  <c r="BA313" i="11"/>
  <c r="M191" i="7"/>
  <c r="N191" i="7" s="1"/>
  <c r="L191" i="7"/>
  <c r="O128" i="7"/>
  <c r="L128" i="7"/>
  <c r="O199" i="7"/>
  <c r="L199" i="7"/>
  <c r="Q47" i="7"/>
  <c r="Q63" i="7"/>
  <c r="Q101" i="7"/>
  <c r="O89" i="7"/>
  <c r="L89" i="7"/>
  <c r="M163" i="7"/>
  <c r="N163" i="7" s="1"/>
  <c r="L163" i="7"/>
  <c r="Q30" i="7"/>
  <c r="M105" i="7"/>
  <c r="N105" i="7" s="1"/>
  <c r="L105" i="7"/>
  <c r="O149" i="7"/>
  <c r="L149" i="7"/>
  <c r="BC175" i="11"/>
  <c r="BD175" i="11" s="1"/>
  <c r="BC202" i="11"/>
  <c r="BD202" i="11" s="1"/>
  <c r="BC229" i="11"/>
  <c r="BD229" i="11" s="1"/>
  <c r="BB30" i="11"/>
  <c r="BA30" i="11"/>
  <c r="BB57" i="11"/>
  <c r="BA57" i="11"/>
  <c r="BB256" i="11"/>
  <c r="BA256" i="11"/>
  <c r="BB283" i="11"/>
  <c r="BA283" i="11"/>
  <c r="BB310" i="11"/>
  <c r="BA310" i="11"/>
  <c r="M111" i="7"/>
  <c r="N111" i="7" s="1"/>
  <c r="L111" i="7"/>
  <c r="R126" i="7"/>
  <c r="T126" i="7"/>
  <c r="S126" i="7"/>
  <c r="V126" i="7" s="1"/>
  <c r="W126" i="7" s="1"/>
  <c r="Y126" i="7" s="1"/>
  <c r="BC99" i="11"/>
  <c r="BD99" i="11" s="1"/>
  <c r="BC341" i="11"/>
  <c r="BD341" i="11" s="1"/>
  <c r="BC146" i="11"/>
  <c r="BD146" i="11" s="1"/>
  <c r="BC106" i="11"/>
  <c r="BD106" i="11" s="1"/>
  <c r="BC321" i="11"/>
  <c r="BD321" i="11" s="1"/>
  <c r="R107" i="7"/>
  <c r="T107" i="7"/>
  <c r="S107" i="7"/>
  <c r="V107" i="7" s="1"/>
  <c r="W107" i="7" s="1"/>
  <c r="Y107" i="7" s="1"/>
  <c r="BB254" i="11"/>
  <c r="BA254" i="11"/>
  <c r="O82" i="7"/>
  <c r="L82" i="7"/>
  <c r="BC189" i="11"/>
  <c r="BD189" i="11" s="1"/>
  <c r="BC225" i="11"/>
  <c r="BD225" i="11" s="1"/>
  <c r="BB51" i="11"/>
  <c r="BA51" i="11"/>
  <c r="BB20" i="11"/>
  <c r="BA20" i="11"/>
  <c r="BB263" i="11"/>
  <c r="BA263" i="11"/>
  <c r="BB290" i="11"/>
  <c r="BA290" i="11"/>
  <c r="M129" i="7"/>
  <c r="N129" i="7" s="1"/>
  <c r="L129" i="7"/>
  <c r="O24" i="7"/>
  <c r="L24" i="7"/>
  <c r="M159" i="7"/>
  <c r="N159" i="7" s="1"/>
  <c r="L159" i="7"/>
  <c r="BC105" i="11"/>
  <c r="BD105" i="11" s="1"/>
  <c r="BC190" i="11"/>
  <c r="BD190" i="11" s="1"/>
  <c r="BC217" i="11"/>
  <c r="BD217" i="11" s="1"/>
  <c r="BC244" i="11"/>
  <c r="BD244" i="11" s="1"/>
  <c r="O83" i="7"/>
  <c r="L83" i="7"/>
  <c r="O196" i="7"/>
  <c r="L196" i="7"/>
  <c r="R193" i="7"/>
  <c r="T193" i="7"/>
  <c r="S193" i="7"/>
  <c r="V193" i="7" s="1"/>
  <c r="W193" i="7" s="1"/>
  <c r="Y193" i="7" s="1"/>
  <c r="BC17" i="11"/>
  <c r="BD17" i="11" s="1"/>
  <c r="BC188" i="11"/>
  <c r="BD188" i="11" s="1"/>
  <c r="BC233" i="11"/>
  <c r="BD233" i="11" s="1"/>
  <c r="O164" i="7"/>
  <c r="L164" i="7"/>
  <c r="R134" i="7"/>
  <c r="S134" i="7"/>
  <c r="V134" i="7" s="1"/>
  <c r="W134" i="7" s="1"/>
  <c r="Y134" i="7" s="1"/>
  <c r="T134" i="7"/>
  <c r="BG405" i="11"/>
  <c r="BH405" i="11" s="1"/>
  <c r="BI405" i="11" s="1"/>
  <c r="BG486" i="11"/>
  <c r="BH486" i="11" s="1"/>
  <c r="BI486" i="11" s="1"/>
  <c r="R161" i="7"/>
  <c r="S161" i="7"/>
  <c r="V161" i="7" s="1"/>
  <c r="W161" i="7" s="1"/>
  <c r="Y161" i="7" s="1"/>
  <c r="T161" i="7"/>
  <c r="BG360" i="11"/>
  <c r="BH360" i="11" s="1"/>
  <c r="BI360" i="11" s="1"/>
  <c r="BG441" i="11"/>
  <c r="BH441" i="11" s="1"/>
  <c r="BI441" i="11" s="1"/>
  <c r="R56" i="7"/>
  <c r="S56" i="7"/>
  <c r="V56" i="7" s="1"/>
  <c r="W56" i="7" s="1"/>
  <c r="Y56" i="7" s="1"/>
  <c r="T56" i="7"/>
  <c r="BG453" i="11"/>
  <c r="BH453" i="11" s="1"/>
  <c r="BI453" i="11" s="1"/>
  <c r="BJ544" i="11"/>
  <c r="BK544" i="11" s="1"/>
  <c r="BL544" i="11" s="1"/>
  <c r="R38" i="7"/>
  <c r="S38" i="7"/>
  <c r="V38" i="7" s="1"/>
  <c r="W38" i="7" s="1"/>
  <c r="Y38" i="7" s="1"/>
  <c r="T38" i="7"/>
  <c r="BG433" i="11"/>
  <c r="BH433" i="11" s="1"/>
  <c r="BI433" i="11" s="1"/>
  <c r="BG374" i="11"/>
  <c r="BH374" i="11" s="1"/>
  <c r="BI374" i="11" s="1"/>
  <c r="BG524" i="11"/>
  <c r="BH524" i="11" s="1"/>
  <c r="BI524" i="11" s="1"/>
  <c r="BJ494" i="11"/>
  <c r="BK494" i="11" s="1"/>
  <c r="BL494" i="11" s="1"/>
  <c r="BG103" i="11"/>
  <c r="BH103" i="11" s="1"/>
  <c r="BI103" i="11" s="1"/>
  <c r="BG400" i="11"/>
  <c r="BH400" i="11" s="1"/>
  <c r="BI400" i="11" s="1"/>
  <c r="BG465" i="11"/>
  <c r="BH465" i="11" s="1"/>
  <c r="BI465" i="11" s="1"/>
  <c r="BN519" i="11"/>
  <c r="BP519" i="11" s="1" a="1"/>
  <c r="BP519" i="11" s="1"/>
  <c r="BQ519" i="11" s="1"/>
  <c r="BM519" i="11" a="1"/>
  <c r="BM519" i="11" s="1"/>
  <c r="BG512" i="11"/>
  <c r="BH512" i="11" s="1"/>
  <c r="BI512" i="11" s="1"/>
  <c r="BG548" i="11"/>
  <c r="BH548" i="11" s="1"/>
  <c r="BI548" i="11" s="1"/>
  <c r="O195" i="7"/>
  <c r="L195" i="7"/>
  <c r="O167" i="7"/>
  <c r="L167" i="7"/>
  <c r="O37" i="7"/>
  <c r="L37" i="7"/>
  <c r="O44" i="7"/>
  <c r="L44" i="7"/>
  <c r="Q128" i="7"/>
  <c r="Q199" i="7"/>
  <c r="BC126" i="11"/>
  <c r="BD126" i="11" s="1"/>
  <c r="BC61" i="11"/>
  <c r="BD61" i="11" s="1"/>
  <c r="BC37" i="11"/>
  <c r="BD37" i="11" s="1"/>
  <c r="BC163" i="11"/>
  <c r="BD163" i="11" s="1"/>
  <c r="M194" i="7"/>
  <c r="N194" i="7" s="1"/>
  <c r="L194" i="7"/>
  <c r="BG429" i="11"/>
  <c r="BH429" i="11" s="1"/>
  <c r="BI429" i="11" s="1"/>
  <c r="Q82" i="7"/>
  <c r="R108" i="7"/>
  <c r="T108" i="7"/>
  <c r="S108" i="7"/>
  <c r="V108" i="7" s="1"/>
  <c r="W108" i="7" s="1"/>
  <c r="Y108" i="7" s="1"/>
  <c r="BC114" i="11"/>
  <c r="BD114" i="11" s="1"/>
  <c r="BE175" i="11"/>
  <c r="BF175" i="11" s="1"/>
  <c r="BC193" i="11"/>
  <c r="BD193" i="11" s="1"/>
  <c r="BE202" i="11"/>
  <c r="BF202" i="11" s="1"/>
  <c r="BC220" i="11"/>
  <c r="BD220" i="11" s="1"/>
  <c r="BE229" i="11"/>
  <c r="BF229" i="11" s="1"/>
  <c r="BC111" i="11"/>
  <c r="BD111" i="11" s="1"/>
  <c r="BC192" i="11"/>
  <c r="BD192" i="11" s="1"/>
  <c r="BC219" i="11"/>
  <c r="BD219" i="11" s="1"/>
  <c r="BC352" i="11"/>
  <c r="BD352" i="11" s="1"/>
  <c r="O160" i="7"/>
  <c r="L160" i="7"/>
  <c r="O42" i="7"/>
  <c r="L42" i="7"/>
  <c r="O4" i="7"/>
  <c r="L4" i="7"/>
  <c r="BB40" i="11"/>
  <c r="BA40" i="11"/>
  <c r="M171" i="7"/>
  <c r="N171" i="7" s="1"/>
  <c r="L171" i="7"/>
  <c r="BB24" i="11"/>
  <c r="BA24" i="11"/>
  <c r="BB281" i="11"/>
  <c r="BA281" i="11"/>
  <c r="BB308" i="11"/>
  <c r="BA308" i="11"/>
  <c r="BG411" i="11"/>
  <c r="BH411" i="11" s="1"/>
  <c r="BI411" i="11" s="1"/>
  <c r="AA95" i="7"/>
  <c r="AB95" i="7"/>
  <c r="AE95" i="7" s="1"/>
  <c r="AF95" i="7" s="1"/>
  <c r="AH95" i="7" s="1"/>
  <c r="AC95" i="7"/>
  <c r="O69" i="7"/>
  <c r="L69" i="7"/>
  <c r="O119" i="7"/>
  <c r="L119" i="7"/>
  <c r="O70" i="7"/>
  <c r="L70" i="7"/>
  <c r="BE105" i="11"/>
  <c r="BF105" i="11" s="1"/>
  <c r="BC181" i="11"/>
  <c r="BD181" i="11" s="1"/>
  <c r="BE190" i="11"/>
  <c r="BF190" i="11" s="1"/>
  <c r="BC208" i="11"/>
  <c r="BD208" i="11" s="1"/>
  <c r="BE217" i="11"/>
  <c r="BF217" i="11" s="1"/>
  <c r="BC235" i="11"/>
  <c r="BD235" i="11" s="1"/>
  <c r="BE244" i="11"/>
  <c r="BF244" i="11" s="1"/>
  <c r="AA96" i="7"/>
  <c r="AB96" i="7"/>
  <c r="AE96" i="7" s="1"/>
  <c r="AF96" i="7" s="1"/>
  <c r="AH96" i="7" s="1"/>
  <c r="AC96" i="7"/>
  <c r="BE17" i="11"/>
  <c r="BF17" i="11" s="1"/>
  <c r="BC179" i="11"/>
  <c r="BD179" i="11" s="1"/>
  <c r="BE188" i="11"/>
  <c r="BF188" i="11" s="1"/>
  <c r="BC215" i="11"/>
  <c r="BD215" i="11" s="1"/>
  <c r="BE233" i="11"/>
  <c r="BF233" i="11" s="1"/>
  <c r="O10" i="7"/>
  <c r="L10" i="7"/>
  <c r="Q164" i="7"/>
  <c r="R175" i="7"/>
  <c r="S175" i="7"/>
  <c r="V175" i="7" s="1"/>
  <c r="W175" i="7" s="1"/>
  <c r="Y175" i="7" s="1"/>
  <c r="T175" i="7"/>
  <c r="R184" i="7"/>
  <c r="T184" i="7"/>
  <c r="S184" i="7"/>
  <c r="V184" i="7" s="1"/>
  <c r="W184" i="7" s="1"/>
  <c r="Y184" i="7" s="1"/>
  <c r="R19" i="7"/>
  <c r="T19" i="7"/>
  <c r="S19" i="7"/>
  <c r="V19" i="7" s="1"/>
  <c r="W19" i="7" s="1"/>
  <c r="Y19" i="7" s="1"/>
  <c r="R103" i="7"/>
  <c r="S103" i="7"/>
  <c r="V103" i="7" s="1"/>
  <c r="W103" i="7" s="1"/>
  <c r="Y103" i="7" s="1"/>
  <c r="T103" i="7"/>
  <c r="R29" i="7"/>
  <c r="T29" i="7"/>
  <c r="S29" i="7"/>
  <c r="V29" i="7" s="1"/>
  <c r="W29" i="7" s="1"/>
  <c r="Y29" i="7" s="1"/>
  <c r="R168" i="7"/>
  <c r="S168" i="7"/>
  <c r="V168" i="7" s="1"/>
  <c r="W168" i="7" s="1"/>
  <c r="Y168" i="7" s="1"/>
  <c r="T168" i="7"/>
  <c r="BG414" i="11"/>
  <c r="BH414" i="11" s="1"/>
  <c r="BI414" i="11" s="1"/>
  <c r="R143" i="7"/>
  <c r="T143" i="7"/>
  <c r="S143" i="7"/>
  <c r="V143" i="7"/>
  <c r="W143" i="7" s="1"/>
  <c r="Y143" i="7" s="1"/>
  <c r="BJ401" i="11"/>
  <c r="BK401" i="11" s="1"/>
  <c r="BL401" i="11" s="1"/>
  <c r="BG93" i="11"/>
  <c r="BH93" i="11"/>
  <c r="BI93" i="11" s="1"/>
  <c r="BG487" i="11"/>
  <c r="BH487" i="11" s="1"/>
  <c r="BI487" i="11" s="1"/>
  <c r="BG413" i="11"/>
  <c r="BH413" i="11" s="1"/>
  <c r="BI413" i="11" s="1"/>
  <c r="R116" i="7"/>
  <c r="S116" i="7"/>
  <c r="V116" i="7" s="1"/>
  <c r="W116" i="7" s="1"/>
  <c r="Y116" i="7" s="1"/>
  <c r="T116" i="7"/>
  <c r="BG473" i="11"/>
  <c r="BH473" i="11" s="1"/>
  <c r="BI473" i="11" s="1"/>
  <c r="BJ56" i="11"/>
  <c r="BK56" i="11" s="1"/>
  <c r="BL56" i="11" s="1"/>
  <c r="BG475" i="11"/>
  <c r="BH475" i="11" s="1"/>
  <c r="BI475" i="11" s="1"/>
  <c r="BG498" i="11"/>
  <c r="BH498" i="11" s="1"/>
  <c r="BI498" i="11" s="1"/>
  <c r="BG499" i="11"/>
  <c r="BH499" i="11" s="1"/>
  <c r="BI499" i="11" s="1"/>
  <c r="BG421" i="11"/>
  <c r="BH421" i="11" s="1"/>
  <c r="BI421" i="11" s="1"/>
  <c r="BG460" i="11"/>
  <c r="BH460" i="11" s="1"/>
  <c r="BI460" i="11" s="1"/>
  <c r="BG468" i="11"/>
  <c r="BH468" i="11" s="1"/>
  <c r="BI468" i="11" s="1"/>
  <c r="Q106" i="7"/>
  <c r="BG393" i="11"/>
  <c r="BH393" i="11" s="1"/>
  <c r="BI393" i="11" s="1"/>
  <c r="O142" i="7"/>
  <c r="L142" i="7"/>
  <c r="M33" i="7"/>
  <c r="N33" i="7" s="1"/>
  <c r="L33" i="7"/>
  <c r="O112" i="7"/>
  <c r="L112" i="7"/>
  <c r="O7" i="7"/>
  <c r="L7" i="7"/>
  <c r="Q87" i="7"/>
  <c r="Q195" i="7"/>
  <c r="Q167" i="7"/>
  <c r="Q37" i="7"/>
  <c r="BG420" i="11"/>
  <c r="BH420" i="11" s="1"/>
  <c r="BI420" i="11" s="1"/>
  <c r="BP158" i="4"/>
  <c r="AJ158" i="3" s="1"/>
  <c r="BP26" i="4"/>
  <c r="AJ26" i="3" s="1"/>
  <c r="BP33" i="4"/>
  <c r="AJ33" i="3" s="1"/>
  <c r="BP163" i="4"/>
  <c r="AJ163" i="3" s="1"/>
  <c r="BP121" i="4"/>
  <c r="AJ121" i="3" s="1"/>
  <c r="BP31" i="4"/>
  <c r="AJ31" i="3" s="1"/>
  <c r="BP131" i="4"/>
  <c r="AJ131" i="3" s="1"/>
  <c r="BP15" i="4"/>
  <c r="AJ15" i="3" s="1"/>
  <c r="O140" i="7"/>
  <c r="L140" i="7"/>
  <c r="Q153" i="7"/>
  <c r="Q44" i="7"/>
  <c r="R81" i="7"/>
  <c r="S81" i="7"/>
  <c r="V81" i="7" s="1"/>
  <c r="W81" i="7" s="1"/>
  <c r="Y81" i="7" s="1"/>
  <c r="T81" i="7"/>
  <c r="BN32" i="4"/>
  <c r="BO32" i="4" s="1"/>
  <c r="BM32" i="4"/>
  <c r="BC7" i="11"/>
  <c r="BD7" i="11" s="1"/>
  <c r="BE126" i="11"/>
  <c r="BF126" i="11" s="1"/>
  <c r="BC46" i="11"/>
  <c r="BD46" i="11" s="1"/>
  <c r="BE61" i="11"/>
  <c r="BF61" i="11" s="1"/>
  <c r="BC161" i="11"/>
  <c r="BD161" i="11" s="1"/>
  <c r="BE37" i="11"/>
  <c r="BF37" i="11" s="1"/>
  <c r="BC136" i="11"/>
  <c r="BD136" i="11" s="1"/>
  <c r="BE163" i="11"/>
  <c r="BF163" i="11" s="1"/>
  <c r="BB261" i="11"/>
  <c r="BA261" i="11"/>
  <c r="M36" i="7"/>
  <c r="N36" i="7" s="1"/>
  <c r="L36" i="7"/>
  <c r="O172" i="7"/>
  <c r="L172" i="7"/>
  <c r="BG375" i="11"/>
  <c r="BH375" i="11" s="1"/>
  <c r="BI375" i="11" s="1"/>
  <c r="BG474" i="11"/>
  <c r="BH474" i="11" s="1"/>
  <c r="BI474" i="11" s="1"/>
  <c r="BP18" i="4"/>
  <c r="AJ18" i="3" s="1"/>
  <c r="BP98" i="4"/>
  <c r="AJ98" i="3" s="1"/>
  <c r="BP60" i="4"/>
  <c r="AJ60" i="3" s="1"/>
  <c r="BP120" i="4"/>
  <c r="AJ120" i="3" s="1"/>
  <c r="BP100" i="4"/>
  <c r="AJ100" i="3" s="1"/>
  <c r="BP40" i="4"/>
  <c r="AJ40" i="3" s="1"/>
  <c r="BP48" i="4"/>
  <c r="AJ48" i="3" s="1"/>
  <c r="BP82" i="4"/>
  <c r="AJ82" i="3" s="1"/>
  <c r="R100" i="7"/>
  <c r="T100" i="7"/>
  <c r="S100" i="7"/>
  <c r="V100" i="7" s="1"/>
  <c r="W100" i="7" s="1"/>
  <c r="Y100" i="7" s="1"/>
  <c r="M141" i="7"/>
  <c r="N141" i="7" s="1"/>
  <c r="L141" i="7"/>
  <c r="O23" i="7"/>
  <c r="L23" i="7"/>
  <c r="BE111" i="11"/>
  <c r="BF111" i="11" s="1"/>
  <c r="BC183" i="11"/>
  <c r="BD183" i="11" s="1"/>
  <c r="BE192" i="11"/>
  <c r="BF192" i="11" s="1"/>
  <c r="BC210" i="11"/>
  <c r="BD210" i="11" s="1"/>
  <c r="BE219" i="11"/>
  <c r="BF219" i="11" s="1"/>
  <c r="BC237" i="11"/>
  <c r="BD237" i="11" s="1"/>
  <c r="BE352" i="11"/>
  <c r="BF352" i="11" s="1"/>
  <c r="Q160" i="7"/>
  <c r="BB21" i="11"/>
  <c r="BA21" i="11"/>
  <c r="BB31" i="11"/>
  <c r="BA31" i="11"/>
  <c r="BB253" i="11"/>
  <c r="BA253" i="11"/>
  <c r="BB280" i="11"/>
  <c r="BA280" i="11"/>
  <c r="BB307" i="11"/>
  <c r="BA307" i="11"/>
  <c r="R39" i="7"/>
  <c r="S39" i="7"/>
  <c r="V39" i="7" s="1"/>
  <c r="W39" i="7" s="1"/>
  <c r="Y39" i="7" s="1"/>
  <c r="T39" i="7"/>
  <c r="Q42" i="7"/>
  <c r="R104" i="7"/>
  <c r="T104" i="7"/>
  <c r="S104" i="7"/>
  <c r="V104" i="7" s="1"/>
  <c r="W104" i="7" s="1"/>
  <c r="Y104" i="7" s="1"/>
  <c r="Q125" i="7"/>
  <c r="BC138" i="11"/>
  <c r="BD138" i="11" s="1"/>
  <c r="BC109" i="11"/>
  <c r="BD109" i="11" s="1"/>
  <c r="BC319" i="11"/>
  <c r="BD319" i="11" s="1"/>
  <c r="BC121" i="11"/>
  <c r="BD121" i="11" s="1"/>
  <c r="BC348" i="11"/>
  <c r="BD348" i="11" s="1"/>
  <c r="Q4" i="7"/>
  <c r="BN37" i="4"/>
  <c r="BO37" i="4" s="1"/>
  <c r="BM37" i="4"/>
  <c r="O68" i="7"/>
  <c r="L68" i="7"/>
  <c r="BG94" i="11"/>
  <c r="BH94" i="11" s="1"/>
  <c r="BI94" i="11" s="1"/>
  <c r="BG438" i="11"/>
  <c r="BH438" i="11" s="1"/>
  <c r="BI438" i="11" s="1"/>
  <c r="BC198" i="11"/>
  <c r="BD198" i="11" s="1"/>
  <c r="M22" i="7"/>
  <c r="N22" i="7" s="1"/>
  <c r="L22" i="7"/>
  <c r="Q119" i="7"/>
  <c r="Q48" i="7"/>
  <c r="O59" i="7"/>
  <c r="L59" i="7"/>
  <c r="O122" i="7"/>
  <c r="L122" i="7"/>
  <c r="Q122" i="7" s="1"/>
  <c r="M3" i="7"/>
  <c r="N3" i="7" s="1"/>
  <c r="L3" i="7"/>
  <c r="BG378" i="11"/>
  <c r="BH378" i="11" s="1"/>
  <c r="BI378" i="11" s="1"/>
  <c r="R90" i="7"/>
  <c r="T90" i="7"/>
  <c r="S90" i="7"/>
  <c r="V90" i="7" s="1"/>
  <c r="W90" i="7" s="1"/>
  <c r="Y90" i="7" s="1"/>
  <c r="R197" i="7"/>
  <c r="S197" i="7"/>
  <c r="V197" i="7" s="1"/>
  <c r="W197" i="7" s="1"/>
  <c r="Y197" i="7" s="1"/>
  <c r="T197" i="7"/>
  <c r="BG387" i="11"/>
  <c r="BH387" i="11" s="1"/>
  <c r="BI387" i="11" s="1"/>
  <c r="R144" i="7"/>
  <c r="S144" i="7"/>
  <c r="V144" i="7" s="1"/>
  <c r="W144" i="7" s="1"/>
  <c r="Y144" i="7" s="1"/>
  <c r="T144" i="7"/>
  <c r="R188" i="7"/>
  <c r="S188" i="7"/>
  <c r="V188" i="7" s="1"/>
  <c r="W188" i="7" s="1"/>
  <c r="Y188" i="7" s="1"/>
  <c r="T188" i="7"/>
  <c r="BG314" i="11"/>
  <c r="BH314" i="11" s="1"/>
  <c r="BI314" i="11" s="1"/>
  <c r="BG369" i="11"/>
  <c r="BH369" i="11" s="1"/>
  <c r="BI369" i="11" s="1"/>
  <c r="BG396" i="11"/>
  <c r="BH396" i="11" s="1"/>
  <c r="BI396" i="11" s="1"/>
  <c r="BG495" i="11"/>
  <c r="BH495" i="11" s="1"/>
  <c r="BI495" i="11" s="1"/>
  <c r="BG436" i="11"/>
  <c r="BH436" i="11" s="1"/>
  <c r="BI436" i="11" s="1"/>
  <c r="BN424" i="11"/>
  <c r="BP424" i="11" s="1" a="1"/>
  <c r="BP424" i="11" s="1"/>
  <c r="BQ424" i="11" s="1"/>
  <c r="BM424" i="11" a="1"/>
  <c r="BM424" i="11" s="1"/>
  <c r="BG376" i="11"/>
  <c r="BH376" i="11" s="1"/>
  <c r="BI376" i="11" s="1"/>
  <c r="BJ391" i="11"/>
  <c r="BK391" i="11" s="1"/>
  <c r="BL391" i="11" s="1"/>
  <c r="BG398" i="11"/>
  <c r="BH398" i="11" s="1"/>
  <c r="BI398" i="11" s="1"/>
  <c r="BG437" i="11"/>
  <c r="BH437" i="11" s="1"/>
  <c r="BI437" i="11" s="1"/>
  <c r="BC334" i="11"/>
  <c r="BD334" i="11" s="1"/>
  <c r="BB62" i="11"/>
  <c r="BA62" i="11"/>
  <c r="BB47" i="11"/>
  <c r="BA47" i="11"/>
  <c r="BB266" i="11"/>
  <c r="BA266" i="11"/>
  <c r="BB293" i="11"/>
  <c r="BA293" i="11"/>
  <c r="BC2" i="11"/>
  <c r="BD2" i="11" s="1"/>
  <c r="BC194" i="11"/>
  <c r="BD194" i="11" s="1"/>
  <c r="BC221" i="11"/>
  <c r="BD221" i="11" s="1"/>
  <c r="BC354" i="11"/>
  <c r="BD354" i="11" s="1"/>
  <c r="BC147" i="11"/>
  <c r="BD147" i="11" s="1"/>
  <c r="O15" i="7"/>
  <c r="L15" i="7"/>
  <c r="O55" i="7"/>
  <c r="L55" i="7"/>
  <c r="O53" i="7"/>
  <c r="L53" i="7"/>
  <c r="R162" i="7"/>
  <c r="S162" i="7"/>
  <c r="V162" i="7" s="1"/>
  <c r="W162" i="7" s="1"/>
  <c r="Y162" i="7" s="1"/>
  <c r="T162" i="7"/>
  <c r="BB84" i="11"/>
  <c r="BA84" i="11"/>
  <c r="BC97" i="11"/>
  <c r="BD97" i="11" s="1"/>
  <c r="BC150" i="11"/>
  <c r="BD150" i="11" s="1"/>
  <c r="BC53" i="11"/>
  <c r="BD53" i="11" s="1"/>
  <c r="BC331" i="11"/>
  <c r="BD331" i="11" s="1"/>
  <c r="BC133" i="11"/>
  <c r="BD133" i="11" s="1"/>
  <c r="BG432" i="11"/>
  <c r="BH432" i="11" s="1"/>
  <c r="BI432" i="11" s="1"/>
  <c r="BC81" i="11"/>
  <c r="BD81" i="11" s="1"/>
  <c r="BC317" i="11"/>
  <c r="BD317" i="11" s="1"/>
  <c r="BC122" i="11"/>
  <c r="BD122" i="11" s="1"/>
  <c r="BC349" i="11"/>
  <c r="BD349" i="11" s="1"/>
  <c r="BC151" i="11"/>
  <c r="BD151" i="11" s="1"/>
  <c r="BJ113" i="4"/>
  <c r="BK113" i="4" s="1"/>
  <c r="BC19" i="11"/>
  <c r="BD19" i="11" s="1"/>
  <c r="O12" i="7"/>
  <c r="L12" i="7"/>
  <c r="BC325" i="11"/>
  <c r="BD325" i="11" s="1"/>
  <c r="BJ507" i="11"/>
  <c r="BK507" i="11" s="1"/>
  <c r="BL507" i="11" s="1"/>
  <c r="BJ371" i="11"/>
  <c r="BK371" i="11" s="1"/>
  <c r="BL371" i="11" s="1"/>
  <c r="BJ482" i="11"/>
  <c r="BK482" i="11" s="1"/>
  <c r="BL482" i="11" s="1"/>
  <c r="BJ517" i="11"/>
  <c r="BK517" i="11" s="1"/>
  <c r="BL517" i="11" s="1"/>
  <c r="BB71" i="11"/>
  <c r="BA71" i="11"/>
  <c r="BB82" i="11"/>
  <c r="BA82" i="11"/>
  <c r="BB269" i="11"/>
  <c r="BA269" i="11"/>
  <c r="BB296" i="11"/>
  <c r="BA296" i="11"/>
  <c r="O73" i="7"/>
  <c r="L73" i="7"/>
  <c r="O151" i="7"/>
  <c r="L151" i="7"/>
  <c r="BJ457" i="11"/>
  <c r="BK457" i="11" s="1"/>
  <c r="BL457" i="11" s="1"/>
  <c r="BB33" i="11"/>
  <c r="BA33" i="11"/>
  <c r="BB66" i="11"/>
  <c r="BA66" i="11"/>
  <c r="BB257" i="11"/>
  <c r="BA257" i="11"/>
  <c r="BB284" i="11"/>
  <c r="BA284" i="11"/>
  <c r="BB311" i="11"/>
  <c r="BA311" i="11"/>
  <c r="O180" i="7"/>
  <c r="L180" i="7"/>
  <c r="R135" i="7"/>
  <c r="S135" i="7"/>
  <c r="V135" i="7" s="1"/>
  <c r="W135" i="7" s="1"/>
  <c r="Y135" i="7" s="1"/>
  <c r="T135" i="7"/>
  <c r="O177" i="7"/>
  <c r="L177" i="7"/>
  <c r="BJ372" i="11"/>
  <c r="BK372" i="11" s="1"/>
  <c r="BL372" i="11" s="1"/>
  <c r="BJ399" i="11"/>
  <c r="BK399" i="11" s="1"/>
  <c r="BL399" i="11" s="1"/>
  <c r="BJ426" i="11"/>
  <c r="BK426" i="11" s="1"/>
  <c r="BL426" i="11" s="1"/>
  <c r="BJ459" i="11"/>
  <c r="BK459" i="11" s="1"/>
  <c r="BL459" i="11" s="1"/>
  <c r="BB48" i="11"/>
  <c r="BA48" i="11"/>
  <c r="BB11" i="11"/>
  <c r="BA11" i="11"/>
  <c r="BB262" i="11"/>
  <c r="BA262" i="11"/>
  <c r="BB289" i="11"/>
  <c r="BA289" i="11"/>
  <c r="R117" i="7"/>
  <c r="S117" i="7"/>
  <c r="V117" i="7" s="1"/>
  <c r="W117" i="7" s="1"/>
  <c r="Y117" i="7" s="1"/>
  <c r="T117" i="7"/>
  <c r="O60" i="7"/>
  <c r="L60" i="7"/>
  <c r="O190" i="7"/>
  <c r="L190" i="7"/>
  <c r="BC187" i="11"/>
  <c r="BD187" i="11" s="1"/>
  <c r="BC214" i="11"/>
  <c r="BD214" i="11" s="1"/>
  <c r="BC241" i="11"/>
  <c r="BD241" i="11" s="1"/>
  <c r="BC70" i="11"/>
  <c r="BD70" i="11" s="1"/>
  <c r="BC335" i="11"/>
  <c r="BD335" i="11" s="1"/>
  <c r="BC140" i="11"/>
  <c r="BD140" i="11" s="1"/>
  <c r="BC69" i="11"/>
  <c r="BD69" i="11" s="1"/>
  <c r="BC315" i="11"/>
  <c r="BD315" i="11" s="1"/>
  <c r="L54" i="7"/>
  <c r="O187" i="7"/>
  <c r="L187" i="7"/>
  <c r="BC182" i="11"/>
  <c r="BD182" i="11" s="1"/>
  <c r="BC209" i="11"/>
  <c r="BD209" i="11" s="1"/>
  <c r="BC236" i="11"/>
  <c r="BD236" i="11" s="1"/>
  <c r="BJ181" i="4"/>
  <c r="BK181" i="4" s="1"/>
  <c r="BN72" i="4"/>
  <c r="BO72" i="4" s="1"/>
  <c r="BM72" i="4"/>
  <c r="BC8" i="11"/>
  <c r="BD8" i="11" s="1"/>
  <c r="BC155" i="11"/>
  <c r="BD155" i="11" s="1"/>
  <c r="BC58" i="11"/>
  <c r="BD58" i="11" s="1"/>
  <c r="BC330" i="11"/>
  <c r="BD330" i="11" s="1"/>
  <c r="BB250" i="11"/>
  <c r="BA250" i="11"/>
  <c r="O62" i="7"/>
  <c r="L62" i="7"/>
  <c r="BJ165" i="4"/>
  <c r="BK165" i="4" s="1"/>
  <c r="BJ442" i="11"/>
  <c r="BK442" i="11" s="1"/>
  <c r="BL442" i="11" s="1"/>
  <c r="BN477" i="11"/>
  <c r="BP477" i="11" s="1" a="1"/>
  <c r="BP477" i="11" s="1"/>
  <c r="BQ477" i="11" s="1"/>
  <c r="BM477" i="11" a="1"/>
  <c r="BM477" i="11" s="1"/>
  <c r="BJ419" i="11"/>
  <c r="BK419" i="11"/>
  <c r="BL419" i="11" s="1"/>
  <c r="BN470" i="11"/>
  <c r="BP470" i="11" s="1" a="1"/>
  <c r="BP470" i="11" s="1"/>
  <c r="BQ470" i="11" s="1"/>
  <c r="BM470" i="11" a="1"/>
  <c r="BM470" i="11" s="1"/>
  <c r="BJ533" i="11"/>
  <c r="BK533" i="11" s="1"/>
  <c r="BL533" i="11" s="1"/>
  <c r="BN505" i="11"/>
  <c r="BP505" i="11" s="1" a="1"/>
  <c r="BP505" i="11" s="1"/>
  <c r="BQ505" i="11" s="1"/>
  <c r="BM505" i="11" a="1"/>
  <c r="BM505" i="11" s="1"/>
  <c r="BJ516" i="11"/>
  <c r="BK516" i="11" s="1"/>
  <c r="BL516" i="11" s="1"/>
  <c r="BB246" i="11"/>
  <c r="BA246" i="11"/>
  <c r="BJ471" i="11"/>
  <c r="BK471" i="11" s="1"/>
  <c r="BL471" i="11" s="1"/>
  <c r="BC347" i="11"/>
  <c r="BD347" i="11" s="1"/>
  <c r="L200" i="7"/>
  <c r="O32" i="7"/>
  <c r="L32" i="7"/>
  <c r="O98" i="7"/>
  <c r="L98" i="7"/>
  <c r="O79" i="7"/>
  <c r="L79" i="7"/>
  <c r="BN363" i="11"/>
  <c r="BP363" i="11" s="1" a="1"/>
  <c r="BP363" i="11" s="1"/>
  <c r="BQ363" i="11" s="1"/>
  <c r="BM363" i="11" a="1"/>
  <c r="BM363" i="11" s="1"/>
  <c r="BJ381" i="11"/>
  <c r="BK381" i="11" s="1"/>
  <c r="BL381" i="11" s="1"/>
  <c r="BG423" i="11"/>
  <c r="BH423" i="11" s="1"/>
  <c r="BI423" i="11" s="1"/>
  <c r="BN444" i="11"/>
  <c r="BP444" i="11" s="1" a="1"/>
  <c r="BP444" i="11" s="1"/>
  <c r="BQ444" i="11" s="1"/>
  <c r="BM444" i="11" a="1"/>
  <c r="BM444" i="11" s="1"/>
  <c r="BJ504" i="11"/>
  <c r="BK504" i="11" s="1"/>
  <c r="BL504" i="11" s="1"/>
  <c r="BB80" i="11"/>
  <c r="BA80" i="11"/>
  <c r="BB110" i="11"/>
  <c r="BA110" i="11"/>
  <c r="BB272" i="11"/>
  <c r="BA272" i="11"/>
  <c r="BB299" i="11"/>
  <c r="BA299" i="11"/>
  <c r="BN364" i="11"/>
  <c r="BP364" i="11" s="1" a="1"/>
  <c r="BP364" i="11" s="1"/>
  <c r="BQ364" i="11" s="1"/>
  <c r="BM364" i="11" a="1"/>
  <c r="BM364" i="11" s="1"/>
  <c r="O113" i="7"/>
  <c r="L113" i="7"/>
  <c r="BC222" i="11"/>
  <c r="BD222" i="11" s="1"/>
  <c r="O25" i="7"/>
  <c r="L25" i="7"/>
  <c r="O13" i="7"/>
  <c r="L13" i="7"/>
  <c r="O158" i="7"/>
  <c r="L158" i="7"/>
  <c r="BG397" i="11"/>
  <c r="BH397" i="11" s="1"/>
  <c r="BI397" i="11" s="1"/>
  <c r="BG510" i="11"/>
  <c r="BH510" i="11" s="1"/>
  <c r="BI510" i="11" s="1"/>
  <c r="BG449" i="11"/>
  <c r="BH449" i="11" s="1"/>
  <c r="BI449" i="11" s="1"/>
  <c r="BG478" i="11"/>
  <c r="BH478" i="11" s="1"/>
  <c r="BI478" i="11" s="1"/>
  <c r="O174" i="7"/>
  <c r="L174" i="7"/>
  <c r="BG546" i="11"/>
  <c r="BH546" i="11" s="1"/>
  <c r="BI546" i="11" s="1"/>
  <c r="O85" i="7"/>
  <c r="L85" i="7"/>
  <c r="BJ95" i="11"/>
  <c r="BK95" i="11" s="1"/>
  <c r="BL95" i="11" s="1"/>
  <c r="O66" i="7"/>
  <c r="L66" i="7"/>
  <c r="O115" i="7"/>
  <c r="L115" i="7"/>
  <c r="BC90" i="11"/>
  <c r="BD90" i="11" s="1"/>
  <c r="BC240" i="11"/>
  <c r="BD240" i="11" s="1"/>
  <c r="O121" i="7"/>
  <c r="L121" i="7"/>
  <c r="O109" i="7"/>
  <c r="L109" i="7"/>
  <c r="BG409" i="11"/>
  <c r="BH409" i="11" s="1"/>
  <c r="BI409" i="11" s="1"/>
  <c r="BG448" i="11"/>
  <c r="BH448" i="11" s="1"/>
  <c r="BI448" i="11" s="1"/>
  <c r="BG450" i="11"/>
  <c r="BH450" i="11" s="1"/>
  <c r="BI450" i="11" s="1"/>
  <c r="BG543" i="11"/>
  <c r="BH543" i="11" s="1"/>
  <c r="BI543" i="11" s="1"/>
  <c r="BG386" i="11"/>
  <c r="BH386" i="11" s="1"/>
  <c r="BI386" i="11" s="1"/>
  <c r="BG425" i="11"/>
  <c r="BH425" i="11" s="1"/>
  <c r="BI425" i="11" s="1"/>
  <c r="BG461" i="11"/>
  <c r="BH461" i="11" s="1"/>
  <c r="BI461" i="11" s="1"/>
  <c r="BG500" i="11"/>
  <c r="BH500" i="11"/>
  <c r="BI500" i="11" s="1"/>
  <c r="BG536" i="11"/>
  <c r="BH536" i="11" s="1"/>
  <c r="BI536" i="11" s="1"/>
  <c r="BG493" i="11"/>
  <c r="BH493" i="11"/>
  <c r="BI493" i="11" s="1"/>
  <c r="BG541" i="11"/>
  <c r="BH541" i="11" s="1"/>
  <c r="BI541" i="11" s="1"/>
  <c r="BG528" i="11"/>
  <c r="BH528" i="11" s="1"/>
  <c r="BI528" i="11" s="1"/>
  <c r="BC41" i="11"/>
  <c r="BD41" i="11" s="1"/>
  <c r="BC332" i="11"/>
  <c r="BD332" i="11" s="1"/>
  <c r="BC137" i="11"/>
  <c r="BD137" i="11" s="1"/>
  <c r="BC43" i="11"/>
  <c r="BD43" i="11" s="1"/>
  <c r="BC166" i="11"/>
  <c r="BD166" i="11" s="1"/>
  <c r="BG410" i="11"/>
  <c r="BH410" i="11" s="1"/>
  <c r="BI410" i="11" s="1"/>
  <c r="BG506" i="11"/>
  <c r="BH506" i="11" s="1"/>
  <c r="BI506" i="11" s="1"/>
  <c r="BG538" i="11"/>
  <c r="BH538" i="11" s="1"/>
  <c r="BI538" i="11" s="1"/>
  <c r="O52" i="7"/>
  <c r="L52" i="7"/>
  <c r="O154" i="7"/>
  <c r="L154" i="7"/>
  <c r="O84" i="7"/>
  <c r="L84" i="7"/>
  <c r="L31" i="7"/>
  <c r="BG168" i="11"/>
  <c r="BH168" i="11" s="1"/>
  <c r="BI168" i="11" s="1"/>
  <c r="BN382" i="11"/>
  <c r="BP382" i="11" s="1" a="1"/>
  <c r="BP382" i="11" s="1"/>
  <c r="BQ382" i="11" s="1"/>
  <c r="BM382" i="11" a="1"/>
  <c r="BM382" i="11" s="1"/>
  <c r="BJ445" i="11"/>
  <c r="BK445" i="11" s="1"/>
  <c r="BL445" i="11" s="1"/>
  <c r="BG443" i="11"/>
  <c r="BH443" i="11" s="1"/>
  <c r="BI443" i="11" s="1"/>
  <c r="BG542" i="11"/>
  <c r="BH542" i="11" s="1"/>
  <c r="BI542" i="11" s="1"/>
  <c r="BB6" i="11"/>
  <c r="BA6" i="11"/>
  <c r="BB248" i="11"/>
  <c r="BA248" i="11"/>
  <c r="BB275" i="11"/>
  <c r="BA275" i="11"/>
  <c r="O92" i="7"/>
  <c r="L92" i="7"/>
  <c r="O91" i="7"/>
  <c r="BJ161" i="4"/>
  <c r="BK161" i="4" s="1"/>
  <c r="BJ523" i="11"/>
  <c r="BK523" i="11" s="1"/>
  <c r="BL523" i="11" s="1"/>
  <c r="O26" i="7"/>
  <c r="L26" i="7"/>
  <c r="BC231" i="11"/>
  <c r="BD231" i="11" s="1"/>
  <c r="O9" i="7"/>
  <c r="L9" i="7"/>
  <c r="O88" i="7"/>
  <c r="L88" i="7"/>
  <c r="BN64" i="4"/>
  <c r="BO64" i="4" s="1"/>
  <c r="BM64" i="4"/>
  <c r="BP64" i="4" s="1"/>
  <c r="AJ64" i="3" s="1"/>
  <c r="BC135" i="11"/>
  <c r="BD135" i="11" s="1"/>
  <c r="BC78" i="11"/>
  <c r="BD78" i="11" s="1"/>
  <c r="BC316" i="11"/>
  <c r="BD316" i="11" s="1"/>
  <c r="BC118" i="11"/>
  <c r="BD118" i="11" s="1"/>
  <c r="BC345" i="11"/>
  <c r="BD345" i="11" s="1"/>
  <c r="BG385" i="11"/>
  <c r="BH385" i="11" s="1"/>
  <c r="BI385" i="11" s="1"/>
  <c r="BN415" i="11"/>
  <c r="BP415" i="11" s="1" a="1"/>
  <c r="BP415" i="11" s="1"/>
  <c r="BQ415" i="11" s="1"/>
  <c r="BM415" i="11" a="1"/>
  <c r="BM415" i="11" s="1"/>
  <c r="BJ439" i="11"/>
  <c r="BK439" i="11" s="1"/>
  <c r="BL439" i="11" s="1"/>
  <c r="BG489" i="11"/>
  <c r="BH489" i="11" s="1"/>
  <c r="BI489" i="11" s="1"/>
  <c r="BG362" i="11"/>
  <c r="BH362" i="11" s="1"/>
  <c r="BI362" i="11" s="1"/>
  <c r="BJ416" i="11"/>
  <c r="BK416" i="11" s="1"/>
  <c r="BL416" i="11" s="1"/>
  <c r="BG476" i="11"/>
  <c r="BH476" i="11" s="1"/>
  <c r="BI476" i="11" s="1"/>
  <c r="BN503" i="11"/>
  <c r="BP503" i="11" s="1" a="1"/>
  <c r="BP503" i="11" s="1"/>
  <c r="BQ503" i="11" s="1"/>
  <c r="BM503" i="11" a="1"/>
  <c r="BM503" i="11" s="1"/>
  <c r="BJ527" i="11"/>
  <c r="BK527" i="11" s="1"/>
  <c r="BL527" i="11" s="1"/>
  <c r="BG511" i="11"/>
  <c r="BH511" i="11" s="1"/>
  <c r="BI511" i="11" s="1"/>
  <c r="BN547" i="11"/>
  <c r="BP547" i="11" s="1" a="1"/>
  <c r="BP547" i="11" s="1"/>
  <c r="BQ547" i="11" s="1"/>
  <c r="BM547" i="11" a="1"/>
  <c r="BM547" i="11" s="1"/>
  <c r="BJ513" i="11"/>
  <c r="BK513" i="11" s="1"/>
  <c r="BL513" i="11" s="1"/>
  <c r="BC152" i="11"/>
  <c r="BD152" i="11" s="1"/>
  <c r="BC327" i="11"/>
  <c r="BD327" i="11" s="1"/>
  <c r="BC358" i="11"/>
  <c r="BD358" i="11" s="1"/>
  <c r="O183" i="7"/>
  <c r="L183" i="7"/>
  <c r="BN96" i="11"/>
  <c r="BP96" i="11" s="1" a="1"/>
  <c r="BP96" i="11" s="1"/>
  <c r="BQ96" i="11" s="1"/>
  <c r="BS96" i="11" s="1"/>
  <c r="BM96" i="11" a="1"/>
  <c r="BM96" i="11" s="1"/>
  <c r="BR96" i="11" s="1"/>
  <c r="O147" i="7"/>
  <c r="L147" i="7"/>
  <c r="BJ59" i="4"/>
  <c r="BK59" i="4" s="1"/>
  <c r="BN153" i="4"/>
  <c r="BO153" i="4" s="1"/>
  <c r="BM153" i="4"/>
  <c r="BP153" i="4" s="1"/>
  <c r="AJ153" i="3" s="1"/>
  <c r="BN118" i="4"/>
  <c r="BO118" i="4" s="1"/>
  <c r="BM118" i="4"/>
  <c r="BP118" i="4" s="1"/>
  <c r="AJ118" i="3" s="1"/>
  <c r="BE7" i="11"/>
  <c r="BF7" i="11" s="1"/>
  <c r="BC153" i="11"/>
  <c r="BD153" i="11" s="1"/>
  <c r="BE46" i="11"/>
  <c r="BF46" i="11" s="1"/>
  <c r="BC134" i="11"/>
  <c r="BD134" i="11" s="1"/>
  <c r="BE161" i="11"/>
  <c r="BF161" i="11" s="1"/>
  <c r="BC85" i="11"/>
  <c r="BD85" i="11" s="1"/>
  <c r="BE136" i="11"/>
  <c r="BF136" i="11" s="1"/>
  <c r="Q89" i="7"/>
  <c r="BB77" i="11"/>
  <c r="BA77" i="11"/>
  <c r="BB102" i="11"/>
  <c r="BA102" i="11"/>
  <c r="BB271" i="11"/>
  <c r="BA271" i="11"/>
  <c r="BB298" i="11"/>
  <c r="BA298" i="11"/>
  <c r="Q172" i="7"/>
  <c r="BG402" i="11"/>
  <c r="BH402" i="11" s="1"/>
  <c r="BI402" i="11" s="1"/>
  <c r="BP123" i="4"/>
  <c r="AJ123" i="3" s="1"/>
  <c r="BP20" i="4"/>
  <c r="AJ20" i="3" s="1"/>
  <c r="BP97" i="4"/>
  <c r="AJ97" i="3" s="1"/>
  <c r="BP117" i="4"/>
  <c r="AJ117" i="3" s="1"/>
  <c r="BP54" i="4"/>
  <c r="AJ54" i="3" s="1"/>
  <c r="O198" i="7"/>
  <c r="L198" i="7"/>
  <c r="BB86" i="11"/>
  <c r="BA86" i="11"/>
  <c r="BB247" i="11"/>
  <c r="BA247" i="11"/>
  <c r="BB274" i="11"/>
  <c r="BA274" i="11"/>
  <c r="BB301" i="11"/>
  <c r="BA301" i="11"/>
  <c r="BP149" i="4"/>
  <c r="AJ149" i="3" s="1"/>
  <c r="Q149" i="7"/>
  <c r="BE114" i="11"/>
  <c r="BF114" i="11" s="1"/>
  <c r="BC184" i="11"/>
  <c r="BD184" i="11" s="1"/>
  <c r="BE193" i="11"/>
  <c r="BF193" i="11" s="1"/>
  <c r="BC211" i="11"/>
  <c r="BD211" i="11" s="1"/>
  <c r="BE220" i="11"/>
  <c r="BF220" i="11" s="1"/>
  <c r="BC238" i="11"/>
  <c r="BD238" i="11" s="1"/>
  <c r="BC174" i="11"/>
  <c r="BD174" i="11" s="1"/>
  <c r="BE183" i="11"/>
  <c r="BF183" i="11" s="1"/>
  <c r="BC201" i="11"/>
  <c r="BD201" i="11" s="1"/>
  <c r="BE210" i="11"/>
  <c r="BF210" i="11" s="1"/>
  <c r="BC228" i="11"/>
  <c r="BD228" i="11" s="1"/>
  <c r="BE237" i="11"/>
  <c r="BF237" i="11" s="1"/>
  <c r="O130" i="7"/>
  <c r="L130" i="7"/>
  <c r="L6" i="7"/>
  <c r="Q6" i="7" s="1"/>
  <c r="BC60" i="11"/>
  <c r="BD60" i="11" s="1"/>
  <c r="BE99" i="11"/>
  <c r="BF99" i="11" s="1"/>
  <c r="BC165" i="11"/>
  <c r="BD165" i="11" s="1"/>
  <c r="BE341" i="11"/>
  <c r="BF341" i="11" s="1"/>
  <c r="BC119" i="11"/>
  <c r="BD119" i="11" s="1"/>
  <c r="BE146" i="11"/>
  <c r="BF146" i="11" s="1"/>
  <c r="BC346" i="11"/>
  <c r="BD346" i="11" s="1"/>
  <c r="BE106" i="11"/>
  <c r="BF106" i="11" s="1"/>
  <c r="BC148" i="11"/>
  <c r="BD148" i="11" s="1"/>
  <c r="BE321" i="11"/>
  <c r="BF321" i="11" s="1"/>
  <c r="BJ37" i="4"/>
  <c r="BK37" i="4" s="1"/>
  <c r="BB36" i="11"/>
  <c r="BA36" i="11"/>
  <c r="BB75" i="11"/>
  <c r="BA75" i="11"/>
  <c r="BB258" i="11"/>
  <c r="BA258" i="11"/>
  <c r="BB285" i="11"/>
  <c r="BA285" i="11"/>
  <c r="BB312" i="11"/>
  <c r="BA312" i="11"/>
  <c r="BB83" i="11"/>
  <c r="BA83" i="11"/>
  <c r="BB255" i="11"/>
  <c r="BA255" i="11"/>
  <c r="BB291" i="11"/>
  <c r="BA291" i="11"/>
  <c r="BB91" i="11"/>
  <c r="BA91" i="11"/>
  <c r="BB297" i="11"/>
  <c r="BA297" i="11"/>
  <c r="BB15" i="11"/>
  <c r="BA15" i="11"/>
  <c r="BB13" i="11"/>
  <c r="BA13" i="11"/>
  <c r="BB251" i="11"/>
  <c r="BA251" i="11"/>
  <c r="BB278" i="11"/>
  <c r="BA278" i="11"/>
  <c r="BB305" i="11"/>
  <c r="BA305" i="11"/>
  <c r="BP160" i="4"/>
  <c r="AJ160" i="3" s="1"/>
  <c r="BP198" i="4"/>
  <c r="AJ198" i="3" s="1"/>
  <c r="BP47" i="4"/>
  <c r="AJ47" i="3" s="1"/>
  <c r="BP52" i="4"/>
  <c r="AJ52" i="3" s="1"/>
  <c r="BP171" i="4"/>
  <c r="AJ171" i="3" s="1"/>
  <c r="BP194" i="4"/>
  <c r="AJ194" i="3" s="1"/>
  <c r="BP125" i="4"/>
  <c r="AJ125" i="3" s="1"/>
  <c r="BP141" i="4"/>
  <c r="AJ141" i="3" s="1"/>
  <c r="BP178" i="4"/>
  <c r="AJ178" i="3" s="1"/>
  <c r="BP41" i="4"/>
  <c r="AJ41" i="3" s="1"/>
  <c r="BP51" i="4"/>
  <c r="AJ51" i="3" s="1"/>
  <c r="BP67" i="4"/>
  <c r="AJ67" i="3" s="1"/>
  <c r="BP129" i="4"/>
  <c r="AJ129" i="3" s="1"/>
  <c r="BP45" i="4"/>
  <c r="AJ45" i="3" s="1"/>
  <c r="BG384" i="11"/>
  <c r="BH384" i="11" s="1"/>
  <c r="BI384" i="11" s="1"/>
  <c r="BG522" i="11"/>
  <c r="BH522" i="11" s="1"/>
  <c r="BI522" i="11" s="1"/>
  <c r="BP42" i="4"/>
  <c r="AJ42" i="3" s="1"/>
  <c r="BC180" i="11"/>
  <c r="BD180" i="11" s="1"/>
  <c r="BE189" i="11"/>
  <c r="BF189" i="11" s="1"/>
  <c r="BC216" i="11"/>
  <c r="BD216" i="11" s="1"/>
  <c r="BE225" i="11"/>
  <c r="BF225" i="11" s="1"/>
  <c r="O17" i="7"/>
  <c r="L17" i="7"/>
  <c r="O34" i="7"/>
  <c r="L34" i="7"/>
  <c r="Q70" i="7"/>
  <c r="BC172" i="11"/>
  <c r="BD172" i="11" s="1"/>
  <c r="BE181" i="11"/>
  <c r="BF181" i="11" s="1"/>
  <c r="BC199" i="11"/>
  <c r="BD199" i="11" s="1"/>
  <c r="BE208" i="11"/>
  <c r="BF208" i="11" s="1"/>
  <c r="BC226" i="11"/>
  <c r="BD226" i="11" s="1"/>
  <c r="BE235" i="11"/>
  <c r="BF235" i="11" s="1"/>
  <c r="Q59" i="7"/>
  <c r="O192" i="7"/>
  <c r="L192" i="7"/>
  <c r="Q83" i="7"/>
  <c r="Q196" i="7"/>
  <c r="BP3" i="4"/>
  <c r="AJ3" i="3" s="1"/>
  <c r="BC170" i="11"/>
  <c r="BD170" i="11" s="1"/>
  <c r="BE179" i="11"/>
  <c r="BF179" i="11" s="1"/>
  <c r="BC197" i="11"/>
  <c r="BD197" i="11" s="1"/>
  <c r="BE215" i="11"/>
  <c r="BF215" i="11" s="1"/>
  <c r="BC242" i="11"/>
  <c r="BD242" i="11" s="1"/>
  <c r="Q10" i="7"/>
  <c r="BB264" i="11"/>
  <c r="BA264" i="11"/>
  <c r="BC329" i="11"/>
  <c r="BD329" i="11" s="1"/>
  <c r="BE334" i="11"/>
  <c r="BF334" i="11" s="1"/>
  <c r="BC63" i="11"/>
  <c r="BD63" i="11" s="1"/>
  <c r="BE2" i="11"/>
  <c r="BF2" i="11" s="1"/>
  <c r="BC185" i="11"/>
  <c r="BD185" i="11" s="1"/>
  <c r="BE194" i="11"/>
  <c r="BF194" i="11" s="1"/>
  <c r="BC212" i="11"/>
  <c r="BD212" i="11" s="1"/>
  <c r="BE221" i="11"/>
  <c r="BF221" i="11" s="1"/>
  <c r="BC239" i="11"/>
  <c r="BD239" i="11" s="1"/>
  <c r="BE354" i="11"/>
  <c r="BF354" i="11" s="1"/>
  <c r="BP7" i="4"/>
  <c r="AJ7" i="3" s="1"/>
  <c r="O78" i="7"/>
  <c r="L78" i="7"/>
  <c r="BJ186" i="4"/>
  <c r="BK186" i="4" s="1"/>
  <c r="O178" i="7"/>
  <c r="L178" i="7"/>
  <c r="BC3" i="11"/>
  <c r="BD3" i="11" s="1"/>
  <c r="BE147" i="11"/>
  <c r="BF147" i="11" s="1"/>
  <c r="BB45" i="11"/>
  <c r="BA45" i="11"/>
  <c r="BB112" i="11"/>
  <c r="BA112" i="11"/>
  <c r="BB39" i="11"/>
  <c r="BA39" i="11"/>
  <c r="O27" i="7"/>
  <c r="L27" i="7"/>
  <c r="BJ91" i="4"/>
  <c r="BK91" i="4" s="1"/>
  <c r="BN175" i="4"/>
  <c r="BO175" i="4" s="1"/>
  <c r="BM175" i="4"/>
  <c r="BB54" i="11"/>
  <c r="BA54" i="11"/>
  <c r="BB29" i="11"/>
  <c r="BA29" i="11"/>
  <c r="BB282" i="11"/>
  <c r="BA282" i="11"/>
  <c r="BB309" i="11"/>
  <c r="BA309" i="11"/>
  <c r="BB279" i="11"/>
  <c r="BA279" i="11"/>
  <c r="BP8" i="4"/>
  <c r="AJ8" i="3" s="1"/>
  <c r="O77" i="7"/>
  <c r="L77" i="7"/>
  <c r="Q15" i="7"/>
  <c r="O74" i="7"/>
  <c r="L74" i="7"/>
  <c r="BP183" i="4"/>
  <c r="AJ183" i="3" s="1"/>
  <c r="O181" i="7"/>
  <c r="L181" i="7"/>
  <c r="BC353" i="11"/>
  <c r="BD353" i="11" s="1"/>
  <c r="BE97" i="11"/>
  <c r="BF97" i="11" s="1"/>
  <c r="BC123" i="11"/>
  <c r="BD123" i="11" s="1"/>
  <c r="BE150" i="11"/>
  <c r="BF150" i="11" s="1"/>
  <c r="BC25" i="11"/>
  <c r="BD25" i="11" s="1"/>
  <c r="BE53" i="11"/>
  <c r="BF53" i="11" s="1"/>
  <c r="BC158" i="11"/>
  <c r="BD158" i="11" s="1"/>
  <c r="BE331" i="11"/>
  <c r="BF331" i="11" s="1"/>
  <c r="BC79" i="11"/>
  <c r="BD79" i="11" s="1"/>
  <c r="BE133" i="11"/>
  <c r="BF133" i="11" s="1"/>
  <c r="BC333" i="11"/>
  <c r="BD333" i="11" s="1"/>
  <c r="BE81" i="11"/>
  <c r="BF81" i="11" s="1"/>
  <c r="BC141" i="11"/>
  <c r="BD141" i="11" s="1"/>
  <c r="BE317" i="11"/>
  <c r="BF317" i="11" s="1"/>
  <c r="BC115" i="11"/>
  <c r="BD115" i="11" s="1"/>
  <c r="BE122" i="11"/>
  <c r="BF122" i="11" s="1"/>
  <c r="BC322" i="11"/>
  <c r="BD322" i="11" s="1"/>
  <c r="BE349" i="11"/>
  <c r="BF349" i="11" s="1"/>
  <c r="BC124" i="11"/>
  <c r="BD124" i="11" s="1"/>
  <c r="BE151" i="11"/>
  <c r="BF151" i="11" s="1"/>
  <c r="BN113" i="4"/>
  <c r="BO113" i="4" s="1"/>
  <c r="BM113" i="4"/>
  <c r="BP113" i="4" s="1"/>
  <c r="AJ113" i="3" s="1"/>
  <c r="BC120" i="11"/>
  <c r="BD120" i="11" s="1"/>
  <c r="BE19" i="11"/>
  <c r="BF19" i="11" s="1"/>
  <c r="Q12" i="7"/>
  <c r="BE325" i="11"/>
  <c r="BF325" i="11" s="1"/>
  <c r="BJ105" i="4"/>
  <c r="BK105" i="4" s="1"/>
  <c r="BJ430" i="11"/>
  <c r="BK430" i="11" s="1"/>
  <c r="BL430" i="11" s="1"/>
  <c r="BP99" i="4"/>
  <c r="AJ99" i="3" s="1"/>
  <c r="BJ407" i="11"/>
  <c r="BK407" i="11" s="1"/>
  <c r="BL407" i="11" s="1"/>
  <c r="BJ521" i="11"/>
  <c r="BK521" i="11" s="1"/>
  <c r="BL521" i="11" s="1"/>
  <c r="BJ483" i="11"/>
  <c r="BK483" i="11" s="1"/>
  <c r="BL483" i="11" s="1"/>
  <c r="BP168" i="4"/>
  <c r="AJ168" i="3" s="1"/>
  <c r="BP130" i="4"/>
  <c r="AJ130" i="3" s="1"/>
  <c r="O146" i="7"/>
  <c r="L146" i="7"/>
  <c r="O75" i="7"/>
  <c r="L75" i="7"/>
  <c r="O137" i="7"/>
  <c r="L137" i="7"/>
  <c r="BP23" i="4"/>
  <c r="AJ23" i="3" s="1"/>
  <c r="Q180" i="7"/>
  <c r="BP126" i="4"/>
  <c r="AJ126" i="3" s="1"/>
  <c r="BP145" i="4"/>
  <c r="AJ145" i="3" s="1"/>
  <c r="R72" i="7"/>
  <c r="S72" i="7"/>
  <c r="V72" i="7" s="1"/>
  <c r="W72" i="7" s="1"/>
  <c r="Y72" i="7" s="1"/>
  <c r="T72" i="7"/>
  <c r="BB59" i="11"/>
  <c r="BA59" i="11"/>
  <c r="BB38" i="11"/>
  <c r="BA38" i="11"/>
  <c r="BB265" i="11"/>
  <c r="BA265" i="11"/>
  <c r="BB292" i="11"/>
  <c r="BA292" i="11"/>
  <c r="Q60" i="7"/>
  <c r="BC178" i="11"/>
  <c r="BD178" i="11" s="1"/>
  <c r="BE187" i="11"/>
  <c r="BF187" i="11" s="1"/>
  <c r="BC205" i="11"/>
  <c r="BD205" i="11" s="1"/>
  <c r="BE214" i="11"/>
  <c r="BF214" i="11" s="1"/>
  <c r="BC232" i="11"/>
  <c r="BD232" i="11" s="1"/>
  <c r="BE241" i="11"/>
  <c r="BF241" i="11" s="1"/>
  <c r="BC34" i="11"/>
  <c r="BD34" i="11" s="1"/>
  <c r="BE70" i="11"/>
  <c r="BF70" i="11" s="1"/>
  <c r="BC159" i="11"/>
  <c r="BD159" i="11" s="1"/>
  <c r="BE335" i="11"/>
  <c r="BF335" i="11" s="1"/>
  <c r="BC88" i="11"/>
  <c r="BD88" i="11" s="1"/>
  <c r="BE140" i="11"/>
  <c r="BF140" i="11" s="1"/>
  <c r="BC340" i="11"/>
  <c r="BD340" i="11" s="1"/>
  <c r="BE69" i="11"/>
  <c r="BF69" i="11" s="1"/>
  <c r="BC142" i="11"/>
  <c r="BD142" i="11" s="1"/>
  <c r="BE315" i="11"/>
  <c r="BF315" i="11" s="1"/>
  <c r="O157" i="7"/>
  <c r="L157" i="7"/>
  <c r="O54" i="7"/>
  <c r="O14" i="7"/>
  <c r="L14" i="7"/>
  <c r="BC173" i="11"/>
  <c r="BD173" i="11" s="1"/>
  <c r="BE182" i="11"/>
  <c r="BF182" i="11" s="1"/>
  <c r="BC200" i="11"/>
  <c r="BD200" i="11" s="1"/>
  <c r="BE209" i="11"/>
  <c r="BF209" i="11" s="1"/>
  <c r="BC227" i="11"/>
  <c r="BD227" i="11" s="1"/>
  <c r="BE236" i="11"/>
  <c r="BF236" i="11" s="1"/>
  <c r="R102" i="7"/>
  <c r="S102" i="7"/>
  <c r="V102" i="7" s="1"/>
  <c r="W102" i="7" s="1"/>
  <c r="Y102" i="7" s="1"/>
  <c r="T102" i="7"/>
  <c r="BN181" i="4"/>
  <c r="BO181" i="4" s="1"/>
  <c r="BM181" i="4"/>
  <c r="BP181" i="4" s="1"/>
  <c r="AJ181" i="3" s="1"/>
  <c r="BC357" i="11"/>
  <c r="BD357" i="11" s="1"/>
  <c r="BE8" i="11"/>
  <c r="BF8" i="11" s="1"/>
  <c r="BC128" i="11"/>
  <c r="BD128" i="11" s="1"/>
  <c r="BE155" i="11"/>
  <c r="BF155" i="11" s="1"/>
  <c r="BC10" i="11"/>
  <c r="BD10" i="11" s="1"/>
  <c r="BE58" i="11"/>
  <c r="BF58" i="11" s="1"/>
  <c r="BC157" i="11"/>
  <c r="BD157" i="11" s="1"/>
  <c r="BE330" i="11"/>
  <c r="BF330" i="11" s="1"/>
  <c r="O40" i="7"/>
  <c r="L40" i="7"/>
  <c r="BP63" i="4"/>
  <c r="AJ63" i="3" s="1"/>
  <c r="Q62" i="7"/>
  <c r="BJ86" i="4"/>
  <c r="BK86" i="4" s="1"/>
  <c r="BN165" i="4"/>
  <c r="BO165" i="4" s="1"/>
  <c r="BM165" i="4"/>
  <c r="BB9" i="11"/>
  <c r="BA9" i="11"/>
  <c r="BB92" i="11"/>
  <c r="BA92" i="11"/>
  <c r="BB249" i="11"/>
  <c r="BA249" i="11"/>
  <c r="BB276" i="11"/>
  <c r="BA276" i="11"/>
  <c r="BB303" i="11"/>
  <c r="BA303" i="11"/>
  <c r="BJ534" i="11"/>
  <c r="BK534" i="11" s="1"/>
  <c r="BL534" i="11" s="1"/>
  <c r="BJ383" i="11"/>
  <c r="BK383" i="11" s="1"/>
  <c r="BL383" i="11" s="1"/>
  <c r="BJ497" i="11"/>
  <c r="BK497" i="11" s="1"/>
  <c r="BL497" i="11" s="1"/>
  <c r="BJ535" i="11"/>
  <c r="BK535" i="11" s="1"/>
  <c r="BL535" i="11" s="1"/>
  <c r="BP35" i="4"/>
  <c r="AJ35" i="3" s="1"/>
  <c r="BP68" i="4"/>
  <c r="AJ68" i="3" s="1"/>
  <c r="O150" i="7"/>
  <c r="L150" i="7"/>
  <c r="BN368" i="11"/>
  <c r="BP368" i="11" s="1" a="1"/>
  <c r="BP368" i="11" s="1"/>
  <c r="BQ368" i="11" s="1"/>
  <c r="BM368" i="11" a="1"/>
  <c r="BM368" i="11" s="1"/>
  <c r="BJ530" i="11"/>
  <c r="BK530" i="11" s="1"/>
  <c r="BL530" i="11" s="1"/>
  <c r="BC144" i="11"/>
  <c r="BD144" i="11" s="1"/>
  <c r="BE347" i="11"/>
  <c r="BF347" i="11" s="1"/>
  <c r="BC100" i="11"/>
  <c r="BD100" i="11" s="1"/>
  <c r="BP21" i="4"/>
  <c r="AJ21" i="3" s="1"/>
  <c r="O200" i="7"/>
  <c r="Q200" i="7" s="1"/>
  <c r="O136" i="7"/>
  <c r="L136" i="7"/>
  <c r="O99" i="7"/>
  <c r="L99" i="7"/>
  <c r="BP185" i="4"/>
  <c r="AJ185" i="3" s="1"/>
  <c r="BC207" i="11"/>
  <c r="BD207" i="11" s="1"/>
  <c r="BP115" i="4"/>
  <c r="AJ115" i="3" s="1"/>
  <c r="BJ408" i="11"/>
  <c r="BK408" i="11" s="1"/>
  <c r="BL408" i="11" s="1"/>
  <c r="BJ10" i="4"/>
  <c r="BK10" i="4" s="1"/>
  <c r="O132" i="7"/>
  <c r="L132" i="7"/>
  <c r="O5" i="7"/>
  <c r="L5" i="7"/>
  <c r="BC195" i="11"/>
  <c r="BD195" i="11" s="1"/>
  <c r="BE222" i="11"/>
  <c r="BF222" i="11" s="1"/>
  <c r="BJ84" i="4"/>
  <c r="BK84" i="4" s="1"/>
  <c r="BB27" i="11"/>
  <c r="BA27" i="11"/>
  <c r="BB49" i="11"/>
  <c r="BA49" i="11"/>
  <c r="BB273" i="11"/>
  <c r="BA273" i="11"/>
  <c r="BB300" i="11"/>
  <c r="BA300" i="11"/>
  <c r="O139" i="7"/>
  <c r="L139" i="7"/>
  <c r="Q174" i="7"/>
  <c r="O64" i="7"/>
  <c r="L64" i="7"/>
  <c r="Q66" i="7"/>
  <c r="R152" i="7"/>
  <c r="T152" i="7"/>
  <c r="S152" i="7"/>
  <c r="V152" i="7" s="1"/>
  <c r="W152" i="7" s="1"/>
  <c r="Y152" i="7" s="1"/>
  <c r="BJ245" i="11"/>
  <c r="BK245" i="11" s="1"/>
  <c r="BL245" i="11" s="1"/>
  <c r="O114" i="7"/>
  <c r="L114" i="7"/>
  <c r="O45" i="7"/>
  <c r="L45" i="7"/>
  <c r="BE90" i="11"/>
  <c r="BF90" i="11" s="1"/>
  <c r="BC213" i="11"/>
  <c r="BD213" i="11" s="1"/>
  <c r="BE240" i="11"/>
  <c r="BF240" i="11" s="1"/>
  <c r="L176" i="7"/>
  <c r="BC28" i="11"/>
  <c r="BD28" i="11" s="1"/>
  <c r="BE41" i="11"/>
  <c r="BF41" i="11" s="1"/>
  <c r="BC156" i="11"/>
  <c r="BD156" i="11" s="1"/>
  <c r="BE332" i="11"/>
  <c r="BF332" i="11" s="1"/>
  <c r="BC67" i="11"/>
  <c r="BD67" i="11" s="1"/>
  <c r="BE137" i="11"/>
  <c r="BF137" i="11" s="1"/>
  <c r="BC337" i="11"/>
  <c r="BD337" i="11" s="1"/>
  <c r="BE43" i="11"/>
  <c r="BF43" i="11" s="1"/>
  <c r="BC139" i="11"/>
  <c r="BD139" i="11" s="1"/>
  <c r="BE166" i="11"/>
  <c r="BF166" i="11" s="1"/>
  <c r="O20" i="7"/>
  <c r="L20" i="7"/>
  <c r="O67" i="7"/>
  <c r="L67" i="7"/>
  <c r="O51" i="7"/>
  <c r="L51" i="7"/>
  <c r="L138" i="7"/>
  <c r="BJ350" i="11"/>
  <c r="BK350" i="11" s="1"/>
  <c r="BL350" i="11" s="1"/>
  <c r="BJ412" i="11"/>
  <c r="BK412" i="11" s="1"/>
  <c r="BL412" i="11" s="1"/>
  <c r="BJ501" i="11"/>
  <c r="BK501" i="11" s="1"/>
  <c r="BL501" i="11" s="1"/>
  <c r="R8" i="7"/>
  <c r="S8" i="7"/>
  <c r="V8" i="7" s="1"/>
  <c r="W8" i="7" s="1"/>
  <c r="Y8" i="7" s="1"/>
  <c r="T8" i="7"/>
  <c r="BB74" i="11"/>
  <c r="BA74" i="11"/>
  <c r="BB252" i="11"/>
  <c r="BA252" i="11"/>
  <c r="O31" i="7"/>
  <c r="BJ389" i="11"/>
  <c r="BK389" i="11" s="1"/>
  <c r="BL389" i="11" s="1"/>
  <c r="O148" i="7"/>
  <c r="L148" i="7"/>
  <c r="BJ172" i="4"/>
  <c r="BK172" i="4" s="1"/>
  <c r="BJ5" i="4"/>
  <c r="BK5" i="4" s="1"/>
  <c r="BN161" i="4"/>
  <c r="BO161" i="4" s="1"/>
  <c r="BM161" i="4"/>
  <c r="BP161" i="4" s="1"/>
  <c r="AJ161" i="3" s="1"/>
  <c r="BC204" i="11"/>
  <c r="BD204" i="11" s="1"/>
  <c r="BE231" i="11"/>
  <c r="BF231" i="11" s="1"/>
  <c r="O185" i="7"/>
  <c r="L185" i="7"/>
  <c r="BC76" i="11"/>
  <c r="BD76" i="11" s="1"/>
  <c r="BE135" i="11"/>
  <c r="BF135" i="11" s="1"/>
  <c r="BC338" i="11"/>
  <c r="BD338" i="11" s="1"/>
  <c r="BE78" i="11"/>
  <c r="BF78" i="11" s="1"/>
  <c r="BC143" i="11"/>
  <c r="BD143" i="11" s="1"/>
  <c r="BE316" i="11"/>
  <c r="BF316" i="11" s="1"/>
  <c r="BC98" i="11"/>
  <c r="BD98" i="11" s="1"/>
  <c r="BE118" i="11"/>
  <c r="BF118" i="11" s="1"/>
  <c r="BC318" i="11"/>
  <c r="BD318" i="11" s="1"/>
  <c r="BE345" i="11"/>
  <c r="BF345" i="11" s="1"/>
  <c r="BJ496" i="11"/>
  <c r="BK496" i="11" s="1"/>
  <c r="BL496" i="11" s="1"/>
  <c r="BJ455" i="11"/>
  <c r="BK455" i="11" s="1"/>
  <c r="BL455" i="11" s="1"/>
  <c r="BJ484" i="11"/>
  <c r="BK484" i="11" s="1"/>
  <c r="BL484" i="11" s="1"/>
  <c r="BC125" i="11"/>
  <c r="BD125" i="11" s="1"/>
  <c r="BE152" i="11"/>
  <c r="BF152" i="11" s="1"/>
  <c r="BC127" i="11"/>
  <c r="BD127" i="11" s="1"/>
  <c r="BE327" i="11"/>
  <c r="BF327" i="11" s="1"/>
  <c r="BC243" i="11"/>
  <c r="BD243" i="11" s="1"/>
  <c r="BE358" i="11"/>
  <c r="BF358" i="11" s="1"/>
  <c r="BJ24" i="4"/>
  <c r="BK24" i="4" s="1"/>
  <c r="BN59" i="4"/>
  <c r="BO59" i="4" s="1"/>
  <c r="BM59" i="4"/>
  <c r="BP59" i="4" s="1"/>
  <c r="AJ59" i="3" s="1"/>
  <c r="BC35" i="11"/>
  <c r="BD35" i="11" s="1"/>
  <c r="BE329" i="11"/>
  <c r="BF329" i="11" s="1"/>
  <c r="BC336" i="11"/>
  <c r="BD336" i="11" s="1"/>
  <c r="O41" i="7"/>
  <c r="L41" i="7"/>
  <c r="R170" i="7"/>
  <c r="S170" i="7"/>
  <c r="V170" i="7" s="1"/>
  <c r="W170" i="7" s="1"/>
  <c r="Y170" i="7" s="1"/>
  <c r="T170" i="7"/>
  <c r="BC176" i="11"/>
  <c r="BD176" i="11" s="1"/>
  <c r="BE185" i="11"/>
  <c r="BF185" i="11" s="1"/>
  <c r="BC203" i="11"/>
  <c r="BD203" i="11" s="1"/>
  <c r="BE212" i="11"/>
  <c r="BF212" i="11" s="1"/>
  <c r="BC230" i="11"/>
  <c r="BD230" i="11" s="1"/>
  <c r="BP29" i="4"/>
  <c r="AJ29" i="3" s="1"/>
  <c r="BP88" i="4"/>
  <c r="AJ88" i="3" s="1"/>
  <c r="BP144" i="4"/>
  <c r="AJ144" i="3" s="1"/>
  <c r="O86" i="7"/>
  <c r="L86" i="7"/>
  <c r="O58" i="7"/>
  <c r="L58" i="7"/>
  <c r="Q78" i="7"/>
  <c r="BN186" i="4"/>
  <c r="BO186" i="4" s="1"/>
  <c r="BM186" i="4"/>
  <c r="BP186" i="4" s="1"/>
  <c r="AJ186" i="3" s="1"/>
  <c r="Q178" i="7"/>
  <c r="BC224" i="11"/>
  <c r="BD224" i="11" s="1"/>
  <c r="BE3" i="11"/>
  <c r="BF3" i="11" s="1"/>
  <c r="BC32" i="11"/>
  <c r="BD32" i="11" s="1"/>
  <c r="BC154" i="11"/>
  <c r="BD154" i="11" s="1"/>
  <c r="O76" i="7"/>
  <c r="L76" i="7"/>
  <c r="BP166" i="4"/>
  <c r="AJ166" i="3" s="1"/>
  <c r="BP184" i="4"/>
  <c r="AJ184" i="3" s="1"/>
  <c r="BN154" i="4"/>
  <c r="BO154" i="4" s="1"/>
  <c r="BM154" i="4"/>
  <c r="BN91" i="4"/>
  <c r="BO91" i="4" s="1"/>
  <c r="BM91" i="4"/>
  <c r="BP91" i="4" s="1"/>
  <c r="AJ91" i="3" s="1"/>
  <c r="BP89" i="4"/>
  <c r="AJ89" i="3" s="1"/>
  <c r="BP93" i="4"/>
  <c r="AJ93" i="3" s="1"/>
  <c r="Q77" i="7"/>
  <c r="BP73" i="4"/>
  <c r="AJ73" i="3" s="1"/>
  <c r="BP76" i="4"/>
  <c r="AJ76" i="3" s="1"/>
  <c r="O80" i="7"/>
  <c r="L80" i="7"/>
  <c r="BP104" i="4"/>
  <c r="AJ104" i="3" s="1"/>
  <c r="O124" i="7"/>
  <c r="L124" i="7"/>
  <c r="Q181" i="7"/>
  <c r="BE353" i="11"/>
  <c r="BF353" i="11" s="1"/>
  <c r="BC14" i="11"/>
  <c r="BD14" i="11" s="1"/>
  <c r="BE123" i="11"/>
  <c r="BF123" i="11" s="1"/>
  <c r="BC326" i="11"/>
  <c r="BD326" i="11" s="1"/>
  <c r="BE25" i="11"/>
  <c r="BF25" i="11" s="1"/>
  <c r="BC131" i="11"/>
  <c r="BD131" i="11" s="1"/>
  <c r="BE158" i="11"/>
  <c r="BF158" i="11" s="1"/>
  <c r="BC16" i="11"/>
  <c r="BD16" i="11" s="1"/>
  <c r="BE79" i="11"/>
  <c r="BF79" i="11" s="1"/>
  <c r="BC160" i="11"/>
  <c r="BD160" i="11" s="1"/>
  <c r="BE333" i="11"/>
  <c r="BF333" i="11" s="1"/>
  <c r="O97" i="7"/>
  <c r="L97" i="7"/>
  <c r="BC104" i="11"/>
  <c r="BD104" i="11" s="1"/>
  <c r="BE141" i="11"/>
  <c r="BF141" i="11" s="1"/>
  <c r="BC344" i="11"/>
  <c r="BD344" i="11" s="1"/>
  <c r="BE115" i="11"/>
  <c r="BF115" i="11" s="1"/>
  <c r="BC149" i="11"/>
  <c r="BD149" i="11" s="1"/>
  <c r="BE322" i="11"/>
  <c r="BF322" i="11" s="1"/>
  <c r="BC23" i="11"/>
  <c r="BD23" i="11" s="1"/>
  <c r="BE124" i="11"/>
  <c r="BF124" i="11" s="1"/>
  <c r="BC324" i="11"/>
  <c r="BD324" i="11" s="1"/>
  <c r="O71" i="7"/>
  <c r="L71" i="7"/>
  <c r="BC44" i="11"/>
  <c r="BD44" i="11" s="1"/>
  <c r="O131" i="7"/>
  <c r="L131" i="7"/>
  <c r="BC206" i="11"/>
  <c r="BD206" i="11" s="1"/>
  <c r="BE120" i="11"/>
  <c r="BF120" i="11" s="1"/>
  <c r="O21" i="7"/>
  <c r="L21" i="7"/>
  <c r="BP162" i="4"/>
  <c r="AJ162" i="3" s="1"/>
  <c r="O57" i="7"/>
  <c r="L57" i="7"/>
  <c r="BN105" i="4"/>
  <c r="BO105" i="4" s="1"/>
  <c r="BM105" i="4"/>
  <c r="BP105" i="4" s="1"/>
  <c r="AJ105" i="3" s="1"/>
  <c r="BJ394" i="11"/>
  <c r="BK394" i="11" s="1"/>
  <c r="BL394" i="11" s="1"/>
  <c r="BJ466" i="11"/>
  <c r="BK466" i="11" s="1"/>
  <c r="BL466" i="11" s="1"/>
  <c r="BJ446" i="11"/>
  <c r="BK446" i="11" s="1"/>
  <c r="BL446" i="11" s="1"/>
  <c r="BJ472" i="11"/>
  <c r="BK472" i="11" s="1"/>
  <c r="BL472" i="11" s="1"/>
  <c r="BP62" i="4"/>
  <c r="AJ62" i="3" s="1"/>
  <c r="BP12" i="4"/>
  <c r="AJ12" i="3" s="1"/>
  <c r="BJ373" i="11"/>
  <c r="BK373" i="11" s="1"/>
  <c r="BL373" i="11" s="1"/>
  <c r="BP102" i="4"/>
  <c r="AJ102" i="3" s="1"/>
  <c r="Q146" i="7"/>
  <c r="O123" i="7"/>
  <c r="L123" i="7"/>
  <c r="Q123" i="7" s="1"/>
  <c r="O35" i="7"/>
  <c r="L35" i="7"/>
  <c r="BB277" i="11"/>
  <c r="BA277" i="11"/>
  <c r="BB304" i="11"/>
  <c r="BA304" i="11"/>
  <c r="BC169" i="11"/>
  <c r="BD169" i="11" s="1"/>
  <c r="BE178" i="11"/>
  <c r="BF178" i="11" s="1"/>
  <c r="BC196" i="11"/>
  <c r="BD196" i="11" s="1"/>
  <c r="BE205" i="11"/>
  <c r="BF205" i="11" s="1"/>
  <c r="BC223" i="11"/>
  <c r="BD223" i="11" s="1"/>
  <c r="BE232" i="11"/>
  <c r="BF232" i="11" s="1"/>
  <c r="BC356" i="11"/>
  <c r="BD356" i="11" s="1"/>
  <c r="BE34" i="11"/>
  <c r="BF34" i="11" s="1"/>
  <c r="BC132" i="11"/>
  <c r="BD132" i="11" s="1"/>
  <c r="BE159" i="11"/>
  <c r="BF159" i="11" s="1"/>
  <c r="BC72" i="11"/>
  <c r="BD72" i="11" s="1"/>
  <c r="BE88" i="11"/>
  <c r="BF88" i="11" s="1"/>
  <c r="BC167" i="11"/>
  <c r="BD167" i="11" s="1"/>
  <c r="BE340" i="11"/>
  <c r="BF340" i="11" s="1"/>
  <c r="BC113" i="11"/>
  <c r="BD113" i="11" s="1"/>
  <c r="BE142" i="11"/>
  <c r="BF142" i="11" s="1"/>
  <c r="BC342" i="11"/>
  <c r="BD342" i="11" s="1"/>
  <c r="Q157" i="7"/>
  <c r="O46" i="7"/>
  <c r="L46" i="7"/>
  <c r="O50" i="7"/>
  <c r="L50" i="7"/>
  <c r="O43" i="7"/>
  <c r="L43" i="7"/>
  <c r="Q43" i="7" s="1"/>
  <c r="O120" i="7"/>
  <c r="L120" i="7"/>
  <c r="Q14" i="7"/>
  <c r="O186" i="7"/>
  <c r="L186" i="7"/>
  <c r="BC108" i="11"/>
  <c r="BD108" i="11" s="1"/>
  <c r="BC191" i="11"/>
  <c r="BD191" i="11" s="1"/>
  <c r="BE200" i="11"/>
  <c r="BF200" i="11" s="1"/>
  <c r="BC218" i="11"/>
  <c r="BD218" i="11" s="1"/>
  <c r="BE227" i="11"/>
  <c r="BF227" i="11" s="1"/>
  <c r="BC351" i="11"/>
  <c r="BD351" i="11" s="1"/>
  <c r="BJ72" i="4"/>
  <c r="BK72" i="4" s="1"/>
  <c r="BE357" i="11"/>
  <c r="BF357" i="11" s="1"/>
  <c r="BC323" i="11"/>
  <c r="BD323" i="11" s="1"/>
  <c r="BE128" i="11"/>
  <c r="BF128" i="11" s="1"/>
  <c r="BC328" i="11"/>
  <c r="BD328" i="11" s="1"/>
  <c r="BE10" i="11"/>
  <c r="BF10" i="11" s="1"/>
  <c r="BC130" i="11"/>
  <c r="BD130" i="11" s="1"/>
  <c r="BE157" i="11"/>
  <c r="BF157" i="11" s="1"/>
  <c r="O93" i="7"/>
  <c r="L93" i="7"/>
  <c r="O11" i="7"/>
  <c r="L11" i="7"/>
  <c r="BC320" i="11"/>
  <c r="BD320" i="11" s="1"/>
  <c r="BP34" i="4"/>
  <c r="AJ34" i="3" s="1"/>
  <c r="BN86" i="4"/>
  <c r="BO86" i="4" s="1"/>
  <c r="BM86" i="4"/>
  <c r="BP86" i="4" s="1"/>
  <c r="AJ86" i="3" s="1"/>
  <c r="BJ520" i="11"/>
  <c r="BK520" i="11" s="1"/>
  <c r="BL520" i="11" s="1"/>
  <c r="BJ458" i="11"/>
  <c r="BK458" i="11" s="1"/>
  <c r="BL458" i="11" s="1"/>
  <c r="BJ490" i="11"/>
  <c r="BK490" i="11" s="1"/>
  <c r="BL490" i="11" s="1"/>
  <c r="BN456" i="11"/>
  <c r="BP456" i="11" s="1" a="1"/>
  <c r="BP456" i="11" s="1"/>
  <c r="BQ456" i="11" s="1"/>
  <c r="BM456" i="11" a="1"/>
  <c r="BM456" i="11" s="1"/>
  <c r="O16" i="7"/>
  <c r="L16" i="7"/>
  <c r="Q150" i="7"/>
  <c r="BP155" i="4"/>
  <c r="AJ155" i="3" s="1"/>
  <c r="BJ434" i="11"/>
  <c r="BK434" i="11" s="1"/>
  <c r="BL434" i="11" s="1"/>
  <c r="BC117" i="11"/>
  <c r="BD117" i="11" s="1"/>
  <c r="BE144" i="11"/>
  <c r="BF144" i="11" s="1"/>
  <c r="BC26" i="11"/>
  <c r="BD26" i="11" s="1"/>
  <c r="BE100" i="11"/>
  <c r="BF100" i="11" s="1"/>
  <c r="BP22" i="4"/>
  <c r="AJ22" i="3" s="1"/>
  <c r="O145" i="7"/>
  <c r="L145" i="7"/>
  <c r="Q145" i="7" s="1"/>
  <c r="O28" i="7"/>
  <c r="L28" i="7"/>
  <c r="BP55" i="4"/>
  <c r="AJ55" i="3" s="1"/>
  <c r="BB18" i="11"/>
  <c r="BA18" i="11"/>
  <c r="BB22" i="11"/>
  <c r="BA22" i="11"/>
  <c r="BB288" i="11"/>
  <c r="BA288" i="11"/>
  <c r="BC171" i="11"/>
  <c r="BD171" i="11" s="1"/>
  <c r="BE207" i="11"/>
  <c r="BF207" i="11" s="1"/>
  <c r="BP110" i="4"/>
  <c r="AJ110" i="3" s="1"/>
  <c r="BJ435" i="11"/>
  <c r="BK435" i="11" s="1"/>
  <c r="BL435" i="11" s="1"/>
  <c r="BN10" i="4"/>
  <c r="BO10" i="4" s="1"/>
  <c r="BM10" i="4"/>
  <c r="BP10" i="4" s="1"/>
  <c r="AJ10" i="3" s="1"/>
  <c r="BB12" i="11"/>
  <c r="BA12" i="11"/>
  <c r="BB268" i="11"/>
  <c r="BA268" i="11"/>
  <c r="R179" i="7"/>
  <c r="S179" i="7"/>
  <c r="V179" i="7" s="1"/>
  <c r="W179" i="7" s="1"/>
  <c r="Y179" i="7" s="1"/>
  <c r="T179" i="7"/>
  <c r="BC5" i="11"/>
  <c r="BD5" i="11" s="1"/>
  <c r="BE195" i="11"/>
  <c r="BF195" i="11" s="1"/>
  <c r="BC355" i="11"/>
  <c r="BD355" i="11" s="1"/>
  <c r="O49" i="7"/>
  <c r="L49" i="7"/>
  <c r="O165" i="7"/>
  <c r="L165" i="7"/>
  <c r="O110" i="7"/>
  <c r="L110" i="7"/>
  <c r="BN84" i="4"/>
  <c r="BO84" i="4" s="1"/>
  <c r="BM84" i="4"/>
  <c r="BP84" i="4" s="1"/>
  <c r="AJ84" i="3" s="1"/>
  <c r="BB65" i="11"/>
  <c r="BA65" i="11"/>
  <c r="BB64" i="11"/>
  <c r="BA64" i="11"/>
  <c r="BB267" i="11"/>
  <c r="BA267" i="11"/>
  <c r="BB294" i="11"/>
  <c r="BA294" i="11"/>
  <c r="BG488" i="11"/>
  <c r="BH488" i="11" s="1"/>
  <c r="BI488" i="11" s="1"/>
  <c r="BG526" i="11"/>
  <c r="BH526" i="11" s="1"/>
  <c r="BI526" i="11" s="1"/>
  <c r="BB270" i="11"/>
  <c r="BA270" i="11"/>
  <c r="BG367" i="11"/>
  <c r="BH367" i="11" s="1"/>
  <c r="BI367" i="11" s="1"/>
  <c r="BG380" i="11"/>
  <c r="BH380" i="11" s="1"/>
  <c r="BI380" i="11" s="1"/>
  <c r="BB89" i="11"/>
  <c r="BA89" i="11"/>
  <c r="BB302" i="11"/>
  <c r="BA302" i="11"/>
  <c r="Q64" i="7"/>
  <c r="R169" i="7"/>
  <c r="S169" i="7"/>
  <c r="V169" i="7" s="1"/>
  <c r="W169" i="7" s="1"/>
  <c r="Y169" i="7" s="1"/>
  <c r="T169" i="7"/>
  <c r="BC186" i="11"/>
  <c r="BD186" i="11" s="1"/>
  <c r="BE213" i="11"/>
  <c r="BF213" i="11" s="1"/>
  <c r="O18" i="7"/>
  <c r="L18" i="7"/>
  <c r="O176" i="7"/>
  <c r="BJ388" i="11"/>
  <c r="BK388" i="11" s="1"/>
  <c r="BL388" i="11" s="1"/>
  <c r="BJ427" i="11"/>
  <c r="BK427" i="11" s="1"/>
  <c r="BL427" i="11" s="1"/>
  <c r="BJ463" i="11"/>
  <c r="BK463" i="11" s="1"/>
  <c r="BL463" i="11" s="1"/>
  <c r="BJ492" i="11"/>
  <c r="BK492" i="11" s="1"/>
  <c r="BL492" i="11" s="1"/>
  <c r="BJ365" i="11"/>
  <c r="BK365" i="11" s="1"/>
  <c r="BL365" i="11" s="1"/>
  <c r="BJ404" i="11"/>
  <c r="BK404" i="11" s="1"/>
  <c r="BL404" i="11" s="1"/>
  <c r="BJ440" i="11"/>
  <c r="BK440" i="11" s="1"/>
  <c r="BL440" i="11" s="1"/>
  <c r="BJ479" i="11"/>
  <c r="BK479" i="11" s="1"/>
  <c r="BL479" i="11" s="1"/>
  <c r="BJ515" i="11"/>
  <c r="BK515" i="11" s="1"/>
  <c r="BL515" i="11" s="1"/>
  <c r="BJ469" i="11"/>
  <c r="BK469" i="11" s="1"/>
  <c r="BL469" i="11" s="1"/>
  <c r="BJ514" i="11"/>
  <c r="BK514" i="11" s="1"/>
  <c r="BL514" i="11" s="1"/>
  <c r="BJ480" i="11"/>
  <c r="BK480" i="11" s="1"/>
  <c r="BL480" i="11" s="1"/>
  <c r="BE28" i="11"/>
  <c r="BF28" i="11" s="1"/>
  <c r="BC129" i="11"/>
  <c r="BD129" i="11" s="1"/>
  <c r="BE156" i="11"/>
  <c r="BF156" i="11" s="1"/>
  <c r="BC52" i="11"/>
  <c r="BD52" i="11" s="1"/>
  <c r="BE67" i="11"/>
  <c r="BF67" i="11" s="1"/>
  <c r="BC164" i="11"/>
  <c r="BD164" i="11" s="1"/>
  <c r="BE337" i="11"/>
  <c r="BF337" i="11" s="1"/>
  <c r="BC107" i="11"/>
  <c r="BD107" i="11" s="1"/>
  <c r="BE139" i="11"/>
  <c r="BF139" i="11" s="1"/>
  <c r="BC339" i="11"/>
  <c r="BD339" i="11" s="1"/>
  <c r="O155" i="7"/>
  <c r="L155" i="7"/>
  <c r="O173" i="7"/>
  <c r="L173" i="7"/>
  <c r="O138" i="7"/>
  <c r="Q138" i="7" s="1"/>
  <c r="O61" i="7"/>
  <c r="L61" i="7"/>
  <c r="BJ359" i="11"/>
  <c r="BK359" i="11" s="1"/>
  <c r="BL359" i="11" s="1"/>
  <c r="BJ452" i="11"/>
  <c r="BK452" i="11" s="1"/>
  <c r="BL452" i="11" s="1"/>
  <c r="BJ551" i="11"/>
  <c r="BK551" i="11" s="1"/>
  <c r="BL551" i="11" s="1"/>
  <c r="BJ525" i="11"/>
  <c r="BK525" i="11" s="1"/>
  <c r="BL525" i="11" s="1"/>
  <c r="BB306" i="11"/>
  <c r="BA306" i="11"/>
  <c r="BJ370" i="11"/>
  <c r="BK370" i="11" s="1"/>
  <c r="BL370" i="11" s="1"/>
  <c r="BN422" i="11"/>
  <c r="BP422" i="11" s="1" a="1"/>
  <c r="BP422" i="11" s="1"/>
  <c r="BQ422" i="11" s="1"/>
  <c r="BM422" i="11" a="1"/>
  <c r="BM422" i="11" s="1"/>
  <c r="BJ485" i="11"/>
  <c r="BK485" i="11" s="1"/>
  <c r="BL485" i="11" s="1"/>
  <c r="BJ508" i="11"/>
  <c r="BK508" i="11" s="1"/>
  <c r="BL508" i="11" s="1"/>
  <c r="O65" i="7"/>
  <c r="L65" i="7"/>
  <c r="BN172" i="4"/>
  <c r="BO172" i="4" s="1"/>
  <c r="BM172" i="4"/>
  <c r="BP172" i="4" s="1"/>
  <c r="AJ172" i="3" s="1"/>
  <c r="L91" i="7"/>
  <c r="Q91" i="7" s="1"/>
  <c r="BN5" i="4"/>
  <c r="BO5" i="4" s="1"/>
  <c r="BM5" i="4"/>
  <c r="BP5" i="4" s="1"/>
  <c r="AJ5" i="3" s="1"/>
  <c r="O133" i="7"/>
  <c r="L133" i="7"/>
  <c r="O189" i="7"/>
  <c r="L189" i="7"/>
  <c r="O182" i="7"/>
  <c r="L182" i="7"/>
  <c r="BB4" i="11"/>
  <c r="BA4" i="11"/>
  <c r="BB295" i="11"/>
  <c r="BA295" i="11"/>
  <c r="O156" i="7"/>
  <c r="L156" i="7"/>
  <c r="BC177" i="11"/>
  <c r="BD177" i="11" s="1"/>
  <c r="BE204" i="11"/>
  <c r="BF204" i="11" s="1"/>
  <c r="O166" i="7"/>
  <c r="L166" i="7"/>
  <c r="BJ64" i="4"/>
  <c r="BK64" i="4" s="1"/>
  <c r="BC55" i="11"/>
  <c r="BD55" i="11" s="1"/>
  <c r="BC162" i="11"/>
  <c r="BD162" i="11" s="1"/>
  <c r="BE338" i="11"/>
  <c r="BF338" i="11" s="1"/>
  <c r="BC116" i="11"/>
  <c r="BD116" i="11" s="1"/>
  <c r="BE143" i="11"/>
  <c r="BF143" i="11" s="1"/>
  <c r="BC343" i="11"/>
  <c r="BD343" i="11" s="1"/>
  <c r="BC145" i="11"/>
  <c r="BD145" i="11" s="1"/>
  <c r="BE318" i="11"/>
  <c r="BF318" i="11" s="1"/>
  <c r="BN361" i="11"/>
  <c r="BP361" i="11" s="1" a="1"/>
  <c r="BP361" i="11" s="1"/>
  <c r="BQ361" i="11" s="1"/>
  <c r="BM361" i="11" a="1"/>
  <c r="BM361" i="11" s="1"/>
  <c r="BJ403" i="11"/>
  <c r="BK403" i="11" s="1"/>
  <c r="BL403" i="11" s="1"/>
  <c r="BN462" i="11"/>
  <c r="BP462" i="11" s="1" a="1"/>
  <c r="BP462" i="11" s="1"/>
  <c r="BQ462" i="11" s="1"/>
  <c r="BM462" i="11" a="1"/>
  <c r="BM462" i="11" s="1"/>
  <c r="BJ531" i="11"/>
  <c r="BK531" i="11" s="1"/>
  <c r="BL531" i="11" s="1"/>
  <c r="BJ377" i="11"/>
  <c r="BK377" i="11" s="1"/>
  <c r="BL377" i="11" s="1"/>
  <c r="BJ491" i="11"/>
  <c r="BK491" i="11" s="1"/>
  <c r="BL491" i="11" s="1"/>
  <c r="BN502" i="11"/>
  <c r="BP502" i="11" s="1" a="1"/>
  <c r="BP502" i="11" s="1"/>
  <c r="BQ502" i="11" s="1"/>
  <c r="BM502" i="11" a="1"/>
  <c r="BM502" i="11" s="1"/>
  <c r="BJ529" i="11"/>
  <c r="BK529" i="11" s="1"/>
  <c r="BL529" i="11" s="1"/>
  <c r="BC87" i="11"/>
  <c r="BD87" i="11" s="1"/>
  <c r="BE125" i="11"/>
  <c r="BF125" i="11" s="1"/>
  <c r="BC50" i="11"/>
  <c r="BD50" i="11" s="1"/>
  <c r="BE127" i="11"/>
  <c r="BF127" i="11" s="1"/>
  <c r="BC234" i="11"/>
  <c r="BD234" i="11" s="1"/>
  <c r="BE243" i="11"/>
  <c r="BF243" i="11" s="1"/>
  <c r="BB42" i="11"/>
  <c r="BA42" i="11"/>
  <c r="BB101" i="11"/>
  <c r="BA101" i="11"/>
  <c r="BB260" i="11"/>
  <c r="BA260" i="11"/>
  <c r="BB287" i="11"/>
  <c r="BA287" i="11"/>
  <c r="BN518" i="11"/>
  <c r="BP518" i="11" s="1" a="1"/>
  <c r="BP518" i="11" s="1"/>
  <c r="BQ518" i="11" s="1"/>
  <c r="BM518" i="11" a="1"/>
  <c r="BM518" i="11" s="1"/>
  <c r="Q147" i="7"/>
  <c r="BN24" i="4"/>
  <c r="BO24" i="4" s="1"/>
  <c r="BM24" i="4"/>
  <c r="BP24" i="4" s="1"/>
  <c r="AJ24" i="3" s="1"/>
  <c r="BJ153" i="4"/>
  <c r="BK153" i="4" s="1"/>
  <c r="BM379" i="11" l="1" a="1"/>
  <c r="BM379" i="11" s="1"/>
  <c r="BN379" i="11"/>
  <c r="BP379" i="11" s="1" a="1"/>
  <c r="BP379" i="11" s="1"/>
  <c r="BQ379" i="11" s="1"/>
  <c r="BN406" i="11"/>
  <c r="BP406" i="11" s="1" a="1"/>
  <c r="BP406" i="11" s="1"/>
  <c r="BQ406" i="11" s="1"/>
  <c r="BM406" i="11" a="1"/>
  <c r="BM406" i="11" s="1"/>
  <c r="BM395" i="11" a="1"/>
  <c r="BM395" i="11" s="1"/>
  <c r="BN395" i="11"/>
  <c r="BP395" i="11" s="1" a="1"/>
  <c r="BP395" i="11" s="1"/>
  <c r="BQ395" i="11" s="1"/>
  <c r="BM509" i="11" a="1"/>
  <c r="BM509" i="11" s="1"/>
  <c r="BN509" i="11"/>
  <c r="BP509" i="11" s="1" a="1"/>
  <c r="BP509" i="11" s="1"/>
  <c r="BQ509" i="11" s="1"/>
  <c r="BN467" i="11"/>
  <c r="BP467" i="11" s="1" a="1"/>
  <c r="BP467" i="11" s="1"/>
  <c r="BQ467" i="11" s="1"/>
  <c r="BM467" i="11" a="1"/>
  <c r="BM467" i="11" s="1"/>
  <c r="BM537" i="11" a="1"/>
  <c r="BM537" i="11" s="1"/>
  <c r="BN537" i="11"/>
  <c r="BP537" i="11" s="1" a="1"/>
  <c r="BP537" i="11" s="1"/>
  <c r="BQ537" i="11" s="1"/>
  <c r="BM539" i="11" a="1"/>
  <c r="BM539" i="11" s="1"/>
  <c r="BN539" i="11"/>
  <c r="BP539" i="11" s="1" a="1"/>
  <c r="BP539" i="11" s="1"/>
  <c r="BQ539" i="11" s="1"/>
  <c r="BM417" i="11" a="1"/>
  <c r="BM417" i="11" s="1"/>
  <c r="BN417" i="11"/>
  <c r="BP417" i="11" s="1" a="1"/>
  <c r="BP417" i="11" s="1"/>
  <c r="BQ417" i="11" s="1"/>
  <c r="Q148" i="7"/>
  <c r="Q183" i="7"/>
  <c r="Q76" i="7"/>
  <c r="Q86" i="7"/>
  <c r="BM451" i="11" a="1"/>
  <c r="BM451" i="11" s="1"/>
  <c r="BN451" i="11"/>
  <c r="BP451" i="11" s="1" a="1"/>
  <c r="BP451" i="11" s="1"/>
  <c r="BQ451" i="11" s="1"/>
  <c r="BM428" i="11" a="1"/>
  <c r="BM428" i="11" s="1"/>
  <c r="BN428" i="11"/>
  <c r="BP428" i="11" s="1" a="1"/>
  <c r="BP428" i="11" s="1"/>
  <c r="BQ428" i="11" s="1"/>
  <c r="BN464" i="11"/>
  <c r="BP464" i="11" s="1" a="1"/>
  <c r="BP464" i="11" s="1"/>
  <c r="BQ464" i="11" s="1"/>
  <c r="BM464" i="11" a="1"/>
  <c r="BM464" i="11" s="1"/>
  <c r="BN454" i="11"/>
  <c r="BP454" i="11" s="1" a="1"/>
  <c r="BP454" i="11" s="1"/>
  <c r="BQ454" i="11" s="1"/>
  <c r="BM454" i="11" a="1"/>
  <c r="BM454" i="11" s="1"/>
  <c r="BM392" i="11" a="1"/>
  <c r="BM392" i="11" s="1"/>
  <c r="BN392" i="11"/>
  <c r="BP392" i="11" s="1" a="1"/>
  <c r="BP392" i="11" s="1"/>
  <c r="BQ392" i="11" s="1"/>
  <c r="BN532" i="11"/>
  <c r="BP532" i="11" s="1" a="1"/>
  <c r="BP532" i="11" s="1"/>
  <c r="BQ532" i="11" s="1"/>
  <c r="BM532" i="11" a="1"/>
  <c r="BM532" i="11" s="1"/>
  <c r="BN545" i="11"/>
  <c r="BP545" i="11" s="1" a="1"/>
  <c r="BP545" i="11" s="1"/>
  <c r="BQ545" i="11" s="1"/>
  <c r="BM545" i="11" a="1"/>
  <c r="BM545" i="11" s="1"/>
  <c r="BN390" i="11"/>
  <c r="BP390" i="11" s="1" a="1"/>
  <c r="BP390" i="11" s="1"/>
  <c r="BQ390" i="11" s="1"/>
  <c r="BM390" i="11" a="1"/>
  <c r="BM390" i="11" s="1"/>
  <c r="BM549" i="11" a="1"/>
  <c r="BM549" i="11" s="1"/>
  <c r="BN549" i="11"/>
  <c r="BP549" i="11" s="1" a="1"/>
  <c r="BP549" i="11" s="1"/>
  <c r="BQ549" i="11" s="1"/>
  <c r="Q75" i="7"/>
  <c r="Q27" i="7"/>
  <c r="Q154" i="7"/>
  <c r="Z94" i="7"/>
  <c r="BN431" i="11"/>
  <c r="BP431" i="11" s="1" a="1"/>
  <c r="BP431" i="11" s="1"/>
  <c r="BQ431" i="11" s="1"/>
  <c r="BM431" i="11" a="1"/>
  <c r="BM431" i="11" s="1"/>
  <c r="BN540" i="11"/>
  <c r="BP540" i="11" s="1" a="1"/>
  <c r="BP540" i="11" s="1"/>
  <c r="BQ540" i="11" s="1"/>
  <c r="BM540" i="11" a="1"/>
  <c r="BM540" i="11" s="1"/>
  <c r="BN550" i="11"/>
  <c r="BP550" i="11" s="1" a="1"/>
  <c r="BP550" i="11" s="1"/>
  <c r="BQ550" i="11" s="1"/>
  <c r="BM550" i="11" a="1"/>
  <c r="BM550" i="11" s="1"/>
  <c r="BN481" i="11"/>
  <c r="BP481" i="11" s="1" a="1"/>
  <c r="BP481" i="11" s="1"/>
  <c r="BQ481" i="11" s="1"/>
  <c r="BM481" i="11" a="1"/>
  <c r="BM481" i="11" s="1"/>
  <c r="Q49" i="7"/>
  <c r="Q28" i="7"/>
  <c r="Q16" i="7"/>
  <c r="Q11" i="7"/>
  <c r="Q186" i="7"/>
  <c r="Q120" i="7"/>
  <c r="Q46" i="7"/>
  <c r="Q35" i="7"/>
  <c r="Q131" i="7"/>
  <c r="Q71" i="7"/>
  <c r="Q58" i="7"/>
  <c r="Q41" i="7"/>
  <c r="Q185" i="7"/>
  <c r="Q20" i="7"/>
  <c r="Q114" i="7"/>
  <c r="Q5" i="7"/>
  <c r="Q25" i="7"/>
  <c r="Q113" i="7"/>
  <c r="Q98" i="7"/>
  <c r="Q190" i="7"/>
  <c r="Q73" i="7"/>
  <c r="Q53" i="7"/>
  <c r="Q124" i="7"/>
  <c r="Q80" i="7"/>
  <c r="Q67" i="7"/>
  <c r="Q45" i="7"/>
  <c r="Q40" i="7"/>
  <c r="Q74" i="7"/>
  <c r="Q34" i="7"/>
  <c r="Q9" i="7"/>
  <c r="Q26" i="7"/>
  <c r="Q92" i="7"/>
  <c r="Q52" i="7"/>
  <c r="Q121" i="7"/>
  <c r="Q85" i="7"/>
  <c r="Q13" i="7"/>
  <c r="Q79" i="7"/>
  <c r="Q68" i="7"/>
  <c r="Q23" i="7"/>
  <c r="Q51" i="7"/>
  <c r="Q137" i="7"/>
  <c r="Q112" i="7"/>
  <c r="Q24" i="7"/>
  <c r="Q127" i="7"/>
  <c r="Q166" i="7"/>
  <c r="Q189" i="7"/>
  <c r="Q65" i="7"/>
  <c r="Q110" i="7"/>
  <c r="Q93" i="7"/>
  <c r="BE173" i="11"/>
  <c r="BF173" i="11" s="1"/>
  <c r="Q50" i="7"/>
  <c r="Q57" i="7"/>
  <c r="Q21" i="7"/>
  <c r="Q97" i="7"/>
  <c r="BE239" i="11"/>
  <c r="BF239" i="11" s="1"/>
  <c r="BE63" i="11"/>
  <c r="BF63" i="11" s="1"/>
  <c r="Q139" i="7"/>
  <c r="Q132" i="7"/>
  <c r="Q99" i="7"/>
  <c r="Q192" i="7"/>
  <c r="Q17" i="7"/>
  <c r="Q130" i="7"/>
  <c r="Q198" i="7"/>
  <c r="Q88" i="7"/>
  <c r="Q84" i="7"/>
  <c r="Q109" i="7"/>
  <c r="Q115" i="7"/>
  <c r="Q158" i="7"/>
  <c r="Q32" i="7"/>
  <c r="Q187" i="7"/>
  <c r="Q177" i="7"/>
  <c r="Q151" i="7"/>
  <c r="Q55" i="7"/>
  <c r="Q140" i="7"/>
  <c r="Q69" i="7"/>
  <c r="Q156" i="7"/>
  <c r="Q182" i="7"/>
  <c r="Q155" i="7"/>
  <c r="Q18" i="7"/>
  <c r="Q165" i="7"/>
  <c r="Q133" i="7"/>
  <c r="Q61" i="7"/>
  <c r="Q347" i="7"/>
  <c r="Q320" i="7"/>
  <c r="Q291" i="7"/>
  <c r="Q290" i="7"/>
  <c r="Q264" i="7"/>
  <c r="Q263" i="7"/>
  <c r="Q235" i="7"/>
  <c r="Q234" i="7"/>
  <c r="Q208" i="7"/>
  <c r="Q207" i="7"/>
  <c r="Q349" i="7"/>
  <c r="Q348" i="7"/>
  <c r="Q322" i="7"/>
  <c r="Q321" i="7"/>
  <c r="Q296" i="7"/>
  <c r="Q295" i="7"/>
  <c r="Q269" i="7"/>
  <c r="Q268" i="7"/>
  <c r="Q240" i="7"/>
  <c r="Q239" i="7"/>
  <c r="Q213" i="7"/>
  <c r="Q212" i="7"/>
  <c r="Q335" i="7"/>
  <c r="Q334" i="7"/>
  <c r="Q306" i="7"/>
  <c r="Q279" i="7"/>
  <c r="Q252" i="7"/>
  <c r="Q223" i="7"/>
  <c r="Q337" i="7"/>
  <c r="Q336" i="7"/>
  <c r="Q311" i="7"/>
  <c r="Q310" i="7"/>
  <c r="Q284" i="7"/>
  <c r="Q283" i="7"/>
  <c r="Q257" i="7"/>
  <c r="Q256" i="7"/>
  <c r="Q228" i="7"/>
  <c r="Q227" i="7"/>
  <c r="Q352" i="7"/>
  <c r="Q351" i="7"/>
  <c r="Q326" i="7"/>
  <c r="Q325" i="7"/>
  <c r="Q297" i="7"/>
  <c r="Q270" i="7"/>
  <c r="Q214" i="7"/>
  <c r="Q357" i="7"/>
  <c r="Q356" i="7"/>
  <c r="Q328" i="7"/>
  <c r="Q327" i="7"/>
  <c r="Q302" i="7"/>
  <c r="Q301" i="7"/>
  <c r="Q248" i="7"/>
  <c r="Q247" i="7"/>
  <c r="Q219" i="7"/>
  <c r="Q218" i="7"/>
  <c r="Q317" i="7"/>
  <c r="Q316" i="7"/>
  <c r="Q261" i="7"/>
  <c r="Q346" i="7"/>
  <c r="Q345" i="7"/>
  <c r="Q293" i="7"/>
  <c r="Q292" i="7"/>
  <c r="Q210" i="7"/>
  <c r="Q209" i="7"/>
  <c r="Q338" i="7"/>
  <c r="Q309" i="7"/>
  <c r="Q308" i="7"/>
  <c r="Q282" i="7"/>
  <c r="Q281" i="7"/>
  <c r="Q255" i="7"/>
  <c r="Q254" i="7"/>
  <c r="Q226" i="7"/>
  <c r="Q225" i="7"/>
  <c r="Q340" i="7"/>
  <c r="Q339" i="7"/>
  <c r="Q314" i="7"/>
  <c r="Q313" i="7"/>
  <c r="Q287" i="7"/>
  <c r="Q286" i="7"/>
  <c r="Q260" i="7"/>
  <c r="Q259" i="7"/>
  <c r="Q231" i="7"/>
  <c r="Q230" i="7"/>
  <c r="Q204" i="7"/>
  <c r="Q203" i="7"/>
  <c r="Q241" i="7"/>
  <c r="Q275" i="7"/>
  <c r="Q274" i="7"/>
  <c r="Q288" i="7"/>
  <c r="Q205" i="7"/>
  <c r="Q319" i="7"/>
  <c r="Q318" i="7"/>
  <c r="Q237" i="7"/>
  <c r="Q236" i="7"/>
  <c r="Q355" i="7"/>
  <c r="Q354" i="7"/>
  <c r="Q329" i="7"/>
  <c r="Q300" i="7"/>
  <c r="Q299" i="7"/>
  <c r="Q273" i="7"/>
  <c r="Q272" i="7"/>
  <c r="Q244" i="7"/>
  <c r="Q243" i="7"/>
  <c r="Q217" i="7"/>
  <c r="Q216" i="7"/>
  <c r="Q331" i="7"/>
  <c r="Q330" i="7"/>
  <c r="Q305" i="7"/>
  <c r="Q304" i="7"/>
  <c r="Q278" i="7"/>
  <c r="Q277" i="7"/>
  <c r="Q251" i="7"/>
  <c r="Q250" i="7"/>
  <c r="Q222" i="7"/>
  <c r="Q221" i="7"/>
  <c r="Q344" i="7"/>
  <c r="Q343" i="7"/>
  <c r="Q232" i="7"/>
  <c r="Q266" i="7"/>
  <c r="Q265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R358" i="7"/>
  <c r="S358" i="7"/>
  <c r="V358" i="7" s="1"/>
  <c r="W358" i="7" s="1"/>
  <c r="Y358" i="7" s="1"/>
  <c r="T358" i="7"/>
  <c r="R332" i="7"/>
  <c r="S332" i="7"/>
  <c r="V332" i="7" s="1"/>
  <c r="W332" i="7" s="1"/>
  <c r="Y332" i="7" s="1"/>
  <c r="T332" i="7"/>
  <c r="R303" i="7"/>
  <c r="S303" i="7"/>
  <c r="V303" i="7" s="1"/>
  <c r="W303" i="7" s="1"/>
  <c r="Y303" i="7" s="1"/>
  <c r="T303" i="7"/>
  <c r="R276" i="7"/>
  <c r="S276" i="7"/>
  <c r="V276" i="7" s="1"/>
  <c r="W276" i="7" s="1"/>
  <c r="Y276" i="7" s="1"/>
  <c r="T276" i="7"/>
  <c r="R249" i="7"/>
  <c r="S249" i="7"/>
  <c r="V249" i="7" s="1"/>
  <c r="W249" i="7" s="1"/>
  <c r="Y249" i="7" s="1"/>
  <c r="T249" i="7"/>
  <c r="R220" i="7"/>
  <c r="S220" i="7"/>
  <c r="V220" i="7" s="1"/>
  <c r="W220" i="7" s="1"/>
  <c r="Y220" i="7" s="1"/>
  <c r="T220" i="7"/>
  <c r="R307" i="7"/>
  <c r="S307" i="7"/>
  <c r="V307" i="7" s="1"/>
  <c r="W307" i="7" s="1"/>
  <c r="Y307" i="7" s="1"/>
  <c r="T307" i="7"/>
  <c r="R298" i="7"/>
  <c r="T298" i="7"/>
  <c r="S298" i="7"/>
  <c r="V298" i="7" s="1"/>
  <c r="W298" i="7" s="1"/>
  <c r="Y298" i="7" s="1"/>
  <c r="R289" i="7"/>
  <c r="S289" i="7"/>
  <c r="V289" i="7" s="1"/>
  <c r="W289" i="7" s="1"/>
  <c r="Y289" i="7" s="1"/>
  <c r="T289" i="7"/>
  <c r="R280" i="7"/>
  <c r="S280" i="7"/>
  <c r="V280" i="7" s="1"/>
  <c r="W280" i="7" s="1"/>
  <c r="Y280" i="7" s="1"/>
  <c r="T280" i="7"/>
  <c r="R271" i="7"/>
  <c r="T271" i="7"/>
  <c r="S271" i="7"/>
  <c r="V271" i="7" s="1"/>
  <c r="W271" i="7" s="1"/>
  <c r="Y271" i="7" s="1"/>
  <c r="R262" i="7"/>
  <c r="S262" i="7"/>
  <c r="V262" i="7" s="1"/>
  <c r="W262" i="7" s="1"/>
  <c r="Y262" i="7" s="1"/>
  <c r="T262" i="7"/>
  <c r="R253" i="7"/>
  <c r="S253" i="7"/>
  <c r="V253" i="7" s="1"/>
  <c r="W253" i="7" s="1"/>
  <c r="Y253" i="7" s="1"/>
  <c r="T253" i="7"/>
  <c r="R245" i="7"/>
  <c r="S245" i="7"/>
  <c r="V245" i="7" s="1"/>
  <c r="W245" i="7" s="1"/>
  <c r="Y245" i="7" s="1"/>
  <c r="T245" i="7"/>
  <c r="R350" i="7"/>
  <c r="S350" i="7"/>
  <c r="V350" i="7" s="1"/>
  <c r="W350" i="7" s="1"/>
  <c r="Y350" i="7" s="1"/>
  <c r="T350" i="7"/>
  <c r="R323" i="7"/>
  <c r="S323" i="7"/>
  <c r="V323" i="7" s="1"/>
  <c r="W323" i="7" s="1"/>
  <c r="Y323" i="7" s="1"/>
  <c r="T323" i="7"/>
  <c r="R294" i="7"/>
  <c r="S294" i="7"/>
  <c r="V294" i="7" s="1"/>
  <c r="W294" i="7" s="1"/>
  <c r="Y294" i="7" s="1"/>
  <c r="T294" i="7"/>
  <c r="R267" i="7"/>
  <c r="S267" i="7"/>
  <c r="V267" i="7" s="1"/>
  <c r="W267" i="7" s="1"/>
  <c r="Y267" i="7" s="1"/>
  <c r="T267" i="7"/>
  <c r="R238" i="7"/>
  <c r="S238" i="7"/>
  <c r="V238" i="7" s="1"/>
  <c r="W238" i="7" s="1"/>
  <c r="Y238" i="7" s="1"/>
  <c r="T238" i="7"/>
  <c r="R211" i="7"/>
  <c r="S211" i="7"/>
  <c r="V211" i="7" s="1"/>
  <c r="W211" i="7" s="1"/>
  <c r="Y211" i="7" s="1"/>
  <c r="T211" i="7"/>
  <c r="R315" i="7"/>
  <c r="S315" i="7"/>
  <c r="V315" i="7" s="1"/>
  <c r="W315" i="7" s="1"/>
  <c r="Y315" i="7" s="1"/>
  <c r="T315" i="7"/>
  <c r="R359" i="7"/>
  <c r="S359" i="7"/>
  <c r="V359" i="7" s="1"/>
  <c r="W359" i="7" s="1"/>
  <c r="Y359" i="7" s="1"/>
  <c r="T359" i="7"/>
  <c r="R246" i="7"/>
  <c r="S246" i="7"/>
  <c r="V246" i="7" s="1"/>
  <c r="W246" i="7" s="1"/>
  <c r="Y246" i="7" s="1"/>
  <c r="T246" i="7"/>
  <c r="R341" i="7"/>
  <c r="S341" i="7"/>
  <c r="V341" i="7" s="1"/>
  <c r="W341" i="7" s="1"/>
  <c r="Y341" i="7" s="1"/>
  <c r="T341" i="7"/>
  <c r="R312" i="7"/>
  <c r="S312" i="7"/>
  <c r="V312" i="7" s="1"/>
  <c r="W312" i="7" s="1"/>
  <c r="Y312" i="7" s="1"/>
  <c r="T312" i="7"/>
  <c r="R285" i="7"/>
  <c r="S285" i="7"/>
  <c r="V285" i="7" s="1"/>
  <c r="W285" i="7" s="1"/>
  <c r="Y285" i="7" s="1"/>
  <c r="T285" i="7"/>
  <c r="R258" i="7"/>
  <c r="S258" i="7"/>
  <c r="V258" i="7" s="1"/>
  <c r="W258" i="7" s="1"/>
  <c r="Y258" i="7" s="1"/>
  <c r="T258" i="7"/>
  <c r="R229" i="7"/>
  <c r="T229" i="7"/>
  <c r="S229" i="7"/>
  <c r="V229" i="7" s="1"/>
  <c r="W229" i="7" s="1"/>
  <c r="Y229" i="7" s="1"/>
  <c r="R202" i="7"/>
  <c r="T202" i="7"/>
  <c r="S202" i="7"/>
  <c r="V202" i="7" s="1"/>
  <c r="W202" i="7" s="1"/>
  <c r="Y202" i="7" s="1"/>
  <c r="R353" i="7"/>
  <c r="T353" i="7"/>
  <c r="S353" i="7"/>
  <c r="V353" i="7" s="1"/>
  <c r="W353" i="7" s="1"/>
  <c r="Y353" i="7" s="1"/>
  <c r="R342" i="7"/>
  <c r="T342" i="7"/>
  <c r="S342" i="7"/>
  <c r="V342" i="7" s="1"/>
  <c r="W342" i="7" s="1"/>
  <c r="Y342" i="7" s="1"/>
  <c r="R333" i="7"/>
  <c r="T333" i="7"/>
  <c r="S333" i="7"/>
  <c r="V333" i="7" s="1"/>
  <c r="W333" i="7" s="1"/>
  <c r="Y333" i="7" s="1"/>
  <c r="R324" i="7"/>
  <c r="T324" i="7"/>
  <c r="S324" i="7"/>
  <c r="V324" i="7" s="1"/>
  <c r="W324" i="7" s="1"/>
  <c r="Y324" i="7" s="1"/>
  <c r="R242" i="7"/>
  <c r="T242" i="7"/>
  <c r="S242" i="7"/>
  <c r="V242" i="7" s="1"/>
  <c r="W242" i="7" s="1"/>
  <c r="Y242" i="7" s="1"/>
  <c r="R233" i="7"/>
  <c r="T233" i="7"/>
  <c r="S233" i="7"/>
  <c r="V233" i="7" s="1"/>
  <c r="W233" i="7" s="1"/>
  <c r="Y233" i="7" s="1"/>
  <c r="R224" i="7"/>
  <c r="T224" i="7"/>
  <c r="S224" i="7"/>
  <c r="V224" i="7" s="1"/>
  <c r="W224" i="7" s="1"/>
  <c r="Y224" i="7" s="1"/>
  <c r="R215" i="7"/>
  <c r="T215" i="7"/>
  <c r="S215" i="7"/>
  <c r="V215" i="7" s="1"/>
  <c r="W215" i="7" s="1"/>
  <c r="Y215" i="7" s="1"/>
  <c r="R206" i="7"/>
  <c r="T206" i="7"/>
  <c r="S206" i="7"/>
  <c r="V206" i="7" s="1"/>
  <c r="W206" i="7" s="1"/>
  <c r="Y206" i="7" s="1"/>
  <c r="Q201" i="7"/>
  <c r="Q173" i="7"/>
  <c r="BG67" i="11"/>
  <c r="BH67" i="11" s="1"/>
  <c r="BI67" i="11" s="1"/>
  <c r="BJ67" i="11" s="1"/>
  <c r="BK67" i="11" s="1"/>
  <c r="BL67" i="11" s="1"/>
  <c r="BG128" i="11"/>
  <c r="BH128" i="11" s="1"/>
  <c r="BI128" i="11" s="1"/>
  <c r="BJ128" i="11" s="1"/>
  <c r="BK128" i="11" s="1"/>
  <c r="BL128" i="11" s="1"/>
  <c r="Q176" i="7"/>
  <c r="Q136" i="7"/>
  <c r="T136" i="7" s="1"/>
  <c r="Q31" i="7"/>
  <c r="Q54" i="7"/>
  <c r="Q7" i="7"/>
  <c r="Q142" i="7"/>
  <c r="BN531" i="11"/>
  <c r="BP531" i="11" s="1" a="1"/>
  <c r="BP531" i="11" s="1"/>
  <c r="BQ531" i="11" s="1"/>
  <c r="BM531" i="11" a="1"/>
  <c r="BM531" i="11" s="1"/>
  <c r="BG338" i="11"/>
  <c r="BH338" i="11" s="1"/>
  <c r="BI338" i="11" s="1"/>
  <c r="BG204" i="11"/>
  <c r="BH204" i="11" s="1"/>
  <c r="BI204" i="11" s="1"/>
  <c r="R133" i="7"/>
  <c r="S133" i="7"/>
  <c r="V133" i="7" s="1"/>
  <c r="W133" i="7" s="1"/>
  <c r="Y133" i="7" s="1"/>
  <c r="T133" i="7"/>
  <c r="BN508" i="11"/>
  <c r="BP508" i="11" s="1" a="1"/>
  <c r="BP508" i="11" s="1"/>
  <c r="BQ508" i="11" s="1"/>
  <c r="BM508" i="11" a="1"/>
  <c r="BM508" i="11" s="1"/>
  <c r="R61" i="7"/>
  <c r="T61" i="7"/>
  <c r="S61" i="7"/>
  <c r="V61" i="7" s="1"/>
  <c r="W61" i="7" s="1"/>
  <c r="Y61" i="7" s="1"/>
  <c r="BG156" i="11"/>
  <c r="BH156" i="11" s="1"/>
  <c r="BI156" i="11" s="1"/>
  <c r="BN440" i="11"/>
  <c r="BP440" i="11" s="1" a="1"/>
  <c r="BP440" i="11" s="1"/>
  <c r="BQ440" i="11" s="1"/>
  <c r="BM440" i="11" a="1"/>
  <c r="BM440" i="11" s="1"/>
  <c r="R18" i="7"/>
  <c r="S18" i="7"/>
  <c r="V18" i="7" s="1"/>
  <c r="W18" i="7" s="1"/>
  <c r="Y18" i="7" s="1"/>
  <c r="T18" i="7"/>
  <c r="BJ380" i="11"/>
  <c r="BK380" i="11" s="1"/>
  <c r="BL380" i="11" s="1"/>
  <c r="R165" i="7"/>
  <c r="S165" i="7"/>
  <c r="V165" i="7" s="1"/>
  <c r="W165" i="7" s="1"/>
  <c r="Y165" i="7" s="1"/>
  <c r="T165" i="7"/>
  <c r="BG207" i="11"/>
  <c r="BH207" i="11" s="1"/>
  <c r="BI207" i="11" s="1"/>
  <c r="R28" i="7"/>
  <c r="S28" i="7"/>
  <c r="V28" i="7" s="1"/>
  <c r="W28" i="7" s="1"/>
  <c r="Y28" i="7" s="1"/>
  <c r="T28" i="7"/>
  <c r="R16" i="7"/>
  <c r="T16" i="7"/>
  <c r="S16" i="7"/>
  <c r="V16" i="7" s="1"/>
  <c r="W16" i="7" s="1"/>
  <c r="Y16" i="7" s="1"/>
  <c r="BN520" i="11"/>
  <c r="BP520" i="11" s="1" a="1"/>
  <c r="BP520" i="11" s="1"/>
  <c r="BQ520" i="11" s="1"/>
  <c r="BM520" i="11" a="1"/>
  <c r="BM520" i="11" s="1"/>
  <c r="BG157" i="11"/>
  <c r="BH157" i="11" s="1"/>
  <c r="BI157" i="11" s="1"/>
  <c r="BG200" i="11"/>
  <c r="BH200" i="11" s="1"/>
  <c r="BI200" i="11" s="1"/>
  <c r="R43" i="7"/>
  <c r="T43" i="7"/>
  <c r="S43" i="7"/>
  <c r="V43" i="7" s="1"/>
  <c r="W43" i="7" s="1"/>
  <c r="Y43" i="7" s="1"/>
  <c r="BG88" i="11"/>
  <c r="BH88" i="11" s="1"/>
  <c r="BI88" i="11" s="1"/>
  <c r="BG232" i="11"/>
  <c r="BH232" i="11" s="1"/>
  <c r="BI232" i="11" s="1"/>
  <c r="R123" i="7"/>
  <c r="T123" i="7"/>
  <c r="S123" i="7"/>
  <c r="V123" i="7" s="1"/>
  <c r="W123" i="7" s="1"/>
  <c r="Y123" i="7" s="1"/>
  <c r="BN472" i="11"/>
  <c r="BP472" i="11" s="1" a="1"/>
  <c r="BP472" i="11" s="1"/>
  <c r="BQ472" i="11" s="1"/>
  <c r="BM472" i="11" a="1"/>
  <c r="BM472" i="11" s="1"/>
  <c r="R131" i="7"/>
  <c r="S131" i="7"/>
  <c r="V131" i="7" s="1"/>
  <c r="W131" i="7" s="1"/>
  <c r="Y131" i="7" s="1"/>
  <c r="T131" i="7"/>
  <c r="R71" i="7"/>
  <c r="S71" i="7"/>
  <c r="V71" i="7" s="1"/>
  <c r="W71" i="7" s="1"/>
  <c r="Y71" i="7" s="1"/>
  <c r="T71" i="7"/>
  <c r="BG124" i="11"/>
  <c r="BH124" i="11" s="1"/>
  <c r="BI124" i="11" s="1"/>
  <c r="BG141" i="11"/>
  <c r="BH141" i="11" s="1"/>
  <c r="BI141" i="11" s="1"/>
  <c r="BG79" i="11"/>
  <c r="BH79" i="11" s="1"/>
  <c r="BI79" i="11" s="1"/>
  <c r="BG123" i="11"/>
  <c r="BH123" i="11" s="1"/>
  <c r="BI123" i="11" s="1"/>
  <c r="R76" i="7"/>
  <c r="S76" i="7"/>
  <c r="V76" i="7" s="1"/>
  <c r="W76" i="7" s="1"/>
  <c r="Y76" i="7" s="1"/>
  <c r="T76" i="7"/>
  <c r="R86" i="7"/>
  <c r="T86" i="7"/>
  <c r="S86" i="7"/>
  <c r="V86" i="7" s="1"/>
  <c r="W86" i="7" s="1"/>
  <c r="Y86" i="7" s="1"/>
  <c r="BG185" i="11"/>
  <c r="BH185" i="11" s="1"/>
  <c r="BI185" i="11" s="1"/>
  <c r="R41" i="7"/>
  <c r="T41" i="7"/>
  <c r="S41" i="7"/>
  <c r="V41" i="7" s="1"/>
  <c r="W41" i="7" s="1"/>
  <c r="Y41" i="7" s="1"/>
  <c r="BG329" i="11"/>
  <c r="BH329" i="11" s="1"/>
  <c r="BI329" i="11" s="1"/>
  <c r="BG152" i="11"/>
  <c r="BH152" i="11" s="1"/>
  <c r="BI152" i="11" s="1"/>
  <c r="BG345" i="11"/>
  <c r="BH345" i="11" s="1"/>
  <c r="BI345" i="11" s="1"/>
  <c r="BG78" i="11"/>
  <c r="BH78" i="11" s="1"/>
  <c r="BI78" i="11" s="1"/>
  <c r="BG231" i="11"/>
  <c r="BH231" i="11" s="1"/>
  <c r="BI231" i="11" s="1"/>
  <c r="R148" i="7"/>
  <c r="T148" i="7"/>
  <c r="S148" i="7"/>
  <c r="V148" i="7" s="1"/>
  <c r="W148" i="7" s="1"/>
  <c r="Y148" i="7" s="1"/>
  <c r="R20" i="7"/>
  <c r="T20" i="7"/>
  <c r="S20" i="7"/>
  <c r="V20" i="7" s="1"/>
  <c r="W20" i="7" s="1"/>
  <c r="Y20" i="7" s="1"/>
  <c r="BG137" i="11"/>
  <c r="BH137" i="11" s="1"/>
  <c r="BI137" i="11" s="1"/>
  <c r="BG332" i="11"/>
  <c r="BH332" i="11" s="1"/>
  <c r="BI332" i="11" s="1"/>
  <c r="BN245" i="11"/>
  <c r="BP245" i="11" s="1" a="1"/>
  <c r="BP245" i="11" s="1"/>
  <c r="BQ245" i="11" s="1"/>
  <c r="BM245" i="11" a="1"/>
  <c r="BM245" i="11" s="1"/>
  <c r="R139" i="7"/>
  <c r="T139" i="7"/>
  <c r="S139" i="7"/>
  <c r="V139" i="7" s="1"/>
  <c r="W139" i="7" s="1"/>
  <c r="Y139" i="7" s="1"/>
  <c r="R132" i="7"/>
  <c r="T132" i="7"/>
  <c r="S132" i="7"/>
  <c r="V132" i="7" s="1"/>
  <c r="W132" i="7" s="1"/>
  <c r="Y132" i="7" s="1"/>
  <c r="BN408" i="11"/>
  <c r="BP408" i="11" s="1" a="1"/>
  <c r="BP408" i="11" s="1"/>
  <c r="BQ408" i="11" s="1"/>
  <c r="BM408" i="11" a="1"/>
  <c r="BM408" i="11" s="1"/>
  <c r="R99" i="7"/>
  <c r="S99" i="7"/>
  <c r="V99" i="7" s="1"/>
  <c r="W99" i="7" s="1"/>
  <c r="Y99" i="7" s="1"/>
  <c r="T99" i="7"/>
  <c r="R136" i="7"/>
  <c r="S136" i="7"/>
  <c r="V136" i="7" s="1"/>
  <c r="W136" i="7" s="1"/>
  <c r="Y136" i="7" s="1"/>
  <c r="BN535" i="11"/>
  <c r="BP535" i="11" s="1" a="1"/>
  <c r="BP535" i="11" s="1"/>
  <c r="BQ535" i="11" s="1"/>
  <c r="BM535" i="11" a="1"/>
  <c r="BM535" i="11" s="1"/>
  <c r="BG330" i="11"/>
  <c r="BH330" i="11" s="1"/>
  <c r="BI330" i="11" s="1"/>
  <c r="BG236" i="11"/>
  <c r="BH236" i="11" s="1"/>
  <c r="BI236" i="11" s="1"/>
  <c r="BG140" i="11"/>
  <c r="BH140" i="11" s="1"/>
  <c r="BI140" i="11" s="1"/>
  <c r="BG241" i="11"/>
  <c r="BH241" i="11" s="1"/>
  <c r="BI241" i="11" s="1"/>
  <c r="R75" i="7"/>
  <c r="T75" i="7"/>
  <c r="S75" i="7"/>
  <c r="V75" i="7" s="1"/>
  <c r="W75" i="7" s="1"/>
  <c r="Y75" i="7" s="1"/>
  <c r="BG325" i="11"/>
  <c r="BH325" i="11" s="1"/>
  <c r="BI325" i="11" s="1"/>
  <c r="BG151" i="11"/>
  <c r="BH151" i="11" s="1"/>
  <c r="BI151" i="11" s="1"/>
  <c r="BG317" i="11"/>
  <c r="BH317" i="11" s="1"/>
  <c r="BI317" i="11" s="1"/>
  <c r="BG331" i="11"/>
  <c r="BH331" i="11" s="1"/>
  <c r="BI331" i="11" s="1"/>
  <c r="BG97" i="11"/>
  <c r="BH97" i="11" s="1"/>
  <c r="BI97" i="11" s="1"/>
  <c r="R27" i="7"/>
  <c r="T27" i="7"/>
  <c r="S27" i="7"/>
  <c r="V27" i="7" s="1"/>
  <c r="W27" i="7" s="1"/>
  <c r="Y27" i="7" s="1"/>
  <c r="BG221" i="11"/>
  <c r="BH221" i="11" s="1"/>
  <c r="BI221" i="11" s="1"/>
  <c r="BG334" i="11"/>
  <c r="BH334" i="11" s="1"/>
  <c r="BI334" i="11" s="1"/>
  <c r="BG215" i="11"/>
  <c r="BH215" i="11" s="1"/>
  <c r="BI215" i="11" s="1"/>
  <c r="BG208" i="11"/>
  <c r="BH208" i="11" s="1"/>
  <c r="BI208" i="11" s="1"/>
  <c r="BG225" i="11"/>
  <c r="BH225" i="11" s="1"/>
  <c r="BI225" i="11" s="1"/>
  <c r="BG146" i="11"/>
  <c r="BH146" i="11" s="1"/>
  <c r="BI146" i="11" s="1"/>
  <c r="R6" i="7"/>
  <c r="T6" i="7"/>
  <c r="S6" i="7"/>
  <c r="V6" i="7" s="1"/>
  <c r="W6" i="7" s="1"/>
  <c r="Y6" i="7" s="1"/>
  <c r="BG237" i="11"/>
  <c r="BH237" i="11" s="1"/>
  <c r="BI237" i="11" s="1"/>
  <c r="BG193" i="11"/>
  <c r="BH193" i="11" s="1"/>
  <c r="BI193" i="11" s="1"/>
  <c r="BG46" i="11"/>
  <c r="BH46" i="11" s="1"/>
  <c r="BI46" i="11" s="1"/>
  <c r="R183" i="7"/>
  <c r="S183" i="7"/>
  <c r="V183" i="7" s="1"/>
  <c r="W183" i="7" s="1"/>
  <c r="Y183" i="7" s="1"/>
  <c r="T183" i="7"/>
  <c r="R9" i="7"/>
  <c r="T9" i="7"/>
  <c r="S9" i="7"/>
  <c r="V9" i="7" s="1"/>
  <c r="W9" i="7" s="1"/>
  <c r="Y9" i="7" s="1"/>
  <c r="R26" i="7"/>
  <c r="S26" i="7"/>
  <c r="V26" i="7" s="1"/>
  <c r="W26" i="7" s="1"/>
  <c r="Y26" i="7" s="1"/>
  <c r="T26" i="7"/>
  <c r="R92" i="7"/>
  <c r="T92" i="7"/>
  <c r="S92" i="7"/>
  <c r="V92" i="7" s="1"/>
  <c r="W92" i="7" s="1"/>
  <c r="Y92" i="7" s="1"/>
  <c r="BJ443" i="11"/>
  <c r="BK443" i="11" s="1"/>
  <c r="BL443" i="11" s="1"/>
  <c r="R31" i="7"/>
  <c r="T31" i="7"/>
  <c r="S31" i="7"/>
  <c r="V31" i="7" s="1"/>
  <c r="W31" i="7" s="1"/>
  <c r="Y31" i="7" s="1"/>
  <c r="R154" i="7"/>
  <c r="S154" i="7"/>
  <c r="V154" i="7" s="1"/>
  <c r="W154" i="7" s="1"/>
  <c r="Y154" i="7" s="1"/>
  <c r="T154" i="7"/>
  <c r="BJ506" i="11"/>
  <c r="BK506" i="11" s="1"/>
  <c r="BL506" i="11" s="1"/>
  <c r="BJ425" i="11"/>
  <c r="BK425" i="11" s="1"/>
  <c r="BL425" i="11" s="1"/>
  <c r="R121" i="7"/>
  <c r="T121" i="7"/>
  <c r="S121" i="7"/>
  <c r="V121" i="7" s="1"/>
  <c r="W121" i="7" s="1"/>
  <c r="Y121" i="7" s="1"/>
  <c r="R85" i="7"/>
  <c r="T85" i="7"/>
  <c r="S85" i="7"/>
  <c r="V85" i="7" s="1"/>
  <c r="W85" i="7" s="1"/>
  <c r="Y85" i="7" s="1"/>
  <c r="R13" i="7"/>
  <c r="T13" i="7"/>
  <c r="S13" i="7"/>
  <c r="V13" i="7" s="1"/>
  <c r="W13" i="7" s="1"/>
  <c r="Y13" i="7" s="1"/>
  <c r="R79" i="7"/>
  <c r="T79" i="7"/>
  <c r="S79" i="7"/>
  <c r="V79" i="7" s="1"/>
  <c r="W79" i="7" s="1"/>
  <c r="Y79" i="7" s="1"/>
  <c r="BN442" i="11"/>
  <c r="BP442" i="11" s="1" a="1"/>
  <c r="BP442" i="11" s="1"/>
  <c r="BQ442" i="11" s="1"/>
  <c r="BM442" i="11" a="1"/>
  <c r="BM442" i="11" s="1"/>
  <c r="R54" i="7"/>
  <c r="T54" i="7"/>
  <c r="S54" i="7"/>
  <c r="V54" i="7" s="1"/>
  <c r="W54" i="7" s="1"/>
  <c r="Y54" i="7" s="1"/>
  <c r="R190" i="7"/>
  <c r="S190" i="7"/>
  <c r="V190" i="7" s="1"/>
  <c r="W190" i="7" s="1"/>
  <c r="Y190" i="7" s="1"/>
  <c r="T190" i="7"/>
  <c r="BN457" i="11"/>
  <c r="BP457" i="11" s="1" a="1"/>
  <c r="BP457" i="11" s="1"/>
  <c r="BQ457" i="11" s="1"/>
  <c r="BM457" i="11" a="1"/>
  <c r="BM457" i="11" s="1"/>
  <c r="R73" i="7"/>
  <c r="T73" i="7"/>
  <c r="S73" i="7"/>
  <c r="V73" i="7" s="1"/>
  <c r="W73" i="7" s="1"/>
  <c r="Y73" i="7" s="1"/>
  <c r="BN507" i="11"/>
  <c r="BP507" i="11" s="1" a="1"/>
  <c r="BP507" i="11" s="1"/>
  <c r="BQ507" i="11" s="1"/>
  <c r="BM507" i="11" a="1"/>
  <c r="BM507" i="11" s="1"/>
  <c r="BJ398" i="11"/>
  <c r="BK398" i="11" s="1"/>
  <c r="BL398" i="11" s="1"/>
  <c r="BJ376" i="11"/>
  <c r="BK376" i="11" s="1"/>
  <c r="BL376" i="11" s="1"/>
  <c r="BJ314" i="11"/>
  <c r="BK314" i="11" s="1"/>
  <c r="BL314" i="11" s="1"/>
  <c r="R122" i="7"/>
  <c r="S122" i="7"/>
  <c r="V122" i="7" s="1"/>
  <c r="W122" i="7" s="1"/>
  <c r="Y122" i="7" s="1"/>
  <c r="T122" i="7"/>
  <c r="BJ438" i="11"/>
  <c r="BK438" i="11" s="1"/>
  <c r="BL438" i="11" s="1"/>
  <c r="R68" i="7"/>
  <c r="S68" i="7"/>
  <c r="V68" i="7" s="1"/>
  <c r="W68" i="7" s="1"/>
  <c r="Y68" i="7" s="1"/>
  <c r="T68" i="7"/>
  <c r="BG352" i="11"/>
  <c r="BH352" i="11" s="1"/>
  <c r="BI352" i="11" s="1"/>
  <c r="BG111" i="11"/>
  <c r="BH111" i="11" s="1"/>
  <c r="BI111" i="11" s="1"/>
  <c r="BG163" i="11"/>
  <c r="BH163" i="11" s="1"/>
  <c r="BI163" i="11" s="1"/>
  <c r="BG126" i="11"/>
  <c r="BH126" i="11" s="1"/>
  <c r="BI126" i="11" s="1"/>
  <c r="R140" i="7"/>
  <c r="S140" i="7"/>
  <c r="V140" i="7" s="1"/>
  <c r="W140" i="7" s="1"/>
  <c r="Y140" i="7" s="1"/>
  <c r="T140" i="7"/>
  <c r="BJ468" i="11"/>
  <c r="BK468" i="11" s="1"/>
  <c r="BL468" i="11" s="1"/>
  <c r="BJ473" i="11"/>
  <c r="BK473" i="11" s="1"/>
  <c r="BL473" i="11" s="1"/>
  <c r="BN401" i="11"/>
  <c r="BP401" i="11" s="1" a="1"/>
  <c r="BP401" i="11" s="1"/>
  <c r="BQ401" i="11" s="1"/>
  <c r="BM401" i="11" a="1"/>
  <c r="BM401" i="11" s="1"/>
  <c r="BG188" i="11"/>
  <c r="BH188" i="11" s="1"/>
  <c r="BI188" i="11" s="1"/>
  <c r="BG217" i="11"/>
  <c r="BH217" i="11" s="1"/>
  <c r="BI217" i="11" s="1"/>
  <c r="BG175" i="11"/>
  <c r="BH175" i="11" s="1"/>
  <c r="BI175" i="11" s="1"/>
  <c r="BJ400" i="11"/>
  <c r="BK400" i="11" s="1"/>
  <c r="BL400" i="11" s="1"/>
  <c r="BN494" i="11"/>
  <c r="BP494" i="11" s="1" a="1"/>
  <c r="BP494" i="11" s="1"/>
  <c r="BQ494" i="11" s="1"/>
  <c r="BM494" i="11" a="1"/>
  <c r="BM494" i="11" s="1"/>
  <c r="BJ447" i="11"/>
  <c r="BK447" i="11" s="1"/>
  <c r="BL447" i="11" s="1"/>
  <c r="BN491" i="11"/>
  <c r="BP491" i="11" s="1" a="1"/>
  <c r="BP491" i="11" s="1"/>
  <c r="BQ491" i="11" s="1"/>
  <c r="BM491" i="11" a="1"/>
  <c r="BM491" i="11" s="1"/>
  <c r="BG318" i="11"/>
  <c r="BH318" i="11" s="1"/>
  <c r="BI318" i="11" s="1"/>
  <c r="BG143" i="11"/>
  <c r="BH143" i="11" s="1"/>
  <c r="BI143" i="11" s="1"/>
  <c r="R166" i="7"/>
  <c r="T166" i="7"/>
  <c r="S166" i="7"/>
  <c r="V166" i="7" s="1"/>
  <c r="W166" i="7" s="1"/>
  <c r="Y166" i="7" s="1"/>
  <c r="R189" i="7"/>
  <c r="S189" i="7"/>
  <c r="T189" i="7"/>
  <c r="V189" i="7"/>
  <c r="W189" i="7" s="1"/>
  <c r="Y189" i="7" s="1"/>
  <c r="R91" i="7"/>
  <c r="T91" i="7"/>
  <c r="S91" i="7"/>
  <c r="V91" i="7" s="1"/>
  <c r="W91" i="7" s="1"/>
  <c r="Y91" i="7" s="1"/>
  <c r="R65" i="7"/>
  <c r="S65" i="7"/>
  <c r="V65" i="7" s="1"/>
  <c r="W65" i="7" s="1"/>
  <c r="Y65" i="7" s="1"/>
  <c r="T65" i="7"/>
  <c r="BN551" i="11"/>
  <c r="BP551" i="11" s="1" a="1"/>
  <c r="BP551" i="11" s="1"/>
  <c r="BQ551" i="11" s="1"/>
  <c r="BM551" i="11" a="1"/>
  <c r="BM551" i="11" s="1"/>
  <c r="R173" i="7"/>
  <c r="S173" i="7"/>
  <c r="V173" i="7" s="1"/>
  <c r="W173" i="7" s="1"/>
  <c r="Y173" i="7" s="1"/>
  <c r="T173" i="7"/>
  <c r="BG337" i="11"/>
  <c r="BH337" i="11" s="1"/>
  <c r="BI337" i="11" s="1"/>
  <c r="BN469" i="11"/>
  <c r="BP469" i="11" s="1" a="1"/>
  <c r="BP469" i="11" s="1"/>
  <c r="BQ469" i="11" s="1"/>
  <c r="BM469" i="11" a="1"/>
  <c r="BM469" i="11" s="1"/>
  <c r="BN388" i="11"/>
  <c r="BP388" i="11" s="1" a="1"/>
  <c r="BP388" i="11" s="1"/>
  <c r="BQ388" i="11" s="1"/>
  <c r="BM388" i="11" a="1"/>
  <c r="BM388" i="11" s="1"/>
  <c r="R110" i="7"/>
  <c r="S110" i="7"/>
  <c r="V110" i="7" s="1"/>
  <c r="W110" i="7" s="1"/>
  <c r="Y110" i="7" s="1"/>
  <c r="T110" i="7"/>
  <c r="BG144" i="11"/>
  <c r="BH144" i="11" s="1"/>
  <c r="BI144" i="11" s="1"/>
  <c r="R93" i="7"/>
  <c r="S93" i="7"/>
  <c r="V93" i="7" s="1"/>
  <c r="W93" i="7" s="1"/>
  <c r="Y93" i="7" s="1"/>
  <c r="T93" i="7"/>
  <c r="BG357" i="11"/>
  <c r="BH357" i="11" s="1"/>
  <c r="BI357" i="11" s="1"/>
  <c r="BG227" i="11"/>
  <c r="BH227" i="11" s="1"/>
  <c r="BI227" i="11" s="1"/>
  <c r="R186" i="7"/>
  <c r="S186" i="7"/>
  <c r="V186" i="7" s="1"/>
  <c r="W186" i="7" s="1"/>
  <c r="Y186" i="7" s="1"/>
  <c r="T186" i="7"/>
  <c r="R120" i="7"/>
  <c r="S120" i="7"/>
  <c r="V120" i="7" s="1"/>
  <c r="W120" i="7" s="1"/>
  <c r="Y120" i="7" s="1"/>
  <c r="T120" i="7"/>
  <c r="R46" i="7"/>
  <c r="S46" i="7"/>
  <c r="V46" i="7" s="1"/>
  <c r="W46" i="7" s="1"/>
  <c r="Y46" i="7" s="1"/>
  <c r="T46" i="7"/>
  <c r="BG340" i="11"/>
  <c r="BH340" i="11" s="1"/>
  <c r="BI340" i="11" s="1"/>
  <c r="BG34" i="11"/>
  <c r="BH34" i="11" s="1"/>
  <c r="BI34" i="11" s="1"/>
  <c r="BG178" i="11"/>
  <c r="BH178" i="11" s="1"/>
  <c r="BI178" i="11" s="1"/>
  <c r="R35" i="7"/>
  <c r="S35" i="7"/>
  <c r="V35" i="7" s="1"/>
  <c r="W35" i="7" s="1"/>
  <c r="Y35" i="7" s="1"/>
  <c r="T35" i="7"/>
  <c r="BG120" i="11"/>
  <c r="BH120" i="11" s="1"/>
  <c r="BI120" i="11" s="1"/>
  <c r="BG115" i="11"/>
  <c r="BH115" i="11" s="1"/>
  <c r="BI115" i="11" s="1"/>
  <c r="BG333" i="11"/>
  <c r="BH333" i="11" s="1"/>
  <c r="BI333" i="11" s="1"/>
  <c r="BG25" i="11"/>
  <c r="BH25" i="11"/>
  <c r="BI25" i="11" s="1"/>
  <c r="R124" i="7"/>
  <c r="S124" i="7"/>
  <c r="V124" i="7"/>
  <c r="W124" i="7" s="1"/>
  <c r="Y124" i="7" s="1"/>
  <c r="T124" i="7"/>
  <c r="R80" i="7"/>
  <c r="S80" i="7"/>
  <c r="V80" i="7" s="1"/>
  <c r="W80" i="7" s="1"/>
  <c r="Y80" i="7" s="1"/>
  <c r="T80" i="7"/>
  <c r="BG3" i="11"/>
  <c r="BH3" i="11" s="1"/>
  <c r="BI3" i="11" s="1"/>
  <c r="R58" i="7"/>
  <c r="T58" i="7"/>
  <c r="S58" i="7"/>
  <c r="V58" i="7" s="1"/>
  <c r="W58" i="7" s="1"/>
  <c r="Y58" i="7" s="1"/>
  <c r="BG212" i="11"/>
  <c r="BH212" i="11" s="1"/>
  <c r="BI212" i="11" s="1"/>
  <c r="BG327" i="11"/>
  <c r="BH327" i="11" s="1"/>
  <c r="BI327" i="11" s="1"/>
  <c r="BN484" i="11"/>
  <c r="BP484" i="11" s="1" a="1"/>
  <c r="BP484" i="11" s="1"/>
  <c r="BQ484" i="11" s="1"/>
  <c r="BM484" i="11" a="1"/>
  <c r="BM484" i="11" s="1"/>
  <c r="BG316" i="11"/>
  <c r="BH316" i="11" s="1"/>
  <c r="BI316" i="11" s="1"/>
  <c r="R185" i="7"/>
  <c r="S185" i="7"/>
  <c r="V185" i="7" s="1"/>
  <c r="W185" i="7" s="1"/>
  <c r="Y185" i="7" s="1"/>
  <c r="T185" i="7"/>
  <c r="R67" i="7"/>
  <c r="T67" i="7"/>
  <c r="S67" i="7"/>
  <c r="V67" i="7" s="1"/>
  <c r="W67" i="7" s="1"/>
  <c r="Y67" i="7" s="1"/>
  <c r="BG43" i="11"/>
  <c r="BH43" i="11"/>
  <c r="BI43" i="11" s="1"/>
  <c r="R176" i="7"/>
  <c r="T176" i="7"/>
  <c r="S176" i="7"/>
  <c r="V176" i="7" s="1"/>
  <c r="W176" i="7" s="1"/>
  <c r="Y176" i="7" s="1"/>
  <c r="BG90" i="11"/>
  <c r="BH90" i="11" s="1"/>
  <c r="BI90" i="11" s="1"/>
  <c r="R114" i="7"/>
  <c r="T114" i="7"/>
  <c r="S114" i="7"/>
  <c r="V114" i="7" s="1"/>
  <c r="W114" i="7" s="1"/>
  <c r="Y114" i="7" s="1"/>
  <c r="R5" i="7"/>
  <c r="S5" i="7"/>
  <c r="V5" i="7" s="1"/>
  <c r="W5" i="7" s="1"/>
  <c r="Y5" i="7" s="1"/>
  <c r="T5" i="7"/>
  <c r="R200" i="7"/>
  <c r="T200" i="7"/>
  <c r="S200" i="7"/>
  <c r="V200" i="7" s="1"/>
  <c r="W200" i="7" s="1"/>
  <c r="Y200" i="7" s="1"/>
  <c r="BG347" i="11"/>
  <c r="BH347" i="11" s="1"/>
  <c r="BI347" i="11" s="1"/>
  <c r="BG155" i="11"/>
  <c r="BH155" i="11" s="1"/>
  <c r="BI155" i="11" s="1"/>
  <c r="BG8" i="11"/>
  <c r="BH8" i="11" s="1"/>
  <c r="BI8" i="11" s="1"/>
  <c r="BG182" i="11"/>
  <c r="BH182" i="11" s="1"/>
  <c r="BI182" i="11" s="1"/>
  <c r="BG69" i="11"/>
  <c r="BH69" i="11" s="1"/>
  <c r="BI69" i="11" s="1"/>
  <c r="BG70" i="11"/>
  <c r="BH70" i="11" s="1"/>
  <c r="BI70" i="11" s="1"/>
  <c r="BG187" i="11"/>
  <c r="BH187" i="11" s="1"/>
  <c r="BI187" i="11" s="1"/>
  <c r="BG122" i="11"/>
  <c r="BH122" i="11" s="1"/>
  <c r="BI122" i="11" s="1"/>
  <c r="BG133" i="11"/>
  <c r="BH133" i="11" s="1"/>
  <c r="BI133" i="11" s="1"/>
  <c r="BG150" i="11"/>
  <c r="BH150" i="11" s="1"/>
  <c r="BI150" i="11" s="1"/>
  <c r="BG354" i="11"/>
  <c r="BH354" i="11" s="1"/>
  <c r="BI354" i="11" s="1"/>
  <c r="BG2" i="11"/>
  <c r="BH2" i="11" s="1"/>
  <c r="BI2" i="11" s="1"/>
  <c r="R192" i="7"/>
  <c r="S192" i="7"/>
  <c r="V192" i="7" s="1"/>
  <c r="W192" i="7" s="1"/>
  <c r="Y192" i="7" s="1"/>
  <c r="T192" i="7"/>
  <c r="BG235" i="11"/>
  <c r="BH235" i="11" s="1"/>
  <c r="BI235" i="11" s="1"/>
  <c r="R17" i="7"/>
  <c r="S17" i="7"/>
  <c r="V17" i="7" s="1"/>
  <c r="W17" i="7" s="1"/>
  <c r="Y17" i="7" s="1"/>
  <c r="T17" i="7"/>
  <c r="BJ384" i="11"/>
  <c r="BK384" i="11" s="1"/>
  <c r="BL384" i="11" s="1"/>
  <c r="BG106" i="11"/>
  <c r="BH106" i="11" s="1"/>
  <c r="BI106" i="11" s="1"/>
  <c r="BG99" i="11"/>
  <c r="BH99" i="11" s="1"/>
  <c r="BI99" i="11" s="1"/>
  <c r="R130" i="7"/>
  <c r="S130" i="7"/>
  <c r="V130" i="7" s="1"/>
  <c r="W130" i="7" s="1"/>
  <c r="Y130" i="7" s="1"/>
  <c r="T130" i="7"/>
  <c r="BG183" i="11"/>
  <c r="BH183" i="11" s="1"/>
  <c r="BI183" i="11" s="1"/>
  <c r="BG220" i="11"/>
  <c r="BH220" i="11" s="1"/>
  <c r="BI220" i="11" s="1"/>
  <c r="R198" i="7"/>
  <c r="S198" i="7"/>
  <c r="V198" i="7" s="1"/>
  <c r="W198" i="7" s="1"/>
  <c r="Y198" i="7" s="1"/>
  <c r="T198" i="7"/>
  <c r="BG161" i="11"/>
  <c r="BH161" i="11" s="1"/>
  <c r="BI161" i="11" s="1"/>
  <c r="BN439" i="11"/>
  <c r="BP439" i="11" s="1" a="1"/>
  <c r="BP439" i="11" s="1"/>
  <c r="BQ439" i="11" s="1"/>
  <c r="BM439" i="11" a="1"/>
  <c r="BM439" i="11" s="1"/>
  <c r="R88" i="7"/>
  <c r="T88" i="7"/>
  <c r="S88" i="7"/>
  <c r="V88" i="7" s="1"/>
  <c r="W88" i="7" s="1"/>
  <c r="Y88" i="7" s="1"/>
  <c r="R84" i="7"/>
  <c r="T84" i="7"/>
  <c r="S84" i="7"/>
  <c r="V84" i="7" s="1"/>
  <c r="W84" i="7" s="1"/>
  <c r="Y84" i="7" s="1"/>
  <c r="BJ536" i="11"/>
  <c r="BK536" i="11" s="1"/>
  <c r="BL536" i="11" s="1"/>
  <c r="R109" i="7"/>
  <c r="T109" i="7"/>
  <c r="S109" i="7"/>
  <c r="V109" i="7" s="1"/>
  <c r="W109" i="7" s="1"/>
  <c r="Y109" i="7" s="1"/>
  <c r="R115" i="7"/>
  <c r="S115" i="7"/>
  <c r="V115" i="7" s="1"/>
  <c r="W115" i="7" s="1"/>
  <c r="Y115" i="7" s="1"/>
  <c r="T115" i="7"/>
  <c r="BJ510" i="11"/>
  <c r="BK510" i="11" s="1"/>
  <c r="BL510" i="11" s="1"/>
  <c r="R158" i="7"/>
  <c r="S158" i="7"/>
  <c r="V158" i="7" s="1"/>
  <c r="W158" i="7" s="1"/>
  <c r="Y158" i="7" s="1"/>
  <c r="T158" i="7"/>
  <c r="R32" i="7"/>
  <c r="S32" i="7"/>
  <c r="V32" i="7" s="1"/>
  <c r="W32" i="7" s="1"/>
  <c r="Y32" i="7" s="1"/>
  <c r="T32" i="7"/>
  <c r="BN516" i="11"/>
  <c r="BP516" i="11" s="1" a="1"/>
  <c r="BP516" i="11" s="1"/>
  <c r="BQ516" i="11" s="1"/>
  <c r="BM516" i="11" a="1"/>
  <c r="BM516" i="11" s="1"/>
  <c r="R187" i="7"/>
  <c r="S187" i="7"/>
  <c r="V187" i="7" s="1"/>
  <c r="W187" i="7" s="1"/>
  <c r="Y187" i="7" s="1"/>
  <c r="T187" i="7"/>
  <c r="BN399" i="11"/>
  <c r="BP399" i="11" s="1" a="1"/>
  <c r="BP399" i="11" s="1"/>
  <c r="BQ399" i="11" s="1"/>
  <c r="BM399" i="11" a="1"/>
  <c r="BM399" i="11" s="1"/>
  <c r="R177" i="7"/>
  <c r="T177" i="7"/>
  <c r="S177" i="7"/>
  <c r="V177" i="7" s="1"/>
  <c r="W177" i="7" s="1"/>
  <c r="Y177" i="7" s="1"/>
  <c r="R151" i="7"/>
  <c r="S151" i="7"/>
  <c r="V151" i="7" s="1"/>
  <c r="W151" i="7" s="1"/>
  <c r="Y151" i="7" s="1"/>
  <c r="T151" i="7"/>
  <c r="BN517" i="11"/>
  <c r="BP517" i="11" s="1" a="1"/>
  <c r="BP517" i="11" s="1"/>
  <c r="BQ517" i="11" s="1"/>
  <c r="BM517" i="11" a="1"/>
  <c r="BM517" i="11" s="1"/>
  <c r="R55" i="7"/>
  <c r="S55" i="7"/>
  <c r="V55" i="7" s="1"/>
  <c r="W55" i="7" s="1"/>
  <c r="Y55" i="7" s="1"/>
  <c r="T55" i="7"/>
  <c r="BG192" i="11"/>
  <c r="BH192" i="11" s="1"/>
  <c r="BI192" i="11" s="1"/>
  <c r="R23" i="7"/>
  <c r="T23" i="7"/>
  <c r="S23" i="7"/>
  <c r="V23" i="7" s="1"/>
  <c r="W23" i="7" s="1"/>
  <c r="Y23" i="7" s="1"/>
  <c r="BG61" i="11"/>
  <c r="BH61" i="11" s="1"/>
  <c r="BI61" i="11" s="1"/>
  <c r="BJ413" i="11"/>
  <c r="BK413" i="11" s="1"/>
  <c r="BL413" i="11" s="1"/>
  <c r="BG233" i="11"/>
  <c r="BH233" i="11" s="1"/>
  <c r="BI233" i="11" s="1"/>
  <c r="BG244" i="11"/>
  <c r="BH244" i="11" s="1"/>
  <c r="BI244" i="11" s="1"/>
  <c r="BG105" i="11"/>
  <c r="BH105" i="11" s="1"/>
  <c r="BI105" i="11" s="1"/>
  <c r="R69" i="7"/>
  <c r="T69" i="7"/>
  <c r="S69" i="7"/>
  <c r="V69" i="7" s="1"/>
  <c r="W69" i="7" s="1"/>
  <c r="Y69" i="7" s="1"/>
  <c r="BG202" i="11"/>
  <c r="BH202" i="11" s="1"/>
  <c r="BI202" i="11" s="1"/>
  <c r="BG243" i="11"/>
  <c r="BH243" i="11" s="1"/>
  <c r="BI243" i="11" s="1"/>
  <c r="BG125" i="11"/>
  <c r="BH125" i="11" s="1"/>
  <c r="BI125" i="11" s="1"/>
  <c r="BG127" i="11"/>
  <c r="BH127" i="11" s="1"/>
  <c r="BI127" i="11" s="1"/>
  <c r="R156" i="7"/>
  <c r="T156" i="7"/>
  <c r="S156" i="7"/>
  <c r="V156" i="7" s="1"/>
  <c r="W156" i="7" s="1"/>
  <c r="Y156" i="7" s="1"/>
  <c r="R182" i="7"/>
  <c r="S182" i="7"/>
  <c r="V182" i="7" s="1"/>
  <c r="W182" i="7" s="1"/>
  <c r="Y182" i="7" s="1"/>
  <c r="T182" i="7"/>
  <c r="BN370" i="11"/>
  <c r="BP370" i="11" s="1" a="1"/>
  <c r="BP370" i="11" s="1"/>
  <c r="BQ370" i="11" s="1"/>
  <c r="BM370" i="11" a="1"/>
  <c r="BM370" i="11" s="1"/>
  <c r="R138" i="7"/>
  <c r="T138" i="7"/>
  <c r="S138" i="7"/>
  <c r="V138" i="7" s="1"/>
  <c r="W138" i="7" s="1"/>
  <c r="Y138" i="7" s="1"/>
  <c r="R155" i="7"/>
  <c r="S155" i="7"/>
  <c r="V155" i="7" s="1"/>
  <c r="W155" i="7" s="1"/>
  <c r="Y155" i="7" s="1"/>
  <c r="T155" i="7"/>
  <c r="BG139" i="11"/>
  <c r="BH139" i="11" s="1"/>
  <c r="BI139" i="11" s="1"/>
  <c r="BG28" i="11"/>
  <c r="BH28" i="11" s="1"/>
  <c r="BI28" i="11" s="1"/>
  <c r="BN492" i="11"/>
  <c r="BP492" i="11" s="1" a="1"/>
  <c r="BP492" i="11" s="1"/>
  <c r="BQ492" i="11" s="1"/>
  <c r="BM492" i="11" a="1"/>
  <c r="BM492" i="11" s="1"/>
  <c r="BG213" i="11"/>
  <c r="BH213" i="11" s="1"/>
  <c r="BI213" i="11" s="1"/>
  <c r="BJ488" i="11"/>
  <c r="BK488" i="11" s="1"/>
  <c r="BL488" i="11" s="1"/>
  <c r="R49" i="7"/>
  <c r="S49" i="7"/>
  <c r="V49" i="7" s="1"/>
  <c r="W49" i="7" s="1"/>
  <c r="Y49" i="7" s="1"/>
  <c r="T49" i="7"/>
  <c r="BG195" i="11"/>
  <c r="BH195" i="11" s="1"/>
  <c r="BI195" i="11" s="1"/>
  <c r="R145" i="7"/>
  <c r="T145" i="7"/>
  <c r="S145" i="7"/>
  <c r="V145" i="7" s="1"/>
  <c r="W145" i="7" s="1"/>
  <c r="Y145" i="7" s="1"/>
  <c r="BG100" i="11"/>
  <c r="BH100" i="11" s="1"/>
  <c r="BI100" i="11" s="1"/>
  <c r="R11" i="7"/>
  <c r="S11" i="7"/>
  <c r="V11" i="7" s="1"/>
  <c r="W11" i="7" s="1"/>
  <c r="Y11" i="7" s="1"/>
  <c r="T11" i="7"/>
  <c r="BG10" i="11"/>
  <c r="BH10" i="11" s="1"/>
  <c r="BI10" i="11" s="1"/>
  <c r="BG173" i="11"/>
  <c r="BH173" i="11" s="1"/>
  <c r="BI173" i="11" s="1"/>
  <c r="R50" i="7"/>
  <c r="S50" i="7"/>
  <c r="V50" i="7" s="1"/>
  <c r="W50" i="7" s="1"/>
  <c r="Y50" i="7" s="1"/>
  <c r="T50" i="7"/>
  <c r="BG142" i="11"/>
  <c r="BH142" i="11" s="1"/>
  <c r="BI142" i="11" s="1"/>
  <c r="BG159" i="11"/>
  <c r="BH159" i="11" s="1"/>
  <c r="BI159" i="11" s="1"/>
  <c r="BG205" i="11"/>
  <c r="BH205" i="11" s="1"/>
  <c r="BI205" i="11" s="1"/>
  <c r="BN394" i="11"/>
  <c r="BP394" i="11" s="1" a="1"/>
  <c r="BP394" i="11" s="1"/>
  <c r="BQ394" i="11" s="1"/>
  <c r="BM394" i="11" a="1"/>
  <c r="BM394" i="11" s="1"/>
  <c r="R57" i="7"/>
  <c r="T57" i="7"/>
  <c r="S57" i="7"/>
  <c r="V57" i="7" s="1"/>
  <c r="W57" i="7" s="1"/>
  <c r="Y57" i="7" s="1"/>
  <c r="R21" i="7"/>
  <c r="S21" i="7"/>
  <c r="V21" i="7" s="1"/>
  <c r="W21" i="7" s="1"/>
  <c r="Y21" i="7" s="1"/>
  <c r="T21" i="7"/>
  <c r="BG322" i="11"/>
  <c r="BH322" i="11" s="1"/>
  <c r="BI322" i="11" s="1"/>
  <c r="R97" i="7"/>
  <c r="S97" i="7"/>
  <c r="V97" i="7" s="1"/>
  <c r="W97" i="7" s="1"/>
  <c r="Y97" i="7" s="1"/>
  <c r="T97" i="7"/>
  <c r="BG158" i="11"/>
  <c r="BH158" i="11" s="1"/>
  <c r="BI158" i="11" s="1"/>
  <c r="BG353" i="11"/>
  <c r="BH353" i="11" s="1"/>
  <c r="BI353" i="11" s="1"/>
  <c r="BG239" i="11"/>
  <c r="BH239" i="11" s="1"/>
  <c r="BI239" i="11" s="1"/>
  <c r="BG63" i="11"/>
  <c r="BH63" i="11" s="1"/>
  <c r="BI63" i="11" s="1"/>
  <c r="BG358" i="11"/>
  <c r="BH358" i="11" s="1"/>
  <c r="BI358" i="11" s="1"/>
  <c r="BG118" i="11"/>
  <c r="BH118" i="11" s="1"/>
  <c r="BI118" i="11" s="1"/>
  <c r="BG135" i="11"/>
  <c r="BH135" i="11" s="1"/>
  <c r="BI135" i="11" s="1"/>
  <c r="BN501" i="11"/>
  <c r="BP501" i="11" s="1" a="1"/>
  <c r="BP501" i="11" s="1"/>
  <c r="BQ501" i="11" s="1"/>
  <c r="BM501" i="11" a="1"/>
  <c r="BM501" i="11" s="1"/>
  <c r="BG166" i="11"/>
  <c r="BH166" i="11" s="1"/>
  <c r="BI166" i="11" s="1"/>
  <c r="BG41" i="11"/>
  <c r="BH41" i="11" s="1"/>
  <c r="BI41" i="11" s="1"/>
  <c r="BG240" i="11"/>
  <c r="BH240" i="11" s="1"/>
  <c r="BI240" i="11" s="1"/>
  <c r="R45" i="7"/>
  <c r="T45" i="7"/>
  <c r="S45" i="7"/>
  <c r="V45" i="7" s="1"/>
  <c r="W45" i="7" s="1"/>
  <c r="Y45" i="7" s="1"/>
  <c r="BG222" i="11"/>
  <c r="BH222" i="11" s="1"/>
  <c r="BI222" i="11" s="1"/>
  <c r="BG58" i="11"/>
  <c r="BH58" i="11" s="1"/>
  <c r="BI58" i="11" s="1"/>
  <c r="BG209" i="11"/>
  <c r="BH209" i="11" s="1"/>
  <c r="BI209" i="11" s="1"/>
  <c r="BG315" i="11"/>
  <c r="BH315" i="11" s="1"/>
  <c r="BI315" i="11" s="1"/>
  <c r="BG335" i="11"/>
  <c r="BH335" i="11" s="1"/>
  <c r="BI335" i="11" s="1"/>
  <c r="BG214" i="11"/>
  <c r="BH214" i="11" s="1"/>
  <c r="BI214" i="11" s="1"/>
  <c r="BN521" i="11"/>
  <c r="BP521" i="11" s="1" a="1"/>
  <c r="BP521" i="11" s="1"/>
  <c r="BQ521" i="11" s="1"/>
  <c r="BM521" i="11" a="1"/>
  <c r="BM521" i="11" s="1"/>
  <c r="BG19" i="11"/>
  <c r="BH19" i="11" s="1"/>
  <c r="BI19" i="11" s="1"/>
  <c r="BG349" i="11"/>
  <c r="BH349" i="11" s="1"/>
  <c r="BI349" i="11" s="1"/>
  <c r="BG81" i="11"/>
  <c r="BH81" i="11" s="1"/>
  <c r="BI81" i="11" s="1"/>
  <c r="BG53" i="11"/>
  <c r="BH53" i="11" s="1"/>
  <c r="BI53" i="11" s="1"/>
  <c r="BG147" i="11"/>
  <c r="BH147" i="11" s="1"/>
  <c r="BI147" i="11" s="1"/>
  <c r="BG194" i="11"/>
  <c r="BH194" i="11" s="1"/>
  <c r="BI194" i="11" s="1"/>
  <c r="BG179" i="11"/>
  <c r="BH179" i="11" s="1"/>
  <c r="BI179" i="11" s="1"/>
  <c r="BG181" i="11"/>
  <c r="BH181" i="11" s="1"/>
  <c r="BI181" i="11" s="1"/>
  <c r="R34" i="7"/>
  <c r="S34" i="7"/>
  <c r="V34" i="7" s="1"/>
  <c r="W34" i="7" s="1"/>
  <c r="Y34" i="7" s="1"/>
  <c r="T34" i="7"/>
  <c r="BG189" i="11"/>
  <c r="BH189" i="11" s="1"/>
  <c r="BI189" i="11" s="1"/>
  <c r="BG321" i="11"/>
  <c r="BH321" i="11" s="1"/>
  <c r="BI321" i="11" s="1"/>
  <c r="BG341" i="11"/>
  <c r="BH341" i="11" s="1"/>
  <c r="BI341" i="11" s="1"/>
  <c r="BG210" i="11"/>
  <c r="BH210" i="11" s="1"/>
  <c r="BI210" i="11" s="1"/>
  <c r="BG114" i="11"/>
  <c r="BH114" i="11" s="1"/>
  <c r="BI114" i="11" s="1"/>
  <c r="BG136" i="11"/>
  <c r="BH136" i="11" s="1"/>
  <c r="BI136" i="11" s="1"/>
  <c r="BG7" i="11"/>
  <c r="BH7" i="11" s="1"/>
  <c r="BI7" i="11" s="1"/>
  <c r="BJ168" i="11"/>
  <c r="BK168" i="11" s="1"/>
  <c r="BL168" i="11" s="1"/>
  <c r="R52" i="7"/>
  <c r="T52" i="7"/>
  <c r="S52" i="7"/>
  <c r="V52" i="7" s="1"/>
  <c r="W52" i="7" s="1"/>
  <c r="Y52" i="7" s="1"/>
  <c r="BJ528" i="11"/>
  <c r="BK528" i="11" s="1"/>
  <c r="BL528" i="11" s="1"/>
  <c r="BJ450" i="11"/>
  <c r="BK450" i="11" s="1"/>
  <c r="BL450" i="11" s="1"/>
  <c r="BN95" i="11"/>
  <c r="BP95" i="11" s="1" a="1"/>
  <c r="BP95" i="11" s="1"/>
  <c r="BQ95" i="11" s="1"/>
  <c r="BS95" i="11" s="1"/>
  <c r="BM95" i="11" a="1"/>
  <c r="BM95" i="11" s="1"/>
  <c r="BR95" i="11" s="1"/>
  <c r="R25" i="7"/>
  <c r="T25" i="7"/>
  <c r="S25" i="7"/>
  <c r="V25" i="7" s="1"/>
  <c r="W25" i="7" s="1"/>
  <c r="Y25" i="7" s="1"/>
  <c r="R113" i="7"/>
  <c r="S113" i="7"/>
  <c r="V113" i="7" s="1"/>
  <c r="W113" i="7" s="1"/>
  <c r="Y113" i="7" s="1"/>
  <c r="T113" i="7"/>
  <c r="R98" i="7"/>
  <c r="T98" i="7"/>
  <c r="S98" i="7"/>
  <c r="V98" i="7" s="1"/>
  <c r="W98" i="7" s="1"/>
  <c r="Y98" i="7" s="1"/>
  <c r="BN471" i="11"/>
  <c r="BP471" i="11" s="1" a="1"/>
  <c r="BP471" i="11" s="1"/>
  <c r="BQ471" i="11" s="1"/>
  <c r="BM471" i="11" a="1"/>
  <c r="BM471" i="11" s="1"/>
  <c r="R53" i="7"/>
  <c r="S53" i="7"/>
  <c r="V53" i="7" s="1"/>
  <c r="W53" i="7" s="1"/>
  <c r="Y53" i="7" s="1"/>
  <c r="T53" i="7"/>
  <c r="BJ495" i="11"/>
  <c r="BK495" i="11" s="1"/>
  <c r="BL495" i="11" s="1"/>
  <c r="BJ369" i="11"/>
  <c r="BK369" i="11" s="1"/>
  <c r="BL369" i="11" s="1"/>
  <c r="BG219" i="11"/>
  <c r="BH219" i="11" s="1"/>
  <c r="BI219" i="11" s="1"/>
  <c r="BG37" i="11"/>
  <c r="BH37" i="11" s="1"/>
  <c r="BI37" i="11" s="1"/>
  <c r="BJ420" i="11"/>
  <c r="BK420" i="11" s="1"/>
  <c r="BL420" i="11" s="1"/>
  <c r="R7" i="7"/>
  <c r="S7" i="7"/>
  <c r="V7" i="7" s="1"/>
  <c r="W7" i="7" s="1"/>
  <c r="Y7" i="7" s="1"/>
  <c r="T7" i="7"/>
  <c r="R142" i="7"/>
  <c r="S142" i="7"/>
  <c r="V142" i="7" s="1"/>
  <c r="W142" i="7" s="1"/>
  <c r="Y142" i="7" s="1"/>
  <c r="T142" i="7"/>
  <c r="BJ499" i="11"/>
  <c r="BK499" i="11" s="1"/>
  <c r="BL499" i="11" s="1"/>
  <c r="BJ414" i="11"/>
  <c r="BK414" i="11" s="1"/>
  <c r="BL414" i="11" s="1"/>
  <c r="BG17" i="11"/>
  <c r="BH17" i="11" s="1"/>
  <c r="BI17" i="11" s="1"/>
  <c r="BG190" i="11"/>
  <c r="BH190" i="11" s="1"/>
  <c r="BI190" i="11" s="1"/>
  <c r="BG229" i="11"/>
  <c r="BH229" i="11" s="1"/>
  <c r="BI229" i="11" s="1"/>
  <c r="BJ433" i="11"/>
  <c r="BK433" i="11" s="1"/>
  <c r="BL433" i="11" s="1"/>
  <c r="BJ441" i="11"/>
  <c r="BK441" i="11" s="1"/>
  <c r="BL441" i="11" s="1"/>
  <c r="AA94" i="7"/>
  <c r="AB94" i="7"/>
  <c r="AE94" i="7" s="1"/>
  <c r="AF94" i="7" s="1"/>
  <c r="AH94" i="7" s="1"/>
  <c r="AC94" i="7"/>
  <c r="BN377" i="11"/>
  <c r="BP377" i="11" s="1" a="1"/>
  <c r="BP377" i="11" s="1"/>
  <c r="BQ377" i="11" s="1"/>
  <c r="BM377" i="11" a="1"/>
  <c r="BM377" i="11" s="1"/>
  <c r="BN427" i="11"/>
  <c r="BP427" i="11" s="1" a="1"/>
  <c r="BP427" i="11" s="1"/>
  <c r="BQ427" i="11" s="1"/>
  <c r="BM427" i="11" a="1"/>
  <c r="BM427" i="11" s="1"/>
  <c r="BJ526" i="11"/>
  <c r="BK526" i="11" s="1"/>
  <c r="BL526" i="11" s="1"/>
  <c r="BC268" i="11"/>
  <c r="BD268" i="11" s="1"/>
  <c r="BC288" i="11"/>
  <c r="BD288" i="11" s="1"/>
  <c r="BN490" i="11"/>
  <c r="BP490" i="11" s="1" a="1"/>
  <c r="BP490" i="11" s="1"/>
  <c r="BQ490" i="11" s="1"/>
  <c r="BM490" i="11" a="1"/>
  <c r="BM490" i="11" s="1"/>
  <c r="BN466" i="11"/>
  <c r="BP466" i="11" s="1" a="1"/>
  <c r="BP466" i="11" s="1"/>
  <c r="BQ466" i="11" s="1"/>
  <c r="BM466" i="11" a="1"/>
  <c r="BM466" i="11" s="1"/>
  <c r="R181" i="7"/>
  <c r="S181" i="7"/>
  <c r="V181" i="7" s="1"/>
  <c r="W181" i="7" s="1"/>
  <c r="Y181" i="7" s="1"/>
  <c r="T181" i="7"/>
  <c r="R77" i="7"/>
  <c r="S77" i="7"/>
  <c r="V77" i="7" s="1"/>
  <c r="W77" i="7" s="1"/>
  <c r="Y77" i="7" s="1"/>
  <c r="T77" i="7"/>
  <c r="BN455" i="11"/>
  <c r="BP455" i="11" s="1" a="1"/>
  <c r="BP455" i="11" s="1"/>
  <c r="BQ455" i="11" s="1"/>
  <c r="BM455" i="11" a="1"/>
  <c r="BM455" i="11" s="1"/>
  <c r="BC252" i="11"/>
  <c r="BD252" i="11" s="1"/>
  <c r="BN350" i="11"/>
  <c r="BP350" i="11" s="1" a="1"/>
  <c r="BP350" i="11" s="1"/>
  <c r="BQ350" i="11" s="1"/>
  <c r="BM350" i="11" a="1"/>
  <c r="BM350" i="11" s="1"/>
  <c r="X152" i="7"/>
  <c r="U152" i="7"/>
  <c r="BC49" i="11"/>
  <c r="BD49" i="11" s="1"/>
  <c r="BN497" i="11"/>
  <c r="BP497" i="11" s="1" a="1"/>
  <c r="BP497" i="11" s="1"/>
  <c r="BQ497" i="11" s="1"/>
  <c r="BM497" i="11" a="1"/>
  <c r="BM497" i="11" s="1"/>
  <c r="BN534" i="11"/>
  <c r="BP534" i="11" s="1" a="1"/>
  <c r="BP534" i="11" s="1"/>
  <c r="BQ534" i="11" s="1"/>
  <c r="BM534" i="11" a="1"/>
  <c r="BM534" i="11" s="1"/>
  <c r="BC276" i="11"/>
  <c r="BD276" i="11" s="1"/>
  <c r="BC9" i="11"/>
  <c r="BD9" i="11" s="1"/>
  <c r="BC292" i="11"/>
  <c r="BD292" i="11" s="1"/>
  <c r="BC59" i="11"/>
  <c r="BD59" i="11" s="1"/>
  <c r="X72" i="7"/>
  <c r="U72" i="7"/>
  <c r="BN483" i="11"/>
  <c r="BP483" i="11" s="1" a="1"/>
  <c r="BP483" i="11" s="1"/>
  <c r="BQ483" i="11" s="1"/>
  <c r="BM483" i="11" a="1"/>
  <c r="BM483" i="11" s="1"/>
  <c r="R15" i="7"/>
  <c r="S15" i="7"/>
  <c r="V15" i="7" s="1"/>
  <c r="W15" i="7" s="1"/>
  <c r="Y15" i="7" s="1"/>
  <c r="T15" i="7"/>
  <c r="BC309" i="11"/>
  <c r="BD309" i="11" s="1"/>
  <c r="BC54" i="11"/>
  <c r="BD54" i="11" s="1"/>
  <c r="BC112" i="11"/>
  <c r="BD112" i="11" s="1"/>
  <c r="R10" i="7"/>
  <c r="S10" i="7"/>
  <c r="V10" i="7" s="1"/>
  <c r="W10" i="7" s="1"/>
  <c r="Y10" i="7" s="1"/>
  <c r="T10" i="7"/>
  <c r="R83" i="7"/>
  <c r="S83" i="7"/>
  <c r="V83" i="7" s="1"/>
  <c r="W83" i="7" s="1"/>
  <c r="Y83" i="7" s="1"/>
  <c r="T83" i="7"/>
  <c r="R59" i="7"/>
  <c r="S59" i="7"/>
  <c r="V59" i="7" s="1"/>
  <c r="W59" i="7" s="1"/>
  <c r="Y59" i="7" s="1"/>
  <c r="T59" i="7"/>
  <c r="BJ522" i="11"/>
  <c r="BK522" i="11" s="1"/>
  <c r="BL522" i="11" s="1"/>
  <c r="BC305" i="11"/>
  <c r="BD305" i="11" s="1"/>
  <c r="BC13" i="11"/>
  <c r="BD13" i="11" s="1"/>
  <c r="BC91" i="11"/>
  <c r="BD91" i="11" s="1"/>
  <c r="BC83" i="11"/>
  <c r="BD83" i="11" s="1"/>
  <c r="BC258" i="11"/>
  <c r="BD258" i="11" s="1"/>
  <c r="BC274" i="11"/>
  <c r="BD274" i="11" s="1"/>
  <c r="R172" i="7"/>
  <c r="S172" i="7"/>
  <c r="V172" i="7" s="1"/>
  <c r="W172" i="7" s="1"/>
  <c r="Y172" i="7" s="1"/>
  <c r="T172" i="7"/>
  <c r="BC271" i="11"/>
  <c r="BD271" i="11" s="1"/>
  <c r="R89" i="7"/>
  <c r="S89" i="7"/>
  <c r="V89" i="7" s="1"/>
  <c r="W89" i="7" s="1"/>
  <c r="Y89" i="7" s="1"/>
  <c r="T89" i="7"/>
  <c r="BW96" i="11"/>
  <c r="BT96" i="11"/>
  <c r="BE87" i="11"/>
  <c r="BF87" i="11" s="1"/>
  <c r="BN513" i="11"/>
  <c r="BP513" i="11" s="1" a="1"/>
  <c r="BP513" i="11" s="1"/>
  <c r="BQ513" i="11" s="1"/>
  <c r="BM513" i="11" a="1"/>
  <c r="BM513" i="11" s="1"/>
  <c r="BN527" i="11"/>
  <c r="BP527" i="11" s="1" a="1"/>
  <c r="BP527" i="11" s="1"/>
  <c r="BQ527" i="11" s="1"/>
  <c r="BM527" i="11" a="1"/>
  <c r="BM527" i="11" s="1"/>
  <c r="BN416" i="11"/>
  <c r="BP416" i="11" s="1" a="1"/>
  <c r="BP416" i="11" s="1"/>
  <c r="BQ416" i="11" s="1"/>
  <c r="BM416" i="11" a="1"/>
  <c r="BM416" i="11" s="1"/>
  <c r="BJ489" i="11"/>
  <c r="BK489" i="11" s="1"/>
  <c r="BL489" i="11" s="1"/>
  <c r="BJ385" i="11"/>
  <c r="BK385" i="11" s="1"/>
  <c r="BL385" i="11" s="1"/>
  <c r="BE145" i="11"/>
  <c r="BF145" i="11" s="1"/>
  <c r="BE162" i="11"/>
  <c r="BF162" i="11" s="1"/>
  <c r="BC248" i="11"/>
  <c r="BD248" i="11" s="1"/>
  <c r="BJ542" i="11"/>
  <c r="BK542" i="11" s="1"/>
  <c r="BL542" i="11" s="1"/>
  <c r="BJ538" i="11"/>
  <c r="BK538" i="11" s="1"/>
  <c r="BL538" i="11" s="1"/>
  <c r="BE339" i="11"/>
  <c r="BF339" i="11" s="1"/>
  <c r="BE52" i="11"/>
  <c r="BF52" i="11" s="1"/>
  <c r="BJ493" i="11"/>
  <c r="BK493" i="11" s="1"/>
  <c r="BL493" i="11" s="1"/>
  <c r="BJ461" i="11"/>
  <c r="BK461" i="11" s="1"/>
  <c r="BL461" i="11" s="1"/>
  <c r="BJ543" i="11"/>
  <c r="BK543" i="11" s="1"/>
  <c r="BL543" i="11" s="1"/>
  <c r="BJ409" i="11"/>
  <c r="BK409" i="11" s="1"/>
  <c r="BL409" i="11" s="1"/>
  <c r="BJ546" i="11"/>
  <c r="BK546" i="11" s="1"/>
  <c r="BL546" i="11" s="1"/>
  <c r="BJ449" i="11"/>
  <c r="BK449" i="11" s="1"/>
  <c r="BL449" i="11" s="1"/>
  <c r="BE5" i="11"/>
  <c r="BF5" i="11" s="1"/>
  <c r="BC272" i="11"/>
  <c r="BD272" i="11" s="1"/>
  <c r="BN504" i="11"/>
  <c r="BP504" i="11" s="1" a="1"/>
  <c r="BP504" i="11" s="1"/>
  <c r="BQ504" i="11" s="1"/>
  <c r="BM504" i="11" a="1"/>
  <c r="BM504" i="11" s="1"/>
  <c r="BN381" i="11"/>
  <c r="BP381" i="11" s="1" a="1"/>
  <c r="BP381" i="11" s="1"/>
  <c r="BQ381" i="11" s="1"/>
  <c r="BM381" i="11" a="1"/>
  <c r="BM381" i="11" s="1"/>
  <c r="BC246" i="11"/>
  <c r="BD246" i="11" s="1"/>
  <c r="BN533" i="11"/>
  <c r="BP533" i="11" s="1" a="1"/>
  <c r="BP533" i="11" s="1"/>
  <c r="BQ533" i="11" s="1"/>
  <c r="BM533" i="11" a="1"/>
  <c r="BM533" i="11" s="1"/>
  <c r="BE320" i="11"/>
  <c r="BF320" i="11" s="1"/>
  <c r="BE328" i="11"/>
  <c r="BF328" i="11" s="1"/>
  <c r="BE218" i="11"/>
  <c r="BF218" i="11" s="1"/>
  <c r="BE167" i="11"/>
  <c r="BF167" i="11" s="1"/>
  <c r="BE356" i="11"/>
  <c r="BF356" i="11" s="1"/>
  <c r="BE169" i="11"/>
  <c r="BF169" i="11" s="1"/>
  <c r="BC11" i="11"/>
  <c r="BD11" i="11" s="1"/>
  <c r="BN426" i="11"/>
  <c r="BP426" i="11" s="1" a="1"/>
  <c r="BP426" i="11" s="1"/>
  <c r="BQ426" i="11" s="1"/>
  <c r="BM426" i="11" a="1"/>
  <c r="BM426" i="11" s="1"/>
  <c r="X135" i="7"/>
  <c r="U135" i="7"/>
  <c r="BC284" i="11"/>
  <c r="BD284" i="11" s="1"/>
  <c r="BC33" i="11"/>
  <c r="BD33" i="11" s="1"/>
  <c r="BC296" i="11"/>
  <c r="BD296" i="11" s="1"/>
  <c r="BC71" i="11"/>
  <c r="BD71" i="11" s="1"/>
  <c r="BN371" i="11"/>
  <c r="BP371" i="11" s="1" a="1"/>
  <c r="BP371" i="11" s="1"/>
  <c r="BQ371" i="11" s="1"/>
  <c r="BM371" i="11" a="1"/>
  <c r="BM371" i="11" s="1"/>
  <c r="BE206" i="11"/>
  <c r="BF206" i="11" s="1"/>
  <c r="BE44" i="11"/>
  <c r="BF44" i="11" s="1"/>
  <c r="BE149" i="11"/>
  <c r="BF149" i="11" s="1"/>
  <c r="BJ432" i="11"/>
  <c r="BK432" i="11" s="1"/>
  <c r="BL432" i="11" s="1"/>
  <c r="BE131" i="11"/>
  <c r="BF131" i="11" s="1"/>
  <c r="BC84" i="11"/>
  <c r="BD84" i="11" s="1"/>
  <c r="BE154" i="11"/>
  <c r="BF154" i="11" s="1"/>
  <c r="BE32" i="11"/>
  <c r="BF32" i="11" s="1"/>
  <c r="BE203" i="11"/>
  <c r="BF203" i="11" s="1"/>
  <c r="BC293" i="11"/>
  <c r="BD293" i="11" s="1"/>
  <c r="BC62" i="11"/>
  <c r="BD62" i="11" s="1"/>
  <c r="BE35" i="11"/>
  <c r="BF35" i="11" s="1"/>
  <c r="BJ437" i="11"/>
  <c r="BK437" i="11" s="1"/>
  <c r="BL437" i="11" s="1"/>
  <c r="BJ436" i="11"/>
  <c r="BK436" i="11" s="1"/>
  <c r="BL436" i="11" s="1"/>
  <c r="BJ396" i="11"/>
  <c r="BK396" i="11" s="1"/>
  <c r="BL396" i="11" s="1"/>
  <c r="BJ387" i="11"/>
  <c r="BK387" i="11" s="1"/>
  <c r="BL387" i="11" s="1"/>
  <c r="X197" i="7"/>
  <c r="U197" i="7"/>
  <c r="P3" i="7"/>
  <c r="O3" i="7"/>
  <c r="R119" i="7"/>
  <c r="S119" i="7"/>
  <c r="V119" i="7" s="1"/>
  <c r="W119" i="7" s="1"/>
  <c r="Y119" i="7" s="1"/>
  <c r="T119" i="7"/>
  <c r="BE216" i="11"/>
  <c r="BF216" i="11" s="1"/>
  <c r="BE148" i="11"/>
  <c r="BF148" i="11" s="1"/>
  <c r="BE165" i="11"/>
  <c r="BF165" i="11" s="1"/>
  <c r="R42" i="7"/>
  <c r="T42" i="7"/>
  <c r="S42" i="7"/>
  <c r="V42" i="7" s="1"/>
  <c r="W42" i="7" s="1"/>
  <c r="Y42" i="7" s="1"/>
  <c r="X39" i="7"/>
  <c r="U39" i="7"/>
  <c r="BC307" i="11"/>
  <c r="BD307" i="11" s="1"/>
  <c r="BC31" i="11"/>
  <c r="BD31" i="11" s="1"/>
  <c r="P141" i="7"/>
  <c r="O141" i="7"/>
  <c r="BJ375" i="11"/>
  <c r="BK375" i="11" s="1"/>
  <c r="BL375" i="11" s="1"/>
  <c r="R44" i="7"/>
  <c r="S44" i="7"/>
  <c r="V44" i="7" s="1"/>
  <c r="W44" i="7" s="1"/>
  <c r="Y44" i="7" s="1"/>
  <c r="T44" i="7"/>
  <c r="R112" i="7"/>
  <c r="S112" i="7"/>
  <c r="V112" i="7" s="1"/>
  <c r="W112" i="7" s="1"/>
  <c r="Y112" i="7" s="1"/>
  <c r="T112" i="7"/>
  <c r="R195" i="7"/>
  <c r="S195" i="7"/>
  <c r="V195" i="7" s="1"/>
  <c r="W195" i="7" s="1"/>
  <c r="Y195" i="7" s="1"/>
  <c r="T195" i="7"/>
  <c r="R106" i="7"/>
  <c r="S106" i="7"/>
  <c r="V106" i="7" s="1"/>
  <c r="W106" i="7" s="1"/>
  <c r="Y106" i="7" s="1"/>
  <c r="T106" i="7"/>
  <c r="BJ421" i="11"/>
  <c r="BK421" i="11" s="1"/>
  <c r="BL421" i="11" s="1"/>
  <c r="BJ475" i="11"/>
  <c r="BK475" i="11" s="1"/>
  <c r="BL475" i="11" s="1"/>
  <c r="BN56" i="11"/>
  <c r="BP56" i="11" s="1" a="1"/>
  <c r="BP56" i="11" s="1"/>
  <c r="BQ56" i="11" s="1"/>
  <c r="BS56" i="11" s="1"/>
  <c r="BM56" i="11" a="1"/>
  <c r="BM56" i="11" s="1"/>
  <c r="BR56" i="11" s="1"/>
  <c r="BJ93" i="11"/>
  <c r="BK93" i="11" s="1"/>
  <c r="BL93" i="11" s="1"/>
  <c r="X143" i="7"/>
  <c r="U143" i="7"/>
  <c r="X29" i="7"/>
  <c r="U29" i="7"/>
  <c r="R24" i="7"/>
  <c r="S24" i="7"/>
  <c r="V24" i="7" s="1"/>
  <c r="W24" i="7" s="1"/>
  <c r="Y24" i="7" s="1"/>
  <c r="T24" i="7"/>
  <c r="BJ411" i="11"/>
  <c r="BK411" i="11" s="1"/>
  <c r="BL411" i="11" s="1"/>
  <c r="BC24" i="11"/>
  <c r="BD24" i="11" s="1"/>
  <c r="P171" i="7"/>
  <c r="O171" i="7"/>
  <c r="BE174" i="11"/>
  <c r="BF174" i="11" s="1"/>
  <c r="X108" i="7"/>
  <c r="U108" i="7"/>
  <c r="BJ429" i="11"/>
  <c r="BK429" i="11" s="1"/>
  <c r="BL429" i="11" s="1"/>
  <c r="P194" i="7"/>
  <c r="O194" i="7"/>
  <c r="BE134" i="11"/>
  <c r="BF134" i="11" s="1"/>
  <c r="R128" i="7"/>
  <c r="S128" i="7"/>
  <c r="V128" i="7" s="1"/>
  <c r="W128" i="7" s="1"/>
  <c r="Y128" i="7" s="1"/>
  <c r="T128" i="7"/>
  <c r="BJ512" i="11"/>
  <c r="BK512" i="11" s="1"/>
  <c r="BL512" i="11" s="1"/>
  <c r="BJ465" i="11"/>
  <c r="BK465" i="11" s="1"/>
  <c r="BL465" i="11" s="1"/>
  <c r="BJ374" i="11"/>
  <c r="BK374" i="11" s="1"/>
  <c r="BL374" i="11" s="1"/>
  <c r="BJ453" i="11"/>
  <c r="BK453" i="11" s="1"/>
  <c r="BL453" i="11" s="1"/>
  <c r="X56" i="7"/>
  <c r="U56" i="7"/>
  <c r="X161" i="7"/>
  <c r="U161" i="7"/>
  <c r="BJ405" i="11"/>
  <c r="BK405" i="11" s="1"/>
  <c r="BL405" i="11" s="1"/>
  <c r="X134" i="7"/>
  <c r="U134" i="7"/>
  <c r="BE197" i="11"/>
  <c r="BF197" i="11" s="1"/>
  <c r="BE172" i="11"/>
  <c r="BF172" i="11" s="1"/>
  <c r="P129" i="7"/>
  <c r="O129" i="7"/>
  <c r="BC263" i="11"/>
  <c r="BD263" i="11" s="1"/>
  <c r="BE319" i="11"/>
  <c r="BF319" i="11" s="1"/>
  <c r="BC256" i="11"/>
  <c r="BD256" i="11" s="1"/>
  <c r="BE238" i="11"/>
  <c r="BF238" i="11" s="1"/>
  <c r="P105" i="7"/>
  <c r="O105" i="7"/>
  <c r="P163" i="7"/>
  <c r="O163" i="7"/>
  <c r="R101" i="7"/>
  <c r="T101" i="7"/>
  <c r="S101" i="7"/>
  <c r="V101" i="7" s="1"/>
  <c r="W101" i="7" s="1"/>
  <c r="Y101" i="7" s="1"/>
  <c r="P191" i="7"/>
  <c r="O191" i="7"/>
  <c r="BC286" i="11"/>
  <c r="BD286" i="11" s="1"/>
  <c r="BC68" i="11"/>
  <c r="BD68" i="11" s="1"/>
  <c r="P118" i="7"/>
  <c r="O118" i="7"/>
  <c r="BC295" i="11"/>
  <c r="BD295" i="11" s="1"/>
  <c r="BN359" i="11"/>
  <c r="BP359" i="11" s="1" a="1"/>
  <c r="BP359" i="11" s="1"/>
  <c r="BQ359" i="11" s="1"/>
  <c r="BM359" i="11" a="1"/>
  <c r="BM359" i="11" s="1"/>
  <c r="BN365" i="11"/>
  <c r="BP365" i="11" s="1" a="1"/>
  <c r="BP365" i="11" s="1"/>
  <c r="BQ365" i="11" s="1"/>
  <c r="BM365" i="11" a="1"/>
  <c r="BM365" i="11" s="1"/>
  <c r="R64" i="7"/>
  <c r="S64" i="7"/>
  <c r="V64" i="7" s="1"/>
  <c r="W64" i="7" s="1"/>
  <c r="Y64" i="7" s="1"/>
  <c r="T64" i="7"/>
  <c r="BC89" i="11"/>
  <c r="BD89" i="11" s="1"/>
  <c r="BC267" i="11"/>
  <c r="BD267" i="11" s="1"/>
  <c r="BC260" i="11"/>
  <c r="BD260" i="11" s="1"/>
  <c r="BN529" i="11"/>
  <c r="BP529" i="11" s="1" a="1"/>
  <c r="BP529" i="11" s="1"/>
  <c r="BQ529" i="11" s="1"/>
  <c r="BM529" i="11" a="1"/>
  <c r="BM529" i="11" s="1"/>
  <c r="BC306" i="11"/>
  <c r="BD306" i="11" s="1"/>
  <c r="BN404" i="11"/>
  <c r="BP404" i="11" s="1" a="1"/>
  <c r="BP404" i="11" s="1"/>
  <c r="BQ404" i="11" s="1"/>
  <c r="BM404" i="11" a="1"/>
  <c r="BM404" i="11" s="1"/>
  <c r="BJ367" i="11"/>
  <c r="BK367" i="11" s="1"/>
  <c r="BL367" i="11" s="1"/>
  <c r="BC294" i="11"/>
  <c r="BD294" i="11" s="1"/>
  <c r="BC65" i="11"/>
  <c r="BD65" i="11" s="1"/>
  <c r="BE268" i="11"/>
  <c r="BF268" i="11" s="1"/>
  <c r="BE288" i="11"/>
  <c r="BF288" i="11" s="1"/>
  <c r="R150" i="7"/>
  <c r="S150" i="7"/>
  <c r="V150" i="7" s="1"/>
  <c r="W150" i="7" s="1"/>
  <c r="Y150" i="7" s="1"/>
  <c r="T150" i="7"/>
  <c r="BN458" i="11"/>
  <c r="BP458" i="11" s="1" a="1"/>
  <c r="BP458" i="11" s="1"/>
  <c r="BQ458" i="11" s="1"/>
  <c r="BM458" i="11" a="1"/>
  <c r="BM458" i="11" s="1"/>
  <c r="R137" i="7"/>
  <c r="S137" i="7"/>
  <c r="V137" i="7" s="1"/>
  <c r="W137" i="7" s="1"/>
  <c r="Y137" i="7" s="1"/>
  <c r="T137" i="7"/>
  <c r="BN446" i="11"/>
  <c r="BP446" i="11" s="1" a="1"/>
  <c r="BP446" i="11" s="1"/>
  <c r="BQ446" i="11" s="1"/>
  <c r="BM446" i="11" a="1"/>
  <c r="BM446" i="11" s="1"/>
  <c r="X170" i="7"/>
  <c r="U170" i="7"/>
  <c r="BN496" i="11"/>
  <c r="BP496" i="11" s="1" a="1"/>
  <c r="BP496" i="11" s="1"/>
  <c r="BQ496" i="11" s="1"/>
  <c r="BM496" i="11" a="1"/>
  <c r="BM496" i="11" s="1"/>
  <c r="BN389" i="11"/>
  <c r="BP389" i="11" s="1" a="1"/>
  <c r="BP389" i="11" s="1"/>
  <c r="BQ389" i="11" s="1"/>
  <c r="BM389" i="11" a="1"/>
  <c r="BM389" i="11" s="1"/>
  <c r="BE252" i="11"/>
  <c r="BF252" i="11" s="1"/>
  <c r="X8" i="7"/>
  <c r="U8" i="7"/>
  <c r="BN412" i="11"/>
  <c r="BP412" i="11" s="1" a="1"/>
  <c r="BP412" i="11" s="1"/>
  <c r="BQ412" i="11" s="1"/>
  <c r="BM412" i="11" a="1"/>
  <c r="BM412" i="11" s="1"/>
  <c r="Z152" i="7"/>
  <c r="BC273" i="11"/>
  <c r="BD273" i="11" s="1"/>
  <c r="BE49" i="11"/>
  <c r="BF49" i="11" s="1"/>
  <c r="BN530" i="11"/>
  <c r="BP530" i="11" s="1" a="1"/>
  <c r="BP530" i="11" s="1"/>
  <c r="BQ530" i="11" s="1"/>
  <c r="BM530" i="11" a="1"/>
  <c r="BM530" i="11" s="1"/>
  <c r="BN383" i="11"/>
  <c r="BP383" i="11" s="1" a="1"/>
  <c r="BP383" i="11" s="1"/>
  <c r="BQ383" i="11" s="1"/>
  <c r="BM383" i="11" a="1"/>
  <c r="BM383" i="11" s="1"/>
  <c r="BC303" i="11"/>
  <c r="BD303" i="11" s="1"/>
  <c r="BE276" i="11"/>
  <c r="BF276" i="11" s="1"/>
  <c r="BC92" i="11"/>
  <c r="BD92" i="11" s="1"/>
  <c r="BE9" i="11"/>
  <c r="BF9" i="11" s="1"/>
  <c r="X102" i="7"/>
  <c r="U102" i="7"/>
  <c r="BE292" i="11"/>
  <c r="BF292" i="11" s="1"/>
  <c r="BC38" i="11"/>
  <c r="BD38" i="11" s="1"/>
  <c r="BE59" i="11"/>
  <c r="BF59" i="11" s="1"/>
  <c r="BN407" i="11"/>
  <c r="BP407" i="11" s="1" a="1"/>
  <c r="BP407" i="11" s="1"/>
  <c r="BQ407" i="11" s="1"/>
  <c r="BM407" i="11" a="1"/>
  <c r="BM407" i="11" s="1"/>
  <c r="BN430" i="11"/>
  <c r="BP430" i="11" s="1" a="1"/>
  <c r="BP430" i="11" s="1"/>
  <c r="BQ430" i="11" s="1"/>
  <c r="BM430" i="11" a="1"/>
  <c r="BM430" i="11" s="1"/>
  <c r="BC279" i="11"/>
  <c r="BD279" i="11" s="1"/>
  <c r="BE309" i="11"/>
  <c r="BF309" i="11" s="1"/>
  <c r="BC29" i="11"/>
  <c r="BD29" i="11" s="1"/>
  <c r="BE54" i="11"/>
  <c r="BF54" i="11" s="1"/>
  <c r="BC39" i="11"/>
  <c r="BD39" i="11" s="1"/>
  <c r="BE112" i="11"/>
  <c r="BF112" i="11" s="1"/>
  <c r="BC264" i="11"/>
  <c r="BD264" i="11" s="1"/>
  <c r="R70" i="7"/>
  <c r="S70" i="7"/>
  <c r="V70" i="7" s="1"/>
  <c r="W70" i="7" s="1"/>
  <c r="Y70" i="7" s="1"/>
  <c r="T70" i="7"/>
  <c r="BE305" i="11"/>
  <c r="BF305" i="11" s="1"/>
  <c r="BC251" i="11"/>
  <c r="BD251" i="11" s="1"/>
  <c r="BE13" i="11"/>
  <c r="BF13" i="11" s="1"/>
  <c r="BC297" i="11"/>
  <c r="BD297" i="11" s="1"/>
  <c r="BE91" i="11"/>
  <c r="BF91" i="11" s="1"/>
  <c r="BC255" i="11"/>
  <c r="BD255" i="11" s="1"/>
  <c r="BE83" i="11"/>
  <c r="BF83" i="11" s="1"/>
  <c r="BC285" i="11"/>
  <c r="BD285" i="11" s="1"/>
  <c r="BE258" i="11"/>
  <c r="BF258" i="11" s="1"/>
  <c r="BC36" i="11"/>
  <c r="BD36" i="11" s="1"/>
  <c r="BC301" i="11"/>
  <c r="BD301" i="11" s="1"/>
  <c r="BE274" i="11"/>
  <c r="BF274" i="11" s="1"/>
  <c r="BC86" i="11"/>
  <c r="BD86" i="11" s="1"/>
  <c r="BJ402" i="11"/>
  <c r="BK402" i="11" s="1"/>
  <c r="BL402" i="11" s="1"/>
  <c r="BC298" i="11"/>
  <c r="BD298" i="11" s="1"/>
  <c r="BE271" i="11"/>
  <c r="BF271" i="11" s="1"/>
  <c r="BC77" i="11"/>
  <c r="BD77" i="11" s="1"/>
  <c r="BE234" i="11"/>
  <c r="BF234" i="11" s="1"/>
  <c r="BJ511" i="11"/>
  <c r="BK511" i="11" s="1"/>
  <c r="BL511" i="11" s="1"/>
  <c r="BJ476" i="11"/>
  <c r="BK476" i="11" s="1"/>
  <c r="BL476" i="11" s="1"/>
  <c r="BJ362" i="11"/>
  <c r="BK362" i="11" s="1"/>
  <c r="BL362" i="11" s="1"/>
  <c r="BE343" i="11"/>
  <c r="BF343" i="11" s="1"/>
  <c r="BE55" i="11"/>
  <c r="BF55" i="11" s="1"/>
  <c r="BN523" i="11"/>
  <c r="BP523" i="11" s="1" a="1"/>
  <c r="BP523" i="11" s="1"/>
  <c r="BQ523" i="11" s="1"/>
  <c r="BM523" i="11" a="1"/>
  <c r="BM523" i="11" s="1"/>
  <c r="BC275" i="11"/>
  <c r="BD275" i="11" s="1"/>
  <c r="BE248" i="11"/>
  <c r="BF248" i="11" s="1"/>
  <c r="BN445" i="11"/>
  <c r="BP445" i="11" s="1" a="1"/>
  <c r="BP445" i="11" s="1"/>
  <c r="BQ445" i="11" s="1"/>
  <c r="BM445" i="11" a="1"/>
  <c r="BM445" i="11" s="1"/>
  <c r="BJ410" i="11"/>
  <c r="BK410" i="11" s="1"/>
  <c r="BL410" i="11" s="1"/>
  <c r="BE107" i="11"/>
  <c r="BF107" i="11" s="1"/>
  <c r="BE129" i="11"/>
  <c r="BF129" i="11" s="1"/>
  <c r="BJ541" i="11"/>
  <c r="BK541" i="11" s="1"/>
  <c r="BL541" i="11" s="1"/>
  <c r="BJ500" i="11"/>
  <c r="BK500" i="11" s="1"/>
  <c r="BL500" i="11" s="1"/>
  <c r="BJ386" i="11"/>
  <c r="BK386" i="11" s="1"/>
  <c r="BL386" i="11" s="1"/>
  <c r="BJ448" i="11"/>
  <c r="BK448" i="11" s="1"/>
  <c r="BL448" i="11" s="1"/>
  <c r="BJ478" i="11"/>
  <c r="BK478" i="11" s="1"/>
  <c r="BL478" i="11" s="1"/>
  <c r="BJ397" i="11"/>
  <c r="BK397" i="11" s="1"/>
  <c r="BL397" i="11" s="1"/>
  <c r="BC299" i="11"/>
  <c r="BD299" i="11" s="1"/>
  <c r="BE272" i="11"/>
  <c r="BF272" i="11" s="1"/>
  <c r="BC80" i="11"/>
  <c r="BD80" i="11" s="1"/>
  <c r="BJ423" i="11"/>
  <c r="BK423" i="11" s="1"/>
  <c r="BL423" i="11" s="1"/>
  <c r="BE26" i="11"/>
  <c r="BF26" i="11" s="1"/>
  <c r="BE246" i="11"/>
  <c r="BF246" i="11" s="1"/>
  <c r="BN419" i="11"/>
  <c r="BP419" i="11" s="1" a="1"/>
  <c r="BP419" i="11" s="1"/>
  <c r="BQ419" i="11" s="1"/>
  <c r="BM419" i="11" a="1"/>
  <c r="BM419" i="11" s="1"/>
  <c r="BC250" i="11"/>
  <c r="BD250" i="11" s="1"/>
  <c r="BE323" i="11"/>
  <c r="BF323" i="11" s="1"/>
  <c r="BE191" i="11"/>
  <c r="BF191" i="11" s="1"/>
  <c r="BE342" i="11"/>
  <c r="BF342" i="11" s="1"/>
  <c r="BE72" i="11"/>
  <c r="BF72" i="11" s="1"/>
  <c r="BE223" i="11"/>
  <c r="BF223" i="11" s="1"/>
  <c r="BC262" i="11"/>
  <c r="BD262" i="11" s="1"/>
  <c r="BE11" i="11"/>
  <c r="BF11" i="11" s="1"/>
  <c r="BN459" i="11"/>
  <c r="BP459" i="11" s="1" a="1"/>
  <c r="BP459" i="11" s="1"/>
  <c r="BQ459" i="11" s="1"/>
  <c r="BM459" i="11" a="1"/>
  <c r="BM459" i="11" s="1"/>
  <c r="BN372" i="11"/>
  <c r="BP372" i="11" s="1" a="1"/>
  <c r="BP372" i="11" s="1"/>
  <c r="BQ372" i="11" s="1"/>
  <c r="BM372" i="11" a="1"/>
  <c r="BM372" i="11" s="1"/>
  <c r="BC311" i="11"/>
  <c r="BD311" i="11" s="1"/>
  <c r="BE284" i="11"/>
  <c r="BF284" i="11" s="1"/>
  <c r="BC66" i="11"/>
  <c r="BD66" i="11" s="1"/>
  <c r="BE33" i="11"/>
  <c r="BF33" i="11" s="1"/>
  <c r="BE296" i="11"/>
  <c r="BF296" i="11" s="1"/>
  <c r="BC82" i="11"/>
  <c r="BD82" i="11" s="1"/>
  <c r="BE71" i="11"/>
  <c r="BF71" i="11" s="1"/>
  <c r="BN482" i="11"/>
  <c r="BP482" i="11" s="1" a="1"/>
  <c r="BP482" i="11" s="1"/>
  <c r="BQ482" i="11" s="1"/>
  <c r="BM482" i="11" a="1"/>
  <c r="BM482" i="11" s="1"/>
  <c r="BE324" i="11"/>
  <c r="BF324" i="11" s="1"/>
  <c r="BE344" i="11"/>
  <c r="BF344" i="11" s="1"/>
  <c r="BE160" i="11"/>
  <c r="BF160" i="11" s="1"/>
  <c r="BE326" i="11"/>
  <c r="BF326" i="11" s="1"/>
  <c r="BE84" i="11"/>
  <c r="BF84" i="11" s="1"/>
  <c r="BE224" i="11"/>
  <c r="BF224" i="11" s="1"/>
  <c r="BE176" i="11"/>
  <c r="BF176" i="11" s="1"/>
  <c r="BE293" i="11"/>
  <c r="BF293" i="11" s="1"/>
  <c r="BC47" i="11"/>
  <c r="BD47" i="11" s="1"/>
  <c r="BE62" i="11"/>
  <c r="BF62" i="11" s="1"/>
  <c r="BN391" i="11"/>
  <c r="BP391" i="11" s="1" a="1"/>
  <c r="BP391" i="11" s="1"/>
  <c r="BQ391" i="11" s="1"/>
  <c r="BM391" i="11" a="1"/>
  <c r="BM391" i="11" s="1"/>
  <c r="X188" i="7"/>
  <c r="U188" i="7"/>
  <c r="Z197" i="7"/>
  <c r="X90" i="7"/>
  <c r="U90" i="7"/>
  <c r="BJ378" i="11"/>
  <c r="BK378" i="11" s="1"/>
  <c r="BL378" i="11" s="1"/>
  <c r="BE180" i="11"/>
  <c r="BF180" i="11" s="1"/>
  <c r="BJ94" i="11"/>
  <c r="BK94" i="11" s="1"/>
  <c r="BL94" i="11" s="1"/>
  <c r="R4" i="7"/>
  <c r="S4" i="7"/>
  <c r="V4" i="7" s="1"/>
  <c r="W4" i="7" s="1"/>
  <c r="Y4" i="7" s="1"/>
  <c r="T4" i="7"/>
  <c r="BE346" i="11"/>
  <c r="BF346" i="11" s="1"/>
  <c r="BE60" i="11"/>
  <c r="BF60" i="11" s="1"/>
  <c r="R125" i="7"/>
  <c r="T125" i="7"/>
  <c r="S125" i="7"/>
  <c r="V125" i="7" s="1"/>
  <c r="W125" i="7" s="1"/>
  <c r="Y125" i="7" s="1"/>
  <c r="X104" i="7"/>
  <c r="U104" i="7"/>
  <c r="BE307" i="11"/>
  <c r="BF307" i="11" s="1"/>
  <c r="BC253" i="11"/>
  <c r="BD253" i="11" s="1"/>
  <c r="BE31" i="11"/>
  <c r="BF31" i="11" s="1"/>
  <c r="BJ474" i="11"/>
  <c r="BK474" i="11" s="1"/>
  <c r="BL474" i="11" s="1"/>
  <c r="BC261" i="11"/>
  <c r="BD261" i="11" s="1"/>
  <c r="X81" i="7"/>
  <c r="U81" i="7"/>
  <c r="R153" i="7"/>
  <c r="T153" i="7"/>
  <c r="S153" i="7"/>
  <c r="V153" i="7" s="1"/>
  <c r="W153" i="7" s="1"/>
  <c r="Y153" i="7" s="1"/>
  <c r="R37" i="7"/>
  <c r="S37" i="7"/>
  <c r="V37" i="7" s="1"/>
  <c r="W37" i="7" s="1"/>
  <c r="Y37" i="7" s="1"/>
  <c r="T37" i="7"/>
  <c r="R87" i="7"/>
  <c r="S87" i="7"/>
  <c r="V87" i="7" s="1"/>
  <c r="W87" i="7" s="1"/>
  <c r="Y87" i="7" s="1"/>
  <c r="T87" i="7"/>
  <c r="P33" i="7"/>
  <c r="O33" i="7"/>
  <c r="BJ393" i="11"/>
  <c r="BK393" i="11" s="1"/>
  <c r="BL393" i="11" s="1"/>
  <c r="BJ460" i="11"/>
  <c r="BK460" i="11" s="1"/>
  <c r="BL460" i="11" s="1"/>
  <c r="BJ498" i="11"/>
  <c r="BK498" i="11" s="1"/>
  <c r="BL498" i="11" s="1"/>
  <c r="X116" i="7"/>
  <c r="U116" i="7"/>
  <c r="BJ487" i="11"/>
  <c r="BK487" i="11" s="1"/>
  <c r="BL487" i="11" s="1"/>
  <c r="Z143" i="7"/>
  <c r="X168" i="7"/>
  <c r="U168" i="7"/>
  <c r="Z29" i="7"/>
  <c r="X103" i="7"/>
  <c r="U103" i="7"/>
  <c r="X19" i="7"/>
  <c r="U19" i="7"/>
  <c r="X184" i="7"/>
  <c r="U184" i="7"/>
  <c r="R164" i="7"/>
  <c r="S164" i="7"/>
  <c r="V164" i="7" s="1"/>
  <c r="W164" i="7" s="1"/>
  <c r="Y164" i="7" s="1"/>
  <c r="T164" i="7"/>
  <c r="AG96" i="7"/>
  <c r="AD96" i="7"/>
  <c r="BC281" i="11"/>
  <c r="BD281" i="11" s="1"/>
  <c r="BE24" i="11"/>
  <c r="BF24" i="11" s="1"/>
  <c r="BC40" i="11"/>
  <c r="BD40" i="11" s="1"/>
  <c r="BE228" i="11"/>
  <c r="BF228" i="11" s="1"/>
  <c r="Z108" i="7"/>
  <c r="BE153" i="11"/>
  <c r="BF153" i="11" s="1"/>
  <c r="BJ548" i="11"/>
  <c r="BK548" i="11" s="1"/>
  <c r="BL548" i="11" s="1"/>
  <c r="BJ103" i="11"/>
  <c r="BK103" i="11" s="1"/>
  <c r="BL103" i="11" s="1"/>
  <c r="BJ524" i="11"/>
  <c r="BK524" i="11" s="1"/>
  <c r="BL524" i="11" s="1"/>
  <c r="X38" i="7"/>
  <c r="U38" i="7"/>
  <c r="BN544" i="11"/>
  <c r="BP544" i="11" s="1" a="1"/>
  <c r="BP544" i="11" s="1"/>
  <c r="BQ544" i="11" s="1"/>
  <c r="BM544" i="11" a="1"/>
  <c r="BM544" i="11" s="1"/>
  <c r="BJ360" i="11"/>
  <c r="BK360" i="11" s="1"/>
  <c r="BL360" i="11" s="1"/>
  <c r="Z161" i="7"/>
  <c r="BJ486" i="11"/>
  <c r="BK486" i="11" s="1"/>
  <c r="BL486" i="11" s="1"/>
  <c r="Z134" i="7"/>
  <c r="BE170" i="11"/>
  <c r="BF170" i="11" s="1"/>
  <c r="X193" i="7"/>
  <c r="U193" i="7"/>
  <c r="BE226" i="11"/>
  <c r="BF226" i="11" s="1"/>
  <c r="BC290" i="11"/>
  <c r="BD290" i="11" s="1"/>
  <c r="BE263" i="11"/>
  <c r="BF263" i="11" s="1"/>
  <c r="BC51" i="11"/>
  <c r="BD51" i="11" s="1"/>
  <c r="R127" i="7"/>
  <c r="S127" i="7"/>
  <c r="V127" i="7" s="1"/>
  <c r="W127" i="7" s="1"/>
  <c r="Y127" i="7" s="1"/>
  <c r="T127" i="7"/>
  <c r="BE198" i="11"/>
  <c r="BF198" i="11" s="1"/>
  <c r="BC254" i="11"/>
  <c r="BD254" i="11" s="1"/>
  <c r="BE348" i="11"/>
  <c r="BF348" i="11" s="1"/>
  <c r="BE109" i="11"/>
  <c r="BF109" i="11" s="1"/>
  <c r="X126" i="7"/>
  <c r="U126" i="7"/>
  <c r="P111" i="7"/>
  <c r="O111" i="7"/>
  <c r="BC283" i="11"/>
  <c r="BD283" i="11" s="1"/>
  <c r="BE256" i="11"/>
  <c r="BF256" i="11" s="1"/>
  <c r="BC30" i="11"/>
  <c r="BD30" i="11" s="1"/>
  <c r="BE211" i="11"/>
  <c r="BF211" i="11" s="1"/>
  <c r="R30" i="7"/>
  <c r="T30" i="7"/>
  <c r="S30" i="7"/>
  <c r="V30" i="7" s="1"/>
  <c r="W30" i="7" s="1"/>
  <c r="Y30" i="7" s="1"/>
  <c r="R63" i="7"/>
  <c r="S63" i="7"/>
  <c r="V63" i="7" s="1"/>
  <c r="W63" i="7" s="1"/>
  <c r="Y63" i="7" s="1"/>
  <c r="T63" i="7"/>
  <c r="BC313" i="11"/>
  <c r="BD313" i="11" s="1"/>
  <c r="BE286" i="11"/>
  <c r="BF286" i="11" s="1"/>
  <c r="BC73" i="11"/>
  <c r="BD73" i="11" s="1"/>
  <c r="BE68" i="11"/>
  <c r="BF68" i="11" s="1"/>
  <c r="BJ366" i="11"/>
  <c r="BK366" i="11" s="1"/>
  <c r="BL366" i="11" s="1"/>
  <c r="BC101" i="11"/>
  <c r="BD101" i="11" s="1"/>
  <c r="BN403" i="11"/>
  <c r="BP403" i="11" s="1" a="1"/>
  <c r="BP403" i="11" s="1"/>
  <c r="BQ403" i="11" s="1"/>
  <c r="BM403" i="11" a="1"/>
  <c r="BM403" i="11" s="1"/>
  <c r="BN525" i="11"/>
  <c r="BP525" i="11" s="1" a="1"/>
  <c r="BP525" i="11" s="1"/>
  <c r="BQ525" i="11" s="1"/>
  <c r="BM525" i="11" a="1"/>
  <c r="BM525" i="11" s="1"/>
  <c r="BN514" i="11"/>
  <c r="BP514" i="11" s="1" a="1"/>
  <c r="BP514" i="11" s="1"/>
  <c r="BQ514" i="11" s="1"/>
  <c r="BM514" i="11" a="1"/>
  <c r="BM514" i="11" s="1"/>
  <c r="BN479" i="11"/>
  <c r="BP479" i="11" s="1" a="1"/>
  <c r="BP479" i="11" s="1"/>
  <c r="BQ479" i="11" s="1"/>
  <c r="BM479" i="11" a="1"/>
  <c r="BM479" i="11" s="1"/>
  <c r="X169" i="7"/>
  <c r="U169" i="7"/>
  <c r="R51" i="7"/>
  <c r="S51" i="7"/>
  <c r="V51" i="7" s="1"/>
  <c r="W51" i="7" s="1"/>
  <c r="Y51" i="7" s="1"/>
  <c r="T51" i="7"/>
  <c r="BN435" i="11"/>
  <c r="BP435" i="11" s="1" a="1"/>
  <c r="BP435" i="11" s="1"/>
  <c r="BQ435" i="11" s="1"/>
  <c r="BM435" i="11" a="1"/>
  <c r="BM435" i="11" s="1"/>
  <c r="BE295" i="11"/>
  <c r="BF295" i="11" s="1"/>
  <c r="BN485" i="11"/>
  <c r="BP485" i="11" s="1" a="1"/>
  <c r="BP485" i="11" s="1"/>
  <c r="BQ485" i="11" s="1"/>
  <c r="BM485" i="11" a="1"/>
  <c r="BM485" i="11" s="1"/>
  <c r="BN452" i="11"/>
  <c r="BP452" i="11" s="1" a="1"/>
  <c r="BP452" i="11" s="1"/>
  <c r="BQ452" i="11" s="1"/>
  <c r="BM452" i="11" a="1"/>
  <c r="BM452" i="11" s="1"/>
  <c r="BN480" i="11"/>
  <c r="BP480" i="11" s="1" a="1"/>
  <c r="BP480" i="11" s="1"/>
  <c r="BQ480" i="11" s="1"/>
  <c r="BM480" i="11" a="1"/>
  <c r="BM480" i="11" s="1"/>
  <c r="BN515" i="11"/>
  <c r="BP515" i="11" s="1" a="1"/>
  <c r="BP515" i="11" s="1"/>
  <c r="BQ515" i="11" s="1"/>
  <c r="BM515" i="11" a="1"/>
  <c r="BM515" i="11" s="1"/>
  <c r="BN463" i="11"/>
  <c r="BP463" i="11" s="1" a="1"/>
  <c r="BP463" i="11" s="1"/>
  <c r="BQ463" i="11" s="1"/>
  <c r="BM463" i="11" a="1"/>
  <c r="BM463" i="11" s="1"/>
  <c r="BC302" i="11"/>
  <c r="BD302" i="11" s="1"/>
  <c r="BE89" i="11"/>
  <c r="BF89" i="11" s="1"/>
  <c r="BC270" i="11"/>
  <c r="BD270" i="11" s="1"/>
  <c r="BE267" i="11"/>
  <c r="BF267" i="11" s="1"/>
  <c r="BC18" i="11"/>
  <c r="BD18" i="11" s="1"/>
  <c r="BN434" i="11"/>
  <c r="BP434" i="11" s="1" a="1"/>
  <c r="BP434" i="11" s="1"/>
  <c r="BQ434" i="11" s="1"/>
  <c r="BM434" i="11" a="1"/>
  <c r="BM434" i="11" s="1"/>
  <c r="R40" i="7"/>
  <c r="S40" i="7"/>
  <c r="V40" i="7" s="1"/>
  <c r="W40" i="7" s="1"/>
  <c r="Y40" i="7" s="1"/>
  <c r="T40" i="7"/>
  <c r="R14" i="7"/>
  <c r="S14" i="7"/>
  <c r="V14" i="7" s="1"/>
  <c r="W14" i="7" s="1"/>
  <c r="Y14" i="7" s="1"/>
  <c r="T14" i="7"/>
  <c r="R157" i="7"/>
  <c r="S157" i="7"/>
  <c r="V157" i="7" s="1"/>
  <c r="W157" i="7" s="1"/>
  <c r="Y157" i="7" s="1"/>
  <c r="T157" i="7"/>
  <c r="BC277" i="11"/>
  <c r="BD277" i="11" s="1"/>
  <c r="BN373" i="11"/>
  <c r="BP373" i="11" s="1" a="1"/>
  <c r="BP373" i="11" s="1"/>
  <c r="BQ373" i="11" s="1"/>
  <c r="BM373" i="11" a="1"/>
  <c r="BM373" i="11" s="1"/>
  <c r="R147" i="7"/>
  <c r="T147" i="7"/>
  <c r="S147" i="7"/>
  <c r="V147" i="7" s="1"/>
  <c r="W147" i="7" s="1"/>
  <c r="Y147" i="7" s="1"/>
  <c r="BC287" i="11"/>
  <c r="BD287" i="11" s="1"/>
  <c r="BE260" i="11"/>
  <c r="BF260" i="11" s="1"/>
  <c r="BC42" i="11"/>
  <c r="BD42" i="11" s="1"/>
  <c r="BE98" i="11"/>
  <c r="BF98" i="11" s="1"/>
  <c r="BE76" i="11"/>
  <c r="BF76" i="11" s="1"/>
  <c r="BC4" i="11"/>
  <c r="BD4" i="11" s="1"/>
  <c r="BE306" i="11"/>
  <c r="BF306" i="11" s="1"/>
  <c r="BE294" i="11"/>
  <c r="BF294" i="11" s="1"/>
  <c r="BC64" i="11"/>
  <c r="BD64" i="11" s="1"/>
  <c r="BE65" i="11"/>
  <c r="BF65" i="11" s="1"/>
  <c r="X179" i="7"/>
  <c r="U179" i="7"/>
  <c r="BC12" i="11"/>
  <c r="BD12" i="11" s="1"/>
  <c r="BC22" i="11"/>
  <c r="BD22" i="11" s="1"/>
  <c r="BC304" i="11"/>
  <c r="BD304" i="11" s="1"/>
  <c r="R146" i="7"/>
  <c r="S146" i="7"/>
  <c r="V146" i="7" s="1"/>
  <c r="W146" i="7" s="1"/>
  <c r="Y146" i="7" s="1"/>
  <c r="T146" i="7"/>
  <c r="R74" i="7"/>
  <c r="S74" i="7"/>
  <c r="V74" i="7" s="1"/>
  <c r="W74" i="7" s="1"/>
  <c r="Y74" i="7" s="1"/>
  <c r="T74" i="7"/>
  <c r="BP154" i="4"/>
  <c r="AJ154" i="3" s="1"/>
  <c r="R178" i="7"/>
  <c r="S178" i="7"/>
  <c r="V178" i="7" s="1"/>
  <c r="W178" i="7" s="1"/>
  <c r="Y178" i="7" s="1"/>
  <c r="T178" i="7"/>
  <c r="R78" i="7"/>
  <c r="S78" i="7"/>
  <c r="V78" i="7" s="1"/>
  <c r="W78" i="7" s="1"/>
  <c r="Y78" i="7" s="1"/>
  <c r="T78" i="7"/>
  <c r="BC74" i="11"/>
  <c r="BD74" i="11" s="1"/>
  <c r="R66" i="7"/>
  <c r="T66" i="7"/>
  <c r="S66" i="7"/>
  <c r="V66" i="7" s="1"/>
  <c r="W66" i="7" s="1"/>
  <c r="Y66" i="7" s="1"/>
  <c r="R174" i="7"/>
  <c r="S174" i="7"/>
  <c r="V174" i="7" s="1"/>
  <c r="W174" i="7" s="1"/>
  <c r="Y174" i="7" s="1"/>
  <c r="T174" i="7"/>
  <c r="BC300" i="11"/>
  <c r="BD300" i="11" s="1"/>
  <c r="BE273" i="11"/>
  <c r="BF273" i="11" s="1"/>
  <c r="BC27" i="11"/>
  <c r="BD27" i="11" s="1"/>
  <c r="BE303" i="11"/>
  <c r="BF303" i="11" s="1"/>
  <c r="BC249" i="11"/>
  <c r="BD249" i="11" s="1"/>
  <c r="BE92" i="11"/>
  <c r="BF92" i="11" s="1"/>
  <c r="BP165" i="4"/>
  <c r="AJ165" i="3" s="1"/>
  <c r="R62" i="7"/>
  <c r="S62" i="7"/>
  <c r="V62" i="7" s="1"/>
  <c r="W62" i="7" s="1"/>
  <c r="Y62" i="7" s="1"/>
  <c r="T62" i="7"/>
  <c r="R60" i="7"/>
  <c r="T60" i="7"/>
  <c r="S60" i="7"/>
  <c r="V60" i="7" s="1"/>
  <c r="W60" i="7" s="1"/>
  <c r="Y60" i="7" s="1"/>
  <c r="BC265" i="11"/>
  <c r="BD265" i="11" s="1"/>
  <c r="BE38" i="11"/>
  <c r="BF38" i="11" s="1"/>
  <c r="R180" i="7"/>
  <c r="S180" i="7"/>
  <c r="V180" i="7" s="1"/>
  <c r="W180" i="7" s="1"/>
  <c r="Y180" i="7" s="1"/>
  <c r="T180" i="7"/>
  <c r="R12" i="7"/>
  <c r="S12" i="7"/>
  <c r="V12" i="7" s="1"/>
  <c r="W12" i="7" s="1"/>
  <c r="Y12" i="7" s="1"/>
  <c r="T12" i="7"/>
  <c r="BE279" i="11"/>
  <c r="BF279" i="11" s="1"/>
  <c r="BC282" i="11"/>
  <c r="BD282" i="11" s="1"/>
  <c r="BE29" i="11"/>
  <c r="BF29" i="11" s="1"/>
  <c r="BP175" i="4"/>
  <c r="AJ175" i="3" s="1"/>
  <c r="BE39" i="11"/>
  <c r="BF39" i="11" s="1"/>
  <c r="BC45" i="11"/>
  <c r="BD45" i="11" s="1"/>
  <c r="BE264" i="11"/>
  <c r="BF264" i="11" s="1"/>
  <c r="R196" i="7"/>
  <c r="S196" i="7"/>
  <c r="V196" i="7" s="1"/>
  <c r="W196" i="7" s="1"/>
  <c r="Y196" i="7" s="1"/>
  <c r="T196" i="7"/>
  <c r="BC278" i="11"/>
  <c r="BD278" i="11" s="1"/>
  <c r="BE251" i="11"/>
  <c r="BF251" i="11" s="1"/>
  <c r="BC15" i="11"/>
  <c r="BD15" i="11" s="1"/>
  <c r="BE297" i="11"/>
  <c r="BF297" i="11" s="1"/>
  <c r="BC291" i="11"/>
  <c r="BD291" i="11" s="1"/>
  <c r="BE255" i="11"/>
  <c r="BF255" i="11" s="1"/>
  <c r="BC312" i="11"/>
  <c r="BD312" i="11" s="1"/>
  <c r="BE285" i="11"/>
  <c r="BF285" i="11" s="1"/>
  <c r="BC75" i="11"/>
  <c r="BD75" i="11" s="1"/>
  <c r="BE36" i="11"/>
  <c r="BF36" i="11" s="1"/>
  <c r="R149" i="7"/>
  <c r="S149" i="7"/>
  <c r="V149" i="7" s="1"/>
  <c r="W149" i="7" s="1"/>
  <c r="Y149" i="7" s="1"/>
  <c r="T149" i="7"/>
  <c r="BE301" i="11"/>
  <c r="BF301" i="11" s="1"/>
  <c r="BC247" i="11"/>
  <c r="BD247" i="11" s="1"/>
  <c r="BE86" i="11"/>
  <c r="BF86" i="11" s="1"/>
  <c r="BE298" i="11"/>
  <c r="BF298" i="11" s="1"/>
  <c r="BC102" i="11"/>
  <c r="BD102" i="11" s="1"/>
  <c r="BE77" i="11"/>
  <c r="BF77" i="11" s="1"/>
  <c r="CP96" i="11"/>
  <c r="BV96" i="11"/>
  <c r="BE50" i="11"/>
  <c r="BF50" i="11" s="1"/>
  <c r="BE116" i="11"/>
  <c r="BF116" i="11" s="1"/>
  <c r="BE177" i="11"/>
  <c r="BF177" i="11" s="1"/>
  <c r="BE275" i="11"/>
  <c r="BF275" i="11" s="1"/>
  <c r="BC6" i="11"/>
  <c r="BD6" i="11" s="1"/>
  <c r="BE164" i="11"/>
  <c r="BF164" i="11" s="1"/>
  <c r="BE186" i="11"/>
  <c r="BF186" i="11" s="1"/>
  <c r="BE355" i="11"/>
  <c r="BF355" i="11" s="1"/>
  <c r="BE299" i="11"/>
  <c r="BF299" i="11" s="1"/>
  <c r="BC110" i="11"/>
  <c r="BD110" i="11" s="1"/>
  <c r="BE80" i="11"/>
  <c r="BF80" i="11" s="1"/>
  <c r="BE171" i="11"/>
  <c r="BF171" i="11" s="1"/>
  <c r="BE117" i="11"/>
  <c r="BF117" i="11" s="1"/>
  <c r="BE250" i="11"/>
  <c r="BF250" i="11" s="1"/>
  <c r="BE130" i="11"/>
  <c r="BF130" i="11" s="1"/>
  <c r="BP72" i="4"/>
  <c r="AJ72" i="3" s="1"/>
  <c r="BE351" i="11"/>
  <c r="BF351" i="11" s="1"/>
  <c r="BE108" i="11"/>
  <c r="BF108" i="11" s="1"/>
  <c r="BE113" i="11"/>
  <c r="BF113" i="11" s="1"/>
  <c r="BE132" i="11"/>
  <c r="BF132" i="11" s="1"/>
  <c r="BE196" i="11"/>
  <c r="BF196" i="11" s="1"/>
  <c r="X117" i="7"/>
  <c r="U117" i="7"/>
  <c r="BC289" i="11"/>
  <c r="BD289" i="11" s="1"/>
  <c r="BE262" i="11"/>
  <c r="BF262" i="11" s="1"/>
  <c r="BC48" i="11"/>
  <c r="BD48" i="11" s="1"/>
  <c r="BE311" i="11"/>
  <c r="BF311" i="11" s="1"/>
  <c r="BC257" i="11"/>
  <c r="BD257" i="11" s="1"/>
  <c r="BE66" i="11"/>
  <c r="BF66" i="11" s="1"/>
  <c r="BC269" i="11"/>
  <c r="BD269" i="11" s="1"/>
  <c r="BE82" i="11"/>
  <c r="BF82" i="11" s="1"/>
  <c r="BE23" i="11"/>
  <c r="BF23" i="11" s="1"/>
  <c r="BE104" i="11"/>
  <c r="BF104" i="11" s="1"/>
  <c r="BE16" i="11"/>
  <c r="BF16" i="11" s="1"/>
  <c r="BE14" i="11"/>
  <c r="BF14" i="11" s="1"/>
  <c r="X162" i="7"/>
  <c r="U162" i="7"/>
  <c r="BE230" i="11"/>
  <c r="BF230" i="11" s="1"/>
  <c r="BC266" i="11"/>
  <c r="BD266" i="11" s="1"/>
  <c r="BE47" i="11"/>
  <c r="BF47" i="11" s="1"/>
  <c r="BE336" i="11"/>
  <c r="BF336" i="11" s="1"/>
  <c r="X144" i="7"/>
  <c r="U144" i="7"/>
  <c r="R48" i="7"/>
  <c r="T48" i="7"/>
  <c r="S48" i="7"/>
  <c r="V48" i="7" s="1"/>
  <c r="W48" i="7" s="1"/>
  <c r="Y48" i="7" s="1"/>
  <c r="P22" i="7"/>
  <c r="O22" i="7"/>
  <c r="BP37" i="4"/>
  <c r="AJ37" i="3" s="1"/>
  <c r="BE119" i="11"/>
  <c r="BF119" i="11" s="1"/>
  <c r="BC280" i="11"/>
  <c r="BD280" i="11" s="1"/>
  <c r="BE253" i="11"/>
  <c r="BF253" i="11" s="1"/>
  <c r="BC21" i="11"/>
  <c r="BD21" i="11" s="1"/>
  <c r="R160" i="7"/>
  <c r="S160" i="7"/>
  <c r="V160" i="7" s="1"/>
  <c r="W160" i="7" s="1"/>
  <c r="Y160" i="7" s="1"/>
  <c r="T160" i="7"/>
  <c r="X100" i="7"/>
  <c r="U100" i="7"/>
  <c r="P36" i="7"/>
  <c r="O36" i="7"/>
  <c r="BE261" i="11"/>
  <c r="BF261" i="11" s="1"/>
  <c r="BP32" i="4"/>
  <c r="AJ32" i="3" s="1"/>
  <c r="R167" i="7"/>
  <c r="S167" i="7"/>
  <c r="V167" i="7" s="1"/>
  <c r="W167" i="7" s="1"/>
  <c r="Y167" i="7" s="1"/>
  <c r="T167" i="7"/>
  <c r="X175" i="7"/>
  <c r="U175" i="7"/>
  <c r="AG95" i="7"/>
  <c r="AD95" i="7"/>
  <c r="BC308" i="11"/>
  <c r="BD308" i="11" s="1"/>
  <c r="BE281" i="11"/>
  <c r="BF281" i="11" s="1"/>
  <c r="BE201" i="11"/>
  <c r="BF201" i="11" s="1"/>
  <c r="R82" i="7"/>
  <c r="T82" i="7"/>
  <c r="S82" i="7"/>
  <c r="V82" i="7" s="1"/>
  <c r="W82" i="7" s="1"/>
  <c r="Y82" i="7" s="1"/>
  <c r="BE85" i="11"/>
  <c r="BF85" i="11" s="1"/>
  <c r="R199" i="7"/>
  <c r="S199" i="7"/>
  <c r="V199" i="7" s="1"/>
  <c r="W199" i="7" s="1"/>
  <c r="Y199" i="7" s="1"/>
  <c r="T199" i="7"/>
  <c r="BE242" i="11"/>
  <c r="BF242" i="11" s="1"/>
  <c r="BE199" i="11"/>
  <c r="BF199" i="11" s="1"/>
  <c r="P159" i="7"/>
  <c r="O159" i="7"/>
  <c r="BE290" i="11"/>
  <c r="BF290" i="11" s="1"/>
  <c r="BC20" i="11"/>
  <c r="BD20" i="11" s="1"/>
  <c r="BE254" i="11"/>
  <c r="BF254" i="11" s="1"/>
  <c r="X107" i="7"/>
  <c r="U107" i="7"/>
  <c r="BE121" i="11"/>
  <c r="BF121" i="11" s="1"/>
  <c r="BE138" i="11"/>
  <c r="BF138" i="11" s="1"/>
  <c r="BC310" i="11"/>
  <c r="BD310" i="11" s="1"/>
  <c r="BC57" i="11"/>
  <c r="BD57" i="11" s="1"/>
  <c r="BE30" i="11"/>
  <c r="BF30" i="11" s="1"/>
  <c r="BE184" i="11"/>
  <c r="BF184" i="11" s="1"/>
  <c r="R47" i="7"/>
  <c r="T47" i="7"/>
  <c r="S47" i="7"/>
  <c r="V47" i="7" s="1"/>
  <c r="W47" i="7" s="1"/>
  <c r="Y47" i="7" s="1"/>
  <c r="BE313" i="11"/>
  <c r="BF313" i="11" s="1"/>
  <c r="BC259" i="11"/>
  <c r="BD259" i="11" s="1"/>
  <c r="BE73" i="11" l="1"/>
  <c r="BF73" i="11" s="1"/>
  <c r="Z135" i="7"/>
  <c r="Z175" i="7"/>
  <c r="BE18" i="11"/>
  <c r="BF18" i="11" s="1"/>
  <c r="BG18" i="11" s="1"/>
  <c r="Z126" i="7"/>
  <c r="Z184" i="7"/>
  <c r="Z90" i="7"/>
  <c r="Z188" i="7"/>
  <c r="Z56" i="7"/>
  <c r="BE40" i="11"/>
  <c r="BF40" i="11" s="1"/>
  <c r="Z38" i="7"/>
  <c r="Z72" i="7"/>
  <c r="BE283" i="11"/>
  <c r="BF283" i="11" s="1"/>
  <c r="Z144" i="7"/>
  <c r="Z162" i="7"/>
  <c r="BE270" i="11"/>
  <c r="BF270" i="11" s="1"/>
  <c r="Z19" i="7"/>
  <c r="Z116" i="7"/>
  <c r="Z104" i="7"/>
  <c r="Z102" i="7"/>
  <c r="Z8" i="7"/>
  <c r="BE277" i="11"/>
  <c r="BF277" i="11" s="1"/>
  <c r="Z107" i="7"/>
  <c r="BE51" i="11"/>
  <c r="BF51" i="11" s="1"/>
  <c r="AI95" i="7"/>
  <c r="Z100" i="7"/>
  <c r="Z117" i="7"/>
  <c r="Z179" i="7"/>
  <c r="BE302" i="11"/>
  <c r="BF302" i="11" s="1"/>
  <c r="Z169" i="7"/>
  <c r="Z193" i="7"/>
  <c r="AI96" i="7"/>
  <c r="Z103" i="7"/>
  <c r="Z168" i="7"/>
  <c r="Z81" i="7"/>
  <c r="Z170" i="7"/>
  <c r="Z39" i="7"/>
  <c r="R201" i="7"/>
  <c r="S201" i="7"/>
  <c r="V201" i="7" s="1"/>
  <c r="W201" i="7" s="1"/>
  <c r="Y201" i="7" s="1"/>
  <c r="T201" i="7"/>
  <c r="U206" i="7"/>
  <c r="X206" i="7"/>
  <c r="U215" i="7"/>
  <c r="X215" i="7"/>
  <c r="U224" i="7"/>
  <c r="X224" i="7"/>
  <c r="U233" i="7"/>
  <c r="X233" i="7"/>
  <c r="U242" i="7"/>
  <c r="X242" i="7"/>
  <c r="U324" i="7"/>
  <c r="X324" i="7"/>
  <c r="U333" i="7"/>
  <c r="X333" i="7"/>
  <c r="U342" i="7"/>
  <c r="X342" i="7"/>
  <c r="U353" i="7"/>
  <c r="X353" i="7"/>
  <c r="U202" i="7"/>
  <c r="X202" i="7"/>
  <c r="U229" i="7"/>
  <c r="X229" i="7"/>
  <c r="U258" i="7"/>
  <c r="X258" i="7"/>
  <c r="U285" i="7"/>
  <c r="X285" i="7"/>
  <c r="U312" i="7"/>
  <c r="X312" i="7"/>
  <c r="U341" i="7"/>
  <c r="X341" i="7"/>
  <c r="U246" i="7"/>
  <c r="X246" i="7"/>
  <c r="U359" i="7"/>
  <c r="X359" i="7"/>
  <c r="U315" i="7"/>
  <c r="X315" i="7"/>
  <c r="U211" i="7"/>
  <c r="X211" i="7"/>
  <c r="U238" i="7"/>
  <c r="X238" i="7"/>
  <c r="U267" i="7"/>
  <c r="X267" i="7"/>
  <c r="U294" i="7"/>
  <c r="X294" i="7"/>
  <c r="U323" i="7"/>
  <c r="X323" i="7"/>
  <c r="U350" i="7"/>
  <c r="X350" i="7"/>
  <c r="U245" i="7"/>
  <c r="X245" i="7"/>
  <c r="U253" i="7"/>
  <c r="X253" i="7"/>
  <c r="U262" i="7"/>
  <c r="X262" i="7"/>
  <c r="U271" i="7"/>
  <c r="X271" i="7"/>
  <c r="U280" i="7"/>
  <c r="X280" i="7"/>
  <c r="U289" i="7"/>
  <c r="X289" i="7"/>
  <c r="U298" i="7"/>
  <c r="X298" i="7"/>
  <c r="U307" i="7"/>
  <c r="X307" i="7"/>
  <c r="U220" i="7"/>
  <c r="X220" i="7"/>
  <c r="U249" i="7"/>
  <c r="X249" i="7"/>
  <c r="U276" i="7"/>
  <c r="X276" i="7"/>
  <c r="U303" i="7"/>
  <c r="X303" i="7"/>
  <c r="U332" i="7"/>
  <c r="X332" i="7"/>
  <c r="U358" i="7"/>
  <c r="X358" i="7"/>
  <c r="AA360" i="7"/>
  <c r="AC360" i="7"/>
  <c r="AB360" i="7"/>
  <c r="AE360" i="7" s="1"/>
  <c r="AF360" i="7" s="1"/>
  <c r="AH360" i="7" s="1"/>
  <c r="AA361" i="7"/>
  <c r="AC361" i="7"/>
  <c r="AB361" i="7"/>
  <c r="AE361" i="7" s="1"/>
  <c r="AF361" i="7" s="1"/>
  <c r="AH361" i="7" s="1"/>
  <c r="AA362" i="7"/>
  <c r="AC362" i="7"/>
  <c r="AB362" i="7"/>
  <c r="AE362" i="7" s="1"/>
  <c r="AF362" i="7" s="1"/>
  <c r="AH362" i="7" s="1"/>
  <c r="AA363" i="7"/>
  <c r="AC363" i="7"/>
  <c r="AB363" i="7"/>
  <c r="AE363" i="7" s="1"/>
  <c r="AF363" i="7" s="1"/>
  <c r="AH363" i="7" s="1"/>
  <c r="AA364" i="7"/>
  <c r="AC364" i="7"/>
  <c r="AB364" i="7"/>
  <c r="AE364" i="7" s="1"/>
  <c r="AF364" i="7" s="1"/>
  <c r="AH364" i="7" s="1"/>
  <c r="AA365" i="7"/>
  <c r="AC365" i="7"/>
  <c r="AB365" i="7"/>
  <c r="AE365" i="7" s="1"/>
  <c r="AF365" i="7" s="1"/>
  <c r="AH365" i="7" s="1"/>
  <c r="AA366" i="7"/>
  <c r="AC366" i="7"/>
  <c r="AB366" i="7"/>
  <c r="AE366" i="7" s="1"/>
  <c r="AF366" i="7" s="1"/>
  <c r="AH366" i="7" s="1"/>
  <c r="AA367" i="7"/>
  <c r="AC367" i="7"/>
  <c r="AB367" i="7"/>
  <c r="AE367" i="7" s="1"/>
  <c r="AF367" i="7" s="1"/>
  <c r="AH367" i="7" s="1"/>
  <c r="AA368" i="7"/>
  <c r="AC368" i="7"/>
  <c r="AB368" i="7"/>
  <c r="AE368" i="7" s="1"/>
  <c r="AF368" i="7" s="1"/>
  <c r="AH368" i="7" s="1"/>
  <c r="AA369" i="7"/>
  <c r="AC369" i="7"/>
  <c r="AB369" i="7"/>
  <c r="AE369" i="7" s="1"/>
  <c r="AF369" i="7" s="1"/>
  <c r="AH369" i="7" s="1"/>
  <c r="AA370" i="7"/>
  <c r="AC370" i="7"/>
  <c r="AB370" i="7"/>
  <c r="AE370" i="7" s="1"/>
  <c r="AF370" i="7" s="1"/>
  <c r="AH370" i="7" s="1"/>
  <c r="AA371" i="7"/>
  <c r="AC371" i="7"/>
  <c r="AB371" i="7"/>
  <c r="AE371" i="7" s="1"/>
  <c r="AF371" i="7" s="1"/>
  <c r="AH371" i="7" s="1"/>
  <c r="AA372" i="7"/>
  <c r="AC372" i="7"/>
  <c r="AB372" i="7"/>
  <c r="AE372" i="7" s="1"/>
  <c r="AF372" i="7" s="1"/>
  <c r="AH372" i="7" s="1"/>
  <c r="AA373" i="7"/>
  <c r="AC373" i="7"/>
  <c r="AB373" i="7"/>
  <c r="AE373" i="7" s="1"/>
  <c r="AF373" i="7" s="1"/>
  <c r="AH373" i="7" s="1"/>
  <c r="AA374" i="7"/>
  <c r="AC374" i="7"/>
  <c r="AB374" i="7"/>
  <c r="AE374" i="7" s="1"/>
  <c r="AF374" i="7" s="1"/>
  <c r="AH374" i="7" s="1"/>
  <c r="AA375" i="7"/>
  <c r="AC375" i="7"/>
  <c r="AB375" i="7"/>
  <c r="AE375" i="7" s="1"/>
  <c r="AF375" i="7" s="1"/>
  <c r="AH375" i="7" s="1"/>
  <c r="AA376" i="7"/>
  <c r="AC376" i="7"/>
  <c r="AB376" i="7"/>
  <c r="AE376" i="7" s="1"/>
  <c r="AF376" i="7" s="1"/>
  <c r="AH376" i="7" s="1"/>
  <c r="AA377" i="7"/>
  <c r="AC377" i="7"/>
  <c r="AB377" i="7"/>
  <c r="AE377" i="7" s="1"/>
  <c r="AF377" i="7" s="1"/>
  <c r="AH377" i="7" s="1"/>
  <c r="AA378" i="7"/>
  <c r="AC378" i="7"/>
  <c r="AB378" i="7"/>
  <c r="AE378" i="7" s="1"/>
  <c r="AF378" i="7" s="1"/>
  <c r="AH378" i="7" s="1"/>
  <c r="AA379" i="7"/>
  <c r="AC379" i="7"/>
  <c r="AB379" i="7"/>
  <c r="AE379" i="7" s="1"/>
  <c r="AF379" i="7" s="1"/>
  <c r="AH379" i="7" s="1"/>
  <c r="AA380" i="7"/>
  <c r="AC380" i="7"/>
  <c r="AB380" i="7"/>
  <c r="AE380" i="7" s="1"/>
  <c r="AF380" i="7" s="1"/>
  <c r="AH380" i="7" s="1"/>
  <c r="AA381" i="7"/>
  <c r="AC381" i="7"/>
  <c r="AB381" i="7"/>
  <c r="AE381" i="7" s="1"/>
  <c r="AF381" i="7" s="1"/>
  <c r="AH381" i="7" s="1"/>
  <c r="AA382" i="7"/>
  <c r="AC382" i="7"/>
  <c r="AB382" i="7"/>
  <c r="AE382" i="7" s="1"/>
  <c r="AF382" i="7" s="1"/>
  <c r="AH382" i="7" s="1"/>
  <c r="AA383" i="7"/>
  <c r="AC383" i="7"/>
  <c r="AB383" i="7"/>
  <c r="AE383" i="7" s="1"/>
  <c r="AF383" i="7" s="1"/>
  <c r="AH383" i="7" s="1"/>
  <c r="AA384" i="7"/>
  <c r="AC384" i="7"/>
  <c r="AB384" i="7"/>
  <c r="AE384" i="7" s="1"/>
  <c r="AF384" i="7" s="1"/>
  <c r="AH384" i="7" s="1"/>
  <c r="AA385" i="7"/>
  <c r="AC385" i="7"/>
  <c r="AB385" i="7"/>
  <c r="AE385" i="7" s="1"/>
  <c r="AF385" i="7" s="1"/>
  <c r="AH385" i="7" s="1"/>
  <c r="AA386" i="7"/>
  <c r="AC386" i="7"/>
  <c r="AB386" i="7"/>
  <c r="AE386" i="7" s="1"/>
  <c r="AF386" i="7" s="1"/>
  <c r="AH386" i="7" s="1"/>
  <c r="AA387" i="7"/>
  <c r="AC387" i="7"/>
  <c r="AB387" i="7"/>
  <c r="AE387" i="7" s="1"/>
  <c r="AF387" i="7" s="1"/>
  <c r="AH387" i="7" s="1"/>
  <c r="AA388" i="7"/>
  <c r="AC388" i="7"/>
  <c r="AB388" i="7"/>
  <c r="AE388" i="7" s="1"/>
  <c r="AF388" i="7" s="1"/>
  <c r="AH388" i="7" s="1"/>
  <c r="AA389" i="7"/>
  <c r="AC389" i="7"/>
  <c r="AB389" i="7"/>
  <c r="AE389" i="7" s="1"/>
  <c r="AF389" i="7" s="1"/>
  <c r="AH389" i="7" s="1"/>
  <c r="AA390" i="7"/>
  <c r="AC390" i="7"/>
  <c r="AB390" i="7"/>
  <c r="AE390" i="7" s="1"/>
  <c r="AF390" i="7" s="1"/>
  <c r="AH390" i="7" s="1"/>
  <c r="AA391" i="7"/>
  <c r="AC391" i="7"/>
  <c r="AB391" i="7"/>
  <c r="AE391" i="7" s="1"/>
  <c r="AF391" i="7" s="1"/>
  <c r="AH391" i="7" s="1"/>
  <c r="AA392" i="7"/>
  <c r="AC392" i="7"/>
  <c r="AB392" i="7"/>
  <c r="AE392" i="7" s="1"/>
  <c r="AF392" i="7" s="1"/>
  <c r="AH392" i="7" s="1"/>
  <c r="AA393" i="7"/>
  <c r="AC393" i="7"/>
  <c r="AB393" i="7"/>
  <c r="AE393" i="7" s="1"/>
  <c r="AF393" i="7" s="1"/>
  <c r="AH393" i="7" s="1"/>
  <c r="AA394" i="7"/>
  <c r="AC394" i="7"/>
  <c r="AB394" i="7"/>
  <c r="AE394" i="7" s="1"/>
  <c r="AF394" i="7" s="1"/>
  <c r="AH394" i="7" s="1"/>
  <c r="AA395" i="7"/>
  <c r="AC395" i="7"/>
  <c r="AB395" i="7"/>
  <c r="AE395" i="7" s="1"/>
  <c r="AF395" i="7" s="1"/>
  <c r="AH395" i="7" s="1"/>
  <c r="AA396" i="7"/>
  <c r="AC396" i="7"/>
  <c r="AB396" i="7"/>
  <c r="AE396" i="7" s="1"/>
  <c r="AF396" i="7" s="1"/>
  <c r="AH396" i="7" s="1"/>
  <c r="AA397" i="7"/>
  <c r="AC397" i="7"/>
  <c r="AB397" i="7"/>
  <c r="AE397" i="7" s="1"/>
  <c r="AF397" i="7" s="1"/>
  <c r="AH397" i="7" s="1"/>
  <c r="AA398" i="7"/>
  <c r="AC398" i="7"/>
  <c r="AB398" i="7"/>
  <c r="AE398" i="7" s="1"/>
  <c r="AF398" i="7" s="1"/>
  <c r="AH398" i="7" s="1"/>
  <c r="AA399" i="7"/>
  <c r="AC399" i="7"/>
  <c r="AB399" i="7"/>
  <c r="AE399" i="7" s="1"/>
  <c r="AF399" i="7" s="1"/>
  <c r="AH399" i="7" s="1"/>
  <c r="AA400" i="7"/>
  <c r="AC400" i="7"/>
  <c r="AB400" i="7"/>
  <c r="AE400" i="7" s="1"/>
  <c r="AF400" i="7" s="1"/>
  <c r="AH400" i="7" s="1"/>
  <c r="AA401" i="7"/>
  <c r="AC401" i="7"/>
  <c r="AB401" i="7"/>
  <c r="AE401" i="7" s="1"/>
  <c r="AF401" i="7" s="1"/>
  <c r="AH401" i="7" s="1"/>
  <c r="AA402" i="7"/>
  <c r="AC402" i="7"/>
  <c r="AB402" i="7"/>
  <c r="AE402" i="7" s="1"/>
  <c r="AF402" i="7" s="1"/>
  <c r="AH402" i="7" s="1"/>
  <c r="AA403" i="7"/>
  <c r="AC403" i="7"/>
  <c r="AB403" i="7"/>
  <c r="AE403" i="7" s="1"/>
  <c r="AF403" i="7" s="1"/>
  <c r="AH403" i="7" s="1"/>
  <c r="AA404" i="7"/>
  <c r="AC404" i="7"/>
  <c r="AB404" i="7"/>
  <c r="AE404" i="7" s="1"/>
  <c r="AF404" i="7" s="1"/>
  <c r="AH404" i="7" s="1"/>
  <c r="AA405" i="7"/>
  <c r="AC405" i="7"/>
  <c r="AB405" i="7"/>
  <c r="AE405" i="7" s="1"/>
  <c r="AF405" i="7" s="1"/>
  <c r="AH405" i="7" s="1"/>
  <c r="AA406" i="7"/>
  <c r="AC406" i="7"/>
  <c r="AB406" i="7"/>
  <c r="AE406" i="7" s="1"/>
  <c r="AF406" i="7" s="1"/>
  <c r="AH406" i="7" s="1"/>
  <c r="AA407" i="7"/>
  <c r="AC407" i="7"/>
  <c r="AB407" i="7"/>
  <c r="AE407" i="7" s="1"/>
  <c r="AF407" i="7" s="1"/>
  <c r="AH407" i="7" s="1"/>
  <c r="AA408" i="7"/>
  <c r="AC408" i="7"/>
  <c r="AB408" i="7"/>
  <c r="AE408" i="7" s="1"/>
  <c r="AF408" i="7" s="1"/>
  <c r="AH408" i="7" s="1"/>
  <c r="AA409" i="7"/>
  <c r="AC409" i="7"/>
  <c r="AB409" i="7"/>
  <c r="AE409" i="7" s="1"/>
  <c r="AF409" i="7" s="1"/>
  <c r="AH409" i="7" s="1"/>
  <c r="AA410" i="7"/>
  <c r="AC410" i="7"/>
  <c r="AB410" i="7"/>
  <c r="AE410" i="7" s="1"/>
  <c r="AF410" i="7" s="1"/>
  <c r="AH410" i="7" s="1"/>
  <c r="AA411" i="7"/>
  <c r="AC411" i="7"/>
  <c r="AB411" i="7"/>
  <c r="AE411" i="7" s="1"/>
  <c r="AF411" i="7" s="1"/>
  <c r="AH411" i="7" s="1"/>
  <c r="AA412" i="7"/>
  <c r="AC412" i="7"/>
  <c r="AB412" i="7"/>
  <c r="AE412" i="7" s="1"/>
  <c r="AF412" i="7" s="1"/>
  <c r="AH412" i="7" s="1"/>
  <c r="AA413" i="7"/>
  <c r="AC413" i="7"/>
  <c r="AB413" i="7"/>
  <c r="AE413" i="7" s="1"/>
  <c r="AF413" i="7" s="1"/>
  <c r="AH413" i="7" s="1"/>
  <c r="AA414" i="7"/>
  <c r="AC414" i="7"/>
  <c r="AB414" i="7"/>
  <c r="AE414" i="7" s="1"/>
  <c r="AF414" i="7" s="1"/>
  <c r="AH414" i="7" s="1"/>
  <c r="AA415" i="7"/>
  <c r="AC415" i="7"/>
  <c r="AB415" i="7"/>
  <c r="AE415" i="7" s="1"/>
  <c r="AF415" i="7" s="1"/>
  <c r="AH415" i="7" s="1"/>
  <c r="AA416" i="7"/>
  <c r="AC416" i="7"/>
  <c r="AB416" i="7"/>
  <c r="AE416" i="7" s="1"/>
  <c r="AF416" i="7" s="1"/>
  <c r="AH416" i="7" s="1"/>
  <c r="AA417" i="7"/>
  <c r="AC417" i="7"/>
  <c r="AB417" i="7"/>
  <c r="AE417" i="7" s="1"/>
  <c r="AF417" i="7" s="1"/>
  <c r="AH417" i="7" s="1"/>
  <c r="AA418" i="7"/>
  <c r="AC418" i="7"/>
  <c r="AB418" i="7"/>
  <c r="AE418" i="7" s="1"/>
  <c r="AF418" i="7" s="1"/>
  <c r="AH418" i="7" s="1"/>
  <c r="AA419" i="7"/>
  <c r="AC419" i="7"/>
  <c r="AB419" i="7"/>
  <c r="AE419" i="7" s="1"/>
  <c r="AF419" i="7" s="1"/>
  <c r="AH419" i="7" s="1"/>
  <c r="AA420" i="7"/>
  <c r="AC420" i="7"/>
  <c r="AB420" i="7"/>
  <c r="AE420" i="7" s="1"/>
  <c r="AF420" i="7" s="1"/>
  <c r="AH420" i="7" s="1"/>
  <c r="AA421" i="7"/>
  <c r="AC421" i="7"/>
  <c r="AB421" i="7"/>
  <c r="AE421" i="7" s="1"/>
  <c r="AF421" i="7" s="1"/>
  <c r="AH421" i="7" s="1"/>
  <c r="AA422" i="7"/>
  <c r="AC422" i="7"/>
  <c r="AB422" i="7"/>
  <c r="AE422" i="7" s="1"/>
  <c r="AF422" i="7" s="1"/>
  <c r="AH422" i="7" s="1"/>
  <c r="AA423" i="7"/>
  <c r="AC423" i="7"/>
  <c r="AB423" i="7"/>
  <c r="AE423" i="7" s="1"/>
  <c r="AF423" i="7" s="1"/>
  <c r="AH423" i="7" s="1"/>
  <c r="AA424" i="7"/>
  <c r="AC424" i="7"/>
  <c r="AB424" i="7"/>
  <c r="AE424" i="7" s="1"/>
  <c r="AF424" i="7" s="1"/>
  <c r="AH424" i="7" s="1"/>
  <c r="AA425" i="7"/>
  <c r="AC425" i="7"/>
  <c r="AB425" i="7"/>
  <c r="AE425" i="7" s="1"/>
  <c r="AF425" i="7" s="1"/>
  <c r="AH425" i="7" s="1"/>
  <c r="AA426" i="7"/>
  <c r="AC426" i="7"/>
  <c r="AB426" i="7"/>
  <c r="AE426" i="7" s="1"/>
  <c r="AF426" i="7" s="1"/>
  <c r="AH426" i="7" s="1"/>
  <c r="AA427" i="7"/>
  <c r="AC427" i="7"/>
  <c r="AB427" i="7"/>
  <c r="AE427" i="7" s="1"/>
  <c r="AF427" i="7" s="1"/>
  <c r="AH427" i="7" s="1"/>
  <c r="AA428" i="7"/>
  <c r="AC428" i="7"/>
  <c r="AB428" i="7"/>
  <c r="AE428" i="7" s="1"/>
  <c r="AF428" i="7" s="1"/>
  <c r="AH428" i="7" s="1"/>
  <c r="AA429" i="7"/>
  <c r="AC429" i="7"/>
  <c r="AB429" i="7"/>
  <c r="AE429" i="7" s="1"/>
  <c r="AF429" i="7" s="1"/>
  <c r="AH429" i="7" s="1"/>
  <c r="AA430" i="7"/>
  <c r="AC430" i="7"/>
  <c r="AB430" i="7"/>
  <c r="AE430" i="7" s="1"/>
  <c r="AF430" i="7" s="1"/>
  <c r="AH430" i="7" s="1"/>
  <c r="AA431" i="7"/>
  <c r="AC431" i="7"/>
  <c r="AB431" i="7"/>
  <c r="AE431" i="7" s="1"/>
  <c r="AF431" i="7" s="1"/>
  <c r="AH431" i="7" s="1"/>
  <c r="AA432" i="7"/>
  <c r="AC432" i="7"/>
  <c r="AB432" i="7"/>
  <c r="AE432" i="7" s="1"/>
  <c r="AF432" i="7" s="1"/>
  <c r="AH432" i="7" s="1"/>
  <c r="AA433" i="7"/>
  <c r="AC433" i="7"/>
  <c r="AB433" i="7"/>
  <c r="AE433" i="7" s="1"/>
  <c r="AF433" i="7" s="1"/>
  <c r="AH433" i="7" s="1"/>
  <c r="AA434" i="7"/>
  <c r="AC434" i="7"/>
  <c r="AB434" i="7"/>
  <c r="AE434" i="7" s="1"/>
  <c r="AF434" i="7" s="1"/>
  <c r="AH434" i="7" s="1"/>
  <c r="AA435" i="7"/>
  <c r="AC435" i="7"/>
  <c r="AB435" i="7"/>
  <c r="AE435" i="7" s="1"/>
  <c r="AF435" i="7" s="1"/>
  <c r="AH435" i="7" s="1"/>
  <c r="AA436" i="7"/>
  <c r="AC436" i="7"/>
  <c r="AB436" i="7"/>
  <c r="AE436" i="7" s="1"/>
  <c r="AF436" i="7" s="1"/>
  <c r="AH436" i="7" s="1"/>
  <c r="AA437" i="7"/>
  <c r="AC437" i="7"/>
  <c r="AB437" i="7"/>
  <c r="AE437" i="7" s="1"/>
  <c r="AF437" i="7" s="1"/>
  <c r="AH437" i="7" s="1"/>
  <c r="AA438" i="7"/>
  <c r="AC438" i="7"/>
  <c r="AB438" i="7"/>
  <c r="AE438" i="7" s="1"/>
  <c r="AF438" i="7" s="1"/>
  <c r="AH438" i="7" s="1"/>
  <c r="AA439" i="7"/>
  <c r="AC439" i="7"/>
  <c r="AB439" i="7"/>
  <c r="AE439" i="7" s="1"/>
  <c r="AF439" i="7" s="1"/>
  <c r="AH439" i="7" s="1"/>
  <c r="AA440" i="7"/>
  <c r="AC440" i="7"/>
  <c r="AB440" i="7"/>
  <c r="AE440" i="7" s="1"/>
  <c r="AF440" i="7" s="1"/>
  <c r="AH440" i="7" s="1"/>
  <c r="AA441" i="7"/>
  <c r="AC441" i="7"/>
  <c r="AB441" i="7"/>
  <c r="AE441" i="7" s="1"/>
  <c r="AF441" i="7" s="1"/>
  <c r="AH441" i="7" s="1"/>
  <c r="AA442" i="7"/>
  <c r="AC442" i="7"/>
  <c r="AB442" i="7"/>
  <c r="AE442" i="7" s="1"/>
  <c r="AF442" i="7" s="1"/>
  <c r="AH442" i="7" s="1"/>
  <c r="AA443" i="7"/>
  <c r="AC443" i="7"/>
  <c r="AB443" i="7"/>
  <c r="AE443" i="7" s="1"/>
  <c r="AF443" i="7" s="1"/>
  <c r="AH443" i="7" s="1"/>
  <c r="AA444" i="7"/>
  <c r="AC444" i="7"/>
  <c r="AB444" i="7"/>
  <c r="AE444" i="7" s="1"/>
  <c r="AF444" i="7" s="1"/>
  <c r="AH444" i="7" s="1"/>
  <c r="AA445" i="7"/>
  <c r="AC445" i="7"/>
  <c r="AB445" i="7"/>
  <c r="AE445" i="7" s="1"/>
  <c r="AF445" i="7" s="1"/>
  <c r="AH445" i="7" s="1"/>
  <c r="AA446" i="7"/>
  <c r="AC446" i="7"/>
  <c r="AB446" i="7"/>
  <c r="AE446" i="7" s="1"/>
  <c r="AF446" i="7" s="1"/>
  <c r="AH446" i="7" s="1"/>
  <c r="AA447" i="7"/>
  <c r="AC447" i="7"/>
  <c r="AB447" i="7"/>
  <c r="AE447" i="7" s="1"/>
  <c r="AF447" i="7" s="1"/>
  <c r="AH447" i="7" s="1"/>
  <c r="AA448" i="7"/>
  <c r="AC448" i="7"/>
  <c r="AB448" i="7"/>
  <c r="AE448" i="7" s="1"/>
  <c r="AF448" i="7" s="1"/>
  <c r="AH448" i="7" s="1"/>
  <c r="AA449" i="7"/>
  <c r="AC449" i="7"/>
  <c r="AB449" i="7"/>
  <c r="AE449" i="7" s="1"/>
  <c r="AF449" i="7" s="1"/>
  <c r="AH449" i="7" s="1"/>
  <c r="AA450" i="7"/>
  <c r="AC450" i="7"/>
  <c r="AB450" i="7"/>
  <c r="AE450" i="7" s="1"/>
  <c r="AF450" i="7" s="1"/>
  <c r="AH450" i="7" s="1"/>
  <c r="AA451" i="7"/>
  <c r="AC451" i="7"/>
  <c r="AB451" i="7"/>
  <c r="AE451" i="7" s="1"/>
  <c r="AF451" i="7" s="1"/>
  <c r="AH451" i="7" s="1"/>
  <c r="AA452" i="7"/>
  <c r="AC452" i="7"/>
  <c r="AB452" i="7"/>
  <c r="AE452" i="7" s="1"/>
  <c r="AF452" i="7" s="1"/>
  <c r="AH452" i="7" s="1"/>
  <c r="AA453" i="7"/>
  <c r="AC453" i="7"/>
  <c r="AB453" i="7"/>
  <c r="AE453" i="7" s="1"/>
  <c r="AF453" i="7" s="1"/>
  <c r="AH453" i="7" s="1"/>
  <c r="AA454" i="7"/>
  <c r="AC454" i="7"/>
  <c r="AB454" i="7"/>
  <c r="AE454" i="7" s="1"/>
  <c r="AF454" i="7" s="1"/>
  <c r="AH454" i="7" s="1"/>
  <c r="AA455" i="7"/>
  <c r="AC455" i="7"/>
  <c r="AB455" i="7"/>
  <c r="AE455" i="7" s="1"/>
  <c r="AF455" i="7" s="1"/>
  <c r="AH455" i="7" s="1"/>
  <c r="AA456" i="7"/>
  <c r="AC456" i="7"/>
  <c r="AB456" i="7"/>
  <c r="AE456" i="7" s="1"/>
  <c r="AF456" i="7" s="1"/>
  <c r="AH456" i="7" s="1"/>
  <c r="AA457" i="7"/>
  <c r="AC457" i="7"/>
  <c r="AB457" i="7"/>
  <c r="AE457" i="7" s="1"/>
  <c r="AF457" i="7" s="1"/>
  <c r="AH457" i="7" s="1"/>
  <c r="AA458" i="7"/>
  <c r="AC458" i="7"/>
  <c r="AB458" i="7"/>
  <c r="AE458" i="7" s="1"/>
  <c r="AF458" i="7" s="1"/>
  <c r="AH458" i="7" s="1"/>
  <c r="AA459" i="7"/>
  <c r="AC459" i="7"/>
  <c r="AB459" i="7"/>
  <c r="AE459" i="7" s="1"/>
  <c r="AF459" i="7" s="1"/>
  <c r="AH459" i="7" s="1"/>
  <c r="AA460" i="7"/>
  <c r="AC460" i="7"/>
  <c r="AB460" i="7"/>
  <c r="AE460" i="7" s="1"/>
  <c r="AF460" i="7" s="1"/>
  <c r="AH460" i="7" s="1"/>
  <c r="AA461" i="7"/>
  <c r="AC461" i="7"/>
  <c r="AB461" i="7"/>
  <c r="AE461" i="7" s="1"/>
  <c r="AF461" i="7" s="1"/>
  <c r="AH461" i="7" s="1"/>
  <c r="AA462" i="7"/>
  <c r="AC462" i="7"/>
  <c r="AB462" i="7"/>
  <c r="AE462" i="7" s="1"/>
  <c r="AF462" i="7" s="1"/>
  <c r="AH462" i="7" s="1"/>
  <c r="AA463" i="7"/>
  <c r="AC463" i="7"/>
  <c r="AB463" i="7"/>
  <c r="AE463" i="7" s="1"/>
  <c r="AF463" i="7" s="1"/>
  <c r="AH463" i="7" s="1"/>
  <c r="AA464" i="7"/>
  <c r="AC464" i="7"/>
  <c r="AB464" i="7"/>
  <c r="AE464" i="7" s="1"/>
  <c r="AF464" i="7" s="1"/>
  <c r="AH464" i="7" s="1"/>
  <c r="AA465" i="7"/>
  <c r="AC465" i="7"/>
  <c r="AB465" i="7"/>
  <c r="AE465" i="7" s="1"/>
  <c r="AF465" i="7" s="1"/>
  <c r="AH465" i="7" s="1"/>
  <c r="AA466" i="7"/>
  <c r="AC466" i="7"/>
  <c r="AB466" i="7"/>
  <c r="AE466" i="7" s="1"/>
  <c r="AF466" i="7" s="1"/>
  <c r="AH466" i="7" s="1"/>
  <c r="AA467" i="7"/>
  <c r="AC467" i="7"/>
  <c r="AB467" i="7"/>
  <c r="AE467" i="7" s="1"/>
  <c r="AF467" i="7" s="1"/>
  <c r="AH467" i="7" s="1"/>
  <c r="AA468" i="7"/>
  <c r="AC468" i="7"/>
  <c r="AB468" i="7"/>
  <c r="AE468" i="7" s="1"/>
  <c r="AF468" i="7" s="1"/>
  <c r="AH468" i="7" s="1"/>
  <c r="AA469" i="7"/>
  <c r="AC469" i="7"/>
  <c r="AB469" i="7"/>
  <c r="AE469" i="7" s="1"/>
  <c r="AF469" i="7" s="1"/>
  <c r="AH469" i="7" s="1"/>
  <c r="AA470" i="7"/>
  <c r="AC470" i="7"/>
  <c r="AB470" i="7"/>
  <c r="AE470" i="7" s="1"/>
  <c r="AF470" i="7" s="1"/>
  <c r="AH470" i="7" s="1"/>
  <c r="AA471" i="7"/>
  <c r="AC471" i="7"/>
  <c r="AB471" i="7"/>
  <c r="AE471" i="7" s="1"/>
  <c r="AF471" i="7" s="1"/>
  <c r="AH471" i="7" s="1"/>
  <c r="AA472" i="7"/>
  <c r="AC472" i="7"/>
  <c r="AB472" i="7"/>
  <c r="AE472" i="7" s="1"/>
  <c r="AF472" i="7" s="1"/>
  <c r="AH472" i="7" s="1"/>
  <c r="AA473" i="7"/>
  <c r="AC473" i="7"/>
  <c r="AB473" i="7"/>
  <c r="AE473" i="7" s="1"/>
  <c r="AF473" i="7" s="1"/>
  <c r="AH473" i="7" s="1"/>
  <c r="AA474" i="7"/>
  <c r="AC474" i="7"/>
  <c r="AB474" i="7"/>
  <c r="AE474" i="7" s="1"/>
  <c r="AF474" i="7" s="1"/>
  <c r="AH474" i="7" s="1"/>
  <c r="AA475" i="7"/>
  <c r="AC475" i="7"/>
  <c r="AB475" i="7"/>
  <c r="AE475" i="7" s="1"/>
  <c r="AF475" i="7" s="1"/>
  <c r="AH475" i="7" s="1"/>
  <c r="AA476" i="7"/>
  <c r="AC476" i="7"/>
  <c r="AB476" i="7"/>
  <c r="AE476" i="7" s="1"/>
  <c r="AF476" i="7" s="1"/>
  <c r="AH476" i="7" s="1"/>
  <c r="AA477" i="7"/>
  <c r="AC477" i="7"/>
  <c r="AB477" i="7"/>
  <c r="AE477" i="7" s="1"/>
  <c r="AF477" i="7" s="1"/>
  <c r="AH477" i="7" s="1"/>
  <c r="AA478" i="7"/>
  <c r="AC478" i="7"/>
  <c r="AB478" i="7"/>
  <c r="AE478" i="7" s="1"/>
  <c r="AF478" i="7" s="1"/>
  <c r="AH478" i="7" s="1"/>
  <c r="AA479" i="7"/>
  <c r="AC479" i="7"/>
  <c r="AB479" i="7"/>
  <c r="AE479" i="7" s="1"/>
  <c r="AF479" i="7" s="1"/>
  <c r="AH479" i="7" s="1"/>
  <c r="AA480" i="7"/>
  <c r="AC480" i="7"/>
  <c r="AB480" i="7"/>
  <c r="AE480" i="7" s="1"/>
  <c r="AF480" i="7" s="1"/>
  <c r="AH480" i="7" s="1"/>
  <c r="AA481" i="7"/>
  <c r="AC481" i="7"/>
  <c r="AB481" i="7"/>
  <c r="AE481" i="7" s="1"/>
  <c r="AF481" i="7" s="1"/>
  <c r="AH481" i="7" s="1"/>
  <c r="AA482" i="7"/>
  <c r="AC482" i="7"/>
  <c r="AB482" i="7"/>
  <c r="AE482" i="7" s="1"/>
  <c r="AF482" i="7" s="1"/>
  <c r="AH482" i="7" s="1"/>
  <c r="AA483" i="7"/>
  <c r="AC483" i="7"/>
  <c r="AB483" i="7"/>
  <c r="AE483" i="7" s="1"/>
  <c r="AF483" i="7" s="1"/>
  <c r="AH483" i="7" s="1"/>
  <c r="AA484" i="7"/>
  <c r="AC484" i="7"/>
  <c r="AB484" i="7"/>
  <c r="AE484" i="7" s="1"/>
  <c r="AF484" i="7" s="1"/>
  <c r="AH484" i="7" s="1"/>
  <c r="AA485" i="7"/>
  <c r="AC485" i="7"/>
  <c r="AB485" i="7"/>
  <c r="AE485" i="7" s="1"/>
  <c r="AF485" i="7" s="1"/>
  <c r="AH485" i="7" s="1"/>
  <c r="AA486" i="7"/>
  <c r="AC486" i="7"/>
  <c r="AB486" i="7"/>
  <c r="AE486" i="7" s="1"/>
  <c r="AF486" i="7" s="1"/>
  <c r="AH486" i="7" s="1"/>
  <c r="AA487" i="7"/>
  <c r="AC487" i="7"/>
  <c r="AB487" i="7"/>
  <c r="AE487" i="7" s="1"/>
  <c r="AF487" i="7" s="1"/>
  <c r="AH487" i="7" s="1"/>
  <c r="AA488" i="7"/>
  <c r="AC488" i="7"/>
  <c r="AB488" i="7"/>
  <c r="AE488" i="7" s="1"/>
  <c r="AF488" i="7" s="1"/>
  <c r="AH488" i="7" s="1"/>
  <c r="AA489" i="7"/>
  <c r="AC489" i="7"/>
  <c r="AB489" i="7"/>
  <c r="AE489" i="7" s="1"/>
  <c r="AF489" i="7" s="1"/>
  <c r="AH489" i="7" s="1"/>
  <c r="AA490" i="7"/>
  <c r="AC490" i="7"/>
  <c r="AB490" i="7"/>
  <c r="AE490" i="7" s="1"/>
  <c r="AF490" i="7" s="1"/>
  <c r="AH490" i="7" s="1"/>
  <c r="AA491" i="7"/>
  <c r="AC491" i="7"/>
  <c r="AB491" i="7"/>
  <c r="AE491" i="7" s="1"/>
  <c r="AF491" i="7" s="1"/>
  <c r="AH491" i="7" s="1"/>
  <c r="AA492" i="7"/>
  <c r="AC492" i="7"/>
  <c r="AB492" i="7"/>
  <c r="AE492" i="7" s="1"/>
  <c r="AF492" i="7" s="1"/>
  <c r="AH492" i="7" s="1"/>
  <c r="AA493" i="7"/>
  <c r="AC493" i="7"/>
  <c r="AB493" i="7"/>
  <c r="AE493" i="7" s="1"/>
  <c r="AF493" i="7" s="1"/>
  <c r="AH493" i="7" s="1"/>
  <c r="AA494" i="7"/>
  <c r="AC494" i="7"/>
  <c r="AB494" i="7"/>
  <c r="AE494" i="7" s="1"/>
  <c r="AF494" i="7" s="1"/>
  <c r="AH494" i="7" s="1"/>
  <c r="AA495" i="7"/>
  <c r="AC495" i="7"/>
  <c r="AB495" i="7"/>
  <c r="AE495" i="7" s="1"/>
  <c r="AF495" i="7" s="1"/>
  <c r="AH495" i="7" s="1"/>
  <c r="AA496" i="7"/>
  <c r="AC496" i="7"/>
  <c r="AB496" i="7"/>
  <c r="AE496" i="7" s="1"/>
  <c r="AF496" i="7" s="1"/>
  <c r="AH496" i="7" s="1"/>
  <c r="AA497" i="7"/>
  <c r="AC497" i="7"/>
  <c r="AB497" i="7"/>
  <c r="AE497" i="7" s="1"/>
  <c r="AF497" i="7" s="1"/>
  <c r="AH497" i="7" s="1"/>
  <c r="AA498" i="7"/>
  <c r="AC498" i="7"/>
  <c r="AB498" i="7"/>
  <c r="AE498" i="7" s="1"/>
  <c r="AF498" i="7" s="1"/>
  <c r="AH498" i="7" s="1"/>
  <c r="AA499" i="7"/>
  <c r="AC499" i="7"/>
  <c r="AB499" i="7"/>
  <c r="AE499" i="7" s="1"/>
  <c r="AF499" i="7" s="1"/>
  <c r="AH499" i="7" s="1"/>
  <c r="AA500" i="7"/>
  <c r="AC500" i="7"/>
  <c r="AB500" i="7"/>
  <c r="AE500" i="7" s="1"/>
  <c r="AF500" i="7" s="1"/>
  <c r="AH500" i="7" s="1"/>
  <c r="AA501" i="7"/>
  <c r="AC501" i="7"/>
  <c r="AB501" i="7"/>
  <c r="AE501" i="7" s="1"/>
  <c r="AF501" i="7" s="1"/>
  <c r="AH501" i="7" s="1"/>
  <c r="AA502" i="7"/>
  <c r="AC502" i="7"/>
  <c r="AB502" i="7"/>
  <c r="AE502" i="7" s="1"/>
  <c r="AF502" i="7" s="1"/>
  <c r="AH502" i="7" s="1"/>
  <c r="AA503" i="7"/>
  <c r="AC503" i="7"/>
  <c r="AB503" i="7"/>
  <c r="AE503" i="7" s="1"/>
  <c r="AF503" i="7" s="1"/>
  <c r="AH503" i="7" s="1"/>
  <c r="AA504" i="7"/>
  <c r="AC504" i="7"/>
  <c r="AB504" i="7"/>
  <c r="AE504" i="7" s="1"/>
  <c r="AF504" i="7" s="1"/>
  <c r="AH504" i="7" s="1"/>
  <c r="AA505" i="7"/>
  <c r="AC505" i="7"/>
  <c r="AB505" i="7"/>
  <c r="AE505" i="7" s="1"/>
  <c r="AF505" i="7" s="1"/>
  <c r="AH505" i="7" s="1"/>
  <c r="AA506" i="7"/>
  <c r="AC506" i="7"/>
  <c r="AB506" i="7"/>
  <c r="AE506" i="7" s="1"/>
  <c r="AF506" i="7" s="1"/>
  <c r="AH506" i="7" s="1"/>
  <c r="AA507" i="7"/>
  <c r="AC507" i="7"/>
  <c r="AB507" i="7"/>
  <c r="AE507" i="7" s="1"/>
  <c r="AF507" i="7" s="1"/>
  <c r="AH507" i="7" s="1"/>
  <c r="AA508" i="7"/>
  <c r="AC508" i="7"/>
  <c r="AB508" i="7"/>
  <c r="AE508" i="7" s="1"/>
  <c r="AF508" i="7" s="1"/>
  <c r="AH508" i="7" s="1"/>
  <c r="AA509" i="7"/>
  <c r="AC509" i="7"/>
  <c r="AB509" i="7"/>
  <c r="AE509" i="7" s="1"/>
  <c r="AF509" i="7" s="1"/>
  <c r="AH509" i="7" s="1"/>
  <c r="AA510" i="7"/>
  <c r="AC510" i="7"/>
  <c r="AB510" i="7"/>
  <c r="AE510" i="7" s="1"/>
  <c r="AF510" i="7" s="1"/>
  <c r="AH510" i="7" s="1"/>
  <c r="AA511" i="7"/>
  <c r="AC511" i="7"/>
  <c r="AB511" i="7"/>
  <c r="AE511" i="7" s="1"/>
  <c r="AF511" i="7" s="1"/>
  <c r="AH511" i="7" s="1"/>
  <c r="AA512" i="7"/>
  <c r="AC512" i="7"/>
  <c r="AB512" i="7"/>
  <c r="AE512" i="7" s="1"/>
  <c r="AF512" i="7" s="1"/>
  <c r="AH512" i="7" s="1"/>
  <c r="AA513" i="7"/>
  <c r="AC513" i="7"/>
  <c r="AB513" i="7"/>
  <c r="AE513" i="7" s="1"/>
  <c r="AF513" i="7" s="1"/>
  <c r="AH513" i="7" s="1"/>
  <c r="AA514" i="7"/>
  <c r="AC514" i="7"/>
  <c r="AB514" i="7"/>
  <c r="AE514" i="7" s="1"/>
  <c r="AF514" i="7" s="1"/>
  <c r="AH514" i="7" s="1"/>
  <c r="AA515" i="7"/>
  <c r="AC515" i="7"/>
  <c r="AB515" i="7"/>
  <c r="AE515" i="7" s="1"/>
  <c r="AF515" i="7" s="1"/>
  <c r="AH515" i="7" s="1"/>
  <c r="AA516" i="7"/>
  <c r="AC516" i="7"/>
  <c r="AB516" i="7"/>
  <c r="AE516" i="7" s="1"/>
  <c r="AF516" i="7" s="1"/>
  <c r="AH516" i="7" s="1"/>
  <c r="AA517" i="7"/>
  <c r="AC517" i="7"/>
  <c r="AB517" i="7"/>
  <c r="AE517" i="7" s="1"/>
  <c r="AF517" i="7" s="1"/>
  <c r="AH517" i="7" s="1"/>
  <c r="AA518" i="7"/>
  <c r="AC518" i="7"/>
  <c r="AB518" i="7"/>
  <c r="AE518" i="7" s="1"/>
  <c r="AF518" i="7" s="1"/>
  <c r="AH518" i="7" s="1"/>
  <c r="AA519" i="7"/>
  <c r="AC519" i="7"/>
  <c r="AB519" i="7"/>
  <c r="AE519" i="7" s="1"/>
  <c r="AF519" i="7" s="1"/>
  <c r="AH519" i="7" s="1"/>
  <c r="AA520" i="7"/>
  <c r="AC520" i="7"/>
  <c r="AB520" i="7"/>
  <c r="AE520" i="7" s="1"/>
  <c r="AF520" i="7" s="1"/>
  <c r="AH520" i="7" s="1"/>
  <c r="AA521" i="7"/>
  <c r="AC521" i="7"/>
  <c r="AB521" i="7"/>
  <c r="AE521" i="7" s="1"/>
  <c r="AF521" i="7" s="1"/>
  <c r="AH521" i="7" s="1"/>
  <c r="AA522" i="7"/>
  <c r="AC522" i="7"/>
  <c r="AB522" i="7"/>
  <c r="AE522" i="7" s="1"/>
  <c r="AF522" i="7" s="1"/>
  <c r="AH522" i="7" s="1"/>
  <c r="AA523" i="7"/>
  <c r="AC523" i="7"/>
  <c r="AB523" i="7"/>
  <c r="AE523" i="7" s="1"/>
  <c r="AF523" i="7" s="1"/>
  <c r="AH523" i="7" s="1"/>
  <c r="AA524" i="7"/>
  <c r="AC524" i="7"/>
  <c r="AB524" i="7"/>
  <c r="AE524" i="7" s="1"/>
  <c r="AF524" i="7" s="1"/>
  <c r="AH524" i="7" s="1"/>
  <c r="AA525" i="7"/>
  <c r="AC525" i="7"/>
  <c r="AB525" i="7"/>
  <c r="AE525" i="7" s="1"/>
  <c r="AF525" i="7" s="1"/>
  <c r="AH525" i="7" s="1"/>
  <c r="AA526" i="7"/>
  <c r="AC526" i="7"/>
  <c r="AB526" i="7"/>
  <c r="AE526" i="7" s="1"/>
  <c r="AF526" i="7" s="1"/>
  <c r="AH526" i="7" s="1"/>
  <c r="AA527" i="7"/>
  <c r="AC527" i="7"/>
  <c r="AB527" i="7"/>
  <c r="AE527" i="7" s="1"/>
  <c r="AF527" i="7" s="1"/>
  <c r="AH527" i="7" s="1"/>
  <c r="AA528" i="7"/>
  <c r="AC528" i="7"/>
  <c r="AB528" i="7"/>
  <c r="AE528" i="7" s="1"/>
  <c r="AF528" i="7" s="1"/>
  <c r="AH528" i="7" s="1"/>
  <c r="AA529" i="7"/>
  <c r="AC529" i="7"/>
  <c r="AB529" i="7"/>
  <c r="AE529" i="7" s="1"/>
  <c r="AF529" i="7" s="1"/>
  <c r="AH529" i="7" s="1"/>
  <c r="AA530" i="7"/>
  <c r="AC530" i="7"/>
  <c r="AB530" i="7"/>
  <c r="AE530" i="7" s="1"/>
  <c r="AF530" i="7" s="1"/>
  <c r="AH530" i="7" s="1"/>
  <c r="AA531" i="7"/>
  <c r="AC531" i="7"/>
  <c r="AB531" i="7"/>
  <c r="AE531" i="7" s="1"/>
  <c r="AF531" i="7" s="1"/>
  <c r="AH531" i="7" s="1"/>
  <c r="AA532" i="7"/>
  <c r="AC532" i="7"/>
  <c r="AB532" i="7"/>
  <c r="AE532" i="7" s="1"/>
  <c r="AF532" i="7" s="1"/>
  <c r="AH532" i="7" s="1"/>
  <c r="AA533" i="7"/>
  <c r="AC533" i="7"/>
  <c r="AB533" i="7"/>
  <c r="AE533" i="7" s="1"/>
  <c r="AF533" i="7" s="1"/>
  <c r="AH533" i="7" s="1"/>
  <c r="AA534" i="7"/>
  <c r="AC534" i="7"/>
  <c r="AB534" i="7"/>
  <c r="AE534" i="7" s="1"/>
  <c r="AF534" i="7" s="1"/>
  <c r="AH534" i="7" s="1"/>
  <c r="AA535" i="7"/>
  <c r="AC535" i="7"/>
  <c r="AB535" i="7"/>
  <c r="AE535" i="7" s="1"/>
  <c r="AF535" i="7" s="1"/>
  <c r="AH535" i="7" s="1"/>
  <c r="AA536" i="7"/>
  <c r="AC536" i="7"/>
  <c r="AB536" i="7"/>
  <c r="AE536" i="7" s="1"/>
  <c r="AF536" i="7" s="1"/>
  <c r="AH536" i="7" s="1"/>
  <c r="AA537" i="7"/>
  <c r="AC537" i="7"/>
  <c r="AB537" i="7"/>
  <c r="AE537" i="7" s="1"/>
  <c r="AF537" i="7" s="1"/>
  <c r="AH537" i="7" s="1"/>
  <c r="AA538" i="7"/>
  <c r="AC538" i="7"/>
  <c r="AB538" i="7"/>
  <c r="AE538" i="7" s="1"/>
  <c r="AF538" i="7" s="1"/>
  <c r="AH538" i="7" s="1"/>
  <c r="AA539" i="7"/>
  <c r="AC539" i="7"/>
  <c r="AB539" i="7"/>
  <c r="AE539" i="7" s="1"/>
  <c r="AF539" i="7" s="1"/>
  <c r="AH539" i="7" s="1"/>
  <c r="AA540" i="7"/>
  <c r="AC540" i="7"/>
  <c r="AB540" i="7"/>
  <c r="AE540" i="7" s="1"/>
  <c r="AF540" i="7" s="1"/>
  <c r="AH540" i="7" s="1"/>
  <c r="AA541" i="7"/>
  <c r="AC541" i="7"/>
  <c r="AB541" i="7"/>
  <c r="AE541" i="7" s="1"/>
  <c r="AF541" i="7" s="1"/>
  <c r="AH541" i="7" s="1"/>
  <c r="AA542" i="7"/>
  <c r="AC542" i="7"/>
  <c r="AB542" i="7"/>
  <c r="AE542" i="7" s="1"/>
  <c r="AF542" i="7" s="1"/>
  <c r="AH542" i="7" s="1"/>
  <c r="AA543" i="7"/>
  <c r="AC543" i="7"/>
  <c r="AB543" i="7"/>
  <c r="AE543" i="7" s="1"/>
  <c r="AF543" i="7" s="1"/>
  <c r="AH543" i="7" s="1"/>
  <c r="AA544" i="7"/>
  <c r="AC544" i="7"/>
  <c r="AB544" i="7"/>
  <c r="AE544" i="7" s="1"/>
  <c r="AF544" i="7" s="1"/>
  <c r="AH544" i="7" s="1"/>
  <c r="AA545" i="7"/>
  <c r="AC545" i="7"/>
  <c r="AB545" i="7"/>
  <c r="AE545" i="7" s="1"/>
  <c r="AF545" i="7" s="1"/>
  <c r="AH545" i="7" s="1"/>
  <c r="AA546" i="7"/>
  <c r="AC546" i="7"/>
  <c r="AB546" i="7"/>
  <c r="AE546" i="7" s="1"/>
  <c r="AF546" i="7" s="1"/>
  <c r="AH546" i="7" s="1"/>
  <c r="AA547" i="7"/>
  <c r="AC547" i="7"/>
  <c r="AB547" i="7"/>
  <c r="AE547" i="7" s="1"/>
  <c r="AF547" i="7" s="1"/>
  <c r="AH547" i="7" s="1"/>
  <c r="AA548" i="7"/>
  <c r="AC548" i="7"/>
  <c r="AB548" i="7"/>
  <c r="AE548" i="7" s="1"/>
  <c r="AF548" i="7" s="1"/>
  <c r="AH548" i="7" s="1"/>
  <c r="AA549" i="7"/>
  <c r="AC549" i="7"/>
  <c r="AB549" i="7"/>
  <c r="AE549" i="7" s="1"/>
  <c r="AF549" i="7" s="1"/>
  <c r="AH549" i="7" s="1"/>
  <c r="AA550" i="7"/>
  <c r="AC550" i="7"/>
  <c r="AB550" i="7"/>
  <c r="AE550" i="7" s="1"/>
  <c r="AF550" i="7" s="1"/>
  <c r="AH550" i="7" s="1"/>
  <c r="AA551" i="7"/>
  <c r="AC551" i="7"/>
  <c r="AB551" i="7"/>
  <c r="AE551" i="7" s="1"/>
  <c r="AF551" i="7" s="1"/>
  <c r="AH551" i="7" s="1"/>
  <c r="AA552" i="7"/>
  <c r="AB552" i="7"/>
  <c r="AE552" i="7" s="1"/>
  <c r="AF552" i="7" s="1"/>
  <c r="AH552" i="7" s="1"/>
  <c r="AC552" i="7"/>
  <c r="R265" i="7"/>
  <c r="S265" i="7"/>
  <c r="V265" i="7" s="1"/>
  <c r="W265" i="7" s="1"/>
  <c r="Y265" i="7" s="1"/>
  <c r="T265" i="7"/>
  <c r="R266" i="7"/>
  <c r="S266" i="7"/>
  <c r="V266" i="7" s="1"/>
  <c r="W266" i="7" s="1"/>
  <c r="Y266" i="7" s="1"/>
  <c r="T266" i="7"/>
  <c r="R232" i="7"/>
  <c r="S232" i="7"/>
  <c r="V232" i="7" s="1"/>
  <c r="W232" i="7" s="1"/>
  <c r="Y232" i="7" s="1"/>
  <c r="T232" i="7"/>
  <c r="R343" i="7"/>
  <c r="S343" i="7"/>
  <c r="V343" i="7" s="1"/>
  <c r="W343" i="7" s="1"/>
  <c r="Y343" i="7" s="1"/>
  <c r="T343" i="7"/>
  <c r="R344" i="7"/>
  <c r="S344" i="7"/>
  <c r="V344" i="7" s="1"/>
  <c r="W344" i="7" s="1"/>
  <c r="Y344" i="7" s="1"/>
  <c r="T344" i="7"/>
  <c r="R221" i="7"/>
  <c r="S221" i="7"/>
  <c r="V221" i="7" s="1"/>
  <c r="W221" i="7" s="1"/>
  <c r="Y221" i="7" s="1"/>
  <c r="T221" i="7"/>
  <c r="R222" i="7"/>
  <c r="S222" i="7"/>
  <c r="V222" i="7" s="1"/>
  <c r="W222" i="7" s="1"/>
  <c r="Y222" i="7" s="1"/>
  <c r="T222" i="7"/>
  <c r="R250" i="7"/>
  <c r="S250" i="7"/>
  <c r="V250" i="7" s="1"/>
  <c r="W250" i="7" s="1"/>
  <c r="Y250" i="7" s="1"/>
  <c r="T250" i="7"/>
  <c r="R251" i="7"/>
  <c r="S251" i="7"/>
  <c r="V251" i="7" s="1"/>
  <c r="W251" i="7" s="1"/>
  <c r="Y251" i="7" s="1"/>
  <c r="T251" i="7"/>
  <c r="R277" i="7"/>
  <c r="S277" i="7"/>
  <c r="V277" i="7" s="1"/>
  <c r="W277" i="7" s="1"/>
  <c r="Y277" i="7" s="1"/>
  <c r="T277" i="7"/>
  <c r="R278" i="7"/>
  <c r="S278" i="7"/>
  <c r="V278" i="7" s="1"/>
  <c r="W278" i="7" s="1"/>
  <c r="Y278" i="7" s="1"/>
  <c r="T278" i="7"/>
  <c r="R304" i="7"/>
  <c r="S304" i="7"/>
  <c r="V304" i="7" s="1"/>
  <c r="W304" i="7" s="1"/>
  <c r="Y304" i="7" s="1"/>
  <c r="T304" i="7"/>
  <c r="R305" i="7"/>
  <c r="S305" i="7"/>
  <c r="V305" i="7" s="1"/>
  <c r="W305" i="7" s="1"/>
  <c r="Y305" i="7" s="1"/>
  <c r="T305" i="7"/>
  <c r="R330" i="7"/>
  <c r="S330" i="7"/>
  <c r="V330" i="7" s="1"/>
  <c r="W330" i="7" s="1"/>
  <c r="Y330" i="7" s="1"/>
  <c r="T330" i="7"/>
  <c r="R331" i="7"/>
  <c r="S331" i="7"/>
  <c r="V331" i="7" s="1"/>
  <c r="W331" i="7" s="1"/>
  <c r="Y331" i="7" s="1"/>
  <c r="T331" i="7"/>
  <c r="R216" i="7"/>
  <c r="S216" i="7"/>
  <c r="V216" i="7" s="1"/>
  <c r="W216" i="7" s="1"/>
  <c r="Y216" i="7" s="1"/>
  <c r="T216" i="7"/>
  <c r="R217" i="7"/>
  <c r="S217" i="7"/>
  <c r="V217" i="7" s="1"/>
  <c r="W217" i="7" s="1"/>
  <c r="Y217" i="7" s="1"/>
  <c r="T217" i="7"/>
  <c r="R243" i="7"/>
  <c r="S243" i="7"/>
  <c r="V243" i="7" s="1"/>
  <c r="W243" i="7" s="1"/>
  <c r="Y243" i="7" s="1"/>
  <c r="T243" i="7"/>
  <c r="R244" i="7"/>
  <c r="S244" i="7"/>
  <c r="V244" i="7" s="1"/>
  <c r="W244" i="7" s="1"/>
  <c r="Y244" i="7" s="1"/>
  <c r="T244" i="7"/>
  <c r="R272" i="7"/>
  <c r="S272" i="7"/>
  <c r="V272" i="7" s="1"/>
  <c r="W272" i="7" s="1"/>
  <c r="Y272" i="7" s="1"/>
  <c r="T272" i="7"/>
  <c r="R273" i="7"/>
  <c r="S273" i="7"/>
  <c r="V273" i="7" s="1"/>
  <c r="W273" i="7" s="1"/>
  <c r="Y273" i="7" s="1"/>
  <c r="T273" i="7"/>
  <c r="R299" i="7"/>
  <c r="S299" i="7"/>
  <c r="V299" i="7" s="1"/>
  <c r="W299" i="7" s="1"/>
  <c r="Y299" i="7" s="1"/>
  <c r="T299" i="7"/>
  <c r="R300" i="7"/>
  <c r="S300" i="7"/>
  <c r="V300" i="7" s="1"/>
  <c r="W300" i="7" s="1"/>
  <c r="Y300" i="7" s="1"/>
  <c r="T300" i="7"/>
  <c r="R329" i="7"/>
  <c r="S329" i="7"/>
  <c r="V329" i="7" s="1"/>
  <c r="W329" i="7" s="1"/>
  <c r="Y329" i="7" s="1"/>
  <c r="T329" i="7"/>
  <c r="R354" i="7"/>
  <c r="S354" i="7"/>
  <c r="V354" i="7" s="1"/>
  <c r="W354" i="7" s="1"/>
  <c r="Y354" i="7" s="1"/>
  <c r="T354" i="7"/>
  <c r="R355" i="7"/>
  <c r="S355" i="7"/>
  <c r="V355" i="7" s="1"/>
  <c r="W355" i="7" s="1"/>
  <c r="Y355" i="7" s="1"/>
  <c r="T355" i="7"/>
  <c r="R236" i="7"/>
  <c r="S236" i="7"/>
  <c r="V236" i="7" s="1"/>
  <c r="W236" i="7" s="1"/>
  <c r="Y236" i="7" s="1"/>
  <c r="T236" i="7"/>
  <c r="R237" i="7"/>
  <c r="S237" i="7"/>
  <c r="V237" i="7" s="1"/>
  <c r="W237" i="7" s="1"/>
  <c r="Y237" i="7" s="1"/>
  <c r="T237" i="7"/>
  <c r="R318" i="7"/>
  <c r="S318" i="7"/>
  <c r="V318" i="7" s="1"/>
  <c r="W318" i="7" s="1"/>
  <c r="Y318" i="7" s="1"/>
  <c r="T318" i="7"/>
  <c r="R319" i="7"/>
  <c r="S319" i="7"/>
  <c r="V319" i="7" s="1"/>
  <c r="W319" i="7" s="1"/>
  <c r="Y319" i="7" s="1"/>
  <c r="T319" i="7"/>
  <c r="R205" i="7"/>
  <c r="S205" i="7"/>
  <c r="V205" i="7" s="1"/>
  <c r="W205" i="7" s="1"/>
  <c r="Y205" i="7" s="1"/>
  <c r="T205" i="7"/>
  <c r="R288" i="7"/>
  <c r="S288" i="7"/>
  <c r="V288" i="7" s="1"/>
  <c r="W288" i="7" s="1"/>
  <c r="Y288" i="7" s="1"/>
  <c r="T288" i="7"/>
  <c r="R274" i="7"/>
  <c r="S274" i="7"/>
  <c r="V274" i="7" s="1"/>
  <c r="W274" i="7" s="1"/>
  <c r="Y274" i="7" s="1"/>
  <c r="T274" i="7"/>
  <c r="R275" i="7"/>
  <c r="S275" i="7"/>
  <c r="V275" i="7" s="1"/>
  <c r="W275" i="7" s="1"/>
  <c r="Y275" i="7" s="1"/>
  <c r="T275" i="7"/>
  <c r="R241" i="7"/>
  <c r="S241" i="7"/>
  <c r="V241" i="7" s="1"/>
  <c r="W241" i="7" s="1"/>
  <c r="Y241" i="7" s="1"/>
  <c r="T241" i="7"/>
  <c r="R203" i="7"/>
  <c r="S203" i="7"/>
  <c r="V203" i="7" s="1"/>
  <c r="W203" i="7" s="1"/>
  <c r="Y203" i="7" s="1"/>
  <c r="T203" i="7"/>
  <c r="R204" i="7"/>
  <c r="T204" i="7"/>
  <c r="S204" i="7"/>
  <c r="V204" i="7" s="1"/>
  <c r="W204" i="7" s="1"/>
  <c r="Y204" i="7" s="1"/>
  <c r="R230" i="7"/>
  <c r="S230" i="7"/>
  <c r="V230" i="7" s="1"/>
  <c r="W230" i="7" s="1"/>
  <c r="Y230" i="7" s="1"/>
  <c r="T230" i="7"/>
  <c r="R231" i="7"/>
  <c r="T231" i="7"/>
  <c r="S231" i="7"/>
  <c r="V231" i="7" s="1"/>
  <c r="W231" i="7" s="1"/>
  <c r="Y231" i="7" s="1"/>
  <c r="R259" i="7"/>
  <c r="S259" i="7"/>
  <c r="V259" i="7" s="1"/>
  <c r="W259" i="7" s="1"/>
  <c r="Y259" i="7" s="1"/>
  <c r="T259" i="7"/>
  <c r="R260" i="7"/>
  <c r="S260" i="7"/>
  <c r="V260" i="7" s="1"/>
  <c r="W260" i="7" s="1"/>
  <c r="Y260" i="7" s="1"/>
  <c r="T260" i="7"/>
  <c r="R286" i="7"/>
  <c r="S286" i="7"/>
  <c r="V286" i="7" s="1"/>
  <c r="W286" i="7" s="1"/>
  <c r="Y286" i="7" s="1"/>
  <c r="T286" i="7"/>
  <c r="R287" i="7"/>
  <c r="T287" i="7"/>
  <c r="S287" i="7"/>
  <c r="V287" i="7" s="1"/>
  <c r="W287" i="7" s="1"/>
  <c r="Y287" i="7" s="1"/>
  <c r="R313" i="7"/>
  <c r="S313" i="7"/>
  <c r="V313" i="7" s="1"/>
  <c r="W313" i="7" s="1"/>
  <c r="Y313" i="7" s="1"/>
  <c r="T313" i="7"/>
  <c r="R314" i="7"/>
  <c r="S314" i="7"/>
  <c r="V314" i="7" s="1"/>
  <c r="W314" i="7" s="1"/>
  <c r="Y314" i="7" s="1"/>
  <c r="T314" i="7"/>
  <c r="R339" i="7"/>
  <c r="S339" i="7"/>
  <c r="V339" i="7" s="1"/>
  <c r="W339" i="7" s="1"/>
  <c r="Y339" i="7" s="1"/>
  <c r="T339" i="7"/>
  <c r="R340" i="7"/>
  <c r="S340" i="7"/>
  <c r="V340" i="7" s="1"/>
  <c r="W340" i="7" s="1"/>
  <c r="Y340" i="7" s="1"/>
  <c r="T340" i="7"/>
  <c r="R225" i="7"/>
  <c r="S225" i="7"/>
  <c r="V225" i="7" s="1"/>
  <c r="W225" i="7" s="1"/>
  <c r="Y225" i="7" s="1"/>
  <c r="T225" i="7"/>
  <c r="R226" i="7"/>
  <c r="S226" i="7"/>
  <c r="V226" i="7" s="1"/>
  <c r="W226" i="7" s="1"/>
  <c r="Y226" i="7" s="1"/>
  <c r="T226" i="7"/>
  <c r="R254" i="7"/>
  <c r="S254" i="7"/>
  <c r="V254" i="7" s="1"/>
  <c r="W254" i="7" s="1"/>
  <c r="Y254" i="7" s="1"/>
  <c r="T254" i="7"/>
  <c r="R255" i="7"/>
  <c r="S255" i="7"/>
  <c r="V255" i="7" s="1"/>
  <c r="W255" i="7" s="1"/>
  <c r="Y255" i="7" s="1"/>
  <c r="T255" i="7"/>
  <c r="R281" i="7"/>
  <c r="S281" i="7"/>
  <c r="V281" i="7" s="1"/>
  <c r="W281" i="7" s="1"/>
  <c r="Y281" i="7" s="1"/>
  <c r="T281" i="7"/>
  <c r="R282" i="7"/>
  <c r="S282" i="7"/>
  <c r="V282" i="7" s="1"/>
  <c r="W282" i="7" s="1"/>
  <c r="Y282" i="7" s="1"/>
  <c r="T282" i="7"/>
  <c r="R308" i="7"/>
  <c r="S308" i="7"/>
  <c r="V308" i="7" s="1"/>
  <c r="W308" i="7" s="1"/>
  <c r="Y308" i="7" s="1"/>
  <c r="T308" i="7"/>
  <c r="R309" i="7"/>
  <c r="S309" i="7"/>
  <c r="V309" i="7" s="1"/>
  <c r="W309" i="7" s="1"/>
  <c r="Y309" i="7" s="1"/>
  <c r="T309" i="7"/>
  <c r="R338" i="7"/>
  <c r="S338" i="7"/>
  <c r="V338" i="7" s="1"/>
  <c r="W338" i="7" s="1"/>
  <c r="Y338" i="7" s="1"/>
  <c r="T338" i="7"/>
  <c r="R209" i="7"/>
  <c r="S209" i="7"/>
  <c r="V209" i="7" s="1"/>
  <c r="W209" i="7" s="1"/>
  <c r="Y209" i="7" s="1"/>
  <c r="T209" i="7"/>
  <c r="R210" i="7"/>
  <c r="S210" i="7"/>
  <c r="V210" i="7" s="1"/>
  <c r="W210" i="7" s="1"/>
  <c r="Y210" i="7" s="1"/>
  <c r="T210" i="7"/>
  <c r="R292" i="7"/>
  <c r="S292" i="7"/>
  <c r="V292" i="7" s="1"/>
  <c r="W292" i="7" s="1"/>
  <c r="Y292" i="7" s="1"/>
  <c r="T292" i="7"/>
  <c r="R293" i="7"/>
  <c r="S293" i="7"/>
  <c r="V293" i="7" s="1"/>
  <c r="W293" i="7" s="1"/>
  <c r="Y293" i="7" s="1"/>
  <c r="T293" i="7"/>
  <c r="R345" i="7"/>
  <c r="S345" i="7"/>
  <c r="V345" i="7" s="1"/>
  <c r="W345" i="7" s="1"/>
  <c r="Y345" i="7" s="1"/>
  <c r="T345" i="7"/>
  <c r="R346" i="7"/>
  <c r="S346" i="7"/>
  <c r="V346" i="7" s="1"/>
  <c r="W346" i="7" s="1"/>
  <c r="Y346" i="7" s="1"/>
  <c r="T346" i="7"/>
  <c r="R261" i="7"/>
  <c r="S261" i="7"/>
  <c r="V261" i="7" s="1"/>
  <c r="W261" i="7" s="1"/>
  <c r="Y261" i="7" s="1"/>
  <c r="T261" i="7"/>
  <c r="R316" i="7"/>
  <c r="S316" i="7"/>
  <c r="V316" i="7" s="1"/>
  <c r="W316" i="7" s="1"/>
  <c r="Y316" i="7" s="1"/>
  <c r="T316" i="7"/>
  <c r="R317" i="7"/>
  <c r="S317" i="7"/>
  <c r="V317" i="7" s="1"/>
  <c r="W317" i="7" s="1"/>
  <c r="Y317" i="7" s="1"/>
  <c r="T317" i="7"/>
  <c r="R218" i="7"/>
  <c r="S218" i="7"/>
  <c r="V218" i="7" s="1"/>
  <c r="W218" i="7" s="1"/>
  <c r="Y218" i="7" s="1"/>
  <c r="T218" i="7"/>
  <c r="R219" i="7"/>
  <c r="S219" i="7"/>
  <c r="V219" i="7" s="1"/>
  <c r="W219" i="7" s="1"/>
  <c r="Y219" i="7" s="1"/>
  <c r="T219" i="7"/>
  <c r="R247" i="7"/>
  <c r="S247" i="7"/>
  <c r="V247" i="7" s="1"/>
  <c r="W247" i="7" s="1"/>
  <c r="Y247" i="7" s="1"/>
  <c r="T247" i="7"/>
  <c r="R248" i="7"/>
  <c r="S248" i="7"/>
  <c r="V248" i="7" s="1"/>
  <c r="W248" i="7" s="1"/>
  <c r="Y248" i="7" s="1"/>
  <c r="T248" i="7"/>
  <c r="R301" i="7"/>
  <c r="S301" i="7"/>
  <c r="V301" i="7" s="1"/>
  <c r="W301" i="7" s="1"/>
  <c r="Y301" i="7" s="1"/>
  <c r="T301" i="7"/>
  <c r="R302" i="7"/>
  <c r="S302" i="7"/>
  <c r="V302" i="7" s="1"/>
  <c r="W302" i="7" s="1"/>
  <c r="Y302" i="7" s="1"/>
  <c r="T302" i="7"/>
  <c r="R327" i="7"/>
  <c r="S327" i="7"/>
  <c r="V327" i="7" s="1"/>
  <c r="W327" i="7" s="1"/>
  <c r="Y327" i="7" s="1"/>
  <c r="T327" i="7"/>
  <c r="R328" i="7"/>
  <c r="T328" i="7"/>
  <c r="S328" i="7"/>
  <c r="V328" i="7" s="1"/>
  <c r="W328" i="7" s="1"/>
  <c r="Y328" i="7" s="1"/>
  <c r="R356" i="7"/>
  <c r="S356" i="7"/>
  <c r="V356" i="7" s="1"/>
  <c r="W356" i="7" s="1"/>
  <c r="Y356" i="7" s="1"/>
  <c r="T356" i="7"/>
  <c r="R357" i="7"/>
  <c r="S357" i="7"/>
  <c r="V357" i="7" s="1"/>
  <c r="W357" i="7" s="1"/>
  <c r="Y357" i="7" s="1"/>
  <c r="T357" i="7"/>
  <c r="R214" i="7"/>
  <c r="S214" i="7"/>
  <c r="V214" i="7" s="1"/>
  <c r="W214" i="7" s="1"/>
  <c r="Y214" i="7" s="1"/>
  <c r="T214" i="7"/>
  <c r="R270" i="7"/>
  <c r="S270" i="7"/>
  <c r="V270" i="7" s="1"/>
  <c r="W270" i="7" s="1"/>
  <c r="Y270" i="7" s="1"/>
  <c r="T270" i="7"/>
  <c r="R297" i="7"/>
  <c r="S297" i="7"/>
  <c r="V297" i="7" s="1"/>
  <c r="W297" i="7" s="1"/>
  <c r="Y297" i="7" s="1"/>
  <c r="T297" i="7"/>
  <c r="R325" i="7"/>
  <c r="S325" i="7"/>
  <c r="V325" i="7" s="1"/>
  <c r="W325" i="7" s="1"/>
  <c r="Y325" i="7" s="1"/>
  <c r="T325" i="7"/>
  <c r="R326" i="7"/>
  <c r="S326" i="7"/>
  <c r="V326" i="7" s="1"/>
  <c r="W326" i="7" s="1"/>
  <c r="Y326" i="7" s="1"/>
  <c r="T326" i="7"/>
  <c r="R351" i="7"/>
  <c r="S351" i="7"/>
  <c r="V351" i="7" s="1"/>
  <c r="W351" i="7" s="1"/>
  <c r="Y351" i="7" s="1"/>
  <c r="T351" i="7"/>
  <c r="R352" i="7"/>
  <c r="S352" i="7"/>
  <c r="V352" i="7" s="1"/>
  <c r="W352" i="7" s="1"/>
  <c r="Y352" i="7" s="1"/>
  <c r="T352" i="7"/>
  <c r="R227" i="7"/>
  <c r="S227" i="7"/>
  <c r="V227" i="7" s="1"/>
  <c r="W227" i="7" s="1"/>
  <c r="Y227" i="7" s="1"/>
  <c r="T227" i="7"/>
  <c r="R228" i="7"/>
  <c r="S228" i="7"/>
  <c r="V228" i="7" s="1"/>
  <c r="W228" i="7" s="1"/>
  <c r="Y228" i="7" s="1"/>
  <c r="T228" i="7"/>
  <c r="R256" i="7"/>
  <c r="S256" i="7"/>
  <c r="V256" i="7" s="1"/>
  <c r="W256" i="7" s="1"/>
  <c r="Y256" i="7" s="1"/>
  <c r="T256" i="7"/>
  <c r="R257" i="7"/>
  <c r="S257" i="7"/>
  <c r="V257" i="7" s="1"/>
  <c r="W257" i="7" s="1"/>
  <c r="Y257" i="7" s="1"/>
  <c r="T257" i="7"/>
  <c r="R283" i="7"/>
  <c r="S283" i="7"/>
  <c r="V283" i="7" s="1"/>
  <c r="W283" i="7" s="1"/>
  <c r="Y283" i="7" s="1"/>
  <c r="T283" i="7"/>
  <c r="R284" i="7"/>
  <c r="S284" i="7"/>
  <c r="V284" i="7" s="1"/>
  <c r="W284" i="7" s="1"/>
  <c r="Y284" i="7" s="1"/>
  <c r="T284" i="7"/>
  <c r="R310" i="7"/>
  <c r="S310" i="7"/>
  <c r="V310" i="7" s="1"/>
  <c r="W310" i="7" s="1"/>
  <c r="Y310" i="7" s="1"/>
  <c r="T310" i="7"/>
  <c r="R311" i="7"/>
  <c r="S311" i="7"/>
  <c r="V311" i="7" s="1"/>
  <c r="W311" i="7" s="1"/>
  <c r="Y311" i="7" s="1"/>
  <c r="T311" i="7"/>
  <c r="R336" i="7"/>
  <c r="S336" i="7"/>
  <c r="V336" i="7" s="1"/>
  <c r="W336" i="7" s="1"/>
  <c r="Y336" i="7" s="1"/>
  <c r="T336" i="7"/>
  <c r="R337" i="7"/>
  <c r="T337" i="7"/>
  <c r="S337" i="7"/>
  <c r="V337" i="7" s="1"/>
  <c r="W337" i="7" s="1"/>
  <c r="Y337" i="7" s="1"/>
  <c r="R223" i="7"/>
  <c r="S223" i="7"/>
  <c r="V223" i="7" s="1"/>
  <c r="W223" i="7" s="1"/>
  <c r="Y223" i="7" s="1"/>
  <c r="T223" i="7"/>
  <c r="R252" i="7"/>
  <c r="S252" i="7"/>
  <c r="V252" i="7" s="1"/>
  <c r="W252" i="7" s="1"/>
  <c r="Y252" i="7" s="1"/>
  <c r="T252" i="7"/>
  <c r="R279" i="7"/>
  <c r="S279" i="7"/>
  <c r="V279" i="7" s="1"/>
  <c r="W279" i="7" s="1"/>
  <c r="Y279" i="7" s="1"/>
  <c r="T279" i="7"/>
  <c r="R306" i="7"/>
  <c r="S306" i="7"/>
  <c r="V306" i="7" s="1"/>
  <c r="W306" i="7" s="1"/>
  <c r="Y306" i="7" s="1"/>
  <c r="T306" i="7"/>
  <c r="R334" i="7"/>
  <c r="S334" i="7"/>
  <c r="V334" i="7" s="1"/>
  <c r="W334" i="7" s="1"/>
  <c r="Y334" i="7" s="1"/>
  <c r="T334" i="7"/>
  <c r="R335" i="7"/>
  <c r="S335" i="7"/>
  <c r="V335" i="7" s="1"/>
  <c r="W335" i="7" s="1"/>
  <c r="Y335" i="7" s="1"/>
  <c r="T335" i="7"/>
  <c r="R212" i="7"/>
  <c r="S212" i="7"/>
  <c r="V212" i="7" s="1"/>
  <c r="W212" i="7" s="1"/>
  <c r="Y212" i="7" s="1"/>
  <c r="T212" i="7"/>
  <c r="R213" i="7"/>
  <c r="T213" i="7"/>
  <c r="S213" i="7"/>
  <c r="V213" i="7" s="1"/>
  <c r="W213" i="7" s="1"/>
  <c r="Y213" i="7" s="1"/>
  <c r="R239" i="7"/>
  <c r="S239" i="7"/>
  <c r="V239" i="7" s="1"/>
  <c r="W239" i="7" s="1"/>
  <c r="Y239" i="7" s="1"/>
  <c r="T239" i="7"/>
  <c r="R240" i="7"/>
  <c r="T240" i="7"/>
  <c r="S240" i="7"/>
  <c r="V240" i="7" s="1"/>
  <c r="W240" i="7" s="1"/>
  <c r="Y240" i="7" s="1"/>
  <c r="R268" i="7"/>
  <c r="S268" i="7"/>
  <c r="V268" i="7" s="1"/>
  <c r="W268" i="7" s="1"/>
  <c r="Y268" i="7" s="1"/>
  <c r="T268" i="7"/>
  <c r="R269" i="7"/>
  <c r="T269" i="7"/>
  <c r="S269" i="7"/>
  <c r="V269" i="7" s="1"/>
  <c r="W269" i="7" s="1"/>
  <c r="Y269" i="7" s="1"/>
  <c r="R295" i="7"/>
  <c r="S295" i="7"/>
  <c r="V295" i="7" s="1"/>
  <c r="W295" i="7" s="1"/>
  <c r="Y295" i="7" s="1"/>
  <c r="T295" i="7"/>
  <c r="R296" i="7"/>
  <c r="T296" i="7"/>
  <c r="S296" i="7"/>
  <c r="V296" i="7" s="1"/>
  <c r="W296" i="7" s="1"/>
  <c r="Y296" i="7" s="1"/>
  <c r="R321" i="7"/>
  <c r="S321" i="7"/>
  <c r="V321" i="7" s="1"/>
  <c r="W321" i="7" s="1"/>
  <c r="Y321" i="7" s="1"/>
  <c r="T321" i="7"/>
  <c r="R322" i="7"/>
  <c r="S322" i="7"/>
  <c r="V322" i="7" s="1"/>
  <c r="W322" i="7" s="1"/>
  <c r="Y322" i="7" s="1"/>
  <c r="T322" i="7"/>
  <c r="R348" i="7"/>
  <c r="S348" i="7"/>
  <c r="V348" i="7" s="1"/>
  <c r="W348" i="7" s="1"/>
  <c r="Y348" i="7" s="1"/>
  <c r="T348" i="7"/>
  <c r="R349" i="7"/>
  <c r="S349" i="7"/>
  <c r="V349" i="7" s="1"/>
  <c r="W349" i="7" s="1"/>
  <c r="Y349" i="7" s="1"/>
  <c r="T349" i="7"/>
  <c r="R207" i="7"/>
  <c r="S207" i="7"/>
  <c r="V207" i="7" s="1"/>
  <c r="W207" i="7" s="1"/>
  <c r="Y207" i="7" s="1"/>
  <c r="T207" i="7"/>
  <c r="R208" i="7"/>
  <c r="S208" i="7"/>
  <c r="V208" i="7" s="1"/>
  <c r="W208" i="7" s="1"/>
  <c r="Y208" i="7" s="1"/>
  <c r="T208" i="7"/>
  <c r="R234" i="7"/>
  <c r="S234" i="7"/>
  <c r="V234" i="7" s="1"/>
  <c r="W234" i="7" s="1"/>
  <c r="Y234" i="7" s="1"/>
  <c r="T234" i="7"/>
  <c r="R235" i="7"/>
  <c r="S235" i="7"/>
  <c r="V235" i="7" s="1"/>
  <c r="W235" i="7" s="1"/>
  <c r="Y235" i="7" s="1"/>
  <c r="T235" i="7"/>
  <c r="R263" i="7"/>
  <c r="S263" i="7"/>
  <c r="V263" i="7" s="1"/>
  <c r="W263" i="7" s="1"/>
  <c r="Y263" i="7" s="1"/>
  <c r="T263" i="7"/>
  <c r="R264" i="7"/>
  <c r="S264" i="7"/>
  <c r="V264" i="7" s="1"/>
  <c r="W264" i="7" s="1"/>
  <c r="Y264" i="7" s="1"/>
  <c r="T264" i="7"/>
  <c r="R290" i="7"/>
  <c r="S290" i="7"/>
  <c r="V290" i="7" s="1"/>
  <c r="W290" i="7" s="1"/>
  <c r="Y290" i="7" s="1"/>
  <c r="T290" i="7"/>
  <c r="R291" i="7"/>
  <c r="S291" i="7"/>
  <c r="V291" i="7" s="1"/>
  <c r="W291" i="7" s="1"/>
  <c r="Y291" i="7" s="1"/>
  <c r="T291" i="7"/>
  <c r="R320" i="7"/>
  <c r="S320" i="7"/>
  <c r="V320" i="7" s="1"/>
  <c r="W320" i="7" s="1"/>
  <c r="Y320" i="7" s="1"/>
  <c r="T320" i="7"/>
  <c r="R347" i="7"/>
  <c r="S347" i="7"/>
  <c r="V347" i="7" s="1"/>
  <c r="W347" i="7" s="1"/>
  <c r="Y347" i="7" s="1"/>
  <c r="T347" i="7"/>
  <c r="Q111" i="7"/>
  <c r="Q118" i="7"/>
  <c r="R118" i="7" s="1"/>
  <c r="Q105" i="7"/>
  <c r="S105" i="7" s="1"/>
  <c r="V105" i="7" s="1"/>
  <c r="W105" i="7" s="1"/>
  <c r="Y105" i="7" s="1"/>
  <c r="BG313" i="11"/>
  <c r="BH313" i="11"/>
  <c r="BI313" i="11" s="1"/>
  <c r="AA107" i="7"/>
  <c r="AB107" i="7"/>
  <c r="AE107" i="7"/>
  <c r="AF107" i="7" s="1"/>
  <c r="AH107" i="7" s="1"/>
  <c r="AC107" i="7"/>
  <c r="BG51" i="11"/>
  <c r="BH51" i="11"/>
  <c r="BI51" i="11" s="1"/>
  <c r="AA175" i="7"/>
  <c r="AB175" i="7"/>
  <c r="AE175" i="7" s="1"/>
  <c r="AF175" i="7" s="1"/>
  <c r="AH175" i="7" s="1"/>
  <c r="AC175" i="7"/>
  <c r="BG311" i="11"/>
  <c r="BH311" i="11" s="1"/>
  <c r="BI311" i="11" s="1"/>
  <c r="BG299" i="11"/>
  <c r="BH299" i="11" s="1"/>
  <c r="BI299" i="11" s="1"/>
  <c r="BG36" i="11"/>
  <c r="BH36" i="11" s="1"/>
  <c r="BI36" i="11" s="1"/>
  <c r="BG297" i="11"/>
  <c r="BH297" i="11" s="1"/>
  <c r="BI297" i="11" s="1"/>
  <c r="BG29" i="11"/>
  <c r="BH29" i="11" s="1"/>
  <c r="BI29" i="11" s="1"/>
  <c r="BG38" i="11"/>
  <c r="BH38" i="11" s="1"/>
  <c r="BI38" i="11" s="1"/>
  <c r="BG303" i="11"/>
  <c r="BH303" i="11" s="1"/>
  <c r="BI303" i="11" s="1"/>
  <c r="BG277" i="11"/>
  <c r="BH277" i="11" s="1"/>
  <c r="BI277" i="11" s="1"/>
  <c r="BG294" i="11"/>
  <c r="BH294" i="11" s="1"/>
  <c r="BI294" i="11" s="1"/>
  <c r="BG306" i="11"/>
  <c r="BH306" i="11" s="1"/>
  <c r="BI306" i="11" s="1"/>
  <c r="BN366" i="11"/>
  <c r="BP366" i="11" s="1" a="1"/>
  <c r="BP366" i="11" s="1"/>
  <c r="BQ366" i="11" s="1"/>
  <c r="BM366" i="11" a="1"/>
  <c r="BM366" i="11" s="1"/>
  <c r="BG286" i="11"/>
  <c r="BH286" i="11" s="1"/>
  <c r="BI286" i="11" s="1"/>
  <c r="BG256" i="11"/>
  <c r="BH256" i="11" s="1"/>
  <c r="BI256" i="11" s="1"/>
  <c r="BG263" i="11"/>
  <c r="BH263" i="11" s="1"/>
  <c r="BI263" i="11" s="1"/>
  <c r="AA193" i="7"/>
  <c r="AC193" i="7"/>
  <c r="AB193" i="7"/>
  <c r="AE193" i="7" s="1"/>
  <c r="AF193" i="7" s="1"/>
  <c r="AH193" i="7" s="1"/>
  <c r="BN103" i="11"/>
  <c r="BP103" i="11" s="1" a="1"/>
  <c r="BP103" i="11" s="1"/>
  <c r="BQ103" i="11" s="1"/>
  <c r="BS103" i="11" s="1"/>
  <c r="BM103" i="11" a="1"/>
  <c r="BM103" i="11" s="1"/>
  <c r="BR103" i="11" s="1"/>
  <c r="AJ96" i="7"/>
  <c r="AK96" i="7"/>
  <c r="AN96" i="7" s="1"/>
  <c r="AO96" i="7" s="1"/>
  <c r="AL96" i="7"/>
  <c r="AA103" i="7"/>
  <c r="AB103" i="7"/>
  <c r="AE103" i="7" s="1"/>
  <c r="AF103" i="7" s="1"/>
  <c r="AH103" i="7" s="1"/>
  <c r="AC103" i="7"/>
  <c r="AA168" i="7"/>
  <c r="AB168" i="7"/>
  <c r="AE168" i="7" s="1"/>
  <c r="AF168" i="7" s="1"/>
  <c r="AH168" i="7" s="1"/>
  <c r="AC168" i="7"/>
  <c r="BG31" i="11"/>
  <c r="BH31" i="11" s="1"/>
  <c r="BI31" i="11" s="1"/>
  <c r="AA104" i="7"/>
  <c r="AC104" i="7"/>
  <c r="AB104" i="7"/>
  <c r="AE104" i="7" s="1"/>
  <c r="AF104" i="7" s="1"/>
  <c r="AH104" i="7" s="1"/>
  <c r="BG272" i="11"/>
  <c r="BH272" i="11" s="1"/>
  <c r="BI272" i="11" s="1"/>
  <c r="BN500" i="11"/>
  <c r="BP500" i="11" s="1" a="1"/>
  <c r="BP500" i="11" s="1"/>
  <c r="BQ500" i="11" s="1"/>
  <c r="BM500" i="11" a="1"/>
  <c r="BM500" i="11" s="1"/>
  <c r="BG271" i="11"/>
  <c r="BH271" i="11" s="1"/>
  <c r="BI271" i="11" s="1"/>
  <c r="BG83" i="11"/>
  <c r="BH83" i="11" s="1"/>
  <c r="BI83" i="11" s="1"/>
  <c r="BG305" i="11"/>
  <c r="BH305" i="11" s="1"/>
  <c r="BI305" i="11" s="1"/>
  <c r="BG112" i="11"/>
  <c r="BH112" i="11" s="1"/>
  <c r="BI112" i="11" s="1"/>
  <c r="BG292" i="11"/>
  <c r="BH292" i="11" s="1"/>
  <c r="BI292" i="11" s="1"/>
  <c r="BG9" i="11"/>
  <c r="BH9" i="11" s="1"/>
  <c r="BI9" i="11" s="1"/>
  <c r="BG252" i="11"/>
  <c r="BH252" i="11" s="1"/>
  <c r="BI252" i="11" s="1"/>
  <c r="BG288" i="11"/>
  <c r="BH288" i="11" s="1"/>
  <c r="BI288" i="11" s="1"/>
  <c r="BN387" i="11"/>
  <c r="BP387" i="11" s="1" a="1"/>
  <c r="BP387" i="11" s="1"/>
  <c r="BQ387" i="11" s="1"/>
  <c r="BM387" i="11" a="1"/>
  <c r="BM387" i="11" s="1"/>
  <c r="AA135" i="7"/>
  <c r="AB135" i="7"/>
  <c r="AE135" i="7" s="1"/>
  <c r="AF135" i="7" s="1"/>
  <c r="AH135" i="7" s="1"/>
  <c r="AC135" i="7"/>
  <c r="BN461" i="11"/>
  <c r="BP461" i="11" s="1" a="1"/>
  <c r="BP461" i="11" s="1"/>
  <c r="BQ461" i="11" s="1"/>
  <c r="BM461" i="11" a="1"/>
  <c r="BM461" i="11" s="1"/>
  <c r="BN420" i="11"/>
  <c r="BP420" i="11" s="1" a="1"/>
  <c r="BP420" i="11" s="1"/>
  <c r="BQ420" i="11" s="1"/>
  <c r="BM420" i="11" a="1"/>
  <c r="BM420" i="11" s="1"/>
  <c r="BN495" i="11"/>
  <c r="BP495" i="11" s="1" a="1"/>
  <c r="BP495" i="11" s="1"/>
  <c r="BQ495" i="11" s="1"/>
  <c r="BM495" i="11" a="1"/>
  <c r="BM495" i="11" s="1"/>
  <c r="BJ210" i="11"/>
  <c r="BK210" i="11" s="1"/>
  <c r="BL210" i="11" s="1"/>
  <c r="BJ181" i="11"/>
  <c r="BK181" i="11" s="1"/>
  <c r="BL181" i="11" s="1"/>
  <c r="BJ214" i="11"/>
  <c r="BK214" i="11" s="1"/>
  <c r="BL214" i="11" s="1"/>
  <c r="BJ135" i="11"/>
  <c r="BK135" i="11" s="1"/>
  <c r="BL135" i="11" s="1"/>
  <c r="BJ159" i="11"/>
  <c r="BK159" i="11" s="1"/>
  <c r="BL159" i="11" s="1"/>
  <c r="BN128" i="11"/>
  <c r="BP128" i="11" s="1" a="1"/>
  <c r="BP128" i="11" s="1"/>
  <c r="BQ128" i="11" s="1"/>
  <c r="BS128" i="11" s="1"/>
  <c r="BM128" i="11" a="1"/>
  <c r="BM128" i="11" s="1"/>
  <c r="BR128" i="11" s="1"/>
  <c r="BJ100" i="11"/>
  <c r="BK100" i="11" s="1"/>
  <c r="BL100" i="11" s="1"/>
  <c r="BN488" i="11"/>
  <c r="BP488" i="11" s="1" a="1"/>
  <c r="BP488" i="11" s="1"/>
  <c r="BQ488" i="11" s="1"/>
  <c r="BM488" i="11" a="1"/>
  <c r="BM488" i="11" s="1"/>
  <c r="BJ139" i="11"/>
  <c r="BK139" i="11" s="1"/>
  <c r="BL139" i="11" s="1"/>
  <c r="BJ202" i="11"/>
  <c r="BK202" i="11" s="1"/>
  <c r="BL202" i="11" s="1"/>
  <c r="BJ244" i="11"/>
  <c r="BK244" i="11" s="1"/>
  <c r="BL244" i="11" s="1"/>
  <c r="BN413" i="11"/>
  <c r="BP413" i="11" s="1" a="1"/>
  <c r="BP413" i="11" s="1"/>
  <c r="BQ413" i="11" s="1"/>
  <c r="BM413" i="11" a="1"/>
  <c r="BM413" i="11" s="1"/>
  <c r="BJ161" i="11"/>
  <c r="BK161" i="11" s="1"/>
  <c r="BL161" i="11" s="1"/>
  <c r="BJ2" i="11"/>
  <c r="BK2" i="11" s="1"/>
  <c r="BL2" i="11" s="1"/>
  <c r="BJ187" i="11"/>
  <c r="BK187" i="11" s="1"/>
  <c r="BL187" i="11" s="1"/>
  <c r="BJ69" i="11"/>
  <c r="BK69" i="11" s="1"/>
  <c r="BL69" i="11" s="1"/>
  <c r="BJ115" i="11"/>
  <c r="BK115" i="11" s="1"/>
  <c r="BL115" i="11" s="1"/>
  <c r="BJ34" i="11"/>
  <c r="BK34" i="11" s="1"/>
  <c r="BL34" i="11" s="1"/>
  <c r="BJ337" i="11"/>
  <c r="BK337" i="11" s="1"/>
  <c r="BL337" i="11" s="1"/>
  <c r="BJ188" i="11"/>
  <c r="BK188" i="11" s="1"/>
  <c r="BL188" i="11" s="1"/>
  <c r="BN473" i="11"/>
  <c r="BP473" i="11" s="1" a="1"/>
  <c r="BP473" i="11" s="1"/>
  <c r="BQ473" i="11" s="1"/>
  <c r="BM473" i="11" a="1"/>
  <c r="BM473" i="11" s="1"/>
  <c r="BJ352" i="11"/>
  <c r="BK352" i="11" s="1"/>
  <c r="BL352" i="11" s="1"/>
  <c r="BN314" i="11"/>
  <c r="BP314" i="11" s="1" a="1"/>
  <c r="BP314" i="11" s="1"/>
  <c r="BQ314" i="11" s="1"/>
  <c r="BM314" i="11" a="1"/>
  <c r="BM314" i="11" s="1"/>
  <c r="BN398" i="11"/>
  <c r="BP398" i="11" s="1" a="1"/>
  <c r="BP398" i="11" s="1"/>
  <c r="BQ398" i="11" s="1"/>
  <c r="BM398" i="11" a="1"/>
  <c r="BM398" i="11" s="1"/>
  <c r="BJ221" i="11"/>
  <c r="BK221" i="11" s="1"/>
  <c r="BL221" i="11" s="1"/>
  <c r="BJ137" i="11"/>
  <c r="BK137" i="11" s="1"/>
  <c r="BL137" i="11" s="1"/>
  <c r="BJ152" i="11"/>
  <c r="BK152" i="11" s="1"/>
  <c r="BL152" i="11" s="1"/>
  <c r="BJ124" i="11"/>
  <c r="BK124" i="11" s="1"/>
  <c r="BL124" i="11" s="1"/>
  <c r="BJ232" i="11"/>
  <c r="BK232" i="11" s="1"/>
  <c r="BL232" i="11" s="1"/>
  <c r="BJ338" i="11"/>
  <c r="BK338" i="11" s="1"/>
  <c r="BL338" i="11" s="1"/>
  <c r="BG40" i="11"/>
  <c r="BH40" i="11" s="1"/>
  <c r="BI40" i="11" s="1"/>
  <c r="BG253" i="11"/>
  <c r="BH253" i="11" s="1"/>
  <c r="BI253" i="11" s="1"/>
  <c r="BG66" i="11"/>
  <c r="BH66" i="11" s="1"/>
  <c r="BI66" i="11" s="1"/>
  <c r="AA117" i="7"/>
  <c r="AC117" i="7"/>
  <c r="AB117" i="7"/>
  <c r="AE117" i="7" s="1"/>
  <c r="AF117" i="7" s="1"/>
  <c r="AH117" i="7" s="1"/>
  <c r="BG250" i="11"/>
  <c r="BH250" i="11" s="1"/>
  <c r="BI250" i="11" s="1"/>
  <c r="BG80" i="11"/>
  <c r="BH80" i="11" s="1"/>
  <c r="BI80" i="11" s="1"/>
  <c r="BG298" i="11"/>
  <c r="BH298" i="11" s="1"/>
  <c r="BI298" i="11" s="1"/>
  <c r="BG301" i="11"/>
  <c r="BH301" i="11" s="1"/>
  <c r="BI301" i="11" s="1"/>
  <c r="BG255" i="11"/>
  <c r="BH255" i="11" s="1"/>
  <c r="BI255" i="11" s="1"/>
  <c r="BG39" i="11"/>
  <c r="BH39" i="11" s="1"/>
  <c r="BI39" i="11" s="1"/>
  <c r="BG92" i="11"/>
  <c r="BH92" i="11" s="1"/>
  <c r="BI92" i="11" s="1"/>
  <c r="BG65" i="11"/>
  <c r="BH65" i="11" s="1"/>
  <c r="BI65" i="11" s="1"/>
  <c r="BG270" i="11"/>
  <c r="BH270" i="11" s="1"/>
  <c r="BI270" i="11" s="1"/>
  <c r="BG89" i="11"/>
  <c r="BH89" i="11" s="1"/>
  <c r="BI89" i="11" s="1"/>
  <c r="BG295" i="11"/>
  <c r="BH295" i="11" s="1"/>
  <c r="BI295" i="11" s="1"/>
  <c r="AA169" i="7"/>
  <c r="AB169" i="7"/>
  <c r="AE169" i="7" s="1"/>
  <c r="AF169" i="7" s="1"/>
  <c r="AH169" i="7" s="1"/>
  <c r="AC169" i="7"/>
  <c r="BG68" i="11"/>
  <c r="BH68" i="11" s="1"/>
  <c r="BI68" i="11" s="1"/>
  <c r="AA126" i="7"/>
  <c r="AC126" i="7"/>
  <c r="AB126" i="7"/>
  <c r="AE126" i="7" s="1"/>
  <c r="AF126" i="7" s="1"/>
  <c r="AH126" i="7" s="1"/>
  <c r="BG24" i="11"/>
  <c r="BH24" i="11" s="1"/>
  <c r="BI24" i="11" s="1"/>
  <c r="AA19" i="7"/>
  <c r="AB19" i="7"/>
  <c r="AE19" i="7" s="1"/>
  <c r="AF19" i="7" s="1"/>
  <c r="AH19" i="7" s="1"/>
  <c r="AC19" i="7"/>
  <c r="AA81" i="7"/>
  <c r="AC81" i="7"/>
  <c r="AB81" i="7"/>
  <c r="AE81" i="7" s="1"/>
  <c r="AF81" i="7" s="1"/>
  <c r="AH81" i="7" s="1"/>
  <c r="AA90" i="7"/>
  <c r="AC90" i="7"/>
  <c r="AB90" i="7"/>
  <c r="AE90" i="7" s="1"/>
  <c r="AF90" i="7" s="1"/>
  <c r="AH90" i="7" s="1"/>
  <c r="AA188" i="7"/>
  <c r="AB188" i="7"/>
  <c r="AE188" i="7" s="1"/>
  <c r="AF188" i="7" s="1"/>
  <c r="AH188" i="7" s="1"/>
  <c r="AC188" i="7"/>
  <c r="BG293" i="11"/>
  <c r="BH293" i="11" s="1"/>
  <c r="BI293" i="11" s="1"/>
  <c r="BG84" i="11"/>
  <c r="BH84" i="11" s="1"/>
  <c r="BI84" i="11" s="1"/>
  <c r="BG296" i="11"/>
  <c r="BH296" i="11" s="1"/>
  <c r="BI296" i="11" s="1"/>
  <c r="BG284" i="11"/>
  <c r="BH284" i="11" s="1"/>
  <c r="BI284" i="11" s="1"/>
  <c r="BG11" i="11"/>
  <c r="BH11" i="11" s="1"/>
  <c r="BI11" i="11" s="1"/>
  <c r="BN423" i="11"/>
  <c r="BP423" i="11" s="1" a="1"/>
  <c r="BP423" i="11" s="1"/>
  <c r="BQ423" i="11" s="1"/>
  <c r="BM423" i="11" a="1"/>
  <c r="BM423" i="11" s="1"/>
  <c r="BN478" i="11"/>
  <c r="BP478" i="11" s="1" a="1"/>
  <c r="BP478" i="11" s="1"/>
  <c r="BQ478" i="11" s="1"/>
  <c r="BM478" i="11" a="1"/>
  <c r="BM478" i="11" s="1"/>
  <c r="BG274" i="11"/>
  <c r="BH274" i="11" s="1"/>
  <c r="BI274" i="11" s="1"/>
  <c r="BG258" i="11"/>
  <c r="BH258" i="11" s="1"/>
  <c r="BI258" i="11" s="1"/>
  <c r="BG13" i="11"/>
  <c r="BH13" i="11" s="1"/>
  <c r="BI13" i="11" s="1"/>
  <c r="BG309" i="11"/>
  <c r="BH309" i="11" s="1"/>
  <c r="BI309" i="11" s="1"/>
  <c r="BG59" i="11"/>
  <c r="BH59" i="11" s="1"/>
  <c r="BI59" i="11" s="1"/>
  <c r="AA102" i="7"/>
  <c r="AB102" i="7"/>
  <c r="AE102" i="7" s="1"/>
  <c r="AF102" i="7" s="1"/>
  <c r="AH102" i="7" s="1"/>
  <c r="AC102" i="7"/>
  <c r="AA8" i="7"/>
  <c r="AB8" i="7"/>
  <c r="AE8" i="7" s="1"/>
  <c r="AF8" i="7" s="1"/>
  <c r="AH8" i="7" s="1"/>
  <c r="AC8" i="7"/>
  <c r="BG268" i="11"/>
  <c r="BH268" i="11" s="1"/>
  <c r="BI268" i="11" s="1"/>
  <c r="BN512" i="11"/>
  <c r="BP512" i="11" s="1" a="1"/>
  <c r="BP512" i="11" s="1"/>
  <c r="BQ512" i="11" s="1"/>
  <c r="BM512" i="11" a="1"/>
  <c r="BM512" i="11" s="1"/>
  <c r="BN475" i="11"/>
  <c r="BP475" i="11" s="1" a="1"/>
  <c r="BP475" i="11" s="1"/>
  <c r="BQ475" i="11" s="1"/>
  <c r="BM475" i="11" a="1"/>
  <c r="BM475" i="11" s="1"/>
  <c r="AA39" i="7"/>
  <c r="AC39" i="7"/>
  <c r="AB39" i="7"/>
  <c r="AE39" i="7" s="1"/>
  <c r="AF39" i="7" s="1"/>
  <c r="AH39" i="7" s="1"/>
  <c r="BN396" i="11"/>
  <c r="BP396" i="11" s="1" a="1"/>
  <c r="BP396" i="11" s="1"/>
  <c r="BQ396" i="11" s="1"/>
  <c r="BM396" i="11" a="1"/>
  <c r="BM396" i="11" s="1"/>
  <c r="BN546" i="11"/>
  <c r="BP546" i="11" s="1" a="1"/>
  <c r="BP546" i="11" s="1"/>
  <c r="BQ546" i="11" s="1"/>
  <c r="BM546" i="11" a="1"/>
  <c r="BM546" i="11" s="1"/>
  <c r="BN489" i="11"/>
  <c r="BP489" i="11" s="1" a="1"/>
  <c r="BP489" i="11" s="1"/>
  <c r="BQ489" i="11" s="1"/>
  <c r="BM489" i="11" a="1"/>
  <c r="BM489" i="11" s="1"/>
  <c r="BJ37" i="11"/>
  <c r="BK37" i="11" s="1"/>
  <c r="BL37" i="11" s="1"/>
  <c r="BJ7" i="11"/>
  <c r="BK7" i="11" s="1"/>
  <c r="BL7" i="11" s="1"/>
  <c r="BJ349" i="11"/>
  <c r="BK349" i="11" s="1"/>
  <c r="BL349" i="11" s="1"/>
  <c r="BJ41" i="11"/>
  <c r="BK41" i="11" s="1"/>
  <c r="BL41" i="11" s="1"/>
  <c r="BJ158" i="11"/>
  <c r="BK158" i="11" s="1"/>
  <c r="BL158" i="11" s="1"/>
  <c r="BJ10" i="11"/>
  <c r="BK10" i="11" s="1"/>
  <c r="BL10" i="11" s="1"/>
  <c r="BJ213" i="11"/>
  <c r="BK213" i="11" s="1"/>
  <c r="BL213" i="11" s="1"/>
  <c r="BJ61" i="11"/>
  <c r="BK61" i="11" s="1"/>
  <c r="BL61" i="11" s="1"/>
  <c r="BJ220" i="11"/>
  <c r="BK220" i="11" s="1"/>
  <c r="BL220" i="11" s="1"/>
  <c r="BJ99" i="11"/>
  <c r="BK99" i="11" s="1"/>
  <c r="BL99" i="11" s="1"/>
  <c r="BN384" i="11"/>
  <c r="BP384" i="11" s="1" a="1"/>
  <c r="BP384" i="11" s="1"/>
  <c r="BQ384" i="11" s="1"/>
  <c r="BM384" i="11" a="1"/>
  <c r="BM384" i="11" s="1"/>
  <c r="BJ354" i="11"/>
  <c r="BK354" i="11" s="1"/>
  <c r="BL354" i="11" s="1"/>
  <c r="BJ133" i="11"/>
  <c r="BK133" i="11" s="1"/>
  <c r="BL133" i="11" s="1"/>
  <c r="BJ182" i="11"/>
  <c r="BK182" i="11" s="1"/>
  <c r="BL182" i="11" s="1"/>
  <c r="BJ155" i="11"/>
  <c r="BK155" i="11" s="1"/>
  <c r="BL155" i="11" s="1"/>
  <c r="BJ316" i="11"/>
  <c r="BK316" i="11" s="1"/>
  <c r="BL316" i="11" s="1"/>
  <c r="BJ327" i="11"/>
  <c r="BK327" i="11" s="1"/>
  <c r="BL327" i="11" s="1"/>
  <c r="BJ3" i="11"/>
  <c r="BK3" i="11" s="1"/>
  <c r="BL3" i="11" s="1"/>
  <c r="BJ340" i="11"/>
  <c r="BK340" i="11" s="1"/>
  <c r="BL340" i="11" s="1"/>
  <c r="BJ357" i="11"/>
  <c r="BK357" i="11" s="1"/>
  <c r="BL357" i="11" s="1"/>
  <c r="BJ143" i="11"/>
  <c r="BK143" i="11" s="1"/>
  <c r="BL143" i="11" s="1"/>
  <c r="BN468" i="11"/>
  <c r="BP468" i="11" s="1" a="1"/>
  <c r="BP468" i="11" s="1"/>
  <c r="BQ468" i="11" s="1"/>
  <c r="BM468" i="11" a="1"/>
  <c r="BM468" i="11" s="1"/>
  <c r="BN438" i="11"/>
  <c r="BP438" i="11" s="1" a="1"/>
  <c r="BP438" i="11" s="1"/>
  <c r="BQ438" i="11" s="1"/>
  <c r="BM438" i="11" a="1"/>
  <c r="BM438" i="11" s="1"/>
  <c r="BN425" i="11"/>
  <c r="BP425" i="11" s="1" a="1"/>
  <c r="BP425" i="11" s="1"/>
  <c r="BQ425" i="11" s="1"/>
  <c r="BM425" i="11" a="1"/>
  <c r="BM425" i="11" s="1"/>
  <c r="BJ46" i="11"/>
  <c r="BK46" i="11" s="1"/>
  <c r="BL46" i="11" s="1"/>
  <c r="BJ225" i="11"/>
  <c r="BK225" i="11" s="1"/>
  <c r="BL225" i="11" s="1"/>
  <c r="BJ97" i="11"/>
  <c r="BK97" i="11" s="1"/>
  <c r="BL97" i="11" s="1"/>
  <c r="BJ317" i="11"/>
  <c r="BK317" i="11" s="1"/>
  <c r="BL317" i="11" s="1"/>
  <c r="BJ140" i="11"/>
  <c r="BK140" i="11" s="1"/>
  <c r="BL140" i="11" s="1"/>
  <c r="BJ88" i="11"/>
  <c r="BK88" i="11" s="1"/>
  <c r="BL88" i="11" s="1"/>
  <c r="BJ156" i="11"/>
  <c r="BK156" i="11" s="1"/>
  <c r="BL156" i="11" s="1"/>
  <c r="BG30" i="11"/>
  <c r="BH30" i="11" s="1"/>
  <c r="BI30" i="11" s="1"/>
  <c r="BG73" i="11"/>
  <c r="BH73" i="11" s="1"/>
  <c r="BI73" i="11" s="1"/>
  <c r="AJ95" i="7"/>
  <c r="AK95" i="7"/>
  <c r="AN95" i="7" s="1"/>
  <c r="AO95" i="7" s="1"/>
  <c r="AL95" i="7"/>
  <c r="BG261" i="11"/>
  <c r="BH261" i="11" s="1"/>
  <c r="BI261" i="11" s="1"/>
  <c r="AA100" i="7"/>
  <c r="AC100" i="7"/>
  <c r="AB100" i="7"/>
  <c r="AE100" i="7" s="1"/>
  <c r="AF100" i="7" s="1"/>
  <c r="AH100" i="7" s="1"/>
  <c r="BG283" i="11"/>
  <c r="BH283" i="11" s="1"/>
  <c r="BI283" i="11" s="1"/>
  <c r="BG254" i="11"/>
  <c r="BH254" i="11" s="1"/>
  <c r="BI254" i="11" s="1"/>
  <c r="BG290" i="11"/>
  <c r="BH290" i="11" s="1"/>
  <c r="BI290" i="11" s="1"/>
  <c r="BG281" i="11"/>
  <c r="BH281" i="11" s="1"/>
  <c r="BI281" i="11" s="1"/>
  <c r="AA144" i="7"/>
  <c r="AB144" i="7"/>
  <c r="AE144" i="7" s="1"/>
  <c r="AF144" i="7" s="1"/>
  <c r="AH144" i="7" s="1"/>
  <c r="AC144" i="7"/>
  <c r="BG47" i="11"/>
  <c r="BH47" i="11" s="1"/>
  <c r="BI47" i="11" s="1"/>
  <c r="AA162" i="7"/>
  <c r="AC162" i="7"/>
  <c r="AB162" i="7"/>
  <c r="AE162" i="7" s="1"/>
  <c r="AF162" i="7" s="1"/>
  <c r="AH162" i="7" s="1"/>
  <c r="BG82" i="11"/>
  <c r="BH82" i="11" s="1"/>
  <c r="BI82" i="11" s="1"/>
  <c r="BG262" i="11"/>
  <c r="BH262" i="11" s="1"/>
  <c r="BI262" i="11" s="1"/>
  <c r="BG275" i="11"/>
  <c r="BH275" i="11" s="1"/>
  <c r="BI275" i="11" s="1"/>
  <c r="BG77" i="11"/>
  <c r="BH77" i="11" s="1"/>
  <c r="BI77" i="11" s="1"/>
  <c r="BG86" i="11"/>
  <c r="BH86" i="11" s="1"/>
  <c r="BI86" i="11" s="1"/>
  <c r="BG285" i="11"/>
  <c r="BH285" i="11" s="1"/>
  <c r="BI285" i="11" s="1"/>
  <c r="BG251" i="11"/>
  <c r="BH251" i="11" s="1"/>
  <c r="BI251" i="11" s="1"/>
  <c r="BG264" i="11"/>
  <c r="BH264" i="11" s="1"/>
  <c r="BI264" i="11" s="1"/>
  <c r="BG279" i="11"/>
  <c r="BH279" i="11" s="1"/>
  <c r="BI279" i="11" s="1"/>
  <c r="BG273" i="11"/>
  <c r="BH273" i="11" s="1"/>
  <c r="BI273" i="11" s="1"/>
  <c r="AA179" i="7"/>
  <c r="AB179" i="7"/>
  <c r="AE179" i="7" s="1"/>
  <c r="AF179" i="7" s="1"/>
  <c r="AH179" i="7" s="1"/>
  <c r="AC179" i="7"/>
  <c r="BG302" i="11"/>
  <c r="BH302" i="11" s="1"/>
  <c r="BI302" i="11" s="1"/>
  <c r="BG260" i="11"/>
  <c r="BH260" i="11" s="1"/>
  <c r="BI260" i="11" s="1"/>
  <c r="BG267" i="11"/>
  <c r="BH267" i="11" s="1"/>
  <c r="BI267" i="11" s="1"/>
  <c r="AA38" i="7"/>
  <c r="AB38" i="7"/>
  <c r="AE38" i="7" s="1"/>
  <c r="AF38" i="7" s="1"/>
  <c r="AH38" i="7" s="1"/>
  <c r="AC38" i="7"/>
  <c r="AA184" i="7"/>
  <c r="AB184" i="7"/>
  <c r="AE184" i="7" s="1"/>
  <c r="AF184" i="7" s="1"/>
  <c r="AH184" i="7" s="1"/>
  <c r="AC184" i="7"/>
  <c r="AA116" i="7"/>
  <c r="AB116" i="7"/>
  <c r="AE116" i="7" s="1"/>
  <c r="AF116" i="7" s="1"/>
  <c r="AH116" i="7" s="1"/>
  <c r="AC116" i="7"/>
  <c r="BN393" i="11"/>
  <c r="BP393" i="11" s="1" a="1"/>
  <c r="BP393" i="11" s="1"/>
  <c r="BQ393" i="11" s="1"/>
  <c r="BM393" i="11" a="1"/>
  <c r="BM393" i="11" s="1"/>
  <c r="BG307" i="11"/>
  <c r="BH307" i="11"/>
  <c r="BI307" i="11" s="1"/>
  <c r="BG62" i="11"/>
  <c r="BH62" i="11" s="1"/>
  <c r="BI62" i="11" s="1"/>
  <c r="BG71" i="11"/>
  <c r="BH71" i="11" s="1"/>
  <c r="BI71" i="11" s="1"/>
  <c r="BG33" i="11"/>
  <c r="BH33" i="11" s="1"/>
  <c r="BI33" i="11" s="1"/>
  <c r="BG246" i="11"/>
  <c r="BH246" i="11" s="1"/>
  <c r="BI246" i="11" s="1"/>
  <c r="BN410" i="11"/>
  <c r="BP410" i="11" s="1" a="1"/>
  <c r="BP410" i="11" s="1"/>
  <c r="BQ410" i="11" s="1"/>
  <c r="BM410" i="11" a="1"/>
  <c r="BM410" i="11" s="1"/>
  <c r="BG248" i="11"/>
  <c r="BH248" i="11" s="1"/>
  <c r="BI248" i="11" s="1"/>
  <c r="BN362" i="11"/>
  <c r="BP362" i="11" s="1" a="1"/>
  <c r="BP362" i="11" s="1"/>
  <c r="BQ362" i="11" s="1"/>
  <c r="BM362" i="11" a="1"/>
  <c r="BM362" i="11" s="1"/>
  <c r="BN402" i="11"/>
  <c r="BP402" i="11" s="1" a="1"/>
  <c r="BP402" i="11" s="1"/>
  <c r="BQ402" i="11" s="1"/>
  <c r="BM402" i="11" a="1"/>
  <c r="BM402" i="11" s="1"/>
  <c r="BG91" i="11"/>
  <c r="BH91" i="11" s="1"/>
  <c r="BI91" i="11" s="1"/>
  <c r="BG54" i="11"/>
  <c r="BH54" i="11" s="1"/>
  <c r="BI54" i="11" s="1"/>
  <c r="BG276" i="11"/>
  <c r="BH276" i="11" s="1"/>
  <c r="BI276" i="11" s="1"/>
  <c r="BG49" i="11"/>
  <c r="BH49" i="11" s="1"/>
  <c r="BI49" i="11" s="1"/>
  <c r="AA170" i="7"/>
  <c r="AB170" i="7"/>
  <c r="AE170" i="7" s="1"/>
  <c r="AF170" i="7" s="1"/>
  <c r="AH170" i="7" s="1"/>
  <c r="AC170" i="7"/>
  <c r="AA56" i="7"/>
  <c r="AB56" i="7"/>
  <c r="AE56" i="7" s="1"/>
  <c r="AF56" i="7" s="1"/>
  <c r="AH56" i="7" s="1"/>
  <c r="AC56" i="7"/>
  <c r="BN429" i="11"/>
  <c r="BP429" i="11" s="1" a="1"/>
  <c r="BP429" i="11" s="1"/>
  <c r="BQ429" i="11" s="1"/>
  <c r="BM429" i="11" a="1"/>
  <c r="BM429" i="11" s="1"/>
  <c r="BN432" i="11"/>
  <c r="BP432" i="11" s="1" a="1"/>
  <c r="BP432" i="11" s="1"/>
  <c r="BQ432" i="11" s="1"/>
  <c r="BM432" i="11" a="1"/>
  <c r="BM432" i="11" s="1"/>
  <c r="BN538" i="11"/>
  <c r="BP538" i="11" s="1" a="1"/>
  <c r="BP538" i="11" s="1"/>
  <c r="BQ538" i="11" s="1"/>
  <c r="BM538" i="11" a="1"/>
  <c r="BM538" i="11" s="1"/>
  <c r="AA72" i="7"/>
  <c r="AB72" i="7"/>
  <c r="AE72" i="7" s="1"/>
  <c r="AF72" i="7" s="1"/>
  <c r="AH72" i="7" s="1"/>
  <c r="AC72" i="7"/>
  <c r="BJ229" i="11"/>
  <c r="BK229" i="11" s="1"/>
  <c r="BL229" i="11" s="1"/>
  <c r="BJ189" i="11"/>
  <c r="BK189" i="11" s="1"/>
  <c r="BL189" i="11" s="1"/>
  <c r="BJ147" i="11"/>
  <c r="BK147" i="11" s="1"/>
  <c r="BL147" i="11" s="1"/>
  <c r="BJ209" i="11"/>
  <c r="BK209" i="11" s="1"/>
  <c r="BL209" i="11" s="1"/>
  <c r="BJ63" i="11"/>
  <c r="BK63" i="11" s="1"/>
  <c r="BL63" i="11" s="1"/>
  <c r="BJ322" i="11"/>
  <c r="BK322" i="11" s="1"/>
  <c r="BL322" i="11" s="1"/>
  <c r="BJ205" i="11"/>
  <c r="BK205" i="11" s="1"/>
  <c r="BL205" i="11" s="1"/>
  <c r="BJ195" i="11"/>
  <c r="BK195" i="11" s="1"/>
  <c r="BL195" i="11" s="1"/>
  <c r="BJ127" i="11"/>
  <c r="BK127" i="11" s="1"/>
  <c r="BL127" i="11" s="1"/>
  <c r="BJ243" i="11"/>
  <c r="BK243" i="11" s="1"/>
  <c r="BL243" i="11" s="1"/>
  <c r="BJ105" i="11"/>
  <c r="BK105" i="11" s="1"/>
  <c r="BL105" i="11" s="1"/>
  <c r="BJ192" i="11"/>
  <c r="BK192" i="11" s="1"/>
  <c r="BL192" i="11" s="1"/>
  <c r="BN510" i="11"/>
  <c r="BP510" i="11" s="1" a="1"/>
  <c r="BP510" i="11" s="1"/>
  <c r="BQ510" i="11" s="1"/>
  <c r="BM510" i="11" a="1"/>
  <c r="BM510" i="11" s="1"/>
  <c r="BN536" i="11"/>
  <c r="BP536" i="11" s="1" a="1"/>
  <c r="BP536" i="11" s="1"/>
  <c r="BQ536" i="11" s="1"/>
  <c r="BM536" i="11" a="1"/>
  <c r="BM536" i="11" s="1"/>
  <c r="BJ183" i="11"/>
  <c r="BK183" i="11" s="1"/>
  <c r="BL183" i="11" s="1"/>
  <c r="BJ235" i="11"/>
  <c r="BK235" i="11" s="1"/>
  <c r="BL235" i="11" s="1"/>
  <c r="BJ122" i="11"/>
  <c r="BK122" i="11" s="1"/>
  <c r="BL122" i="11" s="1"/>
  <c r="BJ347" i="11"/>
  <c r="BK347" i="11" s="1"/>
  <c r="BL347" i="11" s="1"/>
  <c r="BJ212" i="11"/>
  <c r="BK212" i="11" s="1"/>
  <c r="BL212" i="11" s="1"/>
  <c r="BJ333" i="11"/>
  <c r="BK333" i="11" s="1"/>
  <c r="BL333" i="11" s="1"/>
  <c r="BJ144" i="11"/>
  <c r="BK144" i="11" s="1"/>
  <c r="BL144" i="11" s="1"/>
  <c r="BJ318" i="11"/>
  <c r="BK318" i="11" s="1"/>
  <c r="BL318" i="11" s="1"/>
  <c r="BN447" i="11"/>
  <c r="BP447" i="11" s="1" a="1"/>
  <c r="BP447" i="11" s="1"/>
  <c r="BQ447" i="11" s="1"/>
  <c r="BM447" i="11" a="1"/>
  <c r="BM447" i="11" s="1"/>
  <c r="BN400" i="11"/>
  <c r="BP400" i="11" s="1" a="1"/>
  <c r="BP400" i="11" s="1"/>
  <c r="BQ400" i="11" s="1"/>
  <c r="BM400" i="11" a="1"/>
  <c r="BM400" i="11" s="1"/>
  <c r="BJ217" i="11"/>
  <c r="BK217" i="11" s="1"/>
  <c r="BL217" i="11" s="1"/>
  <c r="BJ126" i="11"/>
  <c r="BK126" i="11" s="1"/>
  <c r="BL126" i="11" s="1"/>
  <c r="BJ111" i="11"/>
  <c r="BK111" i="11" s="1"/>
  <c r="BL111" i="11" s="1"/>
  <c r="BN506" i="11"/>
  <c r="BP506" i="11" s="1" a="1"/>
  <c r="BP506" i="11" s="1"/>
  <c r="BQ506" i="11" s="1"/>
  <c r="BM506" i="11" a="1"/>
  <c r="BM506" i="11" s="1"/>
  <c r="BN443" i="11"/>
  <c r="BP443" i="11" s="1" a="1"/>
  <c r="BP443" i="11" s="1"/>
  <c r="BQ443" i="11" s="1"/>
  <c r="BM443" i="11" a="1"/>
  <c r="BM443" i="11" s="1"/>
  <c r="BJ193" i="11"/>
  <c r="BK193" i="11" s="1"/>
  <c r="BL193" i="11" s="1"/>
  <c r="BJ208" i="11"/>
  <c r="BK208" i="11" s="1"/>
  <c r="BL208" i="11" s="1"/>
  <c r="BJ334" i="11"/>
  <c r="BK334" i="11" s="1"/>
  <c r="BL334" i="11" s="1"/>
  <c r="BJ151" i="11"/>
  <c r="BK151" i="11" s="1"/>
  <c r="BL151" i="11" s="1"/>
  <c r="BJ236" i="11"/>
  <c r="BK236" i="11" s="1"/>
  <c r="BL236" i="11" s="1"/>
  <c r="BJ231" i="11"/>
  <c r="BK231" i="11" s="1"/>
  <c r="BL231" i="11" s="1"/>
  <c r="BJ345" i="11"/>
  <c r="BK345" i="11" s="1"/>
  <c r="BL345" i="11" s="1"/>
  <c r="BJ123" i="11"/>
  <c r="BK123" i="11" s="1"/>
  <c r="BL123" i="11" s="1"/>
  <c r="BJ141" i="11"/>
  <c r="BK141" i="11" s="1"/>
  <c r="BL141" i="11" s="1"/>
  <c r="BJ200" i="11"/>
  <c r="BK200" i="11" s="1"/>
  <c r="BL200" i="11" s="1"/>
  <c r="BJ204" i="11"/>
  <c r="BK204" i="11" s="1"/>
  <c r="BL204" i="11" s="1"/>
  <c r="BG85" i="11"/>
  <c r="BH85" i="11" s="1"/>
  <c r="BI85" i="11" s="1"/>
  <c r="BG16" i="11"/>
  <c r="BH16" i="11" s="1"/>
  <c r="BI16" i="11" s="1"/>
  <c r="BG130" i="11"/>
  <c r="BH130" i="11" s="1"/>
  <c r="BI130" i="11" s="1"/>
  <c r="BG164" i="11"/>
  <c r="BH164" i="11" s="1"/>
  <c r="BI164" i="11" s="1"/>
  <c r="X180" i="7"/>
  <c r="U180" i="7"/>
  <c r="X62" i="7"/>
  <c r="U62" i="7"/>
  <c r="BG242" i="11"/>
  <c r="BH242" i="11" s="1"/>
  <c r="BI242" i="11" s="1"/>
  <c r="BG351" i="11"/>
  <c r="BH351" i="11" s="1"/>
  <c r="BI351" i="11" s="1"/>
  <c r="BG355" i="11"/>
  <c r="BH355" i="11" s="1"/>
  <c r="BI355" i="11" s="1"/>
  <c r="X47" i="7"/>
  <c r="U47" i="7"/>
  <c r="BG184" i="11"/>
  <c r="BH184" i="11" s="1"/>
  <c r="BI184" i="11" s="1"/>
  <c r="BG138" i="11"/>
  <c r="BH138" i="11" s="1"/>
  <c r="BI138" i="11" s="1"/>
  <c r="Q159" i="7"/>
  <c r="X82" i="7"/>
  <c r="U82" i="7"/>
  <c r="BG201" i="11"/>
  <c r="BH201" i="11" s="1"/>
  <c r="BI201" i="11" s="1"/>
  <c r="X167" i="7"/>
  <c r="U167" i="7"/>
  <c r="Q36" i="7"/>
  <c r="BG119" i="11"/>
  <c r="BH119" i="11" s="1"/>
  <c r="BI119" i="11" s="1"/>
  <c r="Q22" i="7"/>
  <c r="X48" i="7"/>
  <c r="U48" i="7"/>
  <c r="Z48" i="7" s="1"/>
  <c r="BG230" i="11"/>
  <c r="BH230" i="11" s="1"/>
  <c r="BI230" i="11" s="1"/>
  <c r="BG14" i="11"/>
  <c r="BH14" i="11" s="1"/>
  <c r="BI14" i="11" s="1"/>
  <c r="BG23" i="11"/>
  <c r="BH23" i="11" s="1"/>
  <c r="BI23" i="11" s="1"/>
  <c r="BG113" i="11"/>
  <c r="BH113" i="11" s="1"/>
  <c r="BI113" i="11" s="1"/>
  <c r="BG171" i="11"/>
  <c r="BH171" i="11" s="1"/>
  <c r="BI171" i="11" s="1"/>
  <c r="BG186" i="11"/>
  <c r="BH186" i="11" s="1"/>
  <c r="BI186" i="11" s="1"/>
  <c r="BG177" i="11"/>
  <c r="BH177" i="11" s="1"/>
  <c r="BI177" i="11" s="1"/>
  <c r="CB96" i="11"/>
  <c r="CC96" i="11" s="1"/>
  <c r="BY96" i="11"/>
  <c r="BZ96" i="11" s="1"/>
  <c r="CA96" i="11" s="1"/>
  <c r="X12" i="7"/>
  <c r="U12" i="7"/>
  <c r="X174" i="7"/>
  <c r="U174" i="7"/>
  <c r="X178" i="7"/>
  <c r="U178" i="7"/>
  <c r="X146" i="7"/>
  <c r="U146" i="7"/>
  <c r="BH18" i="11"/>
  <c r="BI18" i="11" s="1"/>
  <c r="BG98" i="11"/>
  <c r="BH98" i="11" s="1"/>
  <c r="BI98" i="11" s="1"/>
  <c r="X40" i="7"/>
  <c r="U40" i="7"/>
  <c r="BE4" i="11"/>
  <c r="BF4" i="11" s="1"/>
  <c r="X30" i="7"/>
  <c r="U30" i="7"/>
  <c r="BG211" i="11"/>
  <c r="BH211" i="11" s="1"/>
  <c r="BI211" i="11" s="1"/>
  <c r="AA134" i="7"/>
  <c r="AB134" i="7"/>
  <c r="AE134" i="7" s="1"/>
  <c r="AF134" i="7" s="1"/>
  <c r="AH134" i="7" s="1"/>
  <c r="AC134" i="7"/>
  <c r="AA161" i="7"/>
  <c r="AB161" i="7"/>
  <c r="AE161" i="7" s="1"/>
  <c r="AF161" i="7" s="1"/>
  <c r="AH161" i="7" s="1"/>
  <c r="AC161" i="7"/>
  <c r="BG228" i="11"/>
  <c r="BH228" i="11" s="1"/>
  <c r="BI228" i="11" s="1"/>
  <c r="X164" i="7"/>
  <c r="U164" i="7"/>
  <c r="AA29" i="7"/>
  <c r="AC29" i="7"/>
  <c r="AB29" i="7"/>
  <c r="AE29" i="7" s="1"/>
  <c r="AF29" i="7" s="1"/>
  <c r="AH29" i="7" s="1"/>
  <c r="AA143" i="7"/>
  <c r="AB143" i="7"/>
  <c r="AE143" i="7" s="1"/>
  <c r="AF143" i="7" s="1"/>
  <c r="AH143" i="7" s="1"/>
  <c r="AC143" i="7"/>
  <c r="Q33" i="7"/>
  <c r="BG180" i="11"/>
  <c r="BH180" i="11" s="1"/>
  <c r="BI180" i="11" s="1"/>
  <c r="BG224" i="11"/>
  <c r="BH224" i="11" s="1"/>
  <c r="BI224" i="11" s="1"/>
  <c r="BG344" i="11"/>
  <c r="BH344" i="11" s="1"/>
  <c r="BI344" i="11" s="1"/>
  <c r="BG223" i="11"/>
  <c r="BH223" i="11" s="1"/>
  <c r="BI223" i="11" s="1"/>
  <c r="BG191" i="11"/>
  <c r="BH191" i="11" s="1"/>
  <c r="BI191" i="11" s="1"/>
  <c r="BG234" i="11"/>
  <c r="BH234" i="11" s="1"/>
  <c r="BI234" i="11" s="1"/>
  <c r="X70" i="7"/>
  <c r="U70" i="7"/>
  <c r="BE101" i="11"/>
  <c r="BF101" i="11" s="1"/>
  <c r="X64" i="7"/>
  <c r="U64" i="7"/>
  <c r="BE287" i="11"/>
  <c r="BF287" i="11" s="1"/>
  <c r="BE259" i="11"/>
  <c r="BF259" i="11" s="1"/>
  <c r="BE57" i="11"/>
  <c r="BF57" i="11" s="1"/>
  <c r="BE20" i="11"/>
  <c r="BF20" i="11" s="1"/>
  <c r="BG172" i="11"/>
  <c r="BH172" i="11" s="1"/>
  <c r="BI172" i="11" s="1"/>
  <c r="X128" i="7"/>
  <c r="U128" i="7"/>
  <c r="BG134" i="11"/>
  <c r="BH134" i="11" s="1"/>
  <c r="BI134" i="11" s="1"/>
  <c r="Q171" i="7"/>
  <c r="X24" i="7"/>
  <c r="U24" i="7"/>
  <c r="X112" i="7"/>
  <c r="U112" i="7"/>
  <c r="Q141" i="7"/>
  <c r="BG216" i="11"/>
  <c r="BH216" i="11" s="1"/>
  <c r="BI216" i="11" s="1"/>
  <c r="Q3" i="7"/>
  <c r="BG35" i="11"/>
  <c r="BH35" i="11" s="1"/>
  <c r="BI35" i="11" s="1"/>
  <c r="BG203" i="11"/>
  <c r="BH203" i="11" s="1"/>
  <c r="BI203" i="11" s="1"/>
  <c r="BG44" i="11"/>
  <c r="BH44" i="11" s="1"/>
  <c r="BI44" i="11" s="1"/>
  <c r="BE48" i="11"/>
  <c r="BF48" i="11" s="1"/>
  <c r="BG167" i="11"/>
  <c r="BH167" i="11" s="1"/>
  <c r="BI167" i="11" s="1"/>
  <c r="BG320" i="11"/>
  <c r="BH320" i="11" s="1"/>
  <c r="BI320" i="11" s="1"/>
  <c r="BG5" i="11"/>
  <c r="BH5" i="11" s="1"/>
  <c r="BI5" i="11" s="1"/>
  <c r="BG145" i="11"/>
  <c r="BH145" i="11" s="1"/>
  <c r="BI145" i="11" s="1"/>
  <c r="BU96" i="11"/>
  <c r="BX96" i="11" s="1"/>
  <c r="CE96" i="11" s="1"/>
  <c r="X89" i="7"/>
  <c r="U89" i="7"/>
  <c r="BE102" i="11"/>
  <c r="BF102" i="11" s="1"/>
  <c r="BE75" i="11"/>
  <c r="BF75" i="11" s="1"/>
  <c r="BE15" i="11"/>
  <c r="BF15" i="11" s="1"/>
  <c r="X83" i="7"/>
  <c r="U83" i="7"/>
  <c r="X10" i="7"/>
  <c r="U10" i="7"/>
  <c r="BE282" i="11"/>
  <c r="BF282" i="11" s="1"/>
  <c r="BE27" i="11"/>
  <c r="BF27" i="11" s="1"/>
  <c r="X181" i="7"/>
  <c r="U181" i="7"/>
  <c r="BE304" i="11"/>
  <c r="BF304" i="11" s="1"/>
  <c r="BE12" i="11"/>
  <c r="BF12" i="11" s="1"/>
  <c r="X53" i="7"/>
  <c r="U53" i="7"/>
  <c r="CP95" i="11"/>
  <c r="BV95" i="11"/>
  <c r="X97" i="7"/>
  <c r="U97" i="7"/>
  <c r="X50" i="7"/>
  <c r="U50" i="7"/>
  <c r="X145" i="7"/>
  <c r="U145" i="7"/>
  <c r="X49" i="7"/>
  <c r="U49" i="7"/>
  <c r="X182" i="7"/>
  <c r="U182" i="7"/>
  <c r="X156" i="7"/>
  <c r="U156" i="7"/>
  <c r="X23" i="7"/>
  <c r="U23" i="7"/>
  <c r="X198" i="7"/>
  <c r="U198" i="7"/>
  <c r="X200" i="7"/>
  <c r="U200" i="7"/>
  <c r="X58" i="7"/>
  <c r="U58" i="7"/>
  <c r="X124" i="7"/>
  <c r="U124" i="7"/>
  <c r="X35" i="7"/>
  <c r="U35" i="7"/>
  <c r="X120" i="7"/>
  <c r="U120" i="7"/>
  <c r="X186" i="7"/>
  <c r="U186" i="7"/>
  <c r="X173" i="7"/>
  <c r="U173" i="7"/>
  <c r="X166" i="7"/>
  <c r="U166" i="7"/>
  <c r="X73" i="7"/>
  <c r="U73" i="7"/>
  <c r="X54" i="7"/>
  <c r="U54" i="7"/>
  <c r="X85" i="7"/>
  <c r="U85" i="7"/>
  <c r="X183" i="7"/>
  <c r="U183" i="7"/>
  <c r="X136" i="7"/>
  <c r="U136" i="7"/>
  <c r="X99" i="7"/>
  <c r="U99" i="7"/>
  <c r="X20" i="7"/>
  <c r="U20" i="7"/>
  <c r="X16" i="7"/>
  <c r="U16" i="7"/>
  <c r="X28" i="7"/>
  <c r="U28" i="7"/>
  <c r="X18" i="7"/>
  <c r="U18" i="7"/>
  <c r="X61" i="7"/>
  <c r="U61" i="7"/>
  <c r="BG121" i="11"/>
  <c r="BH121" i="11" s="1"/>
  <c r="BI121" i="11" s="1"/>
  <c r="X199" i="7"/>
  <c r="U199" i="7"/>
  <c r="X160" i="7"/>
  <c r="U160" i="7"/>
  <c r="BG108" i="11"/>
  <c r="BH108" i="11" s="1"/>
  <c r="BI108" i="11" s="1"/>
  <c r="BG116" i="11"/>
  <c r="BH116" i="11" s="1"/>
  <c r="BI116" i="11" s="1"/>
  <c r="X51" i="7"/>
  <c r="U51" i="7"/>
  <c r="X63" i="7"/>
  <c r="U63" i="7"/>
  <c r="R111" i="7"/>
  <c r="T111" i="7"/>
  <c r="S111" i="7"/>
  <c r="V111" i="7" s="1"/>
  <c r="W111" i="7" s="1"/>
  <c r="Y111" i="7" s="1"/>
  <c r="BG109" i="11"/>
  <c r="BH109" i="11" s="1"/>
  <c r="BI109" i="11" s="1"/>
  <c r="BG198" i="11"/>
  <c r="BH198" i="11" s="1"/>
  <c r="BI198" i="11" s="1"/>
  <c r="BN486" i="11"/>
  <c r="BP486" i="11" s="1" a="1"/>
  <c r="BP486" i="11" s="1"/>
  <c r="BQ486" i="11" s="1"/>
  <c r="BM486" i="11" a="1"/>
  <c r="BM486" i="11" s="1"/>
  <c r="BN360" i="11"/>
  <c r="BP360" i="11" s="1" a="1"/>
  <c r="BP360" i="11" s="1"/>
  <c r="BQ360" i="11" s="1"/>
  <c r="BM360" i="11" a="1"/>
  <c r="BM360" i="11" s="1"/>
  <c r="BN524" i="11"/>
  <c r="BP524" i="11" s="1" a="1"/>
  <c r="BP524" i="11" s="1"/>
  <c r="BQ524" i="11" s="1"/>
  <c r="BM524" i="11" a="1"/>
  <c r="BM524" i="11" s="1"/>
  <c r="BG153" i="11"/>
  <c r="BH153" i="11" s="1"/>
  <c r="BI153" i="11" s="1"/>
  <c r="BN487" i="11"/>
  <c r="BP487" i="11" s="1" a="1"/>
  <c r="BP487" i="11" s="1"/>
  <c r="BQ487" i="11" s="1"/>
  <c r="BM487" i="11" a="1"/>
  <c r="BM487" i="11" s="1"/>
  <c r="BN460" i="11"/>
  <c r="BP460" i="11" s="1" a="1"/>
  <c r="BP460" i="11" s="1"/>
  <c r="BQ460" i="11" s="1"/>
  <c r="BM460" i="11" a="1"/>
  <c r="BM460" i="11" s="1"/>
  <c r="X153" i="7"/>
  <c r="U153" i="7"/>
  <c r="BN474" i="11"/>
  <c r="BP474" i="11" s="1" a="1"/>
  <c r="BP474" i="11" s="1"/>
  <c r="BQ474" i="11" s="1"/>
  <c r="BM474" i="11" a="1"/>
  <c r="BM474" i="11" s="1"/>
  <c r="X125" i="7"/>
  <c r="U125" i="7"/>
  <c r="BG60" i="11"/>
  <c r="BH60" i="11" s="1"/>
  <c r="BI60" i="11" s="1"/>
  <c r="X4" i="7"/>
  <c r="U4" i="7"/>
  <c r="BN94" i="11"/>
  <c r="BP94" i="11" s="1" a="1"/>
  <c r="BP94" i="11" s="1"/>
  <c r="BQ94" i="11" s="1"/>
  <c r="BS94" i="11" s="1"/>
  <c r="BM94" i="11" a="1"/>
  <c r="BM94" i="11" s="1"/>
  <c r="BR94" i="11" s="1"/>
  <c r="BN378" i="11"/>
  <c r="BP378" i="11" s="1" a="1"/>
  <c r="BP378" i="11" s="1"/>
  <c r="BQ378" i="11" s="1"/>
  <c r="BM378" i="11" a="1"/>
  <c r="BM378" i="11" s="1"/>
  <c r="BG326" i="11"/>
  <c r="BH326" i="11" s="1"/>
  <c r="BI326" i="11" s="1"/>
  <c r="BG324" i="11"/>
  <c r="BH324" i="11" s="1"/>
  <c r="BI324" i="11" s="1"/>
  <c r="BG72" i="11"/>
  <c r="BH72" i="11" s="1"/>
  <c r="BI72" i="11" s="1"/>
  <c r="BG323" i="11"/>
  <c r="BH323" i="11" s="1"/>
  <c r="BI323" i="11" s="1"/>
  <c r="BN397" i="11"/>
  <c r="BP397" i="11" s="1" a="1"/>
  <c r="BP397" i="11" s="1"/>
  <c r="BQ397" i="11" s="1"/>
  <c r="BM397" i="11" a="1"/>
  <c r="BM397" i="11" s="1"/>
  <c r="BN386" i="11"/>
  <c r="BP386" i="11" s="1" a="1"/>
  <c r="BP386" i="11" s="1"/>
  <c r="BQ386" i="11" s="1"/>
  <c r="BM386" i="11" a="1"/>
  <c r="BM386" i="11" s="1"/>
  <c r="BG129" i="11"/>
  <c r="BH129" i="11" s="1"/>
  <c r="BI129" i="11" s="1"/>
  <c r="BG55" i="11"/>
  <c r="BH55" i="11" s="1"/>
  <c r="BI55" i="11" s="1"/>
  <c r="BN511" i="11"/>
  <c r="BP511" i="11" s="1" a="1"/>
  <c r="BP511" i="11" s="1"/>
  <c r="BQ511" i="11" s="1"/>
  <c r="BM511" i="11" a="1"/>
  <c r="BM511" i="11" s="1"/>
  <c r="AA152" i="7"/>
  <c r="AB152" i="7"/>
  <c r="AE152" i="7" s="1"/>
  <c r="AF152" i="7" s="1"/>
  <c r="AH152" i="7" s="1"/>
  <c r="AC152" i="7"/>
  <c r="BE22" i="11"/>
  <c r="BF22" i="11" s="1"/>
  <c r="X101" i="7"/>
  <c r="U101" i="7"/>
  <c r="T105" i="7"/>
  <c r="BE310" i="11"/>
  <c r="BF310" i="11" s="1"/>
  <c r="BG319" i="11"/>
  <c r="BH319" i="11" s="1"/>
  <c r="BI319" i="11" s="1"/>
  <c r="BN465" i="11"/>
  <c r="BP465" i="11" s="1" a="1"/>
  <c r="BP465" i="11" s="1"/>
  <c r="BQ465" i="11" s="1"/>
  <c r="BM465" i="11" a="1"/>
  <c r="BM465" i="11" s="1"/>
  <c r="BG174" i="11"/>
  <c r="BH174" i="11" s="1"/>
  <c r="BI174" i="11" s="1"/>
  <c r="CP56" i="11"/>
  <c r="BV56" i="11"/>
  <c r="X44" i="7"/>
  <c r="U44" i="7"/>
  <c r="Z44" i="7" s="1"/>
  <c r="BE21" i="11"/>
  <c r="BF21" i="11" s="1"/>
  <c r="X42" i="7"/>
  <c r="U42" i="7"/>
  <c r="BG165" i="11"/>
  <c r="BH165" i="11" s="1"/>
  <c r="BI165" i="11" s="1"/>
  <c r="BN437" i="11"/>
  <c r="BP437" i="11" s="1" a="1"/>
  <c r="BP437" i="11" s="1"/>
  <c r="BQ437" i="11" s="1"/>
  <c r="BM437" i="11" a="1"/>
  <c r="BM437" i="11" s="1"/>
  <c r="BG32" i="11"/>
  <c r="BH32" i="11" s="1"/>
  <c r="BI32" i="11" s="1"/>
  <c r="BG206" i="11"/>
  <c r="BH206" i="11" s="1"/>
  <c r="BI206" i="11" s="1"/>
  <c r="BE257" i="11"/>
  <c r="BF257" i="11" s="1"/>
  <c r="BE289" i="11"/>
  <c r="BF289" i="11" s="1"/>
  <c r="BG169" i="11"/>
  <c r="BH169" i="11" s="1"/>
  <c r="BI169" i="11" s="1"/>
  <c r="BG218" i="11"/>
  <c r="BH218" i="11" s="1"/>
  <c r="BI218" i="11" s="1"/>
  <c r="BN449" i="11"/>
  <c r="BP449" i="11" s="1" a="1"/>
  <c r="BP449" i="11" s="1"/>
  <c r="BQ449" i="11" s="1"/>
  <c r="BM449" i="11" a="1"/>
  <c r="BM449" i="11" s="1"/>
  <c r="BN543" i="11"/>
  <c r="BP543" i="11" s="1" a="1"/>
  <c r="BP543" i="11" s="1"/>
  <c r="BQ543" i="11" s="1"/>
  <c r="BM543" i="11" a="1"/>
  <c r="BM543" i="11" s="1"/>
  <c r="BG52" i="11"/>
  <c r="BH52" i="11"/>
  <c r="BI52" i="11" s="1"/>
  <c r="BE6" i="11"/>
  <c r="BF6" i="11" s="1"/>
  <c r="BN385" i="11"/>
  <c r="BP385" i="11" s="1" a="1"/>
  <c r="BP385" i="11" s="1"/>
  <c r="BQ385" i="11" s="1"/>
  <c r="BM385" i="11" a="1"/>
  <c r="BM385" i="11" s="1"/>
  <c r="X172" i="7"/>
  <c r="U172" i="7"/>
  <c r="BE312" i="11"/>
  <c r="BF312" i="11" s="1"/>
  <c r="BE278" i="11"/>
  <c r="BF278" i="11" s="1"/>
  <c r="X59" i="7"/>
  <c r="U59" i="7"/>
  <c r="BE45" i="11"/>
  <c r="BF45" i="11" s="1"/>
  <c r="BE265" i="11"/>
  <c r="BF265" i="11" s="1"/>
  <c r="BE249" i="11"/>
  <c r="BF249" i="11" s="1"/>
  <c r="BE300" i="11"/>
  <c r="BF300" i="11" s="1"/>
  <c r="BE64" i="11"/>
  <c r="BF64" i="11" s="1"/>
  <c r="BN526" i="11"/>
  <c r="BP526" i="11" s="1" a="1"/>
  <c r="BP526" i="11" s="1"/>
  <c r="BQ526" i="11" s="1"/>
  <c r="BM526" i="11" a="1"/>
  <c r="BM526" i="11" s="1"/>
  <c r="BE42" i="11"/>
  <c r="BF42" i="11" s="1"/>
  <c r="AG94" i="7"/>
  <c r="AD94" i="7"/>
  <c r="BN433" i="11"/>
  <c r="BP433" i="11" s="1" a="1"/>
  <c r="BP433" i="11" s="1"/>
  <c r="BQ433" i="11" s="1"/>
  <c r="BM433" i="11" a="1"/>
  <c r="BM433" i="11" s="1"/>
  <c r="BJ17" i="11"/>
  <c r="BK17" i="11" s="1"/>
  <c r="BL17" i="11" s="1"/>
  <c r="X142" i="7"/>
  <c r="U142" i="7"/>
  <c r="BN369" i="11"/>
  <c r="BP369" i="11" s="1" a="1"/>
  <c r="BP369" i="11" s="1"/>
  <c r="BQ369" i="11" s="1"/>
  <c r="BM369" i="11" a="1"/>
  <c r="BM369" i="11" s="1"/>
  <c r="X25" i="7"/>
  <c r="U25" i="7"/>
  <c r="BW95" i="11"/>
  <c r="BT95" i="11"/>
  <c r="BN528" i="11"/>
  <c r="BP528" i="11" s="1" a="1"/>
  <c r="BP528" i="11" s="1"/>
  <c r="BQ528" i="11" s="1"/>
  <c r="BM528" i="11" a="1"/>
  <c r="BM528" i="11" s="1"/>
  <c r="BN168" i="11"/>
  <c r="BP168" i="11" s="1" a="1"/>
  <c r="BP168" i="11" s="1"/>
  <c r="BQ168" i="11" s="1"/>
  <c r="BS168" i="11" s="1"/>
  <c r="BM168" i="11" a="1"/>
  <c r="BM168" i="11" s="1"/>
  <c r="BR168" i="11" s="1"/>
  <c r="BJ114" i="11"/>
  <c r="BK114" i="11" s="1"/>
  <c r="BL114" i="11" s="1"/>
  <c r="BJ321" i="11"/>
  <c r="BK321" i="11" s="1"/>
  <c r="BL321" i="11" s="1"/>
  <c r="BJ194" i="11"/>
  <c r="BK194" i="11" s="1"/>
  <c r="BL194" i="11" s="1"/>
  <c r="BJ81" i="11"/>
  <c r="BK81" i="11" s="1"/>
  <c r="BL81" i="11" s="1"/>
  <c r="BJ315" i="11"/>
  <c r="BK315" i="11" s="1"/>
  <c r="BL315" i="11" s="1"/>
  <c r="BJ222" i="11"/>
  <c r="BK222" i="11" s="1"/>
  <c r="BL222" i="11" s="1"/>
  <c r="X45" i="7"/>
  <c r="U45" i="7"/>
  <c r="BJ240" i="11"/>
  <c r="BK240" i="11" s="1"/>
  <c r="BL240" i="11" s="1"/>
  <c r="BJ358" i="11"/>
  <c r="BK358" i="11" s="1"/>
  <c r="BL358" i="11" s="1"/>
  <c r="BJ353" i="11"/>
  <c r="BK353" i="11" s="1"/>
  <c r="BL353" i="11" s="1"/>
  <c r="BJ142" i="11"/>
  <c r="BK142" i="11" s="1"/>
  <c r="BL142" i="11" s="1"/>
  <c r="BJ173" i="11"/>
  <c r="BK173" i="11" s="1"/>
  <c r="BL173" i="11" s="1"/>
  <c r="BJ28" i="11"/>
  <c r="BK28" i="11" s="1"/>
  <c r="BL28" i="11" s="1"/>
  <c r="X138" i="7"/>
  <c r="U138" i="7"/>
  <c r="BJ125" i="11"/>
  <c r="BK125" i="11" s="1"/>
  <c r="BL125" i="11" s="1"/>
  <c r="X69" i="7"/>
  <c r="U69" i="7"/>
  <c r="BJ233" i="11"/>
  <c r="BK233" i="11" s="1"/>
  <c r="BL233" i="11" s="1"/>
  <c r="X187" i="7"/>
  <c r="U187" i="7"/>
  <c r="X32" i="7"/>
  <c r="U32" i="7"/>
  <c r="X109" i="7"/>
  <c r="U109" i="7"/>
  <c r="X84" i="7"/>
  <c r="U84" i="7"/>
  <c r="X130" i="7"/>
  <c r="U130" i="7"/>
  <c r="BJ106" i="11"/>
  <c r="BK106" i="11" s="1"/>
  <c r="BL106" i="11" s="1"/>
  <c r="BJ150" i="11"/>
  <c r="BK150" i="11" s="1"/>
  <c r="BL150" i="11" s="1"/>
  <c r="BJ70" i="11"/>
  <c r="BK70" i="11" s="1"/>
  <c r="BL70" i="11" s="1"/>
  <c r="BJ8" i="11"/>
  <c r="BK8" i="11" s="1"/>
  <c r="BL8" i="11" s="1"/>
  <c r="BJ90" i="11"/>
  <c r="BK90" i="11" s="1"/>
  <c r="BL90" i="11" s="1"/>
  <c r="BJ43" i="11"/>
  <c r="BK43" i="11" s="1"/>
  <c r="BL43" i="11" s="1"/>
  <c r="X67" i="7"/>
  <c r="U67" i="7"/>
  <c r="X185" i="7"/>
  <c r="U185" i="7"/>
  <c r="BJ25" i="11"/>
  <c r="BK25" i="11" s="1"/>
  <c r="BL25" i="11" s="1"/>
  <c r="BJ120" i="11"/>
  <c r="BK120" i="11" s="1"/>
  <c r="BL120" i="11" s="1"/>
  <c r="BJ178" i="11"/>
  <c r="BK178" i="11" s="1"/>
  <c r="BL178" i="11" s="1"/>
  <c r="X46" i="7"/>
  <c r="U46" i="7"/>
  <c r="BJ227" i="11"/>
  <c r="BK227" i="11" s="1"/>
  <c r="BL227" i="11" s="1"/>
  <c r="BN67" i="11"/>
  <c r="BP67" i="11" s="1" a="1"/>
  <c r="BP67" i="11" s="1"/>
  <c r="BQ67" i="11" s="1"/>
  <c r="BS67" i="11" s="1"/>
  <c r="BM67" i="11" a="1"/>
  <c r="BM67" i="11" s="1"/>
  <c r="BR67" i="11" s="1"/>
  <c r="BJ175" i="11"/>
  <c r="BK175" i="11" s="1"/>
  <c r="BL175" i="11" s="1"/>
  <c r="X140" i="7"/>
  <c r="U140" i="7"/>
  <c r="BJ163" i="11"/>
  <c r="BK163" i="11" s="1"/>
  <c r="BL163" i="11" s="1"/>
  <c r="X68" i="7"/>
  <c r="U68" i="7"/>
  <c r="BN376" i="11"/>
  <c r="BP376" i="11" s="1" a="1"/>
  <c r="BP376" i="11" s="1"/>
  <c r="BQ376" i="11" s="1"/>
  <c r="BM376" i="11" a="1"/>
  <c r="BM376" i="11" s="1"/>
  <c r="X79" i="7"/>
  <c r="U79" i="7"/>
  <c r="X121" i="7"/>
  <c r="U121" i="7"/>
  <c r="X154" i="7"/>
  <c r="U154" i="7"/>
  <c r="X31" i="7"/>
  <c r="U31" i="7"/>
  <c r="X92" i="7"/>
  <c r="U92" i="7"/>
  <c r="X26" i="7"/>
  <c r="U26" i="7"/>
  <c r="BJ237" i="11"/>
  <c r="BK237" i="11" s="1"/>
  <c r="BL237" i="11" s="1"/>
  <c r="X6" i="7"/>
  <c r="U6" i="7"/>
  <c r="BJ146" i="11"/>
  <c r="BK146" i="11" s="1"/>
  <c r="BL146" i="11" s="1"/>
  <c r="BJ215" i="11"/>
  <c r="BK215" i="11" s="1"/>
  <c r="BL215" i="11" s="1"/>
  <c r="BJ331" i="11"/>
  <c r="BK331" i="11" s="1"/>
  <c r="BL331" i="11" s="1"/>
  <c r="BJ325" i="11"/>
  <c r="BK325" i="11" s="1"/>
  <c r="BL325" i="11" s="1"/>
  <c r="X75" i="7"/>
  <c r="U75" i="7"/>
  <c r="BJ241" i="11"/>
  <c r="BK241" i="11" s="1"/>
  <c r="BL241" i="11" s="1"/>
  <c r="BJ330" i="11"/>
  <c r="BK330" i="11" s="1"/>
  <c r="BL330" i="11" s="1"/>
  <c r="X132" i="7"/>
  <c r="U132" i="7"/>
  <c r="BJ332" i="11"/>
  <c r="BK332" i="11" s="1"/>
  <c r="BL332" i="11" s="1"/>
  <c r="BJ78" i="11"/>
  <c r="BK78" i="11" s="1"/>
  <c r="BL78" i="11" s="1"/>
  <c r="BJ329" i="11"/>
  <c r="BK329" i="11" s="1"/>
  <c r="BL329" i="11" s="1"/>
  <c r="X41" i="7"/>
  <c r="U41" i="7"/>
  <c r="BJ185" i="11"/>
  <c r="BK185" i="11" s="1"/>
  <c r="BL185" i="11" s="1"/>
  <c r="X86" i="7"/>
  <c r="U86" i="7"/>
  <c r="X76" i="7"/>
  <c r="U76" i="7"/>
  <c r="BJ79" i="11"/>
  <c r="BK79" i="11" s="1"/>
  <c r="BL79" i="11" s="1"/>
  <c r="X71" i="7"/>
  <c r="U71" i="7"/>
  <c r="X123" i="7"/>
  <c r="U123" i="7"/>
  <c r="BJ157" i="11"/>
  <c r="BK157" i="11" s="1"/>
  <c r="BL157" i="11" s="1"/>
  <c r="BJ207" i="11"/>
  <c r="BK207" i="11" s="1"/>
  <c r="BL207" i="11" s="1"/>
  <c r="X165" i="7"/>
  <c r="U165" i="7"/>
  <c r="BN380" i="11"/>
  <c r="BP380" i="11" s="1" a="1"/>
  <c r="BP380" i="11" s="1"/>
  <c r="BQ380" i="11" s="1"/>
  <c r="BM380" i="11" a="1"/>
  <c r="BM380" i="11" s="1"/>
  <c r="BG199" i="11"/>
  <c r="BH199" i="11" s="1"/>
  <c r="BI199" i="11" s="1"/>
  <c r="BG336" i="11"/>
  <c r="BH336" i="11" s="1"/>
  <c r="BI336" i="11" s="1"/>
  <c r="BG196" i="11"/>
  <c r="BH196" i="11" s="1"/>
  <c r="BI196" i="11" s="1"/>
  <c r="X60" i="7"/>
  <c r="U60" i="7"/>
  <c r="X157" i="7"/>
  <c r="U157" i="7"/>
  <c r="BG104" i="11"/>
  <c r="BH104" i="11" s="1"/>
  <c r="BI104" i="11" s="1"/>
  <c r="BG132" i="11"/>
  <c r="BH132" i="11" s="1"/>
  <c r="BI132" i="11" s="1"/>
  <c r="BG117" i="11"/>
  <c r="BH117" i="11" s="1"/>
  <c r="BI117" i="11" s="1"/>
  <c r="BG50" i="11"/>
  <c r="BH50" i="11" s="1"/>
  <c r="BI50" i="11" s="1"/>
  <c r="X149" i="7"/>
  <c r="U149" i="7"/>
  <c r="X196" i="7"/>
  <c r="U196" i="7"/>
  <c r="X66" i="7"/>
  <c r="U66" i="7"/>
  <c r="X78" i="7"/>
  <c r="U78" i="7"/>
  <c r="X74" i="7"/>
  <c r="U74" i="7"/>
  <c r="BG76" i="11"/>
  <c r="BH76" i="11" s="1"/>
  <c r="BI76" i="11" s="1"/>
  <c r="X147" i="7"/>
  <c r="U147" i="7"/>
  <c r="X14" i="7"/>
  <c r="U14" i="7"/>
  <c r="BG348" i="11"/>
  <c r="BH348" i="11" s="1"/>
  <c r="BI348" i="11" s="1"/>
  <c r="X127" i="7"/>
  <c r="U127" i="7"/>
  <c r="BG226" i="11"/>
  <c r="BH226" i="11" s="1"/>
  <c r="BI226" i="11" s="1"/>
  <c r="BG170" i="11"/>
  <c r="BH170" i="11" s="1"/>
  <c r="BI170" i="11" s="1"/>
  <c r="BN548" i="11"/>
  <c r="BP548" i="11" s="1" a="1"/>
  <c r="BP548" i="11" s="1"/>
  <c r="BQ548" i="11" s="1"/>
  <c r="BM548" i="11" a="1"/>
  <c r="BM548" i="11" s="1"/>
  <c r="AA108" i="7"/>
  <c r="AB108" i="7"/>
  <c r="AE108" i="7" s="1"/>
  <c r="AF108" i="7" s="1"/>
  <c r="AH108" i="7" s="1"/>
  <c r="AC108" i="7"/>
  <c r="BN498" i="11"/>
  <c r="BP498" i="11" s="1" a="1"/>
  <c r="BP498" i="11" s="1"/>
  <c r="BQ498" i="11" s="1"/>
  <c r="BM498" i="11" a="1"/>
  <c r="BM498" i="11" s="1"/>
  <c r="X87" i="7"/>
  <c r="U87" i="7"/>
  <c r="X37" i="7"/>
  <c r="U37" i="7"/>
  <c r="BG346" i="11"/>
  <c r="BH346" i="11" s="1"/>
  <c r="BI346" i="11" s="1"/>
  <c r="AA197" i="7"/>
  <c r="AB197" i="7"/>
  <c r="AE197" i="7" s="1"/>
  <c r="AF197" i="7" s="1"/>
  <c r="AH197" i="7" s="1"/>
  <c r="AC197" i="7"/>
  <c r="BG176" i="11"/>
  <c r="BH176" i="11" s="1"/>
  <c r="BI176" i="11" s="1"/>
  <c r="BG160" i="11"/>
  <c r="BH160" i="11" s="1"/>
  <c r="BI160" i="11" s="1"/>
  <c r="BG342" i="11"/>
  <c r="BH342" i="11" s="1"/>
  <c r="BI342" i="11" s="1"/>
  <c r="BG26" i="11"/>
  <c r="BH26" i="11" s="1"/>
  <c r="BI26" i="11" s="1"/>
  <c r="BN448" i="11"/>
  <c r="BP448" i="11" s="1" a="1"/>
  <c r="BP448" i="11" s="1"/>
  <c r="BQ448" i="11" s="1"/>
  <c r="BM448" i="11" a="1"/>
  <c r="BM448" i="11" s="1"/>
  <c r="BN541" i="11"/>
  <c r="BP541" i="11" s="1" a="1"/>
  <c r="BP541" i="11" s="1"/>
  <c r="BQ541" i="11" s="1"/>
  <c r="BM541" i="11" a="1"/>
  <c r="BM541" i="11" s="1"/>
  <c r="BG107" i="11"/>
  <c r="BH107" i="11" s="1"/>
  <c r="BI107" i="11" s="1"/>
  <c r="BG343" i="11"/>
  <c r="BH343" i="11" s="1"/>
  <c r="BI343" i="11" s="1"/>
  <c r="BN476" i="11"/>
  <c r="BP476" i="11" s="1" a="1"/>
  <c r="BP476" i="11" s="1"/>
  <c r="BQ476" i="11" s="1"/>
  <c r="BM476" i="11" a="1"/>
  <c r="BM476" i="11" s="1"/>
  <c r="X137" i="7"/>
  <c r="U137" i="7"/>
  <c r="X150" i="7"/>
  <c r="U150" i="7"/>
  <c r="BN367" i="11"/>
  <c r="BP367" i="11" s="1" a="1"/>
  <c r="BP367" i="11" s="1"/>
  <c r="BQ367" i="11" s="1"/>
  <c r="BM367" i="11" a="1"/>
  <c r="BM367" i="11" s="1"/>
  <c r="Q191" i="7"/>
  <c r="Q163" i="7"/>
  <c r="BG238" i="11"/>
  <c r="BH238" i="11" s="1"/>
  <c r="BI238" i="11" s="1"/>
  <c r="Q129" i="7"/>
  <c r="BG197" i="11"/>
  <c r="BH197" i="11" s="1"/>
  <c r="BI197" i="11" s="1"/>
  <c r="BN405" i="11"/>
  <c r="BP405" i="11" s="1" a="1"/>
  <c r="BP405" i="11" s="1"/>
  <c r="BQ405" i="11" s="1"/>
  <c r="BM405" i="11" a="1"/>
  <c r="BM405" i="11" s="1"/>
  <c r="BN453" i="11"/>
  <c r="BP453" i="11" s="1" a="1"/>
  <c r="BP453" i="11" s="1"/>
  <c r="BQ453" i="11" s="1"/>
  <c r="BM453" i="11" a="1"/>
  <c r="BM453" i="11" s="1"/>
  <c r="BN374" i="11"/>
  <c r="BP374" i="11" s="1" a="1"/>
  <c r="BP374" i="11" s="1"/>
  <c r="BQ374" i="11" s="1"/>
  <c r="BM374" i="11" a="1"/>
  <c r="BM374" i="11" s="1"/>
  <c r="Q194" i="7"/>
  <c r="BE308" i="11"/>
  <c r="BF308" i="11" s="1"/>
  <c r="BN411" i="11"/>
  <c r="BP411" i="11" s="1" a="1"/>
  <c r="BP411" i="11" s="1"/>
  <c r="BQ411" i="11" s="1"/>
  <c r="BM411" i="11" a="1"/>
  <c r="BM411" i="11" s="1"/>
  <c r="BN93" i="11"/>
  <c r="BP93" i="11" s="1" a="1"/>
  <c r="BP93" i="11" s="1"/>
  <c r="BQ93" i="11" s="1"/>
  <c r="BS93" i="11" s="1"/>
  <c r="BM93" i="11" a="1"/>
  <c r="BM93" i="11" s="1"/>
  <c r="BR93" i="11" s="1"/>
  <c r="BW56" i="11"/>
  <c r="BT56" i="11"/>
  <c r="BN421" i="11"/>
  <c r="BP421" i="11" s="1" a="1"/>
  <c r="BP421" i="11" s="1"/>
  <c r="BQ421" i="11" s="1"/>
  <c r="BM421" i="11" a="1"/>
  <c r="BM421" i="11" s="1"/>
  <c r="X106" i="7"/>
  <c r="U106" i="7"/>
  <c r="X195" i="7"/>
  <c r="U195" i="7"/>
  <c r="BN375" i="11"/>
  <c r="BP375" i="11" s="1" a="1"/>
  <c r="BP375" i="11" s="1"/>
  <c r="BQ375" i="11" s="1"/>
  <c r="BM375" i="11" a="1"/>
  <c r="BM375" i="11" s="1"/>
  <c r="BE280" i="11"/>
  <c r="BF280" i="11" s="1"/>
  <c r="BG148" i="11"/>
  <c r="BH148" i="11" s="1"/>
  <c r="BI148" i="11" s="1"/>
  <c r="X119" i="7"/>
  <c r="U119" i="7"/>
  <c r="BN436" i="11"/>
  <c r="BP436" i="11" s="1" a="1"/>
  <c r="BP436" i="11" s="1"/>
  <c r="BQ436" i="11" s="1"/>
  <c r="BM436" i="11" a="1"/>
  <c r="BM436" i="11" s="1"/>
  <c r="BE266" i="11"/>
  <c r="BF266" i="11" s="1"/>
  <c r="BG154" i="11"/>
  <c r="BH154" i="11" s="1"/>
  <c r="BI154" i="11" s="1"/>
  <c r="BG131" i="11"/>
  <c r="BH131" i="11" s="1"/>
  <c r="BI131" i="11" s="1"/>
  <c r="BG149" i="11"/>
  <c r="BH149" i="11" s="1"/>
  <c r="BI149" i="11" s="1"/>
  <c r="BE269" i="11"/>
  <c r="BF269" i="11" s="1"/>
  <c r="BG356" i="11"/>
  <c r="BH356" i="11" s="1"/>
  <c r="BI356" i="11" s="1"/>
  <c r="BG328" i="11"/>
  <c r="BH328" i="11" s="1"/>
  <c r="BI328" i="11" s="1"/>
  <c r="BE110" i="11"/>
  <c r="BF110" i="11" s="1"/>
  <c r="BN409" i="11"/>
  <c r="BP409" i="11" s="1" a="1"/>
  <c r="BP409" i="11" s="1"/>
  <c r="BQ409" i="11" s="1"/>
  <c r="BM409" i="11" a="1"/>
  <c r="BM409" i="11" s="1"/>
  <c r="BN493" i="11"/>
  <c r="BP493" i="11" s="1" a="1"/>
  <c r="BP493" i="11" s="1"/>
  <c r="BQ493" i="11" s="1"/>
  <c r="BM493" i="11" a="1"/>
  <c r="BM493" i="11" s="1"/>
  <c r="BG339" i="11"/>
  <c r="BH339" i="11" s="1"/>
  <c r="BI339" i="11" s="1"/>
  <c r="BN542" i="11"/>
  <c r="BP542" i="11" s="1" a="1"/>
  <c r="BP542" i="11" s="1"/>
  <c r="BQ542" i="11" s="1"/>
  <c r="BM542" i="11" a="1"/>
  <c r="BM542" i="11" s="1"/>
  <c r="BG162" i="11"/>
  <c r="BH162" i="11" s="1"/>
  <c r="BI162" i="11" s="1"/>
  <c r="BG87" i="11"/>
  <c r="BH87" i="11" s="1"/>
  <c r="BI87" i="11" s="1"/>
  <c r="BE247" i="11"/>
  <c r="BF247" i="11" s="1"/>
  <c r="BE291" i="11"/>
  <c r="BF291" i="11" s="1"/>
  <c r="BN522" i="11"/>
  <c r="BP522" i="11" s="1" a="1"/>
  <c r="BP522" i="11" s="1"/>
  <c r="BQ522" i="11" s="1"/>
  <c r="BM522" i="11" a="1"/>
  <c r="BM522" i="11" s="1"/>
  <c r="X15" i="7"/>
  <c r="U15" i="7"/>
  <c r="BE74" i="11"/>
  <c r="BF74" i="11" s="1"/>
  <c r="X77" i="7"/>
  <c r="U77" i="7"/>
  <c r="BN441" i="11"/>
  <c r="BP441" i="11" s="1" a="1"/>
  <c r="BP441" i="11" s="1"/>
  <c r="BQ441" i="11" s="1"/>
  <c r="BM441" i="11" a="1"/>
  <c r="BM441" i="11" s="1"/>
  <c r="BJ190" i="11"/>
  <c r="BK190" i="11" s="1"/>
  <c r="BL190" i="11" s="1"/>
  <c r="BN414" i="11"/>
  <c r="BP414" i="11" s="1" a="1"/>
  <c r="BP414" i="11" s="1"/>
  <c r="BQ414" i="11" s="1"/>
  <c r="BM414" i="11" a="1"/>
  <c r="BM414" i="11" s="1"/>
  <c r="BN499" i="11"/>
  <c r="BP499" i="11" s="1" a="1"/>
  <c r="BP499" i="11" s="1"/>
  <c r="BQ499" i="11" s="1"/>
  <c r="BM499" i="11" a="1"/>
  <c r="BM499" i="11" s="1"/>
  <c r="X7" i="7"/>
  <c r="U7" i="7"/>
  <c r="BJ219" i="11"/>
  <c r="BK219" i="11" s="1"/>
  <c r="BL219" i="11" s="1"/>
  <c r="X98" i="7"/>
  <c r="U98" i="7"/>
  <c r="X113" i="7"/>
  <c r="U113" i="7"/>
  <c r="BN450" i="11"/>
  <c r="BP450" i="11" s="1" a="1"/>
  <c r="BP450" i="11" s="1"/>
  <c r="BQ450" i="11" s="1"/>
  <c r="BM450" i="11" a="1"/>
  <c r="BM450" i="11" s="1"/>
  <c r="X52" i="7"/>
  <c r="U52" i="7"/>
  <c r="BJ136" i="11"/>
  <c r="BK136" i="11" s="1"/>
  <c r="BL136" i="11" s="1"/>
  <c r="BJ341" i="11"/>
  <c r="BK341" i="11" s="1"/>
  <c r="BL341" i="11" s="1"/>
  <c r="X34" i="7"/>
  <c r="U34" i="7"/>
  <c r="BJ179" i="11"/>
  <c r="BK179" i="11" s="1"/>
  <c r="BL179" i="11" s="1"/>
  <c r="BJ53" i="11"/>
  <c r="BK53" i="11" s="1"/>
  <c r="BL53" i="11" s="1"/>
  <c r="BJ19" i="11"/>
  <c r="BK19" i="11" s="1"/>
  <c r="BL19" i="11" s="1"/>
  <c r="BJ335" i="11"/>
  <c r="BK335" i="11" s="1"/>
  <c r="BL335" i="11" s="1"/>
  <c r="BJ58" i="11"/>
  <c r="BK58" i="11" s="1"/>
  <c r="BL58" i="11" s="1"/>
  <c r="BJ166" i="11"/>
  <c r="BK166" i="11" s="1"/>
  <c r="BL166" i="11" s="1"/>
  <c r="BJ118" i="11"/>
  <c r="BK118" i="11" s="1"/>
  <c r="BL118" i="11" s="1"/>
  <c r="BJ239" i="11"/>
  <c r="BK239" i="11" s="1"/>
  <c r="BL239" i="11" s="1"/>
  <c r="X21" i="7"/>
  <c r="U21" i="7"/>
  <c r="X57" i="7"/>
  <c r="U57" i="7"/>
  <c r="X11" i="7"/>
  <c r="U11" i="7"/>
  <c r="X155" i="7"/>
  <c r="U155" i="7"/>
  <c r="X55" i="7"/>
  <c r="U55" i="7"/>
  <c r="X151" i="7"/>
  <c r="U151" i="7"/>
  <c r="X177" i="7"/>
  <c r="U177" i="7"/>
  <c r="X158" i="7"/>
  <c r="U158" i="7"/>
  <c r="X115" i="7"/>
  <c r="U115" i="7"/>
  <c r="X88" i="7"/>
  <c r="U88" i="7"/>
  <c r="X17" i="7"/>
  <c r="U17" i="7"/>
  <c r="X192" i="7"/>
  <c r="U192" i="7"/>
  <c r="X5" i="7"/>
  <c r="U5" i="7"/>
  <c r="X114" i="7"/>
  <c r="U114" i="7"/>
  <c r="X176" i="7"/>
  <c r="U176" i="7"/>
  <c r="X80" i="7"/>
  <c r="U80" i="7"/>
  <c r="X93" i="7"/>
  <c r="U93" i="7"/>
  <c r="X110" i="7"/>
  <c r="U110" i="7"/>
  <c r="X65" i="7"/>
  <c r="U65" i="7"/>
  <c r="X91" i="7"/>
  <c r="U91" i="7"/>
  <c r="X189" i="7"/>
  <c r="U189" i="7"/>
  <c r="X122" i="7"/>
  <c r="U122" i="7"/>
  <c r="X190" i="7"/>
  <c r="U190" i="7"/>
  <c r="X13" i="7"/>
  <c r="U13" i="7"/>
  <c r="X9" i="7"/>
  <c r="U9" i="7"/>
  <c r="X27" i="7"/>
  <c r="U27" i="7"/>
  <c r="X139" i="7"/>
  <c r="U139" i="7"/>
  <c r="X148" i="7"/>
  <c r="U148" i="7"/>
  <c r="X131" i="7"/>
  <c r="U131" i="7"/>
  <c r="X43" i="7"/>
  <c r="U43" i="7"/>
  <c r="X133" i="7"/>
  <c r="U133" i="7"/>
  <c r="Z50" i="7" l="1"/>
  <c r="R105" i="7"/>
  <c r="Z172" i="7"/>
  <c r="Z85" i="7"/>
  <c r="Z166" i="7"/>
  <c r="Z112" i="7"/>
  <c r="Z146" i="7"/>
  <c r="Z20" i="7"/>
  <c r="Z47" i="7"/>
  <c r="Z119" i="7"/>
  <c r="S118" i="7"/>
  <c r="V118" i="7" s="1"/>
  <c r="W118" i="7" s="1"/>
  <c r="Y118" i="7" s="1"/>
  <c r="Z4" i="7"/>
  <c r="Z18" i="7"/>
  <c r="Z182" i="7"/>
  <c r="Z24" i="7"/>
  <c r="Z64" i="7"/>
  <c r="Z70" i="7"/>
  <c r="Z142" i="7"/>
  <c r="Z61" i="7"/>
  <c r="Z136" i="7"/>
  <c r="Z54" i="7"/>
  <c r="Z181" i="7"/>
  <c r="Z30" i="7"/>
  <c r="Z133" i="7"/>
  <c r="Z148" i="7"/>
  <c r="Z9" i="7"/>
  <c r="Z122" i="7"/>
  <c r="Z65" i="7"/>
  <c r="Z80" i="7"/>
  <c r="Z5" i="7"/>
  <c r="Z88" i="7"/>
  <c r="Z177" i="7"/>
  <c r="Z155" i="7"/>
  <c r="Z21" i="7"/>
  <c r="Z66" i="7"/>
  <c r="Z75" i="7"/>
  <c r="Z153" i="7"/>
  <c r="Z16" i="7"/>
  <c r="Z82" i="7"/>
  <c r="Z157" i="7"/>
  <c r="Z63" i="7"/>
  <c r="Z34" i="7"/>
  <c r="Z87" i="7"/>
  <c r="Z138" i="7"/>
  <c r="Z45" i="7"/>
  <c r="T118" i="7"/>
  <c r="Z12" i="7"/>
  <c r="Z180" i="7"/>
  <c r="Z187" i="7"/>
  <c r="Z69" i="7"/>
  <c r="Z92" i="7"/>
  <c r="Z121" i="7"/>
  <c r="Z79" i="7"/>
  <c r="AI94" i="7"/>
  <c r="Z101" i="7"/>
  <c r="Z51" i="7"/>
  <c r="Z160" i="7"/>
  <c r="Z173" i="7"/>
  <c r="Z35" i="7"/>
  <c r="Z200" i="7"/>
  <c r="Z156" i="7"/>
  <c r="Z145" i="7"/>
  <c r="Z83" i="7"/>
  <c r="Z86" i="7"/>
  <c r="Z41" i="7"/>
  <c r="Z132" i="7"/>
  <c r="Z46" i="7"/>
  <c r="Z58" i="7"/>
  <c r="Z131" i="7"/>
  <c r="Z27" i="7"/>
  <c r="Z190" i="7"/>
  <c r="Z91" i="7"/>
  <c r="Z93" i="7"/>
  <c r="Z114" i="7"/>
  <c r="Z17" i="7"/>
  <c r="Z158" i="7"/>
  <c r="Z55" i="7"/>
  <c r="Z57" i="7"/>
  <c r="Z52" i="7"/>
  <c r="Z98" i="7"/>
  <c r="Z106" i="7"/>
  <c r="Z137" i="7"/>
  <c r="Z37" i="7"/>
  <c r="Z14" i="7"/>
  <c r="Z78" i="7"/>
  <c r="Z149" i="7"/>
  <c r="Z60" i="7"/>
  <c r="Z71" i="7"/>
  <c r="Z76" i="7"/>
  <c r="Z6" i="7"/>
  <c r="Z26" i="7"/>
  <c r="Z154" i="7"/>
  <c r="Z185" i="7"/>
  <c r="Z109" i="7"/>
  <c r="Z43" i="7"/>
  <c r="Z139" i="7"/>
  <c r="Z110" i="7"/>
  <c r="Z192" i="7"/>
  <c r="Z113" i="7"/>
  <c r="Z7" i="7"/>
  <c r="Z77" i="7"/>
  <c r="Z15" i="7"/>
  <c r="Z195" i="7"/>
  <c r="Z150" i="7"/>
  <c r="Z74" i="7"/>
  <c r="Z196" i="7"/>
  <c r="Z165" i="7"/>
  <c r="Z123" i="7"/>
  <c r="Z31" i="7"/>
  <c r="Z68" i="7"/>
  <c r="Z199" i="7"/>
  <c r="Z183" i="7"/>
  <c r="Z186" i="7"/>
  <c r="Z198" i="7"/>
  <c r="Z53" i="7"/>
  <c r="Z89" i="7"/>
  <c r="Z128" i="7"/>
  <c r="Z164" i="7"/>
  <c r="Z178" i="7"/>
  <c r="Z140" i="7"/>
  <c r="Z67" i="7"/>
  <c r="Z130" i="7"/>
  <c r="Z32" i="7"/>
  <c r="Z42" i="7"/>
  <c r="Z28" i="7"/>
  <c r="Z99" i="7"/>
  <c r="Z120" i="7"/>
  <c r="Z23" i="7"/>
  <c r="Z49" i="7"/>
  <c r="Z97" i="7"/>
  <c r="Z174" i="7"/>
  <c r="Z167" i="7"/>
  <c r="Z62" i="7"/>
  <c r="U347" i="7"/>
  <c r="X347" i="7"/>
  <c r="U320" i="7"/>
  <c r="X320" i="7"/>
  <c r="U291" i="7"/>
  <c r="X291" i="7"/>
  <c r="U290" i="7"/>
  <c r="X290" i="7"/>
  <c r="U264" i="7"/>
  <c r="X264" i="7"/>
  <c r="U263" i="7"/>
  <c r="X263" i="7"/>
  <c r="U235" i="7"/>
  <c r="X235" i="7"/>
  <c r="U234" i="7"/>
  <c r="X234" i="7"/>
  <c r="U208" i="7"/>
  <c r="X208" i="7"/>
  <c r="U207" i="7"/>
  <c r="X207" i="7"/>
  <c r="U349" i="7"/>
  <c r="X349" i="7"/>
  <c r="U348" i="7"/>
  <c r="X348" i="7"/>
  <c r="U322" i="7"/>
  <c r="X322" i="7"/>
  <c r="U321" i="7"/>
  <c r="X321" i="7"/>
  <c r="U296" i="7"/>
  <c r="X296" i="7"/>
  <c r="U295" i="7"/>
  <c r="X295" i="7"/>
  <c r="U269" i="7"/>
  <c r="X269" i="7"/>
  <c r="U268" i="7"/>
  <c r="X268" i="7"/>
  <c r="U240" i="7"/>
  <c r="X240" i="7"/>
  <c r="U239" i="7"/>
  <c r="X239" i="7"/>
  <c r="U213" i="7"/>
  <c r="X213" i="7"/>
  <c r="U212" i="7"/>
  <c r="X212" i="7"/>
  <c r="U335" i="7"/>
  <c r="X335" i="7"/>
  <c r="U334" i="7"/>
  <c r="X334" i="7"/>
  <c r="U306" i="7"/>
  <c r="X306" i="7"/>
  <c r="U279" i="7"/>
  <c r="X279" i="7"/>
  <c r="U252" i="7"/>
  <c r="X252" i="7"/>
  <c r="U223" i="7"/>
  <c r="X223" i="7"/>
  <c r="U337" i="7"/>
  <c r="X337" i="7"/>
  <c r="U336" i="7"/>
  <c r="X336" i="7"/>
  <c r="U311" i="7"/>
  <c r="X311" i="7"/>
  <c r="U310" i="7"/>
  <c r="X310" i="7"/>
  <c r="U284" i="7"/>
  <c r="X284" i="7"/>
  <c r="U283" i="7"/>
  <c r="X283" i="7"/>
  <c r="U257" i="7"/>
  <c r="X257" i="7"/>
  <c r="U256" i="7"/>
  <c r="X256" i="7"/>
  <c r="U228" i="7"/>
  <c r="X228" i="7"/>
  <c r="U227" i="7"/>
  <c r="X227" i="7"/>
  <c r="U352" i="7"/>
  <c r="X352" i="7"/>
  <c r="U351" i="7"/>
  <c r="X351" i="7"/>
  <c r="U326" i="7"/>
  <c r="X326" i="7"/>
  <c r="U325" i="7"/>
  <c r="X325" i="7"/>
  <c r="U297" i="7"/>
  <c r="X297" i="7"/>
  <c r="U270" i="7"/>
  <c r="X270" i="7"/>
  <c r="U214" i="7"/>
  <c r="X214" i="7"/>
  <c r="U357" i="7"/>
  <c r="X357" i="7"/>
  <c r="U356" i="7"/>
  <c r="X356" i="7"/>
  <c r="U328" i="7"/>
  <c r="X328" i="7"/>
  <c r="U327" i="7"/>
  <c r="X327" i="7"/>
  <c r="U302" i="7"/>
  <c r="X302" i="7"/>
  <c r="U301" i="7"/>
  <c r="X301" i="7"/>
  <c r="U248" i="7"/>
  <c r="X248" i="7"/>
  <c r="U247" i="7"/>
  <c r="X247" i="7"/>
  <c r="U219" i="7"/>
  <c r="X219" i="7"/>
  <c r="U218" i="7"/>
  <c r="X218" i="7"/>
  <c r="U317" i="7"/>
  <c r="X317" i="7"/>
  <c r="U316" i="7"/>
  <c r="X316" i="7"/>
  <c r="U261" i="7"/>
  <c r="X261" i="7"/>
  <c r="U346" i="7"/>
  <c r="X346" i="7"/>
  <c r="U345" i="7"/>
  <c r="X345" i="7"/>
  <c r="U293" i="7"/>
  <c r="X293" i="7"/>
  <c r="U292" i="7"/>
  <c r="X292" i="7"/>
  <c r="U210" i="7"/>
  <c r="X210" i="7"/>
  <c r="U209" i="7"/>
  <c r="X209" i="7"/>
  <c r="U338" i="7"/>
  <c r="X338" i="7"/>
  <c r="U309" i="7"/>
  <c r="X309" i="7"/>
  <c r="U308" i="7"/>
  <c r="X308" i="7"/>
  <c r="U282" i="7"/>
  <c r="X282" i="7"/>
  <c r="U281" i="7"/>
  <c r="X281" i="7"/>
  <c r="U255" i="7"/>
  <c r="X255" i="7"/>
  <c r="U254" i="7"/>
  <c r="X254" i="7"/>
  <c r="U226" i="7"/>
  <c r="X226" i="7"/>
  <c r="U225" i="7"/>
  <c r="X225" i="7"/>
  <c r="U340" i="7"/>
  <c r="X340" i="7"/>
  <c r="U339" i="7"/>
  <c r="X339" i="7"/>
  <c r="U314" i="7"/>
  <c r="X314" i="7"/>
  <c r="U313" i="7"/>
  <c r="X313" i="7"/>
  <c r="U287" i="7"/>
  <c r="X287" i="7"/>
  <c r="U286" i="7"/>
  <c r="X286" i="7"/>
  <c r="U260" i="7"/>
  <c r="X260" i="7"/>
  <c r="U259" i="7"/>
  <c r="X259" i="7"/>
  <c r="U231" i="7"/>
  <c r="X231" i="7"/>
  <c r="U230" i="7"/>
  <c r="X230" i="7"/>
  <c r="U204" i="7"/>
  <c r="X204" i="7"/>
  <c r="U203" i="7"/>
  <c r="X203" i="7"/>
  <c r="U241" i="7"/>
  <c r="X241" i="7"/>
  <c r="U275" i="7"/>
  <c r="X275" i="7"/>
  <c r="U274" i="7"/>
  <c r="X274" i="7"/>
  <c r="U288" i="7"/>
  <c r="X288" i="7"/>
  <c r="U205" i="7"/>
  <c r="X205" i="7"/>
  <c r="U319" i="7"/>
  <c r="X319" i="7"/>
  <c r="U318" i="7"/>
  <c r="X318" i="7"/>
  <c r="U237" i="7"/>
  <c r="X237" i="7"/>
  <c r="U236" i="7"/>
  <c r="X236" i="7"/>
  <c r="U355" i="7"/>
  <c r="X355" i="7"/>
  <c r="U354" i="7"/>
  <c r="X354" i="7"/>
  <c r="U329" i="7"/>
  <c r="X329" i="7"/>
  <c r="U300" i="7"/>
  <c r="X300" i="7"/>
  <c r="U299" i="7"/>
  <c r="X299" i="7"/>
  <c r="U273" i="7"/>
  <c r="X273" i="7"/>
  <c r="U272" i="7"/>
  <c r="X272" i="7"/>
  <c r="U244" i="7"/>
  <c r="X244" i="7"/>
  <c r="U243" i="7"/>
  <c r="X243" i="7"/>
  <c r="U217" i="7"/>
  <c r="X217" i="7"/>
  <c r="U216" i="7"/>
  <c r="X216" i="7"/>
  <c r="U331" i="7"/>
  <c r="X331" i="7"/>
  <c r="U330" i="7"/>
  <c r="X330" i="7"/>
  <c r="U305" i="7"/>
  <c r="X305" i="7"/>
  <c r="U304" i="7"/>
  <c r="X304" i="7"/>
  <c r="U278" i="7"/>
  <c r="X278" i="7"/>
  <c r="U277" i="7"/>
  <c r="X277" i="7"/>
  <c r="U251" i="7"/>
  <c r="X251" i="7"/>
  <c r="U250" i="7"/>
  <c r="X250" i="7"/>
  <c r="U222" i="7"/>
  <c r="X222" i="7"/>
  <c r="U221" i="7"/>
  <c r="X221" i="7"/>
  <c r="U344" i="7"/>
  <c r="X344" i="7"/>
  <c r="U343" i="7"/>
  <c r="X343" i="7"/>
  <c r="U232" i="7"/>
  <c r="X232" i="7"/>
  <c r="U266" i="7"/>
  <c r="X266" i="7"/>
  <c r="U265" i="7"/>
  <c r="X265" i="7"/>
  <c r="AD552" i="7"/>
  <c r="AG552" i="7"/>
  <c r="AD551" i="7"/>
  <c r="AG551" i="7"/>
  <c r="AD550" i="7"/>
  <c r="AG550" i="7"/>
  <c r="AD549" i="7"/>
  <c r="AG549" i="7"/>
  <c r="AD548" i="7"/>
  <c r="AG548" i="7"/>
  <c r="AD547" i="7"/>
  <c r="AG547" i="7"/>
  <c r="AD546" i="7"/>
  <c r="AG546" i="7"/>
  <c r="AD545" i="7"/>
  <c r="AG545" i="7"/>
  <c r="AD544" i="7"/>
  <c r="AG544" i="7"/>
  <c r="AD543" i="7"/>
  <c r="AG543" i="7"/>
  <c r="AD542" i="7"/>
  <c r="AG542" i="7"/>
  <c r="AD541" i="7"/>
  <c r="AG541" i="7"/>
  <c r="AD540" i="7"/>
  <c r="AG540" i="7"/>
  <c r="AD539" i="7"/>
  <c r="AG539" i="7"/>
  <c r="AD538" i="7"/>
  <c r="AG538" i="7"/>
  <c r="AD537" i="7"/>
  <c r="AG537" i="7"/>
  <c r="AD536" i="7"/>
  <c r="AG536" i="7"/>
  <c r="AD535" i="7"/>
  <c r="AG535" i="7"/>
  <c r="AD534" i="7"/>
  <c r="AG534" i="7"/>
  <c r="AD533" i="7"/>
  <c r="AG533" i="7"/>
  <c r="AD532" i="7"/>
  <c r="AG532" i="7"/>
  <c r="AD531" i="7"/>
  <c r="AG531" i="7"/>
  <c r="AD530" i="7"/>
  <c r="AG530" i="7"/>
  <c r="AD529" i="7"/>
  <c r="AG529" i="7"/>
  <c r="AD528" i="7"/>
  <c r="AG528" i="7"/>
  <c r="AD527" i="7"/>
  <c r="AG527" i="7"/>
  <c r="AD526" i="7"/>
  <c r="AG526" i="7"/>
  <c r="AD525" i="7"/>
  <c r="AG525" i="7"/>
  <c r="AD524" i="7"/>
  <c r="AG524" i="7"/>
  <c r="AD523" i="7"/>
  <c r="AG523" i="7"/>
  <c r="AD522" i="7"/>
  <c r="AG522" i="7"/>
  <c r="AD521" i="7"/>
  <c r="AG521" i="7"/>
  <c r="AD520" i="7"/>
  <c r="AG520" i="7"/>
  <c r="AD519" i="7"/>
  <c r="AG519" i="7"/>
  <c r="AD518" i="7"/>
  <c r="AG518" i="7"/>
  <c r="AD517" i="7"/>
  <c r="AG517" i="7"/>
  <c r="AD516" i="7"/>
  <c r="AG516" i="7"/>
  <c r="AD515" i="7"/>
  <c r="AG515" i="7"/>
  <c r="AD514" i="7"/>
  <c r="AG514" i="7"/>
  <c r="AD513" i="7"/>
  <c r="AG513" i="7"/>
  <c r="AD512" i="7"/>
  <c r="AG512" i="7"/>
  <c r="AD511" i="7"/>
  <c r="AG511" i="7"/>
  <c r="AD510" i="7"/>
  <c r="AG510" i="7"/>
  <c r="AD509" i="7"/>
  <c r="AG509" i="7"/>
  <c r="AD508" i="7"/>
  <c r="AG508" i="7"/>
  <c r="AD507" i="7"/>
  <c r="AG507" i="7"/>
  <c r="AD506" i="7"/>
  <c r="AG506" i="7"/>
  <c r="AD505" i="7"/>
  <c r="AG505" i="7"/>
  <c r="AD504" i="7"/>
  <c r="AG504" i="7"/>
  <c r="AD503" i="7"/>
  <c r="AG503" i="7"/>
  <c r="AD502" i="7"/>
  <c r="AG502" i="7"/>
  <c r="AD501" i="7"/>
  <c r="AG501" i="7"/>
  <c r="AD500" i="7"/>
  <c r="AG500" i="7"/>
  <c r="AD499" i="7"/>
  <c r="AG499" i="7"/>
  <c r="AD498" i="7"/>
  <c r="AG498" i="7"/>
  <c r="AD497" i="7"/>
  <c r="AG497" i="7"/>
  <c r="AD496" i="7"/>
  <c r="AG496" i="7"/>
  <c r="AD495" i="7"/>
  <c r="AG495" i="7"/>
  <c r="AD494" i="7"/>
  <c r="AG494" i="7"/>
  <c r="AD493" i="7"/>
  <c r="AG493" i="7"/>
  <c r="AD492" i="7"/>
  <c r="AG492" i="7"/>
  <c r="AD491" i="7"/>
  <c r="AG491" i="7"/>
  <c r="AD490" i="7"/>
  <c r="AG490" i="7"/>
  <c r="AD489" i="7"/>
  <c r="AG489" i="7"/>
  <c r="AD488" i="7"/>
  <c r="AG488" i="7"/>
  <c r="AD487" i="7"/>
  <c r="AG487" i="7"/>
  <c r="AD486" i="7"/>
  <c r="AG486" i="7"/>
  <c r="AD485" i="7"/>
  <c r="AG485" i="7"/>
  <c r="AD484" i="7"/>
  <c r="AG484" i="7"/>
  <c r="AD483" i="7"/>
  <c r="AG483" i="7"/>
  <c r="AD482" i="7"/>
  <c r="AG482" i="7"/>
  <c r="AD481" i="7"/>
  <c r="AG481" i="7"/>
  <c r="AD480" i="7"/>
  <c r="AG480" i="7"/>
  <c r="AD479" i="7"/>
  <c r="AG479" i="7"/>
  <c r="AD478" i="7"/>
  <c r="AG478" i="7"/>
  <c r="AD477" i="7"/>
  <c r="AG477" i="7"/>
  <c r="AD476" i="7"/>
  <c r="AG476" i="7"/>
  <c r="AD475" i="7"/>
  <c r="AG475" i="7"/>
  <c r="AD474" i="7"/>
  <c r="AG474" i="7"/>
  <c r="AD473" i="7"/>
  <c r="AG473" i="7"/>
  <c r="AD472" i="7"/>
  <c r="AG472" i="7"/>
  <c r="AD471" i="7"/>
  <c r="AG471" i="7"/>
  <c r="AD470" i="7"/>
  <c r="AG470" i="7"/>
  <c r="AD469" i="7"/>
  <c r="AG469" i="7"/>
  <c r="AD468" i="7"/>
  <c r="AG468" i="7"/>
  <c r="AD467" i="7"/>
  <c r="AG467" i="7"/>
  <c r="AD466" i="7"/>
  <c r="AG466" i="7"/>
  <c r="AD465" i="7"/>
  <c r="AG465" i="7"/>
  <c r="AD464" i="7"/>
  <c r="AG464" i="7"/>
  <c r="AD463" i="7"/>
  <c r="AG463" i="7"/>
  <c r="AD462" i="7"/>
  <c r="AG462" i="7"/>
  <c r="AD461" i="7"/>
  <c r="AG461" i="7"/>
  <c r="AD460" i="7"/>
  <c r="AG460" i="7"/>
  <c r="AD459" i="7"/>
  <c r="AG459" i="7"/>
  <c r="AD458" i="7"/>
  <c r="AG458" i="7"/>
  <c r="AD457" i="7"/>
  <c r="AG457" i="7"/>
  <c r="AD456" i="7"/>
  <c r="AG456" i="7"/>
  <c r="AD455" i="7"/>
  <c r="AG455" i="7"/>
  <c r="AD454" i="7"/>
  <c r="AG454" i="7"/>
  <c r="AD453" i="7"/>
  <c r="AG453" i="7"/>
  <c r="AD452" i="7"/>
  <c r="AG452" i="7"/>
  <c r="AD451" i="7"/>
  <c r="AG451" i="7"/>
  <c r="AD450" i="7"/>
  <c r="AG450" i="7"/>
  <c r="AD449" i="7"/>
  <c r="AG449" i="7"/>
  <c r="AD448" i="7"/>
  <c r="AG448" i="7"/>
  <c r="AD447" i="7"/>
  <c r="AG447" i="7"/>
  <c r="AD446" i="7"/>
  <c r="AG446" i="7"/>
  <c r="AD445" i="7"/>
  <c r="AG445" i="7"/>
  <c r="AD444" i="7"/>
  <c r="AG444" i="7"/>
  <c r="AD443" i="7"/>
  <c r="AG443" i="7"/>
  <c r="AD442" i="7"/>
  <c r="AG442" i="7"/>
  <c r="AD441" i="7"/>
  <c r="AG441" i="7"/>
  <c r="AD440" i="7"/>
  <c r="AG440" i="7"/>
  <c r="AD439" i="7"/>
  <c r="AG439" i="7"/>
  <c r="AD438" i="7"/>
  <c r="AG438" i="7"/>
  <c r="AD437" i="7"/>
  <c r="AG437" i="7"/>
  <c r="AD436" i="7"/>
  <c r="AG436" i="7"/>
  <c r="AD435" i="7"/>
  <c r="AG435" i="7"/>
  <c r="AD434" i="7"/>
  <c r="AG434" i="7"/>
  <c r="AD433" i="7"/>
  <c r="AG433" i="7"/>
  <c r="AD432" i="7"/>
  <c r="AG432" i="7"/>
  <c r="AD431" i="7"/>
  <c r="AG431" i="7"/>
  <c r="AD430" i="7"/>
  <c r="AG430" i="7"/>
  <c r="AD429" i="7"/>
  <c r="AG429" i="7"/>
  <c r="AD428" i="7"/>
  <c r="AG428" i="7"/>
  <c r="AD427" i="7"/>
  <c r="AG427" i="7"/>
  <c r="AD426" i="7"/>
  <c r="AG426" i="7"/>
  <c r="AD425" i="7"/>
  <c r="AG425" i="7"/>
  <c r="AD424" i="7"/>
  <c r="AG424" i="7"/>
  <c r="AD423" i="7"/>
  <c r="AG423" i="7"/>
  <c r="AD422" i="7"/>
  <c r="AG422" i="7"/>
  <c r="AD421" i="7"/>
  <c r="AG421" i="7"/>
  <c r="AD420" i="7"/>
  <c r="AG420" i="7"/>
  <c r="AD419" i="7"/>
  <c r="AG419" i="7"/>
  <c r="AD418" i="7"/>
  <c r="AG418" i="7"/>
  <c r="AD417" i="7"/>
  <c r="AG417" i="7"/>
  <c r="AD416" i="7"/>
  <c r="AG416" i="7"/>
  <c r="AD415" i="7"/>
  <c r="AG415" i="7"/>
  <c r="AD414" i="7"/>
  <c r="AG414" i="7"/>
  <c r="AD413" i="7"/>
  <c r="AG413" i="7"/>
  <c r="AD412" i="7"/>
  <c r="AG412" i="7"/>
  <c r="AD411" i="7"/>
  <c r="AG411" i="7"/>
  <c r="AD410" i="7"/>
  <c r="AG410" i="7"/>
  <c r="AD409" i="7"/>
  <c r="AG409" i="7"/>
  <c r="AD408" i="7"/>
  <c r="AG408" i="7"/>
  <c r="AD407" i="7"/>
  <c r="AG407" i="7"/>
  <c r="AD406" i="7"/>
  <c r="AG406" i="7"/>
  <c r="AD405" i="7"/>
  <c r="AG405" i="7"/>
  <c r="AD404" i="7"/>
  <c r="AG404" i="7"/>
  <c r="AD403" i="7"/>
  <c r="AG403" i="7"/>
  <c r="AD402" i="7"/>
  <c r="AG402" i="7"/>
  <c r="AD401" i="7"/>
  <c r="AG401" i="7"/>
  <c r="AD400" i="7"/>
  <c r="AG400" i="7"/>
  <c r="AD399" i="7"/>
  <c r="AG399" i="7"/>
  <c r="AD398" i="7"/>
  <c r="AG398" i="7"/>
  <c r="AD397" i="7"/>
  <c r="AG397" i="7"/>
  <c r="AD396" i="7"/>
  <c r="AG396" i="7"/>
  <c r="AD395" i="7"/>
  <c r="AG395" i="7"/>
  <c r="AD394" i="7"/>
  <c r="AG394" i="7"/>
  <c r="AD393" i="7"/>
  <c r="AG393" i="7"/>
  <c r="AD392" i="7"/>
  <c r="AG392" i="7"/>
  <c r="AD391" i="7"/>
  <c r="AG391" i="7"/>
  <c r="AD390" i="7"/>
  <c r="AG390" i="7"/>
  <c r="AD389" i="7"/>
  <c r="AG389" i="7"/>
  <c r="AD388" i="7"/>
  <c r="AG388" i="7"/>
  <c r="AD387" i="7"/>
  <c r="AG387" i="7"/>
  <c r="AD386" i="7"/>
  <c r="AG386" i="7"/>
  <c r="AD385" i="7"/>
  <c r="AG385" i="7"/>
  <c r="AD384" i="7"/>
  <c r="AG384" i="7"/>
  <c r="AD383" i="7"/>
  <c r="AG383" i="7"/>
  <c r="AD382" i="7"/>
  <c r="AG382" i="7"/>
  <c r="AD381" i="7"/>
  <c r="AG381" i="7"/>
  <c r="AD380" i="7"/>
  <c r="AG380" i="7"/>
  <c r="AD379" i="7"/>
  <c r="AG379" i="7"/>
  <c r="AD378" i="7"/>
  <c r="AG378" i="7"/>
  <c r="AD377" i="7"/>
  <c r="AG377" i="7"/>
  <c r="AD376" i="7"/>
  <c r="AG376" i="7"/>
  <c r="AD375" i="7"/>
  <c r="AG375" i="7"/>
  <c r="AD374" i="7"/>
  <c r="AG374" i="7"/>
  <c r="AD373" i="7"/>
  <c r="AG373" i="7"/>
  <c r="AD372" i="7"/>
  <c r="AG372" i="7"/>
  <c r="AD371" i="7"/>
  <c r="AG371" i="7"/>
  <c r="AD370" i="7"/>
  <c r="AG370" i="7"/>
  <c r="AD369" i="7"/>
  <c r="AG369" i="7"/>
  <c r="AD368" i="7"/>
  <c r="AG368" i="7"/>
  <c r="AD367" i="7"/>
  <c r="AG367" i="7"/>
  <c r="AD366" i="7"/>
  <c r="AG366" i="7"/>
  <c r="AD365" i="7"/>
  <c r="AG365" i="7"/>
  <c r="AD364" i="7"/>
  <c r="AG364" i="7"/>
  <c r="AD363" i="7"/>
  <c r="AG363" i="7"/>
  <c r="AD362" i="7"/>
  <c r="AG362" i="7"/>
  <c r="AD361" i="7"/>
  <c r="AG361" i="7"/>
  <c r="AD360" i="7"/>
  <c r="AG360" i="7"/>
  <c r="Z358" i="7"/>
  <c r="Z332" i="7"/>
  <c r="Z303" i="7"/>
  <c r="Z276" i="7"/>
  <c r="Z249" i="7"/>
  <c r="Z220" i="7"/>
  <c r="Z307" i="7"/>
  <c r="Z298" i="7"/>
  <c r="Z289" i="7"/>
  <c r="Z280" i="7"/>
  <c r="Z271" i="7"/>
  <c r="Z262" i="7"/>
  <c r="Z253" i="7"/>
  <c r="Z245" i="7"/>
  <c r="Z350" i="7"/>
  <c r="Z323" i="7"/>
  <c r="Z294" i="7"/>
  <c r="Z267" i="7"/>
  <c r="Z238" i="7"/>
  <c r="Z211" i="7"/>
  <c r="Z315" i="7"/>
  <c r="Z359" i="7"/>
  <c r="Z246" i="7"/>
  <c r="Z341" i="7"/>
  <c r="Z312" i="7"/>
  <c r="Z285" i="7"/>
  <c r="Z258" i="7"/>
  <c r="Z229" i="7"/>
  <c r="Z202" i="7"/>
  <c r="Z353" i="7"/>
  <c r="Z342" i="7"/>
  <c r="Z333" i="7"/>
  <c r="Z324" i="7"/>
  <c r="Z242" i="7"/>
  <c r="Z233" i="7"/>
  <c r="Z224" i="7"/>
  <c r="Z215" i="7"/>
  <c r="Z206" i="7"/>
  <c r="U201" i="7"/>
  <c r="X201" i="7"/>
  <c r="Z13" i="7"/>
  <c r="Z189" i="7"/>
  <c r="AC189" i="7" s="1"/>
  <c r="Z176" i="7"/>
  <c r="Z115" i="7"/>
  <c r="AA115" i="7" s="1"/>
  <c r="Z151" i="7"/>
  <c r="Z11" i="7"/>
  <c r="Z127" i="7"/>
  <c r="Z147" i="7"/>
  <c r="Z84" i="7"/>
  <c r="Z25" i="7"/>
  <c r="Z59" i="7"/>
  <c r="Z125" i="7"/>
  <c r="Z73" i="7"/>
  <c r="Z124" i="7"/>
  <c r="Z10" i="7"/>
  <c r="Z40" i="7"/>
  <c r="AA189" i="7"/>
  <c r="AA5" i="7"/>
  <c r="AB5" i="7"/>
  <c r="AE5" i="7" s="1"/>
  <c r="AF5" i="7" s="1"/>
  <c r="AH5" i="7" s="1"/>
  <c r="AC5" i="7"/>
  <c r="AA155" i="7"/>
  <c r="AB155" i="7"/>
  <c r="AE155" i="7" s="1"/>
  <c r="AF155" i="7" s="1"/>
  <c r="AH155" i="7" s="1"/>
  <c r="AC155" i="7"/>
  <c r="AA21" i="7"/>
  <c r="AB21" i="7"/>
  <c r="AE21" i="7" s="1"/>
  <c r="AF21" i="7" s="1"/>
  <c r="AH21" i="7" s="1"/>
  <c r="AC21" i="7"/>
  <c r="AA34" i="7"/>
  <c r="AB34" i="7"/>
  <c r="AE34" i="7" s="1"/>
  <c r="AF34" i="7" s="1"/>
  <c r="AH34" i="7" s="1"/>
  <c r="AC34" i="7"/>
  <c r="BJ87" i="11"/>
  <c r="BK87" i="11" s="1"/>
  <c r="BL87" i="11" s="1"/>
  <c r="BJ356" i="11"/>
  <c r="BK356" i="11" s="1"/>
  <c r="BL356" i="11" s="1"/>
  <c r="BJ160" i="11"/>
  <c r="BK160" i="11" s="1"/>
  <c r="BL160" i="11" s="1"/>
  <c r="AA87" i="7"/>
  <c r="AB87" i="7"/>
  <c r="AE87" i="7" s="1"/>
  <c r="AF87" i="7" s="1"/>
  <c r="AH87" i="7" s="1"/>
  <c r="AC87" i="7"/>
  <c r="BJ170" i="11"/>
  <c r="BK170" i="11" s="1"/>
  <c r="BL170" i="11" s="1"/>
  <c r="AA66" i="7"/>
  <c r="AB66" i="7"/>
  <c r="AE66" i="7" s="1"/>
  <c r="AF66" i="7" s="1"/>
  <c r="AH66" i="7" s="1"/>
  <c r="AC66" i="7"/>
  <c r="BJ50" i="11"/>
  <c r="BK50" i="11" s="1"/>
  <c r="BL50" i="11" s="1"/>
  <c r="BJ132" i="11"/>
  <c r="BK132" i="11" s="1"/>
  <c r="BL132" i="11" s="1"/>
  <c r="BJ196" i="11"/>
  <c r="BK196" i="11" s="1"/>
  <c r="BL196" i="11" s="1"/>
  <c r="BJ199" i="11"/>
  <c r="BK199" i="11" s="1"/>
  <c r="BL199" i="11" s="1"/>
  <c r="BN79" i="11"/>
  <c r="BP79" i="11" s="1" a="1"/>
  <c r="BP79" i="11" s="1"/>
  <c r="BQ79" i="11" s="1"/>
  <c r="BS79" i="11" s="1"/>
  <c r="BM79" i="11" a="1"/>
  <c r="BM79" i="11" s="1"/>
  <c r="BR79" i="11" s="1"/>
  <c r="AA86" i="7"/>
  <c r="AB86" i="7"/>
  <c r="AE86" i="7" s="1"/>
  <c r="AF86" i="7" s="1"/>
  <c r="AH86" i="7" s="1"/>
  <c r="AC86" i="7"/>
  <c r="AA41" i="7"/>
  <c r="AC41" i="7"/>
  <c r="AB41" i="7"/>
  <c r="AE41" i="7" s="1"/>
  <c r="AF41" i="7" s="1"/>
  <c r="AH41" i="7" s="1"/>
  <c r="BN78" i="11"/>
  <c r="BP78" i="11" s="1" a="1"/>
  <c r="BP78" i="11" s="1"/>
  <c r="BQ78" i="11" s="1"/>
  <c r="BS78" i="11" s="1"/>
  <c r="BM78" i="11" a="1"/>
  <c r="BM78" i="11" s="1"/>
  <c r="BR78" i="11" s="1"/>
  <c r="AA132" i="7"/>
  <c r="AC132" i="7"/>
  <c r="AB132" i="7"/>
  <c r="AE132" i="7" s="1"/>
  <c r="AF132" i="7" s="1"/>
  <c r="AH132" i="7" s="1"/>
  <c r="BN330" i="11"/>
  <c r="BP330" i="11" s="1" a="1"/>
  <c r="BP330" i="11" s="1"/>
  <c r="BQ330" i="11" s="1"/>
  <c r="BM330" i="11" a="1"/>
  <c r="BM330" i="11" s="1"/>
  <c r="AA75" i="7"/>
  <c r="AC75" i="7"/>
  <c r="AB75" i="7"/>
  <c r="AE75" i="7" s="1"/>
  <c r="AF75" i="7" s="1"/>
  <c r="AH75" i="7" s="1"/>
  <c r="BN146" i="11"/>
  <c r="BP146" i="11" s="1" a="1"/>
  <c r="BP146" i="11" s="1"/>
  <c r="BQ146" i="11" s="1"/>
  <c r="BS146" i="11" s="1"/>
  <c r="BM146" i="11" a="1"/>
  <c r="BM146" i="11" s="1"/>
  <c r="BR146" i="11" s="1"/>
  <c r="BN237" i="11"/>
  <c r="BP237" i="11" s="1" a="1"/>
  <c r="BP237" i="11" s="1"/>
  <c r="BQ237" i="11" s="1"/>
  <c r="BM237" i="11" a="1"/>
  <c r="BM237" i="11" s="1"/>
  <c r="AA92" i="7"/>
  <c r="AB92" i="7"/>
  <c r="AE92" i="7" s="1"/>
  <c r="AF92" i="7" s="1"/>
  <c r="AH92" i="7" s="1"/>
  <c r="AC92" i="7"/>
  <c r="AA121" i="7"/>
  <c r="AC121" i="7"/>
  <c r="AB121" i="7"/>
  <c r="AE121" i="7" s="1"/>
  <c r="AF121" i="7" s="1"/>
  <c r="AH121" i="7" s="1"/>
  <c r="AA79" i="7"/>
  <c r="AC79" i="7"/>
  <c r="AB79" i="7"/>
  <c r="AE79" i="7" s="1"/>
  <c r="AF79" i="7" s="1"/>
  <c r="AH79" i="7" s="1"/>
  <c r="BN227" i="11"/>
  <c r="BP227" i="11" s="1" a="1"/>
  <c r="BP227" i="11" s="1"/>
  <c r="BQ227" i="11" s="1"/>
  <c r="BM227" i="11" a="1"/>
  <c r="BM227" i="11" s="1"/>
  <c r="AA185" i="7"/>
  <c r="AB185" i="7"/>
  <c r="AE185" i="7" s="1"/>
  <c r="AF185" i="7" s="1"/>
  <c r="AH185" i="7" s="1"/>
  <c r="AC185" i="7"/>
  <c r="BN8" i="11"/>
  <c r="BP8" i="11" s="1" a="1"/>
  <c r="BP8" i="11" s="1"/>
  <c r="BQ8" i="11" s="1"/>
  <c r="BS8" i="11" s="1"/>
  <c r="BM8" i="11" a="1"/>
  <c r="BM8" i="11" s="1"/>
  <c r="BR8" i="11" s="1"/>
  <c r="BN150" i="11"/>
  <c r="BP150" i="11" s="1" a="1"/>
  <c r="BP150" i="11" s="1"/>
  <c r="BQ150" i="11" s="1"/>
  <c r="BS150" i="11" s="1"/>
  <c r="BM150" i="11" a="1"/>
  <c r="BM150" i="11" s="1"/>
  <c r="BR150" i="11" s="1"/>
  <c r="AA109" i="7"/>
  <c r="AC109" i="7"/>
  <c r="AB109" i="7"/>
  <c r="AE109" i="7" s="1"/>
  <c r="AF109" i="7" s="1"/>
  <c r="AH109" i="7" s="1"/>
  <c r="BN233" i="11"/>
  <c r="BP233" i="11" s="1" a="1"/>
  <c r="BP233" i="11" s="1"/>
  <c r="BQ233" i="11" s="1"/>
  <c r="BM233" i="11" a="1"/>
  <c r="BM233" i="11" s="1"/>
  <c r="BN173" i="11"/>
  <c r="BP173" i="11" s="1" a="1"/>
  <c r="BP173" i="11" s="1"/>
  <c r="BQ173" i="11" s="1"/>
  <c r="BS173" i="11" s="1"/>
  <c r="BM173" i="11" a="1"/>
  <c r="BM173" i="11" s="1"/>
  <c r="BR173" i="11" s="1"/>
  <c r="BN240" i="11"/>
  <c r="BP240" i="11" s="1" a="1"/>
  <c r="BP240" i="11" s="1"/>
  <c r="BQ240" i="11" s="1"/>
  <c r="BM240" i="11" a="1"/>
  <c r="BM240" i="11" s="1"/>
  <c r="BN222" i="11"/>
  <c r="BP222" i="11" s="1" a="1"/>
  <c r="BP222" i="11" s="1"/>
  <c r="BQ222" i="11" s="1"/>
  <c r="BM222" i="11" a="1"/>
  <c r="BM222" i="11" s="1"/>
  <c r="AA25" i="7"/>
  <c r="AC25" i="7"/>
  <c r="AB25" i="7"/>
  <c r="AE25" i="7" s="1"/>
  <c r="AF25" i="7" s="1"/>
  <c r="AH25" i="7" s="1"/>
  <c r="AA59" i="7"/>
  <c r="AC59" i="7"/>
  <c r="AB59" i="7"/>
  <c r="AE59" i="7" s="1"/>
  <c r="AF59" i="7" s="1"/>
  <c r="AH59" i="7" s="1"/>
  <c r="AA42" i="7"/>
  <c r="AB42" i="7"/>
  <c r="AE42" i="7" s="1"/>
  <c r="AF42" i="7" s="1"/>
  <c r="AH42" i="7" s="1"/>
  <c r="AC42" i="7"/>
  <c r="BJ319" i="11"/>
  <c r="BK319" i="11" s="1"/>
  <c r="BL319" i="11" s="1"/>
  <c r="BJ55" i="11"/>
  <c r="BK55" i="11" s="1"/>
  <c r="BL55" i="11" s="1"/>
  <c r="BJ323" i="11"/>
  <c r="BK323" i="11" s="1"/>
  <c r="BL323" i="11" s="1"/>
  <c r="BJ324" i="11"/>
  <c r="BK324" i="11" s="1"/>
  <c r="BL324" i="11" s="1"/>
  <c r="AA4" i="7"/>
  <c r="AB4" i="7"/>
  <c r="AE4" i="7" s="1"/>
  <c r="AF4" i="7" s="1"/>
  <c r="AH4" i="7" s="1"/>
  <c r="AC4" i="7"/>
  <c r="BJ198" i="11"/>
  <c r="BK198" i="11" s="1"/>
  <c r="BL198" i="11" s="1"/>
  <c r="AA199" i="7"/>
  <c r="AB199" i="7"/>
  <c r="AE199" i="7" s="1"/>
  <c r="AF199" i="7" s="1"/>
  <c r="AH199" i="7" s="1"/>
  <c r="AC199" i="7"/>
  <c r="AA183" i="7"/>
  <c r="AB183" i="7"/>
  <c r="AE183" i="7" s="1"/>
  <c r="AF183" i="7" s="1"/>
  <c r="AH183" i="7" s="1"/>
  <c r="AC183" i="7"/>
  <c r="AA120" i="7"/>
  <c r="AC120" i="7"/>
  <c r="AB120" i="7"/>
  <c r="AE120" i="7" s="1"/>
  <c r="AF120" i="7" s="1"/>
  <c r="AH120" i="7" s="1"/>
  <c r="AA53" i="7"/>
  <c r="AB53" i="7"/>
  <c r="AE53" i="7" s="1"/>
  <c r="AF53" i="7" s="1"/>
  <c r="AH53" i="7" s="1"/>
  <c r="AC53" i="7"/>
  <c r="AA10" i="7"/>
  <c r="AB10" i="7"/>
  <c r="AE10" i="7" s="1"/>
  <c r="AF10" i="7" s="1"/>
  <c r="AH10" i="7" s="1"/>
  <c r="AC10" i="7"/>
  <c r="AA89" i="7"/>
  <c r="AB89" i="7"/>
  <c r="AE89" i="7" s="1"/>
  <c r="AF89" i="7" s="1"/>
  <c r="AH89" i="7" s="1"/>
  <c r="AC89" i="7"/>
  <c r="BJ320" i="11"/>
  <c r="BK320" i="11" s="1"/>
  <c r="BL320" i="11" s="1"/>
  <c r="BJ203" i="11"/>
  <c r="BK203" i="11" s="1"/>
  <c r="BL203" i="11" s="1"/>
  <c r="BJ216" i="11"/>
  <c r="BK216" i="11"/>
  <c r="BL216" i="11" s="1"/>
  <c r="AA128" i="7"/>
  <c r="AB128" i="7"/>
  <c r="AE128" i="7"/>
  <c r="AF128" i="7" s="1"/>
  <c r="AH128" i="7" s="1"/>
  <c r="AC128" i="7"/>
  <c r="BJ223" i="11"/>
  <c r="BK223" i="11"/>
  <c r="BL223" i="11" s="1"/>
  <c r="BJ224" i="11"/>
  <c r="BK224" i="11" s="1"/>
  <c r="BL224" i="11" s="1"/>
  <c r="BJ228" i="11"/>
  <c r="BK228" i="11" s="1"/>
  <c r="BL228" i="11" s="1"/>
  <c r="BJ98" i="11"/>
  <c r="BK98" i="11" s="1"/>
  <c r="BL98" i="11" s="1"/>
  <c r="AA174" i="7"/>
  <c r="AB174" i="7"/>
  <c r="AE174" i="7" s="1"/>
  <c r="AF174" i="7" s="1"/>
  <c r="AH174" i="7" s="1"/>
  <c r="AC174" i="7"/>
  <c r="BJ171" i="11"/>
  <c r="BK171" i="11" s="1"/>
  <c r="BL171" i="11" s="1"/>
  <c r="BJ23" i="11"/>
  <c r="BK23" i="11" s="1"/>
  <c r="BL23" i="11" s="1"/>
  <c r="AA167" i="7"/>
  <c r="AB167" i="7"/>
  <c r="AE167" i="7" s="1"/>
  <c r="AF167" i="7" s="1"/>
  <c r="AH167" i="7" s="1"/>
  <c r="AC167" i="7"/>
  <c r="AA62" i="7"/>
  <c r="AB62" i="7"/>
  <c r="AE62" i="7" s="1"/>
  <c r="AF62" i="7" s="1"/>
  <c r="AH62" i="7" s="1"/>
  <c r="AC62" i="7"/>
  <c r="BN204" i="11"/>
  <c r="BP204" i="11" s="1" a="1"/>
  <c r="BP204" i="11" s="1"/>
  <c r="BQ204" i="11" s="1"/>
  <c r="BM204" i="11" a="1"/>
  <c r="BM204" i="11" s="1"/>
  <c r="BN141" i="11"/>
  <c r="BP141" i="11" s="1" a="1"/>
  <c r="BP141" i="11" s="1"/>
  <c r="BQ141" i="11" s="1"/>
  <c r="BS141" i="11" s="1"/>
  <c r="BM141" i="11" a="1"/>
  <c r="BM141" i="11" s="1"/>
  <c r="BR141" i="11" s="1"/>
  <c r="BN151" i="11"/>
  <c r="BP151" i="11" s="1" a="1"/>
  <c r="BP151" i="11" s="1"/>
  <c r="BQ151" i="11" s="1"/>
  <c r="BS151" i="11" s="1"/>
  <c r="BM151" i="11" a="1"/>
  <c r="BM151" i="11" s="1"/>
  <c r="BR151" i="11" s="1"/>
  <c r="BN235" i="11"/>
  <c r="BP235" i="11" s="1" a="1"/>
  <c r="BP235" i="11" s="1"/>
  <c r="BQ235" i="11" s="1"/>
  <c r="BM235" i="11" a="1"/>
  <c r="BM235" i="11" s="1"/>
  <c r="BN105" i="11"/>
  <c r="BP105" i="11" s="1" a="1"/>
  <c r="BP105" i="11" s="1"/>
  <c r="BQ105" i="11" s="1"/>
  <c r="BS105" i="11" s="1"/>
  <c r="BM105" i="11" a="1"/>
  <c r="BM105" i="11" s="1"/>
  <c r="BR105" i="11" s="1"/>
  <c r="BN127" i="11"/>
  <c r="BP127" i="11" s="1" a="1"/>
  <c r="BP127" i="11" s="1"/>
  <c r="BQ127" i="11" s="1"/>
  <c r="BS127" i="11" s="1"/>
  <c r="BM127" i="11" a="1"/>
  <c r="BM127" i="11" s="1"/>
  <c r="BR127" i="11" s="1"/>
  <c r="BN209" i="11"/>
  <c r="BP209" i="11" s="1" a="1"/>
  <c r="BP209" i="11" s="1"/>
  <c r="BQ209" i="11" s="1"/>
  <c r="BM209" i="11" a="1"/>
  <c r="BM209" i="11" s="1"/>
  <c r="BN189" i="11"/>
  <c r="BP189" i="11" s="1" a="1"/>
  <c r="BP189" i="11" s="1"/>
  <c r="BQ189" i="11" s="1"/>
  <c r="BS189" i="11" s="1"/>
  <c r="BM189" i="11" a="1"/>
  <c r="BM189" i="11" s="1"/>
  <c r="BR189" i="11" s="1"/>
  <c r="BJ54" i="11"/>
  <c r="BK54" i="11" s="1"/>
  <c r="BL54" i="11" s="1"/>
  <c r="BJ62" i="11"/>
  <c r="BK62" i="11" s="1"/>
  <c r="BL62" i="11" s="1"/>
  <c r="BJ251" i="11"/>
  <c r="BK251" i="11" s="1"/>
  <c r="BL251" i="11" s="1"/>
  <c r="BJ86" i="11"/>
  <c r="BK86" i="11" s="1"/>
  <c r="BL86" i="11" s="1"/>
  <c r="BJ290" i="11"/>
  <c r="BK290" i="11" s="1"/>
  <c r="BL290" i="11" s="1"/>
  <c r="BJ283" i="11"/>
  <c r="BK283" i="11" s="1"/>
  <c r="BL283" i="11" s="1"/>
  <c r="BJ73" i="11"/>
  <c r="BK73" i="11" s="1"/>
  <c r="BL73" i="11" s="1"/>
  <c r="BN225" i="11"/>
  <c r="BP225" i="11" s="1" a="1"/>
  <c r="BP225" i="11" s="1"/>
  <c r="BQ225" i="11" s="1"/>
  <c r="BM225" i="11" a="1"/>
  <c r="BM225" i="11" s="1"/>
  <c r="BN357" i="11"/>
  <c r="BP357" i="11" s="1" a="1"/>
  <c r="BP357" i="11" s="1"/>
  <c r="BQ357" i="11" s="1"/>
  <c r="BM357" i="11" a="1"/>
  <c r="BM357" i="11" s="1"/>
  <c r="BN155" i="11"/>
  <c r="BP155" i="11" s="1" a="1"/>
  <c r="BP155" i="11" s="1"/>
  <c r="BQ155" i="11" s="1"/>
  <c r="BS155" i="11" s="1"/>
  <c r="BM155" i="11" a="1"/>
  <c r="BM155" i="11" s="1"/>
  <c r="BR155" i="11" s="1"/>
  <c r="BN133" i="11"/>
  <c r="BP133" i="11" s="1" a="1"/>
  <c r="BP133" i="11" s="1"/>
  <c r="BQ133" i="11" s="1"/>
  <c r="BS133" i="11" s="1"/>
  <c r="BM133" i="11" a="1"/>
  <c r="BM133" i="11" s="1"/>
  <c r="BR133" i="11" s="1"/>
  <c r="BN220" i="11"/>
  <c r="BP220" i="11" s="1" a="1"/>
  <c r="BP220" i="11" s="1"/>
  <c r="BQ220" i="11" s="1"/>
  <c r="BM220" i="11" a="1"/>
  <c r="BM220" i="11" s="1"/>
  <c r="BN41" i="11"/>
  <c r="BP41" i="11" s="1" a="1"/>
  <c r="BP41" i="11" s="1"/>
  <c r="BQ41" i="11" s="1"/>
  <c r="BS41" i="11" s="1"/>
  <c r="BM41" i="11" a="1"/>
  <c r="BM41" i="11" s="1"/>
  <c r="BR41" i="11" s="1"/>
  <c r="BJ268" i="11"/>
  <c r="BK268" i="11" s="1"/>
  <c r="BL268" i="11" s="1"/>
  <c r="BJ59" i="11"/>
  <c r="BK59" i="11" s="1"/>
  <c r="BL59" i="11" s="1"/>
  <c r="BJ13" i="11"/>
  <c r="BK13" i="11" s="1"/>
  <c r="BL13" i="11" s="1"/>
  <c r="BJ65" i="11"/>
  <c r="BK65" i="11" s="1"/>
  <c r="BL65" i="11" s="1"/>
  <c r="BJ250" i="11"/>
  <c r="BK250" i="11" s="1"/>
  <c r="BL250" i="11" s="1"/>
  <c r="BN152" i="11"/>
  <c r="BP152" i="11" s="1" a="1"/>
  <c r="BP152" i="11" s="1"/>
  <c r="BQ152" i="11" s="1"/>
  <c r="BS152" i="11" s="1"/>
  <c r="BM152" i="11" a="1"/>
  <c r="BM152" i="11" s="1"/>
  <c r="BR152" i="11" s="1"/>
  <c r="BN221" i="11"/>
  <c r="BP221" i="11" s="1" a="1"/>
  <c r="BP221" i="11" s="1"/>
  <c r="BQ221" i="11" s="1"/>
  <c r="BM221" i="11" a="1"/>
  <c r="BM221" i="11" s="1"/>
  <c r="BN188" i="11"/>
  <c r="BP188" i="11" s="1" a="1"/>
  <c r="BP188" i="11" s="1"/>
  <c r="BQ188" i="11" s="1"/>
  <c r="BS188" i="11" s="1"/>
  <c r="BM188" i="11" a="1"/>
  <c r="BM188" i="11" s="1"/>
  <c r="BR188" i="11" s="1"/>
  <c r="BN187" i="11"/>
  <c r="BP187" i="11" s="1" a="1"/>
  <c r="BP187" i="11" s="1"/>
  <c r="BQ187" i="11" s="1"/>
  <c r="BS187" i="11" s="1"/>
  <c r="BM187" i="11" a="1"/>
  <c r="BM187" i="11" s="1"/>
  <c r="BR187" i="11" s="1"/>
  <c r="BN210" i="11"/>
  <c r="BP210" i="11" s="1" a="1"/>
  <c r="BP210" i="11" s="1"/>
  <c r="BQ210" i="11" s="1"/>
  <c r="BM210" i="11" a="1"/>
  <c r="BM210" i="11" s="1"/>
  <c r="BJ288" i="11"/>
  <c r="BK288" i="11" s="1"/>
  <c r="BL288" i="11" s="1"/>
  <c r="BJ272" i="11"/>
  <c r="BK272" i="11" s="1"/>
  <c r="BL272" i="11" s="1"/>
  <c r="BJ256" i="11"/>
  <c r="BK256" i="11" s="1"/>
  <c r="BL256" i="11" s="1"/>
  <c r="BJ299" i="11"/>
  <c r="BK299" i="11" s="1"/>
  <c r="BL299" i="11" s="1"/>
  <c r="AA148" i="7"/>
  <c r="AC148" i="7"/>
  <c r="AB148" i="7"/>
  <c r="AE148" i="7" s="1"/>
  <c r="AF148" i="7" s="1"/>
  <c r="AH148" i="7" s="1"/>
  <c r="AA13" i="7"/>
  <c r="AC13" i="7"/>
  <c r="AB13" i="7"/>
  <c r="AE13" i="7" s="1"/>
  <c r="AF13" i="7" s="1"/>
  <c r="AH13" i="7" s="1"/>
  <c r="AA65" i="7"/>
  <c r="AC65" i="7"/>
  <c r="AB65" i="7"/>
  <c r="AE65" i="7" s="1"/>
  <c r="AF65" i="7" s="1"/>
  <c r="AH65" i="7" s="1"/>
  <c r="AA176" i="7"/>
  <c r="AC176" i="7"/>
  <c r="AB176" i="7"/>
  <c r="AE176" i="7" s="1"/>
  <c r="AF176" i="7" s="1"/>
  <c r="AH176" i="7" s="1"/>
  <c r="AA88" i="7"/>
  <c r="AB88" i="7"/>
  <c r="AE88" i="7" s="1"/>
  <c r="AF88" i="7" s="1"/>
  <c r="AH88" i="7" s="1"/>
  <c r="AC88" i="7"/>
  <c r="AA177" i="7"/>
  <c r="AC177" i="7"/>
  <c r="AB177" i="7"/>
  <c r="AE177" i="7" s="1"/>
  <c r="AF177" i="7" s="1"/>
  <c r="AH177" i="7" s="1"/>
  <c r="AA151" i="7"/>
  <c r="AB151" i="7"/>
  <c r="AE151" i="7" s="1"/>
  <c r="AF151" i="7" s="1"/>
  <c r="AH151" i="7" s="1"/>
  <c r="AC151" i="7"/>
  <c r="AA11" i="7"/>
  <c r="AB11" i="7"/>
  <c r="AE11" i="7" s="1"/>
  <c r="AF11" i="7" s="1"/>
  <c r="AH11" i="7" s="1"/>
  <c r="AC11" i="7"/>
  <c r="BN58" i="11"/>
  <c r="BP58" i="11" s="1" a="1"/>
  <c r="BP58" i="11" s="1"/>
  <c r="BQ58" i="11" s="1"/>
  <c r="BS58" i="11" s="1"/>
  <c r="BM58" i="11" a="1"/>
  <c r="BM58" i="11" s="1"/>
  <c r="BR58" i="11" s="1"/>
  <c r="BN136" i="11"/>
  <c r="BP136" i="11" s="1" a="1"/>
  <c r="BP136" i="11" s="1"/>
  <c r="BQ136" i="11" s="1"/>
  <c r="BS136" i="11" s="1"/>
  <c r="BM136" i="11" a="1"/>
  <c r="BM136" i="11" s="1"/>
  <c r="BR136" i="11" s="1"/>
  <c r="AA131" i="7"/>
  <c r="AB131" i="7"/>
  <c r="AE131" i="7" s="1"/>
  <c r="AF131" i="7" s="1"/>
  <c r="AH131" i="7" s="1"/>
  <c r="AC131" i="7"/>
  <c r="AA27" i="7"/>
  <c r="AC27" i="7"/>
  <c r="AB27" i="7"/>
  <c r="AE27" i="7" s="1"/>
  <c r="AF27" i="7" s="1"/>
  <c r="AH27" i="7" s="1"/>
  <c r="AA190" i="7"/>
  <c r="AB190" i="7"/>
  <c r="AE190" i="7" s="1"/>
  <c r="AF190" i="7" s="1"/>
  <c r="AH190" i="7" s="1"/>
  <c r="AC190" i="7"/>
  <c r="AA91" i="7"/>
  <c r="AC91" i="7"/>
  <c r="AB91" i="7"/>
  <c r="AE91" i="7" s="1"/>
  <c r="AF91" i="7" s="1"/>
  <c r="AH91" i="7" s="1"/>
  <c r="AA93" i="7"/>
  <c r="AB93" i="7"/>
  <c r="AE93" i="7" s="1"/>
  <c r="AF93" i="7" s="1"/>
  <c r="AH93" i="7" s="1"/>
  <c r="AC93" i="7"/>
  <c r="AA114" i="7"/>
  <c r="AB114" i="7"/>
  <c r="AE114" i="7" s="1"/>
  <c r="AF114" i="7" s="1"/>
  <c r="AH114" i="7" s="1"/>
  <c r="AC114" i="7"/>
  <c r="AA17" i="7"/>
  <c r="AB17" i="7"/>
  <c r="AE17" i="7" s="1"/>
  <c r="AF17" i="7" s="1"/>
  <c r="AH17" i="7" s="1"/>
  <c r="AC17" i="7"/>
  <c r="AA158" i="7"/>
  <c r="AB158" i="7"/>
  <c r="AE158" i="7" s="1"/>
  <c r="AF158" i="7" s="1"/>
  <c r="AH158" i="7" s="1"/>
  <c r="AC158" i="7"/>
  <c r="AA55" i="7"/>
  <c r="AB55" i="7"/>
  <c r="AE55" i="7" s="1"/>
  <c r="AF55" i="7" s="1"/>
  <c r="AH55" i="7" s="1"/>
  <c r="AC55" i="7"/>
  <c r="AA57" i="7"/>
  <c r="AB57" i="7"/>
  <c r="AE57" i="7" s="1"/>
  <c r="AF57" i="7" s="1"/>
  <c r="AH57" i="7" s="1"/>
  <c r="AC57" i="7"/>
  <c r="BN335" i="11"/>
  <c r="BP335" i="11" s="1" a="1"/>
  <c r="BP335" i="11" s="1"/>
  <c r="BQ335" i="11" s="1"/>
  <c r="BM335" i="11" a="1"/>
  <c r="BM335" i="11" s="1"/>
  <c r="BN53" i="11"/>
  <c r="BP53" i="11" s="1" a="1"/>
  <c r="BP53" i="11" s="1"/>
  <c r="BQ53" i="11" s="1"/>
  <c r="BS53" i="11" s="1"/>
  <c r="BM53" i="11" a="1"/>
  <c r="BM53" i="11" s="1"/>
  <c r="BR53" i="11" s="1"/>
  <c r="AA52" i="7"/>
  <c r="AB52" i="7"/>
  <c r="AE52" i="7" s="1"/>
  <c r="AF52" i="7" s="1"/>
  <c r="AH52" i="7" s="1"/>
  <c r="AC52" i="7"/>
  <c r="AA98" i="7"/>
  <c r="AC98" i="7"/>
  <c r="AB98" i="7"/>
  <c r="AE98" i="7" s="1"/>
  <c r="AF98" i="7" s="1"/>
  <c r="AH98" i="7" s="1"/>
  <c r="AA106" i="7"/>
  <c r="AB106" i="7"/>
  <c r="AE106" i="7" s="1"/>
  <c r="AF106" i="7" s="1"/>
  <c r="AH106" i="7" s="1"/>
  <c r="AC106" i="7"/>
  <c r="AA137" i="7"/>
  <c r="AB137" i="7"/>
  <c r="AE137" i="7" s="1"/>
  <c r="AF137" i="7" s="1"/>
  <c r="AH137" i="7" s="1"/>
  <c r="AC137" i="7"/>
  <c r="AA37" i="7"/>
  <c r="AB37" i="7"/>
  <c r="AE37" i="7" s="1"/>
  <c r="AF37" i="7" s="1"/>
  <c r="AH37" i="7" s="1"/>
  <c r="AC37" i="7"/>
  <c r="AA127" i="7"/>
  <c r="AC127" i="7"/>
  <c r="AB127" i="7"/>
  <c r="AE127" i="7" s="1"/>
  <c r="AF127" i="7" s="1"/>
  <c r="AH127" i="7" s="1"/>
  <c r="AA14" i="7"/>
  <c r="AB14" i="7"/>
  <c r="AE14" i="7" s="1"/>
  <c r="AF14" i="7" s="1"/>
  <c r="AH14" i="7" s="1"/>
  <c r="AC14" i="7"/>
  <c r="AA78" i="7"/>
  <c r="AC78" i="7"/>
  <c r="AB78" i="7"/>
  <c r="AE78" i="7" s="1"/>
  <c r="AF78" i="7" s="1"/>
  <c r="AH78" i="7" s="1"/>
  <c r="AA149" i="7"/>
  <c r="AB149" i="7"/>
  <c r="AE149" i="7" s="1"/>
  <c r="AF149" i="7" s="1"/>
  <c r="AH149" i="7" s="1"/>
  <c r="AC149" i="7"/>
  <c r="BJ104" i="11"/>
  <c r="BK104" i="11" s="1"/>
  <c r="BL104" i="11" s="1"/>
  <c r="AA60" i="7"/>
  <c r="AB60" i="7"/>
  <c r="AE60" i="7" s="1"/>
  <c r="AF60" i="7" s="1"/>
  <c r="AH60" i="7" s="1"/>
  <c r="AC60" i="7"/>
  <c r="BJ336" i="11"/>
  <c r="BK336" i="11" s="1"/>
  <c r="BL336" i="11" s="1"/>
  <c r="BN157" i="11"/>
  <c r="BP157" i="11" s="1" a="1"/>
  <c r="BP157" i="11" s="1"/>
  <c r="BQ157" i="11" s="1"/>
  <c r="BS157" i="11" s="1"/>
  <c r="BM157" i="11" a="1"/>
  <c r="BM157" i="11" s="1"/>
  <c r="BR157" i="11" s="1"/>
  <c r="AA71" i="7"/>
  <c r="AB71" i="7"/>
  <c r="AE71" i="7" s="1"/>
  <c r="AF71" i="7" s="1"/>
  <c r="AH71" i="7" s="1"/>
  <c r="AC71" i="7"/>
  <c r="AA76" i="7"/>
  <c r="AB76" i="7"/>
  <c r="AE76" i="7" s="1"/>
  <c r="AF76" i="7" s="1"/>
  <c r="AH76" i="7" s="1"/>
  <c r="AC76" i="7"/>
  <c r="AA6" i="7"/>
  <c r="AC6" i="7"/>
  <c r="AB6" i="7"/>
  <c r="AE6" i="7" s="1"/>
  <c r="AF6" i="7" s="1"/>
  <c r="AH6" i="7" s="1"/>
  <c r="AA154" i="7"/>
  <c r="AB154" i="7"/>
  <c r="AE154" i="7" s="1"/>
  <c r="AF154" i="7" s="1"/>
  <c r="AH154" i="7" s="1"/>
  <c r="AC154" i="7"/>
  <c r="BN163" i="11"/>
  <c r="BP163" i="11" s="1" a="1"/>
  <c r="BP163" i="11" s="1"/>
  <c r="BQ163" i="11" s="1"/>
  <c r="BS163" i="11" s="1"/>
  <c r="BM163" i="11" a="1"/>
  <c r="BM163" i="11" s="1"/>
  <c r="BR163" i="11" s="1"/>
  <c r="AA46" i="7"/>
  <c r="AB46" i="7"/>
  <c r="AE46" i="7" s="1"/>
  <c r="AF46" i="7" s="1"/>
  <c r="AH46" i="7" s="1"/>
  <c r="AC46" i="7"/>
  <c r="BN25" i="11"/>
  <c r="BP25" i="11" s="1" a="1"/>
  <c r="BP25" i="11" s="1"/>
  <c r="BQ25" i="11" s="1"/>
  <c r="BS25" i="11" s="1"/>
  <c r="BM25" i="11" a="1"/>
  <c r="BM25" i="11" s="1"/>
  <c r="BR25" i="11" s="1"/>
  <c r="BN43" i="11"/>
  <c r="BP43" i="11" s="1" a="1"/>
  <c r="BP43" i="11" s="1"/>
  <c r="BQ43" i="11" s="1"/>
  <c r="BS43" i="11" s="1"/>
  <c r="BM43" i="11" a="1"/>
  <c r="BM43" i="11" s="1"/>
  <c r="BR43" i="11" s="1"/>
  <c r="BN106" i="11"/>
  <c r="BP106" i="11" s="1" a="1"/>
  <c r="BP106" i="11" s="1"/>
  <c r="BQ106" i="11" s="1"/>
  <c r="BS106" i="11" s="1"/>
  <c r="BM106" i="11" a="1"/>
  <c r="BM106" i="11" s="1"/>
  <c r="BR106" i="11" s="1"/>
  <c r="AA138" i="7"/>
  <c r="AC138" i="7"/>
  <c r="AB138" i="7"/>
  <c r="AE138" i="7" s="1"/>
  <c r="AF138" i="7" s="1"/>
  <c r="AH138" i="7" s="1"/>
  <c r="AA45" i="7"/>
  <c r="AC45" i="7"/>
  <c r="AB45" i="7"/>
  <c r="AE45" i="7" s="1"/>
  <c r="AF45" i="7" s="1"/>
  <c r="AH45" i="7" s="1"/>
  <c r="BN315" i="11"/>
  <c r="BP315" i="11" s="1" a="1"/>
  <c r="BP315" i="11" s="1"/>
  <c r="BQ315" i="11" s="1"/>
  <c r="BM315" i="11" a="1"/>
  <c r="BM315" i="11" s="1"/>
  <c r="BN194" i="11"/>
  <c r="BP194" i="11" s="1" a="1"/>
  <c r="BP194" i="11" s="1"/>
  <c r="BQ194" i="11" s="1"/>
  <c r="BS194" i="11" s="1"/>
  <c r="BM194" i="11" a="1"/>
  <c r="BM194" i="11" s="1"/>
  <c r="BR194" i="11" s="1"/>
  <c r="BJ32" i="11"/>
  <c r="BK32" i="11" s="1"/>
  <c r="BL32" i="11" s="1"/>
  <c r="BJ129" i="11"/>
  <c r="BK129" i="11" s="1"/>
  <c r="BL129" i="11" s="1"/>
  <c r="BJ326" i="11"/>
  <c r="BK326" i="11" s="1"/>
  <c r="BL326" i="11" s="1"/>
  <c r="AA51" i="7"/>
  <c r="AC51" i="7"/>
  <c r="AB51" i="7"/>
  <c r="AE51" i="7" s="1"/>
  <c r="AF51" i="7" s="1"/>
  <c r="AH51" i="7" s="1"/>
  <c r="BJ116" i="11"/>
  <c r="BK116" i="11" s="1"/>
  <c r="BL116" i="11" s="1"/>
  <c r="AA160" i="7"/>
  <c r="AB160" i="7"/>
  <c r="AE160" i="7" s="1"/>
  <c r="AF160" i="7" s="1"/>
  <c r="AH160" i="7" s="1"/>
  <c r="AC160" i="7"/>
  <c r="AA186" i="7"/>
  <c r="AB186" i="7"/>
  <c r="AE186" i="7" s="1"/>
  <c r="AF186" i="7" s="1"/>
  <c r="AH186" i="7" s="1"/>
  <c r="AC186" i="7"/>
  <c r="AA198" i="7"/>
  <c r="AC198" i="7"/>
  <c r="AB198" i="7"/>
  <c r="AE198" i="7" s="1"/>
  <c r="AF198" i="7" s="1"/>
  <c r="AH198" i="7" s="1"/>
  <c r="BJ35" i="11"/>
  <c r="BK35" i="11" s="1"/>
  <c r="BL35" i="11" s="1"/>
  <c r="AA24" i="7"/>
  <c r="AB24" i="7"/>
  <c r="AE24" i="7" s="1"/>
  <c r="AF24" i="7" s="1"/>
  <c r="AH24" i="7" s="1"/>
  <c r="AC24" i="7"/>
  <c r="AA64" i="7"/>
  <c r="AB64" i="7"/>
  <c r="AE64" i="7" s="1"/>
  <c r="AF64" i="7" s="1"/>
  <c r="AH64" i="7" s="1"/>
  <c r="AC64" i="7"/>
  <c r="BJ180" i="11"/>
  <c r="BK180" i="11" s="1"/>
  <c r="BL180" i="11" s="1"/>
  <c r="AA164" i="7"/>
  <c r="AB164" i="7"/>
  <c r="AE164" i="7" s="1"/>
  <c r="AF164" i="7" s="1"/>
  <c r="AH164" i="7" s="1"/>
  <c r="AC164" i="7"/>
  <c r="AA178" i="7"/>
  <c r="AB178" i="7"/>
  <c r="AE178" i="7" s="1"/>
  <c r="AF178" i="7" s="1"/>
  <c r="AH178" i="7" s="1"/>
  <c r="AC178" i="7"/>
  <c r="BJ14" i="11"/>
  <c r="BK14" i="11" s="1"/>
  <c r="BL14" i="11" s="1"/>
  <c r="BJ119" i="11"/>
  <c r="BK119" i="11" s="1"/>
  <c r="BL119" i="11" s="1"/>
  <c r="BJ351" i="11"/>
  <c r="BK351" i="11" s="1"/>
  <c r="BL351" i="11" s="1"/>
  <c r="BJ164" i="11"/>
  <c r="BK164" i="11" s="1"/>
  <c r="BL164" i="11" s="1"/>
  <c r="BJ16" i="11"/>
  <c r="BK16" i="11" s="1"/>
  <c r="BL16" i="11" s="1"/>
  <c r="BN123" i="11"/>
  <c r="BP123" i="11" s="1" a="1"/>
  <c r="BP123" i="11" s="1"/>
  <c r="BQ123" i="11" s="1"/>
  <c r="BS123" i="11" s="1"/>
  <c r="BM123" i="11" a="1"/>
  <c r="BM123" i="11" s="1"/>
  <c r="BR123" i="11" s="1"/>
  <c r="BN334" i="11"/>
  <c r="BP334" i="11" s="1" a="1"/>
  <c r="BP334" i="11" s="1"/>
  <c r="BQ334" i="11" s="1"/>
  <c r="BM334" i="11" a="1"/>
  <c r="BM334" i="11" s="1"/>
  <c r="BN111" i="11"/>
  <c r="BP111" i="11" s="1" a="1"/>
  <c r="BP111" i="11" s="1"/>
  <c r="BQ111" i="11" s="1"/>
  <c r="BS111" i="11" s="1"/>
  <c r="BM111" i="11" a="1"/>
  <c r="BM111" i="11" s="1"/>
  <c r="BR111" i="11" s="1"/>
  <c r="BN333" i="11"/>
  <c r="BP333" i="11" s="1" a="1"/>
  <c r="BP333" i="11" s="1"/>
  <c r="BQ333" i="11" s="1"/>
  <c r="BM333" i="11" a="1"/>
  <c r="BM333" i="11" s="1"/>
  <c r="BN192" i="11"/>
  <c r="BP192" i="11" s="1" a="1"/>
  <c r="BP192" i="11" s="1"/>
  <c r="BQ192" i="11" s="1"/>
  <c r="BS192" i="11" s="1"/>
  <c r="BM192" i="11" a="1"/>
  <c r="BM192" i="11" s="1"/>
  <c r="BR192" i="11" s="1"/>
  <c r="BN195" i="11"/>
  <c r="BP195" i="11" s="1" a="1"/>
  <c r="BP195" i="11" s="1"/>
  <c r="BQ195" i="11" s="1"/>
  <c r="BS195" i="11" s="1"/>
  <c r="BM195" i="11" a="1"/>
  <c r="BM195" i="11" s="1"/>
  <c r="BR195" i="11" s="1"/>
  <c r="BJ267" i="11"/>
  <c r="BK267" i="11" s="1"/>
  <c r="BL267" i="11" s="1"/>
  <c r="BJ77" i="11"/>
  <c r="BK77" i="11" s="1"/>
  <c r="BL77" i="11" s="1"/>
  <c r="BJ262" i="11"/>
  <c r="BK262" i="11" s="1"/>
  <c r="BL262" i="11" s="1"/>
  <c r="BJ47" i="11"/>
  <c r="BK47" i="11" s="1"/>
  <c r="BL47" i="11" s="1"/>
  <c r="AP95" i="7"/>
  <c r="AQ95" i="7"/>
  <c r="BJ30" i="11"/>
  <c r="BK30" i="11" s="1"/>
  <c r="BL30" i="11" s="1"/>
  <c r="BN88" i="11"/>
  <c r="BP88" i="11" s="1" a="1"/>
  <c r="BP88" i="11" s="1"/>
  <c r="BQ88" i="11" s="1"/>
  <c r="BS88" i="11" s="1"/>
  <c r="BM88" i="11" a="1"/>
  <c r="BM88" i="11" s="1"/>
  <c r="BR88" i="11" s="1"/>
  <c r="BN46" i="11"/>
  <c r="BP46" i="11" s="1" a="1"/>
  <c r="BP46" i="11" s="1"/>
  <c r="BQ46" i="11" s="1"/>
  <c r="BS46" i="11" s="1"/>
  <c r="BM46" i="11" a="1"/>
  <c r="BM46" i="11" s="1"/>
  <c r="BR46" i="11" s="1"/>
  <c r="BN340" i="11"/>
  <c r="BP340" i="11" s="1" a="1"/>
  <c r="BP340" i="11" s="1"/>
  <c r="BQ340" i="11" s="1"/>
  <c r="BM340" i="11" a="1"/>
  <c r="BM340" i="11" s="1"/>
  <c r="BN327" i="11"/>
  <c r="BP327" i="11" s="1" a="1"/>
  <c r="BP327" i="11" s="1"/>
  <c r="BQ327" i="11" s="1"/>
  <c r="BM327" i="11" a="1"/>
  <c r="BM327" i="11" s="1"/>
  <c r="BN354" i="11"/>
  <c r="BP354" i="11" s="1" a="1"/>
  <c r="BP354" i="11" s="1"/>
  <c r="BQ354" i="11" s="1"/>
  <c r="BM354" i="11" a="1"/>
  <c r="BM354" i="11" s="1"/>
  <c r="BN349" i="11"/>
  <c r="BP349" i="11" s="1" a="1"/>
  <c r="BP349" i="11" s="1"/>
  <c r="BQ349" i="11" s="1"/>
  <c r="BM349" i="11" a="1"/>
  <c r="BM349" i="11" s="1"/>
  <c r="BJ258" i="11"/>
  <c r="BK258" i="11" s="1"/>
  <c r="BL258" i="11" s="1"/>
  <c r="BJ284" i="11"/>
  <c r="BK284" i="11" s="1"/>
  <c r="BL284" i="11" s="1"/>
  <c r="BJ89" i="11"/>
  <c r="BK89" i="11" s="1"/>
  <c r="BL89" i="11" s="1"/>
  <c r="BJ92" i="11"/>
  <c r="BK92" i="11" s="1"/>
  <c r="BL92" i="11" s="1"/>
  <c r="BJ255" i="11"/>
  <c r="BK255" i="11" s="1"/>
  <c r="BL255" i="11" s="1"/>
  <c r="BN338" i="11"/>
  <c r="BP338" i="11" s="1" a="1"/>
  <c r="BP338" i="11" s="1"/>
  <c r="BQ338" i="11" s="1"/>
  <c r="BM338" i="11" a="1"/>
  <c r="BM338" i="11" s="1"/>
  <c r="BN337" i="11"/>
  <c r="BP337" i="11" s="1" a="1"/>
  <c r="BP337" i="11" s="1"/>
  <c r="BQ337" i="11" s="1"/>
  <c r="BM337" i="11" a="1"/>
  <c r="BM337" i="11" s="1"/>
  <c r="BN244" i="11"/>
  <c r="BP244" i="11" s="1" a="1"/>
  <c r="BP244" i="11" s="1"/>
  <c r="BQ244" i="11" s="1"/>
  <c r="BM244" i="11" a="1"/>
  <c r="BM244" i="11" s="1"/>
  <c r="BN139" i="11"/>
  <c r="BP139" i="11" s="1" a="1"/>
  <c r="BP139" i="11" s="1"/>
  <c r="BQ139" i="11" s="1"/>
  <c r="BS139" i="11" s="1"/>
  <c r="BM139" i="11" a="1"/>
  <c r="BM139" i="11" s="1"/>
  <c r="BR139" i="11" s="1"/>
  <c r="BN135" i="11"/>
  <c r="BP135" i="11" s="1" a="1"/>
  <c r="BP135" i="11" s="1"/>
  <c r="BQ135" i="11" s="1"/>
  <c r="BS135" i="11" s="1"/>
  <c r="BM135" i="11" a="1"/>
  <c r="BM135" i="11" s="1"/>
  <c r="BR135" i="11" s="1"/>
  <c r="BJ83" i="11"/>
  <c r="BK83" i="11" s="1"/>
  <c r="BL83" i="11" s="1"/>
  <c r="BJ286" i="11"/>
  <c r="BK286" i="11" s="1"/>
  <c r="BL286" i="11" s="1"/>
  <c r="BJ306" i="11"/>
  <c r="BK306" i="11" s="1"/>
  <c r="BL306" i="11" s="1"/>
  <c r="BJ38" i="11"/>
  <c r="BK38" i="11" s="1"/>
  <c r="BL38" i="11" s="1"/>
  <c r="AA133" i="7"/>
  <c r="AB133" i="7"/>
  <c r="AE133" i="7" s="1"/>
  <c r="AF133" i="7" s="1"/>
  <c r="AH133" i="7" s="1"/>
  <c r="AC133" i="7"/>
  <c r="AA9" i="7"/>
  <c r="AC9" i="7"/>
  <c r="AB9" i="7"/>
  <c r="AE9" i="7" s="1"/>
  <c r="AF9" i="7" s="1"/>
  <c r="AH9" i="7" s="1"/>
  <c r="AA122" i="7"/>
  <c r="AB122" i="7"/>
  <c r="AE122" i="7" s="1"/>
  <c r="AF122" i="7" s="1"/>
  <c r="AH122" i="7" s="1"/>
  <c r="AC122" i="7"/>
  <c r="AA80" i="7"/>
  <c r="AB80" i="7"/>
  <c r="AE80" i="7" s="1"/>
  <c r="AF80" i="7" s="1"/>
  <c r="AH80" i="7" s="1"/>
  <c r="AC80" i="7"/>
  <c r="AA43" i="7"/>
  <c r="AB43" i="7"/>
  <c r="AE43" i="7" s="1"/>
  <c r="AF43" i="7" s="1"/>
  <c r="AH43" i="7" s="1"/>
  <c r="AC43" i="7"/>
  <c r="AA139" i="7"/>
  <c r="AC139" i="7"/>
  <c r="AB139" i="7"/>
  <c r="AE139" i="7" s="1"/>
  <c r="AF139" i="7" s="1"/>
  <c r="AH139" i="7" s="1"/>
  <c r="AA110" i="7"/>
  <c r="AB110" i="7"/>
  <c r="AE110" i="7" s="1"/>
  <c r="AF110" i="7" s="1"/>
  <c r="AH110" i="7" s="1"/>
  <c r="AC110" i="7"/>
  <c r="AA192" i="7"/>
  <c r="AB192" i="7"/>
  <c r="AE192" i="7" s="1"/>
  <c r="AF192" i="7" s="1"/>
  <c r="AH192" i="7" s="1"/>
  <c r="AC192" i="7"/>
  <c r="BN239" i="11"/>
  <c r="BP239" i="11" s="1" a="1"/>
  <c r="BP239" i="11" s="1"/>
  <c r="BQ239" i="11" s="1"/>
  <c r="BM239" i="11" a="1"/>
  <c r="BM239" i="11" s="1"/>
  <c r="BN166" i="11"/>
  <c r="BP166" i="11" s="1" a="1"/>
  <c r="BP166" i="11" s="1"/>
  <c r="BQ166" i="11" s="1"/>
  <c r="BS166" i="11" s="1"/>
  <c r="BM166" i="11" a="1"/>
  <c r="BM166" i="11" s="1"/>
  <c r="BR166" i="11" s="1"/>
  <c r="BN179" i="11"/>
  <c r="BP179" i="11" s="1" a="1"/>
  <c r="BP179" i="11" s="1"/>
  <c r="BQ179" i="11" s="1"/>
  <c r="BS179" i="11" s="1"/>
  <c r="BM179" i="11" a="1"/>
  <c r="BM179" i="11" s="1"/>
  <c r="BR179" i="11" s="1"/>
  <c r="BN341" i="11"/>
  <c r="BP341" i="11" s="1" a="1"/>
  <c r="BP341" i="11" s="1"/>
  <c r="BQ341" i="11" s="1"/>
  <c r="BM341" i="11" a="1"/>
  <c r="BM341" i="11" s="1"/>
  <c r="AA113" i="7"/>
  <c r="AB113" i="7"/>
  <c r="AE113" i="7" s="1"/>
  <c r="AF113" i="7" s="1"/>
  <c r="AH113" i="7" s="1"/>
  <c r="AC113" i="7"/>
  <c r="AA7" i="7"/>
  <c r="AB7" i="7"/>
  <c r="AE7" i="7" s="1"/>
  <c r="AF7" i="7" s="1"/>
  <c r="AH7" i="7" s="1"/>
  <c r="AC7" i="7"/>
  <c r="AA77" i="7"/>
  <c r="AC77" i="7"/>
  <c r="AB77" i="7"/>
  <c r="AE77" i="7" s="1"/>
  <c r="AF77" i="7" s="1"/>
  <c r="AH77" i="7" s="1"/>
  <c r="AA15" i="7"/>
  <c r="AC15" i="7"/>
  <c r="AB15" i="7"/>
  <c r="AE15" i="7" s="1"/>
  <c r="AF15" i="7" s="1"/>
  <c r="AH15" i="7" s="1"/>
  <c r="BJ339" i="11"/>
  <c r="BK339" i="11" s="1"/>
  <c r="BL339" i="11" s="1"/>
  <c r="BJ328" i="11"/>
  <c r="BK328" i="11" s="1"/>
  <c r="BL328" i="11" s="1"/>
  <c r="BJ149" i="11"/>
  <c r="BK149" i="11" s="1"/>
  <c r="BL149" i="11" s="1"/>
  <c r="BJ154" i="11"/>
  <c r="BK154" i="11" s="1"/>
  <c r="BL154" i="11" s="1"/>
  <c r="AA195" i="7"/>
  <c r="AB195" i="7"/>
  <c r="AE195" i="7" s="1"/>
  <c r="AF195" i="7" s="1"/>
  <c r="AH195" i="7" s="1"/>
  <c r="AC195" i="7"/>
  <c r="BJ343" i="11"/>
  <c r="BK343" i="11" s="1"/>
  <c r="BL343" i="11" s="1"/>
  <c r="BJ342" i="11"/>
  <c r="BK342" i="11" s="1"/>
  <c r="BL342" i="11" s="1"/>
  <c r="BJ348" i="11"/>
  <c r="BK348" i="11" s="1"/>
  <c r="BL348" i="11" s="1"/>
  <c r="AA147" i="7"/>
  <c r="AB147" i="7"/>
  <c r="AE147" i="7" s="1"/>
  <c r="AF147" i="7" s="1"/>
  <c r="AH147" i="7" s="1"/>
  <c r="AC147" i="7"/>
  <c r="AA74" i="7"/>
  <c r="AC74" i="7"/>
  <c r="AB74" i="7"/>
  <c r="AE74" i="7" s="1"/>
  <c r="AF74" i="7" s="1"/>
  <c r="AH74" i="7" s="1"/>
  <c r="AA196" i="7"/>
  <c r="AB196" i="7"/>
  <c r="AE196" i="7" s="1"/>
  <c r="AF196" i="7" s="1"/>
  <c r="AH196" i="7" s="1"/>
  <c r="AC196" i="7"/>
  <c r="AA165" i="7"/>
  <c r="AB165" i="7"/>
  <c r="AE165" i="7" s="1"/>
  <c r="AF165" i="7" s="1"/>
  <c r="AH165" i="7" s="1"/>
  <c r="AC165" i="7"/>
  <c r="AA123" i="7"/>
  <c r="AB123" i="7"/>
  <c r="AE123" i="7" s="1"/>
  <c r="AF123" i="7" s="1"/>
  <c r="AH123" i="7" s="1"/>
  <c r="AC123" i="7"/>
  <c r="BN185" i="11"/>
  <c r="BP185" i="11" s="1" a="1"/>
  <c r="BP185" i="11" s="1"/>
  <c r="BQ185" i="11" s="1"/>
  <c r="BS185" i="11" s="1"/>
  <c r="BM185" i="11" a="1"/>
  <c r="BM185" i="11" s="1"/>
  <c r="BR185" i="11" s="1"/>
  <c r="BN329" i="11"/>
  <c r="BP329" i="11" s="1" a="1"/>
  <c r="BP329" i="11" s="1"/>
  <c r="BQ329" i="11" s="1"/>
  <c r="BM329" i="11" a="1"/>
  <c r="BM329" i="11" s="1"/>
  <c r="BN332" i="11"/>
  <c r="BP332" i="11" s="1" a="1"/>
  <c r="BP332" i="11" s="1"/>
  <c r="BQ332" i="11" s="1"/>
  <c r="BM332" i="11" a="1"/>
  <c r="BM332" i="11" s="1"/>
  <c r="BN325" i="11"/>
  <c r="BP325" i="11" s="1" a="1"/>
  <c r="BP325" i="11" s="1"/>
  <c r="BQ325" i="11" s="1"/>
  <c r="BM325" i="11" a="1"/>
  <c r="BM325" i="11" s="1"/>
  <c r="BN215" i="11"/>
  <c r="BP215" i="11" s="1" a="1"/>
  <c r="BP215" i="11" s="1"/>
  <c r="BQ215" i="11" s="1"/>
  <c r="BM215" i="11" a="1"/>
  <c r="BM215" i="11" s="1"/>
  <c r="AA31" i="7"/>
  <c r="AC31" i="7"/>
  <c r="AB31" i="7"/>
  <c r="AE31" i="7" s="1"/>
  <c r="AF31" i="7" s="1"/>
  <c r="AH31" i="7" s="1"/>
  <c r="AA68" i="7"/>
  <c r="AC68" i="7"/>
  <c r="AB68" i="7"/>
  <c r="AE68" i="7" s="1"/>
  <c r="AF68" i="7" s="1"/>
  <c r="AH68" i="7" s="1"/>
  <c r="AA140" i="7"/>
  <c r="AB140" i="7"/>
  <c r="AE140" i="7" s="1"/>
  <c r="AF140" i="7" s="1"/>
  <c r="AH140" i="7" s="1"/>
  <c r="AC140" i="7"/>
  <c r="AA67" i="7"/>
  <c r="AC67" i="7"/>
  <c r="AB67" i="7"/>
  <c r="AE67" i="7" s="1"/>
  <c r="AF67" i="7" s="1"/>
  <c r="AH67" i="7" s="1"/>
  <c r="BN90" i="11"/>
  <c r="BP90" i="11" s="1" a="1"/>
  <c r="BP90" i="11" s="1"/>
  <c r="BQ90" i="11" s="1"/>
  <c r="BS90" i="11" s="1"/>
  <c r="BM90" i="11" a="1"/>
  <c r="BM90" i="11" s="1"/>
  <c r="BR90" i="11" s="1"/>
  <c r="AA130" i="7"/>
  <c r="AB130" i="7"/>
  <c r="AE130" i="7" s="1"/>
  <c r="AF130" i="7" s="1"/>
  <c r="AH130" i="7" s="1"/>
  <c r="AC130" i="7"/>
  <c r="AA84" i="7"/>
  <c r="AC84" i="7"/>
  <c r="AB84" i="7"/>
  <c r="AE84" i="7" s="1"/>
  <c r="AF84" i="7" s="1"/>
  <c r="AH84" i="7" s="1"/>
  <c r="AA32" i="7"/>
  <c r="AB32" i="7"/>
  <c r="AE32" i="7" s="1"/>
  <c r="AF32" i="7" s="1"/>
  <c r="AH32" i="7" s="1"/>
  <c r="AC32" i="7"/>
  <c r="BN142" i="11"/>
  <c r="BP142" i="11" s="1" a="1"/>
  <c r="BP142" i="11" s="1"/>
  <c r="BQ142" i="11" s="1"/>
  <c r="BS142" i="11" s="1"/>
  <c r="BM142" i="11" a="1"/>
  <c r="BM142" i="11" s="1"/>
  <c r="BR142" i="11" s="1"/>
  <c r="BN358" i="11"/>
  <c r="BP358" i="11" s="1" a="1"/>
  <c r="BP358" i="11" s="1"/>
  <c r="BQ358" i="11" s="1"/>
  <c r="BM358" i="11" a="1"/>
  <c r="BM358" i="11" s="1"/>
  <c r="BN321" i="11"/>
  <c r="BP321" i="11" s="1" a="1"/>
  <c r="BP321" i="11" s="1"/>
  <c r="BQ321" i="11" s="1"/>
  <c r="BM321" i="11" a="1"/>
  <c r="BM321" i="11" s="1"/>
  <c r="BJ169" i="11"/>
  <c r="BK169" i="11" s="1"/>
  <c r="BL169" i="11" s="1"/>
  <c r="BJ165" i="11"/>
  <c r="BK165" i="11" s="1"/>
  <c r="BL165" i="11" s="1"/>
  <c r="AA125" i="7"/>
  <c r="AC125" i="7"/>
  <c r="AB125" i="7"/>
  <c r="AE125" i="7" s="1"/>
  <c r="AF125" i="7" s="1"/>
  <c r="AH125" i="7" s="1"/>
  <c r="BJ153" i="11"/>
  <c r="BK153" i="11" s="1"/>
  <c r="BL153" i="11" s="1"/>
  <c r="BJ108" i="11"/>
  <c r="BK108" i="11" s="1"/>
  <c r="BL108" i="11" s="1"/>
  <c r="BJ121" i="11"/>
  <c r="BK121" i="11" s="1"/>
  <c r="BL121" i="11" s="1"/>
  <c r="AA28" i="7"/>
  <c r="AB28" i="7"/>
  <c r="AE28" i="7" s="1"/>
  <c r="AF28" i="7" s="1"/>
  <c r="AH28" i="7" s="1"/>
  <c r="AC28" i="7"/>
  <c r="AA99" i="7"/>
  <c r="AB99" i="7"/>
  <c r="AE99" i="7" s="1"/>
  <c r="AF99" i="7" s="1"/>
  <c r="AH99" i="7" s="1"/>
  <c r="AC99" i="7"/>
  <c r="AA73" i="7"/>
  <c r="AB73" i="7"/>
  <c r="AE73" i="7" s="1"/>
  <c r="AF73" i="7" s="1"/>
  <c r="AH73" i="7" s="1"/>
  <c r="AC73" i="7"/>
  <c r="AA173" i="7"/>
  <c r="AC173" i="7"/>
  <c r="AB173" i="7"/>
  <c r="AE173" i="7" s="1"/>
  <c r="AF173" i="7" s="1"/>
  <c r="AH173" i="7" s="1"/>
  <c r="AA35" i="7"/>
  <c r="AB35" i="7"/>
  <c r="AE35" i="7" s="1"/>
  <c r="AF35" i="7" s="1"/>
  <c r="AH35" i="7" s="1"/>
  <c r="AC35" i="7"/>
  <c r="AA124" i="7"/>
  <c r="AB124" i="7"/>
  <c r="AE124" i="7" s="1"/>
  <c r="AF124" i="7" s="1"/>
  <c r="AH124" i="7" s="1"/>
  <c r="AC124" i="7"/>
  <c r="AA200" i="7"/>
  <c r="AC200" i="7"/>
  <c r="AB200" i="7"/>
  <c r="AE200" i="7" s="1"/>
  <c r="AF200" i="7" s="1"/>
  <c r="AH200" i="7" s="1"/>
  <c r="AA49" i="7"/>
  <c r="AC49" i="7"/>
  <c r="AB49" i="7"/>
  <c r="AE49" i="7" s="1"/>
  <c r="AF49" i="7" s="1"/>
  <c r="AH49" i="7" s="1"/>
  <c r="AA97" i="7"/>
  <c r="AB97" i="7"/>
  <c r="AE97" i="7" s="1"/>
  <c r="AF97" i="7" s="1"/>
  <c r="AH97" i="7" s="1"/>
  <c r="AC97" i="7"/>
  <c r="BJ5" i="11"/>
  <c r="BK5" i="11" s="1"/>
  <c r="BL5" i="11" s="1"/>
  <c r="BJ172" i="11"/>
  <c r="BK172" i="11" s="1"/>
  <c r="BL172" i="11" s="1"/>
  <c r="BJ191" i="11"/>
  <c r="BK191" i="11" s="1"/>
  <c r="BL191" i="11" s="1"/>
  <c r="AA40" i="7"/>
  <c r="AB40" i="7"/>
  <c r="AE40" i="7" s="1"/>
  <c r="AF40" i="7" s="1"/>
  <c r="AH40" i="7" s="1"/>
  <c r="AC40" i="7"/>
  <c r="AA12" i="7"/>
  <c r="AB12" i="7"/>
  <c r="AE12" i="7" s="1"/>
  <c r="AF12" i="7" s="1"/>
  <c r="AH12" i="7" s="1"/>
  <c r="AC12" i="7"/>
  <c r="BJ186" i="11"/>
  <c r="BK186" i="11" s="1"/>
  <c r="BL186" i="11" s="1"/>
  <c r="BJ201" i="11"/>
  <c r="BK201" i="11" s="1"/>
  <c r="BL201" i="11" s="1"/>
  <c r="BJ184" i="11"/>
  <c r="BK184" i="11" s="1"/>
  <c r="BL184" i="11" s="1"/>
  <c r="BJ242" i="11"/>
  <c r="BK242" i="11" s="1"/>
  <c r="BL242" i="11" s="1"/>
  <c r="AA180" i="7"/>
  <c r="AC180" i="7"/>
  <c r="AB180" i="7"/>
  <c r="AE180" i="7" s="1"/>
  <c r="AF180" i="7" s="1"/>
  <c r="AH180" i="7" s="1"/>
  <c r="BJ85" i="11"/>
  <c r="BK85" i="11" s="1"/>
  <c r="BL85" i="11" s="1"/>
  <c r="BN345" i="11"/>
  <c r="BP345" i="11" s="1" a="1"/>
  <c r="BP345" i="11" s="1"/>
  <c r="BQ345" i="11" s="1"/>
  <c r="BM345" i="11" a="1"/>
  <c r="BM345" i="11" s="1"/>
  <c r="BN236" i="11"/>
  <c r="BP236" i="11" s="1" a="1"/>
  <c r="BP236" i="11" s="1"/>
  <c r="BQ236" i="11" s="1"/>
  <c r="BM236" i="11" a="1"/>
  <c r="BM236" i="11" s="1"/>
  <c r="BN126" i="11"/>
  <c r="BP126" i="11" s="1" a="1"/>
  <c r="BP126" i="11" s="1"/>
  <c r="BQ126" i="11" s="1"/>
  <c r="BS126" i="11" s="1"/>
  <c r="BM126" i="11" a="1"/>
  <c r="BM126" i="11" s="1"/>
  <c r="BR126" i="11" s="1"/>
  <c r="BN212" i="11"/>
  <c r="BP212" i="11" s="1" a="1"/>
  <c r="BP212" i="11" s="1"/>
  <c r="BQ212" i="11" s="1"/>
  <c r="BM212" i="11" a="1"/>
  <c r="BM212" i="11" s="1"/>
  <c r="BN122" i="11"/>
  <c r="BP122" i="11" s="1" a="1"/>
  <c r="BP122" i="11" s="1"/>
  <c r="BQ122" i="11" s="1"/>
  <c r="BS122" i="11" s="1"/>
  <c r="BM122" i="11" a="1"/>
  <c r="BM122" i="11" s="1"/>
  <c r="BR122" i="11" s="1"/>
  <c r="BN205" i="11"/>
  <c r="BP205" i="11" s="1" a="1"/>
  <c r="BP205" i="11" s="1"/>
  <c r="BQ205" i="11" s="1"/>
  <c r="BM205" i="11" a="1"/>
  <c r="BM205" i="11" s="1"/>
  <c r="BN63" i="11"/>
  <c r="BP63" i="11" s="1" a="1"/>
  <c r="BP63" i="11" s="1"/>
  <c r="BQ63" i="11" s="1"/>
  <c r="BS63" i="11" s="1"/>
  <c r="BM63" i="11" a="1"/>
  <c r="BM63" i="11" s="1"/>
  <c r="BR63" i="11" s="1"/>
  <c r="BJ276" i="11"/>
  <c r="BK276" i="11" s="1"/>
  <c r="BL276" i="11" s="1"/>
  <c r="BJ246" i="11"/>
  <c r="BK246" i="11" s="1"/>
  <c r="BL246" i="11" s="1"/>
  <c r="BJ71" i="11"/>
  <c r="BK71" i="11" s="1"/>
  <c r="BL71" i="11" s="1"/>
  <c r="BJ260" i="11"/>
  <c r="BK260" i="11" s="1"/>
  <c r="BL260" i="11" s="1"/>
  <c r="BJ273" i="11"/>
  <c r="BK273" i="11" s="1"/>
  <c r="BL273" i="11" s="1"/>
  <c r="BJ264" i="11"/>
  <c r="BK264" i="11" s="1"/>
  <c r="BL264" i="11" s="1"/>
  <c r="BJ82" i="11"/>
  <c r="BK82" i="11" s="1"/>
  <c r="BL82" i="11" s="1"/>
  <c r="BJ281" i="11"/>
  <c r="BK281" i="11" s="1"/>
  <c r="BL281" i="11" s="1"/>
  <c r="BJ261" i="11"/>
  <c r="BK261" i="11" s="1"/>
  <c r="BL261" i="11" s="1"/>
  <c r="BN140" i="11"/>
  <c r="BP140" i="11" s="1" a="1"/>
  <c r="BP140" i="11" s="1"/>
  <c r="BQ140" i="11" s="1"/>
  <c r="BS140" i="11" s="1"/>
  <c r="BM140" i="11" a="1"/>
  <c r="BM140" i="11" s="1"/>
  <c r="BR140" i="11" s="1"/>
  <c r="BN97" i="11"/>
  <c r="BP97" i="11" s="1" a="1"/>
  <c r="BP97" i="11" s="1"/>
  <c r="BQ97" i="11" s="1"/>
  <c r="BS97" i="11" s="1"/>
  <c r="BM97" i="11" a="1"/>
  <c r="BM97" i="11" s="1"/>
  <c r="BR97" i="11" s="1"/>
  <c r="BN143" i="11"/>
  <c r="BP143" i="11" s="1" a="1"/>
  <c r="BP143" i="11" s="1"/>
  <c r="BQ143" i="11" s="1"/>
  <c r="BS143" i="11" s="1"/>
  <c r="BM143" i="11" a="1"/>
  <c r="BM143" i="11" s="1"/>
  <c r="BR143" i="11" s="1"/>
  <c r="BN316" i="11"/>
  <c r="BP316" i="11" s="1" a="1"/>
  <c r="BP316" i="11" s="1"/>
  <c r="BQ316" i="11" s="1"/>
  <c r="BM316" i="11" a="1"/>
  <c r="BM316" i="11" s="1"/>
  <c r="BN7" i="11"/>
  <c r="BP7" i="11" s="1" a="1"/>
  <c r="BP7" i="11" s="1"/>
  <c r="BQ7" i="11" s="1"/>
  <c r="BS7" i="11" s="1"/>
  <c r="BM7" i="11" a="1"/>
  <c r="BM7" i="11" s="1"/>
  <c r="BR7" i="11" s="1"/>
  <c r="BJ296" i="11"/>
  <c r="BK296" i="11" s="1"/>
  <c r="BL296" i="11" s="1"/>
  <c r="BJ293" i="11"/>
  <c r="BK293" i="11" s="1"/>
  <c r="BL293" i="11" s="1"/>
  <c r="BJ270" i="11"/>
  <c r="BK270" i="11" s="1"/>
  <c r="BL270" i="11" s="1"/>
  <c r="BJ301" i="11"/>
  <c r="BK301" i="11" s="1"/>
  <c r="BL301" i="11" s="1"/>
  <c r="BJ80" i="11"/>
  <c r="BK80" i="11" s="1"/>
  <c r="BL80" i="11" s="1"/>
  <c r="BJ66" i="11"/>
  <c r="BK66" i="11" s="1"/>
  <c r="BL66" i="11" s="1"/>
  <c r="BN34" i="11"/>
  <c r="BP34" i="11" s="1" a="1"/>
  <c r="BP34" i="11" s="1"/>
  <c r="BQ34" i="11" s="1"/>
  <c r="BS34" i="11" s="1"/>
  <c r="BM34" i="11" a="1"/>
  <c r="BM34" i="11" s="1"/>
  <c r="BR34" i="11" s="1"/>
  <c r="BN69" i="11"/>
  <c r="BP69" i="11" s="1" a="1"/>
  <c r="BP69" i="11" s="1"/>
  <c r="BQ69" i="11" s="1"/>
  <c r="BS69" i="11" s="1"/>
  <c r="BM69" i="11" a="1"/>
  <c r="BM69" i="11" s="1"/>
  <c r="BR69" i="11" s="1"/>
  <c r="BJ292" i="11"/>
  <c r="BK292" i="11" s="1"/>
  <c r="BL292" i="11" s="1"/>
  <c r="BJ294" i="11"/>
  <c r="BK294" i="11" s="1"/>
  <c r="BL294" i="11" s="1"/>
  <c r="BJ29" i="11"/>
  <c r="BK29" i="11" s="1"/>
  <c r="BL29" i="11" s="1"/>
  <c r="BJ36" i="11"/>
  <c r="BK36" i="11" s="1"/>
  <c r="BL36" i="11" s="1"/>
  <c r="BN19" i="11"/>
  <c r="BP19" i="11" s="1" a="1"/>
  <c r="BP19" i="11" s="1"/>
  <c r="BQ19" i="11" s="1"/>
  <c r="BS19" i="11" s="1"/>
  <c r="BM19" i="11" a="1"/>
  <c r="BM19" i="11" s="1"/>
  <c r="BR19" i="11" s="1"/>
  <c r="BN190" i="11"/>
  <c r="BP190" i="11" s="1" a="1"/>
  <c r="BP190" i="11" s="1"/>
  <c r="BQ190" i="11" s="1"/>
  <c r="BS190" i="11" s="1"/>
  <c r="BM190" i="11" a="1"/>
  <c r="BM190" i="11" s="1"/>
  <c r="BR190" i="11" s="1"/>
  <c r="BJ162" i="11"/>
  <c r="BK162" i="11" s="1"/>
  <c r="BL162" i="11" s="1"/>
  <c r="BJ131" i="11"/>
  <c r="BK131" i="11" s="1"/>
  <c r="BL131" i="11" s="1"/>
  <c r="BJ148" i="11"/>
  <c r="BK148" i="11" s="1"/>
  <c r="BL148" i="11" s="1"/>
  <c r="CP93" i="11"/>
  <c r="BV93" i="11"/>
  <c r="BJ238" i="11"/>
  <c r="BK238" i="11" s="1"/>
  <c r="BL238" i="11" s="1"/>
  <c r="BJ26" i="11"/>
  <c r="BK26" i="11" s="1"/>
  <c r="BL26" i="11" s="1"/>
  <c r="AG197" i="7"/>
  <c r="AD197" i="7"/>
  <c r="BJ76" i="11"/>
  <c r="BK76" i="11" s="1"/>
  <c r="BL76" i="11" s="1"/>
  <c r="BG247" i="11"/>
  <c r="BH247" i="11" s="1"/>
  <c r="BI247" i="11" s="1"/>
  <c r="R194" i="7"/>
  <c r="T194" i="7"/>
  <c r="S194" i="7"/>
  <c r="V194" i="7" s="1"/>
  <c r="W194" i="7" s="1"/>
  <c r="Y194" i="7" s="1"/>
  <c r="R129" i="7"/>
  <c r="T129" i="7"/>
  <c r="S129" i="7"/>
  <c r="V129" i="7" s="1"/>
  <c r="W129" i="7" s="1"/>
  <c r="Y129" i="7" s="1"/>
  <c r="R163" i="7"/>
  <c r="T163" i="7"/>
  <c r="S163" i="7"/>
  <c r="V163" i="7" s="1"/>
  <c r="W163" i="7" s="1"/>
  <c r="Y163" i="7" s="1"/>
  <c r="AI197" i="7"/>
  <c r="AA85" i="7"/>
  <c r="AC85" i="7"/>
  <c r="AB85" i="7"/>
  <c r="AE85" i="7" s="1"/>
  <c r="AF85" i="7" s="1"/>
  <c r="AH85" i="7" s="1"/>
  <c r="AA166" i="7"/>
  <c r="AC166" i="7"/>
  <c r="AB166" i="7"/>
  <c r="AE166" i="7" s="1"/>
  <c r="AF166" i="7" s="1"/>
  <c r="AH166" i="7" s="1"/>
  <c r="AA58" i="7"/>
  <c r="AC58" i="7"/>
  <c r="AB58" i="7"/>
  <c r="AE58" i="7" s="1"/>
  <c r="AF58" i="7" s="1"/>
  <c r="AH58" i="7" s="1"/>
  <c r="AA156" i="7"/>
  <c r="AB156" i="7"/>
  <c r="AE156" i="7" s="1"/>
  <c r="AF156" i="7" s="1"/>
  <c r="AH156" i="7" s="1"/>
  <c r="AC156" i="7"/>
  <c r="AA145" i="7"/>
  <c r="AB145" i="7"/>
  <c r="AE145" i="7" s="1"/>
  <c r="AF145" i="7" s="1"/>
  <c r="AH145" i="7" s="1"/>
  <c r="AC145" i="7"/>
  <c r="CP168" i="11"/>
  <c r="BV168" i="11"/>
  <c r="BG300" i="11"/>
  <c r="BH300" i="11" s="1"/>
  <c r="BI300" i="11" s="1"/>
  <c r="BG312" i="11"/>
  <c r="BH312" i="11" s="1"/>
  <c r="BI312" i="11" s="1"/>
  <c r="BG6" i="11"/>
  <c r="BH6" i="11" s="1"/>
  <c r="BI6" i="11" s="1"/>
  <c r="BG257" i="11"/>
  <c r="BH257" i="11" s="1"/>
  <c r="BI257" i="11" s="1"/>
  <c r="BG21" i="11"/>
  <c r="BH21" i="11" s="1"/>
  <c r="BI21" i="11" s="1"/>
  <c r="AA112" i="7"/>
  <c r="AB112" i="7"/>
  <c r="AE112" i="7" s="1"/>
  <c r="AF112" i="7" s="1"/>
  <c r="AH112" i="7" s="1"/>
  <c r="AC112" i="7"/>
  <c r="X105" i="7"/>
  <c r="U105" i="7"/>
  <c r="X118" i="7"/>
  <c r="U118" i="7"/>
  <c r="BG22" i="11"/>
  <c r="BH22" i="11" s="1"/>
  <c r="BI22" i="11" s="1"/>
  <c r="AA70" i="7"/>
  <c r="AC70" i="7"/>
  <c r="AB70" i="7"/>
  <c r="AE70" i="7" s="1"/>
  <c r="AF70" i="7" s="1"/>
  <c r="AH70" i="7" s="1"/>
  <c r="CP94" i="11"/>
  <c r="BV94" i="11"/>
  <c r="BG12" i="11"/>
  <c r="BH12" i="11" s="1"/>
  <c r="BI12" i="11" s="1"/>
  <c r="BG102" i="11"/>
  <c r="BH102" i="11" s="1"/>
  <c r="BI102" i="11" s="1"/>
  <c r="BG48" i="11"/>
  <c r="BH48" i="11" s="1"/>
  <c r="BI48" i="11" s="1"/>
  <c r="R171" i="7"/>
  <c r="T171" i="7"/>
  <c r="S171" i="7"/>
  <c r="V171" i="7" s="1"/>
  <c r="W171" i="7" s="1"/>
  <c r="Y171" i="7" s="1"/>
  <c r="BG259" i="11"/>
  <c r="BH259" i="11" s="1"/>
  <c r="BI259" i="11" s="1"/>
  <c r="AG134" i="7"/>
  <c r="AD134" i="7"/>
  <c r="R159" i="7"/>
  <c r="T159" i="7"/>
  <c r="S159" i="7"/>
  <c r="V159" i="7" s="1"/>
  <c r="W159" i="7" s="1"/>
  <c r="Y159" i="7" s="1"/>
  <c r="AG72" i="7"/>
  <c r="AD72" i="7"/>
  <c r="AG184" i="7"/>
  <c r="AD184" i="7"/>
  <c r="AG179" i="7"/>
  <c r="AD179" i="7"/>
  <c r="AG162" i="7"/>
  <c r="AD162" i="7"/>
  <c r="AM95" i="7"/>
  <c r="AG81" i="7"/>
  <c r="AD81" i="7"/>
  <c r="AG19" i="7"/>
  <c r="AD19" i="7"/>
  <c r="AI19" i="7" s="1"/>
  <c r="AG169" i="7"/>
  <c r="AD169" i="7"/>
  <c r="AG117" i="7"/>
  <c r="AD117" i="7"/>
  <c r="CP128" i="11"/>
  <c r="BV128" i="11"/>
  <c r="AM96" i="7"/>
  <c r="AG107" i="7"/>
  <c r="AD107" i="7"/>
  <c r="AA172" i="7"/>
  <c r="AB172" i="7"/>
  <c r="AE172" i="7" s="1"/>
  <c r="AF172" i="7" s="1"/>
  <c r="AH172" i="7" s="1"/>
  <c r="AC172" i="7"/>
  <c r="BG269" i="11"/>
  <c r="BH269" i="11" s="1"/>
  <c r="BI269" i="11" s="1"/>
  <c r="BG280" i="11"/>
  <c r="BH280" i="11" s="1"/>
  <c r="BI280" i="11" s="1"/>
  <c r="AA44" i="7"/>
  <c r="AB44" i="7"/>
  <c r="AE44" i="7" s="1"/>
  <c r="AF44" i="7" s="1"/>
  <c r="AH44" i="7" s="1"/>
  <c r="AC44" i="7"/>
  <c r="BJ197" i="11"/>
  <c r="BK197" i="11" s="1"/>
  <c r="BL197" i="11" s="1"/>
  <c r="AA101" i="7"/>
  <c r="AC101" i="7"/>
  <c r="AB101" i="7"/>
  <c r="AE101" i="7" s="1"/>
  <c r="AF101" i="7" s="1"/>
  <c r="AH101" i="7" s="1"/>
  <c r="BJ346" i="11"/>
  <c r="BK346" i="11" s="1"/>
  <c r="BL346" i="11" s="1"/>
  <c r="AA153" i="7"/>
  <c r="AC153" i="7"/>
  <c r="AB153" i="7"/>
  <c r="AE153" i="7" s="1"/>
  <c r="AF153" i="7" s="1"/>
  <c r="AH153" i="7" s="1"/>
  <c r="AA63" i="7"/>
  <c r="AB63" i="7"/>
  <c r="AE63" i="7" s="1"/>
  <c r="AF63" i="7" s="1"/>
  <c r="AH63" i="7" s="1"/>
  <c r="AC63" i="7"/>
  <c r="BJ117" i="11"/>
  <c r="BK117" i="11" s="1"/>
  <c r="BL117" i="11" s="1"/>
  <c r="AA82" i="7"/>
  <c r="AB82" i="7"/>
  <c r="AE82" i="7" s="1"/>
  <c r="AF82" i="7" s="1"/>
  <c r="AH82" i="7" s="1"/>
  <c r="AC82" i="7"/>
  <c r="AA61" i="7"/>
  <c r="AB61" i="7"/>
  <c r="AE61" i="7" s="1"/>
  <c r="AF61" i="7" s="1"/>
  <c r="AH61" i="7" s="1"/>
  <c r="AC61" i="7"/>
  <c r="AA16" i="7"/>
  <c r="AC16" i="7"/>
  <c r="AB16" i="7"/>
  <c r="AE16" i="7" s="1"/>
  <c r="AF16" i="7" s="1"/>
  <c r="AH16" i="7" s="1"/>
  <c r="BN241" i="11"/>
  <c r="BP241" i="11" s="1" a="1"/>
  <c r="BP241" i="11" s="1"/>
  <c r="BQ241" i="11" s="1"/>
  <c r="BM241" i="11" a="1"/>
  <c r="BM241" i="11" s="1"/>
  <c r="AA54" i="7"/>
  <c r="AC54" i="7"/>
  <c r="AB54" i="7"/>
  <c r="AE54" i="7" s="1"/>
  <c r="AF54" i="7" s="1"/>
  <c r="AH54" i="7" s="1"/>
  <c r="BN175" i="11"/>
  <c r="BP175" i="11" s="1" a="1"/>
  <c r="BP175" i="11" s="1"/>
  <c r="BQ175" i="11" s="1"/>
  <c r="BS175" i="11" s="1"/>
  <c r="BM175" i="11" a="1"/>
  <c r="BM175" i="11" s="1"/>
  <c r="BR175" i="11" s="1"/>
  <c r="BN178" i="11"/>
  <c r="BP178" i="11" s="1" a="1"/>
  <c r="BP178" i="11" s="1"/>
  <c r="BQ178" i="11" s="1"/>
  <c r="BS178" i="11" s="1"/>
  <c r="BM178" i="11" a="1"/>
  <c r="BM178" i="11" s="1"/>
  <c r="BR178" i="11" s="1"/>
  <c r="BN125" i="11"/>
  <c r="BP125" i="11" s="1" a="1"/>
  <c r="BP125" i="11" s="1"/>
  <c r="BQ125" i="11" s="1"/>
  <c r="BS125" i="11" s="1"/>
  <c r="BM125" i="11" a="1"/>
  <c r="BM125" i="11" s="1"/>
  <c r="BR125" i="11" s="1"/>
  <c r="AA182" i="7"/>
  <c r="AC182" i="7"/>
  <c r="AB182" i="7"/>
  <c r="AE182" i="7" s="1"/>
  <c r="AF182" i="7" s="1"/>
  <c r="AH182" i="7" s="1"/>
  <c r="AA50" i="7"/>
  <c r="AB50" i="7"/>
  <c r="AE50" i="7" s="1"/>
  <c r="AF50" i="7" s="1"/>
  <c r="AH50" i="7" s="1"/>
  <c r="AC50" i="7"/>
  <c r="BW168" i="11"/>
  <c r="BT168" i="11"/>
  <c r="BU95" i="11"/>
  <c r="BX95" i="11" s="1"/>
  <c r="BN17" i="11"/>
  <c r="BP17" i="11" s="1" a="1"/>
  <c r="BP17" i="11" s="1"/>
  <c r="BQ17" i="11" s="1"/>
  <c r="BS17" i="11" s="1"/>
  <c r="BM17" i="11" a="1"/>
  <c r="BM17" i="11" s="1"/>
  <c r="BR17" i="11" s="1"/>
  <c r="BG42" i="11"/>
  <c r="BH42" i="11" s="1"/>
  <c r="BI42" i="11" s="1"/>
  <c r="BG249" i="11"/>
  <c r="BH249" i="11" s="1"/>
  <c r="BI249" i="11" s="1"/>
  <c r="BJ52" i="11"/>
  <c r="BK52" i="11" s="1"/>
  <c r="BL52" i="11" s="1"/>
  <c r="BJ218" i="11"/>
  <c r="BK218" i="11" s="1"/>
  <c r="BL218" i="11" s="1"/>
  <c r="AA119" i="7"/>
  <c r="AB119" i="7"/>
  <c r="AE119" i="7" s="1"/>
  <c r="AF119" i="7" s="1"/>
  <c r="AH119" i="7" s="1"/>
  <c r="AC119" i="7"/>
  <c r="BJ174" i="11"/>
  <c r="BK174" i="11" s="1"/>
  <c r="BL174" i="11" s="1"/>
  <c r="BG310" i="11"/>
  <c r="BH310" i="11" s="1"/>
  <c r="BI310" i="11" s="1"/>
  <c r="AA150" i="7"/>
  <c r="AB150" i="7"/>
  <c r="AE150" i="7" s="1"/>
  <c r="AF150" i="7" s="1"/>
  <c r="AH150" i="7" s="1"/>
  <c r="AC150" i="7"/>
  <c r="BJ72" i="11"/>
  <c r="BK72" i="11" s="1"/>
  <c r="BL72" i="11" s="1"/>
  <c r="BW94" i="11"/>
  <c r="BT94" i="11"/>
  <c r="BJ60" i="11"/>
  <c r="BK60" i="11" s="1"/>
  <c r="BL60" i="11" s="1"/>
  <c r="BJ109" i="11"/>
  <c r="BK109" i="11" s="1"/>
  <c r="BL109" i="11" s="1"/>
  <c r="AA30" i="7"/>
  <c r="AC30" i="7"/>
  <c r="AB30" i="7"/>
  <c r="AE30" i="7" s="1"/>
  <c r="AF30" i="7" s="1"/>
  <c r="AH30" i="7" s="1"/>
  <c r="AA146" i="7"/>
  <c r="AB146" i="7"/>
  <c r="AE146" i="7" s="1"/>
  <c r="AF146" i="7" s="1"/>
  <c r="AH146" i="7" s="1"/>
  <c r="AC146" i="7"/>
  <c r="AA48" i="7"/>
  <c r="AB48" i="7"/>
  <c r="AE48" i="7" s="1"/>
  <c r="AF48" i="7" s="1"/>
  <c r="AH48" i="7" s="1"/>
  <c r="AC48" i="7"/>
  <c r="AA26" i="7"/>
  <c r="AB26" i="7"/>
  <c r="AE26" i="7" s="1"/>
  <c r="AF26" i="7" s="1"/>
  <c r="AH26" i="7" s="1"/>
  <c r="AC26" i="7"/>
  <c r="AA187" i="7"/>
  <c r="AB187" i="7"/>
  <c r="AE187" i="7" s="1"/>
  <c r="AF187" i="7" s="1"/>
  <c r="AH187" i="7" s="1"/>
  <c r="AC187" i="7"/>
  <c r="AA69" i="7"/>
  <c r="AC69" i="7"/>
  <c r="AB69" i="7"/>
  <c r="AE69" i="7" s="1"/>
  <c r="AF69" i="7" s="1"/>
  <c r="AH69" i="7" s="1"/>
  <c r="BG304" i="11"/>
  <c r="BH304" i="11" s="1"/>
  <c r="BI304" i="11" s="1"/>
  <c r="BG27" i="11"/>
  <c r="BH27" i="11" s="1"/>
  <c r="BI27" i="11" s="1"/>
  <c r="BG15" i="11"/>
  <c r="BH15" i="11" s="1"/>
  <c r="BI15" i="11" s="1"/>
  <c r="BJ145" i="11"/>
  <c r="BK145" i="11" s="1"/>
  <c r="BL145" i="11" s="1"/>
  <c r="BJ167" i="11"/>
  <c r="BK167" i="11" s="1"/>
  <c r="BL167" i="11" s="1"/>
  <c r="BJ44" i="11"/>
  <c r="BK44" i="11" s="1"/>
  <c r="BL44" i="11" s="1"/>
  <c r="R3" i="7"/>
  <c r="T3" i="7"/>
  <c r="S3" i="7"/>
  <c r="V3" i="7" s="1"/>
  <c r="W3" i="7" s="1"/>
  <c r="Y3" i="7" s="1"/>
  <c r="R141" i="7"/>
  <c r="T141" i="7"/>
  <c r="S141" i="7"/>
  <c r="V141" i="7" s="1"/>
  <c r="W141" i="7" s="1"/>
  <c r="Y141" i="7" s="1"/>
  <c r="BJ134" i="11"/>
  <c r="BK134" i="11" s="1"/>
  <c r="BL134" i="11" s="1"/>
  <c r="BG20" i="11"/>
  <c r="BH20" i="11" s="1"/>
  <c r="BI20" i="11" s="1"/>
  <c r="BG287" i="11"/>
  <c r="BH287" i="11" s="1"/>
  <c r="BI287" i="11" s="1"/>
  <c r="BG101" i="11"/>
  <c r="BH101" i="11" s="1"/>
  <c r="BI101" i="11" s="1"/>
  <c r="BJ234" i="11"/>
  <c r="BK234" i="11" s="1"/>
  <c r="BL234" i="11" s="1"/>
  <c r="BJ344" i="11"/>
  <c r="BK344" i="11" s="1"/>
  <c r="BL344" i="11" s="1"/>
  <c r="R33" i="7"/>
  <c r="T33" i="7"/>
  <c r="S33" i="7"/>
  <c r="V33" i="7" s="1"/>
  <c r="W33" i="7" s="1"/>
  <c r="Y33" i="7" s="1"/>
  <c r="AI134" i="7"/>
  <c r="BJ211" i="11"/>
  <c r="BK211" i="11" s="1"/>
  <c r="BL211" i="11" s="1"/>
  <c r="BJ18" i="11"/>
  <c r="BK18" i="11" s="1"/>
  <c r="BL18" i="11" s="1"/>
  <c r="BJ177" i="11"/>
  <c r="BK177" i="11" s="1"/>
  <c r="BL177" i="11" s="1"/>
  <c r="BJ113" i="11"/>
  <c r="BK113" i="11" s="1"/>
  <c r="BL113" i="11" s="1"/>
  <c r="BJ230" i="11"/>
  <c r="BK230" i="11" s="1"/>
  <c r="BL230" i="11" s="1"/>
  <c r="BJ138" i="11"/>
  <c r="BK138" i="11" s="1"/>
  <c r="BL138" i="11" s="1"/>
  <c r="BJ355" i="11"/>
  <c r="BK355" i="11" s="1"/>
  <c r="BL355" i="11" s="1"/>
  <c r="BJ130" i="11"/>
  <c r="BK130" i="11" s="1"/>
  <c r="BL130" i="11" s="1"/>
  <c r="BN200" i="11"/>
  <c r="BP200" i="11" s="1" a="1"/>
  <c r="BP200" i="11" s="1"/>
  <c r="BQ200" i="11" s="1"/>
  <c r="BS200" i="11" s="1"/>
  <c r="BM200" i="11" a="1"/>
  <c r="BM200" i="11" s="1"/>
  <c r="BR200" i="11" s="1"/>
  <c r="BN231" i="11"/>
  <c r="BP231" i="11" s="1" a="1"/>
  <c r="BP231" i="11" s="1"/>
  <c r="BQ231" i="11" s="1"/>
  <c r="BM231" i="11" a="1"/>
  <c r="BM231" i="11" s="1"/>
  <c r="BN208" i="11"/>
  <c r="BP208" i="11" s="1" a="1"/>
  <c r="BP208" i="11" s="1"/>
  <c r="BQ208" i="11" s="1"/>
  <c r="BM208" i="11" a="1"/>
  <c r="BM208" i="11" s="1"/>
  <c r="BN193" i="11"/>
  <c r="BP193" i="11" s="1" a="1"/>
  <c r="BP193" i="11" s="1"/>
  <c r="BQ193" i="11" s="1"/>
  <c r="BS193" i="11" s="1"/>
  <c r="BM193" i="11" a="1"/>
  <c r="BM193" i="11" s="1"/>
  <c r="BR193" i="11" s="1"/>
  <c r="BN217" i="11"/>
  <c r="BP217" i="11" s="1" a="1"/>
  <c r="BP217" i="11" s="1"/>
  <c r="BQ217" i="11" s="1"/>
  <c r="BM217" i="11" a="1"/>
  <c r="BM217" i="11" s="1"/>
  <c r="BN318" i="11"/>
  <c r="BP318" i="11" s="1" a="1"/>
  <c r="BP318" i="11" s="1"/>
  <c r="BQ318" i="11" s="1"/>
  <c r="BM318" i="11" a="1"/>
  <c r="BM318" i="11" s="1"/>
  <c r="BN144" i="11"/>
  <c r="BP144" i="11" s="1" a="1"/>
  <c r="BP144" i="11" s="1"/>
  <c r="BQ144" i="11" s="1"/>
  <c r="BS144" i="11" s="1"/>
  <c r="BM144" i="11" a="1"/>
  <c r="BM144" i="11" s="1"/>
  <c r="BR144" i="11" s="1"/>
  <c r="BN347" i="11"/>
  <c r="BP347" i="11" s="1" a="1"/>
  <c r="BP347" i="11" s="1"/>
  <c r="BQ347" i="11" s="1"/>
  <c r="BM347" i="11" a="1"/>
  <c r="BM347" i="11" s="1"/>
  <c r="BN183" i="11"/>
  <c r="BP183" i="11" s="1" a="1"/>
  <c r="BP183" i="11" s="1"/>
  <c r="BQ183" i="11" s="1"/>
  <c r="BS183" i="11" s="1"/>
  <c r="BM183" i="11" a="1"/>
  <c r="BM183" i="11" s="1"/>
  <c r="BR183" i="11" s="1"/>
  <c r="AA23" i="7"/>
  <c r="AC23" i="7"/>
  <c r="AB23" i="7"/>
  <c r="AE23" i="7" s="1"/>
  <c r="AF23" i="7" s="1"/>
  <c r="AH23" i="7" s="1"/>
  <c r="BN243" i="11"/>
  <c r="BP243" i="11" s="1" a="1"/>
  <c r="BP243" i="11" s="1"/>
  <c r="BQ243" i="11" s="1"/>
  <c r="BM243" i="11" a="1"/>
  <c r="BM243" i="11" s="1"/>
  <c r="BN322" i="11"/>
  <c r="BP322" i="11" s="1" a="1"/>
  <c r="BP322" i="11" s="1"/>
  <c r="BQ322" i="11" s="1"/>
  <c r="BM322" i="11" a="1"/>
  <c r="BM322" i="11" s="1"/>
  <c r="BN147" i="11"/>
  <c r="BP147" i="11" s="1" a="1"/>
  <c r="BP147" i="11" s="1"/>
  <c r="BQ147" i="11" s="1"/>
  <c r="BS147" i="11" s="1"/>
  <c r="BM147" i="11" a="1"/>
  <c r="BM147" i="11" s="1"/>
  <c r="BR147" i="11" s="1"/>
  <c r="BN229" i="11"/>
  <c r="BP229" i="11" s="1" a="1"/>
  <c r="BP229" i="11" s="1"/>
  <c r="BQ229" i="11" s="1"/>
  <c r="BM229" i="11" a="1"/>
  <c r="BM229" i="11" s="1"/>
  <c r="AI72" i="7"/>
  <c r="AA83" i="7"/>
  <c r="AB83" i="7"/>
  <c r="AE83" i="7" s="1"/>
  <c r="AF83" i="7" s="1"/>
  <c r="AH83" i="7" s="1"/>
  <c r="AC83" i="7"/>
  <c r="AG170" i="7"/>
  <c r="AD170" i="7"/>
  <c r="BJ49" i="11"/>
  <c r="BK49" i="11" s="1"/>
  <c r="BL49" i="11" s="1"/>
  <c r="BJ91" i="11"/>
  <c r="BK91" i="11" s="1"/>
  <c r="BL91" i="11" s="1"/>
  <c r="BJ248" i="11"/>
  <c r="BK248" i="11" s="1"/>
  <c r="BL248" i="11" s="1"/>
  <c r="BJ33" i="11"/>
  <c r="BK33" i="11" s="1"/>
  <c r="BL33" i="11" s="1"/>
  <c r="BJ307" i="11"/>
  <c r="BK307" i="11" s="1"/>
  <c r="BL307" i="11" s="1"/>
  <c r="BJ302" i="11"/>
  <c r="BK302" i="11" s="1"/>
  <c r="BL302" i="11" s="1"/>
  <c r="BJ279" i="11"/>
  <c r="BK279" i="11" s="1"/>
  <c r="BL279" i="11" s="1"/>
  <c r="BJ285" i="11"/>
  <c r="BK285" i="11" s="1"/>
  <c r="BL285" i="11" s="1"/>
  <c r="BJ275" i="11"/>
  <c r="BK275" i="11" s="1"/>
  <c r="BL275" i="11" s="1"/>
  <c r="AG144" i="7"/>
  <c r="AD144" i="7"/>
  <c r="BJ254" i="11"/>
  <c r="BK254" i="11" s="1"/>
  <c r="BL254" i="11" s="1"/>
  <c r="AG100" i="7"/>
  <c r="AD100" i="7"/>
  <c r="BN156" i="11"/>
  <c r="BP156" i="11" s="1" a="1"/>
  <c r="BP156" i="11" s="1"/>
  <c r="BQ156" i="11" s="1"/>
  <c r="BS156" i="11" s="1"/>
  <c r="BM156" i="11" a="1"/>
  <c r="BM156" i="11" s="1"/>
  <c r="BR156" i="11" s="1"/>
  <c r="BN317" i="11"/>
  <c r="BP317" i="11" s="1" a="1"/>
  <c r="BP317" i="11" s="1"/>
  <c r="BQ317" i="11" s="1"/>
  <c r="BM317" i="11" a="1"/>
  <c r="BM317" i="11" s="1"/>
  <c r="BN3" i="11"/>
  <c r="BP3" i="11" s="1" a="1"/>
  <c r="BP3" i="11" s="1"/>
  <c r="BQ3" i="11" s="1"/>
  <c r="BS3" i="11" s="1"/>
  <c r="BM3" i="11" a="1"/>
  <c r="BM3" i="11" s="1"/>
  <c r="BR3" i="11" s="1"/>
  <c r="BN182" i="11"/>
  <c r="BP182" i="11" s="1" a="1"/>
  <c r="BP182" i="11" s="1"/>
  <c r="BQ182" i="11" s="1"/>
  <c r="BS182" i="11" s="1"/>
  <c r="BM182" i="11" a="1"/>
  <c r="BM182" i="11" s="1"/>
  <c r="BR182" i="11" s="1"/>
  <c r="BN99" i="11"/>
  <c r="BP99" i="11" s="1" a="1"/>
  <c r="BP99" i="11" s="1"/>
  <c r="BQ99" i="11" s="1"/>
  <c r="BS99" i="11" s="1"/>
  <c r="BM99" i="11" a="1"/>
  <c r="BM99" i="11" s="1"/>
  <c r="BR99" i="11" s="1"/>
  <c r="BN61" i="11"/>
  <c r="BP61" i="11" s="1" a="1"/>
  <c r="BP61" i="11" s="1"/>
  <c r="BQ61" i="11" s="1"/>
  <c r="BS61" i="11" s="1"/>
  <c r="BM61" i="11" a="1"/>
  <c r="BM61" i="11" s="1"/>
  <c r="BR61" i="11" s="1"/>
  <c r="BN213" i="11"/>
  <c r="BP213" i="11" s="1" a="1"/>
  <c r="BP213" i="11" s="1"/>
  <c r="BQ213" i="11" s="1"/>
  <c r="BM213" i="11" a="1"/>
  <c r="BM213" i="11" s="1"/>
  <c r="BN10" i="11"/>
  <c r="BP10" i="11" s="1" a="1"/>
  <c r="BP10" i="11" s="1"/>
  <c r="BQ10" i="11" s="1"/>
  <c r="BS10" i="11" s="1"/>
  <c r="BM10" i="11" a="1"/>
  <c r="BM10" i="11" s="1"/>
  <c r="BR10" i="11" s="1"/>
  <c r="BN158" i="11"/>
  <c r="BP158" i="11" s="1" a="1"/>
  <c r="BP158" i="11" s="1"/>
  <c r="BQ158" i="11" s="1"/>
  <c r="BS158" i="11" s="1"/>
  <c r="BM158" i="11" a="1"/>
  <c r="BM158" i="11" s="1"/>
  <c r="BR158" i="11" s="1"/>
  <c r="BN37" i="11"/>
  <c r="BP37" i="11" s="1" a="1"/>
  <c r="BP37" i="11" s="1"/>
  <c r="BQ37" i="11" s="1"/>
  <c r="BS37" i="11" s="1"/>
  <c r="BM37" i="11" a="1"/>
  <c r="BM37" i="11" s="1"/>
  <c r="BR37" i="11" s="1"/>
  <c r="AG8" i="7"/>
  <c r="AD8" i="7"/>
  <c r="BJ309" i="11"/>
  <c r="BK309" i="11" s="1"/>
  <c r="BL309" i="11" s="1"/>
  <c r="BJ274" i="11"/>
  <c r="BK274" i="11" s="1"/>
  <c r="BL274" i="11" s="1"/>
  <c r="BJ11" i="11"/>
  <c r="BK11" i="11" s="1"/>
  <c r="BL11" i="11" s="1"/>
  <c r="BJ84" i="11"/>
  <c r="BK84" i="11" s="1"/>
  <c r="BL84" i="11" s="1"/>
  <c r="BJ24" i="11"/>
  <c r="BK24" i="11" s="1"/>
  <c r="BL24" i="11" s="1"/>
  <c r="BJ68" i="11"/>
  <c r="BK68" i="11" s="1"/>
  <c r="BL68" i="11" s="1"/>
  <c r="BJ295" i="11"/>
  <c r="BK295" i="11" s="1"/>
  <c r="BL295" i="11" s="1"/>
  <c r="BJ39" i="11"/>
  <c r="BK39" i="11" s="1"/>
  <c r="BL39" i="11" s="1"/>
  <c r="BJ298" i="11"/>
  <c r="BK298" i="11" s="1"/>
  <c r="BL298" i="11" s="1"/>
  <c r="AI117" i="7"/>
  <c r="BJ253" i="11"/>
  <c r="BK253" i="11" s="1"/>
  <c r="BL253" i="11" s="1"/>
  <c r="BJ40" i="11"/>
  <c r="BK40" i="11" s="1"/>
  <c r="BL40" i="11" s="1"/>
  <c r="BN232" i="11"/>
  <c r="BP232" i="11" s="1" a="1"/>
  <c r="BP232" i="11" s="1"/>
  <c r="BQ232" i="11" s="1"/>
  <c r="BM232" i="11" a="1"/>
  <c r="BM232" i="11" s="1"/>
  <c r="BN124" i="11"/>
  <c r="BP124" i="11" s="1" a="1"/>
  <c r="BP124" i="11" s="1"/>
  <c r="BQ124" i="11" s="1"/>
  <c r="BS124" i="11" s="1"/>
  <c r="BM124" i="11" a="1"/>
  <c r="BM124" i="11" s="1"/>
  <c r="BR124" i="11" s="1"/>
  <c r="BN137" i="11"/>
  <c r="BP137" i="11" s="1" a="1"/>
  <c r="BP137" i="11" s="1"/>
  <c r="BQ137" i="11" s="1"/>
  <c r="BS137" i="11" s="1"/>
  <c r="BM137" i="11" a="1"/>
  <c r="BM137" i="11" s="1"/>
  <c r="BR137" i="11" s="1"/>
  <c r="BN352" i="11"/>
  <c r="BP352" i="11" s="1" a="1"/>
  <c r="BP352" i="11" s="1"/>
  <c r="BQ352" i="11" s="1"/>
  <c r="BM352" i="11" a="1"/>
  <c r="BM352" i="11" s="1"/>
  <c r="BN115" i="11"/>
  <c r="BP115" i="11" s="1" a="1"/>
  <c r="BP115" i="11" s="1"/>
  <c r="BQ115" i="11" s="1"/>
  <c r="BS115" i="11" s="1"/>
  <c r="BM115" i="11" a="1"/>
  <c r="BM115" i="11" s="1"/>
  <c r="BR115" i="11" s="1"/>
  <c r="BN2" i="11"/>
  <c r="BP2" i="11" s="1" a="1"/>
  <c r="BP2" i="11" s="1"/>
  <c r="BQ2" i="11" s="1"/>
  <c r="BS2" i="11" s="1"/>
  <c r="BM2" i="11" a="1"/>
  <c r="BM2" i="11" s="1"/>
  <c r="BR2" i="11" s="1"/>
  <c r="BN161" i="11"/>
  <c r="BP161" i="11" s="1" a="1"/>
  <c r="BP161" i="11" s="1"/>
  <c r="BQ161" i="11" s="1"/>
  <c r="BS161" i="11" s="1"/>
  <c r="BM161" i="11" a="1"/>
  <c r="BM161" i="11" s="1"/>
  <c r="BR161" i="11" s="1"/>
  <c r="BN202" i="11"/>
  <c r="BP202" i="11" s="1" a="1"/>
  <c r="BP202" i="11" s="1"/>
  <c r="BQ202" i="11" s="1"/>
  <c r="BM202" i="11" a="1"/>
  <c r="BM202" i="11" s="1"/>
  <c r="BN100" i="11"/>
  <c r="BP100" i="11" s="1" a="1"/>
  <c r="BP100" i="11" s="1"/>
  <c r="BQ100" i="11" s="1"/>
  <c r="BS100" i="11" s="1"/>
  <c r="BM100" i="11" a="1"/>
  <c r="BM100" i="11" s="1"/>
  <c r="BR100" i="11" s="1"/>
  <c r="BW128" i="11"/>
  <c r="BT128" i="11"/>
  <c r="BN181" i="11"/>
  <c r="BP181" i="11" s="1" a="1"/>
  <c r="BP181" i="11" s="1"/>
  <c r="BQ181" i="11" s="1"/>
  <c r="BS181" i="11" s="1"/>
  <c r="BM181" i="11" a="1"/>
  <c r="BM181" i="11" s="1"/>
  <c r="BR181" i="11" s="1"/>
  <c r="BJ9" i="11"/>
  <c r="BK9" i="11" s="1"/>
  <c r="BL9" i="11" s="1"/>
  <c r="BJ305" i="11"/>
  <c r="BK305" i="11" s="1"/>
  <c r="BL305" i="11" s="1"/>
  <c r="BJ31" i="11"/>
  <c r="BK31" i="11" s="1"/>
  <c r="BL31" i="11" s="1"/>
  <c r="AG168" i="7"/>
  <c r="AD168" i="7"/>
  <c r="AP96" i="7"/>
  <c r="AQ96" i="7"/>
  <c r="CP103" i="11"/>
  <c r="BV103" i="11"/>
  <c r="AG193" i="7"/>
  <c r="AD193" i="7"/>
  <c r="BJ263" i="11"/>
  <c r="BK263" i="11" s="1"/>
  <c r="BL263" i="11" s="1"/>
  <c r="BJ277" i="11"/>
  <c r="BK277" i="11" s="1"/>
  <c r="BL277" i="11" s="1"/>
  <c r="BJ303" i="11"/>
  <c r="BK303" i="11" s="1"/>
  <c r="BL303" i="11" s="1"/>
  <c r="BJ297" i="11"/>
  <c r="BK297" i="11" s="1"/>
  <c r="BL297" i="11" s="1"/>
  <c r="BJ311" i="11"/>
  <c r="BK311" i="11" s="1"/>
  <c r="BL311" i="11" s="1"/>
  <c r="AG175" i="7"/>
  <c r="AD175" i="7"/>
  <c r="BJ51" i="11"/>
  <c r="BK51" i="11" s="1"/>
  <c r="BL51" i="11" s="1"/>
  <c r="BJ313" i="11"/>
  <c r="BK313" i="11" s="1"/>
  <c r="BL313" i="11" s="1"/>
  <c r="BN118" i="11"/>
  <c r="BP118" i="11" s="1" a="1"/>
  <c r="BP118" i="11" s="1"/>
  <c r="BQ118" i="11" s="1"/>
  <c r="BS118" i="11" s="1"/>
  <c r="BM118" i="11" a="1"/>
  <c r="BM118" i="11" s="1"/>
  <c r="BR118" i="11" s="1"/>
  <c r="BN219" i="11"/>
  <c r="BP219" i="11" s="1" a="1"/>
  <c r="BP219" i="11" s="1"/>
  <c r="BQ219" i="11" s="1"/>
  <c r="BM219" i="11" a="1"/>
  <c r="BM219" i="11" s="1"/>
  <c r="BJ107" i="11"/>
  <c r="BK107" i="11" s="1"/>
  <c r="BL107" i="11" s="1"/>
  <c r="BJ176" i="11"/>
  <c r="BK176" i="11" s="1"/>
  <c r="BL176" i="11" s="1"/>
  <c r="BJ226" i="11"/>
  <c r="BK226" i="11" s="1"/>
  <c r="BL226" i="11" s="1"/>
  <c r="AA157" i="7"/>
  <c r="AC157" i="7"/>
  <c r="AB157" i="7"/>
  <c r="AE157" i="7" s="1"/>
  <c r="AF157" i="7" s="1"/>
  <c r="AH157" i="7" s="1"/>
  <c r="BN207" i="11"/>
  <c r="BP207" i="11" s="1" a="1"/>
  <c r="BP207" i="11" s="1"/>
  <c r="BQ207" i="11" s="1"/>
  <c r="BM207" i="11" a="1"/>
  <c r="BM207" i="11" s="1"/>
  <c r="AA20" i="7"/>
  <c r="AC20" i="7"/>
  <c r="AB20" i="7"/>
  <c r="AE20" i="7" s="1"/>
  <c r="AF20" i="7" s="1"/>
  <c r="AH20" i="7" s="1"/>
  <c r="AA136" i="7"/>
  <c r="AC136" i="7"/>
  <c r="AB136" i="7"/>
  <c r="AE136" i="7" s="1"/>
  <c r="AF136" i="7" s="1"/>
  <c r="AH136" i="7" s="1"/>
  <c r="BN331" i="11"/>
  <c r="BP331" i="11" s="1" a="1"/>
  <c r="BP331" i="11" s="1"/>
  <c r="BQ331" i="11" s="1"/>
  <c r="BM331" i="11" a="1"/>
  <c r="BM331" i="11" s="1"/>
  <c r="CP67" i="11"/>
  <c r="BV67" i="11"/>
  <c r="BN120" i="11"/>
  <c r="BP120" i="11" s="1" a="1"/>
  <c r="BP120" i="11" s="1"/>
  <c r="BQ120" i="11" s="1"/>
  <c r="BS120" i="11" s="1"/>
  <c r="BM120" i="11" a="1"/>
  <c r="BM120" i="11" s="1"/>
  <c r="BR120" i="11" s="1"/>
  <c r="BN70" i="11"/>
  <c r="BP70" i="11" s="1" a="1"/>
  <c r="BP70" i="11" s="1"/>
  <c r="BQ70" i="11" s="1"/>
  <c r="BS70" i="11" s="1"/>
  <c r="BM70" i="11" a="1"/>
  <c r="BM70" i="11" s="1"/>
  <c r="BR70" i="11" s="1"/>
  <c r="BN28" i="11"/>
  <c r="BP28" i="11" s="1" a="1"/>
  <c r="BP28" i="11" s="1"/>
  <c r="BQ28" i="11" s="1"/>
  <c r="BS28" i="11" s="1"/>
  <c r="BM28" i="11" a="1"/>
  <c r="BM28" i="11" s="1"/>
  <c r="BR28" i="11" s="1"/>
  <c r="BN353" i="11"/>
  <c r="BP353" i="11" s="1" a="1"/>
  <c r="BP353" i="11" s="1"/>
  <c r="BQ353" i="11" s="1"/>
  <c r="BM353" i="11" a="1"/>
  <c r="BM353" i="11" s="1"/>
  <c r="BN81" i="11"/>
  <c r="BP81" i="11" s="1" a="1"/>
  <c r="BP81" i="11" s="1"/>
  <c r="BQ81" i="11" s="1"/>
  <c r="BS81" i="11" s="1"/>
  <c r="BM81" i="11" a="1"/>
  <c r="BM81" i="11" s="1"/>
  <c r="BR81" i="11" s="1"/>
  <c r="BN114" i="11"/>
  <c r="BP114" i="11" s="1" a="1"/>
  <c r="BP114" i="11" s="1"/>
  <c r="BQ114" i="11" s="1"/>
  <c r="BS114" i="11" s="1"/>
  <c r="BM114" i="11" a="1"/>
  <c r="BM114" i="11" s="1"/>
  <c r="BR114" i="11" s="1"/>
  <c r="BG64" i="11"/>
  <c r="BH64" i="11" s="1"/>
  <c r="BI64" i="11" s="1"/>
  <c r="BG45" i="11"/>
  <c r="BH45" i="11" s="1"/>
  <c r="BI45" i="11" s="1"/>
  <c r="BJ206" i="11"/>
  <c r="BK206" i="11" s="1"/>
  <c r="BL206" i="11" s="1"/>
  <c r="Z105" i="7"/>
  <c r="AA142" i="7"/>
  <c r="AB142" i="7"/>
  <c r="AE142" i="7" s="1"/>
  <c r="AF142" i="7" s="1"/>
  <c r="AH142" i="7" s="1"/>
  <c r="AC142" i="7"/>
  <c r="AJ94" i="7"/>
  <c r="AL94" i="7"/>
  <c r="AK94" i="7"/>
  <c r="AN94" i="7" s="1"/>
  <c r="AO94" i="7" s="1"/>
  <c r="BG74" i="11"/>
  <c r="BH74" i="11" s="1"/>
  <c r="BI74" i="11" s="1"/>
  <c r="BG291" i="11"/>
  <c r="BH291" i="11" s="1"/>
  <c r="BI291" i="11" s="1"/>
  <c r="BG110" i="11"/>
  <c r="BH110" i="11" s="1"/>
  <c r="BI110" i="11" s="1"/>
  <c r="BG266" i="11"/>
  <c r="BH266" i="11" s="1"/>
  <c r="BI266" i="11" s="1"/>
  <c r="BU56" i="11"/>
  <c r="BX56" i="11" s="1"/>
  <c r="CE56" i="11" s="1"/>
  <c r="BW93" i="11"/>
  <c r="BT93" i="11"/>
  <c r="BG308" i="11"/>
  <c r="BH308" i="11" s="1"/>
  <c r="BI308" i="11" s="1"/>
  <c r="R191" i="7"/>
  <c r="T191" i="7"/>
  <c r="S191" i="7"/>
  <c r="V191" i="7" s="1"/>
  <c r="W191" i="7" s="1"/>
  <c r="Y191" i="7" s="1"/>
  <c r="AG108" i="7"/>
  <c r="AD108" i="7"/>
  <c r="AA18" i="7"/>
  <c r="AB18" i="7"/>
  <c r="AE18" i="7" s="1"/>
  <c r="AF18" i="7" s="1"/>
  <c r="AH18" i="7" s="1"/>
  <c r="AC18" i="7"/>
  <c r="BW67" i="11"/>
  <c r="BT67" i="11"/>
  <c r="CE95" i="11"/>
  <c r="AA181" i="7"/>
  <c r="AB181" i="7"/>
  <c r="AE181" i="7" s="1"/>
  <c r="AF181" i="7" s="1"/>
  <c r="AH181" i="7" s="1"/>
  <c r="AC181" i="7"/>
  <c r="BG265" i="11"/>
  <c r="BH265" i="11" s="1"/>
  <c r="BI265" i="11" s="1"/>
  <c r="BG278" i="11"/>
  <c r="BH278" i="11" s="1"/>
  <c r="BI278" i="11" s="1"/>
  <c r="BG289" i="11"/>
  <c r="BH289" i="11" s="1"/>
  <c r="BI289" i="11" s="1"/>
  <c r="CB56" i="11"/>
  <c r="CC56" i="11" s="1"/>
  <c r="BY56" i="11"/>
  <c r="BZ56" i="11" s="1"/>
  <c r="CA56" i="11" s="1"/>
  <c r="AG152" i="7"/>
  <c r="AD152" i="7"/>
  <c r="X111" i="7"/>
  <c r="U111" i="7"/>
  <c r="AA47" i="7"/>
  <c r="AC47" i="7"/>
  <c r="AB47" i="7"/>
  <c r="AE47" i="7" s="1"/>
  <c r="AF47" i="7" s="1"/>
  <c r="AH47" i="7" s="1"/>
  <c r="CB95" i="11"/>
  <c r="CC95" i="11" s="1"/>
  <c r="BY95" i="11"/>
  <c r="BZ95" i="11" s="1"/>
  <c r="CA95" i="11" s="1"/>
  <c r="BG282" i="11"/>
  <c r="BH282" i="11" s="1"/>
  <c r="BI282" i="11" s="1"/>
  <c r="BG75" i="11"/>
  <c r="BH75" i="11" s="1"/>
  <c r="BI75" i="11" s="1"/>
  <c r="BG57" i="11"/>
  <c r="BH57" i="11" s="1"/>
  <c r="BI57" i="11" s="1"/>
  <c r="AG143" i="7"/>
  <c r="AD143" i="7"/>
  <c r="AG29" i="7"/>
  <c r="AD29" i="7"/>
  <c r="AG161" i="7"/>
  <c r="AD161" i="7"/>
  <c r="BG4" i="11"/>
  <c r="BH4" i="11" s="1"/>
  <c r="BI4" i="11" s="1"/>
  <c r="CK96" i="11"/>
  <c r="CJ96" i="11"/>
  <c r="CI96" i="11"/>
  <c r="CH96" i="11"/>
  <c r="CG96" i="11"/>
  <c r="CF96" i="11"/>
  <c r="CD96" i="11"/>
  <c r="R22" i="7"/>
  <c r="T22" i="7"/>
  <c r="S22" i="7"/>
  <c r="V22" i="7" s="1"/>
  <c r="W22" i="7" s="1"/>
  <c r="Y22" i="7" s="1"/>
  <c r="R36" i="7"/>
  <c r="T36" i="7"/>
  <c r="S36" i="7"/>
  <c r="V36" i="7" s="1"/>
  <c r="W36" i="7" s="1"/>
  <c r="Y36" i="7" s="1"/>
  <c r="AG56" i="7"/>
  <c r="AD56" i="7"/>
  <c r="AG116" i="7"/>
  <c r="AD116" i="7"/>
  <c r="AG38" i="7"/>
  <c r="AD38" i="7"/>
  <c r="AG39" i="7"/>
  <c r="AD39" i="7"/>
  <c r="AG102" i="7"/>
  <c r="AD102" i="7"/>
  <c r="AG188" i="7"/>
  <c r="AD188" i="7"/>
  <c r="AG90" i="7"/>
  <c r="AD90" i="7"/>
  <c r="AG126" i="7"/>
  <c r="AD126" i="7"/>
  <c r="BN159" i="11"/>
  <c r="BP159" i="11" s="1" a="1"/>
  <c r="BP159" i="11" s="1"/>
  <c r="BQ159" i="11" s="1"/>
  <c r="BS159" i="11" s="1"/>
  <c r="BM159" i="11" a="1"/>
  <c r="BM159" i="11" s="1"/>
  <c r="BR159" i="11" s="1"/>
  <c r="BN214" i="11"/>
  <c r="BP214" i="11" s="1" a="1"/>
  <c r="BP214" i="11" s="1"/>
  <c r="BQ214" i="11" s="1"/>
  <c r="BM214" i="11" a="1"/>
  <c r="BM214" i="11" s="1"/>
  <c r="AG135" i="7"/>
  <c r="AD135" i="7"/>
  <c r="BJ252" i="11"/>
  <c r="BK252" i="11" s="1"/>
  <c r="BL252" i="11" s="1"/>
  <c r="BJ112" i="11"/>
  <c r="BK112" i="11" s="1"/>
  <c r="BL112" i="11" s="1"/>
  <c r="BJ271" i="11"/>
  <c r="BK271" i="11" s="1"/>
  <c r="BL271" i="11" s="1"/>
  <c r="AG104" i="7"/>
  <c r="AD104" i="7"/>
  <c r="AG103" i="7"/>
  <c r="AD103" i="7"/>
  <c r="BW103" i="11"/>
  <c r="BT103" i="11"/>
  <c r="AI107" i="7" l="1"/>
  <c r="AI90" i="7"/>
  <c r="AI39" i="7"/>
  <c r="AI56" i="7"/>
  <c r="AI29" i="7"/>
  <c r="Z111" i="7"/>
  <c r="AI193" i="7"/>
  <c r="AI168" i="7"/>
  <c r="AI100" i="7"/>
  <c r="AI144" i="7"/>
  <c r="AI170" i="7"/>
  <c r="Z118" i="7"/>
  <c r="AB189" i="7"/>
  <c r="AE189" i="7" s="1"/>
  <c r="AF189" i="7" s="1"/>
  <c r="AH189" i="7" s="1"/>
  <c r="CL96" i="11"/>
  <c r="CN96" i="11" s="1"/>
  <c r="AI104" i="7"/>
  <c r="AI135" i="7"/>
  <c r="AI126" i="7"/>
  <c r="AI102" i="7"/>
  <c r="AI116" i="7"/>
  <c r="AI161" i="7"/>
  <c r="AI108" i="7"/>
  <c r="AI152" i="7"/>
  <c r="AI175" i="7"/>
  <c r="AI184" i="7"/>
  <c r="AI169" i="7"/>
  <c r="AI179" i="7"/>
  <c r="AI81" i="7"/>
  <c r="AI162" i="7"/>
  <c r="CM96" i="11"/>
  <c r="CO96" i="11" s="1"/>
  <c r="AI103" i="7"/>
  <c r="AI188" i="7"/>
  <c r="AI38" i="7"/>
  <c r="AI143" i="7"/>
  <c r="AI8" i="7"/>
  <c r="AB115" i="7"/>
  <c r="AE115" i="7" s="1"/>
  <c r="AF115" i="7" s="1"/>
  <c r="AH115" i="7" s="1"/>
  <c r="AC115" i="7"/>
  <c r="Z201" i="7"/>
  <c r="AA206" i="7"/>
  <c r="AC206" i="7"/>
  <c r="AB206" i="7"/>
  <c r="AE206" i="7" s="1"/>
  <c r="AF206" i="7" s="1"/>
  <c r="AH206" i="7" s="1"/>
  <c r="AA215" i="7"/>
  <c r="AC215" i="7"/>
  <c r="AB215" i="7"/>
  <c r="AE215" i="7" s="1"/>
  <c r="AF215" i="7" s="1"/>
  <c r="AH215" i="7" s="1"/>
  <c r="AA224" i="7"/>
  <c r="AC224" i="7"/>
  <c r="AB224" i="7"/>
  <c r="AE224" i="7" s="1"/>
  <c r="AF224" i="7" s="1"/>
  <c r="AH224" i="7" s="1"/>
  <c r="AA233" i="7"/>
  <c r="AC233" i="7"/>
  <c r="AB233" i="7"/>
  <c r="AE233" i="7" s="1"/>
  <c r="AF233" i="7" s="1"/>
  <c r="AH233" i="7" s="1"/>
  <c r="AA242" i="7"/>
  <c r="AC242" i="7"/>
  <c r="AB242" i="7"/>
  <c r="AE242" i="7" s="1"/>
  <c r="AF242" i="7" s="1"/>
  <c r="AH242" i="7" s="1"/>
  <c r="AA324" i="7"/>
  <c r="AC324" i="7"/>
  <c r="AB324" i="7"/>
  <c r="AE324" i="7" s="1"/>
  <c r="AF324" i="7" s="1"/>
  <c r="AH324" i="7" s="1"/>
  <c r="AA333" i="7"/>
  <c r="AC333" i="7"/>
  <c r="AB333" i="7"/>
  <c r="AE333" i="7" s="1"/>
  <c r="AF333" i="7" s="1"/>
  <c r="AH333" i="7" s="1"/>
  <c r="AA342" i="7"/>
  <c r="AC342" i="7"/>
  <c r="AB342" i="7"/>
  <c r="AE342" i="7" s="1"/>
  <c r="AF342" i="7" s="1"/>
  <c r="AH342" i="7" s="1"/>
  <c r="AA353" i="7"/>
  <c r="AC353" i="7"/>
  <c r="AB353" i="7"/>
  <c r="AE353" i="7" s="1"/>
  <c r="AF353" i="7" s="1"/>
  <c r="AH353" i="7" s="1"/>
  <c r="AA202" i="7"/>
  <c r="AC202" i="7"/>
  <c r="AB202" i="7"/>
  <c r="AE202" i="7" s="1"/>
  <c r="AF202" i="7" s="1"/>
  <c r="AH202" i="7" s="1"/>
  <c r="AA229" i="7"/>
  <c r="AC229" i="7"/>
  <c r="AB229" i="7"/>
  <c r="AE229" i="7" s="1"/>
  <c r="AF229" i="7" s="1"/>
  <c r="AH229" i="7" s="1"/>
  <c r="AA258" i="7"/>
  <c r="AB258" i="7"/>
  <c r="AE258" i="7" s="1"/>
  <c r="AF258" i="7" s="1"/>
  <c r="AH258" i="7" s="1"/>
  <c r="AC258" i="7"/>
  <c r="AA285" i="7"/>
  <c r="AB285" i="7"/>
  <c r="AE285" i="7" s="1"/>
  <c r="AF285" i="7" s="1"/>
  <c r="AH285" i="7" s="1"/>
  <c r="AC285" i="7"/>
  <c r="AA312" i="7"/>
  <c r="AB312" i="7"/>
  <c r="AE312" i="7" s="1"/>
  <c r="AF312" i="7" s="1"/>
  <c r="AH312" i="7" s="1"/>
  <c r="AC312" i="7"/>
  <c r="AA341" i="7"/>
  <c r="AB341" i="7"/>
  <c r="AE341" i="7" s="1"/>
  <c r="AF341" i="7" s="1"/>
  <c r="AH341" i="7" s="1"/>
  <c r="AC341" i="7"/>
  <c r="AA246" i="7"/>
  <c r="AB246" i="7"/>
  <c r="AE246" i="7" s="1"/>
  <c r="AF246" i="7" s="1"/>
  <c r="AH246" i="7" s="1"/>
  <c r="AC246" i="7"/>
  <c r="AA359" i="7"/>
  <c r="AB359" i="7"/>
  <c r="AE359" i="7" s="1"/>
  <c r="AF359" i="7" s="1"/>
  <c r="AH359" i="7" s="1"/>
  <c r="AC359" i="7"/>
  <c r="AA315" i="7"/>
  <c r="AB315" i="7"/>
  <c r="AE315" i="7" s="1"/>
  <c r="AF315" i="7" s="1"/>
  <c r="AH315" i="7" s="1"/>
  <c r="AC315" i="7"/>
  <c r="AA211" i="7"/>
  <c r="AB211" i="7"/>
  <c r="AE211" i="7" s="1"/>
  <c r="AF211" i="7" s="1"/>
  <c r="AH211" i="7" s="1"/>
  <c r="AC211" i="7"/>
  <c r="AA238" i="7"/>
  <c r="AB238" i="7"/>
  <c r="AE238" i="7" s="1"/>
  <c r="AF238" i="7" s="1"/>
  <c r="AH238" i="7" s="1"/>
  <c r="AC238" i="7"/>
  <c r="AA267" i="7"/>
  <c r="AB267" i="7"/>
  <c r="AE267" i="7" s="1"/>
  <c r="AF267" i="7" s="1"/>
  <c r="AH267" i="7" s="1"/>
  <c r="AC267" i="7"/>
  <c r="AA294" i="7"/>
  <c r="AB294" i="7"/>
  <c r="AE294" i="7" s="1"/>
  <c r="AF294" i="7" s="1"/>
  <c r="AH294" i="7" s="1"/>
  <c r="AC294" i="7"/>
  <c r="AA323" i="7"/>
  <c r="AB323" i="7"/>
  <c r="AE323" i="7" s="1"/>
  <c r="AF323" i="7" s="1"/>
  <c r="AH323" i="7" s="1"/>
  <c r="AC323" i="7"/>
  <c r="AA350" i="7"/>
  <c r="AB350" i="7"/>
  <c r="AE350" i="7" s="1"/>
  <c r="AF350" i="7" s="1"/>
  <c r="AH350" i="7" s="1"/>
  <c r="AC350" i="7"/>
  <c r="AA245" i="7"/>
  <c r="AB245" i="7"/>
  <c r="AE245" i="7" s="1"/>
  <c r="AF245" i="7" s="1"/>
  <c r="AH245" i="7" s="1"/>
  <c r="AC245" i="7"/>
  <c r="AA253" i="7"/>
  <c r="AB253" i="7"/>
  <c r="AE253" i="7" s="1"/>
  <c r="AF253" i="7" s="1"/>
  <c r="AH253" i="7" s="1"/>
  <c r="AC253" i="7"/>
  <c r="AA262" i="7"/>
  <c r="AB262" i="7"/>
  <c r="AE262" i="7" s="1"/>
  <c r="AF262" i="7" s="1"/>
  <c r="AH262" i="7" s="1"/>
  <c r="AC262" i="7"/>
  <c r="AA271" i="7"/>
  <c r="AC271" i="7"/>
  <c r="AB271" i="7"/>
  <c r="AE271" i="7" s="1"/>
  <c r="AF271" i="7" s="1"/>
  <c r="AH271" i="7" s="1"/>
  <c r="AA280" i="7"/>
  <c r="AB280" i="7"/>
  <c r="AE280" i="7" s="1"/>
  <c r="AF280" i="7" s="1"/>
  <c r="AH280" i="7" s="1"/>
  <c r="AC280" i="7"/>
  <c r="AA289" i="7"/>
  <c r="AB289" i="7"/>
  <c r="AE289" i="7" s="1"/>
  <c r="AF289" i="7" s="1"/>
  <c r="AH289" i="7" s="1"/>
  <c r="AC289" i="7"/>
  <c r="AA298" i="7"/>
  <c r="AC298" i="7"/>
  <c r="AB298" i="7"/>
  <c r="AE298" i="7" s="1"/>
  <c r="AF298" i="7" s="1"/>
  <c r="AH298" i="7" s="1"/>
  <c r="AA307" i="7"/>
  <c r="AB307" i="7"/>
  <c r="AE307" i="7" s="1"/>
  <c r="AF307" i="7" s="1"/>
  <c r="AH307" i="7" s="1"/>
  <c r="AC307" i="7"/>
  <c r="AA220" i="7"/>
  <c r="AB220" i="7"/>
  <c r="AE220" i="7" s="1"/>
  <c r="AF220" i="7" s="1"/>
  <c r="AH220" i="7" s="1"/>
  <c r="AC220" i="7"/>
  <c r="AA249" i="7"/>
  <c r="AB249" i="7"/>
  <c r="AE249" i="7" s="1"/>
  <c r="AF249" i="7" s="1"/>
  <c r="AH249" i="7" s="1"/>
  <c r="AC249" i="7"/>
  <c r="AA276" i="7"/>
  <c r="AB276" i="7"/>
  <c r="AE276" i="7" s="1"/>
  <c r="AF276" i="7" s="1"/>
  <c r="AH276" i="7" s="1"/>
  <c r="AC276" i="7"/>
  <c r="AA303" i="7"/>
  <c r="AB303" i="7"/>
  <c r="AE303" i="7" s="1"/>
  <c r="AF303" i="7" s="1"/>
  <c r="AH303" i="7" s="1"/>
  <c r="AC303" i="7"/>
  <c r="AA332" i="7"/>
  <c r="AB332" i="7"/>
  <c r="AE332" i="7" s="1"/>
  <c r="AF332" i="7" s="1"/>
  <c r="AH332" i="7" s="1"/>
  <c r="AC332" i="7"/>
  <c r="AA358" i="7"/>
  <c r="AB358" i="7"/>
  <c r="AE358" i="7" s="1"/>
  <c r="AF358" i="7" s="1"/>
  <c r="AH358" i="7" s="1"/>
  <c r="AC358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Z265" i="7"/>
  <c r="Z266" i="7"/>
  <c r="Z232" i="7"/>
  <c r="Z343" i="7"/>
  <c r="Z344" i="7"/>
  <c r="Z221" i="7"/>
  <c r="Z222" i="7"/>
  <c r="Z250" i="7"/>
  <c r="Z251" i="7"/>
  <c r="Z277" i="7"/>
  <c r="Z278" i="7"/>
  <c r="Z304" i="7"/>
  <c r="Z305" i="7"/>
  <c r="Z330" i="7"/>
  <c r="Z331" i="7"/>
  <c r="Z216" i="7"/>
  <c r="Z217" i="7"/>
  <c r="Z243" i="7"/>
  <c r="Z244" i="7"/>
  <c r="Z272" i="7"/>
  <c r="Z273" i="7"/>
  <c r="Z299" i="7"/>
  <c r="Z300" i="7"/>
  <c r="Z329" i="7"/>
  <c r="Z354" i="7"/>
  <c r="Z355" i="7"/>
  <c r="Z236" i="7"/>
  <c r="Z237" i="7"/>
  <c r="Z318" i="7"/>
  <c r="Z319" i="7"/>
  <c r="Z205" i="7"/>
  <c r="Z288" i="7"/>
  <c r="Z274" i="7"/>
  <c r="Z275" i="7"/>
  <c r="Z241" i="7"/>
  <c r="Z203" i="7"/>
  <c r="Z204" i="7"/>
  <c r="Z230" i="7"/>
  <c r="Z231" i="7"/>
  <c r="Z259" i="7"/>
  <c r="Z260" i="7"/>
  <c r="Z286" i="7"/>
  <c r="Z287" i="7"/>
  <c r="Z313" i="7"/>
  <c r="Z314" i="7"/>
  <c r="Z339" i="7"/>
  <c r="Z340" i="7"/>
  <c r="Z225" i="7"/>
  <c r="Z226" i="7"/>
  <c r="Z254" i="7"/>
  <c r="Z255" i="7"/>
  <c r="Z281" i="7"/>
  <c r="Z282" i="7"/>
  <c r="Z308" i="7"/>
  <c r="Z309" i="7"/>
  <c r="Z338" i="7"/>
  <c r="Z209" i="7"/>
  <c r="Z210" i="7"/>
  <c r="Z292" i="7"/>
  <c r="Z293" i="7"/>
  <c r="Z345" i="7"/>
  <c r="Z346" i="7"/>
  <c r="Z261" i="7"/>
  <c r="Z316" i="7"/>
  <c r="Z317" i="7"/>
  <c r="Z218" i="7"/>
  <c r="Z219" i="7"/>
  <c r="Z247" i="7"/>
  <c r="Z248" i="7"/>
  <c r="Z301" i="7"/>
  <c r="Z302" i="7"/>
  <c r="Z327" i="7"/>
  <c r="Z328" i="7"/>
  <c r="Z356" i="7"/>
  <c r="Z357" i="7"/>
  <c r="Z214" i="7"/>
  <c r="Z270" i="7"/>
  <c r="Z297" i="7"/>
  <c r="Z325" i="7"/>
  <c r="Z326" i="7"/>
  <c r="Z351" i="7"/>
  <c r="Z352" i="7"/>
  <c r="Z227" i="7"/>
  <c r="Z228" i="7"/>
  <c r="Z256" i="7"/>
  <c r="Z257" i="7"/>
  <c r="Z283" i="7"/>
  <c r="Z284" i="7"/>
  <c r="Z310" i="7"/>
  <c r="Z311" i="7"/>
  <c r="Z336" i="7"/>
  <c r="Z337" i="7"/>
  <c r="Z223" i="7"/>
  <c r="Z252" i="7"/>
  <c r="Z279" i="7"/>
  <c r="Z306" i="7"/>
  <c r="Z334" i="7"/>
  <c r="Z335" i="7"/>
  <c r="Z212" i="7"/>
  <c r="Z213" i="7"/>
  <c r="Z239" i="7"/>
  <c r="Z240" i="7"/>
  <c r="Z268" i="7"/>
  <c r="Z269" i="7"/>
  <c r="Z295" i="7"/>
  <c r="Z296" i="7"/>
  <c r="Z321" i="7"/>
  <c r="Z322" i="7"/>
  <c r="Z348" i="7"/>
  <c r="Z349" i="7"/>
  <c r="Z207" i="7"/>
  <c r="Z208" i="7"/>
  <c r="Z234" i="7"/>
  <c r="Z235" i="7"/>
  <c r="Z263" i="7"/>
  <c r="Z264" i="7"/>
  <c r="Z290" i="7"/>
  <c r="Z291" i="7"/>
  <c r="Z320" i="7"/>
  <c r="Z347" i="7"/>
  <c r="AM94" i="7"/>
  <c r="BN252" i="11"/>
  <c r="BP252" i="11" s="1" a="1"/>
  <c r="BP252" i="11" s="1"/>
  <c r="BQ252" i="11" s="1"/>
  <c r="BM252" i="11" a="1"/>
  <c r="BM252" i="11" s="1"/>
  <c r="AJ56" i="7"/>
  <c r="AK56" i="7"/>
  <c r="AN56" i="7" s="1"/>
  <c r="AO56" i="7" s="1"/>
  <c r="AL56" i="7"/>
  <c r="AJ103" i="7"/>
  <c r="AK103" i="7"/>
  <c r="AN103" i="7" s="1"/>
  <c r="AO103" i="7" s="1"/>
  <c r="AL103" i="7"/>
  <c r="AJ188" i="7"/>
  <c r="AK188" i="7"/>
  <c r="AN188" i="7" s="1"/>
  <c r="AO188" i="7" s="1"/>
  <c r="AL188" i="7"/>
  <c r="AJ38" i="7"/>
  <c r="AK38" i="7"/>
  <c r="AN38" i="7" s="1"/>
  <c r="AO38" i="7" s="1"/>
  <c r="AL38" i="7"/>
  <c r="AJ143" i="7"/>
  <c r="AK143" i="7"/>
  <c r="AN143" i="7" s="1"/>
  <c r="AO143" i="7" s="1"/>
  <c r="AL143" i="7"/>
  <c r="AA111" i="7"/>
  <c r="AC111" i="7"/>
  <c r="AB111" i="7"/>
  <c r="AE111" i="7" s="1"/>
  <c r="AF111" i="7" s="1"/>
  <c r="AH111" i="7" s="1"/>
  <c r="BJ265" i="11"/>
  <c r="BK265" i="11" s="1"/>
  <c r="BL265" i="11" s="1"/>
  <c r="BJ266" i="11"/>
  <c r="BK266" i="11" s="1"/>
  <c r="BL266" i="11" s="1"/>
  <c r="BJ291" i="11"/>
  <c r="BK291" i="11" s="1"/>
  <c r="BL291" i="11" s="1"/>
  <c r="BJ45" i="11"/>
  <c r="BK45" i="11" s="1"/>
  <c r="BL45" i="11" s="1"/>
  <c r="BN51" i="11"/>
  <c r="BP51" i="11" s="1" a="1"/>
  <c r="BP51" i="11" s="1"/>
  <c r="BQ51" i="11" s="1"/>
  <c r="BS51" i="11" s="1"/>
  <c r="BM51" i="11" a="1"/>
  <c r="BM51" i="11" s="1"/>
  <c r="BR51" i="11" s="1"/>
  <c r="BN311" i="11"/>
  <c r="BP311" i="11" s="1" a="1"/>
  <c r="BP311" i="11" s="1"/>
  <c r="BQ311" i="11" s="1"/>
  <c r="BM311" i="11" a="1"/>
  <c r="BM311" i="11" s="1"/>
  <c r="AJ193" i="7"/>
  <c r="AL193" i="7"/>
  <c r="AK193" i="7"/>
  <c r="AN193" i="7" s="1"/>
  <c r="AO193" i="7" s="1"/>
  <c r="AJ168" i="7"/>
  <c r="AK168" i="7"/>
  <c r="AN168" i="7" s="1"/>
  <c r="AO168" i="7" s="1"/>
  <c r="AL168" i="7"/>
  <c r="BN84" i="11"/>
  <c r="BP84" i="11" s="1" a="1"/>
  <c r="BP84" i="11" s="1"/>
  <c r="BQ84" i="11" s="1"/>
  <c r="BS84" i="11" s="1"/>
  <c r="BM84" i="11" a="1"/>
  <c r="BM84" i="11" s="1"/>
  <c r="BR84" i="11" s="1"/>
  <c r="AJ100" i="7"/>
  <c r="AL100" i="7"/>
  <c r="AK100" i="7"/>
  <c r="AN100" i="7" s="1"/>
  <c r="AO100" i="7" s="1"/>
  <c r="AJ144" i="7"/>
  <c r="AL144" i="7"/>
  <c r="AK144" i="7"/>
  <c r="AN144" i="7" s="1"/>
  <c r="AO144" i="7" s="1"/>
  <c r="BN275" i="11"/>
  <c r="BP275" i="11" s="1" a="1"/>
  <c r="BP275" i="11" s="1"/>
  <c r="BQ275" i="11" s="1"/>
  <c r="BM275" i="11" a="1"/>
  <c r="BM275" i="11" s="1"/>
  <c r="BN279" i="11"/>
  <c r="BP279" i="11" s="1" a="1"/>
  <c r="BP279" i="11" s="1"/>
  <c r="BQ279" i="11" s="1"/>
  <c r="BM279" i="11" a="1"/>
  <c r="BM279" i="11" s="1"/>
  <c r="BN307" i="11"/>
  <c r="BP307" i="11" s="1" a="1"/>
  <c r="BP307" i="11" s="1"/>
  <c r="BQ307" i="11" s="1"/>
  <c r="BM307" i="11" a="1"/>
  <c r="BM307" i="11" s="1"/>
  <c r="AJ170" i="7"/>
  <c r="AK170" i="7"/>
  <c r="AN170" i="7" s="1"/>
  <c r="AO170" i="7" s="1"/>
  <c r="AL170" i="7"/>
  <c r="BN130" i="11"/>
  <c r="BP130" i="11" s="1" a="1"/>
  <c r="BP130" i="11" s="1"/>
  <c r="BQ130" i="11" s="1"/>
  <c r="BS130" i="11" s="1"/>
  <c r="BM130" i="11" a="1"/>
  <c r="BM130" i="11" s="1"/>
  <c r="BR130" i="11" s="1"/>
  <c r="BN138" i="11"/>
  <c r="BP138" i="11" s="1" a="1"/>
  <c r="BP138" i="11" s="1"/>
  <c r="BQ138" i="11" s="1"/>
  <c r="BS138" i="11" s="1"/>
  <c r="BM138" i="11" a="1"/>
  <c r="BM138" i="11" s="1"/>
  <c r="BR138" i="11" s="1"/>
  <c r="BN211" i="11"/>
  <c r="BP211" i="11" s="1" a="1"/>
  <c r="BP211" i="11" s="1"/>
  <c r="BQ211" i="11" s="1"/>
  <c r="BM211" i="11" a="1"/>
  <c r="BM211" i="11" s="1"/>
  <c r="BN134" i="11"/>
  <c r="BP134" i="11" s="1" a="1"/>
  <c r="BP134" i="11" s="1"/>
  <c r="BQ134" i="11" s="1"/>
  <c r="BS134" i="11" s="1"/>
  <c r="BM134" i="11" a="1"/>
  <c r="BM134" i="11" s="1"/>
  <c r="BR134" i="11" s="1"/>
  <c r="BN167" i="11"/>
  <c r="BP167" i="11" s="1" a="1"/>
  <c r="BP167" i="11" s="1"/>
  <c r="BQ167" i="11" s="1"/>
  <c r="BS167" i="11" s="1"/>
  <c r="BM167" i="11" a="1"/>
  <c r="BM167" i="11" s="1"/>
  <c r="BR167" i="11" s="1"/>
  <c r="BJ15" i="11"/>
  <c r="BK15" i="11" s="1"/>
  <c r="BL15" i="11" s="1"/>
  <c r="BN218" i="11"/>
  <c r="BP218" i="11" s="1" a="1"/>
  <c r="BP218" i="11" s="1"/>
  <c r="BQ218" i="11" s="1"/>
  <c r="BM218" i="11" a="1"/>
  <c r="BM218" i="11" s="1"/>
  <c r="BJ249" i="11"/>
  <c r="BK249" i="11" s="1"/>
  <c r="BL249" i="11" s="1"/>
  <c r="BN197" i="11"/>
  <c r="BP197" i="11" s="1" a="1"/>
  <c r="BP197" i="11" s="1"/>
  <c r="BQ197" i="11" s="1"/>
  <c r="BS197" i="11" s="1"/>
  <c r="BM197" i="11" a="1"/>
  <c r="BM197" i="11" s="1"/>
  <c r="BR197" i="11" s="1"/>
  <c r="BJ12" i="11"/>
  <c r="BK12" i="11" s="1"/>
  <c r="BL12" i="11" s="1"/>
  <c r="BN76" i="11"/>
  <c r="BP76" i="11" s="1" a="1"/>
  <c r="BP76" i="11" s="1"/>
  <c r="BQ76" i="11" s="1"/>
  <c r="BS76" i="11" s="1"/>
  <c r="BM76" i="11" a="1"/>
  <c r="BM76" i="11" s="1"/>
  <c r="BR76" i="11" s="1"/>
  <c r="BN26" i="11"/>
  <c r="BP26" i="11" s="1" a="1"/>
  <c r="BP26" i="11" s="1"/>
  <c r="BQ26" i="11" s="1"/>
  <c r="BS26" i="11" s="1"/>
  <c r="BM26" i="11" a="1"/>
  <c r="BM26" i="11" s="1"/>
  <c r="BR26" i="11" s="1"/>
  <c r="BN294" i="11"/>
  <c r="BP294" i="11" s="1" a="1"/>
  <c r="BP294" i="11" s="1"/>
  <c r="BQ294" i="11" s="1"/>
  <c r="BM294" i="11" a="1"/>
  <c r="BM294" i="11" s="1"/>
  <c r="BN281" i="11"/>
  <c r="BP281" i="11" s="1" a="1"/>
  <c r="BP281" i="11" s="1"/>
  <c r="BQ281" i="11" s="1"/>
  <c r="BM281" i="11" a="1"/>
  <c r="BM281" i="11" s="1"/>
  <c r="BN276" i="11"/>
  <c r="BP276" i="11" s="1" a="1"/>
  <c r="BP276" i="11" s="1"/>
  <c r="BQ276" i="11" s="1"/>
  <c r="BM276" i="11" a="1"/>
  <c r="BM276" i="11" s="1"/>
  <c r="BN85" i="11"/>
  <c r="BP85" i="11" s="1" a="1"/>
  <c r="BP85" i="11" s="1"/>
  <c r="BQ85" i="11" s="1"/>
  <c r="BS85" i="11" s="1"/>
  <c r="BM85" i="11" a="1"/>
  <c r="BM85" i="11" s="1"/>
  <c r="BR85" i="11" s="1"/>
  <c r="BN191" i="11"/>
  <c r="BP191" i="11" s="1" a="1"/>
  <c r="BP191" i="11" s="1"/>
  <c r="BQ191" i="11" s="1"/>
  <c r="BS191" i="11" s="1"/>
  <c r="BM191" i="11" a="1"/>
  <c r="BM191" i="11" s="1"/>
  <c r="BR191" i="11" s="1"/>
  <c r="BN5" i="11"/>
  <c r="BP5" i="11" s="1" a="1"/>
  <c r="BP5" i="11" s="1"/>
  <c r="BQ5" i="11" s="1"/>
  <c r="BS5" i="11" s="1"/>
  <c r="BM5" i="11" a="1"/>
  <c r="BM5" i="11" s="1"/>
  <c r="BR5" i="11" s="1"/>
  <c r="BN121" i="11"/>
  <c r="BP121" i="11" s="1" a="1"/>
  <c r="BP121" i="11" s="1"/>
  <c r="BQ121" i="11" s="1"/>
  <c r="BS121" i="11" s="1"/>
  <c r="BM121" i="11" a="1"/>
  <c r="BM121" i="11" s="1"/>
  <c r="BR121" i="11" s="1"/>
  <c r="BN153" i="11"/>
  <c r="BP153" i="11" s="1" a="1"/>
  <c r="BP153" i="11" s="1"/>
  <c r="BQ153" i="11" s="1"/>
  <c r="BS153" i="11" s="1"/>
  <c r="BM153" i="11" a="1"/>
  <c r="BM153" i="11" s="1"/>
  <c r="BR153" i="11" s="1"/>
  <c r="BN169" i="11"/>
  <c r="BP169" i="11" s="1" a="1"/>
  <c r="BP169" i="11" s="1"/>
  <c r="BQ169" i="11" s="1"/>
  <c r="BS169" i="11" s="1"/>
  <c r="BM169" i="11" a="1"/>
  <c r="BM169" i="11" s="1"/>
  <c r="BR169" i="11" s="1"/>
  <c r="BN343" i="11"/>
  <c r="BP343" i="11" s="1" a="1"/>
  <c r="BP343" i="11" s="1"/>
  <c r="BQ343" i="11" s="1"/>
  <c r="BM343" i="11" a="1"/>
  <c r="BM343" i="11" s="1"/>
  <c r="BN89" i="11"/>
  <c r="BP89" i="11" s="1" a="1"/>
  <c r="BP89" i="11" s="1"/>
  <c r="BQ89" i="11" s="1"/>
  <c r="BS89" i="11" s="1"/>
  <c r="BM89" i="11" a="1"/>
  <c r="BM89" i="11" s="1"/>
  <c r="BR89" i="11" s="1"/>
  <c r="BN262" i="11"/>
  <c r="BP262" i="11" s="1" a="1"/>
  <c r="BP262" i="11" s="1"/>
  <c r="BQ262" i="11" s="1"/>
  <c r="BM262" i="11" a="1"/>
  <c r="BM262" i="11" s="1"/>
  <c r="BN14" i="11"/>
  <c r="BP14" i="11" s="1" a="1"/>
  <c r="BP14" i="11" s="1"/>
  <c r="BQ14" i="11" s="1"/>
  <c r="BS14" i="11" s="1"/>
  <c r="BM14" i="11" a="1"/>
  <c r="BM14" i="11" s="1"/>
  <c r="BR14" i="11" s="1"/>
  <c r="BN35" i="11"/>
  <c r="BP35" i="11" s="1" a="1"/>
  <c r="BP35" i="11" s="1"/>
  <c r="BQ35" i="11" s="1"/>
  <c r="BS35" i="11" s="1"/>
  <c r="BM35" i="11" a="1"/>
  <c r="BM35" i="11" s="1"/>
  <c r="BR35" i="11" s="1"/>
  <c r="BN116" i="11"/>
  <c r="BP116" i="11" s="1" a="1"/>
  <c r="BP116" i="11" s="1"/>
  <c r="BQ116" i="11" s="1"/>
  <c r="BS116" i="11" s="1"/>
  <c r="BM116" i="11" a="1"/>
  <c r="BM116" i="11" s="1"/>
  <c r="BR116" i="11" s="1"/>
  <c r="BN336" i="11"/>
  <c r="BP336" i="11" s="1" a="1"/>
  <c r="BP336" i="11" s="1"/>
  <c r="BQ336" i="11" s="1"/>
  <c r="BM336" i="11" a="1"/>
  <c r="BM336" i="11" s="1"/>
  <c r="BN299" i="11"/>
  <c r="BP299" i="11" s="1" a="1"/>
  <c r="BP299" i="11" s="1"/>
  <c r="BQ299" i="11" s="1"/>
  <c r="BM299" i="11" a="1"/>
  <c r="BM299" i="11" s="1"/>
  <c r="BN250" i="11"/>
  <c r="BP250" i="11" s="1" a="1"/>
  <c r="BP250" i="11" s="1"/>
  <c r="BQ250" i="11" s="1"/>
  <c r="BM250" i="11" a="1"/>
  <c r="BM250" i="11" s="1"/>
  <c r="BN73" i="11"/>
  <c r="BP73" i="11" s="1" a="1"/>
  <c r="BP73" i="11" s="1"/>
  <c r="BQ73" i="11" s="1"/>
  <c r="BS73" i="11" s="1"/>
  <c r="BM73" i="11" a="1"/>
  <c r="BM73" i="11" s="1"/>
  <c r="BR73" i="11" s="1"/>
  <c r="BN290" i="11"/>
  <c r="BP290" i="11" s="1" a="1"/>
  <c r="BP290" i="11" s="1"/>
  <c r="BQ290" i="11" s="1"/>
  <c r="BM290" i="11" a="1"/>
  <c r="BM290" i="11" s="1"/>
  <c r="BN62" i="11"/>
  <c r="BP62" i="11" s="1" a="1"/>
  <c r="BP62" i="11" s="1"/>
  <c r="BQ62" i="11" s="1"/>
  <c r="BS62" i="11" s="1"/>
  <c r="BM62" i="11" a="1"/>
  <c r="BM62" i="11" s="1"/>
  <c r="BR62" i="11" s="1"/>
  <c r="BN224" i="11"/>
  <c r="BP224" i="11" s="1" a="1"/>
  <c r="BP224" i="11" s="1"/>
  <c r="BQ224" i="11" s="1"/>
  <c r="BM224" i="11" a="1"/>
  <c r="BM224" i="11" s="1"/>
  <c r="BN203" i="11"/>
  <c r="BP203" i="11" s="1" a="1"/>
  <c r="BP203" i="11" s="1"/>
  <c r="BQ203" i="11" s="1"/>
  <c r="BM203" i="11" a="1"/>
  <c r="BM203" i="11" s="1"/>
  <c r="BN323" i="11"/>
  <c r="BP323" i="11" s="1" a="1"/>
  <c r="BP323" i="11" s="1"/>
  <c r="BQ323" i="11" s="1"/>
  <c r="BM323" i="11" a="1"/>
  <c r="BM323" i="11" s="1"/>
  <c r="BN196" i="11"/>
  <c r="BP196" i="11" s="1" a="1"/>
  <c r="BP196" i="11" s="1"/>
  <c r="BQ196" i="11" s="1"/>
  <c r="BS196" i="11" s="1"/>
  <c r="BM196" i="11" a="1"/>
  <c r="BM196" i="11" s="1"/>
  <c r="BR196" i="11" s="1"/>
  <c r="AJ90" i="7"/>
  <c r="AL90" i="7"/>
  <c r="AK90" i="7"/>
  <c r="AN90" i="7" s="1"/>
  <c r="AO90" i="7" s="1"/>
  <c r="BJ4" i="11"/>
  <c r="BK4" i="11" s="1"/>
  <c r="BL4" i="11" s="1"/>
  <c r="BJ74" i="11"/>
  <c r="BK74" i="11" s="1"/>
  <c r="BL74" i="11" s="1"/>
  <c r="BJ64" i="11"/>
  <c r="BK64" i="11" s="1"/>
  <c r="BL64" i="11" s="1"/>
  <c r="BN176" i="11"/>
  <c r="BP176" i="11" s="1" a="1"/>
  <c r="BP176" i="11" s="1"/>
  <c r="BQ176" i="11" s="1"/>
  <c r="BS176" i="11" s="1"/>
  <c r="BM176" i="11" a="1"/>
  <c r="BM176" i="11" s="1"/>
  <c r="BR176" i="11" s="1"/>
  <c r="BN313" i="11"/>
  <c r="BP313" i="11" s="1" a="1"/>
  <c r="BP313" i="11" s="1"/>
  <c r="BQ313" i="11" s="1"/>
  <c r="BM313" i="11" a="1"/>
  <c r="BM313" i="11" s="1"/>
  <c r="AJ175" i="7"/>
  <c r="AL175" i="7"/>
  <c r="AK175" i="7"/>
  <c r="AN175" i="7" s="1"/>
  <c r="AO175" i="7" s="1"/>
  <c r="BN297" i="11"/>
  <c r="BP297" i="11" s="1" a="1"/>
  <c r="BP297" i="11" s="1"/>
  <c r="BQ297" i="11" s="1"/>
  <c r="BM297" i="11" a="1"/>
  <c r="BM297" i="11" s="1"/>
  <c r="BN277" i="11"/>
  <c r="BP277" i="11" s="1" a="1"/>
  <c r="BP277" i="11" s="1"/>
  <c r="BQ277" i="11" s="1"/>
  <c r="BM277" i="11" a="1"/>
  <c r="BM277" i="11" s="1"/>
  <c r="BN305" i="11"/>
  <c r="BP305" i="11" s="1" a="1"/>
  <c r="BP305" i="11" s="1"/>
  <c r="BQ305" i="11" s="1"/>
  <c r="BM305" i="11" a="1"/>
  <c r="BM305" i="11" s="1"/>
  <c r="BN40" i="11"/>
  <c r="BP40" i="11" s="1" a="1"/>
  <c r="BP40" i="11" s="1"/>
  <c r="BQ40" i="11" s="1"/>
  <c r="BS40" i="11" s="1"/>
  <c r="BM40" i="11" a="1"/>
  <c r="BM40" i="11" s="1"/>
  <c r="BR40" i="11" s="1"/>
  <c r="BN39" i="11"/>
  <c r="BP39" i="11" s="1" a="1"/>
  <c r="BP39" i="11" s="1"/>
  <c r="BQ39" i="11" s="1"/>
  <c r="BS39" i="11" s="1"/>
  <c r="BM39" i="11" a="1"/>
  <c r="BM39" i="11" s="1"/>
  <c r="BR39" i="11" s="1"/>
  <c r="BN11" i="11"/>
  <c r="BP11" i="11" s="1" a="1"/>
  <c r="BP11" i="11" s="1"/>
  <c r="BQ11" i="11" s="1"/>
  <c r="BS11" i="11" s="1"/>
  <c r="BM11" i="11" a="1"/>
  <c r="BM11" i="11" s="1"/>
  <c r="BR11" i="11" s="1"/>
  <c r="BN309" i="11"/>
  <c r="BP309" i="11" s="1" a="1"/>
  <c r="BP309" i="11" s="1"/>
  <c r="BQ309" i="11" s="1"/>
  <c r="BM309" i="11" a="1"/>
  <c r="BM309" i="11" s="1"/>
  <c r="BN302" i="11"/>
  <c r="BP302" i="11" s="1" a="1"/>
  <c r="BP302" i="11" s="1"/>
  <c r="BQ302" i="11" s="1"/>
  <c r="BM302" i="11" a="1"/>
  <c r="BM302" i="11" s="1"/>
  <c r="BN33" i="11"/>
  <c r="BP33" i="11" s="1" a="1"/>
  <c r="BP33" i="11" s="1"/>
  <c r="BQ33" i="11" s="1"/>
  <c r="BS33" i="11" s="1"/>
  <c r="BM33" i="11" a="1"/>
  <c r="BM33" i="11" s="1"/>
  <c r="BR33" i="11" s="1"/>
  <c r="BN91" i="11"/>
  <c r="BP91" i="11" s="1" a="1"/>
  <c r="BP91" i="11" s="1"/>
  <c r="BQ91" i="11" s="1"/>
  <c r="BS91" i="11" s="1"/>
  <c r="BM91" i="11" a="1"/>
  <c r="BM91" i="11" s="1"/>
  <c r="BR91" i="11" s="1"/>
  <c r="BN230" i="11"/>
  <c r="BP230" i="11" s="1" a="1"/>
  <c r="BP230" i="11" s="1"/>
  <c r="BQ230" i="11" s="1"/>
  <c r="BM230" i="11" a="1"/>
  <c r="BM230" i="11" s="1"/>
  <c r="BN177" i="11"/>
  <c r="BP177" i="11" s="1" a="1"/>
  <c r="BP177" i="11" s="1"/>
  <c r="BQ177" i="11" s="1"/>
  <c r="BS177" i="11" s="1"/>
  <c r="BM177" i="11" a="1"/>
  <c r="BM177" i="11" s="1"/>
  <c r="BR177" i="11" s="1"/>
  <c r="BN234" i="11"/>
  <c r="BP234" i="11" s="1" a="1"/>
  <c r="BP234" i="11" s="1"/>
  <c r="BQ234" i="11" s="1"/>
  <c r="BM234" i="11" a="1"/>
  <c r="BM234" i="11" s="1"/>
  <c r="BJ27" i="11"/>
  <c r="BK27" i="11" s="1"/>
  <c r="BL27" i="11" s="1"/>
  <c r="BJ310" i="11"/>
  <c r="BK310" i="11" s="1"/>
  <c r="BL310" i="11" s="1"/>
  <c r="BJ42" i="11"/>
  <c r="BK42" i="11" s="1"/>
  <c r="BL42" i="11" s="1"/>
  <c r="BN117" i="11"/>
  <c r="BP117" i="11" s="1" a="1"/>
  <c r="BP117" i="11" s="1"/>
  <c r="BQ117" i="11" s="1"/>
  <c r="BS117" i="11" s="1"/>
  <c r="BM117" i="11" a="1"/>
  <c r="BM117" i="11" s="1"/>
  <c r="BR117" i="11" s="1"/>
  <c r="BN346" i="11"/>
  <c r="BP346" i="11" s="1" a="1"/>
  <c r="BP346" i="11" s="1"/>
  <c r="BQ346" i="11" s="1"/>
  <c r="BM346" i="11" a="1"/>
  <c r="BM346" i="11" s="1"/>
  <c r="BJ280" i="11"/>
  <c r="BK280" i="11" s="1"/>
  <c r="BL280" i="11" s="1"/>
  <c r="BJ21" i="11"/>
  <c r="BK21" i="11" s="1"/>
  <c r="BL21" i="11" s="1"/>
  <c r="BJ6" i="11"/>
  <c r="BK6" i="11" s="1"/>
  <c r="BL6" i="11" s="1"/>
  <c r="BN238" i="11"/>
  <c r="BP238" i="11" s="1" a="1"/>
  <c r="BP238" i="11" s="1"/>
  <c r="BQ238" i="11" s="1"/>
  <c r="BM238" i="11" a="1"/>
  <c r="BM238" i="11" s="1"/>
  <c r="BN148" i="11"/>
  <c r="BP148" i="11" s="1" a="1"/>
  <c r="BP148" i="11" s="1"/>
  <c r="BQ148" i="11" s="1"/>
  <c r="BS148" i="11" s="1"/>
  <c r="BM148" i="11" a="1"/>
  <c r="BM148" i="11" s="1"/>
  <c r="BR148" i="11" s="1"/>
  <c r="BN66" i="11"/>
  <c r="BP66" i="11" s="1" a="1"/>
  <c r="BP66" i="11" s="1"/>
  <c r="BQ66" i="11" s="1"/>
  <c r="BS66" i="11" s="1"/>
  <c r="BM66" i="11" a="1"/>
  <c r="BM66" i="11" s="1"/>
  <c r="BR66" i="11" s="1"/>
  <c r="BN301" i="11"/>
  <c r="BP301" i="11" s="1" a="1"/>
  <c r="BP301" i="11" s="1"/>
  <c r="BQ301" i="11" s="1"/>
  <c r="BM301" i="11" a="1"/>
  <c r="BM301" i="11" s="1"/>
  <c r="BN82" i="11"/>
  <c r="BP82" i="11" s="1" a="1"/>
  <c r="BP82" i="11" s="1"/>
  <c r="BQ82" i="11" s="1"/>
  <c r="BS82" i="11" s="1"/>
  <c r="BM82" i="11" a="1"/>
  <c r="BM82" i="11" s="1"/>
  <c r="BR82" i="11" s="1"/>
  <c r="BN273" i="11"/>
  <c r="BP273" i="11" s="1" a="1"/>
  <c r="BP273" i="11" s="1"/>
  <c r="BQ273" i="11" s="1"/>
  <c r="BM273" i="11" a="1"/>
  <c r="BM273" i="11" s="1"/>
  <c r="BN242" i="11"/>
  <c r="BP242" i="11" s="1" a="1"/>
  <c r="BP242" i="11" s="1"/>
  <c r="BQ242" i="11" s="1"/>
  <c r="BM242" i="11" a="1"/>
  <c r="BM242" i="11" s="1"/>
  <c r="BN154" i="11"/>
  <c r="BP154" i="11" s="1" a="1"/>
  <c r="BP154" i="11" s="1"/>
  <c r="BQ154" i="11" s="1"/>
  <c r="BS154" i="11" s="1"/>
  <c r="BM154" i="11" a="1"/>
  <c r="BM154" i="11" s="1"/>
  <c r="BR154" i="11" s="1"/>
  <c r="BN306" i="11"/>
  <c r="BP306" i="11" s="1" a="1"/>
  <c r="BP306" i="11" s="1"/>
  <c r="BQ306" i="11" s="1"/>
  <c r="BM306" i="11" a="1"/>
  <c r="BM306" i="11" s="1"/>
  <c r="BN284" i="11"/>
  <c r="BP284" i="11" s="1" a="1"/>
  <c r="BP284" i="11" s="1"/>
  <c r="BQ284" i="11" s="1"/>
  <c r="BM284" i="11" a="1"/>
  <c r="BM284" i="11" s="1"/>
  <c r="BN30" i="11"/>
  <c r="BP30" i="11" s="1" a="1"/>
  <c r="BP30" i="11" s="1"/>
  <c r="BQ30" i="11" s="1"/>
  <c r="BS30" i="11" s="1"/>
  <c r="BM30" i="11" a="1"/>
  <c r="BM30" i="11" s="1"/>
  <c r="BR30" i="11" s="1"/>
  <c r="BN77" i="11"/>
  <c r="BP77" i="11" s="1" a="1"/>
  <c r="BP77" i="11" s="1"/>
  <c r="BQ77" i="11" s="1"/>
  <c r="BS77" i="11" s="1"/>
  <c r="BM77" i="11" a="1"/>
  <c r="BM77" i="11" s="1"/>
  <c r="BR77" i="11" s="1"/>
  <c r="BN16" i="11"/>
  <c r="BP16" i="11" s="1" a="1"/>
  <c r="BP16" i="11" s="1"/>
  <c r="BQ16" i="11" s="1"/>
  <c r="BS16" i="11" s="1"/>
  <c r="BM16" i="11" a="1"/>
  <c r="BM16" i="11" s="1"/>
  <c r="BR16" i="11" s="1"/>
  <c r="BN326" i="11"/>
  <c r="BP326" i="11" s="1" a="1"/>
  <c r="BP326" i="11" s="1"/>
  <c r="BQ326" i="11" s="1"/>
  <c r="BM326" i="11" a="1"/>
  <c r="BM326" i="11" s="1"/>
  <c r="BN32" i="11"/>
  <c r="BP32" i="11" s="1" a="1"/>
  <c r="BP32" i="11" s="1"/>
  <c r="BQ32" i="11" s="1"/>
  <c r="BS32" i="11" s="1"/>
  <c r="BM32" i="11" a="1"/>
  <c r="BM32" i="11" s="1"/>
  <c r="BR32" i="11" s="1"/>
  <c r="BN104" i="11"/>
  <c r="BP104" i="11" s="1" a="1"/>
  <c r="BP104" i="11" s="1"/>
  <c r="BQ104" i="11" s="1"/>
  <c r="BS104" i="11" s="1"/>
  <c r="BM104" i="11" a="1"/>
  <c r="BM104" i="11" s="1"/>
  <c r="BR104" i="11" s="1"/>
  <c r="BN256" i="11"/>
  <c r="BP256" i="11" s="1" a="1"/>
  <c r="BP256" i="11" s="1"/>
  <c r="BQ256" i="11" s="1"/>
  <c r="BM256" i="11" a="1"/>
  <c r="BM256" i="11" s="1"/>
  <c r="BN288" i="11"/>
  <c r="BP288" i="11" s="1" a="1"/>
  <c r="BP288" i="11" s="1"/>
  <c r="BQ288" i="11" s="1"/>
  <c r="BM288" i="11" a="1"/>
  <c r="BM288" i="11" s="1"/>
  <c r="BN65" i="11"/>
  <c r="BP65" i="11" s="1" a="1"/>
  <c r="BP65" i="11" s="1"/>
  <c r="BQ65" i="11" s="1"/>
  <c r="BS65" i="11" s="1"/>
  <c r="BM65" i="11" a="1"/>
  <c r="BM65" i="11" s="1"/>
  <c r="BR65" i="11" s="1"/>
  <c r="BN86" i="11"/>
  <c r="BP86" i="11" s="1" a="1"/>
  <c r="BP86" i="11" s="1"/>
  <c r="BQ86" i="11" s="1"/>
  <c r="BS86" i="11" s="1"/>
  <c r="BM86" i="11" a="1"/>
  <c r="BM86" i="11" s="1"/>
  <c r="BR86" i="11" s="1"/>
  <c r="BN54" i="11"/>
  <c r="BP54" i="11" s="1" a="1"/>
  <c r="BP54" i="11" s="1"/>
  <c r="BQ54" i="11" s="1"/>
  <c r="BS54" i="11" s="1"/>
  <c r="BM54" i="11" a="1"/>
  <c r="BM54" i="11" s="1"/>
  <c r="BR54" i="11" s="1"/>
  <c r="BN320" i="11"/>
  <c r="BP320" i="11" s="1" a="1"/>
  <c r="BP320" i="11" s="1"/>
  <c r="BQ320" i="11" s="1"/>
  <c r="BM320" i="11" a="1"/>
  <c r="BM320" i="11" s="1"/>
  <c r="BN55" i="11"/>
  <c r="BP55" i="11" s="1" a="1"/>
  <c r="BP55" i="11" s="1"/>
  <c r="BQ55" i="11" s="1"/>
  <c r="BS55" i="11" s="1"/>
  <c r="BM55" i="11" a="1"/>
  <c r="BM55" i="11" s="1"/>
  <c r="BR55" i="11" s="1"/>
  <c r="BN271" i="11"/>
  <c r="BP271" i="11" s="1" a="1"/>
  <c r="BP271" i="11" s="1"/>
  <c r="BQ271" i="11" s="1"/>
  <c r="BM271" i="11" a="1"/>
  <c r="BM271" i="11" s="1"/>
  <c r="AJ39" i="7"/>
  <c r="AK39" i="7"/>
  <c r="AN39" i="7" s="1"/>
  <c r="AO39" i="7" s="1"/>
  <c r="AL39" i="7"/>
  <c r="CX96" i="11"/>
  <c r="CV96" i="11"/>
  <c r="CQ96" i="11"/>
  <c r="CR96" i="11" s="1"/>
  <c r="AJ29" i="7"/>
  <c r="AL29" i="7"/>
  <c r="AK29" i="7"/>
  <c r="AN29" i="7" s="1"/>
  <c r="AO29" i="7" s="1"/>
  <c r="AJ104" i="7"/>
  <c r="AK104" i="7"/>
  <c r="AN104" i="7" s="1"/>
  <c r="AO104" i="7" s="1"/>
  <c r="AL104" i="7"/>
  <c r="AJ135" i="7"/>
  <c r="AK135" i="7"/>
  <c r="AN135" i="7" s="1"/>
  <c r="AO135" i="7" s="1"/>
  <c r="AL135" i="7"/>
  <c r="AJ126" i="7"/>
  <c r="AL126" i="7"/>
  <c r="AK126" i="7"/>
  <c r="AN126" i="7" s="1"/>
  <c r="AO126" i="7" s="1"/>
  <c r="AJ102" i="7"/>
  <c r="AK102" i="7"/>
  <c r="AN102" i="7" s="1"/>
  <c r="AO102" i="7" s="1"/>
  <c r="AL102" i="7"/>
  <c r="AJ116" i="7"/>
  <c r="AK116" i="7"/>
  <c r="AN116" i="7" s="1"/>
  <c r="AO116" i="7" s="1"/>
  <c r="AL116" i="7"/>
  <c r="CW96" i="11"/>
  <c r="CS96" i="11"/>
  <c r="CT96" i="11" s="1"/>
  <c r="AJ161" i="7"/>
  <c r="AK161" i="7"/>
  <c r="AN161" i="7" s="1"/>
  <c r="AO161" i="7" s="1"/>
  <c r="AL161" i="7"/>
  <c r="BJ57" i="11"/>
  <c r="BK57" i="11" s="1"/>
  <c r="BL57" i="11" s="1"/>
  <c r="BJ282" i="11"/>
  <c r="BK282" i="11" s="1"/>
  <c r="BL282" i="11" s="1"/>
  <c r="AJ152" i="7"/>
  <c r="AK152" i="7"/>
  <c r="AN152" i="7" s="1"/>
  <c r="AO152" i="7" s="1"/>
  <c r="AL152" i="7"/>
  <c r="BJ278" i="11"/>
  <c r="BK278" i="11" s="1"/>
  <c r="BL278" i="11" s="1"/>
  <c r="AJ108" i="7"/>
  <c r="AK108" i="7"/>
  <c r="AN108" i="7" s="1"/>
  <c r="AO108" i="7" s="1"/>
  <c r="AL108" i="7"/>
  <c r="BJ308" i="11"/>
  <c r="BK308" i="11" s="1"/>
  <c r="BL308" i="11" s="1"/>
  <c r="BN107" i="11"/>
  <c r="BP107" i="11" s="1" a="1"/>
  <c r="BP107" i="11" s="1"/>
  <c r="BQ107" i="11" s="1"/>
  <c r="BS107" i="11" s="1"/>
  <c r="BM107" i="11" a="1"/>
  <c r="BM107" i="11" s="1"/>
  <c r="BR107" i="11" s="1"/>
  <c r="BN263" i="11"/>
  <c r="BP263" i="11" s="1" a="1"/>
  <c r="BP263" i="11" s="1"/>
  <c r="BQ263" i="11" s="1"/>
  <c r="BM263" i="11" a="1"/>
  <c r="BM263" i="11" s="1"/>
  <c r="BN9" i="11"/>
  <c r="BP9" i="11" s="1" a="1"/>
  <c r="BP9" i="11" s="1"/>
  <c r="BQ9" i="11" s="1"/>
  <c r="BS9" i="11" s="1"/>
  <c r="BM9" i="11" a="1"/>
  <c r="BM9" i="11" s="1"/>
  <c r="BR9" i="11" s="1"/>
  <c r="BN295" i="11"/>
  <c r="BP295" i="11" s="1" a="1"/>
  <c r="BP295" i="11" s="1"/>
  <c r="BQ295" i="11" s="1"/>
  <c r="BM295" i="11" a="1"/>
  <c r="BM295" i="11" s="1"/>
  <c r="AJ8" i="7"/>
  <c r="AK8" i="7"/>
  <c r="AN8" i="7" s="1"/>
  <c r="AO8" i="7" s="1"/>
  <c r="AL8" i="7"/>
  <c r="BN254" i="11"/>
  <c r="BP254" i="11" s="1" a="1"/>
  <c r="BP254" i="11" s="1"/>
  <c r="BQ254" i="11" s="1"/>
  <c r="BM254" i="11" a="1"/>
  <c r="BM254" i="11" s="1"/>
  <c r="BN49" i="11"/>
  <c r="BP49" i="11" s="1" a="1"/>
  <c r="BP49" i="11" s="1"/>
  <c r="BQ49" i="11" s="1"/>
  <c r="BS49" i="11" s="1"/>
  <c r="BM49" i="11" a="1"/>
  <c r="BM49" i="11" s="1"/>
  <c r="BR49" i="11" s="1"/>
  <c r="BN18" i="11"/>
  <c r="BP18" i="11" s="1" a="1"/>
  <c r="BP18" i="11" s="1"/>
  <c r="BQ18" i="11" s="1"/>
  <c r="BS18" i="11" s="1"/>
  <c r="BM18" i="11" a="1"/>
  <c r="BM18" i="11" s="1"/>
  <c r="BR18" i="11" s="1"/>
  <c r="BJ101" i="11"/>
  <c r="BK101" i="11" s="1"/>
  <c r="BL101" i="11" s="1"/>
  <c r="BJ20" i="11"/>
  <c r="BK20" i="11" s="1"/>
  <c r="BL20" i="11" s="1"/>
  <c r="BN44" i="11"/>
  <c r="BP44" i="11" s="1" a="1"/>
  <c r="BP44" i="11" s="1"/>
  <c r="BQ44" i="11" s="1"/>
  <c r="BS44" i="11" s="1"/>
  <c r="BM44" i="11" a="1"/>
  <c r="BM44" i="11" s="1"/>
  <c r="BR44" i="11" s="1"/>
  <c r="BN60" i="11"/>
  <c r="BP60" i="11" s="1" a="1"/>
  <c r="BP60" i="11" s="1"/>
  <c r="BQ60" i="11" s="1"/>
  <c r="BS60" i="11" s="1"/>
  <c r="BM60" i="11" a="1"/>
  <c r="BM60" i="11" s="1"/>
  <c r="BR60" i="11" s="1"/>
  <c r="BN174" i="11"/>
  <c r="BP174" i="11" s="1" a="1"/>
  <c r="BP174" i="11" s="1"/>
  <c r="BQ174" i="11" s="1"/>
  <c r="BS174" i="11" s="1"/>
  <c r="BM174" i="11" a="1"/>
  <c r="BM174" i="11" s="1"/>
  <c r="BR174" i="11" s="1"/>
  <c r="BJ269" i="11"/>
  <c r="BK269" i="11" s="1"/>
  <c r="BL269" i="11" s="1"/>
  <c r="AJ169" i="7"/>
  <c r="AK169" i="7"/>
  <c r="AN169" i="7" s="1"/>
  <c r="AO169" i="7" s="1"/>
  <c r="AL169" i="7"/>
  <c r="AJ179" i="7"/>
  <c r="AK179" i="7"/>
  <c r="AN179" i="7" s="1"/>
  <c r="AO179" i="7" s="1"/>
  <c r="AL179" i="7"/>
  <c r="BJ102" i="11"/>
  <c r="BK102" i="11" s="1"/>
  <c r="BL102" i="11" s="1"/>
  <c r="AA118" i="7"/>
  <c r="AC118" i="7"/>
  <c r="AB118" i="7"/>
  <c r="AE118" i="7" s="1"/>
  <c r="AF118" i="7" s="1"/>
  <c r="AH118" i="7" s="1"/>
  <c r="BJ312" i="11"/>
  <c r="BK312" i="11" s="1"/>
  <c r="BL312" i="11" s="1"/>
  <c r="BJ247" i="11"/>
  <c r="BK247" i="11" s="1"/>
  <c r="BL247" i="11" s="1"/>
  <c r="BN131" i="11"/>
  <c r="BP131" i="11" s="1" a="1"/>
  <c r="BP131" i="11" s="1"/>
  <c r="BQ131" i="11" s="1"/>
  <c r="BS131" i="11" s="1"/>
  <c r="BM131" i="11" a="1"/>
  <c r="BM131" i="11" s="1"/>
  <c r="BR131" i="11" s="1"/>
  <c r="BN29" i="11"/>
  <c r="BP29" i="11" s="1" a="1"/>
  <c r="BP29" i="11" s="1"/>
  <c r="BQ29" i="11" s="1"/>
  <c r="BS29" i="11" s="1"/>
  <c r="BM29" i="11" a="1"/>
  <c r="BM29" i="11" s="1"/>
  <c r="BR29" i="11" s="1"/>
  <c r="BN270" i="11"/>
  <c r="BP270" i="11" s="1" a="1"/>
  <c r="BP270" i="11" s="1"/>
  <c r="BQ270" i="11" s="1"/>
  <c r="BM270" i="11" a="1"/>
  <c r="BM270" i="11" s="1"/>
  <c r="BN296" i="11"/>
  <c r="BP296" i="11" s="1" a="1"/>
  <c r="BP296" i="11" s="1"/>
  <c r="BQ296" i="11" s="1"/>
  <c r="BM296" i="11" a="1"/>
  <c r="BM296" i="11" s="1"/>
  <c r="BN260" i="11"/>
  <c r="BP260" i="11" s="1" a="1"/>
  <c r="BP260" i="11" s="1"/>
  <c r="BQ260" i="11" s="1"/>
  <c r="BM260" i="11" a="1"/>
  <c r="BM260" i="11" s="1"/>
  <c r="BN246" i="11"/>
  <c r="BP246" i="11" s="1" a="1"/>
  <c r="BP246" i="11" s="1"/>
  <c r="BQ246" i="11" s="1"/>
  <c r="BM246" i="11" a="1"/>
  <c r="BM246" i="11" s="1"/>
  <c r="BN184" i="11"/>
  <c r="BP184" i="11" s="1" a="1"/>
  <c r="BP184" i="11" s="1"/>
  <c r="BQ184" i="11" s="1"/>
  <c r="BS184" i="11" s="1"/>
  <c r="BM184" i="11" a="1"/>
  <c r="BM184" i="11" s="1"/>
  <c r="BR184" i="11" s="1"/>
  <c r="BN186" i="11"/>
  <c r="BP186" i="11" s="1" a="1"/>
  <c r="BP186" i="11" s="1"/>
  <c r="BQ186" i="11" s="1"/>
  <c r="BS186" i="11" s="1"/>
  <c r="BM186" i="11" a="1"/>
  <c r="BM186" i="11" s="1"/>
  <c r="BR186" i="11" s="1"/>
  <c r="BN165" i="11"/>
  <c r="BP165" i="11" s="1" a="1"/>
  <c r="BP165" i="11" s="1"/>
  <c r="BQ165" i="11" s="1"/>
  <c r="BS165" i="11" s="1"/>
  <c r="BM165" i="11" a="1"/>
  <c r="BM165" i="11" s="1"/>
  <c r="BR165" i="11" s="1"/>
  <c r="BN149" i="11"/>
  <c r="BP149" i="11" s="1" a="1"/>
  <c r="BP149" i="11" s="1"/>
  <c r="BQ149" i="11" s="1"/>
  <c r="BS149" i="11" s="1"/>
  <c r="BM149" i="11" a="1"/>
  <c r="BM149" i="11" s="1"/>
  <c r="BR149" i="11" s="1"/>
  <c r="BN339" i="11"/>
  <c r="BP339" i="11" s="1" a="1"/>
  <c r="BP339" i="11" s="1"/>
  <c r="BQ339" i="11" s="1"/>
  <c r="BM339" i="11" a="1"/>
  <c r="BM339" i="11" s="1"/>
  <c r="BN286" i="11"/>
  <c r="BP286" i="11" s="1" a="1"/>
  <c r="BP286" i="11" s="1"/>
  <c r="BQ286" i="11" s="1"/>
  <c r="BM286" i="11" a="1"/>
  <c r="BM286" i="11" s="1"/>
  <c r="BN92" i="11"/>
  <c r="BP92" i="11" s="1" a="1"/>
  <c r="BP92" i="11" s="1"/>
  <c r="BQ92" i="11" s="1"/>
  <c r="BS92" i="11" s="1"/>
  <c r="BM92" i="11" a="1"/>
  <c r="BM92" i="11" s="1"/>
  <c r="BR92" i="11" s="1"/>
  <c r="BN164" i="11"/>
  <c r="BP164" i="11" s="1" a="1"/>
  <c r="BP164" i="11" s="1"/>
  <c r="BQ164" i="11" s="1"/>
  <c r="BS164" i="11" s="1"/>
  <c r="BM164" i="11" a="1"/>
  <c r="BM164" i="11" s="1"/>
  <c r="BR164" i="11" s="1"/>
  <c r="BN119" i="11"/>
  <c r="BP119" i="11" s="1" a="1"/>
  <c r="BP119" i="11" s="1"/>
  <c r="BQ119" i="11" s="1"/>
  <c r="BS119" i="11" s="1"/>
  <c r="BM119" i="11" a="1"/>
  <c r="BM119" i="11" s="1"/>
  <c r="BR119" i="11" s="1"/>
  <c r="BN180" i="11"/>
  <c r="BP180" i="11" s="1" a="1"/>
  <c r="BP180" i="11" s="1"/>
  <c r="BQ180" i="11" s="1"/>
  <c r="BS180" i="11" s="1"/>
  <c r="BM180" i="11" a="1"/>
  <c r="BM180" i="11" s="1"/>
  <c r="BR180" i="11" s="1"/>
  <c r="BN13" i="11"/>
  <c r="BP13" i="11" s="1" a="1"/>
  <c r="BP13" i="11" s="1"/>
  <c r="BQ13" i="11" s="1"/>
  <c r="BS13" i="11" s="1"/>
  <c r="BM13" i="11" a="1"/>
  <c r="BM13" i="11" s="1"/>
  <c r="BR13" i="11" s="1"/>
  <c r="BN268" i="11"/>
  <c r="BP268" i="11" s="1" a="1"/>
  <c r="BP268" i="11" s="1"/>
  <c r="BQ268" i="11" s="1"/>
  <c r="BM268" i="11" a="1"/>
  <c r="BM268" i="11" s="1"/>
  <c r="BN251" i="11"/>
  <c r="BP251" i="11" s="1" a="1"/>
  <c r="BP251" i="11" s="1"/>
  <c r="BQ251" i="11" s="1"/>
  <c r="BM251" i="11" a="1"/>
  <c r="BM251" i="11" s="1"/>
  <c r="BN23" i="11"/>
  <c r="BP23" i="11" s="1" a="1"/>
  <c r="BP23" i="11" s="1"/>
  <c r="BQ23" i="11" s="1"/>
  <c r="BS23" i="11" s="1"/>
  <c r="BM23" i="11" a="1"/>
  <c r="BM23" i="11" s="1"/>
  <c r="BR23" i="11" s="1"/>
  <c r="BN228" i="11"/>
  <c r="BP228" i="11" s="1" a="1"/>
  <c r="BP228" i="11" s="1"/>
  <c r="BQ228" i="11" s="1"/>
  <c r="BM228" i="11" a="1"/>
  <c r="BM228" i="11" s="1"/>
  <c r="BN356" i="11"/>
  <c r="BP356" i="11" s="1" a="1"/>
  <c r="BP356" i="11" s="1"/>
  <c r="BQ356" i="11" s="1"/>
  <c r="BM356" i="11" a="1"/>
  <c r="BM356" i="11" s="1"/>
  <c r="BN112" i="11"/>
  <c r="BP112" i="11" s="1" a="1"/>
  <c r="BP112" i="11" s="1"/>
  <c r="BQ112" i="11" s="1"/>
  <c r="BS112" i="11" s="1"/>
  <c r="BM112" i="11" a="1"/>
  <c r="BM112" i="11" s="1"/>
  <c r="BR112" i="11" s="1"/>
  <c r="BJ110" i="11"/>
  <c r="BK110" i="11" s="1"/>
  <c r="BL110" i="11" s="1"/>
  <c r="CP114" i="11"/>
  <c r="BV114" i="11"/>
  <c r="BW70" i="11"/>
  <c r="BT70" i="11"/>
  <c r="AJ107" i="7"/>
  <c r="AK107" i="7"/>
  <c r="AN107" i="7" s="1"/>
  <c r="AO107" i="7" s="1"/>
  <c r="AL107" i="7"/>
  <c r="CP181" i="11"/>
  <c r="BV181" i="11"/>
  <c r="CP115" i="11"/>
  <c r="BV115" i="11"/>
  <c r="BN253" i="11"/>
  <c r="BP253" i="11" s="1" a="1"/>
  <c r="BP253" i="11" s="1"/>
  <c r="BQ253" i="11" s="1"/>
  <c r="BM253" i="11" a="1"/>
  <c r="BM253" i="11" s="1"/>
  <c r="CP159" i="11"/>
  <c r="BV159" i="11"/>
  <c r="X22" i="7"/>
  <c r="U22" i="7"/>
  <c r="CK95" i="11"/>
  <c r="CJ95" i="11"/>
  <c r="CI95" i="11"/>
  <c r="CH95" i="11"/>
  <c r="CG95" i="11"/>
  <c r="CF95" i="11"/>
  <c r="CD95" i="11"/>
  <c r="AG47" i="7"/>
  <c r="AD47" i="7"/>
  <c r="BU67" i="11"/>
  <c r="BX67" i="11" s="1"/>
  <c r="CE67" i="11" s="1"/>
  <c r="X191" i="7"/>
  <c r="U191" i="7"/>
  <c r="AG142" i="7"/>
  <c r="AD142" i="7"/>
  <c r="AA105" i="7"/>
  <c r="AC105" i="7"/>
  <c r="AB105" i="7"/>
  <c r="AE105" i="7" s="1"/>
  <c r="AF105" i="7" s="1"/>
  <c r="AH105" i="7" s="1"/>
  <c r="CP81" i="11"/>
  <c r="BV81" i="11"/>
  <c r="CP70" i="11"/>
  <c r="BV70" i="11"/>
  <c r="BW120" i="11"/>
  <c r="BT120" i="11"/>
  <c r="CP118" i="11"/>
  <c r="BV118" i="11"/>
  <c r="CB103" i="11"/>
  <c r="CC103" i="11" s="1"/>
  <c r="BY103" i="11"/>
  <c r="BZ103" i="11" s="1"/>
  <c r="CA103" i="11" s="1"/>
  <c r="BU128" i="11"/>
  <c r="BX128" i="11" s="1"/>
  <c r="CE128" i="11" s="1"/>
  <c r="BW100" i="11"/>
  <c r="BT100" i="11"/>
  <c r="CP161" i="11"/>
  <c r="BV161" i="11"/>
  <c r="BW2" i="11"/>
  <c r="BT2" i="11"/>
  <c r="BW137" i="11"/>
  <c r="BT137" i="11"/>
  <c r="AJ117" i="7"/>
  <c r="AK117" i="7"/>
  <c r="AN117" i="7" s="1"/>
  <c r="AO117" i="7" s="1"/>
  <c r="AL117" i="7"/>
  <c r="AJ19" i="7"/>
  <c r="AK19" i="7"/>
  <c r="AN19" i="7" s="1"/>
  <c r="AO19" i="7" s="1"/>
  <c r="AL19" i="7"/>
  <c r="BW37" i="11"/>
  <c r="BT37" i="11"/>
  <c r="CP10" i="11"/>
  <c r="BV10" i="11"/>
  <c r="CP99" i="11"/>
  <c r="BV99" i="11"/>
  <c r="BW182" i="11"/>
  <c r="BT182" i="11"/>
  <c r="BW156" i="11"/>
  <c r="BT156" i="11"/>
  <c r="BW183" i="11"/>
  <c r="BT183" i="11"/>
  <c r="CP144" i="11"/>
  <c r="BV144" i="11"/>
  <c r="CP193" i="11"/>
  <c r="BV193" i="11"/>
  <c r="CP200" i="11"/>
  <c r="BV200" i="11"/>
  <c r="X3" i="7"/>
  <c r="U3" i="7"/>
  <c r="AG48" i="7"/>
  <c r="AD48" i="7"/>
  <c r="AG50" i="7"/>
  <c r="AD50" i="7"/>
  <c r="AG182" i="7"/>
  <c r="AD182" i="7"/>
  <c r="BW125" i="11"/>
  <c r="BT125" i="11"/>
  <c r="CP175" i="11"/>
  <c r="BV175" i="11"/>
  <c r="AG16" i="7"/>
  <c r="AD16" i="7"/>
  <c r="AG61" i="7"/>
  <c r="AD61" i="7"/>
  <c r="AG153" i="7"/>
  <c r="AD153" i="7"/>
  <c r="AG101" i="7"/>
  <c r="AD101" i="7"/>
  <c r="AG44" i="7"/>
  <c r="AD44" i="7"/>
  <c r="CB128" i="11"/>
  <c r="CC128" i="11" s="1"/>
  <c r="BY128" i="11"/>
  <c r="BZ128" i="11" s="1"/>
  <c r="CA128" i="11" s="1"/>
  <c r="CB168" i="11"/>
  <c r="CC168" i="11" s="1"/>
  <c r="BY168" i="11"/>
  <c r="BZ168" i="11" s="1"/>
  <c r="CA168" i="11" s="1"/>
  <c r="AG156" i="7"/>
  <c r="AD156" i="7"/>
  <c r="AG166" i="7"/>
  <c r="AD166" i="7"/>
  <c r="CP190" i="11"/>
  <c r="BV190" i="11"/>
  <c r="BW19" i="11"/>
  <c r="BT19" i="11"/>
  <c r="CP34" i="11"/>
  <c r="BV34" i="11"/>
  <c r="CP7" i="11"/>
  <c r="BV7" i="11"/>
  <c r="CP97" i="11"/>
  <c r="BV97" i="11"/>
  <c r="BW140" i="11"/>
  <c r="BT140" i="11"/>
  <c r="BW122" i="11"/>
  <c r="BT122" i="11"/>
  <c r="CP126" i="11"/>
  <c r="BV126" i="11"/>
  <c r="AG40" i="7"/>
  <c r="AD40" i="7"/>
  <c r="AG35" i="7"/>
  <c r="AD35" i="7"/>
  <c r="AG73" i="7"/>
  <c r="AD73" i="7"/>
  <c r="BW142" i="11"/>
  <c r="BT142" i="11"/>
  <c r="AG84" i="7"/>
  <c r="AD84" i="7"/>
  <c r="CP185" i="11"/>
  <c r="BV185" i="11"/>
  <c r="AG165" i="7"/>
  <c r="AD165" i="7"/>
  <c r="AG147" i="7"/>
  <c r="AD147" i="7"/>
  <c r="AG195" i="7"/>
  <c r="AD195" i="7"/>
  <c r="BW179" i="11"/>
  <c r="BT179" i="11"/>
  <c r="AG192" i="7"/>
  <c r="AD192" i="7"/>
  <c r="AG110" i="7"/>
  <c r="AD110" i="7"/>
  <c r="AG139" i="7"/>
  <c r="AD139" i="7"/>
  <c r="AG80" i="7"/>
  <c r="AD80" i="7"/>
  <c r="AG9" i="7"/>
  <c r="AD9" i="7"/>
  <c r="AG133" i="7"/>
  <c r="AD133" i="7"/>
  <c r="CP135" i="11"/>
  <c r="BV135" i="11"/>
  <c r="BW139" i="11"/>
  <c r="BT139" i="11"/>
  <c r="BW46" i="11"/>
  <c r="BT46" i="11"/>
  <c r="CP195" i="11"/>
  <c r="BV195" i="11"/>
  <c r="BW192" i="11"/>
  <c r="BT192" i="11"/>
  <c r="CP111" i="11"/>
  <c r="BV111" i="11"/>
  <c r="AG178" i="7"/>
  <c r="AD178" i="7"/>
  <c r="AG164" i="7"/>
  <c r="AD164" i="7"/>
  <c r="AG198" i="7"/>
  <c r="AD198" i="7"/>
  <c r="AG186" i="7"/>
  <c r="AD186" i="7"/>
  <c r="AG51" i="7"/>
  <c r="AD51" i="7"/>
  <c r="BW194" i="11"/>
  <c r="BT194" i="11"/>
  <c r="AG138" i="7"/>
  <c r="AD138" i="7"/>
  <c r="BW106" i="11"/>
  <c r="BT106" i="11"/>
  <c r="CP25" i="11"/>
  <c r="BV25" i="11"/>
  <c r="CP163" i="11"/>
  <c r="BV163" i="11"/>
  <c r="CP157" i="11"/>
  <c r="BV157" i="11"/>
  <c r="AG37" i="7"/>
  <c r="AD37" i="7"/>
  <c r="AG98" i="7"/>
  <c r="AD98" i="7"/>
  <c r="AG52" i="7"/>
  <c r="AD52" i="7"/>
  <c r="AG55" i="7"/>
  <c r="AD55" i="7"/>
  <c r="AG17" i="7"/>
  <c r="AD17" i="7"/>
  <c r="AG114" i="7"/>
  <c r="AD114" i="7"/>
  <c r="AG91" i="7"/>
  <c r="AD91" i="7"/>
  <c r="AG190" i="7"/>
  <c r="AD190" i="7"/>
  <c r="AG27" i="7"/>
  <c r="AD27" i="7"/>
  <c r="CP136" i="11"/>
  <c r="BV136" i="11"/>
  <c r="BW58" i="11"/>
  <c r="BT58" i="11"/>
  <c r="AG13" i="7"/>
  <c r="AD13" i="7"/>
  <c r="CP188" i="11"/>
  <c r="BV188" i="11"/>
  <c r="BW41" i="11"/>
  <c r="BT41" i="11"/>
  <c r="CP133" i="11"/>
  <c r="BV133" i="11"/>
  <c r="BW155" i="11"/>
  <c r="BT155" i="11"/>
  <c r="BW189" i="11"/>
  <c r="BT189" i="11"/>
  <c r="CP127" i="11"/>
  <c r="BV127" i="11"/>
  <c r="BW105" i="11"/>
  <c r="BT105" i="11"/>
  <c r="CP151" i="11"/>
  <c r="BV151" i="11"/>
  <c r="BW141" i="11"/>
  <c r="BT141" i="11"/>
  <c r="AG62" i="7"/>
  <c r="AD62" i="7"/>
  <c r="AG174" i="7"/>
  <c r="AD174" i="7"/>
  <c r="AG128" i="7"/>
  <c r="AD128" i="7"/>
  <c r="AG10" i="7"/>
  <c r="AD10" i="7"/>
  <c r="AG53" i="7"/>
  <c r="AD53" i="7"/>
  <c r="AG199" i="7"/>
  <c r="AD199" i="7"/>
  <c r="AG4" i="7"/>
  <c r="AD4" i="7"/>
  <c r="AG42" i="7"/>
  <c r="AD42" i="7"/>
  <c r="AG59" i="7"/>
  <c r="AD59" i="7"/>
  <c r="AG25" i="7"/>
  <c r="AD25" i="7"/>
  <c r="CP150" i="11"/>
  <c r="BV150" i="11"/>
  <c r="BW8" i="11"/>
  <c r="BT8" i="11"/>
  <c r="AG121" i="7"/>
  <c r="AD121" i="7"/>
  <c r="AG92" i="7"/>
  <c r="AD92" i="7"/>
  <c r="CP146" i="11"/>
  <c r="BV146" i="11"/>
  <c r="AG132" i="7"/>
  <c r="AD132" i="7"/>
  <c r="CP78" i="11"/>
  <c r="BV78" i="11"/>
  <c r="AG41" i="7"/>
  <c r="AD41" i="7"/>
  <c r="AG86" i="7"/>
  <c r="AD86" i="7"/>
  <c r="BN199" i="11"/>
  <c r="BP199" i="11" s="1" a="1"/>
  <c r="BP199" i="11" s="1"/>
  <c r="BQ199" i="11" s="1"/>
  <c r="BS199" i="11" s="1"/>
  <c r="BM199" i="11" a="1"/>
  <c r="BM199" i="11" s="1"/>
  <c r="BR199" i="11" s="1"/>
  <c r="BN50" i="11"/>
  <c r="BP50" i="11" s="1" a="1"/>
  <c r="BP50" i="11" s="1"/>
  <c r="BQ50" i="11" s="1"/>
  <c r="BS50" i="11" s="1"/>
  <c r="BM50" i="11" a="1"/>
  <c r="BM50" i="11" s="1"/>
  <c r="BR50" i="11" s="1"/>
  <c r="BN170" i="11"/>
  <c r="BP170" i="11" s="1" a="1"/>
  <c r="BP170" i="11" s="1"/>
  <c r="BQ170" i="11" s="1"/>
  <c r="BS170" i="11" s="1"/>
  <c r="BM170" i="11" a="1"/>
  <c r="BM170" i="11" s="1"/>
  <c r="BR170" i="11" s="1"/>
  <c r="BN160" i="11"/>
  <c r="BP160" i="11" s="1" a="1"/>
  <c r="BP160" i="11" s="1"/>
  <c r="BQ160" i="11" s="1"/>
  <c r="BS160" i="11" s="1"/>
  <c r="BM160" i="11" a="1"/>
  <c r="BM160" i="11" s="1"/>
  <c r="BR160" i="11" s="1"/>
  <c r="AG115" i="7"/>
  <c r="AD115" i="7"/>
  <c r="AG189" i="7"/>
  <c r="AD189" i="7"/>
  <c r="BW159" i="11"/>
  <c r="BT159" i="11"/>
  <c r="X36" i="7"/>
  <c r="U36" i="7"/>
  <c r="BJ75" i="11"/>
  <c r="BK75" i="11" s="1"/>
  <c r="BL75" i="11" s="1"/>
  <c r="BJ289" i="11"/>
  <c r="BK289" i="11" s="1"/>
  <c r="BL289" i="11" s="1"/>
  <c r="AP94" i="7"/>
  <c r="AQ94" i="7"/>
  <c r="BN206" i="11"/>
  <c r="BP206" i="11" s="1" a="1"/>
  <c r="BP206" i="11" s="1"/>
  <c r="BQ206" i="11" s="1"/>
  <c r="BM206" i="11" a="1"/>
  <c r="BM206" i="11" s="1"/>
  <c r="CP28" i="11"/>
  <c r="BV28" i="11"/>
  <c r="CB67" i="11"/>
  <c r="CC67" i="11" s="1"/>
  <c r="BY67" i="11"/>
  <c r="BZ67" i="11" s="1"/>
  <c r="CA67" i="11" s="1"/>
  <c r="AG20" i="7"/>
  <c r="AD20" i="7"/>
  <c r="BW118" i="11"/>
  <c r="BT118" i="11"/>
  <c r="BW161" i="11"/>
  <c r="BT161" i="11"/>
  <c r="BN68" i="11"/>
  <c r="BP68" i="11" s="1" a="1"/>
  <c r="BP68" i="11" s="1"/>
  <c r="BQ68" i="11" s="1"/>
  <c r="BS68" i="11" s="1"/>
  <c r="BM68" i="11" a="1"/>
  <c r="BM68" i="11" s="1"/>
  <c r="BR68" i="11" s="1"/>
  <c r="BN274" i="11"/>
  <c r="BP274" i="11" s="1" a="1"/>
  <c r="BP274" i="11" s="1"/>
  <c r="BQ274" i="11" s="1"/>
  <c r="BM274" i="11" a="1"/>
  <c r="BM274" i="11" s="1"/>
  <c r="CP158" i="11"/>
  <c r="BV158" i="11"/>
  <c r="CP61" i="11"/>
  <c r="BV61" i="11"/>
  <c r="AJ162" i="7"/>
  <c r="AK162" i="7"/>
  <c r="AN162" i="7" s="1"/>
  <c r="AO162" i="7" s="1"/>
  <c r="AL162" i="7"/>
  <c r="AG83" i="7"/>
  <c r="AD83" i="7"/>
  <c r="BW193" i="11"/>
  <c r="BT193" i="11"/>
  <c r="BN355" i="11"/>
  <c r="BP355" i="11" s="1" a="1"/>
  <c r="BP355" i="11" s="1"/>
  <c r="BQ355" i="11" s="1"/>
  <c r="BM355" i="11" a="1"/>
  <c r="BM355" i="11" s="1"/>
  <c r="BN344" i="11"/>
  <c r="BP344" i="11" s="1" a="1"/>
  <c r="BP344" i="11" s="1"/>
  <c r="BQ344" i="11" s="1"/>
  <c r="BM344" i="11" a="1"/>
  <c r="BM344" i="11" s="1"/>
  <c r="BN145" i="11"/>
  <c r="BP145" i="11" s="1" a="1"/>
  <c r="BP145" i="11" s="1"/>
  <c r="BQ145" i="11" s="1"/>
  <c r="BS145" i="11" s="1"/>
  <c r="BM145" i="11" a="1"/>
  <c r="BM145" i="11" s="1"/>
  <c r="BR145" i="11" s="1"/>
  <c r="BJ304" i="11"/>
  <c r="BK304" i="11" s="1"/>
  <c r="BL304" i="11" s="1"/>
  <c r="AG187" i="7"/>
  <c r="AD187" i="7"/>
  <c r="AG30" i="7"/>
  <c r="AD30" i="7"/>
  <c r="BN109" i="11"/>
  <c r="BP109" i="11" s="1" a="1"/>
  <c r="BP109" i="11" s="1"/>
  <c r="BQ109" i="11" s="1"/>
  <c r="BS109" i="11" s="1"/>
  <c r="BM109" i="11" a="1"/>
  <c r="BM109" i="11" s="1"/>
  <c r="BR109" i="11" s="1"/>
  <c r="BN72" i="11"/>
  <c r="BP72" i="11" s="1" a="1"/>
  <c r="BP72" i="11" s="1"/>
  <c r="BQ72" i="11" s="1"/>
  <c r="BS72" i="11" s="1"/>
  <c r="BM72" i="11" a="1"/>
  <c r="BM72" i="11" s="1"/>
  <c r="BR72" i="11" s="1"/>
  <c r="AG150" i="7"/>
  <c r="AD150" i="7"/>
  <c r="AG119" i="7"/>
  <c r="AD119" i="7"/>
  <c r="BN52" i="11"/>
  <c r="BP52" i="11" s="1" a="1"/>
  <c r="BP52" i="11" s="1"/>
  <c r="BQ52" i="11" s="1"/>
  <c r="BS52" i="11" s="1"/>
  <c r="BM52" i="11" a="1"/>
  <c r="BM52" i="11" s="1"/>
  <c r="BR52" i="11" s="1"/>
  <c r="CP17" i="11"/>
  <c r="BV17" i="11"/>
  <c r="BU168" i="11"/>
  <c r="BX168" i="11" s="1"/>
  <c r="AI50" i="7"/>
  <c r="CP178" i="11"/>
  <c r="BV178" i="11"/>
  <c r="BW175" i="11"/>
  <c r="BT175" i="11"/>
  <c r="AG54" i="7"/>
  <c r="AD54" i="7"/>
  <c r="AI16" i="7"/>
  <c r="AG63" i="7"/>
  <c r="AD63" i="7"/>
  <c r="BJ259" i="11"/>
  <c r="BK259" i="11" s="1"/>
  <c r="BL259" i="11" s="1"/>
  <c r="X171" i="7"/>
  <c r="U171" i="7"/>
  <c r="BJ48" i="11"/>
  <c r="BK48" i="11" s="1"/>
  <c r="BL48" i="11" s="1"/>
  <c r="CB94" i="11"/>
  <c r="CC94" i="11" s="1"/>
  <c r="BY94" i="11"/>
  <c r="BZ94" i="11" s="1"/>
  <c r="CA94" i="11" s="1"/>
  <c r="BJ22" i="11"/>
  <c r="BK22" i="11" s="1"/>
  <c r="BL22" i="11" s="1"/>
  <c r="BJ257" i="11"/>
  <c r="BK257" i="11" s="1"/>
  <c r="BL257" i="11" s="1"/>
  <c r="BJ300" i="11"/>
  <c r="BK300" i="11" s="1"/>
  <c r="BL300" i="11" s="1"/>
  <c r="AG85" i="7"/>
  <c r="AD85" i="7"/>
  <c r="AJ197" i="7"/>
  <c r="AK197" i="7"/>
  <c r="AN197" i="7" s="1"/>
  <c r="AO197" i="7" s="1"/>
  <c r="AL197" i="7"/>
  <c r="X163" i="7"/>
  <c r="U163" i="7"/>
  <c r="X129" i="7"/>
  <c r="U129" i="7"/>
  <c r="CB93" i="11"/>
  <c r="CC93" i="11" s="1"/>
  <c r="BY93" i="11"/>
  <c r="BZ93" i="11" s="1"/>
  <c r="CA93" i="11" s="1"/>
  <c r="BN162" i="11"/>
  <c r="BP162" i="11" s="1" a="1"/>
  <c r="BP162" i="11" s="1"/>
  <c r="BQ162" i="11" s="1"/>
  <c r="BS162" i="11" s="1"/>
  <c r="BM162" i="11" a="1"/>
  <c r="BM162" i="11" s="1"/>
  <c r="BR162" i="11" s="1"/>
  <c r="BW190" i="11"/>
  <c r="BT190" i="11"/>
  <c r="BN36" i="11"/>
  <c r="BP36" i="11" s="1" a="1"/>
  <c r="BP36" i="11" s="1"/>
  <c r="BQ36" i="11" s="1"/>
  <c r="BS36" i="11" s="1"/>
  <c r="BM36" i="11" a="1"/>
  <c r="BM36" i="11" s="1"/>
  <c r="BR36" i="11" s="1"/>
  <c r="BN292" i="11"/>
  <c r="BP292" i="11" s="1" a="1"/>
  <c r="BP292" i="11" s="1"/>
  <c r="BQ292" i="11" s="1"/>
  <c r="BM292" i="11" a="1"/>
  <c r="BM292" i="11" s="1"/>
  <c r="CP69" i="11"/>
  <c r="BV69" i="11"/>
  <c r="BW34" i="11"/>
  <c r="BT34" i="11"/>
  <c r="BN80" i="11"/>
  <c r="BP80" i="11" s="1" a="1"/>
  <c r="BP80" i="11" s="1"/>
  <c r="BQ80" i="11" s="1"/>
  <c r="BS80" i="11" s="1"/>
  <c r="BM80" i="11" a="1"/>
  <c r="BM80" i="11" s="1"/>
  <c r="BR80" i="11" s="1"/>
  <c r="BN293" i="11"/>
  <c r="BP293" i="11" s="1" a="1"/>
  <c r="BP293" i="11" s="1"/>
  <c r="BQ293" i="11" s="1"/>
  <c r="BM293" i="11" a="1"/>
  <c r="BM293" i="11" s="1"/>
  <c r="BW7" i="11"/>
  <c r="BT7" i="11"/>
  <c r="CP143" i="11"/>
  <c r="BV143" i="11"/>
  <c r="BW97" i="11"/>
  <c r="BT97" i="11"/>
  <c r="BN261" i="11"/>
  <c r="BP261" i="11" s="1" a="1"/>
  <c r="BP261" i="11" s="1"/>
  <c r="BQ261" i="11" s="1"/>
  <c r="BM261" i="11" a="1"/>
  <c r="BM261" i="11" s="1"/>
  <c r="BN264" i="11"/>
  <c r="BP264" i="11" s="1" a="1"/>
  <c r="BP264" i="11" s="1"/>
  <c r="BQ264" i="11" s="1"/>
  <c r="BM264" i="11" a="1"/>
  <c r="BM264" i="11" s="1"/>
  <c r="BN71" i="11"/>
  <c r="BP71" i="11" s="1" a="1"/>
  <c r="BP71" i="11" s="1"/>
  <c r="BQ71" i="11" s="1"/>
  <c r="BS71" i="11" s="1"/>
  <c r="BM71" i="11" a="1"/>
  <c r="BM71" i="11" s="1"/>
  <c r="BR71" i="11" s="1"/>
  <c r="CP63" i="11"/>
  <c r="BV63" i="11"/>
  <c r="BW126" i="11"/>
  <c r="BT126" i="11"/>
  <c r="AG180" i="7"/>
  <c r="AD180" i="7"/>
  <c r="BN201" i="11"/>
  <c r="BP201" i="11" s="1" a="1"/>
  <c r="BP201" i="11" s="1"/>
  <c r="BQ201" i="11" s="1"/>
  <c r="BM201" i="11" a="1"/>
  <c r="BM201" i="11" s="1"/>
  <c r="BN172" i="11"/>
  <c r="BP172" i="11" s="1" a="1"/>
  <c r="BP172" i="11" s="1"/>
  <c r="BQ172" i="11" s="1"/>
  <c r="BS172" i="11" s="1"/>
  <c r="BM172" i="11" a="1"/>
  <c r="BM172" i="11" s="1"/>
  <c r="BR172" i="11" s="1"/>
  <c r="AG49" i="7"/>
  <c r="AD49" i="7"/>
  <c r="AI35" i="7"/>
  <c r="AG99" i="7"/>
  <c r="AD99" i="7"/>
  <c r="AG28" i="7"/>
  <c r="AD28" i="7"/>
  <c r="BN108" i="11"/>
  <c r="BP108" i="11" s="1" a="1"/>
  <c r="BP108" i="11" s="1"/>
  <c r="BQ108" i="11" s="1"/>
  <c r="BS108" i="11" s="1"/>
  <c r="BM108" i="11" a="1"/>
  <c r="BM108" i="11" s="1"/>
  <c r="BR108" i="11" s="1"/>
  <c r="AG125" i="7"/>
  <c r="AD125" i="7"/>
  <c r="AG32" i="7"/>
  <c r="AD32" i="7"/>
  <c r="AG130" i="7"/>
  <c r="AD130" i="7"/>
  <c r="CP90" i="11"/>
  <c r="BV90" i="11"/>
  <c r="AG140" i="7"/>
  <c r="AD140" i="7"/>
  <c r="AG68" i="7"/>
  <c r="AD68" i="7"/>
  <c r="AG31" i="7"/>
  <c r="AD31" i="7"/>
  <c r="BW185" i="11"/>
  <c r="BT185" i="11"/>
  <c r="AI165" i="7"/>
  <c r="AG74" i="7"/>
  <c r="AD74" i="7"/>
  <c r="BN348" i="11"/>
  <c r="BP348" i="11" s="1" a="1"/>
  <c r="BP348" i="11" s="1"/>
  <c r="BQ348" i="11" s="1"/>
  <c r="BM348" i="11" a="1"/>
  <c r="BM348" i="11" s="1"/>
  <c r="BN342" i="11"/>
  <c r="BP342" i="11" s="1" a="1"/>
  <c r="BP342" i="11" s="1"/>
  <c r="BQ342" i="11" s="1"/>
  <c r="BM342" i="11" a="1"/>
  <c r="BM342" i="11" s="1"/>
  <c r="BN328" i="11"/>
  <c r="BP328" i="11" s="1" a="1"/>
  <c r="BP328" i="11" s="1"/>
  <c r="BQ328" i="11" s="1"/>
  <c r="BM328" i="11" a="1"/>
  <c r="BM328" i="11" s="1"/>
  <c r="AG15" i="7"/>
  <c r="AD15" i="7"/>
  <c r="CP166" i="11"/>
  <c r="BV166" i="11"/>
  <c r="AI110" i="7"/>
  <c r="AG122" i="7"/>
  <c r="AD122" i="7"/>
  <c r="AI133" i="7"/>
  <c r="BN38" i="11"/>
  <c r="BP38" i="11" s="1" a="1"/>
  <c r="BP38" i="11" s="1"/>
  <c r="BQ38" i="11" s="1"/>
  <c r="BS38" i="11" s="1"/>
  <c r="BM38" i="11" a="1"/>
  <c r="BM38" i="11" s="1"/>
  <c r="BR38" i="11" s="1"/>
  <c r="BN83" i="11"/>
  <c r="BP83" i="11" s="1" a="1"/>
  <c r="BP83" i="11" s="1"/>
  <c r="BQ83" i="11" s="1"/>
  <c r="BS83" i="11" s="1"/>
  <c r="BM83" i="11" a="1"/>
  <c r="BM83" i="11" s="1"/>
  <c r="BR83" i="11" s="1"/>
  <c r="BW135" i="11"/>
  <c r="BT135" i="11"/>
  <c r="BN255" i="11"/>
  <c r="BP255" i="11" s="1" a="1"/>
  <c r="BP255" i="11" s="1"/>
  <c r="BQ255" i="11" s="1"/>
  <c r="BM255" i="11" a="1"/>
  <c r="BM255" i="11" s="1"/>
  <c r="BN258" i="11"/>
  <c r="BP258" i="11" s="1" a="1"/>
  <c r="BP258" i="11" s="1"/>
  <c r="BQ258" i="11" s="1"/>
  <c r="BM258" i="11" a="1"/>
  <c r="BM258" i="11" s="1"/>
  <c r="CP88" i="11"/>
  <c r="BV88" i="11"/>
  <c r="BN47" i="11"/>
  <c r="BP47" i="11" s="1" a="1"/>
  <c r="BP47" i="11" s="1"/>
  <c r="BQ47" i="11" s="1"/>
  <c r="BS47" i="11" s="1"/>
  <c r="BM47" i="11" a="1"/>
  <c r="BM47" i="11" s="1"/>
  <c r="BR47" i="11" s="1"/>
  <c r="BN267" i="11"/>
  <c r="BP267" i="11" s="1" a="1"/>
  <c r="BP267" i="11" s="1"/>
  <c r="BQ267" i="11" s="1"/>
  <c r="BM267" i="11" a="1"/>
  <c r="BM267" i="11" s="1"/>
  <c r="BW195" i="11"/>
  <c r="BT195" i="11"/>
  <c r="BW111" i="11"/>
  <c r="BT111" i="11"/>
  <c r="CP123" i="11"/>
  <c r="BV123" i="11"/>
  <c r="BN351" i="11"/>
  <c r="BP351" i="11" s="1" a="1"/>
  <c r="BP351" i="11" s="1"/>
  <c r="BQ351" i="11" s="1"/>
  <c r="BM351" i="11" a="1"/>
  <c r="BM351" i="11" s="1"/>
  <c r="AG64" i="7"/>
  <c r="AD64" i="7"/>
  <c r="AI198" i="7"/>
  <c r="AG160" i="7"/>
  <c r="AD160" i="7"/>
  <c r="BN129" i="11"/>
  <c r="BP129" i="11" s="1" a="1"/>
  <c r="BP129" i="11" s="1"/>
  <c r="BQ129" i="11" s="1"/>
  <c r="BS129" i="11" s="1"/>
  <c r="BM129" i="11" a="1"/>
  <c r="BM129" i="11" s="1"/>
  <c r="BR129" i="11" s="1"/>
  <c r="AG45" i="7"/>
  <c r="AD45" i="7"/>
  <c r="CP43" i="11"/>
  <c r="BV43" i="11"/>
  <c r="BW25" i="11"/>
  <c r="BT25" i="11"/>
  <c r="BW163" i="11"/>
  <c r="BT163" i="11"/>
  <c r="AG76" i="7"/>
  <c r="AD76" i="7"/>
  <c r="BW157" i="11"/>
  <c r="BT157" i="11"/>
  <c r="AG60" i="7"/>
  <c r="AD60" i="7"/>
  <c r="AG78" i="7"/>
  <c r="AD78" i="7"/>
  <c r="AG14" i="7"/>
  <c r="AD14" i="7"/>
  <c r="AG137" i="7"/>
  <c r="AD137" i="7"/>
  <c r="AG106" i="7"/>
  <c r="AD106" i="7"/>
  <c r="CP53" i="11"/>
  <c r="BV53" i="11"/>
  <c r="AI55" i="7"/>
  <c r="AG158" i="7"/>
  <c r="AD158" i="7"/>
  <c r="AG93" i="7"/>
  <c r="AD93" i="7"/>
  <c r="AI91" i="7"/>
  <c r="AI27" i="7"/>
  <c r="BW136" i="11"/>
  <c r="BT136" i="11"/>
  <c r="AG11" i="7"/>
  <c r="AD11" i="7"/>
  <c r="AG177" i="7"/>
  <c r="AD177" i="7"/>
  <c r="AG88" i="7"/>
  <c r="AD88" i="7"/>
  <c r="AG176" i="7"/>
  <c r="AD176" i="7"/>
  <c r="AG65" i="7"/>
  <c r="AD65" i="7"/>
  <c r="AI13" i="7"/>
  <c r="AG148" i="7"/>
  <c r="AD148" i="7"/>
  <c r="BN272" i="11"/>
  <c r="BP272" i="11" s="1" a="1"/>
  <c r="BP272" i="11" s="1"/>
  <c r="BQ272" i="11" s="1"/>
  <c r="BM272" i="11" a="1"/>
  <c r="BM272" i="11" s="1"/>
  <c r="CP187" i="11"/>
  <c r="BV187" i="11"/>
  <c r="BW188" i="11"/>
  <c r="BT188" i="11"/>
  <c r="CP152" i="11"/>
  <c r="BV152" i="11"/>
  <c r="BN59" i="11"/>
  <c r="BP59" i="11" s="1" a="1"/>
  <c r="BP59" i="11" s="1"/>
  <c r="BQ59" i="11" s="1"/>
  <c r="BS59" i="11" s="1"/>
  <c r="BM59" i="11" a="1"/>
  <c r="BM59" i="11" s="1"/>
  <c r="BR59" i="11" s="1"/>
  <c r="BW133" i="11"/>
  <c r="BT133" i="11"/>
  <c r="BN283" i="11"/>
  <c r="BP283" i="11" s="1" a="1"/>
  <c r="BP283" i="11" s="1"/>
  <c r="BQ283" i="11" s="1"/>
  <c r="BM283" i="11" a="1"/>
  <c r="BM283" i="11" s="1"/>
  <c r="BW127" i="11"/>
  <c r="BT127" i="11"/>
  <c r="BW151" i="11"/>
  <c r="BT151" i="11"/>
  <c r="AI62" i="7"/>
  <c r="BN171" i="11"/>
  <c r="BP171" i="11" s="1" a="1"/>
  <c r="BP171" i="11" s="1"/>
  <c r="BQ171" i="11" s="1"/>
  <c r="BS171" i="11" s="1"/>
  <c r="BM171" i="11" a="1"/>
  <c r="BM171" i="11" s="1"/>
  <c r="BR171" i="11" s="1"/>
  <c r="AI174" i="7"/>
  <c r="BN98" i="11"/>
  <c r="BP98" i="11" s="1" a="1"/>
  <c r="BP98" i="11" s="1"/>
  <c r="BQ98" i="11" s="1"/>
  <c r="BS98" i="11" s="1"/>
  <c r="BM98" i="11" a="1"/>
  <c r="BM98" i="11" s="1"/>
  <c r="BR98" i="11" s="1"/>
  <c r="BN223" i="11"/>
  <c r="BP223" i="11" s="1" a="1"/>
  <c r="BP223" i="11" s="1"/>
  <c r="BQ223" i="11" s="1"/>
  <c r="BM223" i="11" a="1"/>
  <c r="BM223" i="11" s="1"/>
  <c r="AI128" i="7"/>
  <c r="BN216" i="11"/>
  <c r="BP216" i="11" s="1" a="1"/>
  <c r="BP216" i="11" s="1"/>
  <c r="BQ216" i="11" s="1"/>
  <c r="BM216" i="11" a="1"/>
  <c r="BM216" i="11" s="1"/>
  <c r="AI53" i="7"/>
  <c r="AI199" i="7"/>
  <c r="BN198" i="11"/>
  <c r="BP198" i="11" s="1" a="1"/>
  <c r="BP198" i="11" s="1"/>
  <c r="BQ198" i="11" s="1"/>
  <c r="BS198" i="11" s="1"/>
  <c r="BM198" i="11" a="1"/>
  <c r="BM198" i="11" s="1"/>
  <c r="BR198" i="11" s="1"/>
  <c r="BN324" i="11"/>
  <c r="BP324" i="11" s="1" a="1"/>
  <c r="BP324" i="11" s="1"/>
  <c r="BQ324" i="11" s="1"/>
  <c r="BM324" i="11" a="1"/>
  <c r="BM324" i="11" s="1"/>
  <c r="BN319" i="11"/>
  <c r="BP319" i="11" s="1" a="1"/>
  <c r="BP319" i="11" s="1"/>
  <c r="BQ319" i="11" s="1"/>
  <c r="BM319" i="11" a="1"/>
  <c r="BM319" i="11" s="1"/>
  <c r="AI42" i="7"/>
  <c r="AI59" i="7"/>
  <c r="AI25" i="7"/>
  <c r="CP173" i="11"/>
  <c r="BV173" i="11"/>
  <c r="AG109" i="7"/>
  <c r="AD109" i="7"/>
  <c r="BW150" i="11"/>
  <c r="BT150" i="11"/>
  <c r="AG185" i="7"/>
  <c r="AD185" i="7"/>
  <c r="AI121" i="7"/>
  <c r="BW146" i="11"/>
  <c r="BT146" i="11"/>
  <c r="AG75" i="7"/>
  <c r="AD75" i="7"/>
  <c r="AI132" i="7"/>
  <c r="BW78" i="11"/>
  <c r="BT78" i="11"/>
  <c r="AI41" i="7"/>
  <c r="CP79" i="11"/>
  <c r="BV79" i="11"/>
  <c r="BN132" i="11"/>
  <c r="BP132" i="11" s="1" a="1"/>
  <c r="BP132" i="11" s="1"/>
  <c r="BQ132" i="11" s="1"/>
  <c r="BS132" i="11" s="1"/>
  <c r="BM132" i="11" a="1"/>
  <c r="BM132" i="11" s="1"/>
  <c r="BR132" i="11" s="1"/>
  <c r="BN87" i="11"/>
  <c r="BP87" i="11" s="1" a="1"/>
  <c r="BP87" i="11" s="1"/>
  <c r="BQ87" i="11" s="1"/>
  <c r="BS87" i="11" s="1"/>
  <c r="BM87" i="11" a="1"/>
  <c r="BM87" i="11" s="1"/>
  <c r="BR87" i="11" s="1"/>
  <c r="AG34" i="7"/>
  <c r="AD34" i="7"/>
  <c r="AG21" i="7"/>
  <c r="AD21" i="7"/>
  <c r="AI189" i="7"/>
  <c r="Z191" i="7"/>
  <c r="BW81" i="11"/>
  <c r="BT81" i="11"/>
  <c r="AG136" i="7"/>
  <c r="AD136" i="7"/>
  <c r="BN226" i="11"/>
  <c r="BP226" i="11" s="1" a="1"/>
  <c r="BP226" i="11" s="1"/>
  <c r="BQ226" i="11" s="1"/>
  <c r="BM226" i="11" a="1"/>
  <c r="BM226" i="11" s="1"/>
  <c r="BN303" i="11"/>
  <c r="BP303" i="11" s="1" a="1"/>
  <c r="BP303" i="11" s="1"/>
  <c r="BQ303" i="11" s="1"/>
  <c r="BM303" i="11" a="1"/>
  <c r="BM303" i="11" s="1"/>
  <c r="BN31" i="11"/>
  <c r="BP31" i="11" s="1" a="1"/>
  <c r="BP31" i="11" s="1"/>
  <c r="BQ31" i="11" s="1"/>
  <c r="BS31" i="11" s="1"/>
  <c r="BM31" i="11" a="1"/>
  <c r="BM31" i="11" s="1"/>
  <c r="BR31" i="11" s="1"/>
  <c r="CP124" i="11"/>
  <c r="BV124" i="11"/>
  <c r="BN298" i="11"/>
  <c r="BP298" i="11" s="1" a="1"/>
  <c r="BP298" i="11" s="1"/>
  <c r="BQ298" i="11" s="1"/>
  <c r="BM298" i="11" a="1"/>
  <c r="BM298" i="11" s="1"/>
  <c r="BN24" i="11"/>
  <c r="BP24" i="11" s="1" a="1"/>
  <c r="BP24" i="11" s="1"/>
  <c r="BQ24" i="11" s="1"/>
  <c r="BS24" i="11" s="1"/>
  <c r="BM24" i="11" a="1"/>
  <c r="BM24" i="11" s="1"/>
  <c r="BR24" i="11" s="1"/>
  <c r="AJ81" i="7"/>
  <c r="AK81" i="7"/>
  <c r="AN81" i="7" s="1"/>
  <c r="AO81" i="7" s="1"/>
  <c r="AL81" i="7"/>
  <c r="BW10" i="11"/>
  <c r="BT10" i="11"/>
  <c r="BW99" i="11"/>
  <c r="BT99" i="11"/>
  <c r="CP3" i="11"/>
  <c r="BV3" i="11"/>
  <c r="BN285" i="11"/>
  <c r="BP285" i="11" s="1" a="1"/>
  <c r="BP285" i="11" s="1"/>
  <c r="BQ285" i="11" s="1"/>
  <c r="BM285" i="11" a="1"/>
  <c r="BM285" i="11" s="1"/>
  <c r="BN248" i="11"/>
  <c r="BP248" i="11" s="1" a="1"/>
  <c r="BP248" i="11" s="1"/>
  <c r="BQ248" i="11" s="1"/>
  <c r="BM248" i="11" a="1"/>
  <c r="BM248" i="11" s="1"/>
  <c r="AJ72" i="7"/>
  <c r="AK72" i="7"/>
  <c r="AN72" i="7" s="1"/>
  <c r="AO72" i="7" s="1"/>
  <c r="AL72" i="7"/>
  <c r="CP147" i="11"/>
  <c r="BV147" i="11"/>
  <c r="BW144" i="11"/>
  <c r="BT144" i="11"/>
  <c r="BW200" i="11"/>
  <c r="BT200" i="11"/>
  <c r="BN113" i="11"/>
  <c r="BP113" i="11" s="1" a="1"/>
  <c r="BP113" i="11" s="1"/>
  <c r="BQ113" i="11" s="1"/>
  <c r="BS113" i="11" s="1"/>
  <c r="BM113" i="11" a="1"/>
  <c r="BM113" i="11" s="1"/>
  <c r="BR113" i="11" s="1"/>
  <c r="AJ134" i="7"/>
  <c r="AK134" i="7"/>
  <c r="AN134" i="7" s="1"/>
  <c r="AO134" i="7" s="1"/>
  <c r="AL134" i="7"/>
  <c r="X33" i="7"/>
  <c r="U33" i="7"/>
  <c r="BJ287" i="11"/>
  <c r="BK287" i="11" s="1"/>
  <c r="BL287" i="11" s="1"/>
  <c r="AG69" i="7"/>
  <c r="AD69" i="7"/>
  <c r="BU103" i="11"/>
  <c r="BX103" i="11" s="1"/>
  <c r="CE103" i="11" s="1"/>
  <c r="CL95" i="11"/>
  <c r="CN95" i="11" s="1"/>
  <c r="CK56" i="11"/>
  <c r="CJ56" i="11"/>
  <c r="CI56" i="11"/>
  <c r="CH56" i="11"/>
  <c r="CG56" i="11"/>
  <c r="CF56" i="11"/>
  <c r="CD56" i="11"/>
  <c r="AG181" i="7"/>
  <c r="AD181" i="7"/>
  <c r="AG18" i="7"/>
  <c r="AD18" i="7"/>
  <c r="BU93" i="11"/>
  <c r="BX93" i="11" s="1"/>
  <c r="CE93" i="11" s="1"/>
  <c r="BW114" i="11"/>
  <c r="BT114" i="11"/>
  <c r="BW28" i="11"/>
  <c r="BT28" i="11"/>
  <c r="CP120" i="11"/>
  <c r="BV120" i="11"/>
  <c r="AG157" i="7"/>
  <c r="AD157" i="7"/>
  <c r="AR96" i="7"/>
  <c r="BW181" i="11"/>
  <c r="BT181" i="11"/>
  <c r="CP100" i="11"/>
  <c r="BV100" i="11"/>
  <c r="CP2" i="11"/>
  <c r="BV2" i="11"/>
  <c r="BW115" i="11"/>
  <c r="BT115" i="11"/>
  <c r="CP137" i="11"/>
  <c r="BV137" i="11"/>
  <c r="BW124" i="11"/>
  <c r="BT124" i="11"/>
  <c r="CP37" i="11"/>
  <c r="BV37" i="11"/>
  <c r="BW158" i="11"/>
  <c r="BT158" i="11"/>
  <c r="BW61" i="11"/>
  <c r="BT61" i="11"/>
  <c r="CP182" i="11"/>
  <c r="BV182" i="11"/>
  <c r="BW3" i="11"/>
  <c r="BT3" i="11"/>
  <c r="CP156" i="11"/>
  <c r="BV156" i="11"/>
  <c r="AJ184" i="7"/>
  <c r="AL184" i="7"/>
  <c r="AK184" i="7"/>
  <c r="AN184" i="7" s="1"/>
  <c r="AO184" i="7" s="1"/>
  <c r="BW147" i="11"/>
  <c r="BT147" i="11"/>
  <c r="AG23" i="7"/>
  <c r="AD23" i="7"/>
  <c r="CP183" i="11"/>
  <c r="BV183" i="11"/>
  <c r="X141" i="7"/>
  <c r="U141" i="7"/>
  <c r="AG26" i="7"/>
  <c r="AD26" i="7"/>
  <c r="AG146" i="7"/>
  <c r="AD146" i="7"/>
  <c r="BU94" i="11"/>
  <c r="BX94" i="11" s="1"/>
  <c r="CE94" i="11" s="1"/>
  <c r="BW17" i="11"/>
  <c r="BT17" i="11"/>
  <c r="CE168" i="11"/>
  <c r="CP125" i="11"/>
  <c r="BV125" i="11"/>
  <c r="BW178" i="11"/>
  <c r="BT178" i="11"/>
  <c r="AG82" i="7"/>
  <c r="AD82" i="7"/>
  <c r="AG172" i="7"/>
  <c r="AD172" i="7"/>
  <c r="X159" i="7"/>
  <c r="U159" i="7"/>
  <c r="AG70" i="7"/>
  <c r="AD70" i="7"/>
  <c r="AG112" i="7"/>
  <c r="AD112" i="7"/>
  <c r="AG145" i="7"/>
  <c r="AD145" i="7"/>
  <c r="AG58" i="7"/>
  <c r="AD58" i="7"/>
  <c r="X194" i="7"/>
  <c r="U194" i="7"/>
  <c r="CP19" i="11"/>
  <c r="BV19" i="11"/>
  <c r="BW69" i="11"/>
  <c r="BT69" i="11"/>
  <c r="BW143" i="11"/>
  <c r="BT143" i="11"/>
  <c r="CP140" i="11"/>
  <c r="BV140" i="11"/>
  <c r="BW63" i="11"/>
  <c r="BT63" i="11"/>
  <c r="CP122" i="11"/>
  <c r="BV122" i="11"/>
  <c r="AG12" i="7"/>
  <c r="AD12" i="7"/>
  <c r="AG97" i="7"/>
  <c r="AD97" i="7"/>
  <c r="AG200" i="7"/>
  <c r="AD200" i="7"/>
  <c r="AG124" i="7"/>
  <c r="AD124" i="7"/>
  <c r="AG173" i="7"/>
  <c r="AD173" i="7"/>
  <c r="CP142" i="11"/>
  <c r="BV142" i="11"/>
  <c r="BW90" i="11"/>
  <c r="BT90" i="11"/>
  <c r="AG67" i="7"/>
  <c r="AD67" i="7"/>
  <c r="AG123" i="7"/>
  <c r="AD123" i="7"/>
  <c r="AG196" i="7"/>
  <c r="AD196" i="7"/>
  <c r="AG77" i="7"/>
  <c r="AD77" i="7"/>
  <c r="AG7" i="7"/>
  <c r="AD7" i="7"/>
  <c r="AG113" i="7"/>
  <c r="AD113" i="7"/>
  <c r="CP179" i="11"/>
  <c r="BV179" i="11"/>
  <c r="BW166" i="11"/>
  <c r="BT166" i="11"/>
  <c r="AG43" i="7"/>
  <c r="AD43" i="7"/>
  <c r="CP139" i="11"/>
  <c r="BV139" i="11"/>
  <c r="CP46" i="11"/>
  <c r="BV46" i="11"/>
  <c r="BW88" i="11"/>
  <c r="BT88" i="11"/>
  <c r="AR95" i="7"/>
  <c r="CP192" i="11"/>
  <c r="BV192" i="11"/>
  <c r="BW123" i="11"/>
  <c r="BT123" i="11"/>
  <c r="AG24" i="7"/>
  <c r="AD24" i="7"/>
  <c r="CP194" i="11"/>
  <c r="BV194" i="11"/>
  <c r="CP106" i="11"/>
  <c r="BV106" i="11"/>
  <c r="BW43" i="11"/>
  <c r="BT43" i="11"/>
  <c r="AG46" i="7"/>
  <c r="AD46" i="7"/>
  <c r="AG154" i="7"/>
  <c r="AD154" i="7"/>
  <c r="AG6" i="7"/>
  <c r="AD6" i="7"/>
  <c r="AG71" i="7"/>
  <c r="AD71" i="7"/>
  <c r="AG149" i="7"/>
  <c r="AD149" i="7"/>
  <c r="AG127" i="7"/>
  <c r="AD127" i="7"/>
  <c r="BW53" i="11"/>
  <c r="BT53" i="11"/>
  <c r="AG57" i="7"/>
  <c r="AD57" i="7"/>
  <c r="AG131" i="7"/>
  <c r="AD131" i="7"/>
  <c r="CP58" i="11"/>
  <c r="BV58" i="11"/>
  <c r="AG151" i="7"/>
  <c r="AD151" i="7"/>
  <c r="BW187" i="11"/>
  <c r="BT187" i="11"/>
  <c r="BW152" i="11"/>
  <c r="BT152" i="11"/>
  <c r="CP41" i="11"/>
  <c r="BV41" i="11"/>
  <c r="CP155" i="11"/>
  <c r="BV155" i="11"/>
  <c r="CP189" i="11"/>
  <c r="BV189" i="11"/>
  <c r="CP105" i="11"/>
  <c r="BV105" i="11"/>
  <c r="CP141" i="11"/>
  <c r="BV141" i="11"/>
  <c r="AG167" i="7"/>
  <c r="AD167" i="7"/>
  <c r="AG89" i="7"/>
  <c r="AD89" i="7"/>
  <c r="AG120" i="7"/>
  <c r="AD120" i="7"/>
  <c r="AG183" i="7"/>
  <c r="AD183" i="7"/>
  <c r="BW173" i="11"/>
  <c r="BT173" i="11"/>
  <c r="CP8" i="11"/>
  <c r="BV8" i="11"/>
  <c r="AG79" i="7"/>
  <c r="AD79" i="7"/>
  <c r="BW79" i="11"/>
  <c r="BT79" i="11"/>
  <c r="AG66" i="7"/>
  <c r="AD66" i="7"/>
  <c r="AG87" i="7"/>
  <c r="AD87" i="7"/>
  <c r="AG155" i="7"/>
  <c r="AD155" i="7"/>
  <c r="AG5" i="7"/>
  <c r="AD5" i="7"/>
  <c r="AI164" i="7" l="1"/>
  <c r="AI153" i="7"/>
  <c r="AI87" i="7"/>
  <c r="AI79" i="7"/>
  <c r="AI183" i="7"/>
  <c r="AI167" i="7"/>
  <c r="AI71" i="7"/>
  <c r="AI46" i="7"/>
  <c r="AI43" i="7"/>
  <c r="AI113" i="7"/>
  <c r="AI196" i="7"/>
  <c r="AI124" i="7"/>
  <c r="AI12" i="7"/>
  <c r="AI145" i="7"/>
  <c r="Z159" i="7"/>
  <c r="Z141" i="7"/>
  <c r="AI157" i="7"/>
  <c r="AI18" i="7"/>
  <c r="AI21" i="7"/>
  <c r="AI93" i="7"/>
  <c r="AI63" i="7"/>
  <c r="AI54" i="7"/>
  <c r="AI119" i="7"/>
  <c r="Z36" i="7"/>
  <c r="AI115" i="7"/>
  <c r="AI114" i="7"/>
  <c r="AI52" i="7"/>
  <c r="AI51" i="7"/>
  <c r="AI9" i="7"/>
  <c r="AI195" i="7"/>
  <c r="AI73" i="7"/>
  <c r="AI156" i="7"/>
  <c r="AI44" i="7"/>
  <c r="AI61" i="7"/>
  <c r="AI48" i="7"/>
  <c r="AI185" i="7"/>
  <c r="AI148" i="7"/>
  <c r="AI65" i="7"/>
  <c r="AI177" i="7"/>
  <c r="AI64" i="7"/>
  <c r="Z163" i="7"/>
  <c r="CM56" i="11"/>
  <c r="CO56" i="11" s="1"/>
  <c r="AM72" i="7"/>
  <c r="AM170" i="7"/>
  <c r="AI155" i="7"/>
  <c r="AI89" i="7"/>
  <c r="AI151" i="7"/>
  <c r="AI57" i="7"/>
  <c r="AI149" i="7"/>
  <c r="AI154" i="7"/>
  <c r="AI77" i="7"/>
  <c r="AI67" i="7"/>
  <c r="AI173" i="7"/>
  <c r="AI97" i="7"/>
  <c r="AI58" i="7"/>
  <c r="AI70" i="7"/>
  <c r="AI82" i="7"/>
  <c r="AI26" i="7"/>
  <c r="AI23" i="7"/>
  <c r="AI69" i="7"/>
  <c r="Z33" i="7"/>
  <c r="AM134" i="7"/>
  <c r="AI14" i="7"/>
  <c r="AI31" i="7"/>
  <c r="AI101" i="7"/>
  <c r="Z3" i="7"/>
  <c r="AI142" i="7"/>
  <c r="AM107" i="7"/>
  <c r="AM161" i="7"/>
  <c r="AM116" i="7"/>
  <c r="AM135" i="7"/>
  <c r="AM188" i="7"/>
  <c r="AM56" i="7"/>
  <c r="AI190" i="7"/>
  <c r="AI98" i="7"/>
  <c r="AI186" i="7"/>
  <c r="AI80" i="7"/>
  <c r="AI84" i="7"/>
  <c r="AI166" i="7"/>
  <c r="AI5" i="7"/>
  <c r="AI66" i="7"/>
  <c r="AI120" i="7"/>
  <c r="AI131" i="7"/>
  <c r="AI127" i="7"/>
  <c r="AI6" i="7"/>
  <c r="AI24" i="7"/>
  <c r="AI7" i="7"/>
  <c r="AI123" i="7"/>
  <c r="AI200" i="7"/>
  <c r="Z194" i="7"/>
  <c r="AI112" i="7"/>
  <c r="AI172" i="7"/>
  <c r="AI146" i="7"/>
  <c r="AI181" i="7"/>
  <c r="CL56" i="11"/>
  <c r="CN56" i="11" s="1"/>
  <c r="AI136" i="7"/>
  <c r="AI34" i="7"/>
  <c r="AI75" i="7"/>
  <c r="AI109" i="7"/>
  <c r="AI88" i="7"/>
  <c r="AI137" i="7"/>
  <c r="AI60" i="7"/>
  <c r="AI45" i="7"/>
  <c r="AI74" i="7"/>
  <c r="AI140" i="7"/>
  <c r="AI125" i="7"/>
  <c r="AI99" i="7"/>
  <c r="AI49" i="7"/>
  <c r="AI180" i="7"/>
  <c r="Z129" i="7"/>
  <c r="Z171" i="7"/>
  <c r="AI187" i="7"/>
  <c r="AI20" i="7"/>
  <c r="AI86" i="7"/>
  <c r="AI4" i="7"/>
  <c r="AI10" i="7"/>
  <c r="AI37" i="7"/>
  <c r="AI139" i="7"/>
  <c r="AI40" i="7"/>
  <c r="AM19" i="7"/>
  <c r="AM117" i="7"/>
  <c r="AM108" i="7"/>
  <c r="AM39" i="7"/>
  <c r="AI176" i="7"/>
  <c r="AI11" i="7"/>
  <c r="AI158" i="7"/>
  <c r="AI106" i="7"/>
  <c r="AI78" i="7"/>
  <c r="AI76" i="7"/>
  <c r="AI160" i="7"/>
  <c r="AI122" i="7"/>
  <c r="AI15" i="7"/>
  <c r="AI68" i="7"/>
  <c r="AI130" i="7"/>
  <c r="AI32" i="7"/>
  <c r="AI28" i="7"/>
  <c r="AI85" i="7"/>
  <c r="AI150" i="7"/>
  <c r="AI30" i="7"/>
  <c r="AI83" i="7"/>
  <c r="AI92" i="7"/>
  <c r="AI17" i="7"/>
  <c r="AI138" i="7"/>
  <c r="AI178" i="7"/>
  <c r="AI192" i="7"/>
  <c r="AI147" i="7"/>
  <c r="AI182" i="7"/>
  <c r="AI47" i="7"/>
  <c r="Z22" i="7"/>
  <c r="AA347" i="7"/>
  <c r="AB347" i="7"/>
  <c r="AE347" i="7" s="1"/>
  <c r="AF347" i="7" s="1"/>
  <c r="AH347" i="7" s="1"/>
  <c r="AC347" i="7"/>
  <c r="AA320" i="7"/>
  <c r="AB320" i="7"/>
  <c r="AE320" i="7" s="1"/>
  <c r="AF320" i="7" s="1"/>
  <c r="AH320" i="7" s="1"/>
  <c r="AC320" i="7"/>
  <c r="AA291" i="7"/>
  <c r="AB291" i="7"/>
  <c r="AE291" i="7" s="1"/>
  <c r="AF291" i="7" s="1"/>
  <c r="AH291" i="7" s="1"/>
  <c r="AC291" i="7"/>
  <c r="AA290" i="7"/>
  <c r="AB290" i="7"/>
  <c r="AE290" i="7" s="1"/>
  <c r="AF290" i="7" s="1"/>
  <c r="AH290" i="7" s="1"/>
  <c r="AC290" i="7"/>
  <c r="AA264" i="7"/>
  <c r="AB264" i="7"/>
  <c r="AE264" i="7" s="1"/>
  <c r="AF264" i="7" s="1"/>
  <c r="AH264" i="7" s="1"/>
  <c r="AC264" i="7"/>
  <c r="AA263" i="7"/>
  <c r="AB263" i="7"/>
  <c r="AE263" i="7" s="1"/>
  <c r="AF263" i="7" s="1"/>
  <c r="AH263" i="7" s="1"/>
  <c r="AC263" i="7"/>
  <c r="AA235" i="7"/>
  <c r="AB235" i="7"/>
  <c r="AE235" i="7" s="1"/>
  <c r="AF235" i="7" s="1"/>
  <c r="AH235" i="7" s="1"/>
  <c r="AC235" i="7"/>
  <c r="AA234" i="7"/>
  <c r="AB234" i="7"/>
  <c r="AE234" i="7" s="1"/>
  <c r="AF234" i="7" s="1"/>
  <c r="AH234" i="7" s="1"/>
  <c r="AC234" i="7"/>
  <c r="AA208" i="7"/>
  <c r="AB208" i="7"/>
  <c r="AE208" i="7" s="1"/>
  <c r="AF208" i="7" s="1"/>
  <c r="AH208" i="7" s="1"/>
  <c r="AC208" i="7"/>
  <c r="AA207" i="7"/>
  <c r="AB207" i="7"/>
  <c r="AE207" i="7" s="1"/>
  <c r="AF207" i="7" s="1"/>
  <c r="AH207" i="7" s="1"/>
  <c r="AC207" i="7"/>
  <c r="AA349" i="7"/>
  <c r="AB349" i="7"/>
  <c r="AE349" i="7" s="1"/>
  <c r="AF349" i="7" s="1"/>
  <c r="AH349" i="7" s="1"/>
  <c r="AC349" i="7"/>
  <c r="AA348" i="7"/>
  <c r="AB348" i="7"/>
  <c r="AE348" i="7" s="1"/>
  <c r="AF348" i="7" s="1"/>
  <c r="AH348" i="7" s="1"/>
  <c r="AC348" i="7"/>
  <c r="AA322" i="7"/>
  <c r="AB322" i="7"/>
  <c r="AE322" i="7" s="1"/>
  <c r="AF322" i="7" s="1"/>
  <c r="AH322" i="7" s="1"/>
  <c r="AC322" i="7"/>
  <c r="AA321" i="7"/>
  <c r="AB321" i="7"/>
  <c r="AE321" i="7" s="1"/>
  <c r="AF321" i="7" s="1"/>
  <c r="AH321" i="7" s="1"/>
  <c r="AC321" i="7"/>
  <c r="AA296" i="7"/>
  <c r="AC296" i="7"/>
  <c r="AB296" i="7"/>
  <c r="AE296" i="7" s="1"/>
  <c r="AF296" i="7" s="1"/>
  <c r="AH296" i="7" s="1"/>
  <c r="AA295" i="7"/>
  <c r="AB295" i="7"/>
  <c r="AE295" i="7" s="1"/>
  <c r="AF295" i="7" s="1"/>
  <c r="AH295" i="7" s="1"/>
  <c r="AC295" i="7"/>
  <c r="AA269" i="7"/>
  <c r="AC269" i="7"/>
  <c r="AB269" i="7"/>
  <c r="AE269" i="7" s="1"/>
  <c r="AF269" i="7" s="1"/>
  <c r="AH269" i="7" s="1"/>
  <c r="AA268" i="7"/>
  <c r="AB268" i="7"/>
  <c r="AE268" i="7" s="1"/>
  <c r="AF268" i="7" s="1"/>
  <c r="AH268" i="7" s="1"/>
  <c r="AC268" i="7"/>
  <c r="AA240" i="7"/>
  <c r="AC240" i="7"/>
  <c r="AB240" i="7"/>
  <c r="AE240" i="7" s="1"/>
  <c r="AF240" i="7" s="1"/>
  <c r="AH240" i="7" s="1"/>
  <c r="AA239" i="7"/>
  <c r="AB239" i="7"/>
  <c r="AE239" i="7" s="1"/>
  <c r="AF239" i="7" s="1"/>
  <c r="AH239" i="7" s="1"/>
  <c r="AC239" i="7"/>
  <c r="AA213" i="7"/>
  <c r="AC213" i="7"/>
  <c r="AB213" i="7"/>
  <c r="AE213" i="7" s="1"/>
  <c r="AF213" i="7" s="1"/>
  <c r="AH213" i="7" s="1"/>
  <c r="AA212" i="7"/>
  <c r="AB212" i="7"/>
  <c r="AE212" i="7" s="1"/>
  <c r="AF212" i="7" s="1"/>
  <c r="AH212" i="7" s="1"/>
  <c r="AC212" i="7"/>
  <c r="AA335" i="7"/>
  <c r="AB335" i="7"/>
  <c r="AE335" i="7" s="1"/>
  <c r="AF335" i="7" s="1"/>
  <c r="AH335" i="7" s="1"/>
  <c r="AC335" i="7"/>
  <c r="AA334" i="7"/>
  <c r="AB334" i="7"/>
  <c r="AE334" i="7" s="1"/>
  <c r="AF334" i="7" s="1"/>
  <c r="AH334" i="7" s="1"/>
  <c r="AC334" i="7"/>
  <c r="AA306" i="7"/>
  <c r="AB306" i="7"/>
  <c r="AE306" i="7" s="1"/>
  <c r="AF306" i="7" s="1"/>
  <c r="AH306" i="7" s="1"/>
  <c r="AC306" i="7"/>
  <c r="AA279" i="7"/>
  <c r="AB279" i="7"/>
  <c r="AE279" i="7" s="1"/>
  <c r="AF279" i="7" s="1"/>
  <c r="AH279" i="7" s="1"/>
  <c r="AC279" i="7"/>
  <c r="AA252" i="7"/>
  <c r="AB252" i="7"/>
  <c r="AE252" i="7" s="1"/>
  <c r="AF252" i="7" s="1"/>
  <c r="AH252" i="7" s="1"/>
  <c r="AC252" i="7"/>
  <c r="AA223" i="7"/>
  <c r="AB223" i="7"/>
  <c r="AE223" i="7" s="1"/>
  <c r="AF223" i="7" s="1"/>
  <c r="AH223" i="7" s="1"/>
  <c r="AC223" i="7"/>
  <c r="AA337" i="7"/>
  <c r="AC337" i="7"/>
  <c r="AB337" i="7"/>
  <c r="AE337" i="7" s="1"/>
  <c r="AF337" i="7" s="1"/>
  <c r="AH337" i="7" s="1"/>
  <c r="AA336" i="7"/>
  <c r="AB336" i="7"/>
  <c r="AE336" i="7" s="1"/>
  <c r="AF336" i="7" s="1"/>
  <c r="AH336" i="7" s="1"/>
  <c r="AC336" i="7"/>
  <c r="AA311" i="7"/>
  <c r="AB311" i="7"/>
  <c r="AE311" i="7" s="1"/>
  <c r="AF311" i="7" s="1"/>
  <c r="AH311" i="7" s="1"/>
  <c r="AC311" i="7"/>
  <c r="AA310" i="7"/>
  <c r="AB310" i="7"/>
  <c r="AE310" i="7" s="1"/>
  <c r="AF310" i="7" s="1"/>
  <c r="AH310" i="7" s="1"/>
  <c r="AC310" i="7"/>
  <c r="AA284" i="7"/>
  <c r="AB284" i="7"/>
  <c r="AE284" i="7" s="1"/>
  <c r="AF284" i="7" s="1"/>
  <c r="AH284" i="7" s="1"/>
  <c r="AC284" i="7"/>
  <c r="AA283" i="7"/>
  <c r="AB283" i="7"/>
  <c r="AE283" i="7" s="1"/>
  <c r="AF283" i="7" s="1"/>
  <c r="AH283" i="7" s="1"/>
  <c r="AC283" i="7"/>
  <c r="AA257" i="7"/>
  <c r="AB257" i="7"/>
  <c r="AE257" i="7" s="1"/>
  <c r="AF257" i="7" s="1"/>
  <c r="AH257" i="7" s="1"/>
  <c r="AC257" i="7"/>
  <c r="AA256" i="7"/>
  <c r="AB256" i="7"/>
  <c r="AE256" i="7" s="1"/>
  <c r="AF256" i="7" s="1"/>
  <c r="AH256" i="7" s="1"/>
  <c r="AC256" i="7"/>
  <c r="AA228" i="7"/>
  <c r="AB228" i="7"/>
  <c r="AE228" i="7" s="1"/>
  <c r="AF228" i="7" s="1"/>
  <c r="AH228" i="7" s="1"/>
  <c r="AC228" i="7"/>
  <c r="AA227" i="7"/>
  <c r="AB227" i="7"/>
  <c r="AE227" i="7" s="1"/>
  <c r="AF227" i="7" s="1"/>
  <c r="AH227" i="7" s="1"/>
  <c r="AC227" i="7"/>
  <c r="AA352" i="7"/>
  <c r="AB352" i="7"/>
  <c r="AE352" i="7" s="1"/>
  <c r="AF352" i="7" s="1"/>
  <c r="AH352" i="7" s="1"/>
  <c r="AC352" i="7"/>
  <c r="AA351" i="7"/>
  <c r="AB351" i="7"/>
  <c r="AE351" i="7" s="1"/>
  <c r="AF351" i="7" s="1"/>
  <c r="AH351" i="7" s="1"/>
  <c r="AC351" i="7"/>
  <c r="AA326" i="7"/>
  <c r="AB326" i="7"/>
  <c r="AE326" i="7" s="1"/>
  <c r="AF326" i="7" s="1"/>
  <c r="AH326" i="7" s="1"/>
  <c r="AC326" i="7"/>
  <c r="AA325" i="7"/>
  <c r="AB325" i="7"/>
  <c r="AE325" i="7" s="1"/>
  <c r="AF325" i="7" s="1"/>
  <c r="AH325" i="7" s="1"/>
  <c r="AC325" i="7"/>
  <c r="AA297" i="7"/>
  <c r="AB297" i="7"/>
  <c r="AE297" i="7" s="1"/>
  <c r="AF297" i="7" s="1"/>
  <c r="AH297" i="7" s="1"/>
  <c r="AC297" i="7"/>
  <c r="AA270" i="7"/>
  <c r="AB270" i="7"/>
  <c r="AE270" i="7" s="1"/>
  <c r="AF270" i="7" s="1"/>
  <c r="AH270" i="7" s="1"/>
  <c r="AC270" i="7"/>
  <c r="AA214" i="7"/>
  <c r="AB214" i="7"/>
  <c r="AE214" i="7" s="1"/>
  <c r="AF214" i="7" s="1"/>
  <c r="AH214" i="7" s="1"/>
  <c r="AC214" i="7"/>
  <c r="AA357" i="7"/>
  <c r="AB357" i="7"/>
  <c r="AE357" i="7" s="1"/>
  <c r="AF357" i="7" s="1"/>
  <c r="AH357" i="7" s="1"/>
  <c r="AC357" i="7"/>
  <c r="AA356" i="7"/>
  <c r="AB356" i="7"/>
  <c r="AE356" i="7" s="1"/>
  <c r="AF356" i="7" s="1"/>
  <c r="AH356" i="7" s="1"/>
  <c r="AC356" i="7"/>
  <c r="AA328" i="7"/>
  <c r="AC328" i="7"/>
  <c r="AB328" i="7"/>
  <c r="AE328" i="7" s="1"/>
  <c r="AF328" i="7" s="1"/>
  <c r="AH328" i="7" s="1"/>
  <c r="AA327" i="7"/>
  <c r="AB327" i="7"/>
  <c r="AE327" i="7" s="1"/>
  <c r="AF327" i="7" s="1"/>
  <c r="AH327" i="7" s="1"/>
  <c r="AC327" i="7"/>
  <c r="AA302" i="7"/>
  <c r="AB302" i="7"/>
  <c r="AE302" i="7" s="1"/>
  <c r="AF302" i="7" s="1"/>
  <c r="AH302" i="7" s="1"/>
  <c r="AC302" i="7"/>
  <c r="AA301" i="7"/>
  <c r="AB301" i="7"/>
  <c r="AE301" i="7" s="1"/>
  <c r="AF301" i="7" s="1"/>
  <c r="AH301" i="7" s="1"/>
  <c r="AC301" i="7"/>
  <c r="AA248" i="7"/>
  <c r="AB248" i="7"/>
  <c r="AE248" i="7" s="1"/>
  <c r="AF248" i="7" s="1"/>
  <c r="AH248" i="7" s="1"/>
  <c r="AC248" i="7"/>
  <c r="AA247" i="7"/>
  <c r="AB247" i="7"/>
  <c r="AE247" i="7" s="1"/>
  <c r="AF247" i="7" s="1"/>
  <c r="AH247" i="7" s="1"/>
  <c r="AC247" i="7"/>
  <c r="AA219" i="7"/>
  <c r="AB219" i="7"/>
  <c r="AE219" i="7" s="1"/>
  <c r="AF219" i="7" s="1"/>
  <c r="AH219" i="7" s="1"/>
  <c r="AC219" i="7"/>
  <c r="AA218" i="7"/>
  <c r="AB218" i="7"/>
  <c r="AE218" i="7" s="1"/>
  <c r="AF218" i="7" s="1"/>
  <c r="AH218" i="7" s="1"/>
  <c r="AC218" i="7"/>
  <c r="AA317" i="7"/>
  <c r="AB317" i="7"/>
  <c r="AE317" i="7" s="1"/>
  <c r="AF317" i="7" s="1"/>
  <c r="AH317" i="7" s="1"/>
  <c r="AC317" i="7"/>
  <c r="AA316" i="7"/>
  <c r="AB316" i="7"/>
  <c r="AE316" i="7" s="1"/>
  <c r="AF316" i="7" s="1"/>
  <c r="AH316" i="7" s="1"/>
  <c r="AC316" i="7"/>
  <c r="AA261" i="7"/>
  <c r="AB261" i="7"/>
  <c r="AE261" i="7" s="1"/>
  <c r="AF261" i="7" s="1"/>
  <c r="AH261" i="7" s="1"/>
  <c r="AC261" i="7"/>
  <c r="AA346" i="7"/>
  <c r="AB346" i="7"/>
  <c r="AE346" i="7" s="1"/>
  <c r="AF346" i="7" s="1"/>
  <c r="AH346" i="7" s="1"/>
  <c r="AC346" i="7"/>
  <c r="AA345" i="7"/>
  <c r="AB345" i="7"/>
  <c r="AE345" i="7" s="1"/>
  <c r="AF345" i="7" s="1"/>
  <c r="AH345" i="7" s="1"/>
  <c r="AC345" i="7"/>
  <c r="AA293" i="7"/>
  <c r="AB293" i="7"/>
  <c r="AE293" i="7" s="1"/>
  <c r="AF293" i="7" s="1"/>
  <c r="AH293" i="7" s="1"/>
  <c r="AC293" i="7"/>
  <c r="AA292" i="7"/>
  <c r="AB292" i="7"/>
  <c r="AE292" i="7" s="1"/>
  <c r="AF292" i="7" s="1"/>
  <c r="AH292" i="7" s="1"/>
  <c r="AC292" i="7"/>
  <c r="AA210" i="7"/>
  <c r="AB210" i="7"/>
  <c r="AE210" i="7" s="1"/>
  <c r="AF210" i="7" s="1"/>
  <c r="AH210" i="7" s="1"/>
  <c r="AC210" i="7"/>
  <c r="AA209" i="7"/>
  <c r="AB209" i="7"/>
  <c r="AE209" i="7" s="1"/>
  <c r="AF209" i="7" s="1"/>
  <c r="AH209" i="7" s="1"/>
  <c r="AC209" i="7"/>
  <c r="AA338" i="7"/>
  <c r="AB338" i="7"/>
  <c r="AE338" i="7" s="1"/>
  <c r="AF338" i="7" s="1"/>
  <c r="AH338" i="7" s="1"/>
  <c r="AC338" i="7"/>
  <c r="AA309" i="7"/>
  <c r="AB309" i="7"/>
  <c r="AE309" i="7" s="1"/>
  <c r="AF309" i="7" s="1"/>
  <c r="AH309" i="7" s="1"/>
  <c r="AC309" i="7"/>
  <c r="AA308" i="7"/>
  <c r="AB308" i="7"/>
  <c r="AE308" i="7" s="1"/>
  <c r="AF308" i="7" s="1"/>
  <c r="AH308" i="7" s="1"/>
  <c r="AC308" i="7"/>
  <c r="AA282" i="7"/>
  <c r="AB282" i="7"/>
  <c r="AE282" i="7" s="1"/>
  <c r="AF282" i="7" s="1"/>
  <c r="AH282" i="7" s="1"/>
  <c r="AC282" i="7"/>
  <c r="AA281" i="7"/>
  <c r="AB281" i="7"/>
  <c r="AE281" i="7" s="1"/>
  <c r="AF281" i="7" s="1"/>
  <c r="AH281" i="7" s="1"/>
  <c r="AC281" i="7"/>
  <c r="AA255" i="7"/>
  <c r="AB255" i="7"/>
  <c r="AE255" i="7" s="1"/>
  <c r="AF255" i="7" s="1"/>
  <c r="AH255" i="7" s="1"/>
  <c r="AC255" i="7"/>
  <c r="AA254" i="7"/>
  <c r="AB254" i="7"/>
  <c r="AE254" i="7" s="1"/>
  <c r="AF254" i="7" s="1"/>
  <c r="AH254" i="7" s="1"/>
  <c r="AC254" i="7"/>
  <c r="AA226" i="7"/>
  <c r="AB226" i="7"/>
  <c r="AE226" i="7" s="1"/>
  <c r="AF226" i="7" s="1"/>
  <c r="AH226" i="7" s="1"/>
  <c r="AC226" i="7"/>
  <c r="AA225" i="7"/>
  <c r="AB225" i="7"/>
  <c r="AE225" i="7" s="1"/>
  <c r="AF225" i="7" s="1"/>
  <c r="AH225" i="7" s="1"/>
  <c r="AC225" i="7"/>
  <c r="AA340" i="7"/>
  <c r="AB340" i="7"/>
  <c r="AE340" i="7" s="1"/>
  <c r="AF340" i="7" s="1"/>
  <c r="AH340" i="7" s="1"/>
  <c r="AC340" i="7"/>
  <c r="AA339" i="7"/>
  <c r="AB339" i="7"/>
  <c r="AE339" i="7" s="1"/>
  <c r="AF339" i="7" s="1"/>
  <c r="AH339" i="7" s="1"/>
  <c r="AC339" i="7"/>
  <c r="AA314" i="7"/>
  <c r="AB314" i="7"/>
  <c r="AE314" i="7" s="1"/>
  <c r="AF314" i="7" s="1"/>
  <c r="AH314" i="7" s="1"/>
  <c r="AC314" i="7"/>
  <c r="AA313" i="7"/>
  <c r="AB313" i="7"/>
  <c r="AE313" i="7" s="1"/>
  <c r="AF313" i="7" s="1"/>
  <c r="AH313" i="7" s="1"/>
  <c r="AC313" i="7"/>
  <c r="AA287" i="7"/>
  <c r="AC287" i="7"/>
  <c r="AB287" i="7"/>
  <c r="AE287" i="7" s="1"/>
  <c r="AF287" i="7" s="1"/>
  <c r="AH287" i="7" s="1"/>
  <c r="AA286" i="7"/>
  <c r="AB286" i="7"/>
  <c r="AE286" i="7" s="1"/>
  <c r="AF286" i="7" s="1"/>
  <c r="AH286" i="7" s="1"/>
  <c r="AC286" i="7"/>
  <c r="AA260" i="7"/>
  <c r="AB260" i="7"/>
  <c r="AE260" i="7" s="1"/>
  <c r="AF260" i="7" s="1"/>
  <c r="AH260" i="7" s="1"/>
  <c r="AC260" i="7"/>
  <c r="AA259" i="7"/>
  <c r="AB259" i="7"/>
  <c r="AE259" i="7" s="1"/>
  <c r="AF259" i="7" s="1"/>
  <c r="AH259" i="7" s="1"/>
  <c r="AC259" i="7"/>
  <c r="AA231" i="7"/>
  <c r="AC231" i="7"/>
  <c r="AB231" i="7"/>
  <c r="AE231" i="7" s="1"/>
  <c r="AF231" i="7" s="1"/>
  <c r="AH231" i="7" s="1"/>
  <c r="AA230" i="7"/>
  <c r="AB230" i="7"/>
  <c r="AE230" i="7" s="1"/>
  <c r="AF230" i="7" s="1"/>
  <c r="AH230" i="7" s="1"/>
  <c r="AC230" i="7"/>
  <c r="AA204" i="7"/>
  <c r="AC204" i="7"/>
  <c r="AB204" i="7"/>
  <c r="AE204" i="7" s="1"/>
  <c r="AF204" i="7" s="1"/>
  <c r="AH204" i="7" s="1"/>
  <c r="AA203" i="7"/>
  <c r="AB203" i="7"/>
  <c r="AE203" i="7" s="1"/>
  <c r="AF203" i="7" s="1"/>
  <c r="AH203" i="7" s="1"/>
  <c r="AC203" i="7"/>
  <c r="AA241" i="7"/>
  <c r="AB241" i="7"/>
  <c r="AE241" i="7" s="1"/>
  <c r="AF241" i="7" s="1"/>
  <c r="AH241" i="7" s="1"/>
  <c r="AC241" i="7"/>
  <c r="AA275" i="7"/>
  <c r="AB275" i="7"/>
  <c r="AE275" i="7" s="1"/>
  <c r="AF275" i="7" s="1"/>
  <c r="AH275" i="7" s="1"/>
  <c r="AC275" i="7"/>
  <c r="AA274" i="7"/>
  <c r="AB274" i="7"/>
  <c r="AE274" i="7" s="1"/>
  <c r="AF274" i="7" s="1"/>
  <c r="AH274" i="7" s="1"/>
  <c r="AC274" i="7"/>
  <c r="AA288" i="7"/>
  <c r="AB288" i="7"/>
  <c r="AE288" i="7" s="1"/>
  <c r="AF288" i="7" s="1"/>
  <c r="AH288" i="7" s="1"/>
  <c r="AC288" i="7"/>
  <c r="AA205" i="7"/>
  <c r="AB205" i="7"/>
  <c r="AE205" i="7" s="1"/>
  <c r="AF205" i="7" s="1"/>
  <c r="AH205" i="7" s="1"/>
  <c r="AC205" i="7"/>
  <c r="AA319" i="7"/>
  <c r="AB319" i="7"/>
  <c r="AE319" i="7" s="1"/>
  <c r="AF319" i="7" s="1"/>
  <c r="AH319" i="7" s="1"/>
  <c r="AC319" i="7"/>
  <c r="AA318" i="7"/>
  <c r="AB318" i="7"/>
  <c r="AE318" i="7" s="1"/>
  <c r="AF318" i="7" s="1"/>
  <c r="AH318" i="7" s="1"/>
  <c r="AC318" i="7"/>
  <c r="AA237" i="7"/>
  <c r="AB237" i="7"/>
  <c r="AE237" i="7" s="1"/>
  <c r="AF237" i="7" s="1"/>
  <c r="AH237" i="7" s="1"/>
  <c r="AC237" i="7"/>
  <c r="AA236" i="7"/>
  <c r="AB236" i="7"/>
  <c r="AE236" i="7" s="1"/>
  <c r="AF236" i="7" s="1"/>
  <c r="AH236" i="7" s="1"/>
  <c r="AC236" i="7"/>
  <c r="AA355" i="7"/>
  <c r="AB355" i="7"/>
  <c r="AE355" i="7" s="1"/>
  <c r="AF355" i="7" s="1"/>
  <c r="AH355" i="7" s="1"/>
  <c r="AC355" i="7"/>
  <c r="AA354" i="7"/>
  <c r="AB354" i="7"/>
  <c r="AE354" i="7" s="1"/>
  <c r="AF354" i="7" s="1"/>
  <c r="AH354" i="7" s="1"/>
  <c r="AC354" i="7"/>
  <c r="AA329" i="7"/>
  <c r="AB329" i="7"/>
  <c r="AE329" i="7" s="1"/>
  <c r="AF329" i="7" s="1"/>
  <c r="AH329" i="7" s="1"/>
  <c r="AC329" i="7"/>
  <c r="AA300" i="7"/>
  <c r="AB300" i="7"/>
  <c r="AE300" i="7" s="1"/>
  <c r="AF300" i="7" s="1"/>
  <c r="AH300" i="7" s="1"/>
  <c r="AC300" i="7"/>
  <c r="AA299" i="7"/>
  <c r="AB299" i="7"/>
  <c r="AE299" i="7" s="1"/>
  <c r="AF299" i="7" s="1"/>
  <c r="AH299" i="7" s="1"/>
  <c r="AC299" i="7"/>
  <c r="AA273" i="7"/>
  <c r="AB273" i="7"/>
  <c r="AE273" i="7" s="1"/>
  <c r="AF273" i="7" s="1"/>
  <c r="AH273" i="7" s="1"/>
  <c r="AC273" i="7"/>
  <c r="AA272" i="7"/>
  <c r="AB272" i="7"/>
  <c r="AE272" i="7" s="1"/>
  <c r="AF272" i="7" s="1"/>
  <c r="AH272" i="7" s="1"/>
  <c r="AC272" i="7"/>
  <c r="AA244" i="7"/>
  <c r="AB244" i="7"/>
  <c r="AE244" i="7" s="1"/>
  <c r="AF244" i="7" s="1"/>
  <c r="AH244" i="7" s="1"/>
  <c r="AC244" i="7"/>
  <c r="AA243" i="7"/>
  <c r="AB243" i="7"/>
  <c r="AE243" i="7" s="1"/>
  <c r="AF243" i="7" s="1"/>
  <c r="AH243" i="7" s="1"/>
  <c r="AC243" i="7"/>
  <c r="AA217" i="7"/>
  <c r="AB217" i="7"/>
  <c r="AE217" i="7" s="1"/>
  <c r="AF217" i="7" s="1"/>
  <c r="AH217" i="7" s="1"/>
  <c r="AC217" i="7"/>
  <c r="AA216" i="7"/>
  <c r="AB216" i="7"/>
  <c r="AE216" i="7" s="1"/>
  <c r="AF216" i="7" s="1"/>
  <c r="AH216" i="7" s="1"/>
  <c r="AC216" i="7"/>
  <c r="AA331" i="7"/>
  <c r="AB331" i="7"/>
  <c r="AE331" i="7" s="1"/>
  <c r="AF331" i="7" s="1"/>
  <c r="AH331" i="7" s="1"/>
  <c r="AC331" i="7"/>
  <c r="AA330" i="7"/>
  <c r="AB330" i="7"/>
  <c r="AE330" i="7" s="1"/>
  <c r="AF330" i="7" s="1"/>
  <c r="AH330" i="7" s="1"/>
  <c r="AC330" i="7"/>
  <c r="AA305" i="7"/>
  <c r="AB305" i="7"/>
  <c r="AE305" i="7" s="1"/>
  <c r="AF305" i="7" s="1"/>
  <c r="AH305" i="7" s="1"/>
  <c r="AC305" i="7"/>
  <c r="AA304" i="7"/>
  <c r="AB304" i="7"/>
  <c r="AE304" i="7" s="1"/>
  <c r="AF304" i="7" s="1"/>
  <c r="AH304" i="7" s="1"/>
  <c r="AC304" i="7"/>
  <c r="AA278" i="7"/>
  <c r="AB278" i="7"/>
  <c r="AE278" i="7" s="1"/>
  <c r="AF278" i="7" s="1"/>
  <c r="AH278" i="7" s="1"/>
  <c r="AC278" i="7"/>
  <c r="AA277" i="7"/>
  <c r="AB277" i="7"/>
  <c r="AE277" i="7" s="1"/>
  <c r="AF277" i="7" s="1"/>
  <c r="AH277" i="7" s="1"/>
  <c r="AC277" i="7"/>
  <c r="AA251" i="7"/>
  <c r="AB251" i="7"/>
  <c r="AE251" i="7" s="1"/>
  <c r="AF251" i="7" s="1"/>
  <c r="AH251" i="7" s="1"/>
  <c r="AC251" i="7"/>
  <c r="AA250" i="7"/>
  <c r="AB250" i="7"/>
  <c r="AE250" i="7" s="1"/>
  <c r="AF250" i="7" s="1"/>
  <c r="AH250" i="7" s="1"/>
  <c r="AC250" i="7"/>
  <c r="AA222" i="7"/>
  <c r="AB222" i="7"/>
  <c r="AE222" i="7" s="1"/>
  <c r="AF222" i="7" s="1"/>
  <c r="AH222" i="7" s="1"/>
  <c r="AC222" i="7"/>
  <c r="AA221" i="7"/>
  <c r="AB221" i="7"/>
  <c r="AE221" i="7" s="1"/>
  <c r="AF221" i="7" s="1"/>
  <c r="AH221" i="7" s="1"/>
  <c r="AC221" i="7"/>
  <c r="AA344" i="7"/>
  <c r="AB344" i="7"/>
  <c r="AE344" i="7" s="1"/>
  <c r="AF344" i="7" s="1"/>
  <c r="AH344" i="7" s="1"/>
  <c r="AC344" i="7"/>
  <c r="AA343" i="7"/>
  <c r="AB343" i="7"/>
  <c r="AE343" i="7" s="1"/>
  <c r="AF343" i="7" s="1"/>
  <c r="AH343" i="7" s="1"/>
  <c r="AC343" i="7"/>
  <c r="AA232" i="7"/>
  <c r="AB232" i="7"/>
  <c r="AE232" i="7" s="1"/>
  <c r="AF232" i="7" s="1"/>
  <c r="AH232" i="7" s="1"/>
  <c r="AC232" i="7"/>
  <c r="AA266" i="7"/>
  <c r="AB266" i="7"/>
  <c r="AE266" i="7" s="1"/>
  <c r="AF266" i="7" s="1"/>
  <c r="AH266" i="7" s="1"/>
  <c r="AC266" i="7"/>
  <c r="AA265" i="7"/>
  <c r="AB265" i="7"/>
  <c r="AE265" i="7" s="1"/>
  <c r="AF265" i="7" s="1"/>
  <c r="AH265" i="7" s="1"/>
  <c r="AC265" i="7"/>
  <c r="AJ552" i="7"/>
  <c r="AK552" i="7"/>
  <c r="AN552" i="7" s="1"/>
  <c r="AO552" i="7" s="1"/>
  <c r="AL552" i="7"/>
  <c r="AJ551" i="7"/>
  <c r="AL551" i="7"/>
  <c r="AK551" i="7"/>
  <c r="AN551" i="7" s="1"/>
  <c r="AO551" i="7" s="1"/>
  <c r="AJ550" i="7"/>
  <c r="AL550" i="7"/>
  <c r="AK550" i="7"/>
  <c r="AN550" i="7" s="1"/>
  <c r="AO550" i="7" s="1"/>
  <c r="AJ549" i="7"/>
  <c r="AL549" i="7"/>
  <c r="AK549" i="7"/>
  <c r="AN549" i="7" s="1"/>
  <c r="AO549" i="7" s="1"/>
  <c r="AJ548" i="7"/>
  <c r="AL548" i="7"/>
  <c r="AK548" i="7"/>
  <c r="AN548" i="7" s="1"/>
  <c r="AO548" i="7" s="1"/>
  <c r="AJ547" i="7"/>
  <c r="AL547" i="7"/>
  <c r="AK547" i="7"/>
  <c r="AN547" i="7" s="1"/>
  <c r="AO547" i="7" s="1"/>
  <c r="AJ546" i="7"/>
  <c r="AL546" i="7"/>
  <c r="AK546" i="7"/>
  <c r="AN546" i="7" s="1"/>
  <c r="AO546" i="7" s="1"/>
  <c r="AJ545" i="7"/>
  <c r="AL545" i="7"/>
  <c r="AK545" i="7"/>
  <c r="AN545" i="7" s="1"/>
  <c r="AO545" i="7" s="1"/>
  <c r="AJ544" i="7"/>
  <c r="AL544" i="7"/>
  <c r="AK544" i="7"/>
  <c r="AN544" i="7" s="1"/>
  <c r="AO544" i="7" s="1"/>
  <c r="AJ543" i="7"/>
  <c r="AL543" i="7"/>
  <c r="AK543" i="7"/>
  <c r="AN543" i="7" s="1"/>
  <c r="AO543" i="7" s="1"/>
  <c r="AJ542" i="7"/>
  <c r="AL542" i="7"/>
  <c r="AK542" i="7"/>
  <c r="AN542" i="7" s="1"/>
  <c r="AO542" i="7" s="1"/>
  <c r="AJ541" i="7"/>
  <c r="AL541" i="7"/>
  <c r="AK541" i="7"/>
  <c r="AN541" i="7" s="1"/>
  <c r="AO541" i="7" s="1"/>
  <c r="AJ540" i="7"/>
  <c r="AL540" i="7"/>
  <c r="AK540" i="7"/>
  <c r="AN540" i="7" s="1"/>
  <c r="AO540" i="7" s="1"/>
  <c r="AJ539" i="7"/>
  <c r="AL539" i="7"/>
  <c r="AK539" i="7"/>
  <c r="AN539" i="7" s="1"/>
  <c r="AO539" i="7" s="1"/>
  <c r="AJ538" i="7"/>
  <c r="AL538" i="7"/>
  <c r="AK538" i="7"/>
  <c r="AN538" i="7" s="1"/>
  <c r="AO538" i="7" s="1"/>
  <c r="AJ537" i="7"/>
  <c r="AL537" i="7"/>
  <c r="AK537" i="7"/>
  <c r="AN537" i="7" s="1"/>
  <c r="AO537" i="7" s="1"/>
  <c r="AJ536" i="7"/>
  <c r="AL536" i="7"/>
  <c r="AK536" i="7"/>
  <c r="AN536" i="7" s="1"/>
  <c r="AO536" i="7" s="1"/>
  <c r="AJ535" i="7"/>
  <c r="AL535" i="7"/>
  <c r="AK535" i="7"/>
  <c r="AN535" i="7" s="1"/>
  <c r="AO535" i="7" s="1"/>
  <c r="AJ534" i="7"/>
  <c r="AL534" i="7"/>
  <c r="AK534" i="7"/>
  <c r="AN534" i="7" s="1"/>
  <c r="AO534" i="7" s="1"/>
  <c r="AJ533" i="7"/>
  <c r="AL533" i="7"/>
  <c r="AK533" i="7"/>
  <c r="AN533" i="7" s="1"/>
  <c r="AO533" i="7" s="1"/>
  <c r="AJ532" i="7"/>
  <c r="AL532" i="7"/>
  <c r="AK532" i="7"/>
  <c r="AN532" i="7" s="1"/>
  <c r="AO532" i="7" s="1"/>
  <c r="AJ531" i="7"/>
  <c r="AL531" i="7"/>
  <c r="AK531" i="7"/>
  <c r="AN531" i="7" s="1"/>
  <c r="AO531" i="7" s="1"/>
  <c r="AJ530" i="7"/>
  <c r="AL530" i="7"/>
  <c r="AK530" i="7"/>
  <c r="AN530" i="7" s="1"/>
  <c r="AO530" i="7" s="1"/>
  <c r="AJ529" i="7"/>
  <c r="AL529" i="7"/>
  <c r="AK529" i="7"/>
  <c r="AN529" i="7" s="1"/>
  <c r="AO529" i="7" s="1"/>
  <c r="AJ528" i="7"/>
  <c r="AL528" i="7"/>
  <c r="AK528" i="7"/>
  <c r="AN528" i="7" s="1"/>
  <c r="AO528" i="7" s="1"/>
  <c r="AJ527" i="7"/>
  <c r="AL527" i="7"/>
  <c r="AK527" i="7"/>
  <c r="AN527" i="7" s="1"/>
  <c r="AO527" i="7" s="1"/>
  <c r="AJ526" i="7"/>
  <c r="AL526" i="7"/>
  <c r="AK526" i="7"/>
  <c r="AN526" i="7" s="1"/>
  <c r="AO526" i="7" s="1"/>
  <c r="AJ525" i="7"/>
  <c r="AL525" i="7"/>
  <c r="AK525" i="7"/>
  <c r="AN525" i="7" s="1"/>
  <c r="AO525" i="7" s="1"/>
  <c r="AJ524" i="7"/>
  <c r="AL524" i="7"/>
  <c r="AK524" i="7"/>
  <c r="AN524" i="7" s="1"/>
  <c r="AO524" i="7" s="1"/>
  <c r="AJ523" i="7"/>
  <c r="AL523" i="7"/>
  <c r="AK523" i="7"/>
  <c r="AN523" i="7" s="1"/>
  <c r="AO523" i="7" s="1"/>
  <c r="AJ522" i="7"/>
  <c r="AL522" i="7"/>
  <c r="AK522" i="7"/>
  <c r="AN522" i="7" s="1"/>
  <c r="AO522" i="7" s="1"/>
  <c r="AJ521" i="7"/>
  <c r="AL521" i="7"/>
  <c r="AK521" i="7"/>
  <c r="AN521" i="7" s="1"/>
  <c r="AO521" i="7" s="1"/>
  <c r="AJ520" i="7"/>
  <c r="AL520" i="7"/>
  <c r="AK520" i="7"/>
  <c r="AN520" i="7" s="1"/>
  <c r="AO520" i="7" s="1"/>
  <c r="AJ519" i="7"/>
  <c r="AL519" i="7"/>
  <c r="AK519" i="7"/>
  <c r="AN519" i="7" s="1"/>
  <c r="AO519" i="7" s="1"/>
  <c r="AJ518" i="7"/>
  <c r="AL518" i="7"/>
  <c r="AK518" i="7"/>
  <c r="AN518" i="7" s="1"/>
  <c r="AO518" i="7" s="1"/>
  <c r="AJ517" i="7"/>
  <c r="AL517" i="7"/>
  <c r="AK517" i="7"/>
  <c r="AN517" i="7" s="1"/>
  <c r="AO517" i="7" s="1"/>
  <c r="AJ516" i="7"/>
  <c r="AL516" i="7"/>
  <c r="AK516" i="7"/>
  <c r="AN516" i="7" s="1"/>
  <c r="AO516" i="7" s="1"/>
  <c r="AJ515" i="7"/>
  <c r="AL515" i="7"/>
  <c r="AK515" i="7"/>
  <c r="AN515" i="7" s="1"/>
  <c r="AO515" i="7" s="1"/>
  <c r="AJ514" i="7"/>
  <c r="AL514" i="7"/>
  <c r="AK514" i="7"/>
  <c r="AN514" i="7" s="1"/>
  <c r="AO514" i="7" s="1"/>
  <c r="AJ513" i="7"/>
  <c r="AL513" i="7"/>
  <c r="AK513" i="7"/>
  <c r="AN513" i="7" s="1"/>
  <c r="AO513" i="7" s="1"/>
  <c r="AJ512" i="7"/>
  <c r="AL512" i="7"/>
  <c r="AK512" i="7"/>
  <c r="AN512" i="7" s="1"/>
  <c r="AO512" i="7" s="1"/>
  <c r="AJ511" i="7"/>
  <c r="AL511" i="7"/>
  <c r="AK511" i="7"/>
  <c r="AN511" i="7" s="1"/>
  <c r="AO511" i="7" s="1"/>
  <c r="AJ510" i="7"/>
  <c r="AL510" i="7"/>
  <c r="AK510" i="7"/>
  <c r="AN510" i="7" s="1"/>
  <c r="AO510" i="7" s="1"/>
  <c r="AJ509" i="7"/>
  <c r="AL509" i="7"/>
  <c r="AK509" i="7"/>
  <c r="AN509" i="7" s="1"/>
  <c r="AO509" i="7" s="1"/>
  <c r="AJ508" i="7"/>
  <c r="AL508" i="7"/>
  <c r="AK508" i="7"/>
  <c r="AN508" i="7" s="1"/>
  <c r="AO508" i="7" s="1"/>
  <c r="AJ507" i="7"/>
  <c r="AL507" i="7"/>
  <c r="AK507" i="7"/>
  <c r="AN507" i="7" s="1"/>
  <c r="AO507" i="7" s="1"/>
  <c r="AJ506" i="7"/>
  <c r="AL506" i="7"/>
  <c r="AK506" i="7"/>
  <c r="AN506" i="7" s="1"/>
  <c r="AO506" i="7" s="1"/>
  <c r="AJ505" i="7"/>
  <c r="AL505" i="7"/>
  <c r="AK505" i="7"/>
  <c r="AN505" i="7" s="1"/>
  <c r="AO505" i="7" s="1"/>
  <c r="AJ504" i="7"/>
  <c r="AL504" i="7"/>
  <c r="AK504" i="7"/>
  <c r="AN504" i="7" s="1"/>
  <c r="AO504" i="7" s="1"/>
  <c r="AJ503" i="7"/>
  <c r="AL503" i="7"/>
  <c r="AK503" i="7"/>
  <c r="AN503" i="7" s="1"/>
  <c r="AO503" i="7" s="1"/>
  <c r="AJ502" i="7"/>
  <c r="AL502" i="7"/>
  <c r="AK502" i="7"/>
  <c r="AN502" i="7" s="1"/>
  <c r="AO502" i="7" s="1"/>
  <c r="AJ501" i="7"/>
  <c r="AL501" i="7"/>
  <c r="AK501" i="7"/>
  <c r="AN501" i="7" s="1"/>
  <c r="AO501" i="7" s="1"/>
  <c r="AJ500" i="7"/>
  <c r="AL500" i="7"/>
  <c r="AK500" i="7"/>
  <c r="AN500" i="7" s="1"/>
  <c r="AO500" i="7" s="1"/>
  <c r="AJ499" i="7"/>
  <c r="AL499" i="7"/>
  <c r="AK499" i="7"/>
  <c r="AN499" i="7" s="1"/>
  <c r="AO499" i="7" s="1"/>
  <c r="AJ498" i="7"/>
  <c r="AL498" i="7"/>
  <c r="AK498" i="7"/>
  <c r="AN498" i="7" s="1"/>
  <c r="AO498" i="7" s="1"/>
  <c r="AJ497" i="7"/>
  <c r="AL497" i="7"/>
  <c r="AK497" i="7"/>
  <c r="AN497" i="7" s="1"/>
  <c r="AO497" i="7" s="1"/>
  <c r="AJ496" i="7"/>
  <c r="AL496" i="7"/>
  <c r="AK496" i="7"/>
  <c r="AN496" i="7" s="1"/>
  <c r="AO496" i="7" s="1"/>
  <c r="AJ495" i="7"/>
  <c r="AL495" i="7"/>
  <c r="AK495" i="7"/>
  <c r="AN495" i="7" s="1"/>
  <c r="AO495" i="7" s="1"/>
  <c r="AJ494" i="7"/>
  <c r="AL494" i="7"/>
  <c r="AK494" i="7"/>
  <c r="AN494" i="7" s="1"/>
  <c r="AO494" i="7" s="1"/>
  <c r="AJ493" i="7"/>
  <c r="AL493" i="7"/>
  <c r="AK493" i="7"/>
  <c r="AN493" i="7" s="1"/>
  <c r="AO493" i="7" s="1"/>
  <c r="AJ492" i="7"/>
  <c r="AL492" i="7"/>
  <c r="AK492" i="7"/>
  <c r="AN492" i="7" s="1"/>
  <c r="AO492" i="7" s="1"/>
  <c r="AJ491" i="7"/>
  <c r="AL491" i="7"/>
  <c r="AK491" i="7"/>
  <c r="AN491" i="7" s="1"/>
  <c r="AO491" i="7" s="1"/>
  <c r="AJ490" i="7"/>
  <c r="AL490" i="7"/>
  <c r="AK490" i="7"/>
  <c r="AN490" i="7" s="1"/>
  <c r="AO490" i="7" s="1"/>
  <c r="AJ489" i="7"/>
  <c r="AL489" i="7"/>
  <c r="AK489" i="7"/>
  <c r="AN489" i="7" s="1"/>
  <c r="AO489" i="7" s="1"/>
  <c r="AJ488" i="7"/>
  <c r="AL488" i="7"/>
  <c r="AK488" i="7"/>
  <c r="AN488" i="7" s="1"/>
  <c r="AO488" i="7" s="1"/>
  <c r="AJ487" i="7"/>
  <c r="AL487" i="7"/>
  <c r="AK487" i="7"/>
  <c r="AN487" i="7" s="1"/>
  <c r="AO487" i="7" s="1"/>
  <c r="AJ486" i="7"/>
  <c r="AL486" i="7"/>
  <c r="AK486" i="7"/>
  <c r="AN486" i="7" s="1"/>
  <c r="AO486" i="7" s="1"/>
  <c r="AJ485" i="7"/>
  <c r="AL485" i="7"/>
  <c r="AK485" i="7"/>
  <c r="AN485" i="7" s="1"/>
  <c r="AO485" i="7" s="1"/>
  <c r="AJ484" i="7"/>
  <c r="AL484" i="7"/>
  <c r="AK484" i="7"/>
  <c r="AN484" i="7" s="1"/>
  <c r="AO484" i="7" s="1"/>
  <c r="AJ483" i="7"/>
  <c r="AL483" i="7"/>
  <c r="AK483" i="7"/>
  <c r="AN483" i="7" s="1"/>
  <c r="AO483" i="7" s="1"/>
  <c r="AJ482" i="7"/>
  <c r="AL482" i="7"/>
  <c r="AK482" i="7"/>
  <c r="AN482" i="7" s="1"/>
  <c r="AO482" i="7" s="1"/>
  <c r="AJ481" i="7"/>
  <c r="AL481" i="7"/>
  <c r="AK481" i="7"/>
  <c r="AN481" i="7" s="1"/>
  <c r="AO481" i="7" s="1"/>
  <c r="AJ480" i="7"/>
  <c r="AL480" i="7"/>
  <c r="AK480" i="7"/>
  <c r="AN480" i="7" s="1"/>
  <c r="AO480" i="7" s="1"/>
  <c r="AJ479" i="7"/>
  <c r="AL479" i="7"/>
  <c r="AK479" i="7"/>
  <c r="AN479" i="7" s="1"/>
  <c r="AO479" i="7" s="1"/>
  <c r="AJ478" i="7"/>
  <c r="AL478" i="7"/>
  <c r="AK478" i="7"/>
  <c r="AN478" i="7" s="1"/>
  <c r="AO478" i="7" s="1"/>
  <c r="AJ477" i="7"/>
  <c r="AL477" i="7"/>
  <c r="AK477" i="7"/>
  <c r="AN477" i="7" s="1"/>
  <c r="AO477" i="7" s="1"/>
  <c r="AJ476" i="7"/>
  <c r="AL476" i="7"/>
  <c r="AK476" i="7"/>
  <c r="AN476" i="7" s="1"/>
  <c r="AO476" i="7" s="1"/>
  <c r="AJ475" i="7"/>
  <c r="AL475" i="7"/>
  <c r="AK475" i="7"/>
  <c r="AN475" i="7" s="1"/>
  <c r="AO475" i="7" s="1"/>
  <c r="AJ474" i="7"/>
  <c r="AL474" i="7"/>
  <c r="AK474" i="7"/>
  <c r="AN474" i="7" s="1"/>
  <c r="AO474" i="7" s="1"/>
  <c r="AJ473" i="7"/>
  <c r="AL473" i="7"/>
  <c r="AK473" i="7"/>
  <c r="AN473" i="7" s="1"/>
  <c r="AO473" i="7" s="1"/>
  <c r="AJ472" i="7"/>
  <c r="AL472" i="7"/>
  <c r="AK472" i="7"/>
  <c r="AN472" i="7" s="1"/>
  <c r="AO472" i="7" s="1"/>
  <c r="AJ471" i="7"/>
  <c r="AL471" i="7"/>
  <c r="AK471" i="7"/>
  <c r="AN471" i="7" s="1"/>
  <c r="AO471" i="7" s="1"/>
  <c r="AJ470" i="7"/>
  <c r="AL470" i="7"/>
  <c r="AK470" i="7"/>
  <c r="AN470" i="7" s="1"/>
  <c r="AO470" i="7" s="1"/>
  <c r="AJ469" i="7"/>
  <c r="AL469" i="7"/>
  <c r="AK469" i="7"/>
  <c r="AN469" i="7" s="1"/>
  <c r="AO469" i="7" s="1"/>
  <c r="AJ468" i="7"/>
  <c r="AL468" i="7"/>
  <c r="AK468" i="7"/>
  <c r="AN468" i="7" s="1"/>
  <c r="AO468" i="7" s="1"/>
  <c r="AJ467" i="7"/>
  <c r="AL467" i="7"/>
  <c r="AK467" i="7"/>
  <c r="AN467" i="7" s="1"/>
  <c r="AO467" i="7" s="1"/>
  <c r="AJ466" i="7"/>
  <c r="AL466" i="7"/>
  <c r="AK466" i="7"/>
  <c r="AN466" i="7" s="1"/>
  <c r="AO466" i="7" s="1"/>
  <c r="AJ465" i="7"/>
  <c r="AL465" i="7"/>
  <c r="AK465" i="7"/>
  <c r="AN465" i="7" s="1"/>
  <c r="AO465" i="7" s="1"/>
  <c r="AJ464" i="7"/>
  <c r="AL464" i="7"/>
  <c r="AK464" i="7"/>
  <c r="AN464" i="7" s="1"/>
  <c r="AO464" i="7" s="1"/>
  <c r="AJ463" i="7"/>
  <c r="AL463" i="7"/>
  <c r="AK463" i="7"/>
  <c r="AN463" i="7" s="1"/>
  <c r="AO463" i="7" s="1"/>
  <c r="AJ462" i="7"/>
  <c r="AL462" i="7"/>
  <c r="AK462" i="7"/>
  <c r="AN462" i="7" s="1"/>
  <c r="AO462" i="7" s="1"/>
  <c r="AJ461" i="7"/>
  <c r="AL461" i="7"/>
  <c r="AK461" i="7"/>
  <c r="AN461" i="7" s="1"/>
  <c r="AO461" i="7" s="1"/>
  <c r="AJ460" i="7"/>
  <c r="AL460" i="7"/>
  <c r="AK460" i="7"/>
  <c r="AN460" i="7" s="1"/>
  <c r="AO460" i="7" s="1"/>
  <c r="AJ459" i="7"/>
  <c r="AL459" i="7"/>
  <c r="AK459" i="7"/>
  <c r="AN459" i="7" s="1"/>
  <c r="AO459" i="7" s="1"/>
  <c r="AJ458" i="7"/>
  <c r="AL458" i="7"/>
  <c r="AK458" i="7"/>
  <c r="AN458" i="7" s="1"/>
  <c r="AO458" i="7" s="1"/>
  <c r="AJ457" i="7"/>
  <c r="AL457" i="7"/>
  <c r="AK457" i="7"/>
  <c r="AN457" i="7" s="1"/>
  <c r="AO457" i="7" s="1"/>
  <c r="AJ456" i="7"/>
  <c r="AL456" i="7"/>
  <c r="AK456" i="7"/>
  <c r="AN456" i="7" s="1"/>
  <c r="AO456" i="7" s="1"/>
  <c r="AJ455" i="7"/>
  <c r="AL455" i="7"/>
  <c r="AK455" i="7"/>
  <c r="AN455" i="7" s="1"/>
  <c r="AO455" i="7" s="1"/>
  <c r="AJ454" i="7"/>
  <c r="AL454" i="7"/>
  <c r="AK454" i="7"/>
  <c r="AN454" i="7" s="1"/>
  <c r="AO454" i="7" s="1"/>
  <c r="AJ453" i="7"/>
  <c r="AL453" i="7"/>
  <c r="AK453" i="7"/>
  <c r="AN453" i="7" s="1"/>
  <c r="AO453" i="7" s="1"/>
  <c r="AJ452" i="7"/>
  <c r="AL452" i="7"/>
  <c r="AK452" i="7"/>
  <c r="AN452" i="7" s="1"/>
  <c r="AO452" i="7" s="1"/>
  <c r="AJ451" i="7"/>
  <c r="AL451" i="7"/>
  <c r="AK451" i="7"/>
  <c r="AN451" i="7" s="1"/>
  <c r="AO451" i="7" s="1"/>
  <c r="AJ450" i="7"/>
  <c r="AL450" i="7"/>
  <c r="AK450" i="7"/>
  <c r="AN450" i="7" s="1"/>
  <c r="AO450" i="7" s="1"/>
  <c r="AJ449" i="7"/>
  <c r="AL449" i="7"/>
  <c r="AK449" i="7"/>
  <c r="AN449" i="7" s="1"/>
  <c r="AO449" i="7" s="1"/>
  <c r="AJ448" i="7"/>
  <c r="AL448" i="7"/>
  <c r="AK448" i="7"/>
  <c r="AN448" i="7" s="1"/>
  <c r="AO448" i="7" s="1"/>
  <c r="AJ447" i="7"/>
  <c r="AL447" i="7"/>
  <c r="AK447" i="7"/>
  <c r="AN447" i="7" s="1"/>
  <c r="AO447" i="7" s="1"/>
  <c r="AJ446" i="7"/>
  <c r="AL446" i="7"/>
  <c r="AK446" i="7"/>
  <c r="AN446" i="7" s="1"/>
  <c r="AO446" i="7" s="1"/>
  <c r="AJ445" i="7"/>
  <c r="AL445" i="7"/>
  <c r="AK445" i="7"/>
  <c r="AN445" i="7" s="1"/>
  <c r="AO445" i="7" s="1"/>
  <c r="AJ444" i="7"/>
  <c r="AL444" i="7"/>
  <c r="AK444" i="7"/>
  <c r="AN444" i="7" s="1"/>
  <c r="AO444" i="7" s="1"/>
  <c r="AJ443" i="7"/>
  <c r="AL443" i="7"/>
  <c r="AK443" i="7"/>
  <c r="AN443" i="7" s="1"/>
  <c r="AO443" i="7" s="1"/>
  <c r="AJ442" i="7"/>
  <c r="AL442" i="7"/>
  <c r="AK442" i="7"/>
  <c r="AN442" i="7" s="1"/>
  <c r="AO442" i="7" s="1"/>
  <c r="AJ441" i="7"/>
  <c r="AL441" i="7"/>
  <c r="AK441" i="7"/>
  <c r="AN441" i="7" s="1"/>
  <c r="AO441" i="7" s="1"/>
  <c r="AJ440" i="7"/>
  <c r="AL440" i="7"/>
  <c r="AK440" i="7"/>
  <c r="AN440" i="7" s="1"/>
  <c r="AO440" i="7" s="1"/>
  <c r="AJ439" i="7"/>
  <c r="AL439" i="7"/>
  <c r="AK439" i="7"/>
  <c r="AN439" i="7" s="1"/>
  <c r="AO439" i="7" s="1"/>
  <c r="AJ438" i="7"/>
  <c r="AL438" i="7"/>
  <c r="AK438" i="7"/>
  <c r="AN438" i="7" s="1"/>
  <c r="AO438" i="7" s="1"/>
  <c r="AJ437" i="7"/>
  <c r="AL437" i="7"/>
  <c r="AK437" i="7"/>
  <c r="AN437" i="7" s="1"/>
  <c r="AO437" i="7" s="1"/>
  <c r="AJ436" i="7"/>
  <c r="AL436" i="7"/>
  <c r="AK436" i="7"/>
  <c r="AN436" i="7" s="1"/>
  <c r="AO436" i="7" s="1"/>
  <c r="AJ435" i="7"/>
  <c r="AL435" i="7"/>
  <c r="AK435" i="7"/>
  <c r="AN435" i="7" s="1"/>
  <c r="AO435" i="7" s="1"/>
  <c r="AJ434" i="7"/>
  <c r="AL434" i="7"/>
  <c r="AK434" i="7"/>
  <c r="AN434" i="7" s="1"/>
  <c r="AO434" i="7" s="1"/>
  <c r="AJ433" i="7"/>
  <c r="AL433" i="7"/>
  <c r="AK433" i="7"/>
  <c r="AN433" i="7" s="1"/>
  <c r="AO433" i="7" s="1"/>
  <c r="AJ432" i="7"/>
  <c r="AL432" i="7"/>
  <c r="AK432" i="7"/>
  <c r="AN432" i="7" s="1"/>
  <c r="AO432" i="7" s="1"/>
  <c r="AJ431" i="7"/>
  <c r="AL431" i="7"/>
  <c r="AK431" i="7"/>
  <c r="AN431" i="7" s="1"/>
  <c r="AO431" i="7" s="1"/>
  <c r="AJ430" i="7"/>
  <c r="AL430" i="7"/>
  <c r="AK430" i="7"/>
  <c r="AN430" i="7" s="1"/>
  <c r="AO430" i="7" s="1"/>
  <c r="AJ429" i="7"/>
  <c r="AL429" i="7"/>
  <c r="AK429" i="7"/>
  <c r="AN429" i="7" s="1"/>
  <c r="AO429" i="7" s="1"/>
  <c r="AJ428" i="7"/>
  <c r="AL428" i="7"/>
  <c r="AK428" i="7"/>
  <c r="AN428" i="7" s="1"/>
  <c r="AO428" i="7" s="1"/>
  <c r="AJ427" i="7"/>
  <c r="AL427" i="7"/>
  <c r="AK427" i="7"/>
  <c r="AN427" i="7" s="1"/>
  <c r="AO427" i="7" s="1"/>
  <c r="AJ426" i="7"/>
  <c r="AL426" i="7"/>
  <c r="AK426" i="7"/>
  <c r="AN426" i="7" s="1"/>
  <c r="AO426" i="7" s="1"/>
  <c r="AJ425" i="7"/>
  <c r="AL425" i="7"/>
  <c r="AK425" i="7"/>
  <c r="AN425" i="7" s="1"/>
  <c r="AO425" i="7" s="1"/>
  <c r="AJ424" i="7"/>
  <c r="AL424" i="7"/>
  <c r="AK424" i="7"/>
  <c r="AN424" i="7" s="1"/>
  <c r="AO424" i="7" s="1"/>
  <c r="AJ423" i="7"/>
  <c r="AL423" i="7"/>
  <c r="AK423" i="7"/>
  <c r="AN423" i="7" s="1"/>
  <c r="AO423" i="7" s="1"/>
  <c r="AJ422" i="7"/>
  <c r="AL422" i="7"/>
  <c r="AK422" i="7"/>
  <c r="AN422" i="7" s="1"/>
  <c r="AO422" i="7" s="1"/>
  <c r="AJ421" i="7"/>
  <c r="AL421" i="7"/>
  <c r="AK421" i="7"/>
  <c r="AN421" i="7" s="1"/>
  <c r="AO421" i="7" s="1"/>
  <c r="AJ420" i="7"/>
  <c r="AL420" i="7"/>
  <c r="AK420" i="7"/>
  <c r="AN420" i="7" s="1"/>
  <c r="AO420" i="7" s="1"/>
  <c r="AJ419" i="7"/>
  <c r="AL419" i="7"/>
  <c r="AK419" i="7"/>
  <c r="AN419" i="7" s="1"/>
  <c r="AO419" i="7" s="1"/>
  <c r="AJ418" i="7"/>
  <c r="AL418" i="7"/>
  <c r="AK418" i="7"/>
  <c r="AN418" i="7" s="1"/>
  <c r="AO418" i="7" s="1"/>
  <c r="AJ417" i="7"/>
  <c r="AL417" i="7"/>
  <c r="AK417" i="7"/>
  <c r="AN417" i="7" s="1"/>
  <c r="AO417" i="7" s="1"/>
  <c r="AJ416" i="7"/>
  <c r="AL416" i="7"/>
  <c r="AK416" i="7"/>
  <c r="AN416" i="7" s="1"/>
  <c r="AO416" i="7" s="1"/>
  <c r="AJ415" i="7"/>
  <c r="AL415" i="7"/>
  <c r="AK415" i="7"/>
  <c r="AN415" i="7" s="1"/>
  <c r="AO415" i="7" s="1"/>
  <c r="AJ414" i="7"/>
  <c r="AL414" i="7"/>
  <c r="AK414" i="7"/>
  <c r="AN414" i="7" s="1"/>
  <c r="AO414" i="7" s="1"/>
  <c r="AJ413" i="7"/>
  <c r="AL413" i="7"/>
  <c r="AK413" i="7"/>
  <c r="AN413" i="7" s="1"/>
  <c r="AO413" i="7" s="1"/>
  <c r="AJ412" i="7"/>
  <c r="AL412" i="7"/>
  <c r="AK412" i="7"/>
  <c r="AN412" i="7" s="1"/>
  <c r="AO412" i="7" s="1"/>
  <c r="AJ411" i="7"/>
  <c r="AL411" i="7"/>
  <c r="AK411" i="7"/>
  <c r="AN411" i="7" s="1"/>
  <c r="AO411" i="7" s="1"/>
  <c r="AJ410" i="7"/>
  <c r="AL410" i="7"/>
  <c r="AK410" i="7"/>
  <c r="AN410" i="7" s="1"/>
  <c r="AO410" i="7" s="1"/>
  <c r="AJ409" i="7"/>
  <c r="AL409" i="7"/>
  <c r="AK409" i="7"/>
  <c r="AN409" i="7" s="1"/>
  <c r="AO409" i="7" s="1"/>
  <c r="AJ408" i="7"/>
  <c r="AL408" i="7"/>
  <c r="AK408" i="7"/>
  <c r="AN408" i="7" s="1"/>
  <c r="AO408" i="7" s="1"/>
  <c r="AJ407" i="7"/>
  <c r="AL407" i="7"/>
  <c r="AK407" i="7"/>
  <c r="AN407" i="7" s="1"/>
  <c r="AO407" i="7" s="1"/>
  <c r="AJ406" i="7"/>
  <c r="AL406" i="7"/>
  <c r="AK406" i="7"/>
  <c r="AN406" i="7" s="1"/>
  <c r="AO406" i="7" s="1"/>
  <c r="AJ405" i="7"/>
  <c r="AL405" i="7"/>
  <c r="AK405" i="7"/>
  <c r="AN405" i="7" s="1"/>
  <c r="AO405" i="7" s="1"/>
  <c r="AJ404" i="7"/>
  <c r="AL404" i="7"/>
  <c r="AK404" i="7"/>
  <c r="AN404" i="7" s="1"/>
  <c r="AO404" i="7" s="1"/>
  <c r="AJ403" i="7"/>
  <c r="AL403" i="7"/>
  <c r="AK403" i="7"/>
  <c r="AN403" i="7" s="1"/>
  <c r="AO403" i="7" s="1"/>
  <c r="AJ402" i="7"/>
  <c r="AL402" i="7"/>
  <c r="AK402" i="7"/>
  <c r="AN402" i="7" s="1"/>
  <c r="AO402" i="7" s="1"/>
  <c r="AJ401" i="7"/>
  <c r="AL401" i="7"/>
  <c r="AK401" i="7"/>
  <c r="AN401" i="7" s="1"/>
  <c r="AO401" i="7" s="1"/>
  <c r="AJ400" i="7"/>
  <c r="AL400" i="7"/>
  <c r="AK400" i="7"/>
  <c r="AN400" i="7" s="1"/>
  <c r="AO400" i="7" s="1"/>
  <c r="AJ399" i="7"/>
  <c r="AL399" i="7"/>
  <c r="AK399" i="7"/>
  <c r="AN399" i="7" s="1"/>
  <c r="AO399" i="7" s="1"/>
  <c r="AJ398" i="7"/>
  <c r="AL398" i="7"/>
  <c r="AK398" i="7"/>
  <c r="AN398" i="7" s="1"/>
  <c r="AO398" i="7" s="1"/>
  <c r="AJ397" i="7"/>
  <c r="AL397" i="7"/>
  <c r="AK397" i="7"/>
  <c r="AN397" i="7" s="1"/>
  <c r="AO397" i="7" s="1"/>
  <c r="AJ396" i="7"/>
  <c r="AL396" i="7"/>
  <c r="AK396" i="7"/>
  <c r="AN396" i="7" s="1"/>
  <c r="AO396" i="7" s="1"/>
  <c r="AJ395" i="7"/>
  <c r="AL395" i="7"/>
  <c r="AK395" i="7"/>
  <c r="AN395" i="7" s="1"/>
  <c r="AO395" i="7" s="1"/>
  <c r="AJ394" i="7"/>
  <c r="AL394" i="7"/>
  <c r="AK394" i="7"/>
  <c r="AN394" i="7" s="1"/>
  <c r="AO394" i="7" s="1"/>
  <c r="AJ393" i="7"/>
  <c r="AL393" i="7"/>
  <c r="AK393" i="7"/>
  <c r="AN393" i="7" s="1"/>
  <c r="AO393" i="7" s="1"/>
  <c r="AJ392" i="7"/>
  <c r="AL392" i="7"/>
  <c r="AK392" i="7"/>
  <c r="AN392" i="7" s="1"/>
  <c r="AO392" i="7" s="1"/>
  <c r="AJ391" i="7"/>
  <c r="AL391" i="7"/>
  <c r="AK391" i="7"/>
  <c r="AN391" i="7" s="1"/>
  <c r="AO391" i="7" s="1"/>
  <c r="AJ390" i="7"/>
  <c r="AL390" i="7"/>
  <c r="AK390" i="7"/>
  <c r="AN390" i="7" s="1"/>
  <c r="AO390" i="7" s="1"/>
  <c r="AJ389" i="7"/>
  <c r="AL389" i="7"/>
  <c r="AK389" i="7"/>
  <c r="AN389" i="7" s="1"/>
  <c r="AO389" i="7" s="1"/>
  <c r="AJ388" i="7"/>
  <c r="AL388" i="7"/>
  <c r="AK388" i="7"/>
  <c r="AN388" i="7" s="1"/>
  <c r="AO388" i="7" s="1"/>
  <c r="AJ387" i="7"/>
  <c r="AL387" i="7"/>
  <c r="AK387" i="7"/>
  <c r="AN387" i="7" s="1"/>
  <c r="AO387" i="7" s="1"/>
  <c r="AJ386" i="7"/>
  <c r="AL386" i="7"/>
  <c r="AK386" i="7"/>
  <c r="AN386" i="7" s="1"/>
  <c r="AO386" i="7" s="1"/>
  <c r="AJ385" i="7"/>
  <c r="AL385" i="7"/>
  <c r="AK385" i="7"/>
  <c r="AN385" i="7" s="1"/>
  <c r="AO385" i="7" s="1"/>
  <c r="AJ384" i="7"/>
  <c r="AL384" i="7"/>
  <c r="AK384" i="7"/>
  <c r="AN384" i="7" s="1"/>
  <c r="AO384" i="7" s="1"/>
  <c r="AJ383" i="7"/>
  <c r="AL383" i="7"/>
  <c r="AK383" i="7"/>
  <c r="AN383" i="7" s="1"/>
  <c r="AO383" i="7" s="1"/>
  <c r="AJ382" i="7"/>
  <c r="AL382" i="7"/>
  <c r="AK382" i="7"/>
  <c r="AN382" i="7" s="1"/>
  <c r="AO382" i="7" s="1"/>
  <c r="AJ381" i="7"/>
  <c r="AL381" i="7"/>
  <c r="AK381" i="7"/>
  <c r="AN381" i="7" s="1"/>
  <c r="AO381" i="7" s="1"/>
  <c r="AJ380" i="7"/>
  <c r="AL380" i="7"/>
  <c r="AK380" i="7"/>
  <c r="AN380" i="7" s="1"/>
  <c r="AO380" i="7" s="1"/>
  <c r="AJ379" i="7"/>
  <c r="AL379" i="7"/>
  <c r="AK379" i="7"/>
  <c r="AN379" i="7" s="1"/>
  <c r="AO379" i="7" s="1"/>
  <c r="AJ378" i="7"/>
  <c r="AL378" i="7"/>
  <c r="AK378" i="7"/>
  <c r="AN378" i="7" s="1"/>
  <c r="AO378" i="7" s="1"/>
  <c r="AJ377" i="7"/>
  <c r="AL377" i="7"/>
  <c r="AK377" i="7"/>
  <c r="AN377" i="7" s="1"/>
  <c r="AO377" i="7" s="1"/>
  <c r="AJ376" i="7"/>
  <c r="AL376" i="7"/>
  <c r="AK376" i="7"/>
  <c r="AN376" i="7" s="1"/>
  <c r="AO376" i="7" s="1"/>
  <c r="AJ375" i="7"/>
  <c r="AL375" i="7"/>
  <c r="AK375" i="7"/>
  <c r="AN375" i="7" s="1"/>
  <c r="AO375" i="7" s="1"/>
  <c r="AJ374" i="7"/>
  <c r="AL374" i="7"/>
  <c r="AK374" i="7"/>
  <c r="AN374" i="7" s="1"/>
  <c r="AO374" i="7" s="1"/>
  <c r="AJ373" i="7"/>
  <c r="AL373" i="7"/>
  <c r="AK373" i="7"/>
  <c r="AN373" i="7" s="1"/>
  <c r="AO373" i="7" s="1"/>
  <c r="AJ372" i="7"/>
  <c r="AL372" i="7"/>
  <c r="AK372" i="7"/>
  <c r="AN372" i="7" s="1"/>
  <c r="AO372" i="7" s="1"/>
  <c r="AJ371" i="7"/>
  <c r="AL371" i="7"/>
  <c r="AK371" i="7"/>
  <c r="AN371" i="7" s="1"/>
  <c r="AO371" i="7" s="1"/>
  <c r="AJ370" i="7"/>
  <c r="AL370" i="7"/>
  <c r="AK370" i="7"/>
  <c r="AN370" i="7" s="1"/>
  <c r="AO370" i="7" s="1"/>
  <c r="AJ369" i="7"/>
  <c r="AL369" i="7"/>
  <c r="AK369" i="7"/>
  <c r="AN369" i="7" s="1"/>
  <c r="AO369" i="7" s="1"/>
  <c r="AJ368" i="7"/>
  <c r="AL368" i="7"/>
  <c r="AK368" i="7"/>
  <c r="AN368" i="7" s="1"/>
  <c r="AO368" i="7" s="1"/>
  <c r="AJ367" i="7"/>
  <c r="AL367" i="7"/>
  <c r="AK367" i="7"/>
  <c r="AN367" i="7" s="1"/>
  <c r="AO367" i="7" s="1"/>
  <c r="AJ366" i="7"/>
  <c r="AL366" i="7"/>
  <c r="AK366" i="7"/>
  <c r="AN366" i="7" s="1"/>
  <c r="AO366" i="7" s="1"/>
  <c r="AJ365" i="7"/>
  <c r="AL365" i="7"/>
  <c r="AK365" i="7"/>
  <c r="AN365" i="7" s="1"/>
  <c r="AO365" i="7" s="1"/>
  <c r="AJ364" i="7"/>
  <c r="AL364" i="7"/>
  <c r="AK364" i="7"/>
  <c r="AN364" i="7" s="1"/>
  <c r="AO364" i="7" s="1"/>
  <c r="AJ363" i="7"/>
  <c r="AL363" i="7"/>
  <c r="AK363" i="7"/>
  <c r="AN363" i="7" s="1"/>
  <c r="AO363" i="7" s="1"/>
  <c r="AJ362" i="7"/>
  <c r="AL362" i="7"/>
  <c r="AK362" i="7"/>
  <c r="AN362" i="7" s="1"/>
  <c r="AO362" i="7" s="1"/>
  <c r="AJ361" i="7"/>
  <c r="AL361" i="7"/>
  <c r="AK361" i="7"/>
  <c r="AN361" i="7" s="1"/>
  <c r="AO361" i="7" s="1"/>
  <c r="AJ360" i="7"/>
  <c r="AL360" i="7"/>
  <c r="AK360" i="7"/>
  <c r="AN360" i="7" s="1"/>
  <c r="AO360" i="7" s="1"/>
  <c r="AD358" i="7"/>
  <c r="AG358" i="7"/>
  <c r="AD332" i="7"/>
  <c r="AG332" i="7"/>
  <c r="AD303" i="7"/>
  <c r="AG303" i="7"/>
  <c r="AD276" i="7"/>
  <c r="AG276" i="7"/>
  <c r="AD249" i="7"/>
  <c r="AG249" i="7"/>
  <c r="AD220" i="7"/>
  <c r="AG220" i="7"/>
  <c r="AD307" i="7"/>
  <c r="AG307" i="7"/>
  <c r="AD298" i="7"/>
  <c r="AG298" i="7"/>
  <c r="AD289" i="7"/>
  <c r="AG289" i="7"/>
  <c r="AD280" i="7"/>
  <c r="AG280" i="7"/>
  <c r="AD271" i="7"/>
  <c r="AG271" i="7"/>
  <c r="AD262" i="7"/>
  <c r="AG262" i="7"/>
  <c r="AD253" i="7"/>
  <c r="AG253" i="7"/>
  <c r="AD245" i="7"/>
  <c r="AG245" i="7"/>
  <c r="AD350" i="7"/>
  <c r="AG350" i="7"/>
  <c r="AD323" i="7"/>
  <c r="AG323" i="7"/>
  <c r="AD294" i="7"/>
  <c r="AG294" i="7"/>
  <c r="AD267" i="7"/>
  <c r="AG267" i="7"/>
  <c r="AD238" i="7"/>
  <c r="AG238" i="7"/>
  <c r="AD211" i="7"/>
  <c r="AG211" i="7"/>
  <c r="AD315" i="7"/>
  <c r="AG315" i="7"/>
  <c r="AD359" i="7"/>
  <c r="AG359" i="7"/>
  <c r="AD246" i="7"/>
  <c r="AG246" i="7"/>
  <c r="AD341" i="7"/>
  <c r="AG341" i="7"/>
  <c r="AD312" i="7"/>
  <c r="AG312" i="7"/>
  <c r="AD285" i="7"/>
  <c r="AG285" i="7"/>
  <c r="AD258" i="7"/>
  <c r="AG258" i="7"/>
  <c r="AD229" i="7"/>
  <c r="AG229" i="7"/>
  <c r="AD202" i="7"/>
  <c r="AG202" i="7"/>
  <c r="AD353" i="7"/>
  <c r="AG353" i="7"/>
  <c r="AD342" i="7"/>
  <c r="AG342" i="7"/>
  <c r="AD333" i="7"/>
  <c r="AG333" i="7"/>
  <c r="AD324" i="7"/>
  <c r="AG324" i="7"/>
  <c r="AD242" i="7"/>
  <c r="AG242" i="7"/>
  <c r="AD233" i="7"/>
  <c r="AG233" i="7"/>
  <c r="AD224" i="7"/>
  <c r="AG224" i="7"/>
  <c r="AD215" i="7"/>
  <c r="AG215" i="7"/>
  <c r="AD206" i="7"/>
  <c r="AG206" i="7"/>
  <c r="AA201" i="7"/>
  <c r="AB201" i="7"/>
  <c r="AE201" i="7" s="1"/>
  <c r="AF201" i="7" s="1"/>
  <c r="AH201" i="7" s="1"/>
  <c r="AC201" i="7"/>
  <c r="AM126" i="7"/>
  <c r="AM29" i="7"/>
  <c r="CY96" i="11"/>
  <c r="AM175" i="7"/>
  <c r="AM90" i="7"/>
  <c r="AM144" i="7"/>
  <c r="AM100" i="7"/>
  <c r="AJ71" i="7"/>
  <c r="AK71" i="7"/>
  <c r="AN71" i="7" s="1"/>
  <c r="AO71" i="7" s="1"/>
  <c r="AL71" i="7"/>
  <c r="AJ46" i="7"/>
  <c r="AK46" i="7"/>
  <c r="AN46" i="7" s="1"/>
  <c r="AO46" i="7" s="1"/>
  <c r="AL46" i="7"/>
  <c r="AJ43" i="7"/>
  <c r="AL43" i="7"/>
  <c r="AK43" i="7"/>
  <c r="AN43" i="7" s="1"/>
  <c r="AO43" i="7" s="1"/>
  <c r="AJ113" i="7"/>
  <c r="AK113" i="7"/>
  <c r="AN113" i="7" s="1"/>
  <c r="AO113" i="7" s="1"/>
  <c r="AL113" i="7"/>
  <c r="AJ196" i="7"/>
  <c r="AK196" i="7"/>
  <c r="AN196" i="7" s="1"/>
  <c r="AO196" i="7" s="1"/>
  <c r="AL196" i="7"/>
  <c r="AJ124" i="7"/>
  <c r="AK124" i="7"/>
  <c r="AN124" i="7" s="1"/>
  <c r="AO124" i="7" s="1"/>
  <c r="AL124" i="7"/>
  <c r="AJ12" i="7"/>
  <c r="AK12" i="7"/>
  <c r="AN12" i="7" s="1"/>
  <c r="AO12" i="7" s="1"/>
  <c r="AL12" i="7"/>
  <c r="AJ145" i="7"/>
  <c r="AK145" i="7"/>
  <c r="AN145" i="7" s="1"/>
  <c r="AO145" i="7" s="1"/>
  <c r="AL145" i="7"/>
  <c r="AA159" i="7"/>
  <c r="AC159" i="7"/>
  <c r="AB159" i="7"/>
  <c r="AE159" i="7" s="1"/>
  <c r="AF159" i="7" s="1"/>
  <c r="AH159" i="7" s="1"/>
  <c r="AA141" i="7"/>
  <c r="AC141" i="7"/>
  <c r="AB141" i="7"/>
  <c r="AE141" i="7" s="1"/>
  <c r="AF141" i="7" s="1"/>
  <c r="AH141" i="7" s="1"/>
  <c r="AJ157" i="7"/>
  <c r="AK157" i="7"/>
  <c r="AN157" i="7" s="1"/>
  <c r="AO157" i="7" s="1"/>
  <c r="AL157" i="7"/>
  <c r="AJ18" i="7"/>
  <c r="AK18" i="7"/>
  <c r="AN18" i="7" s="1"/>
  <c r="AO18" i="7" s="1"/>
  <c r="AL18" i="7"/>
  <c r="CW56" i="11"/>
  <c r="CS56" i="11"/>
  <c r="CT56" i="11" s="1"/>
  <c r="BN287" i="11"/>
  <c r="BP287" i="11" s="1" a="1"/>
  <c r="BP287" i="11" s="1"/>
  <c r="BQ287" i="11" s="1"/>
  <c r="BM287" i="11" a="1"/>
  <c r="BM287" i="11" s="1"/>
  <c r="AP81" i="7"/>
  <c r="AQ81" i="7"/>
  <c r="AJ21" i="7"/>
  <c r="AK21" i="7"/>
  <c r="AN21" i="7" s="1"/>
  <c r="AO21" i="7" s="1"/>
  <c r="AL21" i="7"/>
  <c r="AJ176" i="7"/>
  <c r="AL176" i="7"/>
  <c r="AK176" i="7"/>
  <c r="AN176" i="7" s="1"/>
  <c r="AO176" i="7" s="1"/>
  <c r="AJ11" i="7"/>
  <c r="AK11" i="7"/>
  <c r="AN11" i="7" s="1"/>
  <c r="AO11" i="7" s="1"/>
  <c r="AL11" i="7"/>
  <c r="AJ158" i="7"/>
  <c r="AK158" i="7"/>
  <c r="AN158" i="7" s="1"/>
  <c r="AO158" i="7" s="1"/>
  <c r="AL158" i="7"/>
  <c r="AJ106" i="7"/>
  <c r="AK106" i="7"/>
  <c r="AN106" i="7" s="1"/>
  <c r="AO106" i="7" s="1"/>
  <c r="AL106" i="7"/>
  <c r="AJ78" i="7"/>
  <c r="AK78" i="7"/>
  <c r="AN78" i="7" s="1"/>
  <c r="AO78" i="7" s="1"/>
  <c r="AL78" i="7"/>
  <c r="AJ76" i="7"/>
  <c r="AL76" i="7"/>
  <c r="AK76" i="7"/>
  <c r="AN76" i="7" s="1"/>
  <c r="AO76" i="7" s="1"/>
  <c r="AJ160" i="7"/>
  <c r="AK160" i="7"/>
  <c r="AN160" i="7" s="1"/>
  <c r="AO160" i="7" s="1"/>
  <c r="AL160" i="7"/>
  <c r="AJ122" i="7"/>
  <c r="AK122" i="7"/>
  <c r="AN122" i="7" s="1"/>
  <c r="AO122" i="7" s="1"/>
  <c r="AL122" i="7"/>
  <c r="AJ15" i="7"/>
  <c r="AL15" i="7"/>
  <c r="AK15" i="7"/>
  <c r="AN15" i="7" s="1"/>
  <c r="AO15" i="7" s="1"/>
  <c r="AJ68" i="7"/>
  <c r="AK68" i="7"/>
  <c r="AN68" i="7" s="1"/>
  <c r="AO68" i="7" s="1"/>
  <c r="AL68" i="7"/>
  <c r="AJ130" i="7"/>
  <c r="AK130" i="7"/>
  <c r="AN130" i="7" s="1"/>
  <c r="AO130" i="7" s="1"/>
  <c r="AL130" i="7"/>
  <c r="AJ32" i="7"/>
  <c r="AK32" i="7"/>
  <c r="AN32" i="7" s="1"/>
  <c r="AO32" i="7" s="1"/>
  <c r="AL32" i="7"/>
  <c r="AJ28" i="7"/>
  <c r="AK28" i="7"/>
  <c r="AN28" i="7" s="1"/>
  <c r="AO28" i="7" s="1"/>
  <c r="AL28" i="7"/>
  <c r="AJ85" i="7"/>
  <c r="AK85" i="7"/>
  <c r="AN85" i="7" s="1"/>
  <c r="AO85" i="7" s="1"/>
  <c r="AL85" i="7"/>
  <c r="BN22" i="11"/>
  <c r="BP22" i="11" s="1" a="1"/>
  <c r="BP22" i="11" s="1"/>
  <c r="BQ22" i="11" s="1"/>
  <c r="BS22" i="11" s="1"/>
  <c r="BM22" i="11" a="1"/>
  <c r="BM22" i="11" s="1"/>
  <c r="BR22" i="11" s="1"/>
  <c r="AJ150" i="7"/>
  <c r="AK150" i="7"/>
  <c r="AN150" i="7" s="1"/>
  <c r="AO150" i="7" s="1"/>
  <c r="AL150" i="7"/>
  <c r="AJ30" i="7"/>
  <c r="AL30" i="7"/>
  <c r="AK30" i="7"/>
  <c r="AN30" i="7" s="1"/>
  <c r="AO30" i="7" s="1"/>
  <c r="AJ83" i="7"/>
  <c r="AK83" i="7"/>
  <c r="AN83" i="7" s="1"/>
  <c r="AO83" i="7" s="1"/>
  <c r="AL83" i="7"/>
  <c r="AP162" i="7"/>
  <c r="AQ162" i="7"/>
  <c r="AJ92" i="7"/>
  <c r="AL92" i="7"/>
  <c r="AK92" i="7"/>
  <c r="AN92" i="7" s="1"/>
  <c r="AO92" i="7" s="1"/>
  <c r="AJ17" i="7"/>
  <c r="AL17" i="7"/>
  <c r="AK17" i="7"/>
  <c r="AN17" i="7" s="1"/>
  <c r="AO17" i="7" s="1"/>
  <c r="AJ138" i="7"/>
  <c r="AL138" i="7"/>
  <c r="AK138" i="7"/>
  <c r="AN138" i="7" s="1"/>
  <c r="AO138" i="7" s="1"/>
  <c r="AJ178" i="7"/>
  <c r="AK178" i="7"/>
  <c r="AN178" i="7" s="1"/>
  <c r="AO178" i="7" s="1"/>
  <c r="AL178" i="7"/>
  <c r="AJ192" i="7"/>
  <c r="AK192" i="7"/>
  <c r="AN192" i="7" s="1"/>
  <c r="AO192" i="7" s="1"/>
  <c r="AL192" i="7"/>
  <c r="AJ147" i="7"/>
  <c r="AK147" i="7"/>
  <c r="AN147" i="7" s="1"/>
  <c r="AO147" i="7" s="1"/>
  <c r="AL147" i="7"/>
  <c r="AJ182" i="7"/>
  <c r="AL182" i="7"/>
  <c r="AK182" i="7"/>
  <c r="AN182" i="7" s="1"/>
  <c r="AO182" i="7" s="1"/>
  <c r="AP19" i="7"/>
  <c r="AQ19" i="7"/>
  <c r="AJ47" i="7"/>
  <c r="AL47" i="7"/>
  <c r="AK47" i="7"/>
  <c r="AN47" i="7" s="1"/>
  <c r="AO47" i="7" s="1"/>
  <c r="AA22" i="7"/>
  <c r="AC22" i="7"/>
  <c r="AB22" i="7"/>
  <c r="AE22" i="7" s="1"/>
  <c r="AF22" i="7" s="1"/>
  <c r="AH22" i="7" s="1"/>
  <c r="BN110" i="11"/>
  <c r="BP110" i="11" s="1" a="1"/>
  <c r="BP110" i="11" s="1"/>
  <c r="BQ110" i="11" s="1"/>
  <c r="BS110" i="11" s="1"/>
  <c r="BM110" i="11" a="1"/>
  <c r="BM110" i="11" s="1"/>
  <c r="BR110" i="11" s="1"/>
  <c r="BN20" i="11"/>
  <c r="BP20" i="11" s="1" a="1"/>
  <c r="BP20" i="11" s="1"/>
  <c r="BQ20" i="11" s="1"/>
  <c r="BS20" i="11" s="1"/>
  <c r="BM20" i="11" a="1"/>
  <c r="BM20" i="11" s="1"/>
  <c r="BR20" i="11" s="1"/>
  <c r="AP152" i="7"/>
  <c r="AQ152" i="7"/>
  <c r="AP104" i="7"/>
  <c r="AQ104" i="7"/>
  <c r="BN12" i="11"/>
  <c r="BP12" i="11" s="1" a="1"/>
  <c r="BP12" i="11" s="1"/>
  <c r="BQ12" i="11" s="1"/>
  <c r="BS12" i="11" s="1"/>
  <c r="BM12" i="11" a="1"/>
  <c r="BM12" i="11" s="1"/>
  <c r="BR12" i="11" s="1"/>
  <c r="AP193" i="7"/>
  <c r="AQ193" i="7"/>
  <c r="BN265" i="11"/>
  <c r="BP265" i="11" s="1" a="1"/>
  <c r="BP265" i="11" s="1"/>
  <c r="BQ265" i="11" s="1"/>
  <c r="BM265" i="11" a="1"/>
  <c r="BM265" i="11" s="1"/>
  <c r="AP143" i="7"/>
  <c r="AQ143" i="7"/>
  <c r="AP38" i="7"/>
  <c r="AQ38" i="7"/>
  <c r="AJ87" i="7"/>
  <c r="AK87" i="7"/>
  <c r="AN87" i="7" s="1"/>
  <c r="AO87" i="7" s="1"/>
  <c r="AL87" i="7"/>
  <c r="AJ183" i="7"/>
  <c r="AK183" i="7"/>
  <c r="AN183" i="7" s="1"/>
  <c r="AO183" i="7" s="1"/>
  <c r="AL183" i="7"/>
  <c r="AJ89" i="7"/>
  <c r="AK89" i="7"/>
  <c r="AN89" i="7" s="1"/>
  <c r="AO89" i="7" s="1"/>
  <c r="AL89" i="7"/>
  <c r="AJ151" i="7"/>
  <c r="AK151" i="7"/>
  <c r="AN151" i="7" s="1"/>
  <c r="AO151" i="7" s="1"/>
  <c r="AL151" i="7"/>
  <c r="AJ57" i="7"/>
  <c r="AK57" i="7"/>
  <c r="AN57" i="7" s="1"/>
  <c r="AO57" i="7" s="1"/>
  <c r="AL57" i="7"/>
  <c r="AJ149" i="7"/>
  <c r="AK149" i="7"/>
  <c r="AN149" i="7" s="1"/>
  <c r="AO149" i="7" s="1"/>
  <c r="AL149" i="7"/>
  <c r="AJ154" i="7"/>
  <c r="AK154" i="7"/>
  <c r="AN154" i="7" s="1"/>
  <c r="AO154" i="7" s="1"/>
  <c r="AL154" i="7"/>
  <c r="AJ77" i="7"/>
  <c r="AK77" i="7"/>
  <c r="AN77" i="7" s="1"/>
  <c r="AO77" i="7" s="1"/>
  <c r="AL77" i="7"/>
  <c r="AJ67" i="7"/>
  <c r="AL67" i="7"/>
  <c r="AK67" i="7"/>
  <c r="AN67" i="7" s="1"/>
  <c r="AO67" i="7" s="1"/>
  <c r="AJ173" i="7"/>
  <c r="AK173" i="7"/>
  <c r="AN173" i="7" s="1"/>
  <c r="AO173" i="7" s="1"/>
  <c r="AL173" i="7"/>
  <c r="AJ97" i="7"/>
  <c r="AL97" i="7"/>
  <c r="AK97" i="7"/>
  <c r="AN97" i="7" s="1"/>
  <c r="AO97" i="7" s="1"/>
  <c r="AJ58" i="7"/>
  <c r="AL58" i="7"/>
  <c r="AK58" i="7"/>
  <c r="AN58" i="7" s="1"/>
  <c r="AO58" i="7" s="1"/>
  <c r="AJ70" i="7"/>
  <c r="AK70" i="7"/>
  <c r="AN70" i="7" s="1"/>
  <c r="AO70" i="7" s="1"/>
  <c r="AL70" i="7"/>
  <c r="AJ82" i="7"/>
  <c r="AK82" i="7"/>
  <c r="AN82" i="7" s="1"/>
  <c r="AO82" i="7" s="1"/>
  <c r="AL82" i="7"/>
  <c r="AJ26" i="7"/>
  <c r="AK26" i="7"/>
  <c r="AN26" i="7" s="1"/>
  <c r="AO26" i="7" s="1"/>
  <c r="AL26" i="7"/>
  <c r="AJ23" i="7"/>
  <c r="AL23" i="7"/>
  <c r="AK23" i="7"/>
  <c r="AN23" i="7" s="1"/>
  <c r="AO23" i="7" s="1"/>
  <c r="AJ69" i="7"/>
  <c r="AL69" i="7"/>
  <c r="AK69" i="7"/>
  <c r="AN69" i="7" s="1"/>
  <c r="AO69" i="7" s="1"/>
  <c r="AA33" i="7"/>
  <c r="AC33" i="7"/>
  <c r="AB33" i="7"/>
  <c r="AE33" i="7" s="1"/>
  <c r="AF33" i="7" s="1"/>
  <c r="AH33" i="7" s="1"/>
  <c r="AJ185" i="7"/>
  <c r="AK185" i="7"/>
  <c r="AN185" i="7" s="1"/>
  <c r="AO185" i="7" s="1"/>
  <c r="AL185" i="7"/>
  <c r="AJ148" i="7"/>
  <c r="AL148" i="7"/>
  <c r="AK148" i="7"/>
  <c r="AN148" i="7" s="1"/>
  <c r="AO148" i="7" s="1"/>
  <c r="AJ65" i="7"/>
  <c r="AL65" i="7"/>
  <c r="AK65" i="7"/>
  <c r="AN65" i="7" s="1"/>
  <c r="AO65" i="7" s="1"/>
  <c r="AJ177" i="7"/>
  <c r="AL177" i="7"/>
  <c r="AK177" i="7"/>
  <c r="AN177" i="7" s="1"/>
  <c r="AO177" i="7" s="1"/>
  <c r="AJ93" i="7"/>
  <c r="AK93" i="7"/>
  <c r="AN93" i="7" s="1"/>
  <c r="AO93" i="7" s="1"/>
  <c r="AL93" i="7"/>
  <c r="AJ14" i="7"/>
  <c r="AK14" i="7"/>
  <c r="AN14" i="7" s="1"/>
  <c r="AO14" i="7" s="1"/>
  <c r="AL14" i="7"/>
  <c r="AJ64" i="7"/>
  <c r="AK64" i="7"/>
  <c r="AN64" i="7" s="1"/>
  <c r="AO64" i="7" s="1"/>
  <c r="AL64" i="7"/>
  <c r="AJ31" i="7"/>
  <c r="AL31" i="7"/>
  <c r="AK31" i="7"/>
  <c r="AN31" i="7" s="1"/>
  <c r="AO31" i="7" s="1"/>
  <c r="AA163" i="7"/>
  <c r="AC163" i="7"/>
  <c r="AB163" i="7"/>
  <c r="AE163" i="7" s="1"/>
  <c r="AF163" i="7" s="1"/>
  <c r="AH163" i="7" s="1"/>
  <c r="AP197" i="7"/>
  <c r="AQ197" i="7"/>
  <c r="BN259" i="11"/>
  <c r="BP259" i="11" s="1" a="1"/>
  <c r="BP259" i="11" s="1"/>
  <c r="BQ259" i="11" s="1"/>
  <c r="BM259" i="11" a="1"/>
  <c r="BM259" i="11" s="1"/>
  <c r="AJ63" i="7"/>
  <c r="AL63" i="7"/>
  <c r="AK63" i="7"/>
  <c r="AN63" i="7" s="1"/>
  <c r="AO63" i="7" s="1"/>
  <c r="AJ54" i="7"/>
  <c r="AL54" i="7"/>
  <c r="AK54" i="7"/>
  <c r="AN54" i="7" s="1"/>
  <c r="AO54" i="7" s="1"/>
  <c r="AJ119" i="7"/>
  <c r="AK119" i="7"/>
  <c r="AN119" i="7" s="1"/>
  <c r="AO119" i="7" s="1"/>
  <c r="AL119" i="7"/>
  <c r="AA36" i="7"/>
  <c r="AC36" i="7"/>
  <c r="AB36" i="7"/>
  <c r="AE36" i="7" s="1"/>
  <c r="AF36" i="7" s="1"/>
  <c r="AH36" i="7" s="1"/>
  <c r="AJ114" i="7"/>
  <c r="AK114" i="7"/>
  <c r="AN114" i="7" s="1"/>
  <c r="AO114" i="7" s="1"/>
  <c r="AL114" i="7"/>
  <c r="AJ52" i="7"/>
  <c r="AL52" i="7"/>
  <c r="AK52" i="7"/>
  <c r="AN52" i="7" s="1"/>
  <c r="AO52" i="7" s="1"/>
  <c r="AJ51" i="7"/>
  <c r="AL51" i="7"/>
  <c r="AK51" i="7"/>
  <c r="AN51" i="7" s="1"/>
  <c r="AO51" i="7" s="1"/>
  <c r="AJ195" i="7"/>
  <c r="AL195" i="7"/>
  <c r="AK195" i="7"/>
  <c r="AN195" i="7" s="1"/>
  <c r="AO195" i="7" s="1"/>
  <c r="AJ73" i="7"/>
  <c r="AL73" i="7"/>
  <c r="AK73" i="7"/>
  <c r="AN73" i="7" s="1"/>
  <c r="AO73" i="7" s="1"/>
  <c r="AJ156" i="7"/>
  <c r="AK156" i="7"/>
  <c r="AN156" i="7" s="1"/>
  <c r="AO156" i="7" s="1"/>
  <c r="AL156" i="7"/>
  <c r="AJ44" i="7"/>
  <c r="AK44" i="7"/>
  <c r="AN44" i="7" s="1"/>
  <c r="AO44" i="7" s="1"/>
  <c r="AL44" i="7"/>
  <c r="AJ61" i="7"/>
  <c r="AL61" i="7"/>
  <c r="AK61" i="7"/>
  <c r="AN61" i="7" s="1"/>
  <c r="AO61" i="7" s="1"/>
  <c r="AJ48" i="7"/>
  <c r="AL48" i="7"/>
  <c r="AK48" i="7"/>
  <c r="AN48" i="7" s="1"/>
  <c r="AO48" i="7" s="1"/>
  <c r="AJ142" i="7"/>
  <c r="AK142" i="7"/>
  <c r="AN142" i="7" s="1"/>
  <c r="AO142" i="7" s="1"/>
  <c r="AL142" i="7"/>
  <c r="AP8" i="7"/>
  <c r="AQ8" i="7"/>
  <c r="BN278" i="11"/>
  <c r="BP278" i="11" s="1" a="1"/>
  <c r="BP278" i="11" s="1"/>
  <c r="BQ278" i="11" s="1"/>
  <c r="BM278" i="11" a="1"/>
  <c r="BM278" i="11" s="1"/>
  <c r="AP102" i="7"/>
  <c r="AQ102" i="7"/>
  <c r="BN15" i="11"/>
  <c r="BP15" i="11" s="1" a="1"/>
  <c r="BP15" i="11" s="1"/>
  <c r="BQ15" i="11" s="1"/>
  <c r="BS15" i="11" s="1"/>
  <c r="BM15" i="11" a="1"/>
  <c r="BM15" i="11" s="1"/>
  <c r="BR15" i="11" s="1"/>
  <c r="AP103" i="7"/>
  <c r="AQ103" i="7"/>
  <c r="AJ79" i="7"/>
  <c r="AK79" i="7"/>
  <c r="AN79" i="7" s="1"/>
  <c r="AO79" i="7" s="1"/>
  <c r="AL79" i="7"/>
  <c r="AJ167" i="7"/>
  <c r="AK167" i="7"/>
  <c r="AN167" i="7" s="1"/>
  <c r="AO167" i="7" s="1"/>
  <c r="AL167" i="7"/>
  <c r="AJ155" i="7"/>
  <c r="AK155" i="7"/>
  <c r="AN155" i="7" s="1"/>
  <c r="AO155" i="7" s="1"/>
  <c r="AL155" i="7"/>
  <c r="AJ5" i="7"/>
  <c r="AK5" i="7"/>
  <c r="AN5" i="7" s="1"/>
  <c r="AO5" i="7" s="1"/>
  <c r="AL5" i="7"/>
  <c r="AJ66" i="7"/>
  <c r="AK66" i="7"/>
  <c r="AN66" i="7" s="1"/>
  <c r="AO66" i="7" s="1"/>
  <c r="AL66" i="7"/>
  <c r="AJ120" i="7"/>
  <c r="AK120" i="7"/>
  <c r="AN120" i="7" s="1"/>
  <c r="AO120" i="7" s="1"/>
  <c r="AL120" i="7"/>
  <c r="AJ131" i="7"/>
  <c r="AK131" i="7"/>
  <c r="AN131" i="7" s="1"/>
  <c r="AO131" i="7" s="1"/>
  <c r="AL131" i="7"/>
  <c r="AJ127" i="7"/>
  <c r="AK127" i="7"/>
  <c r="AN127" i="7" s="1"/>
  <c r="AO127" i="7" s="1"/>
  <c r="AL127" i="7"/>
  <c r="AJ6" i="7"/>
  <c r="AL6" i="7"/>
  <c r="AK6" i="7"/>
  <c r="AN6" i="7" s="1"/>
  <c r="AO6" i="7" s="1"/>
  <c r="AJ24" i="7"/>
  <c r="AK24" i="7"/>
  <c r="AN24" i="7" s="1"/>
  <c r="AO24" i="7" s="1"/>
  <c r="AL24" i="7"/>
  <c r="AJ7" i="7"/>
  <c r="AK7" i="7"/>
  <c r="AN7" i="7" s="1"/>
  <c r="AO7" i="7" s="1"/>
  <c r="AL7" i="7"/>
  <c r="AJ123" i="7"/>
  <c r="AK123" i="7"/>
  <c r="AN123" i="7" s="1"/>
  <c r="AO123" i="7" s="1"/>
  <c r="AL123" i="7"/>
  <c r="AJ200" i="7"/>
  <c r="AL200" i="7"/>
  <c r="AK200" i="7"/>
  <c r="AN200" i="7" s="1"/>
  <c r="AO200" i="7" s="1"/>
  <c r="AA194" i="7"/>
  <c r="AC194" i="7"/>
  <c r="AB194" i="7"/>
  <c r="AE194" i="7" s="1"/>
  <c r="AF194" i="7" s="1"/>
  <c r="AH194" i="7" s="1"/>
  <c r="AJ112" i="7"/>
  <c r="AK112" i="7"/>
  <c r="AN112" i="7" s="1"/>
  <c r="AO112" i="7" s="1"/>
  <c r="AL112" i="7"/>
  <c r="AJ172" i="7"/>
  <c r="AK172" i="7"/>
  <c r="AN172" i="7" s="1"/>
  <c r="AO172" i="7" s="1"/>
  <c r="AL172" i="7"/>
  <c r="AJ146" i="7"/>
  <c r="AK146" i="7"/>
  <c r="AN146" i="7" s="1"/>
  <c r="AO146" i="7" s="1"/>
  <c r="AL146" i="7"/>
  <c r="AP184" i="7"/>
  <c r="AQ184" i="7"/>
  <c r="AJ181" i="7"/>
  <c r="AK181" i="7"/>
  <c r="AN181" i="7" s="1"/>
  <c r="AO181" i="7" s="1"/>
  <c r="AL181" i="7"/>
  <c r="CX56" i="11"/>
  <c r="CV56" i="11"/>
  <c r="CQ56" i="11"/>
  <c r="CR56" i="11" s="1"/>
  <c r="AJ136" i="7"/>
  <c r="AK136" i="7"/>
  <c r="AN136" i="7" s="1"/>
  <c r="AO136" i="7" s="1"/>
  <c r="AL136" i="7"/>
  <c r="AJ34" i="7"/>
  <c r="AK34" i="7"/>
  <c r="AN34" i="7" s="1"/>
  <c r="AO34" i="7" s="1"/>
  <c r="AL34" i="7"/>
  <c r="AJ75" i="7"/>
  <c r="AK75" i="7"/>
  <c r="AN75" i="7" s="1"/>
  <c r="AO75" i="7" s="1"/>
  <c r="AL75" i="7"/>
  <c r="AJ109" i="7"/>
  <c r="AK109" i="7"/>
  <c r="AN109" i="7" s="1"/>
  <c r="AO109" i="7" s="1"/>
  <c r="AL109" i="7"/>
  <c r="AJ88" i="7"/>
  <c r="AL88" i="7"/>
  <c r="AK88" i="7"/>
  <c r="AN88" i="7" s="1"/>
  <c r="AO88" i="7" s="1"/>
  <c r="AJ137" i="7"/>
  <c r="AK137" i="7"/>
  <c r="AN137" i="7" s="1"/>
  <c r="AO137" i="7" s="1"/>
  <c r="AL137" i="7"/>
  <c r="AJ60" i="7"/>
  <c r="AK60" i="7"/>
  <c r="AN60" i="7" s="1"/>
  <c r="AO60" i="7" s="1"/>
  <c r="AL60" i="7"/>
  <c r="AJ45" i="7"/>
  <c r="AK45" i="7"/>
  <c r="AN45" i="7" s="1"/>
  <c r="AO45" i="7" s="1"/>
  <c r="AL45" i="7"/>
  <c r="AJ74" i="7"/>
  <c r="AK74" i="7"/>
  <c r="AN74" i="7" s="1"/>
  <c r="AO74" i="7" s="1"/>
  <c r="AL74" i="7"/>
  <c r="AJ140" i="7"/>
  <c r="AK140" i="7"/>
  <c r="AN140" i="7" s="1"/>
  <c r="AO140" i="7" s="1"/>
  <c r="AL140" i="7"/>
  <c r="AJ125" i="7"/>
  <c r="AL125" i="7"/>
  <c r="AK125" i="7"/>
  <c r="AN125" i="7" s="1"/>
  <c r="AO125" i="7" s="1"/>
  <c r="AJ99" i="7"/>
  <c r="AK99" i="7"/>
  <c r="AN99" i="7" s="1"/>
  <c r="AO99" i="7" s="1"/>
  <c r="AL99" i="7"/>
  <c r="AJ49" i="7"/>
  <c r="AK49" i="7"/>
  <c r="AN49" i="7" s="1"/>
  <c r="AO49" i="7" s="1"/>
  <c r="AL49" i="7"/>
  <c r="AJ180" i="7"/>
  <c r="AL180" i="7"/>
  <c r="AK180" i="7"/>
  <c r="AN180" i="7" s="1"/>
  <c r="AO180" i="7" s="1"/>
  <c r="AA129" i="7"/>
  <c r="AC129" i="7"/>
  <c r="AB129" i="7"/>
  <c r="AE129" i="7" s="1"/>
  <c r="AF129" i="7" s="1"/>
  <c r="AH129" i="7" s="1"/>
  <c r="BN257" i="11"/>
  <c r="BP257" i="11" s="1" a="1"/>
  <c r="BP257" i="11" s="1"/>
  <c r="BQ257" i="11" s="1"/>
  <c r="BM257" i="11" a="1"/>
  <c r="BM257" i="11" s="1"/>
  <c r="AA171" i="7"/>
  <c r="AC171" i="7"/>
  <c r="AB171" i="7"/>
  <c r="AE171" i="7" s="1"/>
  <c r="AF171" i="7" s="1"/>
  <c r="AH171" i="7" s="1"/>
  <c r="AJ187" i="7"/>
  <c r="AK187" i="7"/>
  <c r="AN187" i="7" s="1"/>
  <c r="AO187" i="7" s="1"/>
  <c r="AL187" i="7"/>
  <c r="AJ20" i="7"/>
  <c r="AL20" i="7"/>
  <c r="AK20" i="7"/>
  <c r="AN20" i="7" s="1"/>
  <c r="AO20" i="7" s="1"/>
  <c r="AJ86" i="7"/>
  <c r="AL86" i="7"/>
  <c r="AK86" i="7"/>
  <c r="AN86" i="7" s="1"/>
  <c r="AO86" i="7" s="1"/>
  <c r="AJ4" i="7"/>
  <c r="AK4" i="7"/>
  <c r="AN4" i="7" s="1"/>
  <c r="AO4" i="7" s="1"/>
  <c r="AL4" i="7"/>
  <c r="AJ10" i="7"/>
  <c r="AK10" i="7"/>
  <c r="AN10" i="7" s="1"/>
  <c r="AO10" i="7" s="1"/>
  <c r="AL10" i="7"/>
  <c r="AJ37" i="7"/>
  <c r="AK37" i="7"/>
  <c r="AN37" i="7" s="1"/>
  <c r="AO37" i="7" s="1"/>
  <c r="AL37" i="7"/>
  <c r="AJ139" i="7"/>
  <c r="AL139" i="7"/>
  <c r="AK139" i="7"/>
  <c r="AN139" i="7" s="1"/>
  <c r="AO139" i="7" s="1"/>
  <c r="AJ40" i="7"/>
  <c r="AK40" i="7"/>
  <c r="AN40" i="7" s="1"/>
  <c r="AO40" i="7" s="1"/>
  <c r="AL40" i="7"/>
  <c r="BN247" i="11"/>
  <c r="BP247" i="11" s="1" a="1"/>
  <c r="BP247" i="11" s="1"/>
  <c r="BQ247" i="11" s="1"/>
  <c r="BM247" i="11" a="1"/>
  <c r="BM247" i="11" s="1"/>
  <c r="AP179" i="7"/>
  <c r="AQ179" i="7"/>
  <c r="AP169" i="7"/>
  <c r="AQ169" i="7"/>
  <c r="BN308" i="11"/>
  <c r="BP308" i="11" s="1" a="1"/>
  <c r="BP308" i="11" s="1"/>
  <c r="BQ308" i="11" s="1"/>
  <c r="BM308" i="11" a="1"/>
  <c r="BM308" i="11" s="1"/>
  <c r="BN282" i="11"/>
  <c r="BP282" i="11" s="1" a="1"/>
  <c r="BP282" i="11" s="1"/>
  <c r="BQ282" i="11" s="1"/>
  <c r="BM282" i="11" a="1"/>
  <c r="BM282" i="11" s="1"/>
  <c r="BN280" i="11"/>
  <c r="BP280" i="11" s="1" a="1"/>
  <c r="BP280" i="11" s="1"/>
  <c r="BQ280" i="11" s="1"/>
  <c r="BM280" i="11" a="1"/>
  <c r="BM280" i="11" s="1"/>
  <c r="BN266" i="11"/>
  <c r="BP266" i="11" s="1" a="1"/>
  <c r="BP266" i="11" s="1"/>
  <c r="BQ266" i="11" s="1"/>
  <c r="BM266" i="11" a="1"/>
  <c r="BM266" i="11" s="1"/>
  <c r="CB8" i="11"/>
  <c r="CC8" i="11" s="1"/>
  <c r="BY8" i="11"/>
  <c r="BZ8" i="11" s="1"/>
  <c r="CA8" i="11" s="1"/>
  <c r="BU43" i="11"/>
  <c r="BX43" i="11" s="1"/>
  <c r="CE43" i="11" s="1"/>
  <c r="BU143" i="11"/>
  <c r="BX143" i="11" s="1"/>
  <c r="CE143" i="11" s="1"/>
  <c r="CB125" i="11"/>
  <c r="CC125" i="11" s="1"/>
  <c r="BY125" i="11"/>
  <c r="BZ125" i="11" s="1"/>
  <c r="CA125" i="11" s="1"/>
  <c r="BU17" i="11"/>
  <c r="BX17" i="11" s="1"/>
  <c r="CE17" i="11" s="1"/>
  <c r="CB183" i="11"/>
  <c r="CC183" i="11" s="1"/>
  <c r="BY183" i="11"/>
  <c r="BZ183" i="11" s="1"/>
  <c r="CA183" i="11" s="1"/>
  <c r="BU3" i="11"/>
  <c r="BX3" i="11" s="1"/>
  <c r="CE3" i="11" s="1"/>
  <c r="BU158" i="11"/>
  <c r="BX158" i="11" s="1"/>
  <c r="CE158" i="11" s="1"/>
  <c r="CB137" i="11"/>
  <c r="CC137" i="11" s="1"/>
  <c r="BY137" i="11"/>
  <c r="BZ137" i="11" s="1"/>
  <c r="CA137" i="11" s="1"/>
  <c r="CB100" i="11"/>
  <c r="CC100" i="11" s="1"/>
  <c r="BY100" i="11"/>
  <c r="BZ100" i="11" s="1"/>
  <c r="CA100" i="11" s="1"/>
  <c r="BU28" i="11"/>
  <c r="BX28" i="11" s="1"/>
  <c r="CE28" i="11" s="1"/>
  <c r="AP134" i="7"/>
  <c r="AQ134" i="7"/>
  <c r="BU200" i="11"/>
  <c r="BX200" i="11" s="1"/>
  <c r="CE200" i="11" s="1"/>
  <c r="BU10" i="11"/>
  <c r="BX10" i="11" s="1"/>
  <c r="CE10" i="11" s="1"/>
  <c r="CP24" i="11"/>
  <c r="BV24" i="11"/>
  <c r="CP31" i="11"/>
  <c r="BV31" i="11"/>
  <c r="AJ189" i="7"/>
  <c r="AK189" i="7"/>
  <c r="AN189" i="7" s="1"/>
  <c r="AO189" i="7" s="1"/>
  <c r="AL189" i="7"/>
  <c r="CP87" i="11"/>
  <c r="BV87" i="11"/>
  <c r="BW132" i="11"/>
  <c r="BT132" i="11"/>
  <c r="AJ41" i="7"/>
  <c r="AL41" i="7"/>
  <c r="AK41" i="7"/>
  <c r="AN41" i="7" s="1"/>
  <c r="AO41" i="7" s="1"/>
  <c r="AJ132" i="7"/>
  <c r="AK132" i="7"/>
  <c r="AN132" i="7" s="1"/>
  <c r="AO132" i="7" s="1"/>
  <c r="AL132" i="7"/>
  <c r="BU146" i="11"/>
  <c r="BX146" i="11" s="1"/>
  <c r="CE146" i="11" s="1"/>
  <c r="CB173" i="11"/>
  <c r="CC173" i="11" s="1"/>
  <c r="BY173" i="11"/>
  <c r="BZ173" i="11" s="1"/>
  <c r="CA173" i="11" s="1"/>
  <c r="AJ59" i="7"/>
  <c r="AK59" i="7"/>
  <c r="AN59" i="7" s="1"/>
  <c r="AO59" i="7" s="1"/>
  <c r="AL59" i="7"/>
  <c r="CP198" i="11"/>
  <c r="BV198" i="11"/>
  <c r="AJ53" i="7"/>
  <c r="AK53" i="7"/>
  <c r="AN53" i="7" s="1"/>
  <c r="AO53" i="7" s="1"/>
  <c r="AL53" i="7"/>
  <c r="AJ174" i="7"/>
  <c r="AK174" i="7"/>
  <c r="AN174" i="7" s="1"/>
  <c r="AO174" i="7" s="1"/>
  <c r="AL174" i="7"/>
  <c r="CB152" i="11"/>
  <c r="CC152" i="11" s="1"/>
  <c r="BY152" i="11"/>
  <c r="BZ152" i="11" s="1"/>
  <c r="CA152" i="11" s="1"/>
  <c r="BU136" i="11"/>
  <c r="BX136" i="11" s="1"/>
  <c r="CE136" i="11" s="1"/>
  <c r="AJ190" i="7"/>
  <c r="AK190" i="7"/>
  <c r="AN190" i="7" s="1"/>
  <c r="AO190" i="7" s="1"/>
  <c r="AL190" i="7"/>
  <c r="AJ55" i="7"/>
  <c r="AK55" i="7"/>
  <c r="AN55" i="7" s="1"/>
  <c r="AO55" i="7" s="1"/>
  <c r="AL55" i="7"/>
  <c r="BU163" i="11"/>
  <c r="BX163" i="11" s="1"/>
  <c r="CE163" i="11" s="1"/>
  <c r="BW129" i="11"/>
  <c r="BT129" i="11"/>
  <c r="AJ186" i="7"/>
  <c r="AL186" i="7"/>
  <c r="AK186" i="7"/>
  <c r="AN186" i="7" s="1"/>
  <c r="AO186" i="7" s="1"/>
  <c r="BU111" i="11"/>
  <c r="BX111" i="11" s="1"/>
  <c r="CE111" i="11" s="1"/>
  <c r="CP47" i="11"/>
  <c r="BV47" i="11"/>
  <c r="CP38" i="11"/>
  <c r="BV38" i="11"/>
  <c r="AJ9" i="7"/>
  <c r="AL9" i="7"/>
  <c r="AK9" i="7"/>
  <c r="AN9" i="7" s="1"/>
  <c r="AO9" i="7" s="1"/>
  <c r="AJ80" i="7"/>
  <c r="AK80" i="7"/>
  <c r="AN80" i="7" s="1"/>
  <c r="AO80" i="7" s="1"/>
  <c r="AL80" i="7"/>
  <c r="CB166" i="11"/>
  <c r="CC166" i="11" s="1"/>
  <c r="BY166" i="11"/>
  <c r="BZ166" i="11" s="1"/>
  <c r="CA166" i="11" s="1"/>
  <c r="CB63" i="11"/>
  <c r="CC63" i="11" s="1"/>
  <c r="BY63" i="11"/>
  <c r="BZ63" i="11" s="1"/>
  <c r="CA63" i="11" s="1"/>
  <c r="BW71" i="11"/>
  <c r="BT71" i="11"/>
  <c r="BU7" i="11"/>
  <c r="BX7" i="11" s="1"/>
  <c r="CE7" i="11" s="1"/>
  <c r="BU34" i="11"/>
  <c r="BX34" i="11" s="1"/>
  <c r="CE34" i="11" s="1"/>
  <c r="CP36" i="11"/>
  <c r="BV36" i="11"/>
  <c r="BN300" i="11"/>
  <c r="BP300" i="11" s="1" a="1"/>
  <c r="BP300" i="11" s="1"/>
  <c r="BQ300" i="11" s="1"/>
  <c r="BM300" i="11" a="1"/>
  <c r="BM300" i="11" s="1"/>
  <c r="AJ153" i="7"/>
  <c r="AL153" i="7"/>
  <c r="AK153" i="7"/>
  <c r="AN153" i="7" s="1"/>
  <c r="AO153" i="7" s="1"/>
  <c r="CB178" i="11"/>
  <c r="CC178" i="11" s="1"/>
  <c r="BY178" i="11"/>
  <c r="BZ178" i="11" s="1"/>
  <c r="CA178" i="11" s="1"/>
  <c r="CP52" i="11"/>
  <c r="BV52" i="11"/>
  <c r="CP72" i="11"/>
  <c r="BV72" i="11"/>
  <c r="BW109" i="11"/>
  <c r="BT109" i="11"/>
  <c r="BN304" i="11"/>
  <c r="BP304" i="11" s="1" a="1"/>
  <c r="BP304" i="11" s="1"/>
  <c r="BQ304" i="11" s="1"/>
  <c r="BM304" i="11" a="1"/>
  <c r="BM304" i="11" s="1"/>
  <c r="BW145" i="11"/>
  <c r="BT145" i="11"/>
  <c r="BU193" i="11"/>
  <c r="BX193" i="11" s="1"/>
  <c r="CE193" i="11" s="1"/>
  <c r="BW68" i="11"/>
  <c r="BT68" i="11"/>
  <c r="BU118" i="11"/>
  <c r="BX118" i="11" s="1"/>
  <c r="CE118" i="11" s="1"/>
  <c r="BN75" i="11"/>
  <c r="BP75" i="11" s="1" a="1"/>
  <c r="BP75" i="11" s="1"/>
  <c r="BQ75" i="11" s="1"/>
  <c r="BS75" i="11" s="1"/>
  <c r="BM75" i="11" a="1"/>
  <c r="BM75" i="11" s="1"/>
  <c r="BR75" i="11" s="1"/>
  <c r="CP160" i="11"/>
  <c r="BV160" i="11"/>
  <c r="CP170" i="11"/>
  <c r="BV170" i="11"/>
  <c r="CP50" i="11"/>
  <c r="BV50" i="11"/>
  <c r="BW199" i="11"/>
  <c r="BT199" i="11"/>
  <c r="CB146" i="11"/>
  <c r="CC146" i="11" s="1"/>
  <c r="BY146" i="11"/>
  <c r="BZ146" i="11" s="1"/>
  <c r="CA146" i="11" s="1"/>
  <c r="BU8" i="11"/>
  <c r="BX8" i="11" s="1"/>
  <c r="CE8" i="11" s="1"/>
  <c r="BU141" i="11"/>
  <c r="BX141" i="11" s="1"/>
  <c r="CE141" i="11" s="1"/>
  <c r="CB127" i="11"/>
  <c r="CC127" i="11" s="1"/>
  <c r="BY127" i="11"/>
  <c r="BZ127" i="11" s="1"/>
  <c r="CA127" i="11" s="1"/>
  <c r="CB133" i="11"/>
  <c r="CC133" i="11" s="1"/>
  <c r="BY133" i="11"/>
  <c r="BZ133" i="11" s="1"/>
  <c r="CA133" i="11" s="1"/>
  <c r="BU58" i="11"/>
  <c r="BX58" i="11" s="1"/>
  <c r="CB157" i="11"/>
  <c r="CC157" i="11" s="1"/>
  <c r="BY157" i="11"/>
  <c r="BZ157" i="11" s="1"/>
  <c r="CA157" i="11" s="1"/>
  <c r="CB163" i="11"/>
  <c r="CC163" i="11" s="1"/>
  <c r="BY163" i="11"/>
  <c r="BZ163" i="11" s="1"/>
  <c r="CA163" i="11" s="1"/>
  <c r="CB195" i="11"/>
  <c r="CC195" i="11" s="1"/>
  <c r="BY195" i="11"/>
  <c r="BZ195" i="11" s="1"/>
  <c r="CA195" i="11" s="1"/>
  <c r="CB135" i="11"/>
  <c r="CC135" i="11" s="1"/>
  <c r="BY135" i="11"/>
  <c r="BZ135" i="11" s="1"/>
  <c r="CA135" i="11" s="1"/>
  <c r="BU140" i="11"/>
  <c r="BX140" i="11" s="1"/>
  <c r="CE140" i="11" s="1"/>
  <c r="CB34" i="11"/>
  <c r="CC34" i="11" s="1"/>
  <c r="BY34" i="11"/>
  <c r="BZ34" i="11" s="1"/>
  <c r="CA34" i="11" s="1"/>
  <c r="CK168" i="11"/>
  <c r="CJ168" i="11"/>
  <c r="CI168" i="11"/>
  <c r="CH168" i="11"/>
  <c r="CG168" i="11"/>
  <c r="CF168" i="11"/>
  <c r="CD168" i="11"/>
  <c r="CK128" i="11"/>
  <c r="CJ128" i="11"/>
  <c r="CI128" i="11"/>
  <c r="CH128" i="11"/>
  <c r="CG128" i="11"/>
  <c r="CF128" i="11"/>
  <c r="CD128" i="11"/>
  <c r="CB193" i="11"/>
  <c r="CC193" i="11" s="1"/>
  <c r="BY193" i="11"/>
  <c r="BZ193" i="11" s="1"/>
  <c r="CA193" i="11" s="1"/>
  <c r="BU182" i="11"/>
  <c r="BX182" i="11" s="1"/>
  <c r="CE182" i="11" s="1"/>
  <c r="BU37" i="11"/>
  <c r="BX37" i="11" s="1"/>
  <c r="CE37" i="11" s="1"/>
  <c r="BU2" i="11"/>
  <c r="BX2" i="11" s="1"/>
  <c r="CE2" i="11" s="1"/>
  <c r="BU120" i="11"/>
  <c r="BX120" i="11" s="1"/>
  <c r="CE120" i="11" s="1"/>
  <c r="CB159" i="11"/>
  <c r="CC159" i="11" s="1"/>
  <c r="BY159" i="11"/>
  <c r="BZ159" i="11" s="1"/>
  <c r="CA159" i="11" s="1"/>
  <c r="AP107" i="7"/>
  <c r="AQ107" i="7"/>
  <c r="BW112" i="11"/>
  <c r="BT112" i="11"/>
  <c r="CP164" i="11"/>
  <c r="BV164" i="11"/>
  <c r="BW92" i="11"/>
  <c r="BT92" i="11"/>
  <c r="CP149" i="11"/>
  <c r="BV149" i="11"/>
  <c r="BW165" i="11"/>
  <c r="BT165" i="11"/>
  <c r="CP184" i="11"/>
  <c r="BV184" i="11"/>
  <c r="CP131" i="11"/>
  <c r="BV131" i="11"/>
  <c r="BN269" i="11"/>
  <c r="BP269" i="11" s="1" a="1"/>
  <c r="BP269" i="11" s="1"/>
  <c r="BQ269" i="11" s="1"/>
  <c r="BM269" i="11" a="1"/>
  <c r="BM269" i="11" s="1"/>
  <c r="CP44" i="11"/>
  <c r="BV44" i="11"/>
  <c r="CP49" i="11"/>
  <c r="BV49" i="11"/>
  <c r="BW107" i="11"/>
  <c r="BT107" i="11"/>
  <c r="AP108" i="7"/>
  <c r="AQ108" i="7"/>
  <c r="AP161" i="7"/>
  <c r="AQ161" i="7"/>
  <c r="AP116" i="7"/>
  <c r="AQ116" i="7"/>
  <c r="CP86" i="11"/>
  <c r="BV86" i="11"/>
  <c r="BW65" i="11"/>
  <c r="BT65" i="11"/>
  <c r="CP16" i="11"/>
  <c r="BV16" i="11"/>
  <c r="BW77" i="11"/>
  <c r="BT77" i="11"/>
  <c r="CP82" i="11"/>
  <c r="BV82" i="11"/>
  <c r="CP148" i="11"/>
  <c r="BV148" i="11"/>
  <c r="BN21" i="11"/>
  <c r="BP21" i="11" s="1" a="1"/>
  <c r="BP21" i="11" s="1"/>
  <c r="BQ21" i="11" s="1"/>
  <c r="BS21" i="11" s="1"/>
  <c r="BM21" i="11" a="1"/>
  <c r="BM21" i="11" s="1"/>
  <c r="BR21" i="11" s="1"/>
  <c r="CP117" i="11"/>
  <c r="BV117" i="11"/>
  <c r="BN42" i="11"/>
  <c r="BP42" i="11" s="1" a="1"/>
  <c r="BP42" i="11" s="1"/>
  <c r="BQ42" i="11" s="1"/>
  <c r="BS42" i="11" s="1"/>
  <c r="BM42" i="11" a="1"/>
  <c r="BM42" i="11" s="1"/>
  <c r="BR42" i="11" s="1"/>
  <c r="BN310" i="11"/>
  <c r="BP310" i="11" s="1" a="1"/>
  <c r="BP310" i="11" s="1"/>
  <c r="BQ310" i="11" s="1"/>
  <c r="BM310" i="11" a="1"/>
  <c r="BM310" i="11" s="1"/>
  <c r="BN27" i="11"/>
  <c r="BP27" i="11" s="1" a="1"/>
  <c r="BP27" i="11" s="1"/>
  <c r="BQ27" i="11" s="1"/>
  <c r="BS27" i="11" s="1"/>
  <c r="BM27" i="11" a="1"/>
  <c r="BM27" i="11" s="1"/>
  <c r="BR27" i="11" s="1"/>
  <c r="BW177" i="11"/>
  <c r="BT177" i="11"/>
  <c r="CP91" i="11"/>
  <c r="BV91" i="11"/>
  <c r="BW33" i="11"/>
  <c r="BT33" i="11"/>
  <c r="BW11" i="11"/>
  <c r="BT11" i="11"/>
  <c r="CP40" i="11"/>
  <c r="BV40" i="11"/>
  <c r="AP175" i="7"/>
  <c r="AQ175" i="7"/>
  <c r="BW176" i="11"/>
  <c r="BT176" i="11"/>
  <c r="BN4" i="11"/>
  <c r="BP4" i="11" s="1" a="1"/>
  <c r="BP4" i="11" s="1"/>
  <c r="BQ4" i="11" s="1"/>
  <c r="BS4" i="11" s="1"/>
  <c r="BM4" i="11" a="1"/>
  <c r="BM4" i="11" s="1"/>
  <c r="BR4" i="11" s="1"/>
  <c r="CP62" i="11"/>
  <c r="BV62" i="11"/>
  <c r="CP116" i="11"/>
  <c r="BV116" i="11"/>
  <c r="BW35" i="11"/>
  <c r="BT35" i="11"/>
  <c r="BW89" i="11"/>
  <c r="BT89" i="11"/>
  <c r="CP169" i="11"/>
  <c r="BV169" i="11"/>
  <c r="BW153" i="11"/>
  <c r="BT153" i="11"/>
  <c r="CP191" i="11"/>
  <c r="BV191" i="11"/>
  <c r="BW85" i="11"/>
  <c r="BT85" i="11"/>
  <c r="CP76" i="11"/>
  <c r="BV76" i="11"/>
  <c r="BW197" i="11"/>
  <c r="BT197" i="11"/>
  <c r="CP134" i="11"/>
  <c r="BV134" i="11"/>
  <c r="CP130" i="11"/>
  <c r="BV130" i="11"/>
  <c r="CP84" i="11"/>
  <c r="BV84" i="11"/>
  <c r="AP168" i="7"/>
  <c r="AQ168" i="7"/>
  <c r="CP51" i="11"/>
  <c r="BV51" i="11"/>
  <c r="BN291" i="11"/>
  <c r="BP291" i="11" s="1" a="1"/>
  <c r="BP291" i="11" s="1"/>
  <c r="BQ291" i="11" s="1"/>
  <c r="BM291" i="11" a="1"/>
  <c r="BM291" i="11" s="1"/>
  <c r="AP188" i="7"/>
  <c r="AQ188" i="7"/>
  <c r="BU187" i="11"/>
  <c r="BX187" i="11" s="1"/>
  <c r="CE187" i="11" s="1"/>
  <c r="AS95" i="7"/>
  <c r="AU95" i="7"/>
  <c r="AT95" i="7"/>
  <c r="AW95" i="7" s="1"/>
  <c r="AX95" i="7" s="1"/>
  <c r="AZ95" i="7" s="1"/>
  <c r="CB46" i="11"/>
  <c r="CC46" i="11" s="1"/>
  <c r="BY46" i="11"/>
  <c r="BZ46" i="11" s="1"/>
  <c r="CA46" i="11" s="1"/>
  <c r="BU166" i="11"/>
  <c r="BX166" i="11" s="1"/>
  <c r="CE166" i="11" s="1"/>
  <c r="CB122" i="11"/>
  <c r="CC122" i="11" s="1"/>
  <c r="BY122" i="11"/>
  <c r="BZ122" i="11" s="1"/>
  <c r="CA122" i="11" s="1"/>
  <c r="CB189" i="11"/>
  <c r="CC189" i="11" s="1"/>
  <c r="BY189" i="11"/>
  <c r="BZ189" i="11" s="1"/>
  <c r="CA189" i="11" s="1"/>
  <c r="BU152" i="11"/>
  <c r="BX152" i="11" s="1"/>
  <c r="CE152" i="11" s="1"/>
  <c r="CB58" i="11"/>
  <c r="CC58" i="11" s="1"/>
  <c r="BY58" i="11"/>
  <c r="BZ58" i="11" s="1"/>
  <c r="CA58" i="11" s="1"/>
  <c r="BU53" i="11"/>
  <c r="BX53" i="11" s="1"/>
  <c r="CE53" i="11" s="1"/>
  <c r="CB194" i="11"/>
  <c r="CC194" i="11" s="1"/>
  <c r="BY194" i="11"/>
  <c r="BZ194" i="11" s="1"/>
  <c r="CA194" i="11" s="1"/>
  <c r="CB192" i="11"/>
  <c r="CC192" i="11" s="1"/>
  <c r="BY192" i="11"/>
  <c r="BZ192" i="11" s="1"/>
  <c r="CA192" i="11" s="1"/>
  <c r="BU88" i="11"/>
  <c r="BX88" i="11" s="1"/>
  <c r="CE88" i="11" s="1"/>
  <c r="BU90" i="11"/>
  <c r="BX90" i="11" s="1"/>
  <c r="CE90" i="11" s="1"/>
  <c r="CB140" i="11"/>
  <c r="CC140" i="11" s="1"/>
  <c r="BY140" i="11"/>
  <c r="BZ140" i="11" s="1"/>
  <c r="CA140" i="11" s="1"/>
  <c r="CB19" i="11"/>
  <c r="CC19" i="11" s="1"/>
  <c r="BY19" i="11"/>
  <c r="BZ19" i="11" s="1"/>
  <c r="CA19" i="11" s="1"/>
  <c r="BU178" i="11"/>
  <c r="BX178" i="11" s="1"/>
  <c r="CE178" i="11" s="1"/>
  <c r="BU61" i="11"/>
  <c r="BX61" i="11" s="1"/>
  <c r="CE61" i="11" s="1"/>
  <c r="BU124" i="11"/>
  <c r="BX124" i="11" s="1"/>
  <c r="CE124" i="11" s="1"/>
  <c r="AS96" i="7"/>
  <c r="AT96" i="7"/>
  <c r="AW96" i="7" s="1"/>
  <c r="AX96" i="7" s="1"/>
  <c r="AZ96" i="7" s="1"/>
  <c r="AU96" i="7"/>
  <c r="CP113" i="11"/>
  <c r="BV113" i="11"/>
  <c r="BW24" i="11"/>
  <c r="BT24" i="11"/>
  <c r="BW31" i="11"/>
  <c r="BT31" i="11"/>
  <c r="AA191" i="7"/>
  <c r="AC191" i="7"/>
  <c r="AB191" i="7"/>
  <c r="AE191" i="7" s="1"/>
  <c r="AF191" i="7" s="1"/>
  <c r="AH191" i="7" s="1"/>
  <c r="AJ115" i="7"/>
  <c r="AK115" i="7"/>
  <c r="AN115" i="7" s="1"/>
  <c r="AO115" i="7" s="1"/>
  <c r="AL115" i="7"/>
  <c r="BW87" i="11"/>
  <c r="BT87" i="11"/>
  <c r="CB79" i="11"/>
  <c r="CC79" i="11" s="1"/>
  <c r="BY79" i="11"/>
  <c r="BZ79" i="11" s="1"/>
  <c r="CA79" i="11" s="1"/>
  <c r="BU78" i="11"/>
  <c r="BX78" i="11" s="1"/>
  <c r="CE78" i="11" s="1"/>
  <c r="AJ42" i="7"/>
  <c r="AK42" i="7"/>
  <c r="AN42" i="7" s="1"/>
  <c r="AO42" i="7" s="1"/>
  <c r="AL42" i="7"/>
  <c r="BW198" i="11"/>
  <c r="BT198" i="11"/>
  <c r="AJ128" i="7"/>
  <c r="AK128" i="7"/>
  <c r="AN128" i="7" s="1"/>
  <c r="AO128" i="7" s="1"/>
  <c r="AL128" i="7"/>
  <c r="CP98" i="11"/>
  <c r="BV98" i="11"/>
  <c r="CP171" i="11"/>
  <c r="BV171" i="11"/>
  <c r="AJ62" i="7"/>
  <c r="AK62" i="7"/>
  <c r="AN62" i="7" s="1"/>
  <c r="AO62" i="7" s="1"/>
  <c r="AL62" i="7"/>
  <c r="BU127" i="11"/>
  <c r="BX127" i="11" s="1"/>
  <c r="CE127" i="11" s="1"/>
  <c r="CP59" i="11"/>
  <c r="BV59" i="11"/>
  <c r="CB187" i="11"/>
  <c r="CC187" i="11" s="1"/>
  <c r="BY187" i="11"/>
  <c r="BZ187" i="11" s="1"/>
  <c r="CA187" i="11" s="1"/>
  <c r="AJ13" i="7"/>
  <c r="AK13" i="7"/>
  <c r="AN13" i="7" s="1"/>
  <c r="AO13" i="7" s="1"/>
  <c r="AL13" i="7"/>
  <c r="AJ91" i="7"/>
  <c r="AL91" i="7"/>
  <c r="AK91" i="7"/>
  <c r="AN91" i="7" s="1"/>
  <c r="AO91" i="7" s="1"/>
  <c r="AJ98" i="7"/>
  <c r="AK98" i="7"/>
  <c r="AN98" i="7" s="1"/>
  <c r="AO98" i="7" s="1"/>
  <c r="AL98" i="7"/>
  <c r="BU157" i="11"/>
  <c r="BX157" i="11" s="1"/>
  <c r="CE157" i="11" s="1"/>
  <c r="CB43" i="11"/>
  <c r="CC43" i="11" s="1"/>
  <c r="BY43" i="11"/>
  <c r="BZ43" i="11" s="1"/>
  <c r="CA43" i="11" s="1"/>
  <c r="AJ198" i="7"/>
  <c r="AK198" i="7"/>
  <c r="AN198" i="7" s="1"/>
  <c r="AO198" i="7" s="1"/>
  <c r="AL198" i="7"/>
  <c r="AJ164" i="7"/>
  <c r="AK164" i="7"/>
  <c r="AN164" i="7" s="1"/>
  <c r="AO164" i="7" s="1"/>
  <c r="AL164" i="7"/>
  <c r="CB123" i="11"/>
  <c r="CC123" i="11" s="1"/>
  <c r="BY123" i="11"/>
  <c r="BZ123" i="11" s="1"/>
  <c r="CA123" i="11" s="1"/>
  <c r="BW47" i="11"/>
  <c r="BT47" i="11"/>
  <c r="CP83" i="11"/>
  <c r="BV83" i="11"/>
  <c r="BW38" i="11"/>
  <c r="BT38" i="11"/>
  <c r="BU185" i="11"/>
  <c r="BX185" i="11" s="1"/>
  <c r="CE185" i="11" s="1"/>
  <c r="CB90" i="11"/>
  <c r="CC90" i="11" s="1"/>
  <c r="BY90" i="11"/>
  <c r="BZ90" i="11" s="1"/>
  <c r="CA90" i="11" s="1"/>
  <c r="CP108" i="11"/>
  <c r="BV108" i="11"/>
  <c r="AJ35" i="7"/>
  <c r="AK35" i="7"/>
  <c r="AN35" i="7" s="1"/>
  <c r="AO35" i="7" s="1"/>
  <c r="AL35" i="7"/>
  <c r="CP172" i="11"/>
  <c r="BV172" i="11"/>
  <c r="BU126" i="11"/>
  <c r="BX126" i="11" s="1"/>
  <c r="CE126" i="11" s="1"/>
  <c r="CB143" i="11"/>
  <c r="CC143" i="11" s="1"/>
  <c r="BY143" i="11"/>
  <c r="BZ143" i="11" s="1"/>
  <c r="CA143" i="11" s="1"/>
  <c r="CP80" i="11"/>
  <c r="BV80" i="11"/>
  <c r="BW36" i="11"/>
  <c r="BT36" i="11"/>
  <c r="CP162" i="11"/>
  <c r="BV162" i="11"/>
  <c r="CK93" i="11"/>
  <c r="CJ93" i="11"/>
  <c r="CI93" i="11"/>
  <c r="CH93" i="11"/>
  <c r="CG93" i="11"/>
  <c r="CF93" i="11"/>
  <c r="CD93" i="11"/>
  <c r="AM197" i="7"/>
  <c r="AJ166" i="7"/>
  <c r="AL166" i="7"/>
  <c r="AK166" i="7"/>
  <c r="AN166" i="7" s="1"/>
  <c r="AO166" i="7" s="1"/>
  <c r="BN48" i="11"/>
  <c r="BP48" i="11" s="1" a="1"/>
  <c r="BP48" i="11" s="1"/>
  <c r="BQ48" i="11" s="1"/>
  <c r="BS48" i="11" s="1"/>
  <c r="BM48" i="11" a="1"/>
  <c r="BM48" i="11" s="1"/>
  <c r="BR48" i="11" s="1"/>
  <c r="AJ16" i="7"/>
  <c r="AL16" i="7"/>
  <c r="AK16" i="7"/>
  <c r="AN16" i="7" s="1"/>
  <c r="AO16" i="7" s="1"/>
  <c r="BU175" i="11"/>
  <c r="BX175" i="11" s="1"/>
  <c r="CE175" i="11" s="1"/>
  <c r="CB17" i="11"/>
  <c r="CC17" i="11" s="1"/>
  <c r="BY17" i="11"/>
  <c r="BZ17" i="11" s="1"/>
  <c r="CA17" i="11" s="1"/>
  <c r="BW52" i="11"/>
  <c r="BT52" i="11"/>
  <c r="BW72" i="11"/>
  <c r="BT72" i="11"/>
  <c r="AA3" i="7"/>
  <c r="AC3" i="7"/>
  <c r="AB3" i="7"/>
  <c r="AE3" i="7" s="1"/>
  <c r="AF3" i="7" s="1"/>
  <c r="AH3" i="7" s="1"/>
  <c r="AM162" i="7"/>
  <c r="CB158" i="11"/>
  <c r="CC158" i="11" s="1"/>
  <c r="BY158" i="11"/>
  <c r="BZ158" i="11" s="1"/>
  <c r="CA158" i="11" s="1"/>
  <c r="BU161" i="11"/>
  <c r="BX161" i="11" s="1"/>
  <c r="CE161" i="11" s="1"/>
  <c r="CB28" i="11"/>
  <c r="CC28" i="11" s="1"/>
  <c r="BY28" i="11"/>
  <c r="BZ28" i="11" s="1"/>
  <c r="CA28" i="11" s="1"/>
  <c r="BN289" i="11"/>
  <c r="BP289" i="11" s="1" a="1"/>
  <c r="BP289" i="11" s="1"/>
  <c r="BQ289" i="11" s="1"/>
  <c r="BM289" i="11" a="1"/>
  <c r="BM289" i="11" s="1"/>
  <c r="BU159" i="11"/>
  <c r="BX159" i="11" s="1"/>
  <c r="CE159" i="11" s="1"/>
  <c r="BW160" i="11"/>
  <c r="BT160" i="11"/>
  <c r="BW170" i="11"/>
  <c r="BT170" i="11"/>
  <c r="BW50" i="11"/>
  <c r="BT50" i="11"/>
  <c r="BU105" i="11"/>
  <c r="BX105" i="11" s="1"/>
  <c r="CE105" i="11" s="1"/>
  <c r="BU155" i="11"/>
  <c r="BX155" i="11" s="1"/>
  <c r="CE155" i="11" s="1"/>
  <c r="CB188" i="11"/>
  <c r="CC188" i="11" s="1"/>
  <c r="BY188" i="11"/>
  <c r="BZ188" i="11" s="1"/>
  <c r="CA188" i="11" s="1"/>
  <c r="CE58" i="11"/>
  <c r="BU106" i="11"/>
  <c r="BX106" i="11" s="1"/>
  <c r="CE106" i="11" s="1"/>
  <c r="BU192" i="11"/>
  <c r="BX192" i="11" s="1"/>
  <c r="CE192" i="11" s="1"/>
  <c r="BU139" i="11"/>
  <c r="BX139" i="11" s="1"/>
  <c r="CE139" i="11" s="1"/>
  <c r="CB185" i="11"/>
  <c r="CC185" i="11" s="1"/>
  <c r="BY185" i="11"/>
  <c r="BZ185" i="11" s="1"/>
  <c r="CA185" i="11" s="1"/>
  <c r="BU142" i="11"/>
  <c r="BX142" i="11" s="1"/>
  <c r="CE142" i="11" s="1"/>
  <c r="BU122" i="11"/>
  <c r="BX122" i="11" s="1"/>
  <c r="CE122" i="11" s="1"/>
  <c r="CB7" i="11"/>
  <c r="CC7" i="11" s="1"/>
  <c r="BY7" i="11"/>
  <c r="BZ7" i="11" s="1"/>
  <c r="CA7" i="11" s="1"/>
  <c r="CB190" i="11"/>
  <c r="CC190" i="11" s="1"/>
  <c r="BY190" i="11"/>
  <c r="BZ190" i="11" s="1"/>
  <c r="CA190" i="11" s="1"/>
  <c r="BU125" i="11"/>
  <c r="BX125" i="11" s="1"/>
  <c r="CE125" i="11" s="1"/>
  <c r="CB200" i="11"/>
  <c r="CC200" i="11" s="1"/>
  <c r="BY200" i="11"/>
  <c r="BZ200" i="11" s="1"/>
  <c r="CA200" i="11" s="1"/>
  <c r="BU183" i="11"/>
  <c r="BX183" i="11" s="1"/>
  <c r="CE183" i="11" s="1"/>
  <c r="BU156" i="11"/>
  <c r="BX156" i="11" s="1"/>
  <c r="CE156" i="11" s="1"/>
  <c r="CB10" i="11"/>
  <c r="CC10" i="11" s="1"/>
  <c r="BY10" i="11"/>
  <c r="BZ10" i="11" s="1"/>
  <c r="CA10" i="11" s="1"/>
  <c r="AP117" i="7"/>
  <c r="AQ117" i="7"/>
  <c r="BU137" i="11"/>
  <c r="BX137" i="11" s="1"/>
  <c r="CE137" i="11" s="1"/>
  <c r="BU100" i="11"/>
  <c r="BX100" i="11" s="1"/>
  <c r="CE100" i="11" s="1"/>
  <c r="CB118" i="11"/>
  <c r="CC118" i="11" s="1"/>
  <c r="BY118" i="11"/>
  <c r="BZ118" i="11" s="1"/>
  <c r="CA118" i="11" s="1"/>
  <c r="CB81" i="11"/>
  <c r="CC81" i="11" s="1"/>
  <c r="BY81" i="11"/>
  <c r="BZ81" i="11" s="1"/>
  <c r="CA81" i="11" s="1"/>
  <c r="AG105" i="7"/>
  <c r="AD105" i="7"/>
  <c r="CB114" i="11"/>
  <c r="CC114" i="11" s="1"/>
  <c r="BY114" i="11"/>
  <c r="BZ114" i="11" s="1"/>
  <c r="CA114" i="11" s="1"/>
  <c r="CP23" i="11"/>
  <c r="BV23" i="11"/>
  <c r="CP13" i="11"/>
  <c r="BV13" i="11"/>
  <c r="CP180" i="11"/>
  <c r="BV180" i="11"/>
  <c r="CP119" i="11"/>
  <c r="BV119" i="11"/>
  <c r="BW164" i="11"/>
  <c r="BT164" i="11"/>
  <c r="BW149" i="11"/>
  <c r="BT149" i="11"/>
  <c r="CP186" i="11"/>
  <c r="BV186" i="11"/>
  <c r="BW184" i="11"/>
  <c r="BT184" i="11"/>
  <c r="CP29" i="11"/>
  <c r="BV29" i="11"/>
  <c r="BW131" i="11"/>
  <c r="BT131" i="11"/>
  <c r="BN312" i="11"/>
  <c r="BP312" i="11" s="1" a="1"/>
  <c r="BP312" i="11" s="1"/>
  <c r="BQ312" i="11" s="1"/>
  <c r="BM312" i="11" a="1"/>
  <c r="BM312" i="11" s="1"/>
  <c r="AG118" i="7"/>
  <c r="AD118" i="7"/>
  <c r="BN102" i="11"/>
  <c r="BP102" i="11" s="1" a="1"/>
  <c r="BP102" i="11" s="1"/>
  <c r="BQ102" i="11" s="1"/>
  <c r="BS102" i="11" s="1"/>
  <c r="BM102" i="11" a="1"/>
  <c r="BM102" i="11" s="1"/>
  <c r="BR102" i="11" s="1"/>
  <c r="CP174" i="11"/>
  <c r="BV174" i="11"/>
  <c r="CP60" i="11"/>
  <c r="BV60" i="11"/>
  <c r="BW44" i="11"/>
  <c r="BT44" i="11"/>
  <c r="BN101" i="11"/>
  <c r="BP101" i="11" s="1" a="1"/>
  <c r="BP101" i="11" s="1"/>
  <c r="BQ101" i="11" s="1"/>
  <c r="BS101" i="11" s="1"/>
  <c r="BM101" i="11" a="1"/>
  <c r="BM101" i="11" s="1"/>
  <c r="BR101" i="11" s="1"/>
  <c r="CP18" i="11"/>
  <c r="BV18" i="11"/>
  <c r="BW49" i="11"/>
  <c r="BT49" i="11"/>
  <c r="AM8" i="7"/>
  <c r="CP9" i="11"/>
  <c r="BV9" i="11"/>
  <c r="AM152" i="7"/>
  <c r="BN57" i="11"/>
  <c r="BP57" i="11" s="1" a="1"/>
  <c r="BP57" i="11" s="1"/>
  <c r="BQ57" i="11" s="1"/>
  <c r="BS57" i="11" s="1"/>
  <c r="BM57" i="11" a="1"/>
  <c r="BM57" i="11" s="1"/>
  <c r="BR57" i="11" s="1"/>
  <c r="AM102" i="7"/>
  <c r="AP126" i="7"/>
  <c r="AQ126" i="7"/>
  <c r="AP135" i="7"/>
  <c r="AQ135" i="7"/>
  <c r="AP29" i="7"/>
  <c r="AQ29" i="7"/>
  <c r="AP39" i="7"/>
  <c r="AQ39" i="7"/>
  <c r="CP55" i="11"/>
  <c r="BV55" i="11"/>
  <c r="CP54" i="11"/>
  <c r="BV54" i="11"/>
  <c r="BW86" i="11"/>
  <c r="BT86" i="11"/>
  <c r="CP104" i="11"/>
  <c r="BV104" i="11"/>
  <c r="CP32" i="11"/>
  <c r="BV32" i="11"/>
  <c r="BW16" i="11"/>
  <c r="BT16" i="11"/>
  <c r="CP30" i="11"/>
  <c r="BV30" i="11"/>
  <c r="CP154" i="11"/>
  <c r="BV154" i="11"/>
  <c r="BW82" i="11"/>
  <c r="BT82" i="11"/>
  <c r="CP66" i="11"/>
  <c r="BV66" i="11"/>
  <c r="BW148" i="11"/>
  <c r="BT148" i="11"/>
  <c r="BN6" i="11"/>
  <c r="BP6" i="11" s="1" a="1"/>
  <c r="BP6" i="11" s="1"/>
  <c r="BQ6" i="11" s="1"/>
  <c r="BS6" i="11" s="1"/>
  <c r="BM6" i="11" a="1"/>
  <c r="BM6" i="11" s="1"/>
  <c r="BR6" i="11" s="1"/>
  <c r="BW117" i="11"/>
  <c r="BT117" i="11"/>
  <c r="BW91" i="11"/>
  <c r="BT91" i="11"/>
  <c r="CP39" i="11"/>
  <c r="BV39" i="11"/>
  <c r="BW40" i="11"/>
  <c r="BT40" i="11"/>
  <c r="BN64" i="11"/>
  <c r="BP64" i="11" s="1" a="1"/>
  <c r="BP64" i="11" s="1"/>
  <c r="BQ64" i="11" s="1"/>
  <c r="BS64" i="11" s="1"/>
  <c r="BM64" i="11" a="1"/>
  <c r="BM64" i="11" s="1"/>
  <c r="BR64" i="11" s="1"/>
  <c r="BN74" i="11"/>
  <c r="BP74" i="11" s="1" a="1"/>
  <c r="BP74" i="11" s="1"/>
  <c r="BQ74" i="11" s="1"/>
  <c r="BS74" i="11" s="1"/>
  <c r="BM74" i="11" a="1"/>
  <c r="BM74" i="11" s="1"/>
  <c r="BR74" i="11" s="1"/>
  <c r="AP90" i="7"/>
  <c r="AQ90" i="7"/>
  <c r="CP196" i="11"/>
  <c r="BV196" i="11"/>
  <c r="BW62" i="11"/>
  <c r="BT62" i="11"/>
  <c r="CP73" i="11"/>
  <c r="BV73" i="11"/>
  <c r="BW116" i="11"/>
  <c r="BT116" i="11"/>
  <c r="CP14" i="11"/>
  <c r="BV14" i="11"/>
  <c r="BW169" i="11"/>
  <c r="BT169" i="11"/>
  <c r="CP121" i="11"/>
  <c r="BV121" i="11"/>
  <c r="CP5" i="11"/>
  <c r="BV5" i="11"/>
  <c r="BW191" i="11"/>
  <c r="BT191" i="11"/>
  <c r="CP26" i="11"/>
  <c r="BV26" i="11"/>
  <c r="BW76" i="11"/>
  <c r="BT76" i="11"/>
  <c r="BN249" i="11"/>
  <c r="BP249" i="11" s="1" a="1"/>
  <c r="BP249" i="11" s="1"/>
  <c r="BQ249" i="11" s="1"/>
  <c r="BM249" i="11" a="1"/>
  <c r="BM249" i="11" s="1"/>
  <c r="CP167" i="11"/>
  <c r="BV167" i="11"/>
  <c r="BW134" i="11"/>
  <c r="BT134" i="11"/>
  <c r="CP138" i="11"/>
  <c r="BV138" i="11"/>
  <c r="BW130" i="11"/>
  <c r="BT130" i="11"/>
  <c r="AP170" i="7"/>
  <c r="AQ170" i="7"/>
  <c r="AP144" i="7"/>
  <c r="AQ144" i="7"/>
  <c r="AP100" i="7"/>
  <c r="AQ100" i="7"/>
  <c r="BW84" i="11"/>
  <c r="BT84" i="11"/>
  <c r="AM193" i="7"/>
  <c r="BW51" i="11"/>
  <c r="BT51" i="11"/>
  <c r="BN45" i="11"/>
  <c r="BP45" i="11" s="1" a="1"/>
  <c r="BP45" i="11" s="1"/>
  <c r="BQ45" i="11" s="1"/>
  <c r="BS45" i="11" s="1"/>
  <c r="BM45" i="11" a="1"/>
  <c r="BM45" i="11" s="1"/>
  <c r="BR45" i="11" s="1"/>
  <c r="AM103" i="7"/>
  <c r="AP56" i="7"/>
  <c r="AQ56" i="7"/>
  <c r="CB141" i="11"/>
  <c r="CC141" i="11" s="1"/>
  <c r="BY141" i="11"/>
  <c r="BZ141" i="11" s="1"/>
  <c r="CA141" i="11" s="1"/>
  <c r="CB155" i="11"/>
  <c r="CC155" i="11" s="1"/>
  <c r="BY155" i="11"/>
  <c r="BZ155" i="11" s="1"/>
  <c r="CA155" i="11" s="1"/>
  <c r="CB142" i="11"/>
  <c r="CC142" i="11" s="1"/>
  <c r="BY142" i="11"/>
  <c r="BZ142" i="11" s="1"/>
  <c r="CA142" i="11" s="1"/>
  <c r="BU147" i="11"/>
  <c r="BX147" i="11" s="1"/>
  <c r="CE147" i="11" s="1"/>
  <c r="CB156" i="11"/>
  <c r="CC156" i="11" s="1"/>
  <c r="BY156" i="11"/>
  <c r="BZ156" i="11" s="1"/>
  <c r="CA156" i="11" s="1"/>
  <c r="CB2" i="11"/>
  <c r="CC2" i="11" s="1"/>
  <c r="BY2" i="11"/>
  <c r="BZ2" i="11" s="1"/>
  <c r="CA2" i="11" s="1"/>
  <c r="CB120" i="11"/>
  <c r="CC120" i="11" s="1"/>
  <c r="BY120" i="11"/>
  <c r="BZ120" i="11" s="1"/>
  <c r="CA120" i="11" s="1"/>
  <c r="CV95" i="11"/>
  <c r="CQ95" i="11"/>
  <c r="CR95" i="11" s="1"/>
  <c r="CB147" i="11"/>
  <c r="CC147" i="11" s="1"/>
  <c r="BY147" i="11"/>
  <c r="BZ147" i="11" s="1"/>
  <c r="CA147" i="11" s="1"/>
  <c r="AP72" i="7"/>
  <c r="AQ72" i="7"/>
  <c r="BU99" i="11"/>
  <c r="BX99" i="11" s="1"/>
  <c r="CE99" i="11" s="1"/>
  <c r="CB124" i="11"/>
  <c r="CC124" i="11" s="1"/>
  <c r="BY124" i="11"/>
  <c r="BZ124" i="11" s="1"/>
  <c r="CA124" i="11" s="1"/>
  <c r="BU79" i="11"/>
  <c r="BX79" i="11" s="1"/>
  <c r="CE79" i="11" s="1"/>
  <c r="BU173" i="11"/>
  <c r="BX173" i="11" s="1"/>
  <c r="CE173" i="11" s="1"/>
  <c r="CB105" i="11"/>
  <c r="CC105" i="11" s="1"/>
  <c r="BY105" i="11"/>
  <c r="BZ105" i="11" s="1"/>
  <c r="CA105" i="11" s="1"/>
  <c r="CB41" i="11"/>
  <c r="CC41" i="11" s="1"/>
  <c r="BY41" i="11"/>
  <c r="BZ41" i="11" s="1"/>
  <c r="CA41" i="11" s="1"/>
  <c r="CB106" i="11"/>
  <c r="CC106" i="11" s="1"/>
  <c r="BY106" i="11"/>
  <c r="BZ106" i="11" s="1"/>
  <c r="CA106" i="11" s="1"/>
  <c r="BU123" i="11"/>
  <c r="BX123" i="11" s="1"/>
  <c r="CE123" i="11" s="1"/>
  <c r="CB139" i="11"/>
  <c r="CC139" i="11" s="1"/>
  <c r="BY139" i="11"/>
  <c r="BZ139" i="11" s="1"/>
  <c r="CA139" i="11" s="1"/>
  <c r="CB179" i="11"/>
  <c r="CC179" i="11" s="1"/>
  <c r="BY179" i="11"/>
  <c r="BZ179" i="11" s="1"/>
  <c r="CA179" i="11" s="1"/>
  <c r="BU63" i="11"/>
  <c r="BX63" i="11" s="1"/>
  <c r="CE63" i="11" s="1"/>
  <c r="BU69" i="11"/>
  <c r="BX69" i="11" s="1"/>
  <c r="CE69" i="11" s="1"/>
  <c r="AM184" i="7"/>
  <c r="CB182" i="11"/>
  <c r="CC182" i="11" s="1"/>
  <c r="BY182" i="11"/>
  <c r="BZ182" i="11" s="1"/>
  <c r="CA182" i="11" s="1"/>
  <c r="CB37" i="11"/>
  <c r="CC37" i="11" s="1"/>
  <c r="BY37" i="11"/>
  <c r="BZ37" i="11" s="1"/>
  <c r="CA37" i="11" s="1"/>
  <c r="BU115" i="11"/>
  <c r="BX115" i="11" s="1"/>
  <c r="CE115" i="11" s="1"/>
  <c r="BU181" i="11"/>
  <c r="BX181" i="11" s="1"/>
  <c r="CE181" i="11" s="1"/>
  <c r="BU114" i="11"/>
  <c r="BX114" i="11" s="1"/>
  <c r="CE114" i="11" s="1"/>
  <c r="BW113" i="11"/>
  <c r="BT113" i="11"/>
  <c r="BU144" i="11"/>
  <c r="BX144" i="11" s="1"/>
  <c r="CE144" i="11" s="1"/>
  <c r="CB3" i="11"/>
  <c r="CC3" i="11" s="1"/>
  <c r="BY3" i="11"/>
  <c r="BZ3" i="11" s="1"/>
  <c r="CA3" i="11" s="1"/>
  <c r="AM81" i="7"/>
  <c r="BU81" i="11"/>
  <c r="BX81" i="11" s="1"/>
  <c r="CE81" i="11" s="1"/>
  <c r="CP132" i="11"/>
  <c r="BV132" i="11"/>
  <c r="AJ121" i="7"/>
  <c r="AL121" i="7"/>
  <c r="AK121" i="7"/>
  <c r="AN121" i="7" s="1"/>
  <c r="AO121" i="7" s="1"/>
  <c r="BU150" i="11"/>
  <c r="BX150" i="11" s="1"/>
  <c r="CE150" i="11" s="1"/>
  <c r="AJ25" i="7"/>
  <c r="AK25" i="7"/>
  <c r="AN25" i="7" s="1"/>
  <c r="AO25" i="7" s="1"/>
  <c r="AL25" i="7"/>
  <c r="AJ199" i="7"/>
  <c r="AK199" i="7"/>
  <c r="AN199" i="7" s="1"/>
  <c r="AO199" i="7" s="1"/>
  <c r="AL199" i="7"/>
  <c r="BW98" i="11"/>
  <c r="BT98" i="11"/>
  <c r="BW171" i="11"/>
  <c r="BT171" i="11"/>
  <c r="BU151" i="11"/>
  <c r="BX151" i="11" s="1"/>
  <c r="CE151" i="11" s="1"/>
  <c r="BU133" i="11"/>
  <c r="BX133" i="11" s="1"/>
  <c r="CE133" i="11" s="1"/>
  <c r="BW59" i="11"/>
  <c r="BT59" i="11"/>
  <c r="BU188" i="11"/>
  <c r="BX188" i="11" s="1"/>
  <c r="CE188" i="11" s="1"/>
  <c r="AJ27" i="7"/>
  <c r="AL27" i="7"/>
  <c r="AK27" i="7"/>
  <c r="AN27" i="7" s="1"/>
  <c r="AO27" i="7" s="1"/>
  <c r="CB53" i="11"/>
  <c r="CC53" i="11" s="1"/>
  <c r="BY53" i="11"/>
  <c r="BZ53" i="11" s="1"/>
  <c r="CA53" i="11" s="1"/>
  <c r="BU25" i="11"/>
  <c r="BX25" i="11" s="1"/>
  <c r="CE25" i="11" s="1"/>
  <c r="CP129" i="11"/>
  <c r="BV129" i="11"/>
  <c r="BU195" i="11"/>
  <c r="BX195" i="11" s="1"/>
  <c r="CE195" i="11" s="1"/>
  <c r="CB88" i="11"/>
  <c r="CC88" i="11" s="1"/>
  <c r="BY88" i="11"/>
  <c r="BZ88" i="11" s="1"/>
  <c r="CA88" i="11" s="1"/>
  <c r="BU135" i="11"/>
  <c r="BX135" i="11" s="1"/>
  <c r="CE135" i="11" s="1"/>
  <c r="BW83" i="11"/>
  <c r="BT83" i="11"/>
  <c r="AJ133" i="7"/>
  <c r="AK133" i="7"/>
  <c r="AN133" i="7" s="1"/>
  <c r="AO133" i="7" s="1"/>
  <c r="AL133" i="7"/>
  <c r="AJ110" i="7"/>
  <c r="AK110" i="7"/>
  <c r="AN110" i="7" s="1"/>
  <c r="AO110" i="7" s="1"/>
  <c r="AL110" i="7"/>
  <c r="AJ165" i="7"/>
  <c r="AL165" i="7"/>
  <c r="AK165" i="7"/>
  <c r="AN165" i="7" s="1"/>
  <c r="AO165" i="7" s="1"/>
  <c r="AJ84" i="7"/>
  <c r="AK84" i="7"/>
  <c r="AN84" i="7" s="1"/>
  <c r="AO84" i="7" s="1"/>
  <c r="AL84" i="7"/>
  <c r="BW108" i="11"/>
  <c r="BT108" i="11"/>
  <c r="BW172" i="11"/>
  <c r="BT172" i="11"/>
  <c r="CP71" i="11"/>
  <c r="BV71" i="11"/>
  <c r="BU97" i="11"/>
  <c r="BX97" i="11" s="1"/>
  <c r="CE97" i="11" s="1"/>
  <c r="BW80" i="11"/>
  <c r="BT80" i="11"/>
  <c r="CB69" i="11"/>
  <c r="CC69" i="11" s="1"/>
  <c r="BY69" i="11"/>
  <c r="BZ69" i="11" s="1"/>
  <c r="CA69" i="11" s="1"/>
  <c r="BU190" i="11"/>
  <c r="BX190" i="11" s="1"/>
  <c r="CE190" i="11" s="1"/>
  <c r="BW162" i="11"/>
  <c r="BT162" i="11"/>
  <c r="CK94" i="11"/>
  <c r="CJ94" i="11"/>
  <c r="CI94" i="11"/>
  <c r="CH94" i="11"/>
  <c r="CG94" i="11"/>
  <c r="CF94" i="11"/>
  <c r="CD94" i="11"/>
  <c r="AJ101" i="7"/>
  <c r="AL101" i="7"/>
  <c r="AK101" i="7"/>
  <c r="AN101" i="7" s="1"/>
  <c r="AO101" i="7" s="1"/>
  <c r="AJ50" i="7"/>
  <c r="AK50" i="7"/>
  <c r="AN50" i="7" s="1"/>
  <c r="AO50" i="7" s="1"/>
  <c r="AL50" i="7"/>
  <c r="CP109" i="11"/>
  <c r="BV109" i="11"/>
  <c r="CP145" i="11"/>
  <c r="BV145" i="11"/>
  <c r="CB61" i="11"/>
  <c r="CC61" i="11" s="1"/>
  <c r="BY61" i="11"/>
  <c r="BZ61" i="11" s="1"/>
  <c r="CA61" i="11" s="1"/>
  <c r="CP68" i="11"/>
  <c r="BV68" i="11"/>
  <c r="CK67" i="11"/>
  <c r="CJ67" i="11"/>
  <c r="CI67" i="11"/>
  <c r="CH67" i="11"/>
  <c r="CG67" i="11"/>
  <c r="CF67" i="11"/>
  <c r="CD67" i="11"/>
  <c r="AR94" i="7"/>
  <c r="CP199" i="11"/>
  <c r="BV199" i="11"/>
  <c r="CB78" i="11"/>
  <c r="CC78" i="11" s="1"/>
  <c r="BY78" i="11"/>
  <c r="BZ78" i="11" s="1"/>
  <c r="CA78" i="11" s="1"/>
  <c r="CB150" i="11"/>
  <c r="CC150" i="11" s="1"/>
  <c r="BY150" i="11"/>
  <c r="BZ150" i="11" s="1"/>
  <c r="CA150" i="11" s="1"/>
  <c r="CB151" i="11"/>
  <c r="CC151" i="11" s="1"/>
  <c r="BY151" i="11"/>
  <c r="BZ151" i="11" s="1"/>
  <c r="CA151" i="11" s="1"/>
  <c r="BU189" i="11"/>
  <c r="BX189" i="11" s="1"/>
  <c r="CE189" i="11" s="1"/>
  <c r="BU41" i="11"/>
  <c r="BX41" i="11" s="1"/>
  <c r="CE41" i="11" s="1"/>
  <c r="CB136" i="11"/>
  <c r="CC136" i="11" s="1"/>
  <c r="BY136" i="11"/>
  <c r="BZ136" i="11" s="1"/>
  <c r="CA136" i="11" s="1"/>
  <c r="CB25" i="11"/>
  <c r="CC25" i="11" s="1"/>
  <c r="BY25" i="11"/>
  <c r="BZ25" i="11" s="1"/>
  <c r="CA25" i="11" s="1"/>
  <c r="BU194" i="11"/>
  <c r="BX194" i="11" s="1"/>
  <c r="CE194" i="11" s="1"/>
  <c r="CB111" i="11"/>
  <c r="CC111" i="11" s="1"/>
  <c r="BY111" i="11"/>
  <c r="BZ111" i="11" s="1"/>
  <c r="CA111" i="11" s="1"/>
  <c r="BU46" i="11"/>
  <c r="BX46" i="11" s="1"/>
  <c r="CE46" i="11" s="1"/>
  <c r="BU179" i="11"/>
  <c r="BX179" i="11" s="1"/>
  <c r="CE179" i="11" s="1"/>
  <c r="CB126" i="11"/>
  <c r="CC126" i="11" s="1"/>
  <c r="BY126" i="11"/>
  <c r="BZ126" i="11" s="1"/>
  <c r="CA126" i="11" s="1"/>
  <c r="CB97" i="11"/>
  <c r="CC97" i="11" s="1"/>
  <c r="BY97" i="11"/>
  <c r="BZ97" i="11" s="1"/>
  <c r="CA97" i="11" s="1"/>
  <c r="BU19" i="11"/>
  <c r="BX19" i="11" s="1"/>
  <c r="CE19" i="11" s="1"/>
  <c r="CB175" i="11"/>
  <c r="CC175" i="11" s="1"/>
  <c r="BY175" i="11"/>
  <c r="BZ175" i="11" s="1"/>
  <c r="CA175" i="11" s="1"/>
  <c r="CB144" i="11"/>
  <c r="CC144" i="11" s="1"/>
  <c r="BY144" i="11"/>
  <c r="BZ144" i="11" s="1"/>
  <c r="CA144" i="11" s="1"/>
  <c r="CB99" i="11"/>
  <c r="CC99" i="11" s="1"/>
  <c r="BY99" i="11"/>
  <c r="BZ99" i="11" s="1"/>
  <c r="CA99" i="11" s="1"/>
  <c r="CB161" i="11"/>
  <c r="CC161" i="11" s="1"/>
  <c r="BY161" i="11"/>
  <c r="BZ161" i="11" s="1"/>
  <c r="CA161" i="11" s="1"/>
  <c r="CK103" i="11"/>
  <c r="CJ103" i="11"/>
  <c r="CI103" i="11"/>
  <c r="CH103" i="11"/>
  <c r="CG103" i="11"/>
  <c r="CF103" i="11"/>
  <c r="CD103" i="11"/>
  <c r="CB70" i="11"/>
  <c r="CC70" i="11" s="1"/>
  <c r="BY70" i="11"/>
  <c r="BZ70" i="11" s="1"/>
  <c r="CA70" i="11" s="1"/>
  <c r="CM95" i="11"/>
  <c r="CO95" i="11" s="1"/>
  <c r="CX95" i="11" s="1"/>
  <c r="CB115" i="11"/>
  <c r="CC115" i="11" s="1"/>
  <c r="BY115" i="11"/>
  <c r="BZ115" i="11" s="1"/>
  <c r="CA115" i="11" s="1"/>
  <c r="CB181" i="11"/>
  <c r="CC181" i="11" s="1"/>
  <c r="BY181" i="11"/>
  <c r="BZ181" i="11" s="1"/>
  <c r="CA181" i="11" s="1"/>
  <c r="BU70" i="11"/>
  <c r="BX70" i="11" s="1"/>
  <c r="CE70" i="11" s="1"/>
  <c r="CP112" i="11"/>
  <c r="BV112" i="11"/>
  <c r="BW23" i="11"/>
  <c r="BT23" i="11"/>
  <c r="BW13" i="11"/>
  <c r="BT13" i="11"/>
  <c r="BW180" i="11"/>
  <c r="BT180" i="11"/>
  <c r="BW119" i="11"/>
  <c r="BT119" i="11"/>
  <c r="CP92" i="11"/>
  <c r="BV92" i="11"/>
  <c r="CP165" i="11"/>
  <c r="BV165" i="11"/>
  <c r="BW186" i="11"/>
  <c r="BT186" i="11"/>
  <c r="BW29" i="11"/>
  <c r="BT29" i="11"/>
  <c r="AM179" i="7"/>
  <c r="AM169" i="7"/>
  <c r="BW174" i="11"/>
  <c r="BT174" i="11"/>
  <c r="BW60" i="11"/>
  <c r="BT60" i="11"/>
  <c r="BW18" i="11"/>
  <c r="BT18" i="11"/>
  <c r="BW9" i="11"/>
  <c r="BT9" i="11"/>
  <c r="CP107" i="11"/>
  <c r="BV107" i="11"/>
  <c r="AM104" i="7"/>
  <c r="BW55" i="11"/>
  <c r="BT55" i="11"/>
  <c r="BW54" i="11"/>
  <c r="BT54" i="11"/>
  <c r="CP65" i="11"/>
  <c r="BV65" i="11"/>
  <c r="BW104" i="11"/>
  <c r="BT104" i="11"/>
  <c r="BW32" i="11"/>
  <c r="BT32" i="11"/>
  <c r="CP77" i="11"/>
  <c r="BV77" i="11"/>
  <c r="BW30" i="11"/>
  <c r="BT30" i="11"/>
  <c r="BW154" i="11"/>
  <c r="BT154" i="11"/>
  <c r="BW66" i="11"/>
  <c r="BT66" i="11"/>
  <c r="CP177" i="11"/>
  <c r="BV177" i="11"/>
  <c r="CP33" i="11"/>
  <c r="BV33" i="11"/>
  <c r="CP11" i="11"/>
  <c r="BV11" i="11"/>
  <c r="BW39" i="11"/>
  <c r="BT39" i="11"/>
  <c r="CP176" i="11"/>
  <c r="BV176" i="11"/>
  <c r="BW196" i="11"/>
  <c r="BT196" i="11"/>
  <c r="BW73" i="11"/>
  <c r="BT73" i="11"/>
  <c r="CP35" i="11"/>
  <c r="BV35" i="11"/>
  <c r="BW14" i="11"/>
  <c r="BT14" i="11"/>
  <c r="CP89" i="11"/>
  <c r="BV89" i="11"/>
  <c r="CP153" i="11"/>
  <c r="BV153" i="11"/>
  <c r="BW121" i="11"/>
  <c r="BT121" i="11"/>
  <c r="BW5" i="11"/>
  <c r="BT5" i="11"/>
  <c r="CP85" i="11"/>
  <c r="BV85" i="11"/>
  <c r="BW26" i="11"/>
  <c r="BT26" i="11"/>
  <c r="CP197" i="11"/>
  <c r="BV197" i="11"/>
  <c r="BW167" i="11"/>
  <c r="BT167" i="11"/>
  <c r="BW138" i="11"/>
  <c r="BT138" i="11"/>
  <c r="AM168" i="7"/>
  <c r="AG111" i="7"/>
  <c r="AD111" i="7"/>
  <c r="AM143" i="7"/>
  <c r="AM38" i="7"/>
  <c r="AM79" i="7" l="1"/>
  <c r="AM71" i="7"/>
  <c r="AM164" i="7"/>
  <c r="AM98" i="7"/>
  <c r="AM172" i="7"/>
  <c r="AM5" i="7"/>
  <c r="AM167" i="7"/>
  <c r="AM44" i="7"/>
  <c r="AM151" i="7"/>
  <c r="AM174" i="7"/>
  <c r="AM84" i="7"/>
  <c r="AR56" i="7"/>
  <c r="AR144" i="7"/>
  <c r="AR90" i="7"/>
  <c r="AR135" i="7"/>
  <c r="AI105" i="7"/>
  <c r="CM93" i="11"/>
  <c r="CO93" i="11" s="1"/>
  <c r="AM53" i="7"/>
  <c r="AM40" i="7"/>
  <c r="AM37" i="7"/>
  <c r="AM26" i="7"/>
  <c r="AM70" i="7"/>
  <c r="AM83" i="7"/>
  <c r="CL168" i="11"/>
  <c r="CN168" i="11" s="1"/>
  <c r="AI111" i="7"/>
  <c r="CM67" i="11"/>
  <c r="CO67" i="11" s="1"/>
  <c r="AM50" i="7"/>
  <c r="CM94" i="11"/>
  <c r="CO94" i="11" s="1"/>
  <c r="AM110" i="7"/>
  <c r="AR175" i="7"/>
  <c r="AR161" i="7"/>
  <c r="CM168" i="11"/>
  <c r="CO168" i="11" s="1"/>
  <c r="AM181" i="7"/>
  <c r="AM146" i="7"/>
  <c r="AM14" i="7"/>
  <c r="AM87" i="7"/>
  <c r="AR19" i="7"/>
  <c r="AM192" i="7"/>
  <c r="AM18" i="7"/>
  <c r="AM157" i="7"/>
  <c r="CM128" i="11"/>
  <c r="CO128" i="11" s="1"/>
  <c r="AM183" i="7"/>
  <c r="AM552" i="7"/>
  <c r="CL128" i="11"/>
  <c r="CN128" i="11" s="1"/>
  <c r="CL103" i="11"/>
  <c r="CN103" i="11" s="1"/>
  <c r="AM199" i="7"/>
  <c r="CM103" i="11"/>
  <c r="CO103" i="11" s="1"/>
  <c r="CL67" i="11"/>
  <c r="CN67" i="11" s="1"/>
  <c r="CL94" i="11"/>
  <c r="CN94" i="11" s="1"/>
  <c r="AR108" i="7"/>
  <c r="AR107" i="7"/>
  <c r="AM190" i="7"/>
  <c r="AM59" i="7"/>
  <c r="AM25" i="7"/>
  <c r="AI118" i="7"/>
  <c r="CL93" i="11"/>
  <c r="CN93" i="11" s="1"/>
  <c r="AM128" i="7"/>
  <c r="AM115" i="7"/>
  <c r="AR188" i="7"/>
  <c r="AM55" i="7"/>
  <c r="AM189" i="7"/>
  <c r="AR134" i="7"/>
  <c r="AM10" i="7"/>
  <c r="AM99" i="7"/>
  <c r="AM24" i="7"/>
  <c r="AM142" i="7"/>
  <c r="AM119" i="7"/>
  <c r="AM154" i="7"/>
  <c r="AM57" i="7"/>
  <c r="AM28" i="7"/>
  <c r="AM130" i="7"/>
  <c r="AM68" i="7"/>
  <c r="AM160" i="7"/>
  <c r="AM11" i="7"/>
  <c r="AM124" i="7"/>
  <c r="AM137" i="7"/>
  <c r="AM7" i="7"/>
  <c r="AM178" i="7"/>
  <c r="AM106" i="7"/>
  <c r="AD201" i="7"/>
  <c r="AG201" i="7"/>
  <c r="AI206" i="7"/>
  <c r="AI215" i="7"/>
  <c r="AI224" i="7"/>
  <c r="AI233" i="7"/>
  <c r="AI242" i="7"/>
  <c r="AI324" i="7"/>
  <c r="AI333" i="7"/>
  <c r="AI342" i="7"/>
  <c r="AI353" i="7"/>
  <c r="AI202" i="7"/>
  <c r="AI229" i="7"/>
  <c r="AI258" i="7"/>
  <c r="AI285" i="7"/>
  <c r="AI312" i="7"/>
  <c r="AI341" i="7"/>
  <c r="AI246" i="7"/>
  <c r="AI359" i="7"/>
  <c r="AI315" i="7"/>
  <c r="AI211" i="7"/>
  <c r="AI238" i="7"/>
  <c r="AI267" i="7"/>
  <c r="AI294" i="7"/>
  <c r="AI323" i="7"/>
  <c r="AI350" i="7"/>
  <c r="AI245" i="7"/>
  <c r="AI253" i="7"/>
  <c r="AI262" i="7"/>
  <c r="AI271" i="7"/>
  <c r="AI280" i="7"/>
  <c r="AI289" i="7"/>
  <c r="AI298" i="7"/>
  <c r="AI307" i="7"/>
  <c r="AI220" i="7"/>
  <c r="AI249" i="7"/>
  <c r="AI276" i="7"/>
  <c r="AI303" i="7"/>
  <c r="AI332" i="7"/>
  <c r="AI358" i="7"/>
  <c r="AP360" i="7"/>
  <c r="AQ360" i="7"/>
  <c r="AM360" i="7"/>
  <c r="AP361" i="7"/>
  <c r="AQ361" i="7"/>
  <c r="AM361" i="7"/>
  <c r="AP362" i="7"/>
  <c r="AQ362" i="7"/>
  <c r="AM362" i="7"/>
  <c r="AP363" i="7"/>
  <c r="AQ363" i="7"/>
  <c r="AM363" i="7"/>
  <c r="AP364" i="7"/>
  <c r="AQ364" i="7"/>
  <c r="AM364" i="7"/>
  <c r="AP365" i="7"/>
  <c r="AQ365" i="7"/>
  <c r="AM365" i="7"/>
  <c r="AP366" i="7"/>
  <c r="AQ366" i="7"/>
  <c r="AM366" i="7"/>
  <c r="AP367" i="7"/>
  <c r="AQ367" i="7"/>
  <c r="AM367" i="7"/>
  <c r="AP368" i="7"/>
  <c r="AQ368" i="7"/>
  <c r="AM368" i="7"/>
  <c r="AP369" i="7"/>
  <c r="AQ369" i="7"/>
  <c r="AM369" i="7"/>
  <c r="AP370" i="7"/>
  <c r="AQ370" i="7"/>
  <c r="AM370" i="7"/>
  <c r="AP371" i="7"/>
  <c r="AQ371" i="7"/>
  <c r="AM371" i="7"/>
  <c r="AP372" i="7"/>
  <c r="AQ372" i="7"/>
  <c r="AM372" i="7"/>
  <c r="AP373" i="7"/>
  <c r="AQ373" i="7"/>
  <c r="AM373" i="7"/>
  <c r="AP374" i="7"/>
  <c r="AQ374" i="7"/>
  <c r="AM374" i="7"/>
  <c r="AP375" i="7"/>
  <c r="AQ375" i="7"/>
  <c r="AM375" i="7"/>
  <c r="AP376" i="7"/>
  <c r="AQ376" i="7"/>
  <c r="AM376" i="7"/>
  <c r="AP377" i="7"/>
  <c r="AQ377" i="7"/>
  <c r="AM377" i="7"/>
  <c r="AP378" i="7"/>
  <c r="AQ378" i="7"/>
  <c r="AM378" i="7"/>
  <c r="AP379" i="7"/>
  <c r="AQ379" i="7"/>
  <c r="AM379" i="7"/>
  <c r="AP380" i="7"/>
  <c r="AQ380" i="7"/>
  <c r="AM380" i="7"/>
  <c r="AP381" i="7"/>
  <c r="AQ381" i="7"/>
  <c r="AM381" i="7"/>
  <c r="AP382" i="7"/>
  <c r="AQ382" i="7"/>
  <c r="AM382" i="7"/>
  <c r="AP383" i="7"/>
  <c r="AQ383" i="7"/>
  <c r="AM383" i="7"/>
  <c r="AP384" i="7"/>
  <c r="AQ384" i="7"/>
  <c r="AM384" i="7"/>
  <c r="AP385" i="7"/>
  <c r="AQ385" i="7"/>
  <c r="AM385" i="7"/>
  <c r="AP386" i="7"/>
  <c r="AQ386" i="7"/>
  <c r="AM386" i="7"/>
  <c r="AP387" i="7"/>
  <c r="AQ387" i="7"/>
  <c r="AM387" i="7"/>
  <c r="AP388" i="7"/>
  <c r="AQ388" i="7"/>
  <c r="AM388" i="7"/>
  <c r="AP389" i="7"/>
  <c r="AQ389" i="7"/>
  <c r="AM389" i="7"/>
  <c r="AP390" i="7"/>
  <c r="AQ390" i="7"/>
  <c r="AM390" i="7"/>
  <c r="AP391" i="7"/>
  <c r="AQ391" i="7"/>
  <c r="AM391" i="7"/>
  <c r="AP392" i="7"/>
  <c r="AQ392" i="7"/>
  <c r="AM392" i="7"/>
  <c r="AP393" i="7"/>
  <c r="AQ393" i="7"/>
  <c r="AM393" i="7"/>
  <c r="AP394" i="7"/>
  <c r="AQ394" i="7"/>
  <c r="AM394" i="7"/>
  <c r="AP395" i="7"/>
  <c r="AQ395" i="7"/>
  <c r="AM395" i="7"/>
  <c r="AP396" i="7"/>
  <c r="AQ396" i="7"/>
  <c r="AM396" i="7"/>
  <c r="AP397" i="7"/>
  <c r="AQ397" i="7"/>
  <c r="AM397" i="7"/>
  <c r="AP398" i="7"/>
  <c r="AQ398" i="7"/>
  <c r="AM398" i="7"/>
  <c r="AP399" i="7"/>
  <c r="AQ399" i="7"/>
  <c r="AM399" i="7"/>
  <c r="AP400" i="7"/>
  <c r="AQ400" i="7"/>
  <c r="AM400" i="7"/>
  <c r="AP401" i="7"/>
  <c r="AQ401" i="7"/>
  <c r="AM401" i="7"/>
  <c r="AP402" i="7"/>
  <c r="AQ402" i="7"/>
  <c r="AM402" i="7"/>
  <c r="AP403" i="7"/>
  <c r="AQ403" i="7"/>
  <c r="AM403" i="7"/>
  <c r="AP404" i="7"/>
  <c r="AQ404" i="7"/>
  <c r="AM404" i="7"/>
  <c r="AP405" i="7"/>
  <c r="AQ405" i="7"/>
  <c r="AM405" i="7"/>
  <c r="AP406" i="7"/>
  <c r="AQ406" i="7"/>
  <c r="AM406" i="7"/>
  <c r="AP407" i="7"/>
  <c r="AQ407" i="7"/>
  <c r="AM407" i="7"/>
  <c r="AP408" i="7"/>
  <c r="AQ408" i="7"/>
  <c r="AM408" i="7"/>
  <c r="AP409" i="7"/>
  <c r="AQ409" i="7"/>
  <c r="AM409" i="7"/>
  <c r="AP410" i="7"/>
  <c r="AQ410" i="7"/>
  <c r="AM410" i="7"/>
  <c r="AP411" i="7"/>
  <c r="AQ411" i="7"/>
  <c r="AM411" i="7"/>
  <c r="AP412" i="7"/>
  <c r="AQ412" i="7"/>
  <c r="AM412" i="7"/>
  <c r="AP413" i="7"/>
  <c r="AQ413" i="7"/>
  <c r="AM413" i="7"/>
  <c r="AP414" i="7"/>
  <c r="AQ414" i="7"/>
  <c r="AM414" i="7"/>
  <c r="AP415" i="7"/>
  <c r="AQ415" i="7"/>
  <c r="AM415" i="7"/>
  <c r="AP416" i="7"/>
  <c r="AQ416" i="7"/>
  <c r="AM416" i="7"/>
  <c r="AP417" i="7"/>
  <c r="AQ417" i="7"/>
  <c r="AM417" i="7"/>
  <c r="AP418" i="7"/>
  <c r="AQ418" i="7"/>
  <c r="AM418" i="7"/>
  <c r="AP419" i="7"/>
  <c r="AQ419" i="7"/>
  <c r="AM419" i="7"/>
  <c r="AP420" i="7"/>
  <c r="AQ420" i="7"/>
  <c r="AM420" i="7"/>
  <c r="AP421" i="7"/>
  <c r="AQ421" i="7"/>
  <c r="AM421" i="7"/>
  <c r="AP422" i="7"/>
  <c r="AQ422" i="7"/>
  <c r="AM422" i="7"/>
  <c r="AP423" i="7"/>
  <c r="AQ423" i="7"/>
  <c r="AM423" i="7"/>
  <c r="AP424" i="7"/>
  <c r="AQ424" i="7"/>
  <c r="AM424" i="7"/>
  <c r="AP425" i="7"/>
  <c r="AQ425" i="7"/>
  <c r="AM425" i="7"/>
  <c r="AP426" i="7"/>
  <c r="AQ426" i="7"/>
  <c r="AM426" i="7"/>
  <c r="AP427" i="7"/>
  <c r="AQ427" i="7"/>
  <c r="AM427" i="7"/>
  <c r="AP428" i="7"/>
  <c r="AQ428" i="7"/>
  <c r="AM428" i="7"/>
  <c r="AP429" i="7"/>
  <c r="AQ429" i="7"/>
  <c r="AM429" i="7"/>
  <c r="AP430" i="7"/>
  <c r="AQ430" i="7"/>
  <c r="AM430" i="7"/>
  <c r="AP431" i="7"/>
  <c r="AQ431" i="7"/>
  <c r="AM431" i="7"/>
  <c r="AP432" i="7"/>
  <c r="AQ432" i="7"/>
  <c r="AM432" i="7"/>
  <c r="AP433" i="7"/>
  <c r="AQ433" i="7"/>
  <c r="AM433" i="7"/>
  <c r="AP434" i="7"/>
  <c r="AQ434" i="7"/>
  <c r="AM434" i="7"/>
  <c r="AP435" i="7"/>
  <c r="AQ435" i="7"/>
  <c r="AM435" i="7"/>
  <c r="AP436" i="7"/>
  <c r="AQ436" i="7"/>
  <c r="AM436" i="7"/>
  <c r="AP437" i="7"/>
  <c r="AQ437" i="7"/>
  <c r="AM437" i="7"/>
  <c r="AP438" i="7"/>
  <c r="AQ438" i="7"/>
  <c r="AM438" i="7"/>
  <c r="AP439" i="7"/>
  <c r="AQ439" i="7"/>
  <c r="AM439" i="7"/>
  <c r="AP440" i="7"/>
  <c r="AQ440" i="7"/>
  <c r="AM440" i="7"/>
  <c r="AP441" i="7"/>
  <c r="AQ441" i="7"/>
  <c r="AM441" i="7"/>
  <c r="AP442" i="7"/>
  <c r="AQ442" i="7"/>
  <c r="AM442" i="7"/>
  <c r="AP443" i="7"/>
  <c r="AQ443" i="7"/>
  <c r="AM443" i="7"/>
  <c r="AP444" i="7"/>
  <c r="AQ444" i="7"/>
  <c r="AM444" i="7"/>
  <c r="AP445" i="7"/>
  <c r="AQ445" i="7"/>
  <c r="AM445" i="7"/>
  <c r="AP446" i="7"/>
  <c r="AQ446" i="7"/>
  <c r="AM446" i="7"/>
  <c r="AP447" i="7"/>
  <c r="AQ447" i="7"/>
  <c r="AM447" i="7"/>
  <c r="AP448" i="7"/>
  <c r="AQ448" i="7"/>
  <c r="AM448" i="7"/>
  <c r="AP449" i="7"/>
  <c r="AQ449" i="7"/>
  <c r="AM449" i="7"/>
  <c r="AP450" i="7"/>
  <c r="AQ450" i="7"/>
  <c r="AM450" i="7"/>
  <c r="AP451" i="7"/>
  <c r="AQ451" i="7"/>
  <c r="AM451" i="7"/>
  <c r="AP452" i="7"/>
  <c r="AQ452" i="7"/>
  <c r="AM452" i="7"/>
  <c r="AP453" i="7"/>
  <c r="AQ453" i="7"/>
  <c r="AM453" i="7"/>
  <c r="AP454" i="7"/>
  <c r="AQ454" i="7"/>
  <c r="AM454" i="7"/>
  <c r="AP455" i="7"/>
  <c r="AQ455" i="7"/>
  <c r="AM455" i="7"/>
  <c r="AP456" i="7"/>
  <c r="AQ456" i="7"/>
  <c r="AM456" i="7"/>
  <c r="AP457" i="7"/>
  <c r="AQ457" i="7"/>
  <c r="AM457" i="7"/>
  <c r="AP458" i="7"/>
  <c r="AQ458" i="7"/>
  <c r="AM458" i="7"/>
  <c r="AP459" i="7"/>
  <c r="AQ459" i="7"/>
  <c r="AM459" i="7"/>
  <c r="AP460" i="7"/>
  <c r="AQ460" i="7"/>
  <c r="AM460" i="7"/>
  <c r="AP461" i="7"/>
  <c r="AQ461" i="7"/>
  <c r="AM461" i="7"/>
  <c r="AP462" i="7"/>
  <c r="AQ462" i="7"/>
  <c r="AM462" i="7"/>
  <c r="AP463" i="7"/>
  <c r="AQ463" i="7"/>
  <c r="AM463" i="7"/>
  <c r="AP464" i="7"/>
  <c r="AQ464" i="7"/>
  <c r="AM464" i="7"/>
  <c r="AP465" i="7"/>
  <c r="AQ465" i="7"/>
  <c r="AM465" i="7"/>
  <c r="AP466" i="7"/>
  <c r="AQ466" i="7"/>
  <c r="AM466" i="7"/>
  <c r="AP467" i="7"/>
  <c r="AQ467" i="7"/>
  <c r="AM467" i="7"/>
  <c r="AP468" i="7"/>
  <c r="AQ468" i="7"/>
  <c r="AM468" i="7"/>
  <c r="AP469" i="7"/>
  <c r="AQ469" i="7"/>
  <c r="AM469" i="7"/>
  <c r="AP470" i="7"/>
  <c r="AQ470" i="7"/>
  <c r="AM470" i="7"/>
  <c r="AP471" i="7"/>
  <c r="AQ471" i="7"/>
  <c r="AM471" i="7"/>
  <c r="AP472" i="7"/>
  <c r="AQ472" i="7"/>
  <c r="AM472" i="7"/>
  <c r="AP473" i="7"/>
  <c r="AQ473" i="7"/>
  <c r="AM473" i="7"/>
  <c r="AP474" i="7"/>
  <c r="AQ474" i="7"/>
  <c r="AM474" i="7"/>
  <c r="AP475" i="7"/>
  <c r="AQ475" i="7"/>
  <c r="AM475" i="7"/>
  <c r="AP476" i="7"/>
  <c r="AQ476" i="7"/>
  <c r="AM476" i="7"/>
  <c r="AP477" i="7"/>
  <c r="AQ477" i="7"/>
  <c r="AM477" i="7"/>
  <c r="AP478" i="7"/>
  <c r="AQ478" i="7"/>
  <c r="AM478" i="7"/>
  <c r="AP479" i="7"/>
  <c r="AQ479" i="7"/>
  <c r="AM479" i="7"/>
  <c r="AP480" i="7"/>
  <c r="AQ480" i="7"/>
  <c r="AM480" i="7"/>
  <c r="AP481" i="7"/>
  <c r="AQ481" i="7"/>
  <c r="AM481" i="7"/>
  <c r="AP482" i="7"/>
  <c r="AQ482" i="7"/>
  <c r="AM482" i="7"/>
  <c r="AP483" i="7"/>
  <c r="AQ483" i="7"/>
  <c r="AM483" i="7"/>
  <c r="AP484" i="7"/>
  <c r="AQ484" i="7"/>
  <c r="AM484" i="7"/>
  <c r="AP485" i="7"/>
  <c r="AQ485" i="7"/>
  <c r="AM485" i="7"/>
  <c r="AP486" i="7"/>
  <c r="AQ486" i="7"/>
  <c r="AM486" i="7"/>
  <c r="AP487" i="7"/>
  <c r="AQ487" i="7"/>
  <c r="AM487" i="7"/>
  <c r="AP488" i="7"/>
  <c r="AQ488" i="7"/>
  <c r="AM488" i="7"/>
  <c r="AP489" i="7"/>
  <c r="AQ489" i="7"/>
  <c r="AM489" i="7"/>
  <c r="AP490" i="7"/>
  <c r="AQ490" i="7"/>
  <c r="AM490" i="7"/>
  <c r="AP491" i="7"/>
  <c r="AQ491" i="7"/>
  <c r="AM491" i="7"/>
  <c r="AP492" i="7"/>
  <c r="AQ492" i="7"/>
  <c r="AM492" i="7"/>
  <c r="AP493" i="7"/>
  <c r="AQ493" i="7"/>
  <c r="AM493" i="7"/>
  <c r="AP494" i="7"/>
  <c r="AQ494" i="7"/>
  <c r="AM494" i="7"/>
  <c r="AP495" i="7"/>
  <c r="AQ495" i="7"/>
  <c r="AM495" i="7"/>
  <c r="AP496" i="7"/>
  <c r="AQ496" i="7"/>
  <c r="AM496" i="7"/>
  <c r="AP497" i="7"/>
  <c r="AQ497" i="7"/>
  <c r="AM497" i="7"/>
  <c r="AP498" i="7"/>
  <c r="AQ498" i="7"/>
  <c r="AM498" i="7"/>
  <c r="AP499" i="7"/>
  <c r="AQ499" i="7"/>
  <c r="AM499" i="7"/>
  <c r="AP500" i="7"/>
  <c r="AQ500" i="7"/>
  <c r="AM500" i="7"/>
  <c r="AP501" i="7"/>
  <c r="AQ501" i="7"/>
  <c r="AM501" i="7"/>
  <c r="AP502" i="7"/>
  <c r="AQ502" i="7"/>
  <c r="AM502" i="7"/>
  <c r="AP503" i="7"/>
  <c r="AQ503" i="7"/>
  <c r="AM503" i="7"/>
  <c r="AP504" i="7"/>
  <c r="AQ504" i="7"/>
  <c r="AM504" i="7"/>
  <c r="AP505" i="7"/>
  <c r="AQ505" i="7"/>
  <c r="AM505" i="7"/>
  <c r="AP506" i="7"/>
  <c r="AQ506" i="7"/>
  <c r="AM506" i="7"/>
  <c r="AP507" i="7"/>
  <c r="AQ507" i="7"/>
  <c r="AM507" i="7"/>
  <c r="AP508" i="7"/>
  <c r="AQ508" i="7"/>
  <c r="AM508" i="7"/>
  <c r="AP509" i="7"/>
  <c r="AQ509" i="7"/>
  <c r="AM509" i="7"/>
  <c r="AP510" i="7"/>
  <c r="AQ510" i="7"/>
  <c r="AM510" i="7"/>
  <c r="AP511" i="7"/>
  <c r="AQ511" i="7"/>
  <c r="AM511" i="7"/>
  <c r="AP512" i="7"/>
  <c r="AQ512" i="7"/>
  <c r="AM512" i="7"/>
  <c r="AP513" i="7"/>
  <c r="AQ513" i="7"/>
  <c r="AM513" i="7"/>
  <c r="AP514" i="7"/>
  <c r="AQ514" i="7"/>
  <c r="AM514" i="7"/>
  <c r="AP515" i="7"/>
  <c r="AQ515" i="7"/>
  <c r="AM515" i="7"/>
  <c r="AP516" i="7"/>
  <c r="AQ516" i="7"/>
  <c r="AM516" i="7"/>
  <c r="AP517" i="7"/>
  <c r="AQ517" i="7"/>
  <c r="AM517" i="7"/>
  <c r="AP518" i="7"/>
  <c r="AQ518" i="7"/>
  <c r="AM518" i="7"/>
  <c r="AP519" i="7"/>
  <c r="AQ519" i="7"/>
  <c r="AM519" i="7"/>
  <c r="AP520" i="7"/>
  <c r="AQ520" i="7"/>
  <c r="AM520" i="7"/>
  <c r="AP521" i="7"/>
  <c r="AQ521" i="7"/>
  <c r="AM521" i="7"/>
  <c r="AP522" i="7"/>
  <c r="AQ522" i="7"/>
  <c r="AM522" i="7"/>
  <c r="AP523" i="7"/>
  <c r="AQ523" i="7"/>
  <c r="AM523" i="7"/>
  <c r="AP524" i="7"/>
  <c r="AQ524" i="7"/>
  <c r="AM524" i="7"/>
  <c r="AP525" i="7"/>
  <c r="AQ525" i="7"/>
  <c r="AM525" i="7"/>
  <c r="AP526" i="7"/>
  <c r="AQ526" i="7"/>
  <c r="AM526" i="7"/>
  <c r="AP527" i="7"/>
  <c r="AQ527" i="7"/>
  <c r="AM527" i="7"/>
  <c r="AP528" i="7"/>
  <c r="AQ528" i="7"/>
  <c r="AM528" i="7"/>
  <c r="AP529" i="7"/>
  <c r="AQ529" i="7"/>
  <c r="AM529" i="7"/>
  <c r="AP530" i="7"/>
  <c r="AQ530" i="7"/>
  <c r="AM530" i="7"/>
  <c r="AP531" i="7"/>
  <c r="AQ531" i="7"/>
  <c r="AM531" i="7"/>
  <c r="AP532" i="7"/>
  <c r="AQ532" i="7"/>
  <c r="AM532" i="7"/>
  <c r="AP533" i="7"/>
  <c r="AQ533" i="7"/>
  <c r="AM533" i="7"/>
  <c r="AP534" i="7"/>
  <c r="AQ534" i="7"/>
  <c r="AM534" i="7"/>
  <c r="AP535" i="7"/>
  <c r="AQ535" i="7"/>
  <c r="AM535" i="7"/>
  <c r="AP536" i="7"/>
  <c r="AQ536" i="7"/>
  <c r="AM536" i="7"/>
  <c r="AP537" i="7"/>
  <c r="AQ537" i="7"/>
  <c r="AM537" i="7"/>
  <c r="AP538" i="7"/>
  <c r="AQ538" i="7"/>
  <c r="AM538" i="7"/>
  <c r="AP539" i="7"/>
  <c r="AQ539" i="7"/>
  <c r="AM539" i="7"/>
  <c r="AP540" i="7"/>
  <c r="AQ540" i="7"/>
  <c r="AM540" i="7"/>
  <c r="AP541" i="7"/>
  <c r="AQ541" i="7"/>
  <c r="AM541" i="7"/>
  <c r="AP542" i="7"/>
  <c r="AQ542" i="7"/>
  <c r="AM542" i="7"/>
  <c r="AP543" i="7"/>
  <c r="AQ543" i="7"/>
  <c r="AM543" i="7"/>
  <c r="AP544" i="7"/>
  <c r="AQ544" i="7"/>
  <c r="AM544" i="7"/>
  <c r="AP545" i="7"/>
  <c r="AQ545" i="7"/>
  <c r="AM545" i="7"/>
  <c r="AP546" i="7"/>
  <c r="AQ546" i="7"/>
  <c r="AM546" i="7"/>
  <c r="AP547" i="7"/>
  <c r="AQ547" i="7"/>
  <c r="AM547" i="7"/>
  <c r="AP548" i="7"/>
  <c r="AQ548" i="7"/>
  <c r="AM548" i="7"/>
  <c r="AP549" i="7"/>
  <c r="AQ549" i="7"/>
  <c r="AM549" i="7"/>
  <c r="AP550" i="7"/>
  <c r="AQ550" i="7"/>
  <c r="AM550" i="7"/>
  <c r="AP551" i="7"/>
  <c r="AQ551" i="7"/>
  <c r="AM551" i="7"/>
  <c r="AP552" i="7"/>
  <c r="AQ552" i="7"/>
  <c r="AD265" i="7"/>
  <c r="AG265" i="7"/>
  <c r="AD266" i="7"/>
  <c r="AG266" i="7"/>
  <c r="AD232" i="7"/>
  <c r="AG232" i="7"/>
  <c r="AD343" i="7"/>
  <c r="AG343" i="7"/>
  <c r="AD344" i="7"/>
  <c r="AG344" i="7"/>
  <c r="AD221" i="7"/>
  <c r="AG221" i="7"/>
  <c r="AD222" i="7"/>
  <c r="AG222" i="7"/>
  <c r="AD250" i="7"/>
  <c r="AG250" i="7"/>
  <c r="AD251" i="7"/>
  <c r="AG251" i="7"/>
  <c r="AD277" i="7"/>
  <c r="AG277" i="7"/>
  <c r="AD278" i="7"/>
  <c r="AG278" i="7"/>
  <c r="AD304" i="7"/>
  <c r="AG304" i="7"/>
  <c r="AD305" i="7"/>
  <c r="AG305" i="7"/>
  <c r="AD330" i="7"/>
  <c r="AG330" i="7"/>
  <c r="AD331" i="7"/>
  <c r="AG331" i="7"/>
  <c r="AD216" i="7"/>
  <c r="AG216" i="7"/>
  <c r="AD217" i="7"/>
  <c r="AG217" i="7"/>
  <c r="AD243" i="7"/>
  <c r="AG243" i="7"/>
  <c r="AD244" i="7"/>
  <c r="AG244" i="7"/>
  <c r="AD272" i="7"/>
  <c r="AG272" i="7"/>
  <c r="AD273" i="7"/>
  <c r="AG273" i="7"/>
  <c r="AD299" i="7"/>
  <c r="AG299" i="7"/>
  <c r="AD300" i="7"/>
  <c r="AG300" i="7"/>
  <c r="AD329" i="7"/>
  <c r="AG329" i="7"/>
  <c r="AD354" i="7"/>
  <c r="AG354" i="7"/>
  <c r="AD355" i="7"/>
  <c r="AG355" i="7"/>
  <c r="AD236" i="7"/>
  <c r="AG236" i="7"/>
  <c r="AD237" i="7"/>
  <c r="AG237" i="7"/>
  <c r="AD318" i="7"/>
  <c r="AG318" i="7"/>
  <c r="AD319" i="7"/>
  <c r="AG319" i="7"/>
  <c r="AD205" i="7"/>
  <c r="AG205" i="7"/>
  <c r="AD288" i="7"/>
  <c r="AG288" i="7"/>
  <c r="AD274" i="7"/>
  <c r="AG274" i="7"/>
  <c r="AD275" i="7"/>
  <c r="AG275" i="7"/>
  <c r="AD241" i="7"/>
  <c r="AG241" i="7"/>
  <c r="AD203" i="7"/>
  <c r="AG203" i="7"/>
  <c r="AD204" i="7"/>
  <c r="AG204" i="7"/>
  <c r="AD230" i="7"/>
  <c r="AG230" i="7"/>
  <c r="AD231" i="7"/>
  <c r="AG231" i="7"/>
  <c r="AD259" i="7"/>
  <c r="AG259" i="7"/>
  <c r="AD260" i="7"/>
  <c r="AG260" i="7"/>
  <c r="AD286" i="7"/>
  <c r="AG286" i="7"/>
  <c r="AD287" i="7"/>
  <c r="AG287" i="7"/>
  <c r="AD313" i="7"/>
  <c r="AG313" i="7"/>
  <c r="AD314" i="7"/>
  <c r="AG314" i="7"/>
  <c r="AD339" i="7"/>
  <c r="AG339" i="7"/>
  <c r="AD340" i="7"/>
  <c r="AG340" i="7"/>
  <c r="AD225" i="7"/>
  <c r="AG225" i="7"/>
  <c r="AD226" i="7"/>
  <c r="AG226" i="7"/>
  <c r="AD254" i="7"/>
  <c r="AG254" i="7"/>
  <c r="AD255" i="7"/>
  <c r="AG255" i="7"/>
  <c r="AD281" i="7"/>
  <c r="AG281" i="7"/>
  <c r="AD282" i="7"/>
  <c r="AG282" i="7"/>
  <c r="AD308" i="7"/>
  <c r="AG308" i="7"/>
  <c r="AD309" i="7"/>
  <c r="AG309" i="7"/>
  <c r="AD338" i="7"/>
  <c r="AG338" i="7"/>
  <c r="AD209" i="7"/>
  <c r="AG209" i="7"/>
  <c r="AD210" i="7"/>
  <c r="AG210" i="7"/>
  <c r="AD292" i="7"/>
  <c r="AG292" i="7"/>
  <c r="AD293" i="7"/>
  <c r="AG293" i="7"/>
  <c r="AD345" i="7"/>
  <c r="AG345" i="7"/>
  <c r="AD346" i="7"/>
  <c r="AG346" i="7"/>
  <c r="AD261" i="7"/>
  <c r="AG261" i="7"/>
  <c r="AD316" i="7"/>
  <c r="AG316" i="7"/>
  <c r="AD317" i="7"/>
  <c r="AG317" i="7"/>
  <c r="AD218" i="7"/>
  <c r="AG218" i="7"/>
  <c r="AD219" i="7"/>
  <c r="AG219" i="7"/>
  <c r="AD247" i="7"/>
  <c r="AG247" i="7"/>
  <c r="AD248" i="7"/>
  <c r="AG248" i="7"/>
  <c r="AD301" i="7"/>
  <c r="AG301" i="7"/>
  <c r="AD302" i="7"/>
  <c r="AG302" i="7"/>
  <c r="AD327" i="7"/>
  <c r="AG327" i="7"/>
  <c r="AD328" i="7"/>
  <c r="AG328" i="7"/>
  <c r="AD356" i="7"/>
  <c r="AG356" i="7"/>
  <c r="AD357" i="7"/>
  <c r="AG357" i="7"/>
  <c r="AD214" i="7"/>
  <c r="AG214" i="7"/>
  <c r="AD270" i="7"/>
  <c r="AG270" i="7"/>
  <c r="AD297" i="7"/>
  <c r="AG297" i="7"/>
  <c r="AD325" i="7"/>
  <c r="AG325" i="7"/>
  <c r="AD326" i="7"/>
  <c r="AG326" i="7"/>
  <c r="AD351" i="7"/>
  <c r="AG351" i="7"/>
  <c r="AD352" i="7"/>
  <c r="AG352" i="7"/>
  <c r="AD227" i="7"/>
  <c r="AG227" i="7"/>
  <c r="AD228" i="7"/>
  <c r="AG228" i="7"/>
  <c r="AD256" i="7"/>
  <c r="AG256" i="7"/>
  <c r="AD257" i="7"/>
  <c r="AG257" i="7"/>
  <c r="AD283" i="7"/>
  <c r="AG283" i="7"/>
  <c r="AD284" i="7"/>
  <c r="AG284" i="7"/>
  <c r="AD310" i="7"/>
  <c r="AG310" i="7"/>
  <c r="AD311" i="7"/>
  <c r="AG311" i="7"/>
  <c r="AD336" i="7"/>
  <c r="AG336" i="7"/>
  <c r="AD337" i="7"/>
  <c r="AG337" i="7"/>
  <c r="AD223" i="7"/>
  <c r="AG223" i="7"/>
  <c r="AD252" i="7"/>
  <c r="AG252" i="7"/>
  <c r="AD279" i="7"/>
  <c r="AG279" i="7"/>
  <c r="AD306" i="7"/>
  <c r="AG306" i="7"/>
  <c r="AD334" i="7"/>
  <c r="AG334" i="7"/>
  <c r="AD335" i="7"/>
  <c r="AG335" i="7"/>
  <c r="AD212" i="7"/>
  <c r="AG212" i="7"/>
  <c r="AD213" i="7"/>
  <c r="AG213" i="7"/>
  <c r="AD239" i="7"/>
  <c r="AG239" i="7"/>
  <c r="AD240" i="7"/>
  <c r="AG240" i="7"/>
  <c r="AD268" i="7"/>
  <c r="AG268" i="7"/>
  <c r="AD269" i="7"/>
  <c r="AG269" i="7"/>
  <c r="AD295" i="7"/>
  <c r="AG295" i="7"/>
  <c r="AD296" i="7"/>
  <c r="AG296" i="7"/>
  <c r="AD321" i="7"/>
  <c r="AG321" i="7"/>
  <c r="AD322" i="7"/>
  <c r="AG322" i="7"/>
  <c r="AD348" i="7"/>
  <c r="AG348" i="7"/>
  <c r="AD349" i="7"/>
  <c r="AG349" i="7"/>
  <c r="AD207" i="7"/>
  <c r="AG207" i="7"/>
  <c r="AD208" i="7"/>
  <c r="AG208" i="7"/>
  <c r="AD234" i="7"/>
  <c r="AG234" i="7"/>
  <c r="AD235" i="7"/>
  <c r="AG235" i="7"/>
  <c r="AD263" i="7"/>
  <c r="AG263" i="7"/>
  <c r="AD264" i="7"/>
  <c r="AG264" i="7"/>
  <c r="AD290" i="7"/>
  <c r="AG290" i="7"/>
  <c r="AD291" i="7"/>
  <c r="AG291" i="7"/>
  <c r="AD320" i="7"/>
  <c r="AG320" i="7"/>
  <c r="AD347" i="7"/>
  <c r="AG347" i="7"/>
  <c r="AM101" i="7"/>
  <c r="AM165" i="7"/>
  <c r="AM27" i="7"/>
  <c r="AM121" i="7"/>
  <c r="AM166" i="7"/>
  <c r="AM91" i="7"/>
  <c r="AM9" i="7"/>
  <c r="AM186" i="7"/>
  <c r="AM41" i="7"/>
  <c r="AM139" i="7"/>
  <c r="AM180" i="7"/>
  <c r="AM6" i="7"/>
  <c r="AM48" i="7"/>
  <c r="AM51" i="7"/>
  <c r="AM52" i="7"/>
  <c r="AM63" i="7"/>
  <c r="AM31" i="7"/>
  <c r="AM177" i="7"/>
  <c r="AM65" i="7"/>
  <c r="AM148" i="7"/>
  <c r="AM69" i="7"/>
  <c r="AM23" i="7"/>
  <c r="AM58" i="7"/>
  <c r="AM97" i="7"/>
  <c r="AM67" i="7"/>
  <c r="AM30" i="7"/>
  <c r="AM15" i="7"/>
  <c r="AM76" i="7"/>
  <c r="CX93" i="11"/>
  <c r="CV93" i="11"/>
  <c r="CQ93" i="11"/>
  <c r="CR93" i="11" s="1"/>
  <c r="AP128" i="7"/>
  <c r="AQ128" i="7"/>
  <c r="AP53" i="7"/>
  <c r="AQ53" i="7"/>
  <c r="AP10" i="7"/>
  <c r="AQ10" i="7"/>
  <c r="AP4" i="7"/>
  <c r="AQ4" i="7"/>
  <c r="AP20" i="7"/>
  <c r="AQ20" i="7"/>
  <c r="AP140" i="7"/>
  <c r="AQ140" i="7"/>
  <c r="AP74" i="7"/>
  <c r="AQ74" i="7"/>
  <c r="AP109" i="7"/>
  <c r="AQ109" i="7"/>
  <c r="AP75" i="7"/>
  <c r="AQ75" i="7"/>
  <c r="AP123" i="7"/>
  <c r="AQ123" i="7"/>
  <c r="AP44" i="7"/>
  <c r="AQ44" i="7"/>
  <c r="AP156" i="7"/>
  <c r="AQ156" i="7"/>
  <c r="AP69" i="7"/>
  <c r="AQ69" i="7"/>
  <c r="AP23" i="7"/>
  <c r="AQ23" i="7"/>
  <c r="AP151" i="7"/>
  <c r="AQ151" i="7"/>
  <c r="AP89" i="7"/>
  <c r="AQ89" i="7"/>
  <c r="AP17" i="7"/>
  <c r="AQ17" i="7"/>
  <c r="AP92" i="7"/>
  <c r="AQ92" i="7"/>
  <c r="AP83" i="7"/>
  <c r="AQ83" i="7"/>
  <c r="AP85" i="7"/>
  <c r="AQ85" i="7"/>
  <c r="AP176" i="7"/>
  <c r="AQ176" i="7"/>
  <c r="AP196" i="7"/>
  <c r="AQ196" i="7"/>
  <c r="AP43" i="7"/>
  <c r="AQ43" i="7"/>
  <c r="CW103" i="11"/>
  <c r="CS103" i="11"/>
  <c r="CT103" i="11" s="1"/>
  <c r="AP121" i="7"/>
  <c r="AQ121" i="7"/>
  <c r="AJ111" i="7"/>
  <c r="AL111" i="7"/>
  <c r="AK111" i="7"/>
  <c r="AN111" i="7" s="1"/>
  <c r="AO111" i="7" s="1"/>
  <c r="CW67" i="11"/>
  <c r="CS67" i="11"/>
  <c r="CT67" i="11" s="1"/>
  <c r="CX94" i="11"/>
  <c r="CV94" i="11"/>
  <c r="CQ94" i="11"/>
  <c r="CR94" i="11" s="1"/>
  <c r="AJ105" i="7"/>
  <c r="AL105" i="7"/>
  <c r="AK105" i="7"/>
  <c r="AN105" i="7" s="1"/>
  <c r="AO105" i="7" s="1"/>
  <c r="AP16" i="7"/>
  <c r="AQ16" i="7"/>
  <c r="AP153" i="7"/>
  <c r="AQ153" i="7"/>
  <c r="AP40" i="7"/>
  <c r="AQ40" i="7"/>
  <c r="AP187" i="7"/>
  <c r="AQ187" i="7"/>
  <c r="AP136" i="7"/>
  <c r="AQ136" i="7"/>
  <c r="AP24" i="7"/>
  <c r="AQ24" i="7"/>
  <c r="AP66" i="7"/>
  <c r="AQ66" i="7"/>
  <c r="AP5" i="7"/>
  <c r="AQ5" i="7"/>
  <c r="AP155" i="7"/>
  <c r="AQ155" i="7"/>
  <c r="AP177" i="7"/>
  <c r="AQ177" i="7"/>
  <c r="AP185" i="7"/>
  <c r="AQ185" i="7"/>
  <c r="AP26" i="7"/>
  <c r="AQ26" i="7"/>
  <c r="AP82" i="7"/>
  <c r="AQ82" i="7"/>
  <c r="AP70" i="7"/>
  <c r="AQ70" i="7"/>
  <c r="AP97" i="7"/>
  <c r="AQ97" i="7"/>
  <c r="AP77" i="7"/>
  <c r="AQ77" i="7"/>
  <c r="AP87" i="7"/>
  <c r="AQ87" i="7"/>
  <c r="AP47" i="7"/>
  <c r="AQ47" i="7"/>
  <c r="AP32" i="7"/>
  <c r="AQ32" i="7"/>
  <c r="AP130" i="7"/>
  <c r="AQ130" i="7"/>
  <c r="AP68" i="7"/>
  <c r="AQ68" i="7"/>
  <c r="AP158" i="7"/>
  <c r="AQ158" i="7"/>
  <c r="AP11" i="7"/>
  <c r="AQ11" i="7"/>
  <c r="AP21" i="7"/>
  <c r="AQ21" i="7"/>
  <c r="AP145" i="7"/>
  <c r="AQ145" i="7"/>
  <c r="AP46" i="7"/>
  <c r="AQ46" i="7"/>
  <c r="AP71" i="7"/>
  <c r="AQ71" i="7"/>
  <c r="CX67" i="11"/>
  <c r="CV67" i="11"/>
  <c r="CQ67" i="11"/>
  <c r="CR67" i="11" s="1"/>
  <c r="CX103" i="11"/>
  <c r="CV103" i="11"/>
  <c r="CQ103" i="11"/>
  <c r="CR103" i="11" s="1"/>
  <c r="CW94" i="11"/>
  <c r="CS94" i="11"/>
  <c r="CT94" i="11" s="1"/>
  <c r="AJ118" i="7"/>
  <c r="AL118" i="7"/>
  <c r="AK118" i="7"/>
  <c r="AN118" i="7" s="1"/>
  <c r="AO118" i="7" s="1"/>
  <c r="AP62" i="7"/>
  <c r="AQ62" i="7"/>
  <c r="AP190" i="7"/>
  <c r="AQ190" i="7"/>
  <c r="AP59" i="7"/>
  <c r="AQ59" i="7"/>
  <c r="AP41" i="7"/>
  <c r="AQ41" i="7"/>
  <c r="AP125" i="7"/>
  <c r="AQ125" i="7"/>
  <c r="AP88" i="7"/>
  <c r="AQ88" i="7"/>
  <c r="AP172" i="7"/>
  <c r="AQ172" i="7"/>
  <c r="AP112" i="7"/>
  <c r="AQ112" i="7"/>
  <c r="AP200" i="7"/>
  <c r="AQ200" i="7"/>
  <c r="AP127" i="7"/>
  <c r="AQ127" i="7"/>
  <c r="AP61" i="7"/>
  <c r="AQ61" i="7"/>
  <c r="AP73" i="7"/>
  <c r="AQ73" i="7"/>
  <c r="AP195" i="7"/>
  <c r="AQ195" i="7"/>
  <c r="AP51" i="7"/>
  <c r="AQ51" i="7"/>
  <c r="AP52" i="7"/>
  <c r="AQ52" i="7"/>
  <c r="AP54" i="7"/>
  <c r="AQ54" i="7"/>
  <c r="AP63" i="7"/>
  <c r="AQ63" i="7"/>
  <c r="AP64" i="7"/>
  <c r="AQ64" i="7"/>
  <c r="AP14" i="7"/>
  <c r="AQ14" i="7"/>
  <c r="AP93" i="7"/>
  <c r="AQ93" i="7"/>
  <c r="AP149" i="7"/>
  <c r="AQ149" i="7"/>
  <c r="AP147" i="7"/>
  <c r="AQ147" i="7"/>
  <c r="AP192" i="7"/>
  <c r="AQ192" i="7"/>
  <c r="AP30" i="7"/>
  <c r="AQ30" i="7"/>
  <c r="BU26" i="11"/>
  <c r="BX26" i="11" s="1"/>
  <c r="CB11" i="11"/>
  <c r="CC11" i="11" s="1"/>
  <c r="BY11" i="11"/>
  <c r="BZ11" i="11" s="1"/>
  <c r="CA11" i="11" s="1"/>
  <c r="BU66" i="11"/>
  <c r="BX66" i="11" s="1"/>
  <c r="CB77" i="11"/>
  <c r="CC77" i="11" s="1"/>
  <c r="BY77" i="11"/>
  <c r="BZ77" i="11" s="1"/>
  <c r="CA77" i="11" s="1"/>
  <c r="CB65" i="11"/>
  <c r="CC65" i="11" s="1"/>
  <c r="BY65" i="11"/>
  <c r="BZ65" i="11" s="1"/>
  <c r="CA65" i="11" s="1"/>
  <c r="BU9" i="11"/>
  <c r="BX9" i="11" s="1"/>
  <c r="BU174" i="11"/>
  <c r="BX174" i="11" s="1"/>
  <c r="CE174" i="11" s="1"/>
  <c r="BU186" i="11"/>
  <c r="BX186" i="11" s="1"/>
  <c r="BU119" i="11"/>
  <c r="BX119" i="11" s="1"/>
  <c r="BU23" i="11"/>
  <c r="BX23" i="11" s="1"/>
  <c r="CK181" i="11"/>
  <c r="CJ181" i="11"/>
  <c r="CI181" i="11"/>
  <c r="CH181" i="11"/>
  <c r="CG181" i="11"/>
  <c r="CF181" i="11"/>
  <c r="CD181" i="11"/>
  <c r="CK115" i="11"/>
  <c r="CJ115" i="11"/>
  <c r="CI115" i="11"/>
  <c r="CH115" i="11"/>
  <c r="CG115" i="11"/>
  <c r="CF115" i="11"/>
  <c r="CD115" i="11"/>
  <c r="CK161" i="11"/>
  <c r="CJ161" i="11"/>
  <c r="CI161" i="11"/>
  <c r="CH161" i="11"/>
  <c r="CG161" i="11"/>
  <c r="CF161" i="11"/>
  <c r="CD161" i="11"/>
  <c r="CK144" i="11"/>
  <c r="CJ144" i="11"/>
  <c r="CI144" i="11"/>
  <c r="CH144" i="11"/>
  <c r="CG144" i="11"/>
  <c r="CF144" i="11"/>
  <c r="CD144" i="11"/>
  <c r="CX128" i="11"/>
  <c r="CV128" i="11"/>
  <c r="CQ128" i="11"/>
  <c r="CR128" i="11" s="1"/>
  <c r="CK25" i="11"/>
  <c r="CJ25" i="11"/>
  <c r="CI25" i="11"/>
  <c r="CH25" i="11"/>
  <c r="CG25" i="11"/>
  <c r="CF25" i="11"/>
  <c r="CD25" i="11"/>
  <c r="CK136" i="11"/>
  <c r="CJ136" i="11"/>
  <c r="CI136" i="11"/>
  <c r="CH136" i="11"/>
  <c r="CG136" i="11"/>
  <c r="CF136" i="11"/>
  <c r="CD136" i="11"/>
  <c r="CB199" i="11"/>
  <c r="CC199" i="11" s="1"/>
  <c r="BY199" i="11"/>
  <c r="BZ199" i="11" s="1"/>
  <c r="CA199" i="11" s="1"/>
  <c r="AS94" i="7"/>
  <c r="AT94" i="7"/>
  <c r="AW94" i="7" s="1"/>
  <c r="AX94" i="7" s="1"/>
  <c r="AZ94" i="7" s="1"/>
  <c r="AU94" i="7"/>
  <c r="CB68" i="11"/>
  <c r="CC68" i="11" s="1"/>
  <c r="BY68" i="11"/>
  <c r="BZ68" i="11" s="1"/>
  <c r="CA68" i="11" s="1"/>
  <c r="CK61" i="11"/>
  <c r="CJ61" i="11"/>
  <c r="CI61" i="11"/>
  <c r="CH61" i="11"/>
  <c r="CG61" i="11"/>
  <c r="CF61" i="11"/>
  <c r="CD61" i="11"/>
  <c r="AP50" i="7"/>
  <c r="AQ50" i="7"/>
  <c r="AP101" i="7"/>
  <c r="AQ101" i="7"/>
  <c r="CK69" i="11"/>
  <c r="CJ69" i="11"/>
  <c r="CI69" i="11"/>
  <c r="CH69" i="11"/>
  <c r="CG69" i="11"/>
  <c r="CF69" i="11"/>
  <c r="CD69" i="11"/>
  <c r="AP110" i="7"/>
  <c r="AQ110" i="7"/>
  <c r="CK88" i="11"/>
  <c r="CJ88" i="11"/>
  <c r="CI88" i="11"/>
  <c r="CH88" i="11"/>
  <c r="CG88" i="11"/>
  <c r="CF88" i="11"/>
  <c r="CD88" i="11"/>
  <c r="CB129" i="11"/>
  <c r="CC129" i="11" s="1"/>
  <c r="BY129" i="11"/>
  <c r="BZ129" i="11" s="1"/>
  <c r="CA129" i="11" s="1"/>
  <c r="BU59" i="11"/>
  <c r="BX59" i="11" s="1"/>
  <c r="CE59" i="11" s="1"/>
  <c r="AP25" i="7"/>
  <c r="AQ25" i="7"/>
  <c r="CK37" i="11"/>
  <c r="CJ37" i="11"/>
  <c r="CI37" i="11"/>
  <c r="CH37" i="11"/>
  <c r="CG37" i="11"/>
  <c r="CF37" i="11"/>
  <c r="CD37" i="11"/>
  <c r="CK106" i="11"/>
  <c r="CJ106" i="11"/>
  <c r="CI106" i="11"/>
  <c r="CH106" i="11"/>
  <c r="CG106" i="11"/>
  <c r="CF106" i="11"/>
  <c r="CD106" i="11"/>
  <c r="CK156" i="11"/>
  <c r="CJ156" i="11"/>
  <c r="CI156" i="11"/>
  <c r="CH156" i="11"/>
  <c r="CG156" i="11"/>
  <c r="CF156" i="11"/>
  <c r="CD156" i="11"/>
  <c r="CK142" i="11"/>
  <c r="CJ142" i="11"/>
  <c r="CI142" i="11"/>
  <c r="CH142" i="11"/>
  <c r="CG142" i="11"/>
  <c r="CF142" i="11"/>
  <c r="CD142" i="11"/>
  <c r="BU51" i="11"/>
  <c r="BX51" i="11" s="1"/>
  <c r="CE51" i="11" s="1"/>
  <c r="BU84" i="11"/>
  <c r="BX84" i="11" s="1"/>
  <c r="CE84" i="11" s="1"/>
  <c r="AR170" i="7"/>
  <c r="BU134" i="11"/>
  <c r="BX134" i="11" s="1"/>
  <c r="CE134" i="11" s="1"/>
  <c r="BU76" i="11"/>
  <c r="BX76" i="11" s="1"/>
  <c r="CB5" i="11"/>
  <c r="CC5" i="11" s="1"/>
  <c r="BY5" i="11"/>
  <c r="BZ5" i="11" s="1"/>
  <c r="CA5" i="11" s="1"/>
  <c r="CB14" i="11"/>
  <c r="CC14" i="11" s="1"/>
  <c r="BY14" i="11"/>
  <c r="BZ14" i="11" s="1"/>
  <c r="CA14" i="11" s="1"/>
  <c r="BU62" i="11"/>
  <c r="BX62" i="11" s="1"/>
  <c r="CE62" i="11" s="1"/>
  <c r="CP74" i="11"/>
  <c r="BV74" i="11"/>
  <c r="BW64" i="11"/>
  <c r="BT64" i="11"/>
  <c r="CB39" i="11"/>
  <c r="CC39" i="11" s="1"/>
  <c r="BY39" i="11"/>
  <c r="BZ39" i="11" s="1"/>
  <c r="CA39" i="11" s="1"/>
  <c r="CP6" i="11"/>
  <c r="BV6" i="11"/>
  <c r="BU82" i="11"/>
  <c r="BX82" i="11" s="1"/>
  <c r="CE82" i="11" s="1"/>
  <c r="BU16" i="11"/>
  <c r="BX16" i="11" s="1"/>
  <c r="CE16" i="11" s="1"/>
  <c r="BU86" i="11"/>
  <c r="BX86" i="11" s="1"/>
  <c r="CE86" i="11" s="1"/>
  <c r="AR39" i="7"/>
  <c r="AR126" i="7"/>
  <c r="CP57" i="11"/>
  <c r="BV57" i="11"/>
  <c r="CB9" i="11"/>
  <c r="CC9" i="11" s="1"/>
  <c r="BY9" i="11"/>
  <c r="BZ9" i="11" s="1"/>
  <c r="CA9" i="11" s="1"/>
  <c r="BU49" i="11"/>
  <c r="BX49" i="11" s="1"/>
  <c r="CE49" i="11" s="1"/>
  <c r="BU44" i="11"/>
  <c r="BX44" i="11" s="1"/>
  <c r="CP102" i="11"/>
  <c r="BV102" i="11"/>
  <c r="BU131" i="11"/>
  <c r="BX131" i="11" s="1"/>
  <c r="CE131" i="11" s="1"/>
  <c r="CB186" i="11"/>
  <c r="CC186" i="11" s="1"/>
  <c r="BY186" i="11"/>
  <c r="BZ186" i="11" s="1"/>
  <c r="CA186" i="11" s="1"/>
  <c r="CB119" i="11"/>
  <c r="CC119" i="11" s="1"/>
  <c r="BY119" i="11"/>
  <c r="BZ119" i="11" s="1"/>
  <c r="CA119" i="11" s="1"/>
  <c r="CB23" i="11"/>
  <c r="CC23" i="11" s="1"/>
  <c r="BY23" i="11"/>
  <c r="BZ23" i="11" s="1"/>
  <c r="CA23" i="11" s="1"/>
  <c r="CK114" i="11"/>
  <c r="CJ114" i="11"/>
  <c r="CI114" i="11"/>
  <c r="CH114" i="11"/>
  <c r="CG114" i="11"/>
  <c r="CF114" i="11"/>
  <c r="CD114" i="11"/>
  <c r="CK118" i="11"/>
  <c r="CJ118" i="11"/>
  <c r="CI118" i="11"/>
  <c r="CH118" i="11"/>
  <c r="CG118" i="11"/>
  <c r="CF118" i="11"/>
  <c r="CD118" i="11"/>
  <c r="AR117" i="7"/>
  <c r="BU160" i="11"/>
  <c r="BX160" i="11" s="1"/>
  <c r="CE160" i="11" s="1"/>
  <c r="CK28" i="11"/>
  <c r="CJ28" i="11"/>
  <c r="CI28" i="11"/>
  <c r="CH28" i="11"/>
  <c r="CG28" i="11"/>
  <c r="CF28" i="11"/>
  <c r="CD28" i="11"/>
  <c r="CK158" i="11"/>
  <c r="CJ158" i="11"/>
  <c r="CI158" i="11"/>
  <c r="CH158" i="11"/>
  <c r="CG158" i="11"/>
  <c r="CF158" i="11"/>
  <c r="CD158" i="11"/>
  <c r="AG3" i="7"/>
  <c r="AD3" i="7"/>
  <c r="AM16" i="7"/>
  <c r="BW48" i="11"/>
  <c r="BT48" i="11"/>
  <c r="AP166" i="7"/>
  <c r="AQ166" i="7"/>
  <c r="BU47" i="11"/>
  <c r="BX47" i="11" s="1"/>
  <c r="CE47" i="11" s="1"/>
  <c r="AP164" i="7"/>
  <c r="AQ164" i="7"/>
  <c r="CK43" i="11"/>
  <c r="CJ43" i="11"/>
  <c r="CI43" i="11"/>
  <c r="CH43" i="11"/>
  <c r="CG43" i="11"/>
  <c r="CF43" i="11"/>
  <c r="CD43" i="11"/>
  <c r="AP98" i="7"/>
  <c r="AQ98" i="7"/>
  <c r="CK187" i="11"/>
  <c r="CJ187" i="11"/>
  <c r="CI187" i="11"/>
  <c r="CH187" i="11"/>
  <c r="CG187" i="11"/>
  <c r="CF187" i="11"/>
  <c r="CD187" i="11"/>
  <c r="CB171" i="11"/>
  <c r="CC171" i="11" s="1"/>
  <c r="BY171" i="11"/>
  <c r="BZ171" i="11" s="1"/>
  <c r="CA171" i="11" s="1"/>
  <c r="AG191" i="7"/>
  <c r="AD191" i="7"/>
  <c r="CB113" i="11"/>
  <c r="CC113" i="11" s="1"/>
  <c r="BY113" i="11"/>
  <c r="BZ113" i="11" s="1"/>
  <c r="CA113" i="11" s="1"/>
  <c r="CK189" i="11"/>
  <c r="CJ189" i="11"/>
  <c r="CI189" i="11"/>
  <c r="CH189" i="11"/>
  <c r="CG189" i="11"/>
  <c r="CF189" i="11"/>
  <c r="CD189" i="11"/>
  <c r="CB51" i="11"/>
  <c r="CC51" i="11" s="1"/>
  <c r="BY51" i="11"/>
  <c r="BZ51" i="11" s="1"/>
  <c r="CA51" i="11" s="1"/>
  <c r="CB130" i="11"/>
  <c r="CC130" i="11" s="1"/>
  <c r="BY130" i="11"/>
  <c r="BZ130" i="11" s="1"/>
  <c r="CA130" i="11" s="1"/>
  <c r="CB76" i="11"/>
  <c r="CC76" i="11" s="1"/>
  <c r="BY76" i="11"/>
  <c r="BZ76" i="11" s="1"/>
  <c r="CA76" i="11" s="1"/>
  <c r="BU153" i="11"/>
  <c r="BX153" i="11" s="1"/>
  <c r="CE153" i="11" s="1"/>
  <c r="BU35" i="11"/>
  <c r="BX35" i="11" s="1"/>
  <c r="CP4" i="11"/>
  <c r="BV4" i="11"/>
  <c r="CB40" i="11"/>
  <c r="CC40" i="11" s="1"/>
  <c r="BY40" i="11"/>
  <c r="BZ40" i="11" s="1"/>
  <c r="CA40" i="11" s="1"/>
  <c r="CB91" i="11"/>
  <c r="CC91" i="11" s="1"/>
  <c r="BY91" i="11"/>
  <c r="BZ91" i="11" s="1"/>
  <c r="CA91" i="11" s="1"/>
  <c r="BW42" i="11"/>
  <c r="BT42" i="11"/>
  <c r="CP21" i="11"/>
  <c r="BV21" i="11"/>
  <c r="BU77" i="11"/>
  <c r="BX77" i="11" s="1"/>
  <c r="CE77" i="11" s="1"/>
  <c r="CB86" i="11"/>
  <c r="CC86" i="11" s="1"/>
  <c r="BY86" i="11"/>
  <c r="BZ86" i="11" s="1"/>
  <c r="CA86" i="11" s="1"/>
  <c r="AS108" i="7"/>
  <c r="AU108" i="7"/>
  <c r="AT108" i="7"/>
  <c r="AW108" i="7" s="1"/>
  <c r="AX108" i="7" s="1"/>
  <c r="AZ108" i="7" s="1"/>
  <c r="CB44" i="11"/>
  <c r="CC44" i="11" s="1"/>
  <c r="BY44" i="11"/>
  <c r="BZ44" i="11" s="1"/>
  <c r="CA44" i="11" s="1"/>
  <c r="CB184" i="11"/>
  <c r="CC184" i="11" s="1"/>
  <c r="BY184" i="11"/>
  <c r="BZ184" i="11" s="1"/>
  <c r="CA184" i="11" s="1"/>
  <c r="BU92" i="11"/>
  <c r="BX92" i="11" s="1"/>
  <c r="CK163" i="11"/>
  <c r="CJ163" i="11"/>
  <c r="CI163" i="11"/>
  <c r="CH163" i="11"/>
  <c r="CG163" i="11"/>
  <c r="CF163" i="11"/>
  <c r="CD163" i="11"/>
  <c r="CK157" i="11"/>
  <c r="CJ157" i="11"/>
  <c r="CI157" i="11"/>
  <c r="CH157" i="11"/>
  <c r="CG157" i="11"/>
  <c r="CF157" i="11"/>
  <c r="CD157" i="11"/>
  <c r="CK127" i="11"/>
  <c r="CJ127" i="11"/>
  <c r="CI127" i="11"/>
  <c r="CH127" i="11"/>
  <c r="CG127" i="11"/>
  <c r="CF127" i="11"/>
  <c r="CD127" i="11"/>
  <c r="CB50" i="11"/>
  <c r="CC50" i="11" s="1"/>
  <c r="BY50" i="11"/>
  <c r="BZ50" i="11" s="1"/>
  <c r="CA50" i="11" s="1"/>
  <c r="CP75" i="11"/>
  <c r="BV75" i="11"/>
  <c r="BU68" i="11"/>
  <c r="BX68" i="11" s="1"/>
  <c r="CE68" i="11" s="1"/>
  <c r="BU145" i="11"/>
  <c r="BX145" i="11" s="1"/>
  <c r="CB72" i="11"/>
  <c r="CC72" i="11" s="1"/>
  <c r="BY72" i="11"/>
  <c r="BZ72" i="11" s="1"/>
  <c r="CA72" i="11" s="1"/>
  <c r="AM153" i="7"/>
  <c r="CB36" i="11"/>
  <c r="CC36" i="11" s="1"/>
  <c r="BY36" i="11"/>
  <c r="BZ36" i="11" s="1"/>
  <c r="CA36" i="11" s="1"/>
  <c r="AP9" i="7"/>
  <c r="AQ9" i="7"/>
  <c r="CB38" i="11"/>
  <c r="CC38" i="11" s="1"/>
  <c r="BY38" i="11"/>
  <c r="BZ38" i="11" s="1"/>
  <c r="CA38" i="11" s="1"/>
  <c r="CB47" i="11"/>
  <c r="CC47" i="11" s="1"/>
  <c r="BY47" i="11"/>
  <c r="BZ47" i="11" s="1"/>
  <c r="CA47" i="11" s="1"/>
  <c r="CK173" i="11"/>
  <c r="CJ173" i="11"/>
  <c r="CI173" i="11"/>
  <c r="CH173" i="11"/>
  <c r="CG173" i="11"/>
  <c r="CF173" i="11"/>
  <c r="CD173" i="11"/>
  <c r="BU132" i="11"/>
  <c r="BX132" i="11" s="1"/>
  <c r="AP189" i="7"/>
  <c r="AQ189" i="7"/>
  <c r="CB31" i="11"/>
  <c r="CC31" i="11" s="1"/>
  <c r="BY31" i="11"/>
  <c r="BZ31" i="11" s="1"/>
  <c r="CA31" i="11" s="1"/>
  <c r="AM4" i="7"/>
  <c r="AM20" i="7"/>
  <c r="AM140" i="7"/>
  <c r="AM74" i="7"/>
  <c r="AM109" i="7"/>
  <c r="AM75" i="7"/>
  <c r="AM136" i="7"/>
  <c r="CY56" i="11"/>
  <c r="AM127" i="7"/>
  <c r="AM66" i="7"/>
  <c r="AM155" i="7"/>
  <c r="AP79" i="7"/>
  <c r="AQ79" i="7"/>
  <c r="AR102" i="7"/>
  <c r="AP119" i="7"/>
  <c r="AQ119" i="7"/>
  <c r="AM54" i="7"/>
  <c r="AM64" i="7"/>
  <c r="AM93" i="7"/>
  <c r="AM185" i="7"/>
  <c r="AG33" i="7"/>
  <c r="AD33" i="7"/>
  <c r="AM82" i="7"/>
  <c r="AP58" i="7"/>
  <c r="AQ58" i="7"/>
  <c r="AM77" i="7"/>
  <c r="AP154" i="7"/>
  <c r="AQ154" i="7"/>
  <c r="AR104" i="7"/>
  <c r="CP110" i="11"/>
  <c r="BV110" i="11"/>
  <c r="AG22" i="7"/>
  <c r="AD22" i="7"/>
  <c r="AP182" i="7"/>
  <c r="AQ182" i="7"/>
  <c r="AP138" i="7"/>
  <c r="AQ138" i="7"/>
  <c r="AP150" i="7"/>
  <c r="AQ150" i="7"/>
  <c r="CP22" i="11"/>
  <c r="BV22" i="11"/>
  <c r="AP28" i="7"/>
  <c r="AQ28" i="7"/>
  <c r="AP122" i="7"/>
  <c r="AQ122" i="7"/>
  <c r="AP160" i="7"/>
  <c r="AQ160" i="7"/>
  <c r="AP78" i="7"/>
  <c r="AQ78" i="7"/>
  <c r="AP18" i="7"/>
  <c r="AQ18" i="7"/>
  <c r="AP157" i="7"/>
  <c r="AQ157" i="7"/>
  <c r="AP12" i="7"/>
  <c r="AQ12" i="7"/>
  <c r="AP124" i="7"/>
  <c r="AQ124" i="7"/>
  <c r="AP113" i="7"/>
  <c r="AQ113" i="7"/>
  <c r="BU39" i="11"/>
  <c r="BX39" i="11" s="1"/>
  <c r="CB177" i="11"/>
  <c r="CC177" i="11" s="1"/>
  <c r="BY177" i="11"/>
  <c r="BZ177" i="11" s="1"/>
  <c r="CA177" i="11" s="1"/>
  <c r="BU30" i="11"/>
  <c r="BX30" i="11" s="1"/>
  <c r="CB107" i="11"/>
  <c r="CC107" i="11" s="1"/>
  <c r="BY107" i="11"/>
  <c r="BZ107" i="11" s="1"/>
  <c r="CA107" i="11" s="1"/>
  <c r="BU29" i="11"/>
  <c r="BX29" i="11" s="1"/>
  <c r="CB92" i="11"/>
  <c r="CC92" i="11" s="1"/>
  <c r="BY92" i="11"/>
  <c r="BZ92" i="11" s="1"/>
  <c r="CA92" i="11" s="1"/>
  <c r="BU13" i="11"/>
  <c r="BX13" i="11" s="1"/>
  <c r="CK70" i="11"/>
  <c r="CJ70" i="11"/>
  <c r="CI70" i="11"/>
  <c r="CH70" i="11"/>
  <c r="CG70" i="11"/>
  <c r="CF70" i="11"/>
  <c r="CD70" i="11"/>
  <c r="CK99" i="11"/>
  <c r="CJ99" i="11"/>
  <c r="CI99" i="11"/>
  <c r="CH99" i="11"/>
  <c r="CG99" i="11"/>
  <c r="CF99" i="11"/>
  <c r="CD99" i="11"/>
  <c r="CK175" i="11"/>
  <c r="CJ175" i="11"/>
  <c r="CI175" i="11"/>
  <c r="CH175" i="11"/>
  <c r="CG175" i="11"/>
  <c r="CF175" i="11"/>
  <c r="CD175" i="11"/>
  <c r="CK97" i="11"/>
  <c r="CJ97" i="11"/>
  <c r="CI97" i="11"/>
  <c r="CH97" i="11"/>
  <c r="CG97" i="11"/>
  <c r="CF97" i="11"/>
  <c r="CD97" i="11"/>
  <c r="CK111" i="11"/>
  <c r="CJ111" i="11"/>
  <c r="CI111" i="11"/>
  <c r="CH111" i="11"/>
  <c r="CG111" i="11"/>
  <c r="CF111" i="11"/>
  <c r="CD111" i="11"/>
  <c r="CB109" i="11"/>
  <c r="CC109" i="11" s="1"/>
  <c r="BY109" i="11"/>
  <c r="BZ109" i="11" s="1"/>
  <c r="CA109" i="11" s="1"/>
  <c r="CW93" i="11"/>
  <c r="CS93" i="11"/>
  <c r="CT93" i="11" s="1"/>
  <c r="BU108" i="11"/>
  <c r="BX108" i="11" s="1"/>
  <c r="CE108" i="11" s="1"/>
  <c r="AP84" i="7"/>
  <c r="AQ84" i="7"/>
  <c r="AP165" i="7"/>
  <c r="AQ165" i="7"/>
  <c r="AP133" i="7"/>
  <c r="AQ133" i="7"/>
  <c r="AP27" i="7"/>
  <c r="AQ27" i="7"/>
  <c r="BU98" i="11"/>
  <c r="BX98" i="11" s="1"/>
  <c r="CE98" i="11" s="1"/>
  <c r="AP199" i="7"/>
  <c r="AQ199" i="7"/>
  <c r="CK182" i="11"/>
  <c r="CJ182" i="11"/>
  <c r="CI182" i="11"/>
  <c r="CH182" i="11"/>
  <c r="CG182" i="11"/>
  <c r="CF182" i="11"/>
  <c r="CD182" i="11"/>
  <c r="CK179" i="11"/>
  <c r="CJ179" i="11"/>
  <c r="CI179" i="11"/>
  <c r="CH179" i="11"/>
  <c r="CG179" i="11"/>
  <c r="CF179" i="11"/>
  <c r="CD179" i="11"/>
  <c r="CK139" i="11"/>
  <c r="CJ139" i="11"/>
  <c r="CI139" i="11"/>
  <c r="CH139" i="11"/>
  <c r="CG139" i="11"/>
  <c r="CF139" i="11"/>
  <c r="CD139" i="11"/>
  <c r="CK124" i="11"/>
  <c r="CJ124" i="11"/>
  <c r="CI124" i="11"/>
  <c r="CH124" i="11"/>
  <c r="CG124" i="11"/>
  <c r="CF124" i="11"/>
  <c r="CD124" i="11"/>
  <c r="CK120" i="11"/>
  <c r="CJ120" i="11"/>
  <c r="CI120" i="11"/>
  <c r="CH120" i="11"/>
  <c r="CG120" i="11"/>
  <c r="CF120" i="11"/>
  <c r="CD120" i="11"/>
  <c r="CK2" i="11"/>
  <c r="CJ2" i="11"/>
  <c r="CI2" i="11"/>
  <c r="CH2" i="11"/>
  <c r="CG2" i="11"/>
  <c r="CF2" i="11"/>
  <c r="CD2" i="11"/>
  <c r="CK155" i="11"/>
  <c r="CJ155" i="11"/>
  <c r="CI155" i="11"/>
  <c r="CH155" i="11"/>
  <c r="CG155" i="11"/>
  <c r="CF155" i="11"/>
  <c r="CD155" i="11"/>
  <c r="CK141" i="11"/>
  <c r="CJ141" i="11"/>
  <c r="CI141" i="11"/>
  <c r="CH141" i="11"/>
  <c r="CG141" i="11"/>
  <c r="CF141" i="11"/>
  <c r="CD141" i="11"/>
  <c r="AS56" i="7"/>
  <c r="AT56" i="7"/>
  <c r="AW56" i="7" s="1"/>
  <c r="AX56" i="7" s="1"/>
  <c r="AZ56" i="7" s="1"/>
  <c r="AU56" i="7"/>
  <c r="CP45" i="11"/>
  <c r="BV45" i="11"/>
  <c r="AS144" i="7"/>
  <c r="AT144" i="7"/>
  <c r="AW144" i="7" s="1"/>
  <c r="AX144" i="7" s="1"/>
  <c r="AZ144" i="7" s="1"/>
  <c r="AU144" i="7"/>
  <c r="CB138" i="11"/>
  <c r="CC138" i="11" s="1"/>
  <c r="BY138" i="11"/>
  <c r="BZ138" i="11" s="1"/>
  <c r="CA138" i="11" s="1"/>
  <c r="CE76" i="11"/>
  <c r="BU191" i="11"/>
  <c r="BX191" i="11" s="1"/>
  <c r="BU169" i="11"/>
  <c r="BX169" i="11" s="1"/>
  <c r="CB73" i="11"/>
  <c r="CC73" i="11" s="1"/>
  <c r="BY73" i="11"/>
  <c r="BZ73" i="11" s="1"/>
  <c r="CA73" i="11" s="1"/>
  <c r="AS90" i="7"/>
  <c r="AT90" i="7"/>
  <c r="AW90" i="7" s="1"/>
  <c r="AX90" i="7" s="1"/>
  <c r="AZ90" i="7" s="1"/>
  <c r="AU90" i="7"/>
  <c r="BW74" i="11"/>
  <c r="BT74" i="11"/>
  <c r="BU40" i="11"/>
  <c r="BX40" i="11" s="1"/>
  <c r="BU117" i="11"/>
  <c r="BX117" i="11" s="1"/>
  <c r="BW6" i="11"/>
  <c r="BT6" i="11"/>
  <c r="CB66" i="11"/>
  <c r="CC66" i="11" s="1"/>
  <c r="BY66" i="11"/>
  <c r="BZ66" i="11" s="1"/>
  <c r="CA66" i="11" s="1"/>
  <c r="CB30" i="11"/>
  <c r="CC30" i="11" s="1"/>
  <c r="BY30" i="11"/>
  <c r="BZ30" i="11" s="1"/>
  <c r="CA30" i="11" s="1"/>
  <c r="CB104" i="11"/>
  <c r="CC104" i="11" s="1"/>
  <c r="BY104" i="11"/>
  <c r="BZ104" i="11" s="1"/>
  <c r="CA104" i="11" s="1"/>
  <c r="CB55" i="11"/>
  <c r="CC55" i="11" s="1"/>
  <c r="BY55" i="11"/>
  <c r="BZ55" i="11" s="1"/>
  <c r="CA55" i="11" s="1"/>
  <c r="AS135" i="7"/>
  <c r="AT135" i="7"/>
  <c r="AW135" i="7" s="1"/>
  <c r="AX135" i="7" s="1"/>
  <c r="AZ135" i="7" s="1"/>
  <c r="AU135" i="7"/>
  <c r="BW57" i="11"/>
  <c r="BT57" i="11"/>
  <c r="CP101" i="11"/>
  <c r="BV101" i="11"/>
  <c r="CE44" i="11"/>
  <c r="CB174" i="11"/>
  <c r="CC174" i="11" s="1"/>
  <c r="BY174" i="11"/>
  <c r="BZ174" i="11" s="1"/>
  <c r="CA174" i="11" s="1"/>
  <c r="BW102" i="11"/>
  <c r="BT102" i="11"/>
  <c r="BU184" i="11"/>
  <c r="BX184" i="11" s="1"/>
  <c r="CE184" i="11" s="1"/>
  <c r="BU164" i="11"/>
  <c r="BX164" i="11" s="1"/>
  <c r="CB13" i="11"/>
  <c r="CC13" i="11" s="1"/>
  <c r="BY13" i="11"/>
  <c r="BZ13" i="11" s="1"/>
  <c r="CA13" i="11" s="1"/>
  <c r="CK10" i="11"/>
  <c r="CJ10" i="11"/>
  <c r="CI10" i="11"/>
  <c r="CH10" i="11"/>
  <c r="CG10" i="11"/>
  <c r="CF10" i="11"/>
  <c r="CD10" i="11"/>
  <c r="CK200" i="11"/>
  <c r="CJ200" i="11"/>
  <c r="CI200" i="11"/>
  <c r="CH200" i="11"/>
  <c r="CG200" i="11"/>
  <c r="CF200" i="11"/>
  <c r="CD200" i="11"/>
  <c r="CW128" i="11"/>
  <c r="CS128" i="11"/>
  <c r="CT128" i="11" s="1"/>
  <c r="CK190" i="11"/>
  <c r="CJ190" i="11"/>
  <c r="CI190" i="11"/>
  <c r="CH190" i="11"/>
  <c r="CG190" i="11"/>
  <c r="CF190" i="11"/>
  <c r="CD190" i="11"/>
  <c r="CK7" i="11"/>
  <c r="CJ7" i="11"/>
  <c r="CI7" i="11"/>
  <c r="CH7" i="11"/>
  <c r="CG7" i="11"/>
  <c r="CF7" i="11"/>
  <c r="CD7" i="11"/>
  <c r="CK185" i="11"/>
  <c r="CJ185" i="11"/>
  <c r="CI185" i="11"/>
  <c r="CH185" i="11"/>
  <c r="CG185" i="11"/>
  <c r="CF185" i="11"/>
  <c r="CD185" i="11"/>
  <c r="BU170" i="11"/>
  <c r="BX170" i="11" s="1"/>
  <c r="BU52" i="11"/>
  <c r="BX52" i="11" s="1"/>
  <c r="CE52" i="11" s="1"/>
  <c r="CK17" i="11"/>
  <c r="CJ17" i="11"/>
  <c r="CI17" i="11"/>
  <c r="CH17" i="11"/>
  <c r="CG17" i="11"/>
  <c r="CF17" i="11"/>
  <c r="CD17" i="11"/>
  <c r="BU36" i="11"/>
  <c r="BX36" i="11" s="1"/>
  <c r="CB80" i="11"/>
  <c r="CC80" i="11" s="1"/>
  <c r="BY80" i="11"/>
  <c r="BZ80" i="11" s="1"/>
  <c r="CA80" i="11" s="1"/>
  <c r="AP35" i="7"/>
  <c r="AQ35" i="7"/>
  <c r="CB83" i="11"/>
  <c r="CC83" i="11" s="1"/>
  <c r="BY83" i="11"/>
  <c r="BZ83" i="11" s="1"/>
  <c r="CA83" i="11" s="1"/>
  <c r="CK123" i="11"/>
  <c r="CJ123" i="11"/>
  <c r="CI123" i="11"/>
  <c r="CH123" i="11"/>
  <c r="CG123" i="11"/>
  <c r="CF123" i="11"/>
  <c r="CD123" i="11"/>
  <c r="AP198" i="7"/>
  <c r="AQ198" i="7"/>
  <c r="AP91" i="7"/>
  <c r="AQ91" i="7"/>
  <c r="AP13" i="7"/>
  <c r="AQ13" i="7"/>
  <c r="AP42" i="7"/>
  <c r="AQ42" i="7"/>
  <c r="BU87" i="11"/>
  <c r="BX87" i="11" s="1"/>
  <c r="AP115" i="7"/>
  <c r="AQ115" i="7"/>
  <c r="BU24" i="11"/>
  <c r="BX24" i="11" s="1"/>
  <c r="CK192" i="11"/>
  <c r="CJ192" i="11"/>
  <c r="CI192" i="11"/>
  <c r="CH192" i="11"/>
  <c r="CG192" i="11"/>
  <c r="CF192" i="11"/>
  <c r="CD192" i="11"/>
  <c r="CK194" i="11"/>
  <c r="CJ194" i="11"/>
  <c r="CI194" i="11"/>
  <c r="CH194" i="11"/>
  <c r="CG194" i="11"/>
  <c r="CF194" i="11"/>
  <c r="CD194" i="11"/>
  <c r="CK122" i="11"/>
  <c r="CJ122" i="11"/>
  <c r="CI122" i="11"/>
  <c r="CH122" i="11"/>
  <c r="CG122" i="11"/>
  <c r="CF122" i="11"/>
  <c r="CD122" i="11"/>
  <c r="AS188" i="7"/>
  <c r="AT188" i="7"/>
  <c r="AW188" i="7" s="1"/>
  <c r="AX188" i="7" s="1"/>
  <c r="AZ188" i="7" s="1"/>
  <c r="AU188" i="7"/>
  <c r="CB84" i="11"/>
  <c r="CC84" i="11" s="1"/>
  <c r="BY84" i="11"/>
  <c r="BZ84" i="11" s="1"/>
  <c r="CA84" i="11" s="1"/>
  <c r="BU197" i="11"/>
  <c r="BX197" i="11" s="1"/>
  <c r="CB191" i="11"/>
  <c r="CC191" i="11" s="1"/>
  <c r="BY191" i="11"/>
  <c r="BZ191" i="11" s="1"/>
  <c r="CA191" i="11" s="1"/>
  <c r="BU89" i="11"/>
  <c r="BX89" i="11" s="1"/>
  <c r="CE35" i="11"/>
  <c r="CB62" i="11"/>
  <c r="CC62" i="11" s="1"/>
  <c r="BY62" i="11"/>
  <c r="BZ62" i="11" s="1"/>
  <c r="CA62" i="11" s="1"/>
  <c r="BW4" i="11"/>
  <c r="BT4" i="11"/>
  <c r="AS175" i="7"/>
  <c r="AU175" i="7"/>
  <c r="AT175" i="7"/>
  <c r="AW175" i="7" s="1"/>
  <c r="AX175" i="7" s="1"/>
  <c r="AZ175" i="7" s="1"/>
  <c r="BU33" i="11"/>
  <c r="BX33" i="11" s="1"/>
  <c r="CP27" i="11"/>
  <c r="BV27" i="11"/>
  <c r="CB117" i="11"/>
  <c r="CC117" i="11" s="1"/>
  <c r="BY117" i="11"/>
  <c r="BZ117" i="11" s="1"/>
  <c r="CA117" i="11" s="1"/>
  <c r="BW21" i="11"/>
  <c r="BT21" i="11"/>
  <c r="CB82" i="11"/>
  <c r="CC82" i="11" s="1"/>
  <c r="BY82" i="11"/>
  <c r="BZ82" i="11" s="1"/>
  <c r="CA82" i="11" s="1"/>
  <c r="BU65" i="11"/>
  <c r="BX65" i="11" s="1"/>
  <c r="AS161" i="7"/>
  <c r="AT161" i="7"/>
  <c r="AW161" i="7" s="1"/>
  <c r="AX161" i="7" s="1"/>
  <c r="AZ161" i="7" s="1"/>
  <c r="AU161" i="7"/>
  <c r="CB49" i="11"/>
  <c r="CC49" i="11" s="1"/>
  <c r="BY49" i="11"/>
  <c r="BZ49" i="11" s="1"/>
  <c r="CA49" i="11" s="1"/>
  <c r="CB131" i="11"/>
  <c r="CC131" i="11" s="1"/>
  <c r="BY131" i="11"/>
  <c r="BZ131" i="11" s="1"/>
  <c r="CA131" i="11" s="1"/>
  <c r="CB149" i="11"/>
  <c r="CC149" i="11" s="1"/>
  <c r="BY149" i="11"/>
  <c r="BZ149" i="11" s="1"/>
  <c r="CA149" i="11" s="1"/>
  <c r="CE92" i="11"/>
  <c r="BU112" i="11"/>
  <c r="BX112" i="11" s="1"/>
  <c r="AS107" i="7"/>
  <c r="AU107" i="7"/>
  <c r="AT107" i="7"/>
  <c r="AW107" i="7" s="1"/>
  <c r="AX107" i="7" s="1"/>
  <c r="AZ107" i="7" s="1"/>
  <c r="CK159" i="11"/>
  <c r="CJ159" i="11"/>
  <c r="CI159" i="11"/>
  <c r="CH159" i="11"/>
  <c r="CG159" i="11"/>
  <c r="CF159" i="11"/>
  <c r="CD159" i="11"/>
  <c r="CK135" i="11"/>
  <c r="CJ135" i="11"/>
  <c r="CI135" i="11"/>
  <c r="CH135" i="11"/>
  <c r="CG135" i="11"/>
  <c r="CF135" i="11"/>
  <c r="CD135" i="11"/>
  <c r="BU199" i="11"/>
  <c r="BX199" i="11" s="1"/>
  <c r="CB160" i="11"/>
  <c r="CC160" i="11" s="1"/>
  <c r="BY160" i="11"/>
  <c r="BZ160" i="11" s="1"/>
  <c r="CA160" i="11" s="1"/>
  <c r="BW75" i="11"/>
  <c r="BT75" i="11"/>
  <c r="CE145" i="11"/>
  <c r="BU109" i="11"/>
  <c r="BX109" i="11" s="1"/>
  <c r="AP80" i="7"/>
  <c r="AQ80" i="7"/>
  <c r="AP186" i="7"/>
  <c r="AQ186" i="7"/>
  <c r="AP55" i="7"/>
  <c r="AQ55" i="7"/>
  <c r="AP174" i="7"/>
  <c r="AQ174" i="7"/>
  <c r="AP132" i="7"/>
  <c r="AQ132" i="7"/>
  <c r="CE132" i="11"/>
  <c r="AS134" i="7"/>
  <c r="AT134" i="7"/>
  <c r="AW134" i="7" s="1"/>
  <c r="AX134" i="7" s="1"/>
  <c r="AZ134" i="7" s="1"/>
  <c r="AU134" i="7"/>
  <c r="CK100" i="11"/>
  <c r="CJ100" i="11"/>
  <c r="CI100" i="11"/>
  <c r="CH100" i="11"/>
  <c r="CG100" i="11"/>
  <c r="CF100" i="11"/>
  <c r="CD100" i="11"/>
  <c r="CK183" i="11"/>
  <c r="CJ183" i="11"/>
  <c r="CI183" i="11"/>
  <c r="CH183" i="11"/>
  <c r="CG183" i="11"/>
  <c r="CF183" i="11"/>
  <c r="CD183" i="11"/>
  <c r="CK8" i="11"/>
  <c r="CJ8" i="11"/>
  <c r="CI8" i="11"/>
  <c r="CH8" i="11"/>
  <c r="CG8" i="11"/>
  <c r="CF8" i="11"/>
  <c r="CD8" i="11"/>
  <c r="AR179" i="7"/>
  <c r="AP139" i="7"/>
  <c r="AQ139" i="7"/>
  <c r="AP37" i="7"/>
  <c r="AQ37" i="7"/>
  <c r="AP86" i="7"/>
  <c r="AQ86" i="7"/>
  <c r="AG171" i="7"/>
  <c r="AD171" i="7"/>
  <c r="AG129" i="7"/>
  <c r="AD129" i="7"/>
  <c r="AP180" i="7"/>
  <c r="AQ180" i="7"/>
  <c r="AP49" i="7"/>
  <c r="AQ49" i="7"/>
  <c r="AP99" i="7"/>
  <c r="AQ99" i="7"/>
  <c r="AP45" i="7"/>
  <c r="AQ45" i="7"/>
  <c r="AP60" i="7"/>
  <c r="AQ60" i="7"/>
  <c r="AP137" i="7"/>
  <c r="AQ137" i="7"/>
  <c r="AP34" i="7"/>
  <c r="AQ34" i="7"/>
  <c r="AP181" i="7"/>
  <c r="AQ181" i="7"/>
  <c r="AR184" i="7"/>
  <c r="AP146" i="7"/>
  <c r="AQ146" i="7"/>
  <c r="AP7" i="7"/>
  <c r="AQ7" i="7"/>
  <c r="AP6" i="7"/>
  <c r="AQ6" i="7"/>
  <c r="AP131" i="7"/>
  <c r="AQ131" i="7"/>
  <c r="AP120" i="7"/>
  <c r="AQ120" i="7"/>
  <c r="AP167" i="7"/>
  <c r="AQ167" i="7"/>
  <c r="CP15" i="11"/>
  <c r="BV15" i="11"/>
  <c r="AR8" i="7"/>
  <c r="AP142" i="7"/>
  <c r="AQ142" i="7"/>
  <c r="AP48" i="7"/>
  <c r="AQ48" i="7"/>
  <c r="AP114" i="7"/>
  <c r="AQ114" i="7"/>
  <c r="AG36" i="7"/>
  <c r="AD36" i="7"/>
  <c r="AP31" i="7"/>
  <c r="AQ31" i="7"/>
  <c r="AP65" i="7"/>
  <c r="AQ65" i="7"/>
  <c r="AP148" i="7"/>
  <c r="AQ148" i="7"/>
  <c r="AP173" i="7"/>
  <c r="AQ173" i="7"/>
  <c r="AP67" i="7"/>
  <c r="AQ67" i="7"/>
  <c r="AP57" i="7"/>
  <c r="AQ57" i="7"/>
  <c r="AP183" i="7"/>
  <c r="AQ183" i="7"/>
  <c r="AR143" i="7"/>
  <c r="CP12" i="11"/>
  <c r="BV12" i="11"/>
  <c r="CP20" i="11"/>
  <c r="BV20" i="11"/>
  <c r="BW110" i="11"/>
  <c r="BT110" i="11"/>
  <c r="AI22" i="7"/>
  <c r="AS19" i="7"/>
  <c r="AT19" i="7"/>
  <c r="AW19" i="7" s="1"/>
  <c r="AX19" i="7" s="1"/>
  <c r="AZ19" i="7" s="1"/>
  <c r="AU19" i="7"/>
  <c r="AP178" i="7"/>
  <c r="AQ178" i="7"/>
  <c r="AM17" i="7"/>
  <c r="AM92" i="7"/>
  <c r="AR162" i="7"/>
  <c r="BW22" i="11"/>
  <c r="BT22" i="11"/>
  <c r="AM32" i="7"/>
  <c r="AP15" i="7"/>
  <c r="AQ15" i="7"/>
  <c r="AP76" i="7"/>
  <c r="AQ76" i="7"/>
  <c r="AP106" i="7"/>
  <c r="AQ106" i="7"/>
  <c r="AM158" i="7"/>
  <c r="AM176" i="7"/>
  <c r="AG141" i="7"/>
  <c r="AD141" i="7"/>
  <c r="AM145" i="7"/>
  <c r="AM196" i="7"/>
  <c r="BU138" i="11"/>
  <c r="BX138" i="11" s="1"/>
  <c r="CE138" i="11" s="1"/>
  <c r="BU121" i="11"/>
  <c r="BX121" i="11" s="1"/>
  <c r="CE121" i="11" s="1"/>
  <c r="BU14" i="11"/>
  <c r="BX14" i="11" s="1"/>
  <c r="CE14" i="11" s="1"/>
  <c r="BU196" i="11"/>
  <c r="BX196" i="11" s="1"/>
  <c r="CE196" i="11" s="1"/>
  <c r="CB197" i="11"/>
  <c r="CC197" i="11" s="1"/>
  <c r="BY197" i="11"/>
  <c r="BZ197" i="11" s="1"/>
  <c r="CA197" i="11" s="1"/>
  <c r="CE26" i="11"/>
  <c r="BU5" i="11"/>
  <c r="BX5" i="11" s="1"/>
  <c r="CB89" i="11"/>
  <c r="CC89" i="11" s="1"/>
  <c r="BY89" i="11"/>
  <c r="BZ89" i="11" s="1"/>
  <c r="CA89" i="11" s="1"/>
  <c r="BU73" i="11"/>
  <c r="BX73" i="11" s="1"/>
  <c r="CE73" i="11" s="1"/>
  <c r="CE66" i="11"/>
  <c r="BU104" i="11"/>
  <c r="BX104" i="11" s="1"/>
  <c r="CE104" i="11" s="1"/>
  <c r="BU55" i="11"/>
  <c r="BX55" i="11" s="1"/>
  <c r="CE55" i="11" s="1"/>
  <c r="CE9" i="11"/>
  <c r="BU60" i="11"/>
  <c r="BX60" i="11" s="1"/>
  <c r="CE60" i="11" s="1"/>
  <c r="CE186" i="11"/>
  <c r="CE119" i="11"/>
  <c r="CE23" i="11"/>
  <c r="CX168" i="11"/>
  <c r="CV168" i="11"/>
  <c r="CQ168" i="11"/>
  <c r="CR168" i="11" s="1"/>
  <c r="CK151" i="11"/>
  <c r="CJ151" i="11"/>
  <c r="CI151" i="11"/>
  <c r="CH151" i="11"/>
  <c r="CG151" i="11"/>
  <c r="CF151" i="11"/>
  <c r="CD151" i="11"/>
  <c r="CK150" i="11"/>
  <c r="CJ150" i="11"/>
  <c r="CI150" i="11"/>
  <c r="CH150" i="11"/>
  <c r="CG150" i="11"/>
  <c r="CF150" i="11"/>
  <c r="CD150" i="11"/>
  <c r="CK78" i="11"/>
  <c r="CJ78" i="11"/>
  <c r="CI78" i="11"/>
  <c r="CH78" i="11"/>
  <c r="CG78" i="11"/>
  <c r="CF78" i="11"/>
  <c r="CD78" i="11"/>
  <c r="BU167" i="11"/>
  <c r="BX167" i="11" s="1"/>
  <c r="CE167" i="11" s="1"/>
  <c r="CB85" i="11"/>
  <c r="CC85" i="11" s="1"/>
  <c r="BY85" i="11"/>
  <c r="BZ85" i="11" s="1"/>
  <c r="CA85" i="11" s="1"/>
  <c r="CE5" i="11"/>
  <c r="CB153" i="11"/>
  <c r="CC153" i="11" s="1"/>
  <c r="BY153" i="11"/>
  <c r="BZ153" i="11" s="1"/>
  <c r="CA153" i="11" s="1"/>
  <c r="CB35" i="11"/>
  <c r="CC35" i="11" s="1"/>
  <c r="BY35" i="11"/>
  <c r="BZ35" i="11" s="1"/>
  <c r="CA35" i="11" s="1"/>
  <c r="CB176" i="11"/>
  <c r="CC176" i="11" s="1"/>
  <c r="BY176" i="11"/>
  <c r="BZ176" i="11" s="1"/>
  <c r="CA176" i="11" s="1"/>
  <c r="CE39" i="11"/>
  <c r="CB33" i="11"/>
  <c r="CC33" i="11" s="1"/>
  <c r="BY33" i="11"/>
  <c r="BZ33" i="11" s="1"/>
  <c r="CA33" i="11" s="1"/>
  <c r="BU154" i="11"/>
  <c r="BX154" i="11" s="1"/>
  <c r="CE154" i="11" s="1"/>
  <c r="CE30" i="11"/>
  <c r="BU32" i="11"/>
  <c r="BX32" i="11" s="1"/>
  <c r="CE32" i="11" s="1"/>
  <c r="BU54" i="11"/>
  <c r="BX54" i="11" s="1"/>
  <c r="CE54" i="11" s="1"/>
  <c r="BU18" i="11"/>
  <c r="BX18" i="11" s="1"/>
  <c r="CE18" i="11" s="1"/>
  <c r="CE29" i="11"/>
  <c r="CB165" i="11"/>
  <c r="CC165" i="11" s="1"/>
  <c r="BY165" i="11"/>
  <c r="BZ165" i="11" s="1"/>
  <c r="CA165" i="11" s="1"/>
  <c r="BU180" i="11"/>
  <c r="BX180" i="11" s="1"/>
  <c r="CE180" i="11" s="1"/>
  <c r="CE13" i="11"/>
  <c r="CB112" i="11"/>
  <c r="CC112" i="11" s="1"/>
  <c r="BY112" i="11"/>
  <c r="BZ112" i="11" s="1"/>
  <c r="CA112" i="11" s="1"/>
  <c r="CL181" i="11"/>
  <c r="CN181" i="11" s="1"/>
  <c r="CL115" i="11"/>
  <c r="CN115" i="11" s="1"/>
  <c r="CW95" i="11"/>
  <c r="CS95" i="11"/>
  <c r="CT95" i="11" s="1"/>
  <c r="CL161" i="11"/>
  <c r="CN161" i="11" s="1"/>
  <c r="CM99" i="11"/>
  <c r="CO99" i="11" s="1"/>
  <c r="CL144" i="11"/>
  <c r="CN144" i="11" s="1"/>
  <c r="CM97" i="11"/>
  <c r="CO97" i="11" s="1"/>
  <c r="CK126" i="11"/>
  <c r="CJ126" i="11"/>
  <c r="CI126" i="11"/>
  <c r="CH126" i="11"/>
  <c r="CG126" i="11"/>
  <c r="CF126" i="11"/>
  <c r="CD126" i="11"/>
  <c r="CL25" i="11"/>
  <c r="CN25" i="11" s="1"/>
  <c r="CL136" i="11"/>
  <c r="CN136" i="11" s="1"/>
  <c r="CL61" i="11"/>
  <c r="CN61" i="11" s="1"/>
  <c r="CB145" i="11"/>
  <c r="CC145" i="11" s="1"/>
  <c r="BY145" i="11"/>
  <c r="BZ145" i="11" s="1"/>
  <c r="CA145" i="11" s="1"/>
  <c r="BU162" i="11"/>
  <c r="BX162" i="11" s="1"/>
  <c r="CE162" i="11" s="1"/>
  <c r="CL69" i="11"/>
  <c r="CN69" i="11" s="1"/>
  <c r="BU80" i="11"/>
  <c r="BX80" i="11" s="1"/>
  <c r="CE80" i="11" s="1"/>
  <c r="CB71" i="11"/>
  <c r="CC71" i="11" s="1"/>
  <c r="BY71" i="11"/>
  <c r="BZ71" i="11" s="1"/>
  <c r="CA71" i="11" s="1"/>
  <c r="BU172" i="11"/>
  <c r="BX172" i="11" s="1"/>
  <c r="CE172" i="11" s="1"/>
  <c r="AM133" i="7"/>
  <c r="BU83" i="11"/>
  <c r="BX83" i="11" s="1"/>
  <c r="CE83" i="11" s="1"/>
  <c r="CL88" i="11"/>
  <c r="CN88" i="11" s="1"/>
  <c r="CK53" i="11"/>
  <c r="CJ53" i="11"/>
  <c r="CI53" i="11"/>
  <c r="CH53" i="11"/>
  <c r="CG53" i="11"/>
  <c r="CF53" i="11"/>
  <c r="CD53" i="11"/>
  <c r="BU171" i="11"/>
  <c r="BX171" i="11" s="1"/>
  <c r="CE171" i="11" s="1"/>
  <c r="CB132" i="11"/>
  <c r="CC132" i="11" s="1"/>
  <c r="BY132" i="11"/>
  <c r="BZ132" i="11" s="1"/>
  <c r="CA132" i="11" s="1"/>
  <c r="CK3" i="11"/>
  <c r="CJ3" i="11"/>
  <c r="CI3" i="11"/>
  <c r="CH3" i="11"/>
  <c r="CG3" i="11"/>
  <c r="CF3" i="11"/>
  <c r="CD3" i="11"/>
  <c r="BU113" i="11"/>
  <c r="BX113" i="11" s="1"/>
  <c r="CE113" i="11" s="1"/>
  <c r="CL37" i="11"/>
  <c r="CN37" i="11" s="1"/>
  <c r="CM139" i="11"/>
  <c r="CO139" i="11" s="1"/>
  <c r="CL106" i="11"/>
  <c r="CN106" i="11" s="1"/>
  <c r="CK41" i="11"/>
  <c r="CJ41" i="11"/>
  <c r="CI41" i="11"/>
  <c r="CH41" i="11"/>
  <c r="CG41" i="11"/>
  <c r="CF41" i="11"/>
  <c r="CD41" i="11"/>
  <c r="CK105" i="11"/>
  <c r="CJ105" i="11"/>
  <c r="CI105" i="11"/>
  <c r="CH105" i="11"/>
  <c r="CG105" i="11"/>
  <c r="CF105" i="11"/>
  <c r="CD105" i="11"/>
  <c r="AR72" i="7"/>
  <c r="CK147" i="11"/>
  <c r="CJ147" i="11"/>
  <c r="CI147" i="11"/>
  <c r="CH147" i="11"/>
  <c r="CG147" i="11"/>
  <c r="CF147" i="11"/>
  <c r="CD147" i="11"/>
  <c r="CM2" i="11"/>
  <c r="CO2" i="11" s="1"/>
  <c r="CL156" i="11"/>
  <c r="CN156" i="11" s="1"/>
  <c r="CL142" i="11"/>
  <c r="CN142" i="11" s="1"/>
  <c r="CM155" i="11"/>
  <c r="CO155" i="11" s="1"/>
  <c r="CM141" i="11"/>
  <c r="CO141" i="11" s="1"/>
  <c r="BW45" i="11"/>
  <c r="BT45" i="11"/>
  <c r="AR100" i="7"/>
  <c r="BU130" i="11"/>
  <c r="BX130" i="11" s="1"/>
  <c r="CE130" i="11" s="1"/>
  <c r="CB167" i="11"/>
  <c r="CC167" i="11" s="1"/>
  <c r="BY167" i="11"/>
  <c r="BZ167" i="11" s="1"/>
  <c r="CA167" i="11" s="1"/>
  <c r="CB26" i="11"/>
  <c r="CC26" i="11" s="1"/>
  <c r="BY26" i="11"/>
  <c r="BZ26" i="11" s="1"/>
  <c r="CA26" i="11" s="1"/>
  <c r="CE191" i="11"/>
  <c r="CB121" i="11"/>
  <c r="CC121" i="11" s="1"/>
  <c r="BY121" i="11"/>
  <c r="BZ121" i="11" s="1"/>
  <c r="CA121" i="11" s="1"/>
  <c r="CE169" i="11"/>
  <c r="BU116" i="11"/>
  <c r="BX116" i="11" s="1"/>
  <c r="CE116" i="11" s="1"/>
  <c r="CB196" i="11"/>
  <c r="CC196" i="11" s="1"/>
  <c r="BY196" i="11"/>
  <c r="BZ196" i="11" s="1"/>
  <c r="CA196" i="11" s="1"/>
  <c r="CP64" i="11"/>
  <c r="BV64" i="11"/>
  <c r="CE40" i="11"/>
  <c r="BU91" i="11"/>
  <c r="BX91" i="11" s="1"/>
  <c r="CE91" i="11" s="1"/>
  <c r="CE117" i="11"/>
  <c r="BU148" i="11"/>
  <c r="BX148" i="11" s="1"/>
  <c r="CE148" i="11" s="1"/>
  <c r="CB154" i="11"/>
  <c r="CC154" i="11" s="1"/>
  <c r="BY154" i="11"/>
  <c r="BZ154" i="11" s="1"/>
  <c r="CA154" i="11" s="1"/>
  <c r="CB32" i="11"/>
  <c r="CC32" i="11" s="1"/>
  <c r="BY32" i="11"/>
  <c r="BZ32" i="11" s="1"/>
  <c r="CA32" i="11" s="1"/>
  <c r="CB54" i="11"/>
  <c r="CC54" i="11" s="1"/>
  <c r="BY54" i="11"/>
  <c r="BZ54" i="11" s="1"/>
  <c r="CA54" i="11" s="1"/>
  <c r="AR29" i="7"/>
  <c r="CB18" i="11"/>
  <c r="CC18" i="11" s="1"/>
  <c r="BY18" i="11"/>
  <c r="BZ18" i="11" s="1"/>
  <c r="CA18" i="11" s="1"/>
  <c r="BW101" i="11"/>
  <c r="BT101" i="11"/>
  <c r="CB60" i="11"/>
  <c r="CC60" i="11" s="1"/>
  <c r="BY60" i="11"/>
  <c r="BZ60" i="11" s="1"/>
  <c r="CA60" i="11" s="1"/>
  <c r="CB29" i="11"/>
  <c r="CC29" i="11" s="1"/>
  <c r="BY29" i="11"/>
  <c r="BZ29" i="11" s="1"/>
  <c r="CA29" i="11" s="1"/>
  <c r="BU149" i="11"/>
  <c r="BX149" i="11" s="1"/>
  <c r="CE149" i="11" s="1"/>
  <c r="CE164" i="11"/>
  <c r="CB180" i="11"/>
  <c r="CC180" i="11" s="1"/>
  <c r="BY180" i="11"/>
  <c r="BZ180" i="11" s="1"/>
  <c r="CA180" i="11" s="1"/>
  <c r="CL114" i="11"/>
  <c r="CN114" i="11" s="1"/>
  <c r="CK81" i="11"/>
  <c r="CJ81" i="11"/>
  <c r="CI81" i="11"/>
  <c r="CH81" i="11"/>
  <c r="CG81" i="11"/>
  <c r="CF81" i="11"/>
  <c r="CD81" i="11"/>
  <c r="CL118" i="11"/>
  <c r="CN118" i="11" s="1"/>
  <c r="CM10" i="11"/>
  <c r="CO10" i="11" s="1"/>
  <c r="CW168" i="11"/>
  <c r="CS168" i="11"/>
  <c r="CT168" i="11" s="1"/>
  <c r="CM7" i="11"/>
  <c r="CO7" i="11" s="1"/>
  <c r="CM185" i="11"/>
  <c r="CO185" i="11" s="1"/>
  <c r="CK188" i="11"/>
  <c r="CJ188" i="11"/>
  <c r="CI188" i="11"/>
  <c r="CH188" i="11"/>
  <c r="CG188" i="11"/>
  <c r="CF188" i="11"/>
  <c r="CD188" i="11"/>
  <c r="BU50" i="11"/>
  <c r="BX50" i="11" s="1"/>
  <c r="CE50" i="11" s="1"/>
  <c r="CE170" i="11"/>
  <c r="CL28" i="11"/>
  <c r="CN28" i="11" s="1"/>
  <c r="CL158" i="11"/>
  <c r="CN158" i="11" s="1"/>
  <c r="BU72" i="11"/>
  <c r="BX72" i="11" s="1"/>
  <c r="CE72" i="11" s="1"/>
  <c r="CP48" i="11"/>
  <c r="BV48" i="11"/>
  <c r="CB162" i="11"/>
  <c r="CC162" i="11" s="1"/>
  <c r="BY162" i="11"/>
  <c r="BZ162" i="11" s="1"/>
  <c r="CA162" i="11" s="1"/>
  <c r="CE36" i="11"/>
  <c r="CK143" i="11"/>
  <c r="CJ143" i="11"/>
  <c r="CI143" i="11"/>
  <c r="CH143" i="11"/>
  <c r="CG143" i="11"/>
  <c r="CF143" i="11"/>
  <c r="CD143" i="11"/>
  <c r="CB172" i="11"/>
  <c r="CC172" i="11" s="1"/>
  <c r="BY172" i="11"/>
  <c r="BZ172" i="11" s="1"/>
  <c r="CA172" i="11" s="1"/>
  <c r="AM35" i="7"/>
  <c r="CB108" i="11"/>
  <c r="CC108" i="11" s="1"/>
  <c r="BY108" i="11"/>
  <c r="BZ108" i="11" s="1"/>
  <c r="CA108" i="11" s="1"/>
  <c r="CK90" i="11"/>
  <c r="CJ90" i="11"/>
  <c r="CI90" i="11"/>
  <c r="CH90" i="11"/>
  <c r="CG90" i="11"/>
  <c r="CF90" i="11"/>
  <c r="CD90" i="11"/>
  <c r="BU38" i="11"/>
  <c r="BX38" i="11" s="1"/>
  <c r="CE38" i="11" s="1"/>
  <c r="AM198" i="7"/>
  <c r="CL43" i="11"/>
  <c r="CN43" i="11" s="1"/>
  <c r="AM13" i="7"/>
  <c r="CL187" i="11"/>
  <c r="CN187" i="11" s="1"/>
  <c r="CB59" i="11"/>
  <c r="CC59" i="11" s="1"/>
  <c r="BY59" i="11"/>
  <c r="BZ59" i="11" s="1"/>
  <c r="CA59" i="11" s="1"/>
  <c r="AM62" i="7"/>
  <c r="CB98" i="11"/>
  <c r="CC98" i="11" s="1"/>
  <c r="BY98" i="11"/>
  <c r="BZ98" i="11" s="1"/>
  <c r="CA98" i="11" s="1"/>
  <c r="BU198" i="11"/>
  <c r="BX198" i="11" s="1"/>
  <c r="CE198" i="11" s="1"/>
  <c r="AM42" i="7"/>
  <c r="CK79" i="11"/>
  <c r="CJ79" i="11"/>
  <c r="CI79" i="11"/>
  <c r="CH79" i="11"/>
  <c r="CG79" i="11"/>
  <c r="CF79" i="11"/>
  <c r="CD79" i="11"/>
  <c r="CE87" i="11"/>
  <c r="BU31" i="11"/>
  <c r="BX31" i="11" s="1"/>
  <c r="CE31" i="11" s="1"/>
  <c r="CE24" i="11"/>
  <c r="AY96" i="7"/>
  <c r="AV96" i="7"/>
  <c r="CK19" i="11"/>
  <c r="CJ19" i="11"/>
  <c r="CI19" i="11"/>
  <c r="CH19" i="11"/>
  <c r="CG19" i="11"/>
  <c r="CF19" i="11"/>
  <c r="CD19" i="11"/>
  <c r="CK140" i="11"/>
  <c r="CJ140" i="11"/>
  <c r="CI140" i="11"/>
  <c r="CH140" i="11"/>
  <c r="CG140" i="11"/>
  <c r="CF140" i="11"/>
  <c r="CD140" i="11"/>
  <c r="CK58" i="11"/>
  <c r="CJ58" i="11"/>
  <c r="CI58" i="11"/>
  <c r="CH58" i="11"/>
  <c r="CG58" i="11"/>
  <c r="CF58" i="11"/>
  <c r="CD58" i="11"/>
  <c r="CL189" i="11"/>
  <c r="CN189" i="11" s="1"/>
  <c r="CK46" i="11"/>
  <c r="CJ46" i="11"/>
  <c r="CI46" i="11"/>
  <c r="CH46" i="11"/>
  <c r="CG46" i="11"/>
  <c r="CF46" i="11"/>
  <c r="CD46" i="11"/>
  <c r="AY95" i="7"/>
  <c r="AV95" i="7"/>
  <c r="AR168" i="7"/>
  <c r="CB134" i="11"/>
  <c r="CC134" i="11" s="1"/>
  <c r="BY134" i="11"/>
  <c r="BZ134" i="11" s="1"/>
  <c r="CA134" i="11" s="1"/>
  <c r="CE197" i="11"/>
  <c r="BU85" i="11"/>
  <c r="BX85" i="11" s="1"/>
  <c r="CE85" i="11" s="1"/>
  <c r="CB169" i="11"/>
  <c r="CC169" i="11" s="1"/>
  <c r="BY169" i="11"/>
  <c r="BZ169" i="11" s="1"/>
  <c r="CA169" i="11" s="1"/>
  <c r="CE89" i="11"/>
  <c r="CB116" i="11"/>
  <c r="CC116" i="11" s="1"/>
  <c r="BY116" i="11"/>
  <c r="BZ116" i="11" s="1"/>
  <c r="CA116" i="11" s="1"/>
  <c r="BU176" i="11"/>
  <c r="BX176" i="11" s="1"/>
  <c r="CE176" i="11" s="1"/>
  <c r="BU11" i="11"/>
  <c r="BX11" i="11" s="1"/>
  <c r="CE11" i="11" s="1"/>
  <c r="CE33" i="11"/>
  <c r="BU177" i="11"/>
  <c r="BX177" i="11" s="1"/>
  <c r="CE177" i="11" s="1"/>
  <c r="BW27" i="11"/>
  <c r="BT27" i="11"/>
  <c r="CP42" i="11"/>
  <c r="BV42" i="11"/>
  <c r="CB148" i="11"/>
  <c r="CC148" i="11" s="1"/>
  <c r="BY148" i="11"/>
  <c r="BZ148" i="11" s="1"/>
  <c r="CA148" i="11" s="1"/>
  <c r="CB16" i="11"/>
  <c r="CC16" i="11" s="1"/>
  <c r="BY16" i="11"/>
  <c r="BZ16" i="11" s="1"/>
  <c r="CA16" i="11" s="1"/>
  <c r="CE65" i="11"/>
  <c r="AR116" i="7"/>
  <c r="BU107" i="11"/>
  <c r="BX107" i="11" s="1"/>
  <c r="CE107" i="11" s="1"/>
  <c r="BU165" i="11"/>
  <c r="BX165" i="11" s="1"/>
  <c r="CE165" i="11" s="1"/>
  <c r="CB164" i="11"/>
  <c r="CC164" i="11" s="1"/>
  <c r="BY164" i="11"/>
  <c r="BZ164" i="11" s="1"/>
  <c r="CA164" i="11" s="1"/>
  <c r="CE112" i="11"/>
  <c r="CK193" i="11"/>
  <c r="CJ193" i="11"/>
  <c r="CI193" i="11"/>
  <c r="CH193" i="11"/>
  <c r="CG193" i="11"/>
  <c r="CF193" i="11"/>
  <c r="CD193" i="11"/>
  <c r="CK34" i="11"/>
  <c r="CJ34" i="11"/>
  <c r="CI34" i="11"/>
  <c r="CH34" i="11"/>
  <c r="CG34" i="11"/>
  <c r="CF34" i="11"/>
  <c r="CD34" i="11"/>
  <c r="CK195" i="11"/>
  <c r="CJ195" i="11"/>
  <c r="CI195" i="11"/>
  <c r="CH195" i="11"/>
  <c r="CG195" i="11"/>
  <c r="CF195" i="11"/>
  <c r="CD195" i="11"/>
  <c r="CL163" i="11"/>
  <c r="CN163" i="11" s="1"/>
  <c r="CL157" i="11"/>
  <c r="CN157" i="11" s="1"/>
  <c r="CK133" i="11"/>
  <c r="CJ133" i="11"/>
  <c r="CI133" i="11"/>
  <c r="CH133" i="11"/>
  <c r="CG133" i="11"/>
  <c r="CF133" i="11"/>
  <c r="CD133" i="11"/>
  <c r="CL127" i="11"/>
  <c r="CN127" i="11" s="1"/>
  <c r="CK146" i="11"/>
  <c r="CJ146" i="11"/>
  <c r="CI146" i="11"/>
  <c r="CH146" i="11"/>
  <c r="CG146" i="11"/>
  <c r="CF146" i="11"/>
  <c r="CD146" i="11"/>
  <c r="CE199" i="11"/>
  <c r="CB170" i="11"/>
  <c r="CC170" i="11" s="1"/>
  <c r="BY170" i="11"/>
  <c r="BZ170" i="11" s="1"/>
  <c r="CA170" i="11" s="1"/>
  <c r="CE109" i="11"/>
  <c r="CB52" i="11"/>
  <c r="CC52" i="11" s="1"/>
  <c r="BY52" i="11"/>
  <c r="BZ52" i="11" s="1"/>
  <c r="CA52" i="11" s="1"/>
  <c r="CK178" i="11"/>
  <c r="CJ178" i="11"/>
  <c r="CI178" i="11"/>
  <c r="CH178" i="11"/>
  <c r="CG178" i="11"/>
  <c r="CF178" i="11"/>
  <c r="CD178" i="11"/>
  <c r="BU71" i="11"/>
  <c r="BX71" i="11" s="1"/>
  <c r="CE71" i="11" s="1"/>
  <c r="CK63" i="11"/>
  <c r="CJ63" i="11"/>
  <c r="CI63" i="11"/>
  <c r="CH63" i="11"/>
  <c r="CG63" i="11"/>
  <c r="CF63" i="11"/>
  <c r="CD63" i="11"/>
  <c r="CK166" i="11"/>
  <c r="CJ166" i="11"/>
  <c r="CI166" i="11"/>
  <c r="CH166" i="11"/>
  <c r="CG166" i="11"/>
  <c r="CF166" i="11"/>
  <c r="CD166" i="11"/>
  <c r="AM80" i="7"/>
  <c r="BU129" i="11"/>
  <c r="BX129" i="11" s="1"/>
  <c r="CE129" i="11" s="1"/>
  <c r="CK152" i="11"/>
  <c r="CJ152" i="11"/>
  <c r="CI152" i="11"/>
  <c r="CH152" i="11"/>
  <c r="CG152" i="11"/>
  <c r="CF152" i="11"/>
  <c r="CD152" i="11"/>
  <c r="CB198" i="11"/>
  <c r="CC198" i="11" s="1"/>
  <c r="BY198" i="11"/>
  <c r="BZ198" i="11" s="1"/>
  <c r="CA198" i="11" s="1"/>
  <c r="CL173" i="11"/>
  <c r="CN173" i="11" s="1"/>
  <c r="AM132" i="7"/>
  <c r="CB87" i="11"/>
  <c r="CC87" i="11" s="1"/>
  <c r="BY87" i="11"/>
  <c r="BZ87" i="11" s="1"/>
  <c r="CA87" i="11" s="1"/>
  <c r="CB24" i="11"/>
  <c r="CC24" i="11" s="1"/>
  <c r="BY24" i="11"/>
  <c r="BZ24" i="11" s="1"/>
  <c r="CA24" i="11" s="1"/>
  <c r="CM100" i="11"/>
  <c r="CO100" i="11" s="1"/>
  <c r="CK137" i="11"/>
  <c r="CJ137" i="11"/>
  <c r="CI137" i="11"/>
  <c r="CH137" i="11"/>
  <c r="CG137" i="11"/>
  <c r="CF137" i="11"/>
  <c r="CD137" i="11"/>
  <c r="CK125" i="11"/>
  <c r="CJ125" i="11"/>
  <c r="CI125" i="11"/>
  <c r="CH125" i="11"/>
  <c r="CG125" i="11"/>
  <c r="CF125" i="11"/>
  <c r="CD125" i="11"/>
  <c r="CM8" i="11"/>
  <c r="CO8" i="11" s="1"/>
  <c r="AR169" i="7"/>
  <c r="AM86" i="7"/>
  <c r="AM187" i="7"/>
  <c r="AM49" i="7"/>
  <c r="AM125" i="7"/>
  <c r="AM45" i="7"/>
  <c r="AM60" i="7"/>
  <c r="AM88" i="7"/>
  <c r="AM34" i="7"/>
  <c r="AM112" i="7"/>
  <c r="AG194" i="7"/>
  <c r="AD194" i="7"/>
  <c r="AM200" i="7"/>
  <c r="AM123" i="7"/>
  <c r="AM131" i="7"/>
  <c r="AM120" i="7"/>
  <c r="AR103" i="7"/>
  <c r="BW15" i="11"/>
  <c r="BT15" i="11"/>
  <c r="AM61" i="7"/>
  <c r="AM156" i="7"/>
  <c r="AM73" i="7"/>
  <c r="AM195" i="7"/>
  <c r="AM114" i="7"/>
  <c r="AR197" i="7"/>
  <c r="AG163" i="7"/>
  <c r="AD163" i="7"/>
  <c r="AM173" i="7"/>
  <c r="AM149" i="7"/>
  <c r="AM89" i="7"/>
  <c r="AR38" i="7"/>
  <c r="AR193" i="7"/>
  <c r="BW12" i="11"/>
  <c r="BT12" i="11"/>
  <c r="AR152" i="7"/>
  <c r="BW20" i="11"/>
  <c r="BT20" i="11"/>
  <c r="AM47" i="7"/>
  <c r="AM182" i="7"/>
  <c r="AM147" i="7"/>
  <c r="AM138" i="7"/>
  <c r="AM150" i="7"/>
  <c r="AM85" i="7"/>
  <c r="AM122" i="7"/>
  <c r="AM78" i="7"/>
  <c r="AM21" i="7"/>
  <c r="AR81" i="7"/>
  <c r="AG159" i="7"/>
  <c r="AD159" i="7"/>
  <c r="AM12" i="7"/>
  <c r="AM113" i="7"/>
  <c r="AM43" i="7"/>
  <c r="AM46" i="7"/>
  <c r="CM183" i="11" l="1"/>
  <c r="CO183" i="11" s="1"/>
  <c r="CM17" i="11"/>
  <c r="CO17" i="11" s="1"/>
  <c r="CM179" i="11"/>
  <c r="CO179" i="11" s="1"/>
  <c r="CM70" i="11"/>
  <c r="CO70" i="11" s="1"/>
  <c r="CM192" i="11"/>
  <c r="CO192" i="11" s="1"/>
  <c r="CM157" i="11"/>
  <c r="CO157" i="11" s="1"/>
  <c r="CM127" i="11"/>
  <c r="CO127" i="11" s="1"/>
  <c r="CM135" i="11"/>
  <c r="CO135" i="11" s="1"/>
  <c r="CM159" i="11"/>
  <c r="CO159" i="11" s="1"/>
  <c r="CM122" i="11"/>
  <c r="CO122" i="11" s="1"/>
  <c r="CM194" i="11"/>
  <c r="CO194" i="11" s="1"/>
  <c r="CM123" i="11"/>
  <c r="CO123" i="11" s="1"/>
  <c r="CM190" i="11"/>
  <c r="CO190" i="11" s="1"/>
  <c r="CM200" i="11"/>
  <c r="CO200" i="11" s="1"/>
  <c r="CM120" i="11"/>
  <c r="CO120" i="11" s="1"/>
  <c r="CM124" i="11"/>
  <c r="CO124" i="11" s="1"/>
  <c r="CM182" i="11"/>
  <c r="CO182" i="11" s="1"/>
  <c r="CM111" i="11"/>
  <c r="CO111" i="11" s="1"/>
  <c r="CM175" i="11"/>
  <c r="CO175" i="11" s="1"/>
  <c r="CM163" i="11"/>
  <c r="CO163" i="11" s="1"/>
  <c r="AR50" i="7"/>
  <c r="AR41" i="7"/>
  <c r="AR83" i="7"/>
  <c r="AR69" i="7"/>
  <c r="AR128" i="7"/>
  <c r="AR552" i="7"/>
  <c r="CL2" i="11"/>
  <c r="CN2" i="11" s="1"/>
  <c r="CL139" i="11"/>
  <c r="CN139" i="11" s="1"/>
  <c r="AR84" i="7"/>
  <c r="CL97" i="11"/>
  <c r="CN97" i="11" s="1"/>
  <c r="CL70" i="11"/>
  <c r="CN70" i="11" s="1"/>
  <c r="AR28" i="7"/>
  <c r="AR154" i="7"/>
  <c r="AR58" i="7"/>
  <c r="AI33" i="7"/>
  <c r="AR119" i="7"/>
  <c r="AI3" i="7"/>
  <c r="CM114" i="11"/>
  <c r="CO114" i="11" s="1"/>
  <c r="CM142" i="11"/>
  <c r="CO142" i="11" s="1"/>
  <c r="CM37" i="11"/>
  <c r="CO37" i="11" s="1"/>
  <c r="CM88" i="11"/>
  <c r="CO88" i="11" s="1"/>
  <c r="CM150" i="11"/>
  <c r="CO150" i="11" s="1"/>
  <c r="CM69" i="11"/>
  <c r="CO69" i="11" s="1"/>
  <c r="CM144" i="11"/>
  <c r="CO144" i="11" s="1"/>
  <c r="CM78" i="11"/>
  <c r="CO78" i="11" s="1"/>
  <c r="AR15" i="7"/>
  <c r="AI129" i="7"/>
  <c r="CL8" i="11"/>
  <c r="CN8" i="11" s="1"/>
  <c r="AR186" i="7"/>
  <c r="AI163" i="7"/>
  <c r="AI194" i="7"/>
  <c r="CM125" i="11"/>
  <c r="CO125" i="11" s="1"/>
  <c r="CM152" i="11"/>
  <c r="CO152" i="11" s="1"/>
  <c r="CM166" i="11"/>
  <c r="CO166" i="11" s="1"/>
  <c r="CL63" i="11"/>
  <c r="CN63" i="11" s="1"/>
  <c r="CM178" i="11"/>
  <c r="CO178" i="11" s="1"/>
  <c r="CL146" i="11"/>
  <c r="CN146" i="11" s="1"/>
  <c r="CM133" i="11"/>
  <c r="CO133" i="11" s="1"/>
  <c r="CM195" i="11"/>
  <c r="CO195" i="11" s="1"/>
  <c r="CM193" i="11"/>
  <c r="CO193" i="11" s="1"/>
  <c r="CM46" i="11"/>
  <c r="CO46" i="11" s="1"/>
  <c r="CM58" i="11"/>
  <c r="CO58" i="11" s="1"/>
  <c r="CM140" i="11"/>
  <c r="CO140" i="11" s="1"/>
  <c r="CL19" i="11"/>
  <c r="CN19" i="11" s="1"/>
  <c r="BA96" i="7"/>
  <c r="CL79" i="11"/>
  <c r="CN79" i="11" s="1"/>
  <c r="CM90" i="11"/>
  <c r="CO90" i="11" s="1"/>
  <c r="CM143" i="11"/>
  <c r="CO143" i="11" s="1"/>
  <c r="CM181" i="11"/>
  <c r="CO181" i="11" s="1"/>
  <c r="AR30" i="7"/>
  <c r="AR52" i="7"/>
  <c r="AR177" i="7"/>
  <c r="AR151" i="7"/>
  <c r="AR10" i="7"/>
  <c r="CL122" i="11"/>
  <c r="CN122" i="11" s="1"/>
  <c r="CL123" i="11"/>
  <c r="CN123" i="11" s="1"/>
  <c r="CL17" i="11"/>
  <c r="CN17" i="11" s="1"/>
  <c r="CL190" i="11"/>
  <c r="CN190" i="11" s="1"/>
  <c r="CL200" i="11"/>
  <c r="CN200" i="11" s="1"/>
  <c r="CM147" i="11"/>
  <c r="CO147" i="11" s="1"/>
  <c r="CL151" i="11"/>
  <c r="CN151" i="11" s="1"/>
  <c r="AI141" i="7"/>
  <c r="AR180" i="7"/>
  <c r="CL183" i="11"/>
  <c r="CN183" i="11" s="1"/>
  <c r="CL135" i="11"/>
  <c r="CN135" i="11" s="1"/>
  <c r="CL194" i="11"/>
  <c r="CN194" i="11" s="1"/>
  <c r="CL185" i="11"/>
  <c r="CN185" i="11" s="1"/>
  <c r="CL10" i="11"/>
  <c r="CN10" i="11" s="1"/>
  <c r="CL141" i="11"/>
  <c r="CN141" i="11" s="1"/>
  <c r="CL120" i="11"/>
  <c r="CN120" i="11" s="1"/>
  <c r="CL179" i="11"/>
  <c r="CN179" i="11" s="1"/>
  <c r="CL175" i="11"/>
  <c r="CN175" i="11" s="1"/>
  <c r="AR124" i="7"/>
  <c r="CM189" i="11"/>
  <c r="CO189" i="11" s="1"/>
  <c r="AR166" i="7"/>
  <c r="CM158" i="11"/>
  <c r="CO158" i="11" s="1"/>
  <c r="CM156" i="11"/>
  <c r="CO156" i="11" s="1"/>
  <c r="CM136" i="11"/>
  <c r="CO136" i="11" s="1"/>
  <c r="CL188" i="11"/>
  <c r="CN188" i="11" s="1"/>
  <c r="CM41" i="11"/>
  <c r="CO41" i="11" s="1"/>
  <c r="CL3" i="11"/>
  <c r="CN3" i="11" s="1"/>
  <c r="CM53" i="11"/>
  <c r="CO53" i="11" s="1"/>
  <c r="CL126" i="11"/>
  <c r="CN126" i="11" s="1"/>
  <c r="CY95" i="11"/>
  <c r="CL78" i="11"/>
  <c r="CN78" i="11" s="1"/>
  <c r="CM151" i="11"/>
  <c r="CO151" i="11" s="1"/>
  <c r="AR57" i="7"/>
  <c r="AR148" i="7"/>
  <c r="AI36" i="7"/>
  <c r="AR142" i="7"/>
  <c r="AI171" i="7"/>
  <c r="CL100" i="11"/>
  <c r="CN100" i="11" s="1"/>
  <c r="CL159" i="11"/>
  <c r="CN159" i="11" s="1"/>
  <c r="CL192" i="11"/>
  <c r="CN192" i="11" s="1"/>
  <c r="CL7" i="11"/>
  <c r="CN7" i="11" s="1"/>
  <c r="CL155" i="11"/>
  <c r="CN155" i="11" s="1"/>
  <c r="CL124" i="11"/>
  <c r="CN124" i="11" s="1"/>
  <c r="CL182" i="11"/>
  <c r="CN182" i="11" s="1"/>
  <c r="CL111" i="11"/>
  <c r="CN111" i="11" s="1"/>
  <c r="CL99" i="11"/>
  <c r="CN99" i="11" s="1"/>
  <c r="CM173" i="11"/>
  <c r="CO173" i="11" s="1"/>
  <c r="AI191" i="7"/>
  <c r="CM187" i="11"/>
  <c r="CO187" i="11" s="1"/>
  <c r="CM43" i="11"/>
  <c r="CO43" i="11" s="1"/>
  <c r="CM28" i="11"/>
  <c r="CO28" i="11" s="1"/>
  <c r="CM118" i="11"/>
  <c r="CO118" i="11" s="1"/>
  <c r="CM106" i="11"/>
  <c r="CO106" i="11" s="1"/>
  <c r="AR25" i="7"/>
  <c r="AR110" i="7"/>
  <c r="AR101" i="7"/>
  <c r="CM25" i="11"/>
  <c r="CO25" i="11" s="1"/>
  <c r="CM115" i="11"/>
  <c r="CO115" i="11" s="1"/>
  <c r="AR192" i="7"/>
  <c r="AR63" i="7"/>
  <c r="AR51" i="7"/>
  <c r="CY103" i="11"/>
  <c r="AR71" i="7"/>
  <c r="AR68" i="7"/>
  <c r="AR97" i="7"/>
  <c r="AR26" i="7"/>
  <c r="AR24" i="7"/>
  <c r="AR40" i="7"/>
  <c r="AR44" i="7"/>
  <c r="AR53" i="7"/>
  <c r="AI159" i="7"/>
  <c r="CL125" i="11"/>
  <c r="CN125" i="11" s="1"/>
  <c r="CM137" i="11"/>
  <c r="CO137" i="11" s="1"/>
  <c r="CL152" i="11"/>
  <c r="CN152" i="11" s="1"/>
  <c r="CL166" i="11"/>
  <c r="CN166" i="11" s="1"/>
  <c r="CL178" i="11"/>
  <c r="CN178" i="11" s="1"/>
  <c r="CL133" i="11"/>
  <c r="CN133" i="11" s="1"/>
  <c r="CL195" i="11"/>
  <c r="CN195" i="11" s="1"/>
  <c r="CM34" i="11"/>
  <c r="CO34" i="11" s="1"/>
  <c r="CL193" i="11"/>
  <c r="CN193" i="11" s="1"/>
  <c r="BA95" i="7"/>
  <c r="CL46" i="11"/>
  <c r="CN46" i="11" s="1"/>
  <c r="CL58" i="11"/>
  <c r="CN58" i="11" s="1"/>
  <c r="CL140" i="11"/>
  <c r="CN140" i="11" s="1"/>
  <c r="CL90" i="11"/>
  <c r="CN90" i="11" s="1"/>
  <c r="CL143" i="11"/>
  <c r="CN143" i="11" s="1"/>
  <c r="CM105" i="11"/>
  <c r="CO105" i="11" s="1"/>
  <c r="CL41" i="11"/>
  <c r="CN41" i="11" s="1"/>
  <c r="CL53" i="11"/>
  <c r="CN53" i="11" s="1"/>
  <c r="CL81" i="11"/>
  <c r="CN81" i="11" s="1"/>
  <c r="CL137" i="11"/>
  <c r="CN137" i="11" s="1"/>
  <c r="CM63" i="11"/>
  <c r="CO63" i="11" s="1"/>
  <c r="CM146" i="11"/>
  <c r="CO146" i="11" s="1"/>
  <c r="CL34" i="11"/>
  <c r="CN34" i="11" s="1"/>
  <c r="CM19" i="11"/>
  <c r="CO19" i="11" s="1"/>
  <c r="CM79" i="11"/>
  <c r="CO79" i="11" s="1"/>
  <c r="CM188" i="11"/>
  <c r="CO188" i="11" s="1"/>
  <c r="CM81" i="11"/>
  <c r="CO81" i="11" s="1"/>
  <c r="CL147" i="11"/>
  <c r="CN147" i="11" s="1"/>
  <c r="CL105" i="11"/>
  <c r="CN105" i="11" s="1"/>
  <c r="CM3" i="11"/>
  <c r="CO3" i="11" s="1"/>
  <c r="CM126" i="11"/>
  <c r="CO126" i="11" s="1"/>
  <c r="CL150" i="11"/>
  <c r="CN150" i="11" s="1"/>
  <c r="AI347" i="7"/>
  <c r="AI320" i="7"/>
  <c r="AI291" i="7"/>
  <c r="AI290" i="7"/>
  <c r="AI264" i="7"/>
  <c r="AI263" i="7"/>
  <c r="AI235" i="7"/>
  <c r="AI234" i="7"/>
  <c r="AI208" i="7"/>
  <c r="AI207" i="7"/>
  <c r="AI349" i="7"/>
  <c r="AI348" i="7"/>
  <c r="AI322" i="7"/>
  <c r="AI321" i="7"/>
  <c r="AI296" i="7"/>
  <c r="AI295" i="7"/>
  <c r="AI269" i="7"/>
  <c r="AI268" i="7"/>
  <c r="AI240" i="7"/>
  <c r="AI239" i="7"/>
  <c r="AI213" i="7"/>
  <c r="AI212" i="7"/>
  <c r="AI335" i="7"/>
  <c r="AI334" i="7"/>
  <c r="AI306" i="7"/>
  <c r="AI279" i="7"/>
  <c r="AI252" i="7"/>
  <c r="AI223" i="7"/>
  <c r="AI337" i="7"/>
  <c r="AI336" i="7"/>
  <c r="AI311" i="7"/>
  <c r="AI310" i="7"/>
  <c r="AI284" i="7"/>
  <c r="AI283" i="7"/>
  <c r="AI257" i="7"/>
  <c r="AI256" i="7"/>
  <c r="AI228" i="7"/>
  <c r="AI227" i="7"/>
  <c r="AI352" i="7"/>
  <c r="AI351" i="7"/>
  <c r="AI326" i="7"/>
  <c r="AI325" i="7"/>
  <c r="AI297" i="7"/>
  <c r="AI270" i="7"/>
  <c r="AI214" i="7"/>
  <c r="AI357" i="7"/>
  <c r="AI356" i="7"/>
  <c r="AI328" i="7"/>
  <c r="AI327" i="7"/>
  <c r="AI302" i="7"/>
  <c r="AI301" i="7"/>
  <c r="AI248" i="7"/>
  <c r="AI247" i="7"/>
  <c r="AI219" i="7"/>
  <c r="AI218" i="7"/>
  <c r="AI317" i="7"/>
  <c r="AI316" i="7"/>
  <c r="AI261" i="7"/>
  <c r="AI346" i="7"/>
  <c r="AI345" i="7"/>
  <c r="AI293" i="7"/>
  <c r="AI292" i="7"/>
  <c r="AI210" i="7"/>
  <c r="AI209" i="7"/>
  <c r="AI338" i="7"/>
  <c r="AI309" i="7"/>
  <c r="AI308" i="7"/>
  <c r="AI282" i="7"/>
  <c r="AI281" i="7"/>
  <c r="AI255" i="7"/>
  <c r="AI254" i="7"/>
  <c r="AI226" i="7"/>
  <c r="AI225" i="7"/>
  <c r="AI340" i="7"/>
  <c r="AI339" i="7"/>
  <c r="AI314" i="7"/>
  <c r="AI313" i="7"/>
  <c r="AI287" i="7"/>
  <c r="AI286" i="7"/>
  <c r="AI260" i="7"/>
  <c r="AI259" i="7"/>
  <c r="AI231" i="7"/>
  <c r="AI230" i="7"/>
  <c r="AI204" i="7"/>
  <c r="AI203" i="7"/>
  <c r="AI241" i="7"/>
  <c r="AI275" i="7"/>
  <c r="AI274" i="7"/>
  <c r="AI288" i="7"/>
  <c r="AI205" i="7"/>
  <c r="AI319" i="7"/>
  <c r="AI318" i="7"/>
  <c r="AI237" i="7"/>
  <c r="AI236" i="7"/>
  <c r="AI355" i="7"/>
  <c r="AI354" i="7"/>
  <c r="AI329" i="7"/>
  <c r="AI300" i="7"/>
  <c r="AI299" i="7"/>
  <c r="AI273" i="7"/>
  <c r="AI272" i="7"/>
  <c r="AI244" i="7"/>
  <c r="AI243" i="7"/>
  <c r="AI217" i="7"/>
  <c r="AI216" i="7"/>
  <c r="AI331" i="7"/>
  <c r="AI330" i="7"/>
  <c r="AI305" i="7"/>
  <c r="AI304" i="7"/>
  <c r="AI278" i="7"/>
  <c r="AI277" i="7"/>
  <c r="AI251" i="7"/>
  <c r="AI250" i="7"/>
  <c r="AI222" i="7"/>
  <c r="AI221" i="7"/>
  <c r="AI344" i="7"/>
  <c r="AI343" i="7"/>
  <c r="AI232" i="7"/>
  <c r="AI266" i="7"/>
  <c r="AI265" i="7"/>
  <c r="AS552" i="7"/>
  <c r="AT552" i="7"/>
  <c r="AW552" i="7" s="1"/>
  <c r="AX552" i="7" s="1"/>
  <c r="AZ552" i="7" s="1"/>
  <c r="AU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J358" i="7"/>
  <c r="AK358" i="7"/>
  <c r="AN358" i="7" s="1"/>
  <c r="AO358" i="7" s="1"/>
  <c r="AL358" i="7"/>
  <c r="AJ332" i="7"/>
  <c r="AK332" i="7"/>
  <c r="AN332" i="7" s="1"/>
  <c r="AO332" i="7" s="1"/>
  <c r="AL332" i="7"/>
  <c r="AJ303" i="7"/>
  <c r="AK303" i="7"/>
  <c r="AN303" i="7" s="1"/>
  <c r="AO303" i="7" s="1"/>
  <c r="AL303" i="7"/>
  <c r="AJ276" i="7"/>
  <c r="AK276" i="7"/>
  <c r="AN276" i="7" s="1"/>
  <c r="AO276" i="7" s="1"/>
  <c r="AL276" i="7"/>
  <c r="AJ249" i="7"/>
  <c r="AK249" i="7"/>
  <c r="AN249" i="7" s="1"/>
  <c r="AO249" i="7" s="1"/>
  <c r="AL249" i="7"/>
  <c r="AJ220" i="7"/>
  <c r="AK220" i="7"/>
  <c r="AN220" i="7" s="1"/>
  <c r="AO220" i="7" s="1"/>
  <c r="AL220" i="7"/>
  <c r="AJ307" i="7"/>
  <c r="AK307" i="7"/>
  <c r="AN307" i="7" s="1"/>
  <c r="AO307" i="7" s="1"/>
  <c r="AL307" i="7"/>
  <c r="AJ298" i="7"/>
  <c r="AL298" i="7"/>
  <c r="AK298" i="7"/>
  <c r="AN298" i="7" s="1"/>
  <c r="AO298" i="7" s="1"/>
  <c r="AJ289" i="7"/>
  <c r="AK289" i="7"/>
  <c r="AN289" i="7" s="1"/>
  <c r="AO289" i="7" s="1"/>
  <c r="AL289" i="7"/>
  <c r="AJ280" i="7"/>
  <c r="AK280" i="7"/>
  <c r="AN280" i="7" s="1"/>
  <c r="AO280" i="7" s="1"/>
  <c r="AL280" i="7"/>
  <c r="AJ271" i="7"/>
  <c r="AL271" i="7"/>
  <c r="AK271" i="7"/>
  <c r="AN271" i="7" s="1"/>
  <c r="AO271" i="7" s="1"/>
  <c r="AJ262" i="7"/>
  <c r="AK262" i="7"/>
  <c r="AN262" i="7" s="1"/>
  <c r="AO262" i="7" s="1"/>
  <c r="AL262" i="7"/>
  <c r="AJ253" i="7"/>
  <c r="AK253" i="7"/>
  <c r="AN253" i="7" s="1"/>
  <c r="AO253" i="7" s="1"/>
  <c r="AL253" i="7"/>
  <c r="AJ245" i="7"/>
  <c r="AK245" i="7"/>
  <c r="AN245" i="7" s="1"/>
  <c r="AO245" i="7" s="1"/>
  <c r="AL245" i="7"/>
  <c r="AJ350" i="7"/>
  <c r="AK350" i="7"/>
  <c r="AN350" i="7" s="1"/>
  <c r="AO350" i="7" s="1"/>
  <c r="AL350" i="7"/>
  <c r="AJ323" i="7"/>
  <c r="AK323" i="7"/>
  <c r="AN323" i="7" s="1"/>
  <c r="AO323" i="7" s="1"/>
  <c r="AL323" i="7"/>
  <c r="AJ294" i="7"/>
  <c r="AK294" i="7"/>
  <c r="AN294" i="7" s="1"/>
  <c r="AO294" i="7" s="1"/>
  <c r="AL294" i="7"/>
  <c r="AJ267" i="7"/>
  <c r="AK267" i="7"/>
  <c r="AN267" i="7" s="1"/>
  <c r="AO267" i="7" s="1"/>
  <c r="AL267" i="7"/>
  <c r="AJ238" i="7"/>
  <c r="AK238" i="7"/>
  <c r="AN238" i="7" s="1"/>
  <c r="AO238" i="7" s="1"/>
  <c r="AL238" i="7"/>
  <c r="AJ211" i="7"/>
  <c r="AK211" i="7"/>
  <c r="AN211" i="7" s="1"/>
  <c r="AO211" i="7" s="1"/>
  <c r="AL211" i="7"/>
  <c r="AJ315" i="7"/>
  <c r="AK315" i="7"/>
  <c r="AN315" i="7" s="1"/>
  <c r="AO315" i="7" s="1"/>
  <c r="AL315" i="7"/>
  <c r="AJ359" i="7"/>
  <c r="AK359" i="7"/>
  <c r="AN359" i="7" s="1"/>
  <c r="AO359" i="7" s="1"/>
  <c r="AL359" i="7"/>
  <c r="AJ246" i="7"/>
  <c r="AK246" i="7"/>
  <c r="AN246" i="7" s="1"/>
  <c r="AO246" i="7" s="1"/>
  <c r="AL246" i="7"/>
  <c r="AJ341" i="7"/>
  <c r="AK341" i="7"/>
  <c r="AN341" i="7" s="1"/>
  <c r="AO341" i="7" s="1"/>
  <c r="AL341" i="7"/>
  <c r="AJ312" i="7"/>
  <c r="AK312" i="7"/>
  <c r="AN312" i="7" s="1"/>
  <c r="AO312" i="7" s="1"/>
  <c r="AL312" i="7"/>
  <c r="AJ285" i="7"/>
  <c r="AK285" i="7"/>
  <c r="AN285" i="7" s="1"/>
  <c r="AO285" i="7" s="1"/>
  <c r="AL285" i="7"/>
  <c r="AJ258" i="7"/>
  <c r="AK258" i="7"/>
  <c r="AN258" i="7" s="1"/>
  <c r="AO258" i="7" s="1"/>
  <c r="AL258" i="7"/>
  <c r="AJ229" i="7"/>
  <c r="AL229" i="7"/>
  <c r="AK229" i="7"/>
  <c r="AN229" i="7" s="1"/>
  <c r="AO229" i="7" s="1"/>
  <c r="AJ202" i="7"/>
  <c r="AL202" i="7"/>
  <c r="AK202" i="7"/>
  <c r="AN202" i="7" s="1"/>
  <c r="AO202" i="7" s="1"/>
  <c r="AJ353" i="7"/>
  <c r="AL353" i="7"/>
  <c r="AK353" i="7"/>
  <c r="AN353" i="7" s="1"/>
  <c r="AO353" i="7" s="1"/>
  <c r="AJ342" i="7"/>
  <c r="AL342" i="7"/>
  <c r="AK342" i="7"/>
  <c r="AN342" i="7" s="1"/>
  <c r="AO342" i="7" s="1"/>
  <c r="AJ333" i="7"/>
  <c r="AL333" i="7"/>
  <c r="AK333" i="7"/>
  <c r="AN333" i="7" s="1"/>
  <c r="AO333" i="7" s="1"/>
  <c r="AJ324" i="7"/>
  <c r="AL324" i="7"/>
  <c r="AK324" i="7"/>
  <c r="AN324" i="7" s="1"/>
  <c r="AO324" i="7" s="1"/>
  <c r="AJ242" i="7"/>
  <c r="AL242" i="7"/>
  <c r="AK242" i="7"/>
  <c r="AN242" i="7" s="1"/>
  <c r="AO242" i="7" s="1"/>
  <c r="AJ233" i="7"/>
  <c r="AL233" i="7"/>
  <c r="AK233" i="7"/>
  <c r="AN233" i="7" s="1"/>
  <c r="AO233" i="7" s="1"/>
  <c r="AJ224" i="7"/>
  <c r="AL224" i="7"/>
  <c r="AK224" i="7"/>
  <c r="AN224" i="7" s="1"/>
  <c r="AO224" i="7" s="1"/>
  <c r="AJ215" i="7"/>
  <c r="AL215" i="7"/>
  <c r="AK215" i="7"/>
  <c r="AN215" i="7" s="1"/>
  <c r="AO215" i="7" s="1"/>
  <c r="AJ206" i="7"/>
  <c r="AL206" i="7"/>
  <c r="AK206" i="7"/>
  <c r="AN206" i="7" s="1"/>
  <c r="AO206" i="7" s="1"/>
  <c r="AI201" i="7"/>
  <c r="AM118" i="7"/>
  <c r="AM105" i="7"/>
  <c r="AJ194" i="7"/>
  <c r="AL194" i="7"/>
  <c r="AK194" i="7"/>
  <c r="AN194" i="7" s="1"/>
  <c r="AO194" i="7" s="1"/>
  <c r="CW166" i="11"/>
  <c r="CS166" i="11"/>
  <c r="CT166" i="11" s="1"/>
  <c r="CX63" i="11"/>
  <c r="CV63" i="11"/>
  <c r="CQ63" i="11"/>
  <c r="CR63" i="11" s="1"/>
  <c r="CX146" i="11"/>
  <c r="CV146" i="11"/>
  <c r="CQ146" i="11"/>
  <c r="CR146" i="11" s="1"/>
  <c r="AJ159" i="7"/>
  <c r="AL159" i="7"/>
  <c r="AK159" i="7"/>
  <c r="AN159" i="7" s="1"/>
  <c r="AO159" i="7" s="1"/>
  <c r="CX125" i="11"/>
  <c r="CV125" i="11"/>
  <c r="CQ125" i="11"/>
  <c r="CR125" i="11" s="1"/>
  <c r="CW137" i="11"/>
  <c r="CS137" i="11"/>
  <c r="CT137" i="11" s="1"/>
  <c r="CX152" i="11"/>
  <c r="CV152" i="11"/>
  <c r="CQ152" i="11"/>
  <c r="CR152" i="11" s="1"/>
  <c r="CX166" i="11"/>
  <c r="CV166" i="11"/>
  <c r="CQ166" i="11"/>
  <c r="CR166" i="11" s="1"/>
  <c r="CX178" i="11"/>
  <c r="CV178" i="11"/>
  <c r="CQ178" i="11"/>
  <c r="CR178" i="11" s="1"/>
  <c r="CX133" i="11"/>
  <c r="CV133" i="11"/>
  <c r="CQ133" i="11"/>
  <c r="CR133" i="11" s="1"/>
  <c r="CX195" i="11"/>
  <c r="CV195" i="11"/>
  <c r="CQ195" i="11"/>
  <c r="CR195" i="11" s="1"/>
  <c r="CW34" i="11"/>
  <c r="CS34" i="11"/>
  <c r="CT34" i="11" s="1"/>
  <c r="CX193" i="11"/>
  <c r="CV193" i="11"/>
  <c r="CQ193" i="11"/>
  <c r="CR193" i="11" s="1"/>
  <c r="BB95" i="7"/>
  <c r="BC95" i="7"/>
  <c r="BF95" i="7" s="1"/>
  <c r="BG95" i="7" s="1"/>
  <c r="BD95" i="7"/>
  <c r="CX46" i="11"/>
  <c r="CV46" i="11"/>
  <c r="CQ46" i="11"/>
  <c r="CR46" i="11" s="1"/>
  <c r="CX58" i="11"/>
  <c r="CV58" i="11"/>
  <c r="CQ58" i="11"/>
  <c r="CR58" i="11" s="1"/>
  <c r="CX140" i="11"/>
  <c r="CV140" i="11"/>
  <c r="CQ140" i="11"/>
  <c r="CR140" i="11" s="1"/>
  <c r="CX90" i="11"/>
  <c r="CV90" i="11"/>
  <c r="CQ90" i="11"/>
  <c r="CR90" i="11" s="1"/>
  <c r="CX143" i="11"/>
  <c r="CV143" i="11"/>
  <c r="CQ143" i="11"/>
  <c r="CR143" i="11" s="1"/>
  <c r="CW147" i="11"/>
  <c r="CS147" i="11"/>
  <c r="CT147" i="11" s="1"/>
  <c r="CW105" i="11"/>
  <c r="CS105" i="11"/>
  <c r="CT105" i="11" s="1"/>
  <c r="CX41" i="11"/>
  <c r="CV41" i="11"/>
  <c r="CQ41" i="11"/>
  <c r="CR41" i="11" s="1"/>
  <c r="CX53" i="11"/>
  <c r="CV53" i="11"/>
  <c r="CQ53" i="11"/>
  <c r="CR53" i="11" s="1"/>
  <c r="CX151" i="11"/>
  <c r="CV151" i="11"/>
  <c r="CQ151" i="11"/>
  <c r="CR151" i="11" s="1"/>
  <c r="AJ141" i="7"/>
  <c r="AL141" i="7"/>
  <c r="AK141" i="7"/>
  <c r="AN141" i="7" s="1"/>
  <c r="AO141" i="7" s="1"/>
  <c r="CX183" i="11"/>
  <c r="CV183" i="11"/>
  <c r="CQ183" i="11"/>
  <c r="CR183" i="11" s="1"/>
  <c r="CX135" i="11"/>
  <c r="CV135" i="11"/>
  <c r="CQ135" i="11"/>
  <c r="CR135" i="11" s="1"/>
  <c r="CX122" i="11"/>
  <c r="CV122" i="11"/>
  <c r="CQ122" i="11"/>
  <c r="CR122" i="11" s="1"/>
  <c r="CX123" i="11"/>
  <c r="CV123" i="11"/>
  <c r="CQ123" i="11"/>
  <c r="CR123" i="11" s="1"/>
  <c r="CX17" i="11"/>
  <c r="CV17" i="11"/>
  <c r="CQ17" i="11"/>
  <c r="CR17" i="11" s="1"/>
  <c r="CX190" i="11"/>
  <c r="CV190" i="11"/>
  <c r="CQ190" i="11"/>
  <c r="CR190" i="11" s="1"/>
  <c r="CX200" i="11"/>
  <c r="CV200" i="11"/>
  <c r="CQ200" i="11"/>
  <c r="CR200" i="11" s="1"/>
  <c r="CX2" i="11"/>
  <c r="CV2" i="11"/>
  <c r="CQ2" i="11"/>
  <c r="CR2" i="11" s="1"/>
  <c r="CX139" i="11"/>
  <c r="CV139" i="11"/>
  <c r="CQ139" i="11"/>
  <c r="CR139" i="11" s="1"/>
  <c r="CX97" i="11"/>
  <c r="CV97" i="11"/>
  <c r="CQ97" i="11"/>
  <c r="CR97" i="11" s="1"/>
  <c r="CX70" i="11"/>
  <c r="CV70" i="11"/>
  <c r="CQ70" i="11"/>
  <c r="CR70" i="11" s="1"/>
  <c r="AJ33" i="7"/>
  <c r="AL33" i="7"/>
  <c r="AK33" i="7"/>
  <c r="AN33" i="7" s="1"/>
  <c r="AO33" i="7" s="1"/>
  <c r="AJ3" i="7"/>
  <c r="AL3" i="7"/>
  <c r="AK3" i="7"/>
  <c r="AN3" i="7" s="1"/>
  <c r="AO3" i="7" s="1"/>
  <c r="CW114" i="11"/>
  <c r="CS114" i="11"/>
  <c r="CT114" i="11" s="1"/>
  <c r="CW142" i="11"/>
  <c r="CS142" i="11"/>
  <c r="CT142" i="11" s="1"/>
  <c r="CW69" i="11"/>
  <c r="CS69" i="11"/>
  <c r="CT69" i="11" s="1"/>
  <c r="CW144" i="11"/>
  <c r="CS144" i="11"/>
  <c r="CT144" i="11" s="1"/>
  <c r="CW181" i="11"/>
  <c r="CS181" i="11"/>
  <c r="CT181" i="11" s="1"/>
  <c r="CW125" i="11"/>
  <c r="CS125" i="11"/>
  <c r="CT125" i="11" s="1"/>
  <c r="CW195" i="11"/>
  <c r="CS195" i="11"/>
  <c r="CT195" i="11" s="1"/>
  <c r="CW46" i="11"/>
  <c r="CS46" i="11"/>
  <c r="CT46" i="11" s="1"/>
  <c r="CW58" i="11"/>
  <c r="CS58" i="11"/>
  <c r="CT58" i="11" s="1"/>
  <c r="CW140" i="11"/>
  <c r="CS140" i="11"/>
  <c r="CT140" i="11" s="1"/>
  <c r="CX19" i="11"/>
  <c r="CV19" i="11"/>
  <c r="CQ19" i="11"/>
  <c r="CR19" i="11" s="1"/>
  <c r="BB96" i="7"/>
  <c r="BC96" i="7"/>
  <c r="BF96" i="7" s="1"/>
  <c r="BG96" i="7" s="1"/>
  <c r="BD96" i="7"/>
  <c r="CX79" i="11"/>
  <c r="CV79" i="11"/>
  <c r="CQ79" i="11"/>
  <c r="CR79" i="11" s="1"/>
  <c r="CW90" i="11"/>
  <c r="CS90" i="11"/>
  <c r="CT90" i="11" s="1"/>
  <c r="CW143" i="11"/>
  <c r="CS143" i="11"/>
  <c r="CT143" i="11" s="1"/>
  <c r="CX188" i="11"/>
  <c r="CV188" i="11"/>
  <c r="CQ188" i="11"/>
  <c r="CR188" i="11" s="1"/>
  <c r="CX81" i="11"/>
  <c r="CV81" i="11"/>
  <c r="CQ81" i="11"/>
  <c r="CR81" i="11" s="1"/>
  <c r="CW41" i="11"/>
  <c r="CS41" i="11"/>
  <c r="CT41" i="11" s="1"/>
  <c r="CX3" i="11"/>
  <c r="CV3" i="11"/>
  <c r="CQ3" i="11"/>
  <c r="CR3" i="11" s="1"/>
  <c r="CW53" i="11"/>
  <c r="CS53" i="11"/>
  <c r="CT53" i="11" s="1"/>
  <c r="CX126" i="11"/>
  <c r="CV126" i="11"/>
  <c r="CQ126" i="11"/>
  <c r="CR126" i="11" s="1"/>
  <c r="CX78" i="11"/>
  <c r="CV78" i="11"/>
  <c r="CQ78" i="11"/>
  <c r="CR78" i="11" s="1"/>
  <c r="CW151" i="11"/>
  <c r="CS151" i="11"/>
  <c r="CT151" i="11" s="1"/>
  <c r="AJ36" i="7"/>
  <c r="AL36" i="7"/>
  <c r="AK36" i="7"/>
  <c r="AN36" i="7" s="1"/>
  <c r="AO36" i="7" s="1"/>
  <c r="AJ171" i="7"/>
  <c r="AL171" i="7"/>
  <c r="AK171" i="7"/>
  <c r="AN171" i="7" s="1"/>
  <c r="AO171" i="7" s="1"/>
  <c r="CX100" i="11"/>
  <c r="CV100" i="11"/>
  <c r="CQ100" i="11"/>
  <c r="CR100" i="11" s="1"/>
  <c r="CX159" i="11"/>
  <c r="CV159" i="11"/>
  <c r="CQ159" i="11"/>
  <c r="CR159" i="11" s="1"/>
  <c r="CX194" i="11"/>
  <c r="CV194" i="11"/>
  <c r="CQ194" i="11"/>
  <c r="CR194" i="11" s="1"/>
  <c r="CX185" i="11"/>
  <c r="CV185" i="11"/>
  <c r="CQ185" i="11"/>
  <c r="CR185" i="11" s="1"/>
  <c r="CX10" i="11"/>
  <c r="CV10" i="11"/>
  <c r="CQ10" i="11"/>
  <c r="CR10" i="11" s="1"/>
  <c r="CX141" i="11"/>
  <c r="CV141" i="11"/>
  <c r="CQ141" i="11"/>
  <c r="CR141" i="11" s="1"/>
  <c r="CX120" i="11"/>
  <c r="CV120" i="11"/>
  <c r="CQ120" i="11"/>
  <c r="CR120" i="11" s="1"/>
  <c r="CX179" i="11"/>
  <c r="CV179" i="11"/>
  <c r="CQ179" i="11"/>
  <c r="CR179" i="11" s="1"/>
  <c r="CX175" i="11"/>
  <c r="CV175" i="11"/>
  <c r="CQ175" i="11"/>
  <c r="CR175" i="11" s="1"/>
  <c r="CW189" i="11"/>
  <c r="CS189" i="11"/>
  <c r="CT189" i="11" s="1"/>
  <c r="CW158" i="11"/>
  <c r="CS158" i="11"/>
  <c r="CT158" i="11" s="1"/>
  <c r="CW156" i="11"/>
  <c r="CS156" i="11"/>
  <c r="CT156" i="11" s="1"/>
  <c r="AJ163" i="7"/>
  <c r="AL163" i="7"/>
  <c r="AK163" i="7"/>
  <c r="AN163" i="7" s="1"/>
  <c r="AO163" i="7" s="1"/>
  <c r="CW152" i="11"/>
  <c r="CS152" i="11"/>
  <c r="CT152" i="11" s="1"/>
  <c r="CW178" i="11"/>
  <c r="CS178" i="11"/>
  <c r="CT178" i="11" s="1"/>
  <c r="CW133" i="11"/>
  <c r="CS133" i="11"/>
  <c r="CT133" i="11" s="1"/>
  <c r="CW193" i="11"/>
  <c r="CS193" i="11"/>
  <c r="CT193" i="11" s="1"/>
  <c r="CX137" i="11"/>
  <c r="CV137" i="11"/>
  <c r="CQ137" i="11"/>
  <c r="CR137" i="11" s="1"/>
  <c r="CW63" i="11"/>
  <c r="CS63" i="11"/>
  <c r="CT63" i="11" s="1"/>
  <c r="CW146" i="11"/>
  <c r="CS146" i="11"/>
  <c r="CT146" i="11" s="1"/>
  <c r="CX34" i="11"/>
  <c r="CV34" i="11"/>
  <c r="CQ34" i="11"/>
  <c r="CR34" i="11" s="1"/>
  <c r="CW19" i="11"/>
  <c r="CS19" i="11"/>
  <c r="CT19" i="11" s="1"/>
  <c r="CW79" i="11"/>
  <c r="CS79" i="11"/>
  <c r="CT79" i="11" s="1"/>
  <c r="CW188" i="11"/>
  <c r="CS188" i="11"/>
  <c r="CT188" i="11" s="1"/>
  <c r="CW81" i="11"/>
  <c r="CS81" i="11"/>
  <c r="CT81" i="11" s="1"/>
  <c r="CX147" i="11"/>
  <c r="CV147" i="11"/>
  <c r="CQ147" i="11"/>
  <c r="CR147" i="11" s="1"/>
  <c r="CX105" i="11"/>
  <c r="CV105" i="11"/>
  <c r="CQ105" i="11"/>
  <c r="CR105" i="11" s="1"/>
  <c r="CW3" i="11"/>
  <c r="CS3" i="11"/>
  <c r="CT3" i="11" s="1"/>
  <c r="CW126" i="11"/>
  <c r="CS126" i="11"/>
  <c r="CT126" i="11" s="1"/>
  <c r="CX150" i="11"/>
  <c r="CV150" i="11"/>
  <c r="CQ150" i="11"/>
  <c r="CR150" i="11" s="1"/>
  <c r="AJ129" i="7"/>
  <c r="AL129" i="7"/>
  <c r="AK129" i="7"/>
  <c r="AN129" i="7" s="1"/>
  <c r="AO129" i="7" s="1"/>
  <c r="CX8" i="11"/>
  <c r="CV8" i="11"/>
  <c r="CQ8" i="11"/>
  <c r="CR8" i="11" s="1"/>
  <c r="CX192" i="11"/>
  <c r="CV192" i="11"/>
  <c r="CQ192" i="11"/>
  <c r="CR192" i="11" s="1"/>
  <c r="CX7" i="11"/>
  <c r="CV7" i="11"/>
  <c r="CQ7" i="11"/>
  <c r="CR7" i="11" s="1"/>
  <c r="CX155" i="11"/>
  <c r="CV155" i="11"/>
  <c r="CQ155" i="11"/>
  <c r="CR155" i="11" s="1"/>
  <c r="CX124" i="11"/>
  <c r="CV124" i="11"/>
  <c r="CQ124" i="11"/>
  <c r="CR124" i="11" s="1"/>
  <c r="CX182" i="11"/>
  <c r="CV182" i="11"/>
  <c r="CQ182" i="11"/>
  <c r="CR182" i="11" s="1"/>
  <c r="CX111" i="11"/>
  <c r="CV111" i="11"/>
  <c r="CQ111" i="11"/>
  <c r="CR111" i="11" s="1"/>
  <c r="CX99" i="11"/>
  <c r="CV99" i="11"/>
  <c r="CQ99" i="11"/>
  <c r="CR99" i="11" s="1"/>
  <c r="CW173" i="11"/>
  <c r="CS173" i="11"/>
  <c r="CT173" i="11" s="1"/>
  <c r="AJ191" i="7"/>
  <c r="AL191" i="7"/>
  <c r="AK191" i="7"/>
  <c r="AN191" i="7" s="1"/>
  <c r="AO191" i="7" s="1"/>
  <c r="CW187" i="11"/>
  <c r="CS187" i="11"/>
  <c r="CT187" i="11" s="1"/>
  <c r="CW43" i="11"/>
  <c r="CS43" i="11"/>
  <c r="CT43" i="11" s="1"/>
  <c r="CW28" i="11"/>
  <c r="CS28" i="11"/>
  <c r="CT28" i="11" s="1"/>
  <c r="CW106" i="11"/>
  <c r="CS106" i="11"/>
  <c r="CT106" i="11" s="1"/>
  <c r="CW25" i="11"/>
  <c r="CS25" i="11"/>
  <c r="CT25" i="11" s="1"/>
  <c r="CW115" i="11"/>
  <c r="CS115" i="11"/>
  <c r="CT115" i="11" s="1"/>
  <c r="AS81" i="7"/>
  <c r="AT81" i="7"/>
  <c r="AW81" i="7" s="1"/>
  <c r="AX81" i="7" s="1"/>
  <c r="AZ81" i="7" s="1"/>
  <c r="AU81" i="7"/>
  <c r="CW100" i="11"/>
  <c r="CS100" i="11"/>
  <c r="CT100" i="11" s="1"/>
  <c r="CK170" i="11"/>
  <c r="CJ170" i="11"/>
  <c r="CI170" i="11"/>
  <c r="CH170" i="11"/>
  <c r="CG170" i="11"/>
  <c r="CF170" i="11"/>
  <c r="CD170" i="11"/>
  <c r="CX157" i="11"/>
  <c r="CV157" i="11"/>
  <c r="CQ157" i="11"/>
  <c r="CR157" i="11" s="1"/>
  <c r="CW135" i="11"/>
  <c r="CS135" i="11"/>
  <c r="CT135" i="11" s="1"/>
  <c r="CW159" i="11"/>
  <c r="CS159" i="11"/>
  <c r="CT159" i="11" s="1"/>
  <c r="CK164" i="11"/>
  <c r="CJ164" i="11"/>
  <c r="CI164" i="11"/>
  <c r="CH164" i="11"/>
  <c r="CG164" i="11"/>
  <c r="CF164" i="11"/>
  <c r="CD164" i="11"/>
  <c r="CB42" i="11"/>
  <c r="CC42" i="11" s="1"/>
  <c r="BY42" i="11"/>
  <c r="BZ42" i="11" s="1"/>
  <c r="CA42" i="11" s="1"/>
  <c r="CK116" i="11"/>
  <c r="CJ116" i="11"/>
  <c r="CI116" i="11"/>
  <c r="CH116" i="11"/>
  <c r="CG116" i="11"/>
  <c r="CF116" i="11"/>
  <c r="CD116" i="11"/>
  <c r="CK134" i="11"/>
  <c r="CJ134" i="11"/>
  <c r="CI134" i="11"/>
  <c r="CH134" i="11"/>
  <c r="CG134" i="11"/>
  <c r="CF134" i="11"/>
  <c r="CD134" i="11"/>
  <c r="CW122" i="11"/>
  <c r="CS122" i="11"/>
  <c r="CT122" i="11" s="1"/>
  <c r="CW194" i="11"/>
  <c r="CS194" i="11"/>
  <c r="CT194" i="11" s="1"/>
  <c r="CX43" i="11"/>
  <c r="CV43" i="11"/>
  <c r="CQ43" i="11"/>
  <c r="CR43" i="11" s="1"/>
  <c r="CK108" i="11"/>
  <c r="CJ108" i="11"/>
  <c r="CI108" i="11"/>
  <c r="CH108" i="11"/>
  <c r="CG108" i="11"/>
  <c r="CF108" i="11"/>
  <c r="CD108" i="11"/>
  <c r="CK162" i="11"/>
  <c r="CJ162" i="11"/>
  <c r="CI162" i="11"/>
  <c r="CH162" i="11"/>
  <c r="CG162" i="11"/>
  <c r="CF162" i="11"/>
  <c r="CD162" i="11"/>
  <c r="CW185" i="11"/>
  <c r="CS185" i="11"/>
  <c r="CT185" i="11" s="1"/>
  <c r="CW10" i="11"/>
  <c r="CS10" i="11"/>
  <c r="CT10" i="11" s="1"/>
  <c r="CX114" i="11"/>
  <c r="CV114" i="11"/>
  <c r="CQ114" i="11"/>
  <c r="CR114" i="11" s="1"/>
  <c r="AS29" i="7"/>
  <c r="AU29" i="7"/>
  <c r="AT29" i="7"/>
  <c r="AW29" i="7" s="1"/>
  <c r="AX29" i="7" s="1"/>
  <c r="AZ29" i="7" s="1"/>
  <c r="BU45" i="11"/>
  <c r="BX45" i="11" s="1"/>
  <c r="CE45" i="11" s="1"/>
  <c r="CW155" i="11"/>
  <c r="CS155" i="11"/>
  <c r="CT155" i="11" s="1"/>
  <c r="CW2" i="11"/>
  <c r="CS2" i="11"/>
  <c r="CT2" i="11" s="1"/>
  <c r="CW139" i="11"/>
  <c r="CS139" i="11"/>
  <c r="CT139" i="11" s="1"/>
  <c r="CX37" i="11"/>
  <c r="CV37" i="11"/>
  <c r="CQ37" i="11"/>
  <c r="CR37" i="11" s="1"/>
  <c r="CX88" i="11"/>
  <c r="CV88" i="11"/>
  <c r="CQ88" i="11"/>
  <c r="CR88" i="11" s="1"/>
  <c r="CK71" i="11"/>
  <c r="CJ71" i="11"/>
  <c r="CI71" i="11"/>
  <c r="CH71" i="11"/>
  <c r="CG71" i="11"/>
  <c r="CF71" i="11"/>
  <c r="CD71" i="11"/>
  <c r="CX69" i="11"/>
  <c r="CV69" i="11"/>
  <c r="CQ69" i="11"/>
  <c r="CR69" i="11" s="1"/>
  <c r="CK145" i="11"/>
  <c r="CJ145" i="11"/>
  <c r="CI145" i="11"/>
  <c r="CH145" i="11"/>
  <c r="CG145" i="11"/>
  <c r="CF145" i="11"/>
  <c r="CD145" i="11"/>
  <c r="CW78" i="11"/>
  <c r="CS78" i="11"/>
  <c r="CT78" i="11" s="1"/>
  <c r="CX136" i="11"/>
  <c r="CV136" i="11"/>
  <c r="CQ136" i="11"/>
  <c r="CR136" i="11" s="1"/>
  <c r="CX144" i="11"/>
  <c r="CV144" i="11"/>
  <c r="CQ144" i="11"/>
  <c r="CR144" i="11" s="1"/>
  <c r="CW70" i="11"/>
  <c r="CS70" i="11"/>
  <c r="CT70" i="11" s="1"/>
  <c r="CX115" i="11"/>
  <c r="CV115" i="11"/>
  <c r="CQ115" i="11"/>
  <c r="CR115" i="11" s="1"/>
  <c r="CK112" i="11"/>
  <c r="CJ112" i="11"/>
  <c r="CI112" i="11"/>
  <c r="CH112" i="11"/>
  <c r="CG112" i="11"/>
  <c r="CF112" i="11"/>
  <c r="CD112" i="11"/>
  <c r="CK176" i="11"/>
  <c r="CJ176" i="11"/>
  <c r="CI176" i="11"/>
  <c r="CH176" i="11"/>
  <c r="CG176" i="11"/>
  <c r="CF176" i="11"/>
  <c r="CD176" i="11"/>
  <c r="CY168" i="11"/>
  <c r="CK197" i="11"/>
  <c r="CJ197" i="11"/>
  <c r="CI197" i="11"/>
  <c r="CH197" i="11"/>
  <c r="CG197" i="11"/>
  <c r="CF197" i="11"/>
  <c r="CD197" i="11"/>
  <c r="AR106" i="7"/>
  <c r="AS162" i="7"/>
  <c r="AT162" i="7"/>
  <c r="AW162" i="7" s="1"/>
  <c r="AX162" i="7" s="1"/>
  <c r="AZ162" i="7" s="1"/>
  <c r="AU162" i="7"/>
  <c r="AR178" i="7"/>
  <c r="AJ22" i="7"/>
  <c r="AL22" i="7"/>
  <c r="AK22" i="7"/>
  <c r="AN22" i="7" s="1"/>
  <c r="AO22" i="7" s="1"/>
  <c r="CB20" i="11"/>
  <c r="CC20" i="11" s="1"/>
  <c r="BY20" i="11"/>
  <c r="BZ20" i="11" s="1"/>
  <c r="CA20" i="11" s="1"/>
  <c r="AR67" i="7"/>
  <c r="AR65" i="7"/>
  <c r="AR114" i="7"/>
  <c r="AS8" i="7"/>
  <c r="AT8" i="7"/>
  <c r="AW8" i="7" s="1"/>
  <c r="AX8" i="7" s="1"/>
  <c r="AZ8" i="7" s="1"/>
  <c r="AU8" i="7"/>
  <c r="AR167" i="7"/>
  <c r="AR6" i="7"/>
  <c r="AR137" i="7"/>
  <c r="AR99" i="7"/>
  <c r="AR37" i="7"/>
  <c r="AR132" i="7"/>
  <c r="AR80" i="7"/>
  <c r="CW127" i="11"/>
  <c r="CS127" i="11"/>
  <c r="CT127" i="11" s="1"/>
  <c r="CW163" i="11"/>
  <c r="CS163" i="11"/>
  <c r="CT163" i="11" s="1"/>
  <c r="AY161" i="7"/>
  <c r="AV161" i="7"/>
  <c r="BU21" i="11"/>
  <c r="BX21" i="11" s="1"/>
  <c r="CE21" i="11" s="1"/>
  <c r="CK117" i="11"/>
  <c r="CJ117" i="11"/>
  <c r="CI117" i="11"/>
  <c r="CH117" i="11"/>
  <c r="CG117" i="11"/>
  <c r="CF117" i="11"/>
  <c r="CD117" i="11"/>
  <c r="AY175" i="7"/>
  <c r="AV175" i="7"/>
  <c r="BU4" i="11"/>
  <c r="BX4" i="11" s="1"/>
  <c r="CK62" i="11"/>
  <c r="CJ62" i="11"/>
  <c r="CI62" i="11"/>
  <c r="CH62" i="11"/>
  <c r="CG62" i="11"/>
  <c r="CF62" i="11"/>
  <c r="CD62" i="11"/>
  <c r="CK191" i="11"/>
  <c r="CJ191" i="11"/>
  <c r="CI191" i="11"/>
  <c r="CH191" i="11"/>
  <c r="CG191" i="11"/>
  <c r="CF191" i="11"/>
  <c r="CD191" i="11"/>
  <c r="AY188" i="7"/>
  <c r="AV188" i="7"/>
  <c r="AR115" i="7"/>
  <c r="AR13" i="7"/>
  <c r="CK83" i="11"/>
  <c r="CJ83" i="11"/>
  <c r="CI83" i="11"/>
  <c r="CH83" i="11"/>
  <c r="CG83" i="11"/>
  <c r="CF83" i="11"/>
  <c r="CD83" i="11"/>
  <c r="AR35" i="7"/>
  <c r="CK13" i="11"/>
  <c r="CJ13" i="11"/>
  <c r="CI13" i="11"/>
  <c r="CH13" i="11"/>
  <c r="CG13" i="11"/>
  <c r="CF13" i="11"/>
  <c r="CD13" i="11"/>
  <c r="CK55" i="11"/>
  <c r="CJ55" i="11"/>
  <c r="CI55" i="11"/>
  <c r="CH55" i="11"/>
  <c r="CG55" i="11"/>
  <c r="CF55" i="11"/>
  <c r="CD55" i="11"/>
  <c r="CK66" i="11"/>
  <c r="CJ66" i="11"/>
  <c r="CI66" i="11"/>
  <c r="CH66" i="11"/>
  <c r="CG66" i="11"/>
  <c r="CF66" i="11"/>
  <c r="CD66" i="11"/>
  <c r="BU74" i="11"/>
  <c r="BX74" i="11" s="1"/>
  <c r="CK138" i="11"/>
  <c r="CJ138" i="11"/>
  <c r="CI138" i="11"/>
  <c r="CH138" i="11"/>
  <c r="CG138" i="11"/>
  <c r="CF138" i="11"/>
  <c r="CD138" i="11"/>
  <c r="AR27" i="7"/>
  <c r="AR133" i="7"/>
  <c r="CK107" i="11"/>
  <c r="CJ107" i="11"/>
  <c r="CI107" i="11"/>
  <c r="CH107" i="11"/>
  <c r="CG107" i="11"/>
  <c r="CF107" i="11"/>
  <c r="CD107" i="11"/>
  <c r="AR12" i="7"/>
  <c r="AR157" i="7"/>
  <c r="AR160" i="7"/>
  <c r="CB22" i="11"/>
  <c r="CC22" i="11" s="1"/>
  <c r="BY22" i="11"/>
  <c r="BZ22" i="11" s="1"/>
  <c r="CA22" i="11" s="1"/>
  <c r="AR182" i="7"/>
  <c r="AS104" i="7"/>
  <c r="AU104" i="7"/>
  <c r="AT104" i="7"/>
  <c r="AW104" i="7" s="1"/>
  <c r="AX104" i="7" s="1"/>
  <c r="AZ104" i="7" s="1"/>
  <c r="AR189" i="7"/>
  <c r="CK47" i="11"/>
  <c r="CJ47" i="11"/>
  <c r="CI47" i="11"/>
  <c r="CH47" i="11"/>
  <c r="CG47" i="11"/>
  <c r="CF47" i="11"/>
  <c r="CD47" i="11"/>
  <c r="CK38" i="11"/>
  <c r="CJ38" i="11"/>
  <c r="CI38" i="11"/>
  <c r="CH38" i="11"/>
  <c r="CG38" i="11"/>
  <c r="CF38" i="11"/>
  <c r="CD38" i="11"/>
  <c r="CK36" i="11"/>
  <c r="CJ36" i="11"/>
  <c r="CI36" i="11"/>
  <c r="CH36" i="11"/>
  <c r="CG36" i="11"/>
  <c r="CF36" i="11"/>
  <c r="CD36" i="11"/>
  <c r="CK184" i="11"/>
  <c r="CJ184" i="11"/>
  <c r="CI184" i="11"/>
  <c r="CH184" i="11"/>
  <c r="CG184" i="11"/>
  <c r="CF184" i="11"/>
  <c r="CD184" i="11"/>
  <c r="CK44" i="11"/>
  <c r="CJ44" i="11"/>
  <c r="CI44" i="11"/>
  <c r="CH44" i="11"/>
  <c r="CG44" i="11"/>
  <c r="CF44" i="11"/>
  <c r="CD44" i="11"/>
  <c r="CK40" i="11"/>
  <c r="CJ40" i="11"/>
  <c r="CI40" i="11"/>
  <c r="CH40" i="11"/>
  <c r="CG40" i="11"/>
  <c r="CF40" i="11"/>
  <c r="CD40" i="11"/>
  <c r="CB4" i="11"/>
  <c r="CC4" i="11" s="1"/>
  <c r="BY4" i="11"/>
  <c r="BZ4" i="11" s="1"/>
  <c r="CA4" i="11" s="1"/>
  <c r="CK76" i="11"/>
  <c r="CJ76" i="11"/>
  <c r="CI76" i="11"/>
  <c r="CH76" i="11"/>
  <c r="CG76" i="11"/>
  <c r="CF76" i="11"/>
  <c r="CD76" i="11"/>
  <c r="CK130" i="11"/>
  <c r="CJ130" i="11"/>
  <c r="CI130" i="11"/>
  <c r="CH130" i="11"/>
  <c r="CG130" i="11"/>
  <c r="CF130" i="11"/>
  <c r="CD130" i="11"/>
  <c r="CK51" i="11"/>
  <c r="CJ51" i="11"/>
  <c r="CI51" i="11"/>
  <c r="CH51" i="11"/>
  <c r="CG51" i="11"/>
  <c r="CF51" i="11"/>
  <c r="CD51" i="11"/>
  <c r="BU48" i="11"/>
  <c r="BX48" i="11" s="1"/>
  <c r="CE48" i="11" s="1"/>
  <c r="CK186" i="11"/>
  <c r="CJ186" i="11"/>
  <c r="CI186" i="11"/>
  <c r="CH186" i="11"/>
  <c r="CG186" i="11"/>
  <c r="CF186" i="11"/>
  <c r="CD186" i="11"/>
  <c r="CB102" i="11"/>
  <c r="CC102" i="11" s="1"/>
  <c r="BY102" i="11"/>
  <c r="BZ102" i="11" s="1"/>
  <c r="CA102" i="11" s="1"/>
  <c r="AS126" i="7"/>
  <c r="AU126" i="7"/>
  <c r="AT126" i="7"/>
  <c r="AW126" i="7" s="1"/>
  <c r="AX126" i="7" s="1"/>
  <c r="AZ126" i="7" s="1"/>
  <c r="CB6" i="11"/>
  <c r="CC6" i="11" s="1"/>
  <c r="BY6" i="11"/>
  <c r="BZ6" i="11" s="1"/>
  <c r="CA6" i="11" s="1"/>
  <c r="BU64" i="11"/>
  <c r="BX64" i="11" s="1"/>
  <c r="CE64" i="11" s="1"/>
  <c r="AS170" i="7"/>
  <c r="AT170" i="7"/>
  <c r="AW170" i="7" s="1"/>
  <c r="AX170" i="7" s="1"/>
  <c r="AZ170" i="7" s="1"/>
  <c r="AU170" i="7"/>
  <c r="CK129" i="11"/>
  <c r="CJ129" i="11"/>
  <c r="CI129" i="11"/>
  <c r="CH129" i="11"/>
  <c r="CG129" i="11"/>
  <c r="CF129" i="11"/>
  <c r="CD129" i="11"/>
  <c r="AS50" i="7"/>
  <c r="AT50" i="7"/>
  <c r="AW50" i="7" s="1"/>
  <c r="AX50" i="7" s="1"/>
  <c r="AZ50" i="7" s="1"/>
  <c r="AU50" i="7"/>
  <c r="AY94" i="7"/>
  <c r="AV94" i="7"/>
  <c r="CW136" i="11"/>
  <c r="CS136" i="11"/>
  <c r="CT136" i="11" s="1"/>
  <c r="CK65" i="11"/>
  <c r="CJ65" i="11"/>
  <c r="CI65" i="11"/>
  <c r="CH65" i="11"/>
  <c r="CG65" i="11"/>
  <c r="CF65" i="11"/>
  <c r="CD65" i="11"/>
  <c r="CK11" i="11"/>
  <c r="CJ11" i="11"/>
  <c r="CI11" i="11"/>
  <c r="CH11" i="11"/>
  <c r="CG11" i="11"/>
  <c r="CF11" i="11"/>
  <c r="CD11" i="11"/>
  <c r="AS192" i="7"/>
  <c r="AT192" i="7"/>
  <c r="AW192" i="7" s="1"/>
  <c r="AX192" i="7" s="1"/>
  <c r="AZ192" i="7" s="1"/>
  <c r="AU192" i="7"/>
  <c r="AR93" i="7"/>
  <c r="AS63" i="7"/>
  <c r="AT63" i="7"/>
  <c r="AW63" i="7" s="1"/>
  <c r="AX63" i="7" s="1"/>
  <c r="AZ63" i="7" s="1"/>
  <c r="AU63" i="7"/>
  <c r="AS51" i="7"/>
  <c r="AT51" i="7"/>
  <c r="AW51" i="7" s="1"/>
  <c r="AX51" i="7" s="1"/>
  <c r="AZ51" i="7" s="1"/>
  <c r="AU51" i="7"/>
  <c r="AR61" i="7"/>
  <c r="AR112" i="7"/>
  <c r="AR125" i="7"/>
  <c r="AS41" i="7"/>
  <c r="AU41" i="7"/>
  <c r="AT41" i="7"/>
  <c r="AW41" i="7" s="1"/>
  <c r="AX41" i="7" s="1"/>
  <c r="AZ41" i="7" s="1"/>
  <c r="AP118" i="7"/>
  <c r="AQ118" i="7"/>
  <c r="AS71" i="7"/>
  <c r="AT71" i="7"/>
  <c r="AW71" i="7" s="1"/>
  <c r="AX71" i="7" s="1"/>
  <c r="AZ71" i="7" s="1"/>
  <c r="AU71" i="7"/>
  <c r="AR21" i="7"/>
  <c r="AS68" i="7"/>
  <c r="AT68" i="7"/>
  <c r="AW68" i="7" s="1"/>
  <c r="AX68" i="7" s="1"/>
  <c r="AZ68" i="7" s="1"/>
  <c r="AU68" i="7"/>
  <c r="AR47" i="7"/>
  <c r="AS97" i="7"/>
  <c r="AT97" i="7"/>
  <c r="AW97" i="7" s="1"/>
  <c r="AX97" i="7" s="1"/>
  <c r="AZ97" i="7" s="1"/>
  <c r="AU97" i="7"/>
  <c r="AS26" i="7"/>
  <c r="AT26" i="7"/>
  <c r="AW26" i="7" s="1"/>
  <c r="AX26" i="7" s="1"/>
  <c r="AZ26" i="7" s="1"/>
  <c r="AU26" i="7"/>
  <c r="AR155" i="7"/>
  <c r="AS24" i="7"/>
  <c r="AT24" i="7"/>
  <c r="AW24" i="7" s="1"/>
  <c r="AX24" i="7" s="1"/>
  <c r="AZ24" i="7" s="1"/>
  <c r="AU24" i="7"/>
  <c r="AS40" i="7"/>
  <c r="AT40" i="7"/>
  <c r="AW40" i="7" s="1"/>
  <c r="AX40" i="7" s="1"/>
  <c r="AZ40" i="7" s="1"/>
  <c r="AU40" i="7"/>
  <c r="AR153" i="7"/>
  <c r="AP105" i="7"/>
  <c r="AQ105" i="7"/>
  <c r="AP111" i="7"/>
  <c r="AQ111" i="7"/>
  <c r="AR196" i="7"/>
  <c r="AR176" i="7"/>
  <c r="AR92" i="7"/>
  <c r="AS151" i="7"/>
  <c r="AT151" i="7"/>
  <c r="AW151" i="7" s="1"/>
  <c r="AX151" i="7" s="1"/>
  <c r="AZ151" i="7" s="1"/>
  <c r="AU151" i="7"/>
  <c r="AR123" i="7"/>
  <c r="AR74" i="7"/>
  <c r="AS10" i="7"/>
  <c r="AT10" i="7"/>
  <c r="AW10" i="7" s="1"/>
  <c r="AX10" i="7" s="1"/>
  <c r="AZ10" i="7" s="1"/>
  <c r="AU10" i="7"/>
  <c r="AS53" i="7"/>
  <c r="AT53" i="7"/>
  <c r="AW53" i="7" s="1"/>
  <c r="AX53" i="7" s="1"/>
  <c r="AZ53" i="7" s="1"/>
  <c r="AU53" i="7"/>
  <c r="AS128" i="7"/>
  <c r="AT128" i="7"/>
  <c r="AW128" i="7" s="1"/>
  <c r="AX128" i="7" s="1"/>
  <c r="AZ128" i="7" s="1"/>
  <c r="AU128" i="7"/>
  <c r="AS152" i="7"/>
  <c r="AU152" i="7"/>
  <c r="AT152" i="7"/>
  <c r="AW152" i="7" s="1"/>
  <c r="AX152" i="7" s="1"/>
  <c r="AZ152" i="7" s="1"/>
  <c r="BU12" i="11"/>
  <c r="BX12" i="11" s="1"/>
  <c r="AS169" i="7"/>
  <c r="AT169" i="7"/>
  <c r="AW169" i="7" s="1"/>
  <c r="AX169" i="7" s="1"/>
  <c r="AZ169" i="7" s="1"/>
  <c r="AU169" i="7"/>
  <c r="CK198" i="11"/>
  <c r="CJ198" i="11"/>
  <c r="CI198" i="11"/>
  <c r="CH198" i="11"/>
  <c r="CG198" i="11"/>
  <c r="CF198" i="11"/>
  <c r="CD198" i="11"/>
  <c r="CX127" i="11"/>
  <c r="CV127" i="11"/>
  <c r="CQ127" i="11"/>
  <c r="CR127" i="11" s="1"/>
  <c r="CM164" i="11"/>
  <c r="CO164" i="11" s="1"/>
  <c r="CK16" i="11"/>
  <c r="CJ16" i="11"/>
  <c r="CI16" i="11"/>
  <c r="CH16" i="11"/>
  <c r="CG16" i="11"/>
  <c r="CF16" i="11"/>
  <c r="CD16" i="11"/>
  <c r="CK148" i="11"/>
  <c r="CJ148" i="11"/>
  <c r="CI148" i="11"/>
  <c r="CH148" i="11"/>
  <c r="CG148" i="11"/>
  <c r="CF148" i="11"/>
  <c r="CD148" i="11"/>
  <c r="CX189" i="11"/>
  <c r="CV189" i="11"/>
  <c r="CQ189" i="11"/>
  <c r="CR189" i="11" s="1"/>
  <c r="CX187" i="11"/>
  <c r="CV187" i="11"/>
  <c r="CQ187" i="11"/>
  <c r="CR187" i="11" s="1"/>
  <c r="CK172" i="11"/>
  <c r="CJ172" i="11"/>
  <c r="CI172" i="11"/>
  <c r="CH172" i="11"/>
  <c r="CG172" i="11"/>
  <c r="CF172" i="11"/>
  <c r="CD172" i="11"/>
  <c r="CW17" i="11"/>
  <c r="CS17" i="11"/>
  <c r="CT17" i="11" s="1"/>
  <c r="CX158" i="11"/>
  <c r="CV158" i="11"/>
  <c r="CQ158" i="11"/>
  <c r="CR158" i="11" s="1"/>
  <c r="CW7" i="11"/>
  <c r="CS7" i="11"/>
  <c r="CT7" i="11" s="1"/>
  <c r="CX118" i="11"/>
  <c r="CV118" i="11"/>
  <c r="CQ118" i="11"/>
  <c r="CR118" i="11" s="1"/>
  <c r="BU101" i="11"/>
  <c r="BX101" i="11" s="1"/>
  <c r="CK18" i="11"/>
  <c r="CJ18" i="11"/>
  <c r="CI18" i="11"/>
  <c r="CH18" i="11"/>
  <c r="CG18" i="11"/>
  <c r="CF18" i="11"/>
  <c r="CD18" i="11"/>
  <c r="CK121" i="11"/>
  <c r="CJ121" i="11"/>
  <c r="CI121" i="11"/>
  <c r="CH121" i="11"/>
  <c r="CG121" i="11"/>
  <c r="CF121" i="11"/>
  <c r="CD121" i="11"/>
  <c r="CX142" i="11"/>
  <c r="CV142" i="11"/>
  <c r="CQ142" i="11"/>
  <c r="CR142" i="11" s="1"/>
  <c r="CW120" i="11"/>
  <c r="CS120" i="11"/>
  <c r="CT120" i="11" s="1"/>
  <c r="AS72" i="7"/>
  <c r="AT72" i="7"/>
  <c r="AW72" i="7" s="1"/>
  <c r="AX72" i="7" s="1"/>
  <c r="AZ72" i="7" s="1"/>
  <c r="AU72" i="7"/>
  <c r="CW179" i="11"/>
  <c r="CS179" i="11"/>
  <c r="CT179" i="11" s="1"/>
  <c r="CK132" i="11"/>
  <c r="CJ132" i="11"/>
  <c r="CI132" i="11"/>
  <c r="CH132" i="11"/>
  <c r="CG132" i="11"/>
  <c r="CF132" i="11"/>
  <c r="CD132" i="11"/>
  <c r="CW150" i="11"/>
  <c r="CS150" i="11"/>
  <c r="CT150" i="11" s="1"/>
  <c r="CX25" i="11"/>
  <c r="CV25" i="11"/>
  <c r="CQ25" i="11"/>
  <c r="CR25" i="11" s="1"/>
  <c r="CW97" i="11"/>
  <c r="CS97" i="11"/>
  <c r="CT97" i="11" s="1"/>
  <c r="CW99" i="11"/>
  <c r="CS99" i="11"/>
  <c r="CT99" i="11" s="1"/>
  <c r="CX181" i="11"/>
  <c r="CV181" i="11"/>
  <c r="CQ181" i="11"/>
  <c r="CR181" i="11" s="1"/>
  <c r="CK35" i="11"/>
  <c r="CJ35" i="11"/>
  <c r="CI35" i="11"/>
  <c r="CH35" i="11"/>
  <c r="CG35" i="11"/>
  <c r="CF35" i="11"/>
  <c r="CD35" i="11"/>
  <c r="CK153" i="11"/>
  <c r="CJ153" i="11"/>
  <c r="CI153" i="11"/>
  <c r="CH153" i="11"/>
  <c r="CG153" i="11"/>
  <c r="CF153" i="11"/>
  <c r="CD153" i="11"/>
  <c r="CK89" i="11"/>
  <c r="CJ89" i="11"/>
  <c r="CI89" i="11"/>
  <c r="CH89" i="11"/>
  <c r="CG89" i="11"/>
  <c r="CF89" i="11"/>
  <c r="CD89" i="11"/>
  <c r="AS15" i="7"/>
  <c r="AT15" i="7"/>
  <c r="AW15" i="7" s="1"/>
  <c r="AX15" i="7" s="1"/>
  <c r="AZ15" i="7" s="1"/>
  <c r="AU15" i="7"/>
  <c r="BU22" i="11"/>
  <c r="BX22" i="11" s="1"/>
  <c r="BU110" i="11"/>
  <c r="BX110" i="11" s="1"/>
  <c r="CE110" i="11" s="1"/>
  <c r="AS143" i="7"/>
  <c r="AU143" i="7"/>
  <c r="AT143" i="7"/>
  <c r="AW143" i="7" s="1"/>
  <c r="AX143" i="7" s="1"/>
  <c r="AZ143" i="7" s="1"/>
  <c r="AS57" i="7"/>
  <c r="AT57" i="7"/>
  <c r="AW57" i="7" s="1"/>
  <c r="AX57" i="7" s="1"/>
  <c r="AZ57" i="7" s="1"/>
  <c r="AU57" i="7"/>
  <c r="AS148" i="7"/>
  <c r="AU148" i="7"/>
  <c r="AT148" i="7"/>
  <c r="AW148" i="7" s="1"/>
  <c r="AX148" i="7" s="1"/>
  <c r="AZ148" i="7" s="1"/>
  <c r="AS142" i="7"/>
  <c r="AT142" i="7"/>
  <c r="AW142" i="7" s="1"/>
  <c r="AX142" i="7" s="1"/>
  <c r="AZ142" i="7" s="1"/>
  <c r="AU142" i="7"/>
  <c r="CB15" i="11"/>
  <c r="CC15" i="11" s="1"/>
  <c r="BY15" i="11"/>
  <c r="BZ15" i="11" s="1"/>
  <c r="CA15" i="11" s="1"/>
  <c r="AR131" i="7"/>
  <c r="AS184" i="7"/>
  <c r="AU184" i="7"/>
  <c r="AT184" i="7"/>
  <c r="AW184" i="7" s="1"/>
  <c r="AX184" i="7" s="1"/>
  <c r="AZ184" i="7" s="1"/>
  <c r="AR34" i="7"/>
  <c r="AR45" i="7"/>
  <c r="AS180" i="7"/>
  <c r="AT180" i="7"/>
  <c r="AW180" i="7" s="1"/>
  <c r="AX180" i="7" s="1"/>
  <c r="AZ180" i="7" s="1"/>
  <c r="AU180" i="7"/>
  <c r="AR86" i="7"/>
  <c r="AS179" i="7"/>
  <c r="AT179" i="7"/>
  <c r="AW179" i="7" s="1"/>
  <c r="AX179" i="7" s="1"/>
  <c r="AZ179" i="7" s="1"/>
  <c r="AU179" i="7"/>
  <c r="AY134" i="7"/>
  <c r="AV134" i="7"/>
  <c r="AS186" i="7"/>
  <c r="AT186" i="7"/>
  <c r="AW186" i="7" s="1"/>
  <c r="AX186" i="7" s="1"/>
  <c r="AZ186" i="7" s="1"/>
  <c r="AU186" i="7"/>
  <c r="CK149" i="11"/>
  <c r="CJ149" i="11"/>
  <c r="CI149" i="11"/>
  <c r="CH149" i="11"/>
  <c r="CG149" i="11"/>
  <c r="CF149" i="11"/>
  <c r="CD149" i="11"/>
  <c r="CK131" i="11"/>
  <c r="CJ131" i="11"/>
  <c r="CI131" i="11"/>
  <c r="CH131" i="11"/>
  <c r="CG131" i="11"/>
  <c r="CF131" i="11"/>
  <c r="CD131" i="11"/>
  <c r="CK49" i="11"/>
  <c r="CJ49" i="11"/>
  <c r="CI49" i="11"/>
  <c r="CH49" i="11"/>
  <c r="CG49" i="11"/>
  <c r="CF49" i="11"/>
  <c r="CD49" i="11"/>
  <c r="CK82" i="11"/>
  <c r="CJ82" i="11"/>
  <c r="CI82" i="11"/>
  <c r="CH82" i="11"/>
  <c r="CG82" i="11"/>
  <c r="CF82" i="11"/>
  <c r="CD82" i="11"/>
  <c r="CE4" i="11"/>
  <c r="CK84" i="11"/>
  <c r="CJ84" i="11"/>
  <c r="CI84" i="11"/>
  <c r="CH84" i="11"/>
  <c r="CG84" i="11"/>
  <c r="CF84" i="11"/>
  <c r="CD84" i="11"/>
  <c r="AR42" i="7"/>
  <c r="AR198" i="7"/>
  <c r="CK80" i="11"/>
  <c r="CJ80" i="11"/>
  <c r="CI80" i="11"/>
  <c r="CH80" i="11"/>
  <c r="CG80" i="11"/>
  <c r="CF80" i="11"/>
  <c r="CD80" i="11"/>
  <c r="CK104" i="11"/>
  <c r="CJ104" i="11"/>
  <c r="CI104" i="11"/>
  <c r="CH104" i="11"/>
  <c r="CG104" i="11"/>
  <c r="CF104" i="11"/>
  <c r="CD104" i="11"/>
  <c r="CE74" i="11"/>
  <c r="AS84" i="7"/>
  <c r="AU84" i="7"/>
  <c r="AT84" i="7"/>
  <c r="AW84" i="7" s="1"/>
  <c r="AX84" i="7" s="1"/>
  <c r="AZ84" i="7" s="1"/>
  <c r="CK109" i="11"/>
  <c r="CJ109" i="11"/>
  <c r="CI109" i="11"/>
  <c r="CH109" i="11"/>
  <c r="CG109" i="11"/>
  <c r="CF109" i="11"/>
  <c r="CD109" i="11"/>
  <c r="CK92" i="11"/>
  <c r="CJ92" i="11"/>
  <c r="CI92" i="11"/>
  <c r="CH92" i="11"/>
  <c r="CG92" i="11"/>
  <c r="CF92" i="11"/>
  <c r="CD92" i="11"/>
  <c r="CK177" i="11"/>
  <c r="CJ177" i="11"/>
  <c r="CI177" i="11"/>
  <c r="CH177" i="11"/>
  <c r="CG177" i="11"/>
  <c r="CF177" i="11"/>
  <c r="CD177" i="11"/>
  <c r="AS124" i="7"/>
  <c r="AT124" i="7"/>
  <c r="AW124" i="7" s="1"/>
  <c r="AX124" i="7" s="1"/>
  <c r="AZ124" i="7" s="1"/>
  <c r="AU124" i="7"/>
  <c r="AR78" i="7"/>
  <c r="AS28" i="7"/>
  <c r="AT28" i="7"/>
  <c r="AW28" i="7" s="1"/>
  <c r="AX28" i="7" s="1"/>
  <c r="AZ28" i="7" s="1"/>
  <c r="AU28" i="7"/>
  <c r="AR138" i="7"/>
  <c r="CB110" i="11"/>
  <c r="CC110" i="11" s="1"/>
  <c r="BY110" i="11"/>
  <c r="BZ110" i="11" s="1"/>
  <c r="CA110" i="11" s="1"/>
  <c r="AS154" i="7"/>
  <c r="AT154" i="7"/>
  <c r="AW154" i="7" s="1"/>
  <c r="AX154" i="7" s="1"/>
  <c r="AZ154" i="7" s="1"/>
  <c r="AU154" i="7"/>
  <c r="AS58" i="7"/>
  <c r="AU58" i="7"/>
  <c r="AT58" i="7"/>
  <c r="AW58" i="7" s="1"/>
  <c r="AX58" i="7" s="1"/>
  <c r="AZ58" i="7" s="1"/>
  <c r="AS119" i="7"/>
  <c r="AT119" i="7"/>
  <c r="AW119" i="7" s="1"/>
  <c r="AX119" i="7" s="1"/>
  <c r="AZ119" i="7" s="1"/>
  <c r="AU119" i="7"/>
  <c r="AS102" i="7"/>
  <c r="AT102" i="7"/>
  <c r="AW102" i="7" s="1"/>
  <c r="AX102" i="7" s="1"/>
  <c r="AZ102" i="7" s="1"/>
  <c r="AU102" i="7"/>
  <c r="CK31" i="11"/>
  <c r="CJ31" i="11"/>
  <c r="CI31" i="11"/>
  <c r="CH31" i="11"/>
  <c r="CG31" i="11"/>
  <c r="CF31" i="11"/>
  <c r="CD31" i="11"/>
  <c r="CK72" i="11"/>
  <c r="CJ72" i="11"/>
  <c r="CI72" i="11"/>
  <c r="CH72" i="11"/>
  <c r="CG72" i="11"/>
  <c r="CF72" i="11"/>
  <c r="CD72" i="11"/>
  <c r="BU42" i="11"/>
  <c r="BX42" i="11" s="1"/>
  <c r="CK113" i="11"/>
  <c r="CJ113" i="11"/>
  <c r="CI113" i="11"/>
  <c r="CH113" i="11"/>
  <c r="CG113" i="11"/>
  <c r="CF113" i="11"/>
  <c r="CD113" i="11"/>
  <c r="AS166" i="7"/>
  <c r="AU166" i="7"/>
  <c r="AT166" i="7"/>
  <c r="AW166" i="7" s="1"/>
  <c r="AX166" i="7" s="1"/>
  <c r="AZ166" i="7" s="1"/>
  <c r="AS117" i="7"/>
  <c r="AT117" i="7"/>
  <c r="AW117" i="7" s="1"/>
  <c r="AX117" i="7" s="1"/>
  <c r="AZ117" i="7" s="1"/>
  <c r="AU117" i="7"/>
  <c r="CW118" i="11"/>
  <c r="CS118" i="11"/>
  <c r="CT118" i="11" s="1"/>
  <c r="CB57" i="11"/>
  <c r="CC57" i="11" s="1"/>
  <c r="BY57" i="11"/>
  <c r="BZ57" i="11" s="1"/>
  <c r="CA57" i="11" s="1"/>
  <c r="AS39" i="7"/>
  <c r="AT39" i="7"/>
  <c r="AW39" i="7" s="1"/>
  <c r="AX39" i="7" s="1"/>
  <c r="AZ39" i="7" s="1"/>
  <c r="AU39" i="7"/>
  <c r="CK39" i="11"/>
  <c r="CJ39" i="11"/>
  <c r="CI39" i="11"/>
  <c r="CH39" i="11"/>
  <c r="CG39" i="11"/>
  <c r="CF39" i="11"/>
  <c r="CD39" i="11"/>
  <c r="CK14" i="11"/>
  <c r="CJ14" i="11"/>
  <c r="CI14" i="11"/>
  <c r="CH14" i="11"/>
  <c r="CG14" i="11"/>
  <c r="CF14" i="11"/>
  <c r="CD14" i="11"/>
  <c r="CK5" i="11"/>
  <c r="CJ5" i="11"/>
  <c r="CI5" i="11"/>
  <c r="CH5" i="11"/>
  <c r="CG5" i="11"/>
  <c r="CF5" i="11"/>
  <c r="CD5" i="11"/>
  <c r="CW37" i="11"/>
  <c r="CS37" i="11"/>
  <c r="CT37" i="11" s="1"/>
  <c r="AS25" i="7"/>
  <c r="AU25" i="7"/>
  <c r="AT25" i="7"/>
  <c r="AW25" i="7" s="1"/>
  <c r="AX25" i="7" s="1"/>
  <c r="AZ25" i="7" s="1"/>
  <c r="CW88" i="11"/>
  <c r="CS88" i="11"/>
  <c r="CT88" i="11" s="1"/>
  <c r="AS110" i="7"/>
  <c r="AT110" i="7"/>
  <c r="AW110" i="7" s="1"/>
  <c r="AX110" i="7" s="1"/>
  <c r="AZ110" i="7" s="1"/>
  <c r="AU110" i="7"/>
  <c r="AS101" i="7"/>
  <c r="AU101" i="7"/>
  <c r="AT101" i="7"/>
  <c r="AW101" i="7" s="1"/>
  <c r="AX101" i="7" s="1"/>
  <c r="AZ101" i="7" s="1"/>
  <c r="CM61" i="11"/>
  <c r="CO61" i="11" s="1"/>
  <c r="CX61" i="11" s="1"/>
  <c r="CK68" i="11"/>
  <c r="CJ68" i="11"/>
  <c r="CI68" i="11"/>
  <c r="CH68" i="11"/>
  <c r="CG68" i="11"/>
  <c r="CF68" i="11"/>
  <c r="CD68" i="11"/>
  <c r="CM161" i="11"/>
  <c r="CO161" i="11" s="1"/>
  <c r="CX161" i="11" s="1"/>
  <c r="CK77" i="11"/>
  <c r="CJ77" i="11"/>
  <c r="CI77" i="11"/>
  <c r="CH77" i="11"/>
  <c r="CG77" i="11"/>
  <c r="CF77" i="11"/>
  <c r="CD77" i="11"/>
  <c r="AS30" i="7"/>
  <c r="AU30" i="7"/>
  <c r="AT30" i="7"/>
  <c r="AW30" i="7" s="1"/>
  <c r="AX30" i="7" s="1"/>
  <c r="AZ30" i="7" s="1"/>
  <c r="AR149" i="7"/>
  <c r="AR64" i="7"/>
  <c r="AS52" i="7"/>
  <c r="AU52" i="7"/>
  <c r="AT52" i="7"/>
  <c r="AW52" i="7" s="1"/>
  <c r="AX52" i="7" s="1"/>
  <c r="AZ52" i="7" s="1"/>
  <c r="AR73" i="7"/>
  <c r="AR200" i="7"/>
  <c r="AR88" i="7"/>
  <c r="AR62" i="7"/>
  <c r="AR145" i="7"/>
  <c r="AR158" i="7"/>
  <c r="AR32" i="7"/>
  <c r="AR77" i="7"/>
  <c r="AR82" i="7"/>
  <c r="AS177" i="7"/>
  <c r="AU177" i="7"/>
  <c r="AT177" i="7"/>
  <c r="AW177" i="7" s="1"/>
  <c r="AX177" i="7" s="1"/>
  <c r="AZ177" i="7" s="1"/>
  <c r="AR66" i="7"/>
  <c r="AR187" i="7"/>
  <c r="CY94" i="11"/>
  <c r="AR43" i="7"/>
  <c r="AS83" i="7"/>
  <c r="AT83" i="7"/>
  <c r="AW83" i="7" s="1"/>
  <c r="AX83" i="7" s="1"/>
  <c r="AZ83" i="7" s="1"/>
  <c r="AU83" i="7"/>
  <c r="AR89" i="7"/>
  <c r="AS69" i="7"/>
  <c r="AU69" i="7"/>
  <c r="AT69" i="7"/>
  <c r="AW69" i="7" s="1"/>
  <c r="AX69" i="7" s="1"/>
  <c r="AZ69" i="7" s="1"/>
  <c r="AS44" i="7"/>
  <c r="AT44" i="7"/>
  <c r="AW44" i="7" s="1"/>
  <c r="AX44" i="7" s="1"/>
  <c r="AZ44" i="7" s="1"/>
  <c r="AU44" i="7"/>
  <c r="AR109" i="7"/>
  <c r="AR4" i="7"/>
  <c r="AS193" i="7"/>
  <c r="AU193" i="7"/>
  <c r="AT193" i="7"/>
  <c r="AW193" i="7" s="1"/>
  <c r="AX193" i="7" s="1"/>
  <c r="AZ193" i="7" s="1"/>
  <c r="AS103" i="7"/>
  <c r="AT103" i="7"/>
  <c r="AW103" i="7" s="1"/>
  <c r="AX103" i="7" s="1"/>
  <c r="AZ103" i="7" s="1"/>
  <c r="AU103" i="7"/>
  <c r="BU20" i="11"/>
  <c r="BX20" i="11" s="1"/>
  <c r="CE20" i="11" s="1"/>
  <c r="AS38" i="7"/>
  <c r="AT38" i="7"/>
  <c r="AW38" i="7" s="1"/>
  <c r="AX38" i="7" s="1"/>
  <c r="AZ38" i="7" s="1"/>
  <c r="AU38" i="7"/>
  <c r="AS197" i="7"/>
  <c r="AT197" i="7"/>
  <c r="AW197" i="7" s="1"/>
  <c r="AX197" i="7" s="1"/>
  <c r="AZ197" i="7" s="1"/>
  <c r="AU197" i="7"/>
  <c r="BU15" i="11"/>
  <c r="BX15" i="11" s="1"/>
  <c r="CE15" i="11" s="1"/>
  <c r="CW183" i="11"/>
  <c r="CS183" i="11"/>
  <c r="CT183" i="11" s="1"/>
  <c r="CM170" i="11"/>
  <c r="CO170" i="11" s="1"/>
  <c r="CX163" i="11"/>
  <c r="CV163" i="11"/>
  <c r="CQ163" i="11"/>
  <c r="CR163" i="11" s="1"/>
  <c r="AS116" i="7"/>
  <c r="AT116" i="7"/>
  <c r="AW116" i="7" s="1"/>
  <c r="AX116" i="7" s="1"/>
  <c r="AZ116" i="7" s="1"/>
  <c r="AU116" i="7"/>
  <c r="CM116" i="11"/>
  <c r="CO116" i="11" s="1"/>
  <c r="CK169" i="11"/>
  <c r="CJ169" i="11"/>
  <c r="CI169" i="11"/>
  <c r="CH169" i="11"/>
  <c r="CG169" i="11"/>
  <c r="CF169" i="11"/>
  <c r="CD169" i="11"/>
  <c r="CM134" i="11"/>
  <c r="CO134" i="11" s="1"/>
  <c r="CW192" i="11"/>
  <c r="CS192" i="11"/>
  <c r="CT192" i="11" s="1"/>
  <c r="CK98" i="11"/>
  <c r="CJ98" i="11"/>
  <c r="CI98" i="11"/>
  <c r="CH98" i="11"/>
  <c r="CG98" i="11"/>
  <c r="CF98" i="11"/>
  <c r="CD98" i="11"/>
  <c r="CE12" i="11"/>
  <c r="CW8" i="11"/>
  <c r="CS8" i="11"/>
  <c r="CT8" i="11" s="1"/>
  <c r="CK24" i="11"/>
  <c r="CJ24" i="11"/>
  <c r="CI24" i="11"/>
  <c r="CH24" i="11"/>
  <c r="CG24" i="11"/>
  <c r="CF24" i="11"/>
  <c r="CD24" i="11"/>
  <c r="CK87" i="11"/>
  <c r="CJ87" i="11"/>
  <c r="CI87" i="11"/>
  <c r="CH87" i="11"/>
  <c r="CG87" i="11"/>
  <c r="CF87" i="11"/>
  <c r="CD87" i="11"/>
  <c r="CX173" i="11"/>
  <c r="CV173" i="11"/>
  <c r="CQ173" i="11"/>
  <c r="CR173" i="11" s="1"/>
  <c r="CK52" i="11"/>
  <c r="CJ52" i="11"/>
  <c r="CI52" i="11"/>
  <c r="CH52" i="11"/>
  <c r="CG52" i="11"/>
  <c r="CF52" i="11"/>
  <c r="CD52" i="11"/>
  <c r="CL170" i="11"/>
  <c r="CN170" i="11" s="1"/>
  <c r="CL164" i="11"/>
  <c r="CN164" i="11" s="1"/>
  <c r="BU27" i="11"/>
  <c r="BX27" i="11" s="1"/>
  <c r="CE27" i="11" s="1"/>
  <c r="CL116" i="11"/>
  <c r="CN116" i="11" s="1"/>
  <c r="CL134" i="11"/>
  <c r="CN134" i="11" s="1"/>
  <c r="AS168" i="7"/>
  <c r="AT168" i="7"/>
  <c r="AW168" i="7" s="1"/>
  <c r="AX168" i="7" s="1"/>
  <c r="AZ168" i="7" s="1"/>
  <c r="AU168" i="7"/>
  <c r="CK59" i="11"/>
  <c r="CJ59" i="11"/>
  <c r="CI59" i="11"/>
  <c r="CH59" i="11"/>
  <c r="CG59" i="11"/>
  <c r="CF59" i="11"/>
  <c r="CD59" i="11"/>
  <c r="CW123" i="11"/>
  <c r="CS123" i="11"/>
  <c r="CT123" i="11" s="1"/>
  <c r="CL108" i="11"/>
  <c r="CN108" i="11" s="1"/>
  <c r="CL162" i="11"/>
  <c r="CN162" i="11" s="1"/>
  <c r="CB48" i="11"/>
  <c r="CC48" i="11" s="1"/>
  <c r="BY48" i="11"/>
  <c r="BZ48" i="11" s="1"/>
  <c r="CA48" i="11" s="1"/>
  <c r="CX28" i="11"/>
  <c r="CV28" i="11"/>
  <c r="CQ28" i="11"/>
  <c r="CR28" i="11" s="1"/>
  <c r="CW190" i="11"/>
  <c r="CS190" i="11"/>
  <c r="CT190" i="11" s="1"/>
  <c r="CW200" i="11"/>
  <c r="CS200" i="11"/>
  <c r="CT200" i="11" s="1"/>
  <c r="CK180" i="11"/>
  <c r="CJ180" i="11"/>
  <c r="CI180" i="11"/>
  <c r="CH180" i="11"/>
  <c r="CG180" i="11"/>
  <c r="CF180" i="11"/>
  <c r="CD180" i="11"/>
  <c r="CK29" i="11"/>
  <c r="CJ29" i="11"/>
  <c r="CI29" i="11"/>
  <c r="CH29" i="11"/>
  <c r="CG29" i="11"/>
  <c r="CF29" i="11"/>
  <c r="CD29" i="11"/>
  <c r="CK60" i="11"/>
  <c r="CJ60" i="11"/>
  <c r="CI60" i="11"/>
  <c r="CH60" i="11"/>
  <c r="CG60" i="11"/>
  <c r="CF60" i="11"/>
  <c r="CD60" i="11"/>
  <c r="CE101" i="11"/>
  <c r="CK54" i="11"/>
  <c r="CJ54" i="11"/>
  <c r="CI54" i="11"/>
  <c r="CH54" i="11"/>
  <c r="CG54" i="11"/>
  <c r="CF54" i="11"/>
  <c r="CD54" i="11"/>
  <c r="CK32" i="11"/>
  <c r="CJ32" i="11"/>
  <c r="CI32" i="11"/>
  <c r="CH32" i="11"/>
  <c r="CG32" i="11"/>
  <c r="CF32" i="11"/>
  <c r="CD32" i="11"/>
  <c r="CK154" i="11"/>
  <c r="CJ154" i="11"/>
  <c r="CI154" i="11"/>
  <c r="CH154" i="11"/>
  <c r="CG154" i="11"/>
  <c r="CF154" i="11"/>
  <c r="CD154" i="11"/>
  <c r="CB64" i="11"/>
  <c r="CC64" i="11" s="1"/>
  <c r="BY64" i="11"/>
  <c r="BZ64" i="11" s="1"/>
  <c r="CA64" i="11" s="1"/>
  <c r="CK196" i="11"/>
  <c r="CJ196" i="11"/>
  <c r="CI196" i="11"/>
  <c r="CH196" i="11"/>
  <c r="CG196" i="11"/>
  <c r="CF196" i="11"/>
  <c r="CD196" i="11"/>
  <c r="CK26" i="11"/>
  <c r="CJ26" i="11"/>
  <c r="CI26" i="11"/>
  <c r="CH26" i="11"/>
  <c r="CG26" i="11"/>
  <c r="CF26" i="11"/>
  <c r="CD26" i="11"/>
  <c r="CK167" i="11"/>
  <c r="CJ167" i="11"/>
  <c r="CI167" i="11"/>
  <c r="CH167" i="11"/>
  <c r="CG167" i="11"/>
  <c r="CF167" i="11"/>
  <c r="CD167" i="11"/>
  <c r="AS100" i="7"/>
  <c r="AU100" i="7"/>
  <c r="AT100" i="7"/>
  <c r="AW100" i="7" s="1"/>
  <c r="AX100" i="7" s="1"/>
  <c r="AZ100" i="7" s="1"/>
  <c r="CW141" i="11"/>
  <c r="CS141" i="11"/>
  <c r="CT141" i="11" s="1"/>
  <c r="CX156" i="11"/>
  <c r="CV156" i="11"/>
  <c r="CQ156" i="11"/>
  <c r="CR156" i="11" s="1"/>
  <c r="CW124" i="11"/>
  <c r="CS124" i="11"/>
  <c r="CT124" i="11" s="1"/>
  <c r="CX106" i="11"/>
  <c r="CV106" i="11"/>
  <c r="CQ106" i="11"/>
  <c r="CR106" i="11" s="1"/>
  <c r="CW182" i="11"/>
  <c r="CS182" i="11"/>
  <c r="CT182" i="11" s="1"/>
  <c r="CL71" i="11"/>
  <c r="CN71" i="11" s="1"/>
  <c r="CL145" i="11"/>
  <c r="CN145" i="11" s="1"/>
  <c r="CV61" i="11"/>
  <c r="CQ61" i="11"/>
  <c r="CR61" i="11" s="1"/>
  <c r="CW111" i="11"/>
  <c r="CS111" i="11"/>
  <c r="CT111" i="11" s="1"/>
  <c r="CW175" i="11"/>
  <c r="CS175" i="11"/>
  <c r="CT175" i="11" s="1"/>
  <c r="CV161" i="11"/>
  <c r="CQ161" i="11"/>
  <c r="CR161" i="11" s="1"/>
  <c r="CL112" i="11"/>
  <c r="CN112" i="11" s="1"/>
  <c r="CK165" i="11"/>
  <c r="CJ165" i="11"/>
  <c r="CI165" i="11"/>
  <c r="CH165" i="11"/>
  <c r="CG165" i="11"/>
  <c r="CF165" i="11"/>
  <c r="CD165" i="11"/>
  <c r="CK33" i="11"/>
  <c r="CJ33" i="11"/>
  <c r="CI33" i="11"/>
  <c r="CH33" i="11"/>
  <c r="CG33" i="11"/>
  <c r="CF33" i="11"/>
  <c r="CD33" i="11"/>
  <c r="CL176" i="11"/>
  <c r="CN176" i="11" s="1"/>
  <c r="CM153" i="11"/>
  <c r="CO153" i="11" s="1"/>
  <c r="CK85" i="11"/>
  <c r="CJ85" i="11"/>
  <c r="CI85" i="11"/>
  <c r="CH85" i="11"/>
  <c r="CG85" i="11"/>
  <c r="CF85" i="11"/>
  <c r="CD85" i="11"/>
  <c r="CL197" i="11"/>
  <c r="CN197" i="11" s="1"/>
  <c r="AR76" i="7"/>
  <c r="CE22" i="11"/>
  <c r="AY19" i="7"/>
  <c r="AV19" i="7"/>
  <c r="CB12" i="11"/>
  <c r="CC12" i="11" s="1"/>
  <c r="BY12" i="11"/>
  <c r="BZ12" i="11" s="1"/>
  <c r="CA12" i="11" s="1"/>
  <c r="AR183" i="7"/>
  <c r="AR173" i="7"/>
  <c r="AR31" i="7"/>
  <c r="AR48" i="7"/>
  <c r="AR120" i="7"/>
  <c r="AR7" i="7"/>
  <c r="AR146" i="7"/>
  <c r="AR181" i="7"/>
  <c r="AR60" i="7"/>
  <c r="AR49" i="7"/>
  <c r="AR139" i="7"/>
  <c r="AR174" i="7"/>
  <c r="AR55" i="7"/>
  <c r="BU75" i="11"/>
  <c r="BX75" i="11" s="1"/>
  <c r="CE75" i="11" s="1"/>
  <c r="CK160" i="11"/>
  <c r="CJ160" i="11"/>
  <c r="CI160" i="11"/>
  <c r="CH160" i="11"/>
  <c r="CG160" i="11"/>
  <c r="CF160" i="11"/>
  <c r="CD160" i="11"/>
  <c r="CW157" i="11"/>
  <c r="CS157" i="11"/>
  <c r="CT157" i="11" s="1"/>
  <c r="AY107" i="7"/>
  <c r="AV107" i="7"/>
  <c r="CL117" i="11"/>
  <c r="CN117" i="11" s="1"/>
  <c r="CB27" i="11"/>
  <c r="CC27" i="11" s="1"/>
  <c r="BY27" i="11"/>
  <c r="BZ27" i="11" s="1"/>
  <c r="CA27" i="11" s="1"/>
  <c r="CL62" i="11"/>
  <c r="CN62" i="11" s="1"/>
  <c r="CL191" i="11"/>
  <c r="CN191" i="11" s="1"/>
  <c r="AR91" i="7"/>
  <c r="CL83" i="11"/>
  <c r="CN83" i="11" s="1"/>
  <c r="CL13" i="11"/>
  <c r="CN13" i="11" s="1"/>
  <c r="BU102" i="11"/>
  <c r="BX102" i="11" s="1"/>
  <c r="CE102" i="11" s="1"/>
  <c r="CK174" i="11"/>
  <c r="CJ174" i="11"/>
  <c r="CI174" i="11"/>
  <c r="CH174" i="11"/>
  <c r="CG174" i="11"/>
  <c r="CF174" i="11"/>
  <c r="CD174" i="11"/>
  <c r="CB101" i="11"/>
  <c r="CC101" i="11" s="1"/>
  <c r="BY101" i="11"/>
  <c r="BZ101" i="11" s="1"/>
  <c r="CA101" i="11" s="1"/>
  <c r="BU57" i="11"/>
  <c r="BX57" i="11" s="1"/>
  <c r="CE57" i="11" s="1"/>
  <c r="AY135" i="7"/>
  <c r="AV135" i="7"/>
  <c r="CL55" i="11"/>
  <c r="CN55" i="11" s="1"/>
  <c r="CK30" i="11"/>
  <c r="CJ30" i="11"/>
  <c r="CI30" i="11"/>
  <c r="CH30" i="11"/>
  <c r="CG30" i="11"/>
  <c r="CF30" i="11"/>
  <c r="CD30" i="11"/>
  <c r="CL66" i="11"/>
  <c r="CN66" i="11" s="1"/>
  <c r="BU6" i="11"/>
  <c r="BX6" i="11" s="1"/>
  <c r="CE6" i="11" s="1"/>
  <c r="AY90" i="7"/>
  <c r="AV90" i="7"/>
  <c r="CK73" i="11"/>
  <c r="CJ73" i="11"/>
  <c r="CI73" i="11"/>
  <c r="CH73" i="11"/>
  <c r="CG73" i="11"/>
  <c r="CF73" i="11"/>
  <c r="CD73" i="11"/>
  <c r="CL138" i="11"/>
  <c r="CN138" i="11" s="1"/>
  <c r="AY144" i="7"/>
  <c r="AV144" i="7"/>
  <c r="CB45" i="11"/>
  <c r="CC45" i="11" s="1"/>
  <c r="BY45" i="11"/>
  <c r="BZ45" i="11" s="1"/>
  <c r="CA45" i="11" s="1"/>
  <c r="AY56" i="7"/>
  <c r="AV56" i="7"/>
  <c r="AR199" i="7"/>
  <c r="AR165" i="7"/>
  <c r="CL107" i="11"/>
  <c r="CN107" i="11" s="1"/>
  <c r="AR113" i="7"/>
  <c r="AR18" i="7"/>
  <c r="AR122" i="7"/>
  <c r="AR150" i="7"/>
  <c r="AR79" i="7"/>
  <c r="CL47" i="11"/>
  <c r="CN47" i="11" s="1"/>
  <c r="CL38" i="11"/>
  <c r="CN38" i="11" s="1"/>
  <c r="AR9" i="7"/>
  <c r="CL36" i="11"/>
  <c r="CN36" i="11" s="1"/>
  <c r="CB75" i="11"/>
  <c r="CC75" i="11" s="1"/>
  <c r="BY75" i="11"/>
  <c r="BZ75" i="11" s="1"/>
  <c r="CA75" i="11" s="1"/>
  <c r="CK50" i="11"/>
  <c r="CJ50" i="11"/>
  <c r="CI50" i="11"/>
  <c r="CH50" i="11"/>
  <c r="CG50" i="11"/>
  <c r="CF50" i="11"/>
  <c r="CD50" i="11"/>
  <c r="CL184" i="11"/>
  <c r="CN184" i="11" s="1"/>
  <c r="CL44" i="11"/>
  <c r="CN44" i="11" s="1"/>
  <c r="AY108" i="7"/>
  <c r="AV108" i="7"/>
  <c r="CK86" i="11"/>
  <c r="CJ86" i="11"/>
  <c r="CI86" i="11"/>
  <c r="CH86" i="11"/>
  <c r="CG86" i="11"/>
  <c r="CF86" i="11"/>
  <c r="CD86" i="11"/>
  <c r="CB21" i="11"/>
  <c r="CC21" i="11" s="1"/>
  <c r="BY21" i="11"/>
  <c r="BZ21" i="11" s="1"/>
  <c r="CA21" i="11" s="1"/>
  <c r="CE42" i="11"/>
  <c r="CK91" i="11"/>
  <c r="CJ91" i="11"/>
  <c r="CI91" i="11"/>
  <c r="CH91" i="11"/>
  <c r="CG91" i="11"/>
  <c r="CF91" i="11"/>
  <c r="CD91" i="11"/>
  <c r="CL40" i="11"/>
  <c r="CN40" i="11" s="1"/>
  <c r="CL76" i="11"/>
  <c r="CN76" i="11" s="1"/>
  <c r="CL130" i="11"/>
  <c r="CN130" i="11" s="1"/>
  <c r="CL51" i="11"/>
  <c r="CN51" i="11" s="1"/>
  <c r="CK171" i="11"/>
  <c r="CJ171" i="11"/>
  <c r="CI171" i="11"/>
  <c r="CH171" i="11"/>
  <c r="CG171" i="11"/>
  <c r="CF171" i="11"/>
  <c r="CD171" i="11"/>
  <c r="AR98" i="7"/>
  <c r="AR164" i="7"/>
  <c r="CK23" i="11"/>
  <c r="CJ23" i="11"/>
  <c r="CI23" i="11"/>
  <c r="CH23" i="11"/>
  <c r="CG23" i="11"/>
  <c r="CF23" i="11"/>
  <c r="CD23" i="11"/>
  <c r="CK119" i="11"/>
  <c r="CJ119" i="11"/>
  <c r="CI119" i="11"/>
  <c r="CH119" i="11"/>
  <c r="CG119" i="11"/>
  <c r="CF119" i="11"/>
  <c r="CD119" i="11"/>
  <c r="CL186" i="11"/>
  <c r="CN186" i="11" s="1"/>
  <c r="CK9" i="11"/>
  <c r="CJ9" i="11"/>
  <c r="CI9" i="11"/>
  <c r="CH9" i="11"/>
  <c r="CG9" i="11"/>
  <c r="CF9" i="11"/>
  <c r="CD9" i="11"/>
  <c r="CB74" i="11"/>
  <c r="CC74" i="11" s="1"/>
  <c r="BY74" i="11"/>
  <c r="BZ74" i="11" s="1"/>
  <c r="CA74" i="11" s="1"/>
  <c r="CL129" i="11"/>
  <c r="CN129" i="11" s="1"/>
  <c r="CK199" i="11"/>
  <c r="CJ199" i="11"/>
  <c r="CI199" i="11"/>
  <c r="CH199" i="11"/>
  <c r="CG199" i="11"/>
  <c r="CF199" i="11"/>
  <c r="CD199" i="11"/>
  <c r="CY128" i="11"/>
  <c r="CL65" i="11"/>
  <c r="CN65" i="11" s="1"/>
  <c r="CL11" i="11"/>
  <c r="CN11" i="11" s="1"/>
  <c r="AR147" i="7"/>
  <c r="AR14" i="7"/>
  <c r="AR54" i="7"/>
  <c r="AR195" i="7"/>
  <c r="AR127" i="7"/>
  <c r="AR172" i="7"/>
  <c r="AR59" i="7"/>
  <c r="AR190" i="7"/>
  <c r="CY67" i="11"/>
  <c r="AR46" i="7"/>
  <c r="AR11" i="7"/>
  <c r="AR130" i="7"/>
  <c r="AR87" i="7"/>
  <c r="AR70" i="7"/>
  <c r="AR185" i="7"/>
  <c r="AR5" i="7"/>
  <c r="AR136" i="7"/>
  <c r="AR16" i="7"/>
  <c r="AM111" i="7"/>
  <c r="AR121" i="7"/>
  <c r="AR85" i="7"/>
  <c r="AR17" i="7"/>
  <c r="AR23" i="7"/>
  <c r="AR156" i="7"/>
  <c r="AR75" i="7"/>
  <c r="AR140" i="7"/>
  <c r="AR20" i="7"/>
  <c r="CY93" i="11"/>
  <c r="CM113" i="11" l="1"/>
  <c r="CO113" i="11" s="1"/>
  <c r="CM31" i="11"/>
  <c r="CO31" i="11" s="1"/>
  <c r="CM148" i="11"/>
  <c r="CO148" i="11" s="1"/>
  <c r="CM198" i="11"/>
  <c r="CO198" i="11" s="1"/>
  <c r="CM149" i="11"/>
  <c r="CO149" i="11" s="1"/>
  <c r="CM177" i="11"/>
  <c r="CO177" i="11" s="1"/>
  <c r="CM65" i="11"/>
  <c r="CO65" i="11" s="1"/>
  <c r="CM77" i="11"/>
  <c r="CO77" i="11" s="1"/>
  <c r="BA161" i="7"/>
  <c r="CM80" i="11"/>
  <c r="CO80" i="11" s="1"/>
  <c r="CM84" i="11"/>
  <c r="CO84" i="11" s="1"/>
  <c r="CM82" i="11"/>
  <c r="CO82" i="11" s="1"/>
  <c r="BA175" i="7"/>
  <c r="CM49" i="11"/>
  <c r="CO49" i="11" s="1"/>
  <c r="CM35" i="11"/>
  <c r="CO35" i="11" s="1"/>
  <c r="CM89" i="11"/>
  <c r="CO89" i="11" s="1"/>
  <c r="CM132" i="11"/>
  <c r="CO132" i="11" s="1"/>
  <c r="CM121" i="11"/>
  <c r="CO121" i="11" s="1"/>
  <c r="CM109" i="11"/>
  <c r="CO109" i="11" s="1"/>
  <c r="BA188" i="7"/>
  <c r="CM5" i="11"/>
  <c r="CO5" i="11" s="1"/>
  <c r="CM92" i="11"/>
  <c r="CO92" i="11" s="1"/>
  <c r="CM18" i="11"/>
  <c r="CO18" i="11" s="1"/>
  <c r="CM172" i="11"/>
  <c r="CO172" i="11" s="1"/>
  <c r="CM16" i="11"/>
  <c r="CO16" i="11" s="1"/>
  <c r="CM11" i="11"/>
  <c r="CO11" i="11" s="1"/>
  <c r="BA90" i="7"/>
  <c r="CM72" i="11"/>
  <c r="CO72" i="11" s="1"/>
  <c r="CM68" i="11"/>
  <c r="CO68" i="11" s="1"/>
  <c r="CM14" i="11"/>
  <c r="CO14" i="11" s="1"/>
  <c r="CM39" i="11"/>
  <c r="CO39" i="11" s="1"/>
  <c r="CM104" i="11"/>
  <c r="CO104" i="11" s="1"/>
  <c r="CM131" i="11"/>
  <c r="CO131" i="11" s="1"/>
  <c r="CL169" i="11"/>
  <c r="CN169" i="11" s="1"/>
  <c r="AM253" i="7"/>
  <c r="CL52" i="11"/>
  <c r="CN52" i="11" s="1"/>
  <c r="CM66" i="11"/>
  <c r="CO66" i="11" s="1"/>
  <c r="CM176" i="11"/>
  <c r="CO176" i="11" s="1"/>
  <c r="CY142" i="11"/>
  <c r="CY158" i="11"/>
  <c r="AM276" i="7"/>
  <c r="CM87" i="11"/>
  <c r="CO87" i="11" s="1"/>
  <c r="AM359" i="7"/>
  <c r="CM129" i="11"/>
  <c r="CO129" i="11" s="1"/>
  <c r="CL109" i="11"/>
  <c r="CN109" i="11" s="1"/>
  <c r="CL153" i="11"/>
  <c r="CN153" i="11" s="1"/>
  <c r="CY187" i="11"/>
  <c r="BA94" i="7"/>
  <c r="CY115" i="11"/>
  <c r="CY137" i="11"/>
  <c r="CL24" i="11"/>
  <c r="CN24" i="11" s="1"/>
  <c r="CY181" i="11"/>
  <c r="CM196" i="11"/>
  <c r="CO196" i="11" s="1"/>
  <c r="CL32" i="11"/>
  <c r="CN32" i="11" s="1"/>
  <c r="CM29" i="11"/>
  <c r="CO29" i="11" s="1"/>
  <c r="CL180" i="11"/>
  <c r="CN180" i="11" s="1"/>
  <c r="CL59" i="11"/>
  <c r="CN59" i="11" s="1"/>
  <c r="CL9" i="11"/>
  <c r="CN9" i="11" s="1"/>
  <c r="CM119" i="11"/>
  <c r="CO119" i="11" s="1"/>
  <c r="CL23" i="11"/>
  <c r="CN23" i="11" s="1"/>
  <c r="CL171" i="11"/>
  <c r="CN171" i="11" s="1"/>
  <c r="CL91" i="11"/>
  <c r="CN91" i="11" s="1"/>
  <c r="CL50" i="11"/>
  <c r="CN50" i="11" s="1"/>
  <c r="CL73" i="11"/>
  <c r="CN73" i="11" s="1"/>
  <c r="CM30" i="11"/>
  <c r="CO30" i="11" s="1"/>
  <c r="CL160" i="11"/>
  <c r="CN160" i="11" s="1"/>
  <c r="CL85" i="11"/>
  <c r="CN85" i="11" s="1"/>
  <c r="CM165" i="11"/>
  <c r="CO165" i="11" s="1"/>
  <c r="CM167" i="11"/>
  <c r="CO167" i="11" s="1"/>
  <c r="CL26" i="11"/>
  <c r="CN26" i="11" s="1"/>
  <c r="CM154" i="11"/>
  <c r="CO154" i="11" s="1"/>
  <c r="CL77" i="11"/>
  <c r="CN77" i="11" s="1"/>
  <c r="CL68" i="11"/>
  <c r="CN68" i="11" s="1"/>
  <c r="CL121" i="11"/>
  <c r="CN121" i="11" s="1"/>
  <c r="CL16" i="11"/>
  <c r="CN16" i="11" s="1"/>
  <c r="AM238" i="7"/>
  <c r="AM280" i="7"/>
  <c r="AM358" i="7"/>
  <c r="CL113" i="11"/>
  <c r="CN113" i="11" s="1"/>
  <c r="CL31" i="11"/>
  <c r="CN31" i="11" s="1"/>
  <c r="CL80" i="11"/>
  <c r="CN80" i="11" s="1"/>
  <c r="CL149" i="11"/>
  <c r="CN149" i="11" s="1"/>
  <c r="BA134" i="7"/>
  <c r="CM186" i="11"/>
  <c r="CO186" i="11" s="1"/>
  <c r="CM130" i="11"/>
  <c r="CO130" i="11" s="1"/>
  <c r="CM184" i="11"/>
  <c r="CO184" i="11" s="1"/>
  <c r="CM47" i="11"/>
  <c r="CO47" i="11" s="1"/>
  <c r="CM13" i="11"/>
  <c r="CO13" i="11" s="1"/>
  <c r="CM117" i="11"/>
  <c r="CO117" i="11" s="1"/>
  <c r="AM312" i="7"/>
  <c r="AM323" i="7"/>
  <c r="AM307" i="7"/>
  <c r="AM206" i="7"/>
  <c r="AM233" i="7"/>
  <c r="AM324" i="7"/>
  <c r="AM333" i="7"/>
  <c r="AM353" i="7"/>
  <c r="AM202" i="7"/>
  <c r="AM271" i="7"/>
  <c r="AM298" i="7"/>
  <c r="AP342" i="7"/>
  <c r="AQ342" i="7"/>
  <c r="AP353" i="7"/>
  <c r="AQ353" i="7"/>
  <c r="AP341" i="7"/>
  <c r="AQ341" i="7"/>
  <c r="AP246" i="7"/>
  <c r="AQ246" i="7"/>
  <c r="AP350" i="7"/>
  <c r="AQ350" i="7"/>
  <c r="AP245" i="7"/>
  <c r="AQ245" i="7"/>
  <c r="AP289" i="7"/>
  <c r="AQ289" i="7"/>
  <c r="AP303" i="7"/>
  <c r="AQ303" i="7"/>
  <c r="AP332" i="7"/>
  <c r="AQ332" i="7"/>
  <c r="CL199" i="11"/>
  <c r="CN199" i="11" s="1"/>
  <c r="CM9" i="11"/>
  <c r="CO9" i="11" s="1"/>
  <c r="CM23" i="11"/>
  <c r="CO23" i="11" s="1"/>
  <c r="CM171" i="11"/>
  <c r="CO171" i="11" s="1"/>
  <c r="CM91" i="11"/>
  <c r="CO91" i="11" s="1"/>
  <c r="CL86" i="11"/>
  <c r="CN86" i="11" s="1"/>
  <c r="BA108" i="7"/>
  <c r="CM50" i="11"/>
  <c r="CO50" i="11" s="1"/>
  <c r="BA56" i="7"/>
  <c r="CM73" i="11"/>
  <c r="CO73" i="11" s="1"/>
  <c r="BA135" i="7"/>
  <c r="CL174" i="11"/>
  <c r="CN174" i="11" s="1"/>
  <c r="BA107" i="7"/>
  <c r="CM160" i="11"/>
  <c r="CO160" i="11" s="1"/>
  <c r="CM85" i="11"/>
  <c r="CO85" i="11" s="1"/>
  <c r="CL33" i="11"/>
  <c r="CN33" i="11" s="1"/>
  <c r="CM26" i="11"/>
  <c r="CO26" i="11" s="1"/>
  <c r="CM32" i="11"/>
  <c r="CO32" i="11" s="1"/>
  <c r="CL54" i="11"/>
  <c r="CN54" i="11" s="1"/>
  <c r="CL60" i="11"/>
  <c r="CN60" i="11" s="1"/>
  <c r="CM180" i="11"/>
  <c r="CO180" i="11" s="1"/>
  <c r="CM59" i="11"/>
  <c r="CO59" i="11" s="1"/>
  <c r="CM169" i="11"/>
  <c r="CO169" i="11" s="1"/>
  <c r="AP215" i="7"/>
  <c r="AQ215" i="7"/>
  <c r="AP224" i="7"/>
  <c r="AQ224" i="7"/>
  <c r="AP229" i="7"/>
  <c r="AQ229" i="7"/>
  <c r="AP315" i="7"/>
  <c r="AQ315" i="7"/>
  <c r="AP211" i="7"/>
  <c r="AQ211" i="7"/>
  <c r="AP262" i="7"/>
  <c r="AQ262" i="7"/>
  <c r="CM199" i="11"/>
  <c r="CO199" i="11" s="1"/>
  <c r="CL119" i="11"/>
  <c r="CN119" i="11" s="1"/>
  <c r="CM86" i="11"/>
  <c r="CO86" i="11" s="1"/>
  <c r="BA144" i="7"/>
  <c r="CL30" i="11"/>
  <c r="CN30" i="11" s="1"/>
  <c r="CM174" i="11"/>
  <c r="CO174" i="11" s="1"/>
  <c r="BA19" i="7"/>
  <c r="CM33" i="11"/>
  <c r="CO33" i="11" s="1"/>
  <c r="CL165" i="11"/>
  <c r="CN165" i="11" s="1"/>
  <c r="CY156" i="11"/>
  <c r="CL167" i="11"/>
  <c r="CN167" i="11" s="1"/>
  <c r="CL196" i="11"/>
  <c r="CN196" i="11" s="1"/>
  <c r="CL154" i="11"/>
  <c r="CN154" i="11" s="1"/>
  <c r="CM54" i="11"/>
  <c r="CO54" i="11" s="1"/>
  <c r="CM60" i="11"/>
  <c r="CO60" i="11" s="1"/>
  <c r="CL29" i="11"/>
  <c r="CN29" i="11" s="1"/>
  <c r="CL87" i="11"/>
  <c r="CN87" i="11" s="1"/>
  <c r="CL98" i="11"/>
  <c r="CN98" i="11" s="1"/>
  <c r="CL5" i="11"/>
  <c r="CN5" i="11" s="1"/>
  <c r="CL39" i="11"/>
  <c r="CN39" i="11" s="1"/>
  <c r="CL177" i="11"/>
  <c r="CN177" i="11" s="1"/>
  <c r="AP242" i="7"/>
  <c r="AQ242" i="7"/>
  <c r="AP324" i="7"/>
  <c r="AQ324" i="7"/>
  <c r="AP258" i="7"/>
  <c r="AQ258" i="7"/>
  <c r="AP285" i="7"/>
  <c r="AQ285" i="7"/>
  <c r="AP267" i="7"/>
  <c r="AQ267" i="7"/>
  <c r="AP294" i="7"/>
  <c r="AQ294" i="7"/>
  <c r="AP220" i="7"/>
  <c r="AQ220" i="7"/>
  <c r="AP249" i="7"/>
  <c r="AQ249" i="7"/>
  <c r="CY163" i="11"/>
  <c r="CL14" i="11"/>
  <c r="CN14" i="11" s="1"/>
  <c r="CL72" i="11"/>
  <c r="CN72" i="11" s="1"/>
  <c r="CL92" i="11"/>
  <c r="CN92" i="11" s="1"/>
  <c r="CL104" i="11"/>
  <c r="CN104" i="11" s="1"/>
  <c r="CL82" i="11"/>
  <c r="CN82" i="11" s="1"/>
  <c r="CL131" i="11"/>
  <c r="CN131" i="11" s="1"/>
  <c r="CL89" i="11"/>
  <c r="CN89" i="11" s="1"/>
  <c r="CL132" i="11"/>
  <c r="CN132" i="11" s="1"/>
  <c r="CL148" i="11"/>
  <c r="CN148" i="11" s="1"/>
  <c r="CL198" i="11"/>
  <c r="CN198" i="11" s="1"/>
  <c r="CM51" i="11"/>
  <c r="CO51" i="11" s="1"/>
  <c r="CM44" i="11"/>
  <c r="CO44" i="11" s="1"/>
  <c r="CM38" i="11"/>
  <c r="CO38" i="11" s="1"/>
  <c r="CM107" i="11"/>
  <c r="CO107" i="11" s="1"/>
  <c r="CM138" i="11"/>
  <c r="CO138" i="11" s="1"/>
  <c r="CM55" i="11"/>
  <c r="CO55" i="11" s="1"/>
  <c r="CM83" i="11"/>
  <c r="CO83" i="11" s="1"/>
  <c r="CM197" i="11"/>
  <c r="CO197" i="11" s="1"/>
  <c r="CM112" i="11"/>
  <c r="CO112" i="11" s="1"/>
  <c r="CM71" i="11"/>
  <c r="CO71" i="11" s="1"/>
  <c r="CM162" i="11"/>
  <c r="CO162" i="11" s="1"/>
  <c r="CY43" i="11"/>
  <c r="AM215" i="7"/>
  <c r="AM242" i="7"/>
  <c r="AM342" i="7"/>
  <c r="AM229" i="7"/>
  <c r="AM258" i="7"/>
  <c r="AM341" i="7"/>
  <c r="AM315" i="7"/>
  <c r="AM267" i="7"/>
  <c r="AM350" i="7"/>
  <c r="AM262" i="7"/>
  <c r="AM289" i="7"/>
  <c r="AM220" i="7"/>
  <c r="AM303" i="7"/>
  <c r="AS361" i="7"/>
  <c r="AU361" i="7"/>
  <c r="AT361" i="7"/>
  <c r="AW361" i="7" s="1"/>
  <c r="AX361" i="7" s="1"/>
  <c r="AZ361" i="7" s="1"/>
  <c r="AS364" i="7"/>
  <c r="AU364" i="7"/>
  <c r="AT364" i="7"/>
  <c r="AW364" i="7" s="1"/>
  <c r="AX364" i="7" s="1"/>
  <c r="AZ364" i="7" s="1"/>
  <c r="AS367" i="7"/>
  <c r="AU367" i="7"/>
  <c r="AT367" i="7"/>
  <c r="AW367" i="7" s="1"/>
  <c r="AX367" i="7" s="1"/>
  <c r="AZ367" i="7" s="1"/>
  <c r="AS370" i="7"/>
  <c r="AU370" i="7"/>
  <c r="AT370" i="7"/>
  <c r="AW370" i="7" s="1"/>
  <c r="AX370" i="7" s="1"/>
  <c r="AZ370" i="7" s="1"/>
  <c r="AS373" i="7"/>
  <c r="AU373" i="7"/>
  <c r="AT373" i="7"/>
  <c r="AW373" i="7" s="1"/>
  <c r="AX373" i="7" s="1"/>
  <c r="AZ373" i="7" s="1"/>
  <c r="AS376" i="7"/>
  <c r="AU376" i="7"/>
  <c r="AT376" i="7"/>
  <c r="AW376" i="7" s="1"/>
  <c r="AX376" i="7" s="1"/>
  <c r="AZ376" i="7" s="1"/>
  <c r="AS379" i="7"/>
  <c r="AU379" i="7"/>
  <c r="AT379" i="7"/>
  <c r="AW379" i="7" s="1"/>
  <c r="AX379" i="7" s="1"/>
  <c r="AZ379" i="7" s="1"/>
  <c r="AS382" i="7"/>
  <c r="AU382" i="7"/>
  <c r="AT382" i="7"/>
  <c r="AW382" i="7" s="1"/>
  <c r="AX382" i="7" s="1"/>
  <c r="AZ382" i="7" s="1"/>
  <c r="AS385" i="7"/>
  <c r="AU385" i="7"/>
  <c r="AT385" i="7"/>
  <c r="AW385" i="7" s="1"/>
  <c r="AX385" i="7" s="1"/>
  <c r="AZ385" i="7" s="1"/>
  <c r="AS388" i="7"/>
  <c r="AU388" i="7"/>
  <c r="AT388" i="7"/>
  <c r="AW388" i="7" s="1"/>
  <c r="AX388" i="7" s="1"/>
  <c r="AZ388" i="7" s="1"/>
  <c r="AS391" i="7"/>
  <c r="AU391" i="7"/>
  <c r="AT391" i="7"/>
  <c r="AW391" i="7" s="1"/>
  <c r="AX391" i="7" s="1"/>
  <c r="AZ391" i="7" s="1"/>
  <c r="AS394" i="7"/>
  <c r="AU394" i="7"/>
  <c r="AT394" i="7"/>
  <c r="AW394" i="7" s="1"/>
  <c r="AX394" i="7" s="1"/>
  <c r="AZ394" i="7" s="1"/>
  <c r="AS397" i="7"/>
  <c r="AU397" i="7"/>
  <c r="AT397" i="7"/>
  <c r="AW397" i="7" s="1"/>
  <c r="AX397" i="7" s="1"/>
  <c r="AZ397" i="7" s="1"/>
  <c r="AS400" i="7"/>
  <c r="AU400" i="7"/>
  <c r="AT400" i="7"/>
  <c r="AW400" i="7" s="1"/>
  <c r="AX400" i="7" s="1"/>
  <c r="AZ400" i="7" s="1"/>
  <c r="AS403" i="7"/>
  <c r="AU403" i="7"/>
  <c r="AT403" i="7"/>
  <c r="AW403" i="7" s="1"/>
  <c r="AX403" i="7" s="1"/>
  <c r="AZ403" i="7" s="1"/>
  <c r="AS406" i="7"/>
  <c r="AU406" i="7"/>
  <c r="AT406" i="7"/>
  <c r="AW406" i="7" s="1"/>
  <c r="AX406" i="7" s="1"/>
  <c r="AZ406" i="7" s="1"/>
  <c r="AS409" i="7"/>
  <c r="AU409" i="7"/>
  <c r="AT409" i="7"/>
  <c r="AW409" i="7" s="1"/>
  <c r="AX409" i="7" s="1"/>
  <c r="AZ409" i="7" s="1"/>
  <c r="AS412" i="7"/>
  <c r="AU412" i="7"/>
  <c r="AT412" i="7"/>
  <c r="AW412" i="7" s="1"/>
  <c r="AX412" i="7" s="1"/>
  <c r="AZ412" i="7" s="1"/>
  <c r="AS415" i="7"/>
  <c r="AU415" i="7"/>
  <c r="AT415" i="7"/>
  <c r="AW415" i="7" s="1"/>
  <c r="AX415" i="7" s="1"/>
  <c r="AZ415" i="7" s="1"/>
  <c r="AS418" i="7"/>
  <c r="AU418" i="7"/>
  <c r="AT418" i="7"/>
  <c r="AW418" i="7" s="1"/>
  <c r="AX418" i="7" s="1"/>
  <c r="AZ418" i="7" s="1"/>
  <c r="AS421" i="7"/>
  <c r="AU421" i="7"/>
  <c r="AT421" i="7"/>
  <c r="AW421" i="7" s="1"/>
  <c r="AX421" i="7" s="1"/>
  <c r="AZ421" i="7" s="1"/>
  <c r="AS424" i="7"/>
  <c r="AU424" i="7"/>
  <c r="AT424" i="7"/>
  <c r="AW424" i="7" s="1"/>
  <c r="AX424" i="7" s="1"/>
  <c r="AZ424" i="7" s="1"/>
  <c r="AS427" i="7"/>
  <c r="AU427" i="7"/>
  <c r="AT427" i="7"/>
  <c r="AW427" i="7" s="1"/>
  <c r="AX427" i="7" s="1"/>
  <c r="AZ427" i="7" s="1"/>
  <c r="AS430" i="7"/>
  <c r="AU430" i="7"/>
  <c r="AT430" i="7"/>
  <c r="AW430" i="7" s="1"/>
  <c r="AX430" i="7" s="1"/>
  <c r="AZ430" i="7" s="1"/>
  <c r="AS433" i="7"/>
  <c r="AU433" i="7"/>
  <c r="AT433" i="7"/>
  <c r="AW433" i="7" s="1"/>
  <c r="AX433" i="7" s="1"/>
  <c r="AZ433" i="7" s="1"/>
  <c r="AS436" i="7"/>
  <c r="AU436" i="7"/>
  <c r="AT436" i="7"/>
  <c r="AW436" i="7" s="1"/>
  <c r="AX436" i="7" s="1"/>
  <c r="AZ436" i="7" s="1"/>
  <c r="AS439" i="7"/>
  <c r="AU439" i="7"/>
  <c r="AT439" i="7"/>
  <c r="AW439" i="7" s="1"/>
  <c r="AX439" i="7" s="1"/>
  <c r="AZ439" i="7" s="1"/>
  <c r="AS442" i="7"/>
  <c r="AU442" i="7"/>
  <c r="AT442" i="7"/>
  <c r="AW442" i="7" s="1"/>
  <c r="AX442" i="7" s="1"/>
  <c r="AZ442" i="7" s="1"/>
  <c r="AS445" i="7"/>
  <c r="AU445" i="7"/>
  <c r="AT445" i="7"/>
  <c r="AW445" i="7" s="1"/>
  <c r="AX445" i="7" s="1"/>
  <c r="AZ445" i="7" s="1"/>
  <c r="AS448" i="7"/>
  <c r="AU448" i="7"/>
  <c r="AT448" i="7"/>
  <c r="AW448" i="7" s="1"/>
  <c r="AX448" i="7" s="1"/>
  <c r="AZ448" i="7" s="1"/>
  <c r="AS451" i="7"/>
  <c r="AU451" i="7"/>
  <c r="AT451" i="7"/>
  <c r="AW451" i="7" s="1"/>
  <c r="AX451" i="7" s="1"/>
  <c r="AZ451" i="7" s="1"/>
  <c r="AS454" i="7"/>
  <c r="AU454" i="7"/>
  <c r="AT454" i="7"/>
  <c r="AW454" i="7" s="1"/>
  <c r="AX454" i="7" s="1"/>
  <c r="AZ454" i="7" s="1"/>
  <c r="AS457" i="7"/>
  <c r="AU457" i="7"/>
  <c r="AT457" i="7"/>
  <c r="AW457" i="7" s="1"/>
  <c r="AX457" i="7" s="1"/>
  <c r="AZ457" i="7" s="1"/>
  <c r="AS460" i="7"/>
  <c r="AU460" i="7"/>
  <c r="AT460" i="7"/>
  <c r="AW460" i="7" s="1"/>
  <c r="AX460" i="7" s="1"/>
  <c r="AZ460" i="7" s="1"/>
  <c r="AS463" i="7"/>
  <c r="AU463" i="7"/>
  <c r="AT463" i="7"/>
  <c r="AW463" i="7" s="1"/>
  <c r="AX463" i="7" s="1"/>
  <c r="AZ463" i="7" s="1"/>
  <c r="AS466" i="7"/>
  <c r="AU466" i="7"/>
  <c r="AT466" i="7"/>
  <c r="AW466" i="7" s="1"/>
  <c r="AX466" i="7" s="1"/>
  <c r="AZ466" i="7" s="1"/>
  <c r="AS469" i="7"/>
  <c r="AU469" i="7"/>
  <c r="AT469" i="7"/>
  <c r="AW469" i="7" s="1"/>
  <c r="AX469" i="7" s="1"/>
  <c r="AZ469" i="7" s="1"/>
  <c r="AS472" i="7"/>
  <c r="AU472" i="7"/>
  <c r="AT472" i="7"/>
  <c r="AW472" i="7" s="1"/>
  <c r="AX472" i="7" s="1"/>
  <c r="AZ472" i="7" s="1"/>
  <c r="AS475" i="7"/>
  <c r="AU475" i="7"/>
  <c r="AT475" i="7"/>
  <c r="AW475" i="7" s="1"/>
  <c r="AX475" i="7" s="1"/>
  <c r="AZ475" i="7" s="1"/>
  <c r="AS478" i="7"/>
  <c r="AU478" i="7"/>
  <c r="AT478" i="7"/>
  <c r="AW478" i="7" s="1"/>
  <c r="AX478" i="7" s="1"/>
  <c r="AZ478" i="7" s="1"/>
  <c r="AS481" i="7"/>
  <c r="AU481" i="7"/>
  <c r="AT481" i="7"/>
  <c r="AW481" i="7" s="1"/>
  <c r="AX481" i="7" s="1"/>
  <c r="AZ481" i="7" s="1"/>
  <c r="AS484" i="7"/>
  <c r="AU484" i="7"/>
  <c r="AT484" i="7"/>
  <c r="AW484" i="7" s="1"/>
  <c r="AX484" i="7" s="1"/>
  <c r="AZ484" i="7" s="1"/>
  <c r="AS487" i="7"/>
  <c r="AU487" i="7"/>
  <c r="AT487" i="7"/>
  <c r="AW487" i="7" s="1"/>
  <c r="AX487" i="7" s="1"/>
  <c r="AZ487" i="7" s="1"/>
  <c r="AS490" i="7"/>
  <c r="AU490" i="7"/>
  <c r="AT490" i="7"/>
  <c r="AW490" i="7" s="1"/>
  <c r="AX490" i="7" s="1"/>
  <c r="AZ490" i="7" s="1"/>
  <c r="AS493" i="7"/>
  <c r="AU493" i="7"/>
  <c r="AT493" i="7"/>
  <c r="AW493" i="7" s="1"/>
  <c r="AX493" i="7" s="1"/>
  <c r="AZ493" i="7" s="1"/>
  <c r="AS496" i="7"/>
  <c r="AU496" i="7"/>
  <c r="AT496" i="7"/>
  <c r="AW496" i="7" s="1"/>
  <c r="AX496" i="7" s="1"/>
  <c r="AZ496" i="7" s="1"/>
  <c r="AS499" i="7"/>
  <c r="AU499" i="7"/>
  <c r="AT499" i="7"/>
  <c r="AW499" i="7" s="1"/>
  <c r="AX499" i="7" s="1"/>
  <c r="AZ499" i="7" s="1"/>
  <c r="AS502" i="7"/>
  <c r="AU502" i="7"/>
  <c r="AT502" i="7"/>
  <c r="AW502" i="7" s="1"/>
  <c r="AX502" i="7" s="1"/>
  <c r="AZ502" i="7" s="1"/>
  <c r="AS505" i="7"/>
  <c r="AU505" i="7"/>
  <c r="AT505" i="7"/>
  <c r="AW505" i="7" s="1"/>
  <c r="AX505" i="7" s="1"/>
  <c r="AZ505" i="7" s="1"/>
  <c r="AS508" i="7"/>
  <c r="AU508" i="7"/>
  <c r="AT508" i="7"/>
  <c r="AW508" i="7" s="1"/>
  <c r="AX508" i="7" s="1"/>
  <c r="AZ508" i="7" s="1"/>
  <c r="AS511" i="7"/>
  <c r="AU511" i="7"/>
  <c r="AT511" i="7"/>
  <c r="AW511" i="7" s="1"/>
  <c r="AX511" i="7" s="1"/>
  <c r="AZ511" i="7" s="1"/>
  <c r="AS514" i="7"/>
  <c r="AU514" i="7"/>
  <c r="AT514" i="7"/>
  <c r="AW514" i="7" s="1"/>
  <c r="AX514" i="7" s="1"/>
  <c r="AZ514" i="7" s="1"/>
  <c r="AS517" i="7"/>
  <c r="AU517" i="7"/>
  <c r="AT517" i="7"/>
  <c r="AW517" i="7" s="1"/>
  <c r="AX517" i="7" s="1"/>
  <c r="AZ517" i="7" s="1"/>
  <c r="AS520" i="7"/>
  <c r="AU520" i="7"/>
  <c r="AT520" i="7"/>
  <c r="AW520" i="7" s="1"/>
  <c r="AX520" i="7" s="1"/>
  <c r="AZ520" i="7" s="1"/>
  <c r="AS523" i="7"/>
  <c r="AU523" i="7"/>
  <c r="AT523" i="7"/>
  <c r="AW523" i="7" s="1"/>
  <c r="AX523" i="7" s="1"/>
  <c r="AZ523" i="7" s="1"/>
  <c r="AS526" i="7"/>
  <c r="AU526" i="7"/>
  <c r="AT526" i="7"/>
  <c r="AW526" i="7" s="1"/>
  <c r="AX526" i="7" s="1"/>
  <c r="AZ526" i="7" s="1"/>
  <c r="AS529" i="7"/>
  <c r="AU529" i="7"/>
  <c r="AT529" i="7"/>
  <c r="AW529" i="7" s="1"/>
  <c r="AX529" i="7" s="1"/>
  <c r="AZ529" i="7" s="1"/>
  <c r="AS532" i="7"/>
  <c r="AU532" i="7"/>
  <c r="AT532" i="7"/>
  <c r="AW532" i="7" s="1"/>
  <c r="AX532" i="7" s="1"/>
  <c r="AZ532" i="7" s="1"/>
  <c r="AS535" i="7"/>
  <c r="AU535" i="7"/>
  <c r="AT535" i="7"/>
  <c r="AW535" i="7" s="1"/>
  <c r="AX535" i="7" s="1"/>
  <c r="AZ535" i="7" s="1"/>
  <c r="AS538" i="7"/>
  <c r="AU538" i="7"/>
  <c r="AT538" i="7"/>
  <c r="AW538" i="7" s="1"/>
  <c r="AX538" i="7" s="1"/>
  <c r="AZ538" i="7" s="1"/>
  <c r="AS541" i="7"/>
  <c r="AU541" i="7"/>
  <c r="AT541" i="7"/>
  <c r="AW541" i="7" s="1"/>
  <c r="AX541" i="7" s="1"/>
  <c r="AZ541" i="7" s="1"/>
  <c r="AS544" i="7"/>
  <c r="AU544" i="7"/>
  <c r="AT544" i="7"/>
  <c r="AW544" i="7" s="1"/>
  <c r="AX544" i="7" s="1"/>
  <c r="AZ544" i="7" s="1"/>
  <c r="AS547" i="7"/>
  <c r="AU547" i="7"/>
  <c r="AT547" i="7"/>
  <c r="AW547" i="7" s="1"/>
  <c r="AX547" i="7" s="1"/>
  <c r="AZ547" i="7" s="1"/>
  <c r="AS550" i="7"/>
  <c r="AU550" i="7"/>
  <c r="AT550" i="7"/>
  <c r="AW550" i="7" s="1"/>
  <c r="AX550" i="7" s="1"/>
  <c r="AZ550" i="7" s="1"/>
  <c r="AV552" i="7"/>
  <c r="AY552" i="7"/>
  <c r="AJ265" i="7"/>
  <c r="AK265" i="7"/>
  <c r="AN265" i="7" s="1"/>
  <c r="AO265" i="7" s="1"/>
  <c r="AL265" i="7"/>
  <c r="AJ343" i="7"/>
  <c r="AK343" i="7"/>
  <c r="AL343" i="7"/>
  <c r="AN343" i="7"/>
  <c r="AO343" i="7" s="1"/>
  <c r="AJ222" i="7"/>
  <c r="AK222" i="7"/>
  <c r="AN222" i="7" s="1"/>
  <c r="AO222" i="7" s="1"/>
  <c r="AL222" i="7"/>
  <c r="AM222" i="7" s="1"/>
  <c r="AJ277" i="7"/>
  <c r="AK277" i="7"/>
  <c r="AN277" i="7" s="1"/>
  <c r="AO277" i="7" s="1"/>
  <c r="AL277" i="7"/>
  <c r="AJ305" i="7"/>
  <c r="AK305" i="7"/>
  <c r="AN305" i="7" s="1"/>
  <c r="AO305" i="7" s="1"/>
  <c r="AL305" i="7"/>
  <c r="AM305" i="7" s="1"/>
  <c r="AJ216" i="7"/>
  <c r="AK216" i="7"/>
  <c r="AN216" i="7" s="1"/>
  <c r="AO216" i="7" s="1"/>
  <c r="AL216" i="7"/>
  <c r="AJ244" i="7"/>
  <c r="AK244" i="7"/>
  <c r="AN244" i="7" s="1"/>
  <c r="AO244" i="7" s="1"/>
  <c r="AL244" i="7"/>
  <c r="AJ299" i="7"/>
  <c r="AK299" i="7"/>
  <c r="AN299" i="7" s="1"/>
  <c r="AO299" i="7" s="1"/>
  <c r="AL299" i="7"/>
  <c r="AJ354" i="7"/>
  <c r="AK354" i="7"/>
  <c r="AN354" i="7" s="1"/>
  <c r="AO354" i="7" s="1"/>
  <c r="AL354" i="7"/>
  <c r="AJ237" i="7"/>
  <c r="AK237" i="7"/>
  <c r="AN237" i="7" s="1"/>
  <c r="AO237" i="7" s="1"/>
  <c r="AL237" i="7"/>
  <c r="AJ205" i="7"/>
  <c r="AK205" i="7"/>
  <c r="AN205" i="7" s="1"/>
  <c r="AO205" i="7" s="1"/>
  <c r="AL205" i="7"/>
  <c r="AJ275" i="7"/>
  <c r="AK275" i="7"/>
  <c r="AN275" i="7" s="1"/>
  <c r="AO275" i="7" s="1"/>
  <c r="AL275" i="7"/>
  <c r="AJ204" i="7"/>
  <c r="AL204" i="7"/>
  <c r="AK204" i="7"/>
  <c r="AN204" i="7" s="1"/>
  <c r="AO204" i="7" s="1"/>
  <c r="AJ259" i="7"/>
  <c r="AK259" i="7"/>
  <c r="AN259" i="7" s="1"/>
  <c r="AO259" i="7" s="1"/>
  <c r="AL259" i="7"/>
  <c r="AJ287" i="7"/>
  <c r="AL287" i="7"/>
  <c r="AK287" i="7"/>
  <c r="AN287" i="7" s="1"/>
  <c r="AO287" i="7" s="1"/>
  <c r="AJ339" i="7"/>
  <c r="AK339" i="7"/>
  <c r="AN339" i="7" s="1"/>
  <c r="AO339" i="7" s="1"/>
  <c r="AL339" i="7"/>
  <c r="AJ226" i="7"/>
  <c r="AK226" i="7"/>
  <c r="AN226" i="7" s="1"/>
  <c r="AO226" i="7" s="1"/>
  <c r="AL226" i="7"/>
  <c r="AJ281" i="7"/>
  <c r="AK281" i="7"/>
  <c r="AN281" i="7" s="1"/>
  <c r="AO281" i="7" s="1"/>
  <c r="AL281" i="7"/>
  <c r="AJ309" i="7"/>
  <c r="AK309" i="7"/>
  <c r="AN309" i="7" s="1"/>
  <c r="AO309" i="7" s="1"/>
  <c r="AL309" i="7"/>
  <c r="AJ210" i="7"/>
  <c r="AK210" i="7"/>
  <c r="AN210" i="7" s="1"/>
  <c r="AO210" i="7" s="1"/>
  <c r="AL210" i="7"/>
  <c r="AJ345" i="7"/>
  <c r="AK345" i="7"/>
  <c r="AN345" i="7" s="1"/>
  <c r="AO345" i="7" s="1"/>
  <c r="AL345" i="7"/>
  <c r="AJ316" i="7"/>
  <c r="AK316" i="7"/>
  <c r="AN316" i="7" s="1"/>
  <c r="AO316" i="7" s="1"/>
  <c r="AL316" i="7"/>
  <c r="AJ219" i="7"/>
  <c r="AK219" i="7"/>
  <c r="AN219" i="7" s="1"/>
  <c r="AO219" i="7" s="1"/>
  <c r="AL219" i="7"/>
  <c r="AJ301" i="7"/>
  <c r="AK301" i="7"/>
  <c r="AN301" i="7" s="1"/>
  <c r="AO301" i="7" s="1"/>
  <c r="AL301" i="7"/>
  <c r="AJ328" i="7"/>
  <c r="AL328" i="7"/>
  <c r="AK328" i="7"/>
  <c r="AN328" i="7" s="1"/>
  <c r="AO328" i="7" s="1"/>
  <c r="AJ214" i="7"/>
  <c r="AK214" i="7"/>
  <c r="AN214" i="7" s="1"/>
  <c r="AO214" i="7" s="1"/>
  <c r="AL214" i="7"/>
  <c r="AJ325" i="7"/>
  <c r="AK325" i="7"/>
  <c r="AN325" i="7" s="1"/>
  <c r="AO325" i="7" s="1"/>
  <c r="AL325" i="7"/>
  <c r="AJ352" i="7"/>
  <c r="AK352" i="7"/>
  <c r="AN352" i="7" s="1"/>
  <c r="AO352" i="7" s="1"/>
  <c r="AL352" i="7"/>
  <c r="AJ256" i="7"/>
  <c r="AK256" i="7"/>
  <c r="AN256" i="7" s="1"/>
  <c r="AO256" i="7" s="1"/>
  <c r="AL256" i="7"/>
  <c r="AJ284" i="7"/>
  <c r="AK284" i="7"/>
  <c r="AN284" i="7" s="1"/>
  <c r="AO284" i="7" s="1"/>
  <c r="AL284" i="7"/>
  <c r="AJ336" i="7"/>
  <c r="AK336" i="7"/>
  <c r="AN336" i="7" s="1"/>
  <c r="AO336" i="7" s="1"/>
  <c r="AL336" i="7"/>
  <c r="AJ252" i="7"/>
  <c r="AK252" i="7"/>
  <c r="AN252" i="7" s="1"/>
  <c r="AO252" i="7" s="1"/>
  <c r="AL252" i="7"/>
  <c r="AJ334" i="7"/>
  <c r="AK334" i="7"/>
  <c r="AN334" i="7" s="1"/>
  <c r="AO334" i="7" s="1"/>
  <c r="AL334" i="7"/>
  <c r="AJ213" i="7"/>
  <c r="AL213" i="7"/>
  <c r="AK213" i="7"/>
  <c r="AN213" i="7" s="1"/>
  <c r="AO213" i="7" s="1"/>
  <c r="AJ268" i="7"/>
  <c r="AK268" i="7"/>
  <c r="AN268" i="7" s="1"/>
  <c r="AO268" i="7" s="1"/>
  <c r="AL268" i="7"/>
  <c r="AJ296" i="7"/>
  <c r="AL296" i="7"/>
  <c r="AK296" i="7"/>
  <c r="AN296" i="7" s="1"/>
  <c r="AO296" i="7" s="1"/>
  <c r="AJ348" i="7"/>
  <c r="AK348" i="7"/>
  <c r="AN348" i="7" s="1"/>
  <c r="AO348" i="7" s="1"/>
  <c r="AL348" i="7"/>
  <c r="AJ208" i="7"/>
  <c r="AK208" i="7"/>
  <c r="AN208" i="7" s="1"/>
  <c r="AO208" i="7" s="1"/>
  <c r="AL208" i="7"/>
  <c r="AJ263" i="7"/>
  <c r="AK263" i="7"/>
  <c r="AN263" i="7" s="1"/>
  <c r="AO263" i="7" s="1"/>
  <c r="AL263" i="7"/>
  <c r="AJ291" i="7"/>
  <c r="AK291" i="7"/>
  <c r="AN291" i="7" s="1"/>
  <c r="AO291" i="7" s="1"/>
  <c r="AL291" i="7"/>
  <c r="AP206" i="7"/>
  <c r="AQ206" i="7"/>
  <c r="AM224" i="7"/>
  <c r="AP233" i="7"/>
  <c r="AQ233" i="7"/>
  <c r="AP333" i="7"/>
  <c r="AQ333" i="7"/>
  <c r="AP202" i="7"/>
  <c r="AQ202" i="7"/>
  <c r="AM285" i="7"/>
  <c r="AP312" i="7"/>
  <c r="AQ312" i="7"/>
  <c r="AM246" i="7"/>
  <c r="AP359" i="7"/>
  <c r="AQ359" i="7"/>
  <c r="AM211" i="7"/>
  <c r="AP238" i="7"/>
  <c r="AQ238" i="7"/>
  <c r="AM294" i="7"/>
  <c r="AP323" i="7"/>
  <c r="AQ323" i="7"/>
  <c r="AM245" i="7"/>
  <c r="AP253" i="7"/>
  <c r="AQ253" i="7"/>
  <c r="AP271" i="7"/>
  <c r="AQ271" i="7"/>
  <c r="AP280" i="7"/>
  <c r="AQ280" i="7"/>
  <c r="AP298" i="7"/>
  <c r="AQ298" i="7"/>
  <c r="AP307" i="7"/>
  <c r="AQ307" i="7"/>
  <c r="AM249" i="7"/>
  <c r="AP276" i="7"/>
  <c r="AQ276" i="7"/>
  <c r="AM332" i="7"/>
  <c r="AP358" i="7"/>
  <c r="AQ358" i="7"/>
  <c r="AS362" i="7"/>
  <c r="AU362" i="7"/>
  <c r="AT362" i="7"/>
  <c r="AW362" i="7" s="1"/>
  <c r="AX362" i="7" s="1"/>
  <c r="AZ362" i="7" s="1"/>
  <c r="AS365" i="7"/>
  <c r="AU365" i="7"/>
  <c r="AT365" i="7"/>
  <c r="AW365" i="7" s="1"/>
  <c r="AX365" i="7" s="1"/>
  <c r="AZ365" i="7" s="1"/>
  <c r="AS368" i="7"/>
  <c r="AU368" i="7"/>
  <c r="AT368" i="7"/>
  <c r="AW368" i="7" s="1"/>
  <c r="AX368" i="7" s="1"/>
  <c r="AZ368" i="7" s="1"/>
  <c r="AS371" i="7"/>
  <c r="AU371" i="7"/>
  <c r="AT371" i="7"/>
  <c r="AW371" i="7" s="1"/>
  <c r="AX371" i="7" s="1"/>
  <c r="AZ371" i="7" s="1"/>
  <c r="AS374" i="7"/>
  <c r="AU374" i="7"/>
  <c r="AT374" i="7"/>
  <c r="AW374" i="7" s="1"/>
  <c r="AX374" i="7" s="1"/>
  <c r="AZ374" i="7" s="1"/>
  <c r="AS377" i="7"/>
  <c r="AU377" i="7"/>
  <c r="AT377" i="7"/>
  <c r="AW377" i="7" s="1"/>
  <c r="AX377" i="7" s="1"/>
  <c r="AZ377" i="7" s="1"/>
  <c r="AS380" i="7"/>
  <c r="AU380" i="7"/>
  <c r="AT380" i="7"/>
  <c r="AW380" i="7" s="1"/>
  <c r="AX380" i="7" s="1"/>
  <c r="AZ380" i="7" s="1"/>
  <c r="AS383" i="7"/>
  <c r="AU383" i="7"/>
  <c r="AT383" i="7"/>
  <c r="AW383" i="7" s="1"/>
  <c r="AX383" i="7" s="1"/>
  <c r="AZ383" i="7" s="1"/>
  <c r="AS386" i="7"/>
  <c r="AU386" i="7"/>
  <c r="AT386" i="7"/>
  <c r="AW386" i="7" s="1"/>
  <c r="AX386" i="7" s="1"/>
  <c r="AZ386" i="7" s="1"/>
  <c r="AS389" i="7"/>
  <c r="AU389" i="7"/>
  <c r="AT389" i="7"/>
  <c r="AW389" i="7" s="1"/>
  <c r="AX389" i="7" s="1"/>
  <c r="AZ389" i="7" s="1"/>
  <c r="AS392" i="7"/>
  <c r="AU392" i="7"/>
  <c r="AT392" i="7"/>
  <c r="AW392" i="7" s="1"/>
  <c r="AX392" i="7" s="1"/>
  <c r="AZ392" i="7" s="1"/>
  <c r="AS395" i="7"/>
  <c r="AU395" i="7"/>
  <c r="AT395" i="7"/>
  <c r="AW395" i="7" s="1"/>
  <c r="AX395" i="7" s="1"/>
  <c r="AZ395" i="7" s="1"/>
  <c r="AS398" i="7"/>
  <c r="AU398" i="7"/>
  <c r="AT398" i="7"/>
  <c r="AW398" i="7" s="1"/>
  <c r="AX398" i="7" s="1"/>
  <c r="AZ398" i="7" s="1"/>
  <c r="AS401" i="7"/>
  <c r="AU401" i="7"/>
  <c r="AT401" i="7"/>
  <c r="AW401" i="7" s="1"/>
  <c r="AX401" i="7" s="1"/>
  <c r="AZ401" i="7" s="1"/>
  <c r="AS404" i="7"/>
  <c r="AU404" i="7"/>
  <c r="AT404" i="7"/>
  <c r="AW404" i="7" s="1"/>
  <c r="AX404" i="7" s="1"/>
  <c r="AZ404" i="7" s="1"/>
  <c r="AS407" i="7"/>
  <c r="AU407" i="7"/>
  <c r="AT407" i="7"/>
  <c r="AW407" i="7" s="1"/>
  <c r="AX407" i="7" s="1"/>
  <c r="AZ407" i="7" s="1"/>
  <c r="AS410" i="7"/>
  <c r="AU410" i="7"/>
  <c r="AT410" i="7"/>
  <c r="AW410" i="7" s="1"/>
  <c r="AX410" i="7" s="1"/>
  <c r="AZ410" i="7" s="1"/>
  <c r="AS413" i="7"/>
  <c r="AU413" i="7"/>
  <c r="AT413" i="7"/>
  <c r="AW413" i="7" s="1"/>
  <c r="AX413" i="7" s="1"/>
  <c r="AZ413" i="7" s="1"/>
  <c r="AS416" i="7"/>
  <c r="AU416" i="7"/>
  <c r="AT416" i="7"/>
  <c r="AW416" i="7" s="1"/>
  <c r="AX416" i="7" s="1"/>
  <c r="AZ416" i="7" s="1"/>
  <c r="AS419" i="7"/>
  <c r="AU419" i="7"/>
  <c r="AT419" i="7"/>
  <c r="AW419" i="7" s="1"/>
  <c r="AX419" i="7" s="1"/>
  <c r="AZ419" i="7" s="1"/>
  <c r="AS422" i="7"/>
  <c r="AU422" i="7"/>
  <c r="AT422" i="7"/>
  <c r="AW422" i="7" s="1"/>
  <c r="AX422" i="7" s="1"/>
  <c r="AZ422" i="7" s="1"/>
  <c r="AS425" i="7"/>
  <c r="AU425" i="7"/>
  <c r="AT425" i="7"/>
  <c r="AW425" i="7" s="1"/>
  <c r="AX425" i="7" s="1"/>
  <c r="AZ425" i="7" s="1"/>
  <c r="AS428" i="7"/>
  <c r="AU428" i="7"/>
  <c r="AT428" i="7"/>
  <c r="AW428" i="7" s="1"/>
  <c r="AX428" i="7" s="1"/>
  <c r="AZ428" i="7" s="1"/>
  <c r="AS431" i="7"/>
  <c r="AU431" i="7"/>
  <c r="AT431" i="7"/>
  <c r="AW431" i="7" s="1"/>
  <c r="AX431" i="7" s="1"/>
  <c r="AZ431" i="7" s="1"/>
  <c r="AS434" i="7"/>
  <c r="AU434" i="7"/>
  <c r="AT434" i="7"/>
  <c r="AW434" i="7" s="1"/>
  <c r="AX434" i="7" s="1"/>
  <c r="AZ434" i="7" s="1"/>
  <c r="AS437" i="7"/>
  <c r="AU437" i="7"/>
  <c r="AT437" i="7"/>
  <c r="AW437" i="7" s="1"/>
  <c r="AX437" i="7" s="1"/>
  <c r="AZ437" i="7" s="1"/>
  <c r="AS440" i="7"/>
  <c r="AU440" i="7"/>
  <c r="AT440" i="7"/>
  <c r="AW440" i="7" s="1"/>
  <c r="AX440" i="7" s="1"/>
  <c r="AZ440" i="7" s="1"/>
  <c r="AS443" i="7"/>
  <c r="AU443" i="7"/>
  <c r="AT443" i="7"/>
  <c r="AW443" i="7" s="1"/>
  <c r="AX443" i="7" s="1"/>
  <c r="AZ443" i="7" s="1"/>
  <c r="AS446" i="7"/>
  <c r="AU446" i="7"/>
  <c r="AT446" i="7"/>
  <c r="AW446" i="7" s="1"/>
  <c r="AX446" i="7" s="1"/>
  <c r="AZ446" i="7" s="1"/>
  <c r="AS449" i="7"/>
  <c r="AU449" i="7"/>
  <c r="AT449" i="7"/>
  <c r="AW449" i="7" s="1"/>
  <c r="AX449" i="7" s="1"/>
  <c r="AZ449" i="7" s="1"/>
  <c r="AS452" i="7"/>
  <c r="AU452" i="7"/>
  <c r="AT452" i="7"/>
  <c r="AW452" i="7" s="1"/>
  <c r="AX452" i="7" s="1"/>
  <c r="AZ452" i="7" s="1"/>
  <c r="AS455" i="7"/>
  <c r="AU455" i="7"/>
  <c r="AT455" i="7"/>
  <c r="AW455" i="7" s="1"/>
  <c r="AX455" i="7" s="1"/>
  <c r="AZ455" i="7" s="1"/>
  <c r="AS458" i="7"/>
  <c r="AU458" i="7"/>
  <c r="AT458" i="7"/>
  <c r="AW458" i="7" s="1"/>
  <c r="AX458" i="7" s="1"/>
  <c r="AZ458" i="7" s="1"/>
  <c r="AS461" i="7"/>
  <c r="AU461" i="7"/>
  <c r="AT461" i="7"/>
  <c r="AW461" i="7" s="1"/>
  <c r="AX461" i="7" s="1"/>
  <c r="AZ461" i="7" s="1"/>
  <c r="AS464" i="7"/>
  <c r="AU464" i="7"/>
  <c r="AT464" i="7"/>
  <c r="AW464" i="7" s="1"/>
  <c r="AX464" i="7" s="1"/>
  <c r="AZ464" i="7" s="1"/>
  <c r="AS467" i="7"/>
  <c r="AU467" i="7"/>
  <c r="AT467" i="7"/>
  <c r="AW467" i="7" s="1"/>
  <c r="AX467" i="7" s="1"/>
  <c r="AZ467" i="7" s="1"/>
  <c r="AS470" i="7"/>
  <c r="AU470" i="7"/>
  <c r="AT470" i="7"/>
  <c r="AW470" i="7" s="1"/>
  <c r="AX470" i="7" s="1"/>
  <c r="AZ470" i="7" s="1"/>
  <c r="AS473" i="7"/>
  <c r="AU473" i="7"/>
  <c r="AT473" i="7"/>
  <c r="AW473" i="7" s="1"/>
  <c r="AX473" i="7" s="1"/>
  <c r="AZ473" i="7" s="1"/>
  <c r="AS476" i="7"/>
  <c r="AU476" i="7"/>
  <c r="AT476" i="7"/>
  <c r="AW476" i="7" s="1"/>
  <c r="AX476" i="7" s="1"/>
  <c r="AZ476" i="7" s="1"/>
  <c r="AS479" i="7"/>
  <c r="AU479" i="7"/>
  <c r="AT479" i="7"/>
  <c r="AW479" i="7" s="1"/>
  <c r="AX479" i="7" s="1"/>
  <c r="AZ479" i="7" s="1"/>
  <c r="AS482" i="7"/>
  <c r="AU482" i="7"/>
  <c r="AT482" i="7"/>
  <c r="AW482" i="7" s="1"/>
  <c r="AX482" i="7" s="1"/>
  <c r="AZ482" i="7" s="1"/>
  <c r="AS485" i="7"/>
  <c r="AU485" i="7"/>
  <c r="AT485" i="7"/>
  <c r="AW485" i="7" s="1"/>
  <c r="AX485" i="7" s="1"/>
  <c r="AZ485" i="7" s="1"/>
  <c r="AS488" i="7"/>
  <c r="AU488" i="7"/>
  <c r="AT488" i="7"/>
  <c r="AW488" i="7" s="1"/>
  <c r="AX488" i="7" s="1"/>
  <c r="AZ488" i="7" s="1"/>
  <c r="AS491" i="7"/>
  <c r="AU491" i="7"/>
  <c r="AT491" i="7"/>
  <c r="AW491" i="7" s="1"/>
  <c r="AX491" i="7" s="1"/>
  <c r="AZ491" i="7" s="1"/>
  <c r="AS494" i="7"/>
  <c r="AU494" i="7"/>
  <c r="AT494" i="7"/>
  <c r="AW494" i="7" s="1"/>
  <c r="AX494" i="7" s="1"/>
  <c r="AZ494" i="7" s="1"/>
  <c r="AS497" i="7"/>
  <c r="AU497" i="7"/>
  <c r="AT497" i="7"/>
  <c r="AW497" i="7" s="1"/>
  <c r="AX497" i="7" s="1"/>
  <c r="AZ497" i="7" s="1"/>
  <c r="AS500" i="7"/>
  <c r="AU500" i="7"/>
  <c r="AT500" i="7"/>
  <c r="AW500" i="7" s="1"/>
  <c r="AX500" i="7" s="1"/>
  <c r="AZ500" i="7" s="1"/>
  <c r="AS503" i="7"/>
  <c r="AU503" i="7"/>
  <c r="AT503" i="7"/>
  <c r="AW503" i="7" s="1"/>
  <c r="AX503" i="7" s="1"/>
  <c r="AZ503" i="7" s="1"/>
  <c r="AS506" i="7"/>
  <c r="AU506" i="7"/>
  <c r="AT506" i="7"/>
  <c r="AW506" i="7" s="1"/>
  <c r="AX506" i="7" s="1"/>
  <c r="AZ506" i="7" s="1"/>
  <c r="AS509" i="7"/>
  <c r="AU509" i="7"/>
  <c r="AT509" i="7"/>
  <c r="AW509" i="7" s="1"/>
  <c r="AX509" i="7" s="1"/>
  <c r="AZ509" i="7" s="1"/>
  <c r="AS512" i="7"/>
  <c r="AU512" i="7"/>
  <c r="AT512" i="7"/>
  <c r="AW512" i="7" s="1"/>
  <c r="AX512" i="7" s="1"/>
  <c r="AZ512" i="7" s="1"/>
  <c r="AS515" i="7"/>
  <c r="AU515" i="7"/>
  <c r="AT515" i="7"/>
  <c r="AW515" i="7" s="1"/>
  <c r="AX515" i="7" s="1"/>
  <c r="AZ515" i="7" s="1"/>
  <c r="AS518" i="7"/>
  <c r="AU518" i="7"/>
  <c r="AT518" i="7"/>
  <c r="AW518" i="7" s="1"/>
  <c r="AX518" i="7" s="1"/>
  <c r="AZ518" i="7" s="1"/>
  <c r="AS521" i="7"/>
  <c r="AU521" i="7"/>
  <c r="AT521" i="7"/>
  <c r="AW521" i="7" s="1"/>
  <c r="AX521" i="7" s="1"/>
  <c r="AZ521" i="7" s="1"/>
  <c r="AS524" i="7"/>
  <c r="AU524" i="7"/>
  <c r="AT524" i="7"/>
  <c r="AW524" i="7" s="1"/>
  <c r="AX524" i="7" s="1"/>
  <c r="AZ524" i="7" s="1"/>
  <c r="AS527" i="7"/>
  <c r="AU527" i="7"/>
  <c r="AT527" i="7"/>
  <c r="AW527" i="7" s="1"/>
  <c r="AX527" i="7" s="1"/>
  <c r="AZ527" i="7" s="1"/>
  <c r="AS530" i="7"/>
  <c r="AU530" i="7"/>
  <c r="AT530" i="7"/>
  <c r="AW530" i="7" s="1"/>
  <c r="AX530" i="7" s="1"/>
  <c r="AZ530" i="7" s="1"/>
  <c r="AS533" i="7"/>
  <c r="AU533" i="7"/>
  <c r="AT533" i="7"/>
  <c r="AW533" i="7" s="1"/>
  <c r="AX533" i="7" s="1"/>
  <c r="AZ533" i="7" s="1"/>
  <c r="AS536" i="7"/>
  <c r="AU536" i="7"/>
  <c r="AT536" i="7"/>
  <c r="AW536" i="7" s="1"/>
  <c r="AX536" i="7" s="1"/>
  <c r="AZ536" i="7" s="1"/>
  <c r="AS539" i="7"/>
  <c r="AU539" i="7"/>
  <c r="AT539" i="7"/>
  <c r="AW539" i="7" s="1"/>
  <c r="AX539" i="7" s="1"/>
  <c r="AZ539" i="7" s="1"/>
  <c r="AS542" i="7"/>
  <c r="AU542" i="7"/>
  <c r="AT542" i="7"/>
  <c r="AW542" i="7" s="1"/>
  <c r="AX542" i="7" s="1"/>
  <c r="AZ542" i="7" s="1"/>
  <c r="AS545" i="7"/>
  <c r="AU545" i="7"/>
  <c r="AT545" i="7"/>
  <c r="AW545" i="7" s="1"/>
  <c r="AX545" i="7" s="1"/>
  <c r="AZ545" i="7" s="1"/>
  <c r="AS548" i="7"/>
  <c r="AU548" i="7"/>
  <c r="AT548" i="7"/>
  <c r="AW548" i="7" s="1"/>
  <c r="AX548" i="7" s="1"/>
  <c r="AZ548" i="7" s="1"/>
  <c r="AS551" i="7"/>
  <c r="AU551" i="7"/>
  <c r="AT551" i="7"/>
  <c r="AW551" i="7" s="1"/>
  <c r="AX551" i="7" s="1"/>
  <c r="AZ551" i="7" s="1"/>
  <c r="AJ266" i="7"/>
  <c r="AK266" i="7"/>
  <c r="AN266" i="7" s="1"/>
  <c r="AO266" i="7" s="1"/>
  <c r="AL266" i="7"/>
  <c r="AM266" i="7" s="1"/>
  <c r="AJ344" i="7"/>
  <c r="AK344" i="7"/>
  <c r="AN344" i="7" s="1"/>
  <c r="AO344" i="7" s="1"/>
  <c r="AL344" i="7"/>
  <c r="AJ250" i="7"/>
  <c r="AK250" i="7"/>
  <c r="AN250" i="7" s="1"/>
  <c r="AO250" i="7" s="1"/>
  <c r="AL250" i="7"/>
  <c r="AJ278" i="7"/>
  <c r="AK278" i="7"/>
  <c r="AN278" i="7" s="1"/>
  <c r="AO278" i="7" s="1"/>
  <c r="AL278" i="7"/>
  <c r="AJ330" i="7"/>
  <c r="AK330" i="7"/>
  <c r="AN330" i="7" s="1"/>
  <c r="AO330" i="7" s="1"/>
  <c r="AL330" i="7"/>
  <c r="AJ217" i="7"/>
  <c r="AK217" i="7"/>
  <c r="AN217" i="7" s="1"/>
  <c r="AO217" i="7" s="1"/>
  <c r="AL217" i="7"/>
  <c r="AJ272" i="7"/>
  <c r="AK272" i="7"/>
  <c r="AN272" i="7" s="1"/>
  <c r="AO272" i="7" s="1"/>
  <c r="AL272" i="7"/>
  <c r="AJ300" i="7"/>
  <c r="AK300" i="7"/>
  <c r="AN300" i="7" s="1"/>
  <c r="AO300" i="7" s="1"/>
  <c r="AL300" i="7"/>
  <c r="AM300" i="7" s="1"/>
  <c r="AJ355" i="7"/>
  <c r="AK355" i="7"/>
  <c r="AN355" i="7" s="1"/>
  <c r="AO355" i="7" s="1"/>
  <c r="AL355" i="7"/>
  <c r="AJ318" i="7"/>
  <c r="AK318" i="7"/>
  <c r="AN318" i="7" s="1"/>
  <c r="AO318" i="7" s="1"/>
  <c r="AL318" i="7"/>
  <c r="AM318" i="7" s="1"/>
  <c r="AJ288" i="7"/>
  <c r="AK288" i="7"/>
  <c r="AN288" i="7" s="1"/>
  <c r="AO288" i="7" s="1"/>
  <c r="AL288" i="7"/>
  <c r="AJ241" i="7"/>
  <c r="AK241" i="7"/>
  <c r="AN241" i="7" s="1"/>
  <c r="AO241" i="7" s="1"/>
  <c r="AL241" i="7"/>
  <c r="AJ230" i="7"/>
  <c r="AK230" i="7"/>
  <c r="AN230" i="7" s="1"/>
  <c r="AO230" i="7" s="1"/>
  <c r="AL230" i="7"/>
  <c r="AJ260" i="7"/>
  <c r="AK260" i="7"/>
  <c r="AN260" i="7" s="1"/>
  <c r="AO260" i="7" s="1"/>
  <c r="AL260" i="7"/>
  <c r="AJ313" i="7"/>
  <c r="AK313" i="7"/>
  <c r="AN313" i="7" s="1"/>
  <c r="AO313" i="7" s="1"/>
  <c r="AL313" i="7"/>
  <c r="AJ340" i="7"/>
  <c r="AK340" i="7"/>
  <c r="AN340" i="7" s="1"/>
  <c r="AO340" i="7" s="1"/>
  <c r="AL340" i="7"/>
  <c r="AJ254" i="7"/>
  <c r="AK254" i="7"/>
  <c r="AN254" i="7" s="1"/>
  <c r="AO254" i="7" s="1"/>
  <c r="AL254" i="7"/>
  <c r="AJ282" i="7"/>
  <c r="AK282" i="7"/>
  <c r="AN282" i="7" s="1"/>
  <c r="AO282" i="7" s="1"/>
  <c r="AL282" i="7"/>
  <c r="AJ338" i="7"/>
  <c r="AK338" i="7"/>
  <c r="AN338" i="7" s="1"/>
  <c r="AO338" i="7" s="1"/>
  <c r="AL338" i="7"/>
  <c r="AJ292" i="7"/>
  <c r="AK292" i="7"/>
  <c r="AN292" i="7" s="1"/>
  <c r="AO292" i="7" s="1"/>
  <c r="AL292" i="7"/>
  <c r="AJ346" i="7"/>
  <c r="AK346" i="7"/>
  <c r="AN346" i="7" s="1"/>
  <c r="AO346" i="7" s="1"/>
  <c r="AL346" i="7"/>
  <c r="AJ317" i="7"/>
  <c r="AK317" i="7"/>
  <c r="AN317" i="7" s="1"/>
  <c r="AO317" i="7" s="1"/>
  <c r="AL317" i="7"/>
  <c r="AJ247" i="7"/>
  <c r="AK247" i="7"/>
  <c r="AN247" i="7" s="1"/>
  <c r="AO247" i="7" s="1"/>
  <c r="AL247" i="7"/>
  <c r="AJ302" i="7"/>
  <c r="AK302" i="7"/>
  <c r="AN302" i="7" s="1"/>
  <c r="AO302" i="7" s="1"/>
  <c r="AL302" i="7"/>
  <c r="AJ356" i="7"/>
  <c r="AK356" i="7"/>
  <c r="AN356" i="7" s="1"/>
  <c r="AO356" i="7" s="1"/>
  <c r="AL356" i="7"/>
  <c r="AJ270" i="7"/>
  <c r="AK270" i="7"/>
  <c r="AN270" i="7" s="1"/>
  <c r="AO270" i="7" s="1"/>
  <c r="AL270" i="7"/>
  <c r="AM270" i="7" s="1"/>
  <c r="AJ326" i="7"/>
  <c r="AK326" i="7"/>
  <c r="AN326" i="7" s="1"/>
  <c r="AO326" i="7" s="1"/>
  <c r="AL326" i="7"/>
  <c r="AJ227" i="7"/>
  <c r="AK227" i="7"/>
  <c r="AN227" i="7" s="1"/>
  <c r="AO227" i="7" s="1"/>
  <c r="AL227" i="7"/>
  <c r="AM227" i="7" s="1"/>
  <c r="AJ257" i="7"/>
  <c r="AK257" i="7"/>
  <c r="AN257" i="7" s="1"/>
  <c r="AO257" i="7" s="1"/>
  <c r="AL257" i="7"/>
  <c r="AJ310" i="7"/>
  <c r="AK310" i="7"/>
  <c r="AN310" i="7" s="1"/>
  <c r="AO310" i="7" s="1"/>
  <c r="AL310" i="7"/>
  <c r="AJ337" i="7"/>
  <c r="AL337" i="7"/>
  <c r="AK337" i="7"/>
  <c r="AN337" i="7" s="1"/>
  <c r="AO337" i="7" s="1"/>
  <c r="AJ279" i="7"/>
  <c r="AK279" i="7"/>
  <c r="AN279" i="7" s="1"/>
  <c r="AO279" i="7" s="1"/>
  <c r="AL279" i="7"/>
  <c r="AJ335" i="7"/>
  <c r="AK335" i="7"/>
  <c r="AN335" i="7" s="1"/>
  <c r="AO335" i="7" s="1"/>
  <c r="AL335" i="7"/>
  <c r="AJ239" i="7"/>
  <c r="AK239" i="7"/>
  <c r="AN239" i="7" s="1"/>
  <c r="AO239" i="7" s="1"/>
  <c r="AL239" i="7"/>
  <c r="AJ269" i="7"/>
  <c r="AL269" i="7"/>
  <c r="AK269" i="7"/>
  <c r="AN269" i="7" s="1"/>
  <c r="AO269" i="7" s="1"/>
  <c r="AJ321" i="7"/>
  <c r="AK321" i="7"/>
  <c r="AN321" i="7" s="1"/>
  <c r="AO321" i="7" s="1"/>
  <c r="AL321" i="7"/>
  <c r="AJ349" i="7"/>
  <c r="AK349" i="7"/>
  <c r="AN349" i="7" s="1"/>
  <c r="AO349" i="7" s="1"/>
  <c r="AL349" i="7"/>
  <c r="AJ234" i="7"/>
  <c r="AK234" i="7"/>
  <c r="AN234" i="7" s="1"/>
  <c r="AO234" i="7" s="1"/>
  <c r="AL234" i="7"/>
  <c r="AM234" i="7" s="1"/>
  <c r="AJ264" i="7"/>
  <c r="AK264" i="7"/>
  <c r="AN264" i="7" s="1"/>
  <c r="AO264" i="7" s="1"/>
  <c r="AL264" i="7"/>
  <c r="AJ320" i="7"/>
  <c r="AK320" i="7"/>
  <c r="AN320" i="7" s="1"/>
  <c r="AO320" i="7" s="1"/>
  <c r="AL320" i="7"/>
  <c r="AM320" i="7" s="1"/>
  <c r="CL84" i="11"/>
  <c r="CN84" i="11" s="1"/>
  <c r="CV84" i="11" s="1"/>
  <c r="CL49" i="11"/>
  <c r="CN49" i="11" s="1"/>
  <c r="CL35" i="11"/>
  <c r="CN35" i="11" s="1"/>
  <c r="CQ35" i="11" s="1"/>
  <c r="CR35" i="11" s="1"/>
  <c r="CL18" i="11"/>
  <c r="CN18" i="11" s="1"/>
  <c r="CV18" i="11" s="1"/>
  <c r="CL172" i="11"/>
  <c r="CN172" i="11" s="1"/>
  <c r="CQ172" i="11" s="1"/>
  <c r="CR172" i="11" s="1"/>
  <c r="CM76" i="11"/>
  <c r="CO76" i="11" s="1"/>
  <c r="CW76" i="11" s="1"/>
  <c r="CM40" i="11"/>
  <c r="CO40" i="11" s="1"/>
  <c r="CM36" i="11"/>
  <c r="CO36" i="11" s="1"/>
  <c r="CM191" i="11"/>
  <c r="CO191" i="11" s="1"/>
  <c r="CS191" i="11" s="1"/>
  <c r="CT191" i="11" s="1"/>
  <c r="CM145" i="11"/>
  <c r="CO145" i="11" s="1"/>
  <c r="AJ201" i="7"/>
  <c r="AK201" i="7"/>
  <c r="AN201" i="7" s="1"/>
  <c r="AO201" i="7" s="1"/>
  <c r="AL201" i="7"/>
  <c r="AS360" i="7"/>
  <c r="AU360" i="7"/>
  <c r="AT360" i="7"/>
  <c r="AW360" i="7" s="1"/>
  <c r="AX360" i="7" s="1"/>
  <c r="AZ360" i="7" s="1"/>
  <c r="AS363" i="7"/>
  <c r="AU363" i="7"/>
  <c r="AT363" i="7"/>
  <c r="AW363" i="7" s="1"/>
  <c r="AX363" i="7" s="1"/>
  <c r="AZ363" i="7" s="1"/>
  <c r="AS366" i="7"/>
  <c r="AU366" i="7"/>
  <c r="AT366" i="7"/>
  <c r="AW366" i="7" s="1"/>
  <c r="AX366" i="7" s="1"/>
  <c r="AZ366" i="7" s="1"/>
  <c r="AS369" i="7"/>
  <c r="AU369" i="7"/>
  <c r="AT369" i="7"/>
  <c r="AW369" i="7" s="1"/>
  <c r="AX369" i="7" s="1"/>
  <c r="AZ369" i="7" s="1"/>
  <c r="AS372" i="7"/>
  <c r="AU372" i="7"/>
  <c r="AT372" i="7"/>
  <c r="AW372" i="7" s="1"/>
  <c r="AX372" i="7" s="1"/>
  <c r="AZ372" i="7" s="1"/>
  <c r="AS375" i="7"/>
  <c r="AU375" i="7"/>
  <c r="AT375" i="7"/>
  <c r="AW375" i="7" s="1"/>
  <c r="AX375" i="7" s="1"/>
  <c r="AZ375" i="7" s="1"/>
  <c r="AS378" i="7"/>
  <c r="AU378" i="7"/>
  <c r="AT378" i="7"/>
  <c r="AW378" i="7" s="1"/>
  <c r="AX378" i="7" s="1"/>
  <c r="AZ378" i="7" s="1"/>
  <c r="AS381" i="7"/>
  <c r="AU381" i="7"/>
  <c r="AT381" i="7"/>
  <c r="AW381" i="7" s="1"/>
  <c r="AX381" i="7" s="1"/>
  <c r="AZ381" i="7" s="1"/>
  <c r="AS384" i="7"/>
  <c r="AU384" i="7"/>
  <c r="AT384" i="7"/>
  <c r="AW384" i="7" s="1"/>
  <c r="AX384" i="7" s="1"/>
  <c r="AZ384" i="7" s="1"/>
  <c r="AS387" i="7"/>
  <c r="AU387" i="7"/>
  <c r="AT387" i="7"/>
  <c r="AW387" i="7" s="1"/>
  <c r="AX387" i="7" s="1"/>
  <c r="AZ387" i="7" s="1"/>
  <c r="AS390" i="7"/>
  <c r="AU390" i="7"/>
  <c r="AT390" i="7"/>
  <c r="AW390" i="7" s="1"/>
  <c r="AX390" i="7" s="1"/>
  <c r="AZ390" i="7" s="1"/>
  <c r="AS393" i="7"/>
  <c r="AU393" i="7"/>
  <c r="AT393" i="7"/>
  <c r="AW393" i="7" s="1"/>
  <c r="AX393" i="7" s="1"/>
  <c r="AZ393" i="7" s="1"/>
  <c r="AS396" i="7"/>
  <c r="AU396" i="7"/>
  <c r="AT396" i="7"/>
  <c r="AW396" i="7" s="1"/>
  <c r="AX396" i="7" s="1"/>
  <c r="AZ396" i="7" s="1"/>
  <c r="AS399" i="7"/>
  <c r="AU399" i="7"/>
  <c r="AT399" i="7"/>
  <c r="AW399" i="7" s="1"/>
  <c r="AX399" i="7" s="1"/>
  <c r="AZ399" i="7" s="1"/>
  <c r="AS402" i="7"/>
  <c r="AU402" i="7"/>
  <c r="AT402" i="7"/>
  <c r="AW402" i="7" s="1"/>
  <c r="AX402" i="7" s="1"/>
  <c r="AZ402" i="7" s="1"/>
  <c r="AS405" i="7"/>
  <c r="AU405" i="7"/>
  <c r="AT405" i="7"/>
  <c r="AW405" i="7" s="1"/>
  <c r="AX405" i="7" s="1"/>
  <c r="AZ405" i="7" s="1"/>
  <c r="AS408" i="7"/>
  <c r="AU408" i="7"/>
  <c r="AT408" i="7"/>
  <c r="AW408" i="7" s="1"/>
  <c r="AX408" i="7" s="1"/>
  <c r="AZ408" i="7" s="1"/>
  <c r="AS411" i="7"/>
  <c r="AU411" i="7"/>
  <c r="AT411" i="7"/>
  <c r="AW411" i="7" s="1"/>
  <c r="AX411" i="7" s="1"/>
  <c r="AZ411" i="7" s="1"/>
  <c r="AS414" i="7"/>
  <c r="AU414" i="7"/>
  <c r="AT414" i="7"/>
  <c r="AW414" i="7" s="1"/>
  <c r="AX414" i="7" s="1"/>
  <c r="AZ414" i="7" s="1"/>
  <c r="AS417" i="7"/>
  <c r="AU417" i="7"/>
  <c r="AT417" i="7"/>
  <c r="AW417" i="7" s="1"/>
  <c r="AX417" i="7" s="1"/>
  <c r="AZ417" i="7" s="1"/>
  <c r="AS420" i="7"/>
  <c r="AU420" i="7"/>
  <c r="AT420" i="7"/>
  <c r="AW420" i="7" s="1"/>
  <c r="AX420" i="7" s="1"/>
  <c r="AZ420" i="7" s="1"/>
  <c r="AS423" i="7"/>
  <c r="AU423" i="7"/>
  <c r="AT423" i="7"/>
  <c r="AW423" i="7" s="1"/>
  <c r="AX423" i="7" s="1"/>
  <c r="AZ423" i="7" s="1"/>
  <c r="AS426" i="7"/>
  <c r="AU426" i="7"/>
  <c r="AT426" i="7"/>
  <c r="AW426" i="7" s="1"/>
  <c r="AX426" i="7" s="1"/>
  <c r="AZ426" i="7" s="1"/>
  <c r="AS429" i="7"/>
  <c r="AU429" i="7"/>
  <c r="AT429" i="7"/>
  <c r="AW429" i="7" s="1"/>
  <c r="AX429" i="7" s="1"/>
  <c r="AZ429" i="7" s="1"/>
  <c r="AS432" i="7"/>
  <c r="AU432" i="7"/>
  <c r="AT432" i="7"/>
  <c r="AW432" i="7" s="1"/>
  <c r="AX432" i="7" s="1"/>
  <c r="AZ432" i="7" s="1"/>
  <c r="AS435" i="7"/>
  <c r="AU435" i="7"/>
  <c r="AT435" i="7"/>
  <c r="AW435" i="7" s="1"/>
  <c r="AX435" i="7" s="1"/>
  <c r="AZ435" i="7" s="1"/>
  <c r="AS438" i="7"/>
  <c r="AU438" i="7"/>
  <c r="AT438" i="7"/>
  <c r="AW438" i="7" s="1"/>
  <c r="AX438" i="7" s="1"/>
  <c r="AZ438" i="7" s="1"/>
  <c r="AS441" i="7"/>
  <c r="AU441" i="7"/>
  <c r="AT441" i="7"/>
  <c r="AW441" i="7" s="1"/>
  <c r="AX441" i="7" s="1"/>
  <c r="AZ441" i="7" s="1"/>
  <c r="AS444" i="7"/>
  <c r="AU444" i="7"/>
  <c r="AT444" i="7"/>
  <c r="AW444" i="7" s="1"/>
  <c r="AX444" i="7" s="1"/>
  <c r="AZ444" i="7" s="1"/>
  <c r="AS447" i="7"/>
  <c r="AU447" i="7"/>
  <c r="AT447" i="7"/>
  <c r="AW447" i="7" s="1"/>
  <c r="AX447" i="7" s="1"/>
  <c r="AZ447" i="7" s="1"/>
  <c r="AS450" i="7"/>
  <c r="AU450" i="7"/>
  <c r="AT450" i="7"/>
  <c r="AW450" i="7" s="1"/>
  <c r="AX450" i="7" s="1"/>
  <c r="AZ450" i="7" s="1"/>
  <c r="AS453" i="7"/>
  <c r="AU453" i="7"/>
  <c r="AT453" i="7"/>
  <c r="AW453" i="7" s="1"/>
  <c r="AX453" i="7" s="1"/>
  <c r="AZ453" i="7" s="1"/>
  <c r="AS456" i="7"/>
  <c r="AU456" i="7"/>
  <c r="AT456" i="7"/>
  <c r="AW456" i="7" s="1"/>
  <c r="AX456" i="7" s="1"/>
  <c r="AZ456" i="7" s="1"/>
  <c r="AS459" i="7"/>
  <c r="AU459" i="7"/>
  <c r="AT459" i="7"/>
  <c r="AW459" i="7" s="1"/>
  <c r="AX459" i="7" s="1"/>
  <c r="AZ459" i="7" s="1"/>
  <c r="AS462" i="7"/>
  <c r="AU462" i="7"/>
  <c r="AT462" i="7"/>
  <c r="AW462" i="7" s="1"/>
  <c r="AX462" i="7" s="1"/>
  <c r="AZ462" i="7" s="1"/>
  <c r="AS465" i="7"/>
  <c r="AU465" i="7"/>
  <c r="AT465" i="7"/>
  <c r="AW465" i="7" s="1"/>
  <c r="AX465" i="7" s="1"/>
  <c r="AZ465" i="7" s="1"/>
  <c r="AS468" i="7"/>
  <c r="AU468" i="7"/>
  <c r="AT468" i="7"/>
  <c r="AW468" i="7" s="1"/>
  <c r="AX468" i="7" s="1"/>
  <c r="AZ468" i="7" s="1"/>
  <c r="AS471" i="7"/>
  <c r="AU471" i="7"/>
  <c r="AT471" i="7"/>
  <c r="AW471" i="7" s="1"/>
  <c r="AX471" i="7" s="1"/>
  <c r="AZ471" i="7" s="1"/>
  <c r="AS474" i="7"/>
  <c r="AU474" i="7"/>
  <c r="AT474" i="7"/>
  <c r="AW474" i="7" s="1"/>
  <c r="AX474" i="7" s="1"/>
  <c r="AZ474" i="7" s="1"/>
  <c r="AS477" i="7"/>
  <c r="AU477" i="7"/>
  <c r="AT477" i="7"/>
  <c r="AW477" i="7" s="1"/>
  <c r="AX477" i="7" s="1"/>
  <c r="AZ477" i="7" s="1"/>
  <c r="AS480" i="7"/>
  <c r="AU480" i="7"/>
  <c r="AT480" i="7"/>
  <c r="AW480" i="7" s="1"/>
  <c r="AX480" i="7" s="1"/>
  <c r="AZ480" i="7" s="1"/>
  <c r="AS483" i="7"/>
  <c r="AU483" i="7"/>
  <c r="AT483" i="7"/>
  <c r="AW483" i="7" s="1"/>
  <c r="AX483" i="7" s="1"/>
  <c r="AZ483" i="7" s="1"/>
  <c r="AS486" i="7"/>
  <c r="AU486" i="7"/>
  <c r="AT486" i="7"/>
  <c r="AW486" i="7" s="1"/>
  <c r="AX486" i="7" s="1"/>
  <c r="AZ486" i="7" s="1"/>
  <c r="AS489" i="7"/>
  <c r="AU489" i="7"/>
  <c r="AT489" i="7"/>
  <c r="AW489" i="7" s="1"/>
  <c r="AX489" i="7" s="1"/>
  <c r="AZ489" i="7" s="1"/>
  <c r="AS492" i="7"/>
  <c r="AU492" i="7"/>
  <c r="AT492" i="7"/>
  <c r="AW492" i="7" s="1"/>
  <c r="AX492" i="7" s="1"/>
  <c r="AZ492" i="7" s="1"/>
  <c r="AS495" i="7"/>
  <c r="AU495" i="7"/>
  <c r="AT495" i="7"/>
  <c r="AW495" i="7" s="1"/>
  <c r="AX495" i="7" s="1"/>
  <c r="AZ495" i="7" s="1"/>
  <c r="AS498" i="7"/>
  <c r="AU498" i="7"/>
  <c r="AT498" i="7"/>
  <c r="AW498" i="7" s="1"/>
  <c r="AX498" i="7" s="1"/>
  <c r="AZ498" i="7" s="1"/>
  <c r="AS501" i="7"/>
  <c r="AU501" i="7"/>
  <c r="AT501" i="7"/>
  <c r="AW501" i="7" s="1"/>
  <c r="AX501" i="7" s="1"/>
  <c r="AZ501" i="7" s="1"/>
  <c r="AS504" i="7"/>
  <c r="AU504" i="7"/>
  <c r="AT504" i="7"/>
  <c r="AW504" i="7" s="1"/>
  <c r="AX504" i="7" s="1"/>
  <c r="AZ504" i="7" s="1"/>
  <c r="AS507" i="7"/>
  <c r="AU507" i="7"/>
  <c r="AT507" i="7"/>
  <c r="AW507" i="7" s="1"/>
  <c r="AX507" i="7" s="1"/>
  <c r="AZ507" i="7" s="1"/>
  <c r="AS510" i="7"/>
  <c r="AU510" i="7"/>
  <c r="AT510" i="7"/>
  <c r="AW510" i="7" s="1"/>
  <c r="AX510" i="7" s="1"/>
  <c r="AZ510" i="7" s="1"/>
  <c r="AS513" i="7"/>
  <c r="AU513" i="7"/>
  <c r="AT513" i="7"/>
  <c r="AW513" i="7" s="1"/>
  <c r="AX513" i="7" s="1"/>
  <c r="AZ513" i="7" s="1"/>
  <c r="AS516" i="7"/>
  <c r="AU516" i="7"/>
  <c r="AT516" i="7"/>
  <c r="AW516" i="7" s="1"/>
  <c r="AX516" i="7" s="1"/>
  <c r="AZ516" i="7" s="1"/>
  <c r="AS519" i="7"/>
  <c r="AU519" i="7"/>
  <c r="AT519" i="7"/>
  <c r="AW519" i="7" s="1"/>
  <c r="AX519" i="7" s="1"/>
  <c r="AZ519" i="7" s="1"/>
  <c r="AS522" i="7"/>
  <c r="AU522" i="7"/>
  <c r="AT522" i="7"/>
  <c r="AW522" i="7" s="1"/>
  <c r="AX522" i="7" s="1"/>
  <c r="AZ522" i="7" s="1"/>
  <c r="AS525" i="7"/>
  <c r="AU525" i="7"/>
  <c r="AT525" i="7"/>
  <c r="AW525" i="7" s="1"/>
  <c r="AX525" i="7" s="1"/>
  <c r="AZ525" i="7" s="1"/>
  <c r="AS528" i="7"/>
  <c r="AU528" i="7"/>
  <c r="AT528" i="7"/>
  <c r="AW528" i="7" s="1"/>
  <c r="AX528" i="7" s="1"/>
  <c r="AZ528" i="7" s="1"/>
  <c r="AS531" i="7"/>
  <c r="AU531" i="7"/>
  <c r="AT531" i="7"/>
  <c r="AW531" i="7" s="1"/>
  <c r="AX531" i="7" s="1"/>
  <c r="AZ531" i="7" s="1"/>
  <c r="AS534" i="7"/>
  <c r="AU534" i="7"/>
  <c r="AT534" i="7"/>
  <c r="AW534" i="7" s="1"/>
  <c r="AX534" i="7" s="1"/>
  <c r="AZ534" i="7" s="1"/>
  <c r="AS537" i="7"/>
  <c r="AU537" i="7"/>
  <c r="AT537" i="7"/>
  <c r="AW537" i="7" s="1"/>
  <c r="AX537" i="7" s="1"/>
  <c r="AZ537" i="7" s="1"/>
  <c r="AS540" i="7"/>
  <c r="AU540" i="7"/>
  <c r="AT540" i="7"/>
  <c r="AW540" i="7" s="1"/>
  <c r="AX540" i="7" s="1"/>
  <c r="AZ540" i="7" s="1"/>
  <c r="AS543" i="7"/>
  <c r="AU543" i="7"/>
  <c r="AT543" i="7"/>
  <c r="AW543" i="7" s="1"/>
  <c r="AX543" i="7" s="1"/>
  <c r="AZ543" i="7" s="1"/>
  <c r="AS546" i="7"/>
  <c r="AU546" i="7"/>
  <c r="AT546" i="7"/>
  <c r="AW546" i="7" s="1"/>
  <c r="AX546" i="7" s="1"/>
  <c r="AZ546" i="7" s="1"/>
  <c r="AS549" i="7"/>
  <c r="AU549" i="7"/>
  <c r="AT549" i="7"/>
  <c r="AW549" i="7" s="1"/>
  <c r="AX549" i="7" s="1"/>
  <c r="AZ549" i="7" s="1"/>
  <c r="AJ232" i="7"/>
  <c r="AK232" i="7"/>
  <c r="AN232" i="7" s="1"/>
  <c r="AO232" i="7" s="1"/>
  <c r="AL232" i="7"/>
  <c r="AJ221" i="7"/>
  <c r="AK221" i="7"/>
  <c r="AN221" i="7" s="1"/>
  <c r="AO221" i="7" s="1"/>
  <c r="AL221" i="7"/>
  <c r="AJ251" i="7"/>
  <c r="AK251" i="7"/>
  <c r="AN251" i="7" s="1"/>
  <c r="AO251" i="7" s="1"/>
  <c r="AL251" i="7"/>
  <c r="AJ304" i="7"/>
  <c r="AK304" i="7"/>
  <c r="AN304" i="7" s="1"/>
  <c r="AO304" i="7" s="1"/>
  <c r="AL304" i="7"/>
  <c r="AJ331" i="7"/>
  <c r="AK331" i="7"/>
  <c r="AN331" i="7" s="1"/>
  <c r="AO331" i="7" s="1"/>
  <c r="AL331" i="7"/>
  <c r="AJ243" i="7"/>
  <c r="AK243" i="7"/>
  <c r="AN243" i="7" s="1"/>
  <c r="AO243" i="7" s="1"/>
  <c r="AL243" i="7"/>
  <c r="AJ273" i="7"/>
  <c r="AK273" i="7"/>
  <c r="AN273" i="7" s="1"/>
  <c r="AO273" i="7" s="1"/>
  <c r="AL273" i="7"/>
  <c r="AJ329" i="7"/>
  <c r="AK329" i="7"/>
  <c r="AN329" i="7" s="1"/>
  <c r="AO329" i="7" s="1"/>
  <c r="AL329" i="7"/>
  <c r="AJ236" i="7"/>
  <c r="AK236" i="7"/>
  <c r="AN236" i="7" s="1"/>
  <c r="AO236" i="7" s="1"/>
  <c r="AL236" i="7"/>
  <c r="AJ319" i="7"/>
  <c r="AK319" i="7"/>
  <c r="AN319" i="7" s="1"/>
  <c r="AO319" i="7" s="1"/>
  <c r="AL319" i="7"/>
  <c r="AJ274" i="7"/>
  <c r="AK274" i="7"/>
  <c r="AN274" i="7" s="1"/>
  <c r="AO274" i="7" s="1"/>
  <c r="AL274" i="7"/>
  <c r="AJ203" i="7"/>
  <c r="AK203" i="7"/>
  <c r="AN203" i="7" s="1"/>
  <c r="AO203" i="7" s="1"/>
  <c r="AL203" i="7"/>
  <c r="AJ231" i="7"/>
  <c r="AL231" i="7"/>
  <c r="AK231" i="7"/>
  <c r="AN231" i="7" s="1"/>
  <c r="AO231" i="7" s="1"/>
  <c r="AJ286" i="7"/>
  <c r="AK286" i="7"/>
  <c r="AN286" i="7" s="1"/>
  <c r="AO286" i="7" s="1"/>
  <c r="AL286" i="7"/>
  <c r="AJ314" i="7"/>
  <c r="AK314" i="7"/>
  <c r="AN314" i="7" s="1"/>
  <c r="AO314" i="7" s="1"/>
  <c r="AL314" i="7"/>
  <c r="AJ225" i="7"/>
  <c r="AK225" i="7"/>
  <c r="AN225" i="7" s="1"/>
  <c r="AO225" i="7" s="1"/>
  <c r="AL225" i="7"/>
  <c r="AJ255" i="7"/>
  <c r="AK255" i="7"/>
  <c r="AN255" i="7" s="1"/>
  <c r="AO255" i="7" s="1"/>
  <c r="AL255" i="7"/>
  <c r="AJ308" i="7"/>
  <c r="AK308" i="7"/>
  <c r="AN308" i="7" s="1"/>
  <c r="AO308" i="7" s="1"/>
  <c r="AL308" i="7"/>
  <c r="AJ209" i="7"/>
  <c r="AK209" i="7"/>
  <c r="AN209" i="7" s="1"/>
  <c r="AO209" i="7" s="1"/>
  <c r="AL209" i="7"/>
  <c r="AJ293" i="7"/>
  <c r="AK293" i="7"/>
  <c r="AN293" i="7" s="1"/>
  <c r="AO293" i="7" s="1"/>
  <c r="AL293" i="7"/>
  <c r="AJ261" i="7"/>
  <c r="AK261" i="7"/>
  <c r="AN261" i="7" s="1"/>
  <c r="AO261" i="7" s="1"/>
  <c r="AL261" i="7"/>
  <c r="AJ218" i="7"/>
  <c r="AK218" i="7"/>
  <c r="AN218" i="7" s="1"/>
  <c r="AO218" i="7" s="1"/>
  <c r="AL218" i="7"/>
  <c r="AJ248" i="7"/>
  <c r="AK248" i="7"/>
  <c r="AN248" i="7" s="1"/>
  <c r="AO248" i="7" s="1"/>
  <c r="AL248" i="7"/>
  <c r="AJ327" i="7"/>
  <c r="AK327" i="7"/>
  <c r="AN327" i="7" s="1"/>
  <c r="AO327" i="7" s="1"/>
  <c r="AL327" i="7"/>
  <c r="AJ357" i="7"/>
  <c r="AK357" i="7"/>
  <c r="AN357" i="7" s="1"/>
  <c r="AO357" i="7" s="1"/>
  <c r="AL357" i="7"/>
  <c r="AJ297" i="7"/>
  <c r="AK297" i="7"/>
  <c r="AN297" i="7" s="1"/>
  <c r="AO297" i="7" s="1"/>
  <c r="AL297" i="7"/>
  <c r="AJ351" i="7"/>
  <c r="AK351" i="7"/>
  <c r="AN351" i="7" s="1"/>
  <c r="AO351" i="7" s="1"/>
  <c r="AL351" i="7"/>
  <c r="AJ228" i="7"/>
  <c r="AK228" i="7"/>
  <c r="AN228" i="7" s="1"/>
  <c r="AO228" i="7" s="1"/>
  <c r="AL228" i="7"/>
  <c r="AJ283" i="7"/>
  <c r="AK283" i="7"/>
  <c r="AN283" i="7" s="1"/>
  <c r="AO283" i="7" s="1"/>
  <c r="AL283" i="7"/>
  <c r="AJ311" i="7"/>
  <c r="AK311" i="7"/>
  <c r="AN311" i="7" s="1"/>
  <c r="AO311" i="7" s="1"/>
  <c r="AL311" i="7"/>
  <c r="AJ223" i="7"/>
  <c r="AK223" i="7"/>
  <c r="AN223" i="7" s="1"/>
  <c r="AO223" i="7" s="1"/>
  <c r="AL223" i="7"/>
  <c r="AJ306" i="7"/>
  <c r="AK306" i="7"/>
  <c r="AN306" i="7" s="1"/>
  <c r="AO306" i="7" s="1"/>
  <c r="AL306" i="7"/>
  <c r="AJ212" i="7"/>
  <c r="AK212" i="7"/>
  <c r="AN212" i="7" s="1"/>
  <c r="AO212" i="7" s="1"/>
  <c r="AL212" i="7"/>
  <c r="AJ240" i="7"/>
  <c r="AL240" i="7"/>
  <c r="AK240" i="7"/>
  <c r="AN240" i="7" s="1"/>
  <c r="AO240" i="7" s="1"/>
  <c r="AJ295" i="7"/>
  <c r="AK295" i="7"/>
  <c r="AN295" i="7" s="1"/>
  <c r="AO295" i="7" s="1"/>
  <c r="AL295" i="7"/>
  <c r="AJ322" i="7"/>
  <c r="AK322" i="7"/>
  <c r="AN322" i="7" s="1"/>
  <c r="AO322" i="7" s="1"/>
  <c r="AL322" i="7"/>
  <c r="AJ207" i="7"/>
  <c r="AK207" i="7"/>
  <c r="AN207" i="7" s="1"/>
  <c r="AO207" i="7" s="1"/>
  <c r="AL207" i="7"/>
  <c r="AJ235" i="7"/>
  <c r="AK235" i="7"/>
  <c r="AN235" i="7" s="1"/>
  <c r="AO235" i="7" s="1"/>
  <c r="AL235" i="7"/>
  <c r="AJ290" i="7"/>
  <c r="AK290" i="7"/>
  <c r="AN290" i="7" s="1"/>
  <c r="AO290" i="7" s="1"/>
  <c r="AL290" i="7"/>
  <c r="AJ347" i="7"/>
  <c r="AK347" i="7"/>
  <c r="AN347" i="7" s="1"/>
  <c r="AO347" i="7" s="1"/>
  <c r="AL347" i="7"/>
  <c r="CM98" i="11"/>
  <c r="CO98" i="11" s="1"/>
  <c r="CS98" i="11" s="1"/>
  <c r="CT98" i="11" s="1"/>
  <c r="AM22" i="7"/>
  <c r="AM191" i="7"/>
  <c r="AM171" i="7"/>
  <c r="AM36" i="7"/>
  <c r="AM3" i="7"/>
  <c r="AM33" i="7"/>
  <c r="AM141" i="7"/>
  <c r="AM159" i="7"/>
  <c r="AM194" i="7"/>
  <c r="CW23" i="11"/>
  <c r="CS23" i="11"/>
  <c r="CT23" i="11" s="1"/>
  <c r="CW171" i="11"/>
  <c r="CS171" i="11"/>
  <c r="CT171" i="11" s="1"/>
  <c r="CW91" i="11"/>
  <c r="CS91" i="11"/>
  <c r="CT91" i="11" s="1"/>
  <c r="CX86" i="11"/>
  <c r="CV86" i="11"/>
  <c r="CQ86" i="11"/>
  <c r="CR86" i="11" s="1"/>
  <c r="BB108" i="7"/>
  <c r="BC108" i="7"/>
  <c r="BF108" i="7" s="1"/>
  <c r="BG108" i="7" s="1"/>
  <c r="BD108" i="7"/>
  <c r="CW50" i="11"/>
  <c r="CS50" i="11"/>
  <c r="CT50" i="11" s="1"/>
  <c r="BB56" i="7"/>
  <c r="BC56" i="7"/>
  <c r="BF56" i="7" s="1"/>
  <c r="BG56" i="7" s="1"/>
  <c r="BD56" i="7"/>
  <c r="CW73" i="11"/>
  <c r="CS73" i="11"/>
  <c r="CT73" i="11" s="1"/>
  <c r="BB135" i="7"/>
  <c r="BC135" i="7"/>
  <c r="BF135" i="7" s="1"/>
  <c r="BG135" i="7" s="1"/>
  <c r="BD135" i="7"/>
  <c r="CX174" i="11"/>
  <c r="CV174" i="11"/>
  <c r="CQ174" i="11"/>
  <c r="CR174" i="11" s="1"/>
  <c r="BB107" i="7"/>
  <c r="BC107" i="7"/>
  <c r="BF107" i="7" s="1"/>
  <c r="BG107" i="7" s="1"/>
  <c r="BD107" i="7"/>
  <c r="CW160" i="11"/>
  <c r="CS160" i="11"/>
  <c r="CT160" i="11" s="1"/>
  <c r="CW85" i="11"/>
  <c r="CS85" i="11"/>
  <c r="CT85" i="11" s="1"/>
  <c r="CX33" i="11"/>
  <c r="CV33" i="11"/>
  <c r="CQ33" i="11"/>
  <c r="CR33" i="11" s="1"/>
  <c r="CW26" i="11"/>
  <c r="CS26" i="11"/>
  <c r="CT26" i="11" s="1"/>
  <c r="CW32" i="11"/>
  <c r="CS32" i="11"/>
  <c r="CT32" i="11" s="1"/>
  <c r="CX54" i="11"/>
  <c r="CV54" i="11"/>
  <c r="CQ54" i="11"/>
  <c r="CR54" i="11" s="1"/>
  <c r="CX60" i="11"/>
  <c r="CV60" i="11"/>
  <c r="CQ60" i="11"/>
  <c r="CR60" i="11" s="1"/>
  <c r="CW180" i="11"/>
  <c r="CS180" i="11"/>
  <c r="CT180" i="11" s="1"/>
  <c r="CW59" i="11"/>
  <c r="CS59" i="11"/>
  <c r="CT59" i="11" s="1"/>
  <c r="CW169" i="11"/>
  <c r="CS169" i="11"/>
  <c r="CT169" i="11" s="1"/>
  <c r="CX77" i="11"/>
  <c r="CV77" i="11"/>
  <c r="CQ77" i="11"/>
  <c r="CR77" i="11" s="1"/>
  <c r="CX68" i="11"/>
  <c r="CV68" i="11"/>
  <c r="CQ68" i="11"/>
  <c r="CR68" i="11" s="1"/>
  <c r="CX5" i="11"/>
  <c r="CV5" i="11"/>
  <c r="CQ5" i="11"/>
  <c r="CR5" i="11" s="1"/>
  <c r="CX39" i="11"/>
  <c r="CV39" i="11"/>
  <c r="CQ39" i="11"/>
  <c r="CR39" i="11" s="1"/>
  <c r="CX113" i="11"/>
  <c r="CV113" i="11"/>
  <c r="CQ113" i="11"/>
  <c r="CR113" i="11" s="1"/>
  <c r="CX31" i="11"/>
  <c r="CV31" i="11"/>
  <c r="CQ31" i="11"/>
  <c r="CR31" i="11" s="1"/>
  <c r="CX109" i="11"/>
  <c r="CV109" i="11"/>
  <c r="CQ109" i="11"/>
  <c r="CR109" i="11" s="1"/>
  <c r="CX80" i="11"/>
  <c r="CV80" i="11"/>
  <c r="CQ80" i="11"/>
  <c r="CR80" i="11" s="1"/>
  <c r="CX149" i="11"/>
  <c r="CV149" i="11"/>
  <c r="CQ149" i="11"/>
  <c r="CR149" i="11" s="1"/>
  <c r="CX35" i="11"/>
  <c r="CX18" i="11"/>
  <c r="CV172" i="11"/>
  <c r="CW51" i="11"/>
  <c r="CS51" i="11"/>
  <c r="CT51" i="11" s="1"/>
  <c r="CW44" i="11"/>
  <c r="CS44" i="11"/>
  <c r="CT44" i="11" s="1"/>
  <c r="CW38" i="11"/>
  <c r="CS38" i="11"/>
  <c r="CT38" i="11" s="1"/>
  <c r="CW107" i="11"/>
  <c r="CS107" i="11"/>
  <c r="CT107" i="11" s="1"/>
  <c r="CW138" i="11"/>
  <c r="CS138" i="11"/>
  <c r="CT138" i="11" s="1"/>
  <c r="CW55" i="11"/>
  <c r="CS55" i="11"/>
  <c r="CT55" i="11" s="1"/>
  <c r="CW83" i="11"/>
  <c r="CS83" i="11"/>
  <c r="CT83" i="11" s="1"/>
  <c r="CW176" i="11"/>
  <c r="CS176" i="11"/>
  <c r="CT176" i="11" s="1"/>
  <c r="AP36" i="7"/>
  <c r="AQ36" i="7"/>
  <c r="CW199" i="11"/>
  <c r="CS199" i="11"/>
  <c r="CT199" i="11" s="1"/>
  <c r="CX119" i="11"/>
  <c r="CV119" i="11"/>
  <c r="CQ119" i="11"/>
  <c r="CR119" i="11" s="1"/>
  <c r="CX30" i="11"/>
  <c r="CV30" i="11"/>
  <c r="CQ30" i="11"/>
  <c r="CR30" i="11" s="1"/>
  <c r="CW174" i="11"/>
  <c r="CS174" i="11"/>
  <c r="CT174" i="11" s="1"/>
  <c r="BB19" i="7"/>
  <c r="BC19" i="7"/>
  <c r="BF19" i="7" s="1"/>
  <c r="BG19" i="7" s="1"/>
  <c r="BD19" i="7"/>
  <c r="CW33" i="11"/>
  <c r="CS33" i="11"/>
  <c r="CT33" i="11" s="1"/>
  <c r="CX165" i="11"/>
  <c r="CV165" i="11"/>
  <c r="CQ165" i="11"/>
  <c r="CR165" i="11" s="1"/>
  <c r="CX167" i="11"/>
  <c r="CV167" i="11"/>
  <c r="CQ167" i="11"/>
  <c r="CR167" i="11" s="1"/>
  <c r="CX196" i="11"/>
  <c r="CV196" i="11"/>
  <c r="CQ196" i="11"/>
  <c r="CR196" i="11" s="1"/>
  <c r="CX154" i="11"/>
  <c r="CV154" i="11"/>
  <c r="CQ154" i="11"/>
  <c r="CR154" i="11" s="1"/>
  <c r="CW54" i="11"/>
  <c r="CS54" i="11"/>
  <c r="CT54" i="11" s="1"/>
  <c r="CW60" i="11"/>
  <c r="CS60" i="11"/>
  <c r="CT60" i="11" s="1"/>
  <c r="CX29" i="11"/>
  <c r="CV29" i="11"/>
  <c r="CQ29" i="11"/>
  <c r="CR29" i="11" s="1"/>
  <c r="CX87" i="11"/>
  <c r="CV87" i="11"/>
  <c r="CQ87" i="11"/>
  <c r="CR87" i="11" s="1"/>
  <c r="CX98" i="11"/>
  <c r="CV98" i="11"/>
  <c r="CQ98" i="11"/>
  <c r="CR98" i="11" s="1"/>
  <c r="CW98" i="11"/>
  <c r="CX14" i="11"/>
  <c r="CV14" i="11"/>
  <c r="CQ14" i="11"/>
  <c r="CR14" i="11" s="1"/>
  <c r="CX177" i="11"/>
  <c r="CV177" i="11"/>
  <c r="CQ177" i="11"/>
  <c r="CR177" i="11" s="1"/>
  <c r="CX49" i="11"/>
  <c r="CV49" i="11"/>
  <c r="CQ49" i="11"/>
  <c r="CR49" i="11" s="1"/>
  <c r="BB134" i="7"/>
  <c r="BC134" i="7"/>
  <c r="BF134" i="7" s="1"/>
  <c r="BG134" i="7" s="1"/>
  <c r="BD134" i="7"/>
  <c r="CX89" i="11"/>
  <c r="CV89" i="11"/>
  <c r="CQ89" i="11"/>
  <c r="CR89" i="11" s="1"/>
  <c r="CX132" i="11"/>
  <c r="CV132" i="11"/>
  <c r="CQ132" i="11"/>
  <c r="CR132" i="11" s="1"/>
  <c r="CX148" i="11"/>
  <c r="CV148" i="11"/>
  <c r="CQ148" i="11"/>
  <c r="CR148" i="11" s="1"/>
  <c r="CX198" i="11"/>
  <c r="CV198" i="11"/>
  <c r="CQ198" i="11"/>
  <c r="CR198" i="11" s="1"/>
  <c r="CW129" i="11"/>
  <c r="CS129" i="11"/>
  <c r="CT129" i="11" s="1"/>
  <c r="CW186" i="11"/>
  <c r="CS186" i="11"/>
  <c r="CT186" i="11" s="1"/>
  <c r="CW130" i="11"/>
  <c r="CS130" i="11"/>
  <c r="CT130" i="11" s="1"/>
  <c r="CW184" i="11"/>
  <c r="CS184" i="11"/>
  <c r="CT184" i="11" s="1"/>
  <c r="CW47" i="11"/>
  <c r="CS47" i="11"/>
  <c r="CT47" i="11" s="1"/>
  <c r="CW13" i="11"/>
  <c r="CS13" i="11"/>
  <c r="CT13" i="11" s="1"/>
  <c r="CW117" i="11"/>
  <c r="CS117" i="11"/>
  <c r="CT117" i="11" s="1"/>
  <c r="CW197" i="11"/>
  <c r="CS197" i="11"/>
  <c r="CT197" i="11" s="1"/>
  <c r="CW112" i="11"/>
  <c r="CS112" i="11"/>
  <c r="CT112" i="11" s="1"/>
  <c r="CW71" i="11"/>
  <c r="CS71" i="11"/>
  <c r="CT71" i="11" s="1"/>
  <c r="CW162" i="11"/>
  <c r="CS162" i="11"/>
  <c r="CT162" i="11" s="1"/>
  <c r="AP3" i="7"/>
  <c r="AQ3" i="7"/>
  <c r="CX199" i="11"/>
  <c r="CV199" i="11"/>
  <c r="CQ199" i="11"/>
  <c r="CR199" i="11" s="1"/>
  <c r="CW9" i="11"/>
  <c r="CS9" i="11"/>
  <c r="CT9" i="11" s="1"/>
  <c r="CW86" i="11"/>
  <c r="CS86" i="11"/>
  <c r="CT86" i="11" s="1"/>
  <c r="BB144" i="7"/>
  <c r="BC144" i="7"/>
  <c r="BF144" i="7" s="1"/>
  <c r="BG144" i="7" s="1"/>
  <c r="BD144" i="7"/>
  <c r="CX9" i="11"/>
  <c r="CV9" i="11"/>
  <c r="CQ9" i="11"/>
  <c r="CR9" i="11" s="1"/>
  <c r="CW119" i="11"/>
  <c r="CS119" i="11"/>
  <c r="CT119" i="11" s="1"/>
  <c r="CX23" i="11"/>
  <c r="CV23" i="11"/>
  <c r="CQ23" i="11"/>
  <c r="CR23" i="11" s="1"/>
  <c r="CX171" i="11"/>
  <c r="CV171" i="11"/>
  <c r="CQ171" i="11"/>
  <c r="CR171" i="11" s="1"/>
  <c r="CX91" i="11"/>
  <c r="CV91" i="11"/>
  <c r="CQ91" i="11"/>
  <c r="CR91" i="11" s="1"/>
  <c r="CX50" i="11"/>
  <c r="CV50" i="11"/>
  <c r="CQ50" i="11"/>
  <c r="CR50" i="11" s="1"/>
  <c r="CX73" i="11"/>
  <c r="CV73" i="11"/>
  <c r="CQ73" i="11"/>
  <c r="CR73" i="11" s="1"/>
  <c r="BB90" i="7"/>
  <c r="BD90" i="7"/>
  <c r="BC90" i="7"/>
  <c r="BF90" i="7" s="1"/>
  <c r="BG90" i="7" s="1"/>
  <c r="CW30" i="11"/>
  <c r="CS30" i="11"/>
  <c r="CT30" i="11" s="1"/>
  <c r="CX160" i="11"/>
  <c r="CV160" i="11"/>
  <c r="CQ160" i="11"/>
  <c r="CR160" i="11" s="1"/>
  <c r="CX85" i="11"/>
  <c r="CV85" i="11"/>
  <c r="CQ85" i="11"/>
  <c r="CR85" i="11" s="1"/>
  <c r="CW165" i="11"/>
  <c r="CS165" i="11"/>
  <c r="CT165" i="11" s="1"/>
  <c r="CW167" i="11"/>
  <c r="CS167" i="11"/>
  <c r="CT167" i="11" s="1"/>
  <c r="CX26" i="11"/>
  <c r="CV26" i="11"/>
  <c r="CQ26" i="11"/>
  <c r="CR26" i="11" s="1"/>
  <c r="CW196" i="11"/>
  <c r="CS196" i="11"/>
  <c r="CT196" i="11" s="1"/>
  <c r="CW154" i="11"/>
  <c r="CS154" i="11"/>
  <c r="CT154" i="11" s="1"/>
  <c r="CX32" i="11"/>
  <c r="CV32" i="11"/>
  <c r="CQ32" i="11"/>
  <c r="CR32" i="11" s="1"/>
  <c r="CW29" i="11"/>
  <c r="CS29" i="11"/>
  <c r="CT29" i="11" s="1"/>
  <c r="CX180" i="11"/>
  <c r="CV180" i="11"/>
  <c r="CQ180" i="11"/>
  <c r="CR180" i="11" s="1"/>
  <c r="CX59" i="11"/>
  <c r="CV59" i="11"/>
  <c r="CQ59" i="11"/>
  <c r="CR59" i="11" s="1"/>
  <c r="CV52" i="11"/>
  <c r="CQ52" i="11"/>
  <c r="CR52" i="11" s="1"/>
  <c r="CV24" i="11"/>
  <c r="CQ24" i="11"/>
  <c r="CR24" i="11" s="1"/>
  <c r="CX169" i="11"/>
  <c r="CV169" i="11"/>
  <c r="CQ169" i="11"/>
  <c r="CR169" i="11" s="1"/>
  <c r="CX72" i="11"/>
  <c r="CV72" i="11"/>
  <c r="CQ72" i="11"/>
  <c r="CR72" i="11" s="1"/>
  <c r="CX92" i="11"/>
  <c r="CV92" i="11"/>
  <c r="CQ92" i="11"/>
  <c r="CR92" i="11" s="1"/>
  <c r="CX104" i="11"/>
  <c r="CV104" i="11"/>
  <c r="CQ104" i="11"/>
  <c r="CR104" i="11" s="1"/>
  <c r="CX82" i="11"/>
  <c r="CV82" i="11"/>
  <c r="CQ82" i="11"/>
  <c r="CR82" i="11" s="1"/>
  <c r="CX131" i="11"/>
  <c r="CV131" i="11"/>
  <c r="CQ131" i="11"/>
  <c r="CR131" i="11" s="1"/>
  <c r="CX153" i="11"/>
  <c r="CV153" i="11"/>
  <c r="CQ153" i="11"/>
  <c r="CR153" i="11" s="1"/>
  <c r="CX121" i="11"/>
  <c r="CV121" i="11"/>
  <c r="CQ121" i="11"/>
  <c r="CR121" i="11" s="1"/>
  <c r="CX16" i="11"/>
  <c r="CV16" i="11"/>
  <c r="CQ16" i="11"/>
  <c r="CR16" i="11" s="1"/>
  <c r="BB94" i="7"/>
  <c r="BC94" i="7"/>
  <c r="BF94" i="7" s="1"/>
  <c r="BG94" i="7" s="1"/>
  <c r="BD94" i="7"/>
  <c r="CW40" i="11"/>
  <c r="CS40" i="11"/>
  <c r="CT40" i="11" s="1"/>
  <c r="CW36" i="11"/>
  <c r="CS36" i="11"/>
  <c r="CT36" i="11" s="1"/>
  <c r="CW66" i="11"/>
  <c r="CS66" i="11"/>
  <c r="CT66" i="11" s="1"/>
  <c r="BL95" i="7"/>
  <c r="BI95" i="7"/>
  <c r="AS23" i="7"/>
  <c r="AU23" i="7"/>
  <c r="AT23" i="7"/>
  <c r="AW23" i="7" s="1"/>
  <c r="AX23" i="7" s="1"/>
  <c r="AZ23" i="7" s="1"/>
  <c r="AS70" i="7"/>
  <c r="AT70" i="7"/>
  <c r="AW70" i="7" s="1"/>
  <c r="AX70" i="7" s="1"/>
  <c r="AZ70" i="7" s="1"/>
  <c r="AU70" i="7"/>
  <c r="AS11" i="7"/>
  <c r="AT11" i="7"/>
  <c r="AW11" i="7" s="1"/>
  <c r="AX11" i="7" s="1"/>
  <c r="AZ11" i="7" s="1"/>
  <c r="AU11" i="7"/>
  <c r="AS127" i="7"/>
  <c r="AT127" i="7"/>
  <c r="AW127" i="7" s="1"/>
  <c r="AX127" i="7" s="1"/>
  <c r="AZ127" i="7" s="1"/>
  <c r="AU127" i="7"/>
  <c r="AS14" i="7"/>
  <c r="AT14" i="7"/>
  <c r="AW14" i="7" s="1"/>
  <c r="AX14" i="7" s="1"/>
  <c r="AZ14" i="7" s="1"/>
  <c r="AU14" i="7"/>
  <c r="CK74" i="11"/>
  <c r="CJ74" i="11"/>
  <c r="CI74" i="11"/>
  <c r="CH74" i="11"/>
  <c r="CG74" i="11"/>
  <c r="CF74" i="11"/>
  <c r="CD74" i="11"/>
  <c r="CK21" i="11"/>
  <c r="CJ21" i="11"/>
  <c r="CI21" i="11"/>
  <c r="CH21" i="11"/>
  <c r="CG21" i="11"/>
  <c r="CF21" i="11"/>
  <c r="CD21" i="11"/>
  <c r="CX184" i="11"/>
  <c r="CV184" i="11"/>
  <c r="CQ184" i="11"/>
  <c r="CR184" i="11" s="1"/>
  <c r="CX47" i="11"/>
  <c r="CV47" i="11"/>
  <c r="CQ47" i="11"/>
  <c r="CR47" i="11" s="1"/>
  <c r="AS113" i="7"/>
  <c r="AT113" i="7"/>
  <c r="AW113" i="7" s="1"/>
  <c r="AX113" i="7" s="1"/>
  <c r="AZ113" i="7" s="1"/>
  <c r="AU113" i="7"/>
  <c r="AS199" i="7"/>
  <c r="AT199" i="7"/>
  <c r="AW199" i="7" s="1"/>
  <c r="AX199" i="7" s="1"/>
  <c r="AZ199" i="7" s="1"/>
  <c r="AU199" i="7"/>
  <c r="AS20" i="7"/>
  <c r="AU20" i="7"/>
  <c r="AT20" i="7"/>
  <c r="AW20" i="7" s="1"/>
  <c r="AX20" i="7" s="1"/>
  <c r="AZ20" i="7" s="1"/>
  <c r="AS156" i="7"/>
  <c r="AT156" i="7"/>
  <c r="AW156" i="7" s="1"/>
  <c r="AX156" i="7" s="1"/>
  <c r="AZ156" i="7" s="1"/>
  <c r="AU156" i="7"/>
  <c r="AS85" i="7"/>
  <c r="AU85" i="7"/>
  <c r="AT85" i="7"/>
  <c r="AW85" i="7" s="1"/>
  <c r="AX85" i="7" s="1"/>
  <c r="AZ85" i="7" s="1"/>
  <c r="AS16" i="7"/>
  <c r="AU16" i="7"/>
  <c r="AT16" i="7"/>
  <c r="AW16" i="7" s="1"/>
  <c r="AX16" i="7" s="1"/>
  <c r="AZ16" i="7" s="1"/>
  <c r="AS185" i="7"/>
  <c r="AU185" i="7"/>
  <c r="AT185" i="7"/>
  <c r="AW185" i="7" s="1"/>
  <c r="AX185" i="7" s="1"/>
  <c r="AZ185" i="7" s="1"/>
  <c r="AS130" i="7"/>
  <c r="AT130" i="7"/>
  <c r="AW130" i="7" s="1"/>
  <c r="AX130" i="7" s="1"/>
  <c r="AZ130" i="7" s="1"/>
  <c r="AU130" i="7"/>
  <c r="AS172" i="7"/>
  <c r="AT172" i="7"/>
  <c r="AW172" i="7" s="1"/>
  <c r="AX172" i="7" s="1"/>
  <c r="AZ172" i="7" s="1"/>
  <c r="AU172" i="7"/>
  <c r="AS54" i="7"/>
  <c r="AU54" i="7"/>
  <c r="AT54" i="7"/>
  <c r="AW54" i="7" s="1"/>
  <c r="AX54" i="7" s="1"/>
  <c r="AZ54" i="7" s="1"/>
  <c r="CX11" i="11"/>
  <c r="CV11" i="11"/>
  <c r="CQ11" i="11"/>
  <c r="CR11" i="11" s="1"/>
  <c r="CX129" i="11"/>
  <c r="CV129" i="11"/>
  <c r="CQ129" i="11"/>
  <c r="CR129" i="11" s="1"/>
  <c r="CW39" i="11"/>
  <c r="CS39" i="11"/>
  <c r="CT39" i="11" s="1"/>
  <c r="AS98" i="7"/>
  <c r="AU98" i="7"/>
  <c r="AT98" i="7"/>
  <c r="AW98" i="7" s="1"/>
  <c r="AX98" i="7" s="1"/>
  <c r="AZ98" i="7" s="1"/>
  <c r="CX51" i="11"/>
  <c r="CV51" i="11"/>
  <c r="CQ51" i="11"/>
  <c r="CR51" i="11" s="1"/>
  <c r="CX40" i="11"/>
  <c r="CV40" i="11"/>
  <c r="CQ40" i="11"/>
  <c r="CR40" i="11" s="1"/>
  <c r="CX44" i="11"/>
  <c r="CV44" i="11"/>
  <c r="CQ44" i="11"/>
  <c r="CR44" i="11" s="1"/>
  <c r="CW72" i="11"/>
  <c r="CS72" i="11"/>
  <c r="CT72" i="11" s="1"/>
  <c r="CX38" i="11"/>
  <c r="CV38" i="11"/>
  <c r="CQ38" i="11"/>
  <c r="CR38" i="11" s="1"/>
  <c r="AS79" i="7"/>
  <c r="AU79" i="7"/>
  <c r="AT79" i="7"/>
  <c r="AW79" i="7" s="1"/>
  <c r="AX79" i="7" s="1"/>
  <c r="AZ79" i="7" s="1"/>
  <c r="AS18" i="7"/>
  <c r="AT18" i="7"/>
  <c r="AW18" i="7" s="1"/>
  <c r="AX18" i="7" s="1"/>
  <c r="AZ18" i="7" s="1"/>
  <c r="AU18" i="7"/>
  <c r="CX107" i="11"/>
  <c r="CV107" i="11"/>
  <c r="CQ107" i="11"/>
  <c r="CR107" i="11" s="1"/>
  <c r="AS165" i="7"/>
  <c r="AT165" i="7"/>
  <c r="AW165" i="7" s="1"/>
  <c r="AX165" i="7" s="1"/>
  <c r="AZ165" i="7" s="1"/>
  <c r="AU165" i="7"/>
  <c r="CX138" i="11"/>
  <c r="CV138" i="11"/>
  <c r="CQ138" i="11"/>
  <c r="CR138" i="11" s="1"/>
  <c r="CW80" i="11"/>
  <c r="CS80" i="11"/>
  <c r="CT80" i="11" s="1"/>
  <c r="CW84" i="11"/>
  <c r="CS84" i="11"/>
  <c r="CT84" i="11" s="1"/>
  <c r="CX117" i="11"/>
  <c r="CV117" i="11"/>
  <c r="CQ117" i="11"/>
  <c r="CR117" i="11" s="1"/>
  <c r="CW131" i="11"/>
  <c r="CS131" i="11"/>
  <c r="CT131" i="11" s="1"/>
  <c r="AS174" i="7"/>
  <c r="AT174" i="7"/>
  <c r="AW174" i="7" s="1"/>
  <c r="AX174" i="7" s="1"/>
  <c r="AZ174" i="7" s="1"/>
  <c r="AU174" i="7"/>
  <c r="AS60" i="7"/>
  <c r="AU60" i="7"/>
  <c r="AT60" i="7"/>
  <c r="AW60" i="7" s="1"/>
  <c r="AX60" i="7" s="1"/>
  <c r="AZ60" i="7" s="1"/>
  <c r="AS7" i="7"/>
  <c r="AT7" i="7"/>
  <c r="AW7" i="7" s="1"/>
  <c r="AX7" i="7" s="1"/>
  <c r="AZ7" i="7" s="1"/>
  <c r="AU7" i="7"/>
  <c r="AS31" i="7"/>
  <c r="AU31" i="7"/>
  <c r="AT31" i="7"/>
  <c r="AW31" i="7" s="1"/>
  <c r="AX31" i="7" s="1"/>
  <c r="AZ31" i="7" s="1"/>
  <c r="CW89" i="11"/>
  <c r="CS89" i="11"/>
  <c r="CT89" i="11" s="1"/>
  <c r="CW35" i="11"/>
  <c r="CS35" i="11"/>
  <c r="CT35" i="11" s="1"/>
  <c r="CX145" i="11"/>
  <c r="CV145" i="11"/>
  <c r="CQ145" i="11"/>
  <c r="CR145" i="11" s="1"/>
  <c r="CW121" i="11"/>
  <c r="CS121" i="11"/>
  <c r="CT121" i="11" s="1"/>
  <c r="CK64" i="11"/>
  <c r="CJ64" i="11"/>
  <c r="CI64" i="11"/>
  <c r="CH64" i="11"/>
  <c r="CG64" i="11"/>
  <c r="CF64" i="11"/>
  <c r="CD64" i="11"/>
  <c r="CK48" i="11"/>
  <c r="CJ48" i="11"/>
  <c r="CI48" i="11"/>
  <c r="CH48" i="11"/>
  <c r="CG48" i="11"/>
  <c r="CF48" i="11"/>
  <c r="CD48" i="11"/>
  <c r="CW172" i="11"/>
  <c r="CS172" i="11"/>
  <c r="CT172" i="11" s="1"/>
  <c r="AY168" i="7"/>
  <c r="AV168" i="7"/>
  <c r="CX116" i="11"/>
  <c r="CV116" i="11"/>
  <c r="CQ116" i="11"/>
  <c r="CR116" i="11" s="1"/>
  <c r="CW16" i="11"/>
  <c r="CS16" i="11"/>
  <c r="CT16" i="11" s="1"/>
  <c r="CW134" i="11"/>
  <c r="CS134" i="11"/>
  <c r="CT134" i="11" s="1"/>
  <c r="AY116" i="7"/>
  <c r="AV116" i="7"/>
  <c r="AS4" i="7"/>
  <c r="AT4" i="7"/>
  <c r="AW4" i="7" s="1"/>
  <c r="AX4" i="7" s="1"/>
  <c r="AZ4" i="7" s="1"/>
  <c r="AU4" i="7"/>
  <c r="AS43" i="7"/>
  <c r="AU43" i="7"/>
  <c r="AT43" i="7"/>
  <c r="AW43" i="7" s="1"/>
  <c r="AX43" i="7" s="1"/>
  <c r="AZ43" i="7" s="1"/>
  <c r="AS66" i="7"/>
  <c r="AU66" i="7"/>
  <c r="AT66" i="7"/>
  <c r="AW66" i="7" s="1"/>
  <c r="AX66" i="7" s="1"/>
  <c r="AZ66" i="7" s="1"/>
  <c r="AY177" i="7"/>
  <c r="AV177" i="7"/>
  <c r="AS77" i="7"/>
  <c r="AT77" i="7"/>
  <c r="AW77" i="7" s="1"/>
  <c r="AX77" i="7" s="1"/>
  <c r="AZ77" i="7" s="1"/>
  <c r="AU77" i="7"/>
  <c r="AS145" i="7"/>
  <c r="AT145" i="7"/>
  <c r="AW145" i="7" s="1"/>
  <c r="AX145" i="7" s="1"/>
  <c r="AZ145" i="7" s="1"/>
  <c r="AU145" i="7"/>
  <c r="AS200" i="7"/>
  <c r="AU200" i="7"/>
  <c r="AT200" i="7"/>
  <c r="AW200" i="7" s="1"/>
  <c r="AX200" i="7" s="1"/>
  <c r="AZ200" i="7" s="1"/>
  <c r="AS64" i="7"/>
  <c r="AU64" i="7"/>
  <c r="AT64" i="7"/>
  <c r="AW64" i="7" s="1"/>
  <c r="AX64" i="7" s="1"/>
  <c r="AZ64" i="7" s="1"/>
  <c r="AY30" i="7"/>
  <c r="AV30" i="7"/>
  <c r="CW11" i="11"/>
  <c r="CS11" i="11"/>
  <c r="CT11" i="11" s="1"/>
  <c r="CW161" i="11"/>
  <c r="CS161" i="11"/>
  <c r="CT161" i="11" s="1"/>
  <c r="CW61" i="11"/>
  <c r="CS61" i="11"/>
  <c r="CT61" i="11" s="1"/>
  <c r="AY117" i="7"/>
  <c r="AV117" i="7"/>
  <c r="AY166" i="7"/>
  <c r="AV166" i="7"/>
  <c r="AS138" i="7"/>
  <c r="AU138" i="7"/>
  <c r="AT138" i="7"/>
  <c r="AW138" i="7" s="1"/>
  <c r="AX138" i="7" s="1"/>
  <c r="AZ138" i="7" s="1"/>
  <c r="AY124" i="7"/>
  <c r="AV124" i="7"/>
  <c r="AY84" i="7"/>
  <c r="AV84" i="7"/>
  <c r="BB188" i="7"/>
  <c r="BC188" i="7"/>
  <c r="BF188" i="7" s="1"/>
  <c r="BG188" i="7" s="1"/>
  <c r="BD188" i="7"/>
  <c r="BB175" i="7"/>
  <c r="BC175" i="7"/>
  <c r="BF175" i="7" s="1"/>
  <c r="BG175" i="7" s="1"/>
  <c r="BD175" i="7"/>
  <c r="BB161" i="7"/>
  <c r="BC161" i="7"/>
  <c r="BF161" i="7" s="1"/>
  <c r="BG161" i="7" s="1"/>
  <c r="BD161" i="7"/>
  <c r="AY179" i="7"/>
  <c r="AV179" i="7"/>
  <c r="AS86" i="7"/>
  <c r="AU86" i="7"/>
  <c r="AT86" i="7"/>
  <c r="AW86" i="7" s="1"/>
  <c r="AX86" i="7" s="1"/>
  <c r="AZ86" i="7" s="1"/>
  <c r="AS34" i="7"/>
  <c r="AT34" i="7"/>
  <c r="AW34" i="7" s="1"/>
  <c r="AX34" i="7" s="1"/>
  <c r="AZ34" i="7" s="1"/>
  <c r="AU34" i="7"/>
  <c r="AY142" i="7"/>
  <c r="AV142" i="7"/>
  <c r="AY53" i="7"/>
  <c r="AV53" i="7"/>
  <c r="AY10" i="7"/>
  <c r="AV10" i="7"/>
  <c r="AS196" i="7"/>
  <c r="AT196" i="7"/>
  <c r="AW196" i="7" s="1"/>
  <c r="AX196" i="7" s="1"/>
  <c r="AZ196" i="7" s="1"/>
  <c r="AU196" i="7"/>
  <c r="AR105" i="7"/>
  <c r="AY68" i="7"/>
  <c r="AV68" i="7"/>
  <c r="AR118" i="7"/>
  <c r="AY41" i="7"/>
  <c r="AV41" i="7"/>
  <c r="AS125" i="7"/>
  <c r="AU125" i="7"/>
  <c r="AT125" i="7"/>
  <c r="AW125" i="7" s="1"/>
  <c r="AX125" i="7" s="1"/>
  <c r="AZ125" i="7" s="1"/>
  <c r="AY192" i="7"/>
  <c r="AV192" i="7"/>
  <c r="AY50" i="7"/>
  <c r="AV50" i="7"/>
  <c r="AY170" i="7"/>
  <c r="AV170" i="7"/>
  <c r="CK102" i="11"/>
  <c r="CJ102" i="11"/>
  <c r="CI102" i="11"/>
  <c r="CH102" i="11"/>
  <c r="CG102" i="11"/>
  <c r="CF102" i="11"/>
  <c r="CD102" i="11"/>
  <c r="CK4" i="11"/>
  <c r="CJ4" i="11"/>
  <c r="CI4" i="11"/>
  <c r="CH4" i="11"/>
  <c r="CG4" i="11"/>
  <c r="CF4" i="11"/>
  <c r="CD4" i="11"/>
  <c r="AS189" i="7"/>
  <c r="AT189" i="7"/>
  <c r="AW189" i="7" s="1"/>
  <c r="AX189" i="7" s="1"/>
  <c r="AZ189" i="7" s="1"/>
  <c r="AU189" i="7"/>
  <c r="AS182" i="7"/>
  <c r="AT182" i="7"/>
  <c r="AW182" i="7" s="1"/>
  <c r="AX182" i="7" s="1"/>
  <c r="AZ182" i="7" s="1"/>
  <c r="AU182" i="7"/>
  <c r="AS12" i="7"/>
  <c r="AT12" i="7"/>
  <c r="AW12" i="7" s="1"/>
  <c r="AX12" i="7" s="1"/>
  <c r="AZ12" i="7" s="1"/>
  <c r="AU12" i="7"/>
  <c r="AS27" i="7"/>
  <c r="AU27" i="7"/>
  <c r="AT27" i="7"/>
  <c r="AW27" i="7" s="1"/>
  <c r="AX27" i="7" s="1"/>
  <c r="AZ27" i="7" s="1"/>
  <c r="CM62" i="11"/>
  <c r="CO62" i="11" s="1"/>
  <c r="CX62" i="11" s="1"/>
  <c r="AS80" i="7"/>
  <c r="AT80" i="7"/>
  <c r="AW80" i="7" s="1"/>
  <c r="AX80" i="7" s="1"/>
  <c r="AZ80" i="7" s="1"/>
  <c r="AU80" i="7"/>
  <c r="AS99" i="7"/>
  <c r="AT99" i="7"/>
  <c r="AW99" i="7" s="1"/>
  <c r="AX99" i="7" s="1"/>
  <c r="AZ99" i="7" s="1"/>
  <c r="AU99" i="7"/>
  <c r="AS167" i="7"/>
  <c r="AT167" i="7"/>
  <c r="AW167" i="7" s="1"/>
  <c r="AX167" i="7" s="1"/>
  <c r="AZ167" i="7" s="1"/>
  <c r="AU167" i="7"/>
  <c r="AS65" i="7"/>
  <c r="AT65" i="7"/>
  <c r="AW65" i="7" s="1"/>
  <c r="AX65" i="7" s="1"/>
  <c r="AZ65" i="7" s="1"/>
  <c r="AU65" i="7"/>
  <c r="CK20" i="11"/>
  <c r="CJ20" i="11"/>
  <c r="CI20" i="11"/>
  <c r="CH20" i="11"/>
  <c r="CG20" i="11"/>
  <c r="CF20" i="11"/>
  <c r="CD20" i="11"/>
  <c r="AS178" i="7"/>
  <c r="AT178" i="7"/>
  <c r="AW178" i="7" s="1"/>
  <c r="AX178" i="7" s="1"/>
  <c r="AZ178" i="7" s="1"/>
  <c r="AU178" i="7"/>
  <c r="CY144" i="11"/>
  <c r="CY136" i="11"/>
  <c r="CY69" i="11"/>
  <c r="CY114" i="11"/>
  <c r="AY81" i="7"/>
  <c r="AV81" i="7"/>
  <c r="CY8" i="11"/>
  <c r="CY105" i="11"/>
  <c r="CY147" i="11"/>
  <c r="CY175" i="11"/>
  <c r="CY179" i="11"/>
  <c r="CY120" i="11"/>
  <c r="CY141" i="11"/>
  <c r="AP171" i="7"/>
  <c r="AQ171" i="7"/>
  <c r="CY79" i="11"/>
  <c r="BL96" i="7"/>
  <c r="BI96" i="7"/>
  <c r="CY70" i="11"/>
  <c r="CY97" i="11"/>
  <c r="CY139" i="11"/>
  <c r="CY2" i="11"/>
  <c r="CY193" i="11"/>
  <c r="CY152" i="11"/>
  <c r="AP159" i="7"/>
  <c r="AQ159" i="7"/>
  <c r="CY146" i="11"/>
  <c r="CY63" i="11"/>
  <c r="AS136" i="7"/>
  <c r="AU136" i="7"/>
  <c r="AT136" i="7"/>
  <c r="AW136" i="7" s="1"/>
  <c r="AX136" i="7" s="1"/>
  <c r="AZ136" i="7" s="1"/>
  <c r="CW77" i="11"/>
  <c r="CS77" i="11"/>
  <c r="CT77" i="11" s="1"/>
  <c r="CK75" i="11"/>
  <c r="CJ75" i="11"/>
  <c r="CI75" i="11"/>
  <c r="CH75" i="11"/>
  <c r="CG75" i="11"/>
  <c r="CF75" i="11"/>
  <c r="CD75" i="11"/>
  <c r="CW92" i="11"/>
  <c r="CS92" i="11"/>
  <c r="CT92" i="11" s="1"/>
  <c r="CW104" i="11"/>
  <c r="CS104" i="11"/>
  <c r="CT104" i="11" s="1"/>
  <c r="CV191" i="11"/>
  <c r="CQ191" i="11"/>
  <c r="CR191" i="11" s="1"/>
  <c r="CK27" i="11"/>
  <c r="CJ27" i="11"/>
  <c r="CI27" i="11"/>
  <c r="CH27" i="11"/>
  <c r="CG27" i="11"/>
  <c r="CF27" i="11"/>
  <c r="CD27" i="11"/>
  <c r="CW149" i="11"/>
  <c r="CS149" i="11"/>
  <c r="CT149" i="11" s="1"/>
  <c r="AS120" i="7"/>
  <c r="AT120" i="7"/>
  <c r="AW120" i="7" s="1"/>
  <c r="AX120" i="7" s="1"/>
  <c r="AZ120" i="7" s="1"/>
  <c r="AU120" i="7"/>
  <c r="CK12" i="11"/>
  <c r="CJ12" i="11"/>
  <c r="CI12" i="11"/>
  <c r="CH12" i="11"/>
  <c r="CG12" i="11"/>
  <c r="CF12" i="11"/>
  <c r="CD12" i="11"/>
  <c r="CX71" i="11"/>
  <c r="CV71" i="11"/>
  <c r="CQ71" i="11"/>
  <c r="CR71" i="11" s="1"/>
  <c r="CW198" i="11"/>
  <c r="CS198" i="11"/>
  <c r="CT198" i="11" s="1"/>
  <c r="CW87" i="11"/>
  <c r="CS87" i="11"/>
  <c r="CT87" i="11" s="1"/>
  <c r="CW170" i="11"/>
  <c r="CS170" i="11"/>
  <c r="CT170" i="11" s="1"/>
  <c r="AY197" i="7"/>
  <c r="AV197" i="7"/>
  <c r="AY103" i="7"/>
  <c r="AV103" i="7"/>
  <c r="AY193" i="7"/>
  <c r="AV193" i="7"/>
  <c r="AS109" i="7"/>
  <c r="AU109" i="7"/>
  <c r="AT109" i="7"/>
  <c r="AW109" i="7" s="1"/>
  <c r="AX109" i="7" s="1"/>
  <c r="AZ109" i="7" s="1"/>
  <c r="AS89" i="7"/>
  <c r="AT89" i="7"/>
  <c r="AW89" i="7" s="1"/>
  <c r="AX89" i="7" s="1"/>
  <c r="AZ89" i="7" s="1"/>
  <c r="AU89" i="7"/>
  <c r="AS32" i="7"/>
  <c r="AT32" i="7"/>
  <c r="AW32" i="7" s="1"/>
  <c r="AX32" i="7" s="1"/>
  <c r="AZ32" i="7" s="1"/>
  <c r="AU32" i="7"/>
  <c r="AS62" i="7"/>
  <c r="AT62" i="7"/>
  <c r="AW62" i="7" s="1"/>
  <c r="AX62" i="7" s="1"/>
  <c r="AZ62" i="7" s="1"/>
  <c r="AU62" i="7"/>
  <c r="AS73" i="7"/>
  <c r="AT73" i="7"/>
  <c r="AW73" i="7" s="1"/>
  <c r="AX73" i="7" s="1"/>
  <c r="AZ73" i="7" s="1"/>
  <c r="AU73" i="7"/>
  <c r="AY52" i="7"/>
  <c r="AV52" i="7"/>
  <c r="AS149" i="7"/>
  <c r="AT149" i="7"/>
  <c r="AW149" i="7" s="1"/>
  <c r="AX149" i="7" s="1"/>
  <c r="AZ149" i="7" s="1"/>
  <c r="AU149" i="7"/>
  <c r="AY25" i="7"/>
  <c r="AV25" i="7"/>
  <c r="AY39" i="7"/>
  <c r="AV39" i="7"/>
  <c r="AY119" i="7"/>
  <c r="AV119" i="7"/>
  <c r="CK110" i="11"/>
  <c r="CJ110" i="11"/>
  <c r="CI110" i="11"/>
  <c r="CH110" i="11"/>
  <c r="CG110" i="11"/>
  <c r="CF110" i="11"/>
  <c r="CD110" i="11"/>
  <c r="AY28" i="7"/>
  <c r="AV28" i="7"/>
  <c r="AS198" i="7"/>
  <c r="AT198" i="7"/>
  <c r="AW198" i="7" s="1"/>
  <c r="AX198" i="7" s="1"/>
  <c r="AZ198" i="7" s="1"/>
  <c r="AU198" i="7"/>
  <c r="CK15" i="11"/>
  <c r="CJ15" i="11"/>
  <c r="CI15" i="11"/>
  <c r="CH15" i="11"/>
  <c r="CG15" i="11"/>
  <c r="CF15" i="11"/>
  <c r="CD15" i="11"/>
  <c r="AY15" i="7"/>
  <c r="AV15" i="7"/>
  <c r="CW164" i="11"/>
  <c r="CS164" i="11"/>
  <c r="CT164" i="11" s="1"/>
  <c r="AY169" i="7"/>
  <c r="AV169" i="7"/>
  <c r="AS74" i="7"/>
  <c r="AT74" i="7"/>
  <c r="AW74" i="7" s="1"/>
  <c r="AX74" i="7" s="1"/>
  <c r="AZ74" i="7" s="1"/>
  <c r="AU74" i="7"/>
  <c r="AY151" i="7"/>
  <c r="AV151" i="7"/>
  <c r="AS92" i="7"/>
  <c r="AU92" i="7"/>
  <c r="AT92" i="7"/>
  <c r="AW92" i="7" s="1"/>
  <c r="AX92" i="7" s="1"/>
  <c r="AZ92" i="7" s="1"/>
  <c r="AR111" i="7"/>
  <c r="AY40" i="7"/>
  <c r="AV40" i="7"/>
  <c r="AY26" i="7"/>
  <c r="AV26" i="7"/>
  <c r="AY97" i="7"/>
  <c r="AV97" i="7"/>
  <c r="AS21" i="7"/>
  <c r="AT21" i="7"/>
  <c r="AW21" i="7" s="1"/>
  <c r="AX21" i="7" s="1"/>
  <c r="AZ21" i="7" s="1"/>
  <c r="AU21" i="7"/>
  <c r="AS112" i="7"/>
  <c r="AT112" i="7"/>
  <c r="AW112" i="7" s="1"/>
  <c r="AX112" i="7" s="1"/>
  <c r="AZ112" i="7" s="1"/>
  <c r="AU112" i="7"/>
  <c r="AY51" i="7"/>
  <c r="AV51" i="7"/>
  <c r="AY63" i="7"/>
  <c r="AV63" i="7"/>
  <c r="AY104" i="7"/>
  <c r="AV104" i="7"/>
  <c r="AS160" i="7"/>
  <c r="AT160" i="7"/>
  <c r="AW160" i="7" s="1"/>
  <c r="AX160" i="7" s="1"/>
  <c r="AZ160" i="7" s="1"/>
  <c r="AU160" i="7"/>
  <c r="AS13" i="7"/>
  <c r="AU13" i="7"/>
  <c r="AT13" i="7"/>
  <c r="AW13" i="7" s="1"/>
  <c r="AX13" i="7" s="1"/>
  <c r="AZ13" i="7" s="1"/>
  <c r="AS132" i="7"/>
  <c r="AT132" i="7"/>
  <c r="AW132" i="7" s="1"/>
  <c r="AX132" i="7" s="1"/>
  <c r="AZ132" i="7" s="1"/>
  <c r="AU132" i="7"/>
  <c r="AS137" i="7"/>
  <c r="AT137" i="7"/>
  <c r="AW137" i="7" s="1"/>
  <c r="AX137" i="7" s="1"/>
  <c r="AZ137" i="7" s="1"/>
  <c r="AU137" i="7"/>
  <c r="AS67" i="7"/>
  <c r="AU67" i="7"/>
  <c r="AT67" i="7"/>
  <c r="AW67" i="7" s="1"/>
  <c r="AX67" i="7" s="1"/>
  <c r="AZ67" i="7" s="1"/>
  <c r="AP22" i="7"/>
  <c r="AQ22" i="7"/>
  <c r="AY162" i="7"/>
  <c r="AV162" i="7"/>
  <c r="CW145" i="11"/>
  <c r="CS145" i="11"/>
  <c r="CT145" i="11" s="1"/>
  <c r="CY88" i="11"/>
  <c r="AP191" i="7"/>
  <c r="AQ191" i="7"/>
  <c r="CY99" i="11"/>
  <c r="CY111" i="11"/>
  <c r="CY182" i="11"/>
  <c r="CY124" i="11"/>
  <c r="CY155" i="11"/>
  <c r="CY7" i="11"/>
  <c r="CY192" i="11"/>
  <c r="AP129" i="7"/>
  <c r="AQ129" i="7"/>
  <c r="AP163" i="7"/>
  <c r="AQ163" i="7"/>
  <c r="CY10" i="11"/>
  <c r="CY185" i="11"/>
  <c r="CY194" i="11"/>
  <c r="CY81" i="11"/>
  <c r="CY188" i="11"/>
  <c r="BH96" i="7"/>
  <c r="BE96" i="7"/>
  <c r="CY19" i="11"/>
  <c r="AP33" i="7"/>
  <c r="AQ33" i="7"/>
  <c r="CY200" i="11"/>
  <c r="CY190" i="11"/>
  <c r="CY17" i="11"/>
  <c r="AP141" i="7"/>
  <c r="AQ141" i="7"/>
  <c r="CY151" i="11"/>
  <c r="CY53" i="11"/>
  <c r="CY41" i="11"/>
  <c r="CY143" i="11"/>
  <c r="CY90" i="11"/>
  <c r="AP194" i="7"/>
  <c r="AQ194" i="7"/>
  <c r="AS140" i="7"/>
  <c r="AT140" i="7"/>
  <c r="AW140" i="7" s="1"/>
  <c r="AX140" i="7" s="1"/>
  <c r="AZ140" i="7" s="1"/>
  <c r="AU140" i="7"/>
  <c r="AS121" i="7"/>
  <c r="AU121" i="7"/>
  <c r="AT121" i="7"/>
  <c r="AW121" i="7" s="1"/>
  <c r="AX121" i="7" s="1"/>
  <c r="AZ121" i="7" s="1"/>
  <c r="AS190" i="7"/>
  <c r="AT190" i="7"/>
  <c r="AW190" i="7" s="1"/>
  <c r="AX190" i="7" s="1"/>
  <c r="AZ190" i="7" s="1"/>
  <c r="AU190" i="7"/>
  <c r="CW5" i="11"/>
  <c r="CS5" i="11"/>
  <c r="CT5" i="11" s="1"/>
  <c r="CX130" i="11"/>
  <c r="CV130" i="11"/>
  <c r="CQ130" i="11"/>
  <c r="CR130" i="11" s="1"/>
  <c r="CX36" i="11"/>
  <c r="CV36" i="11"/>
  <c r="CQ36" i="11"/>
  <c r="CR36" i="11" s="1"/>
  <c r="AS150" i="7"/>
  <c r="AU150" i="7"/>
  <c r="AT150" i="7"/>
  <c r="AW150" i="7" s="1"/>
  <c r="AX150" i="7" s="1"/>
  <c r="AZ150" i="7" s="1"/>
  <c r="CK101" i="11"/>
  <c r="CJ101" i="11"/>
  <c r="CI101" i="11"/>
  <c r="CH101" i="11"/>
  <c r="CG101" i="11"/>
  <c r="CF101" i="11"/>
  <c r="CD101" i="11"/>
  <c r="CX83" i="11"/>
  <c r="CV83" i="11"/>
  <c r="CQ83" i="11"/>
  <c r="CR83" i="11" s="1"/>
  <c r="CW82" i="11"/>
  <c r="CS82" i="11"/>
  <c r="CT82" i="11" s="1"/>
  <c r="AS139" i="7"/>
  <c r="AU139" i="7"/>
  <c r="AT139" i="7"/>
  <c r="AW139" i="7" s="1"/>
  <c r="AX139" i="7" s="1"/>
  <c r="AZ139" i="7" s="1"/>
  <c r="AS181" i="7"/>
  <c r="AT181" i="7"/>
  <c r="AW181" i="7" s="1"/>
  <c r="AX181" i="7" s="1"/>
  <c r="AZ181" i="7" s="1"/>
  <c r="AU181" i="7"/>
  <c r="AS173" i="7"/>
  <c r="AT173" i="7"/>
  <c r="AW173" i="7" s="1"/>
  <c r="AX173" i="7" s="1"/>
  <c r="AZ173" i="7" s="1"/>
  <c r="AU173" i="7"/>
  <c r="AS76" i="7"/>
  <c r="AT76" i="7"/>
  <c r="AW76" i="7" s="1"/>
  <c r="AX76" i="7" s="1"/>
  <c r="AZ76" i="7" s="1"/>
  <c r="AU76" i="7"/>
  <c r="CX176" i="11"/>
  <c r="CV176" i="11"/>
  <c r="CQ176" i="11"/>
  <c r="CR176" i="11" s="1"/>
  <c r="CX112" i="11"/>
  <c r="CV112" i="11"/>
  <c r="CQ112" i="11"/>
  <c r="CR112" i="11" s="1"/>
  <c r="AY100" i="7"/>
  <c r="AV100" i="7"/>
  <c r="CV108" i="11"/>
  <c r="CQ108" i="11"/>
  <c r="CR108" i="11" s="1"/>
  <c r="CX134" i="11"/>
  <c r="CV134" i="11"/>
  <c r="CQ134" i="11"/>
  <c r="CR134" i="11" s="1"/>
  <c r="CX164" i="11"/>
  <c r="CV164" i="11"/>
  <c r="CQ164" i="11"/>
  <c r="CR164" i="11" s="1"/>
  <c r="AS75" i="7"/>
  <c r="AU75" i="7"/>
  <c r="AT75" i="7"/>
  <c r="AW75" i="7" s="1"/>
  <c r="AX75" i="7" s="1"/>
  <c r="AZ75" i="7" s="1"/>
  <c r="AS17" i="7"/>
  <c r="AT17" i="7"/>
  <c r="AW17" i="7" s="1"/>
  <c r="AX17" i="7" s="1"/>
  <c r="AZ17" i="7" s="1"/>
  <c r="AU17" i="7"/>
  <c r="AS5" i="7"/>
  <c r="AT5" i="7"/>
  <c r="AW5" i="7" s="1"/>
  <c r="AX5" i="7" s="1"/>
  <c r="AZ5" i="7" s="1"/>
  <c r="AU5" i="7"/>
  <c r="AS87" i="7"/>
  <c r="AT87" i="7"/>
  <c r="AW87" i="7" s="1"/>
  <c r="AX87" i="7" s="1"/>
  <c r="AZ87" i="7" s="1"/>
  <c r="AU87" i="7"/>
  <c r="AS46" i="7"/>
  <c r="AT46" i="7"/>
  <c r="AW46" i="7" s="1"/>
  <c r="AX46" i="7" s="1"/>
  <c r="AZ46" i="7" s="1"/>
  <c r="AU46" i="7"/>
  <c r="AS59" i="7"/>
  <c r="AT59" i="7"/>
  <c r="AW59" i="7" s="1"/>
  <c r="AX59" i="7" s="1"/>
  <c r="AZ59" i="7" s="1"/>
  <c r="AU59" i="7"/>
  <c r="AS195" i="7"/>
  <c r="AT195" i="7"/>
  <c r="AW195" i="7" s="1"/>
  <c r="AX195" i="7" s="1"/>
  <c r="AZ195" i="7" s="1"/>
  <c r="AU195" i="7"/>
  <c r="AS147" i="7"/>
  <c r="AT147" i="7"/>
  <c r="AW147" i="7" s="1"/>
  <c r="AX147" i="7" s="1"/>
  <c r="AZ147" i="7" s="1"/>
  <c r="AU147" i="7"/>
  <c r="CX65" i="11"/>
  <c r="CV65" i="11"/>
  <c r="CQ65" i="11"/>
  <c r="CR65" i="11" s="1"/>
  <c r="CW68" i="11"/>
  <c r="CS68" i="11"/>
  <c r="CT68" i="11" s="1"/>
  <c r="CW14" i="11"/>
  <c r="CS14" i="11"/>
  <c r="CT14" i="11" s="1"/>
  <c r="CX186" i="11"/>
  <c r="CV186" i="11"/>
  <c r="CQ186" i="11"/>
  <c r="CR186" i="11" s="1"/>
  <c r="AS164" i="7"/>
  <c r="AT164" i="7"/>
  <c r="AW164" i="7" s="1"/>
  <c r="AX164" i="7" s="1"/>
  <c r="AZ164" i="7" s="1"/>
  <c r="AU164" i="7"/>
  <c r="CW113" i="11"/>
  <c r="CS113" i="11"/>
  <c r="CT113" i="11" s="1"/>
  <c r="CX76" i="11"/>
  <c r="CV76" i="11"/>
  <c r="CQ76" i="11"/>
  <c r="CR76" i="11" s="1"/>
  <c r="AS9" i="7"/>
  <c r="AU9" i="7"/>
  <c r="AT9" i="7"/>
  <c r="AW9" i="7" s="1"/>
  <c r="AX9" i="7" s="1"/>
  <c r="AZ9" i="7" s="1"/>
  <c r="CW31" i="11"/>
  <c r="CS31" i="11"/>
  <c r="CT31" i="11" s="1"/>
  <c r="AS122" i="7"/>
  <c r="AT122" i="7"/>
  <c r="AW122" i="7" s="1"/>
  <c r="AX122" i="7" s="1"/>
  <c r="AZ122" i="7" s="1"/>
  <c r="AU122" i="7"/>
  <c r="CW177" i="11"/>
  <c r="CS177" i="11"/>
  <c r="CT177" i="11" s="1"/>
  <c r="CW109" i="11"/>
  <c r="CS109" i="11"/>
  <c r="CT109" i="11" s="1"/>
  <c r="CK45" i="11"/>
  <c r="CJ45" i="11"/>
  <c r="CI45" i="11"/>
  <c r="CH45" i="11"/>
  <c r="CG45" i="11"/>
  <c r="CF45" i="11"/>
  <c r="CD45" i="11"/>
  <c r="CX66" i="11"/>
  <c r="CV66" i="11"/>
  <c r="CQ66" i="11"/>
  <c r="CR66" i="11" s="1"/>
  <c r="CX55" i="11"/>
  <c r="CV55" i="11"/>
  <c r="CQ55" i="11"/>
  <c r="CR55" i="11" s="1"/>
  <c r="CX13" i="11"/>
  <c r="CV13" i="11"/>
  <c r="CQ13" i="11"/>
  <c r="CR13" i="11" s="1"/>
  <c r="AS91" i="7"/>
  <c r="AU91" i="7"/>
  <c r="AT91" i="7"/>
  <c r="AW91" i="7" s="1"/>
  <c r="AX91" i="7" s="1"/>
  <c r="AZ91" i="7" s="1"/>
  <c r="CV62" i="11"/>
  <c r="CQ62" i="11"/>
  <c r="CR62" i="11" s="1"/>
  <c r="CW49" i="11"/>
  <c r="CS49" i="11"/>
  <c r="CT49" i="11" s="1"/>
  <c r="AS55" i="7"/>
  <c r="AT55" i="7"/>
  <c r="AW55" i="7" s="1"/>
  <c r="AX55" i="7" s="1"/>
  <c r="AZ55" i="7" s="1"/>
  <c r="AU55" i="7"/>
  <c r="AS49" i="7"/>
  <c r="AT49" i="7"/>
  <c r="AW49" i="7" s="1"/>
  <c r="AX49" i="7" s="1"/>
  <c r="AZ49" i="7" s="1"/>
  <c r="AU49" i="7"/>
  <c r="AS146" i="7"/>
  <c r="AT146" i="7"/>
  <c r="AW146" i="7" s="1"/>
  <c r="AX146" i="7" s="1"/>
  <c r="AZ146" i="7" s="1"/>
  <c r="AU146" i="7"/>
  <c r="AS48" i="7"/>
  <c r="AU48" i="7"/>
  <c r="AT48" i="7"/>
  <c r="AW48" i="7" s="1"/>
  <c r="AX48" i="7" s="1"/>
  <c r="AZ48" i="7" s="1"/>
  <c r="AS183" i="7"/>
  <c r="AT183" i="7"/>
  <c r="AW183" i="7" s="1"/>
  <c r="AX183" i="7" s="1"/>
  <c r="AZ183" i="7" s="1"/>
  <c r="AU183" i="7"/>
  <c r="CX197" i="11"/>
  <c r="CV197" i="11"/>
  <c r="CQ197" i="11"/>
  <c r="CR197" i="11" s="1"/>
  <c r="CW153" i="11"/>
  <c r="CS153" i="11"/>
  <c r="CT153" i="11" s="1"/>
  <c r="CW132" i="11"/>
  <c r="CS132" i="11"/>
  <c r="CT132" i="11" s="1"/>
  <c r="CY106" i="11"/>
  <c r="CW18" i="11"/>
  <c r="CS18" i="11"/>
  <c r="CT18" i="11" s="1"/>
  <c r="CY28" i="11"/>
  <c r="CX162" i="11"/>
  <c r="CV162" i="11"/>
  <c r="CQ162" i="11"/>
  <c r="CR162" i="11" s="1"/>
  <c r="CW148" i="11"/>
  <c r="CS148" i="11"/>
  <c r="CT148" i="11" s="1"/>
  <c r="CX170" i="11"/>
  <c r="CV170" i="11"/>
  <c r="CQ170" i="11"/>
  <c r="CR170" i="11" s="1"/>
  <c r="CM52" i="11"/>
  <c r="CO52" i="11" s="1"/>
  <c r="CY173" i="11"/>
  <c r="CM24" i="11"/>
  <c r="CO24" i="11" s="1"/>
  <c r="CW116" i="11"/>
  <c r="CS116" i="11"/>
  <c r="CT116" i="11" s="1"/>
  <c r="AY38" i="7"/>
  <c r="AV38" i="7"/>
  <c r="AY44" i="7"/>
  <c r="AV44" i="7"/>
  <c r="AY69" i="7"/>
  <c r="AV69" i="7"/>
  <c r="AY83" i="7"/>
  <c r="AV83" i="7"/>
  <c r="AS187" i="7"/>
  <c r="AT187" i="7"/>
  <c r="AW187" i="7" s="1"/>
  <c r="AX187" i="7" s="1"/>
  <c r="AZ187" i="7" s="1"/>
  <c r="AU187" i="7"/>
  <c r="AS82" i="7"/>
  <c r="AU82" i="7"/>
  <c r="AT82" i="7"/>
  <c r="AW82" i="7" s="1"/>
  <c r="AX82" i="7" s="1"/>
  <c r="AZ82" i="7" s="1"/>
  <c r="AS158" i="7"/>
  <c r="AT158" i="7"/>
  <c r="AW158" i="7" s="1"/>
  <c r="AX158" i="7" s="1"/>
  <c r="AZ158" i="7" s="1"/>
  <c r="AU158" i="7"/>
  <c r="AS88" i="7"/>
  <c r="AU88" i="7"/>
  <c r="AT88" i="7"/>
  <c r="AW88" i="7" s="1"/>
  <c r="AX88" i="7" s="1"/>
  <c r="AZ88" i="7" s="1"/>
  <c r="CW65" i="11"/>
  <c r="CS65" i="11"/>
  <c r="CT65" i="11" s="1"/>
  <c r="AY101" i="7"/>
  <c r="AV101" i="7"/>
  <c r="AY110" i="7"/>
  <c r="AV110" i="7"/>
  <c r="CK57" i="11"/>
  <c r="CJ57" i="11"/>
  <c r="CI57" i="11"/>
  <c r="CH57" i="11"/>
  <c r="CG57" i="11"/>
  <c r="CF57" i="11"/>
  <c r="CD57" i="11"/>
  <c r="AY102" i="7"/>
  <c r="AV102" i="7"/>
  <c r="AY58" i="7"/>
  <c r="AV58" i="7"/>
  <c r="AY154" i="7"/>
  <c r="AV154" i="7"/>
  <c r="AS78" i="7"/>
  <c r="AT78" i="7"/>
  <c r="AW78" i="7" s="1"/>
  <c r="AX78" i="7" s="1"/>
  <c r="AZ78" i="7" s="1"/>
  <c r="AU78" i="7"/>
  <c r="AS42" i="7"/>
  <c r="AU42" i="7"/>
  <c r="AT42" i="7"/>
  <c r="AW42" i="7" s="1"/>
  <c r="AX42" i="7" s="1"/>
  <c r="AZ42" i="7" s="1"/>
  <c r="AY186" i="7"/>
  <c r="AV186" i="7"/>
  <c r="AY180" i="7"/>
  <c r="AV180" i="7"/>
  <c r="AS45" i="7"/>
  <c r="AT45" i="7"/>
  <c r="AW45" i="7" s="1"/>
  <c r="AX45" i="7" s="1"/>
  <c r="AZ45" i="7" s="1"/>
  <c r="AU45" i="7"/>
  <c r="AY184" i="7"/>
  <c r="AV184" i="7"/>
  <c r="AS131" i="7"/>
  <c r="AT131" i="7"/>
  <c r="AW131" i="7" s="1"/>
  <c r="AX131" i="7" s="1"/>
  <c r="AZ131" i="7" s="1"/>
  <c r="AU131" i="7"/>
  <c r="AY148" i="7"/>
  <c r="AV148" i="7"/>
  <c r="AY57" i="7"/>
  <c r="AV57" i="7"/>
  <c r="AY143" i="7"/>
  <c r="AV143" i="7"/>
  <c r="CY25" i="11"/>
  <c r="AY72" i="7"/>
  <c r="AV72" i="7"/>
  <c r="CY118" i="11"/>
  <c r="CY189" i="11"/>
  <c r="CY127" i="11"/>
  <c r="AY152" i="7"/>
  <c r="AV152" i="7"/>
  <c r="AY128" i="7"/>
  <c r="AV128" i="7"/>
  <c r="AS123" i="7"/>
  <c r="AT123" i="7"/>
  <c r="AW123" i="7" s="1"/>
  <c r="AX123" i="7" s="1"/>
  <c r="AZ123" i="7" s="1"/>
  <c r="AU123" i="7"/>
  <c r="AS176" i="7"/>
  <c r="AU176" i="7"/>
  <c r="AT176" i="7"/>
  <c r="AW176" i="7" s="1"/>
  <c r="AX176" i="7" s="1"/>
  <c r="AZ176" i="7" s="1"/>
  <c r="AS153" i="7"/>
  <c r="AU153" i="7"/>
  <c r="AT153" i="7"/>
  <c r="AW153" i="7" s="1"/>
  <c r="AX153" i="7" s="1"/>
  <c r="AZ153" i="7" s="1"/>
  <c r="AY24" i="7"/>
  <c r="AV24" i="7"/>
  <c r="AS155" i="7"/>
  <c r="AT155" i="7"/>
  <c r="AW155" i="7" s="1"/>
  <c r="AX155" i="7" s="1"/>
  <c r="AZ155" i="7" s="1"/>
  <c r="AU155" i="7"/>
  <c r="AS47" i="7"/>
  <c r="AU47" i="7"/>
  <c r="AT47" i="7"/>
  <c r="AW47" i="7" s="1"/>
  <c r="AX47" i="7" s="1"/>
  <c r="AZ47" i="7" s="1"/>
  <c r="AY71" i="7"/>
  <c r="AV71" i="7"/>
  <c r="AS61" i="7"/>
  <c r="AU61" i="7"/>
  <c r="AT61" i="7"/>
  <c r="AW61" i="7" s="1"/>
  <c r="AX61" i="7" s="1"/>
  <c r="AZ61" i="7" s="1"/>
  <c r="AS93" i="7"/>
  <c r="AT93" i="7"/>
  <c r="AW93" i="7" s="1"/>
  <c r="AX93" i="7" s="1"/>
  <c r="AZ93" i="7" s="1"/>
  <c r="AU93" i="7"/>
  <c r="CK6" i="11"/>
  <c r="CJ6" i="11"/>
  <c r="CI6" i="11"/>
  <c r="CH6" i="11"/>
  <c r="CG6" i="11"/>
  <c r="CF6" i="11"/>
  <c r="CD6" i="11"/>
  <c r="AY126" i="7"/>
  <c r="AV126" i="7"/>
  <c r="CK22" i="11"/>
  <c r="CJ22" i="11"/>
  <c r="CI22" i="11"/>
  <c r="CH22" i="11"/>
  <c r="CG22" i="11"/>
  <c r="CF22" i="11"/>
  <c r="CD22" i="11"/>
  <c r="AS157" i="7"/>
  <c r="AT157" i="7"/>
  <c r="AW157" i="7" s="1"/>
  <c r="AX157" i="7" s="1"/>
  <c r="AZ157" i="7" s="1"/>
  <c r="AU157" i="7"/>
  <c r="AS133" i="7"/>
  <c r="AT133" i="7"/>
  <c r="AW133" i="7" s="1"/>
  <c r="AX133" i="7" s="1"/>
  <c r="AZ133" i="7" s="1"/>
  <c r="AU133" i="7"/>
  <c r="AS35" i="7"/>
  <c r="AT35" i="7"/>
  <c r="AW35" i="7" s="1"/>
  <c r="AX35" i="7" s="1"/>
  <c r="AZ35" i="7" s="1"/>
  <c r="AU35" i="7"/>
  <c r="AS115" i="7"/>
  <c r="AT115" i="7"/>
  <c r="AW115" i="7" s="1"/>
  <c r="AX115" i="7" s="1"/>
  <c r="AZ115" i="7" s="1"/>
  <c r="AU115" i="7"/>
  <c r="AS37" i="7"/>
  <c r="AT37" i="7"/>
  <c r="AW37" i="7" s="1"/>
  <c r="AX37" i="7" s="1"/>
  <c r="AZ37" i="7" s="1"/>
  <c r="AU37" i="7"/>
  <c r="AS6" i="7"/>
  <c r="AU6" i="7"/>
  <c r="AT6" i="7"/>
  <c r="AW6" i="7" s="1"/>
  <c r="AX6" i="7" s="1"/>
  <c r="AZ6" i="7" s="1"/>
  <c r="AY8" i="7"/>
  <c r="AV8" i="7"/>
  <c r="AS114" i="7"/>
  <c r="AT114" i="7"/>
  <c r="AW114" i="7" s="1"/>
  <c r="AX114" i="7" s="1"/>
  <c r="AZ114" i="7" s="1"/>
  <c r="AU114" i="7"/>
  <c r="AS106" i="7"/>
  <c r="AT106" i="7"/>
  <c r="AW106" i="7" s="1"/>
  <c r="AX106" i="7" s="1"/>
  <c r="AZ106" i="7" s="1"/>
  <c r="AU106" i="7"/>
  <c r="CY37" i="11"/>
  <c r="AY29" i="7"/>
  <c r="AV29" i="7"/>
  <c r="CM108" i="11"/>
  <c r="CO108" i="11" s="1"/>
  <c r="CK42" i="11"/>
  <c r="CJ42" i="11"/>
  <c r="CI42" i="11"/>
  <c r="CH42" i="11"/>
  <c r="CG42" i="11"/>
  <c r="CF42" i="11"/>
  <c r="CD42" i="11"/>
  <c r="CY157" i="11"/>
  <c r="AM129" i="7"/>
  <c r="CY150" i="11"/>
  <c r="CY34" i="11"/>
  <c r="AM163" i="7"/>
  <c r="CY159" i="11"/>
  <c r="CY100" i="11"/>
  <c r="CY78" i="11"/>
  <c r="CY126" i="11"/>
  <c r="CY3" i="11"/>
  <c r="CY123" i="11"/>
  <c r="CY122" i="11"/>
  <c r="CY135" i="11"/>
  <c r="CY183" i="11"/>
  <c r="CY140" i="11"/>
  <c r="CY58" i="11"/>
  <c r="CY46" i="11"/>
  <c r="BH95" i="7"/>
  <c r="BE95" i="7"/>
  <c r="CY195" i="11"/>
  <c r="CY133" i="11"/>
  <c r="CY178" i="11"/>
  <c r="CY166" i="11"/>
  <c r="CY125" i="11"/>
  <c r="AM256" i="7" l="1"/>
  <c r="AM325" i="7"/>
  <c r="AM219" i="7"/>
  <c r="AM345" i="7"/>
  <c r="AM205" i="7"/>
  <c r="AM354" i="7"/>
  <c r="CQ84" i="11"/>
  <c r="CR84" i="11" s="1"/>
  <c r="CX84" i="11"/>
  <c r="CW191" i="11"/>
  <c r="CQ18" i="11"/>
  <c r="CR18" i="11" s="1"/>
  <c r="CX191" i="11"/>
  <c r="CM75" i="11"/>
  <c r="CO75" i="11" s="1"/>
  <c r="CY161" i="11"/>
  <c r="BA177" i="7"/>
  <c r="CL4" i="11"/>
  <c r="CN4" i="11" s="1"/>
  <c r="CS76" i="11"/>
  <c r="CT76" i="11" s="1"/>
  <c r="BA192" i="7"/>
  <c r="AM343" i="7"/>
  <c r="BA166" i="7"/>
  <c r="CX172" i="11"/>
  <c r="BA41" i="7"/>
  <c r="BA10" i="7"/>
  <c r="CM12" i="11"/>
  <c r="CO12" i="11" s="1"/>
  <c r="CM27" i="11"/>
  <c r="CO27" i="11" s="1"/>
  <c r="BA81" i="7"/>
  <c r="CL20" i="11"/>
  <c r="CN20" i="11" s="1"/>
  <c r="BA50" i="7"/>
  <c r="BA142" i="7"/>
  <c r="BA124" i="7"/>
  <c r="BA117" i="7"/>
  <c r="BA30" i="7"/>
  <c r="BA116" i="7"/>
  <c r="BA168" i="7"/>
  <c r="CL48" i="11"/>
  <c r="CN48" i="11" s="1"/>
  <c r="CL64" i="11"/>
  <c r="CN64" i="11" s="1"/>
  <c r="CY107" i="11"/>
  <c r="BA169" i="7"/>
  <c r="CM15" i="11"/>
  <c r="CO15" i="11" s="1"/>
  <c r="CM110" i="11"/>
  <c r="CO110" i="11" s="1"/>
  <c r="CY9" i="11"/>
  <c r="CV35" i="11"/>
  <c r="AM347" i="7"/>
  <c r="AM208" i="7"/>
  <c r="AM252" i="7"/>
  <c r="AM284" i="7"/>
  <c r="CL102" i="11"/>
  <c r="CN102" i="11" s="1"/>
  <c r="CM21" i="11"/>
  <c r="CO21" i="11" s="1"/>
  <c r="CM74" i="11"/>
  <c r="CO74" i="11" s="1"/>
  <c r="CL74" i="11"/>
  <c r="CN74" i="11" s="1"/>
  <c r="AM261" i="7"/>
  <c r="AM209" i="7"/>
  <c r="AM314" i="7"/>
  <c r="BA26" i="7"/>
  <c r="CL27" i="11"/>
  <c r="CN27" i="11" s="1"/>
  <c r="CY61" i="11"/>
  <c r="CL21" i="11"/>
  <c r="CN21" i="11" s="1"/>
  <c r="CY73" i="11"/>
  <c r="AR36" i="7"/>
  <c r="AM290" i="7"/>
  <c r="AM207" i="7"/>
  <c r="AM212" i="7"/>
  <c r="AM223" i="7"/>
  <c r="AM203" i="7"/>
  <c r="AM319" i="7"/>
  <c r="AM243" i="7"/>
  <c r="AM304" i="7"/>
  <c r="BA8" i="7"/>
  <c r="BA126" i="7"/>
  <c r="CL6" i="11"/>
  <c r="CN6" i="11" s="1"/>
  <c r="BA44" i="7"/>
  <c r="AR22" i="7"/>
  <c r="BA104" i="7"/>
  <c r="BA51" i="7"/>
  <c r="BA197" i="7"/>
  <c r="CY40" i="11"/>
  <c r="CY51" i="11"/>
  <c r="AM311" i="7"/>
  <c r="AM228" i="7"/>
  <c r="AM327" i="7"/>
  <c r="AM218" i="7"/>
  <c r="AM251" i="7"/>
  <c r="AM338" i="7"/>
  <c r="AM254" i="7"/>
  <c r="AR298" i="7"/>
  <c r="AR253" i="7"/>
  <c r="AR323" i="7"/>
  <c r="AR238" i="7"/>
  <c r="AR359" i="7"/>
  <c r="AR312" i="7"/>
  <c r="AR202" i="7"/>
  <c r="AM263" i="7"/>
  <c r="AM210" i="7"/>
  <c r="AM281" i="7"/>
  <c r="AM259" i="7"/>
  <c r="AM275" i="7"/>
  <c r="BA24" i="7"/>
  <c r="BA72" i="7"/>
  <c r="BA143" i="7"/>
  <c r="BA180" i="7"/>
  <c r="BA102" i="7"/>
  <c r="CL57" i="11"/>
  <c r="CN57" i="11" s="1"/>
  <c r="BA110" i="7"/>
  <c r="BA100" i="7"/>
  <c r="BA40" i="7"/>
  <c r="BA151" i="7"/>
  <c r="CL15" i="11"/>
  <c r="CN15" i="11" s="1"/>
  <c r="BA39" i="7"/>
  <c r="BA52" i="7"/>
  <c r="BA103" i="7"/>
  <c r="CM4" i="11"/>
  <c r="CO4" i="11" s="1"/>
  <c r="BA170" i="7"/>
  <c r="BA68" i="7"/>
  <c r="AM322" i="7"/>
  <c r="AM351" i="7"/>
  <c r="AM357" i="7"/>
  <c r="AM308" i="7"/>
  <c r="AM225" i="7"/>
  <c r="AM236" i="7"/>
  <c r="AM273" i="7"/>
  <c r="AM239" i="7"/>
  <c r="AM279" i="7"/>
  <c r="AM257" i="7"/>
  <c r="AM317" i="7"/>
  <c r="AM292" i="7"/>
  <c r="AM230" i="7"/>
  <c r="AM288" i="7"/>
  <c r="AM278" i="7"/>
  <c r="AM344" i="7"/>
  <c r="CL42" i="11"/>
  <c r="CN42" i="11" s="1"/>
  <c r="AM349" i="7"/>
  <c r="AM356" i="7"/>
  <c r="AM247" i="7"/>
  <c r="AM340" i="7"/>
  <c r="AM260" i="7"/>
  <c r="AM272" i="7"/>
  <c r="AM330" i="7"/>
  <c r="AR280" i="7"/>
  <c r="AR333" i="7"/>
  <c r="AM268" i="7"/>
  <c r="AM334" i="7"/>
  <c r="AM214" i="7"/>
  <c r="AM301" i="7"/>
  <c r="AM226" i="7"/>
  <c r="AM299" i="7"/>
  <c r="AM216" i="7"/>
  <c r="AM240" i="7"/>
  <c r="AM231" i="7"/>
  <c r="AM269" i="7"/>
  <c r="AM296" i="7"/>
  <c r="AM213" i="7"/>
  <c r="AM328" i="7"/>
  <c r="AM287" i="7"/>
  <c r="AM204" i="7"/>
  <c r="BA552" i="7"/>
  <c r="AP347" i="7"/>
  <c r="AQ347" i="7"/>
  <c r="AP297" i="7"/>
  <c r="AQ297" i="7"/>
  <c r="AP357" i="7"/>
  <c r="AQ357" i="7"/>
  <c r="AP255" i="7"/>
  <c r="AQ255" i="7"/>
  <c r="AP225" i="7"/>
  <c r="AQ225" i="7"/>
  <c r="AP274" i="7"/>
  <c r="AQ274" i="7"/>
  <c r="AP319" i="7"/>
  <c r="AQ319" i="7"/>
  <c r="AP221" i="7"/>
  <c r="AQ221" i="7"/>
  <c r="AP235" i="7"/>
  <c r="AQ235" i="7"/>
  <c r="AP207" i="7"/>
  <c r="AQ207" i="7"/>
  <c r="AP306" i="7"/>
  <c r="AQ306" i="7"/>
  <c r="AP223" i="7"/>
  <c r="AQ223" i="7"/>
  <c r="AP248" i="7"/>
  <c r="AQ248" i="7"/>
  <c r="AP218" i="7"/>
  <c r="AQ218" i="7"/>
  <c r="AP286" i="7"/>
  <c r="AQ286" i="7"/>
  <c r="AP329" i="7"/>
  <c r="AQ329" i="7"/>
  <c r="AP273" i="7"/>
  <c r="AQ273" i="7"/>
  <c r="AP295" i="7"/>
  <c r="AQ295" i="7"/>
  <c r="AP283" i="7"/>
  <c r="AQ283" i="7"/>
  <c r="AP228" i="7"/>
  <c r="AQ228" i="7"/>
  <c r="AP293" i="7"/>
  <c r="AQ293" i="7"/>
  <c r="AP209" i="7"/>
  <c r="AQ209" i="7"/>
  <c r="AP331" i="7"/>
  <c r="AQ331" i="7"/>
  <c r="AP304" i="7"/>
  <c r="AQ304" i="7"/>
  <c r="CL101" i="11"/>
  <c r="CN101" i="11" s="1"/>
  <c r="CM20" i="11"/>
  <c r="CO20" i="11" s="1"/>
  <c r="CM102" i="11"/>
  <c r="CO102" i="11" s="1"/>
  <c r="BA179" i="7"/>
  <c r="BA84" i="7"/>
  <c r="AP290" i="7"/>
  <c r="AQ290" i="7"/>
  <c r="AP322" i="7"/>
  <c r="AQ322" i="7"/>
  <c r="AP240" i="7"/>
  <c r="AQ240" i="7"/>
  <c r="AP212" i="7"/>
  <c r="AQ212" i="7"/>
  <c r="AP311" i="7"/>
  <c r="AQ311" i="7"/>
  <c r="AP351" i="7"/>
  <c r="AQ351" i="7"/>
  <c r="AP327" i="7"/>
  <c r="AQ327" i="7"/>
  <c r="AP261" i="7"/>
  <c r="AQ261" i="7"/>
  <c r="AP308" i="7"/>
  <c r="AQ308" i="7"/>
  <c r="AP314" i="7"/>
  <c r="AQ314" i="7"/>
  <c r="AP231" i="7"/>
  <c r="AQ231" i="7"/>
  <c r="AP203" i="7"/>
  <c r="AQ203" i="7"/>
  <c r="AP236" i="7"/>
  <c r="AQ236" i="7"/>
  <c r="AP243" i="7"/>
  <c r="AQ243" i="7"/>
  <c r="AP251" i="7"/>
  <c r="AQ251" i="7"/>
  <c r="AP232" i="7"/>
  <c r="AQ232" i="7"/>
  <c r="AV528" i="7"/>
  <c r="AY528" i="7"/>
  <c r="AV501" i="7"/>
  <c r="AY501" i="7"/>
  <c r="AP264" i="7"/>
  <c r="AQ264" i="7"/>
  <c r="AP234" i="7"/>
  <c r="AQ234" i="7"/>
  <c r="AP335" i="7"/>
  <c r="AQ335" i="7"/>
  <c r="AP279" i="7"/>
  <c r="AQ279" i="7"/>
  <c r="AP310" i="7"/>
  <c r="AQ310" i="7"/>
  <c r="AP257" i="7"/>
  <c r="AQ257" i="7"/>
  <c r="AP346" i="7"/>
  <c r="AQ346" i="7"/>
  <c r="AP292" i="7"/>
  <c r="AQ292" i="7"/>
  <c r="AP241" i="7"/>
  <c r="AQ241" i="7"/>
  <c r="AP288" i="7"/>
  <c r="AQ288" i="7"/>
  <c r="AP250" i="7"/>
  <c r="AQ250" i="7"/>
  <c r="AP344" i="7"/>
  <c r="AQ344" i="7"/>
  <c r="CM42" i="11"/>
  <c r="CO42" i="11" s="1"/>
  <c r="BA29" i="7"/>
  <c r="CL22" i="11"/>
  <c r="CN22" i="11" s="1"/>
  <c r="CM6" i="11"/>
  <c r="CO6" i="11" s="1"/>
  <c r="BA71" i="7"/>
  <c r="BA152" i="7"/>
  <c r="BA148" i="7"/>
  <c r="BA184" i="7"/>
  <c r="BA58" i="7"/>
  <c r="CM57" i="11"/>
  <c r="CO57" i="11" s="1"/>
  <c r="BA69" i="7"/>
  <c r="CY197" i="11"/>
  <c r="CL45" i="11"/>
  <c r="CN45" i="11" s="1"/>
  <c r="CM101" i="11"/>
  <c r="CO101" i="11" s="1"/>
  <c r="AR194" i="7"/>
  <c r="AR33" i="7"/>
  <c r="AR191" i="7"/>
  <c r="BA162" i="7"/>
  <c r="BA63" i="7"/>
  <c r="BA97" i="7"/>
  <c r="BA15" i="7"/>
  <c r="BA28" i="7"/>
  <c r="CL110" i="11"/>
  <c r="CN110" i="11" s="1"/>
  <c r="BA119" i="7"/>
  <c r="BA25" i="7"/>
  <c r="BA193" i="7"/>
  <c r="CL12" i="11"/>
  <c r="CN12" i="11" s="1"/>
  <c r="CL75" i="11"/>
  <c r="CN75" i="11" s="1"/>
  <c r="BA53" i="7"/>
  <c r="CM48" i="11"/>
  <c r="CO48" i="11" s="1"/>
  <c r="CY85" i="11"/>
  <c r="CY160" i="11"/>
  <c r="AV546" i="7"/>
  <c r="AY546" i="7"/>
  <c r="AV519" i="7"/>
  <c r="AY519" i="7"/>
  <c r="AV492" i="7"/>
  <c r="AY492" i="7"/>
  <c r="AP201" i="7"/>
  <c r="AQ201" i="7"/>
  <c r="AP321" i="7"/>
  <c r="AQ321" i="7"/>
  <c r="AP326" i="7"/>
  <c r="AQ326" i="7"/>
  <c r="AP270" i="7"/>
  <c r="AQ270" i="7"/>
  <c r="AP282" i="7"/>
  <c r="AQ282" i="7"/>
  <c r="AP254" i="7"/>
  <c r="AQ254" i="7"/>
  <c r="AP355" i="7"/>
  <c r="AQ355" i="7"/>
  <c r="AP300" i="7"/>
  <c r="AQ300" i="7"/>
  <c r="CM22" i="11"/>
  <c r="CO22" i="11" s="1"/>
  <c r="BA128" i="7"/>
  <c r="BA57" i="7"/>
  <c r="BA186" i="7"/>
  <c r="BA154" i="7"/>
  <c r="BA101" i="7"/>
  <c r="BA83" i="7"/>
  <c r="BA38" i="7"/>
  <c r="CM45" i="11"/>
  <c r="CO45" i="11" s="1"/>
  <c r="AM235" i="7"/>
  <c r="AM295" i="7"/>
  <c r="AM306" i="7"/>
  <c r="AM283" i="7"/>
  <c r="AM297" i="7"/>
  <c r="AM248" i="7"/>
  <c r="AM293" i="7"/>
  <c r="AM255" i="7"/>
  <c r="AM286" i="7"/>
  <c r="AM274" i="7"/>
  <c r="AM329" i="7"/>
  <c r="AM331" i="7"/>
  <c r="AM232" i="7"/>
  <c r="AV543" i="7"/>
  <c r="AY543" i="7"/>
  <c r="AV537" i="7"/>
  <c r="AY537" i="7"/>
  <c r="BA528" i="7"/>
  <c r="AV510" i="7"/>
  <c r="AY510" i="7"/>
  <c r="BA501" i="7"/>
  <c r="AP337" i="7"/>
  <c r="AQ337" i="7"/>
  <c r="AP302" i="7"/>
  <c r="AQ302" i="7"/>
  <c r="AP247" i="7"/>
  <c r="AQ247" i="7"/>
  <c r="AP313" i="7"/>
  <c r="AQ313" i="7"/>
  <c r="AP260" i="7"/>
  <c r="AQ260" i="7"/>
  <c r="AP217" i="7"/>
  <c r="AQ217" i="7"/>
  <c r="AP330" i="7"/>
  <c r="AQ330" i="7"/>
  <c r="AV483" i="7"/>
  <c r="AY483" i="7"/>
  <c r="AV474" i="7"/>
  <c r="AY474" i="7"/>
  <c r="AV465" i="7"/>
  <c r="AY465" i="7"/>
  <c r="AV456" i="7"/>
  <c r="AY456" i="7"/>
  <c r="AV447" i="7"/>
  <c r="AY447" i="7"/>
  <c r="AV438" i="7"/>
  <c r="AY438" i="7"/>
  <c r="AV429" i="7"/>
  <c r="AY429" i="7"/>
  <c r="AV420" i="7"/>
  <c r="AY420" i="7"/>
  <c r="AV411" i="7"/>
  <c r="AY411" i="7"/>
  <c r="AV402" i="7"/>
  <c r="AY402" i="7"/>
  <c r="AV393" i="7"/>
  <c r="AY393" i="7"/>
  <c r="AV384" i="7"/>
  <c r="AY384" i="7"/>
  <c r="AV375" i="7"/>
  <c r="AY375" i="7"/>
  <c r="AV366" i="7"/>
  <c r="AY366" i="7"/>
  <c r="AP320" i="7"/>
  <c r="AQ320" i="7"/>
  <c r="AP349" i="7"/>
  <c r="AQ349" i="7"/>
  <c r="AP269" i="7"/>
  <c r="AQ269" i="7"/>
  <c r="AP239" i="7"/>
  <c r="AQ239" i="7"/>
  <c r="AP227" i="7"/>
  <c r="AQ227" i="7"/>
  <c r="AP356" i="7"/>
  <c r="AQ356" i="7"/>
  <c r="AP317" i="7"/>
  <c r="AQ317" i="7"/>
  <c r="AP338" i="7"/>
  <c r="AQ338" i="7"/>
  <c r="AP340" i="7"/>
  <c r="AQ340" i="7"/>
  <c r="AP230" i="7"/>
  <c r="AQ230" i="7"/>
  <c r="AP318" i="7"/>
  <c r="AQ318" i="7"/>
  <c r="AP272" i="7"/>
  <c r="AQ272" i="7"/>
  <c r="AP278" i="7"/>
  <c r="AQ278" i="7"/>
  <c r="AP266" i="7"/>
  <c r="AQ266" i="7"/>
  <c r="AV551" i="7"/>
  <c r="AY551" i="7"/>
  <c r="AV542" i="7"/>
  <c r="AY542" i="7"/>
  <c r="AV533" i="7"/>
  <c r="AY533" i="7"/>
  <c r="AV524" i="7"/>
  <c r="AY524" i="7"/>
  <c r="AV515" i="7"/>
  <c r="AY515" i="7"/>
  <c r="AV506" i="7"/>
  <c r="AY506" i="7"/>
  <c r="AV497" i="7"/>
  <c r="AY497" i="7"/>
  <c r="AV488" i="7"/>
  <c r="AY488" i="7"/>
  <c r="AV479" i="7"/>
  <c r="AY479" i="7"/>
  <c r="AV467" i="7"/>
  <c r="AY467" i="7"/>
  <c r="AV452" i="7"/>
  <c r="AY452" i="7"/>
  <c r="AV440" i="7"/>
  <c r="AY440" i="7"/>
  <c r="AV416" i="7"/>
  <c r="AY416" i="7"/>
  <c r="AV389" i="7"/>
  <c r="AY389" i="7"/>
  <c r="AP348" i="7"/>
  <c r="AQ348" i="7"/>
  <c r="AP336" i="7"/>
  <c r="AQ336" i="7"/>
  <c r="AP284" i="7"/>
  <c r="AQ284" i="7"/>
  <c r="AP316" i="7"/>
  <c r="AQ316" i="7"/>
  <c r="AP345" i="7"/>
  <c r="AQ345" i="7"/>
  <c r="AP204" i="7"/>
  <c r="AQ204" i="7"/>
  <c r="AP244" i="7"/>
  <c r="AQ244" i="7"/>
  <c r="AP216" i="7"/>
  <c r="AQ216" i="7"/>
  <c r="AV534" i="7"/>
  <c r="AY534" i="7"/>
  <c r="AV525" i="7"/>
  <c r="AY525" i="7"/>
  <c r="AV516" i="7"/>
  <c r="AY516" i="7"/>
  <c r="AV507" i="7"/>
  <c r="AY507" i="7"/>
  <c r="AV498" i="7"/>
  <c r="AY498" i="7"/>
  <c r="AV489" i="7"/>
  <c r="AY489" i="7"/>
  <c r="AV480" i="7"/>
  <c r="AY480" i="7"/>
  <c r="AV471" i="7"/>
  <c r="AY471" i="7"/>
  <c r="AV462" i="7"/>
  <c r="AY462" i="7"/>
  <c r="AV453" i="7"/>
  <c r="AY453" i="7"/>
  <c r="AV444" i="7"/>
  <c r="AY444" i="7"/>
  <c r="AV435" i="7"/>
  <c r="AY435" i="7"/>
  <c r="AV426" i="7"/>
  <c r="AY426" i="7"/>
  <c r="AV417" i="7"/>
  <c r="AY417" i="7"/>
  <c r="AV408" i="7"/>
  <c r="AY408" i="7"/>
  <c r="AV399" i="7"/>
  <c r="AY399" i="7"/>
  <c r="AV390" i="7"/>
  <c r="AY390" i="7"/>
  <c r="AV381" i="7"/>
  <c r="AY381" i="7"/>
  <c r="AV372" i="7"/>
  <c r="AY372" i="7"/>
  <c r="AV363" i="7"/>
  <c r="AY363" i="7"/>
  <c r="AV548" i="7"/>
  <c r="AY548" i="7"/>
  <c r="AV539" i="7"/>
  <c r="AY539" i="7"/>
  <c r="AV530" i="7"/>
  <c r="AY530" i="7"/>
  <c r="AV521" i="7"/>
  <c r="AY521" i="7"/>
  <c r="AV512" i="7"/>
  <c r="AY512" i="7"/>
  <c r="AV503" i="7"/>
  <c r="AY503" i="7"/>
  <c r="AV494" i="7"/>
  <c r="AY494" i="7"/>
  <c r="AV485" i="7"/>
  <c r="AY485" i="7"/>
  <c r="AV476" i="7"/>
  <c r="AY476" i="7"/>
  <c r="AV461" i="7"/>
  <c r="AY461" i="7"/>
  <c r="AV449" i="7"/>
  <c r="AY449" i="7"/>
  <c r="AV434" i="7"/>
  <c r="AY434" i="7"/>
  <c r="AV407" i="7"/>
  <c r="AY407" i="7"/>
  <c r="AP213" i="7"/>
  <c r="AQ213" i="7"/>
  <c r="AP352" i="7"/>
  <c r="AQ352" i="7"/>
  <c r="AP325" i="7"/>
  <c r="AQ325" i="7"/>
  <c r="AP328" i="7"/>
  <c r="AQ328" i="7"/>
  <c r="AP309" i="7"/>
  <c r="AQ309" i="7"/>
  <c r="AP281" i="7"/>
  <c r="AQ281" i="7"/>
  <c r="AP275" i="7"/>
  <c r="AQ275" i="7"/>
  <c r="AP277" i="7"/>
  <c r="AQ277" i="7"/>
  <c r="AP222" i="7"/>
  <c r="AQ222" i="7"/>
  <c r="AM221" i="7"/>
  <c r="AV549" i="7"/>
  <c r="AY549" i="7"/>
  <c r="AV540" i="7"/>
  <c r="AY540" i="7"/>
  <c r="AV531" i="7"/>
  <c r="AY531" i="7"/>
  <c r="AV522" i="7"/>
  <c r="AY522" i="7"/>
  <c r="AV513" i="7"/>
  <c r="AY513" i="7"/>
  <c r="AV504" i="7"/>
  <c r="AY504" i="7"/>
  <c r="AV495" i="7"/>
  <c r="AY495" i="7"/>
  <c r="AV486" i="7"/>
  <c r="AY486" i="7"/>
  <c r="AV477" i="7"/>
  <c r="AY477" i="7"/>
  <c r="AV468" i="7"/>
  <c r="AY468" i="7"/>
  <c r="AV459" i="7"/>
  <c r="AY459" i="7"/>
  <c r="AV450" i="7"/>
  <c r="AY450" i="7"/>
  <c r="AV441" i="7"/>
  <c r="AY441" i="7"/>
  <c r="AV432" i="7"/>
  <c r="AY432" i="7"/>
  <c r="AV423" i="7"/>
  <c r="AY423" i="7"/>
  <c r="AV414" i="7"/>
  <c r="AY414" i="7"/>
  <c r="AV405" i="7"/>
  <c r="AY405" i="7"/>
  <c r="AV396" i="7"/>
  <c r="AY396" i="7"/>
  <c r="AV387" i="7"/>
  <c r="AY387" i="7"/>
  <c r="AV378" i="7"/>
  <c r="AY378" i="7"/>
  <c r="AV369" i="7"/>
  <c r="AY369" i="7"/>
  <c r="AV360" i="7"/>
  <c r="AY360" i="7"/>
  <c r="AM201" i="7"/>
  <c r="AM264" i="7"/>
  <c r="AM321" i="7"/>
  <c r="AM335" i="7"/>
  <c r="AM337" i="7"/>
  <c r="AM310" i="7"/>
  <c r="AM326" i="7"/>
  <c r="AM302" i="7"/>
  <c r="AM346" i="7"/>
  <c r="AM282" i="7"/>
  <c r="AM313" i="7"/>
  <c r="AM241" i="7"/>
  <c r="AM355" i="7"/>
  <c r="AM217" i="7"/>
  <c r="AM250" i="7"/>
  <c r="AV545" i="7"/>
  <c r="AY545" i="7"/>
  <c r="AV536" i="7"/>
  <c r="AY536" i="7"/>
  <c r="AV527" i="7"/>
  <c r="AY527" i="7"/>
  <c r="AV518" i="7"/>
  <c r="AY518" i="7"/>
  <c r="AV509" i="7"/>
  <c r="AY509" i="7"/>
  <c r="AV500" i="7"/>
  <c r="AY500" i="7"/>
  <c r="AV491" i="7"/>
  <c r="AY491" i="7"/>
  <c r="AV482" i="7"/>
  <c r="AY482" i="7"/>
  <c r="AV473" i="7"/>
  <c r="AY473" i="7"/>
  <c r="AV470" i="7"/>
  <c r="AY470" i="7"/>
  <c r="BA467" i="7"/>
  <c r="AV458" i="7"/>
  <c r="AY458" i="7"/>
  <c r="AV443" i="7"/>
  <c r="AY443" i="7"/>
  <c r="AV425" i="7"/>
  <c r="AY425" i="7"/>
  <c r="AV398" i="7"/>
  <c r="AY398" i="7"/>
  <c r="AP291" i="7"/>
  <c r="AQ291" i="7"/>
  <c r="AP263" i="7"/>
  <c r="AQ263" i="7"/>
  <c r="AP334" i="7"/>
  <c r="AQ334" i="7"/>
  <c r="AP301" i="7"/>
  <c r="AQ301" i="7"/>
  <c r="AP339" i="7"/>
  <c r="AQ339" i="7"/>
  <c r="AP237" i="7"/>
  <c r="AQ237" i="7"/>
  <c r="AP354" i="7"/>
  <c r="AQ354" i="7"/>
  <c r="AP265" i="7"/>
  <c r="AQ265" i="7"/>
  <c r="BB552" i="7"/>
  <c r="BC552" i="7"/>
  <c r="BF552" i="7" s="1"/>
  <c r="BG552" i="7" s="1"/>
  <c r="BD552" i="7"/>
  <c r="AV380" i="7"/>
  <c r="AY380" i="7"/>
  <c r="AV371" i="7"/>
  <c r="AY371" i="7"/>
  <c r="AV362" i="7"/>
  <c r="AY362" i="7"/>
  <c r="AS280" i="7"/>
  <c r="AT280" i="7"/>
  <c r="AW280" i="7" s="1"/>
  <c r="AX280" i="7" s="1"/>
  <c r="AZ280" i="7" s="1"/>
  <c r="AU280" i="7"/>
  <c r="AS333" i="7"/>
  <c r="AU333" i="7"/>
  <c r="AT333" i="7"/>
  <c r="AW333" i="7" s="1"/>
  <c r="AX333" i="7" s="1"/>
  <c r="AZ333" i="7" s="1"/>
  <c r="AP208" i="7"/>
  <c r="AQ208" i="7"/>
  <c r="AP296" i="7"/>
  <c r="AQ296" i="7"/>
  <c r="AP268" i="7"/>
  <c r="AQ268" i="7"/>
  <c r="AP252" i="7"/>
  <c r="AQ252" i="7"/>
  <c r="AP256" i="7"/>
  <c r="AQ256" i="7"/>
  <c r="AP214" i="7"/>
  <c r="AQ214" i="7"/>
  <c r="AP219" i="7"/>
  <c r="AQ219" i="7"/>
  <c r="AP210" i="7"/>
  <c r="AQ210" i="7"/>
  <c r="AP226" i="7"/>
  <c r="AQ226" i="7"/>
  <c r="AP287" i="7"/>
  <c r="AQ287" i="7"/>
  <c r="AP259" i="7"/>
  <c r="AQ259" i="7"/>
  <c r="AP205" i="7"/>
  <c r="AQ205" i="7"/>
  <c r="AP299" i="7"/>
  <c r="AQ299" i="7"/>
  <c r="AP305" i="7"/>
  <c r="AQ305" i="7"/>
  <c r="AP343" i="7"/>
  <c r="AQ343" i="7"/>
  <c r="AV550" i="7"/>
  <c r="AY550" i="7"/>
  <c r="AV541" i="7"/>
  <c r="AY541" i="7"/>
  <c r="AV532" i="7"/>
  <c r="AY532" i="7"/>
  <c r="AV523" i="7"/>
  <c r="AY523" i="7"/>
  <c r="AV514" i="7"/>
  <c r="AY514" i="7"/>
  <c r="AV505" i="7"/>
  <c r="AY505" i="7"/>
  <c r="AV496" i="7"/>
  <c r="AY496" i="7"/>
  <c r="AV487" i="7"/>
  <c r="AY487" i="7"/>
  <c r="AV478" i="7"/>
  <c r="AY478" i="7"/>
  <c r="AV469" i="7"/>
  <c r="AY469" i="7"/>
  <c r="AV460" i="7"/>
  <c r="AY460" i="7"/>
  <c r="AV451" i="7"/>
  <c r="AY451" i="7"/>
  <c r="AV442" i="7"/>
  <c r="AY442" i="7"/>
  <c r="AV433" i="7"/>
  <c r="AY433" i="7"/>
  <c r="AV424" i="7"/>
  <c r="AY424" i="7"/>
  <c r="AV415" i="7"/>
  <c r="AY415" i="7"/>
  <c r="AV406" i="7"/>
  <c r="AY406" i="7"/>
  <c r="AV397" i="7"/>
  <c r="AY397" i="7"/>
  <c r="AV388" i="7"/>
  <c r="AY388" i="7"/>
  <c r="AV379" i="7"/>
  <c r="AY379" i="7"/>
  <c r="AV370" i="7"/>
  <c r="AY370" i="7"/>
  <c r="AV361" i="7"/>
  <c r="AY361" i="7"/>
  <c r="AR294" i="7"/>
  <c r="AR258" i="7"/>
  <c r="AR211" i="7"/>
  <c r="AR224" i="7"/>
  <c r="AR332" i="7"/>
  <c r="AR245" i="7"/>
  <c r="AR341" i="7"/>
  <c r="AV431" i="7"/>
  <c r="AY431" i="7"/>
  <c r="AV422" i="7"/>
  <c r="AY422" i="7"/>
  <c r="AV413" i="7"/>
  <c r="AY413" i="7"/>
  <c r="AV404" i="7"/>
  <c r="AY404" i="7"/>
  <c r="AV395" i="7"/>
  <c r="AY395" i="7"/>
  <c r="AV386" i="7"/>
  <c r="AY386" i="7"/>
  <c r="AV377" i="7"/>
  <c r="AY377" i="7"/>
  <c r="AV368" i="7"/>
  <c r="AY368" i="7"/>
  <c r="AS298" i="7"/>
  <c r="AU298" i="7"/>
  <c r="AT298" i="7"/>
  <c r="AW298" i="7" s="1"/>
  <c r="AX298" i="7" s="1"/>
  <c r="AZ298" i="7" s="1"/>
  <c r="AS253" i="7"/>
  <c r="AT253" i="7"/>
  <c r="AW253" i="7" s="1"/>
  <c r="AX253" i="7" s="1"/>
  <c r="AZ253" i="7" s="1"/>
  <c r="AU253" i="7"/>
  <c r="AS323" i="7"/>
  <c r="AT323" i="7"/>
  <c r="AW323" i="7" s="1"/>
  <c r="AX323" i="7" s="1"/>
  <c r="AZ323" i="7" s="1"/>
  <c r="AU323" i="7"/>
  <c r="AS238" i="7"/>
  <c r="AT238" i="7"/>
  <c r="AW238" i="7" s="1"/>
  <c r="AX238" i="7" s="1"/>
  <c r="AZ238" i="7" s="1"/>
  <c r="AU238" i="7"/>
  <c r="AS359" i="7"/>
  <c r="AT359" i="7"/>
  <c r="AW359" i="7" s="1"/>
  <c r="AX359" i="7" s="1"/>
  <c r="AZ359" i="7" s="1"/>
  <c r="AU359" i="7"/>
  <c r="AS312" i="7"/>
  <c r="AT312" i="7"/>
  <c r="AW312" i="7" s="1"/>
  <c r="AX312" i="7" s="1"/>
  <c r="AZ312" i="7" s="1"/>
  <c r="AU312" i="7"/>
  <c r="AS202" i="7"/>
  <c r="AU202" i="7"/>
  <c r="AT202" i="7"/>
  <c r="AW202" i="7" s="1"/>
  <c r="AX202" i="7" s="1"/>
  <c r="AZ202" i="7" s="1"/>
  <c r="AV547" i="7"/>
  <c r="AY547" i="7"/>
  <c r="AV538" i="7"/>
  <c r="AY538" i="7"/>
  <c r="AV529" i="7"/>
  <c r="AY529" i="7"/>
  <c r="AV520" i="7"/>
  <c r="AY520" i="7"/>
  <c r="AV511" i="7"/>
  <c r="AY511" i="7"/>
  <c r="AV502" i="7"/>
  <c r="AY502" i="7"/>
  <c r="AV493" i="7"/>
  <c r="AY493" i="7"/>
  <c r="AV484" i="7"/>
  <c r="AY484" i="7"/>
  <c r="AV475" i="7"/>
  <c r="AY475" i="7"/>
  <c r="AV466" i="7"/>
  <c r="AY466" i="7"/>
  <c r="AV457" i="7"/>
  <c r="AY457" i="7"/>
  <c r="AV448" i="7"/>
  <c r="AY448" i="7"/>
  <c r="AV439" i="7"/>
  <c r="AY439" i="7"/>
  <c r="AV430" i="7"/>
  <c r="AY430" i="7"/>
  <c r="AV421" i="7"/>
  <c r="AY421" i="7"/>
  <c r="AV412" i="7"/>
  <c r="AY412" i="7"/>
  <c r="AV403" i="7"/>
  <c r="AY403" i="7"/>
  <c r="AV394" i="7"/>
  <c r="AY394" i="7"/>
  <c r="AV385" i="7"/>
  <c r="AY385" i="7"/>
  <c r="AV376" i="7"/>
  <c r="AY376" i="7"/>
  <c r="AV367" i="7"/>
  <c r="AY367" i="7"/>
  <c r="AR220" i="7"/>
  <c r="AR285" i="7"/>
  <c r="AR242" i="7"/>
  <c r="AR262" i="7"/>
  <c r="AR229" i="7"/>
  <c r="AR289" i="7"/>
  <c r="AR246" i="7"/>
  <c r="AR342" i="7"/>
  <c r="AV464" i="7"/>
  <c r="AY464" i="7"/>
  <c r="AV455" i="7"/>
  <c r="AY455" i="7"/>
  <c r="AV446" i="7"/>
  <c r="AY446" i="7"/>
  <c r="AV437" i="7"/>
  <c r="AY437" i="7"/>
  <c r="AV428" i="7"/>
  <c r="AY428" i="7"/>
  <c r="AV419" i="7"/>
  <c r="AY419" i="7"/>
  <c r="AV410" i="7"/>
  <c r="AY410" i="7"/>
  <c r="AV401" i="7"/>
  <c r="AY401" i="7"/>
  <c r="AV392" i="7"/>
  <c r="AY392" i="7"/>
  <c r="AV383" i="7"/>
  <c r="AY383" i="7"/>
  <c r="AV374" i="7"/>
  <c r="AY374" i="7"/>
  <c r="AV365" i="7"/>
  <c r="AY365" i="7"/>
  <c r="AR358" i="7"/>
  <c r="AR276" i="7"/>
  <c r="AR307" i="7"/>
  <c r="AR271" i="7"/>
  <c r="AR233" i="7"/>
  <c r="AR206" i="7"/>
  <c r="AM291" i="7"/>
  <c r="AM348" i="7"/>
  <c r="AM336" i="7"/>
  <c r="AM352" i="7"/>
  <c r="AM316" i="7"/>
  <c r="AM309" i="7"/>
  <c r="AM339" i="7"/>
  <c r="AM237" i="7"/>
  <c r="AM244" i="7"/>
  <c r="AM277" i="7"/>
  <c r="AM265" i="7"/>
  <c r="AV544" i="7"/>
  <c r="AY544" i="7"/>
  <c r="AV535" i="7"/>
  <c r="AY535" i="7"/>
  <c r="AV526" i="7"/>
  <c r="AY526" i="7"/>
  <c r="AV517" i="7"/>
  <c r="AY517" i="7"/>
  <c r="AV508" i="7"/>
  <c r="AY508" i="7"/>
  <c r="AV499" i="7"/>
  <c r="AY499" i="7"/>
  <c r="AV490" i="7"/>
  <c r="AY490" i="7"/>
  <c r="AV481" i="7"/>
  <c r="AY481" i="7"/>
  <c r="AV472" i="7"/>
  <c r="AY472" i="7"/>
  <c r="AV463" i="7"/>
  <c r="AY463" i="7"/>
  <c r="AV454" i="7"/>
  <c r="AY454" i="7"/>
  <c r="AV445" i="7"/>
  <c r="AY445" i="7"/>
  <c r="AV436" i="7"/>
  <c r="AY436" i="7"/>
  <c r="AV427" i="7"/>
  <c r="AY427" i="7"/>
  <c r="AV418" i="7"/>
  <c r="AY418" i="7"/>
  <c r="AV409" i="7"/>
  <c r="AY409" i="7"/>
  <c r="AV400" i="7"/>
  <c r="AY400" i="7"/>
  <c r="AV391" i="7"/>
  <c r="AY391" i="7"/>
  <c r="AV382" i="7"/>
  <c r="AY382" i="7"/>
  <c r="AV373" i="7"/>
  <c r="AY373" i="7"/>
  <c r="AV364" i="7"/>
  <c r="AY364" i="7"/>
  <c r="AR249" i="7"/>
  <c r="AR267" i="7"/>
  <c r="AR324" i="7"/>
  <c r="AR315" i="7"/>
  <c r="AR215" i="7"/>
  <c r="AR303" i="7"/>
  <c r="AR350" i="7"/>
  <c r="AR353" i="7"/>
  <c r="BB8" i="7"/>
  <c r="BC8" i="7"/>
  <c r="BF8" i="7" s="1"/>
  <c r="BG8" i="7" s="1"/>
  <c r="BD8" i="7"/>
  <c r="CX6" i="11"/>
  <c r="CV6" i="11"/>
  <c r="CQ6" i="11"/>
  <c r="CR6" i="11" s="1"/>
  <c r="BB148" i="7"/>
  <c r="BD148" i="7"/>
  <c r="BC148" i="7"/>
  <c r="BF148" i="7" s="1"/>
  <c r="BG148" i="7" s="1"/>
  <c r="BB180" i="7"/>
  <c r="BD180" i="7"/>
  <c r="BC180" i="7"/>
  <c r="BF180" i="7" s="1"/>
  <c r="BG180" i="7" s="1"/>
  <c r="BB154" i="7"/>
  <c r="BC154" i="7"/>
  <c r="BF154" i="7" s="1"/>
  <c r="BG154" i="7" s="1"/>
  <c r="BD154" i="7"/>
  <c r="BB101" i="7"/>
  <c r="BD101" i="7"/>
  <c r="BC101" i="7"/>
  <c r="BF101" i="7" s="1"/>
  <c r="BG101" i="7" s="1"/>
  <c r="BB69" i="7"/>
  <c r="BD69" i="7"/>
  <c r="BC69" i="7"/>
  <c r="BF69" i="7" s="1"/>
  <c r="BG69" i="7" s="1"/>
  <c r="CX45" i="11"/>
  <c r="CV45" i="11"/>
  <c r="CQ45" i="11"/>
  <c r="CR45" i="11" s="1"/>
  <c r="BB26" i="7"/>
  <c r="BC26" i="7"/>
  <c r="BF26" i="7" s="1"/>
  <c r="BG26" i="7" s="1"/>
  <c r="BD26" i="7"/>
  <c r="CW4" i="11"/>
  <c r="CS4" i="11"/>
  <c r="CT4" i="11" s="1"/>
  <c r="BB170" i="7"/>
  <c r="BC170" i="7"/>
  <c r="BF170" i="7" s="1"/>
  <c r="BG170" i="7" s="1"/>
  <c r="BD170" i="7"/>
  <c r="BB68" i="7"/>
  <c r="BD68" i="7"/>
  <c r="BC68" i="7"/>
  <c r="BF68" i="7" s="1"/>
  <c r="BG68" i="7" s="1"/>
  <c r="BL144" i="7"/>
  <c r="BI144" i="7"/>
  <c r="CX22" i="11"/>
  <c r="CV22" i="11"/>
  <c r="CQ22" i="11"/>
  <c r="CR22" i="11" s="1"/>
  <c r="CW22" i="11"/>
  <c r="CS22" i="11"/>
  <c r="CT22" i="11" s="1"/>
  <c r="BB72" i="7"/>
  <c r="BC72" i="7"/>
  <c r="BF72" i="7" s="1"/>
  <c r="BG72" i="7" s="1"/>
  <c r="BD72" i="7"/>
  <c r="BB143" i="7"/>
  <c r="BC143" i="7"/>
  <c r="BF143" i="7" s="1"/>
  <c r="BG143" i="7" s="1"/>
  <c r="BD143" i="7"/>
  <c r="BB186" i="7"/>
  <c r="BC186" i="7"/>
  <c r="BF186" i="7" s="1"/>
  <c r="BG186" i="7" s="1"/>
  <c r="BD186" i="7"/>
  <c r="BB58" i="7"/>
  <c r="BD58" i="7"/>
  <c r="BC58" i="7"/>
  <c r="BF58" i="7" s="1"/>
  <c r="BG58" i="7" s="1"/>
  <c r="CW57" i="11"/>
  <c r="CS57" i="11"/>
  <c r="CT57" i="11" s="1"/>
  <c r="BB44" i="7"/>
  <c r="BC44" i="7"/>
  <c r="BF44" i="7" s="1"/>
  <c r="BG44" i="7" s="1"/>
  <c r="BD44" i="7"/>
  <c r="CX101" i="11"/>
  <c r="CV101" i="11"/>
  <c r="CQ101" i="11"/>
  <c r="CR101" i="11" s="1"/>
  <c r="BB40" i="7"/>
  <c r="BD40" i="7"/>
  <c r="BC40" i="7"/>
  <c r="BF40" i="7" s="1"/>
  <c r="BG40" i="7" s="1"/>
  <c r="BB151" i="7"/>
  <c r="BC151" i="7"/>
  <c r="BF151" i="7" s="1"/>
  <c r="BG151" i="7" s="1"/>
  <c r="BD151" i="7"/>
  <c r="CX15" i="11"/>
  <c r="CV15" i="11"/>
  <c r="CQ15" i="11"/>
  <c r="CR15" i="11" s="1"/>
  <c r="BB39" i="7"/>
  <c r="BD39" i="7"/>
  <c r="BC39" i="7"/>
  <c r="BF39" i="7" s="1"/>
  <c r="BG39" i="7" s="1"/>
  <c r="BB52" i="7"/>
  <c r="BC52" i="7"/>
  <c r="BF52" i="7" s="1"/>
  <c r="BG52" i="7" s="1"/>
  <c r="BD52" i="7"/>
  <c r="BB197" i="7"/>
  <c r="BC197" i="7"/>
  <c r="BF197" i="7" s="1"/>
  <c r="BG197" i="7" s="1"/>
  <c r="BD197" i="7"/>
  <c r="CX27" i="11"/>
  <c r="CV27" i="11"/>
  <c r="CQ27" i="11"/>
  <c r="CR27" i="11" s="1"/>
  <c r="BB53" i="7"/>
  <c r="BC53" i="7"/>
  <c r="BF53" i="7" s="1"/>
  <c r="BG53" i="7" s="1"/>
  <c r="BD53" i="7"/>
  <c r="CX42" i="11"/>
  <c r="CV42" i="11"/>
  <c r="CQ42" i="11"/>
  <c r="CR42" i="11" s="1"/>
  <c r="BB126" i="7"/>
  <c r="BD126" i="7"/>
  <c r="BC126" i="7"/>
  <c r="BF126" i="7" s="1"/>
  <c r="BG126" i="7" s="1"/>
  <c r="BB24" i="7"/>
  <c r="BC24" i="7"/>
  <c r="BF24" i="7" s="1"/>
  <c r="BG24" i="7" s="1"/>
  <c r="BD24" i="7"/>
  <c r="BB152" i="7"/>
  <c r="BC152" i="7"/>
  <c r="BF152" i="7" s="1"/>
  <c r="BG152" i="7" s="1"/>
  <c r="BD152" i="7"/>
  <c r="BB184" i="7"/>
  <c r="BC184" i="7"/>
  <c r="BF184" i="7" s="1"/>
  <c r="BG184" i="7" s="1"/>
  <c r="BD184" i="7"/>
  <c r="CW101" i="11"/>
  <c r="CS101" i="11"/>
  <c r="CT101" i="11" s="1"/>
  <c r="BB104" i="7"/>
  <c r="BC104" i="7"/>
  <c r="BF104" i="7" s="1"/>
  <c r="BG104" i="7" s="1"/>
  <c r="BD104" i="7"/>
  <c r="BB51" i="7"/>
  <c r="BD51" i="7"/>
  <c r="BC51" i="7"/>
  <c r="BF51" i="7" s="1"/>
  <c r="BG51" i="7" s="1"/>
  <c r="BB169" i="7"/>
  <c r="BC169" i="7"/>
  <c r="BF169" i="7" s="1"/>
  <c r="BG169" i="7" s="1"/>
  <c r="BD169" i="7"/>
  <c r="BB103" i="7"/>
  <c r="BC103" i="7"/>
  <c r="BF103" i="7" s="1"/>
  <c r="BG103" i="7" s="1"/>
  <c r="BD103" i="7"/>
  <c r="CW20" i="11"/>
  <c r="CS20" i="11"/>
  <c r="CT20" i="11" s="1"/>
  <c r="CW42" i="11"/>
  <c r="CS42" i="11"/>
  <c r="CT42" i="11" s="1"/>
  <c r="BB29" i="7"/>
  <c r="BD29" i="7"/>
  <c r="BC29" i="7"/>
  <c r="BF29" i="7" s="1"/>
  <c r="BG29" i="7" s="1"/>
  <c r="CW6" i="11"/>
  <c r="CS6" i="11"/>
  <c r="CT6" i="11" s="1"/>
  <c r="BB71" i="7"/>
  <c r="BC71" i="7"/>
  <c r="BF71" i="7" s="1"/>
  <c r="BG71" i="7" s="1"/>
  <c r="BD71" i="7"/>
  <c r="BB128" i="7"/>
  <c r="BC128" i="7"/>
  <c r="BF128" i="7" s="1"/>
  <c r="BG128" i="7" s="1"/>
  <c r="BD128" i="7"/>
  <c r="BB57" i="7"/>
  <c r="BC57" i="7"/>
  <c r="BF57" i="7" s="1"/>
  <c r="BG57" i="7" s="1"/>
  <c r="BD57" i="7"/>
  <c r="BB102" i="7"/>
  <c r="BC102" i="7"/>
  <c r="BF102" i="7" s="1"/>
  <c r="BG102" i="7" s="1"/>
  <c r="BD102" i="7"/>
  <c r="CX57" i="11"/>
  <c r="CV57" i="11"/>
  <c r="CQ57" i="11"/>
  <c r="CR57" i="11" s="1"/>
  <c r="BB110" i="7"/>
  <c r="BC110" i="7"/>
  <c r="BF110" i="7" s="1"/>
  <c r="BG110" i="7" s="1"/>
  <c r="BD110" i="7"/>
  <c r="BB83" i="7"/>
  <c r="BC83" i="7"/>
  <c r="BF83" i="7" s="1"/>
  <c r="BG83" i="7" s="1"/>
  <c r="BD83" i="7"/>
  <c r="BB38" i="7"/>
  <c r="BC38" i="7"/>
  <c r="BF38" i="7" s="1"/>
  <c r="BG38" i="7" s="1"/>
  <c r="BD38" i="7"/>
  <c r="CW45" i="11"/>
  <c r="CS45" i="11"/>
  <c r="CT45" i="11" s="1"/>
  <c r="BB100" i="7"/>
  <c r="BD100" i="7"/>
  <c r="BC100" i="7"/>
  <c r="BF100" i="7" s="1"/>
  <c r="BG100" i="7" s="1"/>
  <c r="BB162" i="7"/>
  <c r="BD162" i="7"/>
  <c r="BC162" i="7"/>
  <c r="BF162" i="7" s="1"/>
  <c r="BG162" i="7" s="1"/>
  <c r="BB63" i="7"/>
  <c r="BC63" i="7"/>
  <c r="BF63" i="7" s="1"/>
  <c r="BG63" i="7" s="1"/>
  <c r="BD63" i="7"/>
  <c r="BB97" i="7"/>
  <c r="BC97" i="7"/>
  <c r="BF97" i="7" s="1"/>
  <c r="BG97" i="7" s="1"/>
  <c r="BD97" i="7"/>
  <c r="BB15" i="7"/>
  <c r="BD15" i="7"/>
  <c r="BC15" i="7"/>
  <c r="BF15" i="7" s="1"/>
  <c r="BG15" i="7" s="1"/>
  <c r="BB28" i="7"/>
  <c r="BC28" i="7"/>
  <c r="BF28" i="7" s="1"/>
  <c r="BG28" i="7" s="1"/>
  <c r="BD28" i="7"/>
  <c r="CX110" i="11"/>
  <c r="CV110" i="11"/>
  <c r="CQ110" i="11"/>
  <c r="CR110" i="11" s="1"/>
  <c r="BB119" i="7"/>
  <c r="BC119" i="7"/>
  <c r="BF119" i="7" s="1"/>
  <c r="BG119" i="7" s="1"/>
  <c r="BD119" i="7"/>
  <c r="BB25" i="7"/>
  <c r="BD25" i="7"/>
  <c r="BC25" i="7"/>
  <c r="BF25" i="7" s="1"/>
  <c r="BG25" i="7" s="1"/>
  <c r="BB193" i="7"/>
  <c r="BD193" i="7"/>
  <c r="BC193" i="7"/>
  <c r="BF193" i="7" s="1"/>
  <c r="BG193" i="7" s="1"/>
  <c r="CX12" i="11"/>
  <c r="CV12" i="11"/>
  <c r="CQ12" i="11"/>
  <c r="CR12" i="11" s="1"/>
  <c r="CX75" i="11"/>
  <c r="CV75" i="11"/>
  <c r="CQ75" i="11"/>
  <c r="CR75" i="11" s="1"/>
  <c r="CW102" i="11"/>
  <c r="CS102" i="11"/>
  <c r="CT102" i="11" s="1"/>
  <c r="BB179" i="7"/>
  <c r="BC179" i="7"/>
  <c r="BF179" i="7" s="1"/>
  <c r="BG179" i="7" s="1"/>
  <c r="BD179" i="7"/>
  <c r="BL161" i="7"/>
  <c r="BI161" i="7"/>
  <c r="BL175" i="7"/>
  <c r="BI175" i="7"/>
  <c r="BB84" i="7"/>
  <c r="BD84" i="7"/>
  <c r="BC84" i="7"/>
  <c r="BF84" i="7" s="1"/>
  <c r="BG84" i="7" s="1"/>
  <c r="BL134" i="7"/>
  <c r="BI134" i="7"/>
  <c r="AY37" i="7"/>
  <c r="AV37" i="7"/>
  <c r="AY133" i="7"/>
  <c r="AV133" i="7"/>
  <c r="CX4" i="11"/>
  <c r="CV4" i="11"/>
  <c r="CQ4" i="11"/>
  <c r="CR4" i="11" s="1"/>
  <c r="CW108" i="11"/>
  <c r="CS108" i="11"/>
  <c r="CT108" i="11" s="1"/>
  <c r="AY114" i="7"/>
  <c r="AV114" i="7"/>
  <c r="AY115" i="7"/>
  <c r="AV115" i="7"/>
  <c r="AY35" i="7"/>
  <c r="AV35" i="7"/>
  <c r="AY93" i="7"/>
  <c r="AV93" i="7"/>
  <c r="AY153" i="7"/>
  <c r="AV153" i="7"/>
  <c r="CW15" i="11"/>
  <c r="CS15" i="11"/>
  <c r="CT15" i="11" s="1"/>
  <c r="AY88" i="7"/>
  <c r="AV88" i="7"/>
  <c r="AY158" i="7"/>
  <c r="AV158" i="7"/>
  <c r="CW24" i="11"/>
  <c r="CS24" i="11"/>
  <c r="CT24" i="11" s="1"/>
  <c r="CY170" i="11"/>
  <c r="CV64" i="11"/>
  <c r="CQ64" i="11"/>
  <c r="CR64" i="11" s="1"/>
  <c r="AY183" i="7"/>
  <c r="AV183" i="7"/>
  <c r="CW27" i="11"/>
  <c r="CS27" i="11"/>
  <c r="CT27" i="11" s="1"/>
  <c r="AY91" i="7"/>
  <c r="AV91" i="7"/>
  <c r="CY55" i="11"/>
  <c r="CY66" i="11"/>
  <c r="AY122" i="7"/>
  <c r="AV122" i="7"/>
  <c r="AY9" i="7"/>
  <c r="AV9" i="7"/>
  <c r="CW75" i="11"/>
  <c r="CS75" i="11"/>
  <c r="CT75" i="11" s="1"/>
  <c r="AY87" i="7"/>
  <c r="AV87" i="7"/>
  <c r="AY5" i="7"/>
  <c r="AV5" i="7"/>
  <c r="AY75" i="7"/>
  <c r="AV75" i="7"/>
  <c r="CY164" i="11"/>
  <c r="CY134" i="11"/>
  <c r="AY139" i="7"/>
  <c r="AV139" i="7"/>
  <c r="AY150" i="7"/>
  <c r="AV150" i="7"/>
  <c r="AY140" i="7"/>
  <c r="AV140" i="7"/>
  <c r="BB81" i="7"/>
  <c r="BD81" i="7"/>
  <c r="BC81" i="7"/>
  <c r="BF81" i="7" s="1"/>
  <c r="BG81" i="7" s="1"/>
  <c r="AY132" i="7"/>
  <c r="AV132" i="7"/>
  <c r="AY13" i="7"/>
  <c r="AV13" i="7"/>
  <c r="AY160" i="7"/>
  <c r="AV160" i="7"/>
  <c r="AY21" i="7"/>
  <c r="AV21" i="7"/>
  <c r="AY74" i="7"/>
  <c r="AV74" i="7"/>
  <c r="AY198" i="7"/>
  <c r="AV198" i="7"/>
  <c r="AY149" i="7"/>
  <c r="AV149" i="7"/>
  <c r="AY32" i="7"/>
  <c r="AV32" i="7"/>
  <c r="BB177" i="7"/>
  <c r="BD177" i="7"/>
  <c r="BC177" i="7"/>
  <c r="BF177" i="7" s="1"/>
  <c r="BG177" i="7" s="1"/>
  <c r="BB116" i="7"/>
  <c r="BC116" i="7"/>
  <c r="BF116" i="7" s="1"/>
  <c r="BG116" i="7" s="1"/>
  <c r="BD116" i="7"/>
  <c r="CY71" i="11"/>
  <c r="AR159" i="7"/>
  <c r="BN96" i="7"/>
  <c r="BO96" i="7" s="1"/>
  <c r="BM96" i="7"/>
  <c r="AY99" i="7"/>
  <c r="AV99" i="7"/>
  <c r="AY182" i="7"/>
  <c r="AV182" i="7"/>
  <c r="AY189" i="7"/>
  <c r="AV189" i="7"/>
  <c r="AY34" i="7"/>
  <c r="AV34" i="7"/>
  <c r="BL188" i="7"/>
  <c r="BI188" i="7"/>
  <c r="AY138" i="7"/>
  <c r="AV138" i="7"/>
  <c r="AY200" i="7"/>
  <c r="AV200" i="7"/>
  <c r="AY77" i="7"/>
  <c r="AV77" i="7"/>
  <c r="AY4" i="7"/>
  <c r="AV4" i="7"/>
  <c r="CY145" i="11"/>
  <c r="CY117" i="11"/>
  <c r="CY138" i="11"/>
  <c r="AY165" i="7"/>
  <c r="AV165" i="7"/>
  <c r="CY38" i="11"/>
  <c r="CY44" i="11"/>
  <c r="CX21" i="11"/>
  <c r="CV21" i="11"/>
  <c r="CQ21" i="11"/>
  <c r="CR21" i="11" s="1"/>
  <c r="AY98" i="7"/>
  <c r="AV98" i="7"/>
  <c r="AY54" i="7"/>
  <c r="AV54" i="7"/>
  <c r="AY85" i="7"/>
  <c r="AV85" i="7"/>
  <c r="AY113" i="7"/>
  <c r="AV113" i="7"/>
  <c r="CY47" i="11"/>
  <c r="CY184" i="11"/>
  <c r="BH94" i="7"/>
  <c r="BE94" i="7"/>
  <c r="CY169" i="11"/>
  <c r="CY59" i="11"/>
  <c r="CY180" i="11"/>
  <c r="CY26" i="11"/>
  <c r="CY199" i="11"/>
  <c r="AR3" i="7"/>
  <c r="CY154" i="11"/>
  <c r="CY196" i="11"/>
  <c r="CY167" i="11"/>
  <c r="CY165" i="11"/>
  <c r="CY172" i="11"/>
  <c r="CY18" i="11"/>
  <c r="CY35" i="11"/>
  <c r="CY68" i="11"/>
  <c r="CY77" i="11"/>
  <c r="CY60" i="11"/>
  <c r="CY54" i="11"/>
  <c r="BH107" i="7"/>
  <c r="BE107" i="7"/>
  <c r="BL135" i="7"/>
  <c r="BI135" i="7"/>
  <c r="BL56" i="7"/>
  <c r="BI56" i="7"/>
  <c r="BL108" i="7"/>
  <c r="BI108" i="7"/>
  <c r="CY86" i="11"/>
  <c r="AY176" i="7"/>
  <c r="AV176" i="7"/>
  <c r="AY131" i="7"/>
  <c r="AV131" i="7"/>
  <c r="CW12" i="11"/>
  <c r="CS12" i="11"/>
  <c r="CT12" i="11" s="1"/>
  <c r="AY146" i="7"/>
  <c r="AV146" i="7"/>
  <c r="AY55" i="7"/>
  <c r="AV55" i="7"/>
  <c r="CW21" i="11"/>
  <c r="CS21" i="11"/>
  <c r="CT21" i="11" s="1"/>
  <c r="AY164" i="7"/>
  <c r="AV164" i="7"/>
  <c r="CY65" i="11"/>
  <c r="AY59" i="7"/>
  <c r="AV59" i="7"/>
  <c r="AY46" i="7"/>
  <c r="AV46" i="7"/>
  <c r="AY17" i="7"/>
  <c r="AV17" i="7"/>
  <c r="AY173" i="7"/>
  <c r="AV173" i="7"/>
  <c r="AY181" i="7"/>
  <c r="AV181" i="7"/>
  <c r="AY121" i="7"/>
  <c r="AV121" i="7"/>
  <c r="AS194" i="7"/>
  <c r="AU194" i="7"/>
  <c r="AT194" i="7"/>
  <c r="AW194" i="7" s="1"/>
  <c r="AX194" i="7" s="1"/>
  <c r="AZ194" i="7" s="1"/>
  <c r="AS33" i="7"/>
  <c r="AU33" i="7"/>
  <c r="AT33" i="7"/>
  <c r="AW33" i="7" s="1"/>
  <c r="AX33" i="7" s="1"/>
  <c r="AZ33" i="7" s="1"/>
  <c r="AR129" i="7"/>
  <c r="AS191" i="7"/>
  <c r="AU191" i="7"/>
  <c r="AT191" i="7"/>
  <c r="AW191" i="7" s="1"/>
  <c r="AX191" i="7" s="1"/>
  <c r="AZ191" i="7" s="1"/>
  <c r="AS22" i="7"/>
  <c r="AU22" i="7"/>
  <c r="AT22" i="7"/>
  <c r="AW22" i="7" s="1"/>
  <c r="AX22" i="7" s="1"/>
  <c r="AZ22" i="7" s="1"/>
  <c r="AY67" i="7"/>
  <c r="AV67" i="7"/>
  <c r="BB50" i="7"/>
  <c r="BC50" i="7"/>
  <c r="BF50" i="7" s="1"/>
  <c r="BG50" i="7" s="1"/>
  <c r="BD50" i="7"/>
  <c r="AY112" i="7"/>
  <c r="AV112" i="7"/>
  <c r="BB10" i="7"/>
  <c r="BC10" i="7"/>
  <c r="BF10" i="7" s="1"/>
  <c r="BG10" i="7" s="1"/>
  <c r="BD10" i="7"/>
  <c r="BB124" i="7"/>
  <c r="BC124" i="7"/>
  <c r="BF124" i="7" s="1"/>
  <c r="BG124" i="7" s="1"/>
  <c r="BD124" i="7"/>
  <c r="BB166" i="7"/>
  <c r="BD166" i="7"/>
  <c r="BC166" i="7"/>
  <c r="BF166" i="7" s="1"/>
  <c r="BG166" i="7" s="1"/>
  <c r="AY73" i="7"/>
  <c r="AV73" i="7"/>
  <c r="AY89" i="7"/>
  <c r="AV89" i="7"/>
  <c r="AY136" i="7"/>
  <c r="AV136" i="7"/>
  <c r="AY65" i="7"/>
  <c r="AV65" i="7"/>
  <c r="AY80" i="7"/>
  <c r="AV80" i="7"/>
  <c r="AY27" i="7"/>
  <c r="AV27" i="7"/>
  <c r="AS118" i="7"/>
  <c r="AU118" i="7"/>
  <c r="AT118" i="7"/>
  <c r="AW118" i="7" s="1"/>
  <c r="AX118" i="7" s="1"/>
  <c r="AZ118" i="7" s="1"/>
  <c r="AS105" i="7"/>
  <c r="AU105" i="7"/>
  <c r="AT105" i="7"/>
  <c r="AW105" i="7" s="1"/>
  <c r="AX105" i="7" s="1"/>
  <c r="AZ105" i="7" s="1"/>
  <c r="BH161" i="7"/>
  <c r="BE161" i="7"/>
  <c r="BH188" i="7"/>
  <c r="BE188" i="7"/>
  <c r="CY116" i="11"/>
  <c r="CW48" i="11"/>
  <c r="CS48" i="11"/>
  <c r="CT48" i="11" s="1"/>
  <c r="AY7" i="7"/>
  <c r="AV7" i="7"/>
  <c r="AY60" i="7"/>
  <c r="AV60" i="7"/>
  <c r="AY174" i="7"/>
  <c r="AV174" i="7"/>
  <c r="AY18" i="7"/>
  <c r="AV18" i="7"/>
  <c r="AY79" i="7"/>
  <c r="AV79" i="7"/>
  <c r="CX74" i="11"/>
  <c r="CV74" i="11"/>
  <c r="CQ74" i="11"/>
  <c r="CR74" i="11" s="1"/>
  <c r="AY172" i="7"/>
  <c r="AV172" i="7"/>
  <c r="AY130" i="7"/>
  <c r="AV130" i="7"/>
  <c r="AY185" i="7"/>
  <c r="AV185" i="7"/>
  <c r="AY16" i="7"/>
  <c r="AV16" i="7"/>
  <c r="AY20" i="7"/>
  <c r="AV20" i="7"/>
  <c r="AY127" i="7"/>
  <c r="AV127" i="7"/>
  <c r="BJ95" i="7"/>
  <c r="BK95" i="7" s="1"/>
  <c r="BL94" i="7"/>
  <c r="BI94" i="7"/>
  <c r="CY16" i="11"/>
  <c r="CY121" i="11"/>
  <c r="CY153" i="11"/>
  <c r="CY72" i="11"/>
  <c r="BL90" i="7"/>
  <c r="BI90" i="7"/>
  <c r="BH144" i="7"/>
  <c r="BE144" i="7"/>
  <c r="CY198" i="11"/>
  <c r="CY148" i="11"/>
  <c r="CY132" i="11"/>
  <c r="CY89" i="11"/>
  <c r="BH134" i="7"/>
  <c r="BE134" i="7"/>
  <c r="CY49" i="11"/>
  <c r="BL19" i="7"/>
  <c r="BI19" i="7"/>
  <c r="AS36" i="7"/>
  <c r="AU36" i="7"/>
  <c r="AT36" i="7"/>
  <c r="AW36" i="7" s="1"/>
  <c r="AX36" i="7" s="1"/>
  <c r="AZ36" i="7" s="1"/>
  <c r="CY149" i="11"/>
  <c r="CY80" i="11"/>
  <c r="BL107" i="7"/>
  <c r="BI107" i="7"/>
  <c r="AY6" i="7"/>
  <c r="AV6" i="7"/>
  <c r="BA35" i="7"/>
  <c r="AY123" i="7"/>
  <c r="AV123" i="7"/>
  <c r="AY45" i="7"/>
  <c r="AV45" i="7"/>
  <c r="AY78" i="7"/>
  <c r="AV78" i="7"/>
  <c r="BA88" i="7"/>
  <c r="AY106" i="7"/>
  <c r="AV106" i="7"/>
  <c r="CX20" i="11"/>
  <c r="CV20" i="11"/>
  <c r="CQ20" i="11"/>
  <c r="CR20" i="11" s="1"/>
  <c r="AY157" i="7"/>
  <c r="AV157" i="7"/>
  <c r="CX102" i="11"/>
  <c r="CV102" i="11"/>
  <c r="CQ102" i="11"/>
  <c r="CR102" i="11" s="1"/>
  <c r="AY61" i="7"/>
  <c r="AV61" i="7"/>
  <c r="AY47" i="7"/>
  <c r="AV47" i="7"/>
  <c r="AY155" i="7"/>
  <c r="AV155" i="7"/>
  <c r="AY42" i="7"/>
  <c r="AV42" i="7"/>
  <c r="CW110" i="11"/>
  <c r="CS110" i="11"/>
  <c r="CT110" i="11" s="1"/>
  <c r="AY82" i="7"/>
  <c r="AV82" i="7"/>
  <c r="AY187" i="7"/>
  <c r="AV187" i="7"/>
  <c r="CW52" i="11"/>
  <c r="CS52" i="11"/>
  <c r="CT52" i="11" s="1"/>
  <c r="CY162" i="11"/>
  <c r="CX48" i="11"/>
  <c r="CV48" i="11"/>
  <c r="CQ48" i="11"/>
  <c r="CR48" i="11" s="1"/>
  <c r="AY48" i="7"/>
  <c r="AV48" i="7"/>
  <c r="AY49" i="7"/>
  <c r="AV49" i="7"/>
  <c r="CY13" i="11"/>
  <c r="CY76" i="11"/>
  <c r="CY186" i="11"/>
  <c r="CW74" i="11"/>
  <c r="CS74" i="11"/>
  <c r="CT74" i="11" s="1"/>
  <c r="AY147" i="7"/>
  <c r="AV147" i="7"/>
  <c r="AY195" i="7"/>
  <c r="AV195" i="7"/>
  <c r="CX108" i="11"/>
  <c r="CY112" i="11"/>
  <c r="CY176" i="11"/>
  <c r="AY76" i="7"/>
  <c r="AV76" i="7"/>
  <c r="CY83" i="11"/>
  <c r="CY36" i="11"/>
  <c r="CY130" i="11"/>
  <c r="AY190" i="7"/>
  <c r="AV190" i="7"/>
  <c r="AR141" i="7"/>
  <c r="AR163" i="7"/>
  <c r="AY137" i="7"/>
  <c r="AV137" i="7"/>
  <c r="BB192" i="7"/>
  <c r="BC192" i="7"/>
  <c r="BF192" i="7" s="1"/>
  <c r="BG192" i="7" s="1"/>
  <c r="BD192" i="7"/>
  <c r="BB41" i="7"/>
  <c r="BD41" i="7"/>
  <c r="BC41" i="7"/>
  <c r="BF41" i="7" s="1"/>
  <c r="BG41" i="7" s="1"/>
  <c r="AS111" i="7"/>
  <c r="AU111" i="7"/>
  <c r="AT111" i="7"/>
  <c r="AW111" i="7" s="1"/>
  <c r="AX111" i="7" s="1"/>
  <c r="AZ111" i="7" s="1"/>
  <c r="AY92" i="7"/>
  <c r="AV92" i="7"/>
  <c r="BB142" i="7"/>
  <c r="BC142" i="7"/>
  <c r="BF142" i="7" s="1"/>
  <c r="BG142" i="7" s="1"/>
  <c r="BD142" i="7"/>
  <c r="BB117" i="7"/>
  <c r="BD117" i="7"/>
  <c r="BC117" i="7"/>
  <c r="BF117" i="7" s="1"/>
  <c r="BG117" i="7" s="1"/>
  <c r="BB30" i="7"/>
  <c r="BD30" i="7"/>
  <c r="BC30" i="7"/>
  <c r="BF30" i="7" s="1"/>
  <c r="BG30" i="7" s="1"/>
  <c r="AY62" i="7"/>
  <c r="AV62" i="7"/>
  <c r="AY109" i="7"/>
  <c r="AV109" i="7"/>
  <c r="BB168" i="7"/>
  <c r="BC168" i="7"/>
  <c r="BF168" i="7" s="1"/>
  <c r="BG168" i="7" s="1"/>
  <c r="BD168" i="7"/>
  <c r="AY120" i="7"/>
  <c r="AV120" i="7"/>
  <c r="CY191" i="11"/>
  <c r="BJ96" i="7"/>
  <c r="BK96" i="7" s="1"/>
  <c r="AR171" i="7"/>
  <c r="AY178" i="7"/>
  <c r="AV178" i="7"/>
  <c r="AY167" i="7"/>
  <c r="AV167" i="7"/>
  <c r="CW62" i="11"/>
  <c r="CS62" i="11"/>
  <c r="CT62" i="11" s="1"/>
  <c r="AY12" i="7"/>
  <c r="AV12" i="7"/>
  <c r="AY125" i="7"/>
  <c r="AV125" i="7"/>
  <c r="AY196" i="7"/>
  <c r="AV196" i="7"/>
  <c r="AY86" i="7"/>
  <c r="AV86" i="7"/>
  <c r="BH175" i="7"/>
  <c r="BE175" i="7"/>
  <c r="AY64" i="7"/>
  <c r="AV64" i="7"/>
  <c r="AY145" i="7"/>
  <c r="AV145" i="7"/>
  <c r="AY66" i="7"/>
  <c r="AV66" i="7"/>
  <c r="AY43" i="7"/>
  <c r="AV43" i="7"/>
  <c r="CM64" i="11"/>
  <c r="CO64" i="11" s="1"/>
  <c r="AY31" i="7"/>
  <c r="AV31" i="7"/>
  <c r="CY129" i="11"/>
  <c r="CY11" i="11"/>
  <c r="AY156" i="7"/>
  <c r="AV156" i="7"/>
  <c r="AY199" i="7"/>
  <c r="AV199" i="7"/>
  <c r="AY14" i="7"/>
  <c r="AV14" i="7"/>
  <c r="AY11" i="7"/>
  <c r="AV11" i="7"/>
  <c r="AY70" i="7"/>
  <c r="AV70" i="7"/>
  <c r="AY23" i="7"/>
  <c r="AV23" i="7"/>
  <c r="BN95" i="7"/>
  <c r="BO95" i="7" s="1"/>
  <c r="BM95" i="7"/>
  <c r="CY131" i="11"/>
  <c r="CY82" i="11"/>
  <c r="CY104" i="11"/>
  <c r="CY92" i="11"/>
  <c r="CX24" i="11"/>
  <c r="CX52" i="11"/>
  <c r="CY32" i="11"/>
  <c r="BH90" i="7"/>
  <c r="BE90" i="7"/>
  <c r="CY50" i="11"/>
  <c r="CY91" i="11"/>
  <c r="CY171" i="11"/>
  <c r="CY23" i="11"/>
  <c r="CY84" i="11"/>
  <c r="CY177" i="11"/>
  <c r="CY14" i="11"/>
  <c r="CY98" i="11"/>
  <c r="CY87" i="11"/>
  <c r="CY29" i="11"/>
  <c r="BH19" i="7"/>
  <c r="BE19" i="7"/>
  <c r="CY30" i="11"/>
  <c r="CY119" i="11"/>
  <c r="CY109" i="11"/>
  <c r="CY31" i="11"/>
  <c r="CY113" i="11"/>
  <c r="CY39" i="11"/>
  <c r="CY5" i="11"/>
  <c r="CY33" i="11"/>
  <c r="CY174" i="11"/>
  <c r="BH135" i="7"/>
  <c r="BE135" i="7"/>
  <c r="BH56" i="7"/>
  <c r="BE56" i="7"/>
  <c r="BH108" i="7"/>
  <c r="BE108" i="7"/>
  <c r="BA416" i="7" l="1"/>
  <c r="BA9" i="7"/>
  <c r="CY24" i="11"/>
  <c r="BJ107" i="7"/>
  <c r="BK107" i="7" s="1"/>
  <c r="BA149" i="7"/>
  <c r="BA440" i="7"/>
  <c r="BA93" i="7"/>
  <c r="BA389" i="7"/>
  <c r="BA452" i="7"/>
  <c r="BA99" i="7"/>
  <c r="BA13" i="7"/>
  <c r="BA138" i="7"/>
  <c r="BA189" i="7"/>
  <c r="BA21" i="7"/>
  <c r="BA139" i="7"/>
  <c r="BA34" i="7"/>
  <c r="BJ94" i="7"/>
  <c r="BK94" i="7" s="1"/>
  <c r="BA77" i="7"/>
  <c r="BA85" i="7"/>
  <c r="BA198" i="7"/>
  <c r="BA54" i="7"/>
  <c r="BA153" i="7"/>
  <c r="AR260" i="7"/>
  <c r="AR270" i="7"/>
  <c r="BA92" i="7"/>
  <c r="BA190" i="7"/>
  <c r="BA147" i="7"/>
  <c r="BA74" i="7"/>
  <c r="BA75" i="7"/>
  <c r="BA48" i="7"/>
  <c r="CY52" i="11"/>
  <c r="BA47" i="7"/>
  <c r="BA106" i="7"/>
  <c r="BA78" i="7"/>
  <c r="BA6" i="7"/>
  <c r="AR343" i="7"/>
  <c r="AR205" i="7"/>
  <c r="AR226" i="7"/>
  <c r="AR214" i="7"/>
  <c r="BA112" i="7"/>
  <c r="BA185" i="7"/>
  <c r="BA18" i="7"/>
  <c r="BA7" i="7"/>
  <c r="BA80" i="7"/>
  <c r="BA65" i="7"/>
  <c r="BA73" i="7"/>
  <c r="AR268" i="7"/>
  <c r="BA362" i="7"/>
  <c r="AR292" i="7"/>
  <c r="AR234" i="7"/>
  <c r="AR243" i="7"/>
  <c r="AR231" i="7"/>
  <c r="AR261" i="7"/>
  <c r="AR311" i="7"/>
  <c r="AR322" i="7"/>
  <c r="AR304" i="7"/>
  <c r="AR223" i="7"/>
  <c r="AR357" i="7"/>
  <c r="BA62" i="7"/>
  <c r="BA195" i="7"/>
  <c r="BA49" i="7"/>
  <c r="BA82" i="7"/>
  <c r="BA155" i="7"/>
  <c r="CY102" i="11"/>
  <c r="BA157" i="7"/>
  <c r="BA123" i="7"/>
  <c r="BA20" i="7"/>
  <c r="BA16" i="7"/>
  <c r="BA172" i="7"/>
  <c r="BA79" i="7"/>
  <c r="BA60" i="7"/>
  <c r="BA27" i="7"/>
  <c r="BA89" i="7"/>
  <c r="BP95" i="7"/>
  <c r="AQ95" i="6" s="1"/>
  <c r="BA11" i="7"/>
  <c r="BA156" i="7"/>
  <c r="BA66" i="7"/>
  <c r="BA125" i="7"/>
  <c r="BA167" i="7"/>
  <c r="AR354" i="7"/>
  <c r="AR301" i="7"/>
  <c r="BA425" i="7"/>
  <c r="AR275" i="7"/>
  <c r="AR279" i="7"/>
  <c r="BA67" i="7"/>
  <c r="CY57" i="11"/>
  <c r="AR305" i="7"/>
  <c r="AR259" i="7"/>
  <c r="AR210" i="7"/>
  <c r="AR256" i="7"/>
  <c r="AR296" i="7"/>
  <c r="AR328" i="7"/>
  <c r="AR213" i="7"/>
  <c r="AR278" i="7"/>
  <c r="AR230" i="7"/>
  <c r="AR317" i="7"/>
  <c r="AR239" i="7"/>
  <c r="AR320" i="7"/>
  <c r="AR330" i="7"/>
  <c r="AR254" i="7"/>
  <c r="AR288" i="7"/>
  <c r="BA70" i="7"/>
  <c r="BA199" i="7"/>
  <c r="BA31" i="7"/>
  <c r="BA43" i="7"/>
  <c r="BA64" i="7"/>
  <c r="BA196" i="7"/>
  <c r="CY62" i="11"/>
  <c r="BA120" i="7"/>
  <c r="BA109" i="7"/>
  <c r="BA173" i="7"/>
  <c r="BA17" i="7"/>
  <c r="BA55" i="7"/>
  <c r="BA131" i="7"/>
  <c r="BA200" i="7"/>
  <c r="BA32" i="7"/>
  <c r="BA150" i="7"/>
  <c r="BA183" i="7"/>
  <c r="BA114" i="7"/>
  <c r="BA37" i="7"/>
  <c r="AR334" i="7"/>
  <c r="AR216" i="7"/>
  <c r="AR345" i="7"/>
  <c r="AR272" i="7"/>
  <c r="AR340" i="7"/>
  <c r="AR356" i="7"/>
  <c r="AR269" i="7"/>
  <c r="BA420" i="7"/>
  <c r="BA474" i="7"/>
  <c r="AR251" i="7"/>
  <c r="AR203" i="7"/>
  <c r="AR308" i="7"/>
  <c r="AR351" i="7"/>
  <c r="AR240" i="7"/>
  <c r="AR209" i="7"/>
  <c r="AR207" i="7"/>
  <c r="AR319" i="7"/>
  <c r="AR347" i="7"/>
  <c r="BA364" i="7"/>
  <c r="BA373" i="7"/>
  <c r="BA382" i="7"/>
  <c r="BA391" i="7"/>
  <c r="BA400" i="7"/>
  <c r="BA409" i="7"/>
  <c r="BA418" i="7"/>
  <c r="BA427" i="7"/>
  <c r="BA436" i="7"/>
  <c r="BA445" i="7"/>
  <c r="BA454" i="7"/>
  <c r="BA463" i="7"/>
  <c r="BA472" i="7"/>
  <c r="BA481" i="7"/>
  <c r="BA490" i="7"/>
  <c r="BA499" i="7"/>
  <c r="BA508" i="7"/>
  <c r="BA517" i="7"/>
  <c r="BA526" i="7"/>
  <c r="BA535" i="7"/>
  <c r="BA544" i="7"/>
  <c r="BA365" i="7"/>
  <c r="BB365" i="7" s="1"/>
  <c r="BA374" i="7"/>
  <c r="BA383" i="7"/>
  <c r="BA392" i="7"/>
  <c r="BB392" i="7" s="1"/>
  <c r="BA401" i="7"/>
  <c r="BA410" i="7"/>
  <c r="BA419" i="7"/>
  <c r="BB419" i="7" s="1"/>
  <c r="BA428" i="7"/>
  <c r="BA437" i="7"/>
  <c r="BA446" i="7"/>
  <c r="BB446" i="7" s="1"/>
  <c r="BA455" i="7"/>
  <c r="BA464" i="7"/>
  <c r="BA367" i="7"/>
  <c r="BA376" i="7"/>
  <c r="BA385" i="7"/>
  <c r="BA394" i="7"/>
  <c r="BA403" i="7"/>
  <c r="BA412" i="7"/>
  <c r="BA421" i="7"/>
  <c r="BA430" i="7"/>
  <c r="BA439" i="7"/>
  <c r="BA448" i="7"/>
  <c r="BA457" i="7"/>
  <c r="BA466" i="7"/>
  <c r="BA475" i="7"/>
  <c r="BA484" i="7"/>
  <c r="BA493" i="7"/>
  <c r="BA502" i="7"/>
  <c r="BA511" i="7"/>
  <c r="BA520" i="7"/>
  <c r="BA529" i="7"/>
  <c r="BA538" i="7"/>
  <c r="BA547" i="7"/>
  <c r="BA368" i="7"/>
  <c r="BB368" i="7" s="1"/>
  <c r="BA377" i="7"/>
  <c r="BA386" i="7"/>
  <c r="BA395" i="7"/>
  <c r="BB395" i="7" s="1"/>
  <c r="BA404" i="7"/>
  <c r="BA413" i="7"/>
  <c r="BA422" i="7"/>
  <c r="BB422" i="7" s="1"/>
  <c r="BA431" i="7"/>
  <c r="BA361" i="7"/>
  <c r="BA370" i="7"/>
  <c r="BA379" i="7"/>
  <c r="BA388" i="7"/>
  <c r="BA397" i="7"/>
  <c r="BA406" i="7"/>
  <c r="BA415" i="7"/>
  <c r="BA424" i="7"/>
  <c r="BA433" i="7"/>
  <c r="BA442" i="7"/>
  <c r="BA451" i="7"/>
  <c r="BA460" i="7"/>
  <c r="BA469" i="7"/>
  <c r="BA478" i="7"/>
  <c r="BA487" i="7"/>
  <c r="BA496" i="7"/>
  <c r="BA505" i="7"/>
  <c r="BA514" i="7"/>
  <c r="BA523" i="7"/>
  <c r="BA532" i="7"/>
  <c r="BA541" i="7"/>
  <c r="BA550" i="7"/>
  <c r="BA371" i="7"/>
  <c r="BB371" i="7" s="1"/>
  <c r="BA380" i="7"/>
  <c r="BA398" i="7"/>
  <c r="BA443" i="7"/>
  <c r="BB443" i="7" s="1"/>
  <c r="BA458" i="7"/>
  <c r="BA470" i="7"/>
  <c r="BA473" i="7"/>
  <c r="BA482" i="7"/>
  <c r="BA491" i="7"/>
  <c r="BA500" i="7"/>
  <c r="BA509" i="7"/>
  <c r="BA518" i="7"/>
  <c r="BA527" i="7"/>
  <c r="BA536" i="7"/>
  <c r="BA545" i="7"/>
  <c r="BA360" i="7"/>
  <c r="BA369" i="7"/>
  <c r="BA378" i="7"/>
  <c r="BA387" i="7"/>
  <c r="BA396" i="7"/>
  <c r="BA405" i="7"/>
  <c r="BA414" i="7"/>
  <c r="BA423" i="7"/>
  <c r="BA432" i="7"/>
  <c r="BA441" i="7"/>
  <c r="BA450" i="7"/>
  <c r="BA459" i="7"/>
  <c r="BA468" i="7"/>
  <c r="BA477" i="7"/>
  <c r="BA486" i="7"/>
  <c r="BA495" i="7"/>
  <c r="BA504" i="7"/>
  <c r="BA513" i="7"/>
  <c r="BA522" i="7"/>
  <c r="BA531" i="7"/>
  <c r="BA540" i="7"/>
  <c r="BA549" i="7"/>
  <c r="BA407" i="7"/>
  <c r="BA434" i="7"/>
  <c r="BA449" i="7"/>
  <c r="BB449" i="7" s="1"/>
  <c r="BA461" i="7"/>
  <c r="BA476" i="7"/>
  <c r="BA485" i="7"/>
  <c r="BB485" i="7" s="1"/>
  <c r="BA494" i="7"/>
  <c r="BA503" i="7"/>
  <c r="BA512" i="7"/>
  <c r="BB512" i="7" s="1"/>
  <c r="BA521" i="7"/>
  <c r="BA530" i="7"/>
  <c r="BA539" i="7"/>
  <c r="BB539" i="7" s="1"/>
  <c r="BA548" i="7"/>
  <c r="BA363" i="7"/>
  <c r="BA372" i="7"/>
  <c r="BB372" i="7" s="1"/>
  <c r="BA381" i="7"/>
  <c r="BA390" i="7"/>
  <c r="BA399" i="7"/>
  <c r="BB399" i="7" s="1"/>
  <c r="BA408" i="7"/>
  <c r="BA417" i="7"/>
  <c r="BA426" i="7"/>
  <c r="BD426" i="7" s="1"/>
  <c r="BA435" i="7"/>
  <c r="BA444" i="7"/>
  <c r="BA453" i="7"/>
  <c r="BB453" i="7" s="1"/>
  <c r="BA462" i="7"/>
  <c r="BA471" i="7"/>
  <c r="BA480" i="7"/>
  <c r="BB480" i="7" s="1"/>
  <c r="BA489" i="7"/>
  <c r="BA498" i="7"/>
  <c r="BA507" i="7"/>
  <c r="BB507" i="7" s="1"/>
  <c r="BA516" i="7"/>
  <c r="BA525" i="7"/>
  <c r="BA534" i="7"/>
  <c r="BB534" i="7" s="1"/>
  <c r="BA479" i="7"/>
  <c r="BA488" i="7"/>
  <c r="BB488" i="7" s="1"/>
  <c r="BA497" i="7"/>
  <c r="BA506" i="7"/>
  <c r="BA515" i="7"/>
  <c r="BB515" i="7" s="1"/>
  <c r="BA524" i="7"/>
  <c r="BA533" i="7"/>
  <c r="BA542" i="7"/>
  <c r="BB542" i="7" s="1"/>
  <c r="BA551" i="7"/>
  <c r="BA366" i="7"/>
  <c r="BA375" i="7"/>
  <c r="BA384" i="7"/>
  <c r="BB384" i="7" s="1"/>
  <c r="BA393" i="7"/>
  <c r="BA402" i="7"/>
  <c r="BA411" i="7"/>
  <c r="BB411" i="7" s="1"/>
  <c r="BA429" i="7"/>
  <c r="BA438" i="7"/>
  <c r="BB438" i="7" s="1"/>
  <c r="BA447" i="7"/>
  <c r="BA456" i="7"/>
  <c r="BA465" i="7"/>
  <c r="BB465" i="7" s="1"/>
  <c r="BA483" i="7"/>
  <c r="BA510" i="7"/>
  <c r="BA537" i="7"/>
  <c r="BB537" i="7" s="1"/>
  <c r="BA543" i="7"/>
  <c r="BA492" i="7"/>
  <c r="BA519" i="7"/>
  <c r="BA546" i="7"/>
  <c r="BB373" i="7"/>
  <c r="BD373" i="7"/>
  <c r="BC373" i="7"/>
  <c r="BF373" i="7" s="1"/>
  <c r="BG373" i="7" s="1"/>
  <c r="BB400" i="7"/>
  <c r="BD400" i="7"/>
  <c r="BC400" i="7"/>
  <c r="BF400" i="7" s="1"/>
  <c r="BG400" i="7" s="1"/>
  <c r="BB427" i="7"/>
  <c r="BD427" i="7"/>
  <c r="BC427" i="7"/>
  <c r="BF427" i="7" s="1"/>
  <c r="BG427" i="7" s="1"/>
  <c r="BB454" i="7"/>
  <c r="BD454" i="7"/>
  <c r="BC454" i="7"/>
  <c r="BF454" i="7" s="1"/>
  <c r="BG454" i="7" s="1"/>
  <c r="BB481" i="7"/>
  <c r="BD481" i="7"/>
  <c r="BC481" i="7"/>
  <c r="BF481" i="7" s="1"/>
  <c r="BG481" i="7" s="1"/>
  <c r="BB508" i="7"/>
  <c r="BD508" i="7"/>
  <c r="BC508" i="7"/>
  <c r="BF508" i="7" s="1"/>
  <c r="BG508" i="7" s="1"/>
  <c r="BB535" i="7"/>
  <c r="BD535" i="7"/>
  <c r="BC535" i="7"/>
  <c r="BF535" i="7" s="1"/>
  <c r="BG535" i="7" s="1"/>
  <c r="BD365" i="7"/>
  <c r="BC365" i="7"/>
  <c r="BF365" i="7" s="1"/>
  <c r="BG365" i="7" s="1"/>
  <c r="BD392" i="7"/>
  <c r="BC392" i="7"/>
  <c r="BF392" i="7" s="1"/>
  <c r="BG392" i="7" s="1"/>
  <c r="BD419" i="7"/>
  <c r="BC419" i="7"/>
  <c r="BF419" i="7" s="1"/>
  <c r="BG419" i="7" s="1"/>
  <c r="BD446" i="7"/>
  <c r="BC446" i="7"/>
  <c r="BF446" i="7" s="1"/>
  <c r="BG446" i="7" s="1"/>
  <c r="BB385" i="7"/>
  <c r="BD385" i="7"/>
  <c r="BC385" i="7"/>
  <c r="BF385" i="7" s="1"/>
  <c r="BG385" i="7" s="1"/>
  <c r="BB412" i="7"/>
  <c r="BD412" i="7"/>
  <c r="BC412" i="7"/>
  <c r="BF412" i="7" s="1"/>
  <c r="BG412" i="7" s="1"/>
  <c r="BB439" i="7"/>
  <c r="BD439" i="7"/>
  <c r="BC439" i="7"/>
  <c r="BF439" i="7" s="1"/>
  <c r="BG439" i="7" s="1"/>
  <c r="BB466" i="7"/>
  <c r="BD466" i="7"/>
  <c r="BC466" i="7"/>
  <c r="BF466" i="7" s="1"/>
  <c r="BG466" i="7" s="1"/>
  <c r="BB493" i="7"/>
  <c r="BD493" i="7"/>
  <c r="BC493" i="7"/>
  <c r="BF493" i="7" s="1"/>
  <c r="BG493" i="7" s="1"/>
  <c r="BB520" i="7"/>
  <c r="BD520" i="7"/>
  <c r="BC520" i="7"/>
  <c r="BF520" i="7" s="1"/>
  <c r="BG520" i="7" s="1"/>
  <c r="BB547" i="7"/>
  <c r="BD547" i="7"/>
  <c r="BC547" i="7"/>
  <c r="BF547" i="7" s="1"/>
  <c r="BG547" i="7" s="1"/>
  <c r="BD368" i="7"/>
  <c r="BC368" i="7"/>
  <c r="BF368" i="7" s="1"/>
  <c r="BG368" i="7" s="1"/>
  <c r="BD395" i="7"/>
  <c r="BC395" i="7"/>
  <c r="BF395" i="7" s="1"/>
  <c r="BG395" i="7" s="1"/>
  <c r="BD422" i="7"/>
  <c r="BC422" i="7"/>
  <c r="BF422" i="7" s="1"/>
  <c r="BG422" i="7" s="1"/>
  <c r="BB379" i="7"/>
  <c r="BD379" i="7"/>
  <c r="BC379" i="7"/>
  <c r="BF379" i="7" s="1"/>
  <c r="BG379" i="7" s="1"/>
  <c r="BB406" i="7"/>
  <c r="BD406" i="7"/>
  <c r="BC406" i="7"/>
  <c r="BF406" i="7" s="1"/>
  <c r="BG406" i="7" s="1"/>
  <c r="BB433" i="7"/>
  <c r="BD433" i="7"/>
  <c r="BC433" i="7"/>
  <c r="BF433" i="7" s="1"/>
  <c r="BG433" i="7" s="1"/>
  <c r="BB460" i="7"/>
  <c r="BD460" i="7"/>
  <c r="BC460" i="7"/>
  <c r="BF460" i="7" s="1"/>
  <c r="BG460" i="7" s="1"/>
  <c r="BB487" i="7"/>
  <c r="BD487" i="7"/>
  <c r="BC487" i="7"/>
  <c r="BF487" i="7" s="1"/>
  <c r="BG487" i="7" s="1"/>
  <c r="BB514" i="7"/>
  <c r="BD514" i="7"/>
  <c r="BC514" i="7"/>
  <c r="BF514" i="7" s="1"/>
  <c r="BG514" i="7" s="1"/>
  <c r="BB541" i="7"/>
  <c r="BD541" i="7"/>
  <c r="BC541" i="7"/>
  <c r="BF541" i="7" s="1"/>
  <c r="BG541" i="7" s="1"/>
  <c r="BB362" i="7"/>
  <c r="BD362" i="7"/>
  <c r="BC362" i="7"/>
  <c r="BF362" i="7" s="1"/>
  <c r="BG362" i="7" s="1"/>
  <c r="BD371" i="7"/>
  <c r="BC371" i="7"/>
  <c r="BF371" i="7" s="1"/>
  <c r="BG371" i="7" s="1"/>
  <c r="BB398" i="7"/>
  <c r="BD398" i="7"/>
  <c r="BC398" i="7"/>
  <c r="BF398" i="7" s="1"/>
  <c r="BG398" i="7" s="1"/>
  <c r="BD443" i="7"/>
  <c r="BC443" i="7"/>
  <c r="BF443" i="7" s="1"/>
  <c r="BG443" i="7" s="1"/>
  <c r="BB458" i="7"/>
  <c r="BD458" i="7"/>
  <c r="BC458" i="7"/>
  <c r="BF458" i="7" s="1"/>
  <c r="BG458" i="7" s="1"/>
  <c r="BB470" i="7"/>
  <c r="BD470" i="7"/>
  <c r="BC470" i="7"/>
  <c r="BF470" i="7" s="1"/>
  <c r="BG470" i="7" s="1"/>
  <c r="BB491" i="7"/>
  <c r="BD491" i="7"/>
  <c r="BC491" i="7"/>
  <c r="BF491" i="7" s="1"/>
  <c r="BG491" i="7" s="1"/>
  <c r="BB518" i="7"/>
  <c r="BD518" i="7"/>
  <c r="BC518" i="7"/>
  <c r="BF518" i="7" s="1"/>
  <c r="BG518" i="7" s="1"/>
  <c r="BB545" i="7"/>
  <c r="BD545" i="7"/>
  <c r="BC545" i="7"/>
  <c r="BF545" i="7" s="1"/>
  <c r="BG545" i="7" s="1"/>
  <c r="BB378" i="7"/>
  <c r="BD378" i="7"/>
  <c r="BC378" i="7"/>
  <c r="BF378" i="7" s="1"/>
  <c r="BG378" i="7" s="1"/>
  <c r="BB405" i="7"/>
  <c r="BD405" i="7"/>
  <c r="BC405" i="7"/>
  <c r="BF405" i="7" s="1"/>
  <c r="BG405" i="7" s="1"/>
  <c r="BB432" i="7"/>
  <c r="BD432" i="7"/>
  <c r="BC432" i="7"/>
  <c r="BF432" i="7" s="1"/>
  <c r="BG432" i="7" s="1"/>
  <c r="BB459" i="7"/>
  <c r="BD459" i="7"/>
  <c r="BC459" i="7"/>
  <c r="BF459" i="7" s="1"/>
  <c r="BG459" i="7" s="1"/>
  <c r="BB486" i="7"/>
  <c r="BD486" i="7"/>
  <c r="BC486" i="7"/>
  <c r="BF486" i="7" s="1"/>
  <c r="BG486" i="7" s="1"/>
  <c r="BB513" i="7"/>
  <c r="BD513" i="7"/>
  <c r="BC513" i="7"/>
  <c r="BF513" i="7" s="1"/>
  <c r="BG513" i="7" s="1"/>
  <c r="BB540" i="7"/>
  <c r="BD540" i="7"/>
  <c r="BC540" i="7"/>
  <c r="BF540" i="7" s="1"/>
  <c r="BG540" i="7" s="1"/>
  <c r="BD449" i="7"/>
  <c r="BC449" i="7"/>
  <c r="BF449" i="7" s="1"/>
  <c r="BG449" i="7" s="1"/>
  <c r="BD485" i="7"/>
  <c r="BC485" i="7"/>
  <c r="BF485" i="7" s="1"/>
  <c r="BG485" i="7" s="1"/>
  <c r="BD512" i="7"/>
  <c r="BC512" i="7"/>
  <c r="BF512" i="7" s="1"/>
  <c r="BG512" i="7" s="1"/>
  <c r="BD539" i="7"/>
  <c r="BC539" i="7"/>
  <c r="BF539" i="7" s="1"/>
  <c r="BG539" i="7" s="1"/>
  <c r="BD372" i="7"/>
  <c r="BC372" i="7"/>
  <c r="BF372" i="7" s="1"/>
  <c r="BG372" i="7" s="1"/>
  <c r="BC399" i="7"/>
  <c r="BF399" i="7" s="1"/>
  <c r="BG399" i="7" s="1"/>
  <c r="BB426" i="7"/>
  <c r="BC426" i="7"/>
  <c r="BF426" i="7" s="1"/>
  <c r="BG426" i="7" s="1"/>
  <c r="BD453" i="7"/>
  <c r="BD480" i="7"/>
  <c r="BC480" i="7"/>
  <c r="BF480" i="7" s="1"/>
  <c r="BG480" i="7" s="1"/>
  <c r="BC507" i="7"/>
  <c r="BF507" i="7" s="1"/>
  <c r="BG507" i="7" s="1"/>
  <c r="BD534" i="7"/>
  <c r="BD488" i="7"/>
  <c r="BC488" i="7"/>
  <c r="BF488" i="7" s="1"/>
  <c r="BG488" i="7" s="1"/>
  <c r="BD515" i="7"/>
  <c r="BC515" i="7"/>
  <c r="BF515" i="7" s="1"/>
  <c r="BG515" i="7" s="1"/>
  <c r="BD542" i="7"/>
  <c r="BC542" i="7"/>
  <c r="BF542" i="7" s="1"/>
  <c r="BG542" i="7" s="1"/>
  <c r="BD384" i="7"/>
  <c r="BC384" i="7"/>
  <c r="BF384" i="7" s="1"/>
  <c r="BG384" i="7" s="1"/>
  <c r="BC411" i="7"/>
  <c r="BF411" i="7" s="1"/>
  <c r="BG411" i="7" s="1"/>
  <c r="BD438" i="7"/>
  <c r="BC438" i="7"/>
  <c r="BF438" i="7" s="1"/>
  <c r="BG438" i="7" s="1"/>
  <c r="BD465" i="7"/>
  <c r="BC465" i="7"/>
  <c r="BF465" i="7" s="1"/>
  <c r="BG465" i="7" s="1"/>
  <c r="BB510" i="7"/>
  <c r="BD510" i="7"/>
  <c r="BC510" i="7"/>
  <c r="BF510" i="7" s="1"/>
  <c r="BG510" i="7" s="1"/>
  <c r="BD537" i="7"/>
  <c r="BC537" i="7"/>
  <c r="BF537" i="7" s="1"/>
  <c r="BG537" i="7" s="1"/>
  <c r="BB492" i="7"/>
  <c r="BD492" i="7"/>
  <c r="BC492" i="7"/>
  <c r="BF492" i="7" s="1"/>
  <c r="BG492" i="7" s="1"/>
  <c r="BB364" i="7"/>
  <c r="BD364" i="7"/>
  <c r="BC364" i="7"/>
  <c r="BF364" i="7" s="1"/>
  <c r="BG364" i="7" s="1"/>
  <c r="BB391" i="7"/>
  <c r="BD391" i="7"/>
  <c r="BC391" i="7"/>
  <c r="BF391" i="7" s="1"/>
  <c r="BG391" i="7" s="1"/>
  <c r="BB418" i="7"/>
  <c r="BD418" i="7"/>
  <c r="BC418" i="7"/>
  <c r="BF418" i="7" s="1"/>
  <c r="BG418" i="7" s="1"/>
  <c r="BB445" i="7"/>
  <c r="BD445" i="7"/>
  <c r="BC445" i="7"/>
  <c r="BF445" i="7" s="1"/>
  <c r="BG445" i="7" s="1"/>
  <c r="BB472" i="7"/>
  <c r="BD472" i="7"/>
  <c r="BC472" i="7"/>
  <c r="BF472" i="7" s="1"/>
  <c r="BG472" i="7" s="1"/>
  <c r="BB499" i="7"/>
  <c r="BD499" i="7"/>
  <c r="BC499" i="7"/>
  <c r="BF499" i="7" s="1"/>
  <c r="BG499" i="7" s="1"/>
  <c r="BB526" i="7"/>
  <c r="BD526" i="7"/>
  <c r="BC526" i="7"/>
  <c r="BF526" i="7" s="1"/>
  <c r="BG526" i="7" s="1"/>
  <c r="BB383" i="7"/>
  <c r="BD383" i="7"/>
  <c r="BC383" i="7"/>
  <c r="BF383" i="7" s="1"/>
  <c r="BG383" i="7" s="1"/>
  <c r="BB410" i="7"/>
  <c r="BD410" i="7"/>
  <c r="BC410" i="7"/>
  <c r="BF410" i="7" s="1"/>
  <c r="BG410" i="7" s="1"/>
  <c r="BB437" i="7"/>
  <c r="BD437" i="7"/>
  <c r="BC437" i="7"/>
  <c r="BF437" i="7" s="1"/>
  <c r="BG437" i="7" s="1"/>
  <c r="BB464" i="7"/>
  <c r="BD464" i="7"/>
  <c r="BC464" i="7"/>
  <c r="BF464" i="7" s="1"/>
  <c r="BG464" i="7" s="1"/>
  <c r="BB376" i="7"/>
  <c r="BD376" i="7"/>
  <c r="BC376" i="7"/>
  <c r="BF376" i="7" s="1"/>
  <c r="BG376" i="7" s="1"/>
  <c r="BB403" i="7"/>
  <c r="BD403" i="7"/>
  <c r="BC403" i="7"/>
  <c r="BF403" i="7" s="1"/>
  <c r="BG403" i="7" s="1"/>
  <c r="BB430" i="7"/>
  <c r="BD430" i="7"/>
  <c r="BC430" i="7"/>
  <c r="BF430" i="7" s="1"/>
  <c r="BG430" i="7" s="1"/>
  <c r="BB457" i="7"/>
  <c r="BD457" i="7"/>
  <c r="BC457" i="7"/>
  <c r="BF457" i="7" s="1"/>
  <c r="BG457" i="7" s="1"/>
  <c r="BB484" i="7"/>
  <c r="BD484" i="7"/>
  <c r="BC484" i="7"/>
  <c r="BF484" i="7" s="1"/>
  <c r="BG484" i="7" s="1"/>
  <c r="BB511" i="7"/>
  <c r="BD511" i="7"/>
  <c r="BC511" i="7"/>
  <c r="BF511" i="7" s="1"/>
  <c r="BG511" i="7" s="1"/>
  <c r="BB538" i="7"/>
  <c r="BD538" i="7"/>
  <c r="BC538" i="7"/>
  <c r="BF538" i="7" s="1"/>
  <c r="BG538" i="7" s="1"/>
  <c r="BB386" i="7"/>
  <c r="BD386" i="7"/>
  <c r="BC386" i="7"/>
  <c r="BF386" i="7" s="1"/>
  <c r="BG386" i="7" s="1"/>
  <c r="BB413" i="7"/>
  <c r="BD413" i="7"/>
  <c r="BC413" i="7"/>
  <c r="BF413" i="7" s="1"/>
  <c r="BG413" i="7" s="1"/>
  <c r="BB370" i="7"/>
  <c r="BD370" i="7"/>
  <c r="BC370" i="7"/>
  <c r="BF370" i="7" s="1"/>
  <c r="BG370" i="7" s="1"/>
  <c r="BB397" i="7"/>
  <c r="BD397" i="7"/>
  <c r="BC397" i="7"/>
  <c r="BF397" i="7" s="1"/>
  <c r="BG397" i="7" s="1"/>
  <c r="BB424" i="7"/>
  <c r="BD424" i="7"/>
  <c r="BC424" i="7"/>
  <c r="BF424" i="7" s="1"/>
  <c r="BG424" i="7" s="1"/>
  <c r="BB451" i="7"/>
  <c r="BD451" i="7"/>
  <c r="BC451" i="7"/>
  <c r="BF451" i="7" s="1"/>
  <c r="BG451" i="7" s="1"/>
  <c r="BB478" i="7"/>
  <c r="BD478" i="7"/>
  <c r="BC478" i="7"/>
  <c r="BF478" i="7" s="1"/>
  <c r="BG478" i="7" s="1"/>
  <c r="BB505" i="7"/>
  <c r="BD505" i="7"/>
  <c r="BC505" i="7"/>
  <c r="BF505" i="7" s="1"/>
  <c r="BG505" i="7" s="1"/>
  <c r="BB532" i="7"/>
  <c r="BD532" i="7"/>
  <c r="BC532" i="7"/>
  <c r="BF532" i="7" s="1"/>
  <c r="BG532" i="7" s="1"/>
  <c r="BI552" i="7"/>
  <c r="BL552" i="7"/>
  <c r="BB482" i="7"/>
  <c r="BD482" i="7"/>
  <c r="BC482" i="7"/>
  <c r="BF482" i="7" s="1"/>
  <c r="BG482" i="7" s="1"/>
  <c r="BB509" i="7"/>
  <c r="BD509" i="7"/>
  <c r="BC509" i="7"/>
  <c r="BF509" i="7" s="1"/>
  <c r="BG509" i="7" s="1"/>
  <c r="BB536" i="7"/>
  <c r="BD536" i="7"/>
  <c r="BC536" i="7"/>
  <c r="BF536" i="7" s="1"/>
  <c r="BG536" i="7" s="1"/>
  <c r="BB369" i="7"/>
  <c r="BD369" i="7"/>
  <c r="BC369" i="7"/>
  <c r="BF369" i="7" s="1"/>
  <c r="BG369" i="7" s="1"/>
  <c r="BB396" i="7"/>
  <c r="BD396" i="7"/>
  <c r="BC396" i="7"/>
  <c r="BF396" i="7" s="1"/>
  <c r="BG396" i="7" s="1"/>
  <c r="BB423" i="7"/>
  <c r="BD423" i="7"/>
  <c r="BC423" i="7"/>
  <c r="BF423" i="7" s="1"/>
  <c r="BG423" i="7" s="1"/>
  <c r="BB450" i="7"/>
  <c r="BD450" i="7"/>
  <c r="BC450" i="7"/>
  <c r="BF450" i="7" s="1"/>
  <c r="BG450" i="7" s="1"/>
  <c r="BB477" i="7"/>
  <c r="BD477" i="7"/>
  <c r="BC477" i="7"/>
  <c r="BF477" i="7" s="1"/>
  <c r="BG477" i="7" s="1"/>
  <c r="BB504" i="7"/>
  <c r="BD504" i="7"/>
  <c r="BC504" i="7"/>
  <c r="BF504" i="7" s="1"/>
  <c r="BG504" i="7" s="1"/>
  <c r="BB531" i="7"/>
  <c r="BD531" i="7"/>
  <c r="BC531" i="7"/>
  <c r="BF531" i="7" s="1"/>
  <c r="BG531" i="7" s="1"/>
  <c r="BB434" i="7"/>
  <c r="BD434" i="7"/>
  <c r="BC434" i="7"/>
  <c r="BF434" i="7" s="1"/>
  <c r="BG434" i="7" s="1"/>
  <c r="BB476" i="7"/>
  <c r="BD476" i="7"/>
  <c r="BC476" i="7"/>
  <c r="BF476" i="7" s="1"/>
  <c r="BG476" i="7" s="1"/>
  <c r="BB503" i="7"/>
  <c r="BD503" i="7"/>
  <c r="BC503" i="7"/>
  <c r="BF503" i="7" s="1"/>
  <c r="BG503" i="7" s="1"/>
  <c r="BB530" i="7"/>
  <c r="BD530" i="7"/>
  <c r="BC530" i="7"/>
  <c r="BF530" i="7" s="1"/>
  <c r="BG530" i="7" s="1"/>
  <c r="BB363" i="7"/>
  <c r="BD363" i="7"/>
  <c r="BC363" i="7"/>
  <c r="BF363" i="7" s="1"/>
  <c r="BG363" i="7" s="1"/>
  <c r="BB390" i="7"/>
  <c r="BD390" i="7"/>
  <c r="BC390" i="7"/>
  <c r="BF390" i="7" s="1"/>
  <c r="BG390" i="7" s="1"/>
  <c r="BB417" i="7"/>
  <c r="BD417" i="7"/>
  <c r="BC417" i="7"/>
  <c r="BF417" i="7" s="1"/>
  <c r="BG417" i="7" s="1"/>
  <c r="BB444" i="7"/>
  <c r="BD444" i="7"/>
  <c r="BC444" i="7"/>
  <c r="BF444" i="7" s="1"/>
  <c r="BG444" i="7" s="1"/>
  <c r="BB471" i="7"/>
  <c r="BD471" i="7"/>
  <c r="BC471" i="7"/>
  <c r="BF471" i="7" s="1"/>
  <c r="BG471" i="7" s="1"/>
  <c r="BB498" i="7"/>
  <c r="BD498" i="7"/>
  <c r="BC498" i="7"/>
  <c r="BF498" i="7" s="1"/>
  <c r="BG498" i="7" s="1"/>
  <c r="BB525" i="7"/>
  <c r="BD525" i="7"/>
  <c r="BC525" i="7"/>
  <c r="BF525" i="7" s="1"/>
  <c r="BG525" i="7" s="1"/>
  <c r="BB479" i="7"/>
  <c r="BD479" i="7"/>
  <c r="BC479" i="7"/>
  <c r="BF479" i="7" s="1"/>
  <c r="BG479" i="7" s="1"/>
  <c r="BB506" i="7"/>
  <c r="BD506" i="7"/>
  <c r="BC506" i="7"/>
  <c r="BF506" i="7" s="1"/>
  <c r="BG506" i="7" s="1"/>
  <c r="BB533" i="7"/>
  <c r="BD533" i="7"/>
  <c r="BC533" i="7"/>
  <c r="BF533" i="7" s="1"/>
  <c r="BG533" i="7" s="1"/>
  <c r="BB375" i="7"/>
  <c r="BD375" i="7"/>
  <c r="BC375" i="7"/>
  <c r="BF375" i="7" s="1"/>
  <c r="BG375" i="7" s="1"/>
  <c r="BB402" i="7"/>
  <c r="BD402" i="7"/>
  <c r="BC402" i="7"/>
  <c r="BF402" i="7" s="1"/>
  <c r="BG402" i="7" s="1"/>
  <c r="BB420" i="7"/>
  <c r="BD420" i="7"/>
  <c r="BC420" i="7"/>
  <c r="BF420" i="7" s="1"/>
  <c r="BG420" i="7" s="1"/>
  <c r="BB429" i="7"/>
  <c r="BD429" i="7"/>
  <c r="BC429" i="7"/>
  <c r="BF429" i="7" s="1"/>
  <c r="BG429" i="7" s="1"/>
  <c r="BB456" i="7"/>
  <c r="BD456" i="7"/>
  <c r="BC456" i="7"/>
  <c r="BF456" i="7" s="1"/>
  <c r="BG456" i="7" s="1"/>
  <c r="BB474" i="7"/>
  <c r="BD474" i="7"/>
  <c r="BC474" i="7"/>
  <c r="BF474" i="7" s="1"/>
  <c r="BG474" i="7" s="1"/>
  <c r="BB483" i="7"/>
  <c r="BD483" i="7"/>
  <c r="BC483" i="7"/>
  <c r="BF483" i="7" s="1"/>
  <c r="BG483" i="7" s="1"/>
  <c r="BB546" i="7"/>
  <c r="BD546" i="7"/>
  <c r="BC546" i="7"/>
  <c r="BF546" i="7" s="1"/>
  <c r="BG546" i="7" s="1"/>
  <c r="BB382" i="7"/>
  <c r="BD382" i="7"/>
  <c r="BC382" i="7"/>
  <c r="BF382" i="7" s="1"/>
  <c r="BG382" i="7" s="1"/>
  <c r="BB409" i="7"/>
  <c r="BD409" i="7"/>
  <c r="BC409" i="7"/>
  <c r="BF409" i="7" s="1"/>
  <c r="BG409" i="7" s="1"/>
  <c r="BB436" i="7"/>
  <c r="BD436" i="7"/>
  <c r="BC436" i="7"/>
  <c r="BF436" i="7" s="1"/>
  <c r="BG436" i="7" s="1"/>
  <c r="BB463" i="7"/>
  <c r="BD463" i="7"/>
  <c r="BC463" i="7"/>
  <c r="BF463" i="7" s="1"/>
  <c r="BG463" i="7" s="1"/>
  <c r="BB490" i="7"/>
  <c r="BD490" i="7"/>
  <c r="BC490" i="7"/>
  <c r="BF490" i="7" s="1"/>
  <c r="BG490" i="7" s="1"/>
  <c r="BB517" i="7"/>
  <c r="BD517" i="7"/>
  <c r="BC517" i="7"/>
  <c r="BF517" i="7" s="1"/>
  <c r="BG517" i="7" s="1"/>
  <c r="BB544" i="7"/>
  <c r="BD544" i="7"/>
  <c r="BC544" i="7"/>
  <c r="BF544" i="7" s="1"/>
  <c r="BG544" i="7" s="1"/>
  <c r="BB374" i="7"/>
  <c r="BD374" i="7"/>
  <c r="BC374" i="7"/>
  <c r="BF374" i="7" s="1"/>
  <c r="BG374" i="7" s="1"/>
  <c r="BB401" i="7"/>
  <c r="BD401" i="7"/>
  <c r="BC401" i="7"/>
  <c r="BF401" i="7" s="1"/>
  <c r="BG401" i="7" s="1"/>
  <c r="BB428" i="7"/>
  <c r="BD428" i="7"/>
  <c r="BC428" i="7"/>
  <c r="BF428" i="7" s="1"/>
  <c r="BG428" i="7" s="1"/>
  <c r="BB455" i="7"/>
  <c r="BD455" i="7"/>
  <c r="BC455" i="7"/>
  <c r="BF455" i="7" s="1"/>
  <c r="BG455" i="7" s="1"/>
  <c r="BB367" i="7"/>
  <c r="BD367" i="7"/>
  <c r="BC367" i="7"/>
  <c r="BF367" i="7" s="1"/>
  <c r="BG367" i="7" s="1"/>
  <c r="BB394" i="7"/>
  <c r="BD394" i="7"/>
  <c r="BC394" i="7"/>
  <c r="BF394" i="7" s="1"/>
  <c r="BG394" i="7" s="1"/>
  <c r="BB421" i="7"/>
  <c r="BD421" i="7"/>
  <c r="BC421" i="7"/>
  <c r="BF421" i="7" s="1"/>
  <c r="BG421" i="7" s="1"/>
  <c r="BB448" i="7"/>
  <c r="BD448" i="7"/>
  <c r="BC448" i="7"/>
  <c r="BF448" i="7" s="1"/>
  <c r="BG448" i="7" s="1"/>
  <c r="BB475" i="7"/>
  <c r="BD475" i="7"/>
  <c r="BC475" i="7"/>
  <c r="BF475" i="7" s="1"/>
  <c r="BG475" i="7" s="1"/>
  <c r="BB502" i="7"/>
  <c r="BD502" i="7"/>
  <c r="BC502" i="7"/>
  <c r="BF502" i="7" s="1"/>
  <c r="BG502" i="7" s="1"/>
  <c r="BB529" i="7"/>
  <c r="BD529" i="7"/>
  <c r="BC529" i="7"/>
  <c r="BF529" i="7" s="1"/>
  <c r="BG529" i="7" s="1"/>
  <c r="BB377" i="7"/>
  <c r="BD377" i="7"/>
  <c r="BC377" i="7"/>
  <c r="BF377" i="7" s="1"/>
  <c r="BG377" i="7" s="1"/>
  <c r="BB404" i="7"/>
  <c r="BD404" i="7"/>
  <c r="BC404" i="7"/>
  <c r="BF404" i="7" s="1"/>
  <c r="BG404" i="7" s="1"/>
  <c r="BB431" i="7"/>
  <c r="BD431" i="7"/>
  <c r="BC431" i="7"/>
  <c r="BF431" i="7" s="1"/>
  <c r="BG431" i="7" s="1"/>
  <c r="BB361" i="7"/>
  <c r="BD361" i="7"/>
  <c r="BC361" i="7"/>
  <c r="BF361" i="7" s="1"/>
  <c r="BG361" i="7" s="1"/>
  <c r="BB388" i="7"/>
  <c r="BD388" i="7"/>
  <c r="BC388" i="7"/>
  <c r="BF388" i="7" s="1"/>
  <c r="BG388" i="7" s="1"/>
  <c r="BB415" i="7"/>
  <c r="BD415" i="7"/>
  <c r="BC415" i="7"/>
  <c r="BF415" i="7" s="1"/>
  <c r="BG415" i="7" s="1"/>
  <c r="BB442" i="7"/>
  <c r="BD442" i="7"/>
  <c r="BC442" i="7"/>
  <c r="BF442" i="7" s="1"/>
  <c r="BG442" i="7" s="1"/>
  <c r="BB469" i="7"/>
  <c r="BD469" i="7"/>
  <c r="BC469" i="7"/>
  <c r="BF469" i="7" s="1"/>
  <c r="BG469" i="7" s="1"/>
  <c r="BB496" i="7"/>
  <c r="BD496" i="7"/>
  <c r="BC496" i="7"/>
  <c r="BF496" i="7" s="1"/>
  <c r="BG496" i="7" s="1"/>
  <c r="BB523" i="7"/>
  <c r="BD523" i="7"/>
  <c r="BC523" i="7"/>
  <c r="BF523" i="7" s="1"/>
  <c r="BG523" i="7" s="1"/>
  <c r="BB550" i="7"/>
  <c r="BD550" i="7"/>
  <c r="BC550" i="7"/>
  <c r="BF550" i="7" s="1"/>
  <c r="BG550" i="7" s="1"/>
  <c r="BB380" i="7"/>
  <c r="BD380" i="7"/>
  <c r="BC380" i="7"/>
  <c r="BF380" i="7" s="1"/>
  <c r="BG380" i="7" s="1"/>
  <c r="BB425" i="7"/>
  <c r="BD425" i="7"/>
  <c r="BC425" i="7"/>
  <c r="BF425" i="7" s="1"/>
  <c r="BG425" i="7" s="1"/>
  <c r="BB473" i="7"/>
  <c r="BD473" i="7"/>
  <c r="BC473" i="7"/>
  <c r="BF473" i="7" s="1"/>
  <c r="BG473" i="7" s="1"/>
  <c r="BB500" i="7"/>
  <c r="BD500" i="7"/>
  <c r="BC500" i="7"/>
  <c r="BF500" i="7" s="1"/>
  <c r="BG500" i="7" s="1"/>
  <c r="BB527" i="7"/>
  <c r="BD527" i="7"/>
  <c r="BC527" i="7"/>
  <c r="BF527" i="7" s="1"/>
  <c r="BG527" i="7" s="1"/>
  <c r="BB360" i="7"/>
  <c r="BD360" i="7"/>
  <c r="BC360" i="7"/>
  <c r="BF360" i="7" s="1"/>
  <c r="BG360" i="7" s="1"/>
  <c r="BB387" i="7"/>
  <c r="BD387" i="7"/>
  <c r="BC387" i="7"/>
  <c r="BF387" i="7" s="1"/>
  <c r="BG387" i="7" s="1"/>
  <c r="BB414" i="7"/>
  <c r="BD414" i="7"/>
  <c r="BC414" i="7"/>
  <c r="BF414" i="7" s="1"/>
  <c r="BG414" i="7" s="1"/>
  <c r="BB441" i="7"/>
  <c r="BD441" i="7"/>
  <c r="BC441" i="7"/>
  <c r="BF441" i="7" s="1"/>
  <c r="BG441" i="7" s="1"/>
  <c r="BB468" i="7"/>
  <c r="BD468" i="7"/>
  <c r="BC468" i="7"/>
  <c r="BF468" i="7" s="1"/>
  <c r="BG468" i="7" s="1"/>
  <c r="BB495" i="7"/>
  <c r="BD495" i="7"/>
  <c r="BC495" i="7"/>
  <c r="BF495" i="7" s="1"/>
  <c r="BG495" i="7" s="1"/>
  <c r="BB522" i="7"/>
  <c r="BD522" i="7"/>
  <c r="BC522" i="7"/>
  <c r="BF522" i="7" s="1"/>
  <c r="BG522" i="7" s="1"/>
  <c r="BB549" i="7"/>
  <c r="BD549" i="7"/>
  <c r="BC549" i="7"/>
  <c r="BF549" i="7" s="1"/>
  <c r="BG549" i="7" s="1"/>
  <c r="BB407" i="7"/>
  <c r="BD407" i="7"/>
  <c r="BC407" i="7"/>
  <c r="BF407" i="7" s="1"/>
  <c r="BG407" i="7" s="1"/>
  <c r="BB461" i="7"/>
  <c r="BD461" i="7"/>
  <c r="BC461" i="7"/>
  <c r="BF461" i="7" s="1"/>
  <c r="BG461" i="7" s="1"/>
  <c r="BB494" i="7"/>
  <c r="BD494" i="7"/>
  <c r="BC494" i="7"/>
  <c r="BF494" i="7" s="1"/>
  <c r="BG494" i="7" s="1"/>
  <c r="BB521" i="7"/>
  <c r="BD521" i="7"/>
  <c r="BC521" i="7"/>
  <c r="BF521" i="7" s="1"/>
  <c r="BG521" i="7" s="1"/>
  <c r="BB548" i="7"/>
  <c r="BD548" i="7"/>
  <c r="BC548" i="7"/>
  <c r="BF548" i="7" s="1"/>
  <c r="BG548" i="7" s="1"/>
  <c r="BB381" i="7"/>
  <c r="BD381" i="7"/>
  <c r="BC381" i="7"/>
  <c r="BF381" i="7" s="1"/>
  <c r="BG381" i="7" s="1"/>
  <c r="BB408" i="7"/>
  <c r="BD408" i="7"/>
  <c r="BC408" i="7"/>
  <c r="BF408" i="7" s="1"/>
  <c r="BG408" i="7" s="1"/>
  <c r="BB435" i="7"/>
  <c r="BD435" i="7"/>
  <c r="BC435" i="7"/>
  <c r="BF435" i="7" s="1"/>
  <c r="BG435" i="7" s="1"/>
  <c r="BB462" i="7"/>
  <c r="BD462" i="7"/>
  <c r="BC462" i="7"/>
  <c r="BF462" i="7" s="1"/>
  <c r="BG462" i="7" s="1"/>
  <c r="BB489" i="7"/>
  <c r="BD489" i="7"/>
  <c r="BC489" i="7"/>
  <c r="BF489" i="7" s="1"/>
  <c r="BG489" i="7" s="1"/>
  <c r="BB516" i="7"/>
  <c r="BD516" i="7"/>
  <c r="BC516" i="7"/>
  <c r="BF516" i="7" s="1"/>
  <c r="BG516" i="7" s="1"/>
  <c r="BB497" i="7"/>
  <c r="BD497" i="7"/>
  <c r="BC497" i="7"/>
  <c r="BF497" i="7" s="1"/>
  <c r="BG497" i="7" s="1"/>
  <c r="BB524" i="7"/>
  <c r="BD524" i="7"/>
  <c r="BC524" i="7"/>
  <c r="BF524" i="7" s="1"/>
  <c r="BG524" i="7" s="1"/>
  <c r="BB551" i="7"/>
  <c r="BD551" i="7"/>
  <c r="BC551" i="7"/>
  <c r="BF551" i="7" s="1"/>
  <c r="BG551" i="7" s="1"/>
  <c r="BB366" i="7"/>
  <c r="BD366" i="7"/>
  <c r="BC366" i="7"/>
  <c r="BF366" i="7" s="1"/>
  <c r="BG366" i="7" s="1"/>
  <c r="BB393" i="7"/>
  <c r="BD393" i="7"/>
  <c r="BC393" i="7"/>
  <c r="BF393" i="7" s="1"/>
  <c r="BG393" i="7" s="1"/>
  <c r="BB447" i="7"/>
  <c r="BD447" i="7"/>
  <c r="BC447" i="7"/>
  <c r="BF447" i="7" s="1"/>
  <c r="BG447" i="7" s="1"/>
  <c r="BB543" i="7"/>
  <c r="BD543" i="7"/>
  <c r="BC543" i="7"/>
  <c r="BF543" i="7" s="1"/>
  <c r="BG543" i="7" s="1"/>
  <c r="BB519" i="7"/>
  <c r="BD519" i="7"/>
  <c r="BC519" i="7"/>
  <c r="BF519" i="7" s="1"/>
  <c r="BG519" i="7" s="1"/>
  <c r="AS350" i="7"/>
  <c r="AT350" i="7"/>
  <c r="AW350" i="7" s="1"/>
  <c r="AX350" i="7" s="1"/>
  <c r="AZ350" i="7" s="1"/>
  <c r="AU350" i="7"/>
  <c r="AS315" i="7"/>
  <c r="AT315" i="7"/>
  <c r="AW315" i="7" s="1"/>
  <c r="AX315" i="7" s="1"/>
  <c r="AZ315" i="7" s="1"/>
  <c r="AU315" i="7"/>
  <c r="AS249" i="7"/>
  <c r="AT249" i="7"/>
  <c r="AW249" i="7" s="1"/>
  <c r="AX249" i="7" s="1"/>
  <c r="AZ249" i="7" s="1"/>
  <c r="AU249" i="7"/>
  <c r="AS206" i="7"/>
  <c r="AU206" i="7"/>
  <c r="AT206" i="7"/>
  <c r="AW206" i="7" s="1"/>
  <c r="AX206" i="7" s="1"/>
  <c r="AZ206" i="7" s="1"/>
  <c r="AS307" i="7"/>
  <c r="AT307" i="7"/>
  <c r="AW307" i="7" s="1"/>
  <c r="AX307" i="7" s="1"/>
  <c r="AZ307" i="7" s="1"/>
  <c r="AU307" i="7"/>
  <c r="AS342" i="7"/>
  <c r="AU342" i="7"/>
  <c r="AT342" i="7"/>
  <c r="AW342" i="7" s="1"/>
  <c r="AX342" i="7" s="1"/>
  <c r="AZ342" i="7" s="1"/>
  <c r="AS229" i="7"/>
  <c r="AU229" i="7"/>
  <c r="AT229" i="7"/>
  <c r="AW229" i="7" s="1"/>
  <c r="AX229" i="7" s="1"/>
  <c r="AZ229" i="7" s="1"/>
  <c r="AS285" i="7"/>
  <c r="AT285" i="7"/>
  <c r="AW285" i="7" s="1"/>
  <c r="AX285" i="7" s="1"/>
  <c r="AZ285" i="7" s="1"/>
  <c r="AU285" i="7"/>
  <c r="AV238" i="7"/>
  <c r="AY238" i="7"/>
  <c r="AS332" i="7"/>
  <c r="AT332" i="7"/>
  <c r="AW332" i="7" s="1"/>
  <c r="AX332" i="7" s="1"/>
  <c r="AZ332" i="7" s="1"/>
  <c r="AU332" i="7"/>
  <c r="AS258" i="7"/>
  <c r="AT258" i="7"/>
  <c r="AW258" i="7" s="1"/>
  <c r="AX258" i="7" s="1"/>
  <c r="AZ258" i="7" s="1"/>
  <c r="AU258" i="7"/>
  <c r="AS305" i="7"/>
  <c r="AT305" i="7"/>
  <c r="AW305" i="7" s="1"/>
  <c r="AX305" i="7" s="1"/>
  <c r="AZ305" i="7" s="1"/>
  <c r="AU305" i="7"/>
  <c r="AS259" i="7"/>
  <c r="AT259" i="7"/>
  <c r="AW259" i="7" s="1"/>
  <c r="AX259" i="7" s="1"/>
  <c r="AZ259" i="7" s="1"/>
  <c r="AU259" i="7"/>
  <c r="AS210" i="7"/>
  <c r="AT210" i="7"/>
  <c r="AW210" i="7" s="1"/>
  <c r="AX210" i="7" s="1"/>
  <c r="AZ210" i="7" s="1"/>
  <c r="AU210" i="7"/>
  <c r="AS256" i="7"/>
  <c r="AT256" i="7"/>
  <c r="AW256" i="7" s="1"/>
  <c r="AX256" i="7" s="1"/>
  <c r="AZ256" i="7" s="1"/>
  <c r="AU256" i="7"/>
  <c r="AS296" i="7"/>
  <c r="AU296" i="7"/>
  <c r="AT296" i="7"/>
  <c r="AW296" i="7" s="1"/>
  <c r="AX296" i="7" s="1"/>
  <c r="AZ296" i="7" s="1"/>
  <c r="AV333" i="7"/>
  <c r="AY333" i="7"/>
  <c r="AV280" i="7"/>
  <c r="AY280" i="7"/>
  <c r="AR237" i="7"/>
  <c r="AS334" i="7"/>
  <c r="AT334" i="7"/>
  <c r="AW334" i="7" s="1"/>
  <c r="AX334" i="7" s="1"/>
  <c r="AZ334" i="7" s="1"/>
  <c r="AU334" i="7"/>
  <c r="BB440" i="7"/>
  <c r="BD440" i="7"/>
  <c r="BC440" i="7"/>
  <c r="BF440" i="7" s="1"/>
  <c r="BG440" i="7" s="1"/>
  <c r="BB452" i="7"/>
  <c r="BD452" i="7"/>
  <c r="BC452" i="7"/>
  <c r="BF452" i="7" s="1"/>
  <c r="BG452" i="7" s="1"/>
  <c r="BB467" i="7"/>
  <c r="BD467" i="7"/>
  <c r="BC467" i="7"/>
  <c r="BF467" i="7" s="1"/>
  <c r="BG467" i="7" s="1"/>
  <c r="AS275" i="7"/>
  <c r="AT275" i="7"/>
  <c r="AW275" i="7" s="1"/>
  <c r="AX275" i="7" s="1"/>
  <c r="AZ275" i="7" s="1"/>
  <c r="AU275" i="7"/>
  <c r="AS328" i="7"/>
  <c r="AU328" i="7"/>
  <c r="AT328" i="7"/>
  <c r="AW328" i="7" s="1"/>
  <c r="AX328" i="7" s="1"/>
  <c r="AZ328" i="7" s="1"/>
  <c r="AS213" i="7"/>
  <c r="AU213" i="7"/>
  <c r="AT213" i="7"/>
  <c r="AW213" i="7" s="1"/>
  <c r="AX213" i="7" s="1"/>
  <c r="AZ213" i="7" s="1"/>
  <c r="AR244" i="7"/>
  <c r="AR316" i="7"/>
  <c r="AR348" i="7"/>
  <c r="AS272" i="7"/>
  <c r="AT272" i="7"/>
  <c r="AW272" i="7" s="1"/>
  <c r="AX272" i="7" s="1"/>
  <c r="AZ272" i="7" s="1"/>
  <c r="AU272" i="7"/>
  <c r="AS340" i="7"/>
  <c r="AT340" i="7"/>
  <c r="AW340" i="7" s="1"/>
  <c r="AX340" i="7" s="1"/>
  <c r="AZ340" i="7" s="1"/>
  <c r="AU340" i="7"/>
  <c r="AS356" i="7"/>
  <c r="AT356" i="7"/>
  <c r="AW356" i="7" s="1"/>
  <c r="AX356" i="7" s="1"/>
  <c r="AZ356" i="7" s="1"/>
  <c r="AU356" i="7"/>
  <c r="AS269" i="7"/>
  <c r="AU269" i="7"/>
  <c r="AT269" i="7"/>
  <c r="AW269" i="7" s="1"/>
  <c r="AX269" i="7" s="1"/>
  <c r="AZ269" i="7" s="1"/>
  <c r="AS330" i="7"/>
  <c r="AT330" i="7"/>
  <c r="AW330" i="7" s="1"/>
  <c r="AX330" i="7" s="1"/>
  <c r="AZ330" i="7" s="1"/>
  <c r="AU330" i="7"/>
  <c r="AR313" i="7"/>
  <c r="AR337" i="7"/>
  <c r="BB501" i="7"/>
  <c r="BD501" i="7"/>
  <c r="BC501" i="7"/>
  <c r="BF501" i="7" s="1"/>
  <c r="BG501" i="7" s="1"/>
  <c r="AS254" i="7"/>
  <c r="AT254" i="7"/>
  <c r="AW254" i="7" s="1"/>
  <c r="AX254" i="7" s="1"/>
  <c r="AZ254" i="7" s="1"/>
  <c r="AU254" i="7"/>
  <c r="AR326" i="7"/>
  <c r="AS288" i="7"/>
  <c r="AT288" i="7"/>
  <c r="AW288" i="7" s="1"/>
  <c r="AX288" i="7" s="1"/>
  <c r="AZ288" i="7" s="1"/>
  <c r="AU288" i="7"/>
  <c r="AR346" i="7"/>
  <c r="AS279" i="7"/>
  <c r="AT279" i="7"/>
  <c r="AW279" i="7" s="1"/>
  <c r="AX279" i="7" s="1"/>
  <c r="AZ279" i="7" s="1"/>
  <c r="AU279" i="7"/>
  <c r="AR264" i="7"/>
  <c r="AS243" i="7"/>
  <c r="AT243" i="7"/>
  <c r="AW243" i="7" s="1"/>
  <c r="AX243" i="7" s="1"/>
  <c r="AZ243" i="7" s="1"/>
  <c r="AU243" i="7"/>
  <c r="AS231" i="7"/>
  <c r="AU231" i="7"/>
  <c r="AT231" i="7"/>
  <c r="AW231" i="7" s="1"/>
  <c r="AX231" i="7" s="1"/>
  <c r="AZ231" i="7" s="1"/>
  <c r="AS261" i="7"/>
  <c r="AT261" i="7"/>
  <c r="AW261" i="7" s="1"/>
  <c r="AX261" i="7" s="1"/>
  <c r="AZ261" i="7" s="1"/>
  <c r="AU261" i="7"/>
  <c r="AS311" i="7"/>
  <c r="AT311" i="7"/>
  <c r="AW311" i="7" s="1"/>
  <c r="AX311" i="7" s="1"/>
  <c r="AZ311" i="7" s="1"/>
  <c r="AU311" i="7"/>
  <c r="AS322" i="7"/>
  <c r="AT322" i="7"/>
  <c r="AW322" i="7" s="1"/>
  <c r="AX322" i="7" s="1"/>
  <c r="AZ322" i="7" s="1"/>
  <c r="AU322" i="7"/>
  <c r="AS304" i="7"/>
  <c r="AT304" i="7"/>
  <c r="AW304" i="7" s="1"/>
  <c r="AX304" i="7" s="1"/>
  <c r="AZ304" i="7" s="1"/>
  <c r="AU304" i="7"/>
  <c r="AR293" i="7"/>
  <c r="AR295" i="7"/>
  <c r="AR286" i="7"/>
  <c r="AS223" i="7"/>
  <c r="AT223" i="7"/>
  <c r="AW223" i="7" s="1"/>
  <c r="AX223" i="7" s="1"/>
  <c r="AZ223" i="7" s="1"/>
  <c r="AU223" i="7"/>
  <c r="AR235" i="7"/>
  <c r="AR274" i="7"/>
  <c r="AS357" i="7"/>
  <c r="AT357" i="7"/>
  <c r="AW357" i="7" s="1"/>
  <c r="AX357" i="7" s="1"/>
  <c r="AZ357" i="7" s="1"/>
  <c r="AU357" i="7"/>
  <c r="BA121" i="7"/>
  <c r="BD121" i="7" s="1"/>
  <c r="BA181" i="7"/>
  <c r="BD181" i="7" s="1"/>
  <c r="BA59" i="7"/>
  <c r="BC59" i="7" s="1"/>
  <c r="BF59" i="7" s="1"/>
  <c r="BG59" i="7" s="1"/>
  <c r="BA164" i="7"/>
  <c r="BB164" i="7" s="1"/>
  <c r="BA182" i="7"/>
  <c r="BD182" i="7" s="1"/>
  <c r="BA160" i="7"/>
  <c r="BA87" i="7"/>
  <c r="BD87" i="7" s="1"/>
  <c r="BA122" i="7"/>
  <c r="BB122" i="7" s="1"/>
  <c r="BA158" i="7"/>
  <c r="BA115" i="7"/>
  <c r="BD115" i="7" s="1"/>
  <c r="BA133" i="7"/>
  <c r="BB133" i="7" s="1"/>
  <c r="AS303" i="7"/>
  <c r="AT303" i="7"/>
  <c r="AW303" i="7" s="1"/>
  <c r="AX303" i="7" s="1"/>
  <c r="AZ303" i="7" s="1"/>
  <c r="AU303" i="7"/>
  <c r="AS324" i="7"/>
  <c r="AU324" i="7"/>
  <c r="AT324" i="7"/>
  <c r="AW324" i="7" s="1"/>
  <c r="AX324" i="7" s="1"/>
  <c r="AZ324" i="7" s="1"/>
  <c r="AS233" i="7"/>
  <c r="AU233" i="7"/>
  <c r="AT233" i="7"/>
  <c r="AW233" i="7" s="1"/>
  <c r="AX233" i="7" s="1"/>
  <c r="AZ233" i="7" s="1"/>
  <c r="AS276" i="7"/>
  <c r="AT276" i="7"/>
  <c r="AW276" i="7" s="1"/>
  <c r="AX276" i="7" s="1"/>
  <c r="AZ276" i="7" s="1"/>
  <c r="AU276" i="7"/>
  <c r="AS246" i="7"/>
  <c r="AT246" i="7"/>
  <c r="AW246" i="7" s="1"/>
  <c r="AX246" i="7" s="1"/>
  <c r="AZ246" i="7" s="1"/>
  <c r="AU246" i="7"/>
  <c r="AS262" i="7"/>
  <c r="AT262" i="7"/>
  <c r="AW262" i="7" s="1"/>
  <c r="AX262" i="7" s="1"/>
  <c r="AZ262" i="7" s="1"/>
  <c r="AU262" i="7"/>
  <c r="AS220" i="7"/>
  <c r="AT220" i="7"/>
  <c r="AW220" i="7" s="1"/>
  <c r="AX220" i="7" s="1"/>
  <c r="AZ220" i="7" s="1"/>
  <c r="AU220" i="7"/>
  <c r="AV202" i="7"/>
  <c r="AY202" i="7"/>
  <c r="AV312" i="7"/>
  <c r="AY312" i="7"/>
  <c r="AV323" i="7"/>
  <c r="AY323" i="7"/>
  <c r="AV298" i="7"/>
  <c r="AY298" i="7"/>
  <c r="AS341" i="7"/>
  <c r="AT341" i="7"/>
  <c r="AW341" i="7" s="1"/>
  <c r="AX341" i="7" s="1"/>
  <c r="AZ341" i="7" s="1"/>
  <c r="AU341" i="7"/>
  <c r="AS224" i="7"/>
  <c r="AU224" i="7"/>
  <c r="AT224" i="7"/>
  <c r="AW224" i="7" s="1"/>
  <c r="AX224" i="7" s="1"/>
  <c r="AZ224" i="7" s="1"/>
  <c r="AS294" i="7"/>
  <c r="AT294" i="7"/>
  <c r="AW294" i="7" s="1"/>
  <c r="AX294" i="7" s="1"/>
  <c r="AZ294" i="7" s="1"/>
  <c r="AU294" i="7"/>
  <c r="AS343" i="7"/>
  <c r="AT343" i="7"/>
  <c r="AW343" i="7" s="1"/>
  <c r="AX343" i="7" s="1"/>
  <c r="AZ343" i="7" s="1"/>
  <c r="AU343" i="7"/>
  <c r="AS205" i="7"/>
  <c r="AT205" i="7"/>
  <c r="AW205" i="7" s="1"/>
  <c r="AX205" i="7" s="1"/>
  <c r="AZ205" i="7" s="1"/>
  <c r="AU205" i="7"/>
  <c r="AS226" i="7"/>
  <c r="AT226" i="7"/>
  <c r="AW226" i="7" s="1"/>
  <c r="AX226" i="7" s="1"/>
  <c r="AZ226" i="7" s="1"/>
  <c r="AU226" i="7"/>
  <c r="AS214" i="7"/>
  <c r="AT214" i="7"/>
  <c r="AW214" i="7" s="1"/>
  <c r="AX214" i="7" s="1"/>
  <c r="AZ214" i="7" s="1"/>
  <c r="AU214" i="7"/>
  <c r="AS268" i="7"/>
  <c r="AT268" i="7"/>
  <c r="AW268" i="7" s="1"/>
  <c r="AX268" i="7" s="1"/>
  <c r="AZ268" i="7" s="1"/>
  <c r="AU268" i="7"/>
  <c r="AS354" i="7"/>
  <c r="AT354" i="7"/>
  <c r="AW354" i="7" s="1"/>
  <c r="AX354" i="7" s="1"/>
  <c r="AZ354" i="7" s="1"/>
  <c r="AU354" i="7"/>
  <c r="AS301" i="7"/>
  <c r="AT301" i="7"/>
  <c r="AW301" i="7" s="1"/>
  <c r="AX301" i="7" s="1"/>
  <c r="AZ301" i="7" s="1"/>
  <c r="AU301" i="7"/>
  <c r="AR291" i="7"/>
  <c r="BB416" i="7"/>
  <c r="BD416" i="7"/>
  <c r="BC416" i="7"/>
  <c r="BF416" i="7" s="1"/>
  <c r="BG416" i="7" s="1"/>
  <c r="AR277" i="7"/>
  <c r="AR309" i="7"/>
  <c r="AR352" i="7"/>
  <c r="AS216" i="7"/>
  <c r="AT216" i="7"/>
  <c r="AW216" i="7" s="1"/>
  <c r="AX216" i="7" s="1"/>
  <c r="AZ216" i="7" s="1"/>
  <c r="AU216" i="7"/>
  <c r="AS345" i="7"/>
  <c r="AT345" i="7"/>
  <c r="AW345" i="7" s="1"/>
  <c r="AX345" i="7" s="1"/>
  <c r="AZ345" i="7" s="1"/>
  <c r="AU345" i="7"/>
  <c r="AR336" i="7"/>
  <c r="AS278" i="7"/>
  <c r="AT278" i="7"/>
  <c r="AW278" i="7" s="1"/>
  <c r="AX278" i="7" s="1"/>
  <c r="AZ278" i="7" s="1"/>
  <c r="AU278" i="7"/>
  <c r="AS230" i="7"/>
  <c r="AT230" i="7"/>
  <c r="AW230" i="7" s="1"/>
  <c r="AX230" i="7" s="1"/>
  <c r="AZ230" i="7" s="1"/>
  <c r="AU230" i="7"/>
  <c r="AS317" i="7"/>
  <c r="AT317" i="7"/>
  <c r="AW317" i="7" s="1"/>
  <c r="AX317" i="7" s="1"/>
  <c r="AZ317" i="7" s="1"/>
  <c r="AU317" i="7"/>
  <c r="AS239" i="7"/>
  <c r="AT239" i="7"/>
  <c r="AW239" i="7" s="1"/>
  <c r="AX239" i="7" s="1"/>
  <c r="AZ239" i="7" s="1"/>
  <c r="AU239" i="7"/>
  <c r="AS320" i="7"/>
  <c r="AT320" i="7"/>
  <c r="AW320" i="7" s="1"/>
  <c r="AX320" i="7" s="1"/>
  <c r="AZ320" i="7" s="1"/>
  <c r="AU320" i="7"/>
  <c r="AS260" i="7"/>
  <c r="AT260" i="7"/>
  <c r="AW260" i="7" s="1"/>
  <c r="AX260" i="7" s="1"/>
  <c r="AZ260" i="7" s="1"/>
  <c r="AU260" i="7"/>
  <c r="AR302" i="7"/>
  <c r="AR355" i="7"/>
  <c r="AS270" i="7"/>
  <c r="AT270" i="7"/>
  <c r="AW270" i="7" s="1"/>
  <c r="AX270" i="7" s="1"/>
  <c r="AZ270" i="7" s="1"/>
  <c r="AU270" i="7"/>
  <c r="AR201" i="7"/>
  <c r="AR250" i="7"/>
  <c r="AS292" i="7"/>
  <c r="AT292" i="7"/>
  <c r="AW292" i="7" s="1"/>
  <c r="AX292" i="7" s="1"/>
  <c r="AZ292" i="7" s="1"/>
  <c r="AU292" i="7"/>
  <c r="AR310" i="7"/>
  <c r="AS234" i="7"/>
  <c r="AT234" i="7"/>
  <c r="AW234" i="7" s="1"/>
  <c r="AX234" i="7" s="1"/>
  <c r="AZ234" i="7" s="1"/>
  <c r="AU234" i="7"/>
  <c r="AS251" i="7"/>
  <c r="AT251" i="7"/>
  <c r="AW251" i="7" s="1"/>
  <c r="AX251" i="7" s="1"/>
  <c r="AZ251" i="7" s="1"/>
  <c r="AU251" i="7"/>
  <c r="AS203" i="7"/>
  <c r="AT203" i="7"/>
  <c r="AW203" i="7" s="1"/>
  <c r="AX203" i="7" s="1"/>
  <c r="AZ203" i="7" s="1"/>
  <c r="AU203" i="7"/>
  <c r="AS308" i="7"/>
  <c r="AT308" i="7"/>
  <c r="AW308" i="7" s="1"/>
  <c r="AX308" i="7" s="1"/>
  <c r="AZ308" i="7" s="1"/>
  <c r="AU308" i="7"/>
  <c r="AS351" i="7"/>
  <c r="AT351" i="7"/>
  <c r="AW351" i="7" s="1"/>
  <c r="AX351" i="7" s="1"/>
  <c r="AZ351" i="7" s="1"/>
  <c r="AU351" i="7"/>
  <c r="AS240" i="7"/>
  <c r="AU240" i="7"/>
  <c r="AT240" i="7"/>
  <c r="AW240" i="7" s="1"/>
  <c r="AX240" i="7" s="1"/>
  <c r="AZ240" i="7" s="1"/>
  <c r="AS209" i="7"/>
  <c r="AT209" i="7"/>
  <c r="AW209" i="7" s="1"/>
  <c r="AX209" i="7" s="1"/>
  <c r="AZ209" i="7" s="1"/>
  <c r="AU209" i="7"/>
  <c r="AR283" i="7"/>
  <c r="AR329" i="7"/>
  <c r="AR248" i="7"/>
  <c r="AS207" i="7"/>
  <c r="AT207" i="7"/>
  <c r="AW207" i="7" s="1"/>
  <c r="AX207" i="7" s="1"/>
  <c r="AZ207" i="7" s="1"/>
  <c r="AU207" i="7"/>
  <c r="AS319" i="7"/>
  <c r="AT319" i="7"/>
  <c r="AW319" i="7" s="1"/>
  <c r="AX319" i="7" s="1"/>
  <c r="AZ319" i="7" s="1"/>
  <c r="AU319" i="7"/>
  <c r="AR255" i="7"/>
  <c r="AS347" i="7"/>
  <c r="AT347" i="7"/>
  <c r="AW347" i="7" s="1"/>
  <c r="AX347" i="7" s="1"/>
  <c r="AZ347" i="7" s="1"/>
  <c r="AU347" i="7"/>
  <c r="BA23" i="7"/>
  <c r="BC23" i="7" s="1"/>
  <c r="BF23" i="7" s="1"/>
  <c r="BG23" i="7" s="1"/>
  <c r="BA14" i="7"/>
  <c r="BC14" i="7" s="1"/>
  <c r="BF14" i="7" s="1"/>
  <c r="BG14" i="7" s="1"/>
  <c r="BA145" i="7"/>
  <c r="BC145" i="7" s="1"/>
  <c r="BF145" i="7" s="1"/>
  <c r="BG145" i="7" s="1"/>
  <c r="BA86" i="7"/>
  <c r="BC86" i="7" s="1"/>
  <c r="BF86" i="7" s="1"/>
  <c r="BG86" i="7" s="1"/>
  <c r="BA12" i="7"/>
  <c r="BC12" i="7" s="1"/>
  <c r="BF12" i="7" s="1"/>
  <c r="BG12" i="7" s="1"/>
  <c r="BA178" i="7"/>
  <c r="BB178" i="7" s="1"/>
  <c r="BA137" i="7"/>
  <c r="BC137" i="7" s="1"/>
  <c r="BF137" i="7" s="1"/>
  <c r="BG137" i="7" s="1"/>
  <c r="BA76" i="7"/>
  <c r="BC76" i="7" s="1"/>
  <c r="BF76" i="7" s="1"/>
  <c r="BG76" i="7" s="1"/>
  <c r="BA187" i="7"/>
  <c r="BC187" i="7" s="1"/>
  <c r="BF187" i="7" s="1"/>
  <c r="BG187" i="7" s="1"/>
  <c r="BA42" i="7"/>
  <c r="BB42" i="7" s="1"/>
  <c r="BA61" i="7"/>
  <c r="BB61" i="7" s="1"/>
  <c r="BA45" i="7"/>
  <c r="BB45" i="7" s="1"/>
  <c r="BA127" i="7"/>
  <c r="BB127" i="7" s="1"/>
  <c r="BA130" i="7"/>
  <c r="BC130" i="7" s="1"/>
  <c r="BF130" i="7" s="1"/>
  <c r="BG130" i="7" s="1"/>
  <c r="BA174" i="7"/>
  <c r="BC174" i="7" s="1"/>
  <c r="BF174" i="7" s="1"/>
  <c r="BG174" i="7" s="1"/>
  <c r="BA136" i="7"/>
  <c r="BB136" i="7" s="1"/>
  <c r="BA46" i="7"/>
  <c r="BB46" i="7" s="1"/>
  <c r="BA146" i="7"/>
  <c r="BC146" i="7" s="1"/>
  <c r="BF146" i="7" s="1"/>
  <c r="BG146" i="7" s="1"/>
  <c r="BA176" i="7"/>
  <c r="BB176" i="7" s="1"/>
  <c r="BA113" i="7"/>
  <c r="BC113" i="7" s="1"/>
  <c r="BF113" i="7" s="1"/>
  <c r="BG113" i="7" s="1"/>
  <c r="BA98" i="7"/>
  <c r="BB98" i="7" s="1"/>
  <c r="BA4" i="7"/>
  <c r="BC4" i="7" s="1"/>
  <c r="BF4" i="7" s="1"/>
  <c r="BG4" i="7" s="1"/>
  <c r="BA132" i="7"/>
  <c r="BC132" i="7" s="1"/>
  <c r="BA5" i="7"/>
  <c r="BB5" i="7" s="1"/>
  <c r="BA91" i="7"/>
  <c r="BB91" i="7" s="1"/>
  <c r="CY108" i="11"/>
  <c r="AS353" i="7"/>
  <c r="AU353" i="7"/>
  <c r="AT353" i="7"/>
  <c r="AW353" i="7" s="1"/>
  <c r="AX353" i="7" s="1"/>
  <c r="AZ353" i="7" s="1"/>
  <c r="AS215" i="7"/>
  <c r="AU215" i="7"/>
  <c r="AT215" i="7"/>
  <c r="AW215" i="7" s="1"/>
  <c r="AX215" i="7" s="1"/>
  <c r="AZ215" i="7" s="1"/>
  <c r="AS267" i="7"/>
  <c r="AT267" i="7"/>
  <c r="AW267" i="7" s="1"/>
  <c r="AX267" i="7" s="1"/>
  <c r="AZ267" i="7" s="1"/>
  <c r="AU267" i="7"/>
  <c r="AS271" i="7"/>
  <c r="AU271" i="7"/>
  <c r="AT271" i="7"/>
  <c r="AW271" i="7" s="1"/>
  <c r="AX271" i="7" s="1"/>
  <c r="AZ271" i="7" s="1"/>
  <c r="AS358" i="7"/>
  <c r="AT358" i="7"/>
  <c r="AW358" i="7" s="1"/>
  <c r="AX358" i="7" s="1"/>
  <c r="AZ358" i="7" s="1"/>
  <c r="AU358" i="7"/>
  <c r="AS289" i="7"/>
  <c r="AT289" i="7"/>
  <c r="AW289" i="7" s="1"/>
  <c r="AX289" i="7" s="1"/>
  <c r="AZ289" i="7" s="1"/>
  <c r="AU289" i="7"/>
  <c r="AS242" i="7"/>
  <c r="AU242" i="7"/>
  <c r="AT242" i="7"/>
  <c r="AW242" i="7" s="1"/>
  <c r="AX242" i="7" s="1"/>
  <c r="AZ242" i="7" s="1"/>
  <c r="AV359" i="7"/>
  <c r="AY359" i="7"/>
  <c r="AV253" i="7"/>
  <c r="AY253" i="7"/>
  <c r="AS245" i="7"/>
  <c r="AT245" i="7"/>
  <c r="AW245" i="7" s="1"/>
  <c r="AX245" i="7" s="1"/>
  <c r="AZ245" i="7" s="1"/>
  <c r="AU245" i="7"/>
  <c r="AS211" i="7"/>
  <c r="AT211" i="7"/>
  <c r="AW211" i="7" s="1"/>
  <c r="AX211" i="7" s="1"/>
  <c r="AZ211" i="7" s="1"/>
  <c r="AU211" i="7"/>
  <c r="AR299" i="7"/>
  <c r="AR287" i="7"/>
  <c r="AR219" i="7"/>
  <c r="AR252" i="7"/>
  <c r="AR208" i="7"/>
  <c r="BE552" i="7"/>
  <c r="BH552" i="7"/>
  <c r="AR265" i="7"/>
  <c r="AR339" i="7"/>
  <c r="AR263" i="7"/>
  <c r="BB389" i="7"/>
  <c r="BD389" i="7"/>
  <c r="BC389" i="7"/>
  <c r="BF389" i="7" s="1"/>
  <c r="BG389" i="7" s="1"/>
  <c r="AR222" i="7"/>
  <c r="AR281" i="7"/>
  <c r="AR325" i="7"/>
  <c r="AR204" i="7"/>
  <c r="AR284" i="7"/>
  <c r="AR266" i="7"/>
  <c r="AR318" i="7"/>
  <c r="AR338" i="7"/>
  <c r="AR227" i="7"/>
  <c r="AR349" i="7"/>
  <c r="AR217" i="7"/>
  <c r="AR247" i="7"/>
  <c r="BB528" i="7"/>
  <c r="BD528" i="7"/>
  <c r="BC528" i="7"/>
  <c r="BF528" i="7" s="1"/>
  <c r="BG528" i="7" s="1"/>
  <c r="AR300" i="7"/>
  <c r="AR282" i="7"/>
  <c r="AR321" i="7"/>
  <c r="AR344" i="7"/>
  <c r="AR241" i="7"/>
  <c r="AR257" i="7"/>
  <c r="AR335" i="7"/>
  <c r="AR232" i="7"/>
  <c r="AR236" i="7"/>
  <c r="AR314" i="7"/>
  <c r="AR327" i="7"/>
  <c r="AR212" i="7"/>
  <c r="AR290" i="7"/>
  <c r="AR331" i="7"/>
  <c r="AR228" i="7"/>
  <c r="AR273" i="7"/>
  <c r="AR218" i="7"/>
  <c r="AR306" i="7"/>
  <c r="AR221" i="7"/>
  <c r="AR225" i="7"/>
  <c r="AR297" i="7"/>
  <c r="BA165" i="7"/>
  <c r="BC165" i="7" s="1"/>
  <c r="BF165" i="7" s="1"/>
  <c r="BG165" i="7" s="1"/>
  <c r="BA140" i="7"/>
  <c r="BB140" i="7" s="1"/>
  <c r="BB14" i="7"/>
  <c r="BD12" i="7"/>
  <c r="BL142" i="7"/>
  <c r="BI142" i="7"/>
  <c r="BL192" i="7"/>
  <c r="BI192" i="7"/>
  <c r="BB190" i="7"/>
  <c r="BC190" i="7"/>
  <c r="BF190" i="7" s="1"/>
  <c r="BG190" i="7" s="1"/>
  <c r="BD190" i="7"/>
  <c r="BB147" i="7"/>
  <c r="BC147" i="7"/>
  <c r="BF147" i="7" s="1"/>
  <c r="BG147" i="7" s="1"/>
  <c r="BD147" i="7"/>
  <c r="BB48" i="7"/>
  <c r="BC48" i="7"/>
  <c r="BF48" i="7" s="1"/>
  <c r="BG48" i="7" s="1"/>
  <c r="BD48" i="7"/>
  <c r="BB47" i="7"/>
  <c r="BD47" i="7"/>
  <c r="BC47" i="7"/>
  <c r="BF47" i="7" s="1"/>
  <c r="BG47" i="7" s="1"/>
  <c r="BB106" i="7"/>
  <c r="BC106" i="7"/>
  <c r="BF106" i="7" s="1"/>
  <c r="BG106" i="7" s="1"/>
  <c r="BD106" i="7"/>
  <c r="BB78" i="7"/>
  <c r="BD78" i="7"/>
  <c r="BC78" i="7"/>
  <c r="BF78" i="7" s="1"/>
  <c r="BG78" i="7" s="1"/>
  <c r="BB6" i="7"/>
  <c r="BD6" i="7"/>
  <c r="BC6" i="7"/>
  <c r="BF6" i="7" s="1"/>
  <c r="BG6" i="7" s="1"/>
  <c r="BB27" i="7"/>
  <c r="BC27" i="7"/>
  <c r="BF27" i="7" s="1"/>
  <c r="BG27" i="7" s="1"/>
  <c r="BD27" i="7"/>
  <c r="BB89" i="7"/>
  <c r="BC89" i="7"/>
  <c r="BF89" i="7" s="1"/>
  <c r="BG89" i="7" s="1"/>
  <c r="BD89" i="7"/>
  <c r="BL124" i="7"/>
  <c r="BI124" i="7"/>
  <c r="BB112" i="7"/>
  <c r="BC112" i="7"/>
  <c r="BF112" i="7" s="1"/>
  <c r="BG112" i="7" s="1"/>
  <c r="BD112" i="7"/>
  <c r="BL50" i="7"/>
  <c r="BI50" i="7"/>
  <c r="BB67" i="7"/>
  <c r="BD67" i="7"/>
  <c r="BC67" i="7"/>
  <c r="BF67" i="7" s="1"/>
  <c r="BG67" i="7" s="1"/>
  <c r="BB173" i="7"/>
  <c r="BC173" i="7"/>
  <c r="BF173" i="7" s="1"/>
  <c r="BG173" i="7" s="1"/>
  <c r="BD173" i="7"/>
  <c r="BB17" i="7"/>
  <c r="BC17" i="7"/>
  <c r="BF17" i="7" s="1"/>
  <c r="BG17" i="7" s="1"/>
  <c r="BD17" i="7"/>
  <c r="BB55" i="7"/>
  <c r="BC55" i="7"/>
  <c r="BF55" i="7" s="1"/>
  <c r="BG55" i="7" s="1"/>
  <c r="BD55" i="7"/>
  <c r="BB131" i="7"/>
  <c r="BC131" i="7"/>
  <c r="BF131" i="7" s="1"/>
  <c r="BG131" i="7" s="1"/>
  <c r="BD131" i="7"/>
  <c r="BB200" i="7"/>
  <c r="BD200" i="7"/>
  <c r="BC200" i="7"/>
  <c r="BF200" i="7" s="1"/>
  <c r="BG200" i="7" s="1"/>
  <c r="BL119" i="7"/>
  <c r="BI119" i="7"/>
  <c r="BL15" i="7"/>
  <c r="BI15" i="7"/>
  <c r="BL162" i="7"/>
  <c r="BI162" i="7"/>
  <c r="BL100" i="7"/>
  <c r="BI100" i="7"/>
  <c r="BL57" i="7"/>
  <c r="BI57" i="7"/>
  <c r="BL128" i="7"/>
  <c r="BI128" i="7"/>
  <c r="BL71" i="7"/>
  <c r="BI71" i="7"/>
  <c r="BL53" i="7"/>
  <c r="BI53" i="7"/>
  <c r="BL72" i="7"/>
  <c r="BI72" i="7"/>
  <c r="BL68" i="7"/>
  <c r="BI68" i="7"/>
  <c r="BL69" i="7"/>
  <c r="BI69" i="7"/>
  <c r="BB70" i="7"/>
  <c r="BD70" i="7"/>
  <c r="BC70" i="7"/>
  <c r="BF70" i="7" s="1"/>
  <c r="BG70" i="7" s="1"/>
  <c r="BB199" i="7"/>
  <c r="BC199" i="7"/>
  <c r="BF199" i="7" s="1"/>
  <c r="BG199" i="7" s="1"/>
  <c r="BD199" i="7"/>
  <c r="BB11" i="7"/>
  <c r="BD11" i="7"/>
  <c r="BC11" i="7"/>
  <c r="BF11" i="7" s="1"/>
  <c r="BG11" i="7" s="1"/>
  <c r="BB156" i="7"/>
  <c r="BC156" i="7"/>
  <c r="BF156" i="7" s="1"/>
  <c r="BG156" i="7" s="1"/>
  <c r="BD156" i="7"/>
  <c r="BB66" i="7"/>
  <c r="BC66" i="7"/>
  <c r="BF66" i="7" s="1"/>
  <c r="BG66" i="7" s="1"/>
  <c r="BD66" i="7"/>
  <c r="BB125" i="7"/>
  <c r="BD125" i="7"/>
  <c r="BC125" i="7"/>
  <c r="BF125" i="7" s="1"/>
  <c r="BG125" i="7" s="1"/>
  <c r="BB167" i="7"/>
  <c r="BC167" i="7"/>
  <c r="BF167" i="7" s="1"/>
  <c r="BG167" i="7" s="1"/>
  <c r="BD167" i="7"/>
  <c r="BB62" i="7"/>
  <c r="BC62" i="7"/>
  <c r="BF62" i="7" s="1"/>
  <c r="BG62" i="7" s="1"/>
  <c r="BD62" i="7"/>
  <c r="BB195" i="7"/>
  <c r="BD195" i="7"/>
  <c r="BC195" i="7"/>
  <c r="BF195" i="7" s="1"/>
  <c r="BG195" i="7" s="1"/>
  <c r="BB49" i="7"/>
  <c r="BC49" i="7"/>
  <c r="BF49" i="7" s="1"/>
  <c r="BG49" i="7" s="1"/>
  <c r="BD49" i="7"/>
  <c r="BB82" i="7"/>
  <c r="BD82" i="7"/>
  <c r="BC82" i="7"/>
  <c r="BF82" i="7" s="1"/>
  <c r="BG82" i="7" s="1"/>
  <c r="BB155" i="7"/>
  <c r="BC155" i="7"/>
  <c r="BF155" i="7" s="1"/>
  <c r="BG155" i="7" s="1"/>
  <c r="BD155" i="7"/>
  <c r="BB157" i="7"/>
  <c r="BD157" i="7"/>
  <c r="BC157" i="7"/>
  <c r="BF157" i="7" s="1"/>
  <c r="BG157" i="7" s="1"/>
  <c r="BB123" i="7"/>
  <c r="BC123" i="7"/>
  <c r="BF123" i="7" s="1"/>
  <c r="BG123" i="7" s="1"/>
  <c r="BD123" i="7"/>
  <c r="BB185" i="7"/>
  <c r="BC185" i="7"/>
  <c r="BF185" i="7" s="1"/>
  <c r="BG185" i="7" s="1"/>
  <c r="BD185" i="7"/>
  <c r="BB18" i="7"/>
  <c r="BC18" i="7"/>
  <c r="BF18" i="7" s="1"/>
  <c r="BG18" i="7" s="1"/>
  <c r="BD18" i="7"/>
  <c r="BB7" i="7"/>
  <c r="BC7" i="7"/>
  <c r="BF7" i="7" s="1"/>
  <c r="BG7" i="7" s="1"/>
  <c r="BD7" i="7"/>
  <c r="BC181" i="7"/>
  <c r="BF181" i="7" s="1"/>
  <c r="BG181" i="7" s="1"/>
  <c r="BB59" i="7"/>
  <c r="BD59" i="7"/>
  <c r="BL116" i="7"/>
  <c r="BI116" i="7"/>
  <c r="BB32" i="7"/>
  <c r="BC32" i="7"/>
  <c r="BF32" i="7" s="1"/>
  <c r="BG32" i="7" s="1"/>
  <c r="BD32" i="7"/>
  <c r="BB150" i="7"/>
  <c r="BD150" i="7"/>
  <c r="BC150" i="7"/>
  <c r="BF150" i="7" s="1"/>
  <c r="BG150" i="7" s="1"/>
  <c r="BB183" i="7"/>
  <c r="BC183" i="7"/>
  <c r="BF183" i="7" s="1"/>
  <c r="BG183" i="7" s="1"/>
  <c r="BD183" i="7"/>
  <c r="BB114" i="7"/>
  <c r="BC114" i="7"/>
  <c r="BF114" i="7" s="1"/>
  <c r="BG114" i="7" s="1"/>
  <c r="BD114" i="7"/>
  <c r="BB37" i="7"/>
  <c r="BC37" i="7"/>
  <c r="BF37" i="7" s="1"/>
  <c r="BG37" i="7" s="1"/>
  <c r="BD37" i="7"/>
  <c r="BL179" i="7"/>
  <c r="BI179" i="7"/>
  <c r="BL97" i="7"/>
  <c r="BI97" i="7"/>
  <c r="BL63" i="7"/>
  <c r="BI63" i="7"/>
  <c r="BL83" i="7"/>
  <c r="BI83" i="7"/>
  <c r="BL103" i="7"/>
  <c r="BI103" i="7"/>
  <c r="BL51" i="7"/>
  <c r="BI51" i="7"/>
  <c r="BL39" i="7"/>
  <c r="BI39" i="7"/>
  <c r="BL40" i="7"/>
  <c r="BI40" i="7"/>
  <c r="BL58" i="7"/>
  <c r="BI58" i="7"/>
  <c r="BL170" i="7"/>
  <c r="BI170" i="7"/>
  <c r="BL8" i="7"/>
  <c r="BI8" i="7"/>
  <c r="BB31" i="7"/>
  <c r="BD31" i="7"/>
  <c r="BC31" i="7"/>
  <c r="BF31" i="7" s="1"/>
  <c r="BG31" i="7" s="1"/>
  <c r="BB43" i="7"/>
  <c r="BC43" i="7"/>
  <c r="BF43" i="7" s="1"/>
  <c r="BG43" i="7" s="1"/>
  <c r="BD43" i="7"/>
  <c r="BB64" i="7"/>
  <c r="BC64" i="7"/>
  <c r="BF64" i="7" s="1"/>
  <c r="BG64" i="7" s="1"/>
  <c r="BD64" i="7"/>
  <c r="BB196" i="7"/>
  <c r="BC196" i="7"/>
  <c r="BF196" i="7" s="1"/>
  <c r="BG196" i="7" s="1"/>
  <c r="BD196" i="7"/>
  <c r="BB120" i="7"/>
  <c r="BD120" i="7"/>
  <c r="BC120" i="7"/>
  <c r="BF120" i="7" s="1"/>
  <c r="BG120" i="7" s="1"/>
  <c r="BB109" i="7"/>
  <c r="BC109" i="7"/>
  <c r="BF109" i="7" s="1"/>
  <c r="BG109" i="7" s="1"/>
  <c r="BD109" i="7"/>
  <c r="BB92" i="7"/>
  <c r="BC92" i="7"/>
  <c r="BF92" i="7" s="1"/>
  <c r="BG92" i="7" s="1"/>
  <c r="BD92" i="7"/>
  <c r="BL41" i="7"/>
  <c r="BI41" i="7"/>
  <c r="BB20" i="7"/>
  <c r="BD20" i="7"/>
  <c r="BC20" i="7"/>
  <c r="BF20" i="7" s="1"/>
  <c r="BG20" i="7" s="1"/>
  <c r="BB16" i="7"/>
  <c r="BD16" i="7"/>
  <c r="BC16" i="7"/>
  <c r="BF16" i="7" s="1"/>
  <c r="BG16" i="7" s="1"/>
  <c r="BB172" i="7"/>
  <c r="BC172" i="7"/>
  <c r="BF172" i="7" s="1"/>
  <c r="BG172" i="7" s="1"/>
  <c r="BD172" i="7"/>
  <c r="BB79" i="7"/>
  <c r="BD79" i="7"/>
  <c r="BC79" i="7"/>
  <c r="BF79" i="7" s="1"/>
  <c r="BG79" i="7" s="1"/>
  <c r="BB60" i="7"/>
  <c r="BC60" i="7"/>
  <c r="BF60" i="7" s="1"/>
  <c r="BG60" i="7" s="1"/>
  <c r="BD60" i="7"/>
  <c r="BB80" i="7"/>
  <c r="BC80" i="7"/>
  <c r="BF80" i="7" s="1"/>
  <c r="BG80" i="7" s="1"/>
  <c r="BD80" i="7"/>
  <c r="BB65" i="7"/>
  <c r="BD65" i="7"/>
  <c r="BC65" i="7"/>
  <c r="BF65" i="7" s="1"/>
  <c r="BG65" i="7" s="1"/>
  <c r="BB73" i="7"/>
  <c r="BC73" i="7"/>
  <c r="BF73" i="7" s="1"/>
  <c r="BG73" i="7" s="1"/>
  <c r="BD73" i="7"/>
  <c r="BL166" i="7"/>
  <c r="BI166" i="7"/>
  <c r="BC46" i="7"/>
  <c r="BD98" i="7"/>
  <c r="BB160" i="7"/>
  <c r="BC160" i="7"/>
  <c r="BF160" i="7" s="1"/>
  <c r="BG160" i="7" s="1"/>
  <c r="BD160" i="7"/>
  <c r="BL81" i="7"/>
  <c r="BI81" i="7"/>
  <c r="BC122" i="7"/>
  <c r="BF122" i="7" s="1"/>
  <c r="BG122" i="7" s="1"/>
  <c r="BD122" i="7"/>
  <c r="BB158" i="7"/>
  <c r="BC158" i="7"/>
  <c r="BF158" i="7" s="1"/>
  <c r="BG158" i="7" s="1"/>
  <c r="BD158" i="7"/>
  <c r="BC133" i="7"/>
  <c r="BF133" i="7" s="1"/>
  <c r="BG133" i="7" s="1"/>
  <c r="BD133" i="7"/>
  <c r="BL84" i="7"/>
  <c r="BI84" i="7"/>
  <c r="BL193" i="7"/>
  <c r="BI193" i="7"/>
  <c r="BL25" i="7"/>
  <c r="BI25" i="7"/>
  <c r="BL184" i="7"/>
  <c r="BI184" i="7"/>
  <c r="BL152" i="7"/>
  <c r="BI152" i="7"/>
  <c r="BL24" i="7"/>
  <c r="BI24" i="7"/>
  <c r="BL151" i="7"/>
  <c r="BI151" i="7"/>
  <c r="BL186" i="7"/>
  <c r="BI186" i="7"/>
  <c r="BL180" i="7"/>
  <c r="BI180" i="7"/>
  <c r="BH117" i="7"/>
  <c r="BE117" i="7"/>
  <c r="BH142" i="7"/>
  <c r="BE142" i="7"/>
  <c r="CY20" i="11"/>
  <c r="BB88" i="7"/>
  <c r="BC88" i="7"/>
  <c r="BF88" i="7" s="1"/>
  <c r="BG88" i="7" s="1"/>
  <c r="BD88" i="7"/>
  <c r="BB35" i="7"/>
  <c r="BC35" i="7"/>
  <c r="BF35" i="7" s="1"/>
  <c r="BG35" i="7" s="1"/>
  <c r="BD35" i="7"/>
  <c r="AY36" i="7"/>
  <c r="AV36" i="7"/>
  <c r="BJ19" i="7"/>
  <c r="BK19" i="7" s="1"/>
  <c r="BN90" i="7"/>
  <c r="BO90" i="7" s="1"/>
  <c r="BM90" i="7"/>
  <c r="BN94" i="7"/>
  <c r="BO94" i="7" s="1"/>
  <c r="BM94" i="7"/>
  <c r="BB34" i="7"/>
  <c r="BC34" i="7"/>
  <c r="BF34" i="7" s="1"/>
  <c r="BG34" i="7" s="1"/>
  <c r="BD34" i="7"/>
  <c r="AY118" i="7"/>
  <c r="AV118" i="7"/>
  <c r="BB189" i="7"/>
  <c r="BC189" i="7"/>
  <c r="BF189" i="7" s="1"/>
  <c r="BG189" i="7" s="1"/>
  <c r="BD189" i="7"/>
  <c r="BB99" i="7"/>
  <c r="BC99" i="7"/>
  <c r="BF99" i="7" s="1"/>
  <c r="BG99" i="7" s="1"/>
  <c r="BD99" i="7"/>
  <c r="BL10" i="7"/>
  <c r="BI10" i="7"/>
  <c r="BB13" i="7"/>
  <c r="BC13" i="7"/>
  <c r="BF13" i="7" s="1"/>
  <c r="BG13" i="7" s="1"/>
  <c r="BD13" i="7"/>
  <c r="BB139" i="7"/>
  <c r="BD139" i="7"/>
  <c r="BC139" i="7"/>
  <c r="BF139" i="7" s="1"/>
  <c r="BG139" i="7" s="1"/>
  <c r="BJ108" i="7"/>
  <c r="BK108" i="7" s="1"/>
  <c r="BN56" i="7"/>
  <c r="BO56" i="7" s="1"/>
  <c r="BM56" i="7"/>
  <c r="CY21" i="11"/>
  <c r="BP96" i="7"/>
  <c r="AQ96" i="6" s="1"/>
  <c r="BH177" i="7"/>
  <c r="BE177" i="7"/>
  <c r="CY4" i="11"/>
  <c r="BN175" i="7"/>
  <c r="BO175" i="7" s="1"/>
  <c r="BM175" i="7"/>
  <c r="BH179" i="7"/>
  <c r="BE179" i="7"/>
  <c r="CY110" i="11"/>
  <c r="BH28" i="7"/>
  <c r="BE28" i="7"/>
  <c r="BH63" i="7"/>
  <c r="BE63" i="7"/>
  <c r="BH100" i="7"/>
  <c r="BE100" i="7"/>
  <c r="BH83" i="7"/>
  <c r="BE83" i="7"/>
  <c r="BH110" i="7"/>
  <c r="BE110" i="7"/>
  <c r="BL29" i="7"/>
  <c r="BI29" i="7"/>
  <c r="BH103" i="7"/>
  <c r="BE103" i="7"/>
  <c r="BH169" i="7"/>
  <c r="BE169" i="7"/>
  <c r="BH152" i="7"/>
  <c r="BE152" i="7"/>
  <c r="CY27" i="11"/>
  <c r="BL197" i="7"/>
  <c r="BI197" i="7"/>
  <c r="CY101" i="11"/>
  <c r="BH143" i="7"/>
  <c r="BE143" i="7"/>
  <c r="CY22" i="11"/>
  <c r="BN144" i="7"/>
  <c r="BO144" i="7" s="1"/>
  <c r="BM144" i="7"/>
  <c r="BH68" i="7"/>
  <c r="BE68" i="7"/>
  <c r="BH170" i="7"/>
  <c r="BE170" i="7"/>
  <c r="BH26" i="7"/>
  <c r="BE26" i="7"/>
  <c r="BH101" i="7"/>
  <c r="BE101" i="7"/>
  <c r="BL154" i="7"/>
  <c r="BI154" i="7"/>
  <c r="BL148" i="7"/>
  <c r="BI148" i="7"/>
  <c r="BH8" i="7"/>
  <c r="BE8" i="7"/>
  <c r="BH192" i="7"/>
  <c r="BE192" i="7"/>
  <c r="BB153" i="7"/>
  <c r="BD153" i="7"/>
  <c r="BC153" i="7"/>
  <c r="BF153" i="7" s="1"/>
  <c r="BG153" i="7" s="1"/>
  <c r="BN19" i="7"/>
  <c r="BO19" i="7" s="1"/>
  <c r="BM19" i="7"/>
  <c r="BB85" i="7"/>
  <c r="BD85" i="7"/>
  <c r="BC85" i="7"/>
  <c r="BF85" i="7" s="1"/>
  <c r="BG85" i="7" s="1"/>
  <c r="BB54" i="7"/>
  <c r="BD54" i="7"/>
  <c r="BC54" i="7"/>
  <c r="BF54" i="7" s="1"/>
  <c r="BG54" i="7" s="1"/>
  <c r="BB138" i="7"/>
  <c r="BD138" i="7"/>
  <c r="BC138" i="7"/>
  <c r="BF138" i="7" s="1"/>
  <c r="BG138" i="7" s="1"/>
  <c r="BH166" i="7"/>
  <c r="BE166" i="7"/>
  <c r="BH124" i="7"/>
  <c r="BE124" i="7"/>
  <c r="BH10" i="7"/>
  <c r="BE10" i="7"/>
  <c r="BB74" i="7"/>
  <c r="BD74" i="7"/>
  <c r="BC74" i="7"/>
  <c r="BF74" i="7" s="1"/>
  <c r="BG74" i="7" s="1"/>
  <c r="AY33" i="7"/>
  <c r="AV33" i="7"/>
  <c r="BB9" i="7"/>
  <c r="BD9" i="7"/>
  <c r="BC9" i="7"/>
  <c r="BF9" i="7" s="1"/>
  <c r="BG9" i="7" s="1"/>
  <c r="BN108" i="7"/>
  <c r="BO108" i="7" s="1"/>
  <c r="BM108" i="7"/>
  <c r="BJ135" i="7"/>
  <c r="BK135" i="7" s="1"/>
  <c r="AS3" i="7"/>
  <c r="AU3" i="7"/>
  <c r="AT3" i="7"/>
  <c r="AW3" i="7" s="1"/>
  <c r="AX3" i="7" s="1"/>
  <c r="AZ3" i="7" s="1"/>
  <c r="BJ188" i="7"/>
  <c r="BK188" i="7" s="1"/>
  <c r="BH116" i="7"/>
  <c r="BE116" i="7"/>
  <c r="BL177" i="7"/>
  <c r="BI177" i="7"/>
  <c r="BH81" i="7"/>
  <c r="BE81" i="7"/>
  <c r="BJ134" i="7"/>
  <c r="BK134" i="7" s="1"/>
  <c r="BJ161" i="7"/>
  <c r="BK161" i="7" s="1"/>
  <c r="CY75" i="11"/>
  <c r="CY12" i="11"/>
  <c r="BL28" i="7"/>
  <c r="BI28" i="7"/>
  <c r="BH162" i="7"/>
  <c r="BE162" i="7"/>
  <c r="BL38" i="7"/>
  <c r="BI38" i="7"/>
  <c r="BL110" i="7"/>
  <c r="BI110" i="7"/>
  <c r="BL102" i="7"/>
  <c r="BI102" i="7"/>
  <c r="BH57" i="7"/>
  <c r="BE57" i="7"/>
  <c r="BH71" i="7"/>
  <c r="BE71" i="7"/>
  <c r="BH29" i="7"/>
  <c r="BE29" i="7"/>
  <c r="BL169" i="7"/>
  <c r="BI169" i="7"/>
  <c r="BL104" i="7"/>
  <c r="BI104" i="7"/>
  <c r="BH24" i="7"/>
  <c r="BE24" i="7"/>
  <c r="BL126" i="7"/>
  <c r="BI126" i="7"/>
  <c r="BH197" i="7"/>
  <c r="BE197" i="7"/>
  <c r="BL52" i="7"/>
  <c r="BI52" i="7"/>
  <c r="BH39" i="7"/>
  <c r="BE39" i="7"/>
  <c r="CY15" i="11"/>
  <c r="BH151" i="7"/>
  <c r="BE151" i="7"/>
  <c r="BL44" i="7"/>
  <c r="BI44" i="7"/>
  <c r="BL143" i="7"/>
  <c r="BI143" i="7"/>
  <c r="BH72" i="7"/>
  <c r="BE72" i="7"/>
  <c r="BL26" i="7"/>
  <c r="BI26" i="7"/>
  <c r="CY45" i="11"/>
  <c r="BL101" i="7"/>
  <c r="BI101" i="7"/>
  <c r="BH154" i="7"/>
  <c r="BE154" i="7"/>
  <c r="BH148" i="7"/>
  <c r="BE148" i="7"/>
  <c r="CY6" i="11"/>
  <c r="CW64" i="11"/>
  <c r="CS64" i="11"/>
  <c r="CT64" i="11" s="1"/>
  <c r="BL168" i="7"/>
  <c r="BI168" i="7"/>
  <c r="BL30" i="7"/>
  <c r="BI30" i="7"/>
  <c r="BL117" i="7"/>
  <c r="BI117" i="7"/>
  <c r="AY111" i="7"/>
  <c r="AV111" i="7"/>
  <c r="BH41" i="7"/>
  <c r="BE41" i="7"/>
  <c r="AS163" i="7"/>
  <c r="AU163" i="7"/>
  <c r="AT163" i="7"/>
  <c r="AW163" i="7" s="1"/>
  <c r="AX163" i="7" s="1"/>
  <c r="AZ163" i="7" s="1"/>
  <c r="AS171" i="7"/>
  <c r="AU171" i="7"/>
  <c r="AT171" i="7"/>
  <c r="AW171" i="7" s="1"/>
  <c r="AX171" i="7" s="1"/>
  <c r="AZ171" i="7" s="1"/>
  <c r="BH168" i="7"/>
  <c r="BE168" i="7"/>
  <c r="BH30" i="7"/>
  <c r="BE30" i="7"/>
  <c r="AS141" i="7"/>
  <c r="AU141" i="7"/>
  <c r="AT141" i="7"/>
  <c r="AW141" i="7" s="1"/>
  <c r="AX141" i="7" s="1"/>
  <c r="AZ141" i="7" s="1"/>
  <c r="CY48" i="11"/>
  <c r="BB93" i="7"/>
  <c r="BC93" i="7"/>
  <c r="BF93" i="7" s="1"/>
  <c r="BG93" i="7" s="1"/>
  <c r="BD93" i="7"/>
  <c r="BN107" i="7"/>
  <c r="BO107" i="7" s="1"/>
  <c r="BM107" i="7"/>
  <c r="BJ90" i="7"/>
  <c r="BK90" i="7" s="1"/>
  <c r="CY74" i="11"/>
  <c r="BB77" i="7"/>
  <c r="BD77" i="7"/>
  <c r="BC77" i="7"/>
  <c r="BF77" i="7" s="1"/>
  <c r="BG77" i="7" s="1"/>
  <c r="AY105" i="7"/>
  <c r="AV105" i="7"/>
  <c r="BB149" i="7"/>
  <c r="BC149" i="7"/>
  <c r="BF149" i="7" s="1"/>
  <c r="BG149" i="7" s="1"/>
  <c r="BD149" i="7"/>
  <c r="BB198" i="7"/>
  <c r="BC198" i="7"/>
  <c r="BF198" i="7" s="1"/>
  <c r="BG198" i="7" s="1"/>
  <c r="BD198" i="7"/>
  <c r="BB21" i="7"/>
  <c r="BC21" i="7"/>
  <c r="BF21" i="7" s="1"/>
  <c r="BG21" i="7" s="1"/>
  <c r="BD21" i="7"/>
  <c r="BH50" i="7"/>
  <c r="BE50" i="7"/>
  <c r="AY22" i="7"/>
  <c r="AV22" i="7"/>
  <c r="AY191" i="7"/>
  <c r="AV191" i="7"/>
  <c r="AS129" i="7"/>
  <c r="AU129" i="7"/>
  <c r="AT129" i="7"/>
  <c r="AW129" i="7" s="1"/>
  <c r="AX129" i="7" s="1"/>
  <c r="AZ129" i="7" s="1"/>
  <c r="AY194" i="7"/>
  <c r="AV194" i="7"/>
  <c r="BB75" i="7"/>
  <c r="BD75" i="7"/>
  <c r="BC75" i="7"/>
  <c r="BF75" i="7" s="1"/>
  <c r="BG75" i="7" s="1"/>
  <c r="BJ56" i="7"/>
  <c r="BK56" i="7" s="1"/>
  <c r="BN135" i="7"/>
  <c r="BO135" i="7" s="1"/>
  <c r="BM135" i="7"/>
  <c r="BN188" i="7"/>
  <c r="BO188" i="7" s="1"/>
  <c r="BM188" i="7"/>
  <c r="AS159" i="7"/>
  <c r="AU159" i="7"/>
  <c r="AT159" i="7"/>
  <c r="AW159" i="7" s="1"/>
  <c r="AX159" i="7" s="1"/>
  <c r="AZ159" i="7" s="1"/>
  <c r="CX64" i="11"/>
  <c r="BN134" i="7"/>
  <c r="BO134" i="7" s="1"/>
  <c r="BM134" i="7"/>
  <c r="BH84" i="7"/>
  <c r="BE84" i="7"/>
  <c r="BJ175" i="7"/>
  <c r="BK175" i="7" s="1"/>
  <c r="BN161" i="7"/>
  <c r="BO161" i="7" s="1"/>
  <c r="BM161" i="7"/>
  <c r="BH193" i="7"/>
  <c r="BE193" i="7"/>
  <c r="BH25" i="7"/>
  <c r="BE25" i="7"/>
  <c r="BH119" i="7"/>
  <c r="BE119" i="7"/>
  <c r="BH15" i="7"/>
  <c r="BE15" i="7"/>
  <c r="BH97" i="7"/>
  <c r="BE97" i="7"/>
  <c r="BH38" i="7"/>
  <c r="BE38" i="7"/>
  <c r="BH102" i="7"/>
  <c r="BE102" i="7"/>
  <c r="BH128" i="7"/>
  <c r="BE128" i="7"/>
  <c r="BH51" i="7"/>
  <c r="BE51" i="7"/>
  <c r="BH104" i="7"/>
  <c r="BE104" i="7"/>
  <c r="BH184" i="7"/>
  <c r="BE184" i="7"/>
  <c r="BH126" i="7"/>
  <c r="BE126" i="7"/>
  <c r="CY42" i="11"/>
  <c r="BH53" i="7"/>
  <c r="BE53" i="7"/>
  <c r="BH52" i="7"/>
  <c r="BE52" i="7"/>
  <c r="BH40" i="7"/>
  <c r="BE40" i="7"/>
  <c r="BH44" i="7"/>
  <c r="BE44" i="7"/>
  <c r="BH58" i="7"/>
  <c r="BE58" i="7"/>
  <c r="BH186" i="7"/>
  <c r="BE186" i="7"/>
  <c r="BJ144" i="7"/>
  <c r="BK144" i="7" s="1"/>
  <c r="BH69" i="7"/>
  <c r="BE69" i="7"/>
  <c r="BH180" i="7"/>
  <c r="BE180" i="7"/>
  <c r="BD136" i="7" l="1"/>
  <c r="BB146" i="7"/>
  <c r="BD174" i="7"/>
  <c r="BD411" i="7"/>
  <c r="BC534" i="7"/>
  <c r="BF534" i="7" s="1"/>
  <c r="BG534" i="7" s="1"/>
  <c r="BD507" i="7"/>
  <c r="BC453" i="7"/>
  <c r="BF453" i="7" s="1"/>
  <c r="BG453" i="7" s="1"/>
  <c r="BD399" i="7"/>
  <c r="BB115" i="7"/>
  <c r="BC182" i="7"/>
  <c r="BF182" i="7" s="1"/>
  <c r="BG182" i="7" s="1"/>
  <c r="BC115" i="7"/>
  <c r="BF115" i="7" s="1"/>
  <c r="BG115" i="7" s="1"/>
  <c r="BD137" i="7"/>
  <c r="BC87" i="7"/>
  <c r="BF87" i="7" s="1"/>
  <c r="BG87" i="7" s="1"/>
  <c r="BB182" i="7"/>
  <c r="BD176" i="7"/>
  <c r="BC42" i="7"/>
  <c r="BF42" i="7" s="1"/>
  <c r="BG42" i="7" s="1"/>
  <c r="BB4" i="7"/>
  <c r="BC136" i="7"/>
  <c r="BF136" i="7" s="1"/>
  <c r="BG136" i="7" s="1"/>
  <c r="BB23" i="7"/>
  <c r="BB87" i="7"/>
  <c r="BD4" i="7"/>
  <c r="BC176" i="7"/>
  <c r="BF176" i="7" s="1"/>
  <c r="BG176" i="7" s="1"/>
  <c r="BD42" i="7"/>
  <c r="BB137" i="7"/>
  <c r="BC121" i="7"/>
  <c r="BF121" i="7" s="1"/>
  <c r="BG121" i="7" s="1"/>
  <c r="BD23" i="7"/>
  <c r="BC91" i="7"/>
  <c r="BF91" i="7" s="1"/>
  <c r="BG91" i="7" s="1"/>
  <c r="BC45" i="7"/>
  <c r="BF45" i="7" s="1"/>
  <c r="BG45" i="7" s="1"/>
  <c r="BB187" i="7"/>
  <c r="BC5" i="7"/>
  <c r="BF5" i="7" s="1"/>
  <c r="BG5" i="7" s="1"/>
  <c r="BD127" i="7"/>
  <c r="BD86" i="7"/>
  <c r="BB113" i="7"/>
  <c r="BC61" i="7"/>
  <c r="BF61" i="7" s="1"/>
  <c r="BG61" i="7" s="1"/>
  <c r="BC164" i="7"/>
  <c r="BF164" i="7" s="1"/>
  <c r="BG164" i="7" s="1"/>
  <c r="BB121" i="7"/>
  <c r="BD91" i="7"/>
  <c r="BB86" i="7"/>
  <c r="BA118" i="7"/>
  <c r="BC127" i="7"/>
  <c r="BF127" i="7" s="1"/>
  <c r="BG127" i="7" s="1"/>
  <c r="BP134" i="7"/>
  <c r="AQ134" i="6" s="1"/>
  <c r="BP188" i="7"/>
  <c r="AQ188" i="6" s="1"/>
  <c r="BD46" i="7"/>
  <c r="BD165" i="7"/>
  <c r="BB132" i="7"/>
  <c r="BB130" i="7"/>
  <c r="BJ117" i="7"/>
  <c r="BK117" i="7" s="1"/>
  <c r="BD76" i="7"/>
  <c r="BA194" i="7"/>
  <c r="BA105" i="7"/>
  <c r="CY64" i="11"/>
  <c r="BJ169" i="7"/>
  <c r="BK169" i="7" s="1"/>
  <c r="BJ177" i="7"/>
  <c r="BK177" i="7" s="1"/>
  <c r="BP108" i="7"/>
  <c r="AQ108" i="6" s="1"/>
  <c r="BB145" i="7"/>
  <c r="BD5" i="7"/>
  <c r="BC98" i="7"/>
  <c r="BF98" i="7" s="1"/>
  <c r="BG98" i="7" s="1"/>
  <c r="BD146" i="7"/>
  <c r="BD45" i="7"/>
  <c r="BD187" i="7"/>
  <c r="BB165" i="7"/>
  <c r="BB181" i="7"/>
  <c r="BC178" i="7"/>
  <c r="BF178" i="7" s="1"/>
  <c r="BG178" i="7" s="1"/>
  <c r="BA312" i="7"/>
  <c r="BA36" i="7"/>
  <c r="BP56" i="7"/>
  <c r="AQ56" i="6" s="1"/>
  <c r="BP90" i="7"/>
  <c r="AQ90" i="6" s="1"/>
  <c r="BD113" i="7"/>
  <c r="BD61" i="7"/>
  <c r="BB76" i="7"/>
  <c r="BD145" i="7"/>
  <c r="BD132" i="7"/>
  <c r="BB174" i="7"/>
  <c r="BD178" i="7"/>
  <c r="BB12" i="7"/>
  <c r="BP135" i="7"/>
  <c r="AQ135" i="6" s="1"/>
  <c r="BA191" i="7"/>
  <c r="BJ143" i="7"/>
  <c r="BK143" i="7" s="1"/>
  <c r="BA33" i="7"/>
  <c r="BD130" i="7"/>
  <c r="BD14" i="7"/>
  <c r="BA253" i="7"/>
  <c r="BA359" i="7"/>
  <c r="BF132" i="7"/>
  <c r="BG132" i="7" s="1"/>
  <c r="BA298" i="7"/>
  <c r="BA323" i="7"/>
  <c r="BD323" i="7" s="1"/>
  <c r="BA202" i="7"/>
  <c r="BB202" i="7" s="1"/>
  <c r="BA280" i="7"/>
  <c r="BC280" i="7" s="1"/>
  <c r="BF280" i="7" s="1"/>
  <c r="BG280" i="7" s="1"/>
  <c r="BA333" i="7"/>
  <c r="BA238" i="7"/>
  <c r="BC238" i="7" s="1"/>
  <c r="BF238" i="7" s="1"/>
  <c r="BG238" i="7" s="1"/>
  <c r="BB280" i="7"/>
  <c r="BI497" i="7"/>
  <c r="BL497" i="7"/>
  <c r="BI516" i="7"/>
  <c r="BL516" i="7"/>
  <c r="BI494" i="7"/>
  <c r="BL494" i="7"/>
  <c r="BI461" i="7"/>
  <c r="BL461" i="7"/>
  <c r="BI387" i="7"/>
  <c r="BL387" i="7"/>
  <c r="BI360" i="7"/>
  <c r="BL360" i="7"/>
  <c r="BI496" i="7"/>
  <c r="BL496" i="7"/>
  <c r="BI469" i="7"/>
  <c r="BL469" i="7"/>
  <c r="BI529" i="7"/>
  <c r="BL529" i="7"/>
  <c r="BI428" i="7"/>
  <c r="BL428" i="7"/>
  <c r="BI401" i="7"/>
  <c r="BL401" i="7"/>
  <c r="BI382" i="7"/>
  <c r="BL382" i="7"/>
  <c r="BI546" i="7"/>
  <c r="BL546" i="7"/>
  <c r="BI533" i="7"/>
  <c r="BL533" i="7"/>
  <c r="BI506" i="7"/>
  <c r="BL506" i="7"/>
  <c r="BI363" i="7"/>
  <c r="BL363" i="7"/>
  <c r="BI530" i="7"/>
  <c r="BL530" i="7"/>
  <c r="BI423" i="7"/>
  <c r="BL423" i="7"/>
  <c r="BI396" i="7"/>
  <c r="BL396" i="7"/>
  <c r="BI370" i="7"/>
  <c r="BL370" i="7"/>
  <c r="BI413" i="7"/>
  <c r="BL413" i="7"/>
  <c r="BI430" i="7"/>
  <c r="BL430" i="7"/>
  <c r="BI403" i="7"/>
  <c r="BL403" i="7"/>
  <c r="BI472" i="7"/>
  <c r="BL472" i="7"/>
  <c r="BI445" i="7"/>
  <c r="BL445" i="7"/>
  <c r="BI438" i="7"/>
  <c r="BL438" i="7"/>
  <c r="BI411" i="7"/>
  <c r="BL411" i="7"/>
  <c r="BI453" i="7"/>
  <c r="BL453" i="7"/>
  <c r="BI426" i="7"/>
  <c r="BL426" i="7"/>
  <c r="BI513" i="7"/>
  <c r="BL513" i="7"/>
  <c r="BI486" i="7"/>
  <c r="BL486" i="7"/>
  <c r="BI470" i="7"/>
  <c r="BL470" i="7"/>
  <c r="BI458" i="7"/>
  <c r="BL458" i="7"/>
  <c r="BI487" i="7"/>
  <c r="BL487" i="7"/>
  <c r="BI460" i="7"/>
  <c r="BL460" i="7"/>
  <c r="BI547" i="7"/>
  <c r="BL547" i="7"/>
  <c r="BI520" i="7"/>
  <c r="BL520" i="7"/>
  <c r="BI392" i="7"/>
  <c r="BL392" i="7"/>
  <c r="BI365" i="7"/>
  <c r="BL365" i="7"/>
  <c r="BI389" i="7"/>
  <c r="BL389" i="7"/>
  <c r="BB359" i="7"/>
  <c r="BC359" i="7"/>
  <c r="BF359" i="7" s="1"/>
  <c r="BG359" i="7" s="1"/>
  <c r="BD359" i="7"/>
  <c r="BB298" i="7"/>
  <c r="BD298" i="7"/>
  <c r="BC298" i="7"/>
  <c r="BF298" i="7" s="1"/>
  <c r="BG298" i="7" s="1"/>
  <c r="BB312" i="7"/>
  <c r="BC312" i="7"/>
  <c r="BF312" i="7" s="1"/>
  <c r="BG312" i="7" s="1"/>
  <c r="BD312" i="7"/>
  <c r="BI501" i="7"/>
  <c r="BL501" i="7"/>
  <c r="BI452" i="7"/>
  <c r="BL452" i="7"/>
  <c r="BI440" i="7"/>
  <c r="BL440" i="7"/>
  <c r="BB238" i="7"/>
  <c r="BI543" i="7"/>
  <c r="BL543" i="7"/>
  <c r="BI447" i="7"/>
  <c r="BL447" i="7"/>
  <c r="BI462" i="7"/>
  <c r="BL462" i="7"/>
  <c r="BI435" i="7"/>
  <c r="BL435" i="7"/>
  <c r="BI549" i="7"/>
  <c r="BL549" i="7"/>
  <c r="BI522" i="7"/>
  <c r="BL522" i="7"/>
  <c r="BI500" i="7"/>
  <c r="BL500" i="7"/>
  <c r="BI473" i="7"/>
  <c r="BL473" i="7"/>
  <c r="BI415" i="7"/>
  <c r="BL415" i="7"/>
  <c r="BI388" i="7"/>
  <c r="BL388" i="7"/>
  <c r="BI475" i="7"/>
  <c r="BL475" i="7"/>
  <c r="BI448" i="7"/>
  <c r="BL448" i="7"/>
  <c r="BI544" i="7"/>
  <c r="BL544" i="7"/>
  <c r="BI517" i="7"/>
  <c r="BL517" i="7"/>
  <c r="BI474" i="7"/>
  <c r="BL474" i="7"/>
  <c r="BI456" i="7"/>
  <c r="BL456" i="7"/>
  <c r="BI525" i="7"/>
  <c r="BL525" i="7"/>
  <c r="BI498" i="7"/>
  <c r="BL498" i="7"/>
  <c r="BI476" i="7"/>
  <c r="BL476" i="7"/>
  <c r="BI434" i="7"/>
  <c r="BL434" i="7"/>
  <c r="BI536" i="7"/>
  <c r="BL536" i="7"/>
  <c r="BI509" i="7"/>
  <c r="BL509" i="7"/>
  <c r="BI532" i="7"/>
  <c r="BL532" i="7"/>
  <c r="BI505" i="7"/>
  <c r="BL505" i="7"/>
  <c r="BI464" i="7"/>
  <c r="BL464" i="7"/>
  <c r="BI437" i="7"/>
  <c r="BL437" i="7"/>
  <c r="BI391" i="7"/>
  <c r="BL391" i="7"/>
  <c r="BI364" i="7"/>
  <c r="BL364" i="7"/>
  <c r="BI542" i="7"/>
  <c r="BL542" i="7"/>
  <c r="BI515" i="7"/>
  <c r="BL515" i="7"/>
  <c r="BI372" i="7"/>
  <c r="BL372" i="7"/>
  <c r="BI539" i="7"/>
  <c r="BL539" i="7"/>
  <c r="BI432" i="7"/>
  <c r="BL432" i="7"/>
  <c r="BI405" i="7"/>
  <c r="BL405" i="7"/>
  <c r="BI398" i="7"/>
  <c r="BL398" i="7"/>
  <c r="BI371" i="7"/>
  <c r="BL371" i="7"/>
  <c r="BI406" i="7"/>
  <c r="BL406" i="7"/>
  <c r="BI466" i="7"/>
  <c r="BL466" i="7"/>
  <c r="BI439" i="7"/>
  <c r="BL439" i="7"/>
  <c r="BI508" i="7"/>
  <c r="BL508" i="7"/>
  <c r="BI481" i="7"/>
  <c r="BL481" i="7"/>
  <c r="BB253" i="7"/>
  <c r="BC253" i="7"/>
  <c r="BF253" i="7" s="1"/>
  <c r="BG253" i="7" s="1"/>
  <c r="BD253" i="7"/>
  <c r="BF46" i="7"/>
  <c r="BG46" i="7" s="1"/>
  <c r="BB333" i="7"/>
  <c r="BD333" i="7"/>
  <c r="BC333" i="7"/>
  <c r="BF333" i="7" s="1"/>
  <c r="BG333" i="7" s="1"/>
  <c r="BI366" i="7"/>
  <c r="BL366" i="7"/>
  <c r="BI551" i="7"/>
  <c r="BL551" i="7"/>
  <c r="BI381" i="7"/>
  <c r="BL381" i="7"/>
  <c r="BI548" i="7"/>
  <c r="BL548" i="7"/>
  <c r="BI468" i="7"/>
  <c r="BL468" i="7"/>
  <c r="BI441" i="7"/>
  <c r="BL441" i="7"/>
  <c r="BI380" i="7"/>
  <c r="BL380" i="7"/>
  <c r="BI550" i="7"/>
  <c r="BL550" i="7"/>
  <c r="BI431" i="7"/>
  <c r="BL431" i="7"/>
  <c r="BI404" i="7"/>
  <c r="BL404" i="7"/>
  <c r="BI394" i="7"/>
  <c r="BL394" i="7"/>
  <c r="BI367" i="7"/>
  <c r="BL367" i="7"/>
  <c r="BI463" i="7"/>
  <c r="BL463" i="7"/>
  <c r="BI436" i="7"/>
  <c r="BL436" i="7"/>
  <c r="BI420" i="7"/>
  <c r="BL420" i="7"/>
  <c r="BI402" i="7"/>
  <c r="BL402" i="7"/>
  <c r="BI444" i="7"/>
  <c r="BL444" i="7"/>
  <c r="BI417" i="7"/>
  <c r="BL417" i="7"/>
  <c r="BI504" i="7"/>
  <c r="BL504" i="7"/>
  <c r="BI477" i="7"/>
  <c r="BL477" i="7"/>
  <c r="BI451" i="7"/>
  <c r="BL451" i="7"/>
  <c r="BI424" i="7"/>
  <c r="BL424" i="7"/>
  <c r="BI511" i="7"/>
  <c r="BL511" i="7"/>
  <c r="BI484" i="7"/>
  <c r="BL484" i="7"/>
  <c r="BI383" i="7"/>
  <c r="BL383" i="7"/>
  <c r="BI526" i="7"/>
  <c r="BL526" i="7"/>
  <c r="BI537" i="7"/>
  <c r="BL537" i="7"/>
  <c r="BI510" i="7"/>
  <c r="BL510" i="7"/>
  <c r="BI534" i="7"/>
  <c r="BL534" i="7"/>
  <c r="BI507" i="7"/>
  <c r="BL507" i="7"/>
  <c r="BI485" i="7"/>
  <c r="BL485" i="7"/>
  <c r="BI449" i="7"/>
  <c r="BL449" i="7"/>
  <c r="BI545" i="7"/>
  <c r="BL545" i="7"/>
  <c r="BI518" i="7"/>
  <c r="BL518" i="7"/>
  <c r="BI541" i="7"/>
  <c r="BL541" i="7"/>
  <c r="BI422" i="7"/>
  <c r="BL422" i="7"/>
  <c r="BI395" i="7"/>
  <c r="BL395" i="7"/>
  <c r="BI385" i="7"/>
  <c r="BL385" i="7"/>
  <c r="BI446" i="7"/>
  <c r="BL446" i="7"/>
  <c r="BI427" i="7"/>
  <c r="BL427" i="7"/>
  <c r="BI400" i="7"/>
  <c r="BL400" i="7"/>
  <c r="AS218" i="7"/>
  <c r="AT218" i="7"/>
  <c r="AW218" i="7" s="1"/>
  <c r="AX218" i="7" s="1"/>
  <c r="AZ218" i="7" s="1"/>
  <c r="AU218" i="7"/>
  <c r="AS331" i="7"/>
  <c r="AT331" i="7"/>
  <c r="AW331" i="7" s="1"/>
  <c r="AX331" i="7" s="1"/>
  <c r="AZ331" i="7" s="1"/>
  <c r="AU331" i="7"/>
  <c r="AS232" i="7"/>
  <c r="AT232" i="7"/>
  <c r="AW232" i="7" s="1"/>
  <c r="AX232" i="7" s="1"/>
  <c r="AZ232" i="7" s="1"/>
  <c r="AU232" i="7"/>
  <c r="AS241" i="7"/>
  <c r="AT241" i="7"/>
  <c r="AW241" i="7" s="1"/>
  <c r="AX241" i="7" s="1"/>
  <c r="AZ241" i="7" s="1"/>
  <c r="AU241" i="7"/>
  <c r="AS282" i="7"/>
  <c r="AT282" i="7"/>
  <c r="AW282" i="7" s="1"/>
  <c r="AX282" i="7" s="1"/>
  <c r="AZ282" i="7" s="1"/>
  <c r="AU282" i="7"/>
  <c r="AS247" i="7"/>
  <c r="AT247" i="7"/>
  <c r="AW247" i="7" s="1"/>
  <c r="AX247" i="7" s="1"/>
  <c r="AZ247" i="7" s="1"/>
  <c r="AU247" i="7"/>
  <c r="AS266" i="7"/>
  <c r="AT266" i="7"/>
  <c r="AW266" i="7" s="1"/>
  <c r="AX266" i="7" s="1"/>
  <c r="AZ266" i="7" s="1"/>
  <c r="AU266" i="7"/>
  <c r="BP161" i="7"/>
  <c r="AQ161" i="6" s="1"/>
  <c r="BA22" i="7"/>
  <c r="BA111" i="7"/>
  <c r="BJ101" i="7"/>
  <c r="BK101" i="7" s="1"/>
  <c r="BJ26" i="7"/>
  <c r="BK26" i="7" s="1"/>
  <c r="BJ110" i="7"/>
  <c r="BK110" i="7" s="1"/>
  <c r="BJ28" i="7"/>
  <c r="BK28" i="7" s="1"/>
  <c r="BP94" i="7"/>
  <c r="AQ94" i="6" s="1"/>
  <c r="BD164" i="7"/>
  <c r="BC140" i="7"/>
  <c r="BF140" i="7" s="1"/>
  <c r="BG140" i="7" s="1"/>
  <c r="AS221" i="7"/>
  <c r="AT221" i="7"/>
  <c r="AW221" i="7" s="1"/>
  <c r="AX221" i="7" s="1"/>
  <c r="AZ221" i="7" s="1"/>
  <c r="AU221" i="7"/>
  <c r="AS273" i="7"/>
  <c r="AT273" i="7"/>
  <c r="AW273" i="7" s="1"/>
  <c r="AX273" i="7" s="1"/>
  <c r="AZ273" i="7" s="1"/>
  <c r="AU273" i="7"/>
  <c r="AS290" i="7"/>
  <c r="AT290" i="7"/>
  <c r="AW290" i="7" s="1"/>
  <c r="AX290" i="7" s="1"/>
  <c r="AZ290" i="7" s="1"/>
  <c r="AU290" i="7"/>
  <c r="AS314" i="7"/>
  <c r="AT314" i="7"/>
  <c r="AW314" i="7" s="1"/>
  <c r="AX314" i="7" s="1"/>
  <c r="AZ314" i="7" s="1"/>
  <c r="AU314" i="7"/>
  <c r="AS335" i="7"/>
  <c r="AT335" i="7"/>
  <c r="AW335" i="7" s="1"/>
  <c r="AX335" i="7" s="1"/>
  <c r="AZ335" i="7" s="1"/>
  <c r="AU335" i="7"/>
  <c r="AS344" i="7"/>
  <c r="AT344" i="7"/>
  <c r="AW344" i="7" s="1"/>
  <c r="AX344" i="7" s="1"/>
  <c r="AZ344" i="7" s="1"/>
  <c r="AU344" i="7"/>
  <c r="AS300" i="7"/>
  <c r="AT300" i="7"/>
  <c r="AW300" i="7" s="1"/>
  <c r="AX300" i="7" s="1"/>
  <c r="AZ300" i="7" s="1"/>
  <c r="AU300" i="7"/>
  <c r="BE528" i="7"/>
  <c r="BH528" i="7"/>
  <c r="AS217" i="7"/>
  <c r="AT217" i="7"/>
  <c r="AW217" i="7" s="1"/>
  <c r="AX217" i="7" s="1"/>
  <c r="AZ217" i="7" s="1"/>
  <c r="AU217" i="7"/>
  <c r="AS338" i="7"/>
  <c r="AT338" i="7"/>
  <c r="AW338" i="7" s="1"/>
  <c r="AX338" i="7" s="1"/>
  <c r="AZ338" i="7" s="1"/>
  <c r="AU338" i="7"/>
  <c r="AS284" i="7"/>
  <c r="AT284" i="7"/>
  <c r="AW284" i="7" s="1"/>
  <c r="AX284" i="7" s="1"/>
  <c r="AZ284" i="7" s="1"/>
  <c r="AU284" i="7"/>
  <c r="AS281" i="7"/>
  <c r="AT281" i="7"/>
  <c r="AW281" i="7" s="1"/>
  <c r="AX281" i="7" s="1"/>
  <c r="AZ281" i="7" s="1"/>
  <c r="AU281" i="7"/>
  <c r="AS263" i="7"/>
  <c r="AT263" i="7"/>
  <c r="AW263" i="7" s="1"/>
  <c r="AX263" i="7" s="1"/>
  <c r="AZ263" i="7" s="1"/>
  <c r="AU263" i="7"/>
  <c r="AS252" i="7"/>
  <c r="AT252" i="7"/>
  <c r="AW252" i="7" s="1"/>
  <c r="AX252" i="7" s="1"/>
  <c r="AZ252" i="7" s="1"/>
  <c r="AU252" i="7"/>
  <c r="AS299" i="7"/>
  <c r="AT299" i="7"/>
  <c r="AW299" i="7" s="1"/>
  <c r="AX299" i="7" s="1"/>
  <c r="AZ299" i="7" s="1"/>
  <c r="AU299" i="7"/>
  <c r="AV245" i="7"/>
  <c r="AY245" i="7"/>
  <c r="AV242" i="7"/>
  <c r="AY242" i="7"/>
  <c r="AV289" i="7"/>
  <c r="AY289" i="7"/>
  <c r="AV271" i="7"/>
  <c r="AY271" i="7"/>
  <c r="AV267" i="7"/>
  <c r="AY267" i="7"/>
  <c r="AV353" i="7"/>
  <c r="AY353" i="7"/>
  <c r="AS329" i="7"/>
  <c r="AT329" i="7"/>
  <c r="AW329" i="7" s="1"/>
  <c r="AX329" i="7" s="1"/>
  <c r="AZ329" i="7" s="1"/>
  <c r="AU329" i="7"/>
  <c r="AV209" i="7"/>
  <c r="AY209" i="7"/>
  <c r="AV308" i="7"/>
  <c r="AY308" i="7"/>
  <c r="AV234" i="7"/>
  <c r="AY234" i="7"/>
  <c r="AS310" i="7"/>
  <c r="AT310" i="7"/>
  <c r="AW310" i="7" s="1"/>
  <c r="AX310" i="7" s="1"/>
  <c r="AZ310" i="7" s="1"/>
  <c r="AU310" i="7"/>
  <c r="AS201" i="7"/>
  <c r="AT201" i="7"/>
  <c r="AW201" i="7" s="1"/>
  <c r="AX201" i="7" s="1"/>
  <c r="AZ201" i="7" s="1"/>
  <c r="AU201" i="7"/>
  <c r="AS302" i="7"/>
  <c r="AT302" i="7"/>
  <c r="AW302" i="7" s="1"/>
  <c r="AX302" i="7" s="1"/>
  <c r="AZ302" i="7" s="1"/>
  <c r="AU302" i="7"/>
  <c r="AV320" i="7"/>
  <c r="AY320" i="7"/>
  <c r="AV230" i="7"/>
  <c r="AY230" i="7"/>
  <c r="AV345" i="7"/>
  <c r="AY345" i="7"/>
  <c r="AS277" i="7"/>
  <c r="AT277" i="7"/>
  <c r="AW277" i="7" s="1"/>
  <c r="AX277" i="7" s="1"/>
  <c r="AZ277" i="7" s="1"/>
  <c r="AU277" i="7"/>
  <c r="BE416" i="7"/>
  <c r="BH416" i="7"/>
  <c r="AV268" i="7"/>
  <c r="AY268" i="7"/>
  <c r="AV205" i="7"/>
  <c r="AY205" i="7"/>
  <c r="AV246" i="7"/>
  <c r="AY246" i="7"/>
  <c r="AV233" i="7"/>
  <c r="AY233" i="7"/>
  <c r="AS293" i="7"/>
  <c r="AT293" i="7"/>
  <c r="AW293" i="7" s="1"/>
  <c r="AX293" i="7" s="1"/>
  <c r="AZ293" i="7" s="1"/>
  <c r="AU293" i="7"/>
  <c r="AV322" i="7"/>
  <c r="AY322" i="7"/>
  <c r="AV279" i="7"/>
  <c r="AY279" i="7"/>
  <c r="AS346" i="7"/>
  <c r="AT346" i="7"/>
  <c r="AW346" i="7" s="1"/>
  <c r="AX346" i="7" s="1"/>
  <c r="AZ346" i="7" s="1"/>
  <c r="AU346" i="7"/>
  <c r="BE501" i="7"/>
  <c r="BH501" i="7"/>
  <c r="AS313" i="7"/>
  <c r="AT313" i="7"/>
  <c r="AW313" i="7" s="1"/>
  <c r="AX313" i="7" s="1"/>
  <c r="AZ313" i="7" s="1"/>
  <c r="AU313" i="7"/>
  <c r="AV272" i="7"/>
  <c r="AY272" i="7"/>
  <c r="AS348" i="7"/>
  <c r="AT348" i="7"/>
  <c r="AW348" i="7" s="1"/>
  <c r="AX348" i="7" s="1"/>
  <c r="AZ348" i="7" s="1"/>
  <c r="AU348" i="7"/>
  <c r="AV328" i="7"/>
  <c r="AY328" i="7"/>
  <c r="AV275" i="7"/>
  <c r="AY275" i="7"/>
  <c r="BE452" i="7"/>
  <c r="BH452" i="7"/>
  <c r="AV210" i="7"/>
  <c r="AY210" i="7"/>
  <c r="AV258" i="7"/>
  <c r="AY258" i="7"/>
  <c r="AV350" i="7"/>
  <c r="AY350" i="7"/>
  <c r="BE543" i="7"/>
  <c r="BH543" i="7"/>
  <c r="BE366" i="7"/>
  <c r="BH366" i="7"/>
  <c r="BE497" i="7"/>
  <c r="BH497" i="7"/>
  <c r="BE462" i="7"/>
  <c r="BH462" i="7"/>
  <c r="BE381" i="7"/>
  <c r="BH381" i="7"/>
  <c r="BE494" i="7"/>
  <c r="BH494" i="7"/>
  <c r="BE549" i="7"/>
  <c r="BH549" i="7"/>
  <c r="BE468" i="7"/>
  <c r="BH468" i="7"/>
  <c r="BE387" i="7"/>
  <c r="BH387" i="7"/>
  <c r="BE500" i="7"/>
  <c r="BH500" i="7"/>
  <c r="BE380" i="7"/>
  <c r="BH380" i="7"/>
  <c r="BE496" i="7"/>
  <c r="BH496" i="7"/>
  <c r="BE415" i="7"/>
  <c r="BH415" i="7"/>
  <c r="BE431" i="7"/>
  <c r="BH431" i="7"/>
  <c r="BE475" i="7"/>
  <c r="BH475" i="7"/>
  <c r="BE394" i="7"/>
  <c r="BH394" i="7"/>
  <c r="BE428" i="7"/>
  <c r="BH428" i="7"/>
  <c r="BE544" i="7"/>
  <c r="BH544" i="7"/>
  <c r="BE463" i="7"/>
  <c r="BH463" i="7"/>
  <c r="BE382" i="7"/>
  <c r="BH382" i="7"/>
  <c r="BE474" i="7"/>
  <c r="BH474" i="7"/>
  <c r="BE420" i="7"/>
  <c r="BH420" i="7"/>
  <c r="BE533" i="7"/>
  <c r="BH533" i="7"/>
  <c r="BE525" i="7"/>
  <c r="BH525" i="7"/>
  <c r="BE444" i="7"/>
  <c r="BH444" i="7"/>
  <c r="BE363" i="7"/>
  <c r="BH363" i="7"/>
  <c r="BE476" i="7"/>
  <c r="BH476" i="7"/>
  <c r="BE504" i="7"/>
  <c r="BH504" i="7"/>
  <c r="BE423" i="7"/>
  <c r="BH423" i="7"/>
  <c r="BE536" i="7"/>
  <c r="BH536" i="7"/>
  <c r="BE532" i="7"/>
  <c r="BH532" i="7"/>
  <c r="BE451" i="7"/>
  <c r="BH451" i="7"/>
  <c r="BE370" i="7"/>
  <c r="BH370" i="7"/>
  <c r="BE511" i="7"/>
  <c r="BH511" i="7"/>
  <c r="BE430" i="7"/>
  <c r="BH430" i="7"/>
  <c r="BE464" i="7"/>
  <c r="BH464" i="7"/>
  <c r="BE383" i="7"/>
  <c r="BH383" i="7"/>
  <c r="BE472" i="7"/>
  <c r="BH472" i="7"/>
  <c r="BE391" i="7"/>
  <c r="BH391" i="7"/>
  <c r="BE537" i="7"/>
  <c r="BH537" i="7"/>
  <c r="BE438" i="7"/>
  <c r="BH438" i="7"/>
  <c r="BE542" i="7"/>
  <c r="BH542" i="7"/>
  <c r="BE534" i="7"/>
  <c r="BH534" i="7"/>
  <c r="BE453" i="7"/>
  <c r="BH453" i="7"/>
  <c r="BE372" i="7"/>
  <c r="BH372" i="7"/>
  <c r="BE485" i="7"/>
  <c r="BH485" i="7"/>
  <c r="BE513" i="7"/>
  <c r="BH513" i="7"/>
  <c r="BE432" i="7"/>
  <c r="BH432" i="7"/>
  <c r="BE545" i="7"/>
  <c r="BH545" i="7"/>
  <c r="BE470" i="7"/>
  <c r="BH470" i="7"/>
  <c r="BE398" i="7"/>
  <c r="BH398" i="7"/>
  <c r="BE487" i="7"/>
  <c r="BH487" i="7"/>
  <c r="BE406" i="7"/>
  <c r="BH406" i="7"/>
  <c r="BI379" i="7"/>
  <c r="BL379" i="7"/>
  <c r="BE395" i="7"/>
  <c r="BH395" i="7"/>
  <c r="BI368" i="7"/>
  <c r="BL368" i="7"/>
  <c r="BE520" i="7"/>
  <c r="BH520" i="7"/>
  <c r="BI493" i="7"/>
  <c r="BL493" i="7"/>
  <c r="BE439" i="7"/>
  <c r="BH439" i="7"/>
  <c r="BI412" i="7"/>
  <c r="BL412" i="7"/>
  <c r="BE446" i="7"/>
  <c r="BH446" i="7"/>
  <c r="BI419" i="7"/>
  <c r="BL419" i="7"/>
  <c r="BE365" i="7"/>
  <c r="BH365" i="7"/>
  <c r="BI535" i="7"/>
  <c r="BL535" i="7"/>
  <c r="BE481" i="7"/>
  <c r="BH481" i="7"/>
  <c r="BI454" i="7"/>
  <c r="BL454" i="7"/>
  <c r="BE400" i="7"/>
  <c r="BH400" i="7"/>
  <c r="BI373" i="7"/>
  <c r="BL373" i="7"/>
  <c r="BD140" i="7"/>
  <c r="AS297" i="7"/>
  <c r="AT297" i="7"/>
  <c r="AW297" i="7" s="1"/>
  <c r="AX297" i="7" s="1"/>
  <c r="AZ297" i="7" s="1"/>
  <c r="AU297" i="7"/>
  <c r="AS306" i="7"/>
  <c r="AT306" i="7"/>
  <c r="AW306" i="7" s="1"/>
  <c r="AX306" i="7" s="1"/>
  <c r="AZ306" i="7" s="1"/>
  <c r="AU306" i="7"/>
  <c r="AS228" i="7"/>
  <c r="AT228" i="7"/>
  <c r="AW228" i="7" s="1"/>
  <c r="AX228" i="7" s="1"/>
  <c r="AZ228" i="7" s="1"/>
  <c r="AU228" i="7"/>
  <c r="AS212" i="7"/>
  <c r="AT212" i="7"/>
  <c r="AW212" i="7" s="1"/>
  <c r="AX212" i="7" s="1"/>
  <c r="AZ212" i="7" s="1"/>
  <c r="AU212" i="7"/>
  <c r="AS236" i="7"/>
  <c r="AT236" i="7"/>
  <c r="AW236" i="7" s="1"/>
  <c r="AX236" i="7" s="1"/>
  <c r="AZ236" i="7" s="1"/>
  <c r="AU236" i="7"/>
  <c r="AS257" i="7"/>
  <c r="AT257" i="7"/>
  <c r="AW257" i="7" s="1"/>
  <c r="AX257" i="7" s="1"/>
  <c r="AZ257" i="7" s="1"/>
  <c r="AU257" i="7"/>
  <c r="AS321" i="7"/>
  <c r="AT321" i="7"/>
  <c r="AW321" i="7" s="1"/>
  <c r="AX321" i="7" s="1"/>
  <c r="AZ321" i="7" s="1"/>
  <c r="AU321" i="7"/>
  <c r="AS349" i="7"/>
  <c r="AT349" i="7"/>
  <c r="AW349" i="7" s="1"/>
  <c r="AX349" i="7" s="1"/>
  <c r="AZ349" i="7" s="1"/>
  <c r="AU349" i="7"/>
  <c r="AS318" i="7"/>
  <c r="AT318" i="7"/>
  <c r="AW318" i="7" s="1"/>
  <c r="AX318" i="7" s="1"/>
  <c r="AZ318" i="7" s="1"/>
  <c r="AU318" i="7"/>
  <c r="AS204" i="7"/>
  <c r="AU204" i="7"/>
  <c r="AT204" i="7"/>
  <c r="AW204" i="7" s="1"/>
  <c r="AX204" i="7" s="1"/>
  <c r="AZ204" i="7" s="1"/>
  <c r="AS222" i="7"/>
  <c r="AT222" i="7"/>
  <c r="AW222" i="7" s="1"/>
  <c r="AX222" i="7" s="1"/>
  <c r="AZ222" i="7" s="1"/>
  <c r="AU222" i="7"/>
  <c r="BE389" i="7"/>
  <c r="BH389" i="7"/>
  <c r="AS339" i="7"/>
  <c r="AT339" i="7"/>
  <c r="AW339" i="7" s="1"/>
  <c r="AX339" i="7" s="1"/>
  <c r="AZ339" i="7" s="1"/>
  <c r="AU339" i="7"/>
  <c r="AS219" i="7"/>
  <c r="AT219" i="7"/>
  <c r="AW219" i="7" s="1"/>
  <c r="AX219" i="7" s="1"/>
  <c r="AZ219" i="7" s="1"/>
  <c r="AU219" i="7"/>
  <c r="AV358" i="7"/>
  <c r="AY358" i="7"/>
  <c r="AV319" i="7"/>
  <c r="AY319" i="7"/>
  <c r="AS283" i="7"/>
  <c r="AT283" i="7"/>
  <c r="AW283" i="7" s="1"/>
  <c r="AX283" i="7" s="1"/>
  <c r="AZ283" i="7" s="1"/>
  <c r="AU283" i="7"/>
  <c r="AV203" i="7"/>
  <c r="AY203" i="7"/>
  <c r="AV239" i="7"/>
  <c r="AY239" i="7"/>
  <c r="AV278" i="7"/>
  <c r="AY278" i="7"/>
  <c r="AS336" i="7"/>
  <c r="AT336" i="7"/>
  <c r="AW336" i="7" s="1"/>
  <c r="AX336" i="7" s="1"/>
  <c r="AZ336" i="7" s="1"/>
  <c r="AU336" i="7"/>
  <c r="AV216" i="7"/>
  <c r="AY216" i="7"/>
  <c r="AS352" i="7"/>
  <c r="AT352" i="7"/>
  <c r="AW352" i="7" s="1"/>
  <c r="AX352" i="7" s="1"/>
  <c r="AZ352" i="7" s="1"/>
  <c r="AU352" i="7"/>
  <c r="AV301" i="7"/>
  <c r="AY301" i="7"/>
  <c r="AV214" i="7"/>
  <c r="AY214" i="7"/>
  <c r="AV343" i="7"/>
  <c r="AY343" i="7"/>
  <c r="AV224" i="7"/>
  <c r="AY224" i="7"/>
  <c r="AV341" i="7"/>
  <c r="AY341" i="7"/>
  <c r="AV220" i="7"/>
  <c r="AY220" i="7"/>
  <c r="AV276" i="7"/>
  <c r="AY276" i="7"/>
  <c r="AV324" i="7"/>
  <c r="AY324" i="7"/>
  <c r="AV303" i="7"/>
  <c r="AY303" i="7"/>
  <c r="AV357" i="7"/>
  <c r="AY357" i="7"/>
  <c r="AS274" i="7"/>
  <c r="AT274" i="7"/>
  <c r="AW274" i="7" s="1"/>
  <c r="AX274" i="7" s="1"/>
  <c r="AZ274" i="7" s="1"/>
  <c r="AU274" i="7"/>
  <c r="AV223" i="7"/>
  <c r="AY223" i="7"/>
  <c r="AS286" i="7"/>
  <c r="AT286" i="7"/>
  <c r="AW286" i="7" s="1"/>
  <c r="AX286" i="7" s="1"/>
  <c r="AZ286" i="7" s="1"/>
  <c r="AU286" i="7"/>
  <c r="AV311" i="7"/>
  <c r="AY311" i="7"/>
  <c r="AV231" i="7"/>
  <c r="AY231" i="7"/>
  <c r="AV243" i="7"/>
  <c r="AY243" i="7"/>
  <c r="AS264" i="7"/>
  <c r="AT264" i="7"/>
  <c r="AW264" i="7" s="1"/>
  <c r="AX264" i="7" s="1"/>
  <c r="AZ264" i="7" s="1"/>
  <c r="AU264" i="7"/>
  <c r="AV254" i="7"/>
  <c r="AY254" i="7"/>
  <c r="AV269" i="7"/>
  <c r="AY269" i="7"/>
  <c r="AV356" i="7"/>
  <c r="AY356" i="7"/>
  <c r="AS316" i="7"/>
  <c r="AT316" i="7"/>
  <c r="AW316" i="7" s="1"/>
  <c r="AX316" i="7" s="1"/>
  <c r="AZ316" i="7" s="1"/>
  <c r="AU316" i="7"/>
  <c r="BI467" i="7"/>
  <c r="BL467" i="7"/>
  <c r="BE440" i="7"/>
  <c r="BH440" i="7"/>
  <c r="AV334" i="7"/>
  <c r="AY334" i="7"/>
  <c r="AS237" i="7"/>
  <c r="AT237" i="7"/>
  <c r="AW237" i="7" s="1"/>
  <c r="AX237" i="7" s="1"/>
  <c r="AZ237" i="7" s="1"/>
  <c r="AU237" i="7"/>
  <c r="AV259" i="7"/>
  <c r="AY259" i="7"/>
  <c r="AV332" i="7"/>
  <c r="AY332" i="7"/>
  <c r="AV229" i="7"/>
  <c r="AY229" i="7"/>
  <c r="AV206" i="7"/>
  <c r="AY206" i="7"/>
  <c r="AV249" i="7"/>
  <c r="AY249" i="7"/>
  <c r="BI519" i="7"/>
  <c r="BL519" i="7"/>
  <c r="BE447" i="7"/>
  <c r="BH447" i="7"/>
  <c r="BI393" i="7"/>
  <c r="BL393" i="7"/>
  <c r="BE551" i="7"/>
  <c r="BH551" i="7"/>
  <c r="BI524" i="7"/>
  <c r="BL524" i="7"/>
  <c r="BE516" i="7"/>
  <c r="BH516" i="7"/>
  <c r="BI489" i="7"/>
  <c r="BL489" i="7"/>
  <c r="BE435" i="7"/>
  <c r="BH435" i="7"/>
  <c r="BI408" i="7"/>
  <c r="BL408" i="7"/>
  <c r="BE548" i="7"/>
  <c r="BH548" i="7"/>
  <c r="BI521" i="7"/>
  <c r="BL521" i="7"/>
  <c r="BE461" i="7"/>
  <c r="BH461" i="7"/>
  <c r="BI407" i="7"/>
  <c r="BL407" i="7"/>
  <c r="BE522" i="7"/>
  <c r="BH522" i="7"/>
  <c r="BI495" i="7"/>
  <c r="BL495" i="7"/>
  <c r="BE441" i="7"/>
  <c r="BH441" i="7"/>
  <c r="BI414" i="7"/>
  <c r="BL414" i="7"/>
  <c r="BE360" i="7"/>
  <c r="BH360" i="7"/>
  <c r="BI527" i="7"/>
  <c r="BL527" i="7"/>
  <c r="BE473" i="7"/>
  <c r="BH473" i="7"/>
  <c r="BI425" i="7"/>
  <c r="BL425" i="7"/>
  <c r="BE550" i="7"/>
  <c r="BH550" i="7"/>
  <c r="BI523" i="7"/>
  <c r="BL523" i="7"/>
  <c r="BE469" i="7"/>
  <c r="BH469" i="7"/>
  <c r="BI442" i="7"/>
  <c r="BL442" i="7"/>
  <c r="BE388" i="7"/>
  <c r="BH388" i="7"/>
  <c r="BI361" i="7"/>
  <c r="BL361" i="7"/>
  <c r="BE404" i="7"/>
  <c r="BH404" i="7"/>
  <c r="BI377" i="7"/>
  <c r="BL377" i="7"/>
  <c r="BE529" i="7"/>
  <c r="BH529" i="7"/>
  <c r="BI502" i="7"/>
  <c r="BL502" i="7"/>
  <c r="BE448" i="7"/>
  <c r="BH448" i="7"/>
  <c r="BI421" i="7"/>
  <c r="BL421" i="7"/>
  <c r="BE367" i="7"/>
  <c r="BH367" i="7"/>
  <c r="BI455" i="7"/>
  <c r="BL455" i="7"/>
  <c r="BE401" i="7"/>
  <c r="BH401" i="7"/>
  <c r="BI374" i="7"/>
  <c r="BL374" i="7"/>
  <c r="BE517" i="7"/>
  <c r="BH517" i="7"/>
  <c r="BI490" i="7"/>
  <c r="BL490" i="7"/>
  <c r="BE436" i="7"/>
  <c r="BH436" i="7"/>
  <c r="BI409" i="7"/>
  <c r="BL409" i="7"/>
  <c r="BE546" i="7"/>
  <c r="BH546" i="7"/>
  <c r="BI483" i="7"/>
  <c r="BL483" i="7"/>
  <c r="BE456" i="7"/>
  <c r="BH456" i="7"/>
  <c r="BI429" i="7"/>
  <c r="BL429" i="7"/>
  <c r="BE402" i="7"/>
  <c r="BH402" i="7"/>
  <c r="BI375" i="7"/>
  <c r="BL375" i="7"/>
  <c r="BE506" i="7"/>
  <c r="BH506" i="7"/>
  <c r="BI479" i="7"/>
  <c r="BL479" i="7"/>
  <c r="BE498" i="7"/>
  <c r="BH498" i="7"/>
  <c r="BI471" i="7"/>
  <c r="BL471" i="7"/>
  <c r="BE417" i="7"/>
  <c r="BH417" i="7"/>
  <c r="BI390" i="7"/>
  <c r="BL390" i="7"/>
  <c r="BE530" i="7"/>
  <c r="BH530" i="7"/>
  <c r="BI503" i="7"/>
  <c r="BL503" i="7"/>
  <c r="BE434" i="7"/>
  <c r="BH434" i="7"/>
  <c r="BI531" i="7"/>
  <c r="BL531" i="7"/>
  <c r="BE477" i="7"/>
  <c r="BH477" i="7"/>
  <c r="BI450" i="7"/>
  <c r="BL450" i="7"/>
  <c r="BE396" i="7"/>
  <c r="BH396" i="7"/>
  <c r="BI369" i="7"/>
  <c r="BL369" i="7"/>
  <c r="BE509" i="7"/>
  <c r="BH509" i="7"/>
  <c r="BI482" i="7"/>
  <c r="BL482" i="7"/>
  <c r="BM552" i="7"/>
  <c r="BN552" i="7"/>
  <c r="BO552" i="7" s="1"/>
  <c r="BE505" i="7"/>
  <c r="BH505" i="7"/>
  <c r="BI478" i="7"/>
  <c r="BL478" i="7"/>
  <c r="BE424" i="7"/>
  <c r="BH424" i="7"/>
  <c r="BI397" i="7"/>
  <c r="BL397" i="7"/>
  <c r="BE413" i="7"/>
  <c r="BH413" i="7"/>
  <c r="BI386" i="7"/>
  <c r="BL386" i="7"/>
  <c r="BI538" i="7"/>
  <c r="BL538" i="7"/>
  <c r="BE484" i="7"/>
  <c r="BH484" i="7"/>
  <c r="BI457" i="7"/>
  <c r="BL457" i="7"/>
  <c r="BE403" i="7"/>
  <c r="BH403" i="7"/>
  <c r="BI376" i="7"/>
  <c r="BL376" i="7"/>
  <c r="BE437" i="7"/>
  <c r="BH437" i="7"/>
  <c r="BI410" i="7"/>
  <c r="BL410" i="7"/>
  <c r="BE526" i="7"/>
  <c r="BH526" i="7"/>
  <c r="BI499" i="7"/>
  <c r="BL499" i="7"/>
  <c r="BE445" i="7"/>
  <c r="BH445" i="7"/>
  <c r="BI418" i="7"/>
  <c r="BL418" i="7"/>
  <c r="BE364" i="7"/>
  <c r="BH364" i="7"/>
  <c r="BI492" i="7"/>
  <c r="BL492" i="7"/>
  <c r="BE510" i="7"/>
  <c r="BH510" i="7"/>
  <c r="BI465" i="7"/>
  <c r="BL465" i="7"/>
  <c r="BE411" i="7"/>
  <c r="BH411" i="7"/>
  <c r="BI384" i="7"/>
  <c r="BL384" i="7"/>
  <c r="BE515" i="7"/>
  <c r="BH515" i="7"/>
  <c r="BI488" i="7"/>
  <c r="BL488" i="7"/>
  <c r="BE507" i="7"/>
  <c r="BH507" i="7"/>
  <c r="BI480" i="7"/>
  <c r="BL480" i="7"/>
  <c r="BE426" i="7"/>
  <c r="BH426" i="7"/>
  <c r="BI399" i="7"/>
  <c r="BL399" i="7"/>
  <c r="BE539" i="7"/>
  <c r="BH539" i="7"/>
  <c r="BI512" i="7"/>
  <c r="BL512" i="7"/>
  <c r="BE449" i="7"/>
  <c r="BH449" i="7"/>
  <c r="BI540" i="7"/>
  <c r="BL540" i="7"/>
  <c r="BE486" i="7"/>
  <c r="BH486" i="7"/>
  <c r="BI459" i="7"/>
  <c r="BL459" i="7"/>
  <c r="BE405" i="7"/>
  <c r="BH405" i="7"/>
  <c r="BI378" i="7"/>
  <c r="BL378" i="7"/>
  <c r="BE518" i="7"/>
  <c r="BH518" i="7"/>
  <c r="BI491" i="7"/>
  <c r="BL491" i="7"/>
  <c r="BE458" i="7"/>
  <c r="BH458" i="7"/>
  <c r="BI443" i="7"/>
  <c r="BL443" i="7"/>
  <c r="BE371" i="7"/>
  <c r="BH371" i="7"/>
  <c r="BI362" i="7"/>
  <c r="BL362" i="7"/>
  <c r="BE541" i="7"/>
  <c r="BH541" i="7"/>
  <c r="BI514" i="7"/>
  <c r="BL514" i="7"/>
  <c r="BE460" i="7"/>
  <c r="BH460" i="7"/>
  <c r="BI433" i="7"/>
  <c r="BL433" i="7"/>
  <c r="BE379" i="7"/>
  <c r="BH379" i="7"/>
  <c r="BE368" i="7"/>
  <c r="BH368" i="7"/>
  <c r="BE493" i="7"/>
  <c r="BH493" i="7"/>
  <c r="BE412" i="7"/>
  <c r="BH412" i="7"/>
  <c r="BE419" i="7"/>
  <c r="BH419" i="7"/>
  <c r="BE535" i="7"/>
  <c r="BH535" i="7"/>
  <c r="BE454" i="7"/>
  <c r="BH454" i="7"/>
  <c r="BE373" i="7"/>
  <c r="BH373" i="7"/>
  <c r="AS225" i="7"/>
  <c r="AT225" i="7"/>
  <c r="AW225" i="7" s="1"/>
  <c r="AX225" i="7" s="1"/>
  <c r="AZ225" i="7" s="1"/>
  <c r="AU225" i="7"/>
  <c r="AS327" i="7"/>
  <c r="AT327" i="7"/>
  <c r="AW327" i="7" s="1"/>
  <c r="AX327" i="7" s="1"/>
  <c r="AZ327" i="7" s="1"/>
  <c r="AU327" i="7"/>
  <c r="BI528" i="7"/>
  <c r="BJ528" i="7" s="1"/>
  <c r="BK528" i="7" s="1"/>
  <c r="BL528" i="7"/>
  <c r="AS227" i="7"/>
  <c r="AT227" i="7"/>
  <c r="AW227" i="7" s="1"/>
  <c r="AX227" i="7" s="1"/>
  <c r="AZ227" i="7" s="1"/>
  <c r="AU227" i="7"/>
  <c r="AS325" i="7"/>
  <c r="AT325" i="7"/>
  <c r="AW325" i="7" s="1"/>
  <c r="AX325" i="7" s="1"/>
  <c r="AZ325" i="7" s="1"/>
  <c r="AU325" i="7"/>
  <c r="AS265" i="7"/>
  <c r="AT265" i="7"/>
  <c r="AW265" i="7" s="1"/>
  <c r="AX265" i="7" s="1"/>
  <c r="AZ265" i="7" s="1"/>
  <c r="AU265" i="7"/>
  <c r="AS208" i="7"/>
  <c r="AT208" i="7"/>
  <c r="AW208" i="7" s="1"/>
  <c r="AX208" i="7" s="1"/>
  <c r="AZ208" i="7" s="1"/>
  <c r="AU208" i="7"/>
  <c r="AS287" i="7"/>
  <c r="AU287" i="7"/>
  <c r="AT287" i="7"/>
  <c r="AW287" i="7" s="1"/>
  <c r="AX287" i="7" s="1"/>
  <c r="AZ287" i="7" s="1"/>
  <c r="AV211" i="7"/>
  <c r="AY211" i="7"/>
  <c r="BA245" i="7"/>
  <c r="BA242" i="7"/>
  <c r="BA289" i="7"/>
  <c r="BA271" i="7"/>
  <c r="BA267" i="7"/>
  <c r="AV215" i="7"/>
  <c r="AY215" i="7"/>
  <c r="BA353" i="7"/>
  <c r="AV347" i="7"/>
  <c r="AY347" i="7"/>
  <c r="AS255" i="7"/>
  <c r="AT255" i="7"/>
  <c r="AW255" i="7" s="1"/>
  <c r="AX255" i="7" s="1"/>
  <c r="AZ255" i="7" s="1"/>
  <c r="AU255" i="7"/>
  <c r="AV207" i="7"/>
  <c r="AY207" i="7"/>
  <c r="AS248" i="7"/>
  <c r="AT248" i="7"/>
  <c r="AW248" i="7" s="1"/>
  <c r="AX248" i="7" s="1"/>
  <c r="AZ248" i="7" s="1"/>
  <c r="AU248" i="7"/>
  <c r="BA209" i="7"/>
  <c r="AV240" i="7"/>
  <c r="AY240" i="7"/>
  <c r="AV351" i="7"/>
  <c r="AY351" i="7"/>
  <c r="BA308" i="7"/>
  <c r="AV251" i="7"/>
  <c r="AY251" i="7"/>
  <c r="BA234" i="7"/>
  <c r="AV292" i="7"/>
  <c r="AY292" i="7"/>
  <c r="AS250" i="7"/>
  <c r="AT250" i="7"/>
  <c r="AW250" i="7" s="1"/>
  <c r="AX250" i="7" s="1"/>
  <c r="AZ250" i="7" s="1"/>
  <c r="AU250" i="7"/>
  <c r="AV270" i="7"/>
  <c r="AY270" i="7"/>
  <c r="AS355" i="7"/>
  <c r="AT355" i="7"/>
  <c r="AW355" i="7" s="1"/>
  <c r="AX355" i="7" s="1"/>
  <c r="AZ355" i="7" s="1"/>
  <c r="AU355" i="7"/>
  <c r="AV260" i="7"/>
  <c r="AY260" i="7"/>
  <c r="BA320" i="7"/>
  <c r="AV317" i="7"/>
  <c r="AY317" i="7"/>
  <c r="BA230" i="7"/>
  <c r="BA345" i="7"/>
  <c r="AS309" i="7"/>
  <c r="AT309" i="7"/>
  <c r="AW309" i="7" s="1"/>
  <c r="AX309" i="7" s="1"/>
  <c r="AZ309" i="7" s="1"/>
  <c r="AU309" i="7"/>
  <c r="BI416" i="7"/>
  <c r="BJ416" i="7" s="1"/>
  <c r="BK416" i="7" s="1"/>
  <c r="BL416" i="7"/>
  <c r="AS291" i="7"/>
  <c r="AT291" i="7"/>
  <c r="AW291" i="7" s="1"/>
  <c r="AX291" i="7" s="1"/>
  <c r="AZ291" i="7" s="1"/>
  <c r="AU291" i="7"/>
  <c r="AV354" i="7"/>
  <c r="AY354" i="7"/>
  <c r="BA268" i="7"/>
  <c r="AV226" i="7"/>
  <c r="AY226" i="7"/>
  <c r="BA205" i="7"/>
  <c r="AV294" i="7"/>
  <c r="AY294" i="7"/>
  <c r="AV262" i="7"/>
  <c r="AY262" i="7"/>
  <c r="BA246" i="7"/>
  <c r="BA233" i="7"/>
  <c r="AS235" i="7"/>
  <c r="AT235" i="7"/>
  <c r="AW235" i="7" s="1"/>
  <c r="AX235" i="7" s="1"/>
  <c r="AZ235" i="7" s="1"/>
  <c r="AU235" i="7"/>
  <c r="AS295" i="7"/>
  <c r="AT295" i="7"/>
  <c r="AW295" i="7" s="1"/>
  <c r="AX295" i="7" s="1"/>
  <c r="AZ295" i="7" s="1"/>
  <c r="AU295" i="7"/>
  <c r="AV304" i="7"/>
  <c r="AY304" i="7"/>
  <c r="BA322" i="7"/>
  <c r="AV261" i="7"/>
  <c r="AY261" i="7"/>
  <c r="AV288" i="7"/>
  <c r="AY288" i="7"/>
  <c r="AS326" i="7"/>
  <c r="AT326" i="7"/>
  <c r="AW326" i="7" s="1"/>
  <c r="AX326" i="7" s="1"/>
  <c r="AZ326" i="7" s="1"/>
  <c r="AU326" i="7"/>
  <c r="AS337" i="7"/>
  <c r="AU337" i="7"/>
  <c r="AT337" i="7"/>
  <c r="AW337" i="7" s="1"/>
  <c r="AX337" i="7" s="1"/>
  <c r="AZ337" i="7" s="1"/>
  <c r="AV330" i="7"/>
  <c r="AY330" i="7"/>
  <c r="AV340" i="7"/>
  <c r="AY340" i="7"/>
  <c r="AS244" i="7"/>
  <c r="AT244" i="7"/>
  <c r="AW244" i="7" s="1"/>
  <c r="AX244" i="7" s="1"/>
  <c r="AZ244" i="7" s="1"/>
  <c r="AU244" i="7"/>
  <c r="AV213" i="7"/>
  <c r="AY213" i="7"/>
  <c r="BE467" i="7"/>
  <c r="BH467" i="7"/>
  <c r="AV296" i="7"/>
  <c r="AY296" i="7"/>
  <c r="AV256" i="7"/>
  <c r="AY256" i="7"/>
  <c r="AV305" i="7"/>
  <c r="AY305" i="7"/>
  <c r="AV285" i="7"/>
  <c r="AY285" i="7"/>
  <c r="AV342" i="7"/>
  <c r="AY342" i="7"/>
  <c r="AV307" i="7"/>
  <c r="AY307" i="7"/>
  <c r="AV315" i="7"/>
  <c r="AY315" i="7"/>
  <c r="BE519" i="7"/>
  <c r="BH519" i="7"/>
  <c r="BE393" i="7"/>
  <c r="BH393" i="7"/>
  <c r="BE524" i="7"/>
  <c r="BH524" i="7"/>
  <c r="BE489" i="7"/>
  <c r="BH489" i="7"/>
  <c r="BE408" i="7"/>
  <c r="BH408" i="7"/>
  <c r="BE521" i="7"/>
  <c r="BH521" i="7"/>
  <c r="BE407" i="7"/>
  <c r="BH407" i="7"/>
  <c r="BE495" i="7"/>
  <c r="BH495" i="7"/>
  <c r="BE414" i="7"/>
  <c r="BH414" i="7"/>
  <c r="BE527" i="7"/>
  <c r="BH527" i="7"/>
  <c r="BE425" i="7"/>
  <c r="BH425" i="7"/>
  <c r="BE523" i="7"/>
  <c r="BH523" i="7"/>
  <c r="BE442" i="7"/>
  <c r="BH442" i="7"/>
  <c r="BE361" i="7"/>
  <c r="BH361" i="7"/>
  <c r="BE377" i="7"/>
  <c r="BH377" i="7"/>
  <c r="BE502" i="7"/>
  <c r="BH502" i="7"/>
  <c r="BE421" i="7"/>
  <c r="BH421" i="7"/>
  <c r="BE455" i="7"/>
  <c r="BH455" i="7"/>
  <c r="BE374" i="7"/>
  <c r="BH374" i="7"/>
  <c r="BE490" i="7"/>
  <c r="BH490" i="7"/>
  <c r="BE409" i="7"/>
  <c r="BH409" i="7"/>
  <c r="BE483" i="7"/>
  <c r="BH483" i="7"/>
  <c r="BE429" i="7"/>
  <c r="BH429" i="7"/>
  <c r="BE375" i="7"/>
  <c r="BH375" i="7"/>
  <c r="BE479" i="7"/>
  <c r="BH479" i="7"/>
  <c r="BE471" i="7"/>
  <c r="BH471" i="7"/>
  <c r="BE390" i="7"/>
  <c r="BH390" i="7"/>
  <c r="BE503" i="7"/>
  <c r="BH503" i="7"/>
  <c r="BE531" i="7"/>
  <c r="BH531" i="7"/>
  <c r="BE450" i="7"/>
  <c r="BH450" i="7"/>
  <c r="BE369" i="7"/>
  <c r="BH369" i="7"/>
  <c r="BE482" i="7"/>
  <c r="BH482" i="7"/>
  <c r="BJ552" i="7"/>
  <c r="BK552" i="7" s="1"/>
  <c r="BE478" i="7"/>
  <c r="BH478" i="7"/>
  <c r="BE397" i="7"/>
  <c r="BH397" i="7"/>
  <c r="BE386" i="7"/>
  <c r="BH386" i="7"/>
  <c r="BE538" i="7"/>
  <c r="BH538" i="7"/>
  <c r="BE457" i="7"/>
  <c r="BH457" i="7"/>
  <c r="BE376" i="7"/>
  <c r="BH376" i="7"/>
  <c r="BE410" i="7"/>
  <c r="BH410" i="7"/>
  <c r="BE499" i="7"/>
  <c r="BH499" i="7"/>
  <c r="BE418" i="7"/>
  <c r="BH418" i="7"/>
  <c r="BE492" i="7"/>
  <c r="BH492" i="7"/>
  <c r="BE465" i="7"/>
  <c r="BH465" i="7"/>
  <c r="BE384" i="7"/>
  <c r="BH384" i="7"/>
  <c r="BE488" i="7"/>
  <c r="BH488" i="7"/>
  <c r="BE480" i="7"/>
  <c r="BH480" i="7"/>
  <c r="BE399" i="7"/>
  <c r="BH399" i="7"/>
  <c r="BE512" i="7"/>
  <c r="BH512" i="7"/>
  <c r="BE540" i="7"/>
  <c r="BH540" i="7"/>
  <c r="BE459" i="7"/>
  <c r="BH459" i="7"/>
  <c r="BE378" i="7"/>
  <c r="BH378" i="7"/>
  <c r="BE491" i="7"/>
  <c r="BH491" i="7"/>
  <c r="BE443" i="7"/>
  <c r="BH443" i="7"/>
  <c r="BE362" i="7"/>
  <c r="BH362" i="7"/>
  <c r="BE514" i="7"/>
  <c r="BH514" i="7"/>
  <c r="BE433" i="7"/>
  <c r="BH433" i="7"/>
  <c r="BE422" i="7"/>
  <c r="BH422" i="7"/>
  <c r="BE547" i="7"/>
  <c r="BH547" i="7"/>
  <c r="BE466" i="7"/>
  <c r="BH466" i="7"/>
  <c r="BE385" i="7"/>
  <c r="BH385" i="7"/>
  <c r="BE392" i="7"/>
  <c r="BH392" i="7"/>
  <c r="BE508" i="7"/>
  <c r="BH508" i="7"/>
  <c r="BE427" i="7"/>
  <c r="BH427" i="7"/>
  <c r="BL21" i="7"/>
  <c r="BI21" i="7"/>
  <c r="BL198" i="7"/>
  <c r="BI198" i="7"/>
  <c r="BB105" i="7"/>
  <c r="BD105" i="7"/>
  <c r="BC105" i="7"/>
  <c r="BF105" i="7" s="1"/>
  <c r="BG105" i="7" s="1"/>
  <c r="BL9" i="7"/>
  <c r="BI9" i="7"/>
  <c r="BB33" i="7"/>
  <c r="BD33" i="7"/>
  <c r="BC33" i="7"/>
  <c r="BF33" i="7" s="1"/>
  <c r="BG33" i="7" s="1"/>
  <c r="BL153" i="7"/>
  <c r="BI153" i="7"/>
  <c r="BL99" i="7"/>
  <c r="BI99" i="7"/>
  <c r="BL189" i="7"/>
  <c r="BI189" i="7"/>
  <c r="BL122" i="7"/>
  <c r="BI122" i="7"/>
  <c r="BL146" i="7"/>
  <c r="BI146" i="7"/>
  <c r="BL65" i="7"/>
  <c r="BI65" i="7"/>
  <c r="BL45" i="7"/>
  <c r="BI45" i="7"/>
  <c r="BL61" i="7"/>
  <c r="BI61" i="7"/>
  <c r="BL64" i="7"/>
  <c r="BI64" i="7"/>
  <c r="BL43" i="7"/>
  <c r="BI43" i="7"/>
  <c r="BL165" i="7"/>
  <c r="BI165" i="7"/>
  <c r="BL7" i="7"/>
  <c r="BI7" i="7"/>
  <c r="BL62" i="7"/>
  <c r="BI62" i="7"/>
  <c r="BL125" i="7"/>
  <c r="BI125" i="7"/>
  <c r="BL145" i="7"/>
  <c r="BI145" i="7"/>
  <c r="BL23" i="7"/>
  <c r="BI23" i="7"/>
  <c r="BL70" i="7"/>
  <c r="BI70" i="7"/>
  <c r="BL89" i="7"/>
  <c r="BI89" i="7"/>
  <c r="BL27" i="7"/>
  <c r="BI27" i="7"/>
  <c r="BL47" i="7"/>
  <c r="BI47" i="7"/>
  <c r="BB22" i="7"/>
  <c r="BD22" i="7"/>
  <c r="BC22" i="7"/>
  <c r="BF22" i="7" s="1"/>
  <c r="BG22" i="7" s="1"/>
  <c r="BL93" i="7"/>
  <c r="BI93" i="7"/>
  <c r="BB111" i="7"/>
  <c r="BD111" i="7"/>
  <c r="BC111" i="7"/>
  <c r="BF111" i="7" s="1"/>
  <c r="BG111" i="7" s="1"/>
  <c r="BL133" i="7"/>
  <c r="BI133" i="7"/>
  <c r="BL4" i="7"/>
  <c r="BI4" i="7"/>
  <c r="BL80" i="7"/>
  <c r="BI80" i="7"/>
  <c r="BL79" i="7"/>
  <c r="BI79" i="7"/>
  <c r="BL187" i="7"/>
  <c r="BI187" i="7"/>
  <c r="BL76" i="7"/>
  <c r="BI76" i="7"/>
  <c r="BL92" i="7"/>
  <c r="BI92" i="7"/>
  <c r="BL120" i="7"/>
  <c r="BI120" i="7"/>
  <c r="BL37" i="7"/>
  <c r="BI37" i="7"/>
  <c r="BL150" i="7"/>
  <c r="BI150" i="7"/>
  <c r="BL121" i="7"/>
  <c r="BI121" i="7"/>
  <c r="BL157" i="7"/>
  <c r="BI157" i="7"/>
  <c r="BL82" i="7"/>
  <c r="BI82" i="7"/>
  <c r="BL66" i="7"/>
  <c r="BI66" i="7"/>
  <c r="BL91" i="7"/>
  <c r="BI91" i="7"/>
  <c r="BL17" i="7"/>
  <c r="BI17" i="7"/>
  <c r="BL67" i="7"/>
  <c r="BI67" i="7"/>
  <c r="BL112" i="7"/>
  <c r="BI112" i="7"/>
  <c r="BL130" i="7"/>
  <c r="BI130" i="7"/>
  <c r="BL6" i="7"/>
  <c r="BI6" i="7"/>
  <c r="BL14" i="7"/>
  <c r="BI14" i="7"/>
  <c r="BB194" i="7"/>
  <c r="BD194" i="7"/>
  <c r="BC194" i="7"/>
  <c r="BF194" i="7" s="1"/>
  <c r="BG194" i="7" s="1"/>
  <c r="BB191" i="7"/>
  <c r="BD191" i="7"/>
  <c r="BC191" i="7"/>
  <c r="BF191" i="7" s="1"/>
  <c r="BG191" i="7" s="1"/>
  <c r="BL77" i="7"/>
  <c r="BI77" i="7"/>
  <c r="BL54" i="7"/>
  <c r="BI54" i="7"/>
  <c r="BL139" i="7"/>
  <c r="BI139" i="7"/>
  <c r="BL88" i="7"/>
  <c r="BI88" i="7"/>
  <c r="BL176" i="7"/>
  <c r="BI176" i="7"/>
  <c r="BL172" i="7"/>
  <c r="BI172" i="7"/>
  <c r="BL20" i="7"/>
  <c r="BI20" i="7"/>
  <c r="BL31" i="7"/>
  <c r="BI31" i="7"/>
  <c r="BL183" i="7"/>
  <c r="BI183" i="7"/>
  <c r="BL181" i="7"/>
  <c r="BI181" i="7"/>
  <c r="BL123" i="7"/>
  <c r="BI123" i="7"/>
  <c r="BL155" i="7"/>
  <c r="BI155" i="7"/>
  <c r="BL49" i="7"/>
  <c r="BI49" i="7"/>
  <c r="BL5" i="7"/>
  <c r="BI5" i="7"/>
  <c r="BL178" i="7"/>
  <c r="BI178" i="7"/>
  <c r="BL75" i="7"/>
  <c r="BI75" i="7"/>
  <c r="BL149" i="7"/>
  <c r="BI149" i="7"/>
  <c r="BP107" i="7"/>
  <c r="AQ107" i="6" s="1"/>
  <c r="AY163" i="7"/>
  <c r="AV163" i="7"/>
  <c r="BN30" i="7"/>
  <c r="BO30" i="7" s="1"/>
  <c r="BM30" i="7"/>
  <c r="BN143" i="7"/>
  <c r="BO143" i="7" s="1"/>
  <c r="BM143" i="7"/>
  <c r="BN52" i="7"/>
  <c r="BO52" i="7" s="1"/>
  <c r="BM52" i="7"/>
  <c r="BJ126" i="7"/>
  <c r="BK126" i="7" s="1"/>
  <c r="BN102" i="7"/>
  <c r="BO102" i="7" s="1"/>
  <c r="BM102" i="7"/>
  <c r="BJ38" i="7"/>
  <c r="BK38" i="7" s="1"/>
  <c r="BH74" i="7"/>
  <c r="BE74" i="7"/>
  <c r="BH85" i="7"/>
  <c r="BE85" i="7"/>
  <c r="BP19" i="7"/>
  <c r="AQ19" i="6" s="1"/>
  <c r="BN148" i="7"/>
  <c r="BO148" i="7" s="1"/>
  <c r="BM148" i="7"/>
  <c r="BN197" i="7"/>
  <c r="BO197" i="7" s="1"/>
  <c r="BM197" i="7"/>
  <c r="BN29" i="7"/>
  <c r="BO29" i="7" s="1"/>
  <c r="BM29" i="7"/>
  <c r="BH139" i="7"/>
  <c r="BE139" i="7"/>
  <c r="BJ10" i="7"/>
  <c r="BK10" i="7" s="1"/>
  <c r="BH99" i="7"/>
  <c r="BE99" i="7"/>
  <c r="BH189" i="7"/>
  <c r="BE189" i="7"/>
  <c r="BH34" i="7"/>
  <c r="BE34" i="7"/>
  <c r="BL35" i="7"/>
  <c r="BI35" i="7"/>
  <c r="BH88" i="7"/>
  <c r="BE88" i="7"/>
  <c r="BJ186" i="7"/>
  <c r="BK186" i="7" s="1"/>
  <c r="BN151" i="7"/>
  <c r="BO151" i="7" s="1"/>
  <c r="BM151" i="7"/>
  <c r="BJ152" i="7"/>
  <c r="BK152" i="7" s="1"/>
  <c r="BN184" i="7"/>
  <c r="BO184" i="7" s="1"/>
  <c r="BM184" i="7"/>
  <c r="BJ193" i="7"/>
  <c r="BK193" i="7" s="1"/>
  <c r="BN84" i="7"/>
  <c r="BO84" i="7" s="1"/>
  <c r="BM84" i="7"/>
  <c r="BL115" i="7"/>
  <c r="BI115" i="7"/>
  <c r="BH158" i="7"/>
  <c r="BE158" i="7"/>
  <c r="BL87" i="7"/>
  <c r="BI87" i="7"/>
  <c r="BJ81" i="7"/>
  <c r="BK81" i="7" s="1"/>
  <c r="BL160" i="7"/>
  <c r="BI160" i="7"/>
  <c r="BH4" i="7"/>
  <c r="BE4" i="7"/>
  <c r="BL98" i="7"/>
  <c r="BI98" i="7"/>
  <c r="BL113" i="7"/>
  <c r="BI113" i="7"/>
  <c r="BL46" i="7"/>
  <c r="BI46" i="7"/>
  <c r="BJ166" i="7"/>
  <c r="BK166" i="7" s="1"/>
  <c r="BL73" i="7"/>
  <c r="BI73" i="7"/>
  <c r="BL60" i="7"/>
  <c r="BI60" i="7"/>
  <c r="BH16" i="7"/>
  <c r="BE16" i="7"/>
  <c r="BH42" i="7"/>
  <c r="BE42" i="7"/>
  <c r="BL137" i="7"/>
  <c r="BI137" i="7"/>
  <c r="BH92" i="7"/>
  <c r="BE92" i="7"/>
  <c r="BL109" i="7"/>
  <c r="BI109" i="7"/>
  <c r="BL196" i="7"/>
  <c r="BI196" i="7"/>
  <c r="BJ170" i="7"/>
  <c r="BK170" i="7" s="1"/>
  <c r="BN58" i="7"/>
  <c r="BO58" i="7" s="1"/>
  <c r="BM58" i="7"/>
  <c r="BJ39" i="7"/>
  <c r="BK39" i="7" s="1"/>
  <c r="BN51" i="7"/>
  <c r="BO51" i="7" s="1"/>
  <c r="BM51" i="7"/>
  <c r="BJ83" i="7"/>
  <c r="BK83" i="7" s="1"/>
  <c r="BN63" i="7"/>
  <c r="BO63" i="7" s="1"/>
  <c r="BM63" i="7"/>
  <c r="BJ179" i="7"/>
  <c r="BK179" i="7" s="1"/>
  <c r="BH37" i="7"/>
  <c r="BE37" i="7"/>
  <c r="BH114" i="7"/>
  <c r="BE114" i="7"/>
  <c r="BH32" i="7"/>
  <c r="BE32" i="7"/>
  <c r="BL182" i="7"/>
  <c r="BI182" i="7"/>
  <c r="BL164" i="7"/>
  <c r="BI164" i="7"/>
  <c r="BL59" i="7"/>
  <c r="BI59" i="7"/>
  <c r="BH121" i="7"/>
  <c r="BE121" i="7"/>
  <c r="BL136" i="7"/>
  <c r="BI136" i="7"/>
  <c r="BL18" i="7"/>
  <c r="BI18" i="7"/>
  <c r="BL185" i="7"/>
  <c r="BI185" i="7"/>
  <c r="BH155" i="7"/>
  <c r="BE155" i="7"/>
  <c r="BH82" i="7"/>
  <c r="BE82" i="7"/>
  <c r="BL195" i="7"/>
  <c r="BI195" i="7"/>
  <c r="BH167" i="7"/>
  <c r="BE167" i="7"/>
  <c r="BL156" i="7"/>
  <c r="BI156" i="7"/>
  <c r="BL11" i="7"/>
  <c r="BI11" i="7"/>
  <c r="BL199" i="7"/>
  <c r="BI199" i="7"/>
  <c r="BH70" i="7"/>
  <c r="BE70" i="7"/>
  <c r="BN69" i="7"/>
  <c r="BO69" i="7" s="1"/>
  <c r="BM69" i="7"/>
  <c r="BJ72" i="7"/>
  <c r="BK72" i="7" s="1"/>
  <c r="BN53" i="7"/>
  <c r="BO53" i="7" s="1"/>
  <c r="BM53" i="7"/>
  <c r="BJ128" i="7"/>
  <c r="BK128" i="7" s="1"/>
  <c r="BN57" i="7"/>
  <c r="BO57" i="7" s="1"/>
  <c r="BM57" i="7"/>
  <c r="BJ162" i="7"/>
  <c r="BK162" i="7" s="1"/>
  <c r="BN15" i="7"/>
  <c r="BO15" i="7" s="1"/>
  <c r="BM15" i="7"/>
  <c r="BL140" i="7"/>
  <c r="BI140" i="7"/>
  <c r="BH132" i="7"/>
  <c r="BE132" i="7"/>
  <c r="BL200" i="7"/>
  <c r="BI200" i="7"/>
  <c r="BL131" i="7"/>
  <c r="BI131" i="7"/>
  <c r="BH55" i="7"/>
  <c r="BE55" i="7"/>
  <c r="BL173" i="7"/>
  <c r="BI173" i="7"/>
  <c r="BH67" i="7"/>
  <c r="BE67" i="7"/>
  <c r="BN50" i="7"/>
  <c r="BO50" i="7" s="1"/>
  <c r="BM50" i="7"/>
  <c r="BN124" i="7"/>
  <c r="BO124" i="7" s="1"/>
  <c r="BM124" i="7"/>
  <c r="BH174" i="7"/>
  <c r="BE174" i="7"/>
  <c r="BL127" i="7"/>
  <c r="BI127" i="7"/>
  <c r="BH78" i="7"/>
  <c r="BE78" i="7"/>
  <c r="BL106" i="7"/>
  <c r="BI106" i="7"/>
  <c r="BL48" i="7"/>
  <c r="BI48" i="7"/>
  <c r="BL147" i="7"/>
  <c r="BI147" i="7"/>
  <c r="BH190" i="7"/>
  <c r="BE190" i="7"/>
  <c r="BJ142" i="7"/>
  <c r="BK142" i="7" s="1"/>
  <c r="BH178" i="7"/>
  <c r="BE178" i="7"/>
  <c r="BH12" i="7"/>
  <c r="BE12" i="7"/>
  <c r="BL86" i="7"/>
  <c r="BI86" i="7"/>
  <c r="BH14" i="7"/>
  <c r="BE14" i="7"/>
  <c r="AY159" i="7"/>
  <c r="AV159" i="7"/>
  <c r="AY129" i="7"/>
  <c r="AV129" i="7"/>
  <c r="BH149" i="7"/>
  <c r="BE149" i="7"/>
  <c r="AY171" i="7"/>
  <c r="AV171" i="7"/>
  <c r="BN117" i="7"/>
  <c r="BO117" i="7" s="1"/>
  <c r="BM117" i="7"/>
  <c r="BJ168" i="7"/>
  <c r="BK168" i="7" s="1"/>
  <c r="BJ44" i="7"/>
  <c r="BK44" i="7" s="1"/>
  <c r="BN126" i="7"/>
  <c r="BO126" i="7" s="1"/>
  <c r="BM126" i="7"/>
  <c r="BJ104" i="7"/>
  <c r="BK104" i="7" s="1"/>
  <c r="BN169" i="7"/>
  <c r="BO169" i="7" s="1"/>
  <c r="BM169" i="7"/>
  <c r="BN38" i="7"/>
  <c r="BO38" i="7" s="1"/>
  <c r="BM38" i="7"/>
  <c r="BN177" i="7"/>
  <c r="BO177" i="7" s="1"/>
  <c r="BM177" i="7"/>
  <c r="AY3" i="7"/>
  <c r="AV3" i="7"/>
  <c r="BH9" i="7"/>
  <c r="BE9" i="7"/>
  <c r="BL74" i="7"/>
  <c r="BI74" i="7"/>
  <c r="BL138" i="7"/>
  <c r="BI138" i="7"/>
  <c r="BL85" i="7"/>
  <c r="BI85" i="7"/>
  <c r="BH153" i="7"/>
  <c r="BE153" i="7"/>
  <c r="BJ154" i="7"/>
  <c r="BK154" i="7" s="1"/>
  <c r="BL13" i="7"/>
  <c r="BI13" i="7"/>
  <c r="BN10" i="7"/>
  <c r="BO10" i="7" s="1"/>
  <c r="BM10" i="7"/>
  <c r="BL34" i="7"/>
  <c r="BI34" i="7"/>
  <c r="BJ180" i="7"/>
  <c r="BK180" i="7" s="1"/>
  <c r="BN186" i="7"/>
  <c r="BO186" i="7" s="1"/>
  <c r="BM186" i="7"/>
  <c r="BJ24" i="7"/>
  <c r="BK24" i="7" s="1"/>
  <c r="BN152" i="7"/>
  <c r="BO152" i="7" s="1"/>
  <c r="BM152" i="7"/>
  <c r="BJ25" i="7"/>
  <c r="BK25" i="7" s="1"/>
  <c r="BN193" i="7"/>
  <c r="BO193" i="7" s="1"/>
  <c r="BM193" i="7"/>
  <c r="BH133" i="7"/>
  <c r="BE133" i="7"/>
  <c r="BL158" i="7"/>
  <c r="BI158" i="7"/>
  <c r="BH122" i="7"/>
  <c r="BE122" i="7"/>
  <c r="BN81" i="7"/>
  <c r="BO81" i="7" s="1"/>
  <c r="BM81" i="7"/>
  <c r="BN166" i="7"/>
  <c r="BO166" i="7" s="1"/>
  <c r="BM166" i="7"/>
  <c r="BH65" i="7"/>
  <c r="BE65" i="7"/>
  <c r="BH80" i="7"/>
  <c r="BE80" i="7"/>
  <c r="BH79" i="7"/>
  <c r="BE79" i="7"/>
  <c r="BL16" i="7"/>
  <c r="BI16" i="7"/>
  <c r="BH45" i="7"/>
  <c r="BE45" i="7"/>
  <c r="BL42" i="7"/>
  <c r="BI42" i="7"/>
  <c r="BH187" i="7"/>
  <c r="BE187" i="7"/>
  <c r="BH137" i="7"/>
  <c r="BE137" i="7"/>
  <c r="BJ41" i="7"/>
  <c r="BK41" i="7" s="1"/>
  <c r="BH109" i="7"/>
  <c r="BE109" i="7"/>
  <c r="BH120" i="7"/>
  <c r="BE120" i="7"/>
  <c r="BH196" i="7"/>
  <c r="BE196" i="7"/>
  <c r="BH31" i="7"/>
  <c r="BE31" i="7"/>
  <c r="BJ8" i="7"/>
  <c r="BK8" i="7" s="1"/>
  <c r="BN170" i="7"/>
  <c r="BO170" i="7" s="1"/>
  <c r="BM170" i="7"/>
  <c r="BJ40" i="7"/>
  <c r="BK40" i="7" s="1"/>
  <c r="BN39" i="7"/>
  <c r="BO39" i="7" s="1"/>
  <c r="BM39" i="7"/>
  <c r="BJ103" i="7"/>
  <c r="BK103" i="7" s="1"/>
  <c r="BN83" i="7"/>
  <c r="BO83" i="7" s="1"/>
  <c r="BM83" i="7"/>
  <c r="BJ97" i="7"/>
  <c r="BK97" i="7" s="1"/>
  <c r="BN179" i="7"/>
  <c r="BO179" i="7" s="1"/>
  <c r="BM179" i="7"/>
  <c r="BL114" i="7"/>
  <c r="BI114" i="7"/>
  <c r="BH183" i="7"/>
  <c r="BE183" i="7"/>
  <c r="BH150" i="7"/>
  <c r="BE150" i="7"/>
  <c r="BL32" i="7"/>
  <c r="BI32" i="7"/>
  <c r="BJ116" i="7"/>
  <c r="BK116" i="7" s="1"/>
  <c r="BH165" i="7"/>
  <c r="BE165" i="7"/>
  <c r="BH136" i="7"/>
  <c r="BE136" i="7"/>
  <c r="BH185" i="7"/>
  <c r="BE185" i="7"/>
  <c r="BH123" i="7"/>
  <c r="BE123" i="7"/>
  <c r="BH157" i="7"/>
  <c r="BE157" i="7"/>
  <c r="BH62" i="7"/>
  <c r="BE62" i="7"/>
  <c r="BH66" i="7"/>
  <c r="BE66" i="7"/>
  <c r="BH145" i="7"/>
  <c r="BE145" i="7"/>
  <c r="BH199" i="7"/>
  <c r="BE199" i="7"/>
  <c r="BJ68" i="7"/>
  <c r="BK68" i="7" s="1"/>
  <c r="BN72" i="7"/>
  <c r="BO72" i="7" s="1"/>
  <c r="BM72" i="7"/>
  <c r="BJ71" i="7"/>
  <c r="BK71" i="7" s="1"/>
  <c r="BN128" i="7"/>
  <c r="BO128" i="7" s="1"/>
  <c r="BM128" i="7"/>
  <c r="BJ100" i="7"/>
  <c r="BK100" i="7" s="1"/>
  <c r="BN162" i="7"/>
  <c r="BO162" i="7" s="1"/>
  <c r="BM162" i="7"/>
  <c r="BJ119" i="7"/>
  <c r="BK119" i="7" s="1"/>
  <c r="BH91" i="7"/>
  <c r="BE91" i="7"/>
  <c r="BL132" i="7"/>
  <c r="BI132" i="7"/>
  <c r="BL55" i="7"/>
  <c r="BI55" i="7"/>
  <c r="BH17" i="7"/>
  <c r="BE17" i="7"/>
  <c r="BL174" i="7"/>
  <c r="BI174" i="7"/>
  <c r="BH130" i="7"/>
  <c r="BE130" i="7"/>
  <c r="BH127" i="7"/>
  <c r="BE127" i="7"/>
  <c r="BL78" i="7"/>
  <c r="BI78" i="7"/>
  <c r="BH47" i="7"/>
  <c r="BE47" i="7"/>
  <c r="BH48" i="7"/>
  <c r="BE48" i="7"/>
  <c r="BL190" i="7"/>
  <c r="BI190" i="7"/>
  <c r="BJ192" i="7"/>
  <c r="BK192" i="7" s="1"/>
  <c r="BN142" i="7"/>
  <c r="BO142" i="7" s="1"/>
  <c r="BM142" i="7"/>
  <c r="BL12" i="7"/>
  <c r="BI12" i="7"/>
  <c r="BH86" i="7"/>
  <c r="BE86" i="7"/>
  <c r="BH21" i="7"/>
  <c r="BE21" i="7"/>
  <c r="BH75" i="7"/>
  <c r="BE75" i="7"/>
  <c r="BH198" i="7"/>
  <c r="BE198" i="7"/>
  <c r="BH77" i="7"/>
  <c r="BE77" i="7"/>
  <c r="BH93" i="7"/>
  <c r="BE93" i="7"/>
  <c r="AY141" i="7"/>
  <c r="AV141" i="7"/>
  <c r="BJ30" i="7"/>
  <c r="BK30" i="7" s="1"/>
  <c r="BN168" i="7"/>
  <c r="BO168" i="7" s="1"/>
  <c r="BM168" i="7"/>
  <c r="BN101" i="7"/>
  <c r="BO101" i="7" s="1"/>
  <c r="BM101" i="7"/>
  <c r="BN26" i="7"/>
  <c r="BO26" i="7" s="1"/>
  <c r="BM26" i="7"/>
  <c r="BN44" i="7"/>
  <c r="BO44" i="7" s="1"/>
  <c r="BM44" i="7"/>
  <c r="BJ52" i="7"/>
  <c r="BK52" i="7" s="1"/>
  <c r="BN104" i="7"/>
  <c r="BO104" i="7" s="1"/>
  <c r="BM104" i="7"/>
  <c r="BJ102" i="7"/>
  <c r="BK102" i="7" s="1"/>
  <c r="BN110" i="7"/>
  <c r="BO110" i="7" s="1"/>
  <c r="BM110" i="7"/>
  <c r="BN28" i="7"/>
  <c r="BO28" i="7" s="1"/>
  <c r="BM28" i="7"/>
  <c r="BB118" i="7"/>
  <c r="BD118" i="7"/>
  <c r="BC118" i="7"/>
  <c r="BF118" i="7" s="1"/>
  <c r="BG118" i="7" s="1"/>
  <c r="BH138" i="7"/>
  <c r="BE138" i="7"/>
  <c r="BH54" i="7"/>
  <c r="BE54" i="7"/>
  <c r="BB36" i="7"/>
  <c r="BD36" i="7"/>
  <c r="BC36" i="7"/>
  <c r="BF36" i="7" s="1"/>
  <c r="BG36" i="7" s="1"/>
  <c r="BJ148" i="7"/>
  <c r="BK148" i="7" s="1"/>
  <c r="BN154" i="7"/>
  <c r="BO154" i="7" s="1"/>
  <c r="BM154" i="7"/>
  <c r="BP144" i="7"/>
  <c r="AQ144" i="6" s="1"/>
  <c r="BJ197" i="7"/>
  <c r="BK197" i="7" s="1"/>
  <c r="BJ29" i="7"/>
  <c r="BK29" i="7" s="1"/>
  <c r="BP175" i="7"/>
  <c r="AQ175" i="6" s="1"/>
  <c r="BH13" i="7"/>
  <c r="BE13" i="7"/>
  <c r="BH35" i="7"/>
  <c r="BE35" i="7"/>
  <c r="BN180" i="7"/>
  <c r="BO180" i="7" s="1"/>
  <c r="BM180" i="7"/>
  <c r="BJ151" i="7"/>
  <c r="BK151" i="7" s="1"/>
  <c r="BN24" i="7"/>
  <c r="BO24" i="7" s="1"/>
  <c r="BM24" i="7"/>
  <c r="BJ184" i="7"/>
  <c r="BK184" i="7" s="1"/>
  <c r="BN25" i="7"/>
  <c r="BO25" i="7" s="1"/>
  <c r="BM25" i="7"/>
  <c r="BJ84" i="7"/>
  <c r="BK84" i="7" s="1"/>
  <c r="BH115" i="7"/>
  <c r="BE115" i="7"/>
  <c r="BH87" i="7"/>
  <c r="BE87" i="7"/>
  <c r="BH160" i="7"/>
  <c r="BE160" i="7"/>
  <c r="BH98" i="7"/>
  <c r="BE98" i="7"/>
  <c r="BH113" i="7"/>
  <c r="BE113" i="7"/>
  <c r="BH176" i="7"/>
  <c r="BE176" i="7"/>
  <c r="BH146" i="7"/>
  <c r="BE146" i="7"/>
  <c r="BH46" i="7"/>
  <c r="BE46" i="7"/>
  <c r="BH73" i="7"/>
  <c r="BE73" i="7"/>
  <c r="BH60" i="7"/>
  <c r="BE60" i="7"/>
  <c r="BH172" i="7"/>
  <c r="BE172" i="7"/>
  <c r="BH20" i="7"/>
  <c r="BE20" i="7"/>
  <c r="BH61" i="7"/>
  <c r="BE61" i="7"/>
  <c r="BH76" i="7"/>
  <c r="BE76" i="7"/>
  <c r="BN41" i="7"/>
  <c r="BO41" i="7" s="1"/>
  <c r="BM41" i="7"/>
  <c r="BH64" i="7"/>
  <c r="BE64" i="7"/>
  <c r="BH43" i="7"/>
  <c r="BE43" i="7"/>
  <c r="BN8" i="7"/>
  <c r="BO8" i="7" s="1"/>
  <c r="BM8" i="7"/>
  <c r="BJ58" i="7"/>
  <c r="BK58" i="7" s="1"/>
  <c r="BN40" i="7"/>
  <c r="BO40" i="7" s="1"/>
  <c r="BM40" i="7"/>
  <c r="BJ51" i="7"/>
  <c r="BK51" i="7" s="1"/>
  <c r="BN103" i="7"/>
  <c r="BO103" i="7" s="1"/>
  <c r="BM103" i="7"/>
  <c r="BJ63" i="7"/>
  <c r="BK63" i="7" s="1"/>
  <c r="BN97" i="7"/>
  <c r="BO97" i="7" s="1"/>
  <c r="BM97" i="7"/>
  <c r="BN116" i="7"/>
  <c r="BO116" i="7" s="1"/>
  <c r="BM116" i="7"/>
  <c r="BH182" i="7"/>
  <c r="BE182" i="7"/>
  <c r="BH164" i="7"/>
  <c r="BE164" i="7"/>
  <c r="BH59" i="7"/>
  <c r="BE59" i="7"/>
  <c r="BH181" i="7"/>
  <c r="BE181" i="7"/>
  <c r="BH7" i="7"/>
  <c r="BE7" i="7"/>
  <c r="BH18" i="7"/>
  <c r="BE18" i="7"/>
  <c r="BH49" i="7"/>
  <c r="BE49" i="7"/>
  <c r="BH195" i="7"/>
  <c r="BE195" i="7"/>
  <c r="BL167" i="7"/>
  <c r="BI167" i="7"/>
  <c r="BH125" i="7"/>
  <c r="BE125" i="7"/>
  <c r="BH156" i="7"/>
  <c r="BE156" i="7"/>
  <c r="BH11" i="7"/>
  <c r="BE11" i="7"/>
  <c r="BH23" i="7"/>
  <c r="BE23" i="7"/>
  <c r="BJ69" i="7"/>
  <c r="BK69" i="7" s="1"/>
  <c r="BN68" i="7"/>
  <c r="BO68" i="7" s="1"/>
  <c r="BM68" i="7"/>
  <c r="BJ53" i="7"/>
  <c r="BK53" i="7" s="1"/>
  <c r="BN71" i="7"/>
  <c r="BO71" i="7" s="1"/>
  <c r="BM71" i="7"/>
  <c r="BJ57" i="7"/>
  <c r="BK57" i="7" s="1"/>
  <c r="BN100" i="7"/>
  <c r="BO100" i="7" s="1"/>
  <c r="BM100" i="7"/>
  <c r="BJ15" i="7"/>
  <c r="BK15" i="7" s="1"/>
  <c r="BN119" i="7"/>
  <c r="BO119" i="7" s="1"/>
  <c r="BM119" i="7"/>
  <c r="BH5" i="7"/>
  <c r="BE5" i="7"/>
  <c r="BH140" i="7"/>
  <c r="BE140" i="7"/>
  <c r="BH200" i="7"/>
  <c r="BE200" i="7"/>
  <c r="BH131" i="7"/>
  <c r="BE131" i="7"/>
  <c r="BH173" i="7"/>
  <c r="BE173" i="7"/>
  <c r="BJ50" i="7"/>
  <c r="BK50" i="7" s="1"/>
  <c r="BH112" i="7"/>
  <c r="BE112" i="7"/>
  <c r="BJ124" i="7"/>
  <c r="BK124" i="7" s="1"/>
  <c r="BH89" i="7"/>
  <c r="BE89" i="7"/>
  <c r="BH27" i="7"/>
  <c r="BE27" i="7"/>
  <c r="BH6" i="7"/>
  <c r="BE6" i="7"/>
  <c r="BH106" i="7"/>
  <c r="BE106" i="7"/>
  <c r="BH147" i="7"/>
  <c r="BE147" i="7"/>
  <c r="BN192" i="7"/>
  <c r="BO192" i="7" s="1"/>
  <c r="BM192" i="7"/>
  <c r="BD238" i="7" l="1"/>
  <c r="BC202" i="7"/>
  <c r="BF202" i="7" s="1"/>
  <c r="BG202" i="7" s="1"/>
  <c r="BD202" i="7"/>
  <c r="BJ132" i="7"/>
  <c r="BK132" i="7" s="1"/>
  <c r="BJ32" i="7"/>
  <c r="BK32" i="7" s="1"/>
  <c r="BJ42" i="7"/>
  <c r="BK42" i="7" s="1"/>
  <c r="BJ74" i="7"/>
  <c r="BK74" i="7" s="1"/>
  <c r="BJ190" i="7"/>
  <c r="BK190" i="7" s="1"/>
  <c r="BJ78" i="7"/>
  <c r="BK78" i="7" s="1"/>
  <c r="BJ114" i="7"/>
  <c r="BK114" i="7" s="1"/>
  <c r="BJ158" i="7"/>
  <c r="BK158" i="7" s="1"/>
  <c r="BJ174" i="7"/>
  <c r="BK174" i="7" s="1"/>
  <c r="BJ167" i="7"/>
  <c r="BK167" i="7" s="1"/>
  <c r="BD280" i="7"/>
  <c r="BP116" i="7"/>
  <c r="AQ116" i="6" s="1"/>
  <c r="BP25" i="7"/>
  <c r="AQ25" i="6" s="1"/>
  <c r="BP24" i="7"/>
  <c r="AQ24" i="6" s="1"/>
  <c r="BP180" i="7"/>
  <c r="AQ180" i="6" s="1"/>
  <c r="BJ12" i="7"/>
  <c r="BK12" i="7" s="1"/>
  <c r="BJ55" i="7"/>
  <c r="BK55" i="7" s="1"/>
  <c r="BJ16" i="7"/>
  <c r="BK16" i="7" s="1"/>
  <c r="BJ34" i="7"/>
  <c r="BK34" i="7" s="1"/>
  <c r="BJ85" i="7"/>
  <c r="BK85" i="7" s="1"/>
  <c r="BP26" i="7"/>
  <c r="AQ26" i="6" s="1"/>
  <c r="BP193" i="7"/>
  <c r="AQ193" i="6" s="1"/>
  <c r="BP152" i="7"/>
  <c r="AQ152" i="6" s="1"/>
  <c r="BP186" i="7"/>
  <c r="AQ186" i="6" s="1"/>
  <c r="BP38" i="7"/>
  <c r="AQ38" i="6" s="1"/>
  <c r="BP117" i="7"/>
  <c r="AQ117" i="6" s="1"/>
  <c r="BA129" i="7"/>
  <c r="BP124" i="7"/>
  <c r="AQ124" i="6" s="1"/>
  <c r="BP15" i="7"/>
  <c r="AQ15" i="6" s="1"/>
  <c r="BP57" i="7"/>
  <c r="AQ57" i="6" s="1"/>
  <c r="BP53" i="7"/>
  <c r="AQ53" i="6" s="1"/>
  <c r="BP69" i="7"/>
  <c r="AQ69" i="6" s="1"/>
  <c r="BP63" i="7"/>
  <c r="AQ63" i="6" s="1"/>
  <c r="BP51" i="7"/>
  <c r="AQ51" i="6" s="1"/>
  <c r="BP58" i="7"/>
  <c r="AQ58" i="6" s="1"/>
  <c r="BP148" i="7"/>
  <c r="AQ148" i="6" s="1"/>
  <c r="BP30" i="7"/>
  <c r="AQ30" i="6" s="1"/>
  <c r="BC323" i="7"/>
  <c r="BF323" i="7" s="1"/>
  <c r="BG323" i="7" s="1"/>
  <c r="BB323" i="7"/>
  <c r="BA315" i="7"/>
  <c r="BA307" i="7"/>
  <c r="BC307" i="7" s="1"/>
  <c r="BF307" i="7" s="1"/>
  <c r="BG307" i="7" s="1"/>
  <c r="BA342" i="7"/>
  <c r="BA285" i="7"/>
  <c r="BA305" i="7"/>
  <c r="BC305" i="7" s="1"/>
  <c r="BF305" i="7" s="1"/>
  <c r="BG305" i="7" s="1"/>
  <c r="BA256" i="7"/>
  <c r="BA296" i="7"/>
  <c r="BA213" i="7"/>
  <c r="BA340" i="7"/>
  <c r="BB340" i="7" s="1"/>
  <c r="BA330" i="7"/>
  <c r="BA288" i="7"/>
  <c r="BA261" i="7"/>
  <c r="BB261" i="7" s="1"/>
  <c r="BA304" i="7"/>
  <c r="BA262" i="7"/>
  <c r="BC262" i="7" s="1"/>
  <c r="BF262" i="7" s="1"/>
  <c r="BG262" i="7" s="1"/>
  <c r="BA294" i="7"/>
  <c r="BA226" i="7"/>
  <c r="BA354" i="7"/>
  <c r="BA317" i="7"/>
  <c r="BB317" i="7" s="1"/>
  <c r="BA260" i="7"/>
  <c r="BA270" i="7"/>
  <c r="BC270" i="7" s="1"/>
  <c r="BF270" i="7" s="1"/>
  <c r="BG270" i="7" s="1"/>
  <c r="BA292" i="7"/>
  <c r="BB292" i="7" s="1"/>
  <c r="BA251" i="7"/>
  <c r="BA351" i="7"/>
  <c r="BA240" i="7"/>
  <c r="BB240" i="7" s="1"/>
  <c r="BA207" i="7"/>
  <c r="BA347" i="7"/>
  <c r="BC347" i="7" s="1"/>
  <c r="BF347" i="7" s="1"/>
  <c r="BG347" i="7" s="1"/>
  <c r="BA215" i="7"/>
  <c r="BD215" i="7" s="1"/>
  <c r="BA211" i="7"/>
  <c r="BP552" i="7"/>
  <c r="AQ552" i="6" s="1"/>
  <c r="BA249" i="7"/>
  <c r="BB249" i="7" s="1"/>
  <c r="BA206" i="7"/>
  <c r="BA229" i="7"/>
  <c r="BB229" i="7" s="1"/>
  <c r="BA332" i="7"/>
  <c r="BB332" i="7" s="1"/>
  <c r="BA259" i="7"/>
  <c r="BA334" i="7"/>
  <c r="BA356" i="7"/>
  <c r="BB356" i="7" s="1"/>
  <c r="BA269" i="7"/>
  <c r="BA254" i="7"/>
  <c r="BA243" i="7"/>
  <c r="BB243" i="7" s="1"/>
  <c r="BA231" i="7"/>
  <c r="BA311" i="7"/>
  <c r="BB311" i="7" s="1"/>
  <c r="BA223" i="7"/>
  <c r="BC223" i="7" s="1"/>
  <c r="BF223" i="7" s="1"/>
  <c r="BG223" i="7" s="1"/>
  <c r="BA357" i="7"/>
  <c r="BA303" i="7"/>
  <c r="BA324" i="7"/>
  <c r="BB324" i="7" s="1"/>
  <c r="BA276" i="7"/>
  <c r="BA220" i="7"/>
  <c r="BA341" i="7"/>
  <c r="BB341" i="7" s="1"/>
  <c r="BA224" i="7"/>
  <c r="BA343" i="7"/>
  <c r="BA214" i="7"/>
  <c r="BB214" i="7" s="1"/>
  <c r="BA301" i="7"/>
  <c r="BA216" i="7"/>
  <c r="BB216" i="7" s="1"/>
  <c r="BA278" i="7"/>
  <c r="BB278" i="7" s="1"/>
  <c r="BA239" i="7"/>
  <c r="BA203" i="7"/>
  <c r="BA319" i="7"/>
  <c r="BB319" i="7" s="1"/>
  <c r="BA358" i="7"/>
  <c r="BA350" i="7"/>
  <c r="BA258" i="7"/>
  <c r="BB258" i="7" s="1"/>
  <c r="BA210" i="7"/>
  <c r="BA275" i="7"/>
  <c r="BB275" i="7" s="1"/>
  <c r="BA328" i="7"/>
  <c r="BB328" i="7" s="1"/>
  <c r="BA272" i="7"/>
  <c r="BA279" i="7"/>
  <c r="BB307" i="7"/>
  <c r="BD307" i="7"/>
  <c r="BB305" i="7"/>
  <c r="BD305" i="7"/>
  <c r="BB330" i="7"/>
  <c r="BC330" i="7"/>
  <c r="BF330" i="7" s="1"/>
  <c r="BG330" i="7" s="1"/>
  <c r="BD330" i="7"/>
  <c r="BB262" i="7"/>
  <c r="BD262" i="7"/>
  <c r="BB270" i="7"/>
  <c r="BD270" i="7"/>
  <c r="BD347" i="7"/>
  <c r="BB215" i="7"/>
  <c r="BD229" i="7"/>
  <c r="BB269" i="7"/>
  <c r="BD269" i="7"/>
  <c r="BC269" i="7"/>
  <c r="BF269" i="7" s="1"/>
  <c r="BG269" i="7" s="1"/>
  <c r="BC311" i="7"/>
  <c r="BF311" i="7" s="1"/>
  <c r="BG311" i="7" s="1"/>
  <c r="BB223" i="7"/>
  <c r="BB357" i="7"/>
  <c r="BC357" i="7"/>
  <c r="BF357" i="7" s="1"/>
  <c r="BG357" i="7" s="1"/>
  <c r="BD357" i="7"/>
  <c r="BB276" i="7"/>
  <c r="BC276" i="7"/>
  <c r="BF276" i="7" s="1"/>
  <c r="BG276" i="7" s="1"/>
  <c r="BD276" i="7"/>
  <c r="BB224" i="7"/>
  <c r="BD224" i="7"/>
  <c r="BC224" i="7"/>
  <c r="BF224" i="7" s="1"/>
  <c r="BG224" i="7" s="1"/>
  <c r="BB301" i="7"/>
  <c r="BC301" i="7"/>
  <c r="BF301" i="7" s="1"/>
  <c r="BG301" i="7" s="1"/>
  <c r="BD301" i="7"/>
  <c r="BD216" i="7"/>
  <c r="BD278" i="7"/>
  <c r="BB358" i="7"/>
  <c r="BC358" i="7"/>
  <c r="BF358" i="7" s="1"/>
  <c r="BG358" i="7" s="1"/>
  <c r="BD358" i="7"/>
  <c r="BD258" i="7"/>
  <c r="BC275" i="7"/>
  <c r="BF275" i="7" s="1"/>
  <c r="BG275" i="7" s="1"/>
  <c r="BI202" i="7"/>
  <c r="BL202" i="7"/>
  <c r="BI298" i="7"/>
  <c r="BL298" i="7"/>
  <c r="BB315" i="7"/>
  <c r="BC315" i="7"/>
  <c r="BF315" i="7" s="1"/>
  <c r="BG315" i="7" s="1"/>
  <c r="BD315" i="7"/>
  <c r="BB285" i="7"/>
  <c r="BC285" i="7"/>
  <c r="BF285" i="7" s="1"/>
  <c r="BG285" i="7" s="1"/>
  <c r="BD285" i="7"/>
  <c r="BB296" i="7"/>
  <c r="BD296" i="7"/>
  <c r="BC296" i="7"/>
  <c r="BF296" i="7" s="1"/>
  <c r="BG296" i="7" s="1"/>
  <c r="BD340" i="7"/>
  <c r="BD261" i="7"/>
  <c r="BB304" i="7"/>
  <c r="BC304" i="7"/>
  <c r="BF304" i="7" s="1"/>
  <c r="BG304" i="7" s="1"/>
  <c r="BD304" i="7"/>
  <c r="BD317" i="7"/>
  <c r="BB260" i="7"/>
  <c r="BC260" i="7"/>
  <c r="BF260" i="7" s="1"/>
  <c r="BG260" i="7" s="1"/>
  <c r="BD260" i="7"/>
  <c r="BC240" i="7"/>
  <c r="BF240" i="7" s="1"/>
  <c r="BG240" i="7" s="1"/>
  <c r="BB207" i="7"/>
  <c r="BC207" i="7"/>
  <c r="BF207" i="7" s="1"/>
  <c r="BG207" i="7" s="1"/>
  <c r="BD207" i="7"/>
  <c r="BB211" i="7"/>
  <c r="BC211" i="7"/>
  <c r="BF211" i="7" s="1"/>
  <c r="BG211" i="7" s="1"/>
  <c r="BD211" i="7"/>
  <c r="BB206" i="7"/>
  <c r="BD206" i="7"/>
  <c r="BC206" i="7"/>
  <c r="BF206" i="7" s="1"/>
  <c r="BG206" i="7" s="1"/>
  <c r="BB259" i="7"/>
  <c r="BC259" i="7"/>
  <c r="BF259" i="7" s="1"/>
  <c r="BG259" i="7" s="1"/>
  <c r="BD259" i="7"/>
  <c r="BB334" i="7"/>
  <c r="BC334" i="7"/>
  <c r="BF334" i="7" s="1"/>
  <c r="BG334" i="7" s="1"/>
  <c r="BD334" i="7"/>
  <c r="BC356" i="7"/>
  <c r="BF356" i="7" s="1"/>
  <c r="BG356" i="7" s="1"/>
  <c r="BD356" i="7"/>
  <c r="BB231" i="7"/>
  <c r="BD231" i="7"/>
  <c r="BC231" i="7"/>
  <c r="BF231" i="7" s="1"/>
  <c r="BG231" i="7" s="1"/>
  <c r="BD324" i="7"/>
  <c r="BC324" i="7"/>
  <c r="BF324" i="7" s="1"/>
  <c r="BG324" i="7" s="1"/>
  <c r="BC341" i="7"/>
  <c r="BF341" i="7" s="1"/>
  <c r="BG341" i="7" s="1"/>
  <c r="BD341" i="7"/>
  <c r="BC214" i="7"/>
  <c r="BF214" i="7" s="1"/>
  <c r="BG214" i="7" s="1"/>
  <c r="BD214" i="7"/>
  <c r="BB203" i="7"/>
  <c r="BC203" i="7"/>
  <c r="BF203" i="7" s="1"/>
  <c r="BG203" i="7" s="1"/>
  <c r="BD203" i="7"/>
  <c r="BC319" i="7"/>
  <c r="BF319" i="7" s="1"/>
  <c r="BG319" i="7" s="1"/>
  <c r="BD319" i="7"/>
  <c r="BB350" i="7"/>
  <c r="BC350" i="7"/>
  <c r="BF350" i="7" s="1"/>
  <c r="BG350" i="7" s="1"/>
  <c r="BD350" i="7"/>
  <c r="BB272" i="7"/>
  <c r="BC272" i="7"/>
  <c r="BF272" i="7" s="1"/>
  <c r="BG272" i="7" s="1"/>
  <c r="BD272" i="7"/>
  <c r="BI312" i="7"/>
  <c r="BL312" i="7"/>
  <c r="BI359" i="7"/>
  <c r="BL359" i="7"/>
  <c r="BI323" i="7"/>
  <c r="BL323" i="7"/>
  <c r="BB342" i="7"/>
  <c r="BD342" i="7"/>
  <c r="BC342" i="7"/>
  <c r="BF342" i="7" s="1"/>
  <c r="BG342" i="7" s="1"/>
  <c r="BB256" i="7"/>
  <c r="BC256" i="7"/>
  <c r="BF256" i="7" s="1"/>
  <c r="BG256" i="7" s="1"/>
  <c r="BD256" i="7"/>
  <c r="BB213" i="7"/>
  <c r="BD213" i="7"/>
  <c r="BC213" i="7"/>
  <c r="BF213" i="7" s="1"/>
  <c r="BG213" i="7" s="1"/>
  <c r="BB288" i="7"/>
  <c r="BC288" i="7"/>
  <c r="BF288" i="7" s="1"/>
  <c r="BG288" i="7" s="1"/>
  <c r="BD288" i="7"/>
  <c r="BB294" i="7"/>
  <c r="BC294" i="7"/>
  <c r="BF294" i="7" s="1"/>
  <c r="BG294" i="7" s="1"/>
  <c r="BD294" i="7"/>
  <c r="BB226" i="7"/>
  <c r="BC226" i="7"/>
  <c r="BF226" i="7" s="1"/>
  <c r="BG226" i="7" s="1"/>
  <c r="BD226" i="7"/>
  <c r="BB354" i="7"/>
  <c r="BC354" i="7"/>
  <c r="BF354" i="7" s="1"/>
  <c r="BG354" i="7" s="1"/>
  <c r="BD354" i="7"/>
  <c r="BC292" i="7"/>
  <c r="BF292" i="7" s="1"/>
  <c r="BG292" i="7" s="1"/>
  <c r="BD292" i="7"/>
  <c r="BB251" i="7"/>
  <c r="BC251" i="7"/>
  <c r="BF251" i="7" s="1"/>
  <c r="BG251" i="7" s="1"/>
  <c r="BD251" i="7"/>
  <c r="BB351" i="7"/>
  <c r="BC351" i="7"/>
  <c r="BF351" i="7" s="1"/>
  <c r="BG351" i="7" s="1"/>
  <c r="BD351" i="7"/>
  <c r="BC249" i="7"/>
  <c r="BF249" i="7" s="1"/>
  <c r="BG249" i="7" s="1"/>
  <c r="BD249" i="7"/>
  <c r="BC332" i="7"/>
  <c r="BF332" i="7" s="1"/>
  <c r="BG332" i="7" s="1"/>
  <c r="BD332" i="7"/>
  <c r="BB254" i="7"/>
  <c r="BC254" i="7"/>
  <c r="BF254" i="7" s="1"/>
  <c r="BG254" i="7" s="1"/>
  <c r="BD254" i="7"/>
  <c r="BC243" i="7"/>
  <c r="BF243" i="7" s="1"/>
  <c r="BG243" i="7" s="1"/>
  <c r="BD243" i="7"/>
  <c r="BB303" i="7"/>
  <c r="BC303" i="7"/>
  <c r="BF303" i="7" s="1"/>
  <c r="BG303" i="7" s="1"/>
  <c r="BD303" i="7"/>
  <c r="BB220" i="7"/>
  <c r="BC220" i="7"/>
  <c r="BF220" i="7" s="1"/>
  <c r="BG220" i="7" s="1"/>
  <c r="BD220" i="7"/>
  <c r="BB343" i="7"/>
  <c r="BC343" i="7"/>
  <c r="BF343" i="7" s="1"/>
  <c r="BG343" i="7" s="1"/>
  <c r="BD343" i="7"/>
  <c r="BB239" i="7"/>
  <c r="BC239" i="7"/>
  <c r="BF239" i="7" s="1"/>
  <c r="BG239" i="7" s="1"/>
  <c r="BD239" i="7"/>
  <c r="BB210" i="7"/>
  <c r="BC210" i="7"/>
  <c r="BF210" i="7" s="1"/>
  <c r="BG210" i="7" s="1"/>
  <c r="BD210" i="7"/>
  <c r="BD328" i="7"/>
  <c r="BC328" i="7"/>
  <c r="BF328" i="7" s="1"/>
  <c r="BG328" i="7" s="1"/>
  <c r="BB279" i="7"/>
  <c r="BC279" i="7"/>
  <c r="BF279" i="7" s="1"/>
  <c r="BG279" i="7" s="1"/>
  <c r="BD279" i="7"/>
  <c r="BI333" i="7"/>
  <c r="BL333" i="7"/>
  <c r="BB322" i="7"/>
  <c r="BC322" i="7"/>
  <c r="BF322" i="7" s="1"/>
  <c r="BG322" i="7" s="1"/>
  <c r="BD322" i="7"/>
  <c r="BB246" i="7"/>
  <c r="BC246" i="7"/>
  <c r="BF246" i="7" s="1"/>
  <c r="BG246" i="7" s="1"/>
  <c r="BD246" i="7"/>
  <c r="AV291" i="7"/>
  <c r="AY291" i="7"/>
  <c r="BM416" i="7"/>
  <c r="BN416" i="7"/>
  <c r="BO416" i="7" s="1"/>
  <c r="AV309" i="7"/>
  <c r="AY309" i="7"/>
  <c r="BB345" i="7"/>
  <c r="BC345" i="7"/>
  <c r="BF345" i="7" s="1"/>
  <c r="BG345" i="7" s="1"/>
  <c r="BD345" i="7"/>
  <c r="BB209" i="7"/>
  <c r="BC209" i="7"/>
  <c r="BF209" i="7" s="1"/>
  <c r="BG209" i="7" s="1"/>
  <c r="BD209" i="7"/>
  <c r="BB289" i="7"/>
  <c r="BC289" i="7"/>
  <c r="BF289" i="7" s="1"/>
  <c r="BG289" i="7" s="1"/>
  <c r="BD289" i="7"/>
  <c r="AV325" i="7"/>
  <c r="AY325" i="7"/>
  <c r="BM433" i="7"/>
  <c r="BN433" i="7"/>
  <c r="BO433" i="7" s="1"/>
  <c r="BJ362" i="7"/>
  <c r="BK362" i="7" s="1"/>
  <c r="BM443" i="7"/>
  <c r="BN443" i="7"/>
  <c r="BO443" i="7" s="1"/>
  <c r="BJ378" i="7"/>
  <c r="BK378" i="7" s="1"/>
  <c r="BM459" i="7"/>
  <c r="BN459" i="7"/>
  <c r="BO459" i="7" s="1"/>
  <c r="BJ512" i="7"/>
  <c r="BK512" i="7" s="1"/>
  <c r="BM399" i="7"/>
  <c r="BN399" i="7"/>
  <c r="BO399" i="7" s="1"/>
  <c r="BJ488" i="7"/>
  <c r="BK488" i="7" s="1"/>
  <c r="BM384" i="7"/>
  <c r="BN384" i="7"/>
  <c r="BO384" i="7" s="1"/>
  <c r="BJ492" i="7"/>
  <c r="BK492" i="7" s="1"/>
  <c r="BM418" i="7"/>
  <c r="BN418" i="7"/>
  <c r="BO418" i="7" s="1"/>
  <c r="BJ410" i="7"/>
  <c r="BK410" i="7" s="1"/>
  <c r="BM376" i="7"/>
  <c r="BN376" i="7"/>
  <c r="BO376" i="7" s="1"/>
  <c r="BJ538" i="7"/>
  <c r="BK538" i="7" s="1"/>
  <c r="BJ397" i="7"/>
  <c r="BK397" i="7" s="1"/>
  <c r="BM478" i="7"/>
  <c r="BN478" i="7"/>
  <c r="BO478" i="7" s="1"/>
  <c r="BM482" i="7"/>
  <c r="BN482" i="7"/>
  <c r="BO482" i="7" s="1"/>
  <c r="BJ450" i="7"/>
  <c r="BK450" i="7" s="1"/>
  <c r="BM531" i="7"/>
  <c r="BN531" i="7"/>
  <c r="BO531" i="7" s="1"/>
  <c r="BJ390" i="7"/>
  <c r="BK390" i="7" s="1"/>
  <c r="BM471" i="7"/>
  <c r="BN471" i="7"/>
  <c r="BO471" i="7" s="1"/>
  <c r="BJ375" i="7"/>
  <c r="BK375" i="7" s="1"/>
  <c r="BM429" i="7"/>
  <c r="BN429" i="7"/>
  <c r="BO429" i="7" s="1"/>
  <c r="BJ409" i="7"/>
  <c r="BK409" i="7" s="1"/>
  <c r="BM490" i="7"/>
  <c r="BN490" i="7"/>
  <c r="BO490" i="7" s="1"/>
  <c r="BJ455" i="7"/>
  <c r="BK455" i="7" s="1"/>
  <c r="BM421" i="7"/>
  <c r="BN421" i="7"/>
  <c r="BO421" i="7" s="1"/>
  <c r="BJ377" i="7"/>
  <c r="BK377" i="7" s="1"/>
  <c r="BM361" i="7"/>
  <c r="BN361" i="7"/>
  <c r="BO361" i="7" s="1"/>
  <c r="BJ523" i="7"/>
  <c r="BK523" i="7" s="1"/>
  <c r="BM425" i="7"/>
  <c r="BN425" i="7"/>
  <c r="BO425" i="7" s="1"/>
  <c r="BJ414" i="7"/>
  <c r="BK414" i="7" s="1"/>
  <c r="BM495" i="7"/>
  <c r="BN495" i="7"/>
  <c r="BO495" i="7" s="1"/>
  <c r="BJ521" i="7"/>
  <c r="BK521" i="7" s="1"/>
  <c r="BM408" i="7"/>
  <c r="BN408" i="7"/>
  <c r="BO408" i="7" s="1"/>
  <c r="BJ524" i="7"/>
  <c r="BK524" i="7" s="1"/>
  <c r="BM393" i="7"/>
  <c r="BN393" i="7"/>
  <c r="BO393" i="7" s="1"/>
  <c r="AV237" i="7"/>
  <c r="AY237" i="7"/>
  <c r="AV264" i="7"/>
  <c r="AY264" i="7"/>
  <c r="AV286" i="7"/>
  <c r="AY286" i="7"/>
  <c r="BA286" i="7" s="1"/>
  <c r="AV274" i="7"/>
  <c r="AY274" i="7"/>
  <c r="AV283" i="7"/>
  <c r="AY283" i="7"/>
  <c r="AV219" i="7"/>
  <c r="AY219" i="7"/>
  <c r="BA219" i="7" s="1"/>
  <c r="AV204" i="7"/>
  <c r="AY204" i="7"/>
  <c r="AV318" i="7"/>
  <c r="AY318" i="7"/>
  <c r="AV257" i="7"/>
  <c r="AY257" i="7"/>
  <c r="AV228" i="7"/>
  <c r="AY228" i="7"/>
  <c r="BM373" i="7"/>
  <c r="BN373" i="7"/>
  <c r="BO373" i="7" s="1"/>
  <c r="BJ535" i="7"/>
  <c r="BK535" i="7" s="1"/>
  <c r="BM419" i="7"/>
  <c r="BN419" i="7"/>
  <c r="BO419" i="7" s="1"/>
  <c r="BJ493" i="7"/>
  <c r="BK493" i="7" s="1"/>
  <c r="BM368" i="7"/>
  <c r="BN368" i="7"/>
  <c r="BO368" i="7" s="1"/>
  <c r="AV277" i="7"/>
  <c r="AY277" i="7"/>
  <c r="AV310" i="7"/>
  <c r="AY310" i="7"/>
  <c r="AV252" i="7"/>
  <c r="AY252" i="7"/>
  <c r="AV284" i="7"/>
  <c r="AY284" i="7"/>
  <c r="AV344" i="7"/>
  <c r="AY344" i="7"/>
  <c r="AV290" i="7"/>
  <c r="AY290" i="7"/>
  <c r="AV282" i="7"/>
  <c r="AY282" i="7"/>
  <c r="AV331" i="7"/>
  <c r="AY331" i="7"/>
  <c r="BM427" i="7"/>
  <c r="BN427" i="7"/>
  <c r="BO427" i="7" s="1"/>
  <c r="BJ446" i="7"/>
  <c r="BK446" i="7" s="1"/>
  <c r="BM395" i="7"/>
  <c r="BN395" i="7"/>
  <c r="BO395" i="7" s="1"/>
  <c r="BJ422" i="7"/>
  <c r="BK422" i="7" s="1"/>
  <c r="BM518" i="7"/>
  <c r="BN518" i="7"/>
  <c r="BO518" i="7" s="1"/>
  <c r="BJ545" i="7"/>
  <c r="BK545" i="7" s="1"/>
  <c r="BM485" i="7"/>
  <c r="BN485" i="7"/>
  <c r="BO485" i="7" s="1"/>
  <c r="BJ507" i="7"/>
  <c r="BK507" i="7" s="1"/>
  <c r="BM510" i="7"/>
  <c r="BN510" i="7"/>
  <c r="BO510" i="7" s="1"/>
  <c r="BJ537" i="7"/>
  <c r="BK537" i="7" s="1"/>
  <c r="BM383" i="7"/>
  <c r="BN383" i="7"/>
  <c r="BO383" i="7" s="1"/>
  <c r="BJ484" i="7"/>
  <c r="BK484" i="7" s="1"/>
  <c r="BM424" i="7"/>
  <c r="BN424" i="7"/>
  <c r="BO424" i="7" s="1"/>
  <c r="BJ451" i="7"/>
  <c r="BK451" i="7" s="1"/>
  <c r="BM504" i="7"/>
  <c r="BN504" i="7"/>
  <c r="BO504" i="7" s="1"/>
  <c r="BJ417" i="7"/>
  <c r="BK417" i="7" s="1"/>
  <c r="BM402" i="7"/>
  <c r="BN402" i="7"/>
  <c r="BO402" i="7" s="1"/>
  <c r="BJ420" i="7"/>
  <c r="BK420" i="7" s="1"/>
  <c r="BM463" i="7"/>
  <c r="BN463" i="7"/>
  <c r="BO463" i="7" s="1"/>
  <c r="BJ367" i="7"/>
  <c r="BK367" i="7" s="1"/>
  <c r="BM404" i="7"/>
  <c r="BN404" i="7"/>
  <c r="BO404" i="7" s="1"/>
  <c r="BJ431" i="7"/>
  <c r="BK431" i="7" s="1"/>
  <c r="BM380" i="7"/>
  <c r="BN380" i="7"/>
  <c r="BO380" i="7" s="1"/>
  <c r="BJ441" i="7"/>
  <c r="BK441" i="7" s="1"/>
  <c r="BM548" i="7"/>
  <c r="BN548" i="7"/>
  <c r="BO548" i="7" s="1"/>
  <c r="BJ381" i="7"/>
  <c r="BK381" i="7" s="1"/>
  <c r="BM366" i="7"/>
  <c r="BN366" i="7"/>
  <c r="BO366" i="7" s="1"/>
  <c r="BI253" i="7"/>
  <c r="BL253" i="7"/>
  <c r="BM508" i="7"/>
  <c r="BN508" i="7"/>
  <c r="BO508" i="7" s="1"/>
  <c r="BJ439" i="7"/>
  <c r="BK439" i="7" s="1"/>
  <c r="BM406" i="7"/>
  <c r="BN406" i="7"/>
  <c r="BO406" i="7" s="1"/>
  <c r="BJ371" i="7"/>
  <c r="BK371" i="7" s="1"/>
  <c r="BM405" i="7"/>
  <c r="BN405" i="7"/>
  <c r="BO405" i="7" s="1"/>
  <c r="BJ432" i="7"/>
  <c r="BK432" i="7" s="1"/>
  <c r="BM372" i="7"/>
  <c r="BN372" i="7"/>
  <c r="BO372" i="7" s="1"/>
  <c r="BJ515" i="7"/>
  <c r="BK515" i="7" s="1"/>
  <c r="BM364" i="7"/>
  <c r="BN364" i="7"/>
  <c r="BO364" i="7" s="1"/>
  <c r="BJ391" i="7"/>
  <c r="BK391" i="7" s="1"/>
  <c r="BM464" i="7"/>
  <c r="BN464" i="7"/>
  <c r="BO464" i="7" s="1"/>
  <c r="BJ505" i="7"/>
  <c r="BK505" i="7" s="1"/>
  <c r="BM509" i="7"/>
  <c r="BN509" i="7"/>
  <c r="BO509" i="7" s="1"/>
  <c r="BJ536" i="7"/>
  <c r="BK536" i="7" s="1"/>
  <c r="BM476" i="7"/>
  <c r="BN476" i="7"/>
  <c r="BO476" i="7" s="1"/>
  <c r="BJ498" i="7"/>
  <c r="BK498" i="7" s="1"/>
  <c r="BM456" i="7"/>
  <c r="BN456" i="7"/>
  <c r="BO456" i="7" s="1"/>
  <c r="BJ474" i="7"/>
  <c r="BK474" i="7" s="1"/>
  <c r="BM544" i="7"/>
  <c r="BN544" i="7"/>
  <c r="BO544" i="7" s="1"/>
  <c r="BJ448" i="7"/>
  <c r="BK448" i="7" s="1"/>
  <c r="BM388" i="7"/>
  <c r="BN388" i="7"/>
  <c r="BO388" i="7" s="1"/>
  <c r="BJ415" i="7"/>
  <c r="BK415" i="7" s="1"/>
  <c r="BM500" i="7"/>
  <c r="BN500" i="7"/>
  <c r="BO500" i="7" s="1"/>
  <c r="BJ522" i="7"/>
  <c r="BK522" i="7" s="1"/>
  <c r="BM435" i="7"/>
  <c r="BN435" i="7"/>
  <c r="BO435" i="7" s="1"/>
  <c r="BJ462" i="7"/>
  <c r="BK462" i="7" s="1"/>
  <c r="BM543" i="7"/>
  <c r="BN543" i="7"/>
  <c r="BO543" i="7" s="1"/>
  <c r="BI238" i="7"/>
  <c r="BL238" i="7"/>
  <c r="BM440" i="7"/>
  <c r="BN440" i="7"/>
  <c r="BO440" i="7" s="1"/>
  <c r="BJ452" i="7"/>
  <c r="BK452" i="7" s="1"/>
  <c r="BM501" i="7"/>
  <c r="BN501" i="7"/>
  <c r="BO501" i="7" s="1"/>
  <c r="BE202" i="7"/>
  <c r="BH202" i="7"/>
  <c r="BE312" i="7"/>
  <c r="BH312" i="7"/>
  <c r="BE359" i="7"/>
  <c r="BH359" i="7"/>
  <c r="BM389" i="7"/>
  <c r="BN389" i="7"/>
  <c r="BO389" i="7" s="1"/>
  <c r="BJ365" i="7"/>
  <c r="BK365" i="7" s="1"/>
  <c r="BM520" i="7"/>
  <c r="BN520" i="7"/>
  <c r="BO520" i="7" s="1"/>
  <c r="BJ547" i="7"/>
  <c r="BK547" i="7" s="1"/>
  <c r="BM487" i="7"/>
  <c r="BN487" i="7"/>
  <c r="BO487" i="7" s="1"/>
  <c r="BJ458" i="7"/>
  <c r="BK458" i="7" s="1"/>
  <c r="BM486" i="7"/>
  <c r="BN486" i="7"/>
  <c r="BO486" i="7" s="1"/>
  <c r="BJ513" i="7"/>
  <c r="BK513" i="7" s="1"/>
  <c r="BM453" i="7"/>
  <c r="BN453" i="7"/>
  <c r="BO453" i="7" s="1"/>
  <c r="BJ411" i="7"/>
  <c r="BK411" i="7" s="1"/>
  <c r="BM445" i="7"/>
  <c r="BN445" i="7"/>
  <c r="BO445" i="7" s="1"/>
  <c r="BJ472" i="7"/>
  <c r="BK472" i="7" s="1"/>
  <c r="BM430" i="7"/>
  <c r="BN430" i="7"/>
  <c r="BO430" i="7" s="1"/>
  <c r="BJ413" i="7"/>
  <c r="BK413" i="7" s="1"/>
  <c r="BM396" i="7"/>
  <c r="BN396" i="7"/>
  <c r="BO396" i="7" s="1"/>
  <c r="BJ423" i="7"/>
  <c r="BK423" i="7" s="1"/>
  <c r="BM363" i="7"/>
  <c r="BN363" i="7"/>
  <c r="BO363" i="7" s="1"/>
  <c r="BJ506" i="7"/>
  <c r="BK506" i="7" s="1"/>
  <c r="BM546" i="7"/>
  <c r="BN546" i="7"/>
  <c r="BO546" i="7" s="1"/>
  <c r="BJ382" i="7"/>
  <c r="BK382" i="7" s="1"/>
  <c r="BM428" i="7"/>
  <c r="BN428" i="7"/>
  <c r="BO428" i="7" s="1"/>
  <c r="BJ529" i="7"/>
  <c r="BK529" i="7" s="1"/>
  <c r="BM496" i="7"/>
  <c r="BN496" i="7"/>
  <c r="BO496" i="7" s="1"/>
  <c r="BJ360" i="7"/>
  <c r="BK360" i="7" s="1"/>
  <c r="BM461" i="7"/>
  <c r="BN461" i="7"/>
  <c r="BO461" i="7" s="1"/>
  <c r="BJ494" i="7"/>
  <c r="BK494" i="7" s="1"/>
  <c r="BM497" i="7"/>
  <c r="BN497" i="7"/>
  <c r="BO497" i="7" s="1"/>
  <c r="BI280" i="7"/>
  <c r="BL280" i="7"/>
  <c r="BP110" i="7"/>
  <c r="AQ110" i="6" s="1"/>
  <c r="BP104" i="7"/>
  <c r="AQ104" i="6" s="1"/>
  <c r="BP44" i="7"/>
  <c r="AQ44" i="6" s="1"/>
  <c r="BP168" i="7"/>
  <c r="AQ168" i="6" s="1"/>
  <c r="BA141" i="7"/>
  <c r="BD141" i="7" s="1"/>
  <c r="BP162" i="7"/>
  <c r="AQ162" i="6" s="1"/>
  <c r="BP128" i="7"/>
  <c r="AQ128" i="6" s="1"/>
  <c r="BP72" i="7"/>
  <c r="AQ72" i="6" s="1"/>
  <c r="BP179" i="7"/>
  <c r="AQ179" i="6" s="1"/>
  <c r="BP83" i="7"/>
  <c r="AQ83" i="6" s="1"/>
  <c r="BP39" i="7"/>
  <c r="AQ39" i="6" s="1"/>
  <c r="BP170" i="7"/>
  <c r="AQ170" i="6" s="1"/>
  <c r="BP81" i="7"/>
  <c r="AQ81" i="6" s="1"/>
  <c r="BP177" i="7"/>
  <c r="AQ177" i="6" s="1"/>
  <c r="BP84" i="7"/>
  <c r="AQ84" i="6" s="1"/>
  <c r="BP184" i="7"/>
  <c r="AQ184" i="6" s="1"/>
  <c r="BP151" i="7"/>
  <c r="AQ151" i="6" s="1"/>
  <c r="BP197" i="7"/>
  <c r="AQ197" i="6" s="1"/>
  <c r="AV295" i="7"/>
  <c r="AY295" i="7"/>
  <c r="BB230" i="7"/>
  <c r="BC230" i="7"/>
  <c r="BF230" i="7" s="1"/>
  <c r="BG230" i="7" s="1"/>
  <c r="BD230" i="7"/>
  <c r="BB320" i="7"/>
  <c r="BC320" i="7"/>
  <c r="BF320" i="7" s="1"/>
  <c r="BG320" i="7" s="1"/>
  <c r="BD320" i="7"/>
  <c r="BB234" i="7"/>
  <c r="BC234" i="7"/>
  <c r="BF234" i="7" s="1"/>
  <c r="BG234" i="7" s="1"/>
  <c r="BD234" i="7"/>
  <c r="BB308" i="7"/>
  <c r="BC308" i="7"/>
  <c r="BF308" i="7" s="1"/>
  <c r="BG308" i="7" s="1"/>
  <c r="BD308" i="7"/>
  <c r="BB353" i="7"/>
  <c r="BD353" i="7"/>
  <c r="BC353" i="7"/>
  <c r="BF353" i="7" s="1"/>
  <c r="BG353" i="7" s="1"/>
  <c r="BB267" i="7"/>
  <c r="BC267" i="7"/>
  <c r="BF267" i="7" s="1"/>
  <c r="BG267" i="7" s="1"/>
  <c r="BD267" i="7"/>
  <c r="BB242" i="7"/>
  <c r="BD242" i="7"/>
  <c r="BC242" i="7"/>
  <c r="BF242" i="7" s="1"/>
  <c r="BG242" i="7" s="1"/>
  <c r="AV287" i="7"/>
  <c r="AY287" i="7"/>
  <c r="AV208" i="7"/>
  <c r="AY208" i="7"/>
  <c r="AV227" i="7"/>
  <c r="AY227" i="7"/>
  <c r="BM528" i="7"/>
  <c r="BN528" i="7"/>
  <c r="BO528" i="7" s="1"/>
  <c r="AV327" i="7"/>
  <c r="AY327" i="7"/>
  <c r="BJ433" i="7"/>
  <c r="BK433" i="7" s="1"/>
  <c r="BM514" i="7"/>
  <c r="BN514" i="7"/>
  <c r="BO514" i="7" s="1"/>
  <c r="BJ443" i="7"/>
  <c r="BK443" i="7" s="1"/>
  <c r="BM491" i="7"/>
  <c r="BN491" i="7"/>
  <c r="BO491" i="7" s="1"/>
  <c r="BJ459" i="7"/>
  <c r="BK459" i="7" s="1"/>
  <c r="BM540" i="7"/>
  <c r="BN540" i="7"/>
  <c r="BO540" i="7" s="1"/>
  <c r="BJ399" i="7"/>
  <c r="BK399" i="7" s="1"/>
  <c r="BM480" i="7"/>
  <c r="BN480" i="7"/>
  <c r="BO480" i="7" s="1"/>
  <c r="BJ384" i="7"/>
  <c r="BK384" i="7" s="1"/>
  <c r="BM465" i="7"/>
  <c r="BN465" i="7"/>
  <c r="BO465" i="7" s="1"/>
  <c r="BJ418" i="7"/>
  <c r="BK418" i="7" s="1"/>
  <c r="BM499" i="7"/>
  <c r="BN499" i="7"/>
  <c r="BO499" i="7" s="1"/>
  <c r="BJ376" i="7"/>
  <c r="BK376" i="7" s="1"/>
  <c r="BM457" i="7"/>
  <c r="BN457" i="7"/>
  <c r="BO457" i="7" s="1"/>
  <c r="BM386" i="7"/>
  <c r="BN386" i="7"/>
  <c r="BO386" i="7" s="1"/>
  <c r="BJ478" i="7"/>
  <c r="BK478" i="7" s="1"/>
  <c r="BJ482" i="7"/>
  <c r="BK482" i="7" s="1"/>
  <c r="BM369" i="7"/>
  <c r="BN369" i="7"/>
  <c r="BO369" i="7" s="1"/>
  <c r="BJ531" i="7"/>
  <c r="BK531" i="7" s="1"/>
  <c r="BM503" i="7"/>
  <c r="BN503" i="7"/>
  <c r="BO503" i="7" s="1"/>
  <c r="BJ471" i="7"/>
  <c r="BK471" i="7" s="1"/>
  <c r="BM479" i="7"/>
  <c r="BN479" i="7"/>
  <c r="BO479" i="7" s="1"/>
  <c r="BJ429" i="7"/>
  <c r="BK429" i="7" s="1"/>
  <c r="BM483" i="7"/>
  <c r="BN483" i="7"/>
  <c r="BO483" i="7" s="1"/>
  <c r="BJ490" i="7"/>
  <c r="BK490" i="7" s="1"/>
  <c r="BM374" i="7"/>
  <c r="BN374" i="7"/>
  <c r="BO374" i="7" s="1"/>
  <c r="BJ421" i="7"/>
  <c r="BK421" i="7" s="1"/>
  <c r="BM502" i="7"/>
  <c r="BN502" i="7"/>
  <c r="BO502" i="7" s="1"/>
  <c r="BJ361" i="7"/>
  <c r="BK361" i="7" s="1"/>
  <c r="BM442" i="7"/>
  <c r="BN442" i="7"/>
  <c r="BO442" i="7" s="1"/>
  <c r="BJ425" i="7"/>
  <c r="BK425" i="7" s="1"/>
  <c r="BM527" i="7"/>
  <c r="BN527" i="7"/>
  <c r="BO527" i="7" s="1"/>
  <c r="BJ495" i="7"/>
  <c r="BK495" i="7" s="1"/>
  <c r="BM407" i="7"/>
  <c r="BN407" i="7"/>
  <c r="BO407" i="7" s="1"/>
  <c r="BJ408" i="7"/>
  <c r="BK408" i="7" s="1"/>
  <c r="BM489" i="7"/>
  <c r="BN489" i="7"/>
  <c r="BO489" i="7" s="1"/>
  <c r="BJ393" i="7"/>
  <c r="BK393" i="7" s="1"/>
  <c r="BM519" i="7"/>
  <c r="BN519" i="7"/>
  <c r="BO519" i="7" s="1"/>
  <c r="BM467" i="7"/>
  <c r="BN467" i="7"/>
  <c r="BO467" i="7" s="1"/>
  <c r="AV352" i="7"/>
  <c r="AY352" i="7"/>
  <c r="AV336" i="7"/>
  <c r="AY336" i="7"/>
  <c r="AV339" i="7"/>
  <c r="AY339" i="7"/>
  <c r="AV222" i="7"/>
  <c r="AY222" i="7"/>
  <c r="AV349" i="7"/>
  <c r="AY349" i="7"/>
  <c r="AV236" i="7"/>
  <c r="AY236" i="7"/>
  <c r="AV306" i="7"/>
  <c r="AY306" i="7"/>
  <c r="BJ373" i="7"/>
  <c r="BK373" i="7" s="1"/>
  <c r="BM454" i="7"/>
  <c r="BN454" i="7"/>
  <c r="BO454" i="7" s="1"/>
  <c r="BJ419" i="7"/>
  <c r="BK419" i="7" s="1"/>
  <c r="BM412" i="7"/>
  <c r="BN412" i="7"/>
  <c r="BO412" i="7" s="1"/>
  <c r="BJ368" i="7"/>
  <c r="BK368" i="7" s="1"/>
  <c r="BM379" i="7"/>
  <c r="BN379" i="7"/>
  <c r="BO379" i="7" s="1"/>
  <c r="AV293" i="7"/>
  <c r="AY293" i="7"/>
  <c r="AV302" i="7"/>
  <c r="AY302" i="7"/>
  <c r="AV329" i="7"/>
  <c r="AY329" i="7"/>
  <c r="AV263" i="7"/>
  <c r="AY263" i="7"/>
  <c r="AV338" i="7"/>
  <c r="AY338" i="7"/>
  <c r="AV335" i="7"/>
  <c r="AY335" i="7"/>
  <c r="AV273" i="7"/>
  <c r="AY273" i="7"/>
  <c r="AV266" i="7"/>
  <c r="AY266" i="7"/>
  <c r="AV241" i="7"/>
  <c r="AY241" i="7"/>
  <c r="AV218" i="7"/>
  <c r="AY218" i="7"/>
  <c r="BM400" i="7"/>
  <c r="BN400" i="7"/>
  <c r="BO400" i="7" s="1"/>
  <c r="BJ427" i="7"/>
  <c r="BK427" i="7" s="1"/>
  <c r="BM385" i="7"/>
  <c r="BN385" i="7"/>
  <c r="BO385" i="7" s="1"/>
  <c r="BJ395" i="7"/>
  <c r="BK395" i="7" s="1"/>
  <c r="BM541" i="7"/>
  <c r="BN541" i="7"/>
  <c r="BO541" i="7" s="1"/>
  <c r="BJ518" i="7"/>
  <c r="BK518" i="7" s="1"/>
  <c r="BM449" i="7"/>
  <c r="BN449" i="7"/>
  <c r="BO449" i="7" s="1"/>
  <c r="BJ485" i="7"/>
  <c r="BK485" i="7" s="1"/>
  <c r="BM534" i="7"/>
  <c r="BN534" i="7"/>
  <c r="BO534" i="7" s="1"/>
  <c r="BJ510" i="7"/>
  <c r="BK510" i="7" s="1"/>
  <c r="BM526" i="7"/>
  <c r="BN526" i="7"/>
  <c r="BO526" i="7" s="1"/>
  <c r="BJ383" i="7"/>
  <c r="BK383" i="7" s="1"/>
  <c r="BM511" i="7"/>
  <c r="BN511" i="7"/>
  <c r="BO511" i="7" s="1"/>
  <c r="BJ424" i="7"/>
  <c r="BK424" i="7" s="1"/>
  <c r="BM477" i="7"/>
  <c r="BN477" i="7"/>
  <c r="BO477" i="7" s="1"/>
  <c r="BJ504" i="7"/>
  <c r="BK504" i="7" s="1"/>
  <c r="BM444" i="7"/>
  <c r="BN444" i="7"/>
  <c r="BO444" i="7" s="1"/>
  <c r="BJ402" i="7"/>
  <c r="BK402" i="7" s="1"/>
  <c r="BM436" i="7"/>
  <c r="BN436" i="7"/>
  <c r="BO436" i="7" s="1"/>
  <c r="BJ463" i="7"/>
  <c r="BK463" i="7" s="1"/>
  <c r="BM394" i="7"/>
  <c r="BN394" i="7"/>
  <c r="BO394" i="7" s="1"/>
  <c r="BJ404" i="7"/>
  <c r="BK404" i="7" s="1"/>
  <c r="BM550" i="7"/>
  <c r="BN550" i="7"/>
  <c r="BO550" i="7" s="1"/>
  <c r="BJ380" i="7"/>
  <c r="BK380" i="7" s="1"/>
  <c r="BM468" i="7"/>
  <c r="BN468" i="7"/>
  <c r="BO468" i="7" s="1"/>
  <c r="BJ548" i="7"/>
  <c r="BK548" i="7" s="1"/>
  <c r="BM551" i="7"/>
  <c r="BN551" i="7"/>
  <c r="BO551" i="7" s="1"/>
  <c r="BJ366" i="7"/>
  <c r="BK366" i="7" s="1"/>
  <c r="BE253" i="7"/>
  <c r="BH253" i="7"/>
  <c r="BM481" i="7"/>
  <c r="BN481" i="7"/>
  <c r="BO481" i="7" s="1"/>
  <c r="BJ508" i="7"/>
  <c r="BK508" i="7" s="1"/>
  <c r="BM466" i="7"/>
  <c r="BN466" i="7"/>
  <c r="BO466" i="7" s="1"/>
  <c r="BJ406" i="7"/>
  <c r="BK406" i="7" s="1"/>
  <c r="BM398" i="7"/>
  <c r="BN398" i="7"/>
  <c r="BO398" i="7" s="1"/>
  <c r="BJ405" i="7"/>
  <c r="BK405" i="7" s="1"/>
  <c r="BM539" i="7"/>
  <c r="BN539" i="7"/>
  <c r="BO539" i="7" s="1"/>
  <c r="BJ372" i="7"/>
  <c r="BK372" i="7" s="1"/>
  <c r="BM542" i="7"/>
  <c r="BN542" i="7"/>
  <c r="BO542" i="7" s="1"/>
  <c r="BJ364" i="7"/>
  <c r="BK364" i="7" s="1"/>
  <c r="BM437" i="7"/>
  <c r="BN437" i="7"/>
  <c r="BO437" i="7" s="1"/>
  <c r="BJ464" i="7"/>
  <c r="BK464" i="7" s="1"/>
  <c r="BM532" i="7"/>
  <c r="BN532" i="7"/>
  <c r="BO532" i="7" s="1"/>
  <c r="BJ509" i="7"/>
  <c r="BK509" i="7" s="1"/>
  <c r="BM434" i="7"/>
  <c r="BN434" i="7"/>
  <c r="BO434" i="7" s="1"/>
  <c r="BJ476" i="7"/>
  <c r="BK476" i="7" s="1"/>
  <c r="BM525" i="7"/>
  <c r="BN525" i="7"/>
  <c r="BO525" i="7" s="1"/>
  <c r="BJ456" i="7"/>
  <c r="BK456" i="7" s="1"/>
  <c r="BM517" i="7"/>
  <c r="BN517" i="7"/>
  <c r="BO517" i="7" s="1"/>
  <c r="BJ544" i="7"/>
  <c r="BK544" i="7" s="1"/>
  <c r="BM475" i="7"/>
  <c r="BN475" i="7"/>
  <c r="BO475" i="7" s="1"/>
  <c r="BJ388" i="7"/>
  <c r="BK388" i="7" s="1"/>
  <c r="BM473" i="7"/>
  <c r="BN473" i="7"/>
  <c r="BO473" i="7" s="1"/>
  <c r="BJ500" i="7"/>
  <c r="BK500" i="7" s="1"/>
  <c r="BM549" i="7"/>
  <c r="BN549" i="7"/>
  <c r="BO549" i="7" s="1"/>
  <c r="BJ435" i="7"/>
  <c r="BK435" i="7" s="1"/>
  <c r="BM447" i="7"/>
  <c r="BN447" i="7"/>
  <c r="BO447" i="7" s="1"/>
  <c r="BJ543" i="7"/>
  <c r="BK543" i="7" s="1"/>
  <c r="BE238" i="7"/>
  <c r="BH238" i="7"/>
  <c r="BJ440" i="7"/>
  <c r="BK440" i="7" s="1"/>
  <c r="BJ501" i="7"/>
  <c r="BK501" i="7" s="1"/>
  <c r="BJ389" i="7"/>
  <c r="BK389" i="7" s="1"/>
  <c r="BM392" i="7"/>
  <c r="BN392" i="7"/>
  <c r="BO392" i="7" s="1"/>
  <c r="BJ520" i="7"/>
  <c r="BK520" i="7" s="1"/>
  <c r="BM460" i="7"/>
  <c r="BN460" i="7"/>
  <c r="BO460" i="7" s="1"/>
  <c r="BJ487" i="7"/>
  <c r="BK487" i="7" s="1"/>
  <c r="BM470" i="7"/>
  <c r="BN470" i="7"/>
  <c r="BO470" i="7" s="1"/>
  <c r="BJ486" i="7"/>
  <c r="BK486" i="7" s="1"/>
  <c r="BM426" i="7"/>
  <c r="BN426" i="7"/>
  <c r="BO426" i="7" s="1"/>
  <c r="BJ453" i="7"/>
  <c r="BK453" i="7" s="1"/>
  <c r="BM438" i="7"/>
  <c r="BN438" i="7"/>
  <c r="BO438" i="7" s="1"/>
  <c r="BJ445" i="7"/>
  <c r="BK445" i="7" s="1"/>
  <c r="BM403" i="7"/>
  <c r="BN403" i="7"/>
  <c r="BO403" i="7" s="1"/>
  <c r="BJ430" i="7"/>
  <c r="BK430" i="7" s="1"/>
  <c r="BM370" i="7"/>
  <c r="BN370" i="7"/>
  <c r="BO370" i="7" s="1"/>
  <c r="BJ396" i="7"/>
  <c r="BK396" i="7" s="1"/>
  <c r="BM530" i="7"/>
  <c r="BN530" i="7"/>
  <c r="BO530" i="7" s="1"/>
  <c r="BJ363" i="7"/>
  <c r="BK363" i="7" s="1"/>
  <c r="BM533" i="7"/>
  <c r="BN533" i="7"/>
  <c r="BO533" i="7" s="1"/>
  <c r="BJ546" i="7"/>
  <c r="BK546" i="7" s="1"/>
  <c r="BM401" i="7"/>
  <c r="BN401" i="7"/>
  <c r="BO401" i="7" s="1"/>
  <c r="BJ428" i="7"/>
  <c r="BK428" i="7" s="1"/>
  <c r="BM469" i="7"/>
  <c r="BN469" i="7"/>
  <c r="BO469" i="7" s="1"/>
  <c r="BJ496" i="7"/>
  <c r="BK496" i="7" s="1"/>
  <c r="BM387" i="7"/>
  <c r="BN387" i="7"/>
  <c r="BO387" i="7" s="1"/>
  <c r="BJ461" i="7"/>
  <c r="BK461" i="7" s="1"/>
  <c r="BM516" i="7"/>
  <c r="BN516" i="7"/>
  <c r="BO516" i="7" s="1"/>
  <c r="BJ497" i="7"/>
  <c r="BK497" i="7" s="1"/>
  <c r="BE280" i="7"/>
  <c r="BH280" i="7"/>
  <c r="BA3" i="7"/>
  <c r="BD3" i="7" s="1"/>
  <c r="BA171" i="7"/>
  <c r="BD171" i="7" s="1"/>
  <c r="BA159" i="7"/>
  <c r="BC159" i="7" s="1"/>
  <c r="BF159" i="7" s="1"/>
  <c r="BG159" i="7" s="1"/>
  <c r="BP102" i="7"/>
  <c r="AQ102" i="6" s="1"/>
  <c r="BP52" i="7"/>
  <c r="AQ52" i="6" s="1"/>
  <c r="BA163" i="7"/>
  <c r="BB163" i="7" s="1"/>
  <c r="AV244" i="7"/>
  <c r="AY244" i="7"/>
  <c r="AV337" i="7"/>
  <c r="AY337" i="7"/>
  <c r="AV326" i="7"/>
  <c r="AY326" i="7"/>
  <c r="AV235" i="7"/>
  <c r="AY235" i="7"/>
  <c r="BB233" i="7"/>
  <c r="BD233" i="7"/>
  <c r="BC233" i="7"/>
  <c r="BF233" i="7" s="1"/>
  <c r="BG233" i="7" s="1"/>
  <c r="BB205" i="7"/>
  <c r="BC205" i="7"/>
  <c r="BF205" i="7" s="1"/>
  <c r="BG205" i="7" s="1"/>
  <c r="BD205" i="7"/>
  <c r="BB268" i="7"/>
  <c r="BC268" i="7"/>
  <c r="BF268" i="7" s="1"/>
  <c r="BG268" i="7" s="1"/>
  <c r="BD268" i="7"/>
  <c r="BA309" i="7"/>
  <c r="AV355" i="7"/>
  <c r="AY355" i="7"/>
  <c r="AV250" i="7"/>
  <c r="AY250" i="7"/>
  <c r="AV248" i="7"/>
  <c r="AY248" i="7"/>
  <c r="AV255" i="7"/>
  <c r="AY255" i="7"/>
  <c r="BB271" i="7"/>
  <c r="BD271" i="7"/>
  <c r="BC271" i="7"/>
  <c r="BF271" i="7" s="1"/>
  <c r="BG271" i="7" s="1"/>
  <c r="BB245" i="7"/>
  <c r="BC245" i="7"/>
  <c r="BF245" i="7" s="1"/>
  <c r="BG245" i="7" s="1"/>
  <c r="BD245" i="7"/>
  <c r="AV265" i="7"/>
  <c r="AY265" i="7"/>
  <c r="BA325" i="7"/>
  <c r="AV225" i="7"/>
  <c r="AY225" i="7"/>
  <c r="BJ514" i="7"/>
  <c r="BK514" i="7" s="1"/>
  <c r="BM362" i="7"/>
  <c r="BN362" i="7"/>
  <c r="BO362" i="7" s="1"/>
  <c r="BJ491" i="7"/>
  <c r="BK491" i="7" s="1"/>
  <c r="BM378" i="7"/>
  <c r="BN378" i="7"/>
  <c r="BO378" i="7" s="1"/>
  <c r="BJ540" i="7"/>
  <c r="BK540" i="7" s="1"/>
  <c r="BM512" i="7"/>
  <c r="BN512" i="7"/>
  <c r="BO512" i="7" s="1"/>
  <c r="BJ480" i="7"/>
  <c r="BK480" i="7" s="1"/>
  <c r="BM488" i="7"/>
  <c r="BN488" i="7"/>
  <c r="BO488" i="7" s="1"/>
  <c r="BJ465" i="7"/>
  <c r="BK465" i="7" s="1"/>
  <c r="BM492" i="7"/>
  <c r="BN492" i="7"/>
  <c r="BO492" i="7" s="1"/>
  <c r="BJ499" i="7"/>
  <c r="BK499" i="7" s="1"/>
  <c r="BM410" i="7"/>
  <c r="BN410" i="7"/>
  <c r="BO410" i="7" s="1"/>
  <c r="BJ457" i="7"/>
  <c r="BK457" i="7" s="1"/>
  <c r="BM538" i="7"/>
  <c r="BN538" i="7"/>
  <c r="BO538" i="7" s="1"/>
  <c r="BJ386" i="7"/>
  <c r="BK386" i="7" s="1"/>
  <c r="BM397" i="7"/>
  <c r="BN397" i="7"/>
  <c r="BO397" i="7" s="1"/>
  <c r="BJ369" i="7"/>
  <c r="BK369" i="7" s="1"/>
  <c r="BM450" i="7"/>
  <c r="BN450" i="7"/>
  <c r="BO450" i="7" s="1"/>
  <c r="BJ503" i="7"/>
  <c r="BK503" i="7" s="1"/>
  <c r="BM390" i="7"/>
  <c r="BN390" i="7"/>
  <c r="BO390" i="7" s="1"/>
  <c r="BJ479" i="7"/>
  <c r="BK479" i="7" s="1"/>
  <c r="BM375" i="7"/>
  <c r="BN375" i="7"/>
  <c r="BO375" i="7" s="1"/>
  <c r="BJ483" i="7"/>
  <c r="BK483" i="7" s="1"/>
  <c r="BM409" i="7"/>
  <c r="BN409" i="7"/>
  <c r="BO409" i="7" s="1"/>
  <c r="BJ374" i="7"/>
  <c r="BK374" i="7" s="1"/>
  <c r="BM455" i="7"/>
  <c r="BN455" i="7"/>
  <c r="BO455" i="7" s="1"/>
  <c r="BJ502" i="7"/>
  <c r="BK502" i="7" s="1"/>
  <c r="BM377" i="7"/>
  <c r="BN377" i="7"/>
  <c r="BO377" i="7" s="1"/>
  <c r="BJ442" i="7"/>
  <c r="BK442" i="7" s="1"/>
  <c r="BM523" i="7"/>
  <c r="BN523" i="7"/>
  <c r="BO523" i="7" s="1"/>
  <c r="BJ527" i="7"/>
  <c r="BK527" i="7" s="1"/>
  <c r="BM414" i="7"/>
  <c r="BN414" i="7"/>
  <c r="BO414" i="7" s="1"/>
  <c r="BJ407" i="7"/>
  <c r="BK407" i="7" s="1"/>
  <c r="BM521" i="7"/>
  <c r="BN521" i="7"/>
  <c r="BO521" i="7" s="1"/>
  <c r="BJ489" i="7"/>
  <c r="BK489" i="7" s="1"/>
  <c r="BM524" i="7"/>
  <c r="BN524" i="7"/>
  <c r="BO524" i="7" s="1"/>
  <c r="BJ519" i="7"/>
  <c r="BK519" i="7" s="1"/>
  <c r="BA237" i="7"/>
  <c r="BJ467" i="7"/>
  <c r="BK467" i="7" s="1"/>
  <c r="AV316" i="7"/>
  <c r="AY316" i="7"/>
  <c r="BA264" i="7"/>
  <c r="BA274" i="7"/>
  <c r="BA283" i="7"/>
  <c r="BA204" i="7"/>
  <c r="BA318" i="7"/>
  <c r="AV321" i="7"/>
  <c r="AY321" i="7"/>
  <c r="BA257" i="7"/>
  <c r="AV212" i="7"/>
  <c r="AY212" i="7"/>
  <c r="BA228" i="7"/>
  <c r="AV297" i="7"/>
  <c r="AY297" i="7"/>
  <c r="BJ454" i="7"/>
  <c r="BK454" i="7" s="1"/>
  <c r="BM535" i="7"/>
  <c r="BN535" i="7"/>
  <c r="BO535" i="7" s="1"/>
  <c r="BJ412" i="7"/>
  <c r="BK412" i="7" s="1"/>
  <c r="BM493" i="7"/>
  <c r="BN493" i="7"/>
  <c r="BO493" i="7" s="1"/>
  <c r="BJ379" i="7"/>
  <c r="BK379" i="7" s="1"/>
  <c r="AV348" i="7"/>
  <c r="AY348" i="7"/>
  <c r="AV313" i="7"/>
  <c r="AY313" i="7"/>
  <c r="AV346" i="7"/>
  <c r="AY346" i="7"/>
  <c r="AV201" i="7"/>
  <c r="AY201" i="7"/>
  <c r="AV299" i="7"/>
  <c r="AY299" i="7"/>
  <c r="AV281" i="7"/>
  <c r="AY281" i="7"/>
  <c r="AV217" i="7"/>
  <c r="AY217" i="7"/>
  <c r="AV300" i="7"/>
  <c r="AY300" i="7"/>
  <c r="AV314" i="7"/>
  <c r="AY314" i="7"/>
  <c r="AV221" i="7"/>
  <c r="AY221" i="7"/>
  <c r="AV247" i="7"/>
  <c r="AY247" i="7"/>
  <c r="AV232" i="7"/>
  <c r="AY232" i="7"/>
  <c r="BJ400" i="7"/>
  <c r="BK400" i="7" s="1"/>
  <c r="BM446" i="7"/>
  <c r="BN446" i="7"/>
  <c r="BO446" i="7" s="1"/>
  <c r="BJ385" i="7"/>
  <c r="BK385" i="7" s="1"/>
  <c r="BM422" i="7"/>
  <c r="BN422" i="7"/>
  <c r="BO422" i="7" s="1"/>
  <c r="BJ541" i="7"/>
  <c r="BK541" i="7" s="1"/>
  <c r="BM545" i="7"/>
  <c r="BN545" i="7"/>
  <c r="BO545" i="7" s="1"/>
  <c r="BJ449" i="7"/>
  <c r="BK449" i="7" s="1"/>
  <c r="BM507" i="7"/>
  <c r="BN507" i="7"/>
  <c r="BO507" i="7" s="1"/>
  <c r="BJ534" i="7"/>
  <c r="BK534" i="7" s="1"/>
  <c r="BM537" i="7"/>
  <c r="BN537" i="7"/>
  <c r="BO537" i="7" s="1"/>
  <c r="BJ526" i="7"/>
  <c r="BK526" i="7" s="1"/>
  <c r="BM484" i="7"/>
  <c r="BN484" i="7"/>
  <c r="BO484" i="7" s="1"/>
  <c r="BJ511" i="7"/>
  <c r="BK511" i="7" s="1"/>
  <c r="BM451" i="7"/>
  <c r="BN451" i="7"/>
  <c r="BO451" i="7" s="1"/>
  <c r="BJ477" i="7"/>
  <c r="BK477" i="7" s="1"/>
  <c r="BM417" i="7"/>
  <c r="BN417" i="7"/>
  <c r="BO417" i="7" s="1"/>
  <c r="BJ444" i="7"/>
  <c r="BK444" i="7" s="1"/>
  <c r="BM420" i="7"/>
  <c r="BN420" i="7"/>
  <c r="BO420" i="7" s="1"/>
  <c r="BJ436" i="7"/>
  <c r="BK436" i="7" s="1"/>
  <c r="BM367" i="7"/>
  <c r="BN367" i="7"/>
  <c r="BO367" i="7" s="1"/>
  <c r="BJ394" i="7"/>
  <c r="BK394" i="7" s="1"/>
  <c r="BM431" i="7"/>
  <c r="BN431" i="7"/>
  <c r="BO431" i="7" s="1"/>
  <c r="BJ550" i="7"/>
  <c r="BK550" i="7" s="1"/>
  <c r="BM441" i="7"/>
  <c r="BN441" i="7"/>
  <c r="BO441" i="7" s="1"/>
  <c r="BJ468" i="7"/>
  <c r="BK468" i="7" s="1"/>
  <c r="BM381" i="7"/>
  <c r="BN381" i="7"/>
  <c r="BO381" i="7" s="1"/>
  <c r="BJ551" i="7"/>
  <c r="BK551" i="7" s="1"/>
  <c r="BE333" i="7"/>
  <c r="BH333" i="7"/>
  <c r="BJ481" i="7"/>
  <c r="BK481" i="7" s="1"/>
  <c r="BM439" i="7"/>
  <c r="BN439" i="7"/>
  <c r="BO439" i="7" s="1"/>
  <c r="BJ466" i="7"/>
  <c r="BK466" i="7" s="1"/>
  <c r="BM371" i="7"/>
  <c r="BN371" i="7"/>
  <c r="BO371" i="7" s="1"/>
  <c r="BJ398" i="7"/>
  <c r="BK398" i="7" s="1"/>
  <c r="BM432" i="7"/>
  <c r="BN432" i="7"/>
  <c r="BO432" i="7" s="1"/>
  <c r="BJ539" i="7"/>
  <c r="BK539" i="7" s="1"/>
  <c r="BM515" i="7"/>
  <c r="BN515" i="7"/>
  <c r="BO515" i="7" s="1"/>
  <c r="BJ542" i="7"/>
  <c r="BK542" i="7" s="1"/>
  <c r="BM391" i="7"/>
  <c r="BN391" i="7"/>
  <c r="BO391" i="7" s="1"/>
  <c r="BJ437" i="7"/>
  <c r="BK437" i="7" s="1"/>
  <c r="BM505" i="7"/>
  <c r="BN505" i="7"/>
  <c r="BO505" i="7" s="1"/>
  <c r="BJ532" i="7"/>
  <c r="BK532" i="7" s="1"/>
  <c r="BM536" i="7"/>
  <c r="BN536" i="7"/>
  <c r="BO536" i="7" s="1"/>
  <c r="BJ434" i="7"/>
  <c r="BK434" i="7" s="1"/>
  <c r="BM498" i="7"/>
  <c r="BN498" i="7"/>
  <c r="BO498" i="7" s="1"/>
  <c r="BJ525" i="7"/>
  <c r="BK525" i="7" s="1"/>
  <c r="BM474" i="7"/>
  <c r="BN474" i="7"/>
  <c r="BO474" i="7" s="1"/>
  <c r="BJ517" i="7"/>
  <c r="BK517" i="7" s="1"/>
  <c r="BM448" i="7"/>
  <c r="BN448" i="7"/>
  <c r="BO448" i="7" s="1"/>
  <c r="BJ475" i="7"/>
  <c r="BK475" i="7" s="1"/>
  <c r="BM415" i="7"/>
  <c r="BN415" i="7"/>
  <c r="BO415" i="7" s="1"/>
  <c r="BJ473" i="7"/>
  <c r="BK473" i="7" s="1"/>
  <c r="BM522" i="7"/>
  <c r="BN522" i="7"/>
  <c r="BO522" i="7" s="1"/>
  <c r="BJ549" i="7"/>
  <c r="BK549" i="7" s="1"/>
  <c r="BM462" i="7"/>
  <c r="BN462" i="7"/>
  <c r="BO462" i="7" s="1"/>
  <c r="BJ447" i="7"/>
  <c r="BK447" i="7" s="1"/>
  <c r="BM452" i="7"/>
  <c r="BN452" i="7"/>
  <c r="BO452" i="7" s="1"/>
  <c r="BE298" i="7"/>
  <c r="BH298" i="7"/>
  <c r="BM365" i="7"/>
  <c r="BN365" i="7"/>
  <c r="BO365" i="7" s="1"/>
  <c r="BJ392" i="7"/>
  <c r="BK392" i="7" s="1"/>
  <c r="BM547" i="7"/>
  <c r="BN547" i="7"/>
  <c r="BO547" i="7" s="1"/>
  <c r="BJ460" i="7"/>
  <c r="BK460" i="7" s="1"/>
  <c r="BM458" i="7"/>
  <c r="BN458" i="7"/>
  <c r="BO458" i="7" s="1"/>
  <c r="BJ470" i="7"/>
  <c r="BK470" i="7" s="1"/>
  <c r="BM513" i="7"/>
  <c r="BN513" i="7"/>
  <c r="BO513" i="7" s="1"/>
  <c r="BJ426" i="7"/>
  <c r="BK426" i="7" s="1"/>
  <c r="BM411" i="7"/>
  <c r="BN411" i="7"/>
  <c r="BO411" i="7" s="1"/>
  <c r="BJ438" i="7"/>
  <c r="BK438" i="7" s="1"/>
  <c r="BM472" i="7"/>
  <c r="BN472" i="7"/>
  <c r="BO472" i="7" s="1"/>
  <c r="BJ403" i="7"/>
  <c r="BK403" i="7" s="1"/>
  <c r="BM413" i="7"/>
  <c r="BN413" i="7"/>
  <c r="BO413" i="7" s="1"/>
  <c r="BJ370" i="7"/>
  <c r="BK370" i="7" s="1"/>
  <c r="BM423" i="7"/>
  <c r="BN423" i="7"/>
  <c r="BO423" i="7" s="1"/>
  <c r="BJ530" i="7"/>
  <c r="BK530" i="7" s="1"/>
  <c r="BM506" i="7"/>
  <c r="BN506" i="7"/>
  <c r="BO506" i="7" s="1"/>
  <c r="BJ533" i="7"/>
  <c r="BK533" i="7" s="1"/>
  <c r="BM382" i="7"/>
  <c r="BN382" i="7"/>
  <c r="BO382" i="7" s="1"/>
  <c r="BJ401" i="7"/>
  <c r="BK401" i="7" s="1"/>
  <c r="BM529" i="7"/>
  <c r="BN529" i="7"/>
  <c r="BO529" i="7" s="1"/>
  <c r="BJ469" i="7"/>
  <c r="BK469" i="7" s="1"/>
  <c r="BM360" i="7"/>
  <c r="BN360" i="7"/>
  <c r="BO360" i="7" s="1"/>
  <c r="BJ387" i="7"/>
  <c r="BK387" i="7" s="1"/>
  <c r="BM494" i="7"/>
  <c r="BN494" i="7"/>
  <c r="BO494" i="7" s="1"/>
  <c r="BJ516" i="7"/>
  <c r="BK516" i="7" s="1"/>
  <c r="BE323" i="7"/>
  <c r="BH323" i="7"/>
  <c r="BC163" i="7"/>
  <c r="BF163" i="7" s="1"/>
  <c r="BG163" i="7" s="1"/>
  <c r="BL33" i="7"/>
  <c r="BI33" i="7"/>
  <c r="BB3" i="7"/>
  <c r="BB159" i="7"/>
  <c r="BD159" i="7"/>
  <c r="BB129" i="7"/>
  <c r="BD129" i="7"/>
  <c r="BC129" i="7"/>
  <c r="BF129" i="7" s="1"/>
  <c r="BG129" i="7" s="1"/>
  <c r="BL191" i="7"/>
  <c r="BI191" i="7"/>
  <c r="BL118" i="7"/>
  <c r="BI118" i="7"/>
  <c r="BB171" i="7"/>
  <c r="BB141" i="7"/>
  <c r="BC141" i="7"/>
  <c r="BF141" i="7" s="1"/>
  <c r="BG141" i="7" s="1"/>
  <c r="BL111" i="7"/>
  <c r="BI111" i="7"/>
  <c r="BL105" i="7"/>
  <c r="BI105" i="7"/>
  <c r="BP192" i="7"/>
  <c r="AQ192" i="6" s="1"/>
  <c r="BP97" i="7"/>
  <c r="AQ97" i="6" s="1"/>
  <c r="BP103" i="7"/>
  <c r="AQ103" i="6" s="1"/>
  <c r="BP40" i="7"/>
  <c r="AQ40" i="6" s="1"/>
  <c r="BP8" i="7"/>
  <c r="AQ8" i="6" s="1"/>
  <c r="BP41" i="7"/>
  <c r="AQ41" i="6" s="1"/>
  <c r="BL36" i="7"/>
  <c r="BI36" i="7"/>
  <c r="BN190" i="7"/>
  <c r="BO190" i="7" s="1"/>
  <c r="BM190" i="7"/>
  <c r="BN78" i="7"/>
  <c r="BO78" i="7" s="1"/>
  <c r="BM78" i="7"/>
  <c r="BN174" i="7"/>
  <c r="BO174" i="7" s="1"/>
  <c r="BM174" i="7"/>
  <c r="BN132" i="7"/>
  <c r="BO132" i="7" s="1"/>
  <c r="BM132" i="7"/>
  <c r="BN32" i="7"/>
  <c r="BO32" i="7" s="1"/>
  <c r="BM32" i="7"/>
  <c r="BN114" i="7"/>
  <c r="BO114" i="7" s="1"/>
  <c r="BM114" i="7"/>
  <c r="BN42" i="7"/>
  <c r="BO42" i="7" s="1"/>
  <c r="BM42" i="7"/>
  <c r="BN158" i="7"/>
  <c r="BO158" i="7" s="1"/>
  <c r="BM158" i="7"/>
  <c r="BN138" i="7"/>
  <c r="BO138" i="7" s="1"/>
  <c r="BM138" i="7"/>
  <c r="BJ86" i="7"/>
  <c r="BK86" i="7" s="1"/>
  <c r="BJ147" i="7"/>
  <c r="BK147" i="7" s="1"/>
  <c r="BN48" i="7"/>
  <c r="BO48" i="7" s="1"/>
  <c r="BM48" i="7"/>
  <c r="BN127" i="7"/>
  <c r="BO127" i="7" s="1"/>
  <c r="BM127" i="7"/>
  <c r="BJ173" i="7"/>
  <c r="BK173" i="7" s="1"/>
  <c r="BJ200" i="7"/>
  <c r="BK200" i="7" s="1"/>
  <c r="BJ11" i="7"/>
  <c r="BK11" i="7" s="1"/>
  <c r="BN156" i="7"/>
  <c r="BO156" i="7" s="1"/>
  <c r="BM156" i="7"/>
  <c r="BJ195" i="7"/>
  <c r="BK195" i="7" s="1"/>
  <c r="BJ185" i="7"/>
  <c r="BK185" i="7" s="1"/>
  <c r="BN18" i="7"/>
  <c r="BO18" i="7" s="1"/>
  <c r="BM18" i="7"/>
  <c r="BN59" i="7"/>
  <c r="BO59" i="7" s="1"/>
  <c r="BM59" i="7"/>
  <c r="BJ182" i="7"/>
  <c r="BK182" i="7" s="1"/>
  <c r="BJ196" i="7"/>
  <c r="BK196" i="7" s="1"/>
  <c r="BN109" i="7"/>
  <c r="BO109" i="7" s="1"/>
  <c r="BM109" i="7"/>
  <c r="BJ137" i="7"/>
  <c r="BK137" i="7" s="1"/>
  <c r="BJ60" i="7"/>
  <c r="BK60" i="7" s="1"/>
  <c r="BN73" i="7"/>
  <c r="BO73" i="7" s="1"/>
  <c r="BM73" i="7"/>
  <c r="BN46" i="7"/>
  <c r="BO46" i="7" s="1"/>
  <c r="BM46" i="7"/>
  <c r="BJ98" i="7"/>
  <c r="BK98" i="7" s="1"/>
  <c r="BN115" i="7"/>
  <c r="BO115" i="7" s="1"/>
  <c r="BM115" i="7"/>
  <c r="BJ35" i="7"/>
  <c r="BK35" i="7" s="1"/>
  <c r="BJ149" i="7"/>
  <c r="BK149" i="7" s="1"/>
  <c r="BN75" i="7"/>
  <c r="BO75" i="7" s="1"/>
  <c r="BM75" i="7"/>
  <c r="BJ5" i="7"/>
  <c r="BK5" i="7" s="1"/>
  <c r="BN49" i="7"/>
  <c r="BO49" i="7" s="1"/>
  <c r="BM49" i="7"/>
  <c r="BJ123" i="7"/>
  <c r="BK123" i="7" s="1"/>
  <c r="BN181" i="7"/>
  <c r="BO181" i="7" s="1"/>
  <c r="BM181" i="7"/>
  <c r="BJ31" i="7"/>
  <c r="BK31" i="7" s="1"/>
  <c r="BN20" i="7"/>
  <c r="BO20" i="7" s="1"/>
  <c r="BM20" i="7"/>
  <c r="BJ176" i="7"/>
  <c r="BK176" i="7" s="1"/>
  <c r="BN88" i="7"/>
  <c r="BO88" i="7" s="1"/>
  <c r="BM88" i="7"/>
  <c r="BJ54" i="7"/>
  <c r="BK54" i="7" s="1"/>
  <c r="BL194" i="7"/>
  <c r="BI194" i="7"/>
  <c r="BJ14" i="7"/>
  <c r="BK14" i="7" s="1"/>
  <c r="BN6" i="7"/>
  <c r="BO6" i="7" s="1"/>
  <c r="BM6" i="7"/>
  <c r="BJ112" i="7"/>
  <c r="BK112" i="7" s="1"/>
  <c r="BN67" i="7"/>
  <c r="BO67" i="7" s="1"/>
  <c r="BM67" i="7"/>
  <c r="BJ91" i="7"/>
  <c r="BK91" i="7" s="1"/>
  <c r="BN66" i="7"/>
  <c r="BO66" i="7" s="1"/>
  <c r="BM66" i="7"/>
  <c r="BJ157" i="7"/>
  <c r="BK157" i="7" s="1"/>
  <c r="BN121" i="7"/>
  <c r="BO121" i="7" s="1"/>
  <c r="BM121" i="7"/>
  <c r="BJ37" i="7"/>
  <c r="BK37" i="7" s="1"/>
  <c r="BN120" i="7"/>
  <c r="BO120" i="7" s="1"/>
  <c r="BM120" i="7"/>
  <c r="BJ76" i="7"/>
  <c r="BK76" i="7" s="1"/>
  <c r="BN187" i="7"/>
  <c r="BO187" i="7" s="1"/>
  <c r="BM187" i="7"/>
  <c r="BJ80" i="7"/>
  <c r="BK80" i="7" s="1"/>
  <c r="BN4" i="7"/>
  <c r="BO4" i="7" s="1"/>
  <c r="BM4" i="7"/>
  <c r="BN93" i="7"/>
  <c r="BO93" i="7" s="1"/>
  <c r="BM93" i="7"/>
  <c r="BL22" i="7"/>
  <c r="BI22" i="7"/>
  <c r="BJ47" i="7"/>
  <c r="BK47" i="7" s="1"/>
  <c r="BN27" i="7"/>
  <c r="BO27" i="7" s="1"/>
  <c r="BM27" i="7"/>
  <c r="BJ70" i="7"/>
  <c r="BK70" i="7" s="1"/>
  <c r="BN23" i="7"/>
  <c r="BO23" i="7" s="1"/>
  <c r="BM23" i="7"/>
  <c r="BJ125" i="7"/>
  <c r="BK125" i="7" s="1"/>
  <c r="BN62" i="7"/>
  <c r="BO62" i="7" s="1"/>
  <c r="BM62" i="7"/>
  <c r="BJ165" i="7"/>
  <c r="BK165" i="7" s="1"/>
  <c r="BN43" i="7"/>
  <c r="BO43" i="7" s="1"/>
  <c r="BM43" i="7"/>
  <c r="BJ61" i="7"/>
  <c r="BK61" i="7" s="1"/>
  <c r="BN45" i="7"/>
  <c r="BO45" i="7" s="1"/>
  <c r="BM45" i="7"/>
  <c r="BJ146" i="7"/>
  <c r="BK146" i="7" s="1"/>
  <c r="BN122" i="7"/>
  <c r="BO122" i="7" s="1"/>
  <c r="BM122" i="7"/>
  <c r="BJ99" i="7"/>
  <c r="BK99" i="7" s="1"/>
  <c r="BN153" i="7"/>
  <c r="BO153" i="7" s="1"/>
  <c r="BM153" i="7"/>
  <c r="BH33" i="7"/>
  <c r="BE33" i="7"/>
  <c r="BN9" i="7"/>
  <c r="BO9" i="7" s="1"/>
  <c r="BM9" i="7"/>
  <c r="BH105" i="7"/>
  <c r="BE105" i="7"/>
  <c r="BN198" i="7"/>
  <c r="BO198" i="7" s="1"/>
  <c r="BM198" i="7"/>
  <c r="BN12" i="7"/>
  <c r="BO12" i="7" s="1"/>
  <c r="BM12" i="7"/>
  <c r="BN55" i="7"/>
  <c r="BO55" i="7" s="1"/>
  <c r="BM55" i="7"/>
  <c r="BN16" i="7"/>
  <c r="BO16" i="7" s="1"/>
  <c r="BM16" i="7"/>
  <c r="BN34" i="7"/>
  <c r="BO34" i="7" s="1"/>
  <c r="BM34" i="7"/>
  <c r="BJ13" i="7"/>
  <c r="BK13" i="7" s="1"/>
  <c r="BN85" i="7"/>
  <c r="BO85" i="7" s="1"/>
  <c r="BM85" i="7"/>
  <c r="BN86" i="7"/>
  <c r="BO86" i="7" s="1"/>
  <c r="BM86" i="7"/>
  <c r="BN147" i="7"/>
  <c r="BO147" i="7" s="1"/>
  <c r="BM147" i="7"/>
  <c r="BJ106" i="7"/>
  <c r="BK106" i="7" s="1"/>
  <c r="BN173" i="7"/>
  <c r="BO173" i="7" s="1"/>
  <c r="BM173" i="7"/>
  <c r="BJ131" i="7"/>
  <c r="BK131" i="7" s="1"/>
  <c r="BN200" i="7"/>
  <c r="BO200" i="7" s="1"/>
  <c r="BM200" i="7"/>
  <c r="BJ140" i="7"/>
  <c r="BK140" i="7" s="1"/>
  <c r="BJ199" i="7"/>
  <c r="BK199" i="7" s="1"/>
  <c r="BN11" i="7"/>
  <c r="BO11" i="7" s="1"/>
  <c r="BM11" i="7"/>
  <c r="BN195" i="7"/>
  <c r="BO195" i="7" s="1"/>
  <c r="BM195" i="7"/>
  <c r="BN185" i="7"/>
  <c r="BO185" i="7" s="1"/>
  <c r="BM185" i="7"/>
  <c r="BJ136" i="7"/>
  <c r="BK136" i="7" s="1"/>
  <c r="BJ164" i="7"/>
  <c r="BK164" i="7" s="1"/>
  <c r="BN182" i="7"/>
  <c r="BO182" i="7" s="1"/>
  <c r="BM182" i="7"/>
  <c r="BN196" i="7"/>
  <c r="BO196" i="7" s="1"/>
  <c r="BM196" i="7"/>
  <c r="BN137" i="7"/>
  <c r="BO137" i="7" s="1"/>
  <c r="BM137" i="7"/>
  <c r="BN60" i="7"/>
  <c r="BO60" i="7" s="1"/>
  <c r="BM60" i="7"/>
  <c r="BJ113" i="7"/>
  <c r="BK113" i="7" s="1"/>
  <c r="BN98" i="7"/>
  <c r="BO98" i="7" s="1"/>
  <c r="BM98" i="7"/>
  <c r="BJ160" i="7"/>
  <c r="BK160" i="7" s="1"/>
  <c r="BJ87" i="7"/>
  <c r="BK87" i="7" s="1"/>
  <c r="BN35" i="7"/>
  <c r="BO35" i="7" s="1"/>
  <c r="BM35" i="7"/>
  <c r="BN149" i="7"/>
  <c r="BO149" i="7" s="1"/>
  <c r="BM149" i="7"/>
  <c r="BJ178" i="7"/>
  <c r="BK178" i="7" s="1"/>
  <c r="BN5" i="7"/>
  <c r="BO5" i="7" s="1"/>
  <c r="BM5" i="7"/>
  <c r="BJ155" i="7"/>
  <c r="BK155" i="7" s="1"/>
  <c r="BN123" i="7"/>
  <c r="BO123" i="7" s="1"/>
  <c r="BM123" i="7"/>
  <c r="BJ183" i="7"/>
  <c r="BK183" i="7" s="1"/>
  <c r="BN31" i="7"/>
  <c r="BO31" i="7" s="1"/>
  <c r="BM31" i="7"/>
  <c r="BJ172" i="7"/>
  <c r="BK172" i="7" s="1"/>
  <c r="BN176" i="7"/>
  <c r="BO176" i="7" s="1"/>
  <c r="BM176" i="7"/>
  <c r="BJ139" i="7"/>
  <c r="BK139" i="7" s="1"/>
  <c r="BN54" i="7"/>
  <c r="BO54" i="7" s="1"/>
  <c r="BM54" i="7"/>
  <c r="BJ77" i="7"/>
  <c r="BK77" i="7" s="1"/>
  <c r="BH194" i="7"/>
  <c r="BE194" i="7"/>
  <c r="BN14" i="7"/>
  <c r="BO14" i="7" s="1"/>
  <c r="BM14" i="7"/>
  <c r="BJ130" i="7"/>
  <c r="BK130" i="7" s="1"/>
  <c r="BN112" i="7"/>
  <c r="BO112" i="7" s="1"/>
  <c r="BM112" i="7"/>
  <c r="BJ17" i="7"/>
  <c r="BK17" i="7" s="1"/>
  <c r="BN91" i="7"/>
  <c r="BO91" i="7" s="1"/>
  <c r="BM91" i="7"/>
  <c r="BJ82" i="7"/>
  <c r="BK82" i="7" s="1"/>
  <c r="BN157" i="7"/>
  <c r="BO157" i="7" s="1"/>
  <c r="BM157" i="7"/>
  <c r="BJ150" i="7"/>
  <c r="BK150" i="7" s="1"/>
  <c r="BN37" i="7"/>
  <c r="BO37" i="7" s="1"/>
  <c r="BM37" i="7"/>
  <c r="BJ92" i="7"/>
  <c r="BK92" i="7" s="1"/>
  <c r="BN76" i="7"/>
  <c r="BO76" i="7" s="1"/>
  <c r="BM76" i="7"/>
  <c r="BJ79" i="7"/>
  <c r="BK79" i="7" s="1"/>
  <c r="BN80" i="7"/>
  <c r="BO80" i="7" s="1"/>
  <c r="BM80" i="7"/>
  <c r="BJ133" i="7"/>
  <c r="BK133" i="7" s="1"/>
  <c r="BH111" i="7"/>
  <c r="BE111" i="7"/>
  <c r="BN47" i="7"/>
  <c r="BO47" i="7" s="1"/>
  <c r="BM47" i="7"/>
  <c r="BJ89" i="7"/>
  <c r="BK89" i="7" s="1"/>
  <c r="BN70" i="7"/>
  <c r="BO70" i="7" s="1"/>
  <c r="BM70" i="7"/>
  <c r="BJ145" i="7"/>
  <c r="BK145" i="7" s="1"/>
  <c r="BN125" i="7"/>
  <c r="BO125" i="7" s="1"/>
  <c r="BM125" i="7"/>
  <c r="BJ7" i="7"/>
  <c r="BK7" i="7" s="1"/>
  <c r="BN165" i="7"/>
  <c r="BO165" i="7" s="1"/>
  <c r="BM165" i="7"/>
  <c r="BJ64" i="7"/>
  <c r="BK64" i="7" s="1"/>
  <c r="BN61" i="7"/>
  <c r="BO61" i="7" s="1"/>
  <c r="BM61" i="7"/>
  <c r="BJ65" i="7"/>
  <c r="BK65" i="7" s="1"/>
  <c r="BN146" i="7"/>
  <c r="BO146" i="7" s="1"/>
  <c r="BM146" i="7"/>
  <c r="BJ189" i="7"/>
  <c r="BK189" i="7" s="1"/>
  <c r="BN99" i="7"/>
  <c r="BO99" i="7" s="1"/>
  <c r="BM99" i="7"/>
  <c r="BJ21" i="7"/>
  <c r="BK21" i="7" s="1"/>
  <c r="BH36" i="7"/>
  <c r="BE36" i="7"/>
  <c r="BP119" i="7"/>
  <c r="AQ119" i="6" s="1"/>
  <c r="BP100" i="7"/>
  <c r="AQ100" i="6" s="1"/>
  <c r="BP71" i="7"/>
  <c r="AQ71" i="6" s="1"/>
  <c r="BP68" i="7"/>
  <c r="AQ68" i="6" s="1"/>
  <c r="BN167" i="7"/>
  <c r="BO167" i="7" s="1"/>
  <c r="BM167" i="7"/>
  <c r="BP154" i="7"/>
  <c r="AQ154" i="6" s="1"/>
  <c r="BH118" i="7"/>
  <c r="BE118" i="7"/>
  <c r="BP28" i="7"/>
  <c r="AQ28" i="6" s="1"/>
  <c r="BP101" i="7"/>
  <c r="AQ101" i="6" s="1"/>
  <c r="BP142" i="7"/>
  <c r="AQ142" i="6" s="1"/>
  <c r="BP166" i="7"/>
  <c r="AQ166" i="6" s="1"/>
  <c r="BP10" i="7"/>
  <c r="AQ10" i="6" s="1"/>
  <c r="BN13" i="7"/>
  <c r="BO13" i="7" s="1"/>
  <c r="BM13" i="7"/>
  <c r="BJ138" i="7"/>
  <c r="BK138" i="7" s="1"/>
  <c r="BN74" i="7"/>
  <c r="BO74" i="7" s="1"/>
  <c r="BM74" i="7"/>
  <c r="BP169" i="7"/>
  <c r="AQ169" i="6" s="1"/>
  <c r="BP126" i="7"/>
  <c r="AQ126" i="6" s="1"/>
  <c r="BJ48" i="7"/>
  <c r="BK48" i="7" s="1"/>
  <c r="BN106" i="7"/>
  <c r="BO106" i="7" s="1"/>
  <c r="BM106" i="7"/>
  <c r="BJ127" i="7"/>
  <c r="BK127" i="7" s="1"/>
  <c r="BP50" i="7"/>
  <c r="AQ50" i="6" s="1"/>
  <c r="BN131" i="7"/>
  <c r="BO131" i="7" s="1"/>
  <c r="BM131" i="7"/>
  <c r="BN140" i="7"/>
  <c r="BO140" i="7" s="1"/>
  <c r="BM140" i="7"/>
  <c r="BN199" i="7"/>
  <c r="BO199" i="7" s="1"/>
  <c r="BM199" i="7"/>
  <c r="BJ156" i="7"/>
  <c r="BK156" i="7" s="1"/>
  <c r="BJ18" i="7"/>
  <c r="BK18" i="7" s="1"/>
  <c r="BN136" i="7"/>
  <c r="BO136" i="7" s="1"/>
  <c r="BM136" i="7"/>
  <c r="BJ59" i="7"/>
  <c r="BK59" i="7" s="1"/>
  <c r="BN164" i="7"/>
  <c r="BO164" i="7" s="1"/>
  <c r="BM164" i="7"/>
  <c r="BJ109" i="7"/>
  <c r="BK109" i="7" s="1"/>
  <c r="BJ73" i="7"/>
  <c r="BK73" i="7" s="1"/>
  <c r="BJ46" i="7"/>
  <c r="BK46" i="7" s="1"/>
  <c r="BN113" i="7"/>
  <c r="BO113" i="7" s="1"/>
  <c r="BM113" i="7"/>
  <c r="BN160" i="7"/>
  <c r="BO160" i="7" s="1"/>
  <c r="BM160" i="7"/>
  <c r="BN87" i="7"/>
  <c r="BO87" i="7" s="1"/>
  <c r="BM87" i="7"/>
  <c r="BJ115" i="7"/>
  <c r="BK115" i="7" s="1"/>
  <c r="BP29" i="7"/>
  <c r="AQ29" i="6" s="1"/>
  <c r="BP143" i="7"/>
  <c r="AQ143" i="6" s="1"/>
  <c r="BJ75" i="7"/>
  <c r="BK75" i="7" s="1"/>
  <c r="BN178" i="7"/>
  <c r="BO178" i="7" s="1"/>
  <c r="BM178" i="7"/>
  <c r="BJ49" i="7"/>
  <c r="BK49" i="7" s="1"/>
  <c r="BN155" i="7"/>
  <c r="BO155" i="7" s="1"/>
  <c r="BM155" i="7"/>
  <c r="BJ181" i="7"/>
  <c r="BK181" i="7" s="1"/>
  <c r="BN183" i="7"/>
  <c r="BO183" i="7" s="1"/>
  <c r="BM183" i="7"/>
  <c r="BJ20" i="7"/>
  <c r="BK20" i="7" s="1"/>
  <c r="BN172" i="7"/>
  <c r="BO172" i="7" s="1"/>
  <c r="BM172" i="7"/>
  <c r="BJ88" i="7"/>
  <c r="BK88" i="7" s="1"/>
  <c r="BN139" i="7"/>
  <c r="BO139" i="7" s="1"/>
  <c r="BM139" i="7"/>
  <c r="BN77" i="7"/>
  <c r="BO77" i="7" s="1"/>
  <c r="BM77" i="7"/>
  <c r="BH191" i="7"/>
  <c r="BE191" i="7"/>
  <c r="BJ6" i="7"/>
  <c r="BK6" i="7" s="1"/>
  <c r="BN130" i="7"/>
  <c r="BO130" i="7" s="1"/>
  <c r="BM130" i="7"/>
  <c r="BJ67" i="7"/>
  <c r="BK67" i="7" s="1"/>
  <c r="BN17" i="7"/>
  <c r="BO17" i="7" s="1"/>
  <c r="BM17" i="7"/>
  <c r="BJ66" i="7"/>
  <c r="BK66" i="7" s="1"/>
  <c r="BN82" i="7"/>
  <c r="BO82" i="7" s="1"/>
  <c r="BM82" i="7"/>
  <c r="BJ121" i="7"/>
  <c r="BK121" i="7" s="1"/>
  <c r="BN150" i="7"/>
  <c r="BO150" i="7" s="1"/>
  <c r="BM150" i="7"/>
  <c r="BJ120" i="7"/>
  <c r="BK120" i="7" s="1"/>
  <c r="BN92" i="7"/>
  <c r="BO92" i="7" s="1"/>
  <c r="BM92" i="7"/>
  <c r="BJ187" i="7"/>
  <c r="BK187" i="7" s="1"/>
  <c r="BN79" i="7"/>
  <c r="BO79" i="7" s="1"/>
  <c r="BM79" i="7"/>
  <c r="BJ4" i="7"/>
  <c r="BK4" i="7" s="1"/>
  <c r="BN133" i="7"/>
  <c r="BO133" i="7" s="1"/>
  <c r="BM133" i="7"/>
  <c r="BJ93" i="7"/>
  <c r="BK93" i="7" s="1"/>
  <c r="BH22" i="7"/>
  <c r="BE22" i="7"/>
  <c r="BJ27" i="7"/>
  <c r="BK27" i="7" s="1"/>
  <c r="BN89" i="7"/>
  <c r="BO89" i="7" s="1"/>
  <c r="BM89" i="7"/>
  <c r="BJ23" i="7"/>
  <c r="BK23" i="7" s="1"/>
  <c r="BN145" i="7"/>
  <c r="BO145" i="7" s="1"/>
  <c r="BM145" i="7"/>
  <c r="BJ62" i="7"/>
  <c r="BK62" i="7" s="1"/>
  <c r="BN7" i="7"/>
  <c r="BO7" i="7" s="1"/>
  <c r="BM7" i="7"/>
  <c r="BJ43" i="7"/>
  <c r="BK43" i="7" s="1"/>
  <c r="BN64" i="7"/>
  <c r="BO64" i="7" s="1"/>
  <c r="BM64" i="7"/>
  <c r="BJ45" i="7"/>
  <c r="BK45" i="7" s="1"/>
  <c r="BN65" i="7"/>
  <c r="BO65" i="7" s="1"/>
  <c r="BM65" i="7"/>
  <c r="BJ122" i="7"/>
  <c r="BK122" i="7" s="1"/>
  <c r="BN189" i="7"/>
  <c r="BO189" i="7" s="1"/>
  <c r="BM189" i="7"/>
  <c r="BJ153" i="7"/>
  <c r="BK153" i="7" s="1"/>
  <c r="BJ9" i="7"/>
  <c r="BK9" i="7" s="1"/>
  <c r="BJ198" i="7"/>
  <c r="BK198" i="7" s="1"/>
  <c r="BN21" i="7"/>
  <c r="BO21" i="7" s="1"/>
  <c r="BM21" i="7"/>
  <c r="BD275" i="7" l="1"/>
  <c r="BD311" i="7"/>
  <c r="BC229" i="7"/>
  <c r="BF229" i="7" s="1"/>
  <c r="BG229" i="7" s="1"/>
  <c r="BB347" i="7"/>
  <c r="BA291" i="7"/>
  <c r="BC171" i="7"/>
  <c r="BF171" i="7" s="1"/>
  <c r="BG171" i="7" s="1"/>
  <c r="BD240" i="7"/>
  <c r="BC317" i="7"/>
  <c r="BF317" i="7" s="1"/>
  <c r="BG317" i="7" s="1"/>
  <c r="BC261" i="7"/>
  <c r="BF261" i="7" s="1"/>
  <c r="BG261" i="7" s="1"/>
  <c r="BC340" i="7"/>
  <c r="BF340" i="7" s="1"/>
  <c r="BG340" i="7" s="1"/>
  <c r="BC258" i="7"/>
  <c r="BF258" i="7" s="1"/>
  <c r="BG258" i="7" s="1"/>
  <c r="BC278" i="7"/>
  <c r="BF278" i="7" s="1"/>
  <c r="BG278" i="7" s="1"/>
  <c r="BD223" i="7"/>
  <c r="BC215" i="7"/>
  <c r="BF215" i="7" s="1"/>
  <c r="BG215" i="7" s="1"/>
  <c r="BC3" i="7"/>
  <c r="BF3" i="7" s="1"/>
  <c r="BG3" i="7" s="1"/>
  <c r="BC216" i="7"/>
  <c r="BF216" i="7" s="1"/>
  <c r="BG216" i="7" s="1"/>
  <c r="BP21" i="7"/>
  <c r="AQ21" i="6" s="1"/>
  <c r="BP139" i="7"/>
  <c r="AQ139" i="6" s="1"/>
  <c r="BP172" i="7"/>
  <c r="AQ172" i="6" s="1"/>
  <c r="BP183" i="7"/>
  <c r="AQ183" i="6" s="1"/>
  <c r="BP155" i="7"/>
  <c r="AQ155" i="6" s="1"/>
  <c r="BP178" i="7"/>
  <c r="AQ178" i="6" s="1"/>
  <c r="BP87" i="7"/>
  <c r="AQ87" i="6" s="1"/>
  <c r="BP164" i="7"/>
  <c r="AQ164" i="6" s="1"/>
  <c r="BP136" i="7"/>
  <c r="AQ136" i="6" s="1"/>
  <c r="BP140" i="7"/>
  <c r="AQ140" i="6" s="1"/>
  <c r="BP106" i="7"/>
  <c r="AQ106" i="6" s="1"/>
  <c r="BP167" i="7"/>
  <c r="AQ167" i="6" s="1"/>
  <c r="BP99" i="7"/>
  <c r="AQ99" i="6" s="1"/>
  <c r="BP146" i="7"/>
  <c r="AQ146" i="6" s="1"/>
  <c r="BP61" i="7"/>
  <c r="AQ61" i="6" s="1"/>
  <c r="BP165" i="7"/>
  <c r="AQ165" i="6" s="1"/>
  <c r="BP125" i="7"/>
  <c r="AQ125" i="6" s="1"/>
  <c r="BP70" i="7"/>
  <c r="AQ70" i="6" s="1"/>
  <c r="BP47" i="7"/>
  <c r="AQ47" i="6" s="1"/>
  <c r="BP35" i="7"/>
  <c r="AQ35" i="6" s="1"/>
  <c r="BP137" i="7"/>
  <c r="AQ137" i="6" s="1"/>
  <c r="BP11" i="7"/>
  <c r="AQ11" i="6" s="1"/>
  <c r="BP86" i="7"/>
  <c r="AQ86" i="6" s="1"/>
  <c r="BP55" i="7"/>
  <c r="AQ55" i="6" s="1"/>
  <c r="BP153" i="7"/>
  <c r="AQ153" i="6" s="1"/>
  <c r="BP122" i="7"/>
  <c r="AQ122" i="6" s="1"/>
  <c r="BP45" i="7"/>
  <c r="AQ45" i="6" s="1"/>
  <c r="BP43" i="7"/>
  <c r="AQ43" i="6" s="1"/>
  <c r="BP62" i="7"/>
  <c r="AQ62" i="6" s="1"/>
  <c r="BP23" i="7"/>
  <c r="AQ23" i="6" s="1"/>
  <c r="BP27" i="7"/>
  <c r="AQ27" i="6" s="1"/>
  <c r="BP59" i="7"/>
  <c r="AQ59" i="6" s="1"/>
  <c r="BP156" i="7"/>
  <c r="AQ156" i="6" s="1"/>
  <c r="BP42" i="7"/>
  <c r="AQ42" i="6" s="1"/>
  <c r="BP132" i="7"/>
  <c r="AQ132" i="6" s="1"/>
  <c r="BP190" i="7"/>
  <c r="AQ190" i="6" s="1"/>
  <c r="BD163" i="7"/>
  <c r="BP494" i="7"/>
  <c r="AQ494" i="6" s="1"/>
  <c r="BP360" i="7"/>
  <c r="AQ360" i="6" s="1"/>
  <c r="BP529" i="7"/>
  <c r="AQ529" i="6" s="1"/>
  <c r="BP382" i="7"/>
  <c r="AQ382" i="6" s="1"/>
  <c r="BP506" i="7"/>
  <c r="AQ506" i="6" s="1"/>
  <c r="BP423" i="7"/>
  <c r="AQ423" i="6" s="1"/>
  <c r="BP413" i="7"/>
  <c r="AQ413" i="6" s="1"/>
  <c r="BP472" i="7"/>
  <c r="AQ472" i="6" s="1"/>
  <c r="BP411" i="7"/>
  <c r="AQ411" i="6" s="1"/>
  <c r="BP513" i="7"/>
  <c r="AQ513" i="6" s="1"/>
  <c r="BP458" i="7"/>
  <c r="AQ458" i="6" s="1"/>
  <c r="BP547" i="7"/>
  <c r="AQ547" i="6" s="1"/>
  <c r="BP365" i="7"/>
  <c r="AQ365" i="6" s="1"/>
  <c r="BA232" i="7"/>
  <c r="BA247" i="7"/>
  <c r="BC247" i="7" s="1"/>
  <c r="BF247" i="7" s="1"/>
  <c r="BG247" i="7" s="1"/>
  <c r="BA221" i="7"/>
  <c r="BA314" i="7"/>
  <c r="BA300" i="7"/>
  <c r="BC300" i="7" s="1"/>
  <c r="BF300" i="7" s="1"/>
  <c r="BG300" i="7" s="1"/>
  <c r="BA217" i="7"/>
  <c r="BA281" i="7"/>
  <c r="BA299" i="7"/>
  <c r="BC299" i="7" s="1"/>
  <c r="BF299" i="7" s="1"/>
  <c r="BG299" i="7" s="1"/>
  <c r="BA201" i="7"/>
  <c r="BA346" i="7"/>
  <c r="BA313" i="7"/>
  <c r="BC313" i="7" s="1"/>
  <c r="BF313" i="7" s="1"/>
  <c r="BG313" i="7" s="1"/>
  <c r="BA348" i="7"/>
  <c r="BP493" i="7"/>
  <c r="AQ493" i="6" s="1"/>
  <c r="BP535" i="7"/>
  <c r="AQ535" i="6" s="1"/>
  <c r="BA297" i="7"/>
  <c r="BA212" i="7"/>
  <c r="BA321" i="7"/>
  <c r="BD321" i="7" s="1"/>
  <c r="BA316" i="7"/>
  <c r="BA225" i="7"/>
  <c r="BA265" i="7"/>
  <c r="BA255" i="7"/>
  <c r="BA248" i="7"/>
  <c r="BA250" i="7"/>
  <c r="BD250" i="7" s="1"/>
  <c r="BA355" i="7"/>
  <c r="BA235" i="7"/>
  <c r="BA326" i="7"/>
  <c r="BA337" i="7"/>
  <c r="BA244" i="7"/>
  <c r="BP516" i="7"/>
  <c r="AQ516" i="6" s="1"/>
  <c r="BP387" i="7"/>
  <c r="AQ387" i="6" s="1"/>
  <c r="BP469" i="7"/>
  <c r="AQ469" i="6" s="1"/>
  <c r="BP401" i="7"/>
  <c r="AQ401" i="6" s="1"/>
  <c r="BP533" i="7"/>
  <c r="AQ533" i="6" s="1"/>
  <c r="BP530" i="7"/>
  <c r="AQ530" i="6" s="1"/>
  <c r="BP370" i="7"/>
  <c r="AQ370" i="6" s="1"/>
  <c r="BP403" i="7"/>
  <c r="AQ403" i="6" s="1"/>
  <c r="BP438" i="7"/>
  <c r="AQ438" i="6" s="1"/>
  <c r="BP426" i="7"/>
  <c r="AQ426" i="6" s="1"/>
  <c r="BP470" i="7"/>
  <c r="AQ470" i="6" s="1"/>
  <c r="BP460" i="7"/>
  <c r="AQ460" i="6" s="1"/>
  <c r="BP392" i="7"/>
  <c r="AQ392" i="6" s="1"/>
  <c r="BP551" i="7"/>
  <c r="AQ551" i="6" s="1"/>
  <c r="BP468" i="7"/>
  <c r="AQ468" i="6" s="1"/>
  <c r="BP550" i="7"/>
  <c r="AQ550" i="6" s="1"/>
  <c r="BP394" i="7"/>
  <c r="AQ394" i="6" s="1"/>
  <c r="BP436" i="7"/>
  <c r="AQ436" i="6" s="1"/>
  <c r="BP444" i="7"/>
  <c r="AQ444" i="6" s="1"/>
  <c r="BP477" i="7"/>
  <c r="AQ477" i="6" s="1"/>
  <c r="BP511" i="7"/>
  <c r="AQ511" i="6" s="1"/>
  <c r="BP526" i="7"/>
  <c r="AQ526" i="6" s="1"/>
  <c r="BP534" i="7"/>
  <c r="AQ534" i="6" s="1"/>
  <c r="BP449" i="7"/>
  <c r="AQ449" i="6" s="1"/>
  <c r="BP541" i="7"/>
  <c r="AQ541" i="6" s="1"/>
  <c r="BP385" i="7"/>
  <c r="AQ385" i="6" s="1"/>
  <c r="BP400" i="7"/>
  <c r="AQ400" i="6" s="1"/>
  <c r="BA218" i="7"/>
  <c r="BA241" i="7"/>
  <c r="BA266" i="7"/>
  <c r="BA273" i="7"/>
  <c r="BA335" i="7"/>
  <c r="BA338" i="7"/>
  <c r="BA263" i="7"/>
  <c r="BA329" i="7"/>
  <c r="BA302" i="7"/>
  <c r="BA293" i="7"/>
  <c r="BA306" i="7"/>
  <c r="BA236" i="7"/>
  <c r="BA349" i="7"/>
  <c r="BA222" i="7"/>
  <c r="BA339" i="7"/>
  <c r="BA336" i="7"/>
  <c r="BA352" i="7"/>
  <c r="BP467" i="7"/>
  <c r="AQ467" i="6" s="1"/>
  <c r="BP519" i="7"/>
  <c r="AQ519" i="6" s="1"/>
  <c r="BP489" i="7"/>
  <c r="AQ489" i="6" s="1"/>
  <c r="BP407" i="7"/>
  <c r="AQ407" i="6" s="1"/>
  <c r="BP527" i="7"/>
  <c r="AQ527" i="6" s="1"/>
  <c r="BP442" i="7"/>
  <c r="AQ442" i="6" s="1"/>
  <c r="BP502" i="7"/>
  <c r="AQ502" i="6" s="1"/>
  <c r="BP374" i="7"/>
  <c r="AQ374" i="6" s="1"/>
  <c r="BP483" i="7"/>
  <c r="AQ483" i="6" s="1"/>
  <c r="BP479" i="7"/>
  <c r="AQ479" i="6" s="1"/>
  <c r="BP503" i="7"/>
  <c r="AQ503" i="6" s="1"/>
  <c r="BP369" i="7"/>
  <c r="AQ369" i="6" s="1"/>
  <c r="BP386" i="7"/>
  <c r="AQ386" i="6" s="1"/>
  <c r="BP457" i="7"/>
  <c r="AQ457" i="6" s="1"/>
  <c r="BP499" i="7"/>
  <c r="AQ499" i="6" s="1"/>
  <c r="BP465" i="7"/>
  <c r="AQ465" i="6" s="1"/>
  <c r="BP480" i="7"/>
  <c r="AQ480" i="6" s="1"/>
  <c r="BP540" i="7"/>
  <c r="AQ540" i="6" s="1"/>
  <c r="BP491" i="7"/>
  <c r="AQ491" i="6" s="1"/>
  <c r="BP514" i="7"/>
  <c r="AQ514" i="6" s="1"/>
  <c r="BA327" i="7"/>
  <c r="BA227" i="7"/>
  <c r="BA208" i="7"/>
  <c r="BA287" i="7"/>
  <c r="BA295" i="7"/>
  <c r="BP497" i="7"/>
  <c r="AQ497" i="6" s="1"/>
  <c r="BP461" i="7"/>
  <c r="AQ461" i="6" s="1"/>
  <c r="BP496" i="7"/>
  <c r="AQ496" i="6" s="1"/>
  <c r="BP428" i="7"/>
  <c r="AQ428" i="6" s="1"/>
  <c r="BP546" i="7"/>
  <c r="AQ546" i="6" s="1"/>
  <c r="BP363" i="7"/>
  <c r="AQ363" i="6" s="1"/>
  <c r="BP396" i="7"/>
  <c r="AQ396" i="6" s="1"/>
  <c r="BP430" i="7"/>
  <c r="AQ430" i="6" s="1"/>
  <c r="BP445" i="7"/>
  <c r="AQ445" i="6" s="1"/>
  <c r="BP453" i="7"/>
  <c r="AQ453" i="6" s="1"/>
  <c r="BP486" i="7"/>
  <c r="AQ486" i="6" s="1"/>
  <c r="BP487" i="7"/>
  <c r="AQ487" i="6" s="1"/>
  <c r="BP520" i="7"/>
  <c r="AQ520" i="6" s="1"/>
  <c r="BP389" i="7"/>
  <c r="AQ389" i="6" s="1"/>
  <c r="BP543" i="7"/>
  <c r="AQ543" i="6" s="1"/>
  <c r="BP435" i="7"/>
  <c r="AQ435" i="6" s="1"/>
  <c r="BP500" i="7"/>
  <c r="AQ500" i="6" s="1"/>
  <c r="BP388" i="7"/>
  <c r="AQ388" i="6" s="1"/>
  <c r="BP544" i="7"/>
  <c r="AQ544" i="6" s="1"/>
  <c r="BP456" i="7"/>
  <c r="AQ456" i="6" s="1"/>
  <c r="BP476" i="7"/>
  <c r="AQ476" i="6" s="1"/>
  <c r="BP509" i="7"/>
  <c r="AQ509" i="6" s="1"/>
  <c r="BP464" i="7"/>
  <c r="AQ464" i="6" s="1"/>
  <c r="BP364" i="7"/>
  <c r="AQ364" i="6" s="1"/>
  <c r="BP372" i="7"/>
  <c r="AQ372" i="6" s="1"/>
  <c r="BP405" i="7"/>
  <c r="AQ405" i="6" s="1"/>
  <c r="BP406" i="7"/>
  <c r="AQ406" i="6" s="1"/>
  <c r="BP508" i="7"/>
  <c r="AQ508" i="6" s="1"/>
  <c r="BP366" i="7"/>
  <c r="AQ366" i="6" s="1"/>
  <c r="BP548" i="7"/>
  <c r="AQ548" i="6" s="1"/>
  <c r="BP380" i="7"/>
  <c r="AQ380" i="6" s="1"/>
  <c r="BP404" i="7"/>
  <c r="AQ404" i="6" s="1"/>
  <c r="BP463" i="7"/>
  <c r="AQ463" i="6" s="1"/>
  <c r="BP402" i="7"/>
  <c r="AQ402" i="6" s="1"/>
  <c r="BP504" i="7"/>
  <c r="AQ504" i="6" s="1"/>
  <c r="BP424" i="7"/>
  <c r="AQ424" i="6" s="1"/>
  <c r="BP383" i="7"/>
  <c r="AQ383" i="6" s="1"/>
  <c r="BP510" i="7"/>
  <c r="AQ510" i="6" s="1"/>
  <c r="BP485" i="7"/>
  <c r="AQ485" i="6" s="1"/>
  <c r="BP518" i="7"/>
  <c r="AQ518" i="6" s="1"/>
  <c r="BP395" i="7"/>
  <c r="AQ395" i="6" s="1"/>
  <c r="BP427" i="7"/>
  <c r="AQ427" i="6" s="1"/>
  <c r="BA331" i="7"/>
  <c r="BB331" i="7" s="1"/>
  <c r="BA282" i="7"/>
  <c r="BA290" i="7"/>
  <c r="BA344" i="7"/>
  <c r="BB344" i="7" s="1"/>
  <c r="BA284" i="7"/>
  <c r="BA252" i="7"/>
  <c r="BA310" i="7"/>
  <c r="BB310" i="7" s="1"/>
  <c r="BA277" i="7"/>
  <c r="BP393" i="7"/>
  <c r="AQ393" i="6" s="1"/>
  <c r="BP408" i="7"/>
  <c r="AQ408" i="6" s="1"/>
  <c r="BP495" i="7"/>
  <c r="AQ495" i="6" s="1"/>
  <c r="BP425" i="7"/>
  <c r="AQ425" i="6" s="1"/>
  <c r="BP361" i="7"/>
  <c r="AQ361" i="6" s="1"/>
  <c r="BP421" i="7"/>
  <c r="AQ421" i="6" s="1"/>
  <c r="BP490" i="7"/>
  <c r="AQ490" i="6" s="1"/>
  <c r="BP429" i="7"/>
  <c r="AQ429" i="6" s="1"/>
  <c r="BP471" i="7"/>
  <c r="AQ471" i="6" s="1"/>
  <c r="BP531" i="7"/>
  <c r="AQ531" i="6" s="1"/>
  <c r="BP482" i="7"/>
  <c r="AQ482" i="6" s="1"/>
  <c r="BP376" i="7"/>
  <c r="AQ376" i="6" s="1"/>
  <c r="BP418" i="7"/>
  <c r="AQ418" i="6" s="1"/>
  <c r="BP384" i="7"/>
  <c r="AQ384" i="6" s="1"/>
  <c r="BP399" i="7"/>
  <c r="AQ399" i="6" s="1"/>
  <c r="BP459" i="7"/>
  <c r="AQ459" i="6" s="1"/>
  <c r="BP443" i="7"/>
  <c r="AQ443" i="6" s="1"/>
  <c r="BP433" i="7"/>
  <c r="AQ433" i="6" s="1"/>
  <c r="BB221" i="7"/>
  <c r="BC221" i="7"/>
  <c r="BF221" i="7" s="1"/>
  <c r="BG221" i="7" s="1"/>
  <c r="BD221" i="7"/>
  <c r="BB217" i="7"/>
  <c r="BC217" i="7"/>
  <c r="BF217" i="7" s="1"/>
  <c r="BG217" i="7" s="1"/>
  <c r="BD217" i="7"/>
  <c r="BB201" i="7"/>
  <c r="BC201" i="7"/>
  <c r="BF201" i="7" s="1"/>
  <c r="BG201" i="7" s="1"/>
  <c r="BD201" i="7"/>
  <c r="BB348" i="7"/>
  <c r="BC348" i="7"/>
  <c r="BF348" i="7" s="1"/>
  <c r="BG348" i="7" s="1"/>
  <c r="BD348" i="7"/>
  <c r="BB297" i="7"/>
  <c r="BC297" i="7"/>
  <c r="BF297" i="7" s="1"/>
  <c r="BG297" i="7" s="1"/>
  <c r="BD297" i="7"/>
  <c r="BB212" i="7"/>
  <c r="BC212" i="7"/>
  <c r="BF212" i="7" s="1"/>
  <c r="BG212" i="7" s="1"/>
  <c r="BD212" i="7"/>
  <c r="BB316" i="7"/>
  <c r="BC316" i="7"/>
  <c r="BF316" i="7" s="1"/>
  <c r="BG316" i="7" s="1"/>
  <c r="BD316" i="7"/>
  <c r="BC250" i="7"/>
  <c r="BF250" i="7" s="1"/>
  <c r="BG250" i="7" s="1"/>
  <c r="BB235" i="7"/>
  <c r="BC235" i="7"/>
  <c r="BF235" i="7" s="1"/>
  <c r="BG235" i="7" s="1"/>
  <c r="BD235" i="7"/>
  <c r="BB244" i="7"/>
  <c r="BC244" i="7"/>
  <c r="BF244" i="7" s="1"/>
  <c r="BG244" i="7" s="1"/>
  <c r="BD244" i="7"/>
  <c r="BB266" i="7"/>
  <c r="BC266" i="7"/>
  <c r="BF266" i="7" s="1"/>
  <c r="BG266" i="7" s="1"/>
  <c r="BD266" i="7"/>
  <c r="BB338" i="7"/>
  <c r="BC338" i="7"/>
  <c r="BF338" i="7" s="1"/>
  <c r="BG338" i="7" s="1"/>
  <c r="BD338" i="7"/>
  <c r="BB302" i="7"/>
  <c r="BC302" i="7"/>
  <c r="BF302" i="7" s="1"/>
  <c r="BG302" i="7" s="1"/>
  <c r="BD302" i="7"/>
  <c r="BB236" i="7"/>
  <c r="BC236" i="7"/>
  <c r="BF236" i="7" s="1"/>
  <c r="BG236" i="7" s="1"/>
  <c r="BD236" i="7"/>
  <c r="BB339" i="7"/>
  <c r="BC339" i="7"/>
  <c r="BF339" i="7" s="1"/>
  <c r="BG339" i="7" s="1"/>
  <c r="BD339" i="7"/>
  <c r="BB227" i="7"/>
  <c r="BC227" i="7"/>
  <c r="BF227" i="7" s="1"/>
  <c r="BG227" i="7" s="1"/>
  <c r="BD227" i="7"/>
  <c r="BB295" i="7"/>
  <c r="BC295" i="7"/>
  <c r="BF295" i="7" s="1"/>
  <c r="BG295" i="7" s="1"/>
  <c r="BD295" i="7"/>
  <c r="BB282" i="7"/>
  <c r="BC282" i="7"/>
  <c r="BF282" i="7" s="1"/>
  <c r="BG282" i="7" s="1"/>
  <c r="BD282" i="7"/>
  <c r="BB284" i="7"/>
  <c r="BC284" i="7"/>
  <c r="BF284" i="7" s="1"/>
  <c r="BG284" i="7" s="1"/>
  <c r="BD284" i="7"/>
  <c r="BB277" i="7"/>
  <c r="BC277" i="7"/>
  <c r="BF277" i="7" s="1"/>
  <c r="BG277" i="7" s="1"/>
  <c r="BD277" i="7"/>
  <c r="BI303" i="7"/>
  <c r="BL303" i="7"/>
  <c r="BI243" i="7"/>
  <c r="BL243" i="7"/>
  <c r="BI294" i="7"/>
  <c r="BL294" i="7"/>
  <c r="BI288" i="7"/>
  <c r="BL288" i="7"/>
  <c r="BI256" i="7"/>
  <c r="BL256" i="7"/>
  <c r="BI356" i="7"/>
  <c r="BL356" i="7"/>
  <c r="BI304" i="7"/>
  <c r="BL304" i="7"/>
  <c r="BI296" i="7"/>
  <c r="BL296" i="7"/>
  <c r="BI275" i="7"/>
  <c r="BL275" i="7"/>
  <c r="BI258" i="7"/>
  <c r="BL258" i="7"/>
  <c r="BI358" i="7"/>
  <c r="BL358" i="7"/>
  <c r="BI278" i="7"/>
  <c r="BL278" i="7"/>
  <c r="BI357" i="7"/>
  <c r="BL357" i="7"/>
  <c r="BI223" i="7"/>
  <c r="BL223" i="7"/>
  <c r="BI269" i="7"/>
  <c r="BL269" i="7"/>
  <c r="BI262" i="7"/>
  <c r="BL262" i="7"/>
  <c r="BB247" i="7"/>
  <c r="BD247" i="7"/>
  <c r="BB300" i="7"/>
  <c r="BD300" i="7"/>
  <c r="BB299" i="7"/>
  <c r="BD299" i="7"/>
  <c r="BB313" i="7"/>
  <c r="BD313" i="7"/>
  <c r="BI271" i="7"/>
  <c r="BL271" i="7"/>
  <c r="BB248" i="7"/>
  <c r="BC248" i="7"/>
  <c r="BF248" i="7" s="1"/>
  <c r="BG248" i="7" s="1"/>
  <c r="BD248" i="7"/>
  <c r="BB337" i="7"/>
  <c r="BD337" i="7"/>
  <c r="BC337" i="7"/>
  <c r="BF337" i="7" s="1"/>
  <c r="BG337" i="7" s="1"/>
  <c r="BB241" i="7"/>
  <c r="BC241" i="7"/>
  <c r="BF241" i="7" s="1"/>
  <c r="BG241" i="7" s="1"/>
  <c r="BD241" i="7"/>
  <c r="BB335" i="7"/>
  <c r="BC335" i="7"/>
  <c r="BF335" i="7" s="1"/>
  <c r="BG335" i="7" s="1"/>
  <c r="BD335" i="7"/>
  <c r="BB329" i="7"/>
  <c r="BC329" i="7"/>
  <c r="BF329" i="7" s="1"/>
  <c r="BG329" i="7" s="1"/>
  <c r="BD329" i="7"/>
  <c r="BB306" i="7"/>
  <c r="BC306" i="7"/>
  <c r="BF306" i="7" s="1"/>
  <c r="BG306" i="7" s="1"/>
  <c r="BD306" i="7"/>
  <c r="BB222" i="7"/>
  <c r="BC222" i="7"/>
  <c r="BF222" i="7" s="1"/>
  <c r="BG222" i="7" s="1"/>
  <c r="BD222" i="7"/>
  <c r="BB352" i="7"/>
  <c r="BC352" i="7"/>
  <c r="BF352" i="7" s="1"/>
  <c r="BG352" i="7" s="1"/>
  <c r="BD352" i="7"/>
  <c r="BB287" i="7"/>
  <c r="BD287" i="7"/>
  <c r="BC287" i="7"/>
  <c r="BF287" i="7" s="1"/>
  <c r="BG287" i="7" s="1"/>
  <c r="BD344" i="7"/>
  <c r="BD310" i="7"/>
  <c r="BI289" i="7"/>
  <c r="BL289" i="7"/>
  <c r="BI209" i="7"/>
  <c r="BL209" i="7"/>
  <c r="BI328" i="7"/>
  <c r="BL328" i="7"/>
  <c r="BI332" i="7"/>
  <c r="BL332" i="7"/>
  <c r="BI249" i="7"/>
  <c r="BL249" i="7"/>
  <c r="BI351" i="7"/>
  <c r="BL351" i="7"/>
  <c r="BI251" i="7"/>
  <c r="BL251" i="7"/>
  <c r="BI350" i="7"/>
  <c r="BL350" i="7"/>
  <c r="BI319" i="7"/>
  <c r="BL319" i="7"/>
  <c r="BI203" i="7"/>
  <c r="BL203" i="7"/>
  <c r="BI259" i="7"/>
  <c r="BL259" i="7"/>
  <c r="BI240" i="7"/>
  <c r="BL240" i="7"/>
  <c r="BI340" i="7"/>
  <c r="BL340" i="7"/>
  <c r="BI285" i="7"/>
  <c r="BL285" i="7"/>
  <c r="BI301" i="7"/>
  <c r="BL301" i="7"/>
  <c r="BI215" i="7"/>
  <c r="BL215" i="7"/>
  <c r="BI305" i="7"/>
  <c r="BL305" i="7"/>
  <c r="BI307" i="7"/>
  <c r="BL307" i="7"/>
  <c r="BB232" i="7"/>
  <c r="BC232" i="7"/>
  <c r="BF232" i="7" s="1"/>
  <c r="BG232" i="7" s="1"/>
  <c r="BD232" i="7"/>
  <c r="BB314" i="7"/>
  <c r="BC314" i="7"/>
  <c r="BF314" i="7" s="1"/>
  <c r="BG314" i="7" s="1"/>
  <c r="BD314" i="7"/>
  <c r="BB281" i="7"/>
  <c r="BC281" i="7"/>
  <c r="BF281" i="7" s="1"/>
  <c r="BG281" i="7" s="1"/>
  <c r="BD281" i="7"/>
  <c r="BB346" i="7"/>
  <c r="BC346" i="7"/>
  <c r="BF346" i="7" s="1"/>
  <c r="BG346" i="7" s="1"/>
  <c r="BD346" i="7"/>
  <c r="BB225" i="7"/>
  <c r="BC225" i="7"/>
  <c r="BF225" i="7" s="1"/>
  <c r="BG225" i="7" s="1"/>
  <c r="BD225" i="7"/>
  <c r="BB265" i="7"/>
  <c r="BC265" i="7"/>
  <c r="BF265" i="7" s="1"/>
  <c r="BG265" i="7" s="1"/>
  <c r="BD265" i="7"/>
  <c r="BB255" i="7"/>
  <c r="BC255" i="7"/>
  <c r="BF255" i="7" s="1"/>
  <c r="BG255" i="7" s="1"/>
  <c r="BD255" i="7"/>
  <c r="BB355" i="7"/>
  <c r="BC355" i="7"/>
  <c r="BF355" i="7" s="1"/>
  <c r="BG355" i="7" s="1"/>
  <c r="BD355" i="7"/>
  <c r="BB326" i="7"/>
  <c r="BC326" i="7"/>
  <c r="BF326" i="7" s="1"/>
  <c r="BG326" i="7" s="1"/>
  <c r="BD326" i="7"/>
  <c r="BB218" i="7"/>
  <c r="BC218" i="7"/>
  <c r="BF218" i="7" s="1"/>
  <c r="BG218" i="7" s="1"/>
  <c r="BD218" i="7"/>
  <c r="BB273" i="7"/>
  <c r="BC273" i="7"/>
  <c r="BF273" i="7" s="1"/>
  <c r="BG273" i="7" s="1"/>
  <c r="BD273" i="7"/>
  <c r="BB263" i="7"/>
  <c r="BC263" i="7"/>
  <c r="BF263" i="7" s="1"/>
  <c r="BG263" i="7" s="1"/>
  <c r="BD263" i="7"/>
  <c r="BB293" i="7"/>
  <c r="BC293" i="7"/>
  <c r="BF293" i="7" s="1"/>
  <c r="BG293" i="7" s="1"/>
  <c r="BD293" i="7"/>
  <c r="BB349" i="7"/>
  <c r="BC349" i="7"/>
  <c r="BF349" i="7" s="1"/>
  <c r="BG349" i="7" s="1"/>
  <c r="BD349" i="7"/>
  <c r="BB336" i="7"/>
  <c r="BC336" i="7"/>
  <c r="BF336" i="7" s="1"/>
  <c r="BG336" i="7" s="1"/>
  <c r="BD336" i="7"/>
  <c r="BB327" i="7"/>
  <c r="BC327" i="7"/>
  <c r="BF327" i="7" s="1"/>
  <c r="BG327" i="7" s="1"/>
  <c r="BD327" i="7"/>
  <c r="BB208" i="7"/>
  <c r="BC208" i="7"/>
  <c r="BF208" i="7" s="1"/>
  <c r="BG208" i="7" s="1"/>
  <c r="BD208" i="7"/>
  <c r="BI320" i="7"/>
  <c r="BL320" i="7"/>
  <c r="BB290" i="7"/>
  <c r="BC290" i="7"/>
  <c r="BF290" i="7" s="1"/>
  <c r="BG290" i="7" s="1"/>
  <c r="BD290" i="7"/>
  <c r="BB252" i="7"/>
  <c r="BC252" i="7"/>
  <c r="BF252" i="7" s="1"/>
  <c r="BG252" i="7" s="1"/>
  <c r="BD252" i="7"/>
  <c r="BI246" i="7"/>
  <c r="BL246" i="7"/>
  <c r="BI279" i="7"/>
  <c r="BL279" i="7"/>
  <c r="BI210" i="7"/>
  <c r="BL210" i="7"/>
  <c r="BI239" i="7"/>
  <c r="BL239" i="7"/>
  <c r="BI343" i="7"/>
  <c r="BL343" i="7"/>
  <c r="BI354" i="7"/>
  <c r="BL354" i="7"/>
  <c r="BI213" i="7"/>
  <c r="BL213" i="7"/>
  <c r="BI342" i="7"/>
  <c r="BL342" i="7"/>
  <c r="BI341" i="7"/>
  <c r="BL341" i="7"/>
  <c r="BI231" i="7"/>
  <c r="BL231" i="7"/>
  <c r="BI211" i="7"/>
  <c r="BL211" i="7"/>
  <c r="BI207" i="7"/>
  <c r="BL207" i="7"/>
  <c r="BI260" i="7"/>
  <c r="BL260" i="7"/>
  <c r="BI347" i="7"/>
  <c r="BL347" i="7"/>
  <c r="BB228" i="7"/>
  <c r="BC228" i="7"/>
  <c r="BF228" i="7" s="1"/>
  <c r="BG228" i="7" s="1"/>
  <c r="BD228" i="7"/>
  <c r="BB257" i="7"/>
  <c r="BC257" i="7"/>
  <c r="BF257" i="7" s="1"/>
  <c r="BG257" i="7" s="1"/>
  <c r="BD257" i="7"/>
  <c r="BB318" i="7"/>
  <c r="BC318" i="7"/>
  <c r="BF318" i="7" s="1"/>
  <c r="BG318" i="7" s="1"/>
  <c r="BD318" i="7"/>
  <c r="BB283" i="7"/>
  <c r="BC283" i="7"/>
  <c r="BF283" i="7" s="1"/>
  <c r="BG283" i="7" s="1"/>
  <c r="BD283" i="7"/>
  <c r="BB264" i="7"/>
  <c r="BC264" i="7"/>
  <c r="BF264" i="7" s="1"/>
  <c r="BG264" i="7" s="1"/>
  <c r="BD264" i="7"/>
  <c r="BE245" i="7"/>
  <c r="BH245" i="7"/>
  <c r="BB309" i="7"/>
  <c r="BC309" i="7"/>
  <c r="BF309" i="7" s="1"/>
  <c r="BG309" i="7" s="1"/>
  <c r="BD309" i="7"/>
  <c r="BE268" i="7"/>
  <c r="BH268" i="7"/>
  <c r="BI205" i="7"/>
  <c r="BL205" i="7"/>
  <c r="BE233" i="7"/>
  <c r="BH233" i="7"/>
  <c r="BI242" i="7"/>
  <c r="BL242" i="7"/>
  <c r="BI267" i="7"/>
  <c r="BL267" i="7"/>
  <c r="BE353" i="7"/>
  <c r="BH353" i="7"/>
  <c r="BE308" i="7"/>
  <c r="BH308" i="7"/>
  <c r="BI234" i="7"/>
  <c r="BL234" i="7"/>
  <c r="BE230" i="7"/>
  <c r="BH230" i="7"/>
  <c r="BJ280" i="7"/>
  <c r="BK280" i="7" s="1"/>
  <c r="BJ238" i="7"/>
  <c r="BK238" i="7" s="1"/>
  <c r="BM253" i="7"/>
  <c r="BN253" i="7"/>
  <c r="BO253" i="7" s="1"/>
  <c r="BE209" i="7"/>
  <c r="BH209" i="7"/>
  <c r="BI345" i="7"/>
  <c r="BL345" i="7"/>
  <c r="BI322" i="7"/>
  <c r="BL322" i="7"/>
  <c r="BE279" i="7"/>
  <c r="BH279" i="7"/>
  <c r="BE328" i="7"/>
  <c r="BH328" i="7"/>
  <c r="BE210" i="7"/>
  <c r="BH210" i="7"/>
  <c r="BE343" i="7"/>
  <c r="BH343" i="7"/>
  <c r="BI220" i="7"/>
  <c r="BL220" i="7"/>
  <c r="BE243" i="7"/>
  <c r="BH243" i="7"/>
  <c r="BI254" i="7"/>
  <c r="BL254" i="7"/>
  <c r="BE249" i="7"/>
  <c r="BH249" i="7"/>
  <c r="BE251" i="7"/>
  <c r="BH251" i="7"/>
  <c r="BI292" i="7"/>
  <c r="BL292" i="7"/>
  <c r="BE354" i="7"/>
  <c r="BH354" i="7"/>
  <c r="BI226" i="7"/>
  <c r="BL226" i="7"/>
  <c r="BE288" i="7"/>
  <c r="BH288" i="7"/>
  <c r="BE213" i="7"/>
  <c r="BH213" i="7"/>
  <c r="BE256" i="7"/>
  <c r="BH256" i="7"/>
  <c r="BM359" i="7"/>
  <c r="BN359" i="7"/>
  <c r="BO359" i="7" s="1"/>
  <c r="BJ312" i="7"/>
  <c r="BK312" i="7" s="1"/>
  <c r="BI272" i="7"/>
  <c r="BL272" i="7"/>
  <c r="BE350" i="7"/>
  <c r="BH350" i="7"/>
  <c r="BE203" i="7"/>
  <c r="BH203" i="7"/>
  <c r="BI214" i="7"/>
  <c r="BL214" i="7"/>
  <c r="BI324" i="7"/>
  <c r="BL324" i="7"/>
  <c r="BI334" i="7"/>
  <c r="BL334" i="7"/>
  <c r="BI206" i="7"/>
  <c r="BL206" i="7"/>
  <c r="BE207" i="7"/>
  <c r="BH207" i="7"/>
  <c r="BE240" i="7"/>
  <c r="BH240" i="7"/>
  <c r="BE260" i="7"/>
  <c r="BH260" i="7"/>
  <c r="BI317" i="7"/>
  <c r="BL317" i="7"/>
  <c r="BE304" i="7"/>
  <c r="BH304" i="7"/>
  <c r="BI261" i="7"/>
  <c r="BL261" i="7"/>
  <c r="BE340" i="7"/>
  <c r="BH340" i="7"/>
  <c r="BE296" i="7"/>
  <c r="BH296" i="7"/>
  <c r="BE285" i="7"/>
  <c r="BH285" i="7"/>
  <c r="BI315" i="7"/>
  <c r="BL315" i="7"/>
  <c r="BM202" i="7"/>
  <c r="BN202" i="7"/>
  <c r="BO202" i="7" s="1"/>
  <c r="BE258" i="7"/>
  <c r="BH258" i="7"/>
  <c r="BE278" i="7"/>
  <c r="BH278" i="7"/>
  <c r="BI216" i="7"/>
  <c r="BL216" i="7"/>
  <c r="BI224" i="7"/>
  <c r="BL224" i="7"/>
  <c r="BI276" i="7"/>
  <c r="BL276" i="7"/>
  <c r="BE223" i="7"/>
  <c r="BH223" i="7"/>
  <c r="BI311" i="7"/>
  <c r="BL311" i="7"/>
  <c r="BE269" i="7"/>
  <c r="BH269" i="7"/>
  <c r="BI229" i="7"/>
  <c r="BL229" i="7"/>
  <c r="BI270" i="7"/>
  <c r="BL270" i="7"/>
  <c r="BE262" i="7"/>
  <c r="BH262" i="7"/>
  <c r="BI330" i="7"/>
  <c r="BL330" i="7"/>
  <c r="BE307" i="7"/>
  <c r="BH307" i="7"/>
  <c r="BP452" i="7"/>
  <c r="AQ452" i="6" s="1"/>
  <c r="BP462" i="7"/>
  <c r="AQ462" i="6" s="1"/>
  <c r="BP522" i="7"/>
  <c r="AQ522" i="6" s="1"/>
  <c r="BP415" i="7"/>
  <c r="AQ415" i="6" s="1"/>
  <c r="BP448" i="7"/>
  <c r="AQ448" i="6" s="1"/>
  <c r="BP474" i="7"/>
  <c r="AQ474" i="6" s="1"/>
  <c r="BP498" i="7"/>
  <c r="AQ498" i="6" s="1"/>
  <c r="BP536" i="7"/>
  <c r="AQ536" i="6" s="1"/>
  <c r="BP505" i="7"/>
  <c r="AQ505" i="6" s="1"/>
  <c r="BP391" i="7"/>
  <c r="AQ391" i="6" s="1"/>
  <c r="BP515" i="7"/>
  <c r="AQ515" i="6" s="1"/>
  <c r="BP432" i="7"/>
  <c r="AQ432" i="6" s="1"/>
  <c r="BP371" i="7"/>
  <c r="AQ371" i="6" s="1"/>
  <c r="BP439" i="7"/>
  <c r="AQ439" i="6" s="1"/>
  <c r="BP381" i="7"/>
  <c r="AQ381" i="6" s="1"/>
  <c r="BP441" i="7"/>
  <c r="AQ441" i="6" s="1"/>
  <c r="BP431" i="7"/>
  <c r="AQ431" i="6" s="1"/>
  <c r="BP367" i="7"/>
  <c r="AQ367" i="6" s="1"/>
  <c r="BP420" i="7"/>
  <c r="AQ420" i="6" s="1"/>
  <c r="BP417" i="7"/>
  <c r="AQ417" i="6" s="1"/>
  <c r="BP451" i="7"/>
  <c r="AQ451" i="6" s="1"/>
  <c r="BP484" i="7"/>
  <c r="AQ484" i="6" s="1"/>
  <c r="BP537" i="7"/>
  <c r="AQ537" i="6" s="1"/>
  <c r="BP507" i="7"/>
  <c r="AQ507" i="6" s="1"/>
  <c r="BP545" i="7"/>
  <c r="AQ545" i="6" s="1"/>
  <c r="BP422" i="7"/>
  <c r="AQ422" i="6" s="1"/>
  <c r="BP446" i="7"/>
  <c r="AQ446" i="6" s="1"/>
  <c r="BB204" i="7"/>
  <c r="BD204" i="7"/>
  <c r="BC204" i="7"/>
  <c r="BF204" i="7" s="1"/>
  <c r="BG204" i="7" s="1"/>
  <c r="BB274" i="7"/>
  <c r="BC274" i="7"/>
  <c r="BF274" i="7" s="1"/>
  <c r="BG274" i="7" s="1"/>
  <c r="BD274" i="7"/>
  <c r="BB237" i="7"/>
  <c r="BC237" i="7"/>
  <c r="BF237" i="7" s="1"/>
  <c r="BG237" i="7" s="1"/>
  <c r="BD237" i="7"/>
  <c r="BP524" i="7"/>
  <c r="AQ524" i="6" s="1"/>
  <c r="BP521" i="7"/>
  <c r="AQ521" i="6" s="1"/>
  <c r="BP414" i="7"/>
  <c r="AQ414" i="6" s="1"/>
  <c r="BP523" i="7"/>
  <c r="AQ523" i="6" s="1"/>
  <c r="BP377" i="7"/>
  <c r="AQ377" i="6" s="1"/>
  <c r="BP455" i="7"/>
  <c r="AQ455" i="6" s="1"/>
  <c r="BP409" i="7"/>
  <c r="AQ409" i="6" s="1"/>
  <c r="BP375" i="7"/>
  <c r="AQ375" i="6" s="1"/>
  <c r="BP390" i="7"/>
  <c r="AQ390" i="6" s="1"/>
  <c r="BP450" i="7"/>
  <c r="AQ450" i="6" s="1"/>
  <c r="BP397" i="7"/>
  <c r="AQ397" i="6" s="1"/>
  <c r="BP538" i="7"/>
  <c r="AQ538" i="6" s="1"/>
  <c r="BP410" i="7"/>
  <c r="AQ410" i="6" s="1"/>
  <c r="BP492" i="7"/>
  <c r="AQ492" i="6" s="1"/>
  <c r="BP488" i="7"/>
  <c r="AQ488" i="6" s="1"/>
  <c r="BP512" i="7"/>
  <c r="AQ512" i="6" s="1"/>
  <c r="BP378" i="7"/>
  <c r="AQ378" i="6" s="1"/>
  <c r="BP362" i="7"/>
  <c r="AQ362" i="6" s="1"/>
  <c r="BB291" i="7"/>
  <c r="BC291" i="7"/>
  <c r="BF291" i="7" s="1"/>
  <c r="BG291" i="7" s="1"/>
  <c r="BD291" i="7"/>
  <c r="BE205" i="7"/>
  <c r="BH205" i="7"/>
  <c r="BP447" i="7"/>
  <c r="AQ447" i="6" s="1"/>
  <c r="BP549" i="7"/>
  <c r="AQ549" i="6" s="1"/>
  <c r="BP473" i="7"/>
  <c r="AQ473" i="6" s="1"/>
  <c r="BP475" i="7"/>
  <c r="AQ475" i="6" s="1"/>
  <c r="BP517" i="7"/>
  <c r="AQ517" i="6" s="1"/>
  <c r="BP525" i="7"/>
  <c r="AQ525" i="6" s="1"/>
  <c r="BP434" i="7"/>
  <c r="AQ434" i="6" s="1"/>
  <c r="BP532" i="7"/>
  <c r="AQ532" i="6" s="1"/>
  <c r="BP437" i="7"/>
  <c r="AQ437" i="6" s="1"/>
  <c r="BP542" i="7"/>
  <c r="AQ542" i="6" s="1"/>
  <c r="BP539" i="7"/>
  <c r="AQ539" i="6" s="1"/>
  <c r="BP398" i="7"/>
  <c r="AQ398" i="6" s="1"/>
  <c r="BP466" i="7"/>
  <c r="AQ466" i="6" s="1"/>
  <c r="BP481" i="7"/>
  <c r="AQ481" i="6" s="1"/>
  <c r="BP379" i="7"/>
  <c r="AQ379" i="6" s="1"/>
  <c r="BP412" i="7"/>
  <c r="AQ412" i="6" s="1"/>
  <c r="BP454" i="7"/>
  <c r="AQ454" i="6" s="1"/>
  <c r="BP528" i="7"/>
  <c r="AQ528" i="6" s="1"/>
  <c r="BE242" i="7"/>
  <c r="BH242" i="7"/>
  <c r="BE267" i="7"/>
  <c r="BH267" i="7"/>
  <c r="BE234" i="7"/>
  <c r="BH234" i="7"/>
  <c r="BP501" i="7"/>
  <c r="AQ501" i="6" s="1"/>
  <c r="BP440" i="7"/>
  <c r="AQ440" i="6" s="1"/>
  <c r="BJ253" i="7"/>
  <c r="BK253" i="7" s="1"/>
  <c r="BP368" i="7"/>
  <c r="AQ368" i="6" s="1"/>
  <c r="BP419" i="7"/>
  <c r="AQ419" i="6" s="1"/>
  <c r="BP373" i="7"/>
  <c r="AQ373" i="6" s="1"/>
  <c r="BE345" i="7"/>
  <c r="BH345" i="7"/>
  <c r="BP416" i="7"/>
  <c r="AQ416" i="6" s="1"/>
  <c r="BE322" i="7"/>
  <c r="BH322" i="7"/>
  <c r="BM333" i="7"/>
  <c r="BN333" i="7"/>
  <c r="BO333" i="7" s="1"/>
  <c r="BE220" i="7"/>
  <c r="BH220" i="7"/>
  <c r="BE254" i="7"/>
  <c r="BH254" i="7"/>
  <c r="BE292" i="7"/>
  <c r="BH292" i="7"/>
  <c r="BE226" i="7"/>
  <c r="BH226" i="7"/>
  <c r="BM323" i="7"/>
  <c r="BN323" i="7"/>
  <c r="BO323" i="7" s="1"/>
  <c r="BJ359" i="7"/>
  <c r="BK359" i="7" s="1"/>
  <c r="BE272" i="7"/>
  <c r="BH272" i="7"/>
  <c r="BE214" i="7"/>
  <c r="BH214" i="7"/>
  <c r="BE324" i="7"/>
  <c r="BH324" i="7"/>
  <c r="BE334" i="7"/>
  <c r="BH334" i="7"/>
  <c r="BE206" i="7"/>
  <c r="BH206" i="7"/>
  <c r="BE317" i="7"/>
  <c r="BH317" i="7"/>
  <c r="BE261" i="7"/>
  <c r="BH261" i="7"/>
  <c r="BE315" i="7"/>
  <c r="BH315" i="7"/>
  <c r="BM298" i="7"/>
  <c r="BN298" i="7"/>
  <c r="BO298" i="7" s="1"/>
  <c r="BJ202" i="7"/>
  <c r="BK202" i="7" s="1"/>
  <c r="BE216" i="7"/>
  <c r="BH216" i="7"/>
  <c r="BE224" i="7"/>
  <c r="BH224" i="7"/>
  <c r="BE276" i="7"/>
  <c r="BH276" i="7"/>
  <c r="BE311" i="7"/>
  <c r="BH311" i="7"/>
  <c r="BE229" i="7"/>
  <c r="BH229" i="7"/>
  <c r="BE270" i="7"/>
  <c r="BH270" i="7"/>
  <c r="BE330" i="7"/>
  <c r="BH330" i="7"/>
  <c r="BB219" i="7"/>
  <c r="BC219" i="7"/>
  <c r="BF219" i="7" s="1"/>
  <c r="BG219" i="7" s="1"/>
  <c r="BD219" i="7"/>
  <c r="BB286" i="7"/>
  <c r="BC286" i="7"/>
  <c r="BF286" i="7" s="1"/>
  <c r="BG286" i="7" s="1"/>
  <c r="BD286" i="7"/>
  <c r="BB325" i="7"/>
  <c r="BC325" i="7"/>
  <c r="BF325" i="7" s="1"/>
  <c r="BG325" i="7" s="1"/>
  <c r="BD325" i="7"/>
  <c r="BI245" i="7"/>
  <c r="BJ245" i="7" s="1"/>
  <c r="BK245" i="7" s="1"/>
  <c r="BL245" i="7"/>
  <c r="BE271" i="7"/>
  <c r="BH271" i="7"/>
  <c r="BI268" i="7"/>
  <c r="BJ268" i="7" s="1"/>
  <c r="BK268" i="7" s="1"/>
  <c r="BL268" i="7"/>
  <c r="BI233" i="7"/>
  <c r="BJ233" i="7" s="1"/>
  <c r="BK233" i="7" s="1"/>
  <c r="BL233" i="7"/>
  <c r="BI353" i="7"/>
  <c r="BL353" i="7"/>
  <c r="BI308" i="7"/>
  <c r="BJ308" i="7" s="1"/>
  <c r="BK308" i="7" s="1"/>
  <c r="BL308" i="7"/>
  <c r="BE320" i="7"/>
  <c r="BH320" i="7"/>
  <c r="BI230" i="7"/>
  <c r="BL230" i="7"/>
  <c r="BM280" i="7"/>
  <c r="BN280" i="7"/>
  <c r="BO280" i="7" s="1"/>
  <c r="BM238" i="7"/>
  <c r="BN238" i="7"/>
  <c r="BO238" i="7" s="1"/>
  <c r="BP478" i="7"/>
  <c r="AQ478" i="6" s="1"/>
  <c r="BE289" i="7"/>
  <c r="BH289" i="7"/>
  <c r="BE246" i="7"/>
  <c r="BH246" i="7"/>
  <c r="BJ333" i="7"/>
  <c r="BK333" i="7" s="1"/>
  <c r="BE239" i="7"/>
  <c r="BH239" i="7"/>
  <c r="BE303" i="7"/>
  <c r="BH303" i="7"/>
  <c r="BE332" i="7"/>
  <c r="BH332" i="7"/>
  <c r="BE351" i="7"/>
  <c r="BH351" i="7"/>
  <c r="BE294" i="7"/>
  <c r="BH294" i="7"/>
  <c r="BE342" i="7"/>
  <c r="BH342" i="7"/>
  <c r="BJ323" i="7"/>
  <c r="BK323" i="7" s="1"/>
  <c r="BM312" i="7"/>
  <c r="BN312" i="7"/>
  <c r="BO312" i="7" s="1"/>
  <c r="BE319" i="7"/>
  <c r="BH319" i="7"/>
  <c r="BE341" i="7"/>
  <c r="BH341" i="7"/>
  <c r="BE231" i="7"/>
  <c r="BH231" i="7"/>
  <c r="BE356" i="7"/>
  <c r="BH356" i="7"/>
  <c r="BE259" i="7"/>
  <c r="BH259" i="7"/>
  <c r="BE211" i="7"/>
  <c r="BH211" i="7"/>
  <c r="BJ298" i="7"/>
  <c r="BK298" i="7" s="1"/>
  <c r="BE275" i="7"/>
  <c r="BH275" i="7"/>
  <c r="BE358" i="7"/>
  <c r="BH358" i="7"/>
  <c r="BE301" i="7"/>
  <c r="BH301" i="7"/>
  <c r="BE357" i="7"/>
  <c r="BH357" i="7"/>
  <c r="BE215" i="7"/>
  <c r="BH215" i="7"/>
  <c r="BE347" i="7"/>
  <c r="BH347" i="7"/>
  <c r="BE305" i="7"/>
  <c r="BH305" i="7"/>
  <c r="BL171" i="7"/>
  <c r="BI171" i="7"/>
  <c r="BL129" i="7"/>
  <c r="BI129" i="7"/>
  <c r="BL159" i="7"/>
  <c r="BI159" i="7"/>
  <c r="BP189" i="7"/>
  <c r="AQ189" i="6" s="1"/>
  <c r="BP65" i="7"/>
  <c r="AQ65" i="6" s="1"/>
  <c r="BP64" i="7"/>
  <c r="AQ64" i="6" s="1"/>
  <c r="BP7" i="7"/>
  <c r="AQ7" i="6" s="1"/>
  <c r="BP145" i="7"/>
  <c r="AQ145" i="6" s="1"/>
  <c r="BP89" i="7"/>
  <c r="AQ89" i="6" s="1"/>
  <c r="BP133" i="7"/>
  <c r="AQ133" i="6" s="1"/>
  <c r="BP79" i="7"/>
  <c r="AQ79" i="6" s="1"/>
  <c r="BP92" i="7"/>
  <c r="AQ92" i="6" s="1"/>
  <c r="BP150" i="7"/>
  <c r="AQ150" i="6" s="1"/>
  <c r="BP82" i="7"/>
  <c r="AQ82" i="6" s="1"/>
  <c r="BP17" i="7"/>
  <c r="AQ17" i="6" s="1"/>
  <c r="BP130" i="7"/>
  <c r="AQ130" i="6" s="1"/>
  <c r="BP160" i="7"/>
  <c r="AQ160" i="6" s="1"/>
  <c r="BP131" i="7"/>
  <c r="AQ131" i="6" s="1"/>
  <c r="BP74" i="7"/>
  <c r="AQ74" i="6" s="1"/>
  <c r="BP13" i="7"/>
  <c r="AQ13" i="6" s="1"/>
  <c r="BP80" i="7"/>
  <c r="AQ80" i="6" s="1"/>
  <c r="BP76" i="7"/>
  <c r="AQ76" i="6" s="1"/>
  <c r="BP37" i="7"/>
  <c r="AQ37" i="6" s="1"/>
  <c r="BP157" i="7"/>
  <c r="AQ157" i="6" s="1"/>
  <c r="BP91" i="7"/>
  <c r="AQ91" i="6" s="1"/>
  <c r="BP112" i="7"/>
  <c r="AQ112" i="6" s="1"/>
  <c r="BP14" i="7"/>
  <c r="AQ14" i="6" s="1"/>
  <c r="BP196" i="7"/>
  <c r="AQ196" i="6" s="1"/>
  <c r="BP185" i="7"/>
  <c r="AQ185" i="6" s="1"/>
  <c r="BP85" i="7"/>
  <c r="AQ85" i="6" s="1"/>
  <c r="BP34" i="7"/>
  <c r="AQ34" i="6" s="1"/>
  <c r="BP12" i="7"/>
  <c r="AQ12" i="6" s="1"/>
  <c r="BP9" i="7"/>
  <c r="AQ9" i="6" s="1"/>
  <c r="BP93" i="7"/>
  <c r="AQ93" i="6" s="1"/>
  <c r="BN194" i="7"/>
  <c r="BO194" i="7" s="1"/>
  <c r="BM194" i="7"/>
  <c r="BP115" i="7"/>
  <c r="AQ115" i="6" s="1"/>
  <c r="BP46" i="7"/>
  <c r="AQ46" i="6" s="1"/>
  <c r="BP109" i="7"/>
  <c r="AQ109" i="6" s="1"/>
  <c r="BP18" i="7"/>
  <c r="AQ18" i="6" s="1"/>
  <c r="BP127" i="7"/>
  <c r="AQ127" i="6" s="1"/>
  <c r="BP138" i="7"/>
  <c r="AQ138" i="6" s="1"/>
  <c r="BP114" i="7"/>
  <c r="AQ114" i="6" s="1"/>
  <c r="BP174" i="7"/>
  <c r="AQ174" i="6" s="1"/>
  <c r="BJ36" i="7"/>
  <c r="BK36" i="7" s="1"/>
  <c r="BN105" i="7"/>
  <c r="BO105" i="7" s="1"/>
  <c r="BM105" i="7"/>
  <c r="BN118" i="7"/>
  <c r="BO118" i="7" s="1"/>
  <c r="BM118" i="7"/>
  <c r="BL3" i="7"/>
  <c r="BI3" i="7"/>
  <c r="BJ33" i="7"/>
  <c r="BK33" i="7" s="1"/>
  <c r="BH163" i="7"/>
  <c r="BE163" i="7"/>
  <c r="BJ22" i="7"/>
  <c r="BK22" i="7" s="1"/>
  <c r="BN36" i="7"/>
  <c r="BO36" i="7" s="1"/>
  <c r="BM36" i="7"/>
  <c r="BJ111" i="7"/>
  <c r="BK111" i="7" s="1"/>
  <c r="BL141" i="7"/>
  <c r="BI141" i="7"/>
  <c r="BJ191" i="7"/>
  <c r="BK191" i="7" s="1"/>
  <c r="BH129" i="7"/>
  <c r="BE129" i="7"/>
  <c r="BH3" i="7"/>
  <c r="BE3" i="7"/>
  <c r="BN33" i="7"/>
  <c r="BO33" i="7" s="1"/>
  <c r="BM33" i="7"/>
  <c r="BL163" i="7"/>
  <c r="BI163" i="7"/>
  <c r="BP77" i="7"/>
  <c r="AQ77" i="6" s="1"/>
  <c r="BP113" i="7"/>
  <c r="AQ113" i="6" s="1"/>
  <c r="BP199" i="7"/>
  <c r="AQ199" i="6" s="1"/>
  <c r="BP54" i="7"/>
  <c r="AQ54" i="6" s="1"/>
  <c r="BP176" i="7"/>
  <c r="AQ176" i="6" s="1"/>
  <c r="BP31" i="7"/>
  <c r="AQ31" i="6" s="1"/>
  <c r="BP123" i="7"/>
  <c r="AQ123" i="6" s="1"/>
  <c r="BP5" i="7"/>
  <c r="AQ5" i="6" s="1"/>
  <c r="BP149" i="7"/>
  <c r="AQ149" i="6" s="1"/>
  <c r="BP98" i="7"/>
  <c r="AQ98" i="6" s="1"/>
  <c r="BP60" i="7"/>
  <c r="AQ60" i="6" s="1"/>
  <c r="BP182" i="7"/>
  <c r="AQ182" i="6" s="1"/>
  <c r="BP195" i="7"/>
  <c r="AQ195" i="6" s="1"/>
  <c r="BP200" i="7"/>
  <c r="AQ200" i="6" s="1"/>
  <c r="BP173" i="7"/>
  <c r="AQ173" i="6" s="1"/>
  <c r="BP147" i="7"/>
  <c r="AQ147" i="6" s="1"/>
  <c r="BP16" i="7"/>
  <c r="AQ16" i="6" s="1"/>
  <c r="BP198" i="7"/>
  <c r="AQ198" i="6" s="1"/>
  <c r="BN22" i="7"/>
  <c r="BO22" i="7" s="1"/>
  <c r="BM22" i="7"/>
  <c r="BP4" i="7"/>
  <c r="AQ4" i="6" s="1"/>
  <c r="BP187" i="7"/>
  <c r="AQ187" i="6" s="1"/>
  <c r="BP120" i="7"/>
  <c r="AQ120" i="6" s="1"/>
  <c r="BP121" i="7"/>
  <c r="AQ121" i="6" s="1"/>
  <c r="BP66" i="7"/>
  <c r="AQ66" i="6" s="1"/>
  <c r="BP67" i="7"/>
  <c r="AQ67" i="6" s="1"/>
  <c r="BP6" i="7"/>
  <c r="AQ6" i="6" s="1"/>
  <c r="BJ194" i="7"/>
  <c r="BK194" i="7" s="1"/>
  <c r="BP88" i="7"/>
  <c r="AQ88" i="6" s="1"/>
  <c r="BP20" i="7"/>
  <c r="AQ20" i="6" s="1"/>
  <c r="BP181" i="7"/>
  <c r="AQ181" i="6" s="1"/>
  <c r="BP49" i="7"/>
  <c r="AQ49" i="6" s="1"/>
  <c r="BP75" i="7"/>
  <c r="AQ75" i="6" s="1"/>
  <c r="BP73" i="7"/>
  <c r="AQ73" i="6" s="1"/>
  <c r="BP48" i="7"/>
  <c r="AQ48" i="6" s="1"/>
  <c r="BP158" i="7"/>
  <c r="AQ158" i="6" s="1"/>
  <c r="BP32" i="7"/>
  <c r="AQ32" i="6" s="1"/>
  <c r="BP78" i="7"/>
  <c r="AQ78" i="6" s="1"/>
  <c r="BJ105" i="7"/>
  <c r="BK105" i="7" s="1"/>
  <c r="BN111" i="7"/>
  <c r="BO111" i="7" s="1"/>
  <c r="BM111" i="7"/>
  <c r="BH141" i="7"/>
  <c r="BE141" i="7"/>
  <c r="BH171" i="7"/>
  <c r="BE171" i="7"/>
  <c r="BJ118" i="7"/>
  <c r="BK118" i="7" s="1"/>
  <c r="BN191" i="7"/>
  <c r="BO191" i="7" s="1"/>
  <c r="BM191" i="7"/>
  <c r="BH159" i="7"/>
  <c r="BE159" i="7"/>
  <c r="BC321" i="7" l="1"/>
  <c r="BF321" i="7" s="1"/>
  <c r="BG321" i="7" s="1"/>
  <c r="BD331" i="7"/>
  <c r="BJ230" i="7"/>
  <c r="BK230" i="7" s="1"/>
  <c r="BJ353" i="7"/>
  <c r="BK353" i="7" s="1"/>
  <c r="BC310" i="7"/>
  <c r="BF310" i="7" s="1"/>
  <c r="BG310" i="7" s="1"/>
  <c r="BL310" i="7" s="1"/>
  <c r="BC344" i="7"/>
  <c r="BF344" i="7" s="1"/>
  <c r="BG344" i="7" s="1"/>
  <c r="BC331" i="7"/>
  <c r="BF331" i="7" s="1"/>
  <c r="BG331" i="7" s="1"/>
  <c r="BB250" i="7"/>
  <c r="BB321" i="7"/>
  <c r="BP111" i="7"/>
  <c r="AQ111" i="6" s="1"/>
  <c r="BP22" i="7"/>
  <c r="AQ22" i="6" s="1"/>
  <c r="BP105" i="7"/>
  <c r="AQ105" i="6" s="1"/>
  <c r="BP312" i="7"/>
  <c r="AQ312" i="6" s="1"/>
  <c r="BP238" i="7"/>
  <c r="AQ238" i="6" s="1"/>
  <c r="BP323" i="7"/>
  <c r="AQ323" i="6" s="1"/>
  <c r="BI237" i="7"/>
  <c r="BL237" i="7"/>
  <c r="BI274" i="7"/>
  <c r="BL274" i="7"/>
  <c r="BI309" i="7"/>
  <c r="BL309" i="7"/>
  <c r="BI257" i="7"/>
  <c r="BL257" i="7"/>
  <c r="BI228" i="7"/>
  <c r="BL228" i="7"/>
  <c r="BI208" i="7"/>
  <c r="BL208" i="7"/>
  <c r="BI326" i="7"/>
  <c r="BL326" i="7"/>
  <c r="BI355" i="7"/>
  <c r="BL355" i="7"/>
  <c r="BI310" i="7"/>
  <c r="BI299" i="7"/>
  <c r="BL299" i="7"/>
  <c r="BI300" i="7"/>
  <c r="BL300" i="7"/>
  <c r="BI302" i="7"/>
  <c r="BL302" i="7"/>
  <c r="BI338" i="7"/>
  <c r="BL338" i="7"/>
  <c r="BI297" i="7"/>
  <c r="BL297" i="7"/>
  <c r="BI348" i="7"/>
  <c r="BL348" i="7"/>
  <c r="BI252" i="7"/>
  <c r="BL252" i="7"/>
  <c r="BI290" i="7"/>
  <c r="BL290" i="7"/>
  <c r="BI336" i="7"/>
  <c r="BL336" i="7"/>
  <c r="BI349" i="7"/>
  <c r="BL349" i="7"/>
  <c r="BI265" i="7"/>
  <c r="BL265" i="7"/>
  <c r="BI225" i="7"/>
  <c r="BL225" i="7"/>
  <c r="BI241" i="7"/>
  <c r="BL241" i="7"/>
  <c r="BI284" i="7"/>
  <c r="BL284" i="7"/>
  <c r="BI282" i="7"/>
  <c r="BL282" i="7"/>
  <c r="BI244" i="7"/>
  <c r="BL244" i="7"/>
  <c r="BI235" i="7"/>
  <c r="BL235" i="7"/>
  <c r="BI217" i="7"/>
  <c r="BL217" i="7"/>
  <c r="BI221" i="7"/>
  <c r="BL221" i="7"/>
  <c r="BI325" i="7"/>
  <c r="BL325" i="7"/>
  <c r="BI286" i="7"/>
  <c r="BL286" i="7"/>
  <c r="BI204" i="7"/>
  <c r="BL204" i="7"/>
  <c r="BI264" i="7"/>
  <c r="BL264" i="7"/>
  <c r="BI283" i="7"/>
  <c r="BL283" i="7"/>
  <c r="BI263" i="7"/>
  <c r="BL263" i="7"/>
  <c r="BI273" i="7"/>
  <c r="BL273" i="7"/>
  <c r="BI281" i="7"/>
  <c r="BL281" i="7"/>
  <c r="BI314" i="7"/>
  <c r="BL314" i="7"/>
  <c r="BI306" i="7"/>
  <c r="BL306" i="7"/>
  <c r="BI227" i="7"/>
  <c r="BL227" i="7"/>
  <c r="BI339" i="7"/>
  <c r="BL339" i="7"/>
  <c r="BI316" i="7"/>
  <c r="BL316" i="7"/>
  <c r="BI321" i="7"/>
  <c r="BL321" i="7"/>
  <c r="BM230" i="7"/>
  <c r="BN230" i="7"/>
  <c r="BO230" i="7" s="1"/>
  <c r="BM353" i="7"/>
  <c r="BN353" i="7"/>
  <c r="BO353" i="7" s="1"/>
  <c r="BE286" i="7"/>
  <c r="BH286" i="7"/>
  <c r="BI219" i="7"/>
  <c r="BL219" i="7"/>
  <c r="BI291" i="7"/>
  <c r="BL291" i="7"/>
  <c r="BE274" i="7"/>
  <c r="BH274" i="7"/>
  <c r="BM330" i="7"/>
  <c r="BN330" i="7"/>
  <c r="BO330" i="7" s="1"/>
  <c r="BM229" i="7"/>
  <c r="BN229" i="7"/>
  <c r="BO229" i="7" s="1"/>
  <c r="BJ276" i="7"/>
  <c r="BK276" i="7" s="1"/>
  <c r="BM216" i="7"/>
  <c r="BN216" i="7"/>
  <c r="BO216" i="7" s="1"/>
  <c r="BJ315" i="7"/>
  <c r="BK315" i="7" s="1"/>
  <c r="BJ317" i="7"/>
  <c r="BK317" i="7" s="1"/>
  <c r="BM334" i="7"/>
  <c r="BN334" i="7"/>
  <c r="BO334" i="7" s="1"/>
  <c r="BJ324" i="7"/>
  <c r="BK324" i="7" s="1"/>
  <c r="BM226" i="7"/>
  <c r="BN226" i="7"/>
  <c r="BO226" i="7" s="1"/>
  <c r="BJ220" i="7"/>
  <c r="BK220" i="7" s="1"/>
  <c r="BM322" i="7"/>
  <c r="BN322" i="7"/>
  <c r="BO322" i="7" s="1"/>
  <c r="BJ345" i="7"/>
  <c r="BK345" i="7" s="1"/>
  <c r="BM234" i="7"/>
  <c r="BN234" i="7"/>
  <c r="BO234" i="7" s="1"/>
  <c r="BM267" i="7"/>
  <c r="BN267" i="7"/>
  <c r="BO267" i="7" s="1"/>
  <c r="BJ242" i="7"/>
  <c r="BK242" i="7" s="1"/>
  <c r="BM205" i="7"/>
  <c r="BN205" i="7"/>
  <c r="BO205" i="7" s="1"/>
  <c r="BE283" i="7"/>
  <c r="BH283" i="7"/>
  <c r="BI318" i="7"/>
  <c r="BL318" i="7"/>
  <c r="BE228" i="7"/>
  <c r="BH228" i="7"/>
  <c r="BM347" i="7"/>
  <c r="BN347" i="7"/>
  <c r="BO347" i="7" s="1"/>
  <c r="BJ260" i="7"/>
  <c r="BK260" i="7" s="1"/>
  <c r="BM211" i="7"/>
  <c r="BN211" i="7"/>
  <c r="BO211" i="7" s="1"/>
  <c r="BJ231" i="7"/>
  <c r="BK231" i="7" s="1"/>
  <c r="BM342" i="7"/>
  <c r="BN342" i="7"/>
  <c r="BO342" i="7" s="1"/>
  <c r="BJ213" i="7"/>
  <c r="BK213" i="7" s="1"/>
  <c r="BM343" i="7"/>
  <c r="BN343" i="7"/>
  <c r="BO343" i="7" s="1"/>
  <c r="BJ239" i="7"/>
  <c r="BK239" i="7" s="1"/>
  <c r="BM279" i="7"/>
  <c r="BN279" i="7"/>
  <c r="BO279" i="7" s="1"/>
  <c r="BJ246" i="7"/>
  <c r="BK246" i="7" s="1"/>
  <c r="BE290" i="7"/>
  <c r="BH290" i="7"/>
  <c r="BM320" i="7"/>
  <c r="BN320" i="7"/>
  <c r="BO320" i="7" s="1"/>
  <c r="BE208" i="7"/>
  <c r="BH208" i="7"/>
  <c r="BI327" i="7"/>
  <c r="BL327" i="7"/>
  <c r="BE349" i="7"/>
  <c r="BH349" i="7"/>
  <c r="BI293" i="7"/>
  <c r="BL293" i="7"/>
  <c r="BE273" i="7"/>
  <c r="BH273" i="7"/>
  <c r="BI218" i="7"/>
  <c r="BL218" i="7"/>
  <c r="BE355" i="7"/>
  <c r="BH355" i="7"/>
  <c r="BI255" i="7"/>
  <c r="BL255" i="7"/>
  <c r="BE225" i="7"/>
  <c r="BH225" i="7"/>
  <c r="BI346" i="7"/>
  <c r="BL346" i="7"/>
  <c r="BE314" i="7"/>
  <c r="BH314" i="7"/>
  <c r="BI232" i="7"/>
  <c r="BL232" i="7"/>
  <c r="BM305" i="7"/>
  <c r="BN305" i="7"/>
  <c r="BO305" i="7" s="1"/>
  <c r="BJ215" i="7"/>
  <c r="BK215" i="7" s="1"/>
  <c r="BM285" i="7"/>
  <c r="BN285" i="7"/>
  <c r="BO285" i="7" s="1"/>
  <c r="BJ340" i="7"/>
  <c r="BK340" i="7" s="1"/>
  <c r="BM259" i="7"/>
  <c r="BN259" i="7"/>
  <c r="BO259" i="7" s="1"/>
  <c r="BJ203" i="7"/>
  <c r="BK203" i="7" s="1"/>
  <c r="BM350" i="7"/>
  <c r="BN350" i="7"/>
  <c r="BO350" i="7" s="1"/>
  <c r="BJ251" i="7"/>
  <c r="BK251" i="7" s="1"/>
  <c r="BM249" i="7"/>
  <c r="BN249" i="7"/>
  <c r="BO249" i="7" s="1"/>
  <c r="BJ332" i="7"/>
  <c r="BK332" i="7" s="1"/>
  <c r="BM209" i="7"/>
  <c r="BN209" i="7"/>
  <c r="BO209" i="7" s="1"/>
  <c r="BJ289" i="7"/>
  <c r="BK289" i="7" s="1"/>
  <c r="BE344" i="7"/>
  <c r="BH344" i="7"/>
  <c r="BI331" i="7"/>
  <c r="BL331" i="7"/>
  <c r="BE287" i="7"/>
  <c r="BH287" i="7"/>
  <c r="BE352" i="7"/>
  <c r="BH352" i="7"/>
  <c r="BI222" i="7"/>
  <c r="BL222" i="7"/>
  <c r="BE329" i="7"/>
  <c r="BH329" i="7"/>
  <c r="BI335" i="7"/>
  <c r="BL335" i="7"/>
  <c r="BI337" i="7"/>
  <c r="BL337" i="7"/>
  <c r="BI248" i="7"/>
  <c r="BL248" i="7"/>
  <c r="BI313" i="7"/>
  <c r="BL313" i="7"/>
  <c r="BE300" i="7"/>
  <c r="BH300" i="7"/>
  <c r="BI247" i="7"/>
  <c r="BL247" i="7"/>
  <c r="BM269" i="7"/>
  <c r="BN269" i="7"/>
  <c r="BO269" i="7" s="1"/>
  <c r="BJ223" i="7"/>
  <c r="BK223" i="7" s="1"/>
  <c r="BM278" i="7"/>
  <c r="BN278" i="7"/>
  <c r="BO278" i="7" s="1"/>
  <c r="BJ358" i="7"/>
  <c r="BK358" i="7" s="1"/>
  <c r="BM275" i="7"/>
  <c r="BN275" i="7"/>
  <c r="BO275" i="7" s="1"/>
  <c r="BJ296" i="7"/>
  <c r="BK296" i="7" s="1"/>
  <c r="BM356" i="7"/>
  <c r="BN356" i="7"/>
  <c r="BO356" i="7" s="1"/>
  <c r="BJ256" i="7"/>
  <c r="BK256" i="7" s="1"/>
  <c r="BM294" i="7"/>
  <c r="BN294" i="7"/>
  <c r="BO294" i="7" s="1"/>
  <c r="BJ243" i="7"/>
  <c r="BK243" i="7" s="1"/>
  <c r="BI277" i="7"/>
  <c r="BL277" i="7"/>
  <c r="BE282" i="7"/>
  <c r="BH282" i="7"/>
  <c r="BI295" i="7"/>
  <c r="BL295" i="7"/>
  <c r="BE339" i="7"/>
  <c r="BH339" i="7"/>
  <c r="BI236" i="7"/>
  <c r="BL236" i="7"/>
  <c r="BE338" i="7"/>
  <c r="BH338" i="7"/>
  <c r="BI266" i="7"/>
  <c r="BL266" i="7"/>
  <c r="BE235" i="7"/>
  <c r="BH235" i="7"/>
  <c r="BI250" i="7"/>
  <c r="BL250" i="7"/>
  <c r="BE321" i="7"/>
  <c r="BH321" i="7"/>
  <c r="BI212" i="7"/>
  <c r="BL212" i="7"/>
  <c r="BE348" i="7"/>
  <c r="BH348" i="7"/>
  <c r="BI201" i="7"/>
  <c r="BL201" i="7"/>
  <c r="BE221" i="7"/>
  <c r="BH221" i="7"/>
  <c r="BM308" i="7"/>
  <c r="BN308" i="7"/>
  <c r="BO308" i="7" s="1"/>
  <c r="BM268" i="7"/>
  <c r="BN268" i="7"/>
  <c r="BO268" i="7" s="1"/>
  <c r="BE219" i="7"/>
  <c r="BH219" i="7"/>
  <c r="BP333" i="7"/>
  <c r="AQ333" i="6" s="1"/>
  <c r="BE291" i="7"/>
  <c r="BH291" i="7"/>
  <c r="BJ330" i="7"/>
  <c r="BK330" i="7" s="1"/>
  <c r="BM270" i="7"/>
  <c r="BN270" i="7"/>
  <c r="BO270" i="7" s="1"/>
  <c r="BJ229" i="7"/>
  <c r="BK229" i="7" s="1"/>
  <c r="BM311" i="7"/>
  <c r="BN311" i="7"/>
  <c r="BO311" i="7" s="1"/>
  <c r="BM224" i="7"/>
  <c r="BN224" i="7"/>
  <c r="BO224" i="7" s="1"/>
  <c r="BJ216" i="7"/>
  <c r="BK216" i="7" s="1"/>
  <c r="BP202" i="7"/>
  <c r="AQ202" i="6" s="1"/>
  <c r="BM261" i="7"/>
  <c r="BN261" i="7"/>
  <c r="BO261" i="7" s="1"/>
  <c r="BM206" i="7"/>
  <c r="BN206" i="7"/>
  <c r="BO206" i="7" s="1"/>
  <c r="BJ334" i="7"/>
  <c r="BK334" i="7" s="1"/>
  <c r="BM214" i="7"/>
  <c r="BN214" i="7"/>
  <c r="BO214" i="7" s="1"/>
  <c r="BM272" i="7"/>
  <c r="BN272" i="7"/>
  <c r="BO272" i="7" s="1"/>
  <c r="BJ226" i="7"/>
  <c r="BK226" i="7" s="1"/>
  <c r="BM292" i="7"/>
  <c r="BN292" i="7"/>
  <c r="BO292" i="7" s="1"/>
  <c r="BM254" i="7"/>
  <c r="BN254" i="7"/>
  <c r="BO254" i="7" s="1"/>
  <c r="BJ322" i="7"/>
  <c r="BK322" i="7" s="1"/>
  <c r="BP253" i="7"/>
  <c r="AQ253" i="6" s="1"/>
  <c r="BJ234" i="7"/>
  <c r="BK234" i="7" s="1"/>
  <c r="BJ267" i="7"/>
  <c r="BK267" i="7" s="1"/>
  <c r="BJ205" i="7"/>
  <c r="BK205" i="7" s="1"/>
  <c r="BE318" i="7"/>
  <c r="BH318" i="7"/>
  <c r="BJ347" i="7"/>
  <c r="BK347" i="7" s="1"/>
  <c r="BM207" i="7"/>
  <c r="BN207" i="7"/>
  <c r="BO207" i="7" s="1"/>
  <c r="BJ211" i="7"/>
  <c r="BK211" i="7" s="1"/>
  <c r="BM341" i="7"/>
  <c r="BN341" i="7"/>
  <c r="BO341" i="7" s="1"/>
  <c r="BJ342" i="7"/>
  <c r="BK342" i="7" s="1"/>
  <c r="BM354" i="7"/>
  <c r="BN354" i="7"/>
  <c r="BO354" i="7" s="1"/>
  <c r="BJ343" i="7"/>
  <c r="BK343" i="7" s="1"/>
  <c r="BM210" i="7"/>
  <c r="BN210" i="7"/>
  <c r="BO210" i="7" s="1"/>
  <c r="BJ279" i="7"/>
  <c r="BK279" i="7" s="1"/>
  <c r="BJ320" i="7"/>
  <c r="BK320" i="7" s="1"/>
  <c r="BE327" i="7"/>
  <c r="BH327" i="7"/>
  <c r="BE293" i="7"/>
  <c r="BH293" i="7"/>
  <c r="BE218" i="7"/>
  <c r="BH218" i="7"/>
  <c r="BE255" i="7"/>
  <c r="BH255" i="7"/>
  <c r="BE346" i="7"/>
  <c r="BH346" i="7"/>
  <c r="BE232" i="7"/>
  <c r="BH232" i="7"/>
  <c r="BM307" i="7"/>
  <c r="BN307" i="7"/>
  <c r="BO307" i="7" s="1"/>
  <c r="BJ305" i="7"/>
  <c r="BK305" i="7" s="1"/>
  <c r="BM301" i="7"/>
  <c r="BN301" i="7"/>
  <c r="BO301" i="7" s="1"/>
  <c r="BJ285" i="7"/>
  <c r="BK285" i="7" s="1"/>
  <c r="BM240" i="7"/>
  <c r="BN240" i="7"/>
  <c r="BO240" i="7" s="1"/>
  <c r="BJ259" i="7"/>
  <c r="BK259" i="7" s="1"/>
  <c r="BM319" i="7"/>
  <c r="BN319" i="7"/>
  <c r="BO319" i="7" s="1"/>
  <c r="BJ350" i="7"/>
  <c r="BK350" i="7" s="1"/>
  <c r="BM351" i="7"/>
  <c r="BN351" i="7"/>
  <c r="BO351" i="7" s="1"/>
  <c r="BJ249" i="7"/>
  <c r="BK249" i="7" s="1"/>
  <c r="BM328" i="7"/>
  <c r="BN328" i="7"/>
  <c r="BO328" i="7" s="1"/>
  <c r="BJ209" i="7"/>
  <c r="BK209" i="7" s="1"/>
  <c r="BE331" i="7"/>
  <c r="BH331" i="7"/>
  <c r="BE222" i="7"/>
  <c r="BH222" i="7"/>
  <c r="BE335" i="7"/>
  <c r="BH335" i="7"/>
  <c r="BE337" i="7"/>
  <c r="BH337" i="7"/>
  <c r="BE248" i="7"/>
  <c r="BH248" i="7"/>
  <c r="BM271" i="7"/>
  <c r="BN271" i="7"/>
  <c r="BO271" i="7" s="1"/>
  <c r="BE313" i="7"/>
  <c r="BH313" i="7"/>
  <c r="BE247" i="7"/>
  <c r="BH247" i="7"/>
  <c r="BM262" i="7"/>
  <c r="BN262" i="7"/>
  <c r="BO262" i="7" s="1"/>
  <c r="BJ269" i="7"/>
  <c r="BK269" i="7" s="1"/>
  <c r="BM357" i="7"/>
  <c r="BN357" i="7"/>
  <c r="BO357" i="7" s="1"/>
  <c r="BJ278" i="7"/>
  <c r="BK278" i="7" s="1"/>
  <c r="BM258" i="7"/>
  <c r="BN258" i="7"/>
  <c r="BO258" i="7" s="1"/>
  <c r="BJ275" i="7"/>
  <c r="BK275" i="7" s="1"/>
  <c r="BM304" i="7"/>
  <c r="BN304" i="7"/>
  <c r="BO304" i="7" s="1"/>
  <c r="BJ356" i="7"/>
  <c r="BK356" i="7" s="1"/>
  <c r="BM288" i="7"/>
  <c r="BN288" i="7"/>
  <c r="BO288" i="7" s="1"/>
  <c r="BJ294" i="7"/>
  <c r="BK294" i="7" s="1"/>
  <c r="BM303" i="7"/>
  <c r="BN303" i="7"/>
  <c r="BO303" i="7" s="1"/>
  <c r="BE277" i="7"/>
  <c r="BH277" i="7"/>
  <c r="BE295" i="7"/>
  <c r="BH295" i="7"/>
  <c r="BE236" i="7"/>
  <c r="BH236" i="7"/>
  <c r="BE266" i="7"/>
  <c r="BH266" i="7"/>
  <c r="BE250" i="7"/>
  <c r="BH250" i="7"/>
  <c r="BE212" i="7"/>
  <c r="BH212" i="7"/>
  <c r="BE201" i="7"/>
  <c r="BH201" i="7"/>
  <c r="BP191" i="7"/>
  <c r="AQ191" i="6" s="1"/>
  <c r="BJ163" i="7"/>
  <c r="BK163" i="7" s="1"/>
  <c r="BP36" i="7"/>
  <c r="AQ36" i="6" s="1"/>
  <c r="BP194" i="7"/>
  <c r="AQ194" i="6" s="1"/>
  <c r="BP280" i="7"/>
  <c r="AQ280" i="6" s="1"/>
  <c r="BM233" i="7"/>
  <c r="BN233" i="7"/>
  <c r="BO233" i="7" s="1"/>
  <c r="BM245" i="7"/>
  <c r="BN245" i="7"/>
  <c r="BO245" i="7" s="1"/>
  <c r="BE325" i="7"/>
  <c r="BH325" i="7"/>
  <c r="BP298" i="7"/>
  <c r="AQ298" i="6" s="1"/>
  <c r="BE237" i="7"/>
  <c r="BH237" i="7"/>
  <c r="BE204" i="7"/>
  <c r="BH204" i="7"/>
  <c r="BJ270" i="7"/>
  <c r="BK270" i="7" s="1"/>
  <c r="BJ311" i="7"/>
  <c r="BK311" i="7" s="1"/>
  <c r="BM276" i="7"/>
  <c r="BN276" i="7"/>
  <c r="BO276" i="7" s="1"/>
  <c r="BJ224" i="7"/>
  <c r="BK224" i="7" s="1"/>
  <c r="BM315" i="7"/>
  <c r="BN315" i="7"/>
  <c r="BO315" i="7" s="1"/>
  <c r="BJ261" i="7"/>
  <c r="BK261" i="7" s="1"/>
  <c r="BM317" i="7"/>
  <c r="BN317" i="7"/>
  <c r="BO317" i="7" s="1"/>
  <c r="BJ206" i="7"/>
  <c r="BK206" i="7" s="1"/>
  <c r="BM324" i="7"/>
  <c r="BN324" i="7"/>
  <c r="BO324" i="7" s="1"/>
  <c r="BJ214" i="7"/>
  <c r="BK214" i="7" s="1"/>
  <c r="BJ272" i="7"/>
  <c r="BK272" i="7" s="1"/>
  <c r="BP359" i="7"/>
  <c r="AQ359" i="6" s="1"/>
  <c r="BJ292" i="7"/>
  <c r="BK292" i="7" s="1"/>
  <c r="BJ254" i="7"/>
  <c r="BK254" i="7" s="1"/>
  <c r="BM220" i="7"/>
  <c r="BN220" i="7"/>
  <c r="BO220" i="7" s="1"/>
  <c r="BM345" i="7"/>
  <c r="BN345" i="7"/>
  <c r="BO345" i="7" s="1"/>
  <c r="BM242" i="7"/>
  <c r="BN242" i="7"/>
  <c r="BO242" i="7" s="1"/>
  <c r="BE309" i="7"/>
  <c r="BH309" i="7"/>
  <c r="BE264" i="7"/>
  <c r="BH264" i="7"/>
  <c r="BE257" i="7"/>
  <c r="BH257" i="7"/>
  <c r="BM260" i="7"/>
  <c r="BN260" i="7"/>
  <c r="BO260" i="7" s="1"/>
  <c r="BJ207" i="7"/>
  <c r="BK207" i="7" s="1"/>
  <c r="BM231" i="7"/>
  <c r="BN231" i="7"/>
  <c r="BO231" i="7" s="1"/>
  <c r="BJ341" i="7"/>
  <c r="BK341" i="7" s="1"/>
  <c r="BM213" i="7"/>
  <c r="BN213" i="7"/>
  <c r="BO213" i="7" s="1"/>
  <c r="BJ354" i="7"/>
  <c r="BK354" i="7" s="1"/>
  <c r="BM239" i="7"/>
  <c r="BN239" i="7"/>
  <c r="BO239" i="7" s="1"/>
  <c r="BJ210" i="7"/>
  <c r="BK210" i="7" s="1"/>
  <c r="BM246" i="7"/>
  <c r="BN246" i="7"/>
  <c r="BO246" i="7" s="1"/>
  <c r="BE252" i="7"/>
  <c r="BH252" i="7"/>
  <c r="BE336" i="7"/>
  <c r="BH336" i="7"/>
  <c r="BE263" i="7"/>
  <c r="BH263" i="7"/>
  <c r="BE326" i="7"/>
  <c r="BH326" i="7"/>
  <c r="BE265" i="7"/>
  <c r="BH265" i="7"/>
  <c r="BE281" i="7"/>
  <c r="BH281" i="7"/>
  <c r="BJ307" i="7"/>
  <c r="BK307" i="7" s="1"/>
  <c r="BM215" i="7"/>
  <c r="BN215" i="7"/>
  <c r="BO215" i="7" s="1"/>
  <c r="BJ301" i="7"/>
  <c r="BK301" i="7" s="1"/>
  <c r="BM340" i="7"/>
  <c r="BN340" i="7"/>
  <c r="BO340" i="7" s="1"/>
  <c r="BJ240" i="7"/>
  <c r="BK240" i="7" s="1"/>
  <c r="BM203" i="7"/>
  <c r="BN203" i="7"/>
  <c r="BO203" i="7" s="1"/>
  <c r="BJ319" i="7"/>
  <c r="BK319" i="7" s="1"/>
  <c r="BM251" i="7"/>
  <c r="BN251" i="7"/>
  <c r="BO251" i="7" s="1"/>
  <c r="BJ351" i="7"/>
  <c r="BK351" i="7" s="1"/>
  <c r="BM332" i="7"/>
  <c r="BN332" i="7"/>
  <c r="BO332" i="7" s="1"/>
  <c r="BJ328" i="7"/>
  <c r="BK328" i="7" s="1"/>
  <c r="BM289" i="7"/>
  <c r="BN289" i="7"/>
  <c r="BO289" i="7" s="1"/>
  <c r="BE310" i="7"/>
  <c r="BH310" i="7"/>
  <c r="BI344" i="7"/>
  <c r="BJ344" i="7" s="1"/>
  <c r="BK344" i="7" s="1"/>
  <c r="BL344" i="7"/>
  <c r="BI287" i="7"/>
  <c r="BJ287" i="7" s="1"/>
  <c r="BK287" i="7" s="1"/>
  <c r="BL287" i="7"/>
  <c r="BI352" i="7"/>
  <c r="BJ352" i="7" s="1"/>
  <c r="BK352" i="7" s="1"/>
  <c r="BL352" i="7"/>
  <c r="BE306" i="7"/>
  <c r="BH306" i="7"/>
  <c r="BI329" i="7"/>
  <c r="BJ329" i="7" s="1"/>
  <c r="BK329" i="7" s="1"/>
  <c r="BL329" i="7"/>
  <c r="BE241" i="7"/>
  <c r="BH241" i="7"/>
  <c r="BJ271" i="7"/>
  <c r="BK271" i="7" s="1"/>
  <c r="BE299" i="7"/>
  <c r="BH299" i="7"/>
  <c r="BJ262" i="7"/>
  <c r="BK262" i="7" s="1"/>
  <c r="BM223" i="7"/>
  <c r="BN223" i="7"/>
  <c r="BO223" i="7" s="1"/>
  <c r="BJ357" i="7"/>
  <c r="BK357" i="7" s="1"/>
  <c r="BM358" i="7"/>
  <c r="BN358" i="7"/>
  <c r="BO358" i="7" s="1"/>
  <c r="BJ258" i="7"/>
  <c r="BK258" i="7" s="1"/>
  <c r="BM296" i="7"/>
  <c r="BN296" i="7"/>
  <c r="BO296" i="7" s="1"/>
  <c r="BJ304" i="7"/>
  <c r="BK304" i="7" s="1"/>
  <c r="BM256" i="7"/>
  <c r="BN256" i="7"/>
  <c r="BO256" i="7" s="1"/>
  <c r="BJ288" i="7"/>
  <c r="BK288" i="7" s="1"/>
  <c r="BM243" i="7"/>
  <c r="BN243" i="7"/>
  <c r="BO243" i="7" s="1"/>
  <c r="BJ303" i="7"/>
  <c r="BK303" i="7" s="1"/>
  <c r="BE284" i="7"/>
  <c r="BH284" i="7"/>
  <c r="BE227" i="7"/>
  <c r="BH227" i="7"/>
  <c r="BE302" i="7"/>
  <c r="BH302" i="7"/>
  <c r="BE244" i="7"/>
  <c r="BH244" i="7"/>
  <c r="BE316" i="7"/>
  <c r="BH316" i="7"/>
  <c r="BE297" i="7"/>
  <c r="BH297" i="7"/>
  <c r="BE217" i="7"/>
  <c r="BH217" i="7"/>
  <c r="BJ3" i="7"/>
  <c r="BK3" i="7" s="1"/>
  <c r="BJ141" i="7"/>
  <c r="BK141" i="7" s="1"/>
  <c r="BJ159" i="7"/>
  <c r="BK159" i="7" s="1"/>
  <c r="BN129" i="7"/>
  <c r="BO129" i="7" s="1"/>
  <c r="BM129" i="7"/>
  <c r="BN163" i="7"/>
  <c r="BO163" i="7" s="1"/>
  <c r="BM163" i="7"/>
  <c r="BN141" i="7"/>
  <c r="BO141" i="7" s="1"/>
  <c r="BM141" i="7"/>
  <c r="BN3" i="7"/>
  <c r="BO3" i="7" s="1"/>
  <c r="BM3" i="7"/>
  <c r="BN159" i="7"/>
  <c r="BO159" i="7" s="1"/>
  <c r="BM159" i="7"/>
  <c r="BJ171" i="7"/>
  <c r="BK171" i="7" s="1"/>
  <c r="BP33" i="7"/>
  <c r="AQ33" i="6" s="1"/>
  <c r="BP118" i="7"/>
  <c r="AQ118" i="6" s="1"/>
  <c r="BJ129" i="7"/>
  <c r="BK129" i="7" s="1"/>
  <c r="BN171" i="7"/>
  <c r="BO171" i="7" s="1"/>
  <c r="BM171" i="7"/>
  <c r="BP171" i="7" l="1"/>
  <c r="AQ171" i="6" s="1"/>
  <c r="BP159" i="7"/>
  <c r="AQ159" i="6" s="1"/>
  <c r="BP163" i="7"/>
  <c r="AQ163" i="6" s="1"/>
  <c r="BP243" i="7"/>
  <c r="AQ243" i="6" s="1"/>
  <c r="BP256" i="7"/>
  <c r="AQ256" i="6" s="1"/>
  <c r="BP296" i="7"/>
  <c r="AQ296" i="6" s="1"/>
  <c r="BP358" i="7"/>
  <c r="AQ358" i="6" s="1"/>
  <c r="BP223" i="7"/>
  <c r="AQ223" i="6" s="1"/>
  <c r="BP345" i="7"/>
  <c r="AQ345" i="6" s="1"/>
  <c r="BP324" i="7"/>
  <c r="AQ324" i="6" s="1"/>
  <c r="BP317" i="7"/>
  <c r="AQ317" i="6" s="1"/>
  <c r="BP315" i="7"/>
  <c r="AQ315" i="6" s="1"/>
  <c r="BP276" i="7"/>
  <c r="AQ276" i="6" s="1"/>
  <c r="BP210" i="7"/>
  <c r="AQ210" i="6" s="1"/>
  <c r="BP354" i="7"/>
  <c r="AQ354" i="6" s="1"/>
  <c r="BP341" i="7"/>
  <c r="AQ341" i="6" s="1"/>
  <c r="BP207" i="7"/>
  <c r="AQ207" i="6" s="1"/>
  <c r="BP292" i="7"/>
  <c r="AQ292" i="6" s="1"/>
  <c r="BP272" i="7"/>
  <c r="AQ272" i="6" s="1"/>
  <c r="BP268" i="7"/>
  <c r="AQ268" i="6" s="1"/>
  <c r="BP294" i="7"/>
  <c r="AQ294" i="6" s="1"/>
  <c r="BP356" i="7"/>
  <c r="AQ356" i="6" s="1"/>
  <c r="BP275" i="7"/>
  <c r="AQ275" i="6" s="1"/>
  <c r="BP278" i="7"/>
  <c r="AQ278" i="6" s="1"/>
  <c r="BP269" i="7"/>
  <c r="AQ269" i="6" s="1"/>
  <c r="BP209" i="7"/>
  <c r="AQ209" i="6" s="1"/>
  <c r="BP249" i="7"/>
  <c r="AQ249" i="6" s="1"/>
  <c r="BP350" i="7"/>
  <c r="AQ350" i="6" s="1"/>
  <c r="BP259" i="7"/>
  <c r="AQ259" i="6" s="1"/>
  <c r="BP285" i="7"/>
  <c r="AQ285" i="6" s="1"/>
  <c r="BP305" i="7"/>
  <c r="AQ305" i="6" s="1"/>
  <c r="BP205" i="7"/>
  <c r="AQ205" i="6" s="1"/>
  <c r="BP267" i="7"/>
  <c r="AQ267" i="6" s="1"/>
  <c r="BP216" i="7"/>
  <c r="AQ216" i="6" s="1"/>
  <c r="BP229" i="7"/>
  <c r="AQ229" i="6" s="1"/>
  <c r="BP353" i="7"/>
  <c r="AQ353" i="6" s="1"/>
  <c r="BM344" i="7"/>
  <c r="BN344" i="7"/>
  <c r="BO344" i="7" s="1"/>
  <c r="BJ201" i="7"/>
  <c r="BK201" i="7" s="1"/>
  <c r="BM212" i="7"/>
  <c r="BN212" i="7"/>
  <c r="BO212" i="7" s="1"/>
  <c r="BJ266" i="7"/>
  <c r="BK266" i="7" s="1"/>
  <c r="BM236" i="7"/>
  <c r="BN236" i="7"/>
  <c r="BO236" i="7" s="1"/>
  <c r="BJ277" i="7"/>
  <c r="BK277" i="7" s="1"/>
  <c r="BJ313" i="7"/>
  <c r="BK313" i="7" s="1"/>
  <c r="BM337" i="7"/>
  <c r="BN337" i="7"/>
  <c r="BO337" i="7" s="1"/>
  <c r="BJ335" i="7"/>
  <c r="BK335" i="7" s="1"/>
  <c r="BM222" i="7"/>
  <c r="BN222" i="7"/>
  <c r="BO222" i="7" s="1"/>
  <c r="BM331" i="7"/>
  <c r="BN331" i="7"/>
  <c r="BO331" i="7" s="1"/>
  <c r="BJ346" i="7"/>
  <c r="BK346" i="7" s="1"/>
  <c r="BM255" i="7"/>
  <c r="BN255" i="7"/>
  <c r="BO255" i="7" s="1"/>
  <c r="BJ293" i="7"/>
  <c r="BK293" i="7" s="1"/>
  <c r="BM327" i="7"/>
  <c r="BN327" i="7"/>
  <c r="BO327" i="7" s="1"/>
  <c r="BJ291" i="7"/>
  <c r="BK291" i="7" s="1"/>
  <c r="BM321" i="7"/>
  <c r="BN321" i="7"/>
  <c r="BO321" i="7" s="1"/>
  <c r="BJ316" i="7"/>
  <c r="BK316" i="7" s="1"/>
  <c r="BM227" i="7"/>
  <c r="BN227" i="7"/>
  <c r="BO227" i="7" s="1"/>
  <c r="BJ306" i="7"/>
  <c r="BK306" i="7" s="1"/>
  <c r="BM281" i="7"/>
  <c r="BN281" i="7"/>
  <c r="BO281" i="7" s="1"/>
  <c r="BJ273" i="7"/>
  <c r="BK273" i="7" s="1"/>
  <c r="BM283" i="7"/>
  <c r="BN283" i="7"/>
  <c r="BO283" i="7" s="1"/>
  <c r="BJ264" i="7"/>
  <c r="BK264" i="7" s="1"/>
  <c r="BM286" i="7"/>
  <c r="BN286" i="7"/>
  <c r="BO286" i="7" s="1"/>
  <c r="BJ325" i="7"/>
  <c r="BK325" i="7" s="1"/>
  <c r="BM217" i="7"/>
  <c r="BN217" i="7"/>
  <c r="BO217" i="7" s="1"/>
  <c r="BJ235" i="7"/>
  <c r="BK235" i="7" s="1"/>
  <c r="BM282" i="7"/>
  <c r="BN282" i="7"/>
  <c r="BO282" i="7" s="1"/>
  <c r="BJ284" i="7"/>
  <c r="BK284" i="7" s="1"/>
  <c r="BM225" i="7"/>
  <c r="BN225" i="7"/>
  <c r="BO225" i="7" s="1"/>
  <c r="BJ265" i="7"/>
  <c r="BK265" i="7" s="1"/>
  <c r="BM336" i="7"/>
  <c r="BN336" i="7"/>
  <c r="BO336" i="7" s="1"/>
  <c r="BJ290" i="7"/>
  <c r="BK290" i="7" s="1"/>
  <c r="BM348" i="7"/>
  <c r="BN348" i="7"/>
  <c r="BO348" i="7" s="1"/>
  <c r="BJ297" i="7"/>
  <c r="BK297" i="7" s="1"/>
  <c r="BM302" i="7"/>
  <c r="BN302" i="7"/>
  <c r="BO302" i="7" s="1"/>
  <c r="BJ300" i="7"/>
  <c r="BK300" i="7" s="1"/>
  <c r="BM310" i="7"/>
  <c r="BN310" i="7"/>
  <c r="BO310" i="7" s="1"/>
  <c r="BJ355" i="7"/>
  <c r="BK355" i="7" s="1"/>
  <c r="BM208" i="7"/>
  <c r="BN208" i="7"/>
  <c r="BO208" i="7" s="1"/>
  <c r="BJ228" i="7"/>
  <c r="BK228" i="7" s="1"/>
  <c r="BM309" i="7"/>
  <c r="BN309" i="7"/>
  <c r="BO309" i="7" s="1"/>
  <c r="BJ274" i="7"/>
  <c r="BK274" i="7" s="1"/>
  <c r="BM329" i="7"/>
  <c r="BN329" i="7"/>
  <c r="BO329" i="7" s="1"/>
  <c r="BM287" i="7"/>
  <c r="BN287" i="7"/>
  <c r="BO287" i="7" s="1"/>
  <c r="BP242" i="7"/>
  <c r="AQ242" i="6" s="1"/>
  <c r="BP233" i="7"/>
  <c r="AQ233" i="6" s="1"/>
  <c r="BP303" i="7"/>
  <c r="AQ303" i="6" s="1"/>
  <c r="BP288" i="7"/>
  <c r="AQ288" i="6" s="1"/>
  <c r="BP304" i="7"/>
  <c r="AQ304" i="6" s="1"/>
  <c r="BP258" i="7"/>
  <c r="AQ258" i="6" s="1"/>
  <c r="BP357" i="7"/>
  <c r="AQ357" i="6" s="1"/>
  <c r="BP262" i="7"/>
  <c r="AQ262" i="6" s="1"/>
  <c r="BP271" i="7"/>
  <c r="AQ271" i="6" s="1"/>
  <c r="BP254" i="7"/>
  <c r="AQ254" i="6" s="1"/>
  <c r="BP261" i="7"/>
  <c r="AQ261" i="6" s="1"/>
  <c r="BP311" i="7"/>
  <c r="AQ311" i="6" s="1"/>
  <c r="BP270" i="7"/>
  <c r="AQ270" i="6" s="1"/>
  <c r="BJ212" i="7"/>
  <c r="BK212" i="7" s="1"/>
  <c r="BM250" i="7"/>
  <c r="BN250" i="7"/>
  <c r="BO250" i="7" s="1"/>
  <c r="BJ236" i="7"/>
  <c r="BK236" i="7" s="1"/>
  <c r="BM295" i="7"/>
  <c r="BN295" i="7"/>
  <c r="BO295" i="7" s="1"/>
  <c r="BM247" i="7"/>
  <c r="BN247" i="7"/>
  <c r="BO247" i="7" s="1"/>
  <c r="BM248" i="7"/>
  <c r="BN248" i="7"/>
  <c r="BO248" i="7" s="1"/>
  <c r="BJ337" i="7"/>
  <c r="BK337" i="7" s="1"/>
  <c r="BJ222" i="7"/>
  <c r="BK222" i="7" s="1"/>
  <c r="BJ331" i="7"/>
  <c r="BK331" i="7" s="1"/>
  <c r="BM232" i="7"/>
  <c r="BN232" i="7"/>
  <c r="BO232" i="7" s="1"/>
  <c r="BJ255" i="7"/>
  <c r="BK255" i="7" s="1"/>
  <c r="BM218" i="7"/>
  <c r="BN218" i="7"/>
  <c r="BO218" i="7" s="1"/>
  <c r="BJ327" i="7"/>
  <c r="BK327" i="7" s="1"/>
  <c r="BP279" i="7"/>
  <c r="AQ279" i="6" s="1"/>
  <c r="BP343" i="7"/>
  <c r="AQ343" i="6" s="1"/>
  <c r="BP342" i="7"/>
  <c r="AQ342" i="6" s="1"/>
  <c r="BP211" i="7"/>
  <c r="AQ211" i="6" s="1"/>
  <c r="BP347" i="7"/>
  <c r="AQ347" i="6" s="1"/>
  <c r="BM318" i="7"/>
  <c r="BN318" i="7"/>
  <c r="BO318" i="7" s="1"/>
  <c r="BM219" i="7"/>
  <c r="BN219" i="7"/>
  <c r="BO219" i="7" s="1"/>
  <c r="BJ321" i="7"/>
  <c r="BK321" i="7" s="1"/>
  <c r="BM339" i="7"/>
  <c r="BN339" i="7"/>
  <c r="BO339" i="7" s="1"/>
  <c r="BJ227" i="7"/>
  <c r="BK227" i="7" s="1"/>
  <c r="BM314" i="7"/>
  <c r="BN314" i="7"/>
  <c r="BO314" i="7" s="1"/>
  <c r="BJ281" i="7"/>
  <c r="BK281" i="7" s="1"/>
  <c r="BM263" i="7"/>
  <c r="BN263" i="7"/>
  <c r="BO263" i="7" s="1"/>
  <c r="BJ283" i="7"/>
  <c r="BK283" i="7" s="1"/>
  <c r="BM204" i="7"/>
  <c r="BN204" i="7"/>
  <c r="BO204" i="7" s="1"/>
  <c r="BJ286" i="7"/>
  <c r="BK286" i="7" s="1"/>
  <c r="BM221" i="7"/>
  <c r="BN221" i="7"/>
  <c r="BO221" i="7" s="1"/>
  <c r="BJ217" i="7"/>
  <c r="BK217" i="7" s="1"/>
  <c r="BM244" i="7"/>
  <c r="BN244" i="7"/>
  <c r="BO244" i="7" s="1"/>
  <c r="BJ282" i="7"/>
  <c r="BK282" i="7" s="1"/>
  <c r="BM241" i="7"/>
  <c r="BN241" i="7"/>
  <c r="BO241" i="7" s="1"/>
  <c r="BJ225" i="7"/>
  <c r="BK225" i="7" s="1"/>
  <c r="BM349" i="7"/>
  <c r="BN349" i="7"/>
  <c r="BO349" i="7" s="1"/>
  <c r="BJ336" i="7"/>
  <c r="BK336" i="7" s="1"/>
  <c r="BM252" i="7"/>
  <c r="BN252" i="7"/>
  <c r="BO252" i="7" s="1"/>
  <c r="BJ348" i="7"/>
  <c r="BK348" i="7" s="1"/>
  <c r="BM338" i="7"/>
  <c r="BN338" i="7"/>
  <c r="BO338" i="7" s="1"/>
  <c r="BJ302" i="7"/>
  <c r="BK302" i="7" s="1"/>
  <c r="BM299" i="7"/>
  <c r="BN299" i="7"/>
  <c r="BO299" i="7" s="1"/>
  <c r="BJ310" i="7"/>
  <c r="BK310" i="7" s="1"/>
  <c r="BM326" i="7"/>
  <c r="BN326" i="7"/>
  <c r="BO326" i="7" s="1"/>
  <c r="BJ208" i="7"/>
  <c r="BK208" i="7" s="1"/>
  <c r="BM257" i="7"/>
  <c r="BN257" i="7"/>
  <c r="BO257" i="7" s="1"/>
  <c r="BJ309" i="7"/>
  <c r="BK309" i="7" s="1"/>
  <c r="BM237" i="7"/>
  <c r="BN237" i="7"/>
  <c r="BO237" i="7" s="1"/>
  <c r="BP141" i="7"/>
  <c r="AQ141" i="6" s="1"/>
  <c r="BM352" i="7"/>
  <c r="BN352" i="7"/>
  <c r="BO352" i="7" s="1"/>
  <c r="BP289" i="7"/>
  <c r="AQ289" i="6" s="1"/>
  <c r="BP332" i="7"/>
  <c r="AQ332" i="6" s="1"/>
  <c r="BP251" i="7"/>
  <c r="AQ251" i="6" s="1"/>
  <c r="BP203" i="7"/>
  <c r="AQ203" i="6" s="1"/>
  <c r="BP340" i="7"/>
  <c r="AQ340" i="6" s="1"/>
  <c r="BP215" i="7"/>
  <c r="AQ215" i="6" s="1"/>
  <c r="BP246" i="7"/>
  <c r="AQ246" i="6" s="1"/>
  <c r="BP239" i="7"/>
  <c r="AQ239" i="6" s="1"/>
  <c r="BP213" i="7"/>
  <c r="AQ213" i="6" s="1"/>
  <c r="BP231" i="7"/>
  <c r="AQ231" i="6" s="1"/>
  <c r="BP260" i="7"/>
  <c r="AQ260" i="6" s="1"/>
  <c r="BP220" i="7"/>
  <c r="AQ220" i="6" s="1"/>
  <c r="BP245" i="7"/>
  <c r="AQ245" i="6" s="1"/>
  <c r="BP328" i="7"/>
  <c r="AQ328" i="6" s="1"/>
  <c r="BP351" i="7"/>
  <c r="AQ351" i="6" s="1"/>
  <c r="BP319" i="7"/>
  <c r="AQ319" i="6" s="1"/>
  <c r="BP240" i="7"/>
  <c r="AQ240" i="6" s="1"/>
  <c r="BP301" i="7"/>
  <c r="AQ301" i="6" s="1"/>
  <c r="BP307" i="7"/>
  <c r="AQ307" i="6" s="1"/>
  <c r="BP214" i="7"/>
  <c r="AQ214" i="6" s="1"/>
  <c r="BP206" i="7"/>
  <c r="AQ206" i="6" s="1"/>
  <c r="BP224" i="7"/>
  <c r="AQ224" i="6" s="1"/>
  <c r="BP308" i="7"/>
  <c r="AQ308" i="6" s="1"/>
  <c r="BM201" i="7"/>
  <c r="BN201" i="7"/>
  <c r="BO201" i="7" s="1"/>
  <c r="BJ250" i="7"/>
  <c r="BK250" i="7" s="1"/>
  <c r="BM266" i="7"/>
  <c r="BN266" i="7"/>
  <c r="BO266" i="7" s="1"/>
  <c r="BJ295" i="7"/>
  <c r="BK295" i="7" s="1"/>
  <c r="BM277" i="7"/>
  <c r="BN277" i="7"/>
  <c r="BO277" i="7" s="1"/>
  <c r="BJ247" i="7"/>
  <c r="BK247" i="7" s="1"/>
  <c r="BM313" i="7"/>
  <c r="BN313" i="7"/>
  <c r="BO313" i="7" s="1"/>
  <c r="BJ248" i="7"/>
  <c r="BK248" i="7" s="1"/>
  <c r="BM335" i="7"/>
  <c r="BN335" i="7"/>
  <c r="BO335" i="7" s="1"/>
  <c r="BJ232" i="7"/>
  <c r="BK232" i="7" s="1"/>
  <c r="BM346" i="7"/>
  <c r="BN346" i="7"/>
  <c r="BO346" i="7" s="1"/>
  <c r="BJ218" i="7"/>
  <c r="BK218" i="7" s="1"/>
  <c r="BM293" i="7"/>
  <c r="BN293" i="7"/>
  <c r="BO293" i="7" s="1"/>
  <c r="BP320" i="7"/>
  <c r="AQ320" i="6" s="1"/>
  <c r="BJ318" i="7"/>
  <c r="BK318" i="7" s="1"/>
  <c r="BP234" i="7"/>
  <c r="AQ234" i="6" s="1"/>
  <c r="BP322" i="7"/>
  <c r="AQ322" i="6" s="1"/>
  <c r="BP226" i="7"/>
  <c r="AQ226" i="6" s="1"/>
  <c r="BP334" i="7"/>
  <c r="AQ334" i="6" s="1"/>
  <c r="BP330" i="7"/>
  <c r="AQ330" i="6" s="1"/>
  <c r="BM291" i="7"/>
  <c r="BN291" i="7"/>
  <c r="BO291" i="7" s="1"/>
  <c r="BJ219" i="7"/>
  <c r="BK219" i="7" s="1"/>
  <c r="BP230" i="7"/>
  <c r="AQ230" i="6" s="1"/>
  <c r="BM316" i="7"/>
  <c r="BN316" i="7"/>
  <c r="BO316" i="7" s="1"/>
  <c r="BJ339" i="7"/>
  <c r="BK339" i="7" s="1"/>
  <c r="BM306" i="7"/>
  <c r="BN306" i="7"/>
  <c r="BO306" i="7" s="1"/>
  <c r="BJ314" i="7"/>
  <c r="BK314" i="7" s="1"/>
  <c r="BM273" i="7"/>
  <c r="BN273" i="7"/>
  <c r="BO273" i="7" s="1"/>
  <c r="BJ263" i="7"/>
  <c r="BK263" i="7" s="1"/>
  <c r="BM264" i="7"/>
  <c r="BN264" i="7"/>
  <c r="BO264" i="7" s="1"/>
  <c r="BJ204" i="7"/>
  <c r="BK204" i="7" s="1"/>
  <c r="BM325" i="7"/>
  <c r="BN325" i="7"/>
  <c r="BO325" i="7" s="1"/>
  <c r="BJ221" i="7"/>
  <c r="BK221" i="7" s="1"/>
  <c r="BM235" i="7"/>
  <c r="BN235" i="7"/>
  <c r="BO235" i="7" s="1"/>
  <c r="BJ244" i="7"/>
  <c r="BK244" i="7" s="1"/>
  <c r="BM284" i="7"/>
  <c r="BN284" i="7"/>
  <c r="BO284" i="7" s="1"/>
  <c r="BJ241" i="7"/>
  <c r="BK241" i="7" s="1"/>
  <c r="BM265" i="7"/>
  <c r="BN265" i="7"/>
  <c r="BO265" i="7" s="1"/>
  <c r="BJ349" i="7"/>
  <c r="BK349" i="7" s="1"/>
  <c r="BM290" i="7"/>
  <c r="BN290" i="7"/>
  <c r="BO290" i="7" s="1"/>
  <c r="BJ252" i="7"/>
  <c r="BK252" i="7" s="1"/>
  <c r="BM297" i="7"/>
  <c r="BN297" i="7"/>
  <c r="BO297" i="7" s="1"/>
  <c r="BJ338" i="7"/>
  <c r="BK338" i="7" s="1"/>
  <c r="BM300" i="7"/>
  <c r="BN300" i="7"/>
  <c r="BO300" i="7" s="1"/>
  <c r="BJ299" i="7"/>
  <c r="BK299" i="7" s="1"/>
  <c r="BM355" i="7"/>
  <c r="BN355" i="7"/>
  <c r="BO355" i="7" s="1"/>
  <c r="BJ326" i="7"/>
  <c r="BK326" i="7" s="1"/>
  <c r="BM228" i="7"/>
  <c r="BN228" i="7"/>
  <c r="BO228" i="7" s="1"/>
  <c r="BJ257" i="7"/>
  <c r="BK257" i="7" s="1"/>
  <c r="BM274" i="7"/>
  <c r="BN274" i="7"/>
  <c r="BO274" i="7" s="1"/>
  <c r="BJ237" i="7"/>
  <c r="BK237" i="7" s="1"/>
  <c r="BP3" i="7"/>
  <c r="AQ3" i="6" s="1"/>
  <c r="BP129" i="7"/>
  <c r="AQ129" i="6" s="1"/>
  <c r="BP291" i="7" l="1"/>
  <c r="AQ291" i="6" s="1"/>
  <c r="BP293" i="7"/>
  <c r="AQ293" i="6" s="1"/>
  <c r="BP346" i="7"/>
  <c r="AQ346" i="6" s="1"/>
  <c r="BP335" i="7"/>
  <c r="AQ335" i="6" s="1"/>
  <c r="BP313" i="7"/>
  <c r="AQ313" i="6" s="1"/>
  <c r="BP277" i="7"/>
  <c r="AQ277" i="6" s="1"/>
  <c r="BP266" i="7"/>
  <c r="AQ266" i="6" s="1"/>
  <c r="BP201" i="7"/>
  <c r="AQ201" i="6" s="1"/>
  <c r="BP318" i="7"/>
  <c r="AQ318" i="6" s="1"/>
  <c r="BP247" i="7"/>
  <c r="AQ247" i="6" s="1"/>
  <c r="BP287" i="7"/>
  <c r="AQ287" i="6" s="1"/>
  <c r="BP352" i="7"/>
  <c r="AQ352" i="6" s="1"/>
  <c r="BP237" i="7"/>
  <c r="AQ237" i="6" s="1"/>
  <c r="BP257" i="7"/>
  <c r="AQ257" i="6" s="1"/>
  <c r="BP326" i="7"/>
  <c r="AQ326" i="6" s="1"/>
  <c r="BP299" i="7"/>
  <c r="AQ299" i="6" s="1"/>
  <c r="BP338" i="7"/>
  <c r="AQ338" i="6" s="1"/>
  <c r="BP252" i="7"/>
  <c r="AQ252" i="6" s="1"/>
  <c r="BP349" i="7"/>
  <c r="AQ349" i="6" s="1"/>
  <c r="BP241" i="7"/>
  <c r="AQ241" i="6" s="1"/>
  <c r="BP244" i="7"/>
  <c r="AQ244" i="6" s="1"/>
  <c r="BP221" i="7"/>
  <c r="AQ221" i="6" s="1"/>
  <c r="BP204" i="7"/>
  <c r="AQ204" i="6" s="1"/>
  <c r="BP263" i="7"/>
  <c r="AQ263" i="6" s="1"/>
  <c r="BP314" i="7"/>
  <c r="AQ314" i="6" s="1"/>
  <c r="BP339" i="7"/>
  <c r="AQ339" i="6" s="1"/>
  <c r="BP219" i="7"/>
  <c r="AQ219" i="6" s="1"/>
  <c r="BP248" i="7"/>
  <c r="AQ248" i="6" s="1"/>
  <c r="BP222" i="7"/>
  <c r="AQ222" i="6" s="1"/>
  <c r="BP337" i="7"/>
  <c r="AQ337" i="6" s="1"/>
  <c r="BP274" i="7"/>
  <c r="AQ274" i="6" s="1"/>
  <c r="BP228" i="7"/>
  <c r="AQ228" i="6" s="1"/>
  <c r="BP355" i="7"/>
  <c r="AQ355" i="6" s="1"/>
  <c r="BP300" i="7"/>
  <c r="AQ300" i="6" s="1"/>
  <c r="BP297" i="7"/>
  <c r="AQ297" i="6" s="1"/>
  <c r="BP290" i="7"/>
  <c r="AQ290" i="6" s="1"/>
  <c r="BP265" i="7"/>
  <c r="AQ265" i="6" s="1"/>
  <c r="BP284" i="7"/>
  <c r="AQ284" i="6" s="1"/>
  <c r="BP235" i="7"/>
  <c r="AQ235" i="6" s="1"/>
  <c r="BP325" i="7"/>
  <c r="AQ325" i="6" s="1"/>
  <c r="BP264" i="7"/>
  <c r="AQ264" i="6" s="1"/>
  <c r="BP273" i="7"/>
  <c r="AQ273" i="6" s="1"/>
  <c r="BP306" i="7"/>
  <c r="AQ306" i="6" s="1"/>
  <c r="BP316" i="7"/>
  <c r="AQ316" i="6" s="1"/>
  <c r="BP218" i="7"/>
  <c r="AQ218" i="6" s="1"/>
  <c r="BP232" i="7"/>
  <c r="AQ232" i="6" s="1"/>
  <c r="BP295" i="7"/>
  <c r="AQ295" i="6" s="1"/>
  <c r="BP250" i="7"/>
  <c r="AQ250" i="6" s="1"/>
  <c r="BP329" i="7"/>
  <c r="AQ329" i="6" s="1"/>
  <c r="BP309" i="7"/>
  <c r="AQ309" i="6" s="1"/>
  <c r="BP208" i="7"/>
  <c r="AQ208" i="6" s="1"/>
  <c r="BP310" i="7"/>
  <c r="AQ310" i="6" s="1"/>
  <c r="BP302" i="7"/>
  <c r="AQ302" i="6" s="1"/>
  <c r="BP348" i="7"/>
  <c r="AQ348" i="6" s="1"/>
  <c r="BP336" i="7"/>
  <c r="AQ336" i="6" s="1"/>
  <c r="BP225" i="7"/>
  <c r="AQ225" i="6" s="1"/>
  <c r="BP282" i="7"/>
  <c r="AQ282" i="6" s="1"/>
  <c r="BP217" i="7"/>
  <c r="AQ217" i="6" s="1"/>
  <c r="BP286" i="7"/>
  <c r="AQ286" i="6" s="1"/>
  <c r="BP283" i="7"/>
  <c r="AQ283" i="6" s="1"/>
  <c r="BP281" i="7"/>
  <c r="AQ281" i="6" s="1"/>
  <c r="BP227" i="7"/>
  <c r="AQ227" i="6" s="1"/>
  <c r="BP321" i="7"/>
  <c r="AQ321" i="6" s="1"/>
  <c r="BP327" i="7"/>
  <c r="AQ327" i="6" s="1"/>
  <c r="BP255" i="7"/>
  <c r="AQ255" i="6" s="1"/>
  <c r="BP331" i="7"/>
  <c r="AQ331" i="6" s="1"/>
  <c r="BP236" i="7"/>
  <c r="AQ236" i="6" s="1"/>
  <c r="BP212" i="7"/>
  <c r="AQ212" i="6" s="1"/>
  <c r="BP344" i="7"/>
  <c r="AQ344" i="6" s="1"/>
</calcChain>
</file>

<file path=xl/sharedStrings.xml><?xml version="1.0" encoding="utf-8"?>
<sst xmlns="http://schemas.openxmlformats.org/spreadsheetml/2006/main" count="2208" uniqueCount="1367">
  <si>
    <t>What</t>
  </si>
  <si>
    <t>Name</t>
  </si>
  <si>
    <t>Value</t>
  </si>
  <si>
    <t>https://www.movable-type.co.uk/scripts/latlong-os-gridref.html</t>
  </si>
  <si>
    <t>A</t>
  </si>
  <si>
    <t>One Second radian</t>
  </si>
  <si>
    <t>sin1</t>
  </si>
  <si>
    <t>https://stackoverflow.com/a/46728364</t>
  </si>
  <si>
    <t>B</t>
  </si>
  <si>
    <t>Equitorial Radius M</t>
  </si>
  <si>
    <t>a</t>
  </si>
  <si>
    <t>function MGRSString (Lat, Long)</t>
  </si>
  <si>
    <t>C</t>
  </si>
  <si>
    <t>S</t>
  </si>
  <si>
    <t>Polar Radius M</t>
  </si>
  <si>
    <t>b</t>
  </si>
  <si>
    <t xml:space="preserve">{ </t>
  </si>
  <si>
    <t>D</t>
  </si>
  <si>
    <t>flattening</t>
  </si>
  <si>
    <t>f</t>
  </si>
  <si>
    <t>if (Lat &lt; -80) return 'Too far South' ; if (Lat &gt; 84) return 'Too far North' ;</t>
  </si>
  <si>
    <t>E</t>
  </si>
  <si>
    <t>Scalar</t>
  </si>
  <si>
    <t>k0</t>
  </si>
  <si>
    <t>var c = 1 + Math.floor ((Long+180)/6);</t>
  </si>
  <si>
    <t>F</t>
  </si>
  <si>
    <t>e1</t>
  </si>
  <si>
    <t>var e = c*6 - 183 ;</t>
  </si>
  <si>
    <t>G</t>
  </si>
  <si>
    <t>e1sq</t>
  </si>
  <si>
    <t>var k = Lat*Math.PI/180;</t>
  </si>
  <si>
    <t>H</t>
  </si>
  <si>
    <t>c</t>
  </si>
  <si>
    <t>var l = Long*Math.PI/180;</t>
  </si>
  <si>
    <t>J</t>
  </si>
  <si>
    <t>alfa</t>
  </si>
  <si>
    <t>var m = e*Math.PI/180;</t>
  </si>
  <si>
    <t>K</t>
  </si>
  <si>
    <t>beta</t>
  </si>
  <si>
    <t>var n = Math.cos (k);</t>
  </si>
  <si>
    <t>L</t>
  </si>
  <si>
    <t>gamma</t>
  </si>
  <si>
    <t>var o = 0.006739496819936062*Math.pow (n,2);</t>
  </si>
  <si>
    <t>M</t>
  </si>
  <si>
    <t>e</t>
  </si>
  <si>
    <t>var p = 40680631590769/(6356752.314*Math.sqrt(1 + o));</t>
  </si>
  <si>
    <t>N</t>
  </si>
  <si>
    <t>n</t>
  </si>
  <si>
    <t>var q = Math.tan (k);</t>
  </si>
  <si>
    <t>P</t>
  </si>
  <si>
    <t>A0</t>
  </si>
  <si>
    <t>var r = q*q;</t>
  </si>
  <si>
    <t>Q</t>
  </si>
  <si>
    <t>B0</t>
  </si>
  <si>
    <t>var s = (r*r*r) - Math.pow (q,6);</t>
  </si>
  <si>
    <t>R</t>
  </si>
  <si>
    <t>C0</t>
  </si>
  <si>
    <t>var t = l - m;</t>
  </si>
  <si>
    <t>D0</t>
  </si>
  <si>
    <t>var u = 1.0 - r + o;</t>
  </si>
  <si>
    <t>T</t>
  </si>
  <si>
    <t>E0</t>
  </si>
  <si>
    <t>var v = 5.0 - r + 9*o + 4.0*(o*o);</t>
  </si>
  <si>
    <t>U</t>
  </si>
  <si>
    <t>er</t>
  </si>
  <si>
    <t>var w = 5.0 - 18.0*r + (r*r) + 14.0*o - 58.0*r*o;</t>
  </si>
  <si>
    <t>V</t>
  </si>
  <si>
    <t>var x = 61.0 - 58.0*r + (r*r) + 270.0*o - 330.0*r*o;</t>
  </si>
  <si>
    <t>W</t>
  </si>
  <si>
    <t>var y = 61.0 - 479.0*r + 179.0*(r*r) - (r*r*r);</t>
  </si>
  <si>
    <t>X</t>
  </si>
  <si>
    <t>var z = 1385.0 - 3111.0*r + 543.0*(r*r) - (r*r*r);</t>
  </si>
  <si>
    <t>Y</t>
  </si>
  <si>
    <t>var aa = p*n*t + (p/6.0*Math.pow (n,3)*u*Math.pow (t,3)) + (p/120.0*Math.pow (n,5)*w*Math.pow (t,5)) + (p/5040.0*Math.pow (n,7)*y*Math.pow (t,7));</t>
  </si>
  <si>
    <t>Z</t>
  </si>
  <si>
    <t>var ab = 6367449.14570093*(k - (0.00251882794504*Math.sin (2*k)) + (0.00000264354112*Math.sin (4*k)) - (0.00000000345262*Math.sin (6*k)) + (0.000000000004892*Math.sin (8*k))) + (q/2.0*p*Math.pow (n,2)*Math.pow (t,2)) 
+ (q/24.0*p*Math.pow (n,4)*v*Math.pow (t,4)) + (q/720.0*p*Math.pow (n,6)*x*Math.pow (t,6)) + (q/40320.0*p*Math.pow (n,8)*z*Math.pow (t,8));</t>
  </si>
  <si>
    <t>aa = aa*0.9996 + 500000.0;</t>
  </si>
  <si>
    <t>ab = ab*0.9996; if (ab &lt; 0.0) ab += 10000000.0;</t>
  </si>
  <si>
    <t>var ad = 'CDEFGHJKLMNPQRSTUVWXX'.charAt (Math.floor (Lat/8 + 10));</t>
  </si>
  <si>
    <t>var ae = Math.floor (aa/100000);</t>
  </si>
  <si>
    <t>var af = ['ABCDEFGH','JKLMNPQR','STUVWXYZ'][(c-1)%3].charAt (ae-1);</t>
  </si>
  <si>
    <t>var ag = Math.floor (ab/100000)%20;</t>
  </si>
  <si>
    <t>var ah = ['ABCDEFGHJKLMNPQRSTUV','FGHJKLMNPQRSTUVABCDE'][(c-1)%2].charAt (ag);</t>
  </si>
  <si>
    <t>function pad (val) {if (val &lt; 10) {val = '0000' + val} else if (val &lt; 100) {val = '000' + val} else if (val &lt; 1000) {val = '00' + val} else if (val &lt; 10000) {val = '0' + val};return val};</t>
  </si>
  <si>
    <t>aa = Math.floor (aa%100000); aa = pad (aa);</t>
  </si>
  <si>
    <t>ab = Math.floor (ab%100000); ab = pad (ab);</t>
  </si>
  <si>
    <t>return c + ad + ' ' + af + ah + ' ' + aa + ' ' + ab;</t>
  </si>
  <si>
    <t>};</t>
  </si>
  <si>
    <t xml:space="preserve">function LatLongFromMGRSstring (a) </t>
  </si>
  <si>
    <t>{</t>
  </si>
  <si>
    <t>var b = a.trim();</t>
  </si>
  <si>
    <t>b = b.match(/\S+/g);</t>
  </si>
  <si>
    <t>if (b == null || b.length != 4) return [false,null,null];</t>
  </si>
  <si>
    <t>var c = (b[0].length &lt; 3) ? b[0][0] : b[0].slice(0,2);</t>
  </si>
  <si>
    <t>var d = (b[0].length &lt; 3) ? b[0][1] : b[0][2];</t>
  </si>
  <si>
    <t>var e = (c*6-183)*Math.PI / 180;</t>
  </si>
  <si>
    <t>var f = ["ABCDEFGH","JKLMNPQR","STUVWXYZ"][(c-1) % 3].indexOf(b[1][0]) + 1;</t>
  </si>
  <si>
    <t>var g = "CDEFGHJKLMNPQRSTUVWXX".indexOf(d);</t>
  </si>
  <si>
    <t>var h = ["ABCDEFGHJKLMNPQRSTUV","FGHJKLMNPQRSTUVABCDE"][(c-1) % 2].indexOf(b[1][1]);</t>
  </si>
  <si>
    <t>var i = [1.1,2.0,2.8,3.7,4.6,5.5,6.4,7.3,8.2,9.1,0,0.8,1.7,2.6,3.5,4.4,5.3,6.2,7.0,7.9];</t>
  </si>
  <si>
    <t>var j = [0,2,2,2,4,4,6,6,8,8,0,0,0,2,2,4,4,6,6,6];</t>
  </si>
  <si>
    <t>var k = i[g];</t>
  </si>
  <si>
    <t>var l = Number(j[g]) + h / 10;</t>
  </si>
  <si>
    <t>if (l &lt; k) l += 2;</t>
  </si>
  <si>
    <t>var m = f*100000.0 + Number(b[2]);</t>
  </si>
  <si>
    <t>var n = l*1000000 + Number(b[3]);</t>
  </si>
  <si>
    <t>m -= 500000.0;</t>
  </si>
  <si>
    <t>if (d &lt; 'N') n -= 10000000.0;</t>
  </si>
  <si>
    <t>m /= 0.9996; n /= 0.9996;</t>
  </si>
  <si>
    <t>var o = n / 6367449.14570093;</t>
  </si>
  <si>
    <t>var p = o + (0.0025188266133249035*Math.sin(2.0*o)) + (0.0000037009491206268*Math.sin(4.0*o)) + (0.0000000074477705265*Math.sin(6.0*o)) + (0.0000000000170359940*Math.sin(8.0*o));</t>
  </si>
  <si>
    <t>var q = Math.tan(p);</t>
  </si>
  <si>
    <t>var s = r*r;</t>
  </si>
  <si>
    <t>var t = Math.cos(p);</t>
  </si>
  <si>
    <t>var u = 0.006739496819936062*Math.pow(t,2);</t>
  </si>
  <si>
    <t>var v = 40680631590769 / (6356752.314*Math.sqrt(1 + u));</t>
  </si>
  <si>
    <t>var w = v;</t>
  </si>
  <si>
    <t>var x = 1.0 / (w*t); w *= v;</t>
  </si>
  <si>
    <t>var y = q / (2.0*w); w *= v;</t>
  </si>
  <si>
    <t>var z = 1.0 / (6.0*w*t); w *= v;</t>
  </si>
  <si>
    <t>var aa = q / (24.0*w); w *= v;</t>
  </si>
  <si>
    <t>var ab = 1.0 / (120.0*w*t); w *= v;</t>
  </si>
  <si>
    <t>var ac = q / (720.0*w); w *= v;</t>
  </si>
  <si>
    <t>var ad = 1.0 / (5040.0*w*t); w *= v;</t>
  </si>
  <si>
    <t>var ae = q / (40320.0*w);</t>
  </si>
  <si>
    <t>var af = -1.0-u;</t>
  </si>
  <si>
    <t>var ag = -1.0-2*r-u;</t>
  </si>
  <si>
    <t>var ah = 5.0 + 3.0*r + 6.0*u-6.0*r*u-3.0*(u*u)-9.0*r*(u*u);</t>
  </si>
  <si>
    <t>var ai = 5.0 + 28.0*r + 24.0*s + 6.0*u + 8.0*r*u;</t>
  </si>
  <si>
    <t>var aj = -61.0-90.0*r-45.0*s-107.0*u + 162.0*r*u;</t>
  </si>
  <si>
    <t>var ak = -61.0-662.0*r-1320.0*s-720.0*(s*r);</t>
  </si>
  <si>
    <t>var al = 1385.0 + 3633.0*r + 4095.0*s + 1575*(s*r);</t>
  </si>
  <si>
    <t>var lat = p + y*af*(m*m) + aa*ah*Math.pow(m,4) + ac*aj*Math.pow(m,6) + ae*al*Math.pow(m,8);</t>
  </si>
  <si>
    <t>var lng = e + x*m + z*ag*Math.pow(m,3) + ab*ai*Math.pow(m,5) + ad*ak*Math.pow(m,7);</t>
  </si>
  <si>
    <t>lat = lat*180 / Math.PI;</t>
  </si>
  <si>
    <t>lng = lng*180 / Math.PI;</t>
  </si>
  <si>
    <t>return [true,lat,lng];</t>
  </si>
  <si>
    <t>}</t>
  </si>
  <si>
    <t>Lat</t>
  </si>
  <si>
    <t>Long</t>
  </si>
  <si>
    <t>0 to 6</t>
  </si>
  <si>
    <t>6 to 12</t>
  </si>
  <si>
    <t>12 to 18</t>
  </si>
  <si>
    <t>18 to 24</t>
  </si>
  <si>
    <t>24 to 30</t>
  </si>
  <si>
    <t>Easting Grid Zone</t>
  </si>
  <si>
    <t>Center of the Grid Zone Longitude</t>
  </si>
  <si>
    <t>Latitude in Radians</t>
  </si>
  <si>
    <t>k</t>
  </si>
  <si>
    <t>Longitude in Radians</t>
  </si>
  <si>
    <t>l</t>
  </si>
  <si>
    <t>Grid Zone Center Longitude in Radians</t>
  </si>
  <si>
    <t>m</t>
  </si>
  <si>
    <t>Cosine of the Radian Latitude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</si>
  <si>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</si>
  <si>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</si>
  <si>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</si>
  <si>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</si>
  <si>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</si>
  <si>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</si>
  <si>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</si>
  <si>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</si>
  <si>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</si>
  <si>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</si>
  <si>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</si>
  <si>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</si>
  <si>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</si>
  <si>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</si>
  <si>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UTM Easting</t>
  </si>
  <si>
    <t>UTM Northing</t>
  </si>
  <si>
    <t>Grid Zone Northing Letter</t>
  </si>
  <si>
    <t>ad</t>
  </si>
  <si>
    <t>Grid Square Easting Number</t>
  </si>
  <si>
    <t>ae</t>
  </si>
  <si>
    <t>Grid Square Easting Letter</t>
  </si>
  <si>
    <t>af</t>
  </si>
  <si>
    <t>Grid Square Northing Number</t>
  </si>
  <si>
    <t>ag</t>
  </si>
  <si>
    <t>Grid Square Northing Letter</t>
  </si>
  <si>
    <t>ah</t>
  </si>
  <si>
    <t>In Square Easting</t>
  </si>
  <si>
    <t>In Square Northing</t>
  </si>
  <si>
    <t>UTM</t>
  </si>
  <si>
    <t>MGRS</t>
  </si>
  <si>
    <t>TOUAMA</t>
  </si>
  <si>
    <t>TALAT</t>
  </si>
  <si>
    <t>MAJJAT</t>
  </si>
  <si>
    <t>BEL HAREH</t>
  </si>
  <si>
    <t>SIDI BOU</t>
  </si>
  <si>
    <t>lat r</t>
  </si>
  <si>
    <t>lon r</t>
  </si>
  <si>
    <t>U1</t>
  </si>
  <si>
    <t>U2</t>
  </si>
  <si>
    <t>lam1</t>
  </si>
  <si>
    <t>dlam</t>
  </si>
  <si>
    <r>
      <t>sin</t>
    </r>
    <r>
      <rPr>
        <sz val="11"/>
        <color theme="1"/>
        <rFont val="Calibri"/>
      </rPr>
      <t>σ</t>
    </r>
  </si>
  <si>
    <r>
      <t>cos</t>
    </r>
    <r>
      <rPr>
        <sz val="11"/>
        <color theme="1"/>
        <rFont val="Calibri"/>
      </rPr>
      <t>σ</t>
    </r>
  </si>
  <si>
    <t>σ</t>
  </si>
  <si>
    <r>
      <t>sin</t>
    </r>
    <r>
      <rPr>
        <sz val="11"/>
        <color theme="1"/>
        <rFont val="Calibri"/>
      </rPr>
      <t>α</t>
    </r>
  </si>
  <si>
    <r>
      <t>cos2</t>
    </r>
    <r>
      <rPr>
        <sz val="11"/>
        <color theme="1"/>
        <rFont val="Calibri"/>
      </rPr>
      <t>α</t>
    </r>
  </si>
  <si>
    <r>
      <t>cos(2</t>
    </r>
    <r>
      <rPr>
        <sz val="11"/>
        <color theme="1"/>
        <rFont val="Calibri"/>
      </rPr>
      <t>σm)</t>
    </r>
  </si>
  <si>
    <t>lam2</t>
  </si>
  <si>
    <t>lam3</t>
  </si>
  <si>
    <t>lam4</t>
  </si>
  <si>
    <t>lam5</t>
  </si>
  <si>
    <t>lam6</t>
  </si>
  <si>
    <t>lam7</t>
  </si>
  <si>
    <t>u2</t>
  </si>
  <si>
    <t>Δσ</t>
  </si>
  <si>
    <t>dist m</t>
  </si>
  <si>
    <t>faz r</t>
  </si>
  <si>
    <t>baz r</t>
  </si>
  <si>
    <t>iaz r</t>
  </si>
  <si>
    <t>faz d</t>
  </si>
  <si>
    <t>baz d</t>
  </si>
  <si>
    <t>iaz d</t>
  </si>
  <si>
    <t xml:space="preserve">dirr </t>
  </si>
  <si>
    <t>Vincenty's formulae - Wikipedia</t>
  </si>
  <si>
    <t>29RKM9237271405</t>
  </si>
  <si>
    <t>Trimmed</t>
  </si>
  <si>
    <t>Grid Zone Northing Letter Position</t>
  </si>
  <si>
    <t>gznlp</t>
  </si>
  <si>
    <t>Grid Zone Easting</t>
  </si>
  <si>
    <t>c gzen</t>
  </si>
  <si>
    <t>gznl</t>
  </si>
  <si>
    <t>gsel</t>
  </si>
  <si>
    <t>gsnl</t>
  </si>
  <si>
    <t>Digit Length</t>
  </si>
  <si>
    <t>len en</t>
  </si>
  <si>
    <t>Easting</t>
  </si>
  <si>
    <t>east5</t>
  </si>
  <si>
    <t>Northing</t>
  </si>
  <si>
    <t>North5</t>
  </si>
  <si>
    <t>f gsen</t>
  </si>
  <si>
    <t>g gznn</t>
  </si>
  <si>
    <t>h gsnn</t>
  </si>
  <si>
    <t>λ</t>
  </si>
  <si>
    <t>m east</t>
  </si>
  <si>
    <t>n north</t>
  </si>
  <si>
    <t>nfeq</t>
  </si>
  <si>
    <t>Fi</t>
  </si>
  <si>
    <t>Ni</t>
  </si>
  <si>
    <t>Czone</t>
  </si>
  <si>
    <t>dln</t>
  </si>
  <si>
    <t>A1</t>
  </si>
  <si>
    <t>A2</t>
  </si>
  <si>
    <t>J2</t>
  </si>
  <si>
    <t>J4</t>
  </si>
  <si>
    <t>J6</t>
  </si>
  <si>
    <t>Bfi</t>
  </si>
  <si>
    <t>BB</t>
  </si>
  <si>
    <t>zeta</t>
  </si>
  <si>
    <t>Xi</t>
  </si>
  <si>
    <t>Eta</t>
  </si>
  <si>
    <t>ShXi</t>
  </si>
  <si>
    <t>dLam</t>
  </si>
  <si>
    <t>Tau</t>
  </si>
  <si>
    <t>FiR</t>
  </si>
  <si>
    <t>29RMP8048494018</t>
  </si>
  <si>
    <t>29SPT8156847654</t>
  </si>
  <si>
    <t>J2 SS-26</t>
  </si>
  <si>
    <t>29RMP4334767413</t>
  </si>
  <si>
    <t>My SS-26</t>
  </si>
  <si>
    <t>29RMP4562059411</t>
  </si>
  <si>
    <t>29SPT4383923181</t>
  </si>
  <si>
    <t>SA-11</t>
  </si>
  <si>
    <t>29SPT3965819605</t>
  </si>
  <si>
    <t>29SPT4527923585</t>
  </si>
  <si>
    <t>29SQT7203846496</t>
  </si>
  <si>
    <t>29RMP8763124729</t>
  </si>
  <si>
    <t>30SVD1454899940</t>
  </si>
  <si>
    <t>My SA-20</t>
  </si>
  <si>
    <t>29SNS4845877343</t>
  </si>
  <si>
    <t>29SPR2802593943</t>
  </si>
  <si>
    <t>30STD9858730331</t>
  </si>
  <si>
    <t>29SNS4568479724</t>
  </si>
  <si>
    <t>30STD3479377143</t>
  </si>
  <si>
    <t>30STD3529077285</t>
  </si>
  <si>
    <t>30SUC4499255800</t>
  </si>
  <si>
    <t>29RNP8256296164</t>
  </si>
  <si>
    <t>30SUD5563531153</t>
  </si>
  <si>
    <t>29SQV6930128883</t>
  </si>
  <si>
    <t>29RPR6518104660</t>
  </si>
  <si>
    <t>29SNS6016082954</t>
  </si>
  <si>
    <t>30STC9314201478</t>
  </si>
  <si>
    <t>30STC9417202167</t>
  </si>
  <si>
    <t>30STC9858008590</t>
  </si>
  <si>
    <t>30STE8476838842</t>
  </si>
  <si>
    <t>29SPR0282354968</t>
  </si>
  <si>
    <t>29SQR4915679986</t>
  </si>
  <si>
    <t>30STE4611063273</t>
  </si>
  <si>
    <t>30STE4625462592</t>
  </si>
  <si>
    <t>30STE4574462776</t>
  </si>
  <si>
    <t>30SWD6161864954</t>
  </si>
  <si>
    <t>30SWD6082865122</t>
  </si>
  <si>
    <t>29SPS3189481000</t>
  </si>
  <si>
    <t>29SPS3194581745</t>
  </si>
  <si>
    <t>29SQR3933055048</t>
  </si>
  <si>
    <t>29SPT3177817584</t>
  </si>
  <si>
    <t>29SPT3016813020</t>
  </si>
  <si>
    <t>29SPT2951813867</t>
  </si>
  <si>
    <t>29SPT3615720681</t>
  </si>
  <si>
    <t>29SPT3488719802</t>
  </si>
  <si>
    <t>29SPT3426219761</t>
  </si>
  <si>
    <t>29SPT2384318235</t>
  </si>
  <si>
    <t>29SPT2906917106</t>
  </si>
  <si>
    <t>29SPT2728117919</t>
  </si>
  <si>
    <t>29SPT2726211665</t>
  </si>
  <si>
    <t>29SPT2294615049</t>
  </si>
  <si>
    <t>29SPT2922311254</t>
  </si>
  <si>
    <t>29SPT2852711018</t>
  </si>
  <si>
    <t>29SPT2811816643</t>
  </si>
  <si>
    <t>29SPT2889315298</t>
  </si>
  <si>
    <t>29SPT2574218845</t>
  </si>
  <si>
    <t>29SPT2899413678</t>
  </si>
  <si>
    <t>29SPT2207616176</t>
  </si>
  <si>
    <t>29SPT2763717659</t>
  </si>
  <si>
    <t>29SPT2608817616</t>
  </si>
  <si>
    <t>29SPT2728117810</t>
  </si>
  <si>
    <t>29SPT3405917788</t>
  </si>
  <si>
    <t>29SPT3327818008</t>
  </si>
  <si>
    <t>29SPT2990814540</t>
  </si>
  <si>
    <t>29SPT2542419110</t>
  </si>
  <si>
    <t>29SPT2506919113</t>
  </si>
  <si>
    <t>29SPT1834110826</t>
  </si>
  <si>
    <t>29SPT3533419294</t>
  </si>
  <si>
    <t>29SPT2671618076</t>
  </si>
  <si>
    <t>29SPT1836613285</t>
  </si>
  <si>
    <t>29SPT2951616255</t>
  </si>
  <si>
    <t>29SPT2683319580</t>
  </si>
  <si>
    <t>29SPT2705319255</t>
  </si>
  <si>
    <t>29SPT2731515244</t>
  </si>
  <si>
    <t>29SPT3600514823</t>
  </si>
  <si>
    <t>29SPT3555115432</t>
  </si>
  <si>
    <t>29SPT3521415248</t>
  </si>
  <si>
    <t>29SPT2330814359</t>
  </si>
  <si>
    <t>29SPT2313614768</t>
  </si>
  <si>
    <t>29SPT2221415259</t>
  </si>
  <si>
    <t>29SPT2311515617</t>
  </si>
  <si>
    <t>29SPT2236415698</t>
  </si>
  <si>
    <t>29SPT2981912652</t>
  </si>
  <si>
    <t>29SPT3034412251</t>
  </si>
  <si>
    <t>29SPT3242114751</t>
  </si>
  <si>
    <t>29SPT3265114268</t>
  </si>
  <si>
    <t>29SPT3595913936</t>
  </si>
  <si>
    <t>29SPT3713318655</t>
  </si>
  <si>
    <t>29SPT3309217232</t>
  </si>
  <si>
    <t>29SPT3343816510</t>
  </si>
  <si>
    <t>29SPT3324716762</t>
  </si>
  <si>
    <t>29SPT3388415583</t>
  </si>
  <si>
    <t>29SPT3331115358</t>
  </si>
  <si>
    <t>29SPT3419816196</t>
  </si>
  <si>
    <t>29SPT2249413876</t>
  </si>
  <si>
    <t>29SPT2257014315</t>
  </si>
  <si>
    <t>29SPT2560414457</t>
  </si>
  <si>
    <t>29SPT2408815082</t>
  </si>
  <si>
    <t>29SPT2396215038</t>
  </si>
  <si>
    <t>29SPT2811618989</t>
  </si>
  <si>
    <t>29SPT2810315826</t>
  </si>
  <si>
    <t>29SPT2809516381</t>
  </si>
  <si>
    <t>29SPT2362313337</t>
  </si>
  <si>
    <t>29SPT2832715307</t>
  </si>
  <si>
    <t>29SPT2611418049</t>
  </si>
  <si>
    <t>29SPT2711312735</t>
  </si>
  <si>
    <t>29SPT2824914504</t>
  </si>
  <si>
    <t>29SPT2704917476</t>
  </si>
  <si>
    <t>29SPT2498817491</t>
  </si>
  <si>
    <t>29SPT2731816648</t>
  </si>
  <si>
    <t>29SPT2360114936</t>
  </si>
  <si>
    <t>29SPT3439617576</t>
  </si>
  <si>
    <t>29SPT2692718922</t>
  </si>
  <si>
    <t>29SPT2830315895</t>
  </si>
  <si>
    <t>29SPT2324415913</t>
  </si>
  <si>
    <t>29SPT2749116809</t>
  </si>
  <si>
    <t>29SPT2757817588</t>
  </si>
  <si>
    <t>29SPT2681612221</t>
  </si>
  <si>
    <t>29SPT2714610176</t>
  </si>
  <si>
    <t>29SPT2317012674</t>
  </si>
  <si>
    <t>29SPT2898217563</t>
  </si>
  <si>
    <t>29SPT3401713143</t>
  </si>
  <si>
    <t>29SPT2858014138</t>
  </si>
  <si>
    <t>29SPT2906914419</t>
  </si>
  <si>
    <t>29SPT2861913248</t>
  </si>
  <si>
    <t>29SPT2814417583</t>
  </si>
  <si>
    <t>29SPT2521216055</t>
  </si>
  <si>
    <t>29SPT2667417010</t>
  </si>
  <si>
    <t>29SPT2609719106</t>
  </si>
  <si>
    <t>29SPT3144811542</t>
  </si>
  <si>
    <t>29SPT3595720301</t>
  </si>
  <si>
    <t>29SPT2816618821</t>
  </si>
  <si>
    <t>29SPT3848319524</t>
  </si>
  <si>
    <t>29SPT3774719906</t>
  </si>
  <si>
    <t>29SPT3784319676</t>
  </si>
  <si>
    <t>29SPT3672119790</t>
  </si>
  <si>
    <t>29SPT3813418103</t>
  </si>
  <si>
    <t>29SPT3021614793</t>
  </si>
  <si>
    <t>29SPT3987920592</t>
  </si>
  <si>
    <t>29SPT3940420763</t>
  </si>
  <si>
    <t>29SPT4060419393</t>
  </si>
  <si>
    <t>29SPT3943619994</t>
  </si>
  <si>
    <t>29SPT4055718938</t>
  </si>
  <si>
    <t>29SPT4037118697</t>
  </si>
  <si>
    <t>29SPT3865519930</t>
  </si>
  <si>
    <t>29SPT2655515347</t>
  </si>
  <si>
    <t>29SPT2778112462</t>
  </si>
  <si>
    <t>29SPT2382618224</t>
  </si>
  <si>
    <t>29SPT2408515073</t>
  </si>
  <si>
    <t>29SPT2842218546</t>
  </si>
  <si>
    <t>29SPT2233316565</t>
  </si>
  <si>
    <t>29SPT2937416051</t>
  </si>
  <si>
    <t>29SPT2992013585</t>
  </si>
  <si>
    <t>29SPT3092313209</t>
  </si>
  <si>
    <t>29SPT2997513497</t>
  </si>
  <si>
    <t>29SPT2973512069</t>
  </si>
  <si>
    <t>29SPT3166712078</t>
  </si>
  <si>
    <t>29SPT3070512027</t>
  </si>
  <si>
    <t>29SPT4008520172</t>
  </si>
  <si>
    <t>29SPT3661215456</t>
  </si>
  <si>
    <t>29SPT3764715970</t>
  </si>
  <si>
    <t>29SPT3769715592</t>
  </si>
  <si>
    <t>29SPT3323414206</t>
  </si>
  <si>
    <t>29SPT2588314928</t>
  </si>
  <si>
    <t>29SPT2686519062</t>
  </si>
  <si>
    <t>29SPT2608417538</t>
  </si>
  <si>
    <t>29SPT2602417661</t>
  </si>
  <si>
    <t>29SPT2725517783</t>
  </si>
  <si>
    <t>29SPT2710918023</t>
  </si>
  <si>
    <t>29SPT2701417950</t>
  </si>
  <si>
    <t>29SPT2871714417</t>
  </si>
  <si>
    <t>29SPT2884013924</t>
  </si>
  <si>
    <t>29SPT2890113708</t>
  </si>
  <si>
    <t>29SPT4033520592</t>
  </si>
  <si>
    <t>29SPT3867718245</t>
  </si>
  <si>
    <t>29SPT3712419304</t>
  </si>
  <si>
    <t>29SPT3784018128</t>
  </si>
  <si>
    <t>29SPT2774318023</t>
  </si>
  <si>
    <t>29SPT2776417966</t>
  </si>
  <si>
    <t>29SPT2781115525</t>
  </si>
  <si>
    <t>29SPT3127318680</t>
  </si>
  <si>
    <t>29SPT4012720398</t>
  </si>
  <si>
    <t>29SPT4002020409</t>
  </si>
  <si>
    <t>29SPT4006420322</t>
  </si>
  <si>
    <t>29SPT4029818764</t>
  </si>
  <si>
    <t>29SPT4004918115</t>
  </si>
  <si>
    <t>29SPT3749119597</t>
  </si>
  <si>
    <t>29SPT3756419066</t>
  </si>
  <si>
    <t>29SPT3862918248</t>
  </si>
  <si>
    <t>29SPT2853616209</t>
  </si>
  <si>
    <t>29SPT2725217823</t>
  </si>
  <si>
    <t>29SPT3572316773</t>
  </si>
  <si>
    <t>29SPT3781517997</t>
  </si>
  <si>
    <t>29SPT3728917135</t>
  </si>
  <si>
    <t>29SPT2738819144</t>
  </si>
  <si>
    <t>29SPT2711219086</t>
  </si>
  <si>
    <t>29SPT4008013251</t>
  </si>
  <si>
    <t>29SPT2948218169</t>
  </si>
  <si>
    <t>29SPT3130713212</t>
  </si>
  <si>
    <t>29SPT2692411704</t>
  </si>
  <si>
    <t>29SPT3953119168</t>
  </si>
  <si>
    <t>29SNS8449269576</t>
  </si>
  <si>
    <t>30STD9318894108</t>
  </si>
  <si>
    <t>29SQT2277593618</t>
  </si>
  <si>
    <t>30STE5259447549</t>
  </si>
  <si>
    <t>29RMP4753663225</t>
  </si>
  <si>
    <t>29SNS8755944581</t>
  </si>
  <si>
    <t>30STE7405139083</t>
  </si>
  <si>
    <t>30SWD8860717888</t>
  </si>
  <si>
    <t>30SWD9903339406</t>
  </si>
  <si>
    <t>29SNS4647976408</t>
  </si>
  <si>
    <t>30SUC1935469382</t>
  </si>
  <si>
    <t>29RNQ9417899817</t>
  </si>
  <si>
    <t>30SWD9918538039</t>
  </si>
  <si>
    <t>30STD3965870197</t>
  </si>
  <si>
    <t>29RNQ9680898796</t>
  </si>
  <si>
    <t>29RNQ9546898334</t>
  </si>
  <si>
    <t>29SQT2960788972</t>
  </si>
  <si>
    <t>29SNS3634270732</t>
  </si>
  <si>
    <t>29SNS4627879808</t>
  </si>
  <si>
    <t>29SNS4895178378</t>
  </si>
  <si>
    <t>29SNS4629080060</t>
  </si>
  <si>
    <t>29SNS4467079073</t>
  </si>
  <si>
    <t>29SNS4632279851</t>
  </si>
  <si>
    <t>29SNS4635079839</t>
  </si>
  <si>
    <t>29SNS4500579139</t>
  </si>
  <si>
    <t>29SNS4639779895</t>
  </si>
  <si>
    <t>29SNS4572979187</t>
  </si>
  <si>
    <t>29SNS4846477550</t>
  </si>
  <si>
    <t>30STC3157070601</t>
  </si>
  <si>
    <t>29SPR5105547097</t>
  </si>
  <si>
    <t>30SXA6703553835</t>
  </si>
  <si>
    <t>30STC6535353070</t>
  </si>
  <si>
    <t>30RUA6901833444</t>
  </si>
  <si>
    <t>30RUV8262178240</t>
  </si>
  <si>
    <t>30RUA6596334719</t>
  </si>
  <si>
    <t>29RMQ2756486560</t>
  </si>
  <si>
    <t>29SPT4846930757</t>
  </si>
  <si>
    <t>30SUC1679368838</t>
  </si>
  <si>
    <t>30SUC1620471338</t>
  </si>
  <si>
    <t>30SUC1874464390</t>
  </si>
  <si>
    <t>30STC7348945288</t>
  </si>
  <si>
    <t>29SQU6383093935</t>
  </si>
  <si>
    <t>29RPQ0084195358</t>
  </si>
  <si>
    <t>29RLN9802008924</t>
  </si>
  <si>
    <t>29RLN9792805560</t>
  </si>
  <si>
    <t>30SWB4056421577</t>
  </si>
  <si>
    <t>30STE4589163770</t>
  </si>
  <si>
    <t>29RPR8187024911</t>
  </si>
  <si>
    <t>30SUC1525169045</t>
  </si>
  <si>
    <t>30SUC1591068197</t>
  </si>
  <si>
    <t>30SUC1575468719</t>
  </si>
  <si>
    <t>30STC6774671389</t>
  </si>
  <si>
    <t>30SUC3875881450</t>
  </si>
  <si>
    <t>29SPS0059521372</t>
  </si>
  <si>
    <t>29RMP4844358023</t>
  </si>
  <si>
    <t>29RMP4712860530</t>
  </si>
  <si>
    <t>29SQT2317294013</t>
  </si>
  <si>
    <t>29SQT2422489852</t>
  </si>
  <si>
    <t>29SQT2279592679</t>
  </si>
  <si>
    <t>29SQT2325892136</t>
  </si>
  <si>
    <t>29SQT2268793752</t>
  </si>
  <si>
    <t>29SQT2160495394</t>
  </si>
  <si>
    <t>29SQT2340593926</t>
  </si>
  <si>
    <t>29SQT2257793182</t>
  </si>
  <si>
    <t>29SQT7151345699</t>
  </si>
  <si>
    <t>30STB5020347084</t>
  </si>
  <si>
    <t>30STD2772377111</t>
  </si>
  <si>
    <t>29SNS8752146479</t>
  </si>
  <si>
    <t>29SPT3558607775</t>
  </si>
  <si>
    <t>29RNQ8207469221</t>
  </si>
  <si>
    <t>29SQT2926589519</t>
  </si>
  <si>
    <t>29SQU5946998944</t>
  </si>
  <si>
    <t>29SPT2752716665</t>
  </si>
  <si>
    <t>29SPT2975817728</t>
  </si>
  <si>
    <t>29SPT2938317879</t>
  </si>
  <si>
    <t>29SPT2847116743</t>
  </si>
  <si>
    <t>29SPT2772617438</t>
  </si>
  <si>
    <t>29SPT2704518526</t>
  </si>
  <si>
    <t>29SPT2778816730</t>
  </si>
  <si>
    <t>29SPT2794818151</t>
  </si>
  <si>
    <t>29SPT2939318160</t>
  </si>
  <si>
    <t>29SNR4448467577</t>
  </si>
  <si>
    <t>29SPT9885463007</t>
  </si>
  <si>
    <t>29SPT9952166669</t>
  </si>
  <si>
    <t>29SPT9907666236</t>
  </si>
  <si>
    <t>29SPT9835665553</t>
  </si>
  <si>
    <t>29RNQ9528499280</t>
  </si>
  <si>
    <t>29RNR9625200671</t>
  </si>
  <si>
    <t>29RNR9525603580</t>
  </si>
  <si>
    <t>29RNR9429700049</t>
  </si>
  <si>
    <t>29RNQ9515597944</t>
  </si>
  <si>
    <t>29RNR9341400726</t>
  </si>
  <si>
    <t>29RNR9508803458</t>
  </si>
  <si>
    <t>29RNR9334701099</t>
  </si>
  <si>
    <t>29RNQ9527798528</t>
  </si>
  <si>
    <t>29RNQ9465899386</t>
  </si>
  <si>
    <t>29RNR9282800334</t>
  </si>
  <si>
    <t>29RNR9293700979</t>
  </si>
  <si>
    <t>29RNR8924506909</t>
  </si>
  <si>
    <t>29RNQ9706395789</t>
  </si>
  <si>
    <t>29RNQ9282297486</t>
  </si>
  <si>
    <t>29RNQ9748795897</t>
  </si>
  <si>
    <t>29RNR8929003585</t>
  </si>
  <si>
    <t>29RPQ0280498675</t>
  </si>
  <si>
    <t>29RNQ9279697983</t>
  </si>
  <si>
    <t>30SUC5704474323</t>
  </si>
  <si>
    <t>30SWD1792643864</t>
  </si>
  <si>
    <t>30STC6446754902</t>
  </si>
  <si>
    <t>30STC6489155208</t>
  </si>
  <si>
    <t>30STC6447853871</t>
  </si>
  <si>
    <t>30STC6659152642</t>
  </si>
  <si>
    <t>30STC6511554428</t>
  </si>
  <si>
    <t>30STC6162753265</t>
  </si>
  <si>
    <t>30STC6397654824</t>
  </si>
  <si>
    <t>30STC6336654681</t>
  </si>
  <si>
    <t>30STC6528654723</t>
  </si>
  <si>
    <t>30STC6422454159</t>
  </si>
  <si>
    <t>30STC6400054054</t>
  </si>
  <si>
    <t>29SPT3427201743</t>
  </si>
  <si>
    <t>30SUB3672417152</t>
  </si>
  <si>
    <t>30SUB3510019305</t>
  </si>
  <si>
    <t>29RMQ2729086315</t>
  </si>
  <si>
    <t>30SVD2538982967</t>
  </si>
  <si>
    <t>30SWD0568535680</t>
  </si>
  <si>
    <t>29SPT5051930231</t>
  </si>
  <si>
    <t>29SPT4851828043</t>
  </si>
  <si>
    <t>29SPT4965029817</t>
  </si>
  <si>
    <t>29SPT5073330402</t>
  </si>
  <si>
    <t>30RUA6202740676</t>
  </si>
  <si>
    <t>30STC9891173778</t>
  </si>
  <si>
    <t>30SWD0581992623</t>
  </si>
  <si>
    <t>29RPQ9898923172</t>
  </si>
  <si>
    <t>30STD4062670253</t>
  </si>
  <si>
    <t>29SQS2579138779</t>
  </si>
  <si>
    <t>30STD6321353798</t>
  </si>
  <si>
    <t>30SWD9944637607</t>
  </si>
  <si>
    <t>29SNS3682370788</t>
  </si>
  <si>
    <t>29SPT5392008526</t>
  </si>
  <si>
    <t>29SPT5507807840</t>
  </si>
  <si>
    <t>29SPT5369107769</t>
  </si>
  <si>
    <t>29SPT9822363176</t>
  </si>
  <si>
    <t>29SPT9854865227</t>
  </si>
  <si>
    <t>29SPT9853165392</t>
  </si>
  <si>
    <t>29SPT9406461175</t>
  </si>
  <si>
    <t>29SPT9814263268</t>
  </si>
  <si>
    <t>29SQT0021165829</t>
  </si>
  <si>
    <t>29SPT9904963458</t>
  </si>
  <si>
    <t>29SPT9764264221</t>
  </si>
  <si>
    <t>29SPT9781162816</t>
  </si>
  <si>
    <t>29SQT0792757028</t>
  </si>
  <si>
    <t>29SQT0302057804</t>
  </si>
  <si>
    <t>29SQT0056460161</t>
  </si>
  <si>
    <t>29SPT9765364945</t>
  </si>
  <si>
    <t>29SPT9909667265</t>
  </si>
  <si>
    <t>29SPT9929167510</t>
  </si>
  <si>
    <t>29SQT0099664791</t>
  </si>
  <si>
    <t>29SQT0170464792</t>
  </si>
  <si>
    <t>29SPT9913666903</t>
  </si>
  <si>
    <t>29SPT9966967880</t>
  </si>
  <si>
    <t>29SQT0002266319</t>
  </si>
  <si>
    <t>29SQT0128465035</t>
  </si>
  <si>
    <t>29SQT0025066258</t>
  </si>
  <si>
    <t>29SQT0000466015</t>
  </si>
  <si>
    <t>29SPT9881263028</t>
  </si>
  <si>
    <t>29SPT9868463048</t>
  </si>
  <si>
    <t>29SQT0053366143</t>
  </si>
  <si>
    <t>29SPT9918164253</t>
  </si>
  <si>
    <t>29SPT9909563699</t>
  </si>
  <si>
    <t>29SQT0062962943</t>
  </si>
  <si>
    <t>29SPT9955465829</t>
  </si>
  <si>
    <t>29SQT0006266524</t>
  </si>
  <si>
    <t>29SPT9890363605</t>
  </si>
  <si>
    <t>29SQT0115566041</t>
  </si>
  <si>
    <t>29SPT9916565558</t>
  </si>
  <si>
    <t>29SPT9892663189</t>
  </si>
  <si>
    <t>29SQT0086465844</t>
  </si>
  <si>
    <t>29SQT0056062585</t>
  </si>
  <si>
    <t>29SPT9940862362</t>
  </si>
  <si>
    <t>29SPT9982167971</t>
  </si>
  <si>
    <t>29SPT9842267010</t>
  </si>
  <si>
    <t>29SPT9829662416</t>
  </si>
  <si>
    <t>29SPT9847263776</t>
  </si>
  <si>
    <t>29SPT9869363040</t>
  </si>
  <si>
    <t>29SQT0108266605</t>
  </si>
  <si>
    <t>29SQT0055468535</t>
  </si>
  <si>
    <t>29SQT0099766589</t>
  </si>
  <si>
    <t>29SPT9978967070</t>
  </si>
  <si>
    <t>29SPT9808166541</t>
  </si>
  <si>
    <t>29SPT9676760839</t>
  </si>
  <si>
    <t>29SPT9746365388</t>
  </si>
  <si>
    <t>29SPT9679561670</t>
  </si>
  <si>
    <t>29SQT0058460790</t>
  </si>
  <si>
    <t>29SQT0204557798</t>
  </si>
  <si>
    <t>29SQT0019466231</t>
  </si>
  <si>
    <t>29SPT9963860736</t>
  </si>
  <si>
    <t>29SQT0072960852</t>
  </si>
  <si>
    <t>29SPT9980967614</t>
  </si>
  <si>
    <t>29SPT9977967826</t>
  </si>
  <si>
    <t>29SPT9840563643</t>
  </si>
  <si>
    <t>29SPT9899664119</t>
  </si>
  <si>
    <t>29SPT9625059348</t>
  </si>
  <si>
    <t>29SPT9927965596</t>
  </si>
  <si>
    <t>29SPT9933361914</t>
  </si>
  <si>
    <t>29SQT0082860182</t>
  </si>
  <si>
    <t>29SPT9929666126</t>
  </si>
  <si>
    <t>29SQT0071461810</t>
  </si>
  <si>
    <t>29SQT0100366971</t>
  </si>
  <si>
    <t>29SPT9548860875</t>
  </si>
  <si>
    <t>29SQT0060258997</t>
  </si>
  <si>
    <t>29SQT0158659835</t>
  </si>
  <si>
    <t>29SPT9915567225</t>
  </si>
  <si>
    <t>29SQT0023165743</t>
  </si>
  <si>
    <t>29SQT0473269389</t>
  </si>
  <si>
    <t>29SPT9818558873</t>
  </si>
  <si>
    <t>29SPT9993066561</t>
  </si>
  <si>
    <t>29SPT9762560090</t>
  </si>
  <si>
    <t>29SQT0204957379</t>
  </si>
  <si>
    <t>29SQT0053563341</t>
  </si>
  <si>
    <t>29SQT0009965752</t>
  </si>
  <si>
    <t>29SPT9852664288</t>
  </si>
  <si>
    <t>29SPT9384160536</t>
  </si>
  <si>
    <t>29SPT9714265424</t>
  </si>
  <si>
    <t>29SPT9943261019</t>
  </si>
  <si>
    <t>29SPT9819266277</t>
  </si>
  <si>
    <t>29SPT9935163710</t>
  </si>
  <si>
    <t>29SPT9958365356</t>
  </si>
  <si>
    <t>29SPT9785560857</t>
  </si>
  <si>
    <t>29SPT9923465139</t>
  </si>
  <si>
    <t>29SPT9919665735</t>
  </si>
  <si>
    <t>29SPT9963265273</t>
  </si>
  <si>
    <t>29SPT9753462754</t>
  </si>
  <si>
    <t>29SQT0123565823</t>
  </si>
  <si>
    <t>29SPT9924665795</t>
  </si>
  <si>
    <t>29SQT0058163145</t>
  </si>
  <si>
    <t>29SQT0062163544</t>
  </si>
  <si>
    <t>29SPT9953267564</t>
  </si>
  <si>
    <t>29SPT9916460134</t>
  </si>
  <si>
    <t>29SPT9661758945</t>
  </si>
  <si>
    <t>29SPT9634559241</t>
  </si>
  <si>
    <t>29SPT9631059197</t>
  </si>
  <si>
    <t>29SPT9683159001</t>
  </si>
  <si>
    <t>29SPT9920059763</t>
  </si>
  <si>
    <t>29SQT0101466659</t>
  </si>
  <si>
    <t>29SPT9852960285</t>
  </si>
  <si>
    <t>29SQT0055666905</t>
  </si>
  <si>
    <t>29SQT0008263415</t>
  </si>
  <si>
    <t>29SQT0120966431</t>
  </si>
  <si>
    <t>29SPT9993562943</t>
  </si>
  <si>
    <t>29SPT9913061435</t>
  </si>
  <si>
    <t>29SPT9926563538</t>
  </si>
  <si>
    <t>29SPT9923163637</t>
  </si>
  <si>
    <t>29SPT9915463532</t>
  </si>
  <si>
    <t>29SPT9905363414</t>
  </si>
  <si>
    <t>29SPT9908063377</t>
  </si>
  <si>
    <t>29SPT9959261727</t>
  </si>
  <si>
    <t>29SPT9872963639</t>
  </si>
  <si>
    <t>29SPT9886063781</t>
  </si>
  <si>
    <t>29SPT9899963405</t>
  </si>
  <si>
    <t>29SPT9868064911</t>
  </si>
  <si>
    <t>29SPT9879564856</t>
  </si>
  <si>
    <t>29SPT9951062657</t>
  </si>
  <si>
    <t>29SPT9895260620</t>
  </si>
  <si>
    <t>29SQT0112960198</t>
  </si>
  <si>
    <t>29SPT9769460107</t>
  </si>
  <si>
    <t>29SQT0077360989</t>
  </si>
  <si>
    <t>29SQT0110066355</t>
  </si>
  <si>
    <t>29SQT0109359103</t>
  </si>
  <si>
    <t>29SPT9997763049</t>
  </si>
  <si>
    <t>29SPT9932465720</t>
  </si>
  <si>
    <t>29SPT9810964036</t>
  </si>
  <si>
    <t>29SQT0792257594</t>
  </si>
  <si>
    <t>29SPT9933965526</t>
  </si>
  <si>
    <t>29SQT0093265829</t>
  </si>
  <si>
    <t>29SQT0107365895</t>
  </si>
  <si>
    <t>29SPT9957665386</t>
  </si>
  <si>
    <t>29SPT9962065116</t>
  </si>
  <si>
    <t>29SPT9941066190</t>
  </si>
  <si>
    <t>29SPT9926364039</t>
  </si>
  <si>
    <t>29SPT9790162870</t>
  </si>
  <si>
    <t>29SPT9735964167</t>
  </si>
  <si>
    <t>29SQT0163563098</t>
  </si>
  <si>
    <t>29SQT0275557865</t>
  </si>
  <si>
    <t>29SPT8767253853</t>
  </si>
  <si>
    <t>29SPT8683453070</t>
  </si>
  <si>
    <t>29SMR7784571938</t>
  </si>
  <si>
    <t>29SMR8239276430</t>
  </si>
  <si>
    <t>29SMR7766472355</t>
  </si>
  <si>
    <t>29SMR7908375828</t>
  </si>
  <si>
    <t>29SMR7772371891</t>
  </si>
  <si>
    <t>29SMR7904975297</t>
  </si>
  <si>
    <t>29SMR7853271890</t>
  </si>
  <si>
    <t>29SMR7881775090</t>
  </si>
  <si>
    <t>29SMR7768273382</t>
  </si>
  <si>
    <t>29SMR7765673409</t>
  </si>
  <si>
    <t>29SMR7699373419</t>
  </si>
  <si>
    <t>29SMR7755873371</t>
  </si>
  <si>
    <t>29SMR7912675432</t>
  </si>
  <si>
    <t>29SQT0540369808</t>
  </si>
  <si>
    <t>29SQT0085667900</t>
  </si>
  <si>
    <t>29SQT0072168116</t>
  </si>
  <si>
    <t>29SQT0740267352</t>
  </si>
  <si>
    <t>29SQT0542469934</t>
  </si>
  <si>
    <t>29SQT0133369194</t>
  </si>
  <si>
    <t>29SQT0142770924</t>
  </si>
  <si>
    <t>29SQT0092469285</t>
  </si>
  <si>
    <t>29SQT0138370340</t>
  </si>
  <si>
    <t>29SQT0282171903</t>
  </si>
  <si>
    <t>29SQT0417873415</t>
  </si>
  <si>
    <t>29SQT0393471899</t>
  </si>
  <si>
    <t>29SQT0449871446</t>
  </si>
  <si>
    <t>29SQT0261169747</t>
  </si>
  <si>
    <t>29SQT0221868632</t>
  </si>
  <si>
    <t>29SQT0338169499</t>
  </si>
  <si>
    <t>29SQT0469068553</t>
  </si>
  <si>
    <t>29SQT0146269289</t>
  </si>
  <si>
    <t>29SQT0157569978</t>
  </si>
  <si>
    <t>29SQT0170270045</t>
  </si>
  <si>
    <t>29SQT0179570218</t>
  </si>
  <si>
    <t>29SQT0149670030</t>
  </si>
  <si>
    <t>29SQT0108169414</t>
  </si>
  <si>
    <t>29SQT0083069616</t>
  </si>
  <si>
    <t>29SQT0091369751</t>
  </si>
  <si>
    <t>29SQT0094669905</t>
  </si>
  <si>
    <t>29SQT0151070685</t>
  </si>
  <si>
    <t>29SQT0118970513</t>
  </si>
  <si>
    <t>29SQT0088170023</t>
  </si>
  <si>
    <t>29SQT0057469674</t>
  </si>
  <si>
    <t>29SQT0190869857</t>
  </si>
  <si>
    <t>29SQT0255770907</t>
  </si>
  <si>
    <t>29SQT0247971077</t>
  </si>
  <si>
    <t>29SQT0278771297</t>
  </si>
  <si>
    <t>29SQT0319872154</t>
  </si>
  <si>
    <t>29SQT0354673007</t>
  </si>
  <si>
    <t>29SQT0261271828</t>
  </si>
  <si>
    <t>29SQT0391270682</t>
  </si>
  <si>
    <t>29SQT0228169453</t>
  </si>
  <si>
    <t>29SQT0240169052</t>
  </si>
  <si>
    <t>29SQT0228968703</t>
  </si>
  <si>
    <t>29SQT0221269174</t>
  </si>
  <si>
    <t>29SQT0319269210</t>
  </si>
  <si>
    <t>29SQT0289068991</t>
  </si>
  <si>
    <t>29SQT0290868604</t>
  </si>
  <si>
    <t>29SQT0281668522</t>
  </si>
  <si>
    <t>29SQT0262068322</t>
  </si>
  <si>
    <t>29SQT0148568775</t>
  </si>
  <si>
    <t>29SPS2958351394</t>
  </si>
  <si>
    <t>29RMP4353964826</t>
  </si>
  <si>
    <t>29RMP4349064915</t>
  </si>
  <si>
    <t>29RMP4183166106</t>
  </si>
  <si>
    <t>29RQR0622622136</t>
  </si>
  <si>
    <t>29RLN8567150572</t>
  </si>
  <si>
    <t>30STC5139089922</t>
  </si>
  <si>
    <t>29RNQ9565099225</t>
  </si>
  <si>
    <t>29SPT8396751445</t>
  </si>
  <si>
    <t>29RPP6305689231</t>
  </si>
  <si>
    <t>30STE9156002952</t>
  </si>
  <si>
    <t>29RKM9326248209</t>
  </si>
  <si>
    <t>30STE4660864074</t>
  </si>
  <si>
    <t>30STE4473662691</t>
  </si>
  <si>
    <t>30STE4505263233</t>
  </si>
  <si>
    <t>30STE4605359519</t>
  </si>
  <si>
    <t>30STE4527764312</t>
  </si>
  <si>
    <t>30STE4496263723</t>
  </si>
  <si>
    <t>30STE4436863036</t>
  </si>
  <si>
    <t>30STE4486863035</t>
  </si>
  <si>
    <t>30STE4689061990</t>
  </si>
  <si>
    <t>30STE5054263667</t>
  </si>
  <si>
    <t>30STE5247366903</t>
  </si>
  <si>
    <t>30STE5068563925</t>
  </si>
  <si>
    <t>30STE4268663929</t>
  </si>
  <si>
    <t>30STE4527963397</t>
  </si>
  <si>
    <t>30STE4631262599</t>
  </si>
  <si>
    <t>30STE4544263243</t>
  </si>
  <si>
    <t>30STE4490263304</t>
  </si>
  <si>
    <t>30STE4729161328</t>
  </si>
  <si>
    <t>30STE4526363601</t>
  </si>
  <si>
    <t>30STE4512563355</t>
  </si>
  <si>
    <t>30STE4610762959</t>
  </si>
  <si>
    <t>30STE4709461383</t>
  </si>
  <si>
    <t>30STE4501463317</t>
  </si>
  <si>
    <t>29RNP1141171202</t>
  </si>
  <si>
    <t>30SVC0745686587</t>
  </si>
  <si>
    <t>30SVC0626184302</t>
  </si>
  <si>
    <t>29SPT9060953480</t>
  </si>
  <si>
    <t>30STE8143225185</t>
  </si>
  <si>
    <t>30STE8430051529</t>
  </si>
  <si>
    <t>30STE8646739182</t>
  </si>
  <si>
    <t>30STE8352139161</t>
  </si>
  <si>
    <t>30STE4600662093</t>
  </si>
  <si>
    <t>30STE3710556144</t>
  </si>
  <si>
    <t>29RPR6499002540</t>
  </si>
  <si>
    <t>30SVE1468600600</t>
  </si>
  <si>
    <t>29RMN2822686427</t>
  </si>
  <si>
    <t>30STC6201052359</t>
  </si>
  <si>
    <t>29RMP5238601758</t>
  </si>
  <si>
    <t>29RQQ1406822072</t>
  </si>
  <si>
    <t>O</t>
  </si>
  <si>
    <t>JAN</t>
  </si>
  <si>
    <t>FEB</t>
  </si>
  <si>
    <t>MAR</t>
  </si>
  <si>
    <t>APR</t>
  </si>
  <si>
    <t>MAY</t>
  </si>
  <si>
    <t>JUN</t>
  </si>
  <si>
    <t>JUL</t>
  </si>
  <si>
    <t>AUG</t>
  </si>
  <si>
    <t>I</t>
  </si>
  <si>
    <t>SEP</t>
  </si>
  <si>
    <t>OCT</t>
  </si>
  <si>
    <t>NOV</t>
  </si>
  <si>
    <t>DEC</t>
  </si>
  <si>
    <t xml:space="preserve">When is </t>
  </si>
  <si>
    <t>in Italy?</t>
  </si>
  <si>
    <t>MGRS by Hand</t>
  </si>
  <si>
    <t>5JLF6261905710</t>
  </si>
  <si>
    <t>51GVP5429469381</t>
  </si>
  <si>
    <r>
      <t>·</t>
    </r>
    <r>
      <rPr>
        <sz val="7"/>
        <color indexed="64"/>
        <rFont val="Times New Roman"/>
      </rPr>
      <t xml:space="preserve">          </t>
    </r>
    <r>
      <rPr>
        <sz val="8"/>
        <color indexed="64"/>
        <rFont val="Times New Roman"/>
      </rPr>
      <t>The first number is from longitude; each easting grid zone per 6° longitude (-180 to 180)</t>
    </r>
  </si>
  <si>
    <t>45SXB2371986291</t>
  </si>
  <si>
    <t>Lon</t>
  </si>
  <si>
    <t>to 12</t>
  </si>
  <si>
    <t>34DDN8829169244</t>
  </si>
  <si>
    <t>46FFL6663587949</t>
  </si>
  <si>
    <t>31MCN2289637073</t>
  </si>
  <si>
    <r>
      <t>·</t>
    </r>
    <r>
      <rPr>
        <sz val="7"/>
        <color indexed="64"/>
        <rFont val="Times New Roman"/>
      </rPr>
      <t xml:space="preserve">          </t>
    </r>
    <r>
      <rPr>
        <sz val="8"/>
        <color indexed="64"/>
        <rFont val="Times New Roman"/>
      </rPr>
      <t>The first letter in MGRS is the northing Band for Grid Zone</t>
    </r>
  </si>
  <si>
    <t>0-8</t>
  </si>
  <si>
    <t>8-16</t>
  </si>
  <si>
    <t>16-24</t>
  </si>
  <si>
    <t>24-32</t>
  </si>
  <si>
    <t>32-40</t>
  </si>
  <si>
    <t>40-48</t>
  </si>
  <si>
    <t>48-56</t>
  </si>
  <si>
    <t>56-64</t>
  </si>
  <si>
    <t>64-72</t>
  </si>
  <si>
    <t>72-80</t>
  </si>
  <si>
    <r>
      <t>·</t>
    </r>
    <r>
      <rPr>
        <sz val="7"/>
        <color indexed="64"/>
        <rFont val="Times New Roman"/>
      </rPr>
      <t xml:space="preserve">          </t>
    </r>
    <r>
      <rPr>
        <sz val="8"/>
        <color indexed="64"/>
        <rFont val="Times New Roman"/>
      </rPr>
      <t>The fourth character in MGRS is the 100K easting.</t>
    </r>
  </si>
  <si>
    <t xml:space="preserve"> It has a correspondence with the first digit in UTM easting.</t>
  </si>
  <si>
    <t xml:space="preserve">It depends on the easting grid zone MOD 3  </t>
  </si>
  <si>
    <t>GZ</t>
  </si>
  <si>
    <r>
      <t>·</t>
    </r>
    <r>
      <rPr>
        <sz val="7"/>
        <color indexed="64"/>
        <rFont val="Times New Roman"/>
      </rPr>
      <t xml:space="preserve">          </t>
    </r>
    <r>
      <rPr>
        <sz val="8"/>
        <color indexed="64"/>
        <rFont val="Times New Roman"/>
      </rPr>
      <t>The fifth character in MGRS is the 100K northing.</t>
    </r>
  </si>
  <si>
    <t xml:space="preserve">It has a correspondence with the first digits in UTM northing.  </t>
  </si>
  <si>
    <t>Even grid zones increase the letter by 5!</t>
  </si>
  <si>
    <t>UTM by Hand</t>
  </si>
  <si>
    <t>5 S 362619 6505710</t>
  </si>
  <si>
    <t>51 S 454294 5369381</t>
  </si>
  <si>
    <t>55RBP2280519266</t>
  </si>
  <si>
    <t>6SXH5453046953</t>
  </si>
  <si>
    <t>48HWG9422841401</t>
  </si>
  <si>
    <t>6NXK9787533261</t>
  </si>
  <si>
    <t>49VCH8399549778</t>
  </si>
  <si>
    <t>4KBH7566225599</t>
  </si>
  <si>
    <t>23ULA9029345802</t>
  </si>
  <si>
    <t>44TPK7233697785</t>
  </si>
  <si>
    <t>19JDF5891558280</t>
  </si>
  <si>
    <t>32QPF8134097729</t>
  </si>
  <si>
    <t>25JDK2246854953</t>
  </si>
  <si>
    <t>38ULC0694500704</t>
  </si>
  <si>
    <t>21QWU9354254310</t>
  </si>
  <si>
    <t>57RVK1087494869</t>
  </si>
  <si>
    <t>43SCS3089029677</t>
  </si>
  <si>
    <t>8JPT5739445462</t>
  </si>
  <si>
    <t>58KGF5167874701</t>
  </si>
  <si>
    <t>33FTG9216224052</t>
  </si>
  <si>
    <t>25JBF2154850377</t>
  </si>
  <si>
    <t>44GPQ3244061679</t>
  </si>
  <si>
    <t>20WNV2567935446</t>
  </si>
  <si>
    <t>14NNP4490024126</t>
  </si>
  <si>
    <t>22SGA0796157535</t>
  </si>
  <si>
    <t>27XWF4853039091</t>
  </si>
  <si>
    <t>32HLG0196074853</t>
  </si>
  <si>
    <t>48UWF8524042410</t>
  </si>
  <si>
    <t>5KLP5746153407</t>
  </si>
  <si>
    <t>57NVC7740883001</t>
  </si>
  <si>
    <t>30RVT4222884949</t>
  </si>
  <si>
    <t>2NNL7874900807</t>
  </si>
  <si>
    <t>44WPC0797822275</t>
  </si>
  <si>
    <t>35QMD8912839695</t>
  </si>
  <si>
    <t>3MWP9600612267</t>
  </si>
  <si>
    <t>41PNP0063425175</t>
  </si>
  <si>
    <t>9EUS6264637501</t>
  </si>
  <si>
    <t>59JPG1461662529</t>
  </si>
  <si>
    <t>13FFD9923974716</t>
  </si>
  <si>
    <t>37RDQ3356529933</t>
  </si>
  <si>
    <t>22WDE8962172382</t>
  </si>
  <si>
    <t>43QDC2197796291</t>
  </si>
  <si>
    <t>51PVK0868084563</t>
  </si>
  <si>
    <t>9QXA8930648355</t>
  </si>
  <si>
    <t>23LNC0233179870</t>
  </si>
  <si>
    <t>57QWE0720193104</t>
  </si>
  <si>
    <t>47FMF9277007856</t>
  </si>
  <si>
    <t>47NQC0884764307</t>
  </si>
  <si>
    <t>53KLU4826126393</t>
  </si>
  <si>
    <t>27TXG6124949579</t>
  </si>
  <si>
    <t>43DDD2511211214</t>
  </si>
  <si>
    <t>8VPJ2552761886</t>
  </si>
  <si>
    <t>39DWC3804689258</t>
  </si>
  <si>
    <t>46QGJ4278446748</t>
  </si>
  <si>
    <t>52UDE6656323434</t>
  </si>
  <si>
    <t>35DNB2376162735</t>
  </si>
  <si>
    <t>37JFJ6072810059</t>
  </si>
  <si>
    <t>24LYM6335407697</t>
  </si>
  <si>
    <t>51GUH1370111155</t>
  </si>
  <si>
    <t>53JMM8394527368</t>
  </si>
  <si>
    <t>54QVC0883074053</t>
  </si>
  <si>
    <t>51KTS9150127838</t>
  </si>
  <si>
    <t>13KGB1509897955</t>
  </si>
  <si>
    <t>16RFV7852641480</t>
  </si>
  <si>
    <t>60HYJ3707466447</t>
  </si>
  <si>
    <t>15JXK1577441758</t>
  </si>
  <si>
    <t>2DLM7970731818</t>
  </si>
  <si>
    <t>16MED3683890211</t>
  </si>
  <si>
    <t>38QKE4145956726</t>
  </si>
  <si>
    <t>30SYD6901448659</t>
  </si>
  <si>
    <t>42DWF6364915044</t>
  </si>
  <si>
    <t>50UND8035910401</t>
  </si>
  <si>
    <t>35TLF8840446894</t>
  </si>
  <si>
    <t>40EEV4312077718</t>
  </si>
  <si>
    <t>2JKN2135280747</t>
  </si>
  <si>
    <t>54RYA2936732981</t>
  </si>
  <si>
    <t>8FLL7260625507</t>
  </si>
  <si>
    <t>2VMJ8046230151</t>
  </si>
  <si>
    <t>15GVQ5252318809</t>
  </si>
  <si>
    <t>50CNU3512564110</t>
  </si>
  <si>
    <t>60KWB3194344296</t>
  </si>
  <si>
    <t>42MUU6593841532</t>
  </si>
  <si>
    <t>1KFA3186938655</t>
  </si>
  <si>
    <t>2KNF8298460191</t>
  </si>
  <si>
    <t>25LFJ7922177190</t>
  </si>
  <si>
    <t>52JFN1217008653</t>
  </si>
  <si>
    <t>56MNV3805778866</t>
  </si>
  <si>
    <t>48EVU0875475314</t>
  </si>
  <si>
    <t>38PKV2293997029</t>
  </si>
  <si>
    <t>2XNG4127145623</t>
  </si>
  <si>
    <t>32KMH5361413301</t>
  </si>
  <si>
    <t>35DNG7652618109</t>
  </si>
  <si>
    <t>15FUE1273748641</t>
  </si>
  <si>
    <t>15EUM6924323627</t>
  </si>
  <si>
    <t>39WVV2852631339</t>
  </si>
  <si>
    <t>31NCE6802318066</t>
  </si>
  <si>
    <t>41GNQ6981350056</t>
  </si>
  <si>
    <t>54EUR7398181134</t>
  </si>
  <si>
    <t>57WVU1909017059</t>
  </si>
  <si>
    <t>29RQL2008138370</t>
  </si>
  <si>
    <t>32UKA8706020286</t>
  </si>
  <si>
    <t>27LVD5064820628</t>
  </si>
  <si>
    <t>21QUB5601874467</t>
  </si>
  <si>
    <t>30JWP7316839442</t>
  </si>
  <si>
    <t>14FNH7788664382</t>
  </si>
  <si>
    <t>25REM1264239457</t>
  </si>
  <si>
    <t>18XWK2163664459</t>
  </si>
  <si>
    <t>43CES7257646928</t>
  </si>
  <si>
    <t>33JVK6632339904</t>
  </si>
  <si>
    <t>40RFQ1535291041</t>
  </si>
  <si>
    <t>55DDH7665851250</t>
  </si>
  <si>
    <t>16WFA2035531633</t>
  </si>
  <si>
    <t>21EWS4722756109</t>
  </si>
  <si>
    <t>15STA3272773518</t>
  </si>
  <si>
    <t>10EDV9400263291</t>
  </si>
  <si>
    <t>51QWA8207791245</t>
  </si>
  <si>
    <t>29HMA5450343553</t>
  </si>
  <si>
    <t>44VMN6141387902</t>
  </si>
  <si>
    <t>26WMS6595746606</t>
  </si>
  <si>
    <t>32UPV 95515 65192</t>
  </si>
  <si>
    <t>32UPV 95480 65400</t>
  </si>
  <si>
    <t>32UPV 95522 65639</t>
  </si>
  <si>
    <t>32UPV 95699 65702</t>
  </si>
  <si>
    <t>32UPV 95824 65766</t>
  </si>
  <si>
    <t>32UPV 96052 65500</t>
  </si>
  <si>
    <t>32UPV 96188 65643</t>
  </si>
  <si>
    <t>32UPV 96233 65820</t>
  </si>
  <si>
    <t>32UPV 96396 65924</t>
  </si>
  <si>
    <t>32UPV 96171 66113</t>
  </si>
  <si>
    <t>32UPV 96241 66310</t>
  </si>
  <si>
    <t>32UPV 95932 66360</t>
  </si>
  <si>
    <t>32UPV 95744 66587</t>
  </si>
  <si>
    <t>32UPV 95857 67004</t>
  </si>
  <si>
    <t>32UPV 96130 67248</t>
  </si>
  <si>
    <t>32UPV 96441 67162</t>
  </si>
  <si>
    <t>32UPV 96484 67437</t>
  </si>
  <si>
    <t>32UPV 96475 67653</t>
  </si>
  <si>
    <t>32UPV 96411 68023</t>
  </si>
  <si>
    <t>32UPV 96773 68272</t>
  </si>
  <si>
    <t>32UPV 96933 68454</t>
  </si>
  <si>
    <t>32UPV 96953 68631</t>
  </si>
  <si>
    <t>32UPV 97581 69621</t>
  </si>
  <si>
    <t>32UPV 96210 70648</t>
  </si>
  <si>
    <t>32UPV 96708 71222</t>
  </si>
  <si>
    <t>32UPV 95280 73008</t>
  </si>
  <si>
    <t>32UPV 95567 73567</t>
  </si>
  <si>
    <t>32UPV 96811 74746</t>
  </si>
  <si>
    <t>32UPV 98068 75816</t>
  </si>
  <si>
    <t>32UPV 98986 76710</t>
  </si>
  <si>
    <t>32UPV 99741 76324</t>
  </si>
  <si>
    <t>32UQV 00450 76707</t>
  </si>
  <si>
    <t>32UQV 01160 77540</t>
  </si>
  <si>
    <t>32UQV 03454 79222</t>
  </si>
  <si>
    <t>32UQV 05139 80794</t>
  </si>
  <si>
    <t>32UQV 05847 81836</t>
  </si>
  <si>
    <t>32UQV 06435 82501</t>
  </si>
  <si>
    <t>32UQV 06562 83129</t>
  </si>
  <si>
    <t>32UQV 06366 83791</t>
  </si>
  <si>
    <t>32UQV 06255 84718</t>
  </si>
  <si>
    <t>32UQV 06321 85738</t>
  </si>
  <si>
    <t>33UTQ 84252 79798</t>
  </si>
  <si>
    <t>33UTQ 83608 79360</t>
  </si>
  <si>
    <t>33UTQ 82509 78494</t>
  </si>
  <si>
    <t>32UQV 17265 77454</t>
  </si>
  <si>
    <t>32UQV 16195 76014</t>
  </si>
  <si>
    <t>32UQV 16680 75557</t>
  </si>
  <si>
    <t>32UQV 16682 74268</t>
  </si>
  <si>
    <t>32UQV 15970 73276</t>
  </si>
  <si>
    <t>32UQV 15561 72634</t>
  </si>
  <si>
    <t>32UQV 14840 71860</t>
  </si>
  <si>
    <t>32UQV 13997 70858</t>
  </si>
  <si>
    <t>32UQV 13706 69859</t>
  </si>
  <si>
    <t>32UQV 13692 68929</t>
  </si>
  <si>
    <t>32UQV 13818 68550</t>
  </si>
  <si>
    <t>32UQV 13710 68106</t>
  </si>
  <si>
    <t>32UQV 13924 67791</t>
  </si>
  <si>
    <t>32UQV 14357 67558</t>
  </si>
  <si>
    <t>32UQV 14503 67317</t>
  </si>
  <si>
    <t>32UQV 14408 66892</t>
  </si>
  <si>
    <t>32UQV 14518 66305</t>
  </si>
  <si>
    <t>32UQV 14521 65254</t>
  </si>
  <si>
    <t>32UQV 14342 64730</t>
  </si>
  <si>
    <t>32UQV 14457 64334</t>
  </si>
  <si>
    <t>32UQV 14056 64092</t>
  </si>
  <si>
    <t>32UQV 13851 63913</t>
  </si>
  <si>
    <t>32UQV 13874 63647</t>
  </si>
  <si>
    <t>32UQV 13987 63307</t>
  </si>
  <si>
    <t>32UQV 13961 63019</t>
  </si>
  <si>
    <t>32UQV 13909 62847</t>
  </si>
  <si>
    <t>32UQV 13681 62609</t>
  </si>
  <si>
    <t>32UQV 13543 62297</t>
  </si>
  <si>
    <t>32UQV 13209 61558</t>
  </si>
  <si>
    <t>32UQV 12863 61449</t>
  </si>
  <si>
    <t>32UQV 12735 61196</t>
  </si>
  <si>
    <t>32UQV 12849 60837</t>
  </si>
  <si>
    <t>32UQV 13102 60445</t>
  </si>
  <si>
    <t>32UQV 13178 60105</t>
  </si>
  <si>
    <t>32UQV 12985 59581</t>
  </si>
  <si>
    <t>32UQV 13156 59359</t>
  </si>
  <si>
    <t>32UQV 13438 59197</t>
  </si>
  <si>
    <t>32UQV 13564 58838</t>
  </si>
  <si>
    <t>32UQV 13466 58472</t>
  </si>
  <si>
    <t>32UQV 13409 57947</t>
  </si>
  <si>
    <t>32UQV 13923 56324</t>
  </si>
  <si>
    <t>32UQV 14399 55655</t>
  </si>
  <si>
    <t>32UQV 14389 54947</t>
  </si>
  <si>
    <t>32UQV 14462 54700</t>
  </si>
  <si>
    <t>32UQV 14511 54349</t>
  </si>
  <si>
    <t>32UQV 14462 54051</t>
  </si>
  <si>
    <t>32UQV 14091 53923</t>
  </si>
  <si>
    <t>32UQV 13933 53477</t>
  </si>
  <si>
    <t>32UQV 13925 52683</t>
  </si>
  <si>
    <t>32UQV 14022 52113</t>
  </si>
  <si>
    <t>32UQV 14359 51821</t>
  </si>
  <si>
    <t>32UQV 14752 51377</t>
  </si>
  <si>
    <t>32UQV 14645 50915</t>
  </si>
  <si>
    <t>32UQV 14279 50671</t>
  </si>
  <si>
    <t>32UQV 14271 50213</t>
  </si>
  <si>
    <t>32UQV 14607 49956</t>
  </si>
  <si>
    <t>32UQV 15065 49134</t>
  </si>
  <si>
    <t>32UQV 14898 48287</t>
  </si>
  <si>
    <t>32UQV 14866 47178</t>
  </si>
  <si>
    <t>32UQV 14398 46173</t>
  </si>
  <si>
    <t>32UQV 13890 45191</t>
  </si>
  <si>
    <t>32UQV 12941 44024</t>
  </si>
  <si>
    <t>32UQV 12141 43234</t>
  </si>
  <si>
    <t>32UQV 11749 41778</t>
  </si>
  <si>
    <t>32UQV 10308 40358</t>
  </si>
  <si>
    <t>32UQV 09501 39745</t>
  </si>
  <si>
    <t>32UQV 08796 39036</t>
  </si>
  <si>
    <t>32UQV 08369 38464</t>
  </si>
  <si>
    <t>32UQV 07500 36594</t>
  </si>
  <si>
    <t>32UQV 07697 34867</t>
  </si>
  <si>
    <t>32UQV 06565 33938</t>
  </si>
  <si>
    <t>32UQV 06516 32403</t>
  </si>
  <si>
    <t>32UQV 05116 30185</t>
  </si>
  <si>
    <t>33UTQ 92765 09756</t>
  </si>
  <si>
    <t>33UTQ 93942 13893</t>
  </si>
  <si>
    <t>33UTQ 94228 16342</t>
  </si>
  <si>
    <t>33UTQ 95185 16840</t>
  </si>
  <si>
    <t>33UTQ 96276 18370</t>
  </si>
  <si>
    <t>33UTQ 96500 21828</t>
  </si>
  <si>
    <t>33UTQ 95614 25192</t>
  </si>
  <si>
    <t>33UTQ 93750 27676</t>
  </si>
  <si>
    <t>33UTQ 95589 28136</t>
  </si>
  <si>
    <t>33UTQ 97027 29824</t>
  </si>
  <si>
    <t>33UTQ 95827 31892</t>
  </si>
  <si>
    <t>33UTQ 96955 32343</t>
  </si>
  <si>
    <t>33UTQ 96658 34083</t>
  </si>
  <si>
    <t>33UTQ 97314 35596</t>
  </si>
  <si>
    <t>33UTQ 98116 36360</t>
  </si>
  <si>
    <t>33UTQ 98284 37144</t>
  </si>
  <si>
    <t>33UTQ 98698 37436</t>
  </si>
  <si>
    <t>33UTQ 98655 38092</t>
  </si>
  <si>
    <t>33UTQ 98989 38408</t>
  </si>
  <si>
    <t>33UTQ 99146 39384</t>
  </si>
  <si>
    <t>33UTQ 99218 40282</t>
  </si>
  <si>
    <t>33UTQ 99024 41300</t>
  </si>
  <si>
    <t>33UTQ 99638 42611</t>
  </si>
  <si>
    <t>33UUQ 00574 43832</t>
  </si>
  <si>
    <t>33UUQ 01332 45346</t>
  </si>
  <si>
    <t>33UUQ 01334 47270</t>
  </si>
  <si>
    <t>33UUQ 01567 48360</t>
  </si>
  <si>
    <t>33UUQ 01809 49502</t>
  </si>
  <si>
    <t>33UUQ 02262 50661</t>
  </si>
  <si>
    <t>33UUQ 02101 51570</t>
  </si>
  <si>
    <t>33UUQ 02041 52094</t>
  </si>
  <si>
    <t>33UUQ 01778 52855</t>
  </si>
  <si>
    <t>33UUQ 01345 53032</t>
  </si>
  <si>
    <t>33UUQ 01753 53605</t>
  </si>
  <si>
    <t>33UUQ 02180 54448</t>
  </si>
  <si>
    <t>33UUQ 02607 55266</t>
  </si>
  <si>
    <t>33UUQ 02601 56022</t>
  </si>
  <si>
    <t>33UUQ 03680 58296</t>
  </si>
  <si>
    <t>33UUQ 02961 60172</t>
  </si>
  <si>
    <t>33UUQ 02757 60748</t>
  </si>
  <si>
    <t>33UUQ 02533 60771</t>
  </si>
  <si>
    <t>33UUQ 00902 62374</t>
  </si>
  <si>
    <t>33UTQ 99658 62786</t>
  </si>
  <si>
    <t>33UTQ 99982 65844</t>
  </si>
  <si>
    <t>33UUQ 01317 66402</t>
  </si>
  <si>
    <t>33UUQ 01479 67369</t>
  </si>
  <si>
    <t>33UUQ 01227 67832</t>
  </si>
  <si>
    <t>33UUQ 01274 68328</t>
  </si>
  <si>
    <t>33UUQ 01974 68951</t>
  </si>
  <si>
    <t>33UUQ 02226 69656</t>
  </si>
  <si>
    <t>33UUQ 02056 70030</t>
  </si>
  <si>
    <t>33UUQ 02520 70812</t>
  </si>
  <si>
    <t>33UUQ 03879 71701</t>
  </si>
  <si>
    <t>33UUQ 04716 73340</t>
  </si>
  <si>
    <t>33UUQ 03697 74410</t>
  </si>
  <si>
    <t>33UUQ 03794 75098</t>
  </si>
  <si>
    <t>33UUQ 04252 75511</t>
  </si>
  <si>
    <t>33UUQ 04701 76947</t>
  </si>
  <si>
    <t>33UUQ 05820 79180</t>
  </si>
  <si>
    <t>33UUQ 07442 80584</t>
  </si>
  <si>
    <t>33UUQ 07891 81794</t>
  </si>
  <si>
    <t>33UUQ 06577 83716</t>
  </si>
  <si>
    <t>33UUQ 06233 85444</t>
  </si>
  <si>
    <t>33UUQ 06149 86716</t>
  </si>
  <si>
    <t>33UUQ 06656 88452</t>
  </si>
  <si>
    <t>33UUQ 07973 89596</t>
  </si>
  <si>
    <t>33UUQ 09269 91542</t>
  </si>
  <si>
    <t>33UUQ 09604 93160</t>
  </si>
  <si>
    <t>32UQV1150058314</t>
  </si>
  <si>
    <t>32UQV1146158260</t>
  </si>
  <si>
    <t>32UQV1145158285</t>
  </si>
  <si>
    <t>32UQV1129158816</t>
  </si>
  <si>
    <t>32UQV1149558273</t>
  </si>
  <si>
    <t>32UQV1055453735</t>
  </si>
  <si>
    <t>32UQV1053153854</t>
  </si>
  <si>
    <t>32UQV1054553789</t>
  </si>
  <si>
    <t>32UQV0824860228</t>
  </si>
  <si>
    <t>32UQV0830260274</t>
  </si>
  <si>
    <t>32UQV0828760293</t>
  </si>
  <si>
    <t>32UQV0563960112</t>
  </si>
  <si>
    <t>32UQV0566160100</t>
  </si>
  <si>
    <t>32UQV0563160145</t>
  </si>
  <si>
    <t>32UQV0574560110</t>
  </si>
  <si>
    <t>32UQV0570960132</t>
  </si>
  <si>
    <t>32UQV0567260178</t>
  </si>
  <si>
    <t>32UQV0319460926</t>
  </si>
  <si>
    <t>32UQV0315660924</t>
  </si>
  <si>
    <t>32UQV0316460856</t>
  </si>
  <si>
    <t>32UQV0317560842</t>
  </si>
  <si>
    <t>32UQV0319960871</t>
  </si>
  <si>
    <t>32UQV0315260832</t>
  </si>
  <si>
    <t>32UPV9738961500</t>
  </si>
  <si>
    <t>32UPV9737461497</t>
  </si>
  <si>
    <t>32UPV9739661435</t>
  </si>
  <si>
    <t>32UPV9738361517</t>
  </si>
  <si>
    <t>32UPV9715761761</t>
  </si>
  <si>
    <t>32UPV9859664627</t>
  </si>
  <si>
    <t>32UPV9857664599</t>
  </si>
  <si>
    <t>32UPV9858064593</t>
  </si>
  <si>
    <t>32UPV9857564567</t>
  </si>
  <si>
    <t>32UPV9856664576</t>
  </si>
  <si>
    <t>32UPV9856864581</t>
  </si>
  <si>
    <t>32UQV1220357545</t>
  </si>
  <si>
    <t>32U QV 102 373</t>
  </si>
  <si>
    <t>32U QV 066 423</t>
  </si>
  <si>
    <t>32U QV 009 455</t>
  </si>
  <si>
    <t>33U TQ 822 572</t>
  </si>
  <si>
    <t>33U TQ 827 619</t>
  </si>
  <si>
    <t>33U TQ 824 679</t>
  </si>
  <si>
    <t>dir d</t>
  </si>
  <si>
    <t>dist s</t>
  </si>
  <si>
    <r>
      <t>lat1 r (</t>
    </r>
    <r>
      <rPr>
        <sz val="11"/>
        <color theme="1"/>
        <rFont val="Calibri"/>
      </rPr>
      <t>φ1)</t>
    </r>
  </si>
  <si>
    <t>lon1 r (L1)</t>
  </si>
  <si>
    <t>dir r (α1)</t>
  </si>
  <si>
    <t>σ1</t>
  </si>
  <si>
    <r>
      <t>sin(</t>
    </r>
    <r>
      <rPr>
        <sz val="11"/>
        <color theme="1"/>
        <rFont val="Calibri"/>
      </rPr>
      <t>α)</t>
    </r>
  </si>
  <si>
    <t>u^2</t>
  </si>
  <si>
    <t>k1</t>
  </si>
  <si>
    <t>2σm</t>
  </si>
  <si>
    <r>
      <t>lat2 r (</t>
    </r>
    <r>
      <rPr>
        <sz val="11"/>
        <color theme="1"/>
        <rFont val="Calibri"/>
      </rPr>
      <t>φ2)</t>
    </r>
  </si>
  <si>
    <t>lon2 r (L2)</t>
  </si>
  <si>
    <t>12RWU1059022575</t>
  </si>
  <si>
    <t>31UDQ5248411718</t>
  </si>
  <si>
    <t>30STC5235267490</t>
  </si>
  <si>
    <t>30 STC 53294 62425</t>
  </si>
  <si>
    <t>4-319</t>
  </si>
  <si>
    <t>29 SPR 05039 53687</t>
  </si>
  <si>
    <t>2CR</t>
  </si>
  <si>
    <t>29 SPR 04687 54298</t>
  </si>
  <si>
    <t>3-16</t>
  </si>
  <si>
    <t>30 SUC 45085 79777</t>
  </si>
  <si>
    <t>3-27</t>
  </si>
  <si>
    <t>30 STC 53293 62424</t>
  </si>
  <si>
    <t>3-321</t>
  </si>
  <si>
    <t>30 STC 55805 62836</t>
  </si>
  <si>
    <t>47TKJ5947376249</t>
  </si>
  <si>
    <t>SS-26</t>
  </si>
  <si>
    <t>29RMP3062601705</t>
  </si>
  <si>
    <t>29RMP3062601706</t>
  </si>
  <si>
    <t>29RMP3062601707</t>
  </si>
  <si>
    <t>29RMP3062601708</t>
  </si>
  <si>
    <t>29RMP3062601709</t>
  </si>
  <si>
    <t>29RMP3062601710</t>
  </si>
  <si>
    <t>J2 SA-20</t>
  </si>
  <si>
    <t>29RKM8853248553</t>
  </si>
  <si>
    <t>20HLH1529036040</t>
  </si>
  <si>
    <t>47SPD7319018679</t>
  </si>
  <si>
    <t>24DWG7266121403</t>
  </si>
  <si>
    <t>58JAT9718131699</t>
  </si>
  <si>
    <t>50JLM0708479530</t>
  </si>
  <si>
    <t>29RNQ9342199568</t>
  </si>
  <si>
    <t>29SMR7655764754</t>
  </si>
  <si>
    <t>29RNR9526703419</t>
  </si>
  <si>
    <t>29SQR3264966136</t>
  </si>
  <si>
    <t>29SNS3763267985</t>
  </si>
  <si>
    <t>29RNQ9342599812</t>
  </si>
  <si>
    <t>29RNR9313300579</t>
  </si>
  <si>
    <t>29SMR7907473690</t>
  </si>
  <si>
    <t>29SMR7839573739</t>
  </si>
  <si>
    <t>29SMR7338056967</t>
  </si>
  <si>
    <t>29SNS3666968245</t>
  </si>
  <si>
    <t>29SMR8084172572</t>
  </si>
  <si>
    <t>29SMR7785371924</t>
  </si>
  <si>
    <t>29RKM7019851259</t>
  </si>
  <si>
    <t>29RKM7142952299</t>
  </si>
  <si>
    <t>29RKM7314653251</t>
  </si>
  <si>
    <t>29RKM6986052103</t>
  </si>
  <si>
    <t>29RKM7307255166</t>
  </si>
  <si>
    <t>29RPQ1979603544</t>
  </si>
  <si>
    <t>29RNR9352401320</t>
  </si>
  <si>
    <t>29RKM7160953206</t>
  </si>
  <si>
    <t>29RKM7174053528</t>
  </si>
  <si>
    <t>29RMN2019498709</t>
  </si>
  <si>
    <t>29RMP8231163390</t>
  </si>
  <si>
    <t>29RPQ9901122375</t>
  </si>
  <si>
    <t>29RPQ9890324467</t>
  </si>
  <si>
    <t>29RNQ9320499911</t>
  </si>
  <si>
    <t>29RNR9338100488</t>
  </si>
  <si>
    <t>29SNS3689769523</t>
  </si>
  <si>
    <t>29RNQ8957799586</t>
  </si>
  <si>
    <t>29RPR0208800789</t>
  </si>
  <si>
    <t>29RNR9307502383</t>
  </si>
  <si>
    <t>29RNQ9317298956</t>
  </si>
  <si>
    <t>29RNQ9587499418</t>
  </si>
  <si>
    <t>29RNQ9524299611</t>
  </si>
  <si>
    <t>29SQS0151727571</t>
  </si>
  <si>
    <t>29RNQ8216669242</t>
  </si>
  <si>
    <t>29RNR9979801953</t>
  </si>
  <si>
    <t>29SPR2804493823</t>
  </si>
  <si>
    <t>29SNS3391862961</t>
  </si>
  <si>
    <t>29RNR9688009920</t>
  </si>
  <si>
    <t>29RNQ9582999299</t>
  </si>
  <si>
    <t>29RPQ0354896191</t>
  </si>
  <si>
    <t>29RNQ9355299407</t>
  </si>
  <si>
    <t>29RNR9503802095</t>
  </si>
  <si>
    <t>29RNR9496802177</t>
  </si>
  <si>
    <t>29RNQ9514397981</t>
  </si>
  <si>
    <t>29SNS3778069549</t>
  </si>
  <si>
    <t>29SQR3931455064</t>
  </si>
  <si>
    <t>29RNR9311602281</t>
  </si>
  <si>
    <t>29RMP8405452710</t>
  </si>
  <si>
    <t>29SQT1764079477</t>
  </si>
  <si>
    <t>32UPV 95746 84373</t>
  </si>
  <si>
    <t>32UPV 97123 86026</t>
  </si>
  <si>
    <t>32UPV 98363 86823</t>
  </si>
  <si>
    <t>32UPV 98710 88036</t>
  </si>
  <si>
    <t>32UPV 98893 88935</t>
  </si>
  <si>
    <t>32UPV 99314 90104</t>
  </si>
  <si>
    <t>32UPV 91185 42880</t>
  </si>
  <si>
    <t>32UPV 90884 47552</t>
  </si>
  <si>
    <t>32UPV 91694 48342</t>
  </si>
  <si>
    <t>32UPV 91886 50834</t>
  </si>
  <si>
    <t>32UPV 92880 51610</t>
  </si>
  <si>
    <t>32UPV 93112 52521</t>
  </si>
  <si>
    <t>32UPV 93316 53821</t>
  </si>
  <si>
    <t>32UPV 94083 55026</t>
  </si>
  <si>
    <t>32UPV 93770 57348</t>
  </si>
  <si>
    <t>32UPV 94483 58589</t>
  </si>
  <si>
    <t>32UPV 95213 59733</t>
  </si>
  <si>
    <t>32UPV 94976 60048</t>
  </si>
  <si>
    <t>32UPV 95426 61124</t>
  </si>
  <si>
    <t>32UPV 94971 60912</t>
  </si>
  <si>
    <t>32UPV 95058 61346</t>
  </si>
  <si>
    <t>32UPV 94600 61996</t>
  </si>
  <si>
    <t>32UPV 94742 63021</t>
  </si>
  <si>
    <t>32UPV 95143 63310</t>
  </si>
  <si>
    <t>32UPV 95341 63514</t>
  </si>
  <si>
    <t>32UPV 95576 64110</t>
  </si>
  <si>
    <t>32UPV 96235 64330</t>
  </si>
  <si>
    <t>32UPV 96097 64600</t>
  </si>
  <si>
    <t>32UPV 95558 64620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</si>
</sst>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00000000000E+00"/>
    <numFmt numFmtId="165" formatCode="0.00000000"/>
    <numFmt numFmtId="166" formatCode="0.0000000000000000"/>
    <numFmt numFmtId="167" formatCode="0.00000000000000000"/>
    <numFmt numFmtId="168" formatCode="0.0000000000000000000"/>
    <numFmt numFmtId="169" formatCode="0.0000000000"/>
    <numFmt numFmtId="170" formatCode="0.0000000000000"/>
    <numFmt numFmtId="171" formatCode="0.000000000000000000"/>
    <numFmt numFmtId="172" formatCode="0.00000000000000"/>
    <numFmt numFmtId="173" formatCode="mmm"/>
  </numFmts>
  <fonts count="18">
    <font>
      <sz val="11"/>
      <color theme="1"/>
      <name val="Calibri"/>
      <scheme val="minor"/>
    </font>
    <font>
      <u/>
      <sz val="11"/>
      <color indexed="4"/>
      <name val="Calibri"/>
      <scheme val="minor"/>
    </font>
    <font>
      <u/>
      <sz val="11"/>
      <color theme="10"/>
      <name val="Calibri"/>
      <scheme val="minor"/>
    </font>
    <font>
      <sz val="11"/>
      <name val="Calibri"/>
    </font>
    <font>
      <sz val="10"/>
      <color indexed="64"/>
      <name val="Arial"/>
    </font>
    <font>
      <sz val="10"/>
      <color theme="1"/>
      <name val="Inherit"/>
    </font>
    <font>
      <sz val="12"/>
      <color indexed="64"/>
      <name val="Verdana"/>
    </font>
    <font>
      <sz val="11"/>
      <color theme="1"/>
      <name val="Calibri"/>
    </font>
    <font>
      <sz val="11"/>
      <color indexed="64"/>
      <name val="Calibri"/>
    </font>
    <font>
      <sz val="10"/>
      <name val="Arial"/>
    </font>
    <font>
      <sz val="11"/>
      <color theme="0"/>
      <name val="Calibri"/>
      <scheme val="minor"/>
    </font>
    <font>
      <sz val="28"/>
      <color theme="1"/>
      <name val="Calibri"/>
      <scheme val="minor"/>
    </font>
    <font>
      <sz val="10"/>
      <color theme="0"/>
      <name val="Inherit"/>
    </font>
    <font>
      <sz val="8"/>
      <color indexed="64"/>
      <name val="Symbol"/>
    </font>
    <font>
      <sz val="7"/>
      <color indexed="64"/>
      <name val="Times New Roman"/>
    </font>
    <font>
      <sz val="8"/>
      <color indexed="64"/>
      <name val="Times New Roman"/>
    </font>
    <font>
      <i/>
      <sz val="8"/>
      <color theme="1"/>
      <name val="Times New Roman"/>
    </font>
    <font>
      <sz val="11"/>
      <color theme="0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rgb="FF7030A0"/>
      </patternFill>
    </fill>
    <fill>
      <patternFill patternType="solid">
        <fgColor theme="9" tint="0.39997558519241921"/>
        <bgColor theme="9" tint="0.39997558519241921"/>
      </patternFill>
    </fill>
    <fill>
      <patternFill patternType="solid">
        <fgColor theme="7" tint="0.39997558519241921"/>
        <bgColor theme="7" tint="0.39997558519241921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indexed="22"/>
        <bgColor indexed="64"/>
      </patternFill>
    </fill>
    <fill>
      <patternFill patternType="solid">
        <fgColor rgb="FFA6A6A6"/>
        <bgColor rgb="FFA6A6A6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medium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7">
    <xf numFmtId="0" fontId="0" fillId="0" borderId="0"/>
    <xf numFmtId="0" fontId="1" fillId="0" borderId="0" applyNumberFormat="0" applyFill="0" applyBorder="0" applyProtection="0">
      <alignment horizontal="left" indent="1"/>
    </xf>
    <xf numFmtId="0" fontId="2" fillId="0" borderId="0" applyNumberFormat="0" applyFill="0" applyBorder="0" applyProtection="0"/>
    <xf numFmtId="0" fontId="2" fillId="0" borderId="0" applyNumberFormat="0" applyFill="0" applyBorder="0" applyProtection="0"/>
    <xf numFmtId="0" fontId="3" fillId="0" borderId="0"/>
    <xf numFmtId="0" fontId="4" fillId="0" borderId="0"/>
    <xf numFmtId="0" fontId="4" fillId="0" borderId="0"/>
  </cellStyleXfs>
  <cellXfs count="83">
    <xf numFmtId="0" fontId="0" fillId="0" borderId="0" xfId="0"/>
    <xf numFmtId="0" fontId="2" fillId="0" borderId="0" xfId="3" applyFont="1"/>
    <xf numFmtId="164" fontId="0" fillId="0" borderId="0" xfId="0" applyNumberFormat="1"/>
    <xf numFmtId="0" fontId="5" fillId="0" borderId="0" xfId="0" applyFont="1" applyAlignment="1">
      <alignment horizontal="left" vertical="center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5" fillId="0" borderId="0" xfId="0" applyFont="1" applyAlignment="1">
      <alignment horizontal="left" vertical="center" wrapText="1"/>
    </xf>
    <xf numFmtId="0" fontId="6" fillId="0" borderId="0" xfId="0" applyFont="1"/>
    <xf numFmtId="0" fontId="0" fillId="2" borderId="1" xfId="0" applyFill="1" applyBorder="1" applyProtection="1">
      <protection locked="0"/>
    </xf>
    <xf numFmtId="0" fontId="0" fillId="3" borderId="1" xfId="0" applyFill="1" applyBorder="1"/>
    <xf numFmtId="0" fontId="0" fillId="0" borderId="1" xfId="0" applyBorder="1"/>
    <xf numFmtId="167" fontId="0" fillId="0" borderId="1" xfId="0" applyNumberFormat="1" applyBorder="1"/>
    <xf numFmtId="172" fontId="0" fillId="0" borderId="1" xfId="0" applyNumberFormat="1" applyBorder="1"/>
    <xf numFmtId="0" fontId="0" fillId="4" borderId="1" xfId="0" applyFill="1" applyBorder="1"/>
    <xf numFmtId="0" fontId="0" fillId="0" borderId="0" xfId="0" applyProtection="1">
      <protection locked="0"/>
    </xf>
    <xf numFmtId="0" fontId="0" fillId="2" borderId="0" xfId="0" applyFill="1" applyProtection="1">
      <protection locked="0"/>
    </xf>
    <xf numFmtId="0" fontId="0" fillId="4" borderId="0" xfId="0" applyFill="1"/>
    <xf numFmtId="0" fontId="0" fillId="0" borderId="0" xfId="0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4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/>
      <protection locked="0"/>
    </xf>
    <xf numFmtId="0" fontId="7" fillId="0" borderId="0" xfId="0" applyFont="1" applyAlignment="1" applyProtection="1">
      <alignment horizontal="center"/>
      <protection locked="0"/>
    </xf>
    <xf numFmtId="0" fontId="7" fillId="0" borderId="0" xfId="0" applyFont="1" applyAlignment="1">
      <alignment horizontal="center"/>
    </xf>
    <xf numFmtId="0" fontId="2" fillId="0" borderId="0" xfId="2" applyFont="1"/>
    <xf numFmtId="0" fontId="0" fillId="0" borderId="0" xfId="0" applyAlignment="1">
      <alignment vertical="center" wrapText="1"/>
    </xf>
    <xf numFmtId="0" fontId="8" fillId="0" borderId="0" xfId="0" applyFont="1" applyAlignment="1">
      <alignment horizontal="right"/>
    </xf>
    <xf numFmtId="0" fontId="7" fillId="0" borderId="0" xfId="0" applyFont="1"/>
    <xf numFmtId="0" fontId="0" fillId="5" borderId="1" xfId="0" applyFill="1" applyBorder="1"/>
    <xf numFmtId="0" fontId="0" fillId="6" borderId="0" xfId="0" applyFill="1"/>
    <xf numFmtId="0" fontId="0" fillId="5" borderId="0" xfId="0" applyFill="1"/>
    <xf numFmtId="0" fontId="0" fillId="7" borderId="1" xfId="0" applyFill="1" applyBorder="1" applyProtection="1">
      <protection locked="0"/>
    </xf>
    <xf numFmtId="0" fontId="0" fillId="7" borderId="0" xfId="0" applyFill="1"/>
    <xf numFmtId="0" fontId="0" fillId="0" borderId="1" xfId="0" applyBorder="1" applyProtection="1">
      <protection locked="0"/>
    </xf>
    <xf numFmtId="0" fontId="8" fillId="0" borderId="2" xfId="0" applyFont="1" applyBorder="1" applyAlignment="1">
      <alignment vertical="center" wrapText="1"/>
    </xf>
    <xf numFmtId="0" fontId="8" fillId="0" borderId="3" xfId="5" applyFont="1" applyBorder="1" applyAlignment="1">
      <alignment wrapText="1"/>
    </xf>
    <xf numFmtId="0" fontId="8" fillId="8" borderId="4" xfId="6" applyFont="1" applyFill="1" applyBorder="1" applyAlignment="1">
      <alignment horizontal="center"/>
    </xf>
    <xf numFmtId="0" fontId="8" fillId="0" borderId="3" xfId="6" applyFont="1" applyBorder="1" applyAlignment="1">
      <alignment wrapText="1"/>
    </xf>
    <xf numFmtId="0" fontId="9" fillId="0" borderId="5" xfId="0" applyFont="1" applyBorder="1" applyAlignment="1">
      <alignment horizontal="justify" vertical="center" wrapText="1"/>
    </xf>
    <xf numFmtId="0" fontId="4" fillId="0" borderId="5" xfId="0" applyFont="1" applyBorder="1" applyAlignment="1">
      <alignment horizontal="justify" vertical="center" wrapText="1"/>
    </xf>
    <xf numFmtId="0" fontId="9" fillId="0" borderId="6" xfId="0" applyFont="1" applyBorder="1" applyAlignment="1">
      <alignment horizontal="justify" vertical="center" wrapText="1"/>
    </xf>
    <xf numFmtId="22" fontId="0" fillId="0" borderId="0" xfId="0" applyNumberFormat="1"/>
    <xf numFmtId="173" fontId="0" fillId="0" borderId="0" xfId="0" applyNumberFormat="1"/>
    <xf numFmtId="0" fontId="10" fillId="0" borderId="0" xfId="0" applyFont="1"/>
    <xf numFmtId="22" fontId="10" fillId="0" borderId="0" xfId="0" applyNumberFormat="1" applyFont="1"/>
    <xf numFmtId="0" fontId="11" fillId="0" borderId="0" xfId="0" applyFont="1"/>
    <xf numFmtId="0" fontId="12" fillId="0" borderId="0" xfId="0" applyFont="1" applyAlignment="1">
      <alignment horizontal="center" vertical="center"/>
    </xf>
    <xf numFmtId="0" fontId="10" fillId="0" borderId="1" xfId="0" applyFont="1" applyBorder="1"/>
    <xf numFmtId="0" fontId="13" fillId="0" borderId="0" xfId="0" applyFont="1" applyAlignment="1">
      <alignment horizontal="left" vertical="center" indent="2"/>
    </xf>
    <xf numFmtId="0" fontId="14" fillId="0" borderId="7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49" fontId="14" fillId="0" borderId="8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 vertical="center" indent="2"/>
    </xf>
    <xf numFmtId="0" fontId="14" fillId="9" borderId="9" xfId="0" applyFont="1" applyFill="1" applyBorder="1" applyAlignment="1">
      <alignment horizontal="center" vertical="center"/>
    </xf>
    <xf numFmtId="0" fontId="14" fillId="9" borderId="10" xfId="0" applyFont="1" applyFill="1" applyBorder="1" applyAlignment="1">
      <alignment horizontal="center" vertical="center"/>
    </xf>
    <xf numFmtId="0" fontId="14" fillId="9" borderId="8" xfId="0" applyFont="1" applyFill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14" fillId="0" borderId="12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9" borderId="14" xfId="0" applyFont="1" applyFill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/>
    <xf numFmtId="0" fontId="0" fillId="0" borderId="0" xfId="0"/>
    <xf numFmtId="0" fontId="0" fillId="7" borderId="1" xfId="0" applyFill="1" applyBorder="1"/>
    <xf numFmtId="49" fontId="0" fillId="0" borderId="0" xfId="0" applyNumberFormat="1"/>
    <xf numFmtId="0" fontId="0" fillId="10" borderId="0" xfId="0" applyFill="1"/>
    <xf numFmtId="49" fontId="0" fillId="0" borderId="0" xfId="0" applyNumberFormat="1" applyAlignment="1">
      <alignment horizontal="center"/>
    </xf>
    <xf numFmtId="0" fontId="7" fillId="10" borderId="0" xfId="0" applyFont="1" applyFill="1" applyAlignment="1">
      <alignment horizontal="center"/>
    </xf>
    <xf numFmtId="0" fontId="0" fillId="11" borderId="1" xfId="0" applyFill="1" applyBorder="1"/>
    <xf numFmtId="0" fontId="10" fillId="0" borderId="0" xfId="0" applyFont="1" applyAlignment="1">
      <alignment horizontal="center"/>
    </xf>
    <xf numFmtId="0" fontId="0" fillId="12" borderId="1" xfId="0" applyFill="1" applyBorder="1" applyProtection="1">
      <protection locked="0"/>
    </xf>
    <xf numFmtId="0" fontId="8" fillId="12" borderId="3" xfId="5" applyFont="1" applyFill="1" applyBorder="1" applyAlignment="1">
      <alignment wrapText="1"/>
    </xf>
    <xf numFmtId="0" fontId="0" fillId="0" borderId="0" xfId="0" applyNumberFormat="1" applyProtection="1">
      <protection locked="0"/>
    </xf>
  </cellXfs>
  <cellStyles count="7">
    <cellStyle name="Ctx_Hyperlink" xfId="1" xr:uid="{00000000-0005-0000-0000-000000000000}"/>
    <cellStyle name="Hyperlink" xfId="2" builtinId="8"/>
    <cellStyle name="Hyperlink 2" xfId="3" xr:uid="{00000000-0005-0000-0000-000002000000}"/>
    <cellStyle name="Normal" xfId="0" builtinId="0"/>
    <cellStyle name="Normal 2" xfId="4" xr:uid="{00000000-0005-0000-0000-000004000000}"/>
    <cellStyle name="Normal_MGRS to" xfId="5" xr:uid="{00000000-0005-0000-0000-000005000000}"/>
    <cellStyle name="Normal_MGRS to_1" xfId="6" xr:uid="{00000000-0005-0000-0000-000006000000}"/>
  </cellStyles>
  <dxfs count="2">
    <dxf>
      <fill>
        <gradientFill type="path" degree="90">
          <stop position="0">
            <color theme="0"/>
          </stop>
          <stop position="1">
            <color rgb="FF00B050"/>
          </stop>
        </gradientFill>
      </fill>
    </dxf>
    <dxf>
      <fill>
        <gradientFill type="path" degree="90">
          <stop position="0">
            <color theme="0"/>
          </stop>
          <stop position="1">
            <color rgb="FF00B05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 2007 - 2010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Vincenty%27s_formula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Vincenty%27s_formula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9"/>
  <sheetViews>
    <sheetView workbookViewId="0">
      <selection activeCell="K1" sqref="K1"/>
    </sheetView>
  </sheetViews>
  <sheetFormatPr defaultRowHeight="14.25"/>
  <cols>
    <col min="1" max="1" width="3" bestFit="1" customWidth="1"/>
    <col min="2" max="2" width="5" bestFit="1" customWidth="1"/>
    <col min="3" max="3" width="2.7109375" bestFit="1" customWidth="1"/>
    <col min="4" max="4" width="3" bestFit="1" customWidth="1"/>
    <col min="5" max="5" width="2.42578125" bestFit="1" customWidth="1"/>
    <col min="6" max="6" width="2" bestFit="1" customWidth="1"/>
    <col min="7" max="7" width="3" bestFit="1" customWidth="1"/>
    <col min="8" max="8" width="19.42578125" bestFit="1" customWidth="1"/>
    <col min="9" max="9" width="7.42578125" bestFit="1" customWidth="1"/>
    <col min="10" max="10" width="32.140625" customWidth="1"/>
    <col min="11" max="11" width="199.42578125" customWidth="1"/>
  </cols>
  <sheetData>
    <row r="1" spans="1:11" ht="14.25" customHeight="1">
      <c r="A1" s="72"/>
      <c r="B1" s="72"/>
      <c r="C1" s="72"/>
      <c r="D1" s="72"/>
      <c r="E1" s="72"/>
      <c r="F1" s="72"/>
      <c r="G1" s="72"/>
      <c r="H1" s="72" t="s">
        <v>0</v>
      </c>
      <c r="I1" s="72" t="s">
        <v>1</v>
      </c>
      <c r="J1" s="72" t="s">
        <v>2</v>
      </c>
      <c r="K1" s="1" t="s">
        <v>3</v>
      </c>
    </row>
    <row r="2" spans="1:11" ht="14.25" customHeight="1">
      <c r="A2" s="72">
        <v>1</v>
      </c>
      <c r="B2" s="72"/>
      <c r="C2" s="72" t="s">
        <v>4</v>
      </c>
      <c r="D2" s="72"/>
      <c r="E2" s="72"/>
      <c r="F2" s="72">
        <v>1</v>
      </c>
      <c r="G2" s="72">
        <v>1</v>
      </c>
      <c r="H2" s="72" t="s">
        <v>5</v>
      </c>
      <c r="I2" s="72" t="s">
        <v>6</v>
      </c>
      <c r="J2" s="2">
        <f>PI()/(180*3600)</f>
        <v>4.8481368110953598E-6</v>
      </c>
      <c r="K2" s="72" t="s">
        <v>7</v>
      </c>
    </row>
    <row r="3" spans="1:11" ht="14.25" customHeight="1">
      <c r="A3" s="72">
        <v>2</v>
      </c>
      <c r="B3" s="72"/>
      <c r="C3" s="72" t="s">
        <v>8</v>
      </c>
      <c r="D3" s="72"/>
      <c r="E3" s="72"/>
      <c r="F3" s="72">
        <v>2</v>
      </c>
      <c r="G3" s="72">
        <v>2</v>
      </c>
      <c r="H3" s="72" t="s">
        <v>9</v>
      </c>
      <c r="I3" s="72" t="s">
        <v>10</v>
      </c>
      <c r="J3" s="72">
        <v>6378137</v>
      </c>
      <c r="K3" s="3" t="s">
        <v>11</v>
      </c>
    </row>
    <row r="4" spans="1:11" ht="14.25" customHeight="1">
      <c r="A4" s="72">
        <v>3</v>
      </c>
      <c r="B4" s="72">
        <v>1</v>
      </c>
      <c r="C4" s="72" t="s">
        <v>12</v>
      </c>
      <c r="D4" s="72">
        <v>1</v>
      </c>
      <c r="E4" s="72" t="s">
        <v>13</v>
      </c>
      <c r="F4" s="72">
        <v>3</v>
      </c>
      <c r="G4" s="72">
        <v>3</v>
      </c>
      <c r="H4" s="72" t="s">
        <v>14</v>
      </c>
      <c r="I4" s="72" t="s">
        <v>15</v>
      </c>
      <c r="J4" s="4">
        <v>6356752.3142451802</v>
      </c>
      <c r="K4" s="3" t="s">
        <v>16</v>
      </c>
    </row>
    <row r="5" spans="1:11" ht="14.25" customHeight="1">
      <c r="A5" s="72">
        <v>4</v>
      </c>
      <c r="B5" s="72">
        <v>2</v>
      </c>
      <c r="C5" s="72" t="s">
        <v>17</v>
      </c>
      <c r="D5" s="72">
        <v>2</v>
      </c>
      <c r="E5" s="72" t="s">
        <v>13</v>
      </c>
      <c r="F5" s="72">
        <v>4</v>
      </c>
      <c r="G5" s="72">
        <v>4</v>
      </c>
      <c r="H5" s="72" t="s">
        <v>18</v>
      </c>
      <c r="I5" s="72" t="s">
        <v>19</v>
      </c>
      <c r="J5" s="4">
        <f>1-J4/J3</f>
        <v>3.3528106647473521E-3</v>
      </c>
      <c r="K5" s="3" t="s">
        <v>20</v>
      </c>
    </row>
    <row r="6" spans="1:11" ht="14.25" customHeight="1">
      <c r="A6" s="72">
        <v>5</v>
      </c>
      <c r="B6" s="72">
        <v>3</v>
      </c>
      <c r="C6" s="72" t="s">
        <v>21</v>
      </c>
      <c r="D6" s="72">
        <v>3</v>
      </c>
      <c r="E6" s="72" t="s">
        <v>13</v>
      </c>
      <c r="F6" s="72">
        <v>5</v>
      </c>
      <c r="G6" s="72">
        <v>5</v>
      </c>
      <c r="H6" s="72" t="s">
        <v>22</v>
      </c>
      <c r="I6" s="72" t="s">
        <v>23</v>
      </c>
      <c r="J6" s="72">
        <v>0.99960000000000004</v>
      </c>
      <c r="K6" s="3" t="s">
        <v>24</v>
      </c>
    </row>
    <row r="7" spans="1:11" ht="14.25" customHeight="1">
      <c r="A7" s="72">
        <v>6</v>
      </c>
      <c r="B7" s="72">
        <v>4</v>
      </c>
      <c r="C7" s="72" t="s">
        <v>25</v>
      </c>
      <c r="D7" s="72">
        <v>4</v>
      </c>
      <c r="E7" s="72" t="s">
        <v>13</v>
      </c>
      <c r="F7" s="72">
        <v>6</v>
      </c>
      <c r="G7" s="72">
        <v>6</v>
      </c>
      <c r="H7" s="72"/>
      <c r="I7" s="72" t="s">
        <v>26</v>
      </c>
      <c r="J7" s="5">
        <f>SQRT(J3^2-J4^2)/J4</f>
        <v>8.2094437949694496E-2</v>
      </c>
      <c r="K7" s="3" t="s">
        <v>27</v>
      </c>
    </row>
    <row r="8" spans="1:11" ht="14.25" customHeight="1">
      <c r="A8" s="72">
        <v>7</v>
      </c>
      <c r="B8" s="72">
        <v>5</v>
      </c>
      <c r="C8" s="72" t="s">
        <v>28</v>
      </c>
      <c r="D8" s="72">
        <v>5</v>
      </c>
      <c r="E8" s="72" t="s">
        <v>13</v>
      </c>
      <c r="F8" s="72">
        <v>7</v>
      </c>
      <c r="G8" s="72">
        <v>7</v>
      </c>
      <c r="H8" s="72"/>
      <c r="I8" s="72" t="s">
        <v>29</v>
      </c>
      <c r="J8" s="6">
        <f>J7^2</f>
        <v>6.7394967422762398E-3</v>
      </c>
      <c r="K8" s="3" t="s">
        <v>30</v>
      </c>
    </row>
    <row r="9" spans="1:11" ht="14.25" customHeight="1">
      <c r="A9" s="72">
        <v>8</v>
      </c>
      <c r="B9" s="72">
        <v>6</v>
      </c>
      <c r="C9" s="72" t="s">
        <v>31</v>
      </c>
      <c r="D9" s="72">
        <v>6</v>
      </c>
      <c r="E9" s="72" t="s">
        <v>13</v>
      </c>
      <c r="F9" s="72">
        <v>8</v>
      </c>
      <c r="G9" s="72">
        <v>8</v>
      </c>
      <c r="H9" s="72"/>
      <c r="I9" s="72" t="s">
        <v>32</v>
      </c>
      <c r="J9" s="4">
        <f>J3^2/J4</f>
        <v>6399593.6257584924</v>
      </c>
      <c r="K9" s="3" t="s">
        <v>33</v>
      </c>
    </row>
    <row r="10" spans="1:11" ht="14.25" customHeight="1">
      <c r="A10" s="72">
        <v>9</v>
      </c>
      <c r="B10" s="72">
        <v>7</v>
      </c>
      <c r="C10" s="72" t="s">
        <v>34</v>
      </c>
      <c r="D10" s="72">
        <v>7</v>
      </c>
      <c r="E10" s="72" t="s">
        <v>13</v>
      </c>
      <c r="F10" s="72">
        <v>1</v>
      </c>
      <c r="G10" s="72">
        <v>9</v>
      </c>
      <c r="H10" s="72"/>
      <c r="I10" s="72" t="s">
        <v>35</v>
      </c>
      <c r="J10" s="6">
        <f>3/4*J8</f>
        <v>5.0546225567071803E-3</v>
      </c>
      <c r="K10" s="3" t="s">
        <v>36</v>
      </c>
    </row>
    <row r="11" spans="1:11" ht="14.25" customHeight="1">
      <c r="A11" s="72">
        <v>10</v>
      </c>
      <c r="B11" s="72">
        <v>8</v>
      </c>
      <c r="C11" s="72" t="s">
        <v>37</v>
      </c>
      <c r="D11" s="72">
        <v>8</v>
      </c>
      <c r="E11" s="72" t="s">
        <v>13</v>
      </c>
      <c r="F11" s="72">
        <v>2</v>
      </c>
      <c r="G11" s="72">
        <v>10</v>
      </c>
      <c r="H11" s="72"/>
      <c r="I11" s="72" t="s">
        <v>38</v>
      </c>
      <c r="J11" s="7">
        <f>5/3*J10^2</f>
        <v>4.2582015317955055E-5</v>
      </c>
      <c r="K11" s="3" t="s">
        <v>39</v>
      </c>
    </row>
    <row r="12" spans="1:11" ht="14.25" customHeight="1">
      <c r="A12" s="72">
        <v>11</v>
      </c>
      <c r="B12" s="72">
        <v>9</v>
      </c>
      <c r="C12" s="72" t="s">
        <v>40</v>
      </c>
      <c r="D12" s="72">
        <v>9</v>
      </c>
      <c r="E12" s="72" t="s">
        <v>13</v>
      </c>
      <c r="F12" s="72">
        <v>3</v>
      </c>
      <c r="G12" s="72">
        <v>11</v>
      </c>
      <c r="H12" s="72"/>
      <c r="I12" s="72" t="s">
        <v>41</v>
      </c>
      <c r="J12" s="2">
        <f>35/27*J10^3</f>
        <v>1.6740578955036711E-7</v>
      </c>
      <c r="K12" s="3" t="s">
        <v>42</v>
      </c>
    </row>
    <row r="13" spans="1:11" ht="14.25" customHeight="1">
      <c r="A13" s="72">
        <v>12</v>
      </c>
      <c r="B13" s="72">
        <v>10</v>
      </c>
      <c r="C13" s="72" t="s">
        <v>43</v>
      </c>
      <c r="D13" s="72">
        <v>10</v>
      </c>
      <c r="E13" s="72" t="s">
        <v>13</v>
      </c>
      <c r="F13" s="72">
        <v>4</v>
      </c>
      <c r="G13" s="72">
        <v>12</v>
      </c>
      <c r="H13" s="72"/>
      <c r="I13" s="72" t="s">
        <v>44</v>
      </c>
      <c r="J13" s="5">
        <f>SQRT(1-(J4/J3)^2)</f>
        <v>8.1819190842620224E-2</v>
      </c>
      <c r="K13" s="3" t="s">
        <v>45</v>
      </c>
    </row>
    <row r="14" spans="1:11" ht="14.25" customHeight="1">
      <c r="A14" s="72">
        <v>13</v>
      </c>
      <c r="B14" s="72">
        <v>11</v>
      </c>
      <c r="C14" s="72" t="s">
        <v>46</v>
      </c>
      <c r="D14" s="72">
        <v>11</v>
      </c>
      <c r="E14" s="72" t="s">
        <v>46</v>
      </c>
      <c r="F14" s="72">
        <v>5</v>
      </c>
      <c r="G14" s="72">
        <v>13</v>
      </c>
      <c r="H14" s="72"/>
      <c r="I14" s="72" t="s">
        <v>47</v>
      </c>
      <c r="J14" s="6">
        <f>(J3-J4)/(J3+J4)</f>
        <v>1.6792203863836474E-3</v>
      </c>
      <c r="K14" s="3" t="s">
        <v>48</v>
      </c>
    </row>
    <row r="15" spans="1:11" ht="14.25" customHeight="1">
      <c r="A15" s="72">
        <v>14</v>
      </c>
      <c r="B15" s="72">
        <v>12</v>
      </c>
      <c r="C15" s="72" t="s">
        <v>49</v>
      </c>
      <c r="D15" s="72">
        <v>12</v>
      </c>
      <c r="E15" s="72" t="s">
        <v>46</v>
      </c>
      <c r="F15" s="72">
        <v>6</v>
      </c>
      <c r="G15" s="72">
        <v>14</v>
      </c>
      <c r="H15" s="72"/>
      <c r="I15" s="72" t="s">
        <v>50</v>
      </c>
      <c r="J15" s="4">
        <f>J3*(1-J14+(5*J14^2/4)*(1-J14)+(81*J14^4/64)*(1-J14))</f>
        <v>6367449.1458234154</v>
      </c>
      <c r="K15" s="3" t="s">
        <v>51</v>
      </c>
    </row>
    <row r="16" spans="1:11" ht="14.25" customHeight="1">
      <c r="A16" s="72">
        <v>15</v>
      </c>
      <c r="B16" s="72">
        <v>13</v>
      </c>
      <c r="C16" s="72" t="s">
        <v>52</v>
      </c>
      <c r="D16" s="72">
        <v>13</v>
      </c>
      <c r="E16" s="72" t="s">
        <v>46</v>
      </c>
      <c r="F16" s="72">
        <v>7</v>
      </c>
      <c r="G16" s="72">
        <v>15</v>
      </c>
      <c r="H16" s="72"/>
      <c r="I16" s="72" t="s">
        <v>53</v>
      </c>
      <c r="J16" s="8">
        <f>(3*J3*J14/2)*(1-J14-(7*J14^2/8)*(1-J14)+55*J14^4/64)</f>
        <v>16038.429519274368</v>
      </c>
      <c r="K16" s="3" t="s">
        <v>54</v>
      </c>
    </row>
    <row r="17" spans="1:11" ht="14.25" customHeight="1">
      <c r="A17" s="72">
        <v>16</v>
      </c>
      <c r="B17" s="72">
        <v>14</v>
      </c>
      <c r="C17" s="72" t="s">
        <v>55</v>
      </c>
      <c r="D17" s="72">
        <v>14</v>
      </c>
      <c r="E17" s="72" t="s">
        <v>46</v>
      </c>
      <c r="F17" s="72">
        <v>8</v>
      </c>
      <c r="G17" s="72">
        <v>16</v>
      </c>
      <c r="H17" s="72"/>
      <c r="I17" s="72" t="s">
        <v>56</v>
      </c>
      <c r="J17" s="9">
        <f>(15*J3*J14^2/16)*(1-J14+(3*J14^2/4)*(1-J14))</f>
        <v>16.832613263148797</v>
      </c>
      <c r="K17" s="3" t="s">
        <v>57</v>
      </c>
    </row>
    <row r="18" spans="1:11" ht="14.25" customHeight="1">
      <c r="A18" s="72">
        <v>17</v>
      </c>
      <c r="B18" s="72">
        <v>15</v>
      </c>
      <c r="C18" s="72" t="s">
        <v>13</v>
      </c>
      <c r="D18" s="72">
        <v>15</v>
      </c>
      <c r="E18" s="72" t="s">
        <v>46</v>
      </c>
      <c r="F18" s="72">
        <v>1</v>
      </c>
      <c r="G18" s="72">
        <v>17</v>
      </c>
      <c r="H18" s="72"/>
      <c r="I18" s="72" t="s">
        <v>58</v>
      </c>
      <c r="J18" s="5">
        <f>(35*J3*J14^3/48)*(1-J14+11*J14^2/16)</f>
        <v>2.1984404134259321E-2</v>
      </c>
      <c r="K18" s="3" t="s">
        <v>59</v>
      </c>
    </row>
    <row r="19" spans="1:11" ht="14.25" customHeight="1">
      <c r="A19" s="72">
        <v>18</v>
      </c>
      <c r="B19" s="72">
        <v>16</v>
      </c>
      <c r="C19" s="72" t="s">
        <v>60</v>
      </c>
      <c r="D19" s="72">
        <v>16</v>
      </c>
      <c r="E19" s="72" t="s">
        <v>46</v>
      </c>
      <c r="F19" s="72">
        <v>2</v>
      </c>
      <c r="G19" s="72">
        <v>18</v>
      </c>
      <c r="H19" s="72"/>
      <c r="I19" s="72" t="s">
        <v>61</v>
      </c>
      <c r="J19" s="10">
        <f>(315*J3*J14^4/51)*(1-J14)</f>
        <v>3.1270521530446217E-4</v>
      </c>
      <c r="K19" s="3" t="s">
        <v>62</v>
      </c>
    </row>
    <row r="20" spans="1:11" ht="14.25" customHeight="1">
      <c r="A20" s="72">
        <v>19</v>
      </c>
      <c r="B20" s="72">
        <v>17</v>
      </c>
      <c r="C20" s="72" t="s">
        <v>63</v>
      </c>
      <c r="D20" s="72">
        <v>17</v>
      </c>
      <c r="E20" s="72" t="s">
        <v>46</v>
      </c>
      <c r="F20" s="72">
        <v>3</v>
      </c>
      <c r="G20" s="72">
        <v>19</v>
      </c>
      <c r="H20" s="72"/>
      <c r="I20" s="72" t="s">
        <v>64</v>
      </c>
      <c r="J20" s="72">
        <v>6371</v>
      </c>
      <c r="K20" s="3" t="s">
        <v>65</v>
      </c>
    </row>
    <row r="21" spans="1:11" ht="14.25" customHeight="1">
      <c r="A21" s="72">
        <v>20</v>
      </c>
      <c r="B21" s="72">
        <v>18</v>
      </c>
      <c r="C21" s="72" t="s">
        <v>66</v>
      </c>
      <c r="D21" s="72">
        <v>18</v>
      </c>
      <c r="E21" s="72" t="s">
        <v>46</v>
      </c>
      <c r="F21" s="72">
        <v>4</v>
      </c>
      <c r="G21" s="72">
        <v>20</v>
      </c>
      <c r="H21" s="72"/>
      <c r="I21" s="72"/>
      <c r="J21" s="72"/>
      <c r="K21" s="3" t="s">
        <v>67</v>
      </c>
    </row>
    <row r="22" spans="1:11" ht="14.25" customHeight="1">
      <c r="A22" s="72">
        <v>21</v>
      </c>
      <c r="B22" s="72">
        <v>19</v>
      </c>
      <c r="C22" s="72" t="s">
        <v>68</v>
      </c>
      <c r="D22" s="72">
        <v>19</v>
      </c>
      <c r="E22" s="72" t="s">
        <v>46</v>
      </c>
      <c r="F22" s="72">
        <v>5</v>
      </c>
      <c r="G22" s="72"/>
      <c r="H22" s="72"/>
      <c r="I22" s="72"/>
      <c r="J22" s="72"/>
      <c r="K22" s="3" t="s">
        <v>69</v>
      </c>
    </row>
    <row r="23" spans="1:11" ht="14.25" customHeight="1">
      <c r="A23" s="72">
        <v>22</v>
      </c>
      <c r="B23" s="72">
        <v>20</v>
      </c>
      <c r="C23" s="72" t="s">
        <v>70</v>
      </c>
      <c r="D23" s="72">
        <v>20</v>
      </c>
      <c r="E23" s="72" t="s">
        <v>46</v>
      </c>
      <c r="F23" s="72">
        <v>6</v>
      </c>
      <c r="G23" s="72"/>
      <c r="H23" s="72"/>
      <c r="I23" s="72"/>
      <c r="J23" s="72"/>
      <c r="K23" s="3" t="s">
        <v>71</v>
      </c>
    </row>
    <row r="24" spans="1:11" ht="14.25" customHeight="1">
      <c r="A24" s="72">
        <v>23</v>
      </c>
      <c r="B24" s="72"/>
      <c r="C24" s="72" t="s">
        <v>72</v>
      </c>
      <c r="D24" s="72"/>
      <c r="E24" s="72"/>
      <c r="F24" s="72">
        <v>7</v>
      </c>
      <c r="G24" s="72"/>
      <c r="H24" s="72"/>
      <c r="I24" s="72"/>
      <c r="J24" s="72"/>
      <c r="K24" s="3" t="s">
        <v>73</v>
      </c>
    </row>
    <row r="25" spans="1:11" ht="14.25" customHeight="1">
      <c r="A25" s="72">
        <v>24</v>
      </c>
      <c r="B25" s="72"/>
      <c r="C25" s="72" t="s">
        <v>74</v>
      </c>
      <c r="D25" s="72"/>
      <c r="E25" s="72"/>
      <c r="F25" s="72">
        <v>8</v>
      </c>
      <c r="G25" s="72"/>
      <c r="H25" s="72"/>
      <c r="I25" s="72"/>
      <c r="J25" s="72"/>
      <c r="K25" s="11" t="s">
        <v>75</v>
      </c>
    </row>
    <row r="26" spans="1:11" ht="16.5">
      <c r="A26" s="72"/>
      <c r="B26" s="72"/>
      <c r="C26" s="72"/>
      <c r="D26" s="72"/>
      <c r="E26" s="72"/>
      <c r="F26" s="72"/>
      <c r="G26" s="72"/>
      <c r="H26" s="72"/>
      <c r="I26" s="72"/>
      <c r="J26" s="12"/>
      <c r="K26" s="3" t="s">
        <v>76</v>
      </c>
    </row>
    <row r="27" spans="1:11">
      <c r="A27" s="72">
        <v>1</v>
      </c>
      <c r="B27" s="72">
        <v>1.1000000000000001</v>
      </c>
      <c r="C27" s="72">
        <v>0</v>
      </c>
      <c r="D27" s="72"/>
      <c r="E27" s="72"/>
      <c r="F27" s="72"/>
      <c r="G27" s="72"/>
      <c r="H27" s="72"/>
      <c r="I27" s="72"/>
      <c r="J27" s="72"/>
      <c r="K27" s="3" t="s">
        <v>77</v>
      </c>
    </row>
    <row r="28" spans="1:11">
      <c r="A28" s="72">
        <v>2</v>
      </c>
      <c r="B28" s="72">
        <v>1.9900000000000002</v>
      </c>
      <c r="C28" s="72">
        <v>2</v>
      </c>
      <c r="D28" s="72"/>
      <c r="E28" s="72"/>
      <c r="F28" s="72"/>
      <c r="G28" s="72"/>
      <c r="H28" s="72"/>
      <c r="I28" s="72"/>
      <c r="J28" s="72"/>
      <c r="K28" s="3" t="s">
        <v>78</v>
      </c>
    </row>
    <row r="29" spans="1:11">
      <c r="A29" s="72">
        <v>3</v>
      </c>
      <c r="B29" s="72">
        <v>2.8800000000000003</v>
      </c>
      <c r="C29" s="72">
        <v>2</v>
      </c>
      <c r="D29" s="72"/>
      <c r="E29" s="72"/>
      <c r="F29" s="72"/>
      <c r="G29" s="72"/>
      <c r="H29" s="72"/>
      <c r="I29" s="72"/>
      <c r="J29" s="72"/>
      <c r="K29" s="3" t="s">
        <v>79</v>
      </c>
    </row>
    <row r="30" spans="1:11">
      <c r="A30" s="72">
        <v>4</v>
      </c>
      <c r="B30" s="72">
        <v>3.7700000000000005</v>
      </c>
      <c r="C30" s="72">
        <v>2</v>
      </c>
      <c r="D30" s="72"/>
      <c r="E30" s="72"/>
      <c r="F30" s="72"/>
      <c r="G30" s="72"/>
      <c r="H30" s="72"/>
      <c r="I30" s="72"/>
      <c r="J30" s="72"/>
      <c r="K30" s="3" t="s">
        <v>80</v>
      </c>
    </row>
    <row r="31" spans="1:11">
      <c r="A31" s="72">
        <v>5</v>
      </c>
      <c r="B31" s="72">
        <v>4.66</v>
      </c>
      <c r="C31" s="72">
        <v>4</v>
      </c>
      <c r="D31" s="72"/>
      <c r="E31" s="72"/>
      <c r="F31" s="72"/>
      <c r="G31" s="72"/>
      <c r="H31" s="72"/>
      <c r="I31" s="72"/>
      <c r="J31" s="72"/>
      <c r="K31" s="3" t="s">
        <v>81</v>
      </c>
    </row>
    <row r="32" spans="1:11">
      <c r="A32" s="72">
        <v>6</v>
      </c>
      <c r="B32" s="72">
        <v>5.55</v>
      </c>
      <c r="C32" s="72">
        <v>4</v>
      </c>
      <c r="D32" s="72"/>
      <c r="E32" s="72"/>
      <c r="F32" s="72"/>
      <c r="G32" s="72"/>
      <c r="H32" s="72"/>
      <c r="I32" s="72"/>
      <c r="J32" s="72"/>
      <c r="K32" s="3" t="s">
        <v>82</v>
      </c>
    </row>
    <row r="33" spans="1:11">
      <c r="A33" s="72">
        <v>7</v>
      </c>
      <c r="B33" s="72">
        <v>6.4399999999999995</v>
      </c>
      <c r="C33" s="72">
        <v>6</v>
      </c>
      <c r="D33" s="72"/>
      <c r="E33" s="72"/>
      <c r="F33" s="72"/>
      <c r="G33" s="72"/>
      <c r="H33" s="72"/>
      <c r="I33" s="72"/>
      <c r="J33" s="72"/>
      <c r="K33" s="3" t="s">
        <v>83</v>
      </c>
    </row>
    <row r="34" spans="1:11">
      <c r="A34" s="72">
        <v>8</v>
      </c>
      <c r="B34" s="72">
        <v>7.3299999999999992</v>
      </c>
      <c r="C34" s="72">
        <v>6</v>
      </c>
      <c r="D34" s="72"/>
      <c r="E34" s="72"/>
      <c r="F34" s="72"/>
      <c r="G34" s="72"/>
      <c r="H34" s="72"/>
      <c r="I34" s="72"/>
      <c r="J34" s="72"/>
      <c r="K34" s="3" t="s">
        <v>84</v>
      </c>
    </row>
    <row r="35" spans="1:11">
      <c r="A35" s="72">
        <v>9</v>
      </c>
      <c r="B35" s="72">
        <v>8.2199999999999989</v>
      </c>
      <c r="C35" s="72">
        <v>8</v>
      </c>
      <c r="D35" s="72"/>
      <c r="E35" s="72"/>
      <c r="F35" s="72"/>
      <c r="G35" s="72"/>
      <c r="H35" s="72"/>
      <c r="I35" s="72"/>
      <c r="J35" s="72"/>
      <c r="K35" s="3" t="s">
        <v>85</v>
      </c>
    </row>
    <row r="36" spans="1:11">
      <c r="A36" s="72">
        <v>10</v>
      </c>
      <c r="B36" s="72">
        <v>9.11</v>
      </c>
      <c r="C36" s="72">
        <v>8</v>
      </c>
      <c r="D36" s="72"/>
      <c r="E36" s="72"/>
      <c r="F36" s="72"/>
      <c r="G36" s="72"/>
      <c r="H36" s="72"/>
      <c r="I36" s="72"/>
      <c r="J36" s="72"/>
      <c r="K36" s="3" t="s">
        <v>86</v>
      </c>
    </row>
    <row r="37" spans="1:11">
      <c r="A37" s="72">
        <v>11</v>
      </c>
      <c r="B37" s="72">
        <v>0</v>
      </c>
      <c r="C37" s="72">
        <v>0</v>
      </c>
      <c r="D37" s="72"/>
      <c r="E37" s="72"/>
      <c r="F37" s="72"/>
      <c r="G37" s="72"/>
      <c r="H37" s="72"/>
      <c r="I37" s="72"/>
      <c r="J37" s="72"/>
      <c r="K37" s="3" t="s">
        <v>87</v>
      </c>
    </row>
    <row r="38" spans="1:11">
      <c r="A38" s="72">
        <v>12</v>
      </c>
      <c r="B38" s="72">
        <v>0.89</v>
      </c>
      <c r="C38" s="72">
        <v>0</v>
      </c>
      <c r="D38" s="72"/>
      <c r="E38" s="72"/>
      <c r="F38" s="72"/>
      <c r="G38" s="72"/>
      <c r="H38" s="72"/>
      <c r="I38" s="72"/>
      <c r="J38" s="72"/>
      <c r="K38" s="72"/>
    </row>
    <row r="39" spans="1:11">
      <c r="A39" s="72">
        <v>13</v>
      </c>
      <c r="B39" s="72">
        <v>1.78</v>
      </c>
      <c r="C39" s="72">
        <v>0</v>
      </c>
      <c r="D39" s="72"/>
      <c r="E39" s="72"/>
      <c r="F39" s="72"/>
      <c r="G39" s="72"/>
      <c r="H39" s="72"/>
      <c r="I39" s="72"/>
      <c r="J39" s="72"/>
      <c r="K39" s="3" t="s">
        <v>88</v>
      </c>
    </row>
    <row r="40" spans="1:11">
      <c r="A40" s="72">
        <v>14</v>
      </c>
      <c r="B40" s="72">
        <v>2.67</v>
      </c>
      <c r="C40" s="72">
        <v>2</v>
      </c>
      <c r="D40" s="72"/>
      <c r="E40" s="72"/>
      <c r="F40" s="72"/>
      <c r="G40" s="72"/>
      <c r="H40" s="72"/>
      <c r="I40" s="72"/>
      <c r="J40" s="72"/>
      <c r="K40" s="3" t="s">
        <v>89</v>
      </c>
    </row>
    <row r="41" spans="1:11">
      <c r="A41" s="72">
        <v>15</v>
      </c>
      <c r="B41" s="72">
        <v>3.56</v>
      </c>
      <c r="C41" s="72">
        <v>2</v>
      </c>
      <c r="D41" s="72"/>
      <c r="E41" s="72"/>
      <c r="F41" s="72"/>
      <c r="G41" s="72"/>
      <c r="H41" s="72"/>
      <c r="I41" s="72"/>
      <c r="J41" s="72"/>
      <c r="K41" s="3" t="s">
        <v>90</v>
      </c>
    </row>
    <row r="42" spans="1:11">
      <c r="A42" s="72">
        <v>16</v>
      </c>
      <c r="B42" s="72">
        <v>4.45</v>
      </c>
      <c r="C42" s="72">
        <v>4</v>
      </c>
      <c r="D42" s="72"/>
      <c r="E42" s="72"/>
      <c r="F42" s="72"/>
      <c r="G42" s="72"/>
      <c r="H42" s="72"/>
      <c r="I42" s="72"/>
      <c r="J42" s="72"/>
      <c r="K42" s="3" t="s">
        <v>91</v>
      </c>
    </row>
    <row r="43" spans="1:11">
      <c r="A43" s="72">
        <v>17</v>
      </c>
      <c r="B43" s="72">
        <v>5.34</v>
      </c>
      <c r="C43" s="72">
        <v>4</v>
      </c>
      <c r="D43" s="72"/>
      <c r="E43" s="72"/>
      <c r="F43" s="72"/>
      <c r="G43" s="72"/>
      <c r="H43" s="72"/>
      <c r="I43" s="72"/>
      <c r="J43" s="72"/>
      <c r="K43" s="3" t="s">
        <v>92</v>
      </c>
    </row>
    <row r="44" spans="1:11">
      <c r="A44" s="72">
        <v>18</v>
      </c>
      <c r="B44" s="72">
        <v>6.2299999999999995</v>
      </c>
      <c r="C44" s="72">
        <v>6</v>
      </c>
      <c r="D44" s="72"/>
      <c r="E44" s="72"/>
      <c r="F44" s="72"/>
      <c r="G44" s="72"/>
      <c r="H44" s="72"/>
      <c r="I44" s="72"/>
      <c r="J44" s="72"/>
      <c r="K44" s="3" t="s">
        <v>93</v>
      </c>
    </row>
    <row r="45" spans="1:11">
      <c r="A45" s="72">
        <v>19</v>
      </c>
      <c r="B45" s="72">
        <v>7.1199999999999992</v>
      </c>
      <c r="C45" s="72">
        <v>6</v>
      </c>
      <c r="D45" s="72"/>
      <c r="E45" s="72"/>
      <c r="F45" s="72"/>
      <c r="G45" s="72"/>
      <c r="H45" s="72"/>
      <c r="I45" s="72"/>
      <c r="J45" s="72"/>
      <c r="K45" s="3" t="s">
        <v>94</v>
      </c>
    </row>
    <row r="46" spans="1:11">
      <c r="A46" s="72">
        <v>20</v>
      </c>
      <c r="B46" s="72">
        <v>8.01</v>
      </c>
      <c r="C46" s="72">
        <v>6</v>
      </c>
      <c r="D46" s="72"/>
      <c r="E46" s="72"/>
      <c r="F46" s="72"/>
      <c r="G46" s="72"/>
      <c r="H46" s="72"/>
      <c r="I46" s="72"/>
      <c r="J46" s="72"/>
      <c r="K46" s="3" t="s">
        <v>95</v>
      </c>
    </row>
    <row r="47" spans="1:11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3" t="s">
        <v>96</v>
      </c>
    </row>
    <row r="48" spans="1:11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3" t="s">
        <v>97</v>
      </c>
    </row>
    <row r="49" spans="11:11">
      <c r="K49" s="3" t="s">
        <v>98</v>
      </c>
    </row>
    <row r="50" spans="11:11">
      <c r="K50" s="3" t="s">
        <v>99</v>
      </c>
    </row>
    <row r="51" spans="11:11">
      <c r="K51" s="3" t="s">
        <v>100</v>
      </c>
    </row>
    <row r="52" spans="11:11">
      <c r="K52" s="3" t="s">
        <v>101</v>
      </c>
    </row>
    <row r="53" spans="11:11">
      <c r="K53" s="3" t="s">
        <v>102</v>
      </c>
    </row>
    <row r="54" spans="11:11">
      <c r="K54" s="3" t="s">
        <v>103</v>
      </c>
    </row>
    <row r="55" spans="11:11">
      <c r="K55" s="3" t="s">
        <v>104</v>
      </c>
    </row>
    <row r="56" spans="11:11">
      <c r="K56" s="3" t="s">
        <v>105</v>
      </c>
    </row>
    <row r="57" spans="11:11">
      <c r="K57" s="3" t="s">
        <v>106</v>
      </c>
    </row>
    <row r="58" spans="11:11">
      <c r="K58" s="3" t="s">
        <v>107</v>
      </c>
    </row>
    <row r="59" spans="11:11">
      <c r="K59" s="3" t="s">
        <v>108</v>
      </c>
    </row>
    <row r="60" spans="11:11">
      <c r="K60" s="3" t="s">
        <v>109</v>
      </c>
    </row>
    <row r="61" spans="11:11">
      <c r="K61" s="3" t="s">
        <v>110</v>
      </c>
    </row>
    <row r="62" spans="11:11">
      <c r="K62" s="3" t="s">
        <v>111</v>
      </c>
    </row>
    <row r="63" spans="11:11">
      <c r="K63" s="3" t="s">
        <v>51</v>
      </c>
    </row>
    <row r="64" spans="11:11">
      <c r="K64" s="3" t="s">
        <v>112</v>
      </c>
    </row>
    <row r="65" spans="11:11">
      <c r="K65" s="3" t="s">
        <v>113</v>
      </c>
    </row>
    <row r="66" spans="11:11">
      <c r="K66" s="3" t="s">
        <v>114</v>
      </c>
    </row>
    <row r="67" spans="11:11">
      <c r="K67" s="3" t="s">
        <v>115</v>
      </c>
    </row>
    <row r="68" spans="11:11">
      <c r="K68" s="3" t="s">
        <v>116</v>
      </c>
    </row>
    <row r="69" spans="11:11">
      <c r="K69" s="3" t="s">
        <v>117</v>
      </c>
    </row>
    <row r="70" spans="11:11">
      <c r="K70" s="3" t="s">
        <v>118</v>
      </c>
    </row>
    <row r="71" spans="11:11">
      <c r="K71" s="3" t="s">
        <v>119</v>
      </c>
    </row>
    <row r="72" spans="11:11">
      <c r="K72" s="3" t="s">
        <v>120</v>
      </c>
    </row>
    <row r="73" spans="11:11">
      <c r="K73" s="3" t="s">
        <v>121</v>
      </c>
    </row>
    <row r="74" spans="11:11">
      <c r="K74" s="3" t="s">
        <v>122</v>
      </c>
    </row>
    <row r="75" spans="11:11">
      <c r="K75" s="3" t="s">
        <v>123</v>
      </c>
    </row>
    <row r="76" spans="11:11">
      <c r="K76" s="3" t="s">
        <v>124</v>
      </c>
    </row>
    <row r="77" spans="11:11">
      <c r="K77" s="3" t="s">
        <v>125</v>
      </c>
    </row>
    <row r="78" spans="11:11">
      <c r="K78" s="3" t="s">
        <v>126</v>
      </c>
    </row>
    <row r="79" spans="11:11">
      <c r="K79" s="3" t="s">
        <v>127</v>
      </c>
    </row>
    <row r="80" spans="11:11">
      <c r="K80" s="3" t="s">
        <v>128</v>
      </c>
    </row>
    <row r="81" spans="11:11">
      <c r="K81" s="3" t="s">
        <v>129</v>
      </c>
    </row>
    <row r="82" spans="11:11">
      <c r="K82" s="3" t="s">
        <v>130</v>
      </c>
    </row>
    <row r="83" spans="11:11">
      <c r="K83" s="3" t="s">
        <v>131</v>
      </c>
    </row>
    <row r="84" spans="11:11">
      <c r="K84" s="3" t="s">
        <v>132</v>
      </c>
    </row>
    <row r="85" spans="11:11">
      <c r="K85" s="3" t="s">
        <v>133</v>
      </c>
    </row>
    <row r="86" spans="11:11">
      <c r="K86" s="3" t="s">
        <v>134</v>
      </c>
    </row>
    <row r="87" spans="11:11">
      <c r="K87" s="3" t="s">
        <v>135</v>
      </c>
    </row>
    <row r="88" spans="11:11">
      <c r="K88" s="3" t="s">
        <v>136</v>
      </c>
    </row>
    <row r="89" spans="11:11">
      <c r="K89" s="3" t="s">
        <v>137</v>
      </c>
    </row>
  </sheetData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48"/>
  <sheetViews>
    <sheetView workbookViewId="0">
      <selection activeCell="C26" sqref="C26"/>
    </sheetView>
  </sheetViews>
  <sheetFormatPr defaultRowHeight="14.25"/>
  <cols>
    <col min="1" max="1" width="35.5703125" bestFit="1" customWidth="1"/>
    <col min="3" max="3" width="27.7109375" bestFit="1" customWidth="1"/>
    <col min="4" max="4" width="27.140625" bestFit="1" customWidth="1"/>
  </cols>
  <sheetData>
    <row r="1" spans="1:10">
      <c r="A1" s="72"/>
      <c r="B1" s="72" t="s">
        <v>138</v>
      </c>
      <c r="C1" s="13">
        <v>-30</v>
      </c>
      <c r="D1" s="72"/>
      <c r="E1" s="72"/>
      <c r="F1" s="72"/>
      <c r="G1" s="72"/>
      <c r="H1" s="72"/>
      <c r="I1" s="72"/>
      <c r="J1" s="72"/>
    </row>
    <row r="2" spans="1:10">
      <c r="A2" s="72"/>
      <c r="B2" s="72" t="s">
        <v>139</v>
      </c>
      <c r="C2" s="13">
        <v>30</v>
      </c>
      <c r="D2" s="72"/>
      <c r="E2" s="72"/>
      <c r="F2" s="72" t="s">
        <v>140</v>
      </c>
      <c r="G2" s="72" t="s">
        <v>141</v>
      </c>
      <c r="H2" s="72" t="s">
        <v>142</v>
      </c>
      <c r="I2" s="72" t="s">
        <v>143</v>
      </c>
      <c r="J2" s="72" t="s">
        <v>144</v>
      </c>
    </row>
    <row r="3" spans="1:10">
      <c r="A3" s="72" t="s">
        <v>145</v>
      </c>
      <c r="B3" s="72" t="s">
        <v>32</v>
      </c>
      <c r="C3" s="14">
        <f>1+_xlfn.FLOOR.MATH((C2+180)/6)</f>
        <v>36</v>
      </c>
      <c r="D3" s="72" t="str">
        <f t="shared" ref="D3:D33" ca="1" si="0">_xlfn.FORMULATEXT(C3)</f>
        <v>=1+FLOOR.MATH((C2+180)/6)</v>
      </c>
      <c r="E3" s="72"/>
      <c r="F3" s="72">
        <v>31</v>
      </c>
      <c r="G3" s="72">
        <v>32</v>
      </c>
      <c r="H3" s="72">
        <v>33</v>
      </c>
      <c r="I3" s="72">
        <v>34</v>
      </c>
      <c r="J3" s="72">
        <v>35</v>
      </c>
    </row>
    <row r="4" spans="1:10">
      <c r="A4" s="72" t="s">
        <v>146</v>
      </c>
      <c r="B4" s="72" t="s">
        <v>44</v>
      </c>
      <c r="C4" s="15">
        <f>C3*6-183</f>
        <v>33</v>
      </c>
      <c r="D4" s="72" t="str">
        <f t="shared" ca="1" si="0"/>
        <v>=C3*6-183</v>
      </c>
      <c r="E4" s="72"/>
      <c r="F4" s="72"/>
      <c r="G4" s="72"/>
      <c r="H4" s="72"/>
      <c r="I4" s="72"/>
      <c r="J4" s="72"/>
    </row>
    <row r="5" spans="1:10">
      <c r="A5" s="72" t="s">
        <v>147</v>
      </c>
      <c r="B5" s="72" t="s">
        <v>148</v>
      </c>
      <c r="C5" s="15">
        <f t="shared" ref="C5:C6" si="1">C1*PI()/180</f>
        <v>-0.52359877559829882</v>
      </c>
      <c r="D5" s="72" t="str">
        <f t="shared" ca="1" si="0"/>
        <v>=C1*PI()/180</v>
      </c>
      <c r="E5" s="72"/>
      <c r="F5" s="72"/>
      <c r="G5" s="72"/>
      <c r="H5" s="72"/>
      <c r="I5" s="72"/>
      <c r="J5" s="72"/>
    </row>
    <row r="6" spans="1:10">
      <c r="A6" s="72" t="s">
        <v>149</v>
      </c>
      <c r="B6" s="72" t="s">
        <v>150</v>
      </c>
      <c r="C6" s="15">
        <f t="shared" si="1"/>
        <v>0.52359877559829882</v>
      </c>
      <c r="D6" s="72" t="str">
        <f t="shared" ca="1" si="0"/>
        <v>=C2*PI()/180</v>
      </c>
      <c r="E6" s="72"/>
      <c r="F6" s="72"/>
      <c r="G6" s="72"/>
      <c r="H6" s="72"/>
      <c r="I6" s="72"/>
      <c r="J6" s="72"/>
    </row>
    <row r="7" spans="1:10">
      <c r="A7" s="72" t="s">
        <v>151</v>
      </c>
      <c r="B7" s="72" t="s">
        <v>152</v>
      </c>
      <c r="C7" s="15">
        <f>C4*PI()/180</f>
        <v>0.57595865315812877</v>
      </c>
      <c r="D7" s="72" t="str">
        <f t="shared" ca="1" si="0"/>
        <v>=C4*PI()/180</v>
      </c>
      <c r="E7" s="72"/>
      <c r="F7" s="72"/>
      <c r="G7" s="72"/>
      <c r="H7" s="72"/>
      <c r="I7" s="72"/>
      <c r="J7" s="72"/>
    </row>
    <row r="8" spans="1:10">
      <c r="A8" s="72" t="s">
        <v>153</v>
      </c>
      <c r="B8" s="72" t="s">
        <v>47</v>
      </c>
      <c r="C8" s="15">
        <f>COS(C5)</f>
        <v>0.86602540378443871</v>
      </c>
      <c r="D8" s="72" t="str">
        <f t="shared" ca="1" si="0"/>
        <v>=COS(C5)</v>
      </c>
      <c r="E8" s="72"/>
      <c r="F8" s="72"/>
      <c r="G8" s="72"/>
      <c r="H8" s="72"/>
      <c r="I8" s="72"/>
      <c r="J8" s="72"/>
    </row>
    <row r="9" spans="1:10">
      <c r="A9" s="72"/>
      <c r="B9" s="72" t="s">
        <v>154</v>
      </c>
      <c r="C9" s="16">
        <f>0.00673949681993606*C8^2</f>
        <v>5.0546226149520458E-3</v>
      </c>
      <c r="D9" s="72" t="str">
        <f t="shared" ca="1" si="0"/>
        <v>=0.00673949681993606*C8^2</v>
      </c>
      <c r="E9" s="72"/>
      <c r="F9" s="72"/>
      <c r="G9" s="72"/>
      <c r="H9" s="72"/>
      <c r="I9" s="72"/>
      <c r="J9" s="72"/>
    </row>
    <row r="10" spans="1:10">
      <c r="A10" s="72"/>
      <c r="B10" s="72" t="s">
        <v>155</v>
      </c>
      <c r="C10" s="15">
        <f>40680631590769/(6356752.314*SQRT(1 + C9))</f>
        <v>6383480.9177513532</v>
      </c>
      <c r="D10" s="72" t="str">
        <f t="shared" ca="1" si="0"/>
        <v>=40680631590769/(6356752.314*SQRT(1 + C9))</v>
      </c>
      <c r="E10" s="72"/>
      <c r="F10" s="72"/>
      <c r="G10" s="72"/>
      <c r="H10" s="72"/>
      <c r="I10" s="72"/>
      <c r="J10" s="72"/>
    </row>
    <row r="11" spans="1:10">
      <c r="A11" s="72"/>
      <c r="B11" s="72" t="s">
        <v>156</v>
      </c>
      <c r="C11" s="15">
        <f>TAN(C5)</f>
        <v>-0.57735026918962573</v>
      </c>
      <c r="D11" s="72" t="str">
        <f t="shared" ca="1" si="0"/>
        <v>=TAN(C5)</v>
      </c>
      <c r="E11" s="72"/>
      <c r="F11" s="72"/>
      <c r="G11" s="72"/>
      <c r="H11" s="72"/>
      <c r="I11" s="72"/>
      <c r="J11" s="72"/>
    </row>
    <row r="12" spans="1:10">
      <c r="A12" s="72"/>
      <c r="B12" s="72" t="s">
        <v>157</v>
      </c>
      <c r="C12" s="15">
        <f>C11^2</f>
        <v>0.33333333333333331</v>
      </c>
      <c r="D12" s="72" t="str">
        <f t="shared" ca="1" si="0"/>
        <v>=C11^2</v>
      </c>
      <c r="E12" s="72"/>
      <c r="F12" s="72"/>
      <c r="G12" s="72"/>
      <c r="H12" s="72"/>
      <c r="I12" s="72"/>
      <c r="J12" s="72"/>
    </row>
    <row r="13" spans="1:10">
      <c r="A13" s="72"/>
      <c r="B13" s="72" t="s">
        <v>158</v>
      </c>
      <c r="C13" s="17">
        <f>C12^3-C11^6</f>
        <v>0</v>
      </c>
      <c r="D13" s="72" t="str">
        <f t="shared" ca="1" si="0"/>
        <v>=C12^3-C11^6</v>
      </c>
      <c r="E13" s="72"/>
      <c r="F13" s="72"/>
      <c r="G13" s="72"/>
      <c r="H13" s="72"/>
      <c r="I13" s="72"/>
      <c r="J13" s="72"/>
    </row>
    <row r="14" spans="1:10">
      <c r="A14" s="72"/>
      <c r="B14" s="72" t="s">
        <v>159</v>
      </c>
      <c r="C14" s="15">
        <f>C6-C7</f>
        <v>-5.2359877559829959E-2</v>
      </c>
      <c r="D14" s="72" t="str">
        <f t="shared" ca="1" si="0"/>
        <v>=C6-C7</v>
      </c>
      <c r="E14" s="72"/>
      <c r="F14" s="72"/>
      <c r="G14" s="72"/>
      <c r="H14" s="72"/>
      <c r="I14" s="72"/>
      <c r="J14" s="72"/>
    </row>
    <row r="15" spans="1:10">
      <c r="A15" s="72"/>
      <c r="B15" s="72" t="s">
        <v>160</v>
      </c>
      <c r="C15" s="16">
        <f>1-C12+C9</f>
        <v>0.67172128928161878</v>
      </c>
      <c r="D15" s="72" t="str">
        <f t="shared" ca="1" si="0"/>
        <v>=1-C12+C9</v>
      </c>
      <c r="E15" s="72"/>
      <c r="F15" s="72"/>
      <c r="G15" s="72"/>
      <c r="H15" s="72"/>
      <c r="I15" s="72"/>
      <c r="J15" s="72"/>
    </row>
    <row r="16" spans="1:10">
      <c r="A16" s="72"/>
      <c r="B16" s="72" t="s">
        <v>161</v>
      </c>
      <c r="C16" s="15">
        <f>5-C12+9*C9+4*C9^2</f>
        <v>4.7122604670403536</v>
      </c>
      <c r="D16" s="72" t="str">
        <f t="shared" ca="1" si="0"/>
        <v>=5-C12+9*C9+4*C9^2</v>
      </c>
      <c r="E16" s="72"/>
      <c r="F16" s="72"/>
      <c r="G16" s="72"/>
      <c r="H16" s="72"/>
      <c r="I16" s="72"/>
      <c r="J16" s="72"/>
    </row>
    <row r="17" spans="1:4">
      <c r="A17" s="72"/>
      <c r="B17" s="72" t="s">
        <v>162</v>
      </c>
      <c r="C17" s="15">
        <f>5-18*C12+C12^2+14*C9+58*C12*C9</f>
        <v>-0.72040146839048735</v>
      </c>
      <c r="D17" s="72" t="str">
        <f t="shared" ca="1" si="0"/>
        <v>=5-18*C12+C12^2+14*C9+58*C12*C9</v>
      </c>
    </row>
    <row r="18" spans="1:4">
      <c r="A18" s="72"/>
      <c r="B18" s="72" t="s">
        <v>163</v>
      </c>
      <c r="C18" s="15">
        <f>61-58*C12+C12^2+270*C9-330*C12*C9</f>
        <v>42.586517396170116</v>
      </c>
      <c r="D18" s="72" t="str">
        <f t="shared" ca="1" si="0"/>
        <v>=61-58*C12+C12^2+270*C9-330*C12*C9</v>
      </c>
    </row>
    <row r="19" spans="1:4">
      <c r="A19" s="72"/>
      <c r="B19" s="72" t="s">
        <v>164</v>
      </c>
      <c r="C19" s="15">
        <f>61-479*C12+179*C12^2-C12^3</f>
        <v>-78.81481481481481</v>
      </c>
      <c r="D19" s="72" t="str">
        <f t="shared" ca="1" si="0"/>
        <v>=61-479*C12+179*C12^2-C12^3</v>
      </c>
    </row>
    <row r="20" spans="1:4">
      <c r="A20" s="72"/>
      <c r="B20" s="72" t="s">
        <v>165</v>
      </c>
      <c r="C20" s="15">
        <f>1385-3111*C12+543*C12^2-C12^3</f>
        <v>408.2962962962963</v>
      </c>
      <c r="D20" s="72" t="str">
        <f t="shared" ca="1" si="0"/>
        <v>=1385-3111*C12+543*C12^2-C12^3</v>
      </c>
    </row>
    <row r="21" spans="1:4">
      <c r="A21" s="72"/>
      <c r="B21" s="72" t="s">
        <v>166</v>
      </c>
      <c r="C21" s="15">
        <f>C10*C8*C14+(C10/6*C8^3*C15*C14^3+(C10/120*C8^5*C17*C14^5))+(C10/5040*C8^7*C19*C14^7)</f>
        <v>-289525.46542148729</v>
      </c>
      <c r="D21" s="72" t="str">
        <f t="shared" ca="1" si="0"/>
        <v>=C10*C8*C14+(C10/6*C8^3*C15*C14^3+(C10/120*C8^5*C17*C14^5))+(C10/5040*C8^7*C19*C14^7)</v>
      </c>
    </row>
    <row r="22" spans="1:4">
      <c r="A22" s="72"/>
      <c r="B22" s="72" t="s">
        <v>167</v>
      </c>
      <c r="C22" s="15">
        <f>6367449.14570093*(C5-(0.00251882794504*SIN(2*C5))+(0.00000264354112*SIN(4*C5))-(0.00000000345262*SIN(6*C5))+(0.000000000004892*SIN(8*C5)))+(C11/2*C10*C8^2*C14^2)+(C11/24*C10*C8^4*C16*C14^4)+(C11/720*C10*C8^6*C18*C14^6)+(C11/40320*C10*C8^8*C20*C14^8)</f>
        <v>-3323905.4663481223</v>
      </c>
      <c r="D22" s="72" t="str">
        <f t="shared" ca="1" si="0"/>
        <v>=6367449.14570093*(C5-(0.00251882794504*SIN(2*C5))+(0.00000264354112*SIN(4*C5))-(0.00000000345262*SIN(6*C5))+(0.000000000004892*SIN(8*C5)))+(C11/2*C10*C8^2*C14^2)+(C11/24*C10*C8^4*C16*C14^4)+(C11/720*C10*C8^6*C18*C14^6)+(C11/40320*C10*C8^8*C20*C14^8)</v>
      </c>
    </row>
    <row r="23" spans="1:4">
      <c r="A23" s="72" t="s">
        <v>168</v>
      </c>
      <c r="B23" s="72" t="s">
        <v>166</v>
      </c>
      <c r="C23" s="15">
        <f>C21*0.9996+500000</f>
        <v>210590.3447646813</v>
      </c>
      <c r="D23" s="72" t="str">
        <f t="shared" ca="1" si="0"/>
        <v>=C21*0.9996+500000</v>
      </c>
    </row>
    <row r="24" spans="1:4">
      <c r="A24" s="72" t="s">
        <v>169</v>
      </c>
      <c r="B24" s="72" t="s">
        <v>167</v>
      </c>
      <c r="C24" s="15">
        <f>IF(C22*0.9996&lt;0,C22*0.9996+10000000,C22*0.9996)</f>
        <v>6677424.0958384164</v>
      </c>
      <c r="D24" s="72" t="str">
        <f t="shared" ca="1" si="0"/>
        <v>=IF(C22*0.9996&lt;0,C22*0.9996+10000000,C22*0.9996)</v>
      </c>
    </row>
    <row r="25" spans="1:4">
      <c r="A25" s="72" t="s">
        <v>170</v>
      </c>
      <c r="B25" s="72" t="s">
        <v>171</v>
      </c>
      <c r="C25" s="14" t="s">
        <v>34</v>
      </c>
      <c r="D25" s="72" t="e">
        <f t="shared" ca="1" si="0"/>
        <v>#N/A</v>
      </c>
    </row>
    <row r="26" spans="1:4">
      <c r="A26" s="72" t="s">
        <v>172</v>
      </c>
      <c r="B26" s="72" t="s">
        <v>173</v>
      </c>
      <c r="C26" s="15">
        <f>_xlfn.FLOOR.MATH(C23/100000)</f>
        <v>2</v>
      </c>
      <c r="D26" s="72" t="str">
        <f t="shared" ca="1" si="0"/>
        <v>=FLOOR.MATH(C23/100000)</v>
      </c>
    </row>
    <row r="27" spans="1:4">
      <c r="A27" s="72" t="s">
        <v>174</v>
      </c>
      <c r="B27" s="72" t="s">
        <v>175</v>
      </c>
      <c r="C27" s="14" t="s">
        <v>60</v>
      </c>
      <c r="D27" s="72" t="e">
        <f t="shared" ca="1" si="0"/>
        <v>#N/A</v>
      </c>
    </row>
    <row r="28" spans="1:4">
      <c r="A28" s="72" t="s">
        <v>176</v>
      </c>
      <c r="B28" s="72" t="s">
        <v>177</v>
      </c>
      <c r="C28" s="15">
        <f>(MOD(_xlfn.FLOOR.MATH(C24/100000),20))</f>
        <v>6</v>
      </c>
      <c r="D28" s="72" t="str">
        <f t="shared" ca="1" si="0"/>
        <v>=(MOD(FLOOR.MATH(C24/100000),20))</v>
      </c>
    </row>
    <row r="29" spans="1:4">
      <c r="A29" s="72" t="s">
        <v>178</v>
      </c>
      <c r="B29" s="72" t="s">
        <v>179</v>
      </c>
      <c r="C29" s="14" t="s">
        <v>43</v>
      </c>
      <c r="D29" s="72" t="e">
        <f t="shared" ca="1" si="0"/>
        <v>#N/A</v>
      </c>
    </row>
    <row r="30" spans="1:4">
      <c r="A30" s="72" t="s">
        <v>180</v>
      </c>
      <c r="B30" s="72"/>
      <c r="C30" s="14" t="str">
        <f t="shared" ref="C30:C31" si="2">RIGHT(_xlfn.FLOOR.MATH(1000000+C23),5)</f>
        <v>10590</v>
      </c>
      <c r="D30" s="72" t="str">
        <f t="shared" ca="1" si="0"/>
        <v>=RIGHT(FLOOR.MATH(1000000+C23),5)</v>
      </c>
    </row>
    <row r="31" spans="1:4">
      <c r="A31" s="72" t="s">
        <v>181</v>
      </c>
      <c r="B31" s="72"/>
      <c r="C31" s="14" t="str">
        <f t="shared" si="2"/>
        <v>77424</v>
      </c>
      <c r="D31" s="72" t="str">
        <f t="shared" ca="1" si="0"/>
        <v>=RIGHT(FLOOR.MATH(1000000+C24),5)</v>
      </c>
    </row>
    <row r="32" spans="1:4">
      <c r="A32" s="72"/>
      <c r="B32" s="72" t="s">
        <v>182</v>
      </c>
      <c r="C32" s="18" t="str">
        <f>_xlfn.FLOOR.MATH(C23)&amp;" mE "&amp;_xlfn.FLOOR.MATH(C24)&amp;" mN " &amp;C3&amp;" "&amp;IF(C2&lt;0,"S","N")</f>
        <v>210590 mE 6677424 mN 36 N</v>
      </c>
      <c r="D32" s="72" t="str">
        <f t="shared" ca="1" si="0"/>
        <v>=FLOOR.MATH(C23)&amp;" mE "&amp;FLOOR.MATH(C24)&amp;" mN " &amp;C3&amp;" "&amp;IF(C2&lt;0,"S","N")</v>
      </c>
    </row>
    <row r="33" spans="2:4">
      <c r="B33" s="72" t="s">
        <v>183</v>
      </c>
      <c r="C33" s="14" t="str">
        <f>C3&amp;C25&amp;C27&amp;C29&amp;C30&amp;C31</f>
        <v>36JTM1059077424</v>
      </c>
      <c r="D33" s="72" t="str">
        <f t="shared" ca="1" si="0"/>
        <v>=C3&amp;C25&amp;C27&amp;C29&amp;C30&amp;C31</v>
      </c>
    </row>
    <row r="34" spans="2:4">
      <c r="B34" s="72"/>
      <c r="C34" s="19"/>
      <c r="D34" s="72"/>
    </row>
    <row r="35" spans="2:4">
      <c r="B35" s="72"/>
      <c r="C35" s="19"/>
      <c r="D35" s="72"/>
    </row>
    <row r="36" spans="2:4">
      <c r="B36" s="72"/>
      <c r="C36" s="19"/>
      <c r="D36" s="72"/>
    </row>
    <row r="37" spans="2:4">
      <c r="B37" s="72"/>
      <c r="C37" s="19"/>
      <c r="D37" s="72"/>
    </row>
    <row r="38" spans="2:4">
      <c r="B38" s="72"/>
      <c r="C38" s="19"/>
      <c r="D38" s="72"/>
    </row>
    <row r="39" spans="2:4">
      <c r="B39" s="72"/>
      <c r="C39" s="19"/>
      <c r="D39" s="72"/>
    </row>
    <row r="40" spans="2:4">
      <c r="B40" s="72"/>
      <c r="C40" s="19"/>
      <c r="D40" s="72"/>
    </row>
    <row r="41" spans="2:4">
      <c r="B41" s="72"/>
      <c r="C41" s="19"/>
      <c r="D41" s="72"/>
    </row>
    <row r="42" spans="2:4">
      <c r="B42" s="72"/>
      <c r="C42" s="19"/>
      <c r="D42" s="72"/>
    </row>
    <row r="43" spans="2:4">
      <c r="B43" s="72"/>
      <c r="C43" s="19"/>
      <c r="D43" s="72"/>
    </row>
    <row r="44" spans="2:4">
      <c r="B44" s="72"/>
      <c r="C44" s="19"/>
      <c r="D44" s="72"/>
    </row>
    <row r="45" spans="2:4">
      <c r="B45" s="72"/>
      <c r="C45" s="19"/>
      <c r="D45" s="72"/>
    </row>
    <row r="46" spans="2:4">
      <c r="B46" s="72"/>
      <c r="C46" s="19"/>
      <c r="D46" s="72"/>
    </row>
    <row r="47" spans="2:4">
      <c r="B47" s="72"/>
      <c r="C47" s="19"/>
      <c r="D47" s="72"/>
    </row>
    <row r="48" spans="2:4">
      <c r="B48" s="72"/>
      <c r="C48" s="19"/>
      <c r="D48" s="72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X200"/>
  <sheetViews>
    <sheetView tabSelected="1" workbookViewId="0">
      <pane ySplit="1" topLeftCell="A2" activePane="bottomLeft" state="frozen"/>
      <selection pane="bottomLeft" activeCell="AQ10" sqref="AQ10:AQ11"/>
      <selection activeCell="H30" sqref="H30"/>
    </sheetView>
  </sheetViews>
  <sheetFormatPr defaultColWidth="9.140625" defaultRowHeight="14.25"/>
  <cols>
    <col min="1" max="1" width="10.85546875" style="72" bestFit="1" customWidth="1"/>
    <col min="2" max="3" width="12.85546875" style="20" bestFit="1" customWidth="1"/>
    <col min="4" max="4" width="3" hidden="1" customWidth="1"/>
    <col min="5" max="5" width="4.7109375" hidden="1" customWidth="1"/>
    <col min="6" max="8" width="12.7109375" hidden="1" customWidth="1"/>
    <col min="9" max="9" width="12" hidden="1" customWidth="1"/>
    <col min="10" max="10" width="19.85546875" hidden="1" customWidth="1"/>
    <col min="11" max="11" width="12" hidden="1" customWidth="1"/>
    <col min="12" max="12" width="12.7109375" hidden="1" customWidth="1"/>
    <col min="13" max="13" width="12" hidden="1" customWidth="1"/>
    <col min="14" max="14" width="16.7109375" hidden="1" customWidth="1"/>
    <col min="15" max="15" width="12.7109375" hidden="1" customWidth="1"/>
    <col min="16" max="16" width="21.7109375" hidden="1" customWidth="1"/>
    <col min="17" max="23" width="12.7109375" hidden="1" customWidth="1"/>
    <col min="24" max="25" width="12" hidden="1" customWidth="1"/>
    <col min="26" max="27" width="3" hidden="1" customWidth="1"/>
    <col min="28" max="28" width="2.85546875" hidden="1" customWidth="1"/>
    <col min="29" max="30" width="3" hidden="1" customWidth="1"/>
    <col min="31" max="31" width="9.140625" hidden="1" customWidth="1"/>
    <col min="32" max="33" width="6" hidden="1" customWidth="1"/>
    <col min="34" max="34" width="26" style="21" bestFit="1" customWidth="1"/>
    <col min="35" max="35" width="18.140625" bestFit="1" customWidth="1"/>
    <col min="39" max="43" width="9.140625" style="19"/>
    <col min="44" max="44" width="4.5703125" style="19" bestFit="1" customWidth="1"/>
    <col min="45" max="45" width="3.28515625" style="19" bestFit="1" customWidth="1"/>
    <col min="46" max="46" width="6.140625" style="19" bestFit="1" customWidth="1"/>
    <col min="47" max="47" width="3" style="19" bestFit="1" customWidth="1"/>
    <col min="48" max="48" width="3.28515625" style="19" bestFit="1" customWidth="1"/>
    <col min="49" max="49" width="8.85546875" style="19" customWidth="1"/>
    <col min="50" max="50" width="3" style="19" bestFit="1" customWidth="1"/>
  </cols>
  <sheetData>
    <row r="1" spans="1:50" s="22" customFormat="1">
      <c r="B1" s="20" t="s">
        <v>138</v>
      </c>
      <c r="C1" s="20" t="s">
        <v>139</v>
      </c>
      <c r="D1" s="23" t="s">
        <v>32</v>
      </c>
      <c r="E1" s="22" t="s">
        <v>44</v>
      </c>
      <c r="F1" s="23" t="s">
        <v>148</v>
      </c>
      <c r="G1" s="23" t="s">
        <v>150</v>
      </c>
      <c r="H1" s="23" t="s">
        <v>152</v>
      </c>
      <c r="I1" s="23" t="s">
        <v>47</v>
      </c>
      <c r="J1" s="23" t="s">
        <v>154</v>
      </c>
      <c r="K1" s="23" t="s">
        <v>155</v>
      </c>
      <c r="L1" s="23" t="s">
        <v>156</v>
      </c>
      <c r="M1" s="23" t="s">
        <v>157</v>
      </c>
      <c r="N1" s="23" t="s">
        <v>158</v>
      </c>
      <c r="O1" s="23" t="s">
        <v>159</v>
      </c>
      <c r="P1" s="23" t="s">
        <v>160</v>
      </c>
      <c r="Q1" s="23" t="s">
        <v>161</v>
      </c>
      <c r="R1" s="23" t="s">
        <v>162</v>
      </c>
      <c r="S1" s="23" t="s">
        <v>163</v>
      </c>
      <c r="T1" s="23" t="s">
        <v>164</v>
      </c>
      <c r="U1" s="23" t="s">
        <v>165</v>
      </c>
      <c r="V1" s="23" t="s">
        <v>166</v>
      </c>
      <c r="W1" s="24" t="s">
        <v>167</v>
      </c>
      <c r="X1" s="23" t="s">
        <v>166</v>
      </c>
      <c r="Y1" s="23" t="s">
        <v>167</v>
      </c>
      <c r="Z1" s="23" t="s">
        <v>171</v>
      </c>
      <c r="AA1" s="23" t="s">
        <v>173</v>
      </c>
      <c r="AB1" s="23" t="s">
        <v>175</v>
      </c>
      <c r="AC1" s="23" t="s">
        <v>177</v>
      </c>
      <c r="AD1" s="23" t="s">
        <v>179</v>
      </c>
      <c r="AE1" s="23"/>
      <c r="AF1" s="23"/>
      <c r="AG1" s="23"/>
      <c r="AH1" s="25" t="s">
        <v>182</v>
      </c>
      <c r="AI1" s="23" t="s">
        <v>183</v>
      </c>
      <c r="AJ1" s="22" t="str">
        <f>'LL to Dist'!BP1</f>
        <v>dist m</v>
      </c>
      <c r="AK1" s="22" t="str">
        <f>'LL to Dist'!BT1</f>
        <v>faz d</v>
      </c>
      <c r="AL1" s="22" t="str">
        <f>'LL to Dist'!BU1</f>
        <v>baz d</v>
      </c>
      <c r="AM1" s="22" t="str">
        <f>'LL to Dist'!BV1</f>
        <v>iaz d</v>
      </c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</row>
    <row r="2" spans="1:50">
      <c r="B2" s="13">
        <v>30.034154270775801</v>
      </c>
      <c r="C2" s="13">
        <v>-110.89016194632137</v>
      </c>
      <c r="D2" s="15">
        <f t="shared" ref="D2:D65" si="0">1+_xlfn.FLOOR.MATH((C2+180)/6)</f>
        <v>12</v>
      </c>
      <c r="E2" s="15">
        <f t="shared" ref="E2:E65" si="1">D2*6-183</f>
        <v>-111</v>
      </c>
      <c r="F2" s="15">
        <f t="shared" ref="F2:G18" si="2">B2*PI()/180</f>
        <v>0.52419488007695425</v>
      </c>
      <c r="G2" s="15">
        <f>C2*PI()/180</f>
        <v>-1.9353984340330315</v>
      </c>
      <c r="H2" s="15">
        <f t="shared" ref="H2:H65" si="3">E2*PI()/180</f>
        <v>-1.9373154697137058</v>
      </c>
      <c r="I2" s="15">
        <f t="shared" ref="I2:I65" si="4">COS(F2)</f>
        <v>0.86572719769579576</v>
      </c>
      <c r="J2" s="16">
        <f t="shared" ref="J2:J65" si="5">0.00673949681993606*I2^2</f>
        <v>5.0511422095995276E-3</v>
      </c>
      <c r="K2" s="15">
        <f t="shared" ref="K2:K65" si="6">40680631590769/(6356752.314*SQRT(1 + J2))</f>
        <v>6383491.970463492</v>
      </c>
      <c r="L2" s="15">
        <f t="shared" ref="L2:L65" si="7">TAN(F2)</f>
        <v>0.57814534889083058</v>
      </c>
      <c r="M2" s="15">
        <f t="shared" ref="M2:M65" si="8">L2^2</f>
        <v>0.33425204444410023</v>
      </c>
      <c r="N2" s="17">
        <f t="shared" ref="N2:N65" si="9">M2^3-L2^6</f>
        <v>0</v>
      </c>
      <c r="O2" s="15">
        <f t="shared" ref="O2:O65" si="10">G2-H2</f>
        <v>1.9170356806743616E-3</v>
      </c>
      <c r="P2" s="16">
        <f t="shared" ref="P2:P65" si="11">1-M2+J2</f>
        <v>0.6707990977654994</v>
      </c>
      <c r="Q2" s="15">
        <f t="shared" ref="Q2:Q65" si="12">5-M2+9*J2+4*J2^2</f>
        <v>4.711310291592782</v>
      </c>
      <c r="R2" s="15">
        <f t="shared" ref="R2:R65" si="13">5-18*M2+M2^2+14*J2+58*M2*J2</f>
        <v>-0.73617181244483099</v>
      </c>
      <c r="S2" s="15">
        <f t="shared" ref="S2:S65" si="14">61-58*M2+M2^2+270*J2-330*M2*J2</f>
        <v>42.531757226638057</v>
      </c>
      <c r="T2" s="15">
        <f t="shared" ref="T2:T65" si="15">61-479*M2+179*M2^2-M2^3</f>
        <v>-79.145400578107626</v>
      </c>
      <c r="U2" s="15">
        <f t="shared" ref="U2:U65" si="16">1385-3111*M2+543*M2^2-M2^3</f>
        <v>405.77091067930274</v>
      </c>
      <c r="V2" s="15">
        <f t="shared" ref="V2:V65" si="17">K2*I2*O2+(K2/6*I2^3*P2*O2^3+(K2/120*I2^5*R2*O2^5))+(K2/5040*I2^7*T2*O2^7)</f>
        <v>10594.237579867486</v>
      </c>
      <c r="W2" s="15">
        <f t="shared" ref="W2:W65" si="18">6367449.14570093*(F2-(0.00251882794504*SIN(2*F2))+(0.00000264354112*SIN(4*F2))-(0.00000000345262*SIN(6*F2))+(0.000000000004892*SIN(8*F2)))+(L2/2*K2*I2^2*O2^2)+(L2/24*K2*I2^4*Q2*O2^4)+(L2/720*K2*I2^6*S2*O2^6)+(L2/40320*K2*I2^8*U2*O2^8)</f>
        <v>3323904.5745145385</v>
      </c>
      <c r="X2" s="15">
        <f t="shared" ref="X2:X65" si="19">V2*0.9996+500000</f>
        <v>510589.99988483556</v>
      </c>
      <c r="Y2" s="15">
        <f t="shared" ref="Y2:Y65" si="20">IF(W2*0.9996&lt;0,W2*0.9996+10000000,W2*0.9996)</f>
        <v>3322575.0126847327</v>
      </c>
      <c r="Z2" s="15" t="str">
        <f>VLOOKUP(_xlfn.FLOOR.MATH(B2/8+11),Coef!$B$4:$C$23,2)</f>
        <v>R</v>
      </c>
      <c r="AA2" s="15">
        <f t="shared" ref="AA2:AA65" si="21">_xlfn.FLOOR.MATH(X2/100000)</f>
        <v>5</v>
      </c>
      <c r="AB2" s="15" t="str">
        <f>VLOOKUP(MOD(D2-1,3)*8+AA2,Coef!$A$2:$C$25,3)</f>
        <v>W</v>
      </c>
      <c r="AC2" s="15">
        <f t="shared" ref="AC2:AC65" si="22">(MOD(_xlfn.FLOOR.MATH(Y2/100000),20))</f>
        <v>13</v>
      </c>
      <c r="AD2" s="15" t="str">
        <f>VLOOKUP(MOD(MOD(D2+1,2)*5+AC2,20)+1,Coef!$A$2:$C$21,3)</f>
        <v>U</v>
      </c>
      <c r="AE2" s="15"/>
      <c r="AF2" s="15" t="str">
        <f t="shared" ref="AF2:AG18" si="23">RIGHT(_xlfn.FLOOR.MATH(1000000+X2),5)</f>
        <v>10589</v>
      </c>
      <c r="AG2" s="15" t="str">
        <f>RIGHT(_xlfn.FLOOR.MATH(1000000+Y2),5)</f>
        <v>22575</v>
      </c>
      <c r="AH2" s="18" t="str">
        <f t="shared" ref="AH2:AH65" si="24">_xlfn.FLOOR.MATH(X2)&amp;" mE "&amp;_xlfn.FLOOR.MATH(Y2)&amp;" mN " &amp;D2&amp;" "&amp;IF(C2&lt;0,"S","N")</f>
        <v>510589 mE 3322575 mN 12 S</v>
      </c>
      <c r="AI2" s="15" t="str">
        <f t="shared" ref="AI2:AI65" si="25">D2&amp;Z2&amp;AB2&amp;AD2&amp;AF2&amp;AG2</f>
        <v>12RWU1058922575</v>
      </c>
      <c r="AJ2" s="22"/>
      <c r="AK2" s="22"/>
      <c r="AL2" s="22"/>
      <c r="AM2" s="22"/>
    </row>
    <row r="3" spans="1:50">
      <c r="B3" s="13">
        <v>48.856607644502795</v>
      </c>
      <c r="C3" s="13">
        <v>2.3522199102736963</v>
      </c>
      <c r="D3" s="15">
        <f t="shared" si="0"/>
        <v>31</v>
      </c>
      <c r="E3" s="15">
        <f t="shared" si="1"/>
        <v>3</v>
      </c>
      <c r="F3" s="15">
        <f t="shared" si="2"/>
        <v>0.85270866475160512</v>
      </c>
      <c r="G3" s="15">
        <f t="shared" si="2"/>
        <v>4.1053982165241594E-2</v>
      </c>
      <c r="H3" s="15">
        <f t="shared" si="3"/>
        <v>5.2359877559829883E-2</v>
      </c>
      <c r="I3" s="15">
        <f t="shared" si="4"/>
        <v>0.65794576051933085</v>
      </c>
      <c r="J3" s="16">
        <f t="shared" si="5"/>
        <v>2.9174784613752152E-3</v>
      </c>
      <c r="K3" s="15">
        <f t="shared" si="6"/>
        <v>6390278.6649231995</v>
      </c>
      <c r="L3" s="15">
        <f t="shared" si="7"/>
        <v>1.1445705181292423</v>
      </c>
      <c r="M3" s="15">
        <f t="shared" si="8"/>
        <v>1.3100416709706422</v>
      </c>
      <c r="N3" s="17">
        <f t="shared" si="9"/>
        <v>0</v>
      </c>
      <c r="O3" s="15">
        <f t="shared" si="10"/>
        <v>-1.1305895394588289E-2</v>
      </c>
      <c r="P3" s="16">
        <f t="shared" si="11"/>
        <v>-0.30712419250926698</v>
      </c>
      <c r="Q3" s="15">
        <f t="shared" si="12"/>
        <v>3.7162496819040252</v>
      </c>
      <c r="R3" s="15">
        <f t="shared" si="13"/>
        <v>-16.602019134536224</v>
      </c>
      <c r="S3" s="15">
        <f t="shared" si="14"/>
        <v>-13.739754610371458</v>
      </c>
      <c r="T3" s="15">
        <f t="shared" si="15"/>
        <v>-261.55682277378031</v>
      </c>
      <c r="U3" s="15">
        <f t="shared" si="16"/>
        <v>-1760.8863593651533</v>
      </c>
      <c r="V3" s="15">
        <f t="shared" si="17"/>
        <v>-47535.01361763617</v>
      </c>
      <c r="W3" s="15">
        <f t="shared" si="18"/>
        <v>5413883.5673487745</v>
      </c>
      <c r="X3" s="15">
        <f t="shared" si="19"/>
        <v>452484.00038781087</v>
      </c>
      <c r="Y3" s="15">
        <f t="shared" si="20"/>
        <v>5411718.0139218355</v>
      </c>
      <c r="Z3" s="15" t="str">
        <f>VLOOKUP(_xlfn.FLOOR.MATH(B3/8+11),Coef!$B$4:$C$23,2)</f>
        <v>U</v>
      </c>
      <c r="AA3" s="15">
        <f t="shared" si="21"/>
        <v>4</v>
      </c>
      <c r="AB3" s="15" t="str">
        <f>VLOOKUP(MOD(D3-1,3)*8+AA3,Coef!$A$2:$C$25,3)</f>
        <v>D</v>
      </c>
      <c r="AC3" s="15">
        <f t="shared" si="22"/>
        <v>14</v>
      </c>
      <c r="AD3" s="15" t="str">
        <f>VLOOKUP(MOD(MOD(D3+1,2)*5+AC3,20)+1,Coef!$A$2:$C$21,3)</f>
        <v>Q</v>
      </c>
      <c r="AE3" s="15"/>
      <c r="AF3" s="15" t="str">
        <f t="shared" si="23"/>
        <v>52484</v>
      </c>
      <c r="AG3" s="15" t="str">
        <f t="shared" si="23"/>
        <v>11718</v>
      </c>
      <c r="AH3" s="18" t="str">
        <f t="shared" si="24"/>
        <v>452484 mE 5411718 mN 31 N</v>
      </c>
      <c r="AI3" s="15" t="str">
        <f t="shared" si="25"/>
        <v>31UDQ5248411718</v>
      </c>
      <c r="AJ3" s="22">
        <f>'LL to Dist'!BP3</f>
        <v>-3.2777511018552105E+107</v>
      </c>
      <c r="AK3" s="22">
        <f>'LL to Dist'!BT3</f>
        <v>37.710366728773238</v>
      </c>
      <c r="AL3" s="22">
        <f>'LL to Dist'!BU3</f>
        <v>306.40542094375229</v>
      </c>
      <c r="AM3" s="22">
        <f>'LL to Dist'!BV3</f>
        <v>126.40542094375229</v>
      </c>
    </row>
    <row r="4" spans="1:50">
      <c r="B4" s="13">
        <v>44</v>
      </c>
      <c r="C4" s="13">
        <v>110</v>
      </c>
      <c r="D4" s="15">
        <f t="shared" si="0"/>
        <v>49</v>
      </c>
      <c r="E4" s="15">
        <f t="shared" si="1"/>
        <v>111</v>
      </c>
      <c r="F4" s="15">
        <f t="shared" si="2"/>
        <v>0.76794487087750496</v>
      </c>
      <c r="G4" s="15">
        <f t="shared" si="2"/>
        <v>1.9198621771937625</v>
      </c>
      <c r="H4" s="15">
        <f t="shared" si="3"/>
        <v>1.9373154697137058</v>
      </c>
      <c r="I4" s="15">
        <f t="shared" si="4"/>
        <v>0.71933980033865119</v>
      </c>
      <c r="J4" s="16">
        <f t="shared" si="5"/>
        <v>3.4873509334899678E-3</v>
      </c>
      <c r="K4" s="15">
        <f t="shared" si="6"/>
        <v>6388463.9130686335</v>
      </c>
      <c r="L4" s="15">
        <f t="shared" si="7"/>
        <v>0.96568877480707394</v>
      </c>
      <c r="M4" s="15">
        <f t="shared" si="8"/>
        <v>0.93255480978838756</v>
      </c>
      <c r="N4" s="17">
        <f t="shared" si="9"/>
        <v>0</v>
      </c>
      <c r="O4" s="15">
        <f t="shared" si="10"/>
        <v>-1.745329251994332E-2</v>
      </c>
      <c r="P4" s="16">
        <f t="shared" si="11"/>
        <v>7.0932541145102404E-2</v>
      </c>
      <c r="Q4" s="15">
        <f t="shared" si="12"/>
        <v>4.0988799950791561</v>
      </c>
      <c r="R4" s="15">
        <f t="shared" si="13"/>
        <v>-10.678880728448787</v>
      </c>
      <c r="S4" s="15">
        <f t="shared" si="14"/>
        <v>7.6498561150480597</v>
      </c>
      <c r="T4" s="15">
        <f t="shared" si="15"/>
        <v>-230.8358913673064</v>
      </c>
      <c r="U4" s="15">
        <f t="shared" si="16"/>
        <v>-1044.7644664639006</v>
      </c>
      <c r="V4" s="15">
        <f t="shared" si="17"/>
        <v>-80206.342387157652</v>
      </c>
      <c r="W4" s="15">
        <f t="shared" si="18"/>
        <v>4874308.608595321</v>
      </c>
      <c r="X4" s="15">
        <f t="shared" si="19"/>
        <v>419825.74014979717</v>
      </c>
      <c r="Y4" s="15">
        <f t="shared" si="20"/>
        <v>4872358.8851518827</v>
      </c>
      <c r="Z4" s="15" t="str">
        <f>VLOOKUP(_xlfn.FLOOR.MATH(B4/8+11),Coef!$B$4:$C$23,2)</f>
        <v>T</v>
      </c>
      <c r="AA4" s="15">
        <f t="shared" si="21"/>
        <v>4</v>
      </c>
      <c r="AB4" s="15" t="str">
        <f>VLOOKUP(MOD(D4-1,3)*8+AA4,Coef!$A$2:$C$25,3)</f>
        <v>D</v>
      </c>
      <c r="AC4" s="15">
        <f t="shared" si="22"/>
        <v>8</v>
      </c>
      <c r="AD4" s="15" t="str">
        <f>VLOOKUP(MOD(MOD(D4+1,2)*5+AC4,20)+1,Coef!$A$2:$C$21,3)</f>
        <v>J</v>
      </c>
      <c r="AE4" s="15"/>
      <c r="AF4" s="15" t="str">
        <f t="shared" si="23"/>
        <v>19825</v>
      </c>
      <c r="AG4" s="15" t="str">
        <f t="shared" si="23"/>
        <v>72358</v>
      </c>
      <c r="AH4" s="18" t="str">
        <f t="shared" si="24"/>
        <v>419825 mE 4872358 mN 49 N</v>
      </c>
      <c r="AI4" s="15" t="str">
        <f t="shared" si="25"/>
        <v>49TDJ1982572358</v>
      </c>
      <c r="AJ4" s="22">
        <f>'LL to Dist'!BP4</f>
        <v>7547907.1916231513</v>
      </c>
      <c r="AK4" s="22">
        <f>'LL to Dist'!BT4</f>
        <v>47.813133479111059</v>
      </c>
      <c r="AL4" s="22">
        <f>'LL to Dist'!BU4</f>
        <v>317.33431516951498</v>
      </c>
      <c r="AM4" s="22">
        <f>'LL to Dist'!BV4</f>
        <v>137.33431516951498</v>
      </c>
    </row>
    <row r="5" spans="1:50">
      <c r="B5" s="13">
        <v>19</v>
      </c>
      <c r="C5" s="13">
        <v>-131</v>
      </c>
      <c r="D5" s="15">
        <f t="shared" si="0"/>
        <v>9</v>
      </c>
      <c r="E5" s="15">
        <f t="shared" si="1"/>
        <v>-129</v>
      </c>
      <c r="F5" s="15">
        <f t="shared" si="2"/>
        <v>0.33161255787892258</v>
      </c>
      <c r="G5" s="15">
        <f t="shared" si="2"/>
        <v>-2.286381320112572</v>
      </c>
      <c r="H5" s="15">
        <f t="shared" si="3"/>
        <v>-2.2514747350726849</v>
      </c>
      <c r="I5" s="15">
        <f t="shared" si="4"/>
        <v>0.94551857559931685</v>
      </c>
      <c r="J5" s="16">
        <f t="shared" si="5"/>
        <v>6.0251463939719908E-3</v>
      </c>
      <c r="K5" s="15">
        <f t="shared" si="6"/>
        <v>6380401.0668446906</v>
      </c>
      <c r="L5" s="15">
        <f t="shared" si="7"/>
        <v>0.34432761328966521</v>
      </c>
      <c r="M5" s="15">
        <f t="shared" si="8"/>
        <v>0.11856150527375724</v>
      </c>
      <c r="N5" s="17">
        <f t="shared" si="9"/>
        <v>0</v>
      </c>
      <c r="O5" s="15">
        <f t="shared" si="10"/>
        <v>-3.4906585039887084E-2</v>
      </c>
      <c r="P5" s="16">
        <f t="shared" si="11"/>
        <v>0.88746364112021481</v>
      </c>
      <c r="Q5" s="15">
        <f t="shared" si="12"/>
        <v>4.9358100218282654</v>
      </c>
      <c r="R5" s="15">
        <f t="shared" si="13"/>
        <v>3.0057341098266726</v>
      </c>
      <c r="S5" s="15">
        <f t="shared" si="14"/>
        <v>55.52854341045915</v>
      </c>
      <c r="T5" s="15">
        <f t="shared" si="15"/>
        <v>6.7235450402504116</v>
      </c>
      <c r="U5" s="15">
        <f t="shared" si="16"/>
        <v>1023.786349473653</v>
      </c>
      <c r="V5" s="15">
        <f t="shared" si="17"/>
        <v>-210617.953796913</v>
      </c>
      <c r="W5" s="15">
        <f t="shared" si="18"/>
        <v>2102865.243389288</v>
      </c>
      <c r="X5" s="15">
        <f t="shared" si="19"/>
        <v>289466.29338460579</v>
      </c>
      <c r="Y5" s="15">
        <f t="shared" si="20"/>
        <v>2102024.0972919324</v>
      </c>
      <c r="Z5" s="15" t="str">
        <f>VLOOKUP(_xlfn.FLOOR.MATH(B5/8+11),Coef!$B$4:$C$23,2)</f>
        <v>Q</v>
      </c>
      <c r="AA5" s="15">
        <f t="shared" si="21"/>
        <v>2</v>
      </c>
      <c r="AB5" s="15" t="str">
        <f>VLOOKUP(MOD(D5-1,3)*8+AA5,Coef!$A$2:$C$25,3)</f>
        <v>T</v>
      </c>
      <c r="AC5" s="15">
        <f t="shared" si="22"/>
        <v>1</v>
      </c>
      <c r="AD5" s="15" t="str">
        <f>VLOOKUP(MOD(MOD(D5+1,2)*5+AC5,20)+1,Coef!$A$2:$C$21,3)</f>
        <v>B</v>
      </c>
      <c r="AE5" s="15"/>
      <c r="AF5" s="15" t="str">
        <f t="shared" si="23"/>
        <v>89466</v>
      </c>
      <c r="AG5" s="15" t="str">
        <f t="shared" si="23"/>
        <v>02024</v>
      </c>
      <c r="AH5" s="18" t="str">
        <f t="shared" si="24"/>
        <v>289466 mE 2102024 mN 9 S</v>
      </c>
      <c r="AI5" s="15" t="str">
        <f t="shared" si="25"/>
        <v>9QTB8946602024</v>
      </c>
      <c r="AJ5" s="22">
        <f>'LL to Dist'!BP5</f>
        <v>10685668.348986918</v>
      </c>
      <c r="AK5" s="22">
        <f>'LL to Dist'!BT5</f>
        <v>56.247128172984333</v>
      </c>
      <c r="AL5" s="22">
        <f>'LL to Dist'!BU5</f>
        <v>320.76138370868586</v>
      </c>
      <c r="AM5" s="22">
        <f>'LL to Dist'!BV5</f>
        <v>140.76138370868586</v>
      </c>
    </row>
    <row r="6" spans="1:50">
      <c r="A6" s="72" t="s">
        <v>184</v>
      </c>
      <c r="B6" s="13">
        <f>31+31/60+59.39/3600</f>
        <v>31.53316388888889</v>
      </c>
      <c r="C6" s="13">
        <f>-7-29/60-15.7/3600</f>
        <v>-7.4876944444444442</v>
      </c>
      <c r="D6" s="15">
        <f t="shared" si="0"/>
        <v>29</v>
      </c>
      <c r="E6" s="15">
        <f t="shared" si="1"/>
        <v>-9</v>
      </c>
      <c r="F6" s="15">
        <f t="shared" si="2"/>
        <v>0.55035753343209048</v>
      </c>
      <c r="G6" s="15">
        <f t="shared" si="2"/>
        <v>-0.13068492143884319</v>
      </c>
      <c r="H6" s="15">
        <f t="shared" si="3"/>
        <v>-0.15707963267948966</v>
      </c>
      <c r="I6" s="15">
        <f t="shared" si="4"/>
        <v>0.85233758941544735</v>
      </c>
      <c r="J6" s="16">
        <f t="shared" si="5"/>
        <v>4.896105379133809E-3</v>
      </c>
      <c r="K6" s="15">
        <f t="shared" si="6"/>
        <v>6383984.3786775703</v>
      </c>
      <c r="L6" s="15">
        <f t="shared" si="7"/>
        <v>0.61359725070152538</v>
      </c>
      <c r="M6" s="15">
        <f t="shared" si="8"/>
        <v>0.37650158606847056</v>
      </c>
      <c r="N6" s="17">
        <f t="shared" si="9"/>
        <v>0</v>
      </c>
      <c r="O6" s="15">
        <f t="shared" si="10"/>
        <v>2.6394711240646462E-2</v>
      </c>
      <c r="P6" s="16">
        <f t="shared" si="11"/>
        <v>0.62839451931066315</v>
      </c>
      <c r="Q6" s="15">
        <f t="shared" si="12"/>
        <v>4.6676592497352685</v>
      </c>
      <c r="R6" s="15">
        <f t="shared" si="13"/>
        <v>-1.459812926045992</v>
      </c>
      <c r="S6" s="15">
        <f t="shared" si="14"/>
        <v>40.018290729242167</v>
      </c>
      <c r="T6" s="15">
        <f t="shared" si="15"/>
        <v>-94.02376359155032</v>
      </c>
      <c r="U6" s="15">
        <f t="shared" si="16"/>
        <v>290.62231560583007</v>
      </c>
      <c r="V6" s="15">
        <f t="shared" si="17"/>
        <v>143629.41502605777</v>
      </c>
      <c r="W6" s="15">
        <f t="shared" si="18"/>
        <v>3491079.8577710195</v>
      </c>
      <c r="X6" s="15">
        <f t="shared" si="19"/>
        <v>643571.96326004737</v>
      </c>
      <c r="Y6" s="15">
        <f t="shared" si="20"/>
        <v>3489683.4258279111</v>
      </c>
      <c r="Z6" s="15" t="str">
        <f>VLOOKUP(_xlfn.FLOOR.MATH(B6/8+11),Coef!$B$4:$C$23,2)</f>
        <v>R</v>
      </c>
      <c r="AA6" s="15">
        <f t="shared" si="21"/>
        <v>6</v>
      </c>
      <c r="AB6" s="15" t="str">
        <f>VLOOKUP(MOD(D6-1,3)*8+AA6,Coef!$A$2:$C$25,3)</f>
        <v>P</v>
      </c>
      <c r="AC6" s="15">
        <f t="shared" si="22"/>
        <v>14</v>
      </c>
      <c r="AD6" s="15" t="str">
        <f>VLOOKUP(MOD(MOD(D6+1,2)*5+AC6,20)+1,Coef!$A$2:$C$21,3)</f>
        <v>Q</v>
      </c>
      <c r="AE6" s="15"/>
      <c r="AF6" s="15" t="str">
        <f t="shared" si="23"/>
        <v>43571</v>
      </c>
      <c r="AG6" s="15" t="str">
        <f t="shared" si="23"/>
        <v>89683</v>
      </c>
      <c r="AH6" s="18" t="str">
        <f t="shared" si="24"/>
        <v>643571 mE 3489683 mN 29 S</v>
      </c>
      <c r="AI6" s="15" t="str">
        <f t="shared" si="25"/>
        <v>29RPQ4357189683</v>
      </c>
      <c r="AJ6" s="22">
        <f>'LL to Dist'!BP6</f>
        <v>11798234.023577705</v>
      </c>
      <c r="AK6" s="22">
        <f>'LL to Dist'!BT6</f>
        <v>47.653074722188592</v>
      </c>
      <c r="AL6" s="22">
        <f>'LL to Dist'!BU6</f>
        <v>304.92733496244591</v>
      </c>
      <c r="AM6" s="22">
        <f>'LL to Dist'!BV6</f>
        <v>124.92733496244591</v>
      </c>
      <c r="AQ6" s="82" t="str">
        <f>CONCATENATE(C6,",",B6,",0")</f>
        <v>-7.48769444444444,31.5331638888889,0</v>
      </c>
    </row>
    <row r="7" spans="1:50">
      <c r="A7" s="72" t="s">
        <v>185</v>
      </c>
      <c r="B7" s="13">
        <f>30+59/60+33.34/3600</f>
        <v>30.992594444444446</v>
      </c>
      <c r="C7" s="13">
        <f>-8-10/60-56.55/3600</f>
        <v>-8.1823749999999986</v>
      </c>
      <c r="D7" s="15">
        <f t="shared" si="0"/>
        <v>29</v>
      </c>
      <c r="E7" s="15">
        <f t="shared" si="1"/>
        <v>-9</v>
      </c>
      <c r="F7" s="15">
        <f t="shared" si="2"/>
        <v>0.54092281679085841</v>
      </c>
      <c r="G7" s="15">
        <f t="shared" si="2"/>
        <v>-0.142809384382871</v>
      </c>
      <c r="H7" s="15">
        <f t="shared" si="3"/>
        <v>-0.15707963267948966</v>
      </c>
      <c r="I7" s="15">
        <f t="shared" si="4"/>
        <v>0.85723386289688419</v>
      </c>
      <c r="J7" s="16">
        <f t="shared" si="5"/>
        <v>4.9525185351810457E-3</v>
      </c>
      <c r="K7" s="15">
        <f t="shared" si="6"/>
        <v>6383805.1932162717</v>
      </c>
      <c r="L7" s="15">
        <f t="shared" si="7"/>
        <v>0.60068471730311046</v>
      </c>
      <c r="M7" s="15">
        <f t="shared" si="8"/>
        <v>0.36082212960151772</v>
      </c>
      <c r="N7" s="17">
        <f t="shared" si="9"/>
        <v>0</v>
      </c>
      <c r="O7" s="15">
        <f t="shared" si="10"/>
        <v>1.4270248296618659E-2</v>
      </c>
      <c r="P7" s="16">
        <f t="shared" si="11"/>
        <v>0.64413038893366337</v>
      </c>
      <c r="Q7" s="15">
        <f t="shared" si="12"/>
        <v>4.6838486469744769</v>
      </c>
      <c r="R7" s="15">
        <f t="shared" si="13"/>
        <v>-1.191625723608819</v>
      </c>
      <c r="S7" s="15">
        <f t="shared" si="14"/>
        <v>40.94998626285188</v>
      </c>
      <c r="T7" s="15">
        <f t="shared" si="15"/>
        <v>-88.576299405019341</v>
      </c>
      <c r="U7" s="15">
        <f t="shared" si="16"/>
        <v>333.12996523628948</v>
      </c>
      <c r="V7" s="15">
        <f t="shared" si="17"/>
        <v>78093.96091079418</v>
      </c>
      <c r="W7" s="15">
        <f t="shared" si="18"/>
        <v>3430440.2086074175</v>
      </c>
      <c r="X7" s="15">
        <f t="shared" si="19"/>
        <v>578062.72332642984</v>
      </c>
      <c r="Y7" s="15">
        <f t="shared" si="20"/>
        <v>3429068.0325239748</v>
      </c>
      <c r="Z7" s="15" t="str">
        <f>VLOOKUP(_xlfn.FLOOR.MATH(B7/8+11),Coef!$B$4:$C$23,2)</f>
        <v>R</v>
      </c>
      <c r="AA7" s="15">
        <f t="shared" si="21"/>
        <v>5</v>
      </c>
      <c r="AB7" s="15" t="str">
        <f>VLOOKUP(MOD(D7-1,3)*8+AA7,Coef!$A$2:$C$25,3)</f>
        <v>N</v>
      </c>
      <c r="AC7" s="15">
        <f t="shared" si="22"/>
        <v>14</v>
      </c>
      <c r="AD7" s="15" t="str">
        <f>VLOOKUP(MOD(MOD(D7+1,2)*5+AC7,20)+1,Coef!$A$2:$C$21,3)</f>
        <v>Q</v>
      </c>
      <c r="AE7" s="15"/>
      <c r="AF7" s="15" t="str">
        <f t="shared" si="23"/>
        <v>78062</v>
      </c>
      <c r="AG7" s="15" t="str">
        <f t="shared" si="23"/>
        <v>29068</v>
      </c>
      <c r="AH7" s="18" t="str">
        <f t="shared" si="24"/>
        <v>578062 mE 3429068 mN 29 S</v>
      </c>
      <c r="AI7" s="15" t="str">
        <f t="shared" si="25"/>
        <v>29RNQ7806229068</v>
      </c>
      <c r="AJ7" s="22">
        <f>'LL to Dist'!BP7</f>
        <v>89272.487382377396</v>
      </c>
      <c r="AK7" s="22">
        <f>'LL to Dist'!BT7</f>
        <v>227.86782620302006</v>
      </c>
      <c r="AL7" s="22">
        <f>'LL to Dist'!BU7</f>
        <v>47.507303781527639</v>
      </c>
      <c r="AM7" s="22">
        <f>'LL to Dist'!BV7</f>
        <v>227.50730378152764</v>
      </c>
      <c r="AQ7" s="82" t="str">
        <f t="shared" ref="AQ7:AQ11" si="26">CONCATENATE(C7,",",B7,",0")</f>
        <v>-8.182375,30.9925944444444,0</v>
      </c>
    </row>
    <row r="8" spans="1:50">
      <c r="A8" s="72" t="s">
        <v>186</v>
      </c>
      <c r="B8" s="13">
        <f>31+20/60+51.7/3600</f>
        <v>31.347694444444443</v>
      </c>
      <c r="C8" s="13">
        <f>-8-30/60-40.77/3600</f>
        <v>-8.5113249999999994</v>
      </c>
      <c r="D8" s="15">
        <f t="shared" si="0"/>
        <v>29</v>
      </c>
      <c r="E8" s="15">
        <f t="shared" si="1"/>
        <v>-9</v>
      </c>
      <c r="F8" s="15">
        <f t="shared" si="2"/>
        <v>0.54712048096469024</v>
      </c>
      <c r="G8" s="15">
        <f t="shared" si="2"/>
        <v>-0.14855064495730635</v>
      </c>
      <c r="H8" s="15">
        <f t="shared" si="3"/>
        <v>-0.15707963267948966</v>
      </c>
      <c r="I8" s="15">
        <f t="shared" si="4"/>
        <v>0.85402607339833136</v>
      </c>
      <c r="J8" s="16">
        <f t="shared" si="5"/>
        <v>4.9155229997775648E-3</v>
      </c>
      <c r="K8" s="15">
        <f t="shared" si="6"/>
        <v>6383922.7006644225</v>
      </c>
      <c r="L8" s="15">
        <f t="shared" si="7"/>
        <v>0.60915026013276918</v>
      </c>
      <c r="M8" s="15">
        <f t="shared" si="8"/>
        <v>0.37106403941982036</v>
      </c>
      <c r="N8" s="17">
        <f t="shared" si="9"/>
        <v>0</v>
      </c>
      <c r="O8" s="15">
        <f t="shared" si="10"/>
        <v>8.528987722183301E-3</v>
      </c>
      <c r="P8" s="16">
        <f t="shared" si="11"/>
        <v>0.63385148357995724</v>
      </c>
      <c r="Q8" s="15">
        <f t="shared" si="12"/>
        <v>4.6732723170436223</v>
      </c>
      <c r="R8" s="15">
        <f t="shared" si="13"/>
        <v>-1.3668563846401336</v>
      </c>
      <c r="S8" s="15">
        <f t="shared" si="14"/>
        <v>40.341254084288614</v>
      </c>
      <c r="T8" s="15">
        <f t="shared" si="15"/>
        <v>-92.144520819258886</v>
      </c>
      <c r="U8" s="15">
        <f t="shared" si="16"/>
        <v>305.33354919937568</v>
      </c>
      <c r="V8" s="15">
        <f t="shared" si="17"/>
        <v>46500.61246315547</v>
      </c>
      <c r="W8" s="15">
        <f t="shared" si="18"/>
        <v>3469627.2252079253</v>
      </c>
      <c r="X8" s="15">
        <f t="shared" si="19"/>
        <v>546482.01221817022</v>
      </c>
      <c r="Y8" s="15">
        <f t="shared" si="20"/>
        <v>3468239.3743178421</v>
      </c>
      <c r="Z8" s="15" t="str">
        <f>VLOOKUP(_xlfn.FLOOR.MATH(B8/8+11),Coef!$B$4:$C$23,2)</f>
        <v>R</v>
      </c>
      <c r="AA8" s="15">
        <f t="shared" si="21"/>
        <v>5</v>
      </c>
      <c r="AB8" s="15" t="str">
        <f>VLOOKUP(MOD(D8-1,3)*8+AA8,Coef!$A$2:$C$25,3)</f>
        <v>N</v>
      </c>
      <c r="AC8" s="15">
        <f t="shared" si="22"/>
        <v>14</v>
      </c>
      <c r="AD8" s="15" t="str">
        <f>VLOOKUP(MOD(MOD(D8+1,2)*5+AC8,20)+1,Coef!$A$2:$C$21,3)</f>
        <v>Q</v>
      </c>
      <c r="AE8" s="15"/>
      <c r="AF8" s="15" t="str">
        <f t="shared" si="23"/>
        <v>46482</v>
      </c>
      <c r="AG8" s="15" t="str">
        <f t="shared" si="23"/>
        <v>68239</v>
      </c>
      <c r="AH8" s="18" t="str">
        <f t="shared" si="24"/>
        <v>546482 mE 3468239 mN 29 S</v>
      </c>
      <c r="AI8" s="15" t="str">
        <f t="shared" si="25"/>
        <v>29RNQ4648268239</v>
      </c>
      <c r="AJ8" s="22">
        <f>'LL to Dist'!BP8</f>
        <v>50334.027014353269</v>
      </c>
      <c r="AK8" s="22">
        <f>'LL to Dist'!BT8</f>
        <v>321.68381562629293</v>
      </c>
      <c r="AL8" s="22">
        <f>'LL to Dist'!BU8</f>
        <v>141.51355612154566</v>
      </c>
      <c r="AM8" s="22">
        <f>'LL to Dist'!BV8</f>
        <v>321.51355612154566</v>
      </c>
      <c r="AQ8" s="82" t="str">
        <f t="shared" si="26"/>
        <v>-8.511325,31.3476944444444,0</v>
      </c>
    </row>
    <row r="9" spans="1:50">
      <c r="A9" s="72" t="s">
        <v>187</v>
      </c>
      <c r="B9" s="13">
        <f>31+50/60+56.72/3600</f>
        <v>31.849088888888886</v>
      </c>
      <c r="C9" s="13">
        <f>-8-41/60-33.81/3600</f>
        <v>-8.6927249999999994</v>
      </c>
      <c r="D9" s="15">
        <f t="shared" si="0"/>
        <v>29</v>
      </c>
      <c r="E9" s="15">
        <f t="shared" si="1"/>
        <v>-9</v>
      </c>
      <c r="F9" s="15">
        <f t="shared" si="2"/>
        <v>0.55587146487145345</v>
      </c>
      <c r="G9" s="15">
        <f t="shared" si="2"/>
        <v>-0.15171667222042406</v>
      </c>
      <c r="H9" s="15">
        <f t="shared" si="3"/>
        <v>-0.15707963267948966</v>
      </c>
      <c r="I9" s="15">
        <f t="shared" si="4"/>
        <v>0.84944090502372283</v>
      </c>
      <c r="J9" s="16">
        <f t="shared" si="5"/>
        <v>4.8628829270992678E-3</v>
      </c>
      <c r="K9" s="15">
        <f t="shared" si="6"/>
        <v>6384089.9104199689</v>
      </c>
      <c r="L9" s="15">
        <f t="shared" si="7"/>
        <v>0.62121302997404171</v>
      </c>
      <c r="M9" s="15">
        <f t="shared" si="8"/>
        <v>0.38590562860952965</v>
      </c>
      <c r="N9" s="17">
        <f t="shared" si="9"/>
        <v>0</v>
      </c>
      <c r="O9" s="15">
        <f t="shared" si="10"/>
        <v>5.362960459065591E-3</v>
      </c>
      <c r="P9" s="16">
        <f t="shared" si="11"/>
        <v>0.61895725431756954</v>
      </c>
      <c r="Q9" s="15">
        <f t="shared" si="12"/>
        <v>4.6579549082558147</v>
      </c>
      <c r="R9" s="15">
        <f t="shared" si="13"/>
        <v>-1.6204541940150934</v>
      </c>
      <c r="S9" s="15">
        <f t="shared" si="14"/>
        <v>39.46009250052046</v>
      </c>
      <c r="T9" s="15">
        <f t="shared" si="15"/>
        <v>-97.249021786937476</v>
      </c>
      <c r="U9" s="15">
        <f t="shared" si="16"/>
        <v>265.25539183885644</v>
      </c>
      <c r="V9" s="15">
        <f t="shared" si="17"/>
        <v>29082.898672507421</v>
      </c>
      <c r="W9" s="15">
        <f t="shared" si="18"/>
        <v>3525159.7332830718</v>
      </c>
      <c r="X9" s="15">
        <f t="shared" si="19"/>
        <v>529071.26551303838</v>
      </c>
      <c r="Y9" s="15">
        <f t="shared" si="20"/>
        <v>3523749.6693897587</v>
      </c>
      <c r="Z9" s="15" t="str">
        <f>VLOOKUP(_xlfn.FLOOR.MATH(B9/8+11),Coef!$B$4:$C$23,2)</f>
        <v>R</v>
      </c>
      <c r="AA9" s="15">
        <f t="shared" si="21"/>
        <v>5</v>
      </c>
      <c r="AB9" s="15" t="str">
        <f>VLOOKUP(MOD(D9-1,3)*8+AA9,Coef!$A$2:$C$25,3)</f>
        <v>N</v>
      </c>
      <c r="AC9" s="15">
        <f t="shared" si="22"/>
        <v>15</v>
      </c>
      <c r="AD9" s="15" t="str">
        <f>VLOOKUP(MOD(MOD(D9+1,2)*5+AC9,20)+1,Coef!$A$2:$C$21,3)</f>
        <v>R</v>
      </c>
      <c r="AE9" s="15"/>
      <c r="AF9" s="15" t="str">
        <f t="shared" si="23"/>
        <v>29071</v>
      </c>
      <c r="AG9" s="15" t="str">
        <f t="shared" si="23"/>
        <v>23749</v>
      </c>
      <c r="AH9" s="18" t="str">
        <f t="shared" si="24"/>
        <v>529071 mE 3523749 mN 29 S</v>
      </c>
      <c r="AI9" s="15" t="str">
        <f t="shared" si="25"/>
        <v>29RNR2907123749</v>
      </c>
      <c r="AJ9" s="22">
        <f>'LL to Dist'!BP9</f>
        <v>58198.924529633026</v>
      </c>
      <c r="AK9" s="22">
        <f>'LL to Dist'!BT9</f>
        <v>342.92064821974799</v>
      </c>
      <c r="AL9" s="22">
        <f>'LL to Dist'!BU9</f>
        <v>162.82560054602334</v>
      </c>
      <c r="AM9" s="22">
        <f>'LL to Dist'!BV9</f>
        <v>342.82560054602322</v>
      </c>
      <c r="AQ9" s="82" t="str">
        <f t="shared" si="26"/>
        <v>-8.692725,31.8490888888889,0</v>
      </c>
    </row>
    <row r="10" spans="1:50">
      <c r="A10" s="72" t="s">
        <v>188</v>
      </c>
      <c r="B10" s="13">
        <f>31+54/60+38.96/3600</f>
        <v>31.910822222222222</v>
      </c>
      <c r="C10" s="13">
        <f>-7-56/60-9.77/3600</f>
        <v>-7.9360472222222223</v>
      </c>
      <c r="D10" s="15">
        <f t="shared" si="0"/>
        <v>29</v>
      </c>
      <c r="E10" s="15">
        <f t="shared" si="1"/>
        <v>-9</v>
      </c>
      <c r="F10" s="15">
        <f t="shared" si="2"/>
        <v>0.55694891479635134</v>
      </c>
      <c r="G10" s="15">
        <f t="shared" si="2"/>
        <v>-0.13851015362152788</v>
      </c>
      <c r="H10" s="15">
        <f t="shared" si="3"/>
        <v>-0.15707963267948966</v>
      </c>
      <c r="I10" s="15">
        <f t="shared" si="4"/>
        <v>0.84887185925065622</v>
      </c>
      <c r="J10" s="16">
        <f t="shared" si="5"/>
        <v>4.8563697580843628E-3</v>
      </c>
      <c r="K10" s="15">
        <f t="shared" si="6"/>
        <v>6384110.6002371749</v>
      </c>
      <c r="L10" s="15">
        <f t="shared" si="7"/>
        <v>0.62270727460440523</v>
      </c>
      <c r="M10" s="15">
        <f t="shared" si="8"/>
        <v>0.38776434984524616</v>
      </c>
      <c r="N10" s="17">
        <f t="shared" si="9"/>
        <v>0</v>
      </c>
      <c r="O10" s="15">
        <f t="shared" si="10"/>
        <v>1.8569479057961774E-2</v>
      </c>
      <c r="P10" s="16">
        <f t="shared" si="11"/>
        <v>0.61709201991283824</v>
      </c>
      <c r="Q10" s="15">
        <f t="shared" si="12"/>
        <v>4.6560373152864223</v>
      </c>
      <c r="R10" s="15">
        <f t="shared" si="13"/>
        <v>-1.6521865600029453</v>
      </c>
      <c r="S10" s="15">
        <f t="shared" si="14"/>
        <v>39.349816804258353</v>
      </c>
      <c r="T10" s="15">
        <f t="shared" si="15"/>
        <v>-97.882775094394972</v>
      </c>
      <c r="U10" s="15">
        <f t="shared" si="16"/>
        <v>260.25292964088715</v>
      </c>
      <c r="V10" s="15">
        <f t="shared" si="17"/>
        <v>100635.99787705786</v>
      </c>
      <c r="W10" s="15">
        <f t="shared" si="18"/>
        <v>3532457.8108457094</v>
      </c>
      <c r="X10" s="15">
        <f t="shared" si="19"/>
        <v>600595.74347790703</v>
      </c>
      <c r="Y10" s="15">
        <f t="shared" si="20"/>
        <v>3531044.8277213713</v>
      </c>
      <c r="Z10" s="15" t="str">
        <f>VLOOKUP(_xlfn.FLOOR.MATH(B10/8+11),Coef!$B$4:$C$23,2)</f>
        <v>R</v>
      </c>
      <c r="AA10" s="15">
        <f t="shared" si="21"/>
        <v>6</v>
      </c>
      <c r="AB10" s="15" t="str">
        <f>VLOOKUP(MOD(D10-1,3)*8+AA10,Coef!$A$2:$C$25,3)</f>
        <v>P</v>
      </c>
      <c r="AC10" s="15">
        <f t="shared" si="22"/>
        <v>15</v>
      </c>
      <c r="AD10" s="15" t="str">
        <f>VLOOKUP(MOD(MOD(D10+1,2)*5+AC10,20)+1,Coef!$A$2:$C$21,3)</f>
        <v>R</v>
      </c>
      <c r="AE10" s="15"/>
      <c r="AF10" s="15" t="str">
        <f t="shared" si="23"/>
        <v>00595</v>
      </c>
      <c r="AG10" s="15" t="str">
        <f t="shared" si="23"/>
        <v>31044</v>
      </c>
      <c r="AH10" s="18" t="str">
        <f t="shared" si="24"/>
        <v>600595 mE 3531044 mN 29 S</v>
      </c>
      <c r="AI10" s="15" t="str">
        <f t="shared" si="25"/>
        <v>29RPR0059531044</v>
      </c>
      <c r="AJ10" s="22">
        <f>'LL to Dist'!BP10</f>
        <v>71920.212957060503</v>
      </c>
      <c r="AK10" s="22">
        <f>'LL to Dist'!BT10</f>
        <v>84.312279370478393</v>
      </c>
      <c r="AL10" s="22">
        <f>'LL to Dist'!BU10</f>
        <v>264.71191639958596</v>
      </c>
      <c r="AM10" s="22">
        <f>'LL to Dist'!BV10</f>
        <v>84.711916399585959</v>
      </c>
      <c r="AQ10" s="82" t="str">
        <f t="shared" si="26"/>
        <v>-7.93604722222222,31.9108222222222,0</v>
      </c>
    </row>
    <row r="11" spans="1:50">
      <c r="A11" s="72" t="s">
        <v>184</v>
      </c>
      <c r="B11" s="13">
        <f>31+31/60+59.39/3600</f>
        <v>31.53316388888889</v>
      </c>
      <c r="C11" s="13">
        <f>-7-29/60-15.7/3600</f>
        <v>-7.4876944444444442</v>
      </c>
      <c r="D11" s="15">
        <f t="shared" si="0"/>
        <v>29</v>
      </c>
      <c r="E11" s="15">
        <f t="shared" si="1"/>
        <v>-9</v>
      </c>
      <c r="F11" s="15">
        <f t="shared" si="2"/>
        <v>0.55035753343209048</v>
      </c>
      <c r="G11" s="15">
        <f t="shared" si="2"/>
        <v>-0.13068492143884319</v>
      </c>
      <c r="H11" s="15">
        <f t="shared" si="3"/>
        <v>-0.15707963267948966</v>
      </c>
      <c r="I11" s="15">
        <f t="shared" si="4"/>
        <v>0.85233758941544735</v>
      </c>
      <c r="J11" s="16">
        <f t="shared" si="5"/>
        <v>4.896105379133809E-3</v>
      </c>
      <c r="K11" s="15">
        <f t="shared" si="6"/>
        <v>6383984.3786775703</v>
      </c>
      <c r="L11" s="15">
        <f t="shared" si="7"/>
        <v>0.61359725070152538</v>
      </c>
      <c r="M11" s="15">
        <f t="shared" si="8"/>
        <v>0.37650158606847056</v>
      </c>
      <c r="N11" s="17">
        <f t="shared" si="9"/>
        <v>0</v>
      </c>
      <c r="O11" s="15">
        <f t="shared" si="10"/>
        <v>2.6394711240646462E-2</v>
      </c>
      <c r="P11" s="16">
        <f t="shared" si="11"/>
        <v>0.62839451931066315</v>
      </c>
      <c r="Q11" s="15">
        <f t="shared" si="12"/>
        <v>4.6676592497352685</v>
      </c>
      <c r="R11" s="15">
        <f t="shared" si="13"/>
        <v>-1.459812926045992</v>
      </c>
      <c r="S11" s="15">
        <f t="shared" si="14"/>
        <v>40.018290729242167</v>
      </c>
      <c r="T11" s="15">
        <f t="shared" si="15"/>
        <v>-94.02376359155032</v>
      </c>
      <c r="U11" s="15">
        <f t="shared" si="16"/>
        <v>290.62231560583007</v>
      </c>
      <c r="V11" s="15">
        <f t="shared" si="17"/>
        <v>143629.41502605777</v>
      </c>
      <c r="W11" s="15">
        <f t="shared" si="18"/>
        <v>3491079.8577710195</v>
      </c>
      <c r="X11" s="15">
        <f t="shared" si="19"/>
        <v>643571.96326004737</v>
      </c>
      <c r="Y11" s="15">
        <f t="shared" si="20"/>
        <v>3489683.4258279111</v>
      </c>
      <c r="Z11" s="15" t="str">
        <f>VLOOKUP(_xlfn.FLOOR.MATH(B11/8+11),Coef!$B$4:$C$23,2)</f>
        <v>R</v>
      </c>
      <c r="AA11" s="15">
        <f t="shared" si="21"/>
        <v>6</v>
      </c>
      <c r="AB11" s="15" t="str">
        <f>VLOOKUP(MOD(D11-1,3)*8+AA11,Coef!$A$2:$C$25,3)</f>
        <v>P</v>
      </c>
      <c r="AC11" s="15">
        <f t="shared" si="22"/>
        <v>14</v>
      </c>
      <c r="AD11" s="15" t="str">
        <f>VLOOKUP(MOD(MOD(D11+1,2)*5+AC11,20)+1,Coef!$A$2:$C$21,3)</f>
        <v>Q</v>
      </c>
      <c r="AE11" s="15"/>
      <c r="AF11" s="15" t="str">
        <f t="shared" si="23"/>
        <v>43571</v>
      </c>
      <c r="AG11" s="15" t="str">
        <f t="shared" si="23"/>
        <v>89683</v>
      </c>
      <c r="AH11" s="18" t="str">
        <f t="shared" si="24"/>
        <v>643571 mE 3489683 mN 29 S</v>
      </c>
      <c r="AI11" s="15" t="str">
        <f t="shared" si="25"/>
        <v>29RPQ4357189683</v>
      </c>
      <c r="AJ11" s="22">
        <f>'LL to Dist'!BP11</f>
        <v>59659.418567943183</v>
      </c>
      <c r="AK11" s="22">
        <f>'LL to Dist'!BT11</f>
        <v>134.60152384205583</v>
      </c>
      <c r="AL11" s="22">
        <f>'LL to Dist'!BU11</f>
        <v>314.8372690750092</v>
      </c>
      <c r="AM11" s="22">
        <f>'LL to Dist'!BV11</f>
        <v>134.8372690750092</v>
      </c>
      <c r="AQ11" s="82" t="str">
        <f t="shared" si="26"/>
        <v>-7.48769444444444,31.5331638888889,0</v>
      </c>
    </row>
    <row r="12" spans="1:50">
      <c r="B12" s="13">
        <f>AR12+AS12/60+AT12/3600</f>
        <v>31.53316388888889</v>
      </c>
      <c r="C12" s="13">
        <f>-(AU12+AV12/60+AW12/3600)</f>
        <v>-7.4876944444444442</v>
      </c>
      <c r="D12" s="15">
        <f t="shared" si="0"/>
        <v>29</v>
      </c>
      <c r="E12" s="15">
        <f t="shared" si="1"/>
        <v>-9</v>
      </c>
      <c r="F12" s="15">
        <f t="shared" si="2"/>
        <v>0.55035753343209048</v>
      </c>
      <c r="G12" s="15">
        <f t="shared" si="2"/>
        <v>-0.13068492143884319</v>
      </c>
      <c r="H12" s="15">
        <f t="shared" si="3"/>
        <v>-0.15707963267948966</v>
      </c>
      <c r="I12" s="15">
        <f t="shared" si="4"/>
        <v>0.85233758941544735</v>
      </c>
      <c r="J12" s="16">
        <f t="shared" si="5"/>
        <v>4.896105379133809E-3</v>
      </c>
      <c r="K12" s="15">
        <f t="shared" si="6"/>
        <v>6383984.3786775703</v>
      </c>
      <c r="L12" s="15">
        <f t="shared" si="7"/>
        <v>0.61359725070152538</v>
      </c>
      <c r="M12" s="15">
        <f t="shared" si="8"/>
        <v>0.37650158606847056</v>
      </c>
      <c r="N12" s="17">
        <f t="shared" si="9"/>
        <v>0</v>
      </c>
      <c r="O12" s="15">
        <f t="shared" si="10"/>
        <v>2.6394711240646462E-2</v>
      </c>
      <c r="P12" s="16">
        <f t="shared" si="11"/>
        <v>0.62839451931066315</v>
      </c>
      <c r="Q12" s="15">
        <f t="shared" si="12"/>
        <v>4.6676592497352685</v>
      </c>
      <c r="R12" s="15">
        <f t="shared" si="13"/>
        <v>-1.459812926045992</v>
      </c>
      <c r="S12" s="15">
        <f t="shared" si="14"/>
        <v>40.018290729242167</v>
      </c>
      <c r="T12" s="15">
        <f t="shared" si="15"/>
        <v>-94.02376359155032</v>
      </c>
      <c r="U12" s="15">
        <f t="shared" si="16"/>
        <v>290.62231560583007</v>
      </c>
      <c r="V12" s="15">
        <f t="shared" si="17"/>
        <v>143629.41502605777</v>
      </c>
      <c r="W12" s="15">
        <f t="shared" si="18"/>
        <v>3491079.8577710195</v>
      </c>
      <c r="X12" s="15">
        <f t="shared" si="19"/>
        <v>643571.96326004737</v>
      </c>
      <c r="Y12" s="15">
        <f t="shared" si="20"/>
        <v>3489683.4258279111</v>
      </c>
      <c r="Z12" s="15" t="str">
        <f>VLOOKUP(_xlfn.FLOOR.MATH(B12/8+11),Coef!$B$4:$C$23,2)</f>
        <v>R</v>
      </c>
      <c r="AA12" s="15">
        <f t="shared" si="21"/>
        <v>6</v>
      </c>
      <c r="AB12" s="15" t="str">
        <f>VLOOKUP(MOD(D12-1,3)*8+AA12,Coef!$A$2:$C$25,3)</f>
        <v>P</v>
      </c>
      <c r="AC12" s="15">
        <f t="shared" si="22"/>
        <v>14</v>
      </c>
      <c r="AD12" s="15" t="str">
        <f>VLOOKUP(MOD(MOD(D12+1,2)*5+AC12,20)+1,Coef!$A$2:$C$21,3)</f>
        <v>Q</v>
      </c>
      <c r="AE12" s="15"/>
      <c r="AF12" s="15" t="str">
        <f t="shared" si="23"/>
        <v>43571</v>
      </c>
      <c r="AG12" s="15" t="str">
        <f t="shared" si="23"/>
        <v>89683</v>
      </c>
      <c r="AH12" s="18" t="str">
        <f t="shared" si="24"/>
        <v>643571 mE 3489683 mN 29 S</v>
      </c>
      <c r="AI12" s="15" t="str">
        <f t="shared" si="25"/>
        <v>29RPQ4357189683</v>
      </c>
      <c r="AJ12" s="22" t="e">
        <f>'LL to Dist'!BP12</f>
        <v>#DIV/0!</v>
      </c>
      <c r="AK12" s="22" t="e">
        <f>'LL to Dist'!BT12</f>
        <v>#DIV/0!</v>
      </c>
      <c r="AL12" s="22" t="e">
        <f>'LL to Dist'!BU12</f>
        <v>#DIV/0!</v>
      </c>
      <c r="AM12" s="22" t="e">
        <f>'LL to Dist'!BV12</f>
        <v>#DIV/0!</v>
      </c>
      <c r="AR12" s="19">
        <v>31</v>
      </c>
      <c r="AS12" s="19">
        <v>31</v>
      </c>
      <c r="AT12" s="19">
        <v>59.39</v>
      </c>
      <c r="AU12" s="19">
        <v>7</v>
      </c>
      <c r="AV12" s="19">
        <v>29</v>
      </c>
      <c r="AW12" s="19">
        <v>15.7</v>
      </c>
    </row>
    <row r="13" spans="1:50">
      <c r="B13" s="13">
        <f t="shared" ref="B13:B16" si="27">AR13+AS13/60+AT13/3600</f>
        <v>30.992594444444446</v>
      </c>
      <c r="C13" s="13">
        <f t="shared" ref="C13:C16" si="28">-(AU13+AV13/60+AW13/3600)</f>
        <v>-8.1823749999999986</v>
      </c>
      <c r="D13" s="15">
        <f t="shared" si="0"/>
        <v>29</v>
      </c>
      <c r="E13" s="15">
        <f t="shared" si="1"/>
        <v>-9</v>
      </c>
      <c r="F13" s="15">
        <f t="shared" si="2"/>
        <v>0.54092281679085841</v>
      </c>
      <c r="G13" s="15">
        <f t="shared" si="2"/>
        <v>-0.142809384382871</v>
      </c>
      <c r="H13" s="15">
        <f t="shared" si="3"/>
        <v>-0.15707963267948966</v>
      </c>
      <c r="I13" s="15">
        <f t="shared" si="4"/>
        <v>0.85723386289688419</v>
      </c>
      <c r="J13" s="16">
        <f t="shared" si="5"/>
        <v>4.9525185351810457E-3</v>
      </c>
      <c r="K13" s="15">
        <f t="shared" si="6"/>
        <v>6383805.1932162717</v>
      </c>
      <c r="L13" s="15">
        <f t="shared" si="7"/>
        <v>0.60068471730311046</v>
      </c>
      <c r="M13" s="15">
        <f t="shared" si="8"/>
        <v>0.36082212960151772</v>
      </c>
      <c r="N13" s="17">
        <f t="shared" si="9"/>
        <v>0</v>
      </c>
      <c r="O13" s="15">
        <f t="shared" si="10"/>
        <v>1.4270248296618659E-2</v>
      </c>
      <c r="P13" s="16">
        <f t="shared" si="11"/>
        <v>0.64413038893366337</v>
      </c>
      <c r="Q13" s="15">
        <f t="shared" si="12"/>
        <v>4.6838486469744769</v>
      </c>
      <c r="R13" s="15">
        <f t="shared" si="13"/>
        <v>-1.191625723608819</v>
      </c>
      <c r="S13" s="15">
        <f t="shared" si="14"/>
        <v>40.94998626285188</v>
      </c>
      <c r="T13" s="15">
        <f t="shared" si="15"/>
        <v>-88.576299405019341</v>
      </c>
      <c r="U13" s="15">
        <f t="shared" si="16"/>
        <v>333.12996523628948</v>
      </c>
      <c r="V13" s="15">
        <f t="shared" si="17"/>
        <v>78093.96091079418</v>
      </c>
      <c r="W13" s="15">
        <f t="shared" si="18"/>
        <v>3430440.2086074175</v>
      </c>
      <c r="X13" s="15">
        <f t="shared" si="19"/>
        <v>578062.72332642984</v>
      </c>
      <c r="Y13" s="15">
        <f t="shared" si="20"/>
        <v>3429068.0325239748</v>
      </c>
      <c r="Z13" s="15" t="str">
        <f>VLOOKUP(_xlfn.FLOOR.MATH(B13/8+11),Coef!$B$4:$C$23,2)</f>
        <v>R</v>
      </c>
      <c r="AA13" s="15">
        <f t="shared" si="21"/>
        <v>5</v>
      </c>
      <c r="AB13" s="15" t="str">
        <f>VLOOKUP(MOD(D13-1,3)*8+AA13,Coef!$A$2:$C$25,3)</f>
        <v>N</v>
      </c>
      <c r="AC13" s="15">
        <f t="shared" si="22"/>
        <v>14</v>
      </c>
      <c r="AD13" s="15" t="str">
        <f>VLOOKUP(MOD(MOD(D13+1,2)*5+AC13,20)+1,Coef!$A$2:$C$21,3)</f>
        <v>Q</v>
      </c>
      <c r="AE13" s="15"/>
      <c r="AF13" s="15" t="str">
        <f t="shared" si="23"/>
        <v>78062</v>
      </c>
      <c r="AG13" s="15" t="str">
        <f t="shared" si="23"/>
        <v>29068</v>
      </c>
      <c r="AH13" s="18" t="str">
        <f t="shared" si="24"/>
        <v>578062 mE 3429068 mN 29 S</v>
      </c>
      <c r="AI13" s="15" t="str">
        <f t="shared" si="25"/>
        <v>29RNQ7806229068</v>
      </c>
      <c r="AJ13" s="22">
        <f>'LL to Dist'!BP13</f>
        <v>89272.487382377396</v>
      </c>
      <c r="AK13" s="22">
        <f>'LL to Dist'!BT13</f>
        <v>227.86782620302006</v>
      </c>
      <c r="AL13" s="22">
        <f>'LL to Dist'!BU13</f>
        <v>47.507303781527639</v>
      </c>
      <c r="AM13" s="22">
        <f>'LL to Dist'!BV13</f>
        <v>227.50730378152764</v>
      </c>
      <c r="AR13" s="19">
        <v>30</v>
      </c>
      <c r="AS13" s="19">
        <v>59</v>
      </c>
      <c r="AT13" s="19">
        <v>33.340000000000003</v>
      </c>
      <c r="AU13" s="19">
        <v>8</v>
      </c>
      <c r="AV13" s="19">
        <v>10</v>
      </c>
      <c r="AW13" s="19">
        <v>56.55</v>
      </c>
    </row>
    <row r="14" spans="1:50">
      <c r="B14" s="13">
        <f t="shared" si="27"/>
        <v>31.347694444444443</v>
      </c>
      <c r="C14" s="13">
        <f t="shared" si="28"/>
        <v>-8.5113249999999994</v>
      </c>
      <c r="D14" s="15">
        <f t="shared" si="0"/>
        <v>29</v>
      </c>
      <c r="E14" s="15">
        <f t="shared" si="1"/>
        <v>-9</v>
      </c>
      <c r="F14" s="15">
        <f t="shared" si="2"/>
        <v>0.54712048096469024</v>
      </c>
      <c r="G14" s="15">
        <f t="shared" si="2"/>
        <v>-0.14855064495730635</v>
      </c>
      <c r="H14" s="15">
        <f t="shared" si="3"/>
        <v>-0.15707963267948966</v>
      </c>
      <c r="I14" s="15">
        <f t="shared" si="4"/>
        <v>0.85402607339833136</v>
      </c>
      <c r="J14" s="16">
        <f t="shared" si="5"/>
        <v>4.9155229997775648E-3</v>
      </c>
      <c r="K14" s="15">
        <f t="shared" si="6"/>
        <v>6383922.7006644225</v>
      </c>
      <c r="L14" s="15">
        <f t="shared" si="7"/>
        <v>0.60915026013276918</v>
      </c>
      <c r="M14" s="15">
        <f t="shared" si="8"/>
        <v>0.37106403941982036</v>
      </c>
      <c r="N14" s="17">
        <f t="shared" si="9"/>
        <v>0</v>
      </c>
      <c r="O14" s="15">
        <f t="shared" si="10"/>
        <v>8.528987722183301E-3</v>
      </c>
      <c r="P14" s="16">
        <f t="shared" si="11"/>
        <v>0.63385148357995724</v>
      </c>
      <c r="Q14" s="15">
        <f t="shared" si="12"/>
        <v>4.6732723170436223</v>
      </c>
      <c r="R14" s="15">
        <f t="shared" si="13"/>
        <v>-1.3668563846401336</v>
      </c>
      <c r="S14" s="15">
        <f t="shared" si="14"/>
        <v>40.341254084288614</v>
      </c>
      <c r="T14" s="15">
        <f t="shared" si="15"/>
        <v>-92.144520819258886</v>
      </c>
      <c r="U14" s="15">
        <f t="shared" si="16"/>
        <v>305.33354919937568</v>
      </c>
      <c r="V14" s="15">
        <f t="shared" si="17"/>
        <v>46500.61246315547</v>
      </c>
      <c r="W14" s="15">
        <f t="shared" si="18"/>
        <v>3469627.2252079253</v>
      </c>
      <c r="X14" s="15">
        <f t="shared" si="19"/>
        <v>546482.01221817022</v>
      </c>
      <c r="Y14" s="15">
        <f t="shared" si="20"/>
        <v>3468239.3743178421</v>
      </c>
      <c r="Z14" s="15" t="str">
        <f>VLOOKUP(_xlfn.FLOOR.MATH(B14/8+11),Coef!$B$4:$C$23,2)</f>
        <v>R</v>
      </c>
      <c r="AA14" s="15">
        <f t="shared" si="21"/>
        <v>5</v>
      </c>
      <c r="AB14" s="15" t="str">
        <f>VLOOKUP(MOD(D14-1,3)*8+AA14,Coef!$A$2:$C$25,3)</f>
        <v>N</v>
      </c>
      <c r="AC14" s="15">
        <f t="shared" si="22"/>
        <v>14</v>
      </c>
      <c r="AD14" s="15" t="str">
        <f>VLOOKUP(MOD(MOD(D14+1,2)*5+AC14,20)+1,Coef!$A$2:$C$21,3)</f>
        <v>Q</v>
      </c>
      <c r="AE14" s="15"/>
      <c r="AF14" s="15" t="str">
        <f t="shared" si="23"/>
        <v>46482</v>
      </c>
      <c r="AG14" s="15" t="str">
        <f t="shared" si="23"/>
        <v>68239</v>
      </c>
      <c r="AH14" s="18" t="str">
        <f t="shared" si="24"/>
        <v>546482 mE 3468239 mN 29 S</v>
      </c>
      <c r="AI14" s="15" t="str">
        <f t="shared" si="25"/>
        <v>29RNQ4648268239</v>
      </c>
      <c r="AJ14" s="22">
        <f>'LL to Dist'!BP14</f>
        <v>50334.027014353269</v>
      </c>
      <c r="AK14" s="22">
        <f>'LL to Dist'!BT14</f>
        <v>321.68381562629293</v>
      </c>
      <c r="AL14" s="22">
        <f>'LL to Dist'!BU14</f>
        <v>141.51355612154566</v>
      </c>
      <c r="AM14" s="22">
        <f>'LL to Dist'!BV14</f>
        <v>321.51355612154566</v>
      </c>
      <c r="AR14" s="19">
        <v>31</v>
      </c>
      <c r="AS14" s="19">
        <v>20</v>
      </c>
      <c r="AT14" s="19">
        <v>51.7</v>
      </c>
      <c r="AU14" s="19">
        <v>8</v>
      </c>
      <c r="AV14" s="19">
        <v>30</v>
      </c>
      <c r="AW14" s="19">
        <v>40.770000000000003</v>
      </c>
    </row>
    <row r="15" spans="1:50">
      <c r="B15" s="13">
        <f t="shared" si="27"/>
        <v>31.849088888888886</v>
      </c>
      <c r="C15" s="13">
        <f t="shared" si="28"/>
        <v>-8.6927249999999994</v>
      </c>
      <c r="D15" s="15">
        <f t="shared" si="0"/>
        <v>29</v>
      </c>
      <c r="E15" s="15">
        <f t="shared" si="1"/>
        <v>-9</v>
      </c>
      <c r="F15" s="15">
        <f t="shared" si="2"/>
        <v>0.55587146487145345</v>
      </c>
      <c r="G15" s="15">
        <f t="shared" si="2"/>
        <v>-0.15171667222042406</v>
      </c>
      <c r="H15" s="15">
        <f t="shared" si="3"/>
        <v>-0.15707963267948966</v>
      </c>
      <c r="I15" s="15">
        <f t="shared" si="4"/>
        <v>0.84944090502372283</v>
      </c>
      <c r="J15" s="16">
        <f t="shared" si="5"/>
        <v>4.8628829270992678E-3</v>
      </c>
      <c r="K15" s="15">
        <f t="shared" si="6"/>
        <v>6384089.9104199689</v>
      </c>
      <c r="L15" s="15">
        <f t="shared" si="7"/>
        <v>0.62121302997404171</v>
      </c>
      <c r="M15" s="15">
        <f t="shared" si="8"/>
        <v>0.38590562860952965</v>
      </c>
      <c r="N15" s="17">
        <f t="shared" si="9"/>
        <v>0</v>
      </c>
      <c r="O15" s="15">
        <f t="shared" si="10"/>
        <v>5.362960459065591E-3</v>
      </c>
      <c r="P15" s="16">
        <f t="shared" si="11"/>
        <v>0.61895725431756954</v>
      </c>
      <c r="Q15" s="15">
        <f t="shared" si="12"/>
        <v>4.6579549082558147</v>
      </c>
      <c r="R15" s="15">
        <f t="shared" si="13"/>
        <v>-1.6204541940150934</v>
      </c>
      <c r="S15" s="15">
        <f t="shared" si="14"/>
        <v>39.46009250052046</v>
      </c>
      <c r="T15" s="15">
        <f t="shared" si="15"/>
        <v>-97.249021786937476</v>
      </c>
      <c r="U15" s="15">
        <f t="shared" si="16"/>
        <v>265.25539183885644</v>
      </c>
      <c r="V15" s="15">
        <f t="shared" si="17"/>
        <v>29082.898672507421</v>
      </c>
      <c r="W15" s="15">
        <f t="shared" si="18"/>
        <v>3525159.7332830718</v>
      </c>
      <c r="X15" s="15">
        <f t="shared" si="19"/>
        <v>529071.26551303838</v>
      </c>
      <c r="Y15" s="15">
        <f t="shared" si="20"/>
        <v>3523749.6693897587</v>
      </c>
      <c r="Z15" s="15" t="str">
        <f>VLOOKUP(_xlfn.FLOOR.MATH(B15/8+11),Coef!$B$4:$C$23,2)</f>
        <v>R</v>
      </c>
      <c r="AA15" s="15">
        <f t="shared" si="21"/>
        <v>5</v>
      </c>
      <c r="AB15" s="15" t="str">
        <f>VLOOKUP(MOD(D15-1,3)*8+AA15,Coef!$A$2:$C$25,3)</f>
        <v>N</v>
      </c>
      <c r="AC15" s="15">
        <f t="shared" si="22"/>
        <v>15</v>
      </c>
      <c r="AD15" s="15" t="str">
        <f>VLOOKUP(MOD(MOD(D15+1,2)*5+AC15,20)+1,Coef!$A$2:$C$21,3)</f>
        <v>R</v>
      </c>
      <c r="AE15" s="15"/>
      <c r="AF15" s="15" t="str">
        <f t="shared" si="23"/>
        <v>29071</v>
      </c>
      <c r="AG15" s="15" t="str">
        <f t="shared" si="23"/>
        <v>23749</v>
      </c>
      <c r="AH15" s="18" t="str">
        <f t="shared" si="24"/>
        <v>529071 mE 3523749 mN 29 S</v>
      </c>
      <c r="AI15" s="15" t="str">
        <f t="shared" si="25"/>
        <v>29RNR2907123749</v>
      </c>
      <c r="AJ15" s="22">
        <f>'LL to Dist'!BP15</f>
        <v>58198.924529633026</v>
      </c>
      <c r="AK15" s="22">
        <f>'LL to Dist'!BT15</f>
        <v>342.92064821974799</v>
      </c>
      <c r="AL15" s="22">
        <f>'LL to Dist'!BU15</f>
        <v>162.82560054602334</v>
      </c>
      <c r="AM15" s="22">
        <f>'LL to Dist'!BV15</f>
        <v>342.82560054602322</v>
      </c>
      <c r="AR15" s="19">
        <v>31</v>
      </c>
      <c r="AS15" s="19">
        <v>50</v>
      </c>
      <c r="AT15" s="19">
        <v>56.72</v>
      </c>
      <c r="AU15" s="19">
        <v>8</v>
      </c>
      <c r="AV15" s="19">
        <v>41</v>
      </c>
      <c r="AW15" s="19">
        <v>33.81</v>
      </c>
    </row>
    <row r="16" spans="1:50">
      <c r="B16" s="13">
        <f t="shared" si="27"/>
        <v>31.910822222222222</v>
      </c>
      <c r="C16" s="13">
        <f t="shared" si="28"/>
        <v>-7.9360472222222223</v>
      </c>
      <c r="D16" s="15">
        <f t="shared" si="0"/>
        <v>29</v>
      </c>
      <c r="E16" s="15">
        <f t="shared" si="1"/>
        <v>-9</v>
      </c>
      <c r="F16" s="15">
        <f t="shared" si="2"/>
        <v>0.55694891479635134</v>
      </c>
      <c r="G16" s="15">
        <f t="shared" si="2"/>
        <v>-0.13851015362152788</v>
      </c>
      <c r="H16" s="15">
        <f t="shared" si="3"/>
        <v>-0.15707963267948966</v>
      </c>
      <c r="I16" s="15">
        <f t="shared" si="4"/>
        <v>0.84887185925065622</v>
      </c>
      <c r="J16" s="16">
        <f t="shared" si="5"/>
        <v>4.8563697580843628E-3</v>
      </c>
      <c r="K16" s="15">
        <f t="shared" si="6"/>
        <v>6384110.6002371749</v>
      </c>
      <c r="L16" s="15">
        <f t="shared" si="7"/>
        <v>0.62270727460440523</v>
      </c>
      <c r="M16" s="15">
        <f t="shared" si="8"/>
        <v>0.38776434984524616</v>
      </c>
      <c r="N16" s="17">
        <f t="shared" si="9"/>
        <v>0</v>
      </c>
      <c r="O16" s="15">
        <f t="shared" si="10"/>
        <v>1.8569479057961774E-2</v>
      </c>
      <c r="P16" s="16">
        <f t="shared" si="11"/>
        <v>0.61709201991283824</v>
      </c>
      <c r="Q16" s="15">
        <f t="shared" si="12"/>
        <v>4.6560373152864223</v>
      </c>
      <c r="R16" s="15">
        <f t="shared" si="13"/>
        <v>-1.6521865600029453</v>
      </c>
      <c r="S16" s="15">
        <f t="shared" si="14"/>
        <v>39.349816804258353</v>
      </c>
      <c r="T16" s="15">
        <f t="shared" si="15"/>
        <v>-97.882775094394972</v>
      </c>
      <c r="U16" s="15">
        <f t="shared" si="16"/>
        <v>260.25292964088715</v>
      </c>
      <c r="V16" s="15">
        <f t="shared" si="17"/>
        <v>100635.99787705786</v>
      </c>
      <c r="W16" s="15">
        <f t="shared" si="18"/>
        <v>3532457.8108457094</v>
      </c>
      <c r="X16" s="15">
        <f t="shared" si="19"/>
        <v>600595.74347790703</v>
      </c>
      <c r="Y16" s="15">
        <f t="shared" si="20"/>
        <v>3531044.8277213713</v>
      </c>
      <c r="Z16" s="15" t="str">
        <f>VLOOKUP(_xlfn.FLOOR.MATH(B16/8+11),Coef!$B$4:$C$23,2)</f>
        <v>R</v>
      </c>
      <c r="AA16" s="15">
        <f t="shared" si="21"/>
        <v>6</v>
      </c>
      <c r="AB16" s="15" t="str">
        <f>VLOOKUP(MOD(D16-1,3)*8+AA16,Coef!$A$2:$C$25,3)</f>
        <v>P</v>
      </c>
      <c r="AC16" s="15">
        <f t="shared" si="22"/>
        <v>15</v>
      </c>
      <c r="AD16" s="15" t="str">
        <f>VLOOKUP(MOD(MOD(D16+1,2)*5+AC16,20)+1,Coef!$A$2:$C$21,3)</f>
        <v>R</v>
      </c>
      <c r="AE16" s="15"/>
      <c r="AF16" s="15" t="str">
        <f t="shared" si="23"/>
        <v>00595</v>
      </c>
      <c r="AG16" s="15" t="str">
        <f t="shared" si="23"/>
        <v>31044</v>
      </c>
      <c r="AH16" s="18" t="str">
        <f t="shared" si="24"/>
        <v>600595 mE 3531044 mN 29 S</v>
      </c>
      <c r="AI16" s="15" t="str">
        <f t="shared" si="25"/>
        <v>29RPR0059531044</v>
      </c>
      <c r="AJ16" s="22">
        <f>'LL to Dist'!BP16</f>
        <v>71920.212957060503</v>
      </c>
      <c r="AK16" s="22">
        <f>'LL to Dist'!BT16</f>
        <v>84.312279370478393</v>
      </c>
      <c r="AL16" s="22">
        <f>'LL to Dist'!BU16</f>
        <v>264.71191639958596</v>
      </c>
      <c r="AM16" s="22">
        <f>'LL to Dist'!BV16</f>
        <v>84.711916399585959</v>
      </c>
      <c r="AR16" s="19">
        <v>31</v>
      </c>
      <c r="AS16" s="19">
        <v>54</v>
      </c>
      <c r="AT16" s="19">
        <v>38.96</v>
      </c>
      <c r="AU16" s="19">
        <v>7</v>
      </c>
      <c r="AV16" s="19">
        <v>56</v>
      </c>
      <c r="AW16" s="19">
        <v>9.77</v>
      </c>
    </row>
    <row r="17" spans="2:39">
      <c r="B17" s="13">
        <v>33</v>
      </c>
      <c r="C17" s="13">
        <v>171</v>
      </c>
      <c r="D17" s="15">
        <f t="shared" si="0"/>
        <v>59</v>
      </c>
      <c r="E17" s="15">
        <f t="shared" si="1"/>
        <v>171</v>
      </c>
      <c r="F17" s="15">
        <f t="shared" si="2"/>
        <v>0.57595865315812877</v>
      </c>
      <c r="G17" s="15">
        <f t="shared" si="2"/>
        <v>2.9845130209103035</v>
      </c>
      <c r="H17" s="15">
        <f t="shared" si="3"/>
        <v>2.9845130209103035</v>
      </c>
      <c r="I17" s="15">
        <f t="shared" si="4"/>
        <v>0.83867056794542405</v>
      </c>
      <c r="J17" s="16">
        <f t="shared" si="5"/>
        <v>4.7403485662484424E-3</v>
      </c>
      <c r="K17" s="15">
        <f t="shared" si="6"/>
        <v>6384479.1883705705</v>
      </c>
      <c r="L17" s="15">
        <f t="shared" si="7"/>
        <v>0.64940759319751062</v>
      </c>
      <c r="M17" s="15">
        <f t="shared" si="8"/>
        <v>0.42173022210258343</v>
      </c>
      <c r="N17" s="17">
        <f t="shared" si="9"/>
        <v>0</v>
      </c>
      <c r="O17" s="15">
        <f t="shared" si="10"/>
        <v>0</v>
      </c>
      <c r="P17" s="16">
        <f t="shared" si="11"/>
        <v>0.58301012646366512</v>
      </c>
      <c r="Q17" s="15">
        <f t="shared" si="12"/>
        <v>4.6210227986117705</v>
      </c>
      <c r="R17" s="15">
        <f t="shared" si="13"/>
        <v>-2.230972138970448</v>
      </c>
      <c r="S17" s="15">
        <f t="shared" si="14"/>
        <v>37.337678687455018</v>
      </c>
      <c r="T17" s="15">
        <f t="shared" si="15"/>
        <v>-109.24749173586591</v>
      </c>
      <c r="U17" s="15">
        <f t="shared" si="16"/>
        <v>169.49828609556317</v>
      </c>
      <c r="V17" s="15">
        <f t="shared" si="17"/>
        <v>0</v>
      </c>
      <c r="W17" s="15">
        <f t="shared" si="18"/>
        <v>3652748.0429387176</v>
      </c>
      <c r="X17" s="15">
        <f t="shared" si="19"/>
        <v>500000</v>
      </c>
      <c r="Y17" s="15">
        <f t="shared" si="20"/>
        <v>3651286.9437215421</v>
      </c>
      <c r="Z17" s="15" t="str">
        <f>VLOOKUP(_xlfn.FLOOR.MATH(B17/8+11),Coef!$B$4:$C$23,2)</f>
        <v>S</v>
      </c>
      <c r="AA17" s="15">
        <f t="shared" si="21"/>
        <v>5</v>
      </c>
      <c r="AB17" s="15" t="str">
        <f>VLOOKUP(MOD(D17-1,3)*8+AA17,Coef!$A$2:$C$25,3)</f>
        <v>N</v>
      </c>
      <c r="AC17" s="15">
        <f t="shared" si="22"/>
        <v>16</v>
      </c>
      <c r="AD17" s="15" t="str">
        <f>VLOOKUP(MOD(MOD(D17+1,2)*5+AC17,20)+1,Coef!$A$2:$C$21,3)</f>
        <v>S</v>
      </c>
      <c r="AE17" s="15"/>
      <c r="AF17" s="15" t="str">
        <f t="shared" si="23"/>
        <v>00000</v>
      </c>
      <c r="AG17" s="15" t="str">
        <f t="shared" si="23"/>
        <v>51286</v>
      </c>
      <c r="AH17" s="18" t="str">
        <f t="shared" si="24"/>
        <v>500000 mE 3651286 mN 59 N</v>
      </c>
      <c r="AI17" s="15" t="str">
        <f t="shared" si="25"/>
        <v>59SNS0000051286</v>
      </c>
      <c r="AJ17" s="22">
        <f>'LL to Dist'!BP17</f>
        <v>12818356.83444736</v>
      </c>
      <c r="AK17" s="22">
        <f>'LL to Dist'!BT17</f>
        <v>0.98519631072099401</v>
      </c>
      <c r="AL17" s="22">
        <f>'LL to Dist'!BU17</f>
        <v>359.00281890798772</v>
      </c>
      <c r="AM17" s="22">
        <f>'LL to Dist'!BV17</f>
        <v>179.00281890798772</v>
      </c>
    </row>
    <row r="18" spans="2:39">
      <c r="B18" s="13">
        <v>-66</v>
      </c>
      <c r="C18" s="13">
        <v>127</v>
      </c>
      <c r="D18" s="15">
        <f t="shared" si="0"/>
        <v>52</v>
      </c>
      <c r="E18" s="15">
        <f t="shared" si="1"/>
        <v>129</v>
      </c>
      <c r="F18" s="15">
        <f t="shared" si="2"/>
        <v>-1.1519173063162575</v>
      </c>
      <c r="G18" s="15">
        <f t="shared" si="2"/>
        <v>2.2165681500327987</v>
      </c>
      <c r="H18" s="15">
        <f t="shared" si="3"/>
        <v>2.2514747350726849</v>
      </c>
      <c r="I18" s="15">
        <f t="shared" si="4"/>
        <v>0.40673664307580021</v>
      </c>
      <c r="J18" s="16">
        <f t="shared" si="5"/>
        <v>1.1149466131293237E-3</v>
      </c>
      <c r="K18" s="15">
        <f t="shared" si="6"/>
        <v>6396029.003881692</v>
      </c>
      <c r="L18" s="15">
        <f t="shared" si="7"/>
        <v>-2.2460367739042164</v>
      </c>
      <c r="M18" s="15">
        <f t="shared" si="8"/>
        <v>5.0446811897300599</v>
      </c>
      <c r="N18" s="17">
        <f t="shared" si="9"/>
        <v>0</v>
      </c>
      <c r="O18" s="15">
        <f t="shared" si="10"/>
        <v>-3.4906585039886195E-2</v>
      </c>
      <c r="P18" s="16">
        <f t="shared" si="11"/>
        <v>-4.0435662431169304</v>
      </c>
      <c r="Q18" s="15">
        <f t="shared" si="12"/>
        <v>-3.4641697788095428E-2</v>
      </c>
      <c r="R18" s="15">
        <f t="shared" si="13"/>
        <v>-60.013619944546186</v>
      </c>
      <c r="S18" s="15">
        <f t="shared" si="14"/>
        <v>-207.6977666810285</v>
      </c>
      <c r="T18" s="15">
        <f t="shared" si="15"/>
        <v>2071.553272333811</v>
      </c>
      <c r="U18" s="15">
        <f t="shared" si="16"/>
        <v>-618.68139564577632</v>
      </c>
      <c r="V18" s="15">
        <f t="shared" si="17"/>
        <v>-90797.120684494876</v>
      </c>
      <c r="W18" s="15">
        <f t="shared" si="18"/>
        <v>-7324287.0791343506</v>
      </c>
      <c r="X18" s="15">
        <f t="shared" si="19"/>
        <v>409239.19816377893</v>
      </c>
      <c r="Y18" s="15">
        <f t="shared" si="20"/>
        <v>2678642.6356973024</v>
      </c>
      <c r="Z18" s="15" t="str">
        <f>VLOOKUP(_xlfn.FLOOR.MATH(B18/8+11),Coef!$B$4:$C$23,2)</f>
        <v>D</v>
      </c>
      <c r="AA18" s="15">
        <f t="shared" si="21"/>
        <v>4</v>
      </c>
      <c r="AB18" s="15" t="str">
        <f>VLOOKUP(MOD(D18-1,3)*8+AA18,Coef!$A$2:$C$25,3)</f>
        <v>D</v>
      </c>
      <c r="AC18" s="15">
        <f t="shared" si="22"/>
        <v>6</v>
      </c>
      <c r="AD18" s="15" t="str">
        <f>VLOOKUP(MOD(MOD(D18+1,2)*5+AC18,20)+1,Coef!$A$2:$C$21,3)</f>
        <v>M</v>
      </c>
      <c r="AE18" s="15"/>
      <c r="AF18" s="15" t="str">
        <f t="shared" si="23"/>
        <v>09239</v>
      </c>
      <c r="AG18" s="15" t="str">
        <f t="shared" si="23"/>
        <v>78642</v>
      </c>
      <c r="AH18" s="18" t="str">
        <f t="shared" si="24"/>
        <v>409239 mE 2678642 mN 52 N</v>
      </c>
      <c r="AI18" s="15" t="str">
        <f t="shared" si="25"/>
        <v>52DDM0923978642</v>
      </c>
      <c r="AJ18" s="22">
        <f>'LL to Dist'!BP18</f>
        <v>11602836.070270734</v>
      </c>
      <c r="AK18" s="22">
        <f>'LL to Dist'!BT18</f>
        <v>196.97648057025785</v>
      </c>
      <c r="AL18" s="22">
        <f>'LL to Dist'!BU18</f>
        <v>37.016595448434941</v>
      </c>
      <c r="AM18" s="22">
        <f>'LL to Dist'!BV18</f>
        <v>217.01659544843494</v>
      </c>
    </row>
    <row r="19" spans="2:39">
      <c r="B19" s="13">
        <v>-58</v>
      </c>
      <c r="C19" s="13">
        <v>100</v>
      </c>
      <c r="D19" s="15">
        <f t="shared" si="0"/>
        <v>47</v>
      </c>
      <c r="E19" s="15">
        <f t="shared" si="1"/>
        <v>99</v>
      </c>
      <c r="F19" s="15">
        <f t="shared" ref="F19:G82" si="29">B19*PI()/180</f>
        <v>-1.0122909661567112</v>
      </c>
      <c r="G19" s="15">
        <f t="shared" si="29"/>
        <v>1.7453292519943295</v>
      </c>
      <c r="H19" s="15">
        <f t="shared" si="3"/>
        <v>1.7278759594743864</v>
      </c>
      <c r="I19" s="15">
        <f t="shared" si="4"/>
        <v>0.5299192642332049</v>
      </c>
      <c r="J19" s="16">
        <f t="shared" si="5"/>
        <v>1.8925479350996742E-3</v>
      </c>
      <c r="K19" s="15">
        <f t="shared" si="6"/>
        <v>6393546.4392448151</v>
      </c>
      <c r="L19" s="15">
        <f t="shared" si="7"/>
        <v>-1.6003345290410507</v>
      </c>
      <c r="M19" s="15">
        <f t="shared" si="8"/>
        <v>2.5610706048410417</v>
      </c>
      <c r="N19" s="17">
        <f t="shared" si="9"/>
        <v>0</v>
      </c>
      <c r="O19" s="15">
        <f t="shared" si="10"/>
        <v>1.7453292519943098E-2</v>
      </c>
      <c r="P19" s="16">
        <f t="shared" si="11"/>
        <v>-1.5591780569059419</v>
      </c>
      <c r="Q19" s="15">
        <f t="shared" si="12"/>
        <v>2.4559766535256022</v>
      </c>
      <c r="R19" s="15">
        <f t="shared" si="13"/>
        <v>-34.232569537745981</v>
      </c>
      <c r="S19" s="15">
        <f t="shared" si="14"/>
        <v>-82.07151762731867</v>
      </c>
      <c r="T19" s="15">
        <f t="shared" si="15"/>
        <v>-8.4753003769465458</v>
      </c>
      <c r="U19" s="15">
        <f t="shared" si="16"/>
        <v>-3037.7070502735355</v>
      </c>
      <c r="V19" s="15">
        <f t="shared" si="17"/>
        <v>59131.547447488767</v>
      </c>
      <c r="W19" s="15">
        <f t="shared" si="18"/>
        <v>-6431720.2989634201</v>
      </c>
      <c r="X19" s="15">
        <f t="shared" si="19"/>
        <v>559107.89482850977</v>
      </c>
      <c r="Y19" s="15">
        <f t="shared" si="20"/>
        <v>3570852.3891561646</v>
      </c>
      <c r="Z19" s="15" t="str">
        <f>VLOOKUP(_xlfn.FLOOR.MATH(B19/8+11),Coef!$B$4:$C$23,2)</f>
        <v>E</v>
      </c>
      <c r="AA19" s="15">
        <f t="shared" si="21"/>
        <v>5</v>
      </c>
      <c r="AB19" s="15" t="str">
        <f>VLOOKUP(MOD(D19-1,3)*8+AA19,Coef!$A$2:$C$25,3)</f>
        <v>N</v>
      </c>
      <c r="AC19" s="15">
        <f t="shared" si="22"/>
        <v>15</v>
      </c>
      <c r="AD19" s="15" t="str">
        <f>VLOOKUP(MOD(MOD(D19+1,2)*5+AC19,20)+1,Coef!$A$2:$C$21,3)</f>
        <v>R</v>
      </c>
      <c r="AE19" s="15"/>
      <c r="AF19" s="15" t="str">
        <f t="shared" ref="AF19:AG82" si="30">RIGHT(_xlfn.FLOOR.MATH(1000000+X19),5)</f>
        <v>59107</v>
      </c>
      <c r="AG19" s="15" t="str">
        <f t="shared" si="30"/>
        <v>70852</v>
      </c>
      <c r="AH19" s="18" t="str">
        <f t="shared" si="24"/>
        <v>559107 mE 3570852 mN 47 N</v>
      </c>
      <c r="AI19" s="15" t="str">
        <f t="shared" si="25"/>
        <v>47ENR5910770852</v>
      </c>
      <c r="AJ19" s="22">
        <f>'LL to Dist'!BP19</f>
        <v>1652300.4882638084</v>
      </c>
      <c r="AK19" s="22">
        <f>'LL to Dist'!BT19</f>
        <v>289.75682181061353</v>
      </c>
      <c r="AL19" s="22">
        <f>'LL to Dist'!BU19</f>
        <v>133.75002711273066</v>
      </c>
      <c r="AM19" s="22">
        <f>'LL to Dist'!BV19</f>
        <v>313.75002711273066</v>
      </c>
    </row>
    <row r="20" spans="2:39">
      <c r="B20" s="13">
        <v>71</v>
      </c>
      <c r="C20" s="13">
        <v>-2</v>
      </c>
      <c r="D20" s="15">
        <f t="shared" si="0"/>
        <v>30</v>
      </c>
      <c r="E20" s="15">
        <f t="shared" si="1"/>
        <v>-3</v>
      </c>
      <c r="F20" s="15">
        <f t="shared" si="29"/>
        <v>1.2391837689159739</v>
      </c>
      <c r="G20" s="15">
        <f t="shared" si="29"/>
        <v>-3.4906585039886591E-2</v>
      </c>
      <c r="H20" s="15">
        <f t="shared" si="3"/>
        <v>-5.2359877559829883E-2</v>
      </c>
      <c r="I20" s="15">
        <f t="shared" si="4"/>
        <v>0.32556815445715676</v>
      </c>
      <c r="J20" s="16">
        <f t="shared" si="5"/>
        <v>7.1435042596407E-4</v>
      </c>
      <c r="K20" s="15">
        <f t="shared" si="6"/>
        <v>6397309.0736943083</v>
      </c>
      <c r="L20" s="15">
        <f t="shared" si="7"/>
        <v>2.9042108776758222</v>
      </c>
      <c r="M20" s="15">
        <f t="shared" si="8"/>
        <v>8.4344408220105702</v>
      </c>
      <c r="N20" s="17">
        <f t="shared" si="9"/>
        <v>0</v>
      </c>
      <c r="O20" s="15">
        <f t="shared" si="10"/>
        <v>1.7453292519943292E-2</v>
      </c>
      <c r="P20" s="16">
        <f t="shared" si="11"/>
        <v>-7.4337264715846061</v>
      </c>
      <c r="Q20" s="15">
        <f t="shared" si="12"/>
        <v>-3.4280096269907694</v>
      </c>
      <c r="R20" s="15">
        <f t="shared" si="13"/>
        <v>-75.320683419378042</v>
      </c>
      <c r="S20" s="15">
        <f t="shared" si="14"/>
        <v>-358.85319939161519</v>
      </c>
      <c r="T20" s="15">
        <f t="shared" si="15"/>
        <v>8154.9012451312028</v>
      </c>
      <c r="U20" s="15">
        <f t="shared" si="16"/>
        <v>13174.33728231878</v>
      </c>
      <c r="V20" s="15">
        <f t="shared" si="17"/>
        <v>36349.56724635703</v>
      </c>
      <c r="W20" s="15">
        <f t="shared" si="18"/>
        <v>7880848.923024782</v>
      </c>
      <c r="X20" s="15">
        <f t="shared" si="19"/>
        <v>536335.02741945849</v>
      </c>
      <c r="Y20" s="15">
        <f t="shared" si="20"/>
        <v>7877696.5834555728</v>
      </c>
      <c r="Z20" s="15" t="str">
        <f>VLOOKUP(_xlfn.FLOOR.MATH(B20/8+11),Coef!$B$4:$C$23,2)</f>
        <v>W</v>
      </c>
      <c r="AA20" s="15">
        <f t="shared" si="21"/>
        <v>5</v>
      </c>
      <c r="AB20" s="15" t="str">
        <f>VLOOKUP(MOD(D20-1,3)*8+AA20,Coef!$A$2:$C$25,3)</f>
        <v>W</v>
      </c>
      <c r="AC20" s="15">
        <f t="shared" si="22"/>
        <v>18</v>
      </c>
      <c r="AD20" s="15" t="str">
        <f>VLOOKUP(MOD(MOD(D20+1,2)*5+AC20,20)+1,Coef!$A$2:$C$21,3)</f>
        <v>D</v>
      </c>
      <c r="AE20" s="15"/>
      <c r="AF20" s="15" t="str">
        <f t="shared" si="30"/>
        <v>36335</v>
      </c>
      <c r="AG20" s="15" t="str">
        <f t="shared" si="30"/>
        <v>77696</v>
      </c>
      <c r="AH20" s="18" t="str">
        <f t="shared" si="24"/>
        <v>536335 mE 7877696 mN 30 S</v>
      </c>
      <c r="AI20" s="15" t="str">
        <f t="shared" si="25"/>
        <v>30WWD3633577696</v>
      </c>
      <c r="AJ20" s="22">
        <f>'LL to Dist'!BP20</f>
        <v>16313189.272740226</v>
      </c>
      <c r="AK20" s="22">
        <f>'LL to Dist'!BT20</f>
        <v>324.32873745635806</v>
      </c>
      <c r="AL20" s="22">
        <f>'LL to Dist'!BU20</f>
        <v>108.34973474133108</v>
      </c>
      <c r="AM20" s="22">
        <f>'LL to Dist'!BV20</f>
        <v>288.34973474133108</v>
      </c>
    </row>
    <row r="21" spans="2:39">
      <c r="B21" s="13">
        <v>46</v>
      </c>
      <c r="C21" s="13">
        <v>48</v>
      </c>
      <c r="D21" s="15">
        <f t="shared" si="0"/>
        <v>39</v>
      </c>
      <c r="E21" s="15">
        <f t="shared" si="1"/>
        <v>51</v>
      </c>
      <c r="F21" s="15">
        <f t="shared" si="29"/>
        <v>0.80285145591739149</v>
      </c>
      <c r="G21" s="15">
        <f t="shared" si="29"/>
        <v>0.83775804095727813</v>
      </c>
      <c r="H21" s="15">
        <f t="shared" si="3"/>
        <v>0.89011791851710798</v>
      </c>
      <c r="I21" s="15">
        <f t="shared" si="4"/>
        <v>0.69465837045899737</v>
      </c>
      <c r="J21" s="16">
        <f t="shared" si="5"/>
        <v>3.2521458864460937E-3</v>
      </c>
      <c r="K21" s="15">
        <f t="shared" si="6"/>
        <v>6389212.7332447935</v>
      </c>
      <c r="L21" s="15">
        <f t="shared" si="7"/>
        <v>1.0355303137905694</v>
      </c>
      <c r="M21" s="15">
        <f t="shared" si="8"/>
        <v>1.0723230307791951</v>
      </c>
      <c r="N21" s="17">
        <f t="shared" si="9"/>
        <v>0</v>
      </c>
      <c r="O21" s="15">
        <f t="shared" si="10"/>
        <v>-5.2359877559829848E-2</v>
      </c>
      <c r="P21" s="16">
        <f t="shared" si="11"/>
        <v>-6.9070884892749013E-2</v>
      </c>
      <c r="Q21" s="15">
        <f t="shared" si="12"/>
        <v>3.9569885880102866</v>
      </c>
      <c r="R21" s="15">
        <f t="shared" si="13"/>
        <v>-12.90414147513337</v>
      </c>
      <c r="S21" s="15">
        <f t="shared" si="14"/>
        <v>-0.31760552156508148</v>
      </c>
      <c r="T21" s="15">
        <f t="shared" si="15"/>
        <v>-248.04784485349637</v>
      </c>
      <c r="U21" s="15">
        <f t="shared" si="16"/>
        <v>-1327.8469494927679</v>
      </c>
      <c r="V21" s="15">
        <f t="shared" si="17"/>
        <v>-232386.31438258273</v>
      </c>
      <c r="W21" s="15">
        <f t="shared" si="18"/>
        <v>5100464.265067813</v>
      </c>
      <c r="X21" s="15">
        <f t="shared" si="19"/>
        <v>267706.64014317025</v>
      </c>
      <c r="Y21" s="15">
        <f t="shared" si="20"/>
        <v>5098424.0793617861</v>
      </c>
      <c r="Z21" s="15" t="str">
        <f>VLOOKUP(_xlfn.FLOOR.MATH(B21/8+11),Coef!$B$4:$C$23,2)</f>
        <v>T</v>
      </c>
      <c r="AA21" s="15">
        <f t="shared" si="21"/>
        <v>2</v>
      </c>
      <c r="AB21" s="15" t="str">
        <f>VLOOKUP(MOD(D21-1,3)*8+AA21,Coef!$A$2:$C$25,3)</f>
        <v>T</v>
      </c>
      <c r="AC21" s="15">
        <f t="shared" si="22"/>
        <v>10</v>
      </c>
      <c r="AD21" s="15" t="str">
        <f>VLOOKUP(MOD(MOD(D21+1,2)*5+AC21,20)+1,Coef!$A$2:$C$21,3)</f>
        <v>L</v>
      </c>
      <c r="AE21" s="15"/>
      <c r="AF21" s="15" t="str">
        <f t="shared" si="30"/>
        <v>67706</v>
      </c>
      <c r="AG21" s="15" t="str">
        <f t="shared" si="30"/>
        <v>98424</v>
      </c>
      <c r="AH21" s="18" t="str">
        <f t="shared" si="24"/>
        <v>267706 mE 5098424 mN 39 N</v>
      </c>
      <c r="AI21" s="15" t="str">
        <f t="shared" si="25"/>
        <v>39TTL6770698424</v>
      </c>
      <c r="AJ21" s="22">
        <f>'LL to Dist'!BP21</f>
        <v>3830068.4571454562</v>
      </c>
      <c r="AK21" s="22">
        <f>'LL to Dist'!BT21</f>
        <v>109.45754520069414</v>
      </c>
      <c r="AL21" s="22">
        <f>'LL to Dist'!BU21</f>
        <v>333.77437242700921</v>
      </c>
      <c r="AM21" s="22">
        <f>'LL to Dist'!BV21</f>
        <v>153.77437242700921</v>
      </c>
    </row>
    <row r="22" spans="2:39">
      <c r="B22" s="13">
        <v>40</v>
      </c>
      <c r="C22" s="13">
        <v>-146</v>
      </c>
      <c r="D22" s="15">
        <f t="shared" si="0"/>
        <v>6</v>
      </c>
      <c r="E22" s="15">
        <f t="shared" si="1"/>
        <v>-147</v>
      </c>
      <c r="F22" s="15">
        <f t="shared" si="29"/>
        <v>0.69813170079773179</v>
      </c>
      <c r="G22" s="15">
        <f t="shared" si="29"/>
        <v>-2.5481807079117211</v>
      </c>
      <c r="H22" s="15">
        <f t="shared" si="3"/>
        <v>-2.5656340004316647</v>
      </c>
      <c r="I22" s="15">
        <f t="shared" si="4"/>
        <v>0.76604444311897801</v>
      </c>
      <c r="J22" s="16">
        <f t="shared" si="5"/>
        <v>3.9548990805550145E-3</v>
      </c>
      <c r="K22" s="15">
        <f t="shared" si="6"/>
        <v>6386976.1658077147</v>
      </c>
      <c r="L22" s="15">
        <f t="shared" si="7"/>
        <v>0.83909963117727993</v>
      </c>
      <c r="M22" s="15">
        <f t="shared" si="8"/>
        <v>0.70408819104184717</v>
      </c>
      <c r="N22" s="17">
        <f t="shared" si="9"/>
        <v>0</v>
      </c>
      <c r="O22" s="15">
        <f t="shared" si="10"/>
        <v>1.7453292519943542E-2</v>
      </c>
      <c r="P22" s="16">
        <f t="shared" si="11"/>
        <v>0.29986670803870785</v>
      </c>
      <c r="Q22" s="15">
        <f t="shared" si="12"/>
        <v>4.3315684655900979</v>
      </c>
      <c r="R22" s="15">
        <f t="shared" si="13"/>
        <v>-6.9609720019767973</v>
      </c>
      <c r="S22" s="15">
        <f t="shared" si="14"/>
        <v>20.80753059809156</v>
      </c>
      <c r="T22" s="15">
        <f t="shared" si="15"/>
        <v>-187.86979595928614</v>
      </c>
      <c r="U22" s="15">
        <f t="shared" si="16"/>
        <v>-536.58048898312052</v>
      </c>
      <c r="V22" s="15">
        <f t="shared" si="17"/>
        <v>85394.619699361006</v>
      </c>
      <c r="W22" s="15">
        <f t="shared" si="18"/>
        <v>4430008.0675938288</v>
      </c>
      <c r="X22" s="15">
        <f t="shared" si="19"/>
        <v>585360.46185148123</v>
      </c>
      <c r="Y22" s="15">
        <f t="shared" si="20"/>
        <v>4428236.0643667914</v>
      </c>
      <c r="Z22" s="15" t="str">
        <f>VLOOKUP(_xlfn.FLOOR.MATH(B22/8+11),Coef!$B$4:$C$23,2)</f>
        <v>T</v>
      </c>
      <c r="AA22" s="15">
        <f t="shared" si="21"/>
        <v>5</v>
      </c>
      <c r="AB22" s="15" t="str">
        <f>VLOOKUP(MOD(D22-1,3)*8+AA22,Coef!$A$2:$C$25,3)</f>
        <v>W</v>
      </c>
      <c r="AC22" s="15">
        <f t="shared" si="22"/>
        <v>4</v>
      </c>
      <c r="AD22" s="15" t="str">
        <f>VLOOKUP(MOD(MOD(D22+1,2)*5+AC22,20)+1,Coef!$A$2:$C$21,3)</f>
        <v>K</v>
      </c>
      <c r="AE22" s="15"/>
      <c r="AF22" s="15" t="str">
        <f t="shared" si="30"/>
        <v>85360</v>
      </c>
      <c r="AG22" s="15" t="str">
        <f t="shared" si="30"/>
        <v>28236</v>
      </c>
      <c r="AH22" s="18" t="str">
        <f t="shared" si="24"/>
        <v>585360 mE 4428236 mN 6 S</v>
      </c>
      <c r="AI22" s="15" t="str">
        <f t="shared" si="25"/>
        <v>6TWK8536028236</v>
      </c>
      <c r="AJ22" s="22">
        <f>'LL to Dist'!BP22</f>
        <v>10377258.551908592</v>
      </c>
      <c r="AK22" s="22">
        <f>'LL to Dist'!BT22</f>
        <v>10.695719865478566</v>
      </c>
      <c r="AL22" s="22">
        <f>'LL to Dist'!BU22</f>
        <v>350.3111142286175</v>
      </c>
      <c r="AM22" s="22">
        <f>'LL to Dist'!BV22</f>
        <v>170.3111142286175</v>
      </c>
    </row>
    <row r="23" spans="2:39">
      <c r="B23" s="13">
        <v>-34</v>
      </c>
      <c r="C23" s="13">
        <v>-65</v>
      </c>
      <c r="D23" s="15">
        <f t="shared" si="0"/>
        <v>20</v>
      </c>
      <c r="E23" s="15">
        <f t="shared" si="1"/>
        <v>-63</v>
      </c>
      <c r="F23" s="15">
        <f t="shared" si="29"/>
        <v>-0.59341194567807209</v>
      </c>
      <c r="G23" s="15">
        <f t="shared" si="29"/>
        <v>-1.1344640137963142</v>
      </c>
      <c r="H23" s="15">
        <f t="shared" si="3"/>
        <v>-1.0995574287564276</v>
      </c>
      <c r="I23" s="15">
        <f t="shared" si="4"/>
        <v>0.82903757255504162</v>
      </c>
      <c r="J23" s="16">
        <f t="shared" si="5"/>
        <v>4.6320783824948392E-3</v>
      </c>
      <c r="K23" s="15">
        <f t="shared" si="6"/>
        <v>6384823.2098917998</v>
      </c>
      <c r="L23" s="15">
        <f t="shared" si="7"/>
        <v>-0.67450851684242674</v>
      </c>
      <c r="M23" s="15">
        <f t="shared" si="8"/>
        <v>0.45496173929297029</v>
      </c>
      <c r="N23" s="17">
        <f t="shared" si="9"/>
        <v>0</v>
      </c>
      <c r="O23" s="15">
        <f t="shared" si="10"/>
        <v>-3.490658503988664E-2</v>
      </c>
      <c r="P23" s="16">
        <f t="shared" si="11"/>
        <v>0.54967033908952445</v>
      </c>
      <c r="Q23" s="15">
        <f t="shared" si="12"/>
        <v>4.5868127907500496</v>
      </c>
      <c r="R23" s="15">
        <f t="shared" si="13"/>
        <v>-2.7952417563264618</v>
      </c>
      <c r="S23" s="15">
        <f t="shared" si="14"/>
        <v>35.374422384146214</v>
      </c>
      <c r="T23" s="15">
        <f t="shared" si="15"/>
        <v>-119.96960276009555</v>
      </c>
      <c r="U23" s="15">
        <f t="shared" si="16"/>
        <v>81.915526477063139</v>
      </c>
      <c r="V23" s="15">
        <f t="shared" si="17"/>
        <v>-184783.74489665183</v>
      </c>
      <c r="W23" s="15">
        <f t="shared" si="18"/>
        <v>-3765465.3254861878</v>
      </c>
      <c r="X23" s="15">
        <f t="shared" si="19"/>
        <v>315290.16860130685</v>
      </c>
      <c r="Y23" s="15">
        <f t="shared" si="20"/>
        <v>6236040.8606440071</v>
      </c>
      <c r="Z23" s="15" t="str">
        <f>VLOOKUP(_xlfn.FLOOR.MATH(B23/8+11),Coef!$B$4:$C$23,2)</f>
        <v>H</v>
      </c>
      <c r="AA23" s="15">
        <f t="shared" si="21"/>
        <v>3</v>
      </c>
      <c r="AB23" s="15" t="str">
        <f>VLOOKUP(MOD(D23-1,3)*8+AA23,Coef!$A$2:$C$25,3)</f>
        <v>L</v>
      </c>
      <c r="AC23" s="15">
        <f t="shared" si="22"/>
        <v>2</v>
      </c>
      <c r="AD23" s="15" t="str">
        <f>VLOOKUP(MOD(MOD(D23+1,2)*5+AC23,20)+1,Coef!$A$2:$C$21,3)</f>
        <v>H</v>
      </c>
      <c r="AE23" s="15"/>
      <c r="AF23" s="15" t="str">
        <f t="shared" si="30"/>
        <v>15290</v>
      </c>
      <c r="AG23" s="15" t="str">
        <f t="shared" si="30"/>
        <v>36040</v>
      </c>
      <c r="AH23" s="18" t="str">
        <f t="shared" si="24"/>
        <v>315290 mE 6236040 mN 20 S</v>
      </c>
      <c r="AI23" s="15" t="str">
        <f t="shared" si="25"/>
        <v>20HLH1529036040</v>
      </c>
      <c r="AJ23" s="22">
        <f>'LL to Dist'!BP23</f>
        <v>11668088.246873133</v>
      </c>
      <c r="AK23" s="22">
        <f>'LL to Dist'!BT23</f>
        <v>122.00339853648626</v>
      </c>
      <c r="AL23" s="22">
        <f>'LL to Dist'!BU23</f>
        <v>308.41033185857702</v>
      </c>
      <c r="AM23" s="22">
        <f>'LL to Dist'!BV23</f>
        <v>128.41033185857702</v>
      </c>
    </row>
    <row r="24" spans="2:39">
      <c r="B24" s="13">
        <v>39</v>
      </c>
      <c r="C24" s="13">
        <v>101</v>
      </c>
      <c r="D24" s="15">
        <f t="shared" si="0"/>
        <v>47</v>
      </c>
      <c r="E24" s="15">
        <f t="shared" si="1"/>
        <v>99</v>
      </c>
      <c r="F24" s="15">
        <f t="shared" si="29"/>
        <v>0.68067840827778847</v>
      </c>
      <c r="G24" s="15">
        <f t="shared" si="29"/>
        <v>1.7627825445142729</v>
      </c>
      <c r="H24" s="15">
        <f t="shared" si="3"/>
        <v>1.7278759594743864</v>
      </c>
      <c r="I24" s="15">
        <f t="shared" si="4"/>
        <v>0.7771459614569709</v>
      </c>
      <c r="J24" s="16">
        <f t="shared" si="5"/>
        <v>4.0703584995149394E-3</v>
      </c>
      <c r="K24" s="15">
        <f t="shared" si="6"/>
        <v>6386608.9317032024</v>
      </c>
      <c r="L24" s="15">
        <f t="shared" si="7"/>
        <v>0.80978403319500702</v>
      </c>
      <c r="M24" s="15">
        <f t="shared" si="8"/>
        <v>0.65575018041757227</v>
      </c>
      <c r="N24" s="17">
        <f t="shared" si="9"/>
        <v>0</v>
      </c>
      <c r="O24" s="15">
        <f t="shared" si="10"/>
        <v>3.4906585039886417E-2</v>
      </c>
      <c r="P24" s="16">
        <f t="shared" si="11"/>
        <v>0.34832017808194266</v>
      </c>
      <c r="Q24" s="15">
        <f t="shared" si="12"/>
        <v>4.3809493173513214</v>
      </c>
      <c r="R24" s="15">
        <f t="shared" si="13"/>
        <v>-6.1616999068209868</v>
      </c>
      <c r="S24" s="15">
        <f t="shared" si="14"/>
        <v>23.614678984028551</v>
      </c>
      <c r="T24" s="15">
        <f t="shared" si="15"/>
        <v>-176.41482889768008</v>
      </c>
      <c r="U24" s="15">
        <f t="shared" si="16"/>
        <v>-421.82628287789544</v>
      </c>
      <c r="V24" s="15">
        <f t="shared" si="17"/>
        <v>173260.20464181498</v>
      </c>
      <c r="W24" s="15">
        <f t="shared" si="18"/>
        <v>4320407.4549578847</v>
      </c>
      <c r="X24" s="15">
        <f t="shared" si="19"/>
        <v>673190.9005599583</v>
      </c>
      <c r="Y24" s="15">
        <f t="shared" si="20"/>
        <v>4318679.2919759015</v>
      </c>
      <c r="Z24" s="15" t="str">
        <f>VLOOKUP(_xlfn.FLOOR.MATH(B24/8+11),Coef!$B$4:$C$23,2)</f>
        <v>S</v>
      </c>
      <c r="AA24" s="15">
        <f t="shared" si="21"/>
        <v>6</v>
      </c>
      <c r="AB24" s="15" t="str">
        <f>VLOOKUP(MOD(D24-1,3)*8+AA24,Coef!$A$2:$C$25,3)</f>
        <v>P</v>
      </c>
      <c r="AC24" s="15">
        <f t="shared" si="22"/>
        <v>3</v>
      </c>
      <c r="AD24" s="15" t="str">
        <f>VLOOKUP(MOD(MOD(D24+1,2)*5+AC24,20)+1,Coef!$A$2:$C$21,3)</f>
        <v>D</v>
      </c>
      <c r="AE24" s="15"/>
      <c r="AF24" s="15" t="str">
        <f t="shared" si="30"/>
        <v>73190</v>
      </c>
      <c r="AG24" s="15" t="str">
        <f t="shared" si="30"/>
        <v>18679</v>
      </c>
      <c r="AH24" s="18" t="str">
        <f t="shared" si="24"/>
        <v>673190 mE 4318679 mN 47 N</v>
      </c>
      <c r="AI24" s="15" t="str">
        <f t="shared" si="25"/>
        <v>47SPD7319018679</v>
      </c>
      <c r="AJ24" s="22">
        <f>'LL to Dist'!BP24</f>
        <v>18652348.929662097</v>
      </c>
      <c r="AK24" s="22">
        <f>'LL to Dist'!BT24</f>
        <v>61.976602206384939</v>
      </c>
      <c r="AL24" s="22">
        <f>'LL to Dist'!BU24</f>
        <v>289.66109947143502</v>
      </c>
      <c r="AM24" s="22">
        <f>'LL to Dist'!BV24</f>
        <v>109.66109947143502</v>
      </c>
    </row>
    <row r="25" spans="2:39">
      <c r="B25" s="13">
        <v>-71</v>
      </c>
      <c r="C25" s="13">
        <v>-37</v>
      </c>
      <c r="D25" s="15">
        <f t="shared" si="0"/>
        <v>24</v>
      </c>
      <c r="E25" s="15">
        <f t="shared" si="1"/>
        <v>-39</v>
      </c>
      <c r="F25" s="15">
        <f t="shared" si="29"/>
        <v>-1.2391837689159739</v>
      </c>
      <c r="G25" s="15">
        <f t="shared" si="29"/>
        <v>-0.64577182323790194</v>
      </c>
      <c r="H25" s="15">
        <f t="shared" si="3"/>
        <v>-0.68067840827778847</v>
      </c>
      <c r="I25" s="15">
        <f t="shared" si="4"/>
        <v>0.32556815445715676</v>
      </c>
      <c r="J25" s="16">
        <f t="shared" si="5"/>
        <v>7.1435042596407E-4</v>
      </c>
      <c r="K25" s="15">
        <f t="shared" si="6"/>
        <v>6397309.0736943083</v>
      </c>
      <c r="L25" s="15">
        <f t="shared" si="7"/>
        <v>-2.9042108776758222</v>
      </c>
      <c r="M25" s="15">
        <f t="shared" si="8"/>
        <v>8.4344408220105702</v>
      </c>
      <c r="N25" s="17">
        <f t="shared" si="9"/>
        <v>0</v>
      </c>
      <c r="O25" s="15">
        <f t="shared" si="10"/>
        <v>3.4906585039886528E-2</v>
      </c>
      <c r="P25" s="16">
        <f t="shared" si="11"/>
        <v>-7.4337264715846061</v>
      </c>
      <c r="Q25" s="15">
        <f t="shared" si="12"/>
        <v>-3.4280096269907694</v>
      </c>
      <c r="R25" s="15">
        <f t="shared" si="13"/>
        <v>-75.320683419378042</v>
      </c>
      <c r="S25" s="15">
        <f t="shared" si="14"/>
        <v>-358.85319939161519</v>
      </c>
      <c r="T25" s="15">
        <f t="shared" si="15"/>
        <v>8154.9012451312028</v>
      </c>
      <c r="U25" s="15">
        <f t="shared" si="16"/>
        <v>13174.33728231878</v>
      </c>
      <c r="V25" s="15">
        <f t="shared" si="17"/>
        <v>72690.408853097528</v>
      </c>
      <c r="W25" s="15">
        <f t="shared" si="18"/>
        <v>-7881748.7008210672</v>
      </c>
      <c r="X25" s="15">
        <f t="shared" si="19"/>
        <v>572661.33268955629</v>
      </c>
      <c r="Y25" s="15">
        <f t="shared" si="20"/>
        <v>2121403.9986592606</v>
      </c>
      <c r="Z25" s="15" t="str">
        <f>VLOOKUP(_xlfn.FLOOR.MATH(B25/8+11),Coef!$B$4:$C$23,2)</f>
        <v>D</v>
      </c>
      <c r="AA25" s="15">
        <f t="shared" si="21"/>
        <v>5</v>
      </c>
      <c r="AB25" s="15" t="str">
        <f>VLOOKUP(MOD(D25-1,3)*8+AA25,Coef!$A$2:$C$25,3)</f>
        <v>W</v>
      </c>
      <c r="AC25" s="15">
        <f t="shared" si="22"/>
        <v>1</v>
      </c>
      <c r="AD25" s="15" t="str">
        <f>VLOOKUP(MOD(MOD(D25+1,2)*5+AC25,20)+1,Coef!$A$2:$C$21,3)</f>
        <v>G</v>
      </c>
      <c r="AE25" s="15"/>
      <c r="AF25" s="15" t="str">
        <f t="shared" si="30"/>
        <v>72661</v>
      </c>
      <c r="AG25" s="15" t="str">
        <f t="shared" si="30"/>
        <v>21403</v>
      </c>
      <c r="AH25" s="18" t="str">
        <f t="shared" si="24"/>
        <v>572661 mE 2121403 mN 24 S</v>
      </c>
      <c r="AI25" s="15" t="str">
        <f t="shared" si="25"/>
        <v>24DWG7266121403</v>
      </c>
      <c r="AJ25" s="22">
        <f>'LL to Dist'!BP25</f>
        <v>15722641.359742865</v>
      </c>
      <c r="AK25" s="22">
        <f>'LL to Dist'!BT25</f>
        <v>200.50369242059054</v>
      </c>
      <c r="AL25" s="22">
        <f>'LL to Dist'!BU25</f>
        <v>123.26892537789354</v>
      </c>
      <c r="AM25" s="22">
        <f>'LL to Dist'!BV25</f>
        <v>303.26892537789354</v>
      </c>
    </row>
    <row r="26" spans="2:39">
      <c r="B26" s="13">
        <v>-25</v>
      </c>
      <c r="C26" s="13">
        <v>162</v>
      </c>
      <c r="D26" s="15">
        <f t="shared" si="0"/>
        <v>58</v>
      </c>
      <c r="E26" s="15">
        <f t="shared" si="1"/>
        <v>165</v>
      </c>
      <c r="F26" s="15">
        <f t="shared" si="29"/>
        <v>-0.43633231299858238</v>
      </c>
      <c r="G26" s="15">
        <f t="shared" si="29"/>
        <v>2.8274333882308138</v>
      </c>
      <c r="H26" s="15">
        <f t="shared" si="3"/>
        <v>2.8797932657906435</v>
      </c>
      <c r="I26" s="15">
        <f t="shared" si="4"/>
        <v>0.90630778703664994</v>
      </c>
      <c r="J26" s="16">
        <f t="shared" si="5"/>
        <v>5.5357809356563967E-3</v>
      </c>
      <c r="K26" s="15">
        <f t="shared" si="6"/>
        <v>6381953.4571994646</v>
      </c>
      <c r="L26" s="15">
        <f t="shared" si="7"/>
        <v>-0.46630765815499858</v>
      </c>
      <c r="M26" s="15">
        <f t="shared" si="8"/>
        <v>0.21744283205399903</v>
      </c>
      <c r="N26" s="17">
        <f t="shared" si="9"/>
        <v>0</v>
      </c>
      <c r="O26" s="15">
        <f t="shared" si="10"/>
        <v>-5.2359877559829737E-2</v>
      </c>
      <c r="P26" s="16">
        <f t="shared" si="11"/>
        <v>0.78809294888165737</v>
      </c>
      <c r="Q26" s="15">
        <f t="shared" si="12"/>
        <v>4.8325017758491784</v>
      </c>
      <c r="R26" s="15">
        <f t="shared" si="13"/>
        <v>1.2806268626270914</v>
      </c>
      <c r="S26" s="15">
        <f t="shared" si="14"/>
        <v>49.533031736894657</v>
      </c>
      <c r="T26" s="15">
        <f t="shared" si="15"/>
        <v>-34.702029599281609</v>
      </c>
      <c r="U26" s="15">
        <f t="shared" si="16"/>
        <v>734.19886065163848</v>
      </c>
      <c r="V26" s="15">
        <f t="shared" si="17"/>
        <v>-302939.86552107317</v>
      </c>
      <c r="W26" s="15">
        <f t="shared" si="18"/>
        <v>-2769407.9817720153</v>
      </c>
      <c r="X26" s="15">
        <f t="shared" si="19"/>
        <v>197181.31042513525</v>
      </c>
      <c r="Y26" s="15">
        <f t="shared" si="20"/>
        <v>7231699.7814206928</v>
      </c>
      <c r="Z26" s="15" t="str">
        <f>VLOOKUP(_xlfn.FLOOR.MATH(B26/8+11),Coef!$B$4:$C$23,2)</f>
        <v>J</v>
      </c>
      <c r="AA26" s="15">
        <f t="shared" si="21"/>
        <v>1</v>
      </c>
      <c r="AB26" s="15" t="str">
        <f>VLOOKUP(MOD(D26-1,3)*8+AA26,Coef!$A$2:$C$25,3)</f>
        <v>A</v>
      </c>
      <c r="AC26" s="15">
        <f t="shared" si="22"/>
        <v>12</v>
      </c>
      <c r="AD26" s="15" t="str">
        <f>VLOOKUP(MOD(MOD(D26+1,2)*5+AC26,20)+1,Coef!$A$2:$C$21,3)</f>
        <v>T</v>
      </c>
      <c r="AE26" s="15"/>
      <c r="AF26" s="15" t="str">
        <f t="shared" si="30"/>
        <v>97181</v>
      </c>
      <c r="AG26" s="15" t="str">
        <f t="shared" si="30"/>
        <v>31699</v>
      </c>
      <c r="AH26" s="18" t="str">
        <f t="shared" si="24"/>
        <v>197181 mE 7231699 mN 58 N</v>
      </c>
      <c r="AI26" s="15" t="str">
        <f t="shared" si="25"/>
        <v>58JAT9718131699</v>
      </c>
      <c r="AJ26" s="22">
        <f>'LL to Dist'!BP26</f>
        <v>9253940.5032836292</v>
      </c>
      <c r="AK26" s="22">
        <f>'LL to Dist'!BT26</f>
        <v>197.29157981736475</v>
      </c>
      <c r="AL26" s="22">
        <f>'LL to Dist'!BU26</f>
        <v>173.87061611127251</v>
      </c>
      <c r="AM26" s="22">
        <f>'LL to Dist'!BV26</f>
        <v>353.87061611127251</v>
      </c>
    </row>
    <row r="27" spans="2:39">
      <c r="B27" s="13">
        <v>-30</v>
      </c>
      <c r="C27" s="13">
        <v>115</v>
      </c>
      <c r="D27" s="15">
        <f t="shared" si="0"/>
        <v>50</v>
      </c>
      <c r="E27" s="15">
        <f t="shared" si="1"/>
        <v>117</v>
      </c>
      <c r="F27" s="15">
        <f t="shared" si="29"/>
        <v>-0.52359877559829882</v>
      </c>
      <c r="G27" s="15">
        <f t="shared" si="29"/>
        <v>2.0071286397934789</v>
      </c>
      <c r="H27" s="15">
        <f t="shared" si="3"/>
        <v>2.0420352248333655</v>
      </c>
      <c r="I27" s="15">
        <f t="shared" si="4"/>
        <v>0.86602540378443871</v>
      </c>
      <c r="J27" s="16">
        <f t="shared" si="5"/>
        <v>5.0546226149520458E-3</v>
      </c>
      <c r="K27" s="15">
        <f t="shared" si="6"/>
        <v>6383480.9177513532</v>
      </c>
      <c r="L27" s="15">
        <f t="shared" si="7"/>
        <v>-0.57735026918962573</v>
      </c>
      <c r="M27" s="15">
        <f t="shared" si="8"/>
        <v>0.33333333333333331</v>
      </c>
      <c r="N27" s="17">
        <f t="shared" si="9"/>
        <v>0</v>
      </c>
      <c r="O27" s="15">
        <f t="shared" si="10"/>
        <v>-3.490658503988664E-2</v>
      </c>
      <c r="P27" s="16">
        <f t="shared" si="11"/>
        <v>0.67172128928161878</v>
      </c>
      <c r="Q27" s="15">
        <f t="shared" si="12"/>
        <v>4.7122604670403536</v>
      </c>
      <c r="R27" s="15">
        <f t="shared" si="13"/>
        <v>-0.72040146839048735</v>
      </c>
      <c r="S27" s="15">
        <f t="shared" si="14"/>
        <v>42.586517396170116</v>
      </c>
      <c r="T27" s="15">
        <f t="shared" si="15"/>
        <v>-78.81481481481481</v>
      </c>
      <c r="U27" s="15">
        <f t="shared" si="16"/>
        <v>408.2962962962963</v>
      </c>
      <c r="V27" s="15">
        <f t="shared" si="17"/>
        <v>-192992.30236413146</v>
      </c>
      <c r="W27" s="15">
        <f t="shared" si="18"/>
        <v>-3321798.005477115</v>
      </c>
      <c r="X27" s="15">
        <f t="shared" si="19"/>
        <v>307084.89455681422</v>
      </c>
      <c r="Y27" s="15">
        <f t="shared" si="20"/>
        <v>6679530.7137250751</v>
      </c>
      <c r="Z27" s="15" t="str">
        <f>VLOOKUP(_xlfn.FLOOR.MATH(B27/8+11),Coef!$B$4:$C$23,2)</f>
        <v>J</v>
      </c>
      <c r="AA27" s="15">
        <f t="shared" si="21"/>
        <v>3</v>
      </c>
      <c r="AB27" s="15" t="str">
        <f>VLOOKUP(MOD(D27-1,3)*8+AA27,Coef!$A$2:$C$25,3)</f>
        <v>L</v>
      </c>
      <c r="AC27" s="15">
        <f t="shared" si="22"/>
        <v>6</v>
      </c>
      <c r="AD27" s="15" t="str">
        <f>VLOOKUP(MOD(MOD(D27+1,2)*5+AC27,20)+1,Coef!$A$2:$C$21,3)</f>
        <v>M</v>
      </c>
      <c r="AE27" s="15"/>
      <c r="AF27" s="15" t="str">
        <f t="shared" si="30"/>
        <v>07084</v>
      </c>
      <c r="AG27" s="15" t="str">
        <f t="shared" si="30"/>
        <v>79530</v>
      </c>
      <c r="AH27" s="18" t="str">
        <f t="shared" si="24"/>
        <v>307084 mE 6679530 mN 50 N</v>
      </c>
      <c r="AI27" s="15" t="str">
        <f t="shared" si="25"/>
        <v>50JLM0708479530</v>
      </c>
      <c r="AJ27" s="22">
        <f>'LL to Dist'!BP27</f>
        <v>4645349.1092759296</v>
      </c>
      <c r="AK27" s="22">
        <f>'LL to Dist'!BT27</f>
        <v>252.18436976331782</v>
      </c>
      <c r="AL27" s="22">
        <f>'LL to Dist'!BU27</f>
        <v>94.910574151613105</v>
      </c>
      <c r="AM27" s="22">
        <f>'LL to Dist'!BV27</f>
        <v>274.9105741516131</v>
      </c>
    </row>
    <row r="28" spans="2:39">
      <c r="B28" s="13">
        <v>10</v>
      </c>
      <c r="C28" s="13">
        <v>-27</v>
      </c>
      <c r="D28" s="15">
        <f t="shared" si="0"/>
        <v>26</v>
      </c>
      <c r="E28" s="15">
        <f t="shared" si="1"/>
        <v>-27</v>
      </c>
      <c r="F28" s="15">
        <f t="shared" si="29"/>
        <v>0.17453292519943295</v>
      </c>
      <c r="G28" s="15">
        <f t="shared" si="29"/>
        <v>-0.47123889803846897</v>
      </c>
      <c r="H28" s="15">
        <f t="shared" si="3"/>
        <v>-0.47123889803846897</v>
      </c>
      <c r="I28" s="15">
        <f t="shared" si="4"/>
        <v>0.98480775301220802</v>
      </c>
      <c r="J28" s="16">
        <f t="shared" si="5"/>
        <v>6.5362761247200352E-3</v>
      </c>
      <c r="K28" s="15">
        <f t="shared" si="6"/>
        <v>6378780.8436687235</v>
      </c>
      <c r="L28" s="15">
        <f t="shared" si="7"/>
        <v>0.17632698070846498</v>
      </c>
      <c r="M28" s="15">
        <f t="shared" si="8"/>
        <v>3.109120412576338E-2</v>
      </c>
      <c r="N28" s="17">
        <f t="shared" si="9"/>
        <v>0</v>
      </c>
      <c r="O28" s="15">
        <f t="shared" si="10"/>
        <v>0</v>
      </c>
      <c r="P28" s="16">
        <f t="shared" si="11"/>
        <v>0.97544507199895669</v>
      </c>
      <c r="Q28" s="15">
        <f t="shared" si="12"/>
        <v>5.0279061726190317</v>
      </c>
      <c r="R28" s="15">
        <f t="shared" si="13"/>
        <v>4.5446196547788578</v>
      </c>
      <c r="S28" s="15">
        <f t="shared" si="14"/>
        <v>60.895408547932831</v>
      </c>
      <c r="T28" s="15">
        <f t="shared" si="15"/>
        <v>46.28031584138769</v>
      </c>
      <c r="U28" s="15">
        <f t="shared" si="16"/>
        <v>1288.8001319049108</v>
      </c>
      <c r="V28" s="15">
        <f t="shared" si="17"/>
        <v>0</v>
      </c>
      <c r="W28" s="15">
        <f t="shared" si="18"/>
        <v>1105854.8331504299</v>
      </c>
      <c r="X28" s="15">
        <f t="shared" si="19"/>
        <v>500000</v>
      </c>
      <c r="Y28" s="15">
        <f t="shared" si="20"/>
        <v>1105412.4912171697</v>
      </c>
      <c r="Z28" s="15" t="str">
        <f>VLOOKUP(_xlfn.FLOOR.MATH(B28/8+11),Coef!$B$4:$C$23,2)</f>
        <v>P</v>
      </c>
      <c r="AA28" s="15">
        <f t="shared" si="21"/>
        <v>5</v>
      </c>
      <c r="AB28" s="15" t="str">
        <f>VLOOKUP(MOD(D28-1,3)*8+AA28,Coef!$A$2:$C$25,3)</f>
        <v>N</v>
      </c>
      <c r="AC28" s="15">
        <f t="shared" si="22"/>
        <v>11</v>
      </c>
      <c r="AD28" s="15" t="str">
        <f>VLOOKUP(MOD(MOD(D28+1,2)*5+AC28,20)+1,Coef!$A$2:$C$21,3)</f>
        <v>S</v>
      </c>
      <c r="AE28" s="15"/>
      <c r="AF28" s="15" t="str">
        <f t="shared" si="30"/>
        <v>00000</v>
      </c>
      <c r="AG28" s="15" t="str">
        <f t="shared" si="30"/>
        <v>05412</v>
      </c>
      <c r="AH28" s="18" t="str">
        <f t="shared" si="24"/>
        <v>500000 mE 1105412 mN 26 S</v>
      </c>
      <c r="AI28" s="15" t="str">
        <f t="shared" si="25"/>
        <v>26PNS0000005412</v>
      </c>
      <c r="AJ28" s="22">
        <f>'LL to Dist'!BP28</f>
        <v>15507058.779227076</v>
      </c>
      <c r="AK28" s="22">
        <f>'LL to Dist'!BT28</f>
        <v>248.59785102232217</v>
      </c>
      <c r="AL28" s="22">
        <f>'LL to Dist'!BU28</f>
        <v>125.04066905603293</v>
      </c>
      <c r="AM28" s="22">
        <f>'LL to Dist'!BV28</f>
        <v>305.04066905603281</v>
      </c>
    </row>
    <row r="29" spans="2:39">
      <c r="B29" s="13">
        <v>-47</v>
      </c>
      <c r="C29" s="13">
        <v>163</v>
      </c>
      <c r="D29" s="15">
        <f t="shared" si="0"/>
        <v>58</v>
      </c>
      <c r="E29" s="15">
        <f t="shared" si="1"/>
        <v>165</v>
      </c>
      <c r="F29" s="15">
        <f t="shared" si="29"/>
        <v>-0.82030474843733492</v>
      </c>
      <c r="G29" s="15">
        <f t="shared" si="29"/>
        <v>2.8448866807507569</v>
      </c>
      <c r="H29" s="15">
        <f t="shared" si="3"/>
        <v>2.8797932657906435</v>
      </c>
      <c r="I29" s="15">
        <f t="shared" si="4"/>
        <v>0.68199836006249848</v>
      </c>
      <c r="J29" s="16">
        <f t="shared" si="5"/>
        <v>3.1346866434837869E-3</v>
      </c>
      <c r="K29" s="15">
        <f t="shared" si="6"/>
        <v>6389586.7857690677</v>
      </c>
      <c r="L29" s="15">
        <f t="shared" si="7"/>
        <v>-1.0723687100246826</v>
      </c>
      <c r="M29" s="15">
        <f t="shared" si="8"/>
        <v>1.1499746502400017</v>
      </c>
      <c r="N29" s="17">
        <f t="shared" si="9"/>
        <v>0</v>
      </c>
      <c r="O29" s="15">
        <f t="shared" si="10"/>
        <v>-3.490658503988664E-2</v>
      </c>
      <c r="P29" s="16">
        <f t="shared" si="11"/>
        <v>-0.14683996359651788</v>
      </c>
      <c r="Q29" s="15">
        <f t="shared" si="12"/>
        <v>3.8782768345927638</v>
      </c>
      <c r="R29" s="15">
        <f t="shared" si="13"/>
        <v>-14.12413740488241</v>
      </c>
      <c r="S29" s="15">
        <f t="shared" si="14"/>
        <v>-4.7193099822141082</v>
      </c>
      <c r="T29" s="15">
        <f t="shared" si="15"/>
        <v>-254.6415682731691</v>
      </c>
      <c r="U29" s="15">
        <f t="shared" si="16"/>
        <v>-1476.0060702900141</v>
      </c>
      <c r="V29" s="15">
        <f t="shared" si="17"/>
        <v>-152109.88106912462</v>
      </c>
      <c r="W29" s="15">
        <f t="shared" si="18"/>
        <v>-5209189.0024586311</v>
      </c>
      <c r="X29" s="15">
        <f t="shared" si="19"/>
        <v>347950.96288330306</v>
      </c>
      <c r="Y29" s="15">
        <f t="shared" si="20"/>
        <v>4792894.6731423521</v>
      </c>
      <c r="Z29" s="15" t="str">
        <f>VLOOKUP(_xlfn.FLOOR.MATH(B29/8+11),Coef!$B$4:$C$23,2)</f>
        <v>G</v>
      </c>
      <c r="AA29" s="15">
        <f t="shared" si="21"/>
        <v>3</v>
      </c>
      <c r="AB29" s="15" t="str">
        <f>VLOOKUP(MOD(D29-1,3)*8+AA29,Coef!$A$2:$C$25,3)</f>
        <v>C</v>
      </c>
      <c r="AC29" s="15">
        <f t="shared" si="22"/>
        <v>7</v>
      </c>
      <c r="AD29" s="15" t="str">
        <f>VLOOKUP(MOD(MOD(D29+1,2)*5+AC29,20)+1,Coef!$A$2:$C$21,3)</f>
        <v>N</v>
      </c>
      <c r="AE29" s="15"/>
      <c r="AF29" s="15" t="str">
        <f t="shared" si="30"/>
        <v>47950</v>
      </c>
      <c r="AG29" s="15" t="str">
        <f t="shared" si="30"/>
        <v>92894</v>
      </c>
      <c r="AH29" s="18" t="str">
        <f t="shared" si="24"/>
        <v>347950 mE 4792894 mN 58 N</v>
      </c>
      <c r="AI29" s="15" t="str">
        <f t="shared" si="25"/>
        <v>58GCN4795092894</v>
      </c>
      <c r="AJ29" s="22">
        <f>'LL to Dist'!BP29</f>
        <v>15796184.500085199</v>
      </c>
      <c r="AK29" s="22">
        <f>'LL to Dist'!BT29</f>
        <v>191.10030831937161</v>
      </c>
      <c r="AL29" s="22">
        <f>'LL to Dist'!BU29</f>
        <v>163.85853224007167</v>
      </c>
      <c r="AM29" s="22">
        <f>'LL to Dist'!BV29</f>
        <v>343.85853224007167</v>
      </c>
    </row>
    <row r="30" spans="2:39">
      <c r="B30" s="13">
        <v>29</v>
      </c>
      <c r="C30" s="13">
        <v>104</v>
      </c>
      <c r="D30" s="15">
        <f t="shared" si="0"/>
        <v>48</v>
      </c>
      <c r="E30" s="15">
        <f t="shared" si="1"/>
        <v>105</v>
      </c>
      <c r="F30" s="15">
        <f t="shared" si="29"/>
        <v>0.50614548307835561</v>
      </c>
      <c r="G30" s="15">
        <f t="shared" si="29"/>
        <v>1.8151424220741028</v>
      </c>
      <c r="H30" s="15">
        <f t="shared" si="3"/>
        <v>1.8325957145940461</v>
      </c>
      <c r="I30" s="15">
        <f t="shared" si="4"/>
        <v>0.87461970713939574</v>
      </c>
      <c r="J30" s="16">
        <f t="shared" si="5"/>
        <v>5.1554430080293003E-3</v>
      </c>
      <c r="K30" s="15">
        <f t="shared" si="6"/>
        <v>6383160.7676695716</v>
      </c>
      <c r="L30" s="15">
        <f t="shared" si="7"/>
        <v>0.55430905145276899</v>
      </c>
      <c r="M30" s="15">
        <f t="shared" si="8"/>
        <v>0.30725852452246849</v>
      </c>
      <c r="N30" s="17">
        <f t="shared" si="9"/>
        <v>0</v>
      </c>
      <c r="O30" s="15">
        <f t="shared" si="10"/>
        <v>-1.745329251994332E-2</v>
      </c>
      <c r="P30" s="16">
        <f t="shared" si="11"/>
        <v>0.69789691848556079</v>
      </c>
      <c r="Q30" s="15">
        <f t="shared" si="12"/>
        <v>4.7392467769202318</v>
      </c>
      <c r="R30" s="15">
        <f t="shared" si="13"/>
        <v>-0.27219431730970639</v>
      </c>
      <c r="S30" s="15">
        <f t="shared" si="14"/>
        <v>44.142645232827235</v>
      </c>
      <c r="T30" s="15">
        <f t="shared" si="15"/>
        <v>-69.306844488249155</v>
      </c>
      <c r="U30" s="15">
        <f t="shared" si="16"/>
        <v>480.35315849320148</v>
      </c>
      <c r="V30" s="15">
        <f t="shared" si="17"/>
        <v>-97441.549189313562</v>
      </c>
      <c r="W30" s="15">
        <f t="shared" si="18"/>
        <v>3209681.602441872</v>
      </c>
      <c r="X30" s="15">
        <f t="shared" si="19"/>
        <v>402597.42743036215</v>
      </c>
      <c r="Y30" s="15">
        <f t="shared" si="20"/>
        <v>3208397.7298008953</v>
      </c>
      <c r="Z30" s="15" t="str">
        <f>VLOOKUP(_xlfn.FLOOR.MATH(B30/8+11),Coef!$B$4:$C$23,2)</f>
        <v>R</v>
      </c>
      <c r="AA30" s="15">
        <f t="shared" si="21"/>
        <v>4</v>
      </c>
      <c r="AB30" s="15" t="str">
        <f>VLOOKUP(MOD(D30-1,3)*8+AA30,Coef!$A$2:$C$25,3)</f>
        <v>V</v>
      </c>
      <c r="AC30" s="15">
        <f t="shared" si="22"/>
        <v>12</v>
      </c>
      <c r="AD30" s="15" t="str">
        <f>VLOOKUP(MOD(MOD(D30+1,2)*5+AC30,20)+1,Coef!$A$2:$C$21,3)</f>
        <v>T</v>
      </c>
      <c r="AE30" s="15"/>
      <c r="AF30" s="15" t="str">
        <f t="shared" si="30"/>
        <v>02597</v>
      </c>
      <c r="AG30" s="15" t="str">
        <f t="shared" si="30"/>
        <v>08397</v>
      </c>
      <c r="AH30" s="18" t="str">
        <f t="shared" si="24"/>
        <v>402597 mE 3208397 mN 48 N</v>
      </c>
      <c r="AI30" s="15" t="str">
        <f t="shared" si="25"/>
        <v>48RVT0259708397</v>
      </c>
      <c r="AJ30" s="22">
        <f>'LL to Dist'!BP30</f>
        <v>10286570.631380931</v>
      </c>
      <c r="AK30" s="22">
        <f>'LL to Dist'!BT30</f>
        <v>311.36305451588464</v>
      </c>
      <c r="AL30" s="22">
        <f>'LL to Dist'!BU30</f>
        <v>144.17982720331781</v>
      </c>
      <c r="AM30" s="22">
        <f>'LL to Dist'!BV30</f>
        <v>324.17982720331781</v>
      </c>
    </row>
    <row r="31" spans="2:39">
      <c r="B31" s="13">
        <v>-15</v>
      </c>
      <c r="C31" s="13">
        <v>33</v>
      </c>
      <c r="D31" s="15">
        <f t="shared" si="0"/>
        <v>36</v>
      </c>
      <c r="E31" s="15">
        <f t="shared" si="1"/>
        <v>33</v>
      </c>
      <c r="F31" s="15">
        <f t="shared" si="29"/>
        <v>-0.26179938779914941</v>
      </c>
      <c r="G31" s="15">
        <f t="shared" si="29"/>
        <v>0.57595865315812877</v>
      </c>
      <c r="H31" s="15">
        <f t="shared" si="3"/>
        <v>0.57595865315812877</v>
      </c>
      <c r="I31" s="15">
        <f t="shared" si="4"/>
        <v>0.96592582628906831</v>
      </c>
      <c r="J31" s="16">
        <f t="shared" si="5"/>
        <v>6.2880361373625644E-3</v>
      </c>
      <c r="K31" s="15">
        <f t="shared" si="6"/>
        <v>6379567.5820454033</v>
      </c>
      <c r="L31" s="15">
        <f t="shared" si="7"/>
        <v>-0.2679491924311227</v>
      </c>
      <c r="M31" s="15">
        <f t="shared" si="8"/>
        <v>7.1796769724490825E-2</v>
      </c>
      <c r="N31" s="17">
        <f t="shared" si="9"/>
        <v>0</v>
      </c>
      <c r="O31" s="15">
        <f t="shared" si="10"/>
        <v>0</v>
      </c>
      <c r="P31" s="16">
        <f t="shared" si="11"/>
        <v>0.93449126641287183</v>
      </c>
      <c r="Q31" s="15">
        <f t="shared" si="12"/>
        <v>4.9849537131056305</v>
      </c>
      <c r="R31" s="15">
        <f t="shared" si="13"/>
        <v>3.827030146614375</v>
      </c>
      <c r="S31" s="15">
        <f t="shared" si="14"/>
        <v>58.389729863961044</v>
      </c>
      <c r="T31" s="15">
        <f t="shared" si="15"/>
        <v>27.531682135267197</v>
      </c>
      <c r="U31" s="15">
        <f t="shared" si="16"/>
        <v>1164.4389227364125</v>
      </c>
      <c r="V31" s="15">
        <f t="shared" si="17"/>
        <v>0</v>
      </c>
      <c r="W31" s="15">
        <f t="shared" si="18"/>
        <v>-1658989.5892769378</v>
      </c>
      <c r="X31" s="15">
        <f t="shared" si="19"/>
        <v>500000</v>
      </c>
      <c r="Y31" s="15">
        <f t="shared" si="20"/>
        <v>8341674.0065587731</v>
      </c>
      <c r="Z31" s="15" t="str">
        <f>VLOOKUP(_xlfn.FLOOR.MATH(B31/8+11),Coef!$B$4:$C$23,2)</f>
        <v>L</v>
      </c>
      <c r="AA31" s="15">
        <f t="shared" si="21"/>
        <v>5</v>
      </c>
      <c r="AB31" s="15" t="str">
        <f>VLOOKUP(MOD(D31-1,3)*8+AA31,Coef!$A$2:$C$25,3)</f>
        <v>W</v>
      </c>
      <c r="AC31" s="15">
        <f t="shared" si="22"/>
        <v>3</v>
      </c>
      <c r="AD31" s="15" t="str">
        <f>VLOOKUP(MOD(MOD(D31+1,2)*5+AC31,20)+1,Coef!$A$2:$C$21,3)</f>
        <v>J</v>
      </c>
      <c r="AE31" s="15"/>
      <c r="AF31" s="15" t="str">
        <f t="shared" si="30"/>
        <v>00000</v>
      </c>
      <c r="AG31" s="15" t="str">
        <f t="shared" si="30"/>
        <v>41674</v>
      </c>
      <c r="AH31" s="18" t="str">
        <f t="shared" si="24"/>
        <v>500000 mE 8341674 mN 36 N</v>
      </c>
      <c r="AI31" s="15" t="str">
        <f t="shared" si="25"/>
        <v>36LWJ0000041674</v>
      </c>
      <c r="AJ31" s="22">
        <f>'LL to Dist'!BP31</f>
        <v>9046368.0945454352</v>
      </c>
      <c r="AK31" s="22">
        <f>'LL to Dist'!BT31</f>
        <v>247.47178571608237</v>
      </c>
      <c r="AL31" s="22">
        <f>'LL to Dist'!BU31</f>
        <v>56.759514303093908</v>
      </c>
      <c r="AM31" s="22">
        <f>'LL to Dist'!BV31</f>
        <v>236.75951430309397</v>
      </c>
    </row>
    <row r="32" spans="2:39">
      <c r="B32" s="13">
        <v>30</v>
      </c>
      <c r="C32" s="13">
        <v>33</v>
      </c>
      <c r="D32" s="15">
        <f t="shared" si="0"/>
        <v>36</v>
      </c>
      <c r="E32" s="15">
        <f t="shared" si="1"/>
        <v>33</v>
      </c>
      <c r="F32" s="15">
        <f t="shared" si="29"/>
        <v>0.52359877559829882</v>
      </c>
      <c r="G32" s="15">
        <f t="shared" si="29"/>
        <v>0.57595865315812877</v>
      </c>
      <c r="H32" s="15">
        <f t="shared" si="3"/>
        <v>0.57595865315812877</v>
      </c>
      <c r="I32" s="15">
        <f t="shared" si="4"/>
        <v>0.86602540378443871</v>
      </c>
      <c r="J32" s="16">
        <f t="shared" si="5"/>
        <v>5.0546226149520458E-3</v>
      </c>
      <c r="K32" s="15">
        <f t="shared" si="6"/>
        <v>6383480.9177513532</v>
      </c>
      <c r="L32" s="15">
        <f t="shared" si="7"/>
        <v>0.57735026918962573</v>
      </c>
      <c r="M32" s="15">
        <f t="shared" si="8"/>
        <v>0.33333333333333331</v>
      </c>
      <c r="N32" s="17">
        <f t="shared" si="9"/>
        <v>0</v>
      </c>
      <c r="O32" s="15">
        <f t="shared" si="10"/>
        <v>0</v>
      </c>
      <c r="P32" s="16">
        <f t="shared" si="11"/>
        <v>0.67172128928161878</v>
      </c>
      <c r="Q32" s="15">
        <f t="shared" si="12"/>
        <v>4.7122604670403536</v>
      </c>
      <c r="R32" s="15">
        <f t="shared" si="13"/>
        <v>-0.72040146839048735</v>
      </c>
      <c r="S32" s="15">
        <f t="shared" si="14"/>
        <v>42.586517396170116</v>
      </c>
      <c r="T32" s="15">
        <f t="shared" si="15"/>
        <v>-78.81481481481481</v>
      </c>
      <c r="U32" s="15">
        <f t="shared" si="16"/>
        <v>408.2962962962963</v>
      </c>
      <c r="V32" s="15">
        <f t="shared" si="17"/>
        <v>0</v>
      </c>
      <c r="W32" s="15">
        <f t="shared" si="18"/>
        <v>3320113.3977173329</v>
      </c>
      <c r="X32" s="15">
        <f t="shared" si="19"/>
        <v>500000</v>
      </c>
      <c r="Y32" s="15">
        <f t="shared" si="20"/>
        <v>3318785.3523582462</v>
      </c>
      <c r="Z32" s="15" t="str">
        <f>VLOOKUP(_xlfn.FLOOR.MATH(B32/8+11),Coef!$B$4:$C$23,2)</f>
        <v>R</v>
      </c>
      <c r="AA32" s="15">
        <f t="shared" si="21"/>
        <v>5</v>
      </c>
      <c r="AB32" s="15" t="str">
        <f>VLOOKUP(MOD(D32-1,3)*8+AA32,Coef!$A$2:$C$25,3)</f>
        <v>W</v>
      </c>
      <c r="AC32" s="15">
        <f t="shared" si="22"/>
        <v>13</v>
      </c>
      <c r="AD32" s="15" t="str">
        <f>VLOOKUP(MOD(MOD(D32+1,2)*5+AC32,20)+1,Coef!$A$2:$C$21,3)</f>
        <v>U</v>
      </c>
      <c r="AE32" s="15"/>
      <c r="AF32" s="15" t="str">
        <f t="shared" si="30"/>
        <v>00000</v>
      </c>
      <c r="AG32" s="15" t="str">
        <f t="shared" si="30"/>
        <v>18785</v>
      </c>
      <c r="AH32" s="18" t="str">
        <f t="shared" si="24"/>
        <v>500000 mE 3318785 mN 36 N</v>
      </c>
      <c r="AI32" s="15" t="str">
        <f t="shared" si="25"/>
        <v>36RWU0000018785</v>
      </c>
      <c r="AJ32" s="22">
        <f>'LL to Dist'!BP32</f>
        <v>4979102.9873437164</v>
      </c>
      <c r="AK32" s="22">
        <f>'LL to Dist'!BT32</f>
        <v>0</v>
      </c>
      <c r="AL32" s="22">
        <f>'LL to Dist'!BU32</f>
        <v>180</v>
      </c>
      <c r="AM32" s="22">
        <f>'LL to Dist'!BV32</f>
        <v>0</v>
      </c>
    </row>
    <row r="33" spans="2:39">
      <c r="B33" s="13">
        <v>31</v>
      </c>
      <c r="C33" s="13">
        <v>33</v>
      </c>
      <c r="D33" s="15">
        <f t="shared" si="0"/>
        <v>36</v>
      </c>
      <c r="E33" s="15">
        <f t="shared" si="1"/>
        <v>33</v>
      </c>
      <c r="F33" s="15">
        <f t="shared" si="29"/>
        <v>0.54105206811824214</v>
      </c>
      <c r="G33" s="15">
        <f t="shared" si="29"/>
        <v>0.57595865315812877</v>
      </c>
      <c r="H33" s="15">
        <f t="shared" si="3"/>
        <v>0.57595865315812877</v>
      </c>
      <c r="I33" s="15">
        <f t="shared" si="4"/>
        <v>0.85716730070211233</v>
      </c>
      <c r="J33" s="16">
        <f t="shared" si="5"/>
        <v>4.9517494621909922E-3</v>
      </c>
      <c r="K33" s="15">
        <f t="shared" si="6"/>
        <v>6383807.635926188</v>
      </c>
      <c r="L33" s="15">
        <f t="shared" si="7"/>
        <v>0.60086061902756038</v>
      </c>
      <c r="M33" s="15">
        <f t="shared" si="8"/>
        <v>0.36103348349818304</v>
      </c>
      <c r="N33" s="17">
        <f t="shared" si="9"/>
        <v>0</v>
      </c>
      <c r="O33" s="15">
        <f t="shared" si="10"/>
        <v>0</v>
      </c>
      <c r="P33" s="16">
        <f t="shared" si="11"/>
        <v>0.64391826596400803</v>
      </c>
      <c r="Q33" s="15">
        <f t="shared" si="12"/>
        <v>4.6836303409524813</v>
      </c>
      <c r="R33" s="15">
        <f t="shared" si="13"/>
        <v>-1.1952436875405743</v>
      </c>
      <c r="S33" s="15">
        <f t="shared" si="14"/>
        <v>40.937418860047913</v>
      </c>
      <c r="T33" s="15">
        <f t="shared" si="15"/>
        <v>-88.650311027629741</v>
      </c>
      <c r="U33" s="15">
        <f t="shared" si="16"/>
        <v>332.55520454443968</v>
      </c>
      <c r="V33" s="15">
        <f t="shared" si="17"/>
        <v>0</v>
      </c>
      <c r="W33" s="15">
        <f t="shared" si="18"/>
        <v>3430974.3232781519</v>
      </c>
      <c r="X33" s="15">
        <f t="shared" si="19"/>
        <v>500000</v>
      </c>
      <c r="Y33" s="15">
        <f t="shared" si="20"/>
        <v>3429601.9335488407</v>
      </c>
      <c r="Z33" s="15" t="str">
        <f>VLOOKUP(_xlfn.FLOOR.MATH(B33/8+11),Coef!$B$4:$C$23,2)</f>
        <v>R</v>
      </c>
      <c r="AA33" s="15">
        <f t="shared" si="21"/>
        <v>5</v>
      </c>
      <c r="AB33" s="15" t="str">
        <f>VLOOKUP(MOD(D33-1,3)*8+AA33,Coef!$A$2:$C$25,3)</f>
        <v>W</v>
      </c>
      <c r="AC33" s="15">
        <f t="shared" si="22"/>
        <v>14</v>
      </c>
      <c r="AD33" s="15" t="str">
        <f>VLOOKUP(MOD(MOD(D33+1,2)*5+AC33,20)+1,Coef!$A$2:$C$21,3)</f>
        <v>V</v>
      </c>
      <c r="AE33" s="15"/>
      <c r="AF33" s="15" t="str">
        <f t="shared" si="30"/>
        <v>00000</v>
      </c>
      <c r="AG33" s="15" t="str">
        <f t="shared" si="30"/>
        <v>29601</v>
      </c>
      <c r="AH33" s="18" t="str">
        <f t="shared" si="24"/>
        <v>500000 mE 3429601 mN 36 N</v>
      </c>
      <c r="AI33" s="15" t="str">
        <f t="shared" si="25"/>
        <v>36RWV0000029601</v>
      </c>
      <c r="AJ33" s="22">
        <f>'LL to Dist'!BP33</f>
        <v>110860.92556603208</v>
      </c>
      <c r="AK33" s="22">
        <f>'LL to Dist'!BT33</f>
        <v>0</v>
      </c>
      <c r="AL33" s="22">
        <f>'LL to Dist'!BU33</f>
        <v>180</v>
      </c>
      <c r="AM33" s="22">
        <f>'LL to Dist'!BV33</f>
        <v>0</v>
      </c>
    </row>
    <row r="34" spans="2:39">
      <c r="B34" s="13">
        <v>32</v>
      </c>
      <c r="C34" s="13">
        <v>33</v>
      </c>
      <c r="D34" s="15">
        <f t="shared" si="0"/>
        <v>36</v>
      </c>
      <c r="E34" s="15">
        <f t="shared" si="1"/>
        <v>33</v>
      </c>
      <c r="F34" s="15">
        <f t="shared" si="29"/>
        <v>0.55850536063818546</v>
      </c>
      <c r="G34" s="15">
        <f t="shared" si="29"/>
        <v>0.57595865315812877</v>
      </c>
      <c r="H34" s="15">
        <f t="shared" si="3"/>
        <v>0.57595865315812877</v>
      </c>
      <c r="I34" s="15">
        <f t="shared" si="4"/>
        <v>0.84804809615642596</v>
      </c>
      <c r="J34" s="16">
        <f t="shared" si="5"/>
        <v>4.8469488848363858E-3</v>
      </c>
      <c r="K34" s="15">
        <f t="shared" si="6"/>
        <v>6384140.5270612864</v>
      </c>
      <c r="L34" s="15">
        <f t="shared" si="7"/>
        <v>0.62486935190932746</v>
      </c>
      <c r="M34" s="15">
        <f t="shared" si="8"/>
        <v>0.39046170695558291</v>
      </c>
      <c r="N34" s="17">
        <f t="shared" si="9"/>
        <v>0</v>
      </c>
      <c r="O34" s="15">
        <f t="shared" si="10"/>
        <v>0</v>
      </c>
      <c r="P34" s="16">
        <f t="shared" si="11"/>
        <v>0.61438524192925348</v>
      </c>
      <c r="Q34" s="15">
        <f t="shared" si="12"/>
        <v>4.6532548046619127</v>
      </c>
      <c r="R34" s="15">
        <f t="shared" si="13"/>
        <v>-1.6982253159783349</v>
      </c>
      <c r="S34" s="15">
        <f t="shared" si="14"/>
        <v>39.189816721497785</v>
      </c>
      <c r="T34" s="15">
        <f t="shared" si="15"/>
        <v>-98.800285874957765</v>
      </c>
      <c r="U34" s="15">
        <f t="shared" si="16"/>
        <v>253.00006685186293</v>
      </c>
      <c r="V34" s="15">
        <f t="shared" si="17"/>
        <v>0</v>
      </c>
      <c r="W34" s="15">
        <f t="shared" si="18"/>
        <v>3541852.4340231228</v>
      </c>
      <c r="X34" s="15">
        <f t="shared" si="19"/>
        <v>500000</v>
      </c>
      <c r="Y34" s="15">
        <f t="shared" si="20"/>
        <v>3540435.6930495137</v>
      </c>
      <c r="Z34" s="15" t="str">
        <f>VLOOKUP(_xlfn.FLOOR.MATH(B34/8+11),Coef!$B$4:$C$23,2)</f>
        <v>S</v>
      </c>
      <c r="AA34" s="15">
        <f t="shared" si="21"/>
        <v>5</v>
      </c>
      <c r="AB34" s="15" t="str">
        <f>VLOOKUP(MOD(D34-1,3)*8+AA34,Coef!$A$2:$C$25,3)</f>
        <v>W</v>
      </c>
      <c r="AC34" s="15">
        <f t="shared" si="22"/>
        <v>15</v>
      </c>
      <c r="AD34" s="15" t="str">
        <f>VLOOKUP(MOD(MOD(D34+1,2)*5+AC34,20)+1,Coef!$A$2:$C$21,3)</f>
        <v>A</v>
      </c>
      <c r="AE34" s="15"/>
      <c r="AF34" s="15" t="str">
        <f t="shared" si="30"/>
        <v>00000</v>
      </c>
      <c r="AG34" s="15" t="str">
        <f t="shared" si="30"/>
        <v>40435</v>
      </c>
      <c r="AH34" s="18" t="str">
        <f t="shared" si="24"/>
        <v>500000 mE 3540435 mN 36 N</v>
      </c>
      <c r="AI34" s="15" t="str">
        <f t="shared" si="25"/>
        <v>36SWA0000040435</v>
      </c>
      <c r="AJ34" s="22">
        <f>'LL to Dist'!BP34</f>
        <v>110878.11074999098</v>
      </c>
      <c r="AK34" s="22">
        <f>'LL to Dist'!BT34</f>
        <v>0</v>
      </c>
      <c r="AL34" s="22">
        <f>'LL to Dist'!BU34</f>
        <v>180</v>
      </c>
      <c r="AM34" s="22">
        <f>'LL to Dist'!BV34</f>
        <v>0</v>
      </c>
    </row>
    <row r="35" spans="2:39">
      <c r="B35" s="13">
        <v>33</v>
      </c>
      <c r="C35" s="13">
        <v>33</v>
      </c>
      <c r="D35" s="15">
        <f t="shared" si="0"/>
        <v>36</v>
      </c>
      <c r="E35" s="15">
        <f t="shared" si="1"/>
        <v>33</v>
      </c>
      <c r="F35" s="15">
        <f t="shared" si="29"/>
        <v>0.57595865315812877</v>
      </c>
      <c r="G35" s="15">
        <f t="shared" si="29"/>
        <v>0.57595865315812877</v>
      </c>
      <c r="H35" s="15">
        <f t="shared" si="3"/>
        <v>0.57595865315812877</v>
      </c>
      <c r="I35" s="15">
        <f t="shared" si="4"/>
        <v>0.83867056794542405</v>
      </c>
      <c r="J35" s="16">
        <f t="shared" si="5"/>
        <v>4.7403485662484424E-3</v>
      </c>
      <c r="K35" s="15">
        <f t="shared" si="6"/>
        <v>6384479.1883705705</v>
      </c>
      <c r="L35" s="15">
        <f t="shared" si="7"/>
        <v>0.64940759319751062</v>
      </c>
      <c r="M35" s="15">
        <f t="shared" si="8"/>
        <v>0.42173022210258343</v>
      </c>
      <c r="N35" s="17">
        <f t="shared" si="9"/>
        <v>0</v>
      </c>
      <c r="O35" s="15">
        <f t="shared" si="10"/>
        <v>0</v>
      </c>
      <c r="P35" s="16">
        <f t="shared" si="11"/>
        <v>0.58301012646366512</v>
      </c>
      <c r="Q35" s="15">
        <f t="shared" si="12"/>
        <v>4.6210227986117705</v>
      </c>
      <c r="R35" s="15">
        <f t="shared" si="13"/>
        <v>-2.230972138970448</v>
      </c>
      <c r="S35" s="15">
        <f t="shared" si="14"/>
        <v>37.337678687455018</v>
      </c>
      <c r="T35" s="15">
        <f t="shared" si="15"/>
        <v>-109.24749173586591</v>
      </c>
      <c r="U35" s="15">
        <f t="shared" si="16"/>
        <v>169.49828609556317</v>
      </c>
      <c r="V35" s="15">
        <f t="shared" si="17"/>
        <v>0</v>
      </c>
      <c r="W35" s="15">
        <f t="shared" si="18"/>
        <v>3652748.0429387176</v>
      </c>
      <c r="X35" s="15">
        <f t="shared" si="19"/>
        <v>500000</v>
      </c>
      <c r="Y35" s="15">
        <f t="shared" si="20"/>
        <v>3651286.9437215421</v>
      </c>
      <c r="Z35" s="15" t="str">
        <f>VLOOKUP(_xlfn.FLOOR.MATH(B35/8+11),Coef!$B$4:$C$23,2)</f>
        <v>S</v>
      </c>
      <c r="AA35" s="15">
        <f t="shared" si="21"/>
        <v>5</v>
      </c>
      <c r="AB35" s="15" t="str">
        <f>VLOOKUP(MOD(D35-1,3)*8+AA35,Coef!$A$2:$C$25,3)</f>
        <v>W</v>
      </c>
      <c r="AC35" s="15">
        <f t="shared" si="22"/>
        <v>16</v>
      </c>
      <c r="AD35" s="15" t="str">
        <f>VLOOKUP(MOD(MOD(D35+1,2)*5+AC35,20)+1,Coef!$A$2:$C$21,3)</f>
        <v>B</v>
      </c>
      <c r="AE35" s="15"/>
      <c r="AF35" s="15" t="str">
        <f t="shared" si="30"/>
        <v>00000</v>
      </c>
      <c r="AG35" s="15" t="str">
        <f t="shared" si="30"/>
        <v>51286</v>
      </c>
      <c r="AH35" s="18" t="str">
        <f t="shared" si="24"/>
        <v>500000 mE 3651286 mN 36 N</v>
      </c>
      <c r="AI35" s="15" t="str">
        <f t="shared" si="25"/>
        <v>36SWB0000051286</v>
      </c>
      <c r="AJ35" s="22">
        <f>'LL to Dist'!BP35</f>
        <v>110895.60892042128</v>
      </c>
      <c r="AK35" s="22">
        <f>'LL to Dist'!BT35</f>
        <v>0</v>
      </c>
      <c r="AL35" s="22">
        <f>'LL to Dist'!BU35</f>
        <v>180</v>
      </c>
      <c r="AM35" s="22">
        <f>'LL to Dist'!BV35</f>
        <v>0</v>
      </c>
    </row>
    <row r="36" spans="2:39">
      <c r="B36" s="13">
        <v>34</v>
      </c>
      <c r="C36" s="13">
        <v>33</v>
      </c>
      <c r="D36" s="15">
        <f t="shared" si="0"/>
        <v>36</v>
      </c>
      <c r="E36" s="15">
        <f t="shared" si="1"/>
        <v>33</v>
      </c>
      <c r="F36" s="15">
        <f t="shared" si="29"/>
        <v>0.59341194567807209</v>
      </c>
      <c r="G36" s="15">
        <f t="shared" si="29"/>
        <v>0.57595865315812877</v>
      </c>
      <c r="H36" s="15">
        <f t="shared" si="3"/>
        <v>0.57595865315812877</v>
      </c>
      <c r="I36" s="15">
        <f t="shared" si="4"/>
        <v>0.82903757255504162</v>
      </c>
      <c r="J36" s="16">
        <f t="shared" si="5"/>
        <v>4.6320783824948392E-3</v>
      </c>
      <c r="K36" s="15">
        <f t="shared" si="6"/>
        <v>6384823.2098917998</v>
      </c>
      <c r="L36" s="15">
        <f t="shared" si="7"/>
        <v>0.67450851684242674</v>
      </c>
      <c r="M36" s="15">
        <f t="shared" si="8"/>
        <v>0.45496173929297029</v>
      </c>
      <c r="N36" s="17">
        <f t="shared" si="9"/>
        <v>0</v>
      </c>
      <c r="O36" s="15">
        <f t="shared" si="10"/>
        <v>0</v>
      </c>
      <c r="P36" s="16">
        <f t="shared" si="11"/>
        <v>0.54967033908952445</v>
      </c>
      <c r="Q36" s="15">
        <f t="shared" si="12"/>
        <v>4.5868127907500496</v>
      </c>
      <c r="R36" s="15">
        <f t="shared" si="13"/>
        <v>-2.7952417563264618</v>
      </c>
      <c r="S36" s="15">
        <f t="shared" si="14"/>
        <v>35.374422384146214</v>
      </c>
      <c r="T36" s="15">
        <f t="shared" si="15"/>
        <v>-119.96960276009555</v>
      </c>
      <c r="U36" s="15">
        <f t="shared" si="16"/>
        <v>81.915526477063139</v>
      </c>
      <c r="V36" s="15">
        <f t="shared" si="17"/>
        <v>0</v>
      </c>
      <c r="W36" s="15">
        <f t="shared" si="18"/>
        <v>3763661.4419291657</v>
      </c>
      <c r="X36" s="15">
        <f t="shared" si="19"/>
        <v>500000</v>
      </c>
      <c r="Y36" s="15">
        <f t="shared" si="20"/>
        <v>3762155.9773523943</v>
      </c>
      <c r="Z36" s="15" t="str">
        <f>VLOOKUP(_xlfn.FLOOR.MATH(B36/8+11),Coef!$B$4:$C$23,2)</f>
        <v>S</v>
      </c>
      <c r="AA36" s="15">
        <f t="shared" si="21"/>
        <v>5</v>
      </c>
      <c r="AB36" s="15" t="str">
        <f>VLOOKUP(MOD(D36-1,3)*8+AA36,Coef!$A$2:$C$25,3)</f>
        <v>W</v>
      </c>
      <c r="AC36" s="15">
        <f t="shared" si="22"/>
        <v>17</v>
      </c>
      <c r="AD36" s="15" t="str">
        <f>VLOOKUP(MOD(MOD(D36+1,2)*5+AC36,20)+1,Coef!$A$2:$C$21,3)</f>
        <v>C</v>
      </c>
      <c r="AE36" s="15"/>
      <c r="AF36" s="15" t="str">
        <f t="shared" si="30"/>
        <v>00000</v>
      </c>
      <c r="AG36" s="15" t="str">
        <f t="shared" si="30"/>
        <v>62155</v>
      </c>
      <c r="AH36" s="18" t="str">
        <f t="shared" si="24"/>
        <v>500000 mE 3762155 mN 36 N</v>
      </c>
      <c r="AI36" s="15" t="str">
        <f t="shared" si="25"/>
        <v>36SWC0000062155</v>
      </c>
      <c r="AJ36" s="22">
        <f>'LL to Dist'!BP36</f>
        <v>110913.39899507181</v>
      </c>
      <c r="AK36" s="22">
        <f>'LL to Dist'!BT36</f>
        <v>0</v>
      </c>
      <c r="AL36" s="22">
        <f>'LL to Dist'!BU36</f>
        <v>180</v>
      </c>
      <c r="AM36" s="22">
        <f>'LL to Dist'!BV36</f>
        <v>0</v>
      </c>
    </row>
    <row r="37" spans="2:39">
      <c r="B37" s="13">
        <v>35</v>
      </c>
      <c r="C37" s="13">
        <v>33</v>
      </c>
      <c r="D37" s="15">
        <f t="shared" si="0"/>
        <v>36</v>
      </c>
      <c r="E37" s="15">
        <f t="shared" si="1"/>
        <v>33</v>
      </c>
      <c r="F37" s="15">
        <f t="shared" si="29"/>
        <v>0.6108652381980153</v>
      </c>
      <c r="G37" s="15">
        <f t="shared" si="29"/>
        <v>0.57595865315812877</v>
      </c>
      <c r="H37" s="15">
        <f t="shared" si="3"/>
        <v>0.57595865315812877</v>
      </c>
      <c r="I37" s="15">
        <f t="shared" si="4"/>
        <v>0.8191520442889918</v>
      </c>
      <c r="J37" s="16">
        <f t="shared" si="5"/>
        <v>4.52227024411674E-3</v>
      </c>
      <c r="K37" s="15">
        <f t="shared" si="6"/>
        <v>6385172.1749731312</v>
      </c>
      <c r="L37" s="15">
        <f t="shared" si="7"/>
        <v>0.70020753820970971</v>
      </c>
      <c r="M37" s="15">
        <f t="shared" si="8"/>
        <v>0.49029059656570206</v>
      </c>
      <c r="N37" s="17">
        <f t="shared" si="9"/>
        <v>0</v>
      </c>
      <c r="O37" s="15">
        <f t="shared" si="10"/>
        <v>0</v>
      </c>
      <c r="P37" s="16">
        <f t="shared" si="11"/>
        <v>0.51423167367841471</v>
      </c>
      <c r="Q37" s="15">
        <f t="shared" si="12"/>
        <v>4.550491639343992</v>
      </c>
      <c r="R37" s="15">
        <f t="shared" si="13"/>
        <v>-3.3929349442867291</v>
      </c>
      <c r="S37" s="15">
        <f t="shared" si="14"/>
        <v>33.292858464161178</v>
      </c>
      <c r="T37" s="15">
        <f t="shared" si="15"/>
        <v>-130.93816263038363</v>
      </c>
      <c r="U37" s="15">
        <f t="shared" si="16"/>
        <v>-9.8829204459178488</v>
      </c>
      <c r="V37" s="15">
        <f t="shared" si="17"/>
        <v>0</v>
      </c>
      <c r="W37" s="15">
        <f t="shared" si="18"/>
        <v>3874592.9014475932</v>
      </c>
      <c r="X37" s="15">
        <f t="shared" si="19"/>
        <v>500000</v>
      </c>
      <c r="Y37" s="15">
        <f t="shared" si="20"/>
        <v>3873043.0642870143</v>
      </c>
      <c r="Z37" s="15" t="str">
        <f>VLOOKUP(_xlfn.FLOOR.MATH(B37/8+11),Coef!$B$4:$C$23,2)</f>
        <v>S</v>
      </c>
      <c r="AA37" s="15">
        <f t="shared" si="21"/>
        <v>5</v>
      </c>
      <c r="AB37" s="15" t="str">
        <f>VLOOKUP(MOD(D37-1,3)*8+AA37,Coef!$A$2:$C$25,3)</f>
        <v>W</v>
      </c>
      <c r="AC37" s="15">
        <f t="shared" si="22"/>
        <v>18</v>
      </c>
      <c r="AD37" s="15" t="str">
        <f>VLOOKUP(MOD(MOD(D37+1,2)*5+AC37,20)+1,Coef!$A$2:$C$21,3)</f>
        <v>D</v>
      </c>
      <c r="AE37" s="15"/>
      <c r="AF37" s="15" t="str">
        <f t="shared" si="30"/>
        <v>00000</v>
      </c>
      <c r="AG37" s="15" t="str">
        <f t="shared" si="30"/>
        <v>73043</v>
      </c>
      <c r="AH37" s="18" t="str">
        <f t="shared" si="24"/>
        <v>500000 mE 3873043 mN 36 N</v>
      </c>
      <c r="AI37" s="15" t="str">
        <f t="shared" si="25"/>
        <v>36SWD0000073043</v>
      </c>
      <c r="AJ37" s="22">
        <f>'LL to Dist'!BP37</f>
        <v>110931.4595228523</v>
      </c>
      <c r="AK37" s="22">
        <f>'LL to Dist'!BT37</f>
        <v>0</v>
      </c>
      <c r="AL37" s="22">
        <f>'LL to Dist'!BU37</f>
        <v>180</v>
      </c>
      <c r="AM37" s="22">
        <f>'LL to Dist'!BV37</f>
        <v>0</v>
      </c>
    </row>
    <row r="38" spans="2:39">
      <c r="B38" s="13">
        <v>36</v>
      </c>
      <c r="C38" s="13">
        <v>33</v>
      </c>
      <c r="D38" s="15">
        <f t="shared" si="0"/>
        <v>36</v>
      </c>
      <c r="E38" s="15">
        <f t="shared" si="1"/>
        <v>33</v>
      </c>
      <c r="F38" s="15">
        <f t="shared" si="29"/>
        <v>0.62831853071795862</v>
      </c>
      <c r="G38" s="15">
        <f t="shared" si="29"/>
        <v>0.57595865315812877</v>
      </c>
      <c r="H38" s="15">
        <f t="shared" si="3"/>
        <v>0.57595865315812877</v>
      </c>
      <c r="I38" s="15">
        <f t="shared" si="4"/>
        <v>0.80901699437494745</v>
      </c>
      <c r="J38" s="16">
        <f t="shared" si="5"/>
        <v>4.4110579354161086E-3</v>
      </c>
      <c r="K38" s="15">
        <f t="shared" si="6"/>
        <v>6385525.660768602</v>
      </c>
      <c r="L38" s="15">
        <f t="shared" si="7"/>
        <v>0.7265425280053609</v>
      </c>
      <c r="M38" s="15">
        <f t="shared" si="8"/>
        <v>0.52786404500042061</v>
      </c>
      <c r="N38" s="17">
        <f t="shared" si="9"/>
        <v>0</v>
      </c>
      <c r="O38" s="15">
        <f t="shared" si="10"/>
        <v>0</v>
      </c>
      <c r="P38" s="16">
        <f t="shared" si="11"/>
        <v>0.47654701293499552</v>
      </c>
      <c r="Q38" s="15">
        <f t="shared" si="12"/>
        <v>4.5119133061467629</v>
      </c>
      <c r="R38" s="15">
        <f t="shared" si="13"/>
        <v>-4.0261080936053819</v>
      </c>
      <c r="S38" s="15">
        <f t="shared" si="14"/>
        <v>31.085126650650576</v>
      </c>
      <c r="T38" s="15">
        <f t="shared" si="15"/>
        <v>-142.11732127948855</v>
      </c>
      <c r="U38" s="15">
        <f t="shared" si="16"/>
        <v>-106.03036391906448</v>
      </c>
      <c r="V38" s="15">
        <f t="shared" si="17"/>
        <v>0</v>
      </c>
      <c r="W38" s="15">
        <f t="shared" si="18"/>
        <v>3985542.6701522395</v>
      </c>
      <c r="X38" s="15">
        <f t="shared" si="19"/>
        <v>500000</v>
      </c>
      <c r="Y38" s="15">
        <f t="shared" si="20"/>
        <v>3983948.4530841787</v>
      </c>
      <c r="Z38" s="15" t="str">
        <f>VLOOKUP(_xlfn.FLOOR.MATH(B38/8+11),Coef!$B$4:$C$23,2)</f>
        <v>S</v>
      </c>
      <c r="AA38" s="15">
        <f t="shared" si="21"/>
        <v>5</v>
      </c>
      <c r="AB38" s="15" t="str">
        <f>VLOOKUP(MOD(D38-1,3)*8+AA38,Coef!$A$2:$C$25,3)</f>
        <v>W</v>
      </c>
      <c r="AC38" s="15">
        <f t="shared" si="22"/>
        <v>19</v>
      </c>
      <c r="AD38" s="15" t="str">
        <f>VLOOKUP(MOD(MOD(D38+1,2)*5+AC38,20)+1,Coef!$A$2:$C$21,3)</f>
        <v>E</v>
      </c>
      <c r="AE38" s="15"/>
      <c r="AF38" s="15" t="str">
        <f t="shared" si="30"/>
        <v>00000</v>
      </c>
      <c r="AG38" s="15" t="str">
        <f t="shared" si="30"/>
        <v>83948</v>
      </c>
      <c r="AH38" s="18" t="str">
        <f t="shared" si="24"/>
        <v>500000 mE 3983948 mN 36 N</v>
      </c>
      <c r="AI38" s="15" t="str">
        <f t="shared" si="25"/>
        <v>36SWE0000083948</v>
      </c>
      <c r="AJ38" s="22">
        <f>'LL to Dist'!BP38</f>
        <v>110949.76870886654</v>
      </c>
      <c r="AK38" s="22">
        <f>'LL to Dist'!BT38</f>
        <v>0</v>
      </c>
      <c r="AL38" s="22">
        <f>'LL to Dist'!BU38</f>
        <v>180</v>
      </c>
      <c r="AM38" s="22">
        <f>'LL to Dist'!BV38</f>
        <v>0</v>
      </c>
    </row>
    <row r="39" spans="2:39">
      <c r="B39" s="13">
        <v>37</v>
      </c>
      <c r="C39" s="13">
        <v>33</v>
      </c>
      <c r="D39" s="15">
        <f t="shared" si="0"/>
        <v>36</v>
      </c>
      <c r="E39" s="15">
        <f t="shared" si="1"/>
        <v>33</v>
      </c>
      <c r="F39" s="15">
        <f t="shared" si="29"/>
        <v>0.64577182323790194</v>
      </c>
      <c r="G39" s="15">
        <f t="shared" si="29"/>
        <v>0.57595865315812877</v>
      </c>
      <c r="H39" s="15">
        <f t="shared" si="3"/>
        <v>0.57595865315812877</v>
      </c>
      <c r="I39" s="15">
        <f t="shared" si="4"/>
        <v>0.79863551004729283</v>
      </c>
      <c r="J39" s="16">
        <f t="shared" si="5"/>
        <v>4.2985769514601547E-3</v>
      </c>
      <c r="K39" s="15">
        <f t="shared" si="6"/>
        <v>6385883.2387419688</v>
      </c>
      <c r="L39" s="15">
        <f t="shared" si="7"/>
        <v>0.75355405010279419</v>
      </c>
      <c r="M39" s="15">
        <f t="shared" si="8"/>
        <v>0.56784370642632442</v>
      </c>
      <c r="N39" s="17">
        <f t="shared" si="9"/>
        <v>0</v>
      </c>
      <c r="O39" s="15">
        <f t="shared" si="10"/>
        <v>0</v>
      </c>
      <c r="P39" s="16">
        <f t="shared" si="11"/>
        <v>0.43645487052513571</v>
      </c>
      <c r="Q39" s="15">
        <f t="shared" si="12"/>
        <v>4.4709173971920482</v>
      </c>
      <c r="R39" s="15">
        <f t="shared" si="13"/>
        <v>-4.6969868110538089</v>
      </c>
      <c r="S39" s="15">
        <f t="shared" si="14"/>
        <v>28.742623722498365</v>
      </c>
      <c r="T39" s="15">
        <f t="shared" si="15"/>
        <v>-153.46231556754717</v>
      </c>
      <c r="U39" s="15">
        <f t="shared" si="16"/>
        <v>-206.65643400784631</v>
      </c>
      <c r="V39" s="15">
        <f t="shared" si="17"/>
        <v>0</v>
      </c>
      <c r="W39" s="15">
        <f t="shared" si="18"/>
        <v>4096510.9745881669</v>
      </c>
      <c r="X39" s="15">
        <f t="shared" si="19"/>
        <v>500000</v>
      </c>
      <c r="Y39" s="15">
        <f t="shared" si="20"/>
        <v>4094872.3701983318</v>
      </c>
      <c r="Z39" s="15" t="str">
        <f>VLOOKUP(_xlfn.FLOOR.MATH(B39/8+11),Coef!$B$4:$C$23,2)</f>
        <v>S</v>
      </c>
      <c r="AA39" s="15">
        <f t="shared" si="21"/>
        <v>5</v>
      </c>
      <c r="AB39" s="15" t="str">
        <f>VLOOKUP(MOD(D39-1,3)*8+AA39,Coef!$A$2:$C$25,3)</f>
        <v>W</v>
      </c>
      <c r="AC39" s="15">
        <f t="shared" si="22"/>
        <v>0</v>
      </c>
      <c r="AD39" s="15" t="str">
        <f>VLOOKUP(MOD(MOD(D39+1,2)*5+AC39,20)+1,Coef!$A$2:$C$21,3)</f>
        <v>F</v>
      </c>
      <c r="AE39" s="15"/>
      <c r="AF39" s="15" t="str">
        <f t="shared" si="30"/>
        <v>00000</v>
      </c>
      <c r="AG39" s="15" t="str">
        <f t="shared" si="30"/>
        <v>94872</v>
      </c>
      <c r="AH39" s="18" t="str">
        <f t="shared" si="24"/>
        <v>500000 mE 4094872 mN 36 N</v>
      </c>
      <c r="AI39" s="15" t="str">
        <f t="shared" si="25"/>
        <v>36SWF0000094872</v>
      </c>
      <c r="AJ39" s="22">
        <f>'LL to Dist'!BP39</f>
        <v>110968.30443993892</v>
      </c>
      <c r="AK39" s="22">
        <f>'LL to Dist'!BT39</f>
        <v>0</v>
      </c>
      <c r="AL39" s="22">
        <f>'LL to Dist'!BU39</f>
        <v>180</v>
      </c>
      <c r="AM39" s="22">
        <f>'LL to Dist'!BV39</f>
        <v>0</v>
      </c>
    </row>
    <row r="40" spans="2:39">
      <c r="B40" s="13">
        <v>38</v>
      </c>
      <c r="C40" s="13">
        <v>33</v>
      </c>
      <c r="D40" s="15">
        <f t="shared" si="0"/>
        <v>36</v>
      </c>
      <c r="E40" s="15">
        <f t="shared" si="1"/>
        <v>33</v>
      </c>
      <c r="F40" s="15">
        <f t="shared" si="29"/>
        <v>0.66322511575784515</v>
      </c>
      <c r="G40" s="15">
        <f t="shared" si="29"/>
        <v>0.57595865315812877</v>
      </c>
      <c r="H40" s="15">
        <f t="shared" si="3"/>
        <v>0.57595865315812877</v>
      </c>
      <c r="I40" s="15">
        <f t="shared" si="4"/>
        <v>0.78801075360672201</v>
      </c>
      <c r="J40" s="16">
        <f t="shared" si="5"/>
        <v>4.1849643330014626E-3</v>
      </c>
      <c r="K40" s="15">
        <f t="shared" si="6"/>
        <v>6386244.4751783656</v>
      </c>
      <c r="L40" s="15">
        <f t="shared" si="7"/>
        <v>0.78128562650671729</v>
      </c>
      <c r="M40" s="15">
        <f t="shared" si="8"/>
        <v>0.61040723018599374</v>
      </c>
      <c r="N40" s="17">
        <f t="shared" si="9"/>
        <v>0</v>
      </c>
      <c r="O40" s="15">
        <f t="shared" si="10"/>
        <v>0</v>
      </c>
      <c r="P40" s="16">
        <f t="shared" si="11"/>
        <v>0.39377773414700773</v>
      </c>
      <c r="Q40" s="15">
        <f t="shared" si="12"/>
        <v>4.4273275045168932</v>
      </c>
      <c r="R40" s="15">
        <f t="shared" si="13"/>
        <v>-5.4079807717803225</v>
      </c>
      <c r="S40" s="15">
        <f t="shared" si="14"/>
        <v>26.255922285097675</v>
      </c>
      <c r="T40" s="15">
        <f t="shared" si="15"/>
        <v>-164.91763854095854</v>
      </c>
      <c r="U40" s="15">
        <f t="shared" si="16"/>
        <v>-311.88416524503941</v>
      </c>
      <c r="V40" s="15">
        <f t="shared" si="17"/>
        <v>0</v>
      </c>
      <c r="W40" s="15">
        <f t="shared" si="18"/>
        <v>4207498.0188949788</v>
      </c>
      <c r="X40" s="15">
        <f t="shared" si="19"/>
        <v>500000</v>
      </c>
      <c r="Y40" s="15">
        <f t="shared" si="20"/>
        <v>4205815.0196874207</v>
      </c>
      <c r="Z40" s="15" t="str">
        <f>VLOOKUP(_xlfn.FLOOR.MATH(B40/8+11),Coef!$B$4:$C$23,2)</f>
        <v>S</v>
      </c>
      <c r="AA40" s="15">
        <f t="shared" si="21"/>
        <v>5</v>
      </c>
      <c r="AB40" s="15" t="str">
        <f>VLOOKUP(MOD(D40-1,3)*8+AA40,Coef!$A$2:$C$25,3)</f>
        <v>W</v>
      </c>
      <c r="AC40" s="15">
        <f t="shared" si="22"/>
        <v>2</v>
      </c>
      <c r="AD40" s="15" t="str">
        <f>VLOOKUP(MOD(MOD(D40+1,2)*5+AC40,20)+1,Coef!$A$2:$C$21,3)</f>
        <v>H</v>
      </c>
      <c r="AE40" s="15"/>
      <c r="AF40" s="15" t="str">
        <f t="shared" si="30"/>
        <v>00000</v>
      </c>
      <c r="AG40" s="15" t="str">
        <f t="shared" si="30"/>
        <v>05815</v>
      </c>
      <c r="AH40" s="18" t="str">
        <f t="shared" si="24"/>
        <v>500000 mE 4205815 mN 36 N</v>
      </c>
      <c r="AI40" s="15" t="str">
        <f t="shared" si="25"/>
        <v>36SWH0000005815</v>
      </c>
      <c r="AJ40" s="22">
        <f>'LL to Dist'!BP40</f>
        <v>110987.04431061662</v>
      </c>
      <c r="AK40" s="22">
        <f>'LL to Dist'!BT40</f>
        <v>0</v>
      </c>
      <c r="AL40" s="22">
        <f>'LL to Dist'!BU40</f>
        <v>180</v>
      </c>
      <c r="AM40" s="22">
        <f>'LL to Dist'!BV40</f>
        <v>0</v>
      </c>
    </row>
    <row r="41" spans="2:39">
      <c r="B41" s="13">
        <v>39</v>
      </c>
      <c r="C41" s="13">
        <v>33</v>
      </c>
      <c r="D41" s="15">
        <f t="shared" si="0"/>
        <v>36</v>
      </c>
      <c r="E41" s="15">
        <f t="shared" si="1"/>
        <v>33</v>
      </c>
      <c r="F41" s="15">
        <f t="shared" si="29"/>
        <v>0.68067840827778847</v>
      </c>
      <c r="G41" s="15">
        <f t="shared" si="29"/>
        <v>0.57595865315812877</v>
      </c>
      <c r="H41" s="15">
        <f t="shared" si="3"/>
        <v>0.57595865315812877</v>
      </c>
      <c r="I41" s="15">
        <f t="shared" si="4"/>
        <v>0.7771459614569709</v>
      </c>
      <c r="J41" s="16">
        <f t="shared" si="5"/>
        <v>4.0703584995149394E-3</v>
      </c>
      <c r="K41" s="15">
        <f t="shared" si="6"/>
        <v>6386608.9317032024</v>
      </c>
      <c r="L41" s="15">
        <f t="shared" si="7"/>
        <v>0.80978403319500702</v>
      </c>
      <c r="M41" s="15">
        <f t="shared" si="8"/>
        <v>0.65575018041757227</v>
      </c>
      <c r="N41" s="17">
        <f t="shared" si="9"/>
        <v>0</v>
      </c>
      <c r="O41" s="15">
        <f t="shared" si="10"/>
        <v>0</v>
      </c>
      <c r="P41" s="16">
        <f t="shared" si="11"/>
        <v>0.34832017808194266</v>
      </c>
      <c r="Q41" s="15">
        <f t="shared" si="12"/>
        <v>4.3809493173513214</v>
      </c>
      <c r="R41" s="15">
        <f t="shared" si="13"/>
        <v>-6.1616999068209868</v>
      </c>
      <c r="S41" s="15">
        <f t="shared" si="14"/>
        <v>23.614678984028551</v>
      </c>
      <c r="T41" s="15">
        <f t="shared" si="15"/>
        <v>-176.41482889768008</v>
      </c>
      <c r="U41" s="15">
        <f t="shared" si="16"/>
        <v>-421.82628287789544</v>
      </c>
      <c r="V41" s="15">
        <f t="shared" si="17"/>
        <v>0</v>
      </c>
      <c r="W41" s="15">
        <f t="shared" si="18"/>
        <v>4318503.9845409738</v>
      </c>
      <c r="X41" s="15">
        <f t="shared" si="19"/>
        <v>500000</v>
      </c>
      <c r="Y41" s="15">
        <f t="shared" si="20"/>
        <v>4316776.5829471573</v>
      </c>
      <c r="Z41" s="15" t="str">
        <f>VLOOKUP(_xlfn.FLOOR.MATH(B41/8+11),Coef!$B$4:$C$23,2)</f>
        <v>S</v>
      </c>
      <c r="AA41" s="15">
        <f t="shared" si="21"/>
        <v>5</v>
      </c>
      <c r="AB41" s="15" t="str">
        <f>VLOOKUP(MOD(D41-1,3)*8+AA41,Coef!$A$2:$C$25,3)</f>
        <v>W</v>
      </c>
      <c r="AC41" s="15">
        <f t="shared" si="22"/>
        <v>3</v>
      </c>
      <c r="AD41" s="15" t="str">
        <f>VLOOKUP(MOD(MOD(D41+1,2)*5+AC41,20)+1,Coef!$A$2:$C$21,3)</f>
        <v>J</v>
      </c>
      <c r="AE41" s="15"/>
      <c r="AF41" s="15" t="str">
        <f t="shared" si="30"/>
        <v>00000</v>
      </c>
      <c r="AG41" s="15" t="str">
        <f t="shared" si="30"/>
        <v>16776</v>
      </c>
      <c r="AH41" s="18" t="str">
        <f t="shared" si="24"/>
        <v>500000 mE 4316776 mN 36 N</v>
      </c>
      <c r="AI41" s="15" t="str">
        <f t="shared" si="25"/>
        <v>36SWJ0000016776</v>
      </c>
      <c r="AJ41" s="22">
        <f>'LL to Dist'!BP41</f>
        <v>111005.96564958757</v>
      </c>
      <c r="AK41" s="22">
        <f>'LL to Dist'!BT41</f>
        <v>0</v>
      </c>
      <c r="AL41" s="22">
        <f>'LL to Dist'!BU41</f>
        <v>180</v>
      </c>
      <c r="AM41" s="22">
        <f>'LL to Dist'!BV41</f>
        <v>0</v>
      </c>
    </row>
    <row r="42" spans="2:39">
      <c r="B42" s="13">
        <v>40</v>
      </c>
      <c r="C42" s="13">
        <v>33</v>
      </c>
      <c r="D42" s="15">
        <f t="shared" si="0"/>
        <v>36</v>
      </c>
      <c r="E42" s="15">
        <f t="shared" si="1"/>
        <v>33</v>
      </c>
      <c r="F42" s="15">
        <f t="shared" si="29"/>
        <v>0.69813170079773179</v>
      </c>
      <c r="G42" s="15">
        <f t="shared" si="29"/>
        <v>0.57595865315812877</v>
      </c>
      <c r="H42" s="15">
        <f t="shared" si="3"/>
        <v>0.57595865315812877</v>
      </c>
      <c r="I42" s="15">
        <f t="shared" si="4"/>
        <v>0.76604444311897801</v>
      </c>
      <c r="J42" s="16">
        <f t="shared" si="5"/>
        <v>3.9548990805550145E-3</v>
      </c>
      <c r="K42" s="15">
        <f t="shared" si="6"/>
        <v>6386976.1658077147</v>
      </c>
      <c r="L42" s="15">
        <f t="shared" si="7"/>
        <v>0.83909963117727993</v>
      </c>
      <c r="M42" s="15">
        <f t="shared" si="8"/>
        <v>0.70408819104184717</v>
      </c>
      <c r="N42" s="17">
        <f t="shared" si="9"/>
        <v>0</v>
      </c>
      <c r="O42" s="15">
        <f t="shared" si="10"/>
        <v>0</v>
      </c>
      <c r="P42" s="16">
        <f t="shared" si="11"/>
        <v>0.29986670803870785</v>
      </c>
      <c r="Q42" s="15">
        <f t="shared" si="12"/>
        <v>4.3315684655900979</v>
      </c>
      <c r="R42" s="15">
        <f t="shared" si="13"/>
        <v>-6.9609720019767973</v>
      </c>
      <c r="S42" s="15">
        <f t="shared" si="14"/>
        <v>20.80753059809156</v>
      </c>
      <c r="T42" s="15">
        <f t="shared" si="15"/>
        <v>-187.86979595928614</v>
      </c>
      <c r="U42" s="15">
        <f t="shared" si="16"/>
        <v>-536.58048898312052</v>
      </c>
      <c r="V42" s="15">
        <f t="shared" si="17"/>
        <v>0</v>
      </c>
      <c r="W42" s="15">
        <f t="shared" si="18"/>
        <v>4429529.0300841015</v>
      </c>
      <c r="X42" s="15">
        <f t="shared" si="19"/>
        <v>500000</v>
      </c>
      <c r="Y42" s="15">
        <f t="shared" si="20"/>
        <v>4427757.2184720682</v>
      </c>
      <c r="Z42" s="15" t="str">
        <f>VLOOKUP(_xlfn.FLOOR.MATH(B42/8+11),Coef!$B$4:$C$23,2)</f>
        <v>T</v>
      </c>
      <c r="AA42" s="15">
        <f t="shared" si="21"/>
        <v>5</v>
      </c>
      <c r="AB42" s="15" t="str">
        <f>VLOOKUP(MOD(D42-1,3)*8+AA42,Coef!$A$2:$C$25,3)</f>
        <v>W</v>
      </c>
      <c r="AC42" s="15">
        <f t="shared" si="22"/>
        <v>4</v>
      </c>
      <c r="AD42" s="15" t="str">
        <f>VLOOKUP(MOD(MOD(D42+1,2)*5+AC42,20)+1,Coef!$A$2:$C$21,3)</f>
        <v>K</v>
      </c>
      <c r="AE42" s="15"/>
      <c r="AF42" s="15" t="str">
        <f t="shared" si="30"/>
        <v>00000</v>
      </c>
      <c r="AG42" s="15" t="str">
        <f t="shared" si="30"/>
        <v>27757</v>
      </c>
      <c r="AH42" s="18" t="str">
        <f t="shared" si="24"/>
        <v>500000 mE 4427757 mN 36 N</v>
      </c>
      <c r="AI42" s="15" t="str">
        <f t="shared" si="25"/>
        <v>36TWK0000027757</v>
      </c>
      <c r="AJ42" s="22">
        <f>'LL to Dist'!BP42</f>
        <v>111025.04554650537</v>
      </c>
      <c r="AK42" s="22">
        <f>'LL to Dist'!BT42</f>
        <v>0</v>
      </c>
      <c r="AL42" s="22">
        <f>'LL to Dist'!BU42</f>
        <v>180</v>
      </c>
      <c r="AM42" s="22">
        <f>'LL to Dist'!BV42</f>
        <v>0</v>
      </c>
    </row>
    <row r="43" spans="2:39">
      <c r="B43" s="13">
        <v>41</v>
      </c>
      <c r="C43" s="13">
        <v>33</v>
      </c>
      <c r="D43" s="15">
        <f t="shared" si="0"/>
        <v>36</v>
      </c>
      <c r="E43" s="15">
        <f t="shared" si="1"/>
        <v>33</v>
      </c>
      <c r="F43" s="15">
        <f t="shared" si="29"/>
        <v>0.715584993317675</v>
      </c>
      <c r="G43" s="15">
        <f t="shared" si="29"/>
        <v>0.57595865315812877</v>
      </c>
      <c r="H43" s="15">
        <f t="shared" si="3"/>
        <v>0.57595865315812877</v>
      </c>
      <c r="I43" s="15">
        <f t="shared" si="4"/>
        <v>0.75470958022277213</v>
      </c>
      <c r="J43" s="16">
        <f t="shared" si="5"/>
        <v>3.838726745638532E-3</v>
      </c>
      <c r="K43" s="15">
        <f t="shared" si="6"/>
        <v>6387345.7313805716</v>
      </c>
      <c r="L43" s="15">
        <f t="shared" si="7"/>
        <v>0.86928673781622645</v>
      </c>
      <c r="M43" s="15">
        <f t="shared" si="8"/>
        <v>0.7556594325431768</v>
      </c>
      <c r="N43" s="17">
        <f t="shared" si="9"/>
        <v>0</v>
      </c>
      <c r="O43" s="15">
        <f t="shared" si="10"/>
        <v>0</v>
      </c>
      <c r="P43" s="16">
        <f t="shared" si="11"/>
        <v>0.24817929420246174</v>
      </c>
      <c r="Q43" s="15">
        <f t="shared" si="12"/>
        <v>4.2789480514596798</v>
      </c>
      <c r="R43" s="15">
        <f t="shared" si="13"/>
        <v>-7.8088617690375104</v>
      </c>
      <c r="S43" s="15">
        <f t="shared" si="14"/>
        <v>17.821976187291444</v>
      </c>
      <c r="T43" s="15">
        <f t="shared" si="15"/>
        <v>-199.17957486703864</v>
      </c>
      <c r="U43" s="15">
        <f t="shared" si="16"/>
        <v>-656.22349253178299</v>
      </c>
      <c r="V43" s="15">
        <f t="shared" si="17"/>
        <v>0</v>
      </c>
      <c r="W43" s="15">
        <f t="shared" si="18"/>
        <v>4540573.2909601498</v>
      </c>
      <c r="X43" s="15">
        <f t="shared" si="19"/>
        <v>500000</v>
      </c>
      <c r="Y43" s="15">
        <f t="shared" si="20"/>
        <v>4538757.0616437662</v>
      </c>
      <c r="Z43" s="15" t="str">
        <f>VLOOKUP(_xlfn.FLOOR.MATH(B43/8+11),Coef!$B$4:$C$23,2)</f>
        <v>T</v>
      </c>
      <c r="AA43" s="15">
        <f t="shared" si="21"/>
        <v>5</v>
      </c>
      <c r="AB43" s="15" t="str">
        <f>VLOOKUP(MOD(D43-1,3)*8+AA43,Coef!$A$2:$C$25,3)</f>
        <v>W</v>
      </c>
      <c r="AC43" s="15">
        <f t="shared" si="22"/>
        <v>5</v>
      </c>
      <c r="AD43" s="15" t="str">
        <f>VLOOKUP(MOD(MOD(D43+1,2)*5+AC43,20)+1,Coef!$A$2:$C$21,3)</f>
        <v>L</v>
      </c>
      <c r="AE43" s="15"/>
      <c r="AF43" s="15" t="str">
        <f t="shared" si="30"/>
        <v>00000</v>
      </c>
      <c r="AG43" s="15" t="str">
        <f t="shared" si="30"/>
        <v>38757</v>
      </c>
      <c r="AH43" s="18" t="str">
        <f t="shared" si="24"/>
        <v>500000 mE 4538757 mN 36 N</v>
      </c>
      <c r="AI43" s="15" t="str">
        <f t="shared" si="25"/>
        <v>36TWL0000038757</v>
      </c>
      <c r="AJ43" s="22">
        <f>'LL to Dist'!BP43</f>
        <v>111044.26087921184</v>
      </c>
      <c r="AK43" s="22">
        <f>'LL to Dist'!BT43</f>
        <v>0</v>
      </c>
      <c r="AL43" s="22">
        <f>'LL to Dist'!BU43</f>
        <v>180</v>
      </c>
      <c r="AM43" s="22">
        <f>'LL to Dist'!BV43</f>
        <v>0</v>
      </c>
    </row>
    <row r="44" spans="2:39">
      <c r="B44" s="13">
        <v>42</v>
      </c>
      <c r="C44" s="13">
        <v>33</v>
      </c>
      <c r="D44" s="15">
        <f t="shared" si="0"/>
        <v>36</v>
      </c>
      <c r="E44" s="15">
        <f t="shared" si="1"/>
        <v>33</v>
      </c>
      <c r="F44" s="15">
        <f t="shared" si="29"/>
        <v>0.73303828583761843</v>
      </c>
      <c r="G44" s="15">
        <f t="shared" si="29"/>
        <v>0.57595865315812877</v>
      </c>
      <c r="H44" s="15">
        <f t="shared" si="3"/>
        <v>0.57595865315812877</v>
      </c>
      <c r="I44" s="15">
        <f t="shared" si="4"/>
        <v>0.74314482547739424</v>
      </c>
      <c r="J44" s="16">
        <f t="shared" si="5"/>
        <v>3.7219830328606074E-3</v>
      </c>
      <c r="K44" s="15">
        <f t="shared" si="6"/>
        <v>6387717.1792449262</v>
      </c>
      <c r="L44" s="15">
        <f t="shared" si="7"/>
        <v>0.90040404429783993</v>
      </c>
      <c r="M44" s="15">
        <f t="shared" si="8"/>
        <v>0.81072744298790644</v>
      </c>
      <c r="N44" s="17">
        <f t="shared" si="9"/>
        <v>0</v>
      </c>
      <c r="O44" s="15">
        <f t="shared" si="10"/>
        <v>0</v>
      </c>
      <c r="P44" s="16">
        <f t="shared" si="11"/>
        <v>0.19299454004495417</v>
      </c>
      <c r="Q44" s="15">
        <f t="shared" si="12"/>
        <v>4.2228258169386264</v>
      </c>
      <c r="R44" s="15">
        <f t="shared" si="13"/>
        <v>-8.7086914248581824</v>
      </c>
      <c r="S44" s="15">
        <f t="shared" si="14"/>
        <v>14.6442431626526</v>
      </c>
      <c r="T44" s="15">
        <f t="shared" si="15"/>
        <v>-210.21838066386243</v>
      </c>
      <c r="U44" s="15">
        <f t="shared" si="16"/>
        <v>-780.80345940784218</v>
      </c>
      <c r="V44" s="15">
        <f t="shared" si="17"/>
        <v>0</v>
      </c>
      <c r="W44" s="15">
        <f t="shared" si="18"/>
        <v>4651636.8792984895</v>
      </c>
      <c r="X44" s="15">
        <f t="shared" si="19"/>
        <v>500000</v>
      </c>
      <c r="Y44" s="15">
        <f t="shared" si="20"/>
        <v>4649776.2245467706</v>
      </c>
      <c r="Z44" s="15" t="str">
        <f>VLOOKUP(_xlfn.FLOOR.MATH(B44/8+11),Coef!$B$4:$C$23,2)</f>
        <v>T</v>
      </c>
      <c r="AA44" s="15">
        <f t="shared" si="21"/>
        <v>5</v>
      </c>
      <c r="AB44" s="15" t="str">
        <f>VLOOKUP(MOD(D44-1,3)*8+AA44,Coef!$A$2:$C$25,3)</f>
        <v>W</v>
      </c>
      <c r="AC44" s="15">
        <f t="shared" si="22"/>
        <v>6</v>
      </c>
      <c r="AD44" s="15" t="str">
        <f>VLOOKUP(MOD(MOD(D44+1,2)*5+AC44,20)+1,Coef!$A$2:$C$21,3)</f>
        <v>M</v>
      </c>
      <c r="AE44" s="15"/>
      <c r="AF44" s="15" t="str">
        <f t="shared" si="30"/>
        <v>00000</v>
      </c>
      <c r="AG44" s="15" t="str">
        <f t="shared" si="30"/>
        <v>49776</v>
      </c>
      <c r="AH44" s="18" t="str">
        <f t="shared" si="24"/>
        <v>500000 mE 4649776 mN 36 N</v>
      </c>
      <c r="AI44" s="15" t="str">
        <f t="shared" si="25"/>
        <v>36TWM0000049776</v>
      </c>
      <c r="AJ44" s="22">
        <f>'LL to Dist'!BP44</f>
        <v>111063.58834128336</v>
      </c>
      <c r="AK44" s="22">
        <f>'LL to Dist'!BT44</f>
        <v>0</v>
      </c>
      <c r="AL44" s="22">
        <f>'LL to Dist'!BU44</f>
        <v>180</v>
      </c>
      <c r="AM44" s="22">
        <f>'LL to Dist'!BV44</f>
        <v>0</v>
      </c>
    </row>
    <row r="45" spans="2:39">
      <c r="B45" s="13">
        <v>43</v>
      </c>
      <c r="C45" s="13">
        <v>33</v>
      </c>
      <c r="D45" s="15">
        <f t="shared" si="0"/>
        <v>36</v>
      </c>
      <c r="E45" s="15">
        <f t="shared" si="1"/>
        <v>33</v>
      </c>
      <c r="F45" s="15">
        <f t="shared" si="29"/>
        <v>0.75049157835756164</v>
      </c>
      <c r="G45" s="15">
        <f t="shared" si="29"/>
        <v>0.57595865315812877</v>
      </c>
      <c r="H45" s="15">
        <f t="shared" si="3"/>
        <v>0.57595865315812877</v>
      </c>
      <c r="I45" s="15">
        <f t="shared" si="4"/>
        <v>0.73135370161917057</v>
      </c>
      <c r="J45" s="16">
        <f t="shared" si="5"/>
        <v>3.6048101764522742E-3</v>
      </c>
      <c r="K45" s="15">
        <f t="shared" si="6"/>
        <v>6388090.0577002959</v>
      </c>
      <c r="L45" s="15">
        <f t="shared" si="7"/>
        <v>0.93251508613766154</v>
      </c>
      <c r="M45" s="15">
        <f t="shared" si="8"/>
        <v>0.86958438587433029</v>
      </c>
      <c r="N45" s="17">
        <f t="shared" si="9"/>
        <v>0</v>
      </c>
      <c r="O45" s="15">
        <f t="shared" si="10"/>
        <v>0</v>
      </c>
      <c r="P45" s="16">
        <f t="shared" si="11"/>
        <v>0.13402042430212199</v>
      </c>
      <c r="Q45" s="15">
        <f t="shared" si="12"/>
        <v>4.1629108843393734</v>
      </c>
      <c r="R45" s="15">
        <f t="shared" si="13"/>
        <v>-9.6640627737891176</v>
      </c>
      <c r="S45" s="15">
        <f t="shared" si="14"/>
        <v>11.259134778737746</v>
      </c>
      <c r="T45" s="15">
        <f t="shared" si="15"/>
        <v>-220.83279680557379</v>
      </c>
      <c r="U45" s="15">
        <f t="shared" si="16"/>
        <v>-910.33047091386834</v>
      </c>
      <c r="V45" s="15">
        <f t="shared" si="17"/>
        <v>0</v>
      </c>
      <c r="W45" s="15">
        <f t="shared" si="18"/>
        <v>4762719.8837656667</v>
      </c>
      <c r="X45" s="15">
        <f t="shared" si="19"/>
        <v>500000</v>
      </c>
      <c r="Y45" s="15">
        <f t="shared" si="20"/>
        <v>4760814.7958121607</v>
      </c>
      <c r="Z45" s="15" t="str">
        <f>VLOOKUP(_xlfn.FLOOR.MATH(B45/8+11),Coef!$B$4:$C$23,2)</f>
        <v>T</v>
      </c>
      <c r="AA45" s="15">
        <f t="shared" si="21"/>
        <v>5</v>
      </c>
      <c r="AB45" s="15" t="str">
        <f>VLOOKUP(MOD(D45-1,3)*8+AA45,Coef!$A$2:$C$25,3)</f>
        <v>W</v>
      </c>
      <c r="AC45" s="15">
        <f t="shared" si="22"/>
        <v>7</v>
      </c>
      <c r="AD45" s="15" t="str">
        <f>VLOOKUP(MOD(MOD(D45+1,2)*5+AC45,20)+1,Coef!$A$2:$C$21,3)</f>
        <v>N</v>
      </c>
      <c r="AE45" s="15"/>
      <c r="AF45" s="15" t="str">
        <f t="shared" si="30"/>
        <v>00000</v>
      </c>
      <c r="AG45" s="15" t="str">
        <f t="shared" si="30"/>
        <v>60814</v>
      </c>
      <c r="AH45" s="18" t="str">
        <f t="shared" si="24"/>
        <v>500000 mE 4760814 mN 36 N</v>
      </c>
      <c r="AI45" s="15" t="str">
        <f t="shared" si="25"/>
        <v>36TWN0000060814</v>
      </c>
      <c r="AJ45" s="22">
        <f>'LL to Dist'!BP45</f>
        <v>111083.00446990205</v>
      </c>
      <c r="AK45" s="22">
        <f>'LL to Dist'!BT45</f>
        <v>0</v>
      </c>
      <c r="AL45" s="22">
        <f>'LL to Dist'!BU45</f>
        <v>180</v>
      </c>
      <c r="AM45" s="22">
        <f>'LL to Dist'!BV45</f>
        <v>0</v>
      </c>
    </row>
    <row r="46" spans="2:39">
      <c r="B46" s="13">
        <v>44</v>
      </c>
      <c r="C46" s="13">
        <v>33</v>
      </c>
      <c r="D46" s="15">
        <f t="shared" si="0"/>
        <v>36</v>
      </c>
      <c r="E46" s="15">
        <f t="shared" si="1"/>
        <v>33</v>
      </c>
      <c r="F46" s="15">
        <f t="shared" si="29"/>
        <v>0.76794487087750496</v>
      </c>
      <c r="G46" s="15">
        <f t="shared" si="29"/>
        <v>0.57595865315812877</v>
      </c>
      <c r="H46" s="15">
        <f t="shared" si="3"/>
        <v>0.57595865315812877</v>
      </c>
      <c r="I46" s="15">
        <f t="shared" si="4"/>
        <v>0.71933980033865119</v>
      </c>
      <c r="J46" s="16">
        <f t="shared" si="5"/>
        <v>3.4873509334899678E-3</v>
      </c>
      <c r="K46" s="15">
        <f t="shared" si="6"/>
        <v>6388463.9130686335</v>
      </c>
      <c r="L46" s="15">
        <f t="shared" si="7"/>
        <v>0.96568877480707394</v>
      </c>
      <c r="M46" s="15">
        <f t="shared" si="8"/>
        <v>0.93255480978838756</v>
      </c>
      <c r="N46" s="17">
        <f t="shared" si="9"/>
        <v>0</v>
      </c>
      <c r="O46" s="15">
        <f t="shared" si="10"/>
        <v>0</v>
      </c>
      <c r="P46" s="16">
        <f t="shared" si="11"/>
        <v>7.0932541145102404E-2</v>
      </c>
      <c r="Q46" s="15">
        <f t="shared" si="12"/>
        <v>4.0988799950791561</v>
      </c>
      <c r="R46" s="15">
        <f t="shared" si="13"/>
        <v>-10.678880728448787</v>
      </c>
      <c r="S46" s="15">
        <f t="shared" si="14"/>
        <v>7.6498561150480597</v>
      </c>
      <c r="T46" s="15">
        <f t="shared" si="15"/>
        <v>-230.8358913673064</v>
      </c>
      <c r="U46" s="15">
        <f t="shared" si="16"/>
        <v>-1044.7644664639006</v>
      </c>
      <c r="V46" s="15">
        <f t="shared" si="17"/>
        <v>0</v>
      </c>
      <c r="W46" s="15">
        <f t="shared" si="18"/>
        <v>4873822.3694371972</v>
      </c>
      <c r="X46" s="15">
        <f t="shared" si="19"/>
        <v>500000</v>
      </c>
      <c r="Y46" s="15">
        <f t="shared" si="20"/>
        <v>4871872.8404894229</v>
      </c>
      <c r="Z46" s="15" t="str">
        <f>VLOOKUP(_xlfn.FLOOR.MATH(B46/8+11),Coef!$B$4:$C$23,2)</f>
        <v>T</v>
      </c>
      <c r="AA46" s="15">
        <f t="shared" si="21"/>
        <v>5</v>
      </c>
      <c r="AB46" s="15" t="str">
        <f>VLOOKUP(MOD(D46-1,3)*8+AA46,Coef!$A$2:$C$25,3)</f>
        <v>W</v>
      </c>
      <c r="AC46" s="15">
        <f t="shared" si="22"/>
        <v>8</v>
      </c>
      <c r="AD46" s="15" t="str">
        <f>VLOOKUP(MOD(MOD(D46+1,2)*5+AC46,20)+1,Coef!$A$2:$C$21,3)</f>
        <v>P</v>
      </c>
      <c r="AE46" s="15"/>
      <c r="AF46" s="15" t="str">
        <f t="shared" si="30"/>
        <v>00000</v>
      </c>
      <c r="AG46" s="15" t="str">
        <f t="shared" si="30"/>
        <v>71872</v>
      </c>
      <c r="AH46" s="18" t="str">
        <f t="shared" si="24"/>
        <v>500000 mE 4871872 mN 36 N</v>
      </c>
      <c r="AI46" s="15" t="str">
        <f t="shared" si="25"/>
        <v>36TWP0000071872</v>
      </c>
      <c r="AJ46" s="22">
        <f>'LL to Dist'!BP46</f>
        <v>111102.48567403386</v>
      </c>
      <c r="AK46" s="22">
        <f>'LL to Dist'!BT46</f>
        <v>0</v>
      </c>
      <c r="AL46" s="22">
        <f>'LL to Dist'!BU46</f>
        <v>180</v>
      </c>
      <c r="AM46" s="22">
        <f>'LL to Dist'!BV46</f>
        <v>0</v>
      </c>
    </row>
    <row r="47" spans="2:39">
      <c r="B47" s="13">
        <v>45</v>
      </c>
      <c r="C47" s="13">
        <v>33</v>
      </c>
      <c r="D47" s="15">
        <f t="shared" si="0"/>
        <v>36</v>
      </c>
      <c r="E47" s="15">
        <f t="shared" si="1"/>
        <v>33</v>
      </c>
      <c r="F47" s="15">
        <f t="shared" si="29"/>
        <v>0.78539816339744828</v>
      </c>
      <c r="G47" s="15">
        <f t="shared" si="29"/>
        <v>0.57595865315812877</v>
      </c>
      <c r="H47" s="15">
        <f t="shared" si="3"/>
        <v>0.57595865315812877</v>
      </c>
      <c r="I47" s="15">
        <f t="shared" si="4"/>
        <v>0.70710678118654757</v>
      </c>
      <c r="J47" s="16">
        <f t="shared" si="5"/>
        <v>3.369748409968031E-3</v>
      </c>
      <c r="K47" s="15">
        <f t="shared" si="6"/>
        <v>6388838.2902439423</v>
      </c>
      <c r="L47" s="15">
        <f t="shared" si="7"/>
        <v>0.99999999999999989</v>
      </c>
      <c r="M47" s="15">
        <f t="shared" si="8"/>
        <v>0.99999999999999978</v>
      </c>
      <c r="N47" s="17">
        <f t="shared" si="9"/>
        <v>0</v>
      </c>
      <c r="O47" s="15">
        <f t="shared" si="10"/>
        <v>0</v>
      </c>
      <c r="P47" s="16">
        <f t="shared" si="11"/>
        <v>3.369748409968253E-3</v>
      </c>
      <c r="Q47" s="15">
        <f t="shared" si="12"/>
        <v>4.0303731565070988</v>
      </c>
      <c r="R47" s="15">
        <f t="shared" si="13"/>
        <v>-11.757378114482298</v>
      </c>
      <c r="S47" s="15">
        <f t="shared" si="14"/>
        <v>3.7978150954019325</v>
      </c>
      <c r="T47" s="15">
        <f t="shared" si="15"/>
        <v>-239.99999999999997</v>
      </c>
      <c r="U47" s="15">
        <f t="shared" si="16"/>
        <v>-1183.9999999999993</v>
      </c>
      <c r="V47" s="15">
        <f t="shared" si="17"/>
        <v>0</v>
      </c>
      <c r="W47" s="15">
        <f t="shared" si="18"/>
        <v>4984944.3776977304</v>
      </c>
      <c r="X47" s="15">
        <f t="shared" si="19"/>
        <v>500000</v>
      </c>
      <c r="Y47" s="15">
        <f t="shared" si="20"/>
        <v>4982950.3999466514</v>
      </c>
      <c r="Z47" s="15" t="str">
        <f>VLOOKUP(_xlfn.FLOOR.MATH(B47/8+11),Coef!$B$4:$C$23,2)</f>
        <v>T</v>
      </c>
      <c r="AA47" s="15">
        <f t="shared" si="21"/>
        <v>5</v>
      </c>
      <c r="AB47" s="15" t="str">
        <f>VLOOKUP(MOD(D47-1,3)*8+AA47,Coef!$A$2:$C$25,3)</f>
        <v>W</v>
      </c>
      <c r="AC47" s="15">
        <f t="shared" si="22"/>
        <v>9</v>
      </c>
      <c r="AD47" s="15" t="str">
        <f>VLOOKUP(MOD(MOD(D47+1,2)*5+AC47,20)+1,Coef!$A$2:$C$21,3)</f>
        <v>Q</v>
      </c>
      <c r="AE47" s="15"/>
      <c r="AF47" s="15" t="str">
        <f t="shared" si="30"/>
        <v>00000</v>
      </c>
      <c r="AG47" s="15" t="str">
        <f t="shared" si="30"/>
        <v>82950</v>
      </c>
      <c r="AH47" s="18" t="str">
        <f t="shared" si="24"/>
        <v>500000 mE 4982950 mN 36 N</v>
      </c>
      <c r="AI47" s="15" t="str">
        <f t="shared" si="25"/>
        <v>36TWQ0000082950</v>
      </c>
      <c r="AJ47" s="22">
        <f>'LL to Dist'!BP47</f>
        <v>111122.00826281325</v>
      </c>
      <c r="AK47" s="22">
        <f>'LL to Dist'!BT47</f>
        <v>0</v>
      </c>
      <c r="AL47" s="22">
        <f>'LL to Dist'!BU47</f>
        <v>180</v>
      </c>
      <c r="AM47" s="22">
        <f>'LL to Dist'!BV47</f>
        <v>0</v>
      </c>
    </row>
    <row r="48" spans="2:39">
      <c r="B48" s="13">
        <v>46</v>
      </c>
      <c r="C48" s="13">
        <v>33</v>
      </c>
      <c r="D48" s="15">
        <f t="shared" si="0"/>
        <v>36</v>
      </c>
      <c r="E48" s="15">
        <f t="shared" si="1"/>
        <v>33</v>
      </c>
      <c r="F48" s="15">
        <f t="shared" si="29"/>
        <v>0.80285145591739149</v>
      </c>
      <c r="G48" s="15">
        <f t="shared" si="29"/>
        <v>0.57595865315812877</v>
      </c>
      <c r="H48" s="15">
        <f t="shared" si="3"/>
        <v>0.57595865315812877</v>
      </c>
      <c r="I48" s="15">
        <f t="shared" si="4"/>
        <v>0.69465837045899737</v>
      </c>
      <c r="J48" s="16">
        <f t="shared" si="5"/>
        <v>3.2521458864460937E-3</v>
      </c>
      <c r="K48" s="15">
        <f t="shared" si="6"/>
        <v>6389212.7332447935</v>
      </c>
      <c r="L48" s="15">
        <f t="shared" si="7"/>
        <v>1.0355303137905694</v>
      </c>
      <c r="M48" s="15">
        <f t="shared" si="8"/>
        <v>1.0723230307791951</v>
      </c>
      <c r="N48" s="17">
        <f t="shared" si="9"/>
        <v>0</v>
      </c>
      <c r="O48" s="15">
        <f t="shared" si="10"/>
        <v>0</v>
      </c>
      <c r="P48" s="16">
        <f t="shared" si="11"/>
        <v>-6.9070884892749013E-2</v>
      </c>
      <c r="Q48" s="15">
        <f t="shared" si="12"/>
        <v>3.9569885880102866</v>
      </c>
      <c r="R48" s="15">
        <f t="shared" si="13"/>
        <v>-12.90414147513337</v>
      </c>
      <c r="S48" s="15">
        <f t="shared" si="14"/>
        <v>-0.31760552156508148</v>
      </c>
      <c r="T48" s="15">
        <f t="shared" si="15"/>
        <v>-248.04784485349637</v>
      </c>
      <c r="U48" s="15">
        <f t="shared" si="16"/>
        <v>-1327.8469494927679</v>
      </c>
      <c r="V48" s="15">
        <f t="shared" si="17"/>
        <v>0</v>
      </c>
      <c r="W48" s="15">
        <f t="shared" si="18"/>
        <v>5096085.9261698853</v>
      </c>
      <c r="X48" s="15">
        <f t="shared" si="19"/>
        <v>500000</v>
      </c>
      <c r="Y48" s="15">
        <f t="shared" si="20"/>
        <v>5094047.4917994179</v>
      </c>
      <c r="Z48" s="15" t="str">
        <f>VLOOKUP(_xlfn.FLOOR.MATH(B48/8+11),Coef!$B$4:$C$23,2)</f>
        <v>T</v>
      </c>
      <c r="AA48" s="15">
        <f t="shared" si="21"/>
        <v>5</v>
      </c>
      <c r="AB48" s="15" t="str">
        <f>VLOOKUP(MOD(D48-1,3)*8+AA48,Coef!$A$2:$C$25,3)</f>
        <v>W</v>
      </c>
      <c r="AC48" s="15">
        <f t="shared" si="22"/>
        <v>10</v>
      </c>
      <c r="AD48" s="15" t="str">
        <f>VLOOKUP(MOD(MOD(D48+1,2)*5+AC48,20)+1,Coef!$A$2:$C$21,3)</f>
        <v>R</v>
      </c>
      <c r="AE48" s="15"/>
      <c r="AF48" s="15" t="str">
        <f t="shared" si="30"/>
        <v>00000</v>
      </c>
      <c r="AG48" s="15" t="str">
        <f t="shared" si="30"/>
        <v>94047</v>
      </c>
      <c r="AH48" s="18" t="str">
        <f t="shared" si="24"/>
        <v>500000 mE 5094047 mN 36 N</v>
      </c>
      <c r="AI48" s="15" t="str">
        <f t="shared" si="25"/>
        <v>36TWR0000094047</v>
      </c>
      <c r="AJ48" s="22">
        <f>'LL to Dist'!BP48</f>
        <v>111141.54847421031</v>
      </c>
      <c r="AK48" s="22">
        <f>'LL to Dist'!BT48</f>
        <v>0</v>
      </c>
      <c r="AL48" s="22">
        <f>'LL to Dist'!BU48</f>
        <v>180</v>
      </c>
      <c r="AM48" s="22">
        <f>'LL to Dist'!BV48</f>
        <v>0</v>
      </c>
    </row>
    <row r="49" spans="2:39">
      <c r="B49" s="13">
        <v>47</v>
      </c>
      <c r="C49" s="13">
        <v>33</v>
      </c>
      <c r="D49" s="15">
        <f t="shared" si="0"/>
        <v>36</v>
      </c>
      <c r="E49" s="15">
        <f t="shared" si="1"/>
        <v>33</v>
      </c>
      <c r="F49" s="15">
        <f t="shared" si="29"/>
        <v>0.82030474843733492</v>
      </c>
      <c r="G49" s="15">
        <f t="shared" si="29"/>
        <v>0.57595865315812877</v>
      </c>
      <c r="H49" s="15">
        <f t="shared" si="3"/>
        <v>0.57595865315812877</v>
      </c>
      <c r="I49" s="15">
        <f t="shared" si="4"/>
        <v>0.68199836006249848</v>
      </c>
      <c r="J49" s="16">
        <f t="shared" si="5"/>
        <v>3.1346866434837869E-3</v>
      </c>
      <c r="K49" s="15">
        <f t="shared" si="6"/>
        <v>6389586.7857690677</v>
      </c>
      <c r="L49" s="15">
        <f t="shared" si="7"/>
        <v>1.0723687100246826</v>
      </c>
      <c r="M49" s="15">
        <f t="shared" si="8"/>
        <v>1.1499746502400017</v>
      </c>
      <c r="N49" s="17">
        <f t="shared" si="9"/>
        <v>0</v>
      </c>
      <c r="O49" s="15">
        <f t="shared" si="10"/>
        <v>0</v>
      </c>
      <c r="P49" s="16">
        <f t="shared" si="11"/>
        <v>-0.14683996359651788</v>
      </c>
      <c r="Q49" s="15">
        <f t="shared" si="12"/>
        <v>3.8782768345927638</v>
      </c>
      <c r="R49" s="15">
        <f t="shared" si="13"/>
        <v>-14.12413740488241</v>
      </c>
      <c r="S49" s="15">
        <f t="shared" si="14"/>
        <v>-4.7193099822141082</v>
      </c>
      <c r="T49" s="15">
        <f t="shared" si="15"/>
        <v>-254.6415682731691</v>
      </c>
      <c r="U49" s="15">
        <f t="shared" si="16"/>
        <v>-1476.0060702900141</v>
      </c>
      <c r="V49" s="15">
        <f t="shared" si="17"/>
        <v>0</v>
      </c>
      <c r="W49" s="15">
        <f t="shared" si="18"/>
        <v>5207247.0086718882</v>
      </c>
      <c r="X49" s="15">
        <f t="shared" si="19"/>
        <v>500000</v>
      </c>
      <c r="Y49" s="15">
        <f t="shared" si="20"/>
        <v>5205164.1098684194</v>
      </c>
      <c r="Z49" s="15" t="str">
        <f>VLOOKUP(_xlfn.FLOOR.MATH(B49/8+11),Coef!$B$4:$C$23,2)</f>
        <v>T</v>
      </c>
      <c r="AA49" s="15">
        <f t="shared" si="21"/>
        <v>5</v>
      </c>
      <c r="AB49" s="15" t="str">
        <f>VLOOKUP(MOD(D49-1,3)*8+AA49,Coef!$A$2:$C$25,3)</f>
        <v>W</v>
      </c>
      <c r="AC49" s="15">
        <f t="shared" si="22"/>
        <v>12</v>
      </c>
      <c r="AD49" s="15" t="str">
        <f>VLOOKUP(MOD(MOD(D49+1,2)*5+AC49,20)+1,Coef!$A$2:$C$21,3)</f>
        <v>T</v>
      </c>
      <c r="AE49" s="15"/>
      <c r="AF49" s="15" t="str">
        <f t="shared" si="30"/>
        <v>00000</v>
      </c>
      <c r="AG49" s="15" t="str">
        <f t="shared" si="30"/>
        <v>05164</v>
      </c>
      <c r="AH49" s="18" t="str">
        <f t="shared" si="24"/>
        <v>500000 mE 5205164 mN 36 N</v>
      </c>
      <c r="AI49" s="15" t="str">
        <f t="shared" si="25"/>
        <v>36TWT0000005164</v>
      </c>
      <c r="AJ49" s="22">
        <f>'LL to Dist'!BP49</f>
        <v>111161.08250383301</v>
      </c>
      <c r="AK49" s="22">
        <f>'LL to Dist'!BT49</f>
        <v>0</v>
      </c>
      <c r="AL49" s="22">
        <f>'LL to Dist'!BU49</f>
        <v>180</v>
      </c>
      <c r="AM49" s="22">
        <f>'LL to Dist'!BV49</f>
        <v>0</v>
      </c>
    </row>
    <row r="50" spans="2:39">
      <c r="B50" s="13">
        <v>48</v>
      </c>
      <c r="C50" s="13">
        <v>33</v>
      </c>
      <c r="D50" s="15">
        <f t="shared" si="0"/>
        <v>36</v>
      </c>
      <c r="E50" s="15">
        <f t="shared" si="1"/>
        <v>33</v>
      </c>
      <c r="F50" s="15">
        <f t="shared" si="29"/>
        <v>0.83775804095727813</v>
      </c>
      <c r="G50" s="15">
        <f t="shared" si="29"/>
        <v>0.57595865315812877</v>
      </c>
      <c r="H50" s="15">
        <f t="shared" si="3"/>
        <v>0.57595865315812877</v>
      </c>
      <c r="I50" s="15">
        <f t="shared" si="4"/>
        <v>0.66913060635885824</v>
      </c>
      <c r="J50" s="16">
        <f t="shared" si="5"/>
        <v>3.0175137870754533E-3</v>
      </c>
      <c r="K50" s="15">
        <f t="shared" si="6"/>
        <v>6389959.9917502701</v>
      </c>
      <c r="L50" s="15">
        <f t="shared" si="7"/>
        <v>1.1106125148291928</v>
      </c>
      <c r="M50" s="15">
        <f t="shared" si="8"/>
        <v>1.233460158095224</v>
      </c>
      <c r="N50" s="17">
        <f t="shared" si="9"/>
        <v>0</v>
      </c>
      <c r="O50" s="15">
        <f t="shared" si="10"/>
        <v>0</v>
      </c>
      <c r="P50" s="16">
        <f t="shared" si="11"/>
        <v>-0.23044264430814856</v>
      </c>
      <c r="Q50" s="15">
        <f t="shared" si="12"/>
        <v>3.7937338875462761</v>
      </c>
      <c r="R50" s="15">
        <f t="shared" si="13"/>
        <v>-15.422738675180764</v>
      </c>
      <c r="S50" s="15">
        <f t="shared" si="14"/>
        <v>-9.4327908862483234</v>
      </c>
      <c r="T50" s="15">
        <f t="shared" si="15"/>
        <v>-259.36914243994272</v>
      </c>
      <c r="U50" s="15">
        <f t="shared" si="16"/>
        <v>-1628.0379565211531</v>
      </c>
      <c r="V50" s="15">
        <f t="shared" si="17"/>
        <v>0</v>
      </c>
      <c r="W50" s="15">
        <f t="shared" si="18"/>
        <v>5318427.5952041876</v>
      </c>
      <c r="X50" s="15">
        <f t="shared" si="19"/>
        <v>500000</v>
      </c>
      <c r="Y50" s="15">
        <f t="shared" si="20"/>
        <v>5316300.2241661064</v>
      </c>
      <c r="Z50" s="15" t="str">
        <f>VLOOKUP(_xlfn.FLOOR.MATH(B50/8+11),Coef!$B$4:$C$23,2)</f>
        <v>U</v>
      </c>
      <c r="AA50" s="15">
        <f t="shared" si="21"/>
        <v>5</v>
      </c>
      <c r="AB50" s="15" t="str">
        <f>VLOOKUP(MOD(D50-1,3)*8+AA50,Coef!$A$2:$C$25,3)</f>
        <v>W</v>
      </c>
      <c r="AC50" s="15">
        <f t="shared" si="22"/>
        <v>13</v>
      </c>
      <c r="AD50" s="15" t="str">
        <f>VLOOKUP(MOD(MOD(D50+1,2)*5+AC50,20)+1,Coef!$A$2:$C$21,3)</f>
        <v>U</v>
      </c>
      <c r="AE50" s="15"/>
      <c r="AF50" s="15" t="str">
        <f t="shared" si="30"/>
        <v>00000</v>
      </c>
      <c r="AG50" s="15" t="str">
        <f t="shared" si="30"/>
        <v>16300</v>
      </c>
      <c r="AH50" s="18" t="str">
        <f t="shared" si="24"/>
        <v>500000 mE 5316300 mN 36 N</v>
      </c>
      <c r="AI50" s="15" t="str">
        <f t="shared" si="25"/>
        <v>36UWU0000016300</v>
      </c>
      <c r="AJ50" s="22">
        <f>'LL to Dist'!BP50</f>
        <v>111180.58653390345</v>
      </c>
      <c r="AK50" s="22">
        <f>'LL to Dist'!BT50</f>
        <v>0</v>
      </c>
      <c r="AL50" s="22">
        <f>'LL to Dist'!BU50</f>
        <v>180</v>
      </c>
      <c r="AM50" s="22">
        <f>'LL to Dist'!BV50</f>
        <v>0</v>
      </c>
    </row>
    <row r="51" spans="2:39">
      <c r="B51" s="13">
        <v>49</v>
      </c>
      <c r="C51" s="13">
        <v>33</v>
      </c>
      <c r="D51" s="15">
        <f t="shared" si="0"/>
        <v>36</v>
      </c>
      <c r="E51" s="15">
        <f t="shared" si="1"/>
        <v>33</v>
      </c>
      <c r="F51" s="15">
        <f t="shared" si="29"/>
        <v>0.85521133347722145</v>
      </c>
      <c r="G51" s="15">
        <f t="shared" si="29"/>
        <v>0.57595865315812877</v>
      </c>
      <c r="H51" s="15">
        <f t="shared" si="3"/>
        <v>0.57595865315812877</v>
      </c>
      <c r="I51" s="15">
        <f t="shared" si="4"/>
        <v>0.65605902899050728</v>
      </c>
      <c r="J51" s="16">
        <f t="shared" si="5"/>
        <v>2.9007700742975291E-3</v>
      </c>
      <c r="K51" s="15">
        <f t="shared" si="6"/>
        <v>6390331.8959147148</v>
      </c>
      <c r="L51" s="15">
        <f t="shared" si="7"/>
        <v>1.1503684072210094</v>
      </c>
      <c r="M51" s="15">
        <f t="shared" si="8"/>
        <v>1.3233474723322021</v>
      </c>
      <c r="N51" s="17">
        <f t="shared" si="9"/>
        <v>0</v>
      </c>
      <c r="O51" s="15">
        <f t="shared" si="10"/>
        <v>0</v>
      </c>
      <c r="P51" s="16">
        <f t="shared" si="11"/>
        <v>-0.32044670225790456</v>
      </c>
      <c r="Q51" s="15">
        <f t="shared" si="12"/>
        <v>3.7027931162045715</v>
      </c>
      <c r="R51" s="15">
        <f t="shared" si="13"/>
        <v>-16.805749037164411</v>
      </c>
      <c r="S51" s="15">
        <f t="shared" si="14"/>
        <v>-14.486476768740076</v>
      </c>
      <c r="T51" s="15">
        <f t="shared" si="15"/>
        <v>-261.72746224355421</v>
      </c>
      <c r="U51" s="15">
        <f t="shared" si="16"/>
        <v>-1783.3235435817078</v>
      </c>
      <c r="V51" s="15">
        <f t="shared" si="17"/>
        <v>0</v>
      </c>
      <c r="W51" s="15">
        <f t="shared" si="18"/>
        <v>5429627.6319651818</v>
      </c>
      <c r="X51" s="15">
        <f t="shared" si="19"/>
        <v>500000</v>
      </c>
      <c r="Y51" s="15">
        <f t="shared" si="20"/>
        <v>5427455.7809123956</v>
      </c>
      <c r="Z51" s="15" t="str">
        <f>VLOOKUP(_xlfn.FLOOR.MATH(B51/8+11),Coef!$B$4:$C$23,2)</f>
        <v>U</v>
      </c>
      <c r="AA51" s="15">
        <f t="shared" si="21"/>
        <v>5</v>
      </c>
      <c r="AB51" s="15" t="str">
        <f>VLOOKUP(MOD(D51-1,3)*8+AA51,Coef!$A$2:$C$25,3)</f>
        <v>W</v>
      </c>
      <c r="AC51" s="15">
        <f t="shared" si="22"/>
        <v>14</v>
      </c>
      <c r="AD51" s="15" t="str">
        <f>VLOOKUP(MOD(MOD(D51+1,2)*5+AC51,20)+1,Coef!$A$2:$C$21,3)</f>
        <v>V</v>
      </c>
      <c r="AE51" s="15"/>
      <c r="AF51" s="15" t="str">
        <f t="shared" si="30"/>
        <v>00000</v>
      </c>
      <c r="AG51" s="15" t="str">
        <f t="shared" si="30"/>
        <v>27455</v>
      </c>
      <c r="AH51" s="18" t="str">
        <f t="shared" si="24"/>
        <v>500000 mE 5427455 mN 36 N</v>
      </c>
      <c r="AI51" s="15" t="str">
        <f t="shared" si="25"/>
        <v>36UWV0000027455</v>
      </c>
      <c r="AJ51" s="22">
        <f>'LL to Dist'!BP51</f>
        <v>111200.03676236974</v>
      </c>
      <c r="AK51" s="22">
        <f>'LL to Dist'!BT51</f>
        <v>0</v>
      </c>
      <c r="AL51" s="22">
        <f>'LL to Dist'!BU51</f>
        <v>180</v>
      </c>
      <c r="AM51" s="22">
        <f>'LL to Dist'!BV51</f>
        <v>0</v>
      </c>
    </row>
    <row r="52" spans="2:39">
      <c r="B52" s="13">
        <v>50</v>
      </c>
      <c r="C52" s="13">
        <v>33</v>
      </c>
      <c r="D52" s="15">
        <f t="shared" si="0"/>
        <v>36</v>
      </c>
      <c r="E52" s="15">
        <f t="shared" si="1"/>
        <v>33</v>
      </c>
      <c r="F52" s="15">
        <f t="shared" si="29"/>
        <v>0.87266462599716477</v>
      </c>
      <c r="G52" s="15">
        <f t="shared" si="29"/>
        <v>0.57595865315812877</v>
      </c>
      <c r="H52" s="15">
        <f t="shared" si="3"/>
        <v>0.57595865315812877</v>
      </c>
      <c r="I52" s="15">
        <f t="shared" si="4"/>
        <v>0.64278760968653936</v>
      </c>
      <c r="J52" s="16">
        <f t="shared" si="5"/>
        <v>2.7845977393810457E-3</v>
      </c>
      <c r="K52" s="15">
        <f t="shared" si="6"/>
        <v>6390702.0443389295</v>
      </c>
      <c r="L52" s="15">
        <f t="shared" si="7"/>
        <v>1.19175359259421</v>
      </c>
      <c r="M52" s="15">
        <f t="shared" si="8"/>
        <v>1.4202766254612063</v>
      </c>
      <c r="N52" s="17">
        <f t="shared" si="9"/>
        <v>0</v>
      </c>
      <c r="O52" s="15">
        <f t="shared" si="10"/>
        <v>0</v>
      </c>
      <c r="P52" s="16">
        <f t="shared" si="11"/>
        <v>-0.4174920277218252</v>
      </c>
      <c r="Q52" s="15">
        <f t="shared" si="12"/>
        <v>3.6048157701315038</v>
      </c>
      <c r="R52" s="15">
        <f t="shared" si="13"/>
        <v>-18.279425050446712</v>
      </c>
      <c r="S52" s="15">
        <f t="shared" si="14"/>
        <v>-19.912133890868766</v>
      </c>
      <c r="T52" s="15">
        <f t="shared" si="15"/>
        <v>-261.10122626782766</v>
      </c>
      <c r="U52" s="15">
        <f t="shared" si="16"/>
        <v>-1941.0137122910671</v>
      </c>
      <c r="V52" s="15">
        <f t="shared" si="17"/>
        <v>0</v>
      </c>
      <c r="W52" s="15">
        <f t="shared" si="18"/>
        <v>5540847.0413960963</v>
      </c>
      <c r="X52" s="15">
        <f t="shared" si="19"/>
        <v>500000</v>
      </c>
      <c r="Y52" s="15">
        <f t="shared" si="20"/>
        <v>5538630.7025795383</v>
      </c>
      <c r="Z52" s="15" t="str">
        <f>VLOOKUP(_xlfn.FLOOR.MATH(B52/8+11),Coef!$B$4:$C$23,2)</f>
        <v>U</v>
      </c>
      <c r="AA52" s="15">
        <f t="shared" si="21"/>
        <v>5</v>
      </c>
      <c r="AB52" s="15" t="str">
        <f>VLOOKUP(MOD(D52-1,3)*8+AA52,Coef!$A$2:$C$25,3)</f>
        <v>W</v>
      </c>
      <c r="AC52" s="15">
        <f t="shared" si="22"/>
        <v>15</v>
      </c>
      <c r="AD52" s="15" t="str">
        <f>VLOOKUP(MOD(MOD(D52+1,2)*5+AC52,20)+1,Coef!$A$2:$C$21,3)</f>
        <v>A</v>
      </c>
      <c r="AE52" s="15"/>
      <c r="AF52" s="15" t="str">
        <f t="shared" si="30"/>
        <v>00000</v>
      </c>
      <c r="AG52" s="15" t="str">
        <f t="shared" si="30"/>
        <v>38630</v>
      </c>
      <c r="AH52" s="18" t="str">
        <f t="shared" si="24"/>
        <v>500000 mE 5538630 mN 36 N</v>
      </c>
      <c r="AI52" s="15" t="str">
        <f t="shared" si="25"/>
        <v>36UWA0000038630</v>
      </c>
      <c r="AJ52" s="22">
        <f>'LL to Dist'!BP52</f>
        <v>111219.40943206508</v>
      </c>
      <c r="AK52" s="22">
        <f>'LL to Dist'!BT52</f>
        <v>0</v>
      </c>
      <c r="AL52" s="22">
        <f>'LL to Dist'!BU52</f>
        <v>180</v>
      </c>
      <c r="AM52" s="22">
        <f>'LL to Dist'!BV52</f>
        <v>0</v>
      </c>
    </row>
    <row r="53" spans="2:39">
      <c r="B53" s="13">
        <v>51</v>
      </c>
      <c r="C53" s="13">
        <v>33</v>
      </c>
      <c r="D53" s="15">
        <f t="shared" si="0"/>
        <v>36</v>
      </c>
      <c r="E53" s="15">
        <f t="shared" si="1"/>
        <v>33</v>
      </c>
      <c r="F53" s="15">
        <f t="shared" si="29"/>
        <v>0.89011791851710798</v>
      </c>
      <c r="G53" s="15">
        <f t="shared" si="29"/>
        <v>0.57595865315812877</v>
      </c>
      <c r="H53" s="15">
        <f t="shared" si="3"/>
        <v>0.57595865315812877</v>
      </c>
      <c r="I53" s="15">
        <f t="shared" si="4"/>
        <v>0.6293203910498375</v>
      </c>
      <c r="J53" s="16">
        <f t="shared" si="5"/>
        <v>2.6691383204211216E-3</v>
      </c>
      <c r="K53" s="15">
        <f t="shared" si="6"/>
        <v>6391069.9850065382</v>
      </c>
      <c r="L53" s="15">
        <f t="shared" si="7"/>
        <v>1.2348971565350511</v>
      </c>
      <c r="M53" s="15">
        <f t="shared" si="8"/>
        <v>1.5249709872183543</v>
      </c>
      <c r="N53" s="17">
        <f t="shared" si="9"/>
        <v>0</v>
      </c>
      <c r="O53" s="15">
        <f t="shared" si="10"/>
        <v>0</v>
      </c>
      <c r="P53" s="16">
        <f t="shared" si="11"/>
        <v>-0.52230184889793319</v>
      </c>
      <c r="Q53" s="15">
        <f t="shared" si="12"/>
        <v>3.49907975486293</v>
      </c>
      <c r="R53" s="15">
        <f t="shared" si="13"/>
        <v>-19.850492528614893</v>
      </c>
      <c r="S53" s="15">
        <f t="shared" si="14"/>
        <v>-25.745331705133051</v>
      </c>
      <c r="T53" s="15">
        <f t="shared" si="15"/>
        <v>-256.73644296535957</v>
      </c>
      <c r="U53" s="15">
        <f t="shared" si="16"/>
        <v>-2099.9647910078575</v>
      </c>
      <c r="V53" s="15">
        <f t="shared" si="17"/>
        <v>0</v>
      </c>
      <c r="W53" s="15">
        <f t="shared" si="18"/>
        <v>5652085.7222551089</v>
      </c>
      <c r="X53" s="15">
        <f t="shared" si="19"/>
        <v>500000</v>
      </c>
      <c r="Y53" s="15">
        <f t="shared" si="20"/>
        <v>5649824.8879662072</v>
      </c>
      <c r="Z53" s="15" t="str">
        <f>VLOOKUP(_xlfn.FLOOR.MATH(B53/8+11),Coef!$B$4:$C$23,2)</f>
        <v>U</v>
      </c>
      <c r="AA53" s="15">
        <f t="shared" si="21"/>
        <v>5</v>
      </c>
      <c r="AB53" s="15" t="str">
        <f>VLOOKUP(MOD(D53-1,3)*8+AA53,Coef!$A$2:$C$25,3)</f>
        <v>W</v>
      </c>
      <c r="AC53" s="15">
        <f t="shared" si="22"/>
        <v>16</v>
      </c>
      <c r="AD53" s="15" t="str">
        <f>VLOOKUP(MOD(MOD(D53+1,2)*5+AC53,20)+1,Coef!$A$2:$C$21,3)</f>
        <v>B</v>
      </c>
      <c r="AE53" s="15"/>
      <c r="AF53" s="15" t="str">
        <f t="shared" si="30"/>
        <v>00000</v>
      </c>
      <c r="AG53" s="15" t="str">
        <f t="shared" si="30"/>
        <v>49824</v>
      </c>
      <c r="AH53" s="18" t="str">
        <f t="shared" si="24"/>
        <v>500000 mE 5649824 mN 36 N</v>
      </c>
      <c r="AI53" s="15" t="str">
        <f t="shared" si="25"/>
        <v>36UWB0000049824</v>
      </c>
      <c r="AJ53" s="22">
        <f>'LL to Dist'!BP53</f>
        <v>111238.68085993741</v>
      </c>
      <c r="AK53" s="22">
        <f>'LL to Dist'!BT53</f>
        <v>0</v>
      </c>
      <c r="AL53" s="22">
        <f>'LL to Dist'!BU53</f>
        <v>180</v>
      </c>
      <c r="AM53" s="22">
        <f>'LL to Dist'!BV53</f>
        <v>0</v>
      </c>
    </row>
    <row r="54" spans="2:39">
      <c r="B54" s="13">
        <v>52</v>
      </c>
      <c r="C54" s="13">
        <v>33</v>
      </c>
      <c r="D54" s="15">
        <f t="shared" si="0"/>
        <v>36</v>
      </c>
      <c r="E54" s="15">
        <f t="shared" si="1"/>
        <v>33</v>
      </c>
      <c r="F54" s="15">
        <f t="shared" si="29"/>
        <v>0.90757121103705141</v>
      </c>
      <c r="G54" s="15">
        <f t="shared" si="29"/>
        <v>0.57595865315812877</v>
      </c>
      <c r="H54" s="15">
        <f t="shared" si="3"/>
        <v>0.57595865315812877</v>
      </c>
      <c r="I54" s="15">
        <f t="shared" si="4"/>
        <v>0.61566147532565829</v>
      </c>
      <c r="J54" s="16">
        <f t="shared" si="5"/>
        <v>2.5545324869345981E-3</v>
      </c>
      <c r="K54" s="15">
        <f t="shared" si="6"/>
        <v>6391435.2683639843</v>
      </c>
      <c r="L54" s="15">
        <f t="shared" si="7"/>
        <v>1.2799416321930788</v>
      </c>
      <c r="M54" s="15">
        <f t="shared" si="8"/>
        <v>1.6382505818210826</v>
      </c>
      <c r="N54" s="17">
        <f t="shared" si="9"/>
        <v>0</v>
      </c>
      <c r="O54" s="15">
        <f t="shared" si="10"/>
        <v>0</v>
      </c>
      <c r="P54" s="16">
        <f t="shared" si="11"/>
        <v>-0.63569604933414803</v>
      </c>
      <c r="Q54" s="15">
        <f t="shared" si="12"/>
        <v>3.384766313106236</v>
      </c>
      <c r="R54" s="15">
        <f t="shared" si="13"/>
        <v>-21.526154117811203</v>
      </c>
      <c r="S54" s="15">
        <f t="shared" si="14"/>
        <v>-32.025983235203817</v>
      </c>
      <c r="T54" s="15">
        <f t="shared" si="15"/>
        <v>-247.70704261718154</v>
      </c>
      <c r="U54" s="15">
        <f t="shared" si="16"/>
        <v>-2258.6557253135611</v>
      </c>
      <c r="V54" s="15">
        <f t="shared" si="17"/>
        <v>0</v>
      </c>
      <c r="W54" s="15">
        <f t="shared" si="18"/>
        <v>5763343.549720699</v>
      </c>
      <c r="X54" s="15">
        <f t="shared" si="19"/>
        <v>500000</v>
      </c>
      <c r="Y54" s="15">
        <f t="shared" si="20"/>
        <v>5761038.212300811</v>
      </c>
      <c r="Z54" s="15" t="str">
        <f>VLOOKUP(_xlfn.FLOOR.MATH(B54/8+11),Coef!$B$4:$C$23,2)</f>
        <v>U</v>
      </c>
      <c r="AA54" s="15">
        <f t="shared" si="21"/>
        <v>5</v>
      </c>
      <c r="AB54" s="15" t="str">
        <f>VLOOKUP(MOD(D54-1,3)*8+AA54,Coef!$A$2:$C$25,3)</f>
        <v>W</v>
      </c>
      <c r="AC54" s="15">
        <f t="shared" si="22"/>
        <v>17</v>
      </c>
      <c r="AD54" s="15" t="str">
        <f>VLOOKUP(MOD(MOD(D54+1,2)*5+AC54,20)+1,Coef!$A$2:$C$21,3)</f>
        <v>C</v>
      </c>
      <c r="AE54" s="15"/>
      <c r="AF54" s="15" t="str">
        <f t="shared" si="30"/>
        <v>00000</v>
      </c>
      <c r="AG54" s="15" t="str">
        <f t="shared" si="30"/>
        <v>61038</v>
      </c>
      <c r="AH54" s="18" t="str">
        <f t="shared" si="24"/>
        <v>500000 mE 5761038 mN 36 N</v>
      </c>
      <c r="AI54" s="15" t="str">
        <f t="shared" si="25"/>
        <v>36UWC0000061038</v>
      </c>
      <c r="AJ54" s="22">
        <f>'LL to Dist'!BP54</f>
        <v>111257.82746628423</v>
      </c>
      <c r="AK54" s="22">
        <f>'LL to Dist'!BT54</f>
        <v>0</v>
      </c>
      <c r="AL54" s="22">
        <f>'LL to Dist'!BU54</f>
        <v>180</v>
      </c>
      <c r="AM54" s="22">
        <f>'LL to Dist'!BV54</f>
        <v>0</v>
      </c>
    </row>
    <row r="55" spans="2:39">
      <c r="B55" s="13">
        <v>53</v>
      </c>
      <c r="C55" s="13">
        <v>33</v>
      </c>
      <c r="D55" s="15">
        <f t="shared" si="0"/>
        <v>36</v>
      </c>
      <c r="E55" s="15">
        <f t="shared" si="1"/>
        <v>33</v>
      </c>
      <c r="F55" s="15">
        <f t="shared" si="29"/>
        <v>0.92502450355699462</v>
      </c>
      <c r="G55" s="15">
        <f t="shared" si="29"/>
        <v>0.57595865315812877</v>
      </c>
      <c r="H55" s="15">
        <f t="shared" si="3"/>
        <v>0.57595865315812877</v>
      </c>
      <c r="I55" s="15">
        <f t="shared" si="4"/>
        <v>0.60181502315204838</v>
      </c>
      <c r="J55" s="16">
        <f t="shared" si="5"/>
        <v>2.4409198684759055E-3</v>
      </c>
      <c r="K55" s="15">
        <f t="shared" si="6"/>
        <v>6391797.4478743458</v>
      </c>
      <c r="L55" s="15">
        <f t="shared" si="7"/>
        <v>1.3270448216204098</v>
      </c>
      <c r="M55" s="15">
        <f t="shared" si="8"/>
        <v>1.7610479585895453</v>
      </c>
      <c r="N55" s="17">
        <f t="shared" si="9"/>
        <v>0</v>
      </c>
      <c r="O55" s="15">
        <f t="shared" si="10"/>
        <v>0</v>
      </c>
      <c r="P55" s="16">
        <f t="shared" si="11"/>
        <v>-0.75860703872106938</v>
      </c>
      <c r="Q55" s="15">
        <f t="shared" si="12"/>
        <v>3.2609441525859553</v>
      </c>
      <c r="R55" s="15">
        <f t="shared" si="13"/>
        <v>-23.314083000816058</v>
      </c>
      <c r="S55" s="15">
        <f t="shared" si="14"/>
        <v>-38.798973715234581</v>
      </c>
      <c r="T55" s="15">
        <f t="shared" si="15"/>
        <v>-232.87259810473034</v>
      </c>
      <c r="U55" s="15">
        <f t="shared" si="16"/>
        <v>-2415.081296979738</v>
      </c>
      <c r="V55" s="15">
        <f t="shared" si="17"/>
        <v>0</v>
      </c>
      <c r="W55" s="15">
        <f t="shared" si="18"/>
        <v>5874620.3755241856</v>
      </c>
      <c r="X55" s="15">
        <f t="shared" si="19"/>
        <v>500000</v>
      </c>
      <c r="Y55" s="15">
        <f t="shared" si="20"/>
        <v>5872270.5273739761</v>
      </c>
      <c r="Z55" s="15" t="str">
        <f>VLOOKUP(_xlfn.FLOOR.MATH(B55/8+11),Coef!$B$4:$C$23,2)</f>
        <v>U</v>
      </c>
      <c r="AA55" s="15">
        <f t="shared" si="21"/>
        <v>5</v>
      </c>
      <c r="AB55" s="15" t="str">
        <f>VLOOKUP(MOD(D55-1,3)*8+AA55,Coef!$A$2:$C$25,3)</f>
        <v>W</v>
      </c>
      <c r="AC55" s="15">
        <f t="shared" si="22"/>
        <v>18</v>
      </c>
      <c r="AD55" s="15" t="str">
        <f>VLOOKUP(MOD(MOD(D55+1,2)*5+AC55,20)+1,Coef!$A$2:$C$21,3)</f>
        <v>D</v>
      </c>
      <c r="AE55" s="15"/>
      <c r="AF55" s="15" t="str">
        <f t="shared" si="30"/>
        <v>00000</v>
      </c>
      <c r="AG55" s="15" t="str">
        <f t="shared" si="30"/>
        <v>72270</v>
      </c>
      <c r="AH55" s="18" t="str">
        <f t="shared" si="24"/>
        <v>500000 mE 5872270 mN 36 N</v>
      </c>
      <c r="AI55" s="15" t="str">
        <f t="shared" si="25"/>
        <v>36UWD0000072270</v>
      </c>
      <c r="AJ55" s="22">
        <f>'LL to Dist'!BP55</f>
        <v>111276.82580395757</v>
      </c>
      <c r="AK55" s="22">
        <f>'LL to Dist'!BT55</f>
        <v>0</v>
      </c>
      <c r="AL55" s="22">
        <f>'LL to Dist'!BU55</f>
        <v>180</v>
      </c>
      <c r="AM55" s="22">
        <f>'LL to Dist'!BV55</f>
        <v>0</v>
      </c>
    </row>
    <row r="56" spans="2:39">
      <c r="B56" s="13">
        <v>54</v>
      </c>
      <c r="C56" s="13">
        <v>33</v>
      </c>
      <c r="D56" s="15">
        <f t="shared" si="0"/>
        <v>36</v>
      </c>
      <c r="E56" s="15">
        <f t="shared" si="1"/>
        <v>33</v>
      </c>
      <c r="F56" s="15">
        <f t="shared" si="29"/>
        <v>0.94247779607693793</v>
      </c>
      <c r="G56" s="15">
        <f t="shared" si="29"/>
        <v>0.57595865315812877</v>
      </c>
      <c r="H56" s="15">
        <f t="shared" si="3"/>
        <v>0.57595865315812877</v>
      </c>
      <c r="I56" s="15">
        <f t="shared" si="4"/>
        <v>0.58778525229247314</v>
      </c>
      <c r="J56" s="16">
        <f t="shared" si="5"/>
        <v>2.3284388845199512E-3</v>
      </c>
      <c r="K56" s="15">
        <f t="shared" si="6"/>
        <v>6392156.0805685716</v>
      </c>
      <c r="L56" s="15">
        <f t="shared" si="7"/>
        <v>1.3763819204711734</v>
      </c>
      <c r="M56" s="15">
        <f t="shared" si="8"/>
        <v>1.8944271909999153</v>
      </c>
      <c r="N56" s="17">
        <f t="shared" si="9"/>
        <v>0</v>
      </c>
      <c r="O56" s="15">
        <f t="shared" si="10"/>
        <v>0</v>
      </c>
      <c r="P56" s="16">
        <f t="shared" si="11"/>
        <v>-0.89209875211539535</v>
      </c>
      <c r="Q56" s="15">
        <f t="shared" si="12"/>
        <v>3.1265504454713202</v>
      </c>
      <c r="R56" s="15">
        <f t="shared" si="13"/>
        <v>-25.222395551361235</v>
      </c>
      <c r="S56" s="15">
        <f t="shared" si="14"/>
        <v>-46.11489331586219</v>
      </c>
      <c r="T56" s="15">
        <f t="shared" si="15"/>
        <v>-210.82451343678957</v>
      </c>
      <c r="U56" s="15">
        <f t="shared" si="16"/>
        <v>-2566.6138851006285</v>
      </c>
      <c r="V56" s="15">
        <f t="shared" si="17"/>
        <v>0</v>
      </c>
      <c r="W56" s="15">
        <f t="shared" si="18"/>
        <v>5985916.0281114364</v>
      </c>
      <c r="X56" s="15">
        <f t="shared" si="19"/>
        <v>500000</v>
      </c>
      <c r="Y56" s="15">
        <f t="shared" si="20"/>
        <v>5983521.6617001919</v>
      </c>
      <c r="Z56" s="15" t="str">
        <f>VLOOKUP(_xlfn.FLOOR.MATH(B56/8+11),Coef!$B$4:$C$23,2)</f>
        <v>U</v>
      </c>
      <c r="AA56" s="15">
        <f t="shared" si="21"/>
        <v>5</v>
      </c>
      <c r="AB56" s="15" t="str">
        <f>VLOOKUP(MOD(D56-1,3)*8+AA56,Coef!$A$2:$C$25,3)</f>
        <v>W</v>
      </c>
      <c r="AC56" s="15">
        <f t="shared" si="22"/>
        <v>19</v>
      </c>
      <c r="AD56" s="15" t="str">
        <f>VLOOKUP(MOD(MOD(D56+1,2)*5+AC56,20)+1,Coef!$A$2:$C$21,3)</f>
        <v>E</v>
      </c>
      <c r="AE56" s="15"/>
      <c r="AF56" s="15" t="str">
        <f t="shared" si="30"/>
        <v>00000</v>
      </c>
      <c r="AG56" s="15" t="str">
        <f t="shared" si="30"/>
        <v>83521</v>
      </c>
      <c r="AH56" s="18" t="str">
        <f t="shared" si="24"/>
        <v>500000 mE 5983521 mN 36 N</v>
      </c>
      <c r="AI56" s="15" t="str">
        <f t="shared" si="25"/>
        <v>36UWE0000083521</v>
      </c>
      <c r="AJ56" s="22">
        <f>'LL to Dist'!BP56</f>
        <v>111295.65258749832</v>
      </c>
      <c r="AK56" s="22">
        <f>'LL to Dist'!BT56</f>
        <v>0</v>
      </c>
      <c r="AL56" s="22">
        <f>'LL to Dist'!BU56</f>
        <v>180</v>
      </c>
      <c r="AM56" s="22">
        <f>'LL to Dist'!BV56</f>
        <v>0</v>
      </c>
    </row>
    <row r="57" spans="2:39">
      <c r="B57" s="13">
        <v>55</v>
      </c>
      <c r="C57" s="13">
        <v>33</v>
      </c>
      <c r="D57" s="15">
        <f t="shared" si="0"/>
        <v>36</v>
      </c>
      <c r="E57" s="15">
        <f t="shared" si="1"/>
        <v>33</v>
      </c>
      <c r="F57" s="15">
        <f t="shared" si="29"/>
        <v>0.95993108859688125</v>
      </c>
      <c r="G57" s="15">
        <f t="shared" si="29"/>
        <v>0.57595865315812877</v>
      </c>
      <c r="H57" s="15">
        <f t="shared" si="3"/>
        <v>0.57595865315812877</v>
      </c>
      <c r="I57" s="15">
        <f t="shared" si="4"/>
        <v>0.57357643635104616</v>
      </c>
      <c r="J57" s="16">
        <f t="shared" si="5"/>
        <v>2.2172265758193207E-3</v>
      </c>
      <c r="K57" s="15">
        <f t="shared" si="6"/>
        <v>6392510.7275934042</v>
      </c>
      <c r="L57" s="15">
        <f t="shared" si="7"/>
        <v>1.4281480067421144</v>
      </c>
      <c r="M57" s="15">
        <f t="shared" si="8"/>
        <v>2.0396067291614743</v>
      </c>
      <c r="N57" s="17">
        <f t="shared" si="9"/>
        <v>0</v>
      </c>
      <c r="O57" s="15">
        <f t="shared" si="10"/>
        <v>0</v>
      </c>
      <c r="P57" s="16">
        <f t="shared" si="11"/>
        <v>-1.037389502585655</v>
      </c>
      <c r="Q57" s="15">
        <f t="shared" si="12"/>
        <v>2.9803679743956533</v>
      </c>
      <c r="R57" s="15">
        <f t="shared" si="13"/>
        <v>-27.259592669045528</v>
      </c>
      <c r="S57" s="15">
        <f t="shared" si="14"/>
        <v>-54.030892686812052</v>
      </c>
      <c r="T57" s="15">
        <f t="shared" si="15"/>
        <v>-179.81716418135426</v>
      </c>
      <c r="U57" s="15">
        <f t="shared" si="16"/>
        <v>-2709.823673425115</v>
      </c>
      <c r="V57" s="15">
        <f t="shared" si="17"/>
        <v>0</v>
      </c>
      <c r="W57" s="15">
        <f t="shared" si="18"/>
        <v>6097230.3128335923</v>
      </c>
      <c r="X57" s="15">
        <f t="shared" si="19"/>
        <v>500000</v>
      </c>
      <c r="Y57" s="15">
        <f t="shared" si="20"/>
        <v>6094791.4207084589</v>
      </c>
      <c r="Z57" s="15" t="str">
        <f>VLOOKUP(_xlfn.FLOOR.MATH(B57/8+11),Coef!$B$4:$C$23,2)</f>
        <v>U</v>
      </c>
      <c r="AA57" s="15">
        <f t="shared" si="21"/>
        <v>5</v>
      </c>
      <c r="AB57" s="15" t="str">
        <f>VLOOKUP(MOD(D57-1,3)*8+AA57,Coef!$A$2:$C$25,3)</f>
        <v>W</v>
      </c>
      <c r="AC57" s="15">
        <f t="shared" si="22"/>
        <v>0</v>
      </c>
      <c r="AD57" s="15" t="str">
        <f>VLOOKUP(MOD(MOD(D57+1,2)*5+AC57,20)+1,Coef!$A$2:$C$21,3)</f>
        <v>F</v>
      </c>
      <c r="AE57" s="15"/>
      <c r="AF57" s="15" t="str">
        <f t="shared" si="30"/>
        <v>00000</v>
      </c>
      <c r="AG57" s="15" t="str">
        <f t="shared" si="30"/>
        <v>94791</v>
      </c>
      <c r="AH57" s="18" t="str">
        <f t="shared" si="24"/>
        <v>500000 mE 6094791 mN 36 N</v>
      </c>
      <c r="AI57" s="15" t="str">
        <f t="shared" si="25"/>
        <v>36UWF0000094791</v>
      </c>
      <c r="AJ57" s="22">
        <f>'LL to Dist'!BP57</f>
        <v>111314.28472217919</v>
      </c>
      <c r="AK57" s="22">
        <f>'LL to Dist'!BT57</f>
        <v>0</v>
      </c>
      <c r="AL57" s="22">
        <f>'LL to Dist'!BU57</f>
        <v>180</v>
      </c>
      <c r="AM57" s="22">
        <f>'LL to Dist'!BV57</f>
        <v>0</v>
      </c>
    </row>
    <row r="58" spans="2:39">
      <c r="B58" s="13">
        <v>56</v>
      </c>
      <c r="C58" s="13">
        <v>33</v>
      </c>
      <c r="D58" s="15">
        <f t="shared" si="0"/>
        <v>36</v>
      </c>
      <c r="E58" s="15">
        <f t="shared" si="1"/>
        <v>33</v>
      </c>
      <c r="F58" s="15">
        <f t="shared" si="29"/>
        <v>0.97738438111682457</v>
      </c>
      <c r="G58" s="15">
        <f t="shared" si="29"/>
        <v>0.57595865315812877</v>
      </c>
      <c r="H58" s="15">
        <f t="shared" si="3"/>
        <v>0.57595865315812877</v>
      </c>
      <c r="I58" s="15">
        <f t="shared" si="4"/>
        <v>0.55919290347074679</v>
      </c>
      <c r="J58" s="16">
        <f t="shared" si="5"/>
        <v>2.1074184374412202E-3</v>
      </c>
      <c r="K58" s="15">
        <f t="shared" si="6"/>
        <v>6392860.9547553211</v>
      </c>
      <c r="L58" s="15">
        <f t="shared" si="7"/>
        <v>1.4825609685127403</v>
      </c>
      <c r="M58" s="15">
        <f t="shared" si="8"/>
        <v>2.1979870253574347</v>
      </c>
      <c r="N58" s="17">
        <f t="shared" si="9"/>
        <v>0</v>
      </c>
      <c r="O58" s="15">
        <f t="shared" si="10"/>
        <v>0</v>
      </c>
      <c r="P58" s="16">
        <f t="shared" si="11"/>
        <v>-1.1958796069199935</v>
      </c>
      <c r="Q58" s="15">
        <f t="shared" si="12"/>
        <v>2.8209975054294181</v>
      </c>
      <c r="R58" s="15">
        <f t="shared" si="13"/>
        <v>-29.434455088485322</v>
      </c>
      <c r="S58" s="15">
        <f t="shared" si="14"/>
        <v>-62.611683395205752</v>
      </c>
      <c r="T58" s="15">
        <f t="shared" si="15"/>
        <v>-137.67927699839336</v>
      </c>
      <c r="U58" s="15">
        <f t="shared" si="16"/>
        <v>-2840.2436329743382</v>
      </c>
      <c r="V58" s="15">
        <f t="shared" si="17"/>
        <v>0</v>
      </c>
      <c r="W58" s="15">
        <f t="shared" si="18"/>
        <v>6208563.0121666836</v>
      </c>
      <c r="X58" s="15">
        <f t="shared" si="19"/>
        <v>500000</v>
      </c>
      <c r="Y58" s="15">
        <f t="shared" si="20"/>
        <v>6206079.586961817</v>
      </c>
      <c r="Z58" s="15" t="str">
        <f>VLOOKUP(_xlfn.FLOOR.MATH(B58/8+11),Coef!$B$4:$C$23,2)</f>
        <v>V</v>
      </c>
      <c r="AA58" s="15">
        <f t="shared" si="21"/>
        <v>5</v>
      </c>
      <c r="AB58" s="15" t="str">
        <f>VLOOKUP(MOD(D58-1,3)*8+AA58,Coef!$A$2:$C$25,3)</f>
        <v>W</v>
      </c>
      <c r="AC58" s="15">
        <f t="shared" si="22"/>
        <v>2</v>
      </c>
      <c r="AD58" s="15" t="str">
        <f>VLOOKUP(MOD(MOD(D58+1,2)*5+AC58,20)+1,Coef!$A$2:$C$21,3)</f>
        <v>H</v>
      </c>
      <c r="AE58" s="15"/>
      <c r="AF58" s="15" t="str">
        <f t="shared" si="30"/>
        <v>00000</v>
      </c>
      <c r="AG58" s="15" t="str">
        <f t="shared" si="30"/>
        <v>06079</v>
      </c>
      <c r="AH58" s="18" t="str">
        <f t="shared" si="24"/>
        <v>500000 mE 6206079 mN 36 N</v>
      </c>
      <c r="AI58" s="15" t="str">
        <f t="shared" si="25"/>
        <v>36VWH0000006079</v>
      </c>
      <c r="AJ58" s="22">
        <f>'LL to Dist'!BP58</f>
        <v>111332.69933289502</v>
      </c>
      <c r="AK58" s="22">
        <f>'LL to Dist'!BT58</f>
        <v>0</v>
      </c>
      <c r="AL58" s="22">
        <f>'LL to Dist'!BU58</f>
        <v>180</v>
      </c>
      <c r="AM58" s="22">
        <f>'LL to Dist'!BV58</f>
        <v>0</v>
      </c>
    </row>
    <row r="59" spans="2:39">
      <c r="B59" s="13">
        <v>57</v>
      </c>
      <c r="C59" s="13">
        <v>33</v>
      </c>
      <c r="D59" s="15">
        <f t="shared" si="0"/>
        <v>36</v>
      </c>
      <c r="E59" s="15">
        <f t="shared" si="1"/>
        <v>33</v>
      </c>
      <c r="F59" s="15">
        <f t="shared" si="29"/>
        <v>0.99483767363676778</v>
      </c>
      <c r="G59" s="15">
        <f t="shared" si="29"/>
        <v>0.57595865315812877</v>
      </c>
      <c r="H59" s="15">
        <f t="shared" si="3"/>
        <v>0.57595865315812877</v>
      </c>
      <c r="I59" s="15">
        <f t="shared" si="4"/>
        <v>0.5446390350150272</v>
      </c>
      <c r="J59" s="16">
        <f t="shared" si="5"/>
        <v>1.9991482536876192E-3</v>
      </c>
      <c r="K59" s="15">
        <f t="shared" si="6"/>
        <v>6393206.3330597384</v>
      </c>
      <c r="L59" s="15">
        <f t="shared" si="7"/>
        <v>1.5398649638145827</v>
      </c>
      <c r="M59" s="15">
        <f t="shared" si="8"/>
        <v>2.3711841067836863</v>
      </c>
      <c r="N59" s="17">
        <f t="shared" si="9"/>
        <v>0</v>
      </c>
      <c r="O59" s="15">
        <f t="shared" si="10"/>
        <v>0</v>
      </c>
      <c r="P59" s="16">
        <f t="shared" si="11"/>
        <v>-1.3691849585299987</v>
      </c>
      <c r="Q59" s="15">
        <f t="shared" si="12"/>
        <v>2.6468242138744631</v>
      </c>
      <c r="R59" s="15">
        <f t="shared" si="13"/>
        <v>-31.755871561448771</v>
      </c>
      <c r="S59" s="15">
        <f t="shared" si="14"/>
        <v>-71.930709123556596</v>
      </c>
      <c r="T59" s="15">
        <f t="shared" si="15"/>
        <v>-81.699184929044804</v>
      </c>
      <c r="U59" s="15">
        <f t="shared" si="16"/>
        <v>-2952.0606331357753</v>
      </c>
      <c r="V59" s="15">
        <f t="shared" si="17"/>
        <v>0</v>
      </c>
      <c r="W59" s="15">
        <f t="shared" si="18"/>
        <v>6319913.885959968</v>
      </c>
      <c r="X59" s="15">
        <f t="shared" si="19"/>
        <v>500000</v>
      </c>
      <c r="Y59" s="15">
        <f t="shared" si="20"/>
        <v>6317385.9204055844</v>
      </c>
      <c r="Z59" s="15" t="str">
        <f>VLOOKUP(_xlfn.FLOOR.MATH(B59/8+11),Coef!$B$4:$C$23,2)</f>
        <v>V</v>
      </c>
      <c r="AA59" s="15">
        <f t="shared" si="21"/>
        <v>5</v>
      </c>
      <c r="AB59" s="15" t="str">
        <f>VLOOKUP(MOD(D59-1,3)*8+AA59,Coef!$A$2:$C$25,3)</f>
        <v>W</v>
      </c>
      <c r="AC59" s="15">
        <f t="shared" si="22"/>
        <v>3</v>
      </c>
      <c r="AD59" s="15" t="str">
        <f>VLOOKUP(MOD(MOD(D59+1,2)*5+AC59,20)+1,Coef!$A$2:$C$21,3)</f>
        <v>J</v>
      </c>
      <c r="AE59" s="15"/>
      <c r="AF59" s="15" t="str">
        <f t="shared" si="30"/>
        <v>00000</v>
      </c>
      <c r="AG59" s="15" t="str">
        <f t="shared" si="30"/>
        <v>17385</v>
      </c>
      <c r="AH59" s="18" t="str">
        <f t="shared" si="24"/>
        <v>500000 mE 6317385 mN 36 N</v>
      </c>
      <c r="AI59" s="15" t="str">
        <f t="shared" si="25"/>
        <v>36VWJ0000017385</v>
      </c>
      <c r="AJ59" s="22">
        <f>'LL to Dist'!BP59</f>
        <v>111350.8737928684</v>
      </c>
      <c r="AK59" s="22">
        <f>'LL to Dist'!BT59</f>
        <v>0</v>
      </c>
      <c r="AL59" s="22">
        <f>'LL to Dist'!BU59</f>
        <v>180</v>
      </c>
      <c r="AM59" s="22">
        <f>'LL to Dist'!BV59</f>
        <v>0</v>
      </c>
    </row>
    <row r="60" spans="2:39">
      <c r="B60" s="13">
        <v>58</v>
      </c>
      <c r="C60" s="13">
        <v>33</v>
      </c>
      <c r="D60" s="15">
        <f t="shared" si="0"/>
        <v>36</v>
      </c>
      <c r="E60" s="15">
        <f t="shared" si="1"/>
        <v>33</v>
      </c>
      <c r="F60" s="15">
        <f t="shared" si="29"/>
        <v>1.0122909661567112</v>
      </c>
      <c r="G60" s="15">
        <f t="shared" si="29"/>
        <v>0.57595865315812877</v>
      </c>
      <c r="H60" s="15">
        <f t="shared" si="3"/>
        <v>0.57595865315812877</v>
      </c>
      <c r="I60" s="15">
        <f t="shared" si="4"/>
        <v>0.5299192642332049</v>
      </c>
      <c r="J60" s="16">
        <f t="shared" si="5"/>
        <v>1.8925479350996742E-3</v>
      </c>
      <c r="K60" s="15">
        <f t="shared" si="6"/>
        <v>6393546.4392448151</v>
      </c>
      <c r="L60" s="15">
        <f t="shared" si="7"/>
        <v>1.6003345290410507</v>
      </c>
      <c r="M60" s="15">
        <f t="shared" si="8"/>
        <v>2.5610706048410417</v>
      </c>
      <c r="N60" s="17">
        <f t="shared" si="9"/>
        <v>0</v>
      </c>
      <c r="O60" s="15">
        <f t="shared" si="10"/>
        <v>0</v>
      </c>
      <c r="P60" s="16">
        <f t="shared" si="11"/>
        <v>-1.5591780569059419</v>
      </c>
      <c r="Q60" s="15">
        <f t="shared" si="12"/>
        <v>2.4559766535256022</v>
      </c>
      <c r="R60" s="15">
        <f t="shared" si="13"/>
        <v>-34.232569537745981</v>
      </c>
      <c r="S60" s="15">
        <f t="shared" si="14"/>
        <v>-82.07151762731867</v>
      </c>
      <c r="T60" s="15">
        <f t="shared" si="15"/>
        <v>-8.4753003769465458</v>
      </c>
      <c r="U60" s="15">
        <f t="shared" si="16"/>
        <v>-3037.7070502735355</v>
      </c>
      <c r="V60" s="15">
        <f t="shared" si="17"/>
        <v>0</v>
      </c>
      <c r="W60" s="15">
        <f t="shared" si="18"/>
        <v>6431282.671712758</v>
      </c>
      <c r="X60" s="15">
        <f t="shared" si="19"/>
        <v>500000</v>
      </c>
      <c r="Y60" s="15">
        <f t="shared" si="20"/>
        <v>6428710.1586440736</v>
      </c>
      <c r="Z60" s="15" t="str">
        <f>VLOOKUP(_xlfn.FLOOR.MATH(B60/8+11),Coef!$B$4:$C$23,2)</f>
        <v>V</v>
      </c>
      <c r="AA60" s="15">
        <f t="shared" si="21"/>
        <v>5</v>
      </c>
      <c r="AB60" s="15" t="str">
        <f>VLOOKUP(MOD(D60-1,3)*8+AA60,Coef!$A$2:$C$25,3)</f>
        <v>W</v>
      </c>
      <c r="AC60" s="15">
        <f t="shared" si="22"/>
        <v>4</v>
      </c>
      <c r="AD60" s="15" t="str">
        <f>VLOOKUP(MOD(MOD(D60+1,2)*5+AC60,20)+1,Coef!$A$2:$C$21,3)</f>
        <v>K</v>
      </c>
      <c r="AE60" s="15"/>
      <c r="AF60" s="15" t="str">
        <f t="shared" si="30"/>
        <v>00000</v>
      </c>
      <c r="AG60" s="15" t="str">
        <f t="shared" si="30"/>
        <v>28710</v>
      </c>
      <c r="AH60" s="18" t="str">
        <f t="shared" si="24"/>
        <v>500000 mE 6428710 mN 36 N</v>
      </c>
      <c r="AI60" s="15" t="str">
        <f t="shared" si="25"/>
        <v>36VWK0000028710</v>
      </c>
      <c r="AJ60" s="22">
        <f>'LL to Dist'!BP60</f>
        <v>111368.78575216186</v>
      </c>
      <c r="AK60" s="22">
        <f>'LL to Dist'!BT60</f>
        <v>0</v>
      </c>
      <c r="AL60" s="22">
        <f>'LL to Dist'!BU60</f>
        <v>180</v>
      </c>
      <c r="AM60" s="22">
        <f>'LL to Dist'!BV60</f>
        <v>0</v>
      </c>
    </row>
    <row r="61" spans="2:39">
      <c r="B61" s="13">
        <v>59</v>
      </c>
      <c r="C61" s="13">
        <v>33</v>
      </c>
      <c r="D61" s="15">
        <f t="shared" si="0"/>
        <v>36</v>
      </c>
      <c r="E61" s="15">
        <f t="shared" si="1"/>
        <v>33</v>
      </c>
      <c r="F61" s="15">
        <f t="shared" si="29"/>
        <v>1.0297442586766543</v>
      </c>
      <c r="G61" s="15">
        <f t="shared" si="29"/>
        <v>0.57595865315812877</v>
      </c>
      <c r="H61" s="15">
        <f t="shared" si="3"/>
        <v>0.57595865315812877</v>
      </c>
      <c r="I61" s="15">
        <f t="shared" si="4"/>
        <v>0.51503807491005438</v>
      </c>
      <c r="J61" s="16">
        <f t="shared" si="5"/>
        <v>1.7877473577450696E-3</v>
      </c>
      <c r="K61" s="15">
        <f t="shared" si="6"/>
        <v>6393880.8563091345</v>
      </c>
      <c r="L61" s="15">
        <f t="shared" si="7"/>
        <v>1.6642794823505174</v>
      </c>
      <c r="M61" s="15">
        <f t="shared" si="8"/>
        <v>2.769826195372906</v>
      </c>
      <c r="N61" s="17">
        <f t="shared" si="9"/>
        <v>0</v>
      </c>
      <c r="O61" s="15">
        <f t="shared" si="10"/>
        <v>0</v>
      </c>
      <c r="P61" s="16">
        <f t="shared" si="11"/>
        <v>-1.768038448015161</v>
      </c>
      <c r="Q61" s="15">
        <f t="shared" si="12"/>
        <v>2.2462763150092604</v>
      </c>
      <c r="R61" s="15">
        <f t="shared" si="13"/>
        <v>-36.872704432322855</v>
      </c>
      <c r="S61" s="15">
        <f t="shared" si="14"/>
        <v>-93.129367714986458</v>
      </c>
      <c r="T61" s="15">
        <f t="shared" si="15"/>
        <v>86.280070232660663</v>
      </c>
      <c r="U61" s="15">
        <f t="shared" si="16"/>
        <v>-3087.3173524519116</v>
      </c>
      <c r="V61" s="15">
        <f t="shared" si="17"/>
        <v>0</v>
      </c>
      <c r="W61" s="15">
        <f t="shared" si="18"/>
        <v>6542669.0848794766</v>
      </c>
      <c r="X61" s="15">
        <f t="shared" si="19"/>
        <v>500000</v>
      </c>
      <c r="Y61" s="15">
        <f t="shared" si="20"/>
        <v>6540052.0172455255</v>
      </c>
      <c r="Z61" s="15" t="str">
        <f>VLOOKUP(_xlfn.FLOOR.MATH(B61/8+11),Coef!$B$4:$C$23,2)</f>
        <v>V</v>
      </c>
      <c r="AA61" s="15">
        <f t="shared" si="21"/>
        <v>5</v>
      </c>
      <c r="AB61" s="15" t="str">
        <f>VLOOKUP(MOD(D61-1,3)*8+AA61,Coef!$A$2:$C$25,3)</f>
        <v>W</v>
      </c>
      <c r="AC61" s="15">
        <f t="shared" si="22"/>
        <v>5</v>
      </c>
      <c r="AD61" s="15" t="str">
        <f>VLOOKUP(MOD(MOD(D61+1,2)*5+AC61,20)+1,Coef!$A$2:$C$21,3)</f>
        <v>L</v>
      </c>
      <c r="AE61" s="15"/>
      <c r="AF61" s="15" t="str">
        <f t="shared" si="30"/>
        <v>00000</v>
      </c>
      <c r="AG61" s="15" t="str">
        <f t="shared" si="30"/>
        <v>40052</v>
      </c>
      <c r="AH61" s="18" t="str">
        <f t="shared" si="24"/>
        <v>500000 mE 6540052 mN 36 N</v>
      </c>
      <c r="AI61" s="15" t="str">
        <f t="shared" si="25"/>
        <v>36VWL0000040052</v>
      </c>
      <c r="AJ61" s="22">
        <f>'LL to Dist'!BP61</f>
        <v>111386.41316587772</v>
      </c>
      <c r="AK61" s="22">
        <f>'LL to Dist'!BT61</f>
        <v>0</v>
      </c>
      <c r="AL61" s="22">
        <f>'LL to Dist'!BU61</f>
        <v>180</v>
      </c>
      <c r="AM61" s="22">
        <f>'LL to Dist'!BV61</f>
        <v>0</v>
      </c>
    </row>
    <row r="62" spans="2:39">
      <c r="B62" s="13">
        <v>60</v>
      </c>
      <c r="C62" s="13">
        <v>33</v>
      </c>
      <c r="D62" s="15">
        <f t="shared" si="0"/>
        <v>36</v>
      </c>
      <c r="E62" s="15">
        <f t="shared" si="1"/>
        <v>33</v>
      </c>
      <c r="F62" s="15">
        <f t="shared" si="29"/>
        <v>1.0471975511965976</v>
      </c>
      <c r="G62" s="15">
        <f t="shared" si="29"/>
        <v>0.57595865315812877</v>
      </c>
      <c r="H62" s="15">
        <f t="shared" si="3"/>
        <v>0.57595865315812877</v>
      </c>
      <c r="I62" s="15">
        <f t="shared" si="4"/>
        <v>0.50000000000000011</v>
      </c>
      <c r="J62" s="16">
        <f t="shared" si="5"/>
        <v>1.6848742049840157E-3</v>
      </c>
      <c r="K62" s="15">
        <f t="shared" si="6"/>
        <v>6394209.1740325503</v>
      </c>
      <c r="L62" s="15">
        <f t="shared" si="7"/>
        <v>1.7320508075688767</v>
      </c>
      <c r="M62" s="15">
        <f t="shared" si="8"/>
        <v>2.9999999999999982</v>
      </c>
      <c r="N62" s="17">
        <f t="shared" si="9"/>
        <v>0</v>
      </c>
      <c r="O62" s="15">
        <f t="shared" si="10"/>
        <v>0</v>
      </c>
      <c r="P62" s="16">
        <f t="shared" si="11"/>
        <v>-1.9983151257950142</v>
      </c>
      <c r="Q62" s="15">
        <f t="shared" si="12"/>
        <v>2.0151752230492046</v>
      </c>
      <c r="R62" s="15">
        <f t="shared" si="13"/>
        <v>-39.683243649462987</v>
      </c>
      <c r="S62" s="15">
        <f t="shared" si="14"/>
        <v>-105.21310942758839</v>
      </c>
      <c r="T62" s="15">
        <f t="shared" si="15"/>
        <v>207.99999999999915</v>
      </c>
      <c r="U62" s="15">
        <f t="shared" si="16"/>
        <v>-3088</v>
      </c>
      <c r="V62" s="15">
        <f t="shared" si="17"/>
        <v>0</v>
      </c>
      <c r="W62" s="15">
        <f t="shared" si="18"/>
        <v>6654072.8192026662</v>
      </c>
      <c r="X62" s="15">
        <f t="shared" si="19"/>
        <v>500000</v>
      </c>
      <c r="Y62" s="15">
        <f t="shared" si="20"/>
        <v>6651411.1900749858</v>
      </c>
      <c r="Z62" s="15" t="str">
        <f>VLOOKUP(_xlfn.FLOOR.MATH(B62/8+11),Coef!$B$4:$C$23,2)</f>
        <v>V</v>
      </c>
      <c r="AA62" s="15">
        <f t="shared" si="21"/>
        <v>5</v>
      </c>
      <c r="AB62" s="15" t="str">
        <f>VLOOKUP(MOD(D62-1,3)*8+AA62,Coef!$A$2:$C$25,3)</f>
        <v>W</v>
      </c>
      <c r="AC62" s="15">
        <f t="shared" si="22"/>
        <v>6</v>
      </c>
      <c r="AD62" s="15" t="str">
        <f>VLOOKUP(MOD(MOD(D62+1,2)*5+AC62,20)+1,Coef!$A$2:$C$21,3)</f>
        <v>M</v>
      </c>
      <c r="AE62" s="15"/>
      <c r="AF62" s="15" t="str">
        <f t="shared" si="30"/>
        <v>00000</v>
      </c>
      <c r="AG62" s="15" t="str">
        <f t="shared" si="30"/>
        <v>51411</v>
      </c>
      <c r="AH62" s="18" t="str">
        <f t="shared" si="24"/>
        <v>500000 mE 6651411 mN 36 N</v>
      </c>
      <c r="AI62" s="15" t="str">
        <f t="shared" si="25"/>
        <v>36VWM0000051411</v>
      </c>
      <c r="AJ62" s="22">
        <f>'LL to Dist'!BP62</f>
        <v>111403.7343221395</v>
      </c>
      <c r="AK62" s="22">
        <f>'LL to Dist'!BT62</f>
        <v>0</v>
      </c>
      <c r="AL62" s="22">
        <f>'LL to Dist'!BU62</f>
        <v>180</v>
      </c>
      <c r="AM62" s="22">
        <f>'LL to Dist'!BV62</f>
        <v>0</v>
      </c>
    </row>
    <row r="63" spans="2:39">
      <c r="B63" s="13">
        <v>61</v>
      </c>
      <c r="C63" s="13">
        <v>33</v>
      </c>
      <c r="D63" s="15">
        <f t="shared" si="0"/>
        <v>36</v>
      </c>
      <c r="E63" s="15">
        <f t="shared" si="1"/>
        <v>33</v>
      </c>
      <c r="F63" s="15">
        <f t="shared" si="29"/>
        <v>1.064650843716541</v>
      </c>
      <c r="G63" s="15">
        <f t="shared" si="29"/>
        <v>0.57595865315812877</v>
      </c>
      <c r="H63" s="15">
        <f t="shared" si="3"/>
        <v>0.57595865315812877</v>
      </c>
      <c r="I63" s="15">
        <f t="shared" si="4"/>
        <v>0.48480962024633711</v>
      </c>
      <c r="J63" s="16">
        <f t="shared" si="5"/>
        <v>1.5840538119067599E-3</v>
      </c>
      <c r="K63" s="15">
        <f t="shared" si="6"/>
        <v>6394530.9894895349</v>
      </c>
      <c r="L63" s="15">
        <f t="shared" si="7"/>
        <v>1.8040477552714236</v>
      </c>
      <c r="M63" s="15">
        <f t="shared" si="8"/>
        <v>3.2545883032998622</v>
      </c>
      <c r="N63" s="17">
        <f t="shared" si="9"/>
        <v>0</v>
      </c>
      <c r="O63" s="15">
        <f t="shared" si="10"/>
        <v>0</v>
      </c>
      <c r="P63" s="16">
        <f t="shared" si="11"/>
        <v>-2.2530042494879554</v>
      </c>
      <c r="Q63" s="15">
        <f t="shared" si="12"/>
        <v>1.7596782179132149</v>
      </c>
      <c r="R63" s="15">
        <f t="shared" si="13"/>
        <v>-42.669051987588851</v>
      </c>
      <c r="S63" s="15">
        <f t="shared" si="14"/>
        <v>-118.44737823085056</v>
      </c>
      <c r="T63" s="15">
        <f t="shared" si="15"/>
        <v>363.60823979156953</v>
      </c>
      <c r="U63" s="15">
        <f t="shared" si="16"/>
        <v>-3022.8545857663034</v>
      </c>
      <c r="V63" s="15">
        <f t="shared" si="17"/>
        <v>0</v>
      </c>
      <c r="W63" s="15">
        <f t="shared" si="18"/>
        <v>6765493.5470735598</v>
      </c>
      <c r="X63" s="15">
        <f t="shared" si="19"/>
        <v>500000</v>
      </c>
      <c r="Y63" s="15">
        <f t="shared" si="20"/>
        <v>6762787.3496547304</v>
      </c>
      <c r="Z63" s="15" t="str">
        <f>VLOOKUP(_xlfn.FLOOR.MATH(B63/8+11),Coef!$B$4:$C$23,2)</f>
        <v>V</v>
      </c>
      <c r="AA63" s="15">
        <f t="shared" si="21"/>
        <v>5</v>
      </c>
      <c r="AB63" s="15" t="str">
        <f>VLOOKUP(MOD(D63-1,3)*8+AA63,Coef!$A$2:$C$25,3)</f>
        <v>W</v>
      </c>
      <c r="AC63" s="15">
        <f t="shared" si="22"/>
        <v>7</v>
      </c>
      <c r="AD63" s="15" t="str">
        <f>VLOOKUP(MOD(MOD(D63+1,2)*5+AC63,20)+1,Coef!$A$2:$C$21,3)</f>
        <v>N</v>
      </c>
      <c r="AE63" s="15"/>
      <c r="AF63" s="15" t="str">
        <f t="shared" si="30"/>
        <v>00000</v>
      </c>
      <c r="AG63" s="15" t="str">
        <f t="shared" si="30"/>
        <v>62787</v>
      </c>
      <c r="AH63" s="18" t="str">
        <f t="shared" si="24"/>
        <v>500000 mE 6762787 mN 36 N</v>
      </c>
      <c r="AI63" s="15" t="str">
        <f t="shared" si="25"/>
        <v>36VWN0000062787</v>
      </c>
      <c r="AJ63" s="22">
        <f>'LL to Dist'!BP63</f>
        <v>111420.72786963891</v>
      </c>
      <c r="AK63" s="22">
        <f>'LL to Dist'!BT63</f>
        <v>0</v>
      </c>
      <c r="AL63" s="22">
        <f>'LL to Dist'!BU63</f>
        <v>180</v>
      </c>
      <c r="AM63" s="22">
        <f>'LL to Dist'!BV63</f>
        <v>0</v>
      </c>
    </row>
    <row r="64" spans="2:39">
      <c r="B64" s="13">
        <v>62</v>
      </c>
      <c r="C64" s="13">
        <v>33</v>
      </c>
      <c r="D64" s="15">
        <f t="shared" si="0"/>
        <v>36</v>
      </c>
      <c r="E64" s="15">
        <f t="shared" si="1"/>
        <v>33</v>
      </c>
      <c r="F64" s="15">
        <f t="shared" si="29"/>
        <v>1.0821041362364843</v>
      </c>
      <c r="G64" s="15">
        <f t="shared" si="29"/>
        <v>0.57595865315812877</v>
      </c>
      <c r="H64" s="15">
        <f t="shared" si="3"/>
        <v>0.57595865315812877</v>
      </c>
      <c r="I64" s="15">
        <f t="shared" si="4"/>
        <v>0.46947156278589086</v>
      </c>
      <c r="J64" s="16">
        <f t="shared" si="5"/>
        <v>1.4854090126320753E-3</v>
      </c>
      <c r="K64" s="15">
        <f t="shared" si="6"/>
        <v>6394845.9075542949</v>
      </c>
      <c r="L64" s="15">
        <f t="shared" si="7"/>
        <v>1.8807264653463318</v>
      </c>
      <c r="M64" s="15">
        <f t="shared" si="8"/>
        <v>3.5371320374541071</v>
      </c>
      <c r="N64" s="17">
        <f t="shared" si="9"/>
        <v>0</v>
      </c>
      <c r="O64" s="15">
        <f t="shared" si="10"/>
        <v>0</v>
      </c>
      <c r="P64" s="16">
        <f t="shared" si="11"/>
        <v>-2.5356466284414751</v>
      </c>
      <c r="Q64" s="15">
        <f t="shared" si="12"/>
        <v>1.4762454694193208</v>
      </c>
      <c r="R64" s="15">
        <f t="shared" si="13"/>
        <v>-45.831540804789206</v>
      </c>
      <c r="S64" s="15">
        <f t="shared" si="14"/>
        <v>-132.97514366495363</v>
      </c>
      <c r="T64" s="15">
        <f t="shared" si="15"/>
        <v>561.98286922845068</v>
      </c>
      <c r="U64" s="15">
        <f t="shared" si="16"/>
        <v>-2869.6343430108946</v>
      </c>
      <c r="V64" s="15">
        <f t="shared" si="17"/>
        <v>0</v>
      </c>
      <c r="W64" s="15">
        <f t="shared" si="18"/>
        <v>6876930.9199199043</v>
      </c>
      <c r="X64" s="15">
        <f t="shared" si="19"/>
        <v>500000</v>
      </c>
      <c r="Y64" s="15">
        <f t="shared" si="20"/>
        <v>6874180.147551937</v>
      </c>
      <c r="Z64" s="15" t="str">
        <f>VLOOKUP(_xlfn.FLOOR.MATH(B64/8+11),Coef!$B$4:$C$23,2)</f>
        <v>V</v>
      </c>
      <c r="AA64" s="15">
        <f t="shared" si="21"/>
        <v>5</v>
      </c>
      <c r="AB64" s="15" t="str">
        <f>VLOOKUP(MOD(D64-1,3)*8+AA64,Coef!$A$2:$C$25,3)</f>
        <v>W</v>
      </c>
      <c r="AC64" s="15">
        <f t="shared" si="22"/>
        <v>8</v>
      </c>
      <c r="AD64" s="15" t="str">
        <f>VLOOKUP(MOD(MOD(D64+1,2)*5+AC64,20)+1,Coef!$A$2:$C$21,3)</f>
        <v>P</v>
      </c>
      <c r="AE64" s="15"/>
      <c r="AF64" s="15" t="str">
        <f t="shared" si="30"/>
        <v>00000</v>
      </c>
      <c r="AG64" s="15" t="str">
        <f t="shared" si="30"/>
        <v>74180</v>
      </c>
      <c r="AH64" s="18" t="str">
        <f t="shared" si="24"/>
        <v>500000 mE 6874180 mN 36 N</v>
      </c>
      <c r="AI64" s="15" t="str">
        <f t="shared" si="25"/>
        <v>36VWP0000074180</v>
      </c>
      <c r="AJ64" s="22">
        <f>'LL to Dist'!BP64</f>
        <v>111437.37284489517</v>
      </c>
      <c r="AK64" s="22">
        <f>'LL to Dist'!BT64</f>
        <v>0</v>
      </c>
      <c r="AL64" s="22">
        <f>'LL to Dist'!BU64</f>
        <v>180</v>
      </c>
      <c r="AM64" s="22">
        <f>'LL to Dist'!BV64</f>
        <v>0</v>
      </c>
    </row>
    <row r="65" spans="2:39">
      <c r="B65" s="13">
        <v>63</v>
      </c>
      <c r="C65" s="13">
        <v>33</v>
      </c>
      <c r="D65" s="15">
        <f t="shared" si="0"/>
        <v>36</v>
      </c>
      <c r="E65" s="15">
        <f t="shared" si="1"/>
        <v>33</v>
      </c>
      <c r="F65" s="15">
        <f t="shared" si="29"/>
        <v>1.0995574287564276</v>
      </c>
      <c r="G65" s="15">
        <f t="shared" si="29"/>
        <v>0.57595865315812877</v>
      </c>
      <c r="H65" s="15">
        <f t="shared" si="3"/>
        <v>0.57595865315812877</v>
      </c>
      <c r="I65" s="15">
        <f t="shared" si="4"/>
        <v>0.4539904997395468</v>
      </c>
      <c r="J65" s="16">
        <f t="shared" si="5"/>
        <v>1.3890599906528115E-3</v>
      </c>
      <c r="K65" s="15">
        <f t="shared" si="6"/>
        <v>6395153.5413970072</v>
      </c>
      <c r="L65" s="15">
        <f t="shared" si="7"/>
        <v>1.9626105055051504</v>
      </c>
      <c r="M65" s="15">
        <f t="shared" si="8"/>
        <v>3.8518399963191818</v>
      </c>
      <c r="N65" s="17">
        <f t="shared" si="9"/>
        <v>0</v>
      </c>
      <c r="O65" s="15">
        <f t="shared" si="10"/>
        <v>0</v>
      </c>
      <c r="P65" s="16">
        <f t="shared" si="11"/>
        <v>-2.8504509363285289</v>
      </c>
      <c r="Q65" s="15">
        <f t="shared" si="12"/>
        <v>1.160669261547324</v>
      </c>
      <c r="R65" s="15">
        <f t="shared" si="13"/>
        <v>-49.166676400533554</v>
      </c>
      <c r="S65" s="15">
        <f t="shared" si="14"/>
        <v>-148.96064638545562</v>
      </c>
      <c r="T65" s="15">
        <f t="shared" si="15"/>
        <v>814.58433056373929</v>
      </c>
      <c r="U65" s="15">
        <f t="shared" si="16"/>
        <v>-2598.9101657114743</v>
      </c>
      <c r="V65" s="15">
        <f t="shared" si="17"/>
        <v>0</v>
      </c>
      <c r="W65" s="15">
        <f t="shared" si="18"/>
        <v>6988384.5686205877</v>
      </c>
      <c r="X65" s="15">
        <f t="shared" si="19"/>
        <v>500000</v>
      </c>
      <c r="Y65" s="15">
        <f t="shared" si="20"/>
        <v>6985589.2147931401</v>
      </c>
      <c r="Z65" s="15" t="str">
        <f>VLOOKUP(_xlfn.FLOOR.MATH(B65/8+11),Coef!$B$4:$C$23,2)</f>
        <v>V</v>
      </c>
      <c r="AA65" s="15">
        <f t="shared" si="21"/>
        <v>5</v>
      </c>
      <c r="AB65" s="15" t="str">
        <f>VLOOKUP(MOD(D65-1,3)*8+AA65,Coef!$A$2:$C$25,3)</f>
        <v>W</v>
      </c>
      <c r="AC65" s="15">
        <f t="shared" si="22"/>
        <v>9</v>
      </c>
      <c r="AD65" s="15" t="str">
        <f>VLOOKUP(MOD(MOD(D65+1,2)*5+AC65,20)+1,Coef!$A$2:$C$21,3)</f>
        <v>Q</v>
      </c>
      <c r="AE65" s="15"/>
      <c r="AF65" s="15" t="str">
        <f t="shared" si="30"/>
        <v>00000</v>
      </c>
      <c r="AG65" s="15" t="str">
        <f t="shared" si="30"/>
        <v>85589</v>
      </c>
      <c r="AH65" s="18" t="str">
        <f t="shared" si="24"/>
        <v>500000 mE 6985589 mN 36 N</v>
      </c>
      <c r="AI65" s="15" t="str">
        <f t="shared" si="25"/>
        <v>36VWQ0000085589</v>
      </c>
      <c r="AJ65" s="22">
        <f>'LL to Dist'!BP65</f>
        <v>111453.64869903916</v>
      </c>
      <c r="AK65" s="22">
        <f>'LL to Dist'!BT65</f>
        <v>0</v>
      </c>
      <c r="AL65" s="22">
        <f>'LL to Dist'!BU65</f>
        <v>180</v>
      </c>
      <c r="AM65" s="22">
        <f>'LL to Dist'!BV65</f>
        <v>0</v>
      </c>
    </row>
    <row r="66" spans="2:39">
      <c r="B66" s="13">
        <v>64</v>
      </c>
      <c r="C66" s="13">
        <v>33</v>
      </c>
      <c r="D66" s="15">
        <f t="shared" ref="D66" si="31">1+_xlfn.FLOOR.MATH((C66+180)/6)</f>
        <v>36</v>
      </c>
      <c r="E66" s="15">
        <f t="shared" ref="E66" si="32">D66*6-183</f>
        <v>33</v>
      </c>
      <c r="F66" s="15">
        <f t="shared" si="29"/>
        <v>1.1170107212763709</v>
      </c>
      <c r="G66" s="15">
        <f t="shared" si="29"/>
        <v>0.57595865315812877</v>
      </c>
      <c r="H66" s="15">
        <f t="shared" ref="H66" si="33">E66*PI()/180</f>
        <v>0.57595865315812877</v>
      </c>
      <c r="I66" s="15">
        <f t="shared" ref="I66" si="34">COS(F66)</f>
        <v>0.43837114678907746</v>
      </c>
      <c r="J66" s="16">
        <f t="shared" ref="J66" si="35">0.00673949681993606*I66^2</f>
        <v>1.2951241324108218E-3</v>
      </c>
      <c r="K66" s="15">
        <f t="shared" ref="K66" si="36">40680631590769/(6356752.314*SQRT(1+J66))</f>
        <v>6395453.5129704773</v>
      </c>
      <c r="L66" s="15">
        <f t="shared" ref="L66" si="37">TAN(F66)</f>
        <v>2.050303841579296</v>
      </c>
      <c r="M66" s="15">
        <f t="shared" ref="M66" si="38">L66^2</f>
        <v>4.2037458427948193</v>
      </c>
      <c r="N66" s="17">
        <f t="shared" ref="N66" si="39">M66^3-L66^6</f>
        <v>0</v>
      </c>
      <c r="O66" s="15">
        <f t="shared" ref="O66" si="40">G66-H66</f>
        <v>0</v>
      </c>
      <c r="P66" s="16">
        <f t="shared" ref="P66" si="41">1-M66+J66</f>
        <v>-3.2024507186624085</v>
      </c>
      <c r="Q66" s="15">
        <f t="shared" ref="Q66" si="42">5-M66+9*J66+4*J66^2</f>
        <v>0.8079169837829514</v>
      </c>
      <c r="R66" s="15">
        <f t="shared" ref="R66" si="43">5-18*M66+M66^2+14*J66+58*M66*J66</f>
        <v>-52.662040705761797</v>
      </c>
      <c r="S66" s="15">
        <f t="shared" ref="S66" si="44">61-58*M66+M66^2+270*J66-330*M66*J66</f>
        <v>-166.59273924241722</v>
      </c>
      <c r="T66" s="15">
        <f t="shared" ref="T66" si="45">61-479*M66+179*M66^2-M66^3</f>
        <v>1136.3140952889946</v>
      </c>
      <c r="U66" s="15">
        <f t="shared" ref="U66" si="46">1385-3111*M66+543*M66^2-M66^3</f>
        <v>-2171.5265666104096</v>
      </c>
      <c r="V66" s="15">
        <f t="shared" ref="V66" si="47">K66*I66*O66+(K66/6*I66^3*P66*O66^3+(K66/120*I66^5*R66*O66^5))+(K66/5040*I66^7*T66*O66^7)</f>
        <v>0</v>
      </c>
      <c r="W66" s="15">
        <f t="shared" ref="W66" si="48">6367449.14570093*(F66-(0.00251882794504*SIN(2*F66))+(0.00000264354112*SIN(4*F66))-(0.00000000345262*SIN(6*F66))+(0.000000000004892*SIN(8*F66)))+(L66/2*K66*I66^2*O66^2)+(L66/24*K66*I66^4*Q66*O66^4)+(L66/720*K66*I66^6*S66*O66^6)+(L66/40320*K66*I66^8*U66*O66^8)</f>
        <v>7099854.103946588</v>
      </c>
      <c r="X66" s="15">
        <f t="shared" ref="X66" si="49">V66*0.9996+500000</f>
        <v>500000</v>
      </c>
      <c r="Y66" s="15">
        <f t="shared" ref="Y66" si="50">IF(W66*0.9996&lt;0,W66*0.9996+10000000,W66*0.9996)</f>
        <v>7097014.1623050096</v>
      </c>
      <c r="Z66" s="15" t="str">
        <f>VLOOKUP(_xlfn.FLOOR.MATH(B66/8+11),Coef!$B$4:$C$23,2)</f>
        <v>W</v>
      </c>
      <c r="AA66" s="15">
        <f t="shared" ref="AA66" si="51">_xlfn.FLOOR.MATH(X66/100000)</f>
        <v>5</v>
      </c>
      <c r="AB66" s="15" t="str">
        <f>VLOOKUP(MOD(D66-1,3)*8+AA66,Coef!$A$2:$C$25,3)</f>
        <v>W</v>
      </c>
      <c r="AC66" s="15">
        <f t="shared" ref="AC66" si="52">(MOD(_xlfn.FLOOR.MATH(Y66/100000),20))</f>
        <v>10</v>
      </c>
      <c r="AD66" s="15" t="str">
        <f>VLOOKUP(MOD(MOD(D66+1,2)*5+AC66,20)+1,Coef!$A$2:$C$21,3)</f>
        <v>R</v>
      </c>
      <c r="AE66" s="15"/>
      <c r="AF66" s="15" t="str">
        <f t="shared" si="30"/>
        <v>00000</v>
      </c>
      <c r="AG66" s="15" t="str">
        <f t="shared" si="30"/>
        <v>97014</v>
      </c>
      <c r="AH66" s="18" t="str">
        <f t="shared" ref="AH66" si="53">_xlfn.FLOOR.MATH(X66)&amp;" mE "&amp;_xlfn.FLOOR.MATH(Y66)&amp;" mN "&amp;D66&amp;" "&amp;IF(C66&lt;0,"S","N")</f>
        <v>500000 mE 7097014 mN 36 N</v>
      </c>
      <c r="AI66" s="15" t="str">
        <f t="shared" ref="AI66" si="54">D66&amp;Z66&amp;AB66&amp;AD66&amp;AF66&amp;AG66</f>
        <v>36WWR0000097014</v>
      </c>
      <c r="AJ66" s="22">
        <f>'LL to Dist'!BP66</f>
        <v>111469.53532416912</v>
      </c>
      <c r="AK66" s="22">
        <f>'LL to Dist'!BT66</f>
        <v>0</v>
      </c>
      <c r="AL66" s="22">
        <f>'LL to Dist'!BU66</f>
        <v>180</v>
      </c>
      <c r="AM66" s="22">
        <f>'LL to Dist'!BV66</f>
        <v>0</v>
      </c>
    </row>
    <row r="67" spans="2:39">
      <c r="B67" s="13">
        <v>65</v>
      </c>
      <c r="C67" s="13">
        <v>33</v>
      </c>
      <c r="D67" s="15">
        <f t="shared" ref="D67:D130" si="55">1+_xlfn.FLOOR.MATH((C67+180)/6)</f>
        <v>36</v>
      </c>
      <c r="E67" s="15">
        <f t="shared" ref="E67:E130" si="56">D67*6-183</f>
        <v>33</v>
      </c>
      <c r="F67" s="15">
        <f t="shared" si="29"/>
        <v>1.1344640137963142</v>
      </c>
      <c r="G67" s="15">
        <f t="shared" si="29"/>
        <v>0.57595865315812877</v>
      </c>
      <c r="H67" s="15">
        <f t="shared" ref="H67:H130" si="57">E67*PI()/180</f>
        <v>0.57595865315812877</v>
      </c>
      <c r="I67" s="15">
        <f t="shared" ref="I67:I130" si="58">COS(F67)</f>
        <v>0.42261826174069944</v>
      </c>
      <c r="J67" s="16">
        <f t="shared" ref="J67:J130" si="59">0.00673949681993606*I67^2</f>
        <v>1.2037158842796635E-3</v>
      </c>
      <c r="K67" s="15">
        <f t="shared" ref="K67:K130" si="60">40680631590769/(6356752.314*SQRT(1 + J67))</f>
        <v>6395745.4534865608</v>
      </c>
      <c r="L67" s="15">
        <f t="shared" ref="L67:L130" si="61">TAN(F67)</f>
        <v>2.1445069205095586</v>
      </c>
      <c r="M67" s="15">
        <f t="shared" ref="M67:M130" si="62">L67^2</f>
        <v>4.5989099321133899</v>
      </c>
      <c r="N67" s="17">
        <f t="shared" ref="N67:N130" si="63">M67^3-L67^6</f>
        <v>0</v>
      </c>
      <c r="O67" s="15">
        <f t="shared" ref="O67:O130" si="64">G67-H67</f>
        <v>0</v>
      </c>
      <c r="P67" s="16">
        <f t="shared" ref="P67:P130" si="65">1-M67+J67</f>
        <v>-3.5977062162291102</v>
      </c>
      <c r="Q67" s="15">
        <f t="shared" ref="Q67:Q130" si="66">5-M67+9*J67+4*J67^2</f>
        <v>0.41192930657284726</v>
      </c>
      <c r="R67" s="15">
        <f t="shared" ref="R67:R130" si="67">5-18*M67+M67^2+14*J67+58*M67*J67</f>
        <v>-56.292478897701841</v>
      </c>
      <c r="S67" s="15">
        <f t="shared" ref="S67:S130" si="68">61-58*M67+M67^2+270*J67-330*M67*J67</f>
        <v>-186.08860791889651</v>
      </c>
      <c r="T67" s="15">
        <f t="shared" ref="T67:T130" si="69">61-479*M67+179*M67^2-M67^3</f>
        <v>1546.7004125313235</v>
      </c>
      <c r="U67" s="15">
        <f t="shared" ref="U67:U130" si="70">1385-3111*M67+543*M67^2-M67^3</f>
        <v>-1535.0405156075287</v>
      </c>
      <c r="V67" s="15">
        <f t="shared" ref="V67:V130" si="71">K67*I67*O67+(K67/6*I67^3*P67*O67^3+(K67/120*I67^5*R67*O67^5))+(K67/5040*I67^7*T67*O67^7)</f>
        <v>0</v>
      </c>
      <c r="W67" s="15">
        <f t="shared" ref="W67:W130" si="72">6367449.14570093*(F67-(0.00251882794504*SIN(2*F67))+(0.00000264354112*SIN(4*F67))-(0.00000000345262*SIN(6*F67))+(0.000000000004892*SIN(8*F67)))+(L67/2*K67*I67^2*O67^2)+(L67/24*K67*I67^4*Q67*O67^4)+(L67/720*K67*I67^6*S67*O67^6)+(L67/40320*K67*I67^8*U67*O67^8)</f>
        <v>7211339.1170278136</v>
      </c>
      <c r="X67" s="15">
        <f t="shared" ref="X67:X130" si="73">V67*0.9996+500000</f>
        <v>500000</v>
      </c>
      <c r="Y67" s="15">
        <f t="shared" ref="Y67:Y130" si="74">IF(W67*0.9996&lt;0,W67*0.9996+10000000,W67*0.9996)</f>
        <v>7208454.5813810024</v>
      </c>
      <c r="Z67" s="15" t="str">
        <f>VLOOKUP(_xlfn.FLOOR.MATH(B67/8+11),Coef!$B$4:$C$23,2)</f>
        <v>W</v>
      </c>
      <c r="AA67" s="15">
        <f t="shared" ref="AA67:AA130" si="75">_xlfn.FLOOR.MATH(X67/100000)</f>
        <v>5</v>
      </c>
      <c r="AB67" s="15" t="str">
        <f>VLOOKUP(MOD(D67-1,3)*8+AA67,Coef!$A$2:$C$25,3)</f>
        <v>W</v>
      </c>
      <c r="AC67" s="15">
        <f t="shared" ref="AC67:AC130" si="76">(MOD(_xlfn.FLOOR.MATH(Y67/100000),20))</f>
        <v>12</v>
      </c>
      <c r="AD67" s="15" t="str">
        <f>VLOOKUP(MOD(MOD(D67+1,2)*5+AC67,20)+1,Coef!$A$2:$C$21,3)</f>
        <v>T</v>
      </c>
      <c r="AE67" s="15"/>
      <c r="AF67" s="15" t="str">
        <f t="shared" si="30"/>
        <v>00000</v>
      </c>
      <c r="AG67" s="15" t="str">
        <f t="shared" si="30"/>
        <v>08454</v>
      </c>
      <c r="AH67" s="18" t="str">
        <f t="shared" ref="AH67:AH130" si="77">_xlfn.FLOOR.MATH(X67)&amp;" mE "&amp;_xlfn.FLOOR.MATH(Y67)&amp;" mN " &amp;D67&amp;" "&amp;IF(C67&lt;0,"S","N")</f>
        <v>500000 mE 7208454 mN 36 N</v>
      </c>
      <c r="AI67" s="15" t="str">
        <f t="shared" ref="AI67:AI130" si="78">D67&amp;Z67&amp;AB67&amp;AD67&amp;AF67&amp;AG67</f>
        <v>36WWT0000008454</v>
      </c>
      <c r="AJ67" s="22">
        <f>'LL to Dist'!BP67</f>
        <v>111485.01307921119</v>
      </c>
      <c r="AK67" s="22">
        <f>'LL to Dist'!BT67</f>
        <v>0</v>
      </c>
      <c r="AL67" s="22">
        <f>'LL to Dist'!BU67</f>
        <v>180</v>
      </c>
      <c r="AM67" s="22">
        <f>'LL to Dist'!BV67</f>
        <v>0</v>
      </c>
    </row>
    <row r="68" spans="2:39">
      <c r="B68" s="13">
        <v>66</v>
      </c>
      <c r="C68" s="13">
        <v>33</v>
      </c>
      <c r="D68" s="15">
        <f t="shared" si="55"/>
        <v>36</v>
      </c>
      <c r="E68" s="15">
        <f t="shared" si="56"/>
        <v>33</v>
      </c>
      <c r="F68" s="15">
        <f t="shared" si="29"/>
        <v>1.1519173063162575</v>
      </c>
      <c r="G68" s="15">
        <f t="shared" si="29"/>
        <v>0.57595865315812877</v>
      </c>
      <c r="H68" s="15">
        <f t="shared" si="57"/>
        <v>0.57595865315812877</v>
      </c>
      <c r="I68" s="15">
        <f t="shared" si="58"/>
        <v>0.40673664307580021</v>
      </c>
      <c r="J68" s="16">
        <f t="shared" si="59"/>
        <v>1.1149466131293237E-3</v>
      </c>
      <c r="K68" s="15">
        <f t="shared" si="60"/>
        <v>6396029.003881692</v>
      </c>
      <c r="L68" s="15">
        <f t="shared" si="61"/>
        <v>2.2460367739042164</v>
      </c>
      <c r="M68" s="15">
        <f t="shared" si="62"/>
        <v>5.0446811897300599</v>
      </c>
      <c r="N68" s="17">
        <f t="shared" si="63"/>
        <v>0</v>
      </c>
      <c r="O68" s="15">
        <f t="shared" si="64"/>
        <v>0</v>
      </c>
      <c r="P68" s="16">
        <f t="shared" si="65"/>
        <v>-4.0435662431169304</v>
      </c>
      <c r="Q68" s="15">
        <f t="shared" si="66"/>
        <v>-3.4641697788095428E-2</v>
      </c>
      <c r="R68" s="15">
        <f t="shared" si="67"/>
        <v>-60.013619944546186</v>
      </c>
      <c r="S68" s="15">
        <f t="shared" si="68"/>
        <v>-207.6977666810285</v>
      </c>
      <c r="T68" s="15">
        <f t="shared" si="69"/>
        <v>2071.553272333811</v>
      </c>
      <c r="U68" s="15">
        <f t="shared" si="70"/>
        <v>-618.68139564577632</v>
      </c>
      <c r="V68" s="15">
        <f t="shared" si="71"/>
        <v>0</v>
      </c>
      <c r="W68" s="15">
        <f t="shared" si="72"/>
        <v>7322839.1798452409</v>
      </c>
      <c r="X68" s="15">
        <f t="shared" si="73"/>
        <v>500000</v>
      </c>
      <c r="Y68" s="15">
        <f t="shared" si="74"/>
        <v>7319910.0441733031</v>
      </c>
      <c r="Z68" s="15" t="str">
        <f>VLOOKUP(_xlfn.FLOOR.MATH(B68/8+11),Coef!$B$4:$C$23,2)</f>
        <v>W</v>
      </c>
      <c r="AA68" s="15">
        <f t="shared" si="75"/>
        <v>5</v>
      </c>
      <c r="AB68" s="15" t="str">
        <f>VLOOKUP(MOD(D68-1,3)*8+AA68,Coef!$A$2:$C$25,3)</f>
        <v>W</v>
      </c>
      <c r="AC68" s="15">
        <f t="shared" si="76"/>
        <v>13</v>
      </c>
      <c r="AD68" s="15" t="str">
        <f>VLOOKUP(MOD(MOD(D68+1,2)*5+AC68,20)+1,Coef!$A$2:$C$21,3)</f>
        <v>U</v>
      </c>
      <c r="AE68" s="15"/>
      <c r="AF68" s="15" t="str">
        <f t="shared" si="30"/>
        <v>00000</v>
      </c>
      <c r="AG68" s="15" t="str">
        <f t="shared" si="30"/>
        <v>19910</v>
      </c>
      <c r="AH68" s="18" t="str">
        <f t="shared" si="77"/>
        <v>500000 mE 7319910 mN 36 N</v>
      </c>
      <c r="AI68" s="15" t="str">
        <f t="shared" si="78"/>
        <v>36WWU0000019910</v>
      </c>
      <c r="AJ68" s="22">
        <f>'LL to Dist'!BP68</f>
        <v>111500.062815237</v>
      </c>
      <c r="AK68" s="22">
        <f>'LL to Dist'!BT68</f>
        <v>0</v>
      </c>
      <c r="AL68" s="22">
        <f>'LL to Dist'!BU68</f>
        <v>180</v>
      </c>
      <c r="AM68" s="22">
        <f>'LL to Dist'!BV68</f>
        <v>0</v>
      </c>
    </row>
    <row r="69" spans="2:39">
      <c r="B69" s="13">
        <v>67</v>
      </c>
      <c r="C69" s="13">
        <v>33</v>
      </c>
      <c r="D69" s="15">
        <f t="shared" si="55"/>
        <v>36</v>
      </c>
      <c r="E69" s="15">
        <f t="shared" si="56"/>
        <v>33</v>
      </c>
      <c r="F69" s="15">
        <f t="shared" si="29"/>
        <v>1.1693705988362006</v>
      </c>
      <c r="G69" s="15">
        <f t="shared" si="29"/>
        <v>0.57595865315812877</v>
      </c>
      <c r="H69" s="15">
        <f t="shared" si="57"/>
        <v>0.57595865315812877</v>
      </c>
      <c r="I69" s="15">
        <f t="shared" si="58"/>
        <v>0.39073112848927394</v>
      </c>
      <c r="J69" s="16">
        <f t="shared" si="59"/>
        <v>1.0289244706428423E-3</v>
      </c>
      <c r="K69" s="15">
        <f t="shared" si="60"/>
        <v>6396303.8152708504</v>
      </c>
      <c r="L69" s="15">
        <f t="shared" si="61"/>
        <v>2.3558523658237518</v>
      </c>
      <c r="M69" s="15">
        <f t="shared" si="62"/>
        <v>5.5500403695573688</v>
      </c>
      <c r="N69" s="17">
        <f t="shared" si="63"/>
        <v>0</v>
      </c>
      <c r="O69" s="15">
        <f t="shared" si="64"/>
        <v>0</v>
      </c>
      <c r="P69" s="16">
        <f t="shared" si="65"/>
        <v>-4.5490114450867258</v>
      </c>
      <c r="Q69" s="15">
        <f t="shared" si="66"/>
        <v>-0.540775814579318</v>
      </c>
      <c r="R69" s="15">
        <f t="shared" si="67"/>
        <v>-63.752160409468139</v>
      </c>
      <c r="S69" s="15">
        <f t="shared" si="68"/>
        <v>-231.7060725988041</v>
      </c>
      <c r="T69" s="15">
        <f t="shared" si="69"/>
        <v>2745.3007680702658</v>
      </c>
      <c r="U69" s="15">
        <f t="shared" si="70"/>
        <v>673.86762514807617</v>
      </c>
      <c r="V69" s="15">
        <f t="shared" si="71"/>
        <v>0</v>
      </c>
      <c r="W69" s="15">
        <f t="shared" si="72"/>
        <v>7434353.8457478322</v>
      </c>
      <c r="X69" s="15">
        <f t="shared" si="73"/>
        <v>500000</v>
      </c>
      <c r="Y69" s="15">
        <f t="shared" si="74"/>
        <v>7431380.104209533</v>
      </c>
      <c r="Z69" s="15" t="str">
        <f>VLOOKUP(_xlfn.FLOOR.MATH(B69/8+11),Coef!$B$4:$C$23,2)</f>
        <v>W</v>
      </c>
      <c r="AA69" s="15">
        <f t="shared" si="75"/>
        <v>5</v>
      </c>
      <c r="AB69" s="15" t="str">
        <f>VLOOKUP(MOD(D69-1,3)*8+AA69,Coef!$A$2:$C$25,3)</f>
        <v>W</v>
      </c>
      <c r="AC69" s="15">
        <f t="shared" si="76"/>
        <v>14</v>
      </c>
      <c r="AD69" s="15" t="str">
        <f>VLOOKUP(MOD(MOD(D69+1,2)*5+AC69,20)+1,Coef!$A$2:$C$21,3)</f>
        <v>V</v>
      </c>
      <c r="AE69" s="15"/>
      <c r="AF69" s="15" t="str">
        <f t="shared" si="30"/>
        <v>00000</v>
      </c>
      <c r="AG69" s="15" t="str">
        <f t="shared" si="30"/>
        <v>31380</v>
      </c>
      <c r="AH69" s="18" t="str">
        <f t="shared" si="77"/>
        <v>500000 mE 7431380 mN 36 N</v>
      </c>
      <c r="AI69" s="15" t="str">
        <f t="shared" si="78"/>
        <v>36WWV0000031380</v>
      </c>
      <c r="AJ69" s="22">
        <f>'LL to Dist'!BP69</f>
        <v>111514.66590023191</v>
      </c>
      <c r="AK69" s="22">
        <f>'LL to Dist'!BT69</f>
        <v>0</v>
      </c>
      <c r="AL69" s="22">
        <f>'LL to Dist'!BU69</f>
        <v>180</v>
      </c>
      <c r="AM69" s="22">
        <f>'LL to Dist'!BV69</f>
        <v>0</v>
      </c>
    </row>
    <row r="70" spans="2:39">
      <c r="B70" s="13">
        <v>68</v>
      </c>
      <c r="C70" s="13">
        <v>33</v>
      </c>
      <c r="D70" s="15">
        <f t="shared" si="55"/>
        <v>36</v>
      </c>
      <c r="E70" s="15">
        <f t="shared" si="56"/>
        <v>33</v>
      </c>
      <c r="F70" s="15">
        <f t="shared" si="29"/>
        <v>1.1868238913561442</v>
      </c>
      <c r="G70" s="15">
        <f t="shared" si="29"/>
        <v>0.57595865315812877</v>
      </c>
      <c r="H70" s="15">
        <f t="shared" si="57"/>
        <v>0.57595865315812877</v>
      </c>
      <c r="I70" s="15">
        <f t="shared" si="58"/>
        <v>0.37460659341591196</v>
      </c>
      <c r="J70" s="16">
        <f t="shared" si="59"/>
        <v>9.4575426155013988E-4</v>
      </c>
      <c r="K70" s="15">
        <f t="shared" si="60"/>
        <v>6396569.5493893679</v>
      </c>
      <c r="L70" s="15">
        <f t="shared" si="61"/>
        <v>2.4750868534162964</v>
      </c>
      <c r="M70" s="15">
        <f t="shared" si="62"/>
        <v>6.126054931954183</v>
      </c>
      <c r="N70" s="17">
        <f t="shared" si="63"/>
        <v>0</v>
      </c>
      <c r="O70" s="15">
        <f t="shared" si="64"/>
        <v>0</v>
      </c>
      <c r="P70" s="16">
        <f t="shared" si="65"/>
        <v>-5.1251091776926332</v>
      </c>
      <c r="Q70" s="15">
        <f t="shared" si="66"/>
        <v>-1.117539565795739</v>
      </c>
      <c r="R70" s="15">
        <f t="shared" si="67"/>
        <v>-67.391162117807042</v>
      </c>
      <c r="S70" s="15">
        <f t="shared" si="68"/>
        <v>-258.43921841767127</v>
      </c>
      <c r="T70" s="15">
        <f t="shared" si="69"/>
        <v>3614.3280109721049</v>
      </c>
      <c r="U70" s="15">
        <f t="shared" si="70"/>
        <v>2474.9432767412354</v>
      </c>
      <c r="V70" s="15">
        <f t="shared" si="71"/>
        <v>0</v>
      </c>
      <c r="W70" s="15">
        <f t="shared" si="72"/>
        <v>7545882.6499935882</v>
      </c>
      <c r="X70" s="15">
        <f t="shared" si="73"/>
        <v>500000</v>
      </c>
      <c r="Y70" s="15">
        <f t="shared" si="74"/>
        <v>7542864.2969335914</v>
      </c>
      <c r="Z70" s="15" t="str">
        <f>VLOOKUP(_xlfn.FLOOR.MATH(B70/8+11),Coef!$B$4:$C$23,2)</f>
        <v>W</v>
      </c>
      <c r="AA70" s="15">
        <f t="shared" si="75"/>
        <v>5</v>
      </c>
      <c r="AB70" s="15" t="str">
        <f>VLOOKUP(MOD(D70-1,3)*8+AA70,Coef!$A$2:$C$25,3)</f>
        <v>W</v>
      </c>
      <c r="AC70" s="15">
        <f t="shared" si="76"/>
        <v>15</v>
      </c>
      <c r="AD70" s="15" t="str">
        <f>VLOOKUP(MOD(MOD(D70+1,2)*5+AC70,20)+1,Coef!$A$2:$C$21,3)</f>
        <v>A</v>
      </c>
      <c r="AE70" s="15"/>
      <c r="AF70" s="15" t="str">
        <f t="shared" si="30"/>
        <v>00000</v>
      </c>
      <c r="AG70" s="15" t="str">
        <f t="shared" si="30"/>
        <v>42864</v>
      </c>
      <c r="AH70" s="18" t="str">
        <f t="shared" si="77"/>
        <v>500000 mE 7542864 mN 36 N</v>
      </c>
      <c r="AI70" s="15" t="str">
        <f t="shared" si="78"/>
        <v>36WWA0000042864</v>
      </c>
      <c r="AJ70" s="22">
        <f>'LL to Dist'!BP70</f>
        <v>111528.80424323694</v>
      </c>
      <c r="AK70" s="22">
        <f>'LL to Dist'!BT70</f>
        <v>0</v>
      </c>
      <c r="AL70" s="22">
        <f>'LL to Dist'!BU70</f>
        <v>180</v>
      </c>
      <c r="AM70" s="22">
        <f>'LL to Dist'!BV70</f>
        <v>0</v>
      </c>
    </row>
    <row r="71" spans="2:39">
      <c r="B71" s="13">
        <v>69</v>
      </c>
      <c r="C71" s="13">
        <v>33</v>
      </c>
      <c r="D71" s="15">
        <f t="shared" si="55"/>
        <v>36</v>
      </c>
      <c r="E71" s="15">
        <f t="shared" si="56"/>
        <v>33</v>
      </c>
      <c r="F71" s="15">
        <f t="shared" si="29"/>
        <v>1.2042771838760873</v>
      </c>
      <c r="G71" s="15">
        <f t="shared" si="29"/>
        <v>0.57595865315812877</v>
      </c>
      <c r="H71" s="15">
        <f t="shared" si="57"/>
        <v>0.57595865315812877</v>
      </c>
      <c r="I71" s="15">
        <f t="shared" si="58"/>
        <v>0.35836794954530038</v>
      </c>
      <c r="J71" s="16">
        <f t="shared" si="59"/>
        <v>8.6553731593961214E-4</v>
      </c>
      <c r="K71" s="15">
        <f t="shared" si="60"/>
        <v>6396825.8790219314</v>
      </c>
      <c r="L71" s="15">
        <f t="shared" si="61"/>
        <v>2.6050890646938005</v>
      </c>
      <c r="M71" s="15">
        <f t="shared" si="62"/>
        <v>6.7864890349872207</v>
      </c>
      <c r="N71" s="17">
        <f t="shared" si="63"/>
        <v>0</v>
      </c>
      <c r="O71" s="15">
        <f t="shared" si="64"/>
        <v>0</v>
      </c>
      <c r="P71" s="16">
        <f t="shared" si="65"/>
        <v>-5.7856234976712813</v>
      </c>
      <c r="Q71" s="15">
        <f t="shared" si="66"/>
        <v>-1.7786962025243831</v>
      </c>
      <c r="R71" s="15">
        <f t="shared" si="67"/>
        <v>-70.747562034113244</v>
      </c>
      <c r="S71" s="15">
        <f t="shared" si="68"/>
        <v>-288.26464216827219</v>
      </c>
      <c r="T71" s="15">
        <f t="shared" si="69"/>
        <v>4741.8118543704059</v>
      </c>
      <c r="U71" s="15">
        <f t="shared" si="70"/>
        <v>4968.3144798926869</v>
      </c>
      <c r="V71" s="15">
        <f t="shared" si="71"/>
        <v>0</v>
      </c>
      <c r="W71" s="15">
        <f t="shared" si="72"/>
        <v>7657425.1103141094</v>
      </c>
      <c r="X71" s="15">
        <f t="shared" si="73"/>
        <v>500000</v>
      </c>
      <c r="Y71" s="15">
        <f t="shared" si="74"/>
        <v>7654362.1402699845</v>
      </c>
      <c r="Z71" s="15" t="str">
        <f>VLOOKUP(_xlfn.FLOOR.MATH(B71/8+11),Coef!$B$4:$C$23,2)</f>
        <v>W</v>
      </c>
      <c r="AA71" s="15">
        <f t="shared" si="75"/>
        <v>5</v>
      </c>
      <c r="AB71" s="15" t="str">
        <f>VLOOKUP(MOD(D71-1,3)*8+AA71,Coef!$A$2:$C$25,3)</f>
        <v>W</v>
      </c>
      <c r="AC71" s="15">
        <f t="shared" si="76"/>
        <v>16</v>
      </c>
      <c r="AD71" s="15" t="str">
        <f>VLOOKUP(MOD(MOD(D71+1,2)*5+AC71,20)+1,Coef!$A$2:$C$21,3)</f>
        <v>B</v>
      </c>
      <c r="AE71" s="15"/>
      <c r="AF71" s="15" t="str">
        <f t="shared" si="30"/>
        <v>00000</v>
      </c>
      <c r="AG71" s="15" t="str">
        <f t="shared" si="30"/>
        <v>54362</v>
      </c>
      <c r="AH71" s="18" t="str">
        <f t="shared" si="77"/>
        <v>500000 mE 7654362 mN 36 N</v>
      </c>
      <c r="AI71" s="15" t="str">
        <f t="shared" si="78"/>
        <v>36WWB0000054362</v>
      </c>
      <c r="AJ71" s="22">
        <f>'LL to Dist'!BP71</f>
        <v>111542.46031784805</v>
      </c>
      <c r="AK71" s="22">
        <f>'LL to Dist'!BT71</f>
        <v>0</v>
      </c>
      <c r="AL71" s="22">
        <f>'LL to Dist'!BU71</f>
        <v>180</v>
      </c>
      <c r="AM71" s="22">
        <f>'LL to Dist'!BV71</f>
        <v>0</v>
      </c>
    </row>
    <row r="72" spans="2:39">
      <c r="B72" s="13">
        <v>70</v>
      </c>
      <c r="C72" s="13">
        <v>33</v>
      </c>
      <c r="D72" s="15">
        <f t="shared" si="55"/>
        <v>36</v>
      </c>
      <c r="E72" s="15">
        <f t="shared" si="56"/>
        <v>33</v>
      </c>
      <c r="F72" s="15">
        <f t="shared" si="29"/>
        <v>1.2217304763960306</v>
      </c>
      <c r="G72" s="15">
        <f t="shared" si="29"/>
        <v>0.57595865315812877</v>
      </c>
      <c r="H72" s="15">
        <f t="shared" si="57"/>
        <v>0.57595865315812877</v>
      </c>
      <c r="I72" s="15">
        <f t="shared" si="58"/>
        <v>0.34202014332566882</v>
      </c>
      <c r="J72" s="16">
        <f t="shared" si="59"/>
        <v>7.8837136580300925E-4</v>
      </c>
      <c r="K72" s="15">
        <f t="shared" si="60"/>
        <v>6397072.4884181814</v>
      </c>
      <c r="L72" s="15">
        <f t="shared" si="61"/>
        <v>2.7474774194546216</v>
      </c>
      <c r="M72" s="15">
        <f t="shared" si="62"/>
        <v>7.5486321704130273</v>
      </c>
      <c r="N72" s="17">
        <f t="shared" si="63"/>
        <v>0</v>
      </c>
      <c r="O72" s="15">
        <f t="shared" si="64"/>
        <v>0</v>
      </c>
      <c r="P72" s="16">
        <f t="shared" si="65"/>
        <v>-6.5478437990472242</v>
      </c>
      <c r="Q72" s="15">
        <f t="shared" si="66"/>
        <v>-2.5415343420031586</v>
      </c>
      <c r="R72" s="15">
        <f t="shared" si="67"/>
        <v>-73.537328947779045</v>
      </c>
      <c r="S72" s="15">
        <f t="shared" si="68"/>
        <v>-321.58982937085824</v>
      </c>
      <c r="T72" s="15">
        <f t="shared" si="69"/>
        <v>6214.8209104264333</v>
      </c>
      <c r="U72" s="15">
        <f t="shared" si="70"/>
        <v>8412.2135803861383</v>
      </c>
      <c r="V72" s="15">
        <f t="shared" si="71"/>
        <v>0</v>
      </c>
      <c r="W72" s="15">
        <f t="shared" si="72"/>
        <v>7768980.727502007</v>
      </c>
      <c r="X72" s="15">
        <f t="shared" si="73"/>
        <v>500000</v>
      </c>
      <c r="Y72" s="15">
        <f t="shared" si="74"/>
        <v>7765873.1352110067</v>
      </c>
      <c r="Z72" s="15" t="str">
        <f>VLOOKUP(_xlfn.FLOOR.MATH(B72/8+11),Coef!$B$4:$C$23,2)</f>
        <v>W</v>
      </c>
      <c r="AA72" s="15">
        <f t="shared" si="75"/>
        <v>5</v>
      </c>
      <c r="AB72" s="15" t="str">
        <f>VLOOKUP(MOD(D72-1,3)*8+AA72,Coef!$A$2:$C$25,3)</f>
        <v>W</v>
      </c>
      <c r="AC72" s="15">
        <f t="shared" si="76"/>
        <v>17</v>
      </c>
      <c r="AD72" s="15" t="str">
        <f>VLOOKUP(MOD(MOD(D72+1,2)*5+AC72,20)+1,Coef!$A$2:$C$21,3)</f>
        <v>C</v>
      </c>
      <c r="AE72" s="15"/>
      <c r="AF72" s="15" t="str">
        <f t="shared" si="30"/>
        <v>00000</v>
      </c>
      <c r="AG72" s="15" t="str">
        <f t="shared" si="30"/>
        <v>65873</v>
      </c>
      <c r="AH72" s="18" t="str">
        <f t="shared" si="77"/>
        <v>500000 mE 7765873 mN 36 N</v>
      </c>
      <c r="AI72" s="15" t="str">
        <f t="shared" si="78"/>
        <v>36WWC0000065873</v>
      </c>
      <c r="AJ72" s="22">
        <f>'LL to Dist'!BP72</f>
        <v>111555.6171850722</v>
      </c>
      <c r="AK72" s="22">
        <f>'LL to Dist'!BT72</f>
        <v>0</v>
      </c>
      <c r="AL72" s="22">
        <f>'LL to Dist'!BU72</f>
        <v>180</v>
      </c>
      <c r="AM72" s="22">
        <f>'LL to Dist'!BV72</f>
        <v>0</v>
      </c>
    </row>
    <row r="73" spans="2:39">
      <c r="B73" s="13">
        <v>71</v>
      </c>
      <c r="C73" s="13">
        <v>33</v>
      </c>
      <c r="D73" s="15">
        <f t="shared" si="55"/>
        <v>36</v>
      </c>
      <c r="E73" s="15">
        <f t="shared" si="56"/>
        <v>33</v>
      </c>
      <c r="F73" s="15">
        <f t="shared" si="29"/>
        <v>1.2391837689159739</v>
      </c>
      <c r="G73" s="15">
        <f t="shared" si="29"/>
        <v>0.57595865315812877</v>
      </c>
      <c r="H73" s="15">
        <f t="shared" si="57"/>
        <v>0.57595865315812877</v>
      </c>
      <c r="I73" s="15">
        <f t="shared" si="58"/>
        <v>0.32556815445715676</v>
      </c>
      <c r="J73" s="16">
        <f t="shared" si="59"/>
        <v>7.1435042596407E-4</v>
      </c>
      <c r="K73" s="15">
        <f t="shared" si="60"/>
        <v>6397309.0736943083</v>
      </c>
      <c r="L73" s="15">
        <f t="shared" si="61"/>
        <v>2.9042108776758222</v>
      </c>
      <c r="M73" s="15">
        <f t="shared" si="62"/>
        <v>8.4344408220105702</v>
      </c>
      <c r="N73" s="17">
        <f t="shared" si="63"/>
        <v>0</v>
      </c>
      <c r="O73" s="15">
        <f t="shared" si="64"/>
        <v>0</v>
      </c>
      <c r="P73" s="16">
        <f t="shared" si="65"/>
        <v>-7.4337264715846061</v>
      </c>
      <c r="Q73" s="15">
        <f t="shared" si="66"/>
        <v>-3.4280096269907694</v>
      </c>
      <c r="R73" s="15">
        <f t="shared" si="67"/>
        <v>-75.320683419378042</v>
      </c>
      <c r="S73" s="15">
        <f t="shared" si="68"/>
        <v>-358.85319939161519</v>
      </c>
      <c r="T73" s="15">
        <f t="shared" si="69"/>
        <v>8154.9012451312028</v>
      </c>
      <c r="U73" s="15">
        <f t="shared" si="70"/>
        <v>13174.33728231878</v>
      </c>
      <c r="V73" s="15">
        <f t="shared" si="71"/>
        <v>0</v>
      </c>
      <c r="W73" s="15">
        <f t="shared" si="72"/>
        <v>7880548.9860203834</v>
      </c>
      <c r="X73" s="15">
        <f t="shared" si="73"/>
        <v>500000</v>
      </c>
      <c r="Y73" s="15">
        <f t="shared" si="74"/>
        <v>7877396.7664259756</v>
      </c>
      <c r="Z73" s="15" t="str">
        <f>VLOOKUP(_xlfn.FLOOR.MATH(B73/8+11),Coef!$B$4:$C$23,2)</f>
        <v>W</v>
      </c>
      <c r="AA73" s="15">
        <f t="shared" si="75"/>
        <v>5</v>
      </c>
      <c r="AB73" s="15" t="str">
        <f>VLOOKUP(MOD(D73-1,3)*8+AA73,Coef!$A$2:$C$25,3)</f>
        <v>W</v>
      </c>
      <c r="AC73" s="15">
        <f t="shared" si="76"/>
        <v>18</v>
      </c>
      <c r="AD73" s="15" t="str">
        <f>VLOOKUP(MOD(MOD(D73+1,2)*5+AC73,20)+1,Coef!$A$2:$C$21,3)</f>
        <v>D</v>
      </c>
      <c r="AE73" s="15"/>
      <c r="AF73" s="15" t="str">
        <f t="shared" si="30"/>
        <v>00000</v>
      </c>
      <c r="AG73" s="15" t="str">
        <f t="shared" si="30"/>
        <v>77396</v>
      </c>
      <c r="AH73" s="18" t="str">
        <f t="shared" si="77"/>
        <v>500000 mE 7877396 mN 36 N</v>
      </c>
      <c r="AI73" s="15" t="str">
        <f t="shared" si="78"/>
        <v>36WWD0000077396</v>
      </c>
      <c r="AJ73" s="22">
        <f>'LL to Dist'!BP73</f>
        <v>111568.25851541449</v>
      </c>
      <c r="AK73" s="22">
        <f>'LL to Dist'!BT73</f>
        <v>0</v>
      </c>
      <c r="AL73" s="22">
        <f>'LL to Dist'!BU73</f>
        <v>180</v>
      </c>
      <c r="AM73" s="22">
        <f>'LL to Dist'!BV73</f>
        <v>0</v>
      </c>
    </row>
    <row r="74" spans="2:39">
      <c r="B74" s="13">
        <v>72</v>
      </c>
      <c r="C74" s="13">
        <v>33</v>
      </c>
      <c r="D74" s="15">
        <f t="shared" si="55"/>
        <v>36</v>
      </c>
      <c r="E74" s="15">
        <f t="shared" si="56"/>
        <v>33</v>
      </c>
      <c r="F74" s="15">
        <f t="shared" si="29"/>
        <v>1.2566370614359172</v>
      </c>
      <c r="G74" s="15">
        <f t="shared" si="29"/>
        <v>0.57595865315812877</v>
      </c>
      <c r="H74" s="15">
        <f t="shared" si="57"/>
        <v>0.57595865315812877</v>
      </c>
      <c r="I74" s="15">
        <f t="shared" si="58"/>
        <v>0.30901699437494745</v>
      </c>
      <c r="J74" s="16">
        <f t="shared" si="59"/>
        <v>6.4356467953593632E-4</v>
      </c>
      <c r="K74" s="15">
        <f t="shared" si="60"/>
        <v>6397535.3432200961</v>
      </c>
      <c r="L74" s="15">
        <f t="shared" si="61"/>
        <v>3.0776835371752527</v>
      </c>
      <c r="M74" s="15">
        <f t="shared" si="62"/>
        <v>9.4721359549995743</v>
      </c>
      <c r="N74" s="17">
        <f t="shared" si="63"/>
        <v>0</v>
      </c>
      <c r="O74" s="15">
        <f t="shared" si="64"/>
        <v>0</v>
      </c>
      <c r="P74" s="16">
        <f t="shared" si="65"/>
        <v>-8.471492390320039</v>
      </c>
      <c r="Q74" s="15">
        <f t="shared" si="66"/>
        <v>-4.4663422161817641</v>
      </c>
      <c r="R74" s="15">
        <f t="shared" si="67"/>
        <v>-75.414513670339915</v>
      </c>
      <c r="S74" s="15">
        <f t="shared" si="68"/>
        <v>-400.50042098283694</v>
      </c>
      <c r="T74" s="15">
        <f t="shared" si="69"/>
        <v>10734.117321279475</v>
      </c>
      <c r="U74" s="15">
        <f t="shared" si="70"/>
        <v>19786.030363919032</v>
      </c>
      <c r="V74" s="15">
        <f t="shared" si="71"/>
        <v>0</v>
      </c>
      <c r="W74" s="15">
        <f t="shared" si="72"/>
        <v>7992129.3546337448</v>
      </c>
      <c r="X74" s="15">
        <f t="shared" si="73"/>
        <v>500000</v>
      </c>
      <c r="Y74" s="15">
        <f t="shared" si="74"/>
        <v>7988932.5028918916</v>
      </c>
      <c r="Z74" s="15" t="str">
        <f>VLOOKUP(_xlfn.FLOOR.MATH(B74/8+11),Coef!$B$4:$C$23,2)</f>
        <v>X</v>
      </c>
      <c r="AA74" s="15">
        <f t="shared" si="75"/>
        <v>5</v>
      </c>
      <c r="AB74" s="15" t="str">
        <f>VLOOKUP(MOD(D74-1,3)*8+AA74,Coef!$A$2:$C$25,3)</f>
        <v>W</v>
      </c>
      <c r="AC74" s="15">
        <f t="shared" si="76"/>
        <v>19</v>
      </c>
      <c r="AD74" s="15" t="str">
        <f>VLOOKUP(MOD(MOD(D74+1,2)*5+AC74,20)+1,Coef!$A$2:$C$21,3)</f>
        <v>E</v>
      </c>
      <c r="AE74" s="15"/>
      <c r="AF74" s="15" t="str">
        <f t="shared" si="30"/>
        <v>00000</v>
      </c>
      <c r="AG74" s="15" t="str">
        <f t="shared" si="30"/>
        <v>88932</v>
      </c>
      <c r="AH74" s="18" t="str">
        <f t="shared" si="77"/>
        <v>500000 mE 7988932 mN 36 N</v>
      </c>
      <c r="AI74" s="15" t="str">
        <f t="shared" si="78"/>
        <v>36XWE0000088932</v>
      </c>
      <c r="AJ74" s="22">
        <f>'LL to Dist'!BP74</f>
        <v>111580.3686102645</v>
      </c>
      <c r="AK74" s="22">
        <f>'LL to Dist'!BT74</f>
        <v>0</v>
      </c>
      <c r="AL74" s="22">
        <f>'LL to Dist'!BU74</f>
        <v>180</v>
      </c>
      <c r="AM74" s="22">
        <f>'LL to Dist'!BV74</f>
        <v>0</v>
      </c>
    </row>
    <row r="75" spans="2:39">
      <c r="B75" s="13">
        <v>73</v>
      </c>
      <c r="C75" s="13">
        <v>33</v>
      </c>
      <c r="D75" s="15">
        <f t="shared" si="55"/>
        <v>36</v>
      </c>
      <c r="E75" s="15">
        <f t="shared" si="56"/>
        <v>33</v>
      </c>
      <c r="F75" s="15">
        <f t="shared" si="29"/>
        <v>1.2740903539558606</v>
      </c>
      <c r="G75" s="15">
        <f t="shared" si="29"/>
        <v>0.57595865315812877</v>
      </c>
      <c r="H75" s="15">
        <f t="shared" si="57"/>
        <v>0.57595865315812877</v>
      </c>
      <c r="I75" s="15">
        <f t="shared" si="58"/>
        <v>0.29237170472273677</v>
      </c>
      <c r="J75" s="16">
        <f t="shared" si="59"/>
        <v>5.7610036804692309E-4</v>
      </c>
      <c r="K75" s="15">
        <f t="shared" si="60"/>
        <v>6397751.0179908341</v>
      </c>
      <c r="L75" s="15">
        <f t="shared" si="61"/>
        <v>3.2708526184841404</v>
      </c>
      <c r="M75" s="15">
        <f t="shared" si="62"/>
        <v>10.698476851844559</v>
      </c>
      <c r="N75" s="17">
        <f t="shared" si="63"/>
        <v>0</v>
      </c>
      <c r="O75" s="15">
        <f t="shared" si="64"/>
        <v>0</v>
      </c>
      <c r="P75" s="16">
        <f t="shared" si="65"/>
        <v>-9.6979007514765119</v>
      </c>
      <c r="Q75" s="15">
        <f t="shared" si="66"/>
        <v>-5.6932906209656009</v>
      </c>
      <c r="R75" s="15">
        <f t="shared" si="67"/>
        <v>-72.749633984385966</v>
      </c>
      <c r="S75" s="15">
        <f t="shared" si="68"/>
        <v>-446.93262418728136</v>
      </c>
      <c r="T75" s="15">
        <f t="shared" si="69"/>
        <v>14199.785513147812</v>
      </c>
      <c r="U75" s="15">
        <f t="shared" si="70"/>
        <v>29027.890568694129</v>
      </c>
      <c r="V75" s="15">
        <f t="shared" si="71"/>
        <v>0</v>
      </c>
      <c r="W75" s="15">
        <f t="shared" si="72"/>
        <v>8103721.2870594384</v>
      </c>
      <c r="X75" s="15">
        <f t="shared" si="73"/>
        <v>500000</v>
      </c>
      <c r="Y75" s="15">
        <f t="shared" si="74"/>
        <v>8100479.7985446146</v>
      </c>
      <c r="Z75" s="15" t="str">
        <f>VLOOKUP(_xlfn.FLOOR.MATH(B75/8+11),Coef!$B$4:$C$23,2)</f>
        <v>X</v>
      </c>
      <c r="AA75" s="15">
        <f t="shared" si="75"/>
        <v>5</v>
      </c>
      <c r="AB75" s="15" t="str">
        <f>VLOOKUP(MOD(D75-1,3)*8+AA75,Coef!$A$2:$C$25,3)</f>
        <v>W</v>
      </c>
      <c r="AC75" s="15">
        <f t="shared" si="76"/>
        <v>1</v>
      </c>
      <c r="AD75" s="15" t="str">
        <f>VLOOKUP(MOD(MOD(D75+1,2)*5+AC75,20)+1,Coef!$A$2:$C$21,3)</f>
        <v>G</v>
      </c>
      <c r="AE75" s="15"/>
      <c r="AF75" s="15" t="str">
        <f t="shared" si="30"/>
        <v>00000</v>
      </c>
      <c r="AG75" s="15" t="str">
        <f t="shared" si="30"/>
        <v>00479</v>
      </c>
      <c r="AH75" s="18" t="str">
        <f t="shared" si="77"/>
        <v>500000 mE 8100479 mN 36 N</v>
      </c>
      <c r="AI75" s="15" t="str">
        <f t="shared" si="78"/>
        <v>36XWG0000000479</v>
      </c>
      <c r="AJ75" s="22">
        <f>'LL to Dist'!BP75</f>
        <v>111591.93242247222</v>
      </c>
      <c r="AK75" s="22">
        <f>'LL to Dist'!BT75</f>
        <v>0</v>
      </c>
      <c r="AL75" s="22">
        <f>'LL to Dist'!BU75</f>
        <v>180</v>
      </c>
      <c r="AM75" s="22">
        <f>'LL to Dist'!BV75</f>
        <v>0</v>
      </c>
    </row>
    <row r="76" spans="2:39">
      <c r="B76" s="13">
        <v>74</v>
      </c>
      <c r="C76" s="13">
        <v>33</v>
      </c>
      <c r="D76" s="15">
        <f t="shared" si="55"/>
        <v>36</v>
      </c>
      <c r="E76" s="15">
        <f t="shared" si="56"/>
        <v>33</v>
      </c>
      <c r="F76" s="15">
        <f t="shared" si="29"/>
        <v>1.2915436464758039</v>
      </c>
      <c r="G76" s="15">
        <f t="shared" si="29"/>
        <v>0.57595865315812877</v>
      </c>
      <c r="H76" s="15">
        <f t="shared" si="57"/>
        <v>0.57595865315812877</v>
      </c>
      <c r="I76" s="15">
        <f t="shared" si="58"/>
        <v>0.27563735581699916</v>
      </c>
      <c r="J76" s="16">
        <f t="shared" si="59"/>
        <v>5.1203968636849854E-4</v>
      </c>
      <c r="K76" s="15">
        <f t="shared" si="60"/>
        <v>6397955.8319835737</v>
      </c>
      <c r="L76" s="15">
        <f t="shared" si="61"/>
        <v>3.4874144438409087</v>
      </c>
      <c r="M76" s="15">
        <f t="shared" si="62"/>
        <v>12.162059503110195</v>
      </c>
      <c r="N76" s="17">
        <f t="shared" si="63"/>
        <v>0</v>
      </c>
      <c r="O76" s="15">
        <f t="shared" si="64"/>
        <v>0</v>
      </c>
      <c r="P76" s="16">
        <f t="shared" si="65"/>
        <v>-11.161547463423826</v>
      </c>
      <c r="Q76" s="15">
        <f t="shared" si="66"/>
        <v>-7.1574500971943165</v>
      </c>
      <c r="R76" s="15">
        <f t="shared" si="67"/>
        <v>-65.633018629434446</v>
      </c>
      <c r="S76" s="15">
        <f t="shared" si="68"/>
        <v>-498.40056996195614</v>
      </c>
      <c r="T76" s="15">
        <f t="shared" si="69"/>
        <v>18913.322811217899</v>
      </c>
      <c r="U76" s="15">
        <f t="shared" si="70"/>
        <v>42068.093853050115</v>
      </c>
      <c r="V76" s="15">
        <f t="shared" si="71"/>
        <v>0</v>
      </c>
      <c r="W76" s="15">
        <f t="shared" si="72"/>
        <v>8215324.2226388957</v>
      </c>
      <c r="X76" s="15">
        <f t="shared" si="73"/>
        <v>500000</v>
      </c>
      <c r="Y76" s="15">
        <f t="shared" si="74"/>
        <v>8212038.0929498402</v>
      </c>
      <c r="Z76" s="15" t="str">
        <f>VLOOKUP(_xlfn.FLOOR.MATH(B76/8+11),Coef!$B$4:$C$23,2)</f>
        <v>X</v>
      </c>
      <c r="AA76" s="15">
        <f t="shared" si="75"/>
        <v>5</v>
      </c>
      <c r="AB76" s="15" t="str">
        <f>VLOOKUP(MOD(D76-1,3)*8+AA76,Coef!$A$2:$C$25,3)</f>
        <v>W</v>
      </c>
      <c r="AC76" s="15">
        <f t="shared" si="76"/>
        <v>2</v>
      </c>
      <c r="AD76" s="15" t="str">
        <f>VLOOKUP(MOD(MOD(D76+1,2)*5+AC76,20)+1,Coef!$A$2:$C$21,3)</f>
        <v>H</v>
      </c>
      <c r="AE76" s="15"/>
      <c r="AF76" s="15" t="str">
        <f t="shared" si="30"/>
        <v>00000</v>
      </c>
      <c r="AG76" s="15" t="str">
        <f t="shared" si="30"/>
        <v>12038</v>
      </c>
      <c r="AH76" s="18" t="str">
        <f t="shared" si="77"/>
        <v>500000 mE 8212038 mN 36 N</v>
      </c>
      <c r="AI76" s="15" t="str">
        <f t="shared" si="78"/>
        <v>36XWH0000012038</v>
      </c>
      <c r="AJ76" s="22">
        <f>'LL to Dist'!BP76</f>
        <v>111602.93557612137</v>
      </c>
      <c r="AK76" s="22">
        <f>'LL to Dist'!BT76</f>
        <v>0</v>
      </c>
      <c r="AL76" s="22">
        <f>'LL to Dist'!BU76</f>
        <v>180</v>
      </c>
      <c r="AM76" s="22">
        <f>'LL to Dist'!BV76</f>
        <v>0</v>
      </c>
    </row>
    <row r="77" spans="2:39">
      <c r="B77" s="13">
        <v>75</v>
      </c>
      <c r="C77" s="13">
        <v>33</v>
      </c>
      <c r="D77" s="15">
        <f t="shared" si="55"/>
        <v>36</v>
      </c>
      <c r="E77" s="15">
        <f t="shared" si="56"/>
        <v>33</v>
      </c>
      <c r="F77" s="15">
        <f t="shared" si="29"/>
        <v>1.3089969389957472</v>
      </c>
      <c r="G77" s="15">
        <f t="shared" si="29"/>
        <v>0.57595865315812877</v>
      </c>
      <c r="H77" s="15">
        <f t="shared" si="57"/>
        <v>0.57595865315812877</v>
      </c>
      <c r="I77" s="15">
        <f t="shared" si="58"/>
        <v>0.25881904510252074</v>
      </c>
      <c r="J77" s="16">
        <f t="shared" si="59"/>
        <v>4.5146068257349663E-4</v>
      </c>
      <c r="K77" s="15">
        <f t="shared" si="60"/>
        <v>6398149.5324972188</v>
      </c>
      <c r="L77" s="15">
        <f t="shared" si="61"/>
        <v>3.7320508075688776</v>
      </c>
      <c r="M77" s="15">
        <f t="shared" si="62"/>
        <v>13.928203230275512</v>
      </c>
      <c r="N77" s="17">
        <f t="shared" si="63"/>
        <v>0</v>
      </c>
      <c r="O77" s="15">
        <f t="shared" si="64"/>
        <v>0</v>
      </c>
      <c r="P77" s="16">
        <f t="shared" si="65"/>
        <v>-12.927751769592939</v>
      </c>
      <c r="Q77" s="15">
        <f t="shared" si="66"/>
        <v>-8.9241392688653587</v>
      </c>
      <c r="R77" s="15">
        <f t="shared" si="67"/>
        <v>-51.341786375578941</v>
      </c>
      <c r="S77" s="15">
        <f t="shared" si="68"/>
        <v>-554.79409967315735</v>
      </c>
      <c r="T77" s="15">
        <f t="shared" si="69"/>
        <v>25412.468317864743</v>
      </c>
      <c r="U77" s="15">
        <f t="shared" si="70"/>
        <v>60691.561077263628</v>
      </c>
      <c r="V77" s="15">
        <f t="shared" si="71"/>
        <v>0</v>
      </c>
      <c r="W77" s="15">
        <f t="shared" si="72"/>
        <v>8326937.5870278087</v>
      </c>
      <c r="X77" s="15">
        <f t="shared" si="73"/>
        <v>500000</v>
      </c>
      <c r="Y77" s="15">
        <f t="shared" si="74"/>
        <v>8323606.8119929982</v>
      </c>
      <c r="Z77" s="15" t="str">
        <f>VLOOKUP(_xlfn.FLOOR.MATH(B77/8+11),Coef!$B$4:$C$23,2)</f>
        <v>X</v>
      </c>
      <c r="AA77" s="15">
        <f t="shared" si="75"/>
        <v>5</v>
      </c>
      <c r="AB77" s="15" t="str">
        <f>VLOOKUP(MOD(D77-1,3)*8+AA77,Coef!$A$2:$C$25,3)</f>
        <v>W</v>
      </c>
      <c r="AC77" s="15">
        <f t="shared" si="76"/>
        <v>3</v>
      </c>
      <c r="AD77" s="15" t="str">
        <f>VLOOKUP(MOD(MOD(D77+1,2)*5+AC77,20)+1,Coef!$A$2:$C$21,3)</f>
        <v>J</v>
      </c>
      <c r="AE77" s="15"/>
      <c r="AF77" s="15" t="str">
        <f t="shared" si="30"/>
        <v>00000</v>
      </c>
      <c r="AG77" s="15" t="str">
        <f t="shared" si="30"/>
        <v>23606</v>
      </c>
      <c r="AH77" s="18" t="str">
        <f t="shared" si="77"/>
        <v>500000 mE 8323606 mN 36 N</v>
      </c>
      <c r="AI77" s="15" t="str">
        <f t="shared" si="78"/>
        <v>36XWJ0000023606</v>
      </c>
      <c r="AJ77" s="22">
        <f>'LL to Dist'!BP77</f>
        <v>111613.36438546429</v>
      </c>
      <c r="AK77" s="22">
        <f>'LL to Dist'!BT77</f>
        <v>0</v>
      </c>
      <c r="AL77" s="22">
        <f>'LL to Dist'!BU77</f>
        <v>180</v>
      </c>
      <c r="AM77" s="22">
        <f>'LL to Dist'!BV77</f>
        <v>0</v>
      </c>
    </row>
    <row r="78" spans="2:39">
      <c r="B78" s="13">
        <v>76</v>
      </c>
      <c r="C78" s="13">
        <v>33</v>
      </c>
      <c r="D78" s="15">
        <f t="shared" si="55"/>
        <v>36</v>
      </c>
      <c r="E78" s="15">
        <f t="shared" si="56"/>
        <v>33</v>
      </c>
      <c r="F78" s="15">
        <f t="shared" si="29"/>
        <v>1.3264502315156903</v>
      </c>
      <c r="G78" s="15">
        <f t="shared" si="29"/>
        <v>0.57595865315812877</v>
      </c>
      <c r="H78" s="15">
        <f t="shared" si="57"/>
        <v>0.57595865315812877</v>
      </c>
      <c r="I78" s="15">
        <f t="shared" si="58"/>
        <v>0.2419218955996679</v>
      </c>
      <c r="J78" s="16">
        <f t="shared" si="59"/>
        <v>3.9443716284656195E-4</v>
      </c>
      <c r="K78" s="15">
        <f t="shared" si="60"/>
        <v>6398331.8804759476</v>
      </c>
      <c r="L78" s="15">
        <f t="shared" si="61"/>
        <v>4.010780933535842</v>
      </c>
      <c r="M78" s="15">
        <f t="shared" si="62"/>
        <v>16.08636369681464</v>
      </c>
      <c r="N78" s="17">
        <f t="shared" si="63"/>
        <v>0</v>
      </c>
      <c r="O78" s="15">
        <f t="shared" si="64"/>
        <v>0</v>
      </c>
      <c r="P78" s="16">
        <f t="shared" si="65"/>
        <v>-15.085969259651794</v>
      </c>
      <c r="Q78" s="15">
        <f t="shared" si="66"/>
        <v>-11.082813140026319</v>
      </c>
      <c r="R78" s="15">
        <f t="shared" si="67"/>
        <v>-25.409913976076488</v>
      </c>
      <c r="S78" s="15">
        <f t="shared" si="68"/>
        <v>-615.2253690819241</v>
      </c>
      <c r="T78" s="15">
        <f t="shared" si="69"/>
        <v>34512.972169411223</v>
      </c>
      <c r="U78" s="15">
        <f t="shared" si="70"/>
        <v>87690.342222370411</v>
      </c>
      <c r="V78" s="15">
        <f t="shared" si="71"/>
        <v>0</v>
      </c>
      <c r="W78" s="15">
        <f t="shared" si="72"/>
        <v>8438560.7929043267</v>
      </c>
      <c r="X78" s="15">
        <f t="shared" si="73"/>
        <v>500000</v>
      </c>
      <c r="Y78" s="15">
        <f t="shared" si="74"/>
        <v>8435185.3685871661</v>
      </c>
      <c r="Z78" s="15" t="str">
        <f>VLOOKUP(_xlfn.FLOOR.MATH(B78/8+11),Coef!$B$4:$C$23,2)</f>
        <v>X</v>
      </c>
      <c r="AA78" s="15">
        <f t="shared" si="75"/>
        <v>5</v>
      </c>
      <c r="AB78" s="15" t="str">
        <f>VLOOKUP(MOD(D78-1,3)*8+AA78,Coef!$A$2:$C$25,3)</f>
        <v>W</v>
      </c>
      <c r="AC78" s="15">
        <f t="shared" si="76"/>
        <v>4</v>
      </c>
      <c r="AD78" s="15" t="str">
        <f>VLOOKUP(MOD(MOD(D78+1,2)*5+AC78,20)+1,Coef!$A$2:$C$21,3)</f>
        <v>K</v>
      </c>
      <c r="AE78" s="15"/>
      <c r="AF78" s="15" t="str">
        <f t="shared" si="30"/>
        <v>00000</v>
      </c>
      <c r="AG78" s="15" t="str">
        <f t="shared" si="30"/>
        <v>35185</v>
      </c>
      <c r="AH78" s="18" t="str">
        <f t="shared" si="77"/>
        <v>500000 mE 8435185 mN 36 N</v>
      </c>
      <c r="AI78" s="15" t="str">
        <f t="shared" si="78"/>
        <v>36XWK0000035185</v>
      </c>
      <c r="AJ78" s="22">
        <f>'LL to Dist'!BP78</f>
        <v>111623.20587297001</v>
      </c>
      <c r="AK78" s="22">
        <f>'LL to Dist'!BT78</f>
        <v>0</v>
      </c>
      <c r="AL78" s="22">
        <f>'LL to Dist'!BU78</f>
        <v>180</v>
      </c>
      <c r="AM78" s="22">
        <f>'LL to Dist'!BV78</f>
        <v>0</v>
      </c>
    </row>
    <row r="79" spans="2:39">
      <c r="B79" s="13">
        <v>77</v>
      </c>
      <c r="C79" s="13">
        <v>33</v>
      </c>
      <c r="D79" s="15">
        <f t="shared" si="55"/>
        <v>36</v>
      </c>
      <c r="E79" s="15">
        <f t="shared" si="56"/>
        <v>33</v>
      </c>
      <c r="F79" s="15">
        <f t="shared" si="29"/>
        <v>1.3439035240356338</v>
      </c>
      <c r="G79" s="15">
        <f t="shared" si="29"/>
        <v>0.57595865315812877</v>
      </c>
      <c r="H79" s="15">
        <f t="shared" si="57"/>
        <v>0.57595865315812877</v>
      </c>
      <c r="I79" s="15">
        <f t="shared" si="58"/>
        <v>0.22495105434386492</v>
      </c>
      <c r="J79" s="16">
        <f t="shared" si="59"/>
        <v>3.4103860156267987E-4</v>
      </c>
      <c r="K79" s="15">
        <f t="shared" si="60"/>
        <v>6398502.6508154934</v>
      </c>
      <c r="L79" s="15">
        <f t="shared" si="61"/>
        <v>4.3314758742841573</v>
      </c>
      <c r="M79" s="15">
        <f t="shared" si="62"/>
        <v>18.761683249505705</v>
      </c>
      <c r="N79" s="17">
        <f t="shared" si="63"/>
        <v>0</v>
      </c>
      <c r="O79" s="15">
        <f t="shared" si="64"/>
        <v>0</v>
      </c>
      <c r="P79" s="16">
        <f t="shared" si="65"/>
        <v>-17.761342210904143</v>
      </c>
      <c r="Q79" s="15">
        <f t="shared" si="66"/>
        <v>-13.75861343686233</v>
      </c>
      <c r="R79" s="15">
        <f t="shared" si="67"/>
        <v>19.666344980767803</v>
      </c>
      <c r="S79" s="15">
        <f t="shared" si="68"/>
        <v>-677.19628090618926</v>
      </c>
      <c r="T79" s="15">
        <f t="shared" si="69"/>
        <v>47478.162737154671</v>
      </c>
      <c r="U79" s="15">
        <f t="shared" si="70"/>
        <v>127549.68846559666</v>
      </c>
      <c r="V79" s="15">
        <f t="shared" si="71"/>
        <v>0</v>
      </c>
      <c r="W79" s="15">
        <f t="shared" si="72"/>
        <v>8550193.2406944428</v>
      </c>
      <c r="X79" s="15">
        <f t="shared" si="73"/>
        <v>500000</v>
      </c>
      <c r="Y79" s="15">
        <f t="shared" si="74"/>
        <v>8546773.1633981653</v>
      </c>
      <c r="Z79" s="15" t="str">
        <f>VLOOKUP(_xlfn.FLOOR.MATH(B79/8+11),Coef!$B$4:$C$23,2)</f>
        <v>X</v>
      </c>
      <c r="AA79" s="15">
        <f t="shared" si="75"/>
        <v>5</v>
      </c>
      <c r="AB79" s="15" t="str">
        <f>VLOOKUP(MOD(D79-1,3)*8+AA79,Coef!$A$2:$C$25,3)</f>
        <v>W</v>
      </c>
      <c r="AC79" s="15">
        <f t="shared" si="76"/>
        <v>5</v>
      </c>
      <c r="AD79" s="15" t="str">
        <f>VLOOKUP(MOD(MOD(D79+1,2)*5+AC79,20)+1,Coef!$A$2:$C$21,3)</f>
        <v>L</v>
      </c>
      <c r="AE79" s="15"/>
      <c r="AF79" s="15" t="str">
        <f t="shared" si="30"/>
        <v>00000</v>
      </c>
      <c r="AG79" s="15" t="str">
        <f t="shared" si="30"/>
        <v>46773</v>
      </c>
      <c r="AH79" s="18" t="str">
        <f t="shared" si="77"/>
        <v>500000 mE 8546773 mN 36 N</v>
      </c>
      <c r="AI79" s="15" t="str">
        <f t="shared" si="78"/>
        <v>36XWL0000046773</v>
      </c>
      <c r="AJ79" s="22">
        <f>'LL to Dist'!BP79</f>
        <v>111632.44778647239</v>
      </c>
      <c r="AK79" s="22">
        <f>'LL to Dist'!BT79</f>
        <v>0</v>
      </c>
      <c r="AL79" s="22">
        <f>'LL to Dist'!BU79</f>
        <v>180</v>
      </c>
      <c r="AM79" s="22">
        <f>'LL to Dist'!BV79</f>
        <v>0</v>
      </c>
    </row>
    <row r="80" spans="2:39">
      <c r="B80" s="13">
        <v>78</v>
      </c>
      <c r="C80" s="13">
        <v>33</v>
      </c>
      <c r="D80" s="15">
        <f t="shared" si="55"/>
        <v>36</v>
      </c>
      <c r="E80" s="15">
        <f t="shared" si="56"/>
        <v>33</v>
      </c>
      <c r="F80" s="15">
        <f t="shared" si="29"/>
        <v>1.3613568165555769</v>
      </c>
      <c r="G80" s="15">
        <f t="shared" si="29"/>
        <v>0.57595865315812877</v>
      </c>
      <c r="H80" s="15">
        <f t="shared" si="57"/>
        <v>0.57595865315812877</v>
      </c>
      <c r="I80" s="15">
        <f t="shared" si="58"/>
        <v>0.20791169081775945</v>
      </c>
      <c r="J80" s="16">
        <f t="shared" si="59"/>
        <v>2.9133005664335967E-4</v>
      </c>
      <c r="K80" s="15">
        <f t="shared" si="60"/>
        <v>6398661.6326518599</v>
      </c>
      <c r="L80" s="15">
        <f t="shared" si="61"/>
        <v>4.7046301094784511</v>
      </c>
      <c r="M80" s="15">
        <f t="shared" si="62"/>
        <v>22.133544467011223</v>
      </c>
      <c r="N80" s="17">
        <f t="shared" si="63"/>
        <v>0</v>
      </c>
      <c r="O80" s="15">
        <f t="shared" si="64"/>
        <v>0</v>
      </c>
      <c r="P80" s="16">
        <f t="shared" si="65"/>
        <v>-21.133253136954579</v>
      </c>
      <c r="Q80" s="15">
        <f t="shared" si="66"/>
        <v>-17.130922157008627</v>
      </c>
      <c r="R80" s="15">
        <f t="shared" si="67"/>
        <v>96.868062560025095</v>
      </c>
      <c r="S80" s="15">
        <f t="shared" si="68"/>
        <v>-734.90102433008065</v>
      </c>
      <c r="T80" s="15">
        <f t="shared" si="69"/>
        <v>66306.934730820678</v>
      </c>
      <c r="U80" s="15">
        <f t="shared" si="70"/>
        <v>187696.78549867851</v>
      </c>
      <c r="V80" s="15">
        <f t="shared" si="71"/>
        <v>0</v>
      </c>
      <c r="W80" s="15">
        <f t="shared" si="72"/>
        <v>8661834.3193135541</v>
      </c>
      <c r="X80" s="15">
        <f t="shared" si="73"/>
        <v>500000</v>
      </c>
      <c r="Y80" s="15">
        <f t="shared" si="74"/>
        <v>8658369.5855858289</v>
      </c>
      <c r="Z80" s="15" t="str">
        <f>VLOOKUP(_xlfn.FLOOR.MATH(B80/8+11),Coef!$B$4:$C$23,2)</f>
        <v>X</v>
      </c>
      <c r="AA80" s="15">
        <f t="shared" si="75"/>
        <v>5</v>
      </c>
      <c r="AB80" s="15" t="str">
        <f>VLOOKUP(MOD(D80-1,3)*8+AA80,Coef!$A$2:$C$25,3)</f>
        <v>W</v>
      </c>
      <c r="AC80" s="15">
        <f t="shared" si="76"/>
        <v>6</v>
      </c>
      <c r="AD80" s="15" t="str">
        <f>VLOOKUP(MOD(MOD(D80+1,2)*5+AC80,20)+1,Coef!$A$2:$C$21,3)</f>
        <v>M</v>
      </c>
      <c r="AE80" s="15"/>
      <c r="AF80" s="15" t="str">
        <f t="shared" si="30"/>
        <v>00000</v>
      </c>
      <c r="AG80" s="15" t="str">
        <f t="shared" si="30"/>
        <v>58369</v>
      </c>
      <c r="AH80" s="18" t="str">
        <f t="shared" si="77"/>
        <v>500000 mE 8658369 mN 36 N</v>
      </c>
      <c r="AI80" s="15" t="str">
        <f t="shared" si="78"/>
        <v>36XWM0000058369</v>
      </c>
      <c r="AJ80" s="22">
        <f>'LL to Dist'!BP80</f>
        <v>111641.07861538017</v>
      </c>
      <c r="AK80" s="22">
        <f>'LL to Dist'!BT80</f>
        <v>0</v>
      </c>
      <c r="AL80" s="22">
        <f>'LL to Dist'!BU80</f>
        <v>180</v>
      </c>
      <c r="AM80" s="22">
        <f>'LL to Dist'!BV80</f>
        <v>0</v>
      </c>
    </row>
    <row r="81" spans="2:39">
      <c r="B81" s="13">
        <v>79</v>
      </c>
      <c r="C81" s="13">
        <v>33</v>
      </c>
      <c r="D81" s="15">
        <f t="shared" si="55"/>
        <v>36</v>
      </c>
      <c r="E81" s="15">
        <f t="shared" si="56"/>
        <v>33</v>
      </c>
      <c r="F81" s="15">
        <f t="shared" si="29"/>
        <v>1.3788101090755203</v>
      </c>
      <c r="G81" s="15">
        <f t="shared" si="29"/>
        <v>0.57595865315812877</v>
      </c>
      <c r="H81" s="15">
        <f t="shared" si="57"/>
        <v>0.57595865315812877</v>
      </c>
      <c r="I81" s="15">
        <f t="shared" si="58"/>
        <v>0.19080899537654492</v>
      </c>
      <c r="J81" s="16">
        <f t="shared" si="59"/>
        <v>2.4537209029356922E-4</v>
      </c>
      <c r="K81" s="15">
        <f t="shared" si="60"/>
        <v>6398808.6296320008</v>
      </c>
      <c r="L81" s="15">
        <f t="shared" si="61"/>
        <v>5.1445540159703071</v>
      </c>
      <c r="M81" s="15">
        <f t="shared" si="62"/>
        <v>26.466436023236216</v>
      </c>
      <c r="N81" s="17">
        <f t="shared" si="63"/>
        <v>0</v>
      </c>
      <c r="O81" s="15">
        <f t="shared" si="64"/>
        <v>0</v>
      </c>
      <c r="P81" s="16">
        <f t="shared" si="65"/>
        <v>-25.466190651145922</v>
      </c>
      <c r="Q81" s="15">
        <f t="shared" si="66"/>
        <v>-21.464227433593724</v>
      </c>
      <c r="R81" s="15">
        <f t="shared" si="67"/>
        <v>229.45648179738717</v>
      </c>
      <c r="S81" s="15">
        <f t="shared" si="68"/>
        <v>-775.65786427204762</v>
      </c>
      <c r="T81" s="15">
        <f t="shared" si="69"/>
        <v>94229.103733953467</v>
      </c>
      <c r="U81" s="15">
        <f t="shared" si="70"/>
        <v>280865.33794182399</v>
      </c>
      <c r="V81" s="15">
        <f t="shared" si="71"/>
        <v>0</v>
      </c>
      <c r="W81" s="15">
        <f t="shared" si="72"/>
        <v>8773483.4069233239</v>
      </c>
      <c r="X81" s="15">
        <f t="shared" si="73"/>
        <v>500000</v>
      </c>
      <c r="Y81" s="15">
        <f t="shared" si="74"/>
        <v>8769974.013560554</v>
      </c>
      <c r="Z81" s="15" t="str">
        <f>VLOOKUP(_xlfn.FLOOR.MATH(B81/8+11),Coef!$B$4:$C$23,2)</f>
        <v>X</v>
      </c>
      <c r="AA81" s="15">
        <f t="shared" si="75"/>
        <v>5</v>
      </c>
      <c r="AB81" s="15" t="str">
        <f>VLOOKUP(MOD(D81-1,3)*8+AA81,Coef!$A$2:$C$25,3)</f>
        <v>W</v>
      </c>
      <c r="AC81" s="15">
        <f t="shared" si="76"/>
        <v>7</v>
      </c>
      <c r="AD81" s="15" t="str">
        <f>VLOOKUP(MOD(MOD(D81+1,2)*5+AC81,20)+1,Coef!$A$2:$C$21,3)</f>
        <v>N</v>
      </c>
      <c r="AE81" s="15"/>
      <c r="AF81" s="15" t="str">
        <f t="shared" si="30"/>
        <v>00000</v>
      </c>
      <c r="AG81" s="15" t="str">
        <f t="shared" si="30"/>
        <v>69974</v>
      </c>
      <c r="AH81" s="18" t="str">
        <f t="shared" si="77"/>
        <v>500000 mE 8769974 mN 36 N</v>
      </c>
      <c r="AI81" s="15" t="str">
        <f t="shared" si="78"/>
        <v>36XWN0000069974</v>
      </c>
      <c r="AJ81" s="22">
        <f>'LL to Dist'!BP81</f>
        <v>111649.0876059619</v>
      </c>
      <c r="AK81" s="22">
        <f>'LL to Dist'!BT81</f>
        <v>0</v>
      </c>
      <c r="AL81" s="22">
        <f>'LL to Dist'!BU81</f>
        <v>180</v>
      </c>
      <c r="AM81" s="22">
        <f>'LL to Dist'!BV81</f>
        <v>0</v>
      </c>
    </row>
    <row r="82" spans="2:39">
      <c r="B82" s="13">
        <v>80</v>
      </c>
      <c r="C82" s="13">
        <v>33</v>
      </c>
      <c r="D82" s="15">
        <f t="shared" si="55"/>
        <v>36</v>
      </c>
      <c r="E82" s="15">
        <f t="shared" si="56"/>
        <v>33</v>
      </c>
      <c r="F82" s="15">
        <f t="shared" si="29"/>
        <v>1.3962634015954636</v>
      </c>
      <c r="G82" s="15">
        <f t="shared" si="29"/>
        <v>0.57595865315812877</v>
      </c>
      <c r="H82" s="15">
        <f t="shared" si="57"/>
        <v>0.57595865315812877</v>
      </c>
      <c r="I82" s="15">
        <f t="shared" si="58"/>
        <v>0.17364817766693041</v>
      </c>
      <c r="J82" s="16">
        <f t="shared" si="59"/>
        <v>2.0322069521602442E-4</v>
      </c>
      <c r="K82" s="15">
        <f t="shared" si="60"/>
        <v>6398943.4601661237</v>
      </c>
      <c r="L82" s="15">
        <f t="shared" si="61"/>
        <v>5.6712818196177066</v>
      </c>
      <c r="M82" s="15">
        <f t="shared" si="62"/>
        <v>32.163437477526323</v>
      </c>
      <c r="N82" s="17">
        <f t="shared" si="63"/>
        <v>0</v>
      </c>
      <c r="O82" s="15">
        <f t="shared" si="64"/>
        <v>0</v>
      </c>
      <c r="P82" s="16">
        <f t="shared" si="65"/>
        <v>-31.163234256831107</v>
      </c>
      <c r="Q82" s="15">
        <f t="shared" si="66"/>
        <v>-27.161608326074777</v>
      </c>
      <c r="R82" s="15">
        <f t="shared" si="67"/>
        <v>460.92678488023768</v>
      </c>
      <c r="S82" s="15">
        <f t="shared" si="68"/>
        <v>-772.09476485923119</v>
      </c>
      <c r="T82" s="15">
        <f t="shared" si="69"/>
        <v>136555.18597428687</v>
      </c>
      <c r="U82" s="15">
        <f t="shared" si="70"/>
        <v>429778.18110838864</v>
      </c>
      <c r="V82" s="15">
        <f t="shared" si="71"/>
        <v>0</v>
      </c>
      <c r="W82" s="15">
        <f t="shared" si="72"/>
        <v>8885139.8717027921</v>
      </c>
      <c r="X82" s="15">
        <f t="shared" si="73"/>
        <v>500000</v>
      </c>
      <c r="Y82" s="15">
        <f t="shared" si="74"/>
        <v>8881585.8157541119</v>
      </c>
      <c r="Z82" s="15" t="str">
        <f>VLOOKUP(_xlfn.FLOOR.MATH(B82/8+11),Coef!$B$4:$C$23,2)</f>
        <v>X</v>
      </c>
      <c r="AA82" s="15">
        <f t="shared" si="75"/>
        <v>5</v>
      </c>
      <c r="AB82" s="15" t="str">
        <f>VLOOKUP(MOD(D82-1,3)*8+AA82,Coef!$A$2:$C$25,3)</f>
        <v>W</v>
      </c>
      <c r="AC82" s="15">
        <f t="shared" si="76"/>
        <v>8</v>
      </c>
      <c r="AD82" s="15" t="str">
        <f>VLOOKUP(MOD(MOD(D82+1,2)*5+AC82,20)+1,Coef!$A$2:$C$21,3)</f>
        <v>P</v>
      </c>
      <c r="AE82" s="15"/>
      <c r="AF82" s="15" t="str">
        <f t="shared" si="30"/>
        <v>00000</v>
      </c>
      <c r="AG82" s="15" t="str">
        <f t="shared" si="30"/>
        <v>81585</v>
      </c>
      <c r="AH82" s="18" t="str">
        <f t="shared" si="77"/>
        <v>500000 mE 8881585 mN 36 N</v>
      </c>
      <c r="AI82" s="15" t="str">
        <f t="shared" si="78"/>
        <v>36XWP0000081585</v>
      </c>
      <c r="AJ82" s="22">
        <f>'LL to Dist'!BP82</f>
        <v>111656.46477558817</v>
      </c>
      <c r="AK82" s="22">
        <f>'LL to Dist'!BT82</f>
        <v>0</v>
      </c>
      <c r="AL82" s="22">
        <f>'LL to Dist'!BU82</f>
        <v>180</v>
      </c>
      <c r="AM82" s="22">
        <f>'LL to Dist'!BV82</f>
        <v>0</v>
      </c>
    </row>
    <row r="83" spans="2:39">
      <c r="B83" s="13">
        <v>81</v>
      </c>
      <c r="C83" s="13">
        <v>33</v>
      </c>
      <c r="D83" s="15">
        <f t="shared" si="55"/>
        <v>36</v>
      </c>
      <c r="E83" s="15">
        <f t="shared" si="56"/>
        <v>33</v>
      </c>
      <c r="F83" s="15">
        <f t="shared" ref="F83:G113" si="79">B83*PI()/180</f>
        <v>1.4137166941154069</v>
      </c>
      <c r="G83" s="15">
        <f t="shared" si="79"/>
        <v>0.57595865315812877</v>
      </c>
      <c r="H83" s="15">
        <f t="shared" si="57"/>
        <v>0.57595865315812877</v>
      </c>
      <c r="I83" s="15">
        <f t="shared" si="58"/>
        <v>0.15643446504023092</v>
      </c>
      <c r="J83" s="16">
        <f t="shared" si="59"/>
        <v>1.6492722639270256E-4</v>
      </c>
      <c r="K83" s="15">
        <f t="shared" si="60"/>
        <v>6399065.9576611975</v>
      </c>
      <c r="L83" s="15">
        <f t="shared" si="61"/>
        <v>6.3137515146750411</v>
      </c>
      <c r="M83" s="15">
        <f t="shared" si="62"/>
        <v>39.863458189061376</v>
      </c>
      <c r="N83" s="17">
        <f t="shared" si="63"/>
        <v>0</v>
      </c>
      <c r="O83" s="15">
        <f t="shared" si="64"/>
        <v>0</v>
      </c>
      <c r="P83" s="16">
        <f t="shared" si="65"/>
        <v>-38.863293261834983</v>
      </c>
      <c r="Q83" s="15">
        <f t="shared" si="66"/>
        <v>-34.861973735219884</v>
      </c>
      <c r="R83" s="15">
        <f t="shared" si="67"/>
        <v>876.93668540553483</v>
      </c>
      <c r="S83" s="15">
        <f t="shared" si="68"/>
        <v>-664.1103537892584</v>
      </c>
      <c r="T83" s="15">
        <f t="shared" si="69"/>
        <v>202067.62800924579</v>
      </c>
      <c r="U83" s="15">
        <f t="shared" si="70"/>
        <v>676901.69481557643</v>
      </c>
      <c r="V83" s="15">
        <f t="shared" si="71"/>
        <v>0</v>
      </c>
      <c r="W83" s="15">
        <f t="shared" si="72"/>
        <v>8996803.0726327691</v>
      </c>
      <c r="X83" s="15">
        <f t="shared" si="73"/>
        <v>500000</v>
      </c>
      <c r="Y83" s="15">
        <f t="shared" si="74"/>
        <v>8993204.351403717</v>
      </c>
      <c r="Z83" s="15" t="str">
        <f>VLOOKUP(_xlfn.FLOOR.MATH(B83/8+11),Coef!$B$4:$C$23,2)</f>
        <v>X</v>
      </c>
      <c r="AA83" s="15">
        <f t="shared" si="75"/>
        <v>5</v>
      </c>
      <c r="AB83" s="15" t="str">
        <f>VLOOKUP(MOD(D83-1,3)*8+AA83,Coef!$A$2:$C$25,3)</f>
        <v>W</v>
      </c>
      <c r="AC83" s="15">
        <f t="shared" si="76"/>
        <v>9</v>
      </c>
      <c r="AD83" s="15" t="str">
        <f>VLOOKUP(MOD(MOD(D83+1,2)*5+AC83,20)+1,Coef!$A$2:$C$21,3)</f>
        <v>Q</v>
      </c>
      <c r="AE83" s="15"/>
      <c r="AF83" s="15" t="str">
        <f t="shared" ref="AF83:AG113" si="80">RIGHT(_xlfn.FLOOR.MATH(1000000+X83),5)</f>
        <v>00000</v>
      </c>
      <c r="AG83" s="15" t="str">
        <f t="shared" si="80"/>
        <v>93204</v>
      </c>
      <c r="AH83" s="18" t="str">
        <f t="shared" si="77"/>
        <v>500000 mE 8993204 mN 36 N</v>
      </c>
      <c r="AI83" s="15" t="str">
        <f t="shared" si="78"/>
        <v>36XWQ0000093204</v>
      </c>
      <c r="AJ83" s="22">
        <f>'LL to Dist'!BP83</f>
        <v>111663.20092603227</v>
      </c>
      <c r="AK83" s="22">
        <f>'LL to Dist'!BT83</f>
        <v>0</v>
      </c>
      <c r="AL83" s="22">
        <f>'LL to Dist'!BU83</f>
        <v>180</v>
      </c>
      <c r="AM83" s="22">
        <f>'LL to Dist'!BV83</f>
        <v>0</v>
      </c>
    </row>
    <row r="84" spans="2:39">
      <c r="B84" s="13">
        <v>82</v>
      </c>
      <c r="C84" s="13">
        <v>33</v>
      </c>
      <c r="D84" s="15">
        <f t="shared" si="55"/>
        <v>36</v>
      </c>
      <c r="E84" s="15">
        <f t="shared" si="56"/>
        <v>33</v>
      </c>
      <c r="F84" s="15">
        <f t="shared" si="79"/>
        <v>1.43116998663535</v>
      </c>
      <c r="G84" s="15">
        <f t="shared" si="79"/>
        <v>0.57595865315812877</v>
      </c>
      <c r="H84" s="15">
        <f t="shared" si="57"/>
        <v>0.57595865315812877</v>
      </c>
      <c r="I84" s="15">
        <f t="shared" si="58"/>
        <v>0.13917310096006569</v>
      </c>
      <c r="J84" s="16">
        <f t="shared" si="59"/>
        <v>1.3053833851670856E-4</v>
      </c>
      <c r="K84" s="15">
        <f t="shared" si="60"/>
        <v>6399175.9707353394</v>
      </c>
      <c r="L84" s="15">
        <f t="shared" si="61"/>
        <v>7.1153697223841954</v>
      </c>
      <c r="M84" s="15">
        <f t="shared" si="62"/>
        <v>50.628486286221744</v>
      </c>
      <c r="N84" s="17">
        <f t="shared" si="63"/>
        <v>0</v>
      </c>
      <c r="O84" s="15">
        <f t="shared" si="64"/>
        <v>0</v>
      </c>
      <c r="P84" s="16">
        <f t="shared" si="65"/>
        <v>-49.628355747883226</v>
      </c>
      <c r="Q84" s="15">
        <f t="shared" si="66"/>
        <v>-45.627311373014066</v>
      </c>
      <c r="R84" s="15">
        <f t="shared" si="67"/>
        <v>1657.3160176108136</v>
      </c>
      <c r="S84" s="15">
        <f t="shared" si="68"/>
        <v>-314.35429191418672</v>
      </c>
      <c r="T84" s="15">
        <f t="shared" si="69"/>
        <v>304857.41905200487</v>
      </c>
      <c r="U84" s="15">
        <f t="shared" si="70"/>
        <v>1105947.9221494973</v>
      </c>
      <c r="V84" s="15">
        <f t="shared" si="71"/>
        <v>0</v>
      </c>
      <c r="W84" s="15">
        <f t="shared" si="72"/>
        <v>9108472.3602924701</v>
      </c>
      <c r="X84" s="15">
        <f t="shared" si="73"/>
        <v>500000</v>
      </c>
      <c r="Y84" s="15">
        <f t="shared" si="74"/>
        <v>9104828.9713483527</v>
      </c>
      <c r="Z84" s="15" t="str">
        <f>VLOOKUP(_xlfn.FLOOR.MATH(B84/8+11),Coef!$B$4:$C$23,2)</f>
        <v>X</v>
      </c>
      <c r="AA84" s="15">
        <f t="shared" si="75"/>
        <v>5</v>
      </c>
      <c r="AB84" s="15" t="str">
        <f>VLOOKUP(MOD(D84-1,3)*8+AA84,Coef!$A$2:$C$25,3)</f>
        <v>W</v>
      </c>
      <c r="AC84" s="15">
        <f t="shared" si="76"/>
        <v>11</v>
      </c>
      <c r="AD84" s="15" t="str">
        <f>VLOOKUP(MOD(MOD(D84+1,2)*5+AC84,20)+1,Coef!$A$2:$C$21,3)</f>
        <v>S</v>
      </c>
      <c r="AE84" s="15"/>
      <c r="AF84" s="15" t="str">
        <f t="shared" si="80"/>
        <v>00000</v>
      </c>
      <c r="AG84" s="15" t="str">
        <f t="shared" si="80"/>
        <v>04828</v>
      </c>
      <c r="AH84" s="18" t="str">
        <f t="shared" si="77"/>
        <v>500000 mE 9104828 mN 36 N</v>
      </c>
      <c r="AI84" s="15" t="str">
        <f t="shared" si="78"/>
        <v>36XWS0000004828</v>
      </c>
      <c r="AJ84" s="22">
        <f>'LL to Dist'!BP84</f>
        <v>111669.28765569799</v>
      </c>
      <c r="AK84" s="22">
        <f>'LL to Dist'!BT84</f>
        <v>0</v>
      </c>
      <c r="AL84" s="22">
        <f>'LL to Dist'!BU84</f>
        <v>180</v>
      </c>
      <c r="AM84" s="22">
        <f>'LL to Dist'!BV84</f>
        <v>0</v>
      </c>
    </row>
    <row r="85" spans="2:39">
      <c r="B85" s="13">
        <v>-10.953343330029497</v>
      </c>
      <c r="C85" s="13">
        <v>1.3494316074297217</v>
      </c>
      <c r="D85" s="15">
        <f t="shared" si="55"/>
        <v>31</v>
      </c>
      <c r="E85" s="15">
        <f t="shared" si="56"/>
        <v>3</v>
      </c>
      <c r="F85" s="15">
        <f t="shared" si="79"/>
        <v>-0.19117190521037461</v>
      </c>
      <c r="G85" s="15">
        <f t="shared" si="79"/>
        <v>2.3552024580128218E-2</v>
      </c>
      <c r="H85" s="15">
        <f t="shared" si="57"/>
        <v>5.2359877559829883E-2</v>
      </c>
      <c r="I85" s="15">
        <f t="shared" si="58"/>
        <v>0.98178223612139592</v>
      </c>
      <c r="J85" s="16">
        <f t="shared" si="59"/>
        <v>6.4961764473305469E-3</v>
      </c>
      <c r="K85" s="15">
        <f t="shared" si="60"/>
        <v>6378907.9104735013</v>
      </c>
      <c r="L85" s="15">
        <f t="shared" si="61"/>
        <v>-0.19353536244217848</v>
      </c>
      <c r="M85" s="15">
        <f t="shared" si="62"/>
        <v>3.7455936515625385E-2</v>
      </c>
      <c r="N85" s="17">
        <f t="shared" si="63"/>
        <v>0</v>
      </c>
      <c r="O85" s="15">
        <f t="shared" si="64"/>
        <v>-2.8807852979701665E-2</v>
      </c>
      <c r="P85" s="16">
        <f t="shared" si="65"/>
        <v>0.96904023993170518</v>
      </c>
      <c r="Q85" s="15">
        <f t="shared" si="66"/>
        <v>5.0211784527440884</v>
      </c>
      <c r="R85" s="15">
        <f t="shared" si="67"/>
        <v>4.4322551417727531</v>
      </c>
      <c r="S85" s="15">
        <f t="shared" si="68"/>
        <v>60.502630547093418</v>
      </c>
      <c r="T85" s="15">
        <f t="shared" si="69"/>
        <v>43.309681405581919</v>
      </c>
      <c r="U85" s="15">
        <f t="shared" si="70"/>
        <v>1269.2363292700713</v>
      </c>
      <c r="V85" s="15">
        <f t="shared" si="71"/>
        <v>-180438.2096531422</v>
      </c>
      <c r="W85" s="15">
        <f t="shared" si="72"/>
        <v>-1211799.053399178</v>
      </c>
      <c r="X85" s="15">
        <f t="shared" si="73"/>
        <v>319633.96563071909</v>
      </c>
      <c r="Y85" s="15">
        <f t="shared" si="74"/>
        <v>8788685.6662221812</v>
      </c>
      <c r="Z85" s="15" t="str">
        <f>VLOOKUP(_xlfn.FLOOR.MATH(B85/8+11),Coef!$B$4:$C$23,2)</f>
        <v>L</v>
      </c>
      <c r="AA85" s="15">
        <f t="shared" si="75"/>
        <v>3</v>
      </c>
      <c r="AB85" s="15" t="str">
        <f>VLOOKUP(MOD(D85-1,3)*8+AA85,Coef!$A$2:$C$25,3)</f>
        <v>C</v>
      </c>
      <c r="AC85" s="15">
        <f t="shared" si="76"/>
        <v>7</v>
      </c>
      <c r="AD85" s="15" t="str">
        <f>VLOOKUP(MOD(MOD(D85+1,2)*5+AC85,20)+1,Coef!$A$2:$C$21,3)</f>
        <v>H</v>
      </c>
      <c r="AE85" s="15"/>
      <c r="AF85" s="15" t="str">
        <f t="shared" si="80"/>
        <v>19633</v>
      </c>
      <c r="AG85" s="15" t="str">
        <f t="shared" si="80"/>
        <v>88685</v>
      </c>
      <c r="AH85" s="18" t="str">
        <f t="shared" si="77"/>
        <v>319633 mE 8788685 mN 31 N</v>
      </c>
      <c r="AI85" s="15" t="str">
        <f t="shared" si="78"/>
        <v>31LCH1963388685</v>
      </c>
      <c r="AJ85" s="22">
        <f>'LL to Dist'!BP85</f>
        <v>10450175.901668733</v>
      </c>
      <c r="AK85" s="22">
        <f>'LL to Dist'!BT85</f>
        <v>211.09861784477721</v>
      </c>
      <c r="AL85" s="22">
        <f>'LL to Dist'!BU85</f>
        <v>4.1988711914031001</v>
      </c>
      <c r="AM85" s="22">
        <f>'LL to Dist'!BV85</f>
        <v>184.1988711914031</v>
      </c>
    </row>
    <row r="86" spans="2:39">
      <c r="B86" s="13">
        <v>-66.811283213535091</v>
      </c>
      <c r="C86" s="13">
        <v>-74.187825084176509</v>
      </c>
      <c r="D86" s="15">
        <f t="shared" si="55"/>
        <v>18</v>
      </c>
      <c r="E86" s="15">
        <f t="shared" si="56"/>
        <v>-75</v>
      </c>
      <c r="F86" s="15">
        <f t="shared" si="79"/>
        <v>-1.166076869558605</v>
      </c>
      <c r="G86" s="15">
        <f t="shared" si="79"/>
        <v>-1.2948218126125195</v>
      </c>
      <c r="H86" s="15">
        <f t="shared" si="57"/>
        <v>-1.3089969389957472</v>
      </c>
      <c r="I86" s="15">
        <f t="shared" si="58"/>
        <v>0.39376089734205694</v>
      </c>
      <c r="J86" s="16">
        <f t="shared" si="59"/>
        <v>1.0449431055341313E-3</v>
      </c>
      <c r="K86" s="15">
        <f t="shared" si="60"/>
        <v>6396252.6385149658</v>
      </c>
      <c r="L86" s="15">
        <f t="shared" si="61"/>
        <v>-2.3344443450644889</v>
      </c>
      <c r="M86" s="15">
        <f t="shared" si="62"/>
        <v>5.4496304002035707</v>
      </c>
      <c r="N86" s="17">
        <f t="shared" si="63"/>
        <v>0</v>
      </c>
      <c r="O86" s="15">
        <f t="shared" si="64"/>
        <v>1.417512638322771E-2</v>
      </c>
      <c r="P86" s="16">
        <f t="shared" si="65"/>
        <v>-4.4485854570980363</v>
      </c>
      <c r="Q86" s="15">
        <f t="shared" si="66"/>
        <v>-0.44022154462938828</v>
      </c>
      <c r="R86" s="15">
        <f t="shared" si="67"/>
        <v>-63.049962385928566</v>
      </c>
      <c r="S86" s="15">
        <f t="shared" si="68"/>
        <v>-226.97715980024256</v>
      </c>
      <c r="T86" s="15">
        <f t="shared" si="69"/>
        <v>2604.80774347223</v>
      </c>
      <c r="U86" s="15">
        <f t="shared" si="70"/>
        <v>395.624155707976</v>
      </c>
      <c r="V86" s="15">
        <f t="shared" si="71"/>
        <v>35700.566111165339</v>
      </c>
      <c r="W86" s="15">
        <f t="shared" si="72"/>
        <v>-7413540.6532679731</v>
      </c>
      <c r="X86" s="15">
        <f t="shared" si="73"/>
        <v>535686.28588472086</v>
      </c>
      <c r="Y86" s="15">
        <f t="shared" si="74"/>
        <v>2589424.7629933339</v>
      </c>
      <c r="Z86" s="15" t="str">
        <f>VLOOKUP(_xlfn.FLOOR.MATH(B86/8+11),Coef!$B$4:$C$23,2)</f>
        <v>D</v>
      </c>
      <c r="AA86" s="15">
        <f t="shared" si="75"/>
        <v>5</v>
      </c>
      <c r="AB86" s="15" t="str">
        <f>VLOOKUP(MOD(D86-1,3)*8+AA86,Coef!$A$2:$C$25,3)</f>
        <v>W</v>
      </c>
      <c r="AC86" s="15">
        <f t="shared" si="76"/>
        <v>5</v>
      </c>
      <c r="AD86" s="15" t="str">
        <f>VLOOKUP(MOD(MOD(D86+1,2)*5+AC86,20)+1,Coef!$A$2:$C$21,3)</f>
        <v>L</v>
      </c>
      <c r="AE86" s="15"/>
      <c r="AF86" s="15" t="str">
        <f t="shared" si="80"/>
        <v>35686</v>
      </c>
      <c r="AG86" s="15" t="str">
        <f t="shared" si="80"/>
        <v>89424</v>
      </c>
      <c r="AH86" s="18" t="str">
        <f t="shared" si="77"/>
        <v>535686 mE 2589424 mN 18 S</v>
      </c>
      <c r="AI86" s="15" t="str">
        <f t="shared" si="78"/>
        <v>18DWL3568689424</v>
      </c>
      <c r="AJ86" s="22">
        <f>'LL to Dist'!BP86</f>
        <v>8258919.8942005578</v>
      </c>
      <c r="AK86" s="22">
        <f>'LL to Dist'!BT86</f>
        <v>203.33643832218584</v>
      </c>
      <c r="AL86" s="22">
        <f>'LL to Dist'!BU86</f>
        <v>80.99989231555378</v>
      </c>
      <c r="AM86" s="22">
        <f>'LL to Dist'!BV86</f>
        <v>260.99989231555378</v>
      </c>
    </row>
    <row r="87" spans="2:39">
      <c r="B87" s="13">
        <v>-44.467476500090243</v>
      </c>
      <c r="C87" s="13">
        <v>1.9112542156789232</v>
      </c>
      <c r="D87" s="15">
        <f t="shared" si="55"/>
        <v>31</v>
      </c>
      <c r="E87" s="15">
        <f t="shared" si="56"/>
        <v>3</v>
      </c>
      <c r="F87" s="15">
        <f t="shared" si="79"/>
        <v>-0.77610387497977928</v>
      </c>
      <c r="G87" s="15">
        <f t="shared" si="79"/>
        <v>3.3357678906219039E-2</v>
      </c>
      <c r="H87" s="15">
        <f t="shared" si="57"/>
        <v>5.2359877559829883E-2</v>
      </c>
      <c r="I87" s="15">
        <f t="shared" si="58"/>
        <v>0.7136481998690245</v>
      </c>
      <c r="J87" s="16">
        <f t="shared" si="59"/>
        <v>3.4323836299449684E-3</v>
      </c>
      <c r="K87" s="15">
        <f t="shared" si="60"/>
        <v>6388638.8883992732</v>
      </c>
      <c r="L87" s="15">
        <f t="shared" si="61"/>
        <v>-0.98158207433798073</v>
      </c>
      <c r="M87" s="15">
        <f t="shared" si="62"/>
        <v>0.96350336866165309</v>
      </c>
      <c r="N87" s="17">
        <f t="shared" si="63"/>
        <v>0</v>
      </c>
      <c r="O87" s="15">
        <f t="shared" si="64"/>
        <v>-1.9002198653610844E-2</v>
      </c>
      <c r="P87" s="16">
        <f t="shared" si="65"/>
        <v>3.9929014968291876E-2</v>
      </c>
      <c r="Q87" s="15">
        <f t="shared" si="66"/>
        <v>4.0674352090373844</v>
      </c>
      <c r="R87" s="15">
        <f t="shared" si="67"/>
        <v>-11.17485595864869</v>
      </c>
      <c r="S87" s="15">
        <f t="shared" si="68"/>
        <v>5.880539586434554</v>
      </c>
      <c r="T87" s="15">
        <f t="shared" si="69"/>
        <v>-235.23993637895015</v>
      </c>
      <c r="U87" s="15">
        <f t="shared" si="70"/>
        <v>-1109.2655008186846</v>
      </c>
      <c r="V87" s="15">
        <f t="shared" si="71"/>
        <v>-86635.7021474676</v>
      </c>
      <c r="W87" s="15">
        <f t="shared" si="72"/>
        <v>-4926343.5097320545</v>
      </c>
      <c r="X87" s="15">
        <f t="shared" si="73"/>
        <v>413398.9521333914</v>
      </c>
      <c r="Y87" s="15">
        <f t="shared" si="74"/>
        <v>5075627.0276718382</v>
      </c>
      <c r="Z87" s="15" t="str">
        <f>VLOOKUP(_xlfn.FLOOR.MATH(B87/8+11),Coef!$B$4:$C$23,2)</f>
        <v>G</v>
      </c>
      <c r="AA87" s="15">
        <f t="shared" si="75"/>
        <v>4</v>
      </c>
      <c r="AB87" s="15" t="str">
        <f>VLOOKUP(MOD(D87-1,3)*8+AA87,Coef!$A$2:$C$25,3)</f>
        <v>D</v>
      </c>
      <c r="AC87" s="15">
        <f t="shared" si="76"/>
        <v>10</v>
      </c>
      <c r="AD87" s="15" t="str">
        <f>VLOOKUP(MOD(MOD(D87+1,2)*5+AC87,20)+1,Coef!$A$2:$C$21,3)</f>
        <v>L</v>
      </c>
      <c r="AE87" s="15"/>
      <c r="AF87" s="15" t="str">
        <f t="shared" si="80"/>
        <v>13398</v>
      </c>
      <c r="AG87" s="15" t="str">
        <f t="shared" si="80"/>
        <v>75627</v>
      </c>
      <c r="AH87" s="18" t="str">
        <f t="shared" si="77"/>
        <v>413398 mE 5075627 mN 31 N</v>
      </c>
      <c r="AI87" s="15" t="str">
        <f t="shared" si="78"/>
        <v>31GDL1339875627</v>
      </c>
      <c r="AJ87" s="22">
        <f>'LL to Dist'!BP87</f>
        <v>4978669.586623108</v>
      </c>
      <c r="AK87" s="22">
        <f>'LL to Dist'!BT87</f>
        <v>99.685469317584989</v>
      </c>
      <c r="AL87" s="22">
        <f>'LL to Dist'!BU87</f>
        <v>212.94905090994263</v>
      </c>
      <c r="AM87" s="22">
        <f>'LL to Dist'!BV87</f>
        <v>32.949050909942628</v>
      </c>
    </row>
    <row r="88" spans="2:39">
      <c r="B88" s="13">
        <v>-49.352897913462037</v>
      </c>
      <c r="C88" s="13">
        <v>-6.8619533884112514</v>
      </c>
      <c r="D88" s="15">
        <f t="shared" si="55"/>
        <v>29</v>
      </c>
      <c r="E88" s="15">
        <f t="shared" si="56"/>
        <v>-9</v>
      </c>
      <c r="F88" s="15">
        <f t="shared" si="79"/>
        <v>-0.86137056399055201</v>
      </c>
      <c r="G88" s="15">
        <f t="shared" si="79"/>
        <v>-0.11976367974615763</v>
      </c>
      <c r="H88" s="15">
        <f t="shared" si="57"/>
        <v>-0.15707963267948966</v>
      </c>
      <c r="I88" s="15">
        <f t="shared" si="58"/>
        <v>0.65139818397795457</v>
      </c>
      <c r="J88" s="16">
        <f t="shared" si="59"/>
        <v>2.8597005550046132E-3</v>
      </c>
      <c r="K88" s="15">
        <f t="shared" si="60"/>
        <v>6390462.7443135642</v>
      </c>
      <c r="L88" s="15">
        <f t="shared" si="61"/>
        <v>-1.1647807390234177</v>
      </c>
      <c r="M88" s="15">
        <f t="shared" si="62"/>
        <v>1.3567141699999392</v>
      </c>
      <c r="N88" s="17">
        <f t="shared" si="63"/>
        <v>0</v>
      </c>
      <c r="O88" s="15">
        <f t="shared" si="64"/>
        <v>3.7315952933332022E-2</v>
      </c>
      <c r="P88" s="16">
        <f t="shared" si="65"/>
        <v>-0.35385446944493459</v>
      </c>
      <c r="Q88" s="15">
        <f t="shared" si="66"/>
        <v>3.6690558465441594</v>
      </c>
      <c r="R88" s="15">
        <f t="shared" si="67"/>
        <v>-17.315117729784195</v>
      </c>
      <c r="S88" s="15">
        <f t="shared" si="68"/>
        <v>-16.35696213849398</v>
      </c>
      <c r="T88" s="15">
        <f t="shared" si="69"/>
        <v>-261.88282733636629</v>
      </c>
      <c r="U88" s="15">
        <f t="shared" si="70"/>
        <v>-1838.7494273515872</v>
      </c>
      <c r="V88" s="15">
        <f t="shared" si="71"/>
        <v>155331.0334588633</v>
      </c>
      <c r="W88" s="15">
        <f t="shared" si="72"/>
        <v>-5471073.936785874</v>
      </c>
      <c r="X88" s="15">
        <f t="shared" si="73"/>
        <v>655268.90104547981</v>
      </c>
      <c r="Y88" s="15">
        <f t="shared" si="74"/>
        <v>4531114.4927888401</v>
      </c>
      <c r="Z88" s="15" t="str">
        <f>VLOOKUP(_xlfn.FLOOR.MATH(B88/8+11),Coef!$B$4:$C$23,2)</f>
        <v>F</v>
      </c>
      <c r="AA88" s="15">
        <f t="shared" si="75"/>
        <v>6</v>
      </c>
      <c r="AB88" s="15" t="str">
        <f>VLOOKUP(MOD(D88-1,3)*8+AA88,Coef!$A$2:$C$25,3)</f>
        <v>P</v>
      </c>
      <c r="AC88" s="15">
        <f t="shared" si="76"/>
        <v>5</v>
      </c>
      <c r="AD88" s="15" t="str">
        <f>VLOOKUP(MOD(MOD(D88+1,2)*5+AC88,20)+1,Coef!$A$2:$C$21,3)</f>
        <v>F</v>
      </c>
      <c r="AE88" s="15"/>
      <c r="AF88" s="15" t="str">
        <f t="shared" si="80"/>
        <v>55268</v>
      </c>
      <c r="AG88" s="15" t="str">
        <f t="shared" si="80"/>
        <v>31114</v>
      </c>
      <c r="AH88" s="18" t="str">
        <f t="shared" si="77"/>
        <v>655268 mE 4531114 mN 29 S</v>
      </c>
      <c r="AI88" s="15" t="str">
        <f t="shared" si="78"/>
        <v>29FPF5526831114</v>
      </c>
      <c r="AJ88" s="22">
        <f>'LL to Dist'!BP88</f>
        <v>860244.68743054906</v>
      </c>
      <c r="AK88" s="22">
        <f>'LL to Dist'!BT88</f>
        <v>227.66928575977727</v>
      </c>
      <c r="AL88" s="22">
        <f>'LL to Dist'!BU88</f>
        <v>54.087881667750537</v>
      </c>
      <c r="AM88" s="22">
        <f>'LL to Dist'!BV88</f>
        <v>234.08788166775048</v>
      </c>
    </row>
    <row r="89" spans="2:39">
      <c r="B89" s="13">
        <v>9.6272463161537161</v>
      </c>
      <c r="C89" s="13">
        <v>35.730453811409404</v>
      </c>
      <c r="D89" s="15">
        <f t="shared" si="55"/>
        <v>36</v>
      </c>
      <c r="E89" s="15">
        <f t="shared" si="56"/>
        <v>33</v>
      </c>
      <c r="F89" s="15">
        <f t="shared" si="79"/>
        <v>0.16802714611737729</v>
      </c>
      <c r="G89" s="15">
        <f t="shared" si="79"/>
        <v>0.62361406224085114</v>
      </c>
      <c r="H89" s="15">
        <f t="shared" si="57"/>
        <v>0.57595865315812877</v>
      </c>
      <c r="I89" s="15">
        <f t="shared" si="58"/>
        <v>0.98591662072481689</v>
      </c>
      <c r="J89" s="16">
        <f t="shared" si="59"/>
        <v>6.551003762650426E-3</v>
      </c>
      <c r="K89" s="15">
        <f t="shared" si="60"/>
        <v>6378734.1770229209</v>
      </c>
      <c r="L89" s="15">
        <f t="shared" si="61"/>
        <v>0.16962652098276115</v>
      </c>
      <c r="M89" s="15">
        <f t="shared" si="62"/>
        <v>2.8773156620715109E-2</v>
      </c>
      <c r="N89" s="17">
        <f t="shared" si="63"/>
        <v>0</v>
      </c>
      <c r="O89" s="15">
        <f t="shared" si="64"/>
        <v>4.7655409082722366E-2</v>
      </c>
      <c r="P89" s="16">
        <f t="shared" si="65"/>
        <v>0.97777784714193527</v>
      </c>
      <c r="Q89" s="15">
        <f t="shared" si="66"/>
        <v>5.0303575398443323</v>
      </c>
      <c r="R89" s="15">
        <f t="shared" si="67"/>
        <v>4.5855577253687203</v>
      </c>
      <c r="S89" s="15">
        <f t="shared" si="68"/>
        <v>61.038553117551807</v>
      </c>
      <c r="T89" s="15">
        <f t="shared" si="69"/>
        <v>47.365827280541858</v>
      </c>
      <c r="U89" s="15">
        <f t="shared" si="70"/>
        <v>1295.9362326680784</v>
      </c>
      <c r="V89" s="15">
        <f t="shared" si="71"/>
        <v>299807.9754867726</v>
      </c>
      <c r="W89" s="15">
        <f t="shared" si="72"/>
        <v>1065821.2140276348</v>
      </c>
      <c r="X89" s="15">
        <f t="shared" si="73"/>
        <v>799688.05229657795</v>
      </c>
      <c r="Y89" s="15">
        <f t="shared" si="74"/>
        <v>1065394.8855420239</v>
      </c>
      <c r="Z89" s="15" t="str">
        <f>VLOOKUP(_xlfn.FLOOR.MATH(B89/8+11),Coef!$B$4:$C$23,2)</f>
        <v>P</v>
      </c>
      <c r="AA89" s="15">
        <f t="shared" si="75"/>
        <v>7</v>
      </c>
      <c r="AB89" s="15" t="str">
        <f>VLOOKUP(MOD(D89-1,3)*8+AA89,Coef!$A$2:$C$25,3)</f>
        <v>Y</v>
      </c>
      <c r="AC89" s="15">
        <f t="shared" si="76"/>
        <v>10</v>
      </c>
      <c r="AD89" s="15" t="str">
        <f>VLOOKUP(MOD(MOD(D89+1,2)*5+AC89,20)+1,Coef!$A$2:$C$21,3)</f>
        <v>R</v>
      </c>
      <c r="AE89" s="15"/>
      <c r="AF89" s="15" t="str">
        <f t="shared" si="80"/>
        <v>99688</v>
      </c>
      <c r="AG89" s="15" t="str">
        <f t="shared" si="80"/>
        <v>65394</v>
      </c>
      <c r="AH89" s="18" t="str">
        <f t="shared" si="77"/>
        <v>799688 mE 1065394 mN 36 N</v>
      </c>
      <c r="AI89" s="15" t="str">
        <f t="shared" si="78"/>
        <v>36PYR9968865394</v>
      </c>
      <c r="AJ89" s="22">
        <f>'LL to Dist'!BP89</f>
        <v>7739950.0011087731</v>
      </c>
      <c r="AK89" s="22">
        <f>'LL to Dist'!BT89</f>
        <v>45.328338081618767</v>
      </c>
      <c r="AL89" s="22">
        <f>'LL to Dist'!BU89</f>
        <v>208.02502908915255</v>
      </c>
      <c r="AM89" s="22">
        <f>'LL to Dist'!BV89</f>
        <v>28.025029089152554</v>
      </c>
    </row>
    <row r="90" spans="2:39">
      <c r="B90" s="13">
        <v>49.081959934023473</v>
      </c>
      <c r="C90" s="13">
        <v>155.68669245052638</v>
      </c>
      <c r="D90" s="15">
        <f t="shared" si="55"/>
        <v>56</v>
      </c>
      <c r="E90" s="15">
        <f t="shared" si="56"/>
        <v>153</v>
      </c>
      <c r="F90" s="15">
        <f t="shared" si="79"/>
        <v>0.85664180418064839</v>
      </c>
      <c r="G90" s="15">
        <f t="shared" si="79"/>
        <v>2.7172453848014841</v>
      </c>
      <c r="H90" s="15">
        <f t="shared" si="57"/>
        <v>2.6703537555513241</v>
      </c>
      <c r="I90" s="15">
        <f t="shared" si="58"/>
        <v>0.65497876818547784</v>
      </c>
      <c r="J90" s="16">
        <f t="shared" si="59"/>
        <v>2.8912251760233112E-3</v>
      </c>
      <c r="K90" s="15">
        <f t="shared" si="60"/>
        <v>6390362.3054552646</v>
      </c>
      <c r="L90" s="15">
        <f t="shared" si="61"/>
        <v>1.1536973680170601</v>
      </c>
      <c r="M90" s="15">
        <f t="shared" si="62"/>
        <v>1.3310176169694918</v>
      </c>
      <c r="N90" s="17">
        <f t="shared" si="63"/>
        <v>0</v>
      </c>
      <c r="O90" s="15">
        <f t="shared" si="64"/>
        <v>4.6891629250159994E-2</v>
      </c>
      <c r="P90" s="16">
        <f t="shared" si="65"/>
        <v>-0.32812639179346853</v>
      </c>
      <c r="Q90" s="15">
        <f t="shared" si="66"/>
        <v>3.6950368463467922</v>
      </c>
      <c r="R90" s="15">
        <f t="shared" si="67"/>
        <v>-16.923032300956443</v>
      </c>
      <c r="S90" s="15">
        <f t="shared" si="68"/>
        <v>-14.916712732512291</v>
      </c>
      <c r="T90" s="15">
        <f t="shared" si="69"/>
        <v>-261.79766634295117</v>
      </c>
      <c r="U90" s="15">
        <f t="shared" si="70"/>
        <v>-1796.1707598139888</v>
      </c>
      <c r="V90" s="15">
        <f t="shared" si="71"/>
        <v>196257.18593524134</v>
      </c>
      <c r="W90" s="15">
        <f t="shared" si="72"/>
        <v>5442220.6721437722</v>
      </c>
      <c r="X90" s="15">
        <f t="shared" si="73"/>
        <v>696178.68306086725</v>
      </c>
      <c r="Y90" s="15">
        <f t="shared" si="74"/>
        <v>5440043.783874915</v>
      </c>
      <c r="Z90" s="15" t="str">
        <f>VLOOKUP(_xlfn.FLOOR.MATH(B90/8+11),Coef!$B$4:$C$23,2)</f>
        <v>U</v>
      </c>
      <c r="AA90" s="15">
        <f t="shared" si="75"/>
        <v>6</v>
      </c>
      <c r="AB90" s="15" t="str">
        <f>VLOOKUP(MOD(D90-1,3)*8+AA90,Coef!$A$2:$C$25,3)</f>
        <v>P</v>
      </c>
      <c r="AC90" s="15">
        <f t="shared" si="76"/>
        <v>14</v>
      </c>
      <c r="AD90" s="15" t="str">
        <f>VLOOKUP(MOD(MOD(D90+1,2)*5+AC90,20)+1,Coef!$A$2:$C$21,3)</f>
        <v>V</v>
      </c>
      <c r="AE90" s="15"/>
      <c r="AF90" s="15" t="str">
        <f t="shared" si="80"/>
        <v>96178</v>
      </c>
      <c r="AG90" s="15" t="str">
        <f t="shared" si="80"/>
        <v>40043</v>
      </c>
      <c r="AH90" s="18" t="str">
        <f t="shared" si="77"/>
        <v>696178 mE 5440043 mN 56 N</v>
      </c>
      <c r="AI90" s="15" t="str">
        <f t="shared" si="78"/>
        <v>56UPV9617840043</v>
      </c>
      <c r="AJ90" s="22">
        <f>'LL to Dist'!BP90</f>
        <v>11276887.037701018</v>
      </c>
      <c r="AK90" s="22">
        <f>'LL to Dist'!BT90</f>
        <v>35.359997063873379</v>
      </c>
      <c r="AL90" s="22">
        <f>'LL to Dist'!BU90</f>
        <v>299.41155316381963</v>
      </c>
      <c r="AM90" s="22">
        <f>'LL to Dist'!BV90</f>
        <v>119.41155316381963</v>
      </c>
    </row>
    <row r="91" spans="2:39">
      <c r="B91" s="13">
        <v>-14.517493871571503</v>
      </c>
      <c r="C91" s="13">
        <v>157.81391958368511</v>
      </c>
      <c r="D91" s="15">
        <f t="shared" si="55"/>
        <v>57</v>
      </c>
      <c r="E91" s="15">
        <f t="shared" si="56"/>
        <v>159</v>
      </c>
      <c r="F91" s="15">
        <f t="shared" si="79"/>
        <v>-0.25337806719702155</v>
      </c>
      <c r="G91" s="15">
        <f t="shared" si="79"/>
        <v>2.7543725022128638</v>
      </c>
      <c r="H91" s="15">
        <f t="shared" si="57"/>
        <v>2.7750735106709841</v>
      </c>
      <c r="I91" s="15">
        <f t="shared" si="58"/>
        <v>0.96807114781266668</v>
      </c>
      <c r="J91" s="16">
        <f t="shared" si="59"/>
        <v>6.3159986152043386E-3</v>
      </c>
      <c r="K91" s="15">
        <f t="shared" si="60"/>
        <v>6379478.9469861202</v>
      </c>
      <c r="L91" s="15">
        <f t="shared" si="61"/>
        <v>-0.25894335686044362</v>
      </c>
      <c r="M91" s="15">
        <f t="shared" si="62"/>
        <v>6.7051662062155057E-2</v>
      </c>
      <c r="N91" s="17">
        <f t="shared" si="63"/>
        <v>0</v>
      </c>
      <c r="O91" s="15">
        <f t="shared" si="64"/>
        <v>-2.0701008458120285E-2</v>
      </c>
      <c r="P91" s="16">
        <f t="shared" si="65"/>
        <v>0.93926433655304931</v>
      </c>
      <c r="Q91" s="15">
        <f t="shared" si="66"/>
        <v>4.9899518928287128</v>
      </c>
      <c r="R91" s="15">
        <f t="shared" si="67"/>
        <v>3.9105528847538071</v>
      </c>
      <c r="S91" s="15">
        <f t="shared" si="68"/>
        <v>58.681064744324011</v>
      </c>
      <c r="T91" s="15">
        <f t="shared" si="69"/>
        <v>29.686723056926379</v>
      </c>
      <c r="U91" s="15">
        <f t="shared" si="70"/>
        <v>1178.8432653495825</v>
      </c>
      <c r="V91" s="15">
        <f t="shared" si="71"/>
        <v>-127853.10893197871</v>
      </c>
      <c r="W91" s="15">
        <f t="shared" si="72"/>
        <v>-1605933.7980565755</v>
      </c>
      <c r="X91" s="15">
        <f t="shared" si="73"/>
        <v>372198.03231159406</v>
      </c>
      <c r="Y91" s="15">
        <f t="shared" si="74"/>
        <v>8394708.5754626468</v>
      </c>
      <c r="Z91" s="15" t="str">
        <f>VLOOKUP(_xlfn.FLOOR.MATH(B91/8+11),Coef!$B$4:$C$23,2)</f>
        <v>L</v>
      </c>
      <c r="AA91" s="15">
        <f t="shared" si="75"/>
        <v>3</v>
      </c>
      <c r="AB91" s="15" t="str">
        <f>VLOOKUP(MOD(D91-1,3)*8+AA91,Coef!$A$2:$C$25,3)</f>
        <v>U</v>
      </c>
      <c r="AC91" s="15">
        <f t="shared" si="76"/>
        <v>3</v>
      </c>
      <c r="AD91" s="15" t="str">
        <f>VLOOKUP(MOD(MOD(D91+1,2)*5+AC91,20)+1,Coef!$A$2:$C$21,3)</f>
        <v>D</v>
      </c>
      <c r="AE91" s="15"/>
      <c r="AF91" s="15" t="str">
        <f t="shared" si="80"/>
        <v>72198</v>
      </c>
      <c r="AG91" s="15" t="str">
        <f t="shared" si="80"/>
        <v>94708</v>
      </c>
      <c r="AH91" s="18" t="str">
        <f t="shared" si="77"/>
        <v>372198 mE 8394708 mN 57 N</v>
      </c>
      <c r="AI91" s="15" t="str">
        <f t="shared" si="78"/>
        <v>57LUD7219894708</v>
      </c>
      <c r="AJ91" s="22">
        <f>'LL to Dist'!BP91</f>
        <v>7047474.2714550393</v>
      </c>
      <c r="AK91" s="22">
        <f>'LL to Dist'!BT91</f>
        <v>177.70138333488308</v>
      </c>
      <c r="AL91" s="22">
        <f>'LL to Dist'!BU91</f>
        <v>358.4450253761479</v>
      </c>
      <c r="AM91" s="22">
        <f>'LL to Dist'!BV91</f>
        <v>178.4450253761479</v>
      </c>
    </row>
    <row r="92" spans="2:39">
      <c r="B92" s="13">
        <v>-51.657432713107937</v>
      </c>
      <c r="C92" s="13">
        <v>-65.31269096871894</v>
      </c>
      <c r="D92" s="15">
        <f t="shared" si="55"/>
        <v>20</v>
      </c>
      <c r="E92" s="15">
        <f t="shared" si="56"/>
        <v>-63</v>
      </c>
      <c r="F92" s="15">
        <f t="shared" si="79"/>
        <v>-0.90159228397116087</v>
      </c>
      <c r="G92" s="15">
        <f t="shared" si="79"/>
        <v>-1.1399215007417103</v>
      </c>
      <c r="H92" s="15">
        <f t="shared" si="57"/>
        <v>-1.0995574287564276</v>
      </c>
      <c r="I92" s="15">
        <f t="shared" si="58"/>
        <v>0.62036190191041685</v>
      </c>
      <c r="J92" s="16">
        <f t="shared" si="59"/>
        <v>2.5936878658757248E-3</v>
      </c>
      <c r="K92" s="15">
        <f t="shared" si="60"/>
        <v>6391310.4613178214</v>
      </c>
      <c r="L92" s="15">
        <f t="shared" si="61"/>
        <v>-1.2642873351375061</v>
      </c>
      <c r="M92" s="15">
        <f t="shared" si="62"/>
        <v>1.5984224657890966</v>
      </c>
      <c r="N92" s="17">
        <f t="shared" si="63"/>
        <v>0</v>
      </c>
      <c r="O92" s="15">
        <f t="shared" si="64"/>
        <v>-4.036407198528269E-2</v>
      </c>
      <c r="P92" s="16">
        <f t="shared" si="65"/>
        <v>-0.59582877792322086</v>
      </c>
      <c r="Q92" s="15">
        <f t="shared" si="66"/>
        <v>3.4249476338707674</v>
      </c>
      <c r="R92" s="15">
        <f t="shared" si="67"/>
        <v>-20.939881455606685</v>
      </c>
      <c r="S92" s="15">
        <f t="shared" si="68"/>
        <v>-29.821369867681774</v>
      </c>
      <c r="T92" s="15">
        <f t="shared" si="69"/>
        <v>-251.39142372572584</v>
      </c>
      <c r="U92" s="15">
        <f t="shared" si="70"/>
        <v>-2204.4359596759246</v>
      </c>
      <c r="V92" s="15">
        <f t="shared" si="71"/>
        <v>-160030.56278970194</v>
      </c>
      <c r="W92" s="15">
        <f t="shared" si="72"/>
        <v>-5727761.8592876866</v>
      </c>
      <c r="X92" s="15">
        <f t="shared" si="73"/>
        <v>340033.44943541393</v>
      </c>
      <c r="Y92" s="15">
        <f t="shared" si="74"/>
        <v>4274529.2454560278</v>
      </c>
      <c r="Z92" s="15" t="str">
        <f>VLOOKUP(_xlfn.FLOOR.MATH(B92/8+11),Coef!$B$4:$C$23,2)</f>
        <v>F</v>
      </c>
      <c r="AA92" s="15">
        <f t="shared" si="75"/>
        <v>3</v>
      </c>
      <c r="AB92" s="15" t="str">
        <f>VLOOKUP(MOD(D92-1,3)*8+AA92,Coef!$A$2:$C$25,3)</f>
        <v>L</v>
      </c>
      <c r="AC92" s="15">
        <f t="shared" si="76"/>
        <v>2</v>
      </c>
      <c r="AD92" s="15" t="str">
        <f>VLOOKUP(MOD(MOD(D92+1,2)*5+AC92,20)+1,Coef!$A$2:$C$21,3)</f>
        <v>H</v>
      </c>
      <c r="AE92" s="15"/>
      <c r="AF92" s="15" t="str">
        <f t="shared" si="80"/>
        <v>40033</v>
      </c>
      <c r="AG92" s="15" t="str">
        <f t="shared" si="80"/>
        <v>74529</v>
      </c>
      <c r="AH92" s="18" t="str">
        <f t="shared" si="77"/>
        <v>340033 mE 4274529 mN 20 S</v>
      </c>
      <c r="AI92" s="15" t="str">
        <f t="shared" si="78"/>
        <v>20FLH4003374529</v>
      </c>
      <c r="AJ92" s="22">
        <f>'LL to Dist'!BP92</f>
        <v>11578275.124027437</v>
      </c>
      <c r="AK92" s="22">
        <f>'LL to Dist'!BT92</f>
        <v>154.08446948654296</v>
      </c>
      <c r="AL92" s="22">
        <f>'LL to Dist'!BU92</f>
        <v>223.00068710644936</v>
      </c>
      <c r="AM92" s="22">
        <f>'LL to Dist'!BV92</f>
        <v>43.000687106449391</v>
      </c>
    </row>
    <row r="93" spans="2:39">
      <c r="B93" s="13">
        <v>5.661853181984128</v>
      </c>
      <c r="C93" s="13">
        <v>159.0922909864131</v>
      </c>
      <c r="D93" s="15">
        <f t="shared" si="55"/>
        <v>57</v>
      </c>
      <c r="E93" s="15">
        <f t="shared" si="56"/>
        <v>159</v>
      </c>
      <c r="F93" s="15">
        <f t="shared" si="79"/>
        <v>9.8817979790140717E-2</v>
      </c>
      <c r="G93" s="15">
        <f t="shared" si="79"/>
        <v>2.776684292253806</v>
      </c>
      <c r="H93" s="15">
        <f t="shared" si="57"/>
        <v>2.7750735106709841</v>
      </c>
      <c r="I93" s="15">
        <f t="shared" si="58"/>
        <v>0.99512147527085504</v>
      </c>
      <c r="J93" s="16">
        <f t="shared" si="59"/>
        <v>6.6738996161880802E-3</v>
      </c>
      <c r="K93" s="15">
        <f t="shared" si="60"/>
        <v>6378344.8037072979</v>
      </c>
      <c r="L93" s="15">
        <f t="shared" si="61"/>
        <v>9.9140893446588579E-2</v>
      </c>
      <c r="M93" s="15">
        <f t="shared" si="62"/>
        <v>9.8289167533878296E-3</v>
      </c>
      <c r="N93" s="17">
        <f t="shared" si="63"/>
        <v>0</v>
      </c>
      <c r="O93" s="15">
        <f t="shared" si="64"/>
        <v>1.6107815828219074E-3</v>
      </c>
      <c r="P93" s="16">
        <f t="shared" si="65"/>
        <v>0.99684498286280021</v>
      </c>
      <c r="Q93" s="15">
        <f t="shared" si="66"/>
        <v>5.0504143435366533</v>
      </c>
      <c r="R93" s="15">
        <f t="shared" si="67"/>
        <v>4.9204153384875804</v>
      </c>
      <c r="S93" s="15">
        <f t="shared" si="68"/>
        <v>62.210325255041994</v>
      </c>
      <c r="T93" s="15">
        <f t="shared" si="69"/>
        <v>56.309240686792691</v>
      </c>
      <c r="U93" s="15">
        <f t="shared" si="70"/>
        <v>1354.4746969599303</v>
      </c>
      <c r="V93" s="15">
        <f t="shared" si="71"/>
        <v>10224.002152940495</v>
      </c>
      <c r="W93" s="15">
        <f t="shared" si="72"/>
        <v>626076.55160338874</v>
      </c>
      <c r="X93" s="15">
        <f t="shared" si="73"/>
        <v>510219.9125520793</v>
      </c>
      <c r="Y93" s="15">
        <f t="shared" si="74"/>
        <v>625826.12098274741</v>
      </c>
      <c r="Z93" s="15" t="str">
        <f>VLOOKUP(_xlfn.FLOOR.MATH(B93/8+11),Coef!$B$4:$C$23,2)</f>
        <v>N</v>
      </c>
      <c r="AA93" s="15">
        <f t="shared" si="75"/>
        <v>5</v>
      </c>
      <c r="AB93" s="15" t="str">
        <f>VLOOKUP(MOD(D93-1,3)*8+AA93,Coef!$A$2:$C$25,3)</f>
        <v>W</v>
      </c>
      <c r="AC93" s="15">
        <f t="shared" si="76"/>
        <v>6</v>
      </c>
      <c r="AD93" s="15" t="str">
        <f>VLOOKUP(MOD(MOD(D93+1,2)*5+AC93,20)+1,Coef!$A$2:$C$21,3)</f>
        <v>G</v>
      </c>
      <c r="AE93" s="15"/>
      <c r="AF93" s="15" t="str">
        <f t="shared" si="80"/>
        <v>10219</v>
      </c>
      <c r="AG93" s="15" t="str">
        <f t="shared" si="80"/>
        <v>25826</v>
      </c>
      <c r="AH93" s="18" t="str">
        <f t="shared" si="77"/>
        <v>510219 mE 625826 mN 57 N</v>
      </c>
      <c r="AI93" s="15" t="str">
        <f t="shared" si="78"/>
        <v>57NWG1021925826</v>
      </c>
      <c r="AJ93" s="22">
        <f>'LL to Dist'!BP93</f>
        <v>13484303.424402284</v>
      </c>
      <c r="AK93" s="22">
        <f>'LL to Dist'!BT93</f>
        <v>234.51564041531651</v>
      </c>
      <c r="AL93" s="22">
        <f>'LL to Dist'!BU93</f>
        <v>149.4945038648865</v>
      </c>
      <c r="AM93" s="22">
        <f>'LL to Dist'!BV93</f>
        <v>329.4945038648865</v>
      </c>
    </row>
    <row r="94" spans="2:39">
      <c r="B94" s="13">
        <v>62.877373698401357</v>
      </c>
      <c r="C94" s="13">
        <v>36.866879561715677</v>
      </c>
      <c r="D94" s="15">
        <f t="shared" si="55"/>
        <v>37</v>
      </c>
      <c r="E94" s="15">
        <f t="shared" si="56"/>
        <v>39</v>
      </c>
      <c r="F94" s="15">
        <f t="shared" si="79"/>
        <v>1.0974171960439878</v>
      </c>
      <c r="G94" s="15">
        <f t="shared" si="79"/>
        <v>0.64344843328814261</v>
      </c>
      <c r="H94" s="15">
        <f t="shared" si="57"/>
        <v>0.68067840827778847</v>
      </c>
      <c r="I94" s="15">
        <f t="shared" si="58"/>
        <v>0.45589641982062473</v>
      </c>
      <c r="J94" s="16">
        <f t="shared" si="59"/>
        <v>1.4007474356572678E-3</v>
      </c>
      <c r="K94" s="15">
        <f t="shared" si="60"/>
        <v>6395116.2220602743</v>
      </c>
      <c r="L94" s="15">
        <f t="shared" si="61"/>
        <v>1.9522698583418427</v>
      </c>
      <c r="M94" s="15">
        <f t="shared" si="62"/>
        <v>3.8113575997900786</v>
      </c>
      <c r="N94" s="17">
        <f t="shared" si="63"/>
        <v>0</v>
      </c>
      <c r="O94" s="15">
        <f t="shared" si="64"/>
        <v>-3.7229974989645864E-2</v>
      </c>
      <c r="P94" s="16">
        <f t="shared" si="65"/>
        <v>-2.8099568523544214</v>
      </c>
      <c r="Q94" s="15">
        <f t="shared" si="66"/>
        <v>1.2012569755043507</v>
      </c>
      <c r="R94" s="15">
        <f t="shared" si="67"/>
        <v>-48.748732114356464</v>
      </c>
      <c r="S94" s="15">
        <f t="shared" si="68"/>
        <v>-146.91587952353152</v>
      </c>
      <c r="T94" s="15">
        <f t="shared" si="69"/>
        <v>780.22819534122846</v>
      </c>
      <c r="U94" s="15">
        <f t="shared" si="70"/>
        <v>-2639.6383890404149</v>
      </c>
      <c r="V94" s="15">
        <f t="shared" si="71"/>
        <v>-108529.73821893122</v>
      </c>
      <c r="W94" s="15">
        <f t="shared" si="72"/>
        <v>6976514.967029036</v>
      </c>
      <c r="X94" s="15">
        <f t="shared" si="73"/>
        <v>391513.67367635632</v>
      </c>
      <c r="Y94" s="15">
        <f t="shared" si="74"/>
        <v>6973724.3610422248</v>
      </c>
      <c r="Z94" s="15" t="str">
        <f>VLOOKUP(_xlfn.FLOOR.MATH(B94/8+11),Coef!$B$4:$C$23,2)</f>
        <v>V</v>
      </c>
      <c r="AA94" s="15">
        <f t="shared" si="75"/>
        <v>3</v>
      </c>
      <c r="AB94" s="15" t="str">
        <f>VLOOKUP(MOD(D94-1,3)*8+AA94,Coef!$A$2:$C$25,3)</f>
        <v>C</v>
      </c>
      <c r="AC94" s="15">
        <f t="shared" si="76"/>
        <v>9</v>
      </c>
      <c r="AD94" s="15" t="str">
        <f>VLOOKUP(MOD(MOD(D94+1,2)*5+AC94,20)+1,Coef!$A$2:$C$21,3)</f>
        <v>K</v>
      </c>
      <c r="AE94" s="15"/>
      <c r="AF94" s="15" t="str">
        <f t="shared" si="80"/>
        <v>91513</v>
      </c>
      <c r="AG94" s="15" t="str">
        <f t="shared" si="80"/>
        <v>73724</v>
      </c>
      <c r="AH94" s="18" t="str">
        <f t="shared" si="77"/>
        <v>391513 mE 6973724 mN 37 N</v>
      </c>
      <c r="AI94" s="15" t="str">
        <f t="shared" si="78"/>
        <v>37VCK9151373724</v>
      </c>
      <c r="AJ94" s="22">
        <f>'LL to Dist'!BP94</f>
        <v>10999708.593698341</v>
      </c>
      <c r="AK94" s="22">
        <f>'LL to Dist'!BT94</f>
        <v>337.02484885978845</v>
      </c>
      <c r="AL94" s="22">
        <f>'LL to Dist'!BU94</f>
        <v>58.43080287233181</v>
      </c>
      <c r="AM94" s="22">
        <f>'LL to Dist'!BV94</f>
        <v>238.43080287233192</v>
      </c>
    </row>
    <row r="95" spans="2:39">
      <c r="B95" s="13">
        <v>59.849020156860519</v>
      </c>
      <c r="C95" s="13">
        <v>-12.620513389271565</v>
      </c>
      <c r="D95" s="15">
        <f t="shared" si="55"/>
        <v>28</v>
      </c>
      <c r="E95" s="15">
        <f t="shared" si="56"/>
        <v>-15</v>
      </c>
      <c r="F95" s="15">
        <f t="shared" si="79"/>
        <v>1.0445624558296691</v>
      </c>
      <c r="G95" s="15">
        <f t="shared" si="79"/>
        <v>-0.22026951193481764</v>
      </c>
      <c r="H95" s="15">
        <f t="shared" si="57"/>
        <v>-0.26179938779914941</v>
      </c>
      <c r="I95" s="15">
        <f t="shared" si="58"/>
        <v>0.50228032095726216</v>
      </c>
      <c r="J95" s="16">
        <f t="shared" si="59"/>
        <v>1.7002774652885725E-3</v>
      </c>
      <c r="K95" s="15">
        <f t="shared" si="60"/>
        <v>6394160.0115988385</v>
      </c>
      <c r="L95" s="15">
        <f t="shared" si="61"/>
        <v>1.721558290910675</v>
      </c>
      <c r="M95" s="15">
        <f t="shared" si="62"/>
        <v>2.9637629490032844</v>
      </c>
      <c r="N95" s="17">
        <f t="shared" si="63"/>
        <v>0</v>
      </c>
      <c r="O95" s="15">
        <f t="shared" si="64"/>
        <v>4.1529875864331767E-2</v>
      </c>
      <c r="P95" s="16">
        <f t="shared" si="65"/>
        <v>-1.9620626715379959</v>
      </c>
      <c r="Q95" s="15">
        <f t="shared" si="66"/>
        <v>2.0515511119581484</v>
      </c>
      <c r="R95" s="15">
        <f t="shared" si="67"/>
        <v>-39.247763657090886</v>
      </c>
      <c r="S95" s="15">
        <f t="shared" si="68"/>
        <v>-103.31822769571163</v>
      </c>
      <c r="T95" s="15">
        <f t="shared" si="69"/>
        <v>187.64063367464161</v>
      </c>
      <c r="U95" s="15">
        <f t="shared" si="70"/>
        <v>-3091.6471903919919</v>
      </c>
      <c r="V95" s="15">
        <f t="shared" si="71"/>
        <v>133360.88505243606</v>
      </c>
      <c r="W95" s="15">
        <f t="shared" si="72"/>
        <v>6639647.0894097127</v>
      </c>
      <c r="X95" s="15">
        <f t="shared" si="73"/>
        <v>633307.54069841513</v>
      </c>
      <c r="Y95" s="15">
        <f t="shared" si="74"/>
        <v>6636991.2305739494</v>
      </c>
      <c r="Z95" s="15" t="str">
        <f>VLOOKUP(_xlfn.FLOOR.MATH(B95/8+11),Coef!$B$4:$C$23,2)</f>
        <v>V</v>
      </c>
      <c r="AA95" s="15">
        <f t="shared" si="75"/>
        <v>6</v>
      </c>
      <c r="AB95" s="15" t="str">
        <f>VLOOKUP(MOD(D95-1,3)*8+AA95,Coef!$A$2:$C$25,3)</f>
        <v>F</v>
      </c>
      <c r="AC95" s="15">
        <f t="shared" si="76"/>
        <v>6</v>
      </c>
      <c r="AD95" s="15" t="str">
        <f>VLOOKUP(MOD(MOD(D95+1,2)*5+AC95,20)+1,Coef!$A$2:$C$21,3)</f>
        <v>M</v>
      </c>
      <c r="AE95" s="15"/>
      <c r="AF95" s="15" t="str">
        <f t="shared" si="80"/>
        <v>33307</v>
      </c>
      <c r="AG95" s="15" t="str">
        <f t="shared" si="80"/>
        <v>36991</v>
      </c>
      <c r="AH95" s="18" t="str">
        <f t="shared" si="77"/>
        <v>633307 mE 6636991 mN 28 S</v>
      </c>
      <c r="AI95" s="15" t="str">
        <f t="shared" si="78"/>
        <v>28VFM3330736991</v>
      </c>
      <c r="AJ95" s="22">
        <f>'LL to Dist'!BP95</f>
        <v>2601623.5282368734</v>
      </c>
      <c r="AK95" s="22">
        <f>'LL to Dist'!BT95</f>
        <v>285.20802651224858</v>
      </c>
      <c r="AL95" s="22">
        <f>'LL to Dist'!BU95</f>
        <v>61.147765075776988</v>
      </c>
      <c r="AM95" s="22">
        <f>'LL to Dist'!BV95</f>
        <v>241.14776507577699</v>
      </c>
    </row>
    <row r="96" spans="2:39">
      <c r="B96" s="13">
        <v>10.451416089426203</v>
      </c>
      <c r="C96" s="13">
        <v>-70.62621920030648</v>
      </c>
      <c r="D96" s="15">
        <f t="shared" si="55"/>
        <v>19</v>
      </c>
      <c r="E96" s="15">
        <f t="shared" si="56"/>
        <v>-69</v>
      </c>
      <c r="F96" s="15">
        <f t="shared" si="79"/>
        <v>0.18241162225639734</v>
      </c>
      <c r="G96" s="15">
        <f t="shared" si="79"/>
        <v>-1.2326600632805846</v>
      </c>
      <c r="H96" s="15">
        <f t="shared" si="57"/>
        <v>-1.2042771838760873</v>
      </c>
      <c r="I96" s="15">
        <f t="shared" si="58"/>
        <v>0.98340908052514331</v>
      </c>
      <c r="J96" s="16">
        <f t="shared" si="59"/>
        <v>6.5177230263749946E-3</v>
      </c>
      <c r="K96" s="15">
        <f t="shared" si="60"/>
        <v>6378839.6332956925</v>
      </c>
      <c r="L96" s="15">
        <f t="shared" si="61"/>
        <v>0.1844621058051204</v>
      </c>
      <c r="M96" s="15">
        <f t="shared" si="62"/>
        <v>3.4026268478059431E-2</v>
      </c>
      <c r="N96" s="17">
        <f t="shared" si="63"/>
        <v>0</v>
      </c>
      <c r="O96" s="15">
        <f t="shared" si="64"/>
        <v>-2.8382879404497352E-2</v>
      </c>
      <c r="P96" s="16">
        <f t="shared" si="65"/>
        <v>0.97249145454831554</v>
      </c>
      <c r="Q96" s="15">
        <f t="shared" si="66"/>
        <v>5.0248031616131099</v>
      </c>
      <c r="R96" s="15">
        <f t="shared" si="67"/>
        <v>4.4927959567372628</v>
      </c>
      <c r="S96" s="15">
        <f t="shared" si="68"/>
        <v>60.714234080465189</v>
      </c>
      <c r="T96" s="15">
        <f t="shared" si="69"/>
        <v>44.908621867270881</v>
      </c>
      <c r="U96" s="15">
        <f t="shared" si="70"/>
        <v>1279.7729176815592</v>
      </c>
      <c r="V96" s="15">
        <f t="shared" si="71"/>
        <v>-178068.53953595035</v>
      </c>
      <c r="W96" s="15">
        <f t="shared" si="72"/>
        <v>1156244.1460185724</v>
      </c>
      <c r="X96" s="15">
        <f t="shared" si="73"/>
        <v>322002.68787986401</v>
      </c>
      <c r="Y96" s="15">
        <f t="shared" si="74"/>
        <v>1155781.6483601651</v>
      </c>
      <c r="Z96" s="15" t="str">
        <f>VLOOKUP(_xlfn.FLOOR.MATH(B96/8+11),Coef!$B$4:$C$23,2)</f>
        <v>P</v>
      </c>
      <c r="AA96" s="15">
        <f t="shared" si="75"/>
        <v>3</v>
      </c>
      <c r="AB96" s="15" t="str">
        <f>VLOOKUP(MOD(D96-1,3)*8+AA96,Coef!$A$2:$C$25,3)</f>
        <v>C</v>
      </c>
      <c r="AC96" s="15">
        <f t="shared" si="76"/>
        <v>11</v>
      </c>
      <c r="AD96" s="15" t="str">
        <f>VLOOKUP(MOD(MOD(D96+1,2)*5+AC96,20)+1,Coef!$A$2:$C$21,3)</f>
        <v>M</v>
      </c>
      <c r="AE96" s="15"/>
      <c r="AF96" s="15" t="str">
        <f t="shared" si="80"/>
        <v>22002</v>
      </c>
      <c r="AG96" s="15" t="str">
        <f t="shared" si="80"/>
        <v>55781</v>
      </c>
      <c r="AH96" s="18" t="str">
        <f t="shared" si="77"/>
        <v>322002 mE 1155781 mN 19 S</v>
      </c>
      <c r="AI96" s="15" t="str">
        <f t="shared" si="78"/>
        <v>19PCM2200255781</v>
      </c>
      <c r="AJ96" s="22">
        <f>'LL to Dist'!BP96</f>
        <v>7254188.607457554</v>
      </c>
      <c r="AK96" s="22">
        <f>'LL to Dist'!BT96</f>
        <v>246.68580543252563</v>
      </c>
      <c r="AL96" s="22">
        <f>'LL to Dist'!BU96</f>
        <v>27.972666091681162</v>
      </c>
      <c r="AM96" s="22">
        <f>'LL to Dist'!BV96</f>
        <v>207.97266609168116</v>
      </c>
    </row>
    <row r="97" spans="2:39">
      <c r="B97" s="13">
        <v>21.302798972467201</v>
      </c>
      <c r="C97" s="13">
        <v>-104.9245113710404</v>
      </c>
      <c r="D97" s="15">
        <f t="shared" si="55"/>
        <v>13</v>
      </c>
      <c r="E97" s="15">
        <f t="shared" si="56"/>
        <v>-105</v>
      </c>
      <c r="F97" s="15">
        <f t="shared" si="79"/>
        <v>0.37180398196001752</v>
      </c>
      <c r="G97" s="15">
        <f t="shared" si="79"/>
        <v>-1.8312781894708845</v>
      </c>
      <c r="H97" s="15">
        <f t="shared" si="57"/>
        <v>-1.8325957145940461</v>
      </c>
      <c r="I97" s="15">
        <f t="shared" si="58"/>
        <v>0.93167348118437132</v>
      </c>
      <c r="J97" s="16">
        <f t="shared" si="59"/>
        <v>5.849987537071979E-3</v>
      </c>
      <c r="K97" s="15">
        <f t="shared" si="60"/>
        <v>6380956.5846264018</v>
      </c>
      <c r="L97" s="15">
        <f t="shared" si="61"/>
        <v>0.38993998615436293</v>
      </c>
      <c r="M97" s="15">
        <f t="shared" si="62"/>
        <v>0.15205319280206475</v>
      </c>
      <c r="N97" s="17">
        <f t="shared" si="63"/>
        <v>0</v>
      </c>
      <c r="O97" s="15">
        <f t="shared" si="64"/>
        <v>1.3175251231616336E-3</v>
      </c>
      <c r="P97" s="16">
        <f t="shared" si="65"/>
        <v>0.85379679473500725</v>
      </c>
      <c r="Q97" s="15">
        <f t="shared" si="66"/>
        <v>4.9007335844483189</v>
      </c>
      <c r="R97" s="15">
        <f t="shared" si="67"/>
        <v>2.4196540669292608</v>
      </c>
      <c r="S97" s="15">
        <f t="shared" si="68"/>
        <v>53.48999356258583</v>
      </c>
      <c r="T97" s="15">
        <f t="shared" si="69"/>
        <v>-7.6984838023858684</v>
      </c>
      <c r="U97" s="15">
        <f t="shared" si="70"/>
        <v>924.51325587521364</v>
      </c>
      <c r="V97" s="15">
        <f t="shared" si="71"/>
        <v>7832.6464212384062</v>
      </c>
      <c r="W97" s="15">
        <f t="shared" si="72"/>
        <v>2356604.3437079089</v>
      </c>
      <c r="X97" s="15">
        <f t="shared" si="73"/>
        <v>507829.51336266991</v>
      </c>
      <c r="Y97" s="15">
        <f t="shared" si="74"/>
        <v>2355661.7019704259</v>
      </c>
      <c r="Z97" s="15" t="str">
        <f>VLOOKUP(_xlfn.FLOOR.MATH(B97/8+11),Coef!$B$4:$C$23,2)</f>
        <v>Q</v>
      </c>
      <c r="AA97" s="15">
        <f t="shared" si="75"/>
        <v>5</v>
      </c>
      <c r="AB97" s="15" t="str">
        <f>VLOOKUP(MOD(D97-1,3)*8+AA97,Coef!$A$2:$C$25,3)</f>
        <v>E</v>
      </c>
      <c r="AC97" s="15">
        <f t="shared" si="76"/>
        <v>3</v>
      </c>
      <c r="AD97" s="15" t="str">
        <f>VLOOKUP(MOD(MOD(D97+1,2)*5+AC97,20)+1,Coef!$A$2:$C$21,3)</f>
        <v>D</v>
      </c>
      <c r="AE97" s="15"/>
      <c r="AF97" s="15" t="str">
        <f t="shared" si="80"/>
        <v>07829</v>
      </c>
      <c r="AG97" s="15" t="str">
        <f t="shared" si="80"/>
        <v>55661</v>
      </c>
      <c r="AH97" s="18" t="str">
        <f t="shared" si="77"/>
        <v>507829 mE 2355661 mN 13 S</v>
      </c>
      <c r="AI97" s="15" t="str">
        <f t="shared" si="78"/>
        <v>13QED0782955661</v>
      </c>
      <c r="AJ97" s="22">
        <f>'LL to Dist'!BP97</f>
        <v>3854060.9673369741</v>
      </c>
      <c r="AK97" s="22">
        <f>'LL to Dist'!BT97</f>
        <v>292.51752026528766</v>
      </c>
      <c r="AL97" s="22">
        <f>'LL to Dist'!BU97</f>
        <v>102.82340470346219</v>
      </c>
      <c r="AM97" s="22">
        <f>'LL to Dist'!BV97</f>
        <v>282.82340470346219</v>
      </c>
    </row>
    <row r="98" spans="2:39">
      <c r="B98" s="13">
        <v>77.453969167200796</v>
      </c>
      <c r="C98" s="13">
        <v>-5.4818620123817823</v>
      </c>
      <c r="D98" s="15">
        <f t="shared" si="55"/>
        <v>30</v>
      </c>
      <c r="E98" s="15">
        <f t="shared" si="56"/>
        <v>-3</v>
      </c>
      <c r="F98" s="15">
        <f t="shared" si="79"/>
        <v>1.3518267807058244</v>
      </c>
      <c r="G98" s="15">
        <f t="shared" si="79"/>
        <v>-9.5676541256064257E-2</v>
      </c>
      <c r="H98" s="15">
        <f t="shared" si="57"/>
        <v>-5.2359877559829883E-2</v>
      </c>
      <c r="I98" s="15">
        <f t="shared" si="58"/>
        <v>0.21722389005356449</v>
      </c>
      <c r="J98" s="16">
        <f t="shared" si="59"/>
        <v>3.1801136891902412E-4</v>
      </c>
      <c r="K98" s="15">
        <f t="shared" si="60"/>
        <v>6398576.2968758019</v>
      </c>
      <c r="L98" s="15">
        <f t="shared" si="61"/>
        <v>4.4936208742858712</v>
      </c>
      <c r="M98" s="15">
        <f t="shared" si="62"/>
        <v>20.192628561817717</v>
      </c>
      <c r="N98" s="17">
        <f t="shared" si="63"/>
        <v>0</v>
      </c>
      <c r="O98" s="15">
        <f t="shared" si="64"/>
        <v>-4.3316663696234374E-2</v>
      </c>
      <c r="P98" s="16">
        <f t="shared" si="65"/>
        <v>-19.192310550448799</v>
      </c>
      <c r="Q98" s="15">
        <f t="shared" si="66"/>
        <v>-15.189766054972521</v>
      </c>
      <c r="R98" s="15">
        <f t="shared" si="67"/>
        <v>49.651832438141589</v>
      </c>
      <c r="S98" s="15">
        <f t="shared" si="68"/>
        <v>-704.46343547911852</v>
      </c>
      <c r="T98" s="15">
        <f t="shared" si="69"/>
        <v>55141.205585469703</v>
      </c>
      <c r="U98" s="15">
        <f t="shared" si="70"/>
        <v>151736.38556850082</v>
      </c>
      <c r="V98" s="15">
        <f t="shared" si="71"/>
        <v>-60189.803920905812</v>
      </c>
      <c r="W98" s="15">
        <f t="shared" si="72"/>
        <v>8602146.5162631981</v>
      </c>
      <c r="X98" s="15">
        <f t="shared" si="73"/>
        <v>439834.27200066252</v>
      </c>
      <c r="Y98" s="15">
        <f t="shared" si="74"/>
        <v>8598705.6576566938</v>
      </c>
      <c r="Z98" s="15" t="str">
        <f>VLOOKUP(_xlfn.FLOOR.MATH(B98/8+11),Coef!$B$4:$C$23,2)</f>
        <v>X</v>
      </c>
      <c r="AA98" s="15">
        <f t="shared" si="75"/>
        <v>4</v>
      </c>
      <c r="AB98" s="15" t="str">
        <f>VLOOKUP(MOD(D98-1,3)*8+AA98,Coef!$A$2:$C$25,3)</f>
        <v>V</v>
      </c>
      <c r="AC98" s="15">
        <f t="shared" si="76"/>
        <v>5</v>
      </c>
      <c r="AD98" s="15" t="str">
        <f>VLOOKUP(MOD(MOD(D98+1,2)*5+AC98,20)+1,Coef!$A$2:$C$21,3)</f>
        <v>L</v>
      </c>
      <c r="AE98" s="15"/>
      <c r="AF98" s="15" t="str">
        <f t="shared" si="80"/>
        <v>39834</v>
      </c>
      <c r="AG98" s="15" t="str">
        <f t="shared" si="80"/>
        <v>98705</v>
      </c>
      <c r="AH98" s="18" t="str">
        <f t="shared" si="77"/>
        <v>439834 mE 8598705 mN 30 S</v>
      </c>
      <c r="AI98" s="15" t="str">
        <f t="shared" si="78"/>
        <v>30XVL3983498705</v>
      </c>
      <c r="AJ98" s="22">
        <f>'LL to Dist'!BP98</f>
        <v>7931154.4372239653</v>
      </c>
      <c r="AK98" s="22">
        <f>'LL to Dist'!BT98</f>
        <v>13.078633872095395</v>
      </c>
      <c r="AL98" s="22">
        <f>'LL to Dist'!BU98</f>
        <v>283.93969158462664</v>
      </c>
      <c r="AM98" s="22">
        <f>'LL to Dist'!BV98</f>
        <v>103.93969158462664</v>
      </c>
    </row>
    <row r="99" spans="2:39">
      <c r="B99" s="13">
        <v>-11.701613823173815</v>
      </c>
      <c r="C99" s="13">
        <v>96.077135007961601</v>
      </c>
      <c r="D99" s="15">
        <f t="shared" si="55"/>
        <v>47</v>
      </c>
      <c r="E99" s="15">
        <f t="shared" si="56"/>
        <v>99</v>
      </c>
      <c r="F99" s="15">
        <f t="shared" si="79"/>
        <v>-0.20423168901126459</v>
      </c>
      <c r="G99" s="15">
        <f t="shared" si="79"/>
        <v>1.6768623417720383</v>
      </c>
      <c r="H99" s="15">
        <f t="shared" si="57"/>
        <v>1.7278759594743864</v>
      </c>
      <c r="I99" s="15">
        <f t="shared" si="58"/>
        <v>0.97921709841931359</v>
      </c>
      <c r="J99" s="16">
        <f t="shared" si="59"/>
        <v>6.4622752058211171E-3</v>
      </c>
      <c r="K99" s="15">
        <f t="shared" si="60"/>
        <v>6379015.3417612687</v>
      </c>
      <c r="L99" s="15">
        <f t="shared" si="61"/>
        <v>-0.20711941908500356</v>
      </c>
      <c r="M99" s="15">
        <f t="shared" si="62"/>
        <v>4.2898453762109337E-2</v>
      </c>
      <c r="N99" s="17">
        <f t="shared" si="63"/>
        <v>0</v>
      </c>
      <c r="O99" s="15">
        <f t="shared" si="64"/>
        <v>-5.1013617702348135E-2</v>
      </c>
      <c r="P99" s="16">
        <f t="shared" si="65"/>
        <v>0.96356382144371178</v>
      </c>
      <c r="Q99" s="15">
        <f t="shared" si="66"/>
        <v>5.0154290670936241</v>
      </c>
      <c r="R99" s="15">
        <f t="shared" si="67"/>
        <v>4.3362188161173751</v>
      </c>
      <c r="S99" s="15">
        <f t="shared" si="68"/>
        <v>60.167061132046598</v>
      </c>
      <c r="T99" s="15">
        <f t="shared" si="69"/>
        <v>40.780971345894649</v>
      </c>
      <c r="U99" s="15">
        <f t="shared" si="70"/>
        <v>1252.5421019940284</v>
      </c>
      <c r="V99" s="15">
        <f t="shared" si="71"/>
        <v>-318781.31576279533</v>
      </c>
      <c r="W99" s="15">
        <f t="shared" si="72"/>
        <v>-1295726.8224909445</v>
      </c>
      <c r="X99" s="15">
        <f t="shared" si="73"/>
        <v>181346.19676350977</v>
      </c>
      <c r="Y99" s="15">
        <f t="shared" si="74"/>
        <v>8704791.468238052</v>
      </c>
      <c r="Z99" s="15" t="str">
        <f>VLOOKUP(_xlfn.FLOOR.MATH(B99/8+11),Coef!$B$4:$C$23,2)</f>
        <v>L</v>
      </c>
      <c r="AA99" s="15">
        <f t="shared" si="75"/>
        <v>1</v>
      </c>
      <c r="AB99" s="15" t="str">
        <f>VLOOKUP(MOD(D99-1,3)*8+AA99,Coef!$A$2:$C$25,3)</f>
        <v>J</v>
      </c>
      <c r="AC99" s="15">
        <f t="shared" si="76"/>
        <v>7</v>
      </c>
      <c r="AD99" s="15" t="str">
        <f>VLOOKUP(MOD(MOD(D99+1,2)*5+AC99,20)+1,Coef!$A$2:$C$21,3)</f>
        <v>H</v>
      </c>
      <c r="AE99" s="15"/>
      <c r="AF99" s="15" t="str">
        <f t="shared" si="80"/>
        <v>81346</v>
      </c>
      <c r="AG99" s="15" t="str">
        <f t="shared" si="80"/>
        <v>04791</v>
      </c>
      <c r="AH99" s="18" t="str">
        <f t="shared" si="77"/>
        <v>181346 mE 8704791 mN 47 N</v>
      </c>
      <c r="AI99" s="15" t="str">
        <f t="shared" si="78"/>
        <v>47LJH8134604791</v>
      </c>
      <c r="AJ99" s="22">
        <f>'LL to Dist'!BP99</f>
        <v>11544845.676335564</v>
      </c>
      <c r="AK99" s="22">
        <f>'LL to Dist'!BT99</f>
        <v>81.260982389761978</v>
      </c>
      <c r="AL99" s="22">
        <f>'LL to Dist'!BU99</f>
        <v>347.33449173736636</v>
      </c>
      <c r="AM99" s="22">
        <f>'LL to Dist'!BV99</f>
        <v>167.33449173736631</v>
      </c>
    </row>
    <row r="100" spans="2:39">
      <c r="B100" s="13">
        <v>21.167299808255407</v>
      </c>
      <c r="C100" s="13">
        <v>140.36935208434051</v>
      </c>
      <c r="D100" s="15">
        <f t="shared" si="55"/>
        <v>54</v>
      </c>
      <c r="E100" s="15">
        <f t="shared" si="56"/>
        <v>141</v>
      </c>
      <c r="F100" s="15">
        <f t="shared" si="79"/>
        <v>0.36943907541082127</v>
      </c>
      <c r="G100" s="15">
        <f t="shared" si="79"/>
        <v>2.4499073627629069</v>
      </c>
      <c r="H100" s="15">
        <f t="shared" si="57"/>
        <v>2.4609142453120043</v>
      </c>
      <c r="I100" s="15">
        <f t="shared" si="58"/>
        <v>0.93253003791095979</v>
      </c>
      <c r="J100" s="16">
        <f t="shared" si="59"/>
        <v>5.8607491390674669E-3</v>
      </c>
      <c r="K100" s="15">
        <f t="shared" si="60"/>
        <v>6380922.4499318898</v>
      </c>
      <c r="L100" s="15">
        <f t="shared" si="61"/>
        <v>0.38721799308395399</v>
      </c>
      <c r="M100" s="15">
        <f t="shared" si="62"/>
        <v>0.14993777416796505</v>
      </c>
      <c r="N100" s="17">
        <f t="shared" si="63"/>
        <v>0</v>
      </c>
      <c r="O100" s="15">
        <f t="shared" si="64"/>
        <v>-1.100688254909743E-2</v>
      </c>
      <c r="P100" s="16">
        <f t="shared" si="65"/>
        <v>0.85592297497110237</v>
      </c>
      <c r="Q100" s="15">
        <f t="shared" si="66"/>
        <v>4.902946361605526</v>
      </c>
      <c r="R100" s="15">
        <f t="shared" si="67"/>
        <v>2.4566192545363954</v>
      </c>
      <c r="S100" s="15">
        <f t="shared" si="68"/>
        <v>53.618505967242058</v>
      </c>
      <c r="T100" s="15">
        <f t="shared" si="69"/>
        <v>-6.7994054620363675</v>
      </c>
      <c r="U100" s="15">
        <f t="shared" si="70"/>
        <v>930.74757927644919</v>
      </c>
      <c r="V100" s="15">
        <f t="shared" si="71"/>
        <v>-65496.358690726476</v>
      </c>
      <c r="W100" s="15">
        <f t="shared" si="72"/>
        <v>2341730.1499905717</v>
      </c>
      <c r="X100" s="15">
        <f t="shared" si="73"/>
        <v>434529.83985274984</v>
      </c>
      <c r="Y100" s="15">
        <f t="shared" si="74"/>
        <v>2340793.4579305756</v>
      </c>
      <c r="Z100" s="15" t="str">
        <f>VLOOKUP(_xlfn.FLOOR.MATH(B100/8+11),Coef!$B$4:$C$23,2)</f>
        <v>Q</v>
      </c>
      <c r="AA100" s="15">
        <f t="shared" si="75"/>
        <v>4</v>
      </c>
      <c r="AB100" s="15" t="str">
        <f>VLOOKUP(MOD(D100-1,3)*8+AA100,Coef!$A$2:$C$25,3)</f>
        <v>V</v>
      </c>
      <c r="AC100" s="15">
        <f t="shared" si="76"/>
        <v>3</v>
      </c>
      <c r="AD100" s="15" t="str">
        <f>VLOOKUP(MOD(MOD(D100+1,2)*5+AC100,20)+1,Coef!$A$2:$C$21,3)</f>
        <v>J</v>
      </c>
      <c r="AE100" s="15"/>
      <c r="AF100" s="15" t="str">
        <f t="shared" si="80"/>
        <v>34529</v>
      </c>
      <c r="AG100" s="15" t="str">
        <f t="shared" si="80"/>
        <v>40793</v>
      </c>
      <c r="AH100" s="18" t="str">
        <f t="shared" si="77"/>
        <v>434529 mE 2340793 mN 54 N</v>
      </c>
      <c r="AI100" s="15" t="str">
        <f t="shared" si="78"/>
        <v>54QVJ3452940793</v>
      </c>
      <c r="AJ100" s="22">
        <f>'LL to Dist'!BP100</f>
        <v>6055815.8444277942</v>
      </c>
      <c r="AK100" s="22">
        <f>'LL to Dist'!BT100</f>
        <v>53.098382822441636</v>
      </c>
      <c r="AL100" s="22">
        <f>'LL to Dist'!BU100</f>
        <v>237.10877331770007</v>
      </c>
      <c r="AM100" s="22">
        <f>'LL to Dist'!BV100</f>
        <v>57.10877331770007</v>
      </c>
    </row>
    <row r="101" spans="2:39">
      <c r="B101" s="13">
        <v>74.293616519394419</v>
      </c>
      <c r="C101" s="13">
        <v>-64.774173075484825</v>
      </c>
      <c r="D101" s="15">
        <f t="shared" si="55"/>
        <v>20</v>
      </c>
      <c r="E101" s="15">
        <f t="shared" si="56"/>
        <v>-63</v>
      </c>
      <c r="F101" s="15">
        <f t="shared" si="79"/>
        <v>1.2966682214774823</v>
      </c>
      <c r="G101" s="15">
        <f t="shared" si="79"/>
        <v>-1.1305225904238716</v>
      </c>
      <c r="H101" s="15">
        <f t="shared" si="57"/>
        <v>-1.0995574287564276</v>
      </c>
      <c r="I101" s="15">
        <f t="shared" si="58"/>
        <v>0.27070770043520254</v>
      </c>
      <c r="J101" s="16">
        <f t="shared" si="59"/>
        <v>4.9388824779185046E-4</v>
      </c>
      <c r="K101" s="15">
        <f t="shared" si="60"/>
        <v>6398013.869107509</v>
      </c>
      <c r="L101" s="15">
        <f t="shared" si="61"/>
        <v>3.5560923851189585</v>
      </c>
      <c r="M101" s="15">
        <f t="shared" si="62"/>
        <v>12.645793051501043</v>
      </c>
      <c r="N101" s="17">
        <f t="shared" si="63"/>
        <v>0</v>
      </c>
      <c r="O101" s="15">
        <f t="shared" si="64"/>
        <v>-3.0965161667444008E-2</v>
      </c>
      <c r="P101" s="16">
        <f t="shared" si="65"/>
        <v>-11.645299163253251</v>
      </c>
      <c r="Q101" s="15">
        <f t="shared" si="66"/>
        <v>-7.6413470815685107</v>
      </c>
      <c r="R101" s="15">
        <f t="shared" si="67"/>
        <v>-62.339033292973262</v>
      </c>
      <c r="S101" s="15">
        <f t="shared" si="68"/>
        <v>-514.4676160875722</v>
      </c>
      <c r="T101" s="15">
        <f t="shared" si="69"/>
        <v>20606.378111348284</v>
      </c>
      <c r="U101" s="15">
        <f t="shared" si="70"/>
        <v>46856.104611904244</v>
      </c>
      <c r="V101" s="15">
        <f t="shared" si="71"/>
        <v>-53624.086246265171</v>
      </c>
      <c r="W101" s="15">
        <f t="shared" si="72"/>
        <v>8248894.0074154241</v>
      </c>
      <c r="X101" s="15">
        <f t="shared" si="73"/>
        <v>446397.36338823335</v>
      </c>
      <c r="Y101" s="15">
        <f t="shared" si="74"/>
        <v>8245594.4498124579</v>
      </c>
      <c r="Z101" s="15" t="str">
        <f>VLOOKUP(_xlfn.FLOOR.MATH(B101/8+11),Coef!$B$4:$C$23,2)</f>
        <v>X</v>
      </c>
      <c r="AA101" s="15">
        <f t="shared" si="75"/>
        <v>4</v>
      </c>
      <c r="AB101" s="15" t="str">
        <f>VLOOKUP(MOD(D101-1,3)*8+AA101,Coef!$A$2:$C$25,3)</f>
        <v>M</v>
      </c>
      <c r="AC101" s="15">
        <f t="shared" si="76"/>
        <v>2</v>
      </c>
      <c r="AD101" s="15" t="str">
        <f>VLOOKUP(MOD(MOD(D101+1,2)*5+AC101,20)+1,Coef!$A$2:$C$21,3)</f>
        <v>H</v>
      </c>
      <c r="AE101" s="15"/>
      <c r="AF101" s="15" t="str">
        <f t="shared" si="80"/>
        <v>46397</v>
      </c>
      <c r="AG101" s="15" t="str">
        <f t="shared" si="80"/>
        <v>45594</v>
      </c>
      <c r="AH101" s="18" t="str">
        <f t="shared" si="77"/>
        <v>446397 mE 8245594 mN 20 S</v>
      </c>
      <c r="AI101" s="15" t="str">
        <f t="shared" si="78"/>
        <v>20XMH4639745594</v>
      </c>
      <c r="AJ101" s="22">
        <f>'LL to Dist'!BP101</f>
        <v>9260455.9353479892</v>
      </c>
      <c r="AK101" s="22">
        <f>'LL to Dist'!BT101</f>
        <v>6.652343171791415</v>
      </c>
      <c r="AL101" s="22">
        <f>'LL to Dist'!BU101</f>
        <v>336.48058099241405</v>
      </c>
      <c r="AM101" s="22">
        <f>'LL to Dist'!BV101</f>
        <v>156.48058099241405</v>
      </c>
    </row>
    <row r="102" spans="2:39">
      <c r="B102" s="13">
        <v>26.928376643314508</v>
      </c>
      <c r="C102" s="13">
        <v>-139.46886611524914</v>
      </c>
      <c r="D102" s="15">
        <f t="shared" si="55"/>
        <v>7</v>
      </c>
      <c r="E102" s="15">
        <f t="shared" si="56"/>
        <v>-141</v>
      </c>
      <c r="F102" s="15">
        <f t="shared" si="79"/>
        <v>0.46998883464297686</v>
      </c>
      <c r="G102" s="15">
        <f t="shared" si="79"/>
        <v>-2.4341909177342509</v>
      </c>
      <c r="H102" s="15">
        <f t="shared" si="57"/>
        <v>-2.4609142453120043</v>
      </c>
      <c r="I102" s="15">
        <f t="shared" si="58"/>
        <v>0.89157334477682215</v>
      </c>
      <c r="J102" s="16">
        <f t="shared" si="59"/>
        <v>5.3572464368883965E-3</v>
      </c>
      <c r="K102" s="15">
        <f t="shared" si="60"/>
        <v>6382520.0957180923</v>
      </c>
      <c r="L102" s="15">
        <f t="shared" si="61"/>
        <v>0.50795185087767991</v>
      </c>
      <c r="M102" s="15">
        <f t="shared" si="62"/>
        <v>0.25801508281006075</v>
      </c>
      <c r="N102" s="17">
        <f t="shared" si="63"/>
        <v>0</v>
      </c>
      <c r="O102" s="15">
        <f t="shared" si="64"/>
        <v>2.672332757775342E-2</v>
      </c>
      <c r="P102" s="16">
        <f t="shared" si="65"/>
        <v>0.7473421636268277</v>
      </c>
      <c r="Q102" s="15">
        <f t="shared" si="66"/>
        <v>4.7903149354794774</v>
      </c>
      <c r="R102" s="15">
        <f t="shared" si="67"/>
        <v>0.57747226470959068</v>
      </c>
      <c r="S102" s="15">
        <f t="shared" si="68"/>
        <v>47.092010891528098</v>
      </c>
      <c r="T102" s="15">
        <f t="shared" si="69"/>
        <v>-50.690052040722314</v>
      </c>
      <c r="U102" s="15">
        <f t="shared" si="70"/>
        <v>618.44637899972145</v>
      </c>
      <c r="V102" s="15">
        <f t="shared" si="71"/>
        <v>152079.44169748388</v>
      </c>
      <c r="W102" s="15">
        <f t="shared" si="72"/>
        <v>2980614.6185097257</v>
      </c>
      <c r="X102" s="15">
        <f t="shared" si="73"/>
        <v>652018.60992080485</v>
      </c>
      <c r="Y102" s="15">
        <f t="shared" si="74"/>
        <v>2979422.3726623221</v>
      </c>
      <c r="Z102" s="15" t="str">
        <f>VLOOKUP(_xlfn.FLOOR.MATH(B102/8+11),Coef!$B$4:$C$23,2)</f>
        <v>R</v>
      </c>
      <c r="AA102" s="15">
        <f t="shared" si="75"/>
        <v>6</v>
      </c>
      <c r="AB102" s="15" t="str">
        <f>VLOOKUP(MOD(D102-1,3)*8+AA102,Coef!$A$2:$C$25,3)</f>
        <v>F</v>
      </c>
      <c r="AC102" s="15">
        <f t="shared" si="76"/>
        <v>9</v>
      </c>
      <c r="AD102" s="15" t="str">
        <f>VLOOKUP(MOD(MOD(D102+1,2)*5+AC102,20)+1,Coef!$A$2:$C$21,3)</f>
        <v>K</v>
      </c>
      <c r="AE102" s="15"/>
      <c r="AF102" s="15" t="str">
        <f t="shared" si="80"/>
        <v>52018</v>
      </c>
      <c r="AG102" s="15" t="str">
        <f t="shared" si="80"/>
        <v>79422</v>
      </c>
      <c r="AH102" s="18" t="str">
        <f t="shared" si="77"/>
        <v>652018 mE 2979422 mN 7 S</v>
      </c>
      <c r="AI102" s="15" t="str">
        <f t="shared" si="78"/>
        <v>7RFK5201879422</v>
      </c>
      <c r="AJ102" s="22">
        <f>'LL to Dist'!BP102</f>
        <v>6682504.3670010827</v>
      </c>
      <c r="AK102" s="22">
        <f>'LL to Dist'!BT102</f>
        <v>263.10710386471578</v>
      </c>
      <c r="AL102" s="22">
        <f>'LL to Dist'!BU102</f>
        <v>17.543791121219556</v>
      </c>
      <c r="AM102" s="22">
        <f>'LL to Dist'!BV102</f>
        <v>197.54379112121956</v>
      </c>
    </row>
    <row r="103" spans="2:39">
      <c r="B103" s="13">
        <v>36.425556775834238</v>
      </c>
      <c r="C103" s="13">
        <v>98.544349036072447</v>
      </c>
      <c r="D103" s="15">
        <f t="shared" si="55"/>
        <v>47</v>
      </c>
      <c r="E103" s="15">
        <f t="shared" si="56"/>
        <v>99</v>
      </c>
      <c r="F103" s="15">
        <f t="shared" si="79"/>
        <v>0.63574589761043754</v>
      </c>
      <c r="G103" s="15">
        <f t="shared" si="79"/>
        <v>1.7199233499139643</v>
      </c>
      <c r="H103" s="15">
        <f t="shared" si="57"/>
        <v>1.7278759594743864</v>
      </c>
      <c r="I103" s="15">
        <f t="shared" si="58"/>
        <v>0.80462902286782612</v>
      </c>
      <c r="J103" s="16">
        <f t="shared" si="59"/>
        <v>4.3633380335396819E-3</v>
      </c>
      <c r="K103" s="15">
        <f t="shared" si="60"/>
        <v>6385677.3553929683</v>
      </c>
      <c r="L103" s="15">
        <f t="shared" si="61"/>
        <v>0.73795231525127669</v>
      </c>
      <c r="M103" s="15">
        <f t="shared" si="62"/>
        <v>0.54457361958471961</v>
      </c>
      <c r="N103" s="17">
        <f t="shared" si="63"/>
        <v>0</v>
      </c>
      <c r="O103" s="15">
        <f t="shared" si="64"/>
        <v>-7.952609560422097E-3</v>
      </c>
      <c r="P103" s="16">
        <f t="shared" si="65"/>
        <v>0.45978971844882005</v>
      </c>
      <c r="Q103" s="15">
        <f t="shared" si="66"/>
        <v>4.4947725775923173</v>
      </c>
      <c r="R103" s="15">
        <f t="shared" si="67"/>
        <v>-4.3068607832968038</v>
      </c>
      <c r="S103" s="15">
        <f t="shared" si="68"/>
        <v>30.105259360778774</v>
      </c>
      <c r="T103" s="15">
        <f t="shared" si="69"/>
        <v>-146.92794630689713</v>
      </c>
      <c r="U103" s="15">
        <f t="shared" si="70"/>
        <v>-148.29771757215175</v>
      </c>
      <c r="V103" s="15">
        <f t="shared" si="71"/>
        <v>-40861.441976128452</v>
      </c>
      <c r="W103" s="15">
        <f t="shared" si="72"/>
        <v>4032860.1827754932</v>
      </c>
      <c r="X103" s="15">
        <f t="shared" si="73"/>
        <v>459154.90260066197</v>
      </c>
      <c r="Y103" s="15">
        <f t="shared" si="74"/>
        <v>4031247.0387023832</v>
      </c>
      <c r="Z103" s="15" t="str">
        <f>VLOOKUP(_xlfn.FLOOR.MATH(B103/8+11),Coef!$B$4:$C$23,2)</f>
        <v>S</v>
      </c>
      <c r="AA103" s="15">
        <f t="shared" si="75"/>
        <v>4</v>
      </c>
      <c r="AB103" s="15" t="str">
        <f>VLOOKUP(MOD(D103-1,3)*8+AA103,Coef!$A$2:$C$25,3)</f>
        <v>M</v>
      </c>
      <c r="AC103" s="15">
        <f t="shared" si="76"/>
        <v>0</v>
      </c>
      <c r="AD103" s="15" t="str">
        <f>VLOOKUP(MOD(MOD(D103+1,2)*5+AC103,20)+1,Coef!$A$2:$C$21,3)</f>
        <v>A</v>
      </c>
      <c r="AE103" s="15"/>
      <c r="AF103" s="15" t="str">
        <f t="shared" si="80"/>
        <v>59154</v>
      </c>
      <c r="AG103" s="15" t="str">
        <f t="shared" si="80"/>
        <v>31247</v>
      </c>
      <c r="AH103" s="18" t="str">
        <f t="shared" si="77"/>
        <v>459154 mE 4031247 mN 47 N</v>
      </c>
      <c r="AI103" s="15" t="str">
        <f t="shared" si="78"/>
        <v>47SMA5915431247</v>
      </c>
      <c r="AJ103" s="22">
        <f>'LL to Dist'!BP103</f>
        <v>10736990.746289127</v>
      </c>
      <c r="AK103" s="22">
        <f>'LL to Dist'!BT103</f>
        <v>316.62941827437737</v>
      </c>
      <c r="AL103" s="22">
        <f>'LL to Dist'!BU103</f>
        <v>49.545140507516237</v>
      </c>
      <c r="AM103" s="22">
        <f>'LL to Dist'!BV103</f>
        <v>229.54514050751629</v>
      </c>
    </row>
    <row r="104" spans="2:39">
      <c r="B104" s="13">
        <v>54.895020430374785</v>
      </c>
      <c r="C104" s="13">
        <v>174.97458371190061</v>
      </c>
      <c r="D104" s="15">
        <f t="shared" si="55"/>
        <v>60</v>
      </c>
      <c r="E104" s="15">
        <f t="shared" si="56"/>
        <v>177</v>
      </c>
      <c r="F104" s="15">
        <f t="shared" si="79"/>
        <v>0.95809884945959456</v>
      </c>
      <c r="G104" s="15">
        <f t="shared" si="79"/>
        <v>3.0538825930791069</v>
      </c>
      <c r="H104" s="15">
        <f t="shared" si="57"/>
        <v>3.0892327760299634</v>
      </c>
      <c r="I104" s="15">
        <f t="shared" si="58"/>
        <v>0.57507635516968081</v>
      </c>
      <c r="J104" s="16">
        <f t="shared" si="59"/>
        <v>2.2288379601201175E-3</v>
      </c>
      <c r="K104" s="15">
        <f t="shared" si="60"/>
        <v>6392473.6970715905</v>
      </c>
      <c r="L104" s="15">
        <f t="shared" si="61"/>
        <v>1.4225932492970006</v>
      </c>
      <c r="M104" s="15">
        <f t="shared" si="62"/>
        <v>2.0237715529453979</v>
      </c>
      <c r="N104" s="17">
        <f t="shared" si="63"/>
        <v>0</v>
      </c>
      <c r="O104" s="15">
        <f t="shared" si="64"/>
        <v>-3.5350182950856457E-2</v>
      </c>
      <c r="P104" s="16">
        <f t="shared" si="65"/>
        <v>-1.0215427149852778</v>
      </c>
      <c r="Q104" s="15">
        <f t="shared" si="66"/>
        <v>2.996307859570293</v>
      </c>
      <c r="R104" s="15">
        <f t="shared" si="67"/>
        <v>-27.039414709195125</v>
      </c>
      <c r="S104" s="15">
        <f t="shared" si="68"/>
        <v>-53.169829946828877</v>
      </c>
      <c r="T104" s="15">
        <f t="shared" si="69"/>
        <v>-183.55365401608219</v>
      </c>
      <c r="U104" s="15">
        <f t="shared" si="70"/>
        <v>-2695.3033087103559</v>
      </c>
      <c r="V104" s="15">
        <f t="shared" si="71"/>
        <v>-129943.79653936997</v>
      </c>
      <c r="W104" s="15">
        <f t="shared" si="72"/>
        <v>6087423.0299294302</v>
      </c>
      <c r="X104" s="15">
        <f t="shared" si="73"/>
        <v>370108.18097924581</v>
      </c>
      <c r="Y104" s="15">
        <f t="shared" si="74"/>
        <v>6084988.0607174588</v>
      </c>
      <c r="Z104" s="15" t="str">
        <f>VLOOKUP(_xlfn.FLOOR.MATH(B104/8+11),Coef!$B$4:$C$23,2)</f>
        <v>U</v>
      </c>
      <c r="AA104" s="15">
        <f t="shared" si="75"/>
        <v>3</v>
      </c>
      <c r="AB104" s="15" t="str">
        <f>VLOOKUP(MOD(D104-1,3)*8+AA104,Coef!$A$2:$C$25,3)</f>
        <v>U</v>
      </c>
      <c r="AC104" s="15">
        <f t="shared" si="76"/>
        <v>0</v>
      </c>
      <c r="AD104" s="15" t="str">
        <f>VLOOKUP(MOD(MOD(D104+1,2)*5+AC104,20)+1,Coef!$A$2:$C$21,3)</f>
        <v>F</v>
      </c>
      <c r="AE104" s="15"/>
      <c r="AF104" s="15" t="str">
        <f t="shared" si="80"/>
        <v>70108</v>
      </c>
      <c r="AG104" s="15" t="str">
        <f t="shared" si="80"/>
        <v>84988</v>
      </c>
      <c r="AH104" s="18" t="str">
        <f t="shared" si="77"/>
        <v>370108 mE 6084988 mN 60 N</v>
      </c>
      <c r="AI104" s="15" t="str">
        <f t="shared" si="78"/>
        <v>60UUF7010884988</v>
      </c>
      <c r="AJ104" s="22">
        <f>'LL to Dist'!BP104</f>
        <v>5967106.71161089</v>
      </c>
      <c r="AK104" s="22">
        <f>'LL to Dist'!BT104</f>
        <v>44.036464732951856</v>
      </c>
      <c r="AL104" s="22">
        <f>'LL to Dist'!BU104</f>
        <v>283.44715200638194</v>
      </c>
      <c r="AM104" s="22">
        <f>'LL to Dist'!BV104</f>
        <v>103.44715200638194</v>
      </c>
    </row>
    <row r="105" spans="2:39">
      <c r="B105" s="13">
        <v>32.228486506930679</v>
      </c>
      <c r="C105" s="13">
        <v>117.90326526227284</v>
      </c>
      <c r="D105" s="15">
        <f t="shared" si="55"/>
        <v>50</v>
      </c>
      <c r="E105" s="15">
        <f t="shared" si="56"/>
        <v>117</v>
      </c>
      <c r="F105" s="15">
        <f t="shared" si="79"/>
        <v>0.5624932024805066</v>
      </c>
      <c r="G105" s="15">
        <f t="shared" si="79"/>
        <v>2.0578001776789168</v>
      </c>
      <c r="H105" s="15">
        <f t="shared" si="57"/>
        <v>2.0420352248333655</v>
      </c>
      <c r="I105" s="15">
        <f t="shared" si="58"/>
        <v>0.84592812434684361</v>
      </c>
      <c r="J105" s="16">
        <f t="shared" si="59"/>
        <v>4.8227461262892301E-3</v>
      </c>
      <c r="K105" s="15">
        <f t="shared" si="60"/>
        <v>6384217.4127020063</v>
      </c>
      <c r="L105" s="15">
        <f t="shared" si="61"/>
        <v>0.63042817467168855</v>
      </c>
      <c r="M105" s="15">
        <f t="shared" si="62"/>
        <v>0.39743968341987707</v>
      </c>
      <c r="N105" s="17">
        <f t="shared" si="63"/>
        <v>0</v>
      </c>
      <c r="O105" s="15">
        <f t="shared" si="64"/>
        <v>1.5764952845551239E-2</v>
      </c>
      <c r="P105" s="16">
        <f t="shared" si="65"/>
        <v>0.60738306270641218</v>
      </c>
      <c r="Q105" s="15">
        <f t="shared" si="66"/>
        <v>4.6460580672375205</v>
      </c>
      <c r="R105" s="15">
        <f t="shared" si="67"/>
        <v>-1.8172660136013294</v>
      </c>
      <c r="S105" s="15">
        <f t="shared" si="68"/>
        <v>38.776070388798651</v>
      </c>
      <c r="T105" s="15">
        <f t="shared" si="69"/>
        <v>-101.16185120536072</v>
      </c>
      <c r="U105" s="15">
        <f t="shared" si="70"/>
        <v>234.27372394583168</v>
      </c>
      <c r="V105" s="15">
        <f t="shared" si="71"/>
        <v>85141.564692019427</v>
      </c>
      <c r="W105" s="15">
        <f t="shared" si="72"/>
        <v>3567546.9590043169</v>
      </c>
      <c r="X105" s="15">
        <f t="shared" si="73"/>
        <v>585107.50806614268</v>
      </c>
      <c r="Y105" s="15">
        <f t="shared" si="74"/>
        <v>3566119.9402207155</v>
      </c>
      <c r="Z105" s="15" t="str">
        <f>VLOOKUP(_xlfn.FLOOR.MATH(B105/8+11),Coef!$B$4:$C$23,2)</f>
        <v>S</v>
      </c>
      <c r="AA105" s="15">
        <f t="shared" si="75"/>
        <v>5</v>
      </c>
      <c r="AB105" s="15" t="str">
        <f>VLOOKUP(MOD(D105-1,3)*8+AA105,Coef!$A$2:$C$25,3)</f>
        <v>N</v>
      </c>
      <c r="AC105" s="15">
        <f t="shared" si="76"/>
        <v>15</v>
      </c>
      <c r="AD105" s="15" t="str">
        <f>VLOOKUP(MOD(MOD(D105+1,2)*5+AC105,20)+1,Coef!$A$2:$C$21,3)</f>
        <v>A</v>
      </c>
      <c r="AE105" s="15"/>
      <c r="AF105" s="15" t="str">
        <f t="shared" si="80"/>
        <v>85107</v>
      </c>
      <c r="AG105" s="15" t="str">
        <f t="shared" si="80"/>
        <v>66119</v>
      </c>
      <c r="AH105" s="18" t="str">
        <f t="shared" si="77"/>
        <v>585107 mE 3566119 mN 50 N</v>
      </c>
      <c r="AI105" s="15" t="str">
        <f t="shared" si="78"/>
        <v>50SNA8510766119</v>
      </c>
      <c r="AJ105" s="22">
        <f>'LL to Dist'!BP105</f>
        <v>5070074.9873363776</v>
      </c>
      <c r="AK105" s="22">
        <f>'LL to Dist'!BT105</f>
        <v>264.40868441553323</v>
      </c>
      <c r="AL105" s="22">
        <f>'LL to Dist'!BU105</f>
        <v>42.577168651356033</v>
      </c>
      <c r="AM105" s="22">
        <f>'LL to Dist'!BV105</f>
        <v>222.57716865135603</v>
      </c>
    </row>
    <row r="106" spans="2:39">
      <c r="B106" s="13">
        <v>-22.550412173347269</v>
      </c>
      <c r="C106" s="13">
        <v>-43.23649003726652</v>
      </c>
      <c r="D106" s="15">
        <f t="shared" si="55"/>
        <v>23</v>
      </c>
      <c r="E106" s="15">
        <f t="shared" si="56"/>
        <v>-45</v>
      </c>
      <c r="F106" s="15">
        <f t="shared" si="79"/>
        <v>-0.39357894010672012</v>
      </c>
      <c r="G106" s="15">
        <f t="shared" si="79"/>
        <v>-0.75461910815602651</v>
      </c>
      <c r="H106" s="15">
        <f t="shared" si="57"/>
        <v>-0.78539816339744828</v>
      </c>
      <c r="I106" s="15">
        <f t="shared" si="58"/>
        <v>0.92354246770813841</v>
      </c>
      <c r="J106" s="16">
        <f t="shared" si="59"/>
        <v>5.7483236705923911E-3</v>
      </c>
      <c r="K106" s="15">
        <f t="shared" si="60"/>
        <v>6381279.078987251</v>
      </c>
      <c r="L106" s="15">
        <f t="shared" si="61"/>
        <v>-0.41524475670210359</v>
      </c>
      <c r="M106" s="15">
        <f t="shared" si="62"/>
        <v>0.17242820796858921</v>
      </c>
      <c r="N106" s="17">
        <f t="shared" si="63"/>
        <v>0</v>
      </c>
      <c r="O106" s="15">
        <f t="shared" si="64"/>
        <v>3.0779055241421771E-2</v>
      </c>
      <c r="P106" s="16">
        <f t="shared" si="65"/>
        <v>0.83332011570200315</v>
      </c>
      <c r="Q106" s="15">
        <f t="shared" si="66"/>
        <v>4.8794388779668303</v>
      </c>
      <c r="R106" s="15">
        <f t="shared" si="67"/>
        <v>2.0639883175188793</v>
      </c>
      <c r="S106" s="15">
        <f t="shared" si="68"/>
        <v>52.253855676501615</v>
      </c>
      <c r="T106" s="15">
        <f t="shared" si="69"/>
        <v>-16.276302008277831</v>
      </c>
      <c r="U106" s="15">
        <f t="shared" si="70"/>
        <v>864.71491585118167</v>
      </c>
      <c r="V106" s="15">
        <f t="shared" si="71"/>
        <v>181413.0957634041</v>
      </c>
      <c r="W106" s="15">
        <f t="shared" si="72"/>
        <v>-2495820.7253631498</v>
      </c>
      <c r="X106" s="15">
        <f t="shared" si="73"/>
        <v>681340.53052509879</v>
      </c>
      <c r="Y106" s="15">
        <f t="shared" si="74"/>
        <v>7505177.6029269956</v>
      </c>
      <c r="Z106" s="15" t="str">
        <f>VLOOKUP(_xlfn.FLOOR.MATH(B106/8+11),Coef!$B$4:$C$23,2)</f>
        <v>K</v>
      </c>
      <c r="AA106" s="15">
        <f t="shared" si="75"/>
        <v>6</v>
      </c>
      <c r="AB106" s="15" t="str">
        <f>VLOOKUP(MOD(D106-1,3)*8+AA106,Coef!$A$2:$C$25,3)</f>
        <v>P</v>
      </c>
      <c r="AC106" s="15">
        <f t="shared" si="76"/>
        <v>15</v>
      </c>
      <c r="AD106" s="15" t="str">
        <f>VLOOKUP(MOD(MOD(D106+1,2)*5+AC106,20)+1,Coef!$A$2:$C$21,3)</f>
        <v>R</v>
      </c>
      <c r="AE106" s="15"/>
      <c r="AF106" s="15" t="str">
        <f t="shared" si="80"/>
        <v>81340</v>
      </c>
      <c r="AG106" s="15" t="str">
        <f t="shared" si="80"/>
        <v>05177</v>
      </c>
      <c r="AH106" s="18" t="str">
        <f t="shared" si="77"/>
        <v>681340 mE 7505177 mN 23 S</v>
      </c>
      <c r="AI106" s="15" t="str">
        <f t="shared" si="78"/>
        <v>23KPR8134005177</v>
      </c>
      <c r="AJ106" s="22">
        <f>'LL to Dist'!BP106</f>
        <v>17876768.7063214</v>
      </c>
      <c r="AK106" s="22">
        <f>'LL to Dist'!BT106</f>
        <v>295.38573410605852</v>
      </c>
      <c r="AL106" s="22">
        <f>'LL to Dist'!BU106</f>
        <v>55.844507764856132</v>
      </c>
      <c r="AM106" s="22">
        <f>'LL to Dist'!BV106</f>
        <v>235.84450776485619</v>
      </c>
    </row>
    <row r="107" spans="2:39">
      <c r="B107" s="13">
        <v>-36.879021180567584</v>
      </c>
      <c r="C107" s="13">
        <v>-39.59201374802754</v>
      </c>
      <c r="D107" s="15">
        <f t="shared" si="55"/>
        <v>24</v>
      </c>
      <c r="E107" s="15">
        <f t="shared" si="56"/>
        <v>-39</v>
      </c>
      <c r="F107" s="15">
        <f t="shared" si="79"/>
        <v>-0.64366034451363052</v>
      </c>
      <c r="G107" s="15">
        <f t="shared" si="79"/>
        <v>-0.69101099739794114</v>
      </c>
      <c r="H107" s="15">
        <f t="shared" si="57"/>
        <v>-0.68067840827778847</v>
      </c>
      <c r="I107" s="15">
        <f t="shared" si="58"/>
        <v>0.79990444842579023</v>
      </c>
      <c r="J107" s="16">
        <f t="shared" si="59"/>
        <v>4.3122476750425383E-3</v>
      </c>
      <c r="K107" s="15">
        <f t="shared" si="60"/>
        <v>6385839.7761924127</v>
      </c>
      <c r="L107" s="15">
        <f t="shared" si="61"/>
        <v>-0.750248835532773</v>
      </c>
      <c r="M107" s="15">
        <f t="shared" si="62"/>
        <v>0.56287331521828188</v>
      </c>
      <c r="N107" s="17">
        <f t="shared" si="63"/>
        <v>0</v>
      </c>
      <c r="O107" s="15">
        <f t="shared" si="64"/>
        <v>-1.0332589120152669E-2</v>
      </c>
      <c r="P107" s="16">
        <f t="shared" si="65"/>
        <v>0.44143893245676064</v>
      </c>
      <c r="Q107" s="15">
        <f t="shared" si="66"/>
        <v>4.4760112957771447</v>
      </c>
      <c r="R107" s="15">
        <f t="shared" si="67"/>
        <v>-4.6137413870898341</v>
      </c>
      <c r="S107" s="15">
        <f t="shared" si="68"/>
        <v>29.033488740771094</v>
      </c>
      <c r="T107" s="15">
        <f t="shared" si="69"/>
        <v>-152.08273104993344</v>
      </c>
      <c r="U107" s="15">
        <f t="shared" si="70"/>
        <v>-194.24049839397711</v>
      </c>
      <c r="V107" s="15">
        <f t="shared" si="71"/>
        <v>-52779.767422021061</v>
      </c>
      <c r="W107" s="15">
        <f t="shared" si="72"/>
        <v>-4083248.8111179597</v>
      </c>
      <c r="X107" s="15">
        <f t="shared" si="73"/>
        <v>447241.34448494774</v>
      </c>
      <c r="Y107" s="15">
        <f t="shared" si="74"/>
        <v>5918384.4884064868</v>
      </c>
      <c r="Z107" s="15" t="str">
        <f>VLOOKUP(_xlfn.FLOOR.MATH(B107/8+11),Coef!$B$4:$C$23,2)</f>
        <v>H</v>
      </c>
      <c r="AA107" s="15">
        <f t="shared" si="75"/>
        <v>4</v>
      </c>
      <c r="AB107" s="15" t="str">
        <f>VLOOKUP(MOD(D107-1,3)*8+AA107,Coef!$A$2:$C$25,3)</f>
        <v>V</v>
      </c>
      <c r="AC107" s="15">
        <f t="shared" si="76"/>
        <v>19</v>
      </c>
      <c r="AD107" s="15" t="str">
        <f>VLOOKUP(MOD(MOD(D107+1,2)*5+AC107,20)+1,Coef!$A$2:$C$21,3)</f>
        <v>E</v>
      </c>
      <c r="AE107" s="15"/>
      <c r="AF107" s="15" t="str">
        <f t="shared" si="80"/>
        <v>47241</v>
      </c>
      <c r="AG107" s="15" t="str">
        <f t="shared" si="80"/>
        <v>18384</v>
      </c>
      <c r="AH107" s="18" t="str">
        <f t="shared" si="77"/>
        <v>447241 mE 5918384 mN 24 S</v>
      </c>
      <c r="AI107" s="15" t="str">
        <f t="shared" si="78"/>
        <v>24HVE4724118384</v>
      </c>
      <c r="AJ107" s="22">
        <f>'LL to Dist'!BP107</f>
        <v>1626613.2768019354</v>
      </c>
      <c r="AK107" s="22">
        <f>'LL to Dist'!BT107</f>
        <v>168.41820880774867</v>
      </c>
      <c r="AL107" s="22">
        <f>'LL to Dist'!BU107</f>
        <v>346.59703251741871</v>
      </c>
      <c r="AM107" s="22">
        <f>'LL to Dist'!BV107</f>
        <v>166.59703251741871</v>
      </c>
    </row>
    <row r="108" spans="2:39">
      <c r="B108" s="13">
        <v>30.105818755118889</v>
      </c>
      <c r="C108" s="13">
        <v>38.223129152899389</v>
      </c>
      <c r="D108" s="15">
        <f t="shared" si="55"/>
        <v>37</v>
      </c>
      <c r="E108" s="15">
        <f t="shared" si="56"/>
        <v>39</v>
      </c>
      <c r="F108" s="15">
        <f t="shared" si="79"/>
        <v>0.52544566128548509</v>
      </c>
      <c r="G108" s="15">
        <f t="shared" si="79"/>
        <v>0.66711945413312546</v>
      </c>
      <c r="H108" s="15">
        <f t="shared" si="57"/>
        <v>0.68067840827778847</v>
      </c>
      <c r="I108" s="15">
        <f t="shared" si="58"/>
        <v>0.86510048446565546</v>
      </c>
      <c r="J108" s="16">
        <f t="shared" si="59"/>
        <v>5.0438316576407764E-3</v>
      </c>
      <c r="K108" s="15">
        <f t="shared" si="60"/>
        <v>6383515.186746899</v>
      </c>
      <c r="L108" s="15">
        <f t="shared" si="61"/>
        <v>0.57981541482673404</v>
      </c>
      <c r="M108" s="15">
        <f t="shared" si="62"/>
        <v>0.33618591527069769</v>
      </c>
      <c r="N108" s="17">
        <f t="shared" si="63"/>
        <v>0</v>
      </c>
      <c r="O108" s="15">
        <f t="shared" si="64"/>
        <v>-1.3558954144663016E-2</v>
      </c>
      <c r="P108" s="16">
        <f t="shared" si="65"/>
        <v>0.66885791638694314</v>
      </c>
      <c r="Q108" s="15">
        <f t="shared" si="66"/>
        <v>4.7093103305992319</v>
      </c>
      <c r="R108" s="15">
        <f t="shared" si="67"/>
        <v>-0.76936328262606457</v>
      </c>
      <c r="S108" s="15">
        <f t="shared" si="68"/>
        <v>42.416502927931496</v>
      </c>
      <c r="T108" s="15">
        <f t="shared" si="69"/>
        <v>-79.840295909657812</v>
      </c>
      <c r="U108" s="15">
        <f t="shared" si="70"/>
        <v>400.45800804187434</v>
      </c>
      <c r="V108" s="15">
        <f t="shared" si="71"/>
        <v>-74878.873864650537</v>
      </c>
      <c r="W108" s="15">
        <f t="shared" si="72"/>
        <v>3332098.4007681725</v>
      </c>
      <c r="X108" s="15">
        <f t="shared" si="73"/>
        <v>425151.07768489531</v>
      </c>
      <c r="Y108" s="15">
        <f t="shared" si="74"/>
        <v>3330765.5614078655</v>
      </c>
      <c r="Z108" s="15" t="str">
        <f>VLOOKUP(_xlfn.FLOOR.MATH(B108/8+11),Coef!$B$4:$C$23,2)</f>
        <v>R</v>
      </c>
      <c r="AA108" s="15">
        <f t="shared" si="75"/>
        <v>4</v>
      </c>
      <c r="AB108" s="15" t="str">
        <f>VLOOKUP(MOD(D108-1,3)*8+AA108,Coef!$A$2:$C$25,3)</f>
        <v>D</v>
      </c>
      <c r="AC108" s="15">
        <f t="shared" si="76"/>
        <v>13</v>
      </c>
      <c r="AD108" s="15" t="str">
        <f>VLOOKUP(MOD(MOD(D108+1,2)*5+AC108,20)+1,Coef!$A$2:$C$21,3)</f>
        <v>P</v>
      </c>
      <c r="AE108" s="15"/>
      <c r="AF108" s="15" t="str">
        <f t="shared" si="80"/>
        <v>25151</v>
      </c>
      <c r="AG108" s="15" t="str">
        <f t="shared" si="80"/>
        <v>30765</v>
      </c>
      <c r="AH108" s="18" t="str">
        <f t="shared" si="77"/>
        <v>425151 mE 3330765 mN 37 N</v>
      </c>
      <c r="AI108" s="15" t="str">
        <f t="shared" si="78"/>
        <v>37RDP2515130765</v>
      </c>
      <c r="AJ108" s="22">
        <f>'LL to Dist'!BP108</f>
        <v>10984936.681624597</v>
      </c>
      <c r="AK108" s="22">
        <f>'LL to Dist'!BT108</f>
        <v>58.864984035841189</v>
      </c>
      <c r="AL108" s="22">
        <f>'LL to Dist'!BU108</f>
        <v>232.32072858952711</v>
      </c>
      <c r="AM108" s="22">
        <f>'LL to Dist'!BV108</f>
        <v>52.320728589527107</v>
      </c>
    </row>
    <row r="109" spans="2:39">
      <c r="B109" s="13">
        <v>-0.45265533855754825</v>
      </c>
      <c r="C109" s="13">
        <v>8.9586910565341213</v>
      </c>
      <c r="D109" s="15">
        <f t="shared" si="55"/>
        <v>32</v>
      </c>
      <c r="E109" s="15">
        <f t="shared" si="56"/>
        <v>9</v>
      </c>
      <c r="F109" s="15">
        <f t="shared" si="79"/>
        <v>-7.9003260345588567E-3</v>
      </c>
      <c r="G109" s="15">
        <f t="shared" si="79"/>
        <v>0.15635865560548987</v>
      </c>
      <c r="H109" s="15">
        <f t="shared" si="57"/>
        <v>0.15707963267948966</v>
      </c>
      <c r="I109" s="15">
        <f t="shared" si="58"/>
        <v>0.99996879258659233</v>
      </c>
      <c r="J109" s="16">
        <f t="shared" si="59"/>
        <v>6.7390761819728353E-3</v>
      </c>
      <c r="K109" s="15">
        <f t="shared" si="60"/>
        <v>6378138.3324635653</v>
      </c>
      <c r="L109" s="15">
        <f t="shared" si="61"/>
        <v>-7.9004904053445388E-3</v>
      </c>
      <c r="M109" s="15">
        <f t="shared" si="62"/>
        <v>6.241774864494112E-5</v>
      </c>
      <c r="N109" s="17">
        <f t="shared" si="63"/>
        <v>0</v>
      </c>
      <c r="O109" s="15">
        <f t="shared" si="64"/>
        <v>-7.2097707399979005E-4</v>
      </c>
      <c r="P109" s="16">
        <f t="shared" si="65"/>
        <v>1.006676658433328</v>
      </c>
      <c r="Q109" s="15">
        <f t="shared" si="66"/>
        <v>5.060770928480256</v>
      </c>
      <c r="R109" s="15">
        <f t="shared" si="67"/>
        <v>5.0932479479698527</v>
      </c>
      <c r="S109" s="15">
        <f t="shared" si="68"/>
        <v>62.81579153307937</v>
      </c>
      <c r="T109" s="15">
        <f t="shared" si="69"/>
        <v>60.970102595778414</v>
      </c>
      <c r="U109" s="15">
        <f t="shared" si="70"/>
        <v>1384.80582049948</v>
      </c>
      <c r="V109" s="15">
        <f t="shared" si="71"/>
        <v>-4598.3484064909462</v>
      </c>
      <c r="W109" s="15">
        <f t="shared" si="72"/>
        <v>-50052.059806292382</v>
      </c>
      <c r="X109" s="15">
        <f t="shared" si="73"/>
        <v>495403.49093287165</v>
      </c>
      <c r="Y109" s="15">
        <f t="shared" si="74"/>
        <v>9949967.961017631</v>
      </c>
      <c r="Z109" s="15" t="str">
        <f>VLOOKUP(_xlfn.FLOOR.MATH(B109/8+11),Coef!$B$4:$C$23,2)</f>
        <v>M</v>
      </c>
      <c r="AA109" s="15">
        <f t="shared" si="75"/>
        <v>4</v>
      </c>
      <c r="AB109" s="15" t="str">
        <f>VLOOKUP(MOD(D109-1,3)*8+AA109,Coef!$A$2:$C$25,3)</f>
        <v>M</v>
      </c>
      <c r="AC109" s="15">
        <f t="shared" si="76"/>
        <v>19</v>
      </c>
      <c r="AD109" s="15" t="str">
        <f>VLOOKUP(MOD(MOD(D109+1,2)*5+AC109,20)+1,Coef!$A$2:$C$21,3)</f>
        <v>E</v>
      </c>
      <c r="AE109" s="15"/>
      <c r="AF109" s="15" t="str">
        <f t="shared" si="80"/>
        <v>95403</v>
      </c>
      <c r="AG109" s="15" t="str">
        <f t="shared" si="80"/>
        <v>49967</v>
      </c>
      <c r="AH109" s="18" t="str">
        <f t="shared" si="77"/>
        <v>495403 mE 9949967 mN 32 N</v>
      </c>
      <c r="AI109" s="15" t="str">
        <f t="shared" si="78"/>
        <v>32MME9540349967</v>
      </c>
      <c r="AJ109" s="22">
        <f>'LL to Dist'!BP109</f>
        <v>4588827.9775953069</v>
      </c>
      <c r="AK109" s="22">
        <f>'LL to Dist'!BT109</f>
        <v>227.72536600544294</v>
      </c>
      <c r="AL109" s="22">
        <f>'LL to Dist'!BU109</f>
        <v>39.801729852433425</v>
      </c>
      <c r="AM109" s="22">
        <f>'LL to Dist'!BV109</f>
        <v>219.80172985243337</v>
      </c>
    </row>
    <row r="110" spans="2:39">
      <c r="B110" s="13">
        <v>-32.134728031557728</v>
      </c>
      <c r="C110" s="13">
        <v>-5.2606339752929614</v>
      </c>
      <c r="D110" s="15">
        <f t="shared" si="55"/>
        <v>30</v>
      </c>
      <c r="E110" s="15">
        <f t="shared" si="56"/>
        <v>-3</v>
      </c>
      <c r="F110" s="15">
        <f t="shared" si="79"/>
        <v>-0.56085680838359864</v>
      </c>
      <c r="G110" s="15">
        <f t="shared" si="79"/>
        <v>-9.1815383611140194E-2</v>
      </c>
      <c r="H110" s="15">
        <f t="shared" si="57"/>
        <v>-5.2359877559829883E-2</v>
      </c>
      <c r="I110" s="15">
        <f t="shared" si="58"/>
        <v>0.84679967528777289</v>
      </c>
      <c r="J110" s="16">
        <f t="shared" si="59"/>
        <v>4.8326888958823014E-3</v>
      </c>
      <c r="K110" s="15">
        <f t="shared" si="60"/>
        <v>6384185.8268666258</v>
      </c>
      <c r="L110" s="15">
        <f t="shared" si="61"/>
        <v>-0.62814376724472432</v>
      </c>
      <c r="M110" s="15">
        <f t="shared" si="62"/>
        <v>0.39456459232839441</v>
      </c>
      <c r="N110" s="17">
        <f t="shared" si="63"/>
        <v>0</v>
      </c>
      <c r="O110" s="15">
        <f t="shared" si="64"/>
        <v>-3.9455506051310311E-2</v>
      </c>
      <c r="P110" s="16">
        <f t="shared" si="65"/>
        <v>0.61026809656748782</v>
      </c>
      <c r="Q110" s="15">
        <f t="shared" si="66"/>
        <v>4.6490230272624036</v>
      </c>
      <c r="R110" s="15">
        <f t="shared" si="67"/>
        <v>-1.7682289402543567</v>
      </c>
      <c r="S110" s="15">
        <f t="shared" si="68"/>
        <v>38.946514249422883</v>
      </c>
      <c r="T110" s="15">
        <f t="shared" si="69"/>
        <v>-100.19092808547489</v>
      </c>
      <c r="U110" s="15">
        <f t="shared" si="70"/>
        <v>241.98302808320602</v>
      </c>
      <c r="V110" s="15">
        <f t="shared" si="71"/>
        <v>-213325.67041440133</v>
      </c>
      <c r="W110" s="15">
        <f t="shared" si="72"/>
        <v>-3559031.3861499438</v>
      </c>
      <c r="X110" s="15">
        <f t="shared" si="73"/>
        <v>286759.6598537644</v>
      </c>
      <c r="Y110" s="15">
        <f t="shared" si="74"/>
        <v>6442392.226404516</v>
      </c>
      <c r="Z110" s="15" t="str">
        <f>VLOOKUP(_xlfn.FLOOR.MATH(B110/8+11),Coef!$B$4:$C$23,2)</f>
        <v>H</v>
      </c>
      <c r="AA110" s="15">
        <f t="shared" si="75"/>
        <v>2</v>
      </c>
      <c r="AB110" s="15" t="str">
        <f>VLOOKUP(MOD(D110-1,3)*8+AA110,Coef!$A$2:$C$25,3)</f>
        <v>T</v>
      </c>
      <c r="AC110" s="15">
        <f t="shared" si="76"/>
        <v>4</v>
      </c>
      <c r="AD110" s="15" t="str">
        <f>VLOOKUP(MOD(MOD(D110+1,2)*5+AC110,20)+1,Coef!$A$2:$C$21,3)</f>
        <v>K</v>
      </c>
      <c r="AE110" s="15"/>
      <c r="AF110" s="15" t="str">
        <f t="shared" si="80"/>
        <v>86759</v>
      </c>
      <c r="AG110" s="15" t="str">
        <f t="shared" si="80"/>
        <v>42392</v>
      </c>
      <c r="AH110" s="18" t="str">
        <f t="shared" si="77"/>
        <v>286759 mE 6442392 mN 30 S</v>
      </c>
      <c r="AI110" s="15" t="str">
        <f t="shared" si="78"/>
        <v>30HTK8675942392</v>
      </c>
      <c r="AJ110" s="22">
        <f>'LL to Dist'!BP110</f>
        <v>3811999.9915055963</v>
      </c>
      <c r="AK110" s="22">
        <f>'LL to Dist'!BT110</f>
        <v>201.59796417419548</v>
      </c>
      <c r="AL110" s="22">
        <f>'LL to Dist'!BU110</f>
        <v>25.764418566336815</v>
      </c>
      <c r="AM110" s="22">
        <f>'LL to Dist'!BV110</f>
        <v>205.76441856633676</v>
      </c>
    </row>
    <row r="111" spans="2:39">
      <c r="B111" s="13">
        <v>-29.873355870121863</v>
      </c>
      <c r="C111" s="13">
        <v>-63.310248900495381</v>
      </c>
      <c r="D111" s="15">
        <f t="shared" si="55"/>
        <v>20</v>
      </c>
      <c r="E111" s="15">
        <f t="shared" si="56"/>
        <v>-63</v>
      </c>
      <c r="F111" s="15">
        <f t="shared" si="79"/>
        <v>-0.52138841855360196</v>
      </c>
      <c r="G111" s="15">
        <f t="shared" si="79"/>
        <v>-1.1049722935707642</v>
      </c>
      <c r="H111" s="15">
        <f t="shared" si="57"/>
        <v>-1.0995574287564276</v>
      </c>
      <c r="I111" s="15">
        <f t="shared" si="58"/>
        <v>0.86712846584697811</v>
      </c>
      <c r="J111" s="16">
        <f t="shared" si="59"/>
        <v>5.0675070251259158E-3</v>
      </c>
      <c r="K111" s="15">
        <f t="shared" si="60"/>
        <v>6383440.0012708679</v>
      </c>
      <c r="L111" s="15">
        <f t="shared" si="61"/>
        <v>-0.5744068778793856</v>
      </c>
      <c r="M111" s="15">
        <f t="shared" si="62"/>
        <v>0.3299432613551434</v>
      </c>
      <c r="N111" s="17">
        <f t="shared" si="63"/>
        <v>0</v>
      </c>
      <c r="O111" s="15">
        <f t="shared" si="64"/>
        <v>-5.4148648143366174E-3</v>
      </c>
      <c r="P111" s="16">
        <f t="shared" si="65"/>
        <v>0.67512424566998253</v>
      </c>
      <c r="Q111" s="15">
        <f t="shared" si="66"/>
        <v>4.7157670203807873</v>
      </c>
      <c r="R111" s="15">
        <f t="shared" si="67"/>
        <v>-0.66219564222816163</v>
      </c>
      <c r="S111" s="15">
        <f t="shared" si="68"/>
        <v>42.788623661611993</v>
      </c>
      <c r="T111" s="15">
        <f t="shared" si="69"/>
        <v>-77.592343183038636</v>
      </c>
      <c r="U111" s="15">
        <f t="shared" si="70"/>
        <v>417.62296320999934</v>
      </c>
      <c r="V111" s="15">
        <f t="shared" si="71"/>
        <v>-29972.772692830826</v>
      </c>
      <c r="W111" s="15">
        <f t="shared" si="72"/>
        <v>-3306115.1410696665</v>
      </c>
      <c r="X111" s="15">
        <f t="shared" si="73"/>
        <v>470039.21641624632</v>
      </c>
      <c r="Y111" s="15">
        <f t="shared" si="74"/>
        <v>6695207.3049867619</v>
      </c>
      <c r="Z111" s="15" t="str">
        <f>VLOOKUP(_xlfn.FLOOR.MATH(B111/8+11),Coef!$B$4:$C$23,2)</f>
        <v>J</v>
      </c>
      <c r="AA111" s="15">
        <f t="shared" si="75"/>
        <v>4</v>
      </c>
      <c r="AB111" s="15" t="str">
        <f>VLOOKUP(MOD(D111-1,3)*8+AA111,Coef!$A$2:$C$25,3)</f>
        <v>M</v>
      </c>
      <c r="AC111" s="15">
        <f t="shared" si="76"/>
        <v>6</v>
      </c>
      <c r="AD111" s="15" t="str">
        <f>VLOOKUP(MOD(MOD(D111+1,2)*5+AC111,20)+1,Coef!$A$2:$C$21,3)</f>
        <v>M</v>
      </c>
      <c r="AE111" s="15"/>
      <c r="AF111" s="15" t="str">
        <f t="shared" si="80"/>
        <v>70039</v>
      </c>
      <c r="AG111" s="15" t="str">
        <f t="shared" si="80"/>
        <v>95207</v>
      </c>
      <c r="AH111" s="18" t="str">
        <f t="shared" si="77"/>
        <v>470039 mE 6695207 mN 20 S</v>
      </c>
      <c r="AI111" s="15" t="str">
        <f t="shared" si="78"/>
        <v>20JMM7003995207</v>
      </c>
      <c r="AJ111" s="22">
        <f>'LL to Dist'!BP111</f>
        <v>5480960.7261021258</v>
      </c>
      <c r="AK111" s="22">
        <f>'LL to Dist'!BT111</f>
        <v>256.42216770273808</v>
      </c>
      <c r="AL111" s="22">
        <f>'LL to Dist'!BU111</f>
        <v>108.32956865765777</v>
      </c>
      <c r="AM111" s="22">
        <f>'LL to Dist'!BV111</f>
        <v>288.32956865765777</v>
      </c>
    </row>
    <row r="112" spans="2:39">
      <c r="B112" s="13">
        <v>3.6948504948853156</v>
      </c>
      <c r="C112" s="13">
        <v>-26.958375900923784</v>
      </c>
      <c r="D112" s="15">
        <f t="shared" si="55"/>
        <v>26</v>
      </c>
      <c r="E112" s="15">
        <f t="shared" si="56"/>
        <v>-27</v>
      </c>
      <c r="F112" s="15">
        <f t="shared" si="79"/>
        <v>6.4487306504690659E-2</v>
      </c>
      <c r="G112" s="15">
        <f t="shared" si="79"/>
        <v>-0.47051242046141267</v>
      </c>
      <c r="H112" s="15">
        <f t="shared" si="57"/>
        <v>-0.47123889803846897</v>
      </c>
      <c r="I112" s="15">
        <f t="shared" si="58"/>
        <v>0.99792141413582081</v>
      </c>
      <c r="J112" s="16">
        <f t="shared" si="59"/>
        <v>6.7115086924182344E-3</v>
      </c>
      <c r="K112" s="15">
        <f t="shared" si="60"/>
        <v>6378225.6603905046</v>
      </c>
      <c r="L112" s="15">
        <f t="shared" si="61"/>
        <v>6.4576848032332421E-2</v>
      </c>
      <c r="M112" s="15">
        <f t="shared" si="62"/>
        <v>4.1701693017909556E-3</v>
      </c>
      <c r="N112" s="17">
        <f t="shared" si="63"/>
        <v>0</v>
      </c>
      <c r="O112" s="15">
        <f t="shared" si="64"/>
        <v>7.2647757705629479E-4</v>
      </c>
      <c r="P112" s="16">
        <f t="shared" si="65"/>
        <v>1.0025413393906273</v>
      </c>
      <c r="Q112" s="15">
        <f t="shared" si="66"/>
        <v>5.0564135863256867</v>
      </c>
      <c r="R112" s="15">
        <f t="shared" si="67"/>
        <v>5.0205387759696576</v>
      </c>
      <c r="S112" s="15">
        <f t="shared" si="68"/>
        <v>62.561018835680166</v>
      </c>
      <c r="T112" s="15">
        <f t="shared" si="69"/>
        <v>59.005601697770594</v>
      </c>
      <c r="U112" s="15">
        <f t="shared" si="70"/>
        <v>1372.0360461690266</v>
      </c>
      <c r="V112" s="15">
        <f t="shared" si="71"/>
        <v>4624.0069154662633</v>
      </c>
      <c r="W112" s="15">
        <f t="shared" si="72"/>
        <v>408561.20829434186</v>
      </c>
      <c r="X112" s="15">
        <f t="shared" si="73"/>
        <v>504622.15731270006</v>
      </c>
      <c r="Y112" s="15">
        <f t="shared" si="74"/>
        <v>408397.78381102416</v>
      </c>
      <c r="Z112" s="15" t="str">
        <f>VLOOKUP(_xlfn.FLOOR.MATH(B112/8+11),Coef!$B$4:$C$23,2)</f>
        <v>N</v>
      </c>
      <c r="AA112" s="15">
        <f t="shared" si="75"/>
        <v>5</v>
      </c>
      <c r="AB112" s="15" t="str">
        <f>VLOOKUP(MOD(D112-1,3)*8+AA112,Coef!$A$2:$C$25,3)</f>
        <v>N</v>
      </c>
      <c r="AC112" s="15">
        <f t="shared" si="76"/>
        <v>4</v>
      </c>
      <c r="AD112" s="15" t="str">
        <f>VLOOKUP(MOD(MOD(D112+1,2)*5+AC112,20)+1,Coef!$A$2:$C$21,3)</f>
        <v>K</v>
      </c>
      <c r="AE112" s="15"/>
      <c r="AF112" s="15" t="str">
        <f t="shared" si="80"/>
        <v>04622</v>
      </c>
      <c r="AG112" s="15" t="str">
        <f t="shared" si="80"/>
        <v>08397</v>
      </c>
      <c r="AH112" s="18" t="str">
        <f t="shared" si="77"/>
        <v>504622 mE 408397 mN 26 S</v>
      </c>
      <c r="AI112" s="15" t="str">
        <f t="shared" si="78"/>
        <v>26NNK0462208397</v>
      </c>
      <c r="AJ112" s="22">
        <f>'LL to Dist'!BP112</f>
        <v>5365476.4506465094</v>
      </c>
      <c r="AK112" s="22">
        <f>'LL to Dist'!BT112</f>
        <v>52.358975764909474</v>
      </c>
      <c r="AL112" s="22">
        <f>'LL to Dist'!BU112</f>
        <v>223.47737724980024</v>
      </c>
      <c r="AM112" s="22">
        <f>'LL to Dist'!BV112</f>
        <v>43.477377249800213</v>
      </c>
    </row>
    <row r="113" spans="2:39">
      <c r="B113" s="13">
        <v>-16.977277149311178</v>
      </c>
      <c r="C113" s="13">
        <v>118.28503716848667</v>
      </c>
      <c r="D113" s="15">
        <f t="shared" si="55"/>
        <v>50</v>
      </c>
      <c r="E113" s="15">
        <f t="shared" si="56"/>
        <v>117</v>
      </c>
      <c r="F113" s="15">
        <f t="shared" si="79"/>
        <v>-0.29630938427907699</v>
      </c>
      <c r="G113" s="15">
        <f t="shared" si="79"/>
        <v>2.064463354433963</v>
      </c>
      <c r="H113" s="15">
        <f t="shared" si="57"/>
        <v>2.0420352248333655</v>
      </c>
      <c r="I113" s="15">
        <f t="shared" si="58"/>
        <v>0.95642063202835104</v>
      </c>
      <c r="J113" s="16">
        <f t="shared" si="59"/>
        <v>6.1648901878447755E-3</v>
      </c>
      <c r="K113" s="15">
        <f t="shared" si="60"/>
        <v>6379957.9722678773</v>
      </c>
      <c r="L113" s="15">
        <f t="shared" si="61"/>
        <v>-0.30529707582207377</v>
      </c>
      <c r="M113" s="15">
        <f t="shared" si="62"/>
        <v>9.3206304505509055E-2</v>
      </c>
      <c r="N113" s="17">
        <f t="shared" si="63"/>
        <v>0</v>
      </c>
      <c r="O113" s="15">
        <f t="shared" si="64"/>
        <v>2.242812960059748E-2</v>
      </c>
      <c r="P113" s="16">
        <f t="shared" si="65"/>
        <v>0.91295858568233579</v>
      </c>
      <c r="Q113" s="15">
        <f t="shared" si="66"/>
        <v>4.9624297306692062</v>
      </c>
      <c r="R113" s="15">
        <f t="shared" si="67"/>
        <v>3.4506095813915318</v>
      </c>
      <c r="S113" s="15">
        <f t="shared" si="68"/>
        <v>57.077621916008013</v>
      </c>
      <c r="T113" s="15">
        <f t="shared" si="69"/>
        <v>17.908417740718395</v>
      </c>
      <c r="U113" s="15">
        <f t="shared" si="70"/>
        <v>1099.7516434148631</v>
      </c>
      <c r="V113" s="15">
        <f t="shared" si="71"/>
        <v>136864.31219542527</v>
      </c>
      <c r="W113" s="15">
        <f t="shared" si="72"/>
        <v>-1878240.6456081867</v>
      </c>
      <c r="X113" s="15">
        <f t="shared" si="73"/>
        <v>636809.56647054711</v>
      </c>
      <c r="Y113" s="15">
        <f t="shared" si="74"/>
        <v>8122510.6506500561</v>
      </c>
      <c r="Z113" s="15" t="str">
        <f>VLOOKUP(_xlfn.FLOOR.MATH(B113/8+11),Coef!$B$4:$C$23,2)</f>
        <v>K</v>
      </c>
      <c r="AA113" s="15">
        <f t="shared" si="75"/>
        <v>6</v>
      </c>
      <c r="AB113" s="15" t="str">
        <f>VLOOKUP(MOD(D113-1,3)*8+AA113,Coef!$A$2:$C$25,3)</f>
        <v>P</v>
      </c>
      <c r="AC113" s="15">
        <f t="shared" si="76"/>
        <v>1</v>
      </c>
      <c r="AD113" s="15" t="str">
        <f>VLOOKUP(MOD(MOD(D113+1,2)*5+AC113,20)+1,Coef!$A$2:$C$21,3)</f>
        <v>G</v>
      </c>
      <c r="AE113" s="15"/>
      <c r="AF113" s="15" t="str">
        <f t="shared" si="80"/>
        <v>36809</v>
      </c>
      <c r="AG113" s="15" t="str">
        <f t="shared" si="80"/>
        <v>22510</v>
      </c>
      <c r="AH113" s="18" t="str">
        <f t="shared" si="77"/>
        <v>636809 mE 8122510 mN 50 N</v>
      </c>
      <c r="AI113" s="15" t="str">
        <f t="shared" si="78"/>
        <v>50KPG3680922510</v>
      </c>
      <c r="AJ113" s="22">
        <f>'LL to Dist'!BP113</f>
        <v>15962112.032052886</v>
      </c>
      <c r="AK113" s="22">
        <f>'LL to Dist'!BT113</f>
        <v>113.82333895200281</v>
      </c>
      <c r="AL113" s="22">
        <f>'LL to Dist'!BU113</f>
        <v>252.64786076319089</v>
      </c>
      <c r="AM113" s="22">
        <f>'LL to Dist'!BV113</f>
        <v>72.64786076319092</v>
      </c>
    </row>
    <row r="114" spans="2:39">
      <c r="B114" s="13">
        <v>-1.4241321355636387</v>
      </c>
      <c r="C114" s="13">
        <v>46.961752825577065</v>
      </c>
      <c r="D114" s="15">
        <f t="shared" si="55"/>
        <v>38</v>
      </c>
      <c r="E114" s="15">
        <f t="shared" si="56"/>
        <v>45</v>
      </c>
      <c r="F114" s="15">
        <f t="shared" ref="F114:G177" si="81">B114*PI()/180</f>
        <v>-2.4855794749043727E-2</v>
      </c>
      <c r="G114" s="15">
        <f t="shared" si="81"/>
        <v>0.81963720931407014</v>
      </c>
      <c r="H114" s="15">
        <f t="shared" si="57"/>
        <v>0.78539816339744828</v>
      </c>
      <c r="I114" s="15">
        <f t="shared" si="58"/>
        <v>0.99969111063711313</v>
      </c>
      <c r="J114" s="16">
        <f t="shared" si="59"/>
        <v>6.7353339452114573E-3</v>
      </c>
      <c r="K114" s="15">
        <f t="shared" si="60"/>
        <v>6378150.1868610168</v>
      </c>
      <c r="L114" s="15">
        <f t="shared" si="61"/>
        <v>-2.486091473825151E-2</v>
      </c>
      <c r="M114" s="15">
        <f t="shared" si="62"/>
        <v>6.1806508162261112E-4</v>
      </c>
      <c r="N114" s="17">
        <f t="shared" si="63"/>
        <v>0</v>
      </c>
      <c r="O114" s="15">
        <f t="shared" si="64"/>
        <v>3.4239045916621857E-2</v>
      </c>
      <c r="P114" s="16">
        <f t="shared" si="65"/>
        <v>1.0061172688635889</v>
      </c>
      <c r="Q114" s="15">
        <f t="shared" si="66"/>
        <v>5.0601813993186946</v>
      </c>
      <c r="R114" s="15">
        <f t="shared" si="67"/>
        <v>5.0834113325022257</v>
      </c>
      <c r="S114" s="15">
        <f t="shared" si="68"/>
        <v>62.781319023818313</v>
      </c>
      <c r="T114" s="15">
        <f t="shared" si="69"/>
        <v>60.704015204462337</v>
      </c>
      <c r="U114" s="15">
        <f t="shared" si="70"/>
        <v>1383.0774069592496</v>
      </c>
      <c r="V114" s="15">
        <f t="shared" si="71"/>
        <v>218357.22385358132</v>
      </c>
      <c r="W114" s="15">
        <f t="shared" si="72"/>
        <v>-157565.63846937721</v>
      </c>
      <c r="X114" s="15">
        <f t="shared" si="73"/>
        <v>718269.88096403994</v>
      </c>
      <c r="Y114" s="15">
        <f t="shared" si="74"/>
        <v>9842497.3877860103</v>
      </c>
      <c r="Z114" s="15" t="str">
        <f>VLOOKUP(_xlfn.FLOOR.MATH(B114/8+11),Coef!$B$4:$C$23,2)</f>
        <v>M</v>
      </c>
      <c r="AA114" s="15">
        <f t="shared" si="75"/>
        <v>7</v>
      </c>
      <c r="AB114" s="15" t="str">
        <f>VLOOKUP(MOD(D114-1,3)*8+AA114,Coef!$A$2:$C$25,3)</f>
        <v>Q</v>
      </c>
      <c r="AC114" s="15">
        <f t="shared" si="76"/>
        <v>18</v>
      </c>
      <c r="AD114" s="15" t="str">
        <f>VLOOKUP(MOD(MOD(D114+1,2)*5+AC114,20)+1,Coef!$A$2:$C$21,3)</f>
        <v>D</v>
      </c>
      <c r="AE114" s="15"/>
      <c r="AF114" s="15" t="str">
        <f t="shared" ref="AF114:AG177" si="82">RIGHT(_xlfn.FLOOR.MATH(1000000+X114),5)</f>
        <v>18269</v>
      </c>
      <c r="AG114" s="15" t="str">
        <f t="shared" si="82"/>
        <v>42497</v>
      </c>
      <c r="AH114" s="18" t="str">
        <f t="shared" si="77"/>
        <v>718269 mE 9842497 mN 38 N</v>
      </c>
      <c r="AI114" s="15" t="str">
        <f t="shared" si="78"/>
        <v>38MQD1826942497</v>
      </c>
      <c r="AJ114" s="22">
        <f>'LL to Dist'!BP114</f>
        <v>7983735.1078770161</v>
      </c>
      <c r="AK114" s="22">
        <f>'LL to Dist'!BT114</f>
        <v>274.20952435598076</v>
      </c>
      <c r="AL114" s="22">
        <f>'LL to Dist'!BU114</f>
        <v>107.42012970295571</v>
      </c>
      <c r="AM114" s="22">
        <f>'LL to Dist'!BV114</f>
        <v>287.42012970295571</v>
      </c>
    </row>
    <row r="115" spans="2:39">
      <c r="B115" s="13">
        <v>-66.16001493588422</v>
      </c>
      <c r="C115" s="13">
        <v>-49.943258737152235</v>
      </c>
      <c r="D115" s="15">
        <f t="shared" si="55"/>
        <v>22</v>
      </c>
      <c r="E115" s="15">
        <f t="shared" si="56"/>
        <v>-51</v>
      </c>
      <c r="F115" s="15">
        <f t="shared" si="81"/>
        <v>-1.1547100937998047</v>
      </c>
      <c r="G115" s="15">
        <f t="shared" si="81"/>
        <v>-0.87167430413873181</v>
      </c>
      <c r="H115" s="15">
        <f t="shared" si="57"/>
        <v>-0.89011791851710798</v>
      </c>
      <c r="I115" s="15">
        <f t="shared" si="58"/>
        <v>0.4041837218695154</v>
      </c>
      <c r="J115" s="16">
        <f t="shared" si="59"/>
        <v>1.1009944003537329E-3</v>
      </c>
      <c r="K115" s="15">
        <f t="shared" si="60"/>
        <v>6396073.5740335332</v>
      </c>
      <c r="L115" s="15">
        <f t="shared" si="61"/>
        <v>-2.2630248894501066</v>
      </c>
      <c r="M115" s="15">
        <f t="shared" si="62"/>
        <v>5.1212816502706673</v>
      </c>
      <c r="N115" s="17">
        <f t="shared" si="63"/>
        <v>0</v>
      </c>
      <c r="O115" s="15">
        <f t="shared" si="64"/>
        <v>1.8443614378376161E-2</v>
      </c>
      <c r="P115" s="16">
        <f t="shared" si="65"/>
        <v>-4.1201806558703131</v>
      </c>
      <c r="Q115" s="15">
        <f t="shared" si="66"/>
        <v>-0.11136785191280524</v>
      </c>
      <c r="R115" s="15">
        <f t="shared" si="67"/>
        <v>-60.613096901532238</v>
      </c>
      <c r="S115" s="15">
        <f t="shared" si="68"/>
        <v>-211.37024728466631</v>
      </c>
      <c r="T115" s="15">
        <f t="shared" si="69"/>
        <v>2168.3146509193512</v>
      </c>
      <c r="U115" s="15">
        <f t="shared" si="70"/>
        <v>-440.07928272379178</v>
      </c>
      <c r="V115" s="15">
        <f t="shared" si="71"/>
        <v>47678.406159180617</v>
      </c>
      <c r="W115" s="15">
        <f t="shared" si="72"/>
        <v>-7341084.4040843099</v>
      </c>
      <c r="X115" s="15">
        <f t="shared" si="73"/>
        <v>547659.33479671692</v>
      </c>
      <c r="Y115" s="15">
        <f t="shared" si="74"/>
        <v>2661852.0296773231</v>
      </c>
      <c r="Z115" s="15" t="str">
        <f>VLOOKUP(_xlfn.FLOOR.MATH(B115/8+11),Coef!$B$4:$C$23,2)</f>
        <v>D</v>
      </c>
      <c r="AA115" s="15">
        <f t="shared" si="75"/>
        <v>5</v>
      </c>
      <c r="AB115" s="15" t="str">
        <f>VLOOKUP(MOD(D115-1,3)*8+AA115,Coef!$A$2:$C$25,3)</f>
        <v>E</v>
      </c>
      <c r="AC115" s="15">
        <f t="shared" si="76"/>
        <v>6</v>
      </c>
      <c r="AD115" s="15" t="str">
        <f>VLOOKUP(MOD(MOD(D115+1,2)*5+AC115,20)+1,Coef!$A$2:$C$21,3)</f>
        <v>M</v>
      </c>
      <c r="AE115" s="15"/>
      <c r="AF115" s="15" t="str">
        <f t="shared" si="82"/>
        <v>47659</v>
      </c>
      <c r="AG115" s="15" t="str">
        <f t="shared" si="82"/>
        <v>61852</v>
      </c>
      <c r="AH115" s="18" t="str">
        <f t="shared" si="77"/>
        <v>547659 mE 2661852 mN 22 S</v>
      </c>
      <c r="AI115" s="15" t="str">
        <f t="shared" si="78"/>
        <v>22DEM4765961852</v>
      </c>
      <c r="AJ115" s="22">
        <f>'LL to Dist'!BP115</f>
        <v>10171463.874798739</v>
      </c>
      <c r="AK115" s="22">
        <f>'LL to Dist'!BT115</f>
        <v>203.66486417860045</v>
      </c>
      <c r="AL115" s="22">
        <f>'LL to Dist'!BU115</f>
        <v>96.893102338462938</v>
      </c>
      <c r="AM115" s="22">
        <f>'LL to Dist'!BV115</f>
        <v>276.893102338463</v>
      </c>
    </row>
    <row r="116" spans="2:39">
      <c r="B116" s="13">
        <v>-16.385276645861623</v>
      </c>
      <c r="C116" s="13">
        <v>55.135865737470112</v>
      </c>
      <c r="D116" s="15">
        <f t="shared" si="55"/>
        <v>40</v>
      </c>
      <c r="E116" s="15">
        <f t="shared" si="56"/>
        <v>57</v>
      </c>
      <c r="F116" s="15">
        <f t="shared" si="81"/>
        <v>-0.28597702632041822</v>
      </c>
      <c r="G116" s="15">
        <f t="shared" si="81"/>
        <v>0.96230239305638499</v>
      </c>
      <c r="H116" s="15">
        <f t="shared" si="57"/>
        <v>0.99483767363676778</v>
      </c>
      <c r="I116" s="15">
        <f t="shared" si="58"/>
        <v>0.95938649643392704</v>
      </c>
      <c r="J116" s="16">
        <f t="shared" si="59"/>
        <v>6.2031841716710086E-3</v>
      </c>
      <c r="K116" s="15">
        <f t="shared" si="60"/>
        <v>6379836.5671998914</v>
      </c>
      <c r="L116" s="15">
        <f t="shared" si="61"/>
        <v>-0.29403679611327838</v>
      </c>
      <c r="M116" s="15">
        <f t="shared" si="62"/>
        <v>8.6457637468561638E-2</v>
      </c>
      <c r="N116" s="17">
        <f t="shared" si="63"/>
        <v>0</v>
      </c>
      <c r="O116" s="15">
        <f t="shared" si="64"/>
        <v>-3.2535280580382797E-2</v>
      </c>
      <c r="P116" s="16">
        <f t="shared" si="65"/>
        <v>0.91974554670310937</v>
      </c>
      <c r="Q116" s="15">
        <f t="shared" si="66"/>
        <v>4.9695249380519479</v>
      </c>
      <c r="R116" s="15">
        <f t="shared" si="67"/>
        <v>3.5691881606453033</v>
      </c>
      <c r="S116" s="15">
        <f t="shared" si="68"/>
        <v>57.490808502323773</v>
      </c>
      <c r="T116" s="15">
        <f t="shared" si="69"/>
        <v>20.924156619089</v>
      </c>
      <c r="U116" s="15">
        <f t="shared" si="70"/>
        <v>1120.0885268017337</v>
      </c>
      <c r="V116" s="15">
        <f t="shared" si="71"/>
        <v>-199169.38470818431</v>
      </c>
      <c r="W116" s="15">
        <f t="shared" si="72"/>
        <v>-1813192.4345557096</v>
      </c>
      <c r="X116" s="15">
        <f t="shared" si="73"/>
        <v>300910.28304569895</v>
      </c>
      <c r="Y116" s="15">
        <f t="shared" si="74"/>
        <v>8187532.8424181128</v>
      </c>
      <c r="Z116" s="15" t="str">
        <f>VLOOKUP(_xlfn.FLOOR.MATH(B116/8+11),Coef!$B$4:$C$23,2)</f>
        <v>K</v>
      </c>
      <c r="AA116" s="15">
        <f t="shared" si="75"/>
        <v>3</v>
      </c>
      <c r="AB116" s="15" t="str">
        <f>VLOOKUP(MOD(D116-1,3)*8+AA116,Coef!$A$2:$C$25,3)</f>
        <v>C</v>
      </c>
      <c r="AC116" s="15">
        <f t="shared" si="76"/>
        <v>1</v>
      </c>
      <c r="AD116" s="15" t="str">
        <f>VLOOKUP(MOD(MOD(D116+1,2)*5+AC116,20)+1,Coef!$A$2:$C$21,3)</f>
        <v>G</v>
      </c>
      <c r="AE116" s="15"/>
      <c r="AF116" s="15" t="str">
        <f t="shared" si="82"/>
        <v>00910</v>
      </c>
      <c r="AG116" s="15" t="str">
        <f t="shared" si="82"/>
        <v>87532</v>
      </c>
      <c r="AH116" s="18" t="str">
        <f t="shared" si="77"/>
        <v>300910 mE 8187532 mN 40 N</v>
      </c>
      <c r="AI116" s="15" t="str">
        <f t="shared" si="78"/>
        <v>40KCG0091087532</v>
      </c>
      <c r="AJ116" s="22">
        <f>'LL to Dist'!BP116</f>
        <v>9011431.3192686699</v>
      </c>
      <c r="AK116" s="22">
        <f>'LL to Dist'!BT116</f>
        <v>110.28050509801403</v>
      </c>
      <c r="AL116" s="22">
        <f>'LL to Dist'!BU116</f>
        <v>203.27699097397152</v>
      </c>
      <c r="AM116" s="22">
        <f>'LL to Dist'!BV116</f>
        <v>23.276990973971522</v>
      </c>
    </row>
    <row r="117" spans="2:39">
      <c r="B117" s="13">
        <v>-19.39428154472273</v>
      </c>
      <c r="C117" s="13">
        <v>160.79666925711524</v>
      </c>
      <c r="D117" s="15">
        <f t="shared" si="55"/>
        <v>57</v>
      </c>
      <c r="E117" s="15">
        <f t="shared" si="56"/>
        <v>159</v>
      </c>
      <c r="F117" s="15">
        <f t="shared" si="81"/>
        <v>-0.3384940690141835</v>
      </c>
      <c r="G117" s="15">
        <f t="shared" si="81"/>
        <v>2.8064313047770053</v>
      </c>
      <c r="H117" s="15">
        <f t="shared" si="57"/>
        <v>2.7750735106709841</v>
      </c>
      <c r="I117" s="15">
        <f t="shared" si="58"/>
        <v>0.9432558048813755</v>
      </c>
      <c r="J117" s="16">
        <f t="shared" si="59"/>
        <v>5.9963427054420303E-3</v>
      </c>
      <c r="K117" s="15">
        <f t="shared" si="60"/>
        <v>6380492.4080164973</v>
      </c>
      <c r="L117" s="15">
        <f t="shared" si="61"/>
        <v>-0.35204341107735287</v>
      </c>
      <c r="M117" s="15">
        <f t="shared" si="62"/>
        <v>0.12393456328297806</v>
      </c>
      <c r="N117" s="17">
        <f t="shared" si="63"/>
        <v>0</v>
      </c>
      <c r="O117" s="15">
        <f t="shared" si="64"/>
        <v>3.1357794106021242E-2</v>
      </c>
      <c r="P117" s="16">
        <f t="shared" si="65"/>
        <v>0.882061779422464</v>
      </c>
      <c r="Q117" s="15">
        <f t="shared" si="66"/>
        <v>4.9301763455693655</v>
      </c>
      <c r="R117" s="15">
        <f t="shared" si="67"/>
        <v>2.9115893733993801</v>
      </c>
      <c r="S117" s="15">
        <f t="shared" si="68"/>
        <v>55.20092677824973</v>
      </c>
      <c r="T117" s="15">
        <f t="shared" si="69"/>
        <v>4.3828404800552905</v>
      </c>
      <c r="U117" s="15">
        <f t="shared" si="70"/>
        <v>1007.778028374573</v>
      </c>
      <c r="V117" s="15">
        <f t="shared" si="71"/>
        <v>188749.1693643583</v>
      </c>
      <c r="W117" s="15">
        <f t="shared" si="72"/>
        <v>-2146295.8327630865</v>
      </c>
      <c r="X117" s="15">
        <f t="shared" si="73"/>
        <v>688673.66969661252</v>
      </c>
      <c r="Y117" s="15">
        <f t="shared" si="74"/>
        <v>7854562.6855700184</v>
      </c>
      <c r="Z117" s="15" t="str">
        <f>VLOOKUP(_xlfn.FLOOR.MATH(B117/8+11),Coef!$B$4:$C$23,2)</f>
        <v>K</v>
      </c>
      <c r="AA117" s="15">
        <f t="shared" si="75"/>
        <v>6</v>
      </c>
      <c r="AB117" s="15" t="str">
        <f>VLOOKUP(MOD(D117-1,3)*8+AA117,Coef!$A$2:$C$25,3)</f>
        <v>X</v>
      </c>
      <c r="AC117" s="15">
        <f t="shared" si="76"/>
        <v>18</v>
      </c>
      <c r="AD117" s="15" t="str">
        <f>VLOOKUP(MOD(MOD(D117+1,2)*5+AC117,20)+1,Coef!$A$2:$C$21,3)</f>
        <v>U</v>
      </c>
      <c r="AE117" s="15"/>
      <c r="AF117" s="15" t="str">
        <f t="shared" si="82"/>
        <v>88673</v>
      </c>
      <c r="AG117" s="15" t="str">
        <f t="shared" si="82"/>
        <v>54562</v>
      </c>
      <c r="AH117" s="18" t="str">
        <f t="shared" si="77"/>
        <v>688673 mE 7854562 mN 57 N</v>
      </c>
      <c r="AI117" s="15" t="str">
        <f t="shared" si="78"/>
        <v>57KXU8867354562</v>
      </c>
      <c r="AJ117" s="22">
        <f>'LL to Dist'!BP117</f>
        <v>10985916.331681784</v>
      </c>
      <c r="AK117" s="22">
        <f>'LL to Dist'!BT117</f>
        <v>113.26057089137601</v>
      </c>
      <c r="AL117" s="22">
        <f>'LL to Dist'!BU117</f>
        <v>249.1361617425145</v>
      </c>
      <c r="AM117" s="22">
        <f>'LL to Dist'!BV117</f>
        <v>69.136161742514503</v>
      </c>
    </row>
    <row r="118" spans="2:39">
      <c r="B118" s="13">
        <v>-20.805931239087343</v>
      </c>
      <c r="C118" s="13">
        <v>-111.42961404468328</v>
      </c>
      <c r="D118" s="15">
        <f t="shared" si="55"/>
        <v>12</v>
      </c>
      <c r="E118" s="15">
        <f t="shared" si="56"/>
        <v>-111</v>
      </c>
      <c r="F118" s="15">
        <f t="shared" si="81"/>
        <v>-0.36313200406561769</v>
      </c>
      <c r="G118" s="15">
        <f t="shared" si="81"/>
        <v>-1.9448136493062391</v>
      </c>
      <c r="H118" s="15">
        <f t="shared" si="57"/>
        <v>-1.9373154697137058</v>
      </c>
      <c r="I118" s="15">
        <f t="shared" si="58"/>
        <v>0.93478891083839133</v>
      </c>
      <c r="J118" s="16">
        <f t="shared" si="59"/>
        <v>5.8891765807599456E-3</v>
      </c>
      <c r="K118" s="15">
        <f t="shared" si="60"/>
        <v>6380832.2836458208</v>
      </c>
      <c r="L118" s="15">
        <f t="shared" si="61"/>
        <v>-0.37998282736820982</v>
      </c>
      <c r="M118" s="15">
        <f t="shared" si="62"/>
        <v>0.14438694909473873</v>
      </c>
      <c r="N118" s="17">
        <f t="shared" si="63"/>
        <v>0</v>
      </c>
      <c r="O118" s="15">
        <f t="shared" si="64"/>
        <v>-7.4981795925332939E-3</v>
      </c>
      <c r="P118" s="16">
        <f t="shared" si="65"/>
        <v>0.86150222748602123</v>
      </c>
      <c r="Q118" s="15">
        <f t="shared" si="66"/>
        <v>4.9087543697352976</v>
      </c>
      <c r="R118" s="15">
        <f t="shared" si="67"/>
        <v>2.5536495533664434</v>
      </c>
      <c r="S118" s="15">
        <f t="shared" si="68"/>
        <v>53.955876541451104</v>
      </c>
      <c r="T118" s="15">
        <f t="shared" si="69"/>
        <v>-4.4326399351195507</v>
      </c>
      <c r="U118" s="15">
        <f t="shared" si="70"/>
        <v>947.12943319660292</v>
      </c>
      <c r="V118" s="15">
        <f t="shared" si="71"/>
        <v>-44724.941709684179</v>
      </c>
      <c r="W118" s="15">
        <f t="shared" si="72"/>
        <v>-2301649.9572743499</v>
      </c>
      <c r="X118" s="15">
        <f t="shared" si="73"/>
        <v>455292.94826699968</v>
      </c>
      <c r="Y118" s="15">
        <f t="shared" si="74"/>
        <v>7699270.7027085591</v>
      </c>
      <c r="Z118" s="15" t="str">
        <f>VLOOKUP(_xlfn.FLOOR.MATH(B118/8+11),Coef!$B$4:$C$23,2)</f>
        <v>K</v>
      </c>
      <c r="AA118" s="15">
        <f t="shared" si="75"/>
        <v>4</v>
      </c>
      <c r="AB118" s="15" t="str">
        <f>VLOOKUP(MOD(D118-1,3)*8+AA118,Coef!$A$2:$C$25,3)</f>
        <v>V</v>
      </c>
      <c r="AC118" s="15">
        <f t="shared" si="76"/>
        <v>16</v>
      </c>
      <c r="AD118" s="15" t="str">
        <f>VLOOKUP(MOD(MOD(D118+1,2)*5+AC118,20)+1,Coef!$A$2:$C$21,3)</f>
        <v>B</v>
      </c>
      <c r="AE118" s="15"/>
      <c r="AF118" s="15" t="str">
        <f t="shared" si="82"/>
        <v>55292</v>
      </c>
      <c r="AG118" s="15" t="str">
        <f t="shared" si="82"/>
        <v>99270</v>
      </c>
      <c r="AH118" s="18" t="str">
        <f t="shared" si="77"/>
        <v>455292 mE 7699270 mN 12 S</v>
      </c>
      <c r="AI118" s="15" t="str">
        <f t="shared" si="78"/>
        <v>12KVB5529299270</v>
      </c>
      <c r="AJ118" s="22">
        <f>'LL to Dist'!BP118</f>
        <v>9047559.9209930301</v>
      </c>
      <c r="AK118" s="22">
        <f>'LL to Dist'!BT118</f>
        <v>109.07448802787275</v>
      </c>
      <c r="AL118" s="22">
        <f>'LL to Dist'!BU118</f>
        <v>252.48815337938601</v>
      </c>
      <c r="AM118" s="22">
        <f>'LL to Dist'!BV118</f>
        <v>72.488153379386006</v>
      </c>
    </row>
    <row r="119" spans="2:39">
      <c r="B119" s="13">
        <v>58.283284788799051</v>
      </c>
      <c r="C119" s="13">
        <v>-123.65422979991067</v>
      </c>
      <c r="D119" s="15">
        <f t="shared" si="55"/>
        <v>10</v>
      </c>
      <c r="E119" s="15">
        <f t="shared" si="56"/>
        <v>-123</v>
      </c>
      <c r="F119" s="15">
        <f t="shared" si="81"/>
        <v>1.0172352184420714</v>
      </c>
      <c r="G119" s="15">
        <f t="shared" si="81"/>
        <v>-2.1581734440261302</v>
      </c>
      <c r="H119" s="15">
        <f t="shared" si="57"/>
        <v>-2.1467549799530254</v>
      </c>
      <c r="I119" s="15">
        <f t="shared" si="58"/>
        <v>0.52571984048682896</v>
      </c>
      <c r="J119" s="16">
        <f t="shared" si="59"/>
        <v>1.8626712340075813E-3</v>
      </c>
      <c r="K119" s="15">
        <f t="shared" si="60"/>
        <v>6393641.7700008629</v>
      </c>
      <c r="L119" s="15">
        <f t="shared" si="61"/>
        <v>1.6180819306971226</v>
      </c>
      <c r="M119" s="15">
        <f t="shared" si="62"/>
        <v>2.618189134448528</v>
      </c>
      <c r="N119" s="17">
        <f t="shared" si="63"/>
        <v>0</v>
      </c>
      <c r="O119" s="15">
        <f t="shared" si="64"/>
        <v>-1.1418464073104762E-2</v>
      </c>
      <c r="P119" s="16">
        <f t="shared" si="65"/>
        <v>-1.6163264632145204</v>
      </c>
      <c r="Q119" s="15">
        <f t="shared" si="66"/>
        <v>2.3985887848340441</v>
      </c>
      <c r="R119" s="15">
        <f t="shared" si="67"/>
        <v>-34.963556795069216</v>
      </c>
      <c r="S119" s="15">
        <f t="shared" si="68"/>
        <v>-85.106486664444645</v>
      </c>
      <c r="T119" s="15">
        <f t="shared" si="69"/>
        <v>15.969609877023821</v>
      </c>
      <c r="U119" s="15">
        <f t="shared" si="70"/>
        <v>-3055.9153708685653</v>
      </c>
      <c r="V119" s="15">
        <f t="shared" si="71"/>
        <v>-38380.103420610118</v>
      </c>
      <c r="W119" s="15">
        <f t="shared" si="72"/>
        <v>6463021.3717154441</v>
      </c>
      <c r="X119" s="15">
        <f t="shared" si="73"/>
        <v>461635.24862075812</v>
      </c>
      <c r="Y119" s="15">
        <f t="shared" si="74"/>
        <v>6460436.1631667586</v>
      </c>
      <c r="Z119" s="15" t="str">
        <f>VLOOKUP(_xlfn.FLOOR.MATH(B119/8+11),Coef!$B$4:$C$23,2)</f>
        <v>V</v>
      </c>
      <c r="AA119" s="15">
        <f t="shared" si="75"/>
        <v>4</v>
      </c>
      <c r="AB119" s="15" t="str">
        <f>VLOOKUP(MOD(D119-1,3)*8+AA119,Coef!$A$2:$C$25,3)</f>
        <v>D</v>
      </c>
      <c r="AC119" s="15">
        <f t="shared" si="76"/>
        <v>4</v>
      </c>
      <c r="AD119" s="15" t="str">
        <f>VLOOKUP(MOD(MOD(D119+1,2)*5+AC119,20)+1,Coef!$A$2:$C$21,3)</f>
        <v>K</v>
      </c>
      <c r="AE119" s="15"/>
      <c r="AF119" s="15" t="str">
        <f t="shared" si="82"/>
        <v>61635</v>
      </c>
      <c r="AG119" s="15" t="str">
        <f t="shared" si="82"/>
        <v>60436</v>
      </c>
      <c r="AH119" s="18" t="str">
        <f t="shared" si="77"/>
        <v>461635 mE 6460436 mN 10 S</v>
      </c>
      <c r="AI119" s="15" t="str">
        <f t="shared" si="78"/>
        <v>10VDK6163560436</v>
      </c>
      <c r="AJ119" s="22">
        <f>'LL to Dist'!BP119</f>
        <v>8837138.748518236</v>
      </c>
      <c r="AK119" s="22">
        <f>'LL to Dist'!BT119</f>
        <v>353.50434946871007</v>
      </c>
      <c r="AL119" s="22">
        <f>'LL to Dist'!BU119</f>
        <v>168.39555522534761</v>
      </c>
      <c r="AM119" s="22">
        <f>'LL to Dist'!BV119</f>
        <v>348.39555522534761</v>
      </c>
    </row>
    <row r="120" spans="2:39">
      <c r="B120" s="13">
        <v>-34.838147133249109</v>
      </c>
      <c r="C120" s="13">
        <v>-51.713412974563482</v>
      </c>
      <c r="D120" s="15">
        <f t="shared" si="55"/>
        <v>22</v>
      </c>
      <c r="E120" s="15">
        <f t="shared" si="56"/>
        <v>-51</v>
      </c>
      <c r="F120" s="15">
        <f t="shared" si="81"/>
        <v>-0.60804037276942069</v>
      </c>
      <c r="G120" s="15">
        <f t="shared" si="81"/>
        <v>-0.90256932384968735</v>
      </c>
      <c r="H120" s="15">
        <f t="shared" si="57"/>
        <v>-0.89011791851710798</v>
      </c>
      <c r="I120" s="15">
        <f t="shared" si="58"/>
        <v>0.82076905002070299</v>
      </c>
      <c r="J120" s="16">
        <f t="shared" si="59"/>
        <v>4.5401417843960795E-3</v>
      </c>
      <c r="K120" s="15">
        <f t="shared" si="60"/>
        <v>6385115.3761631539</v>
      </c>
      <c r="L120" s="15">
        <f t="shared" si="61"/>
        <v>-0.69600596732280207</v>
      </c>
      <c r="M120" s="15">
        <f t="shared" si="62"/>
        <v>0.48442430654894941</v>
      </c>
      <c r="N120" s="17">
        <f t="shared" si="63"/>
        <v>0</v>
      </c>
      <c r="O120" s="15">
        <f t="shared" si="64"/>
        <v>-1.2451405332579379E-2</v>
      </c>
      <c r="P120" s="16">
        <f t="shared" si="65"/>
        <v>0.52011583523544669</v>
      </c>
      <c r="Q120" s="15">
        <f t="shared" si="66"/>
        <v>4.5565194210603055</v>
      </c>
      <c r="R120" s="15">
        <f t="shared" si="67"/>
        <v>-3.2938460320627949</v>
      </c>
      <c r="S120" s="15">
        <f t="shared" si="68"/>
        <v>33.63810824899511</v>
      </c>
      <c r="T120" s="15">
        <f t="shared" si="69"/>
        <v>-129.1475445206982</v>
      </c>
      <c r="U120" s="15">
        <f t="shared" si="70"/>
        <v>5.2664354367236585</v>
      </c>
      <c r="V120" s="15">
        <f t="shared" si="71"/>
        <v>-65254.733972902621</v>
      </c>
      <c r="W120" s="15">
        <f t="shared" si="72"/>
        <v>-3856869.17639344</v>
      </c>
      <c r="X120" s="15">
        <f t="shared" si="73"/>
        <v>434771.36792068655</v>
      </c>
      <c r="Y120" s="15">
        <f t="shared" si="74"/>
        <v>6144673.5712771174</v>
      </c>
      <c r="Z120" s="15" t="str">
        <f>VLOOKUP(_xlfn.FLOOR.MATH(B120/8+11),Coef!$B$4:$C$23,2)</f>
        <v>H</v>
      </c>
      <c r="AA120" s="15">
        <f t="shared" si="75"/>
        <v>4</v>
      </c>
      <c r="AB120" s="15" t="str">
        <f>VLOOKUP(MOD(D120-1,3)*8+AA120,Coef!$A$2:$C$25,3)</f>
        <v>D</v>
      </c>
      <c r="AC120" s="15">
        <f t="shared" si="76"/>
        <v>1</v>
      </c>
      <c r="AD120" s="15" t="str">
        <f>VLOOKUP(MOD(MOD(D120+1,2)*5+AC120,20)+1,Coef!$A$2:$C$21,3)</f>
        <v>G</v>
      </c>
      <c r="AE120" s="15"/>
      <c r="AF120" s="15" t="str">
        <f t="shared" si="82"/>
        <v>34771</v>
      </c>
      <c r="AG120" s="15" t="str">
        <f t="shared" si="82"/>
        <v>44673</v>
      </c>
      <c r="AH120" s="18" t="str">
        <f t="shared" si="77"/>
        <v>434771 mE 6144673 mN 22 S</v>
      </c>
      <c r="AI120" s="15" t="str">
        <f t="shared" si="78"/>
        <v>22HDG3477144673</v>
      </c>
      <c r="AJ120" s="22">
        <f>'LL to Dist'!BP120</f>
        <v>12276993.817491779</v>
      </c>
      <c r="AK120" s="22">
        <f>'LL to Dist'!BT120</f>
        <v>123.51376054084386</v>
      </c>
      <c r="AL120" s="22">
        <f>'LL to Dist'!BU120</f>
        <v>327.72140802750351</v>
      </c>
      <c r="AM120" s="22">
        <f>'LL to Dist'!BV120</f>
        <v>147.72140802750346</v>
      </c>
    </row>
    <row r="121" spans="2:39">
      <c r="B121" s="13">
        <v>23.209492606499694</v>
      </c>
      <c r="C121" s="13">
        <v>-41.813049083065806</v>
      </c>
      <c r="D121" s="15">
        <f t="shared" si="55"/>
        <v>24</v>
      </c>
      <c r="E121" s="15">
        <f t="shared" si="56"/>
        <v>-39</v>
      </c>
      <c r="F121" s="15">
        <f t="shared" si="81"/>
        <v>0.40508206370070032</v>
      </c>
      <c r="G121" s="15">
        <f t="shared" si="81"/>
        <v>-0.72977537679749438</v>
      </c>
      <c r="H121" s="15">
        <f t="shared" si="57"/>
        <v>-0.68067840827778847</v>
      </c>
      <c r="I121" s="15">
        <f t="shared" si="58"/>
        <v>0.91907005943336462</v>
      </c>
      <c r="J121" s="16">
        <f t="shared" si="59"/>
        <v>5.6927840466951931E-3</v>
      </c>
      <c r="K121" s="15">
        <f t="shared" si="60"/>
        <v>6381455.2803842574</v>
      </c>
      <c r="L121" s="15">
        <f t="shared" si="61"/>
        <v>0.42879667327097032</v>
      </c>
      <c r="M121" s="15">
        <f t="shared" si="62"/>
        <v>0.18386658700825126</v>
      </c>
      <c r="N121" s="17">
        <f t="shared" si="63"/>
        <v>0</v>
      </c>
      <c r="O121" s="15">
        <f t="shared" si="64"/>
        <v>-4.9096968519705908E-2</v>
      </c>
      <c r="P121" s="16">
        <f t="shared" si="65"/>
        <v>0.82182619703844395</v>
      </c>
      <c r="Q121" s="15">
        <f t="shared" si="66"/>
        <v>4.8674981005728153</v>
      </c>
      <c r="R121" s="15">
        <f t="shared" si="67"/>
        <v>1.864616673171243</v>
      </c>
      <c r="S121" s="15">
        <f t="shared" si="68"/>
        <v>51.561181352777709</v>
      </c>
      <c r="T121" s="15">
        <f t="shared" si="69"/>
        <v>-21.026872134851057</v>
      </c>
      <c r="U121" s="15">
        <f t="shared" si="70"/>
        <v>831.34199040120654</v>
      </c>
      <c r="V121" s="15">
        <f t="shared" si="71"/>
        <v>-288034.26696421177</v>
      </c>
      <c r="W121" s="15">
        <f t="shared" si="72"/>
        <v>2570526.0253026844</v>
      </c>
      <c r="X121" s="15">
        <f t="shared" si="73"/>
        <v>212080.94674257393</v>
      </c>
      <c r="Y121" s="15">
        <f t="shared" si="74"/>
        <v>2569497.8148925635</v>
      </c>
      <c r="Z121" s="15" t="str">
        <f>VLOOKUP(_xlfn.FLOOR.MATH(B121/8+11),Coef!$B$4:$C$23,2)</f>
        <v>Q</v>
      </c>
      <c r="AA121" s="15">
        <f t="shared" si="75"/>
        <v>2</v>
      </c>
      <c r="AB121" s="15" t="str">
        <f>VLOOKUP(MOD(D121-1,3)*8+AA121,Coef!$A$2:$C$25,3)</f>
        <v>T</v>
      </c>
      <c r="AC121" s="15">
        <f t="shared" si="76"/>
        <v>5</v>
      </c>
      <c r="AD121" s="15" t="str">
        <f>VLOOKUP(MOD(MOD(D121+1,2)*5+AC121,20)+1,Coef!$A$2:$C$21,3)</f>
        <v>L</v>
      </c>
      <c r="AE121" s="15"/>
      <c r="AF121" s="15" t="str">
        <f t="shared" si="82"/>
        <v>12080</v>
      </c>
      <c r="AG121" s="15" t="str">
        <f t="shared" si="82"/>
        <v>69497</v>
      </c>
      <c r="AH121" s="18" t="str">
        <f t="shared" si="77"/>
        <v>212080 mE 2569497 mN 24 S</v>
      </c>
      <c r="AI121" s="15" t="str">
        <f t="shared" si="78"/>
        <v>24QTL1208069497</v>
      </c>
      <c r="AJ121" s="22">
        <f>'LL to Dist'!BP121</f>
        <v>6509006.6188152125</v>
      </c>
      <c r="AK121" s="22">
        <f>'LL to Dist'!BT121</f>
        <v>10.645663070951798</v>
      </c>
      <c r="AL121" s="22">
        <f>'LL to Dist'!BU121</f>
        <v>189.49583974112181</v>
      </c>
      <c r="AM121" s="22">
        <f>'LL to Dist'!BV121</f>
        <v>9.4958397411218129</v>
      </c>
    </row>
    <row r="122" spans="2:39">
      <c r="B122" s="13">
        <v>-72.745058311519713</v>
      </c>
      <c r="C122" s="13">
        <v>136.11348766753832</v>
      </c>
      <c r="D122" s="15">
        <f t="shared" si="55"/>
        <v>53</v>
      </c>
      <c r="E122" s="15">
        <f t="shared" si="56"/>
        <v>135</v>
      </c>
      <c r="F122" s="15">
        <f t="shared" si="81"/>
        <v>-1.2696407820912858</v>
      </c>
      <c r="G122" s="15">
        <f t="shared" si="81"/>
        <v>2.3756285161712407</v>
      </c>
      <c r="H122" s="15">
        <f t="shared" si="57"/>
        <v>2.3561944901923448</v>
      </c>
      <c r="I122" s="15">
        <f t="shared" si="58"/>
        <v>0.29662394313422219</v>
      </c>
      <c r="J122" s="16">
        <f t="shared" si="59"/>
        <v>5.9297977425475698E-4</v>
      </c>
      <c r="K122" s="15">
        <f t="shared" si="60"/>
        <v>6397697.0546431653</v>
      </c>
      <c r="L122" s="15">
        <f t="shared" si="61"/>
        <v>-3.2195457806902898</v>
      </c>
      <c r="M122" s="15">
        <f t="shared" si="62"/>
        <v>10.365475033960648</v>
      </c>
      <c r="N122" s="17">
        <f t="shared" si="63"/>
        <v>0</v>
      </c>
      <c r="O122" s="15">
        <f t="shared" si="64"/>
        <v>1.9434025978895875E-2</v>
      </c>
      <c r="P122" s="16">
        <f t="shared" si="65"/>
        <v>-9.3648820541863937</v>
      </c>
      <c r="Q122" s="15">
        <f t="shared" si="66"/>
        <v>-5.3601368094923041</v>
      </c>
      <c r="R122" s="15">
        <f t="shared" si="67"/>
        <v>-73.770678226141086</v>
      </c>
      <c r="S122" s="15">
        <f t="shared" si="68"/>
        <v>-434.62272537608209</v>
      </c>
      <c r="T122" s="15">
        <f t="shared" si="69"/>
        <v>13214.548980959205</v>
      </c>
      <c r="U122" s="15">
        <f t="shared" si="70"/>
        <v>26365.897146971558</v>
      </c>
      <c r="V122" s="15">
        <f t="shared" si="71"/>
        <v>36878.235036468774</v>
      </c>
      <c r="W122" s="15">
        <f t="shared" si="72"/>
        <v>-8075613.0152213117</v>
      </c>
      <c r="X122" s="15">
        <f t="shared" si="73"/>
        <v>536863.48374245421</v>
      </c>
      <c r="Y122" s="15">
        <f t="shared" si="74"/>
        <v>1927617.2299847761</v>
      </c>
      <c r="Z122" s="15" t="str">
        <f>VLOOKUP(_xlfn.FLOOR.MATH(B122/8+11),Coef!$B$4:$C$23,2)</f>
        <v>C</v>
      </c>
      <c r="AA122" s="15">
        <f t="shared" si="75"/>
        <v>5</v>
      </c>
      <c r="AB122" s="15" t="str">
        <f>VLOOKUP(MOD(D122-1,3)*8+AA122,Coef!$A$2:$C$25,3)</f>
        <v>N</v>
      </c>
      <c r="AC122" s="15">
        <f t="shared" si="76"/>
        <v>19</v>
      </c>
      <c r="AD122" s="15" t="str">
        <f>VLOOKUP(MOD(MOD(D122+1,2)*5+AC122,20)+1,Coef!$A$2:$C$21,3)</f>
        <v>V</v>
      </c>
      <c r="AE122" s="15"/>
      <c r="AF122" s="15" t="str">
        <f t="shared" si="82"/>
        <v>36863</v>
      </c>
      <c r="AG122" s="15" t="str">
        <f t="shared" si="82"/>
        <v>27617</v>
      </c>
      <c r="AH122" s="18" t="str">
        <f t="shared" si="77"/>
        <v>536863 mE 1927617 mN 53 N</v>
      </c>
      <c r="AI122" s="15" t="str">
        <f t="shared" si="78"/>
        <v>53CNV3686327617</v>
      </c>
      <c r="AJ122" s="22">
        <f>'LL to Dist'!BP122</f>
        <v>14494901.447110906</v>
      </c>
      <c r="AK122" s="22">
        <f>'LL to Dist'!BT122</f>
        <v>179.19191016166724</v>
      </c>
      <c r="AL122" s="22">
        <f>'LL to Dist'!BU122</f>
        <v>182.50452848925147</v>
      </c>
      <c r="AM122" s="22">
        <f>'LL to Dist'!BV122</f>
        <v>2.5045284892514701</v>
      </c>
    </row>
    <row r="123" spans="2:39">
      <c r="B123" s="13">
        <v>-5.9905379401216408</v>
      </c>
      <c r="C123" s="13">
        <v>-127.15051862893441</v>
      </c>
      <c r="D123" s="15">
        <f t="shared" si="55"/>
        <v>9</v>
      </c>
      <c r="E123" s="15">
        <f t="shared" si="56"/>
        <v>-129</v>
      </c>
      <c r="F123" s="15">
        <f t="shared" si="81"/>
        <v>-0.10455461102076155</v>
      </c>
      <c r="G123" s="15">
        <f t="shared" si="81"/>
        <v>-2.2191951956932914</v>
      </c>
      <c r="H123" s="15">
        <f t="shared" si="57"/>
        <v>-2.2514747350726849</v>
      </c>
      <c r="I123" s="15">
        <f t="shared" si="58"/>
        <v>0.99453914406548471</v>
      </c>
      <c r="J123" s="16">
        <f t="shared" si="59"/>
        <v>6.6660909557075673E-3</v>
      </c>
      <c r="K123" s="15">
        <f t="shared" si="60"/>
        <v>6378369.5419163546</v>
      </c>
      <c r="L123" s="15">
        <f t="shared" si="61"/>
        <v>-0.10493726973294777</v>
      </c>
      <c r="M123" s="15">
        <f t="shared" si="62"/>
        <v>1.1011830579005436E-2</v>
      </c>
      <c r="N123" s="17">
        <f t="shared" si="63"/>
        <v>0</v>
      </c>
      <c r="O123" s="15">
        <f t="shared" si="64"/>
        <v>3.227953937939354E-2</v>
      </c>
      <c r="P123" s="16">
        <f t="shared" si="65"/>
        <v>0.99565426037670213</v>
      </c>
      <c r="Q123" s="15">
        <f t="shared" si="66"/>
        <v>5.0491607350968817</v>
      </c>
      <c r="R123" s="15">
        <f t="shared" si="67"/>
        <v>4.8994911234957614</v>
      </c>
      <c r="S123" s="15">
        <f t="shared" si="68"/>
        <v>62.137055709676027</v>
      </c>
      <c r="T123" s="15">
        <f t="shared" si="69"/>
        <v>55.747037431230709</v>
      </c>
      <c r="U123" s="15">
        <f t="shared" si="70"/>
        <v>1350.8080381375114</v>
      </c>
      <c r="V123" s="15">
        <f t="shared" si="71"/>
        <v>204801.51939884041</v>
      </c>
      <c r="W123" s="15">
        <f t="shared" si="72"/>
        <v>-662768.6415652408</v>
      </c>
      <c r="X123" s="15">
        <f t="shared" si="73"/>
        <v>704719.59879108088</v>
      </c>
      <c r="Y123" s="15">
        <f t="shared" si="74"/>
        <v>9337496.4658913855</v>
      </c>
      <c r="Z123" s="15" t="str">
        <f>VLOOKUP(_xlfn.FLOOR.MATH(B123/8+11),Coef!$B$4:$C$23,2)</f>
        <v>M</v>
      </c>
      <c r="AA123" s="15">
        <f t="shared" si="75"/>
        <v>7</v>
      </c>
      <c r="AB123" s="15" t="str">
        <f>VLOOKUP(MOD(D123-1,3)*8+AA123,Coef!$A$2:$C$25,3)</f>
        <v>Y</v>
      </c>
      <c r="AC123" s="15">
        <f t="shared" si="76"/>
        <v>13</v>
      </c>
      <c r="AD123" s="15" t="str">
        <f>VLOOKUP(MOD(MOD(D123+1,2)*5+AC123,20)+1,Coef!$A$2:$C$21,3)</f>
        <v>P</v>
      </c>
      <c r="AE123" s="15"/>
      <c r="AF123" s="15" t="str">
        <f t="shared" si="82"/>
        <v>04719</v>
      </c>
      <c r="AG123" s="15" t="str">
        <f t="shared" si="82"/>
        <v>37496</v>
      </c>
      <c r="AH123" s="18" t="str">
        <f t="shared" si="77"/>
        <v>704719 mE 9337496 mN 9 S</v>
      </c>
      <c r="AI123" s="15" t="str">
        <f t="shared" si="78"/>
        <v>9MYP0471937496</v>
      </c>
      <c r="AJ123" s="22">
        <f>'LL to Dist'!BP123</f>
        <v>9593243.1821762864</v>
      </c>
      <c r="AK123" s="22">
        <f>'LL to Dist'!BT123</f>
        <v>98.20198570767991</v>
      </c>
      <c r="AL123" s="22">
        <f>'LL to Dist'!BU123</f>
        <v>197.16964559923798</v>
      </c>
      <c r="AM123" s="22">
        <f>'LL to Dist'!BV123</f>
        <v>17.169645599237981</v>
      </c>
    </row>
    <row r="124" spans="2:39">
      <c r="B124" s="13">
        <v>4.7183984704026471</v>
      </c>
      <c r="C124" s="13">
        <v>-107.71996785181318</v>
      </c>
      <c r="D124" s="15">
        <f t="shared" si="55"/>
        <v>13</v>
      </c>
      <c r="E124" s="15">
        <f t="shared" si="56"/>
        <v>-105</v>
      </c>
      <c r="F124" s="15">
        <f t="shared" si="81"/>
        <v>8.2351588729590405E-2</v>
      </c>
      <c r="G124" s="15">
        <f t="shared" si="81"/>
        <v>-1.8800681091565834</v>
      </c>
      <c r="H124" s="15">
        <f t="shared" si="57"/>
        <v>-1.8325957145940461</v>
      </c>
      <c r="I124" s="15">
        <f t="shared" si="58"/>
        <v>0.99661102384188438</v>
      </c>
      <c r="J124" s="16">
        <f t="shared" si="59"/>
        <v>6.693894236050396E-3</v>
      </c>
      <c r="K124" s="15">
        <f t="shared" si="60"/>
        <v>6378281.4611094696</v>
      </c>
      <c r="L124" s="15">
        <f t="shared" si="61"/>
        <v>8.2538258694953043E-2</v>
      </c>
      <c r="M124" s="15">
        <f t="shared" si="62"/>
        <v>6.8125641483949917E-3</v>
      </c>
      <c r="N124" s="17">
        <f t="shared" si="63"/>
        <v>0</v>
      </c>
      <c r="O124" s="15">
        <f t="shared" si="64"/>
        <v>-4.7472394562537268E-2</v>
      </c>
      <c r="P124" s="16">
        <f t="shared" si="65"/>
        <v>0.99988133008765534</v>
      </c>
      <c r="Q124" s="15">
        <f t="shared" si="66"/>
        <v>5.0536117168562331</v>
      </c>
      <c r="R124" s="15">
        <f t="shared" si="67"/>
        <v>4.9737797255292397</v>
      </c>
      <c r="S124" s="15">
        <f t="shared" si="68"/>
        <v>62.397220281474702</v>
      </c>
      <c r="T124" s="15">
        <f t="shared" si="69"/>
        <v>57.745089031160077</v>
      </c>
      <c r="U124" s="15">
        <f t="shared" si="70"/>
        <v>1363.8313138076051</v>
      </c>
      <c r="V124" s="15">
        <f t="shared" si="71"/>
        <v>-301878.76547212474</v>
      </c>
      <c r="W124" s="15">
        <f t="shared" si="72"/>
        <v>522335.07730895048</v>
      </c>
      <c r="X124" s="15">
        <f t="shared" si="73"/>
        <v>198241.98603406409</v>
      </c>
      <c r="Y124" s="15">
        <f t="shared" si="74"/>
        <v>522126.1432780269</v>
      </c>
      <c r="Z124" s="15" t="str">
        <f>VLOOKUP(_xlfn.FLOOR.MATH(B124/8+11),Coef!$B$4:$C$23,2)</f>
        <v>N</v>
      </c>
      <c r="AA124" s="15">
        <f t="shared" si="75"/>
        <v>1</v>
      </c>
      <c r="AB124" s="15" t="str">
        <f>VLOOKUP(MOD(D124-1,3)*8+AA124,Coef!$A$2:$C$25,3)</f>
        <v>A</v>
      </c>
      <c r="AC124" s="15">
        <f t="shared" si="76"/>
        <v>5</v>
      </c>
      <c r="AD124" s="15" t="str">
        <f>VLOOKUP(MOD(MOD(D124+1,2)*5+AC124,20)+1,Coef!$A$2:$C$21,3)</f>
        <v>F</v>
      </c>
      <c r="AE124" s="15"/>
      <c r="AF124" s="15" t="str">
        <f t="shared" si="82"/>
        <v>98241</v>
      </c>
      <c r="AG124" s="15" t="str">
        <f t="shared" si="82"/>
        <v>22126</v>
      </c>
      <c r="AH124" s="18" t="str">
        <f t="shared" si="77"/>
        <v>198241 mE 522126 mN 13 S</v>
      </c>
      <c r="AI124" s="15" t="str">
        <f t="shared" si="78"/>
        <v>13NAF9824122126</v>
      </c>
      <c r="AJ124" s="22">
        <f>'LL to Dist'!BP124</f>
        <v>2463062.2186927963</v>
      </c>
      <c r="AK124" s="22">
        <f>'LL to Dist'!BT124</f>
        <v>61.515179193558879</v>
      </c>
      <c r="AL124" s="22">
        <f>'LL to Dist'!BU124</f>
        <v>241.29642953661977</v>
      </c>
      <c r="AM124" s="22">
        <f>'LL to Dist'!BV124</f>
        <v>61.296429536619769</v>
      </c>
    </row>
    <row r="125" spans="2:39">
      <c r="B125" s="13">
        <v>31.802906145954623</v>
      </c>
      <c r="C125" s="13">
        <v>-126.40358437787768</v>
      </c>
      <c r="D125" s="15">
        <f t="shared" si="55"/>
        <v>9</v>
      </c>
      <c r="E125" s="15">
        <f t="shared" si="56"/>
        <v>-129</v>
      </c>
      <c r="F125" s="15">
        <f t="shared" si="81"/>
        <v>0.55506542394964853</v>
      </c>
      <c r="G125" s="15">
        <f t="shared" si="81"/>
        <v>-2.2061587337164337</v>
      </c>
      <c r="H125" s="15">
        <f t="shared" si="57"/>
        <v>-2.2514747350726849</v>
      </c>
      <c r="I125" s="15">
        <f t="shared" si="58"/>
        <v>0.84986596373900447</v>
      </c>
      <c r="J125" s="16">
        <f t="shared" si="59"/>
        <v>4.8677509006606612E-3</v>
      </c>
      <c r="K125" s="15">
        <f t="shared" si="60"/>
        <v>6384074.446883345</v>
      </c>
      <c r="L125" s="15">
        <f t="shared" si="61"/>
        <v>0.62009649215811957</v>
      </c>
      <c r="M125" s="15">
        <f t="shared" si="62"/>
        <v>0.38451965958680484</v>
      </c>
      <c r="N125" s="17">
        <f t="shared" si="63"/>
        <v>0</v>
      </c>
      <c r="O125" s="15">
        <f t="shared" si="64"/>
        <v>4.5316001356251245E-2</v>
      </c>
      <c r="P125" s="16">
        <f t="shared" si="65"/>
        <v>0.62034809131385593</v>
      </c>
      <c r="Q125" s="15">
        <f t="shared" si="66"/>
        <v>4.659384878514464</v>
      </c>
      <c r="R125" s="15">
        <f t="shared" si="67"/>
        <v>-1.5967887280265125</v>
      </c>
      <c r="S125" s="15">
        <f t="shared" si="68"/>
        <v>39.542331702391571</v>
      </c>
      <c r="T125" s="15">
        <f t="shared" si="69"/>
        <v>-96.775659257118377</v>
      </c>
      <c r="U125" s="15">
        <f t="shared" si="70"/>
        <v>268.98795088399714</v>
      </c>
      <c r="V125" s="15">
        <f t="shared" si="71"/>
        <v>245904.53741569418</v>
      </c>
      <c r="W125" s="15">
        <f t="shared" si="72"/>
        <v>3522935.1887659486</v>
      </c>
      <c r="X125" s="15">
        <f t="shared" si="73"/>
        <v>745806.1756007279</v>
      </c>
      <c r="Y125" s="15">
        <f t="shared" si="74"/>
        <v>3521526.0146904425</v>
      </c>
      <c r="Z125" s="15" t="str">
        <f>VLOOKUP(_xlfn.FLOOR.MATH(B125/8+11),Coef!$B$4:$C$23,2)</f>
        <v>R</v>
      </c>
      <c r="AA125" s="15">
        <f t="shared" si="75"/>
        <v>7</v>
      </c>
      <c r="AB125" s="15" t="str">
        <f>VLOOKUP(MOD(D125-1,3)*8+AA125,Coef!$A$2:$C$25,3)</f>
        <v>Y</v>
      </c>
      <c r="AC125" s="15">
        <f t="shared" si="76"/>
        <v>15</v>
      </c>
      <c r="AD125" s="15" t="str">
        <f>VLOOKUP(MOD(MOD(D125+1,2)*5+AC125,20)+1,Coef!$A$2:$C$21,3)</f>
        <v>R</v>
      </c>
      <c r="AE125" s="15"/>
      <c r="AF125" s="15" t="str">
        <f t="shared" si="82"/>
        <v>45806</v>
      </c>
      <c r="AG125" s="15" t="str">
        <f t="shared" si="82"/>
        <v>21526</v>
      </c>
      <c r="AH125" s="18" t="str">
        <f t="shared" si="77"/>
        <v>745806 mE 3521526 mN 9 S</v>
      </c>
      <c r="AI125" s="15" t="str">
        <f t="shared" si="78"/>
        <v>9RYR4580621526</v>
      </c>
      <c r="AJ125" s="22">
        <f>'LL to Dist'!BP125</f>
        <v>3576677.110675511</v>
      </c>
      <c r="AK125" s="22">
        <f>'LL to Dist'!BT125</f>
        <v>329.32579387116635</v>
      </c>
      <c r="AL125" s="22">
        <f>'LL to Dist'!BU125</f>
        <v>143.25579264686013</v>
      </c>
      <c r="AM125" s="22">
        <f>'LL to Dist'!BV125</f>
        <v>323.25579264686007</v>
      </c>
    </row>
    <row r="126" spans="2:39">
      <c r="B126" s="13">
        <v>-78.236378536323926</v>
      </c>
      <c r="C126" s="13">
        <v>-4.500037723162734</v>
      </c>
      <c r="D126" s="15">
        <f t="shared" si="55"/>
        <v>30</v>
      </c>
      <c r="E126" s="15">
        <f t="shared" si="56"/>
        <v>-3</v>
      </c>
      <c r="F126" s="15">
        <f t="shared" si="81"/>
        <v>-1.3654824002954744</v>
      </c>
      <c r="G126" s="15">
        <f t="shared" si="81"/>
        <v>-7.8540474733138799E-2</v>
      </c>
      <c r="H126" s="15">
        <f t="shared" si="57"/>
        <v>-5.2359877559829883E-2</v>
      </c>
      <c r="I126" s="15">
        <f t="shared" si="58"/>
        <v>0.20387450305656463</v>
      </c>
      <c r="J126" s="16">
        <f t="shared" si="59"/>
        <v>2.801259250115611E-4</v>
      </c>
      <c r="K126" s="15">
        <f t="shared" si="60"/>
        <v>6398697.4682366075</v>
      </c>
      <c r="L126" s="15">
        <f t="shared" si="61"/>
        <v>-4.8019591291406982</v>
      </c>
      <c r="M126" s="15">
        <f t="shared" si="62"/>
        <v>23.058811477937692</v>
      </c>
      <c r="N126" s="17">
        <f t="shared" si="63"/>
        <v>0</v>
      </c>
      <c r="O126" s="15">
        <f t="shared" si="64"/>
        <v>-2.6180597173308916E-2</v>
      </c>
      <c r="P126" s="16">
        <f t="shared" si="65"/>
        <v>-22.058531352012679</v>
      </c>
      <c r="Q126" s="15">
        <f t="shared" si="66"/>
        <v>-18.056290030730452</v>
      </c>
      <c r="R126" s="15">
        <f t="shared" si="67"/>
        <v>122.02874544704839</v>
      </c>
      <c r="S126" s="15">
        <f t="shared" si="68"/>
        <v>-746.75823734088715</v>
      </c>
      <c r="T126" s="15">
        <f t="shared" si="69"/>
        <v>71931.129459396223</v>
      </c>
      <c r="U126" s="15">
        <f t="shared" si="70"/>
        <v>206106.33603559009</v>
      </c>
      <c r="V126" s="15">
        <f t="shared" si="71"/>
        <v>-34149.830408647453</v>
      </c>
      <c r="W126" s="15">
        <f t="shared" si="72"/>
        <v>-8688662.7373089194</v>
      </c>
      <c r="X126" s="15">
        <f t="shared" si="73"/>
        <v>465863.829523516</v>
      </c>
      <c r="Y126" s="15">
        <f t="shared" si="74"/>
        <v>1314812.7277860045</v>
      </c>
      <c r="Z126" s="15" t="str">
        <f>VLOOKUP(_xlfn.FLOOR.MATH(B126/8+11),Coef!$B$4:$C$23,2)</f>
        <v>C</v>
      </c>
      <c r="AA126" s="15">
        <f t="shared" si="75"/>
        <v>4</v>
      </c>
      <c r="AB126" s="15" t="str">
        <f>VLOOKUP(MOD(D126-1,3)*8+AA126,Coef!$A$2:$C$25,3)</f>
        <v>V</v>
      </c>
      <c r="AC126" s="15">
        <f t="shared" si="76"/>
        <v>13</v>
      </c>
      <c r="AD126" s="15" t="str">
        <f>VLOOKUP(MOD(MOD(D126+1,2)*5+AC126,20)+1,Coef!$A$2:$C$21,3)</f>
        <v>U</v>
      </c>
      <c r="AE126" s="15"/>
      <c r="AF126" s="15" t="str">
        <f t="shared" si="82"/>
        <v>65863</v>
      </c>
      <c r="AG126" s="15" t="str">
        <f t="shared" si="82"/>
        <v>14812</v>
      </c>
      <c r="AH126" s="18" t="str">
        <f t="shared" si="77"/>
        <v>465863 mE 1314812 mN 30 S</v>
      </c>
      <c r="AI126" s="15" t="str">
        <f t="shared" si="78"/>
        <v>30CVU6586314812</v>
      </c>
      <c r="AJ126" s="22">
        <f>'LL to Dist'!BP126</f>
        <v>14148827.206694132</v>
      </c>
      <c r="AK126" s="22">
        <f>'LL to Dist'!BT126</f>
        <v>167.41466963118387</v>
      </c>
      <c r="AL126" s="22">
        <f>'LL to Dist'!BU126</f>
        <v>245.27210622780009</v>
      </c>
      <c r="AM126" s="22">
        <f>'LL to Dist'!BV126</f>
        <v>65.272106227800123</v>
      </c>
    </row>
    <row r="127" spans="2:39">
      <c r="B127" s="13">
        <v>1.1716873200847289</v>
      </c>
      <c r="C127" s="13">
        <v>28.007677724264681</v>
      </c>
      <c r="D127" s="15">
        <f t="shared" si="55"/>
        <v>35</v>
      </c>
      <c r="E127" s="15">
        <f t="shared" si="56"/>
        <v>27</v>
      </c>
      <c r="F127" s="15">
        <f t="shared" si="81"/>
        <v>2.0449801539347206E-2</v>
      </c>
      <c r="G127" s="15">
        <f t="shared" si="81"/>
        <v>0.48882619212589123</v>
      </c>
      <c r="H127" s="15">
        <f t="shared" si="57"/>
        <v>0.47123889803846897</v>
      </c>
      <c r="I127" s="15">
        <f t="shared" si="58"/>
        <v>0.99979091009533838</v>
      </c>
      <c r="J127" s="16">
        <f t="shared" si="59"/>
        <v>6.7366787930822512E-3</v>
      </c>
      <c r="K127" s="15">
        <f t="shared" si="60"/>
        <v>6378145.926737817</v>
      </c>
      <c r="L127" s="15">
        <f t="shared" si="61"/>
        <v>2.0452652680326342E-2</v>
      </c>
      <c r="M127" s="15">
        <f t="shared" si="62"/>
        <v>4.1831100166206029E-4</v>
      </c>
      <c r="N127" s="17">
        <f t="shared" si="63"/>
        <v>0</v>
      </c>
      <c r="O127" s="15">
        <f t="shared" si="64"/>
        <v>1.7587294087422267E-2</v>
      </c>
      <c r="P127" s="16">
        <f t="shared" si="65"/>
        <v>1.0063183677914203</v>
      </c>
      <c r="Q127" s="15">
        <f t="shared" si="66"/>
        <v>5.0603933295007222</v>
      </c>
      <c r="R127" s="15">
        <f t="shared" si="67"/>
        <v>5.0869475256148498</v>
      </c>
      <c r="S127" s="15">
        <f t="shared" si="68"/>
        <v>62.793711462158143</v>
      </c>
      <c r="T127" s="15">
        <f t="shared" si="69"/>
        <v>60.799660352283517</v>
      </c>
      <c r="U127" s="15">
        <f t="shared" si="70"/>
        <v>1383.6987294901191</v>
      </c>
      <c r="V127" s="15">
        <f t="shared" si="71"/>
        <v>112156.6897974967</v>
      </c>
      <c r="W127" s="15">
        <f t="shared" si="72"/>
        <v>129578.82736492401</v>
      </c>
      <c r="X127" s="15">
        <f t="shared" si="73"/>
        <v>612111.82712157769</v>
      </c>
      <c r="Y127" s="15">
        <f t="shared" si="74"/>
        <v>129526.99583397806</v>
      </c>
      <c r="Z127" s="15" t="str">
        <f>VLOOKUP(_xlfn.FLOOR.MATH(B127/8+11),Coef!$B$4:$C$23,2)</f>
        <v>N</v>
      </c>
      <c r="AA127" s="15">
        <f t="shared" si="75"/>
        <v>6</v>
      </c>
      <c r="AB127" s="15" t="str">
        <f>VLOOKUP(MOD(D127-1,3)*8+AA127,Coef!$A$2:$C$25,3)</f>
        <v>P</v>
      </c>
      <c r="AC127" s="15">
        <f t="shared" si="76"/>
        <v>1</v>
      </c>
      <c r="AD127" s="15" t="str">
        <f>VLOOKUP(MOD(MOD(D127+1,2)*5+AC127,20)+1,Coef!$A$2:$C$21,3)</f>
        <v>B</v>
      </c>
      <c r="AE127" s="15"/>
      <c r="AF127" s="15" t="str">
        <f t="shared" si="82"/>
        <v>12111</v>
      </c>
      <c r="AG127" s="15" t="str">
        <f t="shared" si="82"/>
        <v>29526</v>
      </c>
      <c r="AH127" s="18" t="str">
        <f t="shared" si="77"/>
        <v>612111 mE 129526 mN 35 N</v>
      </c>
      <c r="AI127" s="15" t="str">
        <f t="shared" si="78"/>
        <v>35NPB1211129526</v>
      </c>
      <c r="AJ127" s="22">
        <f>'LL to Dist'!BP127</f>
        <v>9025296.6145455856</v>
      </c>
      <c r="AK127" s="22">
        <f>'LL to Dist'!BT127</f>
        <v>32.92951696357602</v>
      </c>
      <c r="AL127" s="22">
        <f>'LL to Dist'!BU127</f>
        <v>186.36436099239987</v>
      </c>
      <c r="AM127" s="22">
        <f>'LL to Dist'!BV127</f>
        <v>6.3643609923998952</v>
      </c>
    </row>
    <row r="128" spans="2:39">
      <c r="B128" s="13">
        <v>-7.2518038476071069</v>
      </c>
      <c r="C128" s="13">
        <v>-118.26741347609281</v>
      </c>
      <c r="D128" s="15">
        <f t="shared" si="55"/>
        <v>11</v>
      </c>
      <c r="E128" s="15">
        <f t="shared" si="56"/>
        <v>-117</v>
      </c>
      <c r="F128" s="15">
        <f t="shared" si="81"/>
        <v>-0.12656785384953714</v>
      </c>
      <c r="G128" s="15">
        <f t="shared" si="81"/>
        <v>-2.0641557629753318</v>
      </c>
      <c r="H128" s="15">
        <f t="shared" si="57"/>
        <v>-2.0420352248333655</v>
      </c>
      <c r="I128" s="15">
        <f t="shared" si="58"/>
        <v>0.99200097605585114</v>
      </c>
      <c r="J128" s="16">
        <f t="shared" si="59"/>
        <v>6.6321092496205844E-3</v>
      </c>
      <c r="K128" s="15">
        <f t="shared" si="60"/>
        <v>6378477.2009349233</v>
      </c>
      <c r="L128" s="15">
        <f t="shared" si="61"/>
        <v>-0.1272480607290393</v>
      </c>
      <c r="M128" s="15">
        <f t="shared" si="62"/>
        <v>1.6192068959301274E-2</v>
      </c>
      <c r="N128" s="17">
        <f t="shared" si="63"/>
        <v>0</v>
      </c>
      <c r="O128" s="15">
        <f t="shared" si="64"/>
        <v>-2.2120538141966239E-2</v>
      </c>
      <c r="P128" s="16">
        <f t="shared" si="65"/>
        <v>0.99044004029031929</v>
      </c>
      <c r="Q128" s="15">
        <f t="shared" si="66"/>
        <v>5.0436728537796789</v>
      </c>
      <c r="R128" s="15">
        <f t="shared" si="67"/>
        <v>4.807882950402746</v>
      </c>
      <c r="S128" s="15">
        <f t="shared" si="68"/>
        <v>61.816353782651163</v>
      </c>
      <c r="T128" s="15">
        <f t="shared" si="69"/>
        <v>53.290925497603617</v>
      </c>
      <c r="U128" s="15">
        <f t="shared" si="70"/>
        <v>1334.7688346440971</v>
      </c>
      <c r="V128" s="15">
        <f t="shared" si="71"/>
        <v>-139977.84988551732</v>
      </c>
      <c r="W128" s="15">
        <f t="shared" si="72"/>
        <v>-802101.27330150967</v>
      </c>
      <c r="X128" s="15">
        <f t="shared" si="73"/>
        <v>360078.14125443686</v>
      </c>
      <c r="Y128" s="15">
        <f t="shared" si="74"/>
        <v>9198219.5672078114</v>
      </c>
      <c r="Z128" s="15" t="str">
        <f>VLOOKUP(_xlfn.FLOOR.MATH(B128/8+11),Coef!$B$4:$C$23,2)</f>
        <v>M</v>
      </c>
      <c r="AA128" s="15">
        <f t="shared" si="75"/>
        <v>3</v>
      </c>
      <c r="AB128" s="15" t="str">
        <f>VLOOKUP(MOD(D128-1,3)*8+AA128,Coef!$A$2:$C$25,3)</f>
        <v>L</v>
      </c>
      <c r="AC128" s="15">
        <f t="shared" si="76"/>
        <v>11</v>
      </c>
      <c r="AD128" s="15" t="str">
        <f>VLOOKUP(MOD(MOD(D128+1,2)*5+AC128,20)+1,Coef!$A$2:$C$21,3)</f>
        <v>M</v>
      </c>
      <c r="AE128" s="15"/>
      <c r="AF128" s="15" t="str">
        <f t="shared" si="82"/>
        <v>60078</v>
      </c>
      <c r="AG128" s="15" t="str">
        <f t="shared" si="82"/>
        <v>98219</v>
      </c>
      <c r="AH128" s="18" t="str">
        <f t="shared" si="77"/>
        <v>360078 mE 9198219 mN 11 S</v>
      </c>
      <c r="AI128" s="15" t="str">
        <f t="shared" si="78"/>
        <v>11MLM6007898219</v>
      </c>
      <c r="AJ128" s="22">
        <f>'LL to Dist'!BP128</f>
        <v>16234216.1558991</v>
      </c>
      <c r="AK128" s="22">
        <f>'LL to Dist'!BT128</f>
        <v>258.77214617520059</v>
      </c>
      <c r="AL128" s="22">
        <f>'LL to Dist'!BU128</f>
        <v>98.673756573092874</v>
      </c>
      <c r="AM128" s="22">
        <f>'LL to Dist'!BV128</f>
        <v>278.67375657309299</v>
      </c>
    </row>
    <row r="129" spans="2:39">
      <c r="B129" s="13">
        <v>40.948819491537662</v>
      </c>
      <c r="C129" s="13">
        <v>-17.759948513022209</v>
      </c>
      <c r="D129" s="15">
        <f t="shared" si="55"/>
        <v>28</v>
      </c>
      <c r="E129" s="15">
        <f t="shared" si="56"/>
        <v>-15</v>
      </c>
      <c r="F129" s="15">
        <f t="shared" si="81"/>
        <v>0.7146917249321626</v>
      </c>
      <c r="G129" s="15">
        <f t="shared" si="81"/>
        <v>-0.3099695765369086</v>
      </c>
      <c r="H129" s="15">
        <f t="shared" si="57"/>
        <v>-0.26179938779914941</v>
      </c>
      <c r="I129" s="15">
        <f t="shared" si="58"/>
        <v>0.7552953158323763</v>
      </c>
      <c r="J129" s="16">
        <f t="shared" si="59"/>
        <v>3.8446875855161784E-3</v>
      </c>
      <c r="K129" s="15">
        <f t="shared" si="60"/>
        <v>6387326.7672907375</v>
      </c>
      <c r="L129" s="15">
        <f t="shared" si="61"/>
        <v>0.86771967916362025</v>
      </c>
      <c r="M129" s="15">
        <f t="shared" si="62"/>
        <v>0.75293744160781606</v>
      </c>
      <c r="N129" s="17">
        <f t="shared" si="63"/>
        <v>0</v>
      </c>
      <c r="O129" s="15">
        <f t="shared" si="64"/>
        <v>-4.817018873775919E-2</v>
      </c>
      <c r="P129" s="16">
        <f t="shared" si="65"/>
        <v>0.25090724597770014</v>
      </c>
      <c r="Q129" s="15">
        <f t="shared" si="66"/>
        <v>4.2817238731523499</v>
      </c>
      <c r="R129" s="15">
        <f t="shared" si="67"/>
        <v>-7.7642345961721864</v>
      </c>
      <c r="S129" s="15">
        <f t="shared" si="68"/>
        <v>17.979321778452402</v>
      </c>
      <c r="T129" s="15">
        <f t="shared" si="69"/>
        <v>-198.60613831795891</v>
      </c>
      <c r="U129" s="15">
        <f t="shared" si="70"/>
        <v>-649.98050071485875</v>
      </c>
      <c r="V129" s="15">
        <f t="shared" si="71"/>
        <v>-232401.14536490574</v>
      </c>
      <c r="W129" s="15">
        <f t="shared" si="72"/>
        <v>4538559.5031553032</v>
      </c>
      <c r="X129" s="15">
        <f t="shared" si="73"/>
        <v>267691.81509324024</v>
      </c>
      <c r="Y129" s="15">
        <f t="shared" si="74"/>
        <v>4536744.0793540413</v>
      </c>
      <c r="Z129" s="15" t="str">
        <f>VLOOKUP(_xlfn.FLOOR.MATH(B129/8+11),Coef!$B$4:$C$23,2)</f>
        <v>T</v>
      </c>
      <c r="AA129" s="15">
        <f t="shared" si="75"/>
        <v>2</v>
      </c>
      <c r="AB129" s="15" t="str">
        <f>VLOOKUP(MOD(D129-1,3)*8+AA129,Coef!$A$2:$C$25,3)</f>
        <v>B</v>
      </c>
      <c r="AC129" s="15">
        <f t="shared" si="76"/>
        <v>5</v>
      </c>
      <c r="AD129" s="15" t="str">
        <f>VLOOKUP(MOD(MOD(D129+1,2)*5+AC129,20)+1,Coef!$A$2:$C$21,3)</f>
        <v>L</v>
      </c>
      <c r="AE129" s="15"/>
      <c r="AF129" s="15" t="str">
        <f t="shared" si="82"/>
        <v>67691</v>
      </c>
      <c r="AG129" s="15" t="str">
        <f t="shared" si="82"/>
        <v>36744</v>
      </c>
      <c r="AH129" s="18" t="str">
        <f t="shared" si="77"/>
        <v>267691 mE 4536744 mN 28 S</v>
      </c>
      <c r="AI129" s="15" t="str">
        <f t="shared" si="78"/>
        <v>28TBL6769136744</v>
      </c>
      <c r="AJ129" s="22">
        <f>'LL to Dist'!BP129</f>
        <v>11418947.710325442</v>
      </c>
      <c r="AK129" s="22">
        <f>'LL to Dist'!BT129</f>
        <v>49.567448769492728</v>
      </c>
      <c r="AL129" s="22">
        <f>'LL to Dist'!BU129</f>
        <v>271.36382193197653</v>
      </c>
      <c r="AM129" s="22">
        <f>'LL to Dist'!BV129</f>
        <v>91.363821931976531</v>
      </c>
    </row>
    <row r="130" spans="2:39">
      <c r="B130" s="13">
        <v>-10.05642912404835</v>
      </c>
      <c r="C130" s="13">
        <v>163.74354468299873</v>
      </c>
      <c r="D130" s="15">
        <f t="shared" si="55"/>
        <v>58</v>
      </c>
      <c r="E130" s="15">
        <f t="shared" si="56"/>
        <v>165</v>
      </c>
      <c r="F130" s="15">
        <f t="shared" si="81"/>
        <v>-0.17551779920809299</v>
      </c>
      <c r="G130" s="15">
        <f t="shared" si="81"/>
        <v>2.8578639836047821</v>
      </c>
      <c r="H130" s="15">
        <f t="shared" si="57"/>
        <v>2.8797932657906435</v>
      </c>
      <c r="I130" s="15">
        <f t="shared" si="58"/>
        <v>0.98463625384271636</v>
      </c>
      <c r="J130" s="16">
        <f t="shared" si="59"/>
        <v>6.533999805675381E-3</v>
      </c>
      <c r="K130" s="15">
        <f t="shared" si="60"/>
        <v>6378788.0566054489</v>
      </c>
      <c r="L130" s="15">
        <f t="shared" si="61"/>
        <v>-0.17734265234575375</v>
      </c>
      <c r="M130" s="15">
        <f t="shared" si="62"/>
        <v>3.1450416341026875E-2</v>
      </c>
      <c r="N130" s="17">
        <f t="shared" si="63"/>
        <v>0</v>
      </c>
      <c r="O130" s="15">
        <f t="shared" si="64"/>
        <v>-2.1929282185861432E-2</v>
      </c>
      <c r="P130" s="16">
        <f t="shared" si="65"/>
        <v>0.97508358346464852</v>
      </c>
      <c r="Q130" s="15">
        <f t="shared" si="66"/>
        <v>5.0275263545238937</v>
      </c>
      <c r="R130" s="15">
        <f t="shared" si="67"/>
        <v>4.5382764586561155</v>
      </c>
      <c r="S130" s="15">
        <f t="shared" si="68"/>
        <v>60.873230913734801</v>
      </c>
      <c r="T130" s="15">
        <f t="shared" si="69"/>
        <v>46.112273499295355</v>
      </c>
      <c r="U130" s="15">
        <f t="shared" si="70"/>
        <v>1287.6948205321532</v>
      </c>
      <c r="V130" s="15">
        <f t="shared" si="71"/>
        <v>-137743.56504130617</v>
      </c>
      <c r="W130" s="15">
        <f t="shared" si="72"/>
        <v>-1112360.1016629359</v>
      </c>
      <c r="X130" s="15">
        <f t="shared" si="73"/>
        <v>362311.53238471039</v>
      </c>
      <c r="Y130" s="15">
        <f t="shared" si="74"/>
        <v>8888084.8423777297</v>
      </c>
      <c r="Z130" s="15" t="str">
        <f>VLOOKUP(_xlfn.FLOOR.MATH(B130/8+11),Coef!$B$4:$C$23,2)</f>
        <v>L</v>
      </c>
      <c r="AA130" s="15">
        <f t="shared" si="75"/>
        <v>3</v>
      </c>
      <c r="AB130" s="15" t="str">
        <f>VLOOKUP(MOD(D130-1,3)*8+AA130,Coef!$A$2:$C$25,3)</f>
        <v>C</v>
      </c>
      <c r="AC130" s="15">
        <f t="shared" si="76"/>
        <v>8</v>
      </c>
      <c r="AD130" s="15" t="str">
        <f>VLOOKUP(MOD(MOD(D130+1,2)*5+AC130,20)+1,Coef!$A$2:$C$21,3)</f>
        <v>P</v>
      </c>
      <c r="AE130" s="15"/>
      <c r="AF130" s="15" t="str">
        <f t="shared" si="82"/>
        <v>62311</v>
      </c>
      <c r="AG130" s="15" t="str">
        <f t="shared" si="82"/>
        <v>88084</v>
      </c>
      <c r="AH130" s="18" t="str">
        <f t="shared" si="77"/>
        <v>362311 mE 8888084 mN 58 N</v>
      </c>
      <c r="AI130" s="15" t="str">
        <f t="shared" si="78"/>
        <v>58LCP6231188084</v>
      </c>
      <c r="AJ130" s="22">
        <f>'LL to Dist'!BP130</f>
        <v>16577988.174357658</v>
      </c>
      <c r="AK130" s="22">
        <f>'LL to Dist'!BT130</f>
        <v>357.11815899821505</v>
      </c>
      <c r="AL130" s="22">
        <f>'LL to Dist'!BU130</f>
        <v>2.2102203288498004</v>
      </c>
      <c r="AM130" s="22">
        <f>'LL to Dist'!BV130</f>
        <v>182.2102203288498</v>
      </c>
    </row>
    <row r="131" spans="2:39">
      <c r="B131" s="13">
        <v>-11.427991259435743</v>
      </c>
      <c r="C131" s="13">
        <v>111.17033364467039</v>
      </c>
      <c r="D131" s="15">
        <f t="shared" ref="D131:D194" si="83">1+_xlfn.FLOOR.MATH((C131+180)/6)</f>
        <v>49</v>
      </c>
      <c r="E131" s="15">
        <f t="shared" ref="E131:E194" si="84">D131*6-183</f>
        <v>111</v>
      </c>
      <c r="F131" s="15">
        <f t="shared" si="81"/>
        <v>-0.19945607436628723</v>
      </c>
      <c r="G131" s="15">
        <f t="shared" si="81"/>
        <v>1.9402883526401262</v>
      </c>
      <c r="H131" s="15">
        <f t="shared" ref="H131:H194" si="85">E131*PI()/180</f>
        <v>1.9373154697137058</v>
      </c>
      <c r="I131" s="15">
        <f t="shared" ref="I131:I194" si="86">COS(F131)</f>
        <v>0.98017449419872349</v>
      </c>
      <c r="J131" s="16">
        <f t="shared" ref="J131:J194" si="87">0.00673949681993606*I131^2</f>
        <v>6.4749179171432027E-3</v>
      </c>
      <c r="K131" s="15">
        <f t="shared" ref="K131:K194" si="88">40680631590769/(6356752.314*SQRT(1 + J131))</f>
        <v>6378975.2770257667</v>
      </c>
      <c r="L131" s="15">
        <f t="shared" ref="L131:L194" si="89">TAN(F131)</f>
        <v>-0.20214382160619376</v>
      </c>
      <c r="M131" s="15">
        <f t="shared" ref="M131:M194" si="90">L131^2</f>
        <v>4.0862124613556691E-2</v>
      </c>
      <c r="N131" s="17">
        <f t="shared" ref="N131:N194" si="91">M131^3-L131^6</f>
        <v>0</v>
      </c>
      <c r="O131" s="15">
        <f t="shared" ref="O131:O194" si="92">G131-H131</f>
        <v>2.9728829264203949E-3</v>
      </c>
      <c r="P131" s="16">
        <f t="shared" ref="P131:P194" si="93">1-M131+J131</f>
        <v>0.96561279330358651</v>
      </c>
      <c r="Q131" s="15">
        <f t="shared" ref="Q131:Q194" si="94">5-M131+9*J131+4*J131^2</f>
        <v>5.0175798348888678</v>
      </c>
      <c r="R131" s="15">
        <f t="shared" ref="R131:R194" si="95">5-18*M131+M131^2+14*J131+58*M131*J131</f>
        <v>4.372145897385904</v>
      </c>
      <c r="S131" s="15">
        <f t="shared" ref="S131:S194" si="96">61-58*M131+M131^2+270*J131-330*M131*J131</f>
        <v>60.292583285348663</v>
      </c>
      <c r="T131" s="15">
        <f t="shared" ref="T131:T194" si="97">61-479*M131+179*M131^2-M131^3</f>
        <v>41.725852749876509</v>
      </c>
      <c r="U131" s="15">
        <f t="shared" ref="U131:U194" si="98">1385-3111*M131+543*M131^2-M131^3</f>
        <v>1258.7845163819634</v>
      </c>
      <c r="V131" s="15">
        <f t="shared" ref="V131:V194" si="99">K131*I131*O131+(K131/6*I131^3*P131*O131^3+(K131/120*I131^5*R131*O131^5))+(K131/5040*I131^7*T131*O131^7)</f>
        <v>18588.002254811618</v>
      </c>
      <c r="W131" s="15">
        <f t="shared" ref="W131:W194" si="100">6367449.14570093*(F131-(0.00251882794504*SIN(2*F131))+(0.00000264354112*SIN(4*F131))-(0.00000000345262*SIN(6*F131))+(0.000000000004892*SIN(8*F131)))+(L131/2*K131*I131^2*O131^2)+(L131/24*K131*I131^4*Q131*O131^4)+(L131/720*K131*I131^6*S131*O131^6)+(L131/40320*K131*I131^8*U131*O131^8)</f>
        <v>-1263814.2982277689</v>
      </c>
      <c r="X131" s="15">
        <f t="shared" ref="X131:X194" si="101">V131*0.9996+500000</f>
        <v>518580.5670539097</v>
      </c>
      <c r="Y131" s="15">
        <f t="shared" ref="Y131:Y194" si="102">IF(W131*0.9996&lt;0,W131*0.9996+10000000,W131*0.9996)</f>
        <v>8736691.2274915222</v>
      </c>
      <c r="Z131" s="15" t="str">
        <f>VLOOKUP(_xlfn.FLOOR.MATH(B131/8+11),Coef!$B$4:$C$23,2)</f>
        <v>L</v>
      </c>
      <c r="AA131" s="15">
        <f t="shared" ref="AA131:AA194" si="103">_xlfn.FLOOR.MATH(X131/100000)</f>
        <v>5</v>
      </c>
      <c r="AB131" s="15" t="str">
        <f>VLOOKUP(MOD(D131-1,3)*8+AA131,Coef!$A$2:$C$25,3)</f>
        <v>E</v>
      </c>
      <c r="AC131" s="15">
        <f t="shared" ref="AC131:AC194" si="104">(MOD(_xlfn.FLOOR.MATH(Y131/100000),20))</f>
        <v>7</v>
      </c>
      <c r="AD131" s="15" t="str">
        <f>VLOOKUP(MOD(MOD(D131+1,2)*5+AC131,20)+1,Coef!$A$2:$C$21,3)</f>
        <v>H</v>
      </c>
      <c r="AE131" s="15"/>
      <c r="AF131" s="15" t="str">
        <f t="shared" si="82"/>
        <v>18580</v>
      </c>
      <c r="AG131" s="15" t="str">
        <f t="shared" si="82"/>
        <v>36691</v>
      </c>
      <c r="AH131" s="18" t="str">
        <f t="shared" ref="AH131:AH194" si="105">_xlfn.FLOOR.MATH(X131)&amp;" mE "&amp;_xlfn.FLOOR.MATH(Y131)&amp;" mN " &amp;D131&amp;" "&amp;IF(C131&lt;0,"S","N")</f>
        <v>518580 mE 8736691 mN 49 N</v>
      </c>
      <c r="AI131" s="15" t="str">
        <f t="shared" ref="AI131:AI194" si="106">D131&amp;Z131&amp;AB131&amp;AD131&amp;AF131&amp;AG131</f>
        <v>49LEH1858036691</v>
      </c>
      <c r="AJ131" s="22">
        <f>'LL to Dist'!BP131</f>
        <v>5744752.3605185039</v>
      </c>
      <c r="AK131" s="22">
        <f>'LL to Dist'!BT131</f>
        <v>263.3266441463735</v>
      </c>
      <c r="AL131" s="22">
        <f>'LL to Dist'!BU131</f>
        <v>93.847688060818086</v>
      </c>
      <c r="AM131" s="22">
        <f>'LL to Dist'!BV131</f>
        <v>273.84768806081809</v>
      </c>
    </row>
    <row r="132" spans="2:39">
      <c r="B132" s="13">
        <v>52.956550161100949</v>
      </c>
      <c r="C132" s="13">
        <v>-114.33707244805449</v>
      </c>
      <c r="D132" s="15">
        <f t="shared" si="83"/>
        <v>11</v>
      </c>
      <c r="E132" s="15">
        <f t="shared" si="84"/>
        <v>-117</v>
      </c>
      <c r="F132" s="15">
        <f t="shared" si="81"/>
        <v>0.92426616080874513</v>
      </c>
      <c r="G132" s="15">
        <f t="shared" si="81"/>
        <v>-1.9955583713098441</v>
      </c>
      <c r="H132" s="15">
        <f t="shared" si="85"/>
        <v>-2.0420352248333655</v>
      </c>
      <c r="I132" s="15">
        <f t="shared" si="86"/>
        <v>0.60242048949453431</v>
      </c>
      <c r="J132" s="16">
        <f t="shared" si="87"/>
        <v>2.4458337978359983E-3</v>
      </c>
      <c r="K132" s="15">
        <f t="shared" si="88"/>
        <v>6391781.781751263</v>
      </c>
      <c r="L132" s="15">
        <f t="shared" si="89"/>
        <v>1.3249531055310364</v>
      </c>
      <c r="M132" s="15">
        <f t="shared" si="90"/>
        <v>1.7555007318563376</v>
      </c>
      <c r="N132" s="17">
        <f t="shared" si="91"/>
        <v>0</v>
      </c>
      <c r="O132" s="15">
        <f t="shared" si="92"/>
        <v>4.6476853523521378E-2</v>
      </c>
      <c r="P132" s="16">
        <f t="shared" si="93"/>
        <v>-0.75305489805850157</v>
      </c>
      <c r="Q132" s="15">
        <f t="shared" si="94"/>
        <v>3.2665357007360529</v>
      </c>
      <c r="R132" s="15">
        <f t="shared" si="95"/>
        <v>-23.233956225414431</v>
      </c>
      <c r="S132" s="15">
        <f t="shared" si="96"/>
        <v>-38.493793299996746</v>
      </c>
      <c r="T132" s="15">
        <f t="shared" si="97"/>
        <v>-233.65579785520816</v>
      </c>
      <c r="U132" s="15">
        <f t="shared" si="98"/>
        <v>-2408.3647777855672</v>
      </c>
      <c r="V132" s="15">
        <f t="shared" si="99"/>
        <v>178943.36879864093</v>
      </c>
      <c r="W132" s="15">
        <f t="shared" si="100"/>
        <v>5873105.175023986</v>
      </c>
      <c r="X132" s="15">
        <f t="shared" si="101"/>
        <v>678871.79145112145</v>
      </c>
      <c r="Y132" s="15">
        <f t="shared" si="102"/>
        <v>5870755.932953977</v>
      </c>
      <c r="Z132" s="15" t="str">
        <f>VLOOKUP(_xlfn.FLOOR.MATH(B132/8+11),Coef!$B$4:$C$23,2)</f>
        <v>U</v>
      </c>
      <c r="AA132" s="15">
        <f t="shared" si="103"/>
        <v>6</v>
      </c>
      <c r="AB132" s="15" t="str">
        <f>VLOOKUP(MOD(D132-1,3)*8+AA132,Coef!$A$2:$C$25,3)</f>
        <v>P</v>
      </c>
      <c r="AC132" s="15">
        <f t="shared" si="104"/>
        <v>18</v>
      </c>
      <c r="AD132" s="15" t="str">
        <f>VLOOKUP(MOD(MOD(D132+1,2)*5+AC132,20)+1,Coef!$A$2:$C$21,3)</f>
        <v>U</v>
      </c>
      <c r="AE132" s="15"/>
      <c r="AF132" s="15" t="str">
        <f t="shared" si="82"/>
        <v>78871</v>
      </c>
      <c r="AG132" s="15" t="str">
        <f t="shared" si="82"/>
        <v>70755</v>
      </c>
      <c r="AH132" s="18" t="str">
        <f t="shared" si="105"/>
        <v>678871 mE 5870755 mN 11 S</v>
      </c>
      <c r="AI132" s="15" t="str">
        <f t="shared" si="106"/>
        <v>11UPU7887170755</v>
      </c>
      <c r="AJ132" s="22">
        <f>'LL to Dist'!BP132</f>
        <v>13888028.520381141</v>
      </c>
      <c r="AK132" s="22">
        <f>'LL to Dist'!BT132</f>
        <v>31.593194026641925</v>
      </c>
      <c r="AL132" s="22">
        <f>'LL to Dist'!BU132</f>
        <v>301.5271946951263</v>
      </c>
      <c r="AM132" s="22">
        <f>'LL to Dist'!BV132</f>
        <v>121.52719469512635</v>
      </c>
    </row>
    <row r="133" spans="2:39">
      <c r="B133" s="13">
        <v>-56.597370374511691</v>
      </c>
      <c r="C133" s="13">
        <v>-64.680882633518991</v>
      </c>
      <c r="D133" s="15">
        <f t="shared" si="83"/>
        <v>20</v>
      </c>
      <c r="E133" s="15">
        <f t="shared" si="84"/>
        <v>-63</v>
      </c>
      <c r="F133" s="15">
        <f t="shared" si="81"/>
        <v>-0.98781046100592518</v>
      </c>
      <c r="G133" s="15">
        <f t="shared" si="81"/>
        <v>-1.1288943650509273</v>
      </c>
      <c r="H133" s="15">
        <f t="shared" si="85"/>
        <v>-1.0995574287564276</v>
      </c>
      <c r="I133" s="15">
        <f t="shared" si="86"/>
        <v>0.5505190553678958</v>
      </c>
      <c r="J133" s="16">
        <f t="shared" si="87"/>
        <v>2.0425475929770481E-3</v>
      </c>
      <c r="K133" s="15">
        <f t="shared" si="88"/>
        <v>6393067.8838812094</v>
      </c>
      <c r="L133" s="15">
        <f t="shared" si="89"/>
        <v>-1.5164281591848279</v>
      </c>
      <c r="M133" s="15">
        <f t="shared" si="90"/>
        <v>2.2995543619686858</v>
      </c>
      <c r="N133" s="17">
        <f t="shared" si="91"/>
        <v>0</v>
      </c>
      <c r="O133" s="15">
        <f t="shared" si="92"/>
        <v>-2.9336936294499738E-2</v>
      </c>
      <c r="P133" s="16">
        <f t="shared" si="93"/>
        <v>-1.2975118143757087</v>
      </c>
      <c r="Q133" s="15">
        <f t="shared" si="94"/>
        <v>2.7188452543707862</v>
      </c>
      <c r="R133" s="15">
        <f t="shared" si="95"/>
        <v>-30.803009530321834</v>
      </c>
      <c r="S133" s="15">
        <f t="shared" si="96"/>
        <v>-68.084708125327253</v>
      </c>
      <c r="T133" s="15">
        <f t="shared" si="97"/>
        <v>-106.10337128444</v>
      </c>
      <c r="U133" s="15">
        <f t="shared" si="98"/>
        <v>-2909.7165560177086</v>
      </c>
      <c r="V133" s="15">
        <f t="shared" si="99"/>
        <v>-103245.68835538885</v>
      </c>
      <c r="W133" s="15">
        <f t="shared" si="100"/>
        <v>-6276343.004221797</v>
      </c>
      <c r="X133" s="15">
        <f t="shared" si="101"/>
        <v>396795.60991995328</v>
      </c>
      <c r="Y133" s="15">
        <f t="shared" si="102"/>
        <v>3726167.5329798916</v>
      </c>
      <c r="Z133" s="15" t="str">
        <f>VLOOKUP(_xlfn.FLOOR.MATH(B133/8+11),Coef!$B$4:$C$23,2)</f>
        <v>E</v>
      </c>
      <c r="AA133" s="15">
        <f t="shared" si="103"/>
        <v>3</v>
      </c>
      <c r="AB133" s="15" t="str">
        <f>VLOOKUP(MOD(D133-1,3)*8+AA133,Coef!$A$2:$C$25,3)</f>
        <v>L</v>
      </c>
      <c r="AC133" s="15">
        <f t="shared" si="104"/>
        <v>17</v>
      </c>
      <c r="AD133" s="15" t="str">
        <f>VLOOKUP(MOD(MOD(D133+1,2)*5+AC133,20)+1,Coef!$A$2:$C$21,3)</f>
        <v>C</v>
      </c>
      <c r="AE133" s="15"/>
      <c r="AF133" s="15" t="str">
        <f t="shared" si="82"/>
        <v>96795</v>
      </c>
      <c r="AG133" s="15" t="str">
        <f t="shared" si="82"/>
        <v>26167</v>
      </c>
      <c r="AH133" s="18" t="str">
        <f t="shared" si="105"/>
        <v>396795 mE 3726167 mN 20 S</v>
      </c>
      <c r="AI133" s="15" t="str">
        <f t="shared" si="106"/>
        <v>20ELC9679526167</v>
      </c>
      <c r="AJ133" s="22">
        <f>'LL to Dist'!BP133</f>
        <v>12961268.457112437</v>
      </c>
      <c r="AK133" s="22">
        <f>'LL to Dist'!BT133</f>
        <v>151.94699919271284</v>
      </c>
      <c r="AL133" s="22">
        <f>'LL to Dist'!BU133</f>
        <v>329.02756693759676</v>
      </c>
      <c r="AM133" s="22">
        <f>'LL to Dist'!BV133</f>
        <v>149.02756693759676</v>
      </c>
    </row>
    <row r="134" spans="2:39">
      <c r="B134" s="13">
        <v>16.031851335447271</v>
      </c>
      <c r="C134" s="13">
        <v>69.753874514898911</v>
      </c>
      <c r="D134" s="15">
        <f t="shared" si="83"/>
        <v>42</v>
      </c>
      <c r="E134" s="15">
        <f t="shared" si="84"/>
        <v>69</v>
      </c>
      <c r="F134" s="15">
        <f t="shared" si="81"/>
        <v>0.27980859099380478</v>
      </c>
      <c r="G134" s="15">
        <f t="shared" si="81"/>
        <v>1.2174347763079485</v>
      </c>
      <c r="H134" s="15">
        <f t="shared" si="85"/>
        <v>1.2042771838760873</v>
      </c>
      <c r="I134" s="15">
        <f t="shared" si="86"/>
        <v>0.9611083176652061</v>
      </c>
      <c r="J134" s="16">
        <f t="shared" si="87"/>
        <v>6.2254699943254796E-3</v>
      </c>
      <c r="K134" s="15">
        <f t="shared" si="88"/>
        <v>6379765.9166857675</v>
      </c>
      <c r="L134" s="15">
        <f t="shared" si="89"/>
        <v>0.28734710100866717</v>
      </c>
      <c r="M134" s="15">
        <f t="shared" si="90"/>
        <v>8.2568356458085176E-2</v>
      </c>
      <c r="N134" s="17">
        <f t="shared" si="91"/>
        <v>0</v>
      </c>
      <c r="O134" s="15">
        <f t="shared" si="92"/>
        <v>1.3157592431861209E-2</v>
      </c>
      <c r="P134" s="16">
        <f t="shared" si="93"/>
        <v>0.92365711353624036</v>
      </c>
      <c r="Q134" s="15">
        <f t="shared" si="94"/>
        <v>4.9736158993974442</v>
      </c>
      <c r="R134" s="15">
        <f t="shared" si="95"/>
        <v>3.6375572530486266</v>
      </c>
      <c r="S134" s="15">
        <f t="shared" si="96"/>
        <v>57.729100904935642</v>
      </c>
      <c r="T134" s="15">
        <f t="shared" si="97"/>
        <v>22.669532838427887</v>
      </c>
      <c r="U134" s="15">
        <f t="shared" si="98"/>
        <v>1131.8312008304486</v>
      </c>
      <c r="V134" s="15">
        <f t="shared" si="99"/>
        <v>80679.686358691484</v>
      </c>
      <c r="W134" s="15">
        <f t="shared" si="100"/>
        <v>1773314.4565621614</v>
      </c>
      <c r="X134" s="15">
        <f t="shared" si="101"/>
        <v>580647.41448414803</v>
      </c>
      <c r="Y134" s="15">
        <f t="shared" si="102"/>
        <v>1772605.1307795367</v>
      </c>
      <c r="Z134" s="15" t="str">
        <f>VLOOKUP(_xlfn.FLOOR.MATH(B134/8+11),Coef!$B$4:$C$23,2)</f>
        <v>Q</v>
      </c>
      <c r="AA134" s="15">
        <f t="shared" si="103"/>
        <v>5</v>
      </c>
      <c r="AB134" s="15" t="str">
        <f>VLOOKUP(MOD(D134-1,3)*8+AA134,Coef!$A$2:$C$25,3)</f>
        <v>W</v>
      </c>
      <c r="AC134" s="15">
        <f t="shared" si="104"/>
        <v>17</v>
      </c>
      <c r="AD134" s="15" t="str">
        <f>VLOOKUP(MOD(MOD(D134+1,2)*5+AC134,20)+1,Coef!$A$2:$C$21,3)</f>
        <v>C</v>
      </c>
      <c r="AE134" s="15"/>
      <c r="AF134" s="15" t="str">
        <f t="shared" si="82"/>
        <v>80647</v>
      </c>
      <c r="AG134" s="15" t="str">
        <f t="shared" si="82"/>
        <v>72605</v>
      </c>
      <c r="AH134" s="18" t="str">
        <f t="shared" si="105"/>
        <v>580647 mE 1772605 mN 42 N</v>
      </c>
      <c r="AI134" s="15" t="str">
        <f t="shared" si="106"/>
        <v>42QWC8064772605</v>
      </c>
      <c r="AJ134" s="22">
        <f>'LL to Dist'!BP134</f>
        <v>14112709.009135526</v>
      </c>
      <c r="AK134" s="22">
        <f>'LL to Dist'!BT134</f>
        <v>120.83600110929552</v>
      </c>
      <c r="AL134" s="22">
        <f>'LL to Dist'!BU134</f>
        <v>209.46056850065943</v>
      </c>
      <c r="AM134" s="22">
        <f>'LL to Dist'!BV134</f>
        <v>29.460568500659463</v>
      </c>
    </row>
    <row r="135" spans="2:39">
      <c r="B135" s="13">
        <v>-13.165102254456031</v>
      </c>
      <c r="C135" s="13">
        <v>157.78504664882018</v>
      </c>
      <c r="D135" s="15">
        <f t="shared" si="83"/>
        <v>57</v>
      </c>
      <c r="E135" s="15">
        <f t="shared" si="84"/>
        <v>159</v>
      </c>
      <c r="F135" s="15">
        <f t="shared" si="81"/>
        <v>-0.22977438070198605</v>
      </c>
      <c r="G135" s="15">
        <f t="shared" si="81"/>
        <v>2.7538685744347573</v>
      </c>
      <c r="H135" s="15">
        <f t="shared" si="85"/>
        <v>2.7750735106709841</v>
      </c>
      <c r="I135" s="15">
        <f t="shared" si="86"/>
        <v>0.97371780635197147</v>
      </c>
      <c r="J135" s="16">
        <f t="shared" si="87"/>
        <v>6.3898946312968032E-3</v>
      </c>
      <c r="K135" s="15">
        <f t="shared" si="88"/>
        <v>6379244.7302399846</v>
      </c>
      <c r="L135" s="15">
        <f t="shared" si="89"/>
        <v>-0.23390538646850176</v>
      </c>
      <c r="M135" s="15">
        <f t="shared" si="90"/>
        <v>5.4711729818979163E-2</v>
      </c>
      <c r="N135" s="17">
        <f t="shared" si="91"/>
        <v>0</v>
      </c>
      <c r="O135" s="15">
        <f t="shared" si="92"/>
        <v>-2.1204936236226768E-2</v>
      </c>
      <c r="P135" s="16">
        <f t="shared" si="93"/>
        <v>0.9516781648123176</v>
      </c>
      <c r="Q135" s="15">
        <f t="shared" si="94"/>
        <v>5.0029606448762882</v>
      </c>
      <c r="R135" s="15">
        <f t="shared" si="95"/>
        <v>4.1279176884173925</v>
      </c>
      <c r="S135" s="15">
        <f t="shared" si="96"/>
        <v>59.439615872078178</v>
      </c>
      <c r="T135" s="15">
        <f t="shared" si="97"/>
        <v>35.328731479054888</v>
      </c>
      <c r="U135" s="15">
        <f t="shared" si="98"/>
        <v>1216.4170465057432</v>
      </c>
      <c r="V135" s="15">
        <f t="shared" si="99"/>
        <v>-131725.15412222032</v>
      </c>
      <c r="W135" s="15">
        <f t="shared" si="100"/>
        <v>-1456294.3896984395</v>
      </c>
      <c r="X135" s="15">
        <f t="shared" si="101"/>
        <v>368327.53593942855</v>
      </c>
      <c r="Y135" s="15">
        <f t="shared" si="102"/>
        <v>8544288.1280574389</v>
      </c>
      <c r="Z135" s="15" t="str">
        <f>VLOOKUP(_xlfn.FLOOR.MATH(B135/8+11),Coef!$B$4:$C$23,2)</f>
        <v>L</v>
      </c>
      <c r="AA135" s="15">
        <f t="shared" si="103"/>
        <v>3</v>
      </c>
      <c r="AB135" s="15" t="str">
        <f>VLOOKUP(MOD(D135-1,3)*8+AA135,Coef!$A$2:$C$25,3)</f>
        <v>U</v>
      </c>
      <c r="AC135" s="15">
        <f t="shared" si="104"/>
        <v>5</v>
      </c>
      <c r="AD135" s="15" t="str">
        <f>VLOOKUP(MOD(MOD(D135+1,2)*5+AC135,20)+1,Coef!$A$2:$C$21,3)</f>
        <v>F</v>
      </c>
      <c r="AE135" s="15"/>
      <c r="AF135" s="15" t="str">
        <f t="shared" si="82"/>
        <v>68327</v>
      </c>
      <c r="AG135" s="15" t="str">
        <f t="shared" si="82"/>
        <v>44288</v>
      </c>
      <c r="AH135" s="18" t="str">
        <f t="shared" si="105"/>
        <v>368327 mE 8544288 mN 57 N</v>
      </c>
      <c r="AI135" s="15" t="str">
        <f t="shared" si="106"/>
        <v>57LUF6832744288</v>
      </c>
      <c r="AJ135" s="22">
        <f>'LL to Dist'!BP135</f>
        <v>10208890.979871931</v>
      </c>
      <c r="AK135" s="22">
        <f>'LL to Dist'!BT135</f>
        <v>103.19386383349774</v>
      </c>
      <c r="AL135" s="22">
        <f>'LL to Dist'!BU135</f>
        <v>286.0552722092998</v>
      </c>
      <c r="AM135" s="22">
        <f>'LL to Dist'!BV135</f>
        <v>106.0552722092998</v>
      </c>
    </row>
    <row r="136" spans="2:39">
      <c r="B136" s="13">
        <v>-10.513490539253084</v>
      </c>
      <c r="C136" s="13">
        <v>-48.153830315949818</v>
      </c>
      <c r="D136" s="15">
        <f t="shared" si="83"/>
        <v>22</v>
      </c>
      <c r="E136" s="15">
        <f t="shared" si="84"/>
        <v>-51</v>
      </c>
      <c r="F136" s="15">
        <f t="shared" si="81"/>
        <v>-0.18349502578724047</v>
      </c>
      <c r="G136" s="15">
        <f t="shared" si="81"/>
        <v>-0.84044288645998566</v>
      </c>
      <c r="H136" s="15">
        <f t="shared" si="85"/>
        <v>-0.89011791851710798</v>
      </c>
      <c r="I136" s="15">
        <f t="shared" si="86"/>
        <v>0.98321197216598177</v>
      </c>
      <c r="J136" s="16">
        <f t="shared" si="87"/>
        <v>6.5151105450215966E-3</v>
      </c>
      <c r="K136" s="15">
        <f t="shared" si="88"/>
        <v>6378847.911655657</v>
      </c>
      <c r="L136" s="15">
        <f t="shared" si="89"/>
        <v>-0.18558259788063566</v>
      </c>
      <c r="M136" s="15">
        <f t="shared" si="90"/>
        <v>3.4440900636125718E-2</v>
      </c>
      <c r="N136" s="17">
        <f t="shared" si="91"/>
        <v>0</v>
      </c>
      <c r="O136" s="15">
        <f t="shared" si="92"/>
        <v>4.9675032057122315E-2</v>
      </c>
      <c r="P136" s="16">
        <f t="shared" si="93"/>
        <v>0.97207420990889593</v>
      </c>
      <c r="Q136" s="15">
        <f t="shared" si="94"/>
        <v>5.0243648809307242</v>
      </c>
      <c r="R136" s="15">
        <f t="shared" si="95"/>
        <v>4.4854759157617066</v>
      </c>
      <c r="S136" s="15">
        <f t="shared" si="96"/>
        <v>60.68864631517539</v>
      </c>
      <c r="T136" s="15">
        <f t="shared" si="97"/>
        <v>44.715093181294861</v>
      </c>
      <c r="U136" s="15">
        <f t="shared" si="98"/>
        <v>1278.4984106387444</v>
      </c>
      <c r="V136" s="15">
        <f t="shared" si="99"/>
        <v>311670.33275547012</v>
      </c>
      <c r="W136" s="15">
        <f t="shared" si="100"/>
        <v>-1164065.126921634</v>
      </c>
      <c r="X136" s="15">
        <f t="shared" si="101"/>
        <v>811545.66462236794</v>
      </c>
      <c r="Y136" s="15">
        <f t="shared" si="102"/>
        <v>8836400.4991291352</v>
      </c>
      <c r="Z136" s="15" t="str">
        <f>VLOOKUP(_xlfn.FLOOR.MATH(B136/8+11),Coef!$B$4:$C$23,2)</f>
        <v>L</v>
      </c>
      <c r="AA136" s="15">
        <f t="shared" si="103"/>
        <v>8</v>
      </c>
      <c r="AB136" s="15" t="str">
        <f>VLOOKUP(MOD(D136-1,3)*8+AA136,Coef!$A$2:$C$25,3)</f>
        <v>H</v>
      </c>
      <c r="AC136" s="15">
        <f t="shared" si="104"/>
        <v>8</v>
      </c>
      <c r="AD136" s="15" t="str">
        <f>VLOOKUP(MOD(MOD(D136+1,2)*5+AC136,20)+1,Coef!$A$2:$C$21,3)</f>
        <v>P</v>
      </c>
      <c r="AE136" s="15"/>
      <c r="AF136" s="15" t="str">
        <f t="shared" si="82"/>
        <v>11545</v>
      </c>
      <c r="AG136" s="15" t="str">
        <f t="shared" si="82"/>
        <v>36400</v>
      </c>
      <c r="AH136" s="18" t="str">
        <f t="shared" si="105"/>
        <v>811545 mE 8836400 mN 22 S</v>
      </c>
      <c r="AI136" s="15" t="str">
        <f t="shared" si="106"/>
        <v>22LHP1154536400</v>
      </c>
      <c r="AJ136" s="22">
        <f>'LL to Dist'!BP136</f>
        <v>16139599.624793548</v>
      </c>
      <c r="AK136" s="22">
        <f>'LL to Dist'!BT136</f>
        <v>131.39176314255621</v>
      </c>
      <c r="AL136" s="22">
        <f>'LL to Dist'!BU136</f>
        <v>227.9843419819324</v>
      </c>
      <c r="AM136" s="22">
        <f>'LL to Dist'!BV136</f>
        <v>47.984341981932403</v>
      </c>
    </row>
    <row r="137" spans="2:39">
      <c r="B137" s="13">
        <v>-56.103080970985602</v>
      </c>
      <c r="C137" s="13">
        <v>-36.618443272375259</v>
      </c>
      <c r="D137" s="15">
        <f t="shared" si="83"/>
        <v>24</v>
      </c>
      <c r="E137" s="15">
        <f t="shared" si="84"/>
        <v>-39</v>
      </c>
      <c r="F137" s="15">
        <f t="shared" si="81"/>
        <v>-0.97918348345667594</v>
      </c>
      <c r="G137" s="15">
        <f t="shared" si="81"/>
        <v>-0.63911240205771491</v>
      </c>
      <c r="H137" s="15">
        <f t="shared" si="85"/>
        <v>-0.68067840827778847</v>
      </c>
      <c r="I137" s="15">
        <f t="shared" si="86"/>
        <v>0.55770047584981031</v>
      </c>
      <c r="J137" s="16">
        <f t="shared" si="87"/>
        <v>2.0961844879382281E-3</v>
      </c>
      <c r="K137" s="15">
        <f t="shared" si="88"/>
        <v>6392896.7880799975</v>
      </c>
      <c r="L137" s="15">
        <f t="shared" si="89"/>
        <v>-1.4883298679408388</v>
      </c>
      <c r="M137" s="15">
        <f t="shared" si="90"/>
        <v>2.2151257958047945</v>
      </c>
      <c r="N137" s="17">
        <f t="shared" si="91"/>
        <v>0</v>
      </c>
      <c r="O137" s="15">
        <f t="shared" si="92"/>
        <v>4.1566006220073559E-2</v>
      </c>
      <c r="P137" s="16">
        <f t="shared" si="93"/>
        <v>-1.2130296113168564</v>
      </c>
      <c r="Q137" s="15">
        <f t="shared" si="94"/>
        <v>2.8037574405442793</v>
      </c>
      <c r="R137" s="15">
        <f t="shared" si="95"/>
        <v>-29.666823335159467</v>
      </c>
      <c r="S137" s="15">
        <f t="shared" si="96"/>
        <v>-63.536837123254223</v>
      </c>
      <c r="T137" s="15">
        <f t="shared" si="97"/>
        <v>-132.60036608629153</v>
      </c>
      <c r="U137" s="15">
        <f t="shared" si="98"/>
        <v>-2852.7427066332148</v>
      </c>
      <c r="V137" s="15">
        <f t="shared" si="99"/>
        <v>148180.06805497484</v>
      </c>
      <c r="W137" s="15">
        <f t="shared" si="100"/>
        <v>-6222597.1517071826</v>
      </c>
      <c r="X137" s="15">
        <f t="shared" si="101"/>
        <v>648120.7960277528</v>
      </c>
      <c r="Y137" s="15">
        <f t="shared" si="102"/>
        <v>3779891.8871534998</v>
      </c>
      <c r="Z137" s="15" t="str">
        <f>VLOOKUP(_xlfn.FLOOR.MATH(B137/8+11),Coef!$B$4:$C$23,2)</f>
        <v>E</v>
      </c>
      <c r="AA137" s="15">
        <f t="shared" si="103"/>
        <v>6</v>
      </c>
      <c r="AB137" s="15" t="str">
        <f>VLOOKUP(MOD(D137-1,3)*8+AA137,Coef!$A$2:$C$25,3)</f>
        <v>X</v>
      </c>
      <c r="AC137" s="15">
        <f t="shared" si="104"/>
        <v>17</v>
      </c>
      <c r="AD137" s="15" t="str">
        <f>VLOOKUP(MOD(MOD(D137+1,2)*5+AC137,20)+1,Coef!$A$2:$C$21,3)</f>
        <v>C</v>
      </c>
      <c r="AE137" s="15"/>
      <c r="AF137" s="15" t="str">
        <f t="shared" si="82"/>
        <v>48120</v>
      </c>
      <c r="AG137" s="15" t="str">
        <f t="shared" si="82"/>
        <v>79891</v>
      </c>
      <c r="AH137" s="18" t="str">
        <f t="shared" si="105"/>
        <v>648120 mE 3779891 mN 24 S</v>
      </c>
      <c r="AI137" s="15" t="str">
        <f t="shared" si="106"/>
        <v>24EXC4812079891</v>
      </c>
      <c r="AJ137" s="22">
        <f>'LL to Dist'!BP137</f>
        <v>5156067.4201791035</v>
      </c>
      <c r="AK137" s="22">
        <f>'LL to Dist'!BT137</f>
        <v>171.151552240912</v>
      </c>
      <c r="AL137" s="22">
        <f>'LL to Dist'!BU137</f>
        <v>344.26530913640255</v>
      </c>
      <c r="AM137" s="22">
        <f>'LL to Dist'!BV137</f>
        <v>164.26530913640249</v>
      </c>
    </row>
    <row r="138" spans="2:39">
      <c r="B138" s="13">
        <v>-19.640171724316403</v>
      </c>
      <c r="C138" s="13">
        <v>22.918037077878353</v>
      </c>
      <c r="D138" s="15">
        <f t="shared" si="83"/>
        <v>34</v>
      </c>
      <c r="E138" s="15">
        <f t="shared" si="84"/>
        <v>21</v>
      </c>
      <c r="F138" s="15">
        <f t="shared" si="81"/>
        <v>-0.34278566224641333</v>
      </c>
      <c r="G138" s="15">
        <f t="shared" si="81"/>
        <v>0.39999520510311731</v>
      </c>
      <c r="H138" s="15">
        <f t="shared" si="85"/>
        <v>0.36651914291880922</v>
      </c>
      <c r="I138" s="15">
        <f t="shared" si="86"/>
        <v>0.94182202648230395</v>
      </c>
      <c r="J138" s="16">
        <f t="shared" si="87"/>
        <v>5.9781273021102949E-3</v>
      </c>
      <c r="K138" s="15">
        <f t="shared" si="88"/>
        <v>6380550.1740421206</v>
      </c>
      <c r="L138" s="15">
        <f t="shared" si="89"/>
        <v>-0.35687420920097579</v>
      </c>
      <c r="M138" s="15">
        <f t="shared" si="90"/>
        <v>0.12735920119282182</v>
      </c>
      <c r="N138" s="17">
        <f t="shared" si="91"/>
        <v>0</v>
      </c>
      <c r="O138" s="15">
        <f t="shared" si="92"/>
        <v>3.3476062184308097E-2</v>
      </c>
      <c r="P138" s="16">
        <f t="shared" si="93"/>
        <v>0.87861892610928849</v>
      </c>
      <c r="Q138" s="15">
        <f t="shared" si="94"/>
        <v>4.9265868965503321</v>
      </c>
      <c r="R138" s="15">
        <f t="shared" si="95"/>
        <v>2.8516079589211198</v>
      </c>
      <c r="S138" s="15">
        <f t="shared" si="96"/>
        <v>54.992229127632079</v>
      </c>
      <c r="T138" s="15">
        <f t="shared" si="97"/>
        <v>2.896322352761957</v>
      </c>
      <c r="U138" s="15">
        <f t="shared" si="98"/>
        <v>997.5911180840194</v>
      </c>
      <c r="V138" s="15">
        <f t="shared" si="99"/>
        <v>201198.41756862792</v>
      </c>
      <c r="W138" s="15">
        <f t="shared" si="100"/>
        <v>-2173664.7348392489</v>
      </c>
      <c r="X138" s="15">
        <f t="shared" si="101"/>
        <v>701117.93820160045</v>
      </c>
      <c r="Y138" s="15">
        <f t="shared" si="102"/>
        <v>7827204.731054686</v>
      </c>
      <c r="Z138" s="15" t="str">
        <f>VLOOKUP(_xlfn.FLOOR.MATH(B138/8+11),Coef!$B$4:$C$23,2)</f>
        <v>K</v>
      </c>
      <c r="AA138" s="15">
        <f t="shared" si="103"/>
        <v>7</v>
      </c>
      <c r="AB138" s="15" t="str">
        <f>VLOOKUP(MOD(D138-1,3)*8+AA138,Coef!$A$2:$C$25,3)</f>
        <v>G</v>
      </c>
      <c r="AC138" s="15">
        <f t="shared" si="104"/>
        <v>18</v>
      </c>
      <c r="AD138" s="15" t="str">
        <f>VLOOKUP(MOD(MOD(D138+1,2)*5+AC138,20)+1,Coef!$A$2:$C$21,3)</f>
        <v>D</v>
      </c>
      <c r="AE138" s="15"/>
      <c r="AF138" s="15" t="str">
        <f t="shared" si="82"/>
        <v>01117</v>
      </c>
      <c r="AG138" s="15" t="str">
        <f t="shared" si="82"/>
        <v>27204</v>
      </c>
      <c r="AH138" s="18" t="str">
        <f t="shared" si="105"/>
        <v>701117 mE 7827204 mN 34 N</v>
      </c>
      <c r="AI138" s="15" t="str">
        <f t="shared" si="106"/>
        <v>34KGD0111727204</v>
      </c>
      <c r="AJ138" s="22">
        <f>'LL to Dist'!BP138</f>
        <v>6337381.2010164969</v>
      </c>
      <c r="AK138" s="22">
        <f>'LL to Dist'!BT138</f>
        <v>75.569931038999925</v>
      </c>
      <c r="AL138" s="22">
        <f>'LL to Dist'!BU138</f>
        <v>214.99253711538628</v>
      </c>
      <c r="AM138" s="22">
        <f>'LL to Dist'!BV138</f>
        <v>34.992537115386313</v>
      </c>
    </row>
    <row r="139" spans="2:39">
      <c r="B139" s="13">
        <v>-53.734081576336607</v>
      </c>
      <c r="C139" s="13">
        <v>-48.912404353523527</v>
      </c>
      <c r="D139" s="15">
        <f t="shared" si="83"/>
        <v>22</v>
      </c>
      <c r="E139" s="15">
        <f t="shared" si="84"/>
        <v>-51</v>
      </c>
      <c r="F139" s="15">
        <f t="shared" si="81"/>
        <v>-0.93783664404229861</v>
      </c>
      <c r="G139" s="15">
        <f t="shared" si="81"/>
        <v>-0.85368250103579413</v>
      </c>
      <c r="H139" s="15">
        <f t="shared" si="85"/>
        <v>-0.89011791851710798</v>
      </c>
      <c r="I139" s="15">
        <f t="shared" si="86"/>
        <v>0.59153367916049682</v>
      </c>
      <c r="J139" s="16">
        <f t="shared" si="87"/>
        <v>2.3582314419473538E-3</v>
      </c>
      <c r="K139" s="15">
        <f t="shared" si="88"/>
        <v>6392061.084545074</v>
      </c>
      <c r="L139" s="15">
        <f t="shared" si="89"/>
        <v>-1.3630336169153807</v>
      </c>
      <c r="M139" s="15">
        <f t="shared" si="90"/>
        <v>1.8578606408414249</v>
      </c>
      <c r="N139" s="17">
        <f t="shared" si="91"/>
        <v>0</v>
      </c>
      <c r="O139" s="15">
        <f t="shared" si="92"/>
        <v>3.6435417481313848E-2</v>
      </c>
      <c r="P139" s="16">
        <f t="shared" si="93"/>
        <v>-0.85550240939947753</v>
      </c>
      <c r="Q139" s="15">
        <f t="shared" si="94"/>
        <v>3.1633856871582364</v>
      </c>
      <c r="R139" s="15">
        <f t="shared" si="95"/>
        <v>-24.702716742247325</v>
      </c>
      <c r="S139" s="15">
        <f t="shared" si="96"/>
        <v>-44.113366093425419</v>
      </c>
      <c r="T139" s="15">
        <f t="shared" si="97"/>
        <v>-217.48326173028124</v>
      </c>
      <c r="U139" s="15">
        <f t="shared" si="98"/>
        <v>-2526.9732658981852</v>
      </c>
      <c r="V139" s="15">
        <f t="shared" si="99"/>
        <v>137757.53341579906</v>
      </c>
      <c r="W139" s="15">
        <f t="shared" si="100"/>
        <v>-5958342.480983112</v>
      </c>
      <c r="X139" s="15">
        <f t="shared" si="101"/>
        <v>637702.4304024328</v>
      </c>
      <c r="Y139" s="15">
        <f t="shared" si="102"/>
        <v>4044040.8560092812</v>
      </c>
      <c r="Z139" s="15" t="str">
        <f>VLOOKUP(_xlfn.FLOOR.MATH(B139/8+11),Coef!$B$4:$C$23,2)</f>
        <v>F</v>
      </c>
      <c r="AA139" s="15">
        <f t="shared" si="103"/>
        <v>6</v>
      </c>
      <c r="AB139" s="15" t="str">
        <f>VLOOKUP(MOD(D139-1,3)*8+AA139,Coef!$A$2:$C$25,3)</f>
        <v>F</v>
      </c>
      <c r="AC139" s="15">
        <f t="shared" si="104"/>
        <v>0</v>
      </c>
      <c r="AD139" s="15" t="str">
        <f>VLOOKUP(MOD(MOD(D139+1,2)*5+AC139,20)+1,Coef!$A$2:$C$21,3)</f>
        <v>F</v>
      </c>
      <c r="AE139" s="15"/>
      <c r="AF139" s="15" t="str">
        <f t="shared" si="82"/>
        <v>37702</v>
      </c>
      <c r="AG139" s="15" t="str">
        <f t="shared" si="82"/>
        <v>44040</v>
      </c>
      <c r="AH139" s="18" t="str">
        <f t="shared" si="105"/>
        <v>637702 mE 4044040 mN 22 S</v>
      </c>
      <c r="AI139" s="15" t="str">
        <f t="shared" si="106"/>
        <v>22FFF3770244040</v>
      </c>
      <c r="AJ139" s="22">
        <f>'LL to Dist'!BP139</f>
        <v>7078804.0938894348</v>
      </c>
      <c r="AK139" s="22">
        <f>'LL to Dist'!BT139</f>
        <v>218.86657891765955</v>
      </c>
      <c r="AL139" s="22">
        <f>'LL to Dist'!BU139</f>
        <v>87.5700939208931</v>
      </c>
      <c r="AM139" s="22">
        <f>'LL to Dist'!BV139</f>
        <v>267.57009392089299</v>
      </c>
    </row>
    <row r="140" spans="2:39">
      <c r="B140" s="13">
        <v>-2.735623564960207</v>
      </c>
      <c r="C140" s="13">
        <v>-14.564882948857758</v>
      </c>
      <c r="D140" s="15">
        <f t="shared" si="83"/>
        <v>28</v>
      </c>
      <c r="E140" s="15">
        <f t="shared" si="84"/>
        <v>-15</v>
      </c>
      <c r="F140" s="15">
        <f t="shared" si="81"/>
        <v>-4.7745638303700585E-2</v>
      </c>
      <c r="G140" s="15">
        <f t="shared" si="81"/>
        <v>-0.25420516262514875</v>
      </c>
      <c r="H140" s="15">
        <f t="shared" si="85"/>
        <v>-0.26179938779914941</v>
      </c>
      <c r="I140" s="15">
        <f t="shared" si="86"/>
        <v>0.99886039352777367</v>
      </c>
      <c r="J140" s="16">
        <f t="shared" si="87"/>
        <v>6.7241448241491071E-3</v>
      </c>
      <c r="K140" s="15">
        <f t="shared" si="88"/>
        <v>6378185.631375121</v>
      </c>
      <c r="L140" s="15">
        <f t="shared" si="89"/>
        <v>-4.7781952468195568E-2</v>
      </c>
      <c r="M140" s="15">
        <f t="shared" si="90"/>
        <v>2.2831149816729007E-3</v>
      </c>
      <c r="N140" s="17">
        <f t="shared" si="91"/>
        <v>0</v>
      </c>
      <c r="O140" s="15">
        <f t="shared" si="92"/>
        <v>7.5942251740006572E-3</v>
      </c>
      <c r="P140" s="16">
        <f t="shared" si="93"/>
        <v>1.0044410298424762</v>
      </c>
      <c r="Q140" s="15">
        <f t="shared" si="94"/>
        <v>5.0584150449301326</v>
      </c>
      <c r="R140" s="15">
        <f t="shared" si="95"/>
        <v>5.0539375862376383</v>
      </c>
      <c r="S140" s="15">
        <f t="shared" si="96"/>
        <v>62.678037487587552</v>
      </c>
      <c r="T140" s="15">
        <f t="shared" si="97"/>
        <v>59.907320969787186</v>
      </c>
      <c r="U140" s="15">
        <f t="shared" si="98"/>
        <v>1377.9000597295274</v>
      </c>
      <c r="V140" s="15">
        <f t="shared" si="99"/>
        <v>48382.644396466254</v>
      </c>
      <c r="W140" s="15">
        <f t="shared" si="100"/>
        <v>-302500.67004078679</v>
      </c>
      <c r="X140" s="15">
        <f t="shared" si="101"/>
        <v>548363.29133870767</v>
      </c>
      <c r="Y140" s="15">
        <f t="shared" si="102"/>
        <v>9697620.3302272297</v>
      </c>
      <c r="Z140" s="15" t="str">
        <f>VLOOKUP(_xlfn.FLOOR.MATH(B140/8+11),Coef!$B$4:$C$23,2)</f>
        <v>M</v>
      </c>
      <c r="AA140" s="15">
        <f t="shared" si="103"/>
        <v>5</v>
      </c>
      <c r="AB140" s="15" t="str">
        <f>VLOOKUP(MOD(D140-1,3)*8+AA140,Coef!$A$2:$C$25,3)</f>
        <v>E</v>
      </c>
      <c r="AC140" s="15">
        <f t="shared" si="104"/>
        <v>16</v>
      </c>
      <c r="AD140" s="15" t="str">
        <f>VLOOKUP(MOD(MOD(D140+1,2)*5+AC140,20)+1,Coef!$A$2:$C$21,3)</f>
        <v>B</v>
      </c>
      <c r="AE140" s="15"/>
      <c r="AF140" s="15" t="str">
        <f t="shared" si="82"/>
        <v>48363</v>
      </c>
      <c r="AG140" s="15" t="str">
        <f t="shared" si="82"/>
        <v>97620</v>
      </c>
      <c r="AH140" s="18" t="str">
        <f t="shared" si="105"/>
        <v>548363 mE 9697620 mN 28 S</v>
      </c>
      <c r="AI140" s="15" t="str">
        <f t="shared" si="106"/>
        <v>28MEB4836397620</v>
      </c>
      <c r="AJ140" s="22">
        <f>'LL to Dist'!BP140</f>
        <v>6464373.1017577844</v>
      </c>
      <c r="AK140" s="22">
        <f>'LL to Dist'!BT140</f>
        <v>41.513357086576775</v>
      </c>
      <c r="AL140" s="22">
        <f>'LL to Dist'!BU140</f>
        <v>203.11093483405139</v>
      </c>
      <c r="AM140" s="22">
        <f>'LL to Dist'!BV140</f>
        <v>23.11093483405142</v>
      </c>
    </row>
    <row r="141" spans="2:39">
      <c r="B141" s="13">
        <v>-34.845758607969017</v>
      </c>
      <c r="C141" s="13">
        <v>108.72601508990715</v>
      </c>
      <c r="D141" s="15">
        <f t="shared" si="83"/>
        <v>49</v>
      </c>
      <c r="E141" s="15">
        <f t="shared" si="84"/>
        <v>111</v>
      </c>
      <c r="F141" s="15">
        <f t="shared" si="81"/>
        <v>-0.60817321806421532</v>
      </c>
      <c r="G141" s="15">
        <f t="shared" si="81"/>
        <v>1.8976269458919184</v>
      </c>
      <c r="H141" s="15">
        <f t="shared" si="85"/>
        <v>1.9373154697137058</v>
      </c>
      <c r="I141" s="15">
        <f t="shared" si="86"/>
        <v>0.82069315355460337</v>
      </c>
      <c r="J141" s="16">
        <f t="shared" si="87"/>
        <v>4.5393021699263606E-3</v>
      </c>
      <c r="K141" s="15">
        <f t="shared" si="88"/>
        <v>6385118.0445675291</v>
      </c>
      <c r="L141" s="15">
        <f t="shared" si="89"/>
        <v>-0.69620318434347228</v>
      </c>
      <c r="M141" s="15">
        <f t="shared" si="90"/>
        <v>0.48469887388999083</v>
      </c>
      <c r="N141" s="17">
        <f t="shared" si="91"/>
        <v>0</v>
      </c>
      <c r="O141" s="15">
        <f t="shared" si="92"/>
        <v>-3.9688523821787447E-2</v>
      </c>
      <c r="P141" s="16">
        <f t="shared" si="93"/>
        <v>0.51984042827993548</v>
      </c>
      <c r="Q141" s="15">
        <f t="shared" si="94"/>
        <v>4.5562372666961055</v>
      </c>
      <c r="R141" s="15">
        <f t="shared" si="95"/>
        <v>-3.2984852115900782</v>
      </c>
      <c r="S141" s="15">
        <f t="shared" si="96"/>
        <v>33.621945664107677</v>
      </c>
      <c r="T141" s="15">
        <f t="shared" si="97"/>
        <v>-129.23162564835525</v>
      </c>
      <c r="U141" s="15">
        <f t="shared" si="98"/>
        <v>4.5565496726708234</v>
      </c>
      <c r="V141" s="15">
        <f t="shared" si="99"/>
        <v>-207995.81281476156</v>
      </c>
      <c r="W141" s="15">
        <f t="shared" si="100"/>
        <v>-3859840.563625562</v>
      </c>
      <c r="X141" s="15">
        <f t="shared" si="101"/>
        <v>292087.38551036431</v>
      </c>
      <c r="Y141" s="15">
        <f t="shared" si="102"/>
        <v>6141703.3725998886</v>
      </c>
      <c r="Z141" s="15" t="str">
        <f>VLOOKUP(_xlfn.FLOOR.MATH(B141/8+11),Coef!$B$4:$C$23,2)</f>
        <v>H</v>
      </c>
      <c r="AA141" s="15">
        <f t="shared" si="103"/>
        <v>2</v>
      </c>
      <c r="AB141" s="15" t="str">
        <f>VLOOKUP(MOD(D141-1,3)*8+AA141,Coef!$A$2:$C$25,3)</f>
        <v>B</v>
      </c>
      <c r="AC141" s="15">
        <f t="shared" si="104"/>
        <v>1</v>
      </c>
      <c r="AD141" s="15" t="str">
        <f>VLOOKUP(MOD(MOD(D141+1,2)*5+AC141,20)+1,Coef!$A$2:$C$21,3)</f>
        <v>B</v>
      </c>
      <c r="AE141" s="15"/>
      <c r="AF141" s="15" t="str">
        <f t="shared" si="82"/>
        <v>92087</v>
      </c>
      <c r="AG141" s="15" t="str">
        <f t="shared" si="82"/>
        <v>41703</v>
      </c>
      <c r="AH141" s="18" t="str">
        <f t="shared" si="105"/>
        <v>292087 mE 6141703 mN 49 N</v>
      </c>
      <c r="AI141" s="15" t="str">
        <f t="shared" si="106"/>
        <v>49HBB9208741703</v>
      </c>
      <c r="AJ141" s="22">
        <f>'LL to Dist'!BP141</f>
        <v>12799887.295739969</v>
      </c>
      <c r="AK141" s="22">
        <f>'LL to Dist'!BT141</f>
        <v>130.80322460562422</v>
      </c>
      <c r="AL141" s="22">
        <f>'LL to Dist'!BU141</f>
        <v>247.11527104934044</v>
      </c>
      <c r="AM141" s="22">
        <f>'LL to Dist'!BV141</f>
        <v>67.115271049340436</v>
      </c>
    </row>
    <row r="142" spans="2:39">
      <c r="B142" s="13">
        <v>-27.041655815259418</v>
      </c>
      <c r="C142" s="13">
        <v>-2.9916647595933341</v>
      </c>
      <c r="D142" s="15">
        <f t="shared" si="83"/>
        <v>30</v>
      </c>
      <c r="E142" s="15">
        <f t="shared" si="84"/>
        <v>-3</v>
      </c>
      <c r="F142" s="15">
        <f t="shared" si="81"/>
        <v>-0.47196592916734831</v>
      </c>
      <c r="G142" s="15">
        <f t="shared" si="81"/>
        <v>-5.2214400170788294E-2</v>
      </c>
      <c r="H142" s="15">
        <f t="shared" si="85"/>
        <v>-5.2359877559829883E-2</v>
      </c>
      <c r="I142" s="15">
        <f t="shared" si="86"/>
        <v>0.89067622351037135</v>
      </c>
      <c r="J142" s="16">
        <f t="shared" si="87"/>
        <v>5.3464706959285005E-3</v>
      </c>
      <c r="K142" s="15">
        <f t="shared" si="88"/>
        <v>6382554.3009403395</v>
      </c>
      <c r="L142" s="15">
        <f t="shared" si="89"/>
        <v>-0.51044156919999273</v>
      </c>
      <c r="M142" s="15">
        <f t="shared" si="90"/>
        <v>0.26055059556735094</v>
      </c>
      <c r="N142" s="17">
        <f t="shared" si="91"/>
        <v>0</v>
      </c>
      <c r="O142" s="15">
        <f t="shared" si="92"/>
        <v>1.4547738904158863E-4</v>
      </c>
      <c r="P142" s="16">
        <f t="shared" si="93"/>
        <v>0.74479587512857759</v>
      </c>
      <c r="Q142" s="15">
        <f t="shared" si="94"/>
        <v>4.7876819796916141</v>
      </c>
      <c r="R142" s="15">
        <f t="shared" si="95"/>
        <v>0.53362199757362205</v>
      </c>
      <c r="S142" s="15">
        <f t="shared" si="96"/>
        <v>46.939800536922348</v>
      </c>
      <c r="T142" s="15">
        <f t="shared" si="97"/>
        <v>-51.66971947393062</v>
      </c>
      <c r="U142" s="15">
        <f t="shared" si="98"/>
        <v>611.2718400703842</v>
      </c>
      <c r="V142" s="15">
        <f t="shared" si="99"/>
        <v>827.00831522945077</v>
      </c>
      <c r="W142" s="15">
        <f t="shared" si="100"/>
        <v>-2992245.9464433193</v>
      </c>
      <c r="X142" s="15">
        <f t="shared" si="101"/>
        <v>500826.67751190334</v>
      </c>
      <c r="Y142" s="15">
        <f t="shared" si="102"/>
        <v>7008950.9519352578</v>
      </c>
      <c r="Z142" s="15" t="str">
        <f>VLOOKUP(_xlfn.FLOOR.MATH(B142/8+11),Coef!$B$4:$C$23,2)</f>
        <v>J</v>
      </c>
      <c r="AA142" s="15">
        <f t="shared" si="103"/>
        <v>5</v>
      </c>
      <c r="AB142" s="15" t="str">
        <f>VLOOKUP(MOD(D142-1,3)*8+AA142,Coef!$A$2:$C$25,3)</f>
        <v>W</v>
      </c>
      <c r="AC142" s="15">
        <f t="shared" si="104"/>
        <v>10</v>
      </c>
      <c r="AD142" s="15" t="str">
        <f>VLOOKUP(MOD(MOD(D142+1,2)*5+AC142,20)+1,Coef!$A$2:$C$21,3)</f>
        <v>R</v>
      </c>
      <c r="AE142" s="15"/>
      <c r="AF142" s="15" t="str">
        <f t="shared" si="82"/>
        <v>00826</v>
      </c>
      <c r="AG142" s="15" t="str">
        <f t="shared" si="82"/>
        <v>08950</v>
      </c>
      <c r="AH142" s="18" t="str">
        <f t="shared" si="105"/>
        <v>500826 mE 7008950 mN 30 S</v>
      </c>
      <c r="AI142" s="15" t="str">
        <f t="shared" si="106"/>
        <v>30JWR0082608950</v>
      </c>
      <c r="AJ142" s="22">
        <f>'LL to Dist'!BP142</f>
        <v>10094846.404456066</v>
      </c>
      <c r="AK142" s="22">
        <f>'LL to Dist'!BT142</f>
        <v>235.84299792245923</v>
      </c>
      <c r="AL142" s="22">
        <f>'LL to Dist'!BU142</f>
        <v>130.31642674537511</v>
      </c>
      <c r="AM142" s="22">
        <f>'LL to Dist'!BV142</f>
        <v>310.31642674537511</v>
      </c>
    </row>
    <row r="143" spans="2:39">
      <c r="B143" s="13">
        <v>45.676072662253603</v>
      </c>
      <c r="C143" s="13">
        <v>0.55832123252116617</v>
      </c>
      <c r="D143" s="15">
        <f t="shared" si="83"/>
        <v>31</v>
      </c>
      <c r="E143" s="15">
        <f t="shared" si="84"/>
        <v>3</v>
      </c>
      <c r="F143" s="15">
        <f t="shared" si="81"/>
        <v>0.79719785733649728</v>
      </c>
      <c r="G143" s="15">
        <f t="shared" si="81"/>
        <v>9.7445437912871899E-3</v>
      </c>
      <c r="H143" s="15">
        <f t="shared" si="85"/>
        <v>5.2359877559829883E-2</v>
      </c>
      <c r="I143" s="15">
        <f t="shared" si="86"/>
        <v>0.69871410555383018</v>
      </c>
      <c r="J143" s="16">
        <f t="shared" si="87"/>
        <v>3.2902317915489299E-3</v>
      </c>
      <c r="K143" s="15">
        <f t="shared" si="88"/>
        <v>6389091.4616269097</v>
      </c>
      <c r="L143" s="15">
        <f t="shared" si="89"/>
        <v>1.0238823001200192</v>
      </c>
      <c r="M143" s="15">
        <f t="shared" si="90"/>
        <v>1.0483349644990612</v>
      </c>
      <c r="N143" s="17">
        <f t="shared" si="91"/>
        <v>0</v>
      </c>
      <c r="O143" s="15">
        <f t="shared" si="92"/>
        <v>-4.2615333768542693E-2</v>
      </c>
      <c r="P143" s="16">
        <f t="shared" si="93"/>
        <v>-4.5044732707512233E-2</v>
      </c>
      <c r="Q143" s="15">
        <f t="shared" si="94"/>
        <v>3.9813204241258475</v>
      </c>
      <c r="R143" s="15">
        <f t="shared" si="95"/>
        <v>-12.524902546463714</v>
      </c>
      <c r="S143" s="15">
        <f t="shared" si="96"/>
        <v>1.0456833811961597</v>
      </c>
      <c r="T143" s="15">
        <f t="shared" si="97"/>
        <v>-245.58246521376267</v>
      </c>
      <c r="U143" s="15">
        <f t="shared" si="98"/>
        <v>-1280.7618357792776</v>
      </c>
      <c r="V143" s="15">
        <f t="shared" si="99"/>
        <v>-190239.88901099068</v>
      </c>
      <c r="W143" s="15">
        <f t="shared" si="100"/>
        <v>5062982.7998542869</v>
      </c>
      <c r="X143" s="15">
        <f t="shared" si="101"/>
        <v>309836.20694461372</v>
      </c>
      <c r="Y143" s="15">
        <f t="shared" si="102"/>
        <v>5060957.6067343457</v>
      </c>
      <c r="Z143" s="15" t="str">
        <f>VLOOKUP(_xlfn.FLOOR.MATH(B143/8+11),Coef!$B$4:$C$23,2)</f>
        <v>T</v>
      </c>
      <c r="AA143" s="15">
        <f t="shared" si="103"/>
        <v>3</v>
      </c>
      <c r="AB143" s="15" t="str">
        <f>VLOOKUP(MOD(D143-1,3)*8+AA143,Coef!$A$2:$C$25,3)</f>
        <v>C</v>
      </c>
      <c r="AC143" s="15">
        <f t="shared" si="104"/>
        <v>10</v>
      </c>
      <c r="AD143" s="15" t="str">
        <f>VLOOKUP(MOD(MOD(D143+1,2)*5+AC143,20)+1,Coef!$A$2:$C$21,3)</f>
        <v>L</v>
      </c>
      <c r="AE143" s="15"/>
      <c r="AF143" s="15" t="str">
        <f t="shared" si="82"/>
        <v>09836</v>
      </c>
      <c r="AG143" s="15" t="str">
        <f t="shared" si="82"/>
        <v>60957</v>
      </c>
      <c r="AH143" s="18" t="str">
        <f t="shared" si="105"/>
        <v>309836 mE 5060957 mN 31 N</v>
      </c>
      <c r="AI143" s="15" t="str">
        <f t="shared" si="106"/>
        <v>31TCL0983660957</v>
      </c>
      <c r="AJ143" s="22">
        <f>'LL to Dist'!BP143</f>
        <v>8060351.9885253571</v>
      </c>
      <c r="AK143" s="22">
        <f>'LL to Dist'!BT143</f>
        <v>2.5959232612573828</v>
      </c>
      <c r="AL143" s="22">
        <f>'LL to Dist'!BU143</f>
        <v>183.30982609900602</v>
      </c>
      <c r="AM143" s="22">
        <f>'LL to Dist'!BV143</f>
        <v>3.3098260990060453</v>
      </c>
    </row>
    <row r="144" spans="2:39">
      <c r="B144" s="13">
        <v>26.846763550209417</v>
      </c>
      <c r="C144" s="13">
        <v>33.448236146237235</v>
      </c>
      <c r="D144" s="15">
        <f t="shared" si="83"/>
        <v>36</v>
      </c>
      <c r="E144" s="15">
        <f t="shared" si="84"/>
        <v>33</v>
      </c>
      <c r="F144" s="15">
        <f t="shared" si="81"/>
        <v>0.46856441745555627</v>
      </c>
      <c r="G144" s="15">
        <f t="shared" si="81"/>
        <v>0.58378184973641922</v>
      </c>
      <c r="H144" s="15">
        <f t="shared" si="85"/>
        <v>0.57595865315812877</v>
      </c>
      <c r="I144" s="15">
        <f t="shared" si="86"/>
        <v>0.89221752490276451</v>
      </c>
      <c r="J144" s="16">
        <f t="shared" si="87"/>
        <v>5.36499067559948E-3</v>
      </c>
      <c r="K144" s="15">
        <f t="shared" si="88"/>
        <v>6382495.5136733409</v>
      </c>
      <c r="L144" s="15">
        <f t="shared" si="89"/>
        <v>0.50616120695481159</v>
      </c>
      <c r="M144" s="15">
        <f t="shared" si="90"/>
        <v>0.25619916742595161</v>
      </c>
      <c r="N144" s="17">
        <f t="shared" si="91"/>
        <v>0</v>
      </c>
      <c r="O144" s="15">
        <f t="shared" si="92"/>
        <v>7.8231965782904478E-3</v>
      </c>
      <c r="P144" s="16">
        <f t="shared" si="93"/>
        <v>0.74916582324964787</v>
      </c>
      <c r="Q144" s="15">
        <f t="shared" si="94"/>
        <v>4.7922008811542405</v>
      </c>
      <c r="R144" s="15">
        <f t="shared" si="95"/>
        <v>0.60888422555253574</v>
      </c>
      <c r="S144" s="15">
        <f t="shared" si="96"/>
        <v>47.201046757465349</v>
      </c>
      <c r="T144" s="15">
        <f t="shared" si="97"/>
        <v>-49.987013204647376</v>
      </c>
      <c r="U144" s="15">
        <f t="shared" si="98"/>
        <v>623.58901500411719</v>
      </c>
      <c r="V144" s="15">
        <f t="shared" si="99"/>
        <v>44550.045577650344</v>
      </c>
      <c r="W144" s="15">
        <f t="shared" si="100"/>
        <v>2970730.039610655</v>
      </c>
      <c r="X144" s="15">
        <f t="shared" si="101"/>
        <v>544532.22555941925</v>
      </c>
      <c r="Y144" s="15">
        <f t="shared" si="102"/>
        <v>2969541.747594811</v>
      </c>
      <c r="Z144" s="15" t="str">
        <f>VLOOKUP(_xlfn.FLOOR.MATH(B144/8+11),Coef!$B$4:$C$23,2)</f>
        <v>R</v>
      </c>
      <c r="AA144" s="15">
        <f t="shared" si="103"/>
        <v>5</v>
      </c>
      <c r="AB144" s="15" t="str">
        <f>VLOOKUP(MOD(D144-1,3)*8+AA144,Coef!$A$2:$C$25,3)</f>
        <v>W</v>
      </c>
      <c r="AC144" s="15">
        <f t="shared" si="104"/>
        <v>9</v>
      </c>
      <c r="AD144" s="15" t="str">
        <f>VLOOKUP(MOD(MOD(D144+1,2)*5+AC144,20)+1,Coef!$A$2:$C$21,3)</f>
        <v>Q</v>
      </c>
      <c r="AE144" s="15"/>
      <c r="AF144" s="15" t="str">
        <f t="shared" si="82"/>
        <v>44532</v>
      </c>
      <c r="AG144" s="15" t="str">
        <f t="shared" si="82"/>
        <v>69541</v>
      </c>
      <c r="AH144" s="18" t="str">
        <f t="shared" si="105"/>
        <v>544532 mE 2969541 mN 36 N</v>
      </c>
      <c r="AI144" s="15" t="str">
        <f t="shared" si="106"/>
        <v>36RWQ4453269541</v>
      </c>
      <c r="AJ144" s="22">
        <f>'LL to Dist'!BP144</f>
        <v>3578919.0775023419</v>
      </c>
      <c r="AK144" s="22">
        <f>'LL to Dist'!BT144</f>
        <v>114.46502654326406</v>
      </c>
      <c r="AL144" s="22">
        <f>'LL to Dist'!BU144</f>
        <v>314.53618084113668</v>
      </c>
      <c r="AM144" s="22">
        <f>'LL to Dist'!BV144</f>
        <v>134.53618084113668</v>
      </c>
    </row>
    <row r="145" spans="2:39">
      <c r="B145" s="13">
        <v>33.838438566578162</v>
      </c>
      <c r="C145" s="13">
        <v>149.76674049323037</v>
      </c>
      <c r="D145" s="15">
        <f t="shared" si="83"/>
        <v>55</v>
      </c>
      <c r="E145" s="15">
        <f t="shared" si="84"/>
        <v>147</v>
      </c>
      <c r="F145" s="15">
        <f t="shared" si="81"/>
        <v>0.59059216672061932</v>
      </c>
      <c r="G145" s="15">
        <f t="shared" si="81"/>
        <v>2.6139227315867863</v>
      </c>
      <c r="H145" s="15">
        <f t="shared" si="85"/>
        <v>2.5656340004316647</v>
      </c>
      <c r="I145" s="15">
        <f t="shared" si="86"/>
        <v>0.83061107494758246</v>
      </c>
      <c r="J145" s="16">
        <f t="shared" si="87"/>
        <v>4.6496783163924426E-3</v>
      </c>
      <c r="K145" s="15">
        <f t="shared" si="88"/>
        <v>6384767.283452454</v>
      </c>
      <c r="L145" s="15">
        <f t="shared" si="89"/>
        <v>0.67041362383588243</v>
      </c>
      <c r="M145" s="15">
        <f t="shared" si="90"/>
        <v>0.44945442702476007</v>
      </c>
      <c r="N145" s="17">
        <f t="shared" si="91"/>
        <v>0</v>
      </c>
      <c r="O145" s="15">
        <f t="shared" si="92"/>
        <v>4.8288731155121667E-2</v>
      </c>
      <c r="P145" s="16">
        <f t="shared" si="93"/>
        <v>0.55519525129163239</v>
      </c>
      <c r="Q145" s="15">
        <f t="shared" si="94"/>
        <v>4.5924791558565561</v>
      </c>
      <c r="R145" s="15">
        <f t="shared" si="95"/>
        <v>-2.7018654348385023</v>
      </c>
      <c r="S145" s="15">
        <f t="shared" si="96"/>
        <v>35.699425553792636</v>
      </c>
      <c r="T145" s="15">
        <f t="shared" si="97"/>
        <v>-118.21980303792675</v>
      </c>
      <c r="U145" s="15">
        <f t="shared" si="98"/>
        <v>96.347523670769306</v>
      </c>
      <c r="V145" s="15">
        <f t="shared" si="99"/>
        <v>256125.72648801477</v>
      </c>
      <c r="W145" s="15">
        <f t="shared" si="100"/>
        <v>3749186.0811933577</v>
      </c>
      <c r="X145" s="15">
        <f t="shared" si="101"/>
        <v>756023.27619741962</v>
      </c>
      <c r="Y145" s="15">
        <f t="shared" si="102"/>
        <v>3747686.4067608807</v>
      </c>
      <c r="Z145" s="15" t="str">
        <f>VLOOKUP(_xlfn.FLOOR.MATH(B145/8+11),Coef!$B$4:$C$23,2)</f>
        <v>S</v>
      </c>
      <c r="AA145" s="15">
        <f t="shared" si="103"/>
        <v>7</v>
      </c>
      <c r="AB145" s="15" t="str">
        <f>VLOOKUP(MOD(D145-1,3)*8+AA145,Coef!$A$2:$C$25,3)</f>
        <v>G</v>
      </c>
      <c r="AC145" s="15">
        <f t="shared" si="104"/>
        <v>17</v>
      </c>
      <c r="AD145" s="15" t="str">
        <f>VLOOKUP(MOD(MOD(D145+1,2)*5+AC145,20)+1,Coef!$A$2:$C$21,3)</f>
        <v>T</v>
      </c>
      <c r="AE145" s="15"/>
      <c r="AF145" s="15" t="str">
        <f t="shared" si="82"/>
        <v>56023</v>
      </c>
      <c r="AG145" s="15" t="str">
        <f t="shared" si="82"/>
        <v>47686</v>
      </c>
      <c r="AH145" s="18" t="str">
        <f t="shared" si="105"/>
        <v>756023 mE 3747686 mN 55 N</v>
      </c>
      <c r="AI145" s="15" t="str">
        <f t="shared" si="106"/>
        <v>55SGT5602347686</v>
      </c>
      <c r="AJ145" s="22">
        <f>'LL to Dist'!BP145</f>
        <v>10518582.986124691</v>
      </c>
      <c r="AK145" s="22">
        <f>'LL to Dist'!BT145</f>
        <v>48.30832696323597</v>
      </c>
      <c r="AL145" s="22">
        <f>'LL to Dist'!BU145</f>
        <v>306.6669535955229</v>
      </c>
      <c r="AM145" s="22">
        <f>'LL to Dist'!BV145</f>
        <v>126.6669535955229</v>
      </c>
    </row>
    <row r="146" spans="2:39">
      <c r="B146" s="13">
        <v>-0.50861725198346619</v>
      </c>
      <c r="C146" s="13">
        <v>116.3636598560127</v>
      </c>
      <c r="D146" s="15">
        <f t="shared" si="83"/>
        <v>50</v>
      </c>
      <c r="E146" s="15">
        <f t="shared" si="84"/>
        <v>117</v>
      </c>
      <c r="F146" s="15">
        <f t="shared" si="81"/>
        <v>-8.877045679557145E-3</v>
      </c>
      <c r="G146" s="15">
        <f t="shared" si="81"/>
        <v>2.0309289941581721</v>
      </c>
      <c r="H146" s="15">
        <f t="shared" si="85"/>
        <v>2.0420352248333655</v>
      </c>
      <c r="I146" s="15">
        <f t="shared" si="86"/>
        <v>0.99996059928874026</v>
      </c>
      <c r="J146" s="16">
        <f t="shared" si="87"/>
        <v>6.738965748462087E-3</v>
      </c>
      <c r="K146" s="15">
        <f t="shared" si="88"/>
        <v>6378138.6822862159</v>
      </c>
      <c r="L146" s="15">
        <f t="shared" si="89"/>
        <v>-8.8772788630476027E-3</v>
      </c>
      <c r="M146" s="15">
        <f t="shared" si="90"/>
        <v>7.8806080012311735E-5</v>
      </c>
      <c r="N146" s="17">
        <f t="shared" si="91"/>
        <v>0</v>
      </c>
      <c r="O146" s="15">
        <f t="shared" si="92"/>
        <v>-1.1106230675193451E-2</v>
      </c>
      <c r="P146" s="16">
        <f t="shared" si="93"/>
        <v>1.0066601596684497</v>
      </c>
      <c r="Q146" s="15">
        <f t="shared" si="94"/>
        <v>5.0607535402935824</v>
      </c>
      <c r="R146" s="15">
        <f t="shared" si="95"/>
        <v>5.0929578193941358</v>
      </c>
      <c r="S146" s="15">
        <f t="shared" si="96"/>
        <v>62.814774752068033</v>
      </c>
      <c r="T146" s="15">
        <f t="shared" si="97"/>
        <v>60.962252999334893</v>
      </c>
      <c r="U146" s="15">
        <f t="shared" si="98"/>
        <v>1384.7548376573275</v>
      </c>
      <c r="V146" s="15">
        <f t="shared" si="99"/>
        <v>-70835.754296928644</v>
      </c>
      <c r="W146" s="15">
        <f t="shared" si="100"/>
        <v>-56243.491068359923</v>
      </c>
      <c r="X146" s="15">
        <f t="shared" si="101"/>
        <v>429192.5800047901</v>
      </c>
      <c r="Y146" s="15">
        <f t="shared" si="102"/>
        <v>9943779.0063280668</v>
      </c>
      <c r="Z146" s="15" t="str">
        <f>VLOOKUP(_xlfn.FLOOR.MATH(B146/8+11),Coef!$B$4:$C$23,2)</f>
        <v>M</v>
      </c>
      <c r="AA146" s="15">
        <f t="shared" si="103"/>
        <v>4</v>
      </c>
      <c r="AB146" s="15" t="str">
        <f>VLOOKUP(MOD(D146-1,3)*8+AA146,Coef!$A$2:$C$25,3)</f>
        <v>M</v>
      </c>
      <c r="AC146" s="15">
        <f t="shared" si="104"/>
        <v>19</v>
      </c>
      <c r="AD146" s="15" t="str">
        <f>VLOOKUP(MOD(MOD(D146+1,2)*5+AC146,20)+1,Coef!$A$2:$C$21,3)</f>
        <v>E</v>
      </c>
      <c r="AE146" s="15"/>
      <c r="AF146" s="15" t="str">
        <f t="shared" si="82"/>
        <v>29192</v>
      </c>
      <c r="AG146" s="15" t="str">
        <f t="shared" si="82"/>
        <v>43779</v>
      </c>
      <c r="AH146" s="18" t="str">
        <f t="shared" si="105"/>
        <v>429192 mE 9943779 mN 50 N</v>
      </c>
      <c r="AI146" s="15" t="str">
        <f t="shared" si="106"/>
        <v>50MME2919243779</v>
      </c>
      <c r="AJ146" s="22">
        <f>'LL to Dist'!BP146</f>
        <v>5160540.5184850339</v>
      </c>
      <c r="AK146" s="22">
        <f>'LL to Dist'!BT146</f>
        <v>229.3767842342281</v>
      </c>
      <c r="AL146" s="22">
        <f>'LL to Dist'!BU146</f>
        <v>39.084432077248209</v>
      </c>
      <c r="AM146" s="22">
        <f>'LL to Dist'!BV146</f>
        <v>219.08443207724815</v>
      </c>
    </row>
    <row r="147" spans="2:39">
      <c r="B147" s="13">
        <v>60.739988673403275</v>
      </c>
      <c r="C147" s="13">
        <v>-44.190209172354258</v>
      </c>
      <c r="D147" s="15">
        <f t="shared" si="83"/>
        <v>23</v>
      </c>
      <c r="E147" s="15">
        <f t="shared" si="84"/>
        <v>-45</v>
      </c>
      <c r="F147" s="15">
        <f t="shared" si="81"/>
        <v>1.0601127899749498</v>
      </c>
      <c r="G147" s="15">
        <f t="shared" si="81"/>
        <v>-0.77126464720258014</v>
      </c>
      <c r="H147" s="15">
        <f t="shared" si="85"/>
        <v>-0.78539816339744828</v>
      </c>
      <c r="I147" s="15">
        <f t="shared" si="86"/>
        <v>0.48877368579812286</v>
      </c>
      <c r="J147" s="16">
        <f t="shared" si="87"/>
        <v>1.6100638757849813E-3</v>
      </c>
      <c r="K147" s="15">
        <f t="shared" si="88"/>
        <v>6394447.9615501743</v>
      </c>
      <c r="L147" s="15">
        <f t="shared" si="89"/>
        <v>1.7848968592515364</v>
      </c>
      <c r="M147" s="15">
        <f t="shared" si="90"/>
        <v>3.1858567981659989</v>
      </c>
      <c r="N147" s="17">
        <f t="shared" si="91"/>
        <v>0</v>
      </c>
      <c r="O147" s="15">
        <f t="shared" si="92"/>
        <v>1.4133516194868134E-2</v>
      </c>
      <c r="P147" s="16">
        <f t="shared" si="93"/>
        <v>-2.1842467342902139</v>
      </c>
      <c r="Q147" s="15">
        <f t="shared" si="94"/>
        <v>1.8286441459388023</v>
      </c>
      <c r="R147" s="15">
        <f t="shared" si="95"/>
        <v>-41.875690823545717</v>
      </c>
      <c r="S147" s="15">
        <f t="shared" si="96"/>
        <v>-114.88800638031533</v>
      </c>
      <c r="T147" s="15">
        <f t="shared" si="97"/>
        <v>319.43250875564723</v>
      </c>
      <c r="U147" s="15">
        <f t="shared" si="98"/>
        <v>-3047.2577760321965</v>
      </c>
      <c r="V147" s="15">
        <f t="shared" si="99"/>
        <v>44172.659713513465</v>
      </c>
      <c r="W147" s="15">
        <f t="shared" si="100"/>
        <v>6736793.6162981382</v>
      </c>
      <c r="X147" s="15">
        <f t="shared" si="101"/>
        <v>544154.9906496281</v>
      </c>
      <c r="Y147" s="15">
        <f t="shared" si="102"/>
        <v>6734098.8988516191</v>
      </c>
      <c r="Z147" s="15" t="str">
        <f>VLOOKUP(_xlfn.FLOOR.MATH(B147/8+11),Coef!$B$4:$C$23,2)</f>
        <v>V</v>
      </c>
      <c r="AA147" s="15">
        <f t="shared" si="103"/>
        <v>5</v>
      </c>
      <c r="AB147" s="15" t="str">
        <f>VLOOKUP(MOD(D147-1,3)*8+AA147,Coef!$A$2:$C$25,3)</f>
        <v>N</v>
      </c>
      <c r="AC147" s="15">
        <f t="shared" si="104"/>
        <v>7</v>
      </c>
      <c r="AD147" s="15" t="str">
        <f>VLOOKUP(MOD(MOD(D147+1,2)*5+AC147,20)+1,Coef!$A$2:$C$21,3)</f>
        <v>H</v>
      </c>
      <c r="AE147" s="15"/>
      <c r="AF147" s="15" t="str">
        <f t="shared" si="82"/>
        <v>44154</v>
      </c>
      <c r="AG147" s="15" t="str">
        <f t="shared" si="82"/>
        <v>34098</v>
      </c>
      <c r="AH147" s="18" t="str">
        <f t="shared" si="105"/>
        <v>544154 mE 6734098 mN 23 S</v>
      </c>
      <c r="AI147" s="15" t="str">
        <f t="shared" si="106"/>
        <v>23VNH4415434098</v>
      </c>
      <c r="AJ147" s="22">
        <f>'LL to Dist'!BP147</f>
        <v>13120684.471130187</v>
      </c>
      <c r="AK147" s="22">
        <f>'LL to Dist'!BT147</f>
        <v>349.38548735287191</v>
      </c>
      <c r="AL147" s="22">
        <f>'LL to Dist'!BU147</f>
        <v>22.138535180257691</v>
      </c>
      <c r="AM147" s="22">
        <f>'LL to Dist'!BV147</f>
        <v>202.13853518025769</v>
      </c>
    </row>
    <row r="148" spans="2:39">
      <c r="B148" s="13">
        <v>-58.627559380290393</v>
      </c>
      <c r="C148" s="13">
        <v>108.58763525756063</v>
      </c>
      <c r="D148" s="15">
        <f t="shared" si="83"/>
        <v>49</v>
      </c>
      <c r="E148" s="15">
        <f t="shared" si="84"/>
        <v>111</v>
      </c>
      <c r="F148" s="15">
        <f t="shared" si="81"/>
        <v>-1.0232439435945537</v>
      </c>
      <c r="G148" s="15">
        <f t="shared" si="81"/>
        <v>1.8952117621991138</v>
      </c>
      <c r="H148" s="15">
        <f t="shared" si="85"/>
        <v>1.9373154697137058</v>
      </c>
      <c r="I148" s="15">
        <f t="shared" si="86"/>
        <v>0.52059901200794856</v>
      </c>
      <c r="J148" s="16">
        <f t="shared" si="87"/>
        <v>1.8265608794494413E-3</v>
      </c>
      <c r="K148" s="15">
        <f t="shared" si="88"/>
        <v>6393756.9968274543</v>
      </c>
      <c r="L148" s="15">
        <f t="shared" si="89"/>
        <v>-1.6400363532556448</v>
      </c>
      <c r="M148" s="15">
        <f t="shared" si="90"/>
        <v>2.6897192400000742</v>
      </c>
      <c r="N148" s="17">
        <f t="shared" si="91"/>
        <v>0</v>
      </c>
      <c r="O148" s="15">
        <f t="shared" si="92"/>
        <v>-4.2103707514592026E-2</v>
      </c>
      <c r="P148" s="16">
        <f t="shared" si="93"/>
        <v>-1.6878926791206248</v>
      </c>
      <c r="Q148" s="15">
        <f t="shared" si="94"/>
        <v>2.326733153213556</v>
      </c>
      <c r="R148" s="15">
        <f t="shared" si="95"/>
        <v>-35.869834593114248</v>
      </c>
      <c r="S148" s="15">
        <f t="shared" si="96"/>
        <v>-88.897223752886973</v>
      </c>
      <c r="T148" s="15">
        <f t="shared" si="97"/>
        <v>48.15700584092302</v>
      </c>
      <c r="U148" s="15">
        <f t="shared" si="98"/>
        <v>-3073.7934230695982</v>
      </c>
      <c r="V148" s="15">
        <f t="shared" si="99"/>
        <v>-140126.7578557037</v>
      </c>
      <c r="W148" s="15">
        <f t="shared" si="100"/>
        <v>-6503701.446606067</v>
      </c>
      <c r="X148" s="15">
        <f t="shared" si="101"/>
        <v>359929.2928474386</v>
      </c>
      <c r="Y148" s="15">
        <f t="shared" si="102"/>
        <v>3498900.0339725753</v>
      </c>
      <c r="Z148" s="15" t="str">
        <f>VLOOKUP(_xlfn.FLOOR.MATH(B148/8+11),Coef!$B$4:$C$23,2)</f>
        <v>E</v>
      </c>
      <c r="AA148" s="15">
        <f t="shared" si="103"/>
        <v>3</v>
      </c>
      <c r="AB148" s="15" t="str">
        <f>VLOOKUP(MOD(D148-1,3)*8+AA148,Coef!$A$2:$C$25,3)</f>
        <v>C</v>
      </c>
      <c r="AC148" s="15">
        <f t="shared" si="104"/>
        <v>14</v>
      </c>
      <c r="AD148" s="15" t="str">
        <f>VLOOKUP(MOD(MOD(D148+1,2)*5+AC148,20)+1,Coef!$A$2:$C$21,3)</f>
        <v>Q</v>
      </c>
      <c r="AE148" s="15"/>
      <c r="AF148" s="15" t="str">
        <f t="shared" si="82"/>
        <v>59929</v>
      </c>
      <c r="AG148" s="15" t="str">
        <f t="shared" si="82"/>
        <v>98900</v>
      </c>
      <c r="AH148" s="18" t="str">
        <f t="shared" si="105"/>
        <v>359929 mE 3498900 mN 49 N</v>
      </c>
      <c r="AI148" s="15" t="str">
        <f t="shared" si="106"/>
        <v>49ECQ5992998900</v>
      </c>
      <c r="AJ148" s="22">
        <f>'LL to Dist'!BP148</f>
        <v>18472044.431862514</v>
      </c>
      <c r="AK148" s="22">
        <f>'LL to Dist'!BT148</f>
        <v>93.231166993129875</v>
      </c>
      <c r="AL148" s="22">
        <f>'LL to Dist'!BU148</f>
        <v>290.38465566614479</v>
      </c>
      <c r="AM148" s="22">
        <f>'LL to Dist'!BV148</f>
        <v>110.38465566614479</v>
      </c>
    </row>
    <row r="149" spans="2:39">
      <c r="B149" s="13">
        <v>-45.836640430985902</v>
      </c>
      <c r="C149" s="13">
        <v>-68.538552801729594</v>
      </c>
      <c r="D149" s="15">
        <f t="shared" si="83"/>
        <v>19</v>
      </c>
      <c r="E149" s="15">
        <f t="shared" si="84"/>
        <v>-69</v>
      </c>
      <c r="F149" s="15">
        <f t="shared" si="81"/>
        <v>-0.80000029357345659</v>
      </c>
      <c r="G149" s="15">
        <f t="shared" si="81"/>
        <v>-1.1962234109421657</v>
      </c>
      <c r="H149" s="15">
        <f t="shared" si="85"/>
        <v>-1.2042771838760873</v>
      </c>
      <c r="I149" s="15">
        <f t="shared" si="86"/>
        <v>0.69670649875042823</v>
      </c>
      <c r="J149" s="16">
        <f t="shared" si="87"/>
        <v>3.2713513884277188E-3</v>
      </c>
      <c r="K149" s="15">
        <f t="shared" si="88"/>
        <v>6389151.5789893204</v>
      </c>
      <c r="L149" s="15">
        <f t="shared" si="89"/>
        <v>-1.0296391618575351</v>
      </c>
      <c r="M149" s="15">
        <f t="shared" si="90"/>
        <v>1.0601568036306874</v>
      </c>
      <c r="N149" s="17">
        <f t="shared" si="91"/>
        <v>0</v>
      </c>
      <c r="O149" s="15">
        <f t="shared" si="92"/>
        <v>8.0537729339216213E-3</v>
      </c>
      <c r="P149" s="16">
        <f t="shared" si="93"/>
        <v>-5.6885452242259708E-2</v>
      </c>
      <c r="Q149" s="15">
        <f t="shared" si="94"/>
        <v>3.9693281658247885</v>
      </c>
      <c r="R149" s="15">
        <f t="shared" si="95"/>
        <v>-12.711938662602464</v>
      </c>
      <c r="S149" s="15">
        <f t="shared" si="96"/>
        <v>0.37361472018229813</v>
      </c>
      <c r="T149" s="15">
        <f t="shared" si="97"/>
        <v>-246.82274532805528</v>
      </c>
      <c r="U149" s="15">
        <f t="shared" si="98"/>
        <v>-1304.04404130849</v>
      </c>
      <c r="V149" s="15">
        <f t="shared" si="99"/>
        <v>35850.259578894416</v>
      </c>
      <c r="W149" s="15">
        <f t="shared" si="100"/>
        <v>-5078032.1175662419</v>
      </c>
      <c r="X149" s="15">
        <f t="shared" si="101"/>
        <v>535835.91947506287</v>
      </c>
      <c r="Y149" s="15">
        <f t="shared" si="102"/>
        <v>4923999.0952807842</v>
      </c>
      <c r="Z149" s="15" t="str">
        <f>VLOOKUP(_xlfn.FLOOR.MATH(B149/8+11),Coef!$B$4:$C$23,2)</f>
        <v>G</v>
      </c>
      <c r="AA149" s="15">
        <f t="shared" si="103"/>
        <v>5</v>
      </c>
      <c r="AB149" s="15" t="str">
        <f>VLOOKUP(MOD(D149-1,3)*8+AA149,Coef!$A$2:$C$25,3)</f>
        <v>E</v>
      </c>
      <c r="AC149" s="15">
        <f t="shared" si="104"/>
        <v>9</v>
      </c>
      <c r="AD149" s="15" t="str">
        <f>VLOOKUP(MOD(MOD(D149+1,2)*5+AC149,20)+1,Coef!$A$2:$C$21,3)</f>
        <v>K</v>
      </c>
      <c r="AE149" s="15"/>
      <c r="AF149" s="15" t="str">
        <f t="shared" si="82"/>
        <v>35835</v>
      </c>
      <c r="AG149" s="15" t="str">
        <f t="shared" si="82"/>
        <v>23999</v>
      </c>
      <c r="AH149" s="18" t="str">
        <f t="shared" si="105"/>
        <v>535835 mE 4923999 mN 19 S</v>
      </c>
      <c r="AI149" s="15" t="str">
        <f t="shared" si="106"/>
        <v>19GEK3583523999</v>
      </c>
      <c r="AJ149" s="22">
        <f>'LL to Dist'!BP149</f>
        <v>8421810.8026493099</v>
      </c>
      <c r="AK149" s="22">
        <f>'LL to Dist'!BT149</f>
        <v>182.06757609518147</v>
      </c>
      <c r="AL149" s="22">
        <f>'LL to Dist'!BU149</f>
        <v>178.45519616425747</v>
      </c>
      <c r="AM149" s="22">
        <f>'LL to Dist'!BV149</f>
        <v>358.45519616425747</v>
      </c>
    </row>
    <row r="150" spans="2:39">
      <c r="B150" s="13">
        <v>5.3803179277929871</v>
      </c>
      <c r="C150" s="13">
        <v>-126.66531892571695</v>
      </c>
      <c r="D150" s="15">
        <f t="shared" si="83"/>
        <v>9</v>
      </c>
      <c r="E150" s="15">
        <f t="shared" si="84"/>
        <v>-129</v>
      </c>
      <c r="F150" s="15">
        <f t="shared" si="81"/>
        <v>9.390426264406615E-2</v>
      </c>
      <c r="G150" s="15">
        <f t="shared" si="81"/>
        <v>-2.2107268633424475</v>
      </c>
      <c r="H150" s="15">
        <f t="shared" si="85"/>
        <v>-2.2514747350726849</v>
      </c>
      <c r="I150" s="15">
        <f t="shared" si="86"/>
        <v>0.99559423366438871</v>
      </c>
      <c r="J150" s="16">
        <f t="shared" si="87"/>
        <v>6.6802423423894834E-3</v>
      </c>
      <c r="K150" s="15">
        <f t="shared" si="88"/>
        <v>6378324.7098598517</v>
      </c>
      <c r="L150" s="15">
        <f t="shared" si="89"/>
        <v>9.4181255956421017E-2</v>
      </c>
      <c r="M150" s="15">
        <f t="shared" si="90"/>
        <v>8.8701089735288893E-3</v>
      </c>
      <c r="N150" s="17">
        <f t="shared" si="91"/>
        <v>0</v>
      </c>
      <c r="O150" s="15">
        <f t="shared" si="92"/>
        <v>4.0747871730237417E-2</v>
      </c>
      <c r="P150" s="16">
        <f t="shared" si="93"/>
        <v>0.9978101333688606</v>
      </c>
      <c r="Q150" s="15">
        <f t="shared" si="94"/>
        <v>5.0514305746589887</v>
      </c>
      <c r="R150" s="15">
        <f t="shared" si="95"/>
        <v>4.9373768698008371</v>
      </c>
      <c r="S150" s="15">
        <f t="shared" si="96"/>
        <v>62.269723813223315</v>
      </c>
      <c r="T150" s="15">
        <f t="shared" si="97"/>
        <v>56.765300614933039</v>
      </c>
      <c r="U150" s="15">
        <f t="shared" si="98"/>
        <v>1357.4478128918906</v>
      </c>
      <c r="V150" s="15">
        <f t="shared" si="99"/>
        <v>258828.93491330405</v>
      </c>
      <c r="W150" s="15">
        <f t="shared" si="100"/>
        <v>595436.95915135788</v>
      </c>
      <c r="X150" s="15">
        <f t="shared" si="101"/>
        <v>758725.40333933872</v>
      </c>
      <c r="Y150" s="15">
        <f t="shared" si="102"/>
        <v>595198.78436769731</v>
      </c>
      <c r="Z150" s="15" t="str">
        <f>VLOOKUP(_xlfn.FLOOR.MATH(B150/8+11),Coef!$B$4:$C$23,2)</f>
        <v>N</v>
      </c>
      <c r="AA150" s="15">
        <f t="shared" si="103"/>
        <v>7</v>
      </c>
      <c r="AB150" s="15" t="str">
        <f>VLOOKUP(MOD(D150-1,3)*8+AA150,Coef!$A$2:$C$25,3)</f>
        <v>Y</v>
      </c>
      <c r="AC150" s="15">
        <f t="shared" si="104"/>
        <v>5</v>
      </c>
      <c r="AD150" s="15" t="str">
        <f>VLOOKUP(MOD(MOD(D150+1,2)*5+AC150,20)+1,Coef!$A$2:$C$21,3)</f>
        <v>F</v>
      </c>
      <c r="AE150" s="15"/>
      <c r="AF150" s="15" t="str">
        <f t="shared" si="82"/>
        <v>58725</v>
      </c>
      <c r="AG150" s="15" t="str">
        <f t="shared" si="82"/>
        <v>95198</v>
      </c>
      <c r="AH150" s="18" t="str">
        <f t="shared" si="105"/>
        <v>758725 mE 595198 mN 9 S</v>
      </c>
      <c r="AI150" s="15" t="str">
        <f t="shared" si="106"/>
        <v>9NYF5872595198</v>
      </c>
      <c r="AJ150" s="22">
        <f>'LL to Dist'!BP150</f>
        <v>8063901.513230144</v>
      </c>
      <c r="AK150" s="22">
        <f>'LL to Dist'!BT150</f>
        <v>297.6238406442443</v>
      </c>
      <c r="AL150" s="22">
        <f>'LL to Dist'!BU150</f>
        <v>141.68232475563309</v>
      </c>
      <c r="AM150" s="22">
        <f>'LL to Dist'!BV150</f>
        <v>321.68232475563309</v>
      </c>
    </row>
    <row r="151" spans="2:39">
      <c r="B151" s="13">
        <v>18.701620275435516</v>
      </c>
      <c r="C151" s="13">
        <v>-79.033493986841734</v>
      </c>
      <c r="D151" s="15">
        <f t="shared" si="83"/>
        <v>17</v>
      </c>
      <c r="E151" s="15">
        <f t="shared" si="84"/>
        <v>-81</v>
      </c>
      <c r="F151" s="15">
        <f t="shared" si="81"/>
        <v>0.32640484926407859</v>
      </c>
      <c r="G151" s="15">
        <f t="shared" si="81"/>
        <v>-1.3793946894255282</v>
      </c>
      <c r="H151" s="15">
        <f t="shared" si="85"/>
        <v>-1.4137166941154069</v>
      </c>
      <c r="I151" s="15">
        <f t="shared" si="86"/>
        <v>0.94720121070727159</v>
      </c>
      <c r="J151" s="16">
        <f t="shared" si="87"/>
        <v>6.04661005204149E-3</v>
      </c>
      <c r="K151" s="15">
        <f t="shared" si="88"/>
        <v>6380333.0046515912</v>
      </c>
      <c r="L151" s="15">
        <f t="shared" si="89"/>
        <v>0.33851284513370306</v>
      </c>
      <c r="M151" s="15">
        <f t="shared" si="90"/>
        <v>0.11459094632051443</v>
      </c>
      <c r="N151" s="17">
        <f t="shared" si="91"/>
        <v>0</v>
      </c>
      <c r="O151" s="15">
        <f t="shared" si="92"/>
        <v>3.4322004689878671E-2</v>
      </c>
      <c r="P151" s="16">
        <f t="shared" si="93"/>
        <v>0.89145566373152696</v>
      </c>
      <c r="Q151" s="15">
        <f t="shared" si="94"/>
        <v>4.9399747901203455</v>
      </c>
      <c r="R151" s="15">
        <f t="shared" si="95"/>
        <v>3.0753340244758367</v>
      </c>
      <c r="S151" s="15">
        <f t="shared" si="96"/>
        <v>55.77078827903479</v>
      </c>
      <c r="T151" s="15">
        <f t="shared" si="97"/>
        <v>8.459896220194624</v>
      </c>
      <c r="U151" s="15">
        <f t="shared" si="98"/>
        <v>1035.6362404368222</v>
      </c>
      <c r="V151" s="15">
        <f t="shared" si="99"/>
        <v>207456.21052192844</v>
      </c>
      <c r="W151" s="15">
        <f t="shared" si="100"/>
        <v>2069782.224439231</v>
      </c>
      <c r="X151" s="15">
        <f t="shared" si="101"/>
        <v>707373.22803771961</v>
      </c>
      <c r="Y151" s="15">
        <f t="shared" si="102"/>
        <v>2068954.3115494554</v>
      </c>
      <c r="Z151" s="15" t="str">
        <f>VLOOKUP(_xlfn.FLOOR.MATH(B151/8+11),Coef!$B$4:$C$23,2)</f>
        <v>Q</v>
      </c>
      <c r="AA151" s="15">
        <f t="shared" si="103"/>
        <v>7</v>
      </c>
      <c r="AB151" s="15" t="str">
        <f>VLOOKUP(MOD(D151-1,3)*8+AA151,Coef!$A$2:$C$25,3)</f>
        <v>Q</v>
      </c>
      <c r="AC151" s="15">
        <f t="shared" si="104"/>
        <v>0</v>
      </c>
      <c r="AD151" s="15" t="str">
        <f>VLOOKUP(MOD(MOD(D151+1,2)*5+AC151,20)+1,Coef!$A$2:$C$21,3)</f>
        <v>A</v>
      </c>
      <c r="AE151" s="15"/>
      <c r="AF151" s="15" t="str">
        <f t="shared" si="82"/>
        <v>07373</v>
      </c>
      <c r="AG151" s="15" t="str">
        <f t="shared" si="82"/>
        <v>68954</v>
      </c>
      <c r="AH151" s="18" t="str">
        <f t="shared" si="105"/>
        <v>707373 mE 2068954 mN 17 S</v>
      </c>
      <c r="AI151" s="15" t="str">
        <f t="shared" si="106"/>
        <v>17QQA0737368954</v>
      </c>
      <c r="AJ151" s="22">
        <f>'LL to Dist'!BP151</f>
        <v>5372121.4054214023</v>
      </c>
      <c r="AK151" s="22">
        <f>'LL to Dist'!BT151</f>
        <v>69.663743475914259</v>
      </c>
      <c r="AL151" s="22">
        <f>'LL to Dist'!BU151</f>
        <v>260.25648997574712</v>
      </c>
      <c r="AM151" s="22">
        <f>'LL to Dist'!BV151</f>
        <v>80.256489975747115</v>
      </c>
    </row>
    <row r="152" spans="2:39">
      <c r="B152" s="13">
        <v>18.373486960144845</v>
      </c>
      <c r="C152" s="13">
        <v>80.930010708940586</v>
      </c>
      <c r="D152" s="15">
        <f t="shared" si="83"/>
        <v>44</v>
      </c>
      <c r="E152" s="15">
        <f t="shared" si="84"/>
        <v>81</v>
      </c>
      <c r="F152" s="15">
        <f t="shared" si="81"/>
        <v>0.32067784252677173</v>
      </c>
      <c r="G152" s="15">
        <f t="shared" si="81"/>
        <v>1.4124951505452836</v>
      </c>
      <c r="H152" s="15">
        <f t="shared" si="85"/>
        <v>1.4137166941154069</v>
      </c>
      <c r="I152" s="15">
        <f t="shared" si="86"/>
        <v>0.94902197343366002</v>
      </c>
      <c r="J152" s="16">
        <f t="shared" si="87"/>
        <v>6.0698786533894284E-3</v>
      </c>
      <c r="K152" s="15">
        <f t="shared" si="88"/>
        <v>6380259.2213653987</v>
      </c>
      <c r="L152" s="15">
        <f t="shared" si="89"/>
        <v>0.33214185683567843</v>
      </c>
      <c r="M152" s="15">
        <f t="shared" si="90"/>
        <v>0.1103182130622523</v>
      </c>
      <c r="N152" s="17">
        <f t="shared" si="91"/>
        <v>0</v>
      </c>
      <c r="O152" s="15">
        <f t="shared" si="92"/>
        <v>-1.2215435701232735E-3</v>
      </c>
      <c r="P152" s="16">
        <f t="shared" si="93"/>
        <v>0.89575166559113717</v>
      </c>
      <c r="Q152" s="15">
        <f t="shared" si="94"/>
        <v>4.9444580685257202</v>
      </c>
      <c r="R152" s="15">
        <f t="shared" si="95"/>
        <v>3.1502584278198635</v>
      </c>
      <c r="S152" s="15">
        <f t="shared" si="96"/>
        <v>56.03160699197737</v>
      </c>
      <c r="T152" s="15">
        <f t="shared" si="97"/>
        <v>10.334682714450597</v>
      </c>
      <c r="U152" s="15">
        <f t="shared" si="98"/>
        <v>1048.407065295105</v>
      </c>
      <c r="V152" s="15">
        <f t="shared" si="99"/>
        <v>-7396.4553713304704</v>
      </c>
      <c r="W152" s="15">
        <f t="shared" si="100"/>
        <v>2032321.841081203</v>
      </c>
      <c r="X152" s="15">
        <f t="shared" si="101"/>
        <v>492606.50321081805</v>
      </c>
      <c r="Y152" s="15">
        <f t="shared" si="102"/>
        <v>2031508.9123447705</v>
      </c>
      <c r="Z152" s="15" t="str">
        <f>VLOOKUP(_xlfn.FLOOR.MATH(B152/8+11),Coef!$B$4:$C$23,2)</f>
        <v>Q</v>
      </c>
      <c r="AA152" s="15">
        <f t="shared" si="103"/>
        <v>4</v>
      </c>
      <c r="AB152" s="15" t="str">
        <f>VLOOKUP(MOD(D152-1,3)*8+AA152,Coef!$A$2:$C$25,3)</f>
        <v>M</v>
      </c>
      <c r="AC152" s="15">
        <f t="shared" si="104"/>
        <v>0</v>
      </c>
      <c r="AD152" s="15" t="str">
        <f>VLOOKUP(MOD(MOD(D152+1,2)*5+AC152,20)+1,Coef!$A$2:$C$21,3)</f>
        <v>F</v>
      </c>
      <c r="AE152" s="15"/>
      <c r="AF152" s="15" t="str">
        <f t="shared" si="82"/>
        <v>92606</v>
      </c>
      <c r="AG152" s="15" t="str">
        <f t="shared" si="82"/>
        <v>31508</v>
      </c>
      <c r="AH152" s="18" t="str">
        <f t="shared" si="105"/>
        <v>492606 mE 2031508 mN 44 N</v>
      </c>
      <c r="AI152" s="15" t="str">
        <f t="shared" si="106"/>
        <v>44QMF9260631508</v>
      </c>
      <c r="AJ152" s="22">
        <f>'LL to Dist'!BP152</f>
        <v>15361457.324821305</v>
      </c>
      <c r="AK152" s="22">
        <f>'LL to Dist'!BT152</f>
        <v>29.089169459554682</v>
      </c>
      <c r="AL152" s="22">
        <f>'LL to Dist'!BU152</f>
        <v>330.9719691179294</v>
      </c>
      <c r="AM152" s="22">
        <f>'LL to Dist'!BV152</f>
        <v>150.97196911792935</v>
      </c>
    </row>
    <row r="153" spans="2:39">
      <c r="B153" s="13">
        <v>-48.934181700418193</v>
      </c>
      <c r="C153" s="13">
        <v>35.670834553014515</v>
      </c>
      <c r="D153" s="15">
        <f t="shared" si="83"/>
        <v>36</v>
      </c>
      <c r="E153" s="15">
        <f t="shared" si="84"/>
        <v>33</v>
      </c>
      <c r="F153" s="15">
        <f t="shared" si="81"/>
        <v>-0.85406258744145491</v>
      </c>
      <c r="G153" s="15">
        <f t="shared" si="81"/>
        <v>0.62257350988426308</v>
      </c>
      <c r="H153" s="15">
        <f t="shared" si="85"/>
        <v>0.57595865315812877</v>
      </c>
      <c r="I153" s="15">
        <f t="shared" si="86"/>
        <v>0.65692556556483983</v>
      </c>
      <c r="J153" s="16">
        <f t="shared" si="87"/>
        <v>2.9084379312289432E-3</v>
      </c>
      <c r="K153" s="15">
        <f t="shared" si="88"/>
        <v>6390307.4668429634</v>
      </c>
      <c r="L153" s="15">
        <f t="shared" si="89"/>
        <v>-1.1477029921457889</v>
      </c>
      <c r="M153" s="15">
        <f t="shared" si="90"/>
        <v>1.3172221581803967</v>
      </c>
      <c r="N153" s="17">
        <f t="shared" si="91"/>
        <v>0</v>
      </c>
      <c r="O153" s="15">
        <f t="shared" si="92"/>
        <v>4.6614856726134302E-2</v>
      </c>
      <c r="P153" s="16">
        <f t="shared" si="93"/>
        <v>-0.31431372024916771</v>
      </c>
      <c r="Q153" s="15">
        <f t="shared" si="94"/>
        <v>3.7089876192454629</v>
      </c>
      <c r="R153" s="15">
        <f t="shared" si="95"/>
        <v>-16.712005086663499</v>
      </c>
      <c r="S153" s="15">
        <f t="shared" si="96"/>
        <v>-14.142782152303116</v>
      </c>
      <c r="T153" s="15">
        <f t="shared" si="97"/>
        <v>-261.65660766292552</v>
      </c>
      <c r="U153" s="15">
        <f t="shared" si="98"/>
        <v>-1773.0183140972115</v>
      </c>
      <c r="V153" s="15">
        <f t="shared" si="99"/>
        <v>195677.49675359149</v>
      </c>
      <c r="W153" s="15">
        <f t="shared" si="100"/>
        <v>-5425747.798141229</v>
      </c>
      <c r="X153" s="15">
        <f t="shared" si="101"/>
        <v>695599.22575489013</v>
      </c>
      <c r="Y153" s="15">
        <f t="shared" si="102"/>
        <v>4576422.5009780275</v>
      </c>
      <c r="Z153" s="15" t="str">
        <f>VLOOKUP(_xlfn.FLOOR.MATH(B153/8+11),Coef!$B$4:$C$23,2)</f>
        <v>F</v>
      </c>
      <c r="AA153" s="15">
        <f t="shared" si="103"/>
        <v>6</v>
      </c>
      <c r="AB153" s="15" t="str">
        <f>VLOOKUP(MOD(D153-1,3)*8+AA153,Coef!$A$2:$C$25,3)</f>
        <v>X</v>
      </c>
      <c r="AC153" s="15">
        <f t="shared" si="104"/>
        <v>5</v>
      </c>
      <c r="AD153" s="15" t="str">
        <f>VLOOKUP(MOD(MOD(D153+1,2)*5+AC153,20)+1,Coef!$A$2:$C$21,3)</f>
        <v>L</v>
      </c>
      <c r="AE153" s="15"/>
      <c r="AF153" s="15" t="str">
        <f t="shared" si="82"/>
        <v>95599</v>
      </c>
      <c r="AG153" s="15" t="str">
        <f t="shared" si="82"/>
        <v>76422</v>
      </c>
      <c r="AH153" s="18" t="str">
        <f t="shared" si="105"/>
        <v>695599 mE 4576422 mN 36 N</v>
      </c>
      <c r="AI153" s="15" t="str">
        <f t="shared" si="106"/>
        <v>36FXL9559976422</v>
      </c>
      <c r="AJ153" s="22">
        <f>'LL to Dist'!BP153</f>
        <v>8695197.8241661787</v>
      </c>
      <c r="AK153" s="22">
        <f>'LL to Dist'!BT153</f>
        <v>208.44746128131277</v>
      </c>
      <c r="AL153" s="22">
        <f>'LL to Dist'!BU153</f>
        <v>43.484547423188189</v>
      </c>
      <c r="AM153" s="22">
        <f>'LL to Dist'!BV153</f>
        <v>223.48454742318813</v>
      </c>
    </row>
    <row r="154" spans="2:39">
      <c r="B154" s="13">
        <v>-56.521241346025676</v>
      </c>
      <c r="C154" s="13">
        <v>-145.60598661380934</v>
      </c>
      <c r="D154" s="15">
        <f t="shared" si="83"/>
        <v>6</v>
      </c>
      <c r="E154" s="15">
        <f t="shared" si="84"/>
        <v>-147</v>
      </c>
      <c r="F154" s="15">
        <f t="shared" si="81"/>
        <v>-0.98648175880249955</v>
      </c>
      <c r="G154" s="15">
        <f t="shared" si="81"/>
        <v>-2.5413038770257619</v>
      </c>
      <c r="H154" s="15">
        <f t="shared" si="85"/>
        <v>-2.5656340004316647</v>
      </c>
      <c r="I154" s="15">
        <f t="shared" si="86"/>
        <v>0.55162779970984788</v>
      </c>
      <c r="J154" s="16">
        <f t="shared" si="87"/>
        <v>2.0507832519551547E-3</v>
      </c>
      <c r="K154" s="15">
        <f t="shared" si="88"/>
        <v>6393041.6121413037</v>
      </c>
      <c r="L154" s="15">
        <f t="shared" si="89"/>
        <v>-1.512052847193869</v>
      </c>
      <c r="M154" s="15">
        <f t="shared" si="90"/>
        <v>2.2863038127070858</v>
      </c>
      <c r="N154" s="17">
        <f t="shared" si="91"/>
        <v>0</v>
      </c>
      <c r="O154" s="15">
        <f t="shared" si="92"/>
        <v>2.4330123405902793E-2</v>
      </c>
      <c r="P154" s="16">
        <f t="shared" si="93"/>
        <v>-1.2842530294551306</v>
      </c>
      <c r="Q154" s="15">
        <f t="shared" si="94"/>
        <v>2.7321700594082965</v>
      </c>
      <c r="R154" s="15">
        <f t="shared" si="95"/>
        <v>-30.625627152258321</v>
      </c>
      <c r="S154" s="15">
        <f t="shared" si="96"/>
        <v>-67.372000012417828</v>
      </c>
      <c r="T154" s="15">
        <f t="shared" si="97"/>
        <v>-110.42432236960526</v>
      </c>
      <c r="U154" s="15">
        <f t="shared" si="98"/>
        <v>-2901.2805722790354</v>
      </c>
      <c r="V154" s="15">
        <f t="shared" si="99"/>
        <v>85798.805091853937</v>
      </c>
      <c r="W154" s="15">
        <f t="shared" si="100"/>
        <v>-6267472.0891288426</v>
      </c>
      <c r="X154" s="15">
        <f t="shared" si="101"/>
        <v>585764.48556981725</v>
      </c>
      <c r="Y154" s="15">
        <f t="shared" si="102"/>
        <v>3735034.8997068089</v>
      </c>
      <c r="Z154" s="15" t="str">
        <f>VLOOKUP(_xlfn.FLOOR.MATH(B154/8+11),Coef!$B$4:$C$23,2)</f>
        <v>E</v>
      </c>
      <c r="AA154" s="15">
        <f t="shared" si="103"/>
        <v>5</v>
      </c>
      <c r="AB154" s="15" t="str">
        <f>VLOOKUP(MOD(D154-1,3)*8+AA154,Coef!$A$2:$C$25,3)</f>
        <v>W</v>
      </c>
      <c r="AC154" s="15">
        <f t="shared" si="104"/>
        <v>17</v>
      </c>
      <c r="AD154" s="15" t="str">
        <f>VLOOKUP(MOD(MOD(D154+1,2)*5+AC154,20)+1,Coef!$A$2:$C$21,3)</f>
        <v>C</v>
      </c>
      <c r="AE154" s="15"/>
      <c r="AF154" s="15" t="str">
        <f t="shared" si="82"/>
        <v>85764</v>
      </c>
      <c r="AG154" s="15" t="str">
        <f t="shared" si="82"/>
        <v>35034</v>
      </c>
      <c r="AH154" s="18" t="str">
        <f t="shared" si="105"/>
        <v>585764 mE 3735034 mN 6 S</v>
      </c>
      <c r="AI154" s="15" t="str">
        <f t="shared" si="106"/>
        <v>6EWC8576435034</v>
      </c>
      <c r="AJ154" s="22">
        <f>'LL to Dist'!BP154</f>
        <v>8314425.5378512889</v>
      </c>
      <c r="AK154" s="22">
        <f>'LL to Dist'!BT154</f>
        <v>179.2692662306082</v>
      </c>
      <c r="AL154" s="22">
        <f>'LL to Dist'!BU154</f>
        <v>180.87023014050604</v>
      </c>
      <c r="AM154" s="22">
        <f>'LL to Dist'!BV154</f>
        <v>0.87023014050600977</v>
      </c>
    </row>
    <row r="155" spans="2:39">
      <c r="B155" s="13">
        <v>53.287166017717198</v>
      </c>
      <c r="C155" s="13">
        <v>-28.188040992989983</v>
      </c>
      <c r="D155" s="15">
        <f t="shared" si="83"/>
        <v>26</v>
      </c>
      <c r="E155" s="15">
        <f t="shared" si="84"/>
        <v>-27</v>
      </c>
      <c r="F155" s="15">
        <f t="shared" si="81"/>
        <v>0.93003649606600014</v>
      </c>
      <c r="G155" s="15">
        <f t="shared" si="81"/>
        <v>-0.49197412501480703</v>
      </c>
      <c r="H155" s="15">
        <f t="shared" si="85"/>
        <v>-0.47123889803846897</v>
      </c>
      <c r="I155" s="15">
        <f t="shared" si="86"/>
        <v>0.59780472591488887</v>
      </c>
      <c r="J155" s="16">
        <f t="shared" si="87"/>
        <v>2.4084972830922496E-3</v>
      </c>
      <c r="K155" s="15">
        <f t="shared" si="88"/>
        <v>6391900.8173705796</v>
      </c>
      <c r="L155" s="15">
        <f t="shared" si="89"/>
        <v>1.3409759478089422</v>
      </c>
      <c r="M155" s="15">
        <f t="shared" si="90"/>
        <v>1.7982164926020909</v>
      </c>
      <c r="N155" s="17">
        <f t="shared" si="91"/>
        <v>0</v>
      </c>
      <c r="O155" s="15">
        <f t="shared" si="92"/>
        <v>-2.0735226976338061E-2</v>
      </c>
      <c r="P155" s="16">
        <f t="shared" si="93"/>
        <v>-0.79580799531899871</v>
      </c>
      <c r="Q155" s="15">
        <f t="shared" si="94"/>
        <v>3.2234831863823903</v>
      </c>
      <c r="R155" s="15">
        <f t="shared" si="95"/>
        <v>-23.849397377471245</v>
      </c>
      <c r="S155" s="15">
        <f t="shared" si="96"/>
        <v>-40.84190959737866</v>
      </c>
      <c r="T155" s="15">
        <f t="shared" si="97"/>
        <v>-227.34910422202972</v>
      </c>
      <c r="U155" s="15">
        <f t="shared" si="98"/>
        <v>-2459.2308629978488</v>
      </c>
      <c r="V155" s="15">
        <f t="shared" si="99"/>
        <v>-79229.937314246068</v>
      </c>
      <c r="W155" s="15">
        <f t="shared" si="100"/>
        <v>5907237.3155213427</v>
      </c>
      <c r="X155" s="15">
        <f t="shared" si="101"/>
        <v>420801.75466067961</v>
      </c>
      <c r="Y155" s="15">
        <f t="shared" si="102"/>
        <v>5904874.4205951346</v>
      </c>
      <c r="Z155" s="15" t="str">
        <f>VLOOKUP(_xlfn.FLOOR.MATH(B155/8+11),Coef!$B$4:$C$23,2)</f>
        <v>U</v>
      </c>
      <c r="AA155" s="15">
        <f t="shared" si="103"/>
        <v>4</v>
      </c>
      <c r="AB155" s="15" t="str">
        <f>VLOOKUP(MOD(D155-1,3)*8+AA155,Coef!$A$2:$C$25,3)</f>
        <v>M</v>
      </c>
      <c r="AC155" s="15">
        <f t="shared" si="104"/>
        <v>19</v>
      </c>
      <c r="AD155" s="15" t="str">
        <f>VLOOKUP(MOD(MOD(D155+1,2)*5+AC155,20)+1,Coef!$A$2:$C$21,3)</f>
        <v>E</v>
      </c>
      <c r="AE155" s="15"/>
      <c r="AF155" s="15" t="str">
        <f t="shared" si="82"/>
        <v>20801</v>
      </c>
      <c r="AG155" s="15" t="str">
        <f t="shared" si="82"/>
        <v>04874</v>
      </c>
      <c r="AH155" s="18" t="str">
        <f t="shared" si="105"/>
        <v>420801 mE 5904874 mN 26 S</v>
      </c>
      <c r="AI155" s="15" t="str">
        <f t="shared" si="106"/>
        <v>26UME2080104874</v>
      </c>
      <c r="AJ155" s="22">
        <f>'LL to Dist'!BP155</f>
        <v>16122884.673470771</v>
      </c>
      <c r="AK155" s="22">
        <f>'LL to Dist'!BT155</f>
        <v>68.166825495463172</v>
      </c>
      <c r="AL155" s="22">
        <f>'LL to Dist'!BU155</f>
        <v>238.93330125335495</v>
      </c>
      <c r="AM155" s="22">
        <f>'LL to Dist'!BV155</f>
        <v>58.933301253354955</v>
      </c>
    </row>
    <row r="156" spans="2:39">
      <c r="B156" s="13">
        <v>55.4978027538817</v>
      </c>
      <c r="C156" s="13">
        <v>25.544522527868679</v>
      </c>
      <c r="D156" s="15">
        <f t="shared" si="83"/>
        <v>35</v>
      </c>
      <c r="E156" s="15">
        <f t="shared" si="84"/>
        <v>27</v>
      </c>
      <c r="F156" s="15">
        <f t="shared" si="81"/>
        <v>0.96861938567761185</v>
      </c>
      <c r="G156" s="15">
        <f t="shared" si="81"/>
        <v>0.44583602396117339</v>
      </c>
      <c r="H156" s="15">
        <f t="shared" si="85"/>
        <v>0.47123889803846897</v>
      </c>
      <c r="I156" s="15">
        <f t="shared" si="86"/>
        <v>0.56643784107125439</v>
      </c>
      <c r="J156" s="16">
        <f t="shared" si="87"/>
        <v>2.1623798731116787E-3</v>
      </c>
      <c r="K156" s="15">
        <f t="shared" si="88"/>
        <v>6392685.6510117818</v>
      </c>
      <c r="L156" s="15">
        <f t="shared" si="89"/>
        <v>1.45488949898396</v>
      </c>
      <c r="M156" s="15">
        <f t="shared" si="90"/>
        <v>2.1167034542537984</v>
      </c>
      <c r="N156" s="17">
        <f t="shared" si="91"/>
        <v>0</v>
      </c>
      <c r="O156" s="15">
        <f t="shared" si="92"/>
        <v>-2.5402874077295579E-2</v>
      </c>
      <c r="P156" s="16">
        <f t="shared" si="93"/>
        <v>-1.1145410743806867</v>
      </c>
      <c r="Q156" s="15">
        <f t="shared" si="94"/>
        <v>2.9027766681510689</v>
      </c>
      <c r="R156" s="15">
        <f t="shared" si="95"/>
        <v>-28.324482562179028</v>
      </c>
      <c r="S156" s="15">
        <f t="shared" si="96"/>
        <v>-58.214972860182222</v>
      </c>
      <c r="T156" s="15">
        <f t="shared" si="97"/>
        <v>-160.38710480987692</v>
      </c>
      <c r="U156" s="15">
        <f t="shared" si="98"/>
        <v>-2776.6727975828876</v>
      </c>
      <c r="V156" s="15">
        <f t="shared" si="99"/>
        <v>-91981.768564542843</v>
      </c>
      <c r="W156" s="15">
        <f t="shared" si="100"/>
        <v>6153612.6368720206</v>
      </c>
      <c r="X156" s="15">
        <f t="shared" si="101"/>
        <v>408055.02414288296</v>
      </c>
      <c r="Y156" s="15">
        <f t="shared" si="102"/>
        <v>6151151.1918172725</v>
      </c>
      <c r="Z156" s="15" t="str">
        <f>VLOOKUP(_xlfn.FLOOR.MATH(B156/8+11),Coef!$B$4:$C$23,2)</f>
        <v>U</v>
      </c>
      <c r="AA156" s="15">
        <f t="shared" si="103"/>
        <v>4</v>
      </c>
      <c r="AB156" s="15" t="str">
        <f>VLOOKUP(MOD(D156-1,3)*8+AA156,Coef!$A$2:$C$25,3)</f>
        <v>M</v>
      </c>
      <c r="AC156" s="15">
        <f t="shared" si="104"/>
        <v>1</v>
      </c>
      <c r="AD156" s="15" t="str">
        <f>VLOOKUP(MOD(MOD(D156+1,2)*5+AC156,20)+1,Coef!$A$2:$C$21,3)</f>
        <v>B</v>
      </c>
      <c r="AE156" s="15"/>
      <c r="AF156" s="15" t="str">
        <f t="shared" si="82"/>
        <v>08055</v>
      </c>
      <c r="AG156" s="15" t="str">
        <f t="shared" si="82"/>
        <v>51151</v>
      </c>
      <c r="AH156" s="18" t="str">
        <f t="shared" si="105"/>
        <v>408055 mE 6151151 mN 35 N</v>
      </c>
      <c r="AI156" s="15" t="str">
        <f t="shared" si="106"/>
        <v>35UMB0805551151</v>
      </c>
      <c r="AJ156" s="22">
        <f>'LL to Dist'!BP156</f>
        <v>3411296.6636947156</v>
      </c>
      <c r="AK156" s="22">
        <f>'LL to Dist'!BT156</f>
        <v>63.869082186436856</v>
      </c>
      <c r="AL156" s="22">
        <f>'LL to Dist'!BU156</f>
        <v>288.64711831560891</v>
      </c>
      <c r="AM156" s="22">
        <f>'LL to Dist'!BV156</f>
        <v>108.64711831560891</v>
      </c>
    </row>
    <row r="157" spans="2:39">
      <c r="B157" s="13">
        <v>-33.281576815878076</v>
      </c>
      <c r="C157" s="13">
        <v>-38.710209855835501</v>
      </c>
      <c r="D157" s="15">
        <f t="shared" si="83"/>
        <v>24</v>
      </c>
      <c r="E157" s="15">
        <f t="shared" si="84"/>
        <v>-39</v>
      </c>
      <c r="F157" s="15">
        <f t="shared" si="81"/>
        <v>-0.58087309569248302</v>
      </c>
      <c r="G157" s="15">
        <f t="shared" si="81"/>
        <v>-0.67562061612228896</v>
      </c>
      <c r="H157" s="15">
        <f t="shared" si="85"/>
        <v>-0.68067840827778847</v>
      </c>
      <c r="I157" s="15">
        <f t="shared" si="86"/>
        <v>0.8359838538213038</v>
      </c>
      <c r="J157" s="16">
        <f t="shared" si="87"/>
        <v>4.7100254289984111E-3</v>
      </c>
      <c r="K157" s="15">
        <f t="shared" si="88"/>
        <v>6384575.5325759035</v>
      </c>
      <c r="L157" s="15">
        <f t="shared" si="89"/>
        <v>-0.65641703155993325</v>
      </c>
      <c r="M157" s="15">
        <f t="shared" si="90"/>
        <v>0.43088331932195439</v>
      </c>
      <c r="N157" s="17">
        <f t="shared" si="91"/>
        <v>0</v>
      </c>
      <c r="O157" s="15">
        <f t="shared" si="92"/>
        <v>5.0577921554995076E-3</v>
      </c>
      <c r="P157" s="16">
        <f t="shared" si="93"/>
        <v>0.57382670610704412</v>
      </c>
      <c r="Q157" s="15">
        <f t="shared" si="94"/>
        <v>4.6115956468971984</v>
      </c>
      <c r="R157" s="15">
        <f t="shared" si="95"/>
        <v>-2.3865896162449123</v>
      </c>
      <c r="S157" s="15">
        <f t="shared" si="96"/>
        <v>36.796409221016702</v>
      </c>
      <c r="T157" s="15">
        <f t="shared" si="97"/>
        <v>-112.2398900979466</v>
      </c>
      <c r="U157" s="15">
        <f t="shared" si="98"/>
        <v>145.25561173931501</v>
      </c>
      <c r="V157" s="15">
        <f t="shared" si="99"/>
        <v>26995.516420310429</v>
      </c>
      <c r="W157" s="15">
        <f t="shared" si="100"/>
        <v>-3684014.3361923844</v>
      </c>
      <c r="X157" s="15">
        <f t="shared" si="101"/>
        <v>526984.71821374225</v>
      </c>
      <c r="Y157" s="15">
        <f t="shared" si="102"/>
        <v>6317459.2695420925</v>
      </c>
      <c r="Z157" s="15" t="str">
        <f>VLOOKUP(_xlfn.FLOOR.MATH(B157/8+11),Coef!$B$4:$C$23,2)</f>
        <v>H</v>
      </c>
      <c r="AA157" s="15">
        <f t="shared" si="103"/>
        <v>5</v>
      </c>
      <c r="AB157" s="15" t="str">
        <f>VLOOKUP(MOD(D157-1,3)*8+AA157,Coef!$A$2:$C$25,3)</f>
        <v>W</v>
      </c>
      <c r="AC157" s="15">
        <f t="shared" si="104"/>
        <v>3</v>
      </c>
      <c r="AD157" s="15" t="str">
        <f>VLOOKUP(MOD(MOD(D157+1,2)*5+AC157,20)+1,Coef!$A$2:$C$21,3)</f>
        <v>J</v>
      </c>
      <c r="AE157" s="15"/>
      <c r="AF157" s="15" t="str">
        <f t="shared" si="82"/>
        <v>26984</v>
      </c>
      <c r="AG157" s="15" t="str">
        <f t="shared" si="82"/>
        <v>17459</v>
      </c>
      <c r="AH157" s="18" t="str">
        <f t="shared" si="105"/>
        <v>526984 mE 6317459 mN 24 S</v>
      </c>
      <c r="AI157" s="15" t="str">
        <f t="shared" si="106"/>
        <v>24HWJ2698417459</v>
      </c>
      <c r="AJ157" s="22">
        <f>'LL to Dist'!BP157</f>
        <v>11570026.881319335</v>
      </c>
      <c r="AK157" s="22">
        <f>'LL to Dist'!BT157</f>
        <v>230.98516213858326</v>
      </c>
      <c r="AL157" s="22">
        <f>'LL to Dist'!BU157</f>
        <v>31.766621419421313</v>
      </c>
      <c r="AM157" s="22">
        <f>'LL to Dist'!BV157</f>
        <v>211.76662141942131</v>
      </c>
    </row>
    <row r="158" spans="2:39">
      <c r="B158" s="13">
        <v>-54.218106067912913</v>
      </c>
      <c r="C158" s="13">
        <v>-166.53775222828762</v>
      </c>
      <c r="D158" s="15">
        <f t="shared" si="83"/>
        <v>3</v>
      </c>
      <c r="E158" s="15">
        <f t="shared" si="84"/>
        <v>-165</v>
      </c>
      <c r="F158" s="15">
        <f t="shared" si="81"/>
        <v>-0.9462844650805966</v>
      </c>
      <c r="G158" s="15">
        <f t="shared" si="81"/>
        <v>-2.906632105254142</v>
      </c>
      <c r="H158" s="15">
        <f t="shared" si="85"/>
        <v>-2.8797932657906435</v>
      </c>
      <c r="I158" s="15">
        <f t="shared" si="86"/>
        <v>0.58470134110107086</v>
      </c>
      <c r="J158" s="16">
        <f t="shared" si="87"/>
        <v>2.3040699118279384E-3</v>
      </c>
      <c r="K158" s="15">
        <f t="shared" si="88"/>
        <v>6392233.7861944642</v>
      </c>
      <c r="L158" s="15">
        <f t="shared" si="89"/>
        <v>-1.3874581332894391</v>
      </c>
      <c r="M158" s="15">
        <f t="shared" si="90"/>
        <v>1.925040071631015</v>
      </c>
      <c r="N158" s="17">
        <f t="shared" si="91"/>
        <v>0</v>
      </c>
      <c r="O158" s="15">
        <f t="shared" si="92"/>
        <v>-2.683883946349841E-2</v>
      </c>
      <c r="P158" s="16">
        <f t="shared" si="93"/>
        <v>-0.92273600171918702</v>
      </c>
      <c r="Q158" s="15">
        <f t="shared" si="94"/>
        <v>3.0957177925280708</v>
      </c>
      <c r="R158" s="15">
        <f t="shared" si="95"/>
        <v>-25.655430272537266</v>
      </c>
      <c r="S158" s="15">
        <f t="shared" si="96"/>
        <v>-47.788136880695873</v>
      </c>
      <c r="T158" s="15">
        <f t="shared" si="97"/>
        <v>-204.89347726490172</v>
      </c>
      <c r="U158" s="15">
        <f t="shared" si="98"/>
        <v>-2598.6952888295414</v>
      </c>
      <c r="V158" s="15">
        <f t="shared" si="99"/>
        <v>-100307.64150580707</v>
      </c>
      <c r="W158" s="15">
        <f t="shared" si="100"/>
        <v>-6011284.8759755176</v>
      </c>
      <c r="X158" s="15">
        <f t="shared" si="101"/>
        <v>399732.48155079526</v>
      </c>
      <c r="Y158" s="15">
        <f t="shared" si="102"/>
        <v>3991119.6379748723</v>
      </c>
      <c r="Z158" s="15" t="str">
        <f>VLOOKUP(_xlfn.FLOOR.MATH(B158/8+11),Coef!$B$4:$C$23,2)</f>
        <v>F</v>
      </c>
      <c r="AA158" s="15">
        <f t="shared" si="103"/>
        <v>3</v>
      </c>
      <c r="AB158" s="15" t="str">
        <f>VLOOKUP(MOD(D158-1,3)*8+AA158,Coef!$A$2:$C$25,3)</f>
        <v>U</v>
      </c>
      <c r="AC158" s="15">
        <f t="shared" si="104"/>
        <v>19</v>
      </c>
      <c r="AD158" s="15" t="str">
        <f>VLOOKUP(MOD(MOD(D158+1,2)*5+AC158,20)+1,Coef!$A$2:$C$21,3)</f>
        <v>V</v>
      </c>
      <c r="AE158" s="15"/>
      <c r="AF158" s="15" t="str">
        <f t="shared" si="82"/>
        <v>99732</v>
      </c>
      <c r="AG158" s="15" t="str">
        <f t="shared" si="82"/>
        <v>91119</v>
      </c>
      <c r="AH158" s="18" t="str">
        <f t="shared" si="105"/>
        <v>399732 mE 3991119 mN 3 S</v>
      </c>
      <c r="AI158" s="15" t="str">
        <f t="shared" si="106"/>
        <v>3FUV9973291119</v>
      </c>
      <c r="AJ158" s="22">
        <f>'LL to Dist'!BP158</f>
        <v>9099504.0468448456</v>
      </c>
      <c r="AK158" s="22">
        <f>'LL to Dist'!BT158</f>
        <v>207.8263277716122</v>
      </c>
      <c r="AL158" s="22">
        <f>'LL to Dist'!BU158</f>
        <v>138.13305346211882</v>
      </c>
      <c r="AM158" s="22">
        <f>'LL to Dist'!BV158</f>
        <v>318.13305346211882</v>
      </c>
    </row>
    <row r="159" spans="2:39">
      <c r="B159" s="13">
        <v>73.754975522482994</v>
      </c>
      <c r="C159" s="13">
        <v>144.1588200124213</v>
      </c>
      <c r="D159" s="15">
        <f t="shared" si="83"/>
        <v>55</v>
      </c>
      <c r="E159" s="15">
        <f t="shared" si="84"/>
        <v>147</v>
      </c>
      <c r="F159" s="15">
        <f t="shared" si="81"/>
        <v>1.2872671625951533</v>
      </c>
      <c r="G159" s="15">
        <f t="shared" si="81"/>
        <v>2.5160460550066444</v>
      </c>
      <c r="H159" s="15">
        <f t="shared" si="85"/>
        <v>2.5656340004316647</v>
      </c>
      <c r="I159" s="15">
        <f t="shared" si="86"/>
        <v>0.27974564296731458</v>
      </c>
      <c r="J159" s="16">
        <f t="shared" si="87"/>
        <v>5.2741701320035256E-4</v>
      </c>
      <c r="K159" s="15">
        <f t="shared" si="88"/>
        <v>6397906.665996599</v>
      </c>
      <c r="L159" s="15">
        <f t="shared" si="89"/>
        <v>3.4319539018511156</v>
      </c>
      <c r="M159" s="15">
        <f t="shared" si="90"/>
        <v>11.778307584431097</v>
      </c>
      <c r="N159" s="17">
        <f t="shared" si="91"/>
        <v>0</v>
      </c>
      <c r="O159" s="15">
        <f t="shared" si="92"/>
        <v>-4.9587945425020319E-2</v>
      </c>
      <c r="P159" s="16">
        <f t="shared" si="93"/>
        <v>-10.777780167417896</v>
      </c>
      <c r="Q159" s="15">
        <f t="shared" si="94"/>
        <v>-6.773559718637471</v>
      </c>
      <c r="R159" s="15">
        <f t="shared" si="95"/>
        <v>-67.913322499317189</v>
      </c>
      <c r="S159" s="15">
        <f t="shared" si="96"/>
        <v>-485.32089408619521</v>
      </c>
      <c r="T159" s="15">
        <f t="shared" si="97"/>
        <v>17617.61016531154</v>
      </c>
      <c r="U159" s="15">
        <f t="shared" si="98"/>
        <v>38438.289360550909</v>
      </c>
      <c r="V159" s="15">
        <f t="shared" si="99"/>
        <v>-88721.15560394575</v>
      </c>
      <c r="W159" s="15">
        <f t="shared" si="100"/>
        <v>8190090.2085498525</v>
      </c>
      <c r="X159" s="15">
        <f t="shared" si="101"/>
        <v>411314.33285829582</v>
      </c>
      <c r="Y159" s="15">
        <f t="shared" si="102"/>
        <v>8186814.1724664327</v>
      </c>
      <c r="Z159" s="15" t="str">
        <f>VLOOKUP(_xlfn.FLOOR.MATH(B159/8+11),Coef!$B$4:$C$23,2)</f>
        <v>X</v>
      </c>
      <c r="AA159" s="15">
        <f t="shared" si="103"/>
        <v>4</v>
      </c>
      <c r="AB159" s="15" t="str">
        <f>VLOOKUP(MOD(D159-1,3)*8+AA159,Coef!$A$2:$C$25,3)</f>
        <v>D</v>
      </c>
      <c r="AC159" s="15">
        <f t="shared" si="104"/>
        <v>1</v>
      </c>
      <c r="AD159" s="15" t="str">
        <f>VLOOKUP(MOD(MOD(D159+1,2)*5+AC159,20)+1,Coef!$A$2:$C$21,3)</f>
        <v>B</v>
      </c>
      <c r="AE159" s="15"/>
      <c r="AF159" s="15" t="str">
        <f t="shared" si="82"/>
        <v>11314</v>
      </c>
      <c r="AG159" s="15" t="str">
        <f t="shared" si="82"/>
        <v>86814</v>
      </c>
      <c r="AH159" s="18" t="str">
        <f t="shared" si="105"/>
        <v>411314 mE 8186814 mN 55 N</v>
      </c>
      <c r="AI159" s="15" t="str">
        <f t="shared" si="106"/>
        <v>55XDB1131486814</v>
      </c>
      <c r="AJ159" s="22">
        <f>'LL to Dist'!BP159</f>
        <v>14675131.483092638</v>
      </c>
      <c r="AK159" s="22">
        <f>'LL to Dist'!BT159</f>
        <v>343.3530150077022</v>
      </c>
      <c r="AL159" s="22">
        <f>'LL to Dist'!BU159</f>
        <v>143.21852409011967</v>
      </c>
      <c r="AM159" s="22">
        <f>'LL to Dist'!BV159</f>
        <v>323.21852409011967</v>
      </c>
    </row>
    <row r="160" spans="2:39">
      <c r="B160" s="13">
        <v>-32.329597668749329</v>
      </c>
      <c r="C160" s="13">
        <v>149.26360228502574</v>
      </c>
      <c r="D160" s="15">
        <f t="shared" si="83"/>
        <v>55</v>
      </c>
      <c r="E160" s="15">
        <f t="shared" si="84"/>
        <v>147</v>
      </c>
      <c r="F160" s="15">
        <f t="shared" si="81"/>
        <v>-0.56425792516475881</v>
      </c>
      <c r="G160" s="15">
        <f t="shared" si="81"/>
        <v>2.6051413132610306</v>
      </c>
      <c r="H160" s="15">
        <f t="shared" si="85"/>
        <v>2.5656340004316647</v>
      </c>
      <c r="I160" s="15">
        <f t="shared" si="86"/>
        <v>0.84498568644341077</v>
      </c>
      <c r="J160" s="16">
        <f t="shared" si="87"/>
        <v>4.8120061904098153E-3</v>
      </c>
      <c r="K160" s="15">
        <f t="shared" si="88"/>
        <v>6384251.5314734839</v>
      </c>
      <c r="L160" s="15">
        <f t="shared" si="89"/>
        <v>-0.63289701740758819</v>
      </c>
      <c r="M160" s="15">
        <f t="shared" si="90"/>
        <v>0.40055863464342101</v>
      </c>
      <c r="N160" s="17">
        <f t="shared" si="91"/>
        <v>0</v>
      </c>
      <c r="O160" s="15">
        <f t="shared" si="92"/>
        <v>3.9507312829365926E-2</v>
      </c>
      <c r="P160" s="16">
        <f t="shared" si="93"/>
        <v>0.60425337154698877</v>
      </c>
      <c r="Q160" s="15">
        <f t="shared" si="94"/>
        <v>4.642842042684574</v>
      </c>
      <c r="R160" s="15">
        <f t="shared" si="95"/>
        <v>-1.8704456606159172</v>
      </c>
      <c r="S160" s="15">
        <f t="shared" si="96"/>
        <v>38.591216174135965</v>
      </c>
      <c r="T160" s="15">
        <f t="shared" si="97"/>
        <v>-102.21180217154415</v>
      </c>
      <c r="U160" s="15">
        <f t="shared" si="98"/>
        <v>225.92065944958588</v>
      </c>
      <c r="V160" s="15">
        <f t="shared" si="99"/>
        <v>213150.11143912398</v>
      </c>
      <c r="W160" s="15">
        <f t="shared" si="100"/>
        <v>-3580653.8642594246</v>
      </c>
      <c r="X160" s="15">
        <f t="shared" si="101"/>
        <v>713064.85139454831</v>
      </c>
      <c r="Y160" s="15">
        <f t="shared" si="102"/>
        <v>6420778.3972862791</v>
      </c>
      <c r="Z160" s="15" t="str">
        <f>VLOOKUP(_xlfn.FLOOR.MATH(B160/8+11),Coef!$B$4:$C$23,2)</f>
        <v>H</v>
      </c>
      <c r="AA160" s="15">
        <f t="shared" si="103"/>
        <v>7</v>
      </c>
      <c r="AB160" s="15" t="str">
        <f>VLOOKUP(MOD(D160-1,3)*8+AA160,Coef!$A$2:$C$25,3)</f>
        <v>G</v>
      </c>
      <c r="AC160" s="15">
        <f t="shared" si="104"/>
        <v>4</v>
      </c>
      <c r="AD160" s="15" t="str">
        <f>VLOOKUP(MOD(MOD(D160+1,2)*5+AC160,20)+1,Coef!$A$2:$C$21,3)</f>
        <v>E</v>
      </c>
      <c r="AE160" s="15"/>
      <c r="AF160" s="15" t="str">
        <f t="shared" si="82"/>
        <v>13064</v>
      </c>
      <c r="AG160" s="15" t="str">
        <f t="shared" si="82"/>
        <v>20778</v>
      </c>
      <c r="AH160" s="18" t="str">
        <f t="shared" si="105"/>
        <v>713064 mE 6420778 mN 55 N</v>
      </c>
      <c r="AI160" s="15" t="str">
        <f t="shared" si="106"/>
        <v>55HGE1306420778</v>
      </c>
      <c r="AJ160" s="22">
        <f>'LL to Dist'!BP160</f>
        <v>11772634.163557578</v>
      </c>
      <c r="AK160" s="22">
        <f>'LL to Dist'!BT160</f>
        <v>175.51087800373318</v>
      </c>
      <c r="AL160" s="22">
        <f>'LL to Dist'!BU160</f>
        <v>358.51516028818719</v>
      </c>
      <c r="AM160" s="22">
        <f>'LL to Dist'!BV160</f>
        <v>178.51516028818719</v>
      </c>
    </row>
    <row r="161" spans="2:39">
      <c r="B161" s="13">
        <v>27.735606426221239</v>
      </c>
      <c r="C161" s="13">
        <v>136.66994383181537</v>
      </c>
      <c r="D161" s="15">
        <f t="shared" si="83"/>
        <v>53</v>
      </c>
      <c r="E161" s="15">
        <f t="shared" si="84"/>
        <v>135</v>
      </c>
      <c r="F161" s="15">
        <f t="shared" si="81"/>
        <v>0.48407765217485832</v>
      </c>
      <c r="G161" s="15">
        <f t="shared" si="81"/>
        <v>2.3853405083808936</v>
      </c>
      <c r="H161" s="15">
        <f t="shared" si="85"/>
        <v>2.3561944901923448</v>
      </c>
      <c r="I161" s="15">
        <f t="shared" si="86"/>
        <v>0.88510457900621198</v>
      </c>
      <c r="J161" s="16">
        <f t="shared" si="87"/>
        <v>5.2797899839899798E-3</v>
      </c>
      <c r="K161" s="15">
        <f t="shared" si="88"/>
        <v>6382765.9764419226</v>
      </c>
      <c r="L161" s="15">
        <f t="shared" si="89"/>
        <v>0.52580474023078827</v>
      </c>
      <c r="M161" s="15">
        <f t="shared" si="90"/>
        <v>0.27647062484916674</v>
      </c>
      <c r="N161" s="17">
        <f t="shared" si="91"/>
        <v>0</v>
      </c>
      <c r="O161" s="15">
        <f t="shared" si="92"/>
        <v>2.9146018188548783E-2</v>
      </c>
      <c r="P161" s="16">
        <f t="shared" si="93"/>
        <v>0.72880916513482319</v>
      </c>
      <c r="Q161" s="15">
        <f t="shared" si="94"/>
        <v>4.7711589897358424</v>
      </c>
      <c r="R161" s="15">
        <f t="shared" si="95"/>
        <v>0.25854481538021967</v>
      </c>
      <c r="S161" s="15">
        <f t="shared" si="96"/>
        <v>45.984979804967907</v>
      </c>
      <c r="T161" s="15">
        <f t="shared" si="97"/>
        <v>-57.768516466799014</v>
      </c>
      <c r="U161" s="15">
        <f t="shared" si="98"/>
        <v>566.38350526142801</v>
      </c>
      <c r="V161" s="15">
        <f t="shared" si="99"/>
        <v>164671.27439687605</v>
      </c>
      <c r="W161" s="15">
        <f t="shared" si="100"/>
        <v>3070259.3919489747</v>
      </c>
      <c r="X161" s="15">
        <f t="shared" si="101"/>
        <v>664605.40588711738</v>
      </c>
      <c r="Y161" s="15">
        <f t="shared" si="102"/>
        <v>3069031.2881921954</v>
      </c>
      <c r="Z161" s="15" t="str">
        <f>VLOOKUP(_xlfn.FLOOR.MATH(B161/8+11),Coef!$B$4:$C$23,2)</f>
        <v>R</v>
      </c>
      <c r="AA161" s="15">
        <f t="shared" si="103"/>
        <v>6</v>
      </c>
      <c r="AB161" s="15" t="str">
        <f>VLOOKUP(MOD(D161-1,3)*8+AA161,Coef!$A$2:$C$25,3)</f>
        <v>P</v>
      </c>
      <c r="AC161" s="15">
        <f t="shared" si="104"/>
        <v>10</v>
      </c>
      <c r="AD161" s="15" t="str">
        <f>VLOOKUP(MOD(MOD(D161+1,2)*5+AC161,20)+1,Coef!$A$2:$C$21,3)</f>
        <v>L</v>
      </c>
      <c r="AE161" s="15"/>
      <c r="AF161" s="15" t="str">
        <f t="shared" si="82"/>
        <v>64605</v>
      </c>
      <c r="AG161" s="15" t="str">
        <f t="shared" si="82"/>
        <v>69031</v>
      </c>
      <c r="AH161" s="18" t="str">
        <f t="shared" si="105"/>
        <v>664605 mE 3069031 mN 53 N</v>
      </c>
      <c r="AI161" s="15" t="str">
        <f t="shared" si="106"/>
        <v>53RPL6460569031</v>
      </c>
      <c r="AJ161" s="22">
        <f>'LL to Dist'!BP161</f>
        <v>6780034.5776121244</v>
      </c>
      <c r="AK161" s="22">
        <f>'LL to Dist'!BT161</f>
        <v>347.28373850081641</v>
      </c>
      <c r="AL161" s="22">
        <f>'LL to Dist'!BU161</f>
        <v>167.86911447298348</v>
      </c>
      <c r="AM161" s="22">
        <f>'LL to Dist'!BV161</f>
        <v>347.86911447298348</v>
      </c>
    </row>
    <row r="162" spans="2:39">
      <c r="B162" s="13">
        <v>27.511073802588015</v>
      </c>
      <c r="C162" s="13">
        <v>79.494829900334878</v>
      </c>
      <c r="D162" s="15">
        <f t="shared" si="83"/>
        <v>44</v>
      </c>
      <c r="E162" s="15">
        <f t="shared" si="84"/>
        <v>81</v>
      </c>
      <c r="F162" s="15">
        <f t="shared" si="81"/>
        <v>0.48015881861431731</v>
      </c>
      <c r="G162" s="15">
        <f t="shared" si="81"/>
        <v>1.3874465200736794</v>
      </c>
      <c r="H162" s="15">
        <f t="shared" si="85"/>
        <v>1.4137166941154069</v>
      </c>
      <c r="I162" s="15">
        <f t="shared" si="86"/>
        <v>0.8869215724643198</v>
      </c>
      <c r="J162" s="16">
        <f t="shared" si="87"/>
        <v>5.3014895457642475E-3</v>
      </c>
      <c r="K162" s="15">
        <f t="shared" si="88"/>
        <v>6382697.0896584811</v>
      </c>
      <c r="L162" s="15">
        <f t="shared" si="89"/>
        <v>0.52081272500585873</v>
      </c>
      <c r="M162" s="15">
        <f t="shared" si="90"/>
        <v>0.27124589452802822</v>
      </c>
      <c r="N162" s="17">
        <f t="shared" si="91"/>
        <v>0</v>
      </c>
      <c r="O162" s="15">
        <f t="shared" si="92"/>
        <v>-2.627017404172749E-2</v>
      </c>
      <c r="P162" s="16">
        <f t="shared" si="93"/>
        <v>0.73405559501773598</v>
      </c>
      <c r="Q162" s="15">
        <f t="shared" si="94"/>
        <v>4.7765799345494653</v>
      </c>
      <c r="R162" s="15">
        <f t="shared" si="95"/>
        <v>0.34877350933646722</v>
      </c>
      <c r="S162" s="15">
        <f t="shared" si="96"/>
        <v>46.298172229552321</v>
      </c>
      <c r="T162" s="15">
        <f t="shared" si="97"/>
        <v>-55.776934196920294</v>
      </c>
      <c r="U162" s="15">
        <f t="shared" si="98"/>
        <v>581.08492945389446</v>
      </c>
      <c r="V162" s="15">
        <f t="shared" si="99"/>
        <v>-148724.06459253468</v>
      </c>
      <c r="W162" s="15">
        <f t="shared" si="100"/>
        <v>3045163.6319341287</v>
      </c>
      <c r="X162" s="15">
        <f t="shared" si="101"/>
        <v>351335.42503330234</v>
      </c>
      <c r="Y162" s="15">
        <f t="shared" si="102"/>
        <v>3043945.5664813551</v>
      </c>
      <c r="Z162" s="15" t="str">
        <f>VLOOKUP(_xlfn.FLOOR.MATH(B162/8+11),Coef!$B$4:$C$23,2)</f>
        <v>R</v>
      </c>
      <c r="AA162" s="15">
        <f t="shared" si="103"/>
        <v>3</v>
      </c>
      <c r="AB162" s="15" t="str">
        <f>VLOOKUP(MOD(D162-1,3)*8+AA162,Coef!$A$2:$C$25,3)</f>
        <v>L</v>
      </c>
      <c r="AC162" s="15">
        <f t="shared" si="104"/>
        <v>10</v>
      </c>
      <c r="AD162" s="15" t="str">
        <f>VLOOKUP(MOD(MOD(D162+1,2)*5+AC162,20)+1,Coef!$A$2:$C$21,3)</f>
        <v>R</v>
      </c>
      <c r="AE162" s="15"/>
      <c r="AF162" s="15" t="str">
        <f t="shared" si="82"/>
        <v>51335</v>
      </c>
      <c r="AG162" s="15" t="str">
        <f t="shared" si="82"/>
        <v>43945</v>
      </c>
      <c r="AH162" s="18" t="str">
        <f t="shared" si="105"/>
        <v>351335 mE 3043945 mN 44 N</v>
      </c>
      <c r="AI162" s="15" t="str">
        <f t="shared" si="106"/>
        <v>44RLR5133543945</v>
      </c>
      <c r="AJ162" s="22">
        <f>'LL to Dist'!BP162</f>
        <v>5588901.8412241666</v>
      </c>
      <c r="AK162" s="22">
        <f>'LL to Dist'!BT162</f>
        <v>283.94728401970167</v>
      </c>
      <c r="AL162" s="22">
        <f>'LL to Dist'!BU162</f>
        <v>75.587675967941152</v>
      </c>
      <c r="AM162" s="22">
        <f>'LL to Dist'!BV162</f>
        <v>255.5876759679411</v>
      </c>
    </row>
    <row r="163" spans="2:39">
      <c r="B163" s="13">
        <v>-19.460647095911803</v>
      </c>
      <c r="C163" s="13">
        <v>-117.40605733953529</v>
      </c>
      <c r="D163" s="15">
        <f t="shared" si="83"/>
        <v>11</v>
      </c>
      <c r="E163" s="15">
        <f t="shared" si="84"/>
        <v>-117</v>
      </c>
      <c r="F163" s="15">
        <f t="shared" si="81"/>
        <v>-0.3396523663923337</v>
      </c>
      <c r="G163" s="15">
        <f t="shared" si="81"/>
        <v>-2.0491222623601448</v>
      </c>
      <c r="H163" s="15">
        <f t="shared" si="85"/>
        <v>-2.0420352248333655</v>
      </c>
      <c r="I163" s="15">
        <f t="shared" si="86"/>
        <v>0.94287053988142455</v>
      </c>
      <c r="J163" s="16">
        <f t="shared" si="87"/>
        <v>5.9914453930204181E-3</v>
      </c>
      <c r="K163" s="15">
        <f t="shared" si="88"/>
        <v>6380507.9385793284</v>
      </c>
      <c r="L163" s="15">
        <f t="shared" si="89"/>
        <v>-0.35334579319126913</v>
      </c>
      <c r="M163" s="15">
        <f t="shared" si="90"/>
        <v>0.12485324956596713</v>
      </c>
      <c r="N163" s="17">
        <f t="shared" si="91"/>
        <v>0</v>
      </c>
      <c r="O163" s="15">
        <f t="shared" si="92"/>
        <v>-7.0870375267793051E-3</v>
      </c>
      <c r="P163" s="16">
        <f t="shared" si="93"/>
        <v>0.88113819582705333</v>
      </c>
      <c r="Q163" s="15">
        <f t="shared" si="94"/>
        <v>4.9292133486428069</v>
      </c>
      <c r="R163" s="15">
        <f t="shared" si="95"/>
        <v>2.8954970600031662</v>
      </c>
      <c r="S163" s="15">
        <f t="shared" si="96"/>
        <v>55.144933144334445</v>
      </c>
      <c r="T163" s="15">
        <f t="shared" si="97"/>
        <v>3.9836589767211326</v>
      </c>
      <c r="U163" s="15">
        <f t="shared" si="98"/>
        <v>1005.0440596685897</v>
      </c>
      <c r="V163" s="15">
        <f t="shared" si="99"/>
        <v>-42635.847479248107</v>
      </c>
      <c r="W163" s="15">
        <f t="shared" si="100"/>
        <v>-2152709.7110318844</v>
      </c>
      <c r="X163" s="15">
        <f t="shared" si="101"/>
        <v>457381.20685974357</v>
      </c>
      <c r="Y163" s="15">
        <f t="shared" si="102"/>
        <v>7848151.3728525285</v>
      </c>
      <c r="Z163" s="15" t="str">
        <f>VLOOKUP(_xlfn.FLOOR.MATH(B163/8+11),Coef!$B$4:$C$23,2)</f>
        <v>K</v>
      </c>
      <c r="AA163" s="15">
        <f t="shared" si="103"/>
        <v>4</v>
      </c>
      <c r="AB163" s="15" t="str">
        <f>VLOOKUP(MOD(D163-1,3)*8+AA163,Coef!$A$2:$C$25,3)</f>
        <v>M</v>
      </c>
      <c r="AC163" s="15">
        <f t="shared" si="104"/>
        <v>18</v>
      </c>
      <c r="AD163" s="15" t="str">
        <f>VLOOKUP(MOD(MOD(D163+1,2)*5+AC163,20)+1,Coef!$A$2:$C$21,3)</f>
        <v>U</v>
      </c>
      <c r="AE163" s="15"/>
      <c r="AF163" s="15" t="str">
        <f t="shared" si="82"/>
        <v>57381</v>
      </c>
      <c r="AG163" s="15" t="str">
        <f t="shared" si="82"/>
        <v>48151</v>
      </c>
      <c r="AH163" s="18" t="str">
        <f t="shared" si="105"/>
        <v>457381 mE 7848151 mN 11 S</v>
      </c>
      <c r="AI163" s="15" t="str">
        <f t="shared" si="106"/>
        <v>11KMU5738148151</v>
      </c>
      <c r="AJ163" s="22">
        <f>'LL to Dist'!BP163</f>
        <v>18085737.269806035</v>
      </c>
      <c r="AK163" s="22">
        <f>'LL to Dist'!BT163</f>
        <v>66.140992815757954</v>
      </c>
      <c r="AL163" s="22">
        <f>'LL to Dist'!BU163</f>
        <v>300.65246892697934</v>
      </c>
      <c r="AM163" s="22">
        <f>'LL to Dist'!BV163</f>
        <v>120.65246892697928</v>
      </c>
    </row>
    <row r="164" spans="2:39">
      <c r="B164" s="13">
        <v>-22.422818084778214</v>
      </c>
      <c r="C164" s="13">
        <v>62.794670781968563</v>
      </c>
      <c r="D164" s="15">
        <f t="shared" si="83"/>
        <v>41</v>
      </c>
      <c r="E164" s="15">
        <f t="shared" si="84"/>
        <v>63</v>
      </c>
      <c r="F164" s="15">
        <f t="shared" si="81"/>
        <v>-0.39135200315510887</v>
      </c>
      <c r="G164" s="15">
        <f t="shared" si="81"/>
        <v>1.0959737578512336</v>
      </c>
      <c r="H164" s="15">
        <f t="shared" si="85"/>
        <v>1.0995574287564276</v>
      </c>
      <c r="I164" s="15">
        <f t="shared" si="86"/>
        <v>0.92439419875082496</v>
      </c>
      <c r="J164" s="16">
        <f t="shared" si="87"/>
        <v>5.7589312680746537E-3</v>
      </c>
      <c r="K164" s="15">
        <f t="shared" si="88"/>
        <v>6381245.4276736667</v>
      </c>
      <c r="L164" s="15">
        <f t="shared" si="89"/>
        <v>-0.41263624084750816</v>
      </c>
      <c r="M164" s="15">
        <f t="shared" si="90"/>
        <v>0.17026866726076276</v>
      </c>
      <c r="N164" s="17">
        <f t="shared" si="91"/>
        <v>0</v>
      </c>
      <c r="O164" s="15">
        <f t="shared" si="92"/>
        <v>-3.5836709051939586E-3</v>
      </c>
      <c r="P164" s="16">
        <f t="shared" si="93"/>
        <v>0.83549026400731197</v>
      </c>
      <c r="Q164" s="15">
        <f t="shared" si="94"/>
        <v>4.8816943753093103</v>
      </c>
      <c r="R164" s="15">
        <f t="shared" si="95"/>
        <v>2.1016532481180334</v>
      </c>
      <c r="S164" s="15">
        <f t="shared" si="96"/>
        <v>52.384733528192413</v>
      </c>
      <c r="T164" s="15">
        <f t="shared" si="97"/>
        <v>-15.374163938103752</v>
      </c>
      <c r="U164" s="15">
        <f t="shared" si="98"/>
        <v>871.03158036604395</v>
      </c>
      <c r="V164" s="15">
        <f t="shared" si="99"/>
        <v>-21139.340978637763</v>
      </c>
      <c r="W164" s="15">
        <f t="shared" si="100"/>
        <v>-2480634.9001391786</v>
      </c>
      <c r="X164" s="15">
        <f t="shared" si="101"/>
        <v>478869.11475775368</v>
      </c>
      <c r="Y164" s="15">
        <f t="shared" si="102"/>
        <v>7520357.3538208771</v>
      </c>
      <c r="Z164" s="15" t="str">
        <f>VLOOKUP(_xlfn.FLOOR.MATH(B164/8+11),Coef!$B$4:$C$23,2)</f>
        <v>K</v>
      </c>
      <c r="AA164" s="15">
        <f t="shared" si="103"/>
        <v>4</v>
      </c>
      <c r="AB164" s="15" t="str">
        <f>VLOOKUP(MOD(D164-1,3)*8+AA164,Coef!$A$2:$C$25,3)</f>
        <v>M</v>
      </c>
      <c r="AC164" s="15">
        <f t="shared" si="104"/>
        <v>15</v>
      </c>
      <c r="AD164" s="15" t="str">
        <f>VLOOKUP(MOD(MOD(D164+1,2)*5+AC164,20)+1,Coef!$A$2:$C$21,3)</f>
        <v>R</v>
      </c>
      <c r="AE164" s="15"/>
      <c r="AF164" s="15" t="str">
        <f t="shared" si="82"/>
        <v>78869</v>
      </c>
      <c r="AG164" s="15" t="str">
        <f t="shared" si="82"/>
        <v>20357</v>
      </c>
      <c r="AH164" s="18" t="str">
        <f t="shared" si="105"/>
        <v>478869 mE 7520357 mN 41 N</v>
      </c>
      <c r="AI164" s="15" t="str">
        <f t="shared" si="106"/>
        <v>41KMR7886920357</v>
      </c>
      <c r="AJ164" s="22">
        <f>'LL to Dist'!BP164</f>
        <v>15370600.895924874</v>
      </c>
      <c r="AK164" s="22">
        <f>'LL to Dist'!BT164</f>
        <v>180.27792940981286</v>
      </c>
      <c r="AL164" s="22">
        <f>'LL to Dist'!BU164</f>
        <v>179.71651542758934</v>
      </c>
      <c r="AM164" s="22">
        <f>'LL to Dist'!BV164</f>
        <v>359.71651542758923</v>
      </c>
    </row>
    <row r="165" spans="2:39">
      <c r="B165" s="13">
        <v>-50.861189535989922</v>
      </c>
      <c r="C165" s="13">
        <v>-21.176176343961941</v>
      </c>
      <c r="D165" s="15">
        <f t="shared" si="83"/>
        <v>27</v>
      </c>
      <c r="E165" s="15">
        <f t="shared" si="84"/>
        <v>-21</v>
      </c>
      <c r="F165" s="15">
        <f t="shared" si="81"/>
        <v>-0.88769521888391112</v>
      </c>
      <c r="G165" s="15">
        <f t="shared" si="81"/>
        <v>-0.36959400018507116</v>
      </c>
      <c r="H165" s="15">
        <f t="shared" si="85"/>
        <v>-0.36651914291880922</v>
      </c>
      <c r="I165" s="15">
        <f t="shared" si="86"/>
        <v>0.63120133355498831</v>
      </c>
      <c r="J165" s="16">
        <f t="shared" si="87"/>
        <v>2.6851174577186467E-3</v>
      </c>
      <c r="K165" s="15">
        <f t="shared" si="88"/>
        <v>6391019.0596512789</v>
      </c>
      <c r="L165" s="15">
        <f t="shared" si="89"/>
        <v>-1.2287981452476207</v>
      </c>
      <c r="M165" s="15">
        <f t="shared" si="90"/>
        <v>1.5099448817639927</v>
      </c>
      <c r="N165" s="17">
        <f t="shared" si="91"/>
        <v>0</v>
      </c>
      <c r="O165" s="15">
        <f t="shared" si="92"/>
        <v>-3.0748572662619433E-3</v>
      </c>
      <c r="P165" s="16">
        <f t="shared" si="93"/>
        <v>-0.50725976430627406</v>
      </c>
      <c r="Q165" s="15">
        <f t="shared" si="94"/>
        <v>3.5142500147785225</v>
      </c>
      <c r="R165" s="15">
        <f t="shared" si="95"/>
        <v>-19.626328678369919</v>
      </c>
      <c r="S165" s="15">
        <f t="shared" si="96"/>
        <v>-24.90983307229401</v>
      </c>
      <c r="T165" s="15">
        <f t="shared" si="97"/>
        <v>-257.59806762566012</v>
      </c>
      <c r="U165" s="15">
        <f t="shared" si="98"/>
        <v>-2077.8771856971275</v>
      </c>
      <c r="V165" s="15">
        <f t="shared" si="99"/>
        <v>-12404.031000146155</v>
      </c>
      <c r="W165" s="15">
        <f t="shared" si="100"/>
        <v>-5636658.2731741415</v>
      </c>
      <c r="X165" s="15">
        <f t="shared" si="101"/>
        <v>487600.9306122539</v>
      </c>
      <c r="Y165" s="15">
        <f t="shared" si="102"/>
        <v>4365596.3901351281</v>
      </c>
      <c r="Z165" s="15" t="str">
        <f>VLOOKUP(_xlfn.FLOOR.MATH(B165/8+11),Coef!$B$4:$C$23,2)</f>
        <v>F</v>
      </c>
      <c r="AA165" s="15">
        <f t="shared" si="103"/>
        <v>4</v>
      </c>
      <c r="AB165" s="15" t="str">
        <f>VLOOKUP(MOD(D165-1,3)*8+AA165,Coef!$A$2:$C$25,3)</f>
        <v>V</v>
      </c>
      <c r="AC165" s="15">
        <f t="shared" si="104"/>
        <v>3</v>
      </c>
      <c r="AD165" s="15" t="str">
        <f>VLOOKUP(MOD(MOD(D165+1,2)*5+AC165,20)+1,Coef!$A$2:$C$21,3)</f>
        <v>D</v>
      </c>
      <c r="AE165" s="15"/>
      <c r="AF165" s="15" t="str">
        <f t="shared" si="82"/>
        <v>87600</v>
      </c>
      <c r="AG165" s="15" t="str">
        <f t="shared" si="82"/>
        <v>65596</v>
      </c>
      <c r="AH165" s="18" t="str">
        <f t="shared" si="105"/>
        <v>487600 mE 4365596 mN 27 S</v>
      </c>
      <c r="AI165" s="15" t="str">
        <f t="shared" si="106"/>
        <v>27FVD8760065596</v>
      </c>
      <c r="AJ165" s="22">
        <f>'LL to Dist'!BP165</f>
        <v>7692702.2723977156</v>
      </c>
      <c r="AK165" s="22">
        <f>'LL to Dist'!BT165</f>
        <v>222.2238327557038</v>
      </c>
      <c r="AL165" s="22">
        <f>'LL to Dist'!BU165</f>
        <v>100.20316244619937</v>
      </c>
      <c r="AM165" s="22">
        <f>'LL to Dist'!BV165</f>
        <v>280.20316244619949</v>
      </c>
    </row>
    <row r="166" spans="2:39">
      <c r="B166" s="13">
        <v>-16.883561353104817</v>
      </c>
      <c r="C166" s="13">
        <v>77.344625510916671</v>
      </c>
      <c r="D166" s="15">
        <f t="shared" si="83"/>
        <v>43</v>
      </c>
      <c r="E166" s="15">
        <f t="shared" si="84"/>
        <v>75</v>
      </c>
      <c r="F166" s="15">
        <f t="shared" si="81"/>
        <v>-0.29467373507414801</v>
      </c>
      <c r="G166" s="15">
        <f t="shared" si="81"/>
        <v>1.3499183738874974</v>
      </c>
      <c r="H166" s="15">
        <f t="shared" si="85"/>
        <v>1.3089969389957472</v>
      </c>
      <c r="I166" s="15">
        <f t="shared" si="86"/>
        <v>0.95689694960975347</v>
      </c>
      <c r="J166" s="16">
        <f t="shared" si="87"/>
        <v>6.1710322067250519E-3</v>
      </c>
      <c r="K166" s="15">
        <f t="shared" si="88"/>
        <v>6379938.4994939324</v>
      </c>
      <c r="L166" s="15">
        <f t="shared" si="89"/>
        <v>-0.30350986466531343</v>
      </c>
      <c r="M166" s="15">
        <f t="shared" si="90"/>
        <v>9.211823794915687E-2</v>
      </c>
      <c r="N166" s="17">
        <f t="shared" si="91"/>
        <v>0</v>
      </c>
      <c r="O166" s="15">
        <f t="shared" si="92"/>
        <v>4.0921434891750152E-2</v>
      </c>
      <c r="P166" s="16">
        <f t="shared" si="93"/>
        <v>0.91405279425756825</v>
      </c>
      <c r="Q166" s="15">
        <f t="shared" si="94"/>
        <v>4.9635733784653544</v>
      </c>
      <c r="R166" s="15">
        <f t="shared" si="95"/>
        <v>3.469722885138423</v>
      </c>
      <c r="S166" s="15">
        <f t="shared" si="96"/>
        <v>57.144213342167895</v>
      </c>
      <c r="T166" s="15">
        <f t="shared" si="97"/>
        <v>18.393535115747152</v>
      </c>
      <c r="U166" s="15">
        <f t="shared" si="98"/>
        <v>1103.0271530272464</v>
      </c>
      <c r="V166" s="15">
        <f t="shared" si="99"/>
        <v>249881.42854390189</v>
      </c>
      <c r="W166" s="15">
        <f t="shared" si="100"/>
        <v>-1868906.5334997952</v>
      </c>
      <c r="X166" s="15">
        <f t="shared" si="101"/>
        <v>749781.47597248433</v>
      </c>
      <c r="Y166" s="15">
        <f t="shared" si="102"/>
        <v>8131841.0291136047</v>
      </c>
      <c r="Z166" s="15" t="str">
        <f>VLOOKUP(_xlfn.FLOOR.MATH(B166/8+11),Coef!$B$4:$C$23,2)</f>
        <v>K</v>
      </c>
      <c r="AA166" s="15">
        <f t="shared" si="103"/>
        <v>7</v>
      </c>
      <c r="AB166" s="15" t="str">
        <f>VLOOKUP(MOD(D166-1,3)*8+AA166,Coef!$A$2:$C$25,3)</f>
        <v>G</v>
      </c>
      <c r="AC166" s="15">
        <f t="shared" si="104"/>
        <v>1</v>
      </c>
      <c r="AD166" s="15" t="str">
        <f>VLOOKUP(MOD(MOD(D166+1,2)*5+AC166,20)+1,Coef!$A$2:$C$21,3)</f>
        <v>B</v>
      </c>
      <c r="AE166" s="15"/>
      <c r="AF166" s="15" t="str">
        <f t="shared" si="82"/>
        <v>49781</v>
      </c>
      <c r="AG166" s="15" t="str">
        <f t="shared" si="82"/>
        <v>31841</v>
      </c>
      <c r="AH166" s="18" t="str">
        <f t="shared" si="105"/>
        <v>749781 mE 8131841 mN 43 N</v>
      </c>
      <c r="AI166" s="15" t="str">
        <f t="shared" si="106"/>
        <v>43KGB4978131841</v>
      </c>
      <c r="AJ166" s="22">
        <f>'LL to Dist'!BP166</f>
        <v>9151938.0912328046</v>
      </c>
      <c r="AK166" s="22">
        <f>'LL to Dist'!BT166</f>
        <v>107.21920010734357</v>
      </c>
      <c r="AL166" s="22">
        <f>'LL to Dist'!BU166</f>
        <v>219.05515869032092</v>
      </c>
      <c r="AM166" s="22">
        <f>'LL to Dist'!BV166</f>
        <v>39.055158690320923</v>
      </c>
    </row>
    <row r="167" spans="2:39">
      <c r="B167" s="13">
        <v>55.730459510338477</v>
      </c>
      <c r="C167" s="13">
        <v>-39.899661887184124</v>
      </c>
      <c r="D167" s="15">
        <f t="shared" si="83"/>
        <v>24</v>
      </c>
      <c r="E167" s="15">
        <f t="shared" si="84"/>
        <v>-39</v>
      </c>
      <c r="F167" s="15">
        <f t="shared" si="81"/>
        <v>0.97268001210479316</v>
      </c>
      <c r="G167" s="15">
        <f t="shared" si="81"/>
        <v>-0.6963804703638572</v>
      </c>
      <c r="H167" s="15">
        <f t="shared" si="85"/>
        <v>-0.68067840827778847</v>
      </c>
      <c r="I167" s="15">
        <f t="shared" si="86"/>
        <v>0.56308679998911892</v>
      </c>
      <c r="J167" s="16">
        <f t="shared" si="87"/>
        <v>2.1368703150655044E-3</v>
      </c>
      <c r="K167" s="15">
        <f t="shared" si="88"/>
        <v>6392767.0139237521</v>
      </c>
      <c r="L167" s="15">
        <f t="shared" si="89"/>
        <v>1.4676205493941947</v>
      </c>
      <c r="M167" s="15">
        <f t="shared" si="90"/>
        <v>2.153910077004118</v>
      </c>
      <c r="N167" s="17">
        <f t="shared" si="91"/>
        <v>0</v>
      </c>
      <c r="O167" s="15">
        <f t="shared" si="92"/>
        <v>-1.5702062086068724E-2</v>
      </c>
      <c r="P167" s="16">
        <f t="shared" si="93"/>
        <v>-1.1517732066890525</v>
      </c>
      <c r="Q167" s="15">
        <f t="shared" si="94"/>
        <v>2.8653400206904451</v>
      </c>
      <c r="R167" s="15">
        <f t="shared" si="95"/>
        <v>-28.834184244560824</v>
      </c>
      <c r="S167" s="15">
        <f t="shared" si="96"/>
        <v>-60.229367607958551</v>
      </c>
      <c r="T167" s="15">
        <f t="shared" si="97"/>
        <v>-150.27580060197678</v>
      </c>
      <c r="U167" s="15">
        <f t="shared" si="98"/>
        <v>-2806.6515056623771</v>
      </c>
      <c r="V167" s="15">
        <f t="shared" si="99"/>
        <v>-56521.593286681607</v>
      </c>
      <c r="W167" s="15">
        <f t="shared" si="100"/>
        <v>6178919.2709474675</v>
      </c>
      <c r="X167" s="15">
        <f t="shared" si="101"/>
        <v>443501.01535063307</v>
      </c>
      <c r="Y167" s="15">
        <f t="shared" si="102"/>
        <v>6176447.7032390889</v>
      </c>
      <c r="Z167" s="15" t="str">
        <f>VLOOKUP(_xlfn.FLOOR.MATH(B167/8+11),Coef!$B$4:$C$23,2)</f>
        <v>U</v>
      </c>
      <c r="AA167" s="15">
        <f t="shared" si="103"/>
        <v>4</v>
      </c>
      <c r="AB167" s="15" t="str">
        <f>VLOOKUP(MOD(D167-1,3)*8+AA167,Coef!$A$2:$C$25,3)</f>
        <v>V</v>
      </c>
      <c r="AC167" s="15">
        <f t="shared" si="104"/>
        <v>1</v>
      </c>
      <c r="AD167" s="15" t="str">
        <f>VLOOKUP(MOD(MOD(D167+1,2)*5+AC167,20)+1,Coef!$A$2:$C$21,3)</f>
        <v>G</v>
      </c>
      <c r="AE167" s="15"/>
      <c r="AF167" s="15" t="str">
        <f t="shared" si="82"/>
        <v>43501</v>
      </c>
      <c r="AG167" s="15" t="str">
        <f t="shared" si="82"/>
        <v>76447</v>
      </c>
      <c r="AH167" s="18" t="str">
        <f t="shared" si="105"/>
        <v>443501 mE 6176447 mN 24 S</v>
      </c>
      <c r="AI167" s="15" t="str">
        <f t="shared" si="106"/>
        <v>24UVG4350176447</v>
      </c>
      <c r="AJ167" s="22">
        <f>'LL to Dist'!BP167</f>
        <v>13241187.676114641</v>
      </c>
      <c r="AK167" s="22">
        <f>'LL to Dist'!BT167</f>
        <v>325.03590212705512</v>
      </c>
      <c r="AL167" s="22">
        <f>'LL to Dist'!BU167</f>
        <v>76.868279261240957</v>
      </c>
      <c r="AM167" s="22">
        <f>'LL to Dist'!BV167</f>
        <v>256.86827926124101</v>
      </c>
    </row>
    <row r="168" spans="2:39">
      <c r="B168" s="13">
        <v>43.668512759366052</v>
      </c>
      <c r="C168" s="13">
        <v>102.80027873779068</v>
      </c>
      <c r="D168" s="15">
        <f t="shared" si="83"/>
        <v>48</v>
      </c>
      <c r="E168" s="15">
        <f t="shared" si="84"/>
        <v>105</v>
      </c>
      <c r="F168" s="15">
        <f t="shared" si="81"/>
        <v>0.76215932710009182</v>
      </c>
      <c r="G168" s="15">
        <f t="shared" si="81"/>
        <v>1.7942033359423679</v>
      </c>
      <c r="H168" s="15">
        <f t="shared" si="85"/>
        <v>1.8325957145940461</v>
      </c>
      <c r="I168" s="15">
        <f t="shared" si="86"/>
        <v>0.72334671530725525</v>
      </c>
      <c r="J168" s="16">
        <f t="shared" si="87"/>
        <v>3.5263100923370364E-3</v>
      </c>
      <c r="K168" s="15">
        <f t="shared" si="88"/>
        <v>6388339.90456306</v>
      </c>
      <c r="L168" s="15">
        <f t="shared" si="89"/>
        <v>0.95456989187806696</v>
      </c>
      <c r="M168" s="15">
        <f t="shared" si="90"/>
        <v>0.91120367848010442</v>
      </c>
      <c r="N168" s="17">
        <f t="shared" si="91"/>
        <v>0</v>
      </c>
      <c r="O168" s="15">
        <f t="shared" si="92"/>
        <v>-3.8392378651678216E-2</v>
      </c>
      <c r="P168" s="16">
        <f t="shared" si="93"/>
        <v>9.2322631612232614E-2</v>
      </c>
      <c r="Q168" s="15">
        <f t="shared" si="94"/>
        <v>4.1205828518023981</v>
      </c>
      <c r="R168" s="15">
        <f t="shared" si="95"/>
        <v>-10.335640897472743</v>
      </c>
      <c r="S168" s="15">
        <f t="shared" si="96"/>
        <v>8.8722308966529368</v>
      </c>
      <c r="T168" s="15">
        <f t="shared" si="97"/>
        <v>-227.60083352955488</v>
      </c>
      <c r="U168" s="15">
        <f t="shared" si="98"/>
        <v>-999.66257499124458</v>
      </c>
      <c r="V168" s="15">
        <f t="shared" si="99"/>
        <v>-177412.69005196058</v>
      </c>
      <c r="W168" s="15">
        <f t="shared" si="100"/>
        <v>4839343.2949991645</v>
      </c>
      <c r="X168" s="15">
        <f t="shared" si="101"/>
        <v>322658.27502406016</v>
      </c>
      <c r="Y168" s="15">
        <f t="shared" si="102"/>
        <v>4837407.5576811647</v>
      </c>
      <c r="Z168" s="15" t="str">
        <f>VLOOKUP(_xlfn.FLOOR.MATH(B168/8+11),Coef!$B$4:$C$23,2)</f>
        <v>T</v>
      </c>
      <c r="AA168" s="15">
        <f t="shared" si="103"/>
        <v>3</v>
      </c>
      <c r="AB168" s="15" t="str">
        <f>VLOOKUP(MOD(D168-1,3)*8+AA168,Coef!$A$2:$C$25,3)</f>
        <v>U</v>
      </c>
      <c r="AC168" s="15">
        <f t="shared" si="104"/>
        <v>8</v>
      </c>
      <c r="AD168" s="15" t="str">
        <f>VLOOKUP(MOD(MOD(D168+1,2)*5+AC168,20)+1,Coef!$A$2:$C$21,3)</f>
        <v>P</v>
      </c>
      <c r="AE168" s="15"/>
      <c r="AF168" s="15" t="str">
        <f t="shared" si="82"/>
        <v>22658</v>
      </c>
      <c r="AG168" s="15" t="str">
        <f t="shared" si="82"/>
        <v>37407</v>
      </c>
      <c r="AH168" s="18" t="str">
        <f t="shared" si="105"/>
        <v>322658 mE 4837407 mN 48 N</v>
      </c>
      <c r="AI168" s="15" t="str">
        <f t="shared" si="106"/>
        <v>48TUP2265837407</v>
      </c>
      <c r="AJ168" s="22">
        <f>'LL to Dist'!BP168</f>
        <v>8444531.1853938717</v>
      </c>
      <c r="AK168" s="22">
        <f>'LL to Dist'!BT168</f>
        <v>26.892015308305133</v>
      </c>
      <c r="AL168" s="22">
        <f>'LL to Dist'!BU168</f>
        <v>339.38421511209282</v>
      </c>
      <c r="AM168" s="22">
        <f>'LL to Dist'!BV168</f>
        <v>159.38421511209287</v>
      </c>
    </row>
    <row r="169" spans="2:39">
      <c r="B169" s="13">
        <v>-4.7706602549999104</v>
      </c>
      <c r="C169" s="13">
        <v>170.39983394766591</v>
      </c>
      <c r="D169" s="15">
        <f t="shared" si="83"/>
        <v>59</v>
      </c>
      <c r="E169" s="15">
        <f t="shared" si="84"/>
        <v>171</v>
      </c>
      <c r="F169" s="15">
        <f t="shared" si="81"/>
        <v>-8.3263728943780715E-2</v>
      </c>
      <c r="G169" s="15">
        <f t="shared" si="81"/>
        <v>2.9740381472383768</v>
      </c>
      <c r="H169" s="15">
        <f t="shared" si="85"/>
        <v>2.9845130209103035</v>
      </c>
      <c r="I169" s="15">
        <f t="shared" si="86"/>
        <v>0.99653557794131586</v>
      </c>
      <c r="J169" s="16">
        <f t="shared" si="87"/>
        <v>6.6928807859660986E-3</v>
      </c>
      <c r="K169" s="15">
        <f t="shared" si="88"/>
        <v>6378284.6716557946</v>
      </c>
      <c r="L169" s="15">
        <f t="shared" si="89"/>
        <v>-8.3456682322442535E-2</v>
      </c>
      <c r="M169" s="15">
        <f t="shared" si="90"/>
        <v>6.9650178242690926E-3</v>
      </c>
      <c r="N169" s="17">
        <f t="shared" si="91"/>
        <v>0</v>
      </c>
      <c r="O169" s="15">
        <f t="shared" si="92"/>
        <v>-1.0474873671926677E-2</v>
      </c>
      <c r="P169" s="16">
        <f t="shared" si="93"/>
        <v>0.99972786296169702</v>
      </c>
      <c r="Q169" s="15">
        <f t="shared" si="94"/>
        <v>5.0534500878622861</v>
      </c>
      <c r="R169" s="15">
        <f t="shared" si="95"/>
        <v>4.9710822516102322</v>
      </c>
      <c r="S169" s="15">
        <f t="shared" si="96"/>
        <v>62.387771998666452</v>
      </c>
      <c r="T169" s="15">
        <f t="shared" si="97"/>
        <v>57.672439678011159</v>
      </c>
      <c r="U169" s="15">
        <f t="shared" si="98"/>
        <v>1363.3581709408134</v>
      </c>
      <c r="V169" s="15">
        <f t="shared" si="99"/>
        <v>-66581.471007336339</v>
      </c>
      <c r="W169" s="15">
        <f t="shared" si="100"/>
        <v>-527553.53021013236</v>
      </c>
      <c r="X169" s="15">
        <f t="shared" si="101"/>
        <v>433445.16158106661</v>
      </c>
      <c r="Y169" s="15">
        <f t="shared" si="102"/>
        <v>9472657.4912019521</v>
      </c>
      <c r="Z169" s="15" t="str">
        <f>VLOOKUP(_xlfn.FLOOR.MATH(B169/8+11),Coef!$B$4:$C$23,2)</f>
        <v>M</v>
      </c>
      <c r="AA169" s="15">
        <f t="shared" si="103"/>
        <v>4</v>
      </c>
      <c r="AB169" s="15" t="str">
        <f>VLOOKUP(MOD(D169-1,3)*8+AA169,Coef!$A$2:$C$25,3)</f>
        <v>M</v>
      </c>
      <c r="AC169" s="15">
        <f t="shared" si="104"/>
        <v>14</v>
      </c>
      <c r="AD169" s="15" t="str">
        <f>VLOOKUP(MOD(MOD(D169+1,2)*5+AC169,20)+1,Coef!$A$2:$C$21,3)</f>
        <v>Q</v>
      </c>
      <c r="AE169" s="15"/>
      <c r="AF169" s="15" t="str">
        <f t="shared" si="82"/>
        <v>33445</v>
      </c>
      <c r="AG169" s="15" t="str">
        <f t="shared" si="82"/>
        <v>72657</v>
      </c>
      <c r="AH169" s="18" t="str">
        <f t="shared" si="105"/>
        <v>433445 mE 9472657 mN 59 N</v>
      </c>
      <c r="AI169" s="15" t="str">
        <f t="shared" si="106"/>
        <v>59MMQ3344572657</v>
      </c>
      <c r="AJ169" s="22">
        <f>'LL to Dist'!BP169</f>
        <v>8606929.6469216719</v>
      </c>
      <c r="AK169" s="22">
        <f>'LL to Dist'!BT169</f>
        <v>109.28487705045018</v>
      </c>
      <c r="AL169" s="22">
        <f>'LL to Dist'!BU169</f>
        <v>316.75401218033278</v>
      </c>
      <c r="AM169" s="22">
        <f>'LL to Dist'!BV169</f>
        <v>136.75401218033278</v>
      </c>
    </row>
    <row r="170" spans="2:39">
      <c r="B170" s="13">
        <v>-24.268068170999086</v>
      </c>
      <c r="C170" s="13">
        <v>148.32844832456112</v>
      </c>
      <c r="D170" s="15">
        <f t="shared" si="83"/>
        <v>55</v>
      </c>
      <c r="E170" s="15">
        <f t="shared" si="84"/>
        <v>147</v>
      </c>
      <c r="F170" s="15">
        <f t="shared" si="81"/>
        <v>-0.42355769268237231</v>
      </c>
      <c r="G170" s="15">
        <f t="shared" si="81"/>
        <v>2.5888197976378584</v>
      </c>
      <c r="H170" s="15">
        <f t="shared" si="85"/>
        <v>2.5656340004316647</v>
      </c>
      <c r="I170" s="15">
        <f t="shared" si="86"/>
        <v>0.91163247843438766</v>
      </c>
      <c r="J170" s="16">
        <f t="shared" si="87"/>
        <v>5.6010190687078862E-3</v>
      </c>
      <c r="K170" s="15">
        <f t="shared" si="88"/>
        <v>6381746.4399661422</v>
      </c>
      <c r="L170" s="15">
        <f t="shared" si="89"/>
        <v>-0.45084654751277281</v>
      </c>
      <c r="M170" s="15">
        <f t="shared" si="90"/>
        <v>0.20326260940418692</v>
      </c>
      <c r="N170" s="17">
        <f t="shared" si="91"/>
        <v>0</v>
      </c>
      <c r="O170" s="15">
        <f t="shared" si="92"/>
        <v>2.3185797206193737E-2</v>
      </c>
      <c r="P170" s="16">
        <f t="shared" si="93"/>
        <v>0.80233840966452097</v>
      </c>
      <c r="Q170" s="15">
        <f t="shared" si="94"/>
        <v>4.8472720478726163</v>
      </c>
      <c r="R170" s="15">
        <f t="shared" si="95"/>
        <v>1.5270346956395791</v>
      </c>
      <c r="S170" s="15">
        <f t="shared" si="96"/>
        <v>50.388661833584784</v>
      </c>
      <c r="T170" s="15">
        <f t="shared" si="97"/>
        <v>-28.97567961889332</v>
      </c>
      <c r="U170" s="15">
        <f t="shared" si="98"/>
        <v>775.07604300026151</v>
      </c>
      <c r="V170" s="15">
        <f t="shared" si="99"/>
        <v>134898.55995497046</v>
      </c>
      <c r="W170" s="15">
        <f t="shared" si="100"/>
        <v>-2685622.7634726823</v>
      </c>
      <c r="X170" s="15">
        <f t="shared" si="101"/>
        <v>634844.60053098854</v>
      </c>
      <c r="Y170" s="15">
        <f t="shared" si="102"/>
        <v>7315451.4856327064</v>
      </c>
      <c r="Z170" s="15" t="str">
        <f>VLOOKUP(_xlfn.FLOOR.MATH(B170/8+11),Coef!$B$4:$C$23,2)</f>
        <v>J</v>
      </c>
      <c r="AA170" s="15">
        <f t="shared" si="103"/>
        <v>6</v>
      </c>
      <c r="AB170" s="15" t="str">
        <f>VLOOKUP(MOD(D170-1,3)*8+AA170,Coef!$A$2:$C$25,3)</f>
        <v>F</v>
      </c>
      <c r="AC170" s="15">
        <f t="shared" si="104"/>
        <v>13</v>
      </c>
      <c r="AD170" s="15" t="str">
        <f>VLOOKUP(MOD(MOD(D170+1,2)*5+AC170,20)+1,Coef!$A$2:$C$21,3)</f>
        <v>P</v>
      </c>
      <c r="AE170" s="15"/>
      <c r="AF170" s="15" t="str">
        <f t="shared" si="82"/>
        <v>34844</v>
      </c>
      <c r="AG170" s="15" t="str">
        <f t="shared" si="82"/>
        <v>15451</v>
      </c>
      <c r="AH170" s="18" t="str">
        <f t="shared" si="105"/>
        <v>634844 mE 7315451 mN 55 N</v>
      </c>
      <c r="AI170" s="15" t="str">
        <f t="shared" si="106"/>
        <v>55JFP3484415451</v>
      </c>
      <c r="AJ170" s="22">
        <f>'LL to Dist'!BP170</f>
        <v>3200636.7160331034</v>
      </c>
      <c r="AK170" s="22">
        <f>'LL to Dist'!BT170</f>
        <v>225.27190254556857</v>
      </c>
      <c r="AL170" s="22">
        <f>'LL to Dist'!BU170</f>
        <v>50.952250743813579</v>
      </c>
      <c r="AM170" s="22">
        <f>'LL to Dist'!BV170</f>
        <v>230.95225074381358</v>
      </c>
    </row>
    <row r="171" spans="2:39">
      <c r="B171" s="13">
        <v>32.803480387825928</v>
      </c>
      <c r="C171" s="13">
        <v>-121.19030194289391</v>
      </c>
      <c r="D171" s="15">
        <f t="shared" si="83"/>
        <v>10</v>
      </c>
      <c r="E171" s="15">
        <f t="shared" si="84"/>
        <v>-123</v>
      </c>
      <c r="F171" s="15">
        <f t="shared" si="81"/>
        <v>0.57252873888094891</v>
      </c>
      <c r="G171" s="15">
        <f t="shared" si="81"/>
        <v>-2.1151697903895794</v>
      </c>
      <c r="H171" s="15">
        <f t="shared" si="85"/>
        <v>-2.1467549799530254</v>
      </c>
      <c r="I171" s="15">
        <f t="shared" si="86"/>
        <v>0.84053369629852792</v>
      </c>
      <c r="J171" s="16">
        <f t="shared" si="87"/>
        <v>4.761433574540808E-3</v>
      </c>
      <c r="K171" s="15">
        <f t="shared" si="88"/>
        <v>6384412.1985865403</v>
      </c>
      <c r="L171" s="15">
        <f t="shared" si="89"/>
        <v>0.64454199901498221</v>
      </c>
      <c r="M171" s="15">
        <f t="shared" si="90"/>
        <v>0.41543438849422931</v>
      </c>
      <c r="N171" s="17">
        <f t="shared" si="91"/>
        <v>0</v>
      </c>
      <c r="O171" s="15">
        <f t="shared" si="92"/>
        <v>3.1585189563446026E-2</v>
      </c>
      <c r="P171" s="16">
        <f t="shared" si="93"/>
        <v>0.58932704508031153</v>
      </c>
      <c r="Q171" s="15">
        <f t="shared" si="94"/>
        <v>4.6275091986753774</v>
      </c>
      <c r="R171" s="15">
        <f t="shared" si="95"/>
        <v>-2.1238455234760569</v>
      </c>
      <c r="S171" s="15">
        <f t="shared" si="96"/>
        <v>37.710217392623854</v>
      </c>
      <c r="T171" s="15">
        <f t="shared" si="97"/>
        <v>-107.1719242617165</v>
      </c>
      <c r="U171" s="15">
        <f t="shared" si="98"/>
        <v>186.22597135773299</v>
      </c>
      <c r="V171" s="15">
        <f t="shared" si="99"/>
        <v>169507.7642018015</v>
      </c>
      <c r="W171" s="15">
        <f t="shared" si="100"/>
        <v>3632404.0510143018</v>
      </c>
      <c r="X171" s="15">
        <f t="shared" si="101"/>
        <v>669439.96109612077</v>
      </c>
      <c r="Y171" s="15">
        <f t="shared" si="102"/>
        <v>3630951.0893938961</v>
      </c>
      <c r="Z171" s="15" t="str">
        <f>VLOOKUP(_xlfn.FLOOR.MATH(B171/8+11),Coef!$B$4:$C$23,2)</f>
        <v>S</v>
      </c>
      <c r="AA171" s="15">
        <f t="shared" si="103"/>
        <v>6</v>
      </c>
      <c r="AB171" s="15" t="str">
        <f>VLOOKUP(MOD(D171-1,3)*8+AA171,Coef!$A$2:$C$25,3)</f>
        <v>F</v>
      </c>
      <c r="AC171" s="15">
        <f t="shared" si="104"/>
        <v>16</v>
      </c>
      <c r="AD171" s="15" t="str">
        <f>VLOOKUP(MOD(MOD(D171+1,2)*5+AC171,20)+1,Coef!$A$2:$C$21,3)</f>
        <v>B</v>
      </c>
      <c r="AE171" s="15"/>
      <c r="AF171" s="15" t="str">
        <f t="shared" si="82"/>
        <v>69439</v>
      </c>
      <c r="AG171" s="15" t="str">
        <f t="shared" si="82"/>
        <v>30951</v>
      </c>
      <c r="AH171" s="18" t="str">
        <f t="shared" si="105"/>
        <v>669439 mE 3630951 mN 10 S</v>
      </c>
      <c r="AI171" s="15" t="str">
        <f t="shared" si="106"/>
        <v>10SFB6943930951</v>
      </c>
      <c r="AJ171" s="22">
        <f>'LL to Dist'!BP171</f>
        <v>11474646.772386819</v>
      </c>
      <c r="AK171" s="22">
        <f>'LL to Dist'!BT171</f>
        <v>59.7084983985132</v>
      </c>
      <c r="AL171" s="22">
        <f>'LL to Dist'!BU171</f>
        <v>249.47336985827332</v>
      </c>
      <c r="AM171" s="22">
        <f>'LL to Dist'!BV171</f>
        <v>69.473369858273315</v>
      </c>
    </row>
    <row r="172" spans="2:39">
      <c r="B172" s="13">
        <v>66.390479696593644</v>
      </c>
      <c r="C172" s="13">
        <v>80.294555576333323</v>
      </c>
      <c r="D172" s="15">
        <f t="shared" si="83"/>
        <v>44</v>
      </c>
      <c r="E172" s="15">
        <f t="shared" si="84"/>
        <v>81</v>
      </c>
      <c r="F172" s="15">
        <f t="shared" si="81"/>
        <v>1.158732462684005</v>
      </c>
      <c r="G172" s="15">
        <f t="shared" si="81"/>
        <v>1.4014043662325895</v>
      </c>
      <c r="H172" s="15">
        <f t="shared" si="85"/>
        <v>1.4137166941154069</v>
      </c>
      <c r="I172" s="15">
        <f t="shared" si="86"/>
        <v>0.40050129044733118</v>
      </c>
      <c r="J172" s="16">
        <f t="shared" si="87"/>
        <v>1.0810239410726855E-3</v>
      </c>
      <c r="K172" s="15">
        <f t="shared" si="88"/>
        <v>6396137.3710123934</v>
      </c>
      <c r="L172" s="15">
        <f t="shared" si="89"/>
        <v>2.2878732641221955</v>
      </c>
      <c r="M172" s="15">
        <f t="shared" si="90"/>
        <v>5.2343640726851497</v>
      </c>
      <c r="N172" s="17">
        <f t="shared" si="91"/>
        <v>0</v>
      </c>
      <c r="O172" s="15">
        <f t="shared" si="92"/>
        <v>-1.2312327882817442E-2</v>
      </c>
      <c r="P172" s="16">
        <f t="shared" si="93"/>
        <v>-4.2332830487440773</v>
      </c>
      <c r="Q172" s="15">
        <f t="shared" si="94"/>
        <v>-0.22463018276445085</v>
      </c>
      <c r="R172" s="15">
        <f t="shared" si="95"/>
        <v>-61.47666030076654</v>
      </c>
      <c r="S172" s="15">
        <f t="shared" si="96"/>
        <v>-216.76996855625691</v>
      </c>
      <c r="T172" s="15">
        <f t="shared" si="97"/>
        <v>2314.6690700810086</v>
      </c>
      <c r="U172" s="15">
        <f t="shared" si="98"/>
        <v>-165.09869189449296</v>
      </c>
      <c r="V172" s="15">
        <f t="shared" si="99"/>
        <v>-31539.472385096342</v>
      </c>
      <c r="W172" s="15">
        <f t="shared" si="100"/>
        <v>7366559.5932069179</v>
      </c>
      <c r="X172" s="15">
        <f t="shared" si="101"/>
        <v>468473.14340385771</v>
      </c>
      <c r="Y172" s="15">
        <f t="shared" si="102"/>
        <v>7363612.969369635</v>
      </c>
      <c r="Z172" s="15" t="str">
        <f>VLOOKUP(_xlfn.FLOOR.MATH(B172/8+11),Coef!$B$4:$C$23,2)</f>
        <v>W</v>
      </c>
      <c r="AA172" s="15">
        <f t="shared" si="103"/>
        <v>4</v>
      </c>
      <c r="AB172" s="15" t="str">
        <f>VLOOKUP(MOD(D172-1,3)*8+AA172,Coef!$A$2:$C$25,3)</f>
        <v>M</v>
      </c>
      <c r="AC172" s="15">
        <f t="shared" si="104"/>
        <v>13</v>
      </c>
      <c r="AD172" s="15" t="str">
        <f>VLOOKUP(MOD(MOD(D172+1,2)*5+AC172,20)+1,Coef!$A$2:$C$21,3)</f>
        <v>U</v>
      </c>
      <c r="AE172" s="15"/>
      <c r="AF172" s="15" t="str">
        <f t="shared" si="82"/>
        <v>68473</v>
      </c>
      <c r="AG172" s="15" t="str">
        <f t="shared" si="82"/>
        <v>63612</v>
      </c>
      <c r="AH172" s="18" t="str">
        <f t="shared" si="105"/>
        <v>468473 mE 7363612 mN 44 N</v>
      </c>
      <c r="AI172" s="15" t="str">
        <f t="shared" si="106"/>
        <v>44WMU6847363612</v>
      </c>
      <c r="AJ172" s="22">
        <f>'LL to Dist'!BP172</f>
        <v>8854887.9069546908</v>
      </c>
      <c r="AK172" s="22">
        <f>'LL to Dist'!BT172</f>
        <v>351.41884470939334</v>
      </c>
      <c r="AL172" s="22">
        <f>'LL to Dist'!BU172</f>
        <v>18.249041116642559</v>
      </c>
      <c r="AM172" s="22">
        <f>'LL to Dist'!BV172</f>
        <v>198.24904111664262</v>
      </c>
    </row>
    <row r="173" spans="2:39">
      <c r="B173" s="13">
        <v>-60.639876075686274</v>
      </c>
      <c r="C173" s="13">
        <v>-179.71632820347395</v>
      </c>
      <c r="D173" s="15">
        <f t="shared" si="83"/>
        <v>1</v>
      </c>
      <c r="E173" s="15">
        <f t="shared" si="84"/>
        <v>-177</v>
      </c>
      <c r="F173" s="15">
        <f t="shared" si="81"/>
        <v>-1.0583654955220636</v>
      </c>
      <c r="G173" s="15">
        <f t="shared" si="81"/>
        <v>-3.1366416467453666</v>
      </c>
      <c r="H173" s="15">
        <f t="shared" si="85"/>
        <v>-3.0892327760299634</v>
      </c>
      <c r="I173" s="15">
        <f t="shared" si="86"/>
        <v>0.49029729713150338</v>
      </c>
      <c r="J173" s="16">
        <f t="shared" si="87"/>
        <v>1.6201173425519093E-3</v>
      </c>
      <c r="K173" s="15">
        <f t="shared" si="88"/>
        <v>6394415.8702761102</v>
      </c>
      <c r="L173" s="15">
        <f t="shared" si="89"/>
        <v>-1.7776056668037412</v>
      </c>
      <c r="M173" s="15">
        <f t="shared" si="90"/>
        <v>3.1598819066527732</v>
      </c>
      <c r="N173" s="17">
        <f t="shared" si="91"/>
        <v>0</v>
      </c>
      <c r="O173" s="15">
        <f t="shared" si="92"/>
        <v>-4.7408870715403229E-2</v>
      </c>
      <c r="P173" s="16">
        <f t="shared" si="93"/>
        <v>-2.1582617893102212</v>
      </c>
      <c r="Q173" s="15">
        <f t="shared" si="94"/>
        <v>1.8547096485510084</v>
      </c>
      <c r="R173" s="15">
        <f t="shared" si="95"/>
        <v>-41.573415003274349</v>
      </c>
      <c r="S173" s="15">
        <f t="shared" si="96"/>
        <v>-113.54026046691703</v>
      </c>
      <c r="T173" s="15">
        <f t="shared" si="97"/>
        <v>303.15441413438919</v>
      </c>
      <c r="U173" s="15">
        <f t="shared" si="98"/>
        <v>-3055.1680304827801</v>
      </c>
      <c r="V173" s="15">
        <f t="shared" si="99"/>
        <v>-148605.72091922423</v>
      </c>
      <c r="W173" s="15">
        <f t="shared" si="100"/>
        <v>-6728437.347486061</v>
      </c>
      <c r="X173" s="15">
        <f t="shared" si="101"/>
        <v>351453.72136914346</v>
      </c>
      <c r="Y173" s="15">
        <f t="shared" si="102"/>
        <v>3274254.0274529327</v>
      </c>
      <c r="Z173" s="15" t="str">
        <f>VLOOKUP(_xlfn.FLOOR.MATH(B173/8+11),Coef!$B$4:$C$23,2)</f>
        <v>E</v>
      </c>
      <c r="AA173" s="15">
        <f t="shared" si="103"/>
        <v>3</v>
      </c>
      <c r="AB173" s="15" t="str">
        <f>VLOOKUP(MOD(D173-1,3)*8+AA173,Coef!$A$2:$C$25,3)</f>
        <v>C</v>
      </c>
      <c r="AC173" s="15">
        <f t="shared" si="104"/>
        <v>12</v>
      </c>
      <c r="AD173" s="15" t="str">
        <f>VLOOKUP(MOD(MOD(D173+1,2)*5+AC173,20)+1,Coef!$A$2:$C$21,3)</f>
        <v>N</v>
      </c>
      <c r="AE173" s="15"/>
      <c r="AF173" s="15" t="str">
        <f t="shared" si="82"/>
        <v>51453</v>
      </c>
      <c r="AG173" s="15" t="str">
        <f t="shared" si="82"/>
        <v>74254</v>
      </c>
      <c r="AH173" s="18" t="str">
        <f t="shared" si="105"/>
        <v>351453 mE 3274254 mN 1 S</v>
      </c>
      <c r="AI173" s="15" t="str">
        <f t="shared" si="106"/>
        <v>1ECN5145374254</v>
      </c>
      <c r="AJ173" s="22">
        <f>'LL to Dist'!BP173</f>
        <v>16254860.6686278</v>
      </c>
      <c r="AK173" s="22">
        <f>'LL to Dist'!BT173</f>
        <v>119.31436759286987</v>
      </c>
      <c r="AL173" s="22">
        <f>'LL to Dist'!BU173</f>
        <v>314.58147943071759</v>
      </c>
      <c r="AM173" s="22">
        <f>'LL to Dist'!BV173</f>
        <v>134.58147943071759</v>
      </c>
    </row>
    <row r="174" spans="2:39">
      <c r="B174" s="13">
        <v>-77.18077062782578</v>
      </c>
      <c r="C174" s="13">
        <v>29.706617936217214</v>
      </c>
      <c r="D174" s="15">
        <f t="shared" si="83"/>
        <v>35</v>
      </c>
      <c r="E174" s="15">
        <f t="shared" si="84"/>
        <v>27</v>
      </c>
      <c r="F174" s="15">
        <f t="shared" si="81"/>
        <v>-1.3470585666820907</v>
      </c>
      <c r="G174" s="15">
        <f t="shared" si="81"/>
        <v>0.51847829261899325</v>
      </c>
      <c r="H174" s="15">
        <f t="shared" si="85"/>
        <v>0.47123889803846897</v>
      </c>
      <c r="I174" s="15">
        <f t="shared" si="86"/>
        <v>0.22187576072270002</v>
      </c>
      <c r="J174" s="16">
        <f t="shared" si="87"/>
        <v>3.3177769956540686E-4</v>
      </c>
      <c r="K174" s="15">
        <f t="shared" si="88"/>
        <v>6398532.2688733004</v>
      </c>
      <c r="L174" s="15">
        <f t="shared" si="89"/>
        <v>-4.3946889061809458</v>
      </c>
      <c r="M174" s="15">
        <f t="shared" si="90"/>
        <v>19.313290582109879</v>
      </c>
      <c r="N174" s="17">
        <f t="shared" si="91"/>
        <v>0</v>
      </c>
      <c r="O174" s="15">
        <f t="shared" si="92"/>
        <v>4.7239394580524285E-2</v>
      </c>
      <c r="P174" s="16">
        <f t="shared" si="93"/>
        <v>-18.312958804410314</v>
      </c>
      <c r="Q174" s="15">
        <f t="shared" si="94"/>
        <v>-14.310304142508024</v>
      </c>
      <c r="R174" s="15">
        <f t="shared" si="95"/>
        <v>30.74025522781173</v>
      </c>
      <c r="S174" s="15">
        <f t="shared" si="96"/>
        <v>-688.19262798419845</v>
      </c>
      <c r="T174" s="15">
        <f t="shared" si="97"/>
        <v>50373.586321113668</v>
      </c>
      <c r="U174" s="15">
        <f t="shared" si="98"/>
        <v>136638.16780068164</v>
      </c>
      <c r="V174" s="15">
        <f t="shared" si="99"/>
        <v>67042.299876930454</v>
      </c>
      <c r="W174" s="15">
        <f t="shared" si="100"/>
        <v>-8571918.4125105068</v>
      </c>
      <c r="X174" s="15">
        <f t="shared" si="101"/>
        <v>567015.48295697966</v>
      </c>
      <c r="Y174" s="15">
        <f t="shared" si="102"/>
        <v>1431510.3548544962</v>
      </c>
      <c r="Z174" s="15" t="str">
        <f>VLOOKUP(_xlfn.FLOOR.MATH(B174/8+11),Coef!$B$4:$C$23,2)</f>
        <v>C</v>
      </c>
      <c r="AA174" s="15">
        <f t="shared" si="103"/>
        <v>5</v>
      </c>
      <c r="AB174" s="15" t="str">
        <f>VLOOKUP(MOD(D174-1,3)*8+AA174,Coef!$A$2:$C$25,3)</f>
        <v>N</v>
      </c>
      <c r="AC174" s="15">
        <f t="shared" si="104"/>
        <v>14</v>
      </c>
      <c r="AD174" s="15" t="str">
        <f>VLOOKUP(MOD(MOD(D174+1,2)*5+AC174,20)+1,Coef!$A$2:$C$21,3)</f>
        <v>Q</v>
      </c>
      <c r="AE174" s="15"/>
      <c r="AF174" s="15" t="str">
        <f t="shared" si="82"/>
        <v>67015</v>
      </c>
      <c r="AG174" s="15" t="str">
        <f t="shared" si="82"/>
        <v>31510</v>
      </c>
      <c r="AH174" s="18" t="str">
        <f t="shared" si="105"/>
        <v>567015 mE 1431510 mN 35 N</v>
      </c>
      <c r="AI174" s="15" t="str">
        <f t="shared" si="106"/>
        <v>35CNQ6701531510</v>
      </c>
      <c r="AJ174" s="22">
        <f>'LL to Dist'!BP174</f>
        <v>4572922.7818746418</v>
      </c>
      <c r="AK174" s="22">
        <f>'LL to Dist'!BT174</f>
        <v>189.56965680297901</v>
      </c>
      <c r="AL174" s="22">
        <f>'LL to Dist'!BU174</f>
        <v>158.44656365880041</v>
      </c>
      <c r="AM174" s="22">
        <f>'LL to Dist'!BV174</f>
        <v>338.44656365880041</v>
      </c>
    </row>
    <row r="175" spans="2:39">
      <c r="B175" s="13">
        <v>-69.602583544851683</v>
      </c>
      <c r="C175" s="13">
        <v>142.53032684094774</v>
      </c>
      <c r="D175" s="15">
        <f t="shared" si="83"/>
        <v>54</v>
      </c>
      <c r="E175" s="15">
        <f t="shared" si="84"/>
        <v>141</v>
      </c>
      <c r="F175" s="15">
        <f t="shared" si="81"/>
        <v>-1.2147942507520881</v>
      </c>
      <c r="G175" s="15">
        <f t="shared" si="81"/>
        <v>2.4876234873181859</v>
      </c>
      <c r="H175" s="15">
        <f t="shared" si="85"/>
        <v>2.4609142453120043</v>
      </c>
      <c r="I175" s="15">
        <f t="shared" si="86"/>
        <v>0.34852978364407439</v>
      </c>
      <c r="J175" s="16">
        <f t="shared" si="87"/>
        <v>8.186669651892984E-4</v>
      </c>
      <c r="K175" s="15">
        <f t="shared" si="88"/>
        <v>6396975.6653779959</v>
      </c>
      <c r="L175" s="15">
        <f t="shared" si="89"/>
        <v>-2.6892901270248286</v>
      </c>
      <c r="M175" s="15">
        <f t="shared" si="90"/>
        <v>7.2322813873132192</v>
      </c>
      <c r="N175" s="17">
        <f t="shared" si="91"/>
        <v>0</v>
      </c>
      <c r="O175" s="15">
        <f t="shared" si="92"/>
        <v>2.6709242006181633E-2</v>
      </c>
      <c r="P175" s="16">
        <f t="shared" si="93"/>
        <v>-6.2314627203480297</v>
      </c>
      <c r="Q175" s="15">
        <f t="shared" si="94"/>
        <v>-2.2249107037641158</v>
      </c>
      <c r="R175" s="15">
        <f t="shared" si="95"/>
        <v>-72.520301437272749</v>
      </c>
      <c r="S175" s="15">
        <f t="shared" si="96"/>
        <v>-307.89926017035481</v>
      </c>
      <c r="T175" s="15">
        <f t="shared" si="97"/>
        <v>5581.2013090665087</v>
      </c>
      <c r="U175" s="15">
        <f t="shared" si="98"/>
        <v>6909.1821374190267</v>
      </c>
      <c r="V175" s="15">
        <f t="shared" si="99"/>
        <v>59543.871441511816</v>
      </c>
      <c r="W175" s="15">
        <f t="shared" si="100"/>
        <v>-7725390.5277719758</v>
      </c>
      <c r="X175" s="15">
        <f t="shared" si="101"/>
        <v>559520.05389293516</v>
      </c>
      <c r="Y175" s="15">
        <f t="shared" si="102"/>
        <v>2277699.6284391331</v>
      </c>
      <c r="Z175" s="15" t="str">
        <f>VLOOKUP(_xlfn.FLOOR.MATH(B175/8+11),Coef!$B$4:$C$23,2)</f>
        <v>D</v>
      </c>
      <c r="AA175" s="15">
        <f t="shared" si="103"/>
        <v>5</v>
      </c>
      <c r="AB175" s="15" t="str">
        <f>VLOOKUP(MOD(D175-1,3)*8+AA175,Coef!$A$2:$C$25,3)</f>
        <v>W</v>
      </c>
      <c r="AC175" s="15">
        <f t="shared" si="104"/>
        <v>2</v>
      </c>
      <c r="AD175" s="15" t="str">
        <f>VLOOKUP(MOD(MOD(D175+1,2)*5+AC175,20)+1,Coef!$A$2:$C$21,3)</f>
        <v>H</v>
      </c>
      <c r="AE175" s="15"/>
      <c r="AF175" s="15" t="str">
        <f t="shared" si="82"/>
        <v>59520</v>
      </c>
      <c r="AG175" s="15" t="str">
        <f t="shared" si="82"/>
        <v>77699</v>
      </c>
      <c r="AH175" s="18" t="str">
        <f t="shared" si="105"/>
        <v>559520 mE 2277699 mN 54 N</v>
      </c>
      <c r="AI175" s="15" t="str">
        <f t="shared" si="106"/>
        <v>54DWH5952077699</v>
      </c>
      <c r="AJ175" s="22">
        <f>'LL to Dist'!BP175</f>
        <v>3112857.1532156607</v>
      </c>
      <c r="AK175" s="22">
        <f>'LL to Dist'!BT175</f>
        <v>136.60714958569133</v>
      </c>
      <c r="AL175" s="22">
        <f>'LL to Dist'!BU175</f>
        <v>205.93463844606725</v>
      </c>
      <c r="AM175" s="22">
        <f>'LL to Dist'!BV175</f>
        <v>25.934638446067254</v>
      </c>
    </row>
    <row r="176" spans="2:39">
      <c r="B176" s="13">
        <v>60.099394456072872</v>
      </c>
      <c r="C176" s="13">
        <v>-57.635140935768334</v>
      </c>
      <c r="D176" s="15">
        <f t="shared" si="83"/>
        <v>21</v>
      </c>
      <c r="E176" s="15">
        <f t="shared" si="84"/>
        <v>-57</v>
      </c>
      <c r="F176" s="15">
        <f t="shared" si="81"/>
        <v>1.048932311713298</v>
      </c>
      <c r="G176" s="15">
        <f t="shared" si="81"/>
        <v>-1.005922974180123</v>
      </c>
      <c r="H176" s="15">
        <f t="shared" si="85"/>
        <v>-0.99483767363676778</v>
      </c>
      <c r="I176" s="15">
        <f t="shared" si="86"/>
        <v>0.49849690172825684</v>
      </c>
      <c r="J176" s="16">
        <f t="shared" si="87"/>
        <v>1.6747593055364675E-3</v>
      </c>
      <c r="K176" s="15">
        <f t="shared" si="88"/>
        <v>6394241.4582740013</v>
      </c>
      <c r="L176" s="15">
        <f t="shared" si="89"/>
        <v>1.7390107691677952</v>
      </c>
      <c r="M176" s="15">
        <f t="shared" si="90"/>
        <v>3.0241584552815666</v>
      </c>
      <c r="N176" s="17">
        <f t="shared" si="91"/>
        <v>0</v>
      </c>
      <c r="O176" s="15">
        <f t="shared" si="92"/>
        <v>-1.1085300543355214E-2</v>
      </c>
      <c r="P176" s="16">
        <f t="shared" si="93"/>
        <v>-2.0224836959760299</v>
      </c>
      <c r="Q176" s="15">
        <f t="shared" si="94"/>
        <v>1.9909255977431877</v>
      </c>
      <c r="R176" s="15">
        <f t="shared" si="95"/>
        <v>-39.972116426304517</v>
      </c>
      <c r="S176" s="15">
        <f t="shared" si="96"/>
        <v>-106.47483441093689</v>
      </c>
      <c r="T176" s="15">
        <f t="shared" si="97"/>
        <v>221.82120576377804</v>
      </c>
      <c r="U176" s="15">
        <f t="shared" si="98"/>
        <v>-3084.7893405323434</v>
      </c>
      <c r="V176" s="15">
        <f t="shared" si="99"/>
        <v>-35334.137692658238</v>
      </c>
      <c r="W176" s="15">
        <f t="shared" si="100"/>
        <v>6665316.4455779959</v>
      </c>
      <c r="X176" s="15">
        <f t="shared" si="101"/>
        <v>464679.99596241885</v>
      </c>
      <c r="Y176" s="15">
        <f t="shared" si="102"/>
        <v>6662650.3189997645</v>
      </c>
      <c r="Z176" s="15" t="str">
        <f>VLOOKUP(_xlfn.FLOOR.MATH(B176/8+11),Coef!$B$4:$C$23,2)</f>
        <v>V</v>
      </c>
      <c r="AA176" s="15">
        <f t="shared" si="103"/>
        <v>4</v>
      </c>
      <c r="AB176" s="15" t="str">
        <f>VLOOKUP(MOD(D176-1,3)*8+AA176,Coef!$A$2:$C$25,3)</f>
        <v>V</v>
      </c>
      <c r="AC176" s="15">
        <f t="shared" si="104"/>
        <v>6</v>
      </c>
      <c r="AD176" s="15" t="str">
        <f>VLOOKUP(MOD(MOD(D176+1,2)*5+AC176,20)+1,Coef!$A$2:$C$21,3)</f>
        <v>G</v>
      </c>
      <c r="AE176" s="15"/>
      <c r="AF176" s="15" t="str">
        <f t="shared" si="82"/>
        <v>64679</v>
      </c>
      <c r="AG176" s="15" t="str">
        <f t="shared" si="82"/>
        <v>62650</v>
      </c>
      <c r="AH176" s="18" t="str">
        <f t="shared" si="105"/>
        <v>464679 mE 6662650 mN 21 S</v>
      </c>
      <c r="AI176" s="15" t="str">
        <f t="shared" si="106"/>
        <v>21VVG6467962650</v>
      </c>
      <c r="AJ176" s="22">
        <f>'LL to Dist'!BP176</f>
        <v>18592446.685313158</v>
      </c>
      <c r="AK176" s="22">
        <f>'LL to Dist'!BT176</f>
        <v>128.45238891804217</v>
      </c>
      <c r="AL176" s="22">
        <f>'LL to Dist'!BU176</f>
        <v>213.19778557170949</v>
      </c>
      <c r="AM176" s="22">
        <f>'LL to Dist'!BV176</f>
        <v>33.19778557170946</v>
      </c>
    </row>
    <row r="177" spans="2:39">
      <c r="B177" s="13">
        <v>-53.125122547079485</v>
      </c>
      <c r="C177" s="13">
        <v>-94.262413625861029</v>
      </c>
      <c r="D177" s="15">
        <f t="shared" si="83"/>
        <v>15</v>
      </c>
      <c r="E177" s="15">
        <f t="shared" si="84"/>
        <v>-93</v>
      </c>
      <c r="F177" s="15">
        <f t="shared" si="81"/>
        <v>-0.92720830397201326</v>
      </c>
      <c r="G177" s="15">
        <f t="shared" si="81"/>
        <v>-1.6451894786480412</v>
      </c>
      <c r="H177" s="15">
        <f t="shared" si="85"/>
        <v>-1.6231562043547263</v>
      </c>
      <c r="I177" s="15">
        <f t="shared" si="86"/>
        <v>0.60006952895737709</v>
      </c>
      <c r="J177" s="16">
        <f t="shared" si="87"/>
        <v>2.4267811959821327E-3</v>
      </c>
      <c r="K177" s="15">
        <f t="shared" si="88"/>
        <v>6391842.5240902854</v>
      </c>
      <c r="L177" s="15">
        <f t="shared" si="89"/>
        <v>-1.333091933447444</v>
      </c>
      <c r="M177" s="15">
        <f t="shared" si="90"/>
        <v>1.7771341030226446</v>
      </c>
      <c r="N177" s="17">
        <f t="shared" si="91"/>
        <v>0</v>
      </c>
      <c r="O177" s="15">
        <f t="shared" si="92"/>
        <v>-2.2033274293314919E-2</v>
      </c>
      <c r="P177" s="16">
        <f t="shared" si="93"/>
        <v>-0.77470732182666247</v>
      </c>
      <c r="Q177" s="15">
        <f t="shared" si="94"/>
        <v>3.2447304848090872</v>
      </c>
      <c r="R177" s="15">
        <f t="shared" si="95"/>
        <v>-23.546095791348424</v>
      </c>
      <c r="S177" s="15">
        <f t="shared" si="96"/>
        <v>-39.683537588176918</v>
      </c>
      <c r="T177" s="15">
        <f t="shared" si="97"/>
        <v>-230.54098425715881</v>
      </c>
      <c r="U177" s="15">
        <f t="shared" si="98"/>
        <v>-2434.3710976868588</v>
      </c>
      <c r="V177" s="15">
        <f t="shared" si="99"/>
        <v>-84507.815768860368</v>
      </c>
      <c r="W177" s="15">
        <f t="shared" si="100"/>
        <v>-5889289.7413901296</v>
      </c>
      <c r="X177" s="15">
        <f t="shared" si="101"/>
        <v>415525.98735744716</v>
      </c>
      <c r="Y177" s="15">
        <f t="shared" si="102"/>
        <v>4113065.9745064266</v>
      </c>
      <c r="Z177" s="15" t="str">
        <f>VLOOKUP(_xlfn.FLOOR.MATH(B177/8+11),Coef!$B$4:$C$23,2)</f>
        <v>F</v>
      </c>
      <c r="AA177" s="15">
        <f t="shared" si="103"/>
        <v>4</v>
      </c>
      <c r="AB177" s="15" t="str">
        <f>VLOOKUP(MOD(D177-1,3)*8+AA177,Coef!$A$2:$C$25,3)</f>
        <v>V</v>
      </c>
      <c r="AC177" s="15">
        <f t="shared" si="104"/>
        <v>1</v>
      </c>
      <c r="AD177" s="15" t="str">
        <f>VLOOKUP(MOD(MOD(D177+1,2)*5+AC177,20)+1,Coef!$A$2:$C$21,3)</f>
        <v>B</v>
      </c>
      <c r="AE177" s="15"/>
      <c r="AF177" s="15" t="str">
        <f t="shared" si="82"/>
        <v>15525</v>
      </c>
      <c r="AG177" s="15" t="str">
        <f t="shared" si="82"/>
        <v>13065</v>
      </c>
      <c r="AH177" s="18" t="str">
        <f t="shared" si="105"/>
        <v>415525 mE 4113065 mN 15 S</v>
      </c>
      <c r="AI177" s="15" t="str">
        <f t="shared" si="106"/>
        <v>15FVB1552513065</v>
      </c>
      <c r="AJ177" s="22">
        <f>'LL to Dist'!BP177</f>
        <v>12972015.241279557</v>
      </c>
      <c r="AK177" s="22">
        <f>'LL to Dist'!BT177</f>
        <v>203.68227544104732</v>
      </c>
      <c r="AL177" s="22">
        <f>'LL to Dist'!BU177</f>
        <v>19.492016548956542</v>
      </c>
      <c r="AM177" s="22">
        <f>'LL to Dist'!BV177</f>
        <v>199.4920165489566</v>
      </c>
    </row>
    <row r="178" spans="2:39">
      <c r="B178" s="13">
        <v>-28.367559058910921</v>
      </c>
      <c r="C178" s="13">
        <v>146.71048798693022</v>
      </c>
      <c r="D178" s="15">
        <f t="shared" si="83"/>
        <v>55</v>
      </c>
      <c r="E178" s="15">
        <f t="shared" si="84"/>
        <v>147</v>
      </c>
      <c r="F178" s="15">
        <f t="shared" ref="F178:G200" si="107">B178*PI()/180</f>
        <v>-0.49510730633193961</v>
      </c>
      <c r="G178" s="15">
        <f t="shared" si="107"/>
        <v>2.5605810625795198</v>
      </c>
      <c r="H178" s="15">
        <f t="shared" si="85"/>
        <v>2.5656340004316647</v>
      </c>
      <c r="I178" s="15">
        <f t="shared" si="86"/>
        <v>0.87991773086598357</v>
      </c>
      <c r="J178" s="16">
        <f t="shared" si="87"/>
        <v>5.218090546454752E-3</v>
      </c>
      <c r="K178" s="15">
        <f t="shared" si="88"/>
        <v>6382961.8578290446</v>
      </c>
      <c r="L178" s="15">
        <f t="shared" si="89"/>
        <v>-0.53996647423246069</v>
      </c>
      <c r="M178" s="15">
        <f t="shared" si="90"/>
        <v>0.29156379329503462</v>
      </c>
      <c r="N178" s="17">
        <f t="shared" si="91"/>
        <v>0</v>
      </c>
      <c r="O178" s="15">
        <f t="shared" si="92"/>
        <v>-5.0529378521448898E-3</v>
      </c>
      <c r="P178" s="16">
        <f t="shared" si="93"/>
        <v>0.71365429725142016</v>
      </c>
      <c r="Q178" s="15">
        <f t="shared" si="94"/>
        <v>4.7555079354988621</v>
      </c>
      <c r="R178" s="15">
        <f t="shared" si="95"/>
        <v>-1.8440022377510662E-3</v>
      </c>
      <c r="S178" s="15">
        <f t="shared" si="96"/>
        <v>45.081129811742528</v>
      </c>
      <c r="T178" s="15">
        <f t="shared" si="97"/>
        <v>-63.467151909389592</v>
      </c>
      <c r="U178" s="15">
        <f t="shared" si="98"/>
        <v>524.08038232213391</v>
      </c>
      <c r="V178" s="15">
        <f t="shared" si="99"/>
        <v>-28379.797757468154</v>
      </c>
      <c r="W178" s="15">
        <f t="shared" si="100"/>
        <v>-3139209.5996490796</v>
      </c>
      <c r="X178" s="15">
        <f t="shared" si="101"/>
        <v>471631.55416163482</v>
      </c>
      <c r="Y178" s="15">
        <f t="shared" si="102"/>
        <v>6862046.0841907803</v>
      </c>
      <c r="Z178" s="15" t="str">
        <f>VLOOKUP(_xlfn.FLOOR.MATH(B178/8+11),Coef!$B$4:$C$23,2)</f>
        <v>J</v>
      </c>
      <c r="AA178" s="15">
        <f t="shared" si="103"/>
        <v>4</v>
      </c>
      <c r="AB178" s="15" t="str">
        <f>VLOOKUP(MOD(D178-1,3)*8+AA178,Coef!$A$2:$C$25,3)</f>
        <v>D</v>
      </c>
      <c r="AC178" s="15">
        <f t="shared" si="104"/>
        <v>8</v>
      </c>
      <c r="AD178" s="15" t="str">
        <f>VLOOKUP(MOD(MOD(D178+1,2)*5+AC178,20)+1,Coef!$A$2:$C$21,3)</f>
        <v>J</v>
      </c>
      <c r="AE178" s="15"/>
      <c r="AF178" s="15" t="str">
        <f t="shared" ref="AF178:AG200" si="108">RIGHT(_xlfn.FLOOR.MATH(1000000+X178),5)</f>
        <v>71631</v>
      </c>
      <c r="AG178" s="15" t="str">
        <f t="shared" si="108"/>
        <v>62046</v>
      </c>
      <c r="AH178" s="18" t="str">
        <f t="shared" si="105"/>
        <v>471631 mE 6862046 mN 55 N</v>
      </c>
      <c r="AI178" s="15" t="str">
        <f t="shared" si="106"/>
        <v>55JDJ7163162046</v>
      </c>
      <c r="AJ178" s="22">
        <f>'LL to Dist'!BP178</f>
        <v>9235634.783741476</v>
      </c>
      <c r="AK178" s="22">
        <f>'LL to Dist'!BT178</f>
        <v>230.83798026740368</v>
      </c>
      <c r="AL178" s="22">
        <f>'LL to Dist'!BU178</f>
        <v>148.07778411349108</v>
      </c>
      <c r="AM178" s="22">
        <f>'LL to Dist'!BV178</f>
        <v>328.07778411349113</v>
      </c>
    </row>
    <row r="179" spans="2:39">
      <c r="B179" s="13">
        <v>13.240962846236357</v>
      </c>
      <c r="C179" s="13">
        <v>-75.508776333677133</v>
      </c>
      <c r="D179" s="15">
        <f t="shared" si="83"/>
        <v>18</v>
      </c>
      <c r="E179" s="15">
        <f t="shared" si="84"/>
        <v>-75</v>
      </c>
      <c r="F179" s="15">
        <f t="shared" si="107"/>
        <v>0.23109839780106409</v>
      </c>
      <c r="G179" s="15">
        <f t="shared" si="107"/>
        <v>-1.3178767611746383</v>
      </c>
      <c r="H179" s="15">
        <f t="shared" si="85"/>
        <v>-1.3089969389957472</v>
      </c>
      <c r="I179" s="15">
        <f t="shared" si="86"/>
        <v>0.97341539769183238</v>
      </c>
      <c r="J179" s="16">
        <f t="shared" si="87"/>
        <v>6.3859262137661316E-3</v>
      </c>
      <c r="K179" s="15">
        <f t="shared" si="88"/>
        <v>6379257.307662325</v>
      </c>
      <c r="L179" s="15">
        <f t="shared" si="89"/>
        <v>0.23530227625904779</v>
      </c>
      <c r="M179" s="15">
        <f t="shared" si="90"/>
        <v>5.5367161212689246E-2</v>
      </c>
      <c r="N179" s="17">
        <f t="shared" si="91"/>
        <v>0</v>
      </c>
      <c r="O179" s="15">
        <f t="shared" si="92"/>
        <v>-8.8798221788910503E-3</v>
      </c>
      <c r="P179" s="16">
        <f t="shared" si="93"/>
        <v>0.95101876500107685</v>
      </c>
      <c r="Q179" s="15">
        <f t="shared" si="94"/>
        <v>5.0022692949256369</v>
      </c>
      <c r="R179" s="15">
        <f t="shared" si="95"/>
        <v>4.1163666828629273</v>
      </c>
      <c r="S179" s="15">
        <f t="shared" si="96"/>
        <v>59.399291949885558</v>
      </c>
      <c r="T179" s="15">
        <f t="shared" si="97"/>
        <v>35.027688584635726</v>
      </c>
      <c r="U179" s="15">
        <f t="shared" si="98"/>
        <v>1214.4171704776713</v>
      </c>
      <c r="V179" s="15">
        <f t="shared" si="99"/>
        <v>-55141.394331324082</v>
      </c>
      <c r="W179" s="15">
        <f t="shared" si="100"/>
        <v>1464424.9684494724</v>
      </c>
      <c r="X179" s="15">
        <f t="shared" si="101"/>
        <v>444880.66222640843</v>
      </c>
      <c r="Y179" s="15">
        <f t="shared" si="102"/>
        <v>1463839.1984620928</v>
      </c>
      <c r="Z179" s="15" t="str">
        <f>VLOOKUP(_xlfn.FLOOR.MATH(B179/8+11),Coef!$B$4:$C$23,2)</f>
        <v>P</v>
      </c>
      <c r="AA179" s="15">
        <f t="shared" si="103"/>
        <v>4</v>
      </c>
      <c r="AB179" s="15" t="str">
        <f>VLOOKUP(MOD(D179-1,3)*8+AA179,Coef!$A$2:$C$25,3)</f>
        <v>V</v>
      </c>
      <c r="AC179" s="15">
        <f t="shared" si="104"/>
        <v>14</v>
      </c>
      <c r="AD179" s="15" t="str">
        <f>VLOOKUP(MOD(MOD(D179+1,2)*5+AC179,20)+1,Coef!$A$2:$C$21,3)</f>
        <v>V</v>
      </c>
      <c r="AE179" s="15"/>
      <c r="AF179" s="15" t="str">
        <f t="shared" si="108"/>
        <v>44880</v>
      </c>
      <c r="AG179" s="15" t="str">
        <f t="shared" si="108"/>
        <v>63839</v>
      </c>
      <c r="AH179" s="18" t="str">
        <f t="shared" si="105"/>
        <v>444880 mE 1463839 mN 18 S</v>
      </c>
      <c r="AI179" s="15" t="str">
        <f t="shared" si="106"/>
        <v>18PVV4488063839</v>
      </c>
      <c r="AJ179" s="22">
        <f>'LL to Dist'!BP179</f>
        <v>15354941.835699223</v>
      </c>
      <c r="AK179" s="22">
        <f>'LL to Dist'!BT179</f>
        <v>102.16224973903172</v>
      </c>
      <c r="AL179" s="22">
        <f>'LL to Dist'!BU179</f>
        <v>242.08702534587269</v>
      </c>
      <c r="AM179" s="22">
        <f>'LL to Dist'!BV179</f>
        <v>62.087025345872689</v>
      </c>
    </row>
    <row r="180" spans="2:39">
      <c r="B180" s="13">
        <v>36.183731396296622</v>
      </c>
      <c r="C180" s="13">
        <v>79.467928447461873</v>
      </c>
      <c r="D180" s="15">
        <f t="shared" si="83"/>
        <v>44</v>
      </c>
      <c r="E180" s="15">
        <f t="shared" si="84"/>
        <v>81</v>
      </c>
      <c r="F180" s="15">
        <f t="shared" si="107"/>
        <v>0.63152524852262115</v>
      </c>
      <c r="G180" s="15">
        <f t="shared" si="107"/>
        <v>1.3869770011474754</v>
      </c>
      <c r="H180" s="15">
        <f t="shared" si="85"/>
        <v>1.4137166941154069</v>
      </c>
      <c r="I180" s="15">
        <f t="shared" si="86"/>
        <v>0.80712797659833224</v>
      </c>
      <c r="J180" s="16">
        <f t="shared" si="87"/>
        <v>4.3904827464403464E-3</v>
      </c>
      <c r="K180" s="15">
        <f t="shared" si="88"/>
        <v>6385591.0649747299</v>
      </c>
      <c r="L180" s="15">
        <f t="shared" si="89"/>
        <v>0.73145341514217799</v>
      </c>
      <c r="M180" s="15">
        <f t="shared" si="90"/>
        <v>0.53502409852315536</v>
      </c>
      <c r="N180" s="17">
        <f t="shared" si="91"/>
        <v>0</v>
      </c>
      <c r="O180" s="15">
        <f t="shared" si="92"/>
        <v>-2.673969296793155E-2</v>
      </c>
      <c r="P180" s="16">
        <f t="shared" si="93"/>
        <v>0.46936638422328497</v>
      </c>
      <c r="Q180" s="15">
        <f t="shared" si="94"/>
        <v>4.5045673515497944</v>
      </c>
      <c r="R180" s="15">
        <f t="shared" si="95"/>
        <v>-4.1464734127033651</v>
      </c>
      <c r="S180" s="15">
        <f t="shared" si="96"/>
        <v>30.665108768942812</v>
      </c>
      <c r="T180" s="15">
        <f t="shared" si="97"/>
        <v>-144.19080356723069</v>
      </c>
      <c r="U180" s="15">
        <f t="shared" si="98"/>
        <v>-124.17894477598817</v>
      </c>
      <c r="V180" s="15">
        <f t="shared" si="99"/>
        <v>-137821.10940528265</v>
      </c>
      <c r="W180" s="15">
        <f t="shared" si="100"/>
        <v>4007017.6415424603</v>
      </c>
      <c r="X180" s="15">
        <f t="shared" si="101"/>
        <v>362234.01903847943</v>
      </c>
      <c r="Y180" s="15">
        <f t="shared" si="102"/>
        <v>4005414.8344858433</v>
      </c>
      <c r="Z180" s="15" t="str">
        <f>VLOOKUP(_xlfn.FLOOR.MATH(B180/8+11),Coef!$B$4:$C$23,2)</f>
        <v>S</v>
      </c>
      <c r="AA180" s="15">
        <f t="shared" si="103"/>
        <v>3</v>
      </c>
      <c r="AB180" s="15" t="str">
        <f>VLOOKUP(MOD(D180-1,3)*8+AA180,Coef!$A$2:$C$25,3)</f>
        <v>L</v>
      </c>
      <c r="AC180" s="15">
        <f t="shared" si="104"/>
        <v>0</v>
      </c>
      <c r="AD180" s="15" t="str">
        <f>VLOOKUP(MOD(MOD(D180+1,2)*5+AC180,20)+1,Coef!$A$2:$C$21,3)</f>
        <v>F</v>
      </c>
      <c r="AE180" s="15"/>
      <c r="AF180" s="15" t="str">
        <f t="shared" si="108"/>
        <v>62234</v>
      </c>
      <c r="AG180" s="15" t="str">
        <f t="shared" si="108"/>
        <v>05414</v>
      </c>
      <c r="AH180" s="18" t="str">
        <f t="shared" si="105"/>
        <v>362234 mE 4005414 mN 44 N</v>
      </c>
      <c r="AI180" s="15" t="str">
        <f t="shared" si="106"/>
        <v>44SLF6223405414</v>
      </c>
      <c r="AJ180" s="22">
        <f>'LL to Dist'!BP180</f>
        <v>13939475.177815318</v>
      </c>
      <c r="AK180" s="22">
        <f>'LL to Dist'!BT180</f>
        <v>24.701974492543968</v>
      </c>
      <c r="AL180" s="22">
        <f>'LL to Dist'!BU180</f>
        <v>329.73531810395184</v>
      </c>
      <c r="AM180" s="22">
        <f>'LL to Dist'!BV180</f>
        <v>149.73531810395184</v>
      </c>
    </row>
    <row r="181" spans="2:39">
      <c r="B181" s="13">
        <v>25.651975254445148</v>
      </c>
      <c r="C181" s="13">
        <v>-72.300549477077794</v>
      </c>
      <c r="D181" s="15">
        <f t="shared" si="83"/>
        <v>18</v>
      </c>
      <c r="E181" s="15">
        <f t="shared" si="84"/>
        <v>-75</v>
      </c>
      <c r="F181" s="15">
        <f t="shared" si="107"/>
        <v>0.44771142783017798</v>
      </c>
      <c r="G181" s="15">
        <f t="shared" si="107"/>
        <v>-1.261882639376072</v>
      </c>
      <c r="H181" s="15">
        <f t="shared" si="85"/>
        <v>-1.3089969389957472</v>
      </c>
      <c r="I181" s="15">
        <f t="shared" si="86"/>
        <v>0.90144019342692716</v>
      </c>
      <c r="J181" s="16">
        <f t="shared" si="87"/>
        <v>5.4764775251609984E-3</v>
      </c>
      <c r="K181" s="15">
        <f t="shared" si="88"/>
        <v>6382141.6595262503</v>
      </c>
      <c r="L181" s="15">
        <f t="shared" si="89"/>
        <v>0.48023558502137093</v>
      </c>
      <c r="M181" s="15">
        <f t="shared" si="90"/>
        <v>0.23062621712081838</v>
      </c>
      <c r="N181" s="17">
        <f t="shared" si="91"/>
        <v>0</v>
      </c>
      <c r="O181" s="15">
        <f t="shared" si="92"/>
        <v>4.7114299619675171E-2</v>
      </c>
      <c r="P181" s="16">
        <f t="shared" si="93"/>
        <v>0.77485026040434257</v>
      </c>
      <c r="Q181" s="15">
        <f t="shared" si="94"/>
        <v>4.8187820478299646</v>
      </c>
      <c r="R181" s="15">
        <f t="shared" si="95"/>
        <v>1.051842348297936</v>
      </c>
      <c r="S181" s="15">
        <f t="shared" si="96"/>
        <v>48.738720423533692</v>
      </c>
      <c r="T181" s="15">
        <f t="shared" si="97"/>
        <v>-39.961491740157541</v>
      </c>
      <c r="U181" s="15">
        <f t="shared" si="98"/>
        <v>696.39090133438754</v>
      </c>
      <c r="V181" s="15">
        <f t="shared" si="99"/>
        <v>271117.32021592424</v>
      </c>
      <c r="W181" s="15">
        <f t="shared" si="100"/>
        <v>2841044.7417665999</v>
      </c>
      <c r="X181" s="15">
        <f t="shared" si="101"/>
        <v>771008.87328783795</v>
      </c>
      <c r="Y181" s="15">
        <f t="shared" si="102"/>
        <v>2839908.3238698933</v>
      </c>
      <c r="Z181" s="15" t="str">
        <f>VLOOKUP(_xlfn.FLOOR.MATH(B181/8+11),Coef!$B$4:$C$23,2)</f>
        <v>R</v>
      </c>
      <c r="AA181" s="15">
        <f t="shared" si="103"/>
        <v>7</v>
      </c>
      <c r="AB181" s="15" t="str">
        <f>VLOOKUP(MOD(D181-1,3)*8+AA181,Coef!$A$2:$C$25,3)</f>
        <v>Y</v>
      </c>
      <c r="AC181" s="15">
        <f t="shared" si="104"/>
        <v>8</v>
      </c>
      <c r="AD181" s="15" t="str">
        <f>VLOOKUP(MOD(MOD(D181+1,2)*5+AC181,20)+1,Coef!$A$2:$C$21,3)</f>
        <v>P</v>
      </c>
      <c r="AE181" s="15"/>
      <c r="AF181" s="15" t="str">
        <f t="shared" si="108"/>
        <v>71008</v>
      </c>
      <c r="AG181" s="15" t="str">
        <f t="shared" si="108"/>
        <v>39908</v>
      </c>
      <c r="AH181" s="18" t="str">
        <f t="shared" si="105"/>
        <v>771008 mE 2839908 mN 18 S</v>
      </c>
      <c r="AI181" s="15" t="str">
        <f t="shared" si="106"/>
        <v>18RYP7100839908</v>
      </c>
      <c r="AJ181" s="22">
        <f>'LL to Dist'!BP181</f>
        <v>12549395.431143401</v>
      </c>
      <c r="AK181" s="22">
        <f>'LL to Dist'!BT181</f>
        <v>332.47586060388545</v>
      </c>
      <c r="AL181" s="22">
        <f>'LL to Dist'!BU181</f>
        <v>24.44208471373463</v>
      </c>
      <c r="AM181" s="22">
        <f>'LL to Dist'!BV181</f>
        <v>204.44208471373463</v>
      </c>
    </row>
    <row r="182" spans="2:39">
      <c r="B182" s="13">
        <v>41.856205080021027</v>
      </c>
      <c r="C182" s="13">
        <v>-51.549182853940977</v>
      </c>
      <c r="D182" s="15">
        <f t="shared" si="83"/>
        <v>22</v>
      </c>
      <c r="E182" s="15">
        <f t="shared" si="84"/>
        <v>-51</v>
      </c>
      <c r="F182" s="15">
        <f t="shared" si="107"/>
        <v>0.7305285910363436</v>
      </c>
      <c r="G182" s="15">
        <f t="shared" si="107"/>
        <v>-0.89970296751387713</v>
      </c>
      <c r="H182" s="15">
        <f t="shared" si="85"/>
        <v>-0.89011791851710798</v>
      </c>
      <c r="I182" s="15">
        <f t="shared" si="86"/>
        <v>0.74482179694579054</v>
      </c>
      <c r="J182" s="16">
        <f t="shared" si="87"/>
        <v>3.7387999481201368E-3</v>
      </c>
      <c r="K182" s="15">
        <f t="shared" si="88"/>
        <v>6387663.6682376508</v>
      </c>
      <c r="L182" s="15">
        <f t="shared" si="89"/>
        <v>0.89586990749546669</v>
      </c>
      <c r="M182" s="15">
        <f t="shared" si="90"/>
        <v>0.80258289115593606</v>
      </c>
      <c r="N182" s="17">
        <f t="shared" si="91"/>
        <v>0</v>
      </c>
      <c r="O182" s="15">
        <f t="shared" si="92"/>
        <v>-9.5850489967691521E-3</v>
      </c>
      <c r="P182" s="16">
        <f t="shared" si="93"/>
        <v>0.20115590879218406</v>
      </c>
      <c r="Q182" s="15">
        <f t="shared" si="94"/>
        <v>4.231122222877354</v>
      </c>
      <c r="R182" s="15">
        <f t="shared" si="95"/>
        <v>-8.5759691257916213</v>
      </c>
      <c r="S182" s="15">
        <f t="shared" si="96"/>
        <v>15.11357762842511</v>
      </c>
      <c r="T182" s="15">
        <f t="shared" si="97"/>
        <v>-208.65324584858462</v>
      </c>
      <c r="U182" s="15">
        <f t="shared" si="98"/>
        <v>-762.58471119886394</v>
      </c>
      <c r="V182" s="15">
        <f t="shared" si="99"/>
        <v>-45602.588821682031</v>
      </c>
      <c r="W182" s="15">
        <f t="shared" si="100"/>
        <v>4635811.1399006452</v>
      </c>
      <c r="X182" s="15">
        <f t="shared" si="101"/>
        <v>454415.65221384662</v>
      </c>
      <c r="Y182" s="15">
        <f t="shared" si="102"/>
        <v>4633956.8154446855</v>
      </c>
      <c r="Z182" s="15" t="str">
        <f>VLOOKUP(_xlfn.FLOOR.MATH(B182/8+11),Coef!$B$4:$C$23,2)</f>
        <v>T</v>
      </c>
      <c r="AA182" s="15">
        <f t="shared" si="103"/>
        <v>4</v>
      </c>
      <c r="AB182" s="15" t="str">
        <f>VLOOKUP(MOD(D182-1,3)*8+AA182,Coef!$A$2:$C$25,3)</f>
        <v>D</v>
      </c>
      <c r="AC182" s="15">
        <f t="shared" si="104"/>
        <v>6</v>
      </c>
      <c r="AD182" s="15" t="str">
        <f>VLOOKUP(MOD(MOD(D182+1,2)*5+AC182,20)+1,Coef!$A$2:$C$21,3)</f>
        <v>M</v>
      </c>
      <c r="AE182" s="15"/>
      <c r="AF182" s="15" t="str">
        <f t="shared" si="108"/>
        <v>54415</v>
      </c>
      <c r="AG182" s="15" t="str">
        <f t="shared" si="108"/>
        <v>33956</v>
      </c>
      <c r="AH182" s="18" t="str">
        <f t="shared" si="105"/>
        <v>454415 mE 4633956 mN 22 S</v>
      </c>
      <c r="AI182" s="15" t="str">
        <f t="shared" si="106"/>
        <v>22TDM5441533956</v>
      </c>
      <c r="AJ182" s="22">
        <f>'LL to Dist'!BP182</f>
        <v>2618482.8417974804</v>
      </c>
      <c r="AK182" s="22">
        <f>'LL to Dist'!BT182</f>
        <v>41.338988756726167</v>
      </c>
      <c r="AL182" s="22">
        <f>'LL to Dist'!BU182</f>
        <v>233.07312446292718</v>
      </c>
      <c r="AM182" s="22">
        <f>'LL to Dist'!BV182</f>
        <v>53.073124462927183</v>
      </c>
    </row>
    <row r="183" spans="2:39">
      <c r="B183" s="13">
        <v>48.499395202076357</v>
      </c>
      <c r="C183" s="13">
        <v>-171.0172300087952</v>
      </c>
      <c r="D183" s="15">
        <f t="shared" si="83"/>
        <v>2</v>
      </c>
      <c r="E183" s="15">
        <f t="shared" si="84"/>
        <v>-171</v>
      </c>
      <c r="F183" s="15">
        <f t="shared" si="107"/>
        <v>0.8464741315021731</v>
      </c>
      <c r="G183" s="15">
        <f t="shared" si="107"/>
        <v>-2.9848137412939271</v>
      </c>
      <c r="H183" s="15">
        <f t="shared" si="85"/>
        <v>-2.9845130209103035</v>
      </c>
      <c r="I183" s="15">
        <f t="shared" si="86"/>
        <v>0.66262795394201546</v>
      </c>
      <c r="J183" s="16">
        <f t="shared" si="87"/>
        <v>2.959149993836065E-3</v>
      </c>
      <c r="K183" s="15">
        <f t="shared" si="88"/>
        <v>6390145.9100293927</v>
      </c>
      <c r="L183" s="15">
        <f t="shared" si="89"/>
        <v>1.1302703453171579</v>
      </c>
      <c r="M183" s="15">
        <f t="shared" si="90"/>
        <v>1.2775110535033674</v>
      </c>
      <c r="N183" s="17">
        <f t="shared" si="91"/>
        <v>0</v>
      </c>
      <c r="O183" s="15">
        <f t="shared" si="92"/>
        <v>-3.0072038362360942E-4</v>
      </c>
      <c r="P183" s="16">
        <f t="shared" si="93"/>
        <v>-0.27455190350953129</v>
      </c>
      <c r="Q183" s="15">
        <f t="shared" si="94"/>
        <v>3.7491563227159013</v>
      </c>
      <c r="R183" s="15">
        <f t="shared" si="95"/>
        <v>-16.102476255409826</v>
      </c>
      <c r="S183" s="15">
        <f t="shared" si="96"/>
        <v>-11.912150565649283</v>
      </c>
      <c r="T183" s="15">
        <f t="shared" si="97"/>
        <v>-260.87856269474827</v>
      </c>
      <c r="U183" s="15">
        <f t="shared" si="98"/>
        <v>-1705.2271004919357</v>
      </c>
      <c r="V183" s="15">
        <f t="shared" si="99"/>
        <v>-1273.3371032889195</v>
      </c>
      <c r="W183" s="15">
        <f t="shared" si="100"/>
        <v>5373958.076440827</v>
      </c>
      <c r="X183" s="15">
        <f t="shared" si="101"/>
        <v>498727.17223155242</v>
      </c>
      <c r="Y183" s="15">
        <f t="shared" si="102"/>
        <v>5371808.4932102505</v>
      </c>
      <c r="Z183" s="15" t="str">
        <f>VLOOKUP(_xlfn.FLOOR.MATH(B183/8+11),Coef!$B$4:$C$23,2)</f>
        <v>U</v>
      </c>
      <c r="AA183" s="15">
        <f t="shared" si="103"/>
        <v>4</v>
      </c>
      <c r="AB183" s="15" t="str">
        <f>VLOOKUP(MOD(D183-1,3)*8+AA183,Coef!$A$2:$C$25,3)</f>
        <v>M</v>
      </c>
      <c r="AC183" s="15">
        <f t="shared" si="104"/>
        <v>13</v>
      </c>
      <c r="AD183" s="15" t="str">
        <f>VLOOKUP(MOD(MOD(D183+1,2)*5+AC183,20)+1,Coef!$A$2:$C$21,3)</f>
        <v>U</v>
      </c>
      <c r="AE183" s="15"/>
      <c r="AF183" s="15" t="str">
        <f t="shared" si="108"/>
        <v>98727</v>
      </c>
      <c r="AG183" s="15" t="str">
        <f t="shared" si="108"/>
        <v>71808</v>
      </c>
      <c r="AH183" s="18" t="str">
        <f t="shared" si="105"/>
        <v>498727 mE 5371808 mN 2 S</v>
      </c>
      <c r="AI183" s="15" t="str">
        <f t="shared" si="106"/>
        <v>2UMU9872771808</v>
      </c>
      <c r="AJ183" s="22">
        <f>'LL to Dist'!BP183</f>
        <v>8374622.8815919561</v>
      </c>
      <c r="AK183" s="22">
        <f>'LL to Dist'!BT183</f>
        <v>323.34841803513109</v>
      </c>
      <c r="AL183" s="22">
        <f>'LL to Dist'!BU183</f>
        <v>42.143834019954625</v>
      </c>
      <c r="AM183" s="22">
        <f>'LL to Dist'!BV183</f>
        <v>222.14383401995474</v>
      </c>
    </row>
    <row r="184" spans="2:39">
      <c r="B184" s="13">
        <v>-55.042290277106559</v>
      </c>
      <c r="C184" s="13">
        <v>-0.12696168548526998</v>
      </c>
      <c r="D184" s="15">
        <f t="shared" si="83"/>
        <v>30</v>
      </c>
      <c r="E184" s="15">
        <f t="shared" si="84"/>
        <v>-3</v>
      </c>
      <c r="F184" s="15">
        <f t="shared" si="107"/>
        <v>-0.96066919317397148</v>
      </c>
      <c r="G184" s="15">
        <f t="shared" si="107"/>
        <v>-2.2158994355994557E-3</v>
      </c>
      <c r="H184" s="15">
        <f t="shared" si="85"/>
        <v>-5.2359877559829883E-2</v>
      </c>
      <c r="I184" s="15">
        <f t="shared" si="86"/>
        <v>0.57297166029097713</v>
      </c>
      <c r="J184" s="16">
        <f t="shared" si="87"/>
        <v>2.2125533761013921E-3</v>
      </c>
      <c r="K184" s="15">
        <f t="shared" si="88"/>
        <v>6392525.6313403221</v>
      </c>
      <c r="L184" s="15">
        <f t="shared" si="89"/>
        <v>-1.4303939222595807</v>
      </c>
      <c r="M184" s="15">
        <f t="shared" si="90"/>
        <v>2.0460267728371475</v>
      </c>
      <c r="N184" s="17">
        <f t="shared" si="91"/>
        <v>0</v>
      </c>
      <c r="O184" s="15">
        <f t="shared" si="92"/>
        <v>5.014397812423043E-2</v>
      </c>
      <c r="P184" s="16">
        <f t="shared" si="93"/>
        <v>-1.043814219461046</v>
      </c>
      <c r="Q184" s="15">
        <f t="shared" si="94"/>
        <v>2.9739057891175333</v>
      </c>
      <c r="R184" s="15">
        <f t="shared" si="95"/>
        <v>-27.348717888894434</v>
      </c>
      <c r="S184" s="15">
        <f t="shared" si="96"/>
        <v>-54.379829194306225</v>
      </c>
      <c r="T184" s="15">
        <f t="shared" si="97"/>
        <v>-178.27757937721492</v>
      </c>
      <c r="U184" s="15">
        <f t="shared" si="98"/>
        <v>-2715.6339434040201</v>
      </c>
      <c r="V184" s="15">
        <f t="shared" si="99"/>
        <v>183637.7510876109</v>
      </c>
      <c r="W184" s="15">
        <f t="shared" si="100"/>
        <v>-6105713.0047555137</v>
      </c>
      <c r="X184" s="15">
        <f t="shared" si="101"/>
        <v>683564.29598717589</v>
      </c>
      <c r="Y184" s="15">
        <f t="shared" si="102"/>
        <v>3896729.2804463878</v>
      </c>
      <c r="Z184" s="15" t="str">
        <f>VLOOKUP(_xlfn.FLOOR.MATH(B184/8+11),Coef!$B$4:$C$23,2)</f>
        <v>F</v>
      </c>
      <c r="AA184" s="15">
        <f t="shared" si="103"/>
        <v>6</v>
      </c>
      <c r="AB184" s="15" t="str">
        <f>VLOOKUP(MOD(D184-1,3)*8+AA184,Coef!$A$2:$C$25,3)</f>
        <v>X</v>
      </c>
      <c r="AC184" s="15">
        <f t="shared" si="104"/>
        <v>18</v>
      </c>
      <c r="AD184" s="15" t="str">
        <f>VLOOKUP(MOD(MOD(D184+1,2)*5+AC184,20)+1,Coef!$A$2:$C$21,3)</f>
        <v>D</v>
      </c>
      <c r="AE184" s="15"/>
      <c r="AF184" s="15" t="str">
        <f t="shared" si="108"/>
        <v>83564</v>
      </c>
      <c r="AG184" s="15" t="str">
        <f t="shared" si="108"/>
        <v>96729</v>
      </c>
      <c r="AH184" s="18" t="str">
        <f t="shared" si="105"/>
        <v>683564 mE 3896729 mN 30 S</v>
      </c>
      <c r="AI184" s="15" t="str">
        <f t="shared" si="106"/>
        <v>30FXD8356496729</v>
      </c>
      <c r="AJ184" s="22">
        <f>'LL to Dist'!BP184</f>
        <v>19048891.410790879</v>
      </c>
      <c r="AK184" s="22">
        <f>'LL to Dist'!BT184</f>
        <v>142.76429472131008</v>
      </c>
      <c r="AL184" s="22">
        <f>'LL to Dist'!BU184</f>
        <v>224.40921628170685</v>
      </c>
      <c r="AM184" s="22">
        <f>'LL to Dist'!BV184</f>
        <v>44.409216281706847</v>
      </c>
    </row>
    <row r="185" spans="2:39">
      <c r="B185" s="13">
        <v>-56.087936766385944</v>
      </c>
      <c r="C185" s="13">
        <v>24.929094277886634</v>
      </c>
      <c r="D185" s="15">
        <f t="shared" si="83"/>
        <v>35</v>
      </c>
      <c r="E185" s="15">
        <f t="shared" si="84"/>
        <v>27</v>
      </c>
      <c r="F185" s="15">
        <f t="shared" si="107"/>
        <v>-0.97891916722381622</v>
      </c>
      <c r="G185" s="15">
        <f t="shared" si="107"/>
        <v>0.43509477468919999</v>
      </c>
      <c r="H185" s="15">
        <f t="shared" si="85"/>
        <v>0.47123889803846897</v>
      </c>
      <c r="I185" s="15">
        <f t="shared" si="86"/>
        <v>0.55791985001331534</v>
      </c>
      <c r="J185" s="16">
        <f t="shared" si="87"/>
        <v>2.0978339007695331E-3</v>
      </c>
      <c r="K185" s="15">
        <f t="shared" si="88"/>
        <v>6392891.5268520154</v>
      </c>
      <c r="L185" s="15">
        <f t="shared" si="89"/>
        <v>-1.4874803921576001</v>
      </c>
      <c r="M185" s="15">
        <f t="shared" si="90"/>
        <v>2.2125979170533276</v>
      </c>
      <c r="N185" s="17">
        <f t="shared" si="91"/>
        <v>0</v>
      </c>
      <c r="O185" s="15">
        <f t="shared" si="92"/>
        <v>-3.6144123349268975E-2</v>
      </c>
      <c r="P185" s="16">
        <f t="shared" si="93"/>
        <v>-1.2105000831525581</v>
      </c>
      <c r="Q185" s="15">
        <f t="shared" si="94"/>
        <v>2.806300191681899</v>
      </c>
      <c r="R185" s="15">
        <f t="shared" si="95"/>
        <v>-29.632586840488738</v>
      </c>
      <c r="S185" s="15">
        <f t="shared" si="96"/>
        <v>-63.400423256661448</v>
      </c>
      <c r="T185" s="15">
        <f t="shared" si="97"/>
        <v>-133.35584537691363</v>
      </c>
      <c r="U185" s="15">
        <f t="shared" si="98"/>
        <v>-2850.9189695735363</v>
      </c>
      <c r="V185" s="15">
        <f t="shared" si="99"/>
        <v>-128905.42503084653</v>
      </c>
      <c r="W185" s="15">
        <f t="shared" si="100"/>
        <v>-6220287.7773417532</v>
      </c>
      <c r="X185" s="15">
        <f t="shared" si="101"/>
        <v>371146.13713916577</v>
      </c>
      <c r="Y185" s="15">
        <f t="shared" si="102"/>
        <v>3782200.3377691833</v>
      </c>
      <c r="Z185" s="15" t="str">
        <f>VLOOKUP(_xlfn.FLOOR.MATH(B185/8+11),Coef!$B$4:$C$23,2)</f>
        <v>E</v>
      </c>
      <c r="AA185" s="15">
        <f t="shared" si="103"/>
        <v>3</v>
      </c>
      <c r="AB185" s="15" t="str">
        <f>VLOOKUP(MOD(D185-1,3)*8+AA185,Coef!$A$2:$C$25,3)</f>
        <v>L</v>
      </c>
      <c r="AC185" s="15">
        <f t="shared" si="104"/>
        <v>17</v>
      </c>
      <c r="AD185" s="15" t="str">
        <f>VLOOKUP(MOD(MOD(D185+1,2)*5+AC185,20)+1,Coef!$A$2:$C$21,3)</f>
        <v>T</v>
      </c>
      <c r="AE185" s="15"/>
      <c r="AF185" s="15" t="str">
        <f t="shared" si="108"/>
        <v>71146</v>
      </c>
      <c r="AG185" s="15" t="str">
        <f t="shared" si="108"/>
        <v>82200</v>
      </c>
      <c r="AH185" s="18" t="str">
        <f t="shared" si="105"/>
        <v>371146 mE 3782200 mN 35 N</v>
      </c>
      <c r="AI185" s="15" t="str">
        <f t="shared" si="106"/>
        <v>35ELT7114682200</v>
      </c>
      <c r="AJ185" s="22">
        <f>'LL to Dist'!BP185</f>
        <v>1576361.2617216425</v>
      </c>
      <c r="AK185" s="22">
        <f>'LL to Dist'!BT185</f>
        <v>104.5393280185009</v>
      </c>
      <c r="AL185" s="22">
        <f>'LL to Dist'!BU185</f>
        <v>263.76775488299751</v>
      </c>
      <c r="AM185" s="22">
        <f>'LL to Dist'!BV185</f>
        <v>83.767754882997508</v>
      </c>
    </row>
    <row r="186" spans="2:39">
      <c r="B186" s="13">
        <v>-8.6682636982388601</v>
      </c>
      <c r="C186" s="13">
        <v>173.26673541662115</v>
      </c>
      <c r="D186" s="15">
        <f t="shared" si="83"/>
        <v>59</v>
      </c>
      <c r="E186" s="15">
        <f t="shared" si="84"/>
        <v>171</v>
      </c>
      <c r="F186" s="15">
        <f t="shared" si="107"/>
        <v>-0.15128974196536832</v>
      </c>
      <c r="G186" s="15">
        <f t="shared" si="107"/>
        <v>3.0240750172019077</v>
      </c>
      <c r="H186" s="15">
        <f t="shared" si="85"/>
        <v>2.9845130209103035</v>
      </c>
      <c r="I186" s="15">
        <f t="shared" si="86"/>
        <v>0.98857751898103163</v>
      </c>
      <c r="J186" s="16">
        <f t="shared" si="87"/>
        <v>6.5864125937878937E-3</v>
      </c>
      <c r="K186" s="15">
        <f t="shared" si="88"/>
        <v>6378621.9832237288</v>
      </c>
      <c r="L186" s="15">
        <f t="shared" si="89"/>
        <v>-0.15245467804943347</v>
      </c>
      <c r="M186" s="15">
        <f t="shared" si="90"/>
        <v>2.3242428859156412E-2</v>
      </c>
      <c r="N186" s="17">
        <f t="shared" si="91"/>
        <v>0</v>
      </c>
      <c r="O186" s="15">
        <f t="shared" si="92"/>
        <v>3.9561996291604284E-2</v>
      </c>
      <c r="P186" s="16">
        <f t="shared" si="93"/>
        <v>0.9833439837346315</v>
      </c>
      <c r="Q186" s="15">
        <f t="shared" si="94"/>
        <v>5.0362088078083564</v>
      </c>
      <c r="R186" s="15">
        <f t="shared" si="95"/>
        <v>4.6832651524640818</v>
      </c>
      <c r="S186" s="15">
        <f t="shared" si="96"/>
        <v>61.38029294236204</v>
      </c>
      <c r="T186" s="15">
        <f t="shared" si="97"/>
        <v>49.963561700029842</v>
      </c>
      <c r="U186" s="15">
        <f t="shared" si="98"/>
        <v>1312.9861255644657</v>
      </c>
      <c r="V186" s="15">
        <f t="shared" si="99"/>
        <v>249531.10586455886</v>
      </c>
      <c r="W186" s="15">
        <f t="shared" si="100"/>
        <v>-959304.29399448028</v>
      </c>
      <c r="X186" s="15">
        <f t="shared" si="101"/>
        <v>749431.29342221306</v>
      </c>
      <c r="Y186" s="15">
        <f t="shared" si="102"/>
        <v>9041079.4277231172</v>
      </c>
      <c r="Z186" s="15" t="str">
        <f>VLOOKUP(_xlfn.FLOOR.MATH(B186/8+11),Coef!$B$4:$C$23,2)</f>
        <v>L</v>
      </c>
      <c r="AA186" s="15">
        <f t="shared" si="103"/>
        <v>7</v>
      </c>
      <c r="AB186" s="15" t="str">
        <f>VLOOKUP(MOD(D186-1,3)*8+AA186,Coef!$A$2:$C$25,3)</f>
        <v>Q</v>
      </c>
      <c r="AC186" s="15">
        <f t="shared" si="104"/>
        <v>10</v>
      </c>
      <c r="AD186" s="15" t="str">
        <f>VLOOKUP(MOD(MOD(D186+1,2)*5+AC186,20)+1,Coef!$A$2:$C$21,3)</f>
        <v>L</v>
      </c>
      <c r="AE186" s="15"/>
      <c r="AF186" s="15" t="str">
        <f t="shared" si="108"/>
        <v>49431</v>
      </c>
      <c r="AG186" s="15" t="str">
        <f t="shared" si="108"/>
        <v>41079</v>
      </c>
      <c r="AH186" s="18" t="str">
        <f t="shared" si="105"/>
        <v>749431 mE 9041079 mN 59 N</v>
      </c>
      <c r="AI186" s="15" t="str">
        <f t="shared" si="106"/>
        <v>59LQL4943141079</v>
      </c>
      <c r="AJ186" s="22">
        <f>'LL to Dist'!BP186</f>
        <v>12259474.561470883</v>
      </c>
      <c r="AK186" s="22">
        <f>'LL to Dist'!BT186</f>
        <v>146.44576100293318</v>
      </c>
      <c r="AL186" s="22">
        <f>'LL to Dist'!BU186</f>
        <v>198.1761835384238</v>
      </c>
      <c r="AM186" s="22">
        <f>'LL to Dist'!BV186</f>
        <v>18.1761835384238</v>
      </c>
    </row>
    <row r="187" spans="2:39">
      <c r="B187" s="13">
        <v>42.965658896641102</v>
      </c>
      <c r="C187" s="13">
        <v>110.99038429076393</v>
      </c>
      <c r="D187" s="15">
        <f t="shared" si="83"/>
        <v>49</v>
      </c>
      <c r="E187" s="15">
        <f t="shared" si="84"/>
        <v>111</v>
      </c>
      <c r="F187" s="15">
        <f t="shared" si="107"/>
        <v>0.74989221303518117</v>
      </c>
      <c r="G187" s="15">
        <f t="shared" si="107"/>
        <v>1.9371476439276218</v>
      </c>
      <c r="H187" s="15">
        <f t="shared" si="85"/>
        <v>1.9373154697137058</v>
      </c>
      <c r="I187" s="15">
        <f t="shared" si="86"/>
        <v>0.73176233639633292</v>
      </c>
      <c r="J187" s="16">
        <f t="shared" si="87"/>
        <v>3.608839587459028E-3</v>
      </c>
      <c r="K187" s="15">
        <f t="shared" si="88"/>
        <v>6388077.2338464148</v>
      </c>
      <c r="L187" s="15">
        <f t="shared" si="89"/>
        <v>0.93139514790814137</v>
      </c>
      <c r="M187" s="15">
        <f t="shared" si="90"/>
        <v>0.86749692154682856</v>
      </c>
      <c r="N187" s="17">
        <f t="shared" si="91"/>
        <v>0</v>
      </c>
      <c r="O187" s="15">
        <f t="shared" si="92"/>
        <v>-1.6782578608398602E-4</v>
      </c>
      <c r="P187" s="16">
        <f t="shared" si="93"/>
        <v>0.13611191804063047</v>
      </c>
      <c r="Q187" s="15">
        <f t="shared" si="94"/>
        <v>4.1650347296329748</v>
      </c>
      <c r="R187" s="15">
        <f t="shared" si="95"/>
        <v>-9.630291805241594</v>
      </c>
      <c r="S187" s="15">
        <f t="shared" si="96"/>
        <v>11.378999261073686</v>
      </c>
      <c r="T187" s="15">
        <f t="shared" si="97"/>
        <v>-220.47724832581585</v>
      </c>
      <c r="U187" s="15">
        <f t="shared" si="98"/>
        <v>-905.80061499993496</v>
      </c>
      <c r="V187" s="15">
        <f t="shared" si="99"/>
        <v>-784.51075390331027</v>
      </c>
      <c r="W187" s="15">
        <f t="shared" si="100"/>
        <v>4758904.892985058</v>
      </c>
      <c r="X187" s="15">
        <f t="shared" si="101"/>
        <v>499215.80305039824</v>
      </c>
      <c r="Y187" s="15">
        <f t="shared" si="102"/>
        <v>4757001.3310278645</v>
      </c>
      <c r="Z187" s="15" t="str">
        <f>VLOOKUP(_xlfn.FLOOR.MATH(B187/8+11),Coef!$B$4:$C$23,2)</f>
        <v>T</v>
      </c>
      <c r="AA187" s="15">
        <f t="shared" si="103"/>
        <v>4</v>
      </c>
      <c r="AB187" s="15" t="str">
        <f>VLOOKUP(MOD(D187-1,3)*8+AA187,Coef!$A$2:$C$25,3)</f>
        <v>D</v>
      </c>
      <c r="AC187" s="15">
        <f t="shared" si="104"/>
        <v>7</v>
      </c>
      <c r="AD187" s="15" t="str">
        <f>VLOOKUP(MOD(MOD(D187+1,2)*5+AC187,20)+1,Coef!$A$2:$C$21,3)</f>
        <v>H</v>
      </c>
      <c r="AE187" s="15"/>
      <c r="AF187" s="15" t="str">
        <f t="shared" si="108"/>
        <v>99215</v>
      </c>
      <c r="AG187" s="15" t="str">
        <f t="shared" si="108"/>
        <v>57001</v>
      </c>
      <c r="AH187" s="18" t="str">
        <f t="shared" si="105"/>
        <v>499215 mE 4757001 mN 49 N</v>
      </c>
      <c r="AI187" s="15" t="str">
        <f t="shared" si="106"/>
        <v>49TDH9921557001</v>
      </c>
      <c r="AJ187" s="22">
        <f>'LL to Dist'!BP187</f>
        <v>8494959.8872926068</v>
      </c>
      <c r="AK187" s="22">
        <f>'LL to Dist'!BT187</f>
        <v>318.22371330995475</v>
      </c>
      <c r="AL187" s="22">
        <f>'LL to Dist'!BU187</f>
        <v>115.83693024990333</v>
      </c>
      <c r="AM187" s="22">
        <f>'LL to Dist'!BV187</f>
        <v>295.83693024990339</v>
      </c>
    </row>
    <row r="188" spans="2:39">
      <c r="B188" s="13">
        <v>-41.970259217886635</v>
      </c>
      <c r="C188" s="13">
        <v>95.549597259611119</v>
      </c>
      <c r="D188" s="15">
        <f t="shared" si="83"/>
        <v>46</v>
      </c>
      <c r="E188" s="15">
        <f t="shared" si="84"/>
        <v>93</v>
      </c>
      <c r="F188" s="15">
        <f t="shared" si="107"/>
        <v>-0.73251921126762198</v>
      </c>
      <c r="G188" s="15">
        <f t="shared" si="107"/>
        <v>1.6676550711347653</v>
      </c>
      <c r="H188" s="15">
        <f t="shared" si="85"/>
        <v>1.6231562043547263</v>
      </c>
      <c r="I188" s="15">
        <f t="shared" si="86"/>
        <v>0.74349205402768659</v>
      </c>
      <c r="J188" s="16">
        <f t="shared" si="87"/>
        <v>3.7254619797772314E-3</v>
      </c>
      <c r="K188" s="15">
        <f t="shared" si="88"/>
        <v>6387706.1092117913</v>
      </c>
      <c r="L188" s="15">
        <f t="shared" si="89"/>
        <v>-0.89946458072813085</v>
      </c>
      <c r="M188" s="15">
        <f t="shared" si="90"/>
        <v>0.80903653198443226</v>
      </c>
      <c r="N188" s="17">
        <f t="shared" si="91"/>
        <v>0</v>
      </c>
      <c r="O188" s="15">
        <f t="shared" si="92"/>
        <v>4.4498866780039004E-2</v>
      </c>
      <c r="P188" s="16">
        <f t="shared" si="93"/>
        <v>0.19468892999534498</v>
      </c>
      <c r="Q188" s="15">
        <f t="shared" si="94"/>
        <v>4.2245481421014137</v>
      </c>
      <c r="R188" s="15">
        <f t="shared" si="95"/>
        <v>-8.6811469771882912</v>
      </c>
      <c r="S188" s="15">
        <f t="shared" si="96"/>
        <v>14.741664492275767</v>
      </c>
      <c r="T188" s="15">
        <f t="shared" si="97"/>
        <v>-209.89536597596515</v>
      </c>
      <c r="U188" s="15">
        <f t="shared" si="98"/>
        <v>-777.02691808790655</v>
      </c>
      <c r="V188" s="15">
        <f t="shared" si="99"/>
        <v>211341.89454819419</v>
      </c>
      <c r="W188" s="15">
        <f t="shared" si="100"/>
        <v>-4651479.1786802029</v>
      </c>
      <c r="X188" s="15">
        <f t="shared" si="101"/>
        <v>711257.3577903749</v>
      </c>
      <c r="Y188" s="15">
        <f t="shared" si="102"/>
        <v>5350381.4129912686</v>
      </c>
      <c r="Z188" s="15" t="str">
        <f>VLOOKUP(_xlfn.FLOOR.MATH(B188/8+11),Coef!$B$4:$C$23,2)</f>
        <v>G</v>
      </c>
      <c r="AA188" s="15">
        <f t="shared" si="103"/>
        <v>7</v>
      </c>
      <c r="AB188" s="15" t="str">
        <f>VLOOKUP(MOD(D188-1,3)*8+AA188,Coef!$A$2:$C$25,3)</f>
        <v>G</v>
      </c>
      <c r="AC188" s="15">
        <f t="shared" si="104"/>
        <v>13</v>
      </c>
      <c r="AD188" s="15" t="str">
        <f>VLOOKUP(MOD(MOD(D188+1,2)*5+AC188,20)+1,Coef!$A$2:$C$21,3)</f>
        <v>U</v>
      </c>
      <c r="AE188" s="15"/>
      <c r="AF188" s="15" t="str">
        <f t="shared" si="108"/>
        <v>11257</v>
      </c>
      <c r="AG188" s="15" t="str">
        <f t="shared" si="108"/>
        <v>50381</v>
      </c>
      <c r="AH188" s="18" t="str">
        <f t="shared" si="105"/>
        <v>711257 mE 5350381 mN 46 N</v>
      </c>
      <c r="AI188" s="15" t="str">
        <f t="shared" si="106"/>
        <v>46GGU1125750381</v>
      </c>
      <c r="AJ188" s="22">
        <f>'LL to Dist'!BP188</f>
        <v>9533633.2619820628</v>
      </c>
      <c r="AK188" s="22">
        <f>'LL to Dist'!BT188</f>
        <v>191.44440156313493</v>
      </c>
      <c r="AL188" s="22">
        <f>'LL to Dist'!BU188</f>
        <v>11.261467412027173</v>
      </c>
      <c r="AM188" s="22">
        <f>'LL to Dist'!BV188</f>
        <v>191.26146741202717</v>
      </c>
    </row>
    <row r="189" spans="2:39">
      <c r="B189" s="13">
        <v>-57.847252729622447</v>
      </c>
      <c r="C189" s="13">
        <v>177.12679418143011</v>
      </c>
      <c r="D189" s="15">
        <f t="shared" si="83"/>
        <v>60</v>
      </c>
      <c r="E189" s="15">
        <f t="shared" si="84"/>
        <v>177</v>
      </c>
      <c r="F189" s="15">
        <f t="shared" si="107"/>
        <v>-1.0096250233651889</v>
      </c>
      <c r="G189" s="15">
        <f t="shared" si="107"/>
        <v>3.0914457519682901</v>
      </c>
      <c r="H189" s="15">
        <f t="shared" si="85"/>
        <v>3.0892327760299634</v>
      </c>
      <c r="I189" s="15">
        <f t="shared" si="86"/>
        <v>0.53217822613046317</v>
      </c>
      <c r="J189" s="16">
        <f t="shared" si="87"/>
        <v>1.9087175903663045E-3</v>
      </c>
      <c r="K189" s="15">
        <f t="shared" si="88"/>
        <v>6393494.8467907542</v>
      </c>
      <c r="L189" s="15">
        <f t="shared" si="89"/>
        <v>-1.590881227703977</v>
      </c>
      <c r="M189" s="15">
        <f t="shared" si="90"/>
        <v>2.530903080660913</v>
      </c>
      <c r="N189" s="17">
        <f t="shared" si="91"/>
        <v>0</v>
      </c>
      <c r="O189" s="15">
        <f t="shared" si="92"/>
        <v>2.2129759383267E-3</v>
      </c>
      <c r="P189" s="16">
        <f t="shared" si="93"/>
        <v>-1.5289943630705467</v>
      </c>
      <c r="Q189" s="15">
        <f t="shared" si="94"/>
        <v>2.4862899504637426</v>
      </c>
      <c r="R189" s="15">
        <f t="shared" si="95"/>
        <v>-33.843877806617357</v>
      </c>
      <c r="S189" s="15">
        <f t="shared" si="96"/>
        <v>-80.465711670993187</v>
      </c>
      <c r="T189" s="15">
        <f t="shared" si="97"/>
        <v>-20.934998152278094</v>
      </c>
      <c r="U189" s="15">
        <f t="shared" si="98"/>
        <v>-3026.6806795054017</v>
      </c>
      <c r="V189" s="15">
        <f t="shared" si="99"/>
        <v>7529.6009350098539</v>
      </c>
      <c r="W189" s="15">
        <f t="shared" si="100"/>
        <v>-6414277.2993753189</v>
      </c>
      <c r="X189" s="15">
        <f t="shared" si="101"/>
        <v>507526.58909463586</v>
      </c>
      <c r="Y189" s="15">
        <f t="shared" si="102"/>
        <v>3588288.411544431</v>
      </c>
      <c r="Z189" s="15" t="str">
        <f>VLOOKUP(_xlfn.FLOOR.MATH(B189/8+11),Coef!$B$4:$C$23,2)</f>
        <v>E</v>
      </c>
      <c r="AA189" s="15">
        <f t="shared" si="103"/>
        <v>5</v>
      </c>
      <c r="AB189" s="15" t="str">
        <f>VLOOKUP(MOD(D189-1,3)*8+AA189,Coef!$A$2:$C$25,3)</f>
        <v>W</v>
      </c>
      <c r="AC189" s="15">
        <f t="shared" si="104"/>
        <v>15</v>
      </c>
      <c r="AD189" s="15" t="str">
        <f>VLOOKUP(MOD(MOD(D189+1,2)*5+AC189,20)+1,Coef!$A$2:$C$21,3)</f>
        <v>A</v>
      </c>
      <c r="AE189" s="15"/>
      <c r="AF189" s="15" t="str">
        <f t="shared" si="108"/>
        <v>07526</v>
      </c>
      <c r="AG189" s="15" t="str">
        <f t="shared" si="108"/>
        <v>88288</v>
      </c>
      <c r="AH189" s="18" t="str">
        <f t="shared" si="105"/>
        <v>507526 mE 3588288 mN 60 N</v>
      </c>
      <c r="AI189" s="15" t="str">
        <f t="shared" si="106"/>
        <v>60EWA0752688288</v>
      </c>
      <c r="AJ189" s="22">
        <f>'LL to Dist'!BP189</f>
        <v>5729207.6694664257</v>
      </c>
      <c r="AK189" s="22">
        <f>'LL to Dist'!BT189</f>
        <v>137.64011276939607</v>
      </c>
      <c r="AL189" s="22">
        <f>'LL to Dist'!BU189</f>
        <v>250.27569014332767</v>
      </c>
      <c r="AM189" s="22">
        <f>'LL to Dist'!BV189</f>
        <v>70.275690143327665</v>
      </c>
    </row>
    <row r="190" spans="2:39">
      <c r="B190" s="13">
        <v>-61.440528267881724</v>
      </c>
      <c r="C190" s="13">
        <v>-152.18982109456081</v>
      </c>
      <c r="D190" s="15">
        <f t="shared" si="83"/>
        <v>5</v>
      </c>
      <c r="E190" s="15">
        <f t="shared" si="84"/>
        <v>-153</v>
      </c>
      <c r="F190" s="15">
        <f t="shared" si="107"/>
        <v>-1.0723395124391848</v>
      </c>
      <c r="G190" s="15">
        <f t="shared" si="107"/>
        <v>-2.6562134661212062</v>
      </c>
      <c r="H190" s="15">
        <f t="shared" si="85"/>
        <v>-2.6703537555513241</v>
      </c>
      <c r="I190" s="15">
        <f t="shared" si="86"/>
        <v>0.47807069547339881</v>
      </c>
      <c r="J190" s="16">
        <f t="shared" si="87"/>
        <v>1.5403227131230209E-3</v>
      </c>
      <c r="K190" s="15">
        <f t="shared" si="88"/>
        <v>6394670.5928622428</v>
      </c>
      <c r="L190" s="15">
        <f t="shared" si="89"/>
        <v>-1.8372206612427784</v>
      </c>
      <c r="M190" s="15">
        <f t="shared" si="90"/>
        <v>3.3753797580973517</v>
      </c>
      <c r="N190" s="17">
        <f t="shared" si="91"/>
        <v>0</v>
      </c>
      <c r="O190" s="15">
        <f t="shared" si="92"/>
        <v>1.4140289430117914E-2</v>
      </c>
      <c r="P190" s="16">
        <f t="shared" si="93"/>
        <v>-2.3738394353842285</v>
      </c>
      <c r="Q190" s="15">
        <f t="shared" si="94"/>
        <v>1.6384926366969976</v>
      </c>
      <c r="R190" s="15">
        <f t="shared" si="95"/>
        <v>-44.040530518200114</v>
      </c>
      <c r="S190" s="15">
        <f t="shared" si="96"/>
        <v>-124.67867778097813</v>
      </c>
      <c r="T190" s="15">
        <f t="shared" si="97"/>
        <v>445.11750152571904</v>
      </c>
      <c r="U190" s="15">
        <f t="shared" si="98"/>
        <v>-2967.7614036466152</v>
      </c>
      <c r="V190" s="15">
        <f t="shared" si="99"/>
        <v>43227.562505655922</v>
      </c>
      <c r="W190" s="15">
        <f t="shared" si="100"/>
        <v>-6814851.2736989204</v>
      </c>
      <c r="X190" s="15">
        <f t="shared" si="101"/>
        <v>543210.27148065367</v>
      </c>
      <c r="Y190" s="15">
        <f t="shared" si="102"/>
        <v>3187874.6668105591</v>
      </c>
      <c r="Z190" s="15" t="str">
        <f>VLOOKUP(_xlfn.FLOOR.MATH(B190/8+11),Coef!$B$4:$C$23,2)</f>
        <v>E</v>
      </c>
      <c r="AA190" s="15">
        <f t="shared" si="103"/>
        <v>5</v>
      </c>
      <c r="AB190" s="15" t="str">
        <f>VLOOKUP(MOD(D190-1,3)*8+AA190,Coef!$A$2:$C$25,3)</f>
        <v>N</v>
      </c>
      <c r="AC190" s="15">
        <f t="shared" si="104"/>
        <v>11</v>
      </c>
      <c r="AD190" s="15" t="str">
        <f>VLOOKUP(MOD(MOD(D190+1,2)*5+AC190,20)+1,Coef!$A$2:$C$21,3)</f>
        <v>M</v>
      </c>
      <c r="AE190" s="15"/>
      <c r="AF190" s="15" t="str">
        <f t="shared" si="108"/>
        <v>43210</v>
      </c>
      <c r="AG190" s="15" t="str">
        <f t="shared" si="108"/>
        <v>87874</v>
      </c>
      <c r="AH190" s="18" t="str">
        <f t="shared" si="105"/>
        <v>543210 mE 3187874 mN 5 S</v>
      </c>
      <c r="AI190" s="15" t="str">
        <f t="shared" si="106"/>
        <v>5ENM4321087874</v>
      </c>
      <c r="AJ190" s="22">
        <f>'LL to Dist'!BP190</f>
        <v>1758442.2188879321</v>
      </c>
      <c r="AK190" s="22">
        <f>'LL to Dist'!BT190</f>
        <v>116.06689859683922</v>
      </c>
      <c r="AL190" s="22">
        <f>'LL to Dist'!BU190</f>
        <v>269.41649265261344</v>
      </c>
      <c r="AM190" s="22">
        <f>'LL to Dist'!BV190</f>
        <v>89.416492652613442</v>
      </c>
    </row>
    <row r="191" spans="2:39">
      <c r="B191" s="13">
        <v>3.8579965627965578</v>
      </c>
      <c r="C191" s="13">
        <v>131.55438713836236</v>
      </c>
      <c r="D191" s="15">
        <f t="shared" si="83"/>
        <v>52</v>
      </c>
      <c r="E191" s="15">
        <f t="shared" si="84"/>
        <v>129</v>
      </c>
      <c r="F191" s="15">
        <f t="shared" si="107"/>
        <v>6.7334742551424104E-2</v>
      </c>
      <c r="G191" s="15">
        <f t="shared" si="107"/>
        <v>2.2960572010077041</v>
      </c>
      <c r="H191" s="15">
        <f t="shared" si="85"/>
        <v>2.2514747350726849</v>
      </c>
      <c r="I191" s="15">
        <f t="shared" si="86"/>
        <v>0.99773387262923474</v>
      </c>
      <c r="J191" s="16">
        <f t="shared" si="87"/>
        <v>6.7089863130805538E-3</v>
      </c>
      <c r="K191" s="15">
        <f t="shared" si="88"/>
        <v>6378233.6509293579</v>
      </c>
      <c r="L191" s="15">
        <f t="shared" si="89"/>
        <v>6.7436691962217299E-2</v>
      </c>
      <c r="M191" s="15">
        <f t="shared" si="90"/>
        <v>4.5477074228069837E-3</v>
      </c>
      <c r="N191" s="17">
        <f t="shared" si="91"/>
        <v>0</v>
      </c>
      <c r="O191" s="15">
        <f t="shared" si="92"/>
        <v>4.4582465935019133E-2</v>
      </c>
      <c r="P191" s="16">
        <f t="shared" si="93"/>
        <v>1.0021612788902736</v>
      </c>
      <c r="Q191" s="15">
        <f t="shared" si="94"/>
        <v>5.0560132113843146</v>
      </c>
      <c r="R191" s="15">
        <f t="shared" si="95"/>
        <v>5.0138573658130259</v>
      </c>
      <c r="S191" s="15">
        <f t="shared" si="96"/>
        <v>62.53761148838943</v>
      </c>
      <c r="T191" s="15">
        <f t="shared" si="97"/>
        <v>58.82535006448321</v>
      </c>
      <c r="U191" s="15">
        <f t="shared" si="98"/>
        <v>1370.8633122456358</v>
      </c>
      <c r="V191" s="15">
        <f t="shared" si="99"/>
        <v>283806.80205860478</v>
      </c>
      <c r="W191" s="15">
        <f t="shared" si="100"/>
        <v>427027.523586836</v>
      </c>
      <c r="X191" s="15">
        <f t="shared" si="101"/>
        <v>783693.27933778137</v>
      </c>
      <c r="Y191" s="15">
        <f t="shared" si="102"/>
        <v>426856.71257740131</v>
      </c>
      <c r="Z191" s="15" t="str">
        <f>VLOOKUP(_xlfn.FLOOR.MATH(B191/8+11),Coef!$B$4:$C$23,2)</f>
        <v>N</v>
      </c>
      <c r="AA191" s="15">
        <f t="shared" si="103"/>
        <v>7</v>
      </c>
      <c r="AB191" s="15" t="str">
        <f>VLOOKUP(MOD(D191-1,3)*8+AA191,Coef!$A$2:$C$25,3)</f>
        <v>G</v>
      </c>
      <c r="AC191" s="15">
        <f t="shared" si="104"/>
        <v>4</v>
      </c>
      <c r="AD191" s="15" t="str">
        <f>VLOOKUP(MOD(MOD(D191+1,2)*5+AC191,20)+1,Coef!$A$2:$C$21,3)</f>
        <v>K</v>
      </c>
      <c r="AE191" s="15"/>
      <c r="AF191" s="15" t="str">
        <f t="shared" si="108"/>
        <v>83693</v>
      </c>
      <c r="AG191" s="15" t="str">
        <f t="shared" si="108"/>
        <v>26856</v>
      </c>
      <c r="AH191" s="18" t="str">
        <f t="shared" si="105"/>
        <v>783693 mE 426856 mN 52 N</v>
      </c>
      <c r="AI191" s="15" t="str">
        <f t="shared" si="106"/>
        <v>52NGK8369326856</v>
      </c>
      <c r="AJ191" s="22">
        <f>'LL to Dist'!BP191</f>
        <v>9654854.7853474282</v>
      </c>
      <c r="AK191" s="22">
        <f>'LL to Dist'!BT191</f>
        <v>283.92940156906201</v>
      </c>
      <c r="AL191" s="22">
        <f>'LL to Dist'!BU191</f>
        <v>152.28550597776314</v>
      </c>
      <c r="AM191" s="22">
        <f>'LL to Dist'!BV191</f>
        <v>332.28550597776314</v>
      </c>
    </row>
    <row r="192" spans="2:39">
      <c r="B192" s="13">
        <v>45.201036128306455</v>
      </c>
      <c r="C192" s="13">
        <v>-25.097372147222757</v>
      </c>
      <c r="D192" s="15">
        <f t="shared" si="83"/>
        <v>26</v>
      </c>
      <c r="E192" s="15">
        <f t="shared" si="84"/>
        <v>-27</v>
      </c>
      <c r="F192" s="15">
        <f t="shared" si="107"/>
        <v>0.78890690575185762</v>
      </c>
      <c r="G192" s="15">
        <f t="shared" si="107"/>
        <v>-0.43803177756735617</v>
      </c>
      <c r="H192" s="15">
        <f t="shared" si="85"/>
        <v>-0.47123889803846897</v>
      </c>
      <c r="I192" s="15">
        <f t="shared" si="86"/>
        <v>0.70462137807731628</v>
      </c>
      <c r="J192" s="16">
        <f t="shared" si="87"/>
        <v>3.3461014461124462E-3</v>
      </c>
      <c r="K192" s="15">
        <f t="shared" si="88"/>
        <v>6388913.5761984969</v>
      </c>
      <c r="L192" s="15">
        <f t="shared" si="89"/>
        <v>1.0070422229543678</v>
      </c>
      <c r="M192" s="15">
        <f t="shared" si="90"/>
        <v>1.0141340388128748</v>
      </c>
      <c r="N192" s="17">
        <f t="shared" si="91"/>
        <v>0</v>
      </c>
      <c r="O192" s="15">
        <f t="shared" si="92"/>
        <v>3.3207120471112794E-2</v>
      </c>
      <c r="P192" s="16">
        <f t="shared" si="93"/>
        <v>-1.0787937366762337E-2</v>
      </c>
      <c r="Q192" s="15">
        <f t="shared" si="94"/>
        <v>4.0160256597816879</v>
      </c>
      <c r="R192" s="15">
        <f t="shared" si="95"/>
        <v>-11.982282498025489</v>
      </c>
      <c r="S192" s="15">
        <f t="shared" si="96"/>
        <v>2.992320514620741</v>
      </c>
      <c r="T192" s="15">
        <f t="shared" si="97"/>
        <v>-241.71746393101145</v>
      </c>
      <c r="U192" s="15">
        <f t="shared" si="98"/>
        <v>-1212.5559571673737</v>
      </c>
      <c r="V192" s="15">
        <f t="shared" si="99"/>
        <v>149490.50399521831</v>
      </c>
      <c r="W192" s="15">
        <f t="shared" si="100"/>
        <v>5009047.8384891199</v>
      </c>
      <c r="X192" s="15">
        <f t="shared" si="101"/>
        <v>649430.70779362018</v>
      </c>
      <c r="Y192" s="15">
        <f t="shared" si="102"/>
        <v>5007044.2193537243</v>
      </c>
      <c r="Z192" s="15" t="str">
        <f>VLOOKUP(_xlfn.FLOOR.MATH(B192/8+11),Coef!$B$4:$C$23,2)</f>
        <v>T</v>
      </c>
      <c r="AA192" s="15">
        <f t="shared" si="103"/>
        <v>6</v>
      </c>
      <c r="AB192" s="15" t="str">
        <f>VLOOKUP(MOD(D192-1,3)*8+AA192,Coef!$A$2:$C$25,3)</f>
        <v>P</v>
      </c>
      <c r="AC192" s="15">
        <f t="shared" si="104"/>
        <v>10</v>
      </c>
      <c r="AD192" s="15" t="str">
        <f>VLOOKUP(MOD(MOD(D192+1,2)*5+AC192,20)+1,Coef!$A$2:$C$21,3)</f>
        <v>R</v>
      </c>
      <c r="AE192" s="15"/>
      <c r="AF192" s="15" t="str">
        <f t="shared" si="108"/>
        <v>49430</v>
      </c>
      <c r="AG192" s="15" t="str">
        <f t="shared" si="108"/>
        <v>07044</v>
      </c>
      <c r="AH192" s="18" t="str">
        <f t="shared" si="105"/>
        <v>649430 mE 5007044 mN 26 S</v>
      </c>
      <c r="AI192" s="15" t="str">
        <f t="shared" si="106"/>
        <v>26TPR4943007044</v>
      </c>
      <c r="AJ192" s="22">
        <f>'LL to Dist'!BP192</f>
        <v>14100058.150547067</v>
      </c>
      <c r="AK192" s="22">
        <f>'LL to Dist'!BT192</f>
        <v>339.61519364711791</v>
      </c>
      <c r="AL192" s="22">
        <f>'LL to Dist'!BU192</f>
        <v>29.552516930992795</v>
      </c>
      <c r="AM192" s="22">
        <f>'LL to Dist'!BV192</f>
        <v>209.55251693099285</v>
      </c>
    </row>
    <row r="193" spans="2:39">
      <c r="B193" s="13">
        <v>63.002691815636069</v>
      </c>
      <c r="C193" s="13">
        <v>96.259548051366608</v>
      </c>
      <c r="D193" s="15">
        <f t="shared" si="83"/>
        <v>47</v>
      </c>
      <c r="E193" s="15">
        <f t="shared" si="84"/>
        <v>99</v>
      </c>
      <c r="F193" s="15">
        <f t="shared" si="107"/>
        <v>1.0996044098021338</v>
      </c>
      <c r="G193" s="15">
        <f t="shared" si="107"/>
        <v>1.680046049978039</v>
      </c>
      <c r="H193" s="15">
        <f t="shared" si="85"/>
        <v>1.7278759594743864</v>
      </c>
      <c r="I193" s="15">
        <f t="shared" si="86"/>
        <v>0.45394863882029662</v>
      </c>
      <c r="J193" s="16">
        <f t="shared" si="87"/>
        <v>1.3888038414719274E-3</v>
      </c>
      <c r="K193" s="15">
        <f t="shared" si="88"/>
        <v>6395154.359317692</v>
      </c>
      <c r="L193" s="15">
        <f t="shared" si="89"/>
        <v>1.9628384710416193</v>
      </c>
      <c r="M193" s="15">
        <f t="shared" si="90"/>
        <v>3.8527348634010021</v>
      </c>
      <c r="N193" s="17">
        <f t="shared" si="91"/>
        <v>0</v>
      </c>
      <c r="O193" s="15">
        <f t="shared" si="92"/>
        <v>-4.7829909496347467E-2</v>
      </c>
      <c r="P193" s="16">
        <f t="shared" si="93"/>
        <v>-2.8513460595595301</v>
      </c>
      <c r="Q193" s="15">
        <f t="shared" si="94"/>
        <v>1.1597720862766856</v>
      </c>
      <c r="R193" s="15">
        <f t="shared" si="95"/>
        <v>-49.175878167020976</v>
      </c>
      <c r="S193" s="15">
        <f t="shared" si="96"/>
        <v>-149.00580779528832</v>
      </c>
      <c r="T193" s="15">
        <f t="shared" si="97"/>
        <v>815.34997753634309</v>
      </c>
      <c r="U193" s="15">
        <f t="shared" si="98"/>
        <v>-2597.9901852648386</v>
      </c>
      <c r="V193" s="15">
        <f t="shared" si="99"/>
        <v>-138822.53228706957</v>
      </c>
      <c r="W193" s="15">
        <f t="shared" si="100"/>
        <v>6991643.5547682261</v>
      </c>
      <c r="X193" s="15">
        <f t="shared" si="101"/>
        <v>361232.99672584527</v>
      </c>
      <c r="Y193" s="15">
        <f t="shared" si="102"/>
        <v>6988846.8973463187</v>
      </c>
      <c r="Z193" s="15" t="str">
        <f>VLOOKUP(_xlfn.FLOOR.MATH(B193/8+11),Coef!$B$4:$C$23,2)</f>
        <v>V</v>
      </c>
      <c r="AA193" s="15">
        <f t="shared" si="103"/>
        <v>3</v>
      </c>
      <c r="AB193" s="15" t="str">
        <f>VLOOKUP(MOD(D193-1,3)*8+AA193,Coef!$A$2:$C$25,3)</f>
        <v>L</v>
      </c>
      <c r="AC193" s="15">
        <f t="shared" si="104"/>
        <v>9</v>
      </c>
      <c r="AD193" s="15" t="str">
        <f>VLOOKUP(MOD(MOD(D193+1,2)*5+AC193,20)+1,Coef!$A$2:$C$21,3)</f>
        <v>K</v>
      </c>
      <c r="AE193" s="15"/>
      <c r="AF193" s="15" t="str">
        <f t="shared" si="108"/>
        <v>61232</v>
      </c>
      <c r="AG193" s="15" t="str">
        <f t="shared" si="108"/>
        <v>88846</v>
      </c>
      <c r="AH193" s="18" t="str">
        <f t="shared" si="105"/>
        <v>361232 mE 6988846 mN 47 N</v>
      </c>
      <c r="AI193" s="15" t="str">
        <f t="shared" si="106"/>
        <v>47VLK6123288846</v>
      </c>
      <c r="AJ193" s="22">
        <f>'LL to Dist'!BP193</f>
        <v>6941650.5377595453</v>
      </c>
      <c r="AK193" s="22">
        <f>'LL to Dist'!BT193</f>
        <v>25.981173522893982</v>
      </c>
      <c r="AL193" s="22">
        <f>'LL to Dist'!BU193</f>
        <v>317.1576488471818</v>
      </c>
      <c r="AM193" s="22">
        <f>'LL to Dist'!BV193</f>
        <v>137.1576488471818</v>
      </c>
    </row>
    <row r="194" spans="2:39">
      <c r="B194" s="13">
        <v>35.213704490842744</v>
      </c>
      <c r="C194" s="13">
        <v>178.94501168833801</v>
      </c>
      <c r="D194" s="15">
        <f t="shared" si="83"/>
        <v>60</v>
      </c>
      <c r="E194" s="15">
        <f t="shared" si="84"/>
        <v>177</v>
      </c>
      <c r="F194" s="15">
        <f t="shared" si="107"/>
        <v>0.61459508518951922</v>
      </c>
      <c r="G194" s="15">
        <f t="shared" si="107"/>
        <v>3.123179633981235</v>
      </c>
      <c r="H194" s="15">
        <f t="shared" si="85"/>
        <v>3.0892327760299634</v>
      </c>
      <c r="I194" s="15">
        <f t="shared" si="86"/>
        <v>0.81700699898769125</v>
      </c>
      <c r="J194" s="16">
        <f t="shared" si="87"/>
        <v>4.4986170683891814E-3</v>
      </c>
      <c r="K194" s="15">
        <f t="shared" si="88"/>
        <v>6385247.3511395631</v>
      </c>
      <c r="L194" s="15">
        <f t="shared" si="89"/>
        <v>0.70578067512951337</v>
      </c>
      <c r="M194" s="15">
        <f t="shared" si="90"/>
        <v>0.4981263613862717</v>
      </c>
      <c r="N194" s="17">
        <f t="shared" si="91"/>
        <v>0</v>
      </c>
      <c r="O194" s="15">
        <f t="shared" si="92"/>
        <v>3.3946857951271614E-2</v>
      </c>
      <c r="P194" s="16">
        <f t="shared" si="93"/>
        <v>0.50637225568211752</v>
      </c>
      <c r="Q194" s="15">
        <f t="shared" si="94"/>
        <v>4.5424421424513426</v>
      </c>
      <c r="R194" s="15">
        <f t="shared" si="95"/>
        <v>-3.5251929684977963</v>
      </c>
      <c r="S194" s="15">
        <f t="shared" si="96"/>
        <v>32.831937201958787</v>
      </c>
      <c r="T194" s="15">
        <f t="shared" si="97"/>
        <v>-133.31088006275004</v>
      </c>
      <c r="U194" s="15">
        <f t="shared" si="98"/>
        <v>-30.060189856931906</v>
      </c>
      <c r="V194" s="15">
        <f t="shared" si="99"/>
        <v>177105.18298626968</v>
      </c>
      <c r="W194" s="15">
        <f t="shared" si="100"/>
        <v>3900035.6016880809</v>
      </c>
      <c r="X194" s="15">
        <f t="shared" si="101"/>
        <v>677034.34091307514</v>
      </c>
      <c r="Y194" s="15">
        <f t="shared" si="102"/>
        <v>3898475.5874474058</v>
      </c>
      <c r="Z194" s="15" t="str">
        <f>VLOOKUP(_xlfn.FLOOR.MATH(B194/8+11),Coef!$B$4:$C$23,2)</f>
        <v>S</v>
      </c>
      <c r="AA194" s="15">
        <f t="shared" si="103"/>
        <v>6</v>
      </c>
      <c r="AB194" s="15" t="str">
        <f>VLOOKUP(MOD(D194-1,3)*8+AA194,Coef!$A$2:$C$25,3)</f>
        <v>X</v>
      </c>
      <c r="AC194" s="15">
        <f t="shared" si="104"/>
        <v>18</v>
      </c>
      <c r="AD194" s="15" t="str">
        <f>VLOOKUP(MOD(MOD(D194+1,2)*5+AC194,20)+1,Coef!$A$2:$C$21,3)</f>
        <v>D</v>
      </c>
      <c r="AE194" s="15"/>
      <c r="AF194" s="15" t="str">
        <f t="shared" si="108"/>
        <v>77034</v>
      </c>
      <c r="AG194" s="15" t="str">
        <f t="shared" si="108"/>
        <v>98475</v>
      </c>
      <c r="AH194" s="18" t="str">
        <f t="shared" si="105"/>
        <v>677034 mE 3898475 mN 60 N</v>
      </c>
      <c r="AI194" s="15" t="str">
        <f t="shared" si="106"/>
        <v>60SXD7703498475</v>
      </c>
      <c r="AJ194" s="22">
        <f>'LL to Dist'!BP194</f>
        <v>6226865.6743367547</v>
      </c>
      <c r="AK194" s="22">
        <f>'LL to Dist'!BT194</f>
        <v>78.214666182918279</v>
      </c>
      <c r="AL194" s="22">
        <f>'LL to Dist'!BU194</f>
        <v>327.04970902638098</v>
      </c>
      <c r="AM194" s="22">
        <f>'LL to Dist'!BV194</f>
        <v>147.04970902638104</v>
      </c>
    </row>
    <row r="195" spans="2:39">
      <c r="B195" s="13">
        <v>67.394754871018108</v>
      </c>
      <c r="C195" s="13">
        <v>116.89706764659871</v>
      </c>
      <c r="D195" s="15">
        <f t="shared" ref="D195:D200" si="109">1+_xlfn.FLOOR.MATH((C195+180)/6)</f>
        <v>50</v>
      </c>
      <c r="E195" s="15">
        <f t="shared" ref="E195:E200" si="110">D195*6-183</f>
        <v>117</v>
      </c>
      <c r="F195" s="15">
        <f t="shared" si="107"/>
        <v>1.1762603710737523</v>
      </c>
      <c r="G195" s="15">
        <f t="shared" si="107"/>
        <v>2.0402387163596867</v>
      </c>
      <c r="H195" s="15">
        <f t="shared" ref="H195:H200" si="111">E195*PI()/180</f>
        <v>2.0420352248333655</v>
      </c>
      <c r="I195" s="15">
        <f t="shared" ref="I195:I200" si="112">COS(F195)</f>
        <v>0.38437983611678322</v>
      </c>
      <c r="J195" s="16">
        <f t="shared" ref="J195:J200" si="113">0.00673949681993606*I195^2</f>
        <v>9.9574622192788952E-4</v>
      </c>
      <c r="K195" s="15">
        <f t="shared" ref="K195:K200" si="114">40680631590769/(6356752.314*SQRT(1+J195))</f>
        <v>6396409.8179192943</v>
      </c>
      <c r="L195" s="15">
        <f t="shared" ref="L195:L200" si="115">TAN(F195)</f>
        <v>2.4017259655030498</v>
      </c>
      <c r="M195" s="15">
        <f t="shared" ref="M195:M200" si="116">L195^2</f>
        <v>5.768287613371557</v>
      </c>
      <c r="N195" s="17">
        <f t="shared" ref="N195:N200" si="117">M195^3-L195^6</f>
        <v>0</v>
      </c>
      <c r="O195" s="15">
        <f t="shared" ref="O195:O200" si="118">G195-H195</f>
        <v>-1.7965084736788484E-3</v>
      </c>
      <c r="P195" s="16">
        <f t="shared" ref="P195:P200" si="119">1-M195+J195</f>
        <v>-4.7672918671496287</v>
      </c>
      <c r="Q195" s="15">
        <f t="shared" ref="Q195:Q200" si="120">5-M195+9*J195+4*J195^2</f>
        <v>-0.75932193133205217</v>
      </c>
      <c r="R195" s="15">
        <f t="shared" ref="R195:R200" si="121">5-18*M195+M195^2+14*J195+58*M195*J195</f>
        <v>-65.208957068320828</v>
      </c>
      <c r="S195" s="15">
        <f t="shared" ref="S195:S200" si="122">61-58*M195+M195^2+270*J195-330*M195*J195</f>
        <v>-241.91412580239671</v>
      </c>
      <c r="T195" s="15">
        <f t="shared" ref="T195:T200" si="123">61-479*M195+179*M195^2-M195^3</f>
        <v>3061.9535967058891</v>
      </c>
      <c r="U195" s="15">
        <f t="shared" ref="U195:U200" si="124">1385-3111*M195+543*M195^2-M195^3</f>
        <v>1315.2442828815156</v>
      </c>
      <c r="V195" s="15">
        <f t="shared" ref="V195:V200" si="125">K195*I195*O195+(K195/6*I195^3*P195*O195^3+(K195/120*I195^5*R195*O195^5))+(K195/5040*I195^7*T195*O195^7)</f>
        <v>-4416.9856055498012</v>
      </c>
      <c r="W195" s="15">
        <f t="shared" ref="W195:W200" si="126">6367449.14570093*(F195-(0.00251882794504*SIN(2*F195))+(0.00000264354112*SIN(4*F195))-(0.00000000345262*SIN(6*F195))+(0.000000000004892*SIN(8*F195)))+(L195/2*K195*I195^2*O195^2)+(L195/24*K195*I195^4*Q195*O195^4)+(L195/720*K195*I195^6*S195*O195^6)+(L195/40320*K195*I195^8*U195*O195^8)</f>
        <v>7478382.384660814</v>
      </c>
      <c r="X195" s="15">
        <f t="shared" ref="X195:X200" si="127">V195*0.9996+500000</f>
        <v>495584.78118869243</v>
      </c>
      <c r="Y195" s="15">
        <f t="shared" ref="Y195:Y200" si="128">IF(W195*0.9996&lt;0,W195*0.9996+10000000,W195*0.9996)</f>
        <v>7475391.0317069497</v>
      </c>
      <c r="Z195" s="15" t="str">
        <f>VLOOKUP(_xlfn.FLOOR.MATH(B195/8+11),Coef!$B$4:$C$23,2)</f>
        <v>W</v>
      </c>
      <c r="AA195" s="15">
        <f t="shared" ref="AA195:AA200" si="129">_xlfn.FLOOR.MATH(X195/100000)</f>
        <v>4</v>
      </c>
      <c r="AB195" s="15" t="str">
        <f>VLOOKUP(MOD(D195-1,3)*8+AA195,Coef!$A$2:$C$25,3)</f>
        <v>M</v>
      </c>
      <c r="AC195" s="15">
        <f t="shared" ref="AC195:AC200" si="130">(MOD(_xlfn.FLOOR.MATH(Y195/100000),20))</f>
        <v>14</v>
      </c>
      <c r="AD195" s="15" t="str">
        <f>VLOOKUP(MOD(MOD(D195+1,2)*5+AC195,20)+1,Coef!$A$2:$C$21,3)</f>
        <v>V</v>
      </c>
      <c r="AE195" s="15"/>
      <c r="AF195" s="15" t="str">
        <f t="shared" si="108"/>
        <v>95584</v>
      </c>
      <c r="AG195" s="15" t="str">
        <f t="shared" si="108"/>
        <v>75391</v>
      </c>
      <c r="AH195" s="18" t="str">
        <f t="shared" ref="AH195:AH200" si="131">_xlfn.FLOOR.MATH(X195)&amp;" mE "&amp;_xlfn.FLOOR.MATH(Y195)&amp;" mN "&amp;D195&amp;" "&amp;IF(C195&lt;0,"S","N")</f>
        <v>495584 mE 7475391 mN 50 N</v>
      </c>
      <c r="AI195" s="15" t="str">
        <f t="shared" ref="AI195:AI200" si="132">D195&amp;Z195&amp;AB195&amp;AD195&amp;AF195&amp;AG195</f>
        <v>50WMV9558475391</v>
      </c>
      <c r="AJ195" s="22">
        <f>'LL to Dist'!BP195</f>
        <v>5257309.9428132437</v>
      </c>
      <c r="AK195" s="22">
        <f>'LL to Dist'!BT195</f>
        <v>332.43155500241488</v>
      </c>
      <c r="AL195" s="22">
        <f>'LL to Dist'!BU195</f>
        <v>100.35676556120143</v>
      </c>
      <c r="AM195" s="22">
        <f>'LL to Dist'!BV195</f>
        <v>280.35676556120143</v>
      </c>
    </row>
    <row r="196" spans="2:39">
      <c r="B196" s="13">
        <v>-31.561861635425785</v>
      </c>
      <c r="C196" s="13">
        <v>77.246288846580967</v>
      </c>
      <c r="D196" s="15">
        <f t="shared" si="109"/>
        <v>43</v>
      </c>
      <c r="E196" s="15">
        <f t="shared" si="110"/>
        <v>75</v>
      </c>
      <c r="F196" s="15">
        <f t="shared" si="107"/>
        <v>-0.55085840359706206</v>
      </c>
      <c r="G196" s="15">
        <f t="shared" si="107"/>
        <v>1.3482020753194108</v>
      </c>
      <c r="H196" s="15">
        <f t="shared" si="111"/>
        <v>1.3089969389957472</v>
      </c>
      <c r="I196" s="15">
        <f t="shared" si="112"/>
        <v>0.85207553142295622</v>
      </c>
      <c r="J196" s="16">
        <f t="shared" si="113"/>
        <v>4.8930951486369986E-3</v>
      </c>
      <c r="K196" s="15">
        <f t="shared" si="114"/>
        <v>6383993.9405156262</v>
      </c>
      <c r="L196" s="15">
        <f t="shared" si="115"/>
        <v>-0.61428691129084689</v>
      </c>
      <c r="M196" s="15">
        <f t="shared" si="116"/>
        <v>0.37734840938324882</v>
      </c>
      <c r="N196" s="17">
        <f t="shared" si="117"/>
        <v>0</v>
      </c>
      <c r="O196" s="15">
        <f t="shared" si="118"/>
        <v>3.9205136323663625E-2</v>
      </c>
      <c r="P196" s="16">
        <f t="shared" si="119"/>
        <v>0.62754468576538813</v>
      </c>
      <c r="Q196" s="15">
        <f t="shared" si="120"/>
        <v>4.6667852164750183</v>
      </c>
      <c r="R196" s="15">
        <f t="shared" si="121"/>
        <v>-1.4742849178181467</v>
      </c>
      <c r="S196" s="15">
        <f t="shared" si="122"/>
        <v>39.968007216438941</v>
      </c>
      <c r="T196" s="15">
        <f t="shared" si="123"/>
        <v>-94.315483272673092</v>
      </c>
      <c r="U196" s="15">
        <f t="shared" si="124"/>
        <v>288.33412646193682</v>
      </c>
      <c r="V196" s="15">
        <f t="shared" si="125"/>
        <v>213286.91304897019</v>
      </c>
      <c r="W196" s="15">
        <f t="shared" si="126"/>
        <v>-3495459.4378318237</v>
      </c>
      <c r="X196" s="15">
        <f t="shared" si="127"/>
        <v>713201.59828375059</v>
      </c>
      <c r="Y196" s="15">
        <f t="shared" si="128"/>
        <v>6505938.7459433088</v>
      </c>
      <c r="Z196" s="15" t="str">
        <f>VLOOKUP(_xlfn.FLOOR.MATH(B196/8+11),Coef!$B$4:$C$23,2)</f>
        <v>J</v>
      </c>
      <c r="AA196" s="15">
        <f t="shared" si="129"/>
        <v>7</v>
      </c>
      <c r="AB196" s="15" t="str">
        <f>VLOOKUP(MOD(D196-1,3)*8+AA196,Coef!$A$2:$C$25,3)</f>
        <v>G</v>
      </c>
      <c r="AC196" s="15">
        <f t="shared" si="130"/>
        <v>5</v>
      </c>
      <c r="AD196" s="15" t="str">
        <f>VLOOKUP(MOD(MOD(D196+1,2)*5+AC196,20)+1,Coef!$A$2:$C$21,3)</f>
        <v>F</v>
      </c>
      <c r="AE196" s="15"/>
      <c r="AF196" s="15" t="str">
        <f t="shared" si="108"/>
        <v>13201</v>
      </c>
      <c r="AG196" s="15" t="str">
        <f t="shared" si="108"/>
        <v>05938</v>
      </c>
      <c r="AH196" s="18" t="str">
        <f t="shared" si="131"/>
        <v>713201 mE 6505938 mN 43 N</v>
      </c>
      <c r="AI196" s="15" t="str">
        <f t="shared" si="132"/>
        <v>43JGF1320105938</v>
      </c>
      <c r="AJ196" s="22">
        <f>'LL to Dist'!BP196</f>
        <v>11464083.977679456</v>
      </c>
      <c r="AK196" s="22">
        <f>'LL to Dist'!BT196</f>
        <v>213.97518642110964</v>
      </c>
      <c r="AL196" s="22">
        <f>'LL to Dist'!BU196</f>
        <v>14.601550726809364</v>
      </c>
      <c r="AM196" s="22">
        <f>'LL to Dist'!BV196</f>
        <v>194.60155072680936</v>
      </c>
    </row>
    <row r="197" spans="2:39">
      <c r="B197" s="13">
        <v>-45.735342645345426</v>
      </c>
      <c r="C197" s="13">
        <v>-103.39423770056533</v>
      </c>
      <c r="D197" s="15">
        <f t="shared" si="109"/>
        <v>13</v>
      </c>
      <c r="E197" s="15">
        <f t="shared" si="110"/>
        <v>-105</v>
      </c>
      <c r="F197" s="15">
        <f t="shared" si="107"/>
        <v>-0.7982323136890509</v>
      </c>
      <c r="G197" s="15">
        <f t="shared" si="107"/>
        <v>-1.8045698754645161</v>
      </c>
      <c r="H197" s="15">
        <f t="shared" si="111"/>
        <v>-1.8325957145940461</v>
      </c>
      <c r="I197" s="15">
        <f t="shared" si="112"/>
        <v>0.69797368072410437</v>
      </c>
      <c r="J197" s="16">
        <f t="shared" si="113"/>
        <v>3.2832621926966294E-3</v>
      </c>
      <c r="K197" s="15">
        <f t="shared" si="114"/>
        <v>6389113.6534289988</v>
      </c>
      <c r="L197" s="15">
        <f t="shared" si="115"/>
        <v>-1.026003460644489</v>
      </c>
      <c r="M197" s="15">
        <f t="shared" si="116"/>
        <v>1.0526831012544675</v>
      </c>
      <c r="N197" s="17">
        <f t="shared" si="117"/>
        <v>0</v>
      </c>
      <c r="O197" s="15">
        <f t="shared" si="118"/>
        <v>2.802583912953005E-2</v>
      </c>
      <c r="P197" s="16">
        <f t="shared" si="119"/>
        <v>-4.9399839061770881E-2</v>
      </c>
      <c r="Q197" s="15">
        <f t="shared" si="120"/>
        <v>3.9769093777223063</v>
      </c>
      <c r="R197" s="15">
        <f t="shared" si="121"/>
        <v>-12.593726831836053</v>
      </c>
      <c r="S197" s="15">
        <f t="shared" si="122"/>
        <v>0.79844520394668472</v>
      </c>
      <c r="T197" s="15">
        <f t="shared" si="123"/>
        <v>-246.04436116621318</v>
      </c>
      <c r="U197" s="15">
        <f t="shared" si="124"/>
        <v>-1289.3427006212844</v>
      </c>
      <c r="V197" s="15">
        <f t="shared" si="125"/>
        <v>124978.96106303782</v>
      </c>
      <c r="W197" s="15">
        <f t="shared" si="126"/>
        <v>-5067923.9208449684</v>
      </c>
      <c r="X197" s="15">
        <f t="shared" si="127"/>
        <v>624928.96947861265</v>
      </c>
      <c r="Y197" s="15">
        <f t="shared" si="128"/>
        <v>4934103.2487233691</v>
      </c>
      <c r="Z197" s="15" t="str">
        <f>VLOOKUP(_xlfn.FLOOR.MATH(B197/8+11),Coef!$B$4:$C$23,2)</f>
        <v>G</v>
      </c>
      <c r="AA197" s="15">
        <f t="shared" si="129"/>
        <v>6</v>
      </c>
      <c r="AB197" s="15" t="str">
        <f>VLOOKUP(MOD(D197-1,3)*8+AA197,Coef!$A$2:$C$25,3)</f>
        <v>F</v>
      </c>
      <c r="AC197" s="15">
        <f t="shared" si="130"/>
        <v>9</v>
      </c>
      <c r="AD197" s="15" t="str">
        <f>VLOOKUP(MOD(MOD(D197+1,2)*5+AC197,20)+1,Coef!$A$2:$C$21,3)</f>
        <v>K</v>
      </c>
      <c r="AE197" s="15"/>
      <c r="AF197" s="15" t="str">
        <f t="shared" si="108"/>
        <v>24928</v>
      </c>
      <c r="AG197" s="15" t="str">
        <f t="shared" si="108"/>
        <v>34103</v>
      </c>
      <c r="AH197" s="18" t="str">
        <f t="shared" si="131"/>
        <v>624928 mE 4934103 mN 13 S</v>
      </c>
      <c r="AI197" s="15" t="str">
        <f t="shared" si="132"/>
        <v>13GFK2492834103</v>
      </c>
      <c r="AJ197" s="22">
        <f>'LL to Dist'!BP197</f>
        <v>11443748.616177035</v>
      </c>
      <c r="AK197" s="22">
        <f>'LL to Dist'!BT197</f>
        <v>179.54172078562806</v>
      </c>
      <c r="AL197" s="22">
        <f>'LL to Dist'!BU197</f>
        <v>180.55946313948724</v>
      </c>
      <c r="AM197" s="22">
        <f>'LL to Dist'!BV197</f>
        <v>0.55946313948720672</v>
      </c>
    </row>
    <row r="198" spans="2:39">
      <c r="B198" s="13">
        <v>-6.2656516817767454</v>
      </c>
      <c r="C198" s="13">
        <v>-21.495083054797561</v>
      </c>
      <c r="D198" s="15">
        <f t="shared" si="109"/>
        <v>27</v>
      </c>
      <c r="E198" s="15">
        <f t="shared" si="110"/>
        <v>-21</v>
      </c>
      <c r="F198" s="15">
        <f t="shared" si="107"/>
        <v>-0.10935625163012419</v>
      </c>
      <c r="G198" s="15">
        <f t="shared" si="107"/>
        <v>-0.37515997229585812</v>
      </c>
      <c r="H198" s="15">
        <f t="shared" si="111"/>
        <v>-0.36651914291880922</v>
      </c>
      <c r="I198" s="15">
        <f t="shared" si="112"/>
        <v>0.99402656160038538</v>
      </c>
      <c r="J198" s="16">
        <f t="shared" si="113"/>
        <v>6.6592213602379886E-3</v>
      </c>
      <c r="K198" s="15">
        <f t="shared" si="114"/>
        <v>6378391.3053606395</v>
      </c>
      <c r="L198" s="15">
        <f t="shared" si="115"/>
        <v>-0.10979426982428739</v>
      </c>
      <c r="M198" s="15">
        <f t="shared" si="116"/>
        <v>1.2054781686248425E-2</v>
      </c>
      <c r="N198" s="17">
        <f t="shared" si="117"/>
        <v>0</v>
      </c>
      <c r="O198" s="15">
        <f t="shared" si="118"/>
        <v>-8.6408293770489086E-3</v>
      </c>
      <c r="P198" s="16">
        <f t="shared" si="119"/>
        <v>0.99460443967398959</v>
      </c>
      <c r="Q198" s="15">
        <f t="shared" si="120"/>
        <v>5.0480555914723917</v>
      </c>
      <c r="R198" s="15">
        <f t="shared" si="121"/>
        <v>4.8810443231148515</v>
      </c>
      <c r="S198" s="15">
        <f t="shared" si="122"/>
        <v>62.072466845522982</v>
      </c>
      <c r="T198" s="15">
        <f t="shared" si="123"/>
        <v>55.251769699822177</v>
      </c>
      <c r="U198" s="15">
        <f t="shared" si="124"/>
        <v>1347.5764799668034</v>
      </c>
      <c r="V198" s="15">
        <f t="shared" si="125"/>
        <v>-54786.037361178554</v>
      </c>
      <c r="W198" s="15">
        <f t="shared" si="126"/>
        <v>-692873.39841857564</v>
      </c>
      <c r="X198" s="15">
        <f t="shared" si="127"/>
        <v>445235.87705376593</v>
      </c>
      <c r="Y198" s="15">
        <f t="shared" si="128"/>
        <v>9307403.7509407923</v>
      </c>
      <c r="Z198" s="15" t="str">
        <f>VLOOKUP(_xlfn.FLOOR.MATH(B198/8+11),Coef!$B$4:$C$23,2)</f>
        <v>M</v>
      </c>
      <c r="AA198" s="15">
        <f t="shared" si="129"/>
        <v>4</v>
      </c>
      <c r="AB198" s="15" t="str">
        <f>VLOOKUP(MOD(D198-1,3)*8+AA198,Coef!$A$2:$C$25,3)</f>
        <v>V</v>
      </c>
      <c r="AC198" s="15">
        <f t="shared" si="130"/>
        <v>13</v>
      </c>
      <c r="AD198" s="15" t="str">
        <f>VLOOKUP(MOD(MOD(D198+1,2)*5+AC198,20)+1,Coef!$A$2:$C$21,3)</f>
        <v>P</v>
      </c>
      <c r="AE198" s="15"/>
      <c r="AF198" s="15" t="str">
        <f t="shared" si="108"/>
        <v>45235</v>
      </c>
      <c r="AG198" s="15" t="str">
        <f t="shared" si="108"/>
        <v>07403</v>
      </c>
      <c r="AH198" s="18" t="str">
        <f t="shared" si="131"/>
        <v>445235 mE 9307403 mN 27 S</v>
      </c>
      <c r="AI198" s="15" t="str">
        <f t="shared" si="132"/>
        <v>27MVP4523507403</v>
      </c>
      <c r="AJ198" s="22">
        <f>'LL to Dist'!BP198</f>
        <v>8885271.0421375148</v>
      </c>
      <c r="AK198" s="22">
        <f>'LL to Dist'!BT198</f>
        <v>88.595140718264815</v>
      </c>
      <c r="AL198" s="22">
        <f>'LL to Dist'!BU198</f>
        <v>224.58422412308946</v>
      </c>
      <c r="AM198" s="22">
        <f>'LL to Dist'!BV198</f>
        <v>44.584224123089427</v>
      </c>
    </row>
    <row r="199" spans="2:39">
      <c r="B199" s="13">
        <v>-1.185731792110559</v>
      </c>
      <c r="C199" s="13">
        <v>7.2932646640381904</v>
      </c>
      <c r="D199" s="15">
        <f t="shared" si="109"/>
        <v>32</v>
      </c>
      <c r="E199" s="15">
        <f t="shared" si="110"/>
        <v>9</v>
      </c>
      <c r="F199" s="15">
        <f t="shared" si="107"/>
        <v>-2.069492381790218E-2</v>
      </c>
      <c r="G199" s="15">
        <f t="shared" si="107"/>
        <v>0.12729148160682449</v>
      </c>
      <c r="H199" s="15">
        <f t="shared" si="111"/>
        <v>0.15707963267948966</v>
      </c>
      <c r="I199" s="15">
        <f t="shared" si="112"/>
        <v>0.99978586770662858</v>
      </c>
      <c r="J199" s="16">
        <f t="shared" si="113"/>
        <v>6.7366108411393306E-3</v>
      </c>
      <c r="K199" s="15">
        <f t="shared" si="114"/>
        <v>6378146.1419914383</v>
      </c>
      <c r="L199" s="15">
        <f t="shared" si="115"/>
        <v>-2.0697878730555137E-2</v>
      </c>
      <c r="M199" s="15">
        <f t="shared" si="116"/>
        <v>4.2840218394476674E-4</v>
      </c>
      <c r="N199" s="17">
        <f t="shared" si="117"/>
        <v>0</v>
      </c>
      <c r="O199" s="15">
        <f t="shared" si="118"/>
        <v>-2.9788151072665164E-2</v>
      </c>
      <c r="P199" s="16">
        <f t="shared" si="119"/>
        <v>1.0063082086571946</v>
      </c>
      <c r="Q199" s="15">
        <f t="shared" si="120"/>
        <v>5.0603826230888087</v>
      </c>
      <c r="R199" s="15">
        <f t="shared" si="121"/>
        <v>5.0867688827635869</v>
      </c>
      <c r="S199" s="15">
        <f t="shared" si="122"/>
        <v>62.793085410964324</v>
      </c>
      <c r="T199" s="15">
        <f t="shared" si="123"/>
        <v>60.794828205401025</v>
      </c>
      <c r="U199" s="15">
        <f t="shared" si="124"/>
        <v>1383.6673404616072</v>
      </c>
      <c r="V199" s="15">
        <f t="shared" si="125"/>
        <v>-189980.76048886939</v>
      </c>
      <c r="W199" s="15">
        <f t="shared" si="126"/>
        <v>-131170.18927680489</v>
      </c>
      <c r="X199" s="15">
        <f t="shared" si="127"/>
        <v>310095.23181532614</v>
      </c>
      <c r="Y199" s="15">
        <f t="shared" si="128"/>
        <v>9868882.2787989061</v>
      </c>
      <c r="Z199" s="15" t="str">
        <f>VLOOKUP(_xlfn.FLOOR.MATH(B199/8+11),Coef!$B$4:$C$23,2)</f>
        <v>M</v>
      </c>
      <c r="AA199" s="15">
        <f t="shared" si="129"/>
        <v>3</v>
      </c>
      <c r="AB199" s="15" t="str">
        <f>VLOOKUP(MOD(D199-1,3)*8+AA199,Coef!$A$2:$C$25,3)</f>
        <v>L</v>
      </c>
      <c r="AC199" s="15">
        <f t="shared" si="130"/>
        <v>18</v>
      </c>
      <c r="AD199" s="15" t="str">
        <f>VLOOKUP(MOD(MOD(D199+1,2)*5+AC199,20)+1,Coef!$A$2:$C$21,3)</f>
        <v>D</v>
      </c>
      <c r="AE199" s="15"/>
      <c r="AF199" s="15" t="str">
        <f t="shared" si="108"/>
        <v>10095</v>
      </c>
      <c r="AG199" s="15" t="str">
        <f t="shared" si="108"/>
        <v>68882</v>
      </c>
      <c r="AH199" s="18" t="str">
        <f t="shared" si="131"/>
        <v>310095 mE 9868882 mN 32 N</v>
      </c>
      <c r="AI199" s="15" t="str">
        <f t="shared" si="132"/>
        <v>32MLD1009568882</v>
      </c>
      <c r="AJ199" s="22">
        <f>'LL to Dist'!BP199</f>
        <v>3245750.7736853864</v>
      </c>
      <c r="AK199" s="22">
        <f>'LL to Dist'!BT199</f>
        <v>81.139200441855564</v>
      </c>
      <c r="AL199" s="22">
        <f>'LL to Dist'!BU199</f>
        <v>259.22646370833354</v>
      </c>
      <c r="AM199" s="22">
        <f>'LL to Dist'!BV199</f>
        <v>79.22646370833354</v>
      </c>
    </row>
    <row r="200" spans="2:39">
      <c r="B200" s="13">
        <v>79.823377111414715</v>
      </c>
      <c r="C200" s="13">
        <v>-45.269601969819746</v>
      </c>
      <c r="D200" s="15">
        <f t="shared" si="109"/>
        <v>23</v>
      </c>
      <c r="E200" s="15">
        <f t="shared" si="110"/>
        <v>-45</v>
      </c>
      <c r="F200" s="15">
        <f t="shared" si="107"/>
        <v>1.3931807506552674</v>
      </c>
      <c r="G200" s="15">
        <f t="shared" si="107"/>
        <v>-0.79010360544066516</v>
      </c>
      <c r="H200" s="15">
        <f t="shared" si="111"/>
        <v>-0.78539816339744828</v>
      </c>
      <c r="I200" s="15">
        <f t="shared" si="112"/>
        <v>0.1766831663387585</v>
      </c>
      <c r="J200" s="16">
        <f t="shared" si="113"/>
        <v>2.103864764003756E-4</v>
      </c>
      <c r="K200" s="15">
        <f t="shared" si="114"/>
        <v>6398920.538233202</v>
      </c>
      <c r="L200" s="15">
        <f t="shared" si="115"/>
        <v>5.5708067630730413</v>
      </c>
      <c r="M200" s="15">
        <f t="shared" si="116"/>
        <v>31.033887991500336</v>
      </c>
      <c r="N200" s="17">
        <f t="shared" si="117"/>
        <v>0</v>
      </c>
      <c r="O200" s="15">
        <f t="shared" si="118"/>
        <v>-4.7054420432168786E-3</v>
      </c>
      <c r="P200" s="16">
        <f t="shared" si="119"/>
        <v>-30.033677605023936</v>
      </c>
      <c r="Q200" s="15">
        <f t="shared" si="120"/>
        <v>-26.031994336162857</v>
      </c>
      <c r="R200" s="15">
        <f t="shared" si="121"/>
        <v>409.87385383257737</v>
      </c>
      <c r="S200" s="15">
        <f t="shared" si="122"/>
        <v>-777.96110170276938</v>
      </c>
      <c r="T200" s="15">
        <f t="shared" si="123"/>
        <v>127702.25622538303</v>
      </c>
      <c r="U200" s="15">
        <f t="shared" si="124"/>
        <v>397914.26524006604</v>
      </c>
      <c r="V200" s="15">
        <f t="shared" si="125"/>
        <v>-5319.8675146575688</v>
      </c>
      <c r="W200" s="15">
        <f t="shared" si="126"/>
        <v>8865430.5954406466</v>
      </c>
      <c r="X200" s="15">
        <f t="shared" si="127"/>
        <v>494682.2604323483</v>
      </c>
      <c r="Y200" s="15">
        <f t="shared" si="128"/>
        <v>8861884.4232024699</v>
      </c>
      <c r="Z200" s="15" t="str">
        <f>VLOOKUP(_xlfn.FLOOR.MATH(B200/8+11),Coef!$B$4:$C$23,2)</f>
        <v>X</v>
      </c>
      <c r="AA200" s="15">
        <f t="shared" si="129"/>
        <v>4</v>
      </c>
      <c r="AB200" s="15" t="str">
        <f>VLOOKUP(MOD(D200-1,3)*8+AA200,Coef!$A$2:$C$25,3)</f>
        <v>M</v>
      </c>
      <c r="AC200" s="15">
        <f t="shared" si="130"/>
        <v>8</v>
      </c>
      <c r="AD200" s="15" t="str">
        <f>VLOOKUP(MOD(MOD(D200+1,2)*5+AC200,20)+1,Coef!$A$2:$C$21,3)</f>
        <v>J</v>
      </c>
      <c r="AE200" s="15"/>
      <c r="AF200" s="15" t="str">
        <f t="shared" si="108"/>
        <v>94682</v>
      </c>
      <c r="AG200" s="15" t="str">
        <f t="shared" si="108"/>
        <v>61884</v>
      </c>
      <c r="AH200" s="18" t="str">
        <f t="shared" si="131"/>
        <v>494682 mE 8861884 mN 23 S</v>
      </c>
      <c r="AI200" s="15" t="str">
        <f t="shared" si="132"/>
        <v>23XMJ9468261884</v>
      </c>
      <c r="AJ200" s="22">
        <f>'LL to Dist'!BP200</f>
        <v>9443496.5878908765</v>
      </c>
      <c r="AK200" s="22">
        <f>'LL to Dist'!BT200</f>
        <v>351.9044560448927</v>
      </c>
      <c r="AL200" s="22">
        <f>'LL to Dist'!BU200</f>
        <v>127.16745639446071</v>
      </c>
      <c r="AM200" s="22">
        <f>'LL to Dist'!BV200</f>
        <v>307.16745639446071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BW200"/>
  <sheetViews>
    <sheetView workbookViewId="0">
      <pane xSplit="7" ySplit="1" topLeftCell="H2" activePane="bottomRight" state="frozen"/>
      <selection pane="bottomRight" activeCell="H1" sqref="H1"/>
      <selection pane="bottomLeft"/>
      <selection pane="topRight"/>
    </sheetView>
  </sheetViews>
  <sheetFormatPr defaultColWidth="13" defaultRowHeight="14.25"/>
  <cols>
    <col min="1" max="2" width="13" style="20"/>
    <col min="3" max="15" width="13" style="19"/>
    <col min="19" max="24" width="13" style="19"/>
    <col min="28" max="33" width="13" style="19"/>
    <col min="37" max="42" width="13" style="19"/>
    <col min="46" max="51" width="13" style="19"/>
    <col min="55" max="60" width="13" style="19"/>
    <col min="72" max="73" width="9.140625" style="19"/>
    <col min="74" max="74" width="11" style="19" bestFit="1" customWidth="1"/>
  </cols>
  <sheetData>
    <row r="1" spans="1:75" s="22" customFormat="1">
      <c r="A1" s="20" t="s">
        <v>138</v>
      </c>
      <c r="B1" s="20" t="s">
        <v>139</v>
      </c>
      <c r="C1" s="26" t="s">
        <v>189</v>
      </c>
      <c r="D1" s="26" t="s">
        <v>190</v>
      </c>
      <c r="E1" s="26" t="s">
        <v>191</v>
      </c>
      <c r="F1" s="26" t="s">
        <v>192</v>
      </c>
      <c r="G1" s="26" t="s">
        <v>40</v>
      </c>
      <c r="H1" s="26" t="s">
        <v>193</v>
      </c>
      <c r="I1" s="26" t="s">
        <v>194</v>
      </c>
      <c r="J1" s="26" t="s">
        <v>195</v>
      </c>
      <c r="K1" s="26" t="s">
        <v>196</v>
      </c>
      <c r="L1" s="27" t="s">
        <v>197</v>
      </c>
      <c r="M1" s="26" t="s">
        <v>198</v>
      </c>
      <c r="N1" s="26" t="s">
        <v>199</v>
      </c>
      <c r="O1" s="26" t="s">
        <v>200</v>
      </c>
      <c r="P1" s="22" t="s">
        <v>12</v>
      </c>
      <c r="Q1" s="22" t="s">
        <v>201</v>
      </c>
      <c r="R1" s="22" t="s">
        <v>194</v>
      </c>
      <c r="S1" s="26" t="s">
        <v>195</v>
      </c>
      <c r="T1" s="26" t="s">
        <v>196</v>
      </c>
      <c r="U1" s="27" t="s">
        <v>197</v>
      </c>
      <c r="V1" s="26" t="s">
        <v>198</v>
      </c>
      <c r="W1" s="26" t="s">
        <v>199</v>
      </c>
      <c r="X1" s="26" t="s">
        <v>200</v>
      </c>
      <c r="Y1" s="22" t="s">
        <v>12</v>
      </c>
      <c r="Z1" s="22" t="s">
        <v>202</v>
      </c>
      <c r="AA1" s="22" t="s">
        <v>194</v>
      </c>
      <c r="AB1" s="26" t="s">
        <v>195</v>
      </c>
      <c r="AC1" s="26" t="s">
        <v>196</v>
      </c>
      <c r="AD1" s="27" t="s">
        <v>197</v>
      </c>
      <c r="AE1" s="26" t="s">
        <v>198</v>
      </c>
      <c r="AF1" s="26" t="s">
        <v>199</v>
      </c>
      <c r="AG1" s="26" t="s">
        <v>200</v>
      </c>
      <c r="AH1" s="22" t="s">
        <v>12</v>
      </c>
      <c r="AI1" s="22" t="s">
        <v>203</v>
      </c>
      <c r="AJ1" s="22" t="s">
        <v>194</v>
      </c>
      <c r="AK1" s="26" t="s">
        <v>195</v>
      </c>
      <c r="AL1" s="26" t="s">
        <v>196</v>
      </c>
      <c r="AM1" s="27" t="s">
        <v>197</v>
      </c>
      <c r="AN1" s="26" t="s">
        <v>198</v>
      </c>
      <c r="AO1" s="26" t="s">
        <v>199</v>
      </c>
      <c r="AP1" s="26" t="s">
        <v>200</v>
      </c>
      <c r="AQ1" s="22" t="s">
        <v>12</v>
      </c>
      <c r="AR1" s="22" t="s">
        <v>204</v>
      </c>
      <c r="AS1" s="22" t="s">
        <v>194</v>
      </c>
      <c r="AT1" s="26" t="s">
        <v>195</v>
      </c>
      <c r="AU1" s="26" t="s">
        <v>196</v>
      </c>
      <c r="AV1" s="27" t="s">
        <v>197</v>
      </c>
      <c r="AW1" s="26" t="s">
        <v>198</v>
      </c>
      <c r="AX1" s="26" t="s">
        <v>199</v>
      </c>
      <c r="AY1" s="26" t="s">
        <v>200</v>
      </c>
      <c r="AZ1" s="22" t="s">
        <v>12</v>
      </c>
      <c r="BA1" s="22" t="s">
        <v>205</v>
      </c>
      <c r="BB1" s="22" t="s">
        <v>194</v>
      </c>
      <c r="BC1" s="26" t="s">
        <v>195</v>
      </c>
      <c r="BD1" s="26" t="s">
        <v>196</v>
      </c>
      <c r="BE1" s="27" t="s">
        <v>197</v>
      </c>
      <c r="BF1" s="26" t="s">
        <v>198</v>
      </c>
      <c r="BG1" s="26" t="s">
        <v>199</v>
      </c>
      <c r="BH1" s="26" t="s">
        <v>200</v>
      </c>
      <c r="BI1" s="22" t="s">
        <v>12</v>
      </c>
      <c r="BJ1" s="22" t="s">
        <v>206</v>
      </c>
      <c r="BK1" s="22" t="s">
        <v>194</v>
      </c>
      <c r="BL1" s="22" t="s">
        <v>207</v>
      </c>
      <c r="BM1" s="22" t="s">
        <v>4</v>
      </c>
      <c r="BN1" s="22" t="s">
        <v>8</v>
      </c>
      <c r="BO1" s="28" t="s">
        <v>208</v>
      </c>
      <c r="BP1" s="22" t="s">
        <v>209</v>
      </c>
      <c r="BQ1" s="22" t="s">
        <v>210</v>
      </c>
      <c r="BR1" s="22" t="s">
        <v>211</v>
      </c>
      <c r="BS1" s="22" t="s">
        <v>212</v>
      </c>
      <c r="BT1" s="72" t="s">
        <v>213</v>
      </c>
      <c r="BU1" s="72" t="s">
        <v>214</v>
      </c>
      <c r="BV1" s="72" t="s">
        <v>215</v>
      </c>
      <c r="BW1" s="22" t="s">
        <v>216</v>
      </c>
    </row>
    <row r="2" spans="1:75">
      <c r="A2" s="13">
        <f>'LL to'!B2</f>
        <v>30.034154270775801</v>
      </c>
      <c r="B2" s="13">
        <f>'LL to'!C2</f>
        <v>-110.89016194632137</v>
      </c>
      <c r="C2" s="19">
        <f t="shared" ref="C2:C65" si="0">A2*PI()/180</f>
        <v>0.52419488007695425</v>
      </c>
      <c r="D2" s="19">
        <f t="shared" ref="D2:D65" si="1">B2*PI()/180</f>
        <v>-1.9353984340330315</v>
      </c>
      <c r="E2" s="29" t="s">
        <v>217</v>
      </c>
      <c r="P2" s="72"/>
      <c r="Q2" s="72"/>
      <c r="R2" s="72"/>
      <c r="Y2" s="72"/>
      <c r="Z2" s="72"/>
      <c r="AA2" s="72"/>
      <c r="AH2" s="72"/>
      <c r="AI2" s="72"/>
      <c r="AJ2" s="72"/>
      <c r="AQ2" s="72"/>
      <c r="AR2" s="72"/>
      <c r="AS2" s="72"/>
      <c r="AZ2" s="72"/>
      <c r="BA2" s="72"/>
      <c r="BB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  <c r="BW2" s="72"/>
    </row>
    <row r="3" spans="1:75">
      <c r="A3" s="13">
        <f>'LL to'!B3</f>
        <v>48.856607644502795</v>
      </c>
      <c r="B3" s="13">
        <f>'LL to'!C3</f>
        <v>2.3522199102736963</v>
      </c>
      <c r="C3" s="19">
        <f t="shared" si="0"/>
        <v>0.85270866475160512</v>
      </c>
      <c r="D3" s="19">
        <f t="shared" si="1"/>
        <v>4.1053982165241594E-2</v>
      </c>
      <c r="E3" s="19">
        <f>ATAN((1-f)*TAN(C2))</f>
        <v>0.52274085192734676</v>
      </c>
      <c r="F3" s="19">
        <f t="shared" ref="F3:F34" si="2">ATAN((1-f)*TAN(C3))</f>
        <v>0.85104426391922505</v>
      </c>
      <c r="G3" s="19">
        <f t="shared" ref="G3:G66" si="3">D3-D2</f>
        <v>1.9764524161982731</v>
      </c>
      <c r="H3" s="19">
        <f t="shared" ref="H3:H66" si="4">G3</f>
        <v>1.9764524161982731</v>
      </c>
      <c r="I3" s="19">
        <f t="shared" ref="I3:I66" si="5">H3-G3</f>
        <v>0</v>
      </c>
      <c r="J3" s="19">
        <f t="shared" ref="J3:J66" si="6">SQRT((COS($F3)*SIN(H3))^2+(COS($E3)*SIN($F3)-SIN($E3)*COS($F3)*COS(H3))^2)</f>
        <v>0.98868119235794016</v>
      </c>
      <c r="K3" s="19">
        <f t="shared" ref="K3:K66" si="7">SIN($E3)*SIN($F3)+COS($E3)*COS($F3)*COS(H3)</f>
        <v>0.15003166291713849</v>
      </c>
      <c r="L3" s="19">
        <f t="shared" ref="L3:L66" si="8">ATAN2(K3,J3)</f>
        <v>1.4201960286894688</v>
      </c>
      <c r="M3" s="19">
        <f t="shared" ref="M3:M66" si="9">COS($E3)*COS($F3)*SIN(H3)/J3</f>
        <v>0.53081959283790869</v>
      </c>
      <c r="N3" s="19">
        <f t="shared" ref="N3:N66" si="10">IF(1-M3^2=0,0.000000000001,1-M3^2)</f>
        <v>0.71823055985939677</v>
      </c>
      <c r="O3" s="19">
        <f t="shared" ref="O3:O66" si="11">K3-2*SIN($E3)*SIN($F3)/N3</f>
        <v>-0.89538683587582701</v>
      </c>
      <c r="P3" s="72">
        <f t="shared" ref="P3:P34" si="12">f/16*N3*(4+f*(4-3*N3))</f>
        <v>6.029539443278383E-4</v>
      </c>
      <c r="Q3" s="72">
        <f t="shared" ref="Q3:Q34" si="13">$G3+(1-P3)*f*M3*(L3+P3*J3*(O3+P3*K3*(-1+2*O3)))</f>
        <v>1.9789775187875764</v>
      </c>
      <c r="R3" s="72">
        <f t="shared" ref="R3:R66" si="14">Q3-H3</f>
        <v>2.5251025893033852E-3</v>
      </c>
      <c r="S3" s="19">
        <f t="shared" ref="S3:S66" si="15">SQRT((COS($F3)*SIN(Q3))^2+(COS($E3)*SIN($F3)-SIN($E3)*COS($F3)*COS(Q3))^2)</f>
        <v>0.98888127421664296</v>
      </c>
      <c r="T3" s="19">
        <f t="shared" ref="T3:T66" si="16">SIN($E3)*SIN($F3)+COS($E3)*COS($F3)*COS(Q3)</f>
        <v>0.14870718040386841</v>
      </c>
      <c r="U3" s="19">
        <f t="shared" ref="U3:U66" si="17">ATAN2(T3,S3)</f>
        <v>1.4215355386545041</v>
      </c>
      <c r="V3" s="19">
        <f t="shared" ref="V3:V66" si="18">COS($E3)*COS($F3)*SIN(Q3)/S3</f>
        <v>0.53013495745345174</v>
      </c>
      <c r="W3" s="19">
        <f t="shared" ref="W3:W66" si="19">IF(1-V3^2=0,0.000000000001,1-V3^2)</f>
        <v>0.71895692688582691</v>
      </c>
      <c r="X3" s="19">
        <f t="shared" ref="X3:X66" si="20">T3-2*SIN($E3)*SIN($F3)/W3</f>
        <v>-0.89565512503738631</v>
      </c>
      <c r="Y3" s="72">
        <f t="shared" ref="Y3:Y34" si="21">f/16*W3*(4+f*(4-3*W3))</f>
        <v>6.0356262810521799E-4</v>
      </c>
      <c r="Z3" s="72">
        <f t="shared" ref="Z3:Z34" si="22">$G3+(1-Y3)*f*V3*(U3+Y3*S3*(X3+Y3*T3*(-1+2*X3)))</f>
        <v>1.9789766384815881</v>
      </c>
      <c r="AA3" s="72">
        <f t="shared" ref="AA3:AA66" si="23">Z3-Q3</f>
        <v>-8.803059883266684E-7</v>
      </c>
      <c r="AB3" s="19">
        <f t="shared" ref="AB3:AB66" si="24">SQRT((COS($F3)*SIN(Z3))^2+(COS($E3)*SIN($F3)-SIN($E3)*COS($F3)*COS(Z3))^2)</f>
        <v>0.98888120481770736</v>
      </c>
      <c r="AC3" s="19">
        <f t="shared" ref="AC3:AC66" si="25">SIN($E3)*SIN($F3)+COS($E3)*COS($F3)*COS(Z3)</f>
        <v>0.14870764189603608</v>
      </c>
      <c r="AD3" s="19">
        <f t="shared" ref="AD3:AD66" si="26">ATAN2(AC3,AB3)</f>
        <v>1.4215350719734214</v>
      </c>
      <c r="AE3" s="19">
        <f t="shared" ref="AE3:AE66" si="27">COS($E3)*COS($F3)*SIN(Z3)/AB3</f>
        <v>0.53013519648349705</v>
      </c>
      <c r="AF3" s="19">
        <f t="shared" ref="AF3:AF66" si="28">IF(1-AE3^2=0,0.000000000001,1-AE3^2)</f>
        <v>0.71895667344940395</v>
      </c>
      <c r="AG3" s="19">
        <f t="shared" ref="AG3:AG66" si="29">AC3-2*SIN($E3)*SIN($F3)/AF3</f>
        <v>-0.89565503168902594</v>
      </c>
      <c r="AH3" s="72">
        <f t="shared" ref="AH3:AH34" si="30">f/16*AF3*(4+f*(4-3*AF3))</f>
        <v>6.0356241572999728E-4</v>
      </c>
      <c r="AI3" s="72">
        <f t="shared" ref="AI3:AI34" si="31">$G3+(1-AH3)*f*AE3*(AD3+AH3*AB3*(AG3+AH3*AC3*(-1+2*AG3)))</f>
        <v>1.97897663879176</v>
      </c>
      <c r="AJ3" s="72">
        <f t="shared" ref="AJ3:AJ66" si="32">AI3-Z3</f>
        <v>3.1017188817372698E-10</v>
      </c>
      <c r="AK3" s="19">
        <f t="shared" ref="AK3:AK66" si="33">SQRT((COS($F3)*SIN(AI3))^2+(COS($E3)*SIN($F3)-SIN($E3)*COS($F3)*COS(AI3))^2)</f>
        <v>0.98888120484215969</v>
      </c>
      <c r="AL3" s="19">
        <f t="shared" ref="AL3:AL66" si="34">SIN($E3)*SIN($F3)+COS($E3)*COS($F3)*COS(AI3)</f>
        <v>0.14870764173343134</v>
      </c>
      <c r="AM3" s="19">
        <f t="shared" ref="AM3:AM66" si="35">ATAN2(AL3,AK3)</f>
        <v>1.4215350721378543</v>
      </c>
      <c r="AN3" s="19">
        <f t="shared" ref="AN3:AN66" si="36">COS($E3)*COS($F3)*SIN(AI3)/AK3</f>
        <v>0.53013519639927598</v>
      </c>
      <c r="AO3" s="19">
        <f t="shared" ref="AO3:AO66" si="37">IF(1-AN3^2=0,0.000000000001,1-AN3^2)</f>
        <v>0.71895667353870107</v>
      </c>
      <c r="AP3" s="19">
        <f t="shared" ref="AP3:AP66" si="38">AL3-2*SIN($E3)*SIN($F3)/AO3</f>
        <v>-0.89565503172191685</v>
      </c>
      <c r="AQ3" s="72">
        <f t="shared" ref="AQ3:AQ34" si="39">f/16*AO3*(4+f*(4-3*AO3))</f>
        <v>6.0356241580482664E-4</v>
      </c>
      <c r="AR3" s="72">
        <f t="shared" ref="AR3:AR34" si="40">$G3+(1-AQ3)*f*AN3*(AM3+AQ3*AK3*(AP3+AQ3*AL3*(-1+2*AP3)))</f>
        <v>1.9789766387916505</v>
      </c>
      <c r="AS3" s="72">
        <f t="shared" ref="AS3:AS66" si="41">AR3-AI3</f>
        <v>-1.0946799022804043E-13</v>
      </c>
      <c r="AT3" s="19">
        <f t="shared" ref="AT3:AT66" si="42">SQRT((COS($F3)*SIN(AR3))^2+(COS($E3)*SIN($F3)-SIN($E3)*COS($F3)*COS(AR3))^2)</f>
        <v>0.98888120484215114</v>
      </c>
      <c r="AU3" s="19">
        <f t="shared" ref="AU3:AU66" si="43">SIN($E3)*SIN($F3)+COS($E3)*COS($F3)*COS(AR3)</f>
        <v>0.14870764173348874</v>
      </c>
      <c r="AV3" s="19">
        <f t="shared" ref="AV3:AV66" si="44">ATAN2(AU3,AT3)</f>
        <v>1.4215350721377964</v>
      </c>
      <c r="AW3" s="19">
        <f t="shared" ref="AW3:AW66" si="45">COS($E3)*COS($F3)*SIN(AR3)/AT3</f>
        <v>0.53013519639930573</v>
      </c>
      <c r="AX3" s="19">
        <f t="shared" ref="AX3:AX66" si="46">IF(1-AW3^2=0,0.000000000001,1-AW3^2)</f>
        <v>0.71895667353866954</v>
      </c>
      <c r="AY3" s="19">
        <f t="shared" ref="AY3:AY66" si="47">AU3-2*SIN($E3)*SIN($F3)/AX3</f>
        <v>-0.89565503172190519</v>
      </c>
      <c r="AZ3" s="72">
        <f t="shared" ref="AZ3:AZ34" si="48">f/16*AX3*(4+f*(4-3*AX3))</f>
        <v>6.0356241580480018E-4</v>
      </c>
      <c r="BA3" s="72">
        <f t="shared" ref="BA3:BA34" si="49">$G3+(1-AZ3)*f*AW3*(AV3+AZ3*AT3*(AY3+AZ3*AU3*(-1+2*AY3)))</f>
        <v>1.9789766387916508</v>
      </c>
      <c r="BB3" s="72">
        <f t="shared" ref="BB3:BB66" si="50">BA3-AR3</f>
        <v>0</v>
      </c>
      <c r="BC3" s="19">
        <f t="shared" ref="BC3:BC66" si="51">SQRT((COS($F3)*SIN(BA3))^2+(COS($E3)*SIN($F3)-SIN($E3)*COS($F3)*COS(BA3))^2)</f>
        <v>0.98888120484215125</v>
      </c>
      <c r="BD3" s="19">
        <f t="shared" ref="BD3:BD66" si="52">SIN($E3)*SIN($F3)+COS($E3)*COS($F3)*COS(BA3)</f>
        <v>0.1487076417334886</v>
      </c>
      <c r="BE3" s="19">
        <f t="shared" ref="BE3:BE66" si="53">ATAN2(BD3,BC3)</f>
        <v>1.4215350721377964</v>
      </c>
      <c r="BF3" s="19">
        <f t="shared" ref="BF3:BF66" si="54">COS($E3)*COS($F3)*SIN(BA3)/BC3</f>
        <v>0.53013519639930551</v>
      </c>
      <c r="BG3" s="19">
        <f t="shared" ref="BG3:BG66" si="55">IF(1-BF3^2=0,0.000000000001,1-BF3^2)</f>
        <v>0.71895667353866977</v>
      </c>
      <c r="BH3" s="19">
        <f t="shared" ref="BH3:BH66" si="56">BD3-2*SIN($E3)*SIN($F3)/BG3</f>
        <v>-0.89565503172190508</v>
      </c>
      <c r="BI3" s="72">
        <f t="shared" ref="BI3:BI34" si="57">f/16*BG3*(4+f*(4-3*BG3))</f>
        <v>6.035624158048004E-4</v>
      </c>
      <c r="BJ3" s="72">
        <f t="shared" ref="BJ3:BJ34" si="58">$G3+(1-BI3)*f*BF3*(BE3+BI3*BC3*(BH3+BI3*BD3*(-1+2*BH3)))</f>
        <v>1.9789766387916508</v>
      </c>
      <c r="BK3" s="72">
        <f t="shared" ref="BK3:BK66" si="59">BJ3-BA3</f>
        <v>0</v>
      </c>
      <c r="BL3" s="72">
        <f>b</f>
        <v>6356752.3142451802</v>
      </c>
      <c r="BM3" s="72">
        <f t="shared" ref="BM3:BM66" si="60">1+BL3/16384*(4096+BL3*(-768+BL3*(320-175*BL3)))</f>
        <v>-1.7440508523063477E+25</v>
      </c>
      <c r="BN3" s="72">
        <f t="shared" ref="BN3:BN66" si="61">BL3/1024*(256+BL3*(-128+BL3*(74-47*BL3)))</f>
        <v>-7.4944359620627459E+25</v>
      </c>
      <c r="BO3" s="72">
        <f t="shared" ref="BO3:BO66" si="62">BN3*BC3*(BH3+BN3/4*(BD3*(-1+2*BH3^2)-BN3/6*BH3*(-3+4*BC3^2)*(-3+4*BH3^2)))</f>
        <v>-2.9565248827920093E+75</v>
      </c>
      <c r="BP3" s="72">
        <f t="shared" ref="BP3:BP34" si="63">b*BM3*(BE3-BO3)</f>
        <v>-3.2777511018552105E+107</v>
      </c>
      <c r="BQ3" s="72">
        <f t="shared" ref="BQ3:BQ66" si="64">ATAN2(COS(C2)*SIN(C3)-SIN(C2)*COS(C3)*COS(D3-D2),SIN(D3-D2)*COS(C3))</f>
        <v>0.65817006155161617</v>
      </c>
      <c r="BR3" s="72">
        <f t="shared" ref="BR3:BR66" si="65">ATAN2(COS(C3)*SIN(C2)-SIN(C3)*COS(C2)*COS(D2-D3),SIN(D2-D3)*COS(C2))</f>
        <v>-0.93540186575191775</v>
      </c>
      <c r="BS3" s="72">
        <f t="shared" ref="BS3:BS66" si="66">BR3+PI()</f>
        <v>2.2061907878378753</v>
      </c>
      <c r="BT3" s="72">
        <f t="shared" ref="BT3:BT66" si="67">MOD(BQ3*180/PI()+360,360)</f>
        <v>37.710366728773238</v>
      </c>
      <c r="BU3" s="72">
        <f t="shared" ref="BU3:BU66" si="68">MOD(BR3*180/PI()+360,360)</f>
        <v>306.40542094375229</v>
      </c>
      <c r="BV3" s="72">
        <f t="shared" ref="BV3:BV66" si="69">MOD(BS3*180/PI()+360,360)</f>
        <v>126.40542094375229</v>
      </c>
      <c r="BW3" s="72"/>
    </row>
    <row r="4" spans="1:75">
      <c r="A4" s="13">
        <f>'LL to'!B4</f>
        <v>44</v>
      </c>
      <c r="B4" s="13">
        <f>'LL to'!C4</f>
        <v>110</v>
      </c>
      <c r="C4" s="19">
        <f t="shared" si="0"/>
        <v>0.76794487087750496</v>
      </c>
      <c r="D4" s="19">
        <f t="shared" si="1"/>
        <v>1.9198621771937625</v>
      </c>
      <c r="E4" s="19">
        <f t="shared" ref="E4:E34" si="70">ATAN((1-f)*TAN(C3))</f>
        <v>0.85104426391922505</v>
      </c>
      <c r="F4" s="19">
        <f t="shared" si="2"/>
        <v>0.76626677334522209</v>
      </c>
      <c r="G4" s="19">
        <f t="shared" si="3"/>
        <v>1.8788081950285209</v>
      </c>
      <c r="H4" s="19">
        <f t="shared" si="4"/>
        <v>1.8788081950285209</v>
      </c>
      <c r="I4" s="19">
        <f t="shared" si="5"/>
        <v>0</v>
      </c>
      <c r="J4" s="19">
        <f t="shared" si="6"/>
        <v>0.92602443347095165</v>
      </c>
      <c r="K4" s="19">
        <f t="shared" si="7"/>
        <v>0.3774635725666825</v>
      </c>
      <c r="L4" s="19">
        <f t="shared" si="8"/>
        <v>1.183740614742429</v>
      </c>
      <c r="M4" s="19">
        <f t="shared" si="9"/>
        <v>0.48875928695340159</v>
      </c>
      <c r="N4" s="19">
        <f t="shared" si="10"/>
        <v>0.76111435941680239</v>
      </c>
      <c r="O4" s="19">
        <f t="shared" si="11"/>
        <v>-0.99277266907734452</v>
      </c>
      <c r="P4" s="72">
        <f t="shared" si="12"/>
        <v>6.388860617028121E-4</v>
      </c>
      <c r="Q4" s="72">
        <f t="shared" si="13"/>
        <v>1.880745809409561</v>
      </c>
      <c r="R4" s="72">
        <f t="shared" si="14"/>
        <v>1.9376143810401203E-3</v>
      </c>
      <c r="S4" s="19">
        <f t="shared" si="15"/>
        <v>0.92638130750706393</v>
      </c>
      <c r="T4" s="19">
        <f t="shared" si="16"/>
        <v>0.37658687324640322</v>
      </c>
      <c r="U4" s="19">
        <f t="shared" si="17"/>
        <v>1.1846871668237879</v>
      </c>
      <c r="V4" s="19">
        <f t="shared" si="18"/>
        <v>0.48826891502386238</v>
      </c>
      <c r="W4" s="19">
        <f t="shared" si="19"/>
        <v>0.76159346662142025</v>
      </c>
      <c r="X4" s="19">
        <f t="shared" si="20"/>
        <v>-0.99278737301009445</v>
      </c>
      <c r="Y4" s="72">
        <f t="shared" si="21"/>
        <v>6.3928745940141089E-4</v>
      </c>
      <c r="Z4" s="72">
        <f t="shared" si="22"/>
        <v>1.8807454122210165</v>
      </c>
      <c r="AA4" s="72">
        <f t="shared" si="23"/>
        <v>-3.9718854449866114E-7</v>
      </c>
      <c r="AB4" s="19">
        <f t="shared" si="24"/>
        <v>0.92638123447373166</v>
      </c>
      <c r="AC4" s="19">
        <f t="shared" si="25"/>
        <v>0.37658705290400651</v>
      </c>
      <c r="AD4" s="19">
        <f t="shared" si="26"/>
        <v>1.1846869728889482</v>
      </c>
      <c r="AE4" s="19">
        <f t="shared" si="27"/>
        <v>0.4882690156294533</v>
      </c>
      <c r="AF4" s="19">
        <f t="shared" si="28"/>
        <v>0.76159336837624469</v>
      </c>
      <c r="AG4" s="19">
        <f t="shared" si="29"/>
        <v>-0.99278737000110562</v>
      </c>
      <c r="AH4" s="72">
        <f t="shared" si="30"/>
        <v>6.3928737709135683E-4</v>
      </c>
      <c r="AI4" s="72">
        <f t="shared" si="31"/>
        <v>1.8807454123032508</v>
      </c>
      <c r="AJ4" s="72">
        <f t="shared" si="32"/>
        <v>8.2234219433985345E-11</v>
      </c>
      <c r="AK4" s="19">
        <f t="shared" si="33"/>
        <v>0.92638123448885257</v>
      </c>
      <c r="AL4" s="19">
        <f t="shared" si="34"/>
        <v>0.37658705286681005</v>
      </c>
      <c r="AM4" s="19">
        <f t="shared" si="35"/>
        <v>1.1846869729291005</v>
      </c>
      <c r="AN4" s="19">
        <f t="shared" si="36"/>
        <v>0.48826901560862385</v>
      </c>
      <c r="AO4" s="19">
        <f t="shared" si="37"/>
        <v>0.76159336839658542</v>
      </c>
      <c r="AP4" s="19">
        <f t="shared" si="38"/>
        <v>-0.99278737000172868</v>
      </c>
      <c r="AQ4" s="72">
        <f t="shared" si="39"/>
        <v>6.3928737710839854E-4</v>
      </c>
      <c r="AR4" s="72">
        <f t="shared" si="40"/>
        <v>1.8807454123032337</v>
      </c>
      <c r="AS4" s="72">
        <f t="shared" si="41"/>
        <v>-1.7097434579227411E-14</v>
      </c>
      <c r="AT4" s="19">
        <f t="shared" si="42"/>
        <v>0.92638123448884946</v>
      </c>
      <c r="AU4" s="19">
        <f t="shared" si="43"/>
        <v>0.37658705286681776</v>
      </c>
      <c r="AV4" s="19">
        <f t="shared" si="44"/>
        <v>1.1846869729290923</v>
      </c>
      <c r="AW4" s="19">
        <f t="shared" si="45"/>
        <v>0.48826901560862818</v>
      </c>
      <c r="AX4" s="19">
        <f t="shared" si="46"/>
        <v>0.76159336839658121</v>
      </c>
      <c r="AY4" s="19">
        <f t="shared" si="47"/>
        <v>-0.99278737000172845</v>
      </c>
      <c r="AZ4" s="72">
        <f t="shared" si="48"/>
        <v>6.3928737710839496E-4</v>
      </c>
      <c r="BA4" s="72">
        <f t="shared" si="49"/>
        <v>1.8807454123032337</v>
      </c>
      <c r="BB4" s="72">
        <f t="shared" si="50"/>
        <v>0</v>
      </c>
      <c r="BC4" s="19">
        <f t="shared" si="51"/>
        <v>0.92638123448884946</v>
      </c>
      <c r="BD4" s="19">
        <f t="shared" si="52"/>
        <v>0.37658705286681776</v>
      </c>
      <c r="BE4" s="19">
        <f t="shared" si="53"/>
        <v>1.1846869729290923</v>
      </c>
      <c r="BF4" s="19">
        <f t="shared" si="54"/>
        <v>0.48826901560862818</v>
      </c>
      <c r="BG4" s="19">
        <f t="shared" si="55"/>
        <v>0.76159336839658121</v>
      </c>
      <c r="BH4" s="19">
        <f t="shared" si="56"/>
        <v>-0.99278737000172845</v>
      </c>
      <c r="BI4" s="72">
        <f t="shared" si="57"/>
        <v>6.3928737710839496E-4</v>
      </c>
      <c r="BJ4" s="72">
        <f t="shared" si="58"/>
        <v>1.8807454123032337</v>
      </c>
      <c r="BK4" s="72">
        <f t="shared" si="59"/>
        <v>0</v>
      </c>
      <c r="BL4" s="72">
        <f t="shared" ref="BL4:BL34" si="71">BG4*(a^2-b^2)/b^2</f>
        <v>5.1327560252479466E-3</v>
      </c>
      <c r="BM4" s="72">
        <f t="shared" si="60"/>
        <v>1.0012819567094613</v>
      </c>
      <c r="BN4" s="72">
        <f t="shared" si="61"/>
        <v>1.2799055984072836E-3</v>
      </c>
      <c r="BO4" s="72">
        <f t="shared" si="62"/>
        <v>-1.1769898543874018E-3</v>
      </c>
      <c r="BP4" s="72">
        <f t="shared" si="63"/>
        <v>7547907.1916231513</v>
      </c>
      <c r="BQ4" s="72">
        <f t="shared" si="64"/>
        <v>0.83449660490601985</v>
      </c>
      <c r="BR4" s="72">
        <f t="shared" si="65"/>
        <v>-0.74465667791016266</v>
      </c>
      <c r="BS4" s="72">
        <f t="shared" si="66"/>
        <v>2.3969359756796305</v>
      </c>
      <c r="BT4" s="72">
        <f t="shared" si="67"/>
        <v>47.813133479111059</v>
      </c>
      <c r="BU4" s="72">
        <f t="shared" si="68"/>
        <v>317.33431516951498</v>
      </c>
      <c r="BV4" s="72">
        <f t="shared" si="69"/>
        <v>137.33431516951498</v>
      </c>
      <c r="BW4" s="72"/>
    </row>
    <row r="5" spans="1:75">
      <c r="A5" s="13">
        <f>'LL to'!B5</f>
        <v>19</v>
      </c>
      <c r="B5" s="13">
        <f>'LL to'!C5</f>
        <v>-131</v>
      </c>
      <c r="C5" s="19">
        <f t="shared" si="0"/>
        <v>0.33161255787892258</v>
      </c>
      <c r="D5" s="19">
        <f t="shared" si="1"/>
        <v>-2.286381320112572</v>
      </c>
      <c r="E5" s="19">
        <f t="shared" si="70"/>
        <v>0.76626677334522209</v>
      </c>
      <c r="F5" s="19">
        <f t="shared" si="2"/>
        <v>0.33058009314826692</v>
      </c>
      <c r="G5" s="19">
        <f t="shared" si="3"/>
        <v>-4.2062434973063345</v>
      </c>
      <c r="H5" s="19">
        <f t="shared" si="4"/>
        <v>-4.2062434973063345</v>
      </c>
      <c r="I5" s="19">
        <f t="shared" si="5"/>
        <v>0</v>
      </c>
      <c r="J5" s="19">
        <f t="shared" si="6"/>
        <v>0.99443989430436486</v>
      </c>
      <c r="K5" s="19">
        <f t="shared" si="7"/>
        <v>-0.10530572926447845</v>
      </c>
      <c r="L5" s="19">
        <f t="shared" si="8"/>
        <v>1.676297661491694</v>
      </c>
      <c r="M5" s="19">
        <f t="shared" si="9"/>
        <v>0.59937912492134671</v>
      </c>
      <c r="N5" s="19">
        <f t="shared" si="10"/>
        <v>0.64074466460852064</v>
      </c>
      <c r="O5" s="19">
        <f t="shared" si="11"/>
        <v>-0.80788902261989415</v>
      </c>
      <c r="P5" s="72">
        <f t="shared" si="12"/>
        <v>5.380092481955508E-4</v>
      </c>
      <c r="Q5" s="72">
        <f t="shared" si="13"/>
        <v>-4.2028774819943511</v>
      </c>
      <c r="R5" s="72">
        <f t="shared" si="14"/>
        <v>3.3660153119834391E-3</v>
      </c>
      <c r="S5" s="19">
        <f t="shared" si="15"/>
        <v>0.99422559337978222</v>
      </c>
      <c r="T5" s="19">
        <f t="shared" si="16"/>
        <v>-0.1073101554775685</v>
      </c>
      <c r="U5" s="19">
        <f t="shared" si="17"/>
        <v>1.6783135113636103</v>
      </c>
      <c r="V5" s="19">
        <f t="shared" si="18"/>
        <v>0.59838635405387952</v>
      </c>
      <c r="W5" s="19">
        <f t="shared" si="19"/>
        <v>0.64193377128210516</v>
      </c>
      <c r="X5" s="19">
        <f t="shared" si="20"/>
        <v>-0.80859199606596543</v>
      </c>
      <c r="Y5" s="72">
        <f t="shared" si="21"/>
        <v>5.3900608753817275E-4</v>
      </c>
      <c r="Z5" s="72">
        <f t="shared" si="22"/>
        <v>-4.2028790205839668</v>
      </c>
      <c r="AA5" s="72">
        <f t="shared" si="23"/>
        <v>-1.5385896157127377E-6</v>
      </c>
      <c r="AB5" s="19">
        <f t="shared" si="24"/>
        <v>0.99422569217674983</v>
      </c>
      <c r="AC5" s="19">
        <f t="shared" si="25"/>
        <v>-0.1073092401224735</v>
      </c>
      <c r="AD5" s="19">
        <f t="shared" si="26"/>
        <v>1.6783125906922298</v>
      </c>
      <c r="AE5" s="19">
        <f t="shared" si="27"/>
        <v>0.59838680898606911</v>
      </c>
      <c r="AF5" s="19">
        <f t="shared" si="28"/>
        <v>0.64193322683146969</v>
      </c>
      <c r="AG5" s="19">
        <f t="shared" si="29"/>
        <v>-0.8085916754975675</v>
      </c>
      <c r="AH5" s="72">
        <f t="shared" si="30"/>
        <v>5.3900563112143252E-4</v>
      </c>
      <c r="AI5" s="72">
        <f t="shared" si="31"/>
        <v>-4.2028790198696715</v>
      </c>
      <c r="AJ5" s="72">
        <f t="shared" si="32"/>
        <v>7.1429528958333321E-10</v>
      </c>
      <c r="AK5" s="19">
        <f t="shared" si="33"/>
        <v>0.99422569213088319</v>
      </c>
      <c r="AL5" s="19">
        <f t="shared" si="34"/>
        <v>-0.1073092405474303</v>
      </c>
      <c r="AM5" s="19">
        <f t="shared" si="35"/>
        <v>1.6783125911196546</v>
      </c>
      <c r="AN5" s="19">
        <f t="shared" si="36"/>
        <v>0.5983868087748655</v>
      </c>
      <c r="AO5" s="19">
        <f t="shared" si="37"/>
        <v>0.64193322708423262</v>
      </c>
      <c r="AP5" s="19">
        <f t="shared" si="38"/>
        <v>-0.80859167564639245</v>
      </c>
      <c r="AQ5" s="72">
        <f t="shared" si="39"/>
        <v>5.3900563133332552E-4</v>
      </c>
      <c r="AR5" s="72">
        <f t="shared" si="40"/>
        <v>-4.2028790198700028</v>
      </c>
      <c r="AS5" s="72">
        <f t="shared" si="41"/>
        <v>-3.3129055054814671E-13</v>
      </c>
      <c r="AT5" s="19">
        <f t="shared" si="42"/>
        <v>0.99422569213090439</v>
      </c>
      <c r="AU5" s="19">
        <f t="shared" si="43"/>
        <v>-0.10730924054723318</v>
      </c>
      <c r="AV5" s="19">
        <f t="shared" si="44"/>
        <v>1.6783125911194563</v>
      </c>
      <c r="AW5" s="19">
        <f t="shared" si="45"/>
        <v>0.59838680877496353</v>
      </c>
      <c r="AX5" s="19">
        <f t="shared" si="46"/>
        <v>0.64193322708411515</v>
      </c>
      <c r="AY5" s="19">
        <f t="shared" si="47"/>
        <v>-0.80859167564632362</v>
      </c>
      <c r="AZ5" s="72">
        <f t="shared" si="48"/>
        <v>5.3900563133322697E-4</v>
      </c>
      <c r="BA5" s="72">
        <f t="shared" si="49"/>
        <v>-4.2028790198700028</v>
      </c>
      <c r="BB5" s="72">
        <f t="shared" si="50"/>
        <v>0</v>
      </c>
      <c r="BC5" s="19">
        <f t="shared" si="51"/>
        <v>0.99422569213090439</v>
      </c>
      <c r="BD5" s="19">
        <f t="shared" si="52"/>
        <v>-0.10730924054723318</v>
      </c>
      <c r="BE5" s="19">
        <f t="shared" si="53"/>
        <v>1.6783125911194563</v>
      </c>
      <c r="BF5" s="19">
        <f t="shared" si="54"/>
        <v>0.59838680877496353</v>
      </c>
      <c r="BG5" s="19">
        <f t="shared" si="55"/>
        <v>0.64193322708411515</v>
      </c>
      <c r="BH5" s="19">
        <f t="shared" si="56"/>
        <v>-0.80859167564632362</v>
      </c>
      <c r="BI5" s="72">
        <f t="shared" si="57"/>
        <v>5.3900563133322697E-4</v>
      </c>
      <c r="BJ5" s="72">
        <f t="shared" si="58"/>
        <v>-4.2028790198700028</v>
      </c>
      <c r="BK5" s="72">
        <f t="shared" si="59"/>
        <v>0</v>
      </c>
      <c r="BL5" s="72">
        <f t="shared" si="71"/>
        <v>4.3263068926922667E-3</v>
      </c>
      <c r="BM5" s="72">
        <f t="shared" si="60"/>
        <v>1.0010807009448217</v>
      </c>
      <c r="BN5" s="72">
        <f t="shared" si="61"/>
        <v>1.0792429424001891E-3</v>
      </c>
      <c r="BO5" s="72">
        <f t="shared" si="62"/>
        <v>-8.6763738507576705E-4</v>
      </c>
      <c r="BP5" s="72">
        <f t="shared" si="63"/>
        <v>10685668.348986918</v>
      </c>
      <c r="BQ5" s="72">
        <f t="shared" si="64"/>
        <v>0.98169758140983943</v>
      </c>
      <c r="BR5" s="72">
        <f t="shared" si="65"/>
        <v>-0.68484304821011788</v>
      </c>
      <c r="BS5" s="72">
        <f t="shared" si="66"/>
        <v>2.4567496053796751</v>
      </c>
      <c r="BT5" s="72">
        <f t="shared" si="67"/>
        <v>56.247128172984333</v>
      </c>
      <c r="BU5" s="72">
        <f t="shared" si="68"/>
        <v>320.76138370868586</v>
      </c>
      <c r="BV5" s="72">
        <f t="shared" si="69"/>
        <v>140.76138370868586</v>
      </c>
      <c r="BW5" s="72"/>
    </row>
    <row r="6" spans="1:75">
      <c r="A6" s="13">
        <f>'LL to'!B6</f>
        <v>31.53316388888889</v>
      </c>
      <c r="B6" s="13">
        <f>'LL to'!C6</f>
        <v>-7.4876944444444442</v>
      </c>
      <c r="C6" s="19">
        <f t="shared" si="0"/>
        <v>0.55035753343209048</v>
      </c>
      <c r="D6" s="19">
        <f t="shared" si="1"/>
        <v>-0.13068492143884319</v>
      </c>
      <c r="E6" s="19">
        <f t="shared" si="70"/>
        <v>0.33058009314826692</v>
      </c>
      <c r="F6" s="19">
        <f t="shared" si="2"/>
        <v>0.54886159454357686</v>
      </c>
      <c r="G6" s="19">
        <f t="shared" si="3"/>
        <v>2.155696398673729</v>
      </c>
      <c r="H6" s="19">
        <f t="shared" si="4"/>
        <v>2.155696398673729</v>
      </c>
      <c r="I6" s="19">
        <f t="shared" si="5"/>
        <v>0</v>
      </c>
      <c r="J6" s="19">
        <f t="shared" si="6"/>
        <v>0.96110820517312723</v>
      </c>
      <c r="K6" s="19">
        <f t="shared" si="7"/>
        <v>-0.2761720803211104</v>
      </c>
      <c r="L6" s="19">
        <f t="shared" si="8"/>
        <v>1.8506053251150265</v>
      </c>
      <c r="M6" s="19">
        <f t="shared" si="9"/>
        <v>0.70001342405618394</v>
      </c>
      <c r="N6" s="19">
        <f t="shared" si="10"/>
        <v>0.50998120614113718</v>
      </c>
      <c r="O6" s="19">
        <f t="shared" si="11"/>
        <v>-0.9402939606327031</v>
      </c>
      <c r="P6" s="72">
        <f t="shared" si="12"/>
        <v>4.2835263897891921E-4</v>
      </c>
      <c r="Q6" s="72">
        <f t="shared" si="13"/>
        <v>2.1600370241114355</v>
      </c>
      <c r="R6" s="72">
        <f t="shared" si="14"/>
        <v>4.3406254377065245E-3</v>
      </c>
      <c r="S6" s="19">
        <f t="shared" si="15"/>
        <v>0.9602654726284926</v>
      </c>
      <c r="T6" s="19">
        <f t="shared" si="16"/>
        <v>-0.27908819766800885</v>
      </c>
      <c r="U6" s="19">
        <f t="shared" si="17"/>
        <v>1.8536407732857911</v>
      </c>
      <c r="V6" s="19">
        <f t="shared" si="18"/>
        <v>0.6986073234006055</v>
      </c>
      <c r="W6" s="19">
        <f t="shared" si="19"/>
        <v>0.51194780769104176</v>
      </c>
      <c r="X6" s="19">
        <f t="shared" si="20"/>
        <v>-0.94065891338913898</v>
      </c>
      <c r="Y6" s="72">
        <f t="shared" si="21"/>
        <v>4.3000234044548785E-4</v>
      </c>
      <c r="Z6" s="72">
        <f t="shared" si="22"/>
        <v>2.1600354018761871</v>
      </c>
      <c r="AA6" s="72">
        <f t="shared" si="23"/>
        <v>-1.6222352483552527E-6</v>
      </c>
      <c r="AB6" s="19">
        <f t="shared" si="24"/>
        <v>0.96026578892016379</v>
      </c>
      <c r="AC6" s="19">
        <f t="shared" si="25"/>
        <v>-0.27908710939334941</v>
      </c>
      <c r="AD6" s="19">
        <f t="shared" si="26"/>
        <v>1.8536396399799386</v>
      </c>
      <c r="AE6" s="19">
        <f t="shared" si="27"/>
        <v>0.6986078508580279</v>
      </c>
      <c r="AF6" s="19">
        <f t="shared" si="28"/>
        <v>0.5119470707195275</v>
      </c>
      <c r="AG6" s="19">
        <f t="shared" si="29"/>
        <v>-0.94065877747615922</v>
      </c>
      <c r="AH6" s="72">
        <f t="shared" si="30"/>
        <v>4.3000172223333266E-4</v>
      </c>
      <c r="AI6" s="72">
        <f t="shared" si="31"/>
        <v>2.1600354025026096</v>
      </c>
      <c r="AJ6" s="72">
        <f t="shared" si="32"/>
        <v>6.2642246945188162E-10</v>
      </c>
      <c r="AK6" s="19">
        <f t="shared" si="33"/>
        <v>0.9602657887980286</v>
      </c>
      <c r="AL6" s="19">
        <f t="shared" si="34"/>
        <v>-0.27908710981358442</v>
      </c>
      <c r="AM6" s="19">
        <f t="shared" si="35"/>
        <v>1.8536396404175624</v>
      </c>
      <c r="AN6" s="19">
        <f t="shared" si="36"/>
        <v>0.69860785065435171</v>
      </c>
      <c r="AO6" s="19">
        <f t="shared" si="37"/>
        <v>0.51194707100410697</v>
      </c>
      <c r="AP6" s="19">
        <f t="shared" si="38"/>
        <v>-0.94065877752864191</v>
      </c>
      <c r="AQ6" s="72">
        <f t="shared" si="39"/>
        <v>4.3000172247205354E-4</v>
      </c>
      <c r="AR6" s="72">
        <f t="shared" si="40"/>
        <v>2.1600354025023676</v>
      </c>
      <c r="AS6" s="72">
        <f t="shared" si="41"/>
        <v>-2.4202861936828413E-13</v>
      </c>
      <c r="AT6" s="19">
        <f t="shared" si="42"/>
        <v>0.96026578879807578</v>
      </c>
      <c r="AU6" s="19">
        <f t="shared" si="43"/>
        <v>-0.27908710981342211</v>
      </c>
      <c r="AV6" s="19">
        <f t="shared" si="44"/>
        <v>1.8536396404173932</v>
      </c>
      <c r="AW6" s="19">
        <f t="shared" si="45"/>
        <v>0.69860785065443032</v>
      </c>
      <c r="AX6" s="19">
        <f t="shared" si="46"/>
        <v>0.51194707100399717</v>
      </c>
      <c r="AY6" s="19">
        <f t="shared" si="47"/>
        <v>-0.94065877752862148</v>
      </c>
      <c r="AZ6" s="72">
        <f t="shared" si="48"/>
        <v>4.3000172247196144E-4</v>
      </c>
      <c r="BA6" s="72">
        <f t="shared" si="49"/>
        <v>2.160035402502368</v>
      </c>
      <c r="BB6" s="72">
        <f t="shared" si="50"/>
        <v>0</v>
      </c>
      <c r="BC6" s="19">
        <f t="shared" si="51"/>
        <v>0.96026578879807567</v>
      </c>
      <c r="BD6" s="19">
        <f t="shared" si="52"/>
        <v>-0.27908710981342238</v>
      </c>
      <c r="BE6" s="19">
        <f t="shared" si="53"/>
        <v>1.8536396404173936</v>
      </c>
      <c r="BF6" s="19">
        <f t="shared" si="54"/>
        <v>0.69860785065443021</v>
      </c>
      <c r="BG6" s="19">
        <f t="shared" si="55"/>
        <v>0.51194707100399728</v>
      </c>
      <c r="BH6" s="19">
        <f t="shared" si="56"/>
        <v>-0.94065877752862148</v>
      </c>
      <c r="BI6" s="72">
        <f t="shared" si="57"/>
        <v>4.3000172247196155E-4</v>
      </c>
      <c r="BJ6" s="72">
        <f t="shared" si="58"/>
        <v>2.160035402502368</v>
      </c>
      <c r="BK6" s="72">
        <f t="shared" si="59"/>
        <v>0</v>
      </c>
      <c r="BL6" s="72">
        <f t="shared" si="71"/>
        <v>3.4502656172493021E-3</v>
      </c>
      <c r="BM6" s="72">
        <f t="shared" si="60"/>
        <v>1.0008620091894065</v>
      </c>
      <c r="BN6" s="72">
        <f t="shared" si="61"/>
        <v>8.6108132437820071E-4</v>
      </c>
      <c r="BO6" s="72">
        <f t="shared" si="62"/>
        <v>-7.7783786903718431E-4</v>
      </c>
      <c r="BP6" s="72">
        <f t="shared" si="63"/>
        <v>11798234.023577705</v>
      </c>
      <c r="BQ6" s="72">
        <f t="shared" si="64"/>
        <v>0.8317030526010728</v>
      </c>
      <c r="BR6" s="72">
        <f t="shared" si="65"/>
        <v>-0.96119933275328595</v>
      </c>
      <c r="BS6" s="72">
        <f t="shared" si="66"/>
        <v>2.1803933208365072</v>
      </c>
      <c r="BT6" s="72">
        <f t="shared" si="67"/>
        <v>47.653074722188592</v>
      </c>
      <c r="BU6" s="72">
        <f t="shared" si="68"/>
        <v>304.92733496244591</v>
      </c>
      <c r="BV6" s="72">
        <f t="shared" si="69"/>
        <v>124.92733496244591</v>
      </c>
      <c r="BW6" s="72"/>
    </row>
    <row r="7" spans="1:75">
      <c r="A7" s="13">
        <f>'LL to'!B7</f>
        <v>30.992594444444446</v>
      </c>
      <c r="B7" s="13">
        <f>'LL to'!C7</f>
        <v>-8.1823749999999986</v>
      </c>
      <c r="C7" s="19">
        <f t="shared" si="0"/>
        <v>0.54092281679085841</v>
      </c>
      <c r="D7" s="19">
        <f t="shared" si="1"/>
        <v>-0.142809384382871</v>
      </c>
      <c r="E7" s="19">
        <f t="shared" si="70"/>
        <v>0.54886159454357686</v>
      </c>
      <c r="F7" s="19">
        <f t="shared" si="2"/>
        <v>0.53944152645356513</v>
      </c>
      <c r="G7" s="19">
        <f t="shared" si="3"/>
        <v>-1.2124462944027803E-2</v>
      </c>
      <c r="H7" s="19">
        <f t="shared" si="4"/>
        <v>-1.2124462944027803E-2</v>
      </c>
      <c r="I7" s="19">
        <f t="shared" si="5"/>
        <v>0</v>
      </c>
      <c r="J7" s="19">
        <f t="shared" si="6"/>
        <v>1.4011706561604364E-2</v>
      </c>
      <c r="K7" s="19">
        <f t="shared" si="7"/>
        <v>0.99990183122106102</v>
      </c>
      <c r="L7" s="19">
        <f t="shared" si="8"/>
        <v>1.401216508365077E-2</v>
      </c>
      <c r="M7" s="19">
        <f t="shared" si="9"/>
        <v>-0.63336717414963084</v>
      </c>
      <c r="N7" s="19">
        <f t="shared" si="10"/>
        <v>0.59884602270971121</v>
      </c>
      <c r="O7" s="19">
        <f t="shared" si="11"/>
        <v>0.10490309656578123</v>
      </c>
      <c r="P7" s="72">
        <f t="shared" si="12"/>
        <v>5.028814162542657E-4</v>
      </c>
      <c r="Q7" s="72">
        <f t="shared" si="13"/>
        <v>-1.2154205219707915E-2</v>
      </c>
      <c r="R7" s="72">
        <f t="shared" si="14"/>
        <v>-2.9742275680111688E-5</v>
      </c>
      <c r="S7" s="19">
        <f t="shared" si="15"/>
        <v>1.4030552918232003E-2</v>
      </c>
      <c r="T7" s="19">
        <f t="shared" si="16"/>
        <v>0.99990156694787125</v>
      </c>
      <c r="U7" s="19">
        <f t="shared" si="17"/>
        <v>1.4031013293074095E-2</v>
      </c>
      <c r="V7" s="19">
        <f t="shared" si="18"/>
        <v>-0.6340679489308747</v>
      </c>
      <c r="W7" s="19">
        <f t="shared" si="19"/>
        <v>0.59795783613859366</v>
      </c>
      <c r="X7" s="19">
        <f t="shared" si="20"/>
        <v>0.10357343110534156</v>
      </c>
      <c r="Y7" s="72">
        <f t="shared" si="21"/>
        <v>5.0213668030869721E-4</v>
      </c>
      <c r="Z7" s="72">
        <f t="shared" si="22"/>
        <v>-1.2154278178902063E-2</v>
      </c>
      <c r="AA7" s="72">
        <f t="shared" si="23"/>
        <v>-7.2959194147986794E-8</v>
      </c>
      <c r="AB7" s="19">
        <f t="shared" si="24"/>
        <v>1.4030599174827574E-2</v>
      </c>
      <c r="AC7" s="19">
        <f t="shared" si="25"/>
        <v>0.99990156629880078</v>
      </c>
      <c r="AD7" s="19">
        <f t="shared" si="26"/>
        <v>1.4031059554223306E-2</v>
      </c>
      <c r="AE7" s="19">
        <f t="shared" si="27"/>
        <v>-0.63406966449184576</v>
      </c>
      <c r="AF7" s="19">
        <f t="shared" si="28"/>
        <v>0.5979556605711982</v>
      </c>
      <c r="AG7" s="19">
        <f t="shared" si="29"/>
        <v>0.10357016930766672</v>
      </c>
      <c r="AH7" s="72">
        <f t="shared" si="30"/>
        <v>5.0213485611215979E-4</v>
      </c>
      <c r="AI7" s="72">
        <f t="shared" si="31"/>
        <v>-1.2154278357874372E-2</v>
      </c>
      <c r="AJ7" s="72">
        <f t="shared" si="32"/>
        <v>-1.7897230919494689E-10</v>
      </c>
      <c r="AK7" s="19">
        <f t="shared" si="33"/>
        <v>1.4030599288297299E-2</v>
      </c>
      <c r="AL7" s="19">
        <f t="shared" si="34"/>
        <v>0.9999015662972085</v>
      </c>
      <c r="AM7" s="19">
        <f t="shared" si="35"/>
        <v>1.4031059667704201E-2</v>
      </c>
      <c r="AN7" s="19">
        <f t="shared" si="36"/>
        <v>-0.63406966870017678</v>
      </c>
      <c r="AO7" s="19">
        <f t="shared" si="37"/>
        <v>0.59795565523444805</v>
      </c>
      <c r="AP7" s="19">
        <f t="shared" si="38"/>
        <v>0.10357016130632279</v>
      </c>
      <c r="AQ7" s="72">
        <f t="shared" si="39"/>
        <v>5.0213485163733585E-4</v>
      </c>
      <c r="AR7" s="72">
        <f t="shared" si="40"/>
        <v>-1.2154278358313399E-2</v>
      </c>
      <c r="AS7" s="72">
        <f t="shared" si="41"/>
        <v>-4.3902728674716229E-13</v>
      </c>
      <c r="AT7" s="19">
        <f t="shared" si="42"/>
        <v>1.4030599288575647E-2</v>
      </c>
      <c r="AU7" s="19">
        <f t="shared" si="43"/>
        <v>0.99990156629720461</v>
      </c>
      <c r="AV7" s="19">
        <f t="shared" si="44"/>
        <v>1.4031059667982577E-2</v>
      </c>
      <c r="AW7" s="19">
        <f t="shared" si="45"/>
        <v>-0.63406966871049997</v>
      </c>
      <c r="AX7" s="19">
        <f t="shared" si="46"/>
        <v>0.59795565522135674</v>
      </c>
      <c r="AY7" s="19">
        <f t="shared" si="47"/>
        <v>0.10357016128669516</v>
      </c>
      <c r="AZ7" s="72">
        <f t="shared" si="48"/>
        <v>5.0213485162635884E-4</v>
      </c>
      <c r="BA7" s="72">
        <f t="shared" si="49"/>
        <v>-1.2154278358314476E-2</v>
      </c>
      <c r="BB7" s="72">
        <f t="shared" si="50"/>
        <v>-1.0772632785815972E-15</v>
      </c>
      <c r="BC7" s="19">
        <f t="shared" si="51"/>
        <v>1.4030599288576334E-2</v>
      </c>
      <c r="BD7" s="19">
        <f t="shared" si="52"/>
        <v>0.99990156629720461</v>
      </c>
      <c r="BE7" s="19">
        <f t="shared" si="53"/>
        <v>1.4031059667983264E-2</v>
      </c>
      <c r="BF7" s="19">
        <f t="shared" si="54"/>
        <v>-0.63406966871052517</v>
      </c>
      <c r="BG7" s="19">
        <f t="shared" si="55"/>
        <v>0.59795565522132488</v>
      </c>
      <c r="BH7" s="19">
        <f t="shared" si="56"/>
        <v>0.10357016128664731</v>
      </c>
      <c r="BI7" s="72">
        <f t="shared" si="57"/>
        <v>5.0213485162633206E-4</v>
      </c>
      <c r="BJ7" s="72">
        <f t="shared" si="58"/>
        <v>-1.2154278358314478E-2</v>
      </c>
      <c r="BK7" s="72">
        <f t="shared" si="59"/>
        <v>0</v>
      </c>
      <c r="BL7" s="72">
        <f t="shared" si="71"/>
        <v>4.0299201903897727E-3</v>
      </c>
      <c r="BM7" s="72">
        <f t="shared" si="60"/>
        <v>1.0010067200610062</v>
      </c>
      <c r="BN7" s="72">
        <f t="shared" si="61"/>
        <v>1.0054547329632205E-3</v>
      </c>
      <c r="BO7" s="72">
        <f t="shared" si="62"/>
        <v>1.4576078339880611E-6</v>
      </c>
      <c r="BP7" s="72">
        <f t="shared" si="63"/>
        <v>89272.487382377396</v>
      </c>
      <c r="BQ7" s="72">
        <f t="shared" si="64"/>
        <v>-2.3061414805746776</v>
      </c>
      <c r="BR7" s="72">
        <f t="shared" si="65"/>
        <v>0.82915886973281006</v>
      </c>
      <c r="BS7" s="72">
        <f t="shared" si="66"/>
        <v>3.9707515233226029</v>
      </c>
      <c r="BT7" s="72">
        <f t="shared" si="67"/>
        <v>227.86782620302006</v>
      </c>
      <c r="BU7" s="72">
        <f t="shared" si="68"/>
        <v>47.507303781527639</v>
      </c>
      <c r="BV7" s="72">
        <f t="shared" si="69"/>
        <v>227.50730378152764</v>
      </c>
      <c r="BW7" s="72"/>
    </row>
    <row r="8" spans="1:75">
      <c r="A8" s="13">
        <f>'LL to'!B8</f>
        <v>31.347694444444443</v>
      </c>
      <c r="B8" s="13">
        <f>'LL to'!C8</f>
        <v>-8.5113249999999994</v>
      </c>
      <c r="C8" s="19">
        <f t="shared" si="0"/>
        <v>0.54712048096469024</v>
      </c>
      <c r="D8" s="19">
        <f t="shared" si="1"/>
        <v>-0.14855064495730635</v>
      </c>
      <c r="E8" s="19">
        <f t="shared" si="70"/>
        <v>0.53944152645356513</v>
      </c>
      <c r="F8" s="19">
        <f t="shared" si="2"/>
        <v>0.54562950837217938</v>
      </c>
      <c r="G8" s="19">
        <f t="shared" si="3"/>
        <v>-5.7412605744353584E-3</v>
      </c>
      <c r="H8" s="19">
        <f t="shared" si="4"/>
        <v>-5.7412605744353584E-3</v>
      </c>
      <c r="I8" s="19">
        <f t="shared" si="5"/>
        <v>0</v>
      </c>
      <c r="J8" s="19">
        <f t="shared" si="6"/>
        <v>7.9034705716567576E-3</v>
      </c>
      <c r="K8" s="19">
        <f t="shared" si="7"/>
        <v>0.99996876708871407</v>
      </c>
      <c r="L8" s="19">
        <f t="shared" si="8"/>
        <v>7.9035528554831491E-3</v>
      </c>
      <c r="M8" s="19">
        <f t="shared" si="9"/>
        <v>-0.53276665925350208</v>
      </c>
      <c r="N8" s="19">
        <f t="shared" si="10"/>
        <v>0.71615968678786279</v>
      </c>
      <c r="O8" s="19">
        <f t="shared" si="11"/>
        <v>0.25553846762860111</v>
      </c>
      <c r="P8" s="72">
        <f t="shared" si="12"/>
        <v>6.0121857409975454E-4</v>
      </c>
      <c r="Q8" s="72">
        <f t="shared" si="13"/>
        <v>-5.7553720973581371E-3</v>
      </c>
      <c r="R8" s="72">
        <f t="shared" si="14"/>
        <v>-1.4111522922778674E-5</v>
      </c>
      <c r="S8" s="19">
        <f t="shared" si="15"/>
        <v>7.9109941436668486E-3</v>
      </c>
      <c r="T8" s="19">
        <f t="shared" si="16"/>
        <v>0.99996870759622225</v>
      </c>
      <c r="U8" s="19">
        <f t="shared" si="17"/>
        <v>7.9110766627074128E-3</v>
      </c>
      <c r="V8" s="19">
        <f t="shared" si="18"/>
        <v>-0.53356821824418443</v>
      </c>
      <c r="W8" s="19">
        <f t="shared" si="19"/>
        <v>0.71530495647972636</v>
      </c>
      <c r="X8" s="19">
        <f t="shared" si="20"/>
        <v>0.25464887545011339</v>
      </c>
      <c r="Y8" s="72">
        <f t="shared" si="21"/>
        <v>6.0050231366592629E-4</v>
      </c>
      <c r="Z8" s="72">
        <f t="shared" si="22"/>
        <v>-5.7554067821522581E-3</v>
      </c>
      <c r="AA8" s="72">
        <f t="shared" si="23"/>
        <v>-3.4684794121032925E-8</v>
      </c>
      <c r="AB8" s="19">
        <f t="shared" si="24"/>
        <v>7.911012649825638E-3</v>
      </c>
      <c r="AC8" s="19">
        <f t="shared" si="25"/>
        <v>0.99996870744981536</v>
      </c>
      <c r="AD8" s="19">
        <f t="shared" si="26"/>
        <v>7.911095169445324E-3</v>
      </c>
      <c r="AE8" s="19">
        <f t="shared" si="27"/>
        <v>-0.53357018558291791</v>
      </c>
      <c r="AF8" s="19">
        <f t="shared" si="28"/>
        <v>0.71530285705701058</v>
      </c>
      <c r="AG8" s="19">
        <f t="shared" si="29"/>
        <v>0.25464668778079824</v>
      </c>
      <c r="AH8" s="72">
        <f t="shared" si="30"/>
        <v>6.0050055435465377E-4</v>
      </c>
      <c r="AI8" s="72">
        <f t="shared" si="31"/>
        <v>-5.7554068674042138E-3</v>
      </c>
      <c r="AJ8" s="72">
        <f t="shared" si="32"/>
        <v>-8.5251955668497192E-11</v>
      </c>
      <c r="AK8" s="19">
        <f t="shared" si="33"/>
        <v>7.9110126953121206E-3</v>
      </c>
      <c r="AL8" s="19">
        <f t="shared" si="34"/>
        <v>0.99996870744945543</v>
      </c>
      <c r="AM8" s="19">
        <f t="shared" si="35"/>
        <v>7.9110952149332309E-3</v>
      </c>
      <c r="AN8" s="19">
        <f t="shared" si="36"/>
        <v>-0.53357019041843379</v>
      </c>
      <c r="AO8" s="19">
        <f t="shared" si="37"/>
        <v>0.71530285189683629</v>
      </c>
      <c r="AP8" s="19">
        <f t="shared" si="38"/>
        <v>0.25464668240370658</v>
      </c>
      <c r="AQ8" s="72">
        <f t="shared" si="39"/>
        <v>6.0050055003043994E-4</v>
      </c>
      <c r="AR8" s="72">
        <f t="shared" si="40"/>
        <v>-5.7554068676137554E-3</v>
      </c>
      <c r="AS8" s="72">
        <f t="shared" si="41"/>
        <v>-2.0954158547192847E-13</v>
      </c>
      <c r="AT8" s="19">
        <f t="shared" si="42"/>
        <v>7.9110126954238975E-3</v>
      </c>
      <c r="AU8" s="19">
        <f t="shared" si="43"/>
        <v>0.99996870744945454</v>
      </c>
      <c r="AV8" s="19">
        <f t="shared" si="44"/>
        <v>7.9110952150450112E-3</v>
      </c>
      <c r="AW8" s="19">
        <f t="shared" si="45"/>
        <v>-0.53357019043032072</v>
      </c>
      <c r="AX8" s="19">
        <f t="shared" si="46"/>
        <v>0.71530285188415133</v>
      </c>
      <c r="AY8" s="19">
        <f t="shared" si="47"/>
        <v>0.25464668239048838</v>
      </c>
      <c r="AZ8" s="72">
        <f t="shared" si="48"/>
        <v>6.0050055001980998E-4</v>
      </c>
      <c r="BA8" s="72">
        <f t="shared" si="49"/>
        <v>-5.7554068676142697E-3</v>
      </c>
      <c r="BB8" s="72">
        <f t="shared" si="50"/>
        <v>-5.143455106271233E-16</v>
      </c>
      <c r="BC8" s="19">
        <f t="shared" si="51"/>
        <v>7.9110126954241716E-3</v>
      </c>
      <c r="BD8" s="19">
        <f t="shared" si="52"/>
        <v>0.99996870744945454</v>
      </c>
      <c r="BE8" s="19">
        <f t="shared" si="53"/>
        <v>7.9110952150452853E-3</v>
      </c>
      <c r="BF8" s="19">
        <f t="shared" si="54"/>
        <v>-0.53357019043034992</v>
      </c>
      <c r="BG8" s="19">
        <f t="shared" si="55"/>
        <v>0.71530285188412013</v>
      </c>
      <c r="BH8" s="19">
        <f t="shared" si="56"/>
        <v>0.25464668239045596</v>
      </c>
      <c r="BI8" s="72">
        <f t="shared" si="57"/>
        <v>6.0050055001978386E-4</v>
      </c>
      <c r="BJ8" s="72">
        <f t="shared" si="58"/>
        <v>-5.7554068676142715E-3</v>
      </c>
      <c r="BK8" s="72">
        <f t="shared" si="59"/>
        <v>0</v>
      </c>
      <c r="BL8" s="72">
        <f t="shared" si="71"/>
        <v>4.8207812400139303E-3</v>
      </c>
      <c r="BM8" s="72">
        <f t="shared" si="60"/>
        <v>1.0012041081206096</v>
      </c>
      <c r="BN8" s="72">
        <f t="shared" si="61"/>
        <v>1.2022983899958302E-3</v>
      </c>
      <c r="BO8" s="72">
        <f t="shared" si="62"/>
        <v>2.4195566638650626E-6</v>
      </c>
      <c r="BP8" s="72">
        <f t="shared" si="63"/>
        <v>50334.027014353269</v>
      </c>
      <c r="BQ8" s="72">
        <f t="shared" si="64"/>
        <v>-0.66874357412239027</v>
      </c>
      <c r="BR8" s="72">
        <f t="shared" si="65"/>
        <v>2.4698774905267484</v>
      </c>
      <c r="BS8" s="72">
        <f t="shared" si="66"/>
        <v>5.6114701441165415</v>
      </c>
      <c r="BT8" s="72">
        <f t="shared" si="67"/>
        <v>321.68381562629293</v>
      </c>
      <c r="BU8" s="72">
        <f t="shared" si="68"/>
        <v>141.51355612154566</v>
      </c>
      <c r="BV8" s="72">
        <f t="shared" si="69"/>
        <v>321.51355612154566</v>
      </c>
      <c r="BW8" s="72"/>
    </row>
    <row r="9" spans="1:75">
      <c r="A9" s="13">
        <f>'LL to'!B9</f>
        <v>31.849088888888886</v>
      </c>
      <c r="B9" s="13">
        <f>'LL to'!C9</f>
        <v>-8.6927249999999994</v>
      </c>
      <c r="C9" s="19">
        <f t="shared" si="0"/>
        <v>0.55587146487145345</v>
      </c>
      <c r="D9" s="19">
        <f t="shared" si="1"/>
        <v>-0.15171667222042406</v>
      </c>
      <c r="E9" s="19">
        <f t="shared" si="70"/>
        <v>0.54562950837217938</v>
      </c>
      <c r="F9" s="19">
        <f t="shared" si="2"/>
        <v>0.55436721063859751</v>
      </c>
      <c r="G9" s="19">
        <f t="shared" si="3"/>
        <v>-3.16602726311771E-3</v>
      </c>
      <c r="H9" s="19">
        <f t="shared" si="4"/>
        <v>-3.16602726311771E-3</v>
      </c>
      <c r="I9" s="19">
        <f t="shared" si="5"/>
        <v>0</v>
      </c>
      <c r="J9" s="19">
        <f t="shared" si="6"/>
        <v>9.1449576464290444E-3</v>
      </c>
      <c r="K9" s="19">
        <f t="shared" si="7"/>
        <v>0.9999581840005336</v>
      </c>
      <c r="L9" s="19">
        <f t="shared" si="8"/>
        <v>9.1450851170758601E-3</v>
      </c>
      <c r="M9" s="19">
        <f t="shared" si="9"/>
        <v>-0.25161437805519266</v>
      </c>
      <c r="N9" s="19">
        <f t="shared" si="10"/>
        <v>0.93669020475589859</v>
      </c>
      <c r="O9" s="19">
        <f t="shared" si="11"/>
        <v>0.41666738168033046</v>
      </c>
      <c r="P9" s="72">
        <f t="shared" si="12"/>
        <v>7.8591932344778737E-4</v>
      </c>
      <c r="Q9" s="72">
        <f t="shared" si="13"/>
        <v>-3.1737386577395232E-3</v>
      </c>
      <c r="R9" s="72">
        <f t="shared" si="14"/>
        <v>-7.7113946218131807E-6</v>
      </c>
      <c r="S9" s="19">
        <f t="shared" si="15"/>
        <v>9.1469000196145282E-3</v>
      </c>
      <c r="T9" s="19">
        <f t="shared" si="16"/>
        <v>0.99995816623498368</v>
      </c>
      <c r="U9" s="19">
        <f t="shared" si="17"/>
        <v>9.1470275715042695E-3</v>
      </c>
      <c r="V9" s="19">
        <f t="shared" si="18"/>
        <v>-0.25217366410357839</v>
      </c>
      <c r="W9" s="19">
        <f t="shared" si="19"/>
        <v>0.93640844313257565</v>
      </c>
      <c r="X9" s="19">
        <f t="shared" si="20"/>
        <v>0.41649185400290778</v>
      </c>
      <c r="Y9" s="72">
        <f t="shared" si="21"/>
        <v>7.856834706615383E-4</v>
      </c>
      <c r="Z9" s="72">
        <f t="shared" si="22"/>
        <v>-3.1737574401258456E-3</v>
      </c>
      <c r="AA9" s="72">
        <f t="shared" si="23"/>
        <v>-1.8782386322462041E-8</v>
      </c>
      <c r="AB9" s="19">
        <f t="shared" si="24"/>
        <v>9.146904755852418E-3</v>
      </c>
      <c r="AC9" s="19">
        <f t="shared" si="25"/>
        <v>0.99995816619165989</v>
      </c>
      <c r="AD9" s="19">
        <f t="shared" si="26"/>
        <v>9.1470323079403046E-3</v>
      </c>
      <c r="AE9" s="19">
        <f t="shared" si="27"/>
        <v>-0.25217502590279256</v>
      </c>
      <c r="AF9" s="19">
        <f t="shared" si="28"/>
        <v>0.93640775631092588</v>
      </c>
      <c r="AG9" s="19">
        <f t="shared" si="29"/>
        <v>0.41649142600787981</v>
      </c>
      <c r="AH9" s="72">
        <f t="shared" si="30"/>
        <v>7.8568289574678209E-4</v>
      </c>
      <c r="AI9" s="72">
        <f t="shared" si="31"/>
        <v>-3.1737574858734766E-3</v>
      </c>
      <c r="AJ9" s="72">
        <f t="shared" si="32"/>
        <v>-4.5747630943865358E-11</v>
      </c>
      <c r="AK9" s="19">
        <f t="shared" si="33"/>
        <v>9.1469047673882892E-3</v>
      </c>
      <c r="AL9" s="19">
        <f t="shared" si="34"/>
        <v>0.99995816619155442</v>
      </c>
      <c r="AM9" s="19">
        <f t="shared" si="35"/>
        <v>9.1470323194766563E-3</v>
      </c>
      <c r="AN9" s="19">
        <f t="shared" si="36"/>
        <v>-0.25217502921968038</v>
      </c>
      <c r="AO9" s="19">
        <f t="shared" si="37"/>
        <v>0.93640775463805337</v>
      </c>
      <c r="AP9" s="19">
        <f t="shared" si="38"/>
        <v>0.41649142496542346</v>
      </c>
      <c r="AQ9" s="72">
        <f t="shared" si="39"/>
        <v>7.8568289434647806E-4</v>
      </c>
      <c r="AR9" s="72">
        <f t="shared" si="40"/>
        <v>-3.1737574859849026E-3</v>
      </c>
      <c r="AS9" s="72">
        <f t="shared" si="41"/>
        <v>-1.1142605935154926E-13</v>
      </c>
      <c r="AT9" s="19">
        <f t="shared" si="42"/>
        <v>9.1469047674164489E-3</v>
      </c>
      <c r="AU9" s="19">
        <f t="shared" si="43"/>
        <v>0.9999581661915542</v>
      </c>
      <c r="AV9" s="19">
        <f t="shared" si="44"/>
        <v>9.1470323195048178E-3</v>
      </c>
      <c r="AW9" s="19">
        <f t="shared" si="45"/>
        <v>-0.25217502922775753</v>
      </c>
      <c r="AX9" s="19">
        <f t="shared" si="46"/>
        <v>0.93640775463397963</v>
      </c>
      <c r="AY9" s="19">
        <f t="shared" si="47"/>
        <v>0.41649142496288494</v>
      </c>
      <c r="AZ9" s="72">
        <f t="shared" si="48"/>
        <v>7.8568289434306803E-4</v>
      </c>
      <c r="BA9" s="72">
        <f t="shared" si="49"/>
        <v>-3.1737574859851741E-3</v>
      </c>
      <c r="BB9" s="72">
        <f t="shared" si="50"/>
        <v>-2.7148422399037031E-16</v>
      </c>
      <c r="BC9" s="19">
        <f t="shared" si="51"/>
        <v>9.1469047674165183E-3</v>
      </c>
      <c r="BD9" s="19">
        <f t="shared" si="52"/>
        <v>0.9999581661915542</v>
      </c>
      <c r="BE9" s="19">
        <f t="shared" si="53"/>
        <v>9.1470323195048872E-3</v>
      </c>
      <c r="BF9" s="19">
        <f t="shared" si="54"/>
        <v>-0.25217502922777718</v>
      </c>
      <c r="BG9" s="19">
        <f t="shared" si="55"/>
        <v>0.93640775463396975</v>
      </c>
      <c r="BH9" s="19">
        <f t="shared" si="56"/>
        <v>0.41649142496287872</v>
      </c>
      <c r="BI9" s="72">
        <f t="shared" si="57"/>
        <v>7.8568289434305979E-4</v>
      </c>
      <c r="BJ9" s="72">
        <f t="shared" si="58"/>
        <v>-3.1737574859851746E-3</v>
      </c>
      <c r="BK9" s="72">
        <f t="shared" si="59"/>
        <v>0</v>
      </c>
      <c r="BL9" s="72">
        <f t="shared" si="71"/>
        <v>6.3109170117978466E-3</v>
      </c>
      <c r="BM9" s="72">
        <f t="shared" si="60"/>
        <v>1.0015758672229729</v>
      </c>
      <c r="BN9" s="72">
        <f t="shared" si="61"/>
        <v>1.5727688848550052E-3</v>
      </c>
      <c r="BO9" s="72">
        <f t="shared" si="62"/>
        <v>5.9879338089208965E-6</v>
      </c>
      <c r="BP9" s="72">
        <f t="shared" si="63"/>
        <v>58198.924529633026</v>
      </c>
      <c r="BQ9" s="72">
        <f t="shared" si="64"/>
        <v>-0.29809092267175286</v>
      </c>
      <c r="BR9" s="72">
        <f t="shared" si="65"/>
        <v>2.8418428360651835</v>
      </c>
      <c r="BS9" s="72">
        <f t="shared" si="66"/>
        <v>5.9834354896549762</v>
      </c>
      <c r="BT9" s="72">
        <f t="shared" si="67"/>
        <v>342.92064821974799</v>
      </c>
      <c r="BU9" s="72">
        <f t="shared" si="68"/>
        <v>162.82560054602334</v>
      </c>
      <c r="BV9" s="72">
        <f t="shared" si="69"/>
        <v>342.82560054602322</v>
      </c>
      <c r="BW9" s="72"/>
    </row>
    <row r="10" spans="1:75">
      <c r="A10" s="13">
        <f>'LL to'!B10</f>
        <v>31.910822222222222</v>
      </c>
      <c r="B10" s="13">
        <f>'LL to'!C10</f>
        <v>-7.9360472222222223</v>
      </c>
      <c r="C10" s="19">
        <f t="shared" si="0"/>
        <v>0.55694891479635134</v>
      </c>
      <c r="D10" s="19">
        <f t="shared" si="1"/>
        <v>-0.13851015362152788</v>
      </c>
      <c r="E10" s="19">
        <f t="shared" si="70"/>
        <v>0.55436721063859751</v>
      </c>
      <c r="F10" s="19">
        <f t="shared" si="2"/>
        <v>0.55544305698999419</v>
      </c>
      <c r="G10" s="19">
        <f t="shared" si="3"/>
        <v>1.3206518598896183E-2</v>
      </c>
      <c r="H10" s="19">
        <f t="shared" si="4"/>
        <v>1.3206518598896183E-2</v>
      </c>
      <c r="I10" s="19">
        <f t="shared" si="5"/>
        <v>0</v>
      </c>
      <c r="J10" s="19">
        <f t="shared" si="6"/>
        <v>1.1276062678105655E-2</v>
      </c>
      <c r="K10" s="19">
        <f t="shared" si="7"/>
        <v>0.99993642318423404</v>
      </c>
      <c r="L10" s="19">
        <f t="shared" si="8"/>
        <v>1.1276301649569366E-2</v>
      </c>
      <c r="M10" s="19">
        <f t="shared" si="9"/>
        <v>0.84606797965162717</v>
      </c>
      <c r="N10" s="19">
        <f t="shared" si="10"/>
        <v>0.28416897380821382</v>
      </c>
      <c r="O10" s="19">
        <f t="shared" si="11"/>
        <v>-0.95371798906420091</v>
      </c>
      <c r="P10" s="72">
        <f t="shared" si="12"/>
        <v>2.3881959632959579E-4</v>
      </c>
      <c r="Q10" s="72">
        <f t="shared" si="13"/>
        <v>1.3238491220215328E-2</v>
      </c>
      <c r="R10" s="72">
        <f t="shared" si="14"/>
        <v>3.1972621319145342E-5</v>
      </c>
      <c r="S10" s="19">
        <f t="shared" si="15"/>
        <v>1.1303112262217715E-2</v>
      </c>
      <c r="T10" s="19">
        <f t="shared" si="16"/>
        <v>0.99993611778612523</v>
      </c>
      <c r="U10" s="19">
        <f t="shared" si="17"/>
        <v>1.1303352957646517E-2</v>
      </c>
      <c r="V10" s="19">
        <f t="shared" si="18"/>
        <v>0.84608653287022328</v>
      </c>
      <c r="W10" s="19">
        <f t="shared" si="19"/>
        <v>0.28413757889564462</v>
      </c>
      <c r="X10" s="19">
        <f t="shared" si="20"/>
        <v>-0.95393415753012833</v>
      </c>
      <c r="Y10" s="72">
        <f t="shared" si="21"/>
        <v>2.3879323040631672E-4</v>
      </c>
      <c r="Z10" s="72">
        <f t="shared" si="22"/>
        <v>1.3238568623803426E-2</v>
      </c>
      <c r="AA10" s="72">
        <f t="shared" si="23"/>
        <v>7.7403588098073905E-8</v>
      </c>
      <c r="AB10" s="19">
        <f t="shared" si="24"/>
        <v>1.1303177748169253E-2</v>
      </c>
      <c r="AC10" s="19">
        <f t="shared" si="25"/>
        <v>0.99993611704588081</v>
      </c>
      <c r="AD10" s="19">
        <f t="shared" si="26"/>
        <v>1.1303418447781734E-2</v>
      </c>
      <c r="AE10" s="19">
        <f t="shared" si="27"/>
        <v>0.84608657762447392</v>
      </c>
      <c r="AF10" s="19">
        <f t="shared" si="28"/>
        <v>0.28413750316370501</v>
      </c>
      <c r="AG10" s="19">
        <f t="shared" si="29"/>
        <v>-0.95393467904071827</v>
      </c>
      <c r="AH10" s="72">
        <f t="shared" si="30"/>
        <v>2.387931668054813E-4</v>
      </c>
      <c r="AI10" s="72">
        <f t="shared" si="31"/>
        <v>1.323856881119235E-2</v>
      </c>
      <c r="AJ10" s="72">
        <f t="shared" si="32"/>
        <v>1.8738892382241801E-10</v>
      </c>
      <c r="AK10" s="19">
        <f t="shared" si="33"/>
        <v>1.1303177906706378E-2</v>
      </c>
      <c r="AL10" s="19">
        <f t="shared" si="34"/>
        <v>0.99993611704408869</v>
      </c>
      <c r="AM10" s="19">
        <f t="shared" si="35"/>
        <v>1.1303418606328986E-2</v>
      </c>
      <c r="AN10" s="19">
        <f t="shared" si="36"/>
        <v>0.84608657773282014</v>
      </c>
      <c r="AO10" s="19">
        <f t="shared" si="37"/>
        <v>0.28413750298036444</v>
      </c>
      <c r="AP10" s="19">
        <f t="shared" si="38"/>
        <v>-0.95393468030325124</v>
      </c>
      <c r="AQ10" s="72">
        <f t="shared" si="39"/>
        <v>2.3879316665150914E-4</v>
      </c>
      <c r="AR10" s="72">
        <f t="shared" si="40"/>
        <v>1.3238568811646007E-2</v>
      </c>
      <c r="AS10" s="72">
        <f t="shared" si="41"/>
        <v>4.5365620982007471E-13</v>
      </c>
      <c r="AT10" s="19">
        <f t="shared" si="42"/>
        <v>1.1303177907090185E-2</v>
      </c>
      <c r="AU10" s="19">
        <f t="shared" si="43"/>
        <v>0.99993611704408436</v>
      </c>
      <c r="AV10" s="19">
        <f t="shared" si="44"/>
        <v>1.130341860671282E-2</v>
      </c>
      <c r="AW10" s="19">
        <f t="shared" si="45"/>
        <v>0.84608657773308249</v>
      </c>
      <c r="AX10" s="19">
        <f t="shared" si="46"/>
        <v>0.28413750297992058</v>
      </c>
      <c r="AY10" s="19">
        <f t="shared" si="47"/>
        <v>-0.95393468030630779</v>
      </c>
      <c r="AZ10" s="72">
        <f t="shared" si="48"/>
        <v>2.3879316665113636E-4</v>
      </c>
      <c r="BA10" s="72">
        <f t="shared" si="49"/>
        <v>1.3238568811647105E-2</v>
      </c>
      <c r="BB10" s="72">
        <f t="shared" si="50"/>
        <v>1.0980799602933189E-15</v>
      </c>
      <c r="BC10" s="19">
        <f t="shared" si="51"/>
        <v>1.1303177907091113E-2</v>
      </c>
      <c r="BD10" s="19">
        <f t="shared" si="52"/>
        <v>0.99993611704408436</v>
      </c>
      <c r="BE10" s="19">
        <f t="shared" si="53"/>
        <v>1.1303418606713748E-2</v>
      </c>
      <c r="BF10" s="19">
        <f t="shared" si="54"/>
        <v>0.84608657773308316</v>
      </c>
      <c r="BG10" s="19">
        <f t="shared" si="55"/>
        <v>0.28413750297991947</v>
      </c>
      <c r="BH10" s="19">
        <f t="shared" si="56"/>
        <v>-0.95393468030631534</v>
      </c>
      <c r="BI10" s="72">
        <f t="shared" si="57"/>
        <v>2.3879316665113541E-4</v>
      </c>
      <c r="BJ10" s="72">
        <f t="shared" si="58"/>
        <v>1.3238568811647108E-2</v>
      </c>
      <c r="BK10" s="72">
        <f t="shared" si="59"/>
        <v>0</v>
      </c>
      <c r="BL10" s="72">
        <f t="shared" si="71"/>
        <v>1.9149437756916722E-3</v>
      </c>
      <c r="BM10" s="72">
        <f t="shared" si="60"/>
        <v>1.0004785641898519</v>
      </c>
      <c r="BN10" s="72">
        <f t="shared" si="61"/>
        <v>4.7827807455541382E-4</v>
      </c>
      <c r="BO10" s="72">
        <f t="shared" si="62"/>
        <v>-5.1565002749695025E-6</v>
      </c>
      <c r="BP10" s="72">
        <f t="shared" si="63"/>
        <v>71920.212957060503</v>
      </c>
      <c r="BQ10" s="72">
        <f t="shared" si="64"/>
        <v>1.4715268748761401</v>
      </c>
      <c r="BR10" s="72">
        <f t="shared" si="65"/>
        <v>-1.6630907967428379</v>
      </c>
      <c r="BS10" s="72">
        <f t="shared" si="66"/>
        <v>1.4785018568469552</v>
      </c>
      <c r="BT10" s="72">
        <f t="shared" si="67"/>
        <v>84.312279370478393</v>
      </c>
      <c r="BU10" s="72">
        <f t="shared" si="68"/>
        <v>264.71191639958596</v>
      </c>
      <c r="BV10" s="72">
        <f t="shared" si="69"/>
        <v>84.711916399585959</v>
      </c>
      <c r="BW10" s="72"/>
    </row>
    <row r="11" spans="1:75">
      <c r="A11" s="13">
        <f>'LL to'!B11</f>
        <v>31.53316388888889</v>
      </c>
      <c r="B11" s="13">
        <f>'LL to'!C11</f>
        <v>-7.4876944444444442</v>
      </c>
      <c r="C11" s="19">
        <f t="shared" si="0"/>
        <v>0.55035753343209048</v>
      </c>
      <c r="D11" s="19">
        <f t="shared" si="1"/>
        <v>-0.13068492143884319</v>
      </c>
      <c r="E11" s="19">
        <f t="shared" si="70"/>
        <v>0.55544305698999419</v>
      </c>
      <c r="F11" s="19">
        <f t="shared" si="2"/>
        <v>0.54886159454357686</v>
      </c>
      <c r="G11" s="19">
        <f t="shared" si="3"/>
        <v>7.8252321826846882E-3</v>
      </c>
      <c r="H11" s="19">
        <f t="shared" si="4"/>
        <v>7.8252321826846882E-3</v>
      </c>
      <c r="I11" s="19">
        <f t="shared" si="5"/>
        <v>0</v>
      </c>
      <c r="J11" s="19">
        <f t="shared" si="6"/>
        <v>9.3648296097243039E-3</v>
      </c>
      <c r="K11" s="19">
        <f t="shared" si="7"/>
        <v>0.99995614902173624</v>
      </c>
      <c r="L11" s="19">
        <f t="shared" si="8"/>
        <v>9.3649664977719302E-3</v>
      </c>
      <c r="M11" s="19">
        <f t="shared" si="9"/>
        <v>0.60569115218334491</v>
      </c>
      <c r="N11" s="19">
        <f t="shared" si="10"/>
        <v>0.63313822816681209</v>
      </c>
      <c r="O11" s="19">
        <f t="shared" si="11"/>
        <v>0.1309156706568797</v>
      </c>
      <c r="P11" s="72">
        <f t="shared" si="12"/>
        <v>5.3163255975222806E-4</v>
      </c>
      <c r="Q11" s="72">
        <f t="shared" si="13"/>
        <v>7.8442414629958032E-3</v>
      </c>
      <c r="R11" s="72">
        <f t="shared" si="14"/>
        <v>1.9009280311114984E-5</v>
      </c>
      <c r="S11" s="19">
        <f t="shared" si="15"/>
        <v>9.376349755224174E-3</v>
      </c>
      <c r="T11" s="19">
        <f t="shared" si="16"/>
        <v>0.99995604106643976</v>
      </c>
      <c r="U11" s="19">
        <f t="shared" si="17"/>
        <v>9.3764871490853614E-3</v>
      </c>
      <c r="V11" s="19">
        <f t="shared" si="18"/>
        <v>0.60641650122158985</v>
      </c>
      <c r="W11" s="19">
        <f t="shared" si="19"/>
        <v>0.63225902704616543</v>
      </c>
      <c r="X11" s="19">
        <f t="shared" si="20"/>
        <v>0.12970710014149101</v>
      </c>
      <c r="Y11" s="72">
        <f t="shared" si="21"/>
        <v>5.3089548513391707E-4</v>
      </c>
      <c r="Z11" s="72">
        <f t="shared" si="22"/>
        <v>7.8442876406157047E-3</v>
      </c>
      <c r="AA11" s="72">
        <f t="shared" si="23"/>
        <v>4.61776199014996E-8</v>
      </c>
      <c r="AB11" s="19">
        <f t="shared" si="24"/>
        <v>9.3763777569045234E-3</v>
      </c>
      <c r="AC11" s="19">
        <f t="shared" si="25"/>
        <v>0.99995604080387435</v>
      </c>
      <c r="AD11" s="19">
        <f t="shared" si="26"/>
        <v>9.3765151519966932E-3</v>
      </c>
      <c r="AE11" s="19">
        <f t="shared" si="27"/>
        <v>0.60641825999463672</v>
      </c>
      <c r="AF11" s="19">
        <f t="shared" si="28"/>
        <v>0.63225689394507723</v>
      </c>
      <c r="AG11" s="19">
        <f t="shared" si="29"/>
        <v>0.12970416384298722</v>
      </c>
      <c r="AH11" s="72">
        <f t="shared" si="30"/>
        <v>5.3089369685349142E-4</v>
      </c>
      <c r="AI11" s="72">
        <f t="shared" si="31"/>
        <v>7.8442877527910484E-3</v>
      </c>
      <c r="AJ11" s="72">
        <f t="shared" si="32"/>
        <v>1.1217534366669835E-10</v>
      </c>
      <c r="AK11" s="19">
        <f t="shared" si="33"/>
        <v>9.3763778249266721E-3</v>
      </c>
      <c r="AL11" s="19">
        <f t="shared" si="34"/>
        <v>0.99995604080323652</v>
      </c>
      <c r="AM11" s="19">
        <f t="shared" si="35"/>
        <v>9.3765152200218325E-3</v>
      </c>
      <c r="AN11" s="19">
        <f t="shared" si="36"/>
        <v>0.60641826426705703</v>
      </c>
      <c r="AO11" s="19">
        <f t="shared" si="37"/>
        <v>0.63225688876332975</v>
      </c>
      <c r="AP11" s="19">
        <f t="shared" si="38"/>
        <v>0.12970415671008151</v>
      </c>
      <c r="AQ11" s="72">
        <f t="shared" si="39"/>
        <v>5.3089369250938518E-4</v>
      </c>
      <c r="AR11" s="72">
        <f t="shared" si="40"/>
        <v>7.8442877530635457E-3</v>
      </c>
      <c r="AS11" s="72">
        <f t="shared" si="41"/>
        <v>2.7249730250034077E-13</v>
      </c>
      <c r="AT11" s="19">
        <f t="shared" si="42"/>
        <v>9.3763778250919253E-3</v>
      </c>
      <c r="AU11" s="19">
        <f t="shared" si="43"/>
        <v>0.99995604080323497</v>
      </c>
      <c r="AV11" s="19">
        <f t="shared" si="44"/>
        <v>9.3765152201870927E-3</v>
      </c>
      <c r="AW11" s="19">
        <f t="shared" si="45"/>
        <v>0.60641826427743484</v>
      </c>
      <c r="AX11" s="19">
        <f t="shared" si="46"/>
        <v>0.63225688875074315</v>
      </c>
      <c r="AY11" s="19">
        <f t="shared" si="47"/>
        <v>0.12970415669275548</v>
      </c>
      <c r="AZ11" s="72">
        <f t="shared" si="48"/>
        <v>5.3089369249883329E-4</v>
      </c>
      <c r="BA11" s="72">
        <f t="shared" si="49"/>
        <v>7.8442877530642083E-3</v>
      </c>
      <c r="BB11" s="72">
        <f t="shared" si="50"/>
        <v>6.6266436782314031E-16</v>
      </c>
      <c r="BC11" s="19">
        <f t="shared" si="51"/>
        <v>9.3763778250923295E-3</v>
      </c>
      <c r="BD11" s="19">
        <f t="shared" si="52"/>
        <v>0.99995604080323497</v>
      </c>
      <c r="BE11" s="19">
        <f t="shared" si="53"/>
        <v>9.3765152201874969E-3</v>
      </c>
      <c r="BF11" s="19">
        <f t="shared" si="54"/>
        <v>0.60641826427745993</v>
      </c>
      <c r="BG11" s="19">
        <f t="shared" si="55"/>
        <v>0.63225688875071273</v>
      </c>
      <c r="BH11" s="19">
        <f t="shared" si="56"/>
        <v>0.12970415669271362</v>
      </c>
      <c r="BI11" s="72">
        <f t="shared" si="57"/>
        <v>5.3089369249880781E-4</v>
      </c>
      <c r="BJ11" s="72">
        <f t="shared" si="58"/>
        <v>7.8442877530642101E-3</v>
      </c>
      <c r="BK11" s="72">
        <f t="shared" si="59"/>
        <v>0</v>
      </c>
      <c r="BL11" s="72">
        <f t="shared" si="71"/>
        <v>4.2610932420171386E-3</v>
      </c>
      <c r="BM11" s="72">
        <f t="shared" si="60"/>
        <v>1.0010644237126634</v>
      </c>
      <c r="BN11" s="72">
        <f t="shared" si="61"/>
        <v>1.0630092719899453E-3</v>
      </c>
      <c r="BO11" s="72">
        <f t="shared" si="62"/>
        <v>1.2902241302779748E-6</v>
      </c>
      <c r="BP11" s="72">
        <f t="shared" si="63"/>
        <v>59659.418567943183</v>
      </c>
      <c r="BQ11" s="72">
        <f t="shared" si="64"/>
        <v>2.3492397692455218</v>
      </c>
      <c r="BR11" s="72">
        <f t="shared" si="65"/>
        <v>-0.78823835383335372</v>
      </c>
      <c r="BS11" s="72">
        <f t="shared" si="66"/>
        <v>2.3533542997564396</v>
      </c>
      <c r="BT11" s="72">
        <f t="shared" si="67"/>
        <v>134.60152384205583</v>
      </c>
      <c r="BU11" s="72">
        <f t="shared" si="68"/>
        <v>314.8372690750092</v>
      </c>
      <c r="BV11" s="72">
        <f t="shared" si="69"/>
        <v>134.8372690750092</v>
      </c>
      <c r="BW11" s="72"/>
    </row>
    <row r="12" spans="1:75">
      <c r="A12" s="13">
        <f>'LL to'!B12</f>
        <v>31.53316388888889</v>
      </c>
      <c r="B12" s="13">
        <f>'LL to'!C12</f>
        <v>-7.4876944444444442</v>
      </c>
      <c r="C12" s="19">
        <f t="shared" si="0"/>
        <v>0.55035753343209048</v>
      </c>
      <c r="D12" s="19">
        <f t="shared" si="1"/>
        <v>-0.13068492143884319</v>
      </c>
      <c r="E12" s="19">
        <f t="shared" si="70"/>
        <v>0.54886159454357686</v>
      </c>
      <c r="F12" s="19">
        <f t="shared" si="2"/>
        <v>0.54886159454357686</v>
      </c>
      <c r="G12" s="19">
        <f t="shared" si="3"/>
        <v>0</v>
      </c>
      <c r="H12" s="19">
        <f t="shared" si="4"/>
        <v>0</v>
      </c>
      <c r="I12" s="19">
        <f t="shared" si="5"/>
        <v>0</v>
      </c>
      <c r="J12" s="19">
        <f t="shared" si="6"/>
        <v>0</v>
      </c>
      <c r="K12" s="19">
        <f t="shared" si="7"/>
        <v>0.99999999999999978</v>
      </c>
      <c r="L12" s="19">
        <f t="shared" si="8"/>
        <v>0</v>
      </c>
      <c r="M12" s="19" t="e">
        <f t="shared" si="9"/>
        <v>#DIV/0!</v>
      </c>
      <c r="N12" s="19" t="e">
        <f t="shared" si="10"/>
        <v>#DIV/0!</v>
      </c>
      <c r="O12" s="19" t="e">
        <f t="shared" si="11"/>
        <v>#DIV/0!</v>
      </c>
      <c r="P12" s="72" t="e">
        <f t="shared" si="12"/>
        <v>#DIV/0!</v>
      </c>
      <c r="Q12" s="72" t="e">
        <f t="shared" si="13"/>
        <v>#DIV/0!</v>
      </c>
      <c r="R12" s="72" t="e">
        <f t="shared" si="14"/>
        <v>#DIV/0!</v>
      </c>
      <c r="S12" s="19" t="e">
        <f t="shared" si="15"/>
        <v>#DIV/0!</v>
      </c>
      <c r="T12" s="19" t="e">
        <f t="shared" si="16"/>
        <v>#DIV/0!</v>
      </c>
      <c r="U12" s="19" t="e">
        <f t="shared" si="17"/>
        <v>#DIV/0!</v>
      </c>
      <c r="V12" s="19" t="e">
        <f t="shared" si="18"/>
        <v>#DIV/0!</v>
      </c>
      <c r="W12" s="19" t="e">
        <f t="shared" si="19"/>
        <v>#DIV/0!</v>
      </c>
      <c r="X12" s="19" t="e">
        <f t="shared" si="20"/>
        <v>#DIV/0!</v>
      </c>
      <c r="Y12" s="72" t="e">
        <f t="shared" si="21"/>
        <v>#DIV/0!</v>
      </c>
      <c r="Z12" s="72" t="e">
        <f t="shared" si="22"/>
        <v>#DIV/0!</v>
      </c>
      <c r="AA12" s="72" t="e">
        <f t="shared" si="23"/>
        <v>#DIV/0!</v>
      </c>
      <c r="AB12" s="19" t="e">
        <f t="shared" si="24"/>
        <v>#DIV/0!</v>
      </c>
      <c r="AC12" s="19" t="e">
        <f t="shared" si="25"/>
        <v>#DIV/0!</v>
      </c>
      <c r="AD12" s="19" t="e">
        <f t="shared" si="26"/>
        <v>#DIV/0!</v>
      </c>
      <c r="AE12" s="19" t="e">
        <f t="shared" si="27"/>
        <v>#DIV/0!</v>
      </c>
      <c r="AF12" s="19" t="e">
        <f t="shared" si="28"/>
        <v>#DIV/0!</v>
      </c>
      <c r="AG12" s="19" t="e">
        <f t="shared" si="29"/>
        <v>#DIV/0!</v>
      </c>
      <c r="AH12" s="72" t="e">
        <f t="shared" si="30"/>
        <v>#DIV/0!</v>
      </c>
      <c r="AI12" s="72" t="e">
        <f t="shared" si="31"/>
        <v>#DIV/0!</v>
      </c>
      <c r="AJ12" s="72" t="e">
        <f t="shared" si="32"/>
        <v>#DIV/0!</v>
      </c>
      <c r="AK12" s="19" t="e">
        <f t="shared" si="33"/>
        <v>#DIV/0!</v>
      </c>
      <c r="AL12" s="19" t="e">
        <f t="shared" si="34"/>
        <v>#DIV/0!</v>
      </c>
      <c r="AM12" s="19" t="e">
        <f t="shared" si="35"/>
        <v>#DIV/0!</v>
      </c>
      <c r="AN12" s="19" t="e">
        <f t="shared" si="36"/>
        <v>#DIV/0!</v>
      </c>
      <c r="AO12" s="19" t="e">
        <f t="shared" si="37"/>
        <v>#DIV/0!</v>
      </c>
      <c r="AP12" s="19" t="e">
        <f t="shared" si="38"/>
        <v>#DIV/0!</v>
      </c>
      <c r="AQ12" s="72" t="e">
        <f t="shared" si="39"/>
        <v>#DIV/0!</v>
      </c>
      <c r="AR12" s="72" t="e">
        <f t="shared" si="40"/>
        <v>#DIV/0!</v>
      </c>
      <c r="AS12" s="72" t="e">
        <f t="shared" si="41"/>
        <v>#DIV/0!</v>
      </c>
      <c r="AT12" s="19" t="e">
        <f t="shared" si="42"/>
        <v>#DIV/0!</v>
      </c>
      <c r="AU12" s="19" t="e">
        <f t="shared" si="43"/>
        <v>#DIV/0!</v>
      </c>
      <c r="AV12" s="19" t="e">
        <f t="shared" si="44"/>
        <v>#DIV/0!</v>
      </c>
      <c r="AW12" s="19" t="e">
        <f t="shared" si="45"/>
        <v>#DIV/0!</v>
      </c>
      <c r="AX12" s="19" t="e">
        <f t="shared" si="46"/>
        <v>#DIV/0!</v>
      </c>
      <c r="AY12" s="19" t="e">
        <f t="shared" si="47"/>
        <v>#DIV/0!</v>
      </c>
      <c r="AZ12" s="72" t="e">
        <f t="shared" si="48"/>
        <v>#DIV/0!</v>
      </c>
      <c r="BA12" s="72" t="e">
        <f t="shared" si="49"/>
        <v>#DIV/0!</v>
      </c>
      <c r="BB12" s="72" t="e">
        <f t="shared" si="50"/>
        <v>#DIV/0!</v>
      </c>
      <c r="BC12" s="19" t="e">
        <f t="shared" si="51"/>
        <v>#DIV/0!</v>
      </c>
      <c r="BD12" s="19" t="e">
        <f t="shared" si="52"/>
        <v>#DIV/0!</v>
      </c>
      <c r="BE12" s="19" t="e">
        <f t="shared" si="53"/>
        <v>#DIV/0!</v>
      </c>
      <c r="BF12" s="19" t="e">
        <f t="shared" si="54"/>
        <v>#DIV/0!</v>
      </c>
      <c r="BG12" s="19" t="e">
        <f t="shared" si="55"/>
        <v>#DIV/0!</v>
      </c>
      <c r="BH12" s="19" t="e">
        <f t="shared" si="56"/>
        <v>#DIV/0!</v>
      </c>
      <c r="BI12" s="72" t="e">
        <f t="shared" si="57"/>
        <v>#DIV/0!</v>
      </c>
      <c r="BJ12" s="72" t="e">
        <f t="shared" si="58"/>
        <v>#DIV/0!</v>
      </c>
      <c r="BK12" s="72" t="e">
        <f t="shared" si="59"/>
        <v>#DIV/0!</v>
      </c>
      <c r="BL12" s="72" t="e">
        <f t="shared" si="71"/>
        <v>#DIV/0!</v>
      </c>
      <c r="BM12" s="72" t="e">
        <f t="shared" si="60"/>
        <v>#DIV/0!</v>
      </c>
      <c r="BN12" s="72" t="e">
        <f t="shared" si="61"/>
        <v>#DIV/0!</v>
      </c>
      <c r="BO12" s="72" t="e">
        <f t="shared" si="62"/>
        <v>#DIV/0!</v>
      </c>
      <c r="BP12" s="72" t="e">
        <f t="shared" si="63"/>
        <v>#DIV/0!</v>
      </c>
      <c r="BQ12" s="72" t="e">
        <f t="shared" si="64"/>
        <v>#DIV/0!</v>
      </c>
      <c r="BR12" s="72" t="e">
        <f t="shared" si="65"/>
        <v>#DIV/0!</v>
      </c>
      <c r="BS12" s="72" t="e">
        <f t="shared" si="66"/>
        <v>#DIV/0!</v>
      </c>
      <c r="BT12" s="72" t="e">
        <f t="shared" si="67"/>
        <v>#DIV/0!</v>
      </c>
      <c r="BU12" s="72" t="e">
        <f t="shared" si="68"/>
        <v>#DIV/0!</v>
      </c>
      <c r="BV12" s="72" t="e">
        <f t="shared" si="69"/>
        <v>#DIV/0!</v>
      </c>
      <c r="BW12" s="72"/>
    </row>
    <row r="13" spans="1:75">
      <c r="A13" s="13">
        <f>'LL to'!B13</f>
        <v>30.992594444444446</v>
      </c>
      <c r="B13" s="13">
        <f>'LL to'!C13</f>
        <v>-8.1823749999999986</v>
      </c>
      <c r="C13" s="19">
        <f t="shared" si="0"/>
        <v>0.54092281679085841</v>
      </c>
      <c r="D13" s="19">
        <f t="shared" si="1"/>
        <v>-0.142809384382871</v>
      </c>
      <c r="E13" s="19">
        <f t="shared" si="70"/>
        <v>0.54886159454357686</v>
      </c>
      <c r="F13" s="19">
        <f t="shared" si="2"/>
        <v>0.53944152645356513</v>
      </c>
      <c r="G13" s="19">
        <f t="shared" si="3"/>
        <v>-1.2124462944027803E-2</v>
      </c>
      <c r="H13" s="19">
        <f t="shared" si="4"/>
        <v>-1.2124462944027803E-2</v>
      </c>
      <c r="I13" s="19">
        <f t="shared" si="5"/>
        <v>0</v>
      </c>
      <c r="J13" s="19">
        <f t="shared" si="6"/>
        <v>1.4011706561604364E-2</v>
      </c>
      <c r="K13" s="19">
        <f t="shared" si="7"/>
        <v>0.99990183122106102</v>
      </c>
      <c r="L13" s="19">
        <f t="shared" si="8"/>
        <v>1.401216508365077E-2</v>
      </c>
      <c r="M13" s="19">
        <f t="shared" si="9"/>
        <v>-0.63336717414963084</v>
      </c>
      <c r="N13" s="19">
        <f t="shared" si="10"/>
        <v>0.59884602270971121</v>
      </c>
      <c r="O13" s="19">
        <f t="shared" si="11"/>
        <v>0.10490309656578123</v>
      </c>
      <c r="P13" s="72">
        <f t="shared" si="12"/>
        <v>5.028814162542657E-4</v>
      </c>
      <c r="Q13" s="72">
        <f t="shared" si="13"/>
        <v>-1.2154205219707915E-2</v>
      </c>
      <c r="R13" s="72">
        <f t="shared" si="14"/>
        <v>-2.9742275680111688E-5</v>
      </c>
      <c r="S13" s="19">
        <f t="shared" si="15"/>
        <v>1.4030552918232003E-2</v>
      </c>
      <c r="T13" s="19">
        <f t="shared" si="16"/>
        <v>0.99990156694787125</v>
      </c>
      <c r="U13" s="19">
        <f t="shared" si="17"/>
        <v>1.4031013293074095E-2</v>
      </c>
      <c r="V13" s="19">
        <f t="shared" si="18"/>
        <v>-0.6340679489308747</v>
      </c>
      <c r="W13" s="19">
        <f t="shared" si="19"/>
        <v>0.59795783613859366</v>
      </c>
      <c r="X13" s="19">
        <f t="shared" si="20"/>
        <v>0.10357343110534156</v>
      </c>
      <c r="Y13" s="72">
        <f t="shared" si="21"/>
        <v>5.0213668030869721E-4</v>
      </c>
      <c r="Z13" s="72">
        <f t="shared" si="22"/>
        <v>-1.2154278178902063E-2</v>
      </c>
      <c r="AA13" s="72">
        <f t="shared" si="23"/>
        <v>-7.2959194147986794E-8</v>
      </c>
      <c r="AB13" s="19">
        <f t="shared" si="24"/>
        <v>1.4030599174827574E-2</v>
      </c>
      <c r="AC13" s="19">
        <f t="shared" si="25"/>
        <v>0.99990156629880078</v>
      </c>
      <c r="AD13" s="19">
        <f t="shared" si="26"/>
        <v>1.4031059554223306E-2</v>
      </c>
      <c r="AE13" s="19">
        <f t="shared" si="27"/>
        <v>-0.63406966449184576</v>
      </c>
      <c r="AF13" s="19">
        <f t="shared" si="28"/>
        <v>0.5979556605711982</v>
      </c>
      <c r="AG13" s="19">
        <f t="shared" si="29"/>
        <v>0.10357016930766672</v>
      </c>
      <c r="AH13" s="72">
        <f t="shared" si="30"/>
        <v>5.0213485611215979E-4</v>
      </c>
      <c r="AI13" s="72">
        <f t="shared" si="31"/>
        <v>-1.2154278357874372E-2</v>
      </c>
      <c r="AJ13" s="72">
        <f t="shared" si="32"/>
        <v>-1.7897230919494689E-10</v>
      </c>
      <c r="AK13" s="19">
        <f t="shared" si="33"/>
        <v>1.4030599288297299E-2</v>
      </c>
      <c r="AL13" s="19">
        <f t="shared" si="34"/>
        <v>0.9999015662972085</v>
      </c>
      <c r="AM13" s="19">
        <f t="shared" si="35"/>
        <v>1.4031059667704201E-2</v>
      </c>
      <c r="AN13" s="19">
        <f t="shared" si="36"/>
        <v>-0.63406966870017678</v>
      </c>
      <c r="AO13" s="19">
        <f t="shared" si="37"/>
        <v>0.59795565523444805</v>
      </c>
      <c r="AP13" s="19">
        <f t="shared" si="38"/>
        <v>0.10357016130632279</v>
      </c>
      <c r="AQ13" s="72">
        <f t="shared" si="39"/>
        <v>5.0213485163733585E-4</v>
      </c>
      <c r="AR13" s="72">
        <f t="shared" si="40"/>
        <v>-1.2154278358313399E-2</v>
      </c>
      <c r="AS13" s="72">
        <f t="shared" si="41"/>
        <v>-4.3902728674716229E-13</v>
      </c>
      <c r="AT13" s="19">
        <f t="shared" si="42"/>
        <v>1.4030599288575647E-2</v>
      </c>
      <c r="AU13" s="19">
        <f t="shared" si="43"/>
        <v>0.99990156629720461</v>
      </c>
      <c r="AV13" s="19">
        <f t="shared" si="44"/>
        <v>1.4031059667982577E-2</v>
      </c>
      <c r="AW13" s="19">
        <f t="shared" si="45"/>
        <v>-0.63406966871049997</v>
      </c>
      <c r="AX13" s="19">
        <f t="shared" si="46"/>
        <v>0.59795565522135674</v>
      </c>
      <c r="AY13" s="19">
        <f t="shared" si="47"/>
        <v>0.10357016128669516</v>
      </c>
      <c r="AZ13" s="72">
        <f t="shared" si="48"/>
        <v>5.0213485162635884E-4</v>
      </c>
      <c r="BA13" s="72">
        <f t="shared" si="49"/>
        <v>-1.2154278358314476E-2</v>
      </c>
      <c r="BB13" s="72">
        <f t="shared" si="50"/>
        <v>-1.0772632785815972E-15</v>
      </c>
      <c r="BC13" s="19">
        <f t="shared" si="51"/>
        <v>1.4030599288576334E-2</v>
      </c>
      <c r="BD13" s="19">
        <f t="shared" si="52"/>
        <v>0.99990156629720461</v>
      </c>
      <c r="BE13" s="19">
        <f t="shared" si="53"/>
        <v>1.4031059667983264E-2</v>
      </c>
      <c r="BF13" s="19">
        <f t="shared" si="54"/>
        <v>-0.63406966871052517</v>
      </c>
      <c r="BG13" s="19">
        <f t="shared" si="55"/>
        <v>0.59795565522132488</v>
      </c>
      <c r="BH13" s="19">
        <f t="shared" si="56"/>
        <v>0.10357016128664731</v>
      </c>
      <c r="BI13" s="72">
        <f t="shared" si="57"/>
        <v>5.0213485162633206E-4</v>
      </c>
      <c r="BJ13" s="72">
        <f t="shared" si="58"/>
        <v>-1.2154278358314478E-2</v>
      </c>
      <c r="BK13" s="72">
        <f t="shared" si="59"/>
        <v>0</v>
      </c>
      <c r="BL13" s="72">
        <f t="shared" si="71"/>
        <v>4.0299201903897727E-3</v>
      </c>
      <c r="BM13" s="72">
        <f t="shared" si="60"/>
        <v>1.0010067200610062</v>
      </c>
      <c r="BN13" s="72">
        <f t="shared" si="61"/>
        <v>1.0054547329632205E-3</v>
      </c>
      <c r="BO13" s="72">
        <f t="shared" si="62"/>
        <v>1.4576078339880611E-6</v>
      </c>
      <c r="BP13" s="72">
        <f t="shared" si="63"/>
        <v>89272.487382377396</v>
      </c>
      <c r="BQ13" s="72">
        <f t="shared" si="64"/>
        <v>-2.3061414805746776</v>
      </c>
      <c r="BR13" s="72">
        <f t="shared" si="65"/>
        <v>0.82915886973281006</v>
      </c>
      <c r="BS13" s="72">
        <f t="shared" si="66"/>
        <v>3.9707515233226029</v>
      </c>
      <c r="BT13" s="72">
        <f t="shared" si="67"/>
        <v>227.86782620302006</v>
      </c>
      <c r="BU13" s="72">
        <f t="shared" si="68"/>
        <v>47.507303781527639</v>
      </c>
      <c r="BV13" s="72">
        <f t="shared" si="69"/>
        <v>227.50730378152764</v>
      </c>
      <c r="BW13" s="72"/>
    </row>
    <row r="14" spans="1:75">
      <c r="A14" s="13">
        <f>'LL to'!B14</f>
        <v>31.347694444444443</v>
      </c>
      <c r="B14" s="13">
        <f>'LL to'!C14</f>
        <v>-8.5113249999999994</v>
      </c>
      <c r="C14" s="19">
        <f t="shared" si="0"/>
        <v>0.54712048096469024</v>
      </c>
      <c r="D14" s="19">
        <f t="shared" si="1"/>
        <v>-0.14855064495730635</v>
      </c>
      <c r="E14" s="19">
        <f t="shared" si="70"/>
        <v>0.53944152645356513</v>
      </c>
      <c r="F14" s="19">
        <f t="shared" si="2"/>
        <v>0.54562950837217938</v>
      </c>
      <c r="G14" s="19">
        <f t="shared" si="3"/>
        <v>-5.7412605744353584E-3</v>
      </c>
      <c r="H14" s="19">
        <f t="shared" si="4"/>
        <v>-5.7412605744353584E-3</v>
      </c>
      <c r="I14" s="19">
        <f t="shared" si="5"/>
        <v>0</v>
      </c>
      <c r="J14" s="19">
        <f t="shared" si="6"/>
        <v>7.9034705716567576E-3</v>
      </c>
      <c r="K14" s="19">
        <f t="shared" si="7"/>
        <v>0.99996876708871407</v>
      </c>
      <c r="L14" s="19">
        <f t="shared" si="8"/>
        <v>7.9035528554831491E-3</v>
      </c>
      <c r="M14" s="19">
        <f t="shared" si="9"/>
        <v>-0.53276665925350208</v>
      </c>
      <c r="N14" s="19">
        <f t="shared" si="10"/>
        <v>0.71615968678786279</v>
      </c>
      <c r="O14" s="19">
        <f t="shared" si="11"/>
        <v>0.25553846762860111</v>
      </c>
      <c r="P14" s="72">
        <f t="shared" si="12"/>
        <v>6.0121857409975454E-4</v>
      </c>
      <c r="Q14" s="72">
        <f t="shared" si="13"/>
        <v>-5.7553720973581371E-3</v>
      </c>
      <c r="R14" s="72">
        <f t="shared" si="14"/>
        <v>-1.4111522922778674E-5</v>
      </c>
      <c r="S14" s="19">
        <f t="shared" si="15"/>
        <v>7.9109941436668486E-3</v>
      </c>
      <c r="T14" s="19">
        <f t="shared" si="16"/>
        <v>0.99996870759622225</v>
      </c>
      <c r="U14" s="19">
        <f t="shared" si="17"/>
        <v>7.9110766627074128E-3</v>
      </c>
      <c r="V14" s="19">
        <f t="shared" si="18"/>
        <v>-0.53356821824418443</v>
      </c>
      <c r="W14" s="19">
        <f t="shared" si="19"/>
        <v>0.71530495647972636</v>
      </c>
      <c r="X14" s="19">
        <f t="shared" si="20"/>
        <v>0.25464887545011339</v>
      </c>
      <c r="Y14" s="72">
        <f t="shared" si="21"/>
        <v>6.0050231366592629E-4</v>
      </c>
      <c r="Z14" s="72">
        <f t="shared" si="22"/>
        <v>-5.7554067821522581E-3</v>
      </c>
      <c r="AA14" s="72">
        <f t="shared" si="23"/>
        <v>-3.4684794121032925E-8</v>
      </c>
      <c r="AB14" s="19">
        <f t="shared" si="24"/>
        <v>7.911012649825638E-3</v>
      </c>
      <c r="AC14" s="19">
        <f t="shared" si="25"/>
        <v>0.99996870744981536</v>
      </c>
      <c r="AD14" s="19">
        <f t="shared" si="26"/>
        <v>7.911095169445324E-3</v>
      </c>
      <c r="AE14" s="19">
        <f t="shared" si="27"/>
        <v>-0.53357018558291791</v>
      </c>
      <c r="AF14" s="19">
        <f t="shared" si="28"/>
        <v>0.71530285705701058</v>
      </c>
      <c r="AG14" s="19">
        <f t="shared" si="29"/>
        <v>0.25464668778079824</v>
      </c>
      <c r="AH14" s="72">
        <f t="shared" si="30"/>
        <v>6.0050055435465377E-4</v>
      </c>
      <c r="AI14" s="72">
        <f t="shared" si="31"/>
        <v>-5.7554068674042138E-3</v>
      </c>
      <c r="AJ14" s="72">
        <f t="shared" si="32"/>
        <v>-8.5251955668497192E-11</v>
      </c>
      <c r="AK14" s="19">
        <f t="shared" si="33"/>
        <v>7.9110126953121206E-3</v>
      </c>
      <c r="AL14" s="19">
        <f t="shared" si="34"/>
        <v>0.99996870744945543</v>
      </c>
      <c r="AM14" s="19">
        <f t="shared" si="35"/>
        <v>7.9110952149332309E-3</v>
      </c>
      <c r="AN14" s="19">
        <f t="shared" si="36"/>
        <v>-0.53357019041843379</v>
      </c>
      <c r="AO14" s="19">
        <f t="shared" si="37"/>
        <v>0.71530285189683629</v>
      </c>
      <c r="AP14" s="19">
        <f t="shared" si="38"/>
        <v>0.25464668240370658</v>
      </c>
      <c r="AQ14" s="72">
        <f t="shared" si="39"/>
        <v>6.0050055003043994E-4</v>
      </c>
      <c r="AR14" s="72">
        <f t="shared" si="40"/>
        <v>-5.7554068676137554E-3</v>
      </c>
      <c r="AS14" s="72">
        <f t="shared" si="41"/>
        <v>-2.0954158547192847E-13</v>
      </c>
      <c r="AT14" s="19">
        <f t="shared" si="42"/>
        <v>7.9110126954238975E-3</v>
      </c>
      <c r="AU14" s="19">
        <f t="shared" si="43"/>
        <v>0.99996870744945454</v>
      </c>
      <c r="AV14" s="19">
        <f t="shared" si="44"/>
        <v>7.9110952150450112E-3</v>
      </c>
      <c r="AW14" s="19">
        <f t="shared" si="45"/>
        <v>-0.53357019043032072</v>
      </c>
      <c r="AX14" s="19">
        <f t="shared" si="46"/>
        <v>0.71530285188415133</v>
      </c>
      <c r="AY14" s="19">
        <f t="shared" si="47"/>
        <v>0.25464668239048838</v>
      </c>
      <c r="AZ14" s="72">
        <f t="shared" si="48"/>
        <v>6.0050055001980998E-4</v>
      </c>
      <c r="BA14" s="72">
        <f t="shared" si="49"/>
        <v>-5.7554068676142697E-3</v>
      </c>
      <c r="BB14" s="72">
        <f t="shared" si="50"/>
        <v>-5.143455106271233E-16</v>
      </c>
      <c r="BC14" s="19">
        <f t="shared" si="51"/>
        <v>7.9110126954241716E-3</v>
      </c>
      <c r="BD14" s="19">
        <f t="shared" si="52"/>
        <v>0.99996870744945454</v>
      </c>
      <c r="BE14" s="19">
        <f t="shared" si="53"/>
        <v>7.9110952150452853E-3</v>
      </c>
      <c r="BF14" s="19">
        <f t="shared" si="54"/>
        <v>-0.53357019043034992</v>
      </c>
      <c r="BG14" s="19">
        <f t="shared" si="55"/>
        <v>0.71530285188412013</v>
      </c>
      <c r="BH14" s="19">
        <f t="shared" si="56"/>
        <v>0.25464668239045596</v>
      </c>
      <c r="BI14" s="72">
        <f t="shared" si="57"/>
        <v>6.0050055001978386E-4</v>
      </c>
      <c r="BJ14" s="72">
        <f t="shared" si="58"/>
        <v>-5.7554068676142715E-3</v>
      </c>
      <c r="BK14" s="72">
        <f t="shared" si="59"/>
        <v>0</v>
      </c>
      <c r="BL14" s="72">
        <f t="shared" si="71"/>
        <v>4.8207812400139303E-3</v>
      </c>
      <c r="BM14" s="72">
        <f t="shared" si="60"/>
        <v>1.0012041081206096</v>
      </c>
      <c r="BN14" s="72">
        <f t="shared" si="61"/>
        <v>1.2022983899958302E-3</v>
      </c>
      <c r="BO14" s="72">
        <f t="shared" si="62"/>
        <v>2.4195566638650626E-6</v>
      </c>
      <c r="BP14" s="72">
        <f t="shared" si="63"/>
        <v>50334.027014353269</v>
      </c>
      <c r="BQ14" s="72">
        <f t="shared" si="64"/>
        <v>-0.66874357412239027</v>
      </c>
      <c r="BR14" s="72">
        <f t="shared" si="65"/>
        <v>2.4698774905267484</v>
      </c>
      <c r="BS14" s="72">
        <f t="shared" si="66"/>
        <v>5.6114701441165415</v>
      </c>
      <c r="BT14" s="72">
        <f t="shared" si="67"/>
        <v>321.68381562629293</v>
      </c>
      <c r="BU14" s="72">
        <f t="shared" si="68"/>
        <v>141.51355612154566</v>
      </c>
      <c r="BV14" s="72">
        <f t="shared" si="69"/>
        <v>321.51355612154566</v>
      </c>
      <c r="BW14" s="72"/>
    </row>
    <row r="15" spans="1:75">
      <c r="A15" s="13">
        <f>'LL to'!B15</f>
        <v>31.849088888888886</v>
      </c>
      <c r="B15" s="13">
        <f>'LL to'!C15</f>
        <v>-8.6927249999999994</v>
      </c>
      <c r="C15" s="19">
        <f t="shared" si="0"/>
        <v>0.55587146487145345</v>
      </c>
      <c r="D15" s="19">
        <f t="shared" si="1"/>
        <v>-0.15171667222042406</v>
      </c>
      <c r="E15" s="19">
        <f t="shared" si="70"/>
        <v>0.54562950837217938</v>
      </c>
      <c r="F15" s="19">
        <f t="shared" si="2"/>
        <v>0.55436721063859751</v>
      </c>
      <c r="G15" s="19">
        <f t="shared" si="3"/>
        <v>-3.16602726311771E-3</v>
      </c>
      <c r="H15" s="19">
        <f t="shared" si="4"/>
        <v>-3.16602726311771E-3</v>
      </c>
      <c r="I15" s="19">
        <f t="shared" si="5"/>
        <v>0</v>
      </c>
      <c r="J15" s="19">
        <f t="shared" si="6"/>
        <v>9.1449576464290444E-3</v>
      </c>
      <c r="K15" s="19">
        <f t="shared" si="7"/>
        <v>0.9999581840005336</v>
      </c>
      <c r="L15" s="19">
        <f t="shared" si="8"/>
        <v>9.1450851170758601E-3</v>
      </c>
      <c r="M15" s="19">
        <f t="shared" si="9"/>
        <v>-0.25161437805519266</v>
      </c>
      <c r="N15" s="19">
        <f t="shared" si="10"/>
        <v>0.93669020475589859</v>
      </c>
      <c r="O15" s="19">
        <f t="shared" si="11"/>
        <v>0.41666738168033046</v>
      </c>
      <c r="P15" s="72">
        <f t="shared" si="12"/>
        <v>7.8591932344778737E-4</v>
      </c>
      <c r="Q15" s="72">
        <f t="shared" si="13"/>
        <v>-3.1737386577395232E-3</v>
      </c>
      <c r="R15" s="72">
        <f t="shared" si="14"/>
        <v>-7.7113946218131807E-6</v>
      </c>
      <c r="S15" s="19">
        <f t="shared" si="15"/>
        <v>9.1469000196145282E-3</v>
      </c>
      <c r="T15" s="19">
        <f t="shared" si="16"/>
        <v>0.99995816623498368</v>
      </c>
      <c r="U15" s="19">
        <f t="shared" si="17"/>
        <v>9.1470275715042695E-3</v>
      </c>
      <c r="V15" s="19">
        <f t="shared" si="18"/>
        <v>-0.25217366410357839</v>
      </c>
      <c r="W15" s="19">
        <f t="shared" si="19"/>
        <v>0.93640844313257565</v>
      </c>
      <c r="X15" s="19">
        <f t="shared" si="20"/>
        <v>0.41649185400290778</v>
      </c>
      <c r="Y15" s="72">
        <f t="shared" si="21"/>
        <v>7.856834706615383E-4</v>
      </c>
      <c r="Z15" s="72">
        <f t="shared" si="22"/>
        <v>-3.1737574401258456E-3</v>
      </c>
      <c r="AA15" s="72">
        <f t="shared" si="23"/>
        <v>-1.8782386322462041E-8</v>
      </c>
      <c r="AB15" s="19">
        <f t="shared" si="24"/>
        <v>9.146904755852418E-3</v>
      </c>
      <c r="AC15" s="19">
        <f t="shared" si="25"/>
        <v>0.99995816619165989</v>
      </c>
      <c r="AD15" s="19">
        <f t="shared" si="26"/>
        <v>9.1470323079403046E-3</v>
      </c>
      <c r="AE15" s="19">
        <f t="shared" si="27"/>
        <v>-0.25217502590279256</v>
      </c>
      <c r="AF15" s="19">
        <f t="shared" si="28"/>
        <v>0.93640775631092588</v>
      </c>
      <c r="AG15" s="19">
        <f t="shared" si="29"/>
        <v>0.41649142600787981</v>
      </c>
      <c r="AH15" s="72">
        <f t="shared" si="30"/>
        <v>7.8568289574678209E-4</v>
      </c>
      <c r="AI15" s="72">
        <f t="shared" si="31"/>
        <v>-3.1737574858734766E-3</v>
      </c>
      <c r="AJ15" s="72">
        <f t="shared" si="32"/>
        <v>-4.5747630943865358E-11</v>
      </c>
      <c r="AK15" s="19">
        <f t="shared" si="33"/>
        <v>9.1469047673882892E-3</v>
      </c>
      <c r="AL15" s="19">
        <f t="shared" si="34"/>
        <v>0.99995816619155442</v>
      </c>
      <c r="AM15" s="19">
        <f t="shared" si="35"/>
        <v>9.1470323194766563E-3</v>
      </c>
      <c r="AN15" s="19">
        <f t="shared" si="36"/>
        <v>-0.25217502921968038</v>
      </c>
      <c r="AO15" s="19">
        <f t="shared" si="37"/>
        <v>0.93640775463805337</v>
      </c>
      <c r="AP15" s="19">
        <f t="shared" si="38"/>
        <v>0.41649142496542346</v>
      </c>
      <c r="AQ15" s="72">
        <f t="shared" si="39"/>
        <v>7.8568289434647806E-4</v>
      </c>
      <c r="AR15" s="72">
        <f t="shared" si="40"/>
        <v>-3.1737574859849026E-3</v>
      </c>
      <c r="AS15" s="72">
        <f t="shared" si="41"/>
        <v>-1.1142605935154926E-13</v>
      </c>
      <c r="AT15" s="19">
        <f t="shared" si="42"/>
        <v>9.1469047674164489E-3</v>
      </c>
      <c r="AU15" s="19">
        <f t="shared" si="43"/>
        <v>0.9999581661915542</v>
      </c>
      <c r="AV15" s="19">
        <f t="shared" si="44"/>
        <v>9.1470323195048178E-3</v>
      </c>
      <c r="AW15" s="19">
        <f t="shared" si="45"/>
        <v>-0.25217502922775753</v>
      </c>
      <c r="AX15" s="19">
        <f t="shared" si="46"/>
        <v>0.93640775463397963</v>
      </c>
      <c r="AY15" s="19">
        <f t="shared" si="47"/>
        <v>0.41649142496288494</v>
      </c>
      <c r="AZ15" s="72">
        <f t="shared" si="48"/>
        <v>7.8568289434306803E-4</v>
      </c>
      <c r="BA15" s="72">
        <f t="shared" si="49"/>
        <v>-3.1737574859851741E-3</v>
      </c>
      <c r="BB15" s="72">
        <f t="shared" si="50"/>
        <v>-2.7148422399037031E-16</v>
      </c>
      <c r="BC15" s="19">
        <f t="shared" si="51"/>
        <v>9.1469047674165183E-3</v>
      </c>
      <c r="BD15" s="19">
        <f t="shared" si="52"/>
        <v>0.9999581661915542</v>
      </c>
      <c r="BE15" s="19">
        <f t="shared" si="53"/>
        <v>9.1470323195048872E-3</v>
      </c>
      <c r="BF15" s="19">
        <f t="shared" si="54"/>
        <v>-0.25217502922777718</v>
      </c>
      <c r="BG15" s="19">
        <f t="shared" si="55"/>
        <v>0.93640775463396975</v>
      </c>
      <c r="BH15" s="19">
        <f t="shared" si="56"/>
        <v>0.41649142496287872</v>
      </c>
      <c r="BI15" s="72">
        <f t="shared" si="57"/>
        <v>7.8568289434305979E-4</v>
      </c>
      <c r="BJ15" s="72">
        <f t="shared" si="58"/>
        <v>-3.1737574859851746E-3</v>
      </c>
      <c r="BK15" s="72">
        <f t="shared" si="59"/>
        <v>0</v>
      </c>
      <c r="BL15" s="72">
        <f t="shared" si="71"/>
        <v>6.3109170117978466E-3</v>
      </c>
      <c r="BM15" s="72">
        <f t="shared" si="60"/>
        <v>1.0015758672229729</v>
      </c>
      <c r="BN15" s="72">
        <f t="shared" si="61"/>
        <v>1.5727688848550052E-3</v>
      </c>
      <c r="BO15" s="72">
        <f t="shared" si="62"/>
        <v>5.9879338089208965E-6</v>
      </c>
      <c r="BP15" s="72">
        <f t="shared" si="63"/>
        <v>58198.924529633026</v>
      </c>
      <c r="BQ15" s="72">
        <f t="shared" si="64"/>
        <v>-0.29809092267175286</v>
      </c>
      <c r="BR15" s="72">
        <f t="shared" si="65"/>
        <v>2.8418428360651835</v>
      </c>
      <c r="BS15" s="72">
        <f t="shared" si="66"/>
        <v>5.9834354896549762</v>
      </c>
      <c r="BT15" s="72">
        <f t="shared" si="67"/>
        <v>342.92064821974799</v>
      </c>
      <c r="BU15" s="72">
        <f t="shared" si="68"/>
        <v>162.82560054602334</v>
      </c>
      <c r="BV15" s="72">
        <f t="shared" si="69"/>
        <v>342.82560054602322</v>
      </c>
      <c r="BW15" s="72"/>
    </row>
    <row r="16" spans="1:75">
      <c r="A16" s="13">
        <f>'LL to'!B16</f>
        <v>31.910822222222222</v>
      </c>
      <c r="B16" s="13">
        <f>'LL to'!C16</f>
        <v>-7.9360472222222223</v>
      </c>
      <c r="C16" s="19">
        <f t="shared" si="0"/>
        <v>0.55694891479635134</v>
      </c>
      <c r="D16" s="19">
        <f t="shared" si="1"/>
        <v>-0.13851015362152788</v>
      </c>
      <c r="E16" s="19">
        <f t="shared" si="70"/>
        <v>0.55436721063859751</v>
      </c>
      <c r="F16" s="19">
        <f t="shared" si="2"/>
        <v>0.55544305698999419</v>
      </c>
      <c r="G16" s="19">
        <f t="shared" si="3"/>
        <v>1.3206518598896183E-2</v>
      </c>
      <c r="H16" s="19">
        <f t="shared" si="4"/>
        <v>1.3206518598896183E-2</v>
      </c>
      <c r="I16" s="19">
        <f t="shared" si="5"/>
        <v>0</v>
      </c>
      <c r="J16" s="19">
        <f t="shared" si="6"/>
        <v>1.1276062678105655E-2</v>
      </c>
      <c r="K16" s="19">
        <f t="shared" si="7"/>
        <v>0.99993642318423404</v>
      </c>
      <c r="L16" s="19">
        <f t="shared" si="8"/>
        <v>1.1276301649569366E-2</v>
      </c>
      <c r="M16" s="19">
        <f t="shared" si="9"/>
        <v>0.84606797965162717</v>
      </c>
      <c r="N16" s="19">
        <f t="shared" si="10"/>
        <v>0.28416897380821382</v>
      </c>
      <c r="O16" s="19">
        <f t="shared" si="11"/>
        <v>-0.95371798906420091</v>
      </c>
      <c r="P16" s="72">
        <f t="shared" si="12"/>
        <v>2.3881959632959579E-4</v>
      </c>
      <c r="Q16" s="72">
        <f t="shared" si="13"/>
        <v>1.3238491220215328E-2</v>
      </c>
      <c r="R16" s="72">
        <f t="shared" si="14"/>
        <v>3.1972621319145342E-5</v>
      </c>
      <c r="S16" s="19">
        <f t="shared" si="15"/>
        <v>1.1303112262217715E-2</v>
      </c>
      <c r="T16" s="19">
        <f t="shared" si="16"/>
        <v>0.99993611778612523</v>
      </c>
      <c r="U16" s="19">
        <f t="shared" si="17"/>
        <v>1.1303352957646517E-2</v>
      </c>
      <c r="V16" s="19">
        <f t="shared" si="18"/>
        <v>0.84608653287022328</v>
      </c>
      <c r="W16" s="19">
        <f t="shared" si="19"/>
        <v>0.28413757889564462</v>
      </c>
      <c r="X16" s="19">
        <f t="shared" si="20"/>
        <v>-0.95393415753012833</v>
      </c>
      <c r="Y16" s="72">
        <f t="shared" si="21"/>
        <v>2.3879323040631672E-4</v>
      </c>
      <c r="Z16" s="72">
        <f t="shared" si="22"/>
        <v>1.3238568623803426E-2</v>
      </c>
      <c r="AA16" s="72">
        <f t="shared" si="23"/>
        <v>7.7403588098073905E-8</v>
      </c>
      <c r="AB16" s="19">
        <f t="shared" si="24"/>
        <v>1.1303177748169253E-2</v>
      </c>
      <c r="AC16" s="19">
        <f t="shared" si="25"/>
        <v>0.99993611704588081</v>
      </c>
      <c r="AD16" s="19">
        <f t="shared" si="26"/>
        <v>1.1303418447781734E-2</v>
      </c>
      <c r="AE16" s="19">
        <f t="shared" si="27"/>
        <v>0.84608657762447392</v>
      </c>
      <c r="AF16" s="19">
        <f t="shared" si="28"/>
        <v>0.28413750316370501</v>
      </c>
      <c r="AG16" s="19">
        <f t="shared" si="29"/>
        <v>-0.95393467904071827</v>
      </c>
      <c r="AH16" s="72">
        <f t="shared" si="30"/>
        <v>2.387931668054813E-4</v>
      </c>
      <c r="AI16" s="72">
        <f t="shared" si="31"/>
        <v>1.323856881119235E-2</v>
      </c>
      <c r="AJ16" s="72">
        <f t="shared" si="32"/>
        <v>1.8738892382241801E-10</v>
      </c>
      <c r="AK16" s="19">
        <f t="shared" si="33"/>
        <v>1.1303177906706378E-2</v>
      </c>
      <c r="AL16" s="19">
        <f t="shared" si="34"/>
        <v>0.99993611704408869</v>
      </c>
      <c r="AM16" s="19">
        <f t="shared" si="35"/>
        <v>1.1303418606328986E-2</v>
      </c>
      <c r="AN16" s="19">
        <f t="shared" si="36"/>
        <v>0.84608657773282014</v>
      </c>
      <c r="AO16" s="19">
        <f t="shared" si="37"/>
        <v>0.28413750298036444</v>
      </c>
      <c r="AP16" s="19">
        <f t="shared" si="38"/>
        <v>-0.95393468030325124</v>
      </c>
      <c r="AQ16" s="72">
        <f t="shared" si="39"/>
        <v>2.3879316665150914E-4</v>
      </c>
      <c r="AR16" s="72">
        <f t="shared" si="40"/>
        <v>1.3238568811646007E-2</v>
      </c>
      <c r="AS16" s="72">
        <f t="shared" si="41"/>
        <v>4.5365620982007471E-13</v>
      </c>
      <c r="AT16" s="19">
        <f t="shared" si="42"/>
        <v>1.1303177907090185E-2</v>
      </c>
      <c r="AU16" s="19">
        <f t="shared" si="43"/>
        <v>0.99993611704408436</v>
      </c>
      <c r="AV16" s="19">
        <f t="shared" si="44"/>
        <v>1.130341860671282E-2</v>
      </c>
      <c r="AW16" s="19">
        <f t="shared" si="45"/>
        <v>0.84608657773308249</v>
      </c>
      <c r="AX16" s="19">
        <f t="shared" si="46"/>
        <v>0.28413750297992058</v>
      </c>
      <c r="AY16" s="19">
        <f t="shared" si="47"/>
        <v>-0.95393468030630779</v>
      </c>
      <c r="AZ16" s="72">
        <f t="shared" si="48"/>
        <v>2.3879316665113636E-4</v>
      </c>
      <c r="BA16" s="72">
        <f t="shared" si="49"/>
        <v>1.3238568811647105E-2</v>
      </c>
      <c r="BB16" s="72">
        <f t="shared" si="50"/>
        <v>1.0980799602933189E-15</v>
      </c>
      <c r="BC16" s="19">
        <f t="shared" si="51"/>
        <v>1.1303177907091113E-2</v>
      </c>
      <c r="BD16" s="19">
        <f t="shared" si="52"/>
        <v>0.99993611704408436</v>
      </c>
      <c r="BE16" s="19">
        <f t="shared" si="53"/>
        <v>1.1303418606713748E-2</v>
      </c>
      <c r="BF16" s="19">
        <f t="shared" si="54"/>
        <v>0.84608657773308316</v>
      </c>
      <c r="BG16" s="19">
        <f t="shared" si="55"/>
        <v>0.28413750297991947</v>
      </c>
      <c r="BH16" s="19">
        <f t="shared" si="56"/>
        <v>-0.95393468030631534</v>
      </c>
      <c r="BI16" s="72">
        <f t="shared" si="57"/>
        <v>2.3879316665113541E-4</v>
      </c>
      <c r="BJ16" s="72">
        <f t="shared" si="58"/>
        <v>1.3238568811647108E-2</v>
      </c>
      <c r="BK16" s="72">
        <f t="shared" si="59"/>
        <v>0</v>
      </c>
      <c r="BL16" s="72">
        <f t="shared" si="71"/>
        <v>1.9149437756916722E-3</v>
      </c>
      <c r="BM16" s="72">
        <f t="shared" si="60"/>
        <v>1.0004785641898519</v>
      </c>
      <c r="BN16" s="72">
        <f t="shared" si="61"/>
        <v>4.7827807455541382E-4</v>
      </c>
      <c r="BO16" s="72">
        <f t="shared" si="62"/>
        <v>-5.1565002749695025E-6</v>
      </c>
      <c r="BP16" s="72">
        <f t="shared" si="63"/>
        <v>71920.212957060503</v>
      </c>
      <c r="BQ16" s="72">
        <f t="shared" si="64"/>
        <v>1.4715268748761401</v>
      </c>
      <c r="BR16" s="72">
        <f t="shared" si="65"/>
        <v>-1.6630907967428379</v>
      </c>
      <c r="BS16" s="72">
        <f t="shared" si="66"/>
        <v>1.4785018568469552</v>
      </c>
      <c r="BT16" s="72">
        <f t="shared" si="67"/>
        <v>84.312279370478393</v>
      </c>
      <c r="BU16" s="72">
        <f t="shared" si="68"/>
        <v>264.71191639958596</v>
      </c>
      <c r="BV16" s="72">
        <f t="shared" si="69"/>
        <v>84.711916399585959</v>
      </c>
      <c r="BW16" s="72"/>
    </row>
    <row r="17" spans="1:74">
      <c r="A17" s="13">
        <f>'LL to'!B17</f>
        <v>33</v>
      </c>
      <c r="B17" s="13">
        <f>'LL to'!C17</f>
        <v>171</v>
      </c>
      <c r="C17" s="19">
        <f t="shared" si="0"/>
        <v>0.57595865315812877</v>
      </c>
      <c r="D17" s="19">
        <f t="shared" si="1"/>
        <v>2.9845130209103035</v>
      </c>
      <c r="E17" s="19">
        <f t="shared" si="70"/>
        <v>0.55544305698999419</v>
      </c>
      <c r="F17" s="19">
        <f t="shared" si="2"/>
        <v>0.57442565724039596</v>
      </c>
      <c r="G17" s="19">
        <f t="shared" si="3"/>
        <v>3.1230231745318315</v>
      </c>
      <c r="H17" s="19">
        <f t="shared" si="4"/>
        <v>3.1230231745318315</v>
      </c>
      <c r="I17" s="19">
        <f t="shared" si="5"/>
        <v>0</v>
      </c>
      <c r="J17" s="19">
        <f t="shared" si="6"/>
        <v>0.90441419223778863</v>
      </c>
      <c r="K17" s="19">
        <f t="shared" si="7"/>
        <v>-0.42665556234375768</v>
      </c>
      <c r="L17" s="19">
        <f t="shared" si="8"/>
        <v>2.0115879592902819</v>
      </c>
      <c r="M17" s="19">
        <f t="shared" si="9"/>
        <v>1.4644654218206129E-2</v>
      </c>
      <c r="N17" s="19">
        <f t="shared" si="10"/>
        <v>0.99978553410282922</v>
      </c>
      <c r="O17" s="19">
        <f t="shared" si="11"/>
        <v>-0.99981978167306318</v>
      </c>
      <c r="P17" s="72">
        <f t="shared" si="12"/>
        <v>8.3872578527317007E-4</v>
      </c>
      <c r="Q17" s="72">
        <f t="shared" si="13"/>
        <v>3.1231218250059398</v>
      </c>
      <c r="R17" s="72">
        <f t="shared" si="14"/>
        <v>9.865047410828609E-5</v>
      </c>
      <c r="S17" s="19">
        <f t="shared" si="15"/>
        <v>0.9044135774835631</v>
      </c>
      <c r="T17" s="19">
        <f t="shared" si="16"/>
        <v>-0.42665686548253645</v>
      </c>
      <c r="U17" s="19">
        <f t="shared" si="17"/>
        <v>2.0115894001557977</v>
      </c>
      <c r="V17" s="19">
        <f t="shared" si="18"/>
        <v>1.4566873173721339E-2</v>
      </c>
      <c r="W17" s="19">
        <f t="shared" si="19"/>
        <v>0.99978780620594077</v>
      </c>
      <c r="X17" s="19">
        <f t="shared" si="20"/>
        <v>-0.99981978224723966</v>
      </c>
      <c r="Y17" s="72">
        <f t="shared" si="21"/>
        <v>8.3872768656541384E-4</v>
      </c>
      <c r="Z17" s="72">
        <f t="shared" si="22"/>
        <v>3.1231213011212047</v>
      </c>
      <c r="AA17" s="72">
        <f t="shared" si="23"/>
        <v>-5.2388473514852762E-7</v>
      </c>
      <c r="AB17" s="19">
        <f t="shared" si="24"/>
        <v>0.90441358073958233</v>
      </c>
      <c r="AC17" s="19">
        <f t="shared" si="25"/>
        <v>-0.4266568585805306</v>
      </c>
      <c r="AD17" s="19">
        <f t="shared" si="26"/>
        <v>2.0115893925243267</v>
      </c>
      <c r="AE17" s="19">
        <f t="shared" si="27"/>
        <v>1.4567286231849467E-2</v>
      </c>
      <c r="AF17" s="19">
        <f t="shared" si="28"/>
        <v>0.99978779417183938</v>
      </c>
      <c r="AG17" s="19">
        <f t="shared" si="29"/>
        <v>-0.99981978224419843</v>
      </c>
      <c r="AH17" s="72">
        <f t="shared" si="30"/>
        <v>8.3872767649529722E-4</v>
      </c>
      <c r="AI17" s="72">
        <f t="shared" si="31"/>
        <v>3.1231213039033103</v>
      </c>
      <c r="AJ17" s="72">
        <f t="shared" si="32"/>
        <v>2.7821056569621305E-9</v>
      </c>
      <c r="AK17" s="19">
        <f t="shared" si="33"/>
        <v>0.90441358072229083</v>
      </c>
      <c r="AL17" s="19">
        <f t="shared" si="34"/>
        <v>-0.4266568586171845</v>
      </c>
      <c r="AM17" s="19">
        <f t="shared" si="35"/>
        <v>2.0115893925648547</v>
      </c>
      <c r="AN17" s="19">
        <f t="shared" si="36"/>
        <v>1.4567284038291866E-2</v>
      </c>
      <c r="AO17" s="19">
        <f t="shared" si="37"/>
        <v>0.99978779423574771</v>
      </c>
      <c r="AP17" s="19">
        <f t="shared" si="38"/>
        <v>-0.99981978224421464</v>
      </c>
      <c r="AQ17" s="72">
        <f t="shared" si="39"/>
        <v>8.387276765487756E-4</v>
      </c>
      <c r="AR17" s="72">
        <f t="shared" si="40"/>
        <v>3.1231213038885355</v>
      </c>
      <c r="AS17" s="72">
        <f t="shared" si="41"/>
        <v>-1.4774848011711583E-11</v>
      </c>
      <c r="AT17" s="19">
        <f t="shared" si="42"/>
        <v>0.90441358072238276</v>
      </c>
      <c r="AU17" s="19">
        <f t="shared" si="43"/>
        <v>-0.42665685861698976</v>
      </c>
      <c r="AV17" s="19">
        <f t="shared" si="44"/>
        <v>2.0115893925646393</v>
      </c>
      <c r="AW17" s="19">
        <f t="shared" si="45"/>
        <v>1.4567284049941127E-2</v>
      </c>
      <c r="AX17" s="19">
        <f t="shared" si="46"/>
        <v>0.99978779423540831</v>
      </c>
      <c r="AY17" s="19">
        <f t="shared" si="47"/>
        <v>-0.99981978224421453</v>
      </c>
      <c r="AZ17" s="72">
        <f t="shared" si="48"/>
        <v>8.3872767654849165E-4</v>
      </c>
      <c r="BA17" s="72">
        <f t="shared" si="49"/>
        <v>3.1231213038886141</v>
      </c>
      <c r="BB17" s="72">
        <f t="shared" si="50"/>
        <v>7.8603790143461083E-14</v>
      </c>
      <c r="BC17" s="19">
        <f t="shared" si="51"/>
        <v>0.9044135807223822</v>
      </c>
      <c r="BD17" s="19">
        <f t="shared" si="52"/>
        <v>-0.42665685861699087</v>
      </c>
      <c r="BE17" s="19">
        <f t="shared" si="53"/>
        <v>2.0115893925646406</v>
      </c>
      <c r="BF17" s="19">
        <f t="shared" si="54"/>
        <v>1.4567284049879154E-2</v>
      </c>
      <c r="BG17" s="19">
        <f t="shared" si="55"/>
        <v>0.99978779423541009</v>
      </c>
      <c r="BH17" s="19">
        <f t="shared" si="56"/>
        <v>-0.99981978224421464</v>
      </c>
      <c r="BI17" s="72">
        <f t="shared" si="57"/>
        <v>8.3872767654849306E-4</v>
      </c>
      <c r="BJ17" s="72">
        <f t="shared" si="58"/>
        <v>3.1231213038886136</v>
      </c>
      <c r="BK17" s="72">
        <f t="shared" si="59"/>
        <v>0</v>
      </c>
      <c r="BL17" s="72">
        <f t="shared" si="71"/>
        <v>6.7380665822170931E-3</v>
      </c>
      <c r="BM17" s="72">
        <f t="shared" si="60"/>
        <v>1.0016823944012632</v>
      </c>
      <c r="BN17" s="72">
        <f t="shared" si="61"/>
        <v>1.6788634656849329E-3</v>
      </c>
      <c r="BO17" s="72">
        <f t="shared" si="62"/>
        <v>-1.5183849384824975E-3</v>
      </c>
      <c r="BP17" s="72">
        <f t="shared" si="63"/>
        <v>12818356.83444736</v>
      </c>
      <c r="BQ17" s="72">
        <f t="shared" si="64"/>
        <v>1.7194919400582633E-2</v>
      </c>
      <c r="BR17" s="72">
        <f t="shared" si="65"/>
        <v>-1.7404093294247008E-2</v>
      </c>
      <c r="BS17" s="72">
        <f t="shared" si="66"/>
        <v>3.1241885602955461</v>
      </c>
      <c r="BT17" s="72">
        <f t="shared" si="67"/>
        <v>0.98519631072099401</v>
      </c>
      <c r="BU17" s="72">
        <f t="shared" si="68"/>
        <v>359.00281890798772</v>
      </c>
      <c r="BV17" s="72">
        <f t="shared" si="69"/>
        <v>179.00281890798772</v>
      </c>
    </row>
    <row r="18" spans="1:74">
      <c r="A18" s="13">
        <f>'LL to'!B18</f>
        <v>-66</v>
      </c>
      <c r="B18" s="13">
        <f>'LL to'!C18</f>
        <v>127</v>
      </c>
      <c r="C18" s="19">
        <f t="shared" si="0"/>
        <v>-1.1519173063162575</v>
      </c>
      <c r="D18" s="19">
        <f t="shared" si="1"/>
        <v>2.2165681500327987</v>
      </c>
      <c r="E18" s="19">
        <f t="shared" si="70"/>
        <v>0.57442565724039596</v>
      </c>
      <c r="F18" s="19">
        <f t="shared" si="2"/>
        <v>-1.1506679992809432</v>
      </c>
      <c r="G18" s="19">
        <f t="shared" si="3"/>
        <v>-0.76794487087750474</v>
      </c>
      <c r="H18" s="19">
        <f t="shared" si="4"/>
        <v>-0.76794487087750474</v>
      </c>
      <c r="I18" s="19">
        <f t="shared" si="5"/>
        <v>0</v>
      </c>
      <c r="J18" s="19">
        <f t="shared" si="6"/>
        <v>0.96830052240674869</v>
      </c>
      <c r="K18" s="19">
        <f t="shared" si="7"/>
        <v>-0.24978810681619243</v>
      </c>
      <c r="L18" s="19">
        <f t="shared" si="8"/>
        <v>1.8232577457784895</v>
      </c>
      <c r="M18" s="19">
        <f t="shared" si="9"/>
        <v>-0.2456484467293748</v>
      </c>
      <c r="N18" s="19">
        <f t="shared" si="10"/>
        <v>0.93965684061944554</v>
      </c>
      <c r="O18" s="19">
        <f t="shared" si="11"/>
        <v>0.8061312439223498</v>
      </c>
      <c r="P18" s="72">
        <f t="shared" si="12"/>
        <v>7.8840257011143842E-4</v>
      </c>
      <c r="Q18" s="72">
        <f t="shared" si="13"/>
        <v>-0.76944585164279111</v>
      </c>
      <c r="R18" s="72">
        <f t="shared" si="14"/>
        <v>-1.5009807652863749E-3</v>
      </c>
      <c r="S18" s="19">
        <f t="shared" si="15"/>
        <v>0.96820828027865169</v>
      </c>
      <c r="T18" s="19">
        <f t="shared" si="16"/>
        <v>-0.25014540971174287</v>
      </c>
      <c r="U18" s="19">
        <f t="shared" si="17"/>
        <v>1.8236267633538297</v>
      </c>
      <c r="V18" s="19">
        <f t="shared" si="18"/>
        <v>-0.24605342348497788</v>
      </c>
      <c r="W18" s="19">
        <f t="shared" si="19"/>
        <v>0.93945771279132217</v>
      </c>
      <c r="X18" s="19">
        <f t="shared" si="20"/>
        <v>0.8059977541097334</v>
      </c>
      <c r="Y18" s="72">
        <f t="shared" si="21"/>
        <v>7.8823588970586885E-4</v>
      </c>
      <c r="Z18" s="72">
        <f t="shared" si="22"/>
        <v>-0.76944863036400069</v>
      </c>
      <c r="AA18" s="72">
        <f t="shared" si="23"/>
        <v>-2.7787212095731206E-6</v>
      </c>
      <c r="AB18" s="19">
        <f t="shared" si="24"/>
        <v>0.96820810925027967</v>
      </c>
      <c r="AC18" s="19">
        <f t="shared" si="25"/>
        <v>-0.25014607169011938</v>
      </c>
      <c r="AD18" s="19">
        <f t="shared" si="26"/>
        <v>1.8236274470687373</v>
      </c>
      <c r="AE18" s="19">
        <f t="shared" si="27"/>
        <v>-0.24605417283109912</v>
      </c>
      <c r="AF18" s="19">
        <f t="shared" si="28"/>
        <v>0.93945734403240355</v>
      </c>
      <c r="AG18" s="19">
        <f t="shared" si="29"/>
        <v>0.80599750669218118</v>
      </c>
      <c r="AH18" s="72">
        <f t="shared" si="30"/>
        <v>7.8823558103521449E-4</v>
      </c>
      <c r="AI18" s="72">
        <f t="shared" si="31"/>
        <v>-0.76944863550726406</v>
      </c>
      <c r="AJ18" s="72">
        <f t="shared" si="32"/>
        <v>-5.1432633707548803E-9</v>
      </c>
      <c r="AK18" s="19">
        <f t="shared" si="33"/>
        <v>0.96820810893371456</v>
      </c>
      <c r="AL18" s="19">
        <f t="shared" si="34"/>
        <v>-0.25014607291540747</v>
      </c>
      <c r="AM18" s="19">
        <f t="shared" si="35"/>
        <v>1.8236274483342587</v>
      </c>
      <c r="AN18" s="19">
        <f t="shared" si="36"/>
        <v>-0.24605417421809714</v>
      </c>
      <c r="AO18" s="19">
        <f t="shared" si="37"/>
        <v>0.93945734334985032</v>
      </c>
      <c r="AP18" s="19">
        <f t="shared" si="38"/>
        <v>0.8059975062342235</v>
      </c>
      <c r="AQ18" s="72">
        <f t="shared" si="39"/>
        <v>7.8823558046388147E-4</v>
      </c>
      <c r="AR18" s="72">
        <f t="shared" si="40"/>
        <v>-0.769448635516784</v>
      </c>
      <c r="AS18" s="72">
        <f t="shared" si="41"/>
        <v>-9.5199403915557923E-12</v>
      </c>
      <c r="AT18" s="19">
        <f t="shared" si="42"/>
        <v>0.96820810893312859</v>
      </c>
      <c r="AU18" s="19">
        <f t="shared" si="43"/>
        <v>-0.25014607291767543</v>
      </c>
      <c r="AV18" s="19">
        <f t="shared" si="44"/>
        <v>1.8236274483366011</v>
      </c>
      <c r="AW18" s="19">
        <f t="shared" si="45"/>
        <v>-0.24605417422066445</v>
      </c>
      <c r="AX18" s="19">
        <f t="shared" si="46"/>
        <v>0.93945734334858688</v>
      </c>
      <c r="AY18" s="19">
        <f t="shared" si="47"/>
        <v>0.80599750623337596</v>
      </c>
      <c r="AZ18" s="72">
        <f t="shared" si="48"/>
        <v>7.8823558046282416E-4</v>
      </c>
      <c r="BA18" s="72">
        <f t="shared" si="49"/>
        <v>-0.76944863551680154</v>
      </c>
      <c r="BB18" s="72">
        <f t="shared" si="50"/>
        <v>-1.7541523789077473E-14</v>
      </c>
      <c r="BC18" s="19">
        <f t="shared" si="51"/>
        <v>0.96820810893312759</v>
      </c>
      <c r="BD18" s="19">
        <f t="shared" si="52"/>
        <v>-0.25014607291767954</v>
      </c>
      <c r="BE18" s="19">
        <f t="shared" si="53"/>
        <v>1.8236274483366053</v>
      </c>
      <c r="BF18" s="19">
        <f t="shared" si="54"/>
        <v>-0.24605417422066914</v>
      </c>
      <c r="BG18" s="19">
        <f t="shared" si="55"/>
        <v>0.93945734334858455</v>
      </c>
      <c r="BH18" s="19">
        <f t="shared" si="56"/>
        <v>0.80599750623337452</v>
      </c>
      <c r="BI18" s="72">
        <f t="shared" si="57"/>
        <v>7.8823558046282221E-4</v>
      </c>
      <c r="BJ18" s="72">
        <f t="shared" si="58"/>
        <v>-0.76944863551680165</v>
      </c>
      <c r="BK18" s="72">
        <f t="shared" si="59"/>
        <v>0</v>
      </c>
      <c r="BL18" s="72">
        <f t="shared" si="71"/>
        <v>6.3314697050052757E-3</v>
      </c>
      <c r="BM18" s="72">
        <f t="shared" si="60"/>
        <v>1.001580993264402</v>
      </c>
      <c r="BN18" s="72">
        <f t="shared" si="61"/>
        <v>1.5778747558579506E-3</v>
      </c>
      <c r="BO18" s="72">
        <f t="shared" si="62"/>
        <v>1.2312862892757924E-3</v>
      </c>
      <c r="BP18" s="72">
        <f t="shared" si="63"/>
        <v>11602836.070270734</v>
      </c>
      <c r="BQ18" s="72">
        <f t="shared" si="64"/>
        <v>-2.8452971722379492</v>
      </c>
      <c r="BR18" s="72">
        <f t="shared" si="65"/>
        <v>0.64606146845393675</v>
      </c>
      <c r="BS18" s="72">
        <f t="shared" si="66"/>
        <v>3.7876541220437296</v>
      </c>
      <c r="BT18" s="72">
        <f t="shared" si="67"/>
        <v>196.97648057025785</v>
      </c>
      <c r="BU18" s="72">
        <f t="shared" si="68"/>
        <v>37.016595448434941</v>
      </c>
      <c r="BV18" s="72">
        <f t="shared" si="69"/>
        <v>217.01659544843494</v>
      </c>
    </row>
    <row r="19" spans="1:74">
      <c r="A19" s="13">
        <f>'LL to'!B19</f>
        <v>-58</v>
      </c>
      <c r="B19" s="13">
        <f>'LL to'!C19</f>
        <v>100</v>
      </c>
      <c r="C19" s="19">
        <f t="shared" si="0"/>
        <v>-1.0122909661567112</v>
      </c>
      <c r="D19" s="19">
        <f t="shared" si="1"/>
        <v>1.7453292519943295</v>
      </c>
      <c r="E19" s="19">
        <f t="shared" si="70"/>
        <v>-1.1506679992809432</v>
      </c>
      <c r="F19" s="19">
        <f t="shared" si="2"/>
        <v>-1.0107805821921751</v>
      </c>
      <c r="G19" s="19">
        <f t="shared" si="3"/>
        <v>-0.47123889803846919</v>
      </c>
      <c r="H19" s="19">
        <f t="shared" si="4"/>
        <v>-0.47123889803846919</v>
      </c>
      <c r="I19" s="19">
        <f t="shared" si="5"/>
        <v>0</v>
      </c>
      <c r="J19" s="19">
        <f t="shared" si="6"/>
        <v>0.25622678991915532</v>
      </c>
      <c r="K19" s="19">
        <f t="shared" si="7"/>
        <v>0.96661669348699175</v>
      </c>
      <c r="L19" s="19">
        <f t="shared" si="8"/>
        <v>0.25911664876276186</v>
      </c>
      <c r="M19" s="19">
        <f t="shared" si="9"/>
        <v>-0.38389265102626724</v>
      </c>
      <c r="N19" s="19">
        <f t="shared" si="10"/>
        <v>0.85262643248802461</v>
      </c>
      <c r="O19" s="19">
        <f t="shared" si="11"/>
        <v>-0.84793482711760593</v>
      </c>
      <c r="P19" s="72">
        <f t="shared" si="12"/>
        <v>7.1553763903779266E-4</v>
      </c>
      <c r="Q19" s="72">
        <f t="shared" si="13"/>
        <v>-0.47157197306300158</v>
      </c>
      <c r="R19" s="72">
        <f t="shared" si="14"/>
        <v>-3.3307502453239213E-4</v>
      </c>
      <c r="S19" s="19">
        <f t="shared" si="15"/>
        <v>0.25635039490027256</v>
      </c>
      <c r="T19" s="19">
        <f t="shared" si="16"/>
        <v>0.9665839203268769</v>
      </c>
      <c r="U19" s="19">
        <f t="shared" si="17"/>
        <v>0.25924452476286813</v>
      </c>
      <c r="V19" s="19">
        <f t="shared" si="18"/>
        <v>-0.38395835575032822</v>
      </c>
      <c r="W19" s="19">
        <f t="shared" si="19"/>
        <v>0.85257598104950438</v>
      </c>
      <c r="X19" s="19">
        <f t="shared" si="20"/>
        <v>-0.84807497690633626</v>
      </c>
      <c r="Y19" s="72">
        <f t="shared" si="21"/>
        <v>7.1549539005172661E-4</v>
      </c>
      <c r="Z19" s="72">
        <f t="shared" si="22"/>
        <v>-0.471572194468318</v>
      </c>
      <c r="AA19" s="72">
        <f t="shared" si="23"/>
        <v>-2.2140531641401395E-7</v>
      </c>
      <c r="AB19" s="19">
        <f t="shared" si="24"/>
        <v>0.25635047706998249</v>
      </c>
      <c r="AC19" s="19">
        <f t="shared" si="25"/>
        <v>0.96658389853441706</v>
      </c>
      <c r="AD19" s="19">
        <f t="shared" si="26"/>
        <v>0.25924460977329422</v>
      </c>
      <c r="AE19" s="19">
        <f t="shared" si="27"/>
        <v>-0.38395839938261656</v>
      </c>
      <c r="AF19" s="19">
        <f t="shared" si="28"/>
        <v>0.85257594754353916</v>
      </c>
      <c r="AG19" s="19">
        <f t="shared" si="29"/>
        <v>-0.84807507001431714</v>
      </c>
      <c r="AH19" s="72">
        <f t="shared" si="30"/>
        <v>7.1549536199319596E-4</v>
      </c>
      <c r="AI19" s="72">
        <f t="shared" si="31"/>
        <v>-0.47157219461548316</v>
      </c>
      <c r="AJ19" s="72">
        <f t="shared" si="32"/>
        <v>-1.4716516893997778E-10</v>
      </c>
      <c r="AK19" s="19">
        <f t="shared" si="33"/>
        <v>0.25635047712459963</v>
      </c>
      <c r="AL19" s="19">
        <f t="shared" si="34"/>
        <v>0.96658389851993198</v>
      </c>
      <c r="AM19" s="19">
        <f t="shared" si="35"/>
        <v>0.25924460982979952</v>
      </c>
      <c r="AN19" s="19">
        <f t="shared" si="36"/>
        <v>-0.3839583994116183</v>
      </c>
      <c r="AO19" s="19">
        <f t="shared" si="37"/>
        <v>0.8525759475212682</v>
      </c>
      <c r="AP19" s="19">
        <f t="shared" si="38"/>
        <v>-0.84807507007620453</v>
      </c>
      <c r="AQ19" s="72">
        <f t="shared" si="39"/>
        <v>7.1549536197454573E-4</v>
      </c>
      <c r="AR19" s="72">
        <f t="shared" si="40"/>
        <v>-0.47157219461558098</v>
      </c>
      <c r="AS19" s="72">
        <f t="shared" si="41"/>
        <v>-9.7810648469476291E-14</v>
      </c>
      <c r="AT19" s="19">
        <f t="shared" si="42"/>
        <v>0.25635047712463593</v>
      </c>
      <c r="AU19" s="19">
        <f t="shared" si="43"/>
        <v>0.96658389851992221</v>
      </c>
      <c r="AV19" s="19">
        <f t="shared" si="44"/>
        <v>0.2592446098298371</v>
      </c>
      <c r="AW19" s="19">
        <f t="shared" si="45"/>
        <v>-0.38395839941163762</v>
      </c>
      <c r="AX19" s="19">
        <f t="shared" si="46"/>
        <v>0.85257594752125332</v>
      </c>
      <c r="AY19" s="19">
        <f t="shared" si="47"/>
        <v>-0.84807507007624605</v>
      </c>
      <c r="AZ19" s="72">
        <f t="shared" si="48"/>
        <v>7.1549536197453327E-4</v>
      </c>
      <c r="BA19" s="72">
        <f t="shared" si="49"/>
        <v>-0.47157219461558103</v>
      </c>
      <c r="BB19" s="72">
        <f t="shared" si="50"/>
        <v>0</v>
      </c>
      <c r="BC19" s="19">
        <f t="shared" si="51"/>
        <v>0.25635047712463593</v>
      </c>
      <c r="BD19" s="19">
        <f t="shared" si="52"/>
        <v>0.96658389851992221</v>
      </c>
      <c r="BE19" s="19">
        <f t="shared" si="53"/>
        <v>0.2592446098298371</v>
      </c>
      <c r="BF19" s="19">
        <f t="shared" si="54"/>
        <v>-0.38395839941163762</v>
      </c>
      <c r="BG19" s="19">
        <f t="shared" si="55"/>
        <v>0.85257594752125332</v>
      </c>
      <c r="BH19" s="19">
        <f t="shared" si="56"/>
        <v>-0.84807507007624605</v>
      </c>
      <c r="BI19" s="72">
        <f t="shared" si="57"/>
        <v>7.1549536197453327E-4</v>
      </c>
      <c r="BJ19" s="72">
        <f t="shared" si="58"/>
        <v>-0.47157219461558103</v>
      </c>
      <c r="BK19" s="72">
        <f t="shared" si="59"/>
        <v>0</v>
      </c>
      <c r="BL19" s="72">
        <f t="shared" si="71"/>
        <v>5.745932820862565E-3</v>
      </c>
      <c r="BM19" s="72">
        <f t="shared" si="60"/>
        <v>1.0014349392857738</v>
      </c>
      <c r="BN19" s="72">
        <f t="shared" si="61"/>
        <v>1.4323698964273073E-3</v>
      </c>
      <c r="BO19" s="72">
        <f t="shared" si="62"/>
        <v>-3.113478530707402E-4</v>
      </c>
      <c r="BP19" s="72">
        <f t="shared" si="63"/>
        <v>1652300.4882638084</v>
      </c>
      <c r="BQ19" s="72">
        <f t="shared" si="64"/>
        <v>-1.2259747364698632</v>
      </c>
      <c r="BR19" s="72">
        <f t="shared" si="65"/>
        <v>2.3343783477488356</v>
      </c>
      <c r="BS19" s="72">
        <f t="shared" si="66"/>
        <v>5.4759710013386282</v>
      </c>
      <c r="BT19" s="72">
        <f t="shared" si="67"/>
        <v>289.75682181061353</v>
      </c>
      <c r="BU19" s="72">
        <f t="shared" si="68"/>
        <v>133.75002711273066</v>
      </c>
      <c r="BV19" s="72">
        <f t="shared" si="69"/>
        <v>313.75002711273066</v>
      </c>
    </row>
    <row r="20" spans="1:74">
      <c r="A20" s="13">
        <f>'LL to'!B20</f>
        <v>71</v>
      </c>
      <c r="B20" s="13">
        <f>'LL to'!C20</f>
        <v>-2</v>
      </c>
      <c r="C20" s="19">
        <f t="shared" si="0"/>
        <v>1.2391837689159739</v>
      </c>
      <c r="D20" s="19">
        <f t="shared" si="1"/>
        <v>-3.4906585039886591E-2</v>
      </c>
      <c r="E20" s="19">
        <f t="shared" si="70"/>
        <v>-1.0107805821921751</v>
      </c>
      <c r="F20" s="19">
        <f t="shared" si="2"/>
        <v>1.2381485681618956</v>
      </c>
      <c r="G20" s="19">
        <f t="shared" si="3"/>
        <v>-1.7802358370342162</v>
      </c>
      <c r="H20" s="19">
        <f t="shared" si="4"/>
        <v>-1.7802358370342162</v>
      </c>
      <c r="I20" s="19">
        <f t="shared" si="5"/>
        <v>0</v>
      </c>
      <c r="J20" s="19">
        <f t="shared" si="6"/>
        <v>0.54740743762562138</v>
      </c>
      <c r="K20" s="19">
        <f t="shared" si="7"/>
        <v>-0.83686623616450873</v>
      </c>
      <c r="L20" s="19">
        <f t="shared" si="8"/>
        <v>2.5623295071079348</v>
      </c>
      <c r="M20" s="19">
        <f t="shared" si="9"/>
        <v>-0.30995367920790035</v>
      </c>
      <c r="N20" s="19">
        <f t="shared" si="10"/>
        <v>0.90392871674548603</v>
      </c>
      <c r="O20" s="19">
        <f t="shared" si="11"/>
        <v>0.93495835072423628</v>
      </c>
      <c r="P20" s="72">
        <f t="shared" si="12"/>
        <v>7.5849358647306039E-4</v>
      </c>
      <c r="Q20" s="72">
        <f t="shared" si="13"/>
        <v>-1.7828970340101731</v>
      </c>
      <c r="R20" s="72">
        <f t="shared" si="14"/>
        <v>-2.6611969759569032E-3</v>
      </c>
      <c r="S20" s="19">
        <f t="shared" si="15"/>
        <v>0.54671672452138564</v>
      </c>
      <c r="T20" s="19">
        <f t="shared" si="16"/>
        <v>-0.83731763574440921</v>
      </c>
      <c r="U20" s="19">
        <f t="shared" si="17"/>
        <v>2.5631546411647563</v>
      </c>
      <c r="V20" s="19">
        <f t="shared" si="18"/>
        <v>-0.31016862265802886</v>
      </c>
      <c r="W20" s="19">
        <f t="shared" si="19"/>
        <v>0.90379542551842129</v>
      </c>
      <c r="X20" s="19">
        <f t="shared" si="20"/>
        <v>0.93476825881049752</v>
      </c>
      <c r="Y20" s="72">
        <f t="shared" si="21"/>
        <v>7.5838199468875511E-4</v>
      </c>
      <c r="Z20" s="72">
        <f t="shared" si="22"/>
        <v>-1.7828997365533132</v>
      </c>
      <c r="AA20" s="72">
        <f t="shared" si="23"/>
        <v>-2.7025431401650479E-6</v>
      </c>
      <c r="AB20" s="19">
        <f t="shared" si="24"/>
        <v>0.54671602264439312</v>
      </c>
      <c r="AC20" s="19">
        <f t="shared" si="25"/>
        <v>-0.8373180940263355</v>
      </c>
      <c r="AD20" s="19">
        <f t="shared" si="26"/>
        <v>2.5631554794091338</v>
      </c>
      <c r="AE20" s="19">
        <f t="shared" si="27"/>
        <v>-0.31016884034569991</v>
      </c>
      <c r="AF20" s="19">
        <f t="shared" si="28"/>
        <v>0.90379529047860374</v>
      </c>
      <c r="AG20" s="19">
        <f t="shared" si="29"/>
        <v>0.93476806530330336</v>
      </c>
      <c r="AH20" s="72">
        <f t="shared" si="30"/>
        <v>7.5838188163300816E-4</v>
      </c>
      <c r="AI20" s="72">
        <f t="shared" si="31"/>
        <v>-1.7828997392936372</v>
      </c>
      <c r="AJ20" s="72">
        <f t="shared" si="32"/>
        <v>-2.7403239677425972E-9</v>
      </c>
      <c r="AK20" s="19">
        <f t="shared" si="33"/>
        <v>0.54671602193270374</v>
      </c>
      <c r="AL20" s="19">
        <f t="shared" si="34"/>
        <v>-0.83731809449102401</v>
      </c>
      <c r="AM20" s="19">
        <f t="shared" si="35"/>
        <v>2.563155480259097</v>
      </c>
      <c r="AN20" s="19">
        <f t="shared" si="36"/>
        <v>-0.31016884056643013</v>
      </c>
      <c r="AO20" s="19">
        <f t="shared" si="37"/>
        <v>0.90379529034167649</v>
      </c>
      <c r="AP20" s="19">
        <f t="shared" si="38"/>
        <v>0.93476806510709032</v>
      </c>
      <c r="AQ20" s="72">
        <f t="shared" si="39"/>
        <v>7.5838188151837211E-4</v>
      </c>
      <c r="AR20" s="72">
        <f t="shared" si="40"/>
        <v>-1.7828997392964157</v>
      </c>
      <c r="AS20" s="72">
        <f t="shared" si="41"/>
        <v>-2.7784441414269168E-12</v>
      </c>
      <c r="AT20" s="19">
        <f t="shared" si="42"/>
        <v>0.5467160219319821</v>
      </c>
      <c r="AU20" s="19">
        <f t="shared" si="43"/>
        <v>-0.83731809449149508</v>
      </c>
      <c r="AV20" s="19">
        <f t="shared" si="44"/>
        <v>2.5631554802599585</v>
      </c>
      <c r="AW20" s="19">
        <f t="shared" si="45"/>
        <v>-0.310168840566654</v>
      </c>
      <c r="AX20" s="19">
        <f t="shared" si="46"/>
        <v>0.9037952903415376</v>
      </c>
      <c r="AY20" s="19">
        <f t="shared" si="47"/>
        <v>0.9347680651068917</v>
      </c>
      <c r="AZ20" s="72">
        <f t="shared" si="48"/>
        <v>7.5838188151825588E-4</v>
      </c>
      <c r="BA20" s="72">
        <f t="shared" si="49"/>
        <v>-1.7828997392964185</v>
      </c>
      <c r="BB20" s="72">
        <f t="shared" si="50"/>
        <v>-2.886579864025407E-15</v>
      </c>
      <c r="BC20" s="19">
        <f t="shared" si="51"/>
        <v>0.54671602193198132</v>
      </c>
      <c r="BD20" s="19">
        <f t="shared" si="52"/>
        <v>-0.83731809449149563</v>
      </c>
      <c r="BE20" s="19">
        <f t="shared" si="53"/>
        <v>2.5631554802599599</v>
      </c>
      <c r="BF20" s="19">
        <f t="shared" si="54"/>
        <v>-0.31016884056665422</v>
      </c>
      <c r="BG20" s="19">
        <f t="shared" si="55"/>
        <v>0.90379529034153738</v>
      </c>
      <c r="BH20" s="19">
        <f t="shared" si="56"/>
        <v>0.93476806510689159</v>
      </c>
      <c r="BI20" s="72">
        <f t="shared" si="57"/>
        <v>7.5838188151825566E-4</v>
      </c>
      <c r="BJ20" s="72">
        <f t="shared" si="58"/>
        <v>-1.7828997392964185</v>
      </c>
      <c r="BK20" s="72">
        <f t="shared" si="59"/>
        <v>0</v>
      </c>
      <c r="BL20" s="72">
        <f t="shared" si="71"/>
        <v>6.0911254149413991E-3</v>
      </c>
      <c r="BM20" s="72">
        <f t="shared" si="60"/>
        <v>1.0015210466056457</v>
      </c>
      <c r="BN20" s="72">
        <f t="shared" si="61"/>
        <v>1.5181598958881035E-3</v>
      </c>
      <c r="BO20" s="72">
        <f t="shared" si="62"/>
        <v>7.7566255622250175E-4</v>
      </c>
      <c r="BP20" s="72">
        <f t="shared" si="63"/>
        <v>16313189.272740226</v>
      </c>
      <c r="BQ20" s="72">
        <f t="shared" si="64"/>
        <v>-0.62258097972987947</v>
      </c>
      <c r="BR20" s="72">
        <f t="shared" si="65"/>
        <v>1.8910596148987142</v>
      </c>
      <c r="BS20" s="72">
        <f t="shared" si="66"/>
        <v>5.0326522684885076</v>
      </c>
      <c r="BT20" s="72">
        <f t="shared" si="67"/>
        <v>324.32873745635806</v>
      </c>
      <c r="BU20" s="72">
        <f t="shared" si="68"/>
        <v>108.34973474133108</v>
      </c>
      <c r="BV20" s="72">
        <f t="shared" si="69"/>
        <v>288.34973474133108</v>
      </c>
    </row>
    <row r="21" spans="1:74">
      <c r="A21" s="13">
        <f>'LL to'!B21</f>
        <v>46</v>
      </c>
      <c r="B21" s="13">
        <f>'LL to'!C21</f>
        <v>48</v>
      </c>
      <c r="C21" s="19">
        <f t="shared" si="0"/>
        <v>0.80285145591739149</v>
      </c>
      <c r="D21" s="19">
        <f t="shared" si="1"/>
        <v>0.83775804095727813</v>
      </c>
      <c r="E21" s="19">
        <f t="shared" si="70"/>
        <v>1.2381485681618956</v>
      </c>
      <c r="F21" s="19">
        <f t="shared" si="2"/>
        <v>0.80117316168767516</v>
      </c>
      <c r="G21" s="19">
        <f t="shared" si="3"/>
        <v>0.87266462599716477</v>
      </c>
      <c r="H21" s="19">
        <f t="shared" si="4"/>
        <v>0.87266462599716477</v>
      </c>
      <c r="I21" s="19">
        <f t="shared" si="5"/>
        <v>0</v>
      </c>
      <c r="J21" s="19">
        <f t="shared" si="6"/>
        <v>0.56532887816995026</v>
      </c>
      <c r="K21" s="19">
        <f t="shared" si="7"/>
        <v>0.82486560087514005</v>
      </c>
      <c r="L21" s="19">
        <f t="shared" si="8"/>
        <v>0.60083190428992872</v>
      </c>
      <c r="M21" s="19">
        <f t="shared" si="9"/>
        <v>0.30790942419319323</v>
      </c>
      <c r="N21" s="19">
        <f t="shared" si="10"/>
        <v>0.90519178649301624</v>
      </c>
      <c r="O21" s="19">
        <f t="shared" si="11"/>
        <v>-0.67493469167169029</v>
      </c>
      <c r="P21" s="72">
        <f t="shared" si="12"/>
        <v>7.5955102824496162E-4</v>
      </c>
      <c r="Q21" s="72">
        <f t="shared" si="13"/>
        <v>0.87328413127476534</v>
      </c>
      <c r="R21" s="72">
        <f t="shared" si="14"/>
        <v>6.1950527760057383E-4</v>
      </c>
      <c r="S21" s="19">
        <f t="shared" si="15"/>
        <v>0.56548623122826769</v>
      </c>
      <c r="T21" s="19">
        <f t="shared" si="16"/>
        <v>0.82475773551464815</v>
      </c>
      <c r="U21" s="19">
        <f t="shared" si="17"/>
        <v>0.6010226788193247</v>
      </c>
      <c r="V21" s="19">
        <f t="shared" si="18"/>
        <v>0.30798370075523529</v>
      </c>
      <c r="W21" s="19">
        <f t="shared" si="19"/>
        <v>0.9051460400691097</v>
      </c>
      <c r="X21" s="19">
        <f t="shared" si="20"/>
        <v>-0.67511835750737703</v>
      </c>
      <c r="Y21" s="72">
        <f t="shared" si="21"/>
        <v>7.5951272946423842E-4</v>
      </c>
      <c r="Z21" s="72">
        <f t="shared" si="22"/>
        <v>0.8732844774374976</v>
      </c>
      <c r="AA21" s="72">
        <f t="shared" si="23"/>
        <v>3.4616273225651639E-7</v>
      </c>
      <c r="AB21" s="19">
        <f t="shared" si="24"/>
        <v>0.56548631915773728</v>
      </c>
      <c r="AC21" s="19">
        <f t="shared" si="25"/>
        <v>0.82475767522675025</v>
      </c>
      <c r="AD21" s="19">
        <f t="shared" si="26"/>
        <v>0.60102278543181109</v>
      </c>
      <c r="AE21" s="19">
        <f t="shared" si="27"/>
        <v>0.30798374221172775</v>
      </c>
      <c r="AF21" s="19">
        <f t="shared" si="28"/>
        <v>0.90514601453326005</v>
      </c>
      <c r="AG21" s="19">
        <f t="shared" si="29"/>
        <v>-0.67511846010956433</v>
      </c>
      <c r="AH21" s="72">
        <f t="shared" si="30"/>
        <v>7.5951270808569257E-4</v>
      </c>
      <c r="AI21" s="72">
        <f t="shared" si="31"/>
        <v>0.87328447763086858</v>
      </c>
      <c r="AJ21" s="72">
        <f t="shared" si="32"/>
        <v>1.9337098589033985E-10</v>
      </c>
      <c r="AK21" s="19">
        <f t="shared" si="33"/>
        <v>0.56548631920685588</v>
      </c>
      <c r="AL21" s="19">
        <f t="shared" si="34"/>
        <v>0.82475767519307275</v>
      </c>
      <c r="AM21" s="19">
        <f t="shared" si="35"/>
        <v>0.60102278549136623</v>
      </c>
      <c r="AN21" s="19">
        <f t="shared" si="36"/>
        <v>0.30798374223488584</v>
      </c>
      <c r="AO21" s="19">
        <f t="shared" si="37"/>
        <v>0.90514601451899535</v>
      </c>
      <c r="AP21" s="19">
        <f t="shared" si="38"/>
        <v>-0.67511846016687915</v>
      </c>
      <c r="AQ21" s="72">
        <f t="shared" si="39"/>
        <v>7.595127080737503E-4</v>
      </c>
      <c r="AR21" s="72">
        <f t="shared" si="40"/>
        <v>0.87328447763097661</v>
      </c>
      <c r="AS21" s="72">
        <f t="shared" si="41"/>
        <v>1.0802470029602773E-13</v>
      </c>
      <c r="AT21" s="19">
        <f t="shared" si="42"/>
        <v>0.56548631920688341</v>
      </c>
      <c r="AU21" s="19">
        <f t="shared" si="43"/>
        <v>0.82475767519305387</v>
      </c>
      <c r="AV21" s="19">
        <f t="shared" si="44"/>
        <v>0.60102278549139954</v>
      </c>
      <c r="AW21" s="19">
        <f t="shared" si="45"/>
        <v>0.30798374223489872</v>
      </c>
      <c r="AX21" s="19">
        <f t="shared" si="46"/>
        <v>0.90514601451898746</v>
      </c>
      <c r="AY21" s="19">
        <f t="shared" si="47"/>
        <v>-0.67511846016691113</v>
      </c>
      <c r="AZ21" s="72">
        <f t="shared" si="48"/>
        <v>7.5951270807374368E-4</v>
      </c>
      <c r="BA21" s="72">
        <f t="shared" si="49"/>
        <v>0.87328447763097672</v>
      </c>
      <c r="BB21" s="72">
        <f t="shared" si="50"/>
        <v>0</v>
      </c>
      <c r="BC21" s="19">
        <f t="shared" si="51"/>
        <v>0.56548631920688341</v>
      </c>
      <c r="BD21" s="19">
        <f t="shared" si="52"/>
        <v>0.82475767519305387</v>
      </c>
      <c r="BE21" s="19">
        <f t="shared" si="53"/>
        <v>0.60102278549139954</v>
      </c>
      <c r="BF21" s="19">
        <f t="shared" si="54"/>
        <v>0.30798374223489872</v>
      </c>
      <c r="BG21" s="19">
        <f t="shared" si="55"/>
        <v>0.90514601451898746</v>
      </c>
      <c r="BH21" s="19">
        <f t="shared" si="56"/>
        <v>-0.67511846016691113</v>
      </c>
      <c r="BI21" s="72">
        <f t="shared" si="57"/>
        <v>7.5951270807374368E-4</v>
      </c>
      <c r="BJ21" s="72">
        <f t="shared" si="58"/>
        <v>0.87328447763097672</v>
      </c>
      <c r="BK21" s="72">
        <f t="shared" si="59"/>
        <v>0</v>
      </c>
      <c r="BL21" s="72">
        <f t="shared" si="71"/>
        <v>6.100228616135038E-3</v>
      </c>
      <c r="BM21" s="72">
        <f t="shared" si="60"/>
        <v>1.0015233172234714</v>
      </c>
      <c r="BN21" s="72">
        <f t="shared" si="61"/>
        <v>1.5204218965959924E-3</v>
      </c>
      <c r="BO21" s="72">
        <f t="shared" si="62"/>
        <v>-5.8047557410304635E-4</v>
      </c>
      <c r="BP21" s="72">
        <f t="shared" si="63"/>
        <v>3830068.4571454562</v>
      </c>
      <c r="BQ21" s="72">
        <f t="shared" si="64"/>
        <v>1.9103945549026302</v>
      </c>
      <c r="BR21" s="72">
        <f t="shared" si="65"/>
        <v>-0.45772354955049888</v>
      </c>
      <c r="BS21" s="72">
        <f t="shared" si="66"/>
        <v>2.6838691040392941</v>
      </c>
      <c r="BT21" s="72">
        <f t="shared" si="67"/>
        <v>109.45754520069414</v>
      </c>
      <c r="BU21" s="72">
        <f t="shared" si="68"/>
        <v>333.77437242700921</v>
      </c>
      <c r="BV21" s="72">
        <f t="shared" si="69"/>
        <v>153.77437242700921</v>
      </c>
    </row>
    <row r="22" spans="1:74">
      <c r="A22" s="13">
        <f>'LL to'!B22</f>
        <v>40</v>
      </c>
      <c r="B22" s="13">
        <f>'LL to'!C22</f>
        <v>-146</v>
      </c>
      <c r="C22" s="19">
        <f t="shared" si="0"/>
        <v>0.69813170079773179</v>
      </c>
      <c r="D22" s="19">
        <f t="shared" si="1"/>
        <v>-2.5481807079117211</v>
      </c>
      <c r="E22" s="19">
        <f t="shared" si="70"/>
        <v>0.80117316168767516</v>
      </c>
      <c r="F22" s="19">
        <f t="shared" si="2"/>
        <v>0.69647847511878114</v>
      </c>
      <c r="G22" s="19">
        <f t="shared" si="3"/>
        <v>-3.3859387488689991</v>
      </c>
      <c r="H22" s="19">
        <f t="shared" si="4"/>
        <v>-3.3859387488689991</v>
      </c>
      <c r="I22" s="19">
        <f t="shared" si="5"/>
        <v>0</v>
      </c>
      <c r="J22" s="19">
        <f t="shared" si="6"/>
        <v>0.99836140537379436</v>
      </c>
      <c r="K22" s="19">
        <f t="shared" si="7"/>
        <v>-5.7223284247428285E-2</v>
      </c>
      <c r="L22" s="19">
        <f t="shared" si="8"/>
        <v>1.6280508867979528</v>
      </c>
      <c r="M22" s="19">
        <f t="shared" si="9"/>
        <v>0.12935034454380823</v>
      </c>
      <c r="N22" s="19">
        <f t="shared" si="10"/>
        <v>0.98326848836639813</v>
      </c>
      <c r="O22" s="19">
        <f t="shared" si="11"/>
        <v>-0.99434782485772932</v>
      </c>
      <c r="P22" s="72">
        <f t="shared" si="12"/>
        <v>8.2490377275965183E-4</v>
      </c>
      <c r="Q22" s="72">
        <f t="shared" si="13"/>
        <v>-3.3852336212520679</v>
      </c>
      <c r="R22" s="72">
        <f t="shared" si="14"/>
        <v>7.0512761693120041E-4</v>
      </c>
      <c r="S22" s="19">
        <f t="shared" si="15"/>
        <v>0.99835618935003811</v>
      </c>
      <c r="T22" s="19">
        <f t="shared" si="16"/>
        <v>-5.7314214523717766E-2</v>
      </c>
      <c r="U22" s="19">
        <f t="shared" si="17"/>
        <v>1.6281419665545163</v>
      </c>
      <c r="V22" s="19">
        <f t="shared" si="18"/>
        <v>0.12898516899768425</v>
      </c>
      <c r="W22" s="19">
        <f t="shared" si="19"/>
        <v>0.98336282617863879</v>
      </c>
      <c r="X22" s="19">
        <f t="shared" si="20"/>
        <v>-0.99434885313995847</v>
      </c>
      <c r="Y22" s="72">
        <f t="shared" si="21"/>
        <v>8.249827210400246E-4</v>
      </c>
      <c r="Z22" s="72">
        <f t="shared" si="22"/>
        <v>-3.3852355726654935</v>
      </c>
      <c r="AA22" s="72">
        <f t="shared" si="23"/>
        <v>-1.9514134255160798E-6</v>
      </c>
      <c r="AB22" s="19">
        <f t="shared" si="24"/>
        <v>0.99835620377624523</v>
      </c>
      <c r="AC22" s="19">
        <f t="shared" si="25"/>
        <v>-5.7313963233093568E-2</v>
      </c>
      <c r="AD22" s="19">
        <f t="shared" si="26"/>
        <v>1.6281417148501396</v>
      </c>
      <c r="AE22" s="19">
        <f t="shared" si="27"/>
        <v>0.12898617970189341</v>
      </c>
      <c r="AF22" s="19">
        <f t="shared" si="28"/>
        <v>0.98336256544591083</v>
      </c>
      <c r="AG22" s="19">
        <f t="shared" si="29"/>
        <v>-0.9943488502984883</v>
      </c>
      <c r="AH22" s="72">
        <f t="shared" si="30"/>
        <v>8.2498250284124362E-4</v>
      </c>
      <c r="AI22" s="72">
        <f t="shared" si="31"/>
        <v>-3.3852355672640542</v>
      </c>
      <c r="AJ22" s="72">
        <f t="shared" si="32"/>
        <v>5.4014392958379176E-9</v>
      </c>
      <c r="AK22" s="19">
        <f t="shared" si="33"/>
        <v>0.99835620373631384</v>
      </c>
      <c r="AL22" s="19">
        <f t="shared" si="34"/>
        <v>-5.7313963928659284E-2</v>
      </c>
      <c r="AM22" s="19">
        <f t="shared" si="35"/>
        <v>1.6281417155468505</v>
      </c>
      <c r="AN22" s="19">
        <f t="shared" si="36"/>
        <v>0.12898617690430275</v>
      </c>
      <c r="AO22" s="19">
        <f t="shared" si="37"/>
        <v>0.98336256616761186</v>
      </c>
      <c r="AP22" s="19">
        <f t="shared" si="38"/>
        <v>-0.99434885030635345</v>
      </c>
      <c r="AQ22" s="72">
        <f t="shared" si="39"/>
        <v>8.2498250344521188E-4</v>
      </c>
      <c r="AR22" s="72">
        <f t="shared" si="40"/>
        <v>-3.3852355672790053</v>
      </c>
      <c r="AS22" s="72">
        <f t="shared" si="41"/>
        <v>-1.4951151428022058E-11</v>
      </c>
      <c r="AT22" s="19">
        <f t="shared" si="42"/>
        <v>0.99835620373642442</v>
      </c>
      <c r="AU22" s="19">
        <f t="shared" si="43"/>
        <v>-5.7313963926734046E-2</v>
      </c>
      <c r="AV22" s="19">
        <f t="shared" si="44"/>
        <v>1.628141715544922</v>
      </c>
      <c r="AW22" s="19">
        <f t="shared" si="45"/>
        <v>0.12898617691204647</v>
      </c>
      <c r="AX22" s="19">
        <f t="shared" si="46"/>
        <v>0.98336256616561424</v>
      </c>
      <c r="AY22" s="19">
        <f t="shared" si="47"/>
        <v>-0.99434885030633169</v>
      </c>
      <c r="AZ22" s="72">
        <f t="shared" si="48"/>
        <v>8.2498250344354004E-4</v>
      </c>
      <c r="BA22" s="72">
        <f t="shared" si="49"/>
        <v>-3.385235567278964</v>
      </c>
      <c r="BB22" s="72">
        <f t="shared" si="50"/>
        <v>4.1300296516055823E-14</v>
      </c>
      <c r="BC22" s="19">
        <f t="shared" si="51"/>
        <v>0.9983562037364242</v>
      </c>
      <c r="BD22" s="19">
        <f t="shared" si="52"/>
        <v>-5.7313963926739375E-2</v>
      </c>
      <c r="BE22" s="19">
        <f t="shared" si="53"/>
        <v>1.6281417155449274</v>
      </c>
      <c r="BF22" s="19">
        <f t="shared" si="54"/>
        <v>0.12898617691202507</v>
      </c>
      <c r="BG22" s="19">
        <f t="shared" si="55"/>
        <v>0.98336256616561979</v>
      </c>
      <c r="BH22" s="19">
        <f t="shared" si="56"/>
        <v>-0.9943488503063318</v>
      </c>
      <c r="BI22" s="72">
        <f t="shared" si="57"/>
        <v>8.249825034435447E-4</v>
      </c>
      <c r="BJ22" s="72">
        <f t="shared" si="58"/>
        <v>-3.385235567278964</v>
      </c>
      <c r="BK22" s="72">
        <f t="shared" si="59"/>
        <v>0</v>
      </c>
      <c r="BL22" s="72">
        <f t="shared" si="71"/>
        <v>6.6273688111495969E-3</v>
      </c>
      <c r="BM22" s="72">
        <f t="shared" si="60"/>
        <v>1.001654789022919</v>
      </c>
      <c r="BN22" s="72">
        <f t="shared" si="61"/>
        <v>1.6513728976863134E-3</v>
      </c>
      <c r="BO22" s="72">
        <f t="shared" si="62"/>
        <v>-1.6393795169821583E-3</v>
      </c>
      <c r="BP22" s="72">
        <f t="shared" si="63"/>
        <v>10377258.551908592</v>
      </c>
      <c r="BQ22" s="72">
        <f t="shared" si="64"/>
        <v>0.18667552752356614</v>
      </c>
      <c r="BR22" s="72">
        <f t="shared" si="65"/>
        <v>-0.16910295756025476</v>
      </c>
      <c r="BS22" s="72">
        <f t="shared" si="66"/>
        <v>2.9724896960295384</v>
      </c>
      <c r="BT22" s="72">
        <f t="shared" si="67"/>
        <v>10.695719865478566</v>
      </c>
      <c r="BU22" s="72">
        <f t="shared" si="68"/>
        <v>350.3111142286175</v>
      </c>
      <c r="BV22" s="72">
        <f t="shared" si="69"/>
        <v>170.3111142286175</v>
      </c>
    </row>
    <row r="23" spans="1:74">
      <c r="A23" s="13">
        <f>'LL to'!B23</f>
        <v>-34</v>
      </c>
      <c r="B23" s="13">
        <f>'LL to'!C23</f>
        <v>-65</v>
      </c>
      <c r="C23" s="19">
        <f t="shared" si="0"/>
        <v>-0.59341194567807209</v>
      </c>
      <c r="D23" s="19">
        <f t="shared" si="1"/>
        <v>-1.1344640137963142</v>
      </c>
      <c r="E23" s="19">
        <f t="shared" si="70"/>
        <v>0.69647847511878114</v>
      </c>
      <c r="F23" s="19">
        <f t="shared" si="2"/>
        <v>-0.59185597967981685</v>
      </c>
      <c r="G23" s="19">
        <f t="shared" si="3"/>
        <v>1.4137166941154069</v>
      </c>
      <c r="H23" s="19">
        <f t="shared" si="4"/>
        <v>1.4137166941154069</v>
      </c>
      <c r="I23" s="19">
        <f t="shared" si="5"/>
        <v>0</v>
      </c>
      <c r="J23" s="19">
        <f t="shared" si="6"/>
        <v>0.96606066058301909</v>
      </c>
      <c r="K23" s="19">
        <f t="shared" si="7"/>
        <v>-0.2583153113423613</v>
      </c>
      <c r="L23" s="19">
        <f t="shared" si="8"/>
        <v>1.8320742474386933</v>
      </c>
      <c r="M23" s="19">
        <f t="shared" si="9"/>
        <v>0.6508789028431835</v>
      </c>
      <c r="N23" s="19">
        <f t="shared" si="10"/>
        <v>0.57635665383365375</v>
      </c>
      <c r="O23" s="19">
        <f t="shared" si="11"/>
        <v>0.98364354891055727</v>
      </c>
      <c r="P23" s="72">
        <f t="shared" si="12"/>
        <v>4.8402327159326658E-4</v>
      </c>
      <c r="Q23" s="72">
        <f t="shared" si="13"/>
        <v>1.417713849566409</v>
      </c>
      <c r="R23" s="72">
        <f t="shared" si="14"/>
        <v>3.997155451002099E-3</v>
      </c>
      <c r="S23" s="19">
        <f t="shared" si="15"/>
        <v>0.96538489208149247</v>
      </c>
      <c r="T23" s="19">
        <f t="shared" si="16"/>
        <v>-0.26082946562994969</v>
      </c>
      <c r="U23" s="19">
        <f t="shared" si="17"/>
        <v>1.8346776372822406</v>
      </c>
      <c r="V23" s="19">
        <f t="shared" si="18"/>
        <v>0.65174166465884786</v>
      </c>
      <c r="W23" s="19">
        <f t="shared" si="19"/>
        <v>0.57523280254771392</v>
      </c>
      <c r="X23" s="19">
        <f t="shared" si="20"/>
        <v>0.98355585058305617</v>
      </c>
      <c r="Y23" s="72">
        <f t="shared" si="21"/>
        <v>4.8308082593431366E-4</v>
      </c>
      <c r="Z23" s="72">
        <f t="shared" si="22"/>
        <v>1.4177248350484986</v>
      </c>
      <c r="AA23" s="72">
        <f t="shared" si="23"/>
        <v>1.0985482089553855E-5</v>
      </c>
      <c r="AB23" s="19">
        <f t="shared" si="24"/>
        <v>0.96538302459357828</v>
      </c>
      <c r="AC23" s="19">
        <f t="shared" si="25"/>
        <v>-0.26083637749852834</v>
      </c>
      <c r="AD23" s="19">
        <f t="shared" si="26"/>
        <v>1.8346847969916174</v>
      </c>
      <c r="AE23" s="19">
        <f t="shared" si="27"/>
        <v>0.65174403005173809</v>
      </c>
      <c r="AF23" s="19">
        <f t="shared" si="28"/>
        <v>0.57522971929191913</v>
      </c>
      <c r="AG23" s="19">
        <f t="shared" si="29"/>
        <v>0.9835556086727717</v>
      </c>
      <c r="AH23" s="72">
        <f t="shared" si="30"/>
        <v>4.8307824035265679E-4</v>
      </c>
      <c r="AI23" s="72">
        <f t="shared" si="31"/>
        <v>1.4177248652358851</v>
      </c>
      <c r="AJ23" s="72">
        <f t="shared" si="32"/>
        <v>3.0187386590441179E-8</v>
      </c>
      <c r="AK23" s="19">
        <f t="shared" si="33"/>
        <v>0.96538301946176597</v>
      </c>
      <c r="AL23" s="19">
        <f t="shared" si="34"/>
        <v>-0.26083639649190743</v>
      </c>
      <c r="AM23" s="19">
        <f t="shared" si="35"/>
        <v>1.8346848166660663</v>
      </c>
      <c r="AN23" s="19">
        <f t="shared" si="36"/>
        <v>0.65174403655163982</v>
      </c>
      <c r="AO23" s="19">
        <f t="shared" si="37"/>
        <v>0.5752297108193748</v>
      </c>
      <c r="AP23" s="19">
        <f t="shared" si="38"/>
        <v>0.98355560800801167</v>
      </c>
      <c r="AQ23" s="72">
        <f t="shared" si="39"/>
        <v>4.8307823324768176E-4</v>
      </c>
      <c r="AR23" s="72">
        <f t="shared" si="40"/>
        <v>1.4177248653188381</v>
      </c>
      <c r="AS23" s="72">
        <f t="shared" si="41"/>
        <v>8.2952977820127671E-11</v>
      </c>
      <c r="AT23" s="19">
        <f t="shared" si="42"/>
        <v>0.96538301944766414</v>
      </c>
      <c r="AU23" s="19">
        <f t="shared" si="43"/>
        <v>-0.26083639654410001</v>
      </c>
      <c r="AV23" s="19">
        <f t="shared" si="44"/>
        <v>1.8346848167201304</v>
      </c>
      <c r="AW23" s="19">
        <f t="shared" si="45"/>
        <v>0.65174403656950108</v>
      </c>
      <c r="AX23" s="19">
        <f t="shared" si="46"/>
        <v>0.57522971079609286</v>
      </c>
      <c r="AY23" s="19">
        <f t="shared" si="47"/>
        <v>0.98355560800618469</v>
      </c>
      <c r="AZ23" s="72">
        <f t="shared" si="48"/>
        <v>4.8307823322815788E-4</v>
      </c>
      <c r="BA23" s="72">
        <f t="shared" si="49"/>
        <v>1.4177248653190659</v>
      </c>
      <c r="BB23" s="72">
        <f t="shared" si="50"/>
        <v>2.2781776465308212E-13</v>
      </c>
      <c r="BC23" s="19">
        <f t="shared" si="51"/>
        <v>0.96538301944762539</v>
      </c>
      <c r="BD23" s="19">
        <f t="shared" si="52"/>
        <v>-0.26083639654424334</v>
      </c>
      <c r="BE23" s="19">
        <f t="shared" si="53"/>
        <v>1.8346848167202789</v>
      </c>
      <c r="BF23" s="19">
        <f t="shared" si="54"/>
        <v>0.65174403656955016</v>
      </c>
      <c r="BG23" s="19">
        <f t="shared" si="55"/>
        <v>0.57522971079602891</v>
      </c>
      <c r="BH23" s="19">
        <f t="shared" si="56"/>
        <v>0.9835556080061798</v>
      </c>
      <c r="BI23" s="72">
        <f t="shared" si="57"/>
        <v>4.8307823322810427E-4</v>
      </c>
      <c r="BJ23" s="72">
        <f t="shared" si="58"/>
        <v>1.4177248653190666</v>
      </c>
      <c r="BK23" s="72">
        <f t="shared" si="59"/>
        <v>0</v>
      </c>
      <c r="BL23" s="72">
        <f t="shared" si="71"/>
        <v>3.8767587619703398E-3</v>
      </c>
      <c r="BM23" s="72">
        <f t="shared" si="60"/>
        <v>1.0009684863295725</v>
      </c>
      <c r="BN23" s="72">
        <f t="shared" si="61"/>
        <v>9.6731523335567447E-4</v>
      </c>
      <c r="BO23" s="72">
        <f t="shared" si="62"/>
        <v>9.1841835523273586E-4</v>
      </c>
      <c r="BP23" s="72">
        <f t="shared" si="63"/>
        <v>11668088.246873133</v>
      </c>
      <c r="BQ23" s="72">
        <f t="shared" si="64"/>
        <v>2.129361003084516</v>
      </c>
      <c r="BR23" s="72">
        <f t="shared" si="65"/>
        <v>-0.90040956907905423</v>
      </c>
      <c r="BS23" s="72">
        <f t="shared" si="66"/>
        <v>2.2411830845107388</v>
      </c>
      <c r="BT23" s="72">
        <f t="shared" si="67"/>
        <v>122.00339853648626</v>
      </c>
      <c r="BU23" s="72">
        <f t="shared" si="68"/>
        <v>308.41033185857702</v>
      </c>
      <c r="BV23" s="72">
        <f t="shared" si="69"/>
        <v>128.41033185857702</v>
      </c>
    </row>
    <row r="24" spans="1:74">
      <c r="A24" s="13">
        <f>'LL to'!B24</f>
        <v>39</v>
      </c>
      <c r="B24" s="13">
        <f>'LL to'!C24</f>
        <v>101</v>
      </c>
      <c r="C24" s="19">
        <f t="shared" si="0"/>
        <v>0.68067840827778847</v>
      </c>
      <c r="D24" s="19">
        <f t="shared" si="1"/>
        <v>1.7627825445142729</v>
      </c>
      <c r="E24" s="19">
        <f t="shared" si="70"/>
        <v>-0.59185597967981685</v>
      </c>
      <c r="F24" s="19">
        <f t="shared" si="2"/>
        <v>0.67903645761532372</v>
      </c>
      <c r="G24" s="19">
        <f t="shared" si="3"/>
        <v>2.8972465583105871</v>
      </c>
      <c r="H24" s="19">
        <f t="shared" si="4"/>
        <v>2.8972465583105871</v>
      </c>
      <c r="I24" s="19">
        <f t="shared" si="5"/>
        <v>0</v>
      </c>
      <c r="J24" s="19">
        <f t="shared" si="6"/>
        <v>0.21315354032962028</v>
      </c>
      <c r="K24" s="19">
        <f t="shared" si="7"/>
        <v>-0.97701871437805576</v>
      </c>
      <c r="L24" s="19">
        <f t="shared" si="8"/>
        <v>2.9267911064617311</v>
      </c>
      <c r="M24" s="19">
        <f t="shared" si="9"/>
        <v>0.73297801399833007</v>
      </c>
      <c r="N24" s="19">
        <f t="shared" si="10"/>
        <v>0.46274323099506387</v>
      </c>
      <c r="O24" s="19">
        <f t="shared" si="11"/>
        <v>0.53737145731773595</v>
      </c>
      <c r="P24" s="72">
        <f t="shared" si="12"/>
        <v>3.8872173791856064E-4</v>
      </c>
      <c r="Q24" s="72">
        <f t="shared" si="13"/>
        <v>2.90443656770623</v>
      </c>
      <c r="R24" s="72">
        <f t="shared" si="14"/>
        <v>7.19000939564296E-3</v>
      </c>
      <c r="S24" s="19">
        <f t="shared" si="15"/>
        <v>0.20801398427287907</v>
      </c>
      <c r="T24" s="19">
        <f t="shared" si="16"/>
        <v>-0.9781258519980558</v>
      </c>
      <c r="U24" s="19">
        <f t="shared" si="17"/>
        <v>2.9320485634361639</v>
      </c>
      <c r="V24" s="19">
        <f t="shared" si="18"/>
        <v>0.72940947204441553</v>
      </c>
      <c r="W24" s="19">
        <f t="shared" si="19"/>
        <v>0.46796182209188697</v>
      </c>
      <c r="X24" s="19">
        <f t="shared" si="20"/>
        <v>0.51937622606693479</v>
      </c>
      <c r="Y24" s="72">
        <f t="shared" si="21"/>
        <v>3.9310040359591235E-4</v>
      </c>
      <c r="Z24" s="72">
        <f t="shared" si="22"/>
        <v>2.9044143788384624</v>
      </c>
      <c r="AA24" s="72">
        <f t="shared" si="23"/>
        <v>-2.2188867767614084E-5</v>
      </c>
      <c r="AB24" s="19">
        <f t="shared" si="24"/>
        <v>0.20802981511213647</v>
      </c>
      <c r="AC24" s="19">
        <f t="shared" si="25"/>
        <v>-0.97812248518496414</v>
      </c>
      <c r="AD24" s="19">
        <f t="shared" si="26"/>
        <v>2.9320323785388211</v>
      </c>
      <c r="AE24" s="19">
        <f t="shared" si="27"/>
        <v>0.72942092047611562</v>
      </c>
      <c r="AF24" s="19">
        <f t="shared" si="28"/>
        <v>0.46794512077177619</v>
      </c>
      <c r="AG24" s="19">
        <f t="shared" si="29"/>
        <v>0.51943303987725353</v>
      </c>
      <c r="AH24" s="72">
        <f t="shared" si="30"/>
        <v>3.9308639051457284E-4</v>
      </c>
      <c r="AI24" s="72">
        <f t="shared" si="31"/>
        <v>2.9044144518904869</v>
      </c>
      <c r="AJ24" s="72">
        <f t="shared" si="32"/>
        <v>7.305202442964287E-8</v>
      </c>
      <c r="AK24" s="19">
        <f t="shared" si="33"/>
        <v>0.20802976299222076</v>
      </c>
      <c r="AL24" s="19">
        <f t="shared" si="34"/>
        <v>-0.9781224962699715</v>
      </c>
      <c r="AM24" s="19">
        <f t="shared" si="35"/>
        <v>2.9320324318244948</v>
      </c>
      <c r="AN24" s="19">
        <f t="shared" si="36"/>
        <v>0.72942088278920636</v>
      </c>
      <c r="AO24" s="19">
        <f t="shared" si="37"/>
        <v>0.46794517575101491</v>
      </c>
      <c r="AP24" s="19">
        <f t="shared" si="38"/>
        <v>0.51943285284329543</v>
      </c>
      <c r="AQ24" s="72">
        <f t="shared" si="39"/>
        <v>3.930864366443741E-4</v>
      </c>
      <c r="AR24" s="72">
        <f t="shared" si="40"/>
        <v>2.9044144516500272</v>
      </c>
      <c r="AS24" s="72">
        <f t="shared" si="41"/>
        <v>-2.4045965218988385E-10</v>
      </c>
      <c r="AT24" s="19">
        <f t="shared" si="42"/>
        <v>0.2080297631637798</v>
      </c>
      <c r="AU24" s="19">
        <f t="shared" si="43"/>
        <v>-0.9781224962334838</v>
      </c>
      <c r="AV24" s="19">
        <f t="shared" si="44"/>
        <v>2.9320324316490982</v>
      </c>
      <c r="AW24" s="19">
        <f t="shared" si="45"/>
        <v>0.72942088291325757</v>
      </c>
      <c r="AX24" s="19">
        <f t="shared" si="46"/>
        <v>0.46794517557004378</v>
      </c>
      <c r="AY24" s="19">
        <f t="shared" si="47"/>
        <v>0.51943285345894119</v>
      </c>
      <c r="AZ24" s="72">
        <f t="shared" si="48"/>
        <v>3.9308643649253202E-4</v>
      </c>
      <c r="BA24" s="72">
        <f t="shared" si="49"/>
        <v>2.9044144516508186</v>
      </c>
      <c r="BB24" s="72">
        <f t="shared" si="50"/>
        <v>7.9136697195281158E-13</v>
      </c>
      <c r="BC24" s="19">
        <f t="shared" si="51"/>
        <v>0.20802976316321523</v>
      </c>
      <c r="BD24" s="19">
        <f t="shared" si="52"/>
        <v>-0.97812249623360392</v>
      </c>
      <c r="BE24" s="19">
        <f t="shared" si="53"/>
        <v>2.9320324316496755</v>
      </c>
      <c r="BF24" s="19">
        <f t="shared" si="54"/>
        <v>0.72942088291284912</v>
      </c>
      <c r="BG24" s="19">
        <f t="shared" si="55"/>
        <v>0.46794517557063964</v>
      </c>
      <c r="BH24" s="19">
        <f t="shared" si="56"/>
        <v>0.51943285345691415</v>
      </c>
      <c r="BI24" s="72">
        <f t="shared" si="57"/>
        <v>3.9308643649303194E-4</v>
      </c>
      <c r="BJ24" s="72">
        <f t="shared" si="58"/>
        <v>2.9044144516508159</v>
      </c>
      <c r="BK24" s="72">
        <f t="shared" si="59"/>
        <v>0</v>
      </c>
      <c r="BL24" s="72">
        <f t="shared" si="71"/>
        <v>3.1537149863222085E-3</v>
      </c>
      <c r="BM24" s="72">
        <f t="shared" si="60"/>
        <v>1.0007879631432364</v>
      </c>
      <c r="BN24" s="72">
        <f t="shared" si="61"/>
        <v>7.871877689896768E-4</v>
      </c>
      <c r="BO24" s="72">
        <f t="shared" si="62"/>
        <v>8.507603741544769E-5</v>
      </c>
      <c r="BP24" s="72">
        <f t="shared" si="63"/>
        <v>18652348.929662097</v>
      </c>
      <c r="BQ24" s="72">
        <f t="shared" si="64"/>
        <v>1.0816957677001997</v>
      </c>
      <c r="BR24" s="72">
        <f t="shared" si="65"/>
        <v>-1.2276454064562385</v>
      </c>
      <c r="BS24" s="72">
        <f t="shared" si="66"/>
        <v>1.9139472471335546</v>
      </c>
      <c r="BT24" s="72">
        <f t="shared" si="67"/>
        <v>61.976602206384939</v>
      </c>
      <c r="BU24" s="72">
        <f t="shared" si="68"/>
        <v>289.66109947143502</v>
      </c>
      <c r="BV24" s="72">
        <f t="shared" si="69"/>
        <v>109.66109947143502</v>
      </c>
    </row>
    <row r="25" spans="1:74">
      <c r="A25" s="13">
        <f>'LL to'!B25</f>
        <v>-71</v>
      </c>
      <c r="B25" s="13">
        <f>'LL to'!C25</f>
        <v>-37</v>
      </c>
      <c r="C25" s="19">
        <f t="shared" si="0"/>
        <v>-1.2391837689159739</v>
      </c>
      <c r="D25" s="19">
        <f t="shared" si="1"/>
        <v>-0.64577182323790194</v>
      </c>
      <c r="E25" s="19">
        <f t="shared" si="70"/>
        <v>0.67903645761532372</v>
      </c>
      <c r="F25" s="19">
        <f t="shared" si="2"/>
        <v>-1.2381485681618956</v>
      </c>
      <c r="G25" s="19">
        <f t="shared" si="3"/>
        <v>-2.408554367752175</v>
      </c>
      <c r="H25" s="19">
        <f t="shared" si="4"/>
        <v>-2.408554367752175</v>
      </c>
      <c r="I25" s="19">
        <f t="shared" si="5"/>
        <v>0</v>
      </c>
      <c r="J25" s="19">
        <f t="shared" si="6"/>
        <v>0.62270520570652155</v>
      </c>
      <c r="K25" s="19">
        <f t="shared" si="7"/>
        <v>-0.7824565334802942</v>
      </c>
      <c r="L25" s="19">
        <f t="shared" si="8"/>
        <v>2.4693973628934018</v>
      </c>
      <c r="M25" s="19">
        <f t="shared" si="9"/>
        <v>-0.27305672765823302</v>
      </c>
      <c r="N25" s="19">
        <f t="shared" si="10"/>
        <v>0.92544002348057752</v>
      </c>
      <c r="O25" s="19">
        <f t="shared" si="11"/>
        <v>0.50042469353966479</v>
      </c>
      <c r="P25" s="72">
        <f t="shared" si="12"/>
        <v>7.7650193064760908E-4</v>
      </c>
      <c r="Q25" s="72">
        <f t="shared" si="13"/>
        <v>-2.4108135854556494</v>
      </c>
      <c r="R25" s="72">
        <f t="shared" si="14"/>
        <v>-2.2592177034743699E-3</v>
      </c>
      <c r="S25" s="19">
        <f t="shared" si="15"/>
        <v>0.62222281343988506</v>
      </c>
      <c r="T25" s="19">
        <f t="shared" si="16"/>
        <v>-0.78284019469809685</v>
      </c>
      <c r="U25" s="19">
        <f t="shared" si="17"/>
        <v>2.470013721750711</v>
      </c>
      <c r="V25" s="19">
        <f t="shared" si="18"/>
        <v>-0.27258206221858605</v>
      </c>
      <c r="W25" s="19">
        <f t="shared" si="19"/>
        <v>0.92569901935666288</v>
      </c>
      <c r="X25" s="19">
        <f t="shared" si="20"/>
        <v>0.49968210253976475</v>
      </c>
      <c r="Y25" s="72">
        <f t="shared" si="21"/>
        <v>7.7671873901193371E-4</v>
      </c>
      <c r="Z25" s="72">
        <f t="shared" si="22"/>
        <v>-2.4108102201035906</v>
      </c>
      <c r="AA25" s="72">
        <f t="shared" si="23"/>
        <v>3.3653520588039498E-6</v>
      </c>
      <c r="AB25" s="19">
        <f t="shared" si="24"/>
        <v>0.62222353156695709</v>
      </c>
      <c r="AC25" s="19">
        <f t="shared" si="25"/>
        <v>-0.78283962391050699</v>
      </c>
      <c r="AD25" s="19">
        <f t="shared" si="26"/>
        <v>2.4700128044149139</v>
      </c>
      <c r="AE25" s="19">
        <f t="shared" si="27"/>
        <v>-0.27258277106432283</v>
      </c>
      <c r="AF25" s="19">
        <f t="shared" si="28"/>
        <v>0.92569863291889498</v>
      </c>
      <c r="AG25" s="19">
        <f t="shared" si="29"/>
        <v>0.49968320872303973</v>
      </c>
      <c r="AH25" s="72">
        <f t="shared" si="30"/>
        <v>7.7671841552073742E-4</v>
      </c>
      <c r="AI25" s="72">
        <f t="shared" si="31"/>
        <v>-2.4108102251335639</v>
      </c>
      <c r="AJ25" s="72">
        <f t="shared" si="32"/>
        <v>-5.0299733267422653E-9</v>
      </c>
      <c r="AK25" s="19">
        <f t="shared" si="33"/>
        <v>0.62222353049361812</v>
      </c>
      <c r="AL25" s="19">
        <f t="shared" si="34"/>
        <v>-0.78283962476362778</v>
      </c>
      <c r="AM25" s="19">
        <f t="shared" si="35"/>
        <v>2.470012805785998</v>
      </c>
      <c r="AN25" s="19">
        <f t="shared" si="36"/>
        <v>-0.27258277000486109</v>
      </c>
      <c r="AO25" s="19">
        <f t="shared" si="37"/>
        <v>0.92569863349647696</v>
      </c>
      <c r="AP25" s="19">
        <f t="shared" si="38"/>
        <v>0.49968320706969949</v>
      </c>
      <c r="AQ25" s="72">
        <f t="shared" si="39"/>
        <v>7.7671841600423749E-4</v>
      </c>
      <c r="AR25" s="72">
        <f t="shared" si="40"/>
        <v>-2.4108102251260459</v>
      </c>
      <c r="AS25" s="72">
        <f t="shared" si="41"/>
        <v>7.51798623355171E-12</v>
      </c>
      <c r="AT25" s="19">
        <f t="shared" si="42"/>
        <v>0.62222353049522239</v>
      </c>
      <c r="AU25" s="19">
        <f t="shared" si="43"/>
        <v>-0.78283962476235258</v>
      </c>
      <c r="AV25" s="19">
        <f t="shared" si="44"/>
        <v>2.4700128057839486</v>
      </c>
      <c r="AW25" s="19">
        <f t="shared" si="45"/>
        <v>-0.27258277000644454</v>
      </c>
      <c r="AX25" s="19">
        <f t="shared" si="46"/>
        <v>0.92569863349561377</v>
      </c>
      <c r="AY25" s="19">
        <f t="shared" si="47"/>
        <v>0.49968320707217062</v>
      </c>
      <c r="AZ25" s="72">
        <f t="shared" si="48"/>
        <v>7.7671841600351487E-4</v>
      </c>
      <c r="BA25" s="72">
        <f t="shared" si="49"/>
        <v>-2.410810225126057</v>
      </c>
      <c r="BB25" s="72">
        <f t="shared" si="50"/>
        <v>-1.1102230246251565E-14</v>
      </c>
      <c r="BC25" s="19">
        <f t="shared" si="51"/>
        <v>0.62222353049522006</v>
      </c>
      <c r="BD25" s="19">
        <f t="shared" si="52"/>
        <v>-0.78283962476235447</v>
      </c>
      <c r="BE25" s="19">
        <f t="shared" si="53"/>
        <v>2.4700128057839517</v>
      </c>
      <c r="BF25" s="19">
        <f t="shared" si="54"/>
        <v>-0.27258277000644221</v>
      </c>
      <c r="BG25" s="19">
        <f t="shared" si="55"/>
        <v>0.92569863349561499</v>
      </c>
      <c r="BH25" s="19">
        <f t="shared" si="56"/>
        <v>0.49968320707216696</v>
      </c>
      <c r="BI25" s="72">
        <f t="shared" si="57"/>
        <v>7.7671841600351595E-4</v>
      </c>
      <c r="BJ25" s="72">
        <f t="shared" si="58"/>
        <v>-2.410810225126057</v>
      </c>
      <c r="BK25" s="72">
        <f t="shared" si="59"/>
        <v>0</v>
      </c>
      <c r="BL25" s="72">
        <f t="shared" si="71"/>
        <v>6.2387429247732634E-3</v>
      </c>
      <c r="BM25" s="72">
        <f t="shared" si="60"/>
        <v>1.0015578659929798</v>
      </c>
      <c r="BN25" s="72">
        <f t="shared" si="61"/>
        <v>1.5548379703153672E-3</v>
      </c>
      <c r="BO25" s="72">
        <f t="shared" si="62"/>
        <v>4.835691443738352E-4</v>
      </c>
      <c r="BP25" s="72">
        <f t="shared" si="63"/>
        <v>15722641.359742865</v>
      </c>
      <c r="BQ25" s="72">
        <f t="shared" si="64"/>
        <v>-2.7837357120342823</v>
      </c>
      <c r="BR25" s="72">
        <f t="shared" si="65"/>
        <v>2.1514486132394377</v>
      </c>
      <c r="BS25" s="72">
        <f t="shared" si="66"/>
        <v>5.2930412668292313</v>
      </c>
      <c r="BT25" s="72">
        <f t="shared" si="67"/>
        <v>200.50369242059054</v>
      </c>
      <c r="BU25" s="72">
        <f t="shared" si="68"/>
        <v>123.26892537789354</v>
      </c>
      <c r="BV25" s="72">
        <f t="shared" si="69"/>
        <v>303.26892537789354</v>
      </c>
    </row>
    <row r="26" spans="1:74">
      <c r="A26" s="13">
        <f>'LL to'!B26</f>
        <v>-25</v>
      </c>
      <c r="B26" s="13">
        <f>'LL to'!C26</f>
        <v>162</v>
      </c>
      <c r="C26" s="19">
        <f t="shared" si="0"/>
        <v>-0.43633231299858238</v>
      </c>
      <c r="D26" s="19">
        <f t="shared" si="1"/>
        <v>2.8274333882308138</v>
      </c>
      <c r="E26" s="19">
        <f t="shared" si="70"/>
        <v>-1.2381485681618956</v>
      </c>
      <c r="F26" s="19">
        <f t="shared" si="2"/>
        <v>-0.43504734323411892</v>
      </c>
      <c r="G26" s="19">
        <f t="shared" si="3"/>
        <v>3.4732052114687155</v>
      </c>
      <c r="H26" s="19">
        <f t="shared" si="4"/>
        <v>3.4732052114687155</v>
      </c>
      <c r="I26" s="19">
        <f t="shared" si="5"/>
        <v>0</v>
      </c>
      <c r="J26" s="19">
        <f t="shared" si="6"/>
        <v>0.99297143513740616</v>
      </c>
      <c r="K26" s="19">
        <f t="shared" si="7"/>
        <v>0.11835425214651163</v>
      </c>
      <c r="L26" s="19">
        <f t="shared" si="8"/>
        <v>1.4521640058753431</v>
      </c>
      <c r="M26" s="19">
        <f t="shared" si="9"/>
        <v>-9.7092586454588764E-2</v>
      </c>
      <c r="N26" s="19">
        <f t="shared" si="10"/>
        <v>0.99057302965555816</v>
      </c>
      <c r="O26" s="19">
        <f t="shared" si="11"/>
        <v>-0.68592708780461964</v>
      </c>
      <c r="P26" s="72">
        <f t="shared" si="12"/>
        <v>8.3101659738011289E-4</v>
      </c>
      <c r="Q26" s="72">
        <f t="shared" si="13"/>
        <v>3.4727330610861271</v>
      </c>
      <c r="R26" s="72">
        <f t="shared" si="14"/>
        <v>-4.7215038258840991E-4</v>
      </c>
      <c r="S26" s="19">
        <f t="shared" si="15"/>
        <v>0.99297685599193741</v>
      </c>
      <c r="T26" s="19">
        <f t="shared" si="16"/>
        <v>0.11830876326108375</v>
      </c>
      <c r="U26" s="19">
        <f t="shared" si="17"/>
        <v>1.4522098166203894</v>
      </c>
      <c r="V26" s="19">
        <f t="shared" si="18"/>
        <v>-9.6958910605127457E-2</v>
      </c>
      <c r="W26" s="19">
        <f t="shared" si="19"/>
        <v>0.99059896965426686</v>
      </c>
      <c r="X26" s="19">
        <f t="shared" si="20"/>
        <v>-0.68595151563753398</v>
      </c>
      <c r="Y26" s="72">
        <f t="shared" si="21"/>
        <v>8.3103830493557232E-4</v>
      </c>
      <c r="Z26" s="72">
        <f t="shared" si="22"/>
        <v>3.472733696279398</v>
      </c>
      <c r="AA26" s="72">
        <f t="shared" si="23"/>
        <v>6.3519327087036004E-7</v>
      </c>
      <c r="AB26" s="19">
        <f t="shared" si="24"/>
        <v>0.99297684870557035</v>
      </c>
      <c r="AC26" s="19">
        <f t="shared" si="25"/>
        <v>0.1183088244162489</v>
      </c>
      <c r="AD26" s="19">
        <f t="shared" si="26"/>
        <v>1.4522097550326847</v>
      </c>
      <c r="AE26" s="19">
        <f t="shared" si="27"/>
        <v>-9.695909045481757E-2</v>
      </c>
      <c r="AF26" s="19">
        <f t="shared" si="28"/>
        <v>0.99059893477817451</v>
      </c>
      <c r="AG26" s="19">
        <f t="shared" si="29"/>
        <v>-0.68595148279802187</v>
      </c>
      <c r="AH26" s="72">
        <f t="shared" si="30"/>
        <v>8.3103827574996353E-4</v>
      </c>
      <c r="AI26" s="72">
        <f t="shared" si="31"/>
        <v>3.4727336954247559</v>
      </c>
      <c r="AJ26" s="72">
        <f t="shared" si="32"/>
        <v>-8.5464213483987805E-10</v>
      </c>
      <c r="AK26" s="19">
        <f t="shared" si="33"/>
        <v>0.99297684871537395</v>
      </c>
      <c r="AL26" s="19">
        <f t="shared" si="34"/>
        <v>0.11830882433396556</v>
      </c>
      <c r="AM26" s="19">
        <f t="shared" si="35"/>
        <v>1.4522097551155499</v>
      </c>
      <c r="AN26" s="19">
        <f t="shared" si="36"/>
        <v>-9.6959090212832805E-2</v>
      </c>
      <c r="AO26" s="19">
        <f t="shared" si="37"/>
        <v>0.99059893482509975</v>
      </c>
      <c r="AP26" s="19">
        <f t="shared" si="38"/>
        <v>-0.68595148284220686</v>
      </c>
      <c r="AQ26" s="72">
        <f t="shared" si="39"/>
        <v>8.3103827578923225E-4</v>
      </c>
      <c r="AR26" s="72">
        <f t="shared" si="40"/>
        <v>3.472733695425906</v>
      </c>
      <c r="AS26" s="72">
        <f t="shared" si="41"/>
        <v>1.1501910535116622E-12</v>
      </c>
      <c r="AT26" s="19">
        <f t="shared" si="42"/>
        <v>0.99297684871536085</v>
      </c>
      <c r="AU26" s="19">
        <f t="shared" si="43"/>
        <v>0.1183088243340763</v>
      </c>
      <c r="AV26" s="19">
        <f t="shared" si="44"/>
        <v>1.4522097551154385</v>
      </c>
      <c r="AW26" s="19">
        <f t="shared" si="45"/>
        <v>-9.6959090213158461E-2</v>
      </c>
      <c r="AX26" s="19">
        <f t="shared" si="46"/>
        <v>0.99059893482503658</v>
      </c>
      <c r="AY26" s="19">
        <f t="shared" si="47"/>
        <v>-0.68595148284214746</v>
      </c>
      <c r="AZ26" s="72">
        <f t="shared" si="48"/>
        <v>8.3103827578917934E-4</v>
      </c>
      <c r="BA26" s="72">
        <f t="shared" si="49"/>
        <v>3.4727336954259043</v>
      </c>
      <c r="BB26" s="72">
        <f t="shared" si="50"/>
        <v>0</v>
      </c>
      <c r="BC26" s="19">
        <f t="shared" si="51"/>
        <v>0.99297684871536085</v>
      </c>
      <c r="BD26" s="19">
        <f t="shared" si="52"/>
        <v>0.11830882433407613</v>
      </c>
      <c r="BE26" s="19">
        <f t="shared" si="53"/>
        <v>1.4522097551154387</v>
      </c>
      <c r="BF26" s="19">
        <f t="shared" si="54"/>
        <v>-9.6959090213157961E-2</v>
      </c>
      <c r="BG26" s="19">
        <f t="shared" si="55"/>
        <v>0.99059893482503669</v>
      </c>
      <c r="BH26" s="19">
        <f t="shared" si="56"/>
        <v>-0.68595148284214758</v>
      </c>
      <c r="BI26" s="72">
        <f t="shared" si="57"/>
        <v>8.3103827578917945E-4</v>
      </c>
      <c r="BJ26" s="72">
        <f t="shared" si="58"/>
        <v>3.4727336954259043</v>
      </c>
      <c r="BK26" s="72">
        <f t="shared" si="59"/>
        <v>0</v>
      </c>
      <c r="BL26" s="72">
        <f t="shared" si="71"/>
        <v>6.6761382941556476E-3</v>
      </c>
      <c r="BM26" s="72">
        <f t="shared" si="60"/>
        <v>1.0016669511067522</v>
      </c>
      <c r="BN26" s="72">
        <f t="shared" si="61"/>
        <v>1.6634846329734944E-3</v>
      </c>
      <c r="BO26" s="72">
        <f t="shared" si="62"/>
        <v>-1.133060773237134E-3</v>
      </c>
      <c r="BP26" s="72">
        <f t="shared" si="63"/>
        <v>9253940.5032836292</v>
      </c>
      <c r="BQ26" s="72">
        <f t="shared" si="64"/>
        <v>-2.8397976529053786</v>
      </c>
      <c r="BR26" s="72">
        <f t="shared" si="65"/>
        <v>3.0346147236128056</v>
      </c>
      <c r="BS26" s="72">
        <f t="shared" si="66"/>
        <v>6.1762073772025987</v>
      </c>
      <c r="BT26" s="72">
        <f t="shared" si="67"/>
        <v>197.29157981736475</v>
      </c>
      <c r="BU26" s="72">
        <f t="shared" si="68"/>
        <v>173.87061611127251</v>
      </c>
      <c r="BV26" s="72">
        <f t="shared" si="69"/>
        <v>353.87061611127251</v>
      </c>
    </row>
    <row r="27" spans="1:74">
      <c r="A27" s="13">
        <f>'LL to'!B27</f>
        <v>-30</v>
      </c>
      <c r="B27" s="13">
        <f>'LL to'!C27</f>
        <v>115</v>
      </c>
      <c r="C27" s="19">
        <f t="shared" si="0"/>
        <v>-0.52359877559829882</v>
      </c>
      <c r="D27" s="19">
        <f t="shared" si="1"/>
        <v>2.0071286397934789</v>
      </c>
      <c r="E27" s="19">
        <f t="shared" si="70"/>
        <v>-0.43504734323411892</v>
      </c>
      <c r="F27" s="19">
        <f t="shared" si="2"/>
        <v>-0.52214574908445421</v>
      </c>
      <c r="G27" s="19">
        <f t="shared" si="3"/>
        <v>-0.82030474843733492</v>
      </c>
      <c r="H27" s="19">
        <f t="shared" si="4"/>
        <v>-0.82030474843733492</v>
      </c>
      <c r="I27" s="19">
        <f t="shared" si="5"/>
        <v>0</v>
      </c>
      <c r="J27" s="19">
        <f t="shared" si="6"/>
        <v>0.66565924193965986</v>
      </c>
      <c r="K27" s="19">
        <f t="shared" si="7"/>
        <v>0.74625583657370309</v>
      </c>
      <c r="L27" s="19">
        <f t="shared" si="8"/>
        <v>0.72837686970973747</v>
      </c>
      <c r="M27" s="19">
        <f t="shared" si="9"/>
        <v>-0.86358551854052368</v>
      </c>
      <c r="N27" s="19">
        <f t="shared" si="10"/>
        <v>0.25422005216709487</v>
      </c>
      <c r="O27" s="19">
        <f t="shared" si="11"/>
        <v>-0.90739897427090677</v>
      </c>
      <c r="P27" s="72">
        <f t="shared" si="12"/>
        <v>2.1366614960183068E-4</v>
      </c>
      <c r="Q27" s="72">
        <f t="shared" si="13"/>
        <v>-0.82241289463964518</v>
      </c>
      <c r="R27" s="72">
        <f t="shared" si="14"/>
        <v>-2.1081462023102571E-3</v>
      </c>
      <c r="S27" s="19">
        <f t="shared" si="15"/>
        <v>0.66701669385267126</v>
      </c>
      <c r="T27" s="19">
        <f t="shared" si="16"/>
        <v>0.74504277066612223</v>
      </c>
      <c r="U27" s="19">
        <f t="shared" si="17"/>
        <v>0.73019736566073634</v>
      </c>
      <c r="V27" s="19">
        <f t="shared" si="18"/>
        <v>-0.86352036009434763</v>
      </c>
      <c r="W27" s="19">
        <f t="shared" si="19"/>
        <v>0.2543325877025282</v>
      </c>
      <c r="X27" s="19">
        <f t="shared" si="20"/>
        <v>-0.90788034106261217</v>
      </c>
      <c r="Y27" s="72">
        <f t="shared" si="21"/>
        <v>2.1376067282309681E-4</v>
      </c>
      <c r="Z27" s="72">
        <f t="shared" si="22"/>
        <v>-0.82241800386219899</v>
      </c>
      <c r="AA27" s="72">
        <f t="shared" si="23"/>
        <v>-5.1092225538118541E-6</v>
      </c>
      <c r="AB27" s="19">
        <f t="shared" si="24"/>
        <v>0.66701998091326431</v>
      </c>
      <c r="AC27" s="19">
        <f t="shared" si="25"/>
        <v>0.74503982783638389</v>
      </c>
      <c r="AD27" s="19">
        <f t="shared" si="26"/>
        <v>0.73020177757803051</v>
      </c>
      <c r="AE27" s="19">
        <f t="shared" si="27"/>
        <v>-0.86352020147747477</v>
      </c>
      <c r="AF27" s="19">
        <f t="shared" si="28"/>
        <v>0.25433286164030133</v>
      </c>
      <c r="AG27" s="19">
        <f t="shared" si="29"/>
        <v>-0.90788150355585184</v>
      </c>
      <c r="AH27" s="72">
        <f t="shared" si="30"/>
        <v>2.1376090291462578E-4</v>
      </c>
      <c r="AI27" s="72">
        <f t="shared" si="31"/>
        <v>-0.82241801624154576</v>
      </c>
      <c r="AJ27" s="72">
        <f t="shared" si="32"/>
        <v>-1.2379346769897381E-8</v>
      </c>
      <c r="AK27" s="19">
        <f t="shared" si="33"/>
        <v>0.66701998887760283</v>
      </c>
      <c r="AL27" s="19">
        <f t="shared" si="34"/>
        <v>0.74503982070606312</v>
      </c>
      <c r="AM27" s="19">
        <f t="shared" si="35"/>
        <v>0.73020178826784643</v>
      </c>
      <c r="AN27" s="19">
        <f t="shared" si="36"/>
        <v>-0.86352020109315142</v>
      </c>
      <c r="AO27" s="19">
        <f t="shared" si="37"/>
        <v>0.25433286230404328</v>
      </c>
      <c r="AP27" s="19">
        <f t="shared" si="38"/>
        <v>-0.90788150637248211</v>
      </c>
      <c r="AQ27" s="72">
        <f t="shared" si="39"/>
        <v>2.1376090347212975E-4</v>
      </c>
      <c r="AR27" s="72">
        <f t="shared" si="40"/>
        <v>-0.82241801627154021</v>
      </c>
      <c r="AS27" s="72">
        <f t="shared" si="41"/>
        <v>-2.9994451367088004E-11</v>
      </c>
      <c r="AT27" s="19">
        <f t="shared" si="42"/>
        <v>0.66701998889690006</v>
      </c>
      <c r="AU27" s="19">
        <f t="shared" si="43"/>
        <v>0.74503982068878671</v>
      </c>
      <c r="AV27" s="19">
        <f t="shared" si="44"/>
        <v>0.73020178829374727</v>
      </c>
      <c r="AW27" s="19">
        <f t="shared" si="45"/>
        <v>-0.86352020109221994</v>
      </c>
      <c r="AX27" s="19">
        <f t="shared" si="46"/>
        <v>0.254332862305652</v>
      </c>
      <c r="AY27" s="19">
        <f t="shared" si="47"/>
        <v>-0.90788150637930354</v>
      </c>
      <c r="AZ27" s="72">
        <f t="shared" si="48"/>
        <v>2.1376090347348102E-4</v>
      </c>
      <c r="BA27" s="72">
        <f t="shared" si="49"/>
        <v>-0.82241801627161282</v>
      </c>
      <c r="BB27" s="72">
        <f t="shared" si="50"/>
        <v>-7.2608585810485238E-14</v>
      </c>
      <c r="BC27" s="19">
        <f t="shared" si="51"/>
        <v>0.6670199888969468</v>
      </c>
      <c r="BD27" s="19">
        <f t="shared" si="52"/>
        <v>0.74503982068874497</v>
      </c>
      <c r="BE27" s="19">
        <f t="shared" si="53"/>
        <v>0.73020178829380999</v>
      </c>
      <c r="BF27" s="19">
        <f t="shared" si="54"/>
        <v>-0.86352020109221772</v>
      </c>
      <c r="BG27" s="19">
        <f t="shared" si="55"/>
        <v>0.25433286230565588</v>
      </c>
      <c r="BH27" s="19">
        <f t="shared" si="56"/>
        <v>-0.90788150637931997</v>
      </c>
      <c r="BI27" s="72">
        <f t="shared" si="57"/>
        <v>2.1376090347348427E-4</v>
      </c>
      <c r="BJ27" s="72">
        <f t="shared" si="58"/>
        <v>-0.82241801627161304</v>
      </c>
      <c r="BK27" s="72">
        <f t="shared" si="59"/>
        <v>0</v>
      </c>
      <c r="BL27" s="72">
        <f t="shared" si="71"/>
        <v>1.7140754969627592E-3</v>
      </c>
      <c r="BM27" s="72">
        <f t="shared" si="60"/>
        <v>1.0004283812511896</v>
      </c>
      <c r="BN27" s="72">
        <f t="shared" si="61"/>
        <v>4.2815198092646455E-4</v>
      </c>
      <c r="BO27" s="72">
        <f t="shared" si="62"/>
        <v>-2.5926341525703311E-4</v>
      </c>
      <c r="BP27" s="72">
        <f t="shared" si="63"/>
        <v>4645349.1092759296</v>
      </c>
      <c r="BQ27" s="72">
        <f t="shared" si="64"/>
        <v>-1.8817377327428575</v>
      </c>
      <c r="BR27" s="72">
        <f t="shared" si="65"/>
        <v>1.6565020139038726</v>
      </c>
      <c r="BS27" s="72">
        <f t="shared" si="66"/>
        <v>4.7980946674936655</v>
      </c>
      <c r="BT27" s="72">
        <f t="shared" si="67"/>
        <v>252.18436976331782</v>
      </c>
      <c r="BU27" s="72">
        <f t="shared" si="68"/>
        <v>94.910574151613105</v>
      </c>
      <c r="BV27" s="72">
        <f t="shared" si="69"/>
        <v>274.9105741516131</v>
      </c>
    </row>
    <row r="28" spans="1:74">
      <c r="A28" s="13">
        <f>'LL to'!B28</f>
        <v>10</v>
      </c>
      <c r="B28" s="13">
        <f>'LL to'!C28</f>
        <v>-27</v>
      </c>
      <c r="C28" s="19">
        <f t="shared" si="0"/>
        <v>0.17453292519943295</v>
      </c>
      <c r="D28" s="19">
        <f t="shared" si="1"/>
        <v>-0.47123889803846897</v>
      </c>
      <c r="E28" s="19">
        <f t="shared" si="70"/>
        <v>-0.52214574908445421</v>
      </c>
      <c r="F28" s="19">
        <f t="shared" si="2"/>
        <v>0.17395950289745357</v>
      </c>
      <c r="G28" s="19">
        <f t="shared" si="3"/>
        <v>-2.4783675378319479</v>
      </c>
      <c r="H28" s="19">
        <f t="shared" si="4"/>
        <v>-2.4783675378319479</v>
      </c>
      <c r="I28" s="19">
        <f t="shared" si="5"/>
        <v>0</v>
      </c>
      <c r="J28" s="19">
        <f t="shared" si="6"/>
        <v>0.65106218564692786</v>
      </c>
      <c r="K28" s="19">
        <f t="shared" si="7"/>
        <v>-0.75902439382449716</v>
      </c>
      <c r="L28" s="19">
        <f t="shared" si="8"/>
        <v>2.4326096461953748</v>
      </c>
      <c r="M28" s="19">
        <f t="shared" si="9"/>
        <v>-0.80725204960779429</v>
      </c>
      <c r="N28" s="19">
        <f t="shared" si="10"/>
        <v>0.34834412840401519</v>
      </c>
      <c r="O28" s="19">
        <f t="shared" si="11"/>
        <v>-0.26340055530807199</v>
      </c>
      <c r="P28" s="72">
        <f t="shared" si="12"/>
        <v>2.9270617864169887E-4</v>
      </c>
      <c r="Q28" s="72">
        <f t="shared" si="13"/>
        <v>-2.4849494869519466</v>
      </c>
      <c r="R28" s="72">
        <f t="shared" si="14"/>
        <v>-6.5819491199987645E-3</v>
      </c>
      <c r="S28" s="19">
        <f t="shared" si="15"/>
        <v>0.64702465221551886</v>
      </c>
      <c r="T28" s="19">
        <f t="shared" si="16"/>
        <v>-0.76246908096354105</v>
      </c>
      <c r="U28" s="19">
        <f t="shared" si="17"/>
        <v>2.4379169630140165</v>
      </c>
      <c r="V28" s="19">
        <f t="shared" si="18"/>
        <v>-0.80542874014778154</v>
      </c>
      <c r="W28" s="19">
        <f t="shared" si="19"/>
        <v>0.35128454454395741</v>
      </c>
      <c r="X28" s="19">
        <f t="shared" si="20"/>
        <v>-0.27099384606987348</v>
      </c>
      <c r="Y28" s="72">
        <f t="shared" si="21"/>
        <v>2.9517477077936898E-4</v>
      </c>
      <c r="Z28" s="72">
        <f t="shared" si="22"/>
        <v>-2.4849489280454891</v>
      </c>
      <c r="AA28" s="72">
        <f t="shared" si="23"/>
        <v>5.5890645755951596E-7</v>
      </c>
      <c r="AB28" s="19">
        <f t="shared" si="24"/>
        <v>0.6470249954480527</v>
      </c>
      <c r="AC28" s="19">
        <f t="shared" si="25"/>
        <v>-0.76246878969925536</v>
      </c>
      <c r="AD28" s="19">
        <f t="shared" si="26"/>
        <v>2.4379165128546489</v>
      </c>
      <c r="AE28" s="19">
        <f t="shared" si="27"/>
        <v>-0.80542889694623698</v>
      </c>
      <c r="AF28" s="19">
        <f t="shared" si="28"/>
        <v>0.35128429196396793</v>
      </c>
      <c r="AG28" s="19">
        <f t="shared" si="29"/>
        <v>-0.27099320142568295</v>
      </c>
      <c r="AH28" s="72">
        <f t="shared" si="30"/>
        <v>2.9517455873034459E-4</v>
      </c>
      <c r="AI28" s="72">
        <f t="shared" si="31"/>
        <v>-2.4849489281132144</v>
      </c>
      <c r="AJ28" s="72">
        <f t="shared" si="32"/>
        <v>-6.7725380858973949E-11</v>
      </c>
      <c r="AK28" s="19">
        <f t="shared" si="33"/>
        <v>0.64702499540646163</v>
      </c>
      <c r="AL28" s="19">
        <f t="shared" si="34"/>
        <v>-0.76246878973454923</v>
      </c>
      <c r="AM28" s="19">
        <f t="shared" si="35"/>
        <v>2.4379165129091964</v>
      </c>
      <c r="AN28" s="19">
        <f t="shared" si="36"/>
        <v>-0.80542889692723696</v>
      </c>
      <c r="AO28" s="19">
        <f t="shared" si="37"/>
        <v>0.35128429199457434</v>
      </c>
      <c r="AP28" s="19">
        <f t="shared" si="38"/>
        <v>-0.27099320150379774</v>
      </c>
      <c r="AQ28" s="72">
        <f t="shared" si="39"/>
        <v>2.9517455875603969E-4</v>
      </c>
      <c r="AR28" s="72">
        <f t="shared" si="40"/>
        <v>-2.484948928113206</v>
      </c>
      <c r="AS28" s="72">
        <f t="shared" si="41"/>
        <v>8.4376949871511897E-15</v>
      </c>
      <c r="AT28" s="19">
        <f t="shared" si="42"/>
        <v>0.64702499540646685</v>
      </c>
      <c r="AU28" s="19">
        <f t="shared" si="43"/>
        <v>-0.76246878973454491</v>
      </c>
      <c r="AV28" s="19">
        <f t="shared" si="44"/>
        <v>2.4379165129091898</v>
      </c>
      <c r="AW28" s="19">
        <f t="shared" si="45"/>
        <v>-0.8054288969272394</v>
      </c>
      <c r="AX28" s="19">
        <f t="shared" si="46"/>
        <v>0.35128429199457034</v>
      </c>
      <c r="AY28" s="19">
        <f t="shared" si="47"/>
        <v>-0.27099320150378781</v>
      </c>
      <c r="AZ28" s="72">
        <f t="shared" si="48"/>
        <v>2.9517455875603633E-4</v>
      </c>
      <c r="BA28" s="72">
        <f t="shared" si="49"/>
        <v>-2.484948928113206</v>
      </c>
      <c r="BB28" s="72">
        <f t="shared" si="50"/>
        <v>0</v>
      </c>
      <c r="BC28" s="19">
        <f t="shared" si="51"/>
        <v>0.64702499540646685</v>
      </c>
      <c r="BD28" s="19">
        <f t="shared" si="52"/>
        <v>-0.76246878973454491</v>
      </c>
      <c r="BE28" s="19">
        <f t="shared" si="53"/>
        <v>2.4379165129091898</v>
      </c>
      <c r="BF28" s="19">
        <f t="shared" si="54"/>
        <v>-0.8054288969272394</v>
      </c>
      <c r="BG28" s="19">
        <f t="shared" si="55"/>
        <v>0.35128429199457034</v>
      </c>
      <c r="BH28" s="19">
        <f t="shared" si="56"/>
        <v>-0.27099320150378781</v>
      </c>
      <c r="BI28" s="72">
        <f t="shared" si="57"/>
        <v>2.9517455875603633E-4</v>
      </c>
      <c r="BJ28" s="72">
        <f t="shared" si="58"/>
        <v>-2.484948928113206</v>
      </c>
      <c r="BK28" s="72">
        <f t="shared" si="59"/>
        <v>0</v>
      </c>
      <c r="BL28" s="72">
        <f t="shared" si="71"/>
        <v>2.367479341510222E-3</v>
      </c>
      <c r="BM28" s="72">
        <f t="shared" si="60"/>
        <v>1.0005916073617878</v>
      </c>
      <c r="BN28" s="72">
        <f t="shared" si="61"/>
        <v>5.9117017306919192E-4</v>
      </c>
      <c r="BO28" s="72">
        <f t="shared" si="62"/>
        <v>-1.0361863090633508E-4</v>
      </c>
      <c r="BP28" s="72">
        <f t="shared" si="63"/>
        <v>15507058.779227076</v>
      </c>
      <c r="BQ28" s="72">
        <f t="shared" si="64"/>
        <v>-1.9443342934577132</v>
      </c>
      <c r="BR28" s="72">
        <f t="shared" si="65"/>
        <v>2.1823713739243638</v>
      </c>
      <c r="BS28" s="72">
        <f t="shared" si="66"/>
        <v>5.3239640275141564</v>
      </c>
      <c r="BT28" s="72">
        <f t="shared" si="67"/>
        <v>248.59785102232217</v>
      </c>
      <c r="BU28" s="72">
        <f t="shared" si="68"/>
        <v>125.04066905603293</v>
      </c>
      <c r="BV28" s="72">
        <f t="shared" si="69"/>
        <v>305.04066905603281</v>
      </c>
    </row>
    <row r="29" spans="1:74">
      <c r="A29" s="13">
        <f>'LL to'!B29</f>
        <v>-47</v>
      </c>
      <c r="B29" s="13">
        <f>'LL to'!C29</f>
        <v>163</v>
      </c>
      <c r="C29" s="19">
        <f t="shared" si="0"/>
        <v>-0.82030474843733492</v>
      </c>
      <c r="D29" s="19">
        <f t="shared" si="1"/>
        <v>2.8448866807507569</v>
      </c>
      <c r="E29" s="19">
        <f t="shared" si="70"/>
        <v>0.17395950289745357</v>
      </c>
      <c r="F29" s="19">
        <f t="shared" si="2"/>
        <v>-0.81862942387297433</v>
      </c>
      <c r="G29" s="19">
        <f t="shared" si="3"/>
        <v>3.3161255787892259</v>
      </c>
      <c r="H29" s="19">
        <f t="shared" si="4"/>
        <v>3.3161255787892259</v>
      </c>
      <c r="I29" s="19">
        <f t="shared" si="5"/>
        <v>0</v>
      </c>
      <c r="J29" s="19">
        <f t="shared" si="6"/>
        <v>0.61429669269834652</v>
      </c>
      <c r="K29" s="19">
        <f t="shared" si="7"/>
        <v>-0.78907513795574202</v>
      </c>
      <c r="L29" s="19">
        <f t="shared" si="8"/>
        <v>2.4800983025213341</v>
      </c>
      <c r="M29" s="19">
        <f t="shared" si="9"/>
        <v>-0.19021712344863234</v>
      </c>
      <c r="N29" s="19">
        <f t="shared" si="10"/>
        <v>0.96381744594692775</v>
      </c>
      <c r="O29" s="19">
        <f t="shared" si="11"/>
        <v>-0.52681120684587468</v>
      </c>
      <c r="P29" s="72">
        <f t="shared" si="12"/>
        <v>8.0862501974604669E-4</v>
      </c>
      <c r="Q29" s="72">
        <f t="shared" si="13"/>
        <v>3.3145453116911905</v>
      </c>
      <c r="R29" s="72">
        <f t="shared" si="14"/>
        <v>-1.5802670980353817E-3</v>
      </c>
      <c r="S29" s="19">
        <f t="shared" si="15"/>
        <v>0.61406049160896192</v>
      </c>
      <c r="T29" s="19">
        <f t="shared" si="16"/>
        <v>-0.78925896424745157</v>
      </c>
      <c r="U29" s="19">
        <f t="shared" si="17"/>
        <v>2.4803976068160223</v>
      </c>
      <c r="V29" s="19">
        <f t="shared" si="18"/>
        <v>-0.18858464617396128</v>
      </c>
      <c r="W29" s="19">
        <f t="shared" si="19"/>
        <v>0.96443583122744181</v>
      </c>
      <c r="X29" s="19">
        <f t="shared" si="20"/>
        <v>-0.52716319378586884</v>
      </c>
      <c r="Y29" s="72">
        <f t="shared" si="21"/>
        <v>8.0914257651689715E-4</v>
      </c>
      <c r="Z29" s="72">
        <f t="shared" si="22"/>
        <v>3.3145586856952711</v>
      </c>
      <c r="AA29" s="72">
        <f t="shared" si="23"/>
        <v>1.337400408063516E-5</v>
      </c>
      <c r="AB29" s="19">
        <f t="shared" si="24"/>
        <v>0.6140624822951315</v>
      </c>
      <c r="AC29" s="19">
        <f t="shared" si="25"/>
        <v>-0.78925741544665973</v>
      </c>
      <c r="AD29" s="19">
        <f t="shared" si="26"/>
        <v>2.4803950845917422</v>
      </c>
      <c r="AE29" s="19">
        <f t="shared" si="27"/>
        <v>-0.18859847184431741</v>
      </c>
      <c r="AF29" s="19">
        <f t="shared" si="28"/>
        <v>0.96443061641798822</v>
      </c>
      <c r="AG29" s="19">
        <f t="shared" si="29"/>
        <v>-0.52716022779707172</v>
      </c>
      <c r="AH29" s="72">
        <f t="shared" si="30"/>
        <v>8.0913821199552394E-4</v>
      </c>
      <c r="AI29" s="72">
        <f t="shared" si="31"/>
        <v>3.3145585724074085</v>
      </c>
      <c r="AJ29" s="72">
        <f t="shared" si="32"/>
        <v>-1.1328786264641622E-7</v>
      </c>
      <c r="AK29" s="19">
        <f t="shared" si="33"/>
        <v>0.61406246543192755</v>
      </c>
      <c r="AL29" s="19">
        <f t="shared" si="34"/>
        <v>-0.78925742856666403</v>
      </c>
      <c r="AM29" s="19">
        <f t="shared" si="35"/>
        <v>2.4803951059576534</v>
      </c>
      <c r="AN29" s="19">
        <f t="shared" si="36"/>
        <v>-0.18859835473120337</v>
      </c>
      <c r="AO29" s="19">
        <f t="shared" si="37"/>
        <v>0.96443066059268312</v>
      </c>
      <c r="AP29" s="19">
        <f t="shared" si="38"/>
        <v>-0.52716025292215196</v>
      </c>
      <c r="AQ29" s="72">
        <f t="shared" si="39"/>
        <v>8.091382489674217E-4</v>
      </c>
      <c r="AR29" s="72">
        <f t="shared" si="40"/>
        <v>3.3145585733670342</v>
      </c>
      <c r="AS29" s="72">
        <f t="shared" si="41"/>
        <v>9.5962571222685256E-10</v>
      </c>
      <c r="AT29" s="19">
        <f t="shared" si="42"/>
        <v>0.6140624655747704</v>
      </c>
      <c r="AU29" s="19">
        <f t="shared" si="43"/>
        <v>-0.78925742845552871</v>
      </c>
      <c r="AV29" s="19">
        <f t="shared" si="44"/>
        <v>2.4803951057766698</v>
      </c>
      <c r="AW29" s="19">
        <f t="shared" si="45"/>
        <v>-0.18859835572323164</v>
      </c>
      <c r="AX29" s="19">
        <f t="shared" si="46"/>
        <v>0.96443066021849333</v>
      </c>
      <c r="AY29" s="19">
        <f t="shared" si="47"/>
        <v>-0.52716025270932532</v>
      </c>
      <c r="AZ29" s="72">
        <f t="shared" si="48"/>
        <v>8.0913824865424448E-4</v>
      </c>
      <c r="BA29" s="72">
        <f t="shared" si="49"/>
        <v>3.3145585733589056</v>
      </c>
      <c r="BB29" s="72">
        <f t="shared" si="50"/>
        <v>-8.1286088970955461E-12</v>
      </c>
      <c r="BC29" s="19">
        <f t="shared" si="51"/>
        <v>0.61406246557356048</v>
      </c>
      <c r="BD29" s="19">
        <f t="shared" si="52"/>
        <v>-0.78925742845647007</v>
      </c>
      <c r="BE29" s="19">
        <f t="shared" si="53"/>
        <v>2.4803951057782028</v>
      </c>
      <c r="BF29" s="19">
        <f t="shared" si="54"/>
        <v>-0.18859835571482855</v>
      </c>
      <c r="BG29" s="19">
        <f t="shared" si="55"/>
        <v>0.96443066022166302</v>
      </c>
      <c r="BH29" s="19">
        <f t="shared" si="56"/>
        <v>-0.5271602527111281</v>
      </c>
      <c r="BI29" s="72">
        <f t="shared" si="57"/>
        <v>8.0913824865689731E-4</v>
      </c>
      <c r="BJ29" s="72">
        <f t="shared" si="58"/>
        <v>3.3145585733589744</v>
      </c>
      <c r="BK29" s="72">
        <f t="shared" si="59"/>
        <v>6.8833827526759706E-14</v>
      </c>
      <c r="BL29" s="72">
        <f t="shared" si="71"/>
        <v>6.499777292715221E-3</v>
      </c>
      <c r="BM29" s="72">
        <f t="shared" si="60"/>
        <v>1.0016229693342931</v>
      </c>
      <c r="BN29" s="72">
        <f t="shared" si="61"/>
        <v>1.6196831970590026E-3</v>
      </c>
      <c r="BO29" s="72">
        <f t="shared" si="62"/>
        <v>-5.241651989669648E-4</v>
      </c>
      <c r="BP29" s="72">
        <f t="shared" si="63"/>
        <v>15796184.500085199</v>
      </c>
      <c r="BQ29" s="72">
        <f t="shared" si="64"/>
        <v>-2.9478557254302404</v>
      </c>
      <c r="BR29" s="72">
        <f t="shared" si="65"/>
        <v>2.8598708950745295</v>
      </c>
      <c r="BS29" s="72">
        <f t="shared" si="66"/>
        <v>6.0014635486643222</v>
      </c>
      <c r="BT29" s="72">
        <f t="shared" si="67"/>
        <v>191.10030831937161</v>
      </c>
      <c r="BU29" s="72">
        <f t="shared" si="68"/>
        <v>163.85853224007167</v>
      </c>
      <c r="BV29" s="72">
        <f t="shared" si="69"/>
        <v>343.85853224007167</v>
      </c>
    </row>
    <row r="30" spans="1:74">
      <c r="A30" s="13">
        <f>'LL to'!B30</f>
        <v>29</v>
      </c>
      <c r="B30" s="13">
        <f>'LL to'!C30</f>
        <v>104</v>
      </c>
      <c r="C30" s="19">
        <f t="shared" si="0"/>
        <v>0.50614548307835561</v>
      </c>
      <c r="D30" s="19">
        <f t="shared" si="1"/>
        <v>1.8151424220741028</v>
      </c>
      <c r="E30" s="19">
        <f t="shared" si="70"/>
        <v>-0.81862942387297433</v>
      </c>
      <c r="F30" s="19">
        <f t="shared" si="2"/>
        <v>0.5047226904613451</v>
      </c>
      <c r="G30" s="19">
        <f t="shared" si="3"/>
        <v>-1.0297442586766541</v>
      </c>
      <c r="H30" s="19">
        <f t="shared" si="4"/>
        <v>-1.0297442586766541</v>
      </c>
      <c r="I30" s="19">
        <f t="shared" si="5"/>
        <v>0</v>
      </c>
      <c r="J30" s="19">
        <f t="shared" si="6"/>
        <v>0.9989826901348845</v>
      </c>
      <c r="K30" s="19">
        <f t="shared" si="7"/>
        <v>-4.5095285905172311E-2</v>
      </c>
      <c r="L30" s="19">
        <f t="shared" si="8"/>
        <v>1.6159069108851882</v>
      </c>
      <c r="M30" s="19">
        <f t="shared" si="9"/>
        <v>-0.51313435274930597</v>
      </c>
      <c r="N30" s="19">
        <f t="shared" si="10"/>
        <v>0.73669313602855091</v>
      </c>
      <c r="O30" s="19">
        <f t="shared" si="11"/>
        <v>0.91352326022386632</v>
      </c>
      <c r="P30" s="72">
        <f t="shared" si="12"/>
        <v>6.1842459326742099E-4</v>
      </c>
      <c r="Q30" s="72">
        <f t="shared" si="13"/>
        <v>-1.0325235844034779</v>
      </c>
      <c r="R30" s="72">
        <f t="shared" si="14"/>
        <v>-2.7793257268238225E-3</v>
      </c>
      <c r="S30" s="19">
        <f t="shared" si="15"/>
        <v>0.99891730330799633</v>
      </c>
      <c r="T30" s="19">
        <f t="shared" si="16"/>
        <v>-4.6521190353218889E-2</v>
      </c>
      <c r="U30" s="19">
        <f t="shared" si="17"/>
        <v>1.6173343138689433</v>
      </c>
      <c r="V30" s="19">
        <f t="shared" si="18"/>
        <v>-0.51402294220303346</v>
      </c>
      <c r="W30" s="19">
        <f t="shared" si="19"/>
        <v>0.73578041488893686</v>
      </c>
      <c r="X30" s="19">
        <f t="shared" si="20"/>
        <v>0.91328650323635674</v>
      </c>
      <c r="Y30" s="72">
        <f t="shared" si="21"/>
        <v>6.1765981565113312E-4</v>
      </c>
      <c r="Z30" s="72">
        <f t="shared" si="22"/>
        <v>-1.0325308564434279</v>
      </c>
      <c r="AA30" s="72">
        <f t="shared" si="23"/>
        <v>-7.2720399499903721E-6</v>
      </c>
      <c r="AB30" s="19">
        <f t="shared" si="24"/>
        <v>0.99891712940463084</v>
      </c>
      <c r="AC30" s="19">
        <f t="shared" si="25"/>
        <v>-4.6524924309580995E-2</v>
      </c>
      <c r="AD30" s="19">
        <f t="shared" si="26"/>
        <v>1.6173380518727547</v>
      </c>
      <c r="AE30" s="19">
        <f t="shared" si="27"/>
        <v>-0.51402526357488154</v>
      </c>
      <c r="AF30" s="19">
        <f t="shared" si="28"/>
        <v>0.73577802840677353</v>
      </c>
      <c r="AG30" s="19">
        <f t="shared" si="29"/>
        <v>0.91328588239815334</v>
      </c>
      <c r="AH30" s="72">
        <f t="shared" si="30"/>
        <v>6.1765781599070857E-4</v>
      </c>
      <c r="AI30" s="72">
        <f t="shared" si="31"/>
        <v>-1.0325308754677529</v>
      </c>
      <c r="AJ30" s="72">
        <f t="shared" si="32"/>
        <v>-1.9024325004224352E-8</v>
      </c>
      <c r="AK30" s="19">
        <f t="shared" si="33"/>
        <v>0.99891712894966422</v>
      </c>
      <c r="AL30" s="19">
        <f t="shared" si="34"/>
        <v>-4.6524934077975311E-2</v>
      </c>
      <c r="AM30" s="19">
        <f t="shared" si="35"/>
        <v>1.6173380616517385</v>
      </c>
      <c r="AN30" s="19">
        <f t="shared" si="36"/>
        <v>-0.51402526964777895</v>
      </c>
      <c r="AO30" s="19">
        <f t="shared" si="37"/>
        <v>0.73577802216352817</v>
      </c>
      <c r="AP30" s="19">
        <f t="shared" si="38"/>
        <v>0.91328588077397399</v>
      </c>
      <c r="AQ30" s="72">
        <f t="shared" si="39"/>
        <v>6.1765781075942246E-4</v>
      </c>
      <c r="AR30" s="72">
        <f t="shared" si="40"/>
        <v>-1.0325308755175222</v>
      </c>
      <c r="AS30" s="72">
        <f t="shared" si="41"/>
        <v>-4.9769299792501442E-11</v>
      </c>
      <c r="AT30" s="19">
        <f t="shared" si="42"/>
        <v>0.99891712894847395</v>
      </c>
      <c r="AU30" s="19">
        <f t="shared" si="43"/>
        <v>-4.6524934103530313E-2</v>
      </c>
      <c r="AV30" s="19">
        <f t="shared" si="44"/>
        <v>1.6173380616773212</v>
      </c>
      <c r="AW30" s="19">
        <f t="shared" si="45"/>
        <v>-0.51402526966366624</v>
      </c>
      <c r="AX30" s="19">
        <f t="shared" si="46"/>
        <v>0.73577802214719523</v>
      </c>
      <c r="AY30" s="19">
        <f t="shared" si="47"/>
        <v>0.91328588076972506</v>
      </c>
      <c r="AZ30" s="72">
        <f t="shared" si="48"/>
        <v>6.176578107457369E-4</v>
      </c>
      <c r="BA30" s="72">
        <f t="shared" si="49"/>
        <v>-1.0325308755176523</v>
      </c>
      <c r="BB30" s="72">
        <f t="shared" si="50"/>
        <v>-1.3011813848606835E-13</v>
      </c>
      <c r="BC30" s="19">
        <f t="shared" si="51"/>
        <v>0.99891712894847096</v>
      </c>
      <c r="BD30" s="19">
        <f t="shared" si="52"/>
        <v>-4.6524934103597093E-2</v>
      </c>
      <c r="BE30" s="19">
        <f t="shared" si="53"/>
        <v>1.617338061677388</v>
      </c>
      <c r="BF30" s="19">
        <f t="shared" si="54"/>
        <v>-0.51402526966370787</v>
      </c>
      <c r="BG30" s="19">
        <f t="shared" si="55"/>
        <v>0.73577802214715238</v>
      </c>
      <c r="BH30" s="19">
        <f t="shared" si="56"/>
        <v>0.91328588076971418</v>
      </c>
      <c r="BI30" s="72">
        <f t="shared" si="57"/>
        <v>6.1765781074570112E-4</v>
      </c>
      <c r="BJ30" s="72">
        <f t="shared" si="58"/>
        <v>-1.0325308755176528</v>
      </c>
      <c r="BK30" s="72">
        <f t="shared" si="59"/>
        <v>0</v>
      </c>
      <c r="BL30" s="72">
        <f t="shared" si="71"/>
        <v>4.9587735832991881E-3</v>
      </c>
      <c r="BM30" s="72">
        <f t="shared" si="60"/>
        <v>1.0012385431410924</v>
      </c>
      <c r="BN30" s="72">
        <f t="shared" si="61"/>
        <v>1.2366285002379095E-3</v>
      </c>
      <c r="BO30" s="72">
        <f t="shared" si="62"/>
        <v>1.1281604633951569E-3</v>
      </c>
      <c r="BP30" s="72">
        <f t="shared" si="63"/>
        <v>10286570.631380931</v>
      </c>
      <c r="BQ30" s="72">
        <f t="shared" si="64"/>
        <v>-0.84887483681080034</v>
      </c>
      <c r="BR30" s="72">
        <f t="shared" si="65"/>
        <v>2.5164126996543836</v>
      </c>
      <c r="BS30" s="72">
        <f t="shared" si="66"/>
        <v>5.6580053532441763</v>
      </c>
      <c r="BT30" s="72">
        <f t="shared" si="67"/>
        <v>311.36305451588464</v>
      </c>
      <c r="BU30" s="72">
        <f t="shared" si="68"/>
        <v>144.17982720331781</v>
      </c>
      <c r="BV30" s="72">
        <f t="shared" si="69"/>
        <v>324.17982720331781</v>
      </c>
    </row>
    <row r="31" spans="1:74">
      <c r="A31" s="13">
        <f>'LL to'!B31</f>
        <v>-15</v>
      </c>
      <c r="B31" s="13">
        <f>'LL to'!C31</f>
        <v>33</v>
      </c>
      <c r="C31" s="19">
        <f t="shared" si="0"/>
        <v>-0.26179938779914941</v>
      </c>
      <c r="D31" s="19">
        <f t="shared" si="1"/>
        <v>0.57595865315812877</v>
      </c>
      <c r="E31" s="19">
        <f t="shared" si="70"/>
        <v>0.5047226904613451</v>
      </c>
      <c r="F31" s="19">
        <f t="shared" si="2"/>
        <v>-0.26096099703036857</v>
      </c>
      <c r="G31" s="19">
        <f t="shared" si="3"/>
        <v>-1.2391837689159741</v>
      </c>
      <c r="H31" s="19">
        <f t="shared" si="4"/>
        <v>-1.2391837689159741</v>
      </c>
      <c r="I31" s="19">
        <f t="shared" si="5"/>
        <v>0</v>
      </c>
      <c r="J31" s="19">
        <f t="shared" si="6"/>
        <v>0.98860086921761614</v>
      </c>
      <c r="K31" s="19">
        <f t="shared" si="7"/>
        <v>0.15056002584409298</v>
      </c>
      <c r="L31" s="19">
        <f t="shared" si="8"/>
        <v>1.4196615951610956</v>
      </c>
      <c r="M31" s="19">
        <f t="shared" si="9"/>
        <v>-0.80881920084868963</v>
      </c>
      <c r="N31" s="19">
        <f t="shared" si="10"/>
        <v>0.34581150033848707</v>
      </c>
      <c r="O31" s="19">
        <f t="shared" si="11"/>
        <v>0.8721329924562079</v>
      </c>
      <c r="P31" s="72">
        <f t="shared" si="12"/>
        <v>2.9057991101846467E-4</v>
      </c>
      <c r="Q31" s="72">
        <f t="shared" si="13"/>
        <v>-1.2430331928176528</v>
      </c>
      <c r="R31" s="72">
        <f t="shared" si="14"/>
        <v>-3.8494239016786391E-3</v>
      </c>
      <c r="S31" s="19">
        <f t="shared" si="15"/>
        <v>0.98906503860287598</v>
      </c>
      <c r="T31" s="19">
        <f t="shared" si="16"/>
        <v>0.14747999665544956</v>
      </c>
      <c r="U31" s="19">
        <f t="shared" si="17"/>
        <v>1.4227764050855112</v>
      </c>
      <c r="V31" s="19">
        <f t="shared" si="18"/>
        <v>-0.80950518541343974</v>
      </c>
      <c r="W31" s="19">
        <f t="shared" si="19"/>
        <v>0.34470135478875252</v>
      </c>
      <c r="X31" s="19">
        <f t="shared" si="20"/>
        <v>0.87137686193104402</v>
      </c>
      <c r="Y31" s="72">
        <f t="shared" si="21"/>
        <v>2.8964787991641228E-4</v>
      </c>
      <c r="Z31" s="72">
        <f t="shared" si="22"/>
        <v>-1.2430449102860184</v>
      </c>
      <c r="AA31" s="72">
        <f t="shared" si="23"/>
        <v>-1.1717468365590733E-5</v>
      </c>
      <c r="AB31" s="19">
        <f t="shared" si="24"/>
        <v>0.98906643745977252</v>
      </c>
      <c r="AC31" s="19">
        <f t="shared" si="25"/>
        <v>0.14747061500730993</v>
      </c>
      <c r="AD31" s="19">
        <f t="shared" si="26"/>
        <v>1.4227858904491011</v>
      </c>
      <c r="AE31" s="19">
        <f t="shared" si="27"/>
        <v>-0.80950726573364207</v>
      </c>
      <c r="AF31" s="19">
        <f t="shared" si="28"/>
        <v>0.34469798672444263</v>
      </c>
      <c r="AG31" s="19">
        <f t="shared" si="29"/>
        <v>0.87137455352176829</v>
      </c>
      <c r="AH31" s="72">
        <f t="shared" si="30"/>
        <v>2.8964505222461379E-4</v>
      </c>
      <c r="AI31" s="72">
        <f t="shared" si="31"/>
        <v>-1.243044945949108</v>
      </c>
      <c r="AJ31" s="72">
        <f t="shared" si="32"/>
        <v>-3.5663089592574693E-8</v>
      </c>
      <c r="AK31" s="19">
        <f t="shared" si="33"/>
        <v>0.98906644171717939</v>
      </c>
      <c r="AL31" s="19">
        <f t="shared" si="34"/>
        <v>0.14747058645342645</v>
      </c>
      <c r="AM31" s="19">
        <f t="shared" si="35"/>
        <v>1.4227859193186314</v>
      </c>
      <c r="AN31" s="19">
        <f t="shared" si="36"/>
        <v>-0.80950727206519757</v>
      </c>
      <c r="AO31" s="19">
        <f t="shared" si="37"/>
        <v>0.34469797647356215</v>
      </c>
      <c r="AP31" s="19">
        <f t="shared" si="38"/>
        <v>0.87137454649586943</v>
      </c>
      <c r="AQ31" s="72">
        <f t="shared" si="39"/>
        <v>2.8964504361838532E-4</v>
      </c>
      <c r="AR31" s="72">
        <f t="shared" si="40"/>
        <v>-1.2430449460576516</v>
      </c>
      <c r="AS31" s="72">
        <f t="shared" si="41"/>
        <v>-1.0854361853773753E-10</v>
      </c>
      <c r="AT31" s="19">
        <f t="shared" si="42"/>
        <v>0.98906644173013714</v>
      </c>
      <c r="AU31" s="19">
        <f t="shared" si="43"/>
        <v>0.1474705863665203</v>
      </c>
      <c r="AV31" s="19">
        <f t="shared" si="44"/>
        <v>1.4227859194064982</v>
      </c>
      <c r="AW31" s="19">
        <f t="shared" si="45"/>
        <v>-0.80950727208446827</v>
      </c>
      <c r="AX31" s="19">
        <f t="shared" si="46"/>
        <v>0.34469797644236266</v>
      </c>
      <c r="AY31" s="19">
        <f t="shared" si="47"/>
        <v>0.87137454647448576</v>
      </c>
      <c r="AZ31" s="72">
        <f t="shared" si="48"/>
        <v>2.8964504359219154E-4</v>
      </c>
      <c r="BA31" s="72">
        <f t="shared" si="49"/>
        <v>-1.243044946057982</v>
      </c>
      <c r="BB31" s="72">
        <f t="shared" si="50"/>
        <v>-3.3040237212844659E-13</v>
      </c>
      <c r="BC31" s="19">
        <f t="shared" si="51"/>
        <v>0.98906644173017655</v>
      </c>
      <c r="BD31" s="19">
        <f t="shared" si="52"/>
        <v>0.14747058636625573</v>
      </c>
      <c r="BE31" s="19">
        <f t="shared" si="53"/>
        <v>1.4227859194067656</v>
      </c>
      <c r="BF31" s="19">
        <f t="shared" si="54"/>
        <v>-0.80950727208452689</v>
      </c>
      <c r="BG31" s="19">
        <f t="shared" si="55"/>
        <v>0.34469797644226774</v>
      </c>
      <c r="BH31" s="19">
        <f t="shared" si="56"/>
        <v>0.87137454647442047</v>
      </c>
      <c r="BI31" s="72">
        <f t="shared" si="57"/>
        <v>2.896450435921118E-4</v>
      </c>
      <c r="BJ31" s="72">
        <f t="shared" si="58"/>
        <v>-1.2430449460579829</v>
      </c>
      <c r="BK31" s="72">
        <f t="shared" si="59"/>
        <v>0</v>
      </c>
      <c r="BL31" s="72">
        <f t="shared" si="71"/>
        <v>2.3230908893018751E-3</v>
      </c>
      <c r="BM31" s="72">
        <f t="shared" si="60"/>
        <v>1.0005805199941642</v>
      </c>
      <c r="BN31" s="72">
        <f t="shared" si="61"/>
        <v>5.8009903308321297E-4</v>
      </c>
      <c r="BO31" s="72">
        <f t="shared" si="62"/>
        <v>4.9996316148849095E-4</v>
      </c>
      <c r="BP31" s="72">
        <f t="shared" si="63"/>
        <v>9046368.0945454352</v>
      </c>
      <c r="BQ31" s="72">
        <f t="shared" si="64"/>
        <v>-1.9639878406440756</v>
      </c>
      <c r="BR31" s="72">
        <f t="shared" si="65"/>
        <v>0.99064040642180362</v>
      </c>
      <c r="BS31" s="72">
        <f t="shared" si="66"/>
        <v>4.1322330600115968</v>
      </c>
      <c r="BT31" s="72">
        <f t="shared" si="67"/>
        <v>247.47178571608237</v>
      </c>
      <c r="BU31" s="72">
        <f t="shared" si="68"/>
        <v>56.759514303093908</v>
      </c>
      <c r="BV31" s="72">
        <f t="shared" si="69"/>
        <v>236.75951430309397</v>
      </c>
    </row>
    <row r="32" spans="1:74">
      <c r="A32" s="13">
        <f>'LL to'!B32</f>
        <v>30</v>
      </c>
      <c r="B32" s="13">
        <f>'LL to'!C32</f>
        <v>33</v>
      </c>
      <c r="C32" s="19">
        <f t="shared" si="0"/>
        <v>0.52359877559829882</v>
      </c>
      <c r="D32" s="19">
        <f t="shared" si="1"/>
        <v>0.57595865315812877</v>
      </c>
      <c r="E32" s="19">
        <f t="shared" si="70"/>
        <v>-0.26096099703036857</v>
      </c>
      <c r="F32" s="19">
        <f t="shared" si="2"/>
        <v>0.52214574908445421</v>
      </c>
      <c r="G32" s="19">
        <f t="shared" si="3"/>
        <v>0</v>
      </c>
      <c r="H32" s="19">
        <f t="shared" si="4"/>
        <v>0</v>
      </c>
      <c r="I32" s="19">
        <f t="shared" si="5"/>
        <v>0</v>
      </c>
      <c r="J32" s="19">
        <f t="shared" si="6"/>
        <v>0.70548464954117374</v>
      </c>
      <c r="K32" s="19">
        <f t="shared" si="7"/>
        <v>0.70872520010351503</v>
      </c>
      <c r="L32" s="19">
        <f t="shared" si="8"/>
        <v>0.78310674611482278</v>
      </c>
      <c r="M32" s="19">
        <f t="shared" si="9"/>
        <v>0</v>
      </c>
      <c r="N32" s="19">
        <f t="shared" si="10"/>
        <v>1</v>
      </c>
      <c r="O32" s="19">
        <f t="shared" si="11"/>
        <v>0.96608472326335293</v>
      </c>
      <c r="P32" s="72">
        <f t="shared" si="12"/>
        <v>8.389052498964407E-4</v>
      </c>
      <c r="Q32" s="72">
        <f t="shared" si="13"/>
        <v>0</v>
      </c>
      <c r="R32" s="72">
        <f t="shared" si="14"/>
        <v>0</v>
      </c>
      <c r="S32" s="19">
        <f t="shared" si="15"/>
        <v>0.70548464954117374</v>
      </c>
      <c r="T32" s="19">
        <f t="shared" si="16"/>
        <v>0.70872520010351503</v>
      </c>
      <c r="U32" s="19">
        <f t="shared" si="17"/>
        <v>0.78310674611482278</v>
      </c>
      <c r="V32" s="19">
        <f t="shared" si="18"/>
        <v>0</v>
      </c>
      <c r="W32" s="19">
        <f t="shared" si="19"/>
        <v>1</v>
      </c>
      <c r="X32" s="19">
        <f t="shared" si="20"/>
        <v>0.96608472326335293</v>
      </c>
      <c r="Y32" s="72">
        <f t="shared" si="21"/>
        <v>8.389052498964407E-4</v>
      </c>
      <c r="Z32" s="72">
        <f t="shared" si="22"/>
        <v>0</v>
      </c>
      <c r="AA32" s="72">
        <f t="shared" si="23"/>
        <v>0</v>
      </c>
      <c r="AB32" s="19">
        <f t="shared" si="24"/>
        <v>0.70548464954117374</v>
      </c>
      <c r="AC32" s="19">
        <f t="shared" si="25"/>
        <v>0.70872520010351503</v>
      </c>
      <c r="AD32" s="19">
        <f t="shared" si="26"/>
        <v>0.78310674611482278</v>
      </c>
      <c r="AE32" s="19">
        <f t="shared" si="27"/>
        <v>0</v>
      </c>
      <c r="AF32" s="19">
        <f t="shared" si="28"/>
        <v>1</v>
      </c>
      <c r="AG32" s="19">
        <f t="shared" si="29"/>
        <v>0.96608472326335293</v>
      </c>
      <c r="AH32" s="72">
        <f t="shared" si="30"/>
        <v>8.389052498964407E-4</v>
      </c>
      <c r="AI32" s="72">
        <f t="shared" si="31"/>
        <v>0</v>
      </c>
      <c r="AJ32" s="72">
        <f t="shared" si="32"/>
        <v>0</v>
      </c>
      <c r="AK32" s="19">
        <f t="shared" si="33"/>
        <v>0.70548464954117374</v>
      </c>
      <c r="AL32" s="19">
        <f t="shared" si="34"/>
        <v>0.70872520010351503</v>
      </c>
      <c r="AM32" s="19">
        <f t="shared" si="35"/>
        <v>0.78310674611482278</v>
      </c>
      <c r="AN32" s="19">
        <f t="shared" si="36"/>
        <v>0</v>
      </c>
      <c r="AO32" s="19">
        <f t="shared" si="37"/>
        <v>1</v>
      </c>
      <c r="AP32" s="19">
        <f t="shared" si="38"/>
        <v>0.96608472326335293</v>
      </c>
      <c r="AQ32" s="72">
        <f t="shared" si="39"/>
        <v>8.389052498964407E-4</v>
      </c>
      <c r="AR32" s="72">
        <f t="shared" si="40"/>
        <v>0</v>
      </c>
      <c r="AS32" s="72">
        <f t="shared" si="41"/>
        <v>0</v>
      </c>
      <c r="AT32" s="19">
        <f t="shared" si="42"/>
        <v>0.70548464954117374</v>
      </c>
      <c r="AU32" s="19">
        <f t="shared" si="43"/>
        <v>0.70872520010351503</v>
      </c>
      <c r="AV32" s="19">
        <f t="shared" si="44"/>
        <v>0.78310674611482278</v>
      </c>
      <c r="AW32" s="19">
        <f t="shared" si="45"/>
        <v>0</v>
      </c>
      <c r="AX32" s="19">
        <f t="shared" si="46"/>
        <v>1</v>
      </c>
      <c r="AY32" s="19">
        <f t="shared" si="47"/>
        <v>0.96608472326335293</v>
      </c>
      <c r="AZ32" s="72">
        <f t="shared" si="48"/>
        <v>8.389052498964407E-4</v>
      </c>
      <c r="BA32" s="72">
        <f t="shared" si="49"/>
        <v>0</v>
      </c>
      <c r="BB32" s="72">
        <f t="shared" si="50"/>
        <v>0</v>
      </c>
      <c r="BC32" s="19">
        <f t="shared" si="51"/>
        <v>0.70548464954117374</v>
      </c>
      <c r="BD32" s="19">
        <f t="shared" si="52"/>
        <v>0.70872520010351503</v>
      </c>
      <c r="BE32" s="19">
        <f t="shared" si="53"/>
        <v>0.78310674611482278</v>
      </c>
      <c r="BF32" s="19">
        <f t="shared" si="54"/>
        <v>0</v>
      </c>
      <c r="BG32" s="19">
        <f t="shared" si="55"/>
        <v>1</v>
      </c>
      <c r="BH32" s="19">
        <f t="shared" si="56"/>
        <v>0.96608472326335293</v>
      </c>
      <c r="BI32" s="72">
        <f t="shared" si="57"/>
        <v>8.389052498964407E-4</v>
      </c>
      <c r="BJ32" s="72">
        <f t="shared" si="58"/>
        <v>0</v>
      </c>
      <c r="BK32" s="72">
        <f t="shared" si="59"/>
        <v>0</v>
      </c>
      <c r="BL32" s="72">
        <f t="shared" si="71"/>
        <v>6.7394967422762389E-3</v>
      </c>
      <c r="BM32" s="72">
        <f t="shared" si="60"/>
        <v>1.0016827510415456</v>
      </c>
      <c r="BN32" s="72">
        <f t="shared" si="61"/>
        <v>1.6792186103152021E-3</v>
      </c>
      <c r="BO32" s="72">
        <f t="shared" si="62"/>
        <v>1.1447903432388565E-3</v>
      </c>
      <c r="BP32" s="72">
        <f t="shared" si="63"/>
        <v>4979102.9873437164</v>
      </c>
      <c r="BQ32" s="72">
        <f t="shared" si="64"/>
        <v>0</v>
      </c>
      <c r="BR32" s="72">
        <f t="shared" si="65"/>
        <v>3.1415926535897931</v>
      </c>
      <c r="BS32" s="72">
        <f t="shared" si="66"/>
        <v>6.2831853071795862</v>
      </c>
      <c r="BT32" s="72">
        <f t="shared" si="67"/>
        <v>0</v>
      </c>
      <c r="BU32" s="72">
        <f t="shared" si="68"/>
        <v>180</v>
      </c>
      <c r="BV32" s="72">
        <f t="shared" si="69"/>
        <v>0</v>
      </c>
    </row>
    <row r="33" spans="1:74">
      <c r="A33" s="13">
        <f>'LL to'!B33</f>
        <v>31</v>
      </c>
      <c r="B33" s="13">
        <f>'LL to'!C33</f>
        <v>33</v>
      </c>
      <c r="C33" s="19">
        <f t="shared" si="0"/>
        <v>0.54105206811824214</v>
      </c>
      <c r="D33" s="19">
        <f t="shared" si="1"/>
        <v>0.57595865315812877</v>
      </c>
      <c r="E33" s="19">
        <f t="shared" si="70"/>
        <v>0.52214574908445421</v>
      </c>
      <c r="F33" s="19">
        <f t="shared" si="2"/>
        <v>0.53957057353558768</v>
      </c>
      <c r="G33" s="19">
        <f t="shared" si="3"/>
        <v>0</v>
      </c>
      <c r="H33" s="19">
        <f t="shared" si="4"/>
        <v>0</v>
      </c>
      <c r="I33" s="19">
        <f t="shared" si="5"/>
        <v>0</v>
      </c>
      <c r="J33" s="19">
        <f t="shared" si="6"/>
        <v>1.7423942697230244E-2</v>
      </c>
      <c r="K33" s="19">
        <f t="shared" si="7"/>
        <v>0.99984819158754479</v>
      </c>
      <c r="L33" s="19">
        <f t="shared" si="8"/>
        <v>1.7424824451133396E-2</v>
      </c>
      <c r="M33" s="19">
        <f t="shared" si="9"/>
        <v>0</v>
      </c>
      <c r="N33" s="19">
        <f t="shared" si="10"/>
        <v>1</v>
      </c>
      <c r="O33" s="19">
        <f t="shared" si="11"/>
        <v>0.4873741190979981</v>
      </c>
      <c r="P33" s="72">
        <f t="shared" si="12"/>
        <v>8.389052498964407E-4</v>
      </c>
      <c r="Q33" s="72">
        <f t="shared" si="13"/>
        <v>0</v>
      </c>
      <c r="R33" s="72">
        <f t="shared" si="14"/>
        <v>0</v>
      </c>
      <c r="S33" s="19">
        <f t="shared" si="15"/>
        <v>1.7423942697230244E-2</v>
      </c>
      <c r="T33" s="19">
        <f t="shared" si="16"/>
        <v>0.99984819158754479</v>
      </c>
      <c r="U33" s="19">
        <f t="shared" si="17"/>
        <v>1.7424824451133396E-2</v>
      </c>
      <c r="V33" s="19">
        <f t="shared" si="18"/>
        <v>0</v>
      </c>
      <c r="W33" s="19">
        <f t="shared" si="19"/>
        <v>1</v>
      </c>
      <c r="X33" s="19">
        <f t="shared" si="20"/>
        <v>0.4873741190979981</v>
      </c>
      <c r="Y33" s="72">
        <f t="shared" si="21"/>
        <v>8.389052498964407E-4</v>
      </c>
      <c r="Z33" s="72">
        <f t="shared" si="22"/>
        <v>0</v>
      </c>
      <c r="AA33" s="72">
        <f t="shared" si="23"/>
        <v>0</v>
      </c>
      <c r="AB33" s="19">
        <f t="shared" si="24"/>
        <v>1.7423942697230244E-2</v>
      </c>
      <c r="AC33" s="19">
        <f t="shared" si="25"/>
        <v>0.99984819158754479</v>
      </c>
      <c r="AD33" s="19">
        <f t="shared" si="26"/>
        <v>1.7424824451133396E-2</v>
      </c>
      <c r="AE33" s="19">
        <f t="shared" si="27"/>
        <v>0</v>
      </c>
      <c r="AF33" s="19">
        <f t="shared" si="28"/>
        <v>1</v>
      </c>
      <c r="AG33" s="19">
        <f t="shared" si="29"/>
        <v>0.4873741190979981</v>
      </c>
      <c r="AH33" s="72">
        <f t="shared" si="30"/>
        <v>8.389052498964407E-4</v>
      </c>
      <c r="AI33" s="72">
        <f t="shared" si="31"/>
        <v>0</v>
      </c>
      <c r="AJ33" s="72">
        <f t="shared" si="32"/>
        <v>0</v>
      </c>
      <c r="AK33" s="19">
        <f t="shared" si="33"/>
        <v>1.7423942697230244E-2</v>
      </c>
      <c r="AL33" s="19">
        <f t="shared" si="34"/>
        <v>0.99984819158754479</v>
      </c>
      <c r="AM33" s="19">
        <f t="shared" si="35"/>
        <v>1.7424824451133396E-2</v>
      </c>
      <c r="AN33" s="19">
        <f t="shared" si="36"/>
        <v>0</v>
      </c>
      <c r="AO33" s="19">
        <f t="shared" si="37"/>
        <v>1</v>
      </c>
      <c r="AP33" s="19">
        <f t="shared" si="38"/>
        <v>0.4873741190979981</v>
      </c>
      <c r="AQ33" s="72">
        <f t="shared" si="39"/>
        <v>8.389052498964407E-4</v>
      </c>
      <c r="AR33" s="72">
        <f t="shared" si="40"/>
        <v>0</v>
      </c>
      <c r="AS33" s="72">
        <f t="shared" si="41"/>
        <v>0</v>
      </c>
      <c r="AT33" s="19">
        <f t="shared" si="42"/>
        <v>1.7423942697230244E-2</v>
      </c>
      <c r="AU33" s="19">
        <f t="shared" si="43"/>
        <v>0.99984819158754479</v>
      </c>
      <c r="AV33" s="19">
        <f t="shared" si="44"/>
        <v>1.7424824451133396E-2</v>
      </c>
      <c r="AW33" s="19">
        <f t="shared" si="45"/>
        <v>0</v>
      </c>
      <c r="AX33" s="19">
        <f t="shared" si="46"/>
        <v>1</v>
      </c>
      <c r="AY33" s="19">
        <f t="shared" si="47"/>
        <v>0.4873741190979981</v>
      </c>
      <c r="AZ33" s="72">
        <f t="shared" si="48"/>
        <v>8.389052498964407E-4</v>
      </c>
      <c r="BA33" s="72">
        <f t="shared" si="49"/>
        <v>0</v>
      </c>
      <c r="BB33" s="72">
        <f t="shared" si="50"/>
        <v>0</v>
      </c>
      <c r="BC33" s="19">
        <f t="shared" si="51"/>
        <v>1.7423942697230244E-2</v>
      </c>
      <c r="BD33" s="19">
        <f t="shared" si="52"/>
        <v>0.99984819158754479</v>
      </c>
      <c r="BE33" s="19">
        <f t="shared" si="53"/>
        <v>1.7424824451133396E-2</v>
      </c>
      <c r="BF33" s="19">
        <f t="shared" si="54"/>
        <v>0</v>
      </c>
      <c r="BG33" s="19">
        <f t="shared" si="55"/>
        <v>1</v>
      </c>
      <c r="BH33" s="19">
        <f t="shared" si="56"/>
        <v>0.4873741190979981</v>
      </c>
      <c r="BI33" s="72">
        <f t="shared" si="57"/>
        <v>8.389052498964407E-4</v>
      </c>
      <c r="BJ33" s="72">
        <f t="shared" si="58"/>
        <v>0</v>
      </c>
      <c r="BK33" s="72">
        <f t="shared" si="59"/>
        <v>0</v>
      </c>
      <c r="BL33" s="72">
        <f t="shared" si="71"/>
        <v>6.7394967422762389E-3</v>
      </c>
      <c r="BM33" s="72">
        <f t="shared" si="60"/>
        <v>1.0016827510415456</v>
      </c>
      <c r="BN33" s="72">
        <f t="shared" si="61"/>
        <v>1.6792186103152021E-3</v>
      </c>
      <c r="BO33" s="72">
        <f t="shared" si="62"/>
        <v>1.4253431691632632E-5</v>
      </c>
      <c r="BP33" s="72">
        <f t="shared" si="63"/>
        <v>110860.92556603208</v>
      </c>
      <c r="BQ33" s="72">
        <f t="shared" si="64"/>
        <v>0</v>
      </c>
      <c r="BR33" s="72">
        <f t="shared" si="65"/>
        <v>3.1415926535897931</v>
      </c>
      <c r="BS33" s="72">
        <f t="shared" si="66"/>
        <v>6.2831853071795862</v>
      </c>
      <c r="BT33" s="72">
        <f t="shared" si="67"/>
        <v>0</v>
      </c>
      <c r="BU33" s="72">
        <f t="shared" si="68"/>
        <v>180</v>
      </c>
      <c r="BV33" s="72">
        <f t="shared" si="69"/>
        <v>0</v>
      </c>
    </row>
    <row r="34" spans="1:74">
      <c r="A34" s="13">
        <f>'LL to'!B34</f>
        <v>32</v>
      </c>
      <c r="B34" s="13">
        <f>'LL to'!C34</f>
        <v>33</v>
      </c>
      <c r="C34" s="19">
        <f t="shared" si="0"/>
        <v>0.55850536063818546</v>
      </c>
      <c r="D34" s="19">
        <f t="shared" si="1"/>
        <v>0.57595865315812877</v>
      </c>
      <c r="E34" s="19">
        <f t="shared" si="70"/>
        <v>0.53957057353558768</v>
      </c>
      <c r="F34" s="19">
        <f t="shared" si="2"/>
        <v>0.55699719868762609</v>
      </c>
      <c r="G34" s="19">
        <f t="shared" si="3"/>
        <v>0</v>
      </c>
      <c r="H34" s="19">
        <f t="shared" si="4"/>
        <v>0</v>
      </c>
      <c r="I34" s="19">
        <f t="shared" si="5"/>
        <v>0</v>
      </c>
      <c r="J34" s="19">
        <f t="shared" si="6"/>
        <v>1.7425743124745485E-2</v>
      </c>
      <c r="K34" s="19">
        <f t="shared" si="7"/>
        <v>0.9998481602106144</v>
      </c>
      <c r="L34" s="19">
        <f t="shared" si="8"/>
        <v>1.7426625152038435E-2</v>
      </c>
      <c r="M34" s="19">
        <f t="shared" si="9"/>
        <v>0</v>
      </c>
      <c r="N34" s="19">
        <f t="shared" si="10"/>
        <v>1</v>
      </c>
      <c r="O34" s="19">
        <f t="shared" si="11"/>
        <v>0.45665227035500855</v>
      </c>
      <c r="P34" s="72">
        <f t="shared" si="12"/>
        <v>8.389052498964407E-4</v>
      </c>
      <c r="Q34" s="72">
        <f t="shared" si="13"/>
        <v>0</v>
      </c>
      <c r="R34" s="72">
        <f t="shared" si="14"/>
        <v>0</v>
      </c>
      <c r="S34" s="19">
        <f t="shared" si="15"/>
        <v>1.7425743124745485E-2</v>
      </c>
      <c r="T34" s="19">
        <f t="shared" si="16"/>
        <v>0.9998481602106144</v>
      </c>
      <c r="U34" s="19">
        <f t="shared" si="17"/>
        <v>1.7426625152038435E-2</v>
      </c>
      <c r="V34" s="19">
        <f t="shared" si="18"/>
        <v>0</v>
      </c>
      <c r="W34" s="19">
        <f t="shared" si="19"/>
        <v>1</v>
      </c>
      <c r="X34" s="19">
        <f t="shared" si="20"/>
        <v>0.45665227035500855</v>
      </c>
      <c r="Y34" s="72">
        <f t="shared" si="21"/>
        <v>8.389052498964407E-4</v>
      </c>
      <c r="Z34" s="72">
        <f t="shared" si="22"/>
        <v>0</v>
      </c>
      <c r="AA34" s="72">
        <f t="shared" si="23"/>
        <v>0</v>
      </c>
      <c r="AB34" s="19">
        <f t="shared" si="24"/>
        <v>1.7425743124745485E-2</v>
      </c>
      <c r="AC34" s="19">
        <f t="shared" si="25"/>
        <v>0.9998481602106144</v>
      </c>
      <c r="AD34" s="19">
        <f t="shared" si="26"/>
        <v>1.7426625152038435E-2</v>
      </c>
      <c r="AE34" s="19">
        <f t="shared" si="27"/>
        <v>0</v>
      </c>
      <c r="AF34" s="19">
        <f t="shared" si="28"/>
        <v>1</v>
      </c>
      <c r="AG34" s="19">
        <f t="shared" si="29"/>
        <v>0.45665227035500855</v>
      </c>
      <c r="AH34" s="72">
        <f t="shared" si="30"/>
        <v>8.389052498964407E-4</v>
      </c>
      <c r="AI34" s="72">
        <f t="shared" si="31"/>
        <v>0</v>
      </c>
      <c r="AJ34" s="72">
        <f t="shared" si="32"/>
        <v>0</v>
      </c>
      <c r="AK34" s="19">
        <f t="shared" si="33"/>
        <v>1.7425743124745485E-2</v>
      </c>
      <c r="AL34" s="19">
        <f t="shared" si="34"/>
        <v>0.9998481602106144</v>
      </c>
      <c r="AM34" s="19">
        <f t="shared" si="35"/>
        <v>1.7426625152038435E-2</v>
      </c>
      <c r="AN34" s="19">
        <f t="shared" si="36"/>
        <v>0</v>
      </c>
      <c r="AO34" s="19">
        <f t="shared" si="37"/>
        <v>1</v>
      </c>
      <c r="AP34" s="19">
        <f t="shared" si="38"/>
        <v>0.45665227035500855</v>
      </c>
      <c r="AQ34" s="72">
        <f t="shared" si="39"/>
        <v>8.389052498964407E-4</v>
      </c>
      <c r="AR34" s="72">
        <f t="shared" si="40"/>
        <v>0</v>
      </c>
      <c r="AS34" s="72">
        <f t="shared" si="41"/>
        <v>0</v>
      </c>
      <c r="AT34" s="19">
        <f t="shared" si="42"/>
        <v>1.7425743124745485E-2</v>
      </c>
      <c r="AU34" s="19">
        <f t="shared" si="43"/>
        <v>0.9998481602106144</v>
      </c>
      <c r="AV34" s="19">
        <f t="shared" si="44"/>
        <v>1.7426625152038435E-2</v>
      </c>
      <c r="AW34" s="19">
        <f t="shared" si="45"/>
        <v>0</v>
      </c>
      <c r="AX34" s="19">
        <f t="shared" si="46"/>
        <v>1</v>
      </c>
      <c r="AY34" s="19">
        <f t="shared" si="47"/>
        <v>0.45665227035500855</v>
      </c>
      <c r="AZ34" s="72">
        <f t="shared" si="48"/>
        <v>8.389052498964407E-4</v>
      </c>
      <c r="BA34" s="72">
        <f t="shared" si="49"/>
        <v>0</v>
      </c>
      <c r="BB34" s="72">
        <f t="shared" si="50"/>
        <v>0</v>
      </c>
      <c r="BC34" s="19">
        <f t="shared" si="51"/>
        <v>1.7425743124745485E-2</v>
      </c>
      <c r="BD34" s="19">
        <f t="shared" si="52"/>
        <v>0.9998481602106144</v>
      </c>
      <c r="BE34" s="19">
        <f t="shared" si="53"/>
        <v>1.7426625152038435E-2</v>
      </c>
      <c r="BF34" s="19">
        <f t="shared" si="54"/>
        <v>0</v>
      </c>
      <c r="BG34" s="19">
        <f t="shared" si="55"/>
        <v>1</v>
      </c>
      <c r="BH34" s="19">
        <f t="shared" si="56"/>
        <v>0.45665227035500855</v>
      </c>
      <c r="BI34" s="72">
        <f t="shared" si="57"/>
        <v>8.389052498964407E-4</v>
      </c>
      <c r="BJ34" s="72">
        <f t="shared" si="58"/>
        <v>0</v>
      </c>
      <c r="BK34" s="72">
        <f t="shared" si="59"/>
        <v>0</v>
      </c>
      <c r="BL34" s="72">
        <f t="shared" si="71"/>
        <v>6.7394967422762389E-3</v>
      </c>
      <c r="BM34" s="72">
        <f t="shared" si="60"/>
        <v>1.0016827510415456</v>
      </c>
      <c r="BN34" s="72">
        <f t="shared" si="61"/>
        <v>1.6792186103152021E-3</v>
      </c>
      <c r="BO34" s="72">
        <f t="shared" si="62"/>
        <v>1.3355220745889878E-5</v>
      </c>
      <c r="BP34" s="72">
        <f t="shared" si="63"/>
        <v>110878.11074999098</v>
      </c>
      <c r="BQ34" s="72">
        <f t="shared" si="64"/>
        <v>0</v>
      </c>
      <c r="BR34" s="72">
        <f t="shared" si="65"/>
        <v>3.1415926535897931</v>
      </c>
      <c r="BS34" s="72">
        <f t="shared" si="66"/>
        <v>6.2831853071795862</v>
      </c>
      <c r="BT34" s="72">
        <f t="shared" si="67"/>
        <v>0</v>
      </c>
      <c r="BU34" s="72">
        <f t="shared" si="68"/>
        <v>180</v>
      </c>
      <c r="BV34" s="72">
        <f t="shared" si="69"/>
        <v>0</v>
      </c>
    </row>
    <row r="35" spans="1:74">
      <c r="A35" s="13">
        <f>'LL to'!B35</f>
        <v>33</v>
      </c>
      <c r="B35" s="13">
        <f>'LL to'!C35</f>
        <v>33</v>
      </c>
      <c r="C35" s="19">
        <f t="shared" si="0"/>
        <v>0.57595865315812877</v>
      </c>
      <c r="D35" s="19">
        <f t="shared" si="1"/>
        <v>0.57595865315812877</v>
      </c>
      <c r="E35" s="19">
        <f t="shared" ref="E35:E98" si="72">ATAN((1-f)*TAN(C34))</f>
        <v>0.55699719868762609</v>
      </c>
      <c r="F35" s="19">
        <f t="shared" ref="F35:F98" si="73">ATAN((1-f)*TAN(C35))</f>
        <v>0.57442565724039596</v>
      </c>
      <c r="G35" s="19">
        <f t="shared" si="3"/>
        <v>0</v>
      </c>
      <c r="H35" s="19">
        <f t="shared" si="4"/>
        <v>0</v>
      </c>
      <c r="I35" s="19">
        <f t="shared" si="5"/>
        <v>0</v>
      </c>
      <c r="J35" s="19">
        <f t="shared" si="6"/>
        <v>1.742757624706448E-2</v>
      </c>
      <c r="K35" s="19">
        <f t="shared" si="7"/>
        <v>0.9998481282605638</v>
      </c>
      <c r="L35" s="19">
        <f t="shared" si="8"/>
        <v>1.7428458552769897E-2</v>
      </c>
      <c r="M35" s="19">
        <f t="shared" si="9"/>
        <v>0</v>
      </c>
      <c r="N35" s="19">
        <f t="shared" si="10"/>
        <v>1</v>
      </c>
      <c r="O35" s="19">
        <f t="shared" si="11"/>
        <v>0.4253725282289631</v>
      </c>
      <c r="P35" s="72">
        <f t="shared" ref="P35:P98" si="74">f/16*N35*(4+f*(4-3*N35))</f>
        <v>8.389052498964407E-4</v>
      </c>
      <c r="Q35" s="72">
        <f t="shared" ref="Q35:Q98" si="75">$G35+(1-P35)*f*M35*(L35+P35*J35*(O35+P35*K35*(-1+2*O35)))</f>
        <v>0</v>
      </c>
      <c r="R35" s="72">
        <f t="shared" si="14"/>
        <v>0</v>
      </c>
      <c r="S35" s="19">
        <f t="shared" si="15"/>
        <v>1.742757624706448E-2</v>
      </c>
      <c r="T35" s="19">
        <f t="shared" si="16"/>
        <v>0.9998481282605638</v>
      </c>
      <c r="U35" s="19">
        <f t="shared" si="17"/>
        <v>1.7428458552769897E-2</v>
      </c>
      <c r="V35" s="19">
        <f t="shared" si="18"/>
        <v>0</v>
      </c>
      <c r="W35" s="19">
        <f t="shared" si="19"/>
        <v>1</v>
      </c>
      <c r="X35" s="19">
        <f t="shared" si="20"/>
        <v>0.4253725282289631</v>
      </c>
      <c r="Y35" s="72">
        <f t="shared" ref="Y35:Y98" si="76">f/16*W35*(4+f*(4-3*W35))</f>
        <v>8.389052498964407E-4</v>
      </c>
      <c r="Z35" s="72">
        <f t="shared" ref="Z35:Z98" si="77">$G35+(1-Y35)*f*V35*(U35+Y35*S35*(X35+Y35*T35*(-1+2*X35)))</f>
        <v>0</v>
      </c>
      <c r="AA35" s="72">
        <f t="shared" si="23"/>
        <v>0</v>
      </c>
      <c r="AB35" s="19">
        <f t="shared" si="24"/>
        <v>1.742757624706448E-2</v>
      </c>
      <c r="AC35" s="19">
        <f t="shared" si="25"/>
        <v>0.9998481282605638</v>
      </c>
      <c r="AD35" s="19">
        <f t="shared" si="26"/>
        <v>1.7428458552769897E-2</v>
      </c>
      <c r="AE35" s="19">
        <f t="shared" si="27"/>
        <v>0</v>
      </c>
      <c r="AF35" s="19">
        <f t="shared" si="28"/>
        <v>1</v>
      </c>
      <c r="AG35" s="19">
        <f t="shared" si="29"/>
        <v>0.4253725282289631</v>
      </c>
      <c r="AH35" s="72">
        <f t="shared" ref="AH35:AH98" si="78">f/16*AF35*(4+f*(4-3*AF35))</f>
        <v>8.389052498964407E-4</v>
      </c>
      <c r="AI35" s="72">
        <f t="shared" ref="AI35:AI98" si="79">$G35+(1-AH35)*f*AE35*(AD35+AH35*AB35*(AG35+AH35*AC35*(-1+2*AG35)))</f>
        <v>0</v>
      </c>
      <c r="AJ35" s="72">
        <f t="shared" si="32"/>
        <v>0</v>
      </c>
      <c r="AK35" s="19">
        <f t="shared" si="33"/>
        <v>1.742757624706448E-2</v>
      </c>
      <c r="AL35" s="19">
        <f t="shared" si="34"/>
        <v>0.9998481282605638</v>
      </c>
      <c r="AM35" s="19">
        <f t="shared" si="35"/>
        <v>1.7428458552769897E-2</v>
      </c>
      <c r="AN35" s="19">
        <f t="shared" si="36"/>
        <v>0</v>
      </c>
      <c r="AO35" s="19">
        <f t="shared" si="37"/>
        <v>1</v>
      </c>
      <c r="AP35" s="19">
        <f t="shared" si="38"/>
        <v>0.4253725282289631</v>
      </c>
      <c r="AQ35" s="72">
        <f t="shared" ref="AQ35:AQ98" si="80">f/16*AO35*(4+f*(4-3*AO35))</f>
        <v>8.389052498964407E-4</v>
      </c>
      <c r="AR35" s="72">
        <f t="shared" ref="AR35:AR98" si="81">$G35+(1-AQ35)*f*AN35*(AM35+AQ35*AK35*(AP35+AQ35*AL35*(-1+2*AP35)))</f>
        <v>0</v>
      </c>
      <c r="AS35" s="72">
        <f t="shared" si="41"/>
        <v>0</v>
      </c>
      <c r="AT35" s="19">
        <f t="shared" si="42"/>
        <v>1.742757624706448E-2</v>
      </c>
      <c r="AU35" s="19">
        <f t="shared" si="43"/>
        <v>0.9998481282605638</v>
      </c>
      <c r="AV35" s="19">
        <f t="shared" si="44"/>
        <v>1.7428458552769897E-2</v>
      </c>
      <c r="AW35" s="19">
        <f t="shared" si="45"/>
        <v>0</v>
      </c>
      <c r="AX35" s="19">
        <f t="shared" si="46"/>
        <v>1</v>
      </c>
      <c r="AY35" s="19">
        <f t="shared" si="47"/>
        <v>0.4253725282289631</v>
      </c>
      <c r="AZ35" s="72">
        <f t="shared" ref="AZ35:AZ98" si="82">f/16*AX35*(4+f*(4-3*AX35))</f>
        <v>8.389052498964407E-4</v>
      </c>
      <c r="BA35" s="72">
        <f t="shared" ref="BA35:BA98" si="83">$G35+(1-AZ35)*f*AW35*(AV35+AZ35*AT35*(AY35+AZ35*AU35*(-1+2*AY35)))</f>
        <v>0</v>
      </c>
      <c r="BB35" s="72">
        <f t="shared" si="50"/>
        <v>0</v>
      </c>
      <c r="BC35" s="19">
        <f t="shared" si="51"/>
        <v>1.742757624706448E-2</v>
      </c>
      <c r="BD35" s="19">
        <f t="shared" si="52"/>
        <v>0.9998481282605638</v>
      </c>
      <c r="BE35" s="19">
        <f t="shared" si="53"/>
        <v>1.7428458552769897E-2</v>
      </c>
      <c r="BF35" s="19">
        <f t="shared" si="54"/>
        <v>0</v>
      </c>
      <c r="BG35" s="19">
        <f t="shared" si="55"/>
        <v>1</v>
      </c>
      <c r="BH35" s="19">
        <f t="shared" si="56"/>
        <v>0.4253725282289631</v>
      </c>
      <c r="BI35" s="72">
        <f t="shared" ref="BI35:BI98" si="84">f/16*BG35*(4+f*(4-3*BG35))</f>
        <v>8.389052498964407E-4</v>
      </c>
      <c r="BJ35" s="72">
        <f t="shared" ref="BJ35:BJ98" si="85">$G35+(1-BI35)*f*BF35*(BE35+BI35*BC35*(BH35+BI35*BD35*(-1+2*BH35)))</f>
        <v>0</v>
      </c>
      <c r="BK35" s="72">
        <f t="shared" si="59"/>
        <v>0</v>
      </c>
      <c r="BL35" s="72">
        <f t="shared" ref="BL35:BL98" si="86">BG35*(a^2-b^2)/b^2</f>
        <v>6.7394967422762389E-3</v>
      </c>
      <c r="BM35" s="72">
        <f t="shared" si="60"/>
        <v>1.0016827510415456</v>
      </c>
      <c r="BN35" s="72">
        <f t="shared" si="61"/>
        <v>1.6792186103152021E-3</v>
      </c>
      <c r="BO35" s="72">
        <f t="shared" si="62"/>
        <v>1.2440555488983463E-5</v>
      </c>
      <c r="BP35" s="72">
        <f t="shared" ref="BP35:BP98" si="87">b*BM35*(BE35-BO35)</f>
        <v>110895.60892042128</v>
      </c>
      <c r="BQ35" s="72">
        <f t="shared" si="64"/>
        <v>0</v>
      </c>
      <c r="BR35" s="72">
        <f t="shared" si="65"/>
        <v>3.1415926535897931</v>
      </c>
      <c r="BS35" s="72">
        <f t="shared" si="66"/>
        <v>6.2831853071795862</v>
      </c>
      <c r="BT35" s="72">
        <f t="shared" si="67"/>
        <v>0</v>
      </c>
      <c r="BU35" s="72">
        <f t="shared" si="68"/>
        <v>180</v>
      </c>
      <c r="BV35" s="72">
        <f t="shared" si="69"/>
        <v>0</v>
      </c>
    </row>
    <row r="36" spans="1:74">
      <c r="A36" s="13">
        <f>'LL to'!B36</f>
        <v>34</v>
      </c>
      <c r="B36" s="13">
        <f>'LL to'!C36</f>
        <v>33</v>
      </c>
      <c r="C36" s="19">
        <f t="shared" si="0"/>
        <v>0.59341194567807209</v>
      </c>
      <c r="D36" s="19">
        <f t="shared" si="1"/>
        <v>0.57595865315812877</v>
      </c>
      <c r="E36" s="19">
        <f t="shared" si="72"/>
        <v>0.57442565724039596</v>
      </c>
      <c r="F36" s="19">
        <f t="shared" si="73"/>
        <v>0.59185597967981685</v>
      </c>
      <c r="G36" s="19">
        <f t="shared" si="3"/>
        <v>0</v>
      </c>
      <c r="H36" s="19">
        <f t="shared" si="4"/>
        <v>0</v>
      </c>
      <c r="I36" s="19">
        <f t="shared" si="5"/>
        <v>0</v>
      </c>
      <c r="J36" s="19">
        <f t="shared" si="6"/>
        <v>1.742943985061346E-2</v>
      </c>
      <c r="K36" s="19">
        <f t="shared" si="7"/>
        <v>0.99984809577580025</v>
      </c>
      <c r="L36" s="19">
        <f t="shared" si="8"/>
        <v>1.7430322439420859E-2</v>
      </c>
      <c r="M36" s="19">
        <f t="shared" si="9"/>
        <v>0</v>
      </c>
      <c r="N36" s="19">
        <f t="shared" si="10"/>
        <v>1</v>
      </c>
      <c r="O36" s="19">
        <f t="shared" si="11"/>
        <v>0.3935726642879287</v>
      </c>
      <c r="P36" s="72">
        <f t="shared" si="74"/>
        <v>8.389052498964407E-4</v>
      </c>
      <c r="Q36" s="72">
        <f t="shared" si="75"/>
        <v>0</v>
      </c>
      <c r="R36" s="72">
        <f t="shared" si="14"/>
        <v>0</v>
      </c>
      <c r="S36" s="19">
        <f t="shared" si="15"/>
        <v>1.742943985061346E-2</v>
      </c>
      <c r="T36" s="19">
        <f t="shared" si="16"/>
        <v>0.99984809577580025</v>
      </c>
      <c r="U36" s="19">
        <f t="shared" si="17"/>
        <v>1.7430322439420859E-2</v>
      </c>
      <c r="V36" s="19">
        <f t="shared" si="18"/>
        <v>0</v>
      </c>
      <c r="W36" s="19">
        <f t="shared" si="19"/>
        <v>1</v>
      </c>
      <c r="X36" s="19">
        <f t="shared" si="20"/>
        <v>0.3935726642879287</v>
      </c>
      <c r="Y36" s="72">
        <f t="shared" si="76"/>
        <v>8.389052498964407E-4</v>
      </c>
      <c r="Z36" s="72">
        <f t="shared" si="77"/>
        <v>0</v>
      </c>
      <c r="AA36" s="72">
        <f t="shared" si="23"/>
        <v>0</v>
      </c>
      <c r="AB36" s="19">
        <f t="shared" si="24"/>
        <v>1.742943985061346E-2</v>
      </c>
      <c r="AC36" s="19">
        <f t="shared" si="25"/>
        <v>0.99984809577580025</v>
      </c>
      <c r="AD36" s="19">
        <f t="shared" si="26"/>
        <v>1.7430322439420859E-2</v>
      </c>
      <c r="AE36" s="19">
        <f t="shared" si="27"/>
        <v>0</v>
      </c>
      <c r="AF36" s="19">
        <f t="shared" si="28"/>
        <v>1</v>
      </c>
      <c r="AG36" s="19">
        <f t="shared" si="29"/>
        <v>0.3935726642879287</v>
      </c>
      <c r="AH36" s="72">
        <f t="shared" si="78"/>
        <v>8.389052498964407E-4</v>
      </c>
      <c r="AI36" s="72">
        <f t="shared" si="79"/>
        <v>0</v>
      </c>
      <c r="AJ36" s="72">
        <f t="shared" si="32"/>
        <v>0</v>
      </c>
      <c r="AK36" s="19">
        <f t="shared" si="33"/>
        <v>1.742943985061346E-2</v>
      </c>
      <c r="AL36" s="19">
        <f t="shared" si="34"/>
        <v>0.99984809577580025</v>
      </c>
      <c r="AM36" s="19">
        <f t="shared" si="35"/>
        <v>1.7430322439420859E-2</v>
      </c>
      <c r="AN36" s="19">
        <f t="shared" si="36"/>
        <v>0</v>
      </c>
      <c r="AO36" s="19">
        <f t="shared" si="37"/>
        <v>1</v>
      </c>
      <c r="AP36" s="19">
        <f t="shared" si="38"/>
        <v>0.3935726642879287</v>
      </c>
      <c r="AQ36" s="72">
        <f t="shared" si="80"/>
        <v>8.389052498964407E-4</v>
      </c>
      <c r="AR36" s="72">
        <f t="shared" si="81"/>
        <v>0</v>
      </c>
      <c r="AS36" s="72">
        <f t="shared" si="41"/>
        <v>0</v>
      </c>
      <c r="AT36" s="19">
        <f t="shared" si="42"/>
        <v>1.742943985061346E-2</v>
      </c>
      <c r="AU36" s="19">
        <f t="shared" si="43"/>
        <v>0.99984809577580025</v>
      </c>
      <c r="AV36" s="19">
        <f t="shared" si="44"/>
        <v>1.7430322439420859E-2</v>
      </c>
      <c r="AW36" s="19">
        <f t="shared" si="45"/>
        <v>0</v>
      </c>
      <c r="AX36" s="19">
        <f t="shared" si="46"/>
        <v>1</v>
      </c>
      <c r="AY36" s="19">
        <f t="shared" si="47"/>
        <v>0.3935726642879287</v>
      </c>
      <c r="AZ36" s="72">
        <f t="shared" si="82"/>
        <v>8.389052498964407E-4</v>
      </c>
      <c r="BA36" s="72">
        <f t="shared" si="83"/>
        <v>0</v>
      </c>
      <c r="BB36" s="72">
        <f t="shared" si="50"/>
        <v>0</v>
      </c>
      <c r="BC36" s="19">
        <f t="shared" si="51"/>
        <v>1.742943985061346E-2</v>
      </c>
      <c r="BD36" s="19">
        <f t="shared" si="52"/>
        <v>0.99984809577580025</v>
      </c>
      <c r="BE36" s="19">
        <f t="shared" si="53"/>
        <v>1.7430322439420859E-2</v>
      </c>
      <c r="BF36" s="19">
        <f t="shared" si="54"/>
        <v>0</v>
      </c>
      <c r="BG36" s="19">
        <f t="shared" si="55"/>
        <v>1</v>
      </c>
      <c r="BH36" s="19">
        <f t="shared" si="56"/>
        <v>0.3935726642879287</v>
      </c>
      <c r="BI36" s="72">
        <f t="shared" si="84"/>
        <v>8.389052498964407E-4</v>
      </c>
      <c r="BJ36" s="72">
        <f t="shared" si="85"/>
        <v>0</v>
      </c>
      <c r="BK36" s="72">
        <f t="shared" si="59"/>
        <v>0</v>
      </c>
      <c r="BL36" s="72">
        <f t="shared" si="86"/>
        <v>6.7394967422762389E-3</v>
      </c>
      <c r="BM36" s="72">
        <f t="shared" si="60"/>
        <v>1.0016827510415456</v>
      </c>
      <c r="BN36" s="72">
        <f t="shared" si="61"/>
        <v>1.6792186103152021E-3</v>
      </c>
      <c r="BO36" s="72">
        <f t="shared" si="62"/>
        <v>1.1510532955418345E-5</v>
      </c>
      <c r="BP36" s="72">
        <f t="shared" si="87"/>
        <v>110913.39899507181</v>
      </c>
      <c r="BQ36" s="72">
        <f t="shared" si="64"/>
        <v>0</v>
      </c>
      <c r="BR36" s="72">
        <f t="shared" si="65"/>
        <v>3.1415926535897931</v>
      </c>
      <c r="BS36" s="72">
        <f t="shared" si="66"/>
        <v>6.2831853071795862</v>
      </c>
      <c r="BT36" s="72">
        <f t="shared" si="67"/>
        <v>0</v>
      </c>
      <c r="BU36" s="72">
        <f t="shared" si="68"/>
        <v>180</v>
      </c>
      <c r="BV36" s="72">
        <f t="shared" si="69"/>
        <v>0</v>
      </c>
    </row>
    <row r="37" spans="1:74">
      <c r="A37" s="13">
        <f>'LL to'!B37</f>
        <v>35</v>
      </c>
      <c r="B37" s="13">
        <f>'LL to'!C37</f>
        <v>33</v>
      </c>
      <c r="C37" s="19">
        <f t="shared" si="0"/>
        <v>0.6108652381980153</v>
      </c>
      <c r="D37" s="19">
        <f t="shared" si="1"/>
        <v>0.57595865315812877</v>
      </c>
      <c r="E37" s="19">
        <f t="shared" si="72"/>
        <v>0.59185597967981685</v>
      </c>
      <c r="F37" s="19">
        <f t="shared" si="73"/>
        <v>0.60928819423965097</v>
      </c>
      <c r="G37" s="19">
        <f t="shared" si="3"/>
        <v>0</v>
      </c>
      <c r="H37" s="19">
        <f t="shared" si="4"/>
        <v>0</v>
      </c>
      <c r="I37" s="19">
        <f t="shared" si="5"/>
        <v>0</v>
      </c>
      <c r="J37" s="19">
        <f t="shared" si="6"/>
        <v>1.7431331683574469E-2</v>
      </c>
      <c r="K37" s="19">
        <f t="shared" si="7"/>
        <v>0.99984806279541161</v>
      </c>
      <c r="L37" s="19">
        <f t="shared" si="8"/>
        <v>1.7432214559834156E-2</v>
      </c>
      <c r="M37" s="19">
        <f t="shared" si="9"/>
        <v>0</v>
      </c>
      <c r="N37" s="19">
        <f t="shared" si="10"/>
        <v>1</v>
      </c>
      <c r="O37" s="19">
        <f t="shared" si="11"/>
        <v>0.36129110270787046</v>
      </c>
      <c r="P37" s="72">
        <f t="shared" si="74"/>
        <v>8.389052498964407E-4</v>
      </c>
      <c r="Q37" s="72">
        <f t="shared" si="75"/>
        <v>0</v>
      </c>
      <c r="R37" s="72">
        <f t="shared" si="14"/>
        <v>0</v>
      </c>
      <c r="S37" s="19">
        <f t="shared" si="15"/>
        <v>1.7431331683574469E-2</v>
      </c>
      <c r="T37" s="19">
        <f t="shared" si="16"/>
        <v>0.99984806279541161</v>
      </c>
      <c r="U37" s="19">
        <f t="shared" si="17"/>
        <v>1.7432214559834156E-2</v>
      </c>
      <c r="V37" s="19">
        <f t="shared" si="18"/>
        <v>0</v>
      </c>
      <c r="W37" s="19">
        <f t="shared" si="19"/>
        <v>1</v>
      </c>
      <c r="X37" s="19">
        <f t="shared" si="20"/>
        <v>0.36129110270787046</v>
      </c>
      <c r="Y37" s="72">
        <f t="shared" si="76"/>
        <v>8.389052498964407E-4</v>
      </c>
      <c r="Z37" s="72">
        <f t="shared" si="77"/>
        <v>0</v>
      </c>
      <c r="AA37" s="72">
        <f t="shared" si="23"/>
        <v>0</v>
      </c>
      <c r="AB37" s="19">
        <f t="shared" si="24"/>
        <v>1.7431331683574469E-2</v>
      </c>
      <c r="AC37" s="19">
        <f t="shared" si="25"/>
        <v>0.99984806279541161</v>
      </c>
      <c r="AD37" s="19">
        <f t="shared" si="26"/>
        <v>1.7432214559834156E-2</v>
      </c>
      <c r="AE37" s="19">
        <f t="shared" si="27"/>
        <v>0</v>
      </c>
      <c r="AF37" s="19">
        <f t="shared" si="28"/>
        <v>1</v>
      </c>
      <c r="AG37" s="19">
        <f t="shared" si="29"/>
        <v>0.36129110270787046</v>
      </c>
      <c r="AH37" s="72">
        <f t="shared" si="78"/>
        <v>8.389052498964407E-4</v>
      </c>
      <c r="AI37" s="72">
        <f t="shared" si="79"/>
        <v>0</v>
      </c>
      <c r="AJ37" s="72">
        <f t="shared" si="32"/>
        <v>0</v>
      </c>
      <c r="AK37" s="19">
        <f t="shared" si="33"/>
        <v>1.7431331683574469E-2</v>
      </c>
      <c r="AL37" s="19">
        <f t="shared" si="34"/>
        <v>0.99984806279541161</v>
      </c>
      <c r="AM37" s="19">
        <f t="shared" si="35"/>
        <v>1.7432214559834156E-2</v>
      </c>
      <c r="AN37" s="19">
        <f t="shared" si="36"/>
        <v>0</v>
      </c>
      <c r="AO37" s="19">
        <f t="shared" si="37"/>
        <v>1</v>
      </c>
      <c r="AP37" s="19">
        <f t="shared" si="38"/>
        <v>0.36129110270787046</v>
      </c>
      <c r="AQ37" s="72">
        <f t="shared" si="80"/>
        <v>8.389052498964407E-4</v>
      </c>
      <c r="AR37" s="72">
        <f t="shared" si="81"/>
        <v>0</v>
      </c>
      <c r="AS37" s="72">
        <f t="shared" si="41"/>
        <v>0</v>
      </c>
      <c r="AT37" s="19">
        <f t="shared" si="42"/>
        <v>1.7431331683574469E-2</v>
      </c>
      <c r="AU37" s="19">
        <f t="shared" si="43"/>
        <v>0.99984806279541161</v>
      </c>
      <c r="AV37" s="19">
        <f t="shared" si="44"/>
        <v>1.7432214559834156E-2</v>
      </c>
      <c r="AW37" s="19">
        <f t="shared" si="45"/>
        <v>0</v>
      </c>
      <c r="AX37" s="19">
        <f t="shared" si="46"/>
        <v>1</v>
      </c>
      <c r="AY37" s="19">
        <f t="shared" si="47"/>
        <v>0.36129110270787046</v>
      </c>
      <c r="AZ37" s="72">
        <f t="shared" si="82"/>
        <v>8.389052498964407E-4</v>
      </c>
      <c r="BA37" s="72">
        <f t="shared" si="83"/>
        <v>0</v>
      </c>
      <c r="BB37" s="72">
        <f t="shared" si="50"/>
        <v>0</v>
      </c>
      <c r="BC37" s="19">
        <f t="shared" si="51"/>
        <v>1.7431331683574469E-2</v>
      </c>
      <c r="BD37" s="19">
        <f t="shared" si="52"/>
        <v>0.99984806279541161</v>
      </c>
      <c r="BE37" s="19">
        <f t="shared" si="53"/>
        <v>1.7432214559834156E-2</v>
      </c>
      <c r="BF37" s="19">
        <f t="shared" si="54"/>
        <v>0</v>
      </c>
      <c r="BG37" s="19">
        <f t="shared" si="55"/>
        <v>1</v>
      </c>
      <c r="BH37" s="19">
        <f t="shared" si="56"/>
        <v>0.36129110270787046</v>
      </c>
      <c r="BI37" s="72">
        <f t="shared" si="84"/>
        <v>8.389052498964407E-4</v>
      </c>
      <c r="BJ37" s="72">
        <f t="shared" si="85"/>
        <v>0</v>
      </c>
      <c r="BK37" s="72">
        <f t="shared" si="59"/>
        <v>0</v>
      </c>
      <c r="BL37" s="72">
        <f t="shared" si="86"/>
        <v>6.7394967422762389E-3</v>
      </c>
      <c r="BM37" s="72">
        <f t="shared" si="60"/>
        <v>1.0016827510415456</v>
      </c>
      <c r="BN37" s="72">
        <f t="shared" si="61"/>
        <v>1.6792186103152021E-3</v>
      </c>
      <c r="BO37" s="72">
        <f t="shared" si="62"/>
        <v>1.0566269855180822E-5</v>
      </c>
      <c r="BP37" s="72">
        <f t="shared" si="87"/>
        <v>110931.4595228523</v>
      </c>
      <c r="BQ37" s="72">
        <f t="shared" si="64"/>
        <v>0</v>
      </c>
      <c r="BR37" s="72">
        <f t="shared" si="65"/>
        <v>3.1415926535897931</v>
      </c>
      <c r="BS37" s="72">
        <f t="shared" si="66"/>
        <v>6.2831853071795862</v>
      </c>
      <c r="BT37" s="72">
        <f t="shared" si="67"/>
        <v>0</v>
      </c>
      <c r="BU37" s="72">
        <f t="shared" si="68"/>
        <v>180</v>
      </c>
      <c r="BV37" s="72">
        <f t="shared" si="69"/>
        <v>0</v>
      </c>
    </row>
    <row r="38" spans="1:74">
      <c r="A38" s="13">
        <f>'LL to'!B38</f>
        <v>36</v>
      </c>
      <c r="B38" s="13">
        <f>'LL to'!C38</f>
        <v>33</v>
      </c>
      <c r="C38" s="19">
        <f t="shared" si="0"/>
        <v>0.62831853071795862</v>
      </c>
      <c r="D38" s="19">
        <f t="shared" si="1"/>
        <v>0.57595865315812877</v>
      </c>
      <c r="E38" s="19">
        <f t="shared" si="72"/>
        <v>0.60928819423965097</v>
      </c>
      <c r="F38" s="19">
        <f t="shared" si="73"/>
        <v>0.62672232686590446</v>
      </c>
      <c r="G38" s="19">
        <f t="shared" si="3"/>
        <v>0</v>
      </c>
      <c r="H38" s="19">
        <f t="shared" si="4"/>
        <v>0</v>
      </c>
      <c r="I38" s="19">
        <f t="shared" si="5"/>
        <v>0</v>
      </c>
      <c r="J38" s="19">
        <f t="shared" si="6"/>
        <v>1.7433249458536026E-2</v>
      </c>
      <c r="K38" s="19">
        <f t="shared" si="7"/>
        <v>0.99984802935912032</v>
      </c>
      <c r="L38" s="19">
        <f t="shared" si="8"/>
        <v>1.7434132626253429E-2</v>
      </c>
      <c r="M38" s="19">
        <f t="shared" si="9"/>
        <v>0</v>
      </c>
      <c r="N38" s="19">
        <f t="shared" si="10"/>
        <v>1</v>
      </c>
      <c r="O38" s="19">
        <f t="shared" si="11"/>
        <v>0.32856687501836535</v>
      </c>
      <c r="P38" s="72">
        <f t="shared" si="74"/>
        <v>8.389052498964407E-4</v>
      </c>
      <c r="Q38" s="72">
        <f t="shared" si="75"/>
        <v>0</v>
      </c>
      <c r="R38" s="72">
        <f t="shared" si="14"/>
        <v>0</v>
      </c>
      <c r="S38" s="19">
        <f t="shared" si="15"/>
        <v>1.7433249458536026E-2</v>
      </c>
      <c r="T38" s="19">
        <f t="shared" si="16"/>
        <v>0.99984802935912032</v>
      </c>
      <c r="U38" s="19">
        <f t="shared" si="17"/>
        <v>1.7434132626253429E-2</v>
      </c>
      <c r="V38" s="19">
        <f t="shared" si="18"/>
        <v>0</v>
      </c>
      <c r="W38" s="19">
        <f t="shared" si="19"/>
        <v>1</v>
      </c>
      <c r="X38" s="19">
        <f t="shared" si="20"/>
        <v>0.32856687501836535</v>
      </c>
      <c r="Y38" s="72">
        <f t="shared" si="76"/>
        <v>8.389052498964407E-4</v>
      </c>
      <c r="Z38" s="72">
        <f t="shared" si="77"/>
        <v>0</v>
      </c>
      <c r="AA38" s="72">
        <f t="shared" si="23"/>
        <v>0</v>
      </c>
      <c r="AB38" s="19">
        <f t="shared" si="24"/>
        <v>1.7433249458536026E-2</v>
      </c>
      <c r="AC38" s="19">
        <f t="shared" si="25"/>
        <v>0.99984802935912032</v>
      </c>
      <c r="AD38" s="19">
        <f t="shared" si="26"/>
        <v>1.7434132626253429E-2</v>
      </c>
      <c r="AE38" s="19">
        <f t="shared" si="27"/>
        <v>0</v>
      </c>
      <c r="AF38" s="19">
        <f t="shared" si="28"/>
        <v>1</v>
      </c>
      <c r="AG38" s="19">
        <f t="shared" si="29"/>
        <v>0.32856687501836535</v>
      </c>
      <c r="AH38" s="72">
        <f t="shared" si="78"/>
        <v>8.389052498964407E-4</v>
      </c>
      <c r="AI38" s="72">
        <f t="shared" si="79"/>
        <v>0</v>
      </c>
      <c r="AJ38" s="72">
        <f t="shared" si="32"/>
        <v>0</v>
      </c>
      <c r="AK38" s="19">
        <f t="shared" si="33"/>
        <v>1.7433249458536026E-2</v>
      </c>
      <c r="AL38" s="19">
        <f t="shared" si="34"/>
        <v>0.99984802935912032</v>
      </c>
      <c r="AM38" s="19">
        <f t="shared" si="35"/>
        <v>1.7434132626253429E-2</v>
      </c>
      <c r="AN38" s="19">
        <f t="shared" si="36"/>
        <v>0</v>
      </c>
      <c r="AO38" s="19">
        <f t="shared" si="37"/>
        <v>1</v>
      </c>
      <c r="AP38" s="19">
        <f t="shared" si="38"/>
        <v>0.32856687501836535</v>
      </c>
      <c r="AQ38" s="72">
        <f t="shared" si="80"/>
        <v>8.389052498964407E-4</v>
      </c>
      <c r="AR38" s="72">
        <f t="shared" si="81"/>
        <v>0</v>
      </c>
      <c r="AS38" s="72">
        <f t="shared" si="41"/>
        <v>0</v>
      </c>
      <c r="AT38" s="19">
        <f t="shared" si="42"/>
        <v>1.7433249458536026E-2</v>
      </c>
      <c r="AU38" s="19">
        <f t="shared" si="43"/>
        <v>0.99984802935912032</v>
      </c>
      <c r="AV38" s="19">
        <f t="shared" si="44"/>
        <v>1.7434132626253429E-2</v>
      </c>
      <c r="AW38" s="19">
        <f t="shared" si="45"/>
        <v>0</v>
      </c>
      <c r="AX38" s="19">
        <f t="shared" si="46"/>
        <v>1</v>
      </c>
      <c r="AY38" s="19">
        <f t="shared" si="47"/>
        <v>0.32856687501836535</v>
      </c>
      <c r="AZ38" s="72">
        <f t="shared" si="82"/>
        <v>8.389052498964407E-4</v>
      </c>
      <c r="BA38" s="72">
        <f t="shared" si="83"/>
        <v>0</v>
      </c>
      <c r="BB38" s="72">
        <f t="shared" si="50"/>
        <v>0</v>
      </c>
      <c r="BC38" s="19">
        <f t="shared" si="51"/>
        <v>1.7433249458536026E-2</v>
      </c>
      <c r="BD38" s="19">
        <f t="shared" si="52"/>
        <v>0.99984802935912032</v>
      </c>
      <c r="BE38" s="19">
        <f t="shared" si="53"/>
        <v>1.7434132626253429E-2</v>
      </c>
      <c r="BF38" s="19">
        <f t="shared" si="54"/>
        <v>0</v>
      </c>
      <c r="BG38" s="19">
        <f t="shared" si="55"/>
        <v>1</v>
      </c>
      <c r="BH38" s="19">
        <f t="shared" si="56"/>
        <v>0.32856687501836535</v>
      </c>
      <c r="BI38" s="72">
        <f t="shared" si="84"/>
        <v>8.389052498964407E-4</v>
      </c>
      <c r="BJ38" s="72">
        <f t="shared" si="85"/>
        <v>0</v>
      </c>
      <c r="BK38" s="72">
        <f t="shared" si="59"/>
        <v>0</v>
      </c>
      <c r="BL38" s="72">
        <f t="shared" si="86"/>
        <v>6.7394967422762389E-3</v>
      </c>
      <c r="BM38" s="72">
        <f t="shared" si="60"/>
        <v>1.0016827510415456</v>
      </c>
      <c r="BN38" s="72">
        <f t="shared" si="61"/>
        <v>1.6792186103152021E-3</v>
      </c>
      <c r="BO38" s="72">
        <f t="shared" si="62"/>
        <v>9.608901293356849E-6</v>
      </c>
      <c r="BP38" s="72">
        <f t="shared" si="87"/>
        <v>110949.76870886654</v>
      </c>
      <c r="BQ38" s="72">
        <f t="shared" si="64"/>
        <v>0</v>
      </c>
      <c r="BR38" s="72">
        <f t="shared" si="65"/>
        <v>3.1415926535897931</v>
      </c>
      <c r="BS38" s="72">
        <f t="shared" si="66"/>
        <v>6.2831853071795862</v>
      </c>
      <c r="BT38" s="72">
        <f t="shared" si="67"/>
        <v>0</v>
      </c>
      <c r="BU38" s="72">
        <f t="shared" si="68"/>
        <v>180</v>
      </c>
      <c r="BV38" s="72">
        <f t="shared" si="69"/>
        <v>0</v>
      </c>
    </row>
    <row r="39" spans="1:74">
      <c r="A39" s="13">
        <f>'LL to'!B39</f>
        <v>37</v>
      </c>
      <c r="B39" s="13">
        <f>'LL to'!C39</f>
        <v>33</v>
      </c>
      <c r="C39" s="19">
        <f t="shared" si="0"/>
        <v>0.64577182323790194</v>
      </c>
      <c r="D39" s="19">
        <f t="shared" si="1"/>
        <v>0.57595865315812877</v>
      </c>
      <c r="E39" s="19">
        <f t="shared" si="72"/>
        <v>0.62672232686590446</v>
      </c>
      <c r="F39" s="19">
        <f t="shared" si="73"/>
        <v>0.64415840118392875</v>
      </c>
      <c r="G39" s="19">
        <f t="shared" si="3"/>
        <v>0</v>
      </c>
      <c r="H39" s="19">
        <f t="shared" si="4"/>
        <v>0</v>
      </c>
      <c r="I39" s="19">
        <f t="shared" si="5"/>
        <v>0</v>
      </c>
      <c r="J39" s="19">
        <f t="shared" si="6"/>
        <v>1.7435190855193849E-2</v>
      </c>
      <c r="K39" s="19">
        <f t="shared" si="7"/>
        <v>0.99984799550723857</v>
      </c>
      <c r="L39" s="19">
        <f t="shared" si="8"/>
        <v>1.7436074318024259E-2</v>
      </c>
      <c r="M39" s="19">
        <f t="shared" si="9"/>
        <v>0</v>
      </c>
      <c r="N39" s="19">
        <f t="shared" si="10"/>
        <v>1</v>
      </c>
      <c r="O39" s="19">
        <f t="shared" si="11"/>
        <v>0.29543957401028675</v>
      </c>
      <c r="P39" s="72">
        <f t="shared" si="74"/>
        <v>8.389052498964407E-4</v>
      </c>
      <c r="Q39" s="72">
        <f t="shared" si="75"/>
        <v>0</v>
      </c>
      <c r="R39" s="72">
        <f t="shared" si="14"/>
        <v>0</v>
      </c>
      <c r="S39" s="19">
        <f t="shared" si="15"/>
        <v>1.7435190855193849E-2</v>
      </c>
      <c r="T39" s="19">
        <f t="shared" si="16"/>
        <v>0.99984799550723857</v>
      </c>
      <c r="U39" s="19">
        <f t="shared" si="17"/>
        <v>1.7436074318024259E-2</v>
      </c>
      <c r="V39" s="19">
        <f t="shared" si="18"/>
        <v>0</v>
      </c>
      <c r="W39" s="19">
        <f t="shared" si="19"/>
        <v>1</v>
      </c>
      <c r="X39" s="19">
        <f t="shared" si="20"/>
        <v>0.29543957401028675</v>
      </c>
      <c r="Y39" s="72">
        <f t="shared" si="76"/>
        <v>8.389052498964407E-4</v>
      </c>
      <c r="Z39" s="72">
        <f t="shared" si="77"/>
        <v>0</v>
      </c>
      <c r="AA39" s="72">
        <f t="shared" si="23"/>
        <v>0</v>
      </c>
      <c r="AB39" s="19">
        <f t="shared" si="24"/>
        <v>1.7435190855193849E-2</v>
      </c>
      <c r="AC39" s="19">
        <f t="shared" si="25"/>
        <v>0.99984799550723857</v>
      </c>
      <c r="AD39" s="19">
        <f t="shared" si="26"/>
        <v>1.7436074318024259E-2</v>
      </c>
      <c r="AE39" s="19">
        <f t="shared" si="27"/>
        <v>0</v>
      </c>
      <c r="AF39" s="19">
        <f t="shared" si="28"/>
        <v>1</v>
      </c>
      <c r="AG39" s="19">
        <f t="shared" si="29"/>
        <v>0.29543957401028675</v>
      </c>
      <c r="AH39" s="72">
        <f t="shared" si="78"/>
        <v>8.389052498964407E-4</v>
      </c>
      <c r="AI39" s="72">
        <f t="shared" si="79"/>
        <v>0</v>
      </c>
      <c r="AJ39" s="72">
        <f t="shared" si="32"/>
        <v>0</v>
      </c>
      <c r="AK39" s="19">
        <f t="shared" si="33"/>
        <v>1.7435190855193849E-2</v>
      </c>
      <c r="AL39" s="19">
        <f t="shared" si="34"/>
        <v>0.99984799550723857</v>
      </c>
      <c r="AM39" s="19">
        <f t="shared" si="35"/>
        <v>1.7436074318024259E-2</v>
      </c>
      <c r="AN39" s="19">
        <f t="shared" si="36"/>
        <v>0</v>
      </c>
      <c r="AO39" s="19">
        <f t="shared" si="37"/>
        <v>1</v>
      </c>
      <c r="AP39" s="19">
        <f t="shared" si="38"/>
        <v>0.29543957401028675</v>
      </c>
      <c r="AQ39" s="72">
        <f t="shared" si="80"/>
        <v>8.389052498964407E-4</v>
      </c>
      <c r="AR39" s="72">
        <f t="shared" si="81"/>
        <v>0</v>
      </c>
      <c r="AS39" s="72">
        <f t="shared" si="41"/>
        <v>0</v>
      </c>
      <c r="AT39" s="19">
        <f t="shared" si="42"/>
        <v>1.7435190855193849E-2</v>
      </c>
      <c r="AU39" s="19">
        <f t="shared" si="43"/>
        <v>0.99984799550723857</v>
      </c>
      <c r="AV39" s="19">
        <f t="shared" si="44"/>
        <v>1.7436074318024259E-2</v>
      </c>
      <c r="AW39" s="19">
        <f t="shared" si="45"/>
        <v>0</v>
      </c>
      <c r="AX39" s="19">
        <f t="shared" si="46"/>
        <v>1</v>
      </c>
      <c r="AY39" s="19">
        <f t="shared" si="47"/>
        <v>0.29543957401028675</v>
      </c>
      <c r="AZ39" s="72">
        <f t="shared" si="82"/>
        <v>8.389052498964407E-4</v>
      </c>
      <c r="BA39" s="72">
        <f t="shared" si="83"/>
        <v>0</v>
      </c>
      <c r="BB39" s="72">
        <f t="shared" si="50"/>
        <v>0</v>
      </c>
      <c r="BC39" s="19">
        <f t="shared" si="51"/>
        <v>1.7435190855193849E-2</v>
      </c>
      <c r="BD39" s="19">
        <f t="shared" si="52"/>
        <v>0.99984799550723857</v>
      </c>
      <c r="BE39" s="19">
        <f t="shared" si="53"/>
        <v>1.7436074318024259E-2</v>
      </c>
      <c r="BF39" s="19">
        <f t="shared" si="54"/>
        <v>0</v>
      </c>
      <c r="BG39" s="19">
        <f t="shared" si="55"/>
        <v>1</v>
      </c>
      <c r="BH39" s="19">
        <f t="shared" si="56"/>
        <v>0.29543957401028675</v>
      </c>
      <c r="BI39" s="72">
        <f t="shared" si="84"/>
        <v>8.389052498964407E-4</v>
      </c>
      <c r="BJ39" s="72">
        <f t="shared" si="85"/>
        <v>0</v>
      </c>
      <c r="BK39" s="72">
        <f t="shared" si="59"/>
        <v>0</v>
      </c>
      <c r="BL39" s="72">
        <f t="shared" si="86"/>
        <v>6.7394967422762389E-3</v>
      </c>
      <c r="BM39" s="72">
        <f t="shared" si="60"/>
        <v>1.0016827510415456</v>
      </c>
      <c r="BN39" s="72">
        <f t="shared" si="61"/>
        <v>1.6792186103152021E-3</v>
      </c>
      <c r="BO39" s="72">
        <f t="shared" si="62"/>
        <v>8.6395794623666413E-6</v>
      </c>
      <c r="BP39" s="72">
        <f t="shared" si="87"/>
        <v>110968.30443993892</v>
      </c>
      <c r="BQ39" s="72">
        <f t="shared" si="64"/>
        <v>0</v>
      </c>
      <c r="BR39" s="72">
        <f t="shared" si="65"/>
        <v>3.1415926535897931</v>
      </c>
      <c r="BS39" s="72">
        <f t="shared" si="66"/>
        <v>6.2831853071795862</v>
      </c>
      <c r="BT39" s="72">
        <f t="shared" si="67"/>
        <v>0</v>
      </c>
      <c r="BU39" s="72">
        <f t="shared" si="68"/>
        <v>180</v>
      </c>
      <c r="BV39" s="72">
        <f t="shared" si="69"/>
        <v>0</v>
      </c>
    </row>
    <row r="40" spans="1:74">
      <c r="A40" s="13">
        <f>'LL to'!B40</f>
        <v>38</v>
      </c>
      <c r="B40" s="13">
        <f>'LL to'!C40</f>
        <v>33</v>
      </c>
      <c r="C40" s="19">
        <f t="shared" si="0"/>
        <v>0.66322511575784515</v>
      </c>
      <c r="D40" s="19">
        <f t="shared" si="1"/>
        <v>0.57595865315812877</v>
      </c>
      <c r="E40" s="19">
        <f t="shared" si="72"/>
        <v>0.64415840118392875</v>
      </c>
      <c r="F40" s="19">
        <f t="shared" si="73"/>
        <v>0.66159643846827265</v>
      </c>
      <c r="G40" s="19">
        <f t="shared" si="3"/>
        <v>0</v>
      </c>
      <c r="H40" s="19">
        <f t="shared" si="4"/>
        <v>0</v>
      </c>
      <c r="I40" s="19">
        <f t="shared" si="5"/>
        <v>0</v>
      </c>
      <c r="J40" s="19">
        <f t="shared" si="6"/>
        <v>1.7437153523100157E-2</v>
      </c>
      <c r="K40" s="19">
        <f t="shared" si="7"/>
        <v>0.9998479612806197</v>
      </c>
      <c r="L40" s="19">
        <f t="shared" si="8"/>
        <v>1.7438037284343861E-2</v>
      </c>
      <c r="M40" s="19">
        <f t="shared" si="9"/>
        <v>0</v>
      </c>
      <c r="N40" s="19">
        <f t="shared" si="10"/>
        <v>1</v>
      </c>
      <c r="O40" s="19">
        <f t="shared" si="11"/>
        <v>0.2619493068544142</v>
      </c>
      <c r="P40" s="72">
        <f t="shared" si="74"/>
        <v>8.389052498964407E-4</v>
      </c>
      <c r="Q40" s="72">
        <f t="shared" si="75"/>
        <v>0</v>
      </c>
      <c r="R40" s="72">
        <f t="shared" si="14"/>
        <v>0</v>
      </c>
      <c r="S40" s="19">
        <f t="shared" si="15"/>
        <v>1.7437153523100157E-2</v>
      </c>
      <c r="T40" s="19">
        <f t="shared" si="16"/>
        <v>0.9998479612806197</v>
      </c>
      <c r="U40" s="19">
        <f t="shared" si="17"/>
        <v>1.7438037284343861E-2</v>
      </c>
      <c r="V40" s="19">
        <f t="shared" si="18"/>
        <v>0</v>
      </c>
      <c r="W40" s="19">
        <f t="shared" si="19"/>
        <v>1</v>
      </c>
      <c r="X40" s="19">
        <f t="shared" si="20"/>
        <v>0.2619493068544142</v>
      </c>
      <c r="Y40" s="72">
        <f t="shared" si="76"/>
        <v>8.389052498964407E-4</v>
      </c>
      <c r="Z40" s="72">
        <f t="shared" si="77"/>
        <v>0</v>
      </c>
      <c r="AA40" s="72">
        <f t="shared" si="23"/>
        <v>0</v>
      </c>
      <c r="AB40" s="19">
        <f t="shared" si="24"/>
        <v>1.7437153523100157E-2</v>
      </c>
      <c r="AC40" s="19">
        <f t="shared" si="25"/>
        <v>0.9998479612806197</v>
      </c>
      <c r="AD40" s="19">
        <f t="shared" si="26"/>
        <v>1.7438037284343861E-2</v>
      </c>
      <c r="AE40" s="19">
        <f t="shared" si="27"/>
        <v>0</v>
      </c>
      <c r="AF40" s="19">
        <f t="shared" si="28"/>
        <v>1</v>
      </c>
      <c r="AG40" s="19">
        <f t="shared" si="29"/>
        <v>0.2619493068544142</v>
      </c>
      <c r="AH40" s="72">
        <f t="shared" si="78"/>
        <v>8.389052498964407E-4</v>
      </c>
      <c r="AI40" s="72">
        <f t="shared" si="79"/>
        <v>0</v>
      </c>
      <c r="AJ40" s="72">
        <f t="shared" si="32"/>
        <v>0</v>
      </c>
      <c r="AK40" s="19">
        <f t="shared" si="33"/>
        <v>1.7437153523100157E-2</v>
      </c>
      <c r="AL40" s="19">
        <f t="shared" si="34"/>
        <v>0.9998479612806197</v>
      </c>
      <c r="AM40" s="19">
        <f t="shared" si="35"/>
        <v>1.7438037284343861E-2</v>
      </c>
      <c r="AN40" s="19">
        <f t="shared" si="36"/>
        <v>0</v>
      </c>
      <c r="AO40" s="19">
        <f t="shared" si="37"/>
        <v>1</v>
      </c>
      <c r="AP40" s="19">
        <f t="shared" si="38"/>
        <v>0.2619493068544142</v>
      </c>
      <c r="AQ40" s="72">
        <f t="shared" si="80"/>
        <v>8.389052498964407E-4</v>
      </c>
      <c r="AR40" s="72">
        <f t="shared" si="81"/>
        <v>0</v>
      </c>
      <c r="AS40" s="72">
        <f t="shared" si="41"/>
        <v>0</v>
      </c>
      <c r="AT40" s="19">
        <f t="shared" si="42"/>
        <v>1.7437153523100157E-2</v>
      </c>
      <c r="AU40" s="19">
        <f t="shared" si="43"/>
        <v>0.9998479612806197</v>
      </c>
      <c r="AV40" s="19">
        <f t="shared" si="44"/>
        <v>1.7438037284343861E-2</v>
      </c>
      <c r="AW40" s="19">
        <f t="shared" si="45"/>
        <v>0</v>
      </c>
      <c r="AX40" s="19">
        <f t="shared" si="46"/>
        <v>1</v>
      </c>
      <c r="AY40" s="19">
        <f t="shared" si="47"/>
        <v>0.2619493068544142</v>
      </c>
      <c r="AZ40" s="72">
        <f t="shared" si="82"/>
        <v>8.389052498964407E-4</v>
      </c>
      <c r="BA40" s="72">
        <f t="shared" si="83"/>
        <v>0</v>
      </c>
      <c r="BB40" s="72">
        <f t="shared" si="50"/>
        <v>0</v>
      </c>
      <c r="BC40" s="19">
        <f t="shared" si="51"/>
        <v>1.7437153523100157E-2</v>
      </c>
      <c r="BD40" s="19">
        <f t="shared" si="52"/>
        <v>0.9998479612806197</v>
      </c>
      <c r="BE40" s="19">
        <f t="shared" si="53"/>
        <v>1.7438037284343861E-2</v>
      </c>
      <c r="BF40" s="19">
        <f t="shared" si="54"/>
        <v>0</v>
      </c>
      <c r="BG40" s="19">
        <f t="shared" si="55"/>
        <v>1</v>
      </c>
      <c r="BH40" s="19">
        <f t="shared" si="56"/>
        <v>0.2619493068544142</v>
      </c>
      <c r="BI40" s="72">
        <f t="shared" si="84"/>
        <v>8.389052498964407E-4</v>
      </c>
      <c r="BJ40" s="72">
        <f t="shared" si="85"/>
        <v>0</v>
      </c>
      <c r="BK40" s="72">
        <f t="shared" si="59"/>
        <v>0</v>
      </c>
      <c r="BL40" s="72">
        <f t="shared" si="86"/>
        <v>6.7394967422762389E-3</v>
      </c>
      <c r="BM40" s="72">
        <f t="shared" si="60"/>
        <v>1.0016827510415456</v>
      </c>
      <c r="BN40" s="72">
        <f t="shared" si="61"/>
        <v>1.6792186103152021E-3</v>
      </c>
      <c r="BO40" s="72">
        <f t="shared" si="62"/>
        <v>7.65947230803756E-6</v>
      </c>
      <c r="BP40" s="72">
        <f t="shared" si="87"/>
        <v>110987.04431061662</v>
      </c>
      <c r="BQ40" s="72">
        <f t="shared" si="64"/>
        <v>0</v>
      </c>
      <c r="BR40" s="72">
        <f t="shared" si="65"/>
        <v>3.1415926535897931</v>
      </c>
      <c r="BS40" s="72">
        <f t="shared" si="66"/>
        <v>6.2831853071795862</v>
      </c>
      <c r="BT40" s="72">
        <f t="shared" si="67"/>
        <v>0</v>
      </c>
      <c r="BU40" s="72">
        <f t="shared" si="68"/>
        <v>180</v>
      </c>
      <c r="BV40" s="72">
        <f t="shared" si="69"/>
        <v>0</v>
      </c>
    </row>
    <row r="41" spans="1:74">
      <c r="A41" s="13">
        <f>'LL to'!B41</f>
        <v>39</v>
      </c>
      <c r="B41" s="13">
        <f>'LL to'!C41</f>
        <v>33</v>
      </c>
      <c r="C41" s="19">
        <f t="shared" si="0"/>
        <v>0.68067840827778847</v>
      </c>
      <c r="D41" s="19">
        <f t="shared" si="1"/>
        <v>0.57595865315812877</v>
      </c>
      <c r="E41" s="19">
        <f t="shared" si="72"/>
        <v>0.66159643846827265</v>
      </c>
      <c r="F41" s="19">
        <f t="shared" si="73"/>
        <v>0.67903645761532372</v>
      </c>
      <c r="G41" s="19">
        <f t="shared" si="3"/>
        <v>0</v>
      </c>
      <c r="H41" s="19">
        <f t="shared" si="4"/>
        <v>0</v>
      </c>
      <c r="I41" s="19">
        <f t="shared" si="5"/>
        <v>0</v>
      </c>
      <c r="J41" s="19">
        <f t="shared" si="6"/>
        <v>1.7439135084453383E-2</v>
      </c>
      <c r="K41" s="19">
        <f t="shared" si="7"/>
        <v>0.99984792672061196</v>
      </c>
      <c r="L41" s="19">
        <f t="shared" si="8"/>
        <v>1.7440019147051195E-2</v>
      </c>
      <c r="M41" s="19">
        <f t="shared" si="9"/>
        <v>0</v>
      </c>
      <c r="N41" s="19">
        <f t="shared" si="10"/>
        <v>1</v>
      </c>
      <c r="O41" s="19">
        <f t="shared" si="11"/>
        <v>0.22813664748139095</v>
      </c>
      <c r="P41" s="72">
        <f t="shared" si="74"/>
        <v>8.389052498964407E-4</v>
      </c>
      <c r="Q41" s="72">
        <f t="shared" si="75"/>
        <v>0</v>
      </c>
      <c r="R41" s="72">
        <f t="shared" si="14"/>
        <v>0</v>
      </c>
      <c r="S41" s="19">
        <f t="shared" si="15"/>
        <v>1.7439135084453383E-2</v>
      </c>
      <c r="T41" s="19">
        <f t="shared" si="16"/>
        <v>0.99984792672061196</v>
      </c>
      <c r="U41" s="19">
        <f t="shared" si="17"/>
        <v>1.7440019147051195E-2</v>
      </c>
      <c r="V41" s="19">
        <f t="shared" si="18"/>
        <v>0</v>
      </c>
      <c r="W41" s="19">
        <f t="shared" si="19"/>
        <v>1</v>
      </c>
      <c r="X41" s="19">
        <f t="shared" si="20"/>
        <v>0.22813664748139095</v>
      </c>
      <c r="Y41" s="72">
        <f t="shared" si="76"/>
        <v>8.389052498964407E-4</v>
      </c>
      <c r="Z41" s="72">
        <f t="shared" si="77"/>
        <v>0</v>
      </c>
      <c r="AA41" s="72">
        <f t="shared" si="23"/>
        <v>0</v>
      </c>
      <c r="AB41" s="19">
        <f t="shared" si="24"/>
        <v>1.7439135084453383E-2</v>
      </c>
      <c r="AC41" s="19">
        <f t="shared" si="25"/>
        <v>0.99984792672061196</v>
      </c>
      <c r="AD41" s="19">
        <f t="shared" si="26"/>
        <v>1.7440019147051195E-2</v>
      </c>
      <c r="AE41" s="19">
        <f t="shared" si="27"/>
        <v>0</v>
      </c>
      <c r="AF41" s="19">
        <f t="shared" si="28"/>
        <v>1</v>
      </c>
      <c r="AG41" s="19">
        <f t="shared" si="29"/>
        <v>0.22813664748139095</v>
      </c>
      <c r="AH41" s="72">
        <f t="shared" si="78"/>
        <v>8.389052498964407E-4</v>
      </c>
      <c r="AI41" s="72">
        <f t="shared" si="79"/>
        <v>0</v>
      </c>
      <c r="AJ41" s="72">
        <f t="shared" si="32"/>
        <v>0</v>
      </c>
      <c r="AK41" s="19">
        <f t="shared" si="33"/>
        <v>1.7439135084453383E-2</v>
      </c>
      <c r="AL41" s="19">
        <f t="shared" si="34"/>
        <v>0.99984792672061196</v>
      </c>
      <c r="AM41" s="19">
        <f t="shared" si="35"/>
        <v>1.7440019147051195E-2</v>
      </c>
      <c r="AN41" s="19">
        <f t="shared" si="36"/>
        <v>0</v>
      </c>
      <c r="AO41" s="19">
        <f t="shared" si="37"/>
        <v>1</v>
      </c>
      <c r="AP41" s="19">
        <f t="shared" si="38"/>
        <v>0.22813664748139095</v>
      </c>
      <c r="AQ41" s="72">
        <f t="shared" si="80"/>
        <v>8.389052498964407E-4</v>
      </c>
      <c r="AR41" s="72">
        <f t="shared" si="81"/>
        <v>0</v>
      </c>
      <c r="AS41" s="72">
        <f t="shared" si="41"/>
        <v>0</v>
      </c>
      <c r="AT41" s="19">
        <f t="shared" si="42"/>
        <v>1.7439135084453383E-2</v>
      </c>
      <c r="AU41" s="19">
        <f t="shared" si="43"/>
        <v>0.99984792672061196</v>
      </c>
      <c r="AV41" s="19">
        <f t="shared" si="44"/>
        <v>1.7440019147051195E-2</v>
      </c>
      <c r="AW41" s="19">
        <f t="shared" si="45"/>
        <v>0</v>
      </c>
      <c r="AX41" s="19">
        <f t="shared" si="46"/>
        <v>1</v>
      </c>
      <c r="AY41" s="19">
        <f t="shared" si="47"/>
        <v>0.22813664748139095</v>
      </c>
      <c r="AZ41" s="72">
        <f t="shared" si="82"/>
        <v>8.389052498964407E-4</v>
      </c>
      <c r="BA41" s="72">
        <f t="shared" si="83"/>
        <v>0</v>
      </c>
      <c r="BB41" s="72">
        <f t="shared" si="50"/>
        <v>0</v>
      </c>
      <c r="BC41" s="19">
        <f t="shared" si="51"/>
        <v>1.7439135084453383E-2</v>
      </c>
      <c r="BD41" s="19">
        <f t="shared" si="52"/>
        <v>0.99984792672061196</v>
      </c>
      <c r="BE41" s="19">
        <f t="shared" si="53"/>
        <v>1.7440019147051195E-2</v>
      </c>
      <c r="BF41" s="19">
        <f t="shared" si="54"/>
        <v>0</v>
      </c>
      <c r="BG41" s="19">
        <f t="shared" si="55"/>
        <v>1</v>
      </c>
      <c r="BH41" s="19">
        <f t="shared" si="56"/>
        <v>0.22813664748139095</v>
      </c>
      <c r="BI41" s="72">
        <f t="shared" si="84"/>
        <v>8.389052498964407E-4</v>
      </c>
      <c r="BJ41" s="72">
        <f t="shared" si="85"/>
        <v>0</v>
      </c>
      <c r="BK41" s="72">
        <f t="shared" si="59"/>
        <v>0</v>
      </c>
      <c r="BL41" s="72">
        <f t="shared" si="86"/>
        <v>6.7394967422762389E-3</v>
      </c>
      <c r="BM41" s="72">
        <f t="shared" si="60"/>
        <v>1.0016827510415456</v>
      </c>
      <c r="BN41" s="72">
        <f t="shared" si="61"/>
        <v>1.6792186103152021E-3</v>
      </c>
      <c r="BO41" s="72">
        <f t="shared" si="62"/>
        <v>6.6697621707910422E-6</v>
      </c>
      <c r="BP41" s="72">
        <f t="shared" si="87"/>
        <v>111005.96564958757</v>
      </c>
      <c r="BQ41" s="72">
        <f t="shared" si="64"/>
        <v>0</v>
      </c>
      <c r="BR41" s="72">
        <f t="shared" si="65"/>
        <v>3.1415926535897931</v>
      </c>
      <c r="BS41" s="72">
        <f t="shared" si="66"/>
        <v>6.2831853071795862</v>
      </c>
      <c r="BT41" s="72">
        <f t="shared" si="67"/>
        <v>0</v>
      </c>
      <c r="BU41" s="72">
        <f t="shared" si="68"/>
        <v>180</v>
      </c>
      <c r="BV41" s="72">
        <f t="shared" si="69"/>
        <v>0</v>
      </c>
    </row>
    <row r="42" spans="1:74">
      <c r="A42" s="13">
        <f>'LL to'!B42</f>
        <v>40</v>
      </c>
      <c r="B42" s="13">
        <f>'LL to'!C42</f>
        <v>33</v>
      </c>
      <c r="C42" s="19">
        <f t="shared" si="0"/>
        <v>0.69813170079773179</v>
      </c>
      <c r="D42" s="19">
        <f t="shared" si="1"/>
        <v>0.57595865315812877</v>
      </c>
      <c r="E42" s="19">
        <f t="shared" si="72"/>
        <v>0.67903645761532372</v>
      </c>
      <c r="F42" s="19">
        <f t="shared" si="73"/>
        <v>0.69647847511878114</v>
      </c>
      <c r="G42" s="19">
        <f t="shared" si="3"/>
        <v>0</v>
      </c>
      <c r="H42" s="19">
        <f t="shared" si="4"/>
        <v>0</v>
      </c>
      <c r="I42" s="19">
        <f t="shared" si="5"/>
        <v>0</v>
      </c>
      <c r="J42" s="19">
        <f t="shared" si="6"/>
        <v>1.7441133136928133E-2</v>
      </c>
      <c r="K42" s="19">
        <f t="shared" si="7"/>
        <v>0.99984789186900813</v>
      </c>
      <c r="L42" s="19">
        <f t="shared" si="8"/>
        <v>1.7442017503457381E-2</v>
      </c>
      <c r="M42" s="19">
        <f t="shared" si="9"/>
        <v>0</v>
      </c>
      <c r="N42" s="19">
        <f t="shared" si="10"/>
        <v>1</v>
      </c>
      <c r="O42" s="19">
        <f t="shared" si="11"/>
        <v>0.19404258827487286</v>
      </c>
      <c r="P42" s="72">
        <f t="shared" si="74"/>
        <v>8.389052498964407E-4</v>
      </c>
      <c r="Q42" s="72">
        <f t="shared" si="75"/>
        <v>0</v>
      </c>
      <c r="R42" s="72">
        <f t="shared" si="14"/>
        <v>0</v>
      </c>
      <c r="S42" s="19">
        <f t="shared" si="15"/>
        <v>1.7441133136928133E-2</v>
      </c>
      <c r="T42" s="19">
        <f t="shared" si="16"/>
        <v>0.99984789186900813</v>
      </c>
      <c r="U42" s="19">
        <f t="shared" si="17"/>
        <v>1.7442017503457381E-2</v>
      </c>
      <c r="V42" s="19">
        <f t="shared" si="18"/>
        <v>0</v>
      </c>
      <c r="W42" s="19">
        <f t="shared" si="19"/>
        <v>1</v>
      </c>
      <c r="X42" s="19">
        <f t="shared" si="20"/>
        <v>0.19404258827487286</v>
      </c>
      <c r="Y42" s="72">
        <f t="shared" si="76"/>
        <v>8.389052498964407E-4</v>
      </c>
      <c r="Z42" s="72">
        <f t="shared" si="77"/>
        <v>0</v>
      </c>
      <c r="AA42" s="72">
        <f t="shared" si="23"/>
        <v>0</v>
      </c>
      <c r="AB42" s="19">
        <f t="shared" si="24"/>
        <v>1.7441133136928133E-2</v>
      </c>
      <c r="AC42" s="19">
        <f t="shared" si="25"/>
        <v>0.99984789186900813</v>
      </c>
      <c r="AD42" s="19">
        <f t="shared" si="26"/>
        <v>1.7442017503457381E-2</v>
      </c>
      <c r="AE42" s="19">
        <f t="shared" si="27"/>
        <v>0</v>
      </c>
      <c r="AF42" s="19">
        <f t="shared" si="28"/>
        <v>1</v>
      </c>
      <c r="AG42" s="19">
        <f t="shared" si="29"/>
        <v>0.19404258827487286</v>
      </c>
      <c r="AH42" s="72">
        <f t="shared" si="78"/>
        <v>8.389052498964407E-4</v>
      </c>
      <c r="AI42" s="72">
        <f t="shared" si="79"/>
        <v>0</v>
      </c>
      <c r="AJ42" s="72">
        <f t="shared" si="32"/>
        <v>0</v>
      </c>
      <c r="AK42" s="19">
        <f t="shared" si="33"/>
        <v>1.7441133136928133E-2</v>
      </c>
      <c r="AL42" s="19">
        <f t="shared" si="34"/>
        <v>0.99984789186900813</v>
      </c>
      <c r="AM42" s="19">
        <f t="shared" si="35"/>
        <v>1.7442017503457381E-2</v>
      </c>
      <c r="AN42" s="19">
        <f t="shared" si="36"/>
        <v>0</v>
      </c>
      <c r="AO42" s="19">
        <f t="shared" si="37"/>
        <v>1</v>
      </c>
      <c r="AP42" s="19">
        <f t="shared" si="38"/>
        <v>0.19404258827487286</v>
      </c>
      <c r="AQ42" s="72">
        <f t="shared" si="80"/>
        <v>8.389052498964407E-4</v>
      </c>
      <c r="AR42" s="72">
        <f t="shared" si="81"/>
        <v>0</v>
      </c>
      <c r="AS42" s="72">
        <f t="shared" si="41"/>
        <v>0</v>
      </c>
      <c r="AT42" s="19">
        <f t="shared" si="42"/>
        <v>1.7441133136928133E-2</v>
      </c>
      <c r="AU42" s="19">
        <f t="shared" si="43"/>
        <v>0.99984789186900813</v>
      </c>
      <c r="AV42" s="19">
        <f t="shared" si="44"/>
        <v>1.7442017503457381E-2</v>
      </c>
      <c r="AW42" s="19">
        <f t="shared" si="45"/>
        <v>0</v>
      </c>
      <c r="AX42" s="19">
        <f t="shared" si="46"/>
        <v>1</v>
      </c>
      <c r="AY42" s="19">
        <f t="shared" si="47"/>
        <v>0.19404258827487286</v>
      </c>
      <c r="AZ42" s="72">
        <f t="shared" si="82"/>
        <v>8.389052498964407E-4</v>
      </c>
      <c r="BA42" s="72">
        <f t="shared" si="83"/>
        <v>0</v>
      </c>
      <c r="BB42" s="72">
        <f t="shared" si="50"/>
        <v>0</v>
      </c>
      <c r="BC42" s="19">
        <f t="shared" si="51"/>
        <v>1.7441133136928133E-2</v>
      </c>
      <c r="BD42" s="19">
        <f t="shared" si="52"/>
        <v>0.99984789186900813</v>
      </c>
      <c r="BE42" s="19">
        <f t="shared" si="53"/>
        <v>1.7442017503457381E-2</v>
      </c>
      <c r="BF42" s="19">
        <f t="shared" si="54"/>
        <v>0</v>
      </c>
      <c r="BG42" s="19">
        <f t="shared" si="55"/>
        <v>1</v>
      </c>
      <c r="BH42" s="19">
        <f t="shared" si="56"/>
        <v>0.19404258827487286</v>
      </c>
      <c r="BI42" s="72">
        <f t="shared" si="84"/>
        <v>8.389052498964407E-4</v>
      </c>
      <c r="BJ42" s="72">
        <f t="shared" si="85"/>
        <v>0</v>
      </c>
      <c r="BK42" s="72">
        <f t="shared" si="59"/>
        <v>0</v>
      </c>
      <c r="BL42" s="72">
        <f t="shared" si="86"/>
        <v>6.7394967422762389E-3</v>
      </c>
      <c r="BM42" s="72">
        <f t="shared" si="60"/>
        <v>1.0016827510415456</v>
      </c>
      <c r="BN42" s="72">
        <f t="shared" si="61"/>
        <v>1.6792186103152021E-3</v>
      </c>
      <c r="BO42" s="72">
        <f t="shared" si="62"/>
        <v>5.6716444032810085E-6</v>
      </c>
      <c r="BP42" s="72">
        <f t="shared" si="87"/>
        <v>111025.04554650537</v>
      </c>
      <c r="BQ42" s="72">
        <f t="shared" si="64"/>
        <v>0</v>
      </c>
      <c r="BR42" s="72">
        <f t="shared" si="65"/>
        <v>3.1415926535897931</v>
      </c>
      <c r="BS42" s="72">
        <f t="shared" si="66"/>
        <v>6.2831853071795862</v>
      </c>
      <c r="BT42" s="72">
        <f t="shared" si="67"/>
        <v>0</v>
      </c>
      <c r="BU42" s="72">
        <f t="shared" si="68"/>
        <v>180</v>
      </c>
      <c r="BV42" s="72">
        <f t="shared" si="69"/>
        <v>0</v>
      </c>
    </row>
    <row r="43" spans="1:74">
      <c r="A43" s="13">
        <f>'LL to'!B43</f>
        <v>41</v>
      </c>
      <c r="B43" s="13">
        <f>'LL to'!C43</f>
        <v>33</v>
      </c>
      <c r="C43" s="19">
        <f t="shared" si="0"/>
        <v>0.715584993317675</v>
      </c>
      <c r="D43" s="19">
        <f t="shared" si="1"/>
        <v>0.57595865315812877</v>
      </c>
      <c r="E43" s="19">
        <f t="shared" si="72"/>
        <v>0.69647847511878114</v>
      </c>
      <c r="F43" s="19">
        <f t="shared" si="73"/>
        <v>0.71392250504799759</v>
      </c>
      <c r="G43" s="19">
        <f t="shared" si="3"/>
        <v>0</v>
      </c>
      <c r="H43" s="19">
        <f t="shared" si="4"/>
        <v>0</v>
      </c>
      <c r="I43" s="19">
        <f t="shared" si="5"/>
        <v>0</v>
      </c>
      <c r="J43" s="19">
        <f t="shared" si="6"/>
        <v>1.7443145256545611E-2</v>
      </c>
      <c r="K43" s="19">
        <f t="shared" si="7"/>
        <v>0.99984785676799792</v>
      </c>
      <c r="L43" s="19">
        <f t="shared" si="8"/>
        <v>1.7444029929216502E-2</v>
      </c>
      <c r="M43" s="19">
        <f t="shared" si="9"/>
        <v>0</v>
      </c>
      <c r="N43" s="19">
        <f t="shared" si="10"/>
        <v>1</v>
      </c>
      <c r="O43" s="19">
        <f t="shared" si="11"/>
        <v>0.15970849113111274</v>
      </c>
      <c r="P43" s="72">
        <f t="shared" si="74"/>
        <v>8.389052498964407E-4</v>
      </c>
      <c r="Q43" s="72">
        <f t="shared" si="75"/>
        <v>0</v>
      </c>
      <c r="R43" s="72">
        <f t="shared" si="14"/>
        <v>0</v>
      </c>
      <c r="S43" s="19">
        <f t="shared" si="15"/>
        <v>1.7443145256545611E-2</v>
      </c>
      <c r="T43" s="19">
        <f t="shared" si="16"/>
        <v>0.99984785676799792</v>
      </c>
      <c r="U43" s="19">
        <f t="shared" si="17"/>
        <v>1.7444029929216502E-2</v>
      </c>
      <c r="V43" s="19">
        <f t="shared" si="18"/>
        <v>0</v>
      </c>
      <c r="W43" s="19">
        <f t="shared" si="19"/>
        <v>1</v>
      </c>
      <c r="X43" s="19">
        <f t="shared" si="20"/>
        <v>0.15970849113111274</v>
      </c>
      <c r="Y43" s="72">
        <f t="shared" si="76"/>
        <v>8.389052498964407E-4</v>
      </c>
      <c r="Z43" s="72">
        <f t="shared" si="77"/>
        <v>0</v>
      </c>
      <c r="AA43" s="72">
        <f t="shared" si="23"/>
        <v>0</v>
      </c>
      <c r="AB43" s="19">
        <f t="shared" si="24"/>
        <v>1.7443145256545611E-2</v>
      </c>
      <c r="AC43" s="19">
        <f t="shared" si="25"/>
        <v>0.99984785676799792</v>
      </c>
      <c r="AD43" s="19">
        <f t="shared" si="26"/>
        <v>1.7444029929216502E-2</v>
      </c>
      <c r="AE43" s="19">
        <f t="shared" si="27"/>
        <v>0</v>
      </c>
      <c r="AF43" s="19">
        <f t="shared" si="28"/>
        <v>1</v>
      </c>
      <c r="AG43" s="19">
        <f t="shared" si="29"/>
        <v>0.15970849113111274</v>
      </c>
      <c r="AH43" s="72">
        <f t="shared" si="78"/>
        <v>8.389052498964407E-4</v>
      </c>
      <c r="AI43" s="72">
        <f t="shared" si="79"/>
        <v>0</v>
      </c>
      <c r="AJ43" s="72">
        <f t="shared" si="32"/>
        <v>0</v>
      </c>
      <c r="AK43" s="19">
        <f t="shared" si="33"/>
        <v>1.7443145256545611E-2</v>
      </c>
      <c r="AL43" s="19">
        <f t="shared" si="34"/>
        <v>0.99984785676799792</v>
      </c>
      <c r="AM43" s="19">
        <f t="shared" si="35"/>
        <v>1.7444029929216502E-2</v>
      </c>
      <c r="AN43" s="19">
        <f t="shared" si="36"/>
        <v>0</v>
      </c>
      <c r="AO43" s="19">
        <f t="shared" si="37"/>
        <v>1</v>
      </c>
      <c r="AP43" s="19">
        <f t="shared" si="38"/>
        <v>0.15970849113111274</v>
      </c>
      <c r="AQ43" s="72">
        <f t="shared" si="80"/>
        <v>8.389052498964407E-4</v>
      </c>
      <c r="AR43" s="72">
        <f t="shared" si="81"/>
        <v>0</v>
      </c>
      <c r="AS43" s="72">
        <f t="shared" si="41"/>
        <v>0</v>
      </c>
      <c r="AT43" s="19">
        <f t="shared" si="42"/>
        <v>1.7443145256545611E-2</v>
      </c>
      <c r="AU43" s="19">
        <f t="shared" si="43"/>
        <v>0.99984785676799792</v>
      </c>
      <c r="AV43" s="19">
        <f t="shared" si="44"/>
        <v>1.7444029929216502E-2</v>
      </c>
      <c r="AW43" s="19">
        <f t="shared" si="45"/>
        <v>0</v>
      </c>
      <c r="AX43" s="19">
        <f t="shared" si="46"/>
        <v>1</v>
      </c>
      <c r="AY43" s="19">
        <f t="shared" si="47"/>
        <v>0.15970849113111274</v>
      </c>
      <c r="AZ43" s="72">
        <f t="shared" si="82"/>
        <v>8.389052498964407E-4</v>
      </c>
      <c r="BA43" s="72">
        <f t="shared" si="83"/>
        <v>0</v>
      </c>
      <c r="BB43" s="72">
        <f t="shared" si="50"/>
        <v>0</v>
      </c>
      <c r="BC43" s="19">
        <f t="shared" si="51"/>
        <v>1.7443145256545611E-2</v>
      </c>
      <c r="BD43" s="19">
        <f t="shared" si="52"/>
        <v>0.99984785676799792</v>
      </c>
      <c r="BE43" s="19">
        <f t="shared" si="53"/>
        <v>1.7444029929216502E-2</v>
      </c>
      <c r="BF43" s="19">
        <f t="shared" si="54"/>
        <v>0</v>
      </c>
      <c r="BG43" s="19">
        <f t="shared" si="55"/>
        <v>1</v>
      </c>
      <c r="BH43" s="19">
        <f t="shared" si="56"/>
        <v>0.15970849113111274</v>
      </c>
      <c r="BI43" s="72">
        <f t="shared" si="84"/>
        <v>8.389052498964407E-4</v>
      </c>
      <c r="BJ43" s="72">
        <f t="shared" si="85"/>
        <v>0</v>
      </c>
      <c r="BK43" s="72">
        <f t="shared" si="59"/>
        <v>0</v>
      </c>
      <c r="BL43" s="72">
        <f t="shared" si="86"/>
        <v>6.7394967422762389E-3</v>
      </c>
      <c r="BM43" s="72">
        <f t="shared" si="60"/>
        <v>1.0016827510415456</v>
      </c>
      <c r="BN43" s="72">
        <f t="shared" si="61"/>
        <v>1.6792186103152021E-3</v>
      </c>
      <c r="BO43" s="72">
        <f t="shared" si="62"/>
        <v>4.666325965876999E-6</v>
      </c>
      <c r="BP43" s="72">
        <f t="shared" si="87"/>
        <v>111044.26087921184</v>
      </c>
      <c r="BQ43" s="72">
        <f t="shared" si="64"/>
        <v>0</v>
      </c>
      <c r="BR43" s="72">
        <f t="shared" si="65"/>
        <v>3.1415926535897931</v>
      </c>
      <c r="BS43" s="72">
        <f t="shared" si="66"/>
        <v>6.2831853071795862</v>
      </c>
      <c r="BT43" s="72">
        <f t="shared" si="67"/>
        <v>0</v>
      </c>
      <c r="BU43" s="72">
        <f t="shared" si="68"/>
        <v>180</v>
      </c>
      <c r="BV43" s="72">
        <f t="shared" si="69"/>
        <v>0</v>
      </c>
    </row>
    <row r="44" spans="1:74">
      <c r="A44" s="13">
        <f>'LL to'!B44</f>
        <v>42</v>
      </c>
      <c r="B44" s="13">
        <f>'LL to'!C44</f>
        <v>33</v>
      </c>
      <c r="C44" s="19">
        <f t="shared" si="0"/>
        <v>0.73303828583761843</v>
      </c>
      <c r="D44" s="19">
        <f t="shared" si="1"/>
        <v>0.57595865315812877</v>
      </c>
      <c r="E44" s="19">
        <f t="shared" si="72"/>
        <v>0.71392250504799759</v>
      </c>
      <c r="F44" s="19">
        <f t="shared" si="73"/>
        <v>0.73136855902922404</v>
      </c>
      <c r="G44" s="19">
        <f t="shared" si="3"/>
        <v>0</v>
      </c>
      <c r="H44" s="19">
        <f t="shared" si="4"/>
        <v>0</v>
      </c>
      <c r="I44" s="19">
        <f t="shared" si="5"/>
        <v>0</v>
      </c>
      <c r="J44" s="19">
        <f t="shared" si="6"/>
        <v>1.7445169000574023E-2</v>
      </c>
      <c r="K44" s="19">
        <f t="shared" si="7"/>
        <v>0.99984782146011675</v>
      </c>
      <c r="L44" s="19">
        <f t="shared" si="8"/>
        <v>1.7446053981226457E-2</v>
      </c>
      <c r="M44" s="19">
        <f t="shared" si="9"/>
        <v>0</v>
      </c>
      <c r="N44" s="19">
        <f t="shared" si="10"/>
        <v>1</v>
      </c>
      <c r="O44" s="19">
        <f t="shared" si="11"/>
        <v>0.12517603793958054</v>
      </c>
      <c r="P44" s="72">
        <f t="shared" si="74"/>
        <v>8.389052498964407E-4</v>
      </c>
      <c r="Q44" s="72">
        <f t="shared" si="75"/>
        <v>0</v>
      </c>
      <c r="R44" s="72">
        <f t="shared" si="14"/>
        <v>0</v>
      </c>
      <c r="S44" s="19">
        <f t="shared" si="15"/>
        <v>1.7445169000574023E-2</v>
      </c>
      <c r="T44" s="19">
        <f t="shared" si="16"/>
        <v>0.99984782146011675</v>
      </c>
      <c r="U44" s="19">
        <f t="shared" si="17"/>
        <v>1.7446053981226457E-2</v>
      </c>
      <c r="V44" s="19">
        <f t="shared" si="18"/>
        <v>0</v>
      </c>
      <c r="W44" s="19">
        <f t="shared" si="19"/>
        <v>1</v>
      </c>
      <c r="X44" s="19">
        <f t="shared" si="20"/>
        <v>0.12517603793958054</v>
      </c>
      <c r="Y44" s="72">
        <f t="shared" si="76"/>
        <v>8.389052498964407E-4</v>
      </c>
      <c r="Z44" s="72">
        <f t="shared" si="77"/>
        <v>0</v>
      </c>
      <c r="AA44" s="72">
        <f t="shared" si="23"/>
        <v>0</v>
      </c>
      <c r="AB44" s="19">
        <f t="shared" si="24"/>
        <v>1.7445169000574023E-2</v>
      </c>
      <c r="AC44" s="19">
        <f t="shared" si="25"/>
        <v>0.99984782146011675</v>
      </c>
      <c r="AD44" s="19">
        <f t="shared" si="26"/>
        <v>1.7446053981226457E-2</v>
      </c>
      <c r="AE44" s="19">
        <f t="shared" si="27"/>
        <v>0</v>
      </c>
      <c r="AF44" s="19">
        <f t="shared" si="28"/>
        <v>1</v>
      </c>
      <c r="AG44" s="19">
        <f t="shared" si="29"/>
        <v>0.12517603793958054</v>
      </c>
      <c r="AH44" s="72">
        <f t="shared" si="78"/>
        <v>8.389052498964407E-4</v>
      </c>
      <c r="AI44" s="72">
        <f t="shared" si="79"/>
        <v>0</v>
      </c>
      <c r="AJ44" s="72">
        <f t="shared" si="32"/>
        <v>0</v>
      </c>
      <c r="AK44" s="19">
        <f t="shared" si="33"/>
        <v>1.7445169000574023E-2</v>
      </c>
      <c r="AL44" s="19">
        <f t="shared" si="34"/>
        <v>0.99984782146011675</v>
      </c>
      <c r="AM44" s="19">
        <f t="shared" si="35"/>
        <v>1.7446053981226457E-2</v>
      </c>
      <c r="AN44" s="19">
        <f t="shared" si="36"/>
        <v>0</v>
      </c>
      <c r="AO44" s="19">
        <f t="shared" si="37"/>
        <v>1</v>
      </c>
      <c r="AP44" s="19">
        <f t="shared" si="38"/>
        <v>0.12517603793958054</v>
      </c>
      <c r="AQ44" s="72">
        <f t="shared" si="80"/>
        <v>8.389052498964407E-4</v>
      </c>
      <c r="AR44" s="72">
        <f t="shared" si="81"/>
        <v>0</v>
      </c>
      <c r="AS44" s="72">
        <f t="shared" si="41"/>
        <v>0</v>
      </c>
      <c r="AT44" s="19">
        <f t="shared" si="42"/>
        <v>1.7445169000574023E-2</v>
      </c>
      <c r="AU44" s="19">
        <f t="shared" si="43"/>
        <v>0.99984782146011675</v>
      </c>
      <c r="AV44" s="19">
        <f t="shared" si="44"/>
        <v>1.7446053981226457E-2</v>
      </c>
      <c r="AW44" s="19">
        <f t="shared" si="45"/>
        <v>0</v>
      </c>
      <c r="AX44" s="19">
        <f t="shared" si="46"/>
        <v>1</v>
      </c>
      <c r="AY44" s="19">
        <f t="shared" si="47"/>
        <v>0.12517603793958054</v>
      </c>
      <c r="AZ44" s="72">
        <f t="shared" si="82"/>
        <v>8.389052498964407E-4</v>
      </c>
      <c r="BA44" s="72">
        <f t="shared" si="83"/>
        <v>0</v>
      </c>
      <c r="BB44" s="72">
        <f t="shared" si="50"/>
        <v>0</v>
      </c>
      <c r="BC44" s="19">
        <f t="shared" si="51"/>
        <v>1.7445169000574023E-2</v>
      </c>
      <c r="BD44" s="19">
        <f t="shared" si="52"/>
        <v>0.99984782146011675</v>
      </c>
      <c r="BE44" s="19">
        <f t="shared" si="53"/>
        <v>1.7446053981226457E-2</v>
      </c>
      <c r="BF44" s="19">
        <f t="shared" si="54"/>
        <v>0</v>
      </c>
      <c r="BG44" s="19">
        <f t="shared" si="55"/>
        <v>1</v>
      </c>
      <c r="BH44" s="19">
        <f t="shared" si="56"/>
        <v>0.12517603793958054</v>
      </c>
      <c r="BI44" s="72">
        <f t="shared" si="84"/>
        <v>8.389052498964407E-4</v>
      </c>
      <c r="BJ44" s="72">
        <f t="shared" si="85"/>
        <v>0</v>
      </c>
      <c r="BK44" s="72">
        <f t="shared" si="59"/>
        <v>0</v>
      </c>
      <c r="BL44" s="72">
        <f t="shared" si="86"/>
        <v>6.7394967422762389E-3</v>
      </c>
      <c r="BM44" s="72">
        <f t="shared" si="60"/>
        <v>1.0016827510415456</v>
      </c>
      <c r="BN44" s="72">
        <f t="shared" si="61"/>
        <v>1.6792186103152021E-3</v>
      </c>
      <c r="BO44" s="72">
        <f t="shared" si="62"/>
        <v>3.6550240014380832E-6</v>
      </c>
      <c r="BP44" s="72">
        <f t="shared" si="87"/>
        <v>111063.58834128336</v>
      </c>
      <c r="BQ44" s="72">
        <f t="shared" si="64"/>
        <v>0</v>
      </c>
      <c r="BR44" s="72">
        <f t="shared" si="65"/>
        <v>3.1415926535897931</v>
      </c>
      <c r="BS44" s="72">
        <f t="shared" si="66"/>
        <v>6.2831853071795862</v>
      </c>
      <c r="BT44" s="72">
        <f t="shared" si="67"/>
        <v>0</v>
      </c>
      <c r="BU44" s="72">
        <f t="shared" si="68"/>
        <v>180</v>
      </c>
      <c r="BV44" s="72">
        <f t="shared" si="69"/>
        <v>0</v>
      </c>
    </row>
    <row r="45" spans="1:74">
      <c r="A45" s="13">
        <f>'LL to'!B45</f>
        <v>43</v>
      </c>
      <c r="B45" s="13">
        <f>'LL to'!C45</f>
        <v>33</v>
      </c>
      <c r="C45" s="19">
        <f t="shared" si="0"/>
        <v>0.75049157835756164</v>
      </c>
      <c r="D45" s="19">
        <f t="shared" si="1"/>
        <v>0.57595865315812877</v>
      </c>
      <c r="E45" s="19">
        <f t="shared" si="72"/>
        <v>0.73136855902922404</v>
      </c>
      <c r="F45" s="19">
        <f t="shared" si="73"/>
        <v>0.74881664622978583</v>
      </c>
      <c r="G45" s="19">
        <f t="shared" si="3"/>
        <v>0</v>
      </c>
      <c r="H45" s="19">
        <f t="shared" si="4"/>
        <v>0</v>
      </c>
      <c r="I45" s="19">
        <f t="shared" si="5"/>
        <v>0</v>
      </c>
      <c r="J45" s="19">
        <f t="shared" si="6"/>
        <v>1.7447201910460841E-2</v>
      </c>
      <c r="K45" s="19">
        <f t="shared" si="7"/>
        <v>0.99984778598819513</v>
      </c>
      <c r="L45" s="19">
        <f t="shared" si="8"/>
        <v>1.7448087200561686E-2</v>
      </c>
      <c r="M45" s="19">
        <f t="shared" si="9"/>
        <v>0</v>
      </c>
      <c r="N45" s="19">
        <f t="shared" si="10"/>
        <v>1</v>
      </c>
      <c r="O45" s="19">
        <f t="shared" si="11"/>
        <v>9.0487180540545498E-2</v>
      </c>
      <c r="P45" s="72">
        <f t="shared" si="74"/>
        <v>8.389052498964407E-4</v>
      </c>
      <c r="Q45" s="72">
        <f t="shared" si="75"/>
        <v>0</v>
      </c>
      <c r="R45" s="72">
        <f t="shared" si="14"/>
        <v>0</v>
      </c>
      <c r="S45" s="19">
        <f t="shared" si="15"/>
        <v>1.7447201910460841E-2</v>
      </c>
      <c r="T45" s="19">
        <f t="shared" si="16"/>
        <v>0.99984778598819513</v>
      </c>
      <c r="U45" s="19">
        <f t="shared" si="17"/>
        <v>1.7448087200561686E-2</v>
      </c>
      <c r="V45" s="19">
        <f t="shared" si="18"/>
        <v>0</v>
      </c>
      <c r="W45" s="19">
        <f t="shared" si="19"/>
        <v>1</v>
      </c>
      <c r="X45" s="19">
        <f t="shared" si="20"/>
        <v>9.0487180540545498E-2</v>
      </c>
      <c r="Y45" s="72">
        <f t="shared" si="76"/>
        <v>8.389052498964407E-4</v>
      </c>
      <c r="Z45" s="72">
        <f t="shared" si="77"/>
        <v>0</v>
      </c>
      <c r="AA45" s="72">
        <f t="shared" si="23"/>
        <v>0</v>
      </c>
      <c r="AB45" s="19">
        <f t="shared" si="24"/>
        <v>1.7447201910460841E-2</v>
      </c>
      <c r="AC45" s="19">
        <f t="shared" si="25"/>
        <v>0.99984778598819513</v>
      </c>
      <c r="AD45" s="19">
        <f t="shared" si="26"/>
        <v>1.7448087200561686E-2</v>
      </c>
      <c r="AE45" s="19">
        <f t="shared" si="27"/>
        <v>0</v>
      </c>
      <c r="AF45" s="19">
        <f t="shared" si="28"/>
        <v>1</v>
      </c>
      <c r="AG45" s="19">
        <f t="shared" si="29"/>
        <v>9.0487180540545498E-2</v>
      </c>
      <c r="AH45" s="72">
        <f t="shared" si="78"/>
        <v>8.389052498964407E-4</v>
      </c>
      <c r="AI45" s="72">
        <f t="shared" si="79"/>
        <v>0</v>
      </c>
      <c r="AJ45" s="72">
        <f t="shared" si="32"/>
        <v>0</v>
      </c>
      <c r="AK45" s="19">
        <f t="shared" si="33"/>
        <v>1.7447201910460841E-2</v>
      </c>
      <c r="AL45" s="19">
        <f t="shared" si="34"/>
        <v>0.99984778598819513</v>
      </c>
      <c r="AM45" s="19">
        <f t="shared" si="35"/>
        <v>1.7448087200561686E-2</v>
      </c>
      <c r="AN45" s="19">
        <f t="shared" si="36"/>
        <v>0</v>
      </c>
      <c r="AO45" s="19">
        <f t="shared" si="37"/>
        <v>1</v>
      </c>
      <c r="AP45" s="19">
        <f t="shared" si="38"/>
        <v>9.0487180540545498E-2</v>
      </c>
      <c r="AQ45" s="72">
        <f t="shared" si="80"/>
        <v>8.389052498964407E-4</v>
      </c>
      <c r="AR45" s="72">
        <f t="shared" si="81"/>
        <v>0</v>
      </c>
      <c r="AS45" s="72">
        <f t="shared" si="41"/>
        <v>0</v>
      </c>
      <c r="AT45" s="19">
        <f t="shared" si="42"/>
        <v>1.7447201910460841E-2</v>
      </c>
      <c r="AU45" s="19">
        <f t="shared" si="43"/>
        <v>0.99984778598819513</v>
      </c>
      <c r="AV45" s="19">
        <f t="shared" si="44"/>
        <v>1.7448087200561686E-2</v>
      </c>
      <c r="AW45" s="19">
        <f t="shared" si="45"/>
        <v>0</v>
      </c>
      <c r="AX45" s="19">
        <f t="shared" si="46"/>
        <v>1</v>
      </c>
      <c r="AY45" s="19">
        <f t="shared" si="47"/>
        <v>9.0487180540545498E-2</v>
      </c>
      <c r="AZ45" s="72">
        <f t="shared" si="82"/>
        <v>8.389052498964407E-4</v>
      </c>
      <c r="BA45" s="72">
        <f t="shared" si="83"/>
        <v>0</v>
      </c>
      <c r="BB45" s="72">
        <f t="shared" si="50"/>
        <v>0</v>
      </c>
      <c r="BC45" s="19">
        <f t="shared" si="51"/>
        <v>1.7447201910460841E-2</v>
      </c>
      <c r="BD45" s="19">
        <f t="shared" si="52"/>
        <v>0.99984778598819513</v>
      </c>
      <c r="BE45" s="19">
        <f t="shared" si="53"/>
        <v>1.7448087200561686E-2</v>
      </c>
      <c r="BF45" s="19">
        <f t="shared" si="54"/>
        <v>0</v>
      </c>
      <c r="BG45" s="19">
        <f t="shared" si="55"/>
        <v>1</v>
      </c>
      <c r="BH45" s="19">
        <f t="shared" si="56"/>
        <v>9.0487180540545498E-2</v>
      </c>
      <c r="BI45" s="72">
        <f t="shared" si="84"/>
        <v>8.389052498964407E-4</v>
      </c>
      <c r="BJ45" s="72">
        <f t="shared" si="85"/>
        <v>0</v>
      </c>
      <c r="BK45" s="72">
        <f t="shared" si="59"/>
        <v>0</v>
      </c>
      <c r="BL45" s="72">
        <f t="shared" si="86"/>
        <v>6.7394967422762389E-3</v>
      </c>
      <c r="BM45" s="72">
        <f t="shared" si="60"/>
        <v>1.0016827510415456</v>
      </c>
      <c r="BN45" s="72">
        <f t="shared" si="61"/>
        <v>1.6792186103152021E-3</v>
      </c>
      <c r="BO45" s="72">
        <f t="shared" si="62"/>
        <v>2.6389643908853352E-6</v>
      </c>
      <c r="BP45" s="72">
        <f t="shared" si="87"/>
        <v>111083.00446990205</v>
      </c>
      <c r="BQ45" s="72">
        <f t="shared" si="64"/>
        <v>0</v>
      </c>
      <c r="BR45" s="72">
        <f t="shared" si="65"/>
        <v>3.1415926535897931</v>
      </c>
      <c r="BS45" s="72">
        <f t="shared" si="66"/>
        <v>6.2831853071795862</v>
      </c>
      <c r="BT45" s="72">
        <f t="shared" si="67"/>
        <v>0</v>
      </c>
      <c r="BU45" s="72">
        <f t="shared" si="68"/>
        <v>180</v>
      </c>
      <c r="BV45" s="72">
        <f t="shared" si="69"/>
        <v>0</v>
      </c>
    </row>
    <row r="46" spans="1:74">
      <c r="A46" s="13">
        <f>'LL to'!B46</f>
        <v>44</v>
      </c>
      <c r="B46" s="13">
        <f>'LL to'!C46</f>
        <v>33</v>
      </c>
      <c r="C46" s="19">
        <f t="shared" si="0"/>
        <v>0.76794487087750496</v>
      </c>
      <c r="D46" s="19">
        <f t="shared" si="1"/>
        <v>0.57595865315812877</v>
      </c>
      <c r="E46" s="19">
        <f t="shared" si="72"/>
        <v>0.74881664622978583</v>
      </c>
      <c r="F46" s="19">
        <f t="shared" si="73"/>
        <v>0.76626677334522209</v>
      </c>
      <c r="G46" s="19">
        <f t="shared" si="3"/>
        <v>0</v>
      </c>
      <c r="H46" s="19">
        <f t="shared" si="4"/>
        <v>0</v>
      </c>
      <c r="I46" s="19">
        <f t="shared" si="5"/>
        <v>0</v>
      </c>
      <c r="J46" s="19">
        <f t="shared" si="6"/>
        <v>1.7449241514795655E-2</v>
      </c>
      <c r="K46" s="19">
        <f t="shared" si="7"/>
        <v>0.99984775039530804</v>
      </c>
      <c r="L46" s="19">
        <f t="shared" si="8"/>
        <v>1.7450127115436431E-2</v>
      </c>
      <c r="M46" s="19">
        <f t="shared" si="9"/>
        <v>0</v>
      </c>
      <c r="N46" s="19">
        <f t="shared" si="10"/>
        <v>1</v>
      </c>
      <c r="O46" s="19">
        <f t="shared" si="11"/>
        <v>5.5684090216813753E-2</v>
      </c>
      <c r="P46" s="72">
        <f t="shared" si="74"/>
        <v>8.389052498964407E-4</v>
      </c>
      <c r="Q46" s="72">
        <f t="shared" si="75"/>
        <v>0</v>
      </c>
      <c r="R46" s="72">
        <f t="shared" si="14"/>
        <v>0</v>
      </c>
      <c r="S46" s="19">
        <f t="shared" si="15"/>
        <v>1.7449241514795655E-2</v>
      </c>
      <c r="T46" s="19">
        <f t="shared" si="16"/>
        <v>0.99984775039530804</v>
      </c>
      <c r="U46" s="19">
        <f t="shared" si="17"/>
        <v>1.7450127115436431E-2</v>
      </c>
      <c r="V46" s="19">
        <f t="shared" si="18"/>
        <v>0</v>
      </c>
      <c r="W46" s="19">
        <f t="shared" si="19"/>
        <v>1</v>
      </c>
      <c r="X46" s="19">
        <f t="shared" si="20"/>
        <v>5.5684090216813753E-2</v>
      </c>
      <c r="Y46" s="72">
        <f t="shared" si="76"/>
        <v>8.389052498964407E-4</v>
      </c>
      <c r="Z46" s="72">
        <f t="shared" si="77"/>
        <v>0</v>
      </c>
      <c r="AA46" s="72">
        <f t="shared" si="23"/>
        <v>0</v>
      </c>
      <c r="AB46" s="19">
        <f t="shared" si="24"/>
        <v>1.7449241514795655E-2</v>
      </c>
      <c r="AC46" s="19">
        <f t="shared" si="25"/>
        <v>0.99984775039530804</v>
      </c>
      <c r="AD46" s="19">
        <f t="shared" si="26"/>
        <v>1.7450127115436431E-2</v>
      </c>
      <c r="AE46" s="19">
        <f t="shared" si="27"/>
        <v>0</v>
      </c>
      <c r="AF46" s="19">
        <f t="shared" si="28"/>
        <v>1</v>
      </c>
      <c r="AG46" s="19">
        <f t="shared" si="29"/>
        <v>5.5684090216813753E-2</v>
      </c>
      <c r="AH46" s="72">
        <f t="shared" si="78"/>
        <v>8.389052498964407E-4</v>
      </c>
      <c r="AI46" s="72">
        <f t="shared" si="79"/>
        <v>0</v>
      </c>
      <c r="AJ46" s="72">
        <f t="shared" si="32"/>
        <v>0</v>
      </c>
      <c r="AK46" s="19">
        <f t="shared" si="33"/>
        <v>1.7449241514795655E-2</v>
      </c>
      <c r="AL46" s="19">
        <f t="shared" si="34"/>
        <v>0.99984775039530804</v>
      </c>
      <c r="AM46" s="19">
        <f t="shared" si="35"/>
        <v>1.7450127115436431E-2</v>
      </c>
      <c r="AN46" s="19">
        <f t="shared" si="36"/>
        <v>0</v>
      </c>
      <c r="AO46" s="19">
        <f t="shared" si="37"/>
        <v>1</v>
      </c>
      <c r="AP46" s="19">
        <f t="shared" si="38"/>
        <v>5.5684090216813753E-2</v>
      </c>
      <c r="AQ46" s="72">
        <f t="shared" si="80"/>
        <v>8.389052498964407E-4</v>
      </c>
      <c r="AR46" s="72">
        <f t="shared" si="81"/>
        <v>0</v>
      </c>
      <c r="AS46" s="72">
        <f t="shared" si="41"/>
        <v>0</v>
      </c>
      <c r="AT46" s="19">
        <f t="shared" si="42"/>
        <v>1.7449241514795655E-2</v>
      </c>
      <c r="AU46" s="19">
        <f t="shared" si="43"/>
        <v>0.99984775039530804</v>
      </c>
      <c r="AV46" s="19">
        <f t="shared" si="44"/>
        <v>1.7450127115436431E-2</v>
      </c>
      <c r="AW46" s="19">
        <f t="shared" si="45"/>
        <v>0</v>
      </c>
      <c r="AX46" s="19">
        <f t="shared" si="46"/>
        <v>1</v>
      </c>
      <c r="AY46" s="19">
        <f t="shared" si="47"/>
        <v>5.5684090216813753E-2</v>
      </c>
      <c r="AZ46" s="72">
        <f t="shared" si="82"/>
        <v>8.389052498964407E-4</v>
      </c>
      <c r="BA46" s="72">
        <f t="shared" si="83"/>
        <v>0</v>
      </c>
      <c r="BB46" s="72">
        <f t="shared" si="50"/>
        <v>0</v>
      </c>
      <c r="BC46" s="19">
        <f t="shared" si="51"/>
        <v>1.7449241514795655E-2</v>
      </c>
      <c r="BD46" s="19">
        <f t="shared" si="52"/>
        <v>0.99984775039530804</v>
      </c>
      <c r="BE46" s="19">
        <f t="shared" si="53"/>
        <v>1.7450127115436431E-2</v>
      </c>
      <c r="BF46" s="19">
        <f t="shared" si="54"/>
        <v>0</v>
      </c>
      <c r="BG46" s="19">
        <f t="shared" si="55"/>
        <v>1</v>
      </c>
      <c r="BH46" s="19">
        <f t="shared" si="56"/>
        <v>5.5684090216813753E-2</v>
      </c>
      <c r="BI46" s="72">
        <f t="shared" si="84"/>
        <v>8.389052498964407E-4</v>
      </c>
      <c r="BJ46" s="72">
        <f t="shared" si="85"/>
        <v>0</v>
      </c>
      <c r="BK46" s="72">
        <f t="shared" si="59"/>
        <v>0</v>
      </c>
      <c r="BL46" s="72">
        <f t="shared" si="86"/>
        <v>6.7394967422762389E-3</v>
      </c>
      <c r="BM46" s="72">
        <f t="shared" si="60"/>
        <v>1.0016827510415456</v>
      </c>
      <c r="BN46" s="72">
        <f t="shared" si="61"/>
        <v>1.6792186103152021E-3</v>
      </c>
      <c r="BO46" s="72">
        <f t="shared" si="62"/>
        <v>1.619380291133487E-6</v>
      </c>
      <c r="BP46" s="72">
        <f t="shared" si="87"/>
        <v>111102.48567403386</v>
      </c>
      <c r="BQ46" s="72">
        <f t="shared" si="64"/>
        <v>0</v>
      </c>
      <c r="BR46" s="72">
        <f t="shared" si="65"/>
        <v>3.1415926535897931</v>
      </c>
      <c r="BS46" s="72">
        <f t="shared" si="66"/>
        <v>6.2831853071795862</v>
      </c>
      <c r="BT46" s="72">
        <f t="shared" si="67"/>
        <v>0</v>
      </c>
      <c r="BU46" s="72">
        <f t="shared" si="68"/>
        <v>180</v>
      </c>
      <c r="BV46" s="72">
        <f t="shared" si="69"/>
        <v>0</v>
      </c>
    </row>
    <row r="47" spans="1:74">
      <c r="A47" s="13">
        <f>'LL to'!B47</f>
        <v>45</v>
      </c>
      <c r="B47" s="13">
        <f>'LL to'!C47</f>
        <v>33</v>
      </c>
      <c r="C47" s="19">
        <f t="shared" si="0"/>
        <v>0.78539816339744828</v>
      </c>
      <c r="D47" s="19">
        <f t="shared" si="1"/>
        <v>0.57595865315812877</v>
      </c>
      <c r="E47" s="19">
        <f t="shared" si="72"/>
        <v>0.76626677334522209</v>
      </c>
      <c r="F47" s="19">
        <f t="shared" si="73"/>
        <v>0.78371894458940661</v>
      </c>
      <c r="G47" s="19">
        <f t="shared" si="3"/>
        <v>0</v>
      </c>
      <c r="H47" s="19">
        <f t="shared" si="4"/>
        <v>0</v>
      </c>
      <c r="I47" s="19">
        <f t="shared" si="5"/>
        <v>0</v>
      </c>
      <c r="J47" s="19">
        <f t="shared" si="6"/>
        <v>1.7451285332289401E-2</v>
      </c>
      <c r="K47" s="19">
        <f t="shared" si="7"/>
        <v>0.999847714724723</v>
      </c>
      <c r="L47" s="19">
        <f t="shared" si="8"/>
        <v>1.7452171244184425E-2</v>
      </c>
      <c r="M47" s="19">
        <f t="shared" si="9"/>
        <v>0</v>
      </c>
      <c r="N47" s="19">
        <f t="shared" si="10"/>
        <v>1</v>
      </c>
      <c r="O47" s="19">
        <f t="shared" si="11"/>
        <v>2.080910677804837E-2</v>
      </c>
      <c r="P47" s="72">
        <f t="shared" si="74"/>
        <v>8.389052498964407E-4</v>
      </c>
      <c r="Q47" s="72">
        <f t="shared" si="75"/>
        <v>0</v>
      </c>
      <c r="R47" s="72">
        <f t="shared" si="14"/>
        <v>0</v>
      </c>
      <c r="S47" s="19">
        <f t="shared" si="15"/>
        <v>1.7451285332289401E-2</v>
      </c>
      <c r="T47" s="19">
        <f t="shared" si="16"/>
        <v>0.999847714724723</v>
      </c>
      <c r="U47" s="19">
        <f t="shared" si="17"/>
        <v>1.7452171244184425E-2</v>
      </c>
      <c r="V47" s="19">
        <f t="shared" si="18"/>
        <v>0</v>
      </c>
      <c r="W47" s="19">
        <f t="shared" si="19"/>
        <v>1</v>
      </c>
      <c r="X47" s="19">
        <f t="shared" si="20"/>
        <v>2.080910677804837E-2</v>
      </c>
      <c r="Y47" s="72">
        <f t="shared" si="76"/>
        <v>8.389052498964407E-4</v>
      </c>
      <c r="Z47" s="72">
        <f t="shared" si="77"/>
        <v>0</v>
      </c>
      <c r="AA47" s="72">
        <f t="shared" si="23"/>
        <v>0</v>
      </c>
      <c r="AB47" s="19">
        <f t="shared" si="24"/>
        <v>1.7451285332289401E-2</v>
      </c>
      <c r="AC47" s="19">
        <f t="shared" si="25"/>
        <v>0.999847714724723</v>
      </c>
      <c r="AD47" s="19">
        <f t="shared" si="26"/>
        <v>1.7452171244184425E-2</v>
      </c>
      <c r="AE47" s="19">
        <f t="shared" si="27"/>
        <v>0</v>
      </c>
      <c r="AF47" s="19">
        <f t="shared" si="28"/>
        <v>1</v>
      </c>
      <c r="AG47" s="19">
        <f t="shared" si="29"/>
        <v>2.080910677804837E-2</v>
      </c>
      <c r="AH47" s="72">
        <f t="shared" si="78"/>
        <v>8.389052498964407E-4</v>
      </c>
      <c r="AI47" s="72">
        <f t="shared" si="79"/>
        <v>0</v>
      </c>
      <c r="AJ47" s="72">
        <f t="shared" si="32"/>
        <v>0</v>
      </c>
      <c r="AK47" s="19">
        <f t="shared" si="33"/>
        <v>1.7451285332289401E-2</v>
      </c>
      <c r="AL47" s="19">
        <f t="shared" si="34"/>
        <v>0.999847714724723</v>
      </c>
      <c r="AM47" s="19">
        <f t="shared" si="35"/>
        <v>1.7452171244184425E-2</v>
      </c>
      <c r="AN47" s="19">
        <f t="shared" si="36"/>
        <v>0</v>
      </c>
      <c r="AO47" s="19">
        <f t="shared" si="37"/>
        <v>1</v>
      </c>
      <c r="AP47" s="19">
        <f t="shared" si="38"/>
        <v>2.080910677804837E-2</v>
      </c>
      <c r="AQ47" s="72">
        <f t="shared" si="80"/>
        <v>8.389052498964407E-4</v>
      </c>
      <c r="AR47" s="72">
        <f t="shared" si="81"/>
        <v>0</v>
      </c>
      <c r="AS47" s="72">
        <f t="shared" si="41"/>
        <v>0</v>
      </c>
      <c r="AT47" s="19">
        <f t="shared" si="42"/>
        <v>1.7451285332289401E-2</v>
      </c>
      <c r="AU47" s="19">
        <f t="shared" si="43"/>
        <v>0.999847714724723</v>
      </c>
      <c r="AV47" s="19">
        <f t="shared" si="44"/>
        <v>1.7452171244184425E-2</v>
      </c>
      <c r="AW47" s="19">
        <f t="shared" si="45"/>
        <v>0</v>
      </c>
      <c r="AX47" s="19">
        <f t="shared" si="46"/>
        <v>1</v>
      </c>
      <c r="AY47" s="19">
        <f t="shared" si="47"/>
        <v>2.080910677804837E-2</v>
      </c>
      <c r="AZ47" s="72">
        <f t="shared" si="82"/>
        <v>8.389052498964407E-4</v>
      </c>
      <c r="BA47" s="72">
        <f t="shared" si="83"/>
        <v>0</v>
      </c>
      <c r="BB47" s="72">
        <f t="shared" si="50"/>
        <v>0</v>
      </c>
      <c r="BC47" s="19">
        <f t="shared" si="51"/>
        <v>1.7451285332289401E-2</v>
      </c>
      <c r="BD47" s="19">
        <f t="shared" si="52"/>
        <v>0.999847714724723</v>
      </c>
      <c r="BE47" s="19">
        <f t="shared" si="53"/>
        <v>1.7452171244184425E-2</v>
      </c>
      <c r="BF47" s="19">
        <f t="shared" si="54"/>
        <v>0</v>
      </c>
      <c r="BG47" s="19">
        <f t="shared" si="55"/>
        <v>1</v>
      </c>
      <c r="BH47" s="19">
        <f t="shared" si="56"/>
        <v>2.080910677804837E-2</v>
      </c>
      <c r="BI47" s="72">
        <f t="shared" si="84"/>
        <v>8.389052498964407E-4</v>
      </c>
      <c r="BJ47" s="72">
        <f t="shared" si="85"/>
        <v>0</v>
      </c>
      <c r="BK47" s="72">
        <f t="shared" si="59"/>
        <v>0</v>
      </c>
      <c r="BL47" s="72">
        <f t="shared" si="86"/>
        <v>6.7394967422762389E-3</v>
      </c>
      <c r="BM47" s="72">
        <f t="shared" si="60"/>
        <v>1.0016827510415456</v>
      </c>
      <c r="BN47" s="72">
        <f t="shared" si="61"/>
        <v>1.6792186103152021E-3</v>
      </c>
      <c r="BO47" s="72">
        <f t="shared" si="62"/>
        <v>5.9751065699609339E-7</v>
      </c>
      <c r="BP47" s="72">
        <f t="shared" si="87"/>
        <v>111122.00826281325</v>
      </c>
      <c r="BQ47" s="72">
        <f t="shared" si="64"/>
        <v>0</v>
      </c>
      <c r="BR47" s="72">
        <f t="shared" si="65"/>
        <v>3.1415926535897931</v>
      </c>
      <c r="BS47" s="72">
        <f t="shared" si="66"/>
        <v>6.2831853071795862</v>
      </c>
      <c r="BT47" s="72">
        <f t="shared" si="67"/>
        <v>0</v>
      </c>
      <c r="BU47" s="72">
        <f t="shared" si="68"/>
        <v>180</v>
      </c>
      <c r="BV47" s="72">
        <f t="shared" si="69"/>
        <v>0</v>
      </c>
    </row>
    <row r="48" spans="1:74">
      <c r="A48" s="13">
        <f>'LL to'!B48</f>
        <v>46</v>
      </c>
      <c r="B48" s="13">
        <f>'LL to'!C48</f>
        <v>33</v>
      </c>
      <c r="C48" s="19">
        <f t="shared" si="0"/>
        <v>0.80285145591739149</v>
      </c>
      <c r="D48" s="19">
        <f t="shared" si="1"/>
        <v>0.57595865315812877</v>
      </c>
      <c r="E48" s="19">
        <f t="shared" si="72"/>
        <v>0.78371894458940661</v>
      </c>
      <c r="F48" s="19">
        <f t="shared" si="73"/>
        <v>0.80117316168767516</v>
      </c>
      <c r="G48" s="19">
        <f t="shared" si="3"/>
        <v>0</v>
      </c>
      <c r="H48" s="19">
        <f t="shared" si="4"/>
        <v>0</v>
      </c>
      <c r="I48" s="19">
        <f t="shared" si="5"/>
        <v>0</v>
      </c>
      <c r="J48" s="19">
        <f t="shared" si="6"/>
        <v>1.7453330874783568E-2</v>
      </c>
      <c r="K48" s="19">
        <f t="shared" si="7"/>
        <v>0.99984767901984717</v>
      </c>
      <c r="L48" s="19">
        <f t="shared" si="8"/>
        <v>1.7454217098268568E-2</v>
      </c>
      <c r="M48" s="19">
        <f t="shared" si="9"/>
        <v>0</v>
      </c>
      <c r="N48" s="19">
        <f t="shared" si="10"/>
        <v>1</v>
      </c>
      <c r="O48" s="19">
        <f t="shared" si="11"/>
        <v>-1.409531270273745E-2</v>
      </c>
      <c r="P48" s="72">
        <f t="shared" si="74"/>
        <v>8.389052498964407E-4</v>
      </c>
      <c r="Q48" s="72">
        <f t="shared" si="75"/>
        <v>0</v>
      </c>
      <c r="R48" s="72">
        <f t="shared" si="14"/>
        <v>0</v>
      </c>
      <c r="S48" s="19">
        <f t="shared" si="15"/>
        <v>1.7453330874783568E-2</v>
      </c>
      <c r="T48" s="19">
        <f t="shared" si="16"/>
        <v>0.99984767901984717</v>
      </c>
      <c r="U48" s="19">
        <f t="shared" si="17"/>
        <v>1.7454217098268568E-2</v>
      </c>
      <c r="V48" s="19">
        <f t="shared" si="18"/>
        <v>0</v>
      </c>
      <c r="W48" s="19">
        <f t="shared" si="19"/>
        <v>1</v>
      </c>
      <c r="X48" s="19">
        <f t="shared" si="20"/>
        <v>-1.409531270273745E-2</v>
      </c>
      <c r="Y48" s="72">
        <f t="shared" si="76"/>
        <v>8.389052498964407E-4</v>
      </c>
      <c r="Z48" s="72">
        <f t="shared" si="77"/>
        <v>0</v>
      </c>
      <c r="AA48" s="72">
        <f t="shared" si="23"/>
        <v>0</v>
      </c>
      <c r="AB48" s="19">
        <f t="shared" si="24"/>
        <v>1.7453330874783568E-2</v>
      </c>
      <c r="AC48" s="19">
        <f t="shared" si="25"/>
        <v>0.99984767901984717</v>
      </c>
      <c r="AD48" s="19">
        <f t="shared" si="26"/>
        <v>1.7454217098268568E-2</v>
      </c>
      <c r="AE48" s="19">
        <f t="shared" si="27"/>
        <v>0</v>
      </c>
      <c r="AF48" s="19">
        <f t="shared" si="28"/>
        <v>1</v>
      </c>
      <c r="AG48" s="19">
        <f t="shared" si="29"/>
        <v>-1.409531270273745E-2</v>
      </c>
      <c r="AH48" s="72">
        <f t="shared" si="78"/>
        <v>8.389052498964407E-4</v>
      </c>
      <c r="AI48" s="72">
        <f t="shared" si="79"/>
        <v>0</v>
      </c>
      <c r="AJ48" s="72">
        <f t="shared" si="32"/>
        <v>0</v>
      </c>
      <c r="AK48" s="19">
        <f t="shared" si="33"/>
        <v>1.7453330874783568E-2</v>
      </c>
      <c r="AL48" s="19">
        <f t="shared" si="34"/>
        <v>0.99984767901984717</v>
      </c>
      <c r="AM48" s="19">
        <f t="shared" si="35"/>
        <v>1.7454217098268568E-2</v>
      </c>
      <c r="AN48" s="19">
        <f t="shared" si="36"/>
        <v>0</v>
      </c>
      <c r="AO48" s="19">
        <f t="shared" si="37"/>
        <v>1</v>
      </c>
      <c r="AP48" s="19">
        <f t="shared" si="38"/>
        <v>-1.409531270273745E-2</v>
      </c>
      <c r="AQ48" s="72">
        <f t="shared" si="80"/>
        <v>8.389052498964407E-4</v>
      </c>
      <c r="AR48" s="72">
        <f t="shared" si="81"/>
        <v>0</v>
      </c>
      <c r="AS48" s="72">
        <f t="shared" si="41"/>
        <v>0</v>
      </c>
      <c r="AT48" s="19">
        <f t="shared" si="42"/>
        <v>1.7453330874783568E-2</v>
      </c>
      <c r="AU48" s="19">
        <f t="shared" si="43"/>
        <v>0.99984767901984717</v>
      </c>
      <c r="AV48" s="19">
        <f t="shared" si="44"/>
        <v>1.7454217098268568E-2</v>
      </c>
      <c r="AW48" s="19">
        <f t="shared" si="45"/>
        <v>0</v>
      </c>
      <c r="AX48" s="19">
        <f t="shared" si="46"/>
        <v>1</v>
      </c>
      <c r="AY48" s="19">
        <f t="shared" si="47"/>
        <v>-1.409531270273745E-2</v>
      </c>
      <c r="AZ48" s="72">
        <f t="shared" si="82"/>
        <v>8.389052498964407E-4</v>
      </c>
      <c r="BA48" s="72">
        <f t="shared" si="83"/>
        <v>0</v>
      </c>
      <c r="BB48" s="72">
        <f t="shared" si="50"/>
        <v>0</v>
      </c>
      <c r="BC48" s="19">
        <f t="shared" si="51"/>
        <v>1.7453330874783568E-2</v>
      </c>
      <c r="BD48" s="19">
        <f t="shared" si="52"/>
        <v>0.99984767901984717</v>
      </c>
      <c r="BE48" s="19">
        <f t="shared" si="53"/>
        <v>1.7454217098268568E-2</v>
      </c>
      <c r="BF48" s="19">
        <f t="shared" si="54"/>
        <v>0</v>
      </c>
      <c r="BG48" s="19">
        <f t="shared" si="55"/>
        <v>1</v>
      </c>
      <c r="BH48" s="19">
        <f t="shared" si="56"/>
        <v>-1.409531270273745E-2</v>
      </c>
      <c r="BI48" s="72">
        <f t="shared" si="84"/>
        <v>8.389052498964407E-4</v>
      </c>
      <c r="BJ48" s="72">
        <f t="shared" si="85"/>
        <v>0</v>
      </c>
      <c r="BK48" s="72">
        <f t="shared" si="59"/>
        <v>0</v>
      </c>
      <c r="BL48" s="72">
        <f t="shared" si="86"/>
        <v>6.7394967422762389E-3</v>
      </c>
      <c r="BM48" s="72">
        <f t="shared" si="60"/>
        <v>1.0016827510415456</v>
      </c>
      <c r="BN48" s="72">
        <f t="shared" si="61"/>
        <v>1.6792186103152021E-3</v>
      </c>
      <c r="BO48" s="72">
        <f t="shared" si="62"/>
        <v>-4.2540125126342245E-7</v>
      </c>
      <c r="BP48" s="72">
        <f t="shared" si="87"/>
        <v>111141.54847421031</v>
      </c>
      <c r="BQ48" s="72">
        <f t="shared" si="64"/>
        <v>0</v>
      </c>
      <c r="BR48" s="72">
        <f t="shared" si="65"/>
        <v>3.1415926535897931</v>
      </c>
      <c r="BS48" s="72">
        <f t="shared" si="66"/>
        <v>6.2831853071795862</v>
      </c>
      <c r="BT48" s="72">
        <f t="shared" si="67"/>
        <v>0</v>
      </c>
      <c r="BU48" s="72">
        <f t="shared" si="68"/>
        <v>180</v>
      </c>
      <c r="BV48" s="72">
        <f t="shared" si="69"/>
        <v>0</v>
      </c>
    </row>
    <row r="49" spans="1:74">
      <c r="A49" s="13">
        <f>'LL to'!B49</f>
        <v>47</v>
      </c>
      <c r="B49" s="13">
        <f>'LL to'!C49</f>
        <v>33</v>
      </c>
      <c r="C49" s="19">
        <f t="shared" si="0"/>
        <v>0.82030474843733492</v>
      </c>
      <c r="D49" s="19">
        <f t="shared" si="1"/>
        <v>0.57595865315812877</v>
      </c>
      <c r="E49" s="19">
        <f t="shared" si="72"/>
        <v>0.80117316168767516</v>
      </c>
      <c r="F49" s="19">
        <f t="shared" si="73"/>
        <v>0.81862942387297433</v>
      </c>
      <c r="G49" s="19">
        <f t="shared" si="3"/>
        <v>0</v>
      </c>
      <c r="H49" s="19">
        <f t="shared" si="4"/>
        <v>0</v>
      </c>
      <c r="I49" s="19">
        <f t="shared" si="5"/>
        <v>0</v>
      </c>
      <c r="J49" s="19">
        <f t="shared" si="6"/>
        <v>1.7455375650268057E-2</v>
      </c>
      <c r="K49" s="19">
        <f t="shared" si="7"/>
        <v>0.99984764332417586</v>
      </c>
      <c r="L49" s="19">
        <f t="shared" si="8"/>
        <v>1.7456262185299214E-2</v>
      </c>
      <c r="M49" s="19">
        <f t="shared" si="9"/>
        <v>0</v>
      </c>
      <c r="N49" s="19">
        <f t="shared" si="10"/>
        <v>1</v>
      </c>
      <c r="O49" s="19">
        <f t="shared" si="11"/>
        <v>-4.8986645439807575E-2</v>
      </c>
      <c r="P49" s="72">
        <f t="shared" si="74"/>
        <v>8.389052498964407E-4</v>
      </c>
      <c r="Q49" s="72">
        <f t="shared" si="75"/>
        <v>0</v>
      </c>
      <c r="R49" s="72">
        <f t="shared" si="14"/>
        <v>0</v>
      </c>
      <c r="S49" s="19">
        <f t="shared" si="15"/>
        <v>1.7455375650268057E-2</v>
      </c>
      <c r="T49" s="19">
        <f t="shared" si="16"/>
        <v>0.99984764332417586</v>
      </c>
      <c r="U49" s="19">
        <f t="shared" si="17"/>
        <v>1.7456262185299214E-2</v>
      </c>
      <c r="V49" s="19">
        <f t="shared" si="18"/>
        <v>0</v>
      </c>
      <c r="W49" s="19">
        <f t="shared" si="19"/>
        <v>1</v>
      </c>
      <c r="X49" s="19">
        <f t="shared" si="20"/>
        <v>-4.8986645439807575E-2</v>
      </c>
      <c r="Y49" s="72">
        <f t="shared" si="76"/>
        <v>8.389052498964407E-4</v>
      </c>
      <c r="Z49" s="72">
        <f t="shared" si="77"/>
        <v>0</v>
      </c>
      <c r="AA49" s="72">
        <f t="shared" si="23"/>
        <v>0</v>
      </c>
      <c r="AB49" s="19">
        <f t="shared" si="24"/>
        <v>1.7455375650268057E-2</v>
      </c>
      <c r="AC49" s="19">
        <f t="shared" si="25"/>
        <v>0.99984764332417586</v>
      </c>
      <c r="AD49" s="19">
        <f t="shared" si="26"/>
        <v>1.7456262185299214E-2</v>
      </c>
      <c r="AE49" s="19">
        <f t="shared" si="27"/>
        <v>0</v>
      </c>
      <c r="AF49" s="19">
        <f t="shared" si="28"/>
        <v>1</v>
      </c>
      <c r="AG49" s="19">
        <f t="shared" si="29"/>
        <v>-4.8986645439807575E-2</v>
      </c>
      <c r="AH49" s="72">
        <f t="shared" si="78"/>
        <v>8.389052498964407E-4</v>
      </c>
      <c r="AI49" s="72">
        <f t="shared" si="79"/>
        <v>0</v>
      </c>
      <c r="AJ49" s="72">
        <f t="shared" si="32"/>
        <v>0</v>
      </c>
      <c r="AK49" s="19">
        <f t="shared" si="33"/>
        <v>1.7455375650268057E-2</v>
      </c>
      <c r="AL49" s="19">
        <f t="shared" si="34"/>
        <v>0.99984764332417586</v>
      </c>
      <c r="AM49" s="19">
        <f t="shared" si="35"/>
        <v>1.7456262185299214E-2</v>
      </c>
      <c r="AN49" s="19">
        <f t="shared" si="36"/>
        <v>0</v>
      </c>
      <c r="AO49" s="19">
        <f t="shared" si="37"/>
        <v>1</v>
      </c>
      <c r="AP49" s="19">
        <f t="shared" si="38"/>
        <v>-4.8986645439807575E-2</v>
      </c>
      <c r="AQ49" s="72">
        <f t="shared" si="80"/>
        <v>8.389052498964407E-4</v>
      </c>
      <c r="AR49" s="72">
        <f t="shared" si="81"/>
        <v>0</v>
      </c>
      <c r="AS49" s="72">
        <f t="shared" si="41"/>
        <v>0</v>
      </c>
      <c r="AT49" s="19">
        <f t="shared" si="42"/>
        <v>1.7455375650268057E-2</v>
      </c>
      <c r="AU49" s="19">
        <f t="shared" si="43"/>
        <v>0.99984764332417586</v>
      </c>
      <c r="AV49" s="19">
        <f t="shared" si="44"/>
        <v>1.7456262185299214E-2</v>
      </c>
      <c r="AW49" s="19">
        <f t="shared" si="45"/>
        <v>0</v>
      </c>
      <c r="AX49" s="19">
        <f t="shared" si="46"/>
        <v>1</v>
      </c>
      <c r="AY49" s="19">
        <f t="shared" si="47"/>
        <v>-4.8986645439807575E-2</v>
      </c>
      <c r="AZ49" s="72">
        <f t="shared" si="82"/>
        <v>8.389052498964407E-4</v>
      </c>
      <c r="BA49" s="72">
        <f t="shared" si="83"/>
        <v>0</v>
      </c>
      <c r="BB49" s="72">
        <f t="shared" si="50"/>
        <v>0</v>
      </c>
      <c r="BC49" s="19">
        <f t="shared" si="51"/>
        <v>1.7455375650268057E-2</v>
      </c>
      <c r="BD49" s="19">
        <f t="shared" si="52"/>
        <v>0.99984764332417586</v>
      </c>
      <c r="BE49" s="19">
        <f t="shared" si="53"/>
        <v>1.7456262185299214E-2</v>
      </c>
      <c r="BF49" s="19">
        <f t="shared" si="54"/>
        <v>0</v>
      </c>
      <c r="BG49" s="19">
        <f t="shared" si="55"/>
        <v>1</v>
      </c>
      <c r="BH49" s="19">
        <f t="shared" si="56"/>
        <v>-4.8986645439807575E-2</v>
      </c>
      <c r="BI49" s="72">
        <f t="shared" si="84"/>
        <v>8.389052498964407E-4</v>
      </c>
      <c r="BJ49" s="72">
        <f t="shared" si="85"/>
        <v>0</v>
      </c>
      <c r="BK49" s="72">
        <f t="shared" si="59"/>
        <v>0</v>
      </c>
      <c r="BL49" s="72">
        <f t="shared" si="86"/>
        <v>6.7394967422762389E-3</v>
      </c>
      <c r="BM49" s="72">
        <f t="shared" si="60"/>
        <v>1.0016827510415456</v>
      </c>
      <c r="BN49" s="72">
        <f t="shared" si="61"/>
        <v>1.6792186103152021E-3</v>
      </c>
      <c r="BO49" s="72">
        <f t="shared" si="62"/>
        <v>-1.4481093730148798E-6</v>
      </c>
      <c r="BP49" s="72">
        <f t="shared" si="87"/>
        <v>111161.08250383301</v>
      </c>
      <c r="BQ49" s="72">
        <f t="shared" si="64"/>
        <v>0</v>
      </c>
      <c r="BR49" s="72">
        <f t="shared" si="65"/>
        <v>3.1415926535897931</v>
      </c>
      <c r="BS49" s="72">
        <f t="shared" si="66"/>
        <v>6.2831853071795862</v>
      </c>
      <c r="BT49" s="72">
        <f t="shared" si="67"/>
        <v>0</v>
      </c>
      <c r="BU49" s="72">
        <f t="shared" si="68"/>
        <v>180</v>
      </c>
      <c r="BV49" s="72">
        <f t="shared" si="69"/>
        <v>0</v>
      </c>
    </row>
    <row r="50" spans="1:74">
      <c r="A50" s="13">
        <f>'LL to'!B50</f>
        <v>48</v>
      </c>
      <c r="B50" s="13">
        <f>'LL to'!C50</f>
        <v>33</v>
      </c>
      <c r="C50" s="19">
        <f t="shared" si="0"/>
        <v>0.83775804095727813</v>
      </c>
      <c r="D50" s="19">
        <f t="shared" si="1"/>
        <v>0.57595865315812877</v>
      </c>
      <c r="E50" s="19">
        <f t="shared" si="72"/>
        <v>0.81862942387297433</v>
      </c>
      <c r="F50" s="19">
        <f t="shared" si="73"/>
        <v>0.83608772788504326</v>
      </c>
      <c r="G50" s="19">
        <f t="shared" si="3"/>
        <v>0</v>
      </c>
      <c r="H50" s="19">
        <f t="shared" si="4"/>
        <v>0</v>
      </c>
      <c r="I50" s="19">
        <f t="shared" si="5"/>
        <v>0</v>
      </c>
      <c r="J50" s="19">
        <f t="shared" si="6"/>
        <v>1.7457417165915423E-2</v>
      </c>
      <c r="K50" s="19">
        <f t="shared" si="7"/>
        <v>0.99984760768123826</v>
      </c>
      <c r="L50" s="19">
        <f t="shared" si="8"/>
        <v>1.7458304012068909E-2</v>
      </c>
      <c r="M50" s="19">
        <f t="shared" si="9"/>
        <v>0</v>
      </c>
      <c r="N50" s="19">
        <f t="shared" si="10"/>
        <v>1</v>
      </c>
      <c r="O50" s="19">
        <f t="shared" si="11"/>
        <v>-8.3822354710691882E-2</v>
      </c>
      <c r="P50" s="72">
        <f t="shared" si="74"/>
        <v>8.389052498964407E-4</v>
      </c>
      <c r="Q50" s="72">
        <f t="shared" si="75"/>
        <v>0</v>
      </c>
      <c r="R50" s="72">
        <f t="shared" si="14"/>
        <v>0</v>
      </c>
      <c r="S50" s="19">
        <f t="shared" si="15"/>
        <v>1.7457417165915423E-2</v>
      </c>
      <c r="T50" s="19">
        <f t="shared" si="16"/>
        <v>0.99984760768123826</v>
      </c>
      <c r="U50" s="19">
        <f t="shared" si="17"/>
        <v>1.7458304012068909E-2</v>
      </c>
      <c r="V50" s="19">
        <f t="shared" si="18"/>
        <v>0</v>
      </c>
      <c r="W50" s="19">
        <f t="shared" si="19"/>
        <v>1</v>
      </c>
      <c r="X50" s="19">
        <f t="shared" si="20"/>
        <v>-8.3822354710691882E-2</v>
      </c>
      <c r="Y50" s="72">
        <f t="shared" si="76"/>
        <v>8.389052498964407E-4</v>
      </c>
      <c r="Z50" s="72">
        <f t="shared" si="77"/>
        <v>0</v>
      </c>
      <c r="AA50" s="72">
        <f t="shared" si="23"/>
        <v>0</v>
      </c>
      <c r="AB50" s="19">
        <f t="shared" si="24"/>
        <v>1.7457417165915423E-2</v>
      </c>
      <c r="AC50" s="19">
        <f t="shared" si="25"/>
        <v>0.99984760768123826</v>
      </c>
      <c r="AD50" s="19">
        <f t="shared" si="26"/>
        <v>1.7458304012068909E-2</v>
      </c>
      <c r="AE50" s="19">
        <f t="shared" si="27"/>
        <v>0</v>
      </c>
      <c r="AF50" s="19">
        <f t="shared" si="28"/>
        <v>1</v>
      </c>
      <c r="AG50" s="19">
        <f t="shared" si="29"/>
        <v>-8.3822354710691882E-2</v>
      </c>
      <c r="AH50" s="72">
        <f t="shared" si="78"/>
        <v>8.389052498964407E-4</v>
      </c>
      <c r="AI50" s="72">
        <f t="shared" si="79"/>
        <v>0</v>
      </c>
      <c r="AJ50" s="72">
        <f t="shared" si="32"/>
        <v>0</v>
      </c>
      <c r="AK50" s="19">
        <f t="shared" si="33"/>
        <v>1.7457417165915423E-2</v>
      </c>
      <c r="AL50" s="19">
        <f t="shared" si="34"/>
        <v>0.99984760768123826</v>
      </c>
      <c r="AM50" s="19">
        <f t="shared" si="35"/>
        <v>1.7458304012068909E-2</v>
      </c>
      <c r="AN50" s="19">
        <f t="shared" si="36"/>
        <v>0</v>
      </c>
      <c r="AO50" s="19">
        <f t="shared" si="37"/>
        <v>1</v>
      </c>
      <c r="AP50" s="19">
        <f t="shared" si="38"/>
        <v>-8.3822354710691882E-2</v>
      </c>
      <c r="AQ50" s="72">
        <f t="shared" si="80"/>
        <v>8.389052498964407E-4</v>
      </c>
      <c r="AR50" s="72">
        <f t="shared" si="81"/>
        <v>0</v>
      </c>
      <c r="AS50" s="72">
        <f t="shared" si="41"/>
        <v>0</v>
      </c>
      <c r="AT50" s="19">
        <f t="shared" si="42"/>
        <v>1.7457417165915423E-2</v>
      </c>
      <c r="AU50" s="19">
        <f t="shared" si="43"/>
        <v>0.99984760768123826</v>
      </c>
      <c r="AV50" s="19">
        <f t="shared" si="44"/>
        <v>1.7458304012068909E-2</v>
      </c>
      <c r="AW50" s="19">
        <f t="shared" si="45"/>
        <v>0</v>
      </c>
      <c r="AX50" s="19">
        <f t="shared" si="46"/>
        <v>1</v>
      </c>
      <c r="AY50" s="19">
        <f t="shared" si="47"/>
        <v>-8.3822354710691882E-2</v>
      </c>
      <c r="AZ50" s="72">
        <f t="shared" si="82"/>
        <v>8.389052498964407E-4</v>
      </c>
      <c r="BA50" s="72">
        <f t="shared" si="83"/>
        <v>0</v>
      </c>
      <c r="BB50" s="72">
        <f t="shared" si="50"/>
        <v>0</v>
      </c>
      <c r="BC50" s="19">
        <f t="shared" si="51"/>
        <v>1.7457417165915423E-2</v>
      </c>
      <c r="BD50" s="19">
        <f t="shared" si="52"/>
        <v>0.99984760768123826</v>
      </c>
      <c r="BE50" s="19">
        <f t="shared" si="53"/>
        <v>1.7458304012068909E-2</v>
      </c>
      <c r="BF50" s="19">
        <f t="shared" si="54"/>
        <v>0</v>
      </c>
      <c r="BG50" s="19">
        <f t="shared" si="55"/>
        <v>1</v>
      </c>
      <c r="BH50" s="19">
        <f t="shared" si="56"/>
        <v>-8.3822354710691882E-2</v>
      </c>
      <c r="BI50" s="72">
        <f t="shared" si="84"/>
        <v>8.389052498964407E-4</v>
      </c>
      <c r="BJ50" s="72">
        <f t="shared" si="85"/>
        <v>0</v>
      </c>
      <c r="BK50" s="72">
        <f t="shared" si="59"/>
        <v>0</v>
      </c>
      <c r="BL50" s="72">
        <f t="shared" si="86"/>
        <v>6.7394967422762389E-3</v>
      </c>
      <c r="BM50" s="72">
        <f t="shared" si="60"/>
        <v>1.0016827510415456</v>
      </c>
      <c r="BN50" s="72">
        <f t="shared" si="61"/>
        <v>1.6792186103152021E-3</v>
      </c>
      <c r="BO50" s="72">
        <f t="shared" si="62"/>
        <v>-2.4693663632032236E-6</v>
      </c>
      <c r="BP50" s="72">
        <f t="shared" si="87"/>
        <v>111180.58653390345</v>
      </c>
      <c r="BQ50" s="72">
        <f t="shared" si="64"/>
        <v>0</v>
      </c>
      <c r="BR50" s="72">
        <f t="shared" si="65"/>
        <v>3.1415926535897931</v>
      </c>
      <c r="BS50" s="72">
        <f t="shared" si="66"/>
        <v>6.2831853071795862</v>
      </c>
      <c r="BT50" s="72">
        <f t="shared" si="67"/>
        <v>0</v>
      </c>
      <c r="BU50" s="72">
        <f t="shared" si="68"/>
        <v>180</v>
      </c>
      <c r="BV50" s="72">
        <f t="shared" si="69"/>
        <v>0</v>
      </c>
    </row>
    <row r="51" spans="1:74">
      <c r="A51" s="13">
        <f>'LL to'!B51</f>
        <v>49</v>
      </c>
      <c r="B51" s="13">
        <f>'LL to'!C51</f>
        <v>33</v>
      </c>
      <c r="C51" s="19">
        <f t="shared" si="0"/>
        <v>0.85521133347722145</v>
      </c>
      <c r="D51" s="19">
        <f t="shared" si="1"/>
        <v>0.57595865315812877</v>
      </c>
      <c r="E51" s="19">
        <f t="shared" si="72"/>
        <v>0.83608772788504326</v>
      </c>
      <c r="F51" s="19">
        <f t="shared" si="73"/>
        <v>0.85354806797264271</v>
      </c>
      <c r="G51" s="19">
        <f t="shared" si="3"/>
        <v>0</v>
      </c>
      <c r="H51" s="19">
        <f t="shared" si="4"/>
        <v>0</v>
      </c>
      <c r="I51" s="19">
        <f t="shared" si="5"/>
        <v>0</v>
      </c>
      <c r="J51" s="19">
        <f t="shared" si="6"/>
        <v>1.7459452931127439E-2</v>
      </c>
      <c r="K51" s="19">
        <f t="shared" si="7"/>
        <v>0.99984757213454567</v>
      </c>
      <c r="L51" s="19">
        <f t="shared" si="8"/>
        <v>1.7460340087599387E-2</v>
      </c>
      <c r="M51" s="19">
        <f t="shared" si="9"/>
        <v>0</v>
      </c>
      <c r="N51" s="19">
        <f t="shared" si="10"/>
        <v>1</v>
      </c>
      <c r="O51" s="19">
        <f t="shared" si="11"/>
        <v>-0.11855994179480422</v>
      </c>
      <c r="P51" s="72">
        <f t="shared" si="74"/>
        <v>8.389052498964407E-4</v>
      </c>
      <c r="Q51" s="72">
        <f t="shared" si="75"/>
        <v>0</v>
      </c>
      <c r="R51" s="72">
        <f t="shared" si="14"/>
        <v>0</v>
      </c>
      <c r="S51" s="19">
        <f t="shared" si="15"/>
        <v>1.7459452931127439E-2</v>
      </c>
      <c r="T51" s="19">
        <f t="shared" si="16"/>
        <v>0.99984757213454567</v>
      </c>
      <c r="U51" s="19">
        <f t="shared" si="17"/>
        <v>1.7460340087599387E-2</v>
      </c>
      <c r="V51" s="19">
        <f t="shared" si="18"/>
        <v>0</v>
      </c>
      <c r="W51" s="19">
        <f t="shared" si="19"/>
        <v>1</v>
      </c>
      <c r="X51" s="19">
        <f t="shared" si="20"/>
        <v>-0.11855994179480422</v>
      </c>
      <c r="Y51" s="72">
        <f t="shared" si="76"/>
        <v>8.389052498964407E-4</v>
      </c>
      <c r="Z51" s="72">
        <f t="shared" si="77"/>
        <v>0</v>
      </c>
      <c r="AA51" s="72">
        <f t="shared" si="23"/>
        <v>0</v>
      </c>
      <c r="AB51" s="19">
        <f t="shared" si="24"/>
        <v>1.7459452931127439E-2</v>
      </c>
      <c r="AC51" s="19">
        <f t="shared" si="25"/>
        <v>0.99984757213454567</v>
      </c>
      <c r="AD51" s="19">
        <f t="shared" si="26"/>
        <v>1.7460340087599387E-2</v>
      </c>
      <c r="AE51" s="19">
        <f t="shared" si="27"/>
        <v>0</v>
      </c>
      <c r="AF51" s="19">
        <f t="shared" si="28"/>
        <v>1</v>
      </c>
      <c r="AG51" s="19">
        <f t="shared" si="29"/>
        <v>-0.11855994179480422</v>
      </c>
      <c r="AH51" s="72">
        <f t="shared" si="78"/>
        <v>8.389052498964407E-4</v>
      </c>
      <c r="AI51" s="72">
        <f t="shared" si="79"/>
        <v>0</v>
      </c>
      <c r="AJ51" s="72">
        <f t="shared" si="32"/>
        <v>0</v>
      </c>
      <c r="AK51" s="19">
        <f t="shared" si="33"/>
        <v>1.7459452931127439E-2</v>
      </c>
      <c r="AL51" s="19">
        <f t="shared" si="34"/>
        <v>0.99984757213454567</v>
      </c>
      <c r="AM51" s="19">
        <f t="shared" si="35"/>
        <v>1.7460340087599387E-2</v>
      </c>
      <c r="AN51" s="19">
        <f t="shared" si="36"/>
        <v>0</v>
      </c>
      <c r="AO51" s="19">
        <f t="shared" si="37"/>
        <v>1</v>
      </c>
      <c r="AP51" s="19">
        <f t="shared" si="38"/>
        <v>-0.11855994179480422</v>
      </c>
      <c r="AQ51" s="72">
        <f t="shared" si="80"/>
        <v>8.389052498964407E-4</v>
      </c>
      <c r="AR51" s="72">
        <f t="shared" si="81"/>
        <v>0</v>
      </c>
      <c r="AS51" s="72">
        <f t="shared" si="41"/>
        <v>0</v>
      </c>
      <c r="AT51" s="19">
        <f t="shared" si="42"/>
        <v>1.7459452931127439E-2</v>
      </c>
      <c r="AU51" s="19">
        <f t="shared" si="43"/>
        <v>0.99984757213454567</v>
      </c>
      <c r="AV51" s="19">
        <f t="shared" si="44"/>
        <v>1.7460340087599387E-2</v>
      </c>
      <c r="AW51" s="19">
        <f t="shared" si="45"/>
        <v>0</v>
      </c>
      <c r="AX51" s="19">
        <f t="shared" si="46"/>
        <v>1</v>
      </c>
      <c r="AY51" s="19">
        <f t="shared" si="47"/>
        <v>-0.11855994179480422</v>
      </c>
      <c r="AZ51" s="72">
        <f t="shared" si="82"/>
        <v>8.389052498964407E-4</v>
      </c>
      <c r="BA51" s="72">
        <f t="shared" si="83"/>
        <v>0</v>
      </c>
      <c r="BB51" s="72">
        <f t="shared" si="50"/>
        <v>0</v>
      </c>
      <c r="BC51" s="19">
        <f t="shared" si="51"/>
        <v>1.7459452931127439E-2</v>
      </c>
      <c r="BD51" s="19">
        <f t="shared" si="52"/>
        <v>0.99984757213454567</v>
      </c>
      <c r="BE51" s="19">
        <f t="shared" si="53"/>
        <v>1.7460340087599387E-2</v>
      </c>
      <c r="BF51" s="19">
        <f t="shared" si="54"/>
        <v>0</v>
      </c>
      <c r="BG51" s="19">
        <f t="shared" si="55"/>
        <v>1</v>
      </c>
      <c r="BH51" s="19">
        <f t="shared" si="56"/>
        <v>-0.11855994179480422</v>
      </c>
      <c r="BI51" s="72">
        <f t="shared" si="84"/>
        <v>8.389052498964407E-4</v>
      </c>
      <c r="BJ51" s="72">
        <f t="shared" si="85"/>
        <v>0</v>
      </c>
      <c r="BK51" s="72">
        <f t="shared" si="59"/>
        <v>0</v>
      </c>
      <c r="BL51" s="72">
        <f t="shared" si="86"/>
        <v>6.7394967422762389E-3</v>
      </c>
      <c r="BM51" s="72">
        <f t="shared" si="60"/>
        <v>1.0016827510415456</v>
      </c>
      <c r="BN51" s="72">
        <f t="shared" si="61"/>
        <v>1.6792186103152021E-3</v>
      </c>
      <c r="BO51" s="72">
        <f t="shared" si="62"/>
        <v>-3.4879251173275659E-6</v>
      </c>
      <c r="BP51" s="72">
        <f t="shared" si="87"/>
        <v>111200.03676236974</v>
      </c>
      <c r="BQ51" s="72">
        <f t="shared" si="64"/>
        <v>0</v>
      </c>
      <c r="BR51" s="72">
        <f t="shared" si="65"/>
        <v>3.1415926535897931</v>
      </c>
      <c r="BS51" s="72">
        <f t="shared" si="66"/>
        <v>6.2831853071795862</v>
      </c>
      <c r="BT51" s="72">
        <f t="shared" si="67"/>
        <v>0</v>
      </c>
      <c r="BU51" s="72">
        <f t="shared" si="68"/>
        <v>180</v>
      </c>
      <c r="BV51" s="72">
        <f t="shared" si="69"/>
        <v>0</v>
      </c>
    </row>
    <row r="52" spans="1:74">
      <c r="A52" s="13">
        <f>'LL to'!B52</f>
        <v>50</v>
      </c>
      <c r="B52" s="13">
        <f>'LL to'!C52</f>
        <v>33</v>
      </c>
      <c r="C52" s="19">
        <f t="shared" si="0"/>
        <v>0.87266462599716477</v>
      </c>
      <c r="D52" s="19">
        <f t="shared" si="1"/>
        <v>0.57595865315812877</v>
      </c>
      <c r="E52" s="19">
        <f t="shared" si="72"/>
        <v>0.85354806797264271</v>
      </c>
      <c r="F52" s="19">
        <f t="shared" si="73"/>
        <v>0.87101043589883154</v>
      </c>
      <c r="G52" s="19">
        <f t="shared" si="3"/>
        <v>0</v>
      </c>
      <c r="H52" s="19">
        <f t="shared" si="4"/>
        <v>0</v>
      </c>
      <c r="I52" s="19">
        <f t="shared" si="5"/>
        <v>0</v>
      </c>
      <c r="J52" s="19">
        <f t="shared" si="6"/>
        <v>1.746148046058188E-2</v>
      </c>
      <c r="K52" s="19">
        <f t="shared" si="7"/>
        <v>0.99984753672753768</v>
      </c>
      <c r="L52" s="19">
        <f t="shared" si="8"/>
        <v>1.7462367926188833E-2</v>
      </c>
      <c r="M52" s="19">
        <f t="shared" si="9"/>
        <v>0</v>
      </c>
      <c r="N52" s="19">
        <f t="shared" si="10"/>
        <v>1</v>
      </c>
      <c r="O52" s="19">
        <f t="shared" si="11"/>
        <v>-0.15315699801104521</v>
      </c>
      <c r="P52" s="72">
        <f t="shared" si="74"/>
        <v>8.389052498964407E-4</v>
      </c>
      <c r="Q52" s="72">
        <f t="shared" si="75"/>
        <v>0</v>
      </c>
      <c r="R52" s="72">
        <f t="shared" si="14"/>
        <v>0</v>
      </c>
      <c r="S52" s="19">
        <f t="shared" si="15"/>
        <v>1.746148046058188E-2</v>
      </c>
      <c r="T52" s="19">
        <f t="shared" si="16"/>
        <v>0.99984753672753768</v>
      </c>
      <c r="U52" s="19">
        <f t="shared" si="17"/>
        <v>1.7462367926188833E-2</v>
      </c>
      <c r="V52" s="19">
        <f t="shared" si="18"/>
        <v>0</v>
      </c>
      <c r="W52" s="19">
        <f t="shared" si="19"/>
        <v>1</v>
      </c>
      <c r="X52" s="19">
        <f t="shared" si="20"/>
        <v>-0.15315699801104521</v>
      </c>
      <c r="Y52" s="72">
        <f t="shared" si="76"/>
        <v>8.389052498964407E-4</v>
      </c>
      <c r="Z52" s="72">
        <f t="shared" si="77"/>
        <v>0</v>
      </c>
      <c r="AA52" s="72">
        <f t="shared" si="23"/>
        <v>0</v>
      </c>
      <c r="AB52" s="19">
        <f t="shared" si="24"/>
        <v>1.746148046058188E-2</v>
      </c>
      <c r="AC52" s="19">
        <f t="shared" si="25"/>
        <v>0.99984753672753768</v>
      </c>
      <c r="AD52" s="19">
        <f t="shared" si="26"/>
        <v>1.7462367926188833E-2</v>
      </c>
      <c r="AE52" s="19">
        <f t="shared" si="27"/>
        <v>0</v>
      </c>
      <c r="AF52" s="19">
        <f t="shared" si="28"/>
        <v>1</v>
      </c>
      <c r="AG52" s="19">
        <f t="shared" si="29"/>
        <v>-0.15315699801104521</v>
      </c>
      <c r="AH52" s="72">
        <f t="shared" si="78"/>
        <v>8.389052498964407E-4</v>
      </c>
      <c r="AI52" s="72">
        <f t="shared" si="79"/>
        <v>0</v>
      </c>
      <c r="AJ52" s="72">
        <f t="shared" si="32"/>
        <v>0</v>
      </c>
      <c r="AK52" s="19">
        <f t="shared" si="33"/>
        <v>1.746148046058188E-2</v>
      </c>
      <c r="AL52" s="19">
        <f t="shared" si="34"/>
        <v>0.99984753672753768</v>
      </c>
      <c r="AM52" s="19">
        <f t="shared" si="35"/>
        <v>1.7462367926188833E-2</v>
      </c>
      <c r="AN52" s="19">
        <f t="shared" si="36"/>
        <v>0</v>
      </c>
      <c r="AO52" s="19">
        <f t="shared" si="37"/>
        <v>1</v>
      </c>
      <c r="AP52" s="19">
        <f t="shared" si="38"/>
        <v>-0.15315699801104521</v>
      </c>
      <c r="AQ52" s="72">
        <f t="shared" si="80"/>
        <v>8.389052498964407E-4</v>
      </c>
      <c r="AR52" s="72">
        <f t="shared" si="81"/>
        <v>0</v>
      </c>
      <c r="AS52" s="72">
        <f t="shared" si="41"/>
        <v>0</v>
      </c>
      <c r="AT52" s="19">
        <f t="shared" si="42"/>
        <v>1.746148046058188E-2</v>
      </c>
      <c r="AU52" s="19">
        <f t="shared" si="43"/>
        <v>0.99984753672753768</v>
      </c>
      <c r="AV52" s="19">
        <f t="shared" si="44"/>
        <v>1.7462367926188833E-2</v>
      </c>
      <c r="AW52" s="19">
        <f t="shared" si="45"/>
        <v>0</v>
      </c>
      <c r="AX52" s="19">
        <f t="shared" si="46"/>
        <v>1</v>
      </c>
      <c r="AY52" s="19">
        <f t="shared" si="47"/>
        <v>-0.15315699801104521</v>
      </c>
      <c r="AZ52" s="72">
        <f t="shared" si="82"/>
        <v>8.389052498964407E-4</v>
      </c>
      <c r="BA52" s="72">
        <f t="shared" si="83"/>
        <v>0</v>
      </c>
      <c r="BB52" s="72">
        <f t="shared" si="50"/>
        <v>0</v>
      </c>
      <c r="BC52" s="19">
        <f t="shared" si="51"/>
        <v>1.746148046058188E-2</v>
      </c>
      <c r="BD52" s="19">
        <f t="shared" si="52"/>
        <v>0.99984753672753768</v>
      </c>
      <c r="BE52" s="19">
        <f t="shared" si="53"/>
        <v>1.7462367926188833E-2</v>
      </c>
      <c r="BF52" s="19">
        <f t="shared" si="54"/>
        <v>0</v>
      </c>
      <c r="BG52" s="19">
        <f t="shared" si="55"/>
        <v>1</v>
      </c>
      <c r="BH52" s="19">
        <f t="shared" si="56"/>
        <v>-0.15315699801104521</v>
      </c>
      <c r="BI52" s="72">
        <f t="shared" si="84"/>
        <v>8.389052498964407E-4</v>
      </c>
      <c r="BJ52" s="72">
        <f t="shared" si="85"/>
        <v>0</v>
      </c>
      <c r="BK52" s="72">
        <f t="shared" si="59"/>
        <v>0</v>
      </c>
      <c r="BL52" s="72">
        <f t="shared" si="86"/>
        <v>6.7394967422762389E-3</v>
      </c>
      <c r="BM52" s="72">
        <f t="shared" si="60"/>
        <v>1.0016827510415456</v>
      </c>
      <c r="BN52" s="72">
        <f t="shared" si="61"/>
        <v>1.6792186103152021E-3</v>
      </c>
      <c r="BO52" s="72">
        <f t="shared" si="62"/>
        <v>-4.502540303585995E-6</v>
      </c>
      <c r="BP52" s="72">
        <f t="shared" si="87"/>
        <v>111219.40943206508</v>
      </c>
      <c r="BQ52" s="72">
        <f t="shared" si="64"/>
        <v>0</v>
      </c>
      <c r="BR52" s="72">
        <f t="shared" si="65"/>
        <v>3.1415926535897931</v>
      </c>
      <c r="BS52" s="72">
        <f t="shared" si="66"/>
        <v>6.2831853071795862</v>
      </c>
      <c r="BT52" s="72">
        <f t="shared" si="67"/>
        <v>0</v>
      </c>
      <c r="BU52" s="72">
        <f t="shared" si="68"/>
        <v>180</v>
      </c>
      <c r="BV52" s="72">
        <f t="shared" si="69"/>
        <v>0</v>
      </c>
    </row>
    <row r="53" spans="1:74">
      <c r="A53" s="13">
        <f>'LL to'!B53</f>
        <v>51</v>
      </c>
      <c r="B53" s="13">
        <f>'LL to'!C53</f>
        <v>33</v>
      </c>
      <c r="C53" s="19">
        <f t="shared" si="0"/>
        <v>0.89011791851710798</v>
      </c>
      <c r="D53" s="19">
        <f t="shared" si="1"/>
        <v>0.57595865315812877</v>
      </c>
      <c r="E53" s="19">
        <f t="shared" si="72"/>
        <v>0.87101043589883154</v>
      </c>
      <c r="F53" s="19">
        <f t="shared" si="73"/>
        <v>0.88847482094929642</v>
      </c>
      <c r="G53" s="19">
        <f t="shared" si="3"/>
        <v>0</v>
      </c>
      <c r="H53" s="19">
        <f t="shared" si="4"/>
        <v>0</v>
      </c>
      <c r="I53" s="19">
        <f t="shared" si="5"/>
        <v>0</v>
      </c>
      <c r="J53" s="19">
        <f t="shared" si="6"/>
        <v>1.7463497277285134E-2</v>
      </c>
      <c r="K53" s="19">
        <f t="shared" si="7"/>
        <v>0.99984750150352752</v>
      </c>
      <c r="L53" s="19">
        <f t="shared" si="8"/>
        <v>1.7464385050464978E-2</v>
      </c>
      <c r="M53" s="19">
        <f t="shared" si="9"/>
        <v>0</v>
      </c>
      <c r="N53" s="19">
        <f t="shared" si="10"/>
        <v>1</v>
      </c>
      <c r="O53" s="19">
        <f t="shared" si="11"/>
        <v>-0.18757125678991016</v>
      </c>
      <c r="P53" s="72">
        <f t="shared" si="74"/>
        <v>8.389052498964407E-4</v>
      </c>
      <c r="Q53" s="72">
        <f t="shared" si="75"/>
        <v>0</v>
      </c>
      <c r="R53" s="72">
        <f t="shared" si="14"/>
        <v>0</v>
      </c>
      <c r="S53" s="19">
        <f t="shared" si="15"/>
        <v>1.7463497277285134E-2</v>
      </c>
      <c r="T53" s="19">
        <f t="shared" si="16"/>
        <v>0.99984750150352752</v>
      </c>
      <c r="U53" s="19">
        <f t="shared" si="17"/>
        <v>1.7464385050464978E-2</v>
      </c>
      <c r="V53" s="19">
        <f t="shared" si="18"/>
        <v>0</v>
      </c>
      <c r="W53" s="19">
        <f t="shared" si="19"/>
        <v>1</v>
      </c>
      <c r="X53" s="19">
        <f t="shared" si="20"/>
        <v>-0.18757125678991016</v>
      </c>
      <c r="Y53" s="72">
        <f t="shared" si="76"/>
        <v>8.389052498964407E-4</v>
      </c>
      <c r="Z53" s="72">
        <f t="shared" si="77"/>
        <v>0</v>
      </c>
      <c r="AA53" s="72">
        <f t="shared" si="23"/>
        <v>0</v>
      </c>
      <c r="AB53" s="19">
        <f t="shared" si="24"/>
        <v>1.7463497277285134E-2</v>
      </c>
      <c r="AC53" s="19">
        <f t="shared" si="25"/>
        <v>0.99984750150352752</v>
      </c>
      <c r="AD53" s="19">
        <f t="shared" si="26"/>
        <v>1.7464385050464978E-2</v>
      </c>
      <c r="AE53" s="19">
        <f t="shared" si="27"/>
        <v>0</v>
      </c>
      <c r="AF53" s="19">
        <f t="shared" si="28"/>
        <v>1</v>
      </c>
      <c r="AG53" s="19">
        <f t="shared" si="29"/>
        <v>-0.18757125678991016</v>
      </c>
      <c r="AH53" s="72">
        <f t="shared" si="78"/>
        <v>8.389052498964407E-4</v>
      </c>
      <c r="AI53" s="72">
        <f t="shared" si="79"/>
        <v>0</v>
      </c>
      <c r="AJ53" s="72">
        <f t="shared" si="32"/>
        <v>0</v>
      </c>
      <c r="AK53" s="19">
        <f t="shared" si="33"/>
        <v>1.7463497277285134E-2</v>
      </c>
      <c r="AL53" s="19">
        <f t="shared" si="34"/>
        <v>0.99984750150352752</v>
      </c>
      <c r="AM53" s="19">
        <f t="shared" si="35"/>
        <v>1.7464385050464978E-2</v>
      </c>
      <c r="AN53" s="19">
        <f t="shared" si="36"/>
        <v>0</v>
      </c>
      <c r="AO53" s="19">
        <f t="shared" si="37"/>
        <v>1</v>
      </c>
      <c r="AP53" s="19">
        <f t="shared" si="38"/>
        <v>-0.18757125678991016</v>
      </c>
      <c r="AQ53" s="72">
        <f t="shared" si="80"/>
        <v>8.389052498964407E-4</v>
      </c>
      <c r="AR53" s="72">
        <f t="shared" si="81"/>
        <v>0</v>
      </c>
      <c r="AS53" s="72">
        <f t="shared" si="41"/>
        <v>0</v>
      </c>
      <c r="AT53" s="19">
        <f t="shared" si="42"/>
        <v>1.7463497277285134E-2</v>
      </c>
      <c r="AU53" s="19">
        <f t="shared" si="43"/>
        <v>0.99984750150352752</v>
      </c>
      <c r="AV53" s="19">
        <f t="shared" si="44"/>
        <v>1.7464385050464978E-2</v>
      </c>
      <c r="AW53" s="19">
        <f t="shared" si="45"/>
        <v>0</v>
      </c>
      <c r="AX53" s="19">
        <f t="shared" si="46"/>
        <v>1</v>
      </c>
      <c r="AY53" s="19">
        <f t="shared" si="47"/>
        <v>-0.18757125678991016</v>
      </c>
      <c r="AZ53" s="72">
        <f t="shared" si="82"/>
        <v>8.389052498964407E-4</v>
      </c>
      <c r="BA53" s="72">
        <f t="shared" si="83"/>
        <v>0</v>
      </c>
      <c r="BB53" s="72">
        <f t="shared" si="50"/>
        <v>0</v>
      </c>
      <c r="BC53" s="19">
        <f t="shared" si="51"/>
        <v>1.7463497277285134E-2</v>
      </c>
      <c r="BD53" s="19">
        <f t="shared" si="52"/>
        <v>0.99984750150352752</v>
      </c>
      <c r="BE53" s="19">
        <f t="shared" si="53"/>
        <v>1.7464385050464978E-2</v>
      </c>
      <c r="BF53" s="19">
        <f t="shared" si="54"/>
        <v>0</v>
      </c>
      <c r="BG53" s="19">
        <f t="shared" si="55"/>
        <v>1</v>
      </c>
      <c r="BH53" s="19">
        <f t="shared" si="56"/>
        <v>-0.18757125678991016</v>
      </c>
      <c r="BI53" s="72">
        <f t="shared" si="84"/>
        <v>8.389052498964407E-4</v>
      </c>
      <c r="BJ53" s="72">
        <f t="shared" si="85"/>
        <v>0</v>
      </c>
      <c r="BK53" s="72">
        <f t="shared" si="59"/>
        <v>0</v>
      </c>
      <c r="BL53" s="72">
        <f t="shared" si="86"/>
        <v>6.7394967422762389E-3</v>
      </c>
      <c r="BM53" s="72">
        <f t="shared" si="60"/>
        <v>1.0016827510415456</v>
      </c>
      <c r="BN53" s="72">
        <f t="shared" si="61"/>
        <v>1.6792186103152021E-3</v>
      </c>
      <c r="BO53" s="72">
        <f t="shared" si="62"/>
        <v>-5.5119699002710857E-6</v>
      </c>
      <c r="BP53" s="72">
        <f t="shared" si="87"/>
        <v>111238.68085993741</v>
      </c>
      <c r="BQ53" s="72">
        <f t="shared" si="64"/>
        <v>0</v>
      </c>
      <c r="BR53" s="72">
        <f t="shared" si="65"/>
        <v>3.1415926535897931</v>
      </c>
      <c r="BS53" s="72">
        <f t="shared" si="66"/>
        <v>6.2831853071795862</v>
      </c>
      <c r="BT53" s="72">
        <f t="shared" si="67"/>
        <v>0</v>
      </c>
      <c r="BU53" s="72">
        <f t="shared" si="68"/>
        <v>180</v>
      </c>
      <c r="BV53" s="72">
        <f t="shared" si="69"/>
        <v>0</v>
      </c>
    </row>
    <row r="54" spans="1:74">
      <c r="A54" s="13">
        <f>'LL to'!B54</f>
        <v>52</v>
      </c>
      <c r="B54" s="13">
        <f>'LL to'!C54</f>
        <v>33</v>
      </c>
      <c r="C54" s="19">
        <f t="shared" si="0"/>
        <v>0.90757121103705141</v>
      </c>
      <c r="D54" s="19">
        <f t="shared" si="1"/>
        <v>0.57595865315812877</v>
      </c>
      <c r="E54" s="19">
        <f t="shared" si="72"/>
        <v>0.88847482094929642</v>
      </c>
      <c r="F54" s="19">
        <f t="shared" si="73"/>
        <v>0.90594120994373217</v>
      </c>
      <c r="G54" s="19">
        <f t="shared" si="3"/>
        <v>0</v>
      </c>
      <c r="H54" s="19">
        <f t="shared" si="4"/>
        <v>0</v>
      </c>
      <c r="I54" s="19">
        <f t="shared" si="5"/>
        <v>0</v>
      </c>
      <c r="J54" s="19">
        <f t="shared" si="6"/>
        <v>1.7465500915622323E-2</v>
      </c>
      <c r="K54" s="19">
        <f t="shared" si="7"/>
        <v>0.99984746650564982</v>
      </c>
      <c r="L54" s="19">
        <f t="shared" si="8"/>
        <v>1.7466388994435676E-2</v>
      </c>
      <c r="M54" s="19">
        <f t="shared" si="9"/>
        <v>0</v>
      </c>
      <c r="N54" s="19">
        <f t="shared" si="10"/>
        <v>1</v>
      </c>
      <c r="O54" s="19">
        <f t="shared" si="11"/>
        <v>-0.22176064571488108</v>
      </c>
      <c r="P54" s="72">
        <f t="shared" si="74"/>
        <v>8.389052498964407E-4</v>
      </c>
      <c r="Q54" s="72">
        <f t="shared" si="75"/>
        <v>0</v>
      </c>
      <c r="R54" s="72">
        <f t="shared" si="14"/>
        <v>0</v>
      </c>
      <c r="S54" s="19">
        <f t="shared" si="15"/>
        <v>1.7465500915622323E-2</v>
      </c>
      <c r="T54" s="19">
        <f t="shared" si="16"/>
        <v>0.99984746650564982</v>
      </c>
      <c r="U54" s="19">
        <f t="shared" si="17"/>
        <v>1.7466388994435676E-2</v>
      </c>
      <c r="V54" s="19">
        <f t="shared" si="18"/>
        <v>0</v>
      </c>
      <c r="W54" s="19">
        <f t="shared" si="19"/>
        <v>1</v>
      </c>
      <c r="X54" s="19">
        <f t="shared" si="20"/>
        <v>-0.22176064571488108</v>
      </c>
      <c r="Y54" s="72">
        <f t="shared" si="76"/>
        <v>8.389052498964407E-4</v>
      </c>
      <c r="Z54" s="72">
        <f t="shared" si="77"/>
        <v>0</v>
      </c>
      <c r="AA54" s="72">
        <f t="shared" si="23"/>
        <v>0</v>
      </c>
      <c r="AB54" s="19">
        <f t="shared" si="24"/>
        <v>1.7465500915622323E-2</v>
      </c>
      <c r="AC54" s="19">
        <f t="shared" si="25"/>
        <v>0.99984746650564982</v>
      </c>
      <c r="AD54" s="19">
        <f t="shared" si="26"/>
        <v>1.7466388994435676E-2</v>
      </c>
      <c r="AE54" s="19">
        <f t="shared" si="27"/>
        <v>0</v>
      </c>
      <c r="AF54" s="19">
        <f t="shared" si="28"/>
        <v>1</v>
      </c>
      <c r="AG54" s="19">
        <f t="shared" si="29"/>
        <v>-0.22176064571488108</v>
      </c>
      <c r="AH54" s="72">
        <f t="shared" si="78"/>
        <v>8.389052498964407E-4</v>
      </c>
      <c r="AI54" s="72">
        <f t="shared" si="79"/>
        <v>0</v>
      </c>
      <c r="AJ54" s="72">
        <f t="shared" si="32"/>
        <v>0</v>
      </c>
      <c r="AK54" s="19">
        <f t="shared" si="33"/>
        <v>1.7465500915622323E-2</v>
      </c>
      <c r="AL54" s="19">
        <f t="shared" si="34"/>
        <v>0.99984746650564982</v>
      </c>
      <c r="AM54" s="19">
        <f t="shared" si="35"/>
        <v>1.7466388994435676E-2</v>
      </c>
      <c r="AN54" s="19">
        <f t="shared" si="36"/>
        <v>0</v>
      </c>
      <c r="AO54" s="19">
        <f t="shared" si="37"/>
        <v>1</v>
      </c>
      <c r="AP54" s="19">
        <f t="shared" si="38"/>
        <v>-0.22176064571488108</v>
      </c>
      <c r="AQ54" s="72">
        <f t="shared" si="80"/>
        <v>8.389052498964407E-4</v>
      </c>
      <c r="AR54" s="72">
        <f t="shared" si="81"/>
        <v>0</v>
      </c>
      <c r="AS54" s="72">
        <f t="shared" si="41"/>
        <v>0</v>
      </c>
      <c r="AT54" s="19">
        <f t="shared" si="42"/>
        <v>1.7465500915622323E-2</v>
      </c>
      <c r="AU54" s="19">
        <f t="shared" si="43"/>
        <v>0.99984746650564982</v>
      </c>
      <c r="AV54" s="19">
        <f t="shared" si="44"/>
        <v>1.7466388994435676E-2</v>
      </c>
      <c r="AW54" s="19">
        <f t="shared" si="45"/>
        <v>0</v>
      </c>
      <c r="AX54" s="19">
        <f t="shared" si="46"/>
        <v>1</v>
      </c>
      <c r="AY54" s="19">
        <f t="shared" si="47"/>
        <v>-0.22176064571488108</v>
      </c>
      <c r="AZ54" s="72">
        <f t="shared" si="82"/>
        <v>8.389052498964407E-4</v>
      </c>
      <c r="BA54" s="72">
        <f t="shared" si="83"/>
        <v>0</v>
      </c>
      <c r="BB54" s="72">
        <f t="shared" si="50"/>
        <v>0</v>
      </c>
      <c r="BC54" s="19">
        <f t="shared" si="51"/>
        <v>1.7465500915622323E-2</v>
      </c>
      <c r="BD54" s="19">
        <f t="shared" si="52"/>
        <v>0.99984746650564982</v>
      </c>
      <c r="BE54" s="19">
        <f t="shared" si="53"/>
        <v>1.7466388994435676E-2</v>
      </c>
      <c r="BF54" s="19">
        <f t="shared" si="54"/>
        <v>0</v>
      </c>
      <c r="BG54" s="19">
        <f t="shared" si="55"/>
        <v>1</v>
      </c>
      <c r="BH54" s="19">
        <f t="shared" si="56"/>
        <v>-0.22176064571488108</v>
      </c>
      <c r="BI54" s="72">
        <f t="shared" si="84"/>
        <v>8.389052498964407E-4</v>
      </c>
      <c r="BJ54" s="72">
        <f t="shared" si="85"/>
        <v>0</v>
      </c>
      <c r="BK54" s="72">
        <f t="shared" si="59"/>
        <v>0</v>
      </c>
      <c r="BL54" s="72">
        <f t="shared" si="86"/>
        <v>6.7394967422762389E-3</v>
      </c>
      <c r="BM54" s="72">
        <f t="shared" si="60"/>
        <v>1.0016827510415456</v>
      </c>
      <c r="BN54" s="72">
        <f t="shared" si="61"/>
        <v>1.6792186103152021E-3</v>
      </c>
      <c r="BO54" s="72">
        <f t="shared" si="62"/>
        <v>-6.5149767364576373E-6</v>
      </c>
      <c r="BP54" s="72">
        <f t="shared" si="87"/>
        <v>111257.82746628423</v>
      </c>
      <c r="BQ54" s="72">
        <f t="shared" si="64"/>
        <v>0</v>
      </c>
      <c r="BR54" s="72">
        <f t="shared" si="65"/>
        <v>3.1415926535897931</v>
      </c>
      <c r="BS54" s="72">
        <f t="shared" si="66"/>
        <v>6.2831853071795862</v>
      </c>
      <c r="BT54" s="72">
        <f t="shared" si="67"/>
        <v>0</v>
      </c>
      <c r="BU54" s="72">
        <f t="shared" si="68"/>
        <v>180</v>
      </c>
      <c r="BV54" s="72">
        <f t="shared" si="69"/>
        <v>0</v>
      </c>
    </row>
    <row r="55" spans="1:74">
      <c r="A55" s="13">
        <f>'LL to'!B55</f>
        <v>53</v>
      </c>
      <c r="B55" s="13">
        <f>'LL to'!C55</f>
        <v>33</v>
      </c>
      <c r="C55" s="19">
        <f t="shared" si="0"/>
        <v>0.92502450355699462</v>
      </c>
      <c r="D55" s="19">
        <f t="shared" si="1"/>
        <v>0.57595865315812877</v>
      </c>
      <c r="E55" s="19">
        <f t="shared" si="72"/>
        <v>0.90594120994373217</v>
      </c>
      <c r="F55" s="19">
        <f t="shared" si="73"/>
        <v>0.92340958725026567</v>
      </c>
      <c r="G55" s="19">
        <f t="shared" si="3"/>
        <v>0</v>
      </c>
      <c r="H55" s="19">
        <f t="shared" si="4"/>
        <v>0</v>
      </c>
      <c r="I55" s="19">
        <f t="shared" si="5"/>
        <v>0</v>
      </c>
      <c r="J55" s="19">
        <f t="shared" si="6"/>
        <v>1.7467488924401475E-2</v>
      </c>
      <c r="K55" s="19">
        <f t="shared" si="7"/>
        <v>0.99984743177680668</v>
      </c>
      <c r="L55" s="19">
        <f t="shared" si="8"/>
        <v>1.7468377306533545E-2</v>
      </c>
      <c r="M55" s="19">
        <f t="shared" si="9"/>
        <v>0</v>
      </c>
      <c r="N55" s="19">
        <f t="shared" si="10"/>
        <v>1</v>
      </c>
      <c r="O55" s="19">
        <f t="shared" si="11"/>
        <v>-0.25568333846721303</v>
      </c>
      <c r="P55" s="72">
        <f t="shared" si="74"/>
        <v>8.389052498964407E-4</v>
      </c>
      <c r="Q55" s="72">
        <f t="shared" si="75"/>
        <v>0</v>
      </c>
      <c r="R55" s="72">
        <f t="shared" si="14"/>
        <v>0</v>
      </c>
      <c r="S55" s="19">
        <f t="shared" si="15"/>
        <v>1.7467488924401475E-2</v>
      </c>
      <c r="T55" s="19">
        <f t="shared" si="16"/>
        <v>0.99984743177680668</v>
      </c>
      <c r="U55" s="19">
        <f t="shared" si="17"/>
        <v>1.7468377306533545E-2</v>
      </c>
      <c r="V55" s="19">
        <f t="shared" si="18"/>
        <v>0</v>
      </c>
      <c r="W55" s="19">
        <f t="shared" si="19"/>
        <v>1</v>
      </c>
      <c r="X55" s="19">
        <f t="shared" si="20"/>
        <v>-0.25568333846721303</v>
      </c>
      <c r="Y55" s="72">
        <f t="shared" si="76"/>
        <v>8.389052498964407E-4</v>
      </c>
      <c r="Z55" s="72">
        <f t="shared" si="77"/>
        <v>0</v>
      </c>
      <c r="AA55" s="72">
        <f t="shared" si="23"/>
        <v>0</v>
      </c>
      <c r="AB55" s="19">
        <f t="shared" si="24"/>
        <v>1.7467488924401475E-2</v>
      </c>
      <c r="AC55" s="19">
        <f t="shared" si="25"/>
        <v>0.99984743177680668</v>
      </c>
      <c r="AD55" s="19">
        <f t="shared" si="26"/>
        <v>1.7468377306533545E-2</v>
      </c>
      <c r="AE55" s="19">
        <f t="shared" si="27"/>
        <v>0</v>
      </c>
      <c r="AF55" s="19">
        <f t="shared" si="28"/>
        <v>1</v>
      </c>
      <c r="AG55" s="19">
        <f t="shared" si="29"/>
        <v>-0.25568333846721303</v>
      </c>
      <c r="AH55" s="72">
        <f t="shared" si="78"/>
        <v>8.389052498964407E-4</v>
      </c>
      <c r="AI55" s="72">
        <f t="shared" si="79"/>
        <v>0</v>
      </c>
      <c r="AJ55" s="72">
        <f t="shared" si="32"/>
        <v>0</v>
      </c>
      <c r="AK55" s="19">
        <f t="shared" si="33"/>
        <v>1.7467488924401475E-2</v>
      </c>
      <c r="AL55" s="19">
        <f t="shared" si="34"/>
        <v>0.99984743177680668</v>
      </c>
      <c r="AM55" s="19">
        <f t="shared" si="35"/>
        <v>1.7468377306533545E-2</v>
      </c>
      <c r="AN55" s="19">
        <f t="shared" si="36"/>
        <v>0</v>
      </c>
      <c r="AO55" s="19">
        <f t="shared" si="37"/>
        <v>1</v>
      </c>
      <c r="AP55" s="19">
        <f t="shared" si="38"/>
        <v>-0.25568333846721303</v>
      </c>
      <c r="AQ55" s="72">
        <f t="shared" si="80"/>
        <v>8.389052498964407E-4</v>
      </c>
      <c r="AR55" s="72">
        <f t="shared" si="81"/>
        <v>0</v>
      </c>
      <c r="AS55" s="72">
        <f t="shared" si="41"/>
        <v>0</v>
      </c>
      <c r="AT55" s="19">
        <f t="shared" si="42"/>
        <v>1.7467488924401475E-2</v>
      </c>
      <c r="AU55" s="19">
        <f t="shared" si="43"/>
        <v>0.99984743177680668</v>
      </c>
      <c r="AV55" s="19">
        <f t="shared" si="44"/>
        <v>1.7468377306533545E-2</v>
      </c>
      <c r="AW55" s="19">
        <f t="shared" si="45"/>
        <v>0</v>
      </c>
      <c r="AX55" s="19">
        <f t="shared" si="46"/>
        <v>1</v>
      </c>
      <c r="AY55" s="19">
        <f t="shared" si="47"/>
        <v>-0.25568333846721303</v>
      </c>
      <c r="AZ55" s="72">
        <f t="shared" si="82"/>
        <v>8.389052498964407E-4</v>
      </c>
      <c r="BA55" s="72">
        <f t="shared" si="83"/>
        <v>0</v>
      </c>
      <c r="BB55" s="72">
        <f t="shared" si="50"/>
        <v>0</v>
      </c>
      <c r="BC55" s="19">
        <f t="shared" si="51"/>
        <v>1.7467488924401475E-2</v>
      </c>
      <c r="BD55" s="19">
        <f t="shared" si="52"/>
        <v>0.99984743177680668</v>
      </c>
      <c r="BE55" s="19">
        <f t="shared" si="53"/>
        <v>1.7468377306533545E-2</v>
      </c>
      <c r="BF55" s="19">
        <f t="shared" si="54"/>
        <v>0</v>
      </c>
      <c r="BG55" s="19">
        <f t="shared" si="55"/>
        <v>1</v>
      </c>
      <c r="BH55" s="19">
        <f t="shared" si="56"/>
        <v>-0.25568333846721303</v>
      </c>
      <c r="BI55" s="72">
        <f t="shared" si="84"/>
        <v>8.389052498964407E-4</v>
      </c>
      <c r="BJ55" s="72">
        <f t="shared" si="85"/>
        <v>0</v>
      </c>
      <c r="BK55" s="72">
        <f t="shared" si="59"/>
        <v>0</v>
      </c>
      <c r="BL55" s="72">
        <f t="shared" si="86"/>
        <v>6.7394967422762389E-3</v>
      </c>
      <c r="BM55" s="72">
        <f t="shared" si="60"/>
        <v>1.0016827510415456</v>
      </c>
      <c r="BN55" s="72">
        <f t="shared" si="61"/>
        <v>1.6792186103152021E-3</v>
      </c>
      <c r="BO55" s="72">
        <f t="shared" si="62"/>
        <v>-7.5103300339838863E-6</v>
      </c>
      <c r="BP55" s="72">
        <f t="shared" si="87"/>
        <v>111276.82580395757</v>
      </c>
      <c r="BQ55" s="72">
        <f t="shared" si="64"/>
        <v>0</v>
      </c>
      <c r="BR55" s="72">
        <f t="shared" si="65"/>
        <v>3.1415926535897931</v>
      </c>
      <c r="BS55" s="72">
        <f t="shared" si="66"/>
        <v>6.2831853071795862</v>
      </c>
      <c r="BT55" s="72">
        <f t="shared" si="67"/>
        <v>0</v>
      </c>
      <c r="BU55" s="72">
        <f t="shared" si="68"/>
        <v>180</v>
      </c>
      <c r="BV55" s="72">
        <f t="shared" si="69"/>
        <v>0</v>
      </c>
    </row>
    <row r="56" spans="1:74">
      <c r="A56" s="13">
        <f>'LL to'!B56</f>
        <v>54</v>
      </c>
      <c r="B56" s="13">
        <f>'LL to'!C56</f>
        <v>33</v>
      </c>
      <c r="C56" s="19">
        <f t="shared" si="0"/>
        <v>0.94247779607693793</v>
      </c>
      <c r="D56" s="19">
        <f t="shared" si="1"/>
        <v>0.57595865315812877</v>
      </c>
      <c r="E56" s="19">
        <f t="shared" si="72"/>
        <v>0.92340958725026567</v>
      </c>
      <c r="F56" s="19">
        <f t="shared" si="73"/>
        <v>0.94087993480291587</v>
      </c>
      <c r="G56" s="19">
        <f t="shared" si="3"/>
        <v>0</v>
      </c>
      <c r="H56" s="19">
        <f t="shared" si="4"/>
        <v>0</v>
      </c>
      <c r="I56" s="19">
        <f t="shared" si="5"/>
        <v>0</v>
      </c>
      <c r="J56" s="19">
        <f t="shared" si="6"/>
        <v>1.7469458869887322E-2</v>
      </c>
      <c r="K56" s="19">
        <f t="shared" si="7"/>
        <v>0.99984739735961381</v>
      </c>
      <c r="L56" s="19">
        <f t="shared" si="8"/>
        <v>1.7470347552650246E-2</v>
      </c>
      <c r="M56" s="19">
        <f t="shared" si="9"/>
        <v>0</v>
      </c>
      <c r="N56" s="19">
        <f t="shared" si="10"/>
        <v>1</v>
      </c>
      <c r="O56" s="19">
        <f t="shared" si="11"/>
        <v>-0.28929780660765481</v>
      </c>
      <c r="P56" s="72">
        <f t="shared" si="74"/>
        <v>8.389052498964407E-4</v>
      </c>
      <c r="Q56" s="72">
        <f t="shared" si="75"/>
        <v>0</v>
      </c>
      <c r="R56" s="72">
        <f t="shared" si="14"/>
        <v>0</v>
      </c>
      <c r="S56" s="19">
        <f t="shared" si="15"/>
        <v>1.7469458869887322E-2</v>
      </c>
      <c r="T56" s="19">
        <f t="shared" si="16"/>
        <v>0.99984739735961381</v>
      </c>
      <c r="U56" s="19">
        <f t="shared" si="17"/>
        <v>1.7470347552650246E-2</v>
      </c>
      <c r="V56" s="19">
        <f t="shared" si="18"/>
        <v>0</v>
      </c>
      <c r="W56" s="19">
        <f t="shared" si="19"/>
        <v>1</v>
      </c>
      <c r="X56" s="19">
        <f t="shared" si="20"/>
        <v>-0.28929780660765481</v>
      </c>
      <c r="Y56" s="72">
        <f t="shared" si="76"/>
        <v>8.389052498964407E-4</v>
      </c>
      <c r="Z56" s="72">
        <f t="shared" si="77"/>
        <v>0</v>
      </c>
      <c r="AA56" s="72">
        <f t="shared" si="23"/>
        <v>0</v>
      </c>
      <c r="AB56" s="19">
        <f t="shared" si="24"/>
        <v>1.7469458869887322E-2</v>
      </c>
      <c r="AC56" s="19">
        <f t="shared" si="25"/>
        <v>0.99984739735961381</v>
      </c>
      <c r="AD56" s="19">
        <f t="shared" si="26"/>
        <v>1.7470347552650246E-2</v>
      </c>
      <c r="AE56" s="19">
        <f t="shared" si="27"/>
        <v>0</v>
      </c>
      <c r="AF56" s="19">
        <f t="shared" si="28"/>
        <v>1</v>
      </c>
      <c r="AG56" s="19">
        <f t="shared" si="29"/>
        <v>-0.28929780660765481</v>
      </c>
      <c r="AH56" s="72">
        <f t="shared" si="78"/>
        <v>8.389052498964407E-4</v>
      </c>
      <c r="AI56" s="72">
        <f t="shared" si="79"/>
        <v>0</v>
      </c>
      <c r="AJ56" s="72">
        <f t="shared" si="32"/>
        <v>0</v>
      </c>
      <c r="AK56" s="19">
        <f t="shared" si="33"/>
        <v>1.7469458869887322E-2</v>
      </c>
      <c r="AL56" s="19">
        <f t="shared" si="34"/>
        <v>0.99984739735961381</v>
      </c>
      <c r="AM56" s="19">
        <f t="shared" si="35"/>
        <v>1.7470347552650246E-2</v>
      </c>
      <c r="AN56" s="19">
        <f t="shared" si="36"/>
        <v>0</v>
      </c>
      <c r="AO56" s="19">
        <f t="shared" si="37"/>
        <v>1</v>
      </c>
      <c r="AP56" s="19">
        <f t="shared" si="38"/>
        <v>-0.28929780660765481</v>
      </c>
      <c r="AQ56" s="72">
        <f t="shared" si="80"/>
        <v>8.389052498964407E-4</v>
      </c>
      <c r="AR56" s="72">
        <f t="shared" si="81"/>
        <v>0</v>
      </c>
      <c r="AS56" s="72">
        <f t="shared" si="41"/>
        <v>0</v>
      </c>
      <c r="AT56" s="19">
        <f t="shared" si="42"/>
        <v>1.7469458869887322E-2</v>
      </c>
      <c r="AU56" s="19">
        <f t="shared" si="43"/>
        <v>0.99984739735961381</v>
      </c>
      <c r="AV56" s="19">
        <f t="shared" si="44"/>
        <v>1.7470347552650246E-2</v>
      </c>
      <c r="AW56" s="19">
        <f t="shared" si="45"/>
        <v>0</v>
      </c>
      <c r="AX56" s="19">
        <f t="shared" si="46"/>
        <v>1</v>
      </c>
      <c r="AY56" s="19">
        <f t="shared" si="47"/>
        <v>-0.28929780660765481</v>
      </c>
      <c r="AZ56" s="72">
        <f t="shared" si="82"/>
        <v>8.389052498964407E-4</v>
      </c>
      <c r="BA56" s="72">
        <f t="shared" si="83"/>
        <v>0</v>
      </c>
      <c r="BB56" s="72">
        <f t="shared" si="50"/>
        <v>0</v>
      </c>
      <c r="BC56" s="19">
        <f t="shared" si="51"/>
        <v>1.7469458869887322E-2</v>
      </c>
      <c r="BD56" s="19">
        <f t="shared" si="52"/>
        <v>0.99984739735961381</v>
      </c>
      <c r="BE56" s="19">
        <f t="shared" si="53"/>
        <v>1.7470347552650246E-2</v>
      </c>
      <c r="BF56" s="19">
        <f t="shared" si="54"/>
        <v>0</v>
      </c>
      <c r="BG56" s="19">
        <f t="shared" si="55"/>
        <v>1</v>
      </c>
      <c r="BH56" s="19">
        <f t="shared" si="56"/>
        <v>-0.28929780660765481</v>
      </c>
      <c r="BI56" s="72">
        <f t="shared" si="84"/>
        <v>8.389052498964407E-4</v>
      </c>
      <c r="BJ56" s="72">
        <f t="shared" si="85"/>
        <v>0</v>
      </c>
      <c r="BK56" s="72">
        <f t="shared" si="59"/>
        <v>0</v>
      </c>
      <c r="BL56" s="72">
        <f t="shared" si="86"/>
        <v>6.7394967422762389E-3</v>
      </c>
      <c r="BM56" s="72">
        <f t="shared" si="60"/>
        <v>1.0016827510415456</v>
      </c>
      <c r="BN56" s="72">
        <f t="shared" si="61"/>
        <v>1.6792186103152021E-3</v>
      </c>
      <c r="BO56" s="72">
        <f t="shared" si="62"/>
        <v>-8.4968069486899481E-6</v>
      </c>
      <c r="BP56" s="72">
        <f t="shared" si="87"/>
        <v>111295.65258749832</v>
      </c>
      <c r="BQ56" s="72">
        <f t="shared" si="64"/>
        <v>0</v>
      </c>
      <c r="BR56" s="72">
        <f t="shared" si="65"/>
        <v>3.1415926535897931</v>
      </c>
      <c r="BS56" s="72">
        <f t="shared" si="66"/>
        <v>6.2831853071795862</v>
      </c>
      <c r="BT56" s="72">
        <f t="shared" si="67"/>
        <v>0</v>
      </c>
      <c r="BU56" s="72">
        <f t="shared" si="68"/>
        <v>180</v>
      </c>
      <c r="BV56" s="72">
        <f t="shared" si="69"/>
        <v>0</v>
      </c>
    </row>
    <row r="57" spans="1:74">
      <c r="A57" s="13">
        <f>'LL to'!B57</f>
        <v>55</v>
      </c>
      <c r="B57" s="13">
        <f>'LL to'!C57</f>
        <v>33</v>
      </c>
      <c r="C57" s="19">
        <f t="shared" si="0"/>
        <v>0.95993108859688125</v>
      </c>
      <c r="D57" s="19">
        <f t="shared" si="1"/>
        <v>0.57595865315812877</v>
      </c>
      <c r="E57" s="19">
        <f t="shared" si="72"/>
        <v>0.94087993480291587</v>
      </c>
      <c r="F57" s="19">
        <f t="shared" si="73"/>
        <v>0.9583522321220751</v>
      </c>
      <c r="G57" s="19">
        <f t="shared" si="3"/>
        <v>0</v>
      </c>
      <c r="H57" s="19">
        <f t="shared" si="4"/>
        <v>0</v>
      </c>
      <c r="I57" s="19">
        <f t="shared" si="5"/>
        <v>0</v>
      </c>
      <c r="J57" s="19">
        <f t="shared" si="6"/>
        <v>1.7471408338823546E-2</v>
      </c>
      <c r="K57" s="19">
        <f t="shared" si="7"/>
        <v>0.99984736329634749</v>
      </c>
      <c r="L57" s="19">
        <f t="shared" si="8"/>
        <v>1.7472297319159193E-2</v>
      </c>
      <c r="M57" s="19">
        <f t="shared" si="9"/>
        <v>0</v>
      </c>
      <c r="N57" s="19">
        <f t="shared" si="10"/>
        <v>1</v>
      </c>
      <c r="O57" s="19">
        <f t="shared" si="11"/>
        <v>-0.3225628711281624</v>
      </c>
      <c r="P57" s="72">
        <f t="shared" si="74"/>
        <v>8.389052498964407E-4</v>
      </c>
      <c r="Q57" s="72">
        <f t="shared" si="75"/>
        <v>0</v>
      </c>
      <c r="R57" s="72">
        <f t="shared" si="14"/>
        <v>0</v>
      </c>
      <c r="S57" s="19">
        <f t="shared" si="15"/>
        <v>1.7471408338823546E-2</v>
      </c>
      <c r="T57" s="19">
        <f t="shared" si="16"/>
        <v>0.99984736329634749</v>
      </c>
      <c r="U57" s="19">
        <f t="shared" si="17"/>
        <v>1.7472297319159193E-2</v>
      </c>
      <c r="V57" s="19">
        <f t="shared" si="18"/>
        <v>0</v>
      </c>
      <c r="W57" s="19">
        <f t="shared" si="19"/>
        <v>1</v>
      </c>
      <c r="X57" s="19">
        <f t="shared" si="20"/>
        <v>-0.3225628711281624</v>
      </c>
      <c r="Y57" s="72">
        <f t="shared" si="76"/>
        <v>8.389052498964407E-4</v>
      </c>
      <c r="Z57" s="72">
        <f t="shared" si="77"/>
        <v>0</v>
      </c>
      <c r="AA57" s="72">
        <f t="shared" si="23"/>
        <v>0</v>
      </c>
      <c r="AB57" s="19">
        <f t="shared" si="24"/>
        <v>1.7471408338823546E-2</v>
      </c>
      <c r="AC57" s="19">
        <f t="shared" si="25"/>
        <v>0.99984736329634749</v>
      </c>
      <c r="AD57" s="19">
        <f t="shared" si="26"/>
        <v>1.7472297319159193E-2</v>
      </c>
      <c r="AE57" s="19">
        <f t="shared" si="27"/>
        <v>0</v>
      </c>
      <c r="AF57" s="19">
        <f t="shared" si="28"/>
        <v>1</v>
      </c>
      <c r="AG57" s="19">
        <f t="shared" si="29"/>
        <v>-0.3225628711281624</v>
      </c>
      <c r="AH57" s="72">
        <f t="shared" si="78"/>
        <v>8.389052498964407E-4</v>
      </c>
      <c r="AI57" s="72">
        <f t="shared" si="79"/>
        <v>0</v>
      </c>
      <c r="AJ57" s="72">
        <f t="shared" si="32"/>
        <v>0</v>
      </c>
      <c r="AK57" s="19">
        <f t="shared" si="33"/>
        <v>1.7471408338823546E-2</v>
      </c>
      <c r="AL57" s="19">
        <f t="shared" si="34"/>
        <v>0.99984736329634749</v>
      </c>
      <c r="AM57" s="19">
        <f t="shared" si="35"/>
        <v>1.7472297319159193E-2</v>
      </c>
      <c r="AN57" s="19">
        <f t="shared" si="36"/>
        <v>0</v>
      </c>
      <c r="AO57" s="19">
        <f t="shared" si="37"/>
        <v>1</v>
      </c>
      <c r="AP57" s="19">
        <f t="shared" si="38"/>
        <v>-0.3225628711281624</v>
      </c>
      <c r="AQ57" s="72">
        <f t="shared" si="80"/>
        <v>8.389052498964407E-4</v>
      </c>
      <c r="AR57" s="72">
        <f t="shared" si="81"/>
        <v>0</v>
      </c>
      <c r="AS57" s="72">
        <f t="shared" si="41"/>
        <v>0</v>
      </c>
      <c r="AT57" s="19">
        <f t="shared" si="42"/>
        <v>1.7471408338823546E-2</v>
      </c>
      <c r="AU57" s="19">
        <f t="shared" si="43"/>
        <v>0.99984736329634749</v>
      </c>
      <c r="AV57" s="19">
        <f t="shared" si="44"/>
        <v>1.7472297319159193E-2</v>
      </c>
      <c r="AW57" s="19">
        <f t="shared" si="45"/>
        <v>0</v>
      </c>
      <c r="AX57" s="19">
        <f t="shared" si="46"/>
        <v>1</v>
      </c>
      <c r="AY57" s="19">
        <f t="shared" si="47"/>
        <v>-0.3225628711281624</v>
      </c>
      <c r="AZ57" s="72">
        <f t="shared" si="82"/>
        <v>8.389052498964407E-4</v>
      </c>
      <c r="BA57" s="72">
        <f t="shared" si="83"/>
        <v>0</v>
      </c>
      <c r="BB57" s="72">
        <f t="shared" si="50"/>
        <v>0</v>
      </c>
      <c r="BC57" s="19">
        <f t="shared" si="51"/>
        <v>1.7471408338823546E-2</v>
      </c>
      <c r="BD57" s="19">
        <f t="shared" si="52"/>
        <v>0.99984736329634749</v>
      </c>
      <c r="BE57" s="19">
        <f t="shared" si="53"/>
        <v>1.7472297319159193E-2</v>
      </c>
      <c r="BF57" s="19">
        <f t="shared" si="54"/>
        <v>0</v>
      </c>
      <c r="BG57" s="19">
        <f t="shared" si="55"/>
        <v>1</v>
      </c>
      <c r="BH57" s="19">
        <f t="shared" si="56"/>
        <v>-0.3225628711281624</v>
      </c>
      <c r="BI57" s="72">
        <f t="shared" si="84"/>
        <v>8.389052498964407E-4</v>
      </c>
      <c r="BJ57" s="72">
        <f t="shared" si="85"/>
        <v>0</v>
      </c>
      <c r="BK57" s="72">
        <f t="shared" si="59"/>
        <v>0</v>
      </c>
      <c r="BL57" s="72">
        <f t="shared" si="86"/>
        <v>6.7394967422762389E-3</v>
      </c>
      <c r="BM57" s="72">
        <f t="shared" si="60"/>
        <v>1.0016827510415456</v>
      </c>
      <c r="BN57" s="72">
        <f t="shared" si="61"/>
        <v>1.6792186103152021E-3</v>
      </c>
      <c r="BO57" s="72">
        <f t="shared" si="62"/>
        <v>-9.4731941088445482E-6</v>
      </c>
      <c r="BP57" s="72">
        <f t="shared" si="87"/>
        <v>111314.28472217919</v>
      </c>
      <c r="BQ57" s="72">
        <f t="shared" si="64"/>
        <v>0</v>
      </c>
      <c r="BR57" s="72">
        <f t="shared" si="65"/>
        <v>3.1415926535897931</v>
      </c>
      <c r="BS57" s="72">
        <f t="shared" si="66"/>
        <v>6.2831853071795862</v>
      </c>
      <c r="BT57" s="72">
        <f t="shared" si="67"/>
        <v>0</v>
      </c>
      <c r="BU57" s="72">
        <f t="shared" si="68"/>
        <v>180</v>
      </c>
      <c r="BV57" s="72">
        <f t="shared" si="69"/>
        <v>0</v>
      </c>
    </row>
    <row r="58" spans="1:74">
      <c r="A58" s="13">
        <f>'LL to'!B58</f>
        <v>56</v>
      </c>
      <c r="B58" s="13">
        <f>'LL to'!C58</f>
        <v>33</v>
      </c>
      <c r="C58" s="19">
        <f t="shared" si="0"/>
        <v>0.97738438111682457</v>
      </c>
      <c r="D58" s="19">
        <f t="shared" si="1"/>
        <v>0.57595865315812877</v>
      </c>
      <c r="E58" s="19">
        <f t="shared" si="72"/>
        <v>0.9583522321220751</v>
      </c>
      <c r="F58" s="19">
        <f t="shared" si="73"/>
        <v>0.97582645633799425</v>
      </c>
      <c r="G58" s="19">
        <f t="shared" si="3"/>
        <v>0</v>
      </c>
      <c r="H58" s="19">
        <f t="shared" si="4"/>
        <v>0</v>
      </c>
      <c r="I58" s="19">
        <f t="shared" si="5"/>
        <v>0</v>
      </c>
      <c r="J58" s="19">
        <f t="shared" si="6"/>
        <v>1.7473334941435992E-2</v>
      </c>
      <c r="K58" s="19">
        <f t="shared" si="7"/>
        <v>0.999847329628891</v>
      </c>
      <c r="L58" s="19">
        <f t="shared" si="8"/>
        <v>1.7474224215919251E-2</v>
      </c>
      <c r="M58" s="19">
        <f t="shared" si="9"/>
        <v>0</v>
      </c>
      <c r="N58" s="19">
        <f t="shared" si="10"/>
        <v>1</v>
      </c>
      <c r="O58" s="19">
        <f t="shared" si="11"/>
        <v>-0.35543775370629027</v>
      </c>
      <c r="P58" s="72">
        <f t="shared" si="74"/>
        <v>8.389052498964407E-4</v>
      </c>
      <c r="Q58" s="72">
        <f t="shared" si="75"/>
        <v>0</v>
      </c>
      <c r="R58" s="72">
        <f t="shared" si="14"/>
        <v>0</v>
      </c>
      <c r="S58" s="19">
        <f t="shared" si="15"/>
        <v>1.7473334941435992E-2</v>
      </c>
      <c r="T58" s="19">
        <f t="shared" si="16"/>
        <v>0.999847329628891</v>
      </c>
      <c r="U58" s="19">
        <f t="shared" si="17"/>
        <v>1.7474224215919251E-2</v>
      </c>
      <c r="V58" s="19">
        <f t="shared" si="18"/>
        <v>0</v>
      </c>
      <c r="W58" s="19">
        <f t="shared" si="19"/>
        <v>1</v>
      </c>
      <c r="X58" s="19">
        <f t="shared" si="20"/>
        <v>-0.35543775370629027</v>
      </c>
      <c r="Y58" s="72">
        <f t="shared" si="76"/>
        <v>8.389052498964407E-4</v>
      </c>
      <c r="Z58" s="72">
        <f t="shared" si="77"/>
        <v>0</v>
      </c>
      <c r="AA58" s="72">
        <f t="shared" si="23"/>
        <v>0</v>
      </c>
      <c r="AB58" s="19">
        <f t="shared" si="24"/>
        <v>1.7473334941435992E-2</v>
      </c>
      <c r="AC58" s="19">
        <f t="shared" si="25"/>
        <v>0.999847329628891</v>
      </c>
      <c r="AD58" s="19">
        <f t="shared" si="26"/>
        <v>1.7474224215919251E-2</v>
      </c>
      <c r="AE58" s="19">
        <f t="shared" si="27"/>
        <v>0</v>
      </c>
      <c r="AF58" s="19">
        <f t="shared" si="28"/>
        <v>1</v>
      </c>
      <c r="AG58" s="19">
        <f t="shared" si="29"/>
        <v>-0.35543775370629027</v>
      </c>
      <c r="AH58" s="72">
        <f t="shared" si="78"/>
        <v>8.389052498964407E-4</v>
      </c>
      <c r="AI58" s="72">
        <f t="shared" si="79"/>
        <v>0</v>
      </c>
      <c r="AJ58" s="72">
        <f t="shared" si="32"/>
        <v>0</v>
      </c>
      <c r="AK58" s="19">
        <f t="shared" si="33"/>
        <v>1.7473334941435992E-2</v>
      </c>
      <c r="AL58" s="19">
        <f t="shared" si="34"/>
        <v>0.999847329628891</v>
      </c>
      <c r="AM58" s="19">
        <f t="shared" si="35"/>
        <v>1.7474224215919251E-2</v>
      </c>
      <c r="AN58" s="19">
        <f t="shared" si="36"/>
        <v>0</v>
      </c>
      <c r="AO58" s="19">
        <f t="shared" si="37"/>
        <v>1</v>
      </c>
      <c r="AP58" s="19">
        <f t="shared" si="38"/>
        <v>-0.35543775370629027</v>
      </c>
      <c r="AQ58" s="72">
        <f t="shared" si="80"/>
        <v>8.389052498964407E-4</v>
      </c>
      <c r="AR58" s="72">
        <f t="shared" si="81"/>
        <v>0</v>
      </c>
      <c r="AS58" s="72">
        <f t="shared" si="41"/>
        <v>0</v>
      </c>
      <c r="AT58" s="19">
        <f t="shared" si="42"/>
        <v>1.7473334941435992E-2</v>
      </c>
      <c r="AU58" s="19">
        <f t="shared" si="43"/>
        <v>0.999847329628891</v>
      </c>
      <c r="AV58" s="19">
        <f t="shared" si="44"/>
        <v>1.7474224215919251E-2</v>
      </c>
      <c r="AW58" s="19">
        <f t="shared" si="45"/>
        <v>0</v>
      </c>
      <c r="AX58" s="19">
        <f t="shared" si="46"/>
        <v>1</v>
      </c>
      <c r="AY58" s="19">
        <f t="shared" si="47"/>
        <v>-0.35543775370629027</v>
      </c>
      <c r="AZ58" s="72">
        <f t="shared" si="82"/>
        <v>8.389052498964407E-4</v>
      </c>
      <c r="BA58" s="72">
        <f t="shared" si="83"/>
        <v>0</v>
      </c>
      <c r="BB58" s="72">
        <f t="shared" si="50"/>
        <v>0</v>
      </c>
      <c r="BC58" s="19">
        <f t="shared" si="51"/>
        <v>1.7473334941435992E-2</v>
      </c>
      <c r="BD58" s="19">
        <f t="shared" si="52"/>
        <v>0.999847329628891</v>
      </c>
      <c r="BE58" s="19">
        <f t="shared" si="53"/>
        <v>1.7474224215919251E-2</v>
      </c>
      <c r="BF58" s="19">
        <f t="shared" si="54"/>
        <v>0</v>
      </c>
      <c r="BG58" s="19">
        <f t="shared" si="55"/>
        <v>1</v>
      </c>
      <c r="BH58" s="19">
        <f t="shared" si="56"/>
        <v>-0.35543775370629027</v>
      </c>
      <c r="BI58" s="72">
        <f t="shared" si="84"/>
        <v>8.389052498964407E-4</v>
      </c>
      <c r="BJ58" s="72">
        <f t="shared" si="85"/>
        <v>0</v>
      </c>
      <c r="BK58" s="72">
        <f t="shared" si="59"/>
        <v>0</v>
      </c>
      <c r="BL58" s="72">
        <f t="shared" si="86"/>
        <v>6.7394967422762389E-3</v>
      </c>
      <c r="BM58" s="72">
        <f t="shared" si="60"/>
        <v>1.0016827510415456</v>
      </c>
      <c r="BN58" s="72">
        <f t="shared" si="61"/>
        <v>1.6792186103152021E-3</v>
      </c>
      <c r="BO58" s="72">
        <f t="shared" si="62"/>
        <v>-1.0438289148657977E-5</v>
      </c>
      <c r="BP58" s="72">
        <f t="shared" si="87"/>
        <v>111332.69933289502</v>
      </c>
      <c r="BQ58" s="72">
        <f t="shared" si="64"/>
        <v>0</v>
      </c>
      <c r="BR58" s="72">
        <f t="shared" si="65"/>
        <v>3.1415926535897931</v>
      </c>
      <c r="BS58" s="72">
        <f t="shared" si="66"/>
        <v>6.2831853071795862</v>
      </c>
      <c r="BT58" s="72">
        <f t="shared" si="67"/>
        <v>0</v>
      </c>
      <c r="BU58" s="72">
        <f t="shared" si="68"/>
        <v>180</v>
      </c>
      <c r="BV58" s="72">
        <f t="shared" si="69"/>
        <v>0</v>
      </c>
    </row>
    <row r="59" spans="1:74">
      <c r="A59" s="13">
        <f>'LL to'!B59</f>
        <v>57</v>
      </c>
      <c r="B59" s="13">
        <f>'LL to'!C59</f>
        <v>33</v>
      </c>
      <c r="C59" s="19">
        <f t="shared" si="0"/>
        <v>0.99483767363676778</v>
      </c>
      <c r="D59" s="19">
        <f t="shared" si="1"/>
        <v>0.57595865315812877</v>
      </c>
      <c r="E59" s="19">
        <f t="shared" si="72"/>
        <v>0.97582645633799425</v>
      </c>
      <c r="F59" s="19">
        <f t="shared" si="73"/>
        <v>0.99330258221725076</v>
      </c>
      <c r="G59" s="19">
        <f t="shared" si="3"/>
        <v>0</v>
      </c>
      <c r="H59" s="19">
        <f t="shared" si="4"/>
        <v>0</v>
      </c>
      <c r="I59" s="19">
        <f t="shared" si="5"/>
        <v>0</v>
      </c>
      <c r="J59" s="19">
        <f t="shared" si="6"/>
        <v>1.7475236314413944E-2</v>
      </c>
      <c r="K59" s="19">
        <f t="shared" si="7"/>
        <v>0.99984729639868286</v>
      </c>
      <c r="L59" s="19">
        <f t="shared" si="8"/>
        <v>1.7476125879256441E-2</v>
      </c>
      <c r="M59" s="19">
        <f t="shared" si="9"/>
        <v>0</v>
      </c>
      <c r="N59" s="19">
        <f t="shared" si="10"/>
        <v>1</v>
      </c>
      <c r="O59" s="19">
        <f t="shared" si="11"/>
        <v>-0.38788212759465979</v>
      </c>
      <c r="P59" s="72">
        <f t="shared" si="74"/>
        <v>8.389052498964407E-4</v>
      </c>
      <c r="Q59" s="72">
        <f t="shared" si="75"/>
        <v>0</v>
      </c>
      <c r="R59" s="72">
        <f t="shared" si="14"/>
        <v>0</v>
      </c>
      <c r="S59" s="19">
        <f t="shared" si="15"/>
        <v>1.7475236314413944E-2</v>
      </c>
      <c r="T59" s="19">
        <f t="shared" si="16"/>
        <v>0.99984729639868286</v>
      </c>
      <c r="U59" s="19">
        <f t="shared" si="17"/>
        <v>1.7476125879256441E-2</v>
      </c>
      <c r="V59" s="19">
        <f t="shared" si="18"/>
        <v>0</v>
      </c>
      <c r="W59" s="19">
        <f t="shared" si="19"/>
        <v>1</v>
      </c>
      <c r="X59" s="19">
        <f t="shared" si="20"/>
        <v>-0.38788212759465979</v>
      </c>
      <c r="Y59" s="72">
        <f t="shared" si="76"/>
        <v>8.389052498964407E-4</v>
      </c>
      <c r="Z59" s="72">
        <f t="shared" si="77"/>
        <v>0</v>
      </c>
      <c r="AA59" s="72">
        <f t="shared" si="23"/>
        <v>0</v>
      </c>
      <c r="AB59" s="19">
        <f t="shared" si="24"/>
        <v>1.7475236314413944E-2</v>
      </c>
      <c r="AC59" s="19">
        <f t="shared" si="25"/>
        <v>0.99984729639868286</v>
      </c>
      <c r="AD59" s="19">
        <f t="shared" si="26"/>
        <v>1.7476125879256441E-2</v>
      </c>
      <c r="AE59" s="19">
        <f t="shared" si="27"/>
        <v>0</v>
      </c>
      <c r="AF59" s="19">
        <f t="shared" si="28"/>
        <v>1</v>
      </c>
      <c r="AG59" s="19">
        <f t="shared" si="29"/>
        <v>-0.38788212759465979</v>
      </c>
      <c r="AH59" s="72">
        <f t="shared" si="78"/>
        <v>8.389052498964407E-4</v>
      </c>
      <c r="AI59" s="72">
        <f t="shared" si="79"/>
        <v>0</v>
      </c>
      <c r="AJ59" s="72">
        <f t="shared" si="32"/>
        <v>0</v>
      </c>
      <c r="AK59" s="19">
        <f t="shared" si="33"/>
        <v>1.7475236314413944E-2</v>
      </c>
      <c r="AL59" s="19">
        <f t="shared" si="34"/>
        <v>0.99984729639868286</v>
      </c>
      <c r="AM59" s="19">
        <f t="shared" si="35"/>
        <v>1.7476125879256441E-2</v>
      </c>
      <c r="AN59" s="19">
        <f t="shared" si="36"/>
        <v>0</v>
      </c>
      <c r="AO59" s="19">
        <f t="shared" si="37"/>
        <v>1</v>
      </c>
      <c r="AP59" s="19">
        <f t="shared" si="38"/>
        <v>-0.38788212759465979</v>
      </c>
      <c r="AQ59" s="72">
        <f t="shared" si="80"/>
        <v>8.389052498964407E-4</v>
      </c>
      <c r="AR59" s="72">
        <f t="shared" si="81"/>
        <v>0</v>
      </c>
      <c r="AS59" s="72">
        <f t="shared" si="41"/>
        <v>0</v>
      </c>
      <c r="AT59" s="19">
        <f t="shared" si="42"/>
        <v>1.7475236314413944E-2</v>
      </c>
      <c r="AU59" s="19">
        <f t="shared" si="43"/>
        <v>0.99984729639868286</v>
      </c>
      <c r="AV59" s="19">
        <f t="shared" si="44"/>
        <v>1.7476125879256441E-2</v>
      </c>
      <c r="AW59" s="19">
        <f t="shared" si="45"/>
        <v>0</v>
      </c>
      <c r="AX59" s="19">
        <f t="shared" si="46"/>
        <v>1</v>
      </c>
      <c r="AY59" s="19">
        <f t="shared" si="47"/>
        <v>-0.38788212759465979</v>
      </c>
      <c r="AZ59" s="72">
        <f t="shared" si="82"/>
        <v>8.389052498964407E-4</v>
      </c>
      <c r="BA59" s="72">
        <f t="shared" si="83"/>
        <v>0</v>
      </c>
      <c r="BB59" s="72">
        <f t="shared" si="50"/>
        <v>0</v>
      </c>
      <c r="BC59" s="19">
        <f t="shared" si="51"/>
        <v>1.7475236314413944E-2</v>
      </c>
      <c r="BD59" s="19">
        <f t="shared" si="52"/>
        <v>0.99984729639868286</v>
      </c>
      <c r="BE59" s="19">
        <f t="shared" si="53"/>
        <v>1.7476125879256441E-2</v>
      </c>
      <c r="BF59" s="19">
        <f t="shared" si="54"/>
        <v>0</v>
      </c>
      <c r="BG59" s="19">
        <f t="shared" si="55"/>
        <v>1</v>
      </c>
      <c r="BH59" s="19">
        <f t="shared" si="56"/>
        <v>-0.38788212759465979</v>
      </c>
      <c r="BI59" s="72">
        <f t="shared" si="84"/>
        <v>8.389052498964407E-4</v>
      </c>
      <c r="BJ59" s="72">
        <f t="shared" si="85"/>
        <v>0</v>
      </c>
      <c r="BK59" s="72">
        <f t="shared" si="59"/>
        <v>0</v>
      </c>
      <c r="BL59" s="72">
        <f t="shared" si="86"/>
        <v>6.7394967422762389E-3</v>
      </c>
      <c r="BM59" s="72">
        <f t="shared" si="60"/>
        <v>1.0016827510415456</v>
      </c>
      <c r="BN59" s="72">
        <f t="shared" si="61"/>
        <v>1.6792186103152021E-3</v>
      </c>
      <c r="BO59" s="72">
        <f t="shared" si="62"/>
        <v>-1.139090223475301E-5</v>
      </c>
      <c r="BP59" s="72">
        <f t="shared" si="87"/>
        <v>111350.8737928684</v>
      </c>
      <c r="BQ59" s="72">
        <f t="shared" si="64"/>
        <v>0</v>
      </c>
      <c r="BR59" s="72">
        <f t="shared" si="65"/>
        <v>3.1415926535897931</v>
      </c>
      <c r="BS59" s="72">
        <f t="shared" si="66"/>
        <v>6.2831853071795862</v>
      </c>
      <c r="BT59" s="72">
        <f t="shared" si="67"/>
        <v>0</v>
      </c>
      <c r="BU59" s="72">
        <f t="shared" si="68"/>
        <v>180</v>
      </c>
      <c r="BV59" s="72">
        <f t="shared" si="69"/>
        <v>0</v>
      </c>
    </row>
    <row r="60" spans="1:74">
      <c r="A60" s="13">
        <f>'LL to'!B60</f>
        <v>58</v>
      </c>
      <c r="B60" s="13">
        <f>'LL to'!C60</f>
        <v>33</v>
      </c>
      <c r="C60" s="19">
        <f t="shared" si="0"/>
        <v>1.0122909661567112</v>
      </c>
      <c r="D60" s="19">
        <f t="shared" si="1"/>
        <v>0.57595865315812877</v>
      </c>
      <c r="E60" s="19">
        <f t="shared" si="72"/>
        <v>0.99330258221725076</v>
      </c>
      <c r="F60" s="19">
        <f t="shared" si="73"/>
        <v>1.0107805821921751</v>
      </c>
      <c r="G60" s="19">
        <f t="shared" si="3"/>
        <v>0</v>
      </c>
      <c r="H60" s="19">
        <f t="shared" si="4"/>
        <v>0</v>
      </c>
      <c r="I60" s="19">
        <f t="shared" si="5"/>
        <v>0</v>
      </c>
      <c r="J60" s="19">
        <f t="shared" si="6"/>
        <v>1.7477110123870099E-2</v>
      </c>
      <c r="K60" s="19">
        <f t="shared" si="7"/>
        <v>0.99984726364666221</v>
      </c>
      <c r="L60" s="19">
        <f t="shared" si="8"/>
        <v>1.7477999974924448E-2</v>
      </c>
      <c r="M60" s="19">
        <f t="shared" si="9"/>
        <v>0</v>
      </c>
      <c r="N60" s="19">
        <f t="shared" si="10"/>
        <v>1</v>
      </c>
      <c r="O60" s="19">
        <f t="shared" si="11"/>
        <v>-0.41985616807774262</v>
      </c>
      <c r="P60" s="72">
        <f t="shared" si="74"/>
        <v>8.389052498964407E-4</v>
      </c>
      <c r="Q60" s="72">
        <f t="shared" si="75"/>
        <v>0</v>
      </c>
      <c r="R60" s="72">
        <f t="shared" si="14"/>
        <v>0</v>
      </c>
      <c r="S60" s="19">
        <f t="shared" si="15"/>
        <v>1.7477110123870099E-2</v>
      </c>
      <c r="T60" s="19">
        <f t="shared" si="16"/>
        <v>0.99984726364666221</v>
      </c>
      <c r="U60" s="19">
        <f t="shared" si="17"/>
        <v>1.7477999974924448E-2</v>
      </c>
      <c r="V60" s="19">
        <f t="shared" si="18"/>
        <v>0</v>
      </c>
      <c r="W60" s="19">
        <f t="shared" si="19"/>
        <v>1</v>
      </c>
      <c r="X60" s="19">
        <f t="shared" si="20"/>
        <v>-0.41985616807774262</v>
      </c>
      <c r="Y60" s="72">
        <f t="shared" si="76"/>
        <v>8.389052498964407E-4</v>
      </c>
      <c r="Z60" s="72">
        <f t="shared" si="77"/>
        <v>0</v>
      </c>
      <c r="AA60" s="72">
        <f t="shared" si="23"/>
        <v>0</v>
      </c>
      <c r="AB60" s="19">
        <f t="shared" si="24"/>
        <v>1.7477110123870099E-2</v>
      </c>
      <c r="AC60" s="19">
        <f t="shared" si="25"/>
        <v>0.99984726364666221</v>
      </c>
      <c r="AD60" s="19">
        <f t="shared" si="26"/>
        <v>1.7477999974924448E-2</v>
      </c>
      <c r="AE60" s="19">
        <f t="shared" si="27"/>
        <v>0</v>
      </c>
      <c r="AF60" s="19">
        <f t="shared" si="28"/>
        <v>1</v>
      </c>
      <c r="AG60" s="19">
        <f t="shared" si="29"/>
        <v>-0.41985616807774262</v>
      </c>
      <c r="AH60" s="72">
        <f t="shared" si="78"/>
        <v>8.389052498964407E-4</v>
      </c>
      <c r="AI60" s="72">
        <f t="shared" si="79"/>
        <v>0</v>
      </c>
      <c r="AJ60" s="72">
        <f t="shared" si="32"/>
        <v>0</v>
      </c>
      <c r="AK60" s="19">
        <f t="shared" si="33"/>
        <v>1.7477110123870099E-2</v>
      </c>
      <c r="AL60" s="19">
        <f t="shared" si="34"/>
        <v>0.99984726364666221</v>
      </c>
      <c r="AM60" s="19">
        <f t="shared" si="35"/>
        <v>1.7477999974924448E-2</v>
      </c>
      <c r="AN60" s="19">
        <f t="shared" si="36"/>
        <v>0</v>
      </c>
      <c r="AO60" s="19">
        <f t="shared" si="37"/>
        <v>1</v>
      </c>
      <c r="AP60" s="19">
        <f t="shared" si="38"/>
        <v>-0.41985616807774262</v>
      </c>
      <c r="AQ60" s="72">
        <f t="shared" si="80"/>
        <v>8.389052498964407E-4</v>
      </c>
      <c r="AR60" s="72">
        <f t="shared" si="81"/>
        <v>0</v>
      </c>
      <c r="AS60" s="72">
        <f t="shared" si="41"/>
        <v>0</v>
      </c>
      <c r="AT60" s="19">
        <f t="shared" si="42"/>
        <v>1.7477110123870099E-2</v>
      </c>
      <c r="AU60" s="19">
        <f t="shared" si="43"/>
        <v>0.99984726364666221</v>
      </c>
      <c r="AV60" s="19">
        <f t="shared" si="44"/>
        <v>1.7477999974924448E-2</v>
      </c>
      <c r="AW60" s="19">
        <f t="shared" si="45"/>
        <v>0</v>
      </c>
      <c r="AX60" s="19">
        <f t="shared" si="46"/>
        <v>1</v>
      </c>
      <c r="AY60" s="19">
        <f t="shared" si="47"/>
        <v>-0.41985616807774262</v>
      </c>
      <c r="AZ60" s="72">
        <f t="shared" si="82"/>
        <v>8.389052498964407E-4</v>
      </c>
      <c r="BA60" s="72">
        <f t="shared" si="83"/>
        <v>0</v>
      </c>
      <c r="BB60" s="72">
        <f t="shared" si="50"/>
        <v>0</v>
      </c>
      <c r="BC60" s="19">
        <f t="shared" si="51"/>
        <v>1.7477110123870099E-2</v>
      </c>
      <c r="BD60" s="19">
        <f t="shared" si="52"/>
        <v>0.99984726364666221</v>
      </c>
      <c r="BE60" s="19">
        <f t="shared" si="53"/>
        <v>1.7477999974924448E-2</v>
      </c>
      <c r="BF60" s="19">
        <f t="shared" si="54"/>
        <v>0</v>
      </c>
      <c r="BG60" s="19">
        <f t="shared" si="55"/>
        <v>1</v>
      </c>
      <c r="BH60" s="19">
        <f t="shared" si="56"/>
        <v>-0.41985616807774262</v>
      </c>
      <c r="BI60" s="72">
        <f t="shared" si="84"/>
        <v>8.389052498964407E-4</v>
      </c>
      <c r="BJ60" s="72">
        <f t="shared" si="85"/>
        <v>0</v>
      </c>
      <c r="BK60" s="72">
        <f t="shared" si="59"/>
        <v>0</v>
      </c>
      <c r="BL60" s="72">
        <f t="shared" si="86"/>
        <v>6.7394967422762389E-3</v>
      </c>
      <c r="BM60" s="72">
        <f t="shared" si="60"/>
        <v>1.0016827510415456</v>
      </c>
      <c r="BN60" s="72">
        <f t="shared" si="61"/>
        <v>1.6792186103152021E-3</v>
      </c>
      <c r="BO60" s="72">
        <f t="shared" si="62"/>
        <v>-1.232985758344544E-5</v>
      </c>
      <c r="BP60" s="72">
        <f t="shared" si="87"/>
        <v>111368.78575216186</v>
      </c>
      <c r="BQ60" s="72">
        <f t="shared" si="64"/>
        <v>0</v>
      </c>
      <c r="BR60" s="72">
        <f t="shared" si="65"/>
        <v>3.1415926535897931</v>
      </c>
      <c r="BS60" s="72">
        <f t="shared" si="66"/>
        <v>6.2831853071795862</v>
      </c>
      <c r="BT60" s="72">
        <f t="shared" si="67"/>
        <v>0</v>
      </c>
      <c r="BU60" s="72">
        <f t="shared" si="68"/>
        <v>180</v>
      </c>
      <c r="BV60" s="72">
        <f t="shared" si="69"/>
        <v>0</v>
      </c>
    </row>
    <row r="61" spans="1:74">
      <c r="A61" s="13">
        <f>'LL to'!B61</f>
        <v>59</v>
      </c>
      <c r="B61" s="13">
        <f>'LL to'!C61</f>
        <v>33</v>
      </c>
      <c r="C61" s="19">
        <f t="shared" si="0"/>
        <v>1.0297442586766543</v>
      </c>
      <c r="D61" s="19">
        <f t="shared" si="1"/>
        <v>0.57595865315812877</v>
      </c>
      <c r="E61" s="19">
        <f t="shared" si="72"/>
        <v>1.0107805821921751</v>
      </c>
      <c r="F61" s="19">
        <f t="shared" si="73"/>
        <v>1.0282604263932027</v>
      </c>
      <c r="G61" s="19">
        <f t="shared" si="3"/>
        <v>0</v>
      </c>
      <c r="H61" s="19">
        <f t="shared" si="4"/>
        <v>0</v>
      </c>
      <c r="I61" s="19">
        <f t="shared" si="5"/>
        <v>0</v>
      </c>
      <c r="J61" s="19">
        <f t="shared" si="6"/>
        <v>1.7478954068263053E-2</v>
      </c>
      <c r="K61" s="19">
        <f t="shared" si="7"/>
        <v>0.99984723141321918</v>
      </c>
      <c r="L61" s="19">
        <f t="shared" si="8"/>
        <v>1.7479844201027491E-2</v>
      </c>
      <c r="M61" s="19">
        <f t="shared" si="9"/>
        <v>0</v>
      </c>
      <c r="N61" s="19">
        <f t="shared" si="10"/>
        <v>1</v>
      </c>
      <c r="O61" s="19">
        <f t="shared" si="11"/>
        <v>-0.45132060242812466</v>
      </c>
      <c r="P61" s="72">
        <f t="shared" si="74"/>
        <v>8.389052498964407E-4</v>
      </c>
      <c r="Q61" s="72">
        <f t="shared" si="75"/>
        <v>0</v>
      </c>
      <c r="R61" s="72">
        <f t="shared" si="14"/>
        <v>0</v>
      </c>
      <c r="S61" s="19">
        <f t="shared" si="15"/>
        <v>1.7478954068263053E-2</v>
      </c>
      <c r="T61" s="19">
        <f t="shared" si="16"/>
        <v>0.99984723141321918</v>
      </c>
      <c r="U61" s="19">
        <f t="shared" si="17"/>
        <v>1.7479844201027491E-2</v>
      </c>
      <c r="V61" s="19">
        <f t="shared" si="18"/>
        <v>0</v>
      </c>
      <c r="W61" s="19">
        <f t="shared" si="19"/>
        <v>1</v>
      </c>
      <c r="X61" s="19">
        <f t="shared" si="20"/>
        <v>-0.45132060242812466</v>
      </c>
      <c r="Y61" s="72">
        <f t="shared" si="76"/>
        <v>8.389052498964407E-4</v>
      </c>
      <c r="Z61" s="72">
        <f t="shared" si="77"/>
        <v>0</v>
      </c>
      <c r="AA61" s="72">
        <f t="shared" si="23"/>
        <v>0</v>
      </c>
      <c r="AB61" s="19">
        <f t="shared" si="24"/>
        <v>1.7478954068263053E-2</v>
      </c>
      <c r="AC61" s="19">
        <f t="shared" si="25"/>
        <v>0.99984723141321918</v>
      </c>
      <c r="AD61" s="19">
        <f t="shared" si="26"/>
        <v>1.7479844201027491E-2</v>
      </c>
      <c r="AE61" s="19">
        <f t="shared" si="27"/>
        <v>0</v>
      </c>
      <c r="AF61" s="19">
        <f t="shared" si="28"/>
        <v>1</v>
      </c>
      <c r="AG61" s="19">
        <f t="shared" si="29"/>
        <v>-0.45132060242812466</v>
      </c>
      <c r="AH61" s="72">
        <f t="shared" si="78"/>
        <v>8.389052498964407E-4</v>
      </c>
      <c r="AI61" s="72">
        <f t="shared" si="79"/>
        <v>0</v>
      </c>
      <c r="AJ61" s="72">
        <f t="shared" si="32"/>
        <v>0</v>
      </c>
      <c r="AK61" s="19">
        <f t="shared" si="33"/>
        <v>1.7478954068263053E-2</v>
      </c>
      <c r="AL61" s="19">
        <f t="shared" si="34"/>
        <v>0.99984723141321918</v>
      </c>
      <c r="AM61" s="19">
        <f t="shared" si="35"/>
        <v>1.7479844201027491E-2</v>
      </c>
      <c r="AN61" s="19">
        <f t="shared" si="36"/>
        <v>0</v>
      </c>
      <c r="AO61" s="19">
        <f t="shared" si="37"/>
        <v>1</v>
      </c>
      <c r="AP61" s="19">
        <f t="shared" si="38"/>
        <v>-0.45132060242812466</v>
      </c>
      <c r="AQ61" s="72">
        <f t="shared" si="80"/>
        <v>8.389052498964407E-4</v>
      </c>
      <c r="AR61" s="72">
        <f t="shared" si="81"/>
        <v>0</v>
      </c>
      <c r="AS61" s="72">
        <f t="shared" si="41"/>
        <v>0</v>
      </c>
      <c r="AT61" s="19">
        <f t="shared" si="42"/>
        <v>1.7478954068263053E-2</v>
      </c>
      <c r="AU61" s="19">
        <f t="shared" si="43"/>
        <v>0.99984723141321918</v>
      </c>
      <c r="AV61" s="19">
        <f t="shared" si="44"/>
        <v>1.7479844201027491E-2</v>
      </c>
      <c r="AW61" s="19">
        <f t="shared" si="45"/>
        <v>0</v>
      </c>
      <c r="AX61" s="19">
        <f t="shared" si="46"/>
        <v>1</v>
      </c>
      <c r="AY61" s="19">
        <f t="shared" si="47"/>
        <v>-0.45132060242812466</v>
      </c>
      <c r="AZ61" s="72">
        <f t="shared" si="82"/>
        <v>8.389052498964407E-4</v>
      </c>
      <c r="BA61" s="72">
        <f t="shared" si="83"/>
        <v>0</v>
      </c>
      <c r="BB61" s="72">
        <f t="shared" si="50"/>
        <v>0</v>
      </c>
      <c r="BC61" s="19">
        <f t="shared" si="51"/>
        <v>1.7478954068263053E-2</v>
      </c>
      <c r="BD61" s="19">
        <f t="shared" si="52"/>
        <v>0.99984723141321918</v>
      </c>
      <c r="BE61" s="19">
        <f t="shared" si="53"/>
        <v>1.7479844201027491E-2</v>
      </c>
      <c r="BF61" s="19">
        <f t="shared" si="54"/>
        <v>0</v>
      </c>
      <c r="BG61" s="19">
        <f t="shared" si="55"/>
        <v>1</v>
      </c>
      <c r="BH61" s="19">
        <f t="shared" si="56"/>
        <v>-0.45132060242812466</v>
      </c>
      <c r="BI61" s="72">
        <f t="shared" si="84"/>
        <v>8.389052498964407E-4</v>
      </c>
      <c r="BJ61" s="72">
        <f t="shared" si="85"/>
        <v>0</v>
      </c>
      <c r="BK61" s="72">
        <f t="shared" si="59"/>
        <v>0</v>
      </c>
      <c r="BL61" s="72">
        <f t="shared" si="86"/>
        <v>6.7394967422762389E-3</v>
      </c>
      <c r="BM61" s="72">
        <f t="shared" si="60"/>
        <v>1.0016827510415456</v>
      </c>
      <c r="BN61" s="72">
        <f t="shared" si="61"/>
        <v>1.6792186103152021E-3</v>
      </c>
      <c r="BO61" s="72">
        <f t="shared" si="62"/>
        <v>-1.3253994966655068E-5</v>
      </c>
      <c r="BP61" s="72">
        <f t="shared" si="87"/>
        <v>111386.41316587772</v>
      </c>
      <c r="BQ61" s="72">
        <f t="shared" si="64"/>
        <v>0</v>
      </c>
      <c r="BR61" s="72">
        <f t="shared" si="65"/>
        <v>3.1415926535897931</v>
      </c>
      <c r="BS61" s="72">
        <f t="shared" si="66"/>
        <v>6.2831853071795862</v>
      </c>
      <c r="BT61" s="72">
        <f t="shared" si="67"/>
        <v>0</v>
      </c>
      <c r="BU61" s="72">
        <f t="shared" si="68"/>
        <v>180</v>
      </c>
      <c r="BV61" s="72">
        <f t="shared" si="69"/>
        <v>0</v>
      </c>
    </row>
    <row r="62" spans="1:74">
      <c r="A62" s="13">
        <f>'LL to'!B62</f>
        <v>60</v>
      </c>
      <c r="B62" s="13">
        <f>'LL to'!C62</f>
        <v>33</v>
      </c>
      <c r="C62" s="19">
        <f t="shared" si="0"/>
        <v>1.0471975511965976</v>
      </c>
      <c r="D62" s="19">
        <f t="shared" si="1"/>
        <v>0.57595865315812877</v>
      </c>
      <c r="E62" s="19">
        <f t="shared" si="72"/>
        <v>1.0282604263932027</v>
      </c>
      <c r="F62" s="19">
        <f t="shared" si="73"/>
        <v>1.0457420826841251</v>
      </c>
      <c r="G62" s="19">
        <f t="shared" si="3"/>
        <v>0</v>
      </c>
      <c r="H62" s="19">
        <f t="shared" si="4"/>
        <v>0</v>
      </c>
      <c r="I62" s="19">
        <f t="shared" si="5"/>
        <v>0</v>
      </c>
      <c r="J62" s="19">
        <f t="shared" si="6"/>
        <v>1.7480765881298821E-2</v>
      </c>
      <c r="K62" s="19">
        <f t="shared" si="7"/>
        <v>0.99984719973814151</v>
      </c>
      <c r="L62" s="19">
        <f t="shared" si="8"/>
        <v>1.7481656290922371E-2</v>
      </c>
      <c r="M62" s="19">
        <f t="shared" si="9"/>
        <v>0</v>
      </c>
      <c r="N62" s="19">
        <f t="shared" si="10"/>
        <v>1</v>
      </c>
      <c r="O62" s="19">
        <f t="shared" si="11"/>
        <v>-0.48223675929447607</v>
      </c>
      <c r="P62" s="72">
        <f t="shared" si="74"/>
        <v>8.389052498964407E-4</v>
      </c>
      <c r="Q62" s="72">
        <f t="shared" si="75"/>
        <v>0</v>
      </c>
      <c r="R62" s="72">
        <f t="shared" si="14"/>
        <v>0</v>
      </c>
      <c r="S62" s="19">
        <f t="shared" si="15"/>
        <v>1.7480765881298821E-2</v>
      </c>
      <c r="T62" s="19">
        <f t="shared" si="16"/>
        <v>0.99984719973814151</v>
      </c>
      <c r="U62" s="19">
        <f t="shared" si="17"/>
        <v>1.7481656290922371E-2</v>
      </c>
      <c r="V62" s="19">
        <f t="shared" si="18"/>
        <v>0</v>
      </c>
      <c r="W62" s="19">
        <f t="shared" si="19"/>
        <v>1</v>
      </c>
      <c r="X62" s="19">
        <f t="shared" si="20"/>
        <v>-0.48223675929447607</v>
      </c>
      <c r="Y62" s="72">
        <f t="shared" si="76"/>
        <v>8.389052498964407E-4</v>
      </c>
      <c r="Z62" s="72">
        <f t="shared" si="77"/>
        <v>0</v>
      </c>
      <c r="AA62" s="72">
        <f t="shared" si="23"/>
        <v>0</v>
      </c>
      <c r="AB62" s="19">
        <f t="shared" si="24"/>
        <v>1.7480765881298821E-2</v>
      </c>
      <c r="AC62" s="19">
        <f t="shared" si="25"/>
        <v>0.99984719973814151</v>
      </c>
      <c r="AD62" s="19">
        <f t="shared" si="26"/>
        <v>1.7481656290922371E-2</v>
      </c>
      <c r="AE62" s="19">
        <f t="shared" si="27"/>
        <v>0</v>
      </c>
      <c r="AF62" s="19">
        <f t="shared" si="28"/>
        <v>1</v>
      </c>
      <c r="AG62" s="19">
        <f t="shared" si="29"/>
        <v>-0.48223675929447607</v>
      </c>
      <c r="AH62" s="72">
        <f t="shared" si="78"/>
        <v>8.389052498964407E-4</v>
      </c>
      <c r="AI62" s="72">
        <f t="shared" si="79"/>
        <v>0</v>
      </c>
      <c r="AJ62" s="72">
        <f t="shared" si="32"/>
        <v>0</v>
      </c>
      <c r="AK62" s="19">
        <f t="shared" si="33"/>
        <v>1.7480765881298821E-2</v>
      </c>
      <c r="AL62" s="19">
        <f t="shared" si="34"/>
        <v>0.99984719973814151</v>
      </c>
      <c r="AM62" s="19">
        <f t="shared" si="35"/>
        <v>1.7481656290922371E-2</v>
      </c>
      <c r="AN62" s="19">
        <f t="shared" si="36"/>
        <v>0</v>
      </c>
      <c r="AO62" s="19">
        <f t="shared" si="37"/>
        <v>1</v>
      </c>
      <c r="AP62" s="19">
        <f t="shared" si="38"/>
        <v>-0.48223675929447607</v>
      </c>
      <c r="AQ62" s="72">
        <f t="shared" si="80"/>
        <v>8.389052498964407E-4</v>
      </c>
      <c r="AR62" s="72">
        <f t="shared" si="81"/>
        <v>0</v>
      </c>
      <c r="AS62" s="72">
        <f t="shared" si="41"/>
        <v>0</v>
      </c>
      <c r="AT62" s="19">
        <f t="shared" si="42"/>
        <v>1.7480765881298821E-2</v>
      </c>
      <c r="AU62" s="19">
        <f t="shared" si="43"/>
        <v>0.99984719973814151</v>
      </c>
      <c r="AV62" s="19">
        <f t="shared" si="44"/>
        <v>1.7481656290922371E-2</v>
      </c>
      <c r="AW62" s="19">
        <f t="shared" si="45"/>
        <v>0</v>
      </c>
      <c r="AX62" s="19">
        <f t="shared" si="46"/>
        <v>1</v>
      </c>
      <c r="AY62" s="19">
        <f t="shared" si="47"/>
        <v>-0.48223675929447607</v>
      </c>
      <c r="AZ62" s="72">
        <f t="shared" si="82"/>
        <v>8.389052498964407E-4</v>
      </c>
      <c r="BA62" s="72">
        <f t="shared" si="83"/>
        <v>0</v>
      </c>
      <c r="BB62" s="72">
        <f t="shared" si="50"/>
        <v>0</v>
      </c>
      <c r="BC62" s="19">
        <f t="shared" si="51"/>
        <v>1.7480765881298821E-2</v>
      </c>
      <c r="BD62" s="19">
        <f t="shared" si="52"/>
        <v>0.99984719973814151</v>
      </c>
      <c r="BE62" s="19">
        <f t="shared" si="53"/>
        <v>1.7481656290922371E-2</v>
      </c>
      <c r="BF62" s="19">
        <f t="shared" si="54"/>
        <v>0</v>
      </c>
      <c r="BG62" s="19">
        <f t="shared" si="55"/>
        <v>1</v>
      </c>
      <c r="BH62" s="19">
        <f t="shared" si="56"/>
        <v>-0.48223675929447607</v>
      </c>
      <c r="BI62" s="72">
        <f t="shared" si="84"/>
        <v>8.389052498964407E-4</v>
      </c>
      <c r="BJ62" s="72">
        <f t="shared" si="85"/>
        <v>0</v>
      </c>
      <c r="BK62" s="72">
        <f t="shared" si="59"/>
        <v>0</v>
      </c>
      <c r="BL62" s="72">
        <f t="shared" si="86"/>
        <v>6.7394967422762389E-3</v>
      </c>
      <c r="BM62" s="72">
        <f t="shared" si="60"/>
        <v>1.0016827510415456</v>
      </c>
      <c r="BN62" s="72">
        <f t="shared" si="61"/>
        <v>1.6792186103152021E-3</v>
      </c>
      <c r="BO62" s="72">
        <f t="shared" si="62"/>
        <v>-1.4162171204274301E-5</v>
      </c>
      <c r="BP62" s="72">
        <f t="shared" si="87"/>
        <v>111403.7343221395</v>
      </c>
      <c r="BQ62" s="72">
        <f t="shared" si="64"/>
        <v>0</v>
      </c>
      <c r="BR62" s="72">
        <f t="shared" si="65"/>
        <v>3.1415926535897931</v>
      </c>
      <c r="BS62" s="72">
        <f t="shared" si="66"/>
        <v>6.2831853071795862</v>
      </c>
      <c r="BT62" s="72">
        <f t="shared" si="67"/>
        <v>0</v>
      </c>
      <c r="BU62" s="72">
        <f t="shared" si="68"/>
        <v>180</v>
      </c>
      <c r="BV62" s="72">
        <f t="shared" si="69"/>
        <v>0</v>
      </c>
    </row>
    <row r="63" spans="1:74">
      <c r="A63" s="13">
        <f>'LL to'!B63</f>
        <v>61</v>
      </c>
      <c r="B63" s="13">
        <f>'LL to'!C63</f>
        <v>33</v>
      </c>
      <c r="C63" s="19">
        <f t="shared" si="0"/>
        <v>1.064650843716541</v>
      </c>
      <c r="D63" s="19">
        <f t="shared" si="1"/>
        <v>0.57595865315812877</v>
      </c>
      <c r="E63" s="19">
        <f t="shared" si="72"/>
        <v>1.0457420826841251</v>
      </c>
      <c r="F63" s="19">
        <f t="shared" si="73"/>
        <v>1.0632255167001932</v>
      </c>
      <c r="G63" s="19">
        <f t="shared" si="3"/>
        <v>0</v>
      </c>
      <c r="H63" s="19">
        <f t="shared" si="4"/>
        <v>0</v>
      </c>
      <c r="I63" s="19">
        <f t="shared" si="5"/>
        <v>0</v>
      </c>
      <c r="J63" s="19">
        <f t="shared" si="6"/>
        <v>1.7482543334780054E-2</v>
      </c>
      <c r="K63" s="19">
        <f t="shared" si="7"/>
        <v>0.99984716866056456</v>
      </c>
      <c r="L63" s="19">
        <f t="shared" si="8"/>
        <v>1.7483434016068097E-2</v>
      </c>
      <c r="M63" s="19">
        <f t="shared" si="9"/>
        <v>0</v>
      </c>
      <c r="N63" s="19">
        <f t="shared" si="10"/>
        <v>1</v>
      </c>
      <c r="O63" s="19">
        <f t="shared" si="11"/>
        <v>-0.51256661745361343</v>
      </c>
      <c r="P63" s="72">
        <f t="shared" si="74"/>
        <v>8.389052498964407E-4</v>
      </c>
      <c r="Q63" s="72">
        <f t="shared" si="75"/>
        <v>0</v>
      </c>
      <c r="R63" s="72">
        <f t="shared" si="14"/>
        <v>0</v>
      </c>
      <c r="S63" s="19">
        <f t="shared" si="15"/>
        <v>1.7482543334780054E-2</v>
      </c>
      <c r="T63" s="19">
        <f t="shared" si="16"/>
        <v>0.99984716866056456</v>
      </c>
      <c r="U63" s="19">
        <f t="shared" si="17"/>
        <v>1.7483434016068097E-2</v>
      </c>
      <c r="V63" s="19">
        <f t="shared" si="18"/>
        <v>0</v>
      </c>
      <c r="W63" s="19">
        <f t="shared" si="19"/>
        <v>1</v>
      </c>
      <c r="X63" s="19">
        <f t="shared" si="20"/>
        <v>-0.51256661745361343</v>
      </c>
      <c r="Y63" s="72">
        <f t="shared" si="76"/>
        <v>8.389052498964407E-4</v>
      </c>
      <c r="Z63" s="72">
        <f t="shared" si="77"/>
        <v>0</v>
      </c>
      <c r="AA63" s="72">
        <f t="shared" si="23"/>
        <v>0</v>
      </c>
      <c r="AB63" s="19">
        <f t="shared" si="24"/>
        <v>1.7482543334780054E-2</v>
      </c>
      <c r="AC63" s="19">
        <f t="shared" si="25"/>
        <v>0.99984716866056456</v>
      </c>
      <c r="AD63" s="19">
        <f t="shared" si="26"/>
        <v>1.7483434016068097E-2</v>
      </c>
      <c r="AE63" s="19">
        <f t="shared" si="27"/>
        <v>0</v>
      </c>
      <c r="AF63" s="19">
        <f t="shared" si="28"/>
        <v>1</v>
      </c>
      <c r="AG63" s="19">
        <f t="shared" si="29"/>
        <v>-0.51256661745361343</v>
      </c>
      <c r="AH63" s="72">
        <f t="shared" si="78"/>
        <v>8.389052498964407E-4</v>
      </c>
      <c r="AI63" s="72">
        <f t="shared" si="79"/>
        <v>0</v>
      </c>
      <c r="AJ63" s="72">
        <f t="shared" si="32"/>
        <v>0</v>
      </c>
      <c r="AK63" s="19">
        <f t="shared" si="33"/>
        <v>1.7482543334780054E-2</v>
      </c>
      <c r="AL63" s="19">
        <f t="shared" si="34"/>
        <v>0.99984716866056456</v>
      </c>
      <c r="AM63" s="19">
        <f t="shared" si="35"/>
        <v>1.7483434016068097E-2</v>
      </c>
      <c r="AN63" s="19">
        <f t="shared" si="36"/>
        <v>0</v>
      </c>
      <c r="AO63" s="19">
        <f t="shared" si="37"/>
        <v>1</v>
      </c>
      <c r="AP63" s="19">
        <f t="shared" si="38"/>
        <v>-0.51256661745361343</v>
      </c>
      <c r="AQ63" s="72">
        <f t="shared" si="80"/>
        <v>8.389052498964407E-4</v>
      </c>
      <c r="AR63" s="72">
        <f t="shared" si="81"/>
        <v>0</v>
      </c>
      <c r="AS63" s="72">
        <f t="shared" si="41"/>
        <v>0</v>
      </c>
      <c r="AT63" s="19">
        <f t="shared" si="42"/>
        <v>1.7482543334780054E-2</v>
      </c>
      <c r="AU63" s="19">
        <f t="shared" si="43"/>
        <v>0.99984716866056456</v>
      </c>
      <c r="AV63" s="19">
        <f t="shared" si="44"/>
        <v>1.7483434016068097E-2</v>
      </c>
      <c r="AW63" s="19">
        <f t="shared" si="45"/>
        <v>0</v>
      </c>
      <c r="AX63" s="19">
        <f t="shared" si="46"/>
        <v>1</v>
      </c>
      <c r="AY63" s="19">
        <f t="shared" si="47"/>
        <v>-0.51256661745361343</v>
      </c>
      <c r="AZ63" s="72">
        <f t="shared" si="82"/>
        <v>8.389052498964407E-4</v>
      </c>
      <c r="BA63" s="72">
        <f t="shared" si="83"/>
        <v>0</v>
      </c>
      <c r="BB63" s="72">
        <f t="shared" si="50"/>
        <v>0</v>
      </c>
      <c r="BC63" s="19">
        <f t="shared" si="51"/>
        <v>1.7482543334780054E-2</v>
      </c>
      <c r="BD63" s="19">
        <f t="shared" si="52"/>
        <v>0.99984716866056456</v>
      </c>
      <c r="BE63" s="19">
        <f t="shared" si="53"/>
        <v>1.7483434016068097E-2</v>
      </c>
      <c r="BF63" s="19">
        <f t="shared" si="54"/>
        <v>0</v>
      </c>
      <c r="BG63" s="19">
        <f t="shared" si="55"/>
        <v>1</v>
      </c>
      <c r="BH63" s="19">
        <f t="shared" si="56"/>
        <v>-0.51256661745361343</v>
      </c>
      <c r="BI63" s="72">
        <f t="shared" si="84"/>
        <v>8.389052498964407E-4</v>
      </c>
      <c r="BJ63" s="72">
        <f t="shared" si="85"/>
        <v>0</v>
      </c>
      <c r="BK63" s="72">
        <f t="shared" si="59"/>
        <v>0</v>
      </c>
      <c r="BL63" s="72">
        <f t="shared" si="86"/>
        <v>6.7394967422762389E-3</v>
      </c>
      <c r="BM63" s="72">
        <f t="shared" si="60"/>
        <v>1.0016827510415456</v>
      </c>
      <c r="BN63" s="72">
        <f t="shared" si="61"/>
        <v>1.6792186103152021E-3</v>
      </c>
      <c r="BO63" s="72">
        <f t="shared" si="62"/>
        <v>-1.5053261640777465E-5</v>
      </c>
      <c r="BP63" s="72">
        <f t="shared" si="87"/>
        <v>111420.72786963891</v>
      </c>
      <c r="BQ63" s="72">
        <f t="shared" si="64"/>
        <v>0</v>
      </c>
      <c r="BR63" s="72">
        <f t="shared" si="65"/>
        <v>3.1415926535897931</v>
      </c>
      <c r="BS63" s="72">
        <f t="shared" si="66"/>
        <v>6.2831853071795862</v>
      </c>
      <c r="BT63" s="72">
        <f t="shared" si="67"/>
        <v>0</v>
      </c>
      <c r="BU63" s="72">
        <f t="shared" si="68"/>
        <v>180</v>
      </c>
      <c r="BV63" s="72">
        <f t="shared" si="69"/>
        <v>0</v>
      </c>
    </row>
    <row r="64" spans="1:74">
      <c r="A64" s="13">
        <f>'LL to'!B64</f>
        <v>62</v>
      </c>
      <c r="B64" s="13">
        <f>'LL to'!C64</f>
        <v>33</v>
      </c>
      <c r="C64" s="19">
        <f t="shared" si="0"/>
        <v>1.0821041362364843</v>
      </c>
      <c r="D64" s="19">
        <f t="shared" si="1"/>
        <v>0.57595865315812877</v>
      </c>
      <c r="E64" s="19">
        <f t="shared" si="72"/>
        <v>1.0632255167001932</v>
      </c>
      <c r="F64" s="19">
        <f t="shared" si="73"/>
        <v>1.0807106918890415</v>
      </c>
      <c r="G64" s="19">
        <f t="shared" si="3"/>
        <v>0</v>
      </c>
      <c r="H64" s="19">
        <f t="shared" si="4"/>
        <v>0</v>
      </c>
      <c r="I64" s="19">
        <f t="shared" si="5"/>
        <v>0</v>
      </c>
      <c r="J64" s="19">
        <f t="shared" si="6"/>
        <v>1.748428424142795E-2</v>
      </c>
      <c r="K64" s="19">
        <f t="shared" si="7"/>
        <v>0.99984713821892046</v>
      </c>
      <c r="L64" s="19">
        <f t="shared" si="8"/>
        <v>1.7485175188848259E-2</v>
      </c>
      <c r="M64" s="19">
        <f t="shared" si="9"/>
        <v>0</v>
      </c>
      <c r="N64" s="19">
        <f t="shared" si="10"/>
        <v>1</v>
      </c>
      <c r="O64" s="19">
        <f t="shared" si="11"/>
        <v>-0.54227285385932134</v>
      </c>
      <c r="P64" s="72">
        <f t="shared" si="74"/>
        <v>8.389052498964407E-4</v>
      </c>
      <c r="Q64" s="72">
        <f t="shared" si="75"/>
        <v>0</v>
      </c>
      <c r="R64" s="72">
        <f t="shared" si="14"/>
        <v>0</v>
      </c>
      <c r="S64" s="19">
        <f t="shared" si="15"/>
        <v>1.748428424142795E-2</v>
      </c>
      <c r="T64" s="19">
        <f t="shared" si="16"/>
        <v>0.99984713821892046</v>
      </c>
      <c r="U64" s="19">
        <f t="shared" si="17"/>
        <v>1.7485175188848259E-2</v>
      </c>
      <c r="V64" s="19">
        <f t="shared" si="18"/>
        <v>0</v>
      </c>
      <c r="W64" s="19">
        <f t="shared" si="19"/>
        <v>1</v>
      </c>
      <c r="X64" s="19">
        <f t="shared" si="20"/>
        <v>-0.54227285385932134</v>
      </c>
      <c r="Y64" s="72">
        <f t="shared" si="76"/>
        <v>8.389052498964407E-4</v>
      </c>
      <c r="Z64" s="72">
        <f t="shared" si="77"/>
        <v>0</v>
      </c>
      <c r="AA64" s="72">
        <f t="shared" si="23"/>
        <v>0</v>
      </c>
      <c r="AB64" s="19">
        <f t="shared" si="24"/>
        <v>1.748428424142795E-2</v>
      </c>
      <c r="AC64" s="19">
        <f t="shared" si="25"/>
        <v>0.99984713821892046</v>
      </c>
      <c r="AD64" s="19">
        <f t="shared" si="26"/>
        <v>1.7485175188848259E-2</v>
      </c>
      <c r="AE64" s="19">
        <f t="shared" si="27"/>
        <v>0</v>
      </c>
      <c r="AF64" s="19">
        <f t="shared" si="28"/>
        <v>1</v>
      </c>
      <c r="AG64" s="19">
        <f t="shared" si="29"/>
        <v>-0.54227285385932134</v>
      </c>
      <c r="AH64" s="72">
        <f t="shared" si="78"/>
        <v>8.389052498964407E-4</v>
      </c>
      <c r="AI64" s="72">
        <f t="shared" si="79"/>
        <v>0</v>
      </c>
      <c r="AJ64" s="72">
        <f t="shared" si="32"/>
        <v>0</v>
      </c>
      <c r="AK64" s="19">
        <f t="shared" si="33"/>
        <v>1.748428424142795E-2</v>
      </c>
      <c r="AL64" s="19">
        <f t="shared" si="34"/>
        <v>0.99984713821892046</v>
      </c>
      <c r="AM64" s="19">
        <f t="shared" si="35"/>
        <v>1.7485175188848259E-2</v>
      </c>
      <c r="AN64" s="19">
        <f t="shared" si="36"/>
        <v>0</v>
      </c>
      <c r="AO64" s="19">
        <f t="shared" si="37"/>
        <v>1</v>
      </c>
      <c r="AP64" s="19">
        <f t="shared" si="38"/>
        <v>-0.54227285385932134</v>
      </c>
      <c r="AQ64" s="72">
        <f t="shared" si="80"/>
        <v>8.389052498964407E-4</v>
      </c>
      <c r="AR64" s="72">
        <f t="shared" si="81"/>
        <v>0</v>
      </c>
      <c r="AS64" s="72">
        <f t="shared" si="41"/>
        <v>0</v>
      </c>
      <c r="AT64" s="19">
        <f t="shared" si="42"/>
        <v>1.748428424142795E-2</v>
      </c>
      <c r="AU64" s="19">
        <f t="shared" si="43"/>
        <v>0.99984713821892046</v>
      </c>
      <c r="AV64" s="19">
        <f t="shared" si="44"/>
        <v>1.7485175188848259E-2</v>
      </c>
      <c r="AW64" s="19">
        <f t="shared" si="45"/>
        <v>0</v>
      </c>
      <c r="AX64" s="19">
        <f t="shared" si="46"/>
        <v>1</v>
      </c>
      <c r="AY64" s="19">
        <f t="shared" si="47"/>
        <v>-0.54227285385932134</v>
      </c>
      <c r="AZ64" s="72">
        <f t="shared" si="82"/>
        <v>8.389052498964407E-4</v>
      </c>
      <c r="BA64" s="72">
        <f t="shared" si="83"/>
        <v>0</v>
      </c>
      <c r="BB64" s="72">
        <f t="shared" si="50"/>
        <v>0</v>
      </c>
      <c r="BC64" s="19">
        <f t="shared" si="51"/>
        <v>1.748428424142795E-2</v>
      </c>
      <c r="BD64" s="19">
        <f t="shared" si="52"/>
        <v>0.99984713821892046</v>
      </c>
      <c r="BE64" s="19">
        <f t="shared" si="53"/>
        <v>1.7485175188848259E-2</v>
      </c>
      <c r="BF64" s="19">
        <f t="shared" si="54"/>
        <v>0</v>
      </c>
      <c r="BG64" s="19">
        <f t="shared" si="55"/>
        <v>1</v>
      </c>
      <c r="BH64" s="19">
        <f t="shared" si="56"/>
        <v>-0.54227285385932134</v>
      </c>
      <c r="BI64" s="72">
        <f t="shared" si="84"/>
        <v>8.389052498964407E-4</v>
      </c>
      <c r="BJ64" s="72">
        <f t="shared" si="85"/>
        <v>0</v>
      </c>
      <c r="BK64" s="72">
        <f t="shared" si="59"/>
        <v>0</v>
      </c>
      <c r="BL64" s="72">
        <f t="shared" si="86"/>
        <v>6.7394967422762389E-3</v>
      </c>
      <c r="BM64" s="72">
        <f t="shared" si="60"/>
        <v>1.0016827510415456</v>
      </c>
      <c r="BN64" s="72">
        <f t="shared" si="61"/>
        <v>1.6792186103152021E-3</v>
      </c>
      <c r="BO64" s="72">
        <f t="shared" si="62"/>
        <v>-1.5926161603887417E-5</v>
      </c>
      <c r="BP64" s="72">
        <f t="shared" si="87"/>
        <v>111437.37284489517</v>
      </c>
      <c r="BQ64" s="72">
        <f t="shared" si="64"/>
        <v>0</v>
      </c>
      <c r="BR64" s="72">
        <f t="shared" si="65"/>
        <v>3.1415926535897931</v>
      </c>
      <c r="BS64" s="72">
        <f t="shared" si="66"/>
        <v>6.2831853071795862</v>
      </c>
      <c r="BT64" s="72">
        <f t="shared" si="67"/>
        <v>0</v>
      </c>
      <c r="BU64" s="72">
        <f t="shared" si="68"/>
        <v>180</v>
      </c>
      <c r="BV64" s="72">
        <f t="shared" si="69"/>
        <v>0</v>
      </c>
    </row>
    <row r="65" spans="1:74">
      <c r="A65" s="13">
        <f>'LL to'!B65</f>
        <v>63</v>
      </c>
      <c r="B65" s="13">
        <f>'LL to'!C65</f>
        <v>33</v>
      </c>
      <c r="C65" s="19">
        <f t="shared" si="0"/>
        <v>1.0995574287564276</v>
      </c>
      <c r="D65" s="19">
        <f t="shared" si="1"/>
        <v>0.57595865315812877</v>
      </c>
      <c r="E65" s="19">
        <f t="shared" si="72"/>
        <v>1.0807106918890415</v>
      </c>
      <c r="F65" s="19">
        <f t="shared" si="73"/>
        <v>1.0981975695543804</v>
      </c>
      <c r="G65" s="19">
        <f t="shared" si="3"/>
        <v>0</v>
      </c>
      <c r="H65" s="19">
        <f t="shared" si="4"/>
        <v>0</v>
      </c>
      <c r="I65" s="19">
        <f t="shared" si="5"/>
        <v>0</v>
      </c>
      <c r="J65" s="19">
        <f t="shared" si="6"/>
        <v>1.7485986457649705E-2</v>
      </c>
      <c r="K65" s="19">
        <f t="shared" si="7"/>
        <v>0.99984710845088853</v>
      </c>
      <c r="L65" s="19">
        <f t="shared" si="8"/>
        <v>1.7486877665338942E-2</v>
      </c>
      <c r="M65" s="19">
        <f t="shared" si="9"/>
        <v>0</v>
      </c>
      <c r="N65" s="19">
        <f t="shared" si="10"/>
        <v>1</v>
      </c>
      <c r="O65" s="19">
        <f t="shared" si="11"/>
        <v>-0.57131889092101595</v>
      </c>
      <c r="P65" s="72">
        <f t="shared" si="74"/>
        <v>8.389052498964407E-4</v>
      </c>
      <c r="Q65" s="72">
        <f t="shared" si="75"/>
        <v>0</v>
      </c>
      <c r="R65" s="72">
        <f t="shared" si="14"/>
        <v>0</v>
      </c>
      <c r="S65" s="19">
        <f t="shared" si="15"/>
        <v>1.7485986457649705E-2</v>
      </c>
      <c r="T65" s="19">
        <f t="shared" si="16"/>
        <v>0.99984710845088853</v>
      </c>
      <c r="U65" s="19">
        <f t="shared" si="17"/>
        <v>1.7486877665338942E-2</v>
      </c>
      <c r="V65" s="19">
        <f t="shared" si="18"/>
        <v>0</v>
      </c>
      <c r="W65" s="19">
        <f t="shared" si="19"/>
        <v>1</v>
      </c>
      <c r="X65" s="19">
        <f t="shared" si="20"/>
        <v>-0.57131889092101595</v>
      </c>
      <c r="Y65" s="72">
        <f t="shared" si="76"/>
        <v>8.389052498964407E-4</v>
      </c>
      <c r="Z65" s="72">
        <f t="shared" si="77"/>
        <v>0</v>
      </c>
      <c r="AA65" s="72">
        <f t="shared" si="23"/>
        <v>0</v>
      </c>
      <c r="AB65" s="19">
        <f t="shared" si="24"/>
        <v>1.7485986457649705E-2</v>
      </c>
      <c r="AC65" s="19">
        <f t="shared" si="25"/>
        <v>0.99984710845088853</v>
      </c>
      <c r="AD65" s="19">
        <f t="shared" si="26"/>
        <v>1.7486877665338942E-2</v>
      </c>
      <c r="AE65" s="19">
        <f t="shared" si="27"/>
        <v>0</v>
      </c>
      <c r="AF65" s="19">
        <f t="shared" si="28"/>
        <v>1</v>
      </c>
      <c r="AG65" s="19">
        <f t="shared" si="29"/>
        <v>-0.57131889092101595</v>
      </c>
      <c r="AH65" s="72">
        <f t="shared" si="78"/>
        <v>8.389052498964407E-4</v>
      </c>
      <c r="AI65" s="72">
        <f t="shared" si="79"/>
        <v>0</v>
      </c>
      <c r="AJ65" s="72">
        <f t="shared" si="32"/>
        <v>0</v>
      </c>
      <c r="AK65" s="19">
        <f t="shared" si="33"/>
        <v>1.7485986457649705E-2</v>
      </c>
      <c r="AL65" s="19">
        <f t="shared" si="34"/>
        <v>0.99984710845088853</v>
      </c>
      <c r="AM65" s="19">
        <f t="shared" si="35"/>
        <v>1.7486877665338942E-2</v>
      </c>
      <c r="AN65" s="19">
        <f t="shared" si="36"/>
        <v>0</v>
      </c>
      <c r="AO65" s="19">
        <f t="shared" si="37"/>
        <v>1</v>
      </c>
      <c r="AP65" s="19">
        <f t="shared" si="38"/>
        <v>-0.57131889092101595</v>
      </c>
      <c r="AQ65" s="72">
        <f t="shared" si="80"/>
        <v>8.389052498964407E-4</v>
      </c>
      <c r="AR65" s="72">
        <f t="shared" si="81"/>
        <v>0</v>
      </c>
      <c r="AS65" s="72">
        <f t="shared" si="41"/>
        <v>0</v>
      </c>
      <c r="AT65" s="19">
        <f t="shared" si="42"/>
        <v>1.7485986457649705E-2</v>
      </c>
      <c r="AU65" s="19">
        <f t="shared" si="43"/>
        <v>0.99984710845088853</v>
      </c>
      <c r="AV65" s="19">
        <f t="shared" si="44"/>
        <v>1.7486877665338942E-2</v>
      </c>
      <c r="AW65" s="19">
        <f t="shared" si="45"/>
        <v>0</v>
      </c>
      <c r="AX65" s="19">
        <f t="shared" si="46"/>
        <v>1</v>
      </c>
      <c r="AY65" s="19">
        <f t="shared" si="47"/>
        <v>-0.57131889092101595</v>
      </c>
      <c r="AZ65" s="72">
        <f t="shared" si="82"/>
        <v>8.389052498964407E-4</v>
      </c>
      <c r="BA65" s="72">
        <f t="shared" si="83"/>
        <v>0</v>
      </c>
      <c r="BB65" s="72">
        <f t="shared" si="50"/>
        <v>0</v>
      </c>
      <c r="BC65" s="19">
        <f t="shared" si="51"/>
        <v>1.7485986457649705E-2</v>
      </c>
      <c r="BD65" s="19">
        <f t="shared" si="52"/>
        <v>0.99984710845088853</v>
      </c>
      <c r="BE65" s="19">
        <f t="shared" si="53"/>
        <v>1.7486877665338942E-2</v>
      </c>
      <c r="BF65" s="19">
        <f t="shared" si="54"/>
        <v>0</v>
      </c>
      <c r="BG65" s="19">
        <f t="shared" si="55"/>
        <v>1</v>
      </c>
      <c r="BH65" s="19">
        <f t="shared" si="56"/>
        <v>-0.57131889092101595</v>
      </c>
      <c r="BI65" s="72">
        <f t="shared" si="84"/>
        <v>8.389052498964407E-4</v>
      </c>
      <c r="BJ65" s="72">
        <f t="shared" si="85"/>
        <v>0</v>
      </c>
      <c r="BK65" s="72">
        <f t="shared" si="59"/>
        <v>0</v>
      </c>
      <c r="BL65" s="72">
        <f t="shared" si="86"/>
        <v>6.7394967422762389E-3</v>
      </c>
      <c r="BM65" s="72">
        <f t="shared" si="60"/>
        <v>1.0016827510415456</v>
      </c>
      <c r="BN65" s="72">
        <f t="shared" si="61"/>
        <v>1.6792186103152021E-3</v>
      </c>
      <c r="BO65" s="72">
        <f t="shared" si="62"/>
        <v>-1.6779787843075839E-5</v>
      </c>
      <c r="BP65" s="72">
        <f t="shared" si="87"/>
        <v>111453.64869903916</v>
      </c>
      <c r="BQ65" s="72">
        <f t="shared" si="64"/>
        <v>0</v>
      </c>
      <c r="BR65" s="72">
        <f t="shared" si="65"/>
        <v>3.1415926535897931</v>
      </c>
      <c r="BS65" s="72">
        <f t="shared" si="66"/>
        <v>6.2831853071795862</v>
      </c>
      <c r="BT65" s="72">
        <f t="shared" si="67"/>
        <v>0</v>
      </c>
      <c r="BU65" s="72">
        <f t="shared" si="68"/>
        <v>180</v>
      </c>
      <c r="BV65" s="72">
        <f t="shared" si="69"/>
        <v>0</v>
      </c>
    </row>
    <row r="66" spans="1:74">
      <c r="A66" s="13">
        <f>'LL to'!B66</f>
        <v>64</v>
      </c>
      <c r="B66" s="13">
        <f>'LL to'!C66</f>
        <v>33</v>
      </c>
      <c r="C66" s="19">
        <f t="shared" ref="C66:C67" si="88">A66*PI()/180</f>
        <v>1.1170107212763709</v>
      </c>
      <c r="D66" s="19">
        <f t="shared" ref="D66:D67" si="89">B66*PI()/180</f>
        <v>0.57595865315812877</v>
      </c>
      <c r="E66" s="19">
        <f t="shared" si="72"/>
        <v>1.0981975695543804</v>
      </c>
      <c r="F66" s="19">
        <f t="shared" si="73"/>
        <v>1.1156861089024122</v>
      </c>
      <c r="G66" s="19">
        <f t="shared" si="3"/>
        <v>0</v>
      </c>
      <c r="H66" s="19">
        <f t="shared" si="4"/>
        <v>0</v>
      </c>
      <c r="I66" s="19">
        <f t="shared" si="5"/>
        <v>0</v>
      </c>
      <c r="J66" s="19">
        <f t="shared" si="6"/>
        <v>1.7487647886261115E-2</v>
      </c>
      <c r="K66" s="19">
        <f t="shared" si="7"/>
        <v>0.99984707939334705</v>
      </c>
      <c r="L66" s="19">
        <f t="shared" si="8"/>
        <v>1.748853934803174E-2</v>
      </c>
      <c r="M66" s="19">
        <f t="shared" si="9"/>
        <v>0</v>
      </c>
      <c r="N66" s="19">
        <f t="shared" si="10"/>
        <v>1</v>
      </c>
      <c r="O66" s="19">
        <f t="shared" si="11"/>
        <v>-0.59966894294584516</v>
      </c>
      <c r="P66" s="72">
        <f t="shared" si="74"/>
        <v>8.389052498964407E-4</v>
      </c>
      <c r="Q66" s="72">
        <f t="shared" si="75"/>
        <v>0</v>
      </c>
      <c r="R66" s="72">
        <f t="shared" si="14"/>
        <v>0</v>
      </c>
      <c r="S66" s="19">
        <f t="shared" si="15"/>
        <v>1.7487647886261115E-2</v>
      </c>
      <c r="T66" s="19">
        <f t="shared" si="16"/>
        <v>0.99984707939334705</v>
      </c>
      <c r="U66" s="19">
        <f t="shared" si="17"/>
        <v>1.748853934803174E-2</v>
      </c>
      <c r="V66" s="19">
        <f t="shared" si="18"/>
        <v>0</v>
      </c>
      <c r="W66" s="19">
        <f t="shared" si="19"/>
        <v>1</v>
      </c>
      <c r="X66" s="19">
        <f t="shared" si="20"/>
        <v>-0.59966894294584516</v>
      </c>
      <c r="Y66" s="72">
        <f t="shared" si="76"/>
        <v>8.389052498964407E-4</v>
      </c>
      <c r="Z66" s="72">
        <f t="shared" si="77"/>
        <v>0</v>
      </c>
      <c r="AA66" s="72">
        <f t="shared" si="23"/>
        <v>0</v>
      </c>
      <c r="AB66" s="19">
        <f t="shared" si="24"/>
        <v>1.7487647886261115E-2</v>
      </c>
      <c r="AC66" s="19">
        <f t="shared" si="25"/>
        <v>0.99984707939334705</v>
      </c>
      <c r="AD66" s="19">
        <f t="shared" si="26"/>
        <v>1.748853934803174E-2</v>
      </c>
      <c r="AE66" s="19">
        <f t="shared" si="27"/>
        <v>0</v>
      </c>
      <c r="AF66" s="19">
        <f t="shared" si="28"/>
        <v>1</v>
      </c>
      <c r="AG66" s="19">
        <f t="shared" si="29"/>
        <v>-0.59966894294584516</v>
      </c>
      <c r="AH66" s="72">
        <f t="shared" si="78"/>
        <v>8.389052498964407E-4</v>
      </c>
      <c r="AI66" s="72">
        <f t="shared" si="79"/>
        <v>0</v>
      </c>
      <c r="AJ66" s="72">
        <f t="shared" si="32"/>
        <v>0</v>
      </c>
      <c r="AK66" s="19">
        <f t="shared" si="33"/>
        <v>1.7487647886261115E-2</v>
      </c>
      <c r="AL66" s="19">
        <f t="shared" si="34"/>
        <v>0.99984707939334705</v>
      </c>
      <c r="AM66" s="19">
        <f t="shared" si="35"/>
        <v>1.748853934803174E-2</v>
      </c>
      <c r="AN66" s="19">
        <f t="shared" si="36"/>
        <v>0</v>
      </c>
      <c r="AO66" s="19">
        <f t="shared" si="37"/>
        <v>1</v>
      </c>
      <c r="AP66" s="19">
        <f t="shared" si="38"/>
        <v>-0.59966894294584516</v>
      </c>
      <c r="AQ66" s="72">
        <f t="shared" si="80"/>
        <v>8.389052498964407E-4</v>
      </c>
      <c r="AR66" s="72">
        <f t="shared" si="81"/>
        <v>0</v>
      </c>
      <c r="AS66" s="72">
        <f t="shared" si="41"/>
        <v>0</v>
      </c>
      <c r="AT66" s="19">
        <f t="shared" si="42"/>
        <v>1.7487647886261115E-2</v>
      </c>
      <c r="AU66" s="19">
        <f t="shared" si="43"/>
        <v>0.99984707939334705</v>
      </c>
      <c r="AV66" s="19">
        <f t="shared" si="44"/>
        <v>1.748853934803174E-2</v>
      </c>
      <c r="AW66" s="19">
        <f t="shared" si="45"/>
        <v>0</v>
      </c>
      <c r="AX66" s="19">
        <f t="shared" si="46"/>
        <v>1</v>
      </c>
      <c r="AY66" s="19">
        <f t="shared" si="47"/>
        <v>-0.59966894294584516</v>
      </c>
      <c r="AZ66" s="72">
        <f t="shared" si="82"/>
        <v>8.389052498964407E-4</v>
      </c>
      <c r="BA66" s="72">
        <f t="shared" si="83"/>
        <v>0</v>
      </c>
      <c r="BB66" s="72">
        <f t="shared" si="50"/>
        <v>0</v>
      </c>
      <c r="BC66" s="19">
        <f t="shared" si="51"/>
        <v>1.7487647886261115E-2</v>
      </c>
      <c r="BD66" s="19">
        <f t="shared" si="52"/>
        <v>0.99984707939334705</v>
      </c>
      <c r="BE66" s="19">
        <f t="shared" si="53"/>
        <v>1.748853934803174E-2</v>
      </c>
      <c r="BF66" s="19">
        <f t="shared" si="54"/>
        <v>0</v>
      </c>
      <c r="BG66" s="19">
        <f t="shared" si="55"/>
        <v>1</v>
      </c>
      <c r="BH66" s="19">
        <f t="shared" si="56"/>
        <v>-0.59966894294584516</v>
      </c>
      <c r="BI66" s="72">
        <f t="shared" si="84"/>
        <v>8.389052498964407E-4</v>
      </c>
      <c r="BJ66" s="72">
        <f t="shared" si="85"/>
        <v>0</v>
      </c>
      <c r="BK66" s="72">
        <f t="shared" si="59"/>
        <v>0</v>
      </c>
      <c r="BL66" s="72">
        <f t="shared" si="86"/>
        <v>6.7394967422762389E-3</v>
      </c>
      <c r="BM66" s="72">
        <f t="shared" si="60"/>
        <v>1.0016827510415456</v>
      </c>
      <c r="BN66" s="72">
        <f t="shared" si="61"/>
        <v>1.6792186103152021E-3</v>
      </c>
      <c r="BO66" s="72">
        <f t="shared" si="62"/>
        <v>-1.7613079945703864E-5</v>
      </c>
      <c r="BP66" s="72">
        <f t="shared" si="87"/>
        <v>111469.53532416912</v>
      </c>
      <c r="BQ66" s="72">
        <f t="shared" si="64"/>
        <v>0</v>
      </c>
      <c r="BR66" s="72">
        <f t="shared" si="65"/>
        <v>3.1415926535897931</v>
      </c>
      <c r="BS66" s="72">
        <f t="shared" si="66"/>
        <v>6.2831853071795862</v>
      </c>
      <c r="BT66" s="72">
        <f t="shared" si="67"/>
        <v>0</v>
      </c>
      <c r="BU66" s="72">
        <f t="shared" si="68"/>
        <v>180</v>
      </c>
      <c r="BV66" s="72">
        <f t="shared" si="69"/>
        <v>0</v>
      </c>
    </row>
    <row r="67" spans="1:74">
      <c r="A67" s="13">
        <f>'LL to'!B67</f>
        <v>65</v>
      </c>
      <c r="B67" s="13">
        <f>'LL to'!C67</f>
        <v>33</v>
      </c>
      <c r="C67" s="19">
        <f t="shared" si="88"/>
        <v>1.1344640137963142</v>
      </c>
      <c r="D67" s="19">
        <f t="shared" si="89"/>
        <v>0.57595865315812877</v>
      </c>
      <c r="E67" s="19">
        <f t="shared" si="72"/>
        <v>1.1156861089024122</v>
      </c>
      <c r="F67" s="19">
        <f t="shared" si="73"/>
        <v>1.1331762670909156</v>
      </c>
      <c r="G67" s="19">
        <f t="shared" ref="G67" si="90">D67-D66</f>
        <v>0</v>
      </c>
      <c r="H67" s="19">
        <f t="shared" ref="H67" si="91">G67</f>
        <v>0</v>
      </c>
      <c r="I67" s="19">
        <f t="shared" ref="I67" si="92">H67-G67</f>
        <v>0</v>
      </c>
      <c r="J67" s="19">
        <f t="shared" ref="J67" si="93">SQRT((COS($F67)*SIN(H67))^2+(COS($E67)*SIN($F67)-SIN($E67)*COS($F67)*COS(H67))^2)</f>
        <v>1.7489266479155885E-2</v>
      </c>
      <c r="K67" s="19">
        <f t="shared" ref="K67" si="94">SIN($E67)*SIN($F67)+COS($E67)*COS($F67)*COS(H67)</f>
        <v>0.99984705108232486</v>
      </c>
      <c r="L67" s="19">
        <f t="shared" ref="L67" si="95">ATAN2(K67,J67)</f>
        <v>1.7490158188503489E-2</v>
      </c>
      <c r="M67" s="19">
        <f t="shared" ref="M67" si="96">COS($E67)*COS($F67)*SIN(H67)/J67</f>
        <v>0</v>
      </c>
      <c r="N67" s="19">
        <f t="shared" ref="N67" si="97">IF(1-M67^2=0,0.000000000001,1-M67^2)</f>
        <v>1</v>
      </c>
      <c r="O67" s="19">
        <f t="shared" ref="O67" si="98">K67-2*SIN($E67)*SIN($F67)/N67</f>
        <v>-0.62728806167847939</v>
      </c>
      <c r="P67" s="72">
        <f t="shared" si="74"/>
        <v>8.389052498964407E-4</v>
      </c>
      <c r="Q67" s="72">
        <f t="shared" si="75"/>
        <v>0</v>
      </c>
      <c r="R67" s="72">
        <f t="shared" ref="R67" si="99">Q67-H67</f>
        <v>0</v>
      </c>
      <c r="S67" s="19">
        <f t="shared" ref="S67" si="100">SQRT((COS($F67)*SIN(Q67))^2+(COS($E67)*SIN($F67)-SIN($E67)*COS($F67)*COS(Q67))^2)</f>
        <v>1.7489266479155885E-2</v>
      </c>
      <c r="T67" s="19">
        <f t="shared" ref="T67" si="101">SIN($E67)*SIN($F67)+COS($E67)*COS($F67)*COS(Q67)</f>
        <v>0.99984705108232486</v>
      </c>
      <c r="U67" s="19">
        <f t="shared" ref="U67" si="102">ATAN2(T67,S67)</f>
        <v>1.7490158188503489E-2</v>
      </c>
      <c r="V67" s="19">
        <f t="shared" ref="V67" si="103">COS($E67)*COS($F67)*SIN(Q67)/S67</f>
        <v>0</v>
      </c>
      <c r="W67" s="19">
        <f t="shared" ref="W67" si="104">IF(1-V67^2=0,0.000000000001,1-V67^2)</f>
        <v>1</v>
      </c>
      <c r="X67" s="19">
        <f t="shared" ref="X67" si="105">T67-2*SIN($E67)*SIN($F67)/W67</f>
        <v>-0.62728806167847939</v>
      </c>
      <c r="Y67" s="72">
        <f t="shared" si="76"/>
        <v>8.389052498964407E-4</v>
      </c>
      <c r="Z67" s="72">
        <f t="shared" si="77"/>
        <v>0</v>
      </c>
      <c r="AA67" s="72">
        <f t="shared" ref="AA67" si="106">Z67-Q67</f>
        <v>0</v>
      </c>
      <c r="AB67" s="19">
        <f t="shared" ref="AB67" si="107">SQRT((COS($F67)*SIN(Z67))^2+(COS($E67)*SIN($F67)-SIN($E67)*COS($F67)*COS(Z67))^2)</f>
        <v>1.7489266479155885E-2</v>
      </c>
      <c r="AC67" s="19">
        <f t="shared" ref="AC67" si="108">SIN($E67)*SIN($F67)+COS($E67)*COS($F67)*COS(Z67)</f>
        <v>0.99984705108232486</v>
      </c>
      <c r="AD67" s="19">
        <f t="shared" ref="AD67" si="109">ATAN2(AC67,AB67)</f>
        <v>1.7490158188503489E-2</v>
      </c>
      <c r="AE67" s="19">
        <f t="shared" ref="AE67" si="110">COS($E67)*COS($F67)*SIN(Z67)/AB67</f>
        <v>0</v>
      </c>
      <c r="AF67" s="19">
        <f t="shared" ref="AF67" si="111">IF(1-AE67^2=0,0.000000000001,1-AE67^2)</f>
        <v>1</v>
      </c>
      <c r="AG67" s="19">
        <f t="shared" ref="AG67" si="112">AC67-2*SIN($E67)*SIN($F67)/AF67</f>
        <v>-0.62728806167847939</v>
      </c>
      <c r="AH67" s="72">
        <f t="shared" si="78"/>
        <v>8.389052498964407E-4</v>
      </c>
      <c r="AI67" s="72">
        <f t="shared" si="79"/>
        <v>0</v>
      </c>
      <c r="AJ67" s="72">
        <f t="shared" ref="AJ67" si="113">AI67-Z67</f>
        <v>0</v>
      </c>
      <c r="AK67" s="19">
        <f t="shared" ref="AK67" si="114">SQRT((COS($F67)*SIN(AI67))^2+(COS($E67)*SIN($F67)-SIN($E67)*COS($F67)*COS(AI67))^2)</f>
        <v>1.7489266479155885E-2</v>
      </c>
      <c r="AL67" s="19">
        <f t="shared" ref="AL67" si="115">SIN($E67)*SIN($F67)+COS($E67)*COS($F67)*COS(AI67)</f>
        <v>0.99984705108232486</v>
      </c>
      <c r="AM67" s="19">
        <f t="shared" ref="AM67" si="116">ATAN2(AL67,AK67)</f>
        <v>1.7490158188503489E-2</v>
      </c>
      <c r="AN67" s="19">
        <f t="shared" ref="AN67" si="117">COS($E67)*COS($F67)*SIN(AI67)/AK67</f>
        <v>0</v>
      </c>
      <c r="AO67" s="19">
        <f t="shared" ref="AO67" si="118">IF(1-AN67^2=0,0.000000000001,1-AN67^2)</f>
        <v>1</v>
      </c>
      <c r="AP67" s="19">
        <f t="shared" ref="AP67" si="119">AL67-2*SIN($E67)*SIN($F67)/AO67</f>
        <v>-0.62728806167847939</v>
      </c>
      <c r="AQ67" s="72">
        <f t="shared" si="80"/>
        <v>8.389052498964407E-4</v>
      </c>
      <c r="AR67" s="72">
        <f t="shared" si="81"/>
        <v>0</v>
      </c>
      <c r="AS67" s="72">
        <f t="shared" ref="AS67" si="120">AR67-AI67</f>
        <v>0</v>
      </c>
      <c r="AT67" s="19">
        <f t="shared" ref="AT67" si="121">SQRT((COS($F67)*SIN(AR67))^2+(COS($E67)*SIN($F67)-SIN($E67)*COS($F67)*COS(AR67))^2)</f>
        <v>1.7489266479155885E-2</v>
      </c>
      <c r="AU67" s="19">
        <f t="shared" ref="AU67" si="122">SIN($E67)*SIN($F67)+COS($E67)*COS($F67)*COS(AR67)</f>
        <v>0.99984705108232486</v>
      </c>
      <c r="AV67" s="19">
        <f t="shared" ref="AV67" si="123">ATAN2(AU67,AT67)</f>
        <v>1.7490158188503489E-2</v>
      </c>
      <c r="AW67" s="19">
        <f t="shared" ref="AW67" si="124">COS($E67)*COS($F67)*SIN(AR67)/AT67</f>
        <v>0</v>
      </c>
      <c r="AX67" s="19">
        <f t="shared" ref="AX67" si="125">IF(1-AW67^2=0,0.000000000001,1-AW67^2)</f>
        <v>1</v>
      </c>
      <c r="AY67" s="19">
        <f t="shared" ref="AY67" si="126">AU67-2*SIN($E67)*SIN($F67)/AX67</f>
        <v>-0.62728806167847939</v>
      </c>
      <c r="AZ67" s="72">
        <f t="shared" si="82"/>
        <v>8.389052498964407E-4</v>
      </c>
      <c r="BA67" s="72">
        <f t="shared" si="83"/>
        <v>0</v>
      </c>
      <c r="BB67" s="72">
        <f t="shared" ref="BB67" si="127">BA67-AR67</f>
        <v>0</v>
      </c>
      <c r="BC67" s="19">
        <f t="shared" ref="BC67" si="128">SQRT((COS($F67)*SIN(BA67))^2+(COS($E67)*SIN($F67)-SIN($E67)*COS($F67)*COS(BA67))^2)</f>
        <v>1.7489266479155885E-2</v>
      </c>
      <c r="BD67" s="19">
        <f t="shared" ref="BD67" si="129">SIN($E67)*SIN($F67)+COS($E67)*COS($F67)*COS(BA67)</f>
        <v>0.99984705108232486</v>
      </c>
      <c r="BE67" s="19">
        <f t="shared" ref="BE67" si="130">ATAN2(BD67,BC67)</f>
        <v>1.7490158188503489E-2</v>
      </c>
      <c r="BF67" s="19">
        <f t="shared" ref="BF67" si="131">COS($E67)*COS($F67)*SIN(BA67)/BC67</f>
        <v>0</v>
      </c>
      <c r="BG67" s="19">
        <f t="shared" ref="BG67" si="132">IF(1-BF67^2=0,0.000000000001,1-BF67^2)</f>
        <v>1</v>
      </c>
      <c r="BH67" s="19">
        <f t="shared" ref="BH67" si="133">BD67-2*SIN($E67)*SIN($F67)/BG67</f>
        <v>-0.62728806167847939</v>
      </c>
      <c r="BI67" s="72">
        <f t="shared" si="84"/>
        <v>8.389052498964407E-4</v>
      </c>
      <c r="BJ67" s="72">
        <f t="shared" si="85"/>
        <v>0</v>
      </c>
      <c r="BK67" s="72">
        <f t="shared" ref="BK67" si="134">BJ67-BA67</f>
        <v>0</v>
      </c>
      <c r="BL67" s="72">
        <f t="shared" si="86"/>
        <v>6.7394967422762389E-3</v>
      </c>
      <c r="BM67" s="72">
        <f t="shared" ref="BM67" si="135">1+BL67/16384*(4096+BL67*(-768+BL67*(320-175*BL67)))</f>
        <v>1.0016827510415456</v>
      </c>
      <c r="BN67" s="72">
        <f t="shared" ref="BN67" si="136">BL67/1024*(256+BL67*(-128+BL67*(74-47*BL67)))</f>
        <v>1.6792186103152021E-3</v>
      </c>
      <c r="BO67" s="72">
        <f t="shared" ref="BO67" si="137">BN67*BC67*(BH67+BN67/4*(BD67*(-1+2*BH67^2)-BN67/6*BH67*(-3+4*BC67^2)*(-3+4*BH67^2)))</f>
        <v>-1.8425001728603613E-5</v>
      </c>
      <c r="BP67" s="72">
        <f t="shared" si="87"/>
        <v>111485.01307921119</v>
      </c>
      <c r="BQ67" s="72">
        <f t="shared" ref="BQ67" si="138">ATAN2(COS(C66)*SIN(C67)-SIN(C66)*COS(C67)*COS(D67-D66),SIN(D67-D66)*COS(C67))</f>
        <v>0</v>
      </c>
      <c r="BR67" s="72">
        <f t="shared" ref="BR67" si="139">ATAN2(COS(C67)*SIN(C66)-SIN(C67)*COS(C66)*COS(D66-D67),SIN(D66-D67)*COS(C66))</f>
        <v>3.1415926535897931</v>
      </c>
      <c r="BS67" s="72">
        <f t="shared" ref="BS67" si="140">BR67+PI()</f>
        <v>6.2831853071795862</v>
      </c>
      <c r="BT67" s="72">
        <f t="shared" ref="BT67" si="141">MOD(BQ67*180/PI()+360,360)</f>
        <v>0</v>
      </c>
      <c r="BU67" s="72">
        <f t="shared" ref="BU67" si="142">MOD(BR67*180/PI()+360,360)</f>
        <v>180</v>
      </c>
      <c r="BV67" s="72">
        <f t="shared" ref="BV67" si="143">MOD(BS67*180/PI()+360,360)</f>
        <v>0</v>
      </c>
    </row>
    <row r="68" spans="1:74">
      <c r="A68" s="13">
        <f>'LL to'!B68</f>
        <v>66</v>
      </c>
      <c r="B68" s="13">
        <f>'LL to'!C68</f>
        <v>33</v>
      </c>
      <c r="C68" s="19">
        <f t="shared" ref="C68:C131" si="144">A68*PI()/180</f>
        <v>1.1519173063162575</v>
      </c>
      <c r="D68" s="19">
        <f t="shared" ref="D68:D131" si="145">B68*PI()/180</f>
        <v>0.57595865315812877</v>
      </c>
      <c r="E68" s="19">
        <f t="shared" si="72"/>
        <v>1.1331762670909156</v>
      </c>
      <c r="F68" s="19">
        <f t="shared" si="73"/>
        <v>1.1506679992809432</v>
      </c>
      <c r="G68" s="19">
        <f t="shared" ref="G68:G131" si="146">D68-D67</f>
        <v>0</v>
      </c>
      <c r="H68" s="19">
        <f t="shared" ref="H68:H131" si="147">G68</f>
        <v>0</v>
      </c>
      <c r="I68" s="19">
        <f t="shared" ref="I68:I131" si="148">H68-G68</f>
        <v>0</v>
      </c>
      <c r="J68" s="19">
        <f t="shared" ref="J68:J131" si="149">SQRT((COS($F68)*SIN(H68))^2+(COS($E68)*SIN($F68)-SIN($E68)*COS($F68)*COS(H68))^2)</f>
        <v>1.7490840239916483E-2</v>
      </c>
      <c r="K68" s="19">
        <f t="shared" ref="K68:K131" si="150">SIN($E68)*SIN($F68)+COS($E68)*COS($F68)*COS(H68)</f>
        <v>0.99984702355295418</v>
      </c>
      <c r="L68" s="19">
        <f t="shared" ref="L68:L131" si="151">ATAN2(K68,J68)</f>
        <v>1.749173219002758E-2</v>
      </c>
      <c r="M68" s="19">
        <f t="shared" ref="M68:M131" si="152">COS($E68)*COS($F68)*SIN(H68)/J68</f>
        <v>0</v>
      </c>
      <c r="N68" s="19">
        <f t="shared" ref="N68:N131" si="153">IF(1-M68^2=0,0.000000000001,1-M68^2)</f>
        <v>1</v>
      </c>
      <c r="O68" s="19">
        <f t="shared" ref="O68:O131" si="154">K68-2*SIN($E68)*SIN($F68)/N68</f>
        <v>-0.65414218087361808</v>
      </c>
      <c r="P68" s="72">
        <f t="shared" si="74"/>
        <v>8.389052498964407E-4</v>
      </c>
      <c r="Q68" s="72">
        <f t="shared" si="75"/>
        <v>0</v>
      </c>
      <c r="R68" s="72">
        <f t="shared" ref="R68:R131" si="155">Q68-H68</f>
        <v>0</v>
      </c>
      <c r="S68" s="19">
        <f t="shared" ref="S68:S131" si="156">SQRT((COS($F68)*SIN(Q68))^2+(COS($E68)*SIN($F68)-SIN($E68)*COS($F68)*COS(Q68))^2)</f>
        <v>1.7490840239916483E-2</v>
      </c>
      <c r="T68" s="19">
        <f t="shared" ref="T68:T131" si="157">SIN($E68)*SIN($F68)+COS($E68)*COS($F68)*COS(Q68)</f>
        <v>0.99984702355295418</v>
      </c>
      <c r="U68" s="19">
        <f t="shared" ref="U68:U131" si="158">ATAN2(T68,S68)</f>
        <v>1.749173219002758E-2</v>
      </c>
      <c r="V68" s="19">
        <f t="shared" ref="V68:V131" si="159">COS($E68)*COS($F68)*SIN(Q68)/S68</f>
        <v>0</v>
      </c>
      <c r="W68" s="19">
        <f t="shared" ref="W68:W131" si="160">IF(1-V68^2=0,0.000000000001,1-V68^2)</f>
        <v>1</v>
      </c>
      <c r="X68" s="19">
        <f t="shared" ref="X68:X131" si="161">T68-2*SIN($E68)*SIN($F68)/W68</f>
        <v>-0.65414218087361808</v>
      </c>
      <c r="Y68" s="72">
        <f t="shared" si="76"/>
        <v>8.389052498964407E-4</v>
      </c>
      <c r="Z68" s="72">
        <f t="shared" si="77"/>
        <v>0</v>
      </c>
      <c r="AA68" s="72">
        <f t="shared" ref="AA68:AA131" si="162">Z68-Q68</f>
        <v>0</v>
      </c>
      <c r="AB68" s="19">
        <f t="shared" ref="AB68:AB131" si="163">SQRT((COS($F68)*SIN(Z68))^2+(COS($E68)*SIN($F68)-SIN($E68)*COS($F68)*COS(Z68))^2)</f>
        <v>1.7490840239916483E-2</v>
      </c>
      <c r="AC68" s="19">
        <f t="shared" ref="AC68:AC131" si="164">SIN($E68)*SIN($F68)+COS($E68)*COS($F68)*COS(Z68)</f>
        <v>0.99984702355295418</v>
      </c>
      <c r="AD68" s="19">
        <f t="shared" ref="AD68:AD131" si="165">ATAN2(AC68,AB68)</f>
        <v>1.749173219002758E-2</v>
      </c>
      <c r="AE68" s="19">
        <f t="shared" ref="AE68:AE131" si="166">COS($E68)*COS($F68)*SIN(Z68)/AB68</f>
        <v>0</v>
      </c>
      <c r="AF68" s="19">
        <f t="shared" ref="AF68:AF131" si="167">IF(1-AE68^2=0,0.000000000001,1-AE68^2)</f>
        <v>1</v>
      </c>
      <c r="AG68" s="19">
        <f t="shared" ref="AG68:AG131" si="168">AC68-2*SIN($E68)*SIN($F68)/AF68</f>
        <v>-0.65414218087361808</v>
      </c>
      <c r="AH68" s="72">
        <f t="shared" si="78"/>
        <v>8.389052498964407E-4</v>
      </c>
      <c r="AI68" s="72">
        <f t="shared" si="79"/>
        <v>0</v>
      </c>
      <c r="AJ68" s="72">
        <f t="shared" ref="AJ68:AJ131" si="169">AI68-Z68</f>
        <v>0</v>
      </c>
      <c r="AK68" s="19">
        <f t="shared" ref="AK68:AK131" si="170">SQRT((COS($F68)*SIN(AI68))^2+(COS($E68)*SIN($F68)-SIN($E68)*COS($F68)*COS(AI68))^2)</f>
        <v>1.7490840239916483E-2</v>
      </c>
      <c r="AL68" s="19">
        <f t="shared" ref="AL68:AL131" si="171">SIN($E68)*SIN($F68)+COS($E68)*COS($F68)*COS(AI68)</f>
        <v>0.99984702355295418</v>
      </c>
      <c r="AM68" s="19">
        <f t="shared" ref="AM68:AM131" si="172">ATAN2(AL68,AK68)</f>
        <v>1.749173219002758E-2</v>
      </c>
      <c r="AN68" s="19">
        <f t="shared" ref="AN68:AN131" si="173">COS($E68)*COS($F68)*SIN(AI68)/AK68</f>
        <v>0</v>
      </c>
      <c r="AO68" s="19">
        <f t="shared" ref="AO68:AO131" si="174">IF(1-AN68^2=0,0.000000000001,1-AN68^2)</f>
        <v>1</v>
      </c>
      <c r="AP68" s="19">
        <f t="shared" ref="AP68:AP131" si="175">AL68-2*SIN($E68)*SIN($F68)/AO68</f>
        <v>-0.65414218087361808</v>
      </c>
      <c r="AQ68" s="72">
        <f t="shared" si="80"/>
        <v>8.389052498964407E-4</v>
      </c>
      <c r="AR68" s="72">
        <f t="shared" si="81"/>
        <v>0</v>
      </c>
      <c r="AS68" s="72">
        <f t="shared" ref="AS68:AS131" si="176">AR68-AI68</f>
        <v>0</v>
      </c>
      <c r="AT68" s="19">
        <f t="shared" ref="AT68:AT131" si="177">SQRT((COS($F68)*SIN(AR68))^2+(COS($E68)*SIN($F68)-SIN($E68)*COS($F68)*COS(AR68))^2)</f>
        <v>1.7490840239916483E-2</v>
      </c>
      <c r="AU68" s="19">
        <f t="shared" ref="AU68:AU131" si="178">SIN($E68)*SIN($F68)+COS($E68)*COS($F68)*COS(AR68)</f>
        <v>0.99984702355295418</v>
      </c>
      <c r="AV68" s="19">
        <f t="shared" ref="AV68:AV131" si="179">ATAN2(AU68,AT68)</f>
        <v>1.749173219002758E-2</v>
      </c>
      <c r="AW68" s="19">
        <f t="shared" ref="AW68:AW131" si="180">COS($E68)*COS($F68)*SIN(AR68)/AT68</f>
        <v>0</v>
      </c>
      <c r="AX68" s="19">
        <f t="shared" ref="AX68:AX131" si="181">IF(1-AW68^2=0,0.000000000001,1-AW68^2)</f>
        <v>1</v>
      </c>
      <c r="AY68" s="19">
        <f t="shared" ref="AY68:AY131" si="182">AU68-2*SIN($E68)*SIN($F68)/AX68</f>
        <v>-0.65414218087361808</v>
      </c>
      <c r="AZ68" s="72">
        <f t="shared" si="82"/>
        <v>8.389052498964407E-4</v>
      </c>
      <c r="BA68" s="72">
        <f t="shared" si="83"/>
        <v>0</v>
      </c>
      <c r="BB68" s="72">
        <f t="shared" ref="BB68:BB131" si="183">BA68-AR68</f>
        <v>0</v>
      </c>
      <c r="BC68" s="19">
        <f t="shared" ref="BC68:BC131" si="184">SQRT((COS($F68)*SIN(BA68))^2+(COS($E68)*SIN($F68)-SIN($E68)*COS($F68)*COS(BA68))^2)</f>
        <v>1.7490840239916483E-2</v>
      </c>
      <c r="BD68" s="19">
        <f t="shared" ref="BD68:BD131" si="185">SIN($E68)*SIN($F68)+COS($E68)*COS($F68)*COS(BA68)</f>
        <v>0.99984702355295418</v>
      </c>
      <c r="BE68" s="19">
        <f t="shared" ref="BE68:BE131" si="186">ATAN2(BD68,BC68)</f>
        <v>1.749173219002758E-2</v>
      </c>
      <c r="BF68" s="19">
        <f t="shared" ref="BF68:BF131" si="187">COS($E68)*COS($F68)*SIN(BA68)/BC68</f>
        <v>0</v>
      </c>
      <c r="BG68" s="19">
        <f t="shared" ref="BG68:BG131" si="188">IF(1-BF68^2=0,0.000000000001,1-BF68^2)</f>
        <v>1</v>
      </c>
      <c r="BH68" s="19">
        <f t="shared" ref="BH68:BH131" si="189">BD68-2*SIN($E68)*SIN($F68)/BG68</f>
        <v>-0.65414218087361808</v>
      </c>
      <c r="BI68" s="72">
        <f t="shared" si="84"/>
        <v>8.389052498964407E-4</v>
      </c>
      <c r="BJ68" s="72">
        <f t="shared" si="85"/>
        <v>0</v>
      </c>
      <c r="BK68" s="72">
        <f t="shared" ref="BK68:BK131" si="190">BJ68-BA68</f>
        <v>0</v>
      </c>
      <c r="BL68" s="72">
        <f t="shared" si="86"/>
        <v>6.7394967422762389E-3</v>
      </c>
      <c r="BM68" s="72">
        <f t="shared" ref="BM68:BM131" si="191">1+BL68/16384*(4096+BL68*(-768+BL68*(320-175*BL68)))</f>
        <v>1.0016827510415456</v>
      </c>
      <c r="BN68" s="72">
        <f t="shared" ref="BN68:BN131" si="192">BL68/1024*(256+BL68*(-128+BL68*(74-47*BL68)))</f>
        <v>1.6792186103152021E-3</v>
      </c>
      <c r="BO68" s="72">
        <f t="shared" ref="BO68:BO131" si="193">BN68*BC68*(BH68+BN68/4*(BD68*(-1+2*BH68^2)-BN68/6*BH68*(-3+4*BC68^2)*(-3+4*BH68^2)))</f>
        <v>-1.9214542602915726E-5</v>
      </c>
      <c r="BP68" s="72">
        <f t="shared" si="87"/>
        <v>111500.062815237</v>
      </c>
      <c r="BQ68" s="72">
        <f t="shared" ref="BQ68:BQ131" si="194">ATAN2(COS(C67)*SIN(C68)-SIN(C67)*COS(C68)*COS(D68-D67),SIN(D68-D67)*COS(C68))</f>
        <v>0</v>
      </c>
      <c r="BR68" s="72">
        <f t="shared" ref="BR68:BR131" si="195">ATAN2(COS(C68)*SIN(C67)-SIN(C68)*COS(C67)*COS(D67-D68),SIN(D67-D68)*COS(C67))</f>
        <v>3.1415926535897931</v>
      </c>
      <c r="BS68" s="72">
        <f t="shared" ref="BS68:BS131" si="196">BR68+PI()</f>
        <v>6.2831853071795862</v>
      </c>
      <c r="BT68" s="72">
        <f t="shared" ref="BT68:BT131" si="197">MOD(BQ68*180/PI()+360,360)</f>
        <v>0</v>
      </c>
      <c r="BU68" s="72">
        <f t="shared" ref="BU68:BU131" si="198">MOD(BR68*180/PI()+360,360)</f>
        <v>180</v>
      </c>
      <c r="BV68" s="72">
        <f t="shared" ref="BV68:BV131" si="199">MOD(BS68*180/PI()+360,360)</f>
        <v>0</v>
      </c>
    </row>
    <row r="69" spans="1:74">
      <c r="A69" s="13">
        <f>'LL to'!B69</f>
        <v>67</v>
      </c>
      <c r="B69" s="13">
        <f>'LL to'!C69</f>
        <v>33</v>
      </c>
      <c r="C69" s="19">
        <f t="shared" si="144"/>
        <v>1.1693705988362006</v>
      </c>
      <c r="D69" s="19">
        <f t="shared" si="145"/>
        <v>0.57595865315812877</v>
      </c>
      <c r="E69" s="19">
        <f t="shared" si="72"/>
        <v>1.1506679992809432</v>
      </c>
      <c r="F69" s="19">
        <f t="shared" si="73"/>
        <v>1.168161258691071</v>
      </c>
      <c r="G69" s="19">
        <f t="shared" si="146"/>
        <v>0</v>
      </c>
      <c r="H69" s="19">
        <f t="shared" si="147"/>
        <v>0</v>
      </c>
      <c r="I69" s="19">
        <f t="shared" si="148"/>
        <v>0</v>
      </c>
      <c r="J69" s="19">
        <f t="shared" si="149"/>
        <v>1.74923672263676E-2</v>
      </c>
      <c r="K69" s="19">
        <f t="shared" si="150"/>
        <v>0.99984699683942535</v>
      </c>
      <c r="L69" s="19">
        <f t="shared" si="151"/>
        <v>1.7493259410127804E-2</v>
      </c>
      <c r="M69" s="19">
        <f t="shared" si="152"/>
        <v>0</v>
      </c>
      <c r="N69" s="19">
        <f t="shared" si="153"/>
        <v>1</v>
      </c>
      <c r="O69" s="19">
        <f t="shared" si="154"/>
        <v>-0.68019815983713861</v>
      </c>
      <c r="P69" s="72">
        <f t="shared" si="74"/>
        <v>8.389052498964407E-4</v>
      </c>
      <c r="Q69" s="72">
        <f t="shared" si="75"/>
        <v>0</v>
      </c>
      <c r="R69" s="72">
        <f t="shared" si="155"/>
        <v>0</v>
      </c>
      <c r="S69" s="19">
        <f t="shared" si="156"/>
        <v>1.74923672263676E-2</v>
      </c>
      <c r="T69" s="19">
        <f t="shared" si="157"/>
        <v>0.99984699683942535</v>
      </c>
      <c r="U69" s="19">
        <f t="shared" si="158"/>
        <v>1.7493259410127804E-2</v>
      </c>
      <c r="V69" s="19">
        <f t="shared" si="159"/>
        <v>0</v>
      </c>
      <c r="W69" s="19">
        <f t="shared" si="160"/>
        <v>1</v>
      </c>
      <c r="X69" s="19">
        <f t="shared" si="161"/>
        <v>-0.68019815983713861</v>
      </c>
      <c r="Y69" s="72">
        <f t="shared" si="76"/>
        <v>8.389052498964407E-4</v>
      </c>
      <c r="Z69" s="72">
        <f t="shared" si="77"/>
        <v>0</v>
      </c>
      <c r="AA69" s="72">
        <f t="shared" si="162"/>
        <v>0</v>
      </c>
      <c r="AB69" s="19">
        <f t="shared" si="163"/>
        <v>1.74923672263676E-2</v>
      </c>
      <c r="AC69" s="19">
        <f t="shared" si="164"/>
        <v>0.99984699683942535</v>
      </c>
      <c r="AD69" s="19">
        <f t="shared" si="165"/>
        <v>1.7493259410127804E-2</v>
      </c>
      <c r="AE69" s="19">
        <f t="shared" si="166"/>
        <v>0</v>
      </c>
      <c r="AF69" s="19">
        <f t="shared" si="167"/>
        <v>1</v>
      </c>
      <c r="AG69" s="19">
        <f t="shared" si="168"/>
        <v>-0.68019815983713861</v>
      </c>
      <c r="AH69" s="72">
        <f t="shared" si="78"/>
        <v>8.389052498964407E-4</v>
      </c>
      <c r="AI69" s="72">
        <f t="shared" si="79"/>
        <v>0</v>
      </c>
      <c r="AJ69" s="72">
        <f t="shared" si="169"/>
        <v>0</v>
      </c>
      <c r="AK69" s="19">
        <f t="shared" si="170"/>
        <v>1.74923672263676E-2</v>
      </c>
      <c r="AL69" s="19">
        <f t="shared" si="171"/>
        <v>0.99984699683942535</v>
      </c>
      <c r="AM69" s="19">
        <f t="shared" si="172"/>
        <v>1.7493259410127804E-2</v>
      </c>
      <c r="AN69" s="19">
        <f t="shared" si="173"/>
        <v>0</v>
      </c>
      <c r="AO69" s="19">
        <f t="shared" si="174"/>
        <v>1</v>
      </c>
      <c r="AP69" s="19">
        <f t="shared" si="175"/>
        <v>-0.68019815983713861</v>
      </c>
      <c r="AQ69" s="72">
        <f t="shared" si="80"/>
        <v>8.389052498964407E-4</v>
      </c>
      <c r="AR69" s="72">
        <f t="shared" si="81"/>
        <v>0</v>
      </c>
      <c r="AS69" s="72">
        <f t="shared" si="176"/>
        <v>0</v>
      </c>
      <c r="AT69" s="19">
        <f t="shared" si="177"/>
        <v>1.74923672263676E-2</v>
      </c>
      <c r="AU69" s="19">
        <f t="shared" si="178"/>
        <v>0.99984699683942535</v>
      </c>
      <c r="AV69" s="19">
        <f t="shared" si="179"/>
        <v>1.7493259410127804E-2</v>
      </c>
      <c r="AW69" s="19">
        <f t="shared" si="180"/>
        <v>0</v>
      </c>
      <c r="AX69" s="19">
        <f t="shared" si="181"/>
        <v>1</v>
      </c>
      <c r="AY69" s="19">
        <f t="shared" si="182"/>
        <v>-0.68019815983713861</v>
      </c>
      <c r="AZ69" s="72">
        <f t="shared" si="82"/>
        <v>8.389052498964407E-4</v>
      </c>
      <c r="BA69" s="72">
        <f t="shared" si="83"/>
        <v>0</v>
      </c>
      <c r="BB69" s="72">
        <f t="shared" si="183"/>
        <v>0</v>
      </c>
      <c r="BC69" s="19">
        <f t="shared" si="184"/>
        <v>1.74923672263676E-2</v>
      </c>
      <c r="BD69" s="19">
        <f t="shared" si="185"/>
        <v>0.99984699683942535</v>
      </c>
      <c r="BE69" s="19">
        <f t="shared" si="186"/>
        <v>1.7493259410127804E-2</v>
      </c>
      <c r="BF69" s="19">
        <f t="shared" si="187"/>
        <v>0</v>
      </c>
      <c r="BG69" s="19">
        <f t="shared" si="188"/>
        <v>1</v>
      </c>
      <c r="BH69" s="19">
        <f t="shared" si="189"/>
        <v>-0.68019815983713861</v>
      </c>
      <c r="BI69" s="72">
        <f t="shared" si="84"/>
        <v>8.389052498964407E-4</v>
      </c>
      <c r="BJ69" s="72">
        <f t="shared" si="85"/>
        <v>0</v>
      </c>
      <c r="BK69" s="72">
        <f t="shared" si="190"/>
        <v>0</v>
      </c>
      <c r="BL69" s="72">
        <f t="shared" si="86"/>
        <v>6.7394967422762389E-3</v>
      </c>
      <c r="BM69" s="72">
        <f t="shared" si="191"/>
        <v>1.0016827510415456</v>
      </c>
      <c r="BN69" s="72">
        <f t="shared" si="192"/>
        <v>1.6792186103152021E-3</v>
      </c>
      <c r="BO69" s="72">
        <f t="shared" si="193"/>
        <v>-1.998071891002204E-5</v>
      </c>
      <c r="BP69" s="72">
        <f t="shared" si="87"/>
        <v>111514.66590023191</v>
      </c>
      <c r="BQ69" s="72">
        <f t="shared" si="194"/>
        <v>0</v>
      </c>
      <c r="BR69" s="72">
        <f t="shared" si="195"/>
        <v>3.1415926535897931</v>
      </c>
      <c r="BS69" s="72">
        <f t="shared" si="196"/>
        <v>6.2831853071795862</v>
      </c>
      <c r="BT69" s="72">
        <f t="shared" si="197"/>
        <v>0</v>
      </c>
      <c r="BU69" s="72">
        <f t="shared" si="198"/>
        <v>180</v>
      </c>
      <c r="BV69" s="72">
        <f t="shared" si="199"/>
        <v>0</v>
      </c>
    </row>
    <row r="70" spans="1:74">
      <c r="A70" s="13">
        <f>'LL to'!B70</f>
        <v>68</v>
      </c>
      <c r="B70" s="13">
        <f>'LL to'!C70</f>
        <v>33</v>
      </c>
      <c r="C70" s="19">
        <f t="shared" si="144"/>
        <v>1.1868238913561442</v>
      </c>
      <c r="D70" s="19">
        <f t="shared" si="145"/>
        <v>0.57595865315812877</v>
      </c>
      <c r="E70" s="19">
        <f t="shared" si="72"/>
        <v>1.168161258691071</v>
      </c>
      <c r="F70" s="19">
        <f t="shared" si="73"/>
        <v>1.185655996654136</v>
      </c>
      <c r="G70" s="19">
        <f t="shared" si="146"/>
        <v>0</v>
      </c>
      <c r="H70" s="19">
        <f t="shared" si="147"/>
        <v>0</v>
      </c>
      <c r="I70" s="19">
        <f t="shared" si="148"/>
        <v>0</v>
      </c>
      <c r="J70" s="19">
        <f t="shared" si="149"/>
        <v>1.7493845553062382E-2</v>
      </c>
      <c r="K70" s="19">
        <f t="shared" si="150"/>
        <v>0.99984697097494157</v>
      </c>
      <c r="L70" s="19">
        <f t="shared" si="151"/>
        <v>1.7494737963064975E-2</v>
      </c>
      <c r="M70" s="19">
        <f t="shared" si="152"/>
        <v>0</v>
      </c>
      <c r="N70" s="19">
        <f t="shared" si="153"/>
        <v>1</v>
      </c>
      <c r="O70" s="19">
        <f t="shared" si="154"/>
        <v>-0.70542382587284158</v>
      </c>
      <c r="P70" s="72">
        <f t="shared" si="74"/>
        <v>8.389052498964407E-4</v>
      </c>
      <c r="Q70" s="72">
        <f t="shared" si="75"/>
        <v>0</v>
      </c>
      <c r="R70" s="72">
        <f t="shared" si="155"/>
        <v>0</v>
      </c>
      <c r="S70" s="19">
        <f t="shared" si="156"/>
        <v>1.7493845553062382E-2</v>
      </c>
      <c r="T70" s="19">
        <f t="shared" si="157"/>
        <v>0.99984697097494157</v>
      </c>
      <c r="U70" s="19">
        <f t="shared" si="158"/>
        <v>1.7494737963064975E-2</v>
      </c>
      <c r="V70" s="19">
        <f t="shared" si="159"/>
        <v>0</v>
      </c>
      <c r="W70" s="19">
        <f t="shared" si="160"/>
        <v>1</v>
      </c>
      <c r="X70" s="19">
        <f t="shared" si="161"/>
        <v>-0.70542382587284158</v>
      </c>
      <c r="Y70" s="72">
        <f t="shared" si="76"/>
        <v>8.389052498964407E-4</v>
      </c>
      <c r="Z70" s="72">
        <f t="shared" si="77"/>
        <v>0</v>
      </c>
      <c r="AA70" s="72">
        <f t="shared" si="162"/>
        <v>0</v>
      </c>
      <c r="AB70" s="19">
        <f t="shared" si="163"/>
        <v>1.7493845553062382E-2</v>
      </c>
      <c r="AC70" s="19">
        <f t="shared" si="164"/>
        <v>0.99984697097494157</v>
      </c>
      <c r="AD70" s="19">
        <f t="shared" si="165"/>
        <v>1.7494737963064975E-2</v>
      </c>
      <c r="AE70" s="19">
        <f t="shared" si="166"/>
        <v>0</v>
      </c>
      <c r="AF70" s="19">
        <f t="shared" si="167"/>
        <v>1</v>
      </c>
      <c r="AG70" s="19">
        <f t="shared" si="168"/>
        <v>-0.70542382587284158</v>
      </c>
      <c r="AH70" s="72">
        <f t="shared" si="78"/>
        <v>8.389052498964407E-4</v>
      </c>
      <c r="AI70" s="72">
        <f t="shared" si="79"/>
        <v>0</v>
      </c>
      <c r="AJ70" s="72">
        <f t="shared" si="169"/>
        <v>0</v>
      </c>
      <c r="AK70" s="19">
        <f t="shared" si="170"/>
        <v>1.7493845553062382E-2</v>
      </c>
      <c r="AL70" s="19">
        <f t="shared" si="171"/>
        <v>0.99984697097494157</v>
      </c>
      <c r="AM70" s="19">
        <f t="shared" si="172"/>
        <v>1.7494737963064975E-2</v>
      </c>
      <c r="AN70" s="19">
        <f t="shared" si="173"/>
        <v>0</v>
      </c>
      <c r="AO70" s="19">
        <f t="shared" si="174"/>
        <v>1</v>
      </c>
      <c r="AP70" s="19">
        <f t="shared" si="175"/>
        <v>-0.70542382587284158</v>
      </c>
      <c r="AQ70" s="72">
        <f t="shared" si="80"/>
        <v>8.389052498964407E-4</v>
      </c>
      <c r="AR70" s="72">
        <f t="shared" si="81"/>
        <v>0</v>
      </c>
      <c r="AS70" s="72">
        <f t="shared" si="176"/>
        <v>0</v>
      </c>
      <c r="AT70" s="19">
        <f t="shared" si="177"/>
        <v>1.7493845553062382E-2</v>
      </c>
      <c r="AU70" s="19">
        <f t="shared" si="178"/>
        <v>0.99984697097494157</v>
      </c>
      <c r="AV70" s="19">
        <f t="shared" si="179"/>
        <v>1.7494737963064975E-2</v>
      </c>
      <c r="AW70" s="19">
        <f t="shared" si="180"/>
        <v>0</v>
      </c>
      <c r="AX70" s="19">
        <f t="shared" si="181"/>
        <v>1</v>
      </c>
      <c r="AY70" s="19">
        <f t="shared" si="182"/>
        <v>-0.70542382587284158</v>
      </c>
      <c r="AZ70" s="72">
        <f t="shared" si="82"/>
        <v>8.389052498964407E-4</v>
      </c>
      <c r="BA70" s="72">
        <f t="shared" si="83"/>
        <v>0</v>
      </c>
      <c r="BB70" s="72">
        <f t="shared" si="183"/>
        <v>0</v>
      </c>
      <c r="BC70" s="19">
        <f t="shared" si="184"/>
        <v>1.7493845553062382E-2</v>
      </c>
      <c r="BD70" s="19">
        <f t="shared" si="185"/>
        <v>0.99984697097494157</v>
      </c>
      <c r="BE70" s="19">
        <f t="shared" si="186"/>
        <v>1.7494737963064975E-2</v>
      </c>
      <c r="BF70" s="19">
        <f t="shared" si="187"/>
        <v>0</v>
      </c>
      <c r="BG70" s="19">
        <f t="shared" si="188"/>
        <v>1</v>
      </c>
      <c r="BH70" s="19">
        <f t="shared" si="189"/>
        <v>-0.70542382587284158</v>
      </c>
      <c r="BI70" s="72">
        <f t="shared" si="84"/>
        <v>8.389052498964407E-4</v>
      </c>
      <c r="BJ70" s="72">
        <f t="shared" si="85"/>
        <v>0</v>
      </c>
      <c r="BK70" s="72">
        <f t="shared" si="190"/>
        <v>0</v>
      </c>
      <c r="BL70" s="72">
        <f t="shared" si="86"/>
        <v>6.7394967422762389E-3</v>
      </c>
      <c r="BM70" s="72">
        <f t="shared" si="191"/>
        <v>1.0016827510415456</v>
      </c>
      <c r="BN70" s="72">
        <f t="shared" si="192"/>
        <v>1.6792186103152021E-3</v>
      </c>
      <c r="BO70" s="72">
        <f t="shared" si="193"/>
        <v>-2.0722575226424228E-5</v>
      </c>
      <c r="BP70" s="72">
        <f t="shared" si="87"/>
        <v>111528.80424323694</v>
      </c>
      <c r="BQ70" s="72">
        <f t="shared" si="194"/>
        <v>0</v>
      </c>
      <c r="BR70" s="72">
        <f t="shared" si="195"/>
        <v>3.1415926535897931</v>
      </c>
      <c r="BS70" s="72">
        <f t="shared" si="196"/>
        <v>6.2831853071795862</v>
      </c>
      <c r="BT70" s="72">
        <f t="shared" si="197"/>
        <v>0</v>
      </c>
      <c r="BU70" s="72">
        <f t="shared" si="198"/>
        <v>180</v>
      </c>
      <c r="BV70" s="72">
        <f t="shared" si="199"/>
        <v>0</v>
      </c>
    </row>
    <row r="71" spans="1:74">
      <c r="A71" s="13">
        <f>'LL to'!B71</f>
        <v>69</v>
      </c>
      <c r="B71" s="13">
        <f>'LL to'!C71</f>
        <v>33</v>
      </c>
      <c r="C71" s="19">
        <f t="shared" si="144"/>
        <v>1.2042771838760873</v>
      </c>
      <c r="D71" s="19">
        <f t="shared" si="145"/>
        <v>0.57595865315812877</v>
      </c>
      <c r="E71" s="19">
        <f t="shared" si="72"/>
        <v>1.185655996654136</v>
      </c>
      <c r="F71" s="19">
        <f t="shared" si="73"/>
        <v>1.2031521626763917</v>
      </c>
      <c r="G71" s="19">
        <f t="shared" si="146"/>
        <v>0</v>
      </c>
      <c r="H71" s="19">
        <f t="shared" si="147"/>
        <v>0</v>
      </c>
      <c r="I71" s="19">
        <f t="shared" si="148"/>
        <v>0</v>
      </c>
      <c r="J71" s="19">
        <f t="shared" si="149"/>
        <v>1.7495273393700772E-2</v>
      </c>
      <c r="K71" s="19">
        <f t="shared" si="150"/>
        <v>0.99984694599167512</v>
      </c>
      <c r="L71" s="19">
        <f t="shared" si="151"/>
        <v>1.7496166022255708E-2</v>
      </c>
      <c r="M71" s="19">
        <f t="shared" si="152"/>
        <v>0</v>
      </c>
      <c r="N71" s="19">
        <f t="shared" si="153"/>
        <v>1</v>
      </c>
      <c r="O71" s="19">
        <f t="shared" si="154"/>
        <v>-0.72978801557289408</v>
      </c>
      <c r="P71" s="72">
        <f t="shared" si="74"/>
        <v>8.389052498964407E-4</v>
      </c>
      <c r="Q71" s="72">
        <f t="shared" si="75"/>
        <v>0</v>
      </c>
      <c r="R71" s="72">
        <f t="shared" si="155"/>
        <v>0</v>
      </c>
      <c r="S71" s="19">
        <f t="shared" si="156"/>
        <v>1.7495273393700772E-2</v>
      </c>
      <c r="T71" s="19">
        <f t="shared" si="157"/>
        <v>0.99984694599167512</v>
      </c>
      <c r="U71" s="19">
        <f t="shared" si="158"/>
        <v>1.7496166022255708E-2</v>
      </c>
      <c r="V71" s="19">
        <f t="shared" si="159"/>
        <v>0</v>
      </c>
      <c r="W71" s="19">
        <f t="shared" si="160"/>
        <v>1</v>
      </c>
      <c r="X71" s="19">
        <f t="shared" si="161"/>
        <v>-0.72978801557289408</v>
      </c>
      <c r="Y71" s="72">
        <f t="shared" si="76"/>
        <v>8.389052498964407E-4</v>
      </c>
      <c r="Z71" s="72">
        <f t="shared" si="77"/>
        <v>0</v>
      </c>
      <c r="AA71" s="72">
        <f t="shared" si="162"/>
        <v>0</v>
      </c>
      <c r="AB71" s="19">
        <f t="shared" si="163"/>
        <v>1.7495273393700772E-2</v>
      </c>
      <c r="AC71" s="19">
        <f t="shared" si="164"/>
        <v>0.99984694599167512</v>
      </c>
      <c r="AD71" s="19">
        <f t="shared" si="165"/>
        <v>1.7496166022255708E-2</v>
      </c>
      <c r="AE71" s="19">
        <f t="shared" si="166"/>
        <v>0</v>
      </c>
      <c r="AF71" s="19">
        <f t="shared" si="167"/>
        <v>1</v>
      </c>
      <c r="AG71" s="19">
        <f t="shared" si="168"/>
        <v>-0.72978801557289408</v>
      </c>
      <c r="AH71" s="72">
        <f t="shared" si="78"/>
        <v>8.389052498964407E-4</v>
      </c>
      <c r="AI71" s="72">
        <f t="shared" si="79"/>
        <v>0</v>
      </c>
      <c r="AJ71" s="72">
        <f t="shared" si="169"/>
        <v>0</v>
      </c>
      <c r="AK71" s="19">
        <f t="shared" si="170"/>
        <v>1.7495273393700772E-2</v>
      </c>
      <c r="AL71" s="19">
        <f t="shared" si="171"/>
        <v>0.99984694599167512</v>
      </c>
      <c r="AM71" s="19">
        <f t="shared" si="172"/>
        <v>1.7496166022255708E-2</v>
      </c>
      <c r="AN71" s="19">
        <f t="shared" si="173"/>
        <v>0</v>
      </c>
      <c r="AO71" s="19">
        <f t="shared" si="174"/>
        <v>1</v>
      </c>
      <c r="AP71" s="19">
        <f t="shared" si="175"/>
        <v>-0.72978801557289408</v>
      </c>
      <c r="AQ71" s="72">
        <f t="shared" si="80"/>
        <v>8.389052498964407E-4</v>
      </c>
      <c r="AR71" s="72">
        <f t="shared" si="81"/>
        <v>0</v>
      </c>
      <c r="AS71" s="72">
        <f t="shared" si="176"/>
        <v>0</v>
      </c>
      <c r="AT71" s="19">
        <f t="shared" si="177"/>
        <v>1.7495273393700772E-2</v>
      </c>
      <c r="AU71" s="19">
        <f t="shared" si="178"/>
        <v>0.99984694599167512</v>
      </c>
      <c r="AV71" s="19">
        <f t="shared" si="179"/>
        <v>1.7496166022255708E-2</v>
      </c>
      <c r="AW71" s="19">
        <f t="shared" si="180"/>
        <v>0</v>
      </c>
      <c r="AX71" s="19">
        <f t="shared" si="181"/>
        <v>1</v>
      </c>
      <c r="AY71" s="19">
        <f t="shared" si="182"/>
        <v>-0.72978801557289408</v>
      </c>
      <c r="AZ71" s="72">
        <f t="shared" si="82"/>
        <v>8.389052498964407E-4</v>
      </c>
      <c r="BA71" s="72">
        <f t="shared" si="83"/>
        <v>0</v>
      </c>
      <c r="BB71" s="72">
        <f t="shared" si="183"/>
        <v>0</v>
      </c>
      <c r="BC71" s="19">
        <f t="shared" si="184"/>
        <v>1.7495273393700772E-2</v>
      </c>
      <c r="BD71" s="19">
        <f t="shared" si="185"/>
        <v>0.99984694599167512</v>
      </c>
      <c r="BE71" s="19">
        <f t="shared" si="186"/>
        <v>1.7496166022255708E-2</v>
      </c>
      <c r="BF71" s="19">
        <f t="shared" si="187"/>
        <v>0</v>
      </c>
      <c r="BG71" s="19">
        <f t="shared" si="188"/>
        <v>1</v>
      </c>
      <c r="BH71" s="19">
        <f t="shared" si="189"/>
        <v>-0.72978801557289408</v>
      </c>
      <c r="BI71" s="72">
        <f t="shared" si="84"/>
        <v>8.389052498964407E-4</v>
      </c>
      <c r="BJ71" s="72">
        <f t="shared" si="85"/>
        <v>0</v>
      </c>
      <c r="BK71" s="72">
        <f t="shared" si="190"/>
        <v>0</v>
      </c>
      <c r="BL71" s="72">
        <f t="shared" si="86"/>
        <v>6.7394967422762389E-3</v>
      </c>
      <c r="BM71" s="72">
        <f t="shared" si="191"/>
        <v>1.0016827510415456</v>
      </c>
      <c r="BN71" s="72">
        <f t="shared" si="192"/>
        <v>1.6792186103152021E-3</v>
      </c>
      <c r="BO71" s="72">
        <f t="shared" si="193"/>
        <v>-2.1439185635456032E-5</v>
      </c>
      <c r="BP71" s="72">
        <f t="shared" si="87"/>
        <v>111542.46031784805</v>
      </c>
      <c r="BQ71" s="72">
        <f t="shared" si="194"/>
        <v>0</v>
      </c>
      <c r="BR71" s="72">
        <f t="shared" si="195"/>
        <v>3.1415926535897931</v>
      </c>
      <c r="BS71" s="72">
        <f t="shared" si="196"/>
        <v>6.2831853071795862</v>
      </c>
      <c r="BT71" s="72">
        <f t="shared" si="197"/>
        <v>0</v>
      </c>
      <c r="BU71" s="72">
        <f t="shared" si="198"/>
        <v>180</v>
      </c>
      <c r="BV71" s="72">
        <f t="shared" si="199"/>
        <v>0</v>
      </c>
    </row>
    <row r="72" spans="1:74">
      <c r="A72" s="13">
        <f>'LL to'!B72</f>
        <v>70</v>
      </c>
      <c r="B72" s="13">
        <f>'LL to'!C72</f>
        <v>33</v>
      </c>
      <c r="C72" s="19">
        <f t="shared" si="144"/>
        <v>1.2217304763960306</v>
      </c>
      <c r="D72" s="19">
        <f t="shared" si="145"/>
        <v>0.57595865315812877</v>
      </c>
      <c r="E72" s="19">
        <f t="shared" si="72"/>
        <v>1.2031521626763917</v>
      </c>
      <c r="F72" s="19">
        <f t="shared" si="73"/>
        <v>1.2206497044990172</v>
      </c>
      <c r="G72" s="19">
        <f t="shared" si="146"/>
        <v>0</v>
      </c>
      <c r="H72" s="19">
        <f t="shared" si="147"/>
        <v>0</v>
      </c>
      <c r="I72" s="19">
        <f t="shared" si="148"/>
        <v>0</v>
      </c>
      <c r="J72" s="19">
        <f t="shared" si="149"/>
        <v>1.7496648983482244E-2</v>
      </c>
      <c r="K72" s="19">
        <f t="shared" si="150"/>
        <v>0.99984692192072533</v>
      </c>
      <c r="L72" s="19">
        <f t="shared" si="151"/>
        <v>1.7497541822625501E-2</v>
      </c>
      <c r="M72" s="19">
        <f t="shared" si="152"/>
        <v>0</v>
      </c>
      <c r="N72" s="19">
        <f t="shared" si="153"/>
        <v>1</v>
      </c>
      <c r="O72" s="19">
        <f t="shared" si="154"/>
        <v>-0.75326061489136253</v>
      </c>
      <c r="P72" s="72">
        <f t="shared" si="74"/>
        <v>8.389052498964407E-4</v>
      </c>
      <c r="Q72" s="72">
        <f t="shared" si="75"/>
        <v>0</v>
      </c>
      <c r="R72" s="72">
        <f t="shared" si="155"/>
        <v>0</v>
      </c>
      <c r="S72" s="19">
        <f t="shared" si="156"/>
        <v>1.7496648983482244E-2</v>
      </c>
      <c r="T72" s="19">
        <f t="shared" si="157"/>
        <v>0.99984692192072533</v>
      </c>
      <c r="U72" s="19">
        <f t="shared" si="158"/>
        <v>1.7497541822625501E-2</v>
      </c>
      <c r="V72" s="19">
        <f t="shared" si="159"/>
        <v>0</v>
      </c>
      <c r="W72" s="19">
        <f t="shared" si="160"/>
        <v>1</v>
      </c>
      <c r="X72" s="19">
        <f t="shared" si="161"/>
        <v>-0.75326061489136253</v>
      </c>
      <c r="Y72" s="72">
        <f t="shared" si="76"/>
        <v>8.389052498964407E-4</v>
      </c>
      <c r="Z72" s="72">
        <f t="shared" si="77"/>
        <v>0</v>
      </c>
      <c r="AA72" s="72">
        <f t="shared" si="162"/>
        <v>0</v>
      </c>
      <c r="AB72" s="19">
        <f t="shared" si="163"/>
        <v>1.7496648983482244E-2</v>
      </c>
      <c r="AC72" s="19">
        <f t="shared" si="164"/>
        <v>0.99984692192072533</v>
      </c>
      <c r="AD72" s="19">
        <f t="shared" si="165"/>
        <v>1.7497541822625501E-2</v>
      </c>
      <c r="AE72" s="19">
        <f t="shared" si="166"/>
        <v>0</v>
      </c>
      <c r="AF72" s="19">
        <f t="shared" si="167"/>
        <v>1</v>
      </c>
      <c r="AG72" s="19">
        <f t="shared" si="168"/>
        <v>-0.75326061489136253</v>
      </c>
      <c r="AH72" s="72">
        <f t="shared" si="78"/>
        <v>8.389052498964407E-4</v>
      </c>
      <c r="AI72" s="72">
        <f t="shared" si="79"/>
        <v>0</v>
      </c>
      <c r="AJ72" s="72">
        <f t="shared" si="169"/>
        <v>0</v>
      </c>
      <c r="AK72" s="19">
        <f t="shared" si="170"/>
        <v>1.7496648983482244E-2</v>
      </c>
      <c r="AL72" s="19">
        <f t="shared" si="171"/>
        <v>0.99984692192072533</v>
      </c>
      <c r="AM72" s="19">
        <f t="shared" si="172"/>
        <v>1.7497541822625501E-2</v>
      </c>
      <c r="AN72" s="19">
        <f t="shared" si="173"/>
        <v>0</v>
      </c>
      <c r="AO72" s="19">
        <f t="shared" si="174"/>
        <v>1</v>
      </c>
      <c r="AP72" s="19">
        <f t="shared" si="175"/>
        <v>-0.75326061489136253</v>
      </c>
      <c r="AQ72" s="72">
        <f t="shared" si="80"/>
        <v>8.389052498964407E-4</v>
      </c>
      <c r="AR72" s="72">
        <f t="shared" si="81"/>
        <v>0</v>
      </c>
      <c r="AS72" s="72">
        <f t="shared" si="176"/>
        <v>0</v>
      </c>
      <c r="AT72" s="19">
        <f t="shared" si="177"/>
        <v>1.7496648983482244E-2</v>
      </c>
      <c r="AU72" s="19">
        <f t="shared" si="178"/>
        <v>0.99984692192072533</v>
      </c>
      <c r="AV72" s="19">
        <f t="shared" si="179"/>
        <v>1.7497541822625501E-2</v>
      </c>
      <c r="AW72" s="19">
        <f t="shared" si="180"/>
        <v>0</v>
      </c>
      <c r="AX72" s="19">
        <f t="shared" si="181"/>
        <v>1</v>
      </c>
      <c r="AY72" s="19">
        <f t="shared" si="182"/>
        <v>-0.75326061489136253</v>
      </c>
      <c r="AZ72" s="72">
        <f t="shared" si="82"/>
        <v>8.389052498964407E-4</v>
      </c>
      <c r="BA72" s="72">
        <f t="shared" si="83"/>
        <v>0</v>
      </c>
      <c r="BB72" s="72">
        <f t="shared" si="183"/>
        <v>0</v>
      </c>
      <c r="BC72" s="19">
        <f t="shared" si="184"/>
        <v>1.7496648983482244E-2</v>
      </c>
      <c r="BD72" s="19">
        <f t="shared" si="185"/>
        <v>0.99984692192072533</v>
      </c>
      <c r="BE72" s="19">
        <f t="shared" si="186"/>
        <v>1.7497541822625501E-2</v>
      </c>
      <c r="BF72" s="19">
        <f t="shared" si="187"/>
        <v>0</v>
      </c>
      <c r="BG72" s="19">
        <f t="shared" si="188"/>
        <v>1</v>
      </c>
      <c r="BH72" s="19">
        <f t="shared" si="189"/>
        <v>-0.75326061489136253</v>
      </c>
      <c r="BI72" s="72">
        <f t="shared" si="84"/>
        <v>8.389052498964407E-4</v>
      </c>
      <c r="BJ72" s="72">
        <f t="shared" si="85"/>
        <v>0</v>
      </c>
      <c r="BK72" s="72">
        <f t="shared" si="190"/>
        <v>0</v>
      </c>
      <c r="BL72" s="72">
        <f t="shared" si="86"/>
        <v>6.7394967422762389E-3</v>
      </c>
      <c r="BM72" s="72">
        <f t="shared" si="191"/>
        <v>1.0016827510415456</v>
      </c>
      <c r="BN72" s="72">
        <f t="shared" si="192"/>
        <v>1.6792186103152021E-3</v>
      </c>
      <c r="BO72" s="72">
        <f t="shared" si="193"/>
        <v>-2.212965496375488E-5</v>
      </c>
      <c r="BP72" s="72">
        <f t="shared" si="87"/>
        <v>111555.6171850722</v>
      </c>
      <c r="BQ72" s="72">
        <f t="shared" si="194"/>
        <v>0</v>
      </c>
      <c r="BR72" s="72">
        <f t="shared" si="195"/>
        <v>3.1415926535897931</v>
      </c>
      <c r="BS72" s="72">
        <f t="shared" si="196"/>
        <v>6.2831853071795862</v>
      </c>
      <c r="BT72" s="72">
        <f t="shared" si="197"/>
        <v>0</v>
      </c>
      <c r="BU72" s="72">
        <f t="shared" si="198"/>
        <v>180</v>
      </c>
      <c r="BV72" s="72">
        <f t="shared" si="199"/>
        <v>0</v>
      </c>
    </row>
    <row r="73" spans="1:74">
      <c r="A73" s="13">
        <f>'LL to'!B73</f>
        <v>71</v>
      </c>
      <c r="B73" s="13">
        <f>'LL to'!C73</f>
        <v>33</v>
      </c>
      <c r="C73" s="19">
        <f t="shared" si="144"/>
        <v>1.2391837689159739</v>
      </c>
      <c r="D73" s="19">
        <f t="shared" si="145"/>
        <v>0.57595865315812877</v>
      </c>
      <c r="E73" s="19">
        <f t="shared" si="72"/>
        <v>1.2206497044990172</v>
      </c>
      <c r="F73" s="19">
        <f t="shared" si="73"/>
        <v>1.2381485681618956</v>
      </c>
      <c r="G73" s="19">
        <f t="shared" si="146"/>
        <v>0</v>
      </c>
      <c r="H73" s="19">
        <f t="shared" si="147"/>
        <v>0</v>
      </c>
      <c r="I73" s="19">
        <f t="shared" si="148"/>
        <v>0</v>
      </c>
      <c r="J73" s="19">
        <f t="shared" si="149"/>
        <v>1.7497970621374981E-2</v>
      </c>
      <c r="K73" s="19">
        <f t="shared" si="150"/>
        <v>0.99984689879207678</v>
      </c>
      <c r="L73" s="19">
        <f t="shared" si="151"/>
        <v>1.7498863662878294E-2</v>
      </c>
      <c r="M73" s="19">
        <f t="shared" si="152"/>
        <v>0</v>
      </c>
      <c r="N73" s="19">
        <f t="shared" si="153"/>
        <v>1</v>
      </c>
      <c r="O73" s="19">
        <f t="shared" si="154"/>
        <v>-0.77581259794162283</v>
      </c>
      <c r="P73" s="72">
        <f t="shared" si="74"/>
        <v>8.389052498964407E-4</v>
      </c>
      <c r="Q73" s="72">
        <f t="shared" si="75"/>
        <v>0</v>
      </c>
      <c r="R73" s="72">
        <f t="shared" si="155"/>
        <v>0</v>
      </c>
      <c r="S73" s="19">
        <f t="shared" si="156"/>
        <v>1.7497970621374981E-2</v>
      </c>
      <c r="T73" s="19">
        <f t="shared" si="157"/>
        <v>0.99984689879207678</v>
      </c>
      <c r="U73" s="19">
        <f t="shared" si="158"/>
        <v>1.7498863662878294E-2</v>
      </c>
      <c r="V73" s="19">
        <f t="shared" si="159"/>
        <v>0</v>
      </c>
      <c r="W73" s="19">
        <f t="shared" si="160"/>
        <v>1</v>
      </c>
      <c r="X73" s="19">
        <f t="shared" si="161"/>
        <v>-0.77581259794162283</v>
      </c>
      <c r="Y73" s="72">
        <f t="shared" si="76"/>
        <v>8.389052498964407E-4</v>
      </c>
      <c r="Z73" s="72">
        <f t="shared" si="77"/>
        <v>0</v>
      </c>
      <c r="AA73" s="72">
        <f t="shared" si="162"/>
        <v>0</v>
      </c>
      <c r="AB73" s="19">
        <f t="shared" si="163"/>
        <v>1.7497970621374981E-2</v>
      </c>
      <c r="AC73" s="19">
        <f t="shared" si="164"/>
        <v>0.99984689879207678</v>
      </c>
      <c r="AD73" s="19">
        <f t="shared" si="165"/>
        <v>1.7498863662878294E-2</v>
      </c>
      <c r="AE73" s="19">
        <f t="shared" si="166"/>
        <v>0</v>
      </c>
      <c r="AF73" s="19">
        <f t="shared" si="167"/>
        <v>1</v>
      </c>
      <c r="AG73" s="19">
        <f t="shared" si="168"/>
        <v>-0.77581259794162283</v>
      </c>
      <c r="AH73" s="72">
        <f t="shared" si="78"/>
        <v>8.389052498964407E-4</v>
      </c>
      <c r="AI73" s="72">
        <f t="shared" si="79"/>
        <v>0</v>
      </c>
      <c r="AJ73" s="72">
        <f t="shared" si="169"/>
        <v>0</v>
      </c>
      <c r="AK73" s="19">
        <f t="shared" si="170"/>
        <v>1.7497970621374981E-2</v>
      </c>
      <c r="AL73" s="19">
        <f t="shared" si="171"/>
        <v>0.99984689879207678</v>
      </c>
      <c r="AM73" s="19">
        <f t="shared" si="172"/>
        <v>1.7498863662878294E-2</v>
      </c>
      <c r="AN73" s="19">
        <f t="shared" si="173"/>
        <v>0</v>
      </c>
      <c r="AO73" s="19">
        <f t="shared" si="174"/>
        <v>1</v>
      </c>
      <c r="AP73" s="19">
        <f t="shared" si="175"/>
        <v>-0.77581259794162283</v>
      </c>
      <c r="AQ73" s="72">
        <f t="shared" si="80"/>
        <v>8.389052498964407E-4</v>
      </c>
      <c r="AR73" s="72">
        <f t="shared" si="81"/>
        <v>0</v>
      </c>
      <c r="AS73" s="72">
        <f t="shared" si="176"/>
        <v>0</v>
      </c>
      <c r="AT73" s="19">
        <f t="shared" si="177"/>
        <v>1.7497970621374981E-2</v>
      </c>
      <c r="AU73" s="19">
        <f t="shared" si="178"/>
        <v>0.99984689879207678</v>
      </c>
      <c r="AV73" s="19">
        <f t="shared" si="179"/>
        <v>1.7498863662878294E-2</v>
      </c>
      <c r="AW73" s="19">
        <f t="shared" si="180"/>
        <v>0</v>
      </c>
      <c r="AX73" s="19">
        <f t="shared" si="181"/>
        <v>1</v>
      </c>
      <c r="AY73" s="19">
        <f t="shared" si="182"/>
        <v>-0.77581259794162283</v>
      </c>
      <c r="AZ73" s="72">
        <f t="shared" si="82"/>
        <v>8.389052498964407E-4</v>
      </c>
      <c r="BA73" s="72">
        <f t="shared" si="83"/>
        <v>0</v>
      </c>
      <c r="BB73" s="72">
        <f t="shared" si="183"/>
        <v>0</v>
      </c>
      <c r="BC73" s="19">
        <f t="shared" si="184"/>
        <v>1.7497970621374981E-2</v>
      </c>
      <c r="BD73" s="19">
        <f t="shared" si="185"/>
        <v>0.99984689879207678</v>
      </c>
      <c r="BE73" s="19">
        <f t="shared" si="186"/>
        <v>1.7498863662878294E-2</v>
      </c>
      <c r="BF73" s="19">
        <f t="shared" si="187"/>
        <v>0</v>
      </c>
      <c r="BG73" s="19">
        <f t="shared" si="188"/>
        <v>1</v>
      </c>
      <c r="BH73" s="19">
        <f t="shared" si="189"/>
        <v>-0.77581259794162283</v>
      </c>
      <c r="BI73" s="72">
        <f t="shared" si="84"/>
        <v>8.389052498964407E-4</v>
      </c>
      <c r="BJ73" s="72">
        <f t="shared" si="85"/>
        <v>0</v>
      </c>
      <c r="BK73" s="72">
        <f t="shared" si="190"/>
        <v>0</v>
      </c>
      <c r="BL73" s="72">
        <f t="shared" si="86"/>
        <v>6.7394967422762389E-3</v>
      </c>
      <c r="BM73" s="72">
        <f t="shared" si="191"/>
        <v>1.0016827510415456</v>
      </c>
      <c r="BN73" s="72">
        <f t="shared" si="192"/>
        <v>1.6792186103152021E-3</v>
      </c>
      <c r="BO73" s="72">
        <f t="shared" si="193"/>
        <v>-2.2793119980432213E-5</v>
      </c>
      <c r="BP73" s="72">
        <f t="shared" si="87"/>
        <v>111568.25851541449</v>
      </c>
      <c r="BQ73" s="72">
        <f t="shared" si="194"/>
        <v>0</v>
      </c>
      <c r="BR73" s="72">
        <f t="shared" si="195"/>
        <v>3.1415926535897931</v>
      </c>
      <c r="BS73" s="72">
        <f t="shared" si="196"/>
        <v>6.2831853071795862</v>
      </c>
      <c r="BT73" s="72">
        <f t="shared" si="197"/>
        <v>0</v>
      </c>
      <c r="BU73" s="72">
        <f t="shared" si="198"/>
        <v>180</v>
      </c>
      <c r="BV73" s="72">
        <f t="shared" si="199"/>
        <v>0</v>
      </c>
    </row>
    <row r="74" spans="1:74">
      <c r="A74" s="13">
        <f>'LL to'!B74</f>
        <v>72</v>
      </c>
      <c r="B74" s="13">
        <f>'LL to'!C74</f>
        <v>33</v>
      </c>
      <c r="C74" s="19">
        <f t="shared" si="144"/>
        <v>1.2566370614359172</v>
      </c>
      <c r="D74" s="19">
        <f t="shared" si="145"/>
        <v>0.57595865315812877</v>
      </c>
      <c r="E74" s="19">
        <f t="shared" si="72"/>
        <v>1.2381485681618956</v>
      </c>
      <c r="F74" s="19">
        <f t="shared" si="73"/>
        <v>1.2556486980695909</v>
      </c>
      <c r="G74" s="19">
        <f t="shared" si="146"/>
        <v>0</v>
      </c>
      <c r="H74" s="19">
        <f t="shared" si="147"/>
        <v>0</v>
      </c>
      <c r="I74" s="19">
        <f t="shared" si="148"/>
        <v>0</v>
      </c>
      <c r="J74" s="19">
        <f t="shared" si="149"/>
        <v>1.7499236672314344E-2</v>
      </c>
      <c r="K74" s="19">
        <f t="shared" si="150"/>
        <v>0.99984687663456062</v>
      </c>
      <c r="L74" s="19">
        <f t="shared" si="151"/>
        <v>1.7500129907695297E-2</v>
      </c>
      <c r="M74" s="19">
        <f t="shared" si="152"/>
        <v>0</v>
      </c>
      <c r="N74" s="19">
        <f t="shared" si="153"/>
        <v>1</v>
      </c>
      <c r="O74" s="19">
        <f t="shared" si="154"/>
        <v>-0.79741606445996249</v>
      </c>
      <c r="P74" s="72">
        <f t="shared" si="74"/>
        <v>8.389052498964407E-4</v>
      </c>
      <c r="Q74" s="72">
        <f t="shared" si="75"/>
        <v>0</v>
      </c>
      <c r="R74" s="72">
        <f t="shared" si="155"/>
        <v>0</v>
      </c>
      <c r="S74" s="19">
        <f t="shared" si="156"/>
        <v>1.7499236672314344E-2</v>
      </c>
      <c r="T74" s="19">
        <f t="shared" si="157"/>
        <v>0.99984687663456062</v>
      </c>
      <c r="U74" s="19">
        <f t="shared" si="158"/>
        <v>1.7500129907695297E-2</v>
      </c>
      <c r="V74" s="19">
        <f t="shared" si="159"/>
        <v>0</v>
      </c>
      <c r="W74" s="19">
        <f t="shared" si="160"/>
        <v>1</v>
      </c>
      <c r="X74" s="19">
        <f t="shared" si="161"/>
        <v>-0.79741606445996249</v>
      </c>
      <c r="Y74" s="72">
        <f t="shared" si="76"/>
        <v>8.389052498964407E-4</v>
      </c>
      <c r="Z74" s="72">
        <f t="shared" si="77"/>
        <v>0</v>
      </c>
      <c r="AA74" s="72">
        <f t="shared" si="162"/>
        <v>0</v>
      </c>
      <c r="AB74" s="19">
        <f t="shared" si="163"/>
        <v>1.7499236672314344E-2</v>
      </c>
      <c r="AC74" s="19">
        <f t="shared" si="164"/>
        <v>0.99984687663456062</v>
      </c>
      <c r="AD74" s="19">
        <f t="shared" si="165"/>
        <v>1.7500129907695297E-2</v>
      </c>
      <c r="AE74" s="19">
        <f t="shared" si="166"/>
        <v>0</v>
      </c>
      <c r="AF74" s="19">
        <f t="shared" si="167"/>
        <v>1</v>
      </c>
      <c r="AG74" s="19">
        <f t="shared" si="168"/>
        <v>-0.79741606445996249</v>
      </c>
      <c r="AH74" s="72">
        <f t="shared" si="78"/>
        <v>8.389052498964407E-4</v>
      </c>
      <c r="AI74" s="72">
        <f t="shared" si="79"/>
        <v>0</v>
      </c>
      <c r="AJ74" s="72">
        <f t="shared" si="169"/>
        <v>0</v>
      </c>
      <c r="AK74" s="19">
        <f t="shared" si="170"/>
        <v>1.7499236672314344E-2</v>
      </c>
      <c r="AL74" s="19">
        <f t="shared" si="171"/>
        <v>0.99984687663456062</v>
      </c>
      <c r="AM74" s="19">
        <f t="shared" si="172"/>
        <v>1.7500129907695297E-2</v>
      </c>
      <c r="AN74" s="19">
        <f t="shared" si="173"/>
        <v>0</v>
      </c>
      <c r="AO74" s="19">
        <f t="shared" si="174"/>
        <v>1</v>
      </c>
      <c r="AP74" s="19">
        <f t="shared" si="175"/>
        <v>-0.79741606445996249</v>
      </c>
      <c r="AQ74" s="72">
        <f t="shared" si="80"/>
        <v>8.389052498964407E-4</v>
      </c>
      <c r="AR74" s="72">
        <f t="shared" si="81"/>
        <v>0</v>
      </c>
      <c r="AS74" s="72">
        <f t="shared" si="176"/>
        <v>0</v>
      </c>
      <c r="AT74" s="19">
        <f t="shared" si="177"/>
        <v>1.7499236672314344E-2</v>
      </c>
      <c r="AU74" s="19">
        <f t="shared" si="178"/>
        <v>0.99984687663456062</v>
      </c>
      <c r="AV74" s="19">
        <f t="shared" si="179"/>
        <v>1.7500129907695297E-2</v>
      </c>
      <c r="AW74" s="19">
        <f t="shared" si="180"/>
        <v>0</v>
      </c>
      <c r="AX74" s="19">
        <f t="shared" si="181"/>
        <v>1</v>
      </c>
      <c r="AY74" s="19">
        <f t="shared" si="182"/>
        <v>-0.79741606445996249</v>
      </c>
      <c r="AZ74" s="72">
        <f t="shared" si="82"/>
        <v>8.389052498964407E-4</v>
      </c>
      <c r="BA74" s="72">
        <f t="shared" si="83"/>
        <v>0</v>
      </c>
      <c r="BB74" s="72">
        <f t="shared" si="183"/>
        <v>0</v>
      </c>
      <c r="BC74" s="19">
        <f t="shared" si="184"/>
        <v>1.7499236672314344E-2</v>
      </c>
      <c r="BD74" s="19">
        <f t="shared" si="185"/>
        <v>0.99984687663456062</v>
      </c>
      <c r="BE74" s="19">
        <f t="shared" si="186"/>
        <v>1.7500129907695297E-2</v>
      </c>
      <c r="BF74" s="19">
        <f t="shared" si="187"/>
        <v>0</v>
      </c>
      <c r="BG74" s="19">
        <f t="shared" si="188"/>
        <v>1</v>
      </c>
      <c r="BH74" s="19">
        <f t="shared" si="189"/>
        <v>-0.79741606445996249</v>
      </c>
      <c r="BI74" s="72">
        <f t="shared" si="84"/>
        <v>8.389052498964407E-4</v>
      </c>
      <c r="BJ74" s="72">
        <f t="shared" si="85"/>
        <v>0</v>
      </c>
      <c r="BK74" s="72">
        <f t="shared" si="190"/>
        <v>0</v>
      </c>
      <c r="BL74" s="72">
        <f t="shared" si="86"/>
        <v>6.7394967422762389E-3</v>
      </c>
      <c r="BM74" s="72">
        <f t="shared" si="191"/>
        <v>1.0016827510415456</v>
      </c>
      <c r="BN74" s="72">
        <f t="shared" si="192"/>
        <v>1.6792186103152021E-3</v>
      </c>
      <c r="BO74" s="72">
        <f t="shared" si="193"/>
        <v>-2.3428750556961932E-5</v>
      </c>
      <c r="BP74" s="72">
        <f t="shared" si="87"/>
        <v>111580.3686102645</v>
      </c>
      <c r="BQ74" s="72">
        <f t="shared" si="194"/>
        <v>0</v>
      </c>
      <c r="BR74" s="72">
        <f t="shared" si="195"/>
        <v>3.1415926535897931</v>
      </c>
      <c r="BS74" s="72">
        <f t="shared" si="196"/>
        <v>6.2831853071795862</v>
      </c>
      <c r="BT74" s="72">
        <f t="shared" si="197"/>
        <v>0</v>
      </c>
      <c r="BU74" s="72">
        <f t="shared" si="198"/>
        <v>180</v>
      </c>
      <c r="BV74" s="72">
        <f t="shared" si="199"/>
        <v>0</v>
      </c>
    </row>
    <row r="75" spans="1:74">
      <c r="A75" s="13">
        <f>'LL to'!B75</f>
        <v>73</v>
      </c>
      <c r="B75" s="13">
        <f>'LL to'!C75</f>
        <v>33</v>
      </c>
      <c r="C75" s="19">
        <f t="shared" si="144"/>
        <v>1.2740903539558606</v>
      </c>
      <c r="D75" s="19">
        <f t="shared" si="145"/>
        <v>0.57595865315812877</v>
      </c>
      <c r="E75" s="19">
        <f t="shared" si="72"/>
        <v>1.2556486980695909</v>
      </c>
      <c r="F75" s="19">
        <f t="shared" si="73"/>
        <v>1.2731500370594386</v>
      </c>
      <c r="G75" s="19">
        <f t="shared" si="146"/>
        <v>0</v>
      </c>
      <c r="H75" s="19">
        <f t="shared" si="147"/>
        <v>0</v>
      </c>
      <c r="I75" s="19">
        <f t="shared" si="148"/>
        <v>0</v>
      </c>
      <c r="J75" s="19">
        <f t="shared" si="149"/>
        <v>1.7500445569315293E-2</v>
      </c>
      <c r="K75" s="19">
        <f t="shared" si="150"/>
        <v>0.99984685547581509</v>
      </c>
      <c r="L75" s="19">
        <f t="shared" si="151"/>
        <v>1.7501338989847764E-2</v>
      </c>
      <c r="M75" s="19">
        <f t="shared" si="152"/>
        <v>0</v>
      </c>
      <c r="N75" s="19">
        <f t="shared" si="153"/>
        <v>1</v>
      </c>
      <c r="O75" s="19">
        <f t="shared" si="154"/>
        <v>-0.81804427587935091</v>
      </c>
      <c r="P75" s="72">
        <f t="shared" si="74"/>
        <v>8.389052498964407E-4</v>
      </c>
      <c r="Q75" s="72">
        <f t="shared" si="75"/>
        <v>0</v>
      </c>
      <c r="R75" s="72">
        <f t="shared" si="155"/>
        <v>0</v>
      </c>
      <c r="S75" s="19">
        <f t="shared" si="156"/>
        <v>1.7500445569315293E-2</v>
      </c>
      <c r="T75" s="19">
        <f t="shared" si="157"/>
        <v>0.99984685547581509</v>
      </c>
      <c r="U75" s="19">
        <f t="shared" si="158"/>
        <v>1.7501338989847764E-2</v>
      </c>
      <c r="V75" s="19">
        <f t="shared" si="159"/>
        <v>0</v>
      </c>
      <c r="W75" s="19">
        <f t="shared" si="160"/>
        <v>1</v>
      </c>
      <c r="X75" s="19">
        <f t="shared" si="161"/>
        <v>-0.81804427587935091</v>
      </c>
      <c r="Y75" s="72">
        <f t="shared" si="76"/>
        <v>8.389052498964407E-4</v>
      </c>
      <c r="Z75" s="72">
        <f t="shared" si="77"/>
        <v>0</v>
      </c>
      <c r="AA75" s="72">
        <f t="shared" si="162"/>
        <v>0</v>
      </c>
      <c r="AB75" s="19">
        <f t="shared" si="163"/>
        <v>1.7500445569315293E-2</v>
      </c>
      <c r="AC75" s="19">
        <f t="shared" si="164"/>
        <v>0.99984685547581509</v>
      </c>
      <c r="AD75" s="19">
        <f t="shared" si="165"/>
        <v>1.7501338989847764E-2</v>
      </c>
      <c r="AE75" s="19">
        <f t="shared" si="166"/>
        <v>0</v>
      </c>
      <c r="AF75" s="19">
        <f t="shared" si="167"/>
        <v>1</v>
      </c>
      <c r="AG75" s="19">
        <f t="shared" si="168"/>
        <v>-0.81804427587935091</v>
      </c>
      <c r="AH75" s="72">
        <f t="shared" si="78"/>
        <v>8.389052498964407E-4</v>
      </c>
      <c r="AI75" s="72">
        <f t="shared" si="79"/>
        <v>0</v>
      </c>
      <c r="AJ75" s="72">
        <f t="shared" si="169"/>
        <v>0</v>
      </c>
      <c r="AK75" s="19">
        <f t="shared" si="170"/>
        <v>1.7500445569315293E-2</v>
      </c>
      <c r="AL75" s="19">
        <f t="shared" si="171"/>
        <v>0.99984685547581509</v>
      </c>
      <c r="AM75" s="19">
        <f t="shared" si="172"/>
        <v>1.7501338989847764E-2</v>
      </c>
      <c r="AN75" s="19">
        <f t="shared" si="173"/>
        <v>0</v>
      </c>
      <c r="AO75" s="19">
        <f t="shared" si="174"/>
        <v>1</v>
      </c>
      <c r="AP75" s="19">
        <f t="shared" si="175"/>
        <v>-0.81804427587935091</v>
      </c>
      <c r="AQ75" s="72">
        <f t="shared" si="80"/>
        <v>8.389052498964407E-4</v>
      </c>
      <c r="AR75" s="72">
        <f t="shared" si="81"/>
        <v>0</v>
      </c>
      <c r="AS75" s="72">
        <f t="shared" si="176"/>
        <v>0</v>
      </c>
      <c r="AT75" s="19">
        <f t="shared" si="177"/>
        <v>1.7500445569315293E-2</v>
      </c>
      <c r="AU75" s="19">
        <f t="shared" si="178"/>
        <v>0.99984685547581509</v>
      </c>
      <c r="AV75" s="19">
        <f t="shared" si="179"/>
        <v>1.7501338989847764E-2</v>
      </c>
      <c r="AW75" s="19">
        <f t="shared" si="180"/>
        <v>0</v>
      </c>
      <c r="AX75" s="19">
        <f t="shared" si="181"/>
        <v>1</v>
      </c>
      <c r="AY75" s="19">
        <f t="shared" si="182"/>
        <v>-0.81804427587935091</v>
      </c>
      <c r="AZ75" s="72">
        <f t="shared" si="82"/>
        <v>8.389052498964407E-4</v>
      </c>
      <c r="BA75" s="72">
        <f t="shared" si="83"/>
        <v>0</v>
      </c>
      <c r="BB75" s="72">
        <f t="shared" si="183"/>
        <v>0</v>
      </c>
      <c r="BC75" s="19">
        <f t="shared" si="184"/>
        <v>1.7500445569315293E-2</v>
      </c>
      <c r="BD75" s="19">
        <f t="shared" si="185"/>
        <v>0.99984685547581509</v>
      </c>
      <c r="BE75" s="19">
        <f t="shared" si="186"/>
        <v>1.7501338989847764E-2</v>
      </c>
      <c r="BF75" s="19">
        <f t="shared" si="187"/>
        <v>0</v>
      </c>
      <c r="BG75" s="19">
        <f t="shared" si="188"/>
        <v>1</v>
      </c>
      <c r="BH75" s="19">
        <f t="shared" si="189"/>
        <v>-0.81804427587935091</v>
      </c>
      <c r="BI75" s="72">
        <f t="shared" si="84"/>
        <v>8.389052498964407E-4</v>
      </c>
      <c r="BJ75" s="72">
        <f t="shared" si="85"/>
        <v>0</v>
      </c>
      <c r="BK75" s="72">
        <f t="shared" si="190"/>
        <v>0</v>
      </c>
      <c r="BL75" s="72">
        <f t="shared" si="86"/>
        <v>6.7394967422762389E-3</v>
      </c>
      <c r="BM75" s="72">
        <f t="shared" si="191"/>
        <v>1.0016827510415456</v>
      </c>
      <c r="BN75" s="72">
        <f t="shared" si="192"/>
        <v>1.6792186103152021E-3</v>
      </c>
      <c r="BO75" s="72">
        <f t="shared" si="193"/>
        <v>-2.4035750785821675E-5</v>
      </c>
      <c r="BP75" s="72">
        <f t="shared" si="87"/>
        <v>111591.93242247222</v>
      </c>
      <c r="BQ75" s="72">
        <f t="shared" si="194"/>
        <v>0</v>
      </c>
      <c r="BR75" s="72">
        <f t="shared" si="195"/>
        <v>3.1415926535897931</v>
      </c>
      <c r="BS75" s="72">
        <f t="shared" si="196"/>
        <v>6.2831853071795862</v>
      </c>
      <c r="BT75" s="72">
        <f t="shared" si="197"/>
        <v>0</v>
      </c>
      <c r="BU75" s="72">
        <f t="shared" si="198"/>
        <v>180</v>
      </c>
      <c r="BV75" s="72">
        <f t="shared" si="199"/>
        <v>0</v>
      </c>
    </row>
    <row r="76" spans="1:74">
      <c r="A76" s="13">
        <f>'LL to'!B76</f>
        <v>74</v>
      </c>
      <c r="B76" s="13">
        <f>'LL to'!C76</f>
        <v>33</v>
      </c>
      <c r="C76" s="19">
        <f t="shared" si="144"/>
        <v>1.2915436464758039</v>
      </c>
      <c r="D76" s="19">
        <f t="shared" si="145"/>
        <v>0.57595865315812877</v>
      </c>
      <c r="E76" s="19">
        <f t="shared" si="72"/>
        <v>1.2731500370594386</v>
      </c>
      <c r="F76" s="19">
        <f t="shared" si="73"/>
        <v>1.2906525264716655</v>
      </c>
      <c r="G76" s="19">
        <f t="shared" si="146"/>
        <v>0</v>
      </c>
      <c r="H76" s="19">
        <f t="shared" si="147"/>
        <v>0</v>
      </c>
      <c r="I76" s="19">
        <f t="shared" si="148"/>
        <v>0</v>
      </c>
      <c r="J76" s="19">
        <f t="shared" si="149"/>
        <v>1.7501595815501925E-2</v>
      </c>
      <c r="K76" s="19">
        <f t="shared" si="150"/>
        <v>0.99984683534224916</v>
      </c>
      <c r="L76" s="19">
        <f t="shared" si="151"/>
        <v>1.7502489412226863E-2</v>
      </c>
      <c r="M76" s="19">
        <f t="shared" si="152"/>
        <v>0</v>
      </c>
      <c r="N76" s="19">
        <f t="shared" si="153"/>
        <v>1</v>
      </c>
      <c r="O76" s="19">
        <f t="shared" si="154"/>
        <v>-0.83767168995911256</v>
      </c>
      <c r="P76" s="72">
        <f t="shared" si="74"/>
        <v>8.389052498964407E-4</v>
      </c>
      <c r="Q76" s="72">
        <f t="shared" si="75"/>
        <v>0</v>
      </c>
      <c r="R76" s="72">
        <f t="shared" si="155"/>
        <v>0</v>
      </c>
      <c r="S76" s="19">
        <f t="shared" si="156"/>
        <v>1.7501595815501925E-2</v>
      </c>
      <c r="T76" s="19">
        <f t="shared" si="157"/>
        <v>0.99984683534224916</v>
      </c>
      <c r="U76" s="19">
        <f t="shared" si="158"/>
        <v>1.7502489412226863E-2</v>
      </c>
      <c r="V76" s="19">
        <f t="shared" si="159"/>
        <v>0</v>
      </c>
      <c r="W76" s="19">
        <f t="shared" si="160"/>
        <v>1</v>
      </c>
      <c r="X76" s="19">
        <f t="shared" si="161"/>
        <v>-0.83767168995911256</v>
      </c>
      <c r="Y76" s="72">
        <f t="shared" si="76"/>
        <v>8.389052498964407E-4</v>
      </c>
      <c r="Z76" s="72">
        <f t="shared" si="77"/>
        <v>0</v>
      </c>
      <c r="AA76" s="72">
        <f t="shared" si="162"/>
        <v>0</v>
      </c>
      <c r="AB76" s="19">
        <f t="shared" si="163"/>
        <v>1.7501595815501925E-2</v>
      </c>
      <c r="AC76" s="19">
        <f t="shared" si="164"/>
        <v>0.99984683534224916</v>
      </c>
      <c r="AD76" s="19">
        <f t="shared" si="165"/>
        <v>1.7502489412226863E-2</v>
      </c>
      <c r="AE76" s="19">
        <f t="shared" si="166"/>
        <v>0</v>
      </c>
      <c r="AF76" s="19">
        <f t="shared" si="167"/>
        <v>1</v>
      </c>
      <c r="AG76" s="19">
        <f t="shared" si="168"/>
        <v>-0.83767168995911256</v>
      </c>
      <c r="AH76" s="72">
        <f t="shared" si="78"/>
        <v>8.389052498964407E-4</v>
      </c>
      <c r="AI76" s="72">
        <f t="shared" si="79"/>
        <v>0</v>
      </c>
      <c r="AJ76" s="72">
        <f t="shared" si="169"/>
        <v>0</v>
      </c>
      <c r="AK76" s="19">
        <f t="shared" si="170"/>
        <v>1.7501595815501925E-2</v>
      </c>
      <c r="AL76" s="19">
        <f t="shared" si="171"/>
        <v>0.99984683534224916</v>
      </c>
      <c r="AM76" s="19">
        <f t="shared" si="172"/>
        <v>1.7502489412226863E-2</v>
      </c>
      <c r="AN76" s="19">
        <f t="shared" si="173"/>
        <v>0</v>
      </c>
      <c r="AO76" s="19">
        <f t="shared" si="174"/>
        <v>1</v>
      </c>
      <c r="AP76" s="19">
        <f t="shared" si="175"/>
        <v>-0.83767168995911256</v>
      </c>
      <c r="AQ76" s="72">
        <f t="shared" si="80"/>
        <v>8.389052498964407E-4</v>
      </c>
      <c r="AR76" s="72">
        <f t="shared" si="81"/>
        <v>0</v>
      </c>
      <c r="AS76" s="72">
        <f t="shared" si="176"/>
        <v>0</v>
      </c>
      <c r="AT76" s="19">
        <f t="shared" si="177"/>
        <v>1.7501595815501925E-2</v>
      </c>
      <c r="AU76" s="19">
        <f t="shared" si="178"/>
        <v>0.99984683534224916</v>
      </c>
      <c r="AV76" s="19">
        <f t="shared" si="179"/>
        <v>1.7502489412226863E-2</v>
      </c>
      <c r="AW76" s="19">
        <f t="shared" si="180"/>
        <v>0</v>
      </c>
      <c r="AX76" s="19">
        <f t="shared" si="181"/>
        <v>1</v>
      </c>
      <c r="AY76" s="19">
        <f t="shared" si="182"/>
        <v>-0.83767168995911256</v>
      </c>
      <c r="AZ76" s="72">
        <f t="shared" si="82"/>
        <v>8.389052498964407E-4</v>
      </c>
      <c r="BA76" s="72">
        <f t="shared" si="83"/>
        <v>0</v>
      </c>
      <c r="BB76" s="72">
        <f t="shared" si="183"/>
        <v>0</v>
      </c>
      <c r="BC76" s="19">
        <f t="shared" si="184"/>
        <v>1.7501595815501925E-2</v>
      </c>
      <c r="BD76" s="19">
        <f t="shared" si="185"/>
        <v>0.99984683534224916</v>
      </c>
      <c r="BE76" s="19">
        <f t="shared" si="186"/>
        <v>1.7502489412226863E-2</v>
      </c>
      <c r="BF76" s="19">
        <f t="shared" si="187"/>
        <v>0</v>
      </c>
      <c r="BG76" s="19">
        <f t="shared" si="188"/>
        <v>1</v>
      </c>
      <c r="BH76" s="19">
        <f t="shared" si="189"/>
        <v>-0.83767168995911256</v>
      </c>
      <c r="BI76" s="72">
        <f t="shared" si="84"/>
        <v>8.389052498964407E-4</v>
      </c>
      <c r="BJ76" s="72">
        <f t="shared" si="85"/>
        <v>0</v>
      </c>
      <c r="BK76" s="72">
        <f t="shared" si="190"/>
        <v>0</v>
      </c>
      <c r="BL76" s="72">
        <f t="shared" si="86"/>
        <v>6.7394967422762389E-3</v>
      </c>
      <c r="BM76" s="72">
        <f t="shared" si="191"/>
        <v>1.0016827510415456</v>
      </c>
      <c r="BN76" s="72">
        <f t="shared" si="192"/>
        <v>1.6792186103152021E-3</v>
      </c>
      <c r="BO76" s="72">
        <f t="shared" si="193"/>
        <v>-2.4613360055997349E-5</v>
      </c>
      <c r="BP76" s="72">
        <f t="shared" si="87"/>
        <v>111602.93557612137</v>
      </c>
      <c r="BQ76" s="72">
        <f t="shared" si="194"/>
        <v>0</v>
      </c>
      <c r="BR76" s="72">
        <f t="shared" si="195"/>
        <v>3.1415926535897931</v>
      </c>
      <c r="BS76" s="72">
        <f t="shared" si="196"/>
        <v>6.2831853071795862</v>
      </c>
      <c r="BT76" s="72">
        <f t="shared" si="197"/>
        <v>0</v>
      </c>
      <c r="BU76" s="72">
        <f t="shared" si="198"/>
        <v>180</v>
      </c>
      <c r="BV76" s="72">
        <f t="shared" si="199"/>
        <v>0</v>
      </c>
    </row>
    <row r="77" spans="1:74">
      <c r="A77" s="13">
        <f>'LL to'!B77</f>
        <v>75</v>
      </c>
      <c r="B77" s="13">
        <f>'LL to'!C77</f>
        <v>33</v>
      </c>
      <c r="C77" s="19">
        <f t="shared" si="144"/>
        <v>1.3089969389957472</v>
      </c>
      <c r="D77" s="19">
        <f t="shared" si="145"/>
        <v>0.57595865315812877</v>
      </c>
      <c r="E77" s="19">
        <f t="shared" si="72"/>
        <v>1.2906525264716655</v>
      </c>
      <c r="F77" s="19">
        <f t="shared" si="73"/>
        <v>1.3081561062214524</v>
      </c>
      <c r="G77" s="19">
        <f t="shared" si="146"/>
        <v>0</v>
      </c>
      <c r="H77" s="19">
        <f t="shared" si="147"/>
        <v>0</v>
      </c>
      <c r="I77" s="19">
        <f t="shared" si="148"/>
        <v>0</v>
      </c>
      <c r="J77" s="19">
        <f t="shared" si="149"/>
        <v>1.7502685986050343E-2</v>
      </c>
      <c r="K77" s="19">
        <f t="shared" si="150"/>
        <v>0.99984681625900751</v>
      </c>
      <c r="L77" s="19">
        <f t="shared" si="151"/>
        <v>1.7503579749786866E-2</v>
      </c>
      <c r="M77" s="19">
        <f t="shared" si="152"/>
        <v>0</v>
      </c>
      <c r="N77" s="19">
        <f t="shared" si="153"/>
        <v>1</v>
      </c>
      <c r="O77" s="19">
        <f t="shared" si="154"/>
        <v>-0.85627399391813896</v>
      </c>
      <c r="P77" s="72">
        <f t="shared" si="74"/>
        <v>8.389052498964407E-4</v>
      </c>
      <c r="Q77" s="72">
        <f t="shared" si="75"/>
        <v>0</v>
      </c>
      <c r="R77" s="72">
        <f t="shared" si="155"/>
        <v>0</v>
      </c>
      <c r="S77" s="19">
        <f t="shared" si="156"/>
        <v>1.7502685986050343E-2</v>
      </c>
      <c r="T77" s="19">
        <f t="shared" si="157"/>
        <v>0.99984681625900751</v>
      </c>
      <c r="U77" s="19">
        <f t="shared" si="158"/>
        <v>1.7503579749786866E-2</v>
      </c>
      <c r="V77" s="19">
        <f t="shared" si="159"/>
        <v>0</v>
      </c>
      <c r="W77" s="19">
        <f t="shared" si="160"/>
        <v>1</v>
      </c>
      <c r="X77" s="19">
        <f t="shared" si="161"/>
        <v>-0.85627399391813896</v>
      </c>
      <c r="Y77" s="72">
        <f t="shared" si="76"/>
        <v>8.389052498964407E-4</v>
      </c>
      <c r="Z77" s="72">
        <f t="shared" si="77"/>
        <v>0</v>
      </c>
      <c r="AA77" s="72">
        <f t="shared" si="162"/>
        <v>0</v>
      </c>
      <c r="AB77" s="19">
        <f t="shared" si="163"/>
        <v>1.7502685986050343E-2</v>
      </c>
      <c r="AC77" s="19">
        <f t="shared" si="164"/>
        <v>0.99984681625900751</v>
      </c>
      <c r="AD77" s="19">
        <f t="shared" si="165"/>
        <v>1.7503579749786866E-2</v>
      </c>
      <c r="AE77" s="19">
        <f t="shared" si="166"/>
        <v>0</v>
      </c>
      <c r="AF77" s="19">
        <f t="shared" si="167"/>
        <v>1</v>
      </c>
      <c r="AG77" s="19">
        <f t="shared" si="168"/>
        <v>-0.85627399391813896</v>
      </c>
      <c r="AH77" s="72">
        <f t="shared" si="78"/>
        <v>8.389052498964407E-4</v>
      </c>
      <c r="AI77" s="72">
        <f t="shared" si="79"/>
        <v>0</v>
      </c>
      <c r="AJ77" s="72">
        <f t="shared" si="169"/>
        <v>0</v>
      </c>
      <c r="AK77" s="19">
        <f t="shared" si="170"/>
        <v>1.7502685986050343E-2</v>
      </c>
      <c r="AL77" s="19">
        <f t="shared" si="171"/>
        <v>0.99984681625900751</v>
      </c>
      <c r="AM77" s="19">
        <f t="shared" si="172"/>
        <v>1.7503579749786866E-2</v>
      </c>
      <c r="AN77" s="19">
        <f t="shared" si="173"/>
        <v>0</v>
      </c>
      <c r="AO77" s="19">
        <f t="shared" si="174"/>
        <v>1</v>
      </c>
      <c r="AP77" s="19">
        <f t="shared" si="175"/>
        <v>-0.85627399391813896</v>
      </c>
      <c r="AQ77" s="72">
        <f t="shared" si="80"/>
        <v>8.389052498964407E-4</v>
      </c>
      <c r="AR77" s="72">
        <f t="shared" si="81"/>
        <v>0</v>
      </c>
      <c r="AS77" s="72">
        <f t="shared" si="176"/>
        <v>0</v>
      </c>
      <c r="AT77" s="19">
        <f t="shared" si="177"/>
        <v>1.7502685986050343E-2</v>
      </c>
      <c r="AU77" s="19">
        <f t="shared" si="178"/>
        <v>0.99984681625900751</v>
      </c>
      <c r="AV77" s="19">
        <f t="shared" si="179"/>
        <v>1.7503579749786866E-2</v>
      </c>
      <c r="AW77" s="19">
        <f t="shared" si="180"/>
        <v>0</v>
      </c>
      <c r="AX77" s="19">
        <f t="shared" si="181"/>
        <v>1</v>
      </c>
      <c r="AY77" s="19">
        <f t="shared" si="182"/>
        <v>-0.85627399391813896</v>
      </c>
      <c r="AZ77" s="72">
        <f t="shared" si="82"/>
        <v>8.389052498964407E-4</v>
      </c>
      <c r="BA77" s="72">
        <f t="shared" si="83"/>
        <v>0</v>
      </c>
      <c r="BB77" s="72">
        <f t="shared" si="183"/>
        <v>0</v>
      </c>
      <c r="BC77" s="19">
        <f t="shared" si="184"/>
        <v>1.7502685986050343E-2</v>
      </c>
      <c r="BD77" s="19">
        <f t="shared" si="185"/>
        <v>0.99984681625900751</v>
      </c>
      <c r="BE77" s="19">
        <f t="shared" si="186"/>
        <v>1.7503579749786866E-2</v>
      </c>
      <c r="BF77" s="19">
        <f t="shared" si="187"/>
        <v>0</v>
      </c>
      <c r="BG77" s="19">
        <f t="shared" si="188"/>
        <v>1</v>
      </c>
      <c r="BH77" s="19">
        <f t="shared" si="189"/>
        <v>-0.85627399391813896</v>
      </c>
      <c r="BI77" s="72">
        <f t="shared" si="84"/>
        <v>8.389052498964407E-4</v>
      </c>
      <c r="BJ77" s="72">
        <f t="shared" si="85"/>
        <v>0</v>
      </c>
      <c r="BK77" s="72">
        <f t="shared" si="190"/>
        <v>0</v>
      </c>
      <c r="BL77" s="72">
        <f t="shared" si="86"/>
        <v>6.7394967422762389E-3</v>
      </c>
      <c r="BM77" s="72">
        <f t="shared" si="191"/>
        <v>1.0016827510415456</v>
      </c>
      <c r="BN77" s="72">
        <f t="shared" si="192"/>
        <v>1.6792186103152021E-3</v>
      </c>
      <c r="BO77" s="72">
        <f t="shared" si="193"/>
        <v>-2.5160854083512237E-5</v>
      </c>
      <c r="BP77" s="72">
        <f t="shared" si="87"/>
        <v>111613.36438546429</v>
      </c>
      <c r="BQ77" s="72">
        <f t="shared" si="194"/>
        <v>0</v>
      </c>
      <c r="BR77" s="72">
        <f t="shared" si="195"/>
        <v>3.1415926535897931</v>
      </c>
      <c r="BS77" s="72">
        <f t="shared" si="196"/>
        <v>6.2831853071795862</v>
      </c>
      <c r="BT77" s="72">
        <f t="shared" si="197"/>
        <v>0</v>
      </c>
      <c r="BU77" s="72">
        <f t="shared" si="198"/>
        <v>180</v>
      </c>
      <c r="BV77" s="72">
        <f t="shared" si="199"/>
        <v>0</v>
      </c>
    </row>
    <row r="78" spans="1:74">
      <c r="A78" s="13">
        <f>'LL to'!B78</f>
        <v>76</v>
      </c>
      <c r="B78" s="13">
        <f>'LL to'!C78</f>
        <v>33</v>
      </c>
      <c r="C78" s="19">
        <f t="shared" si="144"/>
        <v>1.3264502315156903</v>
      </c>
      <c r="D78" s="19">
        <f t="shared" si="145"/>
        <v>0.57595865315812877</v>
      </c>
      <c r="E78" s="19">
        <f t="shared" si="72"/>
        <v>1.3081561062214524</v>
      </c>
      <c r="F78" s="19">
        <f t="shared" si="73"/>
        <v>1.3256607148728481</v>
      </c>
      <c r="G78" s="19">
        <f t="shared" si="146"/>
        <v>0</v>
      </c>
      <c r="H78" s="19">
        <f t="shared" si="147"/>
        <v>0</v>
      </c>
      <c r="I78" s="19">
        <f t="shared" si="148"/>
        <v>0</v>
      </c>
      <c r="J78" s="19">
        <f t="shared" si="149"/>
        <v>1.7503714730038977E-2</v>
      </c>
      <c r="K78" s="19">
        <f t="shared" si="150"/>
        <v>0.9998467982499365</v>
      </c>
      <c r="L78" s="19">
        <f t="shared" si="151"/>
        <v>1.7504608651395765E-2</v>
      </c>
      <c r="M78" s="19">
        <f t="shared" si="152"/>
        <v>0</v>
      </c>
      <c r="N78" s="19">
        <f t="shared" si="153"/>
        <v>1</v>
      </c>
      <c r="O78" s="19">
        <f t="shared" si="154"/>
        <v>-0.87382813602127551</v>
      </c>
      <c r="P78" s="72">
        <f t="shared" si="74"/>
        <v>8.389052498964407E-4</v>
      </c>
      <c r="Q78" s="72">
        <f t="shared" si="75"/>
        <v>0</v>
      </c>
      <c r="R78" s="72">
        <f t="shared" si="155"/>
        <v>0</v>
      </c>
      <c r="S78" s="19">
        <f t="shared" si="156"/>
        <v>1.7503714730038977E-2</v>
      </c>
      <c r="T78" s="19">
        <f t="shared" si="157"/>
        <v>0.9998467982499365</v>
      </c>
      <c r="U78" s="19">
        <f t="shared" si="158"/>
        <v>1.7504608651395765E-2</v>
      </c>
      <c r="V78" s="19">
        <f t="shared" si="159"/>
        <v>0</v>
      </c>
      <c r="W78" s="19">
        <f t="shared" si="160"/>
        <v>1</v>
      </c>
      <c r="X78" s="19">
        <f t="shared" si="161"/>
        <v>-0.87382813602127551</v>
      </c>
      <c r="Y78" s="72">
        <f t="shared" si="76"/>
        <v>8.389052498964407E-4</v>
      </c>
      <c r="Z78" s="72">
        <f t="shared" si="77"/>
        <v>0</v>
      </c>
      <c r="AA78" s="72">
        <f t="shared" si="162"/>
        <v>0</v>
      </c>
      <c r="AB78" s="19">
        <f t="shared" si="163"/>
        <v>1.7503714730038977E-2</v>
      </c>
      <c r="AC78" s="19">
        <f t="shared" si="164"/>
        <v>0.9998467982499365</v>
      </c>
      <c r="AD78" s="19">
        <f t="shared" si="165"/>
        <v>1.7504608651395765E-2</v>
      </c>
      <c r="AE78" s="19">
        <f t="shared" si="166"/>
        <v>0</v>
      </c>
      <c r="AF78" s="19">
        <f t="shared" si="167"/>
        <v>1</v>
      </c>
      <c r="AG78" s="19">
        <f t="shared" si="168"/>
        <v>-0.87382813602127551</v>
      </c>
      <c r="AH78" s="72">
        <f t="shared" si="78"/>
        <v>8.389052498964407E-4</v>
      </c>
      <c r="AI78" s="72">
        <f t="shared" si="79"/>
        <v>0</v>
      </c>
      <c r="AJ78" s="72">
        <f t="shared" si="169"/>
        <v>0</v>
      </c>
      <c r="AK78" s="19">
        <f t="shared" si="170"/>
        <v>1.7503714730038977E-2</v>
      </c>
      <c r="AL78" s="19">
        <f t="shared" si="171"/>
        <v>0.9998467982499365</v>
      </c>
      <c r="AM78" s="19">
        <f t="shared" si="172"/>
        <v>1.7504608651395765E-2</v>
      </c>
      <c r="AN78" s="19">
        <f t="shared" si="173"/>
        <v>0</v>
      </c>
      <c r="AO78" s="19">
        <f t="shared" si="174"/>
        <v>1</v>
      </c>
      <c r="AP78" s="19">
        <f t="shared" si="175"/>
        <v>-0.87382813602127551</v>
      </c>
      <c r="AQ78" s="72">
        <f t="shared" si="80"/>
        <v>8.389052498964407E-4</v>
      </c>
      <c r="AR78" s="72">
        <f t="shared" si="81"/>
        <v>0</v>
      </c>
      <c r="AS78" s="72">
        <f t="shared" si="176"/>
        <v>0</v>
      </c>
      <c r="AT78" s="19">
        <f t="shared" si="177"/>
        <v>1.7503714730038977E-2</v>
      </c>
      <c r="AU78" s="19">
        <f t="shared" si="178"/>
        <v>0.9998467982499365</v>
      </c>
      <c r="AV78" s="19">
        <f t="shared" si="179"/>
        <v>1.7504608651395765E-2</v>
      </c>
      <c r="AW78" s="19">
        <f t="shared" si="180"/>
        <v>0</v>
      </c>
      <c r="AX78" s="19">
        <f t="shared" si="181"/>
        <v>1</v>
      </c>
      <c r="AY78" s="19">
        <f t="shared" si="182"/>
        <v>-0.87382813602127551</v>
      </c>
      <c r="AZ78" s="72">
        <f t="shared" si="82"/>
        <v>8.389052498964407E-4</v>
      </c>
      <c r="BA78" s="72">
        <f t="shared" si="83"/>
        <v>0</v>
      </c>
      <c r="BB78" s="72">
        <f t="shared" si="183"/>
        <v>0</v>
      </c>
      <c r="BC78" s="19">
        <f t="shared" si="184"/>
        <v>1.7503714730038977E-2</v>
      </c>
      <c r="BD78" s="19">
        <f t="shared" si="185"/>
        <v>0.9998467982499365</v>
      </c>
      <c r="BE78" s="19">
        <f t="shared" si="186"/>
        <v>1.7504608651395765E-2</v>
      </c>
      <c r="BF78" s="19">
        <f t="shared" si="187"/>
        <v>0</v>
      </c>
      <c r="BG78" s="19">
        <f t="shared" si="188"/>
        <v>1</v>
      </c>
      <c r="BH78" s="19">
        <f t="shared" si="189"/>
        <v>-0.87382813602127551</v>
      </c>
      <c r="BI78" s="72">
        <f t="shared" si="84"/>
        <v>8.389052498964407E-4</v>
      </c>
      <c r="BJ78" s="72">
        <f t="shared" si="85"/>
        <v>0</v>
      </c>
      <c r="BK78" s="72">
        <f t="shared" si="190"/>
        <v>0</v>
      </c>
      <c r="BL78" s="72">
        <f t="shared" si="86"/>
        <v>6.7394967422762389E-3</v>
      </c>
      <c r="BM78" s="72">
        <f t="shared" si="191"/>
        <v>1.0016827510415456</v>
      </c>
      <c r="BN78" s="72">
        <f t="shared" si="192"/>
        <v>1.6792186103152021E-3</v>
      </c>
      <c r="BO78" s="72">
        <f t="shared" si="193"/>
        <v>-2.5677545895202392E-5</v>
      </c>
      <c r="BP78" s="72">
        <f t="shared" si="87"/>
        <v>111623.20587297001</v>
      </c>
      <c r="BQ78" s="72">
        <f t="shared" si="194"/>
        <v>0</v>
      </c>
      <c r="BR78" s="72">
        <f t="shared" si="195"/>
        <v>3.1415926535897931</v>
      </c>
      <c r="BS78" s="72">
        <f t="shared" si="196"/>
        <v>6.2831853071795862</v>
      </c>
      <c r="BT78" s="72">
        <f t="shared" si="197"/>
        <v>0</v>
      </c>
      <c r="BU78" s="72">
        <f t="shared" si="198"/>
        <v>180</v>
      </c>
      <c r="BV78" s="72">
        <f t="shared" si="199"/>
        <v>0</v>
      </c>
    </row>
    <row r="79" spans="1:74">
      <c r="A79" s="13">
        <f>'LL to'!B79</f>
        <v>77</v>
      </c>
      <c r="B79" s="13">
        <f>'LL to'!C79</f>
        <v>33</v>
      </c>
      <c r="C79" s="19">
        <f t="shared" si="144"/>
        <v>1.3439035240356338</v>
      </c>
      <c r="D79" s="19">
        <f t="shared" si="145"/>
        <v>0.57595865315812877</v>
      </c>
      <c r="E79" s="19">
        <f t="shared" si="72"/>
        <v>1.3256607148728481</v>
      </c>
      <c r="F79" s="19">
        <f t="shared" si="73"/>
        <v>1.3431662897144412</v>
      </c>
      <c r="G79" s="19">
        <f t="shared" si="146"/>
        <v>0</v>
      </c>
      <c r="H79" s="19">
        <f t="shared" si="147"/>
        <v>0</v>
      </c>
      <c r="I79" s="19">
        <f t="shared" si="148"/>
        <v>0</v>
      </c>
      <c r="J79" s="19">
        <f t="shared" si="149"/>
        <v>1.7504680772206099E-2</v>
      </c>
      <c r="K79" s="19">
        <f t="shared" si="150"/>
        <v>0.99984678133755234</v>
      </c>
      <c r="L79" s="19">
        <f t="shared" si="151"/>
        <v>1.7505574841593083E-2</v>
      </c>
      <c r="M79" s="19">
        <f t="shared" si="152"/>
        <v>0</v>
      </c>
      <c r="N79" s="19">
        <f t="shared" si="153"/>
        <v>1</v>
      </c>
      <c r="O79" s="19">
        <f t="shared" si="154"/>
        <v>-0.89031235557063371</v>
      </c>
      <c r="P79" s="72">
        <f t="shared" si="74"/>
        <v>8.389052498964407E-4</v>
      </c>
      <c r="Q79" s="72">
        <f t="shared" si="75"/>
        <v>0</v>
      </c>
      <c r="R79" s="72">
        <f t="shared" si="155"/>
        <v>0</v>
      </c>
      <c r="S79" s="19">
        <f t="shared" si="156"/>
        <v>1.7504680772206099E-2</v>
      </c>
      <c r="T79" s="19">
        <f t="shared" si="157"/>
        <v>0.99984678133755234</v>
      </c>
      <c r="U79" s="19">
        <f t="shared" si="158"/>
        <v>1.7505574841593083E-2</v>
      </c>
      <c r="V79" s="19">
        <f t="shared" si="159"/>
        <v>0</v>
      </c>
      <c r="W79" s="19">
        <f t="shared" si="160"/>
        <v>1</v>
      </c>
      <c r="X79" s="19">
        <f t="shared" si="161"/>
        <v>-0.89031235557063371</v>
      </c>
      <c r="Y79" s="72">
        <f t="shared" si="76"/>
        <v>8.389052498964407E-4</v>
      </c>
      <c r="Z79" s="72">
        <f t="shared" si="77"/>
        <v>0</v>
      </c>
      <c r="AA79" s="72">
        <f t="shared" si="162"/>
        <v>0</v>
      </c>
      <c r="AB79" s="19">
        <f t="shared" si="163"/>
        <v>1.7504680772206099E-2</v>
      </c>
      <c r="AC79" s="19">
        <f t="shared" si="164"/>
        <v>0.99984678133755234</v>
      </c>
      <c r="AD79" s="19">
        <f t="shared" si="165"/>
        <v>1.7505574841593083E-2</v>
      </c>
      <c r="AE79" s="19">
        <f t="shared" si="166"/>
        <v>0</v>
      </c>
      <c r="AF79" s="19">
        <f t="shared" si="167"/>
        <v>1</v>
      </c>
      <c r="AG79" s="19">
        <f t="shared" si="168"/>
        <v>-0.89031235557063371</v>
      </c>
      <c r="AH79" s="72">
        <f t="shared" si="78"/>
        <v>8.389052498964407E-4</v>
      </c>
      <c r="AI79" s="72">
        <f t="shared" si="79"/>
        <v>0</v>
      </c>
      <c r="AJ79" s="72">
        <f t="shared" si="169"/>
        <v>0</v>
      </c>
      <c r="AK79" s="19">
        <f t="shared" si="170"/>
        <v>1.7504680772206099E-2</v>
      </c>
      <c r="AL79" s="19">
        <f t="shared" si="171"/>
        <v>0.99984678133755234</v>
      </c>
      <c r="AM79" s="19">
        <f t="shared" si="172"/>
        <v>1.7505574841593083E-2</v>
      </c>
      <c r="AN79" s="19">
        <f t="shared" si="173"/>
        <v>0</v>
      </c>
      <c r="AO79" s="19">
        <f t="shared" si="174"/>
        <v>1</v>
      </c>
      <c r="AP79" s="19">
        <f t="shared" si="175"/>
        <v>-0.89031235557063371</v>
      </c>
      <c r="AQ79" s="72">
        <f t="shared" si="80"/>
        <v>8.389052498964407E-4</v>
      </c>
      <c r="AR79" s="72">
        <f t="shared" si="81"/>
        <v>0</v>
      </c>
      <c r="AS79" s="72">
        <f t="shared" si="176"/>
        <v>0</v>
      </c>
      <c r="AT79" s="19">
        <f t="shared" si="177"/>
        <v>1.7504680772206099E-2</v>
      </c>
      <c r="AU79" s="19">
        <f t="shared" si="178"/>
        <v>0.99984678133755234</v>
      </c>
      <c r="AV79" s="19">
        <f t="shared" si="179"/>
        <v>1.7505574841593083E-2</v>
      </c>
      <c r="AW79" s="19">
        <f t="shared" si="180"/>
        <v>0</v>
      </c>
      <c r="AX79" s="19">
        <f t="shared" si="181"/>
        <v>1</v>
      </c>
      <c r="AY79" s="19">
        <f t="shared" si="182"/>
        <v>-0.89031235557063371</v>
      </c>
      <c r="AZ79" s="72">
        <f t="shared" si="82"/>
        <v>8.389052498964407E-4</v>
      </c>
      <c r="BA79" s="72">
        <f t="shared" si="83"/>
        <v>0</v>
      </c>
      <c r="BB79" s="72">
        <f t="shared" si="183"/>
        <v>0</v>
      </c>
      <c r="BC79" s="19">
        <f t="shared" si="184"/>
        <v>1.7504680772206099E-2</v>
      </c>
      <c r="BD79" s="19">
        <f t="shared" si="185"/>
        <v>0.99984678133755234</v>
      </c>
      <c r="BE79" s="19">
        <f t="shared" si="186"/>
        <v>1.7505574841593083E-2</v>
      </c>
      <c r="BF79" s="19">
        <f t="shared" si="187"/>
        <v>0</v>
      </c>
      <c r="BG79" s="19">
        <f t="shared" si="188"/>
        <v>1</v>
      </c>
      <c r="BH79" s="19">
        <f t="shared" si="189"/>
        <v>-0.89031235557063371</v>
      </c>
      <c r="BI79" s="72">
        <f t="shared" si="84"/>
        <v>8.389052498964407E-4</v>
      </c>
      <c r="BJ79" s="72">
        <f t="shared" si="85"/>
        <v>0</v>
      </c>
      <c r="BK79" s="72">
        <f t="shared" si="190"/>
        <v>0</v>
      </c>
      <c r="BL79" s="72">
        <f t="shared" si="86"/>
        <v>6.7394967422762389E-3</v>
      </c>
      <c r="BM79" s="72">
        <f t="shared" si="191"/>
        <v>1.0016827510415456</v>
      </c>
      <c r="BN79" s="72">
        <f t="shared" si="192"/>
        <v>1.6792186103152021E-3</v>
      </c>
      <c r="BO79" s="72">
        <f t="shared" si="193"/>
        <v>-2.6162786764035998E-5</v>
      </c>
      <c r="BP79" s="72">
        <f t="shared" si="87"/>
        <v>111632.44778647239</v>
      </c>
      <c r="BQ79" s="72">
        <f t="shared" si="194"/>
        <v>0</v>
      </c>
      <c r="BR79" s="72">
        <f t="shared" si="195"/>
        <v>3.1415926535897931</v>
      </c>
      <c r="BS79" s="72">
        <f t="shared" si="196"/>
        <v>6.2831853071795862</v>
      </c>
      <c r="BT79" s="72">
        <f t="shared" si="197"/>
        <v>0</v>
      </c>
      <c r="BU79" s="72">
        <f t="shared" si="198"/>
        <v>180</v>
      </c>
      <c r="BV79" s="72">
        <f t="shared" si="199"/>
        <v>0</v>
      </c>
    </row>
    <row r="80" spans="1:74">
      <c r="A80" s="13">
        <f>'LL to'!B80</f>
        <v>78</v>
      </c>
      <c r="B80" s="13">
        <f>'LL to'!C80</f>
        <v>33</v>
      </c>
      <c r="C80" s="19">
        <f t="shared" si="144"/>
        <v>1.3613568165555769</v>
      </c>
      <c r="D80" s="19">
        <f t="shared" si="145"/>
        <v>0.57595865315812877</v>
      </c>
      <c r="E80" s="19">
        <f t="shared" si="72"/>
        <v>1.3431662897144412</v>
      </c>
      <c r="F80" s="19">
        <f t="shared" si="73"/>
        <v>1.3606727668366916</v>
      </c>
      <c r="G80" s="19">
        <f t="shared" si="146"/>
        <v>0</v>
      </c>
      <c r="H80" s="19">
        <f t="shared" si="147"/>
        <v>0</v>
      </c>
      <c r="I80" s="19">
        <f t="shared" si="148"/>
        <v>0</v>
      </c>
      <c r="J80" s="19">
        <f t="shared" si="149"/>
        <v>1.7505582914610046E-2</v>
      </c>
      <c r="K80" s="19">
        <f t="shared" si="150"/>
        <v>0.99984676554301055</v>
      </c>
      <c r="L80" s="19">
        <f t="shared" si="151"/>
        <v>1.750647712225039E-2</v>
      </c>
      <c r="M80" s="19">
        <f t="shared" si="152"/>
        <v>0</v>
      </c>
      <c r="N80" s="19">
        <f t="shared" si="153"/>
        <v>1</v>
      </c>
      <c r="O80" s="19">
        <f t="shared" si="154"/>
        <v>-0.90570621125581119</v>
      </c>
      <c r="P80" s="72">
        <f t="shared" si="74"/>
        <v>8.389052498964407E-4</v>
      </c>
      <c r="Q80" s="72">
        <f t="shared" si="75"/>
        <v>0</v>
      </c>
      <c r="R80" s="72">
        <f t="shared" si="155"/>
        <v>0</v>
      </c>
      <c r="S80" s="19">
        <f t="shared" si="156"/>
        <v>1.7505582914610046E-2</v>
      </c>
      <c r="T80" s="19">
        <f t="shared" si="157"/>
        <v>0.99984676554301055</v>
      </c>
      <c r="U80" s="19">
        <f t="shared" si="158"/>
        <v>1.750647712225039E-2</v>
      </c>
      <c r="V80" s="19">
        <f t="shared" si="159"/>
        <v>0</v>
      </c>
      <c r="W80" s="19">
        <f t="shared" si="160"/>
        <v>1</v>
      </c>
      <c r="X80" s="19">
        <f t="shared" si="161"/>
        <v>-0.90570621125581119</v>
      </c>
      <c r="Y80" s="72">
        <f t="shared" si="76"/>
        <v>8.389052498964407E-4</v>
      </c>
      <c r="Z80" s="72">
        <f t="shared" si="77"/>
        <v>0</v>
      </c>
      <c r="AA80" s="72">
        <f t="shared" si="162"/>
        <v>0</v>
      </c>
      <c r="AB80" s="19">
        <f t="shared" si="163"/>
        <v>1.7505582914610046E-2</v>
      </c>
      <c r="AC80" s="19">
        <f t="shared" si="164"/>
        <v>0.99984676554301055</v>
      </c>
      <c r="AD80" s="19">
        <f t="shared" si="165"/>
        <v>1.750647712225039E-2</v>
      </c>
      <c r="AE80" s="19">
        <f t="shared" si="166"/>
        <v>0</v>
      </c>
      <c r="AF80" s="19">
        <f t="shared" si="167"/>
        <v>1</v>
      </c>
      <c r="AG80" s="19">
        <f t="shared" si="168"/>
        <v>-0.90570621125581119</v>
      </c>
      <c r="AH80" s="72">
        <f t="shared" si="78"/>
        <v>8.389052498964407E-4</v>
      </c>
      <c r="AI80" s="72">
        <f t="shared" si="79"/>
        <v>0</v>
      </c>
      <c r="AJ80" s="72">
        <f t="shared" si="169"/>
        <v>0</v>
      </c>
      <c r="AK80" s="19">
        <f t="shared" si="170"/>
        <v>1.7505582914610046E-2</v>
      </c>
      <c r="AL80" s="19">
        <f t="shared" si="171"/>
        <v>0.99984676554301055</v>
      </c>
      <c r="AM80" s="19">
        <f t="shared" si="172"/>
        <v>1.750647712225039E-2</v>
      </c>
      <c r="AN80" s="19">
        <f t="shared" si="173"/>
        <v>0</v>
      </c>
      <c r="AO80" s="19">
        <f t="shared" si="174"/>
        <v>1</v>
      </c>
      <c r="AP80" s="19">
        <f t="shared" si="175"/>
        <v>-0.90570621125581119</v>
      </c>
      <c r="AQ80" s="72">
        <f t="shared" si="80"/>
        <v>8.389052498964407E-4</v>
      </c>
      <c r="AR80" s="72">
        <f t="shared" si="81"/>
        <v>0</v>
      </c>
      <c r="AS80" s="72">
        <f t="shared" si="176"/>
        <v>0</v>
      </c>
      <c r="AT80" s="19">
        <f t="shared" si="177"/>
        <v>1.7505582914610046E-2</v>
      </c>
      <c r="AU80" s="19">
        <f t="shared" si="178"/>
        <v>0.99984676554301055</v>
      </c>
      <c r="AV80" s="19">
        <f t="shared" si="179"/>
        <v>1.750647712225039E-2</v>
      </c>
      <c r="AW80" s="19">
        <f t="shared" si="180"/>
        <v>0</v>
      </c>
      <c r="AX80" s="19">
        <f t="shared" si="181"/>
        <v>1</v>
      </c>
      <c r="AY80" s="19">
        <f t="shared" si="182"/>
        <v>-0.90570621125581119</v>
      </c>
      <c r="AZ80" s="72">
        <f t="shared" si="82"/>
        <v>8.389052498964407E-4</v>
      </c>
      <c r="BA80" s="72">
        <f t="shared" si="83"/>
        <v>0</v>
      </c>
      <c r="BB80" s="72">
        <f t="shared" si="183"/>
        <v>0</v>
      </c>
      <c r="BC80" s="19">
        <f t="shared" si="184"/>
        <v>1.7505582914610046E-2</v>
      </c>
      <c r="BD80" s="19">
        <f t="shared" si="185"/>
        <v>0.99984676554301055</v>
      </c>
      <c r="BE80" s="19">
        <f t="shared" si="186"/>
        <v>1.750647712225039E-2</v>
      </c>
      <c r="BF80" s="19">
        <f t="shared" si="187"/>
        <v>0</v>
      </c>
      <c r="BG80" s="19">
        <f t="shared" si="188"/>
        <v>1</v>
      </c>
      <c r="BH80" s="19">
        <f t="shared" si="189"/>
        <v>-0.90570621125581119</v>
      </c>
      <c r="BI80" s="72">
        <f t="shared" si="84"/>
        <v>8.389052498964407E-4</v>
      </c>
      <c r="BJ80" s="72">
        <f t="shared" si="85"/>
        <v>0</v>
      </c>
      <c r="BK80" s="72">
        <f t="shared" si="190"/>
        <v>0</v>
      </c>
      <c r="BL80" s="72">
        <f t="shared" si="86"/>
        <v>6.7394967422762389E-3</v>
      </c>
      <c r="BM80" s="72">
        <f t="shared" si="191"/>
        <v>1.0016827510415456</v>
      </c>
      <c r="BN80" s="72">
        <f t="shared" si="192"/>
        <v>1.6792186103152021E-3</v>
      </c>
      <c r="BO80" s="72">
        <f t="shared" si="193"/>
        <v>-2.6615967094342049E-5</v>
      </c>
      <c r="BP80" s="72">
        <f t="shared" si="87"/>
        <v>111641.07861538017</v>
      </c>
      <c r="BQ80" s="72">
        <f t="shared" si="194"/>
        <v>0</v>
      </c>
      <c r="BR80" s="72">
        <f t="shared" si="195"/>
        <v>3.1415926535897931</v>
      </c>
      <c r="BS80" s="72">
        <f t="shared" si="196"/>
        <v>6.2831853071795862</v>
      </c>
      <c r="BT80" s="72">
        <f t="shared" si="197"/>
        <v>0</v>
      </c>
      <c r="BU80" s="72">
        <f t="shared" si="198"/>
        <v>180</v>
      </c>
      <c r="BV80" s="72">
        <f t="shared" si="199"/>
        <v>0</v>
      </c>
    </row>
    <row r="81" spans="1:74">
      <c r="A81" s="13">
        <f>'LL to'!B81</f>
        <v>79</v>
      </c>
      <c r="B81" s="13">
        <f>'LL to'!C81</f>
        <v>33</v>
      </c>
      <c r="C81" s="19">
        <f t="shared" si="144"/>
        <v>1.3788101090755203</v>
      </c>
      <c r="D81" s="19">
        <f t="shared" si="145"/>
        <v>0.57595865315812877</v>
      </c>
      <c r="E81" s="19">
        <f t="shared" si="72"/>
        <v>1.3606727668366916</v>
      </c>
      <c r="F81" s="19">
        <f t="shared" si="73"/>
        <v>1.3781800812108298</v>
      </c>
      <c r="G81" s="19">
        <f t="shared" si="146"/>
        <v>0</v>
      </c>
      <c r="H81" s="19">
        <f t="shared" si="147"/>
        <v>0</v>
      </c>
      <c r="I81" s="19">
        <f t="shared" si="148"/>
        <v>0</v>
      </c>
      <c r="J81" s="19">
        <f t="shared" si="149"/>
        <v>1.7506420038195886E-2</v>
      </c>
      <c r="K81" s="19">
        <f t="shared" si="150"/>
        <v>0.99984675088607755</v>
      </c>
      <c r="L81" s="19">
        <f t="shared" si="151"/>
        <v>1.7507314374138206E-2</v>
      </c>
      <c r="M81" s="19">
        <f t="shared" si="152"/>
        <v>0</v>
      </c>
      <c r="N81" s="19">
        <f t="shared" si="153"/>
        <v>1</v>
      </c>
      <c r="O81" s="19">
        <f t="shared" si="154"/>
        <v>-0.91999060781933029</v>
      </c>
      <c r="P81" s="72">
        <f t="shared" si="74"/>
        <v>8.389052498964407E-4</v>
      </c>
      <c r="Q81" s="72">
        <f t="shared" si="75"/>
        <v>0</v>
      </c>
      <c r="R81" s="72">
        <f t="shared" si="155"/>
        <v>0</v>
      </c>
      <c r="S81" s="19">
        <f t="shared" si="156"/>
        <v>1.7506420038195886E-2</v>
      </c>
      <c r="T81" s="19">
        <f t="shared" si="157"/>
        <v>0.99984675088607755</v>
      </c>
      <c r="U81" s="19">
        <f t="shared" si="158"/>
        <v>1.7507314374138206E-2</v>
      </c>
      <c r="V81" s="19">
        <f t="shared" si="159"/>
        <v>0</v>
      </c>
      <c r="W81" s="19">
        <f t="shared" si="160"/>
        <v>1</v>
      </c>
      <c r="X81" s="19">
        <f t="shared" si="161"/>
        <v>-0.91999060781933029</v>
      </c>
      <c r="Y81" s="72">
        <f t="shared" si="76"/>
        <v>8.389052498964407E-4</v>
      </c>
      <c r="Z81" s="72">
        <f t="shared" si="77"/>
        <v>0</v>
      </c>
      <c r="AA81" s="72">
        <f t="shared" si="162"/>
        <v>0</v>
      </c>
      <c r="AB81" s="19">
        <f t="shared" si="163"/>
        <v>1.7506420038195886E-2</v>
      </c>
      <c r="AC81" s="19">
        <f t="shared" si="164"/>
        <v>0.99984675088607755</v>
      </c>
      <c r="AD81" s="19">
        <f t="shared" si="165"/>
        <v>1.7507314374138206E-2</v>
      </c>
      <c r="AE81" s="19">
        <f t="shared" si="166"/>
        <v>0</v>
      </c>
      <c r="AF81" s="19">
        <f t="shared" si="167"/>
        <v>1</v>
      </c>
      <c r="AG81" s="19">
        <f t="shared" si="168"/>
        <v>-0.91999060781933029</v>
      </c>
      <c r="AH81" s="72">
        <f t="shared" si="78"/>
        <v>8.389052498964407E-4</v>
      </c>
      <c r="AI81" s="72">
        <f t="shared" si="79"/>
        <v>0</v>
      </c>
      <c r="AJ81" s="72">
        <f t="shared" si="169"/>
        <v>0</v>
      </c>
      <c r="AK81" s="19">
        <f t="shared" si="170"/>
        <v>1.7506420038195886E-2</v>
      </c>
      <c r="AL81" s="19">
        <f t="shared" si="171"/>
        <v>0.99984675088607755</v>
      </c>
      <c r="AM81" s="19">
        <f t="shared" si="172"/>
        <v>1.7507314374138206E-2</v>
      </c>
      <c r="AN81" s="19">
        <f t="shared" si="173"/>
        <v>0</v>
      </c>
      <c r="AO81" s="19">
        <f t="shared" si="174"/>
        <v>1</v>
      </c>
      <c r="AP81" s="19">
        <f t="shared" si="175"/>
        <v>-0.91999060781933029</v>
      </c>
      <c r="AQ81" s="72">
        <f t="shared" si="80"/>
        <v>8.389052498964407E-4</v>
      </c>
      <c r="AR81" s="72">
        <f t="shared" si="81"/>
        <v>0</v>
      </c>
      <c r="AS81" s="72">
        <f t="shared" si="176"/>
        <v>0</v>
      </c>
      <c r="AT81" s="19">
        <f t="shared" si="177"/>
        <v>1.7506420038195886E-2</v>
      </c>
      <c r="AU81" s="19">
        <f t="shared" si="178"/>
        <v>0.99984675088607755</v>
      </c>
      <c r="AV81" s="19">
        <f t="shared" si="179"/>
        <v>1.7507314374138206E-2</v>
      </c>
      <c r="AW81" s="19">
        <f t="shared" si="180"/>
        <v>0</v>
      </c>
      <c r="AX81" s="19">
        <f t="shared" si="181"/>
        <v>1</v>
      </c>
      <c r="AY81" s="19">
        <f t="shared" si="182"/>
        <v>-0.91999060781933029</v>
      </c>
      <c r="AZ81" s="72">
        <f t="shared" si="82"/>
        <v>8.389052498964407E-4</v>
      </c>
      <c r="BA81" s="72">
        <f t="shared" si="83"/>
        <v>0</v>
      </c>
      <c r="BB81" s="72">
        <f t="shared" si="183"/>
        <v>0</v>
      </c>
      <c r="BC81" s="19">
        <f t="shared" si="184"/>
        <v>1.7506420038195886E-2</v>
      </c>
      <c r="BD81" s="19">
        <f t="shared" si="185"/>
        <v>0.99984675088607755</v>
      </c>
      <c r="BE81" s="19">
        <f t="shared" si="186"/>
        <v>1.7507314374138206E-2</v>
      </c>
      <c r="BF81" s="19">
        <f t="shared" si="187"/>
        <v>0</v>
      </c>
      <c r="BG81" s="19">
        <f t="shared" si="188"/>
        <v>1</v>
      </c>
      <c r="BH81" s="19">
        <f t="shared" si="189"/>
        <v>-0.91999060781933029</v>
      </c>
      <c r="BI81" s="72">
        <f t="shared" si="84"/>
        <v>8.389052498964407E-4</v>
      </c>
      <c r="BJ81" s="72">
        <f t="shared" si="85"/>
        <v>0</v>
      </c>
      <c r="BK81" s="72">
        <f t="shared" si="190"/>
        <v>0</v>
      </c>
      <c r="BL81" s="72">
        <f t="shared" si="86"/>
        <v>6.7394967422762389E-3</v>
      </c>
      <c r="BM81" s="72">
        <f t="shared" si="191"/>
        <v>1.0016827510415456</v>
      </c>
      <c r="BN81" s="72">
        <f t="shared" si="192"/>
        <v>1.6792186103152021E-3</v>
      </c>
      <c r="BO81" s="72">
        <f t="shared" si="193"/>
        <v>-2.703651725540364E-5</v>
      </c>
      <c r="BP81" s="72">
        <f t="shared" si="87"/>
        <v>111649.0876059619</v>
      </c>
      <c r="BQ81" s="72">
        <f t="shared" si="194"/>
        <v>0</v>
      </c>
      <c r="BR81" s="72">
        <f t="shared" si="195"/>
        <v>3.1415926535897931</v>
      </c>
      <c r="BS81" s="72">
        <f t="shared" si="196"/>
        <v>6.2831853071795862</v>
      </c>
      <c r="BT81" s="72">
        <f t="shared" si="197"/>
        <v>0</v>
      </c>
      <c r="BU81" s="72">
        <f t="shared" si="198"/>
        <v>180</v>
      </c>
      <c r="BV81" s="72">
        <f t="shared" si="199"/>
        <v>0</v>
      </c>
    </row>
    <row r="82" spans="1:74">
      <c r="A82" s="13">
        <f>'LL to'!B82</f>
        <v>80</v>
      </c>
      <c r="B82" s="13">
        <f>'LL to'!C82</f>
        <v>33</v>
      </c>
      <c r="C82" s="19">
        <f t="shared" si="144"/>
        <v>1.3962634015954636</v>
      </c>
      <c r="D82" s="19">
        <f t="shared" si="145"/>
        <v>0.57595865315812877</v>
      </c>
      <c r="E82" s="19">
        <f t="shared" si="72"/>
        <v>1.3781800812108298</v>
      </c>
      <c r="F82" s="19">
        <f t="shared" si="73"/>
        <v>1.395688166769212</v>
      </c>
      <c r="G82" s="19">
        <f t="shared" si="146"/>
        <v>0</v>
      </c>
      <c r="H82" s="19">
        <f t="shared" si="147"/>
        <v>0</v>
      </c>
      <c r="I82" s="19">
        <f t="shared" si="148"/>
        <v>0</v>
      </c>
      <c r="J82" s="19">
        <f t="shared" si="149"/>
        <v>1.7507191104251418E-2</v>
      </c>
      <c r="K82" s="19">
        <f t="shared" si="150"/>
        <v>0.9998467373851051</v>
      </c>
      <c r="L82" s="19">
        <f t="shared" si="151"/>
        <v>1.7508085558382243E-2</v>
      </c>
      <c r="M82" s="19">
        <f t="shared" si="152"/>
        <v>0</v>
      </c>
      <c r="N82" s="19">
        <f t="shared" si="153"/>
        <v>1</v>
      </c>
      <c r="O82" s="19">
        <f t="shared" si="154"/>
        <v>-0.93314782099603166</v>
      </c>
      <c r="P82" s="72">
        <f t="shared" si="74"/>
        <v>8.389052498964407E-4</v>
      </c>
      <c r="Q82" s="72">
        <f t="shared" si="75"/>
        <v>0</v>
      </c>
      <c r="R82" s="72">
        <f t="shared" si="155"/>
        <v>0</v>
      </c>
      <c r="S82" s="19">
        <f t="shared" si="156"/>
        <v>1.7507191104251418E-2</v>
      </c>
      <c r="T82" s="19">
        <f t="shared" si="157"/>
        <v>0.9998467373851051</v>
      </c>
      <c r="U82" s="19">
        <f t="shared" si="158"/>
        <v>1.7508085558382243E-2</v>
      </c>
      <c r="V82" s="19">
        <f t="shared" si="159"/>
        <v>0</v>
      </c>
      <c r="W82" s="19">
        <f t="shared" si="160"/>
        <v>1</v>
      </c>
      <c r="X82" s="19">
        <f t="shared" si="161"/>
        <v>-0.93314782099603166</v>
      </c>
      <c r="Y82" s="72">
        <f t="shared" si="76"/>
        <v>8.389052498964407E-4</v>
      </c>
      <c r="Z82" s="72">
        <f t="shared" si="77"/>
        <v>0</v>
      </c>
      <c r="AA82" s="72">
        <f t="shared" si="162"/>
        <v>0</v>
      </c>
      <c r="AB82" s="19">
        <f t="shared" si="163"/>
        <v>1.7507191104251418E-2</v>
      </c>
      <c r="AC82" s="19">
        <f t="shared" si="164"/>
        <v>0.9998467373851051</v>
      </c>
      <c r="AD82" s="19">
        <f t="shared" si="165"/>
        <v>1.7508085558382243E-2</v>
      </c>
      <c r="AE82" s="19">
        <f t="shared" si="166"/>
        <v>0</v>
      </c>
      <c r="AF82" s="19">
        <f t="shared" si="167"/>
        <v>1</v>
      </c>
      <c r="AG82" s="19">
        <f t="shared" si="168"/>
        <v>-0.93314782099603166</v>
      </c>
      <c r="AH82" s="72">
        <f t="shared" si="78"/>
        <v>8.389052498964407E-4</v>
      </c>
      <c r="AI82" s="72">
        <f t="shared" si="79"/>
        <v>0</v>
      </c>
      <c r="AJ82" s="72">
        <f t="shared" si="169"/>
        <v>0</v>
      </c>
      <c r="AK82" s="19">
        <f t="shared" si="170"/>
        <v>1.7507191104251418E-2</v>
      </c>
      <c r="AL82" s="19">
        <f t="shared" si="171"/>
        <v>0.9998467373851051</v>
      </c>
      <c r="AM82" s="19">
        <f t="shared" si="172"/>
        <v>1.7508085558382243E-2</v>
      </c>
      <c r="AN82" s="19">
        <f t="shared" si="173"/>
        <v>0</v>
      </c>
      <c r="AO82" s="19">
        <f t="shared" si="174"/>
        <v>1</v>
      </c>
      <c r="AP82" s="19">
        <f t="shared" si="175"/>
        <v>-0.93314782099603166</v>
      </c>
      <c r="AQ82" s="72">
        <f t="shared" si="80"/>
        <v>8.389052498964407E-4</v>
      </c>
      <c r="AR82" s="72">
        <f t="shared" si="81"/>
        <v>0</v>
      </c>
      <c r="AS82" s="72">
        <f t="shared" si="176"/>
        <v>0</v>
      </c>
      <c r="AT82" s="19">
        <f t="shared" si="177"/>
        <v>1.7507191104251418E-2</v>
      </c>
      <c r="AU82" s="19">
        <f t="shared" si="178"/>
        <v>0.9998467373851051</v>
      </c>
      <c r="AV82" s="19">
        <f t="shared" si="179"/>
        <v>1.7508085558382243E-2</v>
      </c>
      <c r="AW82" s="19">
        <f t="shared" si="180"/>
        <v>0</v>
      </c>
      <c r="AX82" s="19">
        <f t="shared" si="181"/>
        <v>1</v>
      </c>
      <c r="AY82" s="19">
        <f t="shared" si="182"/>
        <v>-0.93314782099603166</v>
      </c>
      <c r="AZ82" s="72">
        <f t="shared" si="82"/>
        <v>8.389052498964407E-4</v>
      </c>
      <c r="BA82" s="72">
        <f t="shared" si="83"/>
        <v>0</v>
      </c>
      <c r="BB82" s="72">
        <f t="shared" si="183"/>
        <v>0</v>
      </c>
      <c r="BC82" s="19">
        <f t="shared" si="184"/>
        <v>1.7507191104251418E-2</v>
      </c>
      <c r="BD82" s="19">
        <f t="shared" si="185"/>
        <v>0.9998467373851051</v>
      </c>
      <c r="BE82" s="19">
        <f t="shared" si="186"/>
        <v>1.7508085558382243E-2</v>
      </c>
      <c r="BF82" s="19">
        <f t="shared" si="187"/>
        <v>0</v>
      </c>
      <c r="BG82" s="19">
        <f t="shared" si="188"/>
        <v>1</v>
      </c>
      <c r="BH82" s="19">
        <f t="shared" si="189"/>
        <v>-0.93314782099603166</v>
      </c>
      <c r="BI82" s="72">
        <f t="shared" si="84"/>
        <v>8.389052498964407E-4</v>
      </c>
      <c r="BJ82" s="72">
        <f t="shared" si="85"/>
        <v>0</v>
      </c>
      <c r="BK82" s="72">
        <f t="shared" si="190"/>
        <v>0</v>
      </c>
      <c r="BL82" s="72">
        <f t="shared" si="86"/>
        <v>6.7394967422762389E-3</v>
      </c>
      <c r="BM82" s="72">
        <f t="shared" si="191"/>
        <v>1.0016827510415456</v>
      </c>
      <c r="BN82" s="72">
        <f t="shared" si="192"/>
        <v>1.6792186103152021E-3</v>
      </c>
      <c r="BO82" s="72">
        <f t="shared" si="193"/>
        <v>-2.7423908361921741E-5</v>
      </c>
      <c r="BP82" s="72">
        <f t="shared" si="87"/>
        <v>111656.46477558817</v>
      </c>
      <c r="BQ82" s="72">
        <f t="shared" si="194"/>
        <v>0</v>
      </c>
      <c r="BR82" s="72">
        <f t="shared" si="195"/>
        <v>3.1415926535897931</v>
      </c>
      <c r="BS82" s="72">
        <f t="shared" si="196"/>
        <v>6.2831853071795862</v>
      </c>
      <c r="BT82" s="72">
        <f t="shared" si="197"/>
        <v>0</v>
      </c>
      <c r="BU82" s="72">
        <f t="shared" si="198"/>
        <v>180</v>
      </c>
      <c r="BV82" s="72">
        <f t="shared" si="199"/>
        <v>0</v>
      </c>
    </row>
    <row r="83" spans="1:74">
      <c r="A83" s="13">
        <f>'LL to'!B83</f>
        <v>81</v>
      </c>
      <c r="B83" s="13">
        <f>'LL to'!C83</f>
        <v>33</v>
      </c>
      <c r="C83" s="19">
        <f t="shared" si="144"/>
        <v>1.4137166941154069</v>
      </c>
      <c r="D83" s="19">
        <f t="shared" si="145"/>
        <v>0.57595865315812877</v>
      </c>
      <c r="E83" s="19">
        <f t="shared" si="72"/>
        <v>1.395688166769212</v>
      </c>
      <c r="F83" s="19">
        <f t="shared" si="73"/>
        <v>1.4131969564870384</v>
      </c>
      <c r="G83" s="19">
        <f t="shared" si="146"/>
        <v>0</v>
      </c>
      <c r="H83" s="19">
        <f t="shared" si="147"/>
        <v>0</v>
      </c>
      <c r="I83" s="19">
        <f t="shared" si="148"/>
        <v>0</v>
      </c>
      <c r="J83" s="19">
        <f t="shared" si="149"/>
        <v>1.7507895155769809E-2</v>
      </c>
      <c r="K83" s="19">
        <f t="shared" si="150"/>
        <v>0.99984672505700323</v>
      </c>
      <c r="L83" s="19">
        <f t="shared" si="151"/>
        <v>1.7508789717826295E-2</v>
      </c>
      <c r="M83" s="19">
        <f t="shared" si="152"/>
        <v>0</v>
      </c>
      <c r="N83" s="19">
        <f t="shared" si="153"/>
        <v>1</v>
      </c>
      <c r="O83" s="19">
        <f t="shared" si="154"/>
        <v>-0.94516152068769099</v>
      </c>
      <c r="P83" s="72">
        <f t="shared" si="74"/>
        <v>8.389052498964407E-4</v>
      </c>
      <c r="Q83" s="72">
        <f t="shared" si="75"/>
        <v>0</v>
      </c>
      <c r="R83" s="72">
        <f t="shared" si="155"/>
        <v>0</v>
      </c>
      <c r="S83" s="19">
        <f t="shared" si="156"/>
        <v>1.7507895155769809E-2</v>
      </c>
      <c r="T83" s="19">
        <f t="shared" si="157"/>
        <v>0.99984672505700323</v>
      </c>
      <c r="U83" s="19">
        <f t="shared" si="158"/>
        <v>1.7508789717826295E-2</v>
      </c>
      <c r="V83" s="19">
        <f t="shared" si="159"/>
        <v>0</v>
      </c>
      <c r="W83" s="19">
        <f t="shared" si="160"/>
        <v>1</v>
      </c>
      <c r="X83" s="19">
        <f t="shared" si="161"/>
        <v>-0.94516152068769099</v>
      </c>
      <c r="Y83" s="72">
        <f t="shared" si="76"/>
        <v>8.389052498964407E-4</v>
      </c>
      <c r="Z83" s="72">
        <f t="shared" si="77"/>
        <v>0</v>
      </c>
      <c r="AA83" s="72">
        <f t="shared" si="162"/>
        <v>0</v>
      </c>
      <c r="AB83" s="19">
        <f t="shared" si="163"/>
        <v>1.7507895155769809E-2</v>
      </c>
      <c r="AC83" s="19">
        <f t="shared" si="164"/>
        <v>0.99984672505700323</v>
      </c>
      <c r="AD83" s="19">
        <f t="shared" si="165"/>
        <v>1.7508789717826295E-2</v>
      </c>
      <c r="AE83" s="19">
        <f t="shared" si="166"/>
        <v>0</v>
      </c>
      <c r="AF83" s="19">
        <f t="shared" si="167"/>
        <v>1</v>
      </c>
      <c r="AG83" s="19">
        <f t="shared" si="168"/>
        <v>-0.94516152068769099</v>
      </c>
      <c r="AH83" s="72">
        <f t="shared" si="78"/>
        <v>8.389052498964407E-4</v>
      </c>
      <c r="AI83" s="72">
        <f t="shared" si="79"/>
        <v>0</v>
      </c>
      <c r="AJ83" s="72">
        <f t="shared" si="169"/>
        <v>0</v>
      </c>
      <c r="AK83" s="19">
        <f t="shared" si="170"/>
        <v>1.7507895155769809E-2</v>
      </c>
      <c r="AL83" s="19">
        <f t="shared" si="171"/>
        <v>0.99984672505700323</v>
      </c>
      <c r="AM83" s="19">
        <f t="shared" si="172"/>
        <v>1.7508789717826295E-2</v>
      </c>
      <c r="AN83" s="19">
        <f t="shared" si="173"/>
        <v>0</v>
      </c>
      <c r="AO83" s="19">
        <f t="shared" si="174"/>
        <v>1</v>
      </c>
      <c r="AP83" s="19">
        <f t="shared" si="175"/>
        <v>-0.94516152068769099</v>
      </c>
      <c r="AQ83" s="72">
        <f t="shared" si="80"/>
        <v>8.389052498964407E-4</v>
      </c>
      <c r="AR83" s="72">
        <f t="shared" si="81"/>
        <v>0</v>
      </c>
      <c r="AS83" s="72">
        <f t="shared" si="176"/>
        <v>0</v>
      </c>
      <c r="AT83" s="19">
        <f t="shared" si="177"/>
        <v>1.7507895155769809E-2</v>
      </c>
      <c r="AU83" s="19">
        <f t="shared" si="178"/>
        <v>0.99984672505700323</v>
      </c>
      <c r="AV83" s="19">
        <f t="shared" si="179"/>
        <v>1.7508789717826295E-2</v>
      </c>
      <c r="AW83" s="19">
        <f t="shared" si="180"/>
        <v>0</v>
      </c>
      <c r="AX83" s="19">
        <f t="shared" si="181"/>
        <v>1</v>
      </c>
      <c r="AY83" s="19">
        <f t="shared" si="182"/>
        <v>-0.94516152068769099</v>
      </c>
      <c r="AZ83" s="72">
        <f t="shared" si="82"/>
        <v>8.389052498964407E-4</v>
      </c>
      <c r="BA83" s="72">
        <f t="shared" si="83"/>
        <v>0</v>
      </c>
      <c r="BB83" s="72">
        <f t="shared" si="183"/>
        <v>0</v>
      </c>
      <c r="BC83" s="19">
        <f t="shared" si="184"/>
        <v>1.7507895155769809E-2</v>
      </c>
      <c r="BD83" s="19">
        <f t="shared" si="185"/>
        <v>0.99984672505700323</v>
      </c>
      <c r="BE83" s="19">
        <f t="shared" si="186"/>
        <v>1.7508789717826295E-2</v>
      </c>
      <c r="BF83" s="19">
        <f t="shared" si="187"/>
        <v>0</v>
      </c>
      <c r="BG83" s="19">
        <f t="shared" si="188"/>
        <v>1</v>
      </c>
      <c r="BH83" s="19">
        <f t="shared" si="189"/>
        <v>-0.94516152068769099</v>
      </c>
      <c r="BI83" s="72">
        <f t="shared" si="84"/>
        <v>8.389052498964407E-4</v>
      </c>
      <c r="BJ83" s="72">
        <f t="shared" si="85"/>
        <v>0</v>
      </c>
      <c r="BK83" s="72">
        <f t="shared" si="190"/>
        <v>0</v>
      </c>
      <c r="BL83" s="72">
        <f t="shared" si="86"/>
        <v>6.7394967422762389E-3</v>
      </c>
      <c r="BM83" s="72">
        <f t="shared" si="191"/>
        <v>1.0016827510415456</v>
      </c>
      <c r="BN83" s="72">
        <f t="shared" si="192"/>
        <v>1.6792186103152021E-3</v>
      </c>
      <c r="BO83" s="72">
        <f t="shared" si="193"/>
        <v>-2.777765299999352E-5</v>
      </c>
      <c r="BP83" s="72">
        <f t="shared" si="87"/>
        <v>111663.20092603227</v>
      </c>
      <c r="BQ83" s="72">
        <f t="shared" si="194"/>
        <v>0</v>
      </c>
      <c r="BR83" s="72">
        <f t="shared" si="195"/>
        <v>3.1415926535897931</v>
      </c>
      <c r="BS83" s="72">
        <f t="shared" si="196"/>
        <v>6.2831853071795862</v>
      </c>
      <c r="BT83" s="72">
        <f t="shared" si="197"/>
        <v>0</v>
      </c>
      <c r="BU83" s="72">
        <f t="shared" si="198"/>
        <v>180</v>
      </c>
      <c r="BV83" s="72">
        <f t="shared" si="199"/>
        <v>0</v>
      </c>
    </row>
    <row r="84" spans="1:74">
      <c r="A84" s="13">
        <f>'LL to'!B84</f>
        <v>82</v>
      </c>
      <c r="B84" s="13">
        <f>'LL to'!C84</f>
        <v>33</v>
      </c>
      <c r="C84" s="19">
        <f t="shared" si="144"/>
        <v>1.43116998663535</v>
      </c>
      <c r="D84" s="19">
        <f t="shared" si="145"/>
        <v>0.57595865315812877</v>
      </c>
      <c r="E84" s="19">
        <f t="shared" si="72"/>
        <v>1.4131969564870384</v>
      </c>
      <c r="F84" s="19">
        <f t="shared" si="73"/>
        <v>1.4307063824653208</v>
      </c>
      <c r="G84" s="19">
        <f t="shared" si="146"/>
        <v>0</v>
      </c>
      <c r="H84" s="19">
        <f t="shared" si="147"/>
        <v>0</v>
      </c>
      <c r="I84" s="19">
        <f t="shared" si="148"/>
        <v>0</v>
      </c>
      <c r="J84" s="19">
        <f t="shared" si="149"/>
        <v>1.7508531318699616E-2</v>
      </c>
      <c r="K84" s="19">
        <f t="shared" si="150"/>
        <v>0.99984671391721958</v>
      </c>
      <c r="L84" s="19">
        <f t="shared" si="151"/>
        <v>1.7509425978282426E-2</v>
      </c>
      <c r="M84" s="19">
        <f t="shared" si="152"/>
        <v>0</v>
      </c>
      <c r="N84" s="19">
        <f t="shared" si="153"/>
        <v>1</v>
      </c>
      <c r="O84" s="19">
        <f t="shared" si="154"/>
        <v>-0.95601679233673797</v>
      </c>
      <c r="P84" s="72">
        <f t="shared" si="74"/>
        <v>8.389052498964407E-4</v>
      </c>
      <c r="Q84" s="72">
        <f t="shared" si="75"/>
        <v>0</v>
      </c>
      <c r="R84" s="72">
        <f t="shared" si="155"/>
        <v>0</v>
      </c>
      <c r="S84" s="19">
        <f t="shared" si="156"/>
        <v>1.7508531318699616E-2</v>
      </c>
      <c r="T84" s="19">
        <f t="shared" si="157"/>
        <v>0.99984671391721958</v>
      </c>
      <c r="U84" s="19">
        <f t="shared" si="158"/>
        <v>1.7509425978282426E-2</v>
      </c>
      <c r="V84" s="19">
        <f t="shared" si="159"/>
        <v>0</v>
      </c>
      <c r="W84" s="19">
        <f t="shared" si="160"/>
        <v>1</v>
      </c>
      <c r="X84" s="19">
        <f t="shared" si="161"/>
        <v>-0.95601679233673797</v>
      </c>
      <c r="Y84" s="72">
        <f t="shared" si="76"/>
        <v>8.389052498964407E-4</v>
      </c>
      <c r="Z84" s="72">
        <f t="shared" si="77"/>
        <v>0</v>
      </c>
      <c r="AA84" s="72">
        <f t="shared" si="162"/>
        <v>0</v>
      </c>
      <c r="AB84" s="19">
        <f t="shared" si="163"/>
        <v>1.7508531318699616E-2</v>
      </c>
      <c r="AC84" s="19">
        <f t="shared" si="164"/>
        <v>0.99984671391721958</v>
      </c>
      <c r="AD84" s="19">
        <f t="shared" si="165"/>
        <v>1.7509425978282426E-2</v>
      </c>
      <c r="AE84" s="19">
        <f t="shared" si="166"/>
        <v>0</v>
      </c>
      <c r="AF84" s="19">
        <f t="shared" si="167"/>
        <v>1</v>
      </c>
      <c r="AG84" s="19">
        <f t="shared" si="168"/>
        <v>-0.95601679233673797</v>
      </c>
      <c r="AH84" s="72">
        <f t="shared" si="78"/>
        <v>8.389052498964407E-4</v>
      </c>
      <c r="AI84" s="72">
        <f t="shared" si="79"/>
        <v>0</v>
      </c>
      <c r="AJ84" s="72">
        <f t="shared" si="169"/>
        <v>0</v>
      </c>
      <c r="AK84" s="19">
        <f t="shared" si="170"/>
        <v>1.7508531318699616E-2</v>
      </c>
      <c r="AL84" s="19">
        <f t="shared" si="171"/>
        <v>0.99984671391721958</v>
      </c>
      <c r="AM84" s="19">
        <f t="shared" si="172"/>
        <v>1.7509425978282426E-2</v>
      </c>
      <c r="AN84" s="19">
        <f t="shared" si="173"/>
        <v>0</v>
      </c>
      <c r="AO84" s="19">
        <f t="shared" si="174"/>
        <v>1</v>
      </c>
      <c r="AP84" s="19">
        <f t="shared" si="175"/>
        <v>-0.95601679233673797</v>
      </c>
      <c r="AQ84" s="72">
        <f t="shared" si="80"/>
        <v>8.389052498964407E-4</v>
      </c>
      <c r="AR84" s="72">
        <f t="shared" si="81"/>
        <v>0</v>
      </c>
      <c r="AS84" s="72">
        <f t="shared" si="176"/>
        <v>0</v>
      </c>
      <c r="AT84" s="19">
        <f t="shared" si="177"/>
        <v>1.7508531318699616E-2</v>
      </c>
      <c r="AU84" s="19">
        <f t="shared" si="178"/>
        <v>0.99984671391721958</v>
      </c>
      <c r="AV84" s="19">
        <f t="shared" si="179"/>
        <v>1.7509425978282426E-2</v>
      </c>
      <c r="AW84" s="19">
        <f t="shared" si="180"/>
        <v>0</v>
      </c>
      <c r="AX84" s="19">
        <f t="shared" si="181"/>
        <v>1</v>
      </c>
      <c r="AY84" s="19">
        <f t="shared" si="182"/>
        <v>-0.95601679233673797</v>
      </c>
      <c r="AZ84" s="72">
        <f t="shared" si="82"/>
        <v>8.389052498964407E-4</v>
      </c>
      <c r="BA84" s="72">
        <f t="shared" si="83"/>
        <v>0</v>
      </c>
      <c r="BB84" s="72">
        <f t="shared" si="183"/>
        <v>0</v>
      </c>
      <c r="BC84" s="19">
        <f t="shared" si="184"/>
        <v>1.7508531318699616E-2</v>
      </c>
      <c r="BD84" s="19">
        <f t="shared" si="185"/>
        <v>0.99984671391721958</v>
      </c>
      <c r="BE84" s="19">
        <f t="shared" si="186"/>
        <v>1.7509425978282426E-2</v>
      </c>
      <c r="BF84" s="19">
        <f t="shared" si="187"/>
        <v>0</v>
      </c>
      <c r="BG84" s="19">
        <f t="shared" si="188"/>
        <v>1</v>
      </c>
      <c r="BH84" s="19">
        <f t="shared" si="189"/>
        <v>-0.95601679233673797</v>
      </c>
      <c r="BI84" s="72">
        <f t="shared" si="84"/>
        <v>8.389052498964407E-4</v>
      </c>
      <c r="BJ84" s="72">
        <f t="shared" si="85"/>
        <v>0</v>
      </c>
      <c r="BK84" s="72">
        <f t="shared" si="190"/>
        <v>0</v>
      </c>
      <c r="BL84" s="72">
        <f t="shared" si="86"/>
        <v>6.7394967422762389E-3</v>
      </c>
      <c r="BM84" s="72">
        <f t="shared" si="191"/>
        <v>1.0016827510415456</v>
      </c>
      <c r="BN84" s="72">
        <f t="shared" si="192"/>
        <v>1.6792186103152021E-3</v>
      </c>
      <c r="BO84" s="72">
        <f t="shared" si="193"/>
        <v>-2.809730589728423E-5</v>
      </c>
      <c r="BP84" s="72">
        <f t="shared" si="87"/>
        <v>111669.28765569799</v>
      </c>
      <c r="BQ84" s="72">
        <f t="shared" si="194"/>
        <v>0</v>
      </c>
      <c r="BR84" s="72">
        <f t="shared" si="195"/>
        <v>3.1415926535897931</v>
      </c>
      <c r="BS84" s="72">
        <f t="shared" si="196"/>
        <v>6.2831853071795862</v>
      </c>
      <c r="BT84" s="72">
        <f t="shared" si="197"/>
        <v>0</v>
      </c>
      <c r="BU84" s="72">
        <f t="shared" si="198"/>
        <v>180</v>
      </c>
      <c r="BV84" s="72">
        <f t="shared" si="199"/>
        <v>0</v>
      </c>
    </row>
    <row r="85" spans="1:74">
      <c r="A85" s="13">
        <f>'LL to'!B85</f>
        <v>-10.953343330029497</v>
      </c>
      <c r="B85" s="13">
        <f>'LL to'!C85</f>
        <v>1.3494316074297217</v>
      </c>
      <c r="C85" s="19">
        <f t="shared" si="144"/>
        <v>-0.19117190521037461</v>
      </c>
      <c r="D85" s="19">
        <f t="shared" si="145"/>
        <v>2.3552024580128218E-2</v>
      </c>
      <c r="E85" s="19">
        <f t="shared" si="72"/>
        <v>1.4307063824653208</v>
      </c>
      <c r="F85" s="19">
        <f t="shared" si="73"/>
        <v>-0.19054636934308156</v>
      </c>
      <c r="G85" s="19">
        <f t="shared" si="146"/>
        <v>-0.5524066285780006</v>
      </c>
      <c r="H85" s="19">
        <f t="shared" si="147"/>
        <v>-0.5524066285780006</v>
      </c>
      <c r="I85" s="19">
        <f t="shared" si="148"/>
        <v>0</v>
      </c>
      <c r="J85" s="19">
        <f t="shared" si="149"/>
        <v>0.9974885830506367</v>
      </c>
      <c r="K85" s="19">
        <f t="shared" si="150"/>
        <v>-7.0827443012105126E-2</v>
      </c>
      <c r="L85" s="19">
        <f t="shared" si="151"/>
        <v>1.6416831218479917</v>
      </c>
      <c r="M85" s="19">
        <f t="shared" si="152"/>
        <v>-7.212524095782348E-2</v>
      </c>
      <c r="N85" s="19">
        <f t="shared" si="153"/>
        <v>0.99479794961677592</v>
      </c>
      <c r="O85" s="19">
        <f t="shared" si="154"/>
        <v>0.30621390616351246</v>
      </c>
      <c r="P85" s="72">
        <f t="shared" si="74"/>
        <v>8.3455213010875061E-4</v>
      </c>
      <c r="Q85" s="72">
        <f t="shared" si="75"/>
        <v>-0.55280335441128947</v>
      </c>
      <c r="R85" s="72">
        <f t="shared" si="155"/>
        <v>-3.9672583328886901E-4</v>
      </c>
      <c r="S85" s="19">
        <f t="shared" si="156"/>
        <v>0.99748655533519093</v>
      </c>
      <c r="T85" s="19">
        <f t="shared" si="157"/>
        <v>-7.0855994280900739E-2</v>
      </c>
      <c r="U85" s="19">
        <f t="shared" si="158"/>
        <v>1.641711745030551</v>
      </c>
      <c r="V85" s="19">
        <f t="shared" si="159"/>
        <v>-7.2171801450310463E-2</v>
      </c>
      <c r="W85" s="19">
        <f t="shared" si="160"/>
        <v>0.994791231075417</v>
      </c>
      <c r="X85" s="19">
        <f t="shared" si="161"/>
        <v>0.30618790132638951</v>
      </c>
      <c r="Y85" s="72">
        <f t="shared" si="76"/>
        <v>8.3454650790271828E-4</v>
      </c>
      <c r="Z85" s="72">
        <f t="shared" si="77"/>
        <v>-0.55280361743476181</v>
      </c>
      <c r="AA85" s="72">
        <f t="shared" si="162"/>
        <v>-2.6302347233553292E-7</v>
      </c>
      <c r="AB85" s="19">
        <f t="shared" si="163"/>
        <v>0.99748655399013986</v>
      </c>
      <c r="AC85" s="19">
        <f t="shared" si="164"/>
        <v>-7.0856013216070171E-2</v>
      </c>
      <c r="AD85" s="19">
        <f t="shared" si="165"/>
        <v>1.6417117640134329</v>
      </c>
      <c r="AE85" s="19">
        <f t="shared" si="166"/>
        <v>-7.2171832315588172E-2</v>
      </c>
      <c r="AF85" s="19">
        <f t="shared" si="167"/>
        <v>0.99479122662021058</v>
      </c>
      <c r="AG85" s="19">
        <f t="shared" si="168"/>
        <v>0.30618788407982406</v>
      </c>
      <c r="AH85" s="72">
        <f t="shared" si="78"/>
        <v>8.3454650417451499E-4</v>
      </c>
      <c r="AI85" s="72">
        <f t="shared" si="79"/>
        <v>-0.55280361760912688</v>
      </c>
      <c r="AJ85" s="72">
        <f t="shared" si="169"/>
        <v>-1.743650779317818E-10</v>
      </c>
      <c r="AK85" s="19">
        <f t="shared" si="170"/>
        <v>0.99748655398924813</v>
      </c>
      <c r="AL85" s="19">
        <f t="shared" si="171"/>
        <v>-7.0856013228622797E-2</v>
      </c>
      <c r="AM85" s="19">
        <f t="shared" si="172"/>
        <v>1.641711764026017</v>
      </c>
      <c r="AN85" s="19">
        <f t="shared" si="173"/>
        <v>-7.2171832336049555E-2</v>
      </c>
      <c r="AO85" s="19">
        <f t="shared" si="174"/>
        <v>0.99479122661725716</v>
      </c>
      <c r="AP85" s="19">
        <f t="shared" si="175"/>
        <v>0.30618788406839081</v>
      </c>
      <c r="AQ85" s="72">
        <f t="shared" si="80"/>
        <v>8.3454650417204344E-4</v>
      </c>
      <c r="AR85" s="72">
        <f t="shared" si="81"/>
        <v>-0.55280361760924246</v>
      </c>
      <c r="AS85" s="72">
        <f t="shared" si="176"/>
        <v>-1.155742168634788E-13</v>
      </c>
      <c r="AT85" s="19">
        <f t="shared" si="177"/>
        <v>0.99748655398924757</v>
      </c>
      <c r="AU85" s="19">
        <f t="shared" si="178"/>
        <v>-7.085601322863111E-2</v>
      </c>
      <c r="AV85" s="19">
        <f t="shared" si="179"/>
        <v>1.6417117640260255</v>
      </c>
      <c r="AW85" s="19">
        <f t="shared" si="180"/>
        <v>-7.2171832336063113E-2</v>
      </c>
      <c r="AX85" s="19">
        <f t="shared" si="181"/>
        <v>0.99479122661725516</v>
      </c>
      <c r="AY85" s="19">
        <f t="shared" si="182"/>
        <v>0.30618788406838326</v>
      </c>
      <c r="AZ85" s="72">
        <f t="shared" si="82"/>
        <v>8.3454650417204171E-4</v>
      </c>
      <c r="BA85" s="72">
        <f t="shared" si="83"/>
        <v>-0.55280361760924257</v>
      </c>
      <c r="BB85" s="72">
        <f t="shared" si="183"/>
        <v>0</v>
      </c>
      <c r="BC85" s="19">
        <f t="shared" si="184"/>
        <v>0.99748655398924757</v>
      </c>
      <c r="BD85" s="19">
        <f t="shared" si="185"/>
        <v>-7.0856013228631123E-2</v>
      </c>
      <c r="BE85" s="19">
        <f t="shared" si="186"/>
        <v>1.6417117640260255</v>
      </c>
      <c r="BF85" s="19">
        <f t="shared" si="187"/>
        <v>-7.2171832336063127E-2</v>
      </c>
      <c r="BG85" s="19">
        <f t="shared" si="188"/>
        <v>0.99479122661725516</v>
      </c>
      <c r="BH85" s="19">
        <f t="shared" si="189"/>
        <v>0.30618788406838326</v>
      </c>
      <c r="BI85" s="72">
        <f t="shared" si="84"/>
        <v>8.3454650417204171E-4</v>
      </c>
      <c r="BJ85" s="72">
        <f t="shared" si="85"/>
        <v>-0.55280361760924257</v>
      </c>
      <c r="BK85" s="72">
        <f t="shared" si="190"/>
        <v>0</v>
      </c>
      <c r="BL85" s="72">
        <f t="shared" si="86"/>
        <v>6.7043922310319757E-3</v>
      </c>
      <c r="BM85" s="72">
        <f t="shared" si="191"/>
        <v>1.0016739969434911</v>
      </c>
      <c r="BN85" s="72">
        <f t="shared" si="192"/>
        <v>1.6705011332257308E-3</v>
      </c>
      <c r="BO85" s="72">
        <f t="shared" si="193"/>
        <v>5.1024182707440661E-4</v>
      </c>
      <c r="BP85" s="72">
        <f t="shared" si="87"/>
        <v>10450175.901668733</v>
      </c>
      <c r="BQ85" s="72">
        <f t="shared" si="194"/>
        <v>-2.598819379378968</v>
      </c>
      <c r="BR85" s="72">
        <f t="shared" si="195"/>
        <v>7.3284127157120973E-2</v>
      </c>
      <c r="BS85" s="72">
        <f t="shared" si="196"/>
        <v>3.2148767807469141</v>
      </c>
      <c r="BT85" s="72">
        <f t="shared" si="197"/>
        <v>211.09861784477721</v>
      </c>
      <c r="BU85" s="72">
        <f t="shared" si="198"/>
        <v>4.1988711914031001</v>
      </c>
      <c r="BV85" s="72">
        <f t="shared" si="199"/>
        <v>184.1988711914031</v>
      </c>
    </row>
    <row r="86" spans="1:74">
      <c r="A86" s="13">
        <f>'LL to'!B86</f>
        <v>-66.811283213535091</v>
      </c>
      <c r="B86" s="13">
        <f>'LL to'!C86</f>
        <v>-74.187825084176509</v>
      </c>
      <c r="C86" s="19">
        <f t="shared" si="144"/>
        <v>-1.166076869558605</v>
      </c>
      <c r="D86" s="19">
        <f t="shared" si="145"/>
        <v>-1.2948218126125195</v>
      </c>
      <c r="E86" s="19">
        <f t="shared" si="72"/>
        <v>-0.19054636934308156</v>
      </c>
      <c r="F86" s="19">
        <f t="shared" si="73"/>
        <v>-1.164859872303472</v>
      </c>
      <c r="G86" s="19">
        <f t="shared" si="146"/>
        <v>-1.3183738371926477</v>
      </c>
      <c r="H86" s="19">
        <f t="shared" si="147"/>
        <v>-1.3183738371926477</v>
      </c>
      <c r="I86" s="19">
        <f t="shared" si="148"/>
        <v>0</v>
      </c>
      <c r="J86" s="19">
        <f t="shared" si="149"/>
        <v>0.96262434547136833</v>
      </c>
      <c r="K86" s="19">
        <f t="shared" si="150"/>
        <v>0.27084011797704538</v>
      </c>
      <c r="L86" s="19">
        <f t="shared" si="151"/>
        <v>1.2965306652433155</v>
      </c>
      <c r="M86" s="19">
        <f t="shared" si="152"/>
        <v>-0.39002253137359399</v>
      </c>
      <c r="N86" s="19">
        <f t="shared" si="153"/>
        <v>0.84788242502093392</v>
      </c>
      <c r="O86" s="19">
        <f t="shared" si="154"/>
        <v>-0.13960313436218869</v>
      </c>
      <c r="P86" s="72">
        <f t="shared" si="74"/>
        <v>7.1156487078722957E-4</v>
      </c>
      <c r="Q86" s="72">
        <f t="shared" si="75"/>
        <v>-1.3200679420658474</v>
      </c>
      <c r="R86" s="72">
        <f t="shared" si="155"/>
        <v>-1.6941048731997643E-3</v>
      </c>
      <c r="S86" s="19">
        <f t="shared" si="156"/>
        <v>0.96280311231063098</v>
      </c>
      <c r="T86" s="19">
        <f t="shared" si="157"/>
        <v>0.27020393580583252</v>
      </c>
      <c r="U86" s="19">
        <f t="shared" si="158"/>
        <v>1.2971914869694114</v>
      </c>
      <c r="V86" s="19">
        <f t="shared" si="159"/>
        <v>-0.39011994373569925</v>
      </c>
      <c r="W86" s="19">
        <f t="shared" si="160"/>
        <v>0.84780642949965479</v>
      </c>
      <c r="X86" s="19">
        <f t="shared" si="161"/>
        <v>-0.14027610777233496</v>
      </c>
      <c r="Y86" s="72">
        <f t="shared" si="76"/>
        <v>7.1150122918065407E-4</v>
      </c>
      <c r="Z86" s="72">
        <f t="shared" si="77"/>
        <v>-1.320069228419247</v>
      </c>
      <c r="AA86" s="72">
        <f t="shared" si="162"/>
        <v>-1.2863533995766119E-6</v>
      </c>
      <c r="AB86" s="19">
        <f t="shared" si="163"/>
        <v>0.96280324790753535</v>
      </c>
      <c r="AC86" s="19">
        <f t="shared" si="164"/>
        <v>0.27020345264022988</v>
      </c>
      <c r="AD86" s="19">
        <f t="shared" si="165"/>
        <v>1.2971919888015746</v>
      </c>
      <c r="AE86" s="19">
        <f t="shared" si="166"/>
        <v>-0.39012001732081802</v>
      </c>
      <c r="AF86" s="19">
        <f t="shared" si="167"/>
        <v>0.84780637208560461</v>
      </c>
      <c r="AG86" s="19">
        <f t="shared" si="168"/>
        <v>-0.14027661873593794</v>
      </c>
      <c r="AH86" s="72">
        <f t="shared" si="78"/>
        <v>7.1150118109988532E-4</v>
      </c>
      <c r="AI86" s="72">
        <f t="shared" si="79"/>
        <v>-1.3200692293945786</v>
      </c>
      <c r="AJ86" s="72">
        <f t="shared" si="169"/>
        <v>-9.753315932670148E-10</v>
      </c>
      <c r="AK86" s="19">
        <f t="shared" si="170"/>
        <v>0.96280324801034678</v>
      </c>
      <c r="AL86" s="19">
        <f t="shared" si="171"/>
        <v>0.27020345227388676</v>
      </c>
      <c r="AM86" s="19">
        <f t="shared" si="172"/>
        <v>1.2971919891820709</v>
      </c>
      <c r="AN86" s="19">
        <f t="shared" si="173"/>
        <v>-0.39012001737661112</v>
      </c>
      <c r="AO86" s="19">
        <f t="shared" si="174"/>
        <v>0.84780637204207265</v>
      </c>
      <c r="AP86" s="19">
        <f t="shared" si="175"/>
        <v>-0.14027661912335782</v>
      </c>
      <c r="AQ86" s="72">
        <f t="shared" si="80"/>
        <v>7.1150118106342989E-4</v>
      </c>
      <c r="AR86" s="72">
        <f t="shared" si="81"/>
        <v>-1.320069229395318</v>
      </c>
      <c r="AS86" s="72">
        <f t="shared" si="176"/>
        <v>-7.3940853440035426E-13</v>
      </c>
      <c r="AT86" s="19">
        <f t="shared" si="177"/>
        <v>0.96280324801042483</v>
      </c>
      <c r="AU86" s="19">
        <f t="shared" si="178"/>
        <v>0.27020345227360903</v>
      </c>
      <c r="AV86" s="19">
        <f t="shared" si="179"/>
        <v>1.2971919891823593</v>
      </c>
      <c r="AW86" s="19">
        <f t="shared" si="180"/>
        <v>-0.39012001737665331</v>
      </c>
      <c r="AX86" s="19">
        <f t="shared" si="181"/>
        <v>0.84780637204203968</v>
      </c>
      <c r="AY86" s="19">
        <f t="shared" si="182"/>
        <v>-0.14027661912365147</v>
      </c>
      <c r="AZ86" s="72">
        <f t="shared" si="82"/>
        <v>7.1150118106340235E-4</v>
      </c>
      <c r="BA86" s="72">
        <f t="shared" si="83"/>
        <v>-1.3200692293953187</v>
      </c>
      <c r="BB86" s="72">
        <f t="shared" si="183"/>
        <v>0</v>
      </c>
      <c r="BC86" s="19">
        <f t="shared" si="184"/>
        <v>0.96280324801042483</v>
      </c>
      <c r="BD86" s="19">
        <f t="shared" si="185"/>
        <v>0.27020345227360876</v>
      </c>
      <c r="BE86" s="19">
        <f t="shared" si="186"/>
        <v>1.2971919891823596</v>
      </c>
      <c r="BF86" s="19">
        <f t="shared" si="187"/>
        <v>-0.39012001737665336</v>
      </c>
      <c r="BG86" s="19">
        <f t="shared" si="188"/>
        <v>0.84780637204203968</v>
      </c>
      <c r="BH86" s="19">
        <f t="shared" si="189"/>
        <v>-0.14027661912365175</v>
      </c>
      <c r="BI86" s="72">
        <f t="shared" si="84"/>
        <v>7.1150118106340235E-4</v>
      </c>
      <c r="BJ86" s="72">
        <f t="shared" si="85"/>
        <v>-1.3200692293953187</v>
      </c>
      <c r="BK86" s="72">
        <f t="shared" si="190"/>
        <v>0</v>
      </c>
      <c r="BL86" s="72">
        <f t="shared" si="86"/>
        <v>5.7137882824583631E-3</v>
      </c>
      <c r="BM86" s="72">
        <f t="shared" si="191"/>
        <v>1.0014269203568182</v>
      </c>
      <c r="BN86" s="72">
        <f t="shared" si="192"/>
        <v>1.4243795800705523E-3</v>
      </c>
      <c r="BO86" s="72">
        <f t="shared" si="193"/>
        <v>-1.9250176857577597E-4</v>
      </c>
      <c r="BP86" s="72">
        <f t="shared" si="87"/>
        <v>8258919.8942005578</v>
      </c>
      <c r="BQ86" s="72">
        <f t="shared" si="194"/>
        <v>-2.7342949691790688</v>
      </c>
      <c r="BR86" s="72">
        <f t="shared" si="195"/>
        <v>1.4137148146672673</v>
      </c>
      <c r="BS86" s="72">
        <f t="shared" si="196"/>
        <v>4.5553074682570607</v>
      </c>
      <c r="BT86" s="72">
        <f t="shared" si="197"/>
        <v>203.33643832218584</v>
      </c>
      <c r="BU86" s="72">
        <f t="shared" si="198"/>
        <v>80.99989231555378</v>
      </c>
      <c r="BV86" s="72">
        <f t="shared" si="199"/>
        <v>260.99989231555378</v>
      </c>
    </row>
    <row r="87" spans="1:74">
      <c r="A87" s="13">
        <f>'LL to'!B87</f>
        <v>-44.467476500090243</v>
      </c>
      <c r="B87" s="13">
        <f>'LL to'!C87</f>
        <v>1.9112542156789232</v>
      </c>
      <c r="C87" s="19">
        <f t="shared" si="144"/>
        <v>-0.77610387497977928</v>
      </c>
      <c r="D87" s="19">
        <f t="shared" si="145"/>
        <v>3.3357678906219039E-2</v>
      </c>
      <c r="E87" s="19">
        <f t="shared" si="72"/>
        <v>-1.164859872303472</v>
      </c>
      <c r="F87" s="19">
        <f t="shared" si="73"/>
        <v>-0.7744249986792936</v>
      </c>
      <c r="G87" s="19">
        <f t="shared" si="146"/>
        <v>1.3281794915187386</v>
      </c>
      <c r="H87" s="19">
        <f t="shared" si="147"/>
        <v>1.3281794915187386</v>
      </c>
      <c r="I87" s="19">
        <f t="shared" si="148"/>
        <v>0</v>
      </c>
      <c r="J87" s="19">
        <f t="shared" si="149"/>
        <v>0.70391113466746347</v>
      </c>
      <c r="K87" s="19">
        <f t="shared" si="150"/>
        <v>0.7102880503648954</v>
      </c>
      <c r="L87" s="19">
        <f t="shared" si="151"/>
        <v>0.78088898778416216</v>
      </c>
      <c r="M87" s="19">
        <f t="shared" si="152"/>
        <v>0.3892564924052952</v>
      </c>
      <c r="N87" s="19">
        <f t="shared" si="153"/>
        <v>0.84847938312032634</v>
      </c>
      <c r="O87" s="19">
        <f t="shared" si="154"/>
        <v>-0.80412645624014778</v>
      </c>
      <c r="P87" s="72">
        <f t="shared" si="74"/>
        <v>7.1206478588111788E-4</v>
      </c>
      <c r="Q87" s="72">
        <f t="shared" si="75"/>
        <v>1.3291973801212105</v>
      </c>
      <c r="R87" s="72">
        <f t="shared" si="155"/>
        <v>1.0178886024718725E-3</v>
      </c>
      <c r="S87" s="19">
        <f t="shared" si="156"/>
        <v>0.70419248872316254</v>
      </c>
      <c r="T87" s="19">
        <f t="shared" si="157"/>
        <v>0.71000911179074233</v>
      </c>
      <c r="U87" s="19">
        <f t="shared" si="158"/>
        <v>0.78128517818644627</v>
      </c>
      <c r="V87" s="19">
        <f t="shared" si="159"/>
        <v>0.3891987887812674</v>
      </c>
      <c r="W87" s="19">
        <f t="shared" si="160"/>
        <v>0.8485243028111944</v>
      </c>
      <c r="X87" s="19">
        <f t="shared" si="161"/>
        <v>-0.80432522382655502</v>
      </c>
      <c r="Y87" s="72">
        <f t="shared" si="76"/>
        <v>7.1210240325362997E-4</v>
      </c>
      <c r="Z87" s="72">
        <f t="shared" si="77"/>
        <v>1.3291977454470179</v>
      </c>
      <c r="AA87" s="72">
        <f t="shared" si="162"/>
        <v>3.6532580738324327E-7</v>
      </c>
      <c r="AB87" s="19">
        <f t="shared" si="163"/>
        <v>0.70419258967534504</v>
      </c>
      <c r="AC87" s="19">
        <f t="shared" si="164"/>
        <v>0.71000901166557817</v>
      </c>
      <c r="AD87" s="19">
        <f t="shared" si="165"/>
        <v>0.78128532037080423</v>
      </c>
      <c r="AE87" s="19">
        <f t="shared" si="166"/>
        <v>0.38919876802212006</v>
      </c>
      <c r="AF87" s="19">
        <f t="shared" si="167"/>
        <v>0.84852431897006397</v>
      </c>
      <c r="AG87" s="19">
        <f t="shared" si="168"/>
        <v>-0.80432529511349915</v>
      </c>
      <c r="AH87" s="72">
        <f t="shared" si="78"/>
        <v>7.1210241678564977E-4</v>
      </c>
      <c r="AI87" s="72">
        <f t="shared" si="79"/>
        <v>1.3291977455779658</v>
      </c>
      <c r="AJ87" s="72">
        <f t="shared" si="169"/>
        <v>1.3094791917467319E-10</v>
      </c>
      <c r="AK87" s="19">
        <f t="shared" si="170"/>
        <v>0.70419258971153043</v>
      </c>
      <c r="AL87" s="19">
        <f t="shared" si="171"/>
        <v>0.71000901162968921</v>
      </c>
      <c r="AM87" s="19">
        <f t="shared" si="172"/>
        <v>0.7812853204217689</v>
      </c>
      <c r="AN87" s="19">
        <f t="shared" si="173"/>
        <v>0.38919876801467918</v>
      </c>
      <c r="AO87" s="19">
        <f t="shared" si="174"/>
        <v>0.84852431897585601</v>
      </c>
      <c r="AP87" s="19">
        <f t="shared" si="175"/>
        <v>-0.80432529513905127</v>
      </c>
      <c r="AQ87" s="72">
        <f t="shared" si="80"/>
        <v>7.1210241679050027E-4</v>
      </c>
      <c r="AR87" s="72">
        <f t="shared" si="81"/>
        <v>1.3291977455780126</v>
      </c>
      <c r="AS87" s="72">
        <f t="shared" si="176"/>
        <v>4.6851411639181606E-14</v>
      </c>
      <c r="AT87" s="19">
        <f t="shared" si="177"/>
        <v>0.70419258971154342</v>
      </c>
      <c r="AU87" s="19">
        <f t="shared" si="178"/>
        <v>0.71000901162967633</v>
      </c>
      <c r="AV87" s="19">
        <f t="shared" si="179"/>
        <v>0.78128532042178722</v>
      </c>
      <c r="AW87" s="19">
        <f t="shared" si="180"/>
        <v>0.38919876801467645</v>
      </c>
      <c r="AX87" s="19">
        <f t="shared" si="181"/>
        <v>0.84852431897585801</v>
      </c>
      <c r="AY87" s="19">
        <f t="shared" si="182"/>
        <v>-0.80432529513906037</v>
      </c>
      <c r="AZ87" s="72">
        <f t="shared" si="82"/>
        <v>7.1210241679050201E-4</v>
      </c>
      <c r="BA87" s="72">
        <f t="shared" si="83"/>
        <v>1.3291977455780128</v>
      </c>
      <c r="BB87" s="72">
        <f t="shared" si="183"/>
        <v>0</v>
      </c>
      <c r="BC87" s="19">
        <f t="shared" si="184"/>
        <v>0.70419258971154353</v>
      </c>
      <c r="BD87" s="19">
        <f t="shared" si="185"/>
        <v>0.71000901162967633</v>
      </c>
      <c r="BE87" s="19">
        <f t="shared" si="186"/>
        <v>0.78128532042178733</v>
      </c>
      <c r="BF87" s="19">
        <f t="shared" si="187"/>
        <v>0.38919876801467651</v>
      </c>
      <c r="BG87" s="19">
        <f t="shared" si="188"/>
        <v>0.84852431897585801</v>
      </c>
      <c r="BH87" s="19">
        <f t="shared" si="189"/>
        <v>-0.80432529513906037</v>
      </c>
      <c r="BI87" s="72">
        <f t="shared" si="84"/>
        <v>7.1210241679050201E-4</v>
      </c>
      <c r="BJ87" s="72">
        <f t="shared" si="85"/>
        <v>1.3291977455780128</v>
      </c>
      <c r="BK87" s="72">
        <f t="shared" si="190"/>
        <v>0</v>
      </c>
      <c r="BL87" s="72">
        <f t="shared" si="86"/>
        <v>5.7186268834799594E-3</v>
      </c>
      <c r="BM87" s="72">
        <f t="shared" si="191"/>
        <v>1.0014281274233192</v>
      </c>
      <c r="BN87" s="72">
        <f t="shared" si="192"/>
        <v>1.4255823498239653E-3</v>
      </c>
      <c r="BO87" s="72">
        <f t="shared" si="193"/>
        <v>-8.073750365804799E-4</v>
      </c>
      <c r="BP87" s="72">
        <f t="shared" si="87"/>
        <v>4978669.586623108</v>
      </c>
      <c r="BQ87" s="72">
        <f t="shared" si="194"/>
        <v>1.7398396559876428</v>
      </c>
      <c r="BR87" s="72">
        <f t="shared" si="195"/>
        <v>-2.5665232298040608</v>
      </c>
      <c r="BS87" s="72">
        <f t="shared" si="196"/>
        <v>0.57506942378573234</v>
      </c>
      <c r="BT87" s="72">
        <f t="shared" si="197"/>
        <v>99.685469317584989</v>
      </c>
      <c r="BU87" s="72">
        <f t="shared" si="198"/>
        <v>212.94905090994263</v>
      </c>
      <c r="BV87" s="72">
        <f t="shared" si="199"/>
        <v>32.949050909942628</v>
      </c>
    </row>
    <row r="88" spans="1:74">
      <c r="A88" s="13">
        <f>'LL to'!B88</f>
        <v>-49.352897913462037</v>
      </c>
      <c r="B88" s="13">
        <f>'LL to'!C88</f>
        <v>-6.8619533884112514</v>
      </c>
      <c r="C88" s="19">
        <f t="shared" si="144"/>
        <v>-0.86137056399055201</v>
      </c>
      <c r="D88" s="19">
        <f t="shared" si="145"/>
        <v>-0.11976367974615763</v>
      </c>
      <c r="E88" s="19">
        <f t="shared" si="72"/>
        <v>-0.7744249986792936</v>
      </c>
      <c r="F88" s="19">
        <f t="shared" si="73"/>
        <v>-0.85971027013757007</v>
      </c>
      <c r="G88" s="19">
        <f t="shared" si="146"/>
        <v>-0.15312135865237667</v>
      </c>
      <c r="H88" s="19">
        <f t="shared" si="147"/>
        <v>-0.15312135865237667</v>
      </c>
      <c r="I88" s="19">
        <f t="shared" si="148"/>
        <v>0</v>
      </c>
      <c r="J88" s="19">
        <f t="shared" si="149"/>
        <v>0.13454949099876773</v>
      </c>
      <c r="K88" s="19">
        <f t="shared" si="150"/>
        <v>0.99090687477278738</v>
      </c>
      <c r="L88" s="19">
        <f t="shared" si="151"/>
        <v>0.13495880528857263</v>
      </c>
      <c r="M88" s="19">
        <f t="shared" si="152"/>
        <v>-0.52885787628901293</v>
      </c>
      <c r="N88" s="19">
        <f t="shared" si="153"/>
        <v>0.72030934668707514</v>
      </c>
      <c r="O88" s="19">
        <f t="shared" si="154"/>
        <v>-0.48021385926764881</v>
      </c>
      <c r="P88" s="72">
        <f t="shared" si="74"/>
        <v>6.0469592801976372E-4</v>
      </c>
      <c r="Q88" s="72">
        <f t="shared" si="75"/>
        <v>-0.15336044813938082</v>
      </c>
      <c r="R88" s="72">
        <f t="shared" si="155"/>
        <v>-2.3908948700415711E-4</v>
      </c>
      <c r="S88" s="19">
        <f t="shared" si="156"/>
        <v>0.13467482318526147</v>
      </c>
      <c r="T88" s="19">
        <f t="shared" si="157"/>
        <v>0.99088984857047491</v>
      </c>
      <c r="U88" s="19">
        <f t="shared" si="158"/>
        <v>0.13508528868099162</v>
      </c>
      <c r="V88" s="19">
        <f t="shared" si="159"/>
        <v>-0.52918424348006521</v>
      </c>
      <c r="W88" s="19">
        <f t="shared" si="160"/>
        <v>0.71996403645243112</v>
      </c>
      <c r="X88" s="19">
        <f t="shared" si="161"/>
        <v>-0.4809364666103253</v>
      </c>
      <c r="Y88" s="72">
        <f t="shared" si="76"/>
        <v>6.0440656589438998E-4</v>
      </c>
      <c r="Z88" s="72">
        <f t="shared" si="77"/>
        <v>-0.15336081989717332</v>
      </c>
      <c r="AA88" s="72">
        <f t="shared" si="162"/>
        <v>-3.7175779249443153E-7</v>
      </c>
      <c r="AB88" s="19">
        <f t="shared" si="163"/>
        <v>0.13467501812149318</v>
      </c>
      <c r="AC88" s="19">
        <f t="shared" si="164"/>
        <v>0.99088982207608511</v>
      </c>
      <c r="AD88" s="19">
        <f t="shared" si="165"/>
        <v>0.13508548540945201</v>
      </c>
      <c r="AE88" s="19">
        <f t="shared" si="166"/>
        <v>-0.5291847502186624</v>
      </c>
      <c r="AF88" s="19">
        <f t="shared" si="167"/>
        <v>0.71996350013601185</v>
      </c>
      <c r="AG88" s="19">
        <f t="shared" si="168"/>
        <v>-0.48093758950004495</v>
      </c>
      <c r="AH88" s="72">
        <f t="shared" si="78"/>
        <v>6.0440611647303395E-4</v>
      </c>
      <c r="AI88" s="72">
        <f t="shared" si="79"/>
        <v>-0.15336082047520999</v>
      </c>
      <c r="AJ88" s="72">
        <f t="shared" si="169"/>
        <v>-5.7803667408151682E-10</v>
      </c>
      <c r="AK88" s="19">
        <f t="shared" si="170"/>
        <v>0.1346750184245947</v>
      </c>
      <c r="AL88" s="19">
        <f t="shared" si="171"/>
        <v>0.99088982203488951</v>
      </c>
      <c r="AM88" s="19">
        <f t="shared" si="172"/>
        <v>0.13508548571534024</v>
      </c>
      <c r="AN88" s="19">
        <f t="shared" si="173"/>
        <v>-0.52918475100657558</v>
      </c>
      <c r="AO88" s="19">
        <f t="shared" si="174"/>
        <v>0.71996349930210868</v>
      </c>
      <c r="AP88" s="19">
        <f t="shared" si="175"/>
        <v>-0.48093759124599578</v>
      </c>
      <c r="AQ88" s="72">
        <f t="shared" si="80"/>
        <v>6.0440611577424147E-4</v>
      </c>
      <c r="AR88" s="72">
        <f t="shared" si="81"/>
        <v>-0.15336082047610877</v>
      </c>
      <c r="AS88" s="72">
        <f t="shared" si="176"/>
        <v>-8.9878104958529548E-13</v>
      </c>
      <c r="AT88" s="19">
        <f t="shared" si="177"/>
        <v>0.13467501842506596</v>
      </c>
      <c r="AU88" s="19">
        <f t="shared" si="178"/>
        <v>0.99088982203482545</v>
      </c>
      <c r="AV88" s="19">
        <f t="shared" si="179"/>
        <v>0.13508548571581583</v>
      </c>
      <c r="AW88" s="19">
        <f t="shared" si="180"/>
        <v>-0.52918475100780071</v>
      </c>
      <c r="AX88" s="19">
        <f t="shared" si="181"/>
        <v>0.71996349930081194</v>
      </c>
      <c r="AY88" s="19">
        <f t="shared" si="182"/>
        <v>-0.48093759124871083</v>
      </c>
      <c r="AZ88" s="72">
        <f t="shared" si="82"/>
        <v>6.0440611577315467E-4</v>
      </c>
      <c r="BA88" s="72">
        <f t="shared" si="83"/>
        <v>-0.15336082047611016</v>
      </c>
      <c r="BB88" s="72">
        <f t="shared" si="183"/>
        <v>-1.3877787807814457E-15</v>
      </c>
      <c r="BC88" s="19">
        <f t="shared" si="184"/>
        <v>0.13467501842506668</v>
      </c>
      <c r="BD88" s="19">
        <f t="shared" si="185"/>
        <v>0.99088982203482545</v>
      </c>
      <c r="BE88" s="19">
        <f t="shared" si="186"/>
        <v>0.13508548571581655</v>
      </c>
      <c r="BF88" s="19">
        <f t="shared" si="187"/>
        <v>-0.5291847510078026</v>
      </c>
      <c r="BG88" s="19">
        <f t="shared" si="188"/>
        <v>0.71996349930080994</v>
      </c>
      <c r="BH88" s="19">
        <f t="shared" si="189"/>
        <v>-0.48093759124871482</v>
      </c>
      <c r="BI88" s="72">
        <f t="shared" si="84"/>
        <v>6.0440611577315304E-4</v>
      </c>
      <c r="BJ88" s="72">
        <f t="shared" si="85"/>
        <v>-0.15336082047611016</v>
      </c>
      <c r="BK88" s="72">
        <f t="shared" si="190"/>
        <v>0</v>
      </c>
      <c r="BL88" s="72">
        <f t="shared" si="86"/>
        <v>4.8521916580956097E-3</v>
      </c>
      <c r="BM88" s="72">
        <f t="shared" si="191"/>
        <v>1.0012119465258986</v>
      </c>
      <c r="BN88" s="72">
        <f t="shared" si="192"/>
        <v>1.2101131741383687E-3</v>
      </c>
      <c r="BO88" s="72">
        <f t="shared" si="193"/>
        <v>-7.8405593121266598E-5</v>
      </c>
      <c r="BP88" s="72">
        <f t="shared" si="87"/>
        <v>860244.68743054906</v>
      </c>
      <c r="BQ88" s="72">
        <f t="shared" si="194"/>
        <v>-2.3096066650076335</v>
      </c>
      <c r="BR88" s="72">
        <f t="shared" si="195"/>
        <v>0.94401162053132837</v>
      </c>
      <c r="BS88" s="72">
        <f t="shared" si="196"/>
        <v>4.0856042741211214</v>
      </c>
      <c r="BT88" s="72">
        <f t="shared" si="197"/>
        <v>227.66928575977727</v>
      </c>
      <c r="BU88" s="72">
        <f t="shared" si="198"/>
        <v>54.087881667750537</v>
      </c>
      <c r="BV88" s="72">
        <f t="shared" si="199"/>
        <v>234.08788166775048</v>
      </c>
    </row>
    <row r="89" spans="1:74">
      <c r="A89" s="13">
        <f>'LL to'!B89</f>
        <v>9.6272463161537161</v>
      </c>
      <c r="B89" s="13">
        <f>'LL to'!C89</f>
        <v>35.730453811409404</v>
      </c>
      <c r="C89" s="19">
        <f t="shared" si="144"/>
        <v>0.16802714611737729</v>
      </c>
      <c r="D89" s="19">
        <f t="shared" si="145"/>
        <v>0.62361406224085114</v>
      </c>
      <c r="E89" s="19">
        <f t="shared" si="72"/>
        <v>-0.85971027013757007</v>
      </c>
      <c r="F89" s="19">
        <f t="shared" si="73"/>
        <v>0.1674742750758261</v>
      </c>
      <c r="G89" s="19">
        <f t="shared" si="146"/>
        <v>0.74337774198700879</v>
      </c>
      <c r="H89" s="19">
        <f t="shared" si="147"/>
        <v>0.74337774198700879</v>
      </c>
      <c r="I89" s="19">
        <f t="shared" si="148"/>
        <v>0</v>
      </c>
      <c r="J89" s="19">
        <f t="shared" si="149"/>
        <v>0.93769483660039565</v>
      </c>
      <c r="K89" s="19">
        <f t="shared" si="150"/>
        <v>0.347459916267988</v>
      </c>
      <c r="L89" s="19">
        <f t="shared" si="151"/>
        <v>1.215935447034842</v>
      </c>
      <c r="M89" s="19">
        <f t="shared" si="152"/>
        <v>0.4644626880777567</v>
      </c>
      <c r="N89" s="19">
        <f t="shared" si="153"/>
        <v>0.78427441138358445</v>
      </c>
      <c r="O89" s="19">
        <f t="shared" si="154"/>
        <v>0.66952870065825265</v>
      </c>
      <c r="P89" s="72">
        <f t="shared" si="74"/>
        <v>6.5828852739153651E-4</v>
      </c>
      <c r="Q89" s="72">
        <f t="shared" si="75"/>
        <v>0.74527066084694349</v>
      </c>
      <c r="R89" s="72">
        <f t="shared" si="155"/>
        <v>1.8929188599347002E-3</v>
      </c>
      <c r="S89" s="19">
        <f t="shared" si="156"/>
        <v>0.93800022139047856</v>
      </c>
      <c r="T89" s="19">
        <f t="shared" si="157"/>
        <v>0.34663465590072418</v>
      </c>
      <c r="U89" s="19">
        <f t="shared" si="158"/>
        <v>1.2168153985072279</v>
      </c>
      <c r="V89" s="19">
        <f t="shared" si="159"/>
        <v>0.46526669562517481</v>
      </c>
      <c r="W89" s="19">
        <f t="shared" si="160"/>
        <v>0.78352690194203101</v>
      </c>
      <c r="X89" s="19">
        <f t="shared" si="161"/>
        <v>0.669010704095926</v>
      </c>
      <c r="Y89" s="72">
        <f t="shared" si="76"/>
        <v>6.5766233240390436E-4</v>
      </c>
      <c r="Z89" s="72">
        <f t="shared" si="77"/>
        <v>0.74527530964653799</v>
      </c>
      <c r="AA89" s="72">
        <f t="shared" si="162"/>
        <v>4.6487995944977101E-6</v>
      </c>
      <c r="AB89" s="19">
        <f t="shared" si="163"/>
        <v>0.93800097113693304</v>
      </c>
      <c r="AC89" s="19">
        <f t="shared" si="164"/>
        <v>0.34663262706526987</v>
      </c>
      <c r="AD89" s="19">
        <f t="shared" si="165"/>
        <v>1.2168175614434373</v>
      </c>
      <c r="AE89" s="19">
        <f t="shared" si="166"/>
        <v>0.46526866760515162</v>
      </c>
      <c r="AF89" s="19">
        <f t="shared" si="167"/>
        <v>0.78352506694492696</v>
      </c>
      <c r="AG89" s="19">
        <f t="shared" si="168"/>
        <v>0.66900943025752257</v>
      </c>
      <c r="AH89" s="72">
        <f t="shared" si="78"/>
        <v>6.5766079520839687E-4</v>
      </c>
      <c r="AI89" s="72">
        <f t="shared" si="79"/>
        <v>0.74527532106173588</v>
      </c>
      <c r="AJ89" s="72">
        <f t="shared" si="169"/>
        <v>1.1415197898045903E-8</v>
      </c>
      <c r="AK89" s="19">
        <f t="shared" si="170"/>
        <v>0.93800097297794527</v>
      </c>
      <c r="AL89" s="19">
        <f t="shared" si="171"/>
        <v>0.34663262208342105</v>
      </c>
      <c r="AM89" s="19">
        <f t="shared" si="172"/>
        <v>1.2168175667545713</v>
      </c>
      <c r="AN89" s="19">
        <f t="shared" si="173"/>
        <v>0.46526867244736286</v>
      </c>
      <c r="AO89" s="19">
        <f t="shared" si="174"/>
        <v>0.78352506243906861</v>
      </c>
      <c r="AP89" s="19">
        <f t="shared" si="175"/>
        <v>0.66900942712958278</v>
      </c>
      <c r="AQ89" s="72">
        <f t="shared" si="80"/>
        <v>6.5766079143379417E-4</v>
      </c>
      <c r="AR89" s="72">
        <f t="shared" si="81"/>
        <v>0.74527532108976602</v>
      </c>
      <c r="AS89" s="72">
        <f t="shared" si="176"/>
        <v>2.8030133769618715E-11</v>
      </c>
      <c r="AT89" s="19">
        <f t="shared" si="177"/>
        <v>0.93800097298246599</v>
      </c>
      <c r="AU89" s="19">
        <f t="shared" si="178"/>
        <v>0.34663262207118806</v>
      </c>
      <c r="AV89" s="19">
        <f t="shared" si="179"/>
        <v>1.2168175667676129</v>
      </c>
      <c r="AW89" s="19">
        <f t="shared" si="180"/>
        <v>0.46526867245925291</v>
      </c>
      <c r="AX89" s="19">
        <f t="shared" si="181"/>
        <v>0.78352506242800446</v>
      </c>
      <c r="AY89" s="19">
        <f t="shared" si="182"/>
        <v>0.66900942712190203</v>
      </c>
      <c r="AZ89" s="72">
        <f t="shared" si="82"/>
        <v>6.5766079142452543E-4</v>
      </c>
      <c r="BA89" s="72">
        <f t="shared" si="83"/>
        <v>0.74527532108983485</v>
      </c>
      <c r="BB89" s="72">
        <f t="shared" si="183"/>
        <v>6.8833827526759706E-14</v>
      </c>
      <c r="BC89" s="19">
        <f t="shared" si="184"/>
        <v>0.93800097298247709</v>
      </c>
      <c r="BD89" s="19">
        <f t="shared" si="185"/>
        <v>0.34663262207115797</v>
      </c>
      <c r="BE89" s="19">
        <f t="shared" si="186"/>
        <v>1.2168175667676449</v>
      </c>
      <c r="BF89" s="19">
        <f t="shared" si="187"/>
        <v>0.46526867245928211</v>
      </c>
      <c r="BG89" s="19">
        <f t="shared" si="188"/>
        <v>0.78352506242797726</v>
      </c>
      <c r="BH89" s="19">
        <f t="shared" si="189"/>
        <v>0.66900942712188316</v>
      </c>
      <c r="BI89" s="72">
        <f t="shared" si="84"/>
        <v>6.5766079142450288E-4</v>
      </c>
      <c r="BJ89" s="72">
        <f t="shared" si="85"/>
        <v>0.74527532108983507</v>
      </c>
      <c r="BK89" s="72">
        <f t="shared" si="190"/>
        <v>0</v>
      </c>
      <c r="BL89" s="72">
        <f t="shared" si="86"/>
        <v>5.2805646057251399E-3</v>
      </c>
      <c r="BM89" s="72">
        <f t="shared" si="191"/>
        <v>1.0013188369395138</v>
      </c>
      <c r="BN89" s="72">
        <f t="shared" si="192"/>
        <v>1.3166662111889296E-3</v>
      </c>
      <c r="BO89" s="72">
        <f t="shared" si="193"/>
        <v>8.2623477598300443E-4</v>
      </c>
      <c r="BP89" s="72">
        <f t="shared" si="87"/>
        <v>7739950.0011087731</v>
      </c>
      <c r="BQ89" s="72">
        <f t="shared" si="194"/>
        <v>0.79112874398137811</v>
      </c>
      <c r="BR89" s="72">
        <f t="shared" si="195"/>
        <v>-2.6524636230168936</v>
      </c>
      <c r="BS89" s="72">
        <f t="shared" si="196"/>
        <v>0.48912903057289947</v>
      </c>
      <c r="BT89" s="72">
        <f t="shared" si="197"/>
        <v>45.328338081618767</v>
      </c>
      <c r="BU89" s="72">
        <f t="shared" si="198"/>
        <v>208.02502908915255</v>
      </c>
      <c r="BV89" s="72">
        <f t="shared" si="199"/>
        <v>28.025029089152554</v>
      </c>
    </row>
    <row r="90" spans="1:74">
      <c r="A90" s="13">
        <f>'LL to'!B90</f>
        <v>49.081959934023473</v>
      </c>
      <c r="B90" s="13">
        <f>'LL to'!C90</f>
        <v>155.68669245052638</v>
      </c>
      <c r="C90" s="19">
        <f t="shared" si="144"/>
        <v>0.85664180418064839</v>
      </c>
      <c r="D90" s="19">
        <f t="shared" si="145"/>
        <v>2.7172453848014841</v>
      </c>
      <c r="E90" s="19">
        <f t="shared" si="72"/>
        <v>0.1674742750758261</v>
      </c>
      <c r="F90" s="19">
        <f t="shared" si="73"/>
        <v>0.85497920633522395</v>
      </c>
      <c r="G90" s="19">
        <f t="shared" si="146"/>
        <v>2.0936313225606331</v>
      </c>
      <c r="H90" s="19">
        <f t="shared" si="147"/>
        <v>2.0936313225606331</v>
      </c>
      <c r="I90" s="19">
        <f t="shared" si="148"/>
        <v>0</v>
      </c>
      <c r="J90" s="19">
        <f t="shared" si="149"/>
        <v>0.98033928153716943</v>
      </c>
      <c r="K90" s="19">
        <f t="shared" si="150"/>
        <v>-0.19731926686258072</v>
      </c>
      <c r="L90" s="19">
        <f t="shared" si="151"/>
        <v>1.7694189959604729</v>
      </c>
      <c r="M90" s="19">
        <f t="shared" si="152"/>
        <v>0.57185414955627456</v>
      </c>
      <c r="N90" s="19">
        <f t="shared" si="153"/>
        <v>0.67298283163526995</v>
      </c>
      <c r="O90" s="19">
        <f t="shared" si="154"/>
        <v>-0.57111493885783937</v>
      </c>
      <c r="P90" s="72">
        <f t="shared" si="74"/>
        <v>5.6503269796762459E-4</v>
      </c>
      <c r="Q90" s="72">
        <f t="shared" si="75"/>
        <v>2.0970213398228137</v>
      </c>
      <c r="R90" s="72">
        <f t="shared" si="155"/>
        <v>3.390017262180578E-3</v>
      </c>
      <c r="S90" s="19">
        <f t="shared" si="156"/>
        <v>0.97995521996183232</v>
      </c>
      <c r="T90" s="19">
        <f t="shared" si="157"/>
        <v>-0.19921788792564948</v>
      </c>
      <c r="U90" s="19">
        <f t="shared" si="158"/>
        <v>1.771356072729233</v>
      </c>
      <c r="V90" s="19">
        <f t="shared" si="159"/>
        <v>0.57095727097648707</v>
      </c>
      <c r="W90" s="19">
        <f t="shared" si="160"/>
        <v>0.67400779471908234</v>
      </c>
      <c r="X90" s="19">
        <f t="shared" si="161"/>
        <v>-0.57244512915840673</v>
      </c>
      <c r="Y90" s="72">
        <f t="shared" si="76"/>
        <v>5.6589179525245276E-4</v>
      </c>
      <c r="Z90" s="72">
        <f t="shared" si="77"/>
        <v>2.0970197240933728</v>
      </c>
      <c r="AA90" s="72">
        <f t="shared" si="162"/>
        <v>-1.6157294409069323E-6</v>
      </c>
      <c r="AB90" s="19">
        <f t="shared" si="163"/>
        <v>0.97995540374247081</v>
      </c>
      <c r="AC90" s="19">
        <f t="shared" si="164"/>
        <v>-0.19921698390431269</v>
      </c>
      <c r="AD90" s="19">
        <f t="shared" si="165"/>
        <v>1.7713551502164144</v>
      </c>
      <c r="AE90" s="19">
        <f t="shared" si="166"/>
        <v>0.57095769974648292</v>
      </c>
      <c r="AF90" s="19">
        <f t="shared" si="167"/>
        <v>0.67400730510020512</v>
      </c>
      <c r="AG90" s="19">
        <f t="shared" si="168"/>
        <v>-0.57244449626039673</v>
      </c>
      <c r="AH90" s="72">
        <f t="shared" si="78"/>
        <v>5.6589138486775594E-4</v>
      </c>
      <c r="AI90" s="72">
        <f t="shared" si="79"/>
        <v>2.0970197248753588</v>
      </c>
      <c r="AJ90" s="72">
        <f t="shared" si="169"/>
        <v>7.8198603148393886E-10</v>
      </c>
      <c r="AK90" s="19">
        <f t="shared" si="170"/>
        <v>0.97995540365352418</v>
      </c>
      <c r="AL90" s="19">
        <f t="shared" si="171"/>
        <v>-0.19921698434184409</v>
      </c>
      <c r="AM90" s="19">
        <f t="shared" si="172"/>
        <v>1.7713551506628955</v>
      </c>
      <c r="AN90" s="19">
        <f t="shared" si="173"/>
        <v>0.57095769953896569</v>
      </c>
      <c r="AO90" s="19">
        <f t="shared" si="174"/>
        <v>0.67400730533717224</v>
      </c>
      <c r="AP90" s="19">
        <f t="shared" si="175"/>
        <v>-0.57244449656670904</v>
      </c>
      <c r="AQ90" s="72">
        <f t="shared" si="80"/>
        <v>5.6589138506637517E-4</v>
      </c>
      <c r="AR90" s="72">
        <f t="shared" si="81"/>
        <v>2.09701972487498</v>
      </c>
      <c r="AS90" s="72">
        <f t="shared" si="176"/>
        <v>-3.7880809600210341E-13</v>
      </c>
      <c r="AT90" s="19">
        <f t="shared" si="177"/>
        <v>0.97995540365356715</v>
      </c>
      <c r="AU90" s="19">
        <f t="shared" si="178"/>
        <v>-0.19921698434163215</v>
      </c>
      <c r="AV90" s="19">
        <f t="shared" si="179"/>
        <v>1.7713551506626792</v>
      </c>
      <c r="AW90" s="19">
        <f t="shared" si="180"/>
        <v>0.57095769953906628</v>
      </c>
      <c r="AX90" s="19">
        <f t="shared" si="181"/>
        <v>0.67400730533705733</v>
      </c>
      <c r="AY90" s="19">
        <f t="shared" si="182"/>
        <v>-0.57244449656656071</v>
      </c>
      <c r="AZ90" s="72">
        <f t="shared" si="82"/>
        <v>5.6589138506627889E-4</v>
      </c>
      <c r="BA90" s="72">
        <f t="shared" si="83"/>
        <v>2.0970197248749805</v>
      </c>
      <c r="BB90" s="72">
        <f t="shared" si="183"/>
        <v>0</v>
      </c>
      <c r="BC90" s="19">
        <f t="shared" si="184"/>
        <v>0.97995540365356726</v>
      </c>
      <c r="BD90" s="19">
        <f t="shared" si="185"/>
        <v>-0.19921698434163237</v>
      </c>
      <c r="BE90" s="19">
        <f t="shared" si="186"/>
        <v>1.7713551506626795</v>
      </c>
      <c r="BF90" s="19">
        <f t="shared" si="187"/>
        <v>0.57095769953906605</v>
      </c>
      <c r="BG90" s="19">
        <f t="shared" si="188"/>
        <v>0.67400730533705755</v>
      </c>
      <c r="BH90" s="19">
        <f t="shared" si="189"/>
        <v>-0.57244449656656082</v>
      </c>
      <c r="BI90" s="72">
        <f t="shared" si="84"/>
        <v>5.65891385066279E-4</v>
      </c>
      <c r="BJ90" s="72">
        <f t="shared" si="85"/>
        <v>2.0970197248749805</v>
      </c>
      <c r="BK90" s="72">
        <f t="shared" si="190"/>
        <v>0</v>
      </c>
      <c r="BL90" s="72">
        <f t="shared" si="86"/>
        <v>4.5424700385894865E-3</v>
      </c>
      <c r="BM90" s="72">
        <f t="shared" si="191"/>
        <v>1.0011346521154074</v>
      </c>
      <c r="BN90" s="72">
        <f t="shared" si="192"/>
        <v>1.1330450092686213E-3</v>
      </c>
      <c r="BO90" s="72">
        <f t="shared" si="193"/>
        <v>-6.3558280281665472E-4</v>
      </c>
      <c r="BP90" s="72">
        <f t="shared" si="87"/>
        <v>11276887.037701018</v>
      </c>
      <c r="BQ90" s="72">
        <f t="shared" si="194"/>
        <v>0.61714837226011776</v>
      </c>
      <c r="BR90" s="72">
        <f t="shared" si="195"/>
        <v>-1.0574678859608884</v>
      </c>
      <c r="BS90" s="72">
        <f t="shared" si="196"/>
        <v>2.0841247676289045</v>
      </c>
      <c r="BT90" s="72">
        <f t="shared" si="197"/>
        <v>35.359997063873379</v>
      </c>
      <c r="BU90" s="72">
        <f t="shared" si="198"/>
        <v>299.41155316381963</v>
      </c>
      <c r="BV90" s="72">
        <f t="shared" si="199"/>
        <v>119.41155316381963</v>
      </c>
    </row>
    <row r="91" spans="1:74">
      <c r="A91" s="13">
        <f>'LL to'!B91</f>
        <v>-14.517493871571503</v>
      </c>
      <c r="B91" s="13">
        <f>'LL to'!C91</f>
        <v>157.81391958368511</v>
      </c>
      <c r="C91" s="19">
        <f t="shared" si="144"/>
        <v>-0.25337806719702155</v>
      </c>
      <c r="D91" s="19">
        <f t="shared" si="145"/>
        <v>2.7543725022128638</v>
      </c>
      <c r="E91" s="19">
        <f t="shared" si="72"/>
        <v>0.85497920633522395</v>
      </c>
      <c r="F91" s="19">
        <f t="shared" si="73"/>
        <v>-0.25256426329214987</v>
      </c>
      <c r="G91" s="19">
        <f t="shared" si="146"/>
        <v>3.712711741137964E-2</v>
      </c>
      <c r="H91" s="19">
        <f t="shared" si="147"/>
        <v>3.712711741137964E-2</v>
      </c>
      <c r="I91" s="19">
        <f t="shared" si="148"/>
        <v>0</v>
      </c>
      <c r="J91" s="19">
        <f t="shared" si="149"/>
        <v>0.89482225229989365</v>
      </c>
      <c r="K91" s="19">
        <f t="shared" si="150"/>
        <v>0.44642259887795288</v>
      </c>
      <c r="L91" s="19">
        <f t="shared" si="151"/>
        <v>1.1080328835804061</v>
      </c>
      <c r="M91" s="19">
        <f t="shared" si="152"/>
        <v>2.6357983366550347E-2</v>
      </c>
      <c r="N91" s="19">
        <f t="shared" si="153"/>
        <v>0.99930525671284864</v>
      </c>
      <c r="O91" s="19">
        <f t="shared" si="154"/>
        <v>0.82379392134499052</v>
      </c>
      <c r="P91" s="72">
        <f t="shared" si="74"/>
        <v>8.3832388943412247E-4</v>
      </c>
      <c r="Q91" s="72">
        <f t="shared" si="75"/>
        <v>3.7225010457711719E-2</v>
      </c>
      <c r="R91" s="72">
        <f t="shared" si="155"/>
        <v>9.7893046332078737E-5</v>
      </c>
      <c r="S91" s="19">
        <f t="shared" si="156"/>
        <v>0.89482340570189711</v>
      </c>
      <c r="T91" s="19">
        <f t="shared" si="157"/>
        <v>0.44642028695844216</v>
      </c>
      <c r="U91" s="19">
        <f t="shared" si="158"/>
        <v>1.1080354672421497</v>
      </c>
      <c r="V91" s="19">
        <f t="shared" si="159"/>
        <v>2.6427415317997277E-2</v>
      </c>
      <c r="W91" s="19">
        <f t="shared" si="160"/>
        <v>0.99930159171961008</v>
      </c>
      <c r="X91" s="19">
        <f t="shared" si="161"/>
        <v>0.82379299345544299</v>
      </c>
      <c r="Y91" s="72">
        <f t="shared" si="76"/>
        <v>8.3832082256618545E-4</v>
      </c>
      <c r="Z91" s="72">
        <f t="shared" si="77"/>
        <v>3.7225268555498167E-2</v>
      </c>
      <c r="AA91" s="72">
        <f t="shared" si="162"/>
        <v>2.5809778644858561E-7</v>
      </c>
      <c r="AB91" s="19">
        <f t="shared" si="163"/>
        <v>0.89482340874687694</v>
      </c>
      <c r="AC91" s="19">
        <f t="shared" si="164"/>
        <v>0.44642028085495811</v>
      </c>
      <c r="AD91" s="19">
        <f t="shared" si="165"/>
        <v>1.1080354740630309</v>
      </c>
      <c r="AE91" s="19">
        <f t="shared" si="166"/>
        <v>2.6427598376612533E-2</v>
      </c>
      <c r="AF91" s="19">
        <f t="shared" si="167"/>
        <v>0.99930158204404451</v>
      </c>
      <c r="AG91" s="19">
        <f t="shared" si="168"/>
        <v>0.82379299100580528</v>
      </c>
      <c r="AH91" s="72">
        <f t="shared" si="78"/>
        <v>8.3832081446966796E-4</v>
      </c>
      <c r="AI91" s="72">
        <f t="shared" si="79"/>
        <v>3.7225269235980109E-2</v>
      </c>
      <c r="AJ91" s="72">
        <f t="shared" si="169"/>
        <v>6.8048194162839692E-10</v>
      </c>
      <c r="AK91" s="19">
        <f t="shared" si="170"/>
        <v>0.89482340875490496</v>
      </c>
      <c r="AL91" s="19">
        <f t="shared" si="171"/>
        <v>0.44642028083886609</v>
      </c>
      <c r="AM91" s="19">
        <f t="shared" si="172"/>
        <v>1.1080354740810143</v>
      </c>
      <c r="AN91" s="19">
        <f t="shared" si="173"/>
        <v>2.6427598859251632E-2</v>
      </c>
      <c r="AO91" s="19">
        <f t="shared" si="174"/>
        <v>0.99930158201853447</v>
      </c>
      <c r="AP91" s="19">
        <f t="shared" si="175"/>
        <v>0.82379299099934666</v>
      </c>
      <c r="AQ91" s="72">
        <f t="shared" si="80"/>
        <v>8.3832081444832111E-4</v>
      </c>
      <c r="AR91" s="72">
        <f t="shared" si="81"/>
        <v>3.7225269237774215E-2</v>
      </c>
      <c r="AS91" s="72">
        <f t="shared" si="176"/>
        <v>1.7941065300064452E-12</v>
      </c>
      <c r="AT91" s="19">
        <f t="shared" si="177"/>
        <v>0.89482340875492616</v>
      </c>
      <c r="AU91" s="19">
        <f t="shared" si="178"/>
        <v>0.44642028083882368</v>
      </c>
      <c r="AV91" s="19">
        <f t="shared" si="179"/>
        <v>1.1080354740810618</v>
      </c>
      <c r="AW91" s="19">
        <f t="shared" si="180"/>
        <v>2.6427598860524114E-2</v>
      </c>
      <c r="AX91" s="19">
        <f t="shared" si="181"/>
        <v>0.99930158201846719</v>
      </c>
      <c r="AY91" s="19">
        <f t="shared" si="182"/>
        <v>0.82379299099932979</v>
      </c>
      <c r="AZ91" s="72">
        <f t="shared" si="82"/>
        <v>8.3832081444826484E-4</v>
      </c>
      <c r="BA91" s="72">
        <f t="shared" si="83"/>
        <v>3.7225269237778948E-2</v>
      </c>
      <c r="BB91" s="72">
        <f t="shared" si="183"/>
        <v>4.7323256424647298E-15</v>
      </c>
      <c r="BC91" s="19">
        <f t="shared" si="184"/>
        <v>0.89482340875492627</v>
      </c>
      <c r="BD91" s="19">
        <f t="shared" si="185"/>
        <v>0.44642028083882357</v>
      </c>
      <c r="BE91" s="19">
        <f t="shared" si="186"/>
        <v>1.1080354740810618</v>
      </c>
      <c r="BF91" s="19">
        <f t="shared" si="187"/>
        <v>2.6427598860527472E-2</v>
      </c>
      <c r="BG91" s="19">
        <f t="shared" si="188"/>
        <v>0.99930158201846708</v>
      </c>
      <c r="BH91" s="19">
        <f t="shared" si="189"/>
        <v>0.82379299099932957</v>
      </c>
      <c r="BI91" s="72">
        <f t="shared" si="84"/>
        <v>8.3832081444826473E-4</v>
      </c>
      <c r="BJ91" s="72">
        <f t="shared" si="85"/>
        <v>3.7225269237778962E-2</v>
      </c>
      <c r="BK91" s="72">
        <f t="shared" si="190"/>
        <v>0</v>
      </c>
      <c r="BL91" s="72">
        <f t="shared" si="86"/>
        <v>6.734789756564951E-3</v>
      </c>
      <c r="BM91" s="72">
        <f t="shared" si="191"/>
        <v>1.0016815772556269</v>
      </c>
      <c r="BN91" s="72">
        <f t="shared" si="192"/>
        <v>1.6780497457431381E-3</v>
      </c>
      <c r="BO91" s="72">
        <f t="shared" si="193"/>
        <v>1.2370735916981961E-3</v>
      </c>
      <c r="BP91" s="72">
        <f t="shared" si="87"/>
        <v>7047474.2714550393</v>
      </c>
      <c r="BQ91" s="72">
        <f t="shared" si="194"/>
        <v>3.1014742245422906</v>
      </c>
      <c r="BR91" s="72">
        <f t="shared" si="195"/>
        <v>-2.7139426971179444E-2</v>
      </c>
      <c r="BS91" s="72">
        <f t="shared" si="196"/>
        <v>3.1144532266186138</v>
      </c>
      <c r="BT91" s="72">
        <f t="shared" si="197"/>
        <v>177.70138333488308</v>
      </c>
      <c r="BU91" s="72">
        <f t="shared" si="198"/>
        <v>358.4450253761479</v>
      </c>
      <c r="BV91" s="72">
        <f t="shared" si="199"/>
        <v>178.4450253761479</v>
      </c>
    </row>
    <row r="92" spans="1:74">
      <c r="A92" s="13">
        <f>'LL to'!B92</f>
        <v>-51.657432713107937</v>
      </c>
      <c r="B92" s="13">
        <f>'LL to'!C92</f>
        <v>-65.31269096871894</v>
      </c>
      <c r="C92" s="19">
        <f t="shared" si="144"/>
        <v>-0.90159228397116087</v>
      </c>
      <c r="D92" s="19">
        <f t="shared" si="145"/>
        <v>-1.1399215007417103</v>
      </c>
      <c r="E92" s="19">
        <f t="shared" si="72"/>
        <v>-0.25256426329214987</v>
      </c>
      <c r="F92" s="19">
        <f t="shared" si="73"/>
        <v>-0.89995757171654156</v>
      </c>
      <c r="G92" s="19">
        <f t="shared" si="146"/>
        <v>-3.8942940029545738</v>
      </c>
      <c r="H92" s="19">
        <f t="shared" si="147"/>
        <v>-3.8942940029545738</v>
      </c>
      <c r="I92" s="19">
        <f t="shared" si="148"/>
        <v>0</v>
      </c>
      <c r="J92" s="19">
        <f t="shared" si="149"/>
        <v>0.96988278674418282</v>
      </c>
      <c r="K92" s="19">
        <f t="shared" si="150"/>
        <v>-0.24357212479538357</v>
      </c>
      <c r="L92" s="19">
        <f t="shared" si="151"/>
        <v>1.8168435323448247</v>
      </c>
      <c r="M92" s="19">
        <f t="shared" si="152"/>
        <v>0.42425871939369725</v>
      </c>
      <c r="N92" s="19">
        <f t="shared" si="153"/>
        <v>0.82000453901842008</v>
      </c>
      <c r="O92" s="19">
        <f t="shared" si="154"/>
        <v>-0.7209771920408502</v>
      </c>
      <c r="P92" s="72">
        <f t="shared" si="74"/>
        <v>6.8821721066507444E-4</v>
      </c>
      <c r="Q92" s="72">
        <f t="shared" si="75"/>
        <v>-3.8917120795422235</v>
      </c>
      <c r="R92" s="72">
        <f t="shared" si="155"/>
        <v>2.5819234123503065E-3</v>
      </c>
      <c r="S92" s="19">
        <f t="shared" si="156"/>
        <v>0.96961572796397788</v>
      </c>
      <c r="T92" s="19">
        <f t="shared" si="157"/>
        <v>-0.24463307234485895</v>
      </c>
      <c r="U92" s="19">
        <f t="shared" si="158"/>
        <v>1.8179375754034879</v>
      </c>
      <c r="V92" s="19">
        <f t="shared" si="159"/>
        <v>0.42320435202079532</v>
      </c>
      <c r="W92" s="19">
        <f t="shared" si="160"/>
        <v>0.82089807643065882</v>
      </c>
      <c r="X92" s="19">
        <f t="shared" si="161"/>
        <v>-0.72151849007399227</v>
      </c>
      <c r="Y92" s="72">
        <f t="shared" si="76"/>
        <v>6.889655968443626E-4</v>
      </c>
      <c r="Z92" s="72">
        <f t="shared" si="77"/>
        <v>-3.8917169478342526</v>
      </c>
      <c r="AA92" s="72">
        <f t="shared" si="162"/>
        <v>-4.8682920290588072E-6</v>
      </c>
      <c r="AB92" s="19">
        <f t="shared" si="163"/>
        <v>0.96961623197631253</v>
      </c>
      <c r="AC92" s="19">
        <f t="shared" si="164"/>
        <v>-0.24463107465744702</v>
      </c>
      <c r="AD92" s="19">
        <f t="shared" si="165"/>
        <v>1.8179355151162677</v>
      </c>
      <c r="AE92" s="19">
        <f t="shared" si="166"/>
        <v>0.42320634306194871</v>
      </c>
      <c r="AF92" s="19">
        <f t="shared" si="167"/>
        <v>0.8208963911921322</v>
      </c>
      <c r="AG92" s="19">
        <f t="shared" si="168"/>
        <v>-0.72151747139646194</v>
      </c>
      <c r="AH92" s="72">
        <f t="shared" si="78"/>
        <v>6.8896418536860981E-4</v>
      </c>
      <c r="AI92" s="72">
        <f t="shared" si="79"/>
        <v>-3.8917169386257782</v>
      </c>
      <c r="AJ92" s="72">
        <f t="shared" si="169"/>
        <v>9.2084744274245622E-9</v>
      </c>
      <c r="AK92" s="19">
        <f t="shared" si="170"/>
        <v>0.96961623102296457</v>
      </c>
      <c r="AL92" s="19">
        <f t="shared" si="171"/>
        <v>-0.24463107843612367</v>
      </c>
      <c r="AM92" s="19">
        <f t="shared" si="172"/>
        <v>1.8179355190133526</v>
      </c>
      <c r="AN92" s="19">
        <f t="shared" si="173"/>
        <v>0.42320633929586415</v>
      </c>
      <c r="AO92" s="19">
        <f t="shared" si="174"/>
        <v>0.82089639437979389</v>
      </c>
      <c r="AP92" s="19">
        <f t="shared" si="175"/>
        <v>-0.72151747332331839</v>
      </c>
      <c r="AQ92" s="72">
        <f t="shared" si="80"/>
        <v>6.8896418803844378E-4</v>
      </c>
      <c r="AR92" s="72">
        <f t="shared" si="81"/>
        <v>-3.8917169386431962</v>
      </c>
      <c r="AS92" s="72">
        <f t="shared" si="176"/>
        <v>-1.7418066988739156E-11</v>
      </c>
      <c r="AT92" s="19">
        <f t="shared" si="177"/>
        <v>0.96961623102476779</v>
      </c>
      <c r="AU92" s="19">
        <f t="shared" si="178"/>
        <v>-0.24463107842897622</v>
      </c>
      <c r="AV92" s="19">
        <f t="shared" si="179"/>
        <v>1.8179355190059812</v>
      </c>
      <c r="AW92" s="19">
        <f t="shared" si="180"/>
        <v>0.42320633930298784</v>
      </c>
      <c r="AX92" s="19">
        <f t="shared" si="181"/>
        <v>0.82089639437376438</v>
      </c>
      <c r="AY92" s="19">
        <f t="shared" si="182"/>
        <v>-0.72151747331967364</v>
      </c>
      <c r="AZ92" s="72">
        <f t="shared" si="82"/>
        <v>6.8896418803339389E-4</v>
      </c>
      <c r="BA92" s="72">
        <f t="shared" si="83"/>
        <v>-3.8917169386431634</v>
      </c>
      <c r="BB92" s="72">
        <f t="shared" si="183"/>
        <v>3.2862601528904634E-14</v>
      </c>
      <c r="BC92" s="19">
        <f t="shared" si="184"/>
        <v>0.96961623102476446</v>
      </c>
      <c r="BD92" s="19">
        <f t="shared" si="185"/>
        <v>-0.24463107842898965</v>
      </c>
      <c r="BE92" s="19">
        <f t="shared" si="186"/>
        <v>1.8179355190059949</v>
      </c>
      <c r="BF92" s="19">
        <f t="shared" si="187"/>
        <v>0.42320633930297435</v>
      </c>
      <c r="BG92" s="19">
        <f t="shared" si="188"/>
        <v>0.82089639437377571</v>
      </c>
      <c r="BH92" s="19">
        <f t="shared" si="189"/>
        <v>-0.72151747331968052</v>
      </c>
      <c r="BI92" s="72">
        <f t="shared" si="84"/>
        <v>6.8896418803340344E-4</v>
      </c>
      <c r="BJ92" s="72">
        <f t="shared" si="85"/>
        <v>-3.8917169386431634</v>
      </c>
      <c r="BK92" s="72">
        <f t="shared" si="190"/>
        <v>0</v>
      </c>
      <c r="BL92" s="72">
        <f t="shared" si="86"/>
        <v>5.5324285756283729E-3</v>
      </c>
      <c r="BM92" s="72">
        <f t="shared" si="191"/>
        <v>1.0013816757022016</v>
      </c>
      <c r="BN92" s="72">
        <f t="shared" si="192"/>
        <v>1.3792933672845289E-3</v>
      </c>
      <c r="BO92" s="72">
        <f t="shared" si="193"/>
        <v>-9.649515150409421E-4</v>
      </c>
      <c r="BP92" s="72">
        <f t="shared" si="87"/>
        <v>11578275.124027437</v>
      </c>
      <c r="BQ92" s="72">
        <f t="shared" si="194"/>
        <v>2.6892813187289115</v>
      </c>
      <c r="BR92" s="72">
        <f t="shared" si="195"/>
        <v>-2.3910890829623783</v>
      </c>
      <c r="BS92" s="72">
        <f t="shared" si="196"/>
        <v>0.7505035706274148</v>
      </c>
      <c r="BT92" s="72">
        <f t="shared" si="197"/>
        <v>154.08446948654296</v>
      </c>
      <c r="BU92" s="72">
        <f t="shared" si="198"/>
        <v>223.00068710644936</v>
      </c>
      <c r="BV92" s="72">
        <f t="shared" si="199"/>
        <v>43.000687106449391</v>
      </c>
    </row>
    <row r="93" spans="1:74">
      <c r="A93" s="13">
        <f>'LL to'!B93</f>
        <v>5.661853181984128</v>
      </c>
      <c r="B93" s="13">
        <f>'LL to'!C93</f>
        <v>159.0922909864131</v>
      </c>
      <c r="C93" s="19">
        <f t="shared" si="144"/>
        <v>9.8817979790140717E-2</v>
      </c>
      <c r="D93" s="19">
        <f t="shared" si="145"/>
        <v>2.776684292253806</v>
      </c>
      <c r="E93" s="19">
        <f t="shared" si="72"/>
        <v>-0.89995757171654156</v>
      </c>
      <c r="F93" s="19">
        <f t="shared" si="73"/>
        <v>9.8488803753318824E-2</v>
      </c>
      <c r="G93" s="19">
        <f t="shared" si="146"/>
        <v>3.916605792995516</v>
      </c>
      <c r="H93" s="19">
        <f t="shared" si="147"/>
        <v>3.916605792995516</v>
      </c>
      <c r="I93" s="19">
        <f t="shared" si="148"/>
        <v>0</v>
      </c>
      <c r="J93" s="19">
        <f t="shared" si="149"/>
        <v>0.85478714869457639</v>
      </c>
      <c r="K93" s="19">
        <f t="shared" si="150"/>
        <v>-0.51897873793306437</v>
      </c>
      <c r="L93" s="19">
        <f t="shared" si="151"/>
        <v>2.1164520875692525</v>
      </c>
      <c r="M93" s="19">
        <f t="shared" si="152"/>
        <v>-0.50640866839449961</v>
      </c>
      <c r="N93" s="19">
        <f t="shared" si="153"/>
        <v>0.7435502605749098</v>
      </c>
      <c r="O93" s="19">
        <f t="shared" si="154"/>
        <v>-0.31180599719812213</v>
      </c>
      <c r="P93" s="72">
        <f t="shared" si="74"/>
        <v>6.2417013003695533E-4</v>
      </c>
      <c r="Q93" s="72">
        <f t="shared" si="75"/>
        <v>3.9130148098816417</v>
      </c>
      <c r="R93" s="72">
        <f t="shared" si="155"/>
        <v>-3.5909831138742909E-3</v>
      </c>
      <c r="S93" s="19">
        <f t="shared" si="156"/>
        <v>0.85384318598087017</v>
      </c>
      <c r="T93" s="19">
        <f t="shared" si="157"/>
        <v>-0.52053031972598607</v>
      </c>
      <c r="U93" s="19">
        <f t="shared" si="158"/>
        <v>2.1182682573222364</v>
      </c>
      <c r="V93" s="19">
        <f t="shared" si="159"/>
        <v>-0.50510653582937148</v>
      </c>
      <c r="W93" s="19">
        <f t="shared" si="160"/>
        <v>0.74486738746245185</v>
      </c>
      <c r="X93" s="19">
        <f t="shared" si="161"/>
        <v>-0.31372391639791752</v>
      </c>
      <c r="Y93" s="72">
        <f t="shared" si="76"/>
        <v>6.2527371876449592E-4</v>
      </c>
      <c r="Z93" s="72">
        <f t="shared" si="77"/>
        <v>3.9130209754668797</v>
      </c>
      <c r="AA93" s="72">
        <f t="shared" si="162"/>
        <v>6.1655852379161047E-6</v>
      </c>
      <c r="AB93" s="19">
        <f t="shared" si="163"/>
        <v>0.85384480705614096</v>
      </c>
      <c r="AC93" s="19">
        <f t="shared" si="164"/>
        <v>-0.52052766061301825</v>
      </c>
      <c r="AD93" s="19">
        <f t="shared" si="165"/>
        <v>2.1182651430379194</v>
      </c>
      <c r="AE93" s="19">
        <f t="shared" si="166"/>
        <v>-0.50510877940623644</v>
      </c>
      <c r="AF93" s="19">
        <f t="shared" si="167"/>
        <v>0.74486512096674196</v>
      </c>
      <c r="AG93" s="19">
        <f t="shared" si="168"/>
        <v>-0.31372062800883949</v>
      </c>
      <c r="AH93" s="72">
        <f t="shared" si="78"/>
        <v>6.2527181972890059E-4</v>
      </c>
      <c r="AI93" s="72">
        <f t="shared" si="79"/>
        <v>3.9130209648046241</v>
      </c>
      <c r="AJ93" s="72">
        <f t="shared" si="169"/>
        <v>-1.0662255522930764E-8</v>
      </c>
      <c r="AK93" s="19">
        <f t="shared" si="170"/>
        <v>0.85384480425278775</v>
      </c>
      <c r="AL93" s="19">
        <f t="shared" si="171"/>
        <v>-0.52052766521148386</v>
      </c>
      <c r="AM93" s="19">
        <f t="shared" si="172"/>
        <v>2.118265148423518</v>
      </c>
      <c r="AN93" s="19">
        <f t="shared" si="173"/>
        <v>-0.50510877552640265</v>
      </c>
      <c r="AO93" s="19">
        <f t="shared" si="174"/>
        <v>0.74486512488621814</v>
      </c>
      <c r="AP93" s="19">
        <f t="shared" si="175"/>
        <v>-0.31372063369552261</v>
      </c>
      <c r="AQ93" s="72">
        <f t="shared" si="80"/>
        <v>6.2527182301292392E-4</v>
      </c>
      <c r="AR93" s="72">
        <f t="shared" si="81"/>
        <v>3.9130209648230623</v>
      </c>
      <c r="AS93" s="72">
        <f t="shared" si="176"/>
        <v>1.843813990376475E-11</v>
      </c>
      <c r="AT93" s="19">
        <f t="shared" si="177"/>
        <v>0.85384480425763554</v>
      </c>
      <c r="AU93" s="19">
        <f t="shared" si="178"/>
        <v>-0.52052766520353178</v>
      </c>
      <c r="AV93" s="19">
        <f t="shared" si="179"/>
        <v>2.1182651484142045</v>
      </c>
      <c r="AW93" s="19">
        <f t="shared" si="180"/>
        <v>-0.50510877553311195</v>
      </c>
      <c r="AX93" s="19">
        <f t="shared" si="181"/>
        <v>0.74486512487944034</v>
      </c>
      <c r="AY93" s="19">
        <f t="shared" si="182"/>
        <v>-0.3137206336856887</v>
      </c>
      <c r="AZ93" s="72">
        <f t="shared" si="82"/>
        <v>6.2527182300724498E-4</v>
      </c>
      <c r="BA93" s="72">
        <f t="shared" si="83"/>
        <v>3.9130209648230303</v>
      </c>
      <c r="BB93" s="72">
        <f t="shared" si="183"/>
        <v>-3.1974423109204508E-14</v>
      </c>
      <c r="BC93" s="19">
        <f t="shared" si="184"/>
        <v>0.85384480425762721</v>
      </c>
      <c r="BD93" s="19">
        <f t="shared" si="185"/>
        <v>-0.52052766520354554</v>
      </c>
      <c r="BE93" s="19">
        <f t="shared" si="186"/>
        <v>2.118265148414221</v>
      </c>
      <c r="BF93" s="19">
        <f t="shared" si="187"/>
        <v>-0.5051087755331003</v>
      </c>
      <c r="BG93" s="19">
        <f t="shared" si="188"/>
        <v>0.74486512487945211</v>
      </c>
      <c r="BH93" s="19">
        <f t="shared" si="189"/>
        <v>-0.31372063368570574</v>
      </c>
      <c r="BI93" s="72">
        <f t="shared" si="84"/>
        <v>6.2527182300725485E-4</v>
      </c>
      <c r="BJ93" s="72">
        <f t="shared" si="85"/>
        <v>3.9130209648230303</v>
      </c>
      <c r="BK93" s="72">
        <f t="shared" si="190"/>
        <v>0</v>
      </c>
      <c r="BL93" s="72">
        <f t="shared" si="86"/>
        <v>5.0200160825602516E-3</v>
      </c>
      <c r="BM93" s="72">
        <f t="shared" si="191"/>
        <v>1.0012538252083822</v>
      </c>
      <c r="BN93" s="72">
        <f t="shared" si="192"/>
        <v>1.2518630634313743E-3</v>
      </c>
      <c r="BO93" s="72">
        <f t="shared" si="193"/>
        <v>-3.3519511304861782E-4</v>
      </c>
      <c r="BP93" s="72">
        <f t="shared" si="87"/>
        <v>13484303.424402284</v>
      </c>
      <c r="BQ93" s="72">
        <f t="shared" si="194"/>
        <v>-2.1901152345092312</v>
      </c>
      <c r="BR93" s="72">
        <f t="shared" si="195"/>
        <v>2.6091713060776573</v>
      </c>
      <c r="BS93" s="72">
        <f t="shared" si="196"/>
        <v>5.7507639596674505</v>
      </c>
      <c r="BT93" s="72">
        <f t="shared" si="197"/>
        <v>234.51564041531651</v>
      </c>
      <c r="BU93" s="72">
        <f t="shared" si="198"/>
        <v>149.4945038648865</v>
      </c>
      <c r="BV93" s="72">
        <f t="shared" si="199"/>
        <v>329.4945038648865</v>
      </c>
    </row>
    <row r="94" spans="1:74">
      <c r="A94" s="13">
        <f>'LL to'!B94</f>
        <v>62.877373698401357</v>
      </c>
      <c r="B94" s="13">
        <f>'LL to'!C94</f>
        <v>36.866879561715677</v>
      </c>
      <c r="C94" s="19">
        <f t="shared" si="144"/>
        <v>1.0974171960439878</v>
      </c>
      <c r="D94" s="19">
        <f t="shared" si="145"/>
        <v>0.64344843328814261</v>
      </c>
      <c r="E94" s="19">
        <f t="shared" si="72"/>
        <v>9.8488803753318824E-2</v>
      </c>
      <c r="F94" s="19">
        <f t="shared" si="73"/>
        <v>1.0960531281895556</v>
      </c>
      <c r="G94" s="19">
        <f t="shared" si="146"/>
        <v>-2.1332358589656635</v>
      </c>
      <c r="H94" s="19">
        <f t="shared" si="147"/>
        <v>-2.1332358589656635</v>
      </c>
      <c r="I94" s="19">
        <f t="shared" si="148"/>
        <v>0</v>
      </c>
      <c r="J94" s="19">
        <f t="shared" si="149"/>
        <v>0.98789595189435331</v>
      </c>
      <c r="K94" s="19">
        <f t="shared" si="150"/>
        <v>-0.1551179816486454</v>
      </c>
      <c r="L94" s="19">
        <f t="shared" si="151"/>
        <v>1.7265432062208546</v>
      </c>
      <c r="M94" s="19">
        <f t="shared" si="152"/>
        <v>-0.38953634017383604</v>
      </c>
      <c r="N94" s="19">
        <f t="shared" si="153"/>
        <v>0.84826143968397349</v>
      </c>
      <c r="O94" s="19">
        <f t="shared" si="154"/>
        <v>-0.36131713053656467</v>
      </c>
      <c r="P94" s="72">
        <f t="shared" si="74"/>
        <v>7.1188227205037783E-4</v>
      </c>
      <c r="Q94" s="72">
        <f t="shared" si="75"/>
        <v>-2.1354888595029875</v>
      </c>
      <c r="R94" s="72">
        <f t="shared" si="155"/>
        <v>-2.2530005373240236E-3</v>
      </c>
      <c r="S94" s="19">
        <f t="shared" si="156"/>
        <v>0.98775952383769872</v>
      </c>
      <c r="T94" s="19">
        <f t="shared" si="157"/>
        <v>-0.15598436802424359</v>
      </c>
      <c r="U94" s="19">
        <f t="shared" si="158"/>
        <v>1.727420268371318</v>
      </c>
      <c r="V94" s="19">
        <f t="shared" si="159"/>
        <v>-0.38903586362798287</v>
      </c>
      <c r="W94" s="19">
        <f t="shared" si="160"/>
        <v>0.84865109681122952</v>
      </c>
      <c r="X94" s="19">
        <f t="shared" si="161"/>
        <v>-0.36208884082171744</v>
      </c>
      <c r="Y94" s="72">
        <f t="shared" si="76"/>
        <v>7.1220858508565211E-4</v>
      </c>
      <c r="Z94" s="72">
        <f t="shared" si="77"/>
        <v>-2.1354871064924068</v>
      </c>
      <c r="AA94" s="72">
        <f t="shared" si="162"/>
        <v>1.7530105806962126E-6</v>
      </c>
      <c r="AB94" s="19">
        <f t="shared" si="163"/>
        <v>0.98775963021636326</v>
      </c>
      <c r="AC94" s="19">
        <f t="shared" si="164"/>
        <v>-0.15598369438769305</v>
      </c>
      <c r="AD94" s="19">
        <f t="shared" si="165"/>
        <v>1.7274195863869908</v>
      </c>
      <c r="AE94" s="19">
        <f t="shared" si="166"/>
        <v>-0.38903625377023993</v>
      </c>
      <c r="AF94" s="19">
        <f t="shared" si="167"/>
        <v>0.84865079325241743</v>
      </c>
      <c r="AG94" s="19">
        <f t="shared" si="168"/>
        <v>-0.36208824090786818</v>
      </c>
      <c r="AH94" s="72">
        <f t="shared" si="78"/>
        <v>7.1220833087472311E-4</v>
      </c>
      <c r="AI94" s="72">
        <f t="shared" si="79"/>
        <v>-2.1354871078623385</v>
      </c>
      <c r="AJ94" s="72">
        <f t="shared" si="169"/>
        <v>-1.3699317236159914E-9</v>
      </c>
      <c r="AK94" s="19">
        <f t="shared" si="170"/>
        <v>0.9877596301332312</v>
      </c>
      <c r="AL94" s="19">
        <f t="shared" si="171"/>
        <v>-0.15598369491412259</v>
      </c>
      <c r="AM94" s="19">
        <f t="shared" si="172"/>
        <v>1.7274195869199438</v>
      </c>
      <c r="AN94" s="19">
        <f t="shared" si="173"/>
        <v>-0.38903625346535448</v>
      </c>
      <c r="AO94" s="19">
        <f t="shared" si="174"/>
        <v>0.84865079348964045</v>
      </c>
      <c r="AP94" s="19">
        <f t="shared" si="175"/>
        <v>-0.36208824137668538</v>
      </c>
      <c r="AQ94" s="72">
        <f t="shared" si="80"/>
        <v>7.1220833107338212E-4</v>
      </c>
      <c r="AR94" s="72">
        <f t="shared" si="81"/>
        <v>-2.1354871078612678</v>
      </c>
      <c r="AS94" s="72">
        <f t="shared" si="176"/>
        <v>1.070699084948501E-12</v>
      </c>
      <c r="AT94" s="19">
        <f t="shared" si="177"/>
        <v>0.98775963013329626</v>
      </c>
      <c r="AU94" s="19">
        <f t="shared" si="178"/>
        <v>-0.15598369491371114</v>
      </c>
      <c r="AV94" s="19">
        <f t="shared" si="179"/>
        <v>1.7274195869195272</v>
      </c>
      <c r="AW94" s="19">
        <f t="shared" si="180"/>
        <v>-0.38903625346559273</v>
      </c>
      <c r="AX94" s="19">
        <f t="shared" si="181"/>
        <v>0.84865079348945516</v>
      </c>
      <c r="AY94" s="19">
        <f t="shared" si="182"/>
        <v>-0.36208824137631895</v>
      </c>
      <c r="AZ94" s="72">
        <f t="shared" si="82"/>
        <v>7.1220833107322708E-4</v>
      </c>
      <c r="BA94" s="72">
        <f t="shared" si="83"/>
        <v>-2.1354871078612687</v>
      </c>
      <c r="BB94" s="72">
        <f t="shared" si="183"/>
        <v>0</v>
      </c>
      <c r="BC94" s="19">
        <f t="shared" si="184"/>
        <v>0.98775963013329626</v>
      </c>
      <c r="BD94" s="19">
        <f t="shared" si="185"/>
        <v>-0.1559836949137115</v>
      </c>
      <c r="BE94" s="19">
        <f t="shared" si="186"/>
        <v>1.7274195869195277</v>
      </c>
      <c r="BF94" s="19">
        <f t="shared" si="187"/>
        <v>-0.38903625346559251</v>
      </c>
      <c r="BG94" s="19">
        <f t="shared" si="188"/>
        <v>0.84865079348945527</v>
      </c>
      <c r="BH94" s="19">
        <f t="shared" si="189"/>
        <v>-0.36208824137631929</v>
      </c>
      <c r="BI94" s="72">
        <f t="shared" si="84"/>
        <v>7.1220833107322719E-4</v>
      </c>
      <c r="BJ94" s="72">
        <f t="shared" si="85"/>
        <v>-2.1354871078612687</v>
      </c>
      <c r="BK94" s="72">
        <f t="shared" si="190"/>
        <v>0</v>
      </c>
      <c r="BL94" s="72">
        <f t="shared" si="86"/>
        <v>5.719479258052329E-3</v>
      </c>
      <c r="BM94" s="72">
        <f t="shared" si="191"/>
        <v>1.0014283400615789</v>
      </c>
      <c r="BN94" s="72">
        <f t="shared" si="192"/>
        <v>1.4257942307880328E-3</v>
      </c>
      <c r="BO94" s="72">
        <f t="shared" si="193"/>
        <v>-5.0988639657274673E-4</v>
      </c>
      <c r="BP94" s="72">
        <f t="shared" si="87"/>
        <v>10999708.593698341</v>
      </c>
      <c r="BQ94" s="72">
        <f t="shared" si="194"/>
        <v>-0.40099203354002061</v>
      </c>
      <c r="BR94" s="72">
        <f t="shared" si="195"/>
        <v>1.0198098947059504</v>
      </c>
      <c r="BS94" s="72">
        <f t="shared" si="196"/>
        <v>4.1614025482957437</v>
      </c>
      <c r="BT94" s="72">
        <f t="shared" si="197"/>
        <v>337.02484885978845</v>
      </c>
      <c r="BU94" s="72">
        <f t="shared" si="198"/>
        <v>58.43080287233181</v>
      </c>
      <c r="BV94" s="72">
        <f t="shared" si="199"/>
        <v>238.43080287233192</v>
      </c>
    </row>
    <row r="95" spans="1:74">
      <c r="A95" s="13">
        <f>'LL to'!B95</f>
        <v>59.849020156860519</v>
      </c>
      <c r="B95" s="13">
        <f>'LL to'!C95</f>
        <v>-12.620513389271565</v>
      </c>
      <c r="C95" s="19">
        <f t="shared" si="144"/>
        <v>1.0445624558296691</v>
      </c>
      <c r="D95" s="19">
        <f t="shared" si="145"/>
        <v>-0.22026951193481764</v>
      </c>
      <c r="E95" s="19">
        <f t="shared" si="72"/>
        <v>1.0960531281895556</v>
      </c>
      <c r="F95" s="19">
        <f t="shared" si="73"/>
        <v>1.0431025901506246</v>
      </c>
      <c r="G95" s="19">
        <f t="shared" si="146"/>
        <v>-0.86371794522296019</v>
      </c>
      <c r="H95" s="19">
        <f t="shared" si="147"/>
        <v>-0.86371794522296019</v>
      </c>
      <c r="I95" s="19">
        <f t="shared" si="148"/>
        <v>0</v>
      </c>
      <c r="J95" s="19">
        <f t="shared" si="149"/>
        <v>0.39669853462027754</v>
      </c>
      <c r="K95" s="19">
        <f t="shared" si="150"/>
        <v>0.91794894881476086</v>
      </c>
      <c r="L95" s="19">
        <f t="shared" si="151"/>
        <v>0.40791747136473627</v>
      </c>
      <c r="M95" s="19">
        <f t="shared" si="152"/>
        <v>-0.44112318521025823</v>
      </c>
      <c r="N95" s="19">
        <f t="shared" si="153"/>
        <v>0.80541033546995622</v>
      </c>
      <c r="O95" s="19">
        <f t="shared" si="154"/>
        <v>-0.99020702256088244</v>
      </c>
      <c r="P95" s="72">
        <f t="shared" si="74"/>
        <v>6.7599329504527093E-4</v>
      </c>
      <c r="Q95" s="72">
        <f t="shared" si="75"/>
        <v>-0.86432045515583455</v>
      </c>
      <c r="R95" s="72">
        <f t="shared" si="155"/>
        <v>-6.0250993287436216E-4</v>
      </c>
      <c r="S95" s="19">
        <f t="shared" si="156"/>
        <v>0.39694248186348574</v>
      </c>
      <c r="T95" s="19">
        <f t="shared" si="157"/>
        <v>0.91784348670786797</v>
      </c>
      <c r="U95" s="19">
        <f t="shared" si="158"/>
        <v>0.40818323914659649</v>
      </c>
      <c r="V95" s="19">
        <f t="shared" si="159"/>
        <v>-0.44107896608500902</v>
      </c>
      <c r="W95" s="19">
        <f t="shared" si="160"/>
        <v>0.80544934567737947</v>
      </c>
      <c r="X95" s="19">
        <f t="shared" si="161"/>
        <v>-0.99022006723564404</v>
      </c>
      <c r="Y95" s="72">
        <f t="shared" si="76"/>
        <v>6.7602597068586829E-4</v>
      </c>
      <c r="Z95" s="72">
        <f t="shared" si="77"/>
        <v>-0.86432078723945815</v>
      </c>
      <c r="AA95" s="72">
        <f t="shared" si="162"/>
        <v>-3.3208362359982146E-7</v>
      </c>
      <c r="AB95" s="19">
        <f t="shared" si="163"/>
        <v>0.39694261630469552</v>
      </c>
      <c r="AC95" s="19">
        <f t="shared" si="164"/>
        <v>0.91784342856566947</v>
      </c>
      <c r="AD95" s="19">
        <f t="shared" si="165"/>
        <v>0.40818338562169382</v>
      </c>
      <c r="AE95" s="19">
        <f t="shared" si="166"/>
        <v>-0.44107894169980988</v>
      </c>
      <c r="AF95" s="19">
        <f t="shared" si="167"/>
        <v>0.80544936718897575</v>
      </c>
      <c r="AG95" s="19">
        <f t="shared" si="168"/>
        <v>-0.99022007441809945</v>
      </c>
      <c r="AH95" s="72">
        <f t="shared" si="78"/>
        <v>6.7602598870436059E-4</v>
      </c>
      <c r="AI95" s="72">
        <f t="shared" si="79"/>
        <v>-0.86432078742244134</v>
      </c>
      <c r="AJ95" s="72">
        <f t="shared" si="169"/>
        <v>-1.8298318416043458E-10</v>
      </c>
      <c r="AK95" s="19">
        <f t="shared" si="170"/>
        <v>0.39694261637877465</v>
      </c>
      <c r="AL95" s="19">
        <f t="shared" si="171"/>
        <v>0.91784342853363232</v>
      </c>
      <c r="AM95" s="19">
        <f t="shared" si="172"/>
        <v>0.40818338570240381</v>
      </c>
      <c r="AN95" s="19">
        <f t="shared" si="173"/>
        <v>-0.44107894168637329</v>
      </c>
      <c r="AO95" s="19">
        <f t="shared" si="174"/>
        <v>0.80544936720082894</v>
      </c>
      <c r="AP95" s="19">
        <f t="shared" si="175"/>
        <v>-0.99022007442205706</v>
      </c>
      <c r="AQ95" s="72">
        <f t="shared" si="80"/>
        <v>6.7602598871428885E-4</v>
      </c>
      <c r="AR95" s="72">
        <f t="shared" si="81"/>
        <v>-0.86432078742254215</v>
      </c>
      <c r="AS95" s="72">
        <f t="shared" si="176"/>
        <v>-1.0080825063596421E-13</v>
      </c>
      <c r="AT95" s="19">
        <f t="shared" si="177"/>
        <v>0.3969426163788155</v>
      </c>
      <c r="AU95" s="19">
        <f t="shared" si="178"/>
        <v>0.91784342853361456</v>
      </c>
      <c r="AV95" s="19">
        <f t="shared" si="179"/>
        <v>0.40818338570244833</v>
      </c>
      <c r="AW95" s="19">
        <f t="shared" si="180"/>
        <v>-0.44107894168636586</v>
      </c>
      <c r="AX95" s="19">
        <f t="shared" si="181"/>
        <v>0.80544936720083549</v>
      </c>
      <c r="AY95" s="19">
        <f t="shared" si="182"/>
        <v>-0.99022007442205928</v>
      </c>
      <c r="AZ95" s="72">
        <f t="shared" si="82"/>
        <v>6.7602598871429448E-4</v>
      </c>
      <c r="BA95" s="72">
        <f t="shared" si="83"/>
        <v>-0.86432078742254215</v>
      </c>
      <c r="BB95" s="72">
        <f t="shared" si="183"/>
        <v>0</v>
      </c>
      <c r="BC95" s="19">
        <f t="shared" si="184"/>
        <v>0.3969426163788155</v>
      </c>
      <c r="BD95" s="19">
        <f t="shared" si="185"/>
        <v>0.91784342853361456</v>
      </c>
      <c r="BE95" s="19">
        <f t="shared" si="186"/>
        <v>0.40818338570244833</v>
      </c>
      <c r="BF95" s="19">
        <f t="shared" si="187"/>
        <v>-0.44107894168636586</v>
      </c>
      <c r="BG95" s="19">
        <f t="shared" si="188"/>
        <v>0.80544936720083549</v>
      </c>
      <c r="BH95" s="19">
        <f t="shared" si="189"/>
        <v>-0.99022007442205928</v>
      </c>
      <c r="BI95" s="72">
        <f t="shared" si="84"/>
        <v>6.7602598871429448E-4</v>
      </c>
      <c r="BJ95" s="72">
        <f t="shared" si="85"/>
        <v>-0.86432078742254215</v>
      </c>
      <c r="BK95" s="72">
        <f t="shared" si="190"/>
        <v>0</v>
      </c>
      <c r="BL95" s="72">
        <f t="shared" si="86"/>
        <v>5.428323386318489E-3</v>
      </c>
      <c r="BM95" s="72">
        <f t="shared" si="191"/>
        <v>1.0013557027101034</v>
      </c>
      <c r="BN95" s="72">
        <f t="shared" si="192"/>
        <v>1.353409029108207E-3</v>
      </c>
      <c r="BO95" s="72">
        <f t="shared" si="193"/>
        <v>-5.3181143911856094E-4</v>
      </c>
      <c r="BP95" s="72">
        <f t="shared" si="87"/>
        <v>2601623.5282368734</v>
      </c>
      <c r="BQ95" s="72">
        <f t="shared" si="194"/>
        <v>-1.3053661914255696</v>
      </c>
      <c r="BR95" s="72">
        <f t="shared" si="195"/>
        <v>1.0672298308083086</v>
      </c>
      <c r="BS95" s="72">
        <f t="shared" si="196"/>
        <v>4.2088224843981017</v>
      </c>
      <c r="BT95" s="72">
        <f t="shared" si="197"/>
        <v>285.20802651224858</v>
      </c>
      <c r="BU95" s="72">
        <f t="shared" si="198"/>
        <v>61.147765075776988</v>
      </c>
      <c r="BV95" s="72">
        <f t="shared" si="199"/>
        <v>241.14776507577699</v>
      </c>
    </row>
    <row r="96" spans="1:74">
      <c r="A96" s="13">
        <f>'LL to'!B96</f>
        <v>10.451416089426203</v>
      </c>
      <c r="B96" s="13">
        <f>'LL to'!C96</f>
        <v>-70.62621920030648</v>
      </c>
      <c r="C96" s="19">
        <f t="shared" si="144"/>
        <v>0.18241162225639734</v>
      </c>
      <c r="D96" s="19">
        <f t="shared" si="145"/>
        <v>-1.2326600632805846</v>
      </c>
      <c r="E96" s="19">
        <f t="shared" si="72"/>
        <v>1.0431025901506246</v>
      </c>
      <c r="F96" s="19">
        <f t="shared" si="73"/>
        <v>0.18181344143322337</v>
      </c>
      <c r="G96" s="19">
        <f t="shared" si="146"/>
        <v>-1.0123905513457669</v>
      </c>
      <c r="H96" s="19">
        <f t="shared" si="147"/>
        <v>-1.0123905513457669</v>
      </c>
      <c r="I96" s="19">
        <f t="shared" si="148"/>
        <v>0</v>
      </c>
      <c r="J96" s="19">
        <f t="shared" si="149"/>
        <v>0.90816417135141814</v>
      </c>
      <c r="K96" s="19">
        <f t="shared" si="150"/>
        <v>0.41861418737734168</v>
      </c>
      <c r="L96" s="19">
        <f t="shared" si="151"/>
        <v>1.1388774938121353</v>
      </c>
      <c r="M96" s="19">
        <f t="shared" si="152"/>
        <v>-0.46248858251382502</v>
      </c>
      <c r="N96" s="19">
        <f t="shared" si="153"/>
        <v>0.78610431104435285</v>
      </c>
      <c r="O96" s="19">
        <f t="shared" si="154"/>
        <v>2.1166953192847671E-2</v>
      </c>
      <c r="P96" s="72">
        <f t="shared" si="74"/>
        <v>6.5982143988836358E-4</v>
      </c>
      <c r="Q96" s="72">
        <f t="shared" si="75"/>
        <v>-1.0141553907040222</v>
      </c>
      <c r="R96" s="72">
        <f t="shared" si="155"/>
        <v>-1.7648393582552213E-3</v>
      </c>
      <c r="S96" s="19">
        <f t="shared" si="156"/>
        <v>0.90850567293438844</v>
      </c>
      <c r="T96" s="19">
        <f t="shared" si="157"/>
        <v>0.41787251913237122</v>
      </c>
      <c r="U96" s="19">
        <f t="shared" si="158"/>
        <v>1.1396940078376174</v>
      </c>
      <c r="V96" s="19">
        <f t="shared" si="159"/>
        <v>-0.46282374067376431</v>
      </c>
      <c r="W96" s="19">
        <f t="shared" si="160"/>
        <v>0.78579418506874421</v>
      </c>
      <c r="X96" s="19">
        <f t="shared" si="161"/>
        <v>2.0268426175444776E-2</v>
      </c>
      <c r="Y96" s="72">
        <f t="shared" si="76"/>
        <v>6.5956164741125701E-4</v>
      </c>
      <c r="Z96" s="72">
        <f t="shared" si="77"/>
        <v>-1.0141579354775285</v>
      </c>
      <c r="AA96" s="72">
        <f t="shared" si="162"/>
        <v>-2.5447735063632848E-6</v>
      </c>
      <c r="AB96" s="19">
        <f t="shared" si="163"/>
        <v>0.90850616509657611</v>
      </c>
      <c r="AC96" s="19">
        <f t="shared" si="164"/>
        <v>0.41787144911026497</v>
      </c>
      <c r="AD96" s="19">
        <f t="shared" si="165"/>
        <v>1.1396951856198243</v>
      </c>
      <c r="AE96" s="19">
        <f t="shared" si="166"/>
        <v>-0.4628242228576957</v>
      </c>
      <c r="AF96" s="19">
        <f t="shared" si="167"/>
        <v>0.78579373873616998</v>
      </c>
      <c r="AG96" s="19">
        <f t="shared" si="168"/>
        <v>2.0267130313338044E-2</v>
      </c>
      <c r="AH96" s="72">
        <f t="shared" si="78"/>
        <v>6.5956127351824323E-4</v>
      </c>
      <c r="AI96" s="72">
        <f t="shared" si="79"/>
        <v>-1.0141579391447324</v>
      </c>
      <c r="AJ96" s="72">
        <f t="shared" si="169"/>
        <v>-3.6672038739027357E-9</v>
      </c>
      <c r="AK96" s="19">
        <f t="shared" si="170"/>
        <v>0.90850616580581722</v>
      </c>
      <c r="AL96" s="19">
        <f t="shared" si="171"/>
        <v>0.41787144756828398</v>
      </c>
      <c r="AM96" s="19">
        <f t="shared" si="172"/>
        <v>1.1396951873170951</v>
      </c>
      <c r="AN96" s="19">
        <f t="shared" si="173"/>
        <v>-0.46282422355255554</v>
      </c>
      <c r="AO96" s="19">
        <f t="shared" si="174"/>
        <v>0.78579373809297404</v>
      </c>
      <c r="AP96" s="19">
        <f t="shared" si="175"/>
        <v>2.0267128445905891E-2</v>
      </c>
      <c r="AQ96" s="72">
        <f t="shared" si="80"/>
        <v>6.5956127297943769E-4</v>
      </c>
      <c r="AR96" s="72">
        <f t="shared" si="81"/>
        <v>-1.0141579391500171</v>
      </c>
      <c r="AS96" s="72">
        <f t="shared" si="176"/>
        <v>-5.2846615972157451E-12</v>
      </c>
      <c r="AT96" s="19">
        <f t="shared" si="177"/>
        <v>0.90850616580683918</v>
      </c>
      <c r="AU96" s="19">
        <f t="shared" si="178"/>
        <v>0.41787144756606187</v>
      </c>
      <c r="AV96" s="19">
        <f t="shared" si="179"/>
        <v>1.1396951873195409</v>
      </c>
      <c r="AW96" s="19">
        <f t="shared" si="180"/>
        <v>-0.46282422355355696</v>
      </c>
      <c r="AX96" s="19">
        <f t="shared" si="181"/>
        <v>0.78579373809204711</v>
      </c>
      <c r="AY96" s="19">
        <f t="shared" si="182"/>
        <v>2.0267128443214766E-2</v>
      </c>
      <c r="AZ96" s="72">
        <f t="shared" si="82"/>
        <v>6.5956127297866107E-4</v>
      </c>
      <c r="BA96" s="72">
        <f t="shared" si="83"/>
        <v>-1.0141579391500246</v>
      </c>
      <c r="BB96" s="72">
        <f t="shared" si="183"/>
        <v>-7.5495165674510645E-15</v>
      </c>
      <c r="BC96" s="19">
        <f t="shared" si="184"/>
        <v>0.90850616580684074</v>
      </c>
      <c r="BD96" s="19">
        <f t="shared" si="185"/>
        <v>0.41787144756605876</v>
      </c>
      <c r="BE96" s="19">
        <f t="shared" si="186"/>
        <v>1.1396951873195444</v>
      </c>
      <c r="BF96" s="19">
        <f t="shared" si="187"/>
        <v>-0.46282422355355834</v>
      </c>
      <c r="BG96" s="19">
        <f t="shared" si="188"/>
        <v>0.78579373809204589</v>
      </c>
      <c r="BH96" s="19">
        <f t="shared" si="189"/>
        <v>2.0267128443210991E-2</v>
      </c>
      <c r="BI96" s="72">
        <f t="shared" si="84"/>
        <v>6.595612729786601E-4</v>
      </c>
      <c r="BJ96" s="72">
        <f t="shared" si="85"/>
        <v>-1.0141579391500246</v>
      </c>
      <c r="BK96" s="72">
        <f t="shared" si="190"/>
        <v>0</v>
      </c>
      <c r="BL96" s="72">
        <f t="shared" si="86"/>
        <v>5.2958543379724114E-3</v>
      </c>
      <c r="BM96" s="72">
        <f t="shared" si="191"/>
        <v>1.0013226518173477</v>
      </c>
      <c r="BN96" s="72">
        <f t="shared" si="192"/>
        <v>1.3204685227069229E-3</v>
      </c>
      <c r="BO96" s="72">
        <f t="shared" si="193"/>
        <v>2.4148187020753101E-5</v>
      </c>
      <c r="BP96" s="72">
        <f t="shared" si="87"/>
        <v>7254188.607457554</v>
      </c>
      <c r="BQ96" s="72">
        <f t="shared" si="194"/>
        <v>-1.9777057844478996</v>
      </c>
      <c r="BR96" s="72">
        <f t="shared" si="195"/>
        <v>0.4882151238608104</v>
      </c>
      <c r="BS96" s="72">
        <f t="shared" si="196"/>
        <v>3.6298077774506035</v>
      </c>
      <c r="BT96" s="72">
        <f t="shared" si="197"/>
        <v>246.68580543252563</v>
      </c>
      <c r="BU96" s="72">
        <f t="shared" si="198"/>
        <v>27.972666091681162</v>
      </c>
      <c r="BV96" s="72">
        <f t="shared" si="199"/>
        <v>207.97266609168116</v>
      </c>
    </row>
    <row r="97" spans="1:74">
      <c r="A97" s="13">
        <f>'LL to'!B97</f>
        <v>21.302798972467201</v>
      </c>
      <c r="B97" s="13">
        <f>'LL to'!C97</f>
        <v>-104.9245113710404</v>
      </c>
      <c r="C97" s="19">
        <f t="shared" si="144"/>
        <v>0.37180398196001752</v>
      </c>
      <c r="D97" s="19">
        <f t="shared" si="145"/>
        <v>-1.8312781894708845</v>
      </c>
      <c r="E97" s="19">
        <f t="shared" si="72"/>
        <v>0.18181344143322337</v>
      </c>
      <c r="F97" s="19">
        <f t="shared" si="73"/>
        <v>0.37066864099333052</v>
      </c>
      <c r="G97" s="19">
        <f t="shared" si="146"/>
        <v>-0.59861812619029986</v>
      </c>
      <c r="H97" s="19">
        <f t="shared" si="147"/>
        <v>-0.59861812619029986</v>
      </c>
      <c r="I97" s="19">
        <f t="shared" si="148"/>
        <v>0</v>
      </c>
      <c r="J97" s="19">
        <f t="shared" si="149"/>
        <v>0.56830837770817133</v>
      </c>
      <c r="K97" s="19">
        <f t="shared" si="150"/>
        <v>0.82281564631860682</v>
      </c>
      <c r="L97" s="19">
        <f t="shared" si="151"/>
        <v>0.60444849736058925</v>
      </c>
      <c r="M97" s="19">
        <f t="shared" si="152"/>
        <v>-0.90896821141890505</v>
      </c>
      <c r="N97" s="19">
        <f t="shared" si="153"/>
        <v>0.17377679062991669</v>
      </c>
      <c r="O97" s="19">
        <f t="shared" si="154"/>
        <v>6.9002364750684886E-2</v>
      </c>
      <c r="P97" s="72">
        <f t="shared" si="74"/>
        <v>1.4608488954150452E-4</v>
      </c>
      <c r="Q97" s="72">
        <f t="shared" si="75"/>
        <v>-0.60045999073580814</v>
      </c>
      <c r="R97" s="72">
        <f t="shared" si="155"/>
        <v>-1.8418645455082761E-3</v>
      </c>
      <c r="S97" s="19">
        <f t="shared" si="156"/>
        <v>0.56968532501462132</v>
      </c>
      <c r="T97" s="19">
        <f t="shared" si="157"/>
        <v>0.82186290247399862</v>
      </c>
      <c r="U97" s="19">
        <f t="shared" si="158"/>
        <v>0.60612292423962633</v>
      </c>
      <c r="V97" s="19">
        <f t="shared" si="159"/>
        <v>-0.90921817197691934</v>
      </c>
      <c r="W97" s="19">
        <f t="shared" si="160"/>
        <v>0.17332231574694912</v>
      </c>
      <c r="X97" s="19">
        <f t="shared" si="161"/>
        <v>6.6073019096646868E-2</v>
      </c>
      <c r="Y97" s="72">
        <f t="shared" si="76"/>
        <v>1.4570300274944717E-4</v>
      </c>
      <c r="Z97" s="72">
        <f t="shared" si="77"/>
        <v>-0.60046560083614076</v>
      </c>
      <c r="AA97" s="72">
        <f t="shared" si="162"/>
        <v>-5.6101003326203269E-6</v>
      </c>
      <c r="AB97" s="19">
        <f t="shared" si="163"/>
        <v>0.56968951717149829</v>
      </c>
      <c r="AC97" s="19">
        <f t="shared" si="164"/>
        <v>0.82185999660824549</v>
      </c>
      <c r="AD97" s="19">
        <f t="shared" si="165"/>
        <v>0.60612802504692098</v>
      </c>
      <c r="AE97" s="19">
        <f t="shared" si="166"/>
        <v>-0.90921892974358087</v>
      </c>
      <c r="AF97" s="19">
        <f t="shared" si="167"/>
        <v>0.17332093779593738</v>
      </c>
      <c r="AG97" s="19">
        <f t="shared" si="168"/>
        <v>6.606410448522404E-2</v>
      </c>
      <c r="AH97" s="72">
        <f t="shared" si="78"/>
        <v>1.457018448815145E-4</v>
      </c>
      <c r="AI97" s="72">
        <f t="shared" si="79"/>
        <v>-0.60046561792298325</v>
      </c>
      <c r="AJ97" s="72">
        <f t="shared" si="169"/>
        <v>-1.7086842496460974E-8</v>
      </c>
      <c r="AK97" s="19">
        <f t="shared" si="170"/>
        <v>0.56968952993965272</v>
      </c>
      <c r="AL97" s="19">
        <f t="shared" si="171"/>
        <v>0.82185998775773095</v>
      </c>
      <c r="AM97" s="19">
        <f t="shared" si="172"/>
        <v>0.60612804058260172</v>
      </c>
      <c r="AN97" s="19">
        <f t="shared" si="173"/>
        <v>-0.90921893205149906</v>
      </c>
      <c r="AO97" s="19">
        <f t="shared" si="174"/>
        <v>0.17332093359913148</v>
      </c>
      <c r="AP97" s="19">
        <f t="shared" si="175"/>
        <v>6.606407733381181E-2</v>
      </c>
      <c r="AQ97" s="72">
        <f t="shared" si="80"/>
        <v>1.4570184135501249E-4</v>
      </c>
      <c r="AR97" s="72">
        <f t="shared" si="81"/>
        <v>-0.60046561797502518</v>
      </c>
      <c r="AS97" s="72">
        <f t="shared" si="176"/>
        <v>-5.2041926323909138E-11</v>
      </c>
      <c r="AT97" s="19">
        <f t="shared" si="177"/>
        <v>0.56968952997854116</v>
      </c>
      <c r="AU97" s="19">
        <f t="shared" si="178"/>
        <v>0.82185998773077473</v>
      </c>
      <c r="AV97" s="19">
        <f t="shared" si="179"/>
        <v>0.60612804062991921</v>
      </c>
      <c r="AW97" s="19">
        <f t="shared" si="180"/>
        <v>-0.90921893205852833</v>
      </c>
      <c r="AX97" s="19">
        <f t="shared" si="181"/>
        <v>0.17332093358634926</v>
      </c>
      <c r="AY97" s="19">
        <f t="shared" si="182"/>
        <v>6.6064077251116515E-2</v>
      </c>
      <c r="AZ97" s="72">
        <f t="shared" si="82"/>
        <v>1.4570184134427179E-4</v>
      </c>
      <c r="BA97" s="72">
        <f t="shared" si="83"/>
        <v>-0.60046561797518361</v>
      </c>
      <c r="BB97" s="72">
        <f t="shared" si="183"/>
        <v>-1.5842882561400984E-13</v>
      </c>
      <c r="BC97" s="19">
        <f t="shared" si="184"/>
        <v>0.56968952997865951</v>
      </c>
      <c r="BD97" s="19">
        <f t="shared" si="185"/>
        <v>0.82185998773069258</v>
      </c>
      <c r="BE97" s="19">
        <f t="shared" si="186"/>
        <v>0.60612804063006331</v>
      </c>
      <c r="BF97" s="19">
        <f t="shared" si="187"/>
        <v>-0.90921893205854976</v>
      </c>
      <c r="BG97" s="19">
        <f t="shared" si="188"/>
        <v>0.17332093358631029</v>
      </c>
      <c r="BH97" s="19">
        <f t="shared" si="189"/>
        <v>6.6064077250864495E-2</v>
      </c>
      <c r="BI97" s="72">
        <f t="shared" si="84"/>
        <v>1.4570184134423908E-4</v>
      </c>
      <c r="BJ97" s="72">
        <f t="shared" si="85"/>
        <v>-0.60046561797518416</v>
      </c>
      <c r="BK97" s="72">
        <f t="shared" si="190"/>
        <v>0</v>
      </c>
      <c r="BL97" s="72">
        <f t="shared" si="86"/>
        <v>1.1680958672732147E-3</v>
      </c>
      <c r="BM97" s="72">
        <f t="shared" si="191"/>
        <v>1.0002919600394296</v>
      </c>
      <c r="BN97" s="72">
        <f t="shared" si="192"/>
        <v>2.9185352591584908E-4</v>
      </c>
      <c r="BO97" s="72">
        <f t="shared" si="193"/>
        <v>1.0974319713168124E-5</v>
      </c>
      <c r="BP97" s="72">
        <f t="shared" si="87"/>
        <v>3854060.9673369741</v>
      </c>
      <c r="BQ97" s="72">
        <f t="shared" si="194"/>
        <v>-1.1777914587810805</v>
      </c>
      <c r="BR97" s="72">
        <f t="shared" si="195"/>
        <v>1.7946069601860384</v>
      </c>
      <c r="BS97" s="72">
        <f t="shared" si="196"/>
        <v>4.9361996137758313</v>
      </c>
      <c r="BT97" s="72">
        <f t="shared" si="197"/>
        <v>292.51752026528766</v>
      </c>
      <c r="BU97" s="72">
        <f t="shared" si="198"/>
        <v>102.82340470346219</v>
      </c>
      <c r="BV97" s="72">
        <f t="shared" si="199"/>
        <v>282.82340470346219</v>
      </c>
    </row>
    <row r="98" spans="1:74">
      <c r="A98" s="13">
        <f>'LL to'!B98</f>
        <v>77.453969167200796</v>
      </c>
      <c r="B98" s="13">
        <f>'LL to'!C98</f>
        <v>-5.4818620123817823</v>
      </c>
      <c r="C98" s="19">
        <f t="shared" si="144"/>
        <v>1.3518267807058244</v>
      </c>
      <c r="D98" s="19">
        <f t="shared" si="145"/>
        <v>-9.5676541256064257E-2</v>
      </c>
      <c r="E98" s="19">
        <f t="shared" si="72"/>
        <v>0.37066864099333052</v>
      </c>
      <c r="F98" s="19">
        <f t="shared" si="73"/>
        <v>1.3511135826061706</v>
      </c>
      <c r="G98" s="19">
        <f t="shared" si="146"/>
        <v>1.7356016482148202</v>
      </c>
      <c r="H98" s="19">
        <f t="shared" si="147"/>
        <v>1.7356016482148202</v>
      </c>
      <c r="I98" s="19">
        <f t="shared" si="148"/>
        <v>0</v>
      </c>
      <c r="J98" s="19">
        <f t="shared" si="149"/>
        <v>0.94734692710714929</v>
      </c>
      <c r="K98" s="19">
        <f t="shared" si="150"/>
        <v>0.32020899378474893</v>
      </c>
      <c r="L98" s="19">
        <f t="shared" si="151"/>
        <v>1.2448462381672309</v>
      </c>
      <c r="M98" s="19">
        <f t="shared" si="152"/>
        <v>0.21150417310465616</v>
      </c>
      <c r="N98" s="19">
        <f t="shared" si="153"/>
        <v>0.95526598475931568</v>
      </c>
      <c r="O98" s="19">
        <f t="shared" si="154"/>
        <v>-0.41996794752535621</v>
      </c>
      <c r="P98" s="72">
        <f t="shared" si="74"/>
        <v>8.0146771994471901E-4</v>
      </c>
      <c r="Q98" s="72">
        <f t="shared" si="75"/>
        <v>1.7364834766206982</v>
      </c>
      <c r="R98" s="72">
        <f t="shared" si="155"/>
        <v>8.818284058780268E-4</v>
      </c>
      <c r="S98" s="19">
        <f t="shared" si="156"/>
        <v>0.94740662666766984</v>
      </c>
      <c r="T98" s="19">
        <f t="shared" si="157"/>
        <v>0.32003231672158761</v>
      </c>
      <c r="U98" s="19">
        <f t="shared" si="158"/>
        <v>1.2450327289773917</v>
      </c>
      <c r="V98" s="19">
        <f t="shared" si="159"/>
        <v>0.21145974593097672</v>
      </c>
      <c r="W98" s="19">
        <f t="shared" si="160"/>
        <v>0.95528477585080673</v>
      </c>
      <c r="X98" s="19">
        <f t="shared" si="161"/>
        <v>-0.42013006481223369</v>
      </c>
      <c r="Y98" s="72">
        <f t="shared" si="76"/>
        <v>8.0148344782588897E-4</v>
      </c>
      <c r="Z98" s="72">
        <f t="shared" si="77"/>
        <v>1.7364834233830688</v>
      </c>
      <c r="AA98" s="72">
        <f t="shared" si="162"/>
        <v>-5.3237629416003074E-8</v>
      </c>
      <c r="AB98" s="19">
        <f t="shared" si="163"/>
        <v>0.947406623064869</v>
      </c>
      <c r="AC98" s="19">
        <f t="shared" si="164"/>
        <v>0.32003232738712728</v>
      </c>
      <c r="AD98" s="19">
        <f t="shared" si="165"/>
        <v>1.245032717719776</v>
      </c>
      <c r="AE98" s="19">
        <f t="shared" si="166"/>
        <v>0.21145974861761632</v>
      </c>
      <c r="AF98" s="19">
        <f t="shared" si="167"/>
        <v>0.95528477471457451</v>
      </c>
      <c r="AG98" s="19">
        <f t="shared" si="168"/>
        <v>-0.42013005502705592</v>
      </c>
      <c r="AH98" s="72">
        <f t="shared" si="78"/>
        <v>8.0148344687487843E-4</v>
      </c>
      <c r="AI98" s="72">
        <f t="shared" si="79"/>
        <v>1.736483423386304</v>
      </c>
      <c r="AJ98" s="72">
        <f t="shared" si="169"/>
        <v>3.2351898937577062E-12</v>
      </c>
      <c r="AK98" s="19">
        <f t="shared" si="170"/>
        <v>0.94740662306508783</v>
      </c>
      <c r="AL98" s="19">
        <f t="shared" si="171"/>
        <v>0.32003232738647913</v>
      </c>
      <c r="AM98" s="19">
        <f t="shared" si="172"/>
        <v>1.2450327177204601</v>
      </c>
      <c r="AN98" s="19">
        <f t="shared" si="173"/>
        <v>0.21145974861745306</v>
      </c>
      <c r="AO98" s="19">
        <f t="shared" si="174"/>
        <v>0.95528477471464357</v>
      </c>
      <c r="AP98" s="19">
        <f t="shared" si="175"/>
        <v>-0.42013005502765055</v>
      </c>
      <c r="AQ98" s="72">
        <f t="shared" si="80"/>
        <v>8.0148344687493622E-4</v>
      </c>
      <c r="AR98" s="72">
        <f t="shared" si="81"/>
        <v>1.736483423386304</v>
      </c>
      <c r="AS98" s="72">
        <f t="shared" si="176"/>
        <v>0</v>
      </c>
      <c r="AT98" s="19">
        <f t="shared" si="177"/>
        <v>0.94740662306508783</v>
      </c>
      <c r="AU98" s="19">
        <f t="shared" si="178"/>
        <v>0.32003232738647913</v>
      </c>
      <c r="AV98" s="19">
        <f t="shared" si="179"/>
        <v>1.2450327177204601</v>
      </c>
      <c r="AW98" s="19">
        <f t="shared" si="180"/>
        <v>0.21145974861745306</v>
      </c>
      <c r="AX98" s="19">
        <f t="shared" si="181"/>
        <v>0.95528477471464357</v>
      </c>
      <c r="AY98" s="19">
        <f t="shared" si="182"/>
        <v>-0.42013005502765055</v>
      </c>
      <c r="AZ98" s="72">
        <f t="shared" si="82"/>
        <v>8.0148344687493622E-4</v>
      </c>
      <c r="BA98" s="72">
        <f t="shared" si="83"/>
        <v>1.736483423386304</v>
      </c>
      <c r="BB98" s="72">
        <f t="shared" si="183"/>
        <v>0</v>
      </c>
      <c r="BC98" s="19">
        <f t="shared" si="184"/>
        <v>0.94740662306508783</v>
      </c>
      <c r="BD98" s="19">
        <f t="shared" si="185"/>
        <v>0.32003232738647913</v>
      </c>
      <c r="BE98" s="19">
        <f t="shared" si="186"/>
        <v>1.2450327177204601</v>
      </c>
      <c r="BF98" s="19">
        <f t="shared" si="187"/>
        <v>0.21145974861745306</v>
      </c>
      <c r="BG98" s="19">
        <f t="shared" si="188"/>
        <v>0.95528477471464357</v>
      </c>
      <c r="BH98" s="19">
        <f t="shared" si="189"/>
        <v>-0.42013005502765055</v>
      </c>
      <c r="BI98" s="72">
        <f t="shared" si="84"/>
        <v>8.0148344687493622E-4</v>
      </c>
      <c r="BJ98" s="72">
        <f t="shared" si="85"/>
        <v>1.736483423386304</v>
      </c>
      <c r="BK98" s="72">
        <f t="shared" si="190"/>
        <v>0</v>
      </c>
      <c r="BL98" s="72">
        <f t="shared" si="86"/>
        <v>6.4381386271354316E-3</v>
      </c>
      <c r="BM98" s="72">
        <f t="shared" si="191"/>
        <v>1.0016075968991536</v>
      </c>
      <c r="BN98" s="72">
        <f t="shared" si="192"/>
        <v>1.6043726589974854E-3</v>
      </c>
      <c r="BO98" s="72">
        <f t="shared" si="193"/>
        <v>-6.3872118729308921E-4</v>
      </c>
      <c r="BP98" s="72">
        <f t="shared" si="87"/>
        <v>7931154.4372239653</v>
      </c>
      <c r="BQ98" s="72">
        <f t="shared" si="194"/>
        <v>0.22826522273091918</v>
      </c>
      <c r="BR98" s="72">
        <f t="shared" si="195"/>
        <v>-1.3275028119306156</v>
      </c>
      <c r="BS98" s="72">
        <f t="shared" si="196"/>
        <v>1.8140898416591775</v>
      </c>
      <c r="BT98" s="72">
        <f t="shared" si="197"/>
        <v>13.078633872095395</v>
      </c>
      <c r="BU98" s="72">
        <f t="shared" si="198"/>
        <v>283.93969158462664</v>
      </c>
      <c r="BV98" s="72">
        <f t="shared" si="199"/>
        <v>103.93969158462664</v>
      </c>
    </row>
    <row r="99" spans="1:74">
      <c r="A99" s="13">
        <f>'LL to'!B99</f>
        <v>-11.701613823173815</v>
      </c>
      <c r="B99" s="13">
        <f>'LL to'!C99</f>
        <v>96.077135007961601</v>
      </c>
      <c r="C99" s="19">
        <f t="shared" si="144"/>
        <v>-0.20423168901126459</v>
      </c>
      <c r="D99" s="19">
        <f t="shared" si="145"/>
        <v>1.6768623417720383</v>
      </c>
      <c r="E99" s="19">
        <f t="shared" ref="E99:E130" si="200">ATAN((1-f)*TAN(C98))</f>
        <v>1.3511135826061706</v>
      </c>
      <c r="F99" s="19">
        <f t="shared" ref="F99:F130" si="201">ATAN((1-f)*TAN(C99))</f>
        <v>-0.20356572975396553</v>
      </c>
      <c r="G99" s="19">
        <f t="shared" si="146"/>
        <v>1.7725388830281026</v>
      </c>
      <c r="H99" s="19">
        <f t="shared" si="147"/>
        <v>1.7725388830281026</v>
      </c>
      <c r="I99" s="19">
        <f t="shared" si="148"/>
        <v>0</v>
      </c>
      <c r="J99" s="19">
        <f t="shared" si="149"/>
        <v>0.97075593414465311</v>
      </c>
      <c r="K99" s="19">
        <f t="shared" si="150"/>
        <v>-0.24006856587846298</v>
      </c>
      <c r="L99" s="19">
        <f t="shared" si="151"/>
        <v>1.8132328086456755</v>
      </c>
      <c r="M99" s="19">
        <f t="shared" si="152"/>
        <v>0.2153908839672109</v>
      </c>
      <c r="N99" s="19">
        <f t="shared" si="153"/>
        <v>0.95360676710382353</v>
      </c>
      <c r="O99" s="19">
        <f t="shared" si="154"/>
        <v>0.17373735385156219</v>
      </c>
      <c r="P99" s="72">
        <f t="shared" ref="P99:P130" si="202">f/16*N99*(4+f*(4-3*N99))</f>
        <v>8.0007897206885008E-4</v>
      </c>
      <c r="Q99" s="72">
        <f t="shared" ref="Q99:Q130" si="203">$G99+(1-P99)*f*M99*(L99+P99*J99*(O99+P99*K99*(-1+2*O99)))</f>
        <v>1.7738473858069064</v>
      </c>
      <c r="R99" s="72">
        <f t="shared" si="155"/>
        <v>1.3085027788037884E-3</v>
      </c>
      <c r="S99" s="19">
        <f t="shared" si="156"/>
        <v>0.9706882414911524</v>
      </c>
      <c r="T99" s="19">
        <f t="shared" si="157"/>
        <v>-0.24034212662538876</v>
      </c>
      <c r="U99" s="19">
        <f t="shared" si="158"/>
        <v>1.8135146202460792</v>
      </c>
      <c r="V99" s="19">
        <f t="shared" si="159"/>
        <v>0.21534807302694131</v>
      </c>
      <c r="W99" s="19">
        <f t="shared" si="160"/>
        <v>0.95362520744358314</v>
      </c>
      <c r="X99" s="19">
        <f t="shared" si="161"/>
        <v>0.17345579130089336</v>
      </c>
      <c r="Y99" s="72">
        <f t="shared" ref="Y99:Y130" si="204">f/16*W99*(4+f*(4-3*W99))</f>
        <v>8.0009440650471216E-4</v>
      </c>
      <c r="Z99" s="72">
        <f t="shared" ref="Z99:Z130" si="205">$G99+(1-Y99)*f*V99*(U99+Y99*S99*(X99+Y99*T99*(-1+2*X99)))</f>
        <v>1.7738473288582597</v>
      </c>
      <c r="AA99" s="72">
        <f t="shared" si="162"/>
        <v>-5.6948646687260407E-8</v>
      </c>
      <c r="AB99" s="19">
        <f t="shared" si="163"/>
        <v>0.97068824443865553</v>
      </c>
      <c r="AC99" s="19">
        <f t="shared" si="164"/>
        <v>-0.24034211472108036</v>
      </c>
      <c r="AD99" s="19">
        <f t="shared" si="165"/>
        <v>1.8135146079822979</v>
      </c>
      <c r="AE99" s="19">
        <f t="shared" si="166"/>
        <v>0.2153480748980055</v>
      </c>
      <c r="AF99" s="19">
        <f t="shared" si="167"/>
        <v>0.95362520663772299</v>
      </c>
      <c r="AG99" s="19">
        <f t="shared" si="168"/>
        <v>0.17345580355488133</v>
      </c>
      <c r="AH99" s="72">
        <f t="shared" ref="AH99:AH130" si="206">f/16*AF99*(4+f*(4-3*AF99))</f>
        <v>8.0009440583021286E-4</v>
      </c>
      <c r="AI99" s="72">
        <f t="shared" ref="AI99:AI130" si="207">$G99+(1-AH99)*f*AE99*(AD99+AH99*AB99*(AG99+AH99*AC99*(-1+2*AG99)))</f>
        <v>1.7738473288607886</v>
      </c>
      <c r="AJ99" s="72">
        <f t="shared" si="169"/>
        <v>2.5288660054911816E-12</v>
      </c>
      <c r="AK99" s="19">
        <f t="shared" si="170"/>
        <v>0.97068824443852475</v>
      </c>
      <c r="AL99" s="19">
        <f t="shared" si="171"/>
        <v>-0.24034211472160899</v>
      </c>
      <c r="AM99" s="19">
        <f t="shared" si="172"/>
        <v>1.8135146079828424</v>
      </c>
      <c r="AN99" s="19">
        <f t="shared" si="173"/>
        <v>0.2153480748979224</v>
      </c>
      <c r="AO99" s="19">
        <f t="shared" si="174"/>
        <v>0.95362520663775885</v>
      </c>
      <c r="AP99" s="19">
        <f t="shared" si="175"/>
        <v>0.17345580355433715</v>
      </c>
      <c r="AQ99" s="72">
        <f t="shared" ref="AQ99:AQ130" si="208">f/16*AO99*(4+f*(4-3*AO99))</f>
        <v>8.0009440583024289E-4</v>
      </c>
      <c r="AR99" s="72">
        <f t="shared" ref="AR99:AR130" si="209">$G99+(1-AQ99)*f*AN99*(AM99+AQ99*AK99*(AP99+AQ99*AL99*(-1+2*AP99)))</f>
        <v>1.7738473288607886</v>
      </c>
      <c r="AS99" s="72">
        <f t="shared" si="176"/>
        <v>0</v>
      </c>
      <c r="AT99" s="19">
        <f t="shared" si="177"/>
        <v>0.97068824443852475</v>
      </c>
      <c r="AU99" s="19">
        <f t="shared" si="178"/>
        <v>-0.24034211472160899</v>
      </c>
      <c r="AV99" s="19">
        <f t="shared" si="179"/>
        <v>1.8135146079828424</v>
      </c>
      <c r="AW99" s="19">
        <f t="shared" si="180"/>
        <v>0.2153480748979224</v>
      </c>
      <c r="AX99" s="19">
        <f t="shared" si="181"/>
        <v>0.95362520663775885</v>
      </c>
      <c r="AY99" s="19">
        <f t="shared" si="182"/>
        <v>0.17345580355433715</v>
      </c>
      <c r="AZ99" s="72">
        <f t="shared" ref="AZ99:AZ130" si="210">f/16*AX99*(4+f*(4-3*AX99))</f>
        <v>8.0009440583024289E-4</v>
      </c>
      <c r="BA99" s="72">
        <f t="shared" ref="BA99:BA130" si="211">$G99+(1-AZ99)*f*AW99*(AV99+AZ99*AT99*(AY99+AZ99*AU99*(-1+2*AY99)))</f>
        <v>1.7738473288607886</v>
      </c>
      <c r="BB99" s="72">
        <f t="shared" si="183"/>
        <v>0</v>
      </c>
      <c r="BC99" s="19">
        <f t="shared" si="184"/>
        <v>0.97068824443852475</v>
      </c>
      <c r="BD99" s="19">
        <f t="shared" si="185"/>
        <v>-0.24034211472160899</v>
      </c>
      <c r="BE99" s="19">
        <f t="shared" si="186"/>
        <v>1.8135146079828424</v>
      </c>
      <c r="BF99" s="19">
        <f t="shared" si="187"/>
        <v>0.2153480748979224</v>
      </c>
      <c r="BG99" s="19">
        <f t="shared" si="188"/>
        <v>0.95362520663775885</v>
      </c>
      <c r="BH99" s="19">
        <f t="shared" si="189"/>
        <v>0.17345580355433715</v>
      </c>
      <c r="BI99" s="72">
        <f t="shared" ref="BI99:BI130" si="212">f/16*BG99*(4+f*(4-3*BG99))</f>
        <v>8.0009440583024289E-4</v>
      </c>
      <c r="BJ99" s="72">
        <f t="shared" ref="BJ99:BJ130" si="213">$G99+(1-BI99)*f*BF99*(BE99+BI99*BC99*(BH99+BI99*BD99*(-1+2*BH99)))</f>
        <v>1.7738473288607886</v>
      </c>
      <c r="BK99" s="72">
        <f t="shared" si="190"/>
        <v>0</v>
      </c>
      <c r="BL99" s="72">
        <f t="shared" ref="BL99:BL130" si="214">BG99*(a^2-b^2)/b^2</f>
        <v>6.4269539734876811E-3</v>
      </c>
      <c r="BM99" s="72">
        <f t="shared" si="191"/>
        <v>1.001604807453671</v>
      </c>
      <c r="BN99" s="72">
        <f t="shared" si="192"/>
        <v>1.6015943822502367E-3</v>
      </c>
      <c r="BO99" s="72">
        <f t="shared" si="193"/>
        <v>2.6980353295402259E-4</v>
      </c>
      <c r="BP99" s="72">
        <f t="shared" ref="BP99:BP130" si="215">b*BM99*(BE99-BO99)</f>
        <v>11544845.676335564</v>
      </c>
      <c r="BQ99" s="72">
        <f t="shared" si="194"/>
        <v>1.4182716961064767</v>
      </c>
      <c r="BR99" s="72">
        <f t="shared" si="195"/>
        <v>-0.22105482062150411</v>
      </c>
      <c r="BS99" s="72">
        <f t="shared" si="196"/>
        <v>2.9205378329682889</v>
      </c>
      <c r="BT99" s="72">
        <f t="shared" si="197"/>
        <v>81.260982389761978</v>
      </c>
      <c r="BU99" s="72">
        <f t="shared" si="198"/>
        <v>347.33449173736636</v>
      </c>
      <c r="BV99" s="72">
        <f t="shared" si="199"/>
        <v>167.33449173736631</v>
      </c>
    </row>
    <row r="100" spans="1:74">
      <c r="A100" s="13">
        <f>'LL to'!B100</f>
        <v>21.167299808255407</v>
      </c>
      <c r="B100" s="13">
        <f>'LL to'!C100</f>
        <v>140.36935208434051</v>
      </c>
      <c r="C100" s="19">
        <f t="shared" si="144"/>
        <v>0.36943907541082127</v>
      </c>
      <c r="D100" s="19">
        <f t="shared" si="145"/>
        <v>2.4499073627629069</v>
      </c>
      <c r="E100" s="19">
        <f t="shared" si="200"/>
        <v>-0.20356572975396553</v>
      </c>
      <c r="F100" s="19">
        <f t="shared" si="201"/>
        <v>0.36830959179879591</v>
      </c>
      <c r="G100" s="19">
        <f t="shared" si="146"/>
        <v>0.77304502099086858</v>
      </c>
      <c r="H100" s="19">
        <f t="shared" si="147"/>
        <v>0.77304502099086858</v>
      </c>
      <c r="I100" s="19">
        <f t="shared" si="148"/>
        <v>0</v>
      </c>
      <c r="J100" s="19">
        <f t="shared" si="149"/>
        <v>0.81375357807125059</v>
      </c>
      <c r="K100" s="19">
        <f t="shared" si="150"/>
        <v>0.58121004307929602</v>
      </c>
      <c r="L100" s="19">
        <f t="shared" si="151"/>
        <v>0.95058143480753587</v>
      </c>
      <c r="M100" s="19">
        <f t="shared" si="152"/>
        <v>0.78406416930982215</v>
      </c>
      <c r="N100" s="19">
        <f t="shared" si="153"/>
        <v>0.38524337840449852</v>
      </c>
      <c r="O100" s="19">
        <f t="shared" si="154"/>
        <v>0.95908255347662608</v>
      </c>
      <c r="P100" s="72">
        <f t="shared" si="202"/>
        <v>3.2368187326570452E-4</v>
      </c>
      <c r="Q100" s="72">
        <f t="shared" si="203"/>
        <v>0.77554378239628674</v>
      </c>
      <c r="R100" s="72">
        <f t="shared" si="155"/>
        <v>2.4987614054181595E-3</v>
      </c>
      <c r="S100" s="19">
        <f t="shared" si="156"/>
        <v>0.81489137443320792</v>
      </c>
      <c r="T100" s="19">
        <f t="shared" si="157"/>
        <v>0.57961370573370452</v>
      </c>
      <c r="U100" s="19">
        <f t="shared" si="158"/>
        <v>0.95254175996241552</v>
      </c>
      <c r="V100" s="19">
        <f t="shared" si="159"/>
        <v>0.78497236671423043</v>
      </c>
      <c r="W100" s="19">
        <f t="shared" si="160"/>
        <v>0.3838183834950597</v>
      </c>
      <c r="X100" s="19">
        <f t="shared" si="161"/>
        <v>0.95888913591520364</v>
      </c>
      <c r="Y100" s="72">
        <f t="shared" si="204"/>
        <v>3.2248574392410533E-4</v>
      </c>
      <c r="Z100" s="72">
        <f t="shared" si="205"/>
        <v>0.77555183573528186</v>
      </c>
      <c r="AA100" s="72">
        <f t="shared" si="162"/>
        <v>8.0533389951176204E-6</v>
      </c>
      <c r="AB100" s="19">
        <f t="shared" si="163"/>
        <v>0.81489503853788958</v>
      </c>
      <c r="AC100" s="19">
        <f t="shared" si="164"/>
        <v>0.57960855425565583</v>
      </c>
      <c r="AD100" s="19">
        <f t="shared" si="165"/>
        <v>0.95254808162273585</v>
      </c>
      <c r="AE100" s="19">
        <f t="shared" si="166"/>
        <v>0.78497528458434207</v>
      </c>
      <c r="AF100" s="19">
        <f t="shared" si="167"/>
        <v>0.38381380259173115</v>
      </c>
      <c r="AG100" s="19">
        <f t="shared" si="168"/>
        <v>0.95888851117399676</v>
      </c>
      <c r="AH100" s="72">
        <f t="shared" si="206"/>
        <v>3.2248189873664858E-4</v>
      </c>
      <c r="AI100" s="72">
        <f t="shared" si="207"/>
        <v>0.77555186169024815</v>
      </c>
      <c r="AJ100" s="72">
        <f t="shared" si="169"/>
        <v>2.5954966287322634E-8</v>
      </c>
      <c r="AK100" s="19">
        <f t="shared" si="170"/>
        <v>0.81489505034683829</v>
      </c>
      <c r="AL100" s="19">
        <f t="shared" si="171"/>
        <v>0.57960853765297826</v>
      </c>
      <c r="AM100" s="19">
        <f t="shared" si="172"/>
        <v>0.952548101996743</v>
      </c>
      <c r="AN100" s="19">
        <f t="shared" si="173"/>
        <v>0.78497529398819976</v>
      </c>
      <c r="AO100" s="19">
        <f t="shared" si="174"/>
        <v>0.38381378782813935</v>
      </c>
      <c r="AP100" s="19">
        <f t="shared" si="175"/>
        <v>0.95888850916051482</v>
      </c>
      <c r="AQ100" s="72">
        <f t="shared" si="208"/>
        <v>3.2248188634416295E-4</v>
      </c>
      <c r="AR100" s="72">
        <f t="shared" si="209"/>
        <v>0.7755518617738979</v>
      </c>
      <c r="AS100" s="72">
        <f t="shared" si="176"/>
        <v>8.364975379038242E-11</v>
      </c>
      <c r="AT100" s="19">
        <f t="shared" si="177"/>
        <v>0.81489505038489707</v>
      </c>
      <c r="AU100" s="19">
        <f t="shared" si="178"/>
        <v>0.57960853759946984</v>
      </c>
      <c r="AV100" s="19">
        <f t="shared" si="179"/>
        <v>0.95254810206240592</v>
      </c>
      <c r="AW100" s="19">
        <f t="shared" si="180"/>
        <v>0.78497529401850719</v>
      </c>
      <c r="AX100" s="19">
        <f t="shared" si="181"/>
        <v>0.38381378778055819</v>
      </c>
      <c r="AY100" s="19">
        <f t="shared" si="182"/>
        <v>0.95888850915402557</v>
      </c>
      <c r="AZ100" s="72">
        <f t="shared" si="210"/>
        <v>3.2248188630422354E-4</v>
      </c>
      <c r="BA100" s="72">
        <f t="shared" si="211"/>
        <v>0.77555186177416746</v>
      </c>
      <c r="BB100" s="72">
        <f t="shared" si="183"/>
        <v>2.6956215037898801E-13</v>
      </c>
      <c r="BC100" s="19">
        <f t="shared" si="184"/>
        <v>0.81489505038501975</v>
      </c>
      <c r="BD100" s="19">
        <f t="shared" si="185"/>
        <v>0.57960853759929742</v>
      </c>
      <c r="BE100" s="19">
        <f t="shared" si="186"/>
        <v>0.95254810206261753</v>
      </c>
      <c r="BF100" s="19">
        <f t="shared" si="187"/>
        <v>0.784975294018605</v>
      </c>
      <c r="BG100" s="19">
        <f t="shared" si="188"/>
        <v>0.38381378778040465</v>
      </c>
      <c r="BH100" s="19">
        <f t="shared" si="189"/>
        <v>0.95888850915400492</v>
      </c>
      <c r="BI100" s="72">
        <f t="shared" si="212"/>
        <v>3.2248188630409468E-4</v>
      </c>
      <c r="BJ100" s="72">
        <f t="shared" si="213"/>
        <v>0.77555186177416835</v>
      </c>
      <c r="BK100" s="72">
        <f t="shared" si="190"/>
        <v>8.8817841970012523E-16</v>
      </c>
      <c r="BL100" s="72">
        <f t="shared" si="214"/>
        <v>2.5867117723867407E-3</v>
      </c>
      <c r="BM100" s="72">
        <f t="shared" si="191"/>
        <v>1.0006463646363917</v>
      </c>
      <c r="BN100" s="72">
        <f t="shared" si="192"/>
        <v>6.4584280708307907E-4</v>
      </c>
      <c r="BO100" s="72">
        <f t="shared" si="193"/>
        <v>5.0469869329659877E-4</v>
      </c>
      <c r="BP100" s="72">
        <f t="shared" si="215"/>
        <v>6055815.8444277942</v>
      </c>
      <c r="BQ100" s="72">
        <f t="shared" si="194"/>
        <v>0.92674160773600656</v>
      </c>
      <c r="BR100" s="72">
        <f t="shared" si="195"/>
        <v>-2.1448565274208411</v>
      </c>
      <c r="BS100" s="72">
        <f t="shared" si="196"/>
        <v>0.99673612616895202</v>
      </c>
      <c r="BT100" s="72">
        <f t="shared" si="197"/>
        <v>53.098382822441636</v>
      </c>
      <c r="BU100" s="72">
        <f t="shared" si="198"/>
        <v>237.10877331770007</v>
      </c>
      <c r="BV100" s="72">
        <f t="shared" si="199"/>
        <v>57.10877331770007</v>
      </c>
    </row>
    <row r="101" spans="1:74">
      <c r="A101" s="13">
        <f>'LL to'!B101</f>
        <v>74.293616519394419</v>
      </c>
      <c r="B101" s="13">
        <f>'LL to'!C101</f>
        <v>-64.774173075484825</v>
      </c>
      <c r="C101" s="19">
        <f t="shared" si="144"/>
        <v>1.2966682214774823</v>
      </c>
      <c r="D101" s="19">
        <f t="shared" si="145"/>
        <v>-1.1305225904238716</v>
      </c>
      <c r="E101" s="19">
        <f t="shared" si="200"/>
        <v>0.36830959179879591</v>
      </c>
      <c r="F101" s="19">
        <f t="shared" si="201"/>
        <v>1.2957917562856707</v>
      </c>
      <c r="G101" s="19">
        <f t="shared" si="146"/>
        <v>-3.5804299531867785</v>
      </c>
      <c r="H101" s="19">
        <f t="shared" si="147"/>
        <v>-3.5804299531867785</v>
      </c>
      <c r="I101" s="19">
        <f t="shared" si="148"/>
        <v>0</v>
      </c>
      <c r="J101" s="19">
        <f t="shared" si="149"/>
        <v>0.99311132534532676</v>
      </c>
      <c r="K101" s="19">
        <f t="shared" si="150"/>
        <v>0.1171746366362989</v>
      </c>
      <c r="L101" s="19">
        <f t="shared" si="151"/>
        <v>1.453351887261733</v>
      </c>
      <c r="M101" s="19">
        <f t="shared" si="152"/>
        <v>0.10838773286788095</v>
      </c>
      <c r="N101" s="19">
        <f t="shared" si="153"/>
        <v>0.98825209936376091</v>
      </c>
      <c r="O101" s="19">
        <f t="shared" si="154"/>
        <v>-0.58408380752681421</v>
      </c>
      <c r="P101" s="72">
        <f t="shared" si="202"/>
        <v>8.2907434513085159E-4</v>
      </c>
      <c r="Q101" s="72">
        <f t="shared" si="203"/>
        <v>-3.5799024125182481</v>
      </c>
      <c r="R101" s="72">
        <f t="shared" si="155"/>
        <v>5.2754066853033521E-4</v>
      </c>
      <c r="S101" s="19">
        <f t="shared" si="156"/>
        <v>0.99311801985678938</v>
      </c>
      <c r="T101" s="19">
        <f t="shared" si="157"/>
        <v>0.11711788350089705</v>
      </c>
      <c r="U101" s="19">
        <f t="shared" si="158"/>
        <v>1.4534090338702286</v>
      </c>
      <c r="V101" s="19">
        <f t="shared" si="159"/>
        <v>0.10826516501774848</v>
      </c>
      <c r="W101" s="19">
        <f t="shared" si="160"/>
        <v>0.98827865404367965</v>
      </c>
      <c r="X101" s="19">
        <f t="shared" si="161"/>
        <v>-0.58412171810860136</v>
      </c>
      <c r="Y101" s="72">
        <f t="shared" si="204"/>
        <v>8.2909656733417734E-4</v>
      </c>
      <c r="Z101" s="72">
        <f t="shared" si="205"/>
        <v>-3.5799029883781168</v>
      </c>
      <c r="AA101" s="72">
        <f t="shared" si="162"/>
        <v>-5.7585986867891847E-7</v>
      </c>
      <c r="AB101" s="19">
        <f t="shared" si="163"/>
        <v>0.99311801255500254</v>
      </c>
      <c r="AC101" s="19">
        <f t="shared" si="164"/>
        <v>0.11711794541743786</v>
      </c>
      <c r="AD101" s="19">
        <f t="shared" si="165"/>
        <v>1.4534089715246263</v>
      </c>
      <c r="AE101" s="19">
        <f t="shared" si="166"/>
        <v>0.108265298826884</v>
      </c>
      <c r="AF101" s="19">
        <f t="shared" si="167"/>
        <v>0.98827862506992548</v>
      </c>
      <c r="AG101" s="19">
        <f t="shared" si="168"/>
        <v>-0.58412167675057836</v>
      </c>
      <c r="AH101" s="72">
        <f t="shared" si="206"/>
        <v>8.2909654308758074E-4</v>
      </c>
      <c r="AI101" s="72">
        <f t="shared" si="207"/>
        <v>-3.5799029877494011</v>
      </c>
      <c r="AJ101" s="72">
        <f t="shared" si="169"/>
        <v>6.2871574613154735E-10</v>
      </c>
      <c r="AK101" s="19">
        <f t="shared" si="170"/>
        <v>0.99311801256297449</v>
      </c>
      <c r="AL101" s="19">
        <f t="shared" si="171"/>
        <v>0.11711794534983822</v>
      </c>
      <c r="AM101" s="19">
        <f t="shared" si="172"/>
        <v>1.4534089715926946</v>
      </c>
      <c r="AN101" s="19">
        <f t="shared" si="173"/>
        <v>0.10826529868079307</v>
      </c>
      <c r="AO101" s="19">
        <f t="shared" si="174"/>
        <v>0.98827862510155862</v>
      </c>
      <c r="AP101" s="19">
        <f t="shared" si="175"/>
        <v>-0.58412167679573257</v>
      </c>
      <c r="AQ101" s="72">
        <f t="shared" si="208"/>
        <v>8.2909654311405295E-4</v>
      </c>
      <c r="AR101" s="72">
        <f t="shared" si="209"/>
        <v>-3.5799029877500876</v>
      </c>
      <c r="AS101" s="72">
        <f t="shared" si="176"/>
        <v>-6.865619184281968E-13</v>
      </c>
      <c r="AT101" s="19">
        <f t="shared" si="177"/>
        <v>0.99311801256296584</v>
      </c>
      <c r="AU101" s="19">
        <f t="shared" si="178"/>
        <v>0.11711794534991204</v>
      </c>
      <c r="AV101" s="19">
        <f t="shared" si="179"/>
        <v>1.4534089715926202</v>
      </c>
      <c r="AW101" s="19">
        <f t="shared" si="180"/>
        <v>0.10826529868095261</v>
      </c>
      <c r="AX101" s="19">
        <f t="shared" si="181"/>
        <v>0.98827862510152409</v>
      </c>
      <c r="AY101" s="19">
        <f t="shared" si="182"/>
        <v>-0.58412167679568328</v>
      </c>
      <c r="AZ101" s="72">
        <f t="shared" si="210"/>
        <v>8.2909654311402389E-4</v>
      </c>
      <c r="BA101" s="72">
        <f t="shared" si="211"/>
        <v>-3.5799029877500868</v>
      </c>
      <c r="BB101" s="72">
        <f t="shared" si="183"/>
        <v>0</v>
      </c>
      <c r="BC101" s="19">
        <f t="shared" si="184"/>
        <v>0.99311801256296584</v>
      </c>
      <c r="BD101" s="19">
        <f t="shared" si="185"/>
        <v>0.11711794534991193</v>
      </c>
      <c r="BE101" s="19">
        <f t="shared" si="186"/>
        <v>1.4534089715926202</v>
      </c>
      <c r="BF101" s="19">
        <f t="shared" si="187"/>
        <v>0.1082652986809524</v>
      </c>
      <c r="BG101" s="19">
        <f t="shared" si="188"/>
        <v>0.9882786251015242</v>
      </c>
      <c r="BH101" s="19">
        <f t="shared" si="189"/>
        <v>-0.58412167679568328</v>
      </c>
      <c r="BI101" s="72">
        <f t="shared" si="212"/>
        <v>8.29096543114024E-4</v>
      </c>
      <c r="BJ101" s="72">
        <f t="shared" si="213"/>
        <v>-3.5799029877500868</v>
      </c>
      <c r="BK101" s="72">
        <f t="shared" si="190"/>
        <v>0</v>
      </c>
      <c r="BL101" s="72">
        <f t="shared" si="214"/>
        <v>6.6605005743329629E-3</v>
      </c>
      <c r="BM101" s="72">
        <f t="shared" si="191"/>
        <v>1.0016630514122491</v>
      </c>
      <c r="BN101" s="72">
        <f t="shared" si="192"/>
        <v>1.6596011224461363E-3</v>
      </c>
      <c r="BO101" s="72">
        <f t="shared" si="193"/>
        <v>-9.6276313721515064E-4</v>
      </c>
      <c r="BP101" s="72">
        <f t="shared" si="215"/>
        <v>9260455.9353479892</v>
      </c>
      <c r="BQ101" s="72">
        <f t="shared" si="194"/>
        <v>0.1161052913203226</v>
      </c>
      <c r="BR101" s="72">
        <f t="shared" si="195"/>
        <v>-0.41049129983851196</v>
      </c>
      <c r="BS101" s="72">
        <f t="shared" si="196"/>
        <v>2.7311013537512814</v>
      </c>
      <c r="BT101" s="72">
        <f t="shared" si="197"/>
        <v>6.652343171791415</v>
      </c>
      <c r="BU101" s="72">
        <f t="shared" si="198"/>
        <v>336.48058099241405</v>
      </c>
      <c r="BV101" s="72">
        <f t="shared" si="199"/>
        <v>156.48058099241405</v>
      </c>
    </row>
    <row r="102" spans="1:74">
      <c r="A102" s="13">
        <f>'LL to'!B102</f>
        <v>26.928376643314508</v>
      </c>
      <c r="B102" s="13">
        <f>'LL to'!C102</f>
        <v>-139.46886611524914</v>
      </c>
      <c r="C102" s="19">
        <f t="shared" si="144"/>
        <v>0.46998883464297686</v>
      </c>
      <c r="D102" s="19">
        <f t="shared" si="145"/>
        <v>-2.4341909177342509</v>
      </c>
      <c r="E102" s="19">
        <f t="shared" si="200"/>
        <v>1.2957917562856707</v>
      </c>
      <c r="F102" s="19">
        <f t="shared" si="201"/>
        <v>0.46863413128111625</v>
      </c>
      <c r="G102" s="19">
        <f t="shared" si="146"/>
        <v>-1.3036683273103793</v>
      </c>
      <c r="H102" s="19">
        <f t="shared" si="147"/>
        <v>-1.3036683273103793</v>
      </c>
      <c r="I102" s="19">
        <f t="shared" si="148"/>
        <v>0</v>
      </c>
      <c r="J102" s="19">
        <f t="shared" si="149"/>
        <v>0.86680486079236407</v>
      </c>
      <c r="K102" s="19">
        <f t="shared" si="150"/>
        <v>0.49864750406146657</v>
      </c>
      <c r="L102" s="19">
        <f t="shared" si="151"/>
        <v>1.0487585761758296</v>
      </c>
      <c r="M102" s="19">
        <f t="shared" si="152"/>
        <v>-0.26958958341777189</v>
      </c>
      <c r="N102" s="19">
        <f t="shared" si="153"/>
        <v>0.9273214565126322</v>
      </c>
      <c r="O102" s="19">
        <f t="shared" si="154"/>
        <v>-0.43888326247391191</v>
      </c>
      <c r="P102" s="72">
        <f t="shared" si="202"/>
        <v>7.7807689299091618E-4</v>
      </c>
      <c r="Q102" s="72">
        <f t="shared" si="203"/>
        <v>-1.3046152768131782</v>
      </c>
      <c r="R102" s="72">
        <f t="shared" si="155"/>
        <v>-9.4694950279894385E-4</v>
      </c>
      <c r="S102" s="19">
        <f t="shared" si="156"/>
        <v>0.86693213825611215</v>
      </c>
      <c r="T102" s="19">
        <f t="shared" si="157"/>
        <v>0.49842619078323441</v>
      </c>
      <c r="U102" s="19">
        <f t="shared" si="158"/>
        <v>1.0490138781935539</v>
      </c>
      <c r="V102" s="19">
        <f t="shared" si="159"/>
        <v>-0.26961973710130333</v>
      </c>
      <c r="W102" s="19">
        <f t="shared" si="160"/>
        <v>0.92730519736542405</v>
      </c>
      <c r="X102" s="19">
        <f t="shared" si="161"/>
        <v>-0.4391210141920327</v>
      </c>
      <c r="Y102" s="72">
        <f t="shared" si="204"/>
        <v>7.7806328239522153E-4</v>
      </c>
      <c r="Z102" s="72">
        <f t="shared" si="205"/>
        <v>-1.3046156131726383</v>
      </c>
      <c r="AA102" s="72">
        <f t="shared" si="162"/>
        <v>-3.363594600624964E-7</v>
      </c>
      <c r="AB102" s="19">
        <f t="shared" si="163"/>
        <v>0.86693218345795675</v>
      </c>
      <c r="AC102" s="19">
        <f t="shared" si="164"/>
        <v>0.49842611216189281</v>
      </c>
      <c r="AD102" s="19">
        <f t="shared" si="165"/>
        <v>1.0490139688827049</v>
      </c>
      <c r="AE102" s="19">
        <f t="shared" si="166"/>
        <v>-0.26961974776980019</v>
      </c>
      <c r="AF102" s="19">
        <f t="shared" si="167"/>
        <v>0.92730519161254932</v>
      </c>
      <c r="AG102" s="19">
        <f t="shared" si="168"/>
        <v>-0.4391210986297891</v>
      </c>
      <c r="AH102" s="72">
        <f t="shared" si="206"/>
        <v>7.7806327757946729E-4</v>
      </c>
      <c r="AI102" s="72">
        <f t="shared" si="207"/>
        <v>-1.3046156132919797</v>
      </c>
      <c r="AJ102" s="72">
        <f t="shared" si="169"/>
        <v>-1.1934142563063688E-10</v>
      </c>
      <c r="AK102" s="19">
        <f t="shared" si="170"/>
        <v>0.86693218347399459</v>
      </c>
      <c r="AL102" s="19">
        <f t="shared" si="171"/>
        <v>0.49842611213399768</v>
      </c>
      <c r="AM102" s="19">
        <f t="shared" si="172"/>
        <v>1.0490139689148816</v>
      </c>
      <c r="AN102" s="19">
        <f t="shared" si="173"/>
        <v>-0.26961974777358538</v>
      </c>
      <c r="AO102" s="19">
        <f t="shared" si="174"/>
        <v>0.92730519161050817</v>
      </c>
      <c r="AP102" s="19">
        <f t="shared" si="175"/>
        <v>-0.43912109865974791</v>
      </c>
      <c r="AQ102" s="72">
        <f t="shared" si="208"/>
        <v>7.7806327757775869E-4</v>
      </c>
      <c r="AR102" s="72">
        <f t="shared" si="209"/>
        <v>-1.3046156132920221</v>
      </c>
      <c r="AS102" s="72">
        <f t="shared" si="176"/>
        <v>-4.241051954068098E-14</v>
      </c>
      <c r="AT102" s="19">
        <f t="shared" si="177"/>
        <v>0.86693218347400014</v>
      </c>
      <c r="AU102" s="19">
        <f t="shared" si="178"/>
        <v>0.4984261121339878</v>
      </c>
      <c r="AV102" s="19">
        <f t="shared" si="179"/>
        <v>1.049013968914893</v>
      </c>
      <c r="AW102" s="19">
        <f t="shared" si="180"/>
        <v>-0.26961974777358672</v>
      </c>
      <c r="AX102" s="19">
        <f t="shared" si="181"/>
        <v>0.92730519161050751</v>
      </c>
      <c r="AY102" s="19">
        <f t="shared" si="182"/>
        <v>-0.43912109865975846</v>
      </c>
      <c r="AZ102" s="72">
        <f t="shared" si="210"/>
        <v>7.7806327757775815E-4</v>
      </c>
      <c r="BA102" s="72">
        <f t="shared" si="211"/>
        <v>-1.3046156132920221</v>
      </c>
      <c r="BB102" s="72">
        <f t="shared" si="183"/>
        <v>0</v>
      </c>
      <c r="BC102" s="19">
        <f t="shared" si="184"/>
        <v>0.86693218347400014</v>
      </c>
      <c r="BD102" s="19">
        <f t="shared" si="185"/>
        <v>0.4984261121339878</v>
      </c>
      <c r="BE102" s="19">
        <f t="shared" si="186"/>
        <v>1.049013968914893</v>
      </c>
      <c r="BF102" s="19">
        <f t="shared" si="187"/>
        <v>-0.26961974777358672</v>
      </c>
      <c r="BG102" s="19">
        <f t="shared" si="188"/>
        <v>0.92730519161050751</v>
      </c>
      <c r="BH102" s="19">
        <f t="shared" si="189"/>
        <v>-0.43912109865975846</v>
      </c>
      <c r="BI102" s="72">
        <f t="shared" si="212"/>
        <v>7.7806327757775815E-4</v>
      </c>
      <c r="BJ102" s="72">
        <f t="shared" si="213"/>
        <v>-1.3046156132920221</v>
      </c>
      <c r="BK102" s="72">
        <f t="shared" si="190"/>
        <v>0</v>
      </c>
      <c r="BL102" s="72">
        <f t="shared" si="214"/>
        <v>6.2495703179548589E-3</v>
      </c>
      <c r="BM102" s="72">
        <f t="shared" si="191"/>
        <v>1.0015605665276539</v>
      </c>
      <c r="BN102" s="72">
        <f t="shared" si="192"/>
        <v>1.5575280076639182E-3</v>
      </c>
      <c r="BO102" s="72">
        <f t="shared" si="193"/>
        <v>-5.9309354876408652E-4</v>
      </c>
      <c r="BP102" s="72">
        <f t="shared" si="215"/>
        <v>6682504.3670010827</v>
      </c>
      <c r="BQ102" s="72">
        <f t="shared" si="194"/>
        <v>-1.6911000593535981</v>
      </c>
      <c r="BR102" s="72">
        <f t="shared" si="195"/>
        <v>0.30619691834742835</v>
      </c>
      <c r="BS102" s="72">
        <f t="shared" si="196"/>
        <v>3.4477895719372214</v>
      </c>
      <c r="BT102" s="72">
        <f t="shared" si="197"/>
        <v>263.10710386471578</v>
      </c>
      <c r="BU102" s="72">
        <f t="shared" si="198"/>
        <v>17.543791121219556</v>
      </c>
      <c r="BV102" s="72">
        <f t="shared" si="199"/>
        <v>197.54379112121956</v>
      </c>
    </row>
    <row r="103" spans="1:74">
      <c r="A103" s="13">
        <f>'LL to'!B103</f>
        <v>36.425556775834238</v>
      </c>
      <c r="B103" s="13">
        <f>'LL to'!C103</f>
        <v>98.544349036072447</v>
      </c>
      <c r="C103" s="19">
        <f t="shared" si="144"/>
        <v>0.63574589761043754</v>
      </c>
      <c r="D103" s="19">
        <f t="shared" si="145"/>
        <v>1.7199233499139643</v>
      </c>
      <c r="E103" s="19">
        <f t="shared" si="200"/>
        <v>0.46863413128111625</v>
      </c>
      <c r="F103" s="19">
        <f t="shared" si="201"/>
        <v>0.63414212781492763</v>
      </c>
      <c r="G103" s="19">
        <f t="shared" si="146"/>
        <v>4.1541142676482155</v>
      </c>
      <c r="H103" s="19">
        <f t="shared" si="147"/>
        <v>4.1541142676482155</v>
      </c>
      <c r="I103" s="19">
        <f t="shared" si="148"/>
        <v>0</v>
      </c>
      <c r="J103" s="19">
        <f t="shared" si="149"/>
        <v>0.99358137620357334</v>
      </c>
      <c r="K103" s="19">
        <f t="shared" si="150"/>
        <v>-0.11311962191155511</v>
      </c>
      <c r="L103" s="19">
        <f t="shared" si="151"/>
        <v>1.6841585959043424</v>
      </c>
      <c r="M103" s="19">
        <f t="shared" si="152"/>
        <v>-0.61354138504590217</v>
      </c>
      <c r="N103" s="19">
        <f t="shared" si="153"/>
        <v>0.62356696883595597</v>
      </c>
      <c r="O103" s="19">
        <f t="shared" si="154"/>
        <v>-0.97143101621651473</v>
      </c>
      <c r="P103" s="72">
        <f t="shared" si="202"/>
        <v>5.2360835877913949E-4</v>
      </c>
      <c r="Q103" s="72">
        <f t="shared" si="203"/>
        <v>4.1506526579550407</v>
      </c>
      <c r="R103" s="72">
        <f t="shared" si="155"/>
        <v>-3.461609693174772E-3</v>
      </c>
      <c r="S103" s="19">
        <f t="shared" si="156"/>
        <v>0.99333912275998937</v>
      </c>
      <c r="T103" s="19">
        <f t="shared" si="157"/>
        <v>-0.11522754529371287</v>
      </c>
      <c r="U103" s="19">
        <f t="shared" si="158"/>
        <v>1.6862803945293297</v>
      </c>
      <c r="V103" s="19">
        <f t="shared" si="159"/>
        <v>-0.61236057453870296</v>
      </c>
      <c r="W103" s="19">
        <f t="shared" si="160"/>
        <v>0.62501452675062963</v>
      </c>
      <c r="X103" s="19">
        <f t="shared" si="161"/>
        <v>-0.97155105707930112</v>
      </c>
      <c r="Y103" s="72">
        <f t="shared" si="204"/>
        <v>5.2482196426831837E-4</v>
      </c>
      <c r="Z103" s="72">
        <f t="shared" si="205"/>
        <v>4.1506549725349977</v>
      </c>
      <c r="AA103" s="72">
        <f t="shared" si="162"/>
        <v>2.3145799570301051E-6</v>
      </c>
      <c r="AB103" s="19">
        <f t="shared" si="163"/>
        <v>0.99333928607772404</v>
      </c>
      <c r="AC103" s="19">
        <f t="shared" si="164"/>
        <v>-0.11522613737601944</v>
      </c>
      <c r="AD103" s="19">
        <f t="shared" si="165"/>
        <v>1.6862789771709015</v>
      </c>
      <c r="AE103" s="19">
        <f t="shared" si="166"/>
        <v>-0.61236136590066692</v>
      </c>
      <c r="AF103" s="19">
        <f t="shared" si="167"/>
        <v>0.62501355755226951</v>
      </c>
      <c r="AG103" s="19">
        <f t="shared" si="168"/>
        <v>-0.97155097704855242</v>
      </c>
      <c r="AH103" s="72">
        <f t="shared" si="206"/>
        <v>5.2482115171349059E-4</v>
      </c>
      <c r="AI103" s="72">
        <f t="shared" si="207"/>
        <v>4.1506549709686666</v>
      </c>
      <c r="AJ103" s="72">
        <f t="shared" si="169"/>
        <v>-1.5663310648506013E-9</v>
      </c>
      <c r="AK103" s="19">
        <f t="shared" si="170"/>
        <v>0.99333928596720378</v>
      </c>
      <c r="AL103" s="19">
        <f t="shared" si="171"/>
        <v>-0.11522613832879136</v>
      </c>
      <c r="AM103" s="19">
        <f t="shared" si="172"/>
        <v>1.686278978130062</v>
      </c>
      <c r="AN103" s="19">
        <f t="shared" si="173"/>
        <v>-0.61236136536513441</v>
      </c>
      <c r="AO103" s="19">
        <f t="shared" si="174"/>
        <v>0.62501355820814841</v>
      </c>
      <c r="AP103" s="19">
        <f t="shared" si="175"/>
        <v>-0.97155097710271121</v>
      </c>
      <c r="AQ103" s="72">
        <f t="shared" si="208"/>
        <v>5.2482115226336519E-4</v>
      </c>
      <c r="AR103" s="72">
        <f t="shared" si="209"/>
        <v>4.1506549709697262</v>
      </c>
      <c r="AS103" s="72">
        <f t="shared" si="176"/>
        <v>1.0595968547022494E-12</v>
      </c>
      <c r="AT103" s="19">
        <f t="shared" si="177"/>
        <v>0.9933392859672785</v>
      </c>
      <c r="AU103" s="19">
        <f t="shared" si="178"/>
        <v>-0.11522613832814688</v>
      </c>
      <c r="AV103" s="19">
        <f t="shared" si="179"/>
        <v>1.6862789781294132</v>
      </c>
      <c r="AW103" s="19">
        <f t="shared" si="180"/>
        <v>-0.61236136536549668</v>
      </c>
      <c r="AX103" s="19">
        <f t="shared" si="181"/>
        <v>0.62501355820770477</v>
      </c>
      <c r="AY103" s="19">
        <f t="shared" si="182"/>
        <v>-0.97155097710267457</v>
      </c>
      <c r="AZ103" s="72">
        <f t="shared" si="210"/>
        <v>5.248211522629932E-4</v>
      </c>
      <c r="BA103" s="72">
        <f t="shared" si="211"/>
        <v>4.1506549709697262</v>
      </c>
      <c r="BB103" s="72">
        <f t="shared" si="183"/>
        <v>0</v>
      </c>
      <c r="BC103" s="19">
        <f t="shared" si="184"/>
        <v>0.9933392859672785</v>
      </c>
      <c r="BD103" s="19">
        <f t="shared" si="185"/>
        <v>-0.11522613832814688</v>
      </c>
      <c r="BE103" s="19">
        <f t="shared" si="186"/>
        <v>1.6862789781294132</v>
      </c>
      <c r="BF103" s="19">
        <f t="shared" si="187"/>
        <v>-0.61236136536549668</v>
      </c>
      <c r="BG103" s="19">
        <f t="shared" si="188"/>
        <v>0.62501355820770477</v>
      </c>
      <c r="BH103" s="19">
        <f t="shared" si="189"/>
        <v>-0.97155097710267457</v>
      </c>
      <c r="BI103" s="72">
        <f t="shared" si="212"/>
        <v>5.248211522629932E-4</v>
      </c>
      <c r="BJ103" s="72">
        <f t="shared" si="213"/>
        <v>4.1506549709697262</v>
      </c>
      <c r="BK103" s="72">
        <f t="shared" si="190"/>
        <v>0</v>
      </c>
      <c r="BL103" s="72">
        <f t="shared" si="214"/>
        <v>4.2122768394193075E-3</v>
      </c>
      <c r="BM103" s="72">
        <f t="shared" si="191"/>
        <v>1.0010522389501793</v>
      </c>
      <c r="BN103" s="72">
        <f t="shared" si="192"/>
        <v>1.0508566869866912E-3</v>
      </c>
      <c r="BO103" s="72">
        <f t="shared" si="193"/>
        <v>-1.0141885330167903E-3</v>
      </c>
      <c r="BP103" s="72">
        <f t="shared" si="215"/>
        <v>10736990.746289127</v>
      </c>
      <c r="BQ103" s="72">
        <f t="shared" si="194"/>
        <v>-0.75695944961739825</v>
      </c>
      <c r="BR103" s="72">
        <f t="shared" si="195"/>
        <v>0.86472583021937288</v>
      </c>
      <c r="BS103" s="72">
        <f t="shared" si="196"/>
        <v>4.0063184838091663</v>
      </c>
      <c r="BT103" s="72">
        <f t="shared" si="197"/>
        <v>316.62941827437737</v>
      </c>
      <c r="BU103" s="72">
        <f t="shared" si="198"/>
        <v>49.545140507516237</v>
      </c>
      <c r="BV103" s="72">
        <f t="shared" si="199"/>
        <v>229.54514050751629</v>
      </c>
    </row>
    <row r="104" spans="1:74">
      <c r="A104" s="13">
        <f>'LL to'!B104</f>
        <v>54.895020430374785</v>
      </c>
      <c r="B104" s="13">
        <f>'LL to'!C104</f>
        <v>174.97458371190061</v>
      </c>
      <c r="C104" s="19">
        <f t="shared" si="144"/>
        <v>0.95809884945959456</v>
      </c>
      <c r="D104" s="19">
        <f t="shared" si="145"/>
        <v>3.0538825930791069</v>
      </c>
      <c r="E104" s="19">
        <f t="shared" si="200"/>
        <v>0.63414212781492763</v>
      </c>
      <c r="F104" s="19">
        <f t="shared" si="201"/>
        <v>0.95651790692942895</v>
      </c>
      <c r="G104" s="19">
        <f t="shared" si="146"/>
        <v>1.3339592431651426</v>
      </c>
      <c r="H104" s="19">
        <f t="shared" si="147"/>
        <v>1.3339592431651426</v>
      </c>
      <c r="I104" s="19">
        <f t="shared" si="148"/>
        <v>0</v>
      </c>
      <c r="J104" s="19">
        <f t="shared" si="149"/>
        <v>0.80511780676048939</v>
      </c>
      <c r="K104" s="19">
        <f t="shared" si="150"/>
        <v>0.59311492751167483</v>
      </c>
      <c r="L104" s="19">
        <f t="shared" si="151"/>
        <v>0.93587406527720685</v>
      </c>
      <c r="M104" s="19">
        <f t="shared" si="152"/>
        <v>0.56060146174302705</v>
      </c>
      <c r="N104" s="19">
        <f t="shared" si="153"/>
        <v>0.68572600109158133</v>
      </c>
      <c r="O104" s="19">
        <f t="shared" si="154"/>
        <v>-0.81903482238571745</v>
      </c>
      <c r="P104" s="72">
        <f t="shared" si="202"/>
        <v>5.7571337501013075E-4</v>
      </c>
      <c r="Q104" s="72">
        <f t="shared" si="203"/>
        <v>1.3357165765738304</v>
      </c>
      <c r="R104" s="72">
        <f t="shared" si="155"/>
        <v>1.7573334086877779E-3</v>
      </c>
      <c r="S104" s="19">
        <f t="shared" si="156"/>
        <v>0.80570164311101089</v>
      </c>
      <c r="T104" s="19">
        <f t="shared" si="157"/>
        <v>0.59232158688352488</v>
      </c>
      <c r="U104" s="19">
        <f t="shared" si="158"/>
        <v>0.93685908015776087</v>
      </c>
      <c r="V104" s="19">
        <f t="shared" si="159"/>
        <v>0.56043198109321468</v>
      </c>
      <c r="W104" s="19">
        <f t="shared" si="160"/>
        <v>0.68591599456793473</v>
      </c>
      <c r="X104" s="19">
        <f t="shared" si="161"/>
        <v>-0.81943700835026523</v>
      </c>
      <c r="Y104" s="72">
        <f t="shared" si="204"/>
        <v>5.7587261270752095E-4</v>
      </c>
      <c r="Z104" s="72">
        <f t="shared" si="205"/>
        <v>1.3357178937522221</v>
      </c>
      <c r="AA104" s="72">
        <f t="shared" si="162"/>
        <v>1.3171783916909874E-6</v>
      </c>
      <c r="AB104" s="19">
        <f t="shared" si="163"/>
        <v>0.80570208035595969</v>
      </c>
      <c r="AC104" s="19">
        <f t="shared" si="164"/>
        <v>0.59232099212342504</v>
      </c>
      <c r="AD104" s="19">
        <f t="shared" si="165"/>
        <v>0.9368598183465725</v>
      </c>
      <c r="AE104" s="19">
        <f t="shared" si="166"/>
        <v>0.56043185375501936</v>
      </c>
      <c r="AF104" s="19">
        <f t="shared" si="167"/>
        <v>0.68591613729671264</v>
      </c>
      <c r="AG104" s="19">
        <f t="shared" si="168"/>
        <v>-0.81943730934474568</v>
      </c>
      <c r="AH104" s="72">
        <f t="shared" si="206"/>
        <v>5.7587273233158129E-4</v>
      </c>
      <c r="AI104" s="72">
        <f t="shared" si="207"/>
        <v>1.3357178947378969</v>
      </c>
      <c r="AJ104" s="72">
        <f t="shared" si="169"/>
        <v>9.856748750536326E-10</v>
      </c>
      <c r="AK104" s="19">
        <f t="shared" si="170"/>
        <v>0.80570208068316007</v>
      </c>
      <c r="AL104" s="19">
        <f t="shared" si="171"/>
        <v>0.59232099167835228</v>
      </c>
      <c r="AM104" s="19">
        <f t="shared" si="172"/>
        <v>0.93685981889897618</v>
      </c>
      <c r="AN104" s="19">
        <f t="shared" si="173"/>
        <v>0.56043185365972903</v>
      </c>
      <c r="AO104" s="19">
        <f t="shared" si="174"/>
        <v>0.68591613740352009</v>
      </c>
      <c r="AP104" s="19">
        <f t="shared" si="175"/>
        <v>-0.81943730956998651</v>
      </c>
      <c r="AQ104" s="72">
        <f t="shared" si="208"/>
        <v>5.7587273242109898E-4</v>
      </c>
      <c r="AR104" s="72">
        <f t="shared" si="209"/>
        <v>1.3357178947386346</v>
      </c>
      <c r="AS104" s="72">
        <f t="shared" si="176"/>
        <v>7.3763217756095401E-13</v>
      </c>
      <c r="AT104" s="19">
        <f t="shared" si="177"/>
        <v>0.80570208068340488</v>
      </c>
      <c r="AU104" s="19">
        <f t="shared" si="178"/>
        <v>0.59232099167801922</v>
      </c>
      <c r="AV104" s="19">
        <f t="shared" si="179"/>
        <v>0.93685981889938952</v>
      </c>
      <c r="AW104" s="19">
        <f t="shared" si="180"/>
        <v>0.56043185365965775</v>
      </c>
      <c r="AX104" s="19">
        <f t="shared" si="181"/>
        <v>0.68591613740360002</v>
      </c>
      <c r="AY104" s="19">
        <f t="shared" si="182"/>
        <v>-0.81943730957015504</v>
      </c>
      <c r="AZ104" s="72">
        <f t="shared" si="210"/>
        <v>5.7587273242116598E-4</v>
      </c>
      <c r="BA104" s="72">
        <f t="shared" si="211"/>
        <v>1.335717894738635</v>
      </c>
      <c r="BB104" s="72">
        <f t="shared" si="183"/>
        <v>0</v>
      </c>
      <c r="BC104" s="19">
        <f t="shared" si="184"/>
        <v>0.80570208068340499</v>
      </c>
      <c r="BD104" s="19">
        <f t="shared" si="185"/>
        <v>0.5923209916780191</v>
      </c>
      <c r="BE104" s="19">
        <f t="shared" si="186"/>
        <v>0.93685981889938974</v>
      </c>
      <c r="BF104" s="19">
        <f t="shared" si="187"/>
        <v>0.56043185365965775</v>
      </c>
      <c r="BG104" s="19">
        <f t="shared" si="188"/>
        <v>0.68591613740360002</v>
      </c>
      <c r="BH104" s="19">
        <f t="shared" si="189"/>
        <v>-0.81943730957015515</v>
      </c>
      <c r="BI104" s="72">
        <f t="shared" si="212"/>
        <v>5.7587273242116598E-4</v>
      </c>
      <c r="BJ104" s="72">
        <f t="shared" si="213"/>
        <v>1.335717894738635</v>
      </c>
      <c r="BK104" s="72">
        <f t="shared" si="190"/>
        <v>0</v>
      </c>
      <c r="BL104" s="72">
        <f t="shared" si="214"/>
        <v>4.6227295735062641E-3</v>
      </c>
      <c r="BM104" s="72">
        <f t="shared" si="191"/>
        <v>1.0011546826165674</v>
      </c>
      <c r="BN104" s="72">
        <f t="shared" si="192"/>
        <v>1.1530183076609041E-3</v>
      </c>
      <c r="BO104" s="72">
        <f t="shared" si="193"/>
        <v>-7.6119404814726252E-4</v>
      </c>
      <c r="BP104" s="72">
        <f t="shared" si="215"/>
        <v>5967106.71161089</v>
      </c>
      <c r="BQ104" s="72">
        <f t="shared" si="194"/>
        <v>0.76858130052837559</v>
      </c>
      <c r="BR104" s="72">
        <f t="shared" si="195"/>
        <v>-1.33609924926737</v>
      </c>
      <c r="BS104" s="72">
        <f t="shared" si="196"/>
        <v>1.8054934043224231</v>
      </c>
      <c r="BT104" s="72">
        <f t="shared" si="197"/>
        <v>44.036464732951856</v>
      </c>
      <c r="BU104" s="72">
        <f t="shared" si="198"/>
        <v>283.44715200638194</v>
      </c>
      <c r="BV104" s="72">
        <f t="shared" si="199"/>
        <v>103.44715200638194</v>
      </c>
    </row>
    <row r="105" spans="1:74">
      <c r="A105" s="13">
        <f>'LL to'!B105</f>
        <v>32.228486506930679</v>
      </c>
      <c r="B105" s="13">
        <f>'LL to'!C105</f>
        <v>117.90326526227284</v>
      </c>
      <c r="C105" s="19">
        <f t="shared" si="144"/>
        <v>0.5624932024805066</v>
      </c>
      <c r="D105" s="19">
        <f t="shared" si="145"/>
        <v>2.0578001776789168</v>
      </c>
      <c r="E105" s="19">
        <f t="shared" si="200"/>
        <v>0.95651790692942895</v>
      </c>
      <c r="F105" s="19">
        <f t="shared" si="201"/>
        <v>0.56097920357120723</v>
      </c>
      <c r="G105" s="19">
        <f t="shared" si="146"/>
        <v>-0.99608241540019016</v>
      </c>
      <c r="H105" s="19">
        <f t="shared" si="147"/>
        <v>-0.99608241540019016</v>
      </c>
      <c r="I105" s="19">
        <f t="shared" si="148"/>
        <v>0</v>
      </c>
      <c r="J105" s="19">
        <f t="shared" si="149"/>
        <v>0.71409487294647078</v>
      </c>
      <c r="K105" s="19">
        <f t="shared" si="150"/>
        <v>0.70004893574061222</v>
      </c>
      <c r="L105" s="19">
        <f t="shared" si="151"/>
        <v>0.79533030413970196</v>
      </c>
      <c r="M105" s="19">
        <f t="shared" si="152"/>
        <v>-0.5736327993891569</v>
      </c>
      <c r="N105" s="19">
        <f t="shared" si="153"/>
        <v>0.67094541146495934</v>
      </c>
      <c r="O105" s="19">
        <f t="shared" si="154"/>
        <v>-0.59590619519143473</v>
      </c>
      <c r="P105" s="72">
        <f t="shared" si="202"/>
        <v>5.6332497244723952E-4</v>
      </c>
      <c r="Q105" s="72">
        <f t="shared" si="203"/>
        <v>-0.99761073685868729</v>
      </c>
      <c r="R105" s="72">
        <f t="shared" si="155"/>
        <v>-1.5283214584971283E-3</v>
      </c>
      <c r="S105" s="19">
        <f t="shared" si="156"/>
        <v>0.71470836783613878</v>
      </c>
      <c r="T105" s="19">
        <f t="shared" si="157"/>
        <v>0.69942258252432965</v>
      </c>
      <c r="U105" s="19">
        <f t="shared" si="158"/>
        <v>0.79620705631702304</v>
      </c>
      <c r="V105" s="19">
        <f t="shared" si="159"/>
        <v>-0.57370702705485099</v>
      </c>
      <c r="W105" s="19">
        <f t="shared" si="160"/>
        <v>0.67086024710788439</v>
      </c>
      <c r="X105" s="19">
        <f t="shared" si="161"/>
        <v>-0.59669706730118222</v>
      </c>
      <c r="Y105" s="72">
        <f t="shared" si="204"/>
        <v>5.6325358897690229E-4</v>
      </c>
      <c r="Z105" s="72">
        <f t="shared" si="205"/>
        <v>-0.9976126192918463</v>
      </c>
      <c r="AA105" s="72">
        <f t="shared" si="162"/>
        <v>-1.8824331590172605E-6</v>
      </c>
      <c r="AB105" s="19">
        <f t="shared" si="163"/>
        <v>0.71470912318778268</v>
      </c>
      <c r="AC105" s="19">
        <f t="shared" si="164"/>
        <v>0.69942181066374443</v>
      </c>
      <c r="AD105" s="19">
        <f t="shared" si="165"/>
        <v>0.79620813628223952</v>
      </c>
      <c r="AE105" s="19">
        <f t="shared" si="166"/>
        <v>-0.57370711780913541</v>
      </c>
      <c r="AF105" s="19">
        <f t="shared" si="167"/>
        <v>0.67086014297513485</v>
      </c>
      <c r="AG105" s="19">
        <f t="shared" si="168"/>
        <v>-0.59669804034901075</v>
      </c>
      <c r="AH105" s="72">
        <f t="shared" si="206"/>
        <v>5.6325350169439468E-4</v>
      </c>
      <c r="AI105" s="72">
        <f t="shared" si="207"/>
        <v>-0.99761262160904873</v>
      </c>
      <c r="AJ105" s="72">
        <f t="shared" si="169"/>
        <v>-2.3172024299356053E-9</v>
      </c>
      <c r="AK105" s="19">
        <f t="shared" si="170"/>
        <v>0.71470912411759113</v>
      </c>
      <c r="AL105" s="19">
        <f t="shared" si="171"/>
        <v>0.69942180971361334</v>
      </c>
      <c r="AM105" s="19">
        <f t="shared" si="172"/>
        <v>0.79620813761163522</v>
      </c>
      <c r="AN105" s="19">
        <f t="shared" si="173"/>
        <v>-0.57370711792084916</v>
      </c>
      <c r="AO105" s="19">
        <f t="shared" si="174"/>
        <v>0.67086014284695294</v>
      </c>
      <c r="AP105" s="19">
        <f t="shared" si="175"/>
        <v>-0.59669804154679285</v>
      </c>
      <c r="AQ105" s="72">
        <f t="shared" si="208"/>
        <v>5.6325350158695469E-4</v>
      </c>
      <c r="AR105" s="72">
        <f t="shared" si="209"/>
        <v>-0.99761262161190112</v>
      </c>
      <c r="AS105" s="72">
        <f t="shared" si="176"/>
        <v>-2.8523849948669522E-12</v>
      </c>
      <c r="AT105" s="19">
        <f t="shared" si="177"/>
        <v>0.71470912411873555</v>
      </c>
      <c r="AU105" s="19">
        <f t="shared" si="178"/>
        <v>0.69942180971244383</v>
      </c>
      <c r="AV105" s="19">
        <f t="shared" si="179"/>
        <v>0.79620813761327158</v>
      </c>
      <c r="AW105" s="19">
        <f t="shared" si="180"/>
        <v>-0.57370711792098683</v>
      </c>
      <c r="AX105" s="19">
        <f t="shared" si="181"/>
        <v>0.67086014284679485</v>
      </c>
      <c r="AY105" s="19">
        <f t="shared" si="182"/>
        <v>-0.59669804154826767</v>
      </c>
      <c r="AZ105" s="72">
        <f t="shared" si="210"/>
        <v>5.6325350158682209E-4</v>
      </c>
      <c r="BA105" s="72">
        <f t="shared" si="211"/>
        <v>-0.99761262161190456</v>
      </c>
      <c r="BB105" s="72">
        <f t="shared" si="183"/>
        <v>-3.4416913763379853E-15</v>
      </c>
      <c r="BC105" s="19">
        <f t="shared" si="184"/>
        <v>0.71470912411873699</v>
      </c>
      <c r="BD105" s="19">
        <f t="shared" si="185"/>
        <v>0.69942180971244239</v>
      </c>
      <c r="BE105" s="19">
        <f t="shared" si="186"/>
        <v>0.79620813761327358</v>
      </c>
      <c r="BF105" s="19">
        <f t="shared" si="187"/>
        <v>-0.57370711792098705</v>
      </c>
      <c r="BG105" s="19">
        <f t="shared" si="188"/>
        <v>0.67086014284679463</v>
      </c>
      <c r="BH105" s="19">
        <f t="shared" si="189"/>
        <v>-0.59669804154826955</v>
      </c>
      <c r="BI105" s="72">
        <f t="shared" si="212"/>
        <v>5.6325350158682188E-4</v>
      </c>
      <c r="BJ105" s="72">
        <f t="shared" si="213"/>
        <v>-0.99761262161190456</v>
      </c>
      <c r="BK105" s="72">
        <f t="shared" si="190"/>
        <v>0</v>
      </c>
      <c r="BL105" s="72">
        <f t="shared" si="214"/>
        <v>4.5212597472389449E-3</v>
      </c>
      <c r="BM105" s="72">
        <f t="shared" si="191"/>
        <v>1.0011293585285839</v>
      </c>
      <c r="BN105" s="72">
        <f t="shared" si="192"/>
        <v>1.127766372897466E-3</v>
      </c>
      <c r="BO105" s="72">
        <f t="shared" si="193"/>
        <v>-4.8099921145455186E-4</v>
      </c>
      <c r="BP105" s="72">
        <f t="shared" si="215"/>
        <v>5070074.9873363776</v>
      </c>
      <c r="BQ105" s="72">
        <f t="shared" si="194"/>
        <v>-1.6683831932619133</v>
      </c>
      <c r="BR105" s="72">
        <f t="shared" si="195"/>
        <v>0.74311177914307669</v>
      </c>
      <c r="BS105" s="72">
        <f t="shared" si="196"/>
        <v>3.8847044327328697</v>
      </c>
      <c r="BT105" s="72">
        <f t="shared" si="197"/>
        <v>264.40868441553323</v>
      </c>
      <c r="BU105" s="72">
        <f t="shared" si="198"/>
        <v>42.577168651356033</v>
      </c>
      <c r="BV105" s="72">
        <f t="shared" si="199"/>
        <v>222.57716865135603</v>
      </c>
    </row>
    <row r="106" spans="1:74">
      <c r="A106" s="13">
        <f>'LL to'!B106</f>
        <v>-22.550412173347269</v>
      </c>
      <c r="B106" s="13">
        <f>'LL to'!C106</f>
        <v>-43.23649003726652</v>
      </c>
      <c r="C106" s="19">
        <f t="shared" si="144"/>
        <v>-0.39357894010672012</v>
      </c>
      <c r="D106" s="19">
        <f t="shared" si="145"/>
        <v>-0.75461910815602651</v>
      </c>
      <c r="E106" s="19">
        <f t="shared" si="200"/>
        <v>0.56097920357120723</v>
      </c>
      <c r="F106" s="19">
        <f t="shared" si="201"/>
        <v>-0.39239087312872684</v>
      </c>
      <c r="G106" s="19">
        <f t="shared" si="146"/>
        <v>-2.8124192858349435</v>
      </c>
      <c r="H106" s="19">
        <f t="shared" si="147"/>
        <v>-2.8124192858349435</v>
      </c>
      <c r="I106" s="19">
        <f t="shared" si="148"/>
        <v>0</v>
      </c>
      <c r="J106" s="19">
        <f t="shared" si="149"/>
        <v>0.33046995714662447</v>
      </c>
      <c r="K106" s="19">
        <f t="shared" si="150"/>
        <v>-0.94381651152303336</v>
      </c>
      <c r="L106" s="19">
        <f t="shared" si="151"/>
        <v>2.8047911890689998</v>
      </c>
      <c r="M106" s="19">
        <f t="shared" si="152"/>
        <v>-0.76531325089777857</v>
      </c>
      <c r="N106" s="19">
        <f t="shared" si="153"/>
        <v>0.41429562800027386</v>
      </c>
      <c r="O106" s="19">
        <f t="shared" si="154"/>
        <v>3.8294010658740607E-2</v>
      </c>
      <c r="P106" s="72">
        <f t="shared" si="202"/>
        <v>3.4806623318418036E-4</v>
      </c>
      <c r="Q106" s="72">
        <f t="shared" si="203"/>
        <v>-2.8196137473621015</v>
      </c>
      <c r="R106" s="72">
        <f t="shared" si="155"/>
        <v>-7.1944615271579693E-3</v>
      </c>
      <c r="S106" s="19">
        <f t="shared" si="156"/>
        <v>0.32528243611563618</v>
      </c>
      <c r="T106" s="19">
        <f t="shared" si="157"/>
        <v>-0.94561690803130061</v>
      </c>
      <c r="U106" s="19">
        <f t="shared" si="158"/>
        <v>2.8102822616231702</v>
      </c>
      <c r="V106" s="19">
        <f t="shared" si="159"/>
        <v>-0.76112299558510155</v>
      </c>
      <c r="W106" s="19">
        <f t="shared" si="160"/>
        <v>0.42069178559156151</v>
      </c>
      <c r="X106" s="19">
        <f t="shared" si="161"/>
        <v>2.1561699891431529E-2</v>
      </c>
      <c r="Y106" s="72">
        <f t="shared" si="204"/>
        <v>3.5343422798524344E-4</v>
      </c>
      <c r="Z106" s="72">
        <f t="shared" si="205"/>
        <v>-2.8195883205242538</v>
      </c>
      <c r="AA106" s="72">
        <f t="shared" si="162"/>
        <v>2.5426837847675188E-5</v>
      </c>
      <c r="AB106" s="19">
        <f t="shared" si="163"/>
        <v>0.32530073671504389</v>
      </c>
      <c r="AC106" s="19">
        <f t="shared" si="164"/>
        <v>-0.94561061261633994</v>
      </c>
      <c r="AD106" s="19">
        <f t="shared" si="165"/>
        <v>2.8102629084790269</v>
      </c>
      <c r="AE106" s="19">
        <f t="shared" si="166"/>
        <v>-0.76113818790467247</v>
      </c>
      <c r="AF106" s="19">
        <f t="shared" si="167"/>
        <v>0.4206686589131915</v>
      </c>
      <c r="AG106" s="19">
        <f t="shared" si="168"/>
        <v>2.1621166913351364E-2</v>
      </c>
      <c r="AH106" s="72">
        <f t="shared" si="206"/>
        <v>3.5341481916041629E-4</v>
      </c>
      <c r="AI106" s="72">
        <f t="shared" si="207"/>
        <v>-2.8195884144068364</v>
      </c>
      <c r="AJ106" s="72">
        <f t="shared" si="169"/>
        <v>-9.388258259690474E-8</v>
      </c>
      <c r="AK106" s="19">
        <f t="shared" si="170"/>
        <v>0.32530066914396288</v>
      </c>
      <c r="AL106" s="19">
        <f t="shared" si="171"/>
        <v>-0.9456106358615527</v>
      </c>
      <c r="AM106" s="19">
        <f t="shared" si="172"/>
        <v>2.8102629799366432</v>
      </c>
      <c r="AN106" s="19">
        <f t="shared" si="173"/>
        <v>-0.76113813181572387</v>
      </c>
      <c r="AO106" s="19">
        <f t="shared" si="174"/>
        <v>0.42066874429606971</v>
      </c>
      <c r="AP106" s="19">
        <f t="shared" si="175"/>
        <v>2.1620947349694775E-2</v>
      </c>
      <c r="AQ106" s="72">
        <f t="shared" si="208"/>
        <v>3.5341489081711493E-4</v>
      </c>
      <c r="AR106" s="72">
        <f t="shared" si="209"/>
        <v>-2.819588414060251</v>
      </c>
      <c r="AS106" s="72">
        <f t="shared" si="176"/>
        <v>3.4658542702459272E-10</v>
      </c>
      <c r="AT106" s="19">
        <f t="shared" si="177"/>
        <v>0.3253006693934144</v>
      </c>
      <c r="AU106" s="19">
        <f t="shared" si="178"/>
        <v>-0.94561063577573856</v>
      </c>
      <c r="AV106" s="19">
        <f t="shared" si="179"/>
        <v>2.8102629796728436</v>
      </c>
      <c r="AW106" s="19">
        <f t="shared" si="180"/>
        <v>-0.76113813202278691</v>
      </c>
      <c r="AX106" s="19">
        <f t="shared" si="181"/>
        <v>0.42066874398086262</v>
      </c>
      <c r="AY106" s="19">
        <f t="shared" si="182"/>
        <v>2.1620948160255504E-2</v>
      </c>
      <c r="AZ106" s="72">
        <f t="shared" si="210"/>
        <v>3.5341489055258066E-4</v>
      </c>
      <c r="BA106" s="72">
        <f t="shared" si="211"/>
        <v>-2.8195884140615304</v>
      </c>
      <c r="BB106" s="72">
        <f t="shared" si="183"/>
        <v>-1.2794210135780304E-12</v>
      </c>
      <c r="BC106" s="19">
        <f t="shared" si="184"/>
        <v>0.32530066939249358</v>
      </c>
      <c r="BD106" s="19">
        <f t="shared" si="185"/>
        <v>-0.94561063577605531</v>
      </c>
      <c r="BE106" s="19">
        <f t="shared" si="186"/>
        <v>2.8102629796738174</v>
      </c>
      <c r="BF106" s="19">
        <f t="shared" si="187"/>
        <v>-0.76113813202202263</v>
      </c>
      <c r="BG106" s="19">
        <f t="shared" si="188"/>
        <v>0.42066874398202603</v>
      </c>
      <c r="BH106" s="19">
        <f t="shared" si="189"/>
        <v>2.1620948157263786E-2</v>
      </c>
      <c r="BI106" s="72">
        <f t="shared" si="212"/>
        <v>3.5341489055355698E-4</v>
      </c>
      <c r="BJ106" s="72">
        <f t="shared" si="213"/>
        <v>-2.8195884140615255</v>
      </c>
      <c r="BK106" s="72">
        <f t="shared" si="190"/>
        <v>4.8849813083506888E-15</v>
      </c>
      <c r="BL106" s="72">
        <f t="shared" si="214"/>
        <v>2.8350956296443021E-3</v>
      </c>
      <c r="BM106" s="72">
        <f t="shared" si="191"/>
        <v>1.000708397581457</v>
      </c>
      <c r="BN106" s="72">
        <f t="shared" si="192"/>
        <v>7.0777083031953051E-4</v>
      </c>
      <c r="BO106" s="72">
        <f t="shared" si="193"/>
        <v>5.0164572914881675E-6</v>
      </c>
      <c r="BP106" s="72">
        <f t="shared" si="215"/>
        <v>17876768.7063214</v>
      </c>
      <c r="BQ106" s="72">
        <f t="shared" si="194"/>
        <v>-1.1277316836083557</v>
      </c>
      <c r="BR106" s="72">
        <f t="shared" si="195"/>
        <v>0.97467052965227863</v>
      </c>
      <c r="BS106" s="72">
        <f t="shared" si="196"/>
        <v>4.1162631832420722</v>
      </c>
      <c r="BT106" s="72">
        <f t="shared" si="197"/>
        <v>295.38573410605852</v>
      </c>
      <c r="BU106" s="72">
        <f t="shared" si="198"/>
        <v>55.844507764856132</v>
      </c>
      <c r="BV106" s="72">
        <f t="shared" si="199"/>
        <v>235.84450776485619</v>
      </c>
    </row>
    <row r="107" spans="1:74">
      <c r="A107" s="13">
        <f>'LL to'!B107</f>
        <v>-36.879021180567584</v>
      </c>
      <c r="B107" s="13">
        <f>'LL to'!C107</f>
        <v>-39.59201374802754</v>
      </c>
      <c r="C107" s="19">
        <f t="shared" si="144"/>
        <v>-0.64366034451363052</v>
      </c>
      <c r="D107" s="19">
        <f t="shared" si="145"/>
        <v>-0.69101099739794114</v>
      </c>
      <c r="E107" s="19">
        <f t="shared" si="200"/>
        <v>-0.39239087312872684</v>
      </c>
      <c r="F107" s="19">
        <f t="shared" si="201"/>
        <v>-0.64204890152417959</v>
      </c>
      <c r="G107" s="19">
        <f t="shared" si="146"/>
        <v>6.3608110758085368E-2</v>
      </c>
      <c r="H107" s="19">
        <f t="shared" si="147"/>
        <v>6.3608110758085368E-2</v>
      </c>
      <c r="I107" s="19">
        <f t="shared" si="148"/>
        <v>0</v>
      </c>
      <c r="J107" s="19">
        <f t="shared" si="149"/>
        <v>0.25286928011670562</v>
      </c>
      <c r="K107" s="19">
        <f t="shared" si="150"/>
        <v>0.96750045331940759</v>
      </c>
      <c r="L107" s="19">
        <f t="shared" si="151"/>
        <v>0.25564477381930467</v>
      </c>
      <c r="M107" s="19">
        <f t="shared" si="152"/>
        <v>0.18601868849760325</v>
      </c>
      <c r="N107" s="19">
        <f t="shared" si="153"/>
        <v>0.96539704752963162</v>
      </c>
      <c r="O107" s="19">
        <f t="shared" si="154"/>
        <v>0.49309523098513086</v>
      </c>
      <c r="P107" s="72">
        <f t="shared" si="202"/>
        <v>8.0994706207326481E-4</v>
      </c>
      <c r="Q107" s="72">
        <f t="shared" si="203"/>
        <v>6.3767486476825577E-2</v>
      </c>
      <c r="R107" s="72">
        <f t="shared" si="155"/>
        <v>1.593757187402095E-4</v>
      </c>
      <c r="S107" s="19">
        <f t="shared" si="156"/>
        <v>0.25289799761295678</v>
      </c>
      <c r="T107" s="19">
        <f t="shared" si="157"/>
        <v>0.96749294715949075</v>
      </c>
      <c r="U107" s="19">
        <f t="shared" si="158"/>
        <v>0.25567445608720479</v>
      </c>
      <c r="V107" s="19">
        <f t="shared" si="159"/>
        <v>0.18646296760349448</v>
      </c>
      <c r="W107" s="19">
        <f t="shared" si="160"/>
        <v>0.96523156171249813</v>
      </c>
      <c r="X107" s="19">
        <f t="shared" si="161"/>
        <v>0.49300638959024606</v>
      </c>
      <c r="Y107" s="72">
        <f t="shared" si="204"/>
        <v>8.0980855975846264E-4</v>
      </c>
      <c r="Z107" s="72">
        <f t="shared" si="205"/>
        <v>6.3767885671720453E-2</v>
      </c>
      <c r="AA107" s="72">
        <f t="shared" si="162"/>
        <v>3.9919489487616477E-7</v>
      </c>
      <c r="AB107" s="19">
        <f t="shared" si="163"/>
        <v>0.25289806962857109</v>
      </c>
      <c r="AC107" s="19">
        <f t="shared" si="164"/>
        <v>0.96749292833495304</v>
      </c>
      <c r="AD107" s="19">
        <f t="shared" si="165"/>
        <v>0.25567453052249162</v>
      </c>
      <c r="AE107" s="19">
        <f t="shared" si="166"/>
        <v>0.18646408021175384</v>
      </c>
      <c r="AF107" s="19">
        <f t="shared" si="167"/>
        <v>0.96523114679078459</v>
      </c>
      <c r="AG107" s="19">
        <f t="shared" si="168"/>
        <v>0.49300616679925308</v>
      </c>
      <c r="AH107" s="72">
        <f t="shared" si="206"/>
        <v>8.0980821249219644E-4</v>
      </c>
      <c r="AI107" s="72">
        <f t="shared" si="207"/>
        <v>6.3767886671598994E-2</v>
      </c>
      <c r="AJ107" s="72">
        <f t="shared" si="169"/>
        <v>9.9987854107475016E-10</v>
      </c>
      <c r="AK107" s="19">
        <f t="shared" si="170"/>
        <v>0.25289806980895185</v>
      </c>
      <c r="AL107" s="19">
        <f t="shared" si="171"/>
        <v>0.96749292828780231</v>
      </c>
      <c r="AM107" s="19">
        <f t="shared" si="172"/>
        <v>0.25567453070893309</v>
      </c>
      <c r="AN107" s="19">
        <f t="shared" si="173"/>
        <v>0.1864640829985445</v>
      </c>
      <c r="AO107" s="19">
        <f t="shared" si="174"/>
        <v>0.96523114575151192</v>
      </c>
      <c r="AP107" s="19">
        <f t="shared" si="175"/>
        <v>0.4930061662412184</v>
      </c>
      <c r="AQ107" s="72">
        <f t="shared" si="208"/>
        <v>8.0980821162238343E-4</v>
      </c>
      <c r="AR107" s="72">
        <f t="shared" si="209"/>
        <v>6.3767886674103436E-2</v>
      </c>
      <c r="AS107" s="72">
        <f t="shared" si="176"/>
        <v>2.5044410989494281E-12</v>
      </c>
      <c r="AT107" s="19">
        <f t="shared" si="177"/>
        <v>0.25289806980940371</v>
      </c>
      <c r="AU107" s="19">
        <f t="shared" si="178"/>
        <v>0.96749292828768418</v>
      </c>
      <c r="AV107" s="19">
        <f t="shared" si="179"/>
        <v>0.25567453070940011</v>
      </c>
      <c r="AW107" s="19">
        <f t="shared" si="180"/>
        <v>0.18646408300552472</v>
      </c>
      <c r="AX107" s="19">
        <f t="shared" si="181"/>
        <v>0.96523114574890878</v>
      </c>
      <c r="AY107" s="19">
        <f t="shared" si="182"/>
        <v>0.49300616623982063</v>
      </c>
      <c r="AZ107" s="72">
        <f t="shared" si="210"/>
        <v>8.0980821162020473E-4</v>
      </c>
      <c r="BA107" s="72">
        <f t="shared" si="211"/>
        <v>6.3767886674109708E-2</v>
      </c>
      <c r="BB107" s="72">
        <f t="shared" si="183"/>
        <v>6.2727600891321345E-15</v>
      </c>
      <c r="BC107" s="19">
        <f t="shared" si="184"/>
        <v>0.25289806980940482</v>
      </c>
      <c r="BD107" s="19">
        <f t="shared" si="185"/>
        <v>0.96749292828768396</v>
      </c>
      <c r="BE107" s="19">
        <f t="shared" si="186"/>
        <v>0.25567453070940127</v>
      </c>
      <c r="BF107" s="19">
        <f t="shared" si="187"/>
        <v>0.18646408300554221</v>
      </c>
      <c r="BG107" s="19">
        <f t="shared" si="188"/>
        <v>0.96523114574890223</v>
      </c>
      <c r="BH107" s="19">
        <f t="shared" si="189"/>
        <v>0.49300616623981719</v>
      </c>
      <c r="BI107" s="72">
        <f t="shared" si="212"/>
        <v>8.098082116201992E-4</v>
      </c>
      <c r="BJ107" s="72">
        <f t="shared" si="213"/>
        <v>6.3767886674109722E-2</v>
      </c>
      <c r="BK107" s="72">
        <f t="shared" si="190"/>
        <v>0</v>
      </c>
      <c r="BL107" s="72">
        <f t="shared" si="214"/>
        <v>6.5051721623182882E-3</v>
      </c>
      <c r="BM107" s="72">
        <f t="shared" si="191"/>
        <v>1.0016243147762458</v>
      </c>
      <c r="BN107" s="72">
        <f t="shared" si="192"/>
        <v>1.6210231936394908E-3</v>
      </c>
      <c r="BO107" s="72">
        <f t="shared" si="193"/>
        <v>2.0202694733688012E-4</v>
      </c>
      <c r="BP107" s="72">
        <f t="shared" si="215"/>
        <v>1626613.2768019354</v>
      </c>
      <c r="BQ107" s="72">
        <f t="shared" si="194"/>
        <v>2.9394522640065266</v>
      </c>
      <c r="BR107" s="72">
        <f t="shared" si="195"/>
        <v>-0.23392591210877908</v>
      </c>
      <c r="BS107" s="72">
        <f t="shared" si="196"/>
        <v>2.9076667414810142</v>
      </c>
      <c r="BT107" s="72">
        <f t="shared" si="197"/>
        <v>168.41820880774867</v>
      </c>
      <c r="BU107" s="72">
        <f t="shared" si="198"/>
        <v>346.59703251741871</v>
      </c>
      <c r="BV107" s="72">
        <f t="shared" si="199"/>
        <v>166.59703251741871</v>
      </c>
    </row>
    <row r="108" spans="1:74">
      <c r="A108" s="13">
        <f>'LL to'!B108</f>
        <v>30.105818755118889</v>
      </c>
      <c r="B108" s="13">
        <f>'LL to'!C108</f>
        <v>38.223129152899389</v>
      </c>
      <c r="C108" s="19">
        <f t="shared" si="144"/>
        <v>0.52544566128548509</v>
      </c>
      <c r="D108" s="19">
        <f t="shared" si="145"/>
        <v>0.66711945413312546</v>
      </c>
      <c r="E108" s="19">
        <f t="shared" si="200"/>
        <v>-0.64204890152417959</v>
      </c>
      <c r="F108" s="19">
        <f t="shared" si="201"/>
        <v>0.52398953814781313</v>
      </c>
      <c r="G108" s="19">
        <f t="shared" si="146"/>
        <v>1.3581304515310666</v>
      </c>
      <c r="H108" s="19">
        <f t="shared" si="147"/>
        <v>1.3581304515310666</v>
      </c>
      <c r="I108" s="19">
        <f t="shared" si="148"/>
        <v>0</v>
      </c>
      <c r="J108" s="19">
        <f t="shared" si="149"/>
        <v>0.98818524545595621</v>
      </c>
      <c r="K108" s="19">
        <f t="shared" si="150"/>
        <v>-0.15326421846977745</v>
      </c>
      <c r="L108" s="19">
        <f t="shared" si="151"/>
        <v>1.7246670053465556</v>
      </c>
      <c r="M108" s="19">
        <f t="shared" si="152"/>
        <v>0.68589987926407792</v>
      </c>
      <c r="N108" s="19">
        <f t="shared" si="153"/>
        <v>0.52954135562552329</v>
      </c>
      <c r="O108" s="19">
        <f t="shared" si="154"/>
        <v>0.97836196226933825</v>
      </c>
      <c r="P108" s="72">
        <f t="shared" si="202"/>
        <v>4.4476012163683238E-4</v>
      </c>
      <c r="Q108" s="72">
        <f t="shared" si="203"/>
        <v>1.3620958795299374</v>
      </c>
      <c r="R108" s="72">
        <f t="shared" si="155"/>
        <v>3.9654279988707852E-3</v>
      </c>
      <c r="S108" s="19">
        <f t="shared" si="156"/>
        <v>0.9877644588957607</v>
      </c>
      <c r="T108" s="19">
        <f t="shared" si="157"/>
        <v>-0.15595311392327232</v>
      </c>
      <c r="U108" s="19">
        <f t="shared" si="158"/>
        <v>1.7273886270435064</v>
      </c>
      <c r="V108" s="19">
        <f t="shared" si="159"/>
        <v>0.68677423334105081</v>
      </c>
      <c r="W108" s="19">
        <f t="shared" si="160"/>
        <v>0.52834115241881197</v>
      </c>
      <c r="X108" s="19">
        <f t="shared" si="161"/>
        <v>0.97824371906336127</v>
      </c>
      <c r="Y108" s="72">
        <f t="shared" si="204"/>
        <v>4.4375341129287727E-4</v>
      </c>
      <c r="Z108" s="72">
        <f t="shared" si="205"/>
        <v>1.3621071997864456</v>
      </c>
      <c r="AA108" s="72">
        <f t="shared" si="162"/>
        <v>1.1320256508184912E-5</v>
      </c>
      <c r="AB108" s="19">
        <f t="shared" si="163"/>
        <v>0.98776324641239011</v>
      </c>
      <c r="AC108" s="19">
        <f t="shared" si="164"/>
        <v>-0.1559607932682314</v>
      </c>
      <c r="AD108" s="19">
        <f t="shared" si="165"/>
        <v>1.7273964015180818</v>
      </c>
      <c r="AE108" s="19">
        <f t="shared" si="166"/>
        <v>0.68677672282532798</v>
      </c>
      <c r="AF108" s="19">
        <f t="shared" si="167"/>
        <v>0.52833773298530262</v>
      </c>
      <c r="AG108" s="19">
        <f t="shared" si="168"/>
        <v>0.97824338030835967</v>
      </c>
      <c r="AH108" s="72">
        <f t="shared" si="206"/>
        <v>4.437505431206572E-4</v>
      </c>
      <c r="AI108" s="72">
        <f t="shared" si="207"/>
        <v>1.3621072320990286</v>
      </c>
      <c r="AJ108" s="72">
        <f t="shared" si="169"/>
        <v>3.2312583053695221E-8</v>
      </c>
      <c r="AK108" s="19">
        <f t="shared" si="170"/>
        <v>0.98776324295138118</v>
      </c>
      <c r="AL108" s="19">
        <f t="shared" si="171"/>
        <v>-0.15596081518820906</v>
      </c>
      <c r="AM108" s="19">
        <f t="shared" si="172"/>
        <v>1.7273964237096118</v>
      </c>
      <c r="AN108" s="19">
        <f t="shared" si="173"/>
        <v>0.68677672993126793</v>
      </c>
      <c r="AO108" s="19">
        <f t="shared" si="174"/>
        <v>0.52833772322491424</v>
      </c>
      <c r="AP108" s="19">
        <f t="shared" si="175"/>
        <v>0.97824337934140648</v>
      </c>
      <c r="AQ108" s="72">
        <f t="shared" si="208"/>
        <v>4.4375053493378214E-4</v>
      </c>
      <c r="AR108" s="72">
        <f t="shared" si="209"/>
        <v>1.3621072321912617</v>
      </c>
      <c r="AS108" s="72">
        <f t="shared" si="176"/>
        <v>9.223311003836443E-11</v>
      </c>
      <c r="AT108" s="19">
        <f t="shared" si="177"/>
        <v>0.98776324294150208</v>
      </c>
      <c r="AU108" s="19">
        <f t="shared" si="178"/>
        <v>-0.15596081525077751</v>
      </c>
      <c r="AV108" s="19">
        <f t="shared" si="179"/>
        <v>1.7273964237729553</v>
      </c>
      <c r="AW108" s="19">
        <f t="shared" si="180"/>
        <v>0.68677672995155115</v>
      </c>
      <c r="AX108" s="19">
        <f t="shared" si="181"/>
        <v>0.52833772319705419</v>
      </c>
      <c r="AY108" s="19">
        <f t="shared" si="182"/>
        <v>0.97824337933864636</v>
      </c>
      <c r="AZ108" s="72">
        <f t="shared" si="210"/>
        <v>4.4375053491041346E-4</v>
      </c>
      <c r="BA108" s="72">
        <f t="shared" si="211"/>
        <v>1.3621072321915251</v>
      </c>
      <c r="BB108" s="72">
        <f t="shared" si="183"/>
        <v>2.6334490144108713E-13</v>
      </c>
      <c r="BC108" s="19">
        <f t="shared" si="184"/>
        <v>0.98776324294147388</v>
      </c>
      <c r="BD108" s="19">
        <f t="shared" si="185"/>
        <v>-0.15596081525095615</v>
      </c>
      <c r="BE108" s="19">
        <f t="shared" si="186"/>
        <v>1.7273964237731363</v>
      </c>
      <c r="BF108" s="19">
        <f t="shared" si="187"/>
        <v>0.6867767299516091</v>
      </c>
      <c r="BG108" s="19">
        <f t="shared" si="188"/>
        <v>0.52833772319697458</v>
      </c>
      <c r="BH108" s="19">
        <f t="shared" si="189"/>
        <v>0.97824337933863847</v>
      </c>
      <c r="BI108" s="72">
        <f t="shared" si="212"/>
        <v>4.4375053491034667E-4</v>
      </c>
      <c r="BJ108" s="72">
        <f t="shared" si="213"/>
        <v>1.3621072321915257</v>
      </c>
      <c r="BK108" s="72">
        <f t="shared" si="190"/>
        <v>0</v>
      </c>
      <c r="BL108" s="72">
        <f t="shared" si="214"/>
        <v>3.5607303643076559E-3</v>
      </c>
      <c r="BM108" s="72">
        <f t="shared" si="191"/>
        <v>1.0008895891523295</v>
      </c>
      <c r="BN108" s="72">
        <f t="shared" si="192"/>
        <v>8.8860099609651953E-4</v>
      </c>
      <c r="BO108" s="72">
        <f t="shared" si="193"/>
        <v>8.5860320568608534E-4</v>
      </c>
      <c r="BP108" s="72">
        <f t="shared" si="215"/>
        <v>10984936.681624597</v>
      </c>
      <c r="BQ108" s="72">
        <f t="shared" si="194"/>
        <v>1.0273877855593283</v>
      </c>
      <c r="BR108" s="72">
        <f t="shared" si="195"/>
        <v>-2.2284236726602167</v>
      </c>
      <c r="BS108" s="72">
        <f t="shared" si="196"/>
        <v>0.91316898092957643</v>
      </c>
      <c r="BT108" s="72">
        <f t="shared" si="197"/>
        <v>58.864984035841189</v>
      </c>
      <c r="BU108" s="72">
        <f t="shared" si="198"/>
        <v>232.32072858952711</v>
      </c>
      <c r="BV108" s="72">
        <f t="shared" si="199"/>
        <v>52.320728589527107</v>
      </c>
    </row>
    <row r="109" spans="1:74">
      <c r="A109" s="13">
        <f>'LL to'!B109</f>
        <v>-0.45265533855754825</v>
      </c>
      <c r="B109" s="13">
        <f>'LL to'!C109</f>
        <v>8.9586910565341213</v>
      </c>
      <c r="C109" s="19">
        <f t="shared" si="144"/>
        <v>-7.9003260345588567E-3</v>
      </c>
      <c r="D109" s="19">
        <f t="shared" si="145"/>
        <v>0.15635865560548987</v>
      </c>
      <c r="E109" s="19">
        <f t="shared" si="200"/>
        <v>0.52398953814781313</v>
      </c>
      <c r="F109" s="19">
        <f t="shared" si="201"/>
        <v>-7.8738388338056107E-3</v>
      </c>
      <c r="G109" s="19">
        <f t="shared" si="146"/>
        <v>-0.51076079852763556</v>
      </c>
      <c r="H109" s="19">
        <f t="shared" si="147"/>
        <v>-0.51076079852763556</v>
      </c>
      <c r="I109" s="19">
        <f t="shared" si="148"/>
        <v>0</v>
      </c>
      <c r="J109" s="19">
        <f t="shared" si="149"/>
        <v>0.6598884415982027</v>
      </c>
      <c r="K109" s="19">
        <f t="shared" si="150"/>
        <v>0.75136359017794807</v>
      </c>
      <c r="L109" s="19">
        <f t="shared" si="151"/>
        <v>0.72067027659678029</v>
      </c>
      <c r="M109" s="19">
        <f t="shared" si="152"/>
        <v>-0.64138134757916299</v>
      </c>
      <c r="N109" s="19">
        <f t="shared" si="153"/>
        <v>0.588629966977537</v>
      </c>
      <c r="O109" s="19">
        <f t="shared" si="154"/>
        <v>0.76474905547272976</v>
      </c>
      <c r="P109" s="72">
        <f t="shared" si="202"/>
        <v>4.9431515036961113E-4</v>
      </c>
      <c r="Q109" s="72">
        <f t="shared" si="203"/>
        <v>-0.51231031991503639</v>
      </c>
      <c r="R109" s="72">
        <f t="shared" si="155"/>
        <v>-1.5495213874008318E-3</v>
      </c>
      <c r="S109" s="19">
        <f t="shared" si="156"/>
        <v>0.66063545490113318</v>
      </c>
      <c r="T109" s="19">
        <f t="shared" si="157"/>
        <v>0.75070686404719456</v>
      </c>
      <c r="U109" s="19">
        <f t="shared" si="158"/>
        <v>0.72166492134096383</v>
      </c>
      <c r="V109" s="19">
        <f t="shared" si="159"/>
        <v>-0.64242690058920005</v>
      </c>
      <c r="W109" s="19">
        <f t="shared" si="160"/>
        <v>0.58728767739935406</v>
      </c>
      <c r="X109" s="19">
        <f t="shared" si="161"/>
        <v>0.76412292281644489</v>
      </c>
      <c r="Y109" s="72">
        <f t="shared" si="204"/>
        <v>4.9318959430396834E-4</v>
      </c>
      <c r="Z109" s="72">
        <f t="shared" si="205"/>
        <v>-0.51231498791555752</v>
      </c>
      <c r="AA109" s="72">
        <f t="shared" si="162"/>
        <v>-4.6680005211241493E-6</v>
      </c>
      <c r="AB109" s="19">
        <f t="shared" si="163"/>
        <v>0.66063770616027828</v>
      </c>
      <c r="AC109" s="19">
        <f t="shared" si="164"/>
        <v>0.7507048828929288</v>
      </c>
      <c r="AD109" s="19">
        <f t="shared" si="165"/>
        <v>0.72166792019740644</v>
      </c>
      <c r="AE109" s="19">
        <f t="shared" si="166"/>
        <v>-0.64243004363680845</v>
      </c>
      <c r="AF109" s="19">
        <f t="shared" si="167"/>
        <v>0.58728363903280845</v>
      </c>
      <c r="AG109" s="19">
        <f t="shared" si="168"/>
        <v>0.7641210339156651</v>
      </c>
      <c r="AH109" s="72">
        <f t="shared" si="206"/>
        <v>4.9318620798300089E-4</v>
      </c>
      <c r="AI109" s="72">
        <f t="shared" si="207"/>
        <v>-0.51231500197764046</v>
      </c>
      <c r="AJ109" s="72">
        <f t="shared" si="169"/>
        <v>-1.4062082942523091E-8</v>
      </c>
      <c r="AK109" s="19">
        <f t="shared" si="170"/>
        <v>0.66063771294207463</v>
      </c>
      <c r="AL109" s="19">
        <f t="shared" si="171"/>
        <v>0.75070487692479071</v>
      </c>
      <c r="AM109" s="19">
        <f t="shared" si="172"/>
        <v>0.72166792923131118</v>
      </c>
      <c r="AN109" s="19">
        <f t="shared" si="173"/>
        <v>-0.64243005310499746</v>
      </c>
      <c r="AO109" s="19">
        <f t="shared" si="174"/>
        <v>0.58728362686751012</v>
      </c>
      <c r="AP109" s="19">
        <f t="shared" si="175"/>
        <v>0.76412102822543615</v>
      </c>
      <c r="AQ109" s="72">
        <f t="shared" si="208"/>
        <v>4.9318619778194453E-4</v>
      </c>
      <c r="AR109" s="72">
        <f t="shared" si="209"/>
        <v>-0.51231500202000169</v>
      </c>
      <c r="AS109" s="72">
        <f t="shared" si="176"/>
        <v>-4.2361225638387623E-11</v>
      </c>
      <c r="AT109" s="19">
        <f t="shared" si="177"/>
        <v>0.6606377129625044</v>
      </c>
      <c r="AU109" s="19">
        <f t="shared" si="178"/>
        <v>0.75070487690681209</v>
      </c>
      <c r="AV109" s="19">
        <f t="shared" si="179"/>
        <v>0.72166792925852519</v>
      </c>
      <c r="AW109" s="19">
        <f t="shared" si="180"/>
        <v>-0.64243005313351975</v>
      </c>
      <c r="AX109" s="19">
        <f t="shared" si="181"/>
        <v>0.58728362683086299</v>
      </c>
      <c r="AY109" s="19">
        <f t="shared" si="182"/>
        <v>0.76412102820829464</v>
      </c>
      <c r="AZ109" s="72">
        <f t="shared" si="210"/>
        <v>4.9318619775121444E-4</v>
      </c>
      <c r="BA109" s="72">
        <f t="shared" si="211"/>
        <v>-0.51231500202012925</v>
      </c>
      <c r="BB109" s="72">
        <f t="shared" si="183"/>
        <v>-1.2756462552943049E-13</v>
      </c>
      <c r="BC109" s="19">
        <f t="shared" si="184"/>
        <v>0.6606377129625659</v>
      </c>
      <c r="BD109" s="19">
        <f t="shared" si="185"/>
        <v>0.7507048769067578</v>
      </c>
      <c r="BE109" s="19">
        <f t="shared" si="186"/>
        <v>0.72166792925860723</v>
      </c>
      <c r="BF109" s="19">
        <f t="shared" si="187"/>
        <v>-0.64243005313360568</v>
      </c>
      <c r="BG109" s="19">
        <f t="shared" si="188"/>
        <v>0.58728362683075264</v>
      </c>
      <c r="BH109" s="19">
        <f t="shared" si="189"/>
        <v>0.7641210282082429</v>
      </c>
      <c r="BI109" s="72">
        <f t="shared" si="212"/>
        <v>4.9318619775112196E-4</v>
      </c>
      <c r="BJ109" s="72">
        <f t="shared" si="213"/>
        <v>-0.5123150020201297</v>
      </c>
      <c r="BK109" s="72">
        <f t="shared" si="190"/>
        <v>0</v>
      </c>
      <c r="BL109" s="72">
        <f t="shared" si="214"/>
        <v>3.9579960898180316E-3</v>
      </c>
      <c r="BM109" s="72">
        <f t="shared" si="191"/>
        <v>1.0009887658996299</v>
      </c>
      <c r="BN109" s="72">
        <f t="shared" si="192"/>
        <v>9.8754527538304194E-4</v>
      </c>
      <c r="BO109" s="72">
        <f t="shared" si="193"/>
        <v>4.9854020258181548E-4</v>
      </c>
      <c r="BP109" s="72">
        <f t="shared" si="215"/>
        <v>4588827.9775953069</v>
      </c>
      <c r="BQ109" s="72">
        <f t="shared" si="194"/>
        <v>-2.3086278800754401</v>
      </c>
      <c r="BR109" s="72">
        <f t="shared" si="195"/>
        <v>0.69467123391427965</v>
      </c>
      <c r="BS109" s="72">
        <f t="shared" si="196"/>
        <v>3.8362638875040727</v>
      </c>
      <c r="BT109" s="72">
        <f t="shared" si="197"/>
        <v>227.72536600544294</v>
      </c>
      <c r="BU109" s="72">
        <f t="shared" si="198"/>
        <v>39.801729852433425</v>
      </c>
      <c r="BV109" s="72">
        <f t="shared" si="199"/>
        <v>219.80172985243337</v>
      </c>
    </row>
    <row r="110" spans="1:74">
      <c r="A110" s="13">
        <f>'LL to'!B110</f>
        <v>-32.134728031557728</v>
      </c>
      <c r="B110" s="13">
        <f>'LL to'!C110</f>
        <v>-5.2606339752929614</v>
      </c>
      <c r="C110" s="19">
        <f t="shared" si="144"/>
        <v>-0.56085680838359864</v>
      </c>
      <c r="D110" s="19">
        <f t="shared" si="145"/>
        <v>-9.1815383611140194E-2</v>
      </c>
      <c r="E110" s="19">
        <f t="shared" si="200"/>
        <v>-7.8738388338056107E-3</v>
      </c>
      <c r="F110" s="19">
        <f t="shared" si="201"/>
        <v>-0.55934519304084762</v>
      </c>
      <c r="G110" s="19">
        <f t="shared" si="146"/>
        <v>-0.24817403921663006</v>
      </c>
      <c r="H110" s="19">
        <f t="shared" si="147"/>
        <v>-0.24817403921663006</v>
      </c>
      <c r="I110" s="19">
        <f t="shared" si="148"/>
        <v>0</v>
      </c>
      <c r="J110" s="19">
        <f t="shared" si="149"/>
        <v>0.56398217078912416</v>
      </c>
      <c r="K110" s="19">
        <f t="shared" si="150"/>
        <v>0.82578696467792889</v>
      </c>
      <c r="L110" s="19">
        <f t="shared" si="151"/>
        <v>0.59920017740793596</v>
      </c>
      <c r="M110" s="19">
        <f t="shared" si="152"/>
        <v>-0.36914978844331364</v>
      </c>
      <c r="N110" s="19">
        <f t="shared" si="153"/>
        <v>0.86372843369225683</v>
      </c>
      <c r="O110" s="19">
        <f t="shared" si="154"/>
        <v>0.81611248374966328</v>
      </c>
      <c r="P110" s="72">
        <f t="shared" si="202"/>
        <v>7.2483440324543221E-4</v>
      </c>
      <c r="Q110" s="72">
        <f t="shared" si="203"/>
        <v>-0.24891553815088405</v>
      </c>
      <c r="R110" s="72">
        <f t="shared" si="155"/>
        <v>-7.4149893425398683E-4</v>
      </c>
      <c r="S110" s="19">
        <f t="shared" si="156"/>
        <v>0.56420847274988062</v>
      </c>
      <c r="T110" s="19">
        <f t="shared" si="157"/>
        <v>0.82563236326905642</v>
      </c>
      <c r="U110" s="19">
        <f t="shared" si="158"/>
        <v>0.59947424705882379</v>
      </c>
      <c r="V110" s="19">
        <f t="shared" si="159"/>
        <v>-0.37008140421936692</v>
      </c>
      <c r="W110" s="19">
        <f t="shared" si="160"/>
        <v>0.86303975425102153</v>
      </c>
      <c r="X110" s="19">
        <f t="shared" si="161"/>
        <v>0.81595016239963269</v>
      </c>
      <c r="Y110" s="72">
        <f t="shared" si="204"/>
        <v>7.2425772139785407E-4</v>
      </c>
      <c r="Z110" s="72">
        <f t="shared" si="205"/>
        <v>-0.24891774946257839</v>
      </c>
      <c r="AA110" s="72">
        <f t="shared" si="162"/>
        <v>-2.2113116943389688E-6</v>
      </c>
      <c r="AB110" s="19">
        <f t="shared" si="163"/>
        <v>0.56420914842113334</v>
      </c>
      <c r="AC110" s="19">
        <f t="shared" si="164"/>
        <v>0.82563190153839106</v>
      </c>
      <c r="AD110" s="19">
        <f t="shared" si="165"/>
        <v>0.5994750654272305</v>
      </c>
      <c r="AE110" s="19">
        <f t="shared" si="166"/>
        <v>-0.37008418056149167</v>
      </c>
      <c r="AF110" s="19">
        <f t="shared" si="167"/>
        <v>0.86303769929812924</v>
      </c>
      <c r="AG110" s="19">
        <f t="shared" si="168"/>
        <v>0.81594967761497239</v>
      </c>
      <c r="AH110" s="72">
        <f t="shared" si="206"/>
        <v>7.2425600063196491E-4</v>
      </c>
      <c r="AI110" s="72">
        <f t="shared" si="207"/>
        <v>-0.24891775605713648</v>
      </c>
      <c r="AJ110" s="72">
        <f t="shared" si="169"/>
        <v>-6.594558094041858E-9</v>
      </c>
      <c r="AK110" s="19">
        <f t="shared" si="170"/>
        <v>0.56420915043612241</v>
      </c>
      <c r="AL110" s="19">
        <f t="shared" si="171"/>
        <v>0.82563190016141519</v>
      </c>
      <c r="AM110" s="19">
        <f t="shared" si="172"/>
        <v>0.59947506786777205</v>
      </c>
      <c r="AN110" s="19">
        <f t="shared" si="173"/>
        <v>-0.37008418884106226</v>
      </c>
      <c r="AO110" s="19">
        <f t="shared" si="174"/>
        <v>0.8630376931698529</v>
      </c>
      <c r="AP110" s="19">
        <f t="shared" si="175"/>
        <v>0.81594967616924485</v>
      </c>
      <c r="AQ110" s="72">
        <f t="shared" si="208"/>
        <v>7.242559955003005E-4</v>
      </c>
      <c r="AR110" s="72">
        <f t="shared" si="209"/>
        <v>-0.24891775607680275</v>
      </c>
      <c r="AS110" s="72">
        <f t="shared" si="176"/>
        <v>-1.9666268613605098E-11</v>
      </c>
      <c r="AT110" s="19">
        <f t="shared" si="177"/>
        <v>0.56420915044213149</v>
      </c>
      <c r="AU110" s="19">
        <f t="shared" si="178"/>
        <v>0.8256319001573087</v>
      </c>
      <c r="AV110" s="19">
        <f t="shared" si="179"/>
        <v>0.59947506787505034</v>
      </c>
      <c r="AW110" s="19">
        <f t="shared" si="180"/>
        <v>-0.37008418886575362</v>
      </c>
      <c r="AX110" s="19">
        <f t="shared" si="181"/>
        <v>0.86303769315157719</v>
      </c>
      <c r="AY110" s="19">
        <f t="shared" si="182"/>
        <v>0.8159496761649333</v>
      </c>
      <c r="AZ110" s="72">
        <f t="shared" si="210"/>
        <v>7.2425599548499688E-4</v>
      </c>
      <c r="BA110" s="72">
        <f t="shared" si="211"/>
        <v>-0.2489177560768614</v>
      </c>
      <c r="BB110" s="72">
        <f t="shared" si="183"/>
        <v>-5.8647531275823894E-14</v>
      </c>
      <c r="BC110" s="19">
        <f t="shared" si="184"/>
        <v>0.56420915044214937</v>
      </c>
      <c r="BD110" s="19">
        <f t="shared" si="185"/>
        <v>0.82563190015729648</v>
      </c>
      <c r="BE110" s="19">
        <f t="shared" si="186"/>
        <v>0.59947506787507199</v>
      </c>
      <c r="BF110" s="19">
        <f t="shared" si="187"/>
        <v>-0.37008418886582728</v>
      </c>
      <c r="BG110" s="19">
        <f t="shared" si="188"/>
        <v>0.86303769315152268</v>
      </c>
      <c r="BH110" s="19">
        <f t="shared" si="189"/>
        <v>0.81594967616492042</v>
      </c>
      <c r="BI110" s="72">
        <f t="shared" si="212"/>
        <v>7.2425599548495113E-4</v>
      </c>
      <c r="BJ110" s="72">
        <f t="shared" si="213"/>
        <v>-0.24891775607686156</v>
      </c>
      <c r="BK110" s="72">
        <f t="shared" si="190"/>
        <v>0</v>
      </c>
      <c r="BL110" s="72">
        <f t="shared" si="214"/>
        <v>5.8164397214562876E-3</v>
      </c>
      <c r="BM110" s="72">
        <f t="shared" si="191"/>
        <v>1.0014525279346493</v>
      </c>
      <c r="BN110" s="72">
        <f t="shared" si="192"/>
        <v>1.449895226578997E-3</v>
      </c>
      <c r="BO110" s="72">
        <f t="shared" si="193"/>
        <v>6.6756399674998369E-4</v>
      </c>
      <c r="BP110" s="72">
        <f t="shared" si="215"/>
        <v>3811999.9915055963</v>
      </c>
      <c r="BQ110" s="72">
        <f t="shared" si="194"/>
        <v>-2.7646370670223037</v>
      </c>
      <c r="BR110" s="72">
        <f t="shared" si="195"/>
        <v>0.44967393384453436</v>
      </c>
      <c r="BS110" s="72">
        <f t="shared" si="196"/>
        <v>3.5912665874343275</v>
      </c>
      <c r="BT110" s="72">
        <f t="shared" si="197"/>
        <v>201.59796417419548</v>
      </c>
      <c r="BU110" s="72">
        <f t="shared" si="198"/>
        <v>25.764418566336815</v>
      </c>
      <c r="BV110" s="72">
        <f t="shared" si="199"/>
        <v>205.76441856633676</v>
      </c>
    </row>
    <row r="111" spans="1:74">
      <c r="A111" s="13">
        <f>'LL to'!B111</f>
        <v>-29.873355870121863</v>
      </c>
      <c r="B111" s="13">
        <f>'LL to'!C111</f>
        <v>-63.310248900495381</v>
      </c>
      <c r="C111" s="19">
        <f t="shared" si="144"/>
        <v>-0.52138841855360196</v>
      </c>
      <c r="D111" s="19">
        <f t="shared" si="145"/>
        <v>-1.1049722935707642</v>
      </c>
      <c r="E111" s="19">
        <f t="shared" si="200"/>
        <v>-0.55934519304084762</v>
      </c>
      <c r="F111" s="19">
        <f t="shared" si="201"/>
        <v>-0.51993912407823151</v>
      </c>
      <c r="G111" s="19">
        <f t="shared" si="146"/>
        <v>-1.013156909959624</v>
      </c>
      <c r="H111" s="19">
        <f t="shared" si="147"/>
        <v>-1.013156909959624</v>
      </c>
      <c r="I111" s="19">
        <f t="shared" si="148"/>
        <v>0</v>
      </c>
      <c r="J111" s="19">
        <f t="shared" si="149"/>
        <v>0.75744763239042301</v>
      </c>
      <c r="K111" s="19">
        <f t="shared" si="150"/>
        <v>0.652895921404126</v>
      </c>
      <c r="L111" s="19">
        <f t="shared" si="151"/>
        <v>0.85939489712596062</v>
      </c>
      <c r="M111" s="19">
        <f t="shared" si="152"/>
        <v>-0.82402309119388506</v>
      </c>
      <c r="N111" s="19">
        <f t="shared" si="153"/>
        <v>0.32098594517927415</v>
      </c>
      <c r="O111" s="19">
        <f t="shared" si="154"/>
        <v>-0.98974371354812873</v>
      </c>
      <c r="P111" s="72">
        <f t="shared" si="202"/>
        <v>2.6973618727631676E-4</v>
      </c>
      <c r="Q111" s="72">
        <f t="shared" si="203"/>
        <v>-1.015530041248295</v>
      </c>
      <c r="R111" s="72">
        <f t="shared" si="155"/>
        <v>-2.3731312886710043E-3</v>
      </c>
      <c r="S111" s="19">
        <f t="shared" si="156"/>
        <v>0.75872279999382763</v>
      </c>
      <c r="T111" s="19">
        <f t="shared" si="157"/>
        <v>0.65141362648437617</v>
      </c>
      <c r="U111" s="19">
        <f t="shared" si="158"/>
        <v>0.86135021087674146</v>
      </c>
      <c r="V111" s="19">
        <f t="shared" si="159"/>
        <v>-0.82385339569213445</v>
      </c>
      <c r="W111" s="19">
        <f t="shared" si="160"/>
        <v>0.32126558240653935</v>
      </c>
      <c r="X111" s="19">
        <f t="shared" si="161"/>
        <v>-0.98979621574164511</v>
      </c>
      <c r="Y111" s="72">
        <f t="shared" si="204"/>
        <v>2.6997098727331818E-4</v>
      </c>
      <c r="Z111" s="72">
        <f t="shared" si="205"/>
        <v>-1.0155349500796602</v>
      </c>
      <c r="AA111" s="72">
        <f t="shared" si="162"/>
        <v>-4.908831365169064E-6</v>
      </c>
      <c r="AB111" s="19">
        <f t="shared" si="163"/>
        <v>0.75872543440629159</v>
      </c>
      <c r="AC111" s="19">
        <f t="shared" si="164"/>
        <v>0.65141055808528614</v>
      </c>
      <c r="AD111" s="19">
        <f t="shared" si="165"/>
        <v>0.86135425503326746</v>
      </c>
      <c r="AE111" s="19">
        <f t="shared" si="166"/>
        <v>-0.82385304401926185</v>
      </c>
      <c r="AF111" s="19">
        <f t="shared" si="167"/>
        <v>0.32126616186019619</v>
      </c>
      <c r="AG111" s="19">
        <f t="shared" si="168"/>
        <v>-0.98979632396267225</v>
      </c>
      <c r="AH111" s="72">
        <f t="shared" si="206"/>
        <v>2.699714738166247E-4</v>
      </c>
      <c r="AI111" s="72">
        <f t="shared" si="207"/>
        <v>-1.0155349602282371</v>
      </c>
      <c r="AJ111" s="72">
        <f t="shared" si="169"/>
        <v>-1.0148576867763381E-8</v>
      </c>
      <c r="AK111" s="19">
        <f t="shared" si="170"/>
        <v>0.75872543985269358</v>
      </c>
      <c r="AL111" s="19">
        <f t="shared" si="171"/>
        <v>0.65141055174163143</v>
      </c>
      <c r="AM111" s="19">
        <f t="shared" si="172"/>
        <v>0.8613542633942034</v>
      </c>
      <c r="AN111" s="19">
        <f t="shared" si="173"/>
        <v>-0.82385304329220632</v>
      </c>
      <c r="AO111" s="19">
        <f t="shared" si="174"/>
        <v>0.32126616305817002</v>
      </c>
      <c r="AP111" s="19">
        <f t="shared" si="175"/>
        <v>-0.98979632418640795</v>
      </c>
      <c r="AQ111" s="72">
        <f t="shared" si="208"/>
        <v>2.6997147482251392E-4</v>
      </c>
      <c r="AR111" s="72">
        <f t="shared" si="209"/>
        <v>-1.0155349602492183</v>
      </c>
      <c r="AS111" s="72">
        <f t="shared" si="176"/>
        <v>-2.0981216763971133E-11</v>
      </c>
      <c r="AT111" s="19">
        <f t="shared" si="177"/>
        <v>0.75872543986395347</v>
      </c>
      <c r="AU111" s="19">
        <f t="shared" si="178"/>
        <v>0.65141055172851647</v>
      </c>
      <c r="AV111" s="19">
        <f t="shared" si="179"/>
        <v>0.86135426341148891</v>
      </c>
      <c r="AW111" s="19">
        <f t="shared" si="180"/>
        <v>-0.82385304329070319</v>
      </c>
      <c r="AX111" s="19">
        <f t="shared" si="181"/>
        <v>0.3212661630606467</v>
      </c>
      <c r="AY111" s="19">
        <f t="shared" si="182"/>
        <v>-0.98979632418687058</v>
      </c>
      <c r="AZ111" s="72">
        <f t="shared" si="210"/>
        <v>2.6997147482459342E-4</v>
      </c>
      <c r="BA111" s="72">
        <f t="shared" si="211"/>
        <v>-1.0155349602492618</v>
      </c>
      <c r="BB111" s="72">
        <f t="shared" si="183"/>
        <v>-4.3520742565306136E-14</v>
      </c>
      <c r="BC111" s="19">
        <f t="shared" si="184"/>
        <v>0.75872543986397689</v>
      </c>
      <c r="BD111" s="19">
        <f t="shared" si="185"/>
        <v>0.65141055172848938</v>
      </c>
      <c r="BE111" s="19">
        <f t="shared" si="186"/>
        <v>0.86135426341152466</v>
      </c>
      <c r="BF111" s="19">
        <f t="shared" si="187"/>
        <v>-0.82385304329069997</v>
      </c>
      <c r="BG111" s="19">
        <f t="shared" si="188"/>
        <v>0.32126616306065203</v>
      </c>
      <c r="BH111" s="19">
        <f t="shared" si="189"/>
        <v>-0.98979632418687058</v>
      </c>
      <c r="BI111" s="72">
        <f t="shared" si="212"/>
        <v>2.6997147482459792E-4</v>
      </c>
      <c r="BJ111" s="72">
        <f t="shared" si="213"/>
        <v>-1.0155349602492618</v>
      </c>
      <c r="BK111" s="72">
        <f t="shared" si="190"/>
        <v>0</v>
      </c>
      <c r="BL111" s="72">
        <f t="shared" si="214"/>
        <v>2.1651722593508515E-3</v>
      </c>
      <c r="BM111" s="72">
        <f t="shared" si="191"/>
        <v>1.0005410735142137</v>
      </c>
      <c r="BN111" s="72">
        <f t="shared" si="192"/>
        <v>5.4070780098013007E-4</v>
      </c>
      <c r="BO111" s="72">
        <f t="shared" si="193"/>
        <v>-4.0602806407340788E-4</v>
      </c>
      <c r="BP111" s="72">
        <f t="shared" si="215"/>
        <v>5480960.7261021258</v>
      </c>
      <c r="BQ111" s="72">
        <f t="shared" si="194"/>
        <v>-1.8077742056657431</v>
      </c>
      <c r="BR111" s="72">
        <f t="shared" si="195"/>
        <v>1.8907076503413816</v>
      </c>
      <c r="BS111" s="72">
        <f t="shared" si="196"/>
        <v>5.0323003039311747</v>
      </c>
      <c r="BT111" s="72">
        <f t="shared" si="197"/>
        <v>256.42216770273808</v>
      </c>
      <c r="BU111" s="72">
        <f t="shared" si="198"/>
        <v>108.32956865765777</v>
      </c>
      <c r="BV111" s="72">
        <f t="shared" si="199"/>
        <v>288.32956865765777</v>
      </c>
    </row>
    <row r="112" spans="1:74">
      <c r="A112" s="13">
        <f>'LL to'!B112</f>
        <v>3.6948504948853156</v>
      </c>
      <c r="B112" s="13">
        <f>'LL to'!C112</f>
        <v>-26.958375900923784</v>
      </c>
      <c r="C112" s="19">
        <f t="shared" si="144"/>
        <v>6.4487306504690659E-2</v>
      </c>
      <c r="D112" s="19">
        <f t="shared" si="145"/>
        <v>-0.47051242046141267</v>
      </c>
      <c r="E112" s="19">
        <f t="shared" si="200"/>
        <v>-0.51993912407823151</v>
      </c>
      <c r="F112" s="19">
        <f t="shared" si="201"/>
        <v>6.4271688711248234E-2</v>
      </c>
      <c r="G112" s="19">
        <f t="shared" si="146"/>
        <v>0.63445987310935159</v>
      </c>
      <c r="H112" s="19">
        <f t="shared" si="147"/>
        <v>0.63445987310935159</v>
      </c>
      <c r="I112" s="19">
        <f t="shared" si="148"/>
        <v>0</v>
      </c>
      <c r="J112" s="19">
        <f t="shared" si="149"/>
        <v>0.74630345118275032</v>
      </c>
      <c r="K112" s="19">
        <f t="shared" si="150"/>
        <v>0.66560585841225584</v>
      </c>
      <c r="L112" s="19">
        <f t="shared" si="151"/>
        <v>0.84249098995868588</v>
      </c>
      <c r="M112" s="19">
        <f t="shared" si="152"/>
        <v>0.68785585922015957</v>
      </c>
      <c r="N112" s="19">
        <f t="shared" si="153"/>
        <v>0.52685431693649609</v>
      </c>
      <c r="O112" s="19">
        <f t="shared" si="154"/>
        <v>0.78673972497975031</v>
      </c>
      <c r="P112" s="72">
        <f t="shared" si="202"/>
        <v>4.425062701769617E-4</v>
      </c>
      <c r="Q112" s="72">
        <f t="shared" si="203"/>
        <v>0.636402607619723</v>
      </c>
      <c r="R112" s="72">
        <f t="shared" si="155"/>
        <v>1.9427345103714133E-3</v>
      </c>
      <c r="S112" s="19">
        <f t="shared" si="156"/>
        <v>0.74719288974802789</v>
      </c>
      <c r="T112" s="19">
        <f t="shared" si="157"/>
        <v>0.66460724154194362</v>
      </c>
      <c r="U112" s="19">
        <f t="shared" si="158"/>
        <v>0.84382827709374231</v>
      </c>
      <c r="V112" s="19">
        <f t="shared" si="159"/>
        <v>0.68884932813140631</v>
      </c>
      <c r="W112" s="19">
        <f t="shared" si="160"/>
        <v>0.52548660313291018</v>
      </c>
      <c r="X112" s="19">
        <f t="shared" si="161"/>
        <v>0.78605639009835726</v>
      </c>
      <c r="Y112" s="72">
        <f t="shared" si="204"/>
        <v>4.4135903877519838E-4</v>
      </c>
      <c r="Z112" s="72">
        <f t="shared" si="205"/>
        <v>0.63640850158745599</v>
      </c>
      <c r="AA112" s="72">
        <f t="shared" si="162"/>
        <v>5.8939677329838958E-6</v>
      </c>
      <c r="AB112" s="19">
        <f t="shared" si="163"/>
        <v>0.74719558809018594</v>
      </c>
      <c r="AC112" s="19">
        <f t="shared" si="164"/>
        <v>0.6646042078850849</v>
      </c>
      <c r="AD112" s="19">
        <f t="shared" si="165"/>
        <v>0.84383233715831552</v>
      </c>
      <c r="AE112" s="19">
        <f t="shared" si="166"/>
        <v>0.68885233469323159</v>
      </c>
      <c r="AF112" s="19">
        <f t="shared" si="167"/>
        <v>0.52548246098768403</v>
      </c>
      <c r="AG112" s="19">
        <f t="shared" si="168"/>
        <v>0.78605431377128254</v>
      </c>
      <c r="AH112" s="72">
        <f t="shared" si="206"/>
        <v>4.4135556435281344E-4</v>
      </c>
      <c r="AI112" s="72">
        <f t="shared" si="207"/>
        <v>0.63640851946805976</v>
      </c>
      <c r="AJ112" s="72">
        <f t="shared" si="169"/>
        <v>1.7880603775388693E-8</v>
      </c>
      <c r="AK112" s="19">
        <f t="shared" si="170"/>
        <v>0.74719559627617949</v>
      </c>
      <c r="AL112" s="19">
        <f t="shared" si="171"/>
        <v>0.6646041986818052</v>
      </c>
      <c r="AM112" s="19">
        <f t="shared" si="172"/>
        <v>0.8438323494754113</v>
      </c>
      <c r="AN112" s="19">
        <f t="shared" si="173"/>
        <v>0.68885234381420724</v>
      </c>
      <c r="AO112" s="19">
        <f t="shared" si="174"/>
        <v>0.52548244842167324</v>
      </c>
      <c r="AP112" s="19">
        <f t="shared" si="175"/>
        <v>0.78605430747227367</v>
      </c>
      <c r="AQ112" s="72">
        <f t="shared" si="208"/>
        <v>4.4135555381247086E-4</v>
      </c>
      <c r="AR112" s="72">
        <f t="shared" si="209"/>
        <v>0.63640851952230437</v>
      </c>
      <c r="AS112" s="72">
        <f t="shared" si="176"/>
        <v>5.4244608804765448E-11</v>
      </c>
      <c r="AT112" s="19">
        <f t="shared" si="177"/>
        <v>0.74719559630101351</v>
      </c>
      <c r="AU112" s="19">
        <f t="shared" si="178"/>
        <v>0.66460419865388509</v>
      </c>
      <c r="AV112" s="19">
        <f t="shared" si="179"/>
        <v>0.84383234951277786</v>
      </c>
      <c r="AW112" s="19">
        <f t="shared" si="180"/>
        <v>0.68885234384187755</v>
      </c>
      <c r="AX112" s="19">
        <f t="shared" si="181"/>
        <v>0.52548244838355174</v>
      </c>
      <c r="AY112" s="19">
        <f t="shared" si="182"/>
        <v>0.78605430745316429</v>
      </c>
      <c r="AZ112" s="72">
        <f t="shared" si="210"/>
        <v>4.413555537804946E-4</v>
      </c>
      <c r="BA112" s="72">
        <f t="shared" si="211"/>
        <v>0.63640851952246891</v>
      </c>
      <c r="BB112" s="72">
        <f t="shared" si="183"/>
        <v>1.645350522494482E-13</v>
      </c>
      <c r="BC112" s="19">
        <f t="shared" si="184"/>
        <v>0.74719559630108878</v>
      </c>
      <c r="BD112" s="19">
        <f t="shared" si="185"/>
        <v>0.66460419865380049</v>
      </c>
      <c r="BE112" s="19">
        <f t="shared" si="186"/>
        <v>0.8438323495128911</v>
      </c>
      <c r="BF112" s="19">
        <f t="shared" si="187"/>
        <v>0.68885234384196148</v>
      </c>
      <c r="BG112" s="19">
        <f t="shared" si="188"/>
        <v>0.52548244838343605</v>
      </c>
      <c r="BH112" s="19">
        <f t="shared" si="189"/>
        <v>0.78605430745310645</v>
      </c>
      <c r="BI112" s="72">
        <f t="shared" si="212"/>
        <v>4.4135555378039756E-4</v>
      </c>
      <c r="BJ112" s="72">
        <f t="shared" si="213"/>
        <v>0.63640851952246946</v>
      </c>
      <c r="BK112" s="72">
        <f t="shared" si="190"/>
        <v>0</v>
      </c>
      <c r="BL112" s="72">
        <f t="shared" si="214"/>
        <v>3.5414872490035095E-3</v>
      </c>
      <c r="BM112" s="72">
        <f t="shared" si="191"/>
        <v>1.0008847847656714</v>
      </c>
      <c r="BN112" s="72">
        <f t="shared" si="192"/>
        <v>8.8380724841906496E-4</v>
      </c>
      <c r="BO112" s="72">
        <f t="shared" si="193"/>
        <v>5.1911495007206474E-4</v>
      </c>
      <c r="BP112" s="72">
        <f t="shared" si="215"/>
        <v>5365476.4506465094</v>
      </c>
      <c r="BQ112" s="72">
        <f t="shared" si="194"/>
        <v>0.91383652006958638</v>
      </c>
      <c r="BR112" s="72">
        <f t="shared" si="195"/>
        <v>-2.3827692704491019</v>
      </c>
      <c r="BS112" s="72">
        <f t="shared" si="196"/>
        <v>0.7588233831406912</v>
      </c>
      <c r="BT112" s="72">
        <f t="shared" si="197"/>
        <v>52.358975764909474</v>
      </c>
      <c r="BU112" s="72">
        <f t="shared" si="198"/>
        <v>223.47737724980024</v>
      </c>
      <c r="BV112" s="72">
        <f t="shared" si="199"/>
        <v>43.477377249800213</v>
      </c>
    </row>
    <row r="113" spans="1:74">
      <c r="A113" s="13">
        <f>'LL to'!B113</f>
        <v>-16.977277149311178</v>
      </c>
      <c r="B113" s="13">
        <f>'LL to'!C113</f>
        <v>118.28503716848667</v>
      </c>
      <c r="C113" s="19">
        <f t="shared" si="144"/>
        <v>-0.29630938427907699</v>
      </c>
      <c r="D113" s="19">
        <f t="shared" si="145"/>
        <v>2.064463354433963</v>
      </c>
      <c r="E113" s="19">
        <f t="shared" si="200"/>
        <v>6.4271688711248234E-2</v>
      </c>
      <c r="F113" s="19">
        <f t="shared" si="201"/>
        <v>-0.29537278550699059</v>
      </c>
      <c r="G113" s="19">
        <f t="shared" si="146"/>
        <v>2.5349757748953756</v>
      </c>
      <c r="H113" s="19">
        <f t="shared" si="147"/>
        <v>2.5349757748953756</v>
      </c>
      <c r="I113" s="19">
        <f t="shared" si="148"/>
        <v>0</v>
      </c>
      <c r="J113" s="19">
        <f t="shared" si="149"/>
        <v>0.59587760541961954</v>
      </c>
      <c r="K113" s="19">
        <f t="shared" si="150"/>
        <v>-0.80307526381988636</v>
      </c>
      <c r="L113" s="19">
        <f t="shared" si="151"/>
        <v>2.5032346414264364</v>
      </c>
      <c r="M113" s="19">
        <f t="shared" si="152"/>
        <v>0.91340330137633852</v>
      </c>
      <c r="N113" s="19">
        <f t="shared" si="153"/>
        <v>0.1656944090348057</v>
      </c>
      <c r="O113" s="19">
        <f t="shared" si="154"/>
        <v>-0.57740215505060866</v>
      </c>
      <c r="P113" s="72">
        <f t="shared" si="202"/>
        <v>1.3929328465294851E-4</v>
      </c>
      <c r="Q113" s="72">
        <f t="shared" si="203"/>
        <v>2.5426406371861798</v>
      </c>
      <c r="R113" s="72">
        <f t="shared" si="155"/>
        <v>7.6648622908042086E-3</v>
      </c>
      <c r="S113" s="19">
        <f t="shared" si="156"/>
        <v>0.59024523293467668</v>
      </c>
      <c r="T113" s="19">
        <f t="shared" si="157"/>
        <v>-0.80722398688213493</v>
      </c>
      <c r="U113" s="19">
        <f t="shared" si="158"/>
        <v>2.5102300486636735</v>
      </c>
      <c r="V113" s="19">
        <f t="shared" si="159"/>
        <v>0.91190653762926988</v>
      </c>
      <c r="W113" s="19">
        <f t="shared" si="160"/>
        <v>0.16842646662899696</v>
      </c>
      <c r="X113" s="19">
        <f t="shared" si="161"/>
        <v>-0.58521153752677202</v>
      </c>
      <c r="Y113" s="72">
        <f t="shared" si="204"/>
        <v>1.4158905657499324E-4</v>
      </c>
      <c r="Z113" s="72">
        <f t="shared" si="205"/>
        <v>2.5426494415390528</v>
      </c>
      <c r="AA113" s="72">
        <f t="shared" si="162"/>
        <v>8.8043528729819798E-6</v>
      </c>
      <c r="AB113" s="19">
        <f t="shared" si="163"/>
        <v>0.5902387519247505</v>
      </c>
      <c r="AC113" s="19">
        <f t="shared" si="164"/>
        <v>-0.80722872578118332</v>
      </c>
      <c r="AD113" s="19">
        <f t="shared" si="165"/>
        <v>2.510238077402918</v>
      </c>
      <c r="AE113" s="19">
        <f t="shared" si="166"/>
        <v>0.9119047884713527</v>
      </c>
      <c r="AF113" s="19">
        <f t="shared" si="167"/>
        <v>0.16842965676301747</v>
      </c>
      <c r="AG113" s="19">
        <f t="shared" si="168"/>
        <v>-0.58522048144221284</v>
      </c>
      <c r="AH113" s="72">
        <f t="shared" si="206"/>
        <v>1.4159173725415605E-4</v>
      </c>
      <c r="AI113" s="72">
        <f t="shared" si="207"/>
        <v>2.5426494513398414</v>
      </c>
      <c r="AJ113" s="72">
        <f t="shared" si="169"/>
        <v>9.8007886251139098E-9</v>
      </c>
      <c r="AK113" s="19">
        <f t="shared" si="170"/>
        <v>0.59023874471023574</v>
      </c>
      <c r="AL113" s="19">
        <f t="shared" si="171"/>
        <v>-0.80722873105637494</v>
      </c>
      <c r="AM113" s="19">
        <f t="shared" si="172"/>
        <v>2.510238086340304</v>
      </c>
      <c r="AN113" s="19">
        <f t="shared" si="173"/>
        <v>0.91190478652419438</v>
      </c>
      <c r="AO113" s="19">
        <f t="shared" si="174"/>
        <v>0.16842966031426343</v>
      </c>
      <c r="AP113" s="19">
        <f t="shared" si="175"/>
        <v>-0.58522049139832522</v>
      </c>
      <c r="AQ113" s="72">
        <f t="shared" si="208"/>
        <v>1.415917402382786E-4</v>
      </c>
      <c r="AR113" s="72">
        <f t="shared" si="209"/>
        <v>2.5426494513507509</v>
      </c>
      <c r="AS113" s="72">
        <f t="shared" si="176"/>
        <v>1.0909495529176638E-11</v>
      </c>
      <c r="AT113" s="19">
        <f t="shared" si="177"/>
        <v>0.59023874470220505</v>
      </c>
      <c r="AU113" s="19">
        <f t="shared" si="178"/>
        <v>-0.8072287310622468</v>
      </c>
      <c r="AV113" s="19">
        <f t="shared" si="179"/>
        <v>2.5102380863502525</v>
      </c>
      <c r="AW113" s="19">
        <f t="shared" si="180"/>
        <v>0.91190478652202711</v>
      </c>
      <c r="AX113" s="19">
        <f t="shared" si="181"/>
        <v>0.16842966031821616</v>
      </c>
      <c r="AY113" s="19">
        <f t="shared" si="182"/>
        <v>-0.58522049140940724</v>
      </c>
      <c r="AZ113" s="72">
        <f t="shared" si="210"/>
        <v>1.4159174024160011E-4</v>
      </c>
      <c r="BA113" s="72">
        <f t="shared" si="211"/>
        <v>2.5426494513507629</v>
      </c>
      <c r="BB113" s="72">
        <f t="shared" si="183"/>
        <v>1.1990408665951691E-14</v>
      </c>
      <c r="BC113" s="19">
        <f t="shared" si="184"/>
        <v>0.59023874470219617</v>
      </c>
      <c r="BD113" s="19">
        <f t="shared" si="185"/>
        <v>-0.80722873106225335</v>
      </c>
      <c r="BE113" s="19">
        <f t="shared" si="186"/>
        <v>2.5102380863502631</v>
      </c>
      <c r="BF113" s="19">
        <f t="shared" si="187"/>
        <v>0.91190478652202478</v>
      </c>
      <c r="BG113" s="19">
        <f t="shared" si="188"/>
        <v>0.16842966031822038</v>
      </c>
      <c r="BH113" s="19">
        <f t="shared" si="189"/>
        <v>-0.58522049140941923</v>
      </c>
      <c r="BI113" s="72">
        <f t="shared" si="212"/>
        <v>1.4159174024160366E-4</v>
      </c>
      <c r="BJ113" s="72">
        <f t="shared" si="213"/>
        <v>2.5426494513507629</v>
      </c>
      <c r="BK113" s="72">
        <f t="shared" si="190"/>
        <v>0</v>
      </c>
      <c r="BL113" s="72">
        <f t="shared" si="214"/>
        <v>1.1351311470173399E-3</v>
      </c>
      <c r="BM113" s="72">
        <f t="shared" si="191"/>
        <v>1.0002837224158012</v>
      </c>
      <c r="BN113" s="72">
        <f t="shared" si="192"/>
        <v>2.836218270367722E-4</v>
      </c>
      <c r="BO113" s="72">
        <f t="shared" si="193"/>
        <v>-9.7965577674935625E-5</v>
      </c>
      <c r="BP113" s="72">
        <f t="shared" si="215"/>
        <v>15962112.032052886</v>
      </c>
      <c r="BQ113" s="72">
        <f t="shared" si="194"/>
        <v>1.9865920303259608</v>
      </c>
      <c r="BR113" s="72">
        <f t="shared" si="195"/>
        <v>-1.8736482887417114</v>
      </c>
      <c r="BS113" s="72">
        <f t="shared" si="196"/>
        <v>1.2679443648480817</v>
      </c>
      <c r="BT113" s="72">
        <f t="shared" si="197"/>
        <v>113.82333895200281</v>
      </c>
      <c r="BU113" s="72">
        <f t="shared" si="198"/>
        <v>252.64786076319089</v>
      </c>
      <c r="BV113" s="72">
        <f t="shared" si="199"/>
        <v>72.64786076319092</v>
      </c>
    </row>
    <row r="114" spans="1:74">
      <c r="A114" s="13">
        <f>'LL to'!B114</f>
        <v>-1.4241321355636387</v>
      </c>
      <c r="B114" s="13">
        <f>'LL to'!C114</f>
        <v>46.961752825577065</v>
      </c>
      <c r="C114" s="19">
        <f t="shared" si="144"/>
        <v>-2.4855794749043727E-2</v>
      </c>
      <c r="D114" s="19">
        <f t="shared" si="145"/>
        <v>0.81963720931407014</v>
      </c>
      <c r="E114" s="19">
        <f t="shared" si="200"/>
        <v>-0.29537278550699059</v>
      </c>
      <c r="F114" s="19">
        <f t="shared" si="201"/>
        <v>-2.4772492122986826E-2</v>
      </c>
      <c r="G114" s="19">
        <f t="shared" si="146"/>
        <v>-1.2448261451198928</v>
      </c>
      <c r="H114" s="19">
        <f t="shared" si="147"/>
        <v>-1.2448261451198928</v>
      </c>
      <c r="I114" s="19">
        <f t="shared" si="148"/>
        <v>0</v>
      </c>
      <c r="J114" s="19">
        <f t="shared" si="149"/>
        <v>0.94959593001351217</v>
      </c>
      <c r="K114" s="19">
        <f t="shared" si="150"/>
        <v>0.31347658557183</v>
      </c>
      <c r="L114" s="19">
        <f t="shared" si="151"/>
        <v>1.2519443749621695</v>
      </c>
      <c r="M114" s="19">
        <f t="shared" si="152"/>
        <v>-0.95412855893288573</v>
      </c>
      <c r="N114" s="19">
        <f t="shared" si="153"/>
        <v>8.9638693028654792E-2</v>
      </c>
      <c r="O114" s="19">
        <f t="shared" si="154"/>
        <v>0.1525985479527654</v>
      </c>
      <c r="P114" s="72">
        <f t="shared" si="202"/>
        <v>7.53703702508469E-5</v>
      </c>
      <c r="Q114" s="72">
        <f t="shared" si="203"/>
        <v>-1.2488308637844225</v>
      </c>
      <c r="R114" s="72">
        <f t="shared" si="155"/>
        <v>-4.0047186645297828E-3</v>
      </c>
      <c r="S114" s="19">
        <f t="shared" si="156"/>
        <v>0.95078684847208561</v>
      </c>
      <c r="T114" s="19">
        <f t="shared" si="157"/>
        <v>0.3098457176927239</v>
      </c>
      <c r="U114" s="19">
        <f t="shared" si="158"/>
        <v>1.255765566673859</v>
      </c>
      <c r="V114" s="19">
        <f t="shared" si="159"/>
        <v>-0.95421580428145747</v>
      </c>
      <c r="W114" s="19">
        <f t="shared" si="160"/>
        <v>8.9472198859491203E-2</v>
      </c>
      <c r="X114" s="19">
        <f t="shared" si="161"/>
        <v>0.14866831048677656</v>
      </c>
      <c r="Y114" s="72">
        <f t="shared" si="204"/>
        <v>7.5230409345061384E-5</v>
      </c>
      <c r="Z114" s="72">
        <f t="shared" si="205"/>
        <v>-1.2488434538530917</v>
      </c>
      <c r="AA114" s="72">
        <f t="shared" si="162"/>
        <v>-1.2590068669160459E-5</v>
      </c>
      <c r="AB114" s="19">
        <f t="shared" si="163"/>
        <v>0.95079057077968576</v>
      </c>
      <c r="AC114" s="19">
        <f t="shared" si="164"/>
        <v>0.30983429525544665</v>
      </c>
      <c r="AD114" s="19">
        <f t="shared" si="165"/>
        <v>1.2557775803180697</v>
      </c>
      <c r="AE114" s="19">
        <f t="shared" si="166"/>
        <v>-0.95421607588929991</v>
      </c>
      <c r="AF114" s="19">
        <f t="shared" si="167"/>
        <v>8.9471680514425889E-2</v>
      </c>
      <c r="AG114" s="19">
        <f t="shared" si="168"/>
        <v>0.14865595428461209</v>
      </c>
      <c r="AH114" s="72">
        <f t="shared" si="206"/>
        <v>7.5229973605626222E-5</v>
      </c>
      <c r="AI114" s="72">
        <f t="shared" si="207"/>
        <v>-1.2488434934278678</v>
      </c>
      <c r="AJ114" s="72">
        <f t="shared" si="169"/>
        <v>-3.9574776122819344E-8</v>
      </c>
      <c r="AK114" s="19">
        <f t="shared" si="170"/>
        <v>0.95079058247992276</v>
      </c>
      <c r="AL114" s="19">
        <f t="shared" si="171"/>
        <v>0.30983425935084891</v>
      </c>
      <c r="AM114" s="19">
        <f t="shared" si="172"/>
        <v>1.2557776180809574</v>
      </c>
      <c r="AN114" s="19">
        <f t="shared" si="173"/>
        <v>-0.95421607674302733</v>
      </c>
      <c r="AO114" s="19">
        <f t="shared" si="174"/>
        <v>8.9471678885144956E-2</v>
      </c>
      <c r="AP114" s="19">
        <f t="shared" si="175"/>
        <v>0.14865591544495377</v>
      </c>
      <c r="AQ114" s="72">
        <f t="shared" si="208"/>
        <v>7.5229972235994275E-5</v>
      </c>
      <c r="AR114" s="72">
        <f t="shared" si="209"/>
        <v>-1.2488434935522645</v>
      </c>
      <c r="AS114" s="72">
        <f t="shared" si="176"/>
        <v>-1.2439671515096506E-10</v>
      </c>
      <c r="AT114" s="19">
        <f t="shared" si="177"/>
        <v>0.95079058251670057</v>
      </c>
      <c r="AU114" s="19">
        <f t="shared" si="178"/>
        <v>0.3098342592379888</v>
      </c>
      <c r="AV114" s="19">
        <f t="shared" si="179"/>
        <v>1.2557776181996587</v>
      </c>
      <c r="AW114" s="19">
        <f t="shared" si="180"/>
        <v>-0.95421607674571085</v>
      </c>
      <c r="AX114" s="19">
        <f t="shared" si="181"/>
        <v>8.9471678880023608E-2</v>
      </c>
      <c r="AY114" s="19">
        <f t="shared" si="182"/>
        <v>0.14865591532286784</v>
      </c>
      <c r="AZ114" s="72">
        <f t="shared" si="210"/>
        <v>7.5229972231689098E-5</v>
      </c>
      <c r="BA114" s="72">
        <f t="shared" si="211"/>
        <v>-1.2488434935526556</v>
      </c>
      <c r="BB114" s="72">
        <f t="shared" si="183"/>
        <v>-3.9102054927298013E-13</v>
      </c>
      <c r="BC114" s="19">
        <f t="shared" si="184"/>
        <v>0.95079058251681614</v>
      </c>
      <c r="BD114" s="19">
        <f t="shared" si="185"/>
        <v>0.30983425923763408</v>
      </c>
      <c r="BE114" s="19">
        <f t="shared" si="186"/>
        <v>1.255777618200032</v>
      </c>
      <c r="BF114" s="19">
        <f t="shared" si="187"/>
        <v>-0.95421607674571929</v>
      </c>
      <c r="BG114" s="19">
        <f t="shared" si="188"/>
        <v>8.947167888000751E-2</v>
      </c>
      <c r="BH114" s="19">
        <f t="shared" si="189"/>
        <v>0.14865591532248412</v>
      </c>
      <c r="BI114" s="72">
        <f t="shared" si="212"/>
        <v>7.5229972231675559E-5</v>
      </c>
      <c r="BJ114" s="72">
        <f t="shared" si="213"/>
        <v>-1.2488434935526567</v>
      </c>
      <c r="BK114" s="72">
        <f t="shared" si="190"/>
        <v>0</v>
      </c>
      <c r="BL114" s="72">
        <f t="shared" si="214"/>
        <v>6.0299408833779642E-4</v>
      </c>
      <c r="BM114" s="72">
        <f t="shared" si="191"/>
        <v>1.0001507314825275</v>
      </c>
      <c r="BN114" s="72">
        <f t="shared" si="192"/>
        <v>1.5070308768878201E-4</v>
      </c>
      <c r="BO114" s="72">
        <f t="shared" si="193"/>
        <v>2.1298872851858288E-5</v>
      </c>
      <c r="BP114" s="72">
        <f t="shared" si="215"/>
        <v>7983735.1078770161</v>
      </c>
      <c r="BQ114" s="72">
        <f t="shared" si="194"/>
        <v>-1.4973262668401388</v>
      </c>
      <c r="BR114" s="72">
        <f t="shared" si="195"/>
        <v>1.8748349462359357</v>
      </c>
      <c r="BS114" s="72">
        <f t="shared" si="196"/>
        <v>5.0164275998257288</v>
      </c>
      <c r="BT114" s="72">
        <f t="shared" si="197"/>
        <v>274.20952435598076</v>
      </c>
      <c r="BU114" s="72">
        <f t="shared" si="198"/>
        <v>107.42012970295571</v>
      </c>
      <c r="BV114" s="72">
        <f t="shared" si="199"/>
        <v>287.42012970295571</v>
      </c>
    </row>
    <row r="115" spans="1:74">
      <c r="A115" s="13">
        <f>'LL to'!B115</f>
        <v>-66.16001493588422</v>
      </c>
      <c r="B115" s="13">
        <f>'LL to'!C115</f>
        <v>-49.943258737152235</v>
      </c>
      <c r="C115" s="19">
        <f t="shared" si="144"/>
        <v>-1.1547100937998047</v>
      </c>
      <c r="D115" s="19">
        <f t="shared" si="145"/>
        <v>-0.87167430413873181</v>
      </c>
      <c r="E115" s="19">
        <f t="shared" si="200"/>
        <v>-2.4772492122986826E-2</v>
      </c>
      <c r="F115" s="19">
        <f t="shared" si="201"/>
        <v>-1.1534670806693526</v>
      </c>
      <c r="G115" s="19">
        <f t="shared" si="146"/>
        <v>-1.6913115134528018</v>
      </c>
      <c r="H115" s="19">
        <f t="shared" si="147"/>
        <v>-1.6913115134528018</v>
      </c>
      <c r="I115" s="19">
        <f t="shared" si="148"/>
        <v>0</v>
      </c>
      <c r="J115" s="19">
        <f t="shared" si="149"/>
        <v>0.99966011764243135</v>
      </c>
      <c r="K115" s="19">
        <f t="shared" si="150"/>
        <v>-2.6070082376551427E-2</v>
      </c>
      <c r="L115" s="19">
        <f t="shared" si="151"/>
        <v>1.5968693631600752</v>
      </c>
      <c r="M115" s="19">
        <f t="shared" si="152"/>
        <v>-0.40239381551019809</v>
      </c>
      <c r="N115" s="19">
        <f t="shared" si="153"/>
        <v>0.83807921723914469</v>
      </c>
      <c r="O115" s="19">
        <f t="shared" si="154"/>
        <v>-8.0108099684175857E-2</v>
      </c>
      <c r="P115" s="72">
        <f t="shared" si="202"/>
        <v>7.0335508214816145E-4</v>
      </c>
      <c r="Q115" s="72">
        <f t="shared" si="203"/>
        <v>-1.693464338957331</v>
      </c>
      <c r="R115" s="72">
        <f t="shared" si="155"/>
        <v>-2.15282550452911E-3</v>
      </c>
      <c r="S115" s="19">
        <f t="shared" si="156"/>
        <v>0.99963716125584401</v>
      </c>
      <c r="T115" s="19">
        <f t="shared" si="157"/>
        <v>-2.6935958055318652E-2</v>
      </c>
      <c r="U115" s="19">
        <f t="shared" si="158"/>
        <v>1.5977355431261759</v>
      </c>
      <c r="V115" s="19">
        <f t="shared" si="159"/>
        <v>-0.40229721281764441</v>
      </c>
      <c r="W115" s="19">
        <f t="shared" si="160"/>
        <v>0.8381569525591549</v>
      </c>
      <c r="X115" s="19">
        <f t="shared" si="161"/>
        <v>-8.0968963577793179E-2</v>
      </c>
      <c r="Y115" s="72">
        <f t="shared" si="204"/>
        <v>7.0342018391714991E-4</v>
      </c>
      <c r="Z115" s="72">
        <f t="shared" si="205"/>
        <v>-1.6934649886723241</v>
      </c>
      <c r="AA115" s="72">
        <f t="shared" si="162"/>
        <v>-6.49714993139483E-7</v>
      </c>
      <c r="AB115" s="19">
        <f t="shared" si="163"/>
        <v>0.99963715421532884</v>
      </c>
      <c r="AC115" s="19">
        <f t="shared" si="164"/>
        <v>-2.69362193390008E-2</v>
      </c>
      <c r="AD115" s="19">
        <f t="shared" si="165"/>
        <v>1.5977358045046974</v>
      </c>
      <c r="AE115" s="19">
        <f t="shared" si="166"/>
        <v>-0.40229718342638737</v>
      </c>
      <c r="AF115" s="19">
        <f t="shared" si="167"/>
        <v>0.83815697620719565</v>
      </c>
      <c r="AG115" s="19">
        <f t="shared" si="168"/>
        <v>-8.096922333697007E-2</v>
      </c>
      <c r="AH115" s="72">
        <f t="shared" si="206"/>
        <v>7.0342020372190508E-4</v>
      </c>
      <c r="AI115" s="72">
        <f t="shared" si="207"/>
        <v>-1.6934649888670101</v>
      </c>
      <c r="AJ115" s="72">
        <f t="shared" si="169"/>
        <v>-1.9468604506300835E-10</v>
      </c>
      <c r="AK115" s="19">
        <f t="shared" si="170"/>
        <v>0.99963715421321919</v>
      </c>
      <c r="AL115" s="19">
        <f t="shared" si="171"/>
        <v>-2.6936219417294027E-2</v>
      </c>
      <c r="AM115" s="19">
        <f t="shared" si="172"/>
        <v>1.597735804583019</v>
      </c>
      <c r="AN115" s="19">
        <f t="shared" si="173"/>
        <v>-0.40229718341758025</v>
      </c>
      <c r="AO115" s="19">
        <f t="shared" si="174"/>
        <v>0.83815697621428176</v>
      </c>
      <c r="AP115" s="19">
        <f t="shared" si="175"/>
        <v>-8.0969223414806474E-2</v>
      </c>
      <c r="AQ115" s="72">
        <f t="shared" si="208"/>
        <v>7.0342020372783935E-4</v>
      </c>
      <c r="AR115" s="72">
        <f t="shared" si="209"/>
        <v>-1.6934649888670685</v>
      </c>
      <c r="AS115" s="72">
        <f t="shared" si="176"/>
        <v>-5.8397731095283234E-14</v>
      </c>
      <c r="AT115" s="19">
        <f t="shared" si="177"/>
        <v>0.99963715421321853</v>
      </c>
      <c r="AU115" s="19">
        <f t="shared" si="178"/>
        <v>-2.6936219417317508E-2</v>
      </c>
      <c r="AV115" s="19">
        <f t="shared" si="179"/>
        <v>1.5977358045830425</v>
      </c>
      <c r="AW115" s="19">
        <f t="shared" si="180"/>
        <v>-0.40229718341757764</v>
      </c>
      <c r="AX115" s="19">
        <f t="shared" si="181"/>
        <v>0.83815697621428387</v>
      </c>
      <c r="AY115" s="19">
        <f t="shared" si="182"/>
        <v>-8.0969223414829816E-2</v>
      </c>
      <c r="AZ115" s="72">
        <f t="shared" si="210"/>
        <v>7.0342020372784109E-4</v>
      </c>
      <c r="BA115" s="72">
        <f t="shared" si="211"/>
        <v>-1.6934649888670685</v>
      </c>
      <c r="BB115" s="72">
        <f t="shared" si="183"/>
        <v>0</v>
      </c>
      <c r="BC115" s="19">
        <f t="shared" si="184"/>
        <v>0.99963715421321853</v>
      </c>
      <c r="BD115" s="19">
        <f t="shared" si="185"/>
        <v>-2.6936219417317508E-2</v>
      </c>
      <c r="BE115" s="19">
        <f t="shared" si="186"/>
        <v>1.5977358045830425</v>
      </c>
      <c r="BF115" s="19">
        <f t="shared" si="187"/>
        <v>-0.40229718341757764</v>
      </c>
      <c r="BG115" s="19">
        <f t="shared" si="188"/>
        <v>0.83815697621428387</v>
      </c>
      <c r="BH115" s="19">
        <f t="shared" si="189"/>
        <v>-8.0969223414829816E-2</v>
      </c>
      <c r="BI115" s="72">
        <f t="shared" si="212"/>
        <v>7.0342020372784109E-4</v>
      </c>
      <c r="BJ115" s="72">
        <f t="shared" si="213"/>
        <v>-1.6934649888670685</v>
      </c>
      <c r="BK115" s="72">
        <f t="shared" si="190"/>
        <v>0</v>
      </c>
      <c r="BL115" s="72">
        <f t="shared" si="214"/>
        <v>5.6487562107122693E-3</v>
      </c>
      <c r="BM115" s="72">
        <f t="shared" si="191"/>
        <v>1.0014106968537344</v>
      </c>
      <c r="BN115" s="72">
        <f t="shared" si="192"/>
        <v>1.4082134754813066E-3</v>
      </c>
      <c r="BO115" s="72">
        <f t="shared" si="193"/>
        <v>-1.1396743286403357E-4</v>
      </c>
      <c r="BP115" s="72">
        <f t="shared" si="215"/>
        <v>10171463.874798739</v>
      </c>
      <c r="BQ115" s="72">
        <f t="shared" si="194"/>
        <v>-2.7285628566359521</v>
      </c>
      <c r="BR115" s="72">
        <f t="shared" si="195"/>
        <v>1.6911036582779952</v>
      </c>
      <c r="BS115" s="72">
        <f t="shared" si="196"/>
        <v>4.8326963118677888</v>
      </c>
      <c r="BT115" s="72">
        <f t="shared" si="197"/>
        <v>203.66486417860045</v>
      </c>
      <c r="BU115" s="72">
        <f t="shared" si="198"/>
        <v>96.893102338462938</v>
      </c>
      <c r="BV115" s="72">
        <f t="shared" si="199"/>
        <v>276.893102338463</v>
      </c>
    </row>
    <row r="116" spans="1:74">
      <c r="A116" s="13">
        <f>'LL to'!B116</f>
        <v>-16.385276645861623</v>
      </c>
      <c r="B116" s="13">
        <f>'LL to'!C116</f>
        <v>55.135865737470112</v>
      </c>
      <c r="C116" s="19">
        <f t="shared" si="144"/>
        <v>-0.28597702632041822</v>
      </c>
      <c r="D116" s="19">
        <f t="shared" si="145"/>
        <v>0.96230239305638499</v>
      </c>
      <c r="E116" s="19">
        <f t="shared" si="200"/>
        <v>-1.1534670806693526</v>
      </c>
      <c r="F116" s="19">
        <f t="shared" si="201"/>
        <v>-0.28506938620240663</v>
      </c>
      <c r="G116" s="19">
        <f t="shared" si="146"/>
        <v>1.8339766971951168</v>
      </c>
      <c r="H116" s="19">
        <f t="shared" si="147"/>
        <v>1.8339766971951168</v>
      </c>
      <c r="I116" s="19">
        <f t="shared" si="148"/>
        <v>0</v>
      </c>
      <c r="J116" s="19">
        <f t="shared" si="149"/>
        <v>0.98777311980952631</v>
      </c>
      <c r="K116" s="19">
        <f t="shared" si="150"/>
        <v>0.15589824816769191</v>
      </c>
      <c r="L116" s="19">
        <f t="shared" si="151"/>
        <v>1.4142595716861592</v>
      </c>
      <c r="M116" s="19">
        <f t="shared" si="152"/>
        <v>0.38021843034221342</v>
      </c>
      <c r="N116" s="19">
        <f t="shared" si="153"/>
        <v>0.85543394522810345</v>
      </c>
      <c r="O116" s="19">
        <f t="shared" si="154"/>
        <v>-0.44517189831415471</v>
      </c>
      <c r="P116" s="72">
        <f t="shared" si="202"/>
        <v>7.1788868624030045E-4</v>
      </c>
      <c r="Q116" s="72">
        <f t="shared" si="203"/>
        <v>1.8357778992672562</v>
      </c>
      <c r="R116" s="72">
        <f t="shared" si="155"/>
        <v>1.8012020721394073E-3</v>
      </c>
      <c r="S116" s="19">
        <f t="shared" si="156"/>
        <v>0.98787962352353731</v>
      </c>
      <c r="T116" s="19">
        <f t="shared" si="157"/>
        <v>0.15522193603674114</v>
      </c>
      <c r="U116" s="19">
        <f t="shared" si="158"/>
        <v>1.4149442184256382</v>
      </c>
      <c r="V116" s="19">
        <f t="shared" si="159"/>
        <v>0.37999232300773034</v>
      </c>
      <c r="W116" s="19">
        <f t="shared" si="160"/>
        <v>0.85560583445518867</v>
      </c>
      <c r="X116" s="19">
        <f t="shared" si="161"/>
        <v>-0.44572745684719606</v>
      </c>
      <c r="Y116" s="72">
        <f t="shared" si="204"/>
        <v>7.1803262740579514E-4</v>
      </c>
      <c r="Z116" s="72">
        <f t="shared" si="205"/>
        <v>1.8357776988912513</v>
      </c>
      <c r="AA116" s="72">
        <f t="shared" si="162"/>
        <v>-2.0037600489963836E-7</v>
      </c>
      <c r="AB116" s="19">
        <f t="shared" si="163"/>
        <v>0.98787961170472738</v>
      </c>
      <c r="AC116" s="19">
        <f t="shared" si="164"/>
        <v>0.155222011255225</v>
      </c>
      <c r="AD116" s="19">
        <f t="shared" si="165"/>
        <v>1.4149441422842921</v>
      </c>
      <c r="AE116" s="19">
        <f t="shared" si="166"/>
        <v>0.37999234821580707</v>
      </c>
      <c r="AF116" s="19">
        <f t="shared" si="167"/>
        <v>0.85560581529743684</v>
      </c>
      <c r="AG116" s="19">
        <f t="shared" si="168"/>
        <v>-0.44572739508448728</v>
      </c>
      <c r="AH116" s="72">
        <f t="shared" si="206"/>
        <v>7.1803261136297529E-4</v>
      </c>
      <c r="AI116" s="72">
        <f t="shared" si="207"/>
        <v>1.8357776989138876</v>
      </c>
      <c r="AJ116" s="72">
        <f t="shared" si="169"/>
        <v>2.2636337249082317E-11</v>
      </c>
      <c r="AK116" s="19">
        <f t="shared" si="170"/>
        <v>0.98787961170606253</v>
      </c>
      <c r="AL116" s="19">
        <f t="shared" si="171"/>
        <v>0.15522201124672763</v>
      </c>
      <c r="AM116" s="19">
        <f t="shared" si="172"/>
        <v>1.4149441422928939</v>
      </c>
      <c r="AN116" s="19">
        <f t="shared" si="173"/>
        <v>0.37999234821295935</v>
      </c>
      <c r="AO116" s="19">
        <f t="shared" si="174"/>
        <v>0.85560581529960111</v>
      </c>
      <c r="AP116" s="19">
        <f t="shared" si="175"/>
        <v>-0.44572739509146453</v>
      </c>
      <c r="AQ116" s="72">
        <f t="shared" si="208"/>
        <v>7.1803261136478753E-4</v>
      </c>
      <c r="AR116" s="72">
        <f t="shared" si="209"/>
        <v>1.835777698913885</v>
      </c>
      <c r="AS116" s="72">
        <f t="shared" si="176"/>
        <v>-2.6645352591003757E-15</v>
      </c>
      <c r="AT116" s="19">
        <f t="shared" si="177"/>
        <v>0.98787961170606231</v>
      </c>
      <c r="AU116" s="19">
        <f t="shared" si="178"/>
        <v>0.15522201124672863</v>
      </c>
      <c r="AV116" s="19">
        <f t="shared" si="179"/>
        <v>1.4149441422928928</v>
      </c>
      <c r="AW116" s="19">
        <f t="shared" si="180"/>
        <v>0.37999234821295969</v>
      </c>
      <c r="AX116" s="19">
        <f t="shared" si="181"/>
        <v>0.85560581529960078</v>
      </c>
      <c r="AY116" s="19">
        <f t="shared" si="182"/>
        <v>-0.44572739509146375</v>
      </c>
      <c r="AZ116" s="72">
        <f t="shared" si="210"/>
        <v>7.180326113647872E-4</v>
      </c>
      <c r="BA116" s="72">
        <f t="shared" si="211"/>
        <v>1.835777698913885</v>
      </c>
      <c r="BB116" s="72">
        <f t="shared" si="183"/>
        <v>0</v>
      </c>
      <c r="BC116" s="19">
        <f t="shared" si="184"/>
        <v>0.98787961170606231</v>
      </c>
      <c r="BD116" s="19">
        <f t="shared" si="185"/>
        <v>0.15522201124672863</v>
      </c>
      <c r="BE116" s="19">
        <f t="shared" si="186"/>
        <v>1.4149441422928928</v>
      </c>
      <c r="BF116" s="19">
        <f t="shared" si="187"/>
        <v>0.37999234821295969</v>
      </c>
      <c r="BG116" s="19">
        <f t="shared" si="188"/>
        <v>0.85560581529960078</v>
      </c>
      <c r="BH116" s="19">
        <f t="shared" si="189"/>
        <v>-0.44572739509146375</v>
      </c>
      <c r="BI116" s="72">
        <f t="shared" si="212"/>
        <v>7.180326113647872E-4</v>
      </c>
      <c r="BJ116" s="72">
        <f t="shared" si="213"/>
        <v>1.835777698913885</v>
      </c>
      <c r="BK116" s="72">
        <f t="shared" si="190"/>
        <v>0</v>
      </c>
      <c r="BL116" s="72">
        <f t="shared" si="214"/>
        <v>5.7663526048842648E-3</v>
      </c>
      <c r="BM116" s="72">
        <f t="shared" si="191"/>
        <v>1.0014400332519566</v>
      </c>
      <c r="BN116" s="72">
        <f t="shared" si="192"/>
        <v>1.4374456035989118E-3</v>
      </c>
      <c r="BO116" s="72">
        <f t="shared" si="193"/>
        <v>-6.3299108886082317E-4</v>
      </c>
      <c r="BP116" s="72">
        <f t="shared" si="215"/>
        <v>9011431.3192686699</v>
      </c>
      <c r="BQ116" s="72">
        <f t="shared" si="194"/>
        <v>1.9247579147227372</v>
      </c>
      <c r="BR116" s="72">
        <f t="shared" si="195"/>
        <v>-2.7353325211369883</v>
      </c>
      <c r="BS116" s="72">
        <f t="shared" si="196"/>
        <v>0.40626013245280479</v>
      </c>
      <c r="BT116" s="72">
        <f t="shared" si="197"/>
        <v>110.28050509801403</v>
      </c>
      <c r="BU116" s="72">
        <f t="shared" si="198"/>
        <v>203.27699097397152</v>
      </c>
      <c r="BV116" s="72">
        <f t="shared" si="199"/>
        <v>23.276990973971522</v>
      </c>
    </row>
    <row r="117" spans="1:74">
      <c r="A117" s="13">
        <f>'LL to'!B117</f>
        <v>-19.39428154472273</v>
      </c>
      <c r="B117" s="13">
        <f>'LL to'!C117</f>
        <v>160.79666925711524</v>
      </c>
      <c r="C117" s="19">
        <f t="shared" si="144"/>
        <v>-0.3384940690141835</v>
      </c>
      <c r="D117" s="19">
        <f t="shared" si="145"/>
        <v>2.8064313047770053</v>
      </c>
      <c r="E117" s="19">
        <f t="shared" si="200"/>
        <v>-0.28506938620240663</v>
      </c>
      <c r="F117" s="19">
        <f t="shared" si="201"/>
        <v>-0.33744349983557065</v>
      </c>
      <c r="G117" s="19">
        <f t="shared" si="146"/>
        <v>1.8441289117206203</v>
      </c>
      <c r="H117" s="19">
        <f t="shared" si="147"/>
        <v>1.8441289117206203</v>
      </c>
      <c r="I117" s="19">
        <f t="shared" si="148"/>
        <v>0</v>
      </c>
      <c r="J117" s="19">
        <f t="shared" si="149"/>
        <v>0.98848301817389228</v>
      </c>
      <c r="K117" s="19">
        <f t="shared" si="150"/>
        <v>-0.15133183003529899</v>
      </c>
      <c r="L117" s="19">
        <f t="shared" si="151"/>
        <v>1.7227118084584989</v>
      </c>
      <c r="M117" s="19">
        <f t="shared" si="152"/>
        <v>0.88206499854970666</v>
      </c>
      <c r="N117" s="19">
        <f t="shared" si="153"/>
        <v>0.22196133833350595</v>
      </c>
      <c r="O117" s="19">
        <f t="shared" si="154"/>
        <v>-0.99027512345682678</v>
      </c>
      <c r="P117" s="72">
        <f t="shared" si="202"/>
        <v>1.8656852903485178E-4</v>
      </c>
      <c r="Q117" s="72">
        <f t="shared" si="203"/>
        <v>1.8492221638707305</v>
      </c>
      <c r="R117" s="72">
        <f t="shared" si="155"/>
        <v>5.0932521501101391E-3</v>
      </c>
      <c r="S117" s="19">
        <f t="shared" si="156"/>
        <v>0.98779343461438218</v>
      </c>
      <c r="T117" s="19">
        <f t="shared" si="157"/>
        <v>-0.15576947882278552</v>
      </c>
      <c r="U117" s="19">
        <f t="shared" si="158"/>
        <v>1.7272027199632216</v>
      </c>
      <c r="V117" s="19">
        <f t="shared" si="159"/>
        <v>0.8814089583360436</v>
      </c>
      <c r="W117" s="19">
        <f t="shared" si="160"/>
        <v>0.2231182481649705</v>
      </c>
      <c r="X117" s="19">
        <f t="shared" si="161"/>
        <v>-0.99036269441704849</v>
      </c>
      <c r="Y117" s="72">
        <f t="shared" si="204"/>
        <v>1.8754041992734605E-4</v>
      </c>
      <c r="Z117" s="72">
        <f t="shared" si="205"/>
        <v>1.8492316373540856</v>
      </c>
      <c r="AA117" s="72">
        <f t="shared" si="162"/>
        <v>9.4734833551157749E-6</v>
      </c>
      <c r="AB117" s="19">
        <f t="shared" si="163"/>
        <v>0.98779213390366316</v>
      </c>
      <c r="AC117" s="19">
        <f t="shared" si="164"/>
        <v>-0.15577772689973249</v>
      </c>
      <c r="AD117" s="19">
        <f t="shared" si="165"/>
        <v>1.727211069970509</v>
      </c>
      <c r="AE117" s="19">
        <f t="shared" si="166"/>
        <v>0.88140773206254175</v>
      </c>
      <c r="AF117" s="19">
        <f t="shared" si="167"/>
        <v>0.22312040986036663</v>
      </c>
      <c r="AG117" s="19">
        <f t="shared" si="168"/>
        <v>-0.99036285656266831</v>
      </c>
      <c r="AH117" s="72">
        <f t="shared" si="206"/>
        <v>1.8754223590807415E-4</v>
      </c>
      <c r="AI117" s="72">
        <f t="shared" si="207"/>
        <v>1.8492316549122103</v>
      </c>
      <c r="AJ117" s="72">
        <f t="shared" si="169"/>
        <v>1.7558124731920088E-8</v>
      </c>
      <c r="AK117" s="19">
        <f t="shared" si="170"/>
        <v>0.98779213149286771</v>
      </c>
      <c r="AL117" s="19">
        <f t="shared" si="171"/>
        <v>-0.15577774218667204</v>
      </c>
      <c r="AM117" s="19">
        <f t="shared" si="172"/>
        <v>1.7272110854463758</v>
      </c>
      <c r="AN117" s="19">
        <f t="shared" si="173"/>
        <v>0.88140772978974935</v>
      </c>
      <c r="AO117" s="19">
        <f t="shared" si="174"/>
        <v>0.2231204138668802</v>
      </c>
      <c r="AP117" s="19">
        <f t="shared" si="175"/>
        <v>-0.99036285686318615</v>
      </c>
      <c r="AQ117" s="72">
        <f t="shared" si="208"/>
        <v>1.8754223927383576E-4</v>
      </c>
      <c r="AR117" s="72">
        <f t="shared" si="209"/>
        <v>1.8492316549447523</v>
      </c>
      <c r="AS117" s="72">
        <f t="shared" si="176"/>
        <v>3.2541969119392888E-11</v>
      </c>
      <c r="AT117" s="19">
        <f t="shared" si="177"/>
        <v>0.98779213148839951</v>
      </c>
      <c r="AU117" s="19">
        <f t="shared" si="178"/>
        <v>-0.15577774221500459</v>
      </c>
      <c r="AV117" s="19">
        <f t="shared" si="179"/>
        <v>1.7272110854750586</v>
      </c>
      <c r="AW117" s="19">
        <f t="shared" si="180"/>
        <v>0.88140772978553705</v>
      </c>
      <c r="AX117" s="19">
        <f t="shared" si="181"/>
        <v>0.2231204138743057</v>
      </c>
      <c r="AY117" s="19">
        <f t="shared" si="182"/>
        <v>-0.99036285686374348</v>
      </c>
      <c r="AZ117" s="72">
        <f t="shared" si="210"/>
        <v>1.8754223928007372E-4</v>
      </c>
      <c r="BA117" s="72">
        <f t="shared" si="211"/>
        <v>1.8492316549448125</v>
      </c>
      <c r="BB117" s="72">
        <f t="shared" si="183"/>
        <v>6.0174087934683484E-14</v>
      </c>
      <c r="BC117" s="19">
        <f t="shared" si="184"/>
        <v>0.98779213148839129</v>
      </c>
      <c r="BD117" s="19">
        <f t="shared" si="185"/>
        <v>-0.15577774221505697</v>
      </c>
      <c r="BE117" s="19">
        <f t="shared" si="186"/>
        <v>1.7272110854751117</v>
      </c>
      <c r="BF117" s="19">
        <f t="shared" si="187"/>
        <v>0.88140772978552917</v>
      </c>
      <c r="BG117" s="19">
        <f t="shared" si="188"/>
        <v>0.22312041387431958</v>
      </c>
      <c r="BH117" s="19">
        <f t="shared" si="189"/>
        <v>-0.99036285686374392</v>
      </c>
      <c r="BI117" s="72">
        <f t="shared" si="212"/>
        <v>1.8754223928008537E-4</v>
      </c>
      <c r="BJ117" s="72">
        <f t="shared" si="213"/>
        <v>1.8492316549448127</v>
      </c>
      <c r="BK117" s="72">
        <f t="shared" si="190"/>
        <v>0</v>
      </c>
      <c r="BL117" s="72">
        <f t="shared" si="214"/>
        <v>1.5037193024413028E-3</v>
      </c>
      <c r="BM117" s="72">
        <f t="shared" si="191"/>
        <v>1.0003758238995399</v>
      </c>
      <c r="BN117" s="72">
        <f t="shared" si="192"/>
        <v>3.7564742462332105E-4</v>
      </c>
      <c r="BO117" s="72">
        <f t="shared" si="193"/>
        <v>-3.6749081514144376E-4</v>
      </c>
      <c r="BP117" s="72">
        <f t="shared" si="215"/>
        <v>10985916.331681784</v>
      </c>
      <c r="BQ117" s="72">
        <f t="shared" si="194"/>
        <v>1.9767698747429601</v>
      </c>
      <c r="BR117" s="72">
        <f t="shared" si="195"/>
        <v>-1.9349389989915748</v>
      </c>
      <c r="BS117" s="72">
        <f t="shared" si="196"/>
        <v>1.2066536545982183</v>
      </c>
      <c r="BT117" s="72">
        <f t="shared" si="197"/>
        <v>113.26057089137601</v>
      </c>
      <c r="BU117" s="72">
        <f t="shared" si="198"/>
        <v>249.1361617425145</v>
      </c>
      <c r="BV117" s="72">
        <f t="shared" si="199"/>
        <v>69.136161742514503</v>
      </c>
    </row>
    <row r="118" spans="1:74">
      <c r="A118" s="13">
        <f>'LL to'!B118</f>
        <v>-20.805931239087343</v>
      </c>
      <c r="B118" s="13">
        <f>'LL to'!C118</f>
        <v>-111.42961404468328</v>
      </c>
      <c r="C118" s="19">
        <f t="shared" si="144"/>
        <v>-0.36313200406561769</v>
      </c>
      <c r="D118" s="19">
        <f t="shared" si="145"/>
        <v>-1.9448136493062391</v>
      </c>
      <c r="E118" s="19">
        <f t="shared" si="200"/>
        <v>-0.33744349983557065</v>
      </c>
      <c r="F118" s="19">
        <f t="shared" si="201"/>
        <v>-0.36201826442190277</v>
      </c>
      <c r="G118" s="19">
        <f t="shared" si="146"/>
        <v>-4.7512449540832442</v>
      </c>
      <c r="H118" s="19">
        <f t="shared" si="147"/>
        <v>-4.7512449540832442</v>
      </c>
      <c r="I118" s="19">
        <f t="shared" si="148"/>
        <v>0</v>
      </c>
      <c r="J118" s="19">
        <f t="shared" si="149"/>
        <v>0.98845201655811832</v>
      </c>
      <c r="K118" s="19">
        <f t="shared" si="150"/>
        <v>0.15153419073657695</v>
      </c>
      <c r="L118" s="19">
        <f t="shared" si="151"/>
        <v>1.4186761234818561</v>
      </c>
      <c r="M118" s="19">
        <f t="shared" si="152"/>
        <v>0.89207908419022575</v>
      </c>
      <c r="N118" s="19">
        <f t="shared" si="153"/>
        <v>0.2041949075503281</v>
      </c>
      <c r="O118" s="19">
        <f t="shared" si="154"/>
        <v>-0.9969236283928179</v>
      </c>
      <c r="P118" s="72">
        <f t="shared" si="202"/>
        <v>1.7164268812875039E-4</v>
      </c>
      <c r="Q118" s="72">
        <f t="shared" si="203"/>
        <v>-4.7470029673011238</v>
      </c>
      <c r="R118" s="72">
        <f t="shared" si="155"/>
        <v>4.2419867821203994E-3</v>
      </c>
      <c r="S118" s="19">
        <f t="shared" si="156"/>
        <v>0.98901825527389009</v>
      </c>
      <c r="T118" s="19">
        <f t="shared" si="157"/>
        <v>0.14779340558695542</v>
      </c>
      <c r="U118" s="19">
        <f t="shared" si="158"/>
        <v>1.4224595236580673</v>
      </c>
      <c r="V118" s="19">
        <f t="shared" si="159"/>
        <v>0.89170735171947646</v>
      </c>
      <c r="W118" s="19">
        <f t="shared" si="160"/>
        <v>0.2048579988894379</v>
      </c>
      <c r="X118" s="19">
        <f t="shared" si="161"/>
        <v>-0.99694704620835428</v>
      </c>
      <c r="Y118" s="72">
        <f t="shared" si="204"/>
        <v>1.7219978486057421E-4</v>
      </c>
      <c r="Z118" s="72">
        <f t="shared" si="205"/>
        <v>-4.7469934298754684</v>
      </c>
      <c r="AA118" s="72">
        <f t="shared" si="162"/>
        <v>9.5374256554592307E-6</v>
      </c>
      <c r="AB118" s="19">
        <f t="shared" si="163"/>
        <v>0.98901951216023165</v>
      </c>
      <c r="AC118" s="19">
        <f t="shared" si="164"/>
        <v>0.14778499438825779</v>
      </c>
      <c r="AD118" s="19">
        <f t="shared" si="165"/>
        <v>1.4224680282466409</v>
      </c>
      <c r="AE118" s="19">
        <f t="shared" si="166"/>
        <v>0.89170651295594794</v>
      </c>
      <c r="AF118" s="19">
        <f t="shared" si="167"/>
        <v>0.20485949475194387</v>
      </c>
      <c r="AG118" s="19">
        <f t="shared" si="168"/>
        <v>-0.9969470986325516</v>
      </c>
      <c r="AH118" s="72">
        <f t="shared" si="206"/>
        <v>1.7220104160858878E-4</v>
      </c>
      <c r="AI118" s="72">
        <f t="shared" si="207"/>
        <v>-4.7469934084622967</v>
      </c>
      <c r="AJ118" s="72">
        <f t="shared" si="169"/>
        <v>2.1413171680251253E-8</v>
      </c>
      <c r="AK118" s="19">
        <f t="shared" si="170"/>
        <v>0.98901951498207719</v>
      </c>
      <c r="AL118" s="19">
        <f t="shared" si="171"/>
        <v>0.14778497550365749</v>
      </c>
      <c r="AM118" s="19">
        <f t="shared" si="172"/>
        <v>1.4224680473409055</v>
      </c>
      <c r="AN118" s="19">
        <f t="shared" si="173"/>
        <v>0.89170651107276344</v>
      </c>
      <c r="AO118" s="19">
        <f t="shared" si="174"/>
        <v>0.20485949811043958</v>
      </c>
      <c r="AP118" s="19">
        <f t="shared" si="175"/>
        <v>-0.99694709875025134</v>
      </c>
      <c r="AQ118" s="72">
        <f t="shared" si="208"/>
        <v>1.7220104443022699E-4</v>
      </c>
      <c r="AR118" s="72">
        <f t="shared" si="209"/>
        <v>-4.7469934084142205</v>
      </c>
      <c r="AS118" s="72">
        <f t="shared" si="176"/>
        <v>4.8076209679948079E-11</v>
      </c>
      <c r="AT118" s="19">
        <f t="shared" si="177"/>
        <v>0.98901951498841278</v>
      </c>
      <c r="AU118" s="19">
        <f t="shared" si="178"/>
        <v>0.14778497546125835</v>
      </c>
      <c r="AV118" s="19">
        <f t="shared" si="179"/>
        <v>1.4224680473837754</v>
      </c>
      <c r="AW118" s="19">
        <f t="shared" si="180"/>
        <v>0.89170651106853538</v>
      </c>
      <c r="AX118" s="19">
        <f t="shared" si="181"/>
        <v>0.20485949811797999</v>
      </c>
      <c r="AY118" s="19">
        <f t="shared" si="182"/>
        <v>-0.99694709875051557</v>
      </c>
      <c r="AZ118" s="72">
        <f t="shared" si="210"/>
        <v>1.7220104443656204E-4</v>
      </c>
      <c r="BA118" s="72">
        <f t="shared" si="211"/>
        <v>-4.7469934084141121</v>
      </c>
      <c r="BB118" s="72">
        <f t="shared" si="183"/>
        <v>1.0835776720341528E-13</v>
      </c>
      <c r="BC118" s="19">
        <f t="shared" si="184"/>
        <v>0.989019514988427</v>
      </c>
      <c r="BD118" s="19">
        <f t="shared" si="185"/>
        <v>0.14778497546116279</v>
      </c>
      <c r="BE118" s="19">
        <f t="shared" si="186"/>
        <v>1.422468047383872</v>
      </c>
      <c r="BF118" s="19">
        <f t="shared" si="187"/>
        <v>0.89170651106852594</v>
      </c>
      <c r="BG118" s="19">
        <f t="shared" si="188"/>
        <v>0.20485949811799686</v>
      </c>
      <c r="BH118" s="19">
        <f t="shared" si="189"/>
        <v>-0.99694709875051679</v>
      </c>
      <c r="BI118" s="72">
        <f t="shared" si="212"/>
        <v>1.7220104443657624E-4</v>
      </c>
      <c r="BJ118" s="72">
        <f t="shared" si="213"/>
        <v>-4.7469934084141121</v>
      </c>
      <c r="BK118" s="72">
        <f t="shared" si="190"/>
        <v>0</v>
      </c>
      <c r="BL118" s="72">
        <f t="shared" si="214"/>
        <v>1.3806499201905853E-3</v>
      </c>
      <c r="BM118" s="72">
        <f t="shared" si="191"/>
        <v>1.0003450731785577</v>
      </c>
      <c r="BN118" s="72">
        <f t="shared" si="192"/>
        <v>3.4492439579332881E-4</v>
      </c>
      <c r="BO118" s="72">
        <f t="shared" si="193"/>
        <v>-3.4009120536000032E-4</v>
      </c>
      <c r="BP118" s="72">
        <f t="shared" si="215"/>
        <v>9047559.9209930301</v>
      </c>
      <c r="BQ118" s="72">
        <f t="shared" si="194"/>
        <v>1.9037089460135159</v>
      </c>
      <c r="BR118" s="72">
        <f t="shared" si="195"/>
        <v>-1.8764357084288532</v>
      </c>
      <c r="BS118" s="72">
        <f t="shared" si="196"/>
        <v>1.2651569451609399</v>
      </c>
      <c r="BT118" s="72">
        <f t="shared" si="197"/>
        <v>109.07448802787275</v>
      </c>
      <c r="BU118" s="72">
        <f t="shared" si="198"/>
        <v>252.48815337938601</v>
      </c>
      <c r="BV118" s="72">
        <f t="shared" si="199"/>
        <v>72.488153379386006</v>
      </c>
    </row>
    <row r="119" spans="1:74">
      <c r="A119" s="13">
        <f>'LL to'!B119</f>
        <v>58.283284788799051</v>
      </c>
      <c r="B119" s="13">
        <f>'LL to'!C119</f>
        <v>-123.65422979991067</v>
      </c>
      <c r="C119" s="19">
        <f t="shared" si="144"/>
        <v>1.0172352184420714</v>
      </c>
      <c r="D119" s="19">
        <f t="shared" si="145"/>
        <v>-2.1581734440261302</v>
      </c>
      <c r="E119" s="19">
        <f t="shared" si="200"/>
        <v>-0.36201826442190277</v>
      </c>
      <c r="F119" s="19">
        <f t="shared" si="201"/>
        <v>1.0157321702977156</v>
      </c>
      <c r="G119" s="19">
        <f t="shared" si="146"/>
        <v>-0.21335979471989108</v>
      </c>
      <c r="H119" s="19">
        <f t="shared" si="147"/>
        <v>-0.21335979471989108</v>
      </c>
      <c r="I119" s="19">
        <f t="shared" si="148"/>
        <v>0</v>
      </c>
      <c r="J119" s="19">
        <f t="shared" si="149"/>
        <v>0.9835430452967715</v>
      </c>
      <c r="K119" s="19">
        <f t="shared" si="150"/>
        <v>0.1806739550913552</v>
      </c>
      <c r="L119" s="19">
        <f t="shared" si="151"/>
        <v>1.3891246866940665</v>
      </c>
      <c r="M119" s="19">
        <f t="shared" si="152"/>
        <v>-0.10610235872508179</v>
      </c>
      <c r="N119" s="19">
        <f t="shared" si="153"/>
        <v>0.98874228947297405</v>
      </c>
      <c r="O119" s="19">
        <f t="shared" si="154"/>
        <v>0.78950966622479191</v>
      </c>
      <c r="P119" s="72">
        <f t="shared" si="202"/>
        <v>8.2948455875753082E-4</v>
      </c>
      <c r="Q119" s="72">
        <f t="shared" si="203"/>
        <v>-0.2138537825572647</v>
      </c>
      <c r="R119" s="72">
        <f t="shared" si="155"/>
        <v>-4.9398783737361618E-4</v>
      </c>
      <c r="S119" s="19">
        <f t="shared" si="156"/>
        <v>0.98355252440596841</v>
      </c>
      <c r="T119" s="19">
        <f t="shared" si="157"/>
        <v>0.1806223456127371</v>
      </c>
      <c r="U119" s="19">
        <f t="shared" si="158"/>
        <v>1.3891771594660063</v>
      </c>
      <c r="V119" s="19">
        <f t="shared" si="159"/>
        <v>-0.10634323862756193</v>
      </c>
      <c r="W119" s="19">
        <f t="shared" si="160"/>
        <v>0.98869111559820144</v>
      </c>
      <c r="X119" s="19">
        <f t="shared" si="161"/>
        <v>0.78948956960387751</v>
      </c>
      <c r="Y119" s="72">
        <f t="shared" si="204"/>
        <v>8.2944173415304542E-4</v>
      </c>
      <c r="Z119" s="72">
        <f t="shared" si="205"/>
        <v>-0.21385492273722928</v>
      </c>
      <c r="AA119" s="72">
        <f t="shared" si="162"/>
        <v>-1.1401799645816002E-6</v>
      </c>
      <c r="AB119" s="19">
        <f t="shared" si="163"/>
        <v>0.98355254630655542</v>
      </c>
      <c r="AC119" s="19">
        <f t="shared" si="164"/>
        <v>0.18062222635625758</v>
      </c>
      <c r="AD119" s="19">
        <f t="shared" si="165"/>
        <v>1.3891772807167531</v>
      </c>
      <c r="AE119" s="19">
        <f t="shared" si="166"/>
        <v>-0.1063437945679868</v>
      </c>
      <c r="AF119" s="19">
        <f t="shared" si="167"/>
        <v>0.98869099735688182</v>
      </c>
      <c r="AG119" s="19">
        <f t="shared" si="168"/>
        <v>0.78948952316414667</v>
      </c>
      <c r="AH119" s="72">
        <f t="shared" si="206"/>
        <v>8.2944163520336787E-4</v>
      </c>
      <c r="AI119" s="72">
        <f t="shared" si="207"/>
        <v>-0.21385492536886541</v>
      </c>
      <c r="AJ119" s="72">
        <f t="shared" si="169"/>
        <v>-2.6316361312339609E-9</v>
      </c>
      <c r="AK119" s="19">
        <f t="shared" si="170"/>
        <v>0.9835525463571041</v>
      </c>
      <c r="AL119" s="19">
        <f t="shared" si="171"/>
        <v>0.18062222608100231</v>
      </c>
      <c r="AM119" s="19">
        <f t="shared" si="172"/>
        <v>1.3891772809966114</v>
      </c>
      <c r="AN119" s="19">
        <f t="shared" si="173"/>
        <v>-0.10634379585114624</v>
      </c>
      <c r="AO119" s="19">
        <f t="shared" si="174"/>
        <v>0.98869099708396968</v>
      </c>
      <c r="AP119" s="19">
        <f t="shared" si="175"/>
        <v>0.78948952305695941</v>
      </c>
      <c r="AQ119" s="72">
        <f t="shared" si="208"/>
        <v>8.2944163497498274E-4</v>
      </c>
      <c r="AR119" s="72">
        <f t="shared" si="209"/>
        <v>-0.21385492537493947</v>
      </c>
      <c r="AS119" s="72">
        <f t="shared" si="176"/>
        <v>-6.0740579232998471E-12</v>
      </c>
      <c r="AT119" s="19">
        <f t="shared" si="177"/>
        <v>0.98355254635722067</v>
      </c>
      <c r="AU119" s="19">
        <f t="shared" si="178"/>
        <v>0.18062222608036699</v>
      </c>
      <c r="AV119" s="19">
        <f t="shared" si="179"/>
        <v>1.3891772809972573</v>
      </c>
      <c r="AW119" s="19">
        <f t="shared" si="180"/>
        <v>-0.10634379585410789</v>
      </c>
      <c r="AX119" s="19">
        <f t="shared" si="181"/>
        <v>0.98869099708333985</v>
      </c>
      <c r="AY119" s="19">
        <f t="shared" si="182"/>
        <v>0.78948952305671205</v>
      </c>
      <c r="AZ119" s="72">
        <f t="shared" si="210"/>
        <v>8.294416349744556E-4</v>
      </c>
      <c r="BA119" s="72">
        <f t="shared" si="211"/>
        <v>-0.21385492537495349</v>
      </c>
      <c r="BB119" s="72">
        <f t="shared" si="183"/>
        <v>-1.4016565685892601E-14</v>
      </c>
      <c r="BC119" s="19">
        <f t="shared" si="184"/>
        <v>0.983552546357221</v>
      </c>
      <c r="BD119" s="19">
        <f t="shared" si="185"/>
        <v>0.18062222608036549</v>
      </c>
      <c r="BE119" s="19">
        <f t="shared" si="186"/>
        <v>1.3891772809972589</v>
      </c>
      <c r="BF119" s="19">
        <f t="shared" si="187"/>
        <v>-0.10634379585411471</v>
      </c>
      <c r="BG119" s="19">
        <f t="shared" si="188"/>
        <v>0.98869099708333841</v>
      </c>
      <c r="BH119" s="19">
        <f t="shared" si="189"/>
        <v>0.78948952305671138</v>
      </c>
      <c r="BI119" s="72">
        <f t="shared" si="212"/>
        <v>8.2944163497445441E-4</v>
      </c>
      <c r="BJ119" s="72">
        <f t="shared" si="213"/>
        <v>-0.21385492537495351</v>
      </c>
      <c r="BK119" s="72">
        <f t="shared" si="190"/>
        <v>0</v>
      </c>
      <c r="BL119" s="72">
        <f t="shared" si="214"/>
        <v>6.6632797539610059E-3</v>
      </c>
      <c r="BM119" s="72">
        <f t="shared" si="191"/>
        <v>1.0016637444786054</v>
      </c>
      <c r="BN119" s="72">
        <f t="shared" si="192"/>
        <v>1.6602913152951278E-3</v>
      </c>
      <c r="BO119" s="72">
        <f t="shared" si="193"/>
        <v>1.2892538168434895E-3</v>
      </c>
      <c r="BP119" s="72">
        <f t="shared" si="215"/>
        <v>8837138.748518236</v>
      </c>
      <c r="BQ119" s="72">
        <f t="shared" si="194"/>
        <v>-0.11337048882992865</v>
      </c>
      <c r="BR119" s="72">
        <f t="shared" si="195"/>
        <v>2.9390568844062566</v>
      </c>
      <c r="BS119" s="72">
        <f t="shared" si="196"/>
        <v>6.0806495379960497</v>
      </c>
      <c r="BT119" s="72">
        <f t="shared" si="197"/>
        <v>353.50434946871007</v>
      </c>
      <c r="BU119" s="72">
        <f t="shared" si="198"/>
        <v>168.39555522534761</v>
      </c>
      <c r="BV119" s="72">
        <f t="shared" si="199"/>
        <v>348.39555522534761</v>
      </c>
    </row>
    <row r="120" spans="1:74">
      <c r="A120" s="13">
        <f>'LL to'!B120</f>
        <v>-34.838147133249109</v>
      </c>
      <c r="B120" s="13">
        <f>'LL to'!C120</f>
        <v>-51.713412974563482</v>
      </c>
      <c r="C120" s="19">
        <f t="shared" si="144"/>
        <v>-0.60804037276942069</v>
      </c>
      <c r="D120" s="19">
        <f t="shared" si="145"/>
        <v>-0.90256932384968735</v>
      </c>
      <c r="E120" s="19">
        <f t="shared" si="200"/>
        <v>1.0157321702977156</v>
      </c>
      <c r="F120" s="19">
        <f t="shared" si="201"/>
        <v>-0.60646661089394327</v>
      </c>
      <c r="G120" s="19">
        <f t="shared" si="146"/>
        <v>1.255604120176443</v>
      </c>
      <c r="H120" s="19">
        <f t="shared" si="147"/>
        <v>1.255604120176443</v>
      </c>
      <c r="I120" s="19">
        <f t="shared" si="148"/>
        <v>0</v>
      </c>
      <c r="J120" s="19">
        <f t="shared" si="149"/>
        <v>0.93668925930608993</v>
      </c>
      <c r="K120" s="19">
        <f t="shared" si="150"/>
        <v>-0.35016172192375461</v>
      </c>
      <c r="L120" s="19">
        <f t="shared" si="151"/>
        <v>1.9285400775635706</v>
      </c>
      <c r="M120" s="19">
        <f t="shared" si="152"/>
        <v>0.43951071804856817</v>
      </c>
      <c r="N120" s="19">
        <f t="shared" si="153"/>
        <v>0.80683032872043203</v>
      </c>
      <c r="O120" s="19">
        <f t="shared" si="154"/>
        <v>0.85057790967187386</v>
      </c>
      <c r="P120" s="72">
        <f t="shared" si="202"/>
        <v>6.7718270240627217E-4</v>
      </c>
      <c r="Q120" s="72">
        <f t="shared" si="203"/>
        <v>1.2584448794273133</v>
      </c>
      <c r="R120" s="72">
        <f t="shared" si="155"/>
        <v>2.8407592508703505E-3</v>
      </c>
      <c r="S120" s="19">
        <f t="shared" si="156"/>
        <v>0.93625103178010327</v>
      </c>
      <c r="T120" s="19">
        <f t="shared" si="157"/>
        <v>-0.35133175986621534</v>
      </c>
      <c r="U120" s="19">
        <f t="shared" si="158"/>
        <v>1.9297894903674102</v>
      </c>
      <c r="V120" s="19">
        <f t="shared" si="159"/>
        <v>0.44012195684617</v>
      </c>
      <c r="W120" s="19">
        <f t="shared" si="160"/>
        <v>0.80629266310189807</v>
      </c>
      <c r="X120" s="19">
        <f t="shared" si="161"/>
        <v>0.85020856910179954</v>
      </c>
      <c r="Y120" s="72">
        <f t="shared" si="204"/>
        <v>6.7673234672721528E-4</v>
      </c>
      <c r="Z120" s="72">
        <f t="shared" si="205"/>
        <v>1.2584506726224181</v>
      </c>
      <c r="AA120" s="72">
        <f t="shared" si="162"/>
        <v>5.7931951047418551E-6</v>
      </c>
      <c r="AB120" s="19">
        <f t="shared" si="163"/>
        <v>0.93625013598086093</v>
      </c>
      <c r="AC120" s="19">
        <f t="shared" si="164"/>
        <v>-0.35133414703928156</v>
      </c>
      <c r="AD120" s="19">
        <f t="shared" si="165"/>
        <v>1.929792040083381</v>
      </c>
      <c r="AE120" s="19">
        <f t="shared" si="166"/>
        <v>0.44012320130467153</v>
      </c>
      <c r="AF120" s="19">
        <f t="shared" si="167"/>
        <v>0.80629156767332755</v>
      </c>
      <c r="AG120" s="19">
        <f t="shared" si="168"/>
        <v>0.850207814342686</v>
      </c>
      <c r="AH120" s="72">
        <f t="shared" si="206"/>
        <v>6.7673142918082659E-4</v>
      </c>
      <c r="AI120" s="72">
        <f t="shared" si="207"/>
        <v>1.2584506844311463</v>
      </c>
      <c r="AJ120" s="72">
        <f t="shared" si="169"/>
        <v>1.1808728217488351E-8</v>
      </c>
      <c r="AK120" s="19">
        <f t="shared" si="170"/>
        <v>0.93625013415487368</v>
      </c>
      <c r="AL120" s="19">
        <f t="shared" si="171"/>
        <v>-0.35133415190524997</v>
      </c>
      <c r="AM120" s="19">
        <f t="shared" si="172"/>
        <v>1.929792045280676</v>
      </c>
      <c r="AN120" s="19">
        <f t="shared" si="173"/>
        <v>0.44012320384134129</v>
      </c>
      <c r="AO120" s="19">
        <f t="shared" si="174"/>
        <v>0.80629156544043312</v>
      </c>
      <c r="AP120" s="19">
        <f t="shared" si="175"/>
        <v>0.85020781280419433</v>
      </c>
      <c r="AQ120" s="72">
        <f t="shared" si="208"/>
        <v>6.7673142731052287E-4</v>
      </c>
      <c r="AR120" s="72">
        <f t="shared" si="209"/>
        <v>1.258450684455217</v>
      </c>
      <c r="AS120" s="72">
        <f t="shared" si="176"/>
        <v>2.4070745396898019E-11</v>
      </c>
      <c r="AT120" s="19">
        <f t="shared" si="177"/>
        <v>0.93625013415115155</v>
      </c>
      <c r="AU120" s="19">
        <f t="shared" si="178"/>
        <v>-0.35133415191516865</v>
      </c>
      <c r="AV120" s="19">
        <f t="shared" si="179"/>
        <v>1.9297920452912702</v>
      </c>
      <c r="AW120" s="19">
        <f t="shared" si="180"/>
        <v>0.44012320384651205</v>
      </c>
      <c r="AX120" s="19">
        <f t="shared" si="181"/>
        <v>0.80629156543588154</v>
      </c>
      <c r="AY120" s="19">
        <f t="shared" si="182"/>
        <v>0.85020781280105839</v>
      </c>
      <c r="AZ120" s="72">
        <f t="shared" si="210"/>
        <v>6.7673142730671028E-4</v>
      </c>
      <c r="BA120" s="72">
        <f t="shared" si="211"/>
        <v>1.2584506844552661</v>
      </c>
      <c r="BB120" s="72">
        <f t="shared" si="183"/>
        <v>4.9071857688431919E-14</v>
      </c>
      <c r="BC120" s="19">
        <f t="shared" si="184"/>
        <v>0.93625013415114389</v>
      </c>
      <c r="BD120" s="19">
        <f t="shared" si="185"/>
        <v>-0.35133415191518891</v>
      </c>
      <c r="BE120" s="19">
        <f t="shared" si="186"/>
        <v>1.929792045291292</v>
      </c>
      <c r="BF120" s="19">
        <f t="shared" si="187"/>
        <v>0.44012320384652254</v>
      </c>
      <c r="BG120" s="19">
        <f t="shared" si="188"/>
        <v>0.80629156543587244</v>
      </c>
      <c r="BH120" s="19">
        <f t="shared" si="189"/>
        <v>0.85020781280105173</v>
      </c>
      <c r="BI120" s="72">
        <f t="shared" si="212"/>
        <v>6.7673142730670269E-4</v>
      </c>
      <c r="BJ120" s="72">
        <f t="shared" si="213"/>
        <v>1.2584506844552661</v>
      </c>
      <c r="BK120" s="72">
        <f t="shared" si="190"/>
        <v>0</v>
      </c>
      <c r="BL120" s="72">
        <f t="shared" si="214"/>
        <v>5.4339993785798716E-3</v>
      </c>
      <c r="BM120" s="72">
        <f t="shared" si="191"/>
        <v>1.0013571188278874</v>
      </c>
      <c r="BN120" s="72">
        <f t="shared" si="192"/>
        <v>1.3548203564969087E-3</v>
      </c>
      <c r="BO120" s="72">
        <f t="shared" si="193"/>
        <v>1.0783794575582896E-3</v>
      </c>
      <c r="BP120" s="72">
        <f t="shared" si="215"/>
        <v>12276993.817491779</v>
      </c>
      <c r="BQ120" s="72">
        <f t="shared" si="194"/>
        <v>2.1557217929575772</v>
      </c>
      <c r="BR120" s="72">
        <f t="shared" si="195"/>
        <v>-0.56336770782787493</v>
      </c>
      <c r="BS120" s="72">
        <f t="shared" si="196"/>
        <v>2.5782249457619182</v>
      </c>
      <c r="BT120" s="72">
        <f t="shared" si="197"/>
        <v>123.51376054084386</v>
      </c>
      <c r="BU120" s="72">
        <f t="shared" si="198"/>
        <v>327.72140802750351</v>
      </c>
      <c r="BV120" s="72">
        <f t="shared" si="199"/>
        <v>147.72140802750346</v>
      </c>
    </row>
    <row r="121" spans="1:74">
      <c r="A121" s="13">
        <f>'LL to'!B121</f>
        <v>23.209492606499694</v>
      </c>
      <c r="B121" s="13">
        <f>'LL to'!C121</f>
        <v>-41.813049083065806</v>
      </c>
      <c r="C121" s="19">
        <f t="shared" si="144"/>
        <v>0.40508206370070032</v>
      </c>
      <c r="D121" s="19">
        <f t="shared" si="145"/>
        <v>-0.72977537679749438</v>
      </c>
      <c r="E121" s="19">
        <f t="shared" si="200"/>
        <v>-0.60646661089394327</v>
      </c>
      <c r="F121" s="19">
        <f t="shared" si="201"/>
        <v>0.40386704302938115</v>
      </c>
      <c r="G121" s="19">
        <f t="shared" si="146"/>
        <v>0.17279394705219298</v>
      </c>
      <c r="H121" s="19">
        <f t="shared" si="147"/>
        <v>0.17279394705219298</v>
      </c>
      <c r="I121" s="19">
        <f t="shared" si="148"/>
        <v>0</v>
      </c>
      <c r="J121" s="19">
        <f t="shared" si="149"/>
        <v>0.85396741772094642</v>
      </c>
      <c r="K121" s="19">
        <f t="shared" si="150"/>
        <v>0.52032648353799837</v>
      </c>
      <c r="L121" s="19">
        <f t="shared" si="151"/>
        <v>1.0235631067973752</v>
      </c>
      <c r="M121" s="19">
        <f t="shared" si="152"/>
        <v>0.15212278771684692</v>
      </c>
      <c r="N121" s="19">
        <f t="shared" si="153"/>
        <v>0.97685865745725509</v>
      </c>
      <c r="O121" s="19">
        <f t="shared" si="154"/>
        <v>0.97890732946231829</v>
      </c>
      <c r="P121" s="72">
        <f t="shared" si="202"/>
        <v>8.1953950359200608E-4</v>
      </c>
      <c r="Q121" s="72">
        <f t="shared" si="203"/>
        <v>0.17331592549805036</v>
      </c>
      <c r="R121" s="72">
        <f t="shared" si="155"/>
        <v>5.2197844585738506E-4</v>
      </c>
      <c r="S121" s="19">
        <f t="shared" si="156"/>
        <v>0.85400879222768611</v>
      </c>
      <c r="T121" s="19">
        <f t="shared" si="157"/>
        <v>0.52025857301711897</v>
      </c>
      <c r="U121" s="19">
        <f t="shared" si="158"/>
        <v>1.0236426284212106</v>
      </c>
      <c r="V121" s="19">
        <f t="shared" si="159"/>
        <v>0.15257032700126708</v>
      </c>
      <c r="W121" s="19">
        <f t="shared" si="160"/>
        <v>0.97672229531872645</v>
      </c>
      <c r="X121" s="19">
        <f t="shared" si="161"/>
        <v>0.97890344232366155</v>
      </c>
      <c r="Y121" s="72">
        <f t="shared" si="204"/>
        <v>8.1942538275391432E-4</v>
      </c>
      <c r="Z121" s="72">
        <f t="shared" si="205"/>
        <v>0.17331750180986102</v>
      </c>
      <c r="AA121" s="72">
        <f t="shared" si="162"/>
        <v>1.5763118106637553E-6</v>
      </c>
      <c r="AB121" s="19">
        <f t="shared" si="163"/>
        <v>0.85400891734957418</v>
      </c>
      <c r="AC121" s="19">
        <f t="shared" si="164"/>
        <v>0.52025836762843913</v>
      </c>
      <c r="AD121" s="19">
        <f t="shared" si="165"/>
        <v>1.0236428689206838</v>
      </c>
      <c r="AE121" s="19">
        <f t="shared" si="166"/>
        <v>0.15257167835581711</v>
      </c>
      <c r="AF121" s="19">
        <f t="shared" si="167"/>
        <v>0.97672188296368911</v>
      </c>
      <c r="AG121" s="19">
        <f t="shared" si="168"/>
        <v>0.97890343056689</v>
      </c>
      <c r="AH121" s="72">
        <f t="shared" si="206"/>
        <v>8.1942503765578694E-4</v>
      </c>
      <c r="AI121" s="72">
        <f t="shared" si="207"/>
        <v>0.17331750657012546</v>
      </c>
      <c r="AJ121" s="72">
        <f t="shared" si="169"/>
        <v>4.7602644326349974E-9</v>
      </c>
      <c r="AK121" s="19">
        <f t="shared" si="170"/>
        <v>0.85400891772742826</v>
      </c>
      <c r="AL121" s="19">
        <f t="shared" si="171"/>
        <v>0.52025836700818817</v>
      </c>
      <c r="AM121" s="19">
        <f t="shared" si="172"/>
        <v>1.0236428696469655</v>
      </c>
      <c r="AN121" s="19">
        <f t="shared" si="173"/>
        <v>0.1525716824367373</v>
      </c>
      <c r="AO121" s="19">
        <f t="shared" si="174"/>
        <v>0.97672188171842333</v>
      </c>
      <c r="AP121" s="19">
        <f t="shared" si="175"/>
        <v>0.97890343053138595</v>
      </c>
      <c r="AQ121" s="72">
        <f t="shared" si="208"/>
        <v>8.1942503661362948E-4</v>
      </c>
      <c r="AR121" s="72">
        <f t="shared" si="209"/>
        <v>0.17331750658450085</v>
      </c>
      <c r="AS121" s="72">
        <f t="shared" si="176"/>
        <v>1.4375389767451452E-11</v>
      </c>
      <c r="AT121" s="19">
        <f t="shared" si="177"/>
        <v>0.85400891772856935</v>
      </c>
      <c r="AU121" s="19">
        <f t="shared" si="178"/>
        <v>0.52025836700631523</v>
      </c>
      <c r="AV121" s="19">
        <f t="shared" si="179"/>
        <v>1.0236428696491586</v>
      </c>
      <c r="AW121" s="19">
        <f t="shared" si="180"/>
        <v>0.15257168244906114</v>
      </c>
      <c r="AX121" s="19">
        <f t="shared" si="181"/>
        <v>0.9767218817146629</v>
      </c>
      <c r="AY121" s="19">
        <f t="shared" si="182"/>
        <v>0.97890343053127871</v>
      </c>
      <c r="AZ121" s="72">
        <f t="shared" si="210"/>
        <v>8.1942503661048248E-4</v>
      </c>
      <c r="BA121" s="72">
        <f t="shared" si="211"/>
        <v>0.17331750658454428</v>
      </c>
      <c r="BB121" s="72">
        <f t="shared" si="183"/>
        <v>4.343747583845925E-14</v>
      </c>
      <c r="BC121" s="19">
        <f t="shared" si="184"/>
        <v>0.85400891772857279</v>
      </c>
      <c r="BD121" s="19">
        <f t="shared" si="185"/>
        <v>0.52025836700630945</v>
      </c>
      <c r="BE121" s="19">
        <f t="shared" si="186"/>
        <v>1.0236428696491653</v>
      </c>
      <c r="BF121" s="19">
        <f t="shared" si="187"/>
        <v>0.15257168244909838</v>
      </c>
      <c r="BG121" s="19">
        <f t="shared" si="188"/>
        <v>0.97672188171465146</v>
      </c>
      <c r="BH121" s="19">
        <f t="shared" si="189"/>
        <v>0.97890343053127837</v>
      </c>
      <c r="BI121" s="72">
        <f t="shared" si="212"/>
        <v>8.1942503661047294E-4</v>
      </c>
      <c r="BJ121" s="72">
        <f t="shared" si="213"/>
        <v>0.1733175065845444</v>
      </c>
      <c r="BK121" s="72">
        <f t="shared" si="190"/>
        <v>0</v>
      </c>
      <c r="BL121" s="72">
        <f t="shared" si="214"/>
        <v>6.5826139399258118E-3</v>
      </c>
      <c r="BM121" s="72">
        <f t="shared" si="191"/>
        <v>1.0016436279042804</v>
      </c>
      <c r="BN121" s="72">
        <f t="shared" si="192"/>
        <v>1.6402576603411875E-3</v>
      </c>
      <c r="BO121" s="72">
        <f t="shared" si="193"/>
        <v>1.3715166102068407E-3</v>
      </c>
      <c r="BP121" s="72">
        <f t="shared" si="215"/>
        <v>6509006.6188152125</v>
      </c>
      <c r="BQ121" s="72">
        <f t="shared" si="194"/>
        <v>0.18580187164608006</v>
      </c>
      <c r="BR121" s="72">
        <f t="shared" si="195"/>
        <v>-2.9758589848654919</v>
      </c>
      <c r="BS121" s="72">
        <f t="shared" si="196"/>
        <v>0.16573366872430118</v>
      </c>
      <c r="BT121" s="72">
        <f t="shared" si="197"/>
        <v>10.645663070951798</v>
      </c>
      <c r="BU121" s="72">
        <f t="shared" si="198"/>
        <v>189.49583974112181</v>
      </c>
      <c r="BV121" s="72">
        <f t="shared" si="199"/>
        <v>9.4958397411218129</v>
      </c>
    </row>
    <row r="122" spans="1:74">
      <c r="A122" s="13">
        <f>'LL to'!B122</f>
        <v>-72.745058311519713</v>
      </c>
      <c r="B122" s="13">
        <f>'LL to'!C122</f>
        <v>136.11348766753832</v>
      </c>
      <c r="C122" s="19">
        <f t="shared" si="144"/>
        <v>-1.2696407820912858</v>
      </c>
      <c r="D122" s="19">
        <f t="shared" si="145"/>
        <v>2.3756285161712407</v>
      </c>
      <c r="E122" s="19">
        <f t="shared" si="200"/>
        <v>0.40386704302938115</v>
      </c>
      <c r="F122" s="19">
        <f t="shared" si="201"/>
        <v>-1.2686881045316518</v>
      </c>
      <c r="G122" s="19">
        <f t="shared" si="146"/>
        <v>3.1054038929687353</v>
      </c>
      <c r="H122" s="19">
        <f t="shared" si="147"/>
        <v>3.1054038929687353</v>
      </c>
      <c r="I122" s="19">
        <f t="shared" si="148"/>
        <v>0</v>
      </c>
      <c r="J122" s="19">
        <f t="shared" si="149"/>
        <v>0.76113187076376199</v>
      </c>
      <c r="K122" s="19">
        <f t="shared" si="150"/>
        <v>-0.64859715949706098</v>
      </c>
      <c r="L122" s="19">
        <f t="shared" si="151"/>
        <v>2.2765362149827837</v>
      </c>
      <c r="M122" s="19">
        <f t="shared" si="152"/>
        <v>1.3005574494220387E-2</v>
      </c>
      <c r="N122" s="19">
        <f t="shared" si="153"/>
        <v>0.99983085503207525</v>
      </c>
      <c r="O122" s="19">
        <f t="shared" si="154"/>
        <v>0.10188937138570275</v>
      </c>
      <c r="P122" s="72">
        <f t="shared" si="202"/>
        <v>8.3876370975004939E-4</v>
      </c>
      <c r="Q122" s="72">
        <f t="shared" si="203"/>
        <v>3.1055030814343398</v>
      </c>
      <c r="R122" s="72">
        <f t="shared" si="155"/>
        <v>9.918846560452721E-5</v>
      </c>
      <c r="S122" s="19">
        <f t="shared" si="156"/>
        <v>0.76113103521653491</v>
      </c>
      <c r="T122" s="19">
        <f t="shared" si="157"/>
        <v>-0.6485981400144516</v>
      </c>
      <c r="U122" s="19">
        <f t="shared" si="158"/>
        <v>2.2765375032193775</v>
      </c>
      <c r="V122" s="19">
        <f t="shared" si="159"/>
        <v>1.296995772196285E-2</v>
      </c>
      <c r="W122" s="19">
        <f t="shared" si="160"/>
        <v>0.9998317801966905</v>
      </c>
      <c r="X122" s="19">
        <f t="shared" si="161"/>
        <v>0.10188769642791085</v>
      </c>
      <c r="Y122" s="72">
        <f t="shared" si="204"/>
        <v>8.3876448392614328E-4</v>
      </c>
      <c r="Z122" s="72">
        <f t="shared" si="205"/>
        <v>3.1055028098549</v>
      </c>
      <c r="AA122" s="72">
        <f t="shared" si="162"/>
        <v>-2.7157943982558663E-7</v>
      </c>
      <c r="AB122" s="19">
        <f t="shared" si="163"/>
        <v>0.76113103750114863</v>
      </c>
      <c r="AC122" s="19">
        <f t="shared" si="164"/>
        <v>-0.6485981373334534</v>
      </c>
      <c r="AD122" s="19">
        <f t="shared" si="165"/>
        <v>2.2765374996969907</v>
      </c>
      <c r="AE122" s="19">
        <f t="shared" si="166"/>
        <v>1.2970055241529955E-2</v>
      </c>
      <c r="AF122" s="19">
        <f t="shared" si="167"/>
        <v>0.99983177766703168</v>
      </c>
      <c r="AG122" s="19">
        <f t="shared" si="168"/>
        <v>0.10188770100770161</v>
      </c>
      <c r="AH122" s="72">
        <f t="shared" si="206"/>
        <v>8.3876448180932929E-4</v>
      </c>
      <c r="AI122" s="72">
        <f t="shared" si="207"/>
        <v>3.1055028105984914</v>
      </c>
      <c r="AJ122" s="72">
        <f t="shared" si="169"/>
        <v>7.43591410667932E-10</v>
      </c>
      <c r="AK122" s="19">
        <f t="shared" si="170"/>
        <v>0.76113103749489319</v>
      </c>
      <c r="AL122" s="19">
        <f t="shared" si="171"/>
        <v>-0.64859813734079408</v>
      </c>
      <c r="AM122" s="19">
        <f t="shared" si="172"/>
        <v>2.276537499706635</v>
      </c>
      <c r="AN122" s="19">
        <f t="shared" si="173"/>
        <v>1.2970054974518907E-2</v>
      </c>
      <c r="AO122" s="19">
        <f t="shared" si="174"/>
        <v>0.99983177767395792</v>
      </c>
      <c r="AP122" s="19">
        <f t="shared" si="175"/>
        <v>0.10188770099516198</v>
      </c>
      <c r="AQ122" s="72">
        <f t="shared" si="208"/>
        <v>8.3876448181512521E-4</v>
      </c>
      <c r="AR122" s="72">
        <f t="shared" si="209"/>
        <v>3.1055028105964553</v>
      </c>
      <c r="AS122" s="72">
        <f t="shared" si="176"/>
        <v>-2.0361490271625371E-12</v>
      </c>
      <c r="AT122" s="19">
        <f t="shared" si="177"/>
        <v>0.7611310374949104</v>
      </c>
      <c r="AU122" s="19">
        <f t="shared" si="178"/>
        <v>-0.64859813734077398</v>
      </c>
      <c r="AV122" s="19">
        <f t="shared" si="179"/>
        <v>2.2765374997066088</v>
      </c>
      <c r="AW122" s="19">
        <f t="shared" si="180"/>
        <v>1.2970054975250053E-2</v>
      </c>
      <c r="AX122" s="19">
        <f t="shared" si="181"/>
        <v>0.99983177767393894</v>
      </c>
      <c r="AY122" s="19">
        <f t="shared" si="182"/>
        <v>0.1018877009951964</v>
      </c>
      <c r="AZ122" s="72">
        <f t="shared" si="210"/>
        <v>8.3876448181510938E-4</v>
      </c>
      <c r="BA122" s="72">
        <f t="shared" si="211"/>
        <v>3.105502810596461</v>
      </c>
      <c r="BB122" s="72">
        <f t="shared" si="183"/>
        <v>5.773159728050814E-15</v>
      </c>
      <c r="BC122" s="19">
        <f t="shared" si="184"/>
        <v>0.76113103749491029</v>
      </c>
      <c r="BD122" s="19">
        <f t="shared" si="185"/>
        <v>-0.64859813734077409</v>
      </c>
      <c r="BE122" s="19">
        <f t="shared" si="186"/>
        <v>2.2765374997066088</v>
      </c>
      <c r="BF122" s="19">
        <f t="shared" si="187"/>
        <v>1.297005497524798E-2</v>
      </c>
      <c r="BG122" s="19">
        <f t="shared" si="188"/>
        <v>0.99983177767393905</v>
      </c>
      <c r="BH122" s="19">
        <f t="shared" si="189"/>
        <v>0.10188770099519617</v>
      </c>
      <c r="BI122" s="72">
        <f t="shared" si="212"/>
        <v>8.3876448181510938E-4</v>
      </c>
      <c r="BJ122" s="72">
        <f t="shared" si="213"/>
        <v>3.105502810596461</v>
      </c>
      <c r="BK122" s="72">
        <f t="shared" si="190"/>
        <v>0</v>
      </c>
      <c r="BL122" s="72">
        <f t="shared" si="214"/>
        <v>6.7383630084577734E-3</v>
      </c>
      <c r="BM122" s="72">
        <f t="shared" si="191"/>
        <v>1.0016824683213534</v>
      </c>
      <c r="BN122" s="72">
        <f t="shared" si="192"/>
        <v>1.6789370758003587E-3</v>
      </c>
      <c r="BO122" s="72">
        <f t="shared" si="193"/>
        <v>1.3054202591733058E-4</v>
      </c>
      <c r="BP122" s="72">
        <f t="shared" si="215"/>
        <v>14494901.447110906</v>
      </c>
      <c r="BQ122" s="72">
        <f t="shared" si="194"/>
        <v>3.1274888252589776</v>
      </c>
      <c r="BR122" s="72">
        <f t="shared" si="195"/>
        <v>-3.0978803852423558</v>
      </c>
      <c r="BS122" s="72">
        <f t="shared" si="196"/>
        <v>4.3712268347437355E-2</v>
      </c>
      <c r="BT122" s="72">
        <f t="shared" si="197"/>
        <v>179.19191016166724</v>
      </c>
      <c r="BU122" s="72">
        <f t="shared" si="198"/>
        <v>182.50452848925147</v>
      </c>
      <c r="BV122" s="72">
        <f t="shared" si="199"/>
        <v>2.5045284892514701</v>
      </c>
    </row>
    <row r="123" spans="1:74">
      <c r="A123" s="13">
        <f>'LL to'!B123</f>
        <v>-5.9905379401216408</v>
      </c>
      <c r="B123" s="13">
        <f>'LL to'!C123</f>
        <v>-127.15051862893441</v>
      </c>
      <c r="C123" s="19">
        <f t="shared" si="144"/>
        <v>-0.10455461102076155</v>
      </c>
      <c r="D123" s="19">
        <f t="shared" si="145"/>
        <v>-2.2191951956932914</v>
      </c>
      <c r="E123" s="19">
        <f t="shared" si="200"/>
        <v>-1.2686881045316518</v>
      </c>
      <c r="F123" s="19">
        <f t="shared" si="201"/>
        <v>-0.10420659567497284</v>
      </c>
      <c r="G123" s="19">
        <f t="shared" si="146"/>
        <v>-4.5948237118645316</v>
      </c>
      <c r="H123" s="19">
        <f t="shared" si="147"/>
        <v>-4.5948237118645316</v>
      </c>
      <c r="I123" s="19">
        <f t="shared" si="148"/>
        <v>0</v>
      </c>
      <c r="J123" s="19">
        <f t="shared" si="149"/>
        <v>0.9979114017121925</v>
      </c>
      <c r="K123" s="19">
        <f t="shared" si="150"/>
        <v>6.4597479306914229E-2</v>
      </c>
      <c r="L123" s="19">
        <f t="shared" si="151"/>
        <v>1.506153837154109</v>
      </c>
      <c r="M123" s="19">
        <f t="shared" si="152"/>
        <v>0.29449200027951766</v>
      </c>
      <c r="N123" s="19">
        <f t="shared" si="153"/>
        <v>0.91327446177136862</v>
      </c>
      <c r="O123" s="19">
        <f t="shared" si="154"/>
        <v>-0.15287769470461823</v>
      </c>
      <c r="P123" s="72">
        <f t="shared" si="202"/>
        <v>7.6631768335887294E-4</v>
      </c>
      <c r="Q123" s="72">
        <f t="shared" si="203"/>
        <v>-4.5933378268494343</v>
      </c>
      <c r="R123" s="72">
        <f t="shared" si="155"/>
        <v>1.4858850150973879E-3</v>
      </c>
      <c r="S123" s="19">
        <f t="shared" si="156"/>
        <v>0.99793956994775068</v>
      </c>
      <c r="T123" s="19">
        <f t="shared" si="157"/>
        <v>6.4160850465829117E-2</v>
      </c>
      <c r="U123" s="19">
        <f t="shared" si="158"/>
        <v>1.506591373663918</v>
      </c>
      <c r="V123" s="19">
        <f t="shared" si="159"/>
        <v>0.29443168153238752</v>
      </c>
      <c r="W123" s="19">
        <f t="shared" si="160"/>
        <v>0.9133099849100107</v>
      </c>
      <c r="X123" s="19">
        <f t="shared" si="161"/>
        <v>-0.15330586486148301</v>
      </c>
      <c r="Y123" s="72">
        <f t="shared" si="204"/>
        <v>7.6634742201674188E-4</v>
      </c>
      <c r="Z123" s="72">
        <f t="shared" si="205"/>
        <v>-4.5933376999740538</v>
      </c>
      <c r="AA123" s="72">
        <f t="shared" si="162"/>
        <v>1.2687538042399638E-7</v>
      </c>
      <c r="AB123" s="19">
        <f t="shared" si="163"/>
        <v>0.99793957234455111</v>
      </c>
      <c r="AC123" s="19">
        <f t="shared" si="164"/>
        <v>6.4160813186667498E-2</v>
      </c>
      <c r="AD123" s="19">
        <f t="shared" si="165"/>
        <v>1.5065914110200493</v>
      </c>
      <c r="AE123" s="19">
        <f t="shared" si="166"/>
        <v>0.29443167635681311</v>
      </c>
      <c r="AF123" s="19">
        <f t="shared" si="167"/>
        <v>0.9133099879577169</v>
      </c>
      <c r="AG123" s="19">
        <f t="shared" si="168"/>
        <v>-0.15330590141496039</v>
      </c>
      <c r="AH123" s="72">
        <f t="shared" si="206"/>
        <v>7.6634742456816861E-4</v>
      </c>
      <c r="AI123" s="72">
        <f t="shared" si="207"/>
        <v>-4.5933376999633584</v>
      </c>
      <c r="AJ123" s="72">
        <f t="shared" si="169"/>
        <v>1.0695444530028908E-11</v>
      </c>
      <c r="AK123" s="19">
        <f t="shared" si="170"/>
        <v>0.99793957234475328</v>
      </c>
      <c r="AL123" s="19">
        <f t="shared" si="171"/>
        <v>6.4160813183524901E-2</v>
      </c>
      <c r="AM123" s="19">
        <f t="shared" si="172"/>
        <v>1.5065914110231984</v>
      </c>
      <c r="AN123" s="19">
        <f t="shared" si="173"/>
        <v>0.29443167635637679</v>
      </c>
      <c r="AO123" s="19">
        <f t="shared" si="174"/>
        <v>0.9133099879579738</v>
      </c>
      <c r="AP123" s="19">
        <f t="shared" si="175"/>
        <v>-0.15330590141804182</v>
      </c>
      <c r="AQ123" s="72">
        <f t="shared" si="208"/>
        <v>7.6634742456838361E-4</v>
      </c>
      <c r="AR123" s="72">
        <f t="shared" si="209"/>
        <v>-4.5933376999633575</v>
      </c>
      <c r="AS123" s="72">
        <f t="shared" si="176"/>
        <v>0</v>
      </c>
      <c r="AT123" s="19">
        <f t="shared" si="177"/>
        <v>0.99793957234475328</v>
      </c>
      <c r="AU123" s="19">
        <f t="shared" si="178"/>
        <v>6.4160813183524651E-2</v>
      </c>
      <c r="AV123" s="19">
        <f t="shared" si="179"/>
        <v>1.5065914110231986</v>
      </c>
      <c r="AW123" s="19">
        <f t="shared" si="180"/>
        <v>0.29443167635637674</v>
      </c>
      <c r="AX123" s="19">
        <f t="shared" si="181"/>
        <v>0.9133099879579738</v>
      </c>
      <c r="AY123" s="19">
        <f t="shared" si="182"/>
        <v>-0.15330590141804207</v>
      </c>
      <c r="AZ123" s="72">
        <f t="shared" si="210"/>
        <v>7.6634742456838361E-4</v>
      </c>
      <c r="BA123" s="72">
        <f t="shared" si="211"/>
        <v>-4.5933376999633575</v>
      </c>
      <c r="BB123" s="72">
        <f t="shared" si="183"/>
        <v>0</v>
      </c>
      <c r="BC123" s="19">
        <f t="shared" si="184"/>
        <v>0.99793957234475328</v>
      </c>
      <c r="BD123" s="19">
        <f t="shared" si="185"/>
        <v>6.4160813183524651E-2</v>
      </c>
      <c r="BE123" s="19">
        <f t="shared" si="186"/>
        <v>1.5065914110231986</v>
      </c>
      <c r="BF123" s="19">
        <f t="shared" si="187"/>
        <v>0.29443167635637674</v>
      </c>
      <c r="BG123" s="19">
        <f t="shared" si="188"/>
        <v>0.9133099879579738</v>
      </c>
      <c r="BH123" s="19">
        <f t="shared" si="189"/>
        <v>-0.15330590141804207</v>
      </c>
      <c r="BI123" s="72">
        <f t="shared" si="212"/>
        <v>7.6634742456838361E-4</v>
      </c>
      <c r="BJ123" s="72">
        <f t="shared" si="213"/>
        <v>-4.5933376999633575</v>
      </c>
      <c r="BK123" s="72">
        <f t="shared" si="190"/>
        <v>0</v>
      </c>
      <c r="BL123" s="72">
        <f t="shared" si="214"/>
        <v>6.1552496885311156E-3</v>
      </c>
      <c r="BM123" s="72">
        <f t="shared" si="191"/>
        <v>1.0015370410038242</v>
      </c>
      <c r="BN123" s="72">
        <f t="shared" si="192"/>
        <v>1.534093321580411E-3</v>
      </c>
      <c r="BO123" s="72">
        <f t="shared" si="193"/>
        <v>-2.3473694360225093E-4</v>
      </c>
      <c r="BP123" s="72">
        <f t="shared" si="215"/>
        <v>9593243.1821762864</v>
      </c>
      <c r="BQ123" s="72">
        <f t="shared" si="194"/>
        <v>1.7139479825954282</v>
      </c>
      <c r="BR123" s="72">
        <f t="shared" si="195"/>
        <v>-2.8419258064825357</v>
      </c>
      <c r="BS123" s="72">
        <f t="shared" si="196"/>
        <v>0.29966684710725744</v>
      </c>
      <c r="BT123" s="72">
        <f t="shared" si="197"/>
        <v>98.20198570767991</v>
      </c>
      <c r="BU123" s="72">
        <f t="shared" si="198"/>
        <v>197.16964559923798</v>
      </c>
      <c r="BV123" s="72">
        <f t="shared" si="199"/>
        <v>17.169645599237981</v>
      </c>
    </row>
    <row r="124" spans="1:74">
      <c r="A124" s="13">
        <f>'LL to'!B124</f>
        <v>4.7183984704026471</v>
      </c>
      <c r="B124" s="13">
        <f>'LL to'!C124</f>
        <v>-107.71996785181318</v>
      </c>
      <c r="C124" s="19">
        <f t="shared" si="144"/>
        <v>8.2351588729590405E-2</v>
      </c>
      <c r="D124" s="19">
        <f t="shared" si="145"/>
        <v>-1.8800681091565834</v>
      </c>
      <c r="E124" s="19">
        <f t="shared" si="200"/>
        <v>-0.10420659567497284</v>
      </c>
      <c r="F124" s="19">
        <f t="shared" si="201"/>
        <v>8.2076719865978365E-2</v>
      </c>
      <c r="G124" s="19">
        <f t="shared" si="146"/>
        <v>0.33912708653670798</v>
      </c>
      <c r="H124" s="19">
        <f t="shared" si="147"/>
        <v>0.33912708653670798</v>
      </c>
      <c r="I124" s="19">
        <f t="shared" si="148"/>
        <v>0</v>
      </c>
      <c r="J124" s="19">
        <f t="shared" si="149"/>
        <v>0.37692338588335311</v>
      </c>
      <c r="K124" s="19">
        <f t="shared" si="150"/>
        <v>0.92624443921366095</v>
      </c>
      <c r="L124" s="19">
        <f t="shared" si="151"/>
        <v>0.38647244179836882</v>
      </c>
      <c r="M124" s="19">
        <f t="shared" si="152"/>
        <v>0.87483467467726173</v>
      </c>
      <c r="N124" s="19">
        <f t="shared" si="153"/>
        <v>0.23466429198232963</v>
      </c>
      <c r="O124" s="19">
        <f t="shared" si="154"/>
        <v>0.9989259890804828</v>
      </c>
      <c r="P124" s="72">
        <f t="shared" si="202"/>
        <v>1.9723965220670055E-4</v>
      </c>
      <c r="Q124" s="72">
        <f t="shared" si="203"/>
        <v>0.34026066436034347</v>
      </c>
      <c r="R124" s="72">
        <f t="shared" si="155"/>
        <v>1.1335778236354899E-3</v>
      </c>
      <c r="S124" s="19">
        <f t="shared" si="156"/>
        <v>0.37784210627284104</v>
      </c>
      <c r="T124" s="19">
        <f t="shared" si="157"/>
        <v>0.92587004634954218</v>
      </c>
      <c r="U124" s="19">
        <f t="shared" si="158"/>
        <v>0.38746451903905504</v>
      </c>
      <c r="V124" s="19">
        <f t="shared" si="159"/>
        <v>0.87551140346991296</v>
      </c>
      <c r="W124" s="19">
        <f t="shared" si="160"/>
        <v>0.23347978239414324</v>
      </c>
      <c r="X124" s="19">
        <f t="shared" si="161"/>
        <v>0.99892033046743578</v>
      </c>
      <c r="Y124" s="72">
        <f t="shared" si="204"/>
        <v>1.9624463303576553E-4</v>
      </c>
      <c r="Z124" s="72">
        <f t="shared" si="205"/>
        <v>0.340264453392363</v>
      </c>
      <c r="AA124" s="72">
        <f t="shared" si="162"/>
        <v>3.7890320195299587E-6</v>
      </c>
      <c r="AB124" s="19">
        <f t="shared" si="163"/>
        <v>0.37784517770114029</v>
      </c>
      <c r="AC124" s="19">
        <f t="shared" si="164"/>
        <v>0.92586879291182178</v>
      </c>
      <c r="AD124" s="19">
        <f t="shared" si="165"/>
        <v>0.38746783638406523</v>
      </c>
      <c r="AE124" s="19">
        <f t="shared" si="166"/>
        <v>0.87551365674941728</v>
      </c>
      <c r="AF124" s="19">
        <f t="shared" si="167"/>
        <v>0.23347583684526352</v>
      </c>
      <c r="AG124" s="19">
        <f t="shared" si="168"/>
        <v>0.99892031151920491</v>
      </c>
      <c r="AH124" s="72">
        <f t="shared" si="206"/>
        <v>1.9624131866117429E-4</v>
      </c>
      <c r="AI124" s="72">
        <f t="shared" si="207"/>
        <v>0.34026446605736171</v>
      </c>
      <c r="AJ124" s="72">
        <f t="shared" si="169"/>
        <v>1.2664998716438447E-8</v>
      </c>
      <c r="AK124" s="19">
        <f t="shared" si="170"/>
        <v>0.37784518796752475</v>
      </c>
      <c r="AL124" s="19">
        <f t="shared" si="171"/>
        <v>0.92586878872213096</v>
      </c>
      <c r="AM124" s="19">
        <f t="shared" si="172"/>
        <v>0.38746784747244467</v>
      </c>
      <c r="AN124" s="19">
        <f t="shared" si="173"/>
        <v>0.87551366428100164</v>
      </c>
      <c r="AO124" s="19">
        <f t="shared" si="174"/>
        <v>0.23347582365725361</v>
      </c>
      <c r="AP124" s="19">
        <f t="shared" si="175"/>
        <v>0.99892031145586924</v>
      </c>
      <c r="AQ124" s="72">
        <f t="shared" si="208"/>
        <v>1.9624130758286634E-4</v>
      </c>
      <c r="AR124" s="72">
        <f t="shared" si="209"/>
        <v>0.34026446609969502</v>
      </c>
      <c r="AS124" s="72">
        <f t="shared" si="176"/>
        <v>4.23333035293183E-11</v>
      </c>
      <c r="AT124" s="19">
        <f t="shared" si="177"/>
        <v>0.37784518800184053</v>
      </c>
      <c r="AU124" s="19">
        <f t="shared" si="178"/>
        <v>0.92586878870812683</v>
      </c>
      <c r="AV124" s="19">
        <f t="shared" si="179"/>
        <v>0.38746784750950797</v>
      </c>
      <c r="AW124" s="19">
        <f t="shared" si="180"/>
        <v>0.87551366430617628</v>
      </c>
      <c r="AX124" s="19">
        <f t="shared" si="181"/>
        <v>0.2334758236131721</v>
      </c>
      <c r="AY124" s="19">
        <f t="shared" si="182"/>
        <v>0.99892031145565763</v>
      </c>
      <c r="AZ124" s="72">
        <f t="shared" si="210"/>
        <v>1.9624130754583658E-4</v>
      </c>
      <c r="BA124" s="72">
        <f t="shared" si="211"/>
        <v>0.34026446609983652</v>
      </c>
      <c r="BB124" s="72">
        <f t="shared" si="183"/>
        <v>1.414979244884762E-13</v>
      </c>
      <c r="BC124" s="19">
        <f t="shared" si="184"/>
        <v>0.37784518800195521</v>
      </c>
      <c r="BD124" s="19">
        <f t="shared" si="185"/>
        <v>0.92586878870808009</v>
      </c>
      <c r="BE124" s="19">
        <f t="shared" si="186"/>
        <v>0.38746784750963181</v>
      </c>
      <c r="BF124" s="19">
        <f t="shared" si="187"/>
        <v>0.87551366430626043</v>
      </c>
      <c r="BG124" s="19">
        <f t="shared" si="188"/>
        <v>0.23347582361302477</v>
      </c>
      <c r="BH124" s="19">
        <f t="shared" si="189"/>
        <v>0.99892031145565696</v>
      </c>
      <c r="BI124" s="72">
        <f t="shared" si="212"/>
        <v>1.9624130754571285E-4</v>
      </c>
      <c r="BJ124" s="72">
        <f t="shared" si="213"/>
        <v>0.34026446609983696</v>
      </c>
      <c r="BK124" s="72">
        <f t="shared" si="190"/>
        <v>4.4408920985006262E-16</v>
      </c>
      <c r="BL124" s="72">
        <f t="shared" si="214"/>
        <v>1.5735095526402422E-3</v>
      </c>
      <c r="BM124" s="72">
        <f t="shared" si="191"/>
        <v>1.0003932614048594</v>
      </c>
      <c r="BN124" s="72">
        <f t="shared" si="192"/>
        <v>3.9306817787953657E-4</v>
      </c>
      <c r="BO124" s="72">
        <f t="shared" si="193"/>
        <v>1.483720219722452E-4</v>
      </c>
      <c r="BP124" s="72">
        <f t="shared" si="215"/>
        <v>2463062.2186927963</v>
      </c>
      <c r="BQ124" s="72">
        <f t="shared" si="194"/>
        <v>1.0736424168819125</v>
      </c>
      <c r="BR124" s="72">
        <f t="shared" si="195"/>
        <v>-2.0717681384590758</v>
      </c>
      <c r="BS124" s="72">
        <f t="shared" si="196"/>
        <v>1.0698245151307173</v>
      </c>
      <c r="BT124" s="72">
        <f t="shared" si="197"/>
        <v>61.515179193558879</v>
      </c>
      <c r="BU124" s="72">
        <f t="shared" si="198"/>
        <v>241.29642953661977</v>
      </c>
      <c r="BV124" s="72">
        <f t="shared" si="199"/>
        <v>61.296429536619769</v>
      </c>
    </row>
    <row r="125" spans="1:74">
      <c r="A125" s="13">
        <f>'LL to'!B125</f>
        <v>31.802906145954623</v>
      </c>
      <c r="B125" s="13">
        <f>'LL to'!C125</f>
        <v>-126.40358437787768</v>
      </c>
      <c r="C125" s="19">
        <f t="shared" si="144"/>
        <v>0.55506542394964853</v>
      </c>
      <c r="D125" s="19">
        <f t="shared" si="145"/>
        <v>-2.2061587337164337</v>
      </c>
      <c r="E125" s="19">
        <f t="shared" si="200"/>
        <v>8.2076719865978365E-2</v>
      </c>
      <c r="F125" s="19">
        <f t="shared" si="201"/>
        <v>0.553562373908701</v>
      </c>
      <c r="G125" s="19">
        <f t="shared" si="146"/>
        <v>-0.32609062455985027</v>
      </c>
      <c r="H125" s="19">
        <f t="shared" si="147"/>
        <v>-0.32609062455985027</v>
      </c>
      <c r="I125" s="19">
        <f t="shared" si="148"/>
        <v>0</v>
      </c>
      <c r="J125" s="19">
        <f t="shared" si="149"/>
        <v>0.53283781954972131</v>
      </c>
      <c r="K125" s="19">
        <f t="shared" si="150"/>
        <v>0.84621738227094978</v>
      </c>
      <c r="L125" s="19">
        <f t="shared" si="151"/>
        <v>0.56195057328857967</v>
      </c>
      <c r="M125" s="19">
        <f t="shared" si="152"/>
        <v>-0.50969347201102999</v>
      </c>
      <c r="N125" s="19">
        <f t="shared" si="153"/>
        <v>0.74021256458934137</v>
      </c>
      <c r="O125" s="19">
        <f t="shared" si="154"/>
        <v>0.72976159608860935</v>
      </c>
      <c r="P125" s="72">
        <f t="shared" si="202"/>
        <v>6.2137352263929191E-4</v>
      </c>
      <c r="Q125" s="72">
        <f t="shared" si="203"/>
        <v>-0.32705076116676857</v>
      </c>
      <c r="R125" s="72">
        <f t="shared" si="155"/>
        <v>-9.6013660691829372E-4</v>
      </c>
      <c r="S125" s="19">
        <f t="shared" si="156"/>
        <v>0.53325230012780622</v>
      </c>
      <c r="T125" s="19">
        <f t="shared" si="157"/>
        <v>0.84595625442950895</v>
      </c>
      <c r="U125" s="19">
        <f t="shared" si="158"/>
        <v>0.56244045276761967</v>
      </c>
      <c r="V125" s="19">
        <f t="shared" si="159"/>
        <v>-0.51074310288153479</v>
      </c>
      <c r="W125" s="19">
        <f t="shared" si="160"/>
        <v>0.73914148285894199</v>
      </c>
      <c r="X125" s="19">
        <f t="shared" si="161"/>
        <v>0.72933171345817094</v>
      </c>
      <c r="Y125" s="72">
        <f t="shared" si="204"/>
        <v>6.204760687296948E-4</v>
      </c>
      <c r="Z125" s="72">
        <f t="shared" si="205"/>
        <v>-0.32705357711734756</v>
      </c>
      <c r="AA125" s="72">
        <f t="shared" si="162"/>
        <v>-2.8159505789937533E-6</v>
      </c>
      <c r="AB125" s="19">
        <f t="shared" si="163"/>
        <v>0.53325351680832689</v>
      </c>
      <c r="AC125" s="19">
        <f t="shared" si="164"/>
        <v>0.84595548748829064</v>
      </c>
      <c r="AD125" s="19">
        <f t="shared" si="165"/>
        <v>0.56244189099928443</v>
      </c>
      <c r="AE125" s="19">
        <f t="shared" si="166"/>
        <v>-0.51074617719488069</v>
      </c>
      <c r="AF125" s="19">
        <f t="shared" si="167"/>
        <v>0.73913834248081556</v>
      </c>
      <c r="AG125" s="19">
        <f t="shared" si="168"/>
        <v>0.72933045101409966</v>
      </c>
      <c r="AH125" s="72">
        <f t="shared" si="206"/>
        <v>6.2047343741579691E-4</v>
      </c>
      <c r="AI125" s="72">
        <f t="shared" si="207"/>
        <v>-0.32705358537600315</v>
      </c>
      <c r="AJ125" s="72">
        <f t="shared" si="169"/>
        <v>-8.2586555927299798E-9</v>
      </c>
      <c r="AK125" s="19">
        <f t="shared" si="170"/>
        <v>0.5332535203766321</v>
      </c>
      <c r="AL125" s="19">
        <f t="shared" si="171"/>
        <v>0.84595548523898634</v>
      </c>
      <c r="AM125" s="19">
        <f t="shared" si="172"/>
        <v>0.56244189521736132</v>
      </c>
      <c r="AN125" s="19">
        <f t="shared" si="173"/>
        <v>-0.51074618621123058</v>
      </c>
      <c r="AO125" s="19">
        <f t="shared" si="174"/>
        <v>0.7391383332706829</v>
      </c>
      <c r="AP125" s="19">
        <f t="shared" si="175"/>
        <v>0.72933044731157337</v>
      </c>
      <c r="AQ125" s="72">
        <f t="shared" si="208"/>
        <v>6.2047342969865293E-4</v>
      </c>
      <c r="AR125" s="72">
        <f t="shared" si="209"/>
        <v>-0.32705358540022422</v>
      </c>
      <c r="AS125" s="72">
        <f t="shared" si="176"/>
        <v>-2.4221069594432265E-11</v>
      </c>
      <c r="AT125" s="19">
        <f t="shared" si="177"/>
        <v>0.53325352038709728</v>
      </c>
      <c r="AU125" s="19">
        <f t="shared" si="178"/>
        <v>0.84595548523238961</v>
      </c>
      <c r="AV125" s="19">
        <f t="shared" si="179"/>
        <v>0.56244189522973209</v>
      </c>
      <c r="AW125" s="19">
        <f t="shared" si="180"/>
        <v>-0.51074618623767376</v>
      </c>
      <c r="AX125" s="19">
        <f t="shared" si="181"/>
        <v>0.7391383332436714</v>
      </c>
      <c r="AY125" s="19">
        <f t="shared" si="182"/>
        <v>0.72933044730071472</v>
      </c>
      <c r="AZ125" s="72">
        <f t="shared" si="210"/>
        <v>6.2047342967601988E-4</v>
      </c>
      <c r="BA125" s="72">
        <f t="shared" si="211"/>
        <v>-0.32705358540029528</v>
      </c>
      <c r="BB125" s="72">
        <f t="shared" si="183"/>
        <v>-7.1054273576010019E-14</v>
      </c>
      <c r="BC125" s="19">
        <f t="shared" si="184"/>
        <v>0.53325352038712803</v>
      </c>
      <c r="BD125" s="19">
        <f t="shared" si="185"/>
        <v>0.8459554852323703</v>
      </c>
      <c r="BE125" s="19">
        <f t="shared" si="186"/>
        <v>0.5624418952297684</v>
      </c>
      <c r="BF125" s="19">
        <f t="shared" si="187"/>
        <v>-0.51074618623775125</v>
      </c>
      <c r="BG125" s="19">
        <f t="shared" si="188"/>
        <v>0.73913833324359235</v>
      </c>
      <c r="BH125" s="19">
        <f t="shared" si="189"/>
        <v>0.72933044730068286</v>
      </c>
      <c r="BI125" s="72">
        <f t="shared" si="212"/>
        <v>6.2047342967595364E-4</v>
      </c>
      <c r="BJ125" s="72">
        <f t="shared" si="213"/>
        <v>-0.32705358540029544</v>
      </c>
      <c r="BK125" s="72">
        <f t="shared" si="190"/>
        <v>0</v>
      </c>
      <c r="BL125" s="72">
        <f t="shared" si="214"/>
        <v>4.98142038898668E-3</v>
      </c>
      <c r="BM125" s="72">
        <f t="shared" si="191"/>
        <v>1.001244194322972</v>
      </c>
      <c r="BN125" s="72">
        <f t="shared" si="192"/>
        <v>1.2422621832245018E-3</v>
      </c>
      <c r="BO125" s="72">
        <f t="shared" si="193"/>
        <v>4.8314922045656082E-4</v>
      </c>
      <c r="BP125" s="72">
        <f t="shared" si="215"/>
        <v>3576677.110675511</v>
      </c>
      <c r="BQ125" s="72">
        <f t="shared" si="194"/>
        <v>-0.53536589238357069</v>
      </c>
      <c r="BR125" s="72">
        <f t="shared" si="195"/>
        <v>2.5002852542419913</v>
      </c>
      <c r="BS125" s="72">
        <f t="shared" si="196"/>
        <v>5.641877907831784</v>
      </c>
      <c r="BT125" s="72">
        <f t="shared" si="197"/>
        <v>329.32579387116635</v>
      </c>
      <c r="BU125" s="72">
        <f t="shared" si="198"/>
        <v>143.25579264686013</v>
      </c>
      <c r="BV125" s="72">
        <f t="shared" si="199"/>
        <v>323.25579264686007</v>
      </c>
    </row>
    <row r="126" spans="1:74">
      <c r="A126" s="13">
        <f>'LL to'!B126</f>
        <v>-78.236378536323926</v>
      </c>
      <c r="B126" s="13">
        <f>'LL to'!C126</f>
        <v>-4.500037723162734</v>
      </c>
      <c r="C126" s="19">
        <f t="shared" si="144"/>
        <v>-1.3654824002954744</v>
      </c>
      <c r="D126" s="19">
        <f t="shared" si="145"/>
        <v>-7.8540474733138799E-2</v>
      </c>
      <c r="E126" s="19">
        <f t="shared" si="200"/>
        <v>0.553562373908701</v>
      </c>
      <c r="F126" s="19">
        <f t="shared" si="201"/>
        <v>-1.3648110470608257</v>
      </c>
      <c r="G126" s="19">
        <f t="shared" si="146"/>
        <v>2.1276182589832948</v>
      </c>
      <c r="H126" s="19">
        <f t="shared" si="147"/>
        <v>2.1276182589832948</v>
      </c>
      <c r="I126" s="19">
        <f t="shared" si="148"/>
        <v>0</v>
      </c>
      <c r="J126" s="19">
        <f t="shared" si="149"/>
        <v>0.79503973826983543</v>
      </c>
      <c r="K126" s="19">
        <f t="shared" si="150"/>
        <v>-0.60655734648245063</v>
      </c>
      <c r="L126" s="19">
        <f t="shared" si="151"/>
        <v>2.2225195624525078</v>
      </c>
      <c r="M126" s="19">
        <f t="shared" si="152"/>
        <v>0.18578165237354827</v>
      </c>
      <c r="N126" s="19">
        <f t="shared" si="153"/>
        <v>0.96548517764135411</v>
      </c>
      <c r="O126" s="19">
        <f t="shared" si="154"/>
        <v>0.45944999689592658</v>
      </c>
      <c r="P126" s="72">
        <f t="shared" si="202"/>
        <v>8.1002082196938541E-4</v>
      </c>
      <c r="Q126" s="72">
        <f t="shared" si="203"/>
        <v>2.1290017085500179</v>
      </c>
      <c r="R126" s="72">
        <f t="shared" si="155"/>
        <v>1.3834495667230939E-3</v>
      </c>
      <c r="S126" s="19">
        <f t="shared" si="156"/>
        <v>0.79488386684104517</v>
      </c>
      <c r="T126" s="19">
        <f t="shared" si="157"/>
        <v>-0.60676159917699779</v>
      </c>
      <c r="U126" s="19">
        <f t="shared" si="158"/>
        <v>2.2227764964243883</v>
      </c>
      <c r="V126" s="19">
        <f t="shared" si="159"/>
        <v>0.18565787111900087</v>
      </c>
      <c r="W126" s="19">
        <f t="shared" si="160"/>
        <v>0.96553115489156049</v>
      </c>
      <c r="X126" s="19">
        <f t="shared" si="161"/>
        <v>0.45919498241487455</v>
      </c>
      <c r="Y126" s="72">
        <f t="shared" si="204"/>
        <v>8.100593023024691E-4</v>
      </c>
      <c r="Z126" s="72">
        <f t="shared" si="205"/>
        <v>2.1290009464182398</v>
      </c>
      <c r="AA126" s="72">
        <f t="shared" si="162"/>
        <v>-7.6213177813144739E-7</v>
      </c>
      <c r="AB126" s="19">
        <f t="shared" si="163"/>
        <v>0.7948839526952487</v>
      </c>
      <c r="AC126" s="19">
        <f t="shared" si="164"/>
        <v>-0.60676148670427144</v>
      </c>
      <c r="AD126" s="19">
        <f t="shared" si="165"/>
        <v>2.2227763549285986</v>
      </c>
      <c r="AE126" s="19">
        <f t="shared" si="166"/>
        <v>0.18565793942367179</v>
      </c>
      <c r="AF126" s="19">
        <f t="shared" si="167"/>
        <v>0.96553112952895626</v>
      </c>
      <c r="AG126" s="19">
        <f t="shared" si="168"/>
        <v>0.45919512288818432</v>
      </c>
      <c r="AH126" s="72">
        <f t="shared" si="206"/>
        <v>8.1005928107542001E-4</v>
      </c>
      <c r="AI126" s="72">
        <f t="shared" si="207"/>
        <v>2.1290009468390334</v>
      </c>
      <c r="AJ126" s="72">
        <f t="shared" si="169"/>
        <v>4.2079362216895788E-10</v>
      </c>
      <c r="AK126" s="19">
        <f t="shared" si="170"/>
        <v>0.79488395264784628</v>
      </c>
      <c r="AL126" s="19">
        <f t="shared" si="171"/>
        <v>-0.60676148676637065</v>
      </c>
      <c r="AM126" s="19">
        <f t="shared" si="172"/>
        <v>2.2227763550067223</v>
      </c>
      <c r="AN126" s="19">
        <f t="shared" si="173"/>
        <v>0.18565793938595895</v>
      </c>
      <c r="AO126" s="19">
        <f t="shared" si="174"/>
        <v>0.96553112954295961</v>
      </c>
      <c r="AP126" s="19">
        <f t="shared" si="175"/>
        <v>0.45919512281062524</v>
      </c>
      <c r="AQ126" s="72">
        <f t="shared" si="208"/>
        <v>8.100592810871398E-4</v>
      </c>
      <c r="AR126" s="72">
        <f t="shared" si="209"/>
        <v>2.1290009468388011</v>
      </c>
      <c r="AS126" s="72">
        <f t="shared" si="176"/>
        <v>-2.3225865675158275E-13</v>
      </c>
      <c r="AT126" s="19">
        <f t="shared" si="177"/>
        <v>0.79488395264787237</v>
      </c>
      <c r="AU126" s="19">
        <f t="shared" si="178"/>
        <v>-0.60676148676633634</v>
      </c>
      <c r="AV126" s="19">
        <f t="shared" si="179"/>
        <v>2.2227763550066792</v>
      </c>
      <c r="AW126" s="19">
        <f t="shared" si="180"/>
        <v>0.18565793938597977</v>
      </c>
      <c r="AX126" s="19">
        <f t="shared" si="181"/>
        <v>0.96553112954295184</v>
      </c>
      <c r="AY126" s="19">
        <f t="shared" si="182"/>
        <v>0.45919512281066821</v>
      </c>
      <c r="AZ126" s="72">
        <f t="shared" si="210"/>
        <v>8.100592810871333E-4</v>
      </c>
      <c r="BA126" s="72">
        <f t="shared" si="211"/>
        <v>2.1290009468388011</v>
      </c>
      <c r="BB126" s="72">
        <f t="shared" si="183"/>
        <v>0</v>
      </c>
      <c r="BC126" s="19">
        <f t="shared" si="184"/>
        <v>0.79488395264787237</v>
      </c>
      <c r="BD126" s="19">
        <f t="shared" si="185"/>
        <v>-0.60676148676633634</v>
      </c>
      <c r="BE126" s="19">
        <f t="shared" si="186"/>
        <v>2.2227763550066792</v>
      </c>
      <c r="BF126" s="19">
        <f t="shared" si="187"/>
        <v>0.18565793938597977</v>
      </c>
      <c r="BG126" s="19">
        <f t="shared" si="188"/>
        <v>0.96553112954295184</v>
      </c>
      <c r="BH126" s="19">
        <f t="shared" si="189"/>
        <v>0.45919512281066821</v>
      </c>
      <c r="BI126" s="72">
        <f t="shared" si="212"/>
        <v>8.100592810871333E-4</v>
      </c>
      <c r="BJ126" s="72">
        <f t="shared" si="213"/>
        <v>2.1290009468388011</v>
      </c>
      <c r="BK126" s="72">
        <f t="shared" si="190"/>
        <v>0</v>
      </c>
      <c r="BL126" s="72">
        <f t="shared" si="214"/>
        <v>6.5071939021210208E-3</v>
      </c>
      <c r="BM126" s="72">
        <f t="shared" si="191"/>
        <v>1.0016248189830175</v>
      </c>
      <c r="BN126" s="72">
        <f t="shared" si="192"/>
        <v>1.6215253585893611E-3</v>
      </c>
      <c r="BO126" s="72">
        <f t="shared" si="193"/>
        <v>5.9205110746530284E-4</v>
      </c>
      <c r="BP126" s="72">
        <f t="shared" si="215"/>
        <v>14148827.206694132</v>
      </c>
      <c r="BQ126" s="72">
        <f t="shared" si="194"/>
        <v>2.92193720120272</v>
      </c>
      <c r="BR126" s="72">
        <f t="shared" si="195"/>
        <v>-2.0023794902031855</v>
      </c>
      <c r="BS126" s="72">
        <f t="shared" si="196"/>
        <v>1.1392131633866076</v>
      </c>
      <c r="BT126" s="72">
        <f t="shared" si="197"/>
        <v>167.41466963118387</v>
      </c>
      <c r="BU126" s="72">
        <f t="shared" si="198"/>
        <v>245.27210622780009</v>
      </c>
      <c r="BV126" s="72">
        <f t="shared" si="199"/>
        <v>65.272106227800123</v>
      </c>
    </row>
    <row r="127" spans="1:74">
      <c r="A127" s="13">
        <f>'LL to'!B127</f>
        <v>1.1716873200847289</v>
      </c>
      <c r="B127" s="13">
        <f>'LL to'!C127</f>
        <v>28.007677724264681</v>
      </c>
      <c r="C127" s="19">
        <f t="shared" si="144"/>
        <v>2.0449801539347206E-2</v>
      </c>
      <c r="D127" s="19">
        <f t="shared" si="145"/>
        <v>0.48882619212589123</v>
      </c>
      <c r="E127" s="19">
        <f t="shared" si="200"/>
        <v>-1.3648110470608257</v>
      </c>
      <c r="F127" s="19">
        <f t="shared" si="201"/>
        <v>2.0381256244540579E-2</v>
      </c>
      <c r="G127" s="19">
        <f t="shared" si="146"/>
        <v>0.56736666685903003</v>
      </c>
      <c r="H127" s="19">
        <f t="shared" si="147"/>
        <v>0.56736666685903003</v>
      </c>
      <c r="I127" s="19">
        <f t="shared" si="148"/>
        <v>0</v>
      </c>
      <c r="J127" s="19">
        <f t="shared" si="149"/>
        <v>0.98830336924416751</v>
      </c>
      <c r="K127" s="19">
        <f t="shared" si="150"/>
        <v>0.15250065685309908</v>
      </c>
      <c r="L127" s="19">
        <f t="shared" si="151"/>
        <v>1.417698292793794</v>
      </c>
      <c r="M127" s="19">
        <f t="shared" si="152"/>
        <v>0.11119582304226808</v>
      </c>
      <c r="N127" s="19">
        <f t="shared" si="153"/>
        <v>0.98763548893795261</v>
      </c>
      <c r="O127" s="19">
        <f t="shared" si="154"/>
        <v>0.19289818058154057</v>
      </c>
      <c r="P127" s="72">
        <f t="shared" si="202"/>
        <v>8.2855833573085248E-4</v>
      </c>
      <c r="Q127" s="72">
        <f t="shared" si="203"/>
        <v>0.56789483195613055</v>
      </c>
      <c r="R127" s="72">
        <f t="shared" si="155"/>
        <v>5.2816509710051918E-4</v>
      </c>
      <c r="S127" s="19">
        <f t="shared" si="156"/>
        <v>0.98831232753470954</v>
      </c>
      <c r="T127" s="19">
        <f t="shared" si="157"/>
        <v>0.15244258999021579</v>
      </c>
      <c r="U127" s="19">
        <f t="shared" si="158"/>
        <v>1.4177570466152487</v>
      </c>
      <c r="V127" s="19">
        <f t="shared" si="159"/>
        <v>0.11128695864571037</v>
      </c>
      <c r="W127" s="19">
        <f t="shared" si="160"/>
        <v>0.987615212835388</v>
      </c>
      <c r="X127" s="19">
        <f t="shared" si="161"/>
        <v>0.19284094309463673</v>
      </c>
      <c r="Y127" s="72">
        <f t="shared" si="204"/>
        <v>8.2854136768123129E-4</v>
      </c>
      <c r="Z127" s="72">
        <f t="shared" si="205"/>
        <v>0.56789528673304135</v>
      </c>
      <c r="AA127" s="72">
        <f t="shared" si="162"/>
        <v>4.5477691079653937E-7</v>
      </c>
      <c r="AB127" s="19">
        <f t="shared" si="163"/>
        <v>0.98831233524994311</v>
      </c>
      <c r="AC127" s="19">
        <f t="shared" si="164"/>
        <v>0.15244253997098045</v>
      </c>
      <c r="AD127" s="19">
        <f t="shared" si="165"/>
        <v>1.4177570972260058</v>
      </c>
      <c r="AE127" s="19">
        <f t="shared" si="166"/>
        <v>0.11128703710380716</v>
      </c>
      <c r="AF127" s="19">
        <f t="shared" si="167"/>
        <v>0.98761519537265585</v>
      </c>
      <c r="AG127" s="19">
        <f t="shared" si="168"/>
        <v>0.19284089378971364</v>
      </c>
      <c r="AH127" s="72">
        <f t="shared" si="206"/>
        <v>8.2854135306754907E-4</v>
      </c>
      <c r="AI127" s="72">
        <f t="shared" si="207"/>
        <v>0.5678952871245827</v>
      </c>
      <c r="AJ127" s="72">
        <f t="shared" si="169"/>
        <v>3.9154135489383179E-10</v>
      </c>
      <c r="AK127" s="19">
        <f t="shared" si="170"/>
        <v>0.98831233525658568</v>
      </c>
      <c r="AL127" s="19">
        <f t="shared" si="171"/>
        <v>0.15244253992791626</v>
      </c>
      <c r="AM127" s="19">
        <f t="shared" si="172"/>
        <v>1.4177570972695794</v>
      </c>
      <c r="AN127" s="19">
        <f t="shared" si="173"/>
        <v>0.11128703717135585</v>
      </c>
      <c r="AO127" s="19">
        <f t="shared" si="174"/>
        <v>0.98761519535762121</v>
      </c>
      <c r="AP127" s="19">
        <f t="shared" si="175"/>
        <v>0.19284089374726443</v>
      </c>
      <c r="AQ127" s="72">
        <f t="shared" si="208"/>
        <v>8.2854135305496734E-4</v>
      </c>
      <c r="AR127" s="72">
        <f t="shared" si="209"/>
        <v>0.56789528712491977</v>
      </c>
      <c r="AS127" s="72">
        <f t="shared" si="176"/>
        <v>3.3706371027619753E-13</v>
      </c>
      <c r="AT127" s="19">
        <f t="shared" si="177"/>
        <v>0.98831233525659135</v>
      </c>
      <c r="AU127" s="19">
        <f t="shared" si="178"/>
        <v>0.15244253992787918</v>
      </c>
      <c r="AV127" s="19">
        <f t="shared" si="179"/>
        <v>1.417757097269617</v>
      </c>
      <c r="AW127" s="19">
        <f t="shared" si="180"/>
        <v>0.111287037171414</v>
      </c>
      <c r="AX127" s="19">
        <f t="shared" si="181"/>
        <v>0.98761519535760833</v>
      </c>
      <c r="AY127" s="19">
        <f t="shared" si="182"/>
        <v>0.19284089374722788</v>
      </c>
      <c r="AZ127" s="72">
        <f t="shared" si="210"/>
        <v>8.285413530549566E-4</v>
      </c>
      <c r="BA127" s="72">
        <f t="shared" si="211"/>
        <v>0.5678952871249201</v>
      </c>
      <c r="BB127" s="72">
        <f t="shared" si="183"/>
        <v>0</v>
      </c>
      <c r="BC127" s="19">
        <f t="shared" si="184"/>
        <v>0.98831233525659135</v>
      </c>
      <c r="BD127" s="19">
        <f t="shared" si="185"/>
        <v>0.15244253992787912</v>
      </c>
      <c r="BE127" s="19">
        <f t="shared" si="186"/>
        <v>1.417757097269617</v>
      </c>
      <c r="BF127" s="19">
        <f t="shared" si="187"/>
        <v>0.11128703717141405</v>
      </c>
      <c r="BG127" s="19">
        <f t="shared" si="188"/>
        <v>0.98761519535760833</v>
      </c>
      <c r="BH127" s="19">
        <f t="shared" si="189"/>
        <v>0.19284089374722782</v>
      </c>
      <c r="BI127" s="72">
        <f t="shared" si="212"/>
        <v>8.285413530549566E-4</v>
      </c>
      <c r="BJ127" s="72">
        <f t="shared" si="213"/>
        <v>0.5678952871249201</v>
      </c>
      <c r="BK127" s="72">
        <f t="shared" si="190"/>
        <v>0</v>
      </c>
      <c r="BL127" s="72">
        <f t="shared" si="214"/>
        <v>6.656029391735113E-3</v>
      </c>
      <c r="BM127" s="72">
        <f t="shared" si="191"/>
        <v>1.0016619363960091</v>
      </c>
      <c r="BN127" s="72">
        <f t="shared" si="192"/>
        <v>1.6584907266454208E-3</v>
      </c>
      <c r="BO127" s="72">
        <f t="shared" si="193"/>
        <v>3.1599102603423694E-4</v>
      </c>
      <c r="BP127" s="72">
        <f t="shared" si="215"/>
        <v>9025296.6145455856</v>
      </c>
      <c r="BQ127" s="72">
        <f t="shared" si="194"/>
        <v>0.57472849210572707</v>
      </c>
      <c r="BR127" s="72">
        <f t="shared" si="195"/>
        <v>-3.0305135994869214</v>
      </c>
      <c r="BS127" s="72">
        <f t="shared" si="196"/>
        <v>0.11107905410287167</v>
      </c>
      <c r="BT127" s="72">
        <f t="shared" si="197"/>
        <v>32.92951696357602</v>
      </c>
      <c r="BU127" s="72">
        <f t="shared" si="198"/>
        <v>186.36436099239987</v>
      </c>
      <c r="BV127" s="72">
        <f t="shared" si="199"/>
        <v>6.3643609923998952</v>
      </c>
    </row>
    <row r="128" spans="1:74">
      <c r="A128" s="13">
        <f>'LL to'!B128</f>
        <v>-7.2518038476071069</v>
      </c>
      <c r="B128" s="13">
        <f>'LL to'!C128</f>
        <v>-118.26741347609281</v>
      </c>
      <c r="C128" s="19">
        <f t="shared" si="144"/>
        <v>-0.12656785384953714</v>
      </c>
      <c r="D128" s="19">
        <f t="shared" si="145"/>
        <v>-2.0641557629753318</v>
      </c>
      <c r="E128" s="19">
        <f t="shared" si="200"/>
        <v>2.0381256244540579E-2</v>
      </c>
      <c r="F128" s="19">
        <f t="shared" si="201"/>
        <v>-0.12614799087583362</v>
      </c>
      <c r="G128" s="19">
        <f t="shared" si="146"/>
        <v>-2.5529819551012229</v>
      </c>
      <c r="H128" s="19">
        <f t="shared" si="147"/>
        <v>-2.5529819551012229</v>
      </c>
      <c r="I128" s="19">
        <f t="shared" si="148"/>
        <v>0</v>
      </c>
      <c r="J128" s="19">
        <f t="shared" si="149"/>
        <v>0.56147066201113927</v>
      </c>
      <c r="K128" s="19">
        <f t="shared" si="150"/>
        <v>-0.82749664392115396</v>
      </c>
      <c r="L128" s="19">
        <f t="shared" si="151"/>
        <v>2.5454306806774554</v>
      </c>
      <c r="M128" s="19">
        <f t="shared" si="152"/>
        <v>-0.98078131615713871</v>
      </c>
      <c r="N128" s="19">
        <f t="shared" si="153"/>
        <v>3.8068009877070708E-2</v>
      </c>
      <c r="O128" s="19">
        <f t="shared" si="154"/>
        <v>-0.69278703168198719</v>
      </c>
      <c r="P128" s="72">
        <f t="shared" si="202"/>
        <v>3.2012636732954954E-5</v>
      </c>
      <c r="Q128" s="72">
        <f t="shared" si="203"/>
        <v>-2.5613519744155004</v>
      </c>
      <c r="R128" s="72">
        <f t="shared" si="155"/>
        <v>-8.3700193142774992E-3</v>
      </c>
      <c r="S128" s="19">
        <f t="shared" si="156"/>
        <v>0.55466029207896272</v>
      </c>
      <c r="T128" s="19">
        <f t="shared" si="157"/>
        <v>-0.83207689571990873</v>
      </c>
      <c r="U128" s="19">
        <f t="shared" si="158"/>
        <v>2.5536380080907417</v>
      </c>
      <c r="V128" s="19">
        <f t="shared" si="159"/>
        <v>-0.98034063765503854</v>
      </c>
      <c r="W128" s="19">
        <f t="shared" si="160"/>
        <v>3.8932234162112445E-2</v>
      </c>
      <c r="X128" s="19">
        <f t="shared" si="161"/>
        <v>-0.70035759012075849</v>
      </c>
      <c r="Y128" s="72">
        <f t="shared" si="204"/>
        <v>3.2739320331164419E-5</v>
      </c>
      <c r="Z128" s="72">
        <f t="shared" si="205"/>
        <v>-2.5613751824510493</v>
      </c>
      <c r="AA128" s="72">
        <f t="shared" si="162"/>
        <v>-2.3208035548893946E-5</v>
      </c>
      <c r="AB128" s="19">
        <f t="shared" si="163"/>
        <v>0.55464136071667702</v>
      </c>
      <c r="AC128" s="19">
        <f t="shared" si="164"/>
        <v>-0.83208951500565898</v>
      </c>
      <c r="AD128" s="19">
        <f t="shared" si="165"/>
        <v>2.5536607598566259</v>
      </c>
      <c r="AE128" s="19">
        <f t="shared" si="166"/>
        <v>-0.9803393894142659</v>
      </c>
      <c r="AF128" s="19">
        <f t="shared" si="167"/>
        <v>3.8934681562864282E-2</v>
      </c>
      <c r="AG128" s="19">
        <f t="shared" si="168"/>
        <v>-0.70037848916929646</v>
      </c>
      <c r="AH128" s="72">
        <f t="shared" si="206"/>
        <v>3.2741378225338029E-5</v>
      </c>
      <c r="AI128" s="72">
        <f t="shared" si="207"/>
        <v>-2.5613752465246202</v>
      </c>
      <c r="AJ128" s="72">
        <f t="shared" si="169"/>
        <v>-6.4073570893441456E-8</v>
      </c>
      <c r="AK128" s="19">
        <f t="shared" si="170"/>
        <v>0.55464130844993398</v>
      </c>
      <c r="AL128" s="19">
        <f t="shared" si="171"/>
        <v>-0.83208954984481387</v>
      </c>
      <c r="AM128" s="19">
        <f t="shared" si="172"/>
        <v>2.5536608226704711</v>
      </c>
      <c r="AN128" s="19">
        <f t="shared" si="173"/>
        <v>-0.98033938596787273</v>
      </c>
      <c r="AO128" s="19">
        <f t="shared" si="174"/>
        <v>3.8934688320134248E-2</v>
      </c>
      <c r="AP128" s="19">
        <f t="shared" si="175"/>
        <v>-0.70037854686742351</v>
      </c>
      <c r="AQ128" s="72">
        <f t="shared" si="208"/>
        <v>3.2741383907180863E-5</v>
      </c>
      <c r="AR128" s="72">
        <f t="shared" si="209"/>
        <v>-2.5613752467015147</v>
      </c>
      <c r="AS128" s="72">
        <f t="shared" si="176"/>
        <v>-1.7689449904878529E-10</v>
      </c>
      <c r="AT128" s="19">
        <f t="shared" si="177"/>
        <v>0.55464130830563585</v>
      </c>
      <c r="AU128" s="19">
        <f t="shared" si="178"/>
        <v>-0.83208954994099804</v>
      </c>
      <c r="AV128" s="19">
        <f t="shared" si="179"/>
        <v>2.553660822843888</v>
      </c>
      <c r="AW128" s="19">
        <f t="shared" si="180"/>
        <v>-0.98033938595835801</v>
      </c>
      <c r="AX128" s="19">
        <f t="shared" si="181"/>
        <v>3.8934688338789547E-2</v>
      </c>
      <c r="AY128" s="19">
        <f t="shared" si="182"/>
        <v>-0.7003785470267162</v>
      </c>
      <c r="AZ128" s="72">
        <f t="shared" si="210"/>
        <v>3.2741383922867148E-5</v>
      </c>
      <c r="BA128" s="72">
        <f t="shared" si="211"/>
        <v>-2.5613752467020032</v>
      </c>
      <c r="BB128" s="72">
        <f t="shared" si="183"/>
        <v>-4.8849813083506888E-13</v>
      </c>
      <c r="BC128" s="19">
        <f t="shared" si="184"/>
        <v>0.55464130830523728</v>
      </c>
      <c r="BD128" s="19">
        <f t="shared" si="185"/>
        <v>-0.83208954994126361</v>
      </c>
      <c r="BE128" s="19">
        <f t="shared" si="186"/>
        <v>2.5536608228443667</v>
      </c>
      <c r="BF128" s="19">
        <f t="shared" si="187"/>
        <v>-0.98033938595833192</v>
      </c>
      <c r="BG128" s="19">
        <f t="shared" si="188"/>
        <v>3.8934688338840728E-2</v>
      </c>
      <c r="BH128" s="19">
        <f t="shared" si="189"/>
        <v>-0.70037854702715485</v>
      </c>
      <c r="BI128" s="72">
        <f t="shared" si="212"/>
        <v>3.2741383922910184E-5</v>
      </c>
      <c r="BJ128" s="72">
        <f t="shared" si="213"/>
        <v>-2.5613752467020046</v>
      </c>
      <c r="BK128" s="72">
        <f t="shared" si="190"/>
        <v>0</v>
      </c>
      <c r="BL128" s="72">
        <f t="shared" si="214"/>
        <v>2.6240020522115776E-4</v>
      </c>
      <c r="BM128" s="72">
        <f t="shared" si="191"/>
        <v>1.000065596824133</v>
      </c>
      <c r="BN128" s="72">
        <f t="shared" si="192"/>
        <v>6.5591445877251817E-5</v>
      </c>
      <c r="BO128" s="72">
        <f t="shared" si="193"/>
        <v>-2.5479569775606082E-5</v>
      </c>
      <c r="BP128" s="72">
        <f t="shared" si="215"/>
        <v>16234216.1558991</v>
      </c>
      <c r="BQ128" s="72">
        <f t="shared" si="194"/>
        <v>-1.7667593439702849</v>
      </c>
      <c r="BR128" s="72">
        <f t="shared" si="195"/>
        <v>1.7221819375118679</v>
      </c>
      <c r="BS128" s="72">
        <f t="shared" si="196"/>
        <v>4.8637745911016612</v>
      </c>
      <c r="BT128" s="72">
        <f t="shared" si="197"/>
        <v>258.77214617520059</v>
      </c>
      <c r="BU128" s="72">
        <f t="shared" si="198"/>
        <v>98.673756573092874</v>
      </c>
      <c r="BV128" s="72">
        <f t="shared" si="199"/>
        <v>278.67375657309299</v>
      </c>
    </row>
    <row r="129" spans="1:74">
      <c r="A129" s="13">
        <f>'LL to'!B129</f>
        <v>40.948819491537662</v>
      </c>
      <c r="B129" s="13">
        <f>'LL to'!C129</f>
        <v>-17.759948513022209</v>
      </c>
      <c r="C129" s="19">
        <f t="shared" si="144"/>
        <v>0.7146917249321626</v>
      </c>
      <c r="D129" s="19">
        <f t="shared" si="145"/>
        <v>-0.3099695765369086</v>
      </c>
      <c r="E129" s="19">
        <f t="shared" si="200"/>
        <v>-0.12614799087583362</v>
      </c>
      <c r="F129" s="19">
        <f t="shared" si="201"/>
        <v>0.71302966167027393</v>
      </c>
      <c r="G129" s="19">
        <f t="shared" si="146"/>
        <v>1.7541861864384232</v>
      </c>
      <c r="H129" s="19">
        <f t="shared" si="147"/>
        <v>1.7541861864384232</v>
      </c>
      <c r="I129" s="19">
        <f t="shared" si="148"/>
        <v>0</v>
      </c>
      <c r="J129" s="19">
        <f t="shared" si="149"/>
        <v>0.97569362987857788</v>
      </c>
      <c r="K129" s="19">
        <f t="shared" si="150"/>
        <v>-0.21913908965395673</v>
      </c>
      <c r="L129" s="19">
        <f t="shared" si="151"/>
        <v>1.791728352480954</v>
      </c>
      <c r="M129" s="19">
        <f t="shared" si="152"/>
        <v>0.75617011293561964</v>
      </c>
      <c r="N129" s="19">
        <f t="shared" si="153"/>
        <v>0.42820676030293225</v>
      </c>
      <c r="O129" s="19">
        <f t="shared" si="154"/>
        <v>0.16524670920499512</v>
      </c>
      <c r="P129" s="72">
        <f t="shared" si="202"/>
        <v>3.5974097312461468E-4</v>
      </c>
      <c r="Q129" s="72">
        <f t="shared" si="203"/>
        <v>1.7587272596631174</v>
      </c>
      <c r="R129" s="72">
        <f t="shared" si="155"/>
        <v>4.5410732246942143E-3</v>
      </c>
      <c r="S129" s="19">
        <f t="shared" si="156"/>
        <v>0.97493542233154906</v>
      </c>
      <c r="T129" s="19">
        <f t="shared" si="157"/>
        <v>-0.2224880272805804</v>
      </c>
      <c r="U129" s="19">
        <f t="shared" si="158"/>
        <v>1.7951620492491027</v>
      </c>
      <c r="V129" s="19">
        <f t="shared" si="159"/>
        <v>0.75611300645453117</v>
      </c>
      <c r="W129" s="19">
        <f t="shared" si="160"/>
        <v>0.42829312147029008</v>
      </c>
      <c r="X129" s="19">
        <f t="shared" si="161"/>
        <v>0.16182026389813772</v>
      </c>
      <c r="Y129" s="72">
        <f t="shared" si="204"/>
        <v>3.5981344808231605E-4</v>
      </c>
      <c r="Z129" s="72">
        <f t="shared" si="205"/>
        <v>1.758735614904944</v>
      </c>
      <c r="AA129" s="72">
        <f t="shared" si="162"/>
        <v>8.3552418266297224E-6</v>
      </c>
      <c r="AB129" s="19">
        <f t="shared" si="163"/>
        <v>0.97493401674252378</v>
      </c>
      <c r="AC129" s="19">
        <f t="shared" si="164"/>
        <v>-0.2224941864370589</v>
      </c>
      <c r="AD129" s="19">
        <f t="shared" si="165"/>
        <v>1.7951683667556546</v>
      </c>
      <c r="AE129" s="19">
        <f t="shared" si="166"/>
        <v>0.75611289510271873</v>
      </c>
      <c r="AF129" s="19">
        <f t="shared" si="167"/>
        <v>0.42829328985938508</v>
      </c>
      <c r="AG129" s="19">
        <f t="shared" si="168"/>
        <v>0.16181395364584036</v>
      </c>
      <c r="AH129" s="72">
        <f t="shared" si="206"/>
        <v>3.5981358939571263E-4</v>
      </c>
      <c r="AI129" s="72">
        <f t="shared" si="207"/>
        <v>1.7587356302383235</v>
      </c>
      <c r="AJ129" s="72">
        <f t="shared" si="169"/>
        <v>1.5333379455029217E-8</v>
      </c>
      <c r="AK129" s="19">
        <f t="shared" si="170"/>
        <v>0.97493401416297809</v>
      </c>
      <c r="AL129" s="19">
        <f t="shared" si="171"/>
        <v>-0.22249419774021564</v>
      </c>
      <c r="AM129" s="19">
        <f t="shared" si="172"/>
        <v>1.7951683783494206</v>
      </c>
      <c r="AN129" s="19">
        <f t="shared" si="173"/>
        <v>0.75611289489834688</v>
      </c>
      <c r="AO129" s="19">
        <f t="shared" si="174"/>
        <v>0.42829329016844142</v>
      </c>
      <c r="AP129" s="19">
        <f t="shared" si="175"/>
        <v>0.16181394206536695</v>
      </c>
      <c r="AQ129" s="72">
        <f t="shared" si="208"/>
        <v>3.5981358965507504E-4</v>
      </c>
      <c r="AR129" s="72">
        <f t="shared" si="209"/>
        <v>1.7587356302664627</v>
      </c>
      <c r="AS129" s="72">
        <f t="shared" si="176"/>
        <v>2.8139268692939368E-11</v>
      </c>
      <c r="AT129" s="19">
        <f t="shared" si="177"/>
        <v>0.97493401415824421</v>
      </c>
      <c r="AU129" s="19">
        <f t="shared" si="178"/>
        <v>-0.2224941977609588</v>
      </c>
      <c r="AV129" s="19">
        <f t="shared" si="179"/>
        <v>1.7951683783706971</v>
      </c>
      <c r="AW129" s="19">
        <f t="shared" si="180"/>
        <v>0.75611289489797173</v>
      </c>
      <c r="AX129" s="19">
        <f t="shared" si="181"/>
        <v>0.42829329016900874</v>
      </c>
      <c r="AY129" s="19">
        <f t="shared" si="182"/>
        <v>0.1618139420441147</v>
      </c>
      <c r="AZ129" s="72">
        <f t="shared" si="210"/>
        <v>3.5981358965555112E-4</v>
      </c>
      <c r="BA129" s="72">
        <f t="shared" si="211"/>
        <v>1.7587356302665145</v>
      </c>
      <c r="BB129" s="72">
        <f t="shared" si="183"/>
        <v>5.1736392947532295E-14</v>
      </c>
      <c r="BC129" s="19">
        <f t="shared" si="184"/>
        <v>0.97493401415823544</v>
      </c>
      <c r="BD129" s="19">
        <f t="shared" si="185"/>
        <v>-0.22249419776099694</v>
      </c>
      <c r="BE129" s="19">
        <f t="shared" si="186"/>
        <v>1.7951683783707362</v>
      </c>
      <c r="BF129" s="19">
        <f t="shared" si="187"/>
        <v>0.75611289489797107</v>
      </c>
      <c r="BG129" s="19">
        <f t="shared" si="188"/>
        <v>0.42829329016900974</v>
      </c>
      <c r="BH129" s="19">
        <f t="shared" si="189"/>
        <v>0.16181394204407568</v>
      </c>
      <c r="BI129" s="72">
        <f t="shared" si="212"/>
        <v>3.5981358965555193E-4</v>
      </c>
      <c r="BJ129" s="72">
        <f t="shared" si="213"/>
        <v>1.7587356302665145</v>
      </c>
      <c r="BK129" s="72">
        <f t="shared" si="190"/>
        <v>0</v>
      </c>
      <c r="BL129" s="72">
        <f t="shared" si="214"/>
        <v>2.8864812338328131E-3</v>
      </c>
      <c r="BM129" s="72">
        <f t="shared" si="191"/>
        <v>1.0007212302255315</v>
      </c>
      <c r="BN129" s="72">
        <f t="shared" si="192"/>
        <v>7.2058057148564805E-4</v>
      </c>
      <c r="BO129" s="72">
        <f t="shared" si="193"/>
        <v>1.1370397828885795E-4</v>
      </c>
      <c r="BP129" s="72">
        <f t="shared" si="215"/>
        <v>11418947.710325442</v>
      </c>
      <c r="BQ129" s="72">
        <f t="shared" si="194"/>
        <v>0.86511518284125999</v>
      </c>
      <c r="BR129" s="72">
        <f t="shared" si="195"/>
        <v>-1.5469931436709958</v>
      </c>
      <c r="BS129" s="72">
        <f t="shared" si="196"/>
        <v>1.5945995099187973</v>
      </c>
      <c r="BT129" s="72">
        <f t="shared" si="197"/>
        <v>49.567448769492728</v>
      </c>
      <c r="BU129" s="72">
        <f t="shared" si="198"/>
        <v>271.36382193197653</v>
      </c>
      <c r="BV129" s="72">
        <f t="shared" si="199"/>
        <v>91.363821931976531</v>
      </c>
    </row>
    <row r="130" spans="1:74">
      <c r="A130" s="13">
        <f>'LL to'!B130</f>
        <v>-10.05642912404835</v>
      </c>
      <c r="B130" s="13">
        <f>'LL to'!C130</f>
        <v>163.74354468299873</v>
      </c>
      <c r="C130" s="19">
        <f t="shared" si="144"/>
        <v>-0.17551779920809299</v>
      </c>
      <c r="D130" s="19">
        <f t="shared" si="145"/>
        <v>2.8578639836047821</v>
      </c>
      <c r="E130" s="19">
        <f t="shared" si="200"/>
        <v>0.71302966167027393</v>
      </c>
      <c r="F130" s="19">
        <f t="shared" si="201"/>
        <v>-0.17494127409955462</v>
      </c>
      <c r="G130" s="19">
        <f t="shared" si="146"/>
        <v>3.1678335601416907</v>
      </c>
      <c r="H130" s="19">
        <f t="shared" si="147"/>
        <v>3.1678335601416907</v>
      </c>
      <c r="I130" s="19">
        <f t="shared" si="148"/>
        <v>0</v>
      </c>
      <c r="J130" s="19">
        <f t="shared" si="149"/>
        <v>0.51292484921158199</v>
      </c>
      <c r="K130" s="19">
        <f t="shared" si="150"/>
        <v>-0.85843351464238382</v>
      </c>
      <c r="L130" s="19">
        <f t="shared" si="151"/>
        <v>2.6030041243213851</v>
      </c>
      <c r="M130" s="19">
        <f t="shared" si="152"/>
        <v>-3.8101097548657252E-2</v>
      </c>
      <c r="N130" s="19">
        <f t="shared" si="153"/>
        <v>0.99854830636558767</v>
      </c>
      <c r="O130" s="19">
        <f t="shared" si="154"/>
        <v>-0.63039999576580574</v>
      </c>
      <c r="P130" s="72">
        <f t="shared" si="202"/>
        <v>8.3769047185228249E-4</v>
      </c>
      <c r="Q130" s="72">
        <f t="shared" si="203"/>
        <v>3.1675013504203133</v>
      </c>
      <c r="R130" s="72">
        <f t="shared" si="155"/>
        <v>-3.3220972137737448E-4</v>
      </c>
      <c r="S130" s="19">
        <f t="shared" si="156"/>
        <v>0.51291405215201336</v>
      </c>
      <c r="T130" s="19">
        <f t="shared" si="157"/>
        <v>-0.85843996592947702</v>
      </c>
      <c r="U130" s="19">
        <f t="shared" si="158"/>
        <v>2.6030167019046382</v>
      </c>
      <c r="V130" s="19">
        <f t="shared" si="159"/>
        <v>-3.7619638399049735E-2</v>
      </c>
      <c r="W130" s="19">
        <f t="shared" si="160"/>
        <v>0.9985847628067247</v>
      </c>
      <c r="X130" s="19">
        <f t="shared" si="161"/>
        <v>-0.63041477212540942</v>
      </c>
      <c r="Y130" s="72">
        <f t="shared" si="204"/>
        <v>8.3772097873133819E-4</v>
      </c>
      <c r="Z130" s="72">
        <f t="shared" si="205"/>
        <v>3.1675055467678721</v>
      </c>
      <c r="AA130" s="72">
        <f t="shared" si="162"/>
        <v>4.1963475587714072E-6</v>
      </c>
      <c r="AB130" s="19">
        <f t="shared" si="163"/>
        <v>0.51291418768065322</v>
      </c>
      <c r="AC130" s="19">
        <f t="shared" si="164"/>
        <v>-0.85843988495170442</v>
      </c>
      <c r="AD130" s="19">
        <f t="shared" si="165"/>
        <v>2.6030165440267998</v>
      </c>
      <c r="AE130" s="19">
        <f t="shared" si="166"/>
        <v>-3.7625720224119898E-2</v>
      </c>
      <c r="AF130" s="19">
        <f t="shared" si="167"/>
        <v>0.9985843051776162</v>
      </c>
      <c r="AG130" s="19">
        <f t="shared" si="168"/>
        <v>-0.63041458664873207</v>
      </c>
      <c r="AH130" s="72">
        <f t="shared" si="206"/>
        <v>8.3772059578571408E-4</v>
      </c>
      <c r="AI130" s="72">
        <f t="shared" si="207"/>
        <v>3.1675054937589446</v>
      </c>
      <c r="AJ130" s="72">
        <f t="shared" si="169"/>
        <v>-5.300892746973318E-8</v>
      </c>
      <c r="AK130" s="19">
        <f t="shared" si="170"/>
        <v>0.51291418596849747</v>
      </c>
      <c r="AL130" s="19">
        <f t="shared" si="171"/>
        <v>-0.85843988597471033</v>
      </c>
      <c r="AM130" s="19">
        <f t="shared" si="172"/>
        <v>2.6030165460212968</v>
      </c>
      <c r="AN130" s="19">
        <f t="shared" si="173"/>
        <v>-3.7625643397575854E-2</v>
      </c>
      <c r="AO130" s="19">
        <f t="shared" si="174"/>
        <v>0.99858431095891842</v>
      </c>
      <c r="AP130" s="19">
        <f t="shared" si="175"/>
        <v>-0.63041458899189007</v>
      </c>
      <c r="AQ130" s="72">
        <f t="shared" si="208"/>
        <v>8.3772060062352782E-4</v>
      </c>
      <c r="AR130" s="72">
        <f t="shared" si="209"/>
        <v>3.1675054944285614</v>
      </c>
      <c r="AS130" s="72">
        <f t="shared" si="176"/>
        <v>6.6961680644794797E-10</v>
      </c>
      <c r="AT130" s="19">
        <f t="shared" si="177"/>
        <v>0.51291418599012562</v>
      </c>
      <c r="AU130" s="19">
        <f t="shared" si="178"/>
        <v>-0.85843988596178755</v>
      </c>
      <c r="AV130" s="19">
        <f t="shared" si="179"/>
        <v>2.6030165459961019</v>
      </c>
      <c r="AW130" s="19">
        <f t="shared" si="180"/>
        <v>-3.7625644368060408E-2</v>
      </c>
      <c r="AX130" s="19">
        <f t="shared" si="181"/>
        <v>0.99858431088588828</v>
      </c>
      <c r="AY130" s="19">
        <f t="shared" si="182"/>
        <v>-0.63041458896229097</v>
      </c>
      <c r="AZ130" s="72">
        <f t="shared" si="210"/>
        <v>8.3772060056241601E-4</v>
      </c>
      <c r="BA130" s="72">
        <f t="shared" si="211"/>
        <v>3.1675054944201029</v>
      </c>
      <c r="BB130" s="72">
        <f t="shared" si="183"/>
        <v>-8.4585671800141427E-12</v>
      </c>
      <c r="BC130" s="19">
        <f t="shared" si="184"/>
        <v>0.51291418598985239</v>
      </c>
      <c r="BD130" s="19">
        <f t="shared" si="185"/>
        <v>-0.85843988596195075</v>
      </c>
      <c r="BE130" s="19">
        <f t="shared" si="186"/>
        <v>2.6030165459964203</v>
      </c>
      <c r="BF130" s="19">
        <f t="shared" si="187"/>
        <v>-3.7625644355801298E-2</v>
      </c>
      <c r="BG130" s="19">
        <f t="shared" si="188"/>
        <v>0.99858431088681077</v>
      </c>
      <c r="BH130" s="19">
        <f t="shared" si="189"/>
        <v>-0.63041458896266478</v>
      </c>
      <c r="BI130" s="72">
        <f t="shared" si="212"/>
        <v>8.3772060056318796E-4</v>
      </c>
      <c r="BJ130" s="72">
        <f t="shared" si="213"/>
        <v>3.1675054944202095</v>
      </c>
      <c r="BK130" s="72">
        <f t="shared" si="190"/>
        <v>1.0658141036401503E-13</v>
      </c>
      <c r="BL130" s="72">
        <f t="shared" si="214"/>
        <v>6.7299557101098244E-3</v>
      </c>
      <c r="BM130" s="72">
        <f t="shared" si="191"/>
        <v>1.0016803717822946</v>
      </c>
      <c r="BN130" s="72">
        <f t="shared" si="192"/>
        <v>1.6768493230500917E-3</v>
      </c>
      <c r="BO130" s="72">
        <f t="shared" si="193"/>
        <v>-5.4214318394545547E-4</v>
      </c>
      <c r="BP130" s="72">
        <f t="shared" si="215"/>
        <v>16577988.174357658</v>
      </c>
      <c r="BQ130" s="72">
        <f t="shared" si="194"/>
        <v>-5.0297614000119437E-2</v>
      </c>
      <c r="BR130" s="72">
        <f t="shared" si="195"/>
        <v>3.8575621932940424E-2</v>
      </c>
      <c r="BS130" s="72">
        <f t="shared" si="196"/>
        <v>3.1801682755227336</v>
      </c>
      <c r="BT130" s="72">
        <f t="shared" si="197"/>
        <v>357.11815899821505</v>
      </c>
      <c r="BU130" s="72">
        <f t="shared" si="198"/>
        <v>2.2102203288498004</v>
      </c>
      <c r="BV130" s="72">
        <f t="shared" si="199"/>
        <v>182.2102203288498</v>
      </c>
    </row>
    <row r="131" spans="1:74">
      <c r="A131" s="13">
        <f>'LL to'!B131</f>
        <v>-11.427991259435743</v>
      </c>
      <c r="B131" s="13">
        <f>'LL to'!C131</f>
        <v>111.17033364467039</v>
      </c>
      <c r="C131" s="19">
        <f t="shared" si="144"/>
        <v>-0.19945607436628723</v>
      </c>
      <c r="D131" s="19">
        <f t="shared" si="145"/>
        <v>1.9402883526401262</v>
      </c>
      <c r="E131" s="19">
        <f t="shared" ref="E131:E194" si="216">ATAN((1-f)*TAN(C130))</f>
        <v>-0.17494127409955462</v>
      </c>
      <c r="F131" s="19">
        <f t="shared" ref="F131:F194" si="217">ATAN((1-f)*TAN(C131))</f>
        <v>-0.19880484586128974</v>
      </c>
      <c r="G131" s="19">
        <f t="shared" si="146"/>
        <v>-0.91757563096465589</v>
      </c>
      <c r="H131" s="19">
        <f t="shared" si="147"/>
        <v>-0.91757563096465589</v>
      </c>
      <c r="I131" s="19">
        <f t="shared" si="148"/>
        <v>0</v>
      </c>
      <c r="J131" s="19">
        <f t="shared" si="149"/>
        <v>0.78376485670367391</v>
      </c>
      <c r="K131" s="19">
        <f t="shared" si="150"/>
        <v>0.62105768604556333</v>
      </c>
      <c r="L131" s="19">
        <f t="shared" si="151"/>
        <v>0.90070484985512878</v>
      </c>
      <c r="M131" s="19">
        <f t="shared" si="152"/>
        <v>-0.97810784486215907</v>
      </c>
      <c r="N131" s="19">
        <f t="shared" si="153"/>
        <v>4.3305043819102607E-2</v>
      </c>
      <c r="O131" s="19">
        <f t="shared" si="154"/>
        <v>-0.9664970257003932</v>
      </c>
      <c r="P131" s="72">
        <f t="shared" ref="P131:P194" si="218">f/16*N131*(4+f*(4-3*N131))</f>
        <v>3.6416152139611278E-5</v>
      </c>
      <c r="Q131" s="72">
        <f t="shared" ref="Q131:Q194" si="219">$G131+(1-P131)*f*M131*(L131+P131*J131*(O131+P131*K131*(-1+2*O131)))</f>
        <v>-0.92052921379646502</v>
      </c>
      <c r="R131" s="72">
        <f t="shared" si="155"/>
        <v>-2.9535828318091317E-3</v>
      </c>
      <c r="S131" s="19">
        <f t="shared" si="156"/>
        <v>0.78555574534459105</v>
      </c>
      <c r="T131" s="19">
        <f t="shared" si="157"/>
        <v>0.61879089437071055</v>
      </c>
      <c r="U131" s="19">
        <f t="shared" si="158"/>
        <v>0.90359373068089477</v>
      </c>
      <c r="V131" s="19">
        <f t="shared" si="159"/>
        <v>-0.97807957016505787</v>
      </c>
      <c r="W131" s="19">
        <f t="shared" si="160"/>
        <v>4.3360354425735603E-2</v>
      </c>
      <c r="X131" s="19">
        <f t="shared" si="161"/>
        <v>-0.9667387275130277</v>
      </c>
      <c r="Y131" s="72">
        <f t="shared" ref="Y131:Y194" si="220">f/16*W131*(4+f*(4-3*W131))</f>
        <v>3.6462658975345995E-5</v>
      </c>
      <c r="Z131" s="72">
        <f t="shared" ref="Z131:Z194" si="221">$G131+(1-Y131)*f*V131*(U131+Y131*S131*(X131+Y131*T131*(-1+2*X131)))</f>
        <v>-0.92053860113964581</v>
      </c>
      <c r="AA131" s="72">
        <f t="shared" si="162"/>
        <v>-9.3873431807889318E-6</v>
      </c>
      <c r="AB131" s="19">
        <f t="shared" si="163"/>
        <v>0.78556142678225305</v>
      </c>
      <c r="AC131" s="19">
        <f t="shared" si="164"/>
        <v>0.61878368171100884</v>
      </c>
      <c r="AD131" s="19">
        <f t="shared" si="165"/>
        <v>0.90360291224905487</v>
      </c>
      <c r="AE131" s="19">
        <f t="shared" si="166"/>
        <v>-0.97807948001895806</v>
      </c>
      <c r="AF131" s="19">
        <f t="shared" si="167"/>
        <v>4.3360530765844674E-2</v>
      </c>
      <c r="AG131" s="19">
        <f t="shared" si="168"/>
        <v>-0.96673949208592069</v>
      </c>
      <c r="AH131" s="72">
        <f t="shared" ref="AH131:AH194" si="222">f/16*AF131*(4+f*(4-3*AF131))</f>
        <v>3.6462807247437811E-5</v>
      </c>
      <c r="AI131" s="72">
        <f t="shared" ref="AI131:AI194" si="223">$G131+(1-AH131)*f*AE131*(AD131+AH131*AB131*(AG131+AH131*AC131*(-1+2*AG131)))</f>
        <v>-0.92053863097318145</v>
      </c>
      <c r="AJ131" s="72">
        <f t="shared" si="169"/>
        <v>-2.9833535641898834E-8</v>
      </c>
      <c r="AK131" s="19">
        <f t="shared" si="170"/>
        <v>0.78556144483809365</v>
      </c>
      <c r="AL131" s="19">
        <f t="shared" si="171"/>
        <v>0.6187836587886647</v>
      </c>
      <c r="AM131" s="19">
        <f t="shared" si="172"/>
        <v>0.90360294142862385</v>
      </c>
      <c r="AN131" s="19">
        <f t="shared" si="173"/>
        <v>-0.97807947973246578</v>
      </c>
      <c r="AO131" s="19">
        <f t="shared" si="174"/>
        <v>4.3360531326269047E-2</v>
      </c>
      <c r="AP131" s="19">
        <f t="shared" si="175"/>
        <v>-0.96673949451576136</v>
      </c>
      <c r="AQ131" s="72">
        <f t="shared" ref="AQ131:AQ194" si="224">f/16*AO131*(4+f*(4-3*AO131))</f>
        <v>3.646280771865956E-5</v>
      </c>
      <c r="AR131" s="72">
        <f t="shared" ref="AR131:AR194" si="225">$G131+(1-AQ131)*f*AN131*(AM131+AQ131*AK131*(AP131+AQ131*AL131*(-1+2*AP131)))</f>
        <v>-0.92053863106799416</v>
      </c>
      <c r="AS131" s="72">
        <f t="shared" si="176"/>
        <v>-9.4812713236080981E-11</v>
      </c>
      <c r="AT131" s="19">
        <f t="shared" si="177"/>
        <v>0.7855614448954763</v>
      </c>
      <c r="AU131" s="19">
        <f t="shared" si="178"/>
        <v>0.6187836587158162</v>
      </c>
      <c r="AV131" s="19">
        <f t="shared" si="179"/>
        <v>0.90360294152135823</v>
      </c>
      <c r="AW131" s="19">
        <f t="shared" si="180"/>
        <v>-0.97807947973155518</v>
      </c>
      <c r="AX131" s="19">
        <f t="shared" si="181"/>
        <v>4.3360531328050289E-2</v>
      </c>
      <c r="AY131" s="19">
        <f t="shared" si="182"/>
        <v>-0.96673949452347707</v>
      </c>
      <c r="AZ131" s="72">
        <f t="shared" ref="AZ131:AZ194" si="226">f/16*AX131*(4+f*(4-3*AX131))</f>
        <v>3.6462807720157276E-5</v>
      </c>
      <c r="BA131" s="72">
        <f t="shared" ref="BA131:BA194" si="227">$G131+(1-AZ131)*f*AW131*(AV131+AZ131*AT131*(AY131+AZ131*AU131*(-1+2*AY131)))</f>
        <v>-0.92053863106829548</v>
      </c>
      <c r="BB131" s="72">
        <f t="shared" si="183"/>
        <v>-3.0131452888326749E-13</v>
      </c>
      <c r="BC131" s="19">
        <f t="shared" si="184"/>
        <v>0.7855614448956586</v>
      </c>
      <c r="BD131" s="19">
        <f t="shared" si="185"/>
        <v>0.61878365871558461</v>
      </c>
      <c r="BE131" s="19">
        <f t="shared" si="186"/>
        <v>0.90360294152165299</v>
      </c>
      <c r="BF131" s="19">
        <f t="shared" si="187"/>
        <v>-0.9780794797315524</v>
      </c>
      <c r="BG131" s="19">
        <f t="shared" si="188"/>
        <v>4.3360531328055729E-2</v>
      </c>
      <c r="BH131" s="19">
        <f t="shared" si="189"/>
        <v>-0.96673949452350971</v>
      </c>
      <c r="BI131" s="72">
        <f t="shared" ref="BI131:BI194" si="228">f/16*BG131*(4+f*(4-3*BG131))</f>
        <v>3.646280772016185E-5</v>
      </c>
      <c r="BJ131" s="72">
        <f t="shared" ref="BJ131:BJ194" si="229">$G131+(1-BI131)*f*BF131*(BE131+BI131*BC131*(BH131+BI131*BD131*(-1+2*BH131)))</f>
        <v>-0.92053863106829648</v>
      </c>
      <c r="BK131" s="72">
        <f t="shared" si="190"/>
        <v>-9.9920072216264089E-16</v>
      </c>
      <c r="BL131" s="72">
        <f t="shared" ref="BL131:BL194" si="230">BG131*(a^2-b^2)/b^2</f>
        <v>2.9222815962879841E-4</v>
      </c>
      <c r="BM131" s="72">
        <f t="shared" si="191"/>
        <v>1.0000730530373962</v>
      </c>
      <c r="BN131" s="72">
        <f t="shared" si="192"/>
        <v>7.3046367048129322E-5</v>
      </c>
      <c r="BO131" s="72">
        <f t="shared" si="193"/>
        <v>-5.5473278110036623E-5</v>
      </c>
      <c r="BP131" s="72">
        <f t="shared" ref="BP131:BP194" si="231">b*BM131*(BE131-BO131)</f>
        <v>5744752.3605185039</v>
      </c>
      <c r="BQ131" s="72">
        <f t="shared" si="194"/>
        <v>-1.6872683585979158</v>
      </c>
      <c r="BR131" s="72">
        <f t="shared" si="195"/>
        <v>1.6379511520458478</v>
      </c>
      <c r="BS131" s="72">
        <f t="shared" si="196"/>
        <v>4.7795438056356412</v>
      </c>
      <c r="BT131" s="72">
        <f t="shared" si="197"/>
        <v>263.3266441463735</v>
      </c>
      <c r="BU131" s="72">
        <f t="shared" si="198"/>
        <v>93.847688060818086</v>
      </c>
      <c r="BV131" s="72">
        <f t="shared" si="199"/>
        <v>273.84768806081809</v>
      </c>
    </row>
    <row r="132" spans="1:74">
      <c r="A132" s="13">
        <f>'LL to'!B132</f>
        <v>52.956550161100949</v>
      </c>
      <c r="B132" s="13">
        <f>'LL to'!C132</f>
        <v>-114.33707244805449</v>
      </c>
      <c r="C132" s="19">
        <f t="shared" ref="C132:C195" si="232">A132*PI()/180</f>
        <v>0.92426616080874513</v>
      </c>
      <c r="D132" s="19">
        <f t="shared" ref="D132:D195" si="233">B132*PI()/180</f>
        <v>-1.9955583713098441</v>
      </c>
      <c r="E132" s="19">
        <f t="shared" si="216"/>
        <v>-0.19880484586128974</v>
      </c>
      <c r="F132" s="19">
        <f t="shared" si="217"/>
        <v>0.92265054798768797</v>
      </c>
      <c r="G132" s="19">
        <f t="shared" ref="G132:G195" si="234">D132-D131</f>
        <v>-3.9358467239499704</v>
      </c>
      <c r="H132" s="19">
        <f t="shared" ref="H132:H195" si="235">G132</f>
        <v>-3.9358467239499704</v>
      </c>
      <c r="I132" s="19">
        <f t="shared" ref="I132:I195" si="236">H132-G132</f>
        <v>0</v>
      </c>
      <c r="J132" s="19">
        <f t="shared" ref="J132:J195" si="237">SQRT((COS($F132)*SIN(H132))^2+(COS($E132)*SIN($F132)-SIN($E132)*COS($F132)*COS(H132))^2)</f>
        <v>0.82011238558703925</v>
      </c>
      <c r="K132" s="19">
        <f t="shared" ref="K132:K195" si="238">SIN($E132)*SIN($F132)+COS($E132)*COS($F132)*COS(H132)</f>
        <v>-0.57220247728119422</v>
      </c>
      <c r="L132" s="19">
        <f t="shared" ref="L132:L195" si="239">ATAN2(K132,J132)</f>
        <v>2.1799852536875806</v>
      </c>
      <c r="M132" s="19">
        <f t="shared" ref="M132:M195" si="240">COS($E132)*COS($F132)*SIN(H132)/J132</f>
        <v>0.51476871540555069</v>
      </c>
      <c r="N132" s="19">
        <f t="shared" ref="N132:N195" si="241">IF(1-M132^2=0,0.000000000001,1-M132^2)</f>
        <v>0.73501316963971908</v>
      </c>
      <c r="O132" s="19">
        <f t="shared" ref="O132:O195" si="242">K132-2*SIN($E132)*SIN($F132)/N132</f>
        <v>-0.1437851273402791</v>
      </c>
      <c r="P132" s="72">
        <f t="shared" si="218"/>
        <v>6.1701693093311972E-4</v>
      </c>
      <c r="Q132" s="72">
        <f t="shared" si="219"/>
        <v>-3.9320866859743133</v>
      </c>
      <c r="R132" s="72">
        <f t="shared" ref="R132:R195" si="243">Q132-H132</f>
        <v>3.760037975657049E-3</v>
      </c>
      <c r="S132" s="19">
        <f t="shared" ref="S132:S195" si="244">SQRT((COS($F132)*SIN(Q132))^2+(COS($E132)*SIN($F132)-SIN($E132)*COS($F132)*COS(Q132))^2)</f>
        <v>0.81900462866720691</v>
      </c>
      <c r="T132" s="19">
        <f t="shared" ref="T132:T195" si="245">SIN($E132)*SIN($F132)+COS($E132)*COS($F132)*COS(Q132)</f>
        <v>-0.5737869101170664</v>
      </c>
      <c r="U132" s="19">
        <f t="shared" ref="U132:U195" si="246">ATAN2(T132,S132)</f>
        <v>2.1819185291384504</v>
      </c>
      <c r="V132" s="19">
        <f t="shared" ref="V132:V195" si="247">COS($E132)*COS($F132)*SIN(Q132)/S132</f>
        <v>0.51355719433808866</v>
      </c>
      <c r="W132" s="19">
        <f t="shared" ref="W132:W195" si="248">IF(1-V132^2=0,0.000000000001,1-V132^2)</f>
        <v>0.73625900814359069</v>
      </c>
      <c r="X132" s="19">
        <f t="shared" ref="X132:X195" si="249">T132-2*SIN($E132)*SIN($F132)/W132</f>
        <v>-0.14609449369055244</v>
      </c>
      <c r="Y132" s="72">
        <f t="shared" si="220"/>
        <v>6.180608338726758E-4</v>
      </c>
      <c r="Z132" s="72">
        <f t="shared" si="221"/>
        <v>-3.9320922145145412</v>
      </c>
      <c r="AA132" s="72">
        <f t="shared" ref="AA132:AA195" si="250">Z132-Q132</f>
        <v>-5.5285402278393292E-6</v>
      </c>
      <c r="AB132" s="19">
        <f t="shared" ref="AB132:AB195" si="251">SQRT((COS($F132)*SIN(Z132))^2+(COS($E132)*SIN($F132)-SIN($E132)*COS($F132)*COS(Z132))^2)</f>
        <v>0.81900625777493696</v>
      </c>
      <c r="AC132" s="19">
        <f t="shared" ref="AC132:AC195" si="252">SIN($E132)*SIN($F132)+COS($E132)*COS($F132)*COS(Z132)</f>
        <v>-0.57378458477506478</v>
      </c>
      <c r="AD132" s="19">
        <f t="shared" ref="AD132:AD195" si="253">ATAN2(AC132,AB132)</f>
        <v>2.181915689911897</v>
      </c>
      <c r="AE132" s="19">
        <f t="shared" ref="AE132:AE195" si="254">COS($E132)*COS($F132)*SIN(Z132)/AB132</f>
        <v>0.51355898322546678</v>
      </c>
      <c r="AF132" s="19">
        <f t="shared" ref="AF132:AF195" si="255">IF(1-AE132^2=0,0.000000000001,1-AE132^2)</f>
        <v>0.73625717074842467</v>
      </c>
      <c r="AG132" s="19">
        <f t="shared" ref="AG132:AG195" si="256">AC132-2*SIN($E132)*SIN($F132)/AF132</f>
        <v>-0.14609110100413675</v>
      </c>
      <c r="AH132" s="72">
        <f t="shared" si="222"/>
        <v>6.1805929430217227E-4</v>
      </c>
      <c r="AI132" s="72">
        <f t="shared" si="223"/>
        <v>-3.9320922063133072</v>
      </c>
      <c r="AJ132" s="72">
        <f t="shared" ref="AJ132:AJ195" si="257">AI132-Z132</f>
        <v>8.2012339142067958E-9</v>
      </c>
      <c r="AK132" s="19">
        <f t="shared" ref="AK132:AK195" si="258">SQRT((COS($F132)*SIN(AI132))^2+(COS($E132)*SIN($F132)-SIN($E132)*COS($F132)*COS(AI132))^2)</f>
        <v>0.8190062553582611</v>
      </c>
      <c r="AL132" s="19">
        <f t="shared" ref="AL132:AL195" si="259">SIN($E132)*SIN($F132)+COS($E132)*COS($F132)*COS(AI132)</f>
        <v>-0.57378458822456957</v>
      </c>
      <c r="AM132" s="19">
        <f t="shared" ref="AM132:AM195" si="260">ATAN2(AL132,AK132)</f>
        <v>2.1819156941237146</v>
      </c>
      <c r="AN132" s="19">
        <f t="shared" ref="AN132:AN195" si="261">COS($E132)*COS($F132)*SIN(AI132)/AK132</f>
        <v>0.51355898057178384</v>
      </c>
      <c r="AO132" s="19">
        <f t="shared" ref="AO132:AO195" si="262">IF(1-AN132^2=0,0.000000000001,1-AN132^2)</f>
        <v>0.73625717347407016</v>
      </c>
      <c r="AP132" s="19">
        <f t="shared" ref="AP132:AP195" si="263">AL132-2*SIN($E132)*SIN($F132)/AO132</f>
        <v>-0.14609110603697528</v>
      </c>
      <c r="AQ132" s="72">
        <f t="shared" si="224"/>
        <v>6.1805929658601596E-4</v>
      </c>
      <c r="AR132" s="72">
        <f t="shared" si="225"/>
        <v>-3.9320922063254731</v>
      </c>
      <c r="AS132" s="72">
        <f t="shared" ref="AS132:AS195" si="264">AR132-AI132</f>
        <v>-1.2165823903842465E-11</v>
      </c>
      <c r="AT132" s="19">
        <f t="shared" ref="AT132:AT195" si="265">SQRT((COS($F132)*SIN(AR132))^2+(COS($E132)*SIN($F132)-SIN($E132)*COS($F132)*COS(AR132))^2)</f>
        <v>0.81900625536184601</v>
      </c>
      <c r="AU132" s="19">
        <f t="shared" ref="AU132:AU195" si="266">SIN($E132)*SIN($F132)+COS($E132)*COS($F132)*COS(AR132)</f>
        <v>-0.57378458821945255</v>
      </c>
      <c r="AV132" s="19">
        <f t="shared" ref="AV132:AV195" si="267">ATAN2(AU132,AT132)</f>
        <v>2.1819156941174667</v>
      </c>
      <c r="AW132" s="19">
        <f t="shared" ref="AW132:AW195" si="268">COS($E132)*COS($F132)*SIN(AR132)/AT132</f>
        <v>0.51355898057572036</v>
      </c>
      <c r="AX132" s="19">
        <f t="shared" ref="AX132:AX195" si="269">IF(1-AW132^2=0,0.000000000001,1-AW132^2)</f>
        <v>0.73625717347002695</v>
      </c>
      <c r="AY132" s="19">
        <f t="shared" ref="AY132:AY195" si="270">AU132-2*SIN($E132)*SIN($F132)/AX132</f>
        <v>-0.14609110602950959</v>
      </c>
      <c r="AZ132" s="72">
        <f t="shared" si="226"/>
        <v>6.1805929658262815E-4</v>
      </c>
      <c r="BA132" s="72">
        <f t="shared" si="227"/>
        <v>-3.9320922063254549</v>
      </c>
      <c r="BB132" s="72">
        <f t="shared" ref="BB132:BB195" si="271">BA132-AR132</f>
        <v>1.8207657603852567E-14</v>
      </c>
      <c r="BC132" s="19">
        <f t="shared" ref="BC132:BC195" si="272">SQRT((COS($F132)*SIN(BA132))^2+(COS($E132)*SIN($F132)-SIN($E132)*COS($F132)*COS(BA132))^2)</f>
        <v>0.81900625536184057</v>
      </c>
      <c r="BD132" s="19">
        <f t="shared" ref="BD132:BD195" si="273">SIN($E132)*SIN($F132)+COS($E132)*COS($F132)*COS(BA132)</f>
        <v>-0.5737845882194601</v>
      </c>
      <c r="BE132" s="19">
        <f t="shared" ref="BE132:BE195" si="274">ATAN2(BD132,BC132)</f>
        <v>2.181915694117476</v>
      </c>
      <c r="BF132" s="19">
        <f t="shared" ref="BF132:BF195" si="275">COS($E132)*COS($F132)*SIN(BA132)/BC132</f>
        <v>0.51355898057571447</v>
      </c>
      <c r="BG132" s="19">
        <f t="shared" ref="BG132:BG195" si="276">IF(1-BF132^2=0,0.000000000001,1-BF132^2)</f>
        <v>0.73625717347003294</v>
      </c>
      <c r="BH132" s="19">
        <f t="shared" ref="BH132:BH195" si="277">BD132-2*SIN($E132)*SIN($F132)/BG132</f>
        <v>-0.14609110602952058</v>
      </c>
      <c r="BI132" s="72">
        <f t="shared" si="228"/>
        <v>6.1805929658263314E-4</v>
      </c>
      <c r="BJ132" s="72">
        <f t="shared" si="229"/>
        <v>-3.9320922063254549</v>
      </c>
      <c r="BK132" s="72">
        <f t="shared" ref="BK132:BK195" si="278">BJ132-BA132</f>
        <v>0</v>
      </c>
      <c r="BL132" s="72">
        <f t="shared" si="230"/>
        <v>4.9620028220787992E-3</v>
      </c>
      <c r="BM132" s="72">
        <f t="shared" ref="BM132:BM195" si="279">1+BL132/16384*(4096+BL132*(-768+BL132*(320-175*BL132)))</f>
        <v>1.0012393489537126</v>
      </c>
      <c r="BN132" s="72">
        <f t="shared" ref="BN132:BN195" si="280">BL132/1024*(256+BL132*(-128+BL132*(74-47*BL132)))</f>
        <v>1.2374318225169679E-3</v>
      </c>
      <c r="BO132" s="72">
        <f t="shared" ref="BO132:BO195" si="281">BN132*BC132*(BH132+BN132/4*(BD132*(-1+2*BH132^2)-BN132/6*BH132*(-3+4*BC132^2)*(-3+4*BH132^2)))</f>
        <v>-1.4788591089006002E-4</v>
      </c>
      <c r="BP132" s="72">
        <f t="shared" si="231"/>
        <v>13888028.520381141</v>
      </c>
      <c r="BQ132" s="72">
        <f t="shared" ref="BQ132:BQ195" si="282">ATAN2(COS(C131)*SIN(C132)-SIN(C131)*COS(C132)*COS(D132-D131),SIN(D132-D131)*COS(C132))</f>
        <v>0.55140525698630627</v>
      </c>
      <c r="BR132" s="72">
        <f t="shared" ref="BR132:BR195" si="283">ATAN2(COS(C132)*SIN(C131)-SIN(C132)*COS(C131)*COS(D131-D132),SIN(D131-D132)*COS(C131))</f>
        <v>-1.0205429754476525</v>
      </c>
      <c r="BS132" s="72">
        <f t="shared" ref="BS132:BS195" si="284">BR132+PI()</f>
        <v>2.1210496781421408</v>
      </c>
      <c r="BT132" s="72">
        <f t="shared" ref="BT132:BT195" si="285">MOD(BQ132*180/PI()+360,360)</f>
        <v>31.593194026641925</v>
      </c>
      <c r="BU132" s="72">
        <f t="shared" ref="BU132:BU195" si="286">MOD(BR132*180/PI()+360,360)</f>
        <v>301.5271946951263</v>
      </c>
      <c r="BV132" s="72">
        <f t="shared" ref="BV132:BV195" si="287">MOD(BS132*180/PI()+360,360)</f>
        <v>121.52719469512635</v>
      </c>
    </row>
    <row r="133" spans="1:74">
      <c r="A133" s="13">
        <f>'LL to'!B133</f>
        <v>-56.597370374511691</v>
      </c>
      <c r="B133" s="13">
        <f>'LL to'!C133</f>
        <v>-64.680882633518991</v>
      </c>
      <c r="C133" s="19">
        <f t="shared" si="232"/>
        <v>-0.98781046100592518</v>
      </c>
      <c r="D133" s="19">
        <f t="shared" si="233"/>
        <v>-1.1288943650509273</v>
      </c>
      <c r="E133" s="19">
        <f t="shared" si="216"/>
        <v>0.92265054798768797</v>
      </c>
      <c r="F133" s="19">
        <f t="shared" si="217"/>
        <v>-0.9862659492195992</v>
      </c>
      <c r="G133" s="19">
        <f t="shared" si="234"/>
        <v>0.86666400625891682</v>
      </c>
      <c r="H133" s="19">
        <f t="shared" si="235"/>
        <v>0.86666400625891682</v>
      </c>
      <c r="I133" s="19">
        <f t="shared" si="236"/>
        <v>0</v>
      </c>
      <c r="J133" s="19">
        <f t="shared" si="237"/>
        <v>0.89343850903211997</v>
      </c>
      <c r="K133" s="19">
        <f t="shared" si="238"/>
        <v>-0.44918551911038085</v>
      </c>
      <c r="L133" s="19">
        <f t="shared" si="239"/>
        <v>2.0366498316980364</v>
      </c>
      <c r="M133" s="19">
        <f t="shared" si="240"/>
        <v>0.2841874304110924</v>
      </c>
      <c r="N133" s="19">
        <f t="shared" si="241"/>
        <v>0.91923750439634055</v>
      </c>
      <c r="O133" s="19">
        <f t="shared" si="242"/>
        <v>0.99733020957656038</v>
      </c>
      <c r="P133" s="72">
        <f t="shared" si="218"/>
        <v>7.7130964760424169E-4</v>
      </c>
      <c r="Q133" s="72">
        <f t="shared" si="219"/>
        <v>0.86860373783203559</v>
      </c>
      <c r="R133" s="72">
        <f t="shared" si="243"/>
        <v>1.9397315731187748E-3</v>
      </c>
      <c r="S133" s="19">
        <f t="shared" si="244"/>
        <v>0.89319052250434949</v>
      </c>
      <c r="T133" s="19">
        <f t="shared" si="245"/>
        <v>-0.44967843011246073</v>
      </c>
      <c r="U133" s="19">
        <f t="shared" si="246"/>
        <v>2.0372016093540277</v>
      </c>
      <c r="V133" s="19">
        <f t="shared" si="247"/>
        <v>0.28473414433435057</v>
      </c>
      <c r="W133" s="19">
        <f t="shared" si="248"/>
        <v>0.91892646705018521</v>
      </c>
      <c r="X133" s="19">
        <f t="shared" si="249"/>
        <v>0.99732691382614158</v>
      </c>
      <c r="Y133" s="72">
        <f t="shared" si="220"/>
        <v>7.7104926623298401E-4</v>
      </c>
      <c r="Z133" s="72">
        <f t="shared" si="221"/>
        <v>0.86860799590239035</v>
      </c>
      <c r="AA133" s="72">
        <f t="shared" si="250"/>
        <v>4.2580703547567822E-6</v>
      </c>
      <c r="AB133" s="19">
        <f t="shared" si="251"/>
        <v>0.89318997730431315</v>
      </c>
      <c r="AC133" s="19">
        <f t="shared" si="252"/>
        <v>-0.44967951303469522</v>
      </c>
      <c r="AD133" s="19">
        <f t="shared" si="253"/>
        <v>2.037202821774601</v>
      </c>
      <c r="AE133" s="19">
        <f t="shared" si="254"/>
        <v>0.2847353438914344</v>
      </c>
      <c r="AF133" s="19">
        <f t="shared" si="255"/>
        <v>0.91892578393902657</v>
      </c>
      <c r="AG133" s="19">
        <f t="shared" si="256"/>
        <v>0.99732690657891176</v>
      </c>
      <c r="AH133" s="72">
        <f t="shared" si="222"/>
        <v>7.7104869437381017E-4</v>
      </c>
      <c r="AI133" s="72">
        <f t="shared" si="223"/>
        <v>0.86860800524901172</v>
      </c>
      <c r="AJ133" s="72">
        <f t="shared" si="257"/>
        <v>9.3466213657578123E-9</v>
      </c>
      <c r="AK133" s="19">
        <f t="shared" si="258"/>
        <v>0.893189976107575</v>
      </c>
      <c r="AL133" s="19">
        <f t="shared" si="259"/>
        <v>-0.44967951541175372</v>
      </c>
      <c r="AM133" s="19">
        <f t="shared" si="260"/>
        <v>2.0372028244359139</v>
      </c>
      <c r="AN133" s="19">
        <f t="shared" si="261"/>
        <v>0.28473534652450361</v>
      </c>
      <c r="AO133" s="19">
        <f t="shared" si="262"/>
        <v>0.9189257824395709</v>
      </c>
      <c r="AP133" s="19">
        <f t="shared" si="263"/>
        <v>0.99732690656300371</v>
      </c>
      <c r="AQ133" s="72">
        <f t="shared" si="224"/>
        <v>7.71048693118557E-4</v>
      </c>
      <c r="AR133" s="72">
        <f t="shared" si="225"/>
        <v>0.86860800526952797</v>
      </c>
      <c r="AS133" s="72">
        <f t="shared" si="264"/>
        <v>2.0516255361258118E-11</v>
      </c>
      <c r="AT133" s="19">
        <f t="shared" si="265"/>
        <v>0.89318997610494799</v>
      </c>
      <c r="AU133" s="19">
        <f t="shared" si="266"/>
        <v>-0.44967951541697149</v>
      </c>
      <c r="AV133" s="19">
        <f t="shared" si="267"/>
        <v>2.0372028244417559</v>
      </c>
      <c r="AW133" s="19">
        <f t="shared" si="268"/>
        <v>0.28473534653028337</v>
      </c>
      <c r="AX133" s="19">
        <f t="shared" si="269"/>
        <v>0.91892578243627943</v>
      </c>
      <c r="AY133" s="19">
        <f t="shared" si="270"/>
        <v>0.99732690656296907</v>
      </c>
      <c r="AZ133" s="72">
        <f t="shared" si="226"/>
        <v>7.710486931158015E-4</v>
      </c>
      <c r="BA133" s="72">
        <f t="shared" si="227"/>
        <v>0.86860800526957294</v>
      </c>
      <c r="BB133" s="72">
        <f t="shared" si="271"/>
        <v>4.496403249731884E-14</v>
      </c>
      <c r="BC133" s="19">
        <f t="shared" si="272"/>
        <v>0.89318997610494233</v>
      </c>
      <c r="BD133" s="19">
        <f t="shared" si="273"/>
        <v>-0.44967951541698292</v>
      </c>
      <c r="BE133" s="19">
        <f t="shared" si="274"/>
        <v>2.0372028244417688</v>
      </c>
      <c r="BF133" s="19">
        <f t="shared" si="275"/>
        <v>0.28473534653029603</v>
      </c>
      <c r="BG133" s="19">
        <f t="shared" si="276"/>
        <v>0.91892578243627221</v>
      </c>
      <c r="BH133" s="19">
        <f t="shared" si="277"/>
        <v>0.99732690656296896</v>
      </c>
      <c r="BI133" s="72">
        <f t="shared" si="228"/>
        <v>7.7104869311579542E-4</v>
      </c>
      <c r="BJ133" s="72">
        <f t="shared" si="229"/>
        <v>0.86860800526957305</v>
      </c>
      <c r="BK133" s="72">
        <f t="shared" si="278"/>
        <v>0</v>
      </c>
      <c r="BL133" s="72">
        <f t="shared" si="230"/>
        <v>6.1930973171229007E-3</v>
      </c>
      <c r="BM133" s="72">
        <f t="shared" si="279"/>
        <v>1.001546481087833</v>
      </c>
      <c r="BN133" s="72">
        <f t="shared" si="280"/>
        <v>1.5434971204249604E-3</v>
      </c>
      <c r="BO133" s="72">
        <f t="shared" si="281"/>
        <v>1.3747142411205061E-3</v>
      </c>
      <c r="BP133" s="72">
        <f t="shared" si="231"/>
        <v>12961268.457112437</v>
      </c>
      <c r="BQ133" s="72">
        <f t="shared" si="282"/>
        <v>2.6519754244380045</v>
      </c>
      <c r="BR133" s="72">
        <f t="shared" si="283"/>
        <v>-0.5405709342924867</v>
      </c>
      <c r="BS133" s="72">
        <f t="shared" si="284"/>
        <v>2.6010217192973064</v>
      </c>
      <c r="BT133" s="72">
        <f t="shared" si="285"/>
        <v>151.94699919271284</v>
      </c>
      <c r="BU133" s="72">
        <f t="shared" si="286"/>
        <v>329.02756693759676</v>
      </c>
      <c r="BV133" s="72">
        <f t="shared" si="287"/>
        <v>149.02756693759676</v>
      </c>
    </row>
    <row r="134" spans="1:74">
      <c r="A134" s="13">
        <f>'LL to'!B134</f>
        <v>16.031851335447271</v>
      </c>
      <c r="B134" s="13">
        <f>'LL to'!C134</f>
        <v>69.753874514898911</v>
      </c>
      <c r="C134" s="19">
        <f t="shared" si="232"/>
        <v>0.27980859099380478</v>
      </c>
      <c r="D134" s="19">
        <f t="shared" si="233"/>
        <v>1.2174347763079485</v>
      </c>
      <c r="E134" s="19">
        <f t="shared" si="216"/>
        <v>-0.9862659492195992</v>
      </c>
      <c r="F134" s="19">
        <f t="shared" si="217"/>
        <v>0.27891842401741879</v>
      </c>
      <c r="G134" s="19">
        <f t="shared" si="234"/>
        <v>2.3463291413588756</v>
      </c>
      <c r="H134" s="19">
        <f t="shared" si="235"/>
        <v>2.3463291413588756</v>
      </c>
      <c r="I134" s="19">
        <f t="shared" si="236"/>
        <v>0</v>
      </c>
      <c r="J134" s="19">
        <f t="shared" si="237"/>
        <v>0.7992530167627494</v>
      </c>
      <c r="K134" s="19">
        <f t="shared" si="238"/>
        <v>-0.60099468815925861</v>
      </c>
      <c r="L134" s="19">
        <f t="shared" si="239"/>
        <v>2.2155413763787482</v>
      </c>
      <c r="M134" s="19">
        <f t="shared" si="240"/>
        <v>0.47393006138241617</v>
      </c>
      <c r="N134" s="19">
        <f t="shared" si="241"/>
        <v>0.77539029691805927</v>
      </c>
      <c r="O134" s="19">
        <f t="shared" si="242"/>
        <v>-8.7621677307931911E-3</v>
      </c>
      <c r="P134" s="72">
        <f t="shared" si="218"/>
        <v>6.5084607712850525E-4</v>
      </c>
      <c r="Q134" s="72">
        <f t="shared" si="219"/>
        <v>2.3498473334458589</v>
      </c>
      <c r="R134" s="72">
        <f t="shared" si="243"/>
        <v>3.5181920869833405E-3</v>
      </c>
      <c r="S134" s="19">
        <f t="shared" si="244"/>
        <v>0.79825092704657119</v>
      </c>
      <c r="T134" s="19">
        <f t="shared" si="245"/>
        <v>-0.60232504303680567</v>
      </c>
      <c r="U134" s="19">
        <f t="shared" si="246"/>
        <v>2.2172069178945177</v>
      </c>
      <c r="V134" s="19">
        <f t="shared" si="247"/>
        <v>0.47288522824694895</v>
      </c>
      <c r="W134" s="19">
        <f t="shared" si="248"/>
        <v>0.77637956090583105</v>
      </c>
      <c r="X134" s="19">
        <f t="shared" si="249"/>
        <v>-1.0847146164070676E-2</v>
      </c>
      <c r="Y134" s="72">
        <f t="shared" si="220"/>
        <v>6.5167482537375272E-4</v>
      </c>
      <c r="Z134" s="72">
        <f t="shared" si="221"/>
        <v>2.3498422115471471</v>
      </c>
      <c r="AA134" s="72">
        <f t="shared" si="250"/>
        <v>-5.1218987118240022E-6</v>
      </c>
      <c r="AB134" s="19">
        <f t="shared" si="251"/>
        <v>0.79825238592014813</v>
      </c>
      <c r="AC134" s="19">
        <f t="shared" si="252"/>
        <v>-0.60232310961210112</v>
      </c>
      <c r="AD134" s="19">
        <f t="shared" si="253"/>
        <v>2.2172044958203649</v>
      </c>
      <c r="AE134" s="19">
        <f t="shared" si="254"/>
        <v>0.47288675551596454</v>
      </c>
      <c r="AF134" s="19">
        <f t="shared" si="255"/>
        <v>0.77637811645758437</v>
      </c>
      <c r="AG134" s="19">
        <f t="shared" si="256"/>
        <v>-1.084411229720661E-2</v>
      </c>
      <c r="AH134" s="72">
        <f t="shared" si="222"/>
        <v>6.5167361530142685E-4</v>
      </c>
      <c r="AI134" s="72">
        <f t="shared" si="223"/>
        <v>2.3498422190623032</v>
      </c>
      <c r="AJ134" s="72">
        <f t="shared" si="257"/>
        <v>7.5151560530173356E-9</v>
      </c>
      <c r="AK134" s="19">
        <f t="shared" si="258"/>
        <v>0.7982523837796015</v>
      </c>
      <c r="AL134" s="19">
        <f t="shared" si="259"/>
        <v>-0.60232311244894465</v>
      </c>
      <c r="AM134" s="19">
        <f t="shared" si="260"/>
        <v>2.2172044993741831</v>
      </c>
      <c r="AN134" s="19">
        <f t="shared" si="261"/>
        <v>0.47288675327507729</v>
      </c>
      <c r="AO134" s="19">
        <f t="shared" si="262"/>
        <v>0.77637811857695616</v>
      </c>
      <c r="AP134" s="19">
        <f t="shared" si="263"/>
        <v>-1.0844116748680799E-2</v>
      </c>
      <c r="AQ134" s="72">
        <f t="shared" si="224"/>
        <v>6.5167361707690961E-4</v>
      </c>
      <c r="AR134" s="72">
        <f t="shared" si="225"/>
        <v>2.3498422190512769</v>
      </c>
      <c r="AS134" s="72">
        <f t="shared" si="264"/>
        <v>-1.1026290991367205E-11</v>
      </c>
      <c r="AT134" s="19">
        <f t="shared" si="265"/>
        <v>0.7982523837827421</v>
      </c>
      <c r="AU134" s="19">
        <f t="shared" si="266"/>
        <v>-0.60232311244478232</v>
      </c>
      <c r="AV134" s="19">
        <f t="shared" si="267"/>
        <v>2.2172044993689686</v>
      </c>
      <c r="AW134" s="19">
        <f t="shared" si="268"/>
        <v>0.47288675327836516</v>
      </c>
      <c r="AX134" s="19">
        <f t="shared" si="269"/>
        <v>0.77637811857384653</v>
      </c>
      <c r="AY134" s="19">
        <f t="shared" si="270"/>
        <v>-1.0844116742149357E-2</v>
      </c>
      <c r="AZ134" s="72">
        <f t="shared" si="226"/>
        <v>6.5167361707430471E-4</v>
      </c>
      <c r="BA134" s="72">
        <f t="shared" si="227"/>
        <v>2.3498422190512929</v>
      </c>
      <c r="BB134" s="72">
        <f t="shared" si="271"/>
        <v>1.5987211554602254E-14</v>
      </c>
      <c r="BC134" s="19">
        <f t="shared" si="272"/>
        <v>0.79825238378273755</v>
      </c>
      <c r="BD134" s="19">
        <f t="shared" si="273"/>
        <v>-0.60232311244478842</v>
      </c>
      <c r="BE134" s="19">
        <f t="shared" si="274"/>
        <v>2.2172044993689761</v>
      </c>
      <c r="BF134" s="19">
        <f t="shared" si="275"/>
        <v>0.47288675327836033</v>
      </c>
      <c r="BG134" s="19">
        <f t="shared" si="276"/>
        <v>0.77637811857385119</v>
      </c>
      <c r="BH134" s="19">
        <f t="shared" si="277"/>
        <v>-1.0844116742159016E-2</v>
      </c>
      <c r="BI134" s="72">
        <f t="shared" si="228"/>
        <v>6.5167361707430861E-4</v>
      </c>
      <c r="BJ134" s="72">
        <f t="shared" si="229"/>
        <v>2.3498422190512929</v>
      </c>
      <c r="BK134" s="72">
        <f t="shared" si="278"/>
        <v>0</v>
      </c>
      <c r="BL134" s="72">
        <f t="shared" si="230"/>
        <v>5.2323978009030259E-3</v>
      </c>
      <c r="BM134" s="72">
        <f t="shared" si="279"/>
        <v>1.0013068188969916</v>
      </c>
      <c r="BN134" s="72">
        <f t="shared" si="280"/>
        <v>1.3046875197117505E-3</v>
      </c>
      <c r="BO134" s="72">
        <f t="shared" si="281"/>
        <v>-1.1089260384251844E-5</v>
      </c>
      <c r="BP134" s="72">
        <f t="shared" si="231"/>
        <v>14112709.009135526</v>
      </c>
      <c r="BQ134" s="72">
        <f t="shared" si="282"/>
        <v>2.1089860743007272</v>
      </c>
      <c r="BR134" s="72">
        <f t="shared" si="283"/>
        <v>-2.6274087337439567</v>
      </c>
      <c r="BS134" s="72">
        <f t="shared" si="284"/>
        <v>0.51418391984583645</v>
      </c>
      <c r="BT134" s="72">
        <f t="shared" si="285"/>
        <v>120.83600110929552</v>
      </c>
      <c r="BU134" s="72">
        <f t="shared" si="286"/>
        <v>209.46056850065943</v>
      </c>
      <c r="BV134" s="72">
        <f t="shared" si="287"/>
        <v>29.460568500659463</v>
      </c>
    </row>
    <row r="135" spans="1:74">
      <c r="A135" s="13">
        <f>'LL to'!B135</f>
        <v>-13.165102254456031</v>
      </c>
      <c r="B135" s="13">
        <f>'LL to'!C135</f>
        <v>157.78504664882018</v>
      </c>
      <c r="C135" s="19">
        <f t="shared" si="232"/>
        <v>-0.22977438070198605</v>
      </c>
      <c r="D135" s="19">
        <f t="shared" si="233"/>
        <v>2.7538685744347573</v>
      </c>
      <c r="E135" s="19">
        <f t="shared" si="216"/>
        <v>0.27891842401741879</v>
      </c>
      <c r="F135" s="19">
        <f t="shared" si="217"/>
        <v>-0.2290306924236819</v>
      </c>
      <c r="G135" s="19">
        <f t="shared" si="234"/>
        <v>1.5364337981268088</v>
      </c>
      <c r="H135" s="19">
        <f t="shared" si="235"/>
        <v>1.5364337981268088</v>
      </c>
      <c r="I135" s="19">
        <f t="shared" si="236"/>
        <v>0</v>
      </c>
      <c r="J135" s="19">
        <f t="shared" si="237"/>
        <v>0.99953962355635328</v>
      </c>
      <c r="K135" s="19">
        <f t="shared" si="238"/>
        <v>-3.0340417611221776E-2</v>
      </c>
      <c r="L135" s="19">
        <f t="shared" si="239"/>
        <v>1.601141401268213</v>
      </c>
      <c r="M135" s="19">
        <f t="shared" si="240"/>
        <v>0.93612813728236555</v>
      </c>
      <c r="N135" s="19">
        <f t="shared" si="241"/>
        <v>0.12366411058824855</v>
      </c>
      <c r="O135" s="19">
        <f t="shared" si="242"/>
        <v>0.98055917475467391</v>
      </c>
      <c r="P135" s="72">
        <f t="shared" si="218"/>
        <v>1.0397089132266368E-4</v>
      </c>
      <c r="Q135" s="72">
        <f t="shared" si="219"/>
        <v>1.5414590345456409</v>
      </c>
      <c r="R135" s="72">
        <f t="shared" si="243"/>
        <v>5.0252364188321241E-3</v>
      </c>
      <c r="S135" s="19">
        <f t="shared" si="244"/>
        <v>0.99938580884406769</v>
      </c>
      <c r="T135" s="19">
        <f t="shared" si="245"/>
        <v>-3.5042903434053294E-2</v>
      </c>
      <c r="U135" s="19">
        <f t="shared" si="246"/>
        <v>1.6058464063391045</v>
      </c>
      <c r="V135" s="19">
        <f t="shared" si="247"/>
        <v>0.93642213254904205</v>
      </c>
      <c r="W135" s="19">
        <f t="shared" si="248"/>
        <v>0.12311358967230435</v>
      </c>
      <c r="X135" s="19">
        <f t="shared" si="249"/>
        <v>0.98037707836243426</v>
      </c>
      <c r="Y135" s="72">
        <f t="shared" si="220"/>
        <v>1.0350818242625758E-4</v>
      </c>
      <c r="Z135" s="72">
        <f t="shared" si="221"/>
        <v>1.5414753840598823</v>
      </c>
      <c r="AA135" s="72">
        <f t="shared" si="250"/>
        <v>1.6349514241342789E-5</v>
      </c>
      <c r="AB135" s="19">
        <f t="shared" si="251"/>
        <v>0.99938527221816997</v>
      </c>
      <c r="AC135" s="19">
        <f t="shared" si="252"/>
        <v>-3.5058204081419714E-2</v>
      </c>
      <c r="AD135" s="19">
        <f t="shared" si="253"/>
        <v>1.6058617163938789</v>
      </c>
      <c r="AE135" s="19">
        <f t="shared" si="254"/>
        <v>0.93642308452581713</v>
      </c>
      <c r="AF135" s="19">
        <f t="shared" si="255"/>
        <v>0.12311180676715439</v>
      </c>
      <c r="AG135" s="19">
        <f t="shared" si="256"/>
        <v>0.98037648302695024</v>
      </c>
      <c r="AH135" s="72">
        <f t="shared" si="222"/>
        <v>1.0350668390514228E-4</v>
      </c>
      <c r="AI135" s="72">
        <f t="shared" si="223"/>
        <v>1.5414754372510218</v>
      </c>
      <c r="AJ135" s="72">
        <f t="shared" si="257"/>
        <v>5.319113949298071E-8</v>
      </c>
      <c r="AK135" s="19">
        <f t="shared" si="258"/>
        <v>0.99938527047194015</v>
      </c>
      <c r="AL135" s="19">
        <f t="shared" si="259"/>
        <v>-3.5058253860211434E-2</v>
      </c>
      <c r="AM135" s="19">
        <f t="shared" si="260"/>
        <v>1.6058617662032897</v>
      </c>
      <c r="AN135" s="19">
        <f t="shared" si="261"/>
        <v>0.93642308762290916</v>
      </c>
      <c r="AO135" s="19">
        <f t="shared" si="262"/>
        <v>0.12311180096677743</v>
      </c>
      <c r="AP135" s="19">
        <f t="shared" si="263"/>
        <v>0.98037648109007069</v>
      </c>
      <c r="AQ135" s="72">
        <f t="shared" si="224"/>
        <v>1.0350667902996012E-4</v>
      </c>
      <c r="AR135" s="72">
        <f t="shared" si="225"/>
        <v>1.5414754374240727</v>
      </c>
      <c r="AS135" s="72">
        <f t="shared" si="264"/>
        <v>1.73050906937533E-10</v>
      </c>
      <c r="AT135" s="19">
        <f t="shared" si="265"/>
        <v>0.99938527046625891</v>
      </c>
      <c r="AU135" s="19">
        <f t="shared" si="266"/>
        <v>-3.5058254022160687E-2</v>
      </c>
      <c r="AV135" s="19">
        <f t="shared" si="267"/>
        <v>1.6058617663653387</v>
      </c>
      <c r="AW135" s="19">
        <f t="shared" si="268"/>
        <v>0.93642308763298521</v>
      </c>
      <c r="AX135" s="19">
        <f t="shared" si="269"/>
        <v>0.12311180094790652</v>
      </c>
      <c r="AY135" s="19">
        <f t="shared" si="270"/>
        <v>0.98037648108376985</v>
      </c>
      <c r="AZ135" s="72">
        <f t="shared" si="226"/>
        <v>1.0350667901409924E-4</v>
      </c>
      <c r="BA135" s="72">
        <f t="shared" si="227"/>
        <v>1.5414754374246358</v>
      </c>
      <c r="BB135" s="72">
        <f t="shared" si="271"/>
        <v>5.631051180898794E-13</v>
      </c>
      <c r="BC135" s="19">
        <f t="shared" si="272"/>
        <v>0.99938527046624048</v>
      </c>
      <c r="BD135" s="19">
        <f t="shared" si="273"/>
        <v>-3.5058254022687668E-2</v>
      </c>
      <c r="BE135" s="19">
        <f t="shared" si="274"/>
        <v>1.6058617663658659</v>
      </c>
      <c r="BF135" s="19">
        <f t="shared" si="275"/>
        <v>0.93642308763301796</v>
      </c>
      <c r="BG135" s="19">
        <f t="shared" si="276"/>
        <v>0.12311180094784513</v>
      </c>
      <c r="BH135" s="19">
        <f t="shared" si="277"/>
        <v>0.98037648108374931</v>
      </c>
      <c r="BI135" s="72">
        <f t="shared" si="228"/>
        <v>1.0350667901404763E-4</v>
      </c>
      <c r="BJ135" s="72">
        <f t="shared" si="229"/>
        <v>1.5414754374246376</v>
      </c>
      <c r="BK135" s="72">
        <f t="shared" si="278"/>
        <v>1.7763568394002505E-15</v>
      </c>
      <c r="BL135" s="72">
        <f t="shared" si="230"/>
        <v>8.297115814237631E-4</v>
      </c>
      <c r="BM135" s="72">
        <f t="shared" si="279"/>
        <v>1.0002073956367581</v>
      </c>
      <c r="BN135" s="72">
        <f t="shared" si="280"/>
        <v>2.0734188394812899E-4</v>
      </c>
      <c r="BO135" s="72">
        <f t="shared" si="281"/>
        <v>2.0314780098371077E-4</v>
      </c>
      <c r="BP135" s="72">
        <f t="shared" si="231"/>
        <v>10208890.979871931</v>
      </c>
      <c r="BQ135" s="72">
        <f t="shared" si="282"/>
        <v>1.8010726917492335</v>
      </c>
      <c r="BR135" s="72">
        <f t="shared" si="283"/>
        <v>-1.2905789644386707</v>
      </c>
      <c r="BS135" s="72">
        <f t="shared" si="284"/>
        <v>1.8510136891511224</v>
      </c>
      <c r="BT135" s="72">
        <f t="shared" si="285"/>
        <v>103.19386383349774</v>
      </c>
      <c r="BU135" s="72">
        <f t="shared" si="286"/>
        <v>286.0552722092998</v>
      </c>
      <c r="BV135" s="72">
        <f t="shared" si="287"/>
        <v>106.0552722092998</v>
      </c>
    </row>
    <row r="136" spans="1:74">
      <c r="A136" s="13">
        <f>'LL to'!B136</f>
        <v>-10.513490539253084</v>
      </c>
      <c r="B136" s="13">
        <f>'LL to'!C136</f>
        <v>-48.153830315949818</v>
      </c>
      <c r="C136" s="19">
        <f t="shared" si="232"/>
        <v>-0.18349502578724047</v>
      </c>
      <c r="D136" s="19">
        <f t="shared" si="233"/>
        <v>-0.84044288645998566</v>
      </c>
      <c r="E136" s="19">
        <f t="shared" si="216"/>
        <v>-0.2290306924236819</v>
      </c>
      <c r="F136" s="19">
        <f t="shared" si="217"/>
        <v>-0.18289345183171915</v>
      </c>
      <c r="G136" s="19">
        <f t="shared" si="234"/>
        <v>-3.5943114608947431</v>
      </c>
      <c r="H136" s="19">
        <f t="shared" si="235"/>
        <v>-3.5943114608947431</v>
      </c>
      <c r="I136" s="19">
        <f t="shared" si="236"/>
        <v>0</v>
      </c>
      <c r="J136" s="19">
        <f t="shared" si="237"/>
        <v>0.57253507950272553</v>
      </c>
      <c r="K136" s="19">
        <f t="shared" si="238"/>
        <v>-0.81988022462967591</v>
      </c>
      <c r="L136" s="19">
        <f t="shared" si="239"/>
        <v>2.531998112409704</v>
      </c>
      <c r="M136" s="19">
        <f t="shared" si="240"/>
        <v>0.73163209971376109</v>
      </c>
      <c r="N136" s="19">
        <f t="shared" si="241"/>
        <v>0.46471447066843319</v>
      </c>
      <c r="O136" s="19">
        <f t="shared" si="242"/>
        <v>-0.99758874849127954</v>
      </c>
      <c r="P136" s="72">
        <f t="shared" si="218"/>
        <v>3.9037572263409079E-4</v>
      </c>
      <c r="Q136" s="72">
        <f t="shared" si="219"/>
        <v>-3.5881033798367006</v>
      </c>
      <c r="R136" s="72">
        <f t="shared" si="243"/>
        <v>6.2080810580424917E-3</v>
      </c>
      <c r="S136" s="19">
        <f t="shared" si="244"/>
        <v>0.56881704287965973</v>
      </c>
      <c r="T136" s="19">
        <f t="shared" si="245"/>
        <v>-0.82246408537372584</v>
      </c>
      <c r="U136" s="19">
        <f t="shared" si="246"/>
        <v>2.5365258234977133</v>
      </c>
      <c r="V136" s="19">
        <f t="shared" si="247"/>
        <v>0.72700138618168142</v>
      </c>
      <c r="W136" s="19">
        <f t="shared" si="248"/>
        <v>0.4714689844899137</v>
      </c>
      <c r="X136" s="19">
        <f t="shared" si="249"/>
        <v>-0.99762666301170522</v>
      </c>
      <c r="Y136" s="72">
        <f t="shared" si="220"/>
        <v>3.9604302828499257E-4</v>
      </c>
      <c r="Z136" s="72">
        <f t="shared" si="221"/>
        <v>-3.5881316799705298</v>
      </c>
      <c r="AA136" s="72">
        <f t="shared" si="250"/>
        <v>-2.8300133829262109E-5</v>
      </c>
      <c r="AB136" s="19">
        <f t="shared" si="251"/>
        <v>0.56883396457831292</v>
      </c>
      <c r="AC136" s="19">
        <f t="shared" si="252"/>
        <v>-0.82245238205145887</v>
      </c>
      <c r="AD136" s="19">
        <f t="shared" si="253"/>
        <v>2.5365052489591422</v>
      </c>
      <c r="AE136" s="19">
        <f t="shared" si="254"/>
        <v>0.72702273185663091</v>
      </c>
      <c r="AF136" s="19">
        <f t="shared" si="255"/>
        <v>0.47143794736372135</v>
      </c>
      <c r="AG136" s="19">
        <f t="shared" si="256"/>
        <v>-0.99762649152105409</v>
      </c>
      <c r="AH136" s="72">
        <f t="shared" si="222"/>
        <v>3.9601698734194313E-4</v>
      </c>
      <c r="AI136" s="72">
        <f t="shared" si="223"/>
        <v>-3.5881315484756535</v>
      </c>
      <c r="AJ136" s="72">
        <f t="shared" si="257"/>
        <v>1.314948763209145E-7</v>
      </c>
      <c r="AK136" s="19">
        <f t="shared" si="258"/>
        <v>0.56883388595206186</v>
      </c>
      <c r="AL136" s="19">
        <f t="shared" si="259"/>
        <v>-0.82245243643184418</v>
      </c>
      <c r="AM136" s="19">
        <f t="shared" si="260"/>
        <v>2.5365053445589001</v>
      </c>
      <c r="AN136" s="19">
        <f t="shared" si="261"/>
        <v>0.72702263268027101</v>
      </c>
      <c r="AO136" s="19">
        <f t="shared" si="262"/>
        <v>0.47143809157064775</v>
      </c>
      <c r="AP136" s="19">
        <f t="shared" si="263"/>
        <v>-0.99762649231790346</v>
      </c>
      <c r="AQ136" s="72">
        <f t="shared" si="224"/>
        <v>3.9601710833525377E-4</v>
      </c>
      <c r="AR136" s="72">
        <f t="shared" si="225"/>
        <v>-3.5881315490865835</v>
      </c>
      <c r="AS136" s="72">
        <f t="shared" si="264"/>
        <v>-6.1092997327705234E-10</v>
      </c>
      <c r="AT136" s="19">
        <f t="shared" si="265"/>
        <v>0.56883388631736231</v>
      </c>
      <c r="AU136" s="19">
        <f t="shared" si="266"/>
        <v>-0.82245243617919106</v>
      </c>
      <c r="AV136" s="19">
        <f t="shared" si="267"/>
        <v>2.5365053441147403</v>
      </c>
      <c r="AW136" s="19">
        <f t="shared" si="268"/>
        <v>0.72702263314104798</v>
      </c>
      <c r="AX136" s="19">
        <f t="shared" si="269"/>
        <v>0.47143809090065714</v>
      </c>
      <c r="AY136" s="19">
        <f t="shared" si="270"/>
        <v>-0.99762649231420131</v>
      </c>
      <c r="AZ136" s="72">
        <f t="shared" si="226"/>
        <v>3.9601710777311441E-4</v>
      </c>
      <c r="BA136" s="72">
        <f t="shared" si="227"/>
        <v>-3.5881315490837453</v>
      </c>
      <c r="BB136" s="72">
        <f t="shared" si="271"/>
        <v>2.8381741401517502E-12</v>
      </c>
      <c r="BC136" s="19">
        <f t="shared" si="272"/>
        <v>0.56883388631566512</v>
      </c>
      <c r="BD136" s="19">
        <f t="shared" si="273"/>
        <v>-0.82245243618036468</v>
      </c>
      <c r="BE136" s="19">
        <f t="shared" si="274"/>
        <v>2.5365053441168035</v>
      </c>
      <c r="BF136" s="19">
        <f t="shared" si="275"/>
        <v>0.72702263313890758</v>
      </c>
      <c r="BG136" s="19">
        <f t="shared" si="276"/>
        <v>0.47143809090376942</v>
      </c>
      <c r="BH136" s="19">
        <f t="shared" si="277"/>
        <v>-0.99762649231421852</v>
      </c>
      <c r="BI136" s="72">
        <f t="shared" si="228"/>
        <v>3.9601710777572565E-4</v>
      </c>
      <c r="BJ136" s="72">
        <f t="shared" si="229"/>
        <v>-3.5881315490837586</v>
      </c>
      <c r="BK136" s="72">
        <f t="shared" si="278"/>
        <v>-1.3322676295501878E-14</v>
      </c>
      <c r="BL136" s="72">
        <f t="shared" si="230"/>
        <v>3.1772554778308837E-3</v>
      </c>
      <c r="BM136" s="72">
        <f t="shared" si="279"/>
        <v>1.0007938412939268</v>
      </c>
      <c r="BN136" s="72">
        <f t="shared" si="280"/>
        <v>7.9305431359907082E-4</v>
      </c>
      <c r="BO136" s="72">
        <f t="shared" si="281"/>
        <v>-4.501183218244614E-4</v>
      </c>
      <c r="BP136" s="72">
        <f t="shared" si="231"/>
        <v>16139599.624793548</v>
      </c>
      <c r="BQ136" s="72">
        <f t="shared" si="282"/>
        <v>2.2932188768381367</v>
      </c>
      <c r="BR136" s="72">
        <f t="shared" si="283"/>
        <v>-2.3041078966021313</v>
      </c>
      <c r="BS136" s="72">
        <f t="shared" si="284"/>
        <v>0.83748475698766178</v>
      </c>
      <c r="BT136" s="72">
        <f t="shared" si="285"/>
        <v>131.39176314255621</v>
      </c>
      <c r="BU136" s="72">
        <f t="shared" si="286"/>
        <v>227.9843419819324</v>
      </c>
      <c r="BV136" s="72">
        <f t="shared" si="287"/>
        <v>47.984341981932403</v>
      </c>
    </row>
    <row r="137" spans="1:74">
      <c r="A137" s="13">
        <f>'LL to'!B137</f>
        <v>-56.103080970985602</v>
      </c>
      <c r="B137" s="13">
        <f>'LL to'!C137</f>
        <v>-36.618443272375259</v>
      </c>
      <c r="C137" s="19">
        <f t="shared" si="232"/>
        <v>-0.97918348345667594</v>
      </c>
      <c r="D137" s="19">
        <f t="shared" si="233"/>
        <v>-0.63911240205771491</v>
      </c>
      <c r="E137" s="19">
        <f t="shared" si="216"/>
        <v>-0.18289345183171915</v>
      </c>
      <c r="F137" s="19">
        <f t="shared" si="217"/>
        <v>-0.9776278249031557</v>
      </c>
      <c r="G137" s="19">
        <f t="shared" si="234"/>
        <v>0.20133048440227075</v>
      </c>
      <c r="H137" s="19">
        <f t="shared" si="235"/>
        <v>0.20133048440227075</v>
      </c>
      <c r="I137" s="19">
        <f t="shared" si="236"/>
        <v>0</v>
      </c>
      <c r="J137" s="19">
        <f t="shared" si="237"/>
        <v>0.72440767471487999</v>
      </c>
      <c r="K137" s="19">
        <f t="shared" si="238"/>
        <v>0.68937183059230134</v>
      </c>
      <c r="L137" s="19">
        <f t="shared" si="239"/>
        <v>0.81017478126494802</v>
      </c>
      <c r="M137" s="19">
        <f t="shared" si="240"/>
        <v>0.15173612948197268</v>
      </c>
      <c r="N137" s="19">
        <f t="shared" si="241"/>
        <v>0.97697614700983004</v>
      </c>
      <c r="O137" s="19">
        <f t="shared" si="242"/>
        <v>0.38065109404945086</v>
      </c>
      <c r="P137" s="72">
        <f t="shared" si="218"/>
        <v>8.1963782998802266E-4</v>
      </c>
      <c r="Q137" s="72">
        <f t="shared" si="219"/>
        <v>0.20174243177329781</v>
      </c>
      <c r="R137" s="72">
        <f t="shared" si="243"/>
        <v>4.1194737102706602E-4</v>
      </c>
      <c r="S137" s="19">
        <f t="shared" si="244"/>
        <v>0.72445080627044844</v>
      </c>
      <c r="T137" s="19">
        <f t="shared" si="245"/>
        <v>0.68932650412855678</v>
      </c>
      <c r="U137" s="19">
        <f t="shared" si="246"/>
        <v>0.81023734978261164</v>
      </c>
      <c r="V137" s="19">
        <f t="shared" si="247"/>
        <v>0.15203332932502742</v>
      </c>
      <c r="W137" s="19">
        <f t="shared" si="248"/>
        <v>0.97688586677434774</v>
      </c>
      <c r="X137" s="19">
        <f t="shared" si="249"/>
        <v>0.38057723673912397</v>
      </c>
      <c r="Y137" s="72">
        <f t="shared" si="220"/>
        <v>8.1956227493326552E-4</v>
      </c>
      <c r="Z137" s="72">
        <f t="shared" si="221"/>
        <v>0.20174327051167532</v>
      </c>
      <c r="AA137" s="72">
        <f t="shared" si="250"/>
        <v>8.3873837750103597E-7</v>
      </c>
      <c r="AB137" s="19">
        <f t="shared" si="251"/>
        <v>0.72445089417090547</v>
      </c>
      <c r="AC137" s="19">
        <f t="shared" si="252"/>
        <v>0.6893264117491622</v>
      </c>
      <c r="AD137" s="19">
        <f t="shared" si="253"/>
        <v>0.81023747729905327</v>
      </c>
      <c r="AE137" s="19">
        <f t="shared" si="254"/>
        <v>0.15203393435380969</v>
      </c>
      <c r="AF137" s="19">
        <f t="shared" si="255"/>
        <v>0.97688568280490151</v>
      </c>
      <c r="AG137" s="19">
        <f t="shared" si="256"/>
        <v>0.38057708621532954</v>
      </c>
      <c r="AH137" s="72">
        <f t="shared" si="222"/>
        <v>8.195621209701675E-4</v>
      </c>
      <c r="AI137" s="72">
        <f t="shared" si="223"/>
        <v>0.2017432722193481</v>
      </c>
      <c r="AJ137" s="72">
        <f t="shared" si="257"/>
        <v>1.7076727809595127E-9</v>
      </c>
      <c r="AK137" s="19">
        <f t="shared" si="258"/>
        <v>0.72445089434987131</v>
      </c>
      <c r="AL137" s="19">
        <f t="shared" si="259"/>
        <v>0.6893264115610771</v>
      </c>
      <c r="AM137" s="19">
        <f t="shared" si="260"/>
        <v>0.81023747755867759</v>
      </c>
      <c r="AN137" s="19">
        <f t="shared" si="261"/>
        <v>0.15203393558564898</v>
      </c>
      <c r="AO137" s="19">
        <f t="shared" si="262"/>
        <v>0.97688568243033869</v>
      </c>
      <c r="AP137" s="19">
        <f t="shared" si="263"/>
        <v>0.38057708590886208</v>
      </c>
      <c r="AQ137" s="72">
        <f t="shared" si="224"/>
        <v>8.1956212065669766E-4</v>
      </c>
      <c r="AR137" s="72">
        <f t="shared" si="225"/>
        <v>0.20174327222282493</v>
      </c>
      <c r="AS137" s="72">
        <f t="shared" si="264"/>
        <v>3.4768299350673715E-12</v>
      </c>
      <c r="AT137" s="19">
        <f t="shared" si="265"/>
        <v>0.72445089435023569</v>
      </c>
      <c r="AU137" s="19">
        <f t="shared" si="266"/>
        <v>0.68932641156069407</v>
      </c>
      <c r="AV137" s="19">
        <f t="shared" si="267"/>
        <v>0.81023747755920617</v>
      </c>
      <c r="AW137" s="19">
        <f t="shared" si="268"/>
        <v>0.15203393558815703</v>
      </c>
      <c r="AX137" s="19">
        <f t="shared" si="269"/>
        <v>0.97688568242957607</v>
      </c>
      <c r="AY137" s="19">
        <f t="shared" si="270"/>
        <v>0.38057708590823808</v>
      </c>
      <c r="AZ137" s="72">
        <f t="shared" si="226"/>
        <v>8.195621206560595E-4</v>
      </c>
      <c r="BA137" s="72">
        <f t="shared" si="227"/>
        <v>0.201743272222832</v>
      </c>
      <c r="BB137" s="72">
        <f t="shared" si="271"/>
        <v>7.0776717819853729E-15</v>
      </c>
      <c r="BC137" s="19">
        <f t="shared" si="272"/>
        <v>0.72445089435023646</v>
      </c>
      <c r="BD137" s="19">
        <f t="shared" si="273"/>
        <v>0.68932641156069341</v>
      </c>
      <c r="BE137" s="19">
        <f t="shared" si="274"/>
        <v>0.81023747755920716</v>
      </c>
      <c r="BF137" s="19">
        <f t="shared" si="275"/>
        <v>0.15203393558816214</v>
      </c>
      <c r="BG137" s="19">
        <f t="shared" si="276"/>
        <v>0.97688568242957452</v>
      </c>
      <c r="BH137" s="19">
        <f t="shared" si="277"/>
        <v>0.38057708590823691</v>
      </c>
      <c r="BI137" s="72">
        <f t="shared" si="228"/>
        <v>8.1956212065605819E-4</v>
      </c>
      <c r="BJ137" s="72">
        <f t="shared" si="229"/>
        <v>0.20174327222283203</v>
      </c>
      <c r="BK137" s="72">
        <f t="shared" si="278"/>
        <v>0</v>
      </c>
      <c r="BL137" s="72">
        <f t="shared" si="230"/>
        <v>6.5837178743104177E-3</v>
      </c>
      <c r="BM137" s="72">
        <f t="shared" si="279"/>
        <v>1.0016439032093492</v>
      </c>
      <c r="BN137" s="72">
        <f t="shared" si="280"/>
        <v>1.6405318374057946E-3</v>
      </c>
      <c r="BO137" s="72">
        <f t="shared" si="281"/>
        <v>4.5207128440490448E-4</v>
      </c>
      <c r="BP137" s="72">
        <f t="shared" si="231"/>
        <v>5156067.4201791035</v>
      </c>
      <c r="BQ137" s="72">
        <f t="shared" si="282"/>
        <v>2.987158106502994</v>
      </c>
      <c r="BR137" s="72">
        <f t="shared" si="283"/>
        <v>-0.27462216235324527</v>
      </c>
      <c r="BS137" s="72">
        <f t="shared" si="284"/>
        <v>2.8669704912365477</v>
      </c>
      <c r="BT137" s="72">
        <f t="shared" si="285"/>
        <v>171.151552240912</v>
      </c>
      <c r="BU137" s="72">
        <f t="shared" si="286"/>
        <v>344.26530913640255</v>
      </c>
      <c r="BV137" s="72">
        <f t="shared" si="287"/>
        <v>164.26530913640249</v>
      </c>
    </row>
    <row r="138" spans="1:74">
      <c r="A138" s="13">
        <f>'LL to'!B138</f>
        <v>-19.640171724316403</v>
      </c>
      <c r="B138" s="13">
        <f>'LL to'!C138</f>
        <v>22.918037077878353</v>
      </c>
      <c r="C138" s="19">
        <f t="shared" si="232"/>
        <v>-0.34278566224641333</v>
      </c>
      <c r="D138" s="19">
        <f t="shared" si="233"/>
        <v>0.39999520510311731</v>
      </c>
      <c r="E138" s="19">
        <f t="shared" si="216"/>
        <v>-0.9776278249031557</v>
      </c>
      <c r="F138" s="19">
        <f t="shared" si="217"/>
        <v>-0.34172390252770907</v>
      </c>
      <c r="G138" s="19">
        <f t="shared" si="234"/>
        <v>1.0391076071608323</v>
      </c>
      <c r="H138" s="19">
        <f t="shared" si="235"/>
        <v>1.0391076071608323</v>
      </c>
      <c r="I138" s="19">
        <f t="shared" si="236"/>
        <v>0</v>
      </c>
      <c r="J138" s="19">
        <f t="shared" si="237"/>
        <v>0.8385128795921849</v>
      </c>
      <c r="K138" s="19">
        <f t="shared" si="238"/>
        <v>0.54488177686358918</v>
      </c>
      <c r="L138" s="19">
        <f t="shared" si="239"/>
        <v>0.99454820995618654</v>
      </c>
      <c r="M138" s="19">
        <f t="shared" si="240"/>
        <v>0.54139146509230585</v>
      </c>
      <c r="N138" s="19">
        <f t="shared" si="241"/>
        <v>0.70689528152520653</v>
      </c>
      <c r="O138" s="19">
        <f t="shared" si="242"/>
        <v>-0.24127680256707218</v>
      </c>
      <c r="P138" s="72">
        <f t="shared" si="218"/>
        <v>5.934548769077685E-4</v>
      </c>
      <c r="Q138" s="72">
        <f t="shared" si="219"/>
        <v>1.0409116046436633</v>
      </c>
      <c r="R138" s="72">
        <f t="shared" si="243"/>
        <v>1.803997482830999E-3</v>
      </c>
      <c r="S138" s="19">
        <f t="shared" si="244"/>
        <v>0.83904476166010711</v>
      </c>
      <c r="T138" s="19">
        <f t="shared" si="245"/>
        <v>0.54406239341709151</v>
      </c>
      <c r="U138" s="19">
        <f t="shared" si="246"/>
        <v>0.99552508653102112</v>
      </c>
      <c r="V138" s="19">
        <f t="shared" si="247"/>
        <v>0.54162148930897314</v>
      </c>
      <c r="W138" s="19">
        <f t="shared" si="248"/>
        <v>0.7066461623187299</v>
      </c>
      <c r="X138" s="19">
        <f t="shared" si="249"/>
        <v>-0.24237333632148339</v>
      </c>
      <c r="Y138" s="72">
        <f t="shared" si="220"/>
        <v>5.9324610664047951E-4</v>
      </c>
      <c r="Z138" s="72">
        <f t="shared" si="221"/>
        <v>1.0409141433545976</v>
      </c>
      <c r="AA138" s="72">
        <f t="shared" si="250"/>
        <v>2.5387109343633085E-6</v>
      </c>
      <c r="AB138" s="19">
        <f t="shared" si="251"/>
        <v>0.839045509756425</v>
      </c>
      <c r="AC138" s="19">
        <f t="shared" si="252"/>
        <v>0.54406123971257225</v>
      </c>
      <c r="AD138" s="19">
        <f t="shared" si="253"/>
        <v>0.99552646155182767</v>
      </c>
      <c r="AE138" s="19">
        <f t="shared" si="254"/>
        <v>0.54162181182956515</v>
      </c>
      <c r="AF138" s="19">
        <f t="shared" si="255"/>
        <v>0.70664581295045914</v>
      </c>
      <c r="AG138" s="19">
        <f t="shared" si="256"/>
        <v>-0.2423748788426997</v>
      </c>
      <c r="AH138" s="72">
        <f t="shared" si="222"/>
        <v>5.9324581385794366E-4</v>
      </c>
      <c r="AI138" s="72">
        <f t="shared" si="223"/>
        <v>1.0409141469248837</v>
      </c>
      <c r="AJ138" s="72">
        <f t="shared" si="257"/>
        <v>3.570286066789663E-9</v>
      </c>
      <c r="AK138" s="19">
        <f t="shared" si="258"/>
        <v>0.83904551080850054</v>
      </c>
      <c r="AL138" s="19">
        <f t="shared" si="259"/>
        <v>0.54406123809007234</v>
      </c>
      <c r="AM138" s="19">
        <f t="shared" si="260"/>
        <v>0.99552646348557239</v>
      </c>
      <c r="AN138" s="19">
        <f t="shared" si="261"/>
        <v>0.54162181228313588</v>
      </c>
      <c r="AO138" s="19">
        <f t="shared" si="262"/>
        <v>0.70664581245913149</v>
      </c>
      <c r="AP138" s="19">
        <f t="shared" si="263"/>
        <v>-0.24237488101200511</v>
      </c>
      <c r="AQ138" s="72">
        <f t="shared" si="224"/>
        <v>5.9324581344619436E-4</v>
      </c>
      <c r="AR138" s="72">
        <f t="shared" si="225"/>
        <v>1.0409141469299046</v>
      </c>
      <c r="AS138" s="72">
        <f t="shared" si="264"/>
        <v>5.0208726065648079E-12</v>
      </c>
      <c r="AT138" s="19">
        <f t="shared" si="265"/>
        <v>0.83904551080998024</v>
      </c>
      <c r="AU138" s="19">
        <f t="shared" si="266"/>
        <v>0.54406123808779072</v>
      </c>
      <c r="AV138" s="19">
        <f t="shared" si="267"/>
        <v>0.99552646348829188</v>
      </c>
      <c r="AW138" s="19">
        <f t="shared" si="268"/>
        <v>0.54162181228377371</v>
      </c>
      <c r="AX138" s="19">
        <f t="shared" si="269"/>
        <v>0.7066458124584406</v>
      </c>
      <c r="AY138" s="19">
        <f t="shared" si="270"/>
        <v>-0.24237488101505555</v>
      </c>
      <c r="AZ138" s="72">
        <f t="shared" si="226"/>
        <v>5.9324581344561529E-4</v>
      </c>
      <c r="BA138" s="72">
        <f t="shared" si="227"/>
        <v>1.0409141469299117</v>
      </c>
      <c r="BB138" s="72">
        <f t="shared" si="271"/>
        <v>7.1054273576010019E-15</v>
      </c>
      <c r="BC138" s="19">
        <f t="shared" si="272"/>
        <v>0.83904551080998224</v>
      </c>
      <c r="BD138" s="19">
        <f t="shared" si="273"/>
        <v>0.54406123808778739</v>
      </c>
      <c r="BE138" s="19">
        <f t="shared" si="274"/>
        <v>0.99552646348829577</v>
      </c>
      <c r="BF138" s="19">
        <f t="shared" si="275"/>
        <v>0.5416218122837746</v>
      </c>
      <c r="BG138" s="19">
        <f t="shared" si="276"/>
        <v>0.7066458124584396</v>
      </c>
      <c r="BH138" s="19">
        <f t="shared" si="277"/>
        <v>-0.24237488101506</v>
      </c>
      <c r="BI138" s="72">
        <f t="shared" si="228"/>
        <v>5.9324581344561453E-4</v>
      </c>
      <c r="BJ138" s="72">
        <f t="shared" si="229"/>
        <v>1.0409141469299117</v>
      </c>
      <c r="BK138" s="72">
        <f t="shared" si="278"/>
        <v>0</v>
      </c>
      <c r="BL138" s="72">
        <f t="shared" si="230"/>
        <v>4.7624371510068004E-3</v>
      </c>
      <c r="BM138" s="72">
        <f t="shared" si="279"/>
        <v>1.001189548229086</v>
      </c>
      <c r="BN138" s="72">
        <f t="shared" si="280"/>
        <v>1.1877819690265365E-3</v>
      </c>
      <c r="BO138" s="72">
        <f t="shared" si="281"/>
        <v>-2.4169364832745362E-4</v>
      </c>
      <c r="BP138" s="72">
        <f t="shared" si="231"/>
        <v>6337381.2010164969</v>
      </c>
      <c r="BQ138" s="72">
        <f t="shared" si="282"/>
        <v>1.3189441121356085</v>
      </c>
      <c r="BR138" s="72">
        <f t="shared" si="283"/>
        <v>-2.5308576672999834</v>
      </c>
      <c r="BS138" s="72">
        <f t="shared" si="284"/>
        <v>0.61073498628980971</v>
      </c>
      <c r="BT138" s="72">
        <f t="shared" si="285"/>
        <v>75.569931038999925</v>
      </c>
      <c r="BU138" s="72">
        <f t="shared" si="286"/>
        <v>214.99253711538628</v>
      </c>
      <c r="BV138" s="72">
        <f t="shared" si="287"/>
        <v>34.992537115386313</v>
      </c>
    </row>
    <row r="139" spans="1:74">
      <c r="A139" s="13">
        <f>'LL to'!B139</f>
        <v>-53.734081576336607</v>
      </c>
      <c r="B139" s="13">
        <f>'LL to'!C139</f>
        <v>-48.912404353523527</v>
      </c>
      <c r="C139" s="19">
        <f t="shared" si="232"/>
        <v>-0.93783664404229861</v>
      </c>
      <c r="D139" s="19">
        <f t="shared" si="233"/>
        <v>-0.85368250103579413</v>
      </c>
      <c r="E139" s="19">
        <f t="shared" si="216"/>
        <v>-0.34172390252770907</v>
      </c>
      <c r="F139" s="19">
        <f t="shared" si="217"/>
        <v>-0.93623405633163759</v>
      </c>
      <c r="G139" s="19">
        <f t="shared" si="234"/>
        <v>-1.2536777061389115</v>
      </c>
      <c r="H139" s="19">
        <f t="shared" si="235"/>
        <v>-1.2536777061389115</v>
      </c>
      <c r="I139" s="19">
        <f t="shared" si="236"/>
        <v>0</v>
      </c>
      <c r="J139" s="19">
        <f t="shared" si="237"/>
        <v>0.89600309829795655</v>
      </c>
      <c r="K139" s="19">
        <f t="shared" si="238"/>
        <v>0.4440477990492267</v>
      </c>
      <c r="L139" s="19">
        <f t="shared" si="239"/>
        <v>1.1106850667605133</v>
      </c>
      <c r="M139" s="19">
        <f t="shared" si="240"/>
        <v>-0.59229325969028568</v>
      </c>
      <c r="N139" s="19">
        <f t="shared" si="241"/>
        <v>0.6491886945254558</v>
      </c>
      <c r="O139" s="19">
        <f t="shared" si="242"/>
        <v>-0.38737771532513748</v>
      </c>
      <c r="P139" s="72">
        <f t="shared" si="218"/>
        <v>5.4508782901427778E-4</v>
      </c>
      <c r="Q139" s="72">
        <f t="shared" si="219"/>
        <v>-1.2558817787236851</v>
      </c>
      <c r="R139" s="72">
        <f t="shared" si="243"/>
        <v>-2.2040725847736198E-3</v>
      </c>
      <c r="S139" s="19">
        <f t="shared" si="244"/>
        <v>0.89658204186410972</v>
      </c>
      <c r="T139" s="19">
        <f t="shared" si="245"/>
        <v>0.4428776831211792</v>
      </c>
      <c r="U139" s="19">
        <f t="shared" si="246"/>
        <v>1.111990573244575</v>
      </c>
      <c r="V139" s="19">
        <f t="shared" si="247"/>
        <v>-0.59233753172494208</v>
      </c>
      <c r="W139" s="19">
        <f t="shared" si="248"/>
        <v>0.64913624851000318</v>
      </c>
      <c r="X139" s="19">
        <f t="shared" si="249"/>
        <v>-0.38861500506372887</v>
      </c>
      <c r="Y139" s="72">
        <f t="shared" si="220"/>
        <v>5.4504386475435682E-4</v>
      </c>
      <c r="Z139" s="72">
        <f t="shared" si="221"/>
        <v>-1.2558845334728532</v>
      </c>
      <c r="AA139" s="72">
        <f t="shared" si="250"/>
        <v>-2.7547491681101377E-6</v>
      </c>
      <c r="AB139" s="19">
        <f t="shared" si="251"/>
        <v>0.89658276452476571</v>
      </c>
      <c r="AC139" s="19">
        <f t="shared" si="252"/>
        <v>0.44287622013055583</v>
      </c>
      <c r="AD139" s="19">
        <f t="shared" si="253"/>
        <v>1.1119922049859723</v>
      </c>
      <c r="AE139" s="19">
        <f t="shared" si="254"/>
        <v>-0.59233758583610641</v>
      </c>
      <c r="AF139" s="19">
        <f t="shared" si="255"/>
        <v>0.6491361844058533</v>
      </c>
      <c r="AG139" s="19">
        <f t="shared" si="256"/>
        <v>-0.38861655016675511</v>
      </c>
      <c r="AH139" s="72">
        <f t="shared" si="222"/>
        <v>5.4504381101735011E-4</v>
      </c>
      <c r="AI139" s="72">
        <f t="shared" si="223"/>
        <v>-1.2558845369116702</v>
      </c>
      <c r="AJ139" s="72">
        <f t="shared" si="257"/>
        <v>-3.4388170089272307E-9</v>
      </c>
      <c r="AK139" s="19">
        <f t="shared" si="258"/>
        <v>0.8965827654268782</v>
      </c>
      <c r="AL139" s="19">
        <f t="shared" si="259"/>
        <v>0.44287621830427004</v>
      </c>
      <c r="AM139" s="19">
        <f t="shared" si="260"/>
        <v>1.1119922070229129</v>
      </c>
      <c r="AN139" s="19">
        <f t="shared" si="261"/>
        <v>-0.59233758590365271</v>
      </c>
      <c r="AO139" s="19">
        <f t="shared" si="262"/>
        <v>0.64913618432583287</v>
      </c>
      <c r="AP139" s="19">
        <f t="shared" si="263"/>
        <v>-0.38861655209554091</v>
      </c>
      <c r="AQ139" s="72">
        <f t="shared" si="224"/>
        <v>5.4504381095027085E-4</v>
      </c>
      <c r="AR139" s="72">
        <f t="shared" si="225"/>
        <v>-1.2558845369159628</v>
      </c>
      <c r="AS139" s="72">
        <f t="shared" si="264"/>
        <v>-4.2925663024107052E-12</v>
      </c>
      <c r="AT139" s="19">
        <f t="shared" si="265"/>
        <v>0.89658276542800419</v>
      </c>
      <c r="AU139" s="19">
        <f t="shared" si="266"/>
        <v>0.44287621830199031</v>
      </c>
      <c r="AV139" s="19">
        <f t="shared" si="267"/>
        <v>1.1119922070254555</v>
      </c>
      <c r="AW139" s="19">
        <f t="shared" si="268"/>
        <v>-0.59233758590373708</v>
      </c>
      <c r="AX139" s="19">
        <f t="shared" si="269"/>
        <v>0.64913618432573283</v>
      </c>
      <c r="AY139" s="19">
        <f t="shared" si="270"/>
        <v>-0.38861655209794876</v>
      </c>
      <c r="AZ139" s="72">
        <f t="shared" si="226"/>
        <v>5.4504381095018704E-4</v>
      </c>
      <c r="BA139" s="72">
        <f t="shared" si="227"/>
        <v>-1.2558845369159681</v>
      </c>
      <c r="BB139" s="72">
        <f t="shared" si="271"/>
        <v>-5.3290705182007514E-15</v>
      </c>
      <c r="BC139" s="19">
        <f t="shared" si="272"/>
        <v>0.89658276542800563</v>
      </c>
      <c r="BD139" s="19">
        <f t="shared" si="273"/>
        <v>0.44287621830198753</v>
      </c>
      <c r="BE139" s="19">
        <f t="shared" si="274"/>
        <v>1.1119922070254586</v>
      </c>
      <c r="BF139" s="19">
        <f t="shared" si="275"/>
        <v>-0.59233758590373731</v>
      </c>
      <c r="BG139" s="19">
        <f t="shared" si="276"/>
        <v>0.64913618432573261</v>
      </c>
      <c r="BH139" s="19">
        <f t="shared" si="277"/>
        <v>-0.38861655209795176</v>
      </c>
      <c r="BI139" s="72">
        <f t="shared" si="228"/>
        <v>5.4504381095018682E-4</v>
      </c>
      <c r="BJ139" s="72">
        <f t="shared" si="229"/>
        <v>-1.2558845369159681</v>
      </c>
      <c r="BK139" s="72">
        <f t="shared" si="278"/>
        <v>0</v>
      </c>
      <c r="BL139" s="72">
        <f t="shared" si="230"/>
        <v>4.374851199556903E-3</v>
      </c>
      <c r="BM139" s="72">
        <f t="shared" si="279"/>
        <v>1.0010928172755946</v>
      </c>
      <c r="BN139" s="72">
        <f t="shared" si="280"/>
        <v>1.0913264186216461E-3</v>
      </c>
      <c r="BO139" s="72">
        <f t="shared" si="281"/>
        <v>-3.8033001199042532E-4</v>
      </c>
      <c r="BP139" s="72">
        <f t="shared" si="231"/>
        <v>7078804.0938894348</v>
      </c>
      <c r="BQ139" s="72">
        <f t="shared" si="282"/>
        <v>-2.46324288249042</v>
      </c>
      <c r="BR139" s="72">
        <f t="shared" si="283"/>
        <v>1.528386465200255</v>
      </c>
      <c r="BS139" s="72">
        <f t="shared" si="284"/>
        <v>4.6699791187900477</v>
      </c>
      <c r="BT139" s="72">
        <f t="shared" si="285"/>
        <v>218.86657891765955</v>
      </c>
      <c r="BU139" s="72">
        <f t="shared" si="286"/>
        <v>87.5700939208931</v>
      </c>
      <c r="BV139" s="72">
        <f t="shared" si="287"/>
        <v>267.57009392089299</v>
      </c>
    </row>
    <row r="140" spans="1:74">
      <c r="A140" s="13">
        <f>'LL to'!B140</f>
        <v>-2.735623564960207</v>
      </c>
      <c r="B140" s="13">
        <f>'LL to'!C140</f>
        <v>-14.564882948857758</v>
      </c>
      <c r="C140" s="19">
        <f t="shared" si="232"/>
        <v>-4.7745638303700585E-2</v>
      </c>
      <c r="D140" s="19">
        <f t="shared" si="233"/>
        <v>-0.25420516262514875</v>
      </c>
      <c r="E140" s="19">
        <f t="shared" si="216"/>
        <v>-0.93623405633163759</v>
      </c>
      <c r="F140" s="19">
        <f t="shared" si="217"/>
        <v>-4.7585798175086853E-2</v>
      </c>
      <c r="G140" s="19">
        <f t="shared" si="234"/>
        <v>0.59947733841064532</v>
      </c>
      <c r="H140" s="19">
        <f t="shared" si="235"/>
        <v>0.59947733841064532</v>
      </c>
      <c r="I140" s="19">
        <f t="shared" si="236"/>
        <v>0</v>
      </c>
      <c r="J140" s="19">
        <f t="shared" si="237"/>
        <v>0.84973606396938539</v>
      </c>
      <c r="K140" s="19">
        <f t="shared" si="238"/>
        <v>0.52720832845263055</v>
      </c>
      <c r="L140" s="19">
        <f t="shared" si="239"/>
        <v>1.0154844621738202</v>
      </c>
      <c r="M140" s="19">
        <f t="shared" si="240"/>
        <v>0.39318068175090459</v>
      </c>
      <c r="N140" s="19">
        <f t="shared" si="241"/>
        <v>0.84540895149789386</v>
      </c>
      <c r="O140" s="19">
        <f t="shared" si="242"/>
        <v>0.43658267330934192</v>
      </c>
      <c r="P140" s="72">
        <f t="shared" si="218"/>
        <v>7.0949347531471408E-4</v>
      </c>
      <c r="Q140" s="72">
        <f t="shared" si="219"/>
        <v>0.60081540825963042</v>
      </c>
      <c r="R140" s="72">
        <f t="shared" si="243"/>
        <v>1.3380698489851017E-3</v>
      </c>
      <c r="S140" s="19">
        <f t="shared" si="244"/>
        <v>0.85001353830044402</v>
      </c>
      <c r="T140" s="19">
        <f t="shared" si="245"/>
        <v>0.52676084203930684</v>
      </c>
      <c r="U140" s="19">
        <f t="shared" si="246"/>
        <v>1.0160109943199527</v>
      </c>
      <c r="V140" s="19">
        <f t="shared" si="247"/>
        <v>0.39382159640092951</v>
      </c>
      <c r="W140" s="19">
        <f t="shared" si="248"/>
        <v>0.84490455020822341</v>
      </c>
      <c r="X140" s="19">
        <f t="shared" si="249"/>
        <v>0.43608108410142415</v>
      </c>
      <c r="Y140" s="72">
        <f t="shared" si="220"/>
        <v>7.0907106433320253E-4</v>
      </c>
      <c r="Z140" s="72">
        <f t="shared" si="221"/>
        <v>0.6008182842349693</v>
      </c>
      <c r="AA140" s="72">
        <f t="shared" si="250"/>
        <v>2.8759753388785114E-6</v>
      </c>
      <c r="AB140" s="19">
        <f t="shared" si="251"/>
        <v>0.85001413492143796</v>
      </c>
      <c r="AC140" s="19">
        <f t="shared" si="252"/>
        <v>0.52675987929393375</v>
      </c>
      <c r="AD140" s="19">
        <f t="shared" si="253"/>
        <v>1.0160121269431308</v>
      </c>
      <c r="AE140" s="19">
        <f t="shared" si="254"/>
        <v>0.3938229726310849</v>
      </c>
      <c r="AF140" s="19">
        <f t="shared" si="255"/>
        <v>0.84490346622801571</v>
      </c>
      <c r="AG140" s="19">
        <f t="shared" si="256"/>
        <v>0.4360800050172422</v>
      </c>
      <c r="AH140" s="72">
        <f t="shared" si="222"/>
        <v>7.0907015655256162E-4</v>
      </c>
      <c r="AI140" s="72">
        <f t="shared" si="223"/>
        <v>0.60081829041560442</v>
      </c>
      <c r="AJ140" s="72">
        <f t="shared" si="257"/>
        <v>6.1806351148163685E-9</v>
      </c>
      <c r="AK140" s="19">
        <f t="shared" si="258"/>
        <v>0.85001413620361155</v>
      </c>
      <c r="AL140" s="19">
        <f t="shared" si="259"/>
        <v>0.52675987722493467</v>
      </c>
      <c r="AM140" s="19">
        <f t="shared" si="260"/>
        <v>1.0160121293772069</v>
      </c>
      <c r="AN140" s="19">
        <f t="shared" si="261"/>
        <v>0.39382297558867591</v>
      </c>
      <c r="AO140" s="19">
        <f t="shared" si="262"/>
        <v>0.84490346389848114</v>
      </c>
      <c r="AP140" s="19">
        <f t="shared" si="263"/>
        <v>0.43608000269822417</v>
      </c>
      <c r="AQ140" s="72">
        <f t="shared" si="224"/>
        <v>7.0907015460168975E-4</v>
      </c>
      <c r="AR140" s="72">
        <f t="shared" si="225"/>
        <v>0.60081829042888701</v>
      </c>
      <c r="AS140" s="72">
        <f t="shared" si="264"/>
        <v>1.328259724431291E-11</v>
      </c>
      <c r="AT140" s="19">
        <f t="shared" si="265"/>
        <v>0.8500141362063669</v>
      </c>
      <c r="AU140" s="19">
        <f t="shared" si="266"/>
        <v>0.52675987722048823</v>
      </c>
      <c r="AV140" s="19">
        <f t="shared" si="267"/>
        <v>1.0160121293824378</v>
      </c>
      <c r="AW140" s="19">
        <f t="shared" si="268"/>
        <v>0.39382297559503204</v>
      </c>
      <c r="AX140" s="19">
        <f t="shared" si="269"/>
        <v>0.84490346389347482</v>
      </c>
      <c r="AY140" s="19">
        <f t="shared" si="270"/>
        <v>0.43608000269324043</v>
      </c>
      <c r="AZ140" s="72">
        <f t="shared" si="226"/>
        <v>7.0907015459749736E-4</v>
      </c>
      <c r="BA140" s="72">
        <f t="shared" si="227"/>
        <v>0.60081829042891555</v>
      </c>
      <c r="BB140" s="72">
        <f t="shared" si="271"/>
        <v>2.8532731732866523E-14</v>
      </c>
      <c r="BC140" s="19">
        <f t="shared" si="272"/>
        <v>0.85001413620637289</v>
      </c>
      <c r="BD140" s="19">
        <f t="shared" si="273"/>
        <v>0.52675987722047857</v>
      </c>
      <c r="BE140" s="19">
        <f t="shared" si="274"/>
        <v>1.0160121293824491</v>
      </c>
      <c r="BF140" s="19">
        <f t="shared" si="275"/>
        <v>0.39382297559504564</v>
      </c>
      <c r="BG140" s="19">
        <f t="shared" si="276"/>
        <v>0.84490346389346405</v>
      </c>
      <c r="BH140" s="19">
        <f t="shared" si="277"/>
        <v>0.43608000269322961</v>
      </c>
      <c r="BI140" s="72">
        <f t="shared" si="228"/>
        <v>7.0907015459748825E-4</v>
      </c>
      <c r="BJ140" s="72">
        <f t="shared" si="229"/>
        <v>0.60081829042891555</v>
      </c>
      <c r="BK140" s="72">
        <f t="shared" si="278"/>
        <v>0</v>
      </c>
      <c r="BL140" s="72">
        <f t="shared" si="230"/>
        <v>5.6942241424479106E-3</v>
      </c>
      <c r="BM140" s="72">
        <f t="shared" si="279"/>
        <v>1.0014220397466091</v>
      </c>
      <c r="BN140" s="72">
        <f t="shared" si="280"/>
        <v>1.4195163062301283E-3</v>
      </c>
      <c r="BO140" s="72">
        <f t="shared" si="281"/>
        <v>5.260382415834254E-4</v>
      </c>
      <c r="BP140" s="72">
        <f t="shared" si="231"/>
        <v>6464373.1017577844</v>
      </c>
      <c r="BQ140" s="72">
        <f t="shared" si="282"/>
        <v>0.72454476471688523</v>
      </c>
      <c r="BR140" s="72">
        <f t="shared" si="283"/>
        <v>-2.7382307475217469</v>
      </c>
      <c r="BS140" s="72">
        <f t="shared" si="284"/>
        <v>0.40336190606804623</v>
      </c>
      <c r="BT140" s="72">
        <f t="shared" si="285"/>
        <v>41.513357086576775</v>
      </c>
      <c r="BU140" s="72">
        <f t="shared" si="286"/>
        <v>203.11093483405139</v>
      </c>
      <c r="BV140" s="72">
        <f t="shared" si="287"/>
        <v>23.11093483405142</v>
      </c>
    </row>
    <row r="141" spans="1:74">
      <c r="A141" s="13">
        <f>'LL to'!B141</f>
        <v>-34.845758607969017</v>
      </c>
      <c r="B141" s="13">
        <f>'LL to'!C141</f>
        <v>108.72601508990715</v>
      </c>
      <c r="C141" s="19">
        <f t="shared" si="232"/>
        <v>-0.60817321806421532</v>
      </c>
      <c r="D141" s="19">
        <f t="shared" si="233"/>
        <v>1.8976269458919184</v>
      </c>
      <c r="E141" s="19">
        <f t="shared" si="216"/>
        <v>-4.7585798175086853E-2</v>
      </c>
      <c r="F141" s="19">
        <f t="shared" si="217"/>
        <v>-0.60659930071734047</v>
      </c>
      <c r="G141" s="19">
        <f t="shared" si="234"/>
        <v>2.1518321085170671</v>
      </c>
      <c r="H141" s="19">
        <f t="shared" si="235"/>
        <v>2.1518321085170671</v>
      </c>
      <c r="I141" s="19">
        <f t="shared" si="236"/>
        <v>0</v>
      </c>
      <c r="J141" s="19">
        <f t="shared" si="237"/>
        <v>0.90597296981528408</v>
      </c>
      <c r="K141" s="19">
        <f t="shared" si="238"/>
        <v>-0.42333553827203557</v>
      </c>
      <c r="L141" s="19">
        <f t="shared" si="239"/>
        <v>2.0079202130540468</v>
      </c>
      <c r="M141" s="19">
        <f t="shared" si="240"/>
        <v>0.75718197096412498</v>
      </c>
      <c r="N141" s="19">
        <f t="shared" si="241"/>
        <v>0.42667546284688296</v>
      </c>
      <c r="O141" s="19">
        <f t="shared" si="242"/>
        <v>-0.55044536283082701</v>
      </c>
      <c r="P141" s="72">
        <f t="shared" si="218"/>
        <v>3.5845589126832453E-4</v>
      </c>
      <c r="Q141" s="72">
        <f t="shared" si="219"/>
        <v>2.1569273104323674</v>
      </c>
      <c r="R141" s="72">
        <f t="shared" si="243"/>
        <v>5.0952019153003292E-3</v>
      </c>
      <c r="S141" s="19">
        <f t="shared" si="244"/>
        <v>0.90433428095987245</v>
      </c>
      <c r="T141" s="19">
        <f t="shared" si="245"/>
        <v>-0.42682491525306993</v>
      </c>
      <c r="U141" s="19">
        <f t="shared" si="246"/>
        <v>2.011775219057272</v>
      </c>
      <c r="V141" s="19">
        <f t="shared" si="247"/>
        <v>0.75600623632235764</v>
      </c>
      <c r="W141" s="19">
        <f t="shared" si="248"/>
        <v>0.42845457064170356</v>
      </c>
      <c r="X141" s="19">
        <f t="shared" si="249"/>
        <v>-0.55340693104246919</v>
      </c>
      <c r="Y141" s="72">
        <f t="shared" si="220"/>
        <v>3.5994893738780363E-4</v>
      </c>
      <c r="Z141" s="72">
        <f t="shared" si="221"/>
        <v>2.1569291555634189</v>
      </c>
      <c r="AA141" s="72">
        <f t="shared" si="250"/>
        <v>1.8451310515033015E-6</v>
      </c>
      <c r="AB141" s="19">
        <f t="shared" si="251"/>
        <v>0.90433368556803395</v>
      </c>
      <c r="AC141" s="19">
        <f t="shared" si="252"/>
        <v>-0.42682617673584189</v>
      </c>
      <c r="AD141" s="19">
        <f t="shared" si="253"/>
        <v>2.0117766139874584</v>
      </c>
      <c r="AE141" s="19">
        <f t="shared" si="254"/>
        <v>0.75600580786973681</v>
      </c>
      <c r="AF141" s="19">
        <f t="shared" si="255"/>
        <v>0.42845521846722656</v>
      </c>
      <c r="AG141" s="19">
        <f t="shared" si="256"/>
        <v>-0.55340800113286914</v>
      </c>
      <c r="AH141" s="72">
        <f t="shared" si="222"/>
        <v>3.5994948104741911E-4</v>
      </c>
      <c r="AI141" s="72">
        <f t="shared" si="223"/>
        <v>2.156929156205238</v>
      </c>
      <c r="AJ141" s="72">
        <f t="shared" si="257"/>
        <v>6.418190423573833E-10</v>
      </c>
      <c r="AK141" s="19">
        <f t="shared" si="258"/>
        <v>0.90433368536092984</v>
      </c>
      <c r="AL141" s="19">
        <f t="shared" si="259"/>
        <v>-0.42682617717464166</v>
      </c>
      <c r="AM141" s="19">
        <f t="shared" si="260"/>
        <v>2.0117766144726774</v>
      </c>
      <c r="AN141" s="19">
        <f t="shared" si="261"/>
        <v>0.75600580772070136</v>
      </c>
      <c r="AO141" s="19">
        <f t="shared" si="262"/>
        <v>0.42845521869256997</v>
      </c>
      <c r="AP141" s="19">
        <f t="shared" si="263"/>
        <v>-0.55340800150509395</v>
      </c>
      <c r="AQ141" s="72">
        <f t="shared" si="224"/>
        <v>3.5994948123652885E-4</v>
      </c>
      <c r="AR141" s="72">
        <f t="shared" si="225"/>
        <v>2.1569291562054613</v>
      </c>
      <c r="AS141" s="72">
        <f t="shared" si="264"/>
        <v>2.233768725545815E-13</v>
      </c>
      <c r="AT141" s="19">
        <f t="shared" si="265"/>
        <v>0.90433368536085768</v>
      </c>
      <c r="AU141" s="19">
        <f t="shared" si="266"/>
        <v>-0.42682617717479437</v>
      </c>
      <c r="AV141" s="19">
        <f t="shared" si="267"/>
        <v>2.0117766144728462</v>
      </c>
      <c r="AW141" s="19">
        <f t="shared" si="268"/>
        <v>0.75600580772064963</v>
      </c>
      <c r="AX141" s="19">
        <f t="shared" si="269"/>
        <v>0.42845521869264813</v>
      </c>
      <c r="AY141" s="19">
        <f t="shared" si="270"/>
        <v>-0.55340800150522362</v>
      </c>
      <c r="AZ141" s="72">
        <f t="shared" si="226"/>
        <v>3.5994948123659439E-4</v>
      </c>
      <c r="BA141" s="72">
        <f t="shared" si="227"/>
        <v>2.1569291562054613</v>
      </c>
      <c r="BB141" s="72">
        <f t="shared" si="271"/>
        <v>0</v>
      </c>
      <c r="BC141" s="19">
        <f t="shared" si="272"/>
        <v>0.90433368536085768</v>
      </c>
      <c r="BD141" s="19">
        <f t="shared" si="273"/>
        <v>-0.42682617717479437</v>
      </c>
      <c r="BE141" s="19">
        <f t="shared" si="274"/>
        <v>2.0117766144728462</v>
      </c>
      <c r="BF141" s="19">
        <f t="shared" si="275"/>
        <v>0.75600580772064963</v>
      </c>
      <c r="BG141" s="19">
        <f t="shared" si="276"/>
        <v>0.42845521869264813</v>
      </c>
      <c r="BH141" s="19">
        <f t="shared" si="277"/>
        <v>-0.55340800150522362</v>
      </c>
      <c r="BI141" s="72">
        <f t="shared" si="228"/>
        <v>3.5994948123659439E-4</v>
      </c>
      <c r="BJ141" s="72">
        <f t="shared" si="229"/>
        <v>2.1569291562054613</v>
      </c>
      <c r="BK141" s="72">
        <f t="shared" si="278"/>
        <v>0</v>
      </c>
      <c r="BL141" s="72">
        <f t="shared" si="230"/>
        <v>2.887572550590356E-3</v>
      </c>
      <c r="BM141" s="72">
        <f t="shared" si="279"/>
        <v>1.0007215027598784</v>
      </c>
      <c r="BN141" s="72">
        <f t="shared" si="280"/>
        <v>7.2085261497699946E-4</v>
      </c>
      <c r="BO141" s="72">
        <f t="shared" si="281"/>
        <v>-3.6074243687087042E-4</v>
      </c>
      <c r="BP141" s="72">
        <f t="shared" si="231"/>
        <v>12799887.295739969</v>
      </c>
      <c r="BQ141" s="72">
        <f t="shared" si="282"/>
        <v>2.2829469415938037</v>
      </c>
      <c r="BR141" s="72">
        <f t="shared" si="283"/>
        <v>-1.9702101954103726</v>
      </c>
      <c r="BS141" s="72">
        <f t="shared" si="284"/>
        <v>1.1713824581794205</v>
      </c>
      <c r="BT141" s="72">
        <f t="shared" si="285"/>
        <v>130.80322460562422</v>
      </c>
      <c r="BU141" s="72">
        <f t="shared" si="286"/>
        <v>247.11527104934044</v>
      </c>
      <c r="BV141" s="72">
        <f t="shared" si="287"/>
        <v>67.115271049340436</v>
      </c>
    </row>
    <row r="142" spans="1:74">
      <c r="A142" s="13">
        <f>'LL to'!B142</f>
        <v>-27.041655815259418</v>
      </c>
      <c r="B142" s="13">
        <f>'LL to'!C142</f>
        <v>-2.9916647595933341</v>
      </c>
      <c r="C142" s="19">
        <f t="shared" si="232"/>
        <v>-0.47196592916734831</v>
      </c>
      <c r="D142" s="19">
        <f t="shared" si="233"/>
        <v>-5.2214400170788294E-2</v>
      </c>
      <c r="E142" s="19">
        <f t="shared" si="216"/>
        <v>-0.60659930071734047</v>
      </c>
      <c r="F142" s="19">
        <f t="shared" si="217"/>
        <v>-0.47060731671473099</v>
      </c>
      <c r="G142" s="19">
        <f t="shared" si="234"/>
        <v>-1.9498413460627066</v>
      </c>
      <c r="H142" s="19">
        <f t="shared" si="235"/>
        <v>-1.9498413460627066</v>
      </c>
      <c r="I142" s="19">
        <f t="shared" si="236"/>
        <v>0</v>
      </c>
      <c r="J142" s="19">
        <f t="shared" si="237"/>
        <v>0.9999221336838483</v>
      </c>
      <c r="K142" s="19">
        <f t="shared" si="238"/>
        <v>-1.2479045201475525E-2</v>
      </c>
      <c r="L142" s="19">
        <f t="shared" si="239"/>
        <v>1.5832756959055536</v>
      </c>
      <c r="M142" s="19">
        <f t="shared" si="240"/>
        <v>-0.68035343411604643</v>
      </c>
      <c r="N142" s="19">
        <f t="shared" si="241"/>
        <v>0.53711920468650254</v>
      </c>
      <c r="O142" s="19">
        <f t="shared" si="242"/>
        <v>-0.97497891504571732</v>
      </c>
      <c r="P142" s="72">
        <f t="shared" si="218"/>
        <v>4.5111615427988189E-4</v>
      </c>
      <c r="Q142" s="72">
        <f t="shared" si="219"/>
        <v>-1.9534503183179419</v>
      </c>
      <c r="R142" s="72">
        <f t="shared" si="243"/>
        <v>-3.6089722552352654E-3</v>
      </c>
      <c r="S142" s="19">
        <f t="shared" si="244"/>
        <v>0.99988850459285994</v>
      </c>
      <c r="T142" s="19">
        <f t="shared" si="245"/>
        <v>-1.4932460716649998E-2</v>
      </c>
      <c r="U142" s="19">
        <f t="shared" si="246"/>
        <v>1.5857293425032273</v>
      </c>
      <c r="V142" s="19">
        <f t="shared" si="247"/>
        <v>-0.679393863925707</v>
      </c>
      <c r="W142" s="19">
        <f t="shared" si="248"/>
        <v>0.53842397766009786</v>
      </c>
      <c r="X142" s="19">
        <f t="shared" si="249"/>
        <v>-0.97509988648453494</v>
      </c>
      <c r="Y142" s="72">
        <f t="shared" si="220"/>
        <v>4.5221052742327517E-4</v>
      </c>
      <c r="Z142" s="72">
        <f t="shared" si="221"/>
        <v>-1.9534508083453261</v>
      </c>
      <c r="AA142" s="72">
        <f t="shared" si="250"/>
        <v>-4.9002738422565528E-7</v>
      </c>
      <c r="AB142" s="19">
        <f t="shared" si="251"/>
        <v>0.99988849962146631</v>
      </c>
      <c r="AC142" s="19">
        <f t="shared" si="252"/>
        <v>-1.4932793601095951E-2</v>
      </c>
      <c r="AD142" s="19">
        <f t="shared" si="253"/>
        <v>1.5857296754247932</v>
      </c>
      <c r="AE142" s="19">
        <f t="shared" si="254"/>
        <v>-0.67939373330479702</v>
      </c>
      <c r="AF142" s="19">
        <f t="shared" si="255"/>
        <v>0.53842415514617037</v>
      </c>
      <c r="AG142" s="19">
        <f t="shared" si="256"/>
        <v>-0.97509990285950843</v>
      </c>
      <c r="AH142" s="72">
        <f t="shared" si="222"/>
        <v>4.5221067628852462E-4</v>
      </c>
      <c r="AI142" s="72">
        <f t="shared" si="223"/>
        <v>-1.9534508084085001</v>
      </c>
      <c r="AJ142" s="72">
        <f t="shared" si="257"/>
        <v>-6.3173910547220657E-11</v>
      </c>
      <c r="AK142" s="19">
        <f t="shared" si="258"/>
        <v>0.99988849962082549</v>
      </c>
      <c r="AL142" s="19">
        <f t="shared" si="259"/>
        <v>-1.4932793644011122E-2</v>
      </c>
      <c r="AM142" s="19">
        <f t="shared" si="260"/>
        <v>1.5857296754677133</v>
      </c>
      <c r="AN142" s="19">
        <f t="shared" si="261"/>
        <v>-0.67939373328795738</v>
      </c>
      <c r="AO142" s="19">
        <f t="shared" si="262"/>
        <v>0.53842415516905184</v>
      </c>
      <c r="AP142" s="19">
        <f t="shared" si="263"/>
        <v>-0.97509990286161918</v>
      </c>
      <c r="AQ142" s="72">
        <f t="shared" si="224"/>
        <v>4.5221067630771619E-4</v>
      </c>
      <c r="AR142" s="72">
        <f t="shared" si="225"/>
        <v>-1.9534508084085083</v>
      </c>
      <c r="AS142" s="72">
        <f t="shared" si="264"/>
        <v>-8.2156503822261584E-15</v>
      </c>
      <c r="AT142" s="19">
        <f t="shared" si="265"/>
        <v>0.99988849962082538</v>
      </c>
      <c r="AU142" s="19">
        <f t="shared" si="266"/>
        <v>-1.4932793644016729E-2</v>
      </c>
      <c r="AV142" s="19">
        <f t="shared" si="267"/>
        <v>1.5857296754677188</v>
      </c>
      <c r="AW142" s="19">
        <f t="shared" si="268"/>
        <v>-0.67939373328795527</v>
      </c>
      <c r="AX142" s="19">
        <f t="shared" si="269"/>
        <v>0.53842415516905473</v>
      </c>
      <c r="AY142" s="19">
        <f t="shared" si="270"/>
        <v>-0.97509990286161963</v>
      </c>
      <c r="AZ142" s="72">
        <f t="shared" si="226"/>
        <v>4.5221067630771863E-4</v>
      </c>
      <c r="BA142" s="72">
        <f t="shared" si="227"/>
        <v>-1.9534508084085083</v>
      </c>
      <c r="BB142" s="72">
        <f t="shared" si="271"/>
        <v>0</v>
      </c>
      <c r="BC142" s="19">
        <f t="shared" si="272"/>
        <v>0.99988849962082538</v>
      </c>
      <c r="BD142" s="19">
        <f t="shared" si="273"/>
        <v>-1.4932793644016729E-2</v>
      </c>
      <c r="BE142" s="19">
        <f t="shared" si="274"/>
        <v>1.5857296754677188</v>
      </c>
      <c r="BF142" s="19">
        <f t="shared" si="275"/>
        <v>-0.67939373328795527</v>
      </c>
      <c r="BG142" s="19">
        <f t="shared" si="276"/>
        <v>0.53842415516905473</v>
      </c>
      <c r="BH142" s="19">
        <f t="shared" si="277"/>
        <v>-0.97509990286161963</v>
      </c>
      <c r="BI142" s="72">
        <f t="shared" si="228"/>
        <v>4.5221067630771863E-4</v>
      </c>
      <c r="BJ142" s="72">
        <f t="shared" si="229"/>
        <v>-1.9534508084085083</v>
      </c>
      <c r="BK142" s="72">
        <f t="shared" si="278"/>
        <v>0</v>
      </c>
      <c r="BL142" s="72">
        <f t="shared" si="230"/>
        <v>3.628707839724681E-3</v>
      </c>
      <c r="BM142" s="72">
        <f t="shared" si="279"/>
        <v>1.0009065606637761</v>
      </c>
      <c r="BN142" s="72">
        <f t="shared" si="280"/>
        <v>9.0553446482985781E-4</v>
      </c>
      <c r="BO142" s="72">
        <f t="shared" si="281"/>
        <v>-8.8289085093416091E-4</v>
      </c>
      <c r="BP142" s="72">
        <f t="shared" si="231"/>
        <v>10094846.404456066</v>
      </c>
      <c r="BQ142" s="72">
        <f t="shared" si="282"/>
        <v>-2.1669484756585264</v>
      </c>
      <c r="BR142" s="72">
        <f t="shared" si="283"/>
        <v>2.2744507161407945</v>
      </c>
      <c r="BS142" s="72">
        <f t="shared" si="284"/>
        <v>5.4160433697305876</v>
      </c>
      <c r="BT142" s="72">
        <f t="shared" si="285"/>
        <v>235.84299792245923</v>
      </c>
      <c r="BU142" s="72">
        <f t="shared" si="286"/>
        <v>130.31642674537511</v>
      </c>
      <c r="BV142" s="72">
        <f t="shared" si="287"/>
        <v>310.31642674537511</v>
      </c>
    </row>
    <row r="143" spans="1:74">
      <c r="A143" s="13">
        <f>'LL to'!B143</f>
        <v>45.676072662253603</v>
      </c>
      <c r="B143" s="13">
        <f>'LL to'!C143</f>
        <v>0.55832123252116617</v>
      </c>
      <c r="C143" s="19">
        <f t="shared" si="232"/>
        <v>0.79719785733649728</v>
      </c>
      <c r="D143" s="19">
        <f t="shared" si="233"/>
        <v>9.7445437912871899E-3</v>
      </c>
      <c r="E143" s="19">
        <f t="shared" si="216"/>
        <v>-0.47060731671473099</v>
      </c>
      <c r="F143" s="19">
        <f t="shared" si="217"/>
        <v>0.79551903958761938</v>
      </c>
      <c r="G143" s="19">
        <f t="shared" si="234"/>
        <v>6.1958943962075484E-2</v>
      </c>
      <c r="H143" s="19">
        <f t="shared" si="235"/>
        <v>6.1958943962075484E-2</v>
      </c>
      <c r="I143" s="19">
        <f t="shared" si="236"/>
        <v>0</v>
      </c>
      <c r="J143" s="19">
        <f t="shared" si="237"/>
        <v>0.95432159938049221</v>
      </c>
      <c r="K143" s="19">
        <f t="shared" si="238"/>
        <v>0.2987813330110487</v>
      </c>
      <c r="L143" s="19">
        <f t="shared" si="239"/>
        <v>1.2673809267300771</v>
      </c>
      <c r="M143" s="19">
        <f t="shared" si="240"/>
        <v>4.0475913096258247E-2</v>
      </c>
      <c r="N143" s="19">
        <f t="shared" si="241"/>
        <v>0.99836170045902417</v>
      </c>
      <c r="O143" s="19">
        <f t="shared" si="242"/>
        <v>0.94754475098437541</v>
      </c>
      <c r="P143" s="72">
        <f t="shared" si="218"/>
        <v>8.3753431928106255E-4</v>
      </c>
      <c r="Q143" s="72">
        <f t="shared" si="219"/>
        <v>6.2130896451602836E-2</v>
      </c>
      <c r="R143" s="72">
        <f t="shared" si="243"/>
        <v>1.719524895273522E-4</v>
      </c>
      <c r="S143" s="19">
        <f t="shared" si="244"/>
        <v>0.95432368173528326</v>
      </c>
      <c r="T143" s="19">
        <f t="shared" si="245"/>
        <v>0.29877468179083377</v>
      </c>
      <c r="U143" s="19">
        <f t="shared" si="246"/>
        <v>1.2673878963019307</v>
      </c>
      <c r="V143" s="19">
        <f t="shared" si="247"/>
        <v>4.0588011538575816E-2</v>
      </c>
      <c r="W143" s="19">
        <f t="shared" si="248"/>
        <v>0.99835261331934444</v>
      </c>
      <c r="X143" s="19">
        <f t="shared" si="249"/>
        <v>0.94754400489599422</v>
      </c>
      <c r="Y143" s="72">
        <f t="shared" si="220"/>
        <v>8.3752671512237538E-4</v>
      </c>
      <c r="Z143" s="72">
        <f t="shared" si="221"/>
        <v>6.2131373623898388E-2</v>
      </c>
      <c r="AA143" s="72">
        <f t="shared" si="250"/>
        <v>4.7717229555155338E-7</v>
      </c>
      <c r="AB143" s="19">
        <f t="shared" si="251"/>
        <v>0.95432368752181618</v>
      </c>
      <c r="AC143" s="19">
        <f t="shared" si="252"/>
        <v>0.29877466330792324</v>
      </c>
      <c r="AD143" s="19">
        <f t="shared" si="253"/>
        <v>1.2673879156694794</v>
      </c>
      <c r="AE143" s="19">
        <f t="shared" si="254"/>
        <v>4.0588322611763358E-2</v>
      </c>
      <c r="AF143" s="19">
        <f t="shared" si="255"/>
        <v>0.99835258806756344</v>
      </c>
      <c r="AG143" s="19">
        <f t="shared" si="256"/>
        <v>0.94754400282269791</v>
      </c>
      <c r="AH143" s="72">
        <f t="shared" si="222"/>
        <v>8.3752669399157276E-4</v>
      </c>
      <c r="AI143" s="72">
        <f t="shared" si="223"/>
        <v>6.2131374948062514E-2</v>
      </c>
      <c r="AJ143" s="72">
        <f t="shared" si="257"/>
        <v>1.3241641255712366E-9</v>
      </c>
      <c r="AK143" s="19">
        <f t="shared" si="258"/>
        <v>0.954323687537874</v>
      </c>
      <c r="AL143" s="19">
        <f t="shared" si="259"/>
        <v>0.29877466325663249</v>
      </c>
      <c r="AM143" s="19">
        <f t="shared" si="260"/>
        <v>1.2673879157232251</v>
      </c>
      <c r="AN143" s="19">
        <f t="shared" si="261"/>
        <v>4.0588323474998612E-2</v>
      </c>
      <c r="AO143" s="19">
        <f t="shared" si="262"/>
        <v>0.99835258799748883</v>
      </c>
      <c r="AP143" s="19">
        <f t="shared" si="263"/>
        <v>0.94754400281694451</v>
      </c>
      <c r="AQ143" s="72">
        <f t="shared" si="224"/>
        <v>8.3752669393293412E-4</v>
      </c>
      <c r="AR143" s="72">
        <f t="shared" si="225"/>
        <v>6.2131374951737102E-2</v>
      </c>
      <c r="AS143" s="72">
        <f t="shared" si="264"/>
        <v>3.6745884113287275E-12</v>
      </c>
      <c r="AT143" s="19">
        <f t="shared" si="265"/>
        <v>0.95432368753791863</v>
      </c>
      <c r="AU143" s="19">
        <f t="shared" si="266"/>
        <v>0.29877466325649016</v>
      </c>
      <c r="AV143" s="19">
        <f t="shared" si="267"/>
        <v>1.2673879157233743</v>
      </c>
      <c r="AW143" s="19">
        <f t="shared" si="268"/>
        <v>4.0588323477394106E-2</v>
      </c>
      <c r="AX143" s="19">
        <f t="shared" si="269"/>
        <v>0.99835258799729443</v>
      </c>
      <c r="AY143" s="19">
        <f t="shared" si="270"/>
        <v>0.94754400281692852</v>
      </c>
      <c r="AZ143" s="72">
        <f t="shared" si="226"/>
        <v>8.3752669393277138E-4</v>
      </c>
      <c r="BA143" s="72">
        <f t="shared" si="227"/>
        <v>6.2131374951747295E-2</v>
      </c>
      <c r="BB143" s="72">
        <f t="shared" si="271"/>
        <v>1.0193235144839718E-14</v>
      </c>
      <c r="BC143" s="19">
        <f t="shared" si="272"/>
        <v>0.95432368753791863</v>
      </c>
      <c r="BD143" s="19">
        <f t="shared" si="273"/>
        <v>0.29877466325648983</v>
      </c>
      <c r="BE143" s="19">
        <f t="shared" si="274"/>
        <v>1.2673879157233745</v>
      </c>
      <c r="BF143" s="19">
        <f t="shared" si="275"/>
        <v>4.0588323477400753E-2</v>
      </c>
      <c r="BG143" s="19">
        <f t="shared" si="276"/>
        <v>0.99835258799729387</v>
      </c>
      <c r="BH143" s="19">
        <f t="shared" si="277"/>
        <v>0.94754400281692852</v>
      </c>
      <c r="BI143" s="72">
        <f t="shared" si="228"/>
        <v>8.3752669393277095E-4</v>
      </c>
      <c r="BJ143" s="72">
        <f t="shared" si="229"/>
        <v>6.2131374951747323E-2</v>
      </c>
      <c r="BK143" s="72">
        <f t="shared" si="278"/>
        <v>0</v>
      </c>
      <c r="BL143" s="72">
        <f t="shared" si="230"/>
        <v>6.7283940144508151E-3</v>
      </c>
      <c r="BM143" s="72">
        <f t="shared" si="279"/>
        <v>1.0016799823394682</v>
      </c>
      <c r="BN143" s="72">
        <f t="shared" si="280"/>
        <v>1.676461511122407E-3</v>
      </c>
      <c r="BO143" s="72">
        <f t="shared" si="281"/>
        <v>1.5161226054635577E-3</v>
      </c>
      <c r="BP143" s="72">
        <f t="shared" si="231"/>
        <v>8060351.9885253571</v>
      </c>
      <c r="BQ143" s="72">
        <f t="shared" si="282"/>
        <v>4.5307408038050466E-2</v>
      </c>
      <c r="BR143" s="72">
        <f t="shared" si="283"/>
        <v>-3.083825290493698</v>
      </c>
      <c r="BS143" s="72">
        <f t="shared" si="284"/>
        <v>5.7767363096095092E-2</v>
      </c>
      <c r="BT143" s="72">
        <f t="shared" si="285"/>
        <v>2.5959232612573828</v>
      </c>
      <c r="BU143" s="72">
        <f t="shared" si="286"/>
        <v>183.30982609900602</v>
      </c>
      <c r="BV143" s="72">
        <f t="shared" si="287"/>
        <v>3.3098260990060453</v>
      </c>
    </row>
    <row r="144" spans="1:74">
      <c r="A144" s="13">
        <f>'LL to'!B144</f>
        <v>26.846763550209417</v>
      </c>
      <c r="B144" s="13">
        <f>'LL to'!C144</f>
        <v>33.448236146237235</v>
      </c>
      <c r="C144" s="19">
        <f t="shared" si="232"/>
        <v>0.46856441745555627</v>
      </c>
      <c r="D144" s="19">
        <f t="shared" si="233"/>
        <v>0.58378184973641922</v>
      </c>
      <c r="E144" s="19">
        <f t="shared" si="216"/>
        <v>0.79551903958761938</v>
      </c>
      <c r="F144" s="19">
        <f t="shared" si="217"/>
        <v>0.46721254352863356</v>
      </c>
      <c r="G144" s="19">
        <f t="shared" si="234"/>
        <v>0.57403730594513203</v>
      </c>
      <c r="H144" s="19">
        <f t="shared" si="235"/>
        <v>0.57403730594513203</v>
      </c>
      <c r="I144" s="19">
        <f t="shared" si="236"/>
        <v>0</v>
      </c>
      <c r="J144" s="19">
        <f t="shared" si="237"/>
        <v>0.53250388301998541</v>
      </c>
      <c r="K144" s="19">
        <f t="shared" si="238"/>
        <v>0.8464275601424126</v>
      </c>
      <c r="L144" s="19">
        <f t="shared" si="239"/>
        <v>0.56155599966355563</v>
      </c>
      <c r="M144" s="19">
        <f t="shared" si="240"/>
        <v>0.63725105659348358</v>
      </c>
      <c r="N144" s="19">
        <f t="shared" si="241"/>
        <v>0.59391109087048877</v>
      </c>
      <c r="O144" s="19">
        <f t="shared" si="242"/>
        <v>-0.23685697170202935</v>
      </c>
      <c r="P144" s="72">
        <f t="shared" si="218"/>
        <v>4.9874348101042534E-4</v>
      </c>
      <c r="Q144" s="72">
        <f t="shared" si="219"/>
        <v>0.57523638337837413</v>
      </c>
      <c r="R144" s="72">
        <f t="shared" si="243"/>
        <v>1.1990774332421017E-3</v>
      </c>
      <c r="S144" s="19">
        <f t="shared" si="244"/>
        <v>0.53315070051245617</v>
      </c>
      <c r="T144" s="19">
        <f t="shared" si="245"/>
        <v>0.84602028967577203</v>
      </c>
      <c r="U144" s="19">
        <f t="shared" si="246"/>
        <v>0.56232035699491889</v>
      </c>
      <c r="V144" s="19">
        <f t="shared" si="247"/>
        <v>0.63765764879286524</v>
      </c>
      <c r="W144" s="19">
        <f t="shared" si="248"/>
        <v>0.59339272293595491</v>
      </c>
      <c r="X144" s="19">
        <f t="shared" si="249"/>
        <v>-0.23821056311865774</v>
      </c>
      <c r="Y144" s="72">
        <f t="shared" si="220"/>
        <v>4.9830882407515321E-4</v>
      </c>
      <c r="Z144" s="72">
        <f t="shared" si="221"/>
        <v>0.57523878148569851</v>
      </c>
      <c r="AA144" s="72">
        <f t="shared" si="250"/>
        <v>2.3981073243861672E-6</v>
      </c>
      <c r="AB144" s="19">
        <f t="shared" si="251"/>
        <v>0.53315199422275239</v>
      </c>
      <c r="AC144" s="19">
        <f t="shared" si="252"/>
        <v>0.84601947439541958</v>
      </c>
      <c r="AD144" s="19">
        <f t="shared" si="253"/>
        <v>0.56232188616736944</v>
      </c>
      <c r="AE144" s="19">
        <f t="shared" si="254"/>
        <v>0.63765845993382864</v>
      </c>
      <c r="AF144" s="19">
        <f t="shared" si="255"/>
        <v>0.59339168847481782</v>
      </c>
      <c r="AG144" s="19">
        <f t="shared" si="256"/>
        <v>-0.23821326854122604</v>
      </c>
      <c r="AH144" s="72">
        <f t="shared" si="222"/>
        <v>4.9830795666753666E-4</v>
      </c>
      <c r="AI144" s="72">
        <f t="shared" si="223"/>
        <v>0.57523878628112723</v>
      </c>
      <c r="AJ144" s="72">
        <f t="shared" si="257"/>
        <v>4.7954287207829793E-9</v>
      </c>
      <c r="AK144" s="19">
        <f t="shared" si="258"/>
        <v>0.53315199680974945</v>
      </c>
      <c r="AL144" s="19">
        <f t="shared" si="259"/>
        <v>0.84601947276512313</v>
      </c>
      <c r="AM144" s="19">
        <f t="shared" si="260"/>
        <v>0.5623218892252152</v>
      </c>
      <c r="AN144" s="19">
        <f t="shared" si="261"/>
        <v>0.63765846155583639</v>
      </c>
      <c r="AO144" s="19">
        <f t="shared" si="262"/>
        <v>0.59339168640624396</v>
      </c>
      <c r="AP144" s="19">
        <f t="shared" si="263"/>
        <v>-0.23821327395117686</v>
      </c>
      <c r="AQ144" s="72">
        <f t="shared" si="224"/>
        <v>4.9830795493301355E-4</v>
      </c>
      <c r="AR144" s="72">
        <f t="shared" si="225"/>
        <v>0.57523878629071656</v>
      </c>
      <c r="AS144" s="72">
        <f t="shared" si="264"/>
        <v>9.5893293305948646E-12</v>
      </c>
      <c r="AT144" s="19">
        <f t="shared" si="265"/>
        <v>0.53315199681492265</v>
      </c>
      <c r="AU144" s="19">
        <f t="shared" si="266"/>
        <v>0.84601947276186307</v>
      </c>
      <c r="AV144" s="19">
        <f t="shared" si="267"/>
        <v>0.56232188923132986</v>
      </c>
      <c r="AW144" s="19">
        <f t="shared" si="268"/>
        <v>0.63765846155907979</v>
      </c>
      <c r="AX144" s="19">
        <f t="shared" si="269"/>
        <v>0.5933916864021076</v>
      </c>
      <c r="AY144" s="19">
        <f t="shared" si="270"/>
        <v>-0.23821327396199488</v>
      </c>
      <c r="AZ144" s="72">
        <f t="shared" si="226"/>
        <v>4.9830795492954519E-4</v>
      </c>
      <c r="BA144" s="72">
        <f t="shared" si="227"/>
        <v>0.57523878629073566</v>
      </c>
      <c r="BB144" s="72">
        <f t="shared" si="271"/>
        <v>1.9095836023552692E-14</v>
      </c>
      <c r="BC144" s="19">
        <f t="shared" si="272"/>
        <v>0.53315199681493297</v>
      </c>
      <c r="BD144" s="19">
        <f t="shared" si="273"/>
        <v>0.84601947276185652</v>
      </c>
      <c r="BE144" s="19">
        <f t="shared" si="274"/>
        <v>0.56232188923134219</v>
      </c>
      <c r="BF144" s="19">
        <f t="shared" si="275"/>
        <v>0.63765846155908634</v>
      </c>
      <c r="BG144" s="19">
        <f t="shared" si="276"/>
        <v>0.59339168640209916</v>
      </c>
      <c r="BH144" s="19">
        <f t="shared" si="277"/>
        <v>-0.23821327396201675</v>
      </c>
      <c r="BI144" s="72">
        <f t="shared" si="228"/>
        <v>4.9830795492953814E-4</v>
      </c>
      <c r="BJ144" s="72">
        <f t="shared" si="229"/>
        <v>0.57523878629073577</v>
      </c>
      <c r="BK144" s="72">
        <f t="shared" si="278"/>
        <v>0</v>
      </c>
      <c r="BL144" s="72">
        <f t="shared" si="230"/>
        <v>3.9991613374007508E-3</v>
      </c>
      <c r="BM144" s="72">
        <f t="shared" si="279"/>
        <v>1.0009990418952974</v>
      </c>
      <c r="BN144" s="72">
        <f t="shared" si="280"/>
        <v>9.9779578327621786E-4</v>
      </c>
      <c r="BO144" s="72">
        <f t="shared" si="281"/>
        <v>-1.2682343773238501E-4</v>
      </c>
      <c r="BP144" s="72">
        <f t="shared" si="231"/>
        <v>3578919.0775023419</v>
      </c>
      <c r="BQ144" s="72">
        <f t="shared" si="282"/>
        <v>1.9977915915626616</v>
      </c>
      <c r="BR144" s="72">
        <f t="shared" si="283"/>
        <v>-0.79349333485344409</v>
      </c>
      <c r="BS144" s="72">
        <f t="shared" si="284"/>
        <v>2.3480993187363488</v>
      </c>
      <c r="BT144" s="72">
        <f t="shared" si="285"/>
        <v>114.46502654326406</v>
      </c>
      <c r="BU144" s="72">
        <f t="shared" si="286"/>
        <v>314.53618084113668</v>
      </c>
      <c r="BV144" s="72">
        <f t="shared" si="287"/>
        <v>134.53618084113668</v>
      </c>
    </row>
    <row r="145" spans="1:74">
      <c r="A145" s="13">
        <f>'LL to'!B145</f>
        <v>33.838438566578162</v>
      </c>
      <c r="B145" s="13">
        <f>'LL to'!C145</f>
        <v>149.76674049323037</v>
      </c>
      <c r="C145" s="19">
        <f t="shared" si="232"/>
        <v>0.59059216672061932</v>
      </c>
      <c r="D145" s="19">
        <f t="shared" si="233"/>
        <v>2.6139227315867863</v>
      </c>
      <c r="E145" s="19">
        <f t="shared" si="216"/>
        <v>0.46721254352863356</v>
      </c>
      <c r="F145" s="19">
        <f t="shared" si="217"/>
        <v>0.5890397843618197</v>
      </c>
      <c r="G145" s="19">
        <f t="shared" si="234"/>
        <v>2.0301408818503672</v>
      </c>
      <c r="H145" s="19">
        <f t="shared" si="235"/>
        <v>2.0301408818503672</v>
      </c>
      <c r="I145" s="19">
        <f t="shared" si="236"/>
        <v>0</v>
      </c>
      <c r="J145" s="19">
        <f t="shared" si="237"/>
        <v>0.99688178599521227</v>
      </c>
      <c r="K145" s="19">
        <f t="shared" si="238"/>
        <v>-7.8909471871225156E-2</v>
      </c>
      <c r="L145" s="19">
        <f t="shared" si="239"/>
        <v>1.649787919977417</v>
      </c>
      <c r="M145" s="19">
        <f t="shared" si="240"/>
        <v>0.66749356070325705</v>
      </c>
      <c r="N145" s="19">
        <f t="shared" si="241"/>
        <v>0.55445234641968733</v>
      </c>
      <c r="O145" s="19">
        <f t="shared" si="242"/>
        <v>-0.98151236528144525</v>
      </c>
      <c r="P145" s="72">
        <f t="shared" si="218"/>
        <v>4.6565367240666681E-4</v>
      </c>
      <c r="Q145" s="72">
        <f t="shared" si="219"/>
        <v>2.0338303350802183</v>
      </c>
      <c r="R145" s="72">
        <f t="shared" si="243"/>
        <v>3.6894532298510363E-3</v>
      </c>
      <c r="S145" s="19">
        <f t="shared" si="244"/>
        <v>0.99668459755001704</v>
      </c>
      <c r="T145" s="19">
        <f t="shared" si="245"/>
        <v>-8.1362233293835906E-2</v>
      </c>
      <c r="U145" s="19">
        <f t="shared" si="246"/>
        <v>1.6522485956842792</v>
      </c>
      <c r="V145" s="19">
        <f t="shared" si="247"/>
        <v>0.66640271328639034</v>
      </c>
      <c r="W145" s="19">
        <f t="shared" si="248"/>
        <v>0.55590742372453705</v>
      </c>
      <c r="X145" s="19">
        <f t="shared" si="249"/>
        <v>-0.98160258047883464</v>
      </c>
      <c r="Y145" s="72">
        <f t="shared" si="220"/>
        <v>4.6687400592982514E-4</v>
      </c>
      <c r="Z145" s="72">
        <f t="shared" si="221"/>
        <v>2.0338297939367838</v>
      </c>
      <c r="AA145" s="72">
        <f t="shared" si="250"/>
        <v>-5.4114343450706315E-7</v>
      </c>
      <c r="AB145" s="19">
        <f t="shared" si="251"/>
        <v>0.99668462689075976</v>
      </c>
      <c r="AC145" s="19">
        <f t="shared" si="252"/>
        <v>-8.1361873869932988E-2</v>
      </c>
      <c r="AD145" s="19">
        <f t="shared" si="253"/>
        <v>1.6522482350647829</v>
      </c>
      <c r="AE145" s="19">
        <f t="shared" si="254"/>
        <v>0.66640287370171247</v>
      </c>
      <c r="AF145" s="19">
        <f t="shared" si="255"/>
        <v>0.55590720992209941</v>
      </c>
      <c r="AG145" s="19">
        <f t="shared" si="256"/>
        <v>-0.98160256728821904</v>
      </c>
      <c r="AH145" s="72">
        <f t="shared" si="222"/>
        <v>4.6687382662022613E-4</v>
      </c>
      <c r="AI145" s="72">
        <f t="shared" si="223"/>
        <v>2.0338297940204448</v>
      </c>
      <c r="AJ145" s="72">
        <f t="shared" si="257"/>
        <v>8.3661078065233596E-11</v>
      </c>
      <c r="AK145" s="19">
        <f t="shared" si="258"/>
        <v>0.99668462688622372</v>
      </c>
      <c r="AL145" s="19">
        <f t="shared" si="259"/>
        <v>-8.1361873925500094E-2</v>
      </c>
      <c r="AM145" s="19">
        <f t="shared" si="260"/>
        <v>1.6522482351205348</v>
      </c>
      <c r="AN145" s="19">
        <f t="shared" si="261"/>
        <v>0.6664028736769122</v>
      </c>
      <c r="AO145" s="19">
        <f t="shared" si="262"/>
        <v>0.55590720995515341</v>
      </c>
      <c r="AP145" s="19">
        <f t="shared" si="263"/>
        <v>-0.9816025672902583</v>
      </c>
      <c r="AQ145" s="72">
        <f t="shared" si="224"/>
        <v>4.668738266479476E-4</v>
      </c>
      <c r="AR145" s="72">
        <f t="shared" si="225"/>
        <v>2.033829794020432</v>
      </c>
      <c r="AS145" s="72">
        <f t="shared" si="264"/>
        <v>-1.2878587085651816E-14</v>
      </c>
      <c r="AT145" s="19">
        <f t="shared" si="265"/>
        <v>0.99668462688622439</v>
      </c>
      <c r="AU145" s="19">
        <f t="shared" si="266"/>
        <v>-8.136187392549149E-2</v>
      </c>
      <c r="AV145" s="19">
        <f t="shared" si="267"/>
        <v>1.6522482351205261</v>
      </c>
      <c r="AW145" s="19">
        <f t="shared" si="268"/>
        <v>0.66640287367691597</v>
      </c>
      <c r="AX145" s="19">
        <f t="shared" si="269"/>
        <v>0.55590720995514831</v>
      </c>
      <c r="AY145" s="19">
        <f t="shared" si="270"/>
        <v>-0.98160256729025797</v>
      </c>
      <c r="AZ145" s="72">
        <f t="shared" si="226"/>
        <v>4.6687382664794332E-4</v>
      </c>
      <c r="BA145" s="72">
        <f t="shared" si="227"/>
        <v>2.033829794020432</v>
      </c>
      <c r="BB145" s="72">
        <f t="shared" si="271"/>
        <v>0</v>
      </c>
      <c r="BC145" s="19">
        <f t="shared" si="272"/>
        <v>0.99668462688622439</v>
      </c>
      <c r="BD145" s="19">
        <f t="shared" si="273"/>
        <v>-8.136187392549149E-2</v>
      </c>
      <c r="BE145" s="19">
        <f t="shared" si="274"/>
        <v>1.6522482351205261</v>
      </c>
      <c r="BF145" s="19">
        <f t="shared" si="275"/>
        <v>0.66640287367691597</v>
      </c>
      <c r="BG145" s="19">
        <f t="shared" si="276"/>
        <v>0.55590720995514831</v>
      </c>
      <c r="BH145" s="19">
        <f t="shared" si="277"/>
        <v>-0.98160256729025797</v>
      </c>
      <c r="BI145" s="72">
        <f t="shared" si="228"/>
        <v>4.6687382664794332E-4</v>
      </c>
      <c r="BJ145" s="72">
        <f t="shared" si="229"/>
        <v>2.033829794020432</v>
      </c>
      <c r="BK145" s="72">
        <f t="shared" si="278"/>
        <v>0</v>
      </c>
      <c r="BL145" s="72">
        <f t="shared" si="230"/>
        <v>3.7465348305005951E-3</v>
      </c>
      <c r="BM145" s="72">
        <f t="shared" si="279"/>
        <v>1.0009359767706096</v>
      </c>
      <c r="BN145" s="72">
        <f t="shared" si="280"/>
        <v>9.348829335055804E-4</v>
      </c>
      <c r="BO145" s="72">
        <f t="shared" si="281"/>
        <v>-9.1465742361507925E-4</v>
      </c>
      <c r="BP145" s="72">
        <f t="shared" si="231"/>
        <v>10518582.986124691</v>
      </c>
      <c r="BQ145" s="72">
        <f t="shared" si="282"/>
        <v>0.84313936163842151</v>
      </c>
      <c r="BR145" s="72">
        <f t="shared" si="283"/>
        <v>-0.93083725987704891</v>
      </c>
      <c r="BS145" s="72">
        <f t="shared" si="284"/>
        <v>2.210755393712744</v>
      </c>
      <c r="BT145" s="72">
        <f t="shared" si="285"/>
        <v>48.30832696323597</v>
      </c>
      <c r="BU145" s="72">
        <f t="shared" si="286"/>
        <v>306.6669535955229</v>
      </c>
      <c r="BV145" s="72">
        <f t="shared" si="287"/>
        <v>126.6669535955229</v>
      </c>
    </row>
    <row r="146" spans="1:74">
      <c r="A146" s="13">
        <f>'LL to'!B146</f>
        <v>-0.50861725198346619</v>
      </c>
      <c r="B146" s="13">
        <f>'LL to'!C146</f>
        <v>116.3636598560127</v>
      </c>
      <c r="C146" s="19">
        <f t="shared" si="232"/>
        <v>-8.877045679557145E-3</v>
      </c>
      <c r="D146" s="19">
        <f t="shared" si="233"/>
        <v>2.0309289941581721</v>
      </c>
      <c r="E146" s="19">
        <f t="shared" si="216"/>
        <v>0.5890397843618197</v>
      </c>
      <c r="F146" s="19">
        <f t="shared" si="217"/>
        <v>-8.8472841818433012E-3</v>
      </c>
      <c r="G146" s="19">
        <f t="shared" si="234"/>
        <v>-0.58299373742861427</v>
      </c>
      <c r="H146" s="19">
        <f t="shared" si="235"/>
        <v>-0.58299373742861427</v>
      </c>
      <c r="I146" s="19">
        <f t="shared" si="236"/>
        <v>0</v>
      </c>
      <c r="J146" s="19">
        <f t="shared" si="237"/>
        <v>0.7245827669452678</v>
      </c>
      <c r="K146" s="19">
        <f t="shared" si="238"/>
        <v>0.68918779287356768</v>
      </c>
      <c r="L146" s="19">
        <f t="shared" si="239"/>
        <v>0.81042880325495248</v>
      </c>
      <c r="M146" s="19">
        <f t="shared" si="240"/>
        <v>-0.63171543495165339</v>
      </c>
      <c r="N146" s="19">
        <f t="shared" si="241"/>
        <v>0.60093560924384337</v>
      </c>
      <c r="O146" s="19">
        <f t="shared" si="242"/>
        <v>0.70554614648198821</v>
      </c>
      <c r="P146" s="72">
        <f t="shared" si="218"/>
        <v>5.0463350146395141E-4</v>
      </c>
      <c r="Q146" s="72">
        <f t="shared" si="219"/>
        <v>-0.5847099237039548</v>
      </c>
      <c r="R146" s="72">
        <f t="shared" si="243"/>
        <v>-1.7161862753405366E-3</v>
      </c>
      <c r="S146" s="19">
        <f t="shared" si="244"/>
        <v>0.72533010347169724</v>
      </c>
      <c r="T146" s="19">
        <f t="shared" si="245"/>
        <v>0.68840122094439726</v>
      </c>
      <c r="U146" s="19">
        <f t="shared" si="246"/>
        <v>0.81151379514385269</v>
      </c>
      <c r="V146" s="19">
        <f t="shared" si="247"/>
        <v>-0.63270592366421319</v>
      </c>
      <c r="W146" s="19">
        <f t="shared" si="248"/>
        <v>0.59968321416021486</v>
      </c>
      <c r="X146" s="19">
        <f t="shared" si="249"/>
        <v>0.70479373779292809</v>
      </c>
      <c r="Y146" s="72">
        <f t="shared" si="220"/>
        <v>5.0358339023431247E-4</v>
      </c>
      <c r="Z146" s="72">
        <f t="shared" si="221"/>
        <v>-0.58471491570054313</v>
      </c>
      <c r="AA146" s="72">
        <f t="shared" si="250"/>
        <v>-4.9919965883216122E-6</v>
      </c>
      <c r="AB146" s="19">
        <f t="shared" si="251"/>
        <v>0.72533227776474085</v>
      </c>
      <c r="AC146" s="19">
        <f t="shared" si="252"/>
        <v>0.68839893000542407</v>
      </c>
      <c r="AD146" s="19">
        <f t="shared" si="253"/>
        <v>0.81151695361684117</v>
      </c>
      <c r="AE146" s="19">
        <f t="shared" si="254"/>
        <v>-0.63270879867647811</v>
      </c>
      <c r="AF146" s="19">
        <f t="shared" si="255"/>
        <v>0.59967957607736788</v>
      </c>
      <c r="AG146" s="19">
        <f t="shared" si="256"/>
        <v>0.70479154630262175</v>
      </c>
      <c r="AH146" s="72">
        <f t="shared" si="222"/>
        <v>5.0358033975626089E-4</v>
      </c>
      <c r="AI146" s="72">
        <f t="shared" si="223"/>
        <v>-0.5847149302203124</v>
      </c>
      <c r="AJ146" s="72">
        <f t="shared" si="257"/>
        <v>-1.4519769275800343E-8</v>
      </c>
      <c r="AK146" s="19">
        <f t="shared" si="258"/>
        <v>0.72533228408891437</v>
      </c>
      <c r="AL146" s="19">
        <f t="shared" si="259"/>
        <v>0.68839892334195174</v>
      </c>
      <c r="AM146" s="19">
        <f t="shared" si="260"/>
        <v>0.81151696280362695</v>
      </c>
      <c r="AN146" s="19">
        <f t="shared" si="261"/>
        <v>-0.63270880703871479</v>
      </c>
      <c r="AO146" s="19">
        <f t="shared" si="262"/>
        <v>0.59967956549564638</v>
      </c>
      <c r="AP146" s="19">
        <f t="shared" si="263"/>
        <v>0.70479153992840737</v>
      </c>
      <c r="AQ146" s="72">
        <f t="shared" si="224"/>
        <v>5.0358033088364557E-4</v>
      </c>
      <c r="AR146" s="72">
        <f t="shared" si="225"/>
        <v>-0.58471493026254473</v>
      </c>
      <c r="AS146" s="72">
        <f t="shared" si="264"/>
        <v>-4.2232328745228642E-11</v>
      </c>
      <c r="AT146" s="19">
        <f t="shared" si="265"/>
        <v>0.72533228410730888</v>
      </c>
      <c r="AU146" s="19">
        <f t="shared" si="266"/>
        <v>0.68839892332257024</v>
      </c>
      <c r="AV146" s="19">
        <f t="shared" si="267"/>
        <v>0.8115169628303478</v>
      </c>
      <c r="AW146" s="19">
        <f t="shared" si="268"/>
        <v>-0.63270880706303734</v>
      </c>
      <c r="AX146" s="19">
        <f t="shared" si="269"/>
        <v>0.59967956546486811</v>
      </c>
      <c r="AY146" s="19">
        <f t="shared" si="270"/>
        <v>0.7047915399098672</v>
      </c>
      <c r="AZ146" s="72">
        <f t="shared" si="226"/>
        <v>5.0358033085783852E-4</v>
      </c>
      <c r="BA146" s="72">
        <f t="shared" si="227"/>
        <v>-0.58471493026266752</v>
      </c>
      <c r="BB146" s="72">
        <f t="shared" si="271"/>
        <v>-1.2279066652354231E-13</v>
      </c>
      <c r="BC146" s="19">
        <f t="shared" si="272"/>
        <v>0.72533228410736239</v>
      </c>
      <c r="BD146" s="19">
        <f t="shared" si="273"/>
        <v>0.68839892332251396</v>
      </c>
      <c r="BE146" s="19">
        <f t="shared" si="274"/>
        <v>0.8115169628304254</v>
      </c>
      <c r="BF146" s="19">
        <f t="shared" si="275"/>
        <v>-0.63270880706310795</v>
      </c>
      <c r="BG146" s="19">
        <f t="shared" si="276"/>
        <v>0.59967956546477885</v>
      </c>
      <c r="BH146" s="19">
        <f t="shared" si="277"/>
        <v>0.70479153990981336</v>
      </c>
      <c r="BI146" s="72">
        <f t="shared" si="228"/>
        <v>5.0358033085776371E-4</v>
      </c>
      <c r="BJ146" s="72">
        <f t="shared" si="229"/>
        <v>-0.58471493026266796</v>
      </c>
      <c r="BK146" s="72">
        <f t="shared" si="278"/>
        <v>0</v>
      </c>
      <c r="BL146" s="72">
        <f t="shared" si="230"/>
        <v>4.0415384778595079E-3</v>
      </c>
      <c r="BM146" s="72">
        <f t="shared" si="279"/>
        <v>1.0010096202481538</v>
      </c>
      <c r="BN146" s="72">
        <f t="shared" si="280"/>
        <v>1.008347623648701E-3</v>
      </c>
      <c r="BO146" s="72">
        <f t="shared" si="281"/>
        <v>5.1547458033023637E-4</v>
      </c>
      <c r="BP146" s="72">
        <f t="shared" si="231"/>
        <v>5160540.5184850339</v>
      </c>
      <c r="BQ146" s="72">
        <f t="shared" si="282"/>
        <v>-2.2798051946556859</v>
      </c>
      <c r="BR146" s="72">
        <f t="shared" si="283"/>
        <v>0.68215202602006775</v>
      </c>
      <c r="BS146" s="72">
        <f t="shared" si="284"/>
        <v>3.8237446796098609</v>
      </c>
      <c r="BT146" s="72">
        <f t="shared" si="285"/>
        <v>229.3767842342281</v>
      </c>
      <c r="BU146" s="72">
        <f t="shared" si="286"/>
        <v>39.084432077248209</v>
      </c>
      <c r="BV146" s="72">
        <f t="shared" si="287"/>
        <v>219.08443207724815</v>
      </c>
    </row>
    <row r="147" spans="1:74">
      <c r="A147" s="13">
        <f>'LL to'!B147</f>
        <v>60.739988673403275</v>
      </c>
      <c r="B147" s="13">
        <f>'LL to'!C147</f>
        <v>-44.190209172354258</v>
      </c>
      <c r="C147" s="19">
        <f t="shared" si="232"/>
        <v>1.0601127899749498</v>
      </c>
      <c r="D147" s="19">
        <f t="shared" si="233"/>
        <v>-0.77126464720258014</v>
      </c>
      <c r="E147" s="19">
        <f t="shared" si="216"/>
        <v>-8.8472841818433012E-3</v>
      </c>
      <c r="F147" s="19">
        <f t="shared" si="217"/>
        <v>1.0586794568076985</v>
      </c>
      <c r="G147" s="19">
        <f t="shared" si="234"/>
        <v>-2.802193641360752</v>
      </c>
      <c r="H147" s="19">
        <f t="shared" si="235"/>
        <v>-2.802193641360752</v>
      </c>
      <c r="I147" s="19">
        <f t="shared" si="236"/>
        <v>0</v>
      </c>
      <c r="J147" s="19">
        <f t="shared" si="237"/>
        <v>0.88279189377739076</v>
      </c>
      <c r="K147" s="19">
        <f t="shared" si="238"/>
        <v>-0.46976427309974111</v>
      </c>
      <c r="L147" s="19">
        <f t="shared" si="239"/>
        <v>2.0598200615175353</v>
      </c>
      <c r="M147" s="19">
        <f t="shared" si="240"/>
        <v>-0.18479157496418236</v>
      </c>
      <c r="N147" s="19">
        <f t="shared" si="241"/>
        <v>0.96585207382225702</v>
      </c>
      <c r="O147" s="19">
        <f t="shared" si="242"/>
        <v>-0.45379462696261691</v>
      </c>
      <c r="P147" s="72">
        <f t="shared" si="218"/>
        <v>8.1032789287454991E-4</v>
      </c>
      <c r="Q147" s="72">
        <f t="shared" si="219"/>
        <v>-2.8034686116857279</v>
      </c>
      <c r="R147" s="72">
        <f t="shared" si="243"/>
        <v>-1.2749703249759214E-3</v>
      </c>
      <c r="S147" s="19">
        <f t="shared" si="244"/>
        <v>0.88268138408168473</v>
      </c>
      <c r="T147" s="19">
        <f t="shared" si="245"/>
        <v>-0.46997188660135986</v>
      </c>
      <c r="U147" s="19">
        <f t="shared" si="246"/>
        <v>2.0600552545428448</v>
      </c>
      <c r="V147" s="19">
        <f t="shared" si="247"/>
        <v>-0.18414715907943344</v>
      </c>
      <c r="W147" s="19">
        <f t="shared" si="248"/>
        <v>0.96608982380297381</v>
      </c>
      <c r="X147" s="19">
        <f t="shared" si="249"/>
        <v>-0.45400617051604619</v>
      </c>
      <c r="Y147" s="72">
        <f t="shared" si="220"/>
        <v>8.1052687556887174E-4</v>
      </c>
      <c r="Z147" s="72">
        <f t="shared" si="221"/>
        <v>-2.8034643102581596</v>
      </c>
      <c r="AA147" s="72">
        <f t="shared" si="250"/>
        <v>4.3014275683539438E-6</v>
      </c>
      <c r="AB147" s="19">
        <f t="shared" si="251"/>
        <v>0.88268175634630097</v>
      </c>
      <c r="AC147" s="19">
        <f t="shared" si="252"/>
        <v>-0.46997118742898403</v>
      </c>
      <c r="AD147" s="19">
        <f t="shared" si="253"/>
        <v>2.0600544624425003</v>
      </c>
      <c r="AE147" s="19">
        <f t="shared" si="254"/>
        <v>-0.18414933406917541</v>
      </c>
      <c r="AF147" s="19">
        <f t="shared" si="255"/>
        <v>0.96608902276187925</v>
      </c>
      <c r="AG147" s="19">
        <f t="shared" si="256"/>
        <v>-0.45400545810555837</v>
      </c>
      <c r="AH147" s="72">
        <f t="shared" si="222"/>
        <v>8.105262051451784E-4</v>
      </c>
      <c r="AI147" s="72">
        <f t="shared" si="223"/>
        <v>-2.8034643247788074</v>
      </c>
      <c r="AJ147" s="72">
        <f t="shared" si="257"/>
        <v>-1.4520647795279729E-8</v>
      </c>
      <c r="AK147" s="19">
        <f t="shared" si="258"/>
        <v>0.88268175508961322</v>
      </c>
      <c r="AL147" s="19">
        <f t="shared" si="259"/>
        <v>-0.46997118978924646</v>
      </c>
      <c r="AM147" s="19">
        <f t="shared" si="260"/>
        <v>2.0600544651164681</v>
      </c>
      <c r="AN147" s="19">
        <f t="shared" si="261"/>
        <v>-0.18414932672691153</v>
      </c>
      <c r="AO147" s="19">
        <f t="shared" si="262"/>
        <v>0.96608902546602515</v>
      </c>
      <c r="AP147" s="19">
        <f t="shared" si="263"/>
        <v>-0.45400546051050988</v>
      </c>
      <c r="AQ147" s="72">
        <f t="shared" si="224"/>
        <v>8.1052620740838745E-4</v>
      </c>
      <c r="AR147" s="72">
        <f t="shared" si="225"/>
        <v>-2.8034643247297892</v>
      </c>
      <c r="AS147" s="72">
        <f t="shared" si="264"/>
        <v>4.9018122894040062E-11</v>
      </c>
      <c r="AT147" s="19">
        <f t="shared" si="265"/>
        <v>0.8826817550938556</v>
      </c>
      <c r="AU147" s="19">
        <f t="shared" si="266"/>
        <v>-0.46997118978127878</v>
      </c>
      <c r="AV147" s="19">
        <f t="shared" si="267"/>
        <v>2.0600544651074415</v>
      </c>
      <c r="AW147" s="19">
        <f t="shared" si="268"/>
        <v>-0.18414932675169715</v>
      </c>
      <c r="AX147" s="19">
        <f t="shared" si="269"/>
        <v>0.96608902545689668</v>
      </c>
      <c r="AY147" s="19">
        <f t="shared" si="270"/>
        <v>-0.45400546050239132</v>
      </c>
      <c r="AZ147" s="72">
        <f t="shared" si="226"/>
        <v>8.1052620740074762E-4</v>
      </c>
      <c r="BA147" s="72">
        <f t="shared" si="227"/>
        <v>-2.8034643247299544</v>
      </c>
      <c r="BB147" s="72">
        <f t="shared" si="271"/>
        <v>-1.6520118606422329E-13</v>
      </c>
      <c r="BC147" s="19">
        <f t="shared" si="272"/>
        <v>0.88268175509384128</v>
      </c>
      <c r="BD147" s="19">
        <f t="shared" si="273"/>
        <v>-0.46997118978130564</v>
      </c>
      <c r="BE147" s="19">
        <f t="shared" si="274"/>
        <v>2.0600544651074717</v>
      </c>
      <c r="BF147" s="19">
        <f t="shared" si="275"/>
        <v>-0.18414932675161363</v>
      </c>
      <c r="BG147" s="19">
        <f t="shared" si="276"/>
        <v>0.96608902545692743</v>
      </c>
      <c r="BH147" s="19">
        <f t="shared" si="277"/>
        <v>-0.45400546050241875</v>
      </c>
      <c r="BI147" s="72">
        <f t="shared" si="228"/>
        <v>8.105262074007732E-4</v>
      </c>
      <c r="BJ147" s="72">
        <f t="shared" si="229"/>
        <v>-2.803464324729954</v>
      </c>
      <c r="BK147" s="72">
        <f t="shared" si="278"/>
        <v>0</v>
      </c>
      <c r="BL147" s="72">
        <f t="shared" si="230"/>
        <v>6.5109538398157888E-3</v>
      </c>
      <c r="BM147" s="72">
        <f t="shared" si="279"/>
        <v>1.0016257566823206</v>
      </c>
      <c r="BN147" s="72">
        <f t="shared" si="280"/>
        <v>1.622459258930636E-3</v>
      </c>
      <c r="BO147" s="72">
        <f t="shared" si="281"/>
        <v>-6.5002767461238707E-4</v>
      </c>
      <c r="BP147" s="72">
        <f t="shared" si="231"/>
        <v>13120684.471130187</v>
      </c>
      <c r="BQ147" s="72">
        <f t="shared" si="282"/>
        <v>-0.18525819418696449</v>
      </c>
      <c r="BR147" s="72">
        <f t="shared" si="283"/>
        <v>0.38639033046409321</v>
      </c>
      <c r="BS147" s="72">
        <f t="shared" si="284"/>
        <v>3.5279829840538861</v>
      </c>
      <c r="BT147" s="72">
        <f t="shared" si="285"/>
        <v>349.38548735287191</v>
      </c>
      <c r="BU147" s="72">
        <f t="shared" si="286"/>
        <v>22.138535180257691</v>
      </c>
      <c r="BV147" s="72">
        <f t="shared" si="287"/>
        <v>202.13853518025769</v>
      </c>
    </row>
    <row r="148" spans="1:74">
      <c r="A148" s="13">
        <f>'LL to'!B148</f>
        <v>-58.627559380290393</v>
      </c>
      <c r="B148" s="13">
        <f>'LL to'!C148</f>
        <v>108.58763525756063</v>
      </c>
      <c r="C148" s="19">
        <f t="shared" si="232"/>
        <v>-1.0232439435945537</v>
      </c>
      <c r="D148" s="19">
        <f t="shared" si="233"/>
        <v>1.8952117621991138</v>
      </c>
      <c r="E148" s="19">
        <f t="shared" si="216"/>
        <v>1.0586794568076985</v>
      </c>
      <c r="F148" s="19">
        <f t="shared" si="217"/>
        <v>-1.021750008850937</v>
      </c>
      <c r="G148" s="19">
        <f t="shared" si="234"/>
        <v>2.6664764094016942</v>
      </c>
      <c r="H148" s="19">
        <f t="shared" si="235"/>
        <v>2.6664764094016942</v>
      </c>
      <c r="I148" s="19">
        <f t="shared" si="236"/>
        <v>0</v>
      </c>
      <c r="J148" s="19">
        <f t="shared" si="237"/>
        <v>0.23910648052751157</v>
      </c>
      <c r="K148" s="19">
        <f t="shared" si="238"/>
        <v>-0.97099335269081366</v>
      </c>
      <c r="L148" s="19">
        <f t="shared" si="239"/>
        <v>2.9001471186946746</v>
      </c>
      <c r="M148" s="19">
        <f t="shared" si="240"/>
        <v>0.48924587325057745</v>
      </c>
      <c r="N148" s="19">
        <f t="shared" si="241"/>
        <v>0.76063847550727992</v>
      </c>
      <c r="O148" s="19">
        <f t="shared" si="242"/>
        <v>0.98417361731391373</v>
      </c>
      <c r="P148" s="72">
        <f t="shared" si="218"/>
        <v>6.3848736353426516E-4</v>
      </c>
      <c r="Q148" s="72">
        <f t="shared" si="219"/>
        <v>2.6712308709035764</v>
      </c>
      <c r="R148" s="72">
        <f t="shared" si="243"/>
        <v>4.7544615018821901E-3</v>
      </c>
      <c r="S148" s="19">
        <f t="shared" si="244"/>
        <v>0.23684698152547171</v>
      </c>
      <c r="T148" s="19">
        <f t="shared" si="245"/>
        <v>-0.97154696610214009</v>
      </c>
      <c r="U148" s="19">
        <f t="shared" si="246"/>
        <v>2.9024734518587065</v>
      </c>
      <c r="V148" s="19">
        <f t="shared" si="247"/>
        <v>0.48934273163329212</v>
      </c>
      <c r="W148" s="19">
        <f t="shared" si="248"/>
        <v>0.76054369099766783</v>
      </c>
      <c r="X148" s="19">
        <f t="shared" si="249"/>
        <v>0.98386367109048889</v>
      </c>
      <c r="Y148" s="72">
        <f t="shared" si="220"/>
        <v>6.3840795243444025E-4</v>
      </c>
      <c r="Z148" s="72">
        <f t="shared" si="221"/>
        <v>2.6712356244281774</v>
      </c>
      <c r="AA148" s="72">
        <f t="shared" si="250"/>
        <v>4.7535246010532717E-6</v>
      </c>
      <c r="AB148" s="19">
        <f t="shared" si="251"/>
        <v>0.23684472160658007</v>
      </c>
      <c r="AC148" s="19">
        <f t="shared" si="252"/>
        <v>-0.971547517029971</v>
      </c>
      <c r="AD148" s="19">
        <f t="shared" si="253"/>
        <v>2.902475777961643</v>
      </c>
      <c r="AE148" s="19">
        <f t="shared" si="254"/>
        <v>0.48934282563232656</v>
      </c>
      <c r="AF148" s="19">
        <f t="shared" si="255"/>
        <v>0.7605435990021705</v>
      </c>
      <c r="AG148" s="19">
        <f t="shared" si="256"/>
        <v>0.98386335668949787</v>
      </c>
      <c r="AH148" s="72">
        <f t="shared" si="222"/>
        <v>6.3840787535997528E-4</v>
      </c>
      <c r="AI148" s="72">
        <f t="shared" si="223"/>
        <v>2.67123562915426</v>
      </c>
      <c r="AJ148" s="72">
        <f t="shared" si="257"/>
        <v>4.7260826363526576E-9</v>
      </c>
      <c r="AK148" s="19">
        <f t="shared" si="258"/>
        <v>0.2368447193597068</v>
      </c>
      <c r="AL148" s="19">
        <f t="shared" si="259"/>
        <v>-0.97154751757771574</v>
      </c>
      <c r="AM148" s="19">
        <f t="shared" si="260"/>
        <v>2.9024757802743175</v>
      </c>
      <c r="AN148" s="19">
        <f t="shared" si="261"/>
        <v>0.48934282572578008</v>
      </c>
      <c r="AO148" s="19">
        <f t="shared" si="262"/>
        <v>0.76054359891070877</v>
      </c>
      <c r="AP148" s="19">
        <f t="shared" si="263"/>
        <v>0.98386335637690769</v>
      </c>
      <c r="AQ148" s="72">
        <f t="shared" si="224"/>
        <v>6.3840787528334799E-4</v>
      </c>
      <c r="AR148" s="72">
        <f t="shared" si="225"/>
        <v>2.671235629158959</v>
      </c>
      <c r="AS148" s="72">
        <f t="shared" si="264"/>
        <v>4.6989079294235125E-12</v>
      </c>
      <c r="AT148" s="19">
        <f t="shared" si="265"/>
        <v>0.23684471935747284</v>
      </c>
      <c r="AU148" s="19">
        <f t="shared" si="266"/>
        <v>-0.9715475175782603</v>
      </c>
      <c r="AV148" s="19">
        <f t="shared" si="267"/>
        <v>2.902475780276617</v>
      </c>
      <c r="AW148" s="19">
        <f t="shared" si="268"/>
        <v>0.48934282572587295</v>
      </c>
      <c r="AX148" s="19">
        <f t="shared" si="269"/>
        <v>0.76054359891061796</v>
      </c>
      <c r="AY148" s="19">
        <f t="shared" si="270"/>
        <v>0.9838633563765965</v>
      </c>
      <c r="AZ148" s="72">
        <f t="shared" si="226"/>
        <v>6.3840787528327188E-4</v>
      </c>
      <c r="BA148" s="72">
        <f t="shared" si="227"/>
        <v>2.6712356291589634</v>
      </c>
      <c r="BB148" s="72">
        <f t="shared" si="271"/>
        <v>4.4408920985006262E-15</v>
      </c>
      <c r="BC148" s="19">
        <f t="shared" si="272"/>
        <v>0.23684471935747073</v>
      </c>
      <c r="BD148" s="19">
        <f t="shared" si="273"/>
        <v>-0.97154751757826086</v>
      </c>
      <c r="BE148" s="19">
        <f t="shared" si="274"/>
        <v>2.9024757802766192</v>
      </c>
      <c r="BF148" s="19">
        <f t="shared" si="275"/>
        <v>0.48934282572587312</v>
      </c>
      <c r="BG148" s="19">
        <f t="shared" si="276"/>
        <v>0.76054359891061774</v>
      </c>
      <c r="BH148" s="19">
        <f t="shared" si="277"/>
        <v>0.98386335637659661</v>
      </c>
      <c r="BI148" s="72">
        <f t="shared" si="228"/>
        <v>6.3840787528327166E-4</v>
      </c>
      <c r="BJ148" s="72">
        <f t="shared" si="229"/>
        <v>2.6712356291589634</v>
      </c>
      <c r="BK148" s="72">
        <f t="shared" si="278"/>
        <v>0</v>
      </c>
      <c r="BL148" s="72">
        <f t="shared" si="230"/>
        <v>5.1256811072171544E-3</v>
      </c>
      <c r="BM148" s="72">
        <f t="shared" si="279"/>
        <v>1.0012801913711631</v>
      </c>
      <c r="BN148" s="72">
        <f t="shared" si="280"/>
        <v>1.2781459009219948E-3</v>
      </c>
      <c r="BO148" s="72">
        <f t="shared" si="281"/>
        <v>2.977492760312432E-4</v>
      </c>
      <c r="BP148" s="72">
        <f t="shared" si="231"/>
        <v>18472044.431862514</v>
      </c>
      <c r="BQ148" s="72">
        <f t="shared" si="282"/>
        <v>1.6271908295067778</v>
      </c>
      <c r="BR148" s="72">
        <f t="shared" si="283"/>
        <v>-1.2150169685353522</v>
      </c>
      <c r="BS148" s="72">
        <f t="shared" si="284"/>
        <v>1.9265756850544409</v>
      </c>
      <c r="BT148" s="72">
        <f t="shared" si="285"/>
        <v>93.231166993129875</v>
      </c>
      <c r="BU148" s="72">
        <f t="shared" si="286"/>
        <v>290.38465566614479</v>
      </c>
      <c r="BV148" s="72">
        <f t="shared" si="287"/>
        <v>110.38465566614479</v>
      </c>
    </row>
    <row r="149" spans="1:74">
      <c r="A149" s="13">
        <f>'LL to'!B149</f>
        <v>-45.836640430985902</v>
      </c>
      <c r="B149" s="13">
        <f>'LL to'!C149</f>
        <v>-68.538552801729594</v>
      </c>
      <c r="C149" s="19">
        <f t="shared" si="232"/>
        <v>-0.80000029357345659</v>
      </c>
      <c r="D149" s="19">
        <f t="shared" si="233"/>
        <v>-1.1962234109421657</v>
      </c>
      <c r="E149" s="19">
        <f t="shared" si="216"/>
        <v>-1.021750008850937</v>
      </c>
      <c r="F149" s="19">
        <f t="shared" si="217"/>
        <v>-0.79832170850004158</v>
      </c>
      <c r="G149" s="19">
        <f t="shared" si="234"/>
        <v>-3.0914351731412797</v>
      </c>
      <c r="H149" s="19">
        <f t="shared" si="235"/>
        <v>-3.0914351731412797</v>
      </c>
      <c r="I149" s="19">
        <f t="shared" si="236"/>
        <v>0</v>
      </c>
      <c r="J149" s="19">
        <f t="shared" si="237"/>
        <v>0.96897471678250535</v>
      </c>
      <c r="K149" s="19">
        <f t="shared" si="238"/>
        <v>0.24715986372439858</v>
      </c>
      <c r="L149" s="19">
        <f t="shared" si="239"/>
        <v>1.3210482460362032</v>
      </c>
      <c r="M149" s="19">
        <f t="shared" si="240"/>
        <v>-1.8845427184136919E-2</v>
      </c>
      <c r="N149" s="19">
        <f t="shared" si="241"/>
        <v>0.9996448498742474</v>
      </c>
      <c r="O149" s="19">
        <f t="shared" si="242"/>
        <v>-0.97511959938297954</v>
      </c>
      <c r="P149" s="72">
        <f t="shared" si="218"/>
        <v>8.386080608936699E-4</v>
      </c>
      <c r="Q149" s="72">
        <f t="shared" si="219"/>
        <v>-3.0915185237171658</v>
      </c>
      <c r="R149" s="72">
        <f t="shared" si="243"/>
        <v>-8.3350575886154132E-5</v>
      </c>
      <c r="S149" s="19">
        <f t="shared" si="244"/>
        <v>0.96897510469200676</v>
      </c>
      <c r="T149" s="19">
        <f t="shared" si="245"/>
        <v>0.24715834294458761</v>
      </c>
      <c r="U149" s="19">
        <f t="shared" si="246"/>
        <v>1.3210498155090493</v>
      </c>
      <c r="V149" s="19">
        <f t="shared" si="247"/>
        <v>-1.8814128945177054E-2</v>
      </c>
      <c r="W149" s="19">
        <f t="shared" si="248"/>
        <v>0.99964602855203422</v>
      </c>
      <c r="X149" s="19">
        <f t="shared" si="249"/>
        <v>-0.97511967897899998</v>
      </c>
      <c r="Y149" s="72">
        <f t="shared" si="220"/>
        <v>8.3860904721005556E-4</v>
      </c>
      <c r="Z149" s="72">
        <f t="shared" si="221"/>
        <v>-3.0915183853883748</v>
      </c>
      <c r="AA149" s="72">
        <f t="shared" si="250"/>
        <v>1.3832879108832685E-7</v>
      </c>
      <c r="AB149" s="19">
        <f t="shared" si="251"/>
        <v>0.96897510404876752</v>
      </c>
      <c r="AC149" s="19">
        <f t="shared" si="252"/>
        <v>0.24715834546638338</v>
      </c>
      <c r="AD149" s="19">
        <f t="shared" si="253"/>
        <v>1.32104981290651</v>
      </c>
      <c r="AE149" s="19">
        <f t="shared" si="254"/>
        <v>-1.8814180887877445E-2</v>
      </c>
      <c r="AF149" s="19">
        <f t="shared" si="255"/>
        <v>0.99964602659751822</v>
      </c>
      <c r="AG149" s="19">
        <f t="shared" si="256"/>
        <v>-0.97511967884701212</v>
      </c>
      <c r="AH149" s="72">
        <f t="shared" si="222"/>
        <v>8.3860904557451837E-4</v>
      </c>
      <c r="AI149" s="72">
        <f t="shared" si="223"/>
        <v>-3.0915183856179462</v>
      </c>
      <c r="AJ149" s="72">
        <f t="shared" si="257"/>
        <v>-2.2957147294278002E-10</v>
      </c>
      <c r="AK149" s="19">
        <f t="shared" si="258"/>
        <v>0.96897510404983489</v>
      </c>
      <c r="AL149" s="19">
        <f t="shared" si="259"/>
        <v>0.24715834546219823</v>
      </c>
      <c r="AM149" s="19">
        <f t="shared" si="260"/>
        <v>1.321049812910829</v>
      </c>
      <c r="AN149" s="19">
        <f t="shared" si="261"/>
        <v>-1.8814180801672964E-2</v>
      </c>
      <c r="AO149" s="19">
        <f t="shared" si="262"/>
        <v>0.99964602660076196</v>
      </c>
      <c r="AP149" s="19">
        <f t="shared" si="263"/>
        <v>-0.97511967884723116</v>
      </c>
      <c r="AQ149" s="72">
        <f t="shared" si="224"/>
        <v>8.3860904557723278E-4</v>
      </c>
      <c r="AR149" s="72">
        <f t="shared" si="225"/>
        <v>-3.0915183856175652</v>
      </c>
      <c r="AS149" s="72">
        <f t="shared" si="264"/>
        <v>3.8102854205135372E-13</v>
      </c>
      <c r="AT149" s="19">
        <f t="shared" si="265"/>
        <v>0.96897510404983311</v>
      </c>
      <c r="AU149" s="19">
        <f t="shared" si="266"/>
        <v>0.24715834546220516</v>
      </c>
      <c r="AV149" s="19">
        <f t="shared" si="267"/>
        <v>1.3210498129108219</v>
      </c>
      <c r="AW149" s="19">
        <f t="shared" si="268"/>
        <v>-1.881418080181604E-2</v>
      </c>
      <c r="AX149" s="19">
        <f t="shared" si="269"/>
        <v>0.99964602660075663</v>
      </c>
      <c r="AY149" s="19">
        <f t="shared" si="270"/>
        <v>-0.97511967884723083</v>
      </c>
      <c r="AZ149" s="72">
        <f t="shared" si="226"/>
        <v>8.3860904557722855E-4</v>
      </c>
      <c r="BA149" s="72">
        <f t="shared" si="227"/>
        <v>-3.0915183856175656</v>
      </c>
      <c r="BB149" s="72">
        <f t="shared" si="271"/>
        <v>0</v>
      </c>
      <c r="BC149" s="19">
        <f t="shared" si="272"/>
        <v>0.96897510404983311</v>
      </c>
      <c r="BD149" s="19">
        <f t="shared" si="273"/>
        <v>0.24715834546220516</v>
      </c>
      <c r="BE149" s="19">
        <f t="shared" si="274"/>
        <v>1.3210498129108219</v>
      </c>
      <c r="BF149" s="19">
        <f t="shared" si="275"/>
        <v>-1.8814180801815877E-2</v>
      </c>
      <c r="BG149" s="19">
        <f t="shared" si="276"/>
        <v>0.99964602660075663</v>
      </c>
      <c r="BH149" s="19">
        <f t="shared" si="277"/>
        <v>-0.97511967884723083</v>
      </c>
      <c r="BI149" s="72">
        <f t="shared" si="228"/>
        <v>8.3860904557722855E-4</v>
      </c>
      <c r="BJ149" s="72">
        <f t="shared" si="229"/>
        <v>-3.0915183856175656</v>
      </c>
      <c r="BK149" s="72">
        <f t="shared" si="278"/>
        <v>0</v>
      </c>
      <c r="BL149" s="72">
        <f t="shared" si="230"/>
        <v>6.7371111397051863E-3</v>
      </c>
      <c r="BM149" s="72">
        <f t="shared" si="279"/>
        <v>1.0016821561416105</v>
      </c>
      <c r="BN149" s="72">
        <f t="shared" si="280"/>
        <v>1.6786262050523101E-3</v>
      </c>
      <c r="BO149" s="72">
        <f t="shared" si="281"/>
        <v>-1.5859257499598275E-3</v>
      </c>
      <c r="BP149" s="72">
        <f t="shared" si="231"/>
        <v>8421810.8026493099</v>
      </c>
      <c r="BQ149" s="72">
        <f t="shared" si="282"/>
        <v>-3.1055066431933489</v>
      </c>
      <c r="BR149" s="72">
        <f t="shared" si="283"/>
        <v>3.1146307403586477</v>
      </c>
      <c r="BS149" s="72">
        <f t="shared" si="284"/>
        <v>6.2562233939484404</v>
      </c>
      <c r="BT149" s="72">
        <f t="shared" si="285"/>
        <v>182.06757609518147</v>
      </c>
      <c r="BU149" s="72">
        <f t="shared" si="286"/>
        <v>178.45519616425747</v>
      </c>
      <c r="BV149" s="72">
        <f t="shared" si="287"/>
        <v>358.45519616425747</v>
      </c>
    </row>
    <row r="150" spans="1:74">
      <c r="A150" s="13">
        <f>'LL to'!B150</f>
        <v>5.3803179277929871</v>
      </c>
      <c r="B150" s="13">
        <f>'LL to'!C150</f>
        <v>-126.66531892571695</v>
      </c>
      <c r="C150" s="19">
        <f t="shared" si="232"/>
        <v>9.390426264406615E-2</v>
      </c>
      <c r="D150" s="19">
        <f t="shared" si="233"/>
        <v>-2.2107268633424475</v>
      </c>
      <c r="E150" s="19">
        <f t="shared" si="216"/>
        <v>-0.79832170850004158</v>
      </c>
      <c r="F150" s="19">
        <f t="shared" si="217"/>
        <v>9.3591257813247244E-2</v>
      </c>
      <c r="G150" s="19">
        <f t="shared" si="234"/>
        <v>-1.0145034524002818</v>
      </c>
      <c r="H150" s="19">
        <f t="shared" si="235"/>
        <v>-1.0145034524002818</v>
      </c>
      <c r="I150" s="19">
        <f t="shared" si="236"/>
        <v>0</v>
      </c>
      <c r="J150" s="19">
        <f t="shared" si="237"/>
        <v>0.95394497899805319</v>
      </c>
      <c r="K150" s="19">
        <f t="shared" si="238"/>
        <v>0.29998162784477955</v>
      </c>
      <c r="L150" s="19">
        <f t="shared" si="239"/>
        <v>1.2661229319729119</v>
      </c>
      <c r="M150" s="19">
        <f t="shared" si="240"/>
        <v>-0.61857229184508766</v>
      </c>
      <c r="N150" s="19">
        <f t="shared" si="241"/>
        <v>0.61736831976151563</v>
      </c>
      <c r="O150" s="19">
        <f t="shared" si="242"/>
        <v>0.51680816902582971</v>
      </c>
      <c r="P150" s="72">
        <f t="shared" si="218"/>
        <v>5.1841142739836744E-4</v>
      </c>
      <c r="Q150" s="72">
        <f t="shared" si="219"/>
        <v>-1.0171285038743909</v>
      </c>
      <c r="R150" s="72">
        <f t="shared" si="243"/>
        <v>-2.6250514741090747E-3</v>
      </c>
      <c r="S150" s="19">
        <f t="shared" si="244"/>
        <v>0.95443109784456526</v>
      </c>
      <c r="T150" s="19">
        <f t="shared" si="245"/>
        <v>0.29843136475112342</v>
      </c>
      <c r="U150" s="19">
        <f t="shared" si="246"/>
        <v>1.267747625104898</v>
      </c>
      <c r="V150" s="19">
        <f t="shared" si="247"/>
        <v>-0.61926425427736187</v>
      </c>
      <c r="W150" s="19">
        <f t="shared" si="248"/>
        <v>0.6165117833743029</v>
      </c>
      <c r="X150" s="19">
        <f t="shared" si="249"/>
        <v>0.51555914887228194</v>
      </c>
      <c r="Y150" s="72">
        <f t="shared" si="220"/>
        <v>5.176932967654854E-4</v>
      </c>
      <c r="Z150" s="72">
        <f t="shared" si="221"/>
        <v>-1.0171348120804906</v>
      </c>
      <c r="AA150" s="72">
        <f t="shared" si="250"/>
        <v>-6.3082060997032841E-6</v>
      </c>
      <c r="AB150" s="19">
        <f t="shared" si="251"/>
        <v>0.95443226364501788</v>
      </c>
      <c r="AC150" s="19">
        <f t="shared" si="252"/>
        <v>0.29842763630978819</v>
      </c>
      <c r="AD150" s="19">
        <f t="shared" si="253"/>
        <v>1.267751531556675</v>
      </c>
      <c r="AE150" s="19">
        <f t="shared" si="254"/>
        <v>-0.61926591267716413</v>
      </c>
      <c r="AF150" s="19">
        <f t="shared" si="255"/>
        <v>0.61650972939611892</v>
      </c>
      <c r="AG150" s="19">
        <f t="shared" si="256"/>
        <v>0.515556143818933</v>
      </c>
      <c r="AH150" s="72">
        <f t="shared" si="222"/>
        <v>5.176915746812179E-4</v>
      </c>
      <c r="AI150" s="72">
        <f t="shared" si="223"/>
        <v>-1.0171348272343477</v>
      </c>
      <c r="AJ150" s="72">
        <f t="shared" si="257"/>
        <v>-1.5153857058081144E-8</v>
      </c>
      <c r="AK150" s="19">
        <f t="shared" si="258"/>
        <v>0.95443226644554247</v>
      </c>
      <c r="AL150" s="19">
        <f t="shared" si="259"/>
        <v>0.29842762735314088</v>
      </c>
      <c r="AM150" s="19">
        <f t="shared" si="260"/>
        <v>1.2677515409409419</v>
      </c>
      <c r="AN150" s="19">
        <f t="shared" si="261"/>
        <v>-0.61926591666102138</v>
      </c>
      <c r="AO150" s="19">
        <f t="shared" si="262"/>
        <v>0.61650972446198493</v>
      </c>
      <c r="AP150" s="19">
        <f t="shared" si="263"/>
        <v>0.51555613660003796</v>
      </c>
      <c r="AQ150" s="72">
        <f t="shared" si="224"/>
        <v>5.1769157054437035E-4</v>
      </c>
      <c r="AR150" s="72">
        <f t="shared" si="225"/>
        <v>-1.0171348272707508</v>
      </c>
      <c r="AS150" s="72">
        <f t="shared" si="264"/>
        <v>-3.6403102754434258E-11</v>
      </c>
      <c r="AT150" s="19">
        <f t="shared" si="265"/>
        <v>0.95443226645226997</v>
      </c>
      <c r="AU150" s="19">
        <f t="shared" si="266"/>
        <v>0.29842762733162498</v>
      </c>
      <c r="AV150" s="19">
        <f t="shared" si="267"/>
        <v>1.2677515409634852</v>
      </c>
      <c r="AW150" s="19">
        <f t="shared" si="268"/>
        <v>-0.6192659166705915</v>
      </c>
      <c r="AX150" s="19">
        <f t="shared" si="269"/>
        <v>0.61650972445013208</v>
      </c>
      <c r="AY150" s="19">
        <f t="shared" si="270"/>
        <v>0.5155561365826965</v>
      </c>
      <c r="AZ150" s="72">
        <f t="shared" si="226"/>
        <v>5.1769157053443266E-4</v>
      </c>
      <c r="BA150" s="72">
        <f t="shared" si="227"/>
        <v>-1.0171348272708383</v>
      </c>
      <c r="BB150" s="72">
        <f t="shared" si="271"/>
        <v>-8.7485574340462335E-14</v>
      </c>
      <c r="BC150" s="19">
        <f t="shared" si="272"/>
        <v>0.95443226645228607</v>
      </c>
      <c r="BD150" s="19">
        <f t="shared" si="273"/>
        <v>0.29842762733157313</v>
      </c>
      <c r="BE150" s="19">
        <f t="shared" si="274"/>
        <v>1.2677515409635394</v>
      </c>
      <c r="BF150" s="19">
        <f t="shared" si="275"/>
        <v>-0.61926591667061448</v>
      </c>
      <c r="BG150" s="19">
        <f t="shared" si="276"/>
        <v>0.61650972445010355</v>
      </c>
      <c r="BH150" s="19">
        <f t="shared" si="277"/>
        <v>0.51555613658265464</v>
      </c>
      <c r="BI150" s="72">
        <f t="shared" si="228"/>
        <v>5.1769157053440881E-4</v>
      </c>
      <c r="BJ150" s="72">
        <f t="shared" si="229"/>
        <v>-1.0171348272708385</v>
      </c>
      <c r="BK150" s="72">
        <f t="shared" si="278"/>
        <v>0</v>
      </c>
      <c r="BL150" s="72">
        <f t="shared" si="230"/>
        <v>4.1549652795130941E-3</v>
      </c>
      <c r="BM150" s="72">
        <f t="shared" si="279"/>
        <v>1.0010379334800286</v>
      </c>
      <c r="BN150" s="72">
        <f t="shared" si="280"/>
        <v>1.036588522769202E-3</v>
      </c>
      <c r="BO150" s="72">
        <f t="shared" si="281"/>
        <v>5.1003147463013281E-4</v>
      </c>
      <c r="BP150" s="72">
        <f t="shared" si="231"/>
        <v>8063901.513230144</v>
      </c>
      <c r="BQ150" s="72">
        <f t="shared" si="282"/>
        <v>-1.088669355506602</v>
      </c>
      <c r="BR150" s="72">
        <f t="shared" si="283"/>
        <v>2.472823058865667</v>
      </c>
      <c r="BS150" s="72">
        <f t="shared" si="284"/>
        <v>5.6144157124554601</v>
      </c>
      <c r="BT150" s="72">
        <f t="shared" si="285"/>
        <v>297.6238406442443</v>
      </c>
      <c r="BU150" s="72">
        <f t="shared" si="286"/>
        <v>141.68232475563309</v>
      </c>
      <c r="BV150" s="72">
        <f t="shared" si="287"/>
        <v>321.68232475563309</v>
      </c>
    </row>
    <row r="151" spans="1:74">
      <c r="A151" s="13">
        <f>'LL to'!B151</f>
        <v>18.701620275435516</v>
      </c>
      <c r="B151" s="13">
        <f>'LL to'!C151</f>
        <v>-79.033493986841734</v>
      </c>
      <c r="C151" s="19">
        <f t="shared" si="232"/>
        <v>0.32640484926407859</v>
      </c>
      <c r="D151" s="19">
        <f t="shared" si="233"/>
        <v>-1.3793946894255282</v>
      </c>
      <c r="E151" s="19">
        <f t="shared" si="216"/>
        <v>9.3591257813247244E-2</v>
      </c>
      <c r="F151" s="19">
        <f t="shared" si="217"/>
        <v>0.32538621507406701</v>
      </c>
      <c r="G151" s="19">
        <f t="shared" si="234"/>
        <v>0.83133217391691927</v>
      </c>
      <c r="H151" s="19">
        <f t="shared" si="235"/>
        <v>0.83133217391691927</v>
      </c>
      <c r="I151" s="19">
        <f t="shared" si="236"/>
        <v>0</v>
      </c>
      <c r="J151" s="19">
        <f t="shared" si="237"/>
        <v>0.74629816366343249</v>
      </c>
      <c r="K151" s="19">
        <f t="shared" si="238"/>
        <v>0.66561178693934564</v>
      </c>
      <c r="L151" s="19">
        <f t="shared" si="239"/>
        <v>0.84248304607462376</v>
      </c>
      <c r="M151" s="19">
        <f t="shared" si="240"/>
        <v>0.93393986392679562</v>
      </c>
      <c r="N151" s="19">
        <f t="shared" si="241"/>
        <v>0.12775633056839852</v>
      </c>
      <c r="O151" s="19">
        <f t="shared" si="242"/>
        <v>0.19792296462054526</v>
      </c>
      <c r="P151" s="72">
        <f t="shared" si="218"/>
        <v>1.0741033293185791E-4</v>
      </c>
      <c r="Q151" s="72">
        <f t="shared" si="219"/>
        <v>0.83397002721391233</v>
      </c>
      <c r="R151" s="72">
        <f t="shared" si="243"/>
        <v>2.6378532969930646E-3</v>
      </c>
      <c r="S151" s="19">
        <f t="shared" si="244"/>
        <v>0.74793586609268359</v>
      </c>
      <c r="T151" s="19">
        <f t="shared" si="245"/>
        <v>0.66377099982764198</v>
      </c>
      <c r="U151" s="19">
        <f t="shared" si="246"/>
        <v>0.84494689864902295</v>
      </c>
      <c r="V151" s="19">
        <f t="shared" si="247"/>
        <v>0.93413378112727108</v>
      </c>
      <c r="W151" s="19">
        <f t="shared" si="248"/>
        <v>0.12739407895686761</v>
      </c>
      <c r="X151" s="19">
        <f t="shared" si="249"/>
        <v>0.19475228030351432</v>
      </c>
      <c r="Y151" s="72">
        <f t="shared" si="220"/>
        <v>1.0710586943350318E-4</v>
      </c>
      <c r="Z151" s="72">
        <f t="shared" si="221"/>
        <v>0.8339782907913772</v>
      </c>
      <c r="AA151" s="72">
        <f t="shared" si="250"/>
        <v>8.2635774648620597E-6</v>
      </c>
      <c r="AB151" s="19">
        <f t="shared" si="251"/>
        <v>0.74794098991081559</v>
      </c>
      <c r="AC151" s="19">
        <f t="shared" si="252"/>
        <v>0.6637652262744933</v>
      </c>
      <c r="AD151" s="19">
        <f t="shared" si="253"/>
        <v>0.84495461793838211</v>
      </c>
      <c r="AE151" s="19">
        <f t="shared" si="254"/>
        <v>0.93413438530913329</v>
      </c>
      <c r="AF151" s="19">
        <f t="shared" si="255"/>
        <v>0.12739295018312768</v>
      </c>
      <c r="AG151" s="19">
        <f t="shared" si="256"/>
        <v>0.1947423509786893</v>
      </c>
      <c r="AH151" s="72">
        <f t="shared" si="222"/>
        <v>1.0710492072629539E-4</v>
      </c>
      <c r="AI151" s="72">
        <f t="shared" si="223"/>
        <v>0.83397831667679967</v>
      </c>
      <c r="AJ151" s="72">
        <f t="shared" si="257"/>
        <v>2.5885422472171626E-8</v>
      </c>
      <c r="AK151" s="19">
        <f t="shared" si="258"/>
        <v>0.74794100596096602</v>
      </c>
      <c r="AL151" s="19">
        <f t="shared" si="259"/>
        <v>0.66376520818893359</v>
      </c>
      <c r="AM151" s="19">
        <f t="shared" si="260"/>
        <v>0.8449546421188453</v>
      </c>
      <c r="AN151" s="19">
        <f t="shared" si="261"/>
        <v>0.93413438720168362</v>
      </c>
      <c r="AO151" s="19">
        <f t="shared" si="262"/>
        <v>0.12739294664733503</v>
      </c>
      <c r="AP151" s="19">
        <f t="shared" si="263"/>
        <v>0.19474231987539448</v>
      </c>
      <c r="AQ151" s="72">
        <f t="shared" si="224"/>
        <v>1.071049177545466E-4</v>
      </c>
      <c r="AR151" s="72">
        <f t="shared" si="225"/>
        <v>0.83397831675788503</v>
      </c>
      <c r="AS151" s="72">
        <f t="shared" si="264"/>
        <v>8.1085360648103233E-11</v>
      </c>
      <c r="AT151" s="19">
        <f t="shared" si="265"/>
        <v>0.74794100601124269</v>
      </c>
      <c r="AU151" s="19">
        <f t="shared" si="266"/>
        <v>0.6637652081322809</v>
      </c>
      <c r="AV151" s="19">
        <f t="shared" si="267"/>
        <v>0.84495464219459004</v>
      </c>
      <c r="AW151" s="19">
        <f t="shared" si="268"/>
        <v>0.93413438720761199</v>
      </c>
      <c r="AX151" s="19">
        <f t="shared" si="269"/>
        <v>0.12739294663625922</v>
      </c>
      <c r="AY151" s="19">
        <f t="shared" si="270"/>
        <v>0.19474231977796397</v>
      </c>
      <c r="AZ151" s="72">
        <f t="shared" si="226"/>
        <v>1.0710491774523764E-4</v>
      </c>
      <c r="BA151" s="72">
        <f t="shared" si="227"/>
        <v>0.83397831675813894</v>
      </c>
      <c r="BB151" s="72">
        <f t="shared" si="271"/>
        <v>2.539080057317733E-13</v>
      </c>
      <c r="BC151" s="19">
        <f t="shared" si="272"/>
        <v>0.74794100601140012</v>
      </c>
      <c r="BD151" s="19">
        <f t="shared" si="273"/>
        <v>0.66376520813210371</v>
      </c>
      <c r="BE151" s="19">
        <f t="shared" si="274"/>
        <v>0.84495464219482708</v>
      </c>
      <c r="BF151" s="19">
        <f t="shared" si="275"/>
        <v>0.93413438720763053</v>
      </c>
      <c r="BG151" s="19">
        <f t="shared" si="276"/>
        <v>0.12739294663622458</v>
      </c>
      <c r="BH151" s="19">
        <f t="shared" si="277"/>
        <v>0.19474231977765921</v>
      </c>
      <c r="BI151" s="72">
        <f t="shared" si="228"/>
        <v>1.0710491774520856E-4</v>
      </c>
      <c r="BJ151" s="72">
        <f t="shared" si="229"/>
        <v>0.83397831675813983</v>
      </c>
      <c r="BK151" s="72">
        <f t="shared" si="278"/>
        <v>8.8817841970012523E-16</v>
      </c>
      <c r="BL151" s="72">
        <f t="shared" si="230"/>
        <v>8.585643488438063E-4</v>
      </c>
      <c r="BM151" s="72">
        <f t="shared" si="279"/>
        <v>1.0002146065464688</v>
      </c>
      <c r="BN151" s="72">
        <f t="shared" si="280"/>
        <v>2.1454899132854565E-4</v>
      </c>
      <c r="BO151" s="72">
        <f t="shared" si="281"/>
        <v>3.1245017865774645E-5</v>
      </c>
      <c r="BP151" s="72">
        <f t="shared" si="231"/>
        <v>5372121.4054214023</v>
      </c>
      <c r="BQ151" s="72">
        <f t="shared" si="282"/>
        <v>1.2158616929194226</v>
      </c>
      <c r="BR151" s="72">
        <f t="shared" si="283"/>
        <v>-1.7408526574191818</v>
      </c>
      <c r="BS151" s="72">
        <f t="shared" si="284"/>
        <v>1.4007399961706113</v>
      </c>
      <c r="BT151" s="72">
        <f t="shared" si="285"/>
        <v>69.663743475914259</v>
      </c>
      <c r="BU151" s="72">
        <f t="shared" si="286"/>
        <v>260.25648997574712</v>
      </c>
      <c r="BV151" s="72">
        <f t="shared" si="287"/>
        <v>80.256489975747115</v>
      </c>
    </row>
    <row r="152" spans="1:74">
      <c r="A152" s="13">
        <f>'LL to'!B152</f>
        <v>18.373486960144845</v>
      </c>
      <c r="B152" s="13">
        <f>'LL to'!C152</f>
        <v>80.930010708940586</v>
      </c>
      <c r="C152" s="19">
        <f t="shared" si="232"/>
        <v>0.32067784252677173</v>
      </c>
      <c r="D152" s="19">
        <f t="shared" si="233"/>
        <v>1.4124951505452836</v>
      </c>
      <c r="E152" s="19">
        <f t="shared" si="216"/>
        <v>0.32538621507406701</v>
      </c>
      <c r="F152" s="19">
        <f t="shared" si="217"/>
        <v>0.31967454503169951</v>
      </c>
      <c r="G152" s="19">
        <f t="shared" si="234"/>
        <v>2.7918898399708119</v>
      </c>
      <c r="H152" s="19">
        <f t="shared" si="235"/>
        <v>2.7918898399708119</v>
      </c>
      <c r="I152" s="19">
        <f t="shared" si="236"/>
        <v>0</v>
      </c>
      <c r="J152" s="19">
        <f t="shared" si="237"/>
        <v>0.66748951350594199</v>
      </c>
      <c r="K152" s="19">
        <f t="shared" si="238"/>
        <v>-0.74461919754972816</v>
      </c>
      <c r="L152" s="19">
        <f t="shared" si="239"/>
        <v>2.4107604866822219</v>
      </c>
      <c r="M152" s="19">
        <f t="shared" si="240"/>
        <v>0.46172034816359192</v>
      </c>
      <c r="N152" s="19">
        <f t="shared" si="241"/>
        <v>0.7868143200916915</v>
      </c>
      <c r="O152" s="19">
        <f t="shared" si="242"/>
        <v>-0.99997862192622589</v>
      </c>
      <c r="P152" s="72">
        <f t="shared" si="218"/>
        <v>6.6041621282010154E-4</v>
      </c>
      <c r="Q152" s="72">
        <f t="shared" si="219"/>
        <v>2.7956186984152231</v>
      </c>
      <c r="R152" s="72">
        <f t="shared" si="243"/>
        <v>3.7288584444112871E-3</v>
      </c>
      <c r="S152" s="19">
        <f t="shared" si="244"/>
        <v>0.66621186524076559</v>
      </c>
      <c r="T152" s="19">
        <f t="shared" si="245"/>
        <v>-0.74576252963823553</v>
      </c>
      <c r="U152" s="19">
        <f t="shared" si="246"/>
        <v>2.4124750111277229</v>
      </c>
      <c r="V152" s="19">
        <f t="shared" si="247"/>
        <v>0.45787262224954445</v>
      </c>
      <c r="W152" s="19">
        <f t="shared" si="248"/>
        <v>0.79035266179432595</v>
      </c>
      <c r="X152" s="19">
        <f t="shared" si="249"/>
        <v>-0.99997873157225958</v>
      </c>
      <c r="Y152" s="72">
        <f t="shared" si="220"/>
        <v>6.6338024177150265E-4</v>
      </c>
      <c r="Z152" s="72">
        <f t="shared" si="221"/>
        <v>2.7955902417694722</v>
      </c>
      <c r="AA152" s="72">
        <f t="shared" si="250"/>
        <v>-2.8456645750907228E-5</v>
      </c>
      <c r="AB152" s="19">
        <f t="shared" si="251"/>
        <v>0.6662215824239397</v>
      </c>
      <c r="AC152" s="19">
        <f t="shared" si="252"/>
        <v>-0.74575384887544605</v>
      </c>
      <c r="AD152" s="19">
        <f t="shared" si="253"/>
        <v>2.4124619811894479</v>
      </c>
      <c r="AE152" s="19">
        <f t="shared" si="254"/>
        <v>0.4579020888805389</v>
      </c>
      <c r="AF152" s="19">
        <f t="shared" si="255"/>
        <v>0.79032567699883904</v>
      </c>
      <c r="AG152" s="19">
        <f t="shared" si="256"/>
        <v>-0.99997873074031163</v>
      </c>
      <c r="AH152" s="72">
        <f t="shared" si="222"/>
        <v>6.6335763711227835E-4</v>
      </c>
      <c r="AI152" s="72">
        <f t="shared" si="223"/>
        <v>2.7955904600165535</v>
      </c>
      <c r="AJ152" s="72">
        <f t="shared" si="257"/>
        <v>2.1824708129614123E-7</v>
      </c>
      <c r="AK152" s="19">
        <f t="shared" si="258"/>
        <v>0.66622150789645151</v>
      </c>
      <c r="AL152" s="19">
        <f t="shared" si="259"/>
        <v>-0.74575391545480907</v>
      </c>
      <c r="AM152" s="19">
        <f t="shared" si="260"/>
        <v>2.4124620811252178</v>
      </c>
      <c r="AN152" s="19">
        <f t="shared" si="261"/>
        <v>0.45790186289343865</v>
      </c>
      <c r="AO152" s="19">
        <f t="shared" si="262"/>
        <v>0.7903258839587185</v>
      </c>
      <c r="AP152" s="19">
        <f t="shared" si="263"/>
        <v>-0.99997873074669252</v>
      </c>
      <c r="AQ152" s="72">
        <f t="shared" si="224"/>
        <v>6.633578104787162E-4</v>
      </c>
      <c r="AR152" s="72">
        <f t="shared" si="225"/>
        <v>2.79559045834278</v>
      </c>
      <c r="AS152" s="72">
        <f t="shared" si="264"/>
        <v>-1.6737735641925156E-9</v>
      </c>
      <c r="AT152" s="19">
        <f t="shared" si="265"/>
        <v>0.6662215084680152</v>
      </c>
      <c r="AU152" s="19">
        <f t="shared" si="266"/>
        <v>-0.74575391494420096</v>
      </c>
      <c r="AV152" s="19">
        <f t="shared" si="267"/>
        <v>2.4124620803587935</v>
      </c>
      <c r="AW152" s="19">
        <f t="shared" si="268"/>
        <v>0.45790186462657206</v>
      </c>
      <c r="AX152" s="19">
        <f t="shared" si="269"/>
        <v>0.79032588237150847</v>
      </c>
      <c r="AY152" s="19">
        <f t="shared" si="270"/>
        <v>-0.99997873074664367</v>
      </c>
      <c r="AZ152" s="72">
        <f t="shared" si="226"/>
        <v>6.6335780914913978E-4</v>
      </c>
      <c r="BA152" s="72">
        <f t="shared" si="227"/>
        <v>2.7955904583556164</v>
      </c>
      <c r="BB152" s="72">
        <f t="shared" si="271"/>
        <v>1.283639861071606E-11</v>
      </c>
      <c r="BC152" s="19">
        <f t="shared" si="272"/>
        <v>0.66622150846363182</v>
      </c>
      <c r="BD152" s="19">
        <f t="shared" si="273"/>
        <v>-0.74575391494811683</v>
      </c>
      <c r="BE152" s="19">
        <f t="shared" si="274"/>
        <v>2.4124620803646715</v>
      </c>
      <c r="BF152" s="19">
        <f t="shared" si="275"/>
        <v>0.45790186461328047</v>
      </c>
      <c r="BG152" s="19">
        <f t="shared" si="276"/>
        <v>0.79032588238368096</v>
      </c>
      <c r="BH152" s="19">
        <f t="shared" si="277"/>
        <v>-0.99997873074664412</v>
      </c>
      <c r="BI152" s="72">
        <f t="shared" si="228"/>
        <v>6.6335780915933638E-4</v>
      </c>
      <c r="BJ152" s="72">
        <f t="shared" si="229"/>
        <v>2.7955904583555178</v>
      </c>
      <c r="BK152" s="72">
        <f t="shared" si="278"/>
        <v>-9.8587804586713901E-14</v>
      </c>
      <c r="BL152" s="72">
        <f t="shared" si="230"/>
        <v>5.3263987096614116E-3</v>
      </c>
      <c r="BM152" s="72">
        <f t="shared" si="279"/>
        <v>1.0013302727519628</v>
      </c>
      <c r="BN152" s="72">
        <f t="shared" si="280"/>
        <v>1.3280642453255601E-3</v>
      </c>
      <c r="BO152" s="72">
        <f t="shared" si="281"/>
        <v>-8.8498528188745882E-4</v>
      </c>
      <c r="BP152" s="72">
        <f t="shared" si="231"/>
        <v>15361457.324821305</v>
      </c>
      <c r="BQ152" s="72">
        <f t="shared" si="282"/>
        <v>0.50770178373980857</v>
      </c>
      <c r="BR152" s="72">
        <f t="shared" si="283"/>
        <v>-0.50663471426272599</v>
      </c>
      <c r="BS152" s="72">
        <f t="shared" si="284"/>
        <v>2.6349579393270672</v>
      </c>
      <c r="BT152" s="72">
        <f t="shared" si="285"/>
        <v>29.089169459554682</v>
      </c>
      <c r="BU152" s="72">
        <f t="shared" si="286"/>
        <v>330.9719691179294</v>
      </c>
      <c r="BV152" s="72">
        <f t="shared" si="287"/>
        <v>150.97196911792935</v>
      </c>
    </row>
    <row r="153" spans="1:74">
      <c r="A153" s="13">
        <f>'LL to'!B153</f>
        <v>-48.934181700418193</v>
      </c>
      <c r="B153" s="13">
        <f>'LL to'!C153</f>
        <v>35.670834553014515</v>
      </c>
      <c r="C153" s="19">
        <f t="shared" si="232"/>
        <v>-0.85406258744145491</v>
      </c>
      <c r="D153" s="19">
        <f t="shared" si="233"/>
        <v>0.62257350988426308</v>
      </c>
      <c r="E153" s="19">
        <f t="shared" si="216"/>
        <v>0.31967454503169951</v>
      </c>
      <c r="F153" s="19">
        <f t="shared" si="217"/>
        <v>-0.85239879563278975</v>
      </c>
      <c r="G153" s="19">
        <f t="shared" si="234"/>
        <v>-0.78992164066102055</v>
      </c>
      <c r="H153" s="19">
        <f t="shared" si="235"/>
        <v>-0.78992164066102055</v>
      </c>
      <c r="I153" s="19">
        <f t="shared" si="236"/>
        <v>0</v>
      </c>
      <c r="J153" s="19">
        <f t="shared" si="237"/>
        <v>0.97913123247557787</v>
      </c>
      <c r="K153" s="19">
        <f t="shared" si="238"/>
        <v>0.20322900774952304</v>
      </c>
      <c r="L153" s="19">
        <f t="shared" si="239"/>
        <v>1.3661416985607109</v>
      </c>
      <c r="M153" s="19">
        <f t="shared" si="240"/>
        <v>-0.45327793929644339</v>
      </c>
      <c r="N153" s="19">
        <f t="shared" si="241"/>
        <v>0.79453910974716979</v>
      </c>
      <c r="O153" s="19">
        <f t="shared" si="242"/>
        <v>0.79877534119996363</v>
      </c>
      <c r="P153" s="72">
        <f t="shared" si="218"/>
        <v>6.6688711385818537E-4</v>
      </c>
      <c r="Q153" s="72">
        <f t="shared" si="219"/>
        <v>-0.79199724911540026</v>
      </c>
      <c r="R153" s="72">
        <f t="shared" si="243"/>
        <v>-2.0756084543797071E-3</v>
      </c>
      <c r="S153" s="19">
        <f t="shared" si="244"/>
        <v>0.97932217957450285</v>
      </c>
      <c r="T153" s="19">
        <f t="shared" si="245"/>
        <v>0.20230686739071654</v>
      </c>
      <c r="U153" s="19">
        <f t="shared" si="246"/>
        <v>1.3670834011153759</v>
      </c>
      <c r="V153" s="19">
        <f t="shared" si="247"/>
        <v>-0.4541207551990098</v>
      </c>
      <c r="W153" s="19">
        <f t="shared" si="248"/>
        <v>0.79377433969748101</v>
      </c>
      <c r="X153" s="19">
        <f t="shared" si="249"/>
        <v>0.79842698607991724</v>
      </c>
      <c r="Y153" s="72">
        <f t="shared" si="220"/>
        <v>6.6624649257742319E-4</v>
      </c>
      <c r="Z153" s="72">
        <f t="shared" si="221"/>
        <v>-0.79200254170202611</v>
      </c>
      <c r="AA153" s="72">
        <f t="shared" si="250"/>
        <v>-5.2925866258490828E-6</v>
      </c>
      <c r="AB153" s="19">
        <f t="shared" si="251"/>
        <v>0.979322665812005</v>
      </c>
      <c r="AC153" s="19">
        <f t="shared" si="252"/>
        <v>0.20230451360972604</v>
      </c>
      <c r="AD153" s="19">
        <f t="shared" si="253"/>
        <v>1.3670858045944916</v>
      </c>
      <c r="AE153" s="19">
        <f t="shared" si="254"/>
        <v>-0.45412290167824221</v>
      </c>
      <c r="AF153" s="19">
        <f t="shared" si="255"/>
        <v>0.79377239017133361</v>
      </c>
      <c r="AG153" s="19">
        <f t="shared" si="256"/>
        <v>0.79842609638582707</v>
      </c>
      <c r="AH153" s="72">
        <f t="shared" si="222"/>
        <v>6.6624485952400088E-4</v>
      </c>
      <c r="AI153" s="72">
        <f t="shared" si="223"/>
        <v>-0.79200255519579688</v>
      </c>
      <c r="AJ153" s="72">
        <f t="shared" si="257"/>
        <v>-1.3493770767425417E-8</v>
      </c>
      <c r="AK153" s="19">
        <f t="shared" si="258"/>
        <v>0.97932266705169269</v>
      </c>
      <c r="AL153" s="19">
        <f t="shared" si="259"/>
        <v>0.20230450760860283</v>
      </c>
      <c r="AM153" s="19">
        <f t="shared" si="260"/>
        <v>1.367085810722322</v>
      </c>
      <c r="AN153" s="19">
        <f t="shared" si="261"/>
        <v>-0.45412290715080433</v>
      </c>
      <c r="AO153" s="19">
        <f t="shared" si="262"/>
        <v>0.79377238520090199</v>
      </c>
      <c r="AP153" s="19">
        <f t="shared" si="263"/>
        <v>0.79842609411748877</v>
      </c>
      <c r="AQ153" s="72">
        <f t="shared" si="224"/>
        <v>6.6624485536043512E-4</v>
      </c>
      <c r="AR153" s="72">
        <f t="shared" si="225"/>
        <v>-0.79200255523020013</v>
      </c>
      <c r="AS153" s="72">
        <f t="shared" si="264"/>
        <v>-3.4403258020176963E-11</v>
      </c>
      <c r="AT153" s="19">
        <f t="shared" si="265"/>
        <v>0.97932266705485327</v>
      </c>
      <c r="AU153" s="19">
        <f t="shared" si="266"/>
        <v>0.20230450759330262</v>
      </c>
      <c r="AV153" s="19">
        <f t="shared" si="267"/>
        <v>1.3670858107379453</v>
      </c>
      <c r="AW153" s="19">
        <f t="shared" si="268"/>
        <v>-0.45412290716475701</v>
      </c>
      <c r="AX153" s="19">
        <f t="shared" si="269"/>
        <v>0.79377238518822946</v>
      </c>
      <c r="AY153" s="19">
        <f t="shared" si="270"/>
        <v>0.79842609411170562</v>
      </c>
      <c r="AZ153" s="72">
        <f t="shared" si="226"/>
        <v>6.662448553498197E-4</v>
      </c>
      <c r="BA153" s="72">
        <f t="shared" si="227"/>
        <v>-0.79200255523028784</v>
      </c>
      <c r="BB153" s="72">
        <f t="shared" si="271"/>
        <v>-8.7707618945387367E-14</v>
      </c>
      <c r="BC153" s="19">
        <f t="shared" si="272"/>
        <v>0.97932266705486148</v>
      </c>
      <c r="BD153" s="19">
        <f t="shared" si="273"/>
        <v>0.2023045075932636</v>
      </c>
      <c r="BE153" s="19">
        <f t="shared" si="274"/>
        <v>1.3670858107379851</v>
      </c>
      <c r="BF153" s="19">
        <f t="shared" si="275"/>
        <v>-0.45412290716479248</v>
      </c>
      <c r="BG153" s="19">
        <f t="shared" si="276"/>
        <v>0.79377238518819726</v>
      </c>
      <c r="BH153" s="19">
        <f t="shared" si="277"/>
        <v>0.79842609411169074</v>
      </c>
      <c r="BI153" s="72">
        <f t="shared" si="228"/>
        <v>6.662448553497927E-4</v>
      </c>
      <c r="BJ153" s="72">
        <f t="shared" si="229"/>
        <v>-0.79200255523028806</v>
      </c>
      <c r="BK153" s="72">
        <f t="shared" si="278"/>
        <v>0</v>
      </c>
      <c r="BL153" s="72">
        <f t="shared" si="230"/>
        <v>5.3496264040846959E-3</v>
      </c>
      <c r="BM153" s="72">
        <f t="shared" si="279"/>
        <v>1.001336068090162</v>
      </c>
      <c r="BN153" s="72">
        <f t="shared" si="280"/>
        <v>1.3338403143407403E-3</v>
      </c>
      <c r="BO153" s="72">
        <f t="shared" si="281"/>
        <v>1.0429763724365583E-3</v>
      </c>
      <c r="BP153" s="72">
        <f t="shared" si="231"/>
        <v>8695197.8241661787</v>
      </c>
      <c r="BQ153" s="72">
        <f t="shared" si="282"/>
        <v>-2.6450907903972802</v>
      </c>
      <c r="BR153" s="72">
        <f t="shared" si="283"/>
        <v>0.75894852627424958</v>
      </c>
      <c r="BS153" s="72">
        <f t="shared" si="284"/>
        <v>3.9005411798640428</v>
      </c>
      <c r="BT153" s="72">
        <f t="shared" si="285"/>
        <v>208.44746128131277</v>
      </c>
      <c r="BU153" s="72">
        <f t="shared" si="286"/>
        <v>43.484547423188189</v>
      </c>
      <c r="BV153" s="72">
        <f t="shared" si="287"/>
        <v>223.48454742318813</v>
      </c>
    </row>
    <row r="154" spans="1:74">
      <c r="A154" s="13">
        <f>'LL to'!B154</f>
        <v>-56.521241346025676</v>
      </c>
      <c r="B154" s="13">
        <f>'LL to'!C154</f>
        <v>-145.60598661380934</v>
      </c>
      <c r="C154" s="19">
        <f t="shared" si="232"/>
        <v>-0.98648175880249955</v>
      </c>
      <c r="D154" s="19">
        <f t="shared" si="233"/>
        <v>-2.5413038770257619</v>
      </c>
      <c r="E154" s="19">
        <f t="shared" si="216"/>
        <v>-0.85239879563278975</v>
      </c>
      <c r="F154" s="19">
        <f t="shared" si="217"/>
        <v>-0.98493550012569797</v>
      </c>
      <c r="G154" s="19">
        <f t="shared" si="234"/>
        <v>-3.1638773869100252</v>
      </c>
      <c r="H154" s="19">
        <f t="shared" si="235"/>
        <v>-3.1638773869100252</v>
      </c>
      <c r="I154" s="19">
        <f t="shared" si="236"/>
        <v>0</v>
      </c>
      <c r="J154" s="19">
        <f t="shared" si="237"/>
        <v>0.96466387568813672</v>
      </c>
      <c r="K154" s="19">
        <f t="shared" si="238"/>
        <v>0.26348359900066426</v>
      </c>
      <c r="L154" s="19">
        <f t="shared" si="239"/>
        <v>1.3041646902619284</v>
      </c>
      <c r="M154" s="19">
        <f t="shared" si="240"/>
        <v>8.4061935724720743E-3</v>
      </c>
      <c r="N154" s="19">
        <f t="shared" si="241"/>
        <v>0.99992933590962207</v>
      </c>
      <c r="O154" s="19">
        <f t="shared" si="242"/>
        <v>-0.9912281644606038</v>
      </c>
      <c r="P154" s="72">
        <f t="shared" si="218"/>
        <v>8.3884611835183503E-4</v>
      </c>
      <c r="Q154" s="72">
        <f t="shared" si="219"/>
        <v>-3.1638406832791808</v>
      </c>
      <c r="R154" s="72">
        <f t="shared" si="243"/>
        <v>3.6703630844403534E-5</v>
      </c>
      <c r="S154" s="19">
        <f t="shared" si="244"/>
        <v>0.96466395691580786</v>
      </c>
      <c r="T154" s="19">
        <f t="shared" si="245"/>
        <v>0.2634833016104362</v>
      </c>
      <c r="U154" s="19">
        <f t="shared" si="246"/>
        <v>1.3041649985456976</v>
      </c>
      <c r="V154" s="19">
        <f t="shared" si="247"/>
        <v>8.3923498966608692E-3</v>
      </c>
      <c r="W154" s="19">
        <f t="shared" si="248"/>
        <v>0.99992956846321202</v>
      </c>
      <c r="X154" s="19">
        <f t="shared" si="249"/>
        <v>-0.99122817004255437</v>
      </c>
      <c r="Y154" s="72">
        <f t="shared" si="220"/>
        <v>8.3884631295216654E-4</v>
      </c>
      <c r="Z154" s="72">
        <f t="shared" si="221"/>
        <v>-3.1638407437156224</v>
      </c>
      <c r="AA154" s="72">
        <f t="shared" si="250"/>
        <v>-6.0436441629008186E-8</v>
      </c>
      <c r="AB154" s="19">
        <f t="shared" si="251"/>
        <v>0.96466395678216799</v>
      </c>
      <c r="AC154" s="19">
        <f t="shared" si="252"/>
        <v>0.26348330209971804</v>
      </c>
      <c r="AD154" s="19">
        <f t="shared" si="253"/>
        <v>1.3041649980384931</v>
      </c>
      <c r="AE154" s="19">
        <f t="shared" si="254"/>
        <v>8.3923726917555664E-3</v>
      </c>
      <c r="AF154" s="19">
        <f t="shared" si="255"/>
        <v>0.99992956808060263</v>
      </c>
      <c r="AG154" s="19">
        <f t="shared" si="256"/>
        <v>-0.99122817003337071</v>
      </c>
      <c r="AH154" s="72">
        <f t="shared" si="222"/>
        <v>8.388463126319999E-4</v>
      </c>
      <c r="AI154" s="72">
        <f t="shared" si="223"/>
        <v>-3.1638407436161073</v>
      </c>
      <c r="AJ154" s="72">
        <f t="shared" si="257"/>
        <v>9.9515062856880832E-11</v>
      </c>
      <c r="AK154" s="19">
        <f t="shared" si="258"/>
        <v>0.96466395678238803</v>
      </c>
      <c r="AL154" s="19">
        <f t="shared" si="259"/>
        <v>0.26348330209891241</v>
      </c>
      <c r="AM154" s="19">
        <f t="shared" si="260"/>
        <v>1.3041649980393282</v>
      </c>
      <c r="AN154" s="19">
        <f t="shared" si="261"/>
        <v>8.3923726542210076E-3</v>
      </c>
      <c r="AO154" s="19">
        <f t="shared" si="262"/>
        <v>0.99992956808123268</v>
      </c>
      <c r="AP154" s="19">
        <f t="shared" si="263"/>
        <v>-0.99122817003338581</v>
      </c>
      <c r="AQ154" s="72">
        <f t="shared" si="224"/>
        <v>8.3884631263252704E-4</v>
      </c>
      <c r="AR154" s="72">
        <f t="shared" si="225"/>
        <v>-3.1638407436162712</v>
      </c>
      <c r="AS154" s="72">
        <f t="shared" si="264"/>
        <v>-1.6386891843467311E-13</v>
      </c>
      <c r="AT154" s="19">
        <f t="shared" si="265"/>
        <v>0.96466395678238759</v>
      </c>
      <c r="AU154" s="19">
        <f t="shared" si="266"/>
        <v>0.26348330209891374</v>
      </c>
      <c r="AV154" s="19">
        <f t="shared" si="267"/>
        <v>1.3041649980393268</v>
      </c>
      <c r="AW154" s="19">
        <f t="shared" si="268"/>
        <v>8.3923726542828141E-3</v>
      </c>
      <c r="AX154" s="19">
        <f t="shared" si="269"/>
        <v>0.99992956808123168</v>
      </c>
      <c r="AY154" s="19">
        <f t="shared" si="270"/>
        <v>-0.99122817003338559</v>
      </c>
      <c r="AZ154" s="72">
        <f t="shared" si="226"/>
        <v>8.3884631263252628E-4</v>
      </c>
      <c r="BA154" s="72">
        <f t="shared" si="227"/>
        <v>-3.1638407436162712</v>
      </c>
      <c r="BB154" s="72">
        <f t="shared" si="271"/>
        <v>0</v>
      </c>
      <c r="BC154" s="19">
        <f t="shared" si="272"/>
        <v>0.96466395678238759</v>
      </c>
      <c r="BD154" s="19">
        <f t="shared" si="273"/>
        <v>0.26348330209891374</v>
      </c>
      <c r="BE154" s="19">
        <f t="shared" si="274"/>
        <v>1.3041649980393268</v>
      </c>
      <c r="BF154" s="19">
        <f t="shared" si="275"/>
        <v>8.3923726542828141E-3</v>
      </c>
      <c r="BG154" s="19">
        <f t="shared" si="276"/>
        <v>0.99992956808123168</v>
      </c>
      <c r="BH154" s="19">
        <f t="shared" si="277"/>
        <v>-0.99122817003338559</v>
      </c>
      <c r="BI154" s="72">
        <f t="shared" si="228"/>
        <v>8.3884631263252628E-4</v>
      </c>
      <c r="BJ154" s="72">
        <f t="shared" si="229"/>
        <v>-3.1638407436162712</v>
      </c>
      <c r="BK154" s="72">
        <f t="shared" si="278"/>
        <v>0</v>
      </c>
      <c r="BL154" s="72">
        <f t="shared" si="230"/>
        <v>6.7390220665891482E-3</v>
      </c>
      <c r="BM154" s="72">
        <f t="shared" si="279"/>
        <v>1.0016826326712696</v>
      </c>
      <c r="BN154" s="72">
        <f t="shared" si="280"/>
        <v>1.6791007364869051E-3</v>
      </c>
      <c r="BO154" s="72">
        <f t="shared" si="281"/>
        <v>-1.6053866104405619E-3</v>
      </c>
      <c r="BP154" s="72">
        <f t="shared" si="231"/>
        <v>8314425.5378512889</v>
      </c>
      <c r="BQ154" s="72">
        <f t="shared" si="282"/>
        <v>3.1288389433583976</v>
      </c>
      <c r="BR154" s="72">
        <f t="shared" si="283"/>
        <v>-3.12640427238787</v>
      </c>
      <c r="BS154" s="72">
        <f t="shared" si="284"/>
        <v>1.5188381201923118E-2</v>
      </c>
      <c r="BT154" s="72">
        <f t="shared" si="285"/>
        <v>179.2692662306082</v>
      </c>
      <c r="BU154" s="72">
        <f t="shared" si="286"/>
        <v>180.87023014050604</v>
      </c>
      <c r="BV154" s="72">
        <f t="shared" si="287"/>
        <v>0.87023014050600977</v>
      </c>
    </row>
    <row r="155" spans="1:74">
      <c r="A155" s="13">
        <f>'LL to'!B155</f>
        <v>53.287166017717198</v>
      </c>
      <c r="B155" s="13">
        <f>'LL to'!C155</f>
        <v>-28.188040992989983</v>
      </c>
      <c r="C155" s="19">
        <f t="shared" si="232"/>
        <v>0.93003649606600014</v>
      </c>
      <c r="D155" s="19">
        <f t="shared" si="233"/>
        <v>-0.49197412501480703</v>
      </c>
      <c r="E155" s="19">
        <f t="shared" si="216"/>
        <v>-0.98493550012569797</v>
      </c>
      <c r="F155" s="19">
        <f t="shared" si="217"/>
        <v>0.92842627658288346</v>
      </c>
      <c r="G155" s="19">
        <f t="shared" si="234"/>
        <v>2.049329752010955</v>
      </c>
      <c r="H155" s="19">
        <f t="shared" si="235"/>
        <v>2.049329752010955</v>
      </c>
      <c r="I155" s="19">
        <f t="shared" si="236"/>
        <v>0</v>
      </c>
      <c r="J155" s="19">
        <f t="shared" si="237"/>
        <v>0.57281128301870032</v>
      </c>
      <c r="K155" s="19">
        <f t="shared" si="238"/>
        <v>-0.81968727820216314</v>
      </c>
      <c r="L155" s="19">
        <f t="shared" si="239"/>
        <v>2.5316611900043928</v>
      </c>
      <c r="M155" s="19">
        <f t="shared" si="240"/>
        <v>0.51332915040292171</v>
      </c>
      <c r="N155" s="19">
        <f t="shared" si="241"/>
        <v>0.73649318334661462</v>
      </c>
      <c r="O155" s="19">
        <f t="shared" si="242"/>
        <v>0.99201769173978516</v>
      </c>
      <c r="P155" s="72">
        <f t="shared" si="218"/>
        <v>6.182570513374203E-4</v>
      </c>
      <c r="Q155" s="72">
        <f t="shared" si="219"/>
        <v>2.0536848926512246</v>
      </c>
      <c r="R155" s="72">
        <f t="shared" si="243"/>
        <v>4.3551406402695392E-3</v>
      </c>
      <c r="S155" s="19">
        <f t="shared" si="244"/>
        <v>0.57097648224394015</v>
      </c>
      <c r="T155" s="19">
        <f t="shared" si="245"/>
        <v>-0.82096641631941036</v>
      </c>
      <c r="U155" s="19">
        <f t="shared" si="246"/>
        <v>2.5338978594684916</v>
      </c>
      <c r="V155" s="19">
        <f t="shared" si="247"/>
        <v>0.51381037365841653</v>
      </c>
      <c r="W155" s="19">
        <f t="shared" si="248"/>
        <v>0.73599889992099832</v>
      </c>
      <c r="X155" s="19">
        <f t="shared" si="249"/>
        <v>0.99195526160789638</v>
      </c>
      <c r="Y155" s="72">
        <f t="shared" si="220"/>
        <v>6.1784288663148292E-4</v>
      </c>
      <c r="Z155" s="72">
        <f t="shared" si="221"/>
        <v>2.0536928255799998</v>
      </c>
      <c r="AA155" s="72">
        <f t="shared" si="250"/>
        <v>7.9329287752116784E-6</v>
      </c>
      <c r="AB155" s="19">
        <f t="shared" si="251"/>
        <v>0.5709731359599165</v>
      </c>
      <c r="AC155" s="19">
        <f t="shared" si="252"/>
        <v>-0.82096874362675876</v>
      </c>
      <c r="AD155" s="19">
        <f t="shared" si="253"/>
        <v>2.5339019354930574</v>
      </c>
      <c r="AE155" s="19">
        <f t="shared" si="254"/>
        <v>0.51381124789341781</v>
      </c>
      <c r="AF155" s="19">
        <f t="shared" si="255"/>
        <v>0.73599800153820882</v>
      </c>
      <c r="AG155" s="19">
        <f t="shared" si="256"/>
        <v>0.9919551472109509</v>
      </c>
      <c r="AH155" s="72">
        <f t="shared" si="222"/>
        <v>6.1784213386720244E-4</v>
      </c>
      <c r="AI155" s="72">
        <f t="shared" si="223"/>
        <v>2.0536928400200871</v>
      </c>
      <c r="AJ155" s="72">
        <f t="shared" si="257"/>
        <v>1.4440087348077668E-8</v>
      </c>
      <c r="AK155" s="19">
        <f t="shared" si="258"/>
        <v>0.57097312986875581</v>
      </c>
      <c r="AL155" s="19">
        <f t="shared" si="259"/>
        <v>-0.82096874786308205</v>
      </c>
      <c r="AM155" s="19">
        <f t="shared" si="260"/>
        <v>2.5339019429125367</v>
      </c>
      <c r="AN155" s="19">
        <f t="shared" si="261"/>
        <v>0.51381124948475554</v>
      </c>
      <c r="AO155" s="19">
        <f t="shared" si="262"/>
        <v>0.73599799990291426</v>
      </c>
      <c r="AP155" s="19">
        <f t="shared" si="263"/>
        <v>0.99195514700271548</v>
      </c>
      <c r="AQ155" s="72">
        <f t="shared" si="224"/>
        <v>6.1784213249697212E-4</v>
      </c>
      <c r="AR155" s="72">
        <f t="shared" si="225"/>
        <v>2.0536928400463719</v>
      </c>
      <c r="AS155" s="72">
        <f t="shared" si="264"/>
        <v>2.6284752152605506E-11</v>
      </c>
      <c r="AT155" s="19">
        <f t="shared" si="265"/>
        <v>0.57097312985766824</v>
      </c>
      <c r="AU155" s="19">
        <f t="shared" si="266"/>
        <v>-0.82096874787079321</v>
      </c>
      <c r="AV155" s="19">
        <f t="shared" si="267"/>
        <v>2.5339019429260419</v>
      </c>
      <c r="AW155" s="19">
        <f t="shared" si="268"/>
        <v>0.51381124948765222</v>
      </c>
      <c r="AX155" s="19">
        <f t="shared" si="269"/>
        <v>0.73599799989993753</v>
      </c>
      <c r="AY155" s="19">
        <f t="shared" si="270"/>
        <v>0.99195514700233667</v>
      </c>
      <c r="AZ155" s="72">
        <f t="shared" si="226"/>
        <v>6.178421324944778E-4</v>
      </c>
      <c r="BA155" s="72">
        <f t="shared" si="227"/>
        <v>2.0536928400464198</v>
      </c>
      <c r="BB155" s="72">
        <f t="shared" si="271"/>
        <v>4.7961634663806763E-14</v>
      </c>
      <c r="BC155" s="19">
        <f t="shared" si="272"/>
        <v>0.57097312985764803</v>
      </c>
      <c r="BD155" s="19">
        <f t="shared" si="273"/>
        <v>-0.82096874787080731</v>
      </c>
      <c r="BE155" s="19">
        <f t="shared" si="274"/>
        <v>2.5339019429260663</v>
      </c>
      <c r="BF155" s="19">
        <f t="shared" si="275"/>
        <v>0.51381124948765755</v>
      </c>
      <c r="BG155" s="19">
        <f t="shared" si="276"/>
        <v>0.7359979998999322</v>
      </c>
      <c r="BH155" s="19">
        <f t="shared" si="277"/>
        <v>0.99195514700233567</v>
      </c>
      <c r="BI155" s="72">
        <f t="shared" si="228"/>
        <v>6.1784213249447336E-4</v>
      </c>
      <c r="BJ155" s="72">
        <f t="shared" si="229"/>
        <v>2.0536928400464198</v>
      </c>
      <c r="BK155" s="72">
        <f t="shared" si="278"/>
        <v>0</v>
      </c>
      <c r="BL155" s="72">
        <f t="shared" si="230"/>
        <v>4.9602561226474214E-3</v>
      </c>
      <c r="BM155" s="72">
        <f t="shared" si="279"/>
        <v>1.0012389130887449</v>
      </c>
      <c r="BN155" s="72">
        <f t="shared" si="280"/>
        <v>1.2369973047784363E-3</v>
      </c>
      <c r="BO155" s="72">
        <f t="shared" si="281"/>
        <v>7.0043670729544435E-4</v>
      </c>
      <c r="BP155" s="72">
        <f t="shared" si="231"/>
        <v>16122884.673470771</v>
      </c>
      <c r="BQ155" s="72">
        <f t="shared" si="282"/>
        <v>1.1897355455282477</v>
      </c>
      <c r="BR155" s="72">
        <f t="shared" si="283"/>
        <v>-2.1130125076490485</v>
      </c>
      <c r="BS155" s="72">
        <f t="shared" si="284"/>
        <v>1.0285801459407447</v>
      </c>
      <c r="BT155" s="72">
        <f t="shared" si="285"/>
        <v>68.166825495463172</v>
      </c>
      <c r="BU155" s="72">
        <f t="shared" si="286"/>
        <v>238.93330125335495</v>
      </c>
      <c r="BV155" s="72">
        <f t="shared" si="287"/>
        <v>58.933301253354955</v>
      </c>
    </row>
    <row r="156" spans="1:74">
      <c r="A156" s="13">
        <f>'LL to'!B156</f>
        <v>55.4978027538817</v>
      </c>
      <c r="B156" s="13">
        <f>'LL to'!C156</f>
        <v>25.544522527868679</v>
      </c>
      <c r="C156" s="19">
        <f t="shared" si="232"/>
        <v>0.96861938567761185</v>
      </c>
      <c r="D156" s="19">
        <f t="shared" si="233"/>
        <v>0.44583602396117339</v>
      </c>
      <c r="E156" s="19">
        <f t="shared" si="216"/>
        <v>0.92842627658288346</v>
      </c>
      <c r="F156" s="19">
        <f t="shared" si="217"/>
        <v>0.96705070972094342</v>
      </c>
      <c r="G156" s="19">
        <f t="shared" si="234"/>
        <v>0.93781014897598047</v>
      </c>
      <c r="H156" s="19">
        <f t="shared" si="235"/>
        <v>0.93781014897598047</v>
      </c>
      <c r="I156" s="19">
        <f t="shared" si="236"/>
        <v>0</v>
      </c>
      <c r="J156" s="19">
        <f t="shared" si="237"/>
        <v>0.50973370636711024</v>
      </c>
      <c r="K156" s="19">
        <f t="shared" si="238"/>
        <v>0.86033223152061944</v>
      </c>
      <c r="L156" s="19">
        <f t="shared" si="239"/>
        <v>0.5348752376987691</v>
      </c>
      <c r="M156" s="19">
        <f t="shared" si="240"/>
        <v>0.53798670267945403</v>
      </c>
      <c r="N156" s="19">
        <f t="shared" si="241"/>
        <v>0.71057030774008867</v>
      </c>
      <c r="O156" s="19">
        <f t="shared" si="242"/>
        <v>-0.9948822367513972</v>
      </c>
      <c r="P156" s="72">
        <f t="shared" si="218"/>
        <v>5.965346419875146E-4</v>
      </c>
      <c r="Q156" s="72">
        <f t="shared" si="219"/>
        <v>0.93877381785722225</v>
      </c>
      <c r="R156" s="72">
        <f t="shared" si="243"/>
        <v>9.6366888124177486E-4</v>
      </c>
      <c r="S156" s="19">
        <f t="shared" si="244"/>
        <v>0.51017963191560189</v>
      </c>
      <c r="T156" s="19">
        <f t="shared" si="245"/>
        <v>0.86006787126276318</v>
      </c>
      <c r="U156" s="19">
        <f t="shared" si="246"/>
        <v>0.53539363517826688</v>
      </c>
      <c r="V156" s="19">
        <f t="shared" si="247"/>
        <v>0.53789626943162427</v>
      </c>
      <c r="W156" s="19">
        <f t="shared" si="248"/>
        <v>0.71066760333154144</v>
      </c>
      <c r="X156" s="19">
        <f t="shared" si="249"/>
        <v>-0.99489260458281392</v>
      </c>
      <c r="Y156" s="72">
        <f t="shared" si="220"/>
        <v>5.9661617738465678E-4</v>
      </c>
      <c r="Z156" s="72">
        <f t="shared" si="221"/>
        <v>0.9387745895856241</v>
      </c>
      <c r="AA156" s="72">
        <f t="shared" si="250"/>
        <v>7.7172840184935865E-7</v>
      </c>
      <c r="AB156" s="19">
        <f t="shared" si="251"/>
        <v>0.5101799889381603</v>
      </c>
      <c r="AC156" s="19">
        <f t="shared" si="252"/>
        <v>0.86006765948212394</v>
      </c>
      <c r="AD156" s="19">
        <f t="shared" si="253"/>
        <v>0.5353940502880673</v>
      </c>
      <c r="AE156" s="19">
        <f t="shared" si="254"/>
        <v>0.53789619696338897</v>
      </c>
      <c r="AF156" s="19">
        <f t="shared" si="255"/>
        <v>0.71066768129232305</v>
      </c>
      <c r="AG156" s="19">
        <f t="shared" si="256"/>
        <v>-0.99489261287288722</v>
      </c>
      <c r="AH156" s="72">
        <f t="shared" si="222"/>
        <v>5.9661624271713112E-4</v>
      </c>
      <c r="AI156" s="72">
        <f t="shared" si="223"/>
        <v>0.93877459020336862</v>
      </c>
      <c r="AJ156" s="72">
        <f t="shared" si="257"/>
        <v>6.1774452220220155E-10</v>
      </c>
      <c r="AK156" s="19">
        <f t="shared" si="258"/>
        <v>0.5101799892239457</v>
      </c>
      <c r="AL156" s="19">
        <f t="shared" si="259"/>
        <v>0.86006765931259999</v>
      </c>
      <c r="AM156" s="19">
        <f t="shared" si="260"/>
        <v>0.53539405062034973</v>
      </c>
      <c r="AN156" s="19">
        <f t="shared" si="261"/>
        <v>0.53789619690538026</v>
      </c>
      <c r="AO156" s="19">
        <f t="shared" si="262"/>
        <v>0.71066768135472835</v>
      </c>
      <c r="AP156" s="19">
        <f t="shared" si="263"/>
        <v>-0.99489261287952302</v>
      </c>
      <c r="AQ156" s="72">
        <f t="shared" si="224"/>
        <v>5.9661624276942783E-4</v>
      </c>
      <c r="AR156" s="72">
        <f t="shared" si="225"/>
        <v>0.93877459020386311</v>
      </c>
      <c r="AS156" s="72">
        <f t="shared" si="264"/>
        <v>4.9449333516804472E-13</v>
      </c>
      <c r="AT156" s="19">
        <f t="shared" si="265"/>
        <v>0.5101799892241744</v>
      </c>
      <c r="AU156" s="19">
        <f t="shared" si="266"/>
        <v>0.86006765931246432</v>
      </c>
      <c r="AV156" s="19">
        <f t="shared" si="267"/>
        <v>0.53539405062061574</v>
      </c>
      <c r="AW156" s="19">
        <f t="shared" si="268"/>
        <v>0.53789619690533397</v>
      </c>
      <c r="AX156" s="19">
        <f t="shared" si="269"/>
        <v>0.7106676813547782</v>
      </c>
      <c r="AY156" s="19">
        <f t="shared" si="270"/>
        <v>-0.99489261287952857</v>
      </c>
      <c r="AZ156" s="72">
        <f t="shared" si="226"/>
        <v>5.9661624276946957E-4</v>
      </c>
      <c r="BA156" s="72">
        <f t="shared" si="227"/>
        <v>0.93877459020386356</v>
      </c>
      <c r="BB156" s="72">
        <f t="shared" si="271"/>
        <v>0</v>
      </c>
      <c r="BC156" s="19">
        <f t="shared" si="272"/>
        <v>0.51017998922417462</v>
      </c>
      <c r="BD156" s="19">
        <f t="shared" si="273"/>
        <v>0.86006765931246421</v>
      </c>
      <c r="BE156" s="19">
        <f t="shared" si="274"/>
        <v>0.53539405062061596</v>
      </c>
      <c r="BF156" s="19">
        <f t="shared" si="275"/>
        <v>0.53789619690533386</v>
      </c>
      <c r="BG156" s="19">
        <f t="shared" si="276"/>
        <v>0.71066768135477831</v>
      </c>
      <c r="BH156" s="19">
        <f t="shared" si="277"/>
        <v>-0.99489261287952846</v>
      </c>
      <c r="BI156" s="72">
        <f t="shared" si="228"/>
        <v>5.9661624276946968E-4</v>
      </c>
      <c r="BJ156" s="72">
        <f t="shared" si="229"/>
        <v>0.93877459020386356</v>
      </c>
      <c r="BK156" s="72">
        <f t="shared" si="278"/>
        <v>0</v>
      </c>
      <c r="BL156" s="72">
        <f t="shared" si="230"/>
        <v>4.7895425233315369E-3</v>
      </c>
      <c r="BM156" s="72">
        <f t="shared" si="279"/>
        <v>1.0011963124718637</v>
      </c>
      <c r="BN156" s="72">
        <f t="shared" si="280"/>
        <v>1.1945260818604928E-3</v>
      </c>
      <c r="BO156" s="72">
        <f t="shared" si="281"/>
        <v>-6.0615747386979525E-4</v>
      </c>
      <c r="BP156" s="72">
        <f t="shared" si="231"/>
        <v>3411296.6636947156</v>
      </c>
      <c r="BQ156" s="72">
        <f t="shared" si="282"/>
        <v>1.1147257743801819</v>
      </c>
      <c r="BR156" s="72">
        <f t="shared" si="283"/>
        <v>-1.2453427161785819</v>
      </c>
      <c r="BS156" s="72">
        <f t="shared" si="284"/>
        <v>1.8962499374112112</v>
      </c>
      <c r="BT156" s="72">
        <f t="shared" si="285"/>
        <v>63.869082186436856</v>
      </c>
      <c r="BU156" s="72">
        <f t="shared" si="286"/>
        <v>288.64711831560891</v>
      </c>
      <c r="BV156" s="72">
        <f t="shared" si="287"/>
        <v>108.64711831560891</v>
      </c>
    </row>
    <row r="157" spans="1:74">
      <c r="A157" s="13">
        <f>'LL to'!B157</f>
        <v>-33.281576815878076</v>
      </c>
      <c r="B157" s="13">
        <f>'LL to'!C157</f>
        <v>-38.710209855835501</v>
      </c>
      <c r="C157" s="19">
        <f t="shared" si="232"/>
        <v>-0.58087309569248302</v>
      </c>
      <c r="D157" s="19">
        <f t="shared" si="233"/>
        <v>-0.67562061612228896</v>
      </c>
      <c r="E157" s="19">
        <f t="shared" si="216"/>
        <v>0.96705070972094342</v>
      </c>
      <c r="F157" s="19">
        <f t="shared" si="217"/>
        <v>-0.57933344214651716</v>
      </c>
      <c r="G157" s="19">
        <f t="shared" si="234"/>
        <v>-1.1214566400834625</v>
      </c>
      <c r="H157" s="19">
        <f t="shared" si="235"/>
        <v>-1.1214566400834625</v>
      </c>
      <c r="I157" s="19">
        <f t="shared" si="236"/>
        <v>0</v>
      </c>
      <c r="J157" s="19">
        <f t="shared" si="237"/>
        <v>0.96969561848410168</v>
      </c>
      <c r="K157" s="19">
        <f t="shared" si="238"/>
        <v>-0.24431620390947431</v>
      </c>
      <c r="L157" s="19">
        <f t="shared" si="239"/>
        <v>1.8176107909156383</v>
      </c>
      <c r="M157" s="19">
        <f t="shared" si="240"/>
        <v>-0.44130517541622877</v>
      </c>
      <c r="N157" s="19">
        <f t="shared" si="241"/>
        <v>0.80524974215085154</v>
      </c>
      <c r="O157" s="19">
        <f t="shared" si="242"/>
        <v>0.87504431285133399</v>
      </c>
      <c r="P157" s="72">
        <f t="shared" si="218"/>
        <v>6.7585877916956317E-4</v>
      </c>
      <c r="Q157" s="72">
        <f t="shared" si="219"/>
        <v>-1.124145030304097</v>
      </c>
      <c r="R157" s="72">
        <f t="shared" si="243"/>
        <v>-2.6883902206344956E-3</v>
      </c>
      <c r="S157" s="19">
        <f t="shared" si="244"/>
        <v>0.96940484714559227</v>
      </c>
      <c r="T157" s="19">
        <f t="shared" si="245"/>
        <v>-0.24546739565700174</v>
      </c>
      <c r="U157" s="19">
        <f t="shared" si="246"/>
        <v>1.8187981369378659</v>
      </c>
      <c r="V157" s="19">
        <f t="shared" si="247"/>
        <v>-0.44200825073630301</v>
      </c>
      <c r="W157" s="19">
        <f t="shared" si="248"/>
        <v>0.80462870628103356</v>
      </c>
      <c r="X157" s="19">
        <f t="shared" si="249"/>
        <v>0.87475707615132081</v>
      </c>
      <c r="Y157" s="72">
        <f t="shared" si="220"/>
        <v>6.7533858724221324E-4</v>
      </c>
      <c r="Z157" s="72">
        <f t="shared" si="221"/>
        <v>-1.124151072011335</v>
      </c>
      <c r="AA157" s="72">
        <f t="shared" si="250"/>
        <v>-6.0417072380580805E-6</v>
      </c>
      <c r="AB157" s="19">
        <f t="shared" si="251"/>
        <v>0.96940419162410296</v>
      </c>
      <c r="AC157" s="19">
        <f t="shared" si="252"/>
        <v>-0.24546998444131499</v>
      </c>
      <c r="AD157" s="19">
        <f t="shared" si="253"/>
        <v>1.8188008074270801</v>
      </c>
      <c r="AE157" s="19">
        <f t="shared" si="254"/>
        <v>-0.44200982859926113</v>
      </c>
      <c r="AF157" s="19">
        <f t="shared" si="255"/>
        <v>0.80462731142165178</v>
      </c>
      <c r="AG157" s="19">
        <f t="shared" si="256"/>
        <v>0.87475642932894704</v>
      </c>
      <c r="AH157" s="72">
        <f t="shared" si="222"/>
        <v>6.7533741887857758E-4</v>
      </c>
      <c r="AI157" s="72">
        <f t="shared" si="223"/>
        <v>-1.1241510855852157</v>
      </c>
      <c r="AJ157" s="72">
        <f t="shared" si="257"/>
        <v>-1.3573880686124085E-8</v>
      </c>
      <c r="AK157" s="19">
        <f t="shared" si="258"/>
        <v>0.96940419015133494</v>
      </c>
      <c r="AL157" s="19">
        <f t="shared" si="259"/>
        <v>-0.2454699902575353</v>
      </c>
      <c r="AM157" s="19">
        <f t="shared" si="260"/>
        <v>1.8188008134268687</v>
      </c>
      <c r="AN157" s="19">
        <f t="shared" si="261"/>
        <v>-0.44200983214422884</v>
      </c>
      <c r="AO157" s="19">
        <f t="shared" si="262"/>
        <v>0.80462730828783058</v>
      </c>
      <c r="AP157" s="19">
        <f t="shared" si="263"/>
        <v>0.87475642787572716</v>
      </c>
      <c r="AQ157" s="72">
        <f t="shared" si="224"/>
        <v>6.7533741625362285E-4</v>
      </c>
      <c r="AR157" s="72">
        <f t="shared" si="225"/>
        <v>-1.1241510856157122</v>
      </c>
      <c r="AS157" s="72">
        <f t="shared" si="264"/>
        <v>-3.04964942188235E-11</v>
      </c>
      <c r="AT157" s="19">
        <f t="shared" si="265"/>
        <v>0.96940419014802592</v>
      </c>
      <c r="AU157" s="19">
        <f t="shared" si="266"/>
        <v>-0.24546999027060262</v>
      </c>
      <c r="AV157" s="19">
        <f t="shared" si="267"/>
        <v>1.8188008134403486</v>
      </c>
      <c r="AW157" s="19">
        <f t="shared" si="268"/>
        <v>-0.44200983215219336</v>
      </c>
      <c r="AX157" s="19">
        <f t="shared" si="269"/>
        <v>0.80462730828078988</v>
      </c>
      <c r="AY157" s="19">
        <f t="shared" si="270"/>
        <v>0.87475642787246222</v>
      </c>
      <c r="AZ157" s="72">
        <f t="shared" si="226"/>
        <v>6.7533741624772544E-4</v>
      </c>
      <c r="BA157" s="72">
        <f t="shared" si="227"/>
        <v>-1.1241510856157806</v>
      </c>
      <c r="BB157" s="72">
        <f t="shared" si="271"/>
        <v>-6.8389738316909643E-14</v>
      </c>
      <c r="BC157" s="19">
        <f t="shared" si="272"/>
        <v>0.96940419014801871</v>
      </c>
      <c r="BD157" s="19">
        <f t="shared" si="273"/>
        <v>-0.24546999027063193</v>
      </c>
      <c r="BE157" s="19">
        <f t="shared" si="274"/>
        <v>1.8188008134403788</v>
      </c>
      <c r="BF157" s="19">
        <f t="shared" si="275"/>
        <v>-0.44200983215221112</v>
      </c>
      <c r="BG157" s="19">
        <f t="shared" si="276"/>
        <v>0.80462730828077411</v>
      </c>
      <c r="BH157" s="19">
        <f t="shared" si="277"/>
        <v>0.87475642787245489</v>
      </c>
      <c r="BI157" s="72">
        <f t="shared" si="228"/>
        <v>6.7533741624771222E-4</v>
      </c>
      <c r="BJ157" s="72">
        <f t="shared" si="229"/>
        <v>-1.1241510856157808</v>
      </c>
      <c r="BK157" s="72">
        <f t="shared" si="278"/>
        <v>0</v>
      </c>
      <c r="BL157" s="72">
        <f t="shared" si="230"/>
        <v>5.4227831229047762E-3</v>
      </c>
      <c r="BM157" s="72">
        <f t="shared" si="279"/>
        <v>1.0013543204527626</v>
      </c>
      <c r="BN157" s="72">
        <f t="shared" si="280"/>
        <v>1.3520314428090939E-3</v>
      </c>
      <c r="BO157" s="72">
        <f t="shared" si="281"/>
        <v>1.1464549030612548E-3</v>
      </c>
      <c r="BP157" s="72">
        <f t="shared" si="231"/>
        <v>11570026.881319335</v>
      </c>
      <c r="BQ157" s="72">
        <f t="shared" si="282"/>
        <v>-2.2517337046083616</v>
      </c>
      <c r="BR157" s="72">
        <f t="shared" si="283"/>
        <v>0.55443213600345653</v>
      </c>
      <c r="BS157" s="72">
        <f t="shared" si="284"/>
        <v>3.6960247895932499</v>
      </c>
      <c r="BT157" s="72">
        <f t="shared" si="285"/>
        <v>230.98516213858326</v>
      </c>
      <c r="BU157" s="72">
        <f t="shared" si="286"/>
        <v>31.766621419421313</v>
      </c>
      <c r="BV157" s="72">
        <f t="shared" si="287"/>
        <v>211.76662141942131</v>
      </c>
    </row>
    <row r="158" spans="1:74">
      <c r="A158" s="13">
        <f>'LL to'!B158</f>
        <v>-54.218106067912913</v>
      </c>
      <c r="B158" s="13">
        <f>'LL to'!C158</f>
        <v>-166.53775222828762</v>
      </c>
      <c r="C158" s="19">
        <f t="shared" si="232"/>
        <v>-0.9462844650805966</v>
      </c>
      <c r="D158" s="19">
        <f t="shared" si="233"/>
        <v>-2.906632105254142</v>
      </c>
      <c r="E158" s="19">
        <f t="shared" si="216"/>
        <v>-0.57933344214651716</v>
      </c>
      <c r="F158" s="19">
        <f t="shared" si="217"/>
        <v>-0.94469058337119627</v>
      </c>
      <c r="G158" s="19">
        <f t="shared" si="234"/>
        <v>-2.2310114891318529</v>
      </c>
      <c r="H158" s="19">
        <f t="shared" si="235"/>
        <v>-2.2310114891318529</v>
      </c>
      <c r="I158" s="19">
        <f t="shared" si="236"/>
        <v>0</v>
      </c>
      <c r="J158" s="19">
        <f t="shared" si="237"/>
        <v>0.98974008949577752</v>
      </c>
      <c r="K158" s="19">
        <f t="shared" si="238"/>
        <v>0.14287951303420043</v>
      </c>
      <c r="L158" s="19">
        <f t="shared" si="239"/>
        <v>1.4274261558541061</v>
      </c>
      <c r="M158" s="19">
        <f t="shared" si="240"/>
        <v>-0.39134347093799721</v>
      </c>
      <c r="N158" s="19">
        <f t="shared" si="241"/>
        <v>0.8468502877542009</v>
      </c>
      <c r="O158" s="19">
        <f t="shared" si="242"/>
        <v>-0.90481567409565566</v>
      </c>
      <c r="P158" s="72">
        <f t="shared" si="218"/>
        <v>7.1070051679857299E-4</v>
      </c>
      <c r="Q158" s="72">
        <f t="shared" si="219"/>
        <v>-2.2328822499415688</v>
      </c>
      <c r="R158" s="72">
        <f t="shared" si="243"/>
        <v>-1.8707608097159323E-3</v>
      </c>
      <c r="S158" s="19">
        <f t="shared" si="244"/>
        <v>0.98984434663950616</v>
      </c>
      <c r="T158" s="19">
        <f t="shared" si="245"/>
        <v>0.1421554410700106</v>
      </c>
      <c r="U158" s="19">
        <f t="shared" si="246"/>
        <v>1.4281576951799184</v>
      </c>
      <c r="V158" s="19">
        <f t="shared" si="247"/>
        <v>-0.39073318081870706</v>
      </c>
      <c r="W158" s="19">
        <f t="shared" si="248"/>
        <v>0.84732758140729558</v>
      </c>
      <c r="X158" s="19">
        <f t="shared" si="249"/>
        <v>-0.9049495867470041</v>
      </c>
      <c r="Y158" s="72">
        <f t="shared" si="220"/>
        <v>7.1110022259568938E-4</v>
      </c>
      <c r="Z158" s="72">
        <f t="shared" si="221"/>
        <v>-2.2328802887868635</v>
      </c>
      <c r="AA158" s="72">
        <f t="shared" si="250"/>
        <v>1.9611547052988954E-6</v>
      </c>
      <c r="AB158" s="19">
        <f t="shared" si="251"/>
        <v>0.98984423770708685</v>
      </c>
      <c r="AC158" s="19">
        <f t="shared" si="252"/>
        <v>0.14215619957664893</v>
      </c>
      <c r="AD158" s="19">
        <f t="shared" si="253"/>
        <v>1.4281569288910745</v>
      </c>
      <c r="AE158" s="19">
        <f t="shared" si="254"/>
        <v>-0.39073382110364568</v>
      </c>
      <c r="AF158" s="19">
        <f t="shared" si="255"/>
        <v>0.84732708104574428</v>
      </c>
      <c r="AG158" s="19">
        <f t="shared" si="256"/>
        <v>-0.90494944657430998</v>
      </c>
      <c r="AH158" s="72">
        <f t="shared" si="222"/>
        <v>7.1109980357236596E-4</v>
      </c>
      <c r="AI158" s="72">
        <f t="shared" si="223"/>
        <v>-2.2328802908475471</v>
      </c>
      <c r="AJ158" s="72">
        <f t="shared" si="257"/>
        <v>-2.0606836237391235E-9</v>
      </c>
      <c r="AK158" s="19">
        <f t="shared" si="258"/>
        <v>0.98984423782154807</v>
      </c>
      <c r="AL158" s="19">
        <f t="shared" si="259"/>
        <v>0.14215619877964736</v>
      </c>
      <c r="AM158" s="19">
        <f t="shared" si="260"/>
        <v>1.4281569296962531</v>
      </c>
      <c r="AN158" s="19">
        <f t="shared" si="261"/>
        <v>-0.39073382043086674</v>
      </c>
      <c r="AO158" s="19">
        <f t="shared" si="262"/>
        <v>0.84732708157149916</v>
      </c>
      <c r="AP158" s="19">
        <f t="shared" si="263"/>
        <v>-0.90494944672159683</v>
      </c>
      <c r="AQ158" s="72">
        <f t="shared" si="224"/>
        <v>7.1109980401265472E-4</v>
      </c>
      <c r="AR158" s="72">
        <f t="shared" si="225"/>
        <v>-2.2328802908453818</v>
      </c>
      <c r="AS158" s="72">
        <f t="shared" si="264"/>
        <v>2.1653789872289053E-12</v>
      </c>
      <c r="AT158" s="19">
        <f t="shared" si="265"/>
        <v>0.98984423782142783</v>
      </c>
      <c r="AU158" s="19">
        <f t="shared" si="266"/>
        <v>0.1421561987804848</v>
      </c>
      <c r="AV158" s="19">
        <f t="shared" si="267"/>
        <v>1.4281569296954071</v>
      </c>
      <c r="AW158" s="19">
        <f t="shared" si="268"/>
        <v>-0.39073382043157368</v>
      </c>
      <c r="AX158" s="19">
        <f t="shared" si="269"/>
        <v>0.84732708157094672</v>
      </c>
      <c r="AY158" s="19">
        <f t="shared" si="270"/>
        <v>-0.90494944672144217</v>
      </c>
      <c r="AZ158" s="72">
        <f t="shared" si="226"/>
        <v>7.1109980401219209E-4</v>
      </c>
      <c r="BA158" s="72">
        <f t="shared" si="227"/>
        <v>-2.232880290845384</v>
      </c>
      <c r="BB158" s="72">
        <f t="shared" si="271"/>
        <v>0</v>
      </c>
      <c r="BC158" s="19">
        <f t="shared" si="272"/>
        <v>0.98984423782142794</v>
      </c>
      <c r="BD158" s="19">
        <f t="shared" si="273"/>
        <v>0.14215619878048397</v>
      </c>
      <c r="BE158" s="19">
        <f t="shared" si="274"/>
        <v>1.428156929695408</v>
      </c>
      <c r="BF158" s="19">
        <f t="shared" si="275"/>
        <v>-0.39073382043157295</v>
      </c>
      <c r="BG158" s="19">
        <f t="shared" si="276"/>
        <v>0.84732708157094727</v>
      </c>
      <c r="BH158" s="19">
        <f t="shared" si="277"/>
        <v>-0.90494944672144229</v>
      </c>
      <c r="BI158" s="72">
        <f t="shared" si="228"/>
        <v>7.1109980401219263E-4</v>
      </c>
      <c r="BJ158" s="72">
        <f t="shared" si="229"/>
        <v>-2.232880290845384</v>
      </c>
      <c r="BK158" s="72">
        <f t="shared" si="278"/>
        <v>0</v>
      </c>
      <c r="BL158" s="72">
        <f t="shared" si="230"/>
        <v>5.7105581058898326E-3</v>
      </c>
      <c r="BM158" s="72">
        <f t="shared" si="279"/>
        <v>1.0014261145363381</v>
      </c>
      <c r="BN158" s="72">
        <f t="shared" si="280"/>
        <v>1.4235766260211732E-3</v>
      </c>
      <c r="BO158" s="72">
        <f t="shared" si="281"/>
        <v>-1.2751360669071678E-3</v>
      </c>
      <c r="BP158" s="72">
        <f t="shared" si="231"/>
        <v>9099504.0468448456</v>
      </c>
      <c r="BQ158" s="72">
        <f t="shared" si="282"/>
        <v>-2.6559316152360233</v>
      </c>
      <c r="BR158" s="72">
        <f t="shared" si="283"/>
        <v>2.4108765887473251</v>
      </c>
      <c r="BS158" s="72">
        <f t="shared" si="284"/>
        <v>5.5524692423371178</v>
      </c>
      <c r="BT158" s="72">
        <f t="shared" si="285"/>
        <v>207.8263277716122</v>
      </c>
      <c r="BU158" s="72">
        <f t="shared" si="286"/>
        <v>138.13305346211882</v>
      </c>
      <c r="BV158" s="72">
        <f t="shared" si="287"/>
        <v>318.13305346211882</v>
      </c>
    </row>
    <row r="159" spans="1:74">
      <c r="A159" s="13">
        <f>'LL to'!B159</f>
        <v>73.754975522482994</v>
      </c>
      <c r="B159" s="13">
        <f>'LL to'!C159</f>
        <v>144.1588200124213</v>
      </c>
      <c r="C159" s="19">
        <f t="shared" si="232"/>
        <v>1.2872671625951533</v>
      </c>
      <c r="D159" s="19">
        <f t="shared" si="233"/>
        <v>2.5160460550066444</v>
      </c>
      <c r="E159" s="19">
        <f t="shared" si="216"/>
        <v>-0.94469058337119627</v>
      </c>
      <c r="F159" s="19">
        <f t="shared" si="217"/>
        <v>1.2863638849690717</v>
      </c>
      <c r="G159" s="19">
        <f t="shared" si="234"/>
        <v>5.4226781602607863</v>
      </c>
      <c r="H159" s="19">
        <f t="shared" si="235"/>
        <v>5.4226781602607863</v>
      </c>
      <c r="I159" s="19">
        <f t="shared" si="236"/>
        <v>0</v>
      </c>
      <c r="J159" s="19">
        <f t="shared" si="237"/>
        <v>0.74187680140126244</v>
      </c>
      <c r="K159" s="19">
        <f t="shared" si="238"/>
        <v>-0.67053621195475466</v>
      </c>
      <c r="L159" s="19">
        <f t="shared" si="239"/>
        <v>2.3057276560073627</v>
      </c>
      <c r="M159" s="19">
        <f t="shared" si="240"/>
        <v>-0.1680494157131463</v>
      </c>
      <c r="N159" s="19">
        <f t="shared" si="241"/>
        <v>0.9717593938784701</v>
      </c>
      <c r="O159" s="19">
        <f t="shared" si="242"/>
        <v>0.93018521418719269</v>
      </c>
      <c r="P159" s="72">
        <f t="shared" si="218"/>
        <v>8.1527190033163911E-4</v>
      </c>
      <c r="Q159" s="72">
        <f t="shared" si="219"/>
        <v>5.4213797685473128</v>
      </c>
      <c r="R159" s="72">
        <f t="shared" si="243"/>
        <v>-1.2983917134734568E-3</v>
      </c>
      <c r="S159" s="19">
        <f t="shared" si="244"/>
        <v>0.74173038066888719</v>
      </c>
      <c r="T159" s="19">
        <f t="shared" si="245"/>
        <v>-0.67069817533133891</v>
      </c>
      <c r="U159" s="19">
        <f t="shared" si="246"/>
        <v>2.3059459932841007</v>
      </c>
      <c r="V159" s="19">
        <f t="shared" si="247"/>
        <v>-0.16827013840599975</v>
      </c>
      <c r="W159" s="19">
        <f t="shared" si="248"/>
        <v>0.97168516052082565</v>
      </c>
      <c r="X159" s="19">
        <f t="shared" si="249"/>
        <v>0.93014554034526842</v>
      </c>
      <c r="Y159" s="72">
        <f t="shared" si="220"/>
        <v>8.1520977319466401E-4</v>
      </c>
      <c r="Z159" s="72">
        <f t="shared" si="221"/>
        <v>5.4213779401274795</v>
      </c>
      <c r="AA159" s="72">
        <f t="shared" si="250"/>
        <v>-1.8284198333162749E-6</v>
      </c>
      <c r="AB159" s="19">
        <f t="shared" si="251"/>
        <v>0.74173017431598798</v>
      </c>
      <c r="AC159" s="19">
        <f t="shared" si="252"/>
        <v>-0.67069840353856058</v>
      </c>
      <c r="AD159" s="19">
        <f t="shared" si="253"/>
        <v>2.3059463009528427</v>
      </c>
      <c r="AE159" s="19">
        <f t="shared" si="254"/>
        <v>-0.16827044912978148</v>
      </c>
      <c r="AF159" s="19">
        <f t="shared" si="255"/>
        <v>0.97168505594966159</v>
      </c>
      <c r="AG159" s="19">
        <f t="shared" si="256"/>
        <v>0.93014548441824152</v>
      </c>
      <c r="AH159" s="72">
        <f t="shared" si="222"/>
        <v>8.1520968567729392E-4</v>
      </c>
      <c r="AI159" s="72">
        <f t="shared" si="223"/>
        <v>5.4213779375531113</v>
      </c>
      <c r="AJ159" s="72">
        <f t="shared" si="257"/>
        <v>-2.5743682741108387E-9</v>
      </c>
      <c r="AK159" s="19">
        <f t="shared" si="258"/>
        <v>0.74173017402544805</v>
      </c>
      <c r="AL159" s="19">
        <f t="shared" si="259"/>
        <v>-0.67069840385987078</v>
      </c>
      <c r="AM159" s="19">
        <f t="shared" si="260"/>
        <v>2.3059463013860331</v>
      </c>
      <c r="AN159" s="19">
        <f t="shared" si="261"/>
        <v>-0.16827044956727238</v>
      </c>
      <c r="AO159" s="19">
        <f t="shared" si="262"/>
        <v>0.97168505580242803</v>
      </c>
      <c r="AP159" s="19">
        <f t="shared" si="263"/>
        <v>0.93014548433949751</v>
      </c>
      <c r="AQ159" s="72">
        <f t="shared" si="224"/>
        <v>8.1520968555407153E-4</v>
      </c>
      <c r="AR159" s="72">
        <f t="shared" si="225"/>
        <v>5.4213779375494866</v>
      </c>
      <c r="AS159" s="72">
        <f t="shared" si="264"/>
        <v>-3.6246561307962111E-12</v>
      </c>
      <c r="AT159" s="19">
        <f t="shared" si="265"/>
        <v>0.74173017402503894</v>
      </c>
      <c r="AU159" s="19">
        <f t="shared" si="266"/>
        <v>-0.6706984038603232</v>
      </c>
      <c r="AV159" s="19">
        <f t="shared" si="267"/>
        <v>2.3059463013866432</v>
      </c>
      <c r="AW159" s="19">
        <f t="shared" si="268"/>
        <v>-0.16827044956788836</v>
      </c>
      <c r="AX159" s="19">
        <f t="shared" si="269"/>
        <v>0.97168505580222075</v>
      </c>
      <c r="AY159" s="19">
        <f t="shared" si="270"/>
        <v>0.9301454843393866</v>
      </c>
      <c r="AZ159" s="72">
        <f t="shared" si="226"/>
        <v>8.1520968555389805E-4</v>
      </c>
      <c r="BA159" s="72">
        <f t="shared" si="227"/>
        <v>5.4213779375494813</v>
      </c>
      <c r="BB159" s="72">
        <f t="shared" si="271"/>
        <v>0</v>
      </c>
      <c r="BC159" s="19">
        <f t="shared" si="272"/>
        <v>0.74173017402503838</v>
      </c>
      <c r="BD159" s="19">
        <f t="shared" si="273"/>
        <v>-0.67069840386032387</v>
      </c>
      <c r="BE159" s="19">
        <f t="shared" si="274"/>
        <v>2.3059463013866441</v>
      </c>
      <c r="BF159" s="19">
        <f t="shared" si="275"/>
        <v>-0.16827044956788928</v>
      </c>
      <c r="BG159" s="19">
        <f t="shared" si="276"/>
        <v>0.97168505580222042</v>
      </c>
      <c r="BH159" s="19">
        <f t="shared" si="277"/>
        <v>0.9301454843393866</v>
      </c>
      <c r="BI159" s="72">
        <f t="shared" si="228"/>
        <v>8.1520968555389773E-4</v>
      </c>
      <c r="BJ159" s="72">
        <f t="shared" si="229"/>
        <v>5.4213779375494813</v>
      </c>
      <c r="BK159" s="72">
        <f t="shared" si="278"/>
        <v>0</v>
      </c>
      <c r="BL159" s="72">
        <f t="shared" si="230"/>
        <v>6.5486682680975707E-3</v>
      </c>
      <c r="BM159" s="72">
        <f t="shared" si="279"/>
        <v>1.0016351622955328</v>
      </c>
      <c r="BN159" s="72">
        <f t="shared" si="280"/>
        <v>1.6318266456791469E-3</v>
      </c>
      <c r="BO159" s="72">
        <f t="shared" si="281"/>
        <v>1.1255830713261612E-3</v>
      </c>
      <c r="BP159" s="72">
        <f t="shared" si="231"/>
        <v>14675131.483092638</v>
      </c>
      <c r="BQ159" s="72">
        <f t="shared" si="282"/>
        <v>-0.29054469864567917</v>
      </c>
      <c r="BR159" s="72">
        <f t="shared" si="283"/>
        <v>2.4996347952194045</v>
      </c>
      <c r="BS159" s="72">
        <f t="shared" si="284"/>
        <v>5.6412274488091976</v>
      </c>
      <c r="BT159" s="72">
        <f t="shared" si="285"/>
        <v>343.3530150077022</v>
      </c>
      <c r="BU159" s="72">
        <f t="shared" si="286"/>
        <v>143.21852409011967</v>
      </c>
      <c r="BV159" s="72">
        <f t="shared" si="287"/>
        <v>323.21852409011967</v>
      </c>
    </row>
    <row r="160" spans="1:74">
      <c r="A160" s="13">
        <f>'LL to'!B160</f>
        <v>-32.329597668749329</v>
      </c>
      <c r="B160" s="13">
        <f>'LL to'!C160</f>
        <v>149.26360228502574</v>
      </c>
      <c r="C160" s="19">
        <f t="shared" si="232"/>
        <v>-0.56425792516475881</v>
      </c>
      <c r="D160" s="19">
        <f t="shared" si="233"/>
        <v>2.6051413132610306</v>
      </c>
      <c r="E160" s="19">
        <f t="shared" si="216"/>
        <v>1.2863638849690717</v>
      </c>
      <c r="F160" s="19">
        <f t="shared" si="217"/>
        <v>-0.56274137390121037</v>
      </c>
      <c r="G160" s="19">
        <f t="shared" si="234"/>
        <v>8.9095258254386245E-2</v>
      </c>
      <c r="H160" s="19">
        <f t="shared" si="235"/>
        <v>8.9095258254386245E-2</v>
      </c>
      <c r="I160" s="19">
        <f t="shared" si="236"/>
        <v>0</v>
      </c>
      <c r="J160" s="19">
        <f t="shared" si="237"/>
        <v>0.96125192646681956</v>
      </c>
      <c r="K160" s="19">
        <f t="shared" si="238"/>
        <v>-0.27567142373453923</v>
      </c>
      <c r="L160" s="19">
        <f t="shared" si="239"/>
        <v>1.85008444812948</v>
      </c>
      <c r="M160" s="19">
        <f t="shared" si="240"/>
        <v>2.1969265262086302E-2</v>
      </c>
      <c r="N160" s="19">
        <f t="shared" si="241"/>
        <v>0.99951735138384412</v>
      </c>
      <c r="O160" s="19">
        <f t="shared" si="242"/>
        <v>0.74896533322339431</v>
      </c>
      <c r="P160" s="72">
        <f t="shared" si="218"/>
        <v>8.3850137025065789E-4</v>
      </c>
      <c r="Q160" s="72">
        <f t="shared" si="219"/>
        <v>8.9231463385490803E-2</v>
      </c>
      <c r="R160" s="72">
        <f t="shared" si="243"/>
        <v>1.3620513110455812E-4</v>
      </c>
      <c r="S160" s="19">
        <f t="shared" si="244"/>
        <v>0.96125110093434185</v>
      </c>
      <c r="T160" s="19">
        <f t="shared" si="245"/>
        <v>-0.27567430230711665</v>
      </c>
      <c r="U160" s="19">
        <f t="shared" si="246"/>
        <v>1.8500874427386291</v>
      </c>
      <c r="V160" s="19">
        <f t="shared" si="247"/>
        <v>2.2002780740413598E-2</v>
      </c>
      <c r="W160" s="19">
        <f t="shared" si="248"/>
        <v>0.9995158776396893</v>
      </c>
      <c r="X160" s="19">
        <f t="shared" si="249"/>
        <v>0.74896396543465249</v>
      </c>
      <c r="Y160" s="72">
        <f t="shared" si="220"/>
        <v>8.3850013702223226E-4</v>
      </c>
      <c r="Z160" s="72">
        <f t="shared" si="221"/>
        <v>8.9231671395589879E-2</v>
      </c>
      <c r="AA160" s="72">
        <f t="shared" si="250"/>
        <v>2.0801009907589485E-7</v>
      </c>
      <c r="AB160" s="19">
        <f t="shared" si="251"/>
        <v>0.96125109967263411</v>
      </c>
      <c r="AC160" s="19">
        <f t="shared" si="252"/>
        <v>-0.27567430670657639</v>
      </c>
      <c r="AD160" s="19">
        <f t="shared" si="253"/>
        <v>1.850087447315435</v>
      </c>
      <c r="AE160" s="19">
        <f t="shared" si="254"/>
        <v>2.2002831924421359E-2</v>
      </c>
      <c r="AF160" s="19">
        <f t="shared" si="255"/>
        <v>0.99951587538730569</v>
      </c>
      <c r="AG160" s="19">
        <f t="shared" si="256"/>
        <v>0.74896396334418913</v>
      </c>
      <c r="AH160" s="72">
        <f t="shared" si="222"/>
        <v>8.3850013513743884E-4</v>
      </c>
      <c r="AI160" s="72">
        <f t="shared" si="223"/>
        <v>8.923167171325852E-2</v>
      </c>
      <c r="AJ160" s="72">
        <f t="shared" si="257"/>
        <v>3.1766864139193274E-10</v>
      </c>
      <c r="AK160" s="19">
        <f t="shared" si="258"/>
        <v>0.9612510996707071</v>
      </c>
      <c r="AL160" s="19">
        <f t="shared" si="259"/>
        <v>-0.27567430671329518</v>
      </c>
      <c r="AM160" s="19">
        <f t="shared" si="260"/>
        <v>1.8500874473224247</v>
      </c>
      <c r="AN160" s="19">
        <f t="shared" si="261"/>
        <v>2.2002832002588502E-2</v>
      </c>
      <c r="AO160" s="19">
        <f t="shared" si="262"/>
        <v>0.99951587538386588</v>
      </c>
      <c r="AP160" s="19">
        <f t="shared" si="263"/>
        <v>0.74896396334099657</v>
      </c>
      <c r="AQ160" s="72">
        <f t="shared" si="224"/>
        <v>8.3850013513456028E-4</v>
      </c>
      <c r="AR160" s="72">
        <f t="shared" si="225"/>
        <v>8.923167171374366E-2</v>
      </c>
      <c r="AS160" s="72">
        <f t="shared" si="264"/>
        <v>4.8513970618557778E-13</v>
      </c>
      <c r="AT160" s="19">
        <f t="shared" si="265"/>
        <v>0.96125109967070421</v>
      </c>
      <c r="AU160" s="19">
        <f t="shared" si="266"/>
        <v>-0.27567430671330539</v>
      </c>
      <c r="AV160" s="19">
        <f t="shared" si="267"/>
        <v>1.8500874473224354</v>
      </c>
      <c r="AW160" s="19">
        <f t="shared" si="268"/>
        <v>2.2002832002707876E-2</v>
      </c>
      <c r="AX160" s="19">
        <f t="shared" si="269"/>
        <v>0.99951587538386066</v>
      </c>
      <c r="AY160" s="19">
        <f t="shared" si="270"/>
        <v>0.74896396334099169</v>
      </c>
      <c r="AZ160" s="72">
        <f t="shared" si="226"/>
        <v>8.3850013513455594E-4</v>
      </c>
      <c r="BA160" s="72">
        <f t="shared" si="227"/>
        <v>8.9231671713744395E-2</v>
      </c>
      <c r="BB160" s="72">
        <f t="shared" si="271"/>
        <v>7.3552275381416621E-16</v>
      </c>
      <c r="BC160" s="19">
        <f t="shared" si="272"/>
        <v>0.96125109967070432</v>
      </c>
      <c r="BD160" s="19">
        <f t="shared" si="273"/>
        <v>-0.27567430671330545</v>
      </c>
      <c r="BE160" s="19">
        <f t="shared" si="274"/>
        <v>1.8500874473224354</v>
      </c>
      <c r="BF160" s="19">
        <f t="shared" si="275"/>
        <v>2.2002832002708052E-2</v>
      </c>
      <c r="BG160" s="19">
        <f t="shared" si="276"/>
        <v>0.99951587538386055</v>
      </c>
      <c r="BH160" s="19">
        <f t="shared" si="277"/>
        <v>0.74896396334099169</v>
      </c>
      <c r="BI160" s="72">
        <f t="shared" si="228"/>
        <v>8.3850013513455583E-4</v>
      </c>
      <c r="BJ160" s="72">
        <f t="shared" si="229"/>
        <v>8.9231671713744395E-2</v>
      </c>
      <c r="BK160" s="72">
        <f t="shared" si="278"/>
        <v>0</v>
      </c>
      <c r="BL160" s="72">
        <f t="shared" si="230"/>
        <v>6.7362339860029116E-3</v>
      </c>
      <c r="BM160" s="72">
        <f t="shared" si="279"/>
        <v>1.0016819374048418</v>
      </c>
      <c r="BN160" s="72">
        <f t="shared" si="280"/>
        <v>1.6784083853201208E-3</v>
      </c>
      <c r="BO160" s="72">
        <f t="shared" si="281"/>
        <v>1.2083347433750015E-3</v>
      </c>
      <c r="BP160" s="72">
        <f t="shared" si="231"/>
        <v>11772634.163557578</v>
      </c>
      <c r="BQ160" s="72">
        <f t="shared" si="282"/>
        <v>3.0632426942312363</v>
      </c>
      <c r="BR160" s="72">
        <f t="shared" si="283"/>
        <v>-2.5915341835497527E-2</v>
      </c>
      <c r="BS160" s="72">
        <f t="shared" si="284"/>
        <v>3.1156773117542955</v>
      </c>
      <c r="BT160" s="72">
        <f t="shared" si="285"/>
        <v>175.51087800373318</v>
      </c>
      <c r="BU160" s="72">
        <f t="shared" si="286"/>
        <v>358.51516028818719</v>
      </c>
      <c r="BV160" s="72">
        <f t="shared" si="287"/>
        <v>178.51516028818719</v>
      </c>
    </row>
    <row r="161" spans="1:74">
      <c r="A161" s="13">
        <f>'LL to'!B161</f>
        <v>27.735606426221239</v>
      </c>
      <c r="B161" s="13">
        <f>'LL to'!C161</f>
        <v>136.66994383181537</v>
      </c>
      <c r="C161" s="19">
        <f t="shared" si="232"/>
        <v>0.48407765217485832</v>
      </c>
      <c r="D161" s="19">
        <f t="shared" si="233"/>
        <v>2.3853405083808936</v>
      </c>
      <c r="E161" s="19">
        <f t="shared" si="216"/>
        <v>-0.56274137390121037</v>
      </c>
      <c r="F161" s="19">
        <f t="shared" si="217"/>
        <v>0.48269555710595996</v>
      </c>
      <c r="G161" s="19">
        <f t="shared" si="234"/>
        <v>-0.21980080488013698</v>
      </c>
      <c r="H161" s="19">
        <f t="shared" si="235"/>
        <v>-0.21980080488013698</v>
      </c>
      <c r="I161" s="19">
        <f t="shared" si="236"/>
        <v>0</v>
      </c>
      <c r="J161" s="19">
        <f t="shared" si="237"/>
        <v>0.87534445651723047</v>
      </c>
      <c r="K161" s="19">
        <f t="shared" si="238"/>
        <v>0.48349982672649872</v>
      </c>
      <c r="L161" s="19">
        <f t="shared" si="239"/>
        <v>1.0661477809709783</v>
      </c>
      <c r="M161" s="19">
        <f t="shared" si="240"/>
        <v>-0.18660481238762913</v>
      </c>
      <c r="N161" s="19">
        <f t="shared" si="241"/>
        <v>0.96517864399377773</v>
      </c>
      <c r="O161" s="19">
        <f t="shared" si="242"/>
        <v>0.99664221837201972</v>
      </c>
      <c r="P161" s="72">
        <f t="shared" si="218"/>
        <v>8.0976427058193341E-4</v>
      </c>
      <c r="Q161" s="72">
        <f t="shared" si="219"/>
        <v>-0.2204677425431239</v>
      </c>
      <c r="R161" s="72">
        <f t="shared" si="243"/>
        <v>-6.669376629869217E-4</v>
      </c>
      <c r="S161" s="19">
        <f t="shared" si="244"/>
        <v>0.87540471083614446</v>
      </c>
      <c r="T161" s="19">
        <f t="shared" si="245"/>
        <v>0.48339072420339868</v>
      </c>
      <c r="U161" s="19">
        <f t="shared" si="246"/>
        <v>1.066272416212843</v>
      </c>
      <c r="V161" s="19">
        <f t="shared" si="247"/>
        <v>-0.18714895225399675</v>
      </c>
      <c r="W161" s="19">
        <f t="shared" si="248"/>
        <v>0.96497526967023128</v>
      </c>
      <c r="X161" s="19">
        <f t="shared" si="249"/>
        <v>0.99664126368447981</v>
      </c>
      <c r="Y161" s="72">
        <f t="shared" si="220"/>
        <v>8.0959405751628109E-4</v>
      </c>
      <c r="Z161" s="72">
        <f t="shared" si="221"/>
        <v>-0.22046976552716852</v>
      </c>
      <c r="AA161" s="72">
        <f t="shared" si="250"/>
        <v>-2.0229840446139846E-6</v>
      </c>
      <c r="AB161" s="19">
        <f t="shared" si="251"/>
        <v>0.87540489384829989</v>
      </c>
      <c r="AC161" s="19">
        <f t="shared" si="252"/>
        <v>0.48339039277425322</v>
      </c>
      <c r="AD161" s="19">
        <f t="shared" si="253"/>
        <v>1.0662727948138566</v>
      </c>
      <c r="AE161" s="19">
        <f t="shared" si="254"/>
        <v>-0.18715060246939152</v>
      </c>
      <c r="AF161" s="19">
        <f t="shared" si="255"/>
        <v>0.96497465199534382</v>
      </c>
      <c r="AG161" s="19">
        <f t="shared" si="256"/>
        <v>0.99664126078413928</v>
      </c>
      <c r="AH161" s="72">
        <f t="shared" si="222"/>
        <v>8.0959354055628143E-4</v>
      </c>
      <c r="AI161" s="72">
        <f t="shared" si="223"/>
        <v>-0.22046977166336124</v>
      </c>
      <c r="AJ161" s="72">
        <f t="shared" si="257"/>
        <v>-6.1361927206071698E-9</v>
      </c>
      <c r="AK161" s="19">
        <f t="shared" si="258"/>
        <v>0.87540489440342162</v>
      </c>
      <c r="AL161" s="19">
        <f t="shared" si="259"/>
        <v>0.48339039176894505</v>
      </c>
      <c r="AM161" s="19">
        <f t="shared" si="260"/>
        <v>1.0662727959622489</v>
      </c>
      <c r="AN161" s="19">
        <f t="shared" si="261"/>
        <v>-0.18715060747488541</v>
      </c>
      <c r="AO161" s="19">
        <f t="shared" si="262"/>
        <v>0.96497465012178141</v>
      </c>
      <c r="AP161" s="19">
        <f t="shared" si="263"/>
        <v>0.99664126077534176</v>
      </c>
      <c r="AQ161" s="72">
        <f t="shared" si="224"/>
        <v>8.0959353898821251E-4</v>
      </c>
      <c r="AR161" s="72">
        <f t="shared" si="225"/>
        <v>-0.22046977168197376</v>
      </c>
      <c r="AS161" s="72">
        <f t="shared" si="264"/>
        <v>-1.8612528185357746E-11</v>
      </c>
      <c r="AT161" s="19">
        <f t="shared" si="265"/>
        <v>0.87540489440510538</v>
      </c>
      <c r="AU161" s="19">
        <f t="shared" si="266"/>
        <v>0.48339039176589571</v>
      </c>
      <c r="AV161" s="19">
        <f t="shared" si="267"/>
        <v>1.0662727959657321</v>
      </c>
      <c r="AW161" s="19">
        <f t="shared" si="268"/>
        <v>-0.18715060749006826</v>
      </c>
      <c r="AX161" s="19">
        <f t="shared" si="269"/>
        <v>0.9649746501160984</v>
      </c>
      <c r="AY161" s="19">
        <f t="shared" si="270"/>
        <v>0.99664126077531512</v>
      </c>
      <c r="AZ161" s="72">
        <f t="shared" si="226"/>
        <v>8.0959353898345634E-4</v>
      </c>
      <c r="BA161" s="72">
        <f t="shared" si="227"/>
        <v>-0.22046977168203022</v>
      </c>
      <c r="BB161" s="72">
        <f t="shared" si="271"/>
        <v>-5.645484080218921E-14</v>
      </c>
      <c r="BC161" s="19">
        <f t="shared" si="272"/>
        <v>0.8754048944051106</v>
      </c>
      <c r="BD161" s="19">
        <f t="shared" si="273"/>
        <v>0.4833903917658865</v>
      </c>
      <c r="BE161" s="19">
        <f t="shared" si="274"/>
        <v>1.0662727959657428</v>
      </c>
      <c r="BF161" s="19">
        <f t="shared" si="275"/>
        <v>-0.18715060749011431</v>
      </c>
      <c r="BG161" s="19">
        <f t="shared" si="276"/>
        <v>0.96497465011608119</v>
      </c>
      <c r="BH161" s="19">
        <f t="shared" si="277"/>
        <v>0.99664126077531501</v>
      </c>
      <c r="BI161" s="72">
        <f t="shared" si="228"/>
        <v>8.0959353898344192E-4</v>
      </c>
      <c r="BJ161" s="72">
        <f t="shared" si="229"/>
        <v>-0.22046977168203041</v>
      </c>
      <c r="BK161" s="72">
        <f t="shared" si="278"/>
        <v>0</v>
      </c>
      <c r="BL161" s="72">
        <f t="shared" si="230"/>
        <v>6.5034435108364827E-3</v>
      </c>
      <c r="BM161" s="72">
        <f t="shared" si="279"/>
        <v>1.0016238836632056</v>
      </c>
      <c r="BN161" s="72">
        <f t="shared" si="280"/>
        <v>1.6205938259218472E-3</v>
      </c>
      <c r="BO161" s="72">
        <f t="shared" si="281"/>
        <v>1.4141849091390357E-3</v>
      </c>
      <c r="BP161" s="72">
        <f t="shared" si="231"/>
        <v>6780034.5776121244</v>
      </c>
      <c r="BQ161" s="72">
        <f t="shared" si="282"/>
        <v>-0.22194063170534395</v>
      </c>
      <c r="BR161" s="72">
        <f t="shared" si="283"/>
        <v>2.9298687599608266</v>
      </c>
      <c r="BS161" s="72">
        <f t="shared" si="284"/>
        <v>6.0714614135506197</v>
      </c>
      <c r="BT161" s="72">
        <f t="shared" si="285"/>
        <v>347.28373850081641</v>
      </c>
      <c r="BU161" s="72">
        <f t="shared" si="286"/>
        <v>167.86911447298348</v>
      </c>
      <c r="BV161" s="72">
        <f t="shared" si="287"/>
        <v>347.86911447298348</v>
      </c>
    </row>
    <row r="162" spans="1:74">
      <c r="A162" s="13">
        <f>'LL to'!B162</f>
        <v>27.511073802588015</v>
      </c>
      <c r="B162" s="13">
        <f>'LL to'!C162</f>
        <v>79.494829900334878</v>
      </c>
      <c r="C162" s="19">
        <f t="shared" si="232"/>
        <v>0.48015881861431731</v>
      </c>
      <c r="D162" s="19">
        <f t="shared" si="233"/>
        <v>1.3874465200736794</v>
      </c>
      <c r="E162" s="19">
        <f t="shared" si="216"/>
        <v>0.48269555710595996</v>
      </c>
      <c r="F162" s="19">
        <f t="shared" si="217"/>
        <v>0.47878423367865552</v>
      </c>
      <c r="G162" s="19">
        <f t="shared" si="234"/>
        <v>-0.99789398830721421</v>
      </c>
      <c r="H162" s="19">
        <f t="shared" si="235"/>
        <v>-0.99789398830721421</v>
      </c>
      <c r="I162" s="19">
        <f t="shared" si="236"/>
        <v>0</v>
      </c>
      <c r="J162" s="19">
        <f t="shared" si="237"/>
        <v>0.76838043975396075</v>
      </c>
      <c r="K162" s="19">
        <f t="shared" si="238"/>
        <v>0.6399933591870387</v>
      </c>
      <c r="L162" s="19">
        <f t="shared" si="239"/>
        <v>0.87630670381008424</v>
      </c>
      <c r="M162" s="19">
        <f t="shared" si="240"/>
        <v>-0.85976444456013379</v>
      </c>
      <c r="N162" s="19">
        <f t="shared" si="241"/>
        <v>0.26080509987020462</v>
      </c>
      <c r="O162" s="19">
        <f t="shared" si="242"/>
        <v>-0.99987190632063105</v>
      </c>
      <c r="P162" s="72">
        <f t="shared" si="218"/>
        <v>2.1919711196792546E-4</v>
      </c>
      <c r="Q162" s="72">
        <f t="shared" si="219"/>
        <v>-1.000419014767842</v>
      </c>
      <c r="R162" s="72">
        <f t="shared" si="243"/>
        <v>-2.5250264606277995E-3</v>
      </c>
      <c r="S162" s="19">
        <f t="shared" si="244"/>
        <v>0.76976788304644173</v>
      </c>
      <c r="T162" s="19">
        <f t="shared" si="245"/>
        <v>0.63832390385305149</v>
      </c>
      <c r="U162" s="19">
        <f t="shared" si="246"/>
        <v>0.87847743683197754</v>
      </c>
      <c r="V162" s="19">
        <f t="shared" si="247"/>
        <v>-0.85960993091938531</v>
      </c>
      <c r="W162" s="19">
        <f t="shared" si="248"/>
        <v>0.26107076666476958</v>
      </c>
      <c r="X162" s="19">
        <f t="shared" si="249"/>
        <v>-0.99987262733337867</v>
      </c>
      <c r="Y162" s="72">
        <f t="shared" si="220"/>
        <v>2.1942024896675326E-4</v>
      </c>
      <c r="Z162" s="72">
        <f t="shared" si="221"/>
        <v>-1.0004248139615941</v>
      </c>
      <c r="AA162" s="72">
        <f t="shared" si="250"/>
        <v>-5.7991937520984749E-6</v>
      </c>
      <c r="AB162" s="19">
        <f t="shared" si="251"/>
        <v>0.76977106510931104</v>
      </c>
      <c r="AC162" s="19">
        <f t="shared" si="252"/>
        <v>0.63832006651873074</v>
      </c>
      <c r="AD162" s="19">
        <f t="shared" si="253"/>
        <v>0.87848242187548731</v>
      </c>
      <c r="AE162" s="19">
        <f t="shared" si="254"/>
        <v>-0.85960957536599059</v>
      </c>
      <c r="AF162" s="19">
        <f t="shared" si="255"/>
        <v>0.2610713779391014</v>
      </c>
      <c r="AG162" s="19">
        <f t="shared" si="256"/>
        <v>-0.99987262898299933</v>
      </c>
      <c r="AH162" s="72">
        <f t="shared" si="222"/>
        <v>2.1942076238367817E-4</v>
      </c>
      <c r="AI162" s="72">
        <f t="shared" si="223"/>
        <v>-1.0004248272746201</v>
      </c>
      <c r="AJ162" s="72">
        <f t="shared" si="257"/>
        <v>-1.3313026014927232E-8</v>
      </c>
      <c r="AK162" s="19">
        <f t="shared" si="258"/>
        <v>0.7697710724142488</v>
      </c>
      <c r="AL162" s="19">
        <f t="shared" si="259"/>
        <v>0.6383200577094672</v>
      </c>
      <c r="AM162" s="19">
        <f t="shared" si="260"/>
        <v>0.87848243331949183</v>
      </c>
      <c r="AN162" s="19">
        <f t="shared" si="261"/>
        <v>-0.85960957454975429</v>
      </c>
      <c r="AO162" s="19">
        <f t="shared" si="262"/>
        <v>0.26107137934239044</v>
      </c>
      <c r="AP162" s="19">
        <f t="shared" si="263"/>
        <v>-0.99987262898678653</v>
      </c>
      <c r="AQ162" s="72">
        <f t="shared" si="224"/>
        <v>2.1942076356231809E-4</v>
      </c>
      <c r="AR162" s="72">
        <f t="shared" si="225"/>
        <v>-1.0004248273051823</v>
      </c>
      <c r="AS162" s="72">
        <f t="shared" si="264"/>
        <v>-3.0562219421881309E-11</v>
      </c>
      <c r="AT162" s="19">
        <f t="shared" si="265"/>
        <v>0.76977107243101839</v>
      </c>
      <c r="AU162" s="19">
        <f t="shared" si="266"/>
        <v>0.63832005768924405</v>
      </c>
      <c r="AV162" s="19">
        <f t="shared" si="267"/>
        <v>0.87848243334576337</v>
      </c>
      <c r="AW162" s="19">
        <f t="shared" si="268"/>
        <v>-0.85960957454788056</v>
      </c>
      <c r="AX162" s="19">
        <f t="shared" si="269"/>
        <v>0.26107137934561175</v>
      </c>
      <c r="AY162" s="19">
        <f t="shared" si="270"/>
        <v>-0.9998726289867963</v>
      </c>
      <c r="AZ162" s="72">
        <f t="shared" si="226"/>
        <v>2.1942076356502369E-4</v>
      </c>
      <c r="BA162" s="72">
        <f t="shared" si="227"/>
        <v>-1.0004248273052525</v>
      </c>
      <c r="BB162" s="72">
        <f t="shared" si="271"/>
        <v>-7.0166095156309893E-14</v>
      </c>
      <c r="BC162" s="19">
        <f t="shared" si="272"/>
        <v>0.76977107243105691</v>
      </c>
      <c r="BD162" s="19">
        <f t="shared" si="273"/>
        <v>0.63832005768919753</v>
      </c>
      <c r="BE162" s="19">
        <f t="shared" si="274"/>
        <v>0.87848243334582377</v>
      </c>
      <c r="BF162" s="19">
        <f t="shared" si="275"/>
        <v>-0.85960957454787623</v>
      </c>
      <c r="BG162" s="19">
        <f t="shared" si="276"/>
        <v>0.26107137934561919</v>
      </c>
      <c r="BH162" s="19">
        <f t="shared" si="277"/>
        <v>-0.99987262898679619</v>
      </c>
      <c r="BI162" s="72">
        <f t="shared" si="228"/>
        <v>2.1942076356502995E-4</v>
      </c>
      <c r="BJ162" s="72">
        <f t="shared" si="229"/>
        <v>-1.0004248273052527</v>
      </c>
      <c r="BK162" s="72">
        <f t="shared" si="278"/>
        <v>0</v>
      </c>
      <c r="BL162" s="72">
        <f t="shared" si="230"/>
        <v>1.759489710601365E-3</v>
      </c>
      <c r="BM162" s="72">
        <f t="shared" si="279"/>
        <v>1.0004397274181209</v>
      </c>
      <c r="BN162" s="72">
        <f t="shared" si="280"/>
        <v>4.3948584533865101E-4</v>
      </c>
      <c r="BO162" s="72">
        <f t="shared" si="281"/>
        <v>-3.3823668793441349E-4</v>
      </c>
      <c r="BP162" s="72">
        <f t="shared" si="231"/>
        <v>5588901.8412241666</v>
      </c>
      <c r="BQ162" s="72">
        <f t="shared" si="282"/>
        <v>-1.3273702989403133</v>
      </c>
      <c r="BR162" s="72">
        <f t="shared" si="283"/>
        <v>1.3192538195711645</v>
      </c>
      <c r="BS162" s="72">
        <f t="shared" si="284"/>
        <v>4.4608464731609576</v>
      </c>
      <c r="BT162" s="72">
        <f t="shared" si="285"/>
        <v>283.94728401970167</v>
      </c>
      <c r="BU162" s="72">
        <f t="shared" si="286"/>
        <v>75.587675967941152</v>
      </c>
      <c r="BV162" s="72">
        <f t="shared" si="287"/>
        <v>255.5876759679411</v>
      </c>
    </row>
    <row r="163" spans="1:74">
      <c r="A163" s="13">
        <f>'LL to'!B163</f>
        <v>-19.460647095911803</v>
      </c>
      <c r="B163" s="13">
        <f>'LL to'!C163</f>
        <v>-117.40605733953529</v>
      </c>
      <c r="C163" s="19">
        <f t="shared" si="232"/>
        <v>-0.3396523663923337</v>
      </c>
      <c r="D163" s="19">
        <f t="shared" si="233"/>
        <v>-2.0491222623601448</v>
      </c>
      <c r="E163" s="19">
        <f t="shared" si="216"/>
        <v>0.47878423367865552</v>
      </c>
      <c r="F163" s="19">
        <f t="shared" si="217"/>
        <v>-0.33859876926630061</v>
      </c>
      <c r="G163" s="19">
        <f t="shared" si="234"/>
        <v>-3.4365687824338242</v>
      </c>
      <c r="H163" s="19">
        <f t="shared" si="235"/>
        <v>-3.4365687824338242</v>
      </c>
      <c r="I163" s="19">
        <f t="shared" si="236"/>
        <v>0</v>
      </c>
      <c r="J163" s="19">
        <f t="shared" si="237"/>
        <v>0.29970368055637653</v>
      </c>
      <c r="K163" s="19">
        <f t="shared" si="238"/>
        <v>-0.95403233900165096</v>
      </c>
      <c r="L163" s="19">
        <f t="shared" si="239"/>
        <v>2.8372106115882163</v>
      </c>
      <c r="M163" s="19">
        <f t="shared" si="240"/>
        <v>0.81205875358624113</v>
      </c>
      <c r="N163" s="19">
        <f t="shared" si="241"/>
        <v>0.34056058072396045</v>
      </c>
      <c r="O163" s="19">
        <f t="shared" si="242"/>
        <v>-5.5343997511154819E-2</v>
      </c>
      <c r="P163" s="72">
        <f t="shared" si="218"/>
        <v>2.8617141586874243E-4</v>
      </c>
      <c r="Q163" s="72">
        <f t="shared" si="219"/>
        <v>-3.4288461914456603</v>
      </c>
      <c r="R163" s="72">
        <f t="shared" si="243"/>
        <v>7.7225909881639687E-3</v>
      </c>
      <c r="S163" s="19">
        <f t="shared" si="244"/>
        <v>0.29373160113709573</v>
      </c>
      <c r="T163" s="19">
        <f t="shared" si="245"/>
        <v>-0.95588793615854262</v>
      </c>
      <c r="U163" s="19">
        <f t="shared" si="246"/>
        <v>2.843464338545707</v>
      </c>
      <c r="V163" s="19">
        <f t="shared" si="247"/>
        <v>0.80748540069667829</v>
      </c>
      <c r="W163" s="19">
        <f t="shared" si="248"/>
        <v>0.34796732766172489</v>
      </c>
      <c r="X163" s="19">
        <f t="shared" si="249"/>
        <v>-7.6328853630572624E-2</v>
      </c>
      <c r="Y163" s="72">
        <f t="shared" si="220"/>
        <v>2.9238983733072006E-4</v>
      </c>
      <c r="Z163" s="72">
        <f t="shared" si="221"/>
        <v>-3.4288728101438783</v>
      </c>
      <c r="AA163" s="72">
        <f t="shared" si="250"/>
        <v>-2.6618698218072723E-5</v>
      </c>
      <c r="AB163" s="19">
        <f t="shared" si="251"/>
        <v>0.29375214733250149</v>
      </c>
      <c r="AC163" s="19">
        <f t="shared" si="252"/>
        <v>-0.95588162234533214</v>
      </c>
      <c r="AD163" s="19">
        <f t="shared" si="253"/>
        <v>2.8434428441189192</v>
      </c>
      <c r="AE163" s="19">
        <f t="shared" si="254"/>
        <v>0.80750167368485815</v>
      </c>
      <c r="AF163" s="19">
        <f t="shared" si="255"/>
        <v>0.34794104699615291</v>
      </c>
      <c r="AG163" s="19">
        <f t="shared" si="256"/>
        <v>-7.6256105005205632E-2</v>
      </c>
      <c r="AH163" s="72">
        <f t="shared" si="222"/>
        <v>2.9236777349782241E-4</v>
      </c>
      <c r="AI163" s="72">
        <f t="shared" si="223"/>
        <v>-3.4288727130396293</v>
      </c>
      <c r="AJ163" s="72">
        <f t="shared" si="257"/>
        <v>9.7104249086044092E-8</v>
      </c>
      <c r="AK163" s="19">
        <f t="shared" si="258"/>
        <v>0.29375207238006307</v>
      </c>
      <c r="AL163" s="19">
        <f t="shared" si="259"/>
        <v>-0.9558816453789758</v>
      </c>
      <c r="AM163" s="19">
        <f t="shared" si="260"/>
        <v>2.8434429225307598</v>
      </c>
      <c r="AN163" s="19">
        <f t="shared" si="261"/>
        <v>0.80750161432803025</v>
      </c>
      <c r="AO163" s="19">
        <f t="shared" si="262"/>
        <v>0.34794114285762512</v>
      </c>
      <c r="AP163" s="19">
        <f t="shared" si="263"/>
        <v>-7.6256370385001326E-2</v>
      </c>
      <c r="AQ163" s="72">
        <f t="shared" si="224"/>
        <v>2.9236785397796232E-4</v>
      </c>
      <c r="AR163" s="72">
        <f t="shared" si="225"/>
        <v>-3.4288727133937935</v>
      </c>
      <c r="AS163" s="72">
        <f t="shared" si="264"/>
        <v>-3.5416425347989389E-10</v>
      </c>
      <c r="AT163" s="19">
        <f t="shared" si="265"/>
        <v>0.29375207265343395</v>
      </c>
      <c r="AU163" s="19">
        <f t="shared" si="266"/>
        <v>-0.95588164529496633</v>
      </c>
      <c r="AV163" s="19">
        <f t="shared" si="267"/>
        <v>2.8434429222447717</v>
      </c>
      <c r="AW163" s="19">
        <f t="shared" si="268"/>
        <v>0.80750161454452007</v>
      </c>
      <c r="AX163" s="19">
        <f t="shared" si="269"/>
        <v>0.34794114250799335</v>
      </c>
      <c r="AY163" s="19">
        <f t="shared" si="270"/>
        <v>-7.6256369417092462E-2</v>
      </c>
      <c r="AZ163" s="72">
        <f t="shared" si="226"/>
        <v>2.923678536844303E-4</v>
      </c>
      <c r="BA163" s="72">
        <f t="shared" si="227"/>
        <v>-3.4288727133925017</v>
      </c>
      <c r="BB163" s="72">
        <f t="shared" si="271"/>
        <v>1.2918555114538322E-12</v>
      </c>
      <c r="BC163" s="19">
        <f t="shared" si="272"/>
        <v>0.29375207265243675</v>
      </c>
      <c r="BD163" s="19">
        <f t="shared" si="273"/>
        <v>-0.95588164529527275</v>
      </c>
      <c r="BE163" s="19">
        <f t="shared" si="274"/>
        <v>2.8434429222458149</v>
      </c>
      <c r="BF163" s="19">
        <f t="shared" si="275"/>
        <v>0.80750161454373026</v>
      </c>
      <c r="BG163" s="19">
        <f t="shared" si="276"/>
        <v>0.34794114250926889</v>
      </c>
      <c r="BH163" s="19">
        <f t="shared" si="277"/>
        <v>-7.6256369420623638E-2</v>
      </c>
      <c r="BI163" s="72">
        <f t="shared" si="228"/>
        <v>2.9236785368550117E-4</v>
      </c>
      <c r="BJ163" s="72">
        <f t="shared" si="229"/>
        <v>-3.4288727133925065</v>
      </c>
      <c r="BK163" s="72">
        <f t="shared" si="278"/>
        <v>-4.8849813083506888E-15</v>
      </c>
      <c r="BL163" s="72">
        <f t="shared" si="230"/>
        <v>2.3449481964450901E-3</v>
      </c>
      <c r="BM163" s="72">
        <f t="shared" si="279"/>
        <v>1.000585979545223</v>
      </c>
      <c r="BN163" s="72">
        <f t="shared" si="280"/>
        <v>5.8555063178687304E-4</v>
      </c>
      <c r="BO163" s="72">
        <f t="shared" si="281"/>
        <v>-1.3092817018615242E-5</v>
      </c>
      <c r="BP163" s="72">
        <f t="shared" si="231"/>
        <v>18085737.269806035</v>
      </c>
      <c r="BQ163" s="72">
        <f t="shared" si="282"/>
        <v>1.1543780951728915</v>
      </c>
      <c r="BR163" s="72">
        <f t="shared" si="283"/>
        <v>-1.0358098201538541</v>
      </c>
      <c r="BS163" s="72">
        <f t="shared" si="284"/>
        <v>2.105782833435939</v>
      </c>
      <c r="BT163" s="72">
        <f t="shared" si="285"/>
        <v>66.140992815757954</v>
      </c>
      <c r="BU163" s="72">
        <f t="shared" si="286"/>
        <v>300.65246892697934</v>
      </c>
      <c r="BV163" s="72">
        <f t="shared" si="287"/>
        <v>120.65246892697928</v>
      </c>
    </row>
    <row r="164" spans="1:74">
      <c r="A164" s="13">
        <f>'LL to'!B164</f>
        <v>-22.422818084778214</v>
      </c>
      <c r="B164" s="13">
        <f>'LL to'!C164</f>
        <v>62.794670781968563</v>
      </c>
      <c r="C164" s="19">
        <f t="shared" si="232"/>
        <v>-0.39135200315510887</v>
      </c>
      <c r="D164" s="19">
        <f t="shared" si="233"/>
        <v>1.0959737578512336</v>
      </c>
      <c r="E164" s="19">
        <f t="shared" si="216"/>
        <v>-0.33859876926630061</v>
      </c>
      <c r="F164" s="19">
        <f t="shared" si="217"/>
        <v>-0.3901692270934275</v>
      </c>
      <c r="G164" s="19">
        <f t="shared" si="234"/>
        <v>3.1450960202113785</v>
      </c>
      <c r="H164" s="19">
        <f t="shared" si="235"/>
        <v>3.1450960202113785</v>
      </c>
      <c r="I164" s="19">
        <f t="shared" si="236"/>
        <v>0</v>
      </c>
      <c r="J164" s="19">
        <f t="shared" si="237"/>
        <v>0.66595706827557466</v>
      </c>
      <c r="K164" s="19">
        <f t="shared" si="238"/>
        <v>-0.74599006911205035</v>
      </c>
      <c r="L164" s="19">
        <f t="shared" si="239"/>
        <v>2.4128166186609379</v>
      </c>
      <c r="M164" s="19">
        <f t="shared" si="240"/>
        <v>-4.5890285439100179E-3</v>
      </c>
      <c r="N164" s="19">
        <f t="shared" si="241"/>
        <v>0.99997894081702321</v>
      </c>
      <c r="O164" s="19">
        <f t="shared" si="242"/>
        <v>-0.99867050654789546</v>
      </c>
      <c r="P164" s="72">
        <f t="shared" si="218"/>
        <v>8.3888762762386485E-4</v>
      </c>
      <c r="Q164" s="72">
        <f t="shared" si="219"/>
        <v>3.145058935971567</v>
      </c>
      <c r="R164" s="72">
        <f t="shared" si="243"/>
        <v>-3.7084239811413511E-5</v>
      </c>
      <c r="S164" s="19">
        <f t="shared" si="244"/>
        <v>0.66595694199440592</v>
      </c>
      <c r="T164" s="19">
        <f t="shared" si="245"/>
        <v>-0.74599018184521682</v>
      </c>
      <c r="U164" s="19">
        <f t="shared" si="246"/>
        <v>2.4128167879408844</v>
      </c>
      <c r="V164" s="19">
        <f t="shared" si="247"/>
        <v>-4.5404532870611854E-3</v>
      </c>
      <c r="W164" s="19">
        <f t="shared" si="248"/>
        <v>0.99997938428394806</v>
      </c>
      <c r="X164" s="19">
        <f t="shared" si="249"/>
        <v>-0.99867050722333528</v>
      </c>
      <c r="Y164" s="72">
        <f t="shared" si="220"/>
        <v>8.3888799871591733E-4</v>
      </c>
      <c r="Z164" s="72">
        <f t="shared" si="221"/>
        <v>3.1450593285088355</v>
      </c>
      <c r="AA164" s="72">
        <f t="shared" si="250"/>
        <v>3.9253726846766313E-7</v>
      </c>
      <c r="AB164" s="19">
        <f t="shared" si="251"/>
        <v>0.6659569433240573</v>
      </c>
      <c r="AC164" s="19">
        <f t="shared" si="252"/>
        <v>-0.74599018065821654</v>
      </c>
      <c r="AD164" s="19">
        <f t="shared" si="253"/>
        <v>2.4128167861584866</v>
      </c>
      <c r="AE164" s="19">
        <f t="shared" si="254"/>
        <v>-4.5409674571050967E-3</v>
      </c>
      <c r="AF164" s="19">
        <f t="shared" si="255"/>
        <v>0.99997937961455352</v>
      </c>
      <c r="AG164" s="19">
        <f t="shared" si="256"/>
        <v>-0.99867050721622341</v>
      </c>
      <c r="AH164" s="72">
        <f t="shared" si="222"/>
        <v>8.3888799480857923E-4</v>
      </c>
      <c r="AI164" s="72">
        <f t="shared" si="223"/>
        <v>3.1450593243538205</v>
      </c>
      <c r="AJ164" s="72">
        <f t="shared" si="257"/>
        <v>-4.1550149987301666E-9</v>
      </c>
      <c r="AK164" s="19">
        <f t="shared" si="258"/>
        <v>0.66595694330998212</v>
      </c>
      <c r="AL164" s="19">
        <f t="shared" si="259"/>
        <v>-0.7459901806707816</v>
      </c>
      <c r="AM164" s="19">
        <f t="shared" si="260"/>
        <v>2.4128167861773546</v>
      </c>
      <c r="AN164" s="19">
        <f t="shared" si="261"/>
        <v>-4.5409620146047072E-3</v>
      </c>
      <c r="AO164" s="19">
        <f t="shared" si="262"/>
        <v>0.99997937966398187</v>
      </c>
      <c r="AP164" s="19">
        <f t="shared" si="263"/>
        <v>-0.99867050721629869</v>
      </c>
      <c r="AQ164" s="72">
        <f t="shared" si="224"/>
        <v>8.3888799484994089E-4</v>
      </c>
      <c r="AR164" s="72">
        <f t="shared" si="225"/>
        <v>3.1450593243978013</v>
      </c>
      <c r="AS164" s="72">
        <f t="shared" si="264"/>
        <v>4.3980818986710801E-11</v>
      </c>
      <c r="AT164" s="19">
        <f t="shared" si="265"/>
        <v>0.665956943310131</v>
      </c>
      <c r="AU164" s="19">
        <f t="shared" si="266"/>
        <v>-0.74599018067064859</v>
      </c>
      <c r="AV164" s="19">
        <f t="shared" si="267"/>
        <v>2.4128167861771548</v>
      </c>
      <c r="AW164" s="19">
        <f t="shared" si="268"/>
        <v>-4.5409620722135554E-3</v>
      </c>
      <c r="AX164" s="19">
        <f t="shared" si="269"/>
        <v>0.99997937966345873</v>
      </c>
      <c r="AY164" s="19">
        <f t="shared" si="270"/>
        <v>-0.9986705072162978</v>
      </c>
      <c r="AZ164" s="72">
        <f t="shared" si="226"/>
        <v>8.3888799484950309E-4</v>
      </c>
      <c r="BA164" s="72">
        <f t="shared" si="227"/>
        <v>3.1450593243973359</v>
      </c>
      <c r="BB164" s="72">
        <f t="shared" si="271"/>
        <v>-4.6540549192286562E-13</v>
      </c>
      <c r="BC164" s="19">
        <f t="shared" si="272"/>
        <v>0.66595694331012956</v>
      </c>
      <c r="BD164" s="19">
        <f t="shared" si="273"/>
        <v>-0.74599018067065004</v>
      </c>
      <c r="BE164" s="19">
        <f t="shared" si="274"/>
        <v>2.412816786177157</v>
      </c>
      <c r="BF164" s="19">
        <f t="shared" si="275"/>
        <v>-4.5409620716039363E-3</v>
      </c>
      <c r="BG164" s="19">
        <f t="shared" si="276"/>
        <v>0.99997937966346429</v>
      </c>
      <c r="BH164" s="19">
        <f t="shared" si="277"/>
        <v>-0.9986705072162978</v>
      </c>
      <c r="BI164" s="72">
        <f t="shared" si="228"/>
        <v>8.3888799484950764E-4</v>
      </c>
      <c r="BJ164" s="72">
        <f t="shared" si="229"/>
        <v>3.1450593243973408</v>
      </c>
      <c r="BK164" s="72">
        <f t="shared" si="278"/>
        <v>4.8849813083506888E-15</v>
      </c>
      <c r="BL164" s="72">
        <f t="shared" si="230"/>
        <v>6.7393577715853326E-3</v>
      </c>
      <c r="BM164" s="72">
        <f t="shared" si="279"/>
        <v>1.0016827163863096</v>
      </c>
      <c r="BN164" s="72">
        <f t="shared" si="280"/>
        <v>1.6791841004275723E-3</v>
      </c>
      <c r="BO164" s="72">
        <f t="shared" si="281"/>
        <v>-1.1171260842819789E-3</v>
      </c>
      <c r="BP164" s="72">
        <f t="shared" si="231"/>
        <v>15370600.895924874</v>
      </c>
      <c r="BQ164" s="72">
        <f t="shared" si="282"/>
        <v>-3.1367418703004342</v>
      </c>
      <c r="BR164" s="72">
        <f t="shared" si="283"/>
        <v>3.1366449144226185</v>
      </c>
      <c r="BS164" s="72">
        <f t="shared" si="284"/>
        <v>6.2782375680124112</v>
      </c>
      <c r="BT164" s="72">
        <f t="shared" si="285"/>
        <v>180.27792940981286</v>
      </c>
      <c r="BU164" s="72">
        <f t="shared" si="286"/>
        <v>179.71651542758934</v>
      </c>
      <c r="BV164" s="72">
        <f t="shared" si="287"/>
        <v>359.71651542758923</v>
      </c>
    </row>
    <row r="165" spans="1:74">
      <c r="A165" s="13">
        <f>'LL to'!B165</f>
        <v>-50.861189535989922</v>
      </c>
      <c r="B165" s="13">
        <f>'LL to'!C165</f>
        <v>-21.176176343961941</v>
      </c>
      <c r="C165" s="19">
        <f t="shared" si="232"/>
        <v>-0.88769521888391112</v>
      </c>
      <c r="D165" s="19">
        <f t="shared" si="233"/>
        <v>-0.36959400018507116</v>
      </c>
      <c r="E165" s="19">
        <f t="shared" si="216"/>
        <v>-0.3901692270934275</v>
      </c>
      <c r="F165" s="19">
        <f t="shared" si="217"/>
        <v>-0.88605046145393085</v>
      </c>
      <c r="G165" s="19">
        <f t="shared" si="234"/>
        <v>-1.4655677580363049</v>
      </c>
      <c r="H165" s="19">
        <f t="shared" si="235"/>
        <v>-1.4655677580363049</v>
      </c>
      <c r="I165" s="19">
        <f t="shared" si="236"/>
        <v>0</v>
      </c>
      <c r="J165" s="19">
        <f t="shared" si="237"/>
        <v>0.93446819920119339</v>
      </c>
      <c r="K165" s="19">
        <f t="shared" si="238"/>
        <v>0.35604660464843474</v>
      </c>
      <c r="L165" s="19">
        <f t="shared" si="239"/>
        <v>1.2067624978770832</v>
      </c>
      <c r="M165" s="19">
        <f t="shared" si="240"/>
        <v>-0.6225002543749506</v>
      </c>
      <c r="N165" s="19">
        <f t="shared" si="241"/>
        <v>0.61249343330312178</v>
      </c>
      <c r="O165" s="19">
        <f t="shared" si="242"/>
        <v>-0.60594738795713454</v>
      </c>
      <c r="P165" s="72">
        <f t="shared" si="218"/>
        <v>5.1432422139618809E-4</v>
      </c>
      <c r="Q165" s="72">
        <f t="shared" si="219"/>
        <v>-1.4680845194702548</v>
      </c>
      <c r="R165" s="72">
        <f t="shared" si="243"/>
        <v>-2.5167614339498545E-3</v>
      </c>
      <c r="S165" s="19">
        <f t="shared" si="244"/>
        <v>0.93502477261674255</v>
      </c>
      <c r="T165" s="19">
        <f t="shared" si="245"/>
        <v>0.35458239464616503</v>
      </c>
      <c r="U165" s="19">
        <f t="shared" si="246"/>
        <v>1.2083289222765858</v>
      </c>
      <c r="V165" s="19">
        <f t="shared" si="247"/>
        <v>-0.62229311335953186</v>
      </c>
      <c r="W165" s="19">
        <f t="shared" si="248"/>
        <v>0.61275128106530086</v>
      </c>
      <c r="X165" s="19">
        <f t="shared" si="249"/>
        <v>-0.60700678771112238</v>
      </c>
      <c r="Y165" s="72">
        <f t="shared" si="220"/>
        <v>5.145404088218019E-4</v>
      </c>
      <c r="Z165" s="72">
        <f t="shared" si="221"/>
        <v>-1.4680869463327391</v>
      </c>
      <c r="AA165" s="72">
        <f t="shared" si="250"/>
        <v>-2.4268624843060138E-6</v>
      </c>
      <c r="AB165" s="19">
        <f t="shared" si="251"/>
        <v>0.93502530811294693</v>
      </c>
      <c r="AC165" s="19">
        <f t="shared" si="252"/>
        <v>0.35458098255305298</v>
      </c>
      <c r="AD165" s="19">
        <f t="shared" si="253"/>
        <v>1.2083304324961532</v>
      </c>
      <c r="AE165" s="19">
        <f t="shared" si="254"/>
        <v>-0.62229291263074493</v>
      </c>
      <c r="AF165" s="19">
        <f t="shared" si="255"/>
        <v>0.61275153088954404</v>
      </c>
      <c r="AG165" s="19">
        <f t="shared" si="256"/>
        <v>-0.60700780775578145</v>
      </c>
      <c r="AH165" s="72">
        <f t="shared" si="222"/>
        <v>5.1454061828192866E-4</v>
      </c>
      <c r="AI165" s="72">
        <f t="shared" si="223"/>
        <v>-1.4680869486673411</v>
      </c>
      <c r="AJ165" s="72">
        <f t="shared" si="257"/>
        <v>-2.3346020672221357E-9</v>
      </c>
      <c r="AK165" s="19">
        <f t="shared" si="258"/>
        <v>0.93502530862808442</v>
      </c>
      <c r="AL165" s="19">
        <f t="shared" si="259"/>
        <v>0.35458098119464232</v>
      </c>
      <c r="AM165" s="19">
        <f t="shared" si="260"/>
        <v>1.2083304339489596</v>
      </c>
      <c r="AN165" s="19">
        <f t="shared" si="261"/>
        <v>-0.62229291243764617</v>
      </c>
      <c r="AO165" s="19">
        <f t="shared" si="262"/>
        <v>0.61275153112987202</v>
      </c>
      <c r="AP165" s="19">
        <f t="shared" si="263"/>
        <v>-0.60700780873704629</v>
      </c>
      <c r="AQ165" s="72">
        <f t="shared" si="224"/>
        <v>5.1454061848342698E-4</v>
      </c>
      <c r="AR165" s="72">
        <f t="shared" si="225"/>
        <v>-1.4680869486695869</v>
      </c>
      <c r="AS165" s="72">
        <f t="shared" si="264"/>
        <v>-2.2457591342117666E-12</v>
      </c>
      <c r="AT165" s="19">
        <f t="shared" si="265"/>
        <v>0.93502530862858002</v>
      </c>
      <c r="AU165" s="19">
        <f t="shared" si="266"/>
        <v>0.35458098119333559</v>
      </c>
      <c r="AV165" s="19">
        <f t="shared" si="267"/>
        <v>1.2083304339503571</v>
      </c>
      <c r="AW165" s="19">
        <f t="shared" si="268"/>
        <v>-0.62229291243746032</v>
      </c>
      <c r="AX165" s="19">
        <f t="shared" si="269"/>
        <v>0.61275153113010328</v>
      </c>
      <c r="AY165" s="19">
        <f t="shared" si="270"/>
        <v>-0.6070078087379901</v>
      </c>
      <c r="AZ165" s="72">
        <f t="shared" si="226"/>
        <v>5.1454061848362083E-4</v>
      </c>
      <c r="BA165" s="72">
        <f t="shared" si="227"/>
        <v>-1.4680869486695891</v>
      </c>
      <c r="BB165" s="72">
        <f t="shared" si="271"/>
        <v>-2.2204460492503131E-15</v>
      </c>
      <c r="BC165" s="19">
        <f t="shared" si="272"/>
        <v>0.93502530862858046</v>
      </c>
      <c r="BD165" s="19">
        <f t="shared" si="273"/>
        <v>0.35458098119333431</v>
      </c>
      <c r="BE165" s="19">
        <f t="shared" si="274"/>
        <v>1.2083304339503584</v>
      </c>
      <c r="BF165" s="19">
        <f t="shared" si="275"/>
        <v>-0.62229291243746032</v>
      </c>
      <c r="BG165" s="19">
        <f t="shared" si="276"/>
        <v>0.61275153113010328</v>
      </c>
      <c r="BH165" s="19">
        <f t="shared" si="277"/>
        <v>-0.60700780873799132</v>
      </c>
      <c r="BI165" s="72">
        <f t="shared" si="228"/>
        <v>5.1454061848362083E-4</v>
      </c>
      <c r="BJ165" s="72">
        <f t="shared" si="229"/>
        <v>-1.4680869486695891</v>
      </c>
      <c r="BK165" s="72">
        <f t="shared" si="278"/>
        <v>0</v>
      </c>
      <c r="BL165" s="72">
        <f t="shared" si="230"/>
        <v>4.1296369478761082E-3</v>
      </c>
      <c r="BM165" s="72">
        <f t="shared" si="279"/>
        <v>1.0010316112077542</v>
      </c>
      <c r="BN165" s="72">
        <f t="shared" si="280"/>
        <v>1.030282575364302E-3</v>
      </c>
      <c r="BO165" s="72">
        <f t="shared" si="281"/>
        <v>-5.8477824032530609E-4</v>
      </c>
      <c r="BP165" s="72">
        <f t="shared" si="231"/>
        <v>7692702.2723977156</v>
      </c>
      <c r="BQ165" s="72">
        <f t="shared" si="282"/>
        <v>-2.4046477491913314</v>
      </c>
      <c r="BR165" s="72">
        <f t="shared" si="283"/>
        <v>1.7488751055969149</v>
      </c>
      <c r="BS165" s="72">
        <f t="shared" si="284"/>
        <v>4.8904677591867083</v>
      </c>
      <c r="BT165" s="72">
        <f t="shared" si="285"/>
        <v>222.2238327557038</v>
      </c>
      <c r="BU165" s="72">
        <f t="shared" si="286"/>
        <v>100.20316244619937</v>
      </c>
      <c r="BV165" s="72">
        <f t="shared" si="287"/>
        <v>280.20316244619949</v>
      </c>
    </row>
    <row r="166" spans="1:74">
      <c r="A166" s="13">
        <f>'LL to'!B166</f>
        <v>-16.883561353104817</v>
      </c>
      <c r="B166" s="13">
        <f>'LL to'!C166</f>
        <v>77.344625510916671</v>
      </c>
      <c r="C166" s="19">
        <f t="shared" si="232"/>
        <v>-0.29467373507414801</v>
      </c>
      <c r="D166" s="19">
        <f t="shared" si="233"/>
        <v>1.3499183738874974</v>
      </c>
      <c r="E166" s="19">
        <f t="shared" si="216"/>
        <v>-0.88605046145393085</v>
      </c>
      <c r="F166" s="19">
        <f t="shared" si="217"/>
        <v>-0.29374169434218361</v>
      </c>
      <c r="G166" s="19">
        <f t="shared" si="234"/>
        <v>1.7195123740725684</v>
      </c>
      <c r="H166" s="19">
        <f t="shared" si="235"/>
        <v>1.7195123740725684</v>
      </c>
      <c r="I166" s="19">
        <f t="shared" si="236"/>
        <v>0</v>
      </c>
      <c r="J166" s="19">
        <f t="shared" si="237"/>
        <v>0.99090416558096495</v>
      </c>
      <c r="K166" s="19">
        <f t="shared" si="238"/>
        <v>0.13456944168083426</v>
      </c>
      <c r="L166" s="19">
        <f t="shared" si="239"/>
        <v>1.4358173877179257</v>
      </c>
      <c r="M166" s="19">
        <f t="shared" si="240"/>
        <v>0.60419900444659669</v>
      </c>
      <c r="N166" s="19">
        <f t="shared" si="241"/>
        <v>0.6349435630257414</v>
      </c>
      <c r="O166" s="19">
        <f t="shared" si="242"/>
        <v>-0.57185077196659262</v>
      </c>
      <c r="P166" s="72">
        <f t="shared" si="218"/>
        <v>5.3314604453928813E-4</v>
      </c>
      <c r="Q166" s="72">
        <f t="shared" si="219"/>
        <v>1.7224188399308407</v>
      </c>
      <c r="R166" s="72">
        <f t="shared" si="243"/>
        <v>2.9064658582722558E-3</v>
      </c>
      <c r="S166" s="19">
        <f t="shared" si="244"/>
        <v>0.99113887399233191</v>
      </c>
      <c r="T166" s="19">
        <f t="shared" si="245"/>
        <v>0.13282971226804746</v>
      </c>
      <c r="U166" s="19">
        <f t="shared" si="246"/>
        <v>1.4375728783215782</v>
      </c>
      <c r="V166" s="19">
        <f t="shared" si="247"/>
        <v>0.60379033698363438</v>
      </c>
      <c r="W166" s="19">
        <f t="shared" si="248"/>
        <v>0.63543722896518928</v>
      </c>
      <c r="X166" s="19">
        <f t="shared" si="249"/>
        <v>-0.57304168934489552</v>
      </c>
      <c r="Y166" s="72">
        <f t="shared" si="220"/>
        <v>5.3355990214962829E-4</v>
      </c>
      <c r="Z166" s="72">
        <f t="shared" si="221"/>
        <v>1.7224204228736109</v>
      </c>
      <c r="AA166" s="72">
        <f t="shared" si="250"/>
        <v>1.582942770195217E-6</v>
      </c>
      <c r="AB166" s="19">
        <f t="shared" si="251"/>
        <v>0.99113900094591867</v>
      </c>
      <c r="AC166" s="19">
        <f t="shared" si="252"/>
        <v>0.13282876497177232</v>
      </c>
      <c r="AD166" s="19">
        <f t="shared" si="253"/>
        <v>1.4375738340869502</v>
      </c>
      <c r="AE166" s="19">
        <f t="shared" si="254"/>
        <v>0.60379011360786106</v>
      </c>
      <c r="AF166" s="19">
        <f t="shared" si="255"/>
        <v>0.63543749870940625</v>
      </c>
      <c r="AG166" s="19">
        <f t="shared" si="256"/>
        <v>-0.57304233699765117</v>
      </c>
      <c r="AH166" s="72">
        <f t="shared" si="222"/>
        <v>5.3356012828546112E-4</v>
      </c>
      <c r="AI166" s="72">
        <f t="shared" si="223"/>
        <v>1.7224204237298859</v>
      </c>
      <c r="AJ166" s="72">
        <f t="shared" si="257"/>
        <v>8.5627505086449673E-10</v>
      </c>
      <c r="AK166" s="19">
        <f t="shared" si="258"/>
        <v>0.99113900101459251</v>
      </c>
      <c r="AL166" s="19">
        <f t="shared" si="259"/>
        <v>0.13282876445934316</v>
      </c>
      <c r="AM166" s="19">
        <f t="shared" si="260"/>
        <v>1.4375738346039606</v>
      </c>
      <c r="AN166" s="19">
        <f t="shared" si="261"/>
        <v>0.60379011348702827</v>
      </c>
      <c r="AO166" s="19">
        <f t="shared" si="262"/>
        <v>0.63543749885532153</v>
      </c>
      <c r="AP166" s="19">
        <f t="shared" si="263"/>
        <v>-0.57304233734799137</v>
      </c>
      <c r="AQ166" s="72">
        <f t="shared" si="224"/>
        <v>5.3356012840778699E-4</v>
      </c>
      <c r="AR166" s="72">
        <f t="shared" si="225"/>
        <v>1.7224204237303491</v>
      </c>
      <c r="AS166" s="72">
        <f t="shared" si="264"/>
        <v>4.6318504587361531E-13</v>
      </c>
      <c r="AT166" s="19">
        <f t="shared" si="265"/>
        <v>0.99113900101462971</v>
      </c>
      <c r="AU166" s="19">
        <f t="shared" si="266"/>
        <v>0.13282876445906597</v>
      </c>
      <c r="AV166" s="19">
        <f t="shared" si="267"/>
        <v>1.4375738346042402</v>
      </c>
      <c r="AW166" s="19">
        <f t="shared" si="268"/>
        <v>0.60379011348696277</v>
      </c>
      <c r="AX166" s="19">
        <f t="shared" si="269"/>
        <v>0.63543749885540057</v>
      </c>
      <c r="AY166" s="19">
        <f t="shared" si="270"/>
        <v>-0.57304233734818077</v>
      </c>
      <c r="AZ166" s="72">
        <f t="shared" si="226"/>
        <v>5.3356012840785323E-4</v>
      </c>
      <c r="BA166" s="72">
        <f t="shared" si="227"/>
        <v>1.7224204237303493</v>
      </c>
      <c r="BB166" s="72">
        <f t="shared" si="271"/>
        <v>0</v>
      </c>
      <c r="BC166" s="19">
        <f t="shared" si="272"/>
        <v>0.99113900101462959</v>
      </c>
      <c r="BD166" s="19">
        <f t="shared" si="273"/>
        <v>0.13282876445906583</v>
      </c>
      <c r="BE166" s="19">
        <f t="shared" si="274"/>
        <v>1.4375738346042404</v>
      </c>
      <c r="BF166" s="19">
        <f t="shared" si="275"/>
        <v>0.60379011348696288</v>
      </c>
      <c r="BG166" s="19">
        <f t="shared" si="276"/>
        <v>0.63543749885540057</v>
      </c>
      <c r="BH166" s="19">
        <f t="shared" si="277"/>
        <v>-0.573042337348181</v>
      </c>
      <c r="BI166" s="72">
        <f t="shared" si="228"/>
        <v>5.3356012840785323E-4</v>
      </c>
      <c r="BJ166" s="72">
        <f t="shared" si="229"/>
        <v>1.7224204237303493</v>
      </c>
      <c r="BK166" s="72">
        <f t="shared" si="278"/>
        <v>0</v>
      </c>
      <c r="BL166" s="72">
        <f t="shared" si="230"/>
        <v>4.2825289534561342E-3</v>
      </c>
      <c r="BM166" s="72">
        <f t="shared" si="279"/>
        <v>1.0010697740787489</v>
      </c>
      <c r="BN166" s="72">
        <f t="shared" si="280"/>
        <v>1.0683453920193222E-3</v>
      </c>
      <c r="BO166" s="72">
        <f t="shared" si="281"/>
        <v>-6.0679531311366773E-4</v>
      </c>
      <c r="BP166" s="72">
        <f t="shared" si="231"/>
        <v>9151938.0912328046</v>
      </c>
      <c r="BQ166" s="72">
        <f t="shared" si="282"/>
        <v>1.8713280632278024</v>
      </c>
      <c r="BR166" s="72">
        <f t="shared" si="283"/>
        <v>-2.4599515445548166</v>
      </c>
      <c r="BS166" s="72">
        <f t="shared" si="284"/>
        <v>0.68164110903497654</v>
      </c>
      <c r="BT166" s="72">
        <f t="shared" si="285"/>
        <v>107.21920010734357</v>
      </c>
      <c r="BU166" s="72">
        <f t="shared" si="286"/>
        <v>219.05515869032092</v>
      </c>
      <c r="BV166" s="72">
        <f t="shared" si="287"/>
        <v>39.055158690320923</v>
      </c>
    </row>
    <row r="167" spans="1:74">
      <c r="A167" s="13">
        <f>'LL to'!B167</f>
        <v>55.730459510338477</v>
      </c>
      <c r="B167" s="13">
        <f>'LL to'!C167</f>
        <v>-39.899661887184124</v>
      </c>
      <c r="C167" s="19">
        <f t="shared" si="232"/>
        <v>0.97268001210479316</v>
      </c>
      <c r="D167" s="19">
        <f t="shared" si="233"/>
        <v>-0.6963804703638572</v>
      </c>
      <c r="E167" s="19">
        <f t="shared" si="216"/>
        <v>-0.29374169434218361</v>
      </c>
      <c r="F167" s="19">
        <f t="shared" si="217"/>
        <v>0.97111625708510474</v>
      </c>
      <c r="G167" s="19">
        <f t="shared" si="234"/>
        <v>-2.0462988442513543</v>
      </c>
      <c r="H167" s="19">
        <f t="shared" si="235"/>
        <v>-2.0462988442513543</v>
      </c>
      <c r="I167" s="19">
        <f t="shared" si="236"/>
        <v>0</v>
      </c>
      <c r="J167" s="19">
        <f t="shared" si="237"/>
        <v>0.87378409052180583</v>
      </c>
      <c r="K167" s="19">
        <f t="shared" si="238"/>
        <v>-0.48631405814656514</v>
      </c>
      <c r="L167" s="19">
        <f t="shared" si="239"/>
        <v>2.0786627367334507</v>
      </c>
      <c r="M167" s="19">
        <f t="shared" si="240"/>
        <v>-0.54965033790178874</v>
      </c>
      <c r="N167" s="19">
        <f t="shared" si="241"/>
        <v>0.6978845060444494</v>
      </c>
      <c r="O167" s="19">
        <f t="shared" si="242"/>
        <v>0.1986600029236627</v>
      </c>
      <c r="P167" s="72">
        <f t="shared" si="218"/>
        <v>5.8590337782018229E-4</v>
      </c>
      <c r="Q167" s="72">
        <f t="shared" si="219"/>
        <v>-2.0501274998084931</v>
      </c>
      <c r="R167" s="72">
        <f t="shared" si="243"/>
        <v>-3.8286555571387382E-3</v>
      </c>
      <c r="S167" s="19">
        <f t="shared" si="244"/>
        <v>0.87275915977677598</v>
      </c>
      <c r="T167" s="19">
        <f t="shared" si="245"/>
        <v>-0.48815105144384974</v>
      </c>
      <c r="U167" s="19">
        <f t="shared" si="246"/>
        <v>2.0807663120323445</v>
      </c>
      <c r="V167" s="19">
        <f t="shared" si="247"/>
        <v>-0.54920693743240423</v>
      </c>
      <c r="W167" s="19">
        <f t="shared" si="248"/>
        <v>0.69837173987611922</v>
      </c>
      <c r="X167" s="19">
        <f t="shared" si="249"/>
        <v>0.19634512296901019</v>
      </c>
      <c r="Y167" s="72">
        <f t="shared" si="220"/>
        <v>5.8631171389714805E-4</v>
      </c>
      <c r="Z167" s="72">
        <f t="shared" si="221"/>
        <v>-2.0501282786437347</v>
      </c>
      <c r="AA167" s="72">
        <f t="shared" si="250"/>
        <v>-7.7883524163269158E-7</v>
      </c>
      <c r="AB167" s="19">
        <f t="shared" si="251"/>
        <v>0.87275895097414424</v>
      </c>
      <c r="AC167" s="19">
        <f t="shared" si="252"/>
        <v>-0.48815142475927642</v>
      </c>
      <c r="AD167" s="19">
        <f t="shared" si="253"/>
        <v>2.0807667397740266</v>
      </c>
      <c r="AE167" s="19">
        <f t="shared" si="254"/>
        <v>-0.54920684650335216</v>
      </c>
      <c r="AF167" s="19">
        <f t="shared" si="255"/>
        <v>0.69837183975384343</v>
      </c>
      <c r="AG167" s="19">
        <f t="shared" si="256"/>
        <v>0.19634465176028904</v>
      </c>
      <c r="AH167" s="72">
        <f t="shared" si="222"/>
        <v>5.8631179760157371E-4</v>
      </c>
      <c r="AI167" s="72">
        <f t="shared" si="223"/>
        <v>-2.050128278796111</v>
      </c>
      <c r="AJ167" s="72">
        <f t="shared" si="257"/>
        <v>-1.5237633377296333E-10</v>
      </c>
      <c r="AK167" s="19">
        <f t="shared" si="258"/>
        <v>0.87275895093329259</v>
      </c>
      <c r="AL167" s="19">
        <f t="shared" si="259"/>
        <v>-0.48815142483231422</v>
      </c>
      <c r="AM167" s="19">
        <f t="shared" si="260"/>
        <v>2.080766739857713</v>
      </c>
      <c r="AN167" s="19">
        <f t="shared" si="261"/>
        <v>-0.54920684648556228</v>
      </c>
      <c r="AO167" s="19">
        <f t="shared" si="262"/>
        <v>0.69837183977338402</v>
      </c>
      <c r="AP167" s="19">
        <f t="shared" si="263"/>
        <v>0.19634465166809889</v>
      </c>
      <c r="AQ167" s="72">
        <f t="shared" si="224"/>
        <v>5.8631179761795026E-4</v>
      </c>
      <c r="AR167" s="72">
        <f t="shared" si="225"/>
        <v>-2.0501282787961408</v>
      </c>
      <c r="AS167" s="72">
        <f t="shared" si="264"/>
        <v>-2.9753977059954195E-14</v>
      </c>
      <c r="AT167" s="19">
        <f t="shared" si="265"/>
        <v>0.87275895093328471</v>
      </c>
      <c r="AU167" s="19">
        <f t="shared" si="266"/>
        <v>-0.48815142483232854</v>
      </c>
      <c r="AV167" s="19">
        <f t="shared" si="267"/>
        <v>2.0807667398577294</v>
      </c>
      <c r="AW167" s="19">
        <f t="shared" si="268"/>
        <v>-0.54920684648555873</v>
      </c>
      <c r="AX167" s="19">
        <f t="shared" si="269"/>
        <v>0.6983718397733879</v>
      </c>
      <c r="AY167" s="19">
        <f t="shared" si="270"/>
        <v>0.19634465166808079</v>
      </c>
      <c r="AZ167" s="72">
        <f t="shared" si="226"/>
        <v>5.8631179761795351E-4</v>
      </c>
      <c r="BA167" s="72">
        <f t="shared" si="227"/>
        <v>-2.0501282787961408</v>
      </c>
      <c r="BB167" s="72">
        <f t="shared" si="271"/>
        <v>0</v>
      </c>
      <c r="BC167" s="19">
        <f t="shared" si="272"/>
        <v>0.87275895093328471</v>
      </c>
      <c r="BD167" s="19">
        <f t="shared" si="273"/>
        <v>-0.48815142483232854</v>
      </c>
      <c r="BE167" s="19">
        <f t="shared" si="274"/>
        <v>2.0807667398577294</v>
      </c>
      <c r="BF167" s="19">
        <f t="shared" si="275"/>
        <v>-0.54920684648555873</v>
      </c>
      <c r="BG167" s="19">
        <f t="shared" si="276"/>
        <v>0.6983718397733879</v>
      </c>
      <c r="BH167" s="19">
        <f t="shared" si="277"/>
        <v>0.19634465166808079</v>
      </c>
      <c r="BI167" s="72">
        <f t="shared" si="228"/>
        <v>5.8631179761795351E-4</v>
      </c>
      <c r="BJ167" s="72">
        <f t="shared" si="229"/>
        <v>-2.0501282787961408</v>
      </c>
      <c r="BK167" s="72">
        <f t="shared" si="278"/>
        <v>0</v>
      </c>
      <c r="BL167" s="72">
        <f t="shared" si="230"/>
        <v>4.7066747390502118E-3</v>
      </c>
      <c r="BM167" s="72">
        <f t="shared" si="279"/>
        <v>1.0011756323040701</v>
      </c>
      <c r="BN167" s="72">
        <f t="shared" si="280"/>
        <v>1.1739070986956919E-3</v>
      </c>
      <c r="BO167" s="72">
        <f t="shared" si="281"/>
        <v>2.0129800373801688E-4</v>
      </c>
      <c r="BP167" s="72">
        <f t="shared" si="231"/>
        <v>13241187.676114641</v>
      </c>
      <c r="BQ167" s="72">
        <f t="shared" si="282"/>
        <v>-0.61023862787243455</v>
      </c>
      <c r="BR167" s="72">
        <f t="shared" si="283"/>
        <v>1.3416045634511293</v>
      </c>
      <c r="BS167" s="72">
        <f t="shared" si="284"/>
        <v>4.4831972170409227</v>
      </c>
      <c r="BT167" s="72">
        <f t="shared" si="285"/>
        <v>325.03590212705512</v>
      </c>
      <c r="BU167" s="72">
        <f t="shared" si="286"/>
        <v>76.868279261240957</v>
      </c>
      <c r="BV167" s="72">
        <f t="shared" si="287"/>
        <v>256.86827926124101</v>
      </c>
    </row>
    <row r="168" spans="1:74">
      <c r="A168" s="13">
        <f>'LL to'!B168</f>
        <v>43.668512759366052</v>
      </c>
      <c r="B168" s="13">
        <f>'LL to'!C168</f>
        <v>102.80027873779068</v>
      </c>
      <c r="C168" s="19">
        <f t="shared" si="232"/>
        <v>0.76215932710009182</v>
      </c>
      <c r="D168" s="19">
        <f t="shared" si="233"/>
        <v>1.7942033359423679</v>
      </c>
      <c r="E168" s="19">
        <f t="shared" si="216"/>
        <v>0.97111625708510474</v>
      </c>
      <c r="F168" s="19">
        <f t="shared" si="217"/>
        <v>0.76048205252225409</v>
      </c>
      <c r="G168" s="19">
        <f t="shared" si="234"/>
        <v>2.4905838063062253</v>
      </c>
      <c r="H168" s="19">
        <f t="shared" si="235"/>
        <v>2.4905838063062253</v>
      </c>
      <c r="I168" s="19">
        <f t="shared" si="236"/>
        <v>0</v>
      </c>
      <c r="J168" s="19">
        <f t="shared" si="237"/>
        <v>0.96984064175454576</v>
      </c>
      <c r="K168" s="19">
        <f t="shared" si="238"/>
        <v>0.24373988102305033</v>
      </c>
      <c r="L168" s="19">
        <f t="shared" si="239"/>
        <v>1.3245761520218475</v>
      </c>
      <c r="M168" s="19">
        <f t="shared" si="240"/>
        <v>0.25549098929391761</v>
      </c>
      <c r="N168" s="19">
        <f t="shared" si="241"/>
        <v>0.93472435438961532</v>
      </c>
      <c r="O168" s="19">
        <f t="shared" si="242"/>
        <v>-0.97374033235462953</v>
      </c>
      <c r="P168" s="72">
        <f t="shared" si="218"/>
        <v>7.8427377198155609E-4</v>
      </c>
      <c r="Q168" s="72">
        <f t="shared" si="219"/>
        <v>2.4917169311507106</v>
      </c>
      <c r="R168" s="72">
        <f t="shared" si="243"/>
        <v>1.1331248444852449E-3</v>
      </c>
      <c r="S168" s="19">
        <f t="shared" si="244"/>
        <v>0.9699111095908054</v>
      </c>
      <c r="T168" s="19">
        <f t="shared" si="245"/>
        <v>0.24345931794107323</v>
      </c>
      <c r="U168" s="19">
        <f t="shared" si="246"/>
        <v>1.3248654293273852</v>
      </c>
      <c r="V168" s="19">
        <f t="shared" si="247"/>
        <v>0.25509226411814789</v>
      </c>
      <c r="W168" s="19">
        <f t="shared" si="248"/>
        <v>0.93492793678707709</v>
      </c>
      <c r="X168" s="19">
        <f t="shared" si="249"/>
        <v>-0.97375578672506957</v>
      </c>
      <c r="Y168" s="72">
        <f t="shared" si="220"/>
        <v>7.8444418515488115E-4</v>
      </c>
      <c r="Z168" s="72">
        <f t="shared" si="221"/>
        <v>2.4917154096013165</v>
      </c>
      <c r="AA168" s="72">
        <f t="shared" si="250"/>
        <v>-1.5215493940345937E-6</v>
      </c>
      <c r="AB168" s="19">
        <f t="shared" si="251"/>
        <v>0.96991101509543387</v>
      </c>
      <c r="AC168" s="19">
        <f t="shared" si="252"/>
        <v>0.24345969439836401</v>
      </c>
      <c r="AD168" s="19">
        <f t="shared" si="253"/>
        <v>1.3248650411914979</v>
      </c>
      <c r="AE168" s="19">
        <f t="shared" si="254"/>
        <v>0.25509279966972603</v>
      </c>
      <c r="AF168" s="19">
        <f t="shared" si="255"/>
        <v>0.93492766355666101</v>
      </c>
      <c r="AG168" s="19">
        <f t="shared" si="256"/>
        <v>-0.97375576599603719</v>
      </c>
      <c r="AH168" s="72">
        <f t="shared" si="222"/>
        <v>7.84443956441402E-4</v>
      </c>
      <c r="AI168" s="72">
        <f t="shared" si="223"/>
        <v>2.4917154116458673</v>
      </c>
      <c r="AJ168" s="72">
        <f t="shared" si="257"/>
        <v>2.0445507509236904E-9</v>
      </c>
      <c r="AK168" s="19">
        <f t="shared" si="258"/>
        <v>0.96991101522241041</v>
      </c>
      <c r="AL168" s="19">
        <f t="shared" si="259"/>
        <v>0.24345969389250671</v>
      </c>
      <c r="AM168" s="19">
        <f t="shared" si="260"/>
        <v>1.3248650417130481</v>
      </c>
      <c r="AN168" s="19">
        <f t="shared" si="261"/>
        <v>0.25509279895008985</v>
      </c>
      <c r="AO168" s="19">
        <f t="shared" si="262"/>
        <v>0.93492766392380899</v>
      </c>
      <c r="AP168" s="19">
        <f t="shared" si="263"/>
        <v>-0.97375576602389158</v>
      </c>
      <c r="AQ168" s="72">
        <f t="shared" si="224"/>
        <v>7.8444395674873114E-4</v>
      </c>
      <c r="AR168" s="72">
        <f t="shared" si="225"/>
        <v>2.4917154116431202</v>
      </c>
      <c r="AS168" s="72">
        <f t="shared" si="264"/>
        <v>-2.7471358521324873E-12</v>
      </c>
      <c r="AT168" s="19">
        <f t="shared" si="265"/>
        <v>0.96991101522223977</v>
      </c>
      <c r="AU168" s="19">
        <f t="shared" si="266"/>
        <v>0.24345969389318639</v>
      </c>
      <c r="AV168" s="19">
        <f t="shared" si="267"/>
        <v>1.3248650417123473</v>
      </c>
      <c r="AW168" s="19">
        <f t="shared" si="268"/>
        <v>0.2550927989510568</v>
      </c>
      <c r="AX168" s="19">
        <f t="shared" si="269"/>
        <v>0.93492766392331572</v>
      </c>
      <c r="AY168" s="19">
        <f t="shared" si="270"/>
        <v>-0.97375576602385405</v>
      </c>
      <c r="AZ168" s="72">
        <f t="shared" si="226"/>
        <v>7.8444395674831839E-4</v>
      </c>
      <c r="BA168" s="72">
        <f t="shared" si="227"/>
        <v>2.4917154116431237</v>
      </c>
      <c r="BB168" s="72">
        <f t="shared" si="271"/>
        <v>3.5527136788005009E-15</v>
      </c>
      <c r="BC168" s="19">
        <f t="shared" si="272"/>
        <v>0.96991101522223999</v>
      </c>
      <c r="BD168" s="19">
        <f t="shared" si="273"/>
        <v>0.24345969389318556</v>
      </c>
      <c r="BE168" s="19">
        <f t="shared" si="274"/>
        <v>1.3248650417123482</v>
      </c>
      <c r="BF168" s="19">
        <f t="shared" si="275"/>
        <v>0.25509279895105558</v>
      </c>
      <c r="BG168" s="19">
        <f t="shared" si="276"/>
        <v>0.93492766392331639</v>
      </c>
      <c r="BH168" s="19">
        <f t="shared" si="277"/>
        <v>-0.97375576602385394</v>
      </c>
      <c r="BI168" s="72">
        <f t="shared" si="228"/>
        <v>7.8444395674831893E-4</v>
      </c>
      <c r="BJ168" s="72">
        <f t="shared" si="229"/>
        <v>2.4917154116431237</v>
      </c>
      <c r="BK168" s="72">
        <f t="shared" si="278"/>
        <v>0</v>
      </c>
      <c r="BL168" s="72">
        <f t="shared" si="230"/>
        <v>6.3009419452751255E-3</v>
      </c>
      <c r="BM168" s="72">
        <f t="shared" si="279"/>
        <v>1.0015733793302761</v>
      </c>
      <c r="BN168" s="72">
        <f t="shared" si="280"/>
        <v>1.5702907582062569E-3</v>
      </c>
      <c r="BO168" s="72">
        <f t="shared" si="281"/>
        <v>-1.4829406475575287E-3</v>
      </c>
      <c r="BP168" s="72">
        <f t="shared" si="231"/>
        <v>8444531.1853938717</v>
      </c>
      <c r="BQ168" s="72">
        <f t="shared" si="282"/>
        <v>0.46935420962664226</v>
      </c>
      <c r="BR168" s="72">
        <f t="shared" si="283"/>
        <v>-0.35981332417687023</v>
      </c>
      <c r="BS168" s="72">
        <f t="shared" si="284"/>
        <v>2.7817793294129229</v>
      </c>
      <c r="BT168" s="72">
        <f t="shared" si="285"/>
        <v>26.892015308305133</v>
      </c>
      <c r="BU168" s="72">
        <f t="shared" si="286"/>
        <v>339.38421511209282</v>
      </c>
      <c r="BV168" s="72">
        <f t="shared" si="287"/>
        <v>159.38421511209287</v>
      </c>
    </row>
    <row r="169" spans="1:74">
      <c r="A169" s="13">
        <f>'LL to'!B169</f>
        <v>-4.7706602549999104</v>
      </c>
      <c r="B169" s="13">
        <f>'LL to'!C169</f>
        <v>170.39983394766591</v>
      </c>
      <c r="C169" s="19">
        <f t="shared" si="232"/>
        <v>-8.3263728943780715E-2</v>
      </c>
      <c r="D169" s="19">
        <f t="shared" si="233"/>
        <v>2.9740381472383768</v>
      </c>
      <c r="E169" s="19">
        <f t="shared" si="216"/>
        <v>0.76048205252225409</v>
      </c>
      <c r="F169" s="19">
        <f t="shared" si="217"/>
        <v>-8.2985843484337657E-2</v>
      </c>
      <c r="G169" s="19">
        <f t="shared" si="234"/>
        <v>1.1798348112960089</v>
      </c>
      <c r="H169" s="19">
        <f t="shared" si="235"/>
        <v>1.1798348112960089</v>
      </c>
      <c r="I169" s="19">
        <f t="shared" si="236"/>
        <v>0</v>
      </c>
      <c r="J169" s="19">
        <f t="shared" si="237"/>
        <v>0.97594699757371628</v>
      </c>
      <c r="K169" s="19">
        <f t="shared" si="238"/>
        <v>0.21800793088061843</v>
      </c>
      <c r="L169" s="19">
        <f t="shared" si="239"/>
        <v>1.35102348854403</v>
      </c>
      <c r="M169" s="19">
        <f t="shared" si="240"/>
        <v>0.68398167584745084</v>
      </c>
      <c r="N169" s="19">
        <f t="shared" si="241"/>
        <v>0.53216906710491263</v>
      </c>
      <c r="O169" s="19">
        <f t="shared" si="242"/>
        <v>0.43272949326960197</v>
      </c>
      <c r="P169" s="72">
        <f t="shared" si="218"/>
        <v>4.469641808051129E-4</v>
      </c>
      <c r="Q169" s="72">
        <f t="shared" si="219"/>
        <v>1.1829321087180031</v>
      </c>
      <c r="R169" s="72">
        <f t="shared" si="243"/>
        <v>3.0972974219942717E-3</v>
      </c>
      <c r="S169" s="19">
        <f t="shared" si="244"/>
        <v>0.97640683912746784</v>
      </c>
      <c r="T169" s="19">
        <f t="shared" si="245"/>
        <v>0.21593907591056155</v>
      </c>
      <c r="U169" s="19">
        <f t="shared" si="246"/>
        <v>1.3531428320326848</v>
      </c>
      <c r="V169" s="19">
        <f t="shared" si="247"/>
        <v>0.68452906059847396</v>
      </c>
      <c r="W169" s="19">
        <f t="shared" si="248"/>
        <v>0.53141996519617074</v>
      </c>
      <c r="X169" s="19">
        <f t="shared" si="249"/>
        <v>0.43096331479415939</v>
      </c>
      <c r="Y169" s="72">
        <f t="shared" si="220"/>
        <v>4.4633585568318188E-4</v>
      </c>
      <c r="Z169" s="72">
        <f t="shared" si="221"/>
        <v>1.1829394491629761</v>
      </c>
      <c r="AA169" s="72">
        <f t="shared" si="250"/>
        <v>7.3404449729697063E-6</v>
      </c>
      <c r="AB169" s="19">
        <f t="shared" si="251"/>
        <v>0.97640792415558419</v>
      </c>
      <c r="AC169" s="19">
        <f t="shared" si="252"/>
        <v>0.21593416970498858</v>
      </c>
      <c r="AD169" s="19">
        <f t="shared" si="253"/>
        <v>1.3531478567853292</v>
      </c>
      <c r="AE169" s="19">
        <f t="shared" si="254"/>
        <v>0.68453035281170671</v>
      </c>
      <c r="AF169" s="19">
        <f t="shared" si="255"/>
        <v>0.53141819607948038</v>
      </c>
      <c r="AG169" s="19">
        <f t="shared" si="256"/>
        <v>0.43095912441460182</v>
      </c>
      <c r="AH169" s="72">
        <f t="shared" si="222"/>
        <v>4.4633437179621708E-4</v>
      </c>
      <c r="AI169" s="72">
        <f t="shared" si="223"/>
        <v>1.1829394665503581</v>
      </c>
      <c r="AJ169" s="72">
        <f t="shared" si="257"/>
        <v>1.7387381978650751E-8</v>
      </c>
      <c r="AK169" s="19">
        <f t="shared" si="258"/>
        <v>0.97640792672567389</v>
      </c>
      <c r="AL169" s="19">
        <f t="shared" si="259"/>
        <v>0.21593415808359523</v>
      </c>
      <c r="AM169" s="19">
        <f t="shared" si="260"/>
        <v>1.35314786868752</v>
      </c>
      <c r="AN169" s="19">
        <f t="shared" si="261"/>
        <v>0.68453035587255595</v>
      </c>
      <c r="AO169" s="19">
        <f t="shared" si="262"/>
        <v>0.53141819188899198</v>
      </c>
      <c r="AP169" s="19">
        <f t="shared" si="263"/>
        <v>0.43095911448878388</v>
      </c>
      <c r="AQ169" s="72">
        <f t="shared" si="224"/>
        <v>4.4633436828134948E-4</v>
      </c>
      <c r="AR169" s="72">
        <f t="shared" si="225"/>
        <v>1.1829394665915438</v>
      </c>
      <c r="AS169" s="72">
        <f t="shared" si="264"/>
        <v>4.1185721499914507E-11</v>
      </c>
      <c r="AT169" s="19">
        <f t="shared" si="265"/>
        <v>0.97640792673176169</v>
      </c>
      <c r="AU169" s="19">
        <f t="shared" si="266"/>
        <v>0.21593415805606747</v>
      </c>
      <c r="AV169" s="19">
        <f t="shared" si="267"/>
        <v>1.353147868715713</v>
      </c>
      <c r="AW169" s="19">
        <f t="shared" si="268"/>
        <v>0.68453035587980626</v>
      </c>
      <c r="AX169" s="19">
        <f t="shared" si="269"/>
        <v>0.5314181918790658</v>
      </c>
      <c r="AY169" s="19">
        <f t="shared" si="270"/>
        <v>0.43095911446527246</v>
      </c>
      <c r="AZ169" s="72">
        <f t="shared" si="226"/>
        <v>4.4633436827302362E-4</v>
      </c>
      <c r="BA169" s="72">
        <f t="shared" si="227"/>
        <v>1.1829394665916413</v>
      </c>
      <c r="BB169" s="72">
        <f t="shared" si="271"/>
        <v>9.7477581562088744E-14</v>
      </c>
      <c r="BC169" s="19">
        <f t="shared" si="272"/>
        <v>0.97640792673177612</v>
      </c>
      <c r="BD169" s="19">
        <f t="shared" si="273"/>
        <v>0.2159341580560023</v>
      </c>
      <c r="BE169" s="19">
        <f t="shared" si="274"/>
        <v>1.3531478687157796</v>
      </c>
      <c r="BF169" s="19">
        <f t="shared" si="275"/>
        <v>0.68453035587982336</v>
      </c>
      <c r="BG169" s="19">
        <f t="shared" si="276"/>
        <v>0.53141819187904238</v>
      </c>
      <c r="BH169" s="19">
        <f t="shared" si="277"/>
        <v>0.43095911446521673</v>
      </c>
      <c r="BI169" s="72">
        <f t="shared" si="228"/>
        <v>4.4633436827300405E-4</v>
      </c>
      <c r="BJ169" s="72">
        <f t="shared" si="229"/>
        <v>1.1829394665916415</v>
      </c>
      <c r="BK169" s="72">
        <f t="shared" si="278"/>
        <v>0</v>
      </c>
      <c r="BL169" s="72">
        <f t="shared" si="230"/>
        <v>3.5814911729551359E-3</v>
      </c>
      <c r="BM169" s="72">
        <f t="shared" si="279"/>
        <v>1.0008947724194193</v>
      </c>
      <c r="BN169" s="72">
        <f t="shared" si="280"/>
        <v>8.9377272069708028E-4</v>
      </c>
      <c r="BO169" s="72">
        <f t="shared" si="281"/>
        <v>3.7606587440178646E-4</v>
      </c>
      <c r="BP169" s="72">
        <f t="shared" si="231"/>
        <v>8606929.6469216719</v>
      </c>
      <c r="BQ169" s="72">
        <f t="shared" si="282"/>
        <v>1.9073809271675448</v>
      </c>
      <c r="BR169" s="72">
        <f t="shared" si="283"/>
        <v>-0.75478487573055708</v>
      </c>
      <c r="BS169" s="72">
        <f t="shared" si="284"/>
        <v>2.3868077778592358</v>
      </c>
      <c r="BT169" s="72">
        <f t="shared" si="285"/>
        <v>109.28487705045018</v>
      </c>
      <c r="BU169" s="72">
        <f t="shared" si="286"/>
        <v>316.75401218033278</v>
      </c>
      <c r="BV169" s="72">
        <f t="shared" si="287"/>
        <v>136.75401218033278</v>
      </c>
    </row>
    <row r="170" spans="1:74">
      <c r="A170" s="13">
        <f>'LL to'!B170</f>
        <v>-24.268068170999086</v>
      </c>
      <c r="B170" s="13">
        <f>'LL to'!C170</f>
        <v>148.32844832456112</v>
      </c>
      <c r="C170" s="19">
        <f t="shared" si="232"/>
        <v>-0.42355769268237231</v>
      </c>
      <c r="D170" s="19">
        <f t="shared" si="233"/>
        <v>2.5888197976378584</v>
      </c>
      <c r="E170" s="19">
        <f t="shared" si="216"/>
        <v>-8.2985843484337657E-2</v>
      </c>
      <c r="F170" s="19">
        <f t="shared" si="217"/>
        <v>-0.42230072772086891</v>
      </c>
      <c r="G170" s="19">
        <f t="shared" si="234"/>
        <v>-0.38521834960051837</v>
      </c>
      <c r="H170" s="19">
        <f t="shared" si="235"/>
        <v>-0.38521834960051837</v>
      </c>
      <c r="I170" s="19">
        <f t="shared" si="236"/>
        <v>0</v>
      </c>
      <c r="J170" s="19">
        <f t="shared" si="237"/>
        <v>0.48164311726775449</v>
      </c>
      <c r="K170" s="19">
        <f t="shared" si="238"/>
        <v>0.87636745009647654</v>
      </c>
      <c r="L170" s="19">
        <f t="shared" si="239"/>
        <v>0.50252866668578633</v>
      </c>
      <c r="M170" s="19">
        <f t="shared" si="240"/>
        <v>-0.70917802374960115</v>
      </c>
      <c r="N170" s="19">
        <f t="shared" si="241"/>
        <v>0.49706653063061013</v>
      </c>
      <c r="O170" s="19">
        <f t="shared" si="242"/>
        <v>0.73967120498742145</v>
      </c>
      <c r="P170" s="72">
        <f t="shared" si="218"/>
        <v>4.1751864173832114E-4</v>
      </c>
      <c r="Q170" s="72">
        <f t="shared" si="219"/>
        <v>-0.38641308665756779</v>
      </c>
      <c r="R170" s="72">
        <f t="shared" si="243"/>
        <v>-1.194737057049422E-3</v>
      </c>
      <c r="S170" s="19">
        <f t="shared" si="244"/>
        <v>0.48238599445397606</v>
      </c>
      <c r="T170" s="19">
        <f t="shared" si="245"/>
        <v>0.87595876178884624</v>
      </c>
      <c r="U170" s="19">
        <f t="shared" si="246"/>
        <v>0.50337654208327665</v>
      </c>
      <c r="V170" s="19">
        <f t="shared" si="247"/>
        <v>-0.71017175699438828</v>
      </c>
      <c r="W170" s="19">
        <f t="shared" si="248"/>
        <v>0.49565607556750357</v>
      </c>
      <c r="X170" s="19">
        <f t="shared" si="249"/>
        <v>0.73887352939500717</v>
      </c>
      <c r="Y170" s="72">
        <f t="shared" si="220"/>
        <v>4.163353819462595E-4</v>
      </c>
      <c r="Z170" s="72">
        <f t="shared" si="221"/>
        <v>-0.38641677936557989</v>
      </c>
      <c r="AA170" s="72">
        <f t="shared" si="250"/>
        <v>-3.6927080120929823E-6</v>
      </c>
      <c r="AB170" s="19">
        <f t="shared" si="251"/>
        <v>0.48238829162140351</v>
      </c>
      <c r="AC170" s="19">
        <f t="shared" si="252"/>
        <v>0.87595749674660817</v>
      </c>
      <c r="AD170" s="19">
        <f t="shared" si="253"/>
        <v>0.50337916454587006</v>
      </c>
      <c r="AE170" s="19">
        <f t="shared" si="254"/>
        <v>-0.71017482054246206</v>
      </c>
      <c r="AF170" s="19">
        <f t="shared" si="255"/>
        <v>0.49565172426748183</v>
      </c>
      <c r="AG170" s="19">
        <f t="shared" si="256"/>
        <v>0.73887106088883359</v>
      </c>
      <c r="AH170" s="72">
        <f t="shared" si="222"/>
        <v>4.1633173153810731E-4</v>
      </c>
      <c r="AI170" s="72">
        <f t="shared" si="223"/>
        <v>-0.38641679077885943</v>
      </c>
      <c r="AJ170" s="72">
        <f t="shared" si="257"/>
        <v>-1.1413279543681654E-8</v>
      </c>
      <c r="AK170" s="19">
        <f t="shared" si="258"/>
        <v>0.48238829872141015</v>
      </c>
      <c r="AL170" s="19">
        <f t="shared" si="259"/>
        <v>0.87595749283664648</v>
      </c>
      <c r="AM170" s="19">
        <f t="shared" si="260"/>
        <v>0.50337917265129384</v>
      </c>
      <c r="AN170" s="19">
        <f t="shared" si="261"/>
        <v>-0.71017483001108317</v>
      </c>
      <c r="AO170" s="19">
        <f t="shared" si="262"/>
        <v>0.49565171081872916</v>
      </c>
      <c r="AP170" s="19">
        <f t="shared" si="263"/>
        <v>0.73887105325924074</v>
      </c>
      <c r="AQ170" s="72">
        <f t="shared" si="224"/>
        <v>4.1633172025563154E-4</v>
      </c>
      <c r="AR170" s="72">
        <f t="shared" si="225"/>
        <v>-0.38641679081413516</v>
      </c>
      <c r="AS170" s="72">
        <f t="shared" si="264"/>
        <v>-3.5275726784078643E-11</v>
      </c>
      <c r="AT170" s="19">
        <f t="shared" si="265"/>
        <v>0.48238829874335465</v>
      </c>
      <c r="AU170" s="19">
        <f t="shared" si="266"/>
        <v>0.8759574928245617</v>
      </c>
      <c r="AV170" s="19">
        <f t="shared" si="267"/>
        <v>0.5033791726763458</v>
      </c>
      <c r="AW170" s="19">
        <f t="shared" si="268"/>
        <v>-0.7101748300403482</v>
      </c>
      <c r="AX170" s="19">
        <f t="shared" si="269"/>
        <v>0.49565171077716252</v>
      </c>
      <c r="AY170" s="19">
        <f t="shared" si="270"/>
        <v>0.73887105323565949</v>
      </c>
      <c r="AZ170" s="72">
        <f t="shared" si="226"/>
        <v>4.1633172022076029E-4</v>
      </c>
      <c r="BA170" s="72">
        <f t="shared" si="227"/>
        <v>-0.38641679081424418</v>
      </c>
      <c r="BB170" s="72">
        <f t="shared" si="271"/>
        <v>-1.0902390101819037E-13</v>
      </c>
      <c r="BC170" s="19">
        <f t="shared" si="272"/>
        <v>0.48238829874342248</v>
      </c>
      <c r="BD170" s="19">
        <f t="shared" si="273"/>
        <v>0.8759574928245244</v>
      </c>
      <c r="BE170" s="19">
        <f t="shared" si="274"/>
        <v>0.50337917267642329</v>
      </c>
      <c r="BF170" s="19">
        <f t="shared" si="275"/>
        <v>-0.71017483004043869</v>
      </c>
      <c r="BG170" s="19">
        <f t="shared" si="276"/>
        <v>0.49565171077703407</v>
      </c>
      <c r="BH170" s="19">
        <f t="shared" si="277"/>
        <v>0.73887105323558666</v>
      </c>
      <c r="BI170" s="72">
        <f t="shared" si="228"/>
        <v>4.1633172022065252E-4</v>
      </c>
      <c r="BJ170" s="72">
        <f t="shared" si="229"/>
        <v>-0.38641679081424452</v>
      </c>
      <c r="BK170" s="72">
        <f t="shared" si="278"/>
        <v>0</v>
      </c>
      <c r="BL170" s="72">
        <f t="shared" si="230"/>
        <v>3.3404430900854658E-3</v>
      </c>
      <c r="BM170" s="72">
        <f t="shared" si="279"/>
        <v>1.0008345884417078</v>
      </c>
      <c r="BN170" s="72">
        <f t="shared" si="280"/>
        <v>8.3371864046918268E-4</v>
      </c>
      <c r="BO170" s="72">
        <f t="shared" si="281"/>
        <v>2.9716302144212274E-4</v>
      </c>
      <c r="BP170" s="72">
        <f t="shared" si="231"/>
        <v>3200636.7160331034</v>
      </c>
      <c r="BQ170" s="72">
        <f t="shared" si="282"/>
        <v>-2.3514488955276196</v>
      </c>
      <c r="BR170" s="72">
        <f t="shared" si="283"/>
        <v>0.88928453678127695</v>
      </c>
      <c r="BS170" s="72">
        <f t="shared" si="284"/>
        <v>4.0308771903710703</v>
      </c>
      <c r="BT170" s="72">
        <f t="shared" si="285"/>
        <v>225.27190254556857</v>
      </c>
      <c r="BU170" s="72">
        <f t="shared" si="286"/>
        <v>50.952250743813579</v>
      </c>
      <c r="BV170" s="72">
        <f t="shared" si="287"/>
        <v>230.95225074381358</v>
      </c>
    </row>
    <row r="171" spans="1:74">
      <c r="A171" s="13">
        <f>'LL to'!B171</f>
        <v>32.803480387825928</v>
      </c>
      <c r="B171" s="13">
        <f>'LL to'!C171</f>
        <v>-121.19030194289391</v>
      </c>
      <c r="C171" s="19">
        <f t="shared" si="232"/>
        <v>0.57252873888094891</v>
      </c>
      <c r="D171" s="19">
        <f t="shared" si="233"/>
        <v>-2.1151697903895794</v>
      </c>
      <c r="E171" s="19">
        <f t="shared" si="216"/>
        <v>-0.42230072772086891</v>
      </c>
      <c r="F171" s="19">
        <f t="shared" si="217"/>
        <v>0.57100047709949253</v>
      </c>
      <c r="G171" s="19">
        <f t="shared" si="234"/>
        <v>-4.7039895880274383</v>
      </c>
      <c r="H171" s="19">
        <f t="shared" si="235"/>
        <v>-4.7039895880274383</v>
      </c>
      <c r="I171" s="19">
        <f t="shared" si="236"/>
        <v>0</v>
      </c>
      <c r="J171" s="19">
        <f t="shared" si="237"/>
        <v>0.97366937745831361</v>
      </c>
      <c r="K171" s="19">
        <f t="shared" si="238"/>
        <v>-0.22796478543832149</v>
      </c>
      <c r="L171" s="19">
        <f t="shared" si="239"/>
        <v>1.8007832442058054</v>
      </c>
      <c r="M171" s="19">
        <f t="shared" si="240"/>
        <v>0.78817174730628536</v>
      </c>
      <c r="N171" s="19">
        <f t="shared" si="241"/>
        <v>0.37878529674815709</v>
      </c>
      <c r="O171" s="19">
        <f t="shared" si="242"/>
        <v>0.9416623623609357</v>
      </c>
      <c r="P171" s="72">
        <f t="shared" si="218"/>
        <v>3.182609426114461E-4</v>
      </c>
      <c r="Q171" s="72">
        <f t="shared" si="219"/>
        <v>-4.6992315987818687</v>
      </c>
      <c r="R171" s="72">
        <f t="shared" si="243"/>
        <v>4.7579892455695827E-3</v>
      </c>
      <c r="S171" s="19">
        <f t="shared" si="244"/>
        <v>0.97280727627286268</v>
      </c>
      <c r="T171" s="19">
        <f t="shared" si="245"/>
        <v>-0.23161606859320963</v>
      </c>
      <c r="U171" s="19">
        <f t="shared" si="246"/>
        <v>1.8045349243147917</v>
      </c>
      <c r="V171" s="19">
        <f t="shared" si="247"/>
        <v>0.78882976801235405</v>
      </c>
      <c r="W171" s="19">
        <f t="shared" si="248"/>
        <v>0.37774759709757566</v>
      </c>
      <c r="X171" s="19">
        <f t="shared" si="249"/>
        <v>0.94122412858586513</v>
      </c>
      <c r="Y171" s="72">
        <f t="shared" si="220"/>
        <v>3.1738987841243302E-4</v>
      </c>
      <c r="Z171" s="72">
        <f t="shared" si="221"/>
        <v>-4.6992177062000966</v>
      </c>
      <c r="AA171" s="72">
        <f t="shared" si="250"/>
        <v>1.3892581772090296E-5</v>
      </c>
      <c r="AB171" s="19">
        <f t="shared" si="251"/>
        <v>0.97280473795818934</v>
      </c>
      <c r="AC171" s="19">
        <f t="shared" si="252"/>
        <v>-0.23162672947243915</v>
      </c>
      <c r="AD171" s="19">
        <f t="shared" si="253"/>
        <v>1.8045458832101433</v>
      </c>
      <c r="AE171" s="19">
        <f t="shared" si="254"/>
        <v>0.78883168201080067</v>
      </c>
      <c r="AF171" s="19">
        <f t="shared" si="255"/>
        <v>0.37774457745601109</v>
      </c>
      <c r="AG171" s="19">
        <f t="shared" si="256"/>
        <v>0.94122284324031458</v>
      </c>
      <c r="AH171" s="72">
        <f t="shared" si="222"/>
        <v>3.1738734366306424E-4</v>
      </c>
      <c r="AI171" s="72">
        <f t="shared" si="223"/>
        <v>-4.6992176656438813</v>
      </c>
      <c r="AJ171" s="72">
        <f t="shared" si="257"/>
        <v>4.0556215274989427E-8</v>
      </c>
      <c r="AK171" s="19">
        <f t="shared" si="258"/>
        <v>0.97280473054798011</v>
      </c>
      <c r="AL171" s="19">
        <f t="shared" si="259"/>
        <v>-0.23162676059443507</v>
      </c>
      <c r="AM171" s="19">
        <f t="shared" si="260"/>
        <v>1.804545915202171</v>
      </c>
      <c r="AN171" s="19">
        <f t="shared" si="261"/>
        <v>0.7888316875982192</v>
      </c>
      <c r="AO171" s="19">
        <f t="shared" si="262"/>
        <v>0.37774456864094552</v>
      </c>
      <c r="AP171" s="19">
        <f t="shared" si="263"/>
        <v>0.94122283948799312</v>
      </c>
      <c r="AQ171" s="72">
        <f t="shared" si="224"/>
        <v>3.1738733626351646E-4</v>
      </c>
      <c r="AR171" s="72">
        <f t="shared" si="225"/>
        <v>-4.6992176655254871</v>
      </c>
      <c r="AS171" s="72">
        <f t="shared" si="264"/>
        <v>1.1839418334602669E-10</v>
      </c>
      <c r="AT171" s="19">
        <f t="shared" si="265"/>
        <v>0.97280473052634786</v>
      </c>
      <c r="AU171" s="19">
        <f t="shared" si="266"/>
        <v>-0.23162676068528831</v>
      </c>
      <c r="AV171" s="19">
        <f t="shared" si="267"/>
        <v>1.8045459152955641</v>
      </c>
      <c r="AW171" s="19">
        <f t="shared" si="268"/>
        <v>0.78883168761453026</v>
      </c>
      <c r="AX171" s="19">
        <f t="shared" si="269"/>
        <v>0.37774456861521211</v>
      </c>
      <c r="AY171" s="19">
        <f t="shared" si="270"/>
        <v>0.94122283947703889</v>
      </c>
      <c r="AZ171" s="72">
        <f t="shared" si="226"/>
        <v>3.1738733624191525E-4</v>
      </c>
      <c r="BA171" s="72">
        <f t="shared" si="227"/>
        <v>-4.6992176655251416</v>
      </c>
      <c r="BB171" s="72">
        <f t="shared" si="271"/>
        <v>3.4550140526334872E-13</v>
      </c>
      <c r="BC171" s="19">
        <f t="shared" si="272"/>
        <v>0.9728047305262848</v>
      </c>
      <c r="BD171" s="19">
        <f t="shared" si="273"/>
        <v>-0.23162676068555343</v>
      </c>
      <c r="BE171" s="19">
        <f t="shared" si="274"/>
        <v>1.8045459152958365</v>
      </c>
      <c r="BF171" s="19">
        <f t="shared" si="275"/>
        <v>0.78883168761457767</v>
      </c>
      <c r="BG171" s="19">
        <f t="shared" si="276"/>
        <v>0.37774456861513739</v>
      </c>
      <c r="BH171" s="19">
        <f t="shared" si="277"/>
        <v>0.9412228394770058</v>
      </c>
      <c r="BI171" s="72">
        <f t="shared" si="228"/>
        <v>3.1738733624185253E-4</v>
      </c>
      <c r="BJ171" s="72">
        <f t="shared" si="229"/>
        <v>-4.6992176655251399</v>
      </c>
      <c r="BK171" s="72">
        <f t="shared" si="278"/>
        <v>0</v>
      </c>
      <c r="BL171" s="72">
        <f t="shared" si="230"/>
        <v>2.5458082895942619E-3</v>
      </c>
      <c r="BM171" s="72">
        <f t="shared" si="279"/>
        <v>1.0006361485907802</v>
      </c>
      <c r="BN171" s="72">
        <f t="shared" si="280"/>
        <v>6.3564312035366364E-4</v>
      </c>
      <c r="BO171" s="72">
        <f t="shared" si="281"/>
        <v>5.81993816516172E-4</v>
      </c>
      <c r="BP171" s="72">
        <f t="shared" si="231"/>
        <v>11474646.772386819</v>
      </c>
      <c r="BQ171" s="72">
        <f t="shared" si="282"/>
        <v>1.0421098884758169</v>
      </c>
      <c r="BR171" s="72">
        <f t="shared" si="283"/>
        <v>-1.9290536071071378</v>
      </c>
      <c r="BS171" s="72">
        <f t="shared" si="284"/>
        <v>1.2125390464826553</v>
      </c>
      <c r="BT171" s="72">
        <f t="shared" si="285"/>
        <v>59.7084983985132</v>
      </c>
      <c r="BU171" s="72">
        <f t="shared" si="286"/>
        <v>249.47336985827332</v>
      </c>
      <c r="BV171" s="72">
        <f t="shared" si="287"/>
        <v>69.473369858273315</v>
      </c>
    </row>
    <row r="172" spans="1:74">
      <c r="A172" s="13">
        <f>'LL to'!B172</f>
        <v>66.390479696593644</v>
      </c>
      <c r="B172" s="13">
        <f>'LL to'!C172</f>
        <v>80.294555576333323</v>
      </c>
      <c r="C172" s="19">
        <f t="shared" si="232"/>
        <v>1.158732462684005</v>
      </c>
      <c r="D172" s="19">
        <f t="shared" si="233"/>
        <v>1.4014043662325895</v>
      </c>
      <c r="E172" s="19">
        <f t="shared" si="216"/>
        <v>0.57100047709949253</v>
      </c>
      <c r="F172" s="19">
        <f t="shared" si="217"/>
        <v>1.1574985828076978</v>
      </c>
      <c r="G172" s="19">
        <f t="shared" si="234"/>
        <v>3.5165741566221689</v>
      </c>
      <c r="H172" s="19">
        <f t="shared" si="235"/>
        <v>3.5165741566221689</v>
      </c>
      <c r="I172" s="19">
        <f t="shared" si="236"/>
        <v>0</v>
      </c>
      <c r="J172" s="19">
        <f t="shared" si="237"/>
        <v>0.98356943604878533</v>
      </c>
      <c r="K172" s="19">
        <f t="shared" si="238"/>
        <v>0.18053023145909547</v>
      </c>
      <c r="L172" s="19">
        <f t="shared" si="239"/>
        <v>1.3892708131950846</v>
      </c>
      <c r="M172" s="19">
        <f t="shared" si="240"/>
        <v>-0.12583138493829726</v>
      </c>
      <c r="N172" s="19">
        <f t="shared" si="241"/>
        <v>0.98416646256451001</v>
      </c>
      <c r="O172" s="19">
        <f t="shared" si="242"/>
        <v>-0.82532985310065121</v>
      </c>
      <c r="P172" s="72">
        <f t="shared" si="218"/>
        <v>8.2565525695865781E-4</v>
      </c>
      <c r="Q172" s="72">
        <f t="shared" si="219"/>
        <v>3.5159888054133148</v>
      </c>
      <c r="R172" s="72">
        <f t="shared" si="243"/>
        <v>-5.8535120885405689E-4</v>
      </c>
      <c r="S172" s="19">
        <f t="shared" si="244"/>
        <v>0.98358272046098494</v>
      </c>
      <c r="T172" s="19">
        <f t="shared" si="245"/>
        <v>0.18045783998088799</v>
      </c>
      <c r="U172" s="19">
        <f t="shared" si="246"/>
        <v>1.3893444134785555</v>
      </c>
      <c r="V172" s="19">
        <f t="shared" si="247"/>
        <v>-0.12564253588951291</v>
      </c>
      <c r="W172" s="19">
        <f t="shared" si="248"/>
        <v>0.98421395317525251</v>
      </c>
      <c r="X172" s="19">
        <f t="shared" si="249"/>
        <v>-0.82535370949196718</v>
      </c>
      <c r="Y172" s="72">
        <f t="shared" si="220"/>
        <v>8.2569500014801158E-4</v>
      </c>
      <c r="Z172" s="72">
        <f t="shared" si="221"/>
        <v>3.5159896529843078</v>
      </c>
      <c r="AA172" s="72">
        <f t="shared" si="250"/>
        <v>8.4757099294563432E-7</v>
      </c>
      <c r="AB172" s="19">
        <f t="shared" si="251"/>
        <v>0.98358270124382829</v>
      </c>
      <c r="AC172" s="19">
        <f t="shared" si="252"/>
        <v>0.18045794472367788</v>
      </c>
      <c r="AD172" s="19">
        <f t="shared" si="253"/>
        <v>1.3893443069874707</v>
      </c>
      <c r="AE172" s="19">
        <f t="shared" si="254"/>
        <v>-0.12564280936238653</v>
      </c>
      <c r="AF172" s="19">
        <f t="shared" si="255"/>
        <v>0.98421388445552704</v>
      </c>
      <c r="AG172" s="19">
        <f t="shared" si="256"/>
        <v>-0.82535367497689371</v>
      </c>
      <c r="AH172" s="72">
        <f t="shared" si="222"/>
        <v>8.2569494263894398E-4</v>
      </c>
      <c r="AI172" s="72">
        <f t="shared" si="223"/>
        <v>3.5159896517568328</v>
      </c>
      <c r="AJ172" s="72">
        <f t="shared" si="257"/>
        <v>-1.2274750105234489E-9</v>
      </c>
      <c r="AK172" s="19">
        <f t="shared" si="258"/>
        <v>0.98358270127165914</v>
      </c>
      <c r="AL172" s="19">
        <f t="shared" si="259"/>
        <v>0.18045794457198638</v>
      </c>
      <c r="AM172" s="19">
        <f t="shared" si="260"/>
        <v>1.3893443071416942</v>
      </c>
      <c r="AN172" s="19">
        <f t="shared" si="261"/>
        <v>-0.12564280896633584</v>
      </c>
      <c r="AO172" s="19">
        <f t="shared" si="262"/>
        <v>0.98421388455504888</v>
      </c>
      <c r="AP172" s="19">
        <f t="shared" si="263"/>
        <v>-0.8253536750268794</v>
      </c>
      <c r="AQ172" s="72">
        <f t="shared" si="224"/>
        <v>8.2569494272223022E-4</v>
      </c>
      <c r="AR172" s="72">
        <f t="shared" si="225"/>
        <v>3.5159896517586104</v>
      </c>
      <c r="AS172" s="72">
        <f t="shared" si="264"/>
        <v>1.7776891070298007E-12</v>
      </c>
      <c r="AT172" s="19">
        <f t="shared" si="265"/>
        <v>0.98358270127161884</v>
      </c>
      <c r="AU172" s="19">
        <f t="shared" si="266"/>
        <v>0.1804579445722061</v>
      </c>
      <c r="AV172" s="19">
        <f t="shared" si="267"/>
        <v>1.3893443071414708</v>
      </c>
      <c r="AW172" s="19">
        <f t="shared" si="268"/>
        <v>-0.12564280896690944</v>
      </c>
      <c r="AX172" s="19">
        <f t="shared" si="269"/>
        <v>0.98421388455490466</v>
      </c>
      <c r="AY172" s="19">
        <f t="shared" si="270"/>
        <v>-0.82535367502680712</v>
      </c>
      <c r="AZ172" s="72">
        <f t="shared" si="226"/>
        <v>8.2569494272210966E-4</v>
      </c>
      <c r="BA172" s="72">
        <f t="shared" si="227"/>
        <v>3.5159896517586078</v>
      </c>
      <c r="BB172" s="72">
        <f t="shared" si="271"/>
        <v>0</v>
      </c>
      <c r="BC172" s="19">
        <f t="shared" si="272"/>
        <v>0.98358270127161895</v>
      </c>
      <c r="BD172" s="19">
        <f t="shared" si="273"/>
        <v>0.18045794457220576</v>
      </c>
      <c r="BE172" s="19">
        <f t="shared" si="274"/>
        <v>1.3893443071414711</v>
      </c>
      <c r="BF172" s="19">
        <f t="shared" si="275"/>
        <v>-0.12564280896690858</v>
      </c>
      <c r="BG172" s="19">
        <f t="shared" si="276"/>
        <v>0.98421388455490488</v>
      </c>
      <c r="BH172" s="19">
        <f t="shared" si="277"/>
        <v>-0.82535367502680723</v>
      </c>
      <c r="BI172" s="72">
        <f t="shared" si="228"/>
        <v>8.2569494272210987E-4</v>
      </c>
      <c r="BJ172" s="72">
        <f t="shared" si="229"/>
        <v>3.5159896517586078</v>
      </c>
      <c r="BK172" s="72">
        <f t="shared" si="278"/>
        <v>0</v>
      </c>
      <c r="BL172" s="72">
        <f t="shared" si="230"/>
        <v>6.6331062686608242E-3</v>
      </c>
      <c r="BM172" s="72">
        <f t="shared" si="279"/>
        <v>1.0016562198356878</v>
      </c>
      <c r="BN172" s="72">
        <f t="shared" si="280"/>
        <v>1.6527978062608347E-3</v>
      </c>
      <c r="BO172" s="72">
        <f t="shared" si="281"/>
        <v>-1.3417033096627437E-3</v>
      </c>
      <c r="BP172" s="72">
        <f t="shared" si="231"/>
        <v>8854887.9069546908</v>
      </c>
      <c r="BQ172" s="72">
        <f t="shared" si="282"/>
        <v>-0.14976941344601677</v>
      </c>
      <c r="BR172" s="72">
        <f t="shared" si="283"/>
        <v>0.31850585281723542</v>
      </c>
      <c r="BS172" s="72">
        <f t="shared" si="284"/>
        <v>3.4600985064070287</v>
      </c>
      <c r="BT172" s="72">
        <f t="shared" si="285"/>
        <v>351.41884470939334</v>
      </c>
      <c r="BU172" s="72">
        <f t="shared" si="286"/>
        <v>18.249041116642559</v>
      </c>
      <c r="BV172" s="72">
        <f t="shared" si="287"/>
        <v>198.24904111664262</v>
      </c>
    </row>
    <row r="173" spans="1:74">
      <c r="A173" s="13">
        <f>'LL to'!B173</f>
        <v>-60.639876075686274</v>
      </c>
      <c r="B173" s="13">
        <f>'LL to'!C173</f>
        <v>-179.71632820347395</v>
      </c>
      <c r="C173" s="19">
        <f t="shared" si="232"/>
        <v>-1.0583654955220636</v>
      </c>
      <c r="D173" s="19">
        <f t="shared" si="233"/>
        <v>-3.1366416467453666</v>
      </c>
      <c r="E173" s="19">
        <f t="shared" si="216"/>
        <v>1.1574985828076978</v>
      </c>
      <c r="F173" s="19">
        <f t="shared" si="217"/>
        <v>-1.0569291112628085</v>
      </c>
      <c r="G173" s="19">
        <f t="shared" si="234"/>
        <v>-4.5380460129779561</v>
      </c>
      <c r="H173" s="19">
        <f t="shared" si="235"/>
        <v>-4.5380460129779561</v>
      </c>
      <c r="I173" s="19">
        <f t="shared" si="236"/>
        <v>0</v>
      </c>
      <c r="J173" s="19">
        <f t="shared" si="237"/>
        <v>0.55511947366195946</v>
      </c>
      <c r="K173" s="19">
        <f t="shared" si="238"/>
        <v>-0.83177062340603802</v>
      </c>
      <c r="L173" s="19">
        <f t="shared" si="239"/>
        <v>2.5530860565854971</v>
      </c>
      <c r="M173" s="19">
        <f t="shared" si="240"/>
        <v>0.35024659915028078</v>
      </c>
      <c r="N173" s="19">
        <f t="shared" si="241"/>
        <v>0.87732731978366252</v>
      </c>
      <c r="O173" s="19">
        <f t="shared" si="242"/>
        <v>0.98630949034323567</v>
      </c>
      <c r="P173" s="72">
        <f t="shared" si="218"/>
        <v>7.3622133924916577E-4</v>
      </c>
      <c r="Q173" s="72">
        <f t="shared" si="219"/>
        <v>-4.5350496316818187</v>
      </c>
      <c r="R173" s="72">
        <f t="shared" si="243"/>
        <v>2.9963812961373293E-3</v>
      </c>
      <c r="S173" s="19">
        <f t="shared" si="244"/>
        <v>0.55424579196708601</v>
      </c>
      <c r="T173" s="19">
        <f t="shared" si="245"/>
        <v>-0.83235305134706972</v>
      </c>
      <c r="U173" s="19">
        <f t="shared" si="246"/>
        <v>2.5541360766385206</v>
      </c>
      <c r="V173" s="19">
        <f t="shared" si="247"/>
        <v>0.35061199743008525</v>
      </c>
      <c r="W173" s="19">
        <f t="shared" si="248"/>
        <v>0.87707122725808584</v>
      </c>
      <c r="X173" s="19">
        <f t="shared" si="249"/>
        <v>0.98625791635517912</v>
      </c>
      <c r="Y173" s="72">
        <f t="shared" si="220"/>
        <v>7.3600690909372737E-4</v>
      </c>
      <c r="Z173" s="72">
        <f t="shared" si="221"/>
        <v>-4.5350452725129724</v>
      </c>
      <c r="AA173" s="72">
        <f t="shared" si="250"/>
        <v>4.3591688463351375E-6</v>
      </c>
      <c r="AB173" s="19">
        <f t="shared" si="251"/>
        <v>0.55424451981630229</v>
      </c>
      <c r="AC173" s="19">
        <f t="shared" si="252"/>
        <v>-0.83235389844320218</v>
      </c>
      <c r="AD173" s="19">
        <f t="shared" si="253"/>
        <v>2.5541376050165741</v>
      </c>
      <c r="AE173" s="19">
        <f t="shared" si="254"/>
        <v>0.350612528262712</v>
      </c>
      <c r="AF173" s="19">
        <f t="shared" si="255"/>
        <v>0.87707085502522897</v>
      </c>
      <c r="AG173" s="19">
        <f t="shared" si="256"/>
        <v>0.98625784108580627</v>
      </c>
      <c r="AH173" s="72">
        <f t="shared" si="222"/>
        <v>7.3600659741731005E-4</v>
      </c>
      <c r="AI173" s="72">
        <f t="shared" si="223"/>
        <v>-4.5350452661748406</v>
      </c>
      <c r="AJ173" s="72">
        <f t="shared" si="257"/>
        <v>6.3381317971789031E-9</v>
      </c>
      <c r="AK173" s="19">
        <f t="shared" si="258"/>
        <v>0.55424451796662177</v>
      </c>
      <c r="AL173" s="19">
        <f t="shared" si="259"/>
        <v>-0.83235389967486006</v>
      </c>
      <c r="AM173" s="19">
        <f t="shared" si="260"/>
        <v>2.5541376072388027</v>
      </c>
      <c r="AN173" s="19">
        <f t="shared" si="261"/>
        <v>0.35061252903452894</v>
      </c>
      <c r="AO173" s="19">
        <f t="shared" si="262"/>
        <v>0.87707085448401156</v>
      </c>
      <c r="AP173" s="19">
        <f t="shared" si="263"/>
        <v>0.98625784097636604</v>
      </c>
      <c r="AQ173" s="72">
        <f t="shared" si="224"/>
        <v>7.3600659696414011E-4</v>
      </c>
      <c r="AR173" s="72">
        <f t="shared" si="225"/>
        <v>-4.5350452661656258</v>
      </c>
      <c r="AS173" s="72">
        <f t="shared" si="264"/>
        <v>9.2148511043887993E-12</v>
      </c>
      <c r="AT173" s="19">
        <f t="shared" si="265"/>
        <v>0.55424451796393259</v>
      </c>
      <c r="AU173" s="19">
        <f t="shared" si="266"/>
        <v>-0.83235389967665074</v>
      </c>
      <c r="AV173" s="19">
        <f t="shared" si="267"/>
        <v>2.5541376072420334</v>
      </c>
      <c r="AW173" s="19">
        <f t="shared" si="268"/>
        <v>0.35061252903565104</v>
      </c>
      <c r="AX173" s="19">
        <f t="shared" si="269"/>
        <v>0.87707085448322475</v>
      </c>
      <c r="AY173" s="19">
        <f t="shared" si="270"/>
        <v>0.98625784097620672</v>
      </c>
      <c r="AZ173" s="72">
        <f t="shared" si="226"/>
        <v>7.3600659696348135E-4</v>
      </c>
      <c r="BA173" s="72">
        <f t="shared" si="227"/>
        <v>-4.5350452661656115</v>
      </c>
      <c r="BB173" s="72">
        <f t="shared" si="271"/>
        <v>1.4210854715202004E-14</v>
      </c>
      <c r="BC173" s="19">
        <f t="shared" si="272"/>
        <v>0.55424451796392837</v>
      </c>
      <c r="BD173" s="19">
        <f t="shared" si="273"/>
        <v>-0.83235389967665352</v>
      </c>
      <c r="BE173" s="19">
        <f t="shared" si="274"/>
        <v>2.5541376072420383</v>
      </c>
      <c r="BF173" s="19">
        <f t="shared" si="275"/>
        <v>0.35061252903565276</v>
      </c>
      <c r="BG173" s="19">
        <f t="shared" si="276"/>
        <v>0.87707085448322353</v>
      </c>
      <c r="BH173" s="19">
        <f t="shared" si="277"/>
        <v>0.98625784097620661</v>
      </c>
      <c r="BI173" s="72">
        <f t="shared" si="228"/>
        <v>7.3600659696348037E-4</v>
      </c>
      <c r="BJ173" s="72">
        <f t="shared" si="229"/>
        <v>-4.5350452661656115</v>
      </c>
      <c r="BK173" s="72">
        <f t="shared" si="278"/>
        <v>0</v>
      </c>
      <c r="BL173" s="72">
        <f t="shared" si="230"/>
        <v>5.9110161665351223E-3</v>
      </c>
      <c r="BM173" s="72">
        <f t="shared" si="279"/>
        <v>1.001476120244658</v>
      </c>
      <c r="BN173" s="72">
        <f t="shared" si="280"/>
        <v>1.4734013967181287E-3</v>
      </c>
      <c r="BO173" s="72">
        <f t="shared" si="281"/>
        <v>8.0516586894841631E-4</v>
      </c>
      <c r="BP173" s="72">
        <f t="shared" si="231"/>
        <v>16254860.6686278</v>
      </c>
      <c r="BQ173" s="72">
        <f t="shared" si="282"/>
        <v>2.0824285594304</v>
      </c>
      <c r="BR173" s="72">
        <f t="shared" si="283"/>
        <v>-0.79270272531874775</v>
      </c>
      <c r="BS173" s="72">
        <f t="shared" si="284"/>
        <v>2.3488899282710456</v>
      </c>
      <c r="BT173" s="72">
        <f t="shared" si="285"/>
        <v>119.31436759286987</v>
      </c>
      <c r="BU173" s="72">
        <f t="shared" si="286"/>
        <v>314.58147943071759</v>
      </c>
      <c r="BV173" s="72">
        <f t="shared" si="287"/>
        <v>134.58147943071759</v>
      </c>
    </row>
    <row r="174" spans="1:74">
      <c r="A174" s="13">
        <f>'LL to'!B174</f>
        <v>-77.18077062782578</v>
      </c>
      <c r="B174" s="13">
        <f>'LL to'!C174</f>
        <v>29.706617936217214</v>
      </c>
      <c r="C174" s="19">
        <f t="shared" si="232"/>
        <v>-1.3470585666820907</v>
      </c>
      <c r="D174" s="19">
        <f t="shared" si="233"/>
        <v>0.51847829261899325</v>
      </c>
      <c r="E174" s="19">
        <f t="shared" si="216"/>
        <v>-1.0569291112628085</v>
      </c>
      <c r="F174" s="19">
        <f t="shared" si="217"/>
        <v>-1.3463308816451174</v>
      </c>
      <c r="G174" s="19">
        <f t="shared" si="234"/>
        <v>3.6551199393643596</v>
      </c>
      <c r="H174" s="19">
        <f t="shared" si="235"/>
        <v>3.6551199393643596</v>
      </c>
      <c r="I174" s="19">
        <f t="shared" si="236"/>
        <v>0</v>
      </c>
      <c r="J174" s="19">
        <f t="shared" si="237"/>
        <v>0.65721402405302443</v>
      </c>
      <c r="K174" s="19">
        <f t="shared" si="238"/>
        <v>0.75370400462517828</v>
      </c>
      <c r="L174" s="19">
        <f t="shared" si="239"/>
        <v>0.71711639670517424</v>
      </c>
      <c r="M174" s="19">
        <f t="shared" si="240"/>
        <v>-8.1782611407956576E-2</v>
      </c>
      <c r="N174" s="19">
        <f t="shared" si="241"/>
        <v>0.99331160447129518</v>
      </c>
      <c r="O174" s="19">
        <f t="shared" si="242"/>
        <v>-0.95573597368449537</v>
      </c>
      <c r="P174" s="72">
        <f t="shared" si="218"/>
        <v>8.3330832295777494E-4</v>
      </c>
      <c r="Q174" s="72">
        <f t="shared" si="219"/>
        <v>3.6549236124271687</v>
      </c>
      <c r="R174" s="72">
        <f t="shared" si="243"/>
        <v>-1.9632693719096039E-4</v>
      </c>
      <c r="S174" s="19">
        <f t="shared" si="244"/>
        <v>0.65722612331980956</v>
      </c>
      <c r="T174" s="19">
        <f t="shared" si="245"/>
        <v>0.75369345414831268</v>
      </c>
      <c r="U174" s="19">
        <f t="shared" si="246"/>
        <v>0.71713244989236047</v>
      </c>
      <c r="V174" s="19">
        <f t="shared" si="247"/>
        <v>-8.175263639591214E-2</v>
      </c>
      <c r="W174" s="19">
        <f t="shared" si="248"/>
        <v>0.99331650644231773</v>
      </c>
      <c r="X174" s="19">
        <f t="shared" si="249"/>
        <v>-0.95573808815412264</v>
      </c>
      <c r="Y174" s="72">
        <f t="shared" si="220"/>
        <v>8.3331242505302577E-4</v>
      </c>
      <c r="Z174" s="72">
        <f t="shared" si="221"/>
        <v>3.6549236799929785</v>
      </c>
      <c r="AA174" s="72">
        <f t="shared" si="250"/>
        <v>6.7565809835912205E-8</v>
      </c>
      <c r="AB174" s="19">
        <f t="shared" si="251"/>
        <v>0.65722611915664542</v>
      </c>
      <c r="AC174" s="19">
        <f t="shared" si="252"/>
        <v>0.75369345777862162</v>
      </c>
      <c r="AD174" s="19">
        <f t="shared" si="253"/>
        <v>0.71713244436867696</v>
      </c>
      <c r="AE174" s="19">
        <f t="shared" si="254"/>
        <v>-8.1752646712050153E-2</v>
      </c>
      <c r="AF174" s="19">
        <f t="shared" si="255"/>
        <v>0.99331650475557476</v>
      </c>
      <c r="AG174" s="19">
        <f t="shared" si="256"/>
        <v>-0.95573808742658595</v>
      </c>
      <c r="AH174" s="72">
        <f t="shared" si="222"/>
        <v>8.3331242364151608E-4</v>
      </c>
      <c r="AI174" s="72">
        <f t="shared" si="223"/>
        <v>3.6549236799697242</v>
      </c>
      <c r="AJ174" s="72">
        <f t="shared" si="257"/>
        <v>-2.3254287384588679E-11</v>
      </c>
      <c r="AK174" s="19">
        <f t="shared" si="258"/>
        <v>0.65722611915807827</v>
      </c>
      <c r="AL174" s="19">
        <f t="shared" si="259"/>
        <v>0.75369345777737218</v>
      </c>
      <c r="AM174" s="19">
        <f t="shared" si="260"/>
        <v>0.7171324443705781</v>
      </c>
      <c r="AN174" s="19">
        <f t="shared" si="261"/>
        <v>-8.1752646708499618E-2</v>
      </c>
      <c r="AO174" s="19">
        <f t="shared" si="262"/>
        <v>0.99331650475615529</v>
      </c>
      <c r="AP174" s="19">
        <f t="shared" si="263"/>
        <v>-0.95573808742683641</v>
      </c>
      <c r="AQ174" s="72">
        <f t="shared" si="224"/>
        <v>8.3331242364200191E-4</v>
      </c>
      <c r="AR174" s="72">
        <f t="shared" si="225"/>
        <v>3.6549236799697322</v>
      </c>
      <c r="AS174" s="72">
        <f t="shared" si="264"/>
        <v>7.9936057773011271E-15</v>
      </c>
      <c r="AT174" s="19">
        <f t="shared" si="265"/>
        <v>0.65722611915807783</v>
      </c>
      <c r="AU174" s="19">
        <f t="shared" si="266"/>
        <v>0.75369345777737262</v>
      </c>
      <c r="AV174" s="19">
        <f t="shared" si="267"/>
        <v>0.71713244437057744</v>
      </c>
      <c r="AW174" s="19">
        <f t="shared" si="268"/>
        <v>-8.175264670850084E-2</v>
      </c>
      <c r="AX174" s="19">
        <f t="shared" si="269"/>
        <v>0.99331650475615507</v>
      </c>
      <c r="AY174" s="19">
        <f t="shared" si="270"/>
        <v>-0.95573808742683619</v>
      </c>
      <c r="AZ174" s="72">
        <f t="shared" si="226"/>
        <v>8.3331242364200169E-4</v>
      </c>
      <c r="BA174" s="72">
        <f t="shared" si="227"/>
        <v>3.6549236799697322</v>
      </c>
      <c r="BB174" s="72">
        <f t="shared" si="271"/>
        <v>0</v>
      </c>
      <c r="BC174" s="19">
        <f t="shared" si="272"/>
        <v>0.65722611915807783</v>
      </c>
      <c r="BD174" s="19">
        <f t="shared" si="273"/>
        <v>0.75369345777737262</v>
      </c>
      <c r="BE174" s="19">
        <f t="shared" si="274"/>
        <v>0.71713244437057744</v>
      </c>
      <c r="BF174" s="19">
        <f t="shared" si="275"/>
        <v>-8.175264670850084E-2</v>
      </c>
      <c r="BG174" s="19">
        <f t="shared" si="276"/>
        <v>0.99331650475615507</v>
      </c>
      <c r="BH174" s="19">
        <f t="shared" si="277"/>
        <v>-0.95573808742683619</v>
      </c>
      <c r="BI174" s="72">
        <f t="shared" si="228"/>
        <v>8.3331242364200169E-4</v>
      </c>
      <c r="BJ174" s="72">
        <f t="shared" si="229"/>
        <v>3.6549236799697322</v>
      </c>
      <c r="BK174" s="72">
        <f t="shared" si="278"/>
        <v>0</v>
      </c>
      <c r="BL174" s="72">
        <f t="shared" si="230"/>
        <v>6.6944533478533281E-3</v>
      </c>
      <c r="BM174" s="72">
        <f t="shared" si="279"/>
        <v>1.0016715184390097</v>
      </c>
      <c r="BN174" s="72">
        <f t="shared" si="280"/>
        <v>1.6680329624661719E-3</v>
      </c>
      <c r="BO174" s="72">
        <f t="shared" si="281"/>
        <v>-1.0474668082963703E-3</v>
      </c>
      <c r="BP174" s="72">
        <f t="shared" si="231"/>
        <v>4572922.7818746418</v>
      </c>
      <c r="BQ174" s="72">
        <f t="shared" si="282"/>
        <v>-2.9745706340919349</v>
      </c>
      <c r="BR174" s="72">
        <f t="shared" si="283"/>
        <v>2.76541422431686</v>
      </c>
      <c r="BS174" s="72">
        <f t="shared" si="284"/>
        <v>5.9070068779066531</v>
      </c>
      <c r="BT174" s="72">
        <f t="shared" si="285"/>
        <v>189.56965680297901</v>
      </c>
      <c r="BU174" s="72">
        <f t="shared" si="286"/>
        <v>158.44656365880041</v>
      </c>
      <c r="BV174" s="72">
        <f t="shared" si="287"/>
        <v>338.44656365880041</v>
      </c>
    </row>
    <row r="175" spans="1:74">
      <c r="A175" s="13">
        <f>'LL to'!B175</f>
        <v>-69.602583544851683</v>
      </c>
      <c r="B175" s="13">
        <f>'LL to'!C175</f>
        <v>142.53032684094774</v>
      </c>
      <c r="C175" s="19">
        <f t="shared" si="232"/>
        <v>-1.2147942507520881</v>
      </c>
      <c r="D175" s="19">
        <f t="shared" si="233"/>
        <v>2.4876234873181859</v>
      </c>
      <c r="E175" s="19">
        <f t="shared" si="216"/>
        <v>-1.3463308816451174</v>
      </c>
      <c r="F175" s="19">
        <f t="shared" si="217"/>
        <v>-1.2136957321322721</v>
      </c>
      <c r="G175" s="19">
        <f t="shared" si="234"/>
        <v>1.9691451946991927</v>
      </c>
      <c r="H175" s="19">
        <f t="shared" si="235"/>
        <v>1.9691451946991927</v>
      </c>
      <c r="I175" s="19">
        <f t="shared" si="236"/>
        <v>0</v>
      </c>
      <c r="J175" s="19">
        <f t="shared" si="237"/>
        <v>0.46894169399147262</v>
      </c>
      <c r="K175" s="19">
        <f t="shared" si="238"/>
        <v>0.88322912521972918</v>
      </c>
      <c r="L175" s="19">
        <f t="shared" si="239"/>
        <v>0.48809217270844585</v>
      </c>
      <c r="M175" s="19">
        <f t="shared" si="240"/>
        <v>0.15292875506264691</v>
      </c>
      <c r="N175" s="19">
        <f t="shared" si="241"/>
        <v>0.97661279587498895</v>
      </c>
      <c r="O175" s="19">
        <f t="shared" si="242"/>
        <v>-0.98733846413598225</v>
      </c>
      <c r="P175" s="72">
        <f t="shared" si="218"/>
        <v>8.1933374312313063E-4</v>
      </c>
      <c r="Q175" s="72">
        <f t="shared" si="219"/>
        <v>1.9693950598206873</v>
      </c>
      <c r="R175" s="72">
        <f t="shared" si="243"/>
        <v>2.4986512149460793E-4</v>
      </c>
      <c r="S175" s="19">
        <f t="shared" si="244"/>
        <v>0.46897544022454235</v>
      </c>
      <c r="T175" s="19">
        <f t="shared" si="245"/>
        <v>0.88321120716745705</v>
      </c>
      <c r="U175" s="19">
        <f t="shared" si="246"/>
        <v>0.48813038088615435</v>
      </c>
      <c r="V175" s="19">
        <f t="shared" si="247"/>
        <v>0.15290166582672801</v>
      </c>
      <c r="W175" s="19">
        <f t="shared" si="248"/>
        <v>0.97662108058741159</v>
      </c>
      <c r="X175" s="19">
        <f t="shared" si="249"/>
        <v>-0.98734051409483226</v>
      </c>
      <c r="Y175" s="72">
        <f t="shared" si="220"/>
        <v>8.1934067656639915E-4</v>
      </c>
      <c r="Z175" s="72">
        <f t="shared" si="221"/>
        <v>1.9693950351140923</v>
      </c>
      <c r="AA175" s="72">
        <f t="shared" si="250"/>
        <v>-2.4706594992096598E-8</v>
      </c>
      <c r="AB175" s="19">
        <f t="shared" si="251"/>
        <v>0.46897543688805343</v>
      </c>
      <c r="AC175" s="19">
        <f t="shared" si="252"/>
        <v>0.88321120893909599</v>
      </c>
      <c r="AD175" s="19">
        <f t="shared" si="253"/>
        <v>0.48813037710847479</v>
      </c>
      <c r="AE175" s="19">
        <f t="shared" si="254"/>
        <v>0.15290166850547607</v>
      </c>
      <c r="AF175" s="19">
        <f t="shared" si="255"/>
        <v>0.97662107976824153</v>
      </c>
      <c r="AG175" s="19">
        <f t="shared" si="256"/>
        <v>-0.98734051389217425</v>
      </c>
      <c r="AH175" s="72">
        <f t="shared" si="222"/>
        <v>8.1934067588083893E-4</v>
      </c>
      <c r="AI175" s="72">
        <f t="shared" si="223"/>
        <v>1.9693950351165361</v>
      </c>
      <c r="AJ175" s="72">
        <f t="shared" si="257"/>
        <v>2.4438229218048946E-12</v>
      </c>
      <c r="AK175" s="19">
        <f t="shared" si="258"/>
        <v>0.46897543688838339</v>
      </c>
      <c r="AL175" s="19">
        <f t="shared" si="259"/>
        <v>0.88321120893892069</v>
      </c>
      <c r="AM175" s="19">
        <f t="shared" si="260"/>
        <v>0.48813037710884838</v>
      </c>
      <c r="AN175" s="19">
        <f t="shared" si="261"/>
        <v>0.15290166850521111</v>
      </c>
      <c r="AO175" s="19">
        <f t="shared" si="262"/>
        <v>0.97662107976832258</v>
      </c>
      <c r="AP175" s="19">
        <f t="shared" si="263"/>
        <v>-0.98734051389219435</v>
      </c>
      <c r="AQ175" s="72">
        <f t="shared" si="224"/>
        <v>8.1934067588090669E-4</v>
      </c>
      <c r="AR175" s="72">
        <f t="shared" si="225"/>
        <v>1.9693950351165359</v>
      </c>
      <c r="AS175" s="72">
        <f t="shared" si="264"/>
        <v>0</v>
      </c>
      <c r="AT175" s="19">
        <f t="shared" si="265"/>
        <v>0.46897543688838345</v>
      </c>
      <c r="AU175" s="19">
        <f t="shared" si="266"/>
        <v>0.8832112089389208</v>
      </c>
      <c r="AV175" s="19">
        <f t="shared" si="267"/>
        <v>0.48813037710884838</v>
      </c>
      <c r="AW175" s="19">
        <f t="shared" si="268"/>
        <v>0.15290166850521111</v>
      </c>
      <c r="AX175" s="19">
        <f t="shared" si="269"/>
        <v>0.97662107976832258</v>
      </c>
      <c r="AY175" s="19">
        <f t="shared" si="270"/>
        <v>-0.98734051389219424</v>
      </c>
      <c r="AZ175" s="72">
        <f t="shared" si="226"/>
        <v>8.1934067588090669E-4</v>
      </c>
      <c r="BA175" s="72">
        <f t="shared" si="227"/>
        <v>1.9693950351165359</v>
      </c>
      <c r="BB175" s="72">
        <f t="shared" si="271"/>
        <v>0</v>
      </c>
      <c r="BC175" s="19">
        <f t="shared" si="272"/>
        <v>0.46897543688838345</v>
      </c>
      <c r="BD175" s="19">
        <f t="shared" si="273"/>
        <v>0.8832112089389208</v>
      </c>
      <c r="BE175" s="19">
        <f t="shared" si="274"/>
        <v>0.48813037710884838</v>
      </c>
      <c r="BF175" s="19">
        <f t="shared" si="275"/>
        <v>0.15290166850521111</v>
      </c>
      <c r="BG175" s="19">
        <f t="shared" si="276"/>
        <v>0.97662107976832258</v>
      </c>
      <c r="BH175" s="19">
        <f t="shared" si="277"/>
        <v>-0.98734051389219424</v>
      </c>
      <c r="BI175" s="72">
        <f t="shared" si="228"/>
        <v>8.1934067588090669E-4</v>
      </c>
      <c r="BJ175" s="72">
        <f t="shared" si="229"/>
        <v>1.9693950351165359</v>
      </c>
      <c r="BK175" s="72">
        <f t="shared" si="278"/>
        <v>0</v>
      </c>
      <c r="BL175" s="72">
        <f t="shared" si="230"/>
        <v>6.5819345855369134E-3</v>
      </c>
      <c r="BM175" s="72">
        <f t="shared" si="279"/>
        <v>1.0016434584831884</v>
      </c>
      <c r="BN175" s="72">
        <f t="shared" si="280"/>
        <v>1.6400889333225751E-3</v>
      </c>
      <c r="BO175" s="72">
        <f t="shared" si="281"/>
        <v>-7.5915987223818199E-4</v>
      </c>
      <c r="BP175" s="72">
        <f t="shared" si="231"/>
        <v>3112857.1532156607</v>
      </c>
      <c r="BQ175" s="72">
        <f t="shared" si="282"/>
        <v>2.3842445420347214</v>
      </c>
      <c r="BR175" s="72">
        <f t="shared" si="283"/>
        <v>-2.6889478223916137</v>
      </c>
      <c r="BS175" s="72">
        <f t="shared" si="284"/>
        <v>0.45264483119817944</v>
      </c>
      <c r="BT175" s="72">
        <f t="shared" si="285"/>
        <v>136.60714958569133</v>
      </c>
      <c r="BU175" s="72">
        <f t="shared" si="286"/>
        <v>205.93463844606725</v>
      </c>
      <c r="BV175" s="72">
        <f t="shared" si="287"/>
        <v>25.934638446067254</v>
      </c>
    </row>
    <row r="176" spans="1:74">
      <c r="A176" s="13">
        <f>'LL to'!B176</f>
        <v>60.099394456072872</v>
      </c>
      <c r="B176" s="13">
        <f>'LL to'!C176</f>
        <v>-57.635140935768334</v>
      </c>
      <c r="C176" s="19">
        <f t="shared" si="232"/>
        <v>1.048932311713298</v>
      </c>
      <c r="D176" s="19">
        <f t="shared" si="233"/>
        <v>-1.005922974180123</v>
      </c>
      <c r="E176" s="19">
        <f t="shared" si="216"/>
        <v>-1.2136957321322721</v>
      </c>
      <c r="F176" s="19">
        <f t="shared" si="217"/>
        <v>1.0474797601143531</v>
      </c>
      <c r="G176" s="19">
        <f t="shared" si="234"/>
        <v>-3.4935464614983092</v>
      </c>
      <c r="H176" s="19">
        <f t="shared" si="235"/>
        <v>-3.4935464614983092</v>
      </c>
      <c r="I176" s="19">
        <f t="shared" si="236"/>
        <v>0</v>
      </c>
      <c r="J176" s="19">
        <f t="shared" si="237"/>
        <v>0.21995812026341294</v>
      </c>
      <c r="K176" s="19">
        <f t="shared" si="238"/>
        <v>-0.97550931586027712</v>
      </c>
      <c r="L176" s="19">
        <f t="shared" si="239"/>
        <v>2.9198211144506203</v>
      </c>
      <c r="M176" s="19">
        <f t="shared" si="240"/>
        <v>0.27379192807204078</v>
      </c>
      <c r="N176" s="19">
        <f t="shared" si="241"/>
        <v>0.92503798012259442</v>
      </c>
      <c r="O176" s="19">
        <f t="shared" si="242"/>
        <v>0.779064551464972</v>
      </c>
      <c r="P176" s="72">
        <f t="shared" si="218"/>
        <v>7.761653750652151E-4</v>
      </c>
      <c r="Q176" s="72">
        <f t="shared" si="219"/>
        <v>-3.4908681044550991</v>
      </c>
      <c r="R176" s="72">
        <f t="shared" si="243"/>
        <v>2.6783570432100667E-3</v>
      </c>
      <c r="S176" s="19">
        <f t="shared" si="244"/>
        <v>0.21924415905098549</v>
      </c>
      <c r="T176" s="19">
        <f t="shared" si="245"/>
        <v>-0.97567002553221149</v>
      </c>
      <c r="U176" s="19">
        <f t="shared" si="246"/>
        <v>2.9205529397271768</v>
      </c>
      <c r="V176" s="19">
        <f t="shared" si="247"/>
        <v>0.27267923888419854</v>
      </c>
      <c r="W176" s="19">
        <f t="shared" si="248"/>
        <v>0.92564603268153423</v>
      </c>
      <c r="X176" s="19">
        <f t="shared" si="249"/>
        <v>0.77775127040807157</v>
      </c>
      <c r="Y176" s="72">
        <f t="shared" si="220"/>
        <v>7.7667438329252856E-4</v>
      </c>
      <c r="Z176" s="72">
        <f t="shared" si="221"/>
        <v>-3.4908783226183009</v>
      </c>
      <c r="AA176" s="72">
        <f t="shared" si="250"/>
        <v>-1.0218163201791697E-5</v>
      </c>
      <c r="AB176" s="19">
        <f t="shared" si="251"/>
        <v>0.2192468775622351</v>
      </c>
      <c r="AC176" s="19">
        <f t="shared" si="252"/>
        <v>-0.97566941464781509</v>
      </c>
      <c r="AD176" s="19">
        <f t="shared" si="253"/>
        <v>2.9205501534244007</v>
      </c>
      <c r="AE176" s="19">
        <f t="shared" si="254"/>
        <v>0.27268350799359675</v>
      </c>
      <c r="AF176" s="19">
        <f t="shared" si="255"/>
        <v>0.92564370446830602</v>
      </c>
      <c r="AG176" s="19">
        <f t="shared" si="256"/>
        <v>0.77775629156246295</v>
      </c>
      <c r="AH176" s="72">
        <f t="shared" si="222"/>
        <v>7.7667243431975763E-4</v>
      </c>
      <c r="AI176" s="72">
        <f t="shared" si="223"/>
        <v>-3.4908782833837315</v>
      </c>
      <c r="AJ176" s="72">
        <f t="shared" si="257"/>
        <v>3.9234569371160433E-8</v>
      </c>
      <c r="AK176" s="19">
        <f t="shared" si="258"/>
        <v>0.21924686712391905</v>
      </c>
      <c r="AL176" s="19">
        <f t="shared" si="259"/>
        <v>-0.97566941699345411</v>
      </c>
      <c r="AM176" s="19">
        <f t="shared" si="260"/>
        <v>2.9205501641230205</v>
      </c>
      <c r="AN176" s="19">
        <f t="shared" si="261"/>
        <v>0.27268349160189825</v>
      </c>
      <c r="AO176" s="19">
        <f t="shared" si="262"/>
        <v>0.9256437134077975</v>
      </c>
      <c r="AP176" s="19">
        <f t="shared" si="263"/>
        <v>0.77775627228294986</v>
      </c>
      <c r="AQ176" s="72">
        <f t="shared" si="224"/>
        <v>7.7667244180310382E-4</v>
      </c>
      <c r="AR176" s="72">
        <f t="shared" si="225"/>
        <v>-3.4908782835343763</v>
      </c>
      <c r="AS176" s="72">
        <f t="shared" si="264"/>
        <v>-1.5064482994375794E-10</v>
      </c>
      <c r="AT176" s="19">
        <f t="shared" si="265"/>
        <v>0.21924686716399802</v>
      </c>
      <c r="AU176" s="19">
        <f t="shared" si="266"/>
        <v>-0.97566941698444776</v>
      </c>
      <c r="AV176" s="19">
        <f t="shared" si="267"/>
        <v>2.9205501640819422</v>
      </c>
      <c r="AW176" s="19">
        <f t="shared" si="268"/>
        <v>0.27268349166483569</v>
      </c>
      <c r="AX176" s="19">
        <f t="shared" si="269"/>
        <v>0.92564371337347351</v>
      </c>
      <c r="AY176" s="19">
        <f t="shared" si="270"/>
        <v>0.77775627235697531</v>
      </c>
      <c r="AZ176" s="72">
        <f t="shared" si="226"/>
        <v>7.7667244177437073E-4</v>
      </c>
      <c r="BA176" s="72">
        <f t="shared" si="227"/>
        <v>-3.4908782835337981</v>
      </c>
      <c r="BB176" s="72">
        <f t="shared" si="271"/>
        <v>5.7820415122478153E-13</v>
      </c>
      <c r="BC176" s="19">
        <f t="shared" si="272"/>
        <v>0.21924686716384414</v>
      </c>
      <c r="BD176" s="19">
        <f t="shared" si="273"/>
        <v>-0.97566941698448229</v>
      </c>
      <c r="BE176" s="19">
        <f t="shared" si="274"/>
        <v>2.9205501640820999</v>
      </c>
      <c r="BF176" s="19">
        <f t="shared" si="275"/>
        <v>0.27268349166459416</v>
      </c>
      <c r="BG176" s="19">
        <f t="shared" si="276"/>
        <v>0.92564371337360518</v>
      </c>
      <c r="BH176" s="19">
        <f t="shared" si="277"/>
        <v>0.7777562723566912</v>
      </c>
      <c r="BI176" s="72">
        <f t="shared" si="228"/>
        <v>7.7667244177448099E-4</v>
      </c>
      <c r="BJ176" s="72">
        <f t="shared" si="229"/>
        <v>-3.4908782835338004</v>
      </c>
      <c r="BK176" s="72">
        <f t="shared" si="278"/>
        <v>0</v>
      </c>
      <c r="BL176" s="72">
        <f t="shared" si="230"/>
        <v>6.2383727907898935E-3</v>
      </c>
      <c r="BM176" s="72">
        <f t="shared" si="279"/>
        <v>1.001557773675122</v>
      </c>
      <c r="BN176" s="72">
        <f t="shared" si="280"/>
        <v>1.5547460109885313E-3</v>
      </c>
      <c r="BO176" s="72">
        <f t="shared" si="281"/>
        <v>2.6508909783632095E-4</v>
      </c>
      <c r="BP176" s="72">
        <f t="shared" si="231"/>
        <v>18592446.685313158</v>
      </c>
      <c r="BQ176" s="72">
        <f t="shared" si="282"/>
        <v>2.241917118672113</v>
      </c>
      <c r="BR176" s="72">
        <f t="shared" si="283"/>
        <v>-2.5621819909923946</v>
      </c>
      <c r="BS176" s="72">
        <f t="shared" si="284"/>
        <v>0.57941066259739848</v>
      </c>
      <c r="BT176" s="72">
        <f t="shared" si="285"/>
        <v>128.45238891804217</v>
      </c>
      <c r="BU176" s="72">
        <f t="shared" si="286"/>
        <v>213.19778557170949</v>
      </c>
      <c r="BV176" s="72">
        <f t="shared" si="287"/>
        <v>33.19778557170946</v>
      </c>
    </row>
    <row r="177" spans="1:74">
      <c r="A177" s="13">
        <f>'LL to'!B177</f>
        <v>-53.125122547079485</v>
      </c>
      <c r="B177" s="13">
        <f>'LL to'!C177</f>
        <v>-94.262413625861029</v>
      </c>
      <c r="C177" s="19">
        <f t="shared" si="232"/>
        <v>-0.92720830397201326</v>
      </c>
      <c r="D177" s="19">
        <f t="shared" si="233"/>
        <v>-1.6451894786480412</v>
      </c>
      <c r="E177" s="19">
        <f t="shared" si="216"/>
        <v>1.0474797601143531</v>
      </c>
      <c r="F177" s="19">
        <f t="shared" si="217"/>
        <v>-0.92559541419331237</v>
      </c>
      <c r="G177" s="19">
        <f t="shared" si="234"/>
        <v>-0.63926650446791822</v>
      </c>
      <c r="H177" s="19">
        <f t="shared" si="235"/>
        <v>-0.63926650446791822</v>
      </c>
      <c r="I177" s="19">
        <f t="shared" si="236"/>
        <v>0</v>
      </c>
      <c r="J177" s="19">
        <f t="shared" si="237"/>
        <v>0.89259398980246807</v>
      </c>
      <c r="K177" s="19">
        <f t="shared" si="238"/>
        <v>-0.45086136380101544</v>
      </c>
      <c r="L177" s="19">
        <f t="shared" si="239"/>
        <v>2.0385264427898431</v>
      </c>
      <c r="M177" s="19">
        <f t="shared" si="240"/>
        <v>-0.20087495720330534</v>
      </c>
      <c r="N177" s="19">
        <f t="shared" si="241"/>
        <v>0.95964925156857028</v>
      </c>
      <c r="O177" s="19">
        <f t="shared" si="242"/>
        <v>0.99143391105924961</v>
      </c>
      <c r="P177" s="72">
        <f t="shared" si="218"/>
        <v>8.0513641273127518E-4</v>
      </c>
      <c r="Q177" s="72">
        <f t="shared" si="219"/>
        <v>-0.64063881716534465</v>
      </c>
      <c r="R177" s="72">
        <f t="shared" si="243"/>
        <v>-1.3723126974264366E-3</v>
      </c>
      <c r="S177" s="19">
        <f t="shared" si="244"/>
        <v>0.89246954656415911</v>
      </c>
      <c r="T177" s="19">
        <f t="shared" si="245"/>
        <v>-0.4511076461949679</v>
      </c>
      <c r="U177" s="19">
        <f t="shared" si="246"/>
        <v>2.0388023796261208</v>
      </c>
      <c r="V177" s="19">
        <f t="shared" si="247"/>
        <v>-0.20127364101653852</v>
      </c>
      <c r="W177" s="19">
        <f t="shared" si="248"/>
        <v>0.95948892143194553</v>
      </c>
      <c r="X177" s="19">
        <f t="shared" si="249"/>
        <v>0.99142863551103177</v>
      </c>
      <c r="Y177" s="72">
        <f t="shared" si="220"/>
        <v>8.0500222154784591E-4</v>
      </c>
      <c r="Z177" s="72">
        <f t="shared" si="221"/>
        <v>-0.64064172694040544</v>
      </c>
      <c r="AA177" s="72">
        <f t="shared" si="250"/>
        <v>-2.9097750607887107E-6</v>
      </c>
      <c r="AB177" s="19">
        <f t="shared" si="251"/>
        <v>0.89246928236728662</v>
      </c>
      <c r="AC177" s="19">
        <f t="shared" si="252"/>
        <v>-0.45110816888061378</v>
      </c>
      <c r="AD177" s="19">
        <f t="shared" si="253"/>
        <v>2.0388029652883715</v>
      </c>
      <c r="AE177" s="19">
        <f t="shared" si="254"/>
        <v>-0.20127448615446517</v>
      </c>
      <c r="AF177" s="19">
        <f t="shared" si="255"/>
        <v>0.95948858122325598</v>
      </c>
      <c r="AG177" s="19">
        <f t="shared" si="256"/>
        <v>0.9914286243097199</v>
      </c>
      <c r="AH177" s="72">
        <f t="shared" si="222"/>
        <v>8.0500193680396617E-4</v>
      </c>
      <c r="AI177" s="72">
        <f t="shared" si="223"/>
        <v>-0.64064173310987738</v>
      </c>
      <c r="AJ177" s="72">
        <f t="shared" si="257"/>
        <v>-6.169471933326065E-9</v>
      </c>
      <c r="AK177" s="19">
        <f t="shared" si="258"/>
        <v>0.89246928180711993</v>
      </c>
      <c r="AL177" s="19">
        <f t="shared" si="259"/>
        <v>-0.45110816998884407</v>
      </c>
      <c r="AM177" s="19">
        <f t="shared" si="260"/>
        <v>2.0388029665301284</v>
      </c>
      <c r="AN177" s="19">
        <f t="shared" si="261"/>
        <v>-0.20127448794637415</v>
      </c>
      <c r="AO177" s="19">
        <f t="shared" si="262"/>
        <v>0.95948858050192487</v>
      </c>
      <c r="AP177" s="19">
        <f t="shared" si="263"/>
        <v>0.99142862428597012</v>
      </c>
      <c r="AQ177" s="72">
        <f t="shared" si="224"/>
        <v>8.0500193620023502E-4</v>
      </c>
      <c r="AR177" s="72">
        <f t="shared" si="225"/>
        <v>-0.64064173312295825</v>
      </c>
      <c r="AS177" s="72">
        <f t="shared" si="264"/>
        <v>-1.3080869720738519E-11</v>
      </c>
      <c r="AT177" s="19">
        <f t="shared" si="265"/>
        <v>0.8924692818059321</v>
      </c>
      <c r="AU177" s="19">
        <f t="shared" si="266"/>
        <v>-0.45110816999119374</v>
      </c>
      <c r="AV177" s="19">
        <f t="shared" si="267"/>
        <v>2.0388029665327614</v>
      </c>
      <c r="AW177" s="19">
        <f t="shared" si="268"/>
        <v>-0.20127448795017347</v>
      </c>
      <c r="AX177" s="19">
        <f t="shared" si="269"/>
        <v>0.95948858050039543</v>
      </c>
      <c r="AY177" s="19">
        <f t="shared" si="270"/>
        <v>0.99142862428591993</v>
      </c>
      <c r="AZ177" s="72">
        <f t="shared" si="226"/>
        <v>8.0500193619895502E-4</v>
      </c>
      <c r="BA177" s="72">
        <f t="shared" si="227"/>
        <v>-0.640641733122986</v>
      </c>
      <c r="BB177" s="72">
        <f t="shared" si="271"/>
        <v>-2.7755575615628914E-14</v>
      </c>
      <c r="BC177" s="19">
        <f t="shared" si="272"/>
        <v>0.89246928180592966</v>
      </c>
      <c r="BD177" s="19">
        <f t="shared" si="273"/>
        <v>-0.45110816999119874</v>
      </c>
      <c r="BE177" s="19">
        <f t="shared" si="274"/>
        <v>2.0388029665327672</v>
      </c>
      <c r="BF177" s="19">
        <f t="shared" si="275"/>
        <v>-0.20127448795018152</v>
      </c>
      <c r="BG177" s="19">
        <f t="shared" si="276"/>
        <v>0.95948858050039221</v>
      </c>
      <c r="BH177" s="19">
        <f t="shared" si="277"/>
        <v>0.99142862428591982</v>
      </c>
      <c r="BI177" s="72">
        <f t="shared" si="228"/>
        <v>8.050019361989523E-4</v>
      </c>
      <c r="BJ177" s="72">
        <f t="shared" si="229"/>
        <v>-0.640641733122986</v>
      </c>
      <c r="BK177" s="72">
        <f t="shared" si="278"/>
        <v>0</v>
      </c>
      <c r="BL177" s="72">
        <f t="shared" si="230"/>
        <v>6.4664701625336465E-3</v>
      </c>
      <c r="BM177" s="72">
        <f t="shared" si="279"/>
        <v>1.0016146627139437</v>
      </c>
      <c r="BN177" s="72">
        <f t="shared" si="280"/>
        <v>1.6114100962406177E-3</v>
      </c>
      <c r="BO177" s="72">
        <f t="shared" si="281"/>
        <v>1.4255547676157426E-3</v>
      </c>
      <c r="BP177" s="72">
        <f t="shared" si="231"/>
        <v>12972015.241279557</v>
      </c>
      <c r="BQ177" s="72">
        <f t="shared" si="282"/>
        <v>-2.7282589727793249</v>
      </c>
      <c r="BR177" s="72">
        <f t="shared" si="283"/>
        <v>0.3401998666325145</v>
      </c>
      <c r="BS177" s="72">
        <f t="shared" si="284"/>
        <v>3.4817925202223075</v>
      </c>
      <c r="BT177" s="72">
        <f t="shared" si="285"/>
        <v>203.68227544104732</v>
      </c>
      <c r="BU177" s="72">
        <f t="shared" si="286"/>
        <v>19.492016548956542</v>
      </c>
      <c r="BV177" s="72">
        <f t="shared" si="287"/>
        <v>199.4920165489566</v>
      </c>
    </row>
    <row r="178" spans="1:74">
      <c r="A178" s="13">
        <f>'LL to'!B178</f>
        <v>-28.367559058910921</v>
      </c>
      <c r="B178" s="13">
        <f>'LL to'!C178</f>
        <v>146.71048798693022</v>
      </c>
      <c r="C178" s="19">
        <f t="shared" si="232"/>
        <v>-0.49510730633193961</v>
      </c>
      <c r="D178" s="19">
        <f t="shared" si="233"/>
        <v>2.5605810625795198</v>
      </c>
      <c r="E178" s="19">
        <f t="shared" si="216"/>
        <v>-0.92559541419331237</v>
      </c>
      <c r="F178" s="19">
        <f t="shared" si="217"/>
        <v>-0.49370452973578405</v>
      </c>
      <c r="G178" s="19">
        <f t="shared" si="234"/>
        <v>4.2057705412275608</v>
      </c>
      <c r="H178" s="19">
        <f t="shared" si="235"/>
        <v>4.2057705412275608</v>
      </c>
      <c r="I178" s="19">
        <f t="shared" si="236"/>
        <v>0</v>
      </c>
      <c r="J178" s="19">
        <f t="shared" si="237"/>
        <v>0.99256928332910288</v>
      </c>
      <c r="K178" s="19">
        <f t="shared" si="238"/>
        <v>0.12168080288833977</v>
      </c>
      <c r="L178" s="19">
        <f t="shared" si="239"/>
        <v>1.4488132333644235</v>
      </c>
      <c r="M178" s="19">
        <f t="shared" si="240"/>
        <v>-0.46649691932517318</v>
      </c>
      <c r="N178" s="19">
        <f t="shared" si="241"/>
        <v>0.78238062426012289</v>
      </c>
      <c r="O178" s="19">
        <f t="shared" si="242"/>
        <v>-0.84620912491938083</v>
      </c>
      <c r="P178" s="72">
        <f t="shared" si="218"/>
        <v>6.5670208130982172E-4</v>
      </c>
      <c r="Q178" s="72">
        <f t="shared" si="219"/>
        <v>4.2035068379283231</v>
      </c>
      <c r="R178" s="72">
        <f t="shared" si="243"/>
        <v>-2.2637032992376405E-3</v>
      </c>
      <c r="S178" s="19">
        <f t="shared" si="244"/>
        <v>0.99269713775640522</v>
      </c>
      <c r="T178" s="19">
        <f t="shared" si="245"/>
        <v>0.12063329843057741</v>
      </c>
      <c r="U178" s="19">
        <f t="shared" si="246"/>
        <v>1.4498685117385777</v>
      </c>
      <c r="V178" s="19">
        <f t="shared" si="247"/>
        <v>-0.46584970841763262</v>
      </c>
      <c r="W178" s="19">
        <f t="shared" si="248"/>
        <v>0.78298404916720665</v>
      </c>
      <c r="X178" s="19">
        <f t="shared" si="249"/>
        <v>-0.84651070244494608</v>
      </c>
      <c r="Y178" s="72">
        <f t="shared" si="220"/>
        <v>6.5720757856219147E-4</v>
      </c>
      <c r="Z178" s="72">
        <f t="shared" si="221"/>
        <v>4.2035083336172523</v>
      </c>
      <c r="AA178" s="72">
        <f t="shared" si="250"/>
        <v>1.495688929153971E-6</v>
      </c>
      <c r="AB178" s="19">
        <f t="shared" si="251"/>
        <v>0.99269705370291428</v>
      </c>
      <c r="AC178" s="19">
        <f t="shared" si="252"/>
        <v>0.12063399010872961</v>
      </c>
      <c r="AD178" s="19">
        <f t="shared" si="253"/>
        <v>1.4498678149720059</v>
      </c>
      <c r="AE178" s="19">
        <f t="shared" si="254"/>
        <v>-0.46585013658182806</v>
      </c>
      <c r="AF178" s="19">
        <f t="shared" si="255"/>
        <v>0.78298365024669214</v>
      </c>
      <c r="AG178" s="19">
        <f t="shared" si="256"/>
        <v>-0.846510503514736</v>
      </c>
      <c r="AH178" s="72">
        <f t="shared" si="222"/>
        <v>6.5720724438155746E-4</v>
      </c>
      <c r="AI178" s="72">
        <f t="shared" si="223"/>
        <v>4.2035083326241489</v>
      </c>
      <c r="AJ178" s="72">
        <f t="shared" si="257"/>
        <v>-9.9310337731139953E-10</v>
      </c>
      <c r="AK178" s="19">
        <f t="shared" si="258"/>
        <v>0.99269705375872419</v>
      </c>
      <c r="AL178" s="19">
        <f t="shared" si="259"/>
        <v>0.12063398964947086</v>
      </c>
      <c r="AM178" s="19">
        <f t="shared" si="260"/>
        <v>1.4498678154346432</v>
      </c>
      <c r="AN178" s="19">
        <f t="shared" si="261"/>
        <v>-0.46585013629753697</v>
      </c>
      <c r="AO178" s="19">
        <f t="shared" si="262"/>
        <v>0.78298365051156626</v>
      </c>
      <c r="AP178" s="19">
        <f t="shared" si="263"/>
        <v>-0.84651050364682123</v>
      </c>
      <c r="AQ178" s="72">
        <f t="shared" si="224"/>
        <v>6.5720724460344594E-4</v>
      </c>
      <c r="AR178" s="72">
        <f t="shared" si="225"/>
        <v>4.2035083326248088</v>
      </c>
      <c r="AS178" s="72">
        <f t="shared" si="264"/>
        <v>6.5991656583719305E-13</v>
      </c>
      <c r="AT178" s="19">
        <f t="shared" si="265"/>
        <v>0.99269705375868722</v>
      </c>
      <c r="AU178" s="19">
        <f t="shared" si="266"/>
        <v>0.12063398964977606</v>
      </c>
      <c r="AV178" s="19">
        <f t="shared" si="267"/>
        <v>1.4498678154343358</v>
      </c>
      <c r="AW178" s="19">
        <f t="shared" si="268"/>
        <v>-0.46585013629772581</v>
      </c>
      <c r="AX178" s="19">
        <f t="shared" si="269"/>
        <v>0.78298365051139029</v>
      </c>
      <c r="AY178" s="19">
        <f t="shared" si="270"/>
        <v>-0.8465105036467333</v>
      </c>
      <c r="AZ178" s="72">
        <f t="shared" si="226"/>
        <v>6.5720724460329848E-4</v>
      </c>
      <c r="BA178" s="72">
        <f t="shared" si="227"/>
        <v>4.2035083326248079</v>
      </c>
      <c r="BB178" s="72">
        <f t="shared" si="271"/>
        <v>0</v>
      </c>
      <c r="BC178" s="19">
        <f t="shared" si="272"/>
        <v>0.99269705375868711</v>
      </c>
      <c r="BD178" s="19">
        <f t="shared" si="273"/>
        <v>0.12063398964977562</v>
      </c>
      <c r="BE178" s="19">
        <f t="shared" si="274"/>
        <v>1.4498678154343361</v>
      </c>
      <c r="BF178" s="19">
        <f t="shared" si="275"/>
        <v>-0.46585013629772565</v>
      </c>
      <c r="BG178" s="19">
        <f t="shared" si="276"/>
        <v>0.78298365051139041</v>
      </c>
      <c r="BH178" s="19">
        <f t="shared" si="277"/>
        <v>-0.84651050364673375</v>
      </c>
      <c r="BI178" s="72">
        <f t="shared" si="228"/>
        <v>6.5720724460329859E-4</v>
      </c>
      <c r="BJ178" s="72">
        <f t="shared" si="229"/>
        <v>4.2035083326248079</v>
      </c>
      <c r="BK178" s="72">
        <f t="shared" si="278"/>
        <v>0</v>
      </c>
      <c r="BL178" s="72">
        <f t="shared" si="230"/>
        <v>5.2769157618770728E-3</v>
      </c>
      <c r="BM178" s="72">
        <f t="shared" si="279"/>
        <v>1.001317926528364</v>
      </c>
      <c r="BN178" s="72">
        <f t="shared" si="280"/>
        <v>1.3157587936072042E-3</v>
      </c>
      <c r="BO178" s="72">
        <f t="shared" si="281"/>
        <v>-1.1056471504241195E-3</v>
      </c>
      <c r="BP178" s="72">
        <f t="shared" si="231"/>
        <v>9235634.783741476</v>
      </c>
      <c r="BQ178" s="72">
        <f t="shared" si="282"/>
        <v>-2.2543025128596916</v>
      </c>
      <c r="BR178" s="72">
        <f t="shared" si="283"/>
        <v>2.5844448818377721</v>
      </c>
      <c r="BS178" s="72">
        <f t="shared" si="284"/>
        <v>5.7260375354275652</v>
      </c>
      <c r="BT178" s="72">
        <f t="shared" si="285"/>
        <v>230.83798026740368</v>
      </c>
      <c r="BU178" s="72">
        <f t="shared" si="286"/>
        <v>148.07778411349108</v>
      </c>
      <c r="BV178" s="72">
        <f t="shared" si="287"/>
        <v>328.07778411349113</v>
      </c>
    </row>
    <row r="179" spans="1:74">
      <c r="A179" s="13">
        <f>'LL to'!B179</f>
        <v>13.240962846236357</v>
      </c>
      <c r="B179" s="13">
        <f>'LL to'!C179</f>
        <v>-75.508776333677133</v>
      </c>
      <c r="C179" s="19">
        <f t="shared" si="232"/>
        <v>0.23109839780106409</v>
      </c>
      <c r="D179" s="19">
        <f t="shared" si="233"/>
        <v>-1.3178767611746383</v>
      </c>
      <c r="E179" s="19">
        <f t="shared" si="216"/>
        <v>-0.49370452973578405</v>
      </c>
      <c r="F179" s="19">
        <f t="shared" si="217"/>
        <v>0.23035073134260822</v>
      </c>
      <c r="G179" s="19">
        <f t="shared" si="234"/>
        <v>-3.8784578237541583</v>
      </c>
      <c r="H179" s="19">
        <f t="shared" si="235"/>
        <v>-3.8784578237541583</v>
      </c>
      <c r="I179" s="19">
        <f t="shared" si="236"/>
        <v>0</v>
      </c>
      <c r="J179" s="19">
        <f t="shared" si="237"/>
        <v>0.66916455632842375</v>
      </c>
      <c r="K179" s="19">
        <f t="shared" si="238"/>
        <v>-0.74311425538323772</v>
      </c>
      <c r="L179" s="19">
        <f t="shared" si="239"/>
        <v>2.4085086826223119</v>
      </c>
      <c r="M179" s="19">
        <f t="shared" si="240"/>
        <v>0.86091778164686306</v>
      </c>
      <c r="N179" s="19">
        <f t="shared" si="241"/>
        <v>0.25882057324424423</v>
      </c>
      <c r="O179" s="19">
        <f t="shared" si="242"/>
        <v>9.2973726478690177E-2</v>
      </c>
      <c r="P179" s="72">
        <f t="shared" si="218"/>
        <v>2.1753027281072717E-4</v>
      </c>
      <c r="Q179" s="72">
        <f t="shared" si="219"/>
        <v>-3.871507150313592</v>
      </c>
      <c r="R179" s="72">
        <f t="shared" si="243"/>
        <v>6.9506734405662129E-3</v>
      </c>
      <c r="S179" s="19">
        <f t="shared" si="244"/>
        <v>0.66470813114247063</v>
      </c>
      <c r="T179" s="19">
        <f t="shared" si="245"/>
        <v>-0.74710313905985171</v>
      </c>
      <c r="U179" s="19">
        <f t="shared" si="246"/>
        <v>2.4144895709387697</v>
      </c>
      <c r="V179" s="19">
        <f t="shared" si="247"/>
        <v>0.86002963585969094</v>
      </c>
      <c r="W179" s="19">
        <f t="shared" si="248"/>
        <v>0.26034902544304739</v>
      </c>
      <c r="X179" s="19">
        <f t="shared" si="249"/>
        <v>8.4076353084878042E-2</v>
      </c>
      <c r="Y179" s="72">
        <f t="shared" si="220"/>
        <v>2.1881404842622392E-4</v>
      </c>
      <c r="Z179" s="72">
        <f t="shared" si="221"/>
        <v>-3.8714970912732389</v>
      </c>
      <c r="AA179" s="72">
        <f t="shared" si="250"/>
        <v>1.0059040353116444E-5</v>
      </c>
      <c r="AB179" s="19">
        <f t="shared" si="251"/>
        <v>0.66470166787885088</v>
      </c>
      <c r="AC179" s="19">
        <f t="shared" si="252"/>
        <v>-0.74710888946596921</v>
      </c>
      <c r="AD179" s="19">
        <f t="shared" si="253"/>
        <v>2.4144982220050126</v>
      </c>
      <c r="AE179" s="19">
        <f t="shared" si="254"/>
        <v>0.86002832971077392</v>
      </c>
      <c r="AF179" s="19">
        <f t="shared" si="255"/>
        <v>0.26035127209489639</v>
      </c>
      <c r="AG179" s="19">
        <f t="shared" si="256"/>
        <v>8.4063430173215048E-2</v>
      </c>
      <c r="AH179" s="72">
        <f t="shared" si="222"/>
        <v>2.1881593542392237E-4</v>
      </c>
      <c r="AI179" s="72">
        <f t="shared" si="223"/>
        <v>-3.8714970769232768</v>
      </c>
      <c r="AJ179" s="72">
        <f t="shared" si="257"/>
        <v>1.4349962107473857E-8</v>
      </c>
      <c r="AK179" s="19">
        <f t="shared" si="258"/>
        <v>0.66470165865850062</v>
      </c>
      <c r="AL179" s="19">
        <f t="shared" si="259"/>
        <v>-0.747108897669301</v>
      </c>
      <c r="AM179" s="19">
        <f t="shared" si="260"/>
        <v>2.4144982343463868</v>
      </c>
      <c r="AN179" s="19">
        <f t="shared" si="261"/>
        <v>0.86002832784741301</v>
      </c>
      <c r="AO179" s="19">
        <f t="shared" si="262"/>
        <v>0.2603512752999827</v>
      </c>
      <c r="AP179" s="19">
        <f t="shared" si="263"/>
        <v>8.4063411737634541E-2</v>
      </c>
      <c r="AQ179" s="72">
        <f t="shared" si="224"/>
        <v>2.1881593811592403E-4</v>
      </c>
      <c r="AR179" s="72">
        <f t="shared" si="225"/>
        <v>-3.8714970769028061</v>
      </c>
      <c r="AS179" s="72">
        <f t="shared" si="264"/>
        <v>2.0470736217248486E-11</v>
      </c>
      <c r="AT179" s="19">
        <f t="shared" si="265"/>
        <v>0.66470165864534758</v>
      </c>
      <c r="AU179" s="19">
        <f t="shared" si="266"/>
        <v>-0.74710889768100341</v>
      </c>
      <c r="AV179" s="19">
        <f t="shared" si="267"/>
        <v>2.4144982343639918</v>
      </c>
      <c r="AW179" s="19">
        <f t="shared" si="268"/>
        <v>0.86002832784475469</v>
      </c>
      <c r="AX179" s="19">
        <f t="shared" si="269"/>
        <v>0.26035127530455515</v>
      </c>
      <c r="AY179" s="19">
        <f t="shared" si="270"/>
        <v>8.4063411711334468E-2</v>
      </c>
      <c r="AZ179" s="72">
        <f t="shared" si="226"/>
        <v>2.1881593811976449E-4</v>
      </c>
      <c r="BA179" s="72">
        <f t="shared" si="227"/>
        <v>-3.8714970769027768</v>
      </c>
      <c r="BB179" s="72">
        <f t="shared" si="271"/>
        <v>2.9309887850104133E-14</v>
      </c>
      <c r="BC179" s="19">
        <f t="shared" si="272"/>
        <v>0.66470165864532871</v>
      </c>
      <c r="BD179" s="19">
        <f t="shared" si="273"/>
        <v>-0.74710889768102007</v>
      </c>
      <c r="BE179" s="19">
        <f t="shared" si="274"/>
        <v>2.4144982343640171</v>
      </c>
      <c r="BF179" s="19">
        <f t="shared" si="275"/>
        <v>0.86002832784475092</v>
      </c>
      <c r="BG179" s="19">
        <f t="shared" si="276"/>
        <v>0.26035127530456159</v>
      </c>
      <c r="BH179" s="19">
        <f t="shared" si="277"/>
        <v>8.4063411711297276E-2</v>
      </c>
      <c r="BI179" s="72">
        <f t="shared" si="228"/>
        <v>2.1881593811976988E-4</v>
      </c>
      <c r="BJ179" s="72">
        <f t="shared" si="229"/>
        <v>-3.8714970769027768</v>
      </c>
      <c r="BK179" s="72">
        <f t="shared" si="278"/>
        <v>0</v>
      </c>
      <c r="BL179" s="72">
        <f t="shared" si="230"/>
        <v>1.7546365717625574E-3</v>
      </c>
      <c r="BM179" s="72">
        <f t="shared" si="279"/>
        <v>1.0004385149319661</v>
      </c>
      <c r="BN179" s="72">
        <f t="shared" si="280"/>
        <v>4.3827468920336582E-4</v>
      </c>
      <c r="BO179" s="72">
        <f t="shared" si="281"/>
        <v>2.4513023671357E-5</v>
      </c>
      <c r="BP179" s="72">
        <f t="shared" si="231"/>
        <v>15354941.835699223</v>
      </c>
      <c r="BQ179" s="72">
        <f t="shared" si="282"/>
        <v>1.7830676291908214</v>
      </c>
      <c r="BR179" s="72">
        <f t="shared" si="283"/>
        <v>-2.0579696385351438</v>
      </c>
      <c r="BS179" s="72">
        <f t="shared" si="284"/>
        <v>1.0836230150546493</v>
      </c>
      <c r="BT179" s="72">
        <f t="shared" si="285"/>
        <v>102.16224973903172</v>
      </c>
      <c r="BU179" s="72">
        <f t="shared" si="286"/>
        <v>242.08702534587269</v>
      </c>
      <c r="BV179" s="72">
        <f t="shared" si="287"/>
        <v>62.087025345872689</v>
      </c>
    </row>
    <row r="180" spans="1:74">
      <c r="A180" s="13">
        <f>'LL to'!B180</f>
        <v>36.183731396296622</v>
      </c>
      <c r="B180" s="13">
        <f>'LL to'!C180</f>
        <v>79.467928447461873</v>
      </c>
      <c r="C180" s="19">
        <f t="shared" si="232"/>
        <v>0.63152524852262115</v>
      </c>
      <c r="D180" s="19">
        <f t="shared" si="233"/>
        <v>1.3869770011474754</v>
      </c>
      <c r="E180" s="19">
        <f t="shared" si="216"/>
        <v>0.23035073134260822</v>
      </c>
      <c r="F180" s="19">
        <f t="shared" si="217"/>
        <v>0.62992573488325376</v>
      </c>
      <c r="G180" s="19">
        <f t="shared" si="234"/>
        <v>2.7048537623221138</v>
      </c>
      <c r="H180" s="19">
        <f t="shared" si="235"/>
        <v>2.7048537623221138</v>
      </c>
      <c r="I180" s="19">
        <f t="shared" si="236"/>
        <v>0</v>
      </c>
      <c r="J180" s="19">
        <f t="shared" si="237"/>
        <v>0.81576572114815726</v>
      </c>
      <c r="K180" s="19">
        <f t="shared" si="238"/>
        <v>-0.57838247570239099</v>
      </c>
      <c r="L180" s="19">
        <f t="shared" si="239"/>
        <v>2.1875407909814273</v>
      </c>
      <c r="M180" s="19">
        <f t="shared" si="240"/>
        <v>0.4079297886955951</v>
      </c>
      <c r="N180" s="19">
        <f t="shared" si="241"/>
        <v>0.83359328749476713</v>
      </c>
      <c r="O180" s="19">
        <f t="shared" si="242"/>
        <v>-0.90107999607421929</v>
      </c>
      <c r="P180" s="72">
        <f t="shared" si="218"/>
        <v>6.9959816294857581E-4</v>
      </c>
      <c r="Q180" s="72">
        <f t="shared" si="219"/>
        <v>2.7078428915628159</v>
      </c>
      <c r="R180" s="72">
        <f t="shared" si="243"/>
        <v>2.9891292407020487E-3</v>
      </c>
      <c r="S180" s="19">
        <f t="shared" si="244"/>
        <v>0.81506182046801967</v>
      </c>
      <c r="T180" s="19">
        <f t="shared" si="245"/>
        <v>-0.57937399735866446</v>
      </c>
      <c r="U180" s="19">
        <f t="shared" si="246"/>
        <v>2.1887567644780721</v>
      </c>
      <c r="V180" s="19">
        <f t="shared" si="247"/>
        <v>0.40566586592226178</v>
      </c>
      <c r="W180" s="19">
        <f t="shared" si="248"/>
        <v>0.83543520522554149</v>
      </c>
      <c r="X180" s="19">
        <f t="shared" si="249"/>
        <v>-0.9013600534772126</v>
      </c>
      <c r="Y180" s="72">
        <f t="shared" si="220"/>
        <v>7.011407600306885E-4</v>
      </c>
      <c r="Z180" s="72">
        <f t="shared" si="221"/>
        <v>2.7078279495102828</v>
      </c>
      <c r="AA180" s="72">
        <f t="shared" si="250"/>
        <v>-1.4942052533051253E-5</v>
      </c>
      <c r="AB180" s="19">
        <f t="shared" si="251"/>
        <v>0.81506533236641832</v>
      </c>
      <c r="AC180" s="19">
        <f t="shared" si="252"/>
        <v>-0.57936905679749584</v>
      </c>
      <c r="AD180" s="19">
        <f t="shared" si="253"/>
        <v>2.1887507029126785</v>
      </c>
      <c r="AE180" s="19">
        <f t="shared" si="254"/>
        <v>0.40567720493630527</v>
      </c>
      <c r="AF180" s="19">
        <f t="shared" si="255"/>
        <v>0.83542600539506695</v>
      </c>
      <c r="AG180" s="19">
        <f t="shared" si="256"/>
        <v>-0.90135865867247511</v>
      </c>
      <c r="AH180" s="72">
        <f t="shared" si="222"/>
        <v>7.0113305525324355E-4</v>
      </c>
      <c r="AI180" s="72">
        <f t="shared" si="223"/>
        <v>2.7078280244333599</v>
      </c>
      <c r="AJ180" s="72">
        <f t="shared" si="257"/>
        <v>7.4923077075794708E-8</v>
      </c>
      <c r="AK180" s="19">
        <f t="shared" si="258"/>
        <v>0.81506531475673749</v>
      </c>
      <c r="AL180" s="19">
        <f t="shared" si="259"/>
        <v>-0.57936908157106604</v>
      </c>
      <c r="AM180" s="19">
        <f t="shared" si="260"/>
        <v>2.1887507333072609</v>
      </c>
      <c r="AN180" s="19">
        <f t="shared" si="261"/>
        <v>0.40567714808029187</v>
      </c>
      <c r="AO180" s="19">
        <f t="shared" si="262"/>
        <v>0.83542605152544092</v>
      </c>
      <c r="AP180" s="19">
        <f t="shared" si="263"/>
        <v>-0.90135866566649359</v>
      </c>
      <c r="AQ180" s="72">
        <f t="shared" si="224"/>
        <v>7.0113309388702852E-4</v>
      </c>
      <c r="AR180" s="72">
        <f t="shared" si="225"/>
        <v>2.7078280240576835</v>
      </c>
      <c r="AS180" s="72">
        <f t="shared" si="264"/>
        <v>-3.7567637889424077E-10</v>
      </c>
      <c r="AT180" s="19">
        <f t="shared" si="265"/>
        <v>0.81506531484503519</v>
      </c>
      <c r="AU180" s="19">
        <f t="shared" si="266"/>
        <v>-0.5793690814468474</v>
      </c>
      <c r="AV180" s="19">
        <f t="shared" si="267"/>
        <v>2.1887507331548575</v>
      </c>
      <c r="AW180" s="19">
        <f t="shared" si="268"/>
        <v>0.4056771483653771</v>
      </c>
      <c r="AX180" s="19">
        <f t="shared" si="269"/>
        <v>0.83542605129413583</v>
      </c>
      <c r="AY180" s="19">
        <f t="shared" si="270"/>
        <v>-0.90135866563142442</v>
      </c>
      <c r="AZ180" s="72">
        <f t="shared" si="226"/>
        <v>7.0113309369331249E-4</v>
      </c>
      <c r="BA180" s="72">
        <f t="shared" si="227"/>
        <v>2.7078280240595669</v>
      </c>
      <c r="BB180" s="72">
        <f t="shared" si="271"/>
        <v>1.8833823389741156E-12</v>
      </c>
      <c r="BC180" s="19">
        <f t="shared" si="272"/>
        <v>0.81506531484459266</v>
      </c>
      <c r="BD180" s="19">
        <f t="shared" si="273"/>
        <v>-0.57936908144747012</v>
      </c>
      <c r="BE180" s="19">
        <f t="shared" si="274"/>
        <v>2.1887507331556213</v>
      </c>
      <c r="BF180" s="19">
        <f t="shared" si="275"/>
        <v>0.40567714836394775</v>
      </c>
      <c r="BG180" s="19">
        <f t="shared" si="276"/>
        <v>0.83542605129529557</v>
      </c>
      <c r="BH180" s="19">
        <f t="shared" si="277"/>
        <v>-0.90135866563160016</v>
      </c>
      <c r="BI180" s="72">
        <f t="shared" si="228"/>
        <v>7.0113309369428383E-4</v>
      </c>
      <c r="BJ180" s="72">
        <f t="shared" si="229"/>
        <v>2.7078280240595576</v>
      </c>
      <c r="BK180" s="72">
        <f t="shared" si="278"/>
        <v>-9.3258734068513149E-15</v>
      </c>
      <c r="BL180" s="72">
        <f t="shared" si="230"/>
        <v>5.6303511511173465E-3</v>
      </c>
      <c r="BM180" s="72">
        <f t="shared" si="279"/>
        <v>1.0014061052855832</v>
      </c>
      <c r="BN180" s="72">
        <f t="shared" si="280"/>
        <v>1.4036380333636537E-3</v>
      </c>
      <c r="BO180" s="72">
        <f t="shared" si="281"/>
        <v>-1.031350752392686E-3</v>
      </c>
      <c r="BP180" s="72">
        <f t="shared" si="231"/>
        <v>13939475.177815318</v>
      </c>
      <c r="BQ180" s="72">
        <f t="shared" si="282"/>
        <v>0.43113078663854798</v>
      </c>
      <c r="BR180" s="72">
        <f t="shared" si="283"/>
        <v>-0.52821834615476093</v>
      </c>
      <c r="BS180" s="72">
        <f t="shared" si="284"/>
        <v>2.6133743074350324</v>
      </c>
      <c r="BT180" s="72">
        <f t="shared" si="285"/>
        <v>24.701974492543968</v>
      </c>
      <c r="BU180" s="72">
        <f t="shared" si="286"/>
        <v>329.73531810395184</v>
      </c>
      <c r="BV180" s="72">
        <f t="shared" si="287"/>
        <v>149.73531810395184</v>
      </c>
    </row>
    <row r="181" spans="1:74">
      <c r="A181" s="13">
        <f>'LL to'!B181</f>
        <v>25.651975254445148</v>
      </c>
      <c r="B181" s="13">
        <f>'LL to'!C181</f>
        <v>-72.300549477077794</v>
      </c>
      <c r="C181" s="19">
        <f t="shared" si="232"/>
        <v>0.44771142783017798</v>
      </c>
      <c r="D181" s="19">
        <f t="shared" si="233"/>
        <v>-1.261882639376072</v>
      </c>
      <c r="E181" s="19">
        <f t="shared" si="216"/>
        <v>0.62992573488325376</v>
      </c>
      <c r="F181" s="19">
        <f t="shared" si="217"/>
        <v>0.44640221599025293</v>
      </c>
      <c r="G181" s="19">
        <f t="shared" si="234"/>
        <v>-2.6488596405235474</v>
      </c>
      <c r="H181" s="19">
        <f t="shared" si="235"/>
        <v>-2.6488596405235474</v>
      </c>
      <c r="I181" s="19">
        <f t="shared" si="236"/>
        <v>0</v>
      </c>
      <c r="J181" s="19">
        <f t="shared" si="237"/>
        <v>0.92171913393504556</v>
      </c>
      <c r="K181" s="19">
        <f t="shared" si="238"/>
        <v>-0.387858012857836</v>
      </c>
      <c r="L181" s="19">
        <f t="shared" si="239"/>
        <v>1.9691028756291618</v>
      </c>
      <c r="M181" s="19">
        <f t="shared" si="240"/>
        <v>-0.37407127223785652</v>
      </c>
      <c r="N181" s="19">
        <f t="shared" si="241"/>
        <v>0.86007068328635139</v>
      </c>
      <c r="O181" s="19">
        <f t="shared" si="242"/>
        <v>-0.97925475615826318</v>
      </c>
      <c r="P181" s="72">
        <f t="shared" si="218"/>
        <v>7.2177147744871789E-4</v>
      </c>
      <c r="Q181" s="72">
        <f t="shared" si="219"/>
        <v>-2.6513266716620563</v>
      </c>
      <c r="R181" s="72">
        <f t="shared" si="243"/>
        <v>-2.4670311385088795E-3</v>
      </c>
      <c r="S181" s="19">
        <f t="shared" si="244"/>
        <v>0.92136156357838994</v>
      </c>
      <c r="T181" s="19">
        <f t="shared" si="245"/>
        <v>-0.38870666209930621</v>
      </c>
      <c r="U181" s="19">
        <f t="shared" si="246"/>
        <v>1.9700237785311774</v>
      </c>
      <c r="V181" s="19">
        <f t="shared" si="247"/>
        <v>-0.37249581289447348</v>
      </c>
      <c r="W181" s="19">
        <f t="shared" si="248"/>
        <v>0.86124686937608541</v>
      </c>
      <c r="X181" s="19">
        <f t="shared" si="249"/>
        <v>-0.97929574774927608</v>
      </c>
      <c r="Y181" s="72">
        <f t="shared" si="220"/>
        <v>7.2275639791045411E-4</v>
      </c>
      <c r="Z181" s="72">
        <f t="shared" si="221"/>
        <v>-2.6513174274224998</v>
      </c>
      <c r="AA181" s="72">
        <f t="shared" si="250"/>
        <v>9.2442395565051072E-6</v>
      </c>
      <c r="AB181" s="19">
        <f t="shared" si="251"/>
        <v>0.92136290207182037</v>
      </c>
      <c r="AC181" s="19">
        <f t="shared" si="252"/>
        <v>-0.3887034894180818</v>
      </c>
      <c r="AD181" s="19">
        <f t="shared" si="253"/>
        <v>1.9700203350633301</v>
      </c>
      <c r="AE181" s="19">
        <f t="shared" si="254"/>
        <v>-0.37250172338696452</v>
      </c>
      <c r="AF181" s="19">
        <f t="shared" si="255"/>
        <v>0.86124246607374133</v>
      </c>
      <c r="AG181" s="19">
        <f t="shared" si="256"/>
        <v>-0.97929559459206228</v>
      </c>
      <c r="AH181" s="72">
        <f t="shared" si="222"/>
        <v>7.2275271066247159E-4</v>
      </c>
      <c r="AI181" s="72">
        <f t="shared" si="223"/>
        <v>-2.651317462135494</v>
      </c>
      <c r="AJ181" s="72">
        <f t="shared" si="257"/>
        <v>-3.4712994256835827E-8</v>
      </c>
      <c r="AK181" s="19">
        <f t="shared" si="258"/>
        <v>0.92136289704563168</v>
      </c>
      <c r="AL181" s="19">
        <f t="shared" si="259"/>
        <v>-0.38870350133190285</v>
      </c>
      <c r="AM181" s="19">
        <f t="shared" si="260"/>
        <v>1.97002034799398</v>
      </c>
      <c r="AN181" s="19">
        <f t="shared" si="261"/>
        <v>-0.37250170119260539</v>
      </c>
      <c r="AO181" s="19">
        <f t="shared" si="262"/>
        <v>0.86124248260861491</v>
      </c>
      <c r="AP181" s="19">
        <f t="shared" si="263"/>
        <v>-0.97929559516718845</v>
      </c>
      <c r="AQ181" s="72">
        <f t="shared" si="224"/>
        <v>7.2275272450848425E-4</v>
      </c>
      <c r="AR181" s="72">
        <f t="shared" si="225"/>
        <v>-2.6513174620051445</v>
      </c>
      <c r="AS181" s="72">
        <f t="shared" si="264"/>
        <v>1.3034950896440023E-10</v>
      </c>
      <c r="AT181" s="19">
        <f t="shared" si="265"/>
        <v>0.92136289706450536</v>
      </c>
      <c r="AU181" s="19">
        <f t="shared" si="266"/>
        <v>-0.38870350128716563</v>
      </c>
      <c r="AV181" s="19">
        <f t="shared" si="267"/>
        <v>1.9700203479454246</v>
      </c>
      <c r="AW181" s="19">
        <f t="shared" si="268"/>
        <v>-0.37250170127594667</v>
      </c>
      <c r="AX181" s="19">
        <f t="shared" si="269"/>
        <v>0.86124248254652536</v>
      </c>
      <c r="AY181" s="19">
        <f t="shared" si="270"/>
        <v>-0.97929559516502884</v>
      </c>
      <c r="AZ181" s="72">
        <f t="shared" si="226"/>
        <v>7.2275272445649166E-4</v>
      </c>
      <c r="BA181" s="72">
        <f t="shared" si="227"/>
        <v>-2.6513174620056339</v>
      </c>
      <c r="BB181" s="72">
        <f t="shared" si="271"/>
        <v>-4.89386309254769E-13</v>
      </c>
      <c r="BC181" s="19">
        <f t="shared" si="272"/>
        <v>0.92136289706443442</v>
      </c>
      <c r="BD181" s="19">
        <f t="shared" si="273"/>
        <v>-0.38870350128733361</v>
      </c>
      <c r="BE181" s="19">
        <f t="shared" si="274"/>
        <v>1.9700203479456069</v>
      </c>
      <c r="BF181" s="19">
        <f t="shared" si="275"/>
        <v>-0.37250170127563376</v>
      </c>
      <c r="BG181" s="19">
        <f t="shared" si="276"/>
        <v>0.8612424825467585</v>
      </c>
      <c r="BH181" s="19">
        <f t="shared" si="277"/>
        <v>-0.97929559516503684</v>
      </c>
      <c r="BI181" s="72">
        <f t="shared" si="228"/>
        <v>7.2275272445668692E-4</v>
      </c>
      <c r="BJ181" s="72">
        <f t="shared" si="229"/>
        <v>-2.6513174620056321</v>
      </c>
      <c r="BK181" s="72">
        <f t="shared" si="278"/>
        <v>0</v>
      </c>
      <c r="BL181" s="72">
        <f t="shared" si="230"/>
        <v>5.8043409054337799E-3</v>
      </c>
      <c r="BM181" s="72">
        <f t="shared" si="279"/>
        <v>1.0014495097973282</v>
      </c>
      <c r="BN181" s="72">
        <f t="shared" si="280"/>
        <v>1.4468880091662651E-3</v>
      </c>
      <c r="BO181" s="72">
        <f t="shared" si="281"/>
        <v>-1.3056797393273514E-3</v>
      </c>
      <c r="BP181" s="72">
        <f t="shared" si="231"/>
        <v>12549395.431143401</v>
      </c>
      <c r="BQ181" s="72">
        <f t="shared" si="282"/>
        <v>-0.48038685624008276</v>
      </c>
      <c r="BR181" s="72">
        <f t="shared" si="283"/>
        <v>0.42659485430604482</v>
      </c>
      <c r="BS181" s="72">
        <f t="shared" si="284"/>
        <v>3.5681875078958378</v>
      </c>
      <c r="BT181" s="72">
        <f t="shared" si="285"/>
        <v>332.47586060388545</v>
      </c>
      <c r="BU181" s="72">
        <f t="shared" si="286"/>
        <v>24.44208471373463</v>
      </c>
      <c r="BV181" s="72">
        <f t="shared" si="287"/>
        <v>204.44208471373463</v>
      </c>
    </row>
    <row r="182" spans="1:74">
      <c r="A182" s="13">
        <f>'LL to'!B182</f>
        <v>41.856205080021027</v>
      </c>
      <c r="B182" s="13">
        <f>'LL to'!C182</f>
        <v>-51.549182853940977</v>
      </c>
      <c r="C182" s="19">
        <f t="shared" si="232"/>
        <v>0.7305285910363436</v>
      </c>
      <c r="D182" s="19">
        <f t="shared" si="233"/>
        <v>-0.89970296751387713</v>
      </c>
      <c r="E182" s="19">
        <f t="shared" si="216"/>
        <v>0.44640221599025293</v>
      </c>
      <c r="F182" s="19">
        <f t="shared" si="217"/>
        <v>0.72885978011844754</v>
      </c>
      <c r="G182" s="19">
        <f t="shared" si="234"/>
        <v>0.36217967186219491</v>
      </c>
      <c r="H182" s="19">
        <f t="shared" si="235"/>
        <v>0.36217967186219491</v>
      </c>
      <c r="I182" s="19">
        <f t="shared" si="236"/>
        <v>0</v>
      </c>
      <c r="J182" s="19">
        <f t="shared" si="237"/>
        <v>0.39952055754059634</v>
      </c>
      <c r="K182" s="19">
        <f t="shared" si="238"/>
        <v>0.91672423558148108</v>
      </c>
      <c r="L182" s="19">
        <f t="shared" si="239"/>
        <v>0.41099379113519408</v>
      </c>
      <c r="M182" s="19">
        <f t="shared" si="240"/>
        <v>0.59670333637955553</v>
      </c>
      <c r="N182" s="19">
        <f t="shared" si="241"/>
        <v>0.64394512835350692</v>
      </c>
      <c r="O182" s="19">
        <f t="shared" si="242"/>
        <v>2.3679113409344588E-2</v>
      </c>
      <c r="P182" s="72">
        <f t="shared" si="218"/>
        <v>5.4069221357830636E-4</v>
      </c>
      <c r="Q182" s="72">
        <f t="shared" si="219"/>
        <v>0.36300148517184494</v>
      </c>
      <c r="R182" s="72">
        <f t="shared" si="243"/>
        <v>8.2181330965003241E-4</v>
      </c>
      <c r="S182" s="19">
        <f t="shared" si="244"/>
        <v>0.39997028582987443</v>
      </c>
      <c r="T182" s="19">
        <f t="shared" si="245"/>
        <v>0.91652810674477869</v>
      </c>
      <c r="U182" s="19">
        <f t="shared" si="246"/>
        <v>0.41148442547927538</v>
      </c>
      <c r="V182" s="19">
        <f t="shared" si="247"/>
        <v>0.59732498333665085</v>
      </c>
      <c r="W182" s="19">
        <f t="shared" si="248"/>
        <v>0.64320286428186979</v>
      </c>
      <c r="X182" s="19">
        <f t="shared" si="249"/>
        <v>2.2452399441030169E-2</v>
      </c>
      <c r="Y182" s="72">
        <f t="shared" si="220"/>
        <v>5.4006997359711331E-4</v>
      </c>
      <c r="Z182" s="72">
        <f t="shared" si="221"/>
        <v>0.3630033233915177</v>
      </c>
      <c r="AA182" s="72">
        <f t="shared" si="250"/>
        <v>1.8382196727562139E-6</v>
      </c>
      <c r="AB182" s="19">
        <f t="shared" si="251"/>
        <v>0.39997129219198568</v>
      </c>
      <c r="AC182" s="19">
        <f t="shared" si="252"/>
        <v>0.9165276675705285</v>
      </c>
      <c r="AD182" s="19">
        <f t="shared" si="253"/>
        <v>0.41148552349508632</v>
      </c>
      <c r="AE182" s="19">
        <f t="shared" si="254"/>
        <v>0.59732637118620202</v>
      </c>
      <c r="AF182" s="19">
        <f t="shared" si="255"/>
        <v>0.64320120628552369</v>
      </c>
      <c r="AG182" s="19">
        <f t="shared" si="256"/>
        <v>2.2449655584759309E-2</v>
      </c>
      <c r="AH182" s="72">
        <f t="shared" si="222"/>
        <v>5.4006858369615455E-4</v>
      </c>
      <c r="AI182" s="72">
        <f t="shared" si="223"/>
        <v>0.36300332750301467</v>
      </c>
      <c r="AJ182" s="72">
        <f t="shared" si="257"/>
        <v>4.1114969762112707E-9</v>
      </c>
      <c r="AK182" s="19">
        <f t="shared" si="258"/>
        <v>0.39997129444289115</v>
      </c>
      <c r="AL182" s="19">
        <f t="shared" si="259"/>
        <v>0.9165276665882367</v>
      </c>
      <c r="AM182" s="19">
        <f t="shared" si="260"/>
        <v>0.41148552595099197</v>
      </c>
      <c r="AN182" s="19">
        <f t="shared" si="261"/>
        <v>0.59732637429035484</v>
      </c>
      <c r="AO182" s="19">
        <f t="shared" si="262"/>
        <v>0.64320120257713898</v>
      </c>
      <c r="AP182" s="19">
        <f t="shared" si="263"/>
        <v>2.2449649447649378E-2</v>
      </c>
      <c r="AQ182" s="72">
        <f t="shared" si="224"/>
        <v>5.4006858058740974E-4</v>
      </c>
      <c r="AR182" s="72">
        <f t="shared" si="225"/>
        <v>0.36300332751221076</v>
      </c>
      <c r="AS182" s="72">
        <f t="shared" si="264"/>
        <v>9.1960883352726341E-12</v>
      </c>
      <c r="AT182" s="19">
        <f t="shared" si="265"/>
        <v>0.39997129444792567</v>
      </c>
      <c r="AU182" s="19">
        <f t="shared" si="266"/>
        <v>0.91652766658603968</v>
      </c>
      <c r="AV182" s="19">
        <f t="shared" si="267"/>
        <v>0.41148552595648502</v>
      </c>
      <c r="AW182" s="19">
        <f t="shared" si="268"/>
        <v>0.59732637429729785</v>
      </c>
      <c r="AX182" s="19">
        <f t="shared" si="269"/>
        <v>0.6432012025688445</v>
      </c>
      <c r="AY182" s="19">
        <f t="shared" si="270"/>
        <v>2.244964943392258E-2</v>
      </c>
      <c r="AZ182" s="72">
        <f t="shared" si="226"/>
        <v>5.4006858058045653E-4</v>
      </c>
      <c r="BA182" s="72">
        <f t="shared" si="227"/>
        <v>0.3630033275122313</v>
      </c>
      <c r="BB182" s="72">
        <f t="shared" si="271"/>
        <v>2.0539125955565396E-14</v>
      </c>
      <c r="BC182" s="19">
        <f t="shared" si="272"/>
        <v>0.39997129444793689</v>
      </c>
      <c r="BD182" s="19">
        <f t="shared" si="273"/>
        <v>0.91652766658603468</v>
      </c>
      <c r="BE182" s="19">
        <f t="shared" si="274"/>
        <v>0.41148552595649729</v>
      </c>
      <c r="BF182" s="19">
        <f t="shared" si="275"/>
        <v>0.59732637429731339</v>
      </c>
      <c r="BG182" s="19">
        <f t="shared" si="276"/>
        <v>0.64320120256882585</v>
      </c>
      <c r="BH182" s="19">
        <f t="shared" si="277"/>
        <v>2.2449649433891716E-2</v>
      </c>
      <c r="BI182" s="72">
        <f t="shared" si="228"/>
        <v>5.400685805804407E-4</v>
      </c>
      <c r="BJ182" s="72">
        <f t="shared" si="229"/>
        <v>0.36300332751223136</v>
      </c>
      <c r="BK182" s="72">
        <f t="shared" si="278"/>
        <v>0</v>
      </c>
      <c r="BL182" s="72">
        <f t="shared" si="230"/>
        <v>4.334852409340762E-3</v>
      </c>
      <c r="BM182" s="72">
        <f t="shared" si="279"/>
        <v>1.0010828338639346</v>
      </c>
      <c r="BN182" s="72">
        <f t="shared" si="280"/>
        <v>1.0813701044190657E-3</v>
      </c>
      <c r="BO182" s="72">
        <f t="shared" si="281"/>
        <v>9.602792201409026E-6</v>
      </c>
      <c r="BP182" s="72">
        <f t="shared" si="231"/>
        <v>2618482.8417974804</v>
      </c>
      <c r="BQ182" s="72">
        <f t="shared" si="282"/>
        <v>0.72150146324978837</v>
      </c>
      <c r="BR182" s="72">
        <f t="shared" si="283"/>
        <v>-2.2152918873909666</v>
      </c>
      <c r="BS182" s="72">
        <f t="shared" si="284"/>
        <v>0.92630076619882651</v>
      </c>
      <c r="BT182" s="72">
        <f t="shared" si="285"/>
        <v>41.338988756726167</v>
      </c>
      <c r="BU182" s="72">
        <f t="shared" si="286"/>
        <v>233.07312446292718</v>
      </c>
      <c r="BV182" s="72">
        <f t="shared" si="287"/>
        <v>53.073124462927183</v>
      </c>
    </row>
    <row r="183" spans="1:74">
      <c r="A183" s="13">
        <f>'LL to'!B183</f>
        <v>48.499395202076357</v>
      </c>
      <c r="B183" s="13">
        <f>'LL to'!C183</f>
        <v>-171.0172300087952</v>
      </c>
      <c r="C183" s="19">
        <f t="shared" si="232"/>
        <v>0.8464741315021731</v>
      </c>
      <c r="D183" s="19">
        <f t="shared" si="233"/>
        <v>-2.9848137412939271</v>
      </c>
      <c r="E183" s="19">
        <f t="shared" si="216"/>
        <v>0.72885978011844754</v>
      </c>
      <c r="F183" s="19">
        <f t="shared" si="217"/>
        <v>0.84480708389876769</v>
      </c>
      <c r="G183" s="19">
        <f t="shared" si="234"/>
        <v>-2.0851107737800501</v>
      </c>
      <c r="H183" s="19">
        <f t="shared" si="235"/>
        <v>-2.0851107737800501</v>
      </c>
      <c r="I183" s="19">
        <f t="shared" si="236"/>
        <v>0</v>
      </c>
      <c r="J183" s="19">
        <f t="shared" si="237"/>
        <v>0.96708155704201448</v>
      </c>
      <c r="K183" s="19">
        <f t="shared" si="238"/>
        <v>0.25446662262307163</v>
      </c>
      <c r="L183" s="19">
        <f t="shared" si="239"/>
        <v>1.3135001966259332</v>
      </c>
      <c r="M183" s="19">
        <f t="shared" si="240"/>
        <v>-0.44581828270387186</v>
      </c>
      <c r="N183" s="19">
        <f t="shared" si="241"/>
        <v>0.80124605880697053</v>
      </c>
      <c r="O183" s="19">
        <f t="shared" si="242"/>
        <v>-0.98879212537459438</v>
      </c>
      <c r="P183" s="72">
        <f t="shared" si="218"/>
        <v>6.7250518627086885E-4</v>
      </c>
      <c r="Q183" s="72">
        <f t="shared" si="219"/>
        <v>-2.0870718392556018</v>
      </c>
      <c r="R183" s="72">
        <f t="shared" si="243"/>
        <v>-1.9610654755517487E-3</v>
      </c>
      <c r="S183" s="19">
        <f t="shared" si="244"/>
        <v>0.96730351376260726</v>
      </c>
      <c r="T183" s="19">
        <f t="shared" si="245"/>
        <v>0.25362159265826212</v>
      </c>
      <c r="U183" s="19">
        <f t="shared" si="246"/>
        <v>1.3143738902082605</v>
      </c>
      <c r="V183" s="19">
        <f t="shared" si="247"/>
        <v>-0.44522124245859379</v>
      </c>
      <c r="W183" s="19">
        <f t="shared" si="248"/>
        <v>0.80177804526362606</v>
      </c>
      <c r="X183" s="19">
        <f t="shared" si="249"/>
        <v>-0.98881224273427537</v>
      </c>
      <c r="Y183" s="72">
        <f t="shared" si="220"/>
        <v>6.7295079633428526E-4</v>
      </c>
      <c r="Z183" s="72">
        <f t="shared" si="221"/>
        <v>-2.087070514568941</v>
      </c>
      <c r="AA183" s="72">
        <f t="shared" si="250"/>
        <v>1.3246866608085384E-6</v>
      </c>
      <c r="AB183" s="19">
        <f t="shared" si="251"/>
        <v>0.96730336418177298</v>
      </c>
      <c r="AC183" s="19">
        <f t="shared" si="252"/>
        <v>0.25362216315342834</v>
      </c>
      <c r="AD183" s="19">
        <f t="shared" si="253"/>
        <v>1.3143733004293521</v>
      </c>
      <c r="AE183" s="19">
        <f t="shared" si="254"/>
        <v>-0.44522164608010206</v>
      </c>
      <c r="AF183" s="19">
        <f t="shared" si="255"/>
        <v>0.80177768586172438</v>
      </c>
      <c r="AG183" s="19">
        <f t="shared" si="256"/>
        <v>-0.98881222916790756</v>
      </c>
      <c r="AH183" s="72">
        <f t="shared" si="222"/>
        <v>6.7295049528735449E-4</v>
      </c>
      <c r="AI183" s="72">
        <f t="shared" si="223"/>
        <v>-2.087070515466956</v>
      </c>
      <c r="AJ183" s="72">
        <f t="shared" si="257"/>
        <v>-8.9801499569830412E-10</v>
      </c>
      <c r="AK183" s="19">
        <f t="shared" si="258"/>
        <v>0.96730336428317509</v>
      </c>
      <c r="AL183" s="19">
        <f t="shared" si="259"/>
        <v>0.25362216276668531</v>
      </c>
      <c r="AM183" s="19">
        <f t="shared" si="260"/>
        <v>1.3143733008291678</v>
      </c>
      <c r="AN183" s="19">
        <f t="shared" si="261"/>
        <v>-0.44522164580648416</v>
      </c>
      <c r="AO183" s="19">
        <f t="shared" si="262"/>
        <v>0.80177768610536559</v>
      </c>
      <c r="AP183" s="19">
        <f t="shared" si="263"/>
        <v>-0.98881222917710443</v>
      </c>
      <c r="AQ183" s="72">
        <f t="shared" si="224"/>
        <v>6.7295049549143647E-4</v>
      </c>
      <c r="AR183" s="72">
        <f t="shared" si="225"/>
        <v>-2.0870705154663471</v>
      </c>
      <c r="AS183" s="72">
        <f t="shared" si="264"/>
        <v>6.0884630670443585E-13</v>
      </c>
      <c r="AT183" s="19">
        <f t="shared" si="265"/>
        <v>0.96730336428310637</v>
      </c>
      <c r="AU183" s="19">
        <f t="shared" si="266"/>
        <v>0.25362216276694749</v>
      </c>
      <c r="AV183" s="19">
        <f t="shared" si="267"/>
        <v>1.3143733008288967</v>
      </c>
      <c r="AW183" s="19">
        <f t="shared" si="268"/>
        <v>-0.44522164580666967</v>
      </c>
      <c r="AX183" s="19">
        <f t="shared" si="269"/>
        <v>0.80177768610520039</v>
      </c>
      <c r="AY183" s="19">
        <f t="shared" si="270"/>
        <v>-0.98881222917709799</v>
      </c>
      <c r="AZ183" s="72">
        <f t="shared" si="226"/>
        <v>6.7295049549129812E-4</v>
      </c>
      <c r="BA183" s="72">
        <f t="shared" si="227"/>
        <v>-2.0870705154663476</v>
      </c>
      <c r="BB183" s="72">
        <f t="shared" si="271"/>
        <v>0</v>
      </c>
      <c r="BC183" s="19">
        <f t="shared" si="272"/>
        <v>0.96730336428310637</v>
      </c>
      <c r="BD183" s="19">
        <f t="shared" si="273"/>
        <v>0.25362216276694727</v>
      </c>
      <c r="BE183" s="19">
        <f t="shared" si="274"/>
        <v>1.3143733008288969</v>
      </c>
      <c r="BF183" s="19">
        <f t="shared" si="275"/>
        <v>-0.44522164580666951</v>
      </c>
      <c r="BG183" s="19">
        <f t="shared" si="276"/>
        <v>0.8017776861052005</v>
      </c>
      <c r="BH183" s="19">
        <f t="shared" si="277"/>
        <v>-0.98881222917709821</v>
      </c>
      <c r="BI183" s="72">
        <f t="shared" si="228"/>
        <v>6.7295049549129823E-4</v>
      </c>
      <c r="BJ183" s="72">
        <f t="shared" si="229"/>
        <v>-2.0870705154663476</v>
      </c>
      <c r="BK183" s="72">
        <f t="shared" si="278"/>
        <v>0</v>
      </c>
      <c r="BL183" s="72">
        <f t="shared" si="230"/>
        <v>5.4035781035357798E-3</v>
      </c>
      <c r="BM183" s="72">
        <f t="shared" si="279"/>
        <v>1.001349528911349</v>
      </c>
      <c r="BN183" s="72">
        <f t="shared" si="280"/>
        <v>1.3472560565819867E-3</v>
      </c>
      <c r="BO183" s="72">
        <f t="shared" si="281"/>
        <v>-1.288518917390926E-3</v>
      </c>
      <c r="BP183" s="72">
        <f t="shared" si="231"/>
        <v>8374622.8815919561</v>
      </c>
      <c r="BQ183" s="72">
        <f t="shared" si="282"/>
        <v>-0.6396907813515349</v>
      </c>
      <c r="BR183" s="72">
        <f t="shared" si="283"/>
        <v>0.73554866306220634</v>
      </c>
      <c r="BS183" s="72">
        <f t="shared" si="284"/>
        <v>3.8771413166519997</v>
      </c>
      <c r="BT183" s="72">
        <f t="shared" si="285"/>
        <v>323.34841803513109</v>
      </c>
      <c r="BU183" s="72">
        <f t="shared" si="286"/>
        <v>42.143834019954625</v>
      </c>
      <c r="BV183" s="72">
        <f t="shared" si="287"/>
        <v>222.14383401995474</v>
      </c>
    </row>
    <row r="184" spans="1:74">
      <c r="A184" s="13">
        <f>'LL to'!B184</f>
        <v>-55.042290277106559</v>
      </c>
      <c r="B184" s="13">
        <f>'LL to'!C184</f>
        <v>-0.12696168548526998</v>
      </c>
      <c r="C184" s="19">
        <f t="shared" si="232"/>
        <v>-0.96066919317397148</v>
      </c>
      <c r="D184" s="19">
        <f t="shared" si="233"/>
        <v>-2.2158994355994557E-3</v>
      </c>
      <c r="E184" s="19">
        <f t="shared" si="216"/>
        <v>0.84480708389876769</v>
      </c>
      <c r="F184" s="19">
        <f t="shared" si="217"/>
        <v>-0.95909118305442231</v>
      </c>
      <c r="G184" s="19">
        <f t="shared" si="234"/>
        <v>2.9825978418583277</v>
      </c>
      <c r="H184" s="19">
        <f t="shared" si="235"/>
        <v>2.9825978418583277</v>
      </c>
      <c r="I184" s="19">
        <f t="shared" si="236"/>
        <v>0</v>
      </c>
      <c r="J184" s="19">
        <f t="shared" si="237"/>
        <v>0.15011811167682423</v>
      </c>
      <c r="K184" s="19">
        <f t="shared" si="238"/>
        <v>-0.98866806995400869</v>
      </c>
      <c r="L184" s="19">
        <f t="shared" si="239"/>
        <v>2.9909049164453667</v>
      </c>
      <c r="M184" s="19">
        <f t="shared" si="240"/>
        <v>0.40208418937551627</v>
      </c>
      <c r="N184" s="19">
        <f t="shared" si="241"/>
        <v>0.83832830465423402</v>
      </c>
      <c r="O184" s="19">
        <f t="shared" si="242"/>
        <v>0.47194508956395809</v>
      </c>
      <c r="P184" s="72">
        <f t="shared" si="218"/>
        <v>7.0356368776475469E-4</v>
      </c>
      <c r="Q184" s="72">
        <f t="shared" si="219"/>
        <v>2.9866271474745592</v>
      </c>
      <c r="R184" s="72">
        <f t="shared" si="243"/>
        <v>4.0293056162314933E-3</v>
      </c>
      <c r="S184" s="19">
        <f t="shared" si="244"/>
        <v>0.14852786480783842</v>
      </c>
      <c r="T184" s="19">
        <f t="shared" si="245"/>
        <v>-0.98890822292851044</v>
      </c>
      <c r="U184" s="19">
        <f t="shared" si="246"/>
        <v>2.9925131947524406</v>
      </c>
      <c r="V184" s="19">
        <f t="shared" si="247"/>
        <v>0.39617398604949811</v>
      </c>
      <c r="W184" s="19">
        <f t="shared" si="248"/>
        <v>0.84304617277765215</v>
      </c>
      <c r="X184" s="19">
        <f t="shared" si="249"/>
        <v>0.46353103047559463</v>
      </c>
      <c r="Y184" s="72">
        <f t="shared" si="220"/>
        <v>7.0751475645141281E-4</v>
      </c>
      <c r="Z184" s="72">
        <f t="shared" si="221"/>
        <v>2.9865700385901461</v>
      </c>
      <c r="AA184" s="72">
        <f t="shared" si="250"/>
        <v>-5.7108884413015204E-5</v>
      </c>
      <c r="AB184" s="19">
        <f t="shared" si="251"/>
        <v>0.14855024127622049</v>
      </c>
      <c r="AC184" s="19">
        <f t="shared" si="252"/>
        <v>-0.98890486186325155</v>
      </c>
      <c r="AD184" s="19">
        <f t="shared" si="253"/>
        <v>2.9924905672670095</v>
      </c>
      <c r="AE184" s="19">
        <f t="shared" si="254"/>
        <v>0.39625911698591243</v>
      </c>
      <c r="AF184" s="19">
        <f t="shared" si="255"/>
        <v>0.84297871220554499</v>
      </c>
      <c r="AG184" s="19">
        <f t="shared" si="256"/>
        <v>0.46365062506083088</v>
      </c>
      <c r="AH184" s="72">
        <f t="shared" si="222"/>
        <v>7.0745826096925608E-4</v>
      </c>
      <c r="AI184" s="72">
        <f t="shared" si="223"/>
        <v>2.9865708623511735</v>
      </c>
      <c r="AJ184" s="72">
        <f t="shared" si="257"/>
        <v>8.2376102739090129E-7</v>
      </c>
      <c r="AK184" s="19">
        <f t="shared" si="258"/>
        <v>0.14854991847560156</v>
      </c>
      <c r="AL184" s="19">
        <f t="shared" si="259"/>
        <v>-0.98890491035331207</v>
      </c>
      <c r="AM184" s="19">
        <f t="shared" si="260"/>
        <v>2.9924908936893209</v>
      </c>
      <c r="AN184" s="19">
        <f t="shared" si="261"/>
        <v>0.39625788930497752</v>
      </c>
      <c r="AO184" s="19">
        <f t="shared" si="262"/>
        <v>0.84297968516356425</v>
      </c>
      <c r="AP184" s="19">
        <f t="shared" si="263"/>
        <v>0.46364890004696524</v>
      </c>
      <c r="AQ184" s="72">
        <f t="shared" si="224"/>
        <v>7.0745907578211487E-4</v>
      </c>
      <c r="AR184" s="72">
        <f t="shared" si="225"/>
        <v>2.9865708504718769</v>
      </c>
      <c r="AS184" s="72">
        <f t="shared" si="264"/>
        <v>-1.1879296657468785E-8</v>
      </c>
      <c r="AT184" s="19">
        <f t="shared" si="265"/>
        <v>0.14854992313063914</v>
      </c>
      <c r="AU184" s="19">
        <f t="shared" si="266"/>
        <v>-0.9889049096540482</v>
      </c>
      <c r="AV184" s="19">
        <f t="shared" si="267"/>
        <v>2.9924908889820561</v>
      </c>
      <c r="AW184" s="19">
        <f t="shared" si="268"/>
        <v>0.39625790700918267</v>
      </c>
      <c r="AX184" s="19">
        <f t="shared" si="269"/>
        <v>0.842979671132702</v>
      </c>
      <c r="AY184" s="19">
        <f t="shared" si="270"/>
        <v>0.46364892492306631</v>
      </c>
      <c r="AZ184" s="72">
        <f t="shared" si="226"/>
        <v>7.0745906403183703E-4</v>
      </c>
      <c r="BA184" s="72">
        <f t="shared" si="227"/>
        <v>2.9865708506431865</v>
      </c>
      <c r="BB184" s="72">
        <f t="shared" si="271"/>
        <v>1.713096331457109E-10</v>
      </c>
      <c r="BC184" s="19">
        <f t="shared" si="272"/>
        <v>0.14854992306350948</v>
      </c>
      <c r="BD184" s="19">
        <f t="shared" si="273"/>
        <v>-0.98890490966413225</v>
      </c>
      <c r="BE184" s="19">
        <f t="shared" si="274"/>
        <v>2.9924908890499387</v>
      </c>
      <c r="BF184" s="19">
        <f t="shared" si="275"/>
        <v>0.39625790675387301</v>
      </c>
      <c r="BG184" s="19">
        <f t="shared" si="276"/>
        <v>0.84297967133503882</v>
      </c>
      <c r="BH184" s="19">
        <f t="shared" si="277"/>
        <v>0.46364892456433204</v>
      </c>
      <c r="BI184" s="72">
        <f t="shared" si="228"/>
        <v>7.0745906420128602E-4</v>
      </c>
      <c r="BJ184" s="72">
        <f t="shared" si="229"/>
        <v>2.986570850640716</v>
      </c>
      <c r="BK184" s="72">
        <f t="shared" si="278"/>
        <v>-2.4704682743958983E-12</v>
      </c>
      <c r="BL184" s="72">
        <f t="shared" si="230"/>
        <v>5.6812587487675885E-3</v>
      </c>
      <c r="BM184" s="72">
        <f t="shared" si="279"/>
        <v>1.0014188052871964</v>
      </c>
      <c r="BN184" s="72">
        <f t="shared" si="280"/>
        <v>1.4162933032673957E-3</v>
      </c>
      <c r="BO184" s="72">
        <f t="shared" si="281"/>
        <v>9.758916215661938E-5</v>
      </c>
      <c r="BP184" s="72">
        <f t="shared" si="231"/>
        <v>19048891.410790879</v>
      </c>
      <c r="BQ184" s="72">
        <f t="shared" si="282"/>
        <v>2.4917069971744219</v>
      </c>
      <c r="BR184" s="72">
        <f t="shared" si="283"/>
        <v>-2.3665056112437353</v>
      </c>
      <c r="BS184" s="72">
        <f t="shared" si="284"/>
        <v>0.77508704234605785</v>
      </c>
      <c r="BT184" s="72">
        <f t="shared" si="285"/>
        <v>142.76429472131008</v>
      </c>
      <c r="BU184" s="72">
        <f t="shared" si="286"/>
        <v>224.40921628170685</v>
      </c>
      <c r="BV184" s="72">
        <f t="shared" si="287"/>
        <v>44.409216281706847</v>
      </c>
    </row>
    <row r="185" spans="1:74">
      <c r="A185" s="13">
        <f>'LL to'!B185</f>
        <v>-56.087936766385944</v>
      </c>
      <c r="B185" s="13">
        <f>'LL to'!C185</f>
        <v>24.929094277886634</v>
      </c>
      <c r="C185" s="19">
        <f t="shared" si="232"/>
        <v>-0.97891916722381622</v>
      </c>
      <c r="D185" s="19">
        <f t="shared" si="233"/>
        <v>0.43509477468919999</v>
      </c>
      <c r="E185" s="19">
        <f t="shared" si="216"/>
        <v>-0.95909118305442231</v>
      </c>
      <c r="F185" s="19">
        <f t="shared" si="217"/>
        <v>-0.9773631744611434</v>
      </c>
      <c r="G185" s="19">
        <f t="shared" si="234"/>
        <v>0.43731067412479946</v>
      </c>
      <c r="H185" s="19">
        <f t="shared" si="235"/>
        <v>0.43731067412479946</v>
      </c>
      <c r="I185" s="19">
        <f t="shared" si="236"/>
        <v>0</v>
      </c>
      <c r="J185" s="19">
        <f t="shared" si="237"/>
        <v>0.24464649270935651</v>
      </c>
      <c r="K185" s="19">
        <f t="shared" si="238"/>
        <v>0.9696123419207342</v>
      </c>
      <c r="L185" s="19">
        <f t="shared" si="239"/>
        <v>0.24715508954324542</v>
      </c>
      <c r="M185" s="19">
        <f t="shared" si="240"/>
        <v>0.55591242276830344</v>
      </c>
      <c r="N185" s="19">
        <f t="shared" si="241"/>
        <v>0.69096137821187509</v>
      </c>
      <c r="O185" s="19">
        <f t="shared" si="242"/>
        <v>-0.99489249712854522</v>
      </c>
      <c r="P185" s="72">
        <f t="shared" si="218"/>
        <v>5.8010120366450515E-4</v>
      </c>
      <c r="Q185" s="72">
        <f t="shared" si="219"/>
        <v>0.43777080816620378</v>
      </c>
      <c r="R185" s="72">
        <f t="shared" si="243"/>
        <v>4.6013404140432534E-4</v>
      </c>
      <c r="S185" s="19">
        <f t="shared" si="244"/>
        <v>0.24489450227863818</v>
      </c>
      <c r="T185" s="19">
        <f t="shared" si="245"/>
        <v>0.96954973196515204</v>
      </c>
      <c r="U185" s="19">
        <f t="shared" si="246"/>
        <v>0.2474108799913666</v>
      </c>
      <c r="V185" s="19">
        <f t="shared" si="247"/>
        <v>0.55589598044647837</v>
      </c>
      <c r="W185" s="19">
        <f t="shared" si="248"/>
        <v>0.69097965892344848</v>
      </c>
      <c r="X185" s="19">
        <f t="shared" si="249"/>
        <v>-0.99490313370707728</v>
      </c>
      <c r="Y185" s="72">
        <f t="shared" si="220"/>
        <v>5.8011652473277295E-4</v>
      </c>
      <c r="Z185" s="72">
        <f t="shared" si="221"/>
        <v>0.43777127074208511</v>
      </c>
      <c r="AA185" s="72">
        <f t="shared" si="250"/>
        <v>4.6257588132148086E-7</v>
      </c>
      <c r="AB185" s="19">
        <f t="shared" si="251"/>
        <v>0.24489475159259352</v>
      </c>
      <c r="AC185" s="19">
        <f t="shared" si="252"/>
        <v>0.96954966899195116</v>
      </c>
      <c r="AD185" s="19">
        <f t="shared" si="253"/>
        <v>0.24741113713543583</v>
      </c>
      <c r="AE185" s="19">
        <f t="shared" si="254"/>
        <v>0.55589596390113172</v>
      </c>
      <c r="AF185" s="19">
        <f t="shared" si="255"/>
        <v>0.69097967731843168</v>
      </c>
      <c r="AG185" s="19">
        <f t="shared" si="256"/>
        <v>-0.99490314438340355</v>
      </c>
      <c r="AH185" s="72">
        <f t="shared" si="222"/>
        <v>5.8011654014961166E-4</v>
      </c>
      <c r="AI185" s="72">
        <f t="shared" si="223"/>
        <v>0.43777127120708142</v>
      </c>
      <c r="AJ185" s="72">
        <f t="shared" si="257"/>
        <v>4.6499631922714002E-10</v>
      </c>
      <c r="AK185" s="19">
        <f t="shared" si="258"/>
        <v>0.24489475184321202</v>
      </c>
      <c r="AL185" s="19">
        <f t="shared" si="259"/>
        <v>0.96954966892864836</v>
      </c>
      <c r="AM185" s="19">
        <f t="shared" si="260"/>
        <v>0.24741113739392545</v>
      </c>
      <c r="AN185" s="19">
        <f t="shared" si="261"/>
        <v>0.55589596388449969</v>
      </c>
      <c r="AO185" s="19">
        <f t="shared" si="262"/>
        <v>0.690979677336923</v>
      </c>
      <c r="AP185" s="19">
        <f t="shared" si="263"/>
        <v>-0.99490314439413574</v>
      </c>
      <c r="AQ185" s="72">
        <f t="shared" si="224"/>
        <v>5.8011654016510913E-4</v>
      </c>
      <c r="AR185" s="72">
        <f t="shared" si="225"/>
        <v>0.43777127120754888</v>
      </c>
      <c r="AS185" s="72">
        <f t="shared" si="264"/>
        <v>4.6745940451842216E-13</v>
      </c>
      <c r="AT185" s="19">
        <f t="shared" si="265"/>
        <v>0.24489475184346399</v>
      </c>
      <c r="AU185" s="19">
        <f t="shared" si="266"/>
        <v>0.96954966892858474</v>
      </c>
      <c r="AV185" s="19">
        <f t="shared" si="267"/>
        <v>0.24741113739418533</v>
      </c>
      <c r="AW185" s="19">
        <f t="shared" si="268"/>
        <v>0.55589596388448292</v>
      </c>
      <c r="AX185" s="19">
        <f t="shared" si="269"/>
        <v>0.69097967733694166</v>
      </c>
      <c r="AY185" s="19">
        <f t="shared" si="270"/>
        <v>-0.99490314439414629</v>
      </c>
      <c r="AZ185" s="72">
        <f t="shared" si="226"/>
        <v>5.8011654016512475E-4</v>
      </c>
      <c r="BA185" s="72">
        <f t="shared" si="227"/>
        <v>0.43777127120754933</v>
      </c>
      <c r="BB185" s="72">
        <f t="shared" si="271"/>
        <v>4.4408920985006262E-16</v>
      </c>
      <c r="BC185" s="19">
        <f t="shared" si="272"/>
        <v>0.24489475184346418</v>
      </c>
      <c r="BD185" s="19">
        <f t="shared" si="273"/>
        <v>0.96954966892858463</v>
      </c>
      <c r="BE185" s="19">
        <f t="shared" si="274"/>
        <v>0.24741113739418555</v>
      </c>
      <c r="BF185" s="19">
        <f t="shared" si="275"/>
        <v>0.55589596388448304</v>
      </c>
      <c r="BG185" s="19">
        <f t="shared" si="276"/>
        <v>0.69097967733694154</v>
      </c>
      <c r="BH185" s="19">
        <f t="shared" si="277"/>
        <v>-0.99490314439414662</v>
      </c>
      <c r="BI185" s="72">
        <f t="shared" si="228"/>
        <v>5.8011654016512464E-4</v>
      </c>
      <c r="BJ185" s="72">
        <f t="shared" si="229"/>
        <v>0.43777127120754933</v>
      </c>
      <c r="BK185" s="72">
        <f t="shared" si="278"/>
        <v>0</v>
      </c>
      <c r="BL185" s="72">
        <f t="shared" si="230"/>
        <v>4.6568552843914051E-3</v>
      </c>
      <c r="BM185" s="72">
        <f t="shared" si="279"/>
        <v>1.0011631992431689</v>
      </c>
      <c r="BN185" s="72">
        <f t="shared" si="280"/>
        <v>1.161510309972561E-3</v>
      </c>
      <c r="BO185" s="72">
        <f t="shared" si="281"/>
        <v>-2.8291957835355241E-4</v>
      </c>
      <c r="BP185" s="72">
        <f t="shared" si="231"/>
        <v>1576361.2617216425</v>
      </c>
      <c r="BQ185" s="72">
        <f t="shared" si="282"/>
        <v>1.8245554717452006</v>
      </c>
      <c r="BR185" s="72">
        <f t="shared" si="283"/>
        <v>-1.6795695238779293</v>
      </c>
      <c r="BS185" s="72">
        <f t="shared" si="284"/>
        <v>1.4620231297118638</v>
      </c>
      <c r="BT185" s="72">
        <f t="shared" si="285"/>
        <v>104.5393280185009</v>
      </c>
      <c r="BU185" s="72">
        <f t="shared" si="286"/>
        <v>263.76775488299751</v>
      </c>
      <c r="BV185" s="72">
        <f t="shared" si="287"/>
        <v>83.767754882997508</v>
      </c>
    </row>
    <row r="186" spans="1:74">
      <c r="A186" s="13">
        <f>'LL to'!B186</f>
        <v>-8.6682636982388601</v>
      </c>
      <c r="B186" s="13">
        <f>'LL to'!C186</f>
        <v>173.26673541662115</v>
      </c>
      <c r="C186" s="19">
        <f t="shared" si="232"/>
        <v>-0.15128974196536832</v>
      </c>
      <c r="D186" s="19">
        <f t="shared" si="233"/>
        <v>3.0240750172019077</v>
      </c>
      <c r="E186" s="19">
        <f t="shared" si="216"/>
        <v>-0.9773631744611434</v>
      </c>
      <c r="F186" s="19">
        <f t="shared" si="217"/>
        <v>-0.15079016283881225</v>
      </c>
      <c r="G186" s="19">
        <f t="shared" si="234"/>
        <v>2.588980242512708</v>
      </c>
      <c r="H186" s="19">
        <f t="shared" si="235"/>
        <v>2.588980242512708</v>
      </c>
      <c r="I186" s="19">
        <f t="shared" si="236"/>
        <v>0</v>
      </c>
      <c r="J186" s="19">
        <f t="shared" si="237"/>
        <v>0.9382202503533682</v>
      </c>
      <c r="K186" s="19">
        <f t="shared" si="238"/>
        <v>-0.34603867099915731</v>
      </c>
      <c r="L186" s="19">
        <f t="shared" si="239"/>
        <v>1.9241419514063749</v>
      </c>
      <c r="M186" s="19">
        <f t="shared" si="240"/>
        <v>0.30931518558109794</v>
      </c>
      <c r="N186" s="19">
        <f t="shared" si="241"/>
        <v>0.90432411596893092</v>
      </c>
      <c r="O186" s="19">
        <f t="shared" si="242"/>
        <v>-0.62146143840936219</v>
      </c>
      <c r="P186" s="72">
        <f t="shared" si="218"/>
        <v>7.5882461535694873E-4</v>
      </c>
      <c r="Q186" s="72">
        <f t="shared" si="219"/>
        <v>2.5909737502271706</v>
      </c>
      <c r="R186" s="72">
        <f t="shared" si="243"/>
        <v>1.9935077144626057E-3</v>
      </c>
      <c r="S186" s="19">
        <f t="shared" si="244"/>
        <v>0.93800701821279409</v>
      </c>
      <c r="T186" s="19">
        <f t="shared" si="245"/>
        <v>-0.34661626301075771</v>
      </c>
      <c r="U186" s="19">
        <f t="shared" si="246"/>
        <v>1.924757646533539</v>
      </c>
      <c r="V186" s="19">
        <f t="shared" si="247"/>
        <v>0.30838479405826763</v>
      </c>
      <c r="W186" s="19">
        <f t="shared" si="248"/>
        <v>0.90489881879363987</v>
      </c>
      <c r="X186" s="19">
        <f t="shared" si="249"/>
        <v>-0.62186410893898869</v>
      </c>
      <c r="Y186" s="72">
        <f t="shared" si="220"/>
        <v>7.59305756337283E-4</v>
      </c>
      <c r="Z186" s="72">
        <f t="shared" si="221"/>
        <v>2.5909683886203276</v>
      </c>
      <c r="AA186" s="72">
        <f t="shared" si="250"/>
        <v>-5.3616068429462871E-6</v>
      </c>
      <c r="AB186" s="19">
        <f t="shared" si="251"/>
        <v>0.93800759132234768</v>
      </c>
      <c r="AC186" s="19">
        <f t="shared" si="252"/>
        <v>-0.34661471206751682</v>
      </c>
      <c r="AD186" s="19">
        <f t="shared" si="253"/>
        <v>1.9247559930888025</v>
      </c>
      <c r="AE186" s="19">
        <f t="shared" si="254"/>
        <v>0.30838729871741655</v>
      </c>
      <c r="AF186" s="19">
        <f t="shared" si="255"/>
        <v>0.90489727398977493</v>
      </c>
      <c r="AG186" s="19">
        <f t="shared" si="256"/>
        <v>-0.62186302788768844</v>
      </c>
      <c r="AH186" s="72">
        <f t="shared" si="222"/>
        <v>7.5930446302995697E-4</v>
      </c>
      <c r="AI186" s="72">
        <f t="shared" si="223"/>
        <v>2.5909684030633393</v>
      </c>
      <c r="AJ186" s="72">
        <f t="shared" si="257"/>
        <v>1.4443011675524531E-8</v>
      </c>
      <c r="AK186" s="19">
        <f t="shared" si="258"/>
        <v>0.93800758977851129</v>
      </c>
      <c r="AL186" s="19">
        <f t="shared" si="259"/>
        <v>-0.34661471624544132</v>
      </c>
      <c r="AM186" s="19">
        <f t="shared" si="260"/>
        <v>1.9247559975428437</v>
      </c>
      <c r="AN186" s="19">
        <f t="shared" si="261"/>
        <v>0.30838729197042231</v>
      </c>
      <c r="AO186" s="19">
        <f t="shared" si="262"/>
        <v>0.90489727815114951</v>
      </c>
      <c r="AP186" s="19">
        <f t="shared" si="263"/>
        <v>-0.62186303079982141</v>
      </c>
      <c r="AQ186" s="72">
        <f t="shared" si="224"/>
        <v>7.5930446651385308E-4</v>
      </c>
      <c r="AR186" s="72">
        <f t="shared" si="225"/>
        <v>2.5909684030244331</v>
      </c>
      <c r="AS186" s="72">
        <f t="shared" si="264"/>
        <v>-3.8906211585754136E-11</v>
      </c>
      <c r="AT186" s="19">
        <f t="shared" si="265"/>
        <v>0.93800758978267018</v>
      </c>
      <c r="AU186" s="19">
        <f t="shared" si="266"/>
        <v>-0.34661471623418699</v>
      </c>
      <c r="AV186" s="19">
        <f t="shared" si="267"/>
        <v>1.9247559975308455</v>
      </c>
      <c r="AW186" s="19">
        <f t="shared" si="268"/>
        <v>0.30838729198859716</v>
      </c>
      <c r="AX186" s="19">
        <f t="shared" si="269"/>
        <v>0.9048972781399397</v>
      </c>
      <c r="AY186" s="19">
        <f t="shared" si="270"/>
        <v>-0.6218630307919768</v>
      </c>
      <c r="AZ186" s="72">
        <f t="shared" si="226"/>
        <v>7.5930446650446823E-4</v>
      </c>
      <c r="BA186" s="72">
        <f t="shared" si="227"/>
        <v>2.5909684030245379</v>
      </c>
      <c r="BB186" s="72">
        <f t="shared" si="271"/>
        <v>1.0480505352461478E-13</v>
      </c>
      <c r="BC186" s="19">
        <f t="shared" si="272"/>
        <v>0.93800758978265886</v>
      </c>
      <c r="BD186" s="19">
        <f t="shared" si="273"/>
        <v>-0.34661471623421725</v>
      </c>
      <c r="BE186" s="19">
        <f t="shared" si="274"/>
        <v>1.9247559975308779</v>
      </c>
      <c r="BF186" s="19">
        <f t="shared" si="275"/>
        <v>0.3083872919885482</v>
      </c>
      <c r="BG186" s="19">
        <f t="shared" si="276"/>
        <v>0.9048972781399699</v>
      </c>
      <c r="BH186" s="19">
        <f t="shared" si="277"/>
        <v>-0.6218630307919979</v>
      </c>
      <c r="BI186" s="72">
        <f t="shared" si="228"/>
        <v>7.593044665044936E-4</v>
      </c>
      <c r="BJ186" s="72">
        <f t="shared" si="229"/>
        <v>2.5909684030245375</v>
      </c>
      <c r="BK186" s="72">
        <f t="shared" si="278"/>
        <v>0</v>
      </c>
      <c r="BL186" s="72">
        <f t="shared" si="230"/>
        <v>6.098552258118963E-3</v>
      </c>
      <c r="BM186" s="72">
        <f t="shared" si="279"/>
        <v>1.0015228990889009</v>
      </c>
      <c r="BN186" s="72">
        <f t="shared" si="280"/>
        <v>1.5200053498318263E-3</v>
      </c>
      <c r="BO186" s="72">
        <f t="shared" si="281"/>
        <v>-8.8659524474916354E-4</v>
      </c>
      <c r="BP186" s="72">
        <f t="shared" si="231"/>
        <v>12259474.561470883</v>
      </c>
      <c r="BQ186" s="72">
        <f t="shared" si="282"/>
        <v>2.5559607050898974</v>
      </c>
      <c r="BR186" s="72">
        <f t="shared" si="283"/>
        <v>-2.8243584053975046</v>
      </c>
      <c r="BS186" s="72">
        <f t="shared" si="284"/>
        <v>0.31723424819228851</v>
      </c>
      <c r="BT186" s="72">
        <f t="shared" si="285"/>
        <v>146.44576100293318</v>
      </c>
      <c r="BU186" s="72">
        <f t="shared" si="286"/>
        <v>198.1761835384238</v>
      </c>
      <c r="BV186" s="72">
        <f t="shared" si="287"/>
        <v>18.1761835384238</v>
      </c>
    </row>
    <row r="187" spans="1:74">
      <c r="A187" s="13">
        <f>'LL to'!B187</f>
        <v>42.965658896641102</v>
      </c>
      <c r="B187" s="13">
        <f>'LL to'!C187</f>
        <v>110.99038429076393</v>
      </c>
      <c r="C187" s="19">
        <f t="shared" si="232"/>
        <v>0.74989221303518117</v>
      </c>
      <c r="D187" s="19">
        <f t="shared" si="233"/>
        <v>1.9371476439276218</v>
      </c>
      <c r="E187" s="19">
        <f t="shared" si="216"/>
        <v>-0.15079016283881225</v>
      </c>
      <c r="F187" s="19">
        <f t="shared" si="217"/>
        <v>0.74821742587151452</v>
      </c>
      <c r="G187" s="19">
        <f t="shared" si="234"/>
        <v>-1.0869273732742859</v>
      </c>
      <c r="H187" s="19">
        <f t="shared" si="235"/>
        <v>-1.0869273732742859</v>
      </c>
      <c r="I187" s="19">
        <f t="shared" si="236"/>
        <v>0</v>
      </c>
      <c r="J187" s="19">
        <f t="shared" si="237"/>
        <v>0.97202348315012999</v>
      </c>
      <c r="K187" s="19">
        <f t="shared" si="238"/>
        <v>0.23488369080182847</v>
      </c>
      <c r="L187" s="19">
        <f t="shared" si="239"/>
        <v>1.3336974172087344</v>
      </c>
      <c r="M187" s="19">
        <f t="shared" si="240"/>
        <v>-0.65986576164130517</v>
      </c>
      <c r="N187" s="19">
        <f t="shared" si="241"/>
        <v>0.56457717661354023</v>
      </c>
      <c r="O187" s="19">
        <f t="shared" si="242"/>
        <v>0.59692190700308778</v>
      </c>
      <c r="P187" s="72">
        <f t="shared" si="218"/>
        <v>4.7414490544651E-4</v>
      </c>
      <c r="Q187" s="72">
        <f t="shared" si="219"/>
        <v>-1.0898772613965768</v>
      </c>
      <c r="R187" s="72">
        <f t="shared" si="243"/>
        <v>-2.9498881222909112E-3</v>
      </c>
      <c r="S187" s="19">
        <f t="shared" si="244"/>
        <v>0.9724790939611041</v>
      </c>
      <c r="T187" s="19">
        <f t="shared" si="245"/>
        <v>0.23299015388764854</v>
      </c>
      <c r="U187" s="19">
        <f t="shared" si="246"/>
        <v>1.335644996335595</v>
      </c>
      <c r="V187" s="19">
        <f t="shared" si="247"/>
        <v>-0.66057623744623339</v>
      </c>
      <c r="W187" s="19">
        <f t="shared" si="248"/>
        <v>0.56363903452137754</v>
      </c>
      <c r="X187" s="19">
        <f t="shared" si="249"/>
        <v>0.59563096016657746</v>
      </c>
      <c r="Y187" s="72">
        <f t="shared" si="220"/>
        <v>4.7335814665114208E-4</v>
      </c>
      <c r="Z187" s="72">
        <f t="shared" si="221"/>
        <v>-1.0898847492477206</v>
      </c>
      <c r="AA187" s="72">
        <f t="shared" si="250"/>
        <v>-7.4878511437947992E-6</v>
      </c>
      <c r="AB187" s="19">
        <f t="shared" si="251"/>
        <v>0.97248024638916708</v>
      </c>
      <c r="AC187" s="19">
        <f t="shared" si="252"/>
        <v>0.232985343708279</v>
      </c>
      <c r="AD187" s="19">
        <f t="shared" si="253"/>
        <v>1.3356499426388617</v>
      </c>
      <c r="AE187" s="19">
        <f t="shared" si="254"/>
        <v>-0.6605780354918156</v>
      </c>
      <c r="AF187" s="19">
        <f t="shared" si="255"/>
        <v>0.56363665902577353</v>
      </c>
      <c r="AG187" s="19">
        <f t="shared" si="256"/>
        <v>0.59562767836835095</v>
      </c>
      <c r="AH187" s="72">
        <f t="shared" si="222"/>
        <v>4.7335615447267231E-4</v>
      </c>
      <c r="AI187" s="72">
        <f t="shared" si="223"/>
        <v>-1.0898847682480719</v>
      </c>
      <c r="AJ187" s="72">
        <f t="shared" si="257"/>
        <v>-1.9000351292319806E-8</v>
      </c>
      <c r="AK187" s="19">
        <f t="shared" si="258"/>
        <v>0.97248024931341603</v>
      </c>
      <c r="AL187" s="19">
        <f t="shared" si="259"/>
        <v>0.23298533150247053</v>
      </c>
      <c r="AM187" s="19">
        <f t="shared" si="260"/>
        <v>1.3356499551900765</v>
      </c>
      <c r="AN187" s="19">
        <f t="shared" si="261"/>
        <v>-0.66057804005430454</v>
      </c>
      <c r="AO187" s="19">
        <f t="shared" si="262"/>
        <v>0.56363665299801369</v>
      </c>
      <c r="AP187" s="19">
        <f t="shared" si="263"/>
        <v>0.5956276700407872</v>
      </c>
      <c r="AQ187" s="72">
        <f t="shared" si="224"/>
        <v>4.7335614941756992E-4</v>
      </c>
      <c r="AR187" s="72">
        <f t="shared" si="225"/>
        <v>-1.0898847682962851</v>
      </c>
      <c r="AS187" s="72">
        <f t="shared" si="264"/>
        <v>-4.8213211201186823E-11</v>
      </c>
      <c r="AT187" s="19">
        <f t="shared" si="265"/>
        <v>0.97248024932083632</v>
      </c>
      <c r="AU187" s="19">
        <f t="shared" si="266"/>
        <v>0.23298533147149841</v>
      </c>
      <c r="AV187" s="19">
        <f t="shared" si="267"/>
        <v>1.3356499552219252</v>
      </c>
      <c r="AW187" s="19">
        <f t="shared" si="268"/>
        <v>-0.66057804006588183</v>
      </c>
      <c r="AX187" s="19">
        <f t="shared" si="269"/>
        <v>0.56363665298271814</v>
      </c>
      <c r="AY187" s="19">
        <f t="shared" si="270"/>
        <v>0.59562767001965633</v>
      </c>
      <c r="AZ187" s="72">
        <f t="shared" si="226"/>
        <v>4.7335614940474251E-4</v>
      </c>
      <c r="BA187" s="72">
        <f t="shared" si="227"/>
        <v>-1.0898847682964075</v>
      </c>
      <c r="BB187" s="72">
        <f t="shared" si="271"/>
        <v>-1.2234657731369225E-13</v>
      </c>
      <c r="BC187" s="19">
        <f t="shared" si="272"/>
        <v>0.97248024932085519</v>
      </c>
      <c r="BD187" s="19">
        <f t="shared" si="273"/>
        <v>0.23298533147141981</v>
      </c>
      <c r="BE187" s="19">
        <f t="shared" si="274"/>
        <v>1.335649955222006</v>
      </c>
      <c r="BF187" s="19">
        <f t="shared" si="275"/>
        <v>-0.66057804006591103</v>
      </c>
      <c r="BG187" s="19">
        <f t="shared" si="276"/>
        <v>0.56363665298267962</v>
      </c>
      <c r="BH187" s="19">
        <f t="shared" si="277"/>
        <v>0.59562767001960237</v>
      </c>
      <c r="BI187" s="72">
        <f t="shared" si="228"/>
        <v>4.7335614940471026E-4</v>
      </c>
      <c r="BJ187" s="72">
        <f t="shared" si="229"/>
        <v>-1.0898847682964077</v>
      </c>
      <c r="BK187" s="72">
        <f t="shared" si="278"/>
        <v>0</v>
      </c>
      <c r="BL187" s="72">
        <f t="shared" si="230"/>
        <v>3.7986273866042527E-3</v>
      </c>
      <c r="BM187" s="72">
        <f t="shared" si="279"/>
        <v>1.0009489815288901</v>
      </c>
      <c r="BN187" s="72">
        <f t="shared" si="280"/>
        <v>9.4785710190554908E-4</v>
      </c>
      <c r="BO187" s="72">
        <f t="shared" si="281"/>
        <v>5.4901833783295266E-4</v>
      </c>
      <c r="BP187" s="72">
        <f t="shared" si="231"/>
        <v>8494959.8872926068</v>
      </c>
      <c r="BQ187" s="72">
        <f t="shared" si="282"/>
        <v>-0.72913375199837371</v>
      </c>
      <c r="BR187" s="72">
        <f t="shared" si="283"/>
        <v>2.0217358282638314</v>
      </c>
      <c r="BS187" s="72">
        <f t="shared" si="284"/>
        <v>5.1633284818536245</v>
      </c>
      <c r="BT187" s="72">
        <f t="shared" si="285"/>
        <v>318.22371330995475</v>
      </c>
      <c r="BU187" s="72">
        <f t="shared" si="286"/>
        <v>115.83693024990333</v>
      </c>
      <c r="BV187" s="72">
        <f t="shared" si="287"/>
        <v>295.83693024990339</v>
      </c>
    </row>
    <row r="188" spans="1:74">
      <c r="A188" s="13">
        <f>'LL to'!B188</f>
        <v>-41.970259217886635</v>
      </c>
      <c r="B188" s="13">
        <f>'LL to'!C188</f>
        <v>95.549597259611119</v>
      </c>
      <c r="C188" s="19">
        <f t="shared" si="232"/>
        <v>-0.73251921126762198</v>
      </c>
      <c r="D188" s="19">
        <f t="shared" si="233"/>
        <v>1.6676550711347653</v>
      </c>
      <c r="E188" s="19">
        <f t="shared" si="216"/>
        <v>0.74821742587151452</v>
      </c>
      <c r="F188" s="19">
        <f t="shared" si="217"/>
        <v>-0.73084967044285132</v>
      </c>
      <c r="G188" s="19">
        <f t="shared" si="234"/>
        <v>-0.26949257279285654</v>
      </c>
      <c r="H188" s="19">
        <f t="shared" si="235"/>
        <v>-0.26949257279285654</v>
      </c>
      <c r="I188" s="19">
        <f t="shared" si="236"/>
        <v>0</v>
      </c>
      <c r="J188" s="19">
        <f t="shared" si="237"/>
        <v>0.99741160670721152</v>
      </c>
      <c r="K188" s="19">
        <f t="shared" si="238"/>
        <v>7.1903315679732016E-2</v>
      </c>
      <c r="L188" s="19">
        <f t="shared" si="239"/>
        <v>1.4988309087923002</v>
      </c>
      <c r="M188" s="19">
        <f t="shared" si="240"/>
        <v>-0.14567214544238036</v>
      </c>
      <c r="N188" s="19">
        <f t="shared" si="241"/>
        <v>0.97877962604221402</v>
      </c>
      <c r="O188" s="19">
        <f t="shared" si="242"/>
        <v>0.99984308309767989</v>
      </c>
      <c r="P188" s="72">
        <f t="shared" si="218"/>
        <v>8.211471449163164E-4</v>
      </c>
      <c r="Q188" s="72">
        <f t="shared" si="219"/>
        <v>-0.27022441701437844</v>
      </c>
      <c r="R188" s="72">
        <f t="shared" si="243"/>
        <v>-7.3184422152189343E-4</v>
      </c>
      <c r="S188" s="19">
        <f t="shared" si="244"/>
        <v>0.99741927671262576</v>
      </c>
      <c r="T188" s="19">
        <f t="shared" si="245"/>
        <v>7.1796841449069004E-2</v>
      </c>
      <c r="U188" s="19">
        <f t="shared" si="246"/>
        <v>1.498937658924802</v>
      </c>
      <c r="V188" s="19">
        <f t="shared" si="247"/>
        <v>-0.14605695252113851</v>
      </c>
      <c r="W188" s="19">
        <f t="shared" si="248"/>
        <v>0.9786673666202379</v>
      </c>
      <c r="X188" s="19">
        <f t="shared" si="249"/>
        <v>0.99984304950810898</v>
      </c>
      <c r="Y188" s="72">
        <f t="shared" si="220"/>
        <v>8.2105319644411713E-4</v>
      </c>
      <c r="Z188" s="72">
        <f t="shared" si="221"/>
        <v>-0.27022640251069657</v>
      </c>
      <c r="AA188" s="72">
        <f t="shared" si="250"/>
        <v>-1.9854963181353824E-6</v>
      </c>
      <c r="AB188" s="19">
        <f t="shared" si="251"/>
        <v>0.99741929753342196</v>
      </c>
      <c r="AC188" s="19">
        <f t="shared" si="252"/>
        <v>7.1796552200889152E-2</v>
      </c>
      <c r="AD188" s="19">
        <f t="shared" si="253"/>
        <v>1.4989379489213799</v>
      </c>
      <c r="AE188" s="19">
        <f t="shared" si="254"/>
        <v>-0.14605799638816849</v>
      </c>
      <c r="AF188" s="19">
        <f t="shared" si="255"/>
        <v>0.97866706169107376</v>
      </c>
      <c r="AG188" s="19">
        <f t="shared" si="256"/>
        <v>0.99984304941685043</v>
      </c>
      <c r="AH188" s="72">
        <f t="shared" si="222"/>
        <v>8.2105294125273348E-4</v>
      </c>
      <c r="AI188" s="72">
        <f t="shared" si="223"/>
        <v>-0.27022640789733465</v>
      </c>
      <c r="AJ188" s="72">
        <f t="shared" si="257"/>
        <v>-5.3866380800293712E-9</v>
      </c>
      <c r="AK188" s="19">
        <f t="shared" si="258"/>
        <v>0.99741929758990877</v>
      </c>
      <c r="AL188" s="19">
        <f t="shared" si="259"/>
        <v>7.1796551416157983E-2</v>
      </c>
      <c r="AM188" s="19">
        <f t="shared" si="260"/>
        <v>1.4989379497081414</v>
      </c>
      <c r="AN188" s="19">
        <f t="shared" si="261"/>
        <v>-0.14605799922017182</v>
      </c>
      <c r="AO188" s="19">
        <f t="shared" si="262"/>
        <v>0.97866706086380029</v>
      </c>
      <c r="AP188" s="19">
        <f t="shared" si="263"/>
        <v>0.99984304941660285</v>
      </c>
      <c r="AQ188" s="72">
        <f t="shared" si="224"/>
        <v>8.2105294056039873E-4</v>
      </c>
      <c r="AR188" s="72">
        <f t="shared" si="225"/>
        <v>-0.27022640791194857</v>
      </c>
      <c r="AS188" s="72">
        <f t="shared" si="264"/>
        <v>-1.4613921184292167E-11</v>
      </c>
      <c r="AT188" s="19">
        <f t="shared" si="265"/>
        <v>0.99741929759006209</v>
      </c>
      <c r="AU188" s="19">
        <f t="shared" si="266"/>
        <v>7.179655141402902E-2</v>
      </c>
      <c r="AV188" s="19">
        <f t="shared" si="267"/>
        <v>1.4989379497102759</v>
      </c>
      <c r="AW188" s="19">
        <f t="shared" si="268"/>
        <v>-0.14605799922785503</v>
      </c>
      <c r="AX188" s="19">
        <f t="shared" si="269"/>
        <v>0.97866706086155586</v>
      </c>
      <c r="AY188" s="19">
        <f t="shared" si="270"/>
        <v>0.99984304941660218</v>
      </c>
      <c r="AZ188" s="72">
        <f t="shared" si="226"/>
        <v>8.2105294055852024E-4</v>
      </c>
      <c r="BA188" s="72">
        <f t="shared" si="227"/>
        <v>-0.27022640791198826</v>
      </c>
      <c r="BB188" s="72">
        <f t="shared" si="271"/>
        <v>-3.9690473130349346E-14</v>
      </c>
      <c r="BC188" s="19">
        <f t="shared" si="272"/>
        <v>0.99741929759006243</v>
      </c>
      <c r="BD188" s="19">
        <f t="shared" si="273"/>
        <v>7.1796551414023246E-2</v>
      </c>
      <c r="BE188" s="19">
        <f t="shared" si="274"/>
        <v>1.4989379497102817</v>
      </c>
      <c r="BF188" s="19">
        <f t="shared" si="275"/>
        <v>-0.14605799922787591</v>
      </c>
      <c r="BG188" s="19">
        <f t="shared" si="276"/>
        <v>0.97866706086154975</v>
      </c>
      <c r="BH188" s="19">
        <f t="shared" si="277"/>
        <v>0.99984304941660218</v>
      </c>
      <c r="BI188" s="72">
        <f t="shared" si="228"/>
        <v>8.2105294055851514E-4</v>
      </c>
      <c r="BJ188" s="72">
        <f t="shared" si="229"/>
        <v>-0.27022640791198838</v>
      </c>
      <c r="BK188" s="72">
        <f t="shared" si="278"/>
        <v>0</v>
      </c>
      <c r="BL188" s="72">
        <f t="shared" si="230"/>
        <v>6.5957234684494766E-3</v>
      </c>
      <c r="BM188" s="72">
        <f t="shared" si="279"/>
        <v>1.0016468972213923</v>
      </c>
      <c r="BN188" s="72">
        <f t="shared" si="280"/>
        <v>1.6435135699558977E-3</v>
      </c>
      <c r="BO188" s="72">
        <f t="shared" si="281"/>
        <v>1.6390630129688184E-3</v>
      </c>
      <c r="BP188" s="72">
        <f t="shared" si="231"/>
        <v>9533633.2619820628</v>
      </c>
      <c r="BQ188" s="72">
        <f t="shared" si="282"/>
        <v>-2.9418501653927032</v>
      </c>
      <c r="BR188" s="72">
        <f t="shared" si="283"/>
        <v>0.19654968494591868</v>
      </c>
      <c r="BS188" s="72">
        <f t="shared" si="284"/>
        <v>3.3381423385357119</v>
      </c>
      <c r="BT188" s="72">
        <f t="shared" si="285"/>
        <v>191.44440156313493</v>
      </c>
      <c r="BU188" s="72">
        <f t="shared" si="286"/>
        <v>11.261467412027173</v>
      </c>
      <c r="BV188" s="72">
        <f t="shared" si="287"/>
        <v>191.26146741202717</v>
      </c>
    </row>
    <row r="189" spans="1:74">
      <c r="A189" s="13">
        <f>'LL to'!B189</f>
        <v>-57.847252729622447</v>
      </c>
      <c r="B189" s="13">
        <f>'LL to'!C189</f>
        <v>177.12679418143011</v>
      </c>
      <c r="C189" s="19">
        <f t="shared" si="232"/>
        <v>-1.0096250233651889</v>
      </c>
      <c r="D189" s="19">
        <f t="shared" si="233"/>
        <v>3.0914457519682901</v>
      </c>
      <c r="E189" s="19">
        <f t="shared" si="216"/>
        <v>-0.73084967044285132</v>
      </c>
      <c r="F189" s="19">
        <f t="shared" si="217"/>
        <v>-1.0081107452997045</v>
      </c>
      <c r="G189" s="19">
        <f t="shared" si="234"/>
        <v>1.4237906808335248</v>
      </c>
      <c r="H189" s="19">
        <f t="shared" si="235"/>
        <v>1.4237906808335248</v>
      </c>
      <c r="I189" s="19">
        <f t="shared" si="236"/>
        <v>0</v>
      </c>
      <c r="J189" s="19">
        <f t="shared" si="237"/>
        <v>0.7824018670176397</v>
      </c>
      <c r="K189" s="19">
        <f t="shared" si="238"/>
        <v>0.62277389033846942</v>
      </c>
      <c r="L189" s="19">
        <f t="shared" si="239"/>
        <v>0.89851325226850265</v>
      </c>
      <c r="M189" s="19">
        <f t="shared" si="240"/>
        <v>0.50221469782294481</v>
      </c>
      <c r="N189" s="19">
        <f t="shared" si="241"/>
        <v>0.7477803972906083</v>
      </c>
      <c r="O189" s="19">
        <f t="shared" si="242"/>
        <v>-0.88727019895400172</v>
      </c>
      <c r="P189" s="72">
        <f t="shared" si="218"/>
        <v>6.2771443319432419E-4</v>
      </c>
      <c r="Q189" s="72">
        <f t="shared" si="219"/>
        <v>1.4253019412375048</v>
      </c>
      <c r="R189" s="72">
        <f t="shared" si="243"/>
        <v>1.5112604039799749E-3</v>
      </c>
      <c r="S189" s="19">
        <f t="shared" si="244"/>
        <v>0.78287422291317477</v>
      </c>
      <c r="T189" s="19">
        <f t="shared" si="245"/>
        <v>0.62217999895375364</v>
      </c>
      <c r="U189" s="19">
        <f t="shared" si="246"/>
        <v>0.89927208498822275</v>
      </c>
      <c r="V189" s="19">
        <f t="shared" si="247"/>
        <v>0.50202342464083161</v>
      </c>
      <c r="W189" s="19">
        <f t="shared" si="248"/>
        <v>0.7479724811118913</v>
      </c>
      <c r="X189" s="19">
        <f t="shared" si="249"/>
        <v>-0.8874763019557198</v>
      </c>
      <c r="Y189" s="72">
        <f t="shared" si="220"/>
        <v>6.2787537260748357E-4</v>
      </c>
      <c r="Z189" s="72">
        <f t="shared" si="221"/>
        <v>1.4253026410725342</v>
      </c>
      <c r="AA189" s="72">
        <f t="shared" si="250"/>
        <v>6.9983502948289811E-7</v>
      </c>
      <c r="AB189" s="19">
        <f t="shared" si="251"/>
        <v>0.7828744415058323</v>
      </c>
      <c r="AC189" s="19">
        <f t="shared" si="252"/>
        <v>0.62217972390373755</v>
      </c>
      <c r="AD189" s="19">
        <f t="shared" si="253"/>
        <v>0.89927243632176979</v>
      </c>
      <c r="AE189" s="19">
        <f t="shared" si="254"/>
        <v>0.50202333594753989</v>
      </c>
      <c r="AF189" s="19">
        <f t="shared" si="255"/>
        <v>0.74797257016410357</v>
      </c>
      <c r="AG189" s="19">
        <f t="shared" si="256"/>
        <v>-0.88747639726888627</v>
      </c>
      <c r="AH189" s="72">
        <f t="shared" si="222"/>
        <v>6.2787544722076299E-4</v>
      </c>
      <c r="AI189" s="72">
        <f t="shared" si="223"/>
        <v>1.4253026413959193</v>
      </c>
      <c r="AJ189" s="72">
        <f t="shared" si="257"/>
        <v>3.2338509647900082E-10</v>
      </c>
      <c r="AK189" s="19">
        <f t="shared" si="258"/>
        <v>0.78287444160684139</v>
      </c>
      <c r="AL189" s="19">
        <f t="shared" si="259"/>
        <v>0.62217972377664033</v>
      </c>
      <c r="AM189" s="19">
        <f t="shared" si="260"/>
        <v>0.89927243648411681</v>
      </c>
      <c r="AN189" s="19">
        <f t="shared" si="261"/>
        <v>0.50202333590655568</v>
      </c>
      <c r="AO189" s="19">
        <f t="shared" si="262"/>
        <v>0.74797257020525354</v>
      </c>
      <c r="AP189" s="19">
        <f t="shared" si="263"/>
        <v>-0.88747639731292927</v>
      </c>
      <c r="AQ189" s="72">
        <f t="shared" si="224"/>
        <v>6.2787544725524094E-4</v>
      </c>
      <c r="AR189" s="72">
        <f t="shared" si="225"/>
        <v>1.4253026413960688</v>
      </c>
      <c r="AS189" s="72">
        <f t="shared" si="264"/>
        <v>1.4943601911454607E-13</v>
      </c>
      <c r="AT189" s="19">
        <f t="shared" si="265"/>
        <v>0.78287444160688802</v>
      </c>
      <c r="AU189" s="19">
        <f t="shared" si="266"/>
        <v>0.62217972377658159</v>
      </c>
      <c r="AV189" s="19">
        <f t="shared" si="267"/>
        <v>0.89927243648419175</v>
      </c>
      <c r="AW189" s="19">
        <f t="shared" si="268"/>
        <v>0.50202333590653681</v>
      </c>
      <c r="AX189" s="19">
        <f t="shared" si="269"/>
        <v>0.74797257020527252</v>
      </c>
      <c r="AY189" s="19">
        <f t="shared" si="270"/>
        <v>-0.88747639731294958</v>
      </c>
      <c r="AZ189" s="72">
        <f t="shared" si="226"/>
        <v>6.2787544725525677E-4</v>
      </c>
      <c r="BA189" s="72">
        <f t="shared" si="227"/>
        <v>1.425302641396069</v>
      </c>
      <c r="BB189" s="72">
        <f t="shared" si="271"/>
        <v>0</v>
      </c>
      <c r="BC189" s="19">
        <f t="shared" si="272"/>
        <v>0.78287444160688802</v>
      </c>
      <c r="BD189" s="19">
        <f t="shared" si="273"/>
        <v>0.62217972377658148</v>
      </c>
      <c r="BE189" s="19">
        <f t="shared" si="274"/>
        <v>0.89927243648419186</v>
      </c>
      <c r="BF189" s="19">
        <f t="shared" si="275"/>
        <v>0.50202333590653681</v>
      </c>
      <c r="BG189" s="19">
        <f t="shared" si="276"/>
        <v>0.74797257020527252</v>
      </c>
      <c r="BH189" s="19">
        <f t="shared" si="277"/>
        <v>-0.88747639731294969</v>
      </c>
      <c r="BI189" s="72">
        <f t="shared" si="228"/>
        <v>6.2787544725525677E-4</v>
      </c>
      <c r="BJ189" s="72">
        <f t="shared" si="229"/>
        <v>1.425302641396069</v>
      </c>
      <c r="BK189" s="72">
        <f t="shared" si="278"/>
        <v>0</v>
      </c>
      <c r="BL189" s="72">
        <f t="shared" si="230"/>
        <v>5.0409587002104199E-3</v>
      </c>
      <c r="BM189" s="72">
        <f t="shared" si="279"/>
        <v>1.0012590510170236</v>
      </c>
      <c r="BN189" s="72">
        <f t="shared" si="280"/>
        <v>1.2570724943568991E-3</v>
      </c>
      <c r="BO189" s="72">
        <f t="shared" si="281"/>
        <v>-8.7328139671514256E-4</v>
      </c>
      <c r="BP189" s="72">
        <f t="shared" si="231"/>
        <v>5729207.6694664257</v>
      </c>
      <c r="BQ189" s="72">
        <f t="shared" si="282"/>
        <v>2.4022731506422526</v>
      </c>
      <c r="BR189" s="72">
        <f t="shared" si="283"/>
        <v>-1.9150504764773997</v>
      </c>
      <c r="BS189" s="72">
        <f t="shared" si="284"/>
        <v>1.2265421771123934</v>
      </c>
      <c r="BT189" s="72">
        <f t="shared" si="285"/>
        <v>137.64011276939607</v>
      </c>
      <c r="BU189" s="72">
        <f t="shared" si="286"/>
        <v>250.27569014332767</v>
      </c>
      <c r="BV189" s="72">
        <f t="shared" si="287"/>
        <v>70.275690143327665</v>
      </c>
    </row>
    <row r="190" spans="1:74">
      <c r="A190" s="13">
        <f>'LL to'!B190</f>
        <v>-61.440528267881724</v>
      </c>
      <c r="B190" s="13">
        <f>'LL to'!C190</f>
        <v>-152.18982109456081</v>
      </c>
      <c r="C190" s="19">
        <f t="shared" si="232"/>
        <v>-1.0723395124391848</v>
      </c>
      <c r="D190" s="19">
        <f t="shared" si="233"/>
        <v>-2.6562134661212062</v>
      </c>
      <c r="E190" s="19">
        <f t="shared" si="216"/>
        <v>-1.0081107452997045</v>
      </c>
      <c r="F190" s="19">
        <f t="shared" si="217"/>
        <v>-1.0709280183131331</v>
      </c>
      <c r="G190" s="19">
        <f t="shared" si="234"/>
        <v>-5.7476592180894963</v>
      </c>
      <c r="H190" s="19">
        <f t="shared" si="235"/>
        <v>-5.7476592180894963</v>
      </c>
      <c r="I190" s="19">
        <f t="shared" si="236"/>
        <v>0</v>
      </c>
      <c r="J190" s="19">
        <f t="shared" si="237"/>
        <v>0.27223511382518428</v>
      </c>
      <c r="K190" s="19">
        <f t="shared" si="238"/>
        <v>0.96223076379867889</v>
      </c>
      <c r="L190" s="19">
        <f t="shared" si="239"/>
        <v>0.2757151167310275</v>
      </c>
      <c r="M190" s="19">
        <f t="shared" si="240"/>
        <v>0.47928514655682081</v>
      </c>
      <c r="N190" s="19">
        <f t="shared" si="241"/>
        <v>0.77028574829000673</v>
      </c>
      <c r="O190" s="19">
        <f t="shared" si="242"/>
        <v>-0.96519712535761992</v>
      </c>
      <c r="P190" s="72">
        <f t="shared" si="218"/>
        <v>6.4656971547911307E-4</v>
      </c>
      <c r="Q190" s="72">
        <f t="shared" si="219"/>
        <v>-5.747216716853174</v>
      </c>
      <c r="R190" s="72">
        <f t="shared" si="243"/>
        <v>4.4250123632227911E-4</v>
      </c>
      <c r="S190" s="19">
        <f t="shared" si="244"/>
        <v>0.27243918130998485</v>
      </c>
      <c r="T190" s="19">
        <f t="shared" si="245"/>
        <v>0.96217300548661477</v>
      </c>
      <c r="U190" s="19">
        <f t="shared" si="246"/>
        <v>0.27592720058504266</v>
      </c>
      <c r="V190" s="19">
        <f t="shared" si="247"/>
        <v>0.47928325550637002</v>
      </c>
      <c r="W190" s="19">
        <f t="shared" si="248"/>
        <v>0.77028756099121565</v>
      </c>
      <c r="X190" s="19">
        <f t="shared" si="249"/>
        <v>-0.96525034789494002</v>
      </c>
      <c r="Y190" s="72">
        <f t="shared" si="220"/>
        <v>6.465712340982927E-4</v>
      </c>
      <c r="Z190" s="72">
        <f t="shared" si="221"/>
        <v>-5.7472163782334054</v>
      </c>
      <c r="AA190" s="72">
        <f t="shared" si="250"/>
        <v>3.3861976866944588E-7</v>
      </c>
      <c r="AB190" s="19">
        <f t="shared" si="251"/>
        <v>0.2724393374656422</v>
      </c>
      <c r="AC190" s="19">
        <f t="shared" si="252"/>
        <v>0.96217296127114371</v>
      </c>
      <c r="AD190" s="19">
        <f t="shared" si="253"/>
        <v>0.27592736287982755</v>
      </c>
      <c r="AE190" s="19">
        <f t="shared" si="254"/>
        <v>0.47928325403321881</v>
      </c>
      <c r="AF190" s="19">
        <f t="shared" si="255"/>
        <v>0.77028756240332907</v>
      </c>
      <c r="AG190" s="19">
        <f t="shared" si="256"/>
        <v>-0.96525038857700285</v>
      </c>
      <c r="AH190" s="72">
        <f t="shared" si="222"/>
        <v>6.4657123528131318E-4</v>
      </c>
      <c r="AI190" s="72">
        <f t="shared" si="223"/>
        <v>-5.7472163779743051</v>
      </c>
      <c r="AJ190" s="72">
        <f t="shared" si="257"/>
        <v>2.5910029677334023E-10</v>
      </c>
      <c r="AK190" s="19">
        <f t="shared" si="258"/>
        <v>0.27243933758512723</v>
      </c>
      <c r="AL190" s="19">
        <f t="shared" si="259"/>
        <v>0.96217296123731155</v>
      </c>
      <c r="AM190" s="19">
        <f t="shared" si="260"/>
        <v>0.27592736300401</v>
      </c>
      <c r="AN190" s="19">
        <f t="shared" si="261"/>
        <v>0.47928325403209149</v>
      </c>
      <c r="AO190" s="19">
        <f t="shared" si="262"/>
        <v>0.77028756240440965</v>
      </c>
      <c r="AP190" s="19">
        <f t="shared" si="263"/>
        <v>-0.96525038860813117</v>
      </c>
      <c r="AQ190" s="72">
        <f t="shared" si="224"/>
        <v>6.4657123528221838E-4</v>
      </c>
      <c r="AR190" s="72">
        <f t="shared" si="225"/>
        <v>-5.747216377974107</v>
      </c>
      <c r="AS190" s="72">
        <f t="shared" si="264"/>
        <v>1.9806378759312793E-13</v>
      </c>
      <c r="AT190" s="19">
        <f t="shared" si="265"/>
        <v>0.27243933758521854</v>
      </c>
      <c r="AU190" s="19">
        <f t="shared" si="266"/>
        <v>0.96217296123728568</v>
      </c>
      <c r="AV190" s="19">
        <f t="shared" si="267"/>
        <v>0.27592736300410492</v>
      </c>
      <c r="AW190" s="19">
        <f t="shared" si="268"/>
        <v>0.47928325403209071</v>
      </c>
      <c r="AX190" s="19">
        <f t="shared" si="269"/>
        <v>0.77028756240441043</v>
      </c>
      <c r="AY190" s="19">
        <f t="shared" si="270"/>
        <v>-0.96525038860815526</v>
      </c>
      <c r="AZ190" s="72">
        <f t="shared" si="226"/>
        <v>6.4657123528221903E-4</v>
      </c>
      <c r="BA190" s="72">
        <f t="shared" si="227"/>
        <v>-5.747216377974107</v>
      </c>
      <c r="BB190" s="72">
        <f t="shared" si="271"/>
        <v>0</v>
      </c>
      <c r="BC190" s="19">
        <f t="shared" si="272"/>
        <v>0.27243933758521854</v>
      </c>
      <c r="BD190" s="19">
        <f t="shared" si="273"/>
        <v>0.96217296123728568</v>
      </c>
      <c r="BE190" s="19">
        <f t="shared" si="274"/>
        <v>0.27592736300410492</v>
      </c>
      <c r="BF190" s="19">
        <f t="shared" si="275"/>
        <v>0.47928325403209071</v>
      </c>
      <c r="BG190" s="19">
        <f t="shared" si="276"/>
        <v>0.77028756240441043</v>
      </c>
      <c r="BH190" s="19">
        <f t="shared" si="277"/>
        <v>-0.96525038860815526</v>
      </c>
      <c r="BI190" s="72">
        <f t="shared" si="228"/>
        <v>6.4657123528221903E-4</v>
      </c>
      <c r="BJ190" s="72">
        <f t="shared" si="229"/>
        <v>-5.747216377974107</v>
      </c>
      <c r="BK190" s="72">
        <f t="shared" si="278"/>
        <v>0</v>
      </c>
      <c r="BL190" s="72">
        <f t="shared" si="230"/>
        <v>5.1913505174404299E-3</v>
      </c>
      <c r="BM190" s="72">
        <f t="shared" si="279"/>
        <v>1.0012965770672868</v>
      </c>
      <c r="BN190" s="72">
        <f t="shared" si="280"/>
        <v>1.2944789415036994E-3</v>
      </c>
      <c r="BO190" s="72">
        <f t="shared" si="281"/>
        <v>-3.4031717715181538E-4</v>
      </c>
      <c r="BP190" s="72">
        <f t="shared" si="231"/>
        <v>1758442.2188879321</v>
      </c>
      <c r="BQ190" s="72">
        <f t="shared" si="282"/>
        <v>2.0257495330932307</v>
      </c>
      <c r="BR190" s="72">
        <f t="shared" si="283"/>
        <v>-1.5809804512163705</v>
      </c>
      <c r="BS190" s="72">
        <f t="shared" si="284"/>
        <v>1.5606122023734226</v>
      </c>
      <c r="BT190" s="72">
        <f t="shared" si="285"/>
        <v>116.06689859683922</v>
      </c>
      <c r="BU190" s="72">
        <f t="shared" si="286"/>
        <v>269.41649265261344</v>
      </c>
      <c r="BV190" s="72">
        <f t="shared" si="287"/>
        <v>89.416492652613442</v>
      </c>
    </row>
    <row r="191" spans="1:74">
      <c r="A191" s="13">
        <f>'LL to'!B191</f>
        <v>3.8579965627965578</v>
      </c>
      <c r="B191" s="13">
        <f>'LL to'!C191</f>
        <v>131.55438713836236</v>
      </c>
      <c r="C191" s="19">
        <f t="shared" si="232"/>
        <v>6.7334742551424104E-2</v>
      </c>
      <c r="D191" s="19">
        <f t="shared" si="233"/>
        <v>2.2960572010077041</v>
      </c>
      <c r="E191" s="19">
        <f t="shared" si="216"/>
        <v>-1.0709280183131331</v>
      </c>
      <c r="F191" s="19">
        <f t="shared" si="217"/>
        <v>6.7109660271625737E-2</v>
      </c>
      <c r="G191" s="19">
        <f t="shared" si="234"/>
        <v>4.9522706671289107</v>
      </c>
      <c r="H191" s="19">
        <f t="shared" si="235"/>
        <v>4.9522706671289107</v>
      </c>
      <c r="I191" s="19">
        <f t="shared" si="236"/>
        <v>0</v>
      </c>
      <c r="J191" s="19">
        <f t="shared" si="237"/>
        <v>0.99849913369220666</v>
      </c>
      <c r="K191" s="19">
        <f t="shared" si="238"/>
        <v>5.476750876124295E-2</v>
      </c>
      <c r="L191" s="19">
        <f t="shared" si="239"/>
        <v>1.5160014020042758</v>
      </c>
      <c r="M191" s="19">
        <f t="shared" si="240"/>
        <v>-0.4652356664330658</v>
      </c>
      <c r="N191" s="19">
        <f t="shared" si="241"/>
        <v>0.78355577467858117</v>
      </c>
      <c r="O191" s="19">
        <f t="shared" si="242"/>
        <v>0.20499115773652168</v>
      </c>
      <c r="P191" s="72">
        <f t="shared" si="218"/>
        <v>6.5768651938348391E-4</v>
      </c>
      <c r="Q191" s="72">
        <f t="shared" si="219"/>
        <v>4.9499072821606065</v>
      </c>
      <c r="R191" s="72">
        <f t="shared" si="243"/>
        <v>-2.3633849683042385E-3</v>
      </c>
      <c r="S191" s="19">
        <f t="shared" si="244"/>
        <v>0.99855876390851406</v>
      </c>
      <c r="T191" s="19">
        <f t="shared" si="245"/>
        <v>5.3669311729333188E-2</v>
      </c>
      <c r="U191" s="19">
        <f t="shared" si="246"/>
        <v>1.5171012168093765</v>
      </c>
      <c r="V191" s="19">
        <f t="shared" si="247"/>
        <v>-0.46547550447002256</v>
      </c>
      <c r="W191" s="19">
        <f t="shared" si="248"/>
        <v>0.78333255473837804</v>
      </c>
      <c r="X191" s="19">
        <f t="shared" si="249"/>
        <v>0.20393576872240526</v>
      </c>
      <c r="Y191" s="72">
        <f t="shared" si="220"/>
        <v>6.5749952572023576E-4</v>
      </c>
      <c r="Z191" s="72">
        <f t="shared" si="221"/>
        <v>4.9499043491759149</v>
      </c>
      <c r="AA191" s="72">
        <f t="shared" si="250"/>
        <v>-2.9329846915615576E-6</v>
      </c>
      <c r="AB191" s="19">
        <f t="shared" si="251"/>
        <v>0.99855883717869709</v>
      </c>
      <c r="AC191" s="19">
        <f t="shared" si="252"/>
        <v>5.3667948463942697E-2</v>
      </c>
      <c r="AD191" s="19">
        <f t="shared" si="253"/>
        <v>1.5171025820423398</v>
      </c>
      <c r="AE191" s="19">
        <f t="shared" si="254"/>
        <v>-0.46547580081967788</v>
      </c>
      <c r="AF191" s="19">
        <f t="shared" si="255"/>
        <v>0.78333227885127954</v>
      </c>
      <c r="AG191" s="19">
        <f t="shared" si="256"/>
        <v>0.20393445838037561</v>
      </c>
      <c r="AH191" s="72">
        <f t="shared" si="222"/>
        <v>6.5749929460661675E-4</v>
      </c>
      <c r="AI191" s="72">
        <f t="shared" si="223"/>
        <v>4.9499043455409746</v>
      </c>
      <c r="AJ191" s="72">
        <f t="shared" si="257"/>
        <v>-3.6349403487179188E-9</v>
      </c>
      <c r="AK191" s="19">
        <f t="shared" si="258"/>
        <v>0.9985588372695019</v>
      </c>
      <c r="AL191" s="19">
        <f t="shared" si="259"/>
        <v>5.366794677440434E-2</v>
      </c>
      <c r="AM191" s="19">
        <f t="shared" si="260"/>
        <v>1.5171025837343166</v>
      </c>
      <c r="AN191" s="19">
        <f t="shared" si="261"/>
        <v>-0.46547580118695137</v>
      </c>
      <c r="AO191" s="19">
        <f t="shared" si="262"/>
        <v>0.78333227850936571</v>
      </c>
      <c r="AP191" s="19">
        <f t="shared" si="263"/>
        <v>0.20393445675642652</v>
      </c>
      <c r="AQ191" s="72">
        <f t="shared" si="224"/>
        <v>6.5749929432019167E-4</v>
      </c>
      <c r="AR191" s="72">
        <f t="shared" si="225"/>
        <v>4.9499043455364697</v>
      </c>
      <c r="AS191" s="72">
        <f t="shared" si="264"/>
        <v>-4.5048409447190352E-12</v>
      </c>
      <c r="AT191" s="19">
        <f t="shared" si="265"/>
        <v>0.99855883726961447</v>
      </c>
      <c r="AU191" s="19">
        <f t="shared" si="266"/>
        <v>5.366794677231046E-2</v>
      </c>
      <c r="AV191" s="19">
        <f t="shared" si="267"/>
        <v>1.5171025837364136</v>
      </c>
      <c r="AW191" s="19">
        <f t="shared" si="268"/>
        <v>-0.46547580118740656</v>
      </c>
      <c r="AX191" s="19">
        <f t="shared" si="269"/>
        <v>0.78333227850894194</v>
      </c>
      <c r="AY191" s="19">
        <f t="shared" si="270"/>
        <v>0.20393445675441393</v>
      </c>
      <c r="AZ191" s="72">
        <f t="shared" si="226"/>
        <v>6.5749929431983681E-4</v>
      </c>
      <c r="BA191" s="72">
        <f t="shared" si="227"/>
        <v>4.9499043455364635</v>
      </c>
      <c r="BB191" s="72">
        <f t="shared" si="271"/>
        <v>0</v>
      </c>
      <c r="BC191" s="19">
        <f t="shared" si="272"/>
        <v>0.99855883726961459</v>
      </c>
      <c r="BD191" s="19">
        <f t="shared" si="273"/>
        <v>5.3667946772307573E-2</v>
      </c>
      <c r="BE191" s="19">
        <f t="shared" si="274"/>
        <v>1.5171025837364165</v>
      </c>
      <c r="BF191" s="19">
        <f t="shared" si="275"/>
        <v>-0.46547580118740722</v>
      </c>
      <c r="BG191" s="19">
        <f t="shared" si="276"/>
        <v>0.78333227850894138</v>
      </c>
      <c r="BH191" s="19">
        <f t="shared" si="277"/>
        <v>0.20393445675441116</v>
      </c>
      <c r="BI191" s="72">
        <f t="shared" si="228"/>
        <v>6.5749929431983638E-4</v>
      </c>
      <c r="BJ191" s="72">
        <f t="shared" si="229"/>
        <v>4.9499043455364635</v>
      </c>
      <c r="BK191" s="72">
        <f t="shared" si="278"/>
        <v>0</v>
      </c>
      <c r="BL191" s="72">
        <f t="shared" si="230"/>
        <v>5.2792653391308345E-3</v>
      </c>
      <c r="BM191" s="72">
        <f t="shared" si="279"/>
        <v>1.0013185127638777</v>
      </c>
      <c r="BN191" s="72">
        <f t="shared" si="280"/>
        <v>1.3163431017273004E-3</v>
      </c>
      <c r="BO191" s="72">
        <f t="shared" si="281"/>
        <v>2.6803960879936696E-4</v>
      </c>
      <c r="BP191" s="72">
        <f t="shared" si="231"/>
        <v>9654854.7853474282</v>
      </c>
      <c r="BQ191" s="72">
        <f t="shared" si="282"/>
        <v>-1.3276824065823003</v>
      </c>
      <c r="BR191" s="72">
        <f t="shared" si="283"/>
        <v>2.6578834823774735</v>
      </c>
      <c r="BS191" s="72">
        <f t="shared" si="284"/>
        <v>5.7994761359672662</v>
      </c>
      <c r="BT191" s="72">
        <f t="shared" si="285"/>
        <v>283.92940156906201</v>
      </c>
      <c r="BU191" s="72">
        <f t="shared" si="286"/>
        <v>152.28550597776314</v>
      </c>
      <c r="BV191" s="72">
        <f t="shared" si="287"/>
        <v>332.28550597776314</v>
      </c>
    </row>
    <row r="192" spans="1:74">
      <c r="A192" s="13">
        <f>'LL to'!B192</f>
        <v>45.201036128306455</v>
      </c>
      <c r="B192" s="13">
        <f>'LL to'!C192</f>
        <v>-25.097372147222757</v>
      </c>
      <c r="C192" s="19">
        <f t="shared" si="232"/>
        <v>0.78890690575185762</v>
      </c>
      <c r="D192" s="19">
        <f t="shared" si="233"/>
        <v>-0.43803177756735617</v>
      </c>
      <c r="E192" s="19">
        <f t="shared" si="216"/>
        <v>6.7109660271625737E-2</v>
      </c>
      <c r="F192" s="19">
        <f t="shared" si="217"/>
        <v>0.78722770850291213</v>
      </c>
      <c r="G192" s="19">
        <f t="shared" si="234"/>
        <v>-2.7340889785750604</v>
      </c>
      <c r="H192" s="19">
        <f t="shared" si="235"/>
        <v>-2.7340889785750604</v>
      </c>
      <c r="I192" s="19">
        <f t="shared" si="236"/>
        <v>0</v>
      </c>
      <c r="J192" s="19">
        <f t="shared" si="237"/>
        <v>0.80071037400958789</v>
      </c>
      <c r="K192" s="19">
        <f t="shared" si="238"/>
        <v>-0.59905166467795234</v>
      </c>
      <c r="L192" s="19">
        <f t="shared" si="239"/>
        <v>2.2131125426475307</v>
      </c>
      <c r="M192" s="19">
        <f t="shared" si="240"/>
        <v>-0.34856144309033266</v>
      </c>
      <c r="N192" s="19">
        <f t="shared" si="241"/>
        <v>0.87850492039078476</v>
      </c>
      <c r="O192" s="19">
        <f t="shared" si="242"/>
        <v>-0.70720076506020724</v>
      </c>
      <c r="P192" s="72">
        <f t="shared" si="218"/>
        <v>7.3720735853786577E-4</v>
      </c>
      <c r="Q192" s="72">
        <f t="shared" si="219"/>
        <v>-2.736672962375382</v>
      </c>
      <c r="R192" s="72">
        <f t="shared" si="243"/>
        <v>-2.5839838003216542E-3</v>
      </c>
      <c r="S192" s="19">
        <f t="shared" si="244"/>
        <v>0.80017193350463467</v>
      </c>
      <c r="T192" s="19">
        <f t="shared" si="245"/>
        <v>-0.59977068687245327</v>
      </c>
      <c r="U192" s="19">
        <f t="shared" si="246"/>
        <v>2.2140108249794386</v>
      </c>
      <c r="V192" s="19">
        <f t="shared" si="247"/>
        <v>-0.34670691462880987</v>
      </c>
      <c r="W192" s="19">
        <f t="shared" si="248"/>
        <v>0.87979431534857111</v>
      </c>
      <c r="X192" s="19">
        <f t="shared" si="249"/>
        <v>-0.70776128781649938</v>
      </c>
      <c r="Y192" s="72">
        <f t="shared" si="220"/>
        <v>7.3828697788935499E-4</v>
      </c>
      <c r="Z192" s="72">
        <f t="shared" si="221"/>
        <v>-2.7366602541239251</v>
      </c>
      <c r="AA192" s="72">
        <f t="shared" si="250"/>
        <v>1.2708251456938768E-5</v>
      </c>
      <c r="AB192" s="19">
        <f t="shared" si="251"/>
        <v>0.80017457614451004</v>
      </c>
      <c r="AC192" s="19">
        <f t="shared" si="252"/>
        <v>-0.59976716123171803</v>
      </c>
      <c r="AD192" s="19">
        <f t="shared" si="253"/>
        <v>2.2140064188827413</v>
      </c>
      <c r="AE192" s="19">
        <f t="shared" si="254"/>
        <v>-0.34671604950439655</v>
      </c>
      <c r="AF192" s="19">
        <f t="shared" si="255"/>
        <v>0.87978798101606481</v>
      </c>
      <c r="AG192" s="19">
        <f t="shared" si="256"/>
        <v>-0.70775853969078895</v>
      </c>
      <c r="AH192" s="72">
        <f t="shared" si="222"/>
        <v>7.3828167412589337E-4</v>
      </c>
      <c r="AI192" s="72">
        <f t="shared" si="223"/>
        <v>-2.7366603167699366</v>
      </c>
      <c r="AJ192" s="72">
        <f t="shared" si="257"/>
        <v>-6.2646011489420061E-8</v>
      </c>
      <c r="AK192" s="19">
        <f t="shared" si="258"/>
        <v>0.80017456311734148</v>
      </c>
      <c r="AL192" s="19">
        <f t="shared" si="259"/>
        <v>-0.59976717861181073</v>
      </c>
      <c r="AM192" s="19">
        <f t="shared" si="260"/>
        <v>2.2140064406031179</v>
      </c>
      <c r="AN192" s="19">
        <f t="shared" si="261"/>
        <v>-0.34671600447387707</v>
      </c>
      <c r="AO192" s="19">
        <f t="shared" si="262"/>
        <v>0.87978801224167047</v>
      </c>
      <c r="AP192" s="19">
        <f t="shared" si="263"/>
        <v>-0.70775855323803083</v>
      </c>
      <c r="AQ192" s="72">
        <f t="shared" si="224"/>
        <v>7.382817002712258E-4</v>
      </c>
      <c r="AR192" s="72">
        <f t="shared" si="225"/>
        <v>-2.7366603164611232</v>
      </c>
      <c r="AS192" s="72">
        <f t="shared" si="264"/>
        <v>3.0881341928079564E-10</v>
      </c>
      <c r="AT192" s="19">
        <f t="shared" si="265"/>
        <v>0.80017456318155888</v>
      </c>
      <c r="AU192" s="19">
        <f t="shared" si="266"/>
        <v>-0.59976717852613559</v>
      </c>
      <c r="AV192" s="19">
        <f t="shared" si="267"/>
        <v>2.2140064404960471</v>
      </c>
      <c r="AW192" s="19">
        <f t="shared" si="268"/>
        <v>-0.34671600469585495</v>
      </c>
      <c r="AX192" s="19">
        <f t="shared" si="269"/>
        <v>0.87978801208774393</v>
      </c>
      <c r="AY192" s="19">
        <f t="shared" si="270"/>
        <v>-0.7077585531712498</v>
      </c>
      <c r="AZ192" s="72">
        <f t="shared" si="226"/>
        <v>7.3828170014234246E-4</v>
      </c>
      <c r="BA192" s="72">
        <f t="shared" si="227"/>
        <v>-2.7366603164626455</v>
      </c>
      <c r="BB192" s="72">
        <f t="shared" si="271"/>
        <v>-1.5223378113660146E-12</v>
      </c>
      <c r="BC192" s="19">
        <f t="shared" si="272"/>
        <v>0.80017456318124236</v>
      </c>
      <c r="BD192" s="19">
        <f t="shared" si="273"/>
        <v>-0.59976717852655792</v>
      </c>
      <c r="BE192" s="19">
        <f t="shared" si="274"/>
        <v>2.2140064404965747</v>
      </c>
      <c r="BF192" s="19">
        <f t="shared" si="275"/>
        <v>-0.34671600469476066</v>
      </c>
      <c r="BG192" s="19">
        <f t="shared" si="276"/>
        <v>0.87978801208850266</v>
      </c>
      <c r="BH192" s="19">
        <f t="shared" si="277"/>
        <v>-0.70775855317157899</v>
      </c>
      <c r="BI192" s="72">
        <f t="shared" si="228"/>
        <v>7.3828170014297769E-4</v>
      </c>
      <c r="BJ192" s="72">
        <f t="shared" si="229"/>
        <v>-2.736660316462638</v>
      </c>
      <c r="BK192" s="72">
        <f t="shared" si="278"/>
        <v>7.5495165674510645E-15</v>
      </c>
      <c r="BL192" s="72">
        <f t="shared" si="230"/>
        <v>5.929328441364152E-3</v>
      </c>
      <c r="BM192" s="72">
        <f t="shared" si="279"/>
        <v>1.0014806881872012</v>
      </c>
      <c r="BN192" s="72">
        <f t="shared" si="280"/>
        <v>1.4779525009161821E-3</v>
      </c>
      <c r="BO192" s="72">
        <f t="shared" si="281"/>
        <v>-8.3700986795101368E-4</v>
      </c>
      <c r="BP192" s="72">
        <f t="shared" si="231"/>
        <v>14100058.150547067</v>
      </c>
      <c r="BQ192" s="72">
        <f t="shared" si="282"/>
        <v>-0.35578198823924917</v>
      </c>
      <c r="BR192" s="72">
        <f t="shared" si="283"/>
        <v>0.51578872269719456</v>
      </c>
      <c r="BS192" s="72">
        <f t="shared" si="284"/>
        <v>3.6573813762869878</v>
      </c>
      <c r="BT192" s="72">
        <f t="shared" si="285"/>
        <v>339.61519364711791</v>
      </c>
      <c r="BU192" s="72">
        <f t="shared" si="286"/>
        <v>29.552516930992795</v>
      </c>
      <c r="BV192" s="72">
        <f t="shared" si="287"/>
        <v>209.55251693099285</v>
      </c>
    </row>
    <row r="193" spans="1:74">
      <c r="A193" s="13">
        <f>'LL to'!B193</f>
        <v>63.002691815636069</v>
      </c>
      <c r="B193" s="13">
        <f>'LL to'!C193</f>
        <v>96.259548051366608</v>
      </c>
      <c r="C193" s="19">
        <f t="shared" si="232"/>
        <v>1.0996044098021338</v>
      </c>
      <c r="D193" s="19">
        <f t="shared" si="233"/>
        <v>1.680046049978039</v>
      </c>
      <c r="E193" s="19">
        <f t="shared" si="216"/>
        <v>0.78722770850291213</v>
      </c>
      <c r="F193" s="19">
        <f t="shared" si="217"/>
        <v>1.0982446432663642</v>
      </c>
      <c r="G193" s="19">
        <f t="shared" si="234"/>
        <v>2.1180778275453953</v>
      </c>
      <c r="H193" s="19">
        <f t="shared" si="235"/>
        <v>2.1180778275453953</v>
      </c>
      <c r="I193" s="19">
        <f t="shared" si="236"/>
        <v>0</v>
      </c>
      <c r="J193" s="19">
        <f t="shared" si="237"/>
        <v>0.88604787192672896</v>
      </c>
      <c r="K193" s="19">
        <f t="shared" si="238"/>
        <v>0.46359375389894442</v>
      </c>
      <c r="L193" s="19">
        <f t="shared" si="239"/>
        <v>1.0887494752137059</v>
      </c>
      <c r="M193" s="19">
        <f t="shared" si="240"/>
        <v>0.30961659413071568</v>
      </c>
      <c r="N193" s="19">
        <f t="shared" si="241"/>
        <v>0.90413756463889572</v>
      </c>
      <c r="O193" s="19">
        <f t="shared" si="242"/>
        <v>-0.93169311704588342</v>
      </c>
      <c r="P193" s="72">
        <f t="shared" si="218"/>
        <v>7.5866843435699297E-4</v>
      </c>
      <c r="Q193" s="72">
        <f t="shared" si="219"/>
        <v>2.119206535115433</v>
      </c>
      <c r="R193" s="72">
        <f t="shared" si="243"/>
        <v>1.1287075700376903E-3</v>
      </c>
      <c r="S193" s="19">
        <f t="shared" si="244"/>
        <v>0.88620975785012268</v>
      </c>
      <c r="T193" s="19">
        <f t="shared" si="245"/>
        <v>0.46328421631998978</v>
      </c>
      <c r="U193" s="19">
        <f t="shared" si="246"/>
        <v>1.0890987896368534</v>
      </c>
      <c r="V193" s="19">
        <f t="shared" si="247"/>
        <v>0.30934692270752201</v>
      </c>
      <c r="W193" s="19">
        <f t="shared" si="248"/>
        <v>0.90430448141138642</v>
      </c>
      <c r="X193" s="19">
        <f t="shared" si="249"/>
        <v>-0.93174511218644041</v>
      </c>
      <c r="Y193" s="72">
        <f t="shared" si="220"/>
        <v>7.5880817728844632E-4</v>
      </c>
      <c r="Z193" s="72">
        <f t="shared" si="221"/>
        <v>2.1192059136235484</v>
      </c>
      <c r="AA193" s="72">
        <f t="shared" si="250"/>
        <v>-6.2149188462257143E-7</v>
      </c>
      <c r="AB193" s="19">
        <f t="shared" si="251"/>
        <v>0.88620966878063567</v>
      </c>
      <c r="AC193" s="19">
        <f t="shared" si="252"/>
        <v>0.46328438669969885</v>
      </c>
      <c r="AD193" s="19">
        <f t="shared" si="253"/>
        <v>1.0890985973802052</v>
      </c>
      <c r="AE193" s="19">
        <f t="shared" si="254"/>
        <v>0.3093470712521238</v>
      </c>
      <c r="AF193" s="19">
        <f t="shared" si="255"/>
        <v>0.9043043895077334</v>
      </c>
      <c r="AG193" s="19">
        <f t="shared" si="256"/>
        <v>-0.93174508358232455</v>
      </c>
      <c r="AH193" s="72">
        <f t="shared" si="222"/>
        <v>7.5880810034662492E-4</v>
      </c>
      <c r="AI193" s="72">
        <f t="shared" si="223"/>
        <v>2.1192059139662254</v>
      </c>
      <c r="AJ193" s="72">
        <f t="shared" si="257"/>
        <v>3.4267699788870232E-10</v>
      </c>
      <c r="AK193" s="19">
        <f t="shared" si="258"/>
        <v>0.88620966882974683</v>
      </c>
      <c r="AL193" s="19">
        <f t="shared" si="259"/>
        <v>0.46328438660575522</v>
      </c>
      <c r="AM193" s="19">
        <f t="shared" si="260"/>
        <v>1.0890985974862113</v>
      </c>
      <c r="AN193" s="19">
        <f t="shared" si="261"/>
        <v>0.30934707117021959</v>
      </c>
      <c r="AO193" s="19">
        <f t="shared" si="262"/>
        <v>0.90430438955840708</v>
      </c>
      <c r="AP193" s="19">
        <f t="shared" si="263"/>
        <v>-0.93174508359809627</v>
      </c>
      <c r="AQ193" s="72">
        <f t="shared" si="224"/>
        <v>7.5880810038904899E-4</v>
      </c>
      <c r="AR193" s="72">
        <f t="shared" si="225"/>
        <v>2.1192059139660366</v>
      </c>
      <c r="AS193" s="72">
        <f t="shared" si="264"/>
        <v>-1.8873791418627661E-13</v>
      </c>
      <c r="AT193" s="19">
        <f t="shared" si="265"/>
        <v>0.88620966882971974</v>
      </c>
      <c r="AU193" s="19">
        <f t="shared" si="266"/>
        <v>0.4632843866058069</v>
      </c>
      <c r="AV193" s="19">
        <f t="shared" si="267"/>
        <v>1.0890985974861531</v>
      </c>
      <c r="AW193" s="19">
        <f t="shared" si="268"/>
        <v>0.30934707117026466</v>
      </c>
      <c r="AX193" s="19">
        <f t="shared" si="269"/>
        <v>0.90430438955837922</v>
      </c>
      <c r="AY193" s="19">
        <f t="shared" si="270"/>
        <v>-0.93174508359808739</v>
      </c>
      <c r="AZ193" s="72">
        <f t="shared" si="226"/>
        <v>7.5880810038902579E-4</v>
      </c>
      <c r="BA193" s="72">
        <f t="shared" si="227"/>
        <v>2.1192059139660366</v>
      </c>
      <c r="BB193" s="72">
        <f t="shared" si="271"/>
        <v>0</v>
      </c>
      <c r="BC193" s="19">
        <f t="shared" si="272"/>
        <v>0.88620966882971974</v>
      </c>
      <c r="BD193" s="19">
        <f t="shared" si="273"/>
        <v>0.4632843866058069</v>
      </c>
      <c r="BE193" s="19">
        <f t="shared" si="274"/>
        <v>1.0890985974861531</v>
      </c>
      <c r="BF193" s="19">
        <f t="shared" si="275"/>
        <v>0.30934707117026466</v>
      </c>
      <c r="BG193" s="19">
        <f t="shared" si="276"/>
        <v>0.90430438955837922</v>
      </c>
      <c r="BH193" s="19">
        <f t="shared" si="277"/>
        <v>-0.93174508359808739</v>
      </c>
      <c r="BI193" s="72">
        <f t="shared" si="228"/>
        <v>7.5880810038902579E-4</v>
      </c>
      <c r="BJ193" s="72">
        <f t="shared" si="229"/>
        <v>2.1192059139660366</v>
      </c>
      <c r="BK193" s="72">
        <f t="shared" si="278"/>
        <v>0</v>
      </c>
      <c r="BL193" s="72">
        <f t="shared" si="230"/>
        <v>6.0945564874547997E-3</v>
      </c>
      <c r="BM193" s="72">
        <f t="shared" si="279"/>
        <v>1.0015219024213622</v>
      </c>
      <c r="BN193" s="72">
        <f t="shared" si="280"/>
        <v>1.51901246524277E-3</v>
      </c>
      <c r="BO193" s="72">
        <f t="shared" si="281"/>
        <v>-1.2541068647771371E-3</v>
      </c>
      <c r="BP193" s="72">
        <f t="shared" si="231"/>
        <v>6941650.5377595453</v>
      </c>
      <c r="BQ193" s="72">
        <f t="shared" si="282"/>
        <v>0.45345702150647421</v>
      </c>
      <c r="BR193" s="72">
        <f t="shared" si="283"/>
        <v>-0.74774008691226623</v>
      </c>
      <c r="BS193" s="72">
        <f t="shared" si="284"/>
        <v>2.393852566677527</v>
      </c>
      <c r="BT193" s="72">
        <f t="shared" si="285"/>
        <v>25.981173522893982</v>
      </c>
      <c r="BU193" s="72">
        <f t="shared" si="286"/>
        <v>317.1576488471818</v>
      </c>
      <c r="BV193" s="72">
        <f t="shared" si="287"/>
        <v>137.1576488471818</v>
      </c>
    </row>
    <row r="194" spans="1:74">
      <c r="A194" s="13">
        <f>'LL to'!B194</f>
        <v>35.213704490842744</v>
      </c>
      <c r="B194" s="13">
        <f>'LL to'!C194</f>
        <v>178.94501168833801</v>
      </c>
      <c r="C194" s="19">
        <f t="shared" si="232"/>
        <v>0.61459508518951922</v>
      </c>
      <c r="D194" s="19">
        <f t="shared" si="233"/>
        <v>3.123179633981235</v>
      </c>
      <c r="E194" s="19">
        <f t="shared" si="216"/>
        <v>1.0982446432663642</v>
      </c>
      <c r="F194" s="19">
        <f t="shared" si="217"/>
        <v>0.61301378468631607</v>
      </c>
      <c r="G194" s="19">
        <f t="shared" si="234"/>
        <v>1.443133584003196</v>
      </c>
      <c r="H194" s="19">
        <f t="shared" si="235"/>
        <v>1.443133584003196</v>
      </c>
      <c r="I194" s="19">
        <f t="shared" si="236"/>
        <v>0</v>
      </c>
      <c r="J194" s="19">
        <f t="shared" si="237"/>
        <v>0.82870766177347122</v>
      </c>
      <c r="K194" s="19">
        <f t="shared" si="238"/>
        <v>0.5596817053629195</v>
      </c>
      <c r="L194" s="19">
        <f t="shared" si="239"/>
        <v>0.9767946621806638</v>
      </c>
      <c r="M194" s="19">
        <f t="shared" si="240"/>
        <v>0.44557779402432585</v>
      </c>
      <c r="N194" s="19">
        <f t="shared" si="241"/>
        <v>0.80146042947241547</v>
      </c>
      <c r="O194" s="19">
        <f t="shared" si="242"/>
        <v>-0.71869454297763014</v>
      </c>
      <c r="P194" s="72">
        <f t="shared" si="218"/>
        <v>6.7268475062062739E-4</v>
      </c>
      <c r="Q194" s="72">
        <f t="shared" si="219"/>
        <v>1.4445912741218607</v>
      </c>
      <c r="R194" s="72">
        <f t="shared" si="243"/>
        <v>1.4576901186647007E-3</v>
      </c>
      <c r="S194" s="19">
        <f t="shared" si="244"/>
        <v>0.82907096248160261</v>
      </c>
      <c r="T194" s="19">
        <f t="shared" si="245"/>
        <v>0.55914339768062105</v>
      </c>
      <c r="U194" s="19">
        <f t="shared" si="246"/>
        <v>0.97744409468691362</v>
      </c>
      <c r="V194" s="19">
        <f t="shared" si="247"/>
        <v>0.44546540331286527</v>
      </c>
      <c r="W194" s="19">
        <f t="shared" si="248"/>
        <v>0.80156057445130635</v>
      </c>
      <c r="X194" s="19">
        <f t="shared" si="249"/>
        <v>-0.71907313352003266</v>
      </c>
      <c r="Y194" s="72">
        <f t="shared" si="220"/>
        <v>6.7276863548307872E-4</v>
      </c>
      <c r="Z194" s="72">
        <f t="shared" si="221"/>
        <v>1.4445918749804065</v>
      </c>
      <c r="AA194" s="72">
        <f t="shared" si="250"/>
        <v>6.0085854580727016E-7</v>
      </c>
      <c r="AB194" s="19">
        <f t="shared" si="251"/>
        <v>0.82907111214283424</v>
      </c>
      <c r="AC194" s="19">
        <f t="shared" si="252"/>
        <v>0.55914317577007389</v>
      </c>
      <c r="AD194" s="19">
        <f t="shared" si="253"/>
        <v>0.97744436234859411</v>
      </c>
      <c r="AE194" s="19">
        <f t="shared" si="254"/>
        <v>0.44546535685956279</v>
      </c>
      <c r="AF194" s="19">
        <f t="shared" si="255"/>
        <v>0.80156061583798244</v>
      </c>
      <c r="AG194" s="19">
        <f t="shared" si="256"/>
        <v>-0.71907328943290916</v>
      </c>
      <c r="AH194" s="72">
        <f t="shared" si="222"/>
        <v>6.7276867014996657E-4</v>
      </c>
      <c r="AI194" s="72">
        <f t="shared" si="223"/>
        <v>1.4445918752275162</v>
      </c>
      <c r="AJ194" s="72">
        <f t="shared" si="257"/>
        <v>2.4710966606278362E-10</v>
      </c>
      <c r="AK194" s="19">
        <f t="shared" si="258"/>
        <v>0.82907111220438423</v>
      </c>
      <c r="AL194" s="19">
        <f t="shared" si="259"/>
        <v>0.55914317567881078</v>
      </c>
      <c r="AM194" s="19">
        <f t="shared" si="260"/>
        <v>0.97744436245867294</v>
      </c>
      <c r="AN194" s="19">
        <f t="shared" si="261"/>
        <v>0.44546535684045829</v>
      </c>
      <c r="AO194" s="19">
        <f t="shared" si="262"/>
        <v>0.80156061585500316</v>
      </c>
      <c r="AP194" s="19">
        <f t="shared" si="263"/>
        <v>-0.71907328949702998</v>
      </c>
      <c r="AQ194" s="72">
        <f t="shared" si="224"/>
        <v>6.7276867016422372E-4</v>
      </c>
      <c r="AR194" s="72">
        <f t="shared" si="225"/>
        <v>1.4445918752276179</v>
      </c>
      <c r="AS194" s="72">
        <f t="shared" si="264"/>
        <v>1.0169642905566434E-13</v>
      </c>
      <c r="AT194" s="19">
        <f t="shared" si="265"/>
        <v>0.82907111220440954</v>
      </c>
      <c r="AU194" s="19">
        <f t="shared" si="266"/>
        <v>0.55914317567877325</v>
      </c>
      <c r="AV194" s="19">
        <f t="shared" si="267"/>
        <v>0.97744436245871824</v>
      </c>
      <c r="AW194" s="19">
        <f t="shared" si="268"/>
        <v>0.44546535684045035</v>
      </c>
      <c r="AX194" s="19">
        <f t="shared" si="269"/>
        <v>0.80156061585501026</v>
      </c>
      <c r="AY194" s="19">
        <f t="shared" si="270"/>
        <v>-0.71907328949705618</v>
      </c>
      <c r="AZ194" s="72">
        <f t="shared" si="226"/>
        <v>6.7276867016422969E-4</v>
      </c>
      <c r="BA194" s="72">
        <f t="shared" si="227"/>
        <v>1.4445918752276179</v>
      </c>
      <c r="BB194" s="72">
        <f t="shared" si="271"/>
        <v>0</v>
      </c>
      <c r="BC194" s="19">
        <f t="shared" si="272"/>
        <v>0.82907111220440954</v>
      </c>
      <c r="BD194" s="19">
        <f t="shared" si="273"/>
        <v>0.55914317567877325</v>
      </c>
      <c r="BE194" s="19">
        <f t="shared" si="274"/>
        <v>0.97744436245871824</v>
      </c>
      <c r="BF194" s="19">
        <f t="shared" si="275"/>
        <v>0.44546535684045035</v>
      </c>
      <c r="BG194" s="19">
        <f t="shared" si="276"/>
        <v>0.80156061585501026</v>
      </c>
      <c r="BH194" s="19">
        <f t="shared" si="277"/>
        <v>-0.71907328949705618</v>
      </c>
      <c r="BI194" s="72">
        <f t="shared" si="228"/>
        <v>6.7276867016422969E-4</v>
      </c>
      <c r="BJ194" s="72">
        <f t="shared" si="229"/>
        <v>1.4445918752276179</v>
      </c>
      <c r="BK194" s="72">
        <f t="shared" si="278"/>
        <v>0</v>
      </c>
      <c r="BL194" s="72">
        <f t="shared" si="230"/>
        <v>5.4021151592917776E-3</v>
      </c>
      <c r="BM194" s="72">
        <f t="shared" si="279"/>
        <v>1.0013491639138015</v>
      </c>
      <c r="BN194" s="72">
        <f t="shared" si="280"/>
        <v>1.3468922873210016E-3</v>
      </c>
      <c r="BO194" s="72">
        <f t="shared" si="281"/>
        <v>-8.0296001072604692E-4</v>
      </c>
      <c r="BP194" s="72">
        <f t="shared" si="231"/>
        <v>6226865.6743367547</v>
      </c>
      <c r="BQ194" s="72">
        <f t="shared" si="282"/>
        <v>1.3651034482401896</v>
      </c>
      <c r="BR194" s="72">
        <f t="shared" si="283"/>
        <v>-0.5750910669798196</v>
      </c>
      <c r="BS194" s="72">
        <f t="shared" si="284"/>
        <v>2.5665015866099736</v>
      </c>
      <c r="BT194" s="72">
        <f t="shared" si="285"/>
        <v>78.214666182918279</v>
      </c>
      <c r="BU194" s="72">
        <f t="shared" si="286"/>
        <v>327.04970902638098</v>
      </c>
      <c r="BV194" s="72">
        <f t="shared" si="287"/>
        <v>147.04970902638104</v>
      </c>
    </row>
    <row r="195" spans="1:74">
      <c r="A195" s="13">
        <f>'LL to'!B195</f>
        <v>67.394754871018108</v>
      </c>
      <c r="B195" s="13">
        <f>'LL to'!C195</f>
        <v>116.89706764659871</v>
      </c>
      <c r="C195" s="19">
        <f t="shared" si="232"/>
        <v>1.1762603710737523</v>
      </c>
      <c r="D195" s="19">
        <f t="shared" si="233"/>
        <v>2.0402387163596867</v>
      </c>
      <c r="E195" s="19">
        <f t="shared" ref="E195:E200" si="288">ATAN((1-f)*TAN(C194))</f>
        <v>0.61301378468631607</v>
      </c>
      <c r="F195" s="19">
        <f t="shared" ref="F195:F200" si="289">ATAN((1-f)*TAN(C195))</f>
        <v>1.1750672178530359</v>
      </c>
      <c r="G195" s="19">
        <f t="shared" si="234"/>
        <v>-1.0829409176215483</v>
      </c>
      <c r="H195" s="19">
        <f t="shared" si="235"/>
        <v>-1.0829409176215483</v>
      </c>
      <c r="I195" s="19">
        <f t="shared" si="236"/>
        <v>0</v>
      </c>
      <c r="J195" s="19">
        <f t="shared" si="237"/>
        <v>0.7344541617829794</v>
      </c>
      <c r="K195" s="19">
        <f t="shared" si="238"/>
        <v>0.6786582971125168</v>
      </c>
      <c r="L195" s="19">
        <f t="shared" si="239"/>
        <v>0.82486204036158284</v>
      </c>
      <c r="M195" s="19">
        <f t="shared" si="240"/>
        <v>-0.37920666167322997</v>
      </c>
      <c r="N195" s="19">
        <f t="shared" si="241"/>
        <v>0.8562023077426445</v>
      </c>
      <c r="O195" s="19">
        <f t="shared" si="242"/>
        <v>-0.56140086224798957</v>
      </c>
      <c r="P195" s="72">
        <f t="shared" ref="P195:P200" si="290">f/16*N195*(4+f*(4-3*N195))</f>
        <v>7.185321170805934E-4</v>
      </c>
      <c r="Q195" s="72">
        <f t="shared" ref="Q195:Q200" si="291">$G195+(1-P195)*f*M195*(L195+P195*J195*(O195+P195*K195*(-1+2*O195)))</f>
        <v>-1.0839885232825675</v>
      </c>
      <c r="R195" s="72">
        <f t="shared" si="243"/>
        <v>-1.0476056610191353E-3</v>
      </c>
      <c r="S195" s="19">
        <f t="shared" si="244"/>
        <v>0.73472373235986965</v>
      </c>
      <c r="T195" s="19">
        <f t="shared" si="245"/>
        <v>0.67836644750988584</v>
      </c>
      <c r="U195" s="19">
        <f t="shared" si="246"/>
        <v>0.82525933683596564</v>
      </c>
      <c r="V195" s="19">
        <f t="shared" si="247"/>
        <v>-0.37927804530397347</v>
      </c>
      <c r="W195" s="19">
        <f t="shared" si="248"/>
        <v>0.85614816435039709</v>
      </c>
      <c r="X195" s="19">
        <f t="shared" si="249"/>
        <v>-0.56177113403532064</v>
      </c>
      <c r="Y195" s="72">
        <f t="shared" ref="Y195:Y200" si="292">f/16*W195*(4+f*(4-3*W195))</f>
        <v>7.1848677719859276E-4</v>
      </c>
      <c r="Z195" s="72">
        <f t="shared" ref="Z195:Z200" si="293">$G195+(1-Y195)*f*V195*(U195+Y195*S195*(X195+Y195*T195*(-1+2*X195)))</f>
        <v>-1.0839892250314416</v>
      </c>
      <c r="AA195" s="72">
        <f t="shared" si="250"/>
        <v>-7.0174887412122189E-7</v>
      </c>
      <c r="AB195" s="19">
        <f t="shared" si="251"/>
        <v>0.73472391291247197</v>
      </c>
      <c r="AC195" s="19">
        <f t="shared" si="252"/>
        <v>0.6783662519572935</v>
      </c>
      <c r="AD195" s="19">
        <f t="shared" si="253"/>
        <v>0.82525960299392365</v>
      </c>
      <c r="AE195" s="19">
        <f t="shared" si="254"/>
        <v>-0.37927809297525172</v>
      </c>
      <c r="AF195" s="19">
        <f t="shared" si="255"/>
        <v>0.85614812818905628</v>
      </c>
      <c r="AG195" s="19">
        <f t="shared" si="256"/>
        <v>-0.56177138196791154</v>
      </c>
      <c r="AH195" s="72">
        <f t="shared" ref="AH195:AH200" si="294">f/16*AF195*(4+f*(4-3*AF195))</f>
        <v>7.184867469169448E-4</v>
      </c>
      <c r="AI195" s="72">
        <f t="shared" ref="AI195:AI200" si="295">$G195+(1-AH195)*f*AE195*(AD195+AH195*AB195*(AG195+AH195*AC195*(-1+2*AG195)))</f>
        <v>-1.0839892255012074</v>
      </c>
      <c r="AJ195" s="72">
        <f t="shared" si="257"/>
        <v>-4.6976578182977846E-10</v>
      </c>
      <c r="AK195" s="19">
        <f t="shared" si="258"/>
        <v>0.73472391303333795</v>
      </c>
      <c r="AL195" s="19">
        <f t="shared" si="259"/>
        <v>0.67836625182638632</v>
      </c>
      <c r="AM195" s="19">
        <f t="shared" si="260"/>
        <v>0.82525960317209568</v>
      </c>
      <c r="AN195" s="19">
        <f t="shared" si="261"/>
        <v>-0.37927809300716375</v>
      </c>
      <c r="AO195" s="19">
        <f t="shared" si="262"/>
        <v>0.85614812816484931</v>
      </c>
      <c r="AP195" s="19">
        <f t="shared" si="263"/>
        <v>-0.56177138213388267</v>
      </c>
      <c r="AQ195" s="72">
        <f t="shared" ref="AQ195:AQ200" si="296">f/16*AO195*(4+f*(4-3*AO195))</f>
        <v>7.184867468966738E-4</v>
      </c>
      <c r="AR195" s="72">
        <f t="shared" ref="AR195:AR200" si="297">$G195+(1-AQ195)*f*AN195*(AM195+AQ195*AK195*(AP195+AQ195*AL195*(-1+2*AP195)))</f>
        <v>-1.083989225501522</v>
      </c>
      <c r="AS195" s="72">
        <f t="shared" si="264"/>
        <v>-3.1463720517876936E-13</v>
      </c>
      <c r="AT195" s="19">
        <f t="shared" si="265"/>
        <v>0.73472391303341877</v>
      </c>
      <c r="AU195" s="19">
        <f t="shared" si="266"/>
        <v>0.67836625182629862</v>
      </c>
      <c r="AV195" s="19">
        <f t="shared" si="267"/>
        <v>0.82525960317221492</v>
      </c>
      <c r="AW195" s="19">
        <f t="shared" si="268"/>
        <v>-0.37927809300718518</v>
      </c>
      <c r="AX195" s="19">
        <f t="shared" si="269"/>
        <v>0.85614812816483299</v>
      </c>
      <c r="AY195" s="19">
        <f t="shared" si="270"/>
        <v>-0.56177138213399391</v>
      </c>
      <c r="AZ195" s="72">
        <f t="shared" ref="AZ195:AZ200" si="298">f/16*AX195*(4+f*(4-3*AX195))</f>
        <v>7.1848674689666014E-4</v>
      </c>
      <c r="BA195" s="72">
        <f t="shared" ref="BA195:BA200" si="299">$G195+(1-AZ195)*f*AW195*(AV195+AZ195*AT195*(AY195+AZ195*AU195*(-1+2*AY195)))</f>
        <v>-1.0839892255015222</v>
      </c>
      <c r="BB195" s="72">
        <f t="shared" si="271"/>
        <v>0</v>
      </c>
      <c r="BC195" s="19">
        <f t="shared" si="272"/>
        <v>0.73472391303341889</v>
      </c>
      <c r="BD195" s="19">
        <f t="shared" si="273"/>
        <v>0.67836625182629862</v>
      </c>
      <c r="BE195" s="19">
        <f t="shared" si="274"/>
        <v>0.82525960317221503</v>
      </c>
      <c r="BF195" s="19">
        <f t="shared" si="275"/>
        <v>-0.37927809300718512</v>
      </c>
      <c r="BG195" s="19">
        <f t="shared" si="276"/>
        <v>0.8561481281648331</v>
      </c>
      <c r="BH195" s="19">
        <f t="shared" si="277"/>
        <v>-0.56177138213399391</v>
      </c>
      <c r="BI195" s="72">
        <f t="shared" ref="BI195:BI200" si="300">f/16*BG195*(4+f*(4-3*BG195))</f>
        <v>7.1848674689666014E-4</v>
      </c>
      <c r="BJ195" s="72">
        <f t="shared" ref="BJ195:BJ200" si="301">$G195+(1-BI195)*f*BF195*(BE195+BI195*BC195*(BH195+BI195*BD195*(-1+2*BH195)))</f>
        <v>-1.0839892255015222</v>
      </c>
      <c r="BK195" s="72">
        <f t="shared" si="278"/>
        <v>0</v>
      </c>
      <c r="BL195" s="72">
        <f t="shared" ref="BL195:BL200" si="302">BG195*(a^2-b^2)/b^2</f>
        <v>5.7700075206727928E-3</v>
      </c>
      <c r="BM195" s="72">
        <f t="shared" si="279"/>
        <v>1.0014409450115418</v>
      </c>
      <c r="BN195" s="72">
        <f t="shared" si="280"/>
        <v>1.4383540882279683E-3</v>
      </c>
      <c r="BO195" s="72">
        <f t="shared" si="281"/>
        <v>-5.9377114868025441E-4</v>
      </c>
      <c r="BP195" s="72">
        <f t="shared" ref="BP195:BP200" si="303">b*BM195*(BE195-BO195)</f>
        <v>5257309.9428132437</v>
      </c>
      <c r="BQ195" s="72">
        <f t="shared" si="282"/>
        <v>-0.4811601348628205</v>
      </c>
      <c r="BR195" s="72">
        <f t="shared" si="283"/>
        <v>1.7515559856950198</v>
      </c>
      <c r="BS195" s="72">
        <f t="shared" si="284"/>
        <v>4.8931486392848127</v>
      </c>
      <c r="BT195" s="72">
        <f t="shared" si="285"/>
        <v>332.43155500241488</v>
      </c>
      <c r="BU195" s="72">
        <f t="shared" si="286"/>
        <v>100.35676556120143</v>
      </c>
      <c r="BV195" s="72">
        <f t="shared" si="287"/>
        <v>280.35676556120143</v>
      </c>
    </row>
    <row r="196" spans="1:74">
      <c r="A196" s="13">
        <f>'LL to'!B196</f>
        <v>-31.561861635425785</v>
      </c>
      <c r="B196" s="13">
        <f>'LL to'!C196</f>
        <v>77.246288846580967</v>
      </c>
      <c r="C196" s="19">
        <f t="shared" ref="C196:C200" si="304">A196*PI()/180</f>
        <v>-0.55085840359706206</v>
      </c>
      <c r="D196" s="19">
        <f t="shared" ref="D196:D200" si="305">B196*PI()/180</f>
        <v>1.3482020753194108</v>
      </c>
      <c r="E196" s="19">
        <f t="shared" si="288"/>
        <v>1.1750672178530359</v>
      </c>
      <c r="F196" s="19">
        <f t="shared" si="289"/>
        <v>-0.5493617018553566</v>
      </c>
      <c r="G196" s="19">
        <f t="shared" ref="G196:G200" si="306">D196-D195</f>
        <v>-0.69203664104027585</v>
      </c>
      <c r="H196" s="19">
        <f t="shared" ref="H196:H200" si="307">G196</f>
        <v>-0.69203664104027585</v>
      </c>
      <c r="I196" s="19">
        <f t="shared" ref="I196:I200" si="308">H196-G196</f>
        <v>0</v>
      </c>
      <c r="J196" s="19">
        <f t="shared" ref="J196:J200" si="309">SQRT((COS($F196)*SIN(H196))^2+(COS($E196)*SIN($F196)-SIN($E196)*COS($F196)*COS(H196))^2)</f>
        <v>0.97350611828417488</v>
      </c>
      <c r="K196" s="19">
        <f t="shared" ref="K196:K200" si="310">SIN($E196)*SIN($F196)+COS($E196)*COS($F196)*COS(H196)</f>
        <v>-0.2286609666368048</v>
      </c>
      <c r="L196" s="19">
        <f t="shared" ref="L196:L200" si="311">ATAN2(K196,J196)</f>
        <v>1.8014983119234724</v>
      </c>
      <c r="M196" s="19">
        <f t="shared" ref="M196:M200" si="312">COS($E196)*COS($F196)*SIN(H196)/J196</f>
        <v>-0.21549356768553785</v>
      </c>
      <c r="N196" s="19">
        <f t="shared" ref="N196:N200" si="313">IF(1-M196^2=0,0.000000000001,1-M196^2)</f>
        <v>0.95356252228615856</v>
      </c>
      <c r="O196" s="19">
        <f t="shared" ref="O196:O200" si="314">K196-2*SIN($E196)*SIN($F196)/N196</f>
        <v>0.78184336959359546</v>
      </c>
      <c r="P196" s="72">
        <f t="shared" si="290"/>
        <v>8.0004193945897506E-4</v>
      </c>
      <c r="Q196" s="72">
        <f t="shared" si="291"/>
        <v>-0.69333763823939887</v>
      </c>
      <c r="R196" s="72">
        <f t="shared" ref="R196:R200" si="315">Q196-H196</f>
        <v>-1.3009971991230218E-3</v>
      </c>
      <c r="S196" s="19">
        <f t="shared" ref="S196:S200" si="316">SQRT((COS($F196)*SIN(Q196))^2+(COS($E196)*SIN($F196)-SIN($E196)*COS($F196)*COS(Q196))^2)</f>
        <v>0.97344192095481052</v>
      </c>
      <c r="T196" s="19">
        <f t="shared" ref="T196:T200" si="317">SIN($E196)*SIN($F196)+COS($E196)*COS($F196)*COS(Q196)</f>
        <v>-0.22893410957698768</v>
      </c>
      <c r="U196" s="19">
        <f t="shared" ref="U196:U200" si="318">ATAN2(T196,S196)</f>
        <v>1.8017788976739764</v>
      </c>
      <c r="V196" s="19">
        <f t="shared" ref="V196:V200" si="319">COS($E196)*COS($F196)*SIN(Q196)/S196</f>
        <v>-0.21584590101514092</v>
      </c>
      <c r="W196" s="19">
        <f t="shared" ref="W196:W200" si="320">IF(1-V196^2=0,0.000000000001,1-V196^2)</f>
        <v>0.95341054701496197</v>
      </c>
      <c r="X196" s="19">
        <f t="shared" ref="X196:X200" si="321">T196-2*SIN($E196)*SIN($F196)/W196</f>
        <v>0.7817313027722208</v>
      </c>
      <c r="Y196" s="72">
        <f t="shared" si="292"/>
        <v>7.9991473713321394E-4</v>
      </c>
      <c r="Z196" s="72">
        <f t="shared" si="293"/>
        <v>-0.6933399682764706</v>
      </c>
      <c r="AA196" s="72">
        <f t="shared" ref="AA196:AA200" si="322">Z196-Q196</f>
        <v>-2.3300370717294072E-6</v>
      </c>
      <c r="AB196" s="19">
        <f t="shared" ref="AB196:AB200" si="323">SQRT((COS($F196)*SIN(Z196))^2+(COS($E196)*SIN($F196)-SIN($E196)*COS($F196)*COS(Z196))^2)</f>
        <v>0.97344180581692763</v>
      </c>
      <c r="AC196" s="19">
        <f t="shared" ref="AC196:AC200" si="324">SIN($E196)*SIN($F196)+COS($E196)*COS($F196)*COS(Z196)</f>
        <v>-0.22893459914979836</v>
      </c>
      <c r="AD196" s="19">
        <f t="shared" ref="AD196:AD200" si="325">ATAN2(AC196,AB196)</f>
        <v>1.8017794006036623</v>
      </c>
      <c r="AE196" s="19">
        <f t="shared" ref="AE196:AE200" si="326">COS($E196)*COS($F196)*SIN(Z196)/AB196</f>
        <v>-0.2158465317811237</v>
      </c>
      <c r="AF196" s="19">
        <f t="shared" ref="AF196:AF200" si="327">IF(1-AE196^2=0,0.000000000001,1-AE196^2)</f>
        <v>0.95341027471806039</v>
      </c>
      <c r="AG196" s="19">
        <f t="shared" ref="AG196:AG200" si="328">AC196-2*SIN($E196)*SIN($F196)/AF196</f>
        <v>0.78173110184855488</v>
      </c>
      <c r="AH196" s="72">
        <f t="shared" si="294"/>
        <v>7.9991450922236912E-4</v>
      </c>
      <c r="AI196" s="72">
        <f t="shared" si="295"/>
        <v>-0.6933399724488627</v>
      </c>
      <c r="AJ196" s="72">
        <f t="shared" ref="AJ196:AJ200" si="329">AI196-Z196</f>
        <v>-4.172392098489297E-9</v>
      </c>
      <c r="AK196" s="19">
        <f t="shared" ref="AK196:AK200" si="330">SQRT((COS($F196)*SIN(AI196))^2+(COS($E196)*SIN($F196)-SIN($E196)*COS($F196)*COS(AI196))^2)</f>
        <v>0.97344180561074989</v>
      </c>
      <c r="AL196" s="19">
        <f t="shared" ref="AL196:AL200" si="331">SIN($E196)*SIN($F196)+COS($E196)*COS($F196)*COS(AI196)</f>
        <v>-0.22893460002647653</v>
      </c>
      <c r="AM196" s="19">
        <f t="shared" ref="AM196:AM200" si="332">ATAN2(AL196,AK196)</f>
        <v>1.8017794015042587</v>
      </c>
      <c r="AN196" s="19">
        <f t="shared" ref="AN196:AN200" si="333">COS($E196)*COS($F196)*SIN(AI196)/AK196</f>
        <v>-0.2158465329106341</v>
      </c>
      <c r="AO196" s="19">
        <f t="shared" ref="AO196:AO200" si="334">IF(1-AN196^2=0,0.000000000001,1-AN196^2)</f>
        <v>0.95341027423045854</v>
      </c>
      <c r="AP196" s="19">
        <f t="shared" ref="AP196:AP200" si="335">AL196-2*SIN($E196)*SIN($F196)/AO196</f>
        <v>0.78173110148876068</v>
      </c>
      <c r="AQ196" s="72">
        <f t="shared" si="296"/>
        <v>7.9991450881424929E-4</v>
      </c>
      <c r="AR196" s="72">
        <f t="shared" si="297"/>
        <v>-0.69333997245633427</v>
      </c>
      <c r="AS196" s="72">
        <f t="shared" ref="AS196:AS200" si="336">AR196-AI196</f>
        <v>-7.4715789111223785E-12</v>
      </c>
      <c r="AT196" s="19">
        <f t="shared" ref="AT196:AT200" si="337">SQRT((COS($F196)*SIN(AR196))^2+(COS($E196)*SIN($F196)-SIN($E196)*COS($F196)*COS(AR196))^2)</f>
        <v>0.97344180561038074</v>
      </c>
      <c r="AU196" s="19">
        <f t="shared" ref="AU196:AU200" si="338">SIN($E196)*SIN($F196)+COS($E196)*COS($F196)*COS(AR196)</f>
        <v>-0.22893460002804639</v>
      </c>
      <c r="AV196" s="19">
        <f t="shared" ref="AV196:AV200" si="339">ATAN2(AU196,AT196)</f>
        <v>1.8017794015058715</v>
      </c>
      <c r="AW196" s="19">
        <f t="shared" ref="AW196:AW200" si="340">COS($E196)*COS($F196)*SIN(AR196)/AT196</f>
        <v>-0.21584653291265674</v>
      </c>
      <c r="AX196" s="19">
        <f t="shared" ref="AX196:AX200" si="341">IF(1-AW196^2=0,0.000000000001,1-AW196^2)</f>
        <v>0.95341027422958535</v>
      </c>
      <c r="AY196" s="19">
        <f t="shared" ref="AY196:AY200" si="342">AU196-2*SIN($E196)*SIN($F196)/AX196</f>
        <v>0.78173110148811653</v>
      </c>
      <c r="AZ196" s="72">
        <f t="shared" si="298"/>
        <v>7.9991450881351843E-4</v>
      </c>
      <c r="BA196" s="72">
        <f t="shared" si="299"/>
        <v>-0.6933399724563476</v>
      </c>
      <c r="BB196" s="72">
        <f t="shared" ref="BB196:BB200" si="343">BA196-AR196</f>
        <v>-1.3322676295501878E-14</v>
      </c>
      <c r="BC196" s="19">
        <f t="shared" ref="BC196:BC200" si="344">SQRT((COS($F196)*SIN(BA196))^2+(COS($E196)*SIN($F196)-SIN($E196)*COS($F196)*COS(BA196))^2)</f>
        <v>0.97344180561038007</v>
      </c>
      <c r="BD196" s="19">
        <f t="shared" ref="BD196:BD200" si="345">SIN($E196)*SIN($F196)+COS($E196)*COS($F196)*COS(BA196)</f>
        <v>-0.22893460002804922</v>
      </c>
      <c r="BE196" s="19">
        <f t="shared" ref="BE196:BE200" si="346">ATAN2(BD196,BC196)</f>
        <v>1.8017794015058743</v>
      </c>
      <c r="BF196" s="19">
        <f t="shared" ref="BF196:BF200" si="347">COS($E196)*COS($F196)*SIN(BA196)/BC196</f>
        <v>-0.21584653291266034</v>
      </c>
      <c r="BG196" s="19">
        <f t="shared" ref="BG196:BG200" si="348">IF(1-BF196^2=0,0.000000000001,1-BF196^2)</f>
        <v>0.9534102742295838</v>
      </c>
      <c r="BH196" s="19">
        <f t="shared" ref="BH196:BH200" si="349">BD196-2*SIN($E196)*SIN($F196)/BG196</f>
        <v>0.7817311014881152</v>
      </c>
      <c r="BI196" s="72">
        <f t="shared" si="300"/>
        <v>7.9991450881351713E-4</v>
      </c>
      <c r="BJ196" s="72">
        <f t="shared" si="301"/>
        <v>-0.6933399724563476</v>
      </c>
      <c r="BK196" s="72">
        <f t="shared" ref="BK196:BK200" si="350">BJ196-BA196</f>
        <v>0</v>
      </c>
      <c r="BL196" s="72">
        <f t="shared" si="302"/>
        <v>6.4255054372229763E-3</v>
      </c>
      <c r="BM196" s="72">
        <f t="shared" ref="BM196:BM200" si="351">1+BL196/16384*(4096+BL196*(-768+BL196*(320-175*BL196)))</f>
        <v>1.0016044461887998</v>
      </c>
      <c r="BN196" s="72">
        <f t="shared" ref="BN196:BN200" si="352">BL196/1024*(256+BL196*(-128+BL196*(74-47*BL196)))</f>
        <v>1.6012345624426764E-3</v>
      </c>
      <c r="BO196" s="72">
        <f t="shared" ref="BO196:BO200" si="353">BN196*BC196*(BH196+BN196/4*(BD196*(-1+2*BH196^2)-BN196/6*BH196*(-3+4*BC196^2)*(-3+4*BH196^2)))</f>
        <v>1.2184593560860978E-3</v>
      </c>
      <c r="BP196" s="72">
        <f t="shared" si="303"/>
        <v>11464083.977679456</v>
      </c>
      <c r="BQ196" s="72">
        <f t="shared" ref="BQ196:BQ200" si="354">ATAN2(COS(C195)*SIN(C196)-SIN(C195)*COS(C196)*COS(D196-D195),SIN(D196-D195)*COS(C196))</f>
        <v>-2.5486137865625613</v>
      </c>
      <c r="BR196" s="72">
        <f t="shared" ref="BR196:BR200" si="355">ATAN2(COS(C196)*SIN(C195)-SIN(C196)*COS(C195)*COS(D195-D196),SIN(D195-D196)*COS(C195))</f>
        <v>0.25484513607979464</v>
      </c>
      <c r="BS196" s="72">
        <f t="shared" ref="BS196:BS200" si="356">BR196+PI()</f>
        <v>3.3964377896695876</v>
      </c>
      <c r="BT196" s="72">
        <f t="shared" ref="BT196:BT200" si="357">MOD(BQ196*180/PI()+360,360)</f>
        <v>213.97518642110964</v>
      </c>
      <c r="BU196" s="72">
        <f t="shared" ref="BU196:BU200" si="358">MOD(BR196*180/PI()+360,360)</f>
        <v>14.601550726809364</v>
      </c>
      <c r="BV196" s="72">
        <f t="shared" ref="BV196:BV200" si="359">MOD(BS196*180/PI()+360,360)</f>
        <v>194.60155072680936</v>
      </c>
    </row>
    <row r="197" spans="1:74">
      <c r="A197" s="13">
        <f>'LL to'!B197</f>
        <v>-45.735342645345426</v>
      </c>
      <c r="B197" s="13">
        <f>'LL to'!C197</f>
        <v>-103.39423770056533</v>
      </c>
      <c r="C197" s="19">
        <f t="shared" si="304"/>
        <v>-0.7982323136890509</v>
      </c>
      <c r="D197" s="19">
        <f t="shared" si="305"/>
        <v>-1.8045698754645161</v>
      </c>
      <c r="E197" s="19">
        <f t="shared" si="288"/>
        <v>-0.5493617018553566</v>
      </c>
      <c r="F197" s="19">
        <f t="shared" si="289"/>
        <v>-0.79655357568592344</v>
      </c>
      <c r="G197" s="19">
        <f t="shared" si="306"/>
        <v>-3.1527719507839267</v>
      </c>
      <c r="H197" s="19">
        <f t="shared" si="307"/>
        <v>-3.1527719507839267</v>
      </c>
      <c r="I197" s="19">
        <f t="shared" si="308"/>
        <v>0</v>
      </c>
      <c r="J197" s="19">
        <f t="shared" si="309"/>
        <v>0.97482916160167021</v>
      </c>
      <c r="K197" s="19">
        <f t="shared" si="310"/>
        <v>-0.22295314685149592</v>
      </c>
      <c r="L197" s="19">
        <f t="shared" si="311"/>
        <v>1.7956391525526763</v>
      </c>
      <c r="M197" s="19">
        <f t="shared" si="312"/>
        <v>6.8381634374374686E-3</v>
      </c>
      <c r="N197" s="19">
        <f t="shared" si="313"/>
        <v>0.99995323952080284</v>
      </c>
      <c r="O197" s="19">
        <f t="shared" si="314"/>
        <v>-0.96960099451350124</v>
      </c>
      <c r="P197" s="72">
        <f t="shared" si="290"/>
        <v>8.3886612083979874E-4</v>
      </c>
      <c r="Q197" s="72">
        <f t="shared" si="291"/>
        <v>-3.1527308347324388</v>
      </c>
      <c r="R197" s="72">
        <f t="shared" si="315"/>
        <v>4.1116051487932737E-5</v>
      </c>
      <c r="S197" s="19">
        <f t="shared" si="316"/>
        <v>0.97482909903177584</v>
      </c>
      <c r="T197" s="19">
        <f t="shared" si="317"/>
        <v>-0.22295342042878896</v>
      </c>
      <c r="U197" s="19">
        <f t="shared" si="318"/>
        <v>1.7956394331939542</v>
      </c>
      <c r="V197" s="19">
        <f t="shared" si="319"/>
        <v>6.8130150101149908E-3</v>
      </c>
      <c r="W197" s="19">
        <f t="shared" si="320"/>
        <v>0.99995358282647195</v>
      </c>
      <c r="X197" s="19">
        <f t="shared" si="321"/>
        <v>-0.96960101175045676</v>
      </c>
      <c r="Y197" s="72">
        <f t="shared" si="292"/>
        <v>8.3886640811719126E-4</v>
      </c>
      <c r="Z197" s="72">
        <f t="shared" si="293"/>
        <v>-3.1527309859368313</v>
      </c>
      <c r="AA197" s="72">
        <f t="shared" si="322"/>
        <v>-1.5120439256222085E-7</v>
      </c>
      <c r="AB197" s="19">
        <f t="shared" si="323"/>
        <v>0.97482909926145456</v>
      </c>
      <c r="AC197" s="19">
        <f t="shared" si="324"/>
        <v>-0.22295341942455438</v>
      </c>
      <c r="AD197" s="19">
        <f t="shared" si="325"/>
        <v>1.7956394321637896</v>
      </c>
      <c r="AE197" s="19">
        <f t="shared" si="326"/>
        <v>6.813107493555709E-3</v>
      </c>
      <c r="AF197" s="19">
        <f t="shared" si="327"/>
        <v>0.99995358156628122</v>
      </c>
      <c r="AG197" s="19">
        <f t="shared" si="328"/>
        <v>-0.96960101168718427</v>
      </c>
      <c r="AH197" s="72">
        <f t="shared" si="294"/>
        <v>8.3886640706266674E-4</v>
      </c>
      <c r="AI197" s="72">
        <f t="shared" si="295"/>
        <v>-3.1527309853807766</v>
      </c>
      <c r="AJ197" s="72">
        <f t="shared" si="329"/>
        <v>5.560547577942998E-10</v>
      </c>
      <c r="AK197" s="19">
        <f t="shared" si="330"/>
        <v>0.97482909926061001</v>
      </c>
      <c r="AL197" s="19">
        <f t="shared" si="331"/>
        <v>-0.22295341942824742</v>
      </c>
      <c r="AM197" s="19">
        <f t="shared" si="332"/>
        <v>1.7956394321675779</v>
      </c>
      <c r="AN197" s="19">
        <f t="shared" si="333"/>
        <v>6.8131071534474853E-3</v>
      </c>
      <c r="AO197" s="19">
        <f t="shared" si="334"/>
        <v>0.99995358157091563</v>
      </c>
      <c r="AP197" s="19">
        <f t="shared" si="335"/>
        <v>-0.96960101168741686</v>
      </c>
      <c r="AQ197" s="72">
        <f t="shared" si="296"/>
        <v>8.388664070665446E-4</v>
      </c>
      <c r="AR197" s="72">
        <f t="shared" si="297"/>
        <v>-3.1527309853828216</v>
      </c>
      <c r="AS197" s="72">
        <f t="shared" si="336"/>
        <v>-2.0450308113595383E-12</v>
      </c>
      <c r="AT197" s="19">
        <f t="shared" si="337"/>
        <v>0.97482909926061301</v>
      </c>
      <c r="AU197" s="19">
        <f t="shared" si="338"/>
        <v>-0.22295341942823388</v>
      </c>
      <c r="AV197" s="19">
        <f t="shared" si="339"/>
        <v>1.7956394321675642</v>
      </c>
      <c r="AW197" s="19">
        <f t="shared" si="340"/>
        <v>6.8131071546983198E-3</v>
      </c>
      <c r="AX197" s="19">
        <f t="shared" si="341"/>
        <v>0.99995358157089864</v>
      </c>
      <c r="AY197" s="19">
        <f t="shared" si="342"/>
        <v>-0.96960101168741597</v>
      </c>
      <c r="AZ197" s="72">
        <f t="shared" si="298"/>
        <v>8.388664070665304E-4</v>
      </c>
      <c r="BA197" s="72">
        <f t="shared" si="299"/>
        <v>-3.152730985382814</v>
      </c>
      <c r="BB197" s="72">
        <f t="shared" si="343"/>
        <v>7.5495165674510645E-15</v>
      </c>
      <c r="BC197" s="19">
        <f t="shared" si="344"/>
        <v>0.9748290992606129</v>
      </c>
      <c r="BD197" s="19">
        <f t="shared" si="345"/>
        <v>-0.22295341942823388</v>
      </c>
      <c r="BE197" s="19">
        <f t="shared" si="346"/>
        <v>1.7956394321675642</v>
      </c>
      <c r="BF197" s="19">
        <f t="shared" si="347"/>
        <v>6.813107154693702E-3</v>
      </c>
      <c r="BG197" s="19">
        <f t="shared" si="348"/>
        <v>0.99995358157089864</v>
      </c>
      <c r="BH197" s="19">
        <f t="shared" si="349"/>
        <v>-0.96960101168741597</v>
      </c>
      <c r="BI197" s="72">
        <f t="shared" si="300"/>
        <v>8.388664070665304E-4</v>
      </c>
      <c r="BJ197" s="72">
        <f t="shared" si="301"/>
        <v>-3.152730985382814</v>
      </c>
      <c r="BK197" s="72">
        <f t="shared" si="350"/>
        <v>0</v>
      </c>
      <c r="BL197" s="72">
        <f t="shared" si="302"/>
        <v>6.7391839054245289E-3</v>
      </c>
      <c r="BM197" s="72">
        <f t="shared" si="351"/>
        <v>1.0016826730291586</v>
      </c>
      <c r="BN197" s="72">
        <f t="shared" si="352"/>
        <v>1.6791409251179674E-3</v>
      </c>
      <c r="BO197" s="72">
        <f t="shared" si="353"/>
        <v>-1.5872508187967601E-3</v>
      </c>
      <c r="BP197" s="72">
        <f t="shared" si="303"/>
        <v>11443748.616177035</v>
      </c>
      <c r="BQ197" s="72">
        <f t="shared" si="354"/>
        <v>3.1335941724055498</v>
      </c>
      <c r="BR197" s="72">
        <f t="shared" si="355"/>
        <v>-3.1318281797621967</v>
      </c>
      <c r="BS197" s="72">
        <f t="shared" si="356"/>
        <v>9.7644738275963761E-3</v>
      </c>
      <c r="BT197" s="72">
        <f t="shared" si="357"/>
        <v>179.54172078562806</v>
      </c>
      <c r="BU197" s="72">
        <f t="shared" si="358"/>
        <v>180.55946313948724</v>
      </c>
      <c r="BV197" s="72">
        <f t="shared" si="359"/>
        <v>0.55946313948720672</v>
      </c>
    </row>
    <row r="198" spans="1:74">
      <c r="A198" s="13">
        <f>'LL to'!B198</f>
        <v>-6.2656516817767454</v>
      </c>
      <c r="B198" s="13">
        <f>'LL to'!C198</f>
        <v>-21.495083054797561</v>
      </c>
      <c r="C198" s="19">
        <f t="shared" si="304"/>
        <v>-0.10935625163012419</v>
      </c>
      <c r="D198" s="19">
        <f t="shared" si="305"/>
        <v>-0.37515997229585812</v>
      </c>
      <c r="E198" s="19">
        <f t="shared" si="288"/>
        <v>-0.79655357568592344</v>
      </c>
      <c r="F198" s="19">
        <f t="shared" si="289"/>
        <v>-0.10899250246257244</v>
      </c>
      <c r="G198" s="19">
        <f t="shared" si="306"/>
        <v>1.429409903168658</v>
      </c>
      <c r="H198" s="19">
        <f t="shared" si="307"/>
        <v>1.429409903168658</v>
      </c>
      <c r="I198" s="19">
        <f t="shared" si="308"/>
        <v>0</v>
      </c>
      <c r="J198" s="19">
        <f t="shared" si="309"/>
        <v>0.9844419250237213</v>
      </c>
      <c r="K198" s="19">
        <f t="shared" si="310"/>
        <v>0.17571026223755393</v>
      </c>
      <c r="L198" s="19">
        <f t="shared" si="311"/>
        <v>1.3941691178284767</v>
      </c>
      <c r="M198" s="19">
        <f t="shared" si="312"/>
        <v>0.69896540557149234</v>
      </c>
      <c r="N198" s="19">
        <f t="shared" si="313"/>
        <v>0.51144736181427919</v>
      </c>
      <c r="O198" s="19">
        <f t="shared" si="314"/>
        <v>-0.12840734704021162</v>
      </c>
      <c r="P198" s="72">
        <f t="shared" si="290"/>
        <v>4.2958253844976684E-4</v>
      </c>
      <c r="Q198" s="72">
        <f t="shared" si="291"/>
        <v>1.4326756057910153</v>
      </c>
      <c r="R198" s="72">
        <f t="shared" si="315"/>
        <v>3.2657026223572583E-3</v>
      </c>
      <c r="S198" s="19">
        <f t="shared" si="316"/>
        <v>0.98484044960428918</v>
      </c>
      <c r="T198" s="19">
        <f t="shared" si="317"/>
        <v>0.17346264388398325</v>
      </c>
      <c r="U198" s="19">
        <f t="shared" si="318"/>
        <v>1.396451794408101</v>
      </c>
      <c r="V198" s="19">
        <f t="shared" si="319"/>
        <v>0.6990036035226056</v>
      </c>
      <c r="W198" s="19">
        <f t="shared" si="320"/>
        <v>0.51139396226241196</v>
      </c>
      <c r="X198" s="19">
        <f t="shared" si="321"/>
        <v>-0.13068672123223318</v>
      </c>
      <c r="Y198" s="72">
        <f t="shared" si="292"/>
        <v>4.2953774385622213E-4</v>
      </c>
      <c r="Z198" s="72">
        <f t="shared" si="293"/>
        <v>1.4326811295533757</v>
      </c>
      <c r="AA198" s="72">
        <f t="shared" si="322"/>
        <v>5.5237623604043051E-6</v>
      </c>
      <c r="AB198" s="19">
        <f t="shared" si="323"/>
        <v>0.98484111935876006</v>
      </c>
      <c r="AC198" s="19">
        <f t="shared" si="324"/>
        <v>0.17345884128572017</v>
      </c>
      <c r="AD198" s="19">
        <f t="shared" si="325"/>
        <v>1.3964556555380652</v>
      </c>
      <c r="AE198" s="19">
        <f t="shared" si="326"/>
        <v>0.69900366486419763</v>
      </c>
      <c r="AF198" s="19">
        <f t="shared" si="327"/>
        <v>0.51139387650642054</v>
      </c>
      <c r="AG198" s="19">
        <f t="shared" si="328"/>
        <v>-0.13069057483351279</v>
      </c>
      <c r="AH198" s="72">
        <f t="shared" si="294"/>
        <v>4.2953767191918963E-4</v>
      </c>
      <c r="AI198" s="72">
        <f t="shared" si="295"/>
        <v>1.4326811388819576</v>
      </c>
      <c r="AJ198" s="72">
        <f t="shared" si="329"/>
        <v>9.3285819069421905E-9</v>
      </c>
      <c r="AK198" s="19">
        <f t="shared" si="330"/>
        <v>0.98484112048983541</v>
      </c>
      <c r="AL198" s="19">
        <f t="shared" si="331"/>
        <v>0.17345883486385394</v>
      </c>
      <c r="AM198" s="19">
        <f t="shared" si="332"/>
        <v>1.3964556620587782</v>
      </c>
      <c r="AN198" s="19">
        <f t="shared" si="333"/>
        <v>0.69900366496778255</v>
      </c>
      <c r="AO198" s="19">
        <f t="shared" si="334"/>
        <v>0.51139387636160794</v>
      </c>
      <c r="AP198" s="19">
        <f t="shared" si="335"/>
        <v>-0.13069058134150574</v>
      </c>
      <c r="AQ198" s="72">
        <f t="shared" si="296"/>
        <v>4.2953767179771258E-4</v>
      </c>
      <c r="AR198" s="72">
        <f t="shared" si="297"/>
        <v>1.4326811388977116</v>
      </c>
      <c r="AS198" s="72">
        <f t="shared" si="336"/>
        <v>1.5754064719430971E-11</v>
      </c>
      <c r="AT198" s="19">
        <f t="shared" si="337"/>
        <v>0.98484112049174555</v>
      </c>
      <c r="AU198" s="19">
        <f t="shared" si="338"/>
        <v>0.17345883485300873</v>
      </c>
      <c r="AV198" s="19">
        <f t="shared" si="339"/>
        <v>1.3964556620697903</v>
      </c>
      <c r="AW198" s="19">
        <f t="shared" si="340"/>
        <v>0.69900366496795752</v>
      </c>
      <c r="AX198" s="19">
        <f t="shared" si="341"/>
        <v>0.51139387636136346</v>
      </c>
      <c r="AY198" s="19">
        <f t="shared" si="342"/>
        <v>-0.13069058135249634</v>
      </c>
      <c r="AZ198" s="72">
        <f t="shared" si="298"/>
        <v>4.2953767179750751E-4</v>
      </c>
      <c r="BA198" s="72">
        <f t="shared" si="299"/>
        <v>1.4326811388977383</v>
      </c>
      <c r="BB198" s="72">
        <f t="shared" si="343"/>
        <v>2.6645352591003757E-14</v>
      </c>
      <c r="BC198" s="19">
        <f t="shared" si="344"/>
        <v>0.98484112049174877</v>
      </c>
      <c r="BD198" s="19">
        <f t="shared" si="345"/>
        <v>0.17345883485299038</v>
      </c>
      <c r="BE198" s="19">
        <f t="shared" si="346"/>
        <v>1.396455662069809</v>
      </c>
      <c r="BF198" s="19">
        <f t="shared" si="347"/>
        <v>0.69900366496795785</v>
      </c>
      <c r="BG198" s="19">
        <f t="shared" si="348"/>
        <v>0.51139387636136291</v>
      </c>
      <c r="BH198" s="19">
        <f t="shared" si="349"/>
        <v>-0.13069058135251502</v>
      </c>
      <c r="BI198" s="72">
        <f t="shared" si="300"/>
        <v>4.2953767179750702E-4</v>
      </c>
      <c r="BJ198" s="72">
        <f t="shared" si="301"/>
        <v>1.4326811388977383</v>
      </c>
      <c r="BK198" s="72">
        <f t="shared" si="350"/>
        <v>0</v>
      </c>
      <c r="BL198" s="72">
        <f t="shared" si="302"/>
        <v>3.446537363757423E-3</v>
      </c>
      <c r="BM198" s="72">
        <f t="shared" si="351"/>
        <v>1.0008610783287406</v>
      </c>
      <c r="BN198" s="72">
        <f t="shared" si="352"/>
        <v>8.601524655504582E-4</v>
      </c>
      <c r="BO198" s="72">
        <f t="shared" si="353"/>
        <v>-1.1074028511714649E-4</v>
      </c>
      <c r="BP198" s="72">
        <f t="shared" si="303"/>
        <v>8885271.0421375148</v>
      </c>
      <c r="BQ198" s="72">
        <f t="shared" si="354"/>
        <v>1.5462769068014146</v>
      </c>
      <c r="BR198" s="72">
        <f t="shared" si="355"/>
        <v>-2.3634511481948008</v>
      </c>
      <c r="BS198" s="72">
        <f t="shared" si="356"/>
        <v>0.77814150539499227</v>
      </c>
      <c r="BT198" s="72">
        <f t="shared" si="357"/>
        <v>88.595140718264815</v>
      </c>
      <c r="BU198" s="72">
        <f t="shared" si="358"/>
        <v>224.58422412308946</v>
      </c>
      <c r="BV198" s="72">
        <f t="shared" si="359"/>
        <v>44.584224123089427</v>
      </c>
    </row>
    <row r="199" spans="1:74">
      <c r="A199" s="13">
        <f>'LL to'!B199</f>
        <v>-1.185731792110559</v>
      </c>
      <c r="B199" s="13">
        <f>'LL to'!C199</f>
        <v>7.2932646640381904</v>
      </c>
      <c r="C199" s="19">
        <f t="shared" si="304"/>
        <v>-2.069492381790218E-2</v>
      </c>
      <c r="D199" s="19">
        <f t="shared" si="305"/>
        <v>0.12729148160682449</v>
      </c>
      <c r="E199" s="19">
        <f t="shared" si="288"/>
        <v>-0.10899250246257244</v>
      </c>
      <c r="F199" s="19">
        <f t="shared" si="289"/>
        <v>-2.0625557366572674E-2</v>
      </c>
      <c r="G199" s="19">
        <f t="shared" si="306"/>
        <v>0.50245145390268264</v>
      </c>
      <c r="H199" s="19">
        <f t="shared" si="307"/>
        <v>0.50245145390268264</v>
      </c>
      <c r="I199" s="19">
        <f t="shared" si="308"/>
        <v>0</v>
      </c>
      <c r="J199" s="19">
        <f t="shared" si="309"/>
        <v>0.48725032887174341</v>
      </c>
      <c r="K199" s="19">
        <f t="shared" si="310"/>
        <v>0.87326234146124604</v>
      </c>
      <c r="L199" s="19">
        <f t="shared" si="311"/>
        <v>0.50893824251083586</v>
      </c>
      <c r="M199" s="19">
        <f t="shared" si="312"/>
        <v>0.98227958583072661</v>
      </c>
      <c r="N199" s="19">
        <f t="shared" si="313"/>
        <v>3.5126815260216215E-2</v>
      </c>
      <c r="O199" s="19">
        <f t="shared" si="314"/>
        <v>0.74552950814112595</v>
      </c>
      <c r="P199" s="72">
        <f t="shared" si="290"/>
        <v>2.953950757877352E-5</v>
      </c>
      <c r="Q199" s="72">
        <f t="shared" si="291"/>
        <v>0.50412757565068311</v>
      </c>
      <c r="R199" s="72">
        <f t="shared" si="315"/>
        <v>1.6761217480004698E-3</v>
      </c>
      <c r="S199" s="19">
        <f t="shared" si="316"/>
        <v>0.48868749584330817</v>
      </c>
      <c r="T199" s="19">
        <f t="shared" si="317"/>
        <v>0.87245889955137523</v>
      </c>
      <c r="U199" s="19">
        <f t="shared" si="318"/>
        <v>0.51058474438424484</v>
      </c>
      <c r="V199" s="19">
        <f t="shared" si="319"/>
        <v>0.98237690974834635</v>
      </c>
      <c r="W199" s="19">
        <f t="shared" si="320"/>
        <v>3.4935607193289364E-2</v>
      </c>
      <c r="X199" s="19">
        <f t="shared" si="321"/>
        <v>0.74402696436629834</v>
      </c>
      <c r="Y199" s="72">
        <f t="shared" si="292"/>
        <v>2.9378727345075891E-5</v>
      </c>
      <c r="Z199" s="72">
        <f t="shared" si="293"/>
        <v>0.50413316479306369</v>
      </c>
      <c r="AA199" s="72">
        <f t="shared" si="322"/>
        <v>5.5891423805798368E-6</v>
      </c>
      <c r="AB199" s="19">
        <f t="shared" si="323"/>
        <v>0.48869228619831778</v>
      </c>
      <c r="AC199" s="19">
        <f t="shared" si="324"/>
        <v>0.872456216328511</v>
      </c>
      <c r="AD199" s="19">
        <f t="shared" si="325"/>
        <v>0.51059023502956735</v>
      </c>
      <c r="AE199" s="19">
        <f t="shared" si="326"/>
        <v>0.98237723268478461</v>
      </c>
      <c r="AF199" s="19">
        <f t="shared" si="327"/>
        <v>3.493497270258461E-2</v>
      </c>
      <c r="AG199" s="19">
        <f t="shared" si="328"/>
        <v>0.74402194855626524</v>
      </c>
      <c r="AH199" s="72">
        <f t="shared" si="294"/>
        <v>2.937819382358548E-5</v>
      </c>
      <c r="AI199" s="72">
        <f t="shared" si="295"/>
        <v>0.5041331834304017</v>
      </c>
      <c r="AJ199" s="72">
        <f t="shared" si="329"/>
        <v>1.8637338006222137E-8</v>
      </c>
      <c r="AK199" s="19">
        <f t="shared" si="330"/>
        <v>0.4886923021720283</v>
      </c>
      <c r="AL199" s="19">
        <f t="shared" si="331"/>
        <v>0.87245620738109431</v>
      </c>
      <c r="AM199" s="19">
        <f t="shared" si="332"/>
        <v>0.51059025333846386</v>
      </c>
      <c r="AN199" s="19">
        <f t="shared" si="333"/>
        <v>0.98237723376161834</v>
      </c>
      <c r="AO199" s="19">
        <f t="shared" si="334"/>
        <v>3.4934970586870673E-2</v>
      </c>
      <c r="AP199" s="19">
        <f t="shared" si="335"/>
        <v>0.74402193183067777</v>
      </c>
      <c r="AQ199" s="72">
        <f t="shared" si="296"/>
        <v>2.937819204455413E-5</v>
      </c>
      <c r="AR199" s="72">
        <f t="shared" si="297"/>
        <v>0.50413318349254899</v>
      </c>
      <c r="AS199" s="72">
        <f t="shared" si="336"/>
        <v>6.2147287316349775E-11</v>
      </c>
      <c r="AT199" s="19">
        <f t="shared" si="337"/>
        <v>0.48869230222529358</v>
      </c>
      <c r="AU199" s="19">
        <f t="shared" si="338"/>
        <v>0.87245620735125862</v>
      </c>
      <c r="AV199" s="19">
        <f t="shared" si="339"/>
        <v>0.51059025339951591</v>
      </c>
      <c r="AW199" s="19">
        <f t="shared" si="340"/>
        <v>0.98237723376520902</v>
      </c>
      <c r="AX199" s="19">
        <f t="shared" si="341"/>
        <v>3.4934970579815872E-2</v>
      </c>
      <c r="AY199" s="19">
        <f t="shared" si="342"/>
        <v>0.74402193177490594</v>
      </c>
      <c r="AZ199" s="72">
        <f t="shared" si="298"/>
        <v>2.9378192038621989E-5</v>
      </c>
      <c r="BA199" s="72">
        <f t="shared" si="299"/>
        <v>0.50413318349275626</v>
      </c>
      <c r="BB199" s="72">
        <f t="shared" si="343"/>
        <v>2.0727863869751673E-13</v>
      </c>
      <c r="BC199" s="19">
        <f t="shared" si="344"/>
        <v>0.48869230222547128</v>
      </c>
      <c r="BD199" s="19">
        <f t="shared" si="345"/>
        <v>0.87245620735115914</v>
      </c>
      <c r="BE199" s="19">
        <f t="shared" si="346"/>
        <v>0.51059025339971964</v>
      </c>
      <c r="BF199" s="19">
        <f t="shared" si="347"/>
        <v>0.98237723376522101</v>
      </c>
      <c r="BG199" s="19">
        <f t="shared" si="348"/>
        <v>3.4934970579792335E-2</v>
      </c>
      <c r="BH199" s="19">
        <f t="shared" si="349"/>
        <v>0.74402193177471987</v>
      </c>
      <c r="BI199" s="72">
        <f t="shared" si="300"/>
        <v>2.9378192038602199E-5</v>
      </c>
      <c r="BJ199" s="72">
        <f t="shared" si="301"/>
        <v>0.50413318349275693</v>
      </c>
      <c r="BK199" s="72">
        <f t="shared" si="350"/>
        <v>0</v>
      </c>
      <c r="BL199" s="72">
        <f t="shared" si="302"/>
        <v>2.3544412041402672E-4</v>
      </c>
      <c r="BM199" s="72">
        <f t="shared" si="351"/>
        <v>1.0000588584318928</v>
      </c>
      <c r="BN199" s="72">
        <f t="shared" si="352"/>
        <v>5.8854101804817529E-5</v>
      </c>
      <c r="BO199" s="72">
        <f t="shared" si="353"/>
        <v>2.1399260943639654E-5</v>
      </c>
      <c r="BP199" s="72">
        <f t="shared" si="303"/>
        <v>3245750.7736853864</v>
      </c>
      <c r="BQ199" s="72">
        <f t="shared" si="354"/>
        <v>1.4161462001460174</v>
      </c>
      <c r="BR199" s="72">
        <f t="shared" si="355"/>
        <v>-1.7588300071675764</v>
      </c>
      <c r="BS199" s="72">
        <f t="shared" si="356"/>
        <v>1.3827626464222167</v>
      </c>
      <c r="BT199" s="72">
        <f t="shared" si="357"/>
        <v>81.139200441855564</v>
      </c>
      <c r="BU199" s="72">
        <f t="shared" si="358"/>
        <v>259.22646370833354</v>
      </c>
      <c r="BV199" s="72">
        <f t="shared" si="359"/>
        <v>79.22646370833354</v>
      </c>
    </row>
    <row r="200" spans="1:74">
      <c r="A200" s="13">
        <f>'LL to'!B200</f>
        <v>79.823377111414715</v>
      </c>
      <c r="B200" s="13">
        <f>'LL to'!C200</f>
        <v>-45.269601969819746</v>
      </c>
      <c r="C200" s="19">
        <f t="shared" si="304"/>
        <v>1.3931807506552674</v>
      </c>
      <c r="D200" s="19">
        <f t="shared" si="305"/>
        <v>-0.79010360544066516</v>
      </c>
      <c r="E200" s="19">
        <f t="shared" si="288"/>
        <v>-2.0625557366572674E-2</v>
      </c>
      <c r="F200" s="19">
        <f t="shared" si="289"/>
        <v>1.3925957849990021</v>
      </c>
      <c r="G200" s="19">
        <f t="shared" si="306"/>
        <v>-0.91739508704748962</v>
      </c>
      <c r="H200" s="19">
        <f t="shared" si="307"/>
        <v>-0.91739508704748962</v>
      </c>
      <c r="I200" s="19">
        <f t="shared" si="308"/>
        <v>0</v>
      </c>
      <c r="J200" s="19">
        <f t="shared" si="309"/>
        <v>0.99617034993734366</v>
      </c>
      <c r="K200" s="19">
        <f t="shared" si="310"/>
        <v>8.7433597122102566E-2</v>
      </c>
      <c r="L200" s="19">
        <f t="shared" si="311"/>
        <v>1.4832509450554192</v>
      </c>
      <c r="M200" s="19">
        <f t="shared" si="312"/>
        <v>-0.14125828814045335</v>
      </c>
      <c r="N200" s="19">
        <f t="shared" si="313"/>
        <v>0.98004609603162862</v>
      </c>
      <c r="O200" s="19">
        <f t="shared" si="314"/>
        <v>0.12885511227742896</v>
      </c>
      <c r="P200" s="72">
        <f t="shared" si="290"/>
        <v>8.2220703374648644E-4</v>
      </c>
      <c r="Q200" s="72">
        <f t="shared" si="291"/>
        <v>-0.91809704526593305</v>
      </c>
      <c r="R200" s="72">
        <f t="shared" si="315"/>
        <v>-7.0195821844343254E-4</v>
      </c>
      <c r="S200" s="19">
        <f t="shared" si="316"/>
        <v>0.99617901701819778</v>
      </c>
      <c r="T200" s="19">
        <f t="shared" si="317"/>
        <v>8.7334792910140388E-2</v>
      </c>
      <c r="U200" s="19">
        <f t="shared" si="318"/>
        <v>1.4833501286760431</v>
      </c>
      <c r="V200" s="19">
        <f t="shared" si="319"/>
        <v>-0.14133293712782663</v>
      </c>
      <c r="W200" s="19">
        <f t="shared" si="320"/>
        <v>0.98002500088282185</v>
      </c>
      <c r="X200" s="19">
        <f t="shared" si="321"/>
        <v>0.12875719966825774</v>
      </c>
      <c r="Y200" s="72">
        <f t="shared" si="292"/>
        <v>8.2218937960335697E-4</v>
      </c>
      <c r="Z200" s="72">
        <f t="shared" si="293"/>
        <v>-0.91809746315552987</v>
      </c>
      <c r="AA200" s="72">
        <f t="shared" si="322"/>
        <v>-4.1788959681543503E-7</v>
      </c>
      <c r="AB200" s="19">
        <f t="shared" si="323"/>
        <v>0.99617902217632626</v>
      </c>
      <c r="AC200" s="19">
        <f t="shared" si="324"/>
        <v>8.7334734074240111E-2</v>
      </c>
      <c r="AD200" s="19">
        <f t="shared" si="325"/>
        <v>1.4833501877376165</v>
      </c>
      <c r="AE200" s="19">
        <f t="shared" si="326"/>
        <v>-0.1413329815469396</v>
      </c>
      <c r="AF200" s="19">
        <f t="shared" si="327"/>
        <v>0.98002498832705243</v>
      </c>
      <c r="AG200" s="19">
        <f t="shared" si="328"/>
        <v>0.12875714136304822</v>
      </c>
      <c r="AH200" s="72">
        <f t="shared" si="294"/>
        <v>8.221893690956634E-4</v>
      </c>
      <c r="AI200" s="72">
        <f t="shared" si="295"/>
        <v>-0.91809746340422604</v>
      </c>
      <c r="AJ200" s="72">
        <f t="shared" si="329"/>
        <v>-2.4869617476497297E-10</v>
      </c>
      <c r="AK200" s="19">
        <f t="shared" si="330"/>
        <v>0.99617902217939602</v>
      </c>
      <c r="AL200" s="19">
        <f t="shared" si="331"/>
        <v>8.733473403922544E-2</v>
      </c>
      <c r="AM200" s="19">
        <f t="shared" si="332"/>
        <v>1.4833501877727655</v>
      </c>
      <c r="AN200" s="19">
        <f t="shared" si="333"/>
        <v>-0.14133298157337446</v>
      </c>
      <c r="AO200" s="19">
        <f t="shared" si="334"/>
        <v>0.98002498831958018</v>
      </c>
      <c r="AP200" s="19">
        <f t="shared" si="335"/>
        <v>0.12875714132834937</v>
      </c>
      <c r="AQ200" s="72">
        <f t="shared" si="296"/>
        <v>8.2218936908940994E-4</v>
      </c>
      <c r="AR200" s="72">
        <f t="shared" si="297"/>
        <v>-0.91809746340437404</v>
      </c>
      <c r="AS200" s="72">
        <f t="shared" si="336"/>
        <v>-1.4799272918253337E-13</v>
      </c>
      <c r="AT200" s="19">
        <f t="shared" si="337"/>
        <v>0.9961790221793978</v>
      </c>
      <c r="AU200" s="19">
        <f t="shared" si="338"/>
        <v>8.7334734039204609E-2</v>
      </c>
      <c r="AV200" s="19">
        <f t="shared" si="339"/>
        <v>1.4833501877727864</v>
      </c>
      <c r="AW200" s="19">
        <f t="shared" si="340"/>
        <v>-0.14133298157339022</v>
      </c>
      <c r="AX200" s="19">
        <f t="shared" si="341"/>
        <v>0.98002498831957574</v>
      </c>
      <c r="AY200" s="19">
        <f t="shared" si="342"/>
        <v>0.12875714132832872</v>
      </c>
      <c r="AZ200" s="72">
        <f t="shared" si="298"/>
        <v>8.2218936908940614E-4</v>
      </c>
      <c r="BA200" s="72">
        <f t="shared" si="299"/>
        <v>-0.91809746340437415</v>
      </c>
      <c r="BB200" s="72">
        <f t="shared" si="343"/>
        <v>0</v>
      </c>
      <c r="BC200" s="19">
        <f t="shared" si="344"/>
        <v>0.9961790221793978</v>
      </c>
      <c r="BD200" s="19">
        <f t="shared" si="345"/>
        <v>8.7334734039204581E-2</v>
      </c>
      <c r="BE200" s="19">
        <f t="shared" si="346"/>
        <v>1.4833501877727864</v>
      </c>
      <c r="BF200" s="19">
        <f t="shared" si="347"/>
        <v>-0.14133298157339022</v>
      </c>
      <c r="BG200" s="19">
        <f t="shared" si="348"/>
        <v>0.98002498831957574</v>
      </c>
      <c r="BH200" s="19">
        <f t="shared" si="349"/>
        <v>0.12875714132832869</v>
      </c>
      <c r="BI200" s="72">
        <f t="shared" si="300"/>
        <v>8.2218936908940614E-4</v>
      </c>
      <c r="BJ200" s="72">
        <f t="shared" si="301"/>
        <v>-0.91809746340437415</v>
      </c>
      <c r="BK200" s="72">
        <f t="shared" si="350"/>
        <v>0</v>
      </c>
      <c r="BL200" s="72">
        <f t="shared" si="302"/>
        <v>6.60487521612909E-3</v>
      </c>
      <c r="BM200" s="72">
        <f t="shared" si="351"/>
        <v>1.0016491795186597</v>
      </c>
      <c r="BN200" s="72">
        <f t="shared" si="352"/>
        <v>1.6457864917580915E-3</v>
      </c>
      <c r="BO200" s="72">
        <f t="shared" si="353"/>
        <v>2.1104018096471041E-4</v>
      </c>
      <c r="BP200" s="72">
        <f t="shared" si="303"/>
        <v>9443496.5878908765</v>
      </c>
      <c r="BQ200" s="72">
        <f t="shared" si="354"/>
        <v>-0.1412938967565468</v>
      </c>
      <c r="BR200" s="72">
        <f t="shared" si="355"/>
        <v>2.2194908154696558</v>
      </c>
      <c r="BS200" s="72">
        <f t="shared" si="356"/>
        <v>5.3610834690594489</v>
      </c>
      <c r="BT200" s="72">
        <f t="shared" si="357"/>
        <v>351.9044560448927</v>
      </c>
      <c r="BU200" s="72">
        <f t="shared" si="358"/>
        <v>127.16745639446071</v>
      </c>
      <c r="BV200" s="72">
        <f t="shared" si="359"/>
        <v>307.16745639446071</v>
      </c>
    </row>
  </sheetData>
  <hyperlinks>
    <hyperlink ref="E2" r:id="rId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D48"/>
  <sheetViews>
    <sheetView topLeftCell="A17" workbookViewId="0">
      <selection activeCell="A17" sqref="A17"/>
    </sheetView>
  </sheetViews>
  <sheetFormatPr defaultRowHeight="14.25"/>
  <cols>
    <col min="1" max="1" width="31.28515625" bestFit="1" customWidth="1"/>
    <col min="3" max="3" width="33.140625" bestFit="1" customWidth="1"/>
    <col min="4" max="4" width="167" bestFit="1" customWidth="1"/>
  </cols>
  <sheetData>
    <row r="1" spans="1:4">
      <c r="A1" s="72"/>
      <c r="B1" s="72" t="s">
        <v>183</v>
      </c>
      <c r="C1" s="30" t="s">
        <v>218</v>
      </c>
      <c r="D1" s="72"/>
    </row>
    <row r="2" spans="1:4">
      <c r="A2" s="72"/>
      <c r="B2" s="72" t="s">
        <v>219</v>
      </c>
      <c r="C2" s="72" t="str">
        <f>SUBSTITUTE(C1," ","")</f>
        <v>29RKM9237271405</v>
      </c>
      <c r="D2" s="72" t="str">
        <f t="shared" ref="D2:D41" ca="1" si="0">_xlfn.FORMULATEXT(C2)</f>
        <v>=SUBSTITUTE(C1," ","")</v>
      </c>
    </row>
    <row r="3" spans="1:4">
      <c r="A3" s="72" t="s">
        <v>220</v>
      </c>
      <c r="B3" s="72" t="s">
        <v>221</v>
      </c>
      <c r="C3" s="72">
        <f t="array" aca="1" ref="C3" ca="1">MATCH(TRUE,ISERROR(VALUE(MID(C2,ROW(INDIRECT("1:"&amp;LEN(C2))),1))),0)</f>
        <v>3</v>
      </c>
      <c r="D3" s="72" t="str">
        <f t="shared" ca="1" si="0"/>
        <v>{=MATCH(TRUE,ISERROR(VALUE(MID(C2,ROW(INDIRECT("1:"&amp;LEN(C2))),1))),0)}</v>
      </c>
    </row>
    <row r="4" spans="1:4">
      <c r="A4" s="72" t="s">
        <v>222</v>
      </c>
      <c r="B4" s="72" t="s">
        <v>223</v>
      </c>
      <c r="C4" s="72">
        <f ca="1">VALUE(LEFT(C2,C3-1))</f>
        <v>29</v>
      </c>
      <c r="D4" s="72" t="str">
        <f t="shared" ca="1" si="0"/>
        <v>=VALUE(LEFT(C2,C3-1))</v>
      </c>
    </row>
    <row r="5" spans="1:4">
      <c r="A5" s="72" t="s">
        <v>170</v>
      </c>
      <c r="B5" s="72" t="s">
        <v>224</v>
      </c>
      <c r="C5" s="72" t="str">
        <f ca="1">MID(C2,C3,1)</f>
        <v>R</v>
      </c>
      <c r="D5" s="72" t="str">
        <f t="shared" ca="1" si="0"/>
        <v>=MID(C2,C3,1)</v>
      </c>
    </row>
    <row r="6" spans="1:4">
      <c r="A6" s="72" t="s">
        <v>174</v>
      </c>
      <c r="B6" s="72" t="s">
        <v>225</v>
      </c>
      <c r="C6" s="72" t="str">
        <f ca="1">MID(C2,C3+1,1)</f>
        <v>K</v>
      </c>
      <c r="D6" s="72" t="str">
        <f t="shared" ca="1" si="0"/>
        <v>=MID(C2,C3+1,1)</v>
      </c>
    </row>
    <row r="7" spans="1:4">
      <c r="A7" s="72" t="s">
        <v>178</v>
      </c>
      <c r="B7" s="72" t="s">
        <v>226</v>
      </c>
      <c r="C7" s="72" t="str">
        <f ca="1">MID(C2,C3+2,1)</f>
        <v>M</v>
      </c>
      <c r="D7" s="72" t="str">
        <f t="shared" ca="1" si="0"/>
        <v>=MID(C2,C3+2,1)</v>
      </c>
    </row>
    <row r="8" spans="1:4">
      <c r="A8" s="72" t="s">
        <v>227</v>
      </c>
      <c r="B8" s="72" t="s">
        <v>228</v>
      </c>
      <c r="C8" s="72">
        <f ca="1">LEN(C2)-C3-2</f>
        <v>10</v>
      </c>
      <c r="D8" s="72" t="str">
        <f t="shared" ca="1" si="0"/>
        <v>=LEN(C2)-C3-2</v>
      </c>
    </row>
    <row r="9" spans="1:4">
      <c r="A9" s="72" t="s">
        <v>229</v>
      </c>
      <c r="B9" s="72" t="s">
        <v>230</v>
      </c>
      <c r="C9" s="72">
        <f ca="1">VALUE(LEFT(RIGHT(C2,C8),C8/2))*10^(5-C8/2)</f>
        <v>92372</v>
      </c>
      <c r="D9" s="72" t="str">
        <f t="shared" ca="1" si="0"/>
        <v>=VALUE(LEFT(RIGHT(C2,C8),C8/2))*10^(5-C8/2)</v>
      </c>
    </row>
    <row r="10" spans="1:4">
      <c r="A10" s="72" t="s">
        <v>231</v>
      </c>
      <c r="B10" s="72" t="s">
        <v>232</v>
      </c>
      <c r="C10" s="72">
        <f ca="1">VALUE(RIGHT(C2,C8/2))*10^(5-C8/2)</f>
        <v>71405</v>
      </c>
      <c r="D10" s="72" t="str">
        <f t="shared" ca="1" si="0"/>
        <v>=VALUE(RIGHT(C2,C8/2))*10^(5-C8/2)</v>
      </c>
    </row>
    <row r="11" spans="1:4">
      <c r="A11" s="72"/>
      <c r="B11" s="72" t="s">
        <v>44</v>
      </c>
      <c r="C11" s="72">
        <f ca="1">C4*6-183*PI()/180</f>
        <v>170.80604746885038</v>
      </c>
      <c r="D11" s="72" t="str">
        <f t="shared" ca="1" si="0"/>
        <v>=C4*6-183*PI()/180</v>
      </c>
    </row>
    <row r="12" spans="1:4">
      <c r="A12" s="72"/>
      <c r="B12" s="72" t="s">
        <v>233</v>
      </c>
      <c r="C12" s="72">
        <f ca="1">VLOOKUP(C6,Coef!$C$2:$F$25,4)</f>
        <v>2</v>
      </c>
      <c r="D12" s="72" t="str">
        <f t="shared" ca="1" si="0"/>
        <v>=VLOOKUP(C6,Coef!$C$2:$F$25,4)</v>
      </c>
    </row>
    <row r="13" spans="1:4">
      <c r="A13" s="72"/>
      <c r="B13" s="72" t="s">
        <v>234</v>
      </c>
      <c r="C13" s="72">
        <f ca="1">VLOOKUP(C5,Coef!$C$4:$D$23,2)</f>
        <v>14</v>
      </c>
      <c r="D13" s="72" t="str">
        <f t="shared" ca="1" si="0"/>
        <v>=VLOOKUP(C5,Coef!$C$4:$D$23,2)</v>
      </c>
    </row>
    <row r="14" spans="1:4">
      <c r="A14" s="72"/>
      <c r="B14" s="72" t="s">
        <v>235</v>
      </c>
      <c r="C14" s="72">
        <f ca="1">MOD(VLOOKUP(C7,Coef!$C$2:$G$21,5)+MOD(C4+1,2)*15,20)</f>
        <v>12</v>
      </c>
      <c r="D14" s="72" t="str">
        <f t="shared" ca="1" si="0"/>
        <v>=MOD(VLOOKUP(C7,Coef!$C$2:$G$21,5)+MOD(C4+1,2)*15,20)</v>
      </c>
    </row>
    <row r="15" spans="1:4">
      <c r="A15" s="72"/>
      <c r="B15" s="72" t="s">
        <v>148</v>
      </c>
      <c r="C15" s="31">
        <f ca="1">VLOOKUP(C13,Coef!$A$27:$B$46,2)</f>
        <v>2.67</v>
      </c>
      <c r="D15" s="72" t="str">
        <f t="shared" ca="1" si="0"/>
        <v>=VLOOKUP(C13,Coef!$A$27:$B$46,2)</v>
      </c>
    </row>
    <row r="16" spans="1:4">
      <c r="A16" s="72"/>
      <c r="B16" s="72" t="s">
        <v>150</v>
      </c>
      <c r="C16" s="31">
        <f ca="1">VLOOKUP(C13,Coef!$A$27:$C$46,3)+C14/10-0.1</f>
        <v>3.1</v>
      </c>
      <c r="D16" s="72" t="str">
        <f t="shared" ca="1" si="0"/>
        <v>=VLOOKUP(C13,Coef!$A$27:$C$46,3)+C14/10-0.1</v>
      </c>
    </row>
    <row r="17" spans="1:4">
      <c r="A17" s="32" t="s">
        <v>236</v>
      </c>
      <c r="B17" s="72" t="s">
        <v>150</v>
      </c>
      <c r="C17" s="31">
        <f ca="1">IF(C16+0.1&lt;C15,C16+2,C16)</f>
        <v>3.1</v>
      </c>
      <c r="D17" s="72" t="str">
        <f t="shared" ca="1" si="0"/>
        <v>=IF(C16+0.1&lt;C15,C16+2,C16)</v>
      </c>
    </row>
    <row r="18" spans="1:4">
      <c r="A18" s="72"/>
      <c r="B18" s="72" t="s">
        <v>237</v>
      </c>
      <c r="C18" s="72">
        <f ca="1">C12*100000+C9</f>
        <v>292372</v>
      </c>
      <c r="D18" s="72" t="str">
        <f t="shared" ca="1" si="0"/>
        <v>=C12*100000+C9</v>
      </c>
    </row>
    <row r="19" spans="1:4">
      <c r="A19" s="72"/>
      <c r="B19" s="72" t="s">
        <v>238</v>
      </c>
      <c r="C19" s="72">
        <f ca="1">C17*1000000+C10</f>
        <v>3171405</v>
      </c>
      <c r="D19" s="72" t="str">
        <f t="shared" ca="1" si="0"/>
        <v>=C17*1000000+C10</v>
      </c>
    </row>
    <row r="20" spans="1:4">
      <c r="A20" s="72"/>
      <c r="B20" s="72" t="s">
        <v>239</v>
      </c>
      <c r="C20" s="72">
        <f ca="1">IF(C13&lt;11,C19-10000000,C19)</f>
        <v>3171405</v>
      </c>
      <c r="D20" s="72" t="str">
        <f t="shared" ca="1" si="0"/>
        <v>=IF(C13&lt;11,C19-10000000,C19)</v>
      </c>
    </row>
    <row r="21" spans="1:4">
      <c r="A21" s="72"/>
      <c r="B21" s="72" t="s">
        <v>240</v>
      </c>
      <c r="C21" s="72">
        <f ca="1">C20/(6366197.724*0.9996)</f>
        <v>0.49836247744350626</v>
      </c>
      <c r="D21" s="72" t="str">
        <f t="shared" ca="1" si="0"/>
        <v>=C20/(6366197.724*0.9996)</v>
      </c>
    </row>
    <row r="22" spans="1:4">
      <c r="A22" s="72"/>
      <c r="B22" s="72" t="s">
        <v>241</v>
      </c>
      <c r="C22" s="72">
        <f ca="1">(Coef!$J$9/(1+Coef!$J$8*(COS(C21))^2)^0.5)*Coef!$J$6</f>
        <v>6380467.0134730134</v>
      </c>
      <c r="D22" s="72" t="str">
        <f t="shared" ca="1" si="0"/>
        <v>=(Coef!$J$9/(1+Coef!$J$8*(COS(C21))^2)^0.5)*Coef!$J$6</v>
      </c>
    </row>
    <row r="23" spans="1:4">
      <c r="A23" s="72"/>
      <c r="B23" s="72" t="s">
        <v>242</v>
      </c>
      <c r="C23" s="72">
        <f ca="1">6*C4-183</f>
        <v>-9</v>
      </c>
      <c r="D23" s="72" t="str">
        <f t="shared" ca="1" si="0"/>
        <v>=6*C4-183</v>
      </c>
    </row>
    <row r="24" spans="1:4">
      <c r="A24" s="72"/>
      <c r="B24" s="72" t="s">
        <v>243</v>
      </c>
      <c r="C24" s="72">
        <f ca="1">(C18-500000)/C22</f>
        <v>-3.2541191665370589E-2</v>
      </c>
      <c r="D24" s="72" t="str">
        <f t="shared" ca="1" si="0"/>
        <v>=(C18-500000)/C22</v>
      </c>
    </row>
    <row r="25" spans="1:4">
      <c r="A25" s="72"/>
      <c r="B25" s="72" t="s">
        <v>244</v>
      </c>
      <c r="C25" s="72">
        <f ca="1">SIN(2*C21)</f>
        <v>0.83969696077339795</v>
      </c>
      <c r="D25" s="72" t="str">
        <f t="shared" ca="1" si="0"/>
        <v>=SIN(2*C21)</v>
      </c>
    </row>
    <row r="26" spans="1:4">
      <c r="A26" s="72"/>
      <c r="B26" s="72" t="s">
        <v>245</v>
      </c>
      <c r="C26" s="72">
        <f ca="1">C25*(COS(C21))^2</f>
        <v>0.64784940554348802</v>
      </c>
      <c r="D26" s="72" t="str">
        <f t="shared" ca="1" si="0"/>
        <v>=C25*(COS(C21))^2</v>
      </c>
    </row>
    <row r="27" spans="1:4">
      <c r="A27" s="72"/>
      <c r="B27" s="72" t="s">
        <v>246</v>
      </c>
      <c r="C27" s="72">
        <f ca="1">C21+(C25/2)</f>
        <v>0.91821095783020523</v>
      </c>
      <c r="D27" s="72" t="str">
        <f t="shared" ca="1" si="0"/>
        <v>=C21+(C25/2)</v>
      </c>
    </row>
    <row r="28" spans="1:4">
      <c r="A28" s="72"/>
      <c r="B28" s="72" t="s">
        <v>247</v>
      </c>
      <c r="C28" s="72">
        <f ca="1">(3*C27+C26)/4</f>
        <v>0.85062056975852596</v>
      </c>
      <c r="D28" s="72" t="str">
        <f t="shared" ca="1" si="0"/>
        <v>=(3*C27+C26)/4</v>
      </c>
    </row>
    <row r="29" spans="1:4">
      <c r="A29" s="72"/>
      <c r="B29" s="72" t="s">
        <v>248</v>
      </c>
      <c r="C29" s="72">
        <f ca="1">(5*C28+C26*(COS(C21))^2)/3</f>
        <v>1.5843121882823821</v>
      </c>
      <c r="D29" s="72" t="str">
        <f t="shared" ca="1" si="0"/>
        <v>=(5*C28+C26*(COS(C21))^2)/3</v>
      </c>
    </row>
    <row r="30" spans="1:4">
      <c r="A30" s="72"/>
      <c r="B30" s="72" t="s">
        <v>249</v>
      </c>
      <c r="C30" s="72">
        <f ca="1">Coef!$J$6*Coef!$J$9*(C21-(Coef!$J$10*C27)+(Coef!$J$11*C28)-(Coef!$J$12*C29))</f>
        <v>3158581.6422024006</v>
      </c>
      <c r="D30" s="72" t="str">
        <f t="shared" ca="1" si="0"/>
        <v>=Coef!$J$6*Coef!$J$9*(C21-(Coef!$J$10*C27)+(Coef!$J$11*C28)-(Coef!$J$12*C29))</v>
      </c>
    </row>
    <row r="31" spans="1:4">
      <c r="A31" s="72"/>
      <c r="B31" s="72" t="s">
        <v>250</v>
      </c>
      <c r="C31" s="72">
        <f ca="1">(C20-C30)/C22</f>
        <v>2.0097835739173258E-3</v>
      </c>
      <c r="D31" s="72" t="str">
        <f t="shared" ca="1" si="0"/>
        <v>=(C20-C30)/C22</v>
      </c>
    </row>
    <row r="32" spans="1:4">
      <c r="A32" s="72"/>
      <c r="B32" s="72" t="s">
        <v>251</v>
      </c>
      <c r="C32" s="72">
        <f ca="1">((Coef!$J$8*C24^2)/2)*(COS(C21))^2</f>
        <v>2.7530611701156114E-6</v>
      </c>
      <c r="D32" s="72" t="str">
        <f t="shared" ca="1" si="0"/>
        <v>=((Coef!$J$8*C24^2)/2)*(COS(C21))^2</v>
      </c>
    </row>
    <row r="33" spans="2:4">
      <c r="B33" s="72" t="s">
        <v>252</v>
      </c>
      <c r="C33" s="72">
        <f ca="1">C24*(1-(C32/3))</f>
        <v>-3.2541161802740186E-2</v>
      </c>
      <c r="D33" s="72" t="str">
        <f t="shared" ca="1" si="0"/>
        <v>=C24*(1-(C32/3))</v>
      </c>
    </row>
    <row r="34" spans="2:4">
      <c r="B34" s="72" t="s">
        <v>253</v>
      </c>
      <c r="C34" s="72">
        <f ca="1">C31*(1-C32)+C21</f>
        <v>0.50037225548436648</v>
      </c>
      <c r="D34" s="72" t="str">
        <f t="shared" ca="1" si="0"/>
        <v>=C31*(1-C32)+C21</v>
      </c>
    </row>
    <row r="35" spans="2:4">
      <c r="B35" s="72" t="s">
        <v>254</v>
      </c>
      <c r="C35" s="72">
        <f ca="1">(EXP(C33)-EXP(-C33))/2</f>
        <v>-3.2546905227112843E-2</v>
      </c>
      <c r="D35" s="72" t="str">
        <f t="shared" ca="1" si="0"/>
        <v>=(EXP(C33)-EXP(-C33))/2</v>
      </c>
    </row>
    <row r="36" spans="2:4">
      <c r="B36" s="72" t="s">
        <v>255</v>
      </c>
      <c r="C36" s="72">
        <f ca="1">ATAN(C35/COS(C34))</f>
        <v>-3.7077547062338782E-2</v>
      </c>
      <c r="D36" s="72" t="str">
        <f t="shared" ca="1" si="0"/>
        <v>=ATAN(C35/COS(C34))</v>
      </c>
    </row>
    <row r="37" spans="2:4">
      <c r="B37" s="72" t="s">
        <v>256</v>
      </c>
      <c r="C37" s="72">
        <f ca="1">ATAN(COS(C36)*TAN(C34))</f>
        <v>0.50008290279329182</v>
      </c>
      <c r="D37" s="72" t="str">
        <f t="shared" ca="1" si="0"/>
        <v>=ATAN(COS(C36)*TAN(C34))</v>
      </c>
    </row>
    <row r="38" spans="2:4">
      <c r="B38" s="72" t="s">
        <v>257</v>
      </c>
      <c r="C38" s="72">
        <f ca="1">C21+(1+Coef!$J$8*(COS(C21))^2-(3/2)*Coef!$J$8*SIN(C21)*COS(C21)*(C37-C21))*(C37-C21)</f>
        <v>0.50009183593995177</v>
      </c>
      <c r="D38" s="72" t="str">
        <f t="shared" ca="1" si="0"/>
        <v>=C21+(1+Coef!$J$8*(COS(C21))^2-(3/2)*Coef!$J$8*SIN(C21)*COS(C21)*(C37-C21))*(C37-C21)</v>
      </c>
    </row>
    <row r="39" spans="2:4">
      <c r="B39" s="72" t="s">
        <v>138</v>
      </c>
      <c r="C39" s="33">
        <f ca="1">C38/PI()*180</f>
        <v>28.653151568308015</v>
      </c>
      <c r="D39" s="72" t="str">
        <f t="shared" ca="1" si="0"/>
        <v>=C38/PI()*180</v>
      </c>
    </row>
    <row r="40" spans="2:4">
      <c r="B40" s="72" t="s">
        <v>139</v>
      </c>
      <c r="C40" s="33">
        <f ca="1">C36/PI()*180+C23</f>
        <v>-11.124386961369696</v>
      </c>
      <c r="D40" s="72" t="str">
        <f t="shared" ca="1" si="0"/>
        <v>=C36/PI()*180+C23</v>
      </c>
    </row>
    <row r="41" spans="2:4">
      <c r="B41" s="72" t="s">
        <v>182</v>
      </c>
      <c r="C41" s="72" t="str">
        <f ca="1">C4&amp;C5&amp;LEFT(C18,1)&amp;RIGHT(C18,5)&amp;LEFT(C19,2)&amp;RIGHT(C19,5)</f>
        <v>29R2923723171405</v>
      </c>
      <c r="D41" s="72" t="str">
        <f t="shared" ca="1" si="0"/>
        <v>=C4&amp;C5&amp;LEFT(C18,1)&amp;RIGHT(C18,5)&amp;LEFT(C19,2)&amp;RIGHT(C19,5)</v>
      </c>
    </row>
    <row r="42" spans="2:4">
      <c r="B42" s="72"/>
      <c r="C42" s="72"/>
      <c r="D42" s="72"/>
    </row>
    <row r="43" spans="2:4">
      <c r="B43" s="72"/>
      <c r="C43" s="72"/>
      <c r="D43" s="72"/>
    </row>
    <row r="44" spans="2:4">
      <c r="B44" s="72"/>
      <c r="C44" s="72"/>
      <c r="D44" s="72"/>
    </row>
    <row r="45" spans="2:4">
      <c r="B45" s="72"/>
      <c r="C45" s="72"/>
      <c r="D45" s="72"/>
    </row>
    <row r="46" spans="2:4">
      <c r="B46" s="72"/>
      <c r="C46" s="72"/>
      <c r="D46" s="72"/>
    </row>
    <row r="47" spans="2:4">
      <c r="B47" s="72"/>
      <c r="C47" s="72"/>
      <c r="D47" s="72"/>
    </row>
    <row r="48" spans="2:4">
      <c r="B48" s="72"/>
      <c r="C48" s="72"/>
      <c r="D48" s="72"/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AT1001"/>
  <sheetViews>
    <sheetView workbookViewId="0">
      <pane xSplit="2" ySplit="1" topLeftCell="C587" activePane="bottomRight" state="frozen"/>
      <selection pane="bottomRight" activeCell="AD1" sqref="AD1"/>
      <selection pane="bottomLeft"/>
      <selection pane="topRight"/>
    </sheetView>
  </sheetViews>
  <sheetFormatPr defaultColWidth="9.140625" defaultRowHeight="16.5" customHeight="1"/>
  <cols>
    <col min="1" max="1" width="9.140625" style="72"/>
    <col min="2" max="2" width="18.140625" style="19" bestFit="1" customWidth="1"/>
    <col min="3" max="3" width="18.140625" hidden="1" customWidth="1"/>
    <col min="4" max="4" width="5.7109375" hidden="1" customWidth="1"/>
    <col min="5" max="5" width="6.42578125" hidden="1" customWidth="1"/>
    <col min="6" max="8" width="5.5703125" hidden="1" customWidth="1"/>
    <col min="9" max="9" width="6.5703125" hidden="1" customWidth="1"/>
    <col min="10" max="10" width="6" hidden="1" customWidth="1"/>
    <col min="11" max="11" width="7.140625" hidden="1" customWidth="1"/>
    <col min="12" max="12" width="12" hidden="1" customWidth="1"/>
    <col min="13" max="13" width="6.28515625" hidden="1" customWidth="1"/>
    <col min="14" max="14" width="6.5703125" hidden="1" customWidth="1"/>
    <col min="15" max="15" width="6.7109375" hidden="1" customWidth="1"/>
    <col min="16" max="18" width="5.5703125" hidden="1" customWidth="1"/>
    <col min="19" max="19" width="7" hidden="1" customWidth="1"/>
    <col min="20" max="20" width="8" hidden="1" customWidth="1"/>
    <col min="21" max="21" width="8.7109375" hidden="1" customWidth="1"/>
    <col min="22" max="22" width="12.7109375" hidden="1" customWidth="1"/>
    <col min="23" max="23" width="12" hidden="1" customWidth="1"/>
    <col min="24" max="24" width="6.42578125" hidden="1" customWidth="1"/>
    <col min="25" max="32" width="12.7109375" hidden="1" customWidth="1"/>
    <col min="33" max="33" width="12" hidden="1" customWidth="1"/>
    <col min="34" max="39" width="12.7109375" hidden="1" customWidth="1"/>
    <col min="40" max="40" width="20" style="34" bestFit="1" customWidth="1"/>
    <col min="41" max="41" width="12" bestFit="1" customWidth="1"/>
    <col min="42" max="42" width="15.5703125" customWidth="1"/>
    <col min="43" max="43" width="12.5703125" style="19" bestFit="1" customWidth="1"/>
    <col min="44" max="46" width="9.140625" bestFit="1" customWidth="1"/>
  </cols>
  <sheetData>
    <row r="1" spans="1:46" s="22" customFormat="1" ht="16.5" customHeight="1">
      <c r="B1" s="26" t="s">
        <v>183</v>
      </c>
      <c r="C1" s="22" t="s">
        <v>219</v>
      </c>
      <c r="D1" s="22" t="s">
        <v>221</v>
      </c>
      <c r="E1" s="22" t="s">
        <v>223</v>
      </c>
      <c r="F1" s="22" t="s">
        <v>224</v>
      </c>
      <c r="G1" s="22" t="s">
        <v>225</v>
      </c>
      <c r="H1" s="22" t="s">
        <v>226</v>
      </c>
      <c r="I1" s="22" t="s">
        <v>228</v>
      </c>
      <c r="J1" s="22" t="s">
        <v>230</v>
      </c>
      <c r="K1" s="22" t="s">
        <v>232</v>
      </c>
      <c r="L1" s="22" t="s">
        <v>44</v>
      </c>
      <c r="M1" s="22" t="s">
        <v>233</v>
      </c>
      <c r="N1" s="22" t="s">
        <v>234</v>
      </c>
      <c r="O1" s="22" t="s">
        <v>235</v>
      </c>
      <c r="P1" s="22" t="s">
        <v>148</v>
      </c>
      <c r="Q1" s="22" t="s">
        <v>150</v>
      </c>
      <c r="R1" s="22" t="s">
        <v>150</v>
      </c>
      <c r="S1" s="22" t="s">
        <v>237</v>
      </c>
      <c r="T1" s="22" t="s">
        <v>238</v>
      </c>
      <c r="U1" s="22" t="s">
        <v>239</v>
      </c>
      <c r="V1" s="22" t="s">
        <v>240</v>
      </c>
      <c r="W1" s="22" t="s">
        <v>241</v>
      </c>
      <c r="X1" s="22" t="s">
        <v>242</v>
      </c>
      <c r="Y1" s="22" t="s">
        <v>243</v>
      </c>
      <c r="Z1" s="22" t="s">
        <v>244</v>
      </c>
      <c r="AA1" s="22" t="s">
        <v>245</v>
      </c>
      <c r="AB1" s="22" t="s">
        <v>246</v>
      </c>
      <c r="AC1" s="22" t="s">
        <v>247</v>
      </c>
      <c r="AD1" s="22" t="s">
        <v>248</v>
      </c>
      <c r="AE1" s="22" t="s">
        <v>249</v>
      </c>
      <c r="AF1" s="22" t="s">
        <v>250</v>
      </c>
      <c r="AG1" s="72" t="s">
        <v>251</v>
      </c>
      <c r="AH1" s="72" t="s">
        <v>252</v>
      </c>
      <c r="AI1" s="72" t="s">
        <v>253</v>
      </c>
      <c r="AJ1" s="72" t="s">
        <v>254</v>
      </c>
      <c r="AK1" s="72" t="s">
        <v>255</v>
      </c>
      <c r="AL1" s="72" t="s">
        <v>256</v>
      </c>
      <c r="AM1" s="72" t="s">
        <v>257</v>
      </c>
      <c r="AN1" s="34" t="s">
        <v>182</v>
      </c>
      <c r="AO1" s="35" t="s">
        <v>138</v>
      </c>
      <c r="AP1" s="35" t="s">
        <v>139</v>
      </c>
      <c r="AQ1" s="72" t="str">
        <f>'MGRS to Dist'!BP1</f>
        <v>dist m</v>
      </c>
      <c r="AR1" s="72" t="str">
        <f>'MGRS to Dist'!BT1</f>
        <v>faz d</v>
      </c>
      <c r="AS1" s="72" t="str">
        <f>'MGRS to Dist'!BU1</f>
        <v>baz d</v>
      </c>
      <c r="AT1" s="72" t="str">
        <f>'MGRS to Dist'!BV1</f>
        <v>iaz d</v>
      </c>
    </row>
    <row r="2" spans="1:46" ht="16.5" customHeight="1">
      <c r="B2" s="36" t="s">
        <v>258</v>
      </c>
      <c r="C2" s="37" t="str">
        <f t="shared" ref="C2:C65" si="0">SUBSTITUTE(B2," ","")</f>
        <v>29RMP8048494018</v>
      </c>
      <c r="D2" s="72">
        <f t="array" aca="1" ref="D2" ca="1">MATCH(TRUE,ISERROR(VALUE(MID(C2,ROW(INDIRECT("1:"&amp;LEN(C2))),1))),0)</f>
        <v>3</v>
      </c>
      <c r="E2" s="72">
        <f t="shared" ref="E2:E65" ca="1" si="1">VALUE(LEFT(C2,D2-1))</f>
        <v>29</v>
      </c>
      <c r="F2" s="72" t="str">
        <f t="shared" ref="F2:F65" ca="1" si="2">MID(C2,D2,1)</f>
        <v>R</v>
      </c>
      <c r="G2" s="72" t="str">
        <f t="shared" ref="G2:G65" ca="1" si="3">MID(C2,D2+1,1)</f>
        <v>M</v>
      </c>
      <c r="H2" s="72" t="str">
        <f t="shared" ref="H2:H65" ca="1" si="4">MID(C2,D2+2,1)</f>
        <v>P</v>
      </c>
      <c r="I2" s="72">
        <f t="shared" ref="I2:I65" ca="1" si="5">LEN(C2)-D2-2</f>
        <v>10</v>
      </c>
      <c r="J2" s="72">
        <f t="shared" ref="J2:J65" ca="1" si="6">VALUE(LEFT(RIGHT(C2,I2),I2/2))*10^(5-I2/2)</f>
        <v>80484</v>
      </c>
      <c r="K2" s="72">
        <f t="shared" ref="K2:K65" ca="1" si="7">VALUE(RIGHT(C2,I2/2))*10^(5-I2/2)</f>
        <v>94018</v>
      </c>
      <c r="L2" s="72">
        <f t="shared" ref="L2:L65" ca="1" si="8">E2*6-183*PI()/180</f>
        <v>170.80604746885038</v>
      </c>
      <c r="M2" s="72">
        <f ca="1">VLOOKUP(G2,Coef!$C$2:$F$25,4)</f>
        <v>4</v>
      </c>
      <c r="N2" s="31">
        <f ca="1">VLOOKUP(F2,Coef!$C$4:$D$23,2)</f>
        <v>14</v>
      </c>
      <c r="O2" s="31">
        <f ca="1">MOD(VLOOKUP(H2,Coef!$C$2:$G$21,5)+MOD(E2+1,2)*15,20)</f>
        <v>14</v>
      </c>
      <c r="P2" s="31">
        <f ca="1">VLOOKUP(N2,Coef!$A$27:$B$46,2)</f>
        <v>2.67</v>
      </c>
      <c r="Q2" s="31">
        <f ca="1">VLOOKUP(N2,Coef!$A$27:$C$46,3)+O2/10-0.1</f>
        <v>3.3</v>
      </c>
      <c r="R2" s="31">
        <f ca="1">IF(Q2+0.1&lt;P2,Q2+2,Q2)</f>
        <v>3.3</v>
      </c>
      <c r="S2" s="72">
        <f t="shared" ref="S2:S65" ca="1" si="9">M2*100000+J2</f>
        <v>480484</v>
      </c>
      <c r="T2" s="72">
        <f t="shared" ref="T2:T65" ca="1" si="10">R2*1000000+K2</f>
        <v>3394018</v>
      </c>
      <c r="U2" s="72">
        <f t="shared" ref="U2:U65" ca="1" si="11">IF(N2&lt;11,T2-10000000,T2)</f>
        <v>3394018</v>
      </c>
      <c r="V2" s="72">
        <f t="shared" ref="V2:V65" ca="1" si="12">U2/(6366197.724*0.9996)</f>
        <v>0.5333444384958258</v>
      </c>
      <c r="W2" s="72">
        <f ca="1">(Coef!$J$9/(1+Coef!$J$8*(COS(V2))^2)^0.5)*Coef!$J$6</f>
        <v>6381109.1026126379</v>
      </c>
      <c r="X2" s="72">
        <f t="shared" ref="X2:X65" ca="1" si="13">6*E2-183</f>
        <v>-9</v>
      </c>
      <c r="Y2" s="72">
        <f t="shared" ref="Y2:Y65" ca="1" si="14">(S2-500000)/W2</f>
        <v>-3.0584024949533461E-3</v>
      </c>
      <c r="Z2" s="72">
        <f t="shared" ref="Z2:Z65" ca="1" si="15">SIN(2*V2)</f>
        <v>0.87560594819288406</v>
      </c>
      <c r="AA2" s="72">
        <f t="shared" ref="AA2:AA65" ca="1" si="16">Z2*(COS(V2))^2</f>
        <v>0.6492732418688012</v>
      </c>
      <c r="AB2" s="72">
        <f t="shared" ref="AB2:AB65" ca="1" si="17">V2+(Z2/2)</f>
        <v>0.97114741259226789</v>
      </c>
      <c r="AC2" s="72">
        <f t="shared" ref="AC2:AC65" ca="1" si="18">(3*AB2+AA2)/4</f>
        <v>0.89067886991140122</v>
      </c>
      <c r="AD2" s="72">
        <f t="shared" ref="AD2:AD65" ca="1" si="19">(5*AC2+AA2*(COS(V2))^2)/3</f>
        <v>1.6449463116162939</v>
      </c>
      <c r="AE2" s="72">
        <f ca="1">Coef!$J$6*Coef!$J$9*(V2-(Coef!$J$10*AB2)+(Coef!$J$11*AC2)-(Coef!$J$12*AD2))</f>
        <v>3380661.5972980959</v>
      </c>
      <c r="AF2" s="72">
        <f t="shared" ref="AF2:AF65" ca="1" si="20">(U2-AE2)/W2</f>
        <v>2.0931161788842493E-3</v>
      </c>
      <c r="AG2" s="72">
        <f ca="1">((Coef!$J$8*Y2^2)/2)*(COS(V2))^2</f>
        <v>2.3372520662299713E-8</v>
      </c>
      <c r="AH2" s="72">
        <f t="shared" ref="AH2:AH65" ca="1" si="21">Y2*(1-(AG2/3))</f>
        <v>-3.0584024711258211E-3</v>
      </c>
      <c r="AI2" s="72">
        <f t="shared" ref="AI2:AI65" ca="1" si="22">AF2*(1-AG2)+V2</f>
        <v>0.53543755462578868</v>
      </c>
      <c r="AJ2" s="72">
        <f t="shared" ref="AJ2:AJ65" ca="1" si="23">(EXP(AH2)-EXP(-AH2))/2</f>
        <v>-3.058407239088623E-3</v>
      </c>
      <c r="AK2" s="72">
        <f t="shared" ref="AK2:AK65" ca="1" si="24">ATAN(AJ2/COS(AI2))</f>
        <v>-3.5560845054011317E-3</v>
      </c>
      <c r="AL2" s="72">
        <f t="shared" ref="AL2:AL65" ca="1" si="25">ATAN(COS(AK2)*TAN(AI2))</f>
        <v>0.53543478008517553</v>
      </c>
      <c r="AM2" s="72">
        <f ca="1">V2+(1+Coef!$J$8*(COS(V2))^2-(3/2)*Coef!$J$8*SIN(V2)*COS(V2)*(AL2-V2))*(AL2-V2)</f>
        <v>0.53544520707120891</v>
      </c>
      <c r="AN2" s="34" t="str">
        <f t="shared" ref="AN2:AN65" ca="1" si="26">E2&amp;" "&amp;RIGHT(S2+1000000,6)&amp;" "&amp;RIGHT(T2+10000000,7)&amp;" "&amp;IF(AO2&lt;0,"S","N")</f>
        <v>29 480484 3394018 N</v>
      </c>
      <c r="AO2" s="33">
        <f t="shared" ref="AO2:AO9" ca="1" si="27">AM2/PI()*180</f>
        <v>30.678750525688692</v>
      </c>
      <c r="AP2" s="33">
        <f t="shared" ref="AP2:AP9" ca="1" si="28">AK2/PI()*180+X2</f>
        <v>-9.203748633751351</v>
      </c>
      <c r="AQ2" s="72">
        <f>'MGRS to Dist'!BP2</f>
        <v>0</v>
      </c>
      <c r="AR2" s="72">
        <f>'MGRS to Dist'!BT2</f>
        <v>0</v>
      </c>
      <c r="AS2" s="72">
        <f>'MGRS to Dist'!BU2</f>
        <v>0</v>
      </c>
      <c r="AT2" s="72">
        <f>'MGRS to Dist'!BV2</f>
        <v>0</v>
      </c>
    </row>
    <row r="3" spans="1:46" ht="16.5" customHeight="1">
      <c r="B3" s="38" t="s">
        <v>259</v>
      </c>
      <c r="C3" s="72" t="str">
        <f t="shared" si="0"/>
        <v>29SPT8156847654</v>
      </c>
      <c r="D3" s="72">
        <f t="array" aca="1" ref="D3" ca="1">MATCH(TRUE,ISERROR(VALUE(MID(C3,ROW(INDIRECT("1:"&amp;LEN(C3))),1))),0)</f>
        <v>3</v>
      </c>
      <c r="E3" s="72">
        <f t="shared" ca="1" si="1"/>
        <v>29</v>
      </c>
      <c r="F3" s="72" t="str">
        <f t="shared" ca="1" si="2"/>
        <v>S</v>
      </c>
      <c r="G3" s="72" t="str">
        <f t="shared" ca="1" si="3"/>
        <v>P</v>
      </c>
      <c r="H3" s="72" t="str">
        <f t="shared" ca="1" si="4"/>
        <v>T</v>
      </c>
      <c r="I3" s="72">
        <f t="shared" ca="1" si="5"/>
        <v>10</v>
      </c>
      <c r="J3" s="72">
        <f t="shared" ca="1" si="6"/>
        <v>81568</v>
      </c>
      <c r="K3" s="72">
        <f t="shared" ca="1" si="7"/>
        <v>47654</v>
      </c>
      <c r="L3" s="72">
        <f t="shared" ca="1" si="8"/>
        <v>170.80604746885038</v>
      </c>
      <c r="M3" s="72">
        <f ca="1">VLOOKUP(G3,Coef!$C$2:$F$25,4)</f>
        <v>6</v>
      </c>
      <c r="N3" s="31">
        <f ca="1">VLOOKUP(F3,Coef!$C$4:$D$23,2)</f>
        <v>15</v>
      </c>
      <c r="O3" s="31">
        <f ca="1">MOD(VLOOKUP(H3,Coef!$C$2:$G$21,5)+MOD(E3+1,2)*15,20)</f>
        <v>18</v>
      </c>
      <c r="P3" s="31">
        <f ca="1">VLOOKUP(N3,Coef!$A$27:$B$46,2)</f>
        <v>3.56</v>
      </c>
      <c r="Q3" s="31">
        <f ca="1">VLOOKUP(N3,Coef!$A$27:$C$46,3)+O3/10-0.1</f>
        <v>3.6999999999999997</v>
      </c>
      <c r="R3" s="31">
        <f ca="1">IF(Q3+0.1&lt;P3,Q3+2,Q3)</f>
        <v>3.6999999999999997</v>
      </c>
      <c r="S3" s="72">
        <f t="shared" ca="1" si="9"/>
        <v>681568</v>
      </c>
      <c r="T3" s="72">
        <f t="shared" ca="1" si="10"/>
        <v>3747653.9999999995</v>
      </c>
      <c r="U3" s="72">
        <f t="shared" ca="1" si="11"/>
        <v>3747653.9999999995</v>
      </c>
      <c r="V3" s="72">
        <f t="shared" ca="1" si="12"/>
        <v>0.58891567997183136</v>
      </c>
      <c r="W3" s="72">
        <f ca="1">(Coef!$J$9/(1+Coef!$J$8*(COS(V3))^2)^0.5)*Coef!$J$6</f>
        <v>6382180.2008259986</v>
      </c>
      <c r="X3" s="72">
        <f t="shared" ca="1" si="13"/>
        <v>-9</v>
      </c>
      <c r="Y3" s="72">
        <f t="shared" ca="1" si="14"/>
        <v>2.8449212383019361E-2</v>
      </c>
      <c r="Z3" s="72">
        <f t="shared" ca="1" si="15"/>
        <v>0.92377775001291629</v>
      </c>
      <c r="AA3" s="72">
        <f t="shared" ca="1" si="16"/>
        <v>0.63875954990141681</v>
      </c>
      <c r="AB3" s="72">
        <f t="shared" ca="1" si="17"/>
        <v>1.0508045549782894</v>
      </c>
      <c r="AC3" s="72">
        <f t="shared" ca="1" si="18"/>
        <v>0.94779330370907122</v>
      </c>
      <c r="AD3" s="72">
        <f t="shared" ca="1" si="19"/>
        <v>1.7268820306658244</v>
      </c>
      <c r="AE3" s="72">
        <f ca="1">Coef!$J$6*Coef!$J$9*(V3-(Coef!$J$10*AB3)+(Coef!$J$11*AC3)-(Coef!$J$12*AD3))</f>
        <v>3733592.4956828384</v>
      </c>
      <c r="AF3" s="72">
        <f t="shared" ca="1" si="20"/>
        <v>2.2032446397143857E-3</v>
      </c>
      <c r="AG3" s="72">
        <f ca="1">((Coef!$J$8*Y3^2)/2)*(COS(V3))^2</f>
        <v>1.8858531671237524E-6</v>
      </c>
      <c r="AH3" s="72">
        <f t="shared" ca="1" si="21"/>
        <v>2.8449194499340271E-2</v>
      </c>
      <c r="AI3" s="72">
        <f t="shared" ca="1" si="22"/>
        <v>0.5911189204565499</v>
      </c>
      <c r="AJ3" s="72">
        <f t="shared" ca="1" si="23"/>
        <v>2.8453032245518539E-2</v>
      </c>
      <c r="AK3" s="72">
        <f t="shared" ca="1" si="24"/>
        <v>3.4254244012924442E-2</v>
      </c>
      <c r="AL3" s="72">
        <f t="shared" ca="1" si="25"/>
        <v>0.59084742580339189</v>
      </c>
      <c r="AM3" s="72">
        <f ca="1">V3+(1+Coef!$J$8*(COS(V3))^2-(3/2)*Coef!$J$8*SIN(V3)*COS(V3)*(AL3-V3))*(AL3-V3)</f>
        <v>0.59085641055216609</v>
      </c>
      <c r="AN3" s="34" t="str">
        <f t="shared" ca="1" si="26"/>
        <v>29 681568 3747654 N</v>
      </c>
      <c r="AO3" s="33">
        <f t="shared" ca="1" si="27"/>
        <v>33.853578622888151</v>
      </c>
      <c r="AP3" s="33">
        <f t="shared" ca="1" si="28"/>
        <v>-7.0373763876481608</v>
      </c>
      <c r="AQ3" s="72">
        <f ca="1">'MGRS to Dist'!BP3</f>
        <v>406921.01473532803</v>
      </c>
      <c r="AR3" s="72">
        <f ca="1">'MGRS to Dist'!BT3</f>
        <v>29.411989332339488</v>
      </c>
      <c r="AS3" s="72">
        <f ca="1">'MGRS to Dist'!BU3</f>
        <v>210.56905640906331</v>
      </c>
      <c r="AT3" s="72">
        <f ca="1">'MGRS to Dist'!BV3</f>
        <v>30.569056409063307</v>
      </c>
    </row>
    <row r="4" spans="1:46" ht="16.5" customHeight="1">
      <c r="A4" s="72" t="s">
        <v>260</v>
      </c>
      <c r="B4" s="38" t="s">
        <v>261</v>
      </c>
      <c r="C4" s="72" t="str">
        <f t="shared" si="0"/>
        <v>29RMP4334767413</v>
      </c>
      <c r="D4" s="72">
        <f t="array" aca="1" ref="D4" ca="1">MATCH(TRUE,ISERROR(VALUE(MID(C4,ROW(INDIRECT("1:"&amp;LEN(C4))),1))),0)</f>
        <v>3</v>
      </c>
      <c r="E4" s="72">
        <f t="shared" ca="1" si="1"/>
        <v>29</v>
      </c>
      <c r="F4" s="72" t="str">
        <f t="shared" ca="1" si="2"/>
        <v>R</v>
      </c>
      <c r="G4" s="72" t="str">
        <f t="shared" ca="1" si="3"/>
        <v>M</v>
      </c>
      <c r="H4" s="72" t="str">
        <f t="shared" ca="1" si="4"/>
        <v>P</v>
      </c>
      <c r="I4" s="72">
        <f t="shared" ca="1" si="5"/>
        <v>10</v>
      </c>
      <c r="J4" s="72">
        <f t="shared" ca="1" si="6"/>
        <v>43347</v>
      </c>
      <c r="K4" s="72">
        <f t="shared" ca="1" si="7"/>
        <v>67413</v>
      </c>
      <c r="L4" s="72">
        <f t="shared" ca="1" si="8"/>
        <v>170.80604746885038</v>
      </c>
      <c r="M4" s="72">
        <f ca="1">VLOOKUP(G4,Coef!$C$2:$F$25,4)</f>
        <v>4</v>
      </c>
      <c r="N4" s="31">
        <f ca="1">VLOOKUP(F4,Coef!$C$4:$D$23,2)</f>
        <v>14</v>
      </c>
      <c r="O4" s="31">
        <f ca="1">MOD(VLOOKUP(H4,Coef!$C$2:$G$21,5)+MOD(E4+1,2)*15,20)</f>
        <v>14</v>
      </c>
      <c r="P4" s="31">
        <f ca="1">VLOOKUP(N4,Coef!$A$27:$B$46,2)</f>
        <v>2.67</v>
      </c>
      <c r="Q4" s="31">
        <f ca="1">VLOOKUP(N4,Coef!$A$27:$C$46,3)+O4/10-0.1</f>
        <v>3.3</v>
      </c>
      <c r="R4" s="31">
        <f ca="1">IF(Q4+0.1&lt;P4,Q4+2,Q4)</f>
        <v>3.3</v>
      </c>
      <c r="S4" s="72">
        <f t="shared" ca="1" si="9"/>
        <v>443347</v>
      </c>
      <c r="T4" s="72">
        <f t="shared" ca="1" si="10"/>
        <v>3367413</v>
      </c>
      <c r="U4" s="72">
        <f t="shared" ca="1" si="11"/>
        <v>3367413</v>
      </c>
      <c r="V4" s="72">
        <f t="shared" ca="1" si="12"/>
        <v>0.52916366255822567</v>
      </c>
      <c r="W4" s="72">
        <f ca="1">(Coef!$J$9/(1+Coef!$J$8*(COS(V4))^2)^0.5)*Coef!$J$6</f>
        <v>6381030.9617019715</v>
      </c>
      <c r="X4" s="72">
        <f t="shared" ca="1" si="13"/>
        <v>-9</v>
      </c>
      <c r="Y4" s="72">
        <f t="shared" ca="1" si="14"/>
        <v>-8.8783458879957092E-3</v>
      </c>
      <c r="Z4" s="72">
        <f t="shared" ca="1" si="15"/>
        <v>0.87153653831790123</v>
      </c>
      <c r="AA4" s="72">
        <f t="shared" ca="1" si="16"/>
        <v>0.64943877051972709</v>
      </c>
      <c r="AB4" s="72">
        <f t="shared" ca="1" si="17"/>
        <v>0.96493193171717628</v>
      </c>
      <c r="AC4" s="72">
        <f t="shared" ca="1" si="18"/>
        <v>0.88605864141781399</v>
      </c>
      <c r="AD4" s="72">
        <f t="shared" ca="1" si="19"/>
        <v>1.6380774772641278</v>
      </c>
      <c r="AE4" s="72">
        <f ca="1">Coef!$J$6*Coef!$J$9*(V4-(Coef!$J$10*AB4)+(Coef!$J$11*AC4)-(Coef!$J$12*AD4))</f>
        <v>3354116.7562097497</v>
      </c>
      <c r="AF4" s="72">
        <f t="shared" ca="1" si="20"/>
        <v>2.0837140377554051E-3</v>
      </c>
      <c r="AG4" s="72">
        <f ca="1">((Coef!$J$8*Y4^2)/2)*(COS(V4))^2</f>
        <v>1.9793117631548468E-7</v>
      </c>
      <c r="AH4" s="72">
        <f t="shared" ca="1" si="21"/>
        <v>-8.8783453022285609E-3</v>
      </c>
      <c r="AI4" s="72">
        <f t="shared" ca="1" si="22"/>
        <v>0.53124737618354911</v>
      </c>
      <c r="AJ4" s="72">
        <f t="shared" ca="1" si="23"/>
        <v>-8.8784619419723376E-3</v>
      </c>
      <c r="AK4" s="72">
        <f t="shared" ca="1" si="24"/>
        <v>-1.0297375585254313E-2</v>
      </c>
      <c r="AL4" s="72">
        <f t="shared" ca="1" si="25"/>
        <v>0.53122421855506141</v>
      </c>
      <c r="AM4" s="72">
        <f ca="1">V4+(1+Coef!$J$8*(COS(V4))^2-(3/2)*Coef!$J$8*SIN(V4)*COS(V4)*(AL4-V4))*(AL4-V4)</f>
        <v>0.53123454804324854</v>
      </c>
      <c r="AN4" s="34" t="str">
        <f t="shared" ca="1" si="26"/>
        <v>29 443347 3367413 N</v>
      </c>
      <c r="AO4" s="33">
        <f t="shared" ca="1" si="27"/>
        <v>30.437497534417908</v>
      </c>
      <c r="AP4" s="33">
        <f t="shared" ca="1" si="28"/>
        <v>-9.5899961610961277</v>
      </c>
      <c r="AQ4" s="72">
        <f ca="1">'MGRS to Dist'!BP4</f>
        <v>448834.28625602036</v>
      </c>
      <c r="AR4" s="72">
        <f ca="1">'MGRS to Dist'!BT4</f>
        <v>213.0084890563937</v>
      </c>
      <c r="AS4" s="72">
        <f ca="1">'MGRS to Dist'!BU4</f>
        <v>31.649547519517562</v>
      </c>
      <c r="AT4" s="72">
        <f ca="1">'MGRS to Dist'!BV4</f>
        <v>211.64954751951757</v>
      </c>
    </row>
    <row r="5" spans="1:46" ht="16.5" customHeight="1">
      <c r="A5" s="72" t="s">
        <v>262</v>
      </c>
      <c r="B5" s="39" t="s">
        <v>263</v>
      </c>
      <c r="C5" s="72" t="str">
        <f t="shared" si="0"/>
        <v>29RMP4562059411</v>
      </c>
      <c r="D5" s="72">
        <f t="array" aca="1" ref="D5" ca="1">MATCH(TRUE,ISERROR(VALUE(MID(C5,ROW(INDIRECT("1:"&amp;LEN(C5))),1))),0)</f>
        <v>3</v>
      </c>
      <c r="E5" s="72">
        <f t="shared" ca="1" si="1"/>
        <v>29</v>
      </c>
      <c r="F5" s="72" t="str">
        <f t="shared" ca="1" si="2"/>
        <v>R</v>
      </c>
      <c r="G5" s="72" t="str">
        <f t="shared" ca="1" si="3"/>
        <v>M</v>
      </c>
      <c r="H5" s="72" t="str">
        <f t="shared" ca="1" si="4"/>
        <v>P</v>
      </c>
      <c r="I5" s="72">
        <f t="shared" ca="1" si="5"/>
        <v>10</v>
      </c>
      <c r="J5" s="72">
        <f t="shared" ca="1" si="6"/>
        <v>45620</v>
      </c>
      <c r="K5" s="72">
        <f t="shared" ca="1" si="7"/>
        <v>59411</v>
      </c>
      <c r="L5" s="72">
        <f t="shared" ca="1" si="8"/>
        <v>170.80604746885038</v>
      </c>
      <c r="M5" s="72">
        <f ca="1">VLOOKUP(G5,Coef!$C$2:$F$25,4)</f>
        <v>4</v>
      </c>
      <c r="N5" s="31">
        <f ca="1">VLOOKUP(F5,Coef!$C$4:$D$23,2)</f>
        <v>14</v>
      </c>
      <c r="O5" s="31">
        <f ca="1">MOD(VLOOKUP(H5,Coef!$C$2:$G$21,5)+MOD(E5+1,2)*15,20)</f>
        <v>14</v>
      </c>
      <c r="P5" s="31">
        <f ca="1">VLOOKUP(N5,Coef!$A$27:$B$46,2)</f>
        <v>2.67</v>
      </c>
      <c r="Q5" s="31">
        <f ca="1">VLOOKUP(N5,Coef!$A$27:$C$46,3)+O5/10-0.1</f>
        <v>3.3</v>
      </c>
      <c r="R5" s="31">
        <f ca="1">IF(Q5+0.1&lt;P5,Q5+2,Q5)</f>
        <v>3.3</v>
      </c>
      <c r="S5" s="72">
        <f t="shared" ca="1" si="9"/>
        <v>445620</v>
      </c>
      <c r="T5" s="72">
        <f t="shared" ca="1" si="10"/>
        <v>3359411</v>
      </c>
      <c r="U5" s="72">
        <f t="shared" ca="1" si="11"/>
        <v>3359411</v>
      </c>
      <c r="V5" s="72">
        <f t="shared" ca="1" si="12"/>
        <v>0.52790620835590751</v>
      </c>
      <c r="W5" s="72">
        <f ca="1">(Coef!$J$9/(1+Coef!$J$8*(COS(V5))^2)^0.5)*Coef!$J$6</f>
        <v>6381007.5312689962</v>
      </c>
      <c r="X5" s="72">
        <f t="shared" ca="1" si="13"/>
        <v>-9</v>
      </c>
      <c r="Y5" s="72">
        <f t="shared" ca="1" si="14"/>
        <v>-8.5221651492370844E-3</v>
      </c>
      <c r="Z5" s="72">
        <f t="shared" ca="1" si="15"/>
        <v>0.87030064703021248</v>
      </c>
      <c r="AA5" s="72">
        <f t="shared" ca="1" si="16"/>
        <v>0.64947092900506487</v>
      </c>
      <c r="AB5" s="72">
        <f t="shared" ca="1" si="17"/>
        <v>0.96305653187101381</v>
      </c>
      <c r="AC5" s="72">
        <f t="shared" ca="1" si="18"/>
        <v>0.88466013115452657</v>
      </c>
      <c r="AD5" s="72">
        <f t="shared" ca="1" si="19"/>
        <v>1.6359917019964809</v>
      </c>
      <c r="AE5" s="72">
        <f ca="1">Coef!$J$6*Coef!$J$9*(V5-(Coef!$J$10*AB5)+(Coef!$J$11*AC5)-(Coef!$J$12*AD5))</f>
        <v>3346133.0407592207</v>
      </c>
      <c r="AF5" s="72">
        <f t="shared" ca="1" si="20"/>
        <v>2.080856224618604E-3</v>
      </c>
      <c r="AG5" s="72">
        <f ca="1">((Coef!$J$8*Y5^2)/2)*(COS(V5))^2</f>
        <v>1.82636583379042E-7</v>
      </c>
      <c r="AH5" s="72">
        <f t="shared" ca="1" si="21"/>
        <v>-8.522164630417375E-3</v>
      </c>
      <c r="AI5" s="72">
        <f t="shared" ca="1" si="22"/>
        <v>0.52998706420048569</v>
      </c>
      <c r="AJ5" s="72">
        <f t="shared" ca="1" si="23"/>
        <v>-8.5222677877456188E-3</v>
      </c>
      <c r="AK5" s="72">
        <f t="shared" ca="1" si="24"/>
        <v>-9.8769775521700583E-3</v>
      </c>
      <c r="AL5" s="72">
        <f t="shared" ca="1" si="25"/>
        <v>0.52996578882552481</v>
      </c>
      <c r="AM5" s="72">
        <f ca="1">V5+(1+Coef!$J$8*(COS(V5))^2-(3/2)*Coef!$J$8*SIN(V5)*COS(V5)*(AL5-V5))*(AL5-V5)</f>
        <v>0.52997612865992272</v>
      </c>
      <c r="AN5" s="34" t="str">
        <f t="shared" ca="1" si="26"/>
        <v>29 445620 3359411 N</v>
      </c>
      <c r="AO5" s="33">
        <f t="shared" ca="1" si="27"/>
        <v>30.365395414895882</v>
      </c>
      <c r="AP5" s="33">
        <f t="shared" ca="1" si="28"/>
        <v>-9.5659091280847992</v>
      </c>
      <c r="AQ5" s="72">
        <f ca="1">'MGRS to Dist'!BP5</f>
        <v>8321.5777517987917</v>
      </c>
      <c r="AR5" s="72">
        <f ca="1">'MGRS to Dist'!BT5</f>
        <v>163.92040290801742</v>
      </c>
      <c r="AS5" s="72">
        <f ca="1">'MGRS to Dist'!BU5</f>
        <v>-16.067407712967899</v>
      </c>
      <c r="AT5" s="72">
        <f ca="1">'MGRS to Dist'!BV5</f>
        <v>163.93259228703209</v>
      </c>
    </row>
    <row r="6" spans="1:46" ht="16.5" customHeight="1">
      <c r="B6" s="38" t="s">
        <v>264</v>
      </c>
      <c r="C6" s="72" t="str">
        <f t="shared" si="0"/>
        <v>29SPT4383923181</v>
      </c>
      <c r="D6" s="72">
        <f t="array" aca="1" ref="D6" ca="1">MATCH(TRUE,ISERROR(VALUE(MID(C6,ROW(INDIRECT("1:"&amp;LEN(C6))),1))),0)</f>
        <v>3</v>
      </c>
      <c r="E6" s="72">
        <f t="shared" ca="1" si="1"/>
        <v>29</v>
      </c>
      <c r="F6" s="72" t="str">
        <f t="shared" ca="1" si="2"/>
        <v>S</v>
      </c>
      <c r="G6" s="72" t="str">
        <f t="shared" ca="1" si="3"/>
        <v>P</v>
      </c>
      <c r="H6" s="72" t="str">
        <f t="shared" ca="1" si="4"/>
        <v>T</v>
      </c>
      <c r="I6" s="72">
        <f t="shared" ca="1" si="5"/>
        <v>10</v>
      </c>
      <c r="J6" s="72">
        <f t="shared" ca="1" si="6"/>
        <v>43839</v>
      </c>
      <c r="K6" s="72">
        <f t="shared" ca="1" si="7"/>
        <v>23181</v>
      </c>
      <c r="L6" s="72">
        <f t="shared" ca="1" si="8"/>
        <v>170.80604746885038</v>
      </c>
      <c r="M6" s="72">
        <f ca="1">VLOOKUP(G6,Coef!$C$2:$F$25,4)</f>
        <v>6</v>
      </c>
      <c r="N6" s="31">
        <f ca="1">VLOOKUP(F6,Coef!$C$4:$D$23,2)</f>
        <v>15</v>
      </c>
      <c r="O6" s="31">
        <f ca="1">MOD(VLOOKUP(H6,Coef!$C$2:$G$21,5)+MOD(E6+1,2)*15,20)</f>
        <v>18</v>
      </c>
      <c r="P6" s="31">
        <f ca="1">VLOOKUP(N6,Coef!$A$27:$B$46,2)</f>
        <v>3.56</v>
      </c>
      <c r="Q6" s="31">
        <f ca="1">VLOOKUP(N6,Coef!$A$27:$C$46,3)+O6/10-0.1</f>
        <v>3.6999999999999997</v>
      </c>
      <c r="R6" s="31">
        <f ca="1">IF(Q6+0.1&lt;P6,Q6+2,Q6)</f>
        <v>3.6999999999999997</v>
      </c>
      <c r="S6" s="72">
        <f t="shared" ca="1" si="9"/>
        <v>643839</v>
      </c>
      <c r="T6" s="72">
        <f t="shared" ca="1" si="10"/>
        <v>3723180.9999999995</v>
      </c>
      <c r="U6" s="72">
        <f t="shared" ca="1" si="11"/>
        <v>3723180.9999999995</v>
      </c>
      <c r="V6" s="72">
        <f t="shared" ca="1" si="12"/>
        <v>0.58506993182220213</v>
      </c>
      <c r="W6" s="72">
        <f ca="1">(Coef!$J$9/(1+Coef!$J$8*(COS(V6))^2)^0.5)*Coef!$J$6</f>
        <v>6382104.2747798031</v>
      </c>
      <c r="X6" s="72">
        <f t="shared" ca="1" si="13"/>
        <v>-9</v>
      </c>
      <c r="Y6" s="72">
        <f t="shared" ca="1" si="14"/>
        <v>2.2537864285359512E-2</v>
      </c>
      <c r="Z6" s="72">
        <f t="shared" ca="1" si="15"/>
        <v>0.92080515676660801</v>
      </c>
      <c r="AA6" s="72">
        <f t="shared" ca="1" si="16"/>
        <v>0.63997012761309702</v>
      </c>
      <c r="AB6" s="72">
        <f t="shared" ca="1" si="17"/>
        <v>1.045472510205506</v>
      </c>
      <c r="AC6" s="72">
        <f t="shared" ca="1" si="18"/>
        <v>0.94409691455740374</v>
      </c>
      <c r="AD6" s="72">
        <f t="shared" ca="1" si="19"/>
        <v>1.7217570464809209</v>
      </c>
      <c r="AE6" s="72">
        <f ca="1">Coef!$J$6*Coef!$J$9*(V6-(Coef!$J$10*AB6)+(Coef!$J$11*AC6)-(Coef!$J$12*AD6))</f>
        <v>3709162.5229139165</v>
      </c>
      <c r="AF6" s="72">
        <f t="shared" ca="1" si="20"/>
        <v>2.1965289945950783E-3</v>
      </c>
      <c r="AG6" s="72">
        <f ca="1">((Coef!$J$8*Y6^2)/2)*(COS(V6))^2</f>
        <v>1.1896383353696145E-6</v>
      </c>
      <c r="AH6" s="72">
        <f t="shared" ca="1" si="21"/>
        <v>2.2537855348057061E-2</v>
      </c>
      <c r="AI6" s="72">
        <f t="shared" ca="1" si="22"/>
        <v>0.58726645820372214</v>
      </c>
      <c r="AJ6" s="72">
        <f t="shared" ca="1" si="23"/>
        <v>2.2539763432282978E-2</v>
      </c>
      <c r="AK6" s="72">
        <f t="shared" ca="1" si="24"/>
        <v>2.7069529860455858E-2</v>
      </c>
      <c r="AL6" s="72">
        <f t="shared" ca="1" si="25"/>
        <v>0.58709745509902944</v>
      </c>
      <c r="AM6" s="72">
        <f ca="1">V6+(1+Coef!$J$8*(COS(V6))^2-(3/2)*Coef!$J$8*SIN(V6)*COS(V6)*(AL6-V6))*(AL6-V6)</f>
        <v>0.58710693294040039</v>
      </c>
      <c r="AN6" s="34" t="str">
        <f t="shared" ca="1" si="26"/>
        <v>29 643839 3723181 N</v>
      </c>
      <c r="AO6" s="33">
        <f t="shared" ca="1" si="27"/>
        <v>33.638749380355193</v>
      </c>
      <c r="AP6" s="33">
        <f t="shared" ca="1" si="28"/>
        <v>-7.4490301855925232</v>
      </c>
      <c r="AQ6" s="72">
        <f ca="1">'MGRS to Dist'!BP6</f>
        <v>414408.03313025349</v>
      </c>
      <c r="AR6" s="72">
        <f ca="1">'MGRS to Dist'!BT6</f>
        <v>28.186107947773849</v>
      </c>
      <c r="AS6" s="72">
        <f ca="1">'MGRS to Dist'!BU6</f>
        <v>-150.6915025426909</v>
      </c>
      <c r="AT6" s="72">
        <f ca="1">'MGRS to Dist'!BV6</f>
        <v>29.308497457309102</v>
      </c>
    </row>
    <row r="7" spans="1:46" ht="16.5" customHeight="1">
      <c r="A7" s="72" t="s">
        <v>265</v>
      </c>
      <c r="B7" s="38" t="s">
        <v>266</v>
      </c>
      <c r="C7" s="72" t="str">
        <f t="shared" si="0"/>
        <v>29SPT3965819605</v>
      </c>
      <c r="D7" s="72">
        <f t="array" aca="1" ref="D7" ca="1">MATCH(TRUE,ISERROR(VALUE(MID(C7,ROW(INDIRECT("1:"&amp;LEN(C7))),1))),0)</f>
        <v>3</v>
      </c>
      <c r="E7" s="72">
        <f t="shared" ca="1" si="1"/>
        <v>29</v>
      </c>
      <c r="F7" s="72" t="str">
        <f t="shared" ca="1" si="2"/>
        <v>S</v>
      </c>
      <c r="G7" s="72" t="str">
        <f t="shared" ca="1" si="3"/>
        <v>P</v>
      </c>
      <c r="H7" s="72" t="str">
        <f t="shared" ca="1" si="4"/>
        <v>T</v>
      </c>
      <c r="I7" s="72">
        <f t="shared" ca="1" si="5"/>
        <v>10</v>
      </c>
      <c r="J7" s="72">
        <f t="shared" ca="1" si="6"/>
        <v>39658</v>
      </c>
      <c r="K7" s="72">
        <f t="shared" ca="1" si="7"/>
        <v>19605</v>
      </c>
      <c r="L7" s="72">
        <f t="shared" ca="1" si="8"/>
        <v>170.80604746885038</v>
      </c>
      <c r="M7" s="72">
        <f ca="1">VLOOKUP(G7,Coef!$C$2:$F$25,4)</f>
        <v>6</v>
      </c>
      <c r="N7" s="31">
        <f ca="1">VLOOKUP(F7,Coef!$C$4:$D$23,2)</f>
        <v>15</v>
      </c>
      <c r="O7" s="31">
        <f ca="1">MOD(VLOOKUP(H7,Coef!$C$2:$G$21,5)+MOD(E7+1,2)*15,20)</f>
        <v>18</v>
      </c>
      <c r="P7" s="31">
        <f ca="1">VLOOKUP(N7,Coef!$A$27:$B$46,2)</f>
        <v>3.56</v>
      </c>
      <c r="Q7" s="31">
        <f ca="1">VLOOKUP(N7,Coef!$A$27:$C$46,3)+O7/10-0.1</f>
        <v>3.6999999999999997</v>
      </c>
      <c r="R7" s="31">
        <f ca="1">IF(Q7+0.1&lt;P7,Q7+2,Q7)</f>
        <v>3.6999999999999997</v>
      </c>
      <c r="S7" s="72">
        <f t="shared" ca="1" si="9"/>
        <v>639658</v>
      </c>
      <c r="T7" s="72">
        <f t="shared" ca="1" si="10"/>
        <v>3719604.9999999995</v>
      </c>
      <c r="U7" s="72">
        <f t="shared" ca="1" si="11"/>
        <v>3719604.9999999995</v>
      </c>
      <c r="V7" s="72">
        <f t="shared" ca="1" si="12"/>
        <v>0.58450799027915168</v>
      </c>
      <c r="W7" s="72">
        <f ca="1">(Coef!$J$9/(1+Coef!$J$8*(COS(V7))^2)^0.5)*Coef!$J$6</f>
        <v>6382093.201248249</v>
      </c>
      <c r="X7" s="72">
        <f t="shared" ca="1" si="13"/>
        <v>-9</v>
      </c>
      <c r="Y7" s="72">
        <f t="shared" ca="1" si="14"/>
        <v>2.1882789172161389E-2</v>
      </c>
      <c r="Z7" s="72">
        <f t="shared" ca="1" si="15"/>
        <v>0.92036623517679894</v>
      </c>
      <c r="AA7" s="72">
        <f t="shared" ca="1" si="16"/>
        <v>0.64014119171029493</v>
      </c>
      <c r="AB7" s="72">
        <f t="shared" ca="1" si="17"/>
        <v>1.0446911078675511</v>
      </c>
      <c r="AC7" s="72">
        <f t="shared" ca="1" si="18"/>
        <v>0.94355362882823712</v>
      </c>
      <c r="AD7" s="72">
        <f t="shared" ca="1" si="19"/>
        <v>1.7210015857335021</v>
      </c>
      <c r="AE7" s="72">
        <f ca="1">Coef!$J$6*Coef!$J$9*(V7-(Coef!$J$10*AB7)+(Coef!$J$11*AC7)-(Coef!$J$12*AD7))</f>
        <v>3705592.8830199502</v>
      </c>
      <c r="AF7" s="72">
        <f t="shared" ca="1" si="20"/>
        <v>2.1955362509135275E-3</v>
      </c>
      <c r="AG7" s="72">
        <f ca="1">((Coef!$J$8*Y7^2)/2)*(COS(V7))^2</f>
        <v>1.1223231492170391E-6</v>
      </c>
      <c r="AH7" s="72">
        <f t="shared" ca="1" si="21"/>
        <v>2.1882780985641104E-2</v>
      </c>
      <c r="AI7" s="72">
        <f t="shared" ca="1" si="22"/>
        <v>0.58670352406596404</v>
      </c>
      <c r="AJ7" s="72">
        <f t="shared" ca="1" si="23"/>
        <v>2.1884527477996463E-2</v>
      </c>
      <c r="AK7" s="72">
        <f t="shared" ca="1" si="24"/>
        <v>2.6273144733424295E-2</v>
      </c>
      <c r="AL7" s="72">
        <f t="shared" ca="1" si="25"/>
        <v>0.58654439441881334</v>
      </c>
      <c r="AM7" s="72">
        <f ca="1">V7+(1+Coef!$J$8*(COS(V7))^2-(3/2)*Coef!$J$8*SIN(V7)*COS(V7)*(AL7-V7))*(AL7-V7)</f>
        <v>0.58655392079942159</v>
      </c>
      <c r="AN7" s="34" t="str">
        <f t="shared" ca="1" si="26"/>
        <v>29 639658 3719605 N</v>
      </c>
      <c r="AO7" s="33">
        <f t="shared" ca="1" si="27"/>
        <v>33.607064118657611</v>
      </c>
      <c r="AP7" s="33">
        <f t="shared" ca="1" si="28"/>
        <v>-7.4946596922384217</v>
      </c>
      <c r="AQ7" s="72">
        <f ca="1">'MGRS to Dist'!BP7</f>
        <v>5502.5228135335055</v>
      </c>
      <c r="AR7" s="72">
        <f ca="1">'MGRS to Dist'!BT7</f>
        <v>230.18732241485503</v>
      </c>
      <c r="AS7" s="72">
        <f ca="1">'MGRS to Dist'!BU7</f>
        <v>50.162056236958591</v>
      </c>
      <c r="AT7" s="72">
        <f ca="1">'MGRS to Dist'!BV7</f>
        <v>230.16205623695851</v>
      </c>
    </row>
    <row r="8" spans="1:46" ht="16.5" customHeight="1">
      <c r="A8" s="72" t="s">
        <v>265</v>
      </c>
      <c r="B8" s="38" t="s">
        <v>267</v>
      </c>
      <c r="C8" s="72" t="str">
        <f t="shared" si="0"/>
        <v>29SPT4527923585</v>
      </c>
      <c r="D8" s="72">
        <f t="array" aca="1" ref="D8" ca="1">MATCH(TRUE,ISERROR(VALUE(MID(C8,ROW(INDIRECT("1:"&amp;LEN(C8))),1))),0)</f>
        <v>3</v>
      </c>
      <c r="E8" s="72">
        <f t="shared" ca="1" si="1"/>
        <v>29</v>
      </c>
      <c r="F8" s="72" t="str">
        <f t="shared" ca="1" si="2"/>
        <v>S</v>
      </c>
      <c r="G8" s="72" t="str">
        <f t="shared" ca="1" si="3"/>
        <v>P</v>
      </c>
      <c r="H8" s="72" t="str">
        <f t="shared" ca="1" si="4"/>
        <v>T</v>
      </c>
      <c r="I8" s="72">
        <f t="shared" ca="1" si="5"/>
        <v>10</v>
      </c>
      <c r="J8" s="72">
        <f t="shared" ca="1" si="6"/>
        <v>45279</v>
      </c>
      <c r="K8" s="72">
        <f t="shared" ca="1" si="7"/>
        <v>23585</v>
      </c>
      <c r="L8" s="72">
        <f t="shared" ca="1" si="8"/>
        <v>170.80604746885038</v>
      </c>
      <c r="M8" s="72">
        <f ca="1">VLOOKUP(G8,Coef!$C$2:$F$25,4)</f>
        <v>6</v>
      </c>
      <c r="N8" s="31">
        <f ca="1">VLOOKUP(F8,Coef!$C$4:$D$23,2)</f>
        <v>15</v>
      </c>
      <c r="O8" s="31">
        <f ca="1">MOD(VLOOKUP(H8,Coef!$C$2:$G$21,5)+MOD(E8+1,2)*15,20)</f>
        <v>18</v>
      </c>
      <c r="P8" s="31">
        <f ca="1">VLOOKUP(N8,Coef!$A$27:$B$46,2)</f>
        <v>3.56</v>
      </c>
      <c r="Q8" s="31">
        <f ca="1">VLOOKUP(N8,Coef!$A$27:$C$46,3)+O8/10-0.1</f>
        <v>3.6999999999999997</v>
      </c>
      <c r="R8" s="31">
        <f ca="1">IF(Q8+0.1&lt;P8,Q8+2,Q8)</f>
        <v>3.6999999999999997</v>
      </c>
      <c r="S8" s="72">
        <f t="shared" ca="1" si="9"/>
        <v>645279</v>
      </c>
      <c r="T8" s="72">
        <f t="shared" ca="1" si="10"/>
        <v>3723584.9999999995</v>
      </c>
      <c r="U8" s="72">
        <f t="shared" ca="1" si="11"/>
        <v>3723584.9999999995</v>
      </c>
      <c r="V8" s="72">
        <f t="shared" ca="1" si="12"/>
        <v>0.58513341738802771</v>
      </c>
      <c r="W8" s="72">
        <f ca="1">(Coef!$J$9/(1+Coef!$J$8*(COS(V8))^2)^0.5)*Coef!$J$6</f>
        <v>6382105.5261517419</v>
      </c>
      <c r="X8" s="72">
        <f t="shared" ca="1" si="13"/>
        <v>-9</v>
      </c>
      <c r="Y8" s="72">
        <f t="shared" ca="1" si="14"/>
        <v>2.2763490732751922E-2</v>
      </c>
      <c r="Z8" s="72">
        <f t="shared" ca="1" si="15"/>
        <v>0.9208546709931219</v>
      </c>
      <c r="AA8" s="72">
        <f t="shared" ca="1" si="16"/>
        <v>0.63995070794839037</v>
      </c>
      <c r="AB8" s="72">
        <f t="shared" ca="1" si="17"/>
        <v>1.0455607528845887</v>
      </c>
      <c r="AC8" s="72">
        <f t="shared" ca="1" si="18"/>
        <v>0.94415824165053919</v>
      </c>
      <c r="AD8" s="72">
        <f t="shared" ca="1" si="19"/>
        <v>1.7218422889598157</v>
      </c>
      <c r="AE8" s="72">
        <f ca="1">Coef!$J$6*Coef!$J$9*(V8-(Coef!$J$10*AB8)+(Coef!$J$11*AC8)-(Coef!$J$12*AD8))</f>
        <v>3709565.8055467377</v>
      </c>
      <c r="AF8" s="72">
        <f t="shared" ca="1" si="20"/>
        <v>2.196640966811941E-3</v>
      </c>
      <c r="AG8" s="72">
        <f ca="1">((Coef!$J$8*Y8^2)/2)*(COS(V8))^2</f>
        <v>1.2134744104776286E-6</v>
      </c>
      <c r="AH8" s="72">
        <f t="shared" ca="1" si="21"/>
        <v>2.276348152511409E-2</v>
      </c>
      <c r="AI8" s="72">
        <f t="shared" ca="1" si="22"/>
        <v>0.5873300556892721</v>
      </c>
      <c r="AJ8" s="72">
        <f t="shared" ca="1" si="23"/>
        <v>2.2765447491362112E-2</v>
      </c>
      <c r="AK8" s="72">
        <f t="shared" ca="1" si="24"/>
        <v>2.7341591635396317E-2</v>
      </c>
      <c r="AL8" s="72">
        <f t="shared" ca="1" si="25"/>
        <v>0.58715762903138369</v>
      </c>
      <c r="AM8" s="72">
        <f ca="1">V8+(1+Coef!$J$8*(COS(V8))^2-(3/2)*Coef!$J$8*SIN(V8)*COS(V8)*(AL8-V8))*(AL8-V8)</f>
        <v>0.58716709062488526</v>
      </c>
      <c r="AN8" s="34" t="str">
        <f t="shared" ca="1" si="26"/>
        <v>29 645279 3723585 N</v>
      </c>
      <c r="AO8" s="33">
        <f t="shared" ca="1" si="27"/>
        <v>33.642196161781449</v>
      </c>
      <c r="AP8" s="33">
        <f t="shared" ca="1" si="28"/>
        <v>-7.4334421941215965</v>
      </c>
      <c r="AQ8" s="72">
        <f ca="1">'MGRS to Dist'!BP8</f>
        <v>6888.4141565823902</v>
      </c>
      <c r="AR8" s="72">
        <f ca="1">'MGRS to Dist'!BT8</f>
        <v>55.40827422973814</v>
      </c>
      <c r="AS8" s="72">
        <f ca="1">'MGRS to Dist'!BU8</f>
        <v>-124.55782660428505</v>
      </c>
      <c r="AT8" s="72">
        <f ca="1">'MGRS to Dist'!BV8</f>
        <v>55.442173395714917</v>
      </c>
    </row>
    <row r="9" spans="1:46" ht="16.5" customHeight="1">
      <c r="A9" s="72" t="s">
        <v>265</v>
      </c>
      <c r="B9" s="38" t="s">
        <v>268</v>
      </c>
      <c r="C9" s="72" t="str">
        <f t="shared" si="0"/>
        <v>29SQT7203846496</v>
      </c>
      <c r="D9" s="72">
        <f t="array" aca="1" ref="D9" ca="1">MATCH(TRUE,ISERROR(VALUE(MID(C9,ROW(INDIRECT("1:"&amp;LEN(C9))),1))),0)</f>
        <v>3</v>
      </c>
      <c r="E9" s="72">
        <f t="shared" ca="1" si="1"/>
        <v>29</v>
      </c>
      <c r="F9" s="72" t="str">
        <f t="shared" ca="1" si="2"/>
        <v>S</v>
      </c>
      <c r="G9" s="72" t="str">
        <f t="shared" ca="1" si="3"/>
        <v>Q</v>
      </c>
      <c r="H9" s="72" t="str">
        <f t="shared" ca="1" si="4"/>
        <v>T</v>
      </c>
      <c r="I9" s="72">
        <f t="shared" ca="1" si="5"/>
        <v>10</v>
      </c>
      <c r="J9" s="72">
        <f t="shared" ca="1" si="6"/>
        <v>72038</v>
      </c>
      <c r="K9" s="72">
        <f t="shared" ca="1" si="7"/>
        <v>46496</v>
      </c>
      <c r="L9" s="72">
        <f t="shared" ca="1" si="8"/>
        <v>170.80604746885038</v>
      </c>
      <c r="M9" s="72">
        <f ca="1">VLOOKUP(G9,Coef!$C$2:$F$25,4)</f>
        <v>7</v>
      </c>
      <c r="N9" s="31">
        <f ca="1">VLOOKUP(F9,Coef!$C$4:$D$23,2)</f>
        <v>15</v>
      </c>
      <c r="O9" s="31">
        <f ca="1">MOD(VLOOKUP(H9,Coef!$C$2:$G$21,5)+MOD(E9+1,2)*15,20)</f>
        <v>18</v>
      </c>
      <c r="P9" s="31">
        <f ca="1">VLOOKUP(N9,Coef!$A$27:$B$46,2)</f>
        <v>3.56</v>
      </c>
      <c r="Q9" s="31">
        <f ca="1">VLOOKUP(N9,Coef!$A$27:$C$46,3)+O9/10-0.1</f>
        <v>3.6999999999999997</v>
      </c>
      <c r="R9" s="31">
        <f ca="1">IF(Q9+0.1&lt;P9,Q9+2,Q9)</f>
        <v>3.6999999999999997</v>
      </c>
      <c r="S9" s="72">
        <f t="shared" ca="1" si="9"/>
        <v>772038</v>
      </c>
      <c r="T9" s="72">
        <f t="shared" ca="1" si="10"/>
        <v>3746495.9999999995</v>
      </c>
      <c r="U9" s="72">
        <f t="shared" ca="1" si="11"/>
        <v>3746495.9999999995</v>
      </c>
      <c r="V9" s="72">
        <f t="shared" ca="1" si="12"/>
        <v>0.58873370896879651</v>
      </c>
      <c r="W9" s="72">
        <f ca="1">(Coef!$J$9/(1+Coef!$J$8*(COS(V9))^2)^0.5)*Coef!$J$6</f>
        <v>6382176.6026374353</v>
      </c>
      <c r="X9" s="72">
        <f t="shared" ca="1" si="13"/>
        <v>-9</v>
      </c>
      <c r="Y9" s="72">
        <f t="shared" ca="1" si="14"/>
        <v>4.2624643117456236E-2</v>
      </c>
      <c r="Z9" s="72">
        <f t="shared" ca="1" si="15"/>
        <v>0.92363832486508024</v>
      </c>
      <c r="AA9" s="72">
        <f t="shared" ca="1" si="16"/>
        <v>0.63881839494935666</v>
      </c>
      <c r="AB9" s="72">
        <f t="shared" ca="1" si="17"/>
        <v>1.0505528714013366</v>
      </c>
      <c r="AC9" s="72">
        <f t="shared" ca="1" si="18"/>
        <v>0.94761925228834154</v>
      </c>
      <c r="AD9" s="72">
        <f t="shared" ca="1" si="19"/>
        <v>1.7266413006382717</v>
      </c>
      <c r="AE9" s="72">
        <f ca="1">Coef!$J$6*Coef!$J$9*(V9-(Coef!$J$10*AB9)+(Coef!$J$11*AC9)-(Coef!$J$12*AD9))</f>
        <v>3732436.5119599616</v>
      </c>
      <c r="AF9" s="72">
        <f t="shared" ca="1" si="20"/>
        <v>2.202929958758558E-3</v>
      </c>
      <c r="AG9" s="72">
        <f ca="1">((Coef!$J$8*Y9^2)/2)*(COS(V9))^2</f>
        <v>4.2344250675014664E-6</v>
      </c>
      <c r="AH9" s="72">
        <f t="shared" ca="1" si="21"/>
        <v>4.2624582953837128E-2</v>
      </c>
      <c r="AI9" s="72">
        <f t="shared" ca="1" si="22"/>
        <v>0.59093662959941318</v>
      </c>
      <c r="AJ9" s="72">
        <f t="shared" ca="1" si="23"/>
        <v>4.2637491241360959E-2</v>
      </c>
      <c r="AK9" s="72">
        <f t="shared" ca="1" si="24"/>
        <v>5.1299490661820525E-2</v>
      </c>
      <c r="AL9" s="72">
        <f t="shared" ca="1" si="25"/>
        <v>0.5903277391142262</v>
      </c>
      <c r="AM9" s="72">
        <f ca="1">V9+(1+Coef!$J$8*(COS(V9))^2-(3/2)*Coef!$J$8*SIN(V9)*COS(V9)*(AL9-V9))*(AL9-V9)</f>
        <v>0.5903351574337693</v>
      </c>
      <c r="AN9" s="34" t="str">
        <f t="shared" ca="1" si="26"/>
        <v>29 772038 3746496 N</v>
      </c>
      <c r="AO9" s="33">
        <f t="shared" ca="1" si="27"/>
        <v>33.823713019145984</v>
      </c>
      <c r="AP9" s="33">
        <f t="shared" ca="1" si="28"/>
        <v>-6.0607556939069056</v>
      </c>
      <c r="AQ9" s="72">
        <f ca="1">'MGRS to Dist'!BP9</f>
        <v>128793.13266880163</v>
      </c>
      <c r="AR9" s="72">
        <f ca="1">'MGRS to Dist'!BT9</f>
        <v>80.584547839018171</v>
      </c>
      <c r="AS9" s="72">
        <f ca="1">'MGRS to Dist'!BU9</f>
        <v>-98.653141810589247</v>
      </c>
      <c r="AT9" s="72">
        <f ca="1">'MGRS to Dist'!BV9</f>
        <v>81.346858189410739</v>
      </c>
    </row>
    <row r="10" spans="1:46" ht="16.5" customHeight="1">
      <c r="A10" s="72" t="s">
        <v>265</v>
      </c>
      <c r="B10" s="38" t="s">
        <v>269</v>
      </c>
      <c r="C10" s="72" t="str">
        <f t="shared" si="0"/>
        <v>29RMP8763124729</v>
      </c>
      <c r="D10" s="72">
        <f t="array" aca="1" ref="D10" ca="1">MATCH(TRUE,ISERROR(VALUE(MID(C10,ROW(INDIRECT("1:"&amp;LEN(C10))),1))),0)</f>
        <v>3</v>
      </c>
      <c r="E10" s="72">
        <f t="shared" ca="1" si="1"/>
        <v>29</v>
      </c>
      <c r="F10" s="72" t="str">
        <f t="shared" ca="1" si="2"/>
        <v>R</v>
      </c>
      <c r="G10" s="72" t="str">
        <f t="shared" ca="1" si="3"/>
        <v>M</v>
      </c>
      <c r="H10" s="72" t="str">
        <f t="shared" ca="1" si="4"/>
        <v>P</v>
      </c>
      <c r="I10" s="72">
        <f t="shared" ca="1" si="5"/>
        <v>10</v>
      </c>
      <c r="J10" s="72">
        <f t="shared" ca="1" si="6"/>
        <v>87631</v>
      </c>
      <c r="K10" s="72">
        <f t="shared" ca="1" si="7"/>
        <v>24729</v>
      </c>
      <c r="L10" s="72">
        <f t="shared" ca="1" si="8"/>
        <v>170.80604746885038</v>
      </c>
      <c r="M10" s="72">
        <f ca="1">VLOOKUP(G10,Coef!$C$2:$F$25,4)</f>
        <v>4</v>
      </c>
      <c r="N10" s="31">
        <f ca="1">VLOOKUP(F10,Coef!$C$4:$D$23,2)</f>
        <v>14</v>
      </c>
      <c r="O10" s="31">
        <f ca="1">MOD(VLOOKUP(H10,Coef!$C$2:$G$21,5)+MOD(E10+1,2)*15,20)</f>
        <v>14</v>
      </c>
      <c r="P10" s="31">
        <f ca="1">VLOOKUP(N10,Coef!$A$27:$B$46,2)</f>
        <v>2.67</v>
      </c>
      <c r="Q10" s="31">
        <f ca="1">VLOOKUP(N10,Coef!$A$27:$C$46,3)+O10/10-0.1</f>
        <v>3.3</v>
      </c>
      <c r="R10" s="31">
        <f ca="1">IF(Q10+0.1&lt;P10,Q10+2,Q10)</f>
        <v>3.3</v>
      </c>
      <c r="S10" s="72">
        <f t="shared" ca="1" si="9"/>
        <v>487631</v>
      </c>
      <c r="T10" s="72">
        <f t="shared" ca="1" si="10"/>
        <v>3324729</v>
      </c>
      <c r="U10" s="72">
        <f t="shared" ca="1" si="11"/>
        <v>3324729</v>
      </c>
      <c r="V10" s="72">
        <f t="shared" ca="1" si="12"/>
        <v>0.52245619252926423</v>
      </c>
      <c r="W10" s="72">
        <f ca="1">(Coef!$J$9/(1+Coef!$J$8*(COS(V10))^2)^0.5)*Coef!$J$6</f>
        <v>6380906.3699391261</v>
      </c>
      <c r="X10" s="72">
        <f t="shared" ca="1" si="13"/>
        <v>-9</v>
      </c>
      <c r="Y10" s="72">
        <f t="shared" ca="1" si="14"/>
        <v>-1.9384393506024758E-3</v>
      </c>
      <c r="Z10" s="72">
        <f t="shared" ca="1" si="15"/>
        <v>0.86488056052529116</v>
      </c>
      <c r="AA10" s="72">
        <f t="shared" ca="1" si="16"/>
        <v>0.64951565957283863</v>
      </c>
      <c r="AB10" s="72">
        <f t="shared" ca="1" si="17"/>
        <v>0.95489647279190981</v>
      </c>
      <c r="AC10" s="72">
        <f t="shared" ca="1" si="18"/>
        <v>0.87855126948714202</v>
      </c>
      <c r="AD10" s="72">
        <f t="shared" ca="1" si="19"/>
        <v>1.626845122401589</v>
      </c>
      <c r="AE10" s="72">
        <f ca="1">Coef!$J$6*Coef!$J$9*(V10-(Coef!$J$10*AB10)+(Coef!$J$11*AC10)-(Coef!$J$12*AD10))</f>
        <v>3311531.3032942996</v>
      </c>
      <c r="AF10" s="72">
        <f t="shared" ca="1" si="20"/>
        <v>2.0683106663146773E-3</v>
      </c>
      <c r="AG10" s="72">
        <f ca="1">((Coef!$J$8*Y10^2)/2)*(COS(V10))^2</f>
        <v>9.5090120420415107E-9</v>
      </c>
      <c r="AH10" s="72">
        <f t="shared" ca="1" si="21"/>
        <v>-1.9384393444582615E-3</v>
      </c>
      <c r="AI10" s="72">
        <f t="shared" ca="1" si="22"/>
        <v>0.52452450317591126</v>
      </c>
      <c r="AJ10" s="72">
        <f t="shared" ca="1" si="23"/>
        <v>-1.9384405584214059E-3</v>
      </c>
      <c r="AK10" s="72">
        <f t="shared" ca="1" si="24"/>
        <v>-2.2395125239868131E-3</v>
      </c>
      <c r="AL10" s="72">
        <f t="shared" ca="1" si="25"/>
        <v>0.52452341614732501</v>
      </c>
      <c r="AM10" s="72">
        <f ca="1">V10+(1+Coef!$J$8*(COS(V10))^2-(3/2)*Coef!$J$8*SIN(V10)*COS(V10)*(AL10-V10))*(AL10-V10)</f>
        <v>0.52453386027734616</v>
      </c>
      <c r="AN10" s="34" t="str">
        <f t="shared" ca="1" si="26"/>
        <v>29 487631 3324729 N</v>
      </c>
      <c r="AO10" s="33">
        <f t="shared" ref="AO10:AO73" ca="1" si="29">AM10/PI()*180</f>
        <v>30.053576405596758</v>
      </c>
      <c r="AP10" s="33">
        <f t="shared" ref="AP10:AP73" ca="1" si="30">AK10/PI()*180+X10</f>
        <v>-9.128314615791135</v>
      </c>
      <c r="AQ10" s="72">
        <f ca="1">'MGRS to Dist'!BP10</f>
        <v>508757.1489385509</v>
      </c>
      <c r="AR10" s="72">
        <f ca="1">'MGRS to Dist'!BT10</f>
        <v>215.44722225253369</v>
      </c>
      <c r="AS10" s="72">
        <f ca="1">'MGRS to Dist'!BU10</f>
        <v>33.82329245756673</v>
      </c>
      <c r="AT10" s="72">
        <f ca="1">'MGRS to Dist'!BV10</f>
        <v>213.82329245756671</v>
      </c>
    </row>
    <row r="11" spans="1:46" ht="16.5" customHeight="1">
      <c r="B11" s="38" t="s">
        <v>270</v>
      </c>
      <c r="C11" s="72" t="str">
        <f t="shared" si="0"/>
        <v>30SVD1454899940</v>
      </c>
      <c r="D11" s="72">
        <f t="array" aca="1" ref="D11" ca="1">MATCH(TRUE,ISERROR(VALUE(MID(C11,ROW(INDIRECT("1:"&amp;LEN(C11))),1))),0)</f>
        <v>3</v>
      </c>
      <c r="E11" s="72">
        <f t="shared" ca="1" si="1"/>
        <v>30</v>
      </c>
      <c r="F11" s="72" t="str">
        <f t="shared" ca="1" si="2"/>
        <v>S</v>
      </c>
      <c r="G11" s="72" t="str">
        <f t="shared" ca="1" si="3"/>
        <v>V</v>
      </c>
      <c r="H11" s="72" t="str">
        <f t="shared" ca="1" si="4"/>
        <v>D</v>
      </c>
      <c r="I11" s="72">
        <f t="shared" ca="1" si="5"/>
        <v>10</v>
      </c>
      <c r="J11" s="72">
        <f t="shared" ca="1" si="6"/>
        <v>14548</v>
      </c>
      <c r="K11" s="72">
        <f t="shared" ca="1" si="7"/>
        <v>99940</v>
      </c>
      <c r="L11" s="72">
        <f t="shared" ca="1" si="8"/>
        <v>176.80604746885038</v>
      </c>
      <c r="M11" s="72">
        <f ca="1">VLOOKUP(G11,Coef!$C$2:$F$25,4)</f>
        <v>4</v>
      </c>
      <c r="N11" s="31">
        <f ca="1">VLOOKUP(F11,Coef!$C$4:$D$23,2)</f>
        <v>15</v>
      </c>
      <c r="O11" s="31">
        <f ca="1">MOD(VLOOKUP(H11,Coef!$C$2:$G$21,5)+MOD(E11+1,2)*15,20)</f>
        <v>19</v>
      </c>
      <c r="P11" s="31">
        <f ca="1">VLOOKUP(N11,Coef!$A$27:$B$46,2)</f>
        <v>3.56</v>
      </c>
      <c r="Q11" s="31">
        <f ca="1">VLOOKUP(N11,Coef!$A$27:$C$46,3)+O11/10-0.1</f>
        <v>3.8</v>
      </c>
      <c r="R11" s="31">
        <f ca="1">IF(Q11+0.1&lt;P11,Q11+2,Q11)</f>
        <v>3.8</v>
      </c>
      <c r="S11" s="72">
        <f t="shared" ca="1" si="9"/>
        <v>414548</v>
      </c>
      <c r="T11" s="72">
        <f t="shared" ca="1" si="10"/>
        <v>3899940</v>
      </c>
      <c r="U11" s="72">
        <f t="shared" ca="1" si="11"/>
        <v>3899940</v>
      </c>
      <c r="V11" s="72">
        <f t="shared" ca="1" si="12"/>
        <v>0.61284628115331463</v>
      </c>
      <c r="W11" s="72">
        <f ca="1">(Coef!$J$9/(1+Coef!$J$8*(COS(V11))^2)^0.5)*Coef!$J$6</f>
        <v>6382657.9931202941</v>
      </c>
      <c r="X11" s="72">
        <f t="shared" ca="1" si="13"/>
        <v>-3</v>
      </c>
      <c r="Y11" s="72">
        <f t="shared" ca="1" si="14"/>
        <v>-1.3388152724477256E-2</v>
      </c>
      <c r="Z11" s="72">
        <f t="shared" ca="1" si="15"/>
        <v>0.94104035473511549</v>
      </c>
      <c r="AA11" s="72">
        <f t="shared" ca="1" si="16"/>
        <v>0.62969448346997992</v>
      </c>
      <c r="AB11" s="72">
        <f t="shared" ca="1" si="17"/>
        <v>1.0833664585208724</v>
      </c>
      <c r="AC11" s="72">
        <f t="shared" ca="1" si="18"/>
        <v>0.96994846475814922</v>
      </c>
      <c r="AD11" s="72">
        <f t="shared" ca="1" si="19"/>
        <v>1.7570335336159963</v>
      </c>
      <c r="AE11" s="72">
        <f ca="1">Coef!$J$6*Coef!$J$9*(V11-(Coef!$J$10*AB11)+(Coef!$J$11*AC11)-(Coef!$J$12*AD11))</f>
        <v>3885630.4869182766</v>
      </c>
      <c r="AF11" s="72">
        <f t="shared" ca="1" si="20"/>
        <v>2.2419363683824547E-3</v>
      </c>
      <c r="AG11" s="72">
        <f ca="1">((Coef!$J$8*Y11^2)/2)*(COS(V11))^2</f>
        <v>4.0416660728951605E-7</v>
      </c>
      <c r="AH11" s="72">
        <f t="shared" ca="1" si="21"/>
        <v>-1.3388150920795835E-2</v>
      </c>
      <c r="AI11" s="72">
        <f t="shared" ca="1" si="22"/>
        <v>0.61508821661558122</v>
      </c>
      <c r="AJ11" s="72">
        <f t="shared" ca="1" si="23"/>
        <v>-1.3388550878843664E-2</v>
      </c>
      <c r="AK11" s="72">
        <f t="shared" ca="1" si="24"/>
        <v>-1.6391554052548548E-2</v>
      </c>
      <c r="AL11" s="72">
        <f t="shared" ca="1" si="25"/>
        <v>0.61502490355099038</v>
      </c>
      <c r="AM11" s="72">
        <f ca="1">V11+(1+Coef!$J$8*(COS(V11))^2-(3/2)*Coef!$J$8*SIN(V11)*COS(V11)*(AL11-V11))*(AL11-V11)</f>
        <v>0.61503470594064336</v>
      </c>
      <c r="AN11" s="34" t="str">
        <f t="shared" ca="1" si="26"/>
        <v>30 414548 3899940 N</v>
      </c>
      <c r="AO11" s="33">
        <f t="shared" ca="1" si="29"/>
        <v>35.238892904468521</v>
      </c>
      <c r="AP11" s="33">
        <f t="shared" ca="1" si="30"/>
        <v>-3.9391668668715925</v>
      </c>
      <c r="AQ11" s="72">
        <f ca="1">'MGRS to Dist'!BP11</f>
        <v>753195.50255465647</v>
      </c>
      <c r="AR11" s="72">
        <f ca="1">'MGRS to Dist'!BT11</f>
        <v>38.746001157053627</v>
      </c>
      <c r="AS11" s="72">
        <f ca="1">'MGRS to Dist'!BU11</f>
        <v>-138.45048504657987</v>
      </c>
      <c r="AT11" s="72">
        <f ca="1">'MGRS to Dist'!BV11</f>
        <v>41.5495149534201</v>
      </c>
    </row>
    <row r="12" spans="1:46" ht="16.5" customHeight="1">
      <c r="A12" s="72" t="s">
        <v>271</v>
      </c>
      <c r="B12" s="80" t="s">
        <v>272</v>
      </c>
      <c r="C12" s="72" t="str">
        <f t="shared" si="0"/>
        <v>29SNS4845877343</v>
      </c>
      <c r="D12" s="72">
        <f t="array" aca="1" ref="D12" ca="1">MATCH(TRUE,ISERROR(VALUE(MID(C12,ROW(INDIRECT("1:"&amp;LEN(C12))),1))),0)</f>
        <v>3</v>
      </c>
      <c r="E12" s="72">
        <f t="shared" ca="1" si="1"/>
        <v>29</v>
      </c>
      <c r="F12" s="72" t="str">
        <f t="shared" ca="1" si="2"/>
        <v>S</v>
      </c>
      <c r="G12" s="72" t="str">
        <f t="shared" ca="1" si="3"/>
        <v>N</v>
      </c>
      <c r="H12" s="72" t="str">
        <f t="shared" ca="1" si="4"/>
        <v>S</v>
      </c>
      <c r="I12" s="72">
        <f t="shared" ca="1" si="5"/>
        <v>10</v>
      </c>
      <c r="J12" s="72">
        <f t="shared" ca="1" si="6"/>
        <v>48458</v>
      </c>
      <c r="K12" s="72">
        <f t="shared" ca="1" si="7"/>
        <v>77343</v>
      </c>
      <c r="L12" s="72">
        <f t="shared" ca="1" si="8"/>
        <v>170.80604746885038</v>
      </c>
      <c r="M12" s="72">
        <f ca="1">VLOOKUP(G12,Coef!$C$2:$F$25,4)</f>
        <v>5</v>
      </c>
      <c r="N12" s="31">
        <f ca="1">VLOOKUP(F12,Coef!$C$4:$D$23,2)</f>
        <v>15</v>
      </c>
      <c r="O12" s="31">
        <f ca="1">MOD(VLOOKUP(H12,Coef!$C$2:$G$21,5)+MOD(E12+1,2)*15,20)</f>
        <v>17</v>
      </c>
      <c r="P12" s="31">
        <f ca="1">VLOOKUP(N12,Coef!$A$27:$B$46,2)</f>
        <v>3.56</v>
      </c>
      <c r="Q12" s="31">
        <f ca="1">VLOOKUP(N12,Coef!$A$27:$C$46,3)+O12/10-0.1</f>
        <v>3.6</v>
      </c>
      <c r="R12" s="31">
        <f ca="1">IF(Q12+0.1&lt;P12,Q12+2,Q12)</f>
        <v>3.6</v>
      </c>
      <c r="S12" s="72">
        <f t="shared" ca="1" si="9"/>
        <v>548458</v>
      </c>
      <c r="T12" s="72">
        <f t="shared" ca="1" si="10"/>
        <v>3677343</v>
      </c>
      <c r="U12" s="72">
        <f t="shared" ca="1" si="11"/>
        <v>3677343</v>
      </c>
      <c r="V12" s="72">
        <f t="shared" ca="1" si="12"/>
        <v>0.57786683438082986</v>
      </c>
      <c r="W12" s="72">
        <f ca="1">(Coef!$J$9/(1+Coef!$J$8*(COS(V12))^2)^0.5)*Coef!$J$6</f>
        <v>6381962.740267097</v>
      </c>
      <c r="X12" s="72">
        <f t="shared" ca="1" si="13"/>
        <v>-9</v>
      </c>
      <c r="Y12" s="72">
        <f t="shared" ca="1" si="14"/>
        <v>7.5929619103310437E-3</v>
      </c>
      <c r="Z12" s="72">
        <f t="shared" ca="1" si="15"/>
        <v>0.91509105561020276</v>
      </c>
      <c r="AA12" s="72">
        <f t="shared" ca="1" si="16"/>
        <v>0.64204951232786933</v>
      </c>
      <c r="AB12" s="72">
        <f t="shared" ca="1" si="17"/>
        <v>1.0354123621859312</v>
      </c>
      <c r="AC12" s="72">
        <f t="shared" ca="1" si="18"/>
        <v>0.93707164972141577</v>
      </c>
      <c r="AD12" s="72">
        <f t="shared" ca="1" si="19"/>
        <v>1.7119451203233453</v>
      </c>
      <c r="AE12" s="72">
        <f ca="1">Coef!$J$6*Coef!$J$9*(V12-(Coef!$J$10*AB12)+(Coef!$J$11*AC12)-(Coef!$J$12*AD12))</f>
        <v>3663407.4528107904</v>
      </c>
      <c r="AF12" s="72">
        <f t="shared" ca="1" si="20"/>
        <v>2.1835832887715013E-3</v>
      </c>
      <c r="AG12" s="72">
        <f ca="1">((Coef!$J$8*Y12^2)/2)*(COS(V12))^2</f>
        <v>1.3630887222271468E-7</v>
      </c>
      <c r="AH12" s="72">
        <f t="shared" ca="1" si="21"/>
        <v>7.5929615653350189E-3</v>
      </c>
      <c r="AI12" s="72">
        <f t="shared" ca="1" si="22"/>
        <v>0.58005041737195961</v>
      </c>
      <c r="AJ12" s="72">
        <f t="shared" ca="1" si="23"/>
        <v>7.5930345251302711E-3</v>
      </c>
      <c r="AK12" s="72">
        <f t="shared" ca="1" si="24"/>
        <v>9.0776041049312316E-3</v>
      </c>
      <c r="AL12" s="72">
        <f t="shared" ca="1" si="25"/>
        <v>0.58003152963059801</v>
      </c>
      <c r="AM12" s="72">
        <f ca="1">V12+(1+Coef!$J$8*(COS(V12))^2-(3/2)*Coef!$J$8*SIN(V12)*COS(V12)*(AL12-V12))*(AL12-V12)</f>
        <v>0.58004174391296548</v>
      </c>
      <c r="AN12" s="34" t="str">
        <f t="shared" ca="1" si="26"/>
        <v>29 548458 3677343 N</v>
      </c>
      <c r="AO12" s="33">
        <f t="shared" ca="1" si="29"/>
        <v>33.233943867621029</v>
      </c>
      <c r="AP12" s="33">
        <f t="shared" ca="1" si="30"/>
        <v>-8.4798915966968096</v>
      </c>
      <c r="AQ12" s="72">
        <f ca="1">'MGRS to Dist'!BP12</f>
        <v>473701.46370806504</v>
      </c>
      <c r="AR12" s="72">
        <f ca="1">'MGRS to Dist'!BT12</f>
        <v>243.18522961470242</v>
      </c>
      <c r="AS12" s="72">
        <f ca="1">'MGRS to Dist'!BU12</f>
        <v>60.629271896538924</v>
      </c>
      <c r="AT12" s="72">
        <f ca="1">'MGRS to Dist'!BV12</f>
        <v>240.62927189653897</v>
      </c>
    </row>
    <row r="13" spans="1:46" ht="16.5" customHeight="1">
      <c r="B13" s="81" t="s">
        <v>273</v>
      </c>
      <c r="C13" s="72" t="str">
        <f t="shared" si="0"/>
        <v>29SPR2802593943</v>
      </c>
      <c r="D13" s="72">
        <f t="array" aca="1" ref="D13" ca="1">MATCH(TRUE,ISERROR(VALUE(MID(C13,ROW(INDIRECT("1:"&amp;LEN(C13))),1))),0)</f>
        <v>3</v>
      </c>
      <c r="E13" s="72">
        <f t="shared" ca="1" si="1"/>
        <v>29</v>
      </c>
      <c r="F13" s="72" t="str">
        <f t="shared" ca="1" si="2"/>
        <v>S</v>
      </c>
      <c r="G13" s="72" t="str">
        <f t="shared" ca="1" si="3"/>
        <v>P</v>
      </c>
      <c r="H13" s="72" t="str">
        <f t="shared" ca="1" si="4"/>
        <v>R</v>
      </c>
      <c r="I13" s="72">
        <f t="shared" ca="1" si="5"/>
        <v>10</v>
      </c>
      <c r="J13" s="72">
        <f t="shared" ca="1" si="6"/>
        <v>28025</v>
      </c>
      <c r="K13" s="72">
        <f t="shared" ca="1" si="7"/>
        <v>93943</v>
      </c>
      <c r="L13" s="72">
        <f t="shared" ca="1" si="8"/>
        <v>170.80604746885038</v>
      </c>
      <c r="M13" s="72">
        <f ca="1">VLOOKUP(G13,Coef!$C$2:$F$25,4)</f>
        <v>6</v>
      </c>
      <c r="N13" s="31">
        <f ca="1">VLOOKUP(F13,Coef!$C$4:$D$23,2)</f>
        <v>15</v>
      </c>
      <c r="O13" s="31">
        <f ca="1">MOD(VLOOKUP(H13,Coef!$C$2:$G$21,5)+MOD(E13+1,2)*15,20)</f>
        <v>16</v>
      </c>
      <c r="P13" s="31">
        <f ca="1">VLOOKUP(N13,Coef!$A$27:$B$46,2)</f>
        <v>3.56</v>
      </c>
      <c r="Q13" s="31">
        <f ca="1">VLOOKUP(N13,Coef!$A$27:$C$46,3)+O13/10-0.1</f>
        <v>3.5</v>
      </c>
      <c r="R13" s="31">
        <f ca="1">IF(Q13+0.1&lt;P13,Q13+2,Q13)</f>
        <v>3.5</v>
      </c>
      <c r="S13" s="72">
        <f t="shared" ca="1" si="9"/>
        <v>628025</v>
      </c>
      <c r="T13" s="72">
        <f t="shared" ca="1" si="10"/>
        <v>3593943</v>
      </c>
      <c r="U13" s="72">
        <f t="shared" ca="1" si="11"/>
        <v>3593943</v>
      </c>
      <c r="V13" s="72">
        <f t="shared" ca="1" si="12"/>
        <v>0.56476115074257227</v>
      </c>
      <c r="W13" s="72">
        <f ca="1">(Coef!$J$9/(1+Coef!$J$8*(COS(V13))^2)^0.5)*Coef!$J$6</f>
        <v>6381707.5667278497</v>
      </c>
      <c r="X13" s="72">
        <f t="shared" ca="1" si="13"/>
        <v>-9</v>
      </c>
      <c r="Y13" s="72">
        <f t="shared" ca="1" si="14"/>
        <v>2.0061245154428694E-2</v>
      </c>
      <c r="Z13" s="72">
        <f t="shared" ca="1" si="15"/>
        <v>0.90420827143841909</v>
      </c>
      <c r="AA13" s="72">
        <f t="shared" ca="1" si="16"/>
        <v>0.64519410283828005</v>
      </c>
      <c r="AB13" s="72">
        <f t="shared" ca="1" si="17"/>
        <v>1.0168652864617818</v>
      </c>
      <c r="AC13" s="72">
        <f t="shared" ca="1" si="18"/>
        <v>0.92394749055590641</v>
      </c>
      <c r="AD13" s="72">
        <f t="shared" ca="1" si="19"/>
        <v>1.6933710193806961</v>
      </c>
      <c r="AE13" s="72">
        <f ca="1">Coef!$J$6*Coef!$J$9*(V13-(Coef!$J$10*AB13)+(Coef!$J$11*AC13)-(Coef!$J$12*AD13))</f>
        <v>3580166.108759555</v>
      </c>
      <c r="AF13" s="72">
        <f t="shared" ca="1" si="20"/>
        <v>2.1588095500134166E-3</v>
      </c>
      <c r="AG13" s="72">
        <f ca="1">((Coef!$J$8*Y13^2)/2)*(COS(V13))^2</f>
        <v>9.6768755559466089E-7</v>
      </c>
      <c r="AH13" s="72">
        <f t="shared" ca="1" si="21"/>
        <v>2.0061238683422931E-2</v>
      </c>
      <c r="AI13" s="72">
        <f t="shared" ca="1" si="22"/>
        <v>0.56691995820353258</v>
      </c>
      <c r="AJ13" s="72">
        <f t="shared" ca="1" si="23"/>
        <v>2.0062584329110678E-2</v>
      </c>
      <c r="AK13" s="72">
        <f t="shared" ca="1" si="24"/>
        <v>2.3778776860660898E-2</v>
      </c>
      <c r="AL13" s="72">
        <f t="shared" ca="1" si="25"/>
        <v>0.56679187764992256</v>
      </c>
      <c r="AM13" s="72">
        <f ca="1">V13+(1+Coef!$J$8*(COS(V13))^2-(3/2)*Coef!$J$8*SIN(V13)*COS(V13)*(AL13-V13))*(AL13-V13)</f>
        <v>0.56680162444650939</v>
      </c>
      <c r="AN13" s="34" t="str">
        <f t="shared" ca="1" si="26"/>
        <v>29 628025 3593943 N</v>
      </c>
      <c r="AO13" s="33">
        <f t="shared" ca="1" si="29"/>
        <v>32.475340901944094</v>
      </c>
      <c r="AP13" s="33">
        <f t="shared" ca="1" si="30"/>
        <v>-7.6375764439007892</v>
      </c>
      <c r="AQ13" s="72">
        <f ca="1">'MGRS to Dist'!BP13</f>
        <v>115301.22923514911</v>
      </c>
      <c r="AR13" s="72">
        <f ca="1">'MGRS to Dist'!BT13</f>
        <v>136.76360473353998</v>
      </c>
      <c r="AS13" s="72">
        <f ca="1">'MGRS to Dist'!BU13</f>
        <v>-42.779415385614733</v>
      </c>
      <c r="AT13" s="72">
        <f ca="1">'MGRS to Dist'!BV13</f>
        <v>137.2205846143853</v>
      </c>
    </row>
    <row r="14" spans="1:46" ht="16.5" customHeight="1">
      <c r="B14" s="81" t="s">
        <v>274</v>
      </c>
      <c r="C14" s="72" t="str">
        <f t="shared" si="0"/>
        <v>30STD9858730331</v>
      </c>
      <c r="D14" s="72">
        <f t="array" aca="1" ref="D14" ca="1">MATCH(TRUE,ISERROR(VALUE(MID(C14,ROW(INDIRECT("1:"&amp;LEN(C14))),1))),0)</f>
        <v>3</v>
      </c>
      <c r="E14" s="72">
        <f t="shared" ca="1" si="1"/>
        <v>30</v>
      </c>
      <c r="F14" s="72" t="str">
        <f t="shared" ca="1" si="2"/>
        <v>S</v>
      </c>
      <c r="G14" s="72" t="str">
        <f t="shared" ca="1" si="3"/>
        <v>T</v>
      </c>
      <c r="H14" s="72" t="str">
        <f t="shared" ca="1" si="4"/>
        <v>D</v>
      </c>
      <c r="I14" s="72">
        <f t="shared" ca="1" si="5"/>
        <v>10</v>
      </c>
      <c r="J14" s="72">
        <f t="shared" ca="1" si="6"/>
        <v>98587</v>
      </c>
      <c r="K14" s="72">
        <f t="shared" ca="1" si="7"/>
        <v>30331</v>
      </c>
      <c r="L14" s="72">
        <f t="shared" ca="1" si="8"/>
        <v>176.80604746885038</v>
      </c>
      <c r="M14" s="72">
        <f ca="1">VLOOKUP(G14,Coef!$C$2:$F$25,4)</f>
        <v>2</v>
      </c>
      <c r="N14" s="31">
        <f ca="1">VLOOKUP(F14,Coef!$C$4:$D$23,2)</f>
        <v>15</v>
      </c>
      <c r="O14" s="31">
        <f ca="1">MOD(VLOOKUP(H14,Coef!$C$2:$G$21,5)+MOD(E14+1,2)*15,20)</f>
        <v>19</v>
      </c>
      <c r="P14" s="31">
        <f ca="1">VLOOKUP(N14,Coef!$A$27:$B$46,2)</f>
        <v>3.56</v>
      </c>
      <c r="Q14" s="31">
        <f ca="1">VLOOKUP(N14,Coef!$A$27:$C$46,3)+O14/10-0.1</f>
        <v>3.8</v>
      </c>
      <c r="R14" s="31">
        <f ca="1">IF(Q14+0.1&lt;P14,Q14+2,Q14)</f>
        <v>3.8</v>
      </c>
      <c r="S14" s="72">
        <f t="shared" ca="1" si="9"/>
        <v>298587</v>
      </c>
      <c r="T14" s="72">
        <f t="shared" ca="1" si="10"/>
        <v>3830331</v>
      </c>
      <c r="U14" s="72">
        <f t="shared" ca="1" si="11"/>
        <v>3830331</v>
      </c>
      <c r="V14" s="72">
        <f t="shared" ca="1" si="12"/>
        <v>0.60190774959005955</v>
      </c>
      <c r="W14" s="72">
        <f ca="1">(Coef!$J$9/(1+Coef!$J$8*(COS(V14))^2)^0.5)*Coef!$J$6</f>
        <v>6382438.4883702369</v>
      </c>
      <c r="X14" s="72">
        <f t="shared" ca="1" si="13"/>
        <v>-3</v>
      </c>
      <c r="Y14" s="72">
        <f t="shared" ca="1" si="14"/>
        <v>-3.1557374249200333E-2</v>
      </c>
      <c r="Z14" s="72">
        <f t="shared" ca="1" si="15"/>
        <v>0.93341487400762913</v>
      </c>
      <c r="AA14" s="72">
        <f t="shared" ca="1" si="16"/>
        <v>0.63416156655204481</v>
      </c>
      <c r="AB14" s="72">
        <f t="shared" ca="1" si="17"/>
        <v>1.068615186593874</v>
      </c>
      <c r="AC14" s="72">
        <f t="shared" ca="1" si="18"/>
        <v>0.96000178158341676</v>
      </c>
      <c r="AD14" s="72">
        <f t="shared" ca="1" si="19"/>
        <v>1.7436193124383257</v>
      </c>
      <c r="AE14" s="72">
        <f ca="1">Coef!$J$6*Coef!$J$9*(V14-(Coef!$J$10*AB14)+(Coef!$J$11*AC14)-(Coef!$J$12*AD14))</f>
        <v>3816130.6121651302</v>
      </c>
      <c r="AF14" s="72">
        <f t="shared" ca="1" si="20"/>
        <v>2.2249157372601449E-3</v>
      </c>
      <c r="AG14" s="72">
        <f ca="1">((Coef!$J$8*Y14^2)/2)*(COS(V14))^2</f>
        <v>2.2799451212230107E-6</v>
      </c>
      <c r="AH14" s="72">
        <f t="shared" ca="1" si="21"/>
        <v>-3.1557350266173179E-2</v>
      </c>
      <c r="AI14" s="72">
        <f t="shared" ca="1" si="22"/>
        <v>0.60413266025463397</v>
      </c>
      <c r="AJ14" s="72">
        <f t="shared" ca="1" si="23"/>
        <v>-3.1562588344222486E-2</v>
      </c>
      <c r="AK14" s="72">
        <f t="shared" ca="1" si="24"/>
        <v>-3.8332097085895189E-2</v>
      </c>
      <c r="AL14" s="72">
        <f t="shared" ca="1" si="25"/>
        <v>0.60378915960008428</v>
      </c>
      <c r="AM14" s="72">
        <f ca="1">V14+(1+Coef!$J$8*(COS(V14))^2-(3/2)*Coef!$J$8*SIN(V14)*COS(V14)*(AL14-V14))*(AL14-V14)</f>
        <v>0.60379775751943088</v>
      </c>
      <c r="AN14" s="34" t="str">
        <f t="shared" ca="1" si="26"/>
        <v>30 298587 3830331 N</v>
      </c>
      <c r="AO14" s="33">
        <f t="shared" ca="1" si="29"/>
        <v>34.595063185326858</v>
      </c>
      <c r="AP14" s="33">
        <f t="shared" ca="1" si="30"/>
        <v>-5.1962673829075161</v>
      </c>
      <c r="AQ14" s="72">
        <f ca="1">'MGRS to Dist'!BP14</f>
        <v>326618.48533770244</v>
      </c>
      <c r="AR14" s="72">
        <f ca="1">'MGRS to Dist'!BT14</f>
        <v>43.162448311145226</v>
      </c>
      <c r="AS14" s="72">
        <f ca="1">'MGRS to Dist'!BU14</f>
        <v>-135.48847984731165</v>
      </c>
      <c r="AT14" s="72">
        <f ca="1">'MGRS to Dist'!BV14</f>
        <v>44.51152015268832</v>
      </c>
    </row>
    <row r="15" spans="1:46" ht="16.5" customHeight="1">
      <c r="B15" s="81" t="s">
        <v>275</v>
      </c>
      <c r="C15" s="72" t="str">
        <f t="shared" si="0"/>
        <v>29SNS4568479724</v>
      </c>
      <c r="D15" s="72">
        <f t="array" aca="1" ref="D15" ca="1">MATCH(TRUE,ISERROR(VALUE(MID(C15,ROW(INDIRECT("1:"&amp;LEN(C15))),1))),0)</f>
        <v>3</v>
      </c>
      <c r="E15" s="72">
        <f t="shared" ca="1" si="1"/>
        <v>29</v>
      </c>
      <c r="F15" s="72" t="str">
        <f t="shared" ca="1" si="2"/>
        <v>S</v>
      </c>
      <c r="G15" s="72" t="str">
        <f t="shared" ca="1" si="3"/>
        <v>N</v>
      </c>
      <c r="H15" s="72" t="str">
        <f t="shared" ca="1" si="4"/>
        <v>S</v>
      </c>
      <c r="I15" s="72">
        <f t="shared" ca="1" si="5"/>
        <v>10</v>
      </c>
      <c r="J15" s="72">
        <f t="shared" ca="1" si="6"/>
        <v>45684</v>
      </c>
      <c r="K15" s="72">
        <f t="shared" ca="1" si="7"/>
        <v>79724</v>
      </c>
      <c r="L15" s="72">
        <f t="shared" ca="1" si="8"/>
        <v>170.80604746885038</v>
      </c>
      <c r="M15" s="72">
        <f ca="1">VLOOKUP(G15,Coef!$C$2:$F$25,4)</f>
        <v>5</v>
      </c>
      <c r="N15" s="31">
        <f ca="1">VLOOKUP(F15,Coef!$C$4:$D$23,2)</f>
        <v>15</v>
      </c>
      <c r="O15" s="31">
        <f ca="1">MOD(VLOOKUP(H15,Coef!$C$2:$G$21,5)+MOD(E15+1,2)*15,20)</f>
        <v>17</v>
      </c>
      <c r="P15" s="31">
        <f ca="1">VLOOKUP(N15,Coef!$A$27:$B$46,2)</f>
        <v>3.56</v>
      </c>
      <c r="Q15" s="31">
        <f ca="1">VLOOKUP(N15,Coef!$A$27:$C$46,3)+O15/10-0.1</f>
        <v>3.6</v>
      </c>
      <c r="R15" s="31">
        <f ca="1">IF(Q15+0.1&lt;P15,Q15+2,Q15)</f>
        <v>3.6</v>
      </c>
      <c r="S15" s="72">
        <f t="shared" ca="1" si="9"/>
        <v>545684</v>
      </c>
      <c r="T15" s="72">
        <f t="shared" ca="1" si="10"/>
        <v>3679724</v>
      </c>
      <c r="U15" s="72">
        <f t="shared" ca="1" si="11"/>
        <v>3679724</v>
      </c>
      <c r="V15" s="72">
        <f t="shared" ca="1" si="12"/>
        <v>0.5782409906487278</v>
      </c>
      <c r="W15" s="72">
        <f ca="1">(Coef!$J$9/(1+Coef!$J$8*(COS(V15))^2)^0.5)*Coef!$J$6</f>
        <v>6381970.0700754244</v>
      </c>
      <c r="X15" s="72">
        <f t="shared" ca="1" si="13"/>
        <v>-9</v>
      </c>
      <c r="Y15" s="72">
        <f t="shared" ca="1" si="14"/>
        <v>7.1582911700273913E-3</v>
      </c>
      <c r="Z15" s="72">
        <f t="shared" ca="1" si="15"/>
        <v>0.91539255435593303</v>
      </c>
      <c r="AA15" s="72">
        <f t="shared" ca="1" si="16"/>
        <v>0.64194758076729574</v>
      </c>
      <c r="AB15" s="72">
        <f t="shared" ca="1" si="17"/>
        <v>1.0359372678266943</v>
      </c>
      <c r="AC15" s="72">
        <f t="shared" ca="1" si="18"/>
        <v>0.93743984606184461</v>
      </c>
      <c r="AD15" s="72">
        <f t="shared" ca="1" si="19"/>
        <v>1.7124616647735085</v>
      </c>
      <c r="AE15" s="72">
        <f ca="1">Coef!$J$6*Coef!$J$9*(V15-(Coef!$J$10*AB15)+(Coef!$J$11*AC15)-(Coef!$J$12*AD15))</f>
        <v>3665784.0702322815</v>
      </c>
      <c r="AF15" s="72">
        <f t="shared" ca="1" si="20"/>
        <v>2.184267493368829E-3</v>
      </c>
      <c r="AG15" s="72">
        <f ca="1">((Coef!$J$8*Y15^2)/2)*(COS(V15))^2</f>
        <v>1.2109002878248904E-7</v>
      </c>
      <c r="AH15" s="72">
        <f t="shared" ca="1" si="21"/>
        <v>7.1582908810948302E-3</v>
      </c>
      <c r="AI15" s="72">
        <f t="shared" ca="1" si="22"/>
        <v>0.58042525787760357</v>
      </c>
      <c r="AJ15" s="72">
        <f t="shared" ca="1" si="23"/>
        <v>7.158352014401792E-3</v>
      </c>
      <c r="AK15" s="72">
        <f t="shared" ca="1" si="24"/>
        <v>8.5600627297689278E-3</v>
      </c>
      <c r="AL15" s="72">
        <f t="shared" ca="1" si="25"/>
        <v>0.58040845696711407</v>
      </c>
      <c r="AM15" s="72">
        <f ca="1">V15+(1+Coef!$J$8*(COS(V15))^2-(3/2)*Coef!$J$8*SIN(V15)*COS(V15)*(AL15-V15))*(AL15-V15)</f>
        <v>0.58041867928775459</v>
      </c>
      <c r="AN15" s="34" t="str">
        <f t="shared" ca="1" si="26"/>
        <v>29 545684 3679724 N</v>
      </c>
      <c r="AO15" s="33">
        <f t="shared" ca="1" si="29"/>
        <v>33.255540673745628</v>
      </c>
      <c r="AP15" s="33">
        <f t="shared" ca="1" si="30"/>
        <v>-8.5095445332170065</v>
      </c>
      <c r="AQ15" s="72">
        <f ca="1">'MGRS to Dist'!BP15</f>
        <v>340467.42875135061</v>
      </c>
      <c r="AR15" s="72">
        <f ca="1">'MGRS to Dist'!BT15</f>
        <v>244.95476077209793</v>
      </c>
      <c r="AS15" s="72">
        <f ca="1">'MGRS to Dist'!BU15</f>
        <v>63.105101185057961</v>
      </c>
      <c r="AT15" s="72">
        <f ca="1">'MGRS to Dist'!BV15</f>
        <v>243.10510118505795</v>
      </c>
    </row>
    <row r="16" spans="1:46" ht="16.5" customHeight="1">
      <c r="B16" s="81" t="s">
        <v>276</v>
      </c>
      <c r="C16" s="72" t="str">
        <f t="shared" si="0"/>
        <v>30STD3479377143</v>
      </c>
      <c r="D16" s="72">
        <f t="array" aca="1" ref="D16" ca="1">MATCH(TRUE,ISERROR(VALUE(MID(C16,ROW(INDIRECT("1:"&amp;LEN(C16))),1))),0)</f>
        <v>3</v>
      </c>
      <c r="E16" s="72">
        <f t="shared" ca="1" si="1"/>
        <v>30</v>
      </c>
      <c r="F16" s="72" t="str">
        <f t="shared" ca="1" si="2"/>
        <v>S</v>
      </c>
      <c r="G16" s="72" t="str">
        <f t="shared" ca="1" si="3"/>
        <v>T</v>
      </c>
      <c r="H16" s="72" t="str">
        <f t="shared" ca="1" si="4"/>
        <v>D</v>
      </c>
      <c r="I16" s="72">
        <f t="shared" ca="1" si="5"/>
        <v>10</v>
      </c>
      <c r="J16" s="72">
        <f t="shared" ca="1" si="6"/>
        <v>34793</v>
      </c>
      <c r="K16" s="72">
        <f t="shared" ca="1" si="7"/>
        <v>77143</v>
      </c>
      <c r="L16" s="72">
        <f t="shared" ca="1" si="8"/>
        <v>176.80604746885038</v>
      </c>
      <c r="M16" s="72">
        <f ca="1">VLOOKUP(G16,Coef!$C$2:$F$25,4)</f>
        <v>2</v>
      </c>
      <c r="N16" s="31">
        <f ca="1">VLOOKUP(F16,Coef!$C$4:$D$23,2)</f>
        <v>15</v>
      </c>
      <c r="O16" s="31">
        <f ca="1">MOD(VLOOKUP(H16,Coef!$C$2:$G$21,5)+MOD(E16+1,2)*15,20)</f>
        <v>19</v>
      </c>
      <c r="P16" s="31">
        <f ca="1">VLOOKUP(N16,Coef!$A$27:$B$46,2)</f>
        <v>3.56</v>
      </c>
      <c r="Q16" s="31">
        <f ca="1">VLOOKUP(N16,Coef!$A$27:$C$46,3)+O16/10-0.1</f>
        <v>3.8</v>
      </c>
      <c r="R16" s="31">
        <f ca="1">IF(Q16+0.1&lt;P16,Q16+2,Q16)</f>
        <v>3.8</v>
      </c>
      <c r="S16" s="72">
        <f t="shared" ca="1" si="9"/>
        <v>234793</v>
      </c>
      <c r="T16" s="72">
        <f t="shared" ca="1" si="10"/>
        <v>3877143</v>
      </c>
      <c r="U16" s="72">
        <f t="shared" ca="1" si="11"/>
        <v>3877143</v>
      </c>
      <c r="V16" s="72">
        <f t="shared" ca="1" si="12"/>
        <v>0.60926390381636786</v>
      </c>
      <c r="W16" s="72">
        <f ca="1">(Coef!$J$9/(1+Coef!$J$8*(COS(V16))^2)^0.5)*Coef!$J$6</f>
        <v>6382585.9066520389</v>
      </c>
      <c r="X16" s="72">
        <f t="shared" ca="1" si="13"/>
        <v>-3</v>
      </c>
      <c r="Y16" s="72">
        <f t="shared" ca="1" si="14"/>
        <v>-4.1551653809092766E-2</v>
      </c>
      <c r="Z16" s="72">
        <f t="shared" ca="1" si="15"/>
        <v>0.93859242617856342</v>
      </c>
      <c r="AA16" s="72">
        <f t="shared" ca="1" si="16"/>
        <v>0.6312165038743569</v>
      </c>
      <c r="AB16" s="72">
        <f t="shared" ca="1" si="17"/>
        <v>1.0785601169056496</v>
      </c>
      <c r="AC16" s="72">
        <f t="shared" ca="1" si="18"/>
        <v>0.96672421364782646</v>
      </c>
      <c r="AD16" s="72">
        <f t="shared" ca="1" si="19"/>
        <v>1.7527076583969949</v>
      </c>
      <c r="AE16" s="72">
        <f ca="1">Coef!$J$6*Coef!$J$9*(V16-(Coef!$J$10*AB16)+(Coef!$J$11*AC16)-(Coef!$J$12*AD16))</f>
        <v>3862868.4354941733</v>
      </c>
      <c r="AF16" s="72">
        <f t="shared" ca="1" si="20"/>
        <v>2.2364860754869728E-3</v>
      </c>
      <c r="AG16" s="72">
        <f ca="1">((Coef!$J$8*Y16^2)/2)*(COS(V16))^2</f>
        <v>3.9126896361179942E-6</v>
      </c>
      <c r="AH16" s="72">
        <f t="shared" ca="1" si="21"/>
        <v>-4.1551599616184362E-2</v>
      </c>
      <c r="AI16" s="72">
        <f t="shared" ca="1" si="22"/>
        <v>0.61150038114117899</v>
      </c>
      <c r="AJ16" s="72">
        <f t="shared" ca="1" si="23"/>
        <v>-4.1563557366568082E-2</v>
      </c>
      <c r="AK16" s="72">
        <f t="shared" ca="1" si="24"/>
        <v>-5.0718786127054272E-2</v>
      </c>
      <c r="AL16" s="72">
        <f t="shared" ca="1" si="25"/>
        <v>0.61089566038617582</v>
      </c>
      <c r="AM16" s="72">
        <f ca="1">V16+(1+Coef!$J$8*(COS(V16))^2-(3/2)*Coef!$J$8*SIN(V16)*COS(V16)*(AL16-V16))*(AL16-V16)</f>
        <v>0.61090304353666791</v>
      </c>
      <c r="AN16" s="34" t="str">
        <f t="shared" ca="1" si="26"/>
        <v>30 234793 3877143 N</v>
      </c>
      <c r="AO16" s="33">
        <f t="shared" ca="1" si="29"/>
        <v>35.002166086347856</v>
      </c>
      <c r="AP16" s="33">
        <f t="shared" ca="1" si="30"/>
        <v>-5.9059723871068801</v>
      </c>
      <c r="AQ16" s="72">
        <f ca="1">'MGRS to Dist'!BP16</f>
        <v>308549.65243226173</v>
      </c>
      <c r="AR16" s="72">
        <f ca="1">'MGRS to Dist'!BT16</f>
        <v>50.252963424260486</v>
      </c>
      <c r="AS16" s="72">
        <f ca="1">'MGRS to Dist'!BU16</f>
        <v>-128.28594504763396</v>
      </c>
      <c r="AT16" s="72">
        <f ca="1">'MGRS to Dist'!BV16</f>
        <v>51.714054952366041</v>
      </c>
    </row>
    <row r="17" spans="2:46" ht="16.5" customHeight="1">
      <c r="B17" s="40" t="s">
        <v>277</v>
      </c>
      <c r="C17" s="72" t="str">
        <f t="shared" si="0"/>
        <v>30STD3529077285</v>
      </c>
      <c r="D17" s="72">
        <f t="array" aca="1" ref="D17" ca="1">MATCH(TRUE,ISERROR(VALUE(MID(C17,ROW(INDIRECT("1:"&amp;LEN(C17))),1))),0)</f>
        <v>3</v>
      </c>
      <c r="E17" s="72">
        <f t="shared" ca="1" si="1"/>
        <v>30</v>
      </c>
      <c r="F17" s="72" t="str">
        <f t="shared" ca="1" si="2"/>
        <v>S</v>
      </c>
      <c r="G17" s="72" t="str">
        <f t="shared" ca="1" si="3"/>
        <v>T</v>
      </c>
      <c r="H17" s="72" t="str">
        <f t="shared" ca="1" si="4"/>
        <v>D</v>
      </c>
      <c r="I17" s="72">
        <f t="shared" ca="1" si="5"/>
        <v>10</v>
      </c>
      <c r="J17" s="72">
        <f t="shared" ca="1" si="6"/>
        <v>35290</v>
      </c>
      <c r="K17" s="72">
        <f t="shared" ca="1" si="7"/>
        <v>77285</v>
      </c>
      <c r="L17" s="72">
        <f t="shared" ca="1" si="8"/>
        <v>176.80604746885038</v>
      </c>
      <c r="M17" s="72">
        <f ca="1">VLOOKUP(G17,Coef!$C$2:$F$25,4)</f>
        <v>2</v>
      </c>
      <c r="N17" s="31">
        <f ca="1">VLOOKUP(F17,Coef!$C$4:$D$23,2)</f>
        <v>15</v>
      </c>
      <c r="O17" s="31">
        <f ca="1">MOD(VLOOKUP(H17,Coef!$C$2:$G$21,5)+MOD(E17+1,2)*15,20)</f>
        <v>19</v>
      </c>
      <c r="P17" s="31">
        <f ca="1">VLOOKUP(N17,Coef!$A$27:$B$46,2)</f>
        <v>3.56</v>
      </c>
      <c r="Q17" s="31">
        <f ca="1">VLOOKUP(N17,Coef!$A$27:$C$46,3)+O17/10-0.1</f>
        <v>3.8</v>
      </c>
      <c r="R17" s="31">
        <f ca="1">IF(Q17+0.1&lt;P17,Q17+2,Q17)</f>
        <v>3.8</v>
      </c>
      <c r="S17" s="72">
        <f t="shared" ca="1" si="9"/>
        <v>235290</v>
      </c>
      <c r="T17" s="72">
        <f t="shared" ca="1" si="10"/>
        <v>3877285</v>
      </c>
      <c r="U17" s="72">
        <f t="shared" ca="1" si="11"/>
        <v>3877285</v>
      </c>
      <c r="V17" s="72">
        <f t="shared" ca="1" si="12"/>
        <v>0.60928621804990069</v>
      </c>
      <c r="W17" s="72">
        <f ca="1">(Coef!$J$9/(1+Coef!$J$8*(COS(V17))^2)^0.5)*Coef!$J$6</f>
        <v>6382586.3550801361</v>
      </c>
      <c r="X17" s="72">
        <f t="shared" ca="1" si="13"/>
        <v>-3</v>
      </c>
      <c r="Y17" s="72">
        <f t="shared" ca="1" si="14"/>
        <v>-4.1473782769786978E-2</v>
      </c>
      <c r="Z17" s="72">
        <f t="shared" ca="1" si="15"/>
        <v>0.9386078233105043</v>
      </c>
      <c r="AA17" s="72">
        <f t="shared" ca="1" si="16"/>
        <v>0.63120720032454991</v>
      </c>
      <c r="AB17" s="72">
        <f t="shared" ca="1" si="17"/>
        <v>1.0785901297051528</v>
      </c>
      <c r="AC17" s="72">
        <f t="shared" ca="1" si="18"/>
        <v>0.96674439736000206</v>
      </c>
      <c r="AD17" s="72">
        <f t="shared" ca="1" si="19"/>
        <v>1.7527348056304397</v>
      </c>
      <c r="AE17" s="72">
        <f ca="1">Coef!$J$6*Coef!$J$9*(V17-(Coef!$J$10*AB17)+(Coef!$J$11*AC17)-(Coef!$J$12*AD17))</f>
        <v>3863010.2154173814</v>
      </c>
      <c r="AF17" s="72">
        <f t="shared" ca="1" si="20"/>
        <v>2.2365203991727891E-3</v>
      </c>
      <c r="AG17" s="72">
        <f ca="1">((Coef!$J$8*Y17^2)/2)*(COS(V17))^2</f>
        <v>3.8979166103563903E-6</v>
      </c>
      <c r="AH17" s="72">
        <f t="shared" ca="1" si="21"/>
        <v>-4.1473728882671389E-2</v>
      </c>
      <c r="AI17" s="72">
        <f t="shared" ca="1" si="22"/>
        <v>0.6115227297313035</v>
      </c>
      <c r="AJ17" s="72">
        <f t="shared" ca="1" si="23"/>
        <v>-4.1485619526031137E-2</v>
      </c>
      <c r="AK17" s="72">
        <f t="shared" ca="1" si="24"/>
        <v>-5.0624635367737335E-2</v>
      </c>
      <c r="AL17" s="72">
        <f t="shared" ca="1" si="25"/>
        <v>0.61092024270338963</v>
      </c>
      <c r="AM17" s="72">
        <f ca="1">V17+(1+Coef!$J$8*(COS(V17))^2-(3/2)*Coef!$J$8*SIN(V17)*COS(V17)*(AL17-V17))*(AL17-V17)</f>
        <v>0.61092763586776078</v>
      </c>
      <c r="AN17" s="34" t="str">
        <f t="shared" ca="1" si="26"/>
        <v>30 235290 3877285 N</v>
      </c>
      <c r="AO17" s="33">
        <f t="shared" ca="1" si="29"/>
        <v>35.003575123127867</v>
      </c>
      <c r="AP17" s="33">
        <f t="shared" ca="1" si="30"/>
        <v>-5.9005779459600678</v>
      </c>
      <c r="AQ17" s="72">
        <f ca="1">'MGRS to Dist'!BP17</f>
        <v>516.6473705663193</v>
      </c>
      <c r="AR17" s="72">
        <f ca="1">'MGRS to Dist'!BT17</f>
        <v>72.312037142495967</v>
      </c>
      <c r="AS17" s="72">
        <f ca="1">'MGRS to Dist'!BU17</f>
        <v>-107.68486851176908</v>
      </c>
      <c r="AT17" s="72">
        <f ca="1">'MGRS to Dist'!BV17</f>
        <v>72.315131488230918</v>
      </c>
    </row>
    <row r="18" spans="2:46" ht="16.5" customHeight="1">
      <c r="B18" s="40" t="s">
        <v>278</v>
      </c>
      <c r="C18" s="72" t="str">
        <f t="shared" si="0"/>
        <v>30SUC4499255800</v>
      </c>
      <c r="D18" s="72">
        <f t="array" aca="1" ref="D18" ca="1">MATCH(TRUE,ISERROR(VALUE(MID(C18,ROW(INDIRECT("1:"&amp;LEN(C18))),1))),0)</f>
        <v>3</v>
      </c>
      <c r="E18" s="72">
        <f t="shared" ca="1" si="1"/>
        <v>30</v>
      </c>
      <c r="F18" s="72" t="str">
        <f t="shared" ca="1" si="2"/>
        <v>S</v>
      </c>
      <c r="G18" s="72" t="str">
        <f t="shared" ca="1" si="3"/>
        <v>U</v>
      </c>
      <c r="H18" s="72" t="str">
        <f t="shared" ca="1" si="4"/>
        <v>C</v>
      </c>
      <c r="I18" s="72">
        <f t="shared" ca="1" si="5"/>
        <v>10</v>
      </c>
      <c r="J18" s="72">
        <f t="shared" ca="1" si="6"/>
        <v>44992</v>
      </c>
      <c r="K18" s="72">
        <f t="shared" ca="1" si="7"/>
        <v>55800</v>
      </c>
      <c r="L18" s="72">
        <f t="shared" ca="1" si="8"/>
        <v>176.80604746885038</v>
      </c>
      <c r="M18" s="72">
        <f ca="1">VLOOKUP(G18,Coef!$C$2:$F$25,4)</f>
        <v>3</v>
      </c>
      <c r="N18" s="31">
        <f ca="1">VLOOKUP(F18,Coef!$C$4:$D$23,2)</f>
        <v>15</v>
      </c>
      <c r="O18" s="31">
        <f ca="1">MOD(VLOOKUP(H18,Coef!$C$2:$G$21,5)+MOD(E18+1,2)*15,20)</f>
        <v>18</v>
      </c>
      <c r="P18" s="31">
        <f ca="1">VLOOKUP(N18,Coef!$A$27:$B$46,2)</f>
        <v>3.56</v>
      </c>
      <c r="Q18" s="31">
        <f ca="1">VLOOKUP(N18,Coef!$A$27:$C$46,3)+O18/10-0.1</f>
        <v>3.6999999999999997</v>
      </c>
      <c r="R18" s="31">
        <f ca="1">IF(Q18+0.1&lt;P18,Q18+2,Q18)</f>
        <v>3.6999999999999997</v>
      </c>
      <c r="S18" s="72">
        <f t="shared" ca="1" si="9"/>
        <v>344992</v>
      </c>
      <c r="T18" s="72">
        <f t="shared" ca="1" si="10"/>
        <v>3755799.9999999995</v>
      </c>
      <c r="U18" s="72">
        <f t="shared" ca="1" si="11"/>
        <v>3755799.9999999995</v>
      </c>
      <c r="V18" s="72">
        <f t="shared" ca="1" si="12"/>
        <v>0.59019576269266161</v>
      </c>
      <c r="W18" s="72">
        <f ca="1">(Coef!$J$9/(1+Coef!$J$8*(COS(V18))^2)^0.5)*Coef!$J$6</f>
        <v>6382205.5279222429</v>
      </c>
      <c r="X18" s="72">
        <f t="shared" ca="1" si="13"/>
        <v>-3</v>
      </c>
      <c r="Y18" s="72">
        <f t="shared" ca="1" si="14"/>
        <v>-2.4287528711170101E-2</v>
      </c>
      <c r="Z18" s="72">
        <f t="shared" ca="1" si="15"/>
        <v>0.92475508327543898</v>
      </c>
      <c r="AA18" s="72">
        <f t="shared" ca="1" si="16"/>
        <v>0.63834122820208938</v>
      </c>
      <c r="AB18" s="72">
        <f t="shared" ca="1" si="17"/>
        <v>1.0525733043303811</v>
      </c>
      <c r="AC18" s="72">
        <f t="shared" ca="1" si="18"/>
        <v>0.94901528529830814</v>
      </c>
      <c r="AD18" s="72">
        <f t="shared" ca="1" si="19"/>
        <v>1.7285704998292006</v>
      </c>
      <c r="AE18" s="72">
        <f ca="1">Coef!$J$6*Coef!$J$9*(V18-(Coef!$J$10*AB18)+(Coef!$J$11*AC18)-(Coef!$J$12*AD18))</f>
        <v>3741724.3673703182</v>
      </c>
      <c r="AF18" s="72">
        <f t="shared" ca="1" si="20"/>
        <v>2.2054496001578574E-3</v>
      </c>
      <c r="AG18" s="72">
        <f ca="1">((Coef!$J$8*Y18^2)/2)*(COS(V18))^2</f>
        <v>1.3721143099899008E-6</v>
      </c>
      <c r="AH18" s="72">
        <f t="shared" ca="1" si="21"/>
        <v>-2.4287517602748204E-2</v>
      </c>
      <c r="AI18" s="72">
        <f t="shared" ca="1" si="22"/>
        <v>0.59240120926669049</v>
      </c>
      <c r="AJ18" s="72">
        <f t="shared" ca="1" si="23"/>
        <v>-2.4289905474202844E-2</v>
      </c>
      <c r="AK18" s="72">
        <f t="shared" ca="1" si="24"/>
        <v>-2.9270611712339977E-2</v>
      </c>
      <c r="AL18" s="72">
        <f t="shared" ca="1" si="25"/>
        <v>0.59220276401083516</v>
      </c>
      <c r="AM18" s="72">
        <f ca="1">V18+(1+Coef!$J$8*(COS(V18))^2-(3/2)*Coef!$J$8*SIN(V18)*COS(V18)*(AL18-V18))*(AL18-V18)</f>
        <v>0.59221208205214182</v>
      </c>
      <c r="AN18" s="34" t="str">
        <f t="shared" ca="1" si="26"/>
        <v>30 344992 3755800 N</v>
      </c>
      <c r="AO18" s="33">
        <f t="shared" ca="1" si="29"/>
        <v>33.931252878242937</v>
      </c>
      <c r="AP18" s="33">
        <f t="shared" ca="1" si="30"/>
        <v>-4.677082514883276</v>
      </c>
      <c r="AQ18" s="72">
        <f ca="1">'MGRS to Dist'!BP18</f>
        <v>163660.65320430254</v>
      </c>
      <c r="AR18" s="72">
        <f ca="1">'MGRS to Dist'!BT18</f>
        <v>136.40315251378956</v>
      </c>
      <c r="AS18" s="72">
        <f ca="1">'MGRS to Dist'!BU18</f>
        <v>-42.904377414001139</v>
      </c>
      <c r="AT18" s="72">
        <f ca="1">'MGRS to Dist'!BV18</f>
        <v>137.09562258599885</v>
      </c>
    </row>
    <row r="19" spans="2:46" ht="16.5" customHeight="1">
      <c r="B19" s="40" t="s">
        <v>279</v>
      </c>
      <c r="C19" s="72" t="str">
        <f t="shared" si="0"/>
        <v>29RNP8256296164</v>
      </c>
      <c r="D19" s="72">
        <f t="array" aca="1" ref="D19" ca="1">MATCH(TRUE,ISERROR(VALUE(MID(C19,ROW(INDIRECT("1:"&amp;LEN(C19))),1))),0)</f>
        <v>3</v>
      </c>
      <c r="E19" s="72">
        <f t="shared" ca="1" si="1"/>
        <v>29</v>
      </c>
      <c r="F19" s="72" t="str">
        <f t="shared" ca="1" si="2"/>
        <v>R</v>
      </c>
      <c r="G19" s="72" t="str">
        <f t="shared" ca="1" si="3"/>
        <v>N</v>
      </c>
      <c r="H19" s="72" t="str">
        <f t="shared" ca="1" si="4"/>
        <v>P</v>
      </c>
      <c r="I19" s="72">
        <f t="shared" ca="1" si="5"/>
        <v>10</v>
      </c>
      <c r="J19" s="72">
        <f t="shared" ca="1" si="6"/>
        <v>82562</v>
      </c>
      <c r="K19" s="72">
        <f t="shared" ca="1" si="7"/>
        <v>96164</v>
      </c>
      <c r="L19" s="72">
        <f t="shared" ca="1" si="8"/>
        <v>170.80604746885038</v>
      </c>
      <c r="M19" s="72">
        <f ca="1">VLOOKUP(G19,Coef!$C$2:$F$25,4)</f>
        <v>5</v>
      </c>
      <c r="N19" s="31">
        <f ca="1">VLOOKUP(F19,Coef!$C$4:$D$23,2)</f>
        <v>14</v>
      </c>
      <c r="O19" s="31">
        <f ca="1">MOD(VLOOKUP(H19,Coef!$C$2:$G$21,5)+MOD(E19+1,2)*15,20)</f>
        <v>14</v>
      </c>
      <c r="P19" s="31">
        <f ca="1">VLOOKUP(N19,Coef!$A$27:$B$46,2)</f>
        <v>2.67</v>
      </c>
      <c r="Q19" s="31">
        <f ca="1">VLOOKUP(N19,Coef!$A$27:$C$46,3)+O19/10-0.1</f>
        <v>3.3</v>
      </c>
      <c r="R19" s="31">
        <f ca="1">IF(Q19+0.1&lt;P19,Q19+2,Q19)</f>
        <v>3.3</v>
      </c>
      <c r="S19" s="72">
        <f t="shared" ca="1" si="9"/>
        <v>582562</v>
      </c>
      <c r="T19" s="72">
        <f t="shared" ca="1" si="10"/>
        <v>3396164</v>
      </c>
      <c r="U19" s="72">
        <f t="shared" ca="1" si="11"/>
        <v>3396164</v>
      </c>
      <c r="V19" s="72">
        <f t="shared" ca="1" si="12"/>
        <v>0.53368166627865188</v>
      </c>
      <c r="W19" s="72">
        <f ca="1">(Coef!$J$9/(1+Coef!$J$8*(COS(V19))^2)^0.5)*Coef!$J$6</f>
        <v>6381115.4215222113</v>
      </c>
      <c r="X19" s="72">
        <f t="shared" ca="1" si="13"/>
        <v>-9</v>
      </c>
      <c r="Y19" s="72">
        <f t="shared" ca="1" si="14"/>
        <v>1.2938490302421906E-2</v>
      </c>
      <c r="Z19" s="72">
        <f t="shared" ca="1" si="15"/>
        <v>0.87593152866448909</v>
      </c>
      <c r="AA19" s="72">
        <f t="shared" ca="1" si="16"/>
        <v>0.64925597206138042</v>
      </c>
      <c r="AB19" s="72">
        <f t="shared" ca="1" si="17"/>
        <v>0.97164743061089642</v>
      </c>
      <c r="AC19" s="72">
        <f t="shared" ca="1" si="18"/>
        <v>0.89104956597351748</v>
      </c>
      <c r="AD19" s="72">
        <f t="shared" ca="1" si="19"/>
        <v>1.6454959540978296</v>
      </c>
      <c r="AE19" s="72">
        <f ca="1">Coef!$J$6*Coef!$J$9*(V19-(Coef!$J$10*AB19)+(Coef!$J$11*AC19)-(Coef!$J$12*AD19))</f>
        <v>3382802.7873293981</v>
      </c>
      <c r="AF19" s="72">
        <f t="shared" ca="1" si="20"/>
        <v>2.0938678879772708E-3</v>
      </c>
      <c r="AG19" s="72">
        <f ca="1">((Coef!$J$8*Y19^2)/2)*(COS(V19))^2</f>
        <v>4.181291789470069E-7</v>
      </c>
      <c r="AH19" s="72">
        <f t="shared" ca="1" si="21"/>
        <v>1.2938488499101796E-2</v>
      </c>
      <c r="AI19" s="72">
        <f t="shared" ca="1" si="22"/>
        <v>0.53577553329112193</v>
      </c>
      <c r="AJ19" s="72">
        <f t="shared" ca="1" si="23"/>
        <v>1.2938849495623295E-2</v>
      </c>
      <c r="AK19" s="72">
        <f t="shared" ca="1" si="24"/>
        <v>1.5046260895463891E-2</v>
      </c>
      <c r="AL19" s="72">
        <f t="shared" ca="1" si="25"/>
        <v>0.53572584332576023</v>
      </c>
      <c r="AM19" s="72">
        <f ca="1">V19+(1+Coef!$J$8*(COS(V19))^2-(3/2)*Coef!$J$8*SIN(V19)*COS(V19)*(AL19-V19))*(AL19-V19)</f>
        <v>0.53573603637711376</v>
      </c>
      <c r="AN19" s="34" t="str">
        <f t="shared" ca="1" si="26"/>
        <v>29 582562 3396164 N</v>
      </c>
      <c r="AO19" s="33">
        <f t="shared" ca="1" si="29"/>
        <v>30.69541381747576</v>
      </c>
      <c r="AP19" s="33">
        <f t="shared" ca="1" si="30"/>
        <v>-8.1379127532371882</v>
      </c>
      <c r="AQ19" s="72">
        <f ca="1">'MGRS to Dist'!BP19</f>
        <v>484671.2229440753</v>
      </c>
      <c r="AR19" s="72">
        <f ca="1">'MGRS to Dist'!BT19</f>
        <v>223.0484688704048</v>
      </c>
      <c r="AS19" s="72">
        <f ca="1">'MGRS to Dist'!BU19</f>
        <v>41.19734571412539</v>
      </c>
      <c r="AT19" s="72">
        <f ca="1">'MGRS to Dist'!BV19</f>
        <v>221.19734571412539</v>
      </c>
    </row>
    <row r="20" spans="2:46" ht="16.5" customHeight="1">
      <c r="B20" s="40" t="s">
        <v>280</v>
      </c>
      <c r="C20" s="72" t="str">
        <f t="shared" si="0"/>
        <v>30SUD5563531153</v>
      </c>
      <c r="D20" s="72">
        <f t="array" aca="1" ref="D20" ca="1">MATCH(TRUE,ISERROR(VALUE(MID(C20,ROW(INDIRECT("1:"&amp;LEN(C20))),1))),0)</f>
        <v>3</v>
      </c>
      <c r="E20" s="72">
        <f t="shared" ca="1" si="1"/>
        <v>30</v>
      </c>
      <c r="F20" s="72" t="str">
        <f t="shared" ca="1" si="2"/>
        <v>S</v>
      </c>
      <c r="G20" s="72" t="str">
        <f t="shared" ca="1" si="3"/>
        <v>U</v>
      </c>
      <c r="H20" s="72" t="str">
        <f t="shared" ca="1" si="4"/>
        <v>D</v>
      </c>
      <c r="I20" s="72">
        <f t="shared" ca="1" si="5"/>
        <v>10</v>
      </c>
      <c r="J20" s="72">
        <f t="shared" ca="1" si="6"/>
        <v>55635</v>
      </c>
      <c r="K20" s="72">
        <f t="shared" ca="1" si="7"/>
        <v>31153</v>
      </c>
      <c r="L20" s="72">
        <f t="shared" ca="1" si="8"/>
        <v>176.80604746885038</v>
      </c>
      <c r="M20" s="72">
        <f ca="1">VLOOKUP(G20,Coef!$C$2:$F$25,4)</f>
        <v>3</v>
      </c>
      <c r="N20" s="31">
        <f ca="1">VLOOKUP(F20,Coef!$C$4:$D$23,2)</f>
        <v>15</v>
      </c>
      <c r="O20" s="31">
        <f ca="1">MOD(VLOOKUP(H20,Coef!$C$2:$G$21,5)+MOD(E20+1,2)*15,20)</f>
        <v>19</v>
      </c>
      <c r="P20" s="31">
        <f ca="1">VLOOKUP(N20,Coef!$A$27:$B$46,2)</f>
        <v>3.56</v>
      </c>
      <c r="Q20" s="31">
        <f ca="1">VLOOKUP(N20,Coef!$A$27:$C$46,3)+O20/10-0.1</f>
        <v>3.8</v>
      </c>
      <c r="R20" s="31">
        <f ca="1">IF(Q20+0.1&lt;P20,Q20+2,Q20)</f>
        <v>3.8</v>
      </c>
      <c r="S20" s="72">
        <f t="shared" ca="1" si="9"/>
        <v>355635</v>
      </c>
      <c r="T20" s="72">
        <f t="shared" ca="1" si="10"/>
        <v>3831153</v>
      </c>
      <c r="U20" s="72">
        <f t="shared" ca="1" si="11"/>
        <v>3831153</v>
      </c>
      <c r="V20" s="72">
        <f t="shared" ca="1" si="12"/>
        <v>0.60203692071656612</v>
      </c>
      <c r="W20" s="72">
        <f ca="1">(Coef!$J$9/(1+Coef!$J$8*(COS(V20))^2)^0.5)*Coef!$J$6</f>
        <v>6382441.069810519</v>
      </c>
      <c r="X20" s="72">
        <f t="shared" ca="1" si="13"/>
        <v>-3</v>
      </c>
      <c r="Y20" s="72">
        <f t="shared" ca="1" si="14"/>
        <v>-2.2619088593368853E-2</v>
      </c>
      <c r="Z20" s="72">
        <f t="shared" ca="1" si="15"/>
        <v>0.93350753578245527</v>
      </c>
      <c r="AA20" s="72">
        <f t="shared" ca="1" si="16"/>
        <v>0.63411196208734466</v>
      </c>
      <c r="AB20" s="72">
        <f t="shared" ca="1" si="17"/>
        <v>1.0687906886077938</v>
      </c>
      <c r="AC20" s="72">
        <f t="shared" ca="1" si="18"/>
        <v>0.96012100697768155</v>
      </c>
      <c r="AD20" s="72">
        <f t="shared" ca="1" si="19"/>
        <v>1.7437813014019554</v>
      </c>
      <c r="AE20" s="72">
        <f ca="1">Coef!$J$6*Coef!$J$9*(V20-(Coef!$J$10*AB20)+(Coef!$J$11*AC20)-(Coef!$J$12*AD20))</f>
        <v>3816951.2817433323</v>
      </c>
      <c r="AF20" s="72">
        <f t="shared" ca="1" si="20"/>
        <v>2.2251232876779764E-3</v>
      </c>
      <c r="AG20" s="72">
        <f ca="1">((Coef!$J$8*Y20^2)/2)*(COS(V20))^2</f>
        <v>1.171104886378167E-6</v>
      </c>
      <c r="AH20" s="72">
        <f t="shared" ca="1" si="21"/>
        <v>-2.2619079763593793E-2</v>
      </c>
      <c r="AI20" s="72">
        <f t="shared" ca="1" si="22"/>
        <v>0.60426204139839135</v>
      </c>
      <c r="AJ20" s="72">
        <f t="shared" ca="1" si="23"/>
        <v>-2.2621008552305255E-2</v>
      </c>
      <c r="AK20" s="72">
        <f t="shared" ca="1" si="24"/>
        <v>-2.7481735264568583E-2</v>
      </c>
      <c r="AL20" s="72">
        <f t="shared" ca="1" si="25"/>
        <v>0.60408547455103712</v>
      </c>
      <c r="AM20" s="72">
        <f ca="1">V20+(1+Coef!$J$8*(COS(V20))^2-(3/2)*Coef!$J$8*SIN(V20)*COS(V20)*(AL20-V20))*(AL20-V20)</f>
        <v>0.60409483302446365</v>
      </c>
      <c r="AN20" s="34" t="str">
        <f t="shared" ca="1" si="26"/>
        <v>30 355635 3831153 N</v>
      </c>
      <c r="AO20" s="33">
        <f t="shared" ca="1" si="29"/>
        <v>34.612084357961955</v>
      </c>
      <c r="AP20" s="33">
        <f t="shared" ca="1" si="30"/>
        <v>-4.57458744435562</v>
      </c>
      <c r="AQ20" s="72">
        <f ca="1">'MGRS to Dist'!BP20</f>
        <v>548004.72807602503</v>
      </c>
      <c r="AR20" s="72">
        <f ca="1">'MGRS to Dist'!BT20</f>
        <v>36.503952898915259</v>
      </c>
      <c r="AS20" s="72">
        <f ca="1">'MGRS to Dist'!BU20</f>
        <v>-141.57185324926897</v>
      </c>
      <c r="AT20" s="72">
        <f ca="1">'MGRS to Dist'!BV20</f>
        <v>38.428146750731003</v>
      </c>
    </row>
    <row r="21" spans="2:46" ht="16.5" customHeight="1">
      <c r="B21" s="40" t="s">
        <v>281</v>
      </c>
      <c r="C21" s="72" t="str">
        <f t="shared" si="0"/>
        <v>29SQV6930128883</v>
      </c>
      <c r="D21" s="72">
        <f t="array" aca="1" ref="D21" ca="1">MATCH(TRUE,ISERROR(VALUE(MID(C21,ROW(INDIRECT("1:"&amp;LEN(C21))),1))),0)</f>
        <v>3</v>
      </c>
      <c r="E21" s="72">
        <f t="shared" ca="1" si="1"/>
        <v>29</v>
      </c>
      <c r="F21" s="72" t="str">
        <f t="shared" ca="1" si="2"/>
        <v>S</v>
      </c>
      <c r="G21" s="72" t="str">
        <f t="shared" ca="1" si="3"/>
        <v>Q</v>
      </c>
      <c r="H21" s="72" t="str">
        <f t="shared" ca="1" si="4"/>
        <v>V</v>
      </c>
      <c r="I21" s="72">
        <f t="shared" ca="1" si="5"/>
        <v>10</v>
      </c>
      <c r="J21" s="72">
        <f t="shared" ca="1" si="6"/>
        <v>69301</v>
      </c>
      <c r="K21" s="72">
        <f t="shared" ca="1" si="7"/>
        <v>28883</v>
      </c>
      <c r="L21" s="72">
        <f t="shared" ca="1" si="8"/>
        <v>170.80604746885038</v>
      </c>
      <c r="M21" s="72">
        <f ca="1">VLOOKUP(G21,Coef!$C$2:$F$25,4)</f>
        <v>7</v>
      </c>
      <c r="N21" s="31">
        <f ca="1">VLOOKUP(F21,Coef!$C$4:$D$23,2)</f>
        <v>15</v>
      </c>
      <c r="O21" s="31">
        <f ca="1">MOD(VLOOKUP(H21,Coef!$C$2:$G$21,5)+MOD(E21+1,2)*15,20)</f>
        <v>0</v>
      </c>
      <c r="P21" s="31">
        <f ca="1">VLOOKUP(N21,Coef!$A$27:$B$46,2)</f>
        <v>3.56</v>
      </c>
      <c r="Q21" s="31">
        <f ca="1">VLOOKUP(N21,Coef!$A$27:$C$46,3)+O21/10-0.1</f>
        <v>1.9</v>
      </c>
      <c r="R21" s="31">
        <f ca="1">IF(Q21+0.1&lt;P21,Q21+2,Q21)</f>
        <v>3.9</v>
      </c>
      <c r="S21" s="72">
        <f t="shared" ca="1" si="9"/>
        <v>769301</v>
      </c>
      <c r="T21" s="72">
        <f t="shared" ca="1" si="10"/>
        <v>3928883</v>
      </c>
      <c r="U21" s="72">
        <f t="shared" ca="1" si="11"/>
        <v>3928883</v>
      </c>
      <c r="V21" s="72">
        <f t="shared" ca="1" si="12"/>
        <v>0.61739445623175693</v>
      </c>
      <c r="W21" s="72">
        <f ca="1">(Coef!$J$9/(1+Coef!$J$8*(COS(V21))^2)^0.5)*Coef!$J$6</f>
        <v>6382749.7847777726</v>
      </c>
      <c r="X21" s="72">
        <f t="shared" ca="1" si="13"/>
        <v>-9</v>
      </c>
      <c r="Y21" s="72">
        <f t="shared" ca="1" si="14"/>
        <v>4.2192003302754598E-2</v>
      </c>
      <c r="Z21" s="72">
        <f t="shared" ca="1" si="15"/>
        <v>0.94407862368197448</v>
      </c>
      <c r="AA21" s="72">
        <f t="shared" ca="1" si="16"/>
        <v>0.62768030980857559</v>
      </c>
      <c r="AB21" s="72">
        <f t="shared" ca="1" si="17"/>
        <v>1.0894337680727442</v>
      </c>
      <c r="AC21" s="72">
        <f t="shared" ca="1" si="18"/>
        <v>0.973995403506702</v>
      </c>
      <c r="AD21" s="72">
        <f t="shared" ca="1" si="19"/>
        <v>1.7624322262234127</v>
      </c>
      <c r="AE21" s="72">
        <f ca="1">Coef!$J$6*Coef!$J$9*(V21-(Coef!$J$10*AB21)+(Coef!$J$11*AC21)-(Coef!$J$12*AD21))</f>
        <v>3914530.2291946197</v>
      </c>
      <c r="AF21" s="72">
        <f t="shared" ca="1" si="20"/>
        <v>2.2486814130815917E-3</v>
      </c>
      <c r="AG21" s="72">
        <f ca="1">((Coef!$J$8*Y21^2)/2)*(COS(V21))^2</f>
        <v>3.9883026389457792E-6</v>
      </c>
      <c r="AH21" s="72">
        <f t="shared" ca="1" si="21"/>
        <v>4.2191947211261897E-2</v>
      </c>
      <c r="AI21" s="72">
        <f t="shared" ca="1" si="22"/>
        <v>0.61964312867641647</v>
      </c>
      <c r="AJ21" s="72">
        <f t="shared" ca="1" si="23"/>
        <v>4.2204466397855356E-2</v>
      </c>
      <c r="AK21" s="72">
        <f t="shared" ca="1" si="24"/>
        <v>5.1796406149532917E-2</v>
      </c>
      <c r="AL21" s="72">
        <f t="shared" ca="1" si="25"/>
        <v>0.61900878592834263</v>
      </c>
      <c r="AM21" s="72">
        <f ca="1">V21+(1+Coef!$J$8*(COS(V21))^2-(3/2)*Coef!$J$8*SIN(V21)*COS(V21)*(AL21-V21))*(AL21-V21)</f>
        <v>0.61901600701828685</v>
      </c>
      <c r="AN21" s="34" t="str">
        <f t="shared" ca="1" si="26"/>
        <v>29 769301 3928883 N</v>
      </c>
      <c r="AO21" s="33">
        <f t="shared" ca="1" si="29"/>
        <v>35.467004653188383</v>
      </c>
      <c r="AP21" s="33">
        <f t="shared" ca="1" si="30"/>
        <v>-6.0322845336863011</v>
      </c>
      <c r="AQ21" s="72">
        <f ca="1">'MGRS to Dist'!BP21</f>
        <v>163356.63506549096</v>
      </c>
      <c r="AR21" s="72">
        <f ca="1">'MGRS to Dist'!BT21</f>
        <v>306.03135577055332</v>
      </c>
      <c r="AS21" s="72">
        <f ca="1">'MGRS to Dist'!BU21</f>
        <v>125.19437758303152</v>
      </c>
      <c r="AT21" s="72">
        <f ca="1">'MGRS to Dist'!BV21</f>
        <v>305.19437758303161</v>
      </c>
    </row>
    <row r="22" spans="2:46" ht="16.5" customHeight="1">
      <c r="B22" s="40" t="s">
        <v>282</v>
      </c>
      <c r="C22" s="72" t="str">
        <f t="shared" si="0"/>
        <v>29RPR6518104660</v>
      </c>
      <c r="D22" s="72">
        <f t="array" aca="1" ref="D22" ca="1">MATCH(TRUE,ISERROR(VALUE(MID(C22,ROW(INDIRECT("1:"&amp;LEN(C22))),1))),0)</f>
        <v>3</v>
      </c>
      <c r="E22" s="72">
        <f t="shared" ca="1" si="1"/>
        <v>29</v>
      </c>
      <c r="F22" s="72" t="str">
        <f t="shared" ca="1" si="2"/>
        <v>R</v>
      </c>
      <c r="G22" s="72" t="str">
        <f t="shared" ca="1" si="3"/>
        <v>P</v>
      </c>
      <c r="H22" s="72" t="str">
        <f t="shared" ca="1" si="4"/>
        <v>R</v>
      </c>
      <c r="I22" s="72">
        <f t="shared" ca="1" si="5"/>
        <v>10</v>
      </c>
      <c r="J22" s="72">
        <f t="shared" ca="1" si="6"/>
        <v>65181</v>
      </c>
      <c r="K22" s="72">
        <f t="shared" ca="1" si="7"/>
        <v>4660</v>
      </c>
      <c r="L22" s="72">
        <f t="shared" ca="1" si="8"/>
        <v>170.80604746885038</v>
      </c>
      <c r="M22" s="72">
        <f ca="1">VLOOKUP(G22,Coef!$C$2:$F$25,4)</f>
        <v>6</v>
      </c>
      <c r="N22" s="31">
        <f ca="1">VLOOKUP(F22,Coef!$C$4:$D$23,2)</f>
        <v>14</v>
      </c>
      <c r="O22" s="31">
        <f ca="1">MOD(VLOOKUP(H22,Coef!$C$2:$G$21,5)+MOD(E22+1,2)*15,20)</f>
        <v>16</v>
      </c>
      <c r="P22" s="31">
        <f ca="1">VLOOKUP(N22,Coef!$A$27:$B$46,2)</f>
        <v>2.67</v>
      </c>
      <c r="Q22" s="31">
        <f ca="1">VLOOKUP(N22,Coef!$A$27:$C$46,3)+O22/10-0.1</f>
        <v>3.5</v>
      </c>
      <c r="R22" s="31">
        <f ca="1">IF(Q22+0.1&lt;P22,Q22+2,Q22)</f>
        <v>3.5</v>
      </c>
      <c r="S22" s="72">
        <f t="shared" ca="1" si="9"/>
        <v>665181</v>
      </c>
      <c r="T22" s="72">
        <f t="shared" ca="1" si="10"/>
        <v>3504660</v>
      </c>
      <c r="U22" s="72">
        <f t="shared" ca="1" si="11"/>
        <v>3504660</v>
      </c>
      <c r="V22" s="72">
        <f t="shared" ca="1" si="12"/>
        <v>0.55073099783760149</v>
      </c>
      <c r="W22" s="72">
        <f ca="1">(Coef!$J$9/(1+Coef!$J$8*(COS(V22))^2)^0.5)*Coef!$J$6</f>
        <v>6381437.9111469015</v>
      </c>
      <c r="X22" s="72">
        <f t="shared" ca="1" si="13"/>
        <v>-9</v>
      </c>
      <c r="Y22" s="72">
        <f t="shared" ca="1" si="14"/>
        <v>2.5884605052956304E-2</v>
      </c>
      <c r="Z22" s="72">
        <f t="shared" ca="1" si="15"/>
        <v>0.89186956294589914</v>
      </c>
      <c r="AA22" s="72">
        <f t="shared" ca="1" si="16"/>
        <v>0.64762782594454638</v>
      </c>
      <c r="AB22" s="72">
        <f t="shared" ca="1" si="17"/>
        <v>0.99666577931055111</v>
      </c>
      <c r="AC22" s="72">
        <f t="shared" ca="1" si="18"/>
        <v>0.9094062909690499</v>
      </c>
      <c r="AD22" s="72">
        <f t="shared" ca="1" si="19"/>
        <v>1.6724346784864208</v>
      </c>
      <c r="AE22" s="72">
        <f ca="1">Coef!$J$6*Coef!$J$9*(V22-(Coef!$J$10*AB22)+(Coef!$J$11*AC22)-(Coef!$J$12*AD22))</f>
        <v>3491063.9507976305</v>
      </c>
      <c r="AF22" s="72">
        <f t="shared" ca="1" si="20"/>
        <v>2.1305620130880475E-3</v>
      </c>
      <c r="AG22" s="72">
        <f ca="1">((Coef!$J$8*Y22^2)/2)*(COS(V22))^2</f>
        <v>1.6394746856669572E-6</v>
      </c>
      <c r="AH22" s="72">
        <f t="shared" ca="1" si="21"/>
        <v>2.5884590907238058E-2</v>
      </c>
      <c r="AI22" s="72">
        <f t="shared" ca="1" si="22"/>
        <v>0.55286155635768708</v>
      </c>
      <c r="AJ22" s="72">
        <f t="shared" ca="1" si="23"/>
        <v>2.5887481502027188E-2</v>
      </c>
      <c r="AK22" s="72">
        <f t="shared" ca="1" si="24"/>
        <v>3.0409789336839806E-2</v>
      </c>
      <c r="AL22" s="72">
        <f t="shared" ca="1" si="25"/>
        <v>0.55265491197409722</v>
      </c>
      <c r="AM22" s="72">
        <f ca="1">V22+(1+Coef!$J$8*(COS(V22))^2-(3/2)*Coef!$J$8*SIN(V22)*COS(V22)*(AL22-V22))*(AL22-V22)</f>
        <v>0.55266431065599986</v>
      </c>
      <c r="AN22" s="34" t="str">
        <f t="shared" ca="1" si="26"/>
        <v>29 665181 3504660 N</v>
      </c>
      <c r="AO22" s="33">
        <f t="shared" ca="1" si="29"/>
        <v>31.6653324880958</v>
      </c>
      <c r="AP22" s="33">
        <f t="shared" ca="1" si="30"/>
        <v>-7.2576474151171446</v>
      </c>
      <c r="AQ22" s="72">
        <f ca="1">'MGRS to Dist'!BP22</f>
        <v>436729.86689190444</v>
      </c>
      <c r="AR22" s="72">
        <f ca="1">'MGRS to Dist'!BT22</f>
        <v>195.37553249477551</v>
      </c>
      <c r="AS22" s="72">
        <f ca="1">'MGRS to Dist'!BU22</f>
        <v>14.69763885712384</v>
      </c>
      <c r="AT22" s="72">
        <f ca="1">'MGRS to Dist'!BV22</f>
        <v>194.69763885712382</v>
      </c>
    </row>
    <row r="23" spans="2:46" ht="16.5" customHeight="1">
      <c r="B23" s="40" t="s">
        <v>283</v>
      </c>
      <c r="C23" s="72" t="str">
        <f t="shared" si="0"/>
        <v>29SNS6016082954</v>
      </c>
      <c r="D23" s="72">
        <f t="array" aca="1" ref="D23" ca="1">MATCH(TRUE,ISERROR(VALUE(MID(C23,ROW(INDIRECT("1:"&amp;LEN(C23))),1))),0)</f>
        <v>3</v>
      </c>
      <c r="E23" s="72">
        <f t="shared" ca="1" si="1"/>
        <v>29</v>
      </c>
      <c r="F23" s="72" t="str">
        <f t="shared" ca="1" si="2"/>
        <v>S</v>
      </c>
      <c r="G23" s="72" t="str">
        <f t="shared" ca="1" si="3"/>
        <v>N</v>
      </c>
      <c r="H23" s="72" t="str">
        <f t="shared" ca="1" si="4"/>
        <v>S</v>
      </c>
      <c r="I23" s="72">
        <f t="shared" ca="1" si="5"/>
        <v>10</v>
      </c>
      <c r="J23" s="72">
        <f t="shared" ca="1" si="6"/>
        <v>60160</v>
      </c>
      <c r="K23" s="72">
        <f t="shared" ca="1" si="7"/>
        <v>82954</v>
      </c>
      <c r="L23" s="72">
        <f t="shared" ca="1" si="8"/>
        <v>170.80604746885038</v>
      </c>
      <c r="M23" s="72">
        <f ca="1">VLOOKUP(G23,Coef!$C$2:$F$25,4)</f>
        <v>5</v>
      </c>
      <c r="N23" s="31">
        <f ca="1">VLOOKUP(F23,Coef!$C$4:$D$23,2)</f>
        <v>15</v>
      </c>
      <c r="O23" s="31">
        <f ca="1">MOD(VLOOKUP(H23,Coef!$C$2:$G$21,5)+MOD(E23+1,2)*15,20)</f>
        <v>17</v>
      </c>
      <c r="P23" s="31">
        <f ca="1">VLOOKUP(N23,Coef!$A$27:$B$46,2)</f>
        <v>3.56</v>
      </c>
      <c r="Q23" s="31">
        <f ca="1">VLOOKUP(N23,Coef!$A$27:$C$46,3)+O23/10-0.1</f>
        <v>3.6</v>
      </c>
      <c r="R23" s="31">
        <f ca="1">IF(Q23+0.1&lt;P23,Q23+2,Q23)</f>
        <v>3.6</v>
      </c>
      <c r="S23" s="72">
        <f t="shared" ca="1" si="9"/>
        <v>560160</v>
      </c>
      <c r="T23" s="72">
        <f t="shared" ca="1" si="10"/>
        <v>3682954</v>
      </c>
      <c r="U23" s="72">
        <f t="shared" ca="1" si="11"/>
        <v>3682954</v>
      </c>
      <c r="V23" s="72">
        <f t="shared" ca="1" si="12"/>
        <v>0.57874856089035343</v>
      </c>
      <c r="W23" s="72">
        <f ca="1">(Coef!$J$9/(1+Coef!$J$8*(COS(V23))^2)^0.5)*Coef!$J$6</f>
        <v>6381980.0173904141</v>
      </c>
      <c r="X23" s="72">
        <f t="shared" ca="1" si="13"/>
        <v>-9</v>
      </c>
      <c r="Y23" s="72">
        <f t="shared" ca="1" si="14"/>
        <v>9.4265415805233708E-3</v>
      </c>
      <c r="Z23" s="72">
        <f t="shared" ca="1" si="15"/>
        <v>0.9158007399961412</v>
      </c>
      <c r="AA23" s="72">
        <f t="shared" ca="1" si="16"/>
        <v>0.64180823392061459</v>
      </c>
      <c r="AB23" s="72">
        <f t="shared" ca="1" si="17"/>
        <v>1.0366489308884241</v>
      </c>
      <c r="AC23" s="72">
        <f t="shared" ca="1" si="18"/>
        <v>0.93793875664647175</v>
      </c>
      <c r="AD23" s="72">
        <f t="shared" ca="1" si="19"/>
        <v>1.7131611862014247</v>
      </c>
      <c r="AE23" s="72">
        <f ca="1">Coef!$J$6*Coef!$J$9*(V23-(Coef!$J$10*AB23)+(Coef!$J$11*AC23)-(Coef!$J$12*AD23))</f>
        <v>3669008.1380370902</v>
      </c>
      <c r="AF23" s="72">
        <f t="shared" ca="1" si="20"/>
        <v>2.1851936115293981E-3</v>
      </c>
      <c r="AG23" s="72">
        <f ca="1">((Coef!$J$8*Y23^2)/2)*(COS(V23))^2</f>
        <v>2.0984882484206066E-7</v>
      </c>
      <c r="AH23" s="72">
        <f t="shared" ca="1" si="21"/>
        <v>9.4265409211404787E-3</v>
      </c>
      <c r="AI23" s="72">
        <f t="shared" ca="1" si="22"/>
        <v>0.58093375404332248</v>
      </c>
      <c r="AJ23" s="72">
        <f t="shared" ca="1" si="23"/>
        <v>9.4266805283192423E-3</v>
      </c>
      <c r="AK23" s="72">
        <f t="shared" ca="1" si="24"/>
        <v>1.127612250513446E-2</v>
      </c>
      <c r="AL23" s="72">
        <f t="shared" ca="1" si="25"/>
        <v>0.58090458704440984</v>
      </c>
      <c r="AM23" s="72">
        <f ca="1">V23+(1+Coef!$J$8*(COS(V23))^2-(3/2)*Coef!$J$8*SIN(V23)*COS(V23)*(AL23-V23))*(AL23-V23)</f>
        <v>0.58091474876210103</v>
      </c>
      <c r="AN23" s="34" t="str">
        <f t="shared" ca="1" si="26"/>
        <v>29 560160 3682954 N</v>
      </c>
      <c r="AO23" s="33">
        <f t="shared" ca="1" si="29"/>
        <v>33.283963360970951</v>
      </c>
      <c r="AP23" s="33">
        <f t="shared" ca="1" si="30"/>
        <v>-8.3539257711833113</v>
      </c>
      <c r="AQ23" s="72">
        <f ca="1">'MGRS to Dist'!BP23</f>
        <v>206973.68235492019</v>
      </c>
      <c r="AR23" s="72">
        <f ca="1">'MGRS to Dist'!BT23</f>
        <v>330.55001520591827</v>
      </c>
      <c r="AS23" s="72">
        <f ca="1">'MGRS to Dist'!BU23</f>
        <v>149.96132293558119</v>
      </c>
      <c r="AT23" s="72">
        <f ca="1">'MGRS to Dist'!BV23</f>
        <v>329.96132293558117</v>
      </c>
    </row>
    <row r="24" spans="2:46" ht="16.5" customHeight="1">
      <c r="B24" s="40" t="s">
        <v>284</v>
      </c>
      <c r="C24" s="72" t="str">
        <f t="shared" si="0"/>
        <v>30STC9314201478</v>
      </c>
      <c r="D24" s="72">
        <f t="array" aca="1" ref="D24" ca="1">MATCH(TRUE,ISERROR(VALUE(MID(C24,ROW(INDIRECT("1:"&amp;LEN(C24))),1))),0)</f>
        <v>3</v>
      </c>
      <c r="E24" s="72">
        <f t="shared" ca="1" si="1"/>
        <v>30</v>
      </c>
      <c r="F24" s="72" t="str">
        <f t="shared" ca="1" si="2"/>
        <v>S</v>
      </c>
      <c r="G24" s="72" t="str">
        <f t="shared" ca="1" si="3"/>
        <v>T</v>
      </c>
      <c r="H24" s="72" t="str">
        <f t="shared" ca="1" si="4"/>
        <v>C</v>
      </c>
      <c r="I24" s="72">
        <f t="shared" ca="1" si="5"/>
        <v>10</v>
      </c>
      <c r="J24" s="72">
        <f t="shared" ca="1" si="6"/>
        <v>93142</v>
      </c>
      <c r="K24" s="72">
        <f t="shared" ca="1" si="7"/>
        <v>1478</v>
      </c>
      <c r="L24" s="72">
        <f t="shared" ca="1" si="8"/>
        <v>176.80604746885038</v>
      </c>
      <c r="M24" s="72">
        <f ca="1">VLOOKUP(G24,Coef!$C$2:$F$25,4)</f>
        <v>2</v>
      </c>
      <c r="N24" s="31">
        <f ca="1">VLOOKUP(F24,Coef!$C$4:$D$23,2)</f>
        <v>15</v>
      </c>
      <c r="O24" s="31">
        <f ca="1">MOD(VLOOKUP(H24,Coef!$C$2:$G$21,5)+MOD(E24+1,2)*15,20)</f>
        <v>18</v>
      </c>
      <c r="P24" s="31">
        <f ca="1">VLOOKUP(N24,Coef!$A$27:$B$46,2)</f>
        <v>3.56</v>
      </c>
      <c r="Q24" s="31">
        <f ca="1">VLOOKUP(N24,Coef!$A$27:$C$46,3)+O24/10-0.1</f>
        <v>3.6999999999999997</v>
      </c>
      <c r="R24" s="31">
        <f ca="1">IF(Q24+0.1&lt;P24,Q24+2,Q24)</f>
        <v>3.6999999999999997</v>
      </c>
      <c r="S24" s="72">
        <f t="shared" ca="1" si="9"/>
        <v>293142</v>
      </c>
      <c r="T24" s="72">
        <f t="shared" ca="1" si="10"/>
        <v>3701477.9999999995</v>
      </c>
      <c r="U24" s="72">
        <f t="shared" ca="1" si="11"/>
        <v>3701477.9999999995</v>
      </c>
      <c r="V24" s="72">
        <f t="shared" ca="1" si="12"/>
        <v>0.58165946836895144</v>
      </c>
      <c r="W24" s="72">
        <f ca="1">(Coef!$J$9/(1+Coef!$J$8*(COS(V24))^2)^0.5)*Coef!$J$6</f>
        <v>6382037.1512212092</v>
      </c>
      <c r="X24" s="72">
        <f t="shared" ca="1" si="13"/>
        <v>-3</v>
      </c>
      <c r="Y24" s="72">
        <f t="shared" ca="1" si="14"/>
        <v>-3.2412534602751022E-2</v>
      </c>
      <c r="Z24" s="72">
        <f t="shared" ca="1" si="15"/>
        <v>0.91812343952872111</v>
      </c>
      <c r="AA24" s="72">
        <f t="shared" ca="1" si="16"/>
        <v>0.64098536550559781</v>
      </c>
      <c r="AB24" s="72">
        <f t="shared" ca="1" si="17"/>
        <v>1.040721188133312</v>
      </c>
      <c r="AC24" s="72">
        <f t="shared" ca="1" si="18"/>
        <v>0.94078723247638352</v>
      </c>
      <c r="AD24" s="72">
        <f t="shared" ca="1" si="19"/>
        <v>1.7171461134353667</v>
      </c>
      <c r="AE24" s="72">
        <f ca="1">Coef!$J$6*Coef!$J$9*(V24-(Coef!$J$10*AB24)+(Coef!$J$11*AC24)-(Coef!$J$12*AD24))</f>
        <v>3687498.4084120523</v>
      </c>
      <c r="AF24" s="72">
        <f t="shared" ca="1" si="20"/>
        <v>2.1904591365896715E-3</v>
      </c>
      <c r="AG24" s="72">
        <f ca="1">((Coef!$J$8*Y24^2)/2)*(COS(V24))^2</f>
        <v>2.471556244628785E-6</v>
      </c>
      <c r="AH24" s="72">
        <f t="shared" ca="1" si="21"/>
        <v>-3.2412507899616923E-2</v>
      </c>
      <c r="AI24" s="72">
        <f t="shared" ca="1" si="22"/>
        <v>0.58384992209169817</v>
      </c>
      <c r="AJ24" s="72">
        <f t="shared" ca="1" si="23"/>
        <v>-3.241818346941916E-2</v>
      </c>
      <c r="AK24" s="72">
        <f t="shared" ca="1" si="24"/>
        <v>-3.8835040853829633E-2</v>
      </c>
      <c r="AL24" s="72">
        <f t="shared" ca="1" si="25"/>
        <v>0.58350306560391363</v>
      </c>
      <c r="AM24" s="72">
        <f ca="1">V24+(1+Coef!$J$8*(COS(V24))^2-(3/2)*Coef!$J$8*SIN(V24)*COS(V24)*(AL24-V24))*(AL24-V24)</f>
        <v>0.58351172425281239</v>
      </c>
      <c r="AN24" s="34" t="str">
        <f t="shared" ca="1" si="26"/>
        <v>30 293142 3701478 N</v>
      </c>
      <c r="AO24" s="33">
        <f t="shared" ca="1" si="29"/>
        <v>33.432759096087629</v>
      </c>
      <c r="AP24" s="33">
        <f t="shared" ca="1" si="30"/>
        <v>-5.2250839381425669</v>
      </c>
      <c r="AQ24" s="72">
        <f ca="1">'MGRS to Dist'!BP24</f>
        <v>291668.58133600646</v>
      </c>
      <c r="AR24" s="72">
        <f ca="1">'MGRS to Dist'!BT24</f>
        <v>85.881715914399592</v>
      </c>
      <c r="AS24" s="72">
        <f ca="1">'MGRS to Dist'!BU24</f>
        <v>-92.397515903580739</v>
      </c>
      <c r="AT24" s="72">
        <f ca="1">'MGRS to Dist'!BV24</f>
        <v>87.602484096419289</v>
      </c>
    </row>
    <row r="25" spans="2:46" ht="16.5" customHeight="1">
      <c r="B25" s="40" t="s">
        <v>285</v>
      </c>
      <c r="C25" s="72" t="str">
        <f t="shared" si="0"/>
        <v>30STC9417202167</v>
      </c>
      <c r="D25" s="72">
        <f t="array" aca="1" ref="D25" ca="1">MATCH(TRUE,ISERROR(VALUE(MID(C25,ROW(INDIRECT("1:"&amp;LEN(C25))),1))),0)</f>
        <v>3</v>
      </c>
      <c r="E25" s="72">
        <f t="shared" ca="1" si="1"/>
        <v>30</v>
      </c>
      <c r="F25" s="72" t="str">
        <f t="shared" ca="1" si="2"/>
        <v>S</v>
      </c>
      <c r="G25" s="72" t="str">
        <f t="shared" ca="1" si="3"/>
        <v>T</v>
      </c>
      <c r="H25" s="72" t="str">
        <f t="shared" ca="1" si="4"/>
        <v>C</v>
      </c>
      <c r="I25" s="72">
        <f t="shared" ca="1" si="5"/>
        <v>10</v>
      </c>
      <c r="J25" s="72">
        <f t="shared" ca="1" si="6"/>
        <v>94172</v>
      </c>
      <c r="K25" s="72">
        <f t="shared" ca="1" si="7"/>
        <v>2167</v>
      </c>
      <c r="L25" s="72">
        <f t="shared" ca="1" si="8"/>
        <v>176.80604746885038</v>
      </c>
      <c r="M25" s="72">
        <f ca="1">VLOOKUP(G25,Coef!$C$2:$F$25,4)</f>
        <v>2</v>
      </c>
      <c r="N25" s="31">
        <f ca="1">VLOOKUP(F25,Coef!$C$4:$D$23,2)</f>
        <v>15</v>
      </c>
      <c r="O25" s="31">
        <f ca="1">MOD(VLOOKUP(H25,Coef!$C$2:$G$21,5)+MOD(E25+1,2)*15,20)</f>
        <v>18</v>
      </c>
      <c r="P25" s="31">
        <f ca="1">VLOOKUP(N25,Coef!$A$27:$B$46,2)</f>
        <v>3.56</v>
      </c>
      <c r="Q25" s="31">
        <f ca="1">VLOOKUP(N25,Coef!$A$27:$C$46,3)+O25/10-0.1</f>
        <v>3.6999999999999997</v>
      </c>
      <c r="R25" s="31">
        <f ca="1">IF(Q25+0.1&lt;P25,Q25+2,Q25)</f>
        <v>3.6999999999999997</v>
      </c>
      <c r="S25" s="72">
        <f t="shared" ca="1" si="9"/>
        <v>294172</v>
      </c>
      <c r="T25" s="72">
        <f t="shared" ca="1" si="10"/>
        <v>3702166.9999999995</v>
      </c>
      <c r="U25" s="72">
        <f t="shared" ca="1" si="11"/>
        <v>3702166.9999999995</v>
      </c>
      <c r="V25" s="72">
        <f t="shared" ca="1" si="12"/>
        <v>0.58176773954433225</v>
      </c>
      <c r="W25" s="72">
        <f ca="1">(Coef!$J$9/(1+Coef!$J$8*(COS(V25))^2)^0.5)*Coef!$J$6</f>
        <v>6382039.2791280122</v>
      </c>
      <c r="X25" s="72">
        <f t="shared" ca="1" si="13"/>
        <v>-3</v>
      </c>
      <c r="Y25" s="72">
        <f t="shared" ca="1" si="14"/>
        <v>-3.2251133375682167E-2</v>
      </c>
      <c r="Z25" s="72">
        <f t="shared" ca="1" si="15"/>
        <v>0.91820923255020637</v>
      </c>
      <c r="AA25" s="72">
        <f t="shared" ca="1" si="16"/>
        <v>0.64095398161765604</v>
      </c>
      <c r="AB25" s="72">
        <f t="shared" ca="1" si="17"/>
        <v>1.0408723558194355</v>
      </c>
      <c r="AC25" s="72">
        <f t="shared" ca="1" si="18"/>
        <v>0.94089276226899066</v>
      </c>
      <c r="AD25" s="72">
        <f t="shared" ca="1" si="19"/>
        <v>1.7172934536167526</v>
      </c>
      <c r="AE25" s="72">
        <f ca="1">Coef!$J$6*Coef!$J$9*(V25-(Coef!$J$10*AB25)+(Coef!$J$11*AC25)-(Coef!$J$12*AD25))</f>
        <v>3688186.1634222977</v>
      </c>
      <c r="AF25" s="72">
        <f t="shared" ca="1" si="20"/>
        <v>2.1906534833505556E-3</v>
      </c>
      <c r="AG25" s="72">
        <f ca="1">((Coef!$J$8*Y25^2)/2)*(COS(V25))^2</f>
        <v>2.4466544074484812E-6</v>
      </c>
      <c r="AH25" s="72">
        <f t="shared" ca="1" si="21"/>
        <v>-3.2251107073222963E-2</v>
      </c>
      <c r="AI25" s="72">
        <f t="shared" ca="1" si="22"/>
        <v>0.58395838766791086</v>
      </c>
      <c r="AJ25" s="72">
        <f t="shared" ca="1" si="23"/>
        <v>-3.2256698275664908E-2</v>
      </c>
      <c r="AK25" s="72">
        <f t="shared" ca="1" si="24"/>
        <v>-3.8644551064831396E-2</v>
      </c>
      <c r="AL25" s="72">
        <f t="shared" ca="1" si="25"/>
        <v>0.58361489412314838</v>
      </c>
      <c r="AM25" s="72">
        <f ca="1">V25+(1+Coef!$J$8*(COS(V25))^2-(3/2)*Coef!$J$8*SIN(V25)*COS(V25)*(AL25-V25))*(AL25-V25)</f>
        <v>0.58362356820995764</v>
      </c>
      <c r="AN25" s="34" t="str">
        <f t="shared" ca="1" si="26"/>
        <v>30 294172 3702167 N</v>
      </c>
      <c r="AO25" s="33">
        <f t="shared" ca="1" si="29"/>
        <v>33.439167282796099</v>
      </c>
      <c r="AP25" s="33">
        <f t="shared" ca="1" si="30"/>
        <v>-5.2141696771926309</v>
      </c>
      <c r="AQ25" s="72">
        <f ca="1">'MGRS to Dist'!BP25</f>
        <v>1239.0468869688057</v>
      </c>
      <c r="AR25" s="72">
        <f ca="1">'MGRS to Dist'!BT25</f>
        <v>54.867549102353678</v>
      </c>
      <c r="AS25" s="72">
        <f ca="1">'MGRS to Dist'!BU25</f>
        <v>-125.12643708911926</v>
      </c>
      <c r="AT25" s="72">
        <f ca="1">'MGRS to Dist'!BV25</f>
        <v>54.873562910880764</v>
      </c>
    </row>
    <row r="26" spans="2:46" ht="16.5" customHeight="1">
      <c r="B26" s="40" t="s">
        <v>286</v>
      </c>
      <c r="C26" s="72" t="str">
        <f t="shared" si="0"/>
        <v>30STC9858008590</v>
      </c>
      <c r="D26" s="72">
        <f t="array" aca="1" ref="D26" ca="1">MATCH(TRUE,ISERROR(VALUE(MID(C26,ROW(INDIRECT("1:"&amp;LEN(C26))),1))),0)</f>
        <v>3</v>
      </c>
      <c r="E26" s="72">
        <f t="shared" ca="1" si="1"/>
        <v>30</v>
      </c>
      <c r="F26" s="72" t="str">
        <f t="shared" ca="1" si="2"/>
        <v>S</v>
      </c>
      <c r="G26" s="72" t="str">
        <f t="shared" ca="1" si="3"/>
        <v>T</v>
      </c>
      <c r="H26" s="72" t="str">
        <f t="shared" ca="1" si="4"/>
        <v>C</v>
      </c>
      <c r="I26" s="72">
        <f t="shared" ca="1" si="5"/>
        <v>10</v>
      </c>
      <c r="J26" s="72">
        <f t="shared" ca="1" si="6"/>
        <v>98580</v>
      </c>
      <c r="K26" s="72">
        <f t="shared" ca="1" si="7"/>
        <v>8590</v>
      </c>
      <c r="L26" s="72">
        <f t="shared" ca="1" si="8"/>
        <v>176.80604746885038</v>
      </c>
      <c r="M26" s="72">
        <f ca="1">VLOOKUP(G26,Coef!$C$2:$F$25,4)</f>
        <v>2</v>
      </c>
      <c r="N26" s="31">
        <f ca="1">VLOOKUP(F26,Coef!$C$4:$D$23,2)</f>
        <v>15</v>
      </c>
      <c r="O26" s="31">
        <f ca="1">MOD(VLOOKUP(H26,Coef!$C$2:$G$21,5)+MOD(E26+1,2)*15,20)</f>
        <v>18</v>
      </c>
      <c r="P26" s="31">
        <f ca="1">VLOOKUP(N26,Coef!$A$27:$B$46,2)</f>
        <v>3.56</v>
      </c>
      <c r="Q26" s="31">
        <f ca="1">VLOOKUP(N26,Coef!$A$27:$C$46,3)+O26/10-0.1</f>
        <v>3.6999999999999997</v>
      </c>
      <c r="R26" s="31">
        <f ca="1">IF(Q26+0.1&lt;P26,Q26+2,Q26)</f>
        <v>3.6999999999999997</v>
      </c>
      <c r="S26" s="72">
        <f t="shared" ca="1" si="9"/>
        <v>298580</v>
      </c>
      <c r="T26" s="72">
        <f t="shared" ca="1" si="10"/>
        <v>3708589.9999999995</v>
      </c>
      <c r="U26" s="72">
        <f t="shared" ca="1" si="11"/>
        <v>3708589.9999999995</v>
      </c>
      <c r="V26" s="72">
        <f t="shared" ca="1" si="12"/>
        <v>0.58277706575546573</v>
      </c>
      <c r="W26" s="72">
        <f ca="1">(Coef!$J$9/(1+Coef!$J$8*(COS(V26))^2)^0.5)*Coef!$J$6</f>
        <v>6382059.1255668588</v>
      </c>
      <c r="X26" s="72">
        <f t="shared" ca="1" si="13"/>
        <v>-3</v>
      </c>
      <c r="Y26" s="72">
        <f t="shared" ca="1" si="14"/>
        <v>-3.1560346909526596E-2</v>
      </c>
      <c r="Z26" s="72">
        <f t="shared" ca="1" si="15"/>
        <v>0.9190069407245427</v>
      </c>
      <c r="AA26" s="72">
        <f t="shared" ca="1" si="16"/>
        <v>0.64065873934310369</v>
      </c>
      <c r="AB26" s="72">
        <f t="shared" ca="1" si="17"/>
        <v>1.0422805361177372</v>
      </c>
      <c r="AC26" s="72">
        <f t="shared" ca="1" si="18"/>
        <v>0.94187508692407884</v>
      </c>
      <c r="AD26" s="72">
        <f t="shared" ca="1" si="19"/>
        <v>1.718663962593783</v>
      </c>
      <c r="AE26" s="72">
        <f ca="1">Coef!$J$6*Coef!$J$9*(V26-(Coef!$J$10*AB26)+(Coef!$J$11*AC26)-(Coef!$J$12*AD26))</f>
        <v>3694597.5904801185</v>
      </c>
      <c r="AF26" s="72">
        <f t="shared" ca="1" si="20"/>
        <v>2.1924600265495336E-3</v>
      </c>
      <c r="AG26" s="72">
        <f ca="1">((Coef!$J$8*Y26^2)/2)*(COS(V26))^2</f>
        <v>2.3398551451406584E-6</v>
      </c>
      <c r="AH26" s="72">
        <f t="shared" ca="1" si="21"/>
        <v>-3.1560322293979898E-2</v>
      </c>
      <c r="AI26" s="72">
        <f t="shared" ca="1" si="22"/>
        <v>0.58496952065197638</v>
      </c>
      <c r="AJ26" s="72">
        <f t="shared" ca="1" si="23"/>
        <v>-3.1565561852162638E-2</v>
      </c>
      <c r="AK26" s="72">
        <f t="shared" ca="1" si="24"/>
        <v>-3.7842627056029102E-2</v>
      </c>
      <c r="AL26" s="72">
        <f t="shared" ca="1" si="25"/>
        <v>0.58463985300941745</v>
      </c>
      <c r="AM26" s="72">
        <f ca="1">V26+(1+Coef!$J$8*(COS(V26))^2-(3/2)*Coef!$J$8*SIN(V26)*COS(V26)*(AL26-V26))*(AL26-V26)</f>
        <v>0.58464858871685355</v>
      </c>
      <c r="AN26" s="34" t="str">
        <f t="shared" ca="1" si="26"/>
        <v>30 298580 3708590 N</v>
      </c>
      <c r="AO26" s="33">
        <f t="shared" ca="1" si="29"/>
        <v>33.497896631755587</v>
      </c>
      <c r="AP26" s="33">
        <f t="shared" ca="1" si="30"/>
        <v>-5.168222815998047</v>
      </c>
      <c r="AQ26" s="72">
        <f ca="1">'MGRS to Dist'!BP26</f>
        <v>7789.2163982770398</v>
      </c>
      <c r="AR26" s="72">
        <f ca="1">'MGRS to Dist'!BT26</f>
        <v>33.116884417830818</v>
      </c>
      <c r="AS26" s="72">
        <f ca="1">'MGRS to Dist'!BU26</f>
        <v>-146.85777685276037</v>
      </c>
      <c r="AT26" s="72">
        <f ca="1">'MGRS to Dist'!BV26</f>
        <v>33.142223147239633</v>
      </c>
    </row>
    <row r="27" spans="2:46" ht="16.5" customHeight="1">
      <c r="B27" s="40" t="s">
        <v>287</v>
      </c>
      <c r="C27" s="72" t="str">
        <f t="shared" si="0"/>
        <v>30STE8476838842</v>
      </c>
      <c r="D27" s="72">
        <f t="array" aca="1" ref="D27" ca="1">MATCH(TRUE,ISERROR(VALUE(MID(C27,ROW(INDIRECT("1:"&amp;LEN(C27))),1))),0)</f>
        <v>3</v>
      </c>
      <c r="E27" s="72">
        <f t="shared" ca="1" si="1"/>
        <v>30</v>
      </c>
      <c r="F27" s="72" t="str">
        <f t="shared" ca="1" si="2"/>
        <v>S</v>
      </c>
      <c r="G27" s="72" t="str">
        <f t="shared" ca="1" si="3"/>
        <v>T</v>
      </c>
      <c r="H27" s="72" t="str">
        <f t="shared" ca="1" si="4"/>
        <v>E</v>
      </c>
      <c r="I27" s="72">
        <f t="shared" ca="1" si="5"/>
        <v>10</v>
      </c>
      <c r="J27" s="72">
        <f t="shared" ca="1" si="6"/>
        <v>84768</v>
      </c>
      <c r="K27" s="72">
        <f t="shared" ca="1" si="7"/>
        <v>38842</v>
      </c>
      <c r="L27" s="72">
        <f t="shared" ca="1" si="8"/>
        <v>176.80604746885038</v>
      </c>
      <c r="M27" s="72">
        <f ca="1">VLOOKUP(G27,Coef!$C$2:$F$25,4)</f>
        <v>2</v>
      </c>
      <c r="N27" s="31">
        <f ca="1">VLOOKUP(F27,Coef!$C$4:$D$23,2)</f>
        <v>15</v>
      </c>
      <c r="O27" s="31">
        <f ca="1">MOD(VLOOKUP(H27,Coef!$C$2:$G$21,5)+MOD(E27+1,2)*15,20)</f>
        <v>0</v>
      </c>
      <c r="P27" s="31">
        <f ca="1">VLOOKUP(N27,Coef!$A$27:$B$46,2)</f>
        <v>3.56</v>
      </c>
      <c r="Q27" s="31">
        <f ca="1">VLOOKUP(N27,Coef!$A$27:$C$46,3)+O27/10-0.1</f>
        <v>1.9</v>
      </c>
      <c r="R27" s="31">
        <f ca="1">IF(Q27+0.1&lt;P27,Q27+2,Q27)</f>
        <v>3.9</v>
      </c>
      <c r="S27" s="72">
        <f t="shared" ca="1" si="9"/>
        <v>284768</v>
      </c>
      <c r="T27" s="72">
        <f t="shared" ca="1" si="10"/>
        <v>3938842</v>
      </c>
      <c r="U27" s="72">
        <f t="shared" ca="1" si="11"/>
        <v>3938842</v>
      </c>
      <c r="V27" s="72">
        <f t="shared" ca="1" si="12"/>
        <v>0.61895943828635425</v>
      </c>
      <c r="W27" s="72">
        <f ca="1">(Coef!$J$9/(1+Coef!$J$8*(COS(V27))^2)^0.5)*Coef!$J$6</f>
        <v>6382781.4382238276</v>
      </c>
      <c r="X27" s="72">
        <f t="shared" ca="1" si="13"/>
        <v>-3</v>
      </c>
      <c r="Y27" s="72">
        <f t="shared" ca="1" si="14"/>
        <v>-3.3720722240474177E-2</v>
      </c>
      <c r="Z27" s="72">
        <f t="shared" ca="1" si="15"/>
        <v>0.94510601065097544</v>
      </c>
      <c r="AA27" s="72">
        <f t="shared" ca="1" si="16"/>
        <v>0.62696625549530416</v>
      </c>
      <c r="AB27" s="72">
        <f t="shared" ca="1" si="17"/>
        <v>1.091512443611842</v>
      </c>
      <c r="AC27" s="72">
        <f t="shared" ca="1" si="18"/>
        <v>0.97537589658270751</v>
      </c>
      <c r="AD27" s="72">
        <f t="shared" ca="1" si="19"/>
        <v>1.7642658571907459</v>
      </c>
      <c r="AE27" s="72">
        <f ca="1">Coef!$J$6*Coef!$J$9*(V27-(Coef!$J$10*AB27)+(Coef!$J$11*AC27)-(Coef!$J$12*AD27))</f>
        <v>3924474.6332327412</v>
      </c>
      <c r="AF27" s="72">
        <f t="shared" ca="1" si="20"/>
        <v>2.2509570328099683E-3</v>
      </c>
      <c r="AG27" s="72">
        <f ca="1">((Coef!$J$8*Y27^2)/2)*(COS(V27))^2</f>
        <v>2.5418788619541458E-6</v>
      </c>
      <c r="AH27" s="72">
        <f t="shared" ca="1" si="21"/>
        <v>-3.372069366914382E-2</v>
      </c>
      <c r="AI27" s="72">
        <f t="shared" ca="1" si="22"/>
        <v>0.62121038959750408</v>
      </c>
      <c r="AJ27" s="72">
        <f t="shared" ca="1" si="23"/>
        <v>-3.3727084582663991E-2</v>
      </c>
      <c r="AK27" s="72">
        <f t="shared" ca="1" si="24"/>
        <v>-4.1452064136353051E-2</v>
      </c>
      <c r="AL27" s="72">
        <f t="shared" ca="1" si="25"/>
        <v>0.6208037140156234</v>
      </c>
      <c r="AM27" s="72">
        <f ca="1">V27+(1+Coef!$J$8*(COS(V27))^2-(3/2)*Coef!$J$8*SIN(V27)*COS(V27)*(AL27-V27))*(AL27-V27)</f>
        <v>0.62081194326615985</v>
      </c>
      <c r="AN27" s="34" t="str">
        <f t="shared" ca="1" si="26"/>
        <v>30 284768 3938842 N</v>
      </c>
      <c r="AO27" s="33">
        <f t="shared" ca="1" si="29"/>
        <v>35.569904220466071</v>
      </c>
      <c r="AP27" s="33">
        <f t="shared" ca="1" si="30"/>
        <v>-5.3750283271186312</v>
      </c>
      <c r="AQ27" s="72">
        <f ca="1">'MGRS to Dist'!BP27</f>
        <v>230634.73410586524</v>
      </c>
      <c r="AR27" s="72">
        <f ca="1">'MGRS to Dist'!BT27</f>
        <v>355.35797052700082</v>
      </c>
      <c r="AS27" s="72">
        <f ca="1">'MGRS to Dist'!BU27</f>
        <v>175.24071452080756</v>
      </c>
      <c r="AT27" s="72">
        <f ca="1">'MGRS to Dist'!BV27</f>
        <v>355.24071452080761</v>
      </c>
    </row>
    <row r="28" spans="2:46" ht="16.5" customHeight="1">
      <c r="B28" s="40" t="s">
        <v>288</v>
      </c>
      <c r="C28" s="72" t="str">
        <f t="shared" si="0"/>
        <v>29SPR0282354968</v>
      </c>
      <c r="D28" s="72">
        <f t="array" aca="1" ref="D28" ca="1">MATCH(TRUE,ISERROR(VALUE(MID(C28,ROW(INDIRECT("1:"&amp;LEN(C28))),1))),0)</f>
        <v>3</v>
      </c>
      <c r="E28" s="72">
        <f t="shared" ca="1" si="1"/>
        <v>29</v>
      </c>
      <c r="F28" s="72" t="str">
        <f t="shared" ca="1" si="2"/>
        <v>S</v>
      </c>
      <c r="G28" s="72" t="str">
        <f t="shared" ca="1" si="3"/>
        <v>P</v>
      </c>
      <c r="H28" s="72" t="str">
        <f t="shared" ca="1" si="4"/>
        <v>R</v>
      </c>
      <c r="I28" s="72">
        <f t="shared" ca="1" si="5"/>
        <v>10</v>
      </c>
      <c r="J28" s="72">
        <f t="shared" ca="1" si="6"/>
        <v>2823</v>
      </c>
      <c r="K28" s="72">
        <f t="shared" ca="1" si="7"/>
        <v>54968</v>
      </c>
      <c r="L28" s="72">
        <f t="shared" ca="1" si="8"/>
        <v>170.80604746885038</v>
      </c>
      <c r="M28" s="72">
        <f ca="1">VLOOKUP(G28,Coef!$C$2:$F$25,4)</f>
        <v>6</v>
      </c>
      <c r="N28" s="31">
        <f ca="1">VLOOKUP(F28,Coef!$C$4:$D$23,2)</f>
        <v>15</v>
      </c>
      <c r="O28" s="31">
        <f ca="1">MOD(VLOOKUP(H28,Coef!$C$2:$G$21,5)+MOD(E28+1,2)*15,20)</f>
        <v>16</v>
      </c>
      <c r="P28" s="31">
        <f ca="1">VLOOKUP(N28,Coef!$A$27:$B$46,2)</f>
        <v>3.56</v>
      </c>
      <c r="Q28" s="31">
        <f ca="1">VLOOKUP(N28,Coef!$A$27:$C$46,3)+O28/10-0.1</f>
        <v>3.5</v>
      </c>
      <c r="R28" s="31">
        <f ca="1">IF(Q28+0.1&lt;P28,Q28+2,Q28)</f>
        <v>3.5</v>
      </c>
      <c r="S28" s="72">
        <f t="shared" ca="1" si="9"/>
        <v>602823</v>
      </c>
      <c r="T28" s="72">
        <f t="shared" ca="1" si="10"/>
        <v>3554968</v>
      </c>
      <c r="U28" s="72">
        <f t="shared" ca="1" si="11"/>
        <v>3554968</v>
      </c>
      <c r="V28" s="72">
        <f t="shared" ca="1" si="12"/>
        <v>0.55863652220778692</v>
      </c>
      <c r="W28" s="72">
        <f ca="1">(Coef!$J$9/(1+Coef!$J$8*(COS(V28))^2)^0.5)*Coef!$J$6</f>
        <v>6381589.3938038424</v>
      </c>
      <c r="X28" s="72">
        <f t="shared" ca="1" si="13"/>
        <v>-9</v>
      </c>
      <c r="Y28" s="72">
        <f t="shared" ca="1" si="14"/>
        <v>1.6112443727550888E-2</v>
      </c>
      <c r="Z28" s="72">
        <f t="shared" ca="1" si="15"/>
        <v>0.89890901026865966</v>
      </c>
      <c r="AA28" s="72">
        <f t="shared" ca="1" si="16"/>
        <v>0.64637641530140744</v>
      </c>
      <c r="AB28" s="72">
        <f t="shared" ca="1" si="17"/>
        <v>1.0080910273421169</v>
      </c>
      <c r="AC28" s="72">
        <f t="shared" ca="1" si="18"/>
        <v>0.91766237433193953</v>
      </c>
      <c r="AD28" s="72">
        <f t="shared" ca="1" si="19"/>
        <v>1.6843667533743278</v>
      </c>
      <c r="AE28" s="72">
        <f ca="1">Coef!$J$6*Coef!$J$9*(V28-(Coef!$J$10*AB28)+(Coef!$J$11*AC28)-(Coef!$J$12*AD28))</f>
        <v>3541268.6627500076</v>
      </c>
      <c r="AF28" s="72">
        <f t="shared" ca="1" si="20"/>
        <v>2.1466967560297263E-3</v>
      </c>
      <c r="AG28" s="72">
        <f ca="1">((Coef!$J$8*Y28^2)/2)*(COS(V28))^2</f>
        <v>6.2905709834000935E-7</v>
      </c>
      <c r="AH28" s="72">
        <f t="shared" ca="1" si="21"/>
        <v>1.6112440349001854E-2</v>
      </c>
      <c r="AI28" s="72">
        <f t="shared" ca="1" si="22"/>
        <v>0.56078321761342187</v>
      </c>
      <c r="AJ28" s="72">
        <f t="shared" ca="1" si="23"/>
        <v>1.6113137518462384E-2</v>
      </c>
      <c r="AK28" s="72">
        <f t="shared" ca="1" si="24"/>
        <v>1.9025100264611249E-2</v>
      </c>
      <c r="AL28" s="72">
        <f t="shared" ca="1" si="25"/>
        <v>0.56070170540597097</v>
      </c>
      <c r="AM28" s="72">
        <f ca="1">V28+(1+Coef!$J$8*(COS(V28))^2-(3/2)*Coef!$J$8*SIN(V28)*COS(V28)*(AL28-V28))*(AL28-V28)</f>
        <v>0.56071169422379497</v>
      </c>
      <c r="AN28" s="34" t="str">
        <f t="shared" ca="1" si="26"/>
        <v>29 602823 3554968 N</v>
      </c>
      <c r="AO28" s="33">
        <f t="shared" ca="1" si="29"/>
        <v>32.126413602653393</v>
      </c>
      <c r="AP28" s="33">
        <f t="shared" ca="1" si="30"/>
        <v>-7.9099420500245499</v>
      </c>
      <c r="AQ28" s="72">
        <f ca="1">'MGRS to Dist'!BP28</f>
        <v>448202.07100319018</v>
      </c>
      <c r="AR28" s="72">
        <f ca="1">'MGRS to Dist'!BT28</f>
        <v>212.15522347142161</v>
      </c>
      <c r="AS28" s="72">
        <f ca="1">'MGRS to Dist'!BU28</f>
        <v>30.742495406008029</v>
      </c>
      <c r="AT28" s="72">
        <f ca="1">'MGRS to Dist'!BV28</f>
        <v>210.74249540600806</v>
      </c>
    </row>
    <row r="29" spans="2:46" ht="16.5" customHeight="1">
      <c r="B29" s="40" t="s">
        <v>289</v>
      </c>
      <c r="C29" s="72" t="str">
        <f t="shared" si="0"/>
        <v>29SQR4915679986</v>
      </c>
      <c r="D29" s="72">
        <f t="array" aca="1" ref="D29" ca="1">MATCH(TRUE,ISERROR(VALUE(MID(C29,ROW(INDIRECT("1:"&amp;LEN(C29))),1))),0)</f>
        <v>3</v>
      </c>
      <c r="E29" s="72">
        <f t="shared" ca="1" si="1"/>
        <v>29</v>
      </c>
      <c r="F29" s="72" t="str">
        <f t="shared" ca="1" si="2"/>
        <v>S</v>
      </c>
      <c r="G29" s="72" t="str">
        <f t="shared" ca="1" si="3"/>
        <v>Q</v>
      </c>
      <c r="H29" s="72" t="str">
        <f t="shared" ca="1" si="4"/>
        <v>R</v>
      </c>
      <c r="I29" s="72">
        <f t="shared" ca="1" si="5"/>
        <v>10</v>
      </c>
      <c r="J29" s="72">
        <f t="shared" ca="1" si="6"/>
        <v>49156</v>
      </c>
      <c r="K29" s="72">
        <f t="shared" ca="1" si="7"/>
        <v>79986</v>
      </c>
      <c r="L29" s="72">
        <f t="shared" ca="1" si="8"/>
        <v>170.80604746885038</v>
      </c>
      <c r="M29" s="72">
        <f ca="1">VLOOKUP(G29,Coef!$C$2:$F$25,4)</f>
        <v>7</v>
      </c>
      <c r="N29" s="31">
        <f ca="1">VLOOKUP(F29,Coef!$C$4:$D$23,2)</f>
        <v>15</v>
      </c>
      <c r="O29" s="31">
        <f ca="1">MOD(VLOOKUP(H29,Coef!$C$2:$G$21,5)+MOD(E29+1,2)*15,20)</f>
        <v>16</v>
      </c>
      <c r="P29" s="31">
        <f ca="1">VLOOKUP(N29,Coef!$A$27:$B$46,2)</f>
        <v>3.56</v>
      </c>
      <c r="Q29" s="31">
        <f ca="1">VLOOKUP(N29,Coef!$A$27:$C$46,3)+O29/10-0.1</f>
        <v>3.5</v>
      </c>
      <c r="R29" s="31">
        <f ca="1">IF(Q29+0.1&lt;P29,Q29+2,Q29)</f>
        <v>3.5</v>
      </c>
      <c r="S29" s="72">
        <f t="shared" ca="1" si="9"/>
        <v>749156</v>
      </c>
      <c r="T29" s="72">
        <f t="shared" ca="1" si="10"/>
        <v>3579986</v>
      </c>
      <c r="U29" s="72">
        <f t="shared" ca="1" si="11"/>
        <v>3579986</v>
      </c>
      <c r="V29" s="72">
        <f t="shared" ca="1" si="12"/>
        <v>0.56256791301428488</v>
      </c>
      <c r="W29" s="72">
        <f ca="1">(Coef!$J$9/(1+Coef!$J$8*(COS(V29))^2)^0.5)*Coef!$J$6</f>
        <v>6381665.168353728</v>
      </c>
      <c r="X29" s="72">
        <f t="shared" ca="1" si="13"/>
        <v>-9</v>
      </c>
      <c r="Y29" s="72">
        <f t="shared" ca="1" si="14"/>
        <v>3.904247456221125E-2</v>
      </c>
      <c r="Z29" s="72">
        <f t="shared" ca="1" si="15"/>
        <v>0.90232615076996781</v>
      </c>
      <c r="AA29" s="72">
        <f t="shared" ca="1" si="16"/>
        <v>0.64563870626605224</v>
      </c>
      <c r="AB29" s="72">
        <f t="shared" ca="1" si="17"/>
        <v>1.0137309883992689</v>
      </c>
      <c r="AC29" s="72">
        <f t="shared" ca="1" si="18"/>
        <v>0.92170791786596473</v>
      </c>
      <c r="AD29" s="72">
        <f t="shared" ca="1" si="19"/>
        <v>1.690170501148895</v>
      </c>
      <c r="AE29" s="72">
        <f ca="1">Coef!$J$6*Coef!$J$9*(V29-(Coef!$J$10*AB29)+(Coef!$J$11*AC29)-(Coef!$J$12*AD29))</f>
        <v>3566236.6325237094</v>
      </c>
      <c r="AF29" s="72">
        <f t="shared" ca="1" si="20"/>
        <v>2.1545109487211577E-3</v>
      </c>
      <c r="AG29" s="72">
        <f ca="1">((Coef!$J$8*Y29^2)/2)*(COS(V29))^2</f>
        <v>3.6753453944409233E-6</v>
      </c>
      <c r="AH29" s="72">
        <f t="shared" ca="1" si="21"/>
        <v>3.9042426730684893E-2</v>
      </c>
      <c r="AI29" s="72">
        <f t="shared" ca="1" si="22"/>
        <v>0.56472241604443418</v>
      </c>
      <c r="AJ29" s="72">
        <f t="shared" ca="1" si="23"/>
        <v>3.9052346287321182E-2</v>
      </c>
      <c r="AK29" s="72">
        <f t="shared" ca="1" si="24"/>
        <v>4.6197280136833746E-2</v>
      </c>
      <c r="AL29" s="72">
        <f t="shared" ca="1" si="25"/>
        <v>0.56423993432371611</v>
      </c>
      <c r="AM29" s="72">
        <f ca="1">V29+(1+Coef!$J$8*(COS(V29))^2-(3/2)*Coef!$J$8*SIN(V29)*COS(V29)*(AL29-V29))*(AL29-V29)</f>
        <v>0.56424798454753677</v>
      </c>
      <c r="AN29" s="34" t="str">
        <f t="shared" ca="1" si="26"/>
        <v>29 749156 3579986 N</v>
      </c>
      <c r="AO29" s="33">
        <f t="shared" ca="1" si="29"/>
        <v>32.329028113336747</v>
      </c>
      <c r="AP29" s="33">
        <f t="shared" ca="1" si="30"/>
        <v>-6.3530908231758758</v>
      </c>
      <c r="AQ29" s="72">
        <f ca="1">'MGRS to Dist'!BP29</f>
        <v>148455.61457950543</v>
      </c>
      <c r="AR29" s="72">
        <f ca="1">'MGRS to Dist'!BT29</f>
        <v>80.839236552202806</v>
      </c>
      <c r="AS29" s="72">
        <f ca="1">'MGRS to Dist'!BU29</f>
        <v>-98.33047922292937</v>
      </c>
      <c r="AT29" s="72">
        <f ca="1">'MGRS to Dist'!BV29</f>
        <v>81.669520777070659</v>
      </c>
    </row>
    <row r="30" spans="2:46" ht="16.5" customHeight="1">
      <c r="B30" s="40" t="s">
        <v>290</v>
      </c>
      <c r="C30" s="72" t="str">
        <f t="shared" si="0"/>
        <v>30STE4611063273</v>
      </c>
      <c r="D30" s="72">
        <f t="array" aca="1" ref="D30" ca="1">MATCH(TRUE,ISERROR(VALUE(MID(C30,ROW(INDIRECT("1:"&amp;LEN(C30))),1))),0)</f>
        <v>3</v>
      </c>
      <c r="E30" s="72">
        <f t="shared" ca="1" si="1"/>
        <v>30</v>
      </c>
      <c r="F30" s="72" t="str">
        <f t="shared" ca="1" si="2"/>
        <v>S</v>
      </c>
      <c r="G30" s="72" t="str">
        <f t="shared" ca="1" si="3"/>
        <v>T</v>
      </c>
      <c r="H30" s="72" t="str">
        <f t="shared" ca="1" si="4"/>
        <v>E</v>
      </c>
      <c r="I30" s="72">
        <f t="shared" ca="1" si="5"/>
        <v>10</v>
      </c>
      <c r="J30" s="72">
        <f t="shared" ca="1" si="6"/>
        <v>46110</v>
      </c>
      <c r="K30" s="72">
        <f t="shared" ca="1" si="7"/>
        <v>63273</v>
      </c>
      <c r="L30" s="72">
        <f t="shared" ca="1" si="8"/>
        <v>176.80604746885038</v>
      </c>
      <c r="M30" s="72">
        <f ca="1">VLOOKUP(G30,Coef!$C$2:$F$25,4)</f>
        <v>2</v>
      </c>
      <c r="N30" s="31">
        <f ca="1">VLOOKUP(F30,Coef!$C$4:$D$23,2)</f>
        <v>15</v>
      </c>
      <c r="O30" s="31">
        <f ca="1">MOD(VLOOKUP(H30,Coef!$C$2:$G$21,5)+MOD(E30+1,2)*15,20)</f>
        <v>0</v>
      </c>
      <c r="P30" s="31">
        <f ca="1">VLOOKUP(N30,Coef!$A$27:$B$46,2)</f>
        <v>3.56</v>
      </c>
      <c r="Q30" s="31">
        <f ca="1">VLOOKUP(N30,Coef!$A$27:$C$46,3)+O30/10-0.1</f>
        <v>1.9</v>
      </c>
      <c r="R30" s="31">
        <f ca="1">IF(Q30+0.1&lt;P30,Q30+2,Q30)</f>
        <v>3.9</v>
      </c>
      <c r="S30" s="72">
        <f t="shared" ca="1" si="9"/>
        <v>246110</v>
      </c>
      <c r="T30" s="72">
        <f t="shared" ca="1" si="10"/>
        <v>3963273</v>
      </c>
      <c r="U30" s="72">
        <f t="shared" ca="1" si="11"/>
        <v>3963273</v>
      </c>
      <c r="V30" s="72">
        <f t="shared" ca="1" si="12"/>
        <v>0.62279858645141739</v>
      </c>
      <c r="W30" s="72">
        <f ca="1">(Coef!$J$9/(1+Coef!$J$8*(COS(V30))^2)^0.5)*Coef!$J$6</f>
        <v>6382859.235655427</v>
      </c>
      <c r="X30" s="72">
        <f t="shared" ca="1" si="13"/>
        <v>-3</v>
      </c>
      <c r="Y30" s="72">
        <f t="shared" ca="1" si="14"/>
        <v>-3.977684461248019E-2</v>
      </c>
      <c r="Z30" s="72">
        <f t="shared" ca="1" si="15"/>
        <v>0.94758711603477241</v>
      </c>
      <c r="AA30" s="72">
        <f t="shared" ca="1" si="16"/>
        <v>0.62516941904121026</v>
      </c>
      <c r="AB30" s="72">
        <f t="shared" ca="1" si="17"/>
        <v>1.0965921444688036</v>
      </c>
      <c r="AC30" s="72">
        <f t="shared" ca="1" si="18"/>
        <v>0.97873646311190532</v>
      </c>
      <c r="AD30" s="72">
        <f t="shared" ca="1" si="19"/>
        <v>1.7687123535884084</v>
      </c>
      <c r="AE30" s="72">
        <f ca="1">Coef!$J$6*Coef!$J$9*(V30-(Coef!$J$10*AB30)+(Coef!$J$11*AC30)-(Coef!$J$12*AD30))</f>
        <v>3948870.4543637563</v>
      </c>
      <c r="AF30" s="72">
        <f t="shared" ca="1" si="20"/>
        <v>2.2564410563512484E-3</v>
      </c>
      <c r="AG30" s="72">
        <f ca="1">((Coef!$J$8*Y30^2)/2)*(COS(V30))^2</f>
        <v>3.5175210755781573E-6</v>
      </c>
      <c r="AH30" s="72">
        <f t="shared" ca="1" si="21"/>
        <v>-3.9776797973850447E-2</v>
      </c>
      <c r="AI30" s="72">
        <f t="shared" ca="1" si="22"/>
        <v>0.62505501957068965</v>
      </c>
      <c r="AJ30" s="72">
        <f t="shared" ca="1" si="23"/>
        <v>-3.9787287903246427E-2</v>
      </c>
      <c r="AK30" s="72">
        <f t="shared" ca="1" si="24"/>
        <v>-4.9024407225956627E-2</v>
      </c>
      <c r="AL30" s="72">
        <f t="shared" ca="1" si="25"/>
        <v>0.62448468273498314</v>
      </c>
      <c r="AM30" s="72">
        <f ca="1">V30+(1+Coef!$J$8*(COS(V30))^2-(3/2)*Coef!$J$8*SIN(V30)*COS(V30)*(AL30-V30))*(AL30-V30)</f>
        <v>0.62449216613391056</v>
      </c>
      <c r="AN30" s="34" t="str">
        <f t="shared" ca="1" si="26"/>
        <v>30 246110 3963273 N</v>
      </c>
      <c r="AO30" s="33">
        <f t="shared" ca="1" si="29"/>
        <v>35.780765458455718</v>
      </c>
      <c r="AP30" s="33">
        <f t="shared" ca="1" si="30"/>
        <v>-5.8088916271779709</v>
      </c>
      <c r="AQ30" s="72">
        <f ca="1">'MGRS to Dist'!BP30</f>
        <v>386158.82988972939</v>
      </c>
      <c r="AR30" s="72">
        <f ca="1">'MGRS to Dist'!BT30</f>
        <v>7.2906315929184302</v>
      </c>
      <c r="AS30" s="72">
        <f ca="1">'MGRS to Dist'!BU30</f>
        <v>-172.40448406865477</v>
      </c>
      <c r="AT30" s="72">
        <f ca="1">'MGRS to Dist'!BV30</f>
        <v>7.5955159313452327</v>
      </c>
    </row>
    <row r="31" spans="2:46" ht="16.5" customHeight="1">
      <c r="B31" s="40" t="s">
        <v>291</v>
      </c>
      <c r="C31" s="72" t="str">
        <f t="shared" si="0"/>
        <v>30STE4625462592</v>
      </c>
      <c r="D31" s="72">
        <f t="array" aca="1" ref="D31" ca="1">MATCH(TRUE,ISERROR(VALUE(MID(C31,ROW(INDIRECT("1:"&amp;LEN(C31))),1))),0)</f>
        <v>3</v>
      </c>
      <c r="E31" s="72">
        <f t="shared" ca="1" si="1"/>
        <v>30</v>
      </c>
      <c r="F31" s="72" t="str">
        <f t="shared" ca="1" si="2"/>
        <v>S</v>
      </c>
      <c r="G31" s="72" t="str">
        <f t="shared" ca="1" si="3"/>
        <v>T</v>
      </c>
      <c r="H31" s="72" t="str">
        <f t="shared" ca="1" si="4"/>
        <v>E</v>
      </c>
      <c r="I31" s="72">
        <f t="shared" ca="1" si="5"/>
        <v>10</v>
      </c>
      <c r="J31" s="72">
        <f t="shared" ca="1" si="6"/>
        <v>46254</v>
      </c>
      <c r="K31" s="72">
        <f t="shared" ca="1" si="7"/>
        <v>62592</v>
      </c>
      <c r="L31" s="72">
        <f t="shared" ca="1" si="8"/>
        <v>176.80604746885038</v>
      </c>
      <c r="M31" s="72">
        <f ca="1">VLOOKUP(G31,Coef!$C$2:$F$25,4)</f>
        <v>2</v>
      </c>
      <c r="N31" s="31">
        <f ca="1">VLOOKUP(F31,Coef!$C$4:$D$23,2)</f>
        <v>15</v>
      </c>
      <c r="O31" s="31">
        <f ca="1">MOD(VLOOKUP(H31,Coef!$C$2:$G$21,5)+MOD(E31+1,2)*15,20)</f>
        <v>0</v>
      </c>
      <c r="P31" s="31">
        <f ca="1">VLOOKUP(N31,Coef!$A$27:$B$46,2)</f>
        <v>3.56</v>
      </c>
      <c r="Q31" s="31">
        <f ca="1">VLOOKUP(N31,Coef!$A$27:$C$46,3)+O31/10-0.1</f>
        <v>1.9</v>
      </c>
      <c r="R31" s="31">
        <f ca="1">IF(Q31+0.1&lt;P31,Q31+2,Q31)</f>
        <v>3.9</v>
      </c>
      <c r="S31" s="72">
        <f t="shared" ca="1" si="9"/>
        <v>246254</v>
      </c>
      <c r="T31" s="72">
        <f t="shared" ca="1" si="10"/>
        <v>3962592</v>
      </c>
      <c r="U31" s="72">
        <f t="shared" ca="1" si="11"/>
        <v>3962592</v>
      </c>
      <c r="V31" s="72">
        <f t="shared" ca="1" si="12"/>
        <v>0.62269157241595396</v>
      </c>
      <c r="W31" s="72">
        <f ca="1">(Coef!$J$9/(1+Coef!$J$8*(COS(V31))^2)^0.5)*Coef!$J$6</f>
        <v>6382857.0643047085</v>
      </c>
      <c r="X31" s="72">
        <f t="shared" ca="1" si="13"/>
        <v>-3</v>
      </c>
      <c r="Y31" s="72">
        <f t="shared" ca="1" si="14"/>
        <v>-3.9754297713956534E-2</v>
      </c>
      <c r="Z31" s="72">
        <f t="shared" ca="1" si="15"/>
        <v>0.94751871289648015</v>
      </c>
      <c r="AA31" s="72">
        <f t="shared" ca="1" si="16"/>
        <v>0.62522036993831853</v>
      </c>
      <c r="AB31" s="72">
        <f t="shared" ca="1" si="17"/>
        <v>1.0964509288641939</v>
      </c>
      <c r="AC31" s="72">
        <f t="shared" ca="1" si="18"/>
        <v>0.97864328913272502</v>
      </c>
      <c r="AD31" s="72">
        <f t="shared" ca="1" si="19"/>
        <v>1.7685894013065075</v>
      </c>
      <c r="AE31" s="72">
        <f ca="1">Coef!$J$6*Coef!$J$9*(V31-(Coef!$J$10*AB31)+(Coef!$J$11*AC31)-(Coef!$J$12*AD31))</f>
        <v>3948190.4228631393</v>
      </c>
      <c r="AF31" s="72">
        <f t="shared" ca="1" si="20"/>
        <v>2.25629008949607E-3</v>
      </c>
      <c r="AG31" s="72">
        <f ca="1">((Coef!$J$8*Y31^2)/2)*(COS(V31))^2</f>
        <v>3.5140745192888572E-6</v>
      </c>
      <c r="AH31" s="72">
        <f t="shared" ca="1" si="21"/>
        <v>-3.9754251147434992E-2</v>
      </c>
      <c r="AI31" s="72">
        <f t="shared" ca="1" si="22"/>
        <v>0.62494785457667856</v>
      </c>
      <c r="AJ31" s="72">
        <f t="shared" ca="1" si="23"/>
        <v>-3.9764723247867451E-2</v>
      </c>
      <c r="AK31" s="72">
        <f t="shared" ca="1" si="24"/>
        <v>-4.8992866268381521E-2</v>
      </c>
      <c r="AL31" s="72">
        <f t="shared" ca="1" si="25"/>
        <v>0.62437829217020391</v>
      </c>
      <c r="AM31" s="72">
        <f ca="1">V31+(1+Coef!$J$8*(COS(V31))^2-(3/2)*Coef!$J$8*SIN(V31)*COS(V31)*(AL31-V31))*(AL31-V31)</f>
        <v>0.62438577948492269</v>
      </c>
      <c r="AN31" s="34" t="str">
        <f t="shared" ca="1" si="26"/>
        <v>30 246254 3962592 N</v>
      </c>
      <c r="AO31" s="33">
        <f t="shared" ca="1" si="29"/>
        <v>35.774669952472166</v>
      </c>
      <c r="AP31" s="33">
        <f t="shared" ca="1" si="30"/>
        <v>-5.8070844634271159</v>
      </c>
      <c r="AQ31" s="72">
        <f ca="1">'MGRS to Dist'!BP31</f>
        <v>695.78410917832548</v>
      </c>
      <c r="AR31" s="72">
        <f ca="1">'MGRS to Dist'!BT31</f>
        <v>166.47517045972654</v>
      </c>
      <c r="AS31" s="72">
        <f ca="1">'MGRS to Dist'!BU31</f>
        <v>-13.523772996068178</v>
      </c>
      <c r="AT31" s="72">
        <f ca="1">'MGRS to Dist'!BV31</f>
        <v>166.47622700393185</v>
      </c>
    </row>
    <row r="32" spans="2:46" ht="16.5" customHeight="1">
      <c r="B32" s="40" t="s">
        <v>292</v>
      </c>
      <c r="C32" s="72" t="str">
        <f t="shared" si="0"/>
        <v>30STE4574462776</v>
      </c>
      <c r="D32" s="72">
        <f t="array" aca="1" ref="D32" ca="1">MATCH(TRUE,ISERROR(VALUE(MID(C32,ROW(INDIRECT("1:"&amp;LEN(C32))),1))),0)</f>
        <v>3</v>
      </c>
      <c r="E32" s="72">
        <f t="shared" ca="1" si="1"/>
        <v>30</v>
      </c>
      <c r="F32" s="72" t="str">
        <f t="shared" ca="1" si="2"/>
        <v>S</v>
      </c>
      <c r="G32" s="72" t="str">
        <f t="shared" ca="1" si="3"/>
        <v>T</v>
      </c>
      <c r="H32" s="72" t="str">
        <f t="shared" ca="1" si="4"/>
        <v>E</v>
      </c>
      <c r="I32" s="72">
        <f t="shared" ca="1" si="5"/>
        <v>10</v>
      </c>
      <c r="J32" s="72">
        <f t="shared" ca="1" si="6"/>
        <v>45744</v>
      </c>
      <c r="K32" s="72">
        <f t="shared" ca="1" si="7"/>
        <v>62776</v>
      </c>
      <c r="L32" s="72">
        <f t="shared" ca="1" si="8"/>
        <v>176.80604746885038</v>
      </c>
      <c r="M32" s="72">
        <f ca="1">VLOOKUP(G32,Coef!$C$2:$F$25,4)</f>
        <v>2</v>
      </c>
      <c r="N32" s="31">
        <f ca="1">VLOOKUP(F32,Coef!$C$4:$D$23,2)</f>
        <v>15</v>
      </c>
      <c r="O32" s="31">
        <f ca="1">MOD(VLOOKUP(H32,Coef!$C$2:$G$21,5)+MOD(E32+1,2)*15,20)</f>
        <v>0</v>
      </c>
      <c r="P32" s="31">
        <f ca="1">VLOOKUP(N32,Coef!$A$27:$B$46,2)</f>
        <v>3.56</v>
      </c>
      <c r="Q32" s="31">
        <f ca="1">VLOOKUP(N32,Coef!$A$27:$C$46,3)+O32/10-0.1</f>
        <v>1.9</v>
      </c>
      <c r="R32" s="31">
        <f ca="1">IF(Q32+0.1&lt;P32,Q32+2,Q32)</f>
        <v>3.9</v>
      </c>
      <c r="S32" s="72">
        <f t="shared" ca="1" si="9"/>
        <v>245744</v>
      </c>
      <c r="T32" s="72">
        <f t="shared" ca="1" si="10"/>
        <v>3962776</v>
      </c>
      <c r="U32" s="72">
        <f t="shared" ca="1" si="11"/>
        <v>3962776</v>
      </c>
      <c r="V32" s="72">
        <f t="shared" ca="1" si="12"/>
        <v>0.62272048663405277</v>
      </c>
      <c r="W32" s="72">
        <f ca="1">(Coef!$J$9/(1+Coef!$J$8*(COS(V32))^2)^0.5)*Coef!$J$6</f>
        <v>6382857.6509682303</v>
      </c>
      <c r="X32" s="72">
        <f t="shared" ca="1" si="13"/>
        <v>-3</v>
      </c>
      <c r="Y32" s="72">
        <f t="shared" ca="1" si="14"/>
        <v>-3.9834195575618285E-2</v>
      </c>
      <c r="Z32" s="72">
        <f t="shared" ca="1" si="15"/>
        <v>0.94753719908118206</v>
      </c>
      <c r="AA32" s="72">
        <f t="shared" ca="1" si="16"/>
        <v>0.62520660834511455</v>
      </c>
      <c r="AB32" s="72">
        <f t="shared" ca="1" si="17"/>
        <v>1.0964890861746439</v>
      </c>
      <c r="AC32" s="72">
        <f t="shared" ca="1" si="18"/>
        <v>0.9786684667172616</v>
      </c>
      <c r="AD32" s="72">
        <f t="shared" ca="1" si="19"/>
        <v>1.7686226274828656</v>
      </c>
      <c r="AE32" s="72">
        <f ca="1">Coef!$J$6*Coef!$J$9*(V32-(Coef!$J$10*AB32)+(Coef!$J$11*AC32)-(Coef!$J$12*AD32))</f>
        <v>3948374.1611150005</v>
      </c>
      <c r="AF32" s="72">
        <f t="shared" ca="1" si="20"/>
        <v>2.2563308901013737E-3</v>
      </c>
      <c r="AG32" s="72">
        <f ca="1">((Coef!$J$8*Y32^2)/2)*(COS(V32))^2</f>
        <v>3.528067338171462E-6</v>
      </c>
      <c r="AH32" s="72">
        <f t="shared" ca="1" si="21"/>
        <v>-3.9834148729710167E-2</v>
      </c>
      <c r="AI32" s="72">
        <f t="shared" ca="1" si="22"/>
        <v>0.62497680956366686</v>
      </c>
      <c r="AJ32" s="72">
        <f t="shared" ca="1" si="23"/>
        <v>-3.9844684100553307E-2</v>
      </c>
      <c r="AK32" s="72">
        <f t="shared" ca="1" si="24"/>
        <v>-4.9092249302833353E-2</v>
      </c>
      <c r="AL32" s="72">
        <f t="shared" ca="1" si="25"/>
        <v>0.62440492256062241</v>
      </c>
      <c r="AM32" s="72">
        <f ca="1">V32+(1+Coef!$J$8*(COS(V32))^2-(3/2)*Coef!$J$8*SIN(V32)*COS(V32)*(AL32-V32))*(AL32-V32)</f>
        <v>0.6244123994446179</v>
      </c>
      <c r="AN32" s="34" t="str">
        <f t="shared" ca="1" si="26"/>
        <v>30 245744 3962776 N</v>
      </c>
      <c r="AO32" s="33">
        <f t="shared" ca="1" si="29"/>
        <v>35.776195163813512</v>
      </c>
      <c r="AP32" s="33">
        <f t="shared" ca="1" si="30"/>
        <v>-5.8127786918564093</v>
      </c>
      <c r="AQ32" s="72">
        <f ca="1">'MGRS to Dist'!BP32</f>
        <v>541.96298095918735</v>
      </c>
      <c r="AR32" s="72">
        <f ca="1">'MGRS to Dist'!BT32</f>
        <v>288.27209100021378</v>
      </c>
      <c r="AS32" s="72">
        <f ca="1">'MGRS to Dist'!BU32</f>
        <v>108.26876209820625</v>
      </c>
      <c r="AT32" s="72">
        <f ca="1">'MGRS to Dist'!BV32</f>
        <v>288.26876209820625</v>
      </c>
    </row>
    <row r="33" spans="2:46" ht="16.5" customHeight="1">
      <c r="B33" s="40" t="s">
        <v>293</v>
      </c>
      <c r="C33" s="72" t="str">
        <f t="shared" si="0"/>
        <v>30SWD6161864954</v>
      </c>
      <c r="D33" s="72">
        <f t="array" aca="1" ref="D33" ca="1">MATCH(TRUE,ISERROR(VALUE(MID(C33,ROW(INDIRECT("1:"&amp;LEN(C33))),1))),0)</f>
        <v>3</v>
      </c>
      <c r="E33" s="72">
        <f t="shared" ca="1" si="1"/>
        <v>30</v>
      </c>
      <c r="F33" s="72" t="str">
        <f t="shared" ca="1" si="2"/>
        <v>S</v>
      </c>
      <c r="G33" s="72" t="str">
        <f t="shared" ca="1" si="3"/>
        <v>W</v>
      </c>
      <c r="H33" s="72" t="str">
        <f t="shared" ca="1" si="4"/>
        <v>D</v>
      </c>
      <c r="I33" s="72">
        <f t="shared" ca="1" si="5"/>
        <v>10</v>
      </c>
      <c r="J33" s="72">
        <f t="shared" ca="1" si="6"/>
        <v>61618</v>
      </c>
      <c r="K33" s="72">
        <f t="shared" ca="1" si="7"/>
        <v>64954</v>
      </c>
      <c r="L33" s="72">
        <f t="shared" ca="1" si="8"/>
        <v>176.80604746885038</v>
      </c>
      <c r="M33" s="72">
        <f ca="1">VLOOKUP(G33,Coef!$C$2:$F$25,4)</f>
        <v>5</v>
      </c>
      <c r="N33" s="31">
        <f ca="1">VLOOKUP(F33,Coef!$C$4:$D$23,2)</f>
        <v>15</v>
      </c>
      <c r="O33" s="31">
        <f ca="1">MOD(VLOOKUP(H33,Coef!$C$2:$G$21,5)+MOD(E33+1,2)*15,20)</f>
        <v>19</v>
      </c>
      <c r="P33" s="31">
        <f ca="1">VLOOKUP(N33,Coef!$A$27:$B$46,2)</f>
        <v>3.56</v>
      </c>
      <c r="Q33" s="31">
        <f ca="1">VLOOKUP(N33,Coef!$A$27:$C$46,3)+O33/10-0.1</f>
        <v>3.8</v>
      </c>
      <c r="R33" s="31">
        <f ca="1">IF(Q33+0.1&lt;P33,Q33+2,Q33)</f>
        <v>3.8</v>
      </c>
      <c r="S33" s="72">
        <f t="shared" ca="1" si="9"/>
        <v>561618</v>
      </c>
      <c r="T33" s="72">
        <f t="shared" ca="1" si="10"/>
        <v>3864954</v>
      </c>
      <c r="U33" s="72">
        <f t="shared" ca="1" si="11"/>
        <v>3864954</v>
      </c>
      <c r="V33" s="72">
        <f t="shared" ca="1" si="12"/>
        <v>0.6073484940098125</v>
      </c>
      <c r="W33" s="72">
        <f ca="1">(Coef!$J$9/(1+Coef!$J$8*(COS(V33))^2)^0.5)*Coef!$J$6</f>
        <v>6382547.4423323581</v>
      </c>
      <c r="X33" s="72">
        <f t="shared" ca="1" si="13"/>
        <v>-3</v>
      </c>
      <c r="Y33" s="72">
        <f t="shared" ca="1" si="14"/>
        <v>9.654138971426602E-3</v>
      </c>
      <c r="Z33" s="72">
        <f t="shared" ca="1" si="15"/>
        <v>0.93726380273562382</v>
      </c>
      <c r="AA33" s="72">
        <f t="shared" ca="1" si="16"/>
        <v>0.63200679821001893</v>
      </c>
      <c r="AB33" s="72">
        <f t="shared" ca="1" si="17"/>
        <v>1.0759803953776244</v>
      </c>
      <c r="AC33" s="72">
        <f t="shared" ca="1" si="18"/>
        <v>0.96498699608572303</v>
      </c>
      <c r="AD33" s="72">
        <f t="shared" ca="1" si="19"/>
        <v>1.7503679278367847</v>
      </c>
      <c r="AE33" s="72">
        <f ca="1">Coef!$J$6*Coef!$J$9*(V33-(Coef!$J$10*AB33)+(Coef!$J$11*AC33)-(Coef!$J$12*AD33))</f>
        <v>3850698.437774417</v>
      </c>
      <c r="AF33" s="72">
        <f t="shared" ca="1" si="20"/>
        <v>2.2335223285662935E-3</v>
      </c>
      <c r="AG33" s="72">
        <f ca="1">((Coef!$J$8*Y33^2)/2)*(COS(V33))^2</f>
        <v>2.1177976860031304E-7</v>
      </c>
      <c r="AH33" s="72">
        <f t="shared" ca="1" si="21"/>
        <v>9.6541382899094953E-3</v>
      </c>
      <c r="AI33" s="72">
        <f t="shared" ca="1" si="22"/>
        <v>0.60958201586536398</v>
      </c>
      <c r="AJ33" s="72">
        <f t="shared" ca="1" si="23"/>
        <v>9.6542882553958265E-3</v>
      </c>
      <c r="AK33" s="72">
        <f t="shared" ca="1" si="24"/>
        <v>1.1774595073662738E-2</v>
      </c>
      <c r="AL33" s="72">
        <f t="shared" ca="1" si="25"/>
        <v>0.60954947603102216</v>
      </c>
      <c r="AM33" s="72">
        <f ca="1">V33+(1+Coef!$J$8*(COS(V33))^2-(3/2)*Coef!$J$8*SIN(V33)*COS(V33)*(AL33-V33))*(AL33-V33)</f>
        <v>0.60955945547290458</v>
      </c>
      <c r="AN33" s="34" t="str">
        <f t="shared" ca="1" si="26"/>
        <v>30 561618 3864954 N</v>
      </c>
      <c r="AO33" s="33">
        <f t="shared" ca="1" si="29"/>
        <v>34.925184160890062</v>
      </c>
      <c r="AP33" s="33">
        <f t="shared" ca="1" si="30"/>
        <v>-2.3253653968035946</v>
      </c>
      <c r="AQ33" s="72">
        <f ca="1">'MGRS to Dist'!BP33</f>
        <v>330734.78970164526</v>
      </c>
      <c r="AR33" s="72">
        <f ca="1">'MGRS to Dist'!BT33</f>
        <v>105.64231492416985</v>
      </c>
      <c r="AS33" s="72">
        <f ca="1">'MGRS to Dist'!BU33</f>
        <v>-72.339469329207617</v>
      </c>
      <c r="AT33" s="72">
        <f ca="1">'MGRS to Dist'!BV33</f>
        <v>107.66053067079235</v>
      </c>
    </row>
    <row r="34" spans="2:46" ht="16.5" customHeight="1">
      <c r="B34" s="40" t="s">
        <v>294</v>
      </c>
      <c r="C34" s="72" t="str">
        <f t="shared" si="0"/>
        <v>30SWD6082865122</v>
      </c>
      <c r="D34" s="72">
        <f t="array" aca="1" ref="D34" ca="1">MATCH(TRUE,ISERROR(VALUE(MID(C34,ROW(INDIRECT("1:"&amp;LEN(C34))),1))),0)</f>
        <v>3</v>
      </c>
      <c r="E34" s="72">
        <f t="shared" ca="1" si="1"/>
        <v>30</v>
      </c>
      <c r="F34" s="72" t="str">
        <f t="shared" ca="1" si="2"/>
        <v>S</v>
      </c>
      <c r="G34" s="72" t="str">
        <f t="shared" ca="1" si="3"/>
        <v>W</v>
      </c>
      <c r="H34" s="72" t="str">
        <f t="shared" ca="1" si="4"/>
        <v>D</v>
      </c>
      <c r="I34" s="72">
        <f t="shared" ca="1" si="5"/>
        <v>10</v>
      </c>
      <c r="J34" s="72">
        <f t="shared" ca="1" si="6"/>
        <v>60828</v>
      </c>
      <c r="K34" s="72">
        <f t="shared" ca="1" si="7"/>
        <v>65122</v>
      </c>
      <c r="L34" s="72">
        <f t="shared" ca="1" si="8"/>
        <v>176.80604746885038</v>
      </c>
      <c r="M34" s="72">
        <f ca="1">VLOOKUP(G34,Coef!$C$2:$F$25,4)</f>
        <v>5</v>
      </c>
      <c r="N34" s="31">
        <f ca="1">VLOOKUP(F34,Coef!$C$4:$D$23,2)</f>
        <v>15</v>
      </c>
      <c r="O34" s="31">
        <f ca="1">MOD(VLOOKUP(H34,Coef!$C$2:$G$21,5)+MOD(E34+1,2)*15,20)</f>
        <v>19</v>
      </c>
      <c r="P34" s="31">
        <f ca="1">VLOOKUP(N34,Coef!$A$27:$B$46,2)</f>
        <v>3.56</v>
      </c>
      <c r="Q34" s="31">
        <f ca="1">VLOOKUP(N34,Coef!$A$27:$C$46,3)+O34/10-0.1</f>
        <v>3.8</v>
      </c>
      <c r="R34" s="31">
        <f ca="1">IF(Q34+0.1&lt;P34,Q34+2,Q34)</f>
        <v>3.8</v>
      </c>
      <c r="S34" s="72">
        <f t="shared" ca="1" si="9"/>
        <v>560828</v>
      </c>
      <c r="T34" s="72">
        <f t="shared" ca="1" si="10"/>
        <v>3865122</v>
      </c>
      <c r="U34" s="72">
        <f t="shared" ca="1" si="11"/>
        <v>3865122</v>
      </c>
      <c r="V34" s="72">
        <f t="shared" ca="1" si="12"/>
        <v>0.60737489394807664</v>
      </c>
      <c r="W34" s="72">
        <f ca="1">(Coef!$J$9/(1+Coef!$J$8*(COS(V34))^2)^0.5)*Coef!$J$6</f>
        <v>6382547.9721072996</v>
      </c>
      <c r="X34" s="72">
        <f t="shared" ca="1" si="13"/>
        <v>-3</v>
      </c>
      <c r="Y34" s="72">
        <f t="shared" ca="1" si="14"/>
        <v>9.530363150551717E-3</v>
      </c>
      <c r="Z34" s="72">
        <f t="shared" ca="1" si="15"/>
        <v>0.93728220857206157</v>
      </c>
      <c r="AA34" s="72">
        <f t="shared" ca="1" si="16"/>
        <v>0.63199601739466604</v>
      </c>
      <c r="AB34" s="72">
        <f t="shared" ca="1" si="17"/>
        <v>1.0760159982341073</v>
      </c>
      <c r="AC34" s="72">
        <f t="shared" ca="1" si="18"/>
        <v>0.96501100302424703</v>
      </c>
      <c r="AD34" s="72">
        <f t="shared" ca="1" si="19"/>
        <v>1.7504003035029132</v>
      </c>
      <c r="AE34" s="72">
        <f ca="1">Coef!$J$6*Coef!$J$9*(V34-(Coef!$J$10*AB34)+(Coef!$J$11*AC34)-(Coef!$J$12*AD34))</f>
        <v>3850866.1743724737</v>
      </c>
      <c r="AF34" s="72">
        <f t="shared" ca="1" si="20"/>
        <v>2.2335634122651929E-3</v>
      </c>
      <c r="AG34" s="72">
        <f ca="1">((Coef!$J$8*Y34^2)/2)*(COS(V34))^2</f>
        <v>2.0637654586038953E-7</v>
      </c>
      <c r="AH34" s="72">
        <f t="shared" ca="1" si="21"/>
        <v>9.5303624949372411E-3</v>
      </c>
      <c r="AI34" s="72">
        <f t="shared" ca="1" si="22"/>
        <v>0.6096084568993867</v>
      </c>
      <c r="AJ34" s="72">
        <f t="shared" ca="1" si="23"/>
        <v>9.5305067659169906E-3</v>
      </c>
      <c r="AK34" s="72">
        <f t="shared" ca="1" si="24"/>
        <v>1.1623856572717554E-2</v>
      </c>
      <c r="AL34" s="72">
        <f t="shared" ca="1" si="25"/>
        <v>0.60957674427645192</v>
      </c>
      <c r="AM34" s="72">
        <f ca="1">V34+(1+Coef!$J$8*(COS(V34))^2-(3/2)*Coef!$J$8*SIN(V34)*COS(V34)*(AL34-V34))*(AL34-V34)</f>
        <v>0.60958672727862062</v>
      </c>
      <c r="AN34" s="34" t="str">
        <f t="shared" ca="1" si="26"/>
        <v>30 560828 3865122 N</v>
      </c>
      <c r="AO34" s="33">
        <f t="shared" ca="1" si="29"/>
        <v>34.926746720257292</v>
      </c>
      <c r="AP34" s="33">
        <f t="shared" ca="1" si="30"/>
        <v>-2.3340020767178822</v>
      </c>
      <c r="AQ34" s="72">
        <f ca="1">'MGRS to Dist'!BP34</f>
        <v>807.95162304454789</v>
      </c>
      <c r="AR34" s="72">
        <f ca="1">'MGRS to Dist'!BT34</f>
        <v>282.44620989716293</v>
      </c>
      <c r="AS34" s="72">
        <f ca="1">'MGRS to Dist'!BU34</f>
        <v>102.44126524684934</v>
      </c>
      <c r="AT34" s="72">
        <f ca="1">'MGRS to Dist'!BV34</f>
        <v>282.4412652468493</v>
      </c>
    </row>
    <row r="35" spans="2:46" ht="16.5" customHeight="1">
      <c r="B35" s="40" t="s">
        <v>295</v>
      </c>
      <c r="C35" s="72" t="str">
        <f t="shared" si="0"/>
        <v>29SPS3189481000</v>
      </c>
      <c r="D35" s="72">
        <f t="array" aca="1" ref="D35" ca="1">MATCH(TRUE,ISERROR(VALUE(MID(C35,ROW(INDIRECT("1:"&amp;LEN(C35))),1))),0)</f>
        <v>3</v>
      </c>
      <c r="E35" s="72">
        <f t="shared" ca="1" si="1"/>
        <v>29</v>
      </c>
      <c r="F35" s="72" t="str">
        <f t="shared" ca="1" si="2"/>
        <v>S</v>
      </c>
      <c r="G35" s="72" t="str">
        <f t="shared" ca="1" si="3"/>
        <v>P</v>
      </c>
      <c r="H35" s="72" t="str">
        <f t="shared" ca="1" si="4"/>
        <v>S</v>
      </c>
      <c r="I35" s="72">
        <f t="shared" ca="1" si="5"/>
        <v>10</v>
      </c>
      <c r="J35" s="72">
        <f t="shared" ca="1" si="6"/>
        <v>31894</v>
      </c>
      <c r="K35" s="72">
        <f t="shared" ca="1" si="7"/>
        <v>81000</v>
      </c>
      <c r="L35" s="72">
        <f t="shared" ca="1" si="8"/>
        <v>170.80604746885038</v>
      </c>
      <c r="M35" s="72">
        <f ca="1">VLOOKUP(G35,Coef!$C$2:$F$25,4)</f>
        <v>6</v>
      </c>
      <c r="N35" s="31">
        <f ca="1">VLOOKUP(F35,Coef!$C$4:$D$23,2)</f>
        <v>15</v>
      </c>
      <c r="O35" s="31">
        <f ca="1">MOD(VLOOKUP(H35,Coef!$C$2:$G$21,5)+MOD(E35+1,2)*15,20)</f>
        <v>17</v>
      </c>
      <c r="P35" s="31">
        <f ca="1">VLOOKUP(N35,Coef!$A$27:$B$46,2)</f>
        <v>3.56</v>
      </c>
      <c r="Q35" s="31">
        <f ca="1">VLOOKUP(N35,Coef!$A$27:$C$46,3)+O35/10-0.1</f>
        <v>3.6</v>
      </c>
      <c r="R35" s="31">
        <f ca="1">IF(Q35+0.1&lt;P35,Q35+2,Q35)</f>
        <v>3.6</v>
      </c>
      <c r="S35" s="72">
        <f t="shared" ca="1" si="9"/>
        <v>631894</v>
      </c>
      <c r="T35" s="72">
        <f t="shared" ca="1" si="10"/>
        <v>3681000</v>
      </c>
      <c r="U35" s="72">
        <f t="shared" ca="1" si="11"/>
        <v>3681000</v>
      </c>
      <c r="V35" s="72">
        <f t="shared" ca="1" si="12"/>
        <v>0.57844150446554332</v>
      </c>
      <c r="W35" s="72">
        <f ca="1">(Coef!$J$9/(1+Coef!$J$8*(COS(V35))^2)^0.5)*Coef!$J$6</f>
        <v>6381973.9991912879</v>
      </c>
      <c r="X35" s="72">
        <f t="shared" ca="1" si="13"/>
        <v>-9</v>
      </c>
      <c r="Y35" s="72">
        <f t="shared" ca="1" si="14"/>
        <v>2.0666646403873373E-2</v>
      </c>
      <c r="Z35" s="72">
        <f t="shared" ca="1" si="15"/>
        <v>0.91555391938290021</v>
      </c>
      <c r="AA35" s="72">
        <f t="shared" ca="1" si="16"/>
        <v>0.64189267933799443</v>
      </c>
      <c r="AB35" s="72">
        <f t="shared" ca="1" si="17"/>
        <v>1.0362184641569934</v>
      </c>
      <c r="AC35" s="72">
        <f t="shared" ca="1" si="18"/>
        <v>0.93763701795224352</v>
      </c>
      <c r="AD35" s="72">
        <f t="shared" ca="1" si="19"/>
        <v>1.7127381744601333</v>
      </c>
      <c r="AE35" s="72">
        <f ca="1">Coef!$J$6*Coef!$J$9*(V35-(Coef!$J$10*AB35)+(Coef!$J$11*AC35)-(Coef!$J$12*AD35))</f>
        <v>3667057.7249382939</v>
      </c>
      <c r="AF35" s="72">
        <f t="shared" ca="1" si="20"/>
        <v>2.1846336358425809E-3</v>
      </c>
      <c r="AG35" s="72">
        <f ca="1">((Coef!$J$8*Y35^2)/2)*(COS(V35))^2</f>
        <v>1.0090576668397552E-6</v>
      </c>
      <c r="AH35" s="72">
        <f t="shared" ca="1" si="21"/>
        <v>2.0666639452594039E-2</v>
      </c>
      <c r="AI35" s="72">
        <f t="shared" ca="1" si="22"/>
        <v>0.58062613589696455</v>
      </c>
      <c r="AJ35" s="72">
        <f t="shared" ca="1" si="23"/>
        <v>2.0668110638693726E-2</v>
      </c>
      <c r="AK35" s="72">
        <f t="shared" ca="1" si="24"/>
        <v>2.4714058563829879E-2</v>
      </c>
      <c r="AL35" s="72">
        <f t="shared" ca="1" si="25"/>
        <v>0.58048606157915639</v>
      </c>
      <c r="AM35" s="72">
        <f ca="1">V35+(1+Coef!$J$8*(COS(V35))^2-(3/2)*Coef!$J$8*SIN(V35)*COS(V35)*(AL35-V35))*(AL35-V35)</f>
        <v>0.58049570285875574</v>
      </c>
      <c r="AN35" s="34" t="str">
        <f t="shared" ca="1" si="26"/>
        <v>29 631894 3681000 N</v>
      </c>
      <c r="AO35" s="33">
        <f t="shared" ca="1" si="29"/>
        <v>33.259953799287025</v>
      </c>
      <c r="AP35" s="33">
        <f t="shared" ca="1" si="30"/>
        <v>-7.5839887496533995</v>
      </c>
      <c r="AQ35" s="72">
        <f ca="1">'MGRS to Dist'!BP35</f>
        <v>518484.55106654635</v>
      </c>
      <c r="AR35" s="72">
        <f ca="1">'MGRS to Dist'!BT35</f>
        <v>250.51062919173702</v>
      </c>
      <c r="AS35" s="72">
        <f ca="1">'MGRS to Dist'!BU35</f>
        <v>67.566062484303387</v>
      </c>
      <c r="AT35" s="72">
        <f ca="1">'MGRS to Dist'!BV35</f>
        <v>247.56606248430342</v>
      </c>
    </row>
    <row r="36" spans="2:46" ht="16.5" customHeight="1">
      <c r="B36" s="40" t="s">
        <v>296</v>
      </c>
      <c r="C36" s="72" t="str">
        <f t="shared" si="0"/>
        <v>29SPS3194581745</v>
      </c>
      <c r="D36" s="72">
        <f t="array" aca="1" ref="D36" ca="1">MATCH(TRUE,ISERROR(VALUE(MID(C36,ROW(INDIRECT("1:"&amp;LEN(C36))),1))),0)</f>
        <v>3</v>
      </c>
      <c r="E36" s="72">
        <f t="shared" ca="1" si="1"/>
        <v>29</v>
      </c>
      <c r="F36" s="72" t="str">
        <f t="shared" ca="1" si="2"/>
        <v>S</v>
      </c>
      <c r="G36" s="72" t="str">
        <f t="shared" ca="1" si="3"/>
        <v>P</v>
      </c>
      <c r="H36" s="72" t="str">
        <f t="shared" ca="1" si="4"/>
        <v>S</v>
      </c>
      <c r="I36" s="72">
        <f t="shared" ca="1" si="5"/>
        <v>10</v>
      </c>
      <c r="J36" s="72">
        <f t="shared" ca="1" si="6"/>
        <v>31945</v>
      </c>
      <c r="K36" s="72">
        <f t="shared" ca="1" si="7"/>
        <v>81745</v>
      </c>
      <c r="L36" s="72">
        <f t="shared" ca="1" si="8"/>
        <v>170.80604746885038</v>
      </c>
      <c r="M36" s="72">
        <f ca="1">VLOOKUP(G36,Coef!$C$2:$F$25,4)</f>
        <v>6</v>
      </c>
      <c r="N36" s="31">
        <f ca="1">VLOOKUP(F36,Coef!$C$4:$D$23,2)</f>
        <v>15</v>
      </c>
      <c r="O36" s="31">
        <f ca="1">MOD(VLOOKUP(H36,Coef!$C$2:$G$21,5)+MOD(E36+1,2)*15,20)</f>
        <v>17</v>
      </c>
      <c r="P36" s="31">
        <f ca="1">VLOOKUP(N36,Coef!$A$27:$B$46,2)</f>
        <v>3.56</v>
      </c>
      <c r="Q36" s="31">
        <f ca="1">VLOOKUP(N36,Coef!$A$27:$C$46,3)+O36/10-0.1</f>
        <v>3.6</v>
      </c>
      <c r="R36" s="31">
        <f ca="1">IF(Q36+0.1&lt;P36,Q36+2,Q36)</f>
        <v>3.6</v>
      </c>
      <c r="S36" s="72">
        <f t="shared" ca="1" si="9"/>
        <v>631945</v>
      </c>
      <c r="T36" s="72">
        <f t="shared" ca="1" si="10"/>
        <v>3681745</v>
      </c>
      <c r="U36" s="72">
        <f t="shared" ca="1" si="11"/>
        <v>3681745</v>
      </c>
      <c r="V36" s="72">
        <f t="shared" ca="1" si="12"/>
        <v>0.57855857562034552</v>
      </c>
      <c r="W36" s="72">
        <f ca="1">(Coef!$J$9/(1+Coef!$J$8*(COS(V36))^2)^0.5)*Coef!$J$6</f>
        <v>6381976.2935518427</v>
      </c>
      <c r="X36" s="72">
        <f t="shared" ca="1" si="13"/>
        <v>-9</v>
      </c>
      <c r="Y36" s="72">
        <f t="shared" ca="1" si="14"/>
        <v>2.067463022908958E-2</v>
      </c>
      <c r="Z36" s="72">
        <f t="shared" ca="1" si="15"/>
        <v>0.91564806521071385</v>
      </c>
      <c r="AA36" s="72">
        <f t="shared" ca="1" si="16"/>
        <v>0.64186053601157256</v>
      </c>
      <c r="AB36" s="72">
        <f t="shared" ca="1" si="17"/>
        <v>1.0363826082257024</v>
      </c>
      <c r="AC36" s="72">
        <f t="shared" ca="1" si="18"/>
        <v>0.93775209017216987</v>
      </c>
      <c r="AD36" s="72">
        <f t="shared" ca="1" si="19"/>
        <v>1.7128995158467424</v>
      </c>
      <c r="AE36" s="72">
        <f ca="1">Coef!$J$6*Coef!$J$9*(V36-(Coef!$J$10*AB36)+(Coef!$J$11*AC36)-(Coef!$J$12*AD36))</f>
        <v>3667801.356712556</v>
      </c>
      <c r="AF36" s="72">
        <f t="shared" ca="1" si="20"/>
        <v>2.1848472394879093E-3</v>
      </c>
      <c r="AG36" s="72">
        <f ca="1">((Coef!$J$8*Y36^2)/2)*(COS(V36))^2</f>
        <v>1.009683051108051E-6</v>
      </c>
      <c r="AH36" s="72">
        <f t="shared" ca="1" si="21"/>
        <v>2.0674623270815002E-2</v>
      </c>
      <c r="AI36" s="72">
        <f t="shared" ca="1" si="22"/>
        <v>0.58074342065383022</v>
      </c>
      <c r="AJ36" s="72">
        <f t="shared" ca="1" si="23"/>
        <v>2.0676096162618396E-2</v>
      </c>
      <c r="AK36" s="72">
        <f t="shared" ca="1" si="24"/>
        <v>2.4725505358244852E-2</v>
      </c>
      <c r="AL36" s="72">
        <f t="shared" ca="1" si="25"/>
        <v>0.58060320226747608</v>
      </c>
      <c r="AM36" s="72">
        <f ca="1">V36+(1+Coef!$J$8*(COS(V36))^2-(3/2)*Coef!$J$8*SIN(V36)*COS(V36)*(AL36-V36))*(AL36-V36)</f>
        <v>0.5806128423952609</v>
      </c>
      <c r="AN36" s="34" t="str">
        <f t="shared" ca="1" si="26"/>
        <v>29 631945 3681745 N</v>
      </c>
      <c r="AO36" s="33">
        <f t="shared" ca="1" si="29"/>
        <v>33.266665400342887</v>
      </c>
      <c r="AP36" s="33">
        <f t="shared" ca="1" si="30"/>
        <v>-7.5833328966444675</v>
      </c>
      <c r="AQ36" s="72">
        <f ca="1">'MGRS to Dist'!BP36</f>
        <v>746.88209819396457</v>
      </c>
      <c r="AR36" s="72">
        <f ca="1">'MGRS to Dist'!BT36</f>
        <v>4.6710156788193444</v>
      </c>
      <c r="AS36" s="72">
        <f ca="1">'MGRS to Dist'!BU36</f>
        <v>-175.32862459401449</v>
      </c>
      <c r="AT36" s="72">
        <f ca="1">'MGRS to Dist'!BV36</f>
        <v>4.6713754059855432</v>
      </c>
    </row>
    <row r="37" spans="2:46" ht="16.5" customHeight="1">
      <c r="B37" s="40" t="s">
        <v>297</v>
      </c>
      <c r="C37" s="72" t="str">
        <f t="shared" si="0"/>
        <v>29SQR3933055048</v>
      </c>
      <c r="D37" s="72">
        <f t="array" aca="1" ref="D37" ca="1">MATCH(TRUE,ISERROR(VALUE(MID(C37,ROW(INDIRECT("1:"&amp;LEN(C37))),1))),0)</f>
        <v>3</v>
      </c>
      <c r="E37" s="72">
        <f t="shared" ca="1" si="1"/>
        <v>29</v>
      </c>
      <c r="F37" s="72" t="str">
        <f t="shared" ca="1" si="2"/>
        <v>S</v>
      </c>
      <c r="G37" s="72" t="str">
        <f t="shared" ca="1" si="3"/>
        <v>Q</v>
      </c>
      <c r="H37" s="72" t="str">
        <f t="shared" ca="1" si="4"/>
        <v>R</v>
      </c>
      <c r="I37" s="72">
        <f t="shared" ca="1" si="5"/>
        <v>10</v>
      </c>
      <c r="J37" s="72">
        <f t="shared" ca="1" si="6"/>
        <v>39330</v>
      </c>
      <c r="K37" s="72">
        <f t="shared" ca="1" si="7"/>
        <v>55048</v>
      </c>
      <c r="L37" s="72">
        <f t="shared" ca="1" si="8"/>
        <v>170.80604746885038</v>
      </c>
      <c r="M37" s="72">
        <f ca="1">VLOOKUP(G37,Coef!$C$2:$F$25,4)</f>
        <v>7</v>
      </c>
      <c r="N37" s="31">
        <f ca="1">VLOOKUP(F37,Coef!$C$4:$D$23,2)</f>
        <v>15</v>
      </c>
      <c r="O37" s="31">
        <f ca="1">MOD(VLOOKUP(H37,Coef!$C$2:$G$21,5)+MOD(E37+1,2)*15,20)</f>
        <v>16</v>
      </c>
      <c r="P37" s="31">
        <f ca="1">VLOOKUP(N37,Coef!$A$27:$B$46,2)</f>
        <v>3.56</v>
      </c>
      <c r="Q37" s="31">
        <f ca="1">VLOOKUP(N37,Coef!$A$27:$C$46,3)+O37/10-0.1</f>
        <v>3.5</v>
      </c>
      <c r="R37" s="31">
        <f ca="1">IF(Q37+0.1&lt;P37,Q37+2,Q37)</f>
        <v>3.5</v>
      </c>
      <c r="S37" s="72">
        <f t="shared" ca="1" si="9"/>
        <v>739330</v>
      </c>
      <c r="T37" s="72">
        <f t="shared" ca="1" si="10"/>
        <v>3555048</v>
      </c>
      <c r="U37" s="72">
        <f t="shared" ca="1" si="11"/>
        <v>3555048</v>
      </c>
      <c r="V37" s="72">
        <f t="shared" ca="1" si="12"/>
        <v>0.55864909360696036</v>
      </c>
      <c r="W37" s="72">
        <f ca="1">(Coef!$J$9/(1+Coef!$J$8*(COS(V37))^2)^0.5)*Coef!$J$6</f>
        <v>6381589.6356442077</v>
      </c>
      <c r="X37" s="72">
        <f t="shared" ca="1" si="13"/>
        <v>-9</v>
      </c>
      <c r="Y37" s="72">
        <f t="shared" ca="1" si="14"/>
        <v>3.750319491921391E-2</v>
      </c>
      <c r="Z37" s="72">
        <f t="shared" ca="1" si="15"/>
        <v>0.89892002593346676</v>
      </c>
      <c r="AA37" s="72">
        <f t="shared" ca="1" si="16"/>
        <v>0.64637417796239061</v>
      </c>
      <c r="AB37" s="72">
        <f t="shared" ca="1" si="17"/>
        <v>1.0081091065736938</v>
      </c>
      <c r="AC37" s="72">
        <f t="shared" ca="1" si="18"/>
        <v>0.91767537442086788</v>
      </c>
      <c r="AD37" s="72">
        <f t="shared" ca="1" si="19"/>
        <v>1.6843854491149548</v>
      </c>
      <c r="AE37" s="72">
        <f ca="1">Coef!$J$6*Coef!$J$9*(V37-(Coef!$J$10*AB37)+(Coef!$J$11*AC37)-(Coef!$J$12*AD37))</f>
        <v>3541348.5013519078</v>
      </c>
      <c r="AF37" s="72">
        <f t="shared" ca="1" si="20"/>
        <v>2.1467219658835388E-3</v>
      </c>
      <c r="AG37" s="72">
        <f ca="1">((Coef!$J$8*Y37^2)/2)*(COS(V37))^2</f>
        <v>3.4079793068488794E-6</v>
      </c>
      <c r="AH37" s="72">
        <f t="shared" ca="1" si="21"/>
        <v>3.7503152315843169E-2</v>
      </c>
      <c r="AI37" s="72">
        <f t="shared" ca="1" si="22"/>
        <v>0.56079580825685982</v>
      </c>
      <c r="AJ37" s="72">
        <f t="shared" ca="1" si="23"/>
        <v>3.7511944213263038E-2</v>
      </c>
      <c r="AK37" s="72">
        <f t="shared" ca="1" si="24"/>
        <v>4.4267850467198583E-2</v>
      </c>
      <c r="AL37" s="72">
        <f t="shared" ca="1" si="25"/>
        <v>0.56035445008391749</v>
      </c>
      <c r="AM37" s="72">
        <f ca="1">V37+(1+Coef!$J$8*(COS(V37))^2-(3/2)*Coef!$J$8*SIN(V37)*COS(V37)*(AL37-V37))*(AL37-V37)</f>
        <v>0.56036270116044473</v>
      </c>
      <c r="AN37" s="34" t="str">
        <f t="shared" ca="1" si="26"/>
        <v>29 739330 3555048 N</v>
      </c>
      <c r="AO37" s="33">
        <f t="shared" ca="1" si="29"/>
        <v>32.106417773044079</v>
      </c>
      <c r="AP37" s="33">
        <f t="shared" ca="1" si="30"/>
        <v>-6.4636390001132913</v>
      </c>
      <c r="AQ37" s="72">
        <f ca="1">'MGRS to Dist'!BP37</f>
        <v>166077.16789668397</v>
      </c>
      <c r="AR37" s="72">
        <f ca="1">'MGRS to Dist'!BT37</f>
        <v>140.61206430586515</v>
      </c>
      <c r="AS37" s="72">
        <f ca="1">'MGRS to Dist'!BU37</f>
        <v>-38.783208617630201</v>
      </c>
      <c r="AT37" s="72">
        <f ca="1">'MGRS to Dist'!BV37</f>
        <v>141.21679138236982</v>
      </c>
    </row>
    <row r="38" spans="2:46" ht="16.5" customHeight="1">
      <c r="B38" s="40" t="s">
        <v>298</v>
      </c>
      <c r="C38" s="72" t="str">
        <f t="shared" si="0"/>
        <v>29SPT3177817584</v>
      </c>
      <c r="D38" s="72">
        <f t="array" aca="1" ref="D38" ca="1">MATCH(TRUE,ISERROR(VALUE(MID(C38,ROW(INDIRECT("1:"&amp;LEN(C38))),1))),0)</f>
        <v>3</v>
      </c>
      <c r="E38" s="72">
        <f t="shared" ca="1" si="1"/>
        <v>29</v>
      </c>
      <c r="F38" s="72" t="str">
        <f t="shared" ca="1" si="2"/>
        <v>S</v>
      </c>
      <c r="G38" s="72" t="str">
        <f t="shared" ca="1" si="3"/>
        <v>P</v>
      </c>
      <c r="H38" s="72" t="str">
        <f t="shared" ca="1" si="4"/>
        <v>T</v>
      </c>
      <c r="I38" s="72">
        <f t="shared" ca="1" si="5"/>
        <v>10</v>
      </c>
      <c r="J38" s="72">
        <f t="shared" ca="1" si="6"/>
        <v>31778</v>
      </c>
      <c r="K38" s="72">
        <f t="shared" ca="1" si="7"/>
        <v>17584</v>
      </c>
      <c r="L38" s="72">
        <f t="shared" ca="1" si="8"/>
        <v>170.80604746885038</v>
      </c>
      <c r="M38" s="72">
        <f ca="1">VLOOKUP(G38,Coef!$C$2:$F$25,4)</f>
        <v>6</v>
      </c>
      <c r="N38" s="31">
        <f ca="1">VLOOKUP(F38,Coef!$C$4:$D$23,2)</f>
        <v>15</v>
      </c>
      <c r="O38" s="31">
        <f ca="1">MOD(VLOOKUP(H38,Coef!$C$2:$G$21,5)+MOD(E38+1,2)*15,20)</f>
        <v>18</v>
      </c>
      <c r="P38" s="31">
        <f ca="1">VLOOKUP(N38,Coef!$A$27:$B$46,2)</f>
        <v>3.56</v>
      </c>
      <c r="Q38" s="31">
        <f ca="1">VLOOKUP(N38,Coef!$A$27:$C$46,3)+O38/10-0.1</f>
        <v>3.6999999999999997</v>
      </c>
      <c r="R38" s="31">
        <f ca="1">IF(Q38+0.1&lt;P38,Q38+2,Q38)</f>
        <v>3.6999999999999997</v>
      </c>
      <c r="S38" s="72">
        <f t="shared" ca="1" si="9"/>
        <v>631778</v>
      </c>
      <c r="T38" s="72">
        <f t="shared" ca="1" si="10"/>
        <v>3717583.9999999995</v>
      </c>
      <c r="U38" s="72">
        <f t="shared" ca="1" si="11"/>
        <v>3717583.9999999995</v>
      </c>
      <c r="V38" s="72">
        <f t="shared" ca="1" si="12"/>
        <v>0.58419040530753397</v>
      </c>
      <c r="W38" s="72">
        <f ca="1">(Coef!$J$9/(1+Coef!$J$8*(COS(V38))^2)^0.5)*Coef!$J$6</f>
        <v>6382086.9453315865</v>
      </c>
      <c r="X38" s="72">
        <f t="shared" ca="1" si="13"/>
        <v>-9</v>
      </c>
      <c r="Y38" s="72">
        <f t="shared" ca="1" si="14"/>
        <v>2.0648104785910806E-2</v>
      </c>
      <c r="Z38" s="72">
        <f t="shared" ca="1" si="15"/>
        <v>0.92011766154658559</v>
      </c>
      <c r="AA38" s="72">
        <f t="shared" ca="1" si="16"/>
        <v>0.64023721060826755</v>
      </c>
      <c r="AB38" s="72">
        <f t="shared" ca="1" si="17"/>
        <v>1.0442492360808266</v>
      </c>
      <c r="AC38" s="72">
        <f t="shared" ca="1" si="18"/>
        <v>0.9432462297126869</v>
      </c>
      <c r="AD38" s="72">
        <f t="shared" ca="1" si="19"/>
        <v>1.7205738860229989</v>
      </c>
      <c r="AE38" s="72">
        <f ca="1">Coef!$J$6*Coef!$J$9*(V38-(Coef!$J$10*AB38)+(Coef!$J$11*AC38)-(Coef!$J$12*AD38))</f>
        <v>3703575.4856924131</v>
      </c>
      <c r="AF38" s="72">
        <f t="shared" ca="1" si="20"/>
        <v>2.1949739054923909E-3</v>
      </c>
      <c r="AG38" s="72">
        <f ca="1">((Coef!$J$8*Y38^2)/2)*(COS(V38))^2</f>
        <v>9.9966711964729938E-7</v>
      </c>
      <c r="AH38" s="72">
        <f t="shared" ca="1" si="21"/>
        <v>2.0648097905500325E-2</v>
      </c>
      <c r="AI38" s="72">
        <f t="shared" ca="1" si="22"/>
        <v>0.58638537701878313</v>
      </c>
      <c r="AJ38" s="72">
        <f t="shared" ca="1" si="23"/>
        <v>2.0649565135370751E-2</v>
      </c>
      <c r="AK38" s="72">
        <f t="shared" ca="1" si="24"/>
        <v>2.4785915713547321E-2</v>
      </c>
      <c r="AL38" s="72">
        <f t="shared" ca="1" si="25"/>
        <v>0.5862437916135661</v>
      </c>
      <c r="AM38" s="72">
        <f ca="1">V38+(1+Coef!$J$8*(COS(V38))^2-(3/2)*Coef!$J$8*SIN(V38)*COS(V38)*(AL38-V38))*(AL38-V38)</f>
        <v>0.58625340132496317</v>
      </c>
      <c r="AN38" s="34" t="str">
        <f t="shared" ca="1" si="26"/>
        <v>29 631778 3717584 N</v>
      </c>
      <c r="AO38" s="33">
        <f t="shared" ca="1" si="29"/>
        <v>33.589845621109653</v>
      </c>
      <c r="AP38" s="33">
        <f t="shared" ca="1" si="30"/>
        <v>-7.5798716382467504</v>
      </c>
      <c r="AQ38" s="72">
        <f ca="1">'MGRS to Dist'!BP38</f>
        <v>194891.41824602251</v>
      </c>
      <c r="AR38" s="72">
        <f ca="1">'MGRS to Dist'!BT38</f>
        <v>328.00189899546672</v>
      </c>
      <c r="AS38" s="72">
        <f ca="1">'MGRS to Dist'!BU38</f>
        <v>147.39637437415288</v>
      </c>
      <c r="AT38" s="72">
        <f ca="1">'MGRS to Dist'!BV38</f>
        <v>327.39637437415286</v>
      </c>
    </row>
    <row r="39" spans="2:46" ht="16.5" customHeight="1">
      <c r="B39" s="40" t="s">
        <v>299</v>
      </c>
      <c r="C39" s="72" t="str">
        <f t="shared" si="0"/>
        <v>29SPT3016813020</v>
      </c>
      <c r="D39" s="72">
        <f t="array" aca="1" ref="D39" ca="1">MATCH(TRUE,ISERROR(VALUE(MID(C39,ROW(INDIRECT("1:"&amp;LEN(C39))),1))),0)</f>
        <v>3</v>
      </c>
      <c r="E39" s="72">
        <f t="shared" ca="1" si="1"/>
        <v>29</v>
      </c>
      <c r="F39" s="72" t="str">
        <f t="shared" ca="1" si="2"/>
        <v>S</v>
      </c>
      <c r="G39" s="72" t="str">
        <f t="shared" ca="1" si="3"/>
        <v>P</v>
      </c>
      <c r="H39" s="72" t="str">
        <f t="shared" ca="1" si="4"/>
        <v>T</v>
      </c>
      <c r="I39" s="72">
        <f t="shared" ca="1" si="5"/>
        <v>10</v>
      </c>
      <c r="J39" s="72">
        <f t="shared" ca="1" si="6"/>
        <v>30168</v>
      </c>
      <c r="K39" s="72">
        <f t="shared" ca="1" si="7"/>
        <v>13020</v>
      </c>
      <c r="L39" s="72">
        <f t="shared" ca="1" si="8"/>
        <v>170.80604746885038</v>
      </c>
      <c r="M39" s="72">
        <f ca="1">VLOOKUP(G39,Coef!$C$2:$F$25,4)</f>
        <v>6</v>
      </c>
      <c r="N39" s="31">
        <f ca="1">VLOOKUP(F39,Coef!$C$4:$D$23,2)</f>
        <v>15</v>
      </c>
      <c r="O39" s="31">
        <f ca="1">MOD(VLOOKUP(H39,Coef!$C$2:$G$21,5)+MOD(E39+1,2)*15,20)</f>
        <v>18</v>
      </c>
      <c r="P39" s="31">
        <f ca="1">VLOOKUP(N39,Coef!$A$27:$B$46,2)</f>
        <v>3.56</v>
      </c>
      <c r="Q39" s="31">
        <f ca="1">VLOOKUP(N39,Coef!$A$27:$C$46,3)+O39/10-0.1</f>
        <v>3.6999999999999997</v>
      </c>
      <c r="R39" s="31">
        <f ca="1">IF(Q39+0.1&lt;P39,Q39+2,Q39)</f>
        <v>3.6999999999999997</v>
      </c>
      <c r="S39" s="72">
        <f t="shared" ca="1" si="9"/>
        <v>630168</v>
      </c>
      <c r="T39" s="72">
        <f t="shared" ca="1" si="10"/>
        <v>3713019.9999999995</v>
      </c>
      <c r="U39" s="72">
        <f t="shared" ca="1" si="11"/>
        <v>3713019.9999999995</v>
      </c>
      <c r="V39" s="72">
        <f t="shared" ca="1" si="12"/>
        <v>0.58347320698469207</v>
      </c>
      <c r="W39" s="72">
        <f ca="1">(Coef!$J$9/(1+Coef!$J$8*(COS(V39))^2)^0.5)*Coef!$J$6</f>
        <v>6382072.8239634018</v>
      </c>
      <c r="X39" s="72">
        <f t="shared" ca="1" si="13"/>
        <v>-9</v>
      </c>
      <c r="Y39" s="72">
        <f t="shared" ca="1" si="14"/>
        <v>2.0395881336741459E-2</v>
      </c>
      <c r="Z39" s="72">
        <f t="shared" ca="1" si="15"/>
        <v>0.91955494514014913</v>
      </c>
      <c r="AA39" s="72">
        <f t="shared" ca="1" si="16"/>
        <v>0.64045229585265706</v>
      </c>
      <c r="AB39" s="72">
        <f t="shared" ca="1" si="17"/>
        <v>1.0432506795547667</v>
      </c>
      <c r="AC39" s="72">
        <f t="shared" ca="1" si="18"/>
        <v>0.94255108362923923</v>
      </c>
      <c r="AD39" s="72">
        <f t="shared" ca="1" si="19"/>
        <v>1.7196060327249947</v>
      </c>
      <c r="AE39" s="72">
        <f ca="1">Coef!$J$6*Coef!$J$9*(V39-(Coef!$J$10*AB39)+(Coef!$J$11*AC39)-(Coef!$J$12*AD39))</f>
        <v>3699019.6433850788</v>
      </c>
      <c r="AF39" s="72">
        <f t="shared" ca="1" si="20"/>
        <v>2.1937005422990865E-3</v>
      </c>
      <c r="AG39" s="72">
        <f ca="1">((Coef!$J$8*Y39^2)/2)*(COS(V39))^2</f>
        <v>9.7631852034367994E-7</v>
      </c>
      <c r="AH39" s="72">
        <f t="shared" ca="1" si="21"/>
        <v>2.0395874699115895E-2</v>
      </c>
      <c r="AI39" s="72">
        <f t="shared" ca="1" si="22"/>
        <v>0.58566690538524069</v>
      </c>
      <c r="AJ39" s="72">
        <f t="shared" ca="1" si="23"/>
        <v>2.0397288814309578E-2</v>
      </c>
      <c r="AK39" s="72">
        <f t="shared" ca="1" si="24"/>
        <v>2.4471557817234448E-2</v>
      </c>
      <c r="AL39" s="72">
        <f t="shared" ca="1" si="25"/>
        <v>0.58552897234595191</v>
      </c>
      <c r="AM39" s="72">
        <f ca="1">V39+(1+Coef!$J$8*(COS(V39))^2-(3/2)*Coef!$J$8*SIN(V39)*COS(V39)*(AL39-V39))*(AL39-V39)</f>
        <v>0.58553860232054256</v>
      </c>
      <c r="AN39" s="34" t="str">
        <f t="shared" ca="1" si="26"/>
        <v>29 630168 3713020 N</v>
      </c>
      <c r="AO39" s="33">
        <f t="shared" ca="1" si="29"/>
        <v>33.548890654956196</v>
      </c>
      <c r="AP39" s="33">
        <f t="shared" ca="1" si="30"/>
        <v>-7.5978830189620892</v>
      </c>
      <c r="AQ39" s="72">
        <f ca="1">'MGRS to Dist'!BP39</f>
        <v>4840.560873636101</v>
      </c>
      <c r="AR39" s="72">
        <f ca="1">'MGRS to Dist'!BT39</f>
        <v>200.12965040353731</v>
      </c>
      <c r="AS39" s="72">
        <f ca="1">'MGRS to Dist'!BU39</f>
        <v>20.119691078894387</v>
      </c>
      <c r="AT39" s="72">
        <f ca="1">'MGRS to Dist'!BV39</f>
        <v>200.11969107889445</v>
      </c>
    </row>
    <row r="40" spans="2:46" ht="16.5" customHeight="1">
      <c r="B40" s="40" t="s">
        <v>300</v>
      </c>
      <c r="C40" s="72" t="str">
        <f t="shared" si="0"/>
        <v>29SPT2951813867</v>
      </c>
      <c r="D40" s="72">
        <f t="array" aca="1" ref="D40" ca="1">MATCH(TRUE,ISERROR(VALUE(MID(C40,ROW(INDIRECT("1:"&amp;LEN(C40))),1))),0)</f>
        <v>3</v>
      </c>
      <c r="E40" s="72">
        <f t="shared" ca="1" si="1"/>
        <v>29</v>
      </c>
      <c r="F40" s="72" t="str">
        <f t="shared" ca="1" si="2"/>
        <v>S</v>
      </c>
      <c r="G40" s="72" t="str">
        <f t="shared" ca="1" si="3"/>
        <v>P</v>
      </c>
      <c r="H40" s="72" t="str">
        <f t="shared" ca="1" si="4"/>
        <v>T</v>
      </c>
      <c r="I40" s="72">
        <f t="shared" ca="1" si="5"/>
        <v>10</v>
      </c>
      <c r="J40" s="72">
        <f t="shared" ca="1" si="6"/>
        <v>29518</v>
      </c>
      <c r="K40" s="72">
        <f t="shared" ca="1" si="7"/>
        <v>13867</v>
      </c>
      <c r="L40" s="72">
        <f t="shared" ca="1" si="8"/>
        <v>170.80604746885038</v>
      </c>
      <c r="M40" s="72">
        <f ca="1">VLOOKUP(G40,Coef!$C$2:$F$25,4)</f>
        <v>6</v>
      </c>
      <c r="N40" s="31">
        <f ca="1">VLOOKUP(F40,Coef!$C$4:$D$23,2)</f>
        <v>15</v>
      </c>
      <c r="O40" s="31">
        <f ca="1">MOD(VLOOKUP(H40,Coef!$C$2:$G$21,5)+MOD(E40+1,2)*15,20)</f>
        <v>18</v>
      </c>
      <c r="P40" s="31">
        <f ca="1">VLOOKUP(N40,Coef!$A$27:$B$46,2)</f>
        <v>3.56</v>
      </c>
      <c r="Q40" s="31">
        <f ca="1">VLOOKUP(N40,Coef!$A$27:$C$46,3)+O40/10-0.1</f>
        <v>3.6999999999999997</v>
      </c>
      <c r="R40" s="31">
        <f ca="1">IF(Q40+0.1&lt;P40,Q40+2,Q40)</f>
        <v>3.6999999999999997</v>
      </c>
      <c r="S40" s="72">
        <f t="shared" ca="1" si="9"/>
        <v>629518</v>
      </c>
      <c r="T40" s="72">
        <f t="shared" ca="1" si="10"/>
        <v>3713866.9999999995</v>
      </c>
      <c r="U40" s="72">
        <f t="shared" ca="1" si="11"/>
        <v>3713866.9999999995</v>
      </c>
      <c r="V40" s="72">
        <f t="shared" ca="1" si="12"/>
        <v>0.58360630667344038</v>
      </c>
      <c r="W40" s="72">
        <f ca="1">(Coef!$J$9/(1+Coef!$J$8*(COS(V40))^2)^0.5)*Coef!$J$6</f>
        <v>6382075.4439866049</v>
      </c>
      <c r="X40" s="72">
        <f t="shared" ca="1" si="13"/>
        <v>-9</v>
      </c>
      <c r="Y40" s="72">
        <f t="shared" ca="1" si="14"/>
        <v>2.0294025217460567E-2</v>
      </c>
      <c r="Z40" s="72">
        <f t="shared" ca="1" si="15"/>
        <v>0.91965951865205264</v>
      </c>
      <c r="AA40" s="72">
        <f t="shared" ca="1" si="16"/>
        <v>0.64041256348078657</v>
      </c>
      <c r="AB40" s="72">
        <f t="shared" ca="1" si="17"/>
        <v>1.0434360659994666</v>
      </c>
      <c r="AC40" s="72">
        <f t="shared" ca="1" si="18"/>
        <v>0.94268019036979656</v>
      </c>
      <c r="AD40" s="72">
        <f t="shared" ca="1" si="19"/>
        <v>1.7197858576364353</v>
      </c>
      <c r="AE40" s="72">
        <f ca="1">Coef!$J$6*Coef!$J$9*(V40-(Coef!$J$10*AB40)+(Coef!$J$11*AC40)-(Coef!$J$12*AD40))</f>
        <v>3699865.1271722163</v>
      </c>
      <c r="AF40" s="72">
        <f t="shared" ca="1" si="20"/>
        <v>2.193937215357778E-3</v>
      </c>
      <c r="AG40" s="72">
        <f ca="1">((Coef!$J$8*Y40^2)/2)*(COS(V40))^2</f>
        <v>9.6642161859944335E-7</v>
      </c>
      <c r="AH40" s="72">
        <f t="shared" ca="1" si="21"/>
        <v>2.0294018679932333E-2</v>
      </c>
      <c r="AI40" s="72">
        <f t="shared" ca="1" si="22"/>
        <v>0.58580024176852985</v>
      </c>
      <c r="AJ40" s="72">
        <f t="shared" ca="1" si="23"/>
        <v>2.0295411714393252E-2</v>
      </c>
      <c r="AK40" s="72">
        <f t="shared" ca="1" si="24"/>
        <v>2.4351532698105742E-2</v>
      </c>
      <c r="AL40" s="72">
        <f t="shared" ca="1" si="25"/>
        <v>0.58566364312461261</v>
      </c>
      <c r="AM40" s="72">
        <f ca="1">V40+(1+Coef!$J$8*(COS(V40))^2-(3/2)*Coef!$J$8*SIN(V40)*COS(V40)*(AL40-V40))*(AL40-V40)</f>
        <v>0.58567327874439701</v>
      </c>
      <c r="AN40" s="34" t="str">
        <f t="shared" ca="1" si="26"/>
        <v>29 629518 3713867 N</v>
      </c>
      <c r="AO40" s="33">
        <f t="shared" ca="1" si="29"/>
        <v>33.556607045642977</v>
      </c>
      <c r="AP40" s="33">
        <f t="shared" ca="1" si="30"/>
        <v>-7.604759951723719</v>
      </c>
      <c r="AQ40" s="72">
        <f ca="1">'MGRS to Dist'!BP40</f>
        <v>1067.8703920436349</v>
      </c>
      <c r="AR40" s="72">
        <f ca="1">'MGRS to Dist'!BT40</f>
        <v>323.40007033591024</v>
      </c>
      <c r="AS40" s="72">
        <f ca="1">'MGRS to Dist'!BU40</f>
        <v>143.39626942447953</v>
      </c>
      <c r="AT40" s="72">
        <f ca="1">'MGRS to Dist'!BV40</f>
        <v>323.39626942447944</v>
      </c>
    </row>
    <row r="41" spans="2:46" ht="16.5" customHeight="1">
      <c r="B41" s="30" t="s">
        <v>301</v>
      </c>
      <c r="C41" s="72" t="str">
        <f t="shared" si="0"/>
        <v>29SPT3615720681</v>
      </c>
      <c r="D41" s="72">
        <f t="array" aca="1" ref="D41" ca="1">MATCH(TRUE,ISERROR(VALUE(MID(C41,ROW(INDIRECT("1:"&amp;LEN(C41))),1))),0)</f>
        <v>3</v>
      </c>
      <c r="E41" s="72">
        <f t="shared" ca="1" si="1"/>
        <v>29</v>
      </c>
      <c r="F41" s="72" t="str">
        <f t="shared" ca="1" si="2"/>
        <v>S</v>
      </c>
      <c r="G41" s="72" t="str">
        <f t="shared" ca="1" si="3"/>
        <v>P</v>
      </c>
      <c r="H41" s="72" t="str">
        <f t="shared" ca="1" si="4"/>
        <v>T</v>
      </c>
      <c r="I41" s="72">
        <f t="shared" ca="1" si="5"/>
        <v>10</v>
      </c>
      <c r="J41" s="72">
        <f t="shared" ca="1" si="6"/>
        <v>36157</v>
      </c>
      <c r="K41" s="72">
        <f t="shared" ca="1" si="7"/>
        <v>20681</v>
      </c>
      <c r="L41" s="72">
        <f t="shared" ca="1" si="8"/>
        <v>170.80604746885038</v>
      </c>
      <c r="M41" s="72">
        <f ca="1">VLOOKUP(G41,Coef!$C$2:$F$25,4)</f>
        <v>6</v>
      </c>
      <c r="N41" s="31">
        <f ca="1">VLOOKUP(F41,Coef!$C$4:$D$23,2)</f>
        <v>15</v>
      </c>
      <c r="O41" s="31">
        <f ca="1">MOD(VLOOKUP(H41,Coef!$C$2:$G$21,5)+MOD(E41+1,2)*15,20)</f>
        <v>18</v>
      </c>
      <c r="P41" s="31">
        <f ca="1">VLOOKUP(N41,Coef!$A$27:$B$46,2)</f>
        <v>3.56</v>
      </c>
      <c r="Q41" s="31">
        <f ca="1">VLOOKUP(N41,Coef!$A$27:$C$46,3)+O41/10-0.1</f>
        <v>3.6999999999999997</v>
      </c>
      <c r="R41" s="31">
        <f ca="1">IF(Q41+0.1&lt;P41,Q41+2,Q41)</f>
        <v>3.6999999999999997</v>
      </c>
      <c r="S41" s="72">
        <f t="shared" ca="1" si="9"/>
        <v>636157</v>
      </c>
      <c r="T41" s="72">
        <f t="shared" ca="1" si="10"/>
        <v>3720680.9999999995</v>
      </c>
      <c r="U41" s="72">
        <f t="shared" ca="1" si="11"/>
        <v>3720680.9999999995</v>
      </c>
      <c r="V41" s="72">
        <f t="shared" ca="1" si="12"/>
        <v>0.58467707559803372</v>
      </c>
      <c r="W41" s="72">
        <f ca="1">(Coef!$J$9/(1+Coef!$J$8*(COS(V41))^2)^0.5)*Coef!$J$6</f>
        <v>6382096.5326554449</v>
      </c>
      <c r="X41" s="72">
        <f t="shared" ca="1" si="13"/>
        <v>-9</v>
      </c>
      <c r="Y41" s="72">
        <f t="shared" ca="1" si="14"/>
        <v>2.1334211932289307E-2</v>
      </c>
      <c r="Z41" s="72">
        <f t="shared" ca="1" si="15"/>
        <v>0.92049842672294058</v>
      </c>
      <c r="AA41" s="72">
        <f t="shared" ca="1" si="16"/>
        <v>0.64008987609427881</v>
      </c>
      <c r="AB41" s="72">
        <f t="shared" ca="1" si="17"/>
        <v>1.0449262889595041</v>
      </c>
      <c r="AC41" s="72">
        <f t="shared" ca="1" si="18"/>
        <v>0.94371718574319785</v>
      </c>
      <c r="AD41" s="72">
        <f t="shared" ca="1" si="19"/>
        <v>1.7212290773598145</v>
      </c>
      <c r="AE41" s="72">
        <f ca="1">Coef!$J$6*Coef!$J$9*(V41-(Coef!$J$10*AB41)+(Coef!$J$11*AC41)-(Coef!$J$12*AD41))</f>
        <v>3706666.9673425113</v>
      </c>
      <c r="AF41" s="72">
        <f t="shared" ca="1" si="20"/>
        <v>2.1958352691442808E-3</v>
      </c>
      <c r="AG41" s="72">
        <f ca="1">((Coef!$J$8*Y41^2)/2)*(COS(V41))^2</f>
        <v>1.0665189828673496E-6</v>
      </c>
      <c r="AH41" s="72">
        <f t="shared" ca="1" si="21"/>
        <v>2.1334204347841969E-2</v>
      </c>
      <c r="AI41" s="72">
        <f t="shared" ca="1" si="22"/>
        <v>0.58687290852527796</v>
      </c>
      <c r="AJ41" s="72">
        <f t="shared" ca="1" si="23"/>
        <v>2.1335822755724099E-2</v>
      </c>
      <c r="AK41" s="72">
        <f t="shared" ca="1" si="24"/>
        <v>2.5617581007040219E-2</v>
      </c>
      <c r="AL41" s="72">
        <f t="shared" ca="1" si="25"/>
        <v>0.58672159981429617</v>
      </c>
      <c r="AM41" s="72">
        <f ca="1">V41+(1+Coef!$J$8*(COS(V41))^2-(3/2)*Coef!$J$8*SIN(V41)*COS(V41)*(AL41-V41))*(AL41-V41)</f>
        <v>0.58673116195646624</v>
      </c>
      <c r="AN41" s="34" t="str">
        <f t="shared" ca="1" si="26"/>
        <v>29 636157 3720681 N</v>
      </c>
      <c r="AO41" s="33">
        <f t="shared" ca="1" si="29"/>
        <v>33.617219288912288</v>
      </c>
      <c r="AP41" s="33">
        <f t="shared" ca="1" si="30"/>
        <v>-7.5322207269620982</v>
      </c>
      <c r="AQ41" s="72">
        <f ca="1">'MGRS to Dist'!BP41</f>
        <v>9515.2480012499491</v>
      </c>
      <c r="AR41" s="72">
        <f ca="1">'MGRS to Dist'!BT41</f>
        <v>44.89302509404763</v>
      </c>
      <c r="AS41" s="72">
        <f ca="1">'MGRS to Dist'!BU41</f>
        <v>-135.0668461040014</v>
      </c>
      <c r="AT41" s="72">
        <f ca="1">'MGRS to Dist'!BV41</f>
        <v>44.933153895998601</v>
      </c>
    </row>
    <row r="42" spans="2:46" ht="16.5" customHeight="1">
      <c r="B42" s="30" t="s">
        <v>302</v>
      </c>
      <c r="C42" s="72" t="str">
        <f t="shared" si="0"/>
        <v>29SPT3488719802</v>
      </c>
      <c r="D42" s="72">
        <f t="array" aca="1" ref="D42" ca="1">MATCH(TRUE,ISERROR(VALUE(MID(C42,ROW(INDIRECT("1:"&amp;LEN(C42))),1))),0)</f>
        <v>3</v>
      </c>
      <c r="E42" s="72">
        <f t="shared" ca="1" si="1"/>
        <v>29</v>
      </c>
      <c r="F42" s="72" t="str">
        <f t="shared" ca="1" si="2"/>
        <v>S</v>
      </c>
      <c r="G42" s="72" t="str">
        <f t="shared" ca="1" si="3"/>
        <v>P</v>
      </c>
      <c r="H42" s="72" t="str">
        <f t="shared" ca="1" si="4"/>
        <v>T</v>
      </c>
      <c r="I42" s="72">
        <f t="shared" ca="1" si="5"/>
        <v>10</v>
      </c>
      <c r="J42" s="72">
        <f t="shared" ca="1" si="6"/>
        <v>34887</v>
      </c>
      <c r="K42" s="72">
        <f t="shared" ca="1" si="7"/>
        <v>19802</v>
      </c>
      <c r="L42" s="72">
        <f t="shared" ca="1" si="8"/>
        <v>170.80604746885038</v>
      </c>
      <c r="M42" s="72">
        <f ca="1">VLOOKUP(G42,Coef!$C$2:$F$25,4)</f>
        <v>6</v>
      </c>
      <c r="N42" s="31">
        <f ca="1">VLOOKUP(F42,Coef!$C$4:$D$23,2)</f>
        <v>15</v>
      </c>
      <c r="O42" s="31">
        <f ca="1">MOD(VLOOKUP(H42,Coef!$C$2:$G$21,5)+MOD(E42+1,2)*15,20)</f>
        <v>18</v>
      </c>
      <c r="P42" s="31">
        <f ca="1">VLOOKUP(N42,Coef!$A$27:$B$46,2)</f>
        <v>3.56</v>
      </c>
      <c r="Q42" s="31">
        <f ca="1">VLOOKUP(N42,Coef!$A$27:$C$46,3)+O42/10-0.1</f>
        <v>3.6999999999999997</v>
      </c>
      <c r="R42" s="31">
        <f ca="1">IF(Q42+0.1&lt;P42,Q42+2,Q42)</f>
        <v>3.6999999999999997</v>
      </c>
      <c r="S42" s="72">
        <f t="shared" ca="1" si="9"/>
        <v>634887</v>
      </c>
      <c r="T42" s="72">
        <f t="shared" ca="1" si="10"/>
        <v>3719801.9999999995</v>
      </c>
      <c r="U42" s="72">
        <f t="shared" ca="1" si="11"/>
        <v>3719801.9999999995</v>
      </c>
      <c r="V42" s="72">
        <f t="shared" ca="1" si="12"/>
        <v>0.58453894734961609</v>
      </c>
      <c r="W42" s="72">
        <f ca="1">(Coef!$J$9/(1+Coef!$J$8*(COS(V42))^2)^0.5)*Coef!$J$6</f>
        <v>6382093.8111444348</v>
      </c>
      <c r="X42" s="72">
        <f t="shared" ca="1" si="13"/>
        <v>-9</v>
      </c>
      <c r="Y42" s="72">
        <f t="shared" ca="1" si="14"/>
        <v>2.1135226775335053E-2</v>
      </c>
      <c r="Z42" s="72">
        <f t="shared" ca="1" si="15"/>
        <v>0.92039044540386816</v>
      </c>
      <c r="AA42" s="72">
        <f t="shared" ca="1" si="16"/>
        <v>0.64013180665522273</v>
      </c>
      <c r="AB42" s="72">
        <f t="shared" ca="1" si="17"/>
        <v>1.0447341700515502</v>
      </c>
      <c r="AC42" s="72">
        <f t="shared" ca="1" si="18"/>
        <v>0.94358357920246838</v>
      </c>
      <c r="AD42" s="72">
        <f t="shared" ca="1" si="19"/>
        <v>1.7210432475738182</v>
      </c>
      <c r="AE42" s="72">
        <f ca="1">Coef!$J$6*Coef!$J$9*(V42-(Coef!$J$10*AB42)+(Coef!$J$11*AC42)-(Coef!$J$12*AD42))</f>
        <v>3705789.532161403</v>
      </c>
      <c r="AF42" s="72">
        <f t="shared" ca="1" si="20"/>
        <v>2.19559101656073E-3</v>
      </c>
      <c r="AG42" s="72">
        <f ca="1">((Coef!$J$8*Y42^2)/2)*(COS(V42))^2</f>
        <v>1.0469081997813598E-6</v>
      </c>
      <c r="AH42" s="72">
        <f t="shared" ca="1" si="21"/>
        <v>2.1135219399787648E-2</v>
      </c>
      <c r="AI42" s="72">
        <f t="shared" ca="1" si="22"/>
        <v>0.58673453606759463</v>
      </c>
      <c r="AJ42" s="72">
        <f t="shared" ca="1" si="23"/>
        <v>2.1136792943206917E-2</v>
      </c>
      <c r="AK42" s="72">
        <f t="shared" ca="1" si="24"/>
        <v>2.537637821934902E-2</v>
      </c>
      <c r="AL42" s="72">
        <f t="shared" ca="1" si="25"/>
        <v>0.58658608061155015</v>
      </c>
      <c r="AM42" s="72">
        <f ca="1">V42+(1+Coef!$J$8*(COS(V42))^2-(3/2)*Coef!$J$8*SIN(V42)*COS(V42)*(AL42-V42))*(AL42-V42)</f>
        <v>0.58659565668763614</v>
      </c>
      <c r="AN42" s="34" t="str">
        <f t="shared" ca="1" si="26"/>
        <v>29 634887 3719802 N</v>
      </c>
      <c r="AO42" s="33">
        <f t="shared" ca="1" si="29"/>
        <v>33.609455408906534</v>
      </c>
      <c r="AP42" s="33">
        <f t="shared" ca="1" si="30"/>
        <v>-7.5460406287035937</v>
      </c>
      <c r="AQ42" s="72">
        <f ca="1">'MGRS to Dist'!BP42</f>
        <v>1544.7877973732936</v>
      </c>
      <c r="AR42" s="72">
        <f ca="1">'MGRS to Dist'!BT42</f>
        <v>236.00078754606284</v>
      </c>
      <c r="AS42" s="72">
        <f ca="1">'MGRS to Dist'!BU42</f>
        <v>55.993137049881774</v>
      </c>
      <c r="AT42" s="72">
        <f ca="1">'MGRS to Dist'!BV42</f>
        <v>235.99313704988174</v>
      </c>
    </row>
    <row r="43" spans="2:46" ht="16.5" customHeight="1">
      <c r="B43" s="30" t="s">
        <v>303</v>
      </c>
      <c r="C43" s="72" t="str">
        <f t="shared" si="0"/>
        <v>29SPT3426219761</v>
      </c>
      <c r="D43" s="72">
        <f t="array" aca="1" ref="D43" ca="1">MATCH(TRUE,ISERROR(VALUE(MID(C43,ROW(INDIRECT("1:"&amp;LEN(C43))),1))),0)</f>
        <v>3</v>
      </c>
      <c r="E43" s="72">
        <f t="shared" ca="1" si="1"/>
        <v>29</v>
      </c>
      <c r="F43" s="72" t="str">
        <f t="shared" ca="1" si="2"/>
        <v>S</v>
      </c>
      <c r="G43" s="72" t="str">
        <f t="shared" ca="1" si="3"/>
        <v>P</v>
      </c>
      <c r="H43" s="72" t="str">
        <f t="shared" ca="1" si="4"/>
        <v>T</v>
      </c>
      <c r="I43" s="72">
        <f t="shared" ca="1" si="5"/>
        <v>10</v>
      </c>
      <c r="J43" s="72">
        <f t="shared" ca="1" si="6"/>
        <v>34262</v>
      </c>
      <c r="K43" s="72">
        <f t="shared" ca="1" si="7"/>
        <v>19761</v>
      </c>
      <c r="L43" s="72">
        <f t="shared" ca="1" si="8"/>
        <v>170.80604746885038</v>
      </c>
      <c r="M43" s="72">
        <f ca="1">VLOOKUP(G43,Coef!$C$2:$F$25,4)</f>
        <v>6</v>
      </c>
      <c r="N43" s="31">
        <f ca="1">VLOOKUP(F43,Coef!$C$4:$D$23,2)</f>
        <v>15</v>
      </c>
      <c r="O43" s="31">
        <f ca="1">MOD(VLOOKUP(H43,Coef!$C$2:$G$21,5)+MOD(E43+1,2)*15,20)</f>
        <v>18</v>
      </c>
      <c r="P43" s="31">
        <f ca="1">VLOOKUP(N43,Coef!$A$27:$B$46,2)</f>
        <v>3.56</v>
      </c>
      <c r="Q43" s="31">
        <f ca="1">VLOOKUP(N43,Coef!$A$27:$C$46,3)+O43/10-0.1</f>
        <v>3.6999999999999997</v>
      </c>
      <c r="R43" s="31">
        <f ca="1">IF(Q43+0.1&lt;P43,Q43+2,Q43)</f>
        <v>3.6999999999999997</v>
      </c>
      <c r="S43" s="72">
        <f t="shared" ca="1" si="9"/>
        <v>634262</v>
      </c>
      <c r="T43" s="72">
        <f t="shared" ca="1" si="10"/>
        <v>3719760.9999999995</v>
      </c>
      <c r="U43" s="72">
        <f t="shared" ca="1" si="11"/>
        <v>3719760.9999999995</v>
      </c>
      <c r="V43" s="72">
        <f t="shared" ca="1" si="12"/>
        <v>0.5845325045075398</v>
      </c>
      <c r="W43" s="72">
        <f ca="1">(Coef!$J$9/(1+Coef!$J$8*(COS(V43))^2)^0.5)*Coef!$J$6</f>
        <v>6382093.6842103889</v>
      </c>
      <c r="X43" s="72">
        <f t="shared" ca="1" si="13"/>
        <v>-9</v>
      </c>
      <c r="Y43" s="72">
        <f t="shared" ca="1" si="14"/>
        <v>2.103729695039901E-2</v>
      </c>
      <c r="Z43" s="72">
        <f t="shared" ca="1" si="15"/>
        <v>0.92038540701790084</v>
      </c>
      <c r="AA43" s="72">
        <f t="shared" ca="1" si="16"/>
        <v>0.64013376026276714</v>
      </c>
      <c r="AB43" s="72">
        <f t="shared" ca="1" si="17"/>
        <v>1.0447252080164902</v>
      </c>
      <c r="AC43" s="72">
        <f t="shared" ca="1" si="18"/>
        <v>0.94357734607805943</v>
      </c>
      <c r="AD43" s="72">
        <f t="shared" ca="1" si="19"/>
        <v>1.7210345772573923</v>
      </c>
      <c r="AE43" s="72">
        <f ca="1">Coef!$J$6*Coef!$J$9*(V43-(Coef!$J$10*AB43)+(Coef!$J$11*AC43)-(Coef!$J$12*AD43))</f>
        <v>3705748.6051780786</v>
      </c>
      <c r="AF43" s="72">
        <f t="shared" ca="1" si="20"/>
        <v>2.1955796193635084E-3</v>
      </c>
      <c r="AG43" s="72">
        <f ca="1">((Coef!$J$8*Y43^2)/2)*(COS(V43))^2</f>
        <v>1.0372378459225921E-6</v>
      </c>
      <c r="AH43" s="72">
        <f t="shared" ca="1" si="21"/>
        <v>2.1037289676838818E-2</v>
      </c>
      <c r="AI43" s="72">
        <f t="shared" ca="1" si="22"/>
        <v>0.58672808184956504</v>
      </c>
      <c r="AJ43" s="72">
        <f t="shared" ca="1" si="23"/>
        <v>2.1038841448159484E-2</v>
      </c>
      <c r="AK43" s="72">
        <f t="shared" ca="1" si="24"/>
        <v>2.5258721555355003E-2</v>
      </c>
      <c r="AL43" s="72">
        <f t="shared" ca="1" si="25"/>
        <v>0.58658100067724139</v>
      </c>
      <c r="AM43" s="72">
        <f ca="1">V43+(1+Coef!$J$8*(COS(V43))^2-(3/2)*Coef!$J$8*SIN(V43)*COS(V43)*(AL43-V43))*(AL43-V43)</f>
        <v>0.58659058319772039</v>
      </c>
      <c r="AN43" s="34" t="str">
        <f t="shared" ca="1" si="26"/>
        <v>29 634262 3719761 N</v>
      </c>
      <c r="AO43" s="33">
        <f t="shared" ca="1" si="29"/>
        <v>33.609164719346957</v>
      </c>
      <c r="AP43" s="33">
        <f t="shared" ca="1" si="30"/>
        <v>-7.5527818589820397</v>
      </c>
      <c r="AQ43" s="72">
        <f ca="1">'MGRS to Dist'!BP43</f>
        <v>626.45406275568553</v>
      </c>
      <c r="AR43" s="72">
        <f ca="1">'MGRS to Dist'!BT43</f>
        <v>267.03793381465016</v>
      </c>
      <c r="AS43" s="72">
        <f ca="1">'MGRS to Dist'!BU43</f>
        <v>87.034202362429852</v>
      </c>
      <c r="AT43" s="72">
        <f ca="1">'MGRS to Dist'!BV43</f>
        <v>267.03420236242982</v>
      </c>
    </row>
    <row r="44" spans="2:46" ht="16.5" customHeight="1">
      <c r="B44" s="30" t="s">
        <v>304</v>
      </c>
      <c r="C44" s="72" t="str">
        <f t="shared" si="0"/>
        <v>29SPT2384318235</v>
      </c>
      <c r="D44" s="72">
        <f t="array" aca="1" ref="D44" ca="1">MATCH(TRUE,ISERROR(VALUE(MID(C44,ROW(INDIRECT("1:"&amp;LEN(C44))),1))),0)</f>
        <v>3</v>
      </c>
      <c r="E44" s="72">
        <f t="shared" ca="1" si="1"/>
        <v>29</v>
      </c>
      <c r="F44" s="72" t="str">
        <f t="shared" ca="1" si="2"/>
        <v>S</v>
      </c>
      <c r="G44" s="72" t="str">
        <f t="shared" ca="1" si="3"/>
        <v>P</v>
      </c>
      <c r="H44" s="72" t="str">
        <f t="shared" ca="1" si="4"/>
        <v>T</v>
      </c>
      <c r="I44" s="72">
        <f t="shared" ca="1" si="5"/>
        <v>10</v>
      </c>
      <c r="J44" s="72">
        <f t="shared" ca="1" si="6"/>
        <v>23843</v>
      </c>
      <c r="K44" s="72">
        <f t="shared" ca="1" si="7"/>
        <v>18235</v>
      </c>
      <c r="L44" s="72">
        <f t="shared" ca="1" si="8"/>
        <v>170.80604746885038</v>
      </c>
      <c r="M44" s="72">
        <f ca="1">VLOOKUP(G44,Coef!$C$2:$F$25,4)</f>
        <v>6</v>
      </c>
      <c r="N44" s="31">
        <f ca="1">VLOOKUP(F44,Coef!$C$4:$D$23,2)</f>
        <v>15</v>
      </c>
      <c r="O44" s="31">
        <f ca="1">MOD(VLOOKUP(H44,Coef!$C$2:$G$21,5)+MOD(E44+1,2)*15,20)</f>
        <v>18</v>
      </c>
      <c r="P44" s="31">
        <f ca="1">VLOOKUP(N44,Coef!$A$27:$B$46,2)</f>
        <v>3.56</v>
      </c>
      <c r="Q44" s="31">
        <f ca="1">VLOOKUP(N44,Coef!$A$27:$C$46,3)+O44/10-0.1</f>
        <v>3.6999999999999997</v>
      </c>
      <c r="R44" s="31">
        <f ca="1">IF(Q44+0.1&lt;P44,Q44+2,Q44)</f>
        <v>3.6999999999999997</v>
      </c>
      <c r="S44" s="72">
        <f t="shared" ca="1" si="9"/>
        <v>623843</v>
      </c>
      <c r="T44" s="72">
        <f t="shared" ca="1" si="10"/>
        <v>3718234.9999999995</v>
      </c>
      <c r="U44" s="72">
        <f t="shared" ca="1" si="11"/>
        <v>3718234.9999999995</v>
      </c>
      <c r="V44" s="72">
        <f t="shared" ca="1" si="12"/>
        <v>0.58429270506830733</v>
      </c>
      <c r="W44" s="72">
        <f ca="1">(Coef!$J$9/(1+Coef!$J$8*(COS(V44))^2)^0.5)*Coef!$J$6</f>
        <v>6382088.9602869526</v>
      </c>
      <c r="X44" s="72">
        <f t="shared" ca="1" si="13"/>
        <v>-9</v>
      </c>
      <c r="Y44" s="72">
        <f t="shared" ca="1" si="14"/>
        <v>1.94047749523115E-2</v>
      </c>
      <c r="Z44" s="72">
        <f t="shared" ca="1" si="15"/>
        <v>0.92019777206189146</v>
      </c>
      <c r="AA44" s="72">
        <f t="shared" ca="1" si="16"/>
        <v>0.6402063332106892</v>
      </c>
      <c r="AB44" s="72">
        <f t="shared" ca="1" si="17"/>
        <v>1.0443915910992532</v>
      </c>
      <c r="AC44" s="72">
        <f t="shared" ca="1" si="18"/>
        <v>0.94334527662711221</v>
      </c>
      <c r="AD44" s="72">
        <f t="shared" ca="1" si="19"/>
        <v>1.7207117145503046</v>
      </c>
      <c r="AE44" s="72">
        <f ca="1">Coef!$J$6*Coef!$J$9*(V44-(Coef!$J$10*AB44)+(Coef!$J$11*AC44)-(Coef!$J$12*AD44))</f>
        <v>3704225.3245599172</v>
      </c>
      <c r="AF44" s="72">
        <f t="shared" ca="1" si="20"/>
        <v>2.1951551486133502E-3</v>
      </c>
      <c r="AG44" s="72">
        <f ca="1">((Coef!$J$8*Y44^2)/2)*(COS(V44))^2</f>
        <v>8.8278202463830217E-7</v>
      </c>
      <c r="AH44" s="72">
        <f t="shared" ca="1" si="21"/>
        <v>1.9404769242249327E-2</v>
      </c>
      <c r="AI44" s="72">
        <f t="shared" ca="1" si="22"/>
        <v>0.58648785827907712</v>
      </c>
      <c r="AJ44" s="72">
        <f t="shared" ca="1" si="23"/>
        <v>1.9405987060207242E-2</v>
      </c>
      <c r="AK44" s="72">
        <f t="shared" ca="1" si="24"/>
        <v>2.3295377055361093E-2</v>
      </c>
      <c r="AL44" s="72">
        <f t="shared" ca="1" si="25"/>
        <v>0.58636277959692717</v>
      </c>
      <c r="AM44" s="72">
        <f ca="1">V44+(1+Coef!$J$8*(COS(V44))^2-(3/2)*Coef!$J$8*SIN(V44)*COS(V44)*(AL44-V44))*(AL44-V44)</f>
        <v>0.58637246593243486</v>
      </c>
      <c r="AN44" s="34" t="str">
        <f t="shared" ca="1" si="26"/>
        <v>29 623843 3718235 N</v>
      </c>
      <c r="AO44" s="33">
        <f t="shared" ca="1" si="29"/>
        <v>33.596667520607163</v>
      </c>
      <c r="AP44" s="33">
        <f t="shared" ca="1" si="30"/>
        <v>-7.6652732125619139</v>
      </c>
      <c r="AQ44" s="72">
        <f ca="1">'MGRS to Dist'!BP44</f>
        <v>10532.207610799665</v>
      </c>
      <c r="AR44" s="72">
        <f ca="1">'MGRS to Dist'!BT44</f>
        <v>262.43362563531605</v>
      </c>
      <c r="AS44" s="72">
        <f ca="1">'MGRS to Dist'!BU44</f>
        <v>82.371369087957532</v>
      </c>
      <c r="AT44" s="72">
        <f ca="1">'MGRS to Dist'!BV44</f>
        <v>262.37136908795753</v>
      </c>
    </row>
    <row r="45" spans="2:46" ht="16.5" customHeight="1">
      <c r="B45" s="30" t="s">
        <v>305</v>
      </c>
      <c r="C45" s="72" t="str">
        <f t="shared" si="0"/>
        <v>29SPT2906917106</v>
      </c>
      <c r="D45" s="72">
        <f t="array" aca="1" ref="D45" ca="1">MATCH(TRUE,ISERROR(VALUE(MID(C45,ROW(INDIRECT("1:"&amp;LEN(C45))),1))),0)</f>
        <v>3</v>
      </c>
      <c r="E45" s="72">
        <f t="shared" ca="1" si="1"/>
        <v>29</v>
      </c>
      <c r="F45" s="72" t="str">
        <f t="shared" ca="1" si="2"/>
        <v>S</v>
      </c>
      <c r="G45" s="72" t="str">
        <f t="shared" ca="1" si="3"/>
        <v>P</v>
      </c>
      <c r="H45" s="72" t="str">
        <f t="shared" ca="1" si="4"/>
        <v>T</v>
      </c>
      <c r="I45" s="72">
        <f t="shared" ca="1" si="5"/>
        <v>10</v>
      </c>
      <c r="J45" s="72">
        <f t="shared" ca="1" si="6"/>
        <v>29069</v>
      </c>
      <c r="K45" s="72">
        <f t="shared" ca="1" si="7"/>
        <v>17106</v>
      </c>
      <c r="L45" s="72">
        <f t="shared" ca="1" si="8"/>
        <v>170.80604746885038</v>
      </c>
      <c r="M45" s="72">
        <f ca="1">VLOOKUP(G45,Coef!$C$2:$F$25,4)</f>
        <v>6</v>
      </c>
      <c r="N45" s="31">
        <f ca="1">VLOOKUP(F45,Coef!$C$4:$D$23,2)</f>
        <v>15</v>
      </c>
      <c r="O45" s="31">
        <f ca="1">MOD(VLOOKUP(H45,Coef!$C$2:$G$21,5)+MOD(E45+1,2)*15,20)</f>
        <v>18</v>
      </c>
      <c r="P45" s="31">
        <f ca="1">VLOOKUP(N45,Coef!$A$27:$B$46,2)</f>
        <v>3.56</v>
      </c>
      <c r="Q45" s="31">
        <f ca="1">VLOOKUP(N45,Coef!$A$27:$C$46,3)+O45/10-0.1</f>
        <v>3.6999999999999997</v>
      </c>
      <c r="R45" s="31">
        <f ca="1">IF(Q45+0.1&lt;P45,Q45+2,Q45)</f>
        <v>3.6999999999999997</v>
      </c>
      <c r="S45" s="72">
        <f t="shared" ca="1" si="9"/>
        <v>629069</v>
      </c>
      <c r="T45" s="72">
        <f t="shared" ca="1" si="10"/>
        <v>3717105.9999999995</v>
      </c>
      <c r="U45" s="72">
        <f t="shared" ca="1" si="11"/>
        <v>3717105.9999999995</v>
      </c>
      <c r="V45" s="72">
        <f t="shared" ca="1" si="12"/>
        <v>0.58411529119747296</v>
      </c>
      <c r="W45" s="72">
        <f ca="1">(Coef!$J$9/(1+Coef!$J$8*(COS(V45))^2)^0.5)*Coef!$J$6</f>
        <v>6382085.4659534805</v>
      </c>
      <c r="X45" s="72">
        <f t="shared" ca="1" si="13"/>
        <v>-9</v>
      </c>
      <c r="Y45" s="72">
        <f t="shared" ca="1" si="14"/>
        <v>2.0223640170371357E-2</v>
      </c>
      <c r="Z45" s="72">
        <f t="shared" ca="1" si="15"/>
        <v>0.92005881547709534</v>
      </c>
      <c r="AA45" s="72">
        <f t="shared" ca="1" si="16"/>
        <v>0.64025985102154692</v>
      </c>
      <c r="AB45" s="72">
        <f t="shared" ca="1" si="17"/>
        <v>1.0441446989360206</v>
      </c>
      <c r="AC45" s="72">
        <f t="shared" ca="1" si="18"/>
        <v>0.94317348695740222</v>
      </c>
      <c r="AD45" s="72">
        <f t="shared" ca="1" si="19"/>
        <v>1.7204726491189193</v>
      </c>
      <c r="AE45" s="72">
        <f ca="1">Coef!$J$6*Coef!$J$9*(V45-(Coef!$J$10*AB45)+(Coef!$J$11*AC45)-(Coef!$J$12*AD45))</f>
        <v>3703098.3386516161</v>
      </c>
      <c r="AF45" s="72">
        <f t="shared" ca="1" si="20"/>
        <v>2.1948407653125451E-3</v>
      </c>
      <c r="AG45" s="72">
        <f ca="1">((Coef!$J$8*Y45^2)/2)*(COS(V45))^2</f>
        <v>9.5908436106748012E-7</v>
      </c>
      <c r="AH45" s="72">
        <f t="shared" ca="1" si="21"/>
        <v>2.0223633704979021E-2</v>
      </c>
      <c r="AI45" s="72">
        <f t="shared" ca="1" si="22"/>
        <v>0.58631012985774811</v>
      </c>
      <c r="AJ45" s="72">
        <f t="shared" ca="1" si="23"/>
        <v>2.0225012295229272E-2</v>
      </c>
      <c r="AK45" s="72">
        <f t="shared" ca="1" si="24"/>
        <v>2.4275309288755442E-2</v>
      </c>
      <c r="AL45" s="72">
        <f t="shared" ca="1" si="25"/>
        <v>0.58617432670884473</v>
      </c>
      <c r="AM45" s="72">
        <f ca="1">V45+(1+Coef!$J$8*(COS(V45))^2-(3/2)*Coef!$J$8*SIN(V45)*COS(V45)*(AL45-V45))*(AL45-V45)</f>
        <v>0.58618396376436233</v>
      </c>
      <c r="AN45" s="34" t="str">
        <f t="shared" ca="1" si="26"/>
        <v>29 629069 3717106 N</v>
      </c>
      <c r="AO45" s="33">
        <f t="shared" ca="1" si="29"/>
        <v>33.585867141947539</v>
      </c>
      <c r="AP45" s="33">
        <f t="shared" ca="1" si="30"/>
        <v>-7.6091272313795892</v>
      </c>
      <c r="AQ45" s="72">
        <f ca="1">'MGRS to Dist'!BP45</f>
        <v>5347.6457994765387</v>
      </c>
      <c r="AR45" s="72">
        <f ca="1">'MGRS to Dist'!BT45</f>
        <v>102.98759916015581</v>
      </c>
      <c r="AS45" s="72">
        <f ca="1">'MGRS to Dist'!BU45</f>
        <v>-76.98133725449533</v>
      </c>
      <c r="AT45" s="72">
        <f ca="1">'MGRS to Dist'!BV45</f>
        <v>103.01866274550468</v>
      </c>
    </row>
    <row r="46" spans="2:46" ht="16.5" customHeight="1">
      <c r="B46" s="30" t="s">
        <v>306</v>
      </c>
      <c r="C46" s="72" t="str">
        <f t="shared" si="0"/>
        <v>29SPT2728117919</v>
      </c>
      <c r="D46" s="72">
        <f t="array" aca="1" ref="D46" ca="1">MATCH(TRUE,ISERROR(VALUE(MID(C46,ROW(INDIRECT("1:"&amp;LEN(C46))),1))),0)</f>
        <v>3</v>
      </c>
      <c r="E46" s="72">
        <f t="shared" ca="1" si="1"/>
        <v>29</v>
      </c>
      <c r="F46" s="72" t="str">
        <f t="shared" ca="1" si="2"/>
        <v>S</v>
      </c>
      <c r="G46" s="72" t="str">
        <f t="shared" ca="1" si="3"/>
        <v>P</v>
      </c>
      <c r="H46" s="72" t="str">
        <f t="shared" ca="1" si="4"/>
        <v>T</v>
      </c>
      <c r="I46" s="72">
        <f t="shared" ca="1" si="5"/>
        <v>10</v>
      </c>
      <c r="J46" s="72">
        <f t="shared" ca="1" si="6"/>
        <v>27281</v>
      </c>
      <c r="K46" s="72">
        <f t="shared" ca="1" si="7"/>
        <v>17919</v>
      </c>
      <c r="L46" s="72">
        <f t="shared" ca="1" si="8"/>
        <v>170.80604746885038</v>
      </c>
      <c r="M46" s="72">
        <f ca="1">VLOOKUP(G46,Coef!$C$2:$F$25,4)</f>
        <v>6</v>
      </c>
      <c r="N46" s="31">
        <f ca="1">VLOOKUP(F46,Coef!$C$4:$D$23,2)</f>
        <v>15</v>
      </c>
      <c r="O46" s="31">
        <f ca="1">MOD(VLOOKUP(H46,Coef!$C$2:$G$21,5)+MOD(E46+1,2)*15,20)</f>
        <v>18</v>
      </c>
      <c r="P46" s="31">
        <f ca="1">VLOOKUP(N46,Coef!$A$27:$B$46,2)</f>
        <v>3.56</v>
      </c>
      <c r="Q46" s="31">
        <f ca="1">VLOOKUP(N46,Coef!$A$27:$C$46,3)+O46/10-0.1</f>
        <v>3.6999999999999997</v>
      </c>
      <c r="R46" s="31">
        <f ca="1">IF(Q46+0.1&lt;P46,Q46+2,Q46)</f>
        <v>3.6999999999999997</v>
      </c>
      <c r="S46" s="72">
        <f t="shared" ca="1" si="9"/>
        <v>627281</v>
      </c>
      <c r="T46" s="72">
        <f t="shared" ca="1" si="10"/>
        <v>3717918.9999999995</v>
      </c>
      <c r="U46" s="72">
        <f t="shared" ca="1" si="11"/>
        <v>3717918.9999999995</v>
      </c>
      <c r="V46" s="72">
        <f t="shared" ca="1" si="12"/>
        <v>0.58424304804157245</v>
      </c>
      <c r="W46" s="72">
        <f ca="1">(Coef!$J$9/(1+Coef!$J$8*(COS(V46))^2)^0.5)*Coef!$J$6</f>
        <v>6382087.9821912311</v>
      </c>
      <c r="X46" s="72">
        <f t="shared" ca="1" si="13"/>
        <v>-9</v>
      </c>
      <c r="Y46" s="72">
        <f t="shared" ca="1" si="14"/>
        <v>1.9943473100836075E-2</v>
      </c>
      <c r="Z46" s="72">
        <f t="shared" ca="1" si="15"/>
        <v>0.92015889066243373</v>
      </c>
      <c r="AA46" s="72">
        <f t="shared" ca="1" si="16"/>
        <v>0.6402213274902826</v>
      </c>
      <c r="AB46" s="72">
        <f t="shared" ca="1" si="17"/>
        <v>1.0443224933727893</v>
      </c>
      <c r="AC46" s="72">
        <f t="shared" ca="1" si="18"/>
        <v>0.9432972019021626</v>
      </c>
      <c r="AD46" s="72">
        <f t="shared" ca="1" si="19"/>
        <v>1.7206448185958909</v>
      </c>
      <c r="AE46" s="72">
        <f ca="1">Coef!$J$6*Coef!$J$9*(V46-(Coef!$J$10*AB46)+(Coef!$J$11*AC46)-(Coef!$J$12*AD46))</f>
        <v>3703909.8881049631</v>
      </c>
      <c r="AF46" s="72">
        <f t="shared" ca="1" si="20"/>
        <v>2.1950671839886669E-3</v>
      </c>
      <c r="AG46" s="72">
        <f ca="1">((Coef!$J$8*Y46^2)/2)*(COS(V46))^2</f>
        <v>9.3253763181902294E-7</v>
      </c>
      <c r="AH46" s="72">
        <f t="shared" ca="1" si="21"/>
        <v>1.9943466901489685E-2</v>
      </c>
      <c r="AI46" s="72">
        <f t="shared" ca="1" si="22"/>
        <v>0.58643811317857841</v>
      </c>
      <c r="AJ46" s="72">
        <f t="shared" ca="1" si="23"/>
        <v>1.9944788986425321E-2</v>
      </c>
      <c r="AK46" s="72">
        <f t="shared" ca="1" si="24"/>
        <v>2.3941131995271009E-2</v>
      </c>
      <c r="AL46" s="72">
        <f t="shared" ca="1" si="25"/>
        <v>0.58630600919024178</v>
      </c>
      <c r="AM46" s="72">
        <f ca="1">V46+(1+Coef!$J$8*(COS(V46))^2-(3/2)*Coef!$J$8*SIN(V46)*COS(V46)*(AL46-V46))*(AL46-V46)</f>
        <v>0.58631566294505566</v>
      </c>
      <c r="AN46" s="34" t="str">
        <f t="shared" ca="1" si="26"/>
        <v>29 627281 3717919 N</v>
      </c>
      <c r="AO46" s="33">
        <f t="shared" ca="1" si="29"/>
        <v>33.593412949166606</v>
      </c>
      <c r="AP46" s="33">
        <f t="shared" ca="1" si="30"/>
        <v>-7.6282741799053522</v>
      </c>
      <c r="AQ46" s="72">
        <f ca="1">'MGRS to Dist'!BP46</f>
        <v>1964.5449567963401</v>
      </c>
      <c r="AR46" s="72">
        <f ca="1">'MGRS to Dist'!BT46</f>
        <v>295.32397879459023</v>
      </c>
      <c r="AS46" s="72">
        <f ca="1">'MGRS to Dist'!BU46</f>
        <v>115.31338591879572</v>
      </c>
      <c r="AT46" s="72">
        <f ca="1">'MGRS to Dist'!BV46</f>
        <v>295.31338591879569</v>
      </c>
    </row>
    <row r="47" spans="2:46" ht="16.5" customHeight="1">
      <c r="B47" s="30" t="s">
        <v>307</v>
      </c>
      <c r="C47" s="72" t="str">
        <f t="shared" si="0"/>
        <v>29SPT2726211665</v>
      </c>
      <c r="D47" s="72">
        <f t="array" aca="1" ref="D47" ca="1">MATCH(TRUE,ISERROR(VALUE(MID(C47,ROW(INDIRECT("1:"&amp;LEN(C47))),1))),0)</f>
        <v>3</v>
      </c>
      <c r="E47" s="72">
        <f t="shared" ca="1" si="1"/>
        <v>29</v>
      </c>
      <c r="F47" s="72" t="str">
        <f t="shared" ca="1" si="2"/>
        <v>S</v>
      </c>
      <c r="G47" s="72" t="str">
        <f t="shared" ca="1" si="3"/>
        <v>P</v>
      </c>
      <c r="H47" s="72" t="str">
        <f t="shared" ca="1" si="4"/>
        <v>T</v>
      </c>
      <c r="I47" s="72">
        <f t="shared" ca="1" si="5"/>
        <v>10</v>
      </c>
      <c r="J47" s="72">
        <f t="shared" ca="1" si="6"/>
        <v>27262</v>
      </c>
      <c r="K47" s="72">
        <f t="shared" ca="1" si="7"/>
        <v>11665</v>
      </c>
      <c r="L47" s="72">
        <f t="shared" ca="1" si="8"/>
        <v>170.80604746885038</v>
      </c>
      <c r="M47" s="72">
        <f ca="1">VLOOKUP(G47,Coef!$C$2:$F$25,4)</f>
        <v>6</v>
      </c>
      <c r="N47" s="31">
        <f ca="1">VLOOKUP(F47,Coef!$C$4:$D$23,2)</f>
        <v>15</v>
      </c>
      <c r="O47" s="31">
        <f ca="1">MOD(VLOOKUP(H47,Coef!$C$2:$G$21,5)+MOD(E47+1,2)*15,20)</f>
        <v>18</v>
      </c>
      <c r="P47" s="31">
        <f ca="1">VLOOKUP(N47,Coef!$A$27:$B$46,2)</f>
        <v>3.56</v>
      </c>
      <c r="Q47" s="31">
        <f ca="1">VLOOKUP(N47,Coef!$A$27:$C$46,3)+O47/10-0.1</f>
        <v>3.6999999999999997</v>
      </c>
      <c r="R47" s="31">
        <f ca="1">IF(Q47+0.1&lt;P47,Q47+2,Q47)</f>
        <v>3.6999999999999997</v>
      </c>
      <c r="S47" s="72">
        <f t="shared" ca="1" si="9"/>
        <v>627262</v>
      </c>
      <c r="T47" s="72">
        <f t="shared" ca="1" si="10"/>
        <v>3711664.9999999995</v>
      </c>
      <c r="U47" s="72">
        <f t="shared" ca="1" si="11"/>
        <v>3711664.9999999995</v>
      </c>
      <c r="V47" s="72">
        <f t="shared" ca="1" si="12"/>
        <v>0.58326027891119281</v>
      </c>
      <c r="W47" s="72">
        <f ca="1">(Coef!$J$9/(1+Coef!$J$8*(COS(V47))^2)^0.5)*Coef!$J$6</f>
        <v>6382068.6331714801</v>
      </c>
      <c r="X47" s="72">
        <f t="shared" ca="1" si="13"/>
        <v>-9</v>
      </c>
      <c r="Y47" s="72">
        <f t="shared" ca="1" si="14"/>
        <v>1.9940556473890335E-2</v>
      </c>
      <c r="Z47" s="72">
        <f t="shared" ca="1" si="15"/>
        <v>0.91938751671304653</v>
      </c>
      <c r="AA47" s="72">
        <f t="shared" ca="1" si="16"/>
        <v>0.64051568400898029</v>
      </c>
      <c r="AB47" s="72">
        <f t="shared" ca="1" si="17"/>
        <v>1.042954037267716</v>
      </c>
      <c r="AC47" s="72">
        <f t="shared" ca="1" si="18"/>
        <v>0.94234444895303204</v>
      </c>
      <c r="AD47" s="72">
        <f t="shared" ca="1" si="19"/>
        <v>1.7193181581261514</v>
      </c>
      <c r="AE47" s="72">
        <f ca="1">Coef!$J$6*Coef!$J$9*(V47-(Coef!$J$10*AB47)+(Coef!$J$11*AC47)-(Coef!$J$12*AD47))</f>
        <v>3697667.0711328238</v>
      </c>
      <c r="AF47" s="72">
        <f t="shared" ca="1" si="20"/>
        <v>2.1933215814101382E-3</v>
      </c>
      <c r="AG47" s="72">
        <f ca="1">((Coef!$J$8*Y47^2)/2)*(COS(V47))^2</f>
        <v>9.3347606250521526E-7</v>
      </c>
      <c r="AH47" s="72">
        <f t="shared" ca="1" si="21"/>
        <v>1.9940550269212955E-2</v>
      </c>
      <c r="AI47" s="72">
        <f t="shared" ca="1" si="22"/>
        <v>0.58545359844518974</v>
      </c>
      <c r="AJ47" s="72">
        <f t="shared" ca="1" si="23"/>
        <v>1.9941871774180775E-2</v>
      </c>
      <c r="AK47" s="72">
        <f t="shared" ca="1" si="24"/>
        <v>2.3922001289558396E-2</v>
      </c>
      <c r="AL47" s="72">
        <f t="shared" ca="1" si="25"/>
        <v>0.58532181495584745</v>
      </c>
      <c r="AM47" s="72">
        <f ca="1">V47+(1+Coef!$J$8*(COS(V47))^2-(3/2)*Coef!$J$8*SIN(V47)*COS(V47)*(AL47-V47))*(AL47-V47)</f>
        <v>0.58533147463091018</v>
      </c>
      <c r="AN47" s="34" t="str">
        <f t="shared" ca="1" si="26"/>
        <v>29 627262 3711665 N</v>
      </c>
      <c r="AO47" s="33">
        <f t="shared" ca="1" si="29"/>
        <v>33.537023112519968</v>
      </c>
      <c r="AP47" s="33">
        <f t="shared" ca="1" si="30"/>
        <v>-7.6293702886017911</v>
      </c>
      <c r="AQ47" s="72">
        <f ca="1">'MGRS to Dist'!BP47</f>
        <v>6255.2818251661074</v>
      </c>
      <c r="AR47" s="72">
        <f ca="1">'MGRS to Dist'!BT47</f>
        <v>180.92823564779513</v>
      </c>
      <c r="AS47" s="72">
        <f ca="1">'MGRS to Dist'!BU47</f>
        <v>0.92762962477261146</v>
      </c>
      <c r="AT47" s="72">
        <f ca="1">'MGRS to Dist'!BV47</f>
        <v>180.92762962477263</v>
      </c>
    </row>
    <row r="48" spans="2:46" ht="16.5" customHeight="1">
      <c r="B48" s="30" t="s">
        <v>308</v>
      </c>
      <c r="C48" s="72" t="str">
        <f t="shared" si="0"/>
        <v>29SPT2294615049</v>
      </c>
      <c r="D48" s="72">
        <f t="array" aca="1" ref="D48" ca="1">MATCH(TRUE,ISERROR(VALUE(MID(C48,ROW(INDIRECT("1:"&amp;LEN(C48))),1))),0)</f>
        <v>3</v>
      </c>
      <c r="E48" s="72">
        <f t="shared" ca="1" si="1"/>
        <v>29</v>
      </c>
      <c r="F48" s="72" t="str">
        <f t="shared" ca="1" si="2"/>
        <v>S</v>
      </c>
      <c r="G48" s="72" t="str">
        <f t="shared" ca="1" si="3"/>
        <v>P</v>
      </c>
      <c r="H48" s="72" t="str">
        <f t="shared" ca="1" si="4"/>
        <v>T</v>
      </c>
      <c r="I48" s="72">
        <f t="shared" ca="1" si="5"/>
        <v>10</v>
      </c>
      <c r="J48" s="72">
        <f t="shared" ca="1" si="6"/>
        <v>22946</v>
      </c>
      <c r="K48" s="72">
        <f t="shared" ca="1" si="7"/>
        <v>15049</v>
      </c>
      <c r="L48" s="72">
        <f t="shared" ca="1" si="8"/>
        <v>170.80604746885038</v>
      </c>
      <c r="M48" s="72">
        <f ca="1">VLOOKUP(G48,Coef!$C$2:$F$25,4)</f>
        <v>6</v>
      </c>
      <c r="N48" s="31">
        <f ca="1">VLOOKUP(F48,Coef!$C$4:$D$23,2)</f>
        <v>15</v>
      </c>
      <c r="O48" s="31">
        <f ca="1">MOD(VLOOKUP(H48,Coef!$C$2:$G$21,5)+MOD(E48+1,2)*15,20)</f>
        <v>18</v>
      </c>
      <c r="P48" s="31">
        <f ca="1">VLOOKUP(N48,Coef!$A$27:$B$46,2)</f>
        <v>3.56</v>
      </c>
      <c r="Q48" s="31">
        <f ca="1">VLOOKUP(N48,Coef!$A$27:$C$46,3)+O48/10-0.1</f>
        <v>3.6999999999999997</v>
      </c>
      <c r="R48" s="31">
        <f ca="1">IF(Q48+0.1&lt;P48,Q48+2,Q48)</f>
        <v>3.6999999999999997</v>
      </c>
      <c r="S48" s="72">
        <f t="shared" ca="1" si="9"/>
        <v>622946</v>
      </c>
      <c r="T48" s="72">
        <f t="shared" ca="1" si="10"/>
        <v>3715048.9999999995</v>
      </c>
      <c r="U48" s="72">
        <f t="shared" ca="1" si="11"/>
        <v>3715048.9999999995</v>
      </c>
      <c r="V48" s="72">
        <f t="shared" ca="1" si="12"/>
        <v>0.58379204909622717</v>
      </c>
      <c r="W48" s="72">
        <f ca="1">(Coef!$J$9/(1+Coef!$J$8*(COS(V48))^2)^0.5)*Coef!$J$6</f>
        <v>6382079.1007677503</v>
      </c>
      <c r="X48" s="72">
        <f t="shared" ca="1" si="13"/>
        <v>-9</v>
      </c>
      <c r="Y48" s="72">
        <f t="shared" ca="1" si="14"/>
        <v>1.9264255121063896E-2</v>
      </c>
      <c r="Z48" s="72">
        <f t="shared" ca="1" si="15"/>
        <v>0.91980534347702847</v>
      </c>
      <c r="AA48" s="72">
        <f t="shared" ca="1" si="16"/>
        <v>0.64035697640024669</v>
      </c>
      <c r="AB48" s="72">
        <f t="shared" ca="1" si="17"/>
        <v>1.0436947208347414</v>
      </c>
      <c r="AC48" s="72">
        <f t="shared" ca="1" si="18"/>
        <v>0.9428602847261176</v>
      </c>
      <c r="AD48" s="72">
        <f t="shared" ca="1" si="19"/>
        <v>1.7200366472828532</v>
      </c>
      <c r="AE48" s="72">
        <f ca="1">Coef!$J$6*Coef!$J$9*(V48-(Coef!$J$10*AB48)+(Coef!$J$11*AC48)-(Coef!$J$12*AD48))</f>
        <v>3701045.0130172018</v>
      </c>
      <c r="AF48" s="72">
        <f t="shared" ca="1" si="20"/>
        <v>2.1942672225910031E-3</v>
      </c>
      <c r="AG48" s="72">
        <f ca="1">((Coef!$J$8*Y48^2)/2)*(COS(V48))^2</f>
        <v>8.7061898106306775E-7</v>
      </c>
      <c r="AH48" s="72">
        <f t="shared" ca="1" si="21"/>
        <v>1.9264249530455177E-2</v>
      </c>
      <c r="AI48" s="72">
        <f t="shared" ca="1" si="22"/>
        <v>0.58598631440844751</v>
      </c>
      <c r="AJ48" s="72">
        <f t="shared" ca="1" si="23"/>
        <v>1.9265441082711388E-2</v>
      </c>
      <c r="AK48" s="72">
        <f t="shared" ca="1" si="24"/>
        <v>2.3119023780087296E-2</v>
      </c>
      <c r="AL48" s="72">
        <f t="shared" ca="1" si="25"/>
        <v>0.58586317440338009</v>
      </c>
      <c r="AM48" s="72">
        <f ca="1">V48+(1+Coef!$J$8*(COS(V48))^2-(3/2)*Coef!$J$8*SIN(V48)*COS(V48)*(AL48-V48))*(AL48-V48)</f>
        <v>0.58587287208337124</v>
      </c>
      <c r="AN48" s="34" t="str">
        <f t="shared" ca="1" si="26"/>
        <v>29 622946 3715049 N</v>
      </c>
      <c r="AO48" s="33">
        <f t="shared" ca="1" si="29"/>
        <v>33.568042901585123</v>
      </c>
      <c r="AP48" s="33">
        <f t="shared" ca="1" si="30"/>
        <v>-7.6753775109384108</v>
      </c>
      <c r="AQ48" s="72">
        <f ca="1">'MGRS to Dist'!BP48</f>
        <v>5485.5965717525969</v>
      </c>
      <c r="AR48" s="72">
        <f ca="1">'MGRS to Dist'!BT48</f>
        <v>308.98696038485423</v>
      </c>
      <c r="AS48" s="72">
        <f ca="1">'MGRS to Dist'!BU48</f>
        <v>128.9615321303956</v>
      </c>
      <c r="AT48" s="72">
        <f ca="1">'MGRS to Dist'!BV48</f>
        <v>308.96153213039565</v>
      </c>
    </row>
    <row r="49" spans="2:46" ht="16.5" customHeight="1">
      <c r="B49" s="30" t="s">
        <v>309</v>
      </c>
      <c r="C49" s="72" t="str">
        <f t="shared" si="0"/>
        <v>29SPT2922311254</v>
      </c>
      <c r="D49" s="72">
        <f t="array" aca="1" ref="D49" ca="1">MATCH(TRUE,ISERROR(VALUE(MID(C49,ROW(INDIRECT("1:"&amp;LEN(C49))),1))),0)</f>
        <v>3</v>
      </c>
      <c r="E49" s="72">
        <f t="shared" ca="1" si="1"/>
        <v>29</v>
      </c>
      <c r="F49" s="72" t="str">
        <f t="shared" ca="1" si="2"/>
        <v>S</v>
      </c>
      <c r="G49" s="72" t="str">
        <f t="shared" ca="1" si="3"/>
        <v>P</v>
      </c>
      <c r="H49" s="72" t="str">
        <f t="shared" ca="1" si="4"/>
        <v>T</v>
      </c>
      <c r="I49" s="72">
        <f t="shared" ca="1" si="5"/>
        <v>10</v>
      </c>
      <c r="J49" s="72">
        <f t="shared" ca="1" si="6"/>
        <v>29223</v>
      </c>
      <c r="K49" s="72">
        <f t="shared" ca="1" si="7"/>
        <v>11254</v>
      </c>
      <c r="L49" s="72">
        <f t="shared" ca="1" si="8"/>
        <v>170.80604746885038</v>
      </c>
      <c r="M49" s="72">
        <f ca="1">VLOOKUP(G49,Coef!$C$2:$F$25,4)</f>
        <v>6</v>
      </c>
      <c r="N49" s="31">
        <f ca="1">VLOOKUP(F49,Coef!$C$4:$D$23,2)</f>
        <v>15</v>
      </c>
      <c r="O49" s="31">
        <f ca="1">MOD(VLOOKUP(H49,Coef!$C$2:$G$21,5)+MOD(E49+1,2)*15,20)</f>
        <v>18</v>
      </c>
      <c r="P49" s="31">
        <f ca="1">VLOOKUP(N49,Coef!$A$27:$B$46,2)</f>
        <v>3.56</v>
      </c>
      <c r="Q49" s="31">
        <f ca="1">VLOOKUP(N49,Coef!$A$27:$C$46,3)+O49/10-0.1</f>
        <v>3.6999999999999997</v>
      </c>
      <c r="R49" s="31">
        <f ca="1">IF(Q49+0.1&lt;P49,Q49+2,Q49)</f>
        <v>3.6999999999999997</v>
      </c>
      <c r="S49" s="72">
        <f t="shared" ca="1" si="9"/>
        <v>629223</v>
      </c>
      <c r="T49" s="72">
        <f t="shared" ca="1" si="10"/>
        <v>3711253.9999999995</v>
      </c>
      <c r="U49" s="72">
        <f t="shared" ca="1" si="11"/>
        <v>3711253.9999999995</v>
      </c>
      <c r="V49" s="72">
        <f t="shared" ca="1" si="12"/>
        <v>0.58319569334793953</v>
      </c>
      <c r="W49" s="72">
        <f ca="1">(Coef!$J$9/(1+Coef!$J$8*(COS(V49))^2)^0.5)*Coef!$J$6</f>
        <v>6382067.3621686539</v>
      </c>
      <c r="X49" s="72">
        <f t="shared" ca="1" si="13"/>
        <v>-9</v>
      </c>
      <c r="Y49" s="72">
        <f t="shared" ca="1" si="14"/>
        <v>2.0247827650018639E-2</v>
      </c>
      <c r="Z49" s="72">
        <f t="shared" ca="1" si="15"/>
        <v>0.91933669919110128</v>
      </c>
      <c r="AA49" s="72">
        <f t="shared" ca="1" si="16"/>
        <v>0.64053486856821007</v>
      </c>
      <c r="AB49" s="72">
        <f t="shared" ca="1" si="17"/>
        <v>1.0428640429434901</v>
      </c>
      <c r="AC49" s="72">
        <f t="shared" ca="1" si="18"/>
        <v>0.94228174934967002</v>
      </c>
      <c r="AD49" s="72">
        <f t="shared" ca="1" si="19"/>
        <v>1.719230791721704</v>
      </c>
      <c r="AE49" s="72">
        <f ca="1">Coef!$J$6*Coef!$J$9*(V49-(Coef!$J$10*AB49)+(Coef!$J$11*AC49)-(Coef!$J$12*AD49))</f>
        <v>3697256.8080464248</v>
      </c>
      <c r="AF49" s="72">
        <f t="shared" ca="1" si="20"/>
        <v>2.193206551931233E-3</v>
      </c>
      <c r="AG49" s="72">
        <f ca="1">((Coef!$J$8*Y49^2)/2)*(COS(V49))^2</f>
        <v>9.6254827943824596E-7</v>
      </c>
      <c r="AH49" s="72">
        <f t="shared" ca="1" si="21"/>
        <v>2.0247821153514749E-2</v>
      </c>
      <c r="AI49" s="72">
        <f t="shared" ca="1" si="22"/>
        <v>0.58538889778880354</v>
      </c>
      <c r="AJ49" s="72">
        <f t="shared" ca="1" si="23"/>
        <v>2.0249204696129286E-2</v>
      </c>
      <c r="AK49" s="72">
        <f t="shared" ca="1" si="24"/>
        <v>2.4289488369225589E-2</v>
      </c>
      <c r="AL49" s="72">
        <f t="shared" ca="1" si="25"/>
        <v>0.5852530415815419</v>
      </c>
      <c r="AM49" s="72">
        <f ca="1">V49+(1+Coef!$J$8*(COS(V49))^2-(3/2)*Coef!$J$8*SIN(V49)*COS(V49)*(AL49-V49))*(AL49-V49)</f>
        <v>0.5852626824983338</v>
      </c>
      <c r="AN49" s="34" t="str">
        <f t="shared" ca="1" si="26"/>
        <v>29 629223 3711254 N</v>
      </c>
      <c r="AO49" s="33">
        <f t="shared" ca="1" si="29"/>
        <v>33.53308161365964</v>
      </c>
      <c r="AP49" s="33">
        <f t="shared" ca="1" si="30"/>
        <v>-7.6083148299112731</v>
      </c>
      <c r="AQ49" s="72">
        <f ca="1">'MGRS to Dist'!BP49</f>
        <v>7336.5323850992199</v>
      </c>
      <c r="AR49" s="72">
        <f ca="1">'MGRS to Dist'!BT49</f>
        <v>122.00901726308592</v>
      </c>
      <c r="AS49" s="72">
        <f ca="1">'MGRS to Dist'!BU49</f>
        <v>-57.953919022198399</v>
      </c>
      <c r="AT49" s="72">
        <f ca="1">'MGRS to Dist'!BV49</f>
        <v>122.04608097780158</v>
      </c>
    </row>
    <row r="50" spans="2:46" ht="16.5" customHeight="1">
      <c r="B50" s="30" t="s">
        <v>310</v>
      </c>
      <c r="C50" s="72" t="str">
        <f t="shared" si="0"/>
        <v>29SPT2852711018</v>
      </c>
      <c r="D50" s="72">
        <f t="array" aca="1" ref="D50" ca="1">MATCH(TRUE,ISERROR(VALUE(MID(C50,ROW(INDIRECT("1:"&amp;LEN(C50))),1))),0)</f>
        <v>3</v>
      </c>
      <c r="E50" s="72">
        <f t="shared" ca="1" si="1"/>
        <v>29</v>
      </c>
      <c r="F50" s="72" t="str">
        <f t="shared" ca="1" si="2"/>
        <v>S</v>
      </c>
      <c r="G50" s="72" t="str">
        <f t="shared" ca="1" si="3"/>
        <v>P</v>
      </c>
      <c r="H50" s="72" t="str">
        <f t="shared" ca="1" si="4"/>
        <v>T</v>
      </c>
      <c r="I50" s="72">
        <f t="shared" ca="1" si="5"/>
        <v>10</v>
      </c>
      <c r="J50" s="72">
        <f t="shared" ca="1" si="6"/>
        <v>28527</v>
      </c>
      <c r="K50" s="72">
        <f t="shared" ca="1" si="7"/>
        <v>11018</v>
      </c>
      <c r="L50" s="72">
        <f t="shared" ca="1" si="8"/>
        <v>170.80604746885038</v>
      </c>
      <c r="M50" s="72">
        <f ca="1">VLOOKUP(G50,Coef!$C$2:$F$25,4)</f>
        <v>6</v>
      </c>
      <c r="N50" s="31">
        <f ca="1">VLOOKUP(F50,Coef!$C$4:$D$23,2)</f>
        <v>15</v>
      </c>
      <c r="O50" s="31">
        <f ca="1">MOD(VLOOKUP(H50,Coef!$C$2:$G$21,5)+MOD(E50+1,2)*15,20)</f>
        <v>18</v>
      </c>
      <c r="P50" s="31">
        <f ca="1">VLOOKUP(N50,Coef!$A$27:$B$46,2)</f>
        <v>3.56</v>
      </c>
      <c r="Q50" s="31">
        <f ca="1">VLOOKUP(N50,Coef!$A$27:$C$46,3)+O50/10-0.1</f>
        <v>3.6999999999999997</v>
      </c>
      <c r="R50" s="31">
        <f ca="1">IF(Q50+0.1&lt;P50,Q50+2,Q50)</f>
        <v>3.6999999999999997</v>
      </c>
      <c r="S50" s="72">
        <f t="shared" ca="1" si="9"/>
        <v>628527</v>
      </c>
      <c r="T50" s="72">
        <f t="shared" ca="1" si="10"/>
        <v>3711017.9999999995</v>
      </c>
      <c r="U50" s="72">
        <f t="shared" ca="1" si="11"/>
        <v>3711017.9999999995</v>
      </c>
      <c r="V50" s="72">
        <f t="shared" ca="1" si="12"/>
        <v>0.58315860772037809</v>
      </c>
      <c r="W50" s="72">
        <f ca="1">(Coef!$J$9/(1+Coef!$J$8*(COS(V50))^2)^0.5)*Coef!$J$6</f>
        <v>6382066.6323791808</v>
      </c>
      <c r="X50" s="72">
        <f t="shared" ca="1" si="13"/>
        <v>-9</v>
      </c>
      <c r="Y50" s="72">
        <f t="shared" ca="1" si="14"/>
        <v>2.0138774381941265E-2</v>
      </c>
      <c r="Z50" s="72">
        <f t="shared" ca="1" si="15"/>
        <v>0.91930751236730879</v>
      </c>
      <c r="AA50" s="72">
        <f t="shared" ca="1" si="16"/>
        <v>0.64054587559754783</v>
      </c>
      <c r="AB50" s="72">
        <f t="shared" ca="1" si="17"/>
        <v>1.0428123639040325</v>
      </c>
      <c r="AC50" s="72">
        <f t="shared" ca="1" si="18"/>
        <v>0.94224574182741128</v>
      </c>
      <c r="AD50" s="72">
        <f t="shared" ca="1" si="19"/>
        <v>1.7191806150282873</v>
      </c>
      <c r="AE50" s="72">
        <f ca="1">Coef!$J$6*Coef!$J$9*(V50-(Coef!$J$10*AB50)+(Coef!$J$11*AC50)-(Coef!$J$12*AD50))</f>
        <v>3697021.2312998087</v>
      </c>
      <c r="AF50" s="72">
        <f t="shared" ca="1" si="20"/>
        <v>2.1931404835510066E-3</v>
      </c>
      <c r="AG50" s="72">
        <f ca="1">((Coef!$J$8*Y50^2)/2)*(COS(V50))^2</f>
        <v>9.5225437150953716E-7</v>
      </c>
      <c r="AH50" s="72">
        <f t="shared" ca="1" si="21"/>
        <v>2.0138767989529287E-2</v>
      </c>
      <c r="AI50" s="72">
        <f t="shared" ca="1" si="22"/>
        <v>0.58535174611550145</v>
      </c>
      <c r="AJ50" s="72">
        <f t="shared" ca="1" si="23"/>
        <v>2.0140129297076426E-2</v>
      </c>
      <c r="AK50" s="72">
        <f t="shared" ca="1" si="24"/>
        <v>2.4158105700635306E-2</v>
      </c>
      <c r="AL50" s="72">
        <f t="shared" ca="1" si="25"/>
        <v>0.58521735991816393</v>
      </c>
      <c r="AM50" s="72">
        <f ca="1">V50+(1+Coef!$J$8*(COS(V50))^2-(3/2)*Coef!$J$8*SIN(V50)*COS(V50)*(AL50-V50))*(AL50-V50)</f>
        <v>0.58522700787429827</v>
      </c>
      <c r="AN50" s="34" t="str">
        <f t="shared" ca="1" si="26"/>
        <v>29 628527 3711018 N</v>
      </c>
      <c r="AO50" s="33">
        <f t="shared" ca="1" si="29"/>
        <v>33.531037608266686</v>
      </c>
      <c r="AP50" s="33">
        <f t="shared" ca="1" si="30"/>
        <v>-7.6158425023226624</v>
      </c>
      <c r="AQ50" s="72">
        <f ca="1">'MGRS to Dist'!BP50</f>
        <v>735.06663337363557</v>
      </c>
      <c r="AR50" s="72">
        <f ca="1">'MGRS to Dist'!BT50</f>
        <v>251.95939944394419</v>
      </c>
      <c r="AS50" s="72">
        <f ca="1">'MGRS to Dist'!BU50</f>
        <v>71.955241131376042</v>
      </c>
      <c r="AT50" s="72">
        <f ca="1">'MGRS to Dist'!BV50</f>
        <v>251.95524113137606</v>
      </c>
    </row>
    <row r="51" spans="2:46" ht="16.5" customHeight="1">
      <c r="B51" s="30" t="s">
        <v>311</v>
      </c>
      <c r="C51" s="72" t="str">
        <f t="shared" si="0"/>
        <v>29SPT2811816643</v>
      </c>
      <c r="D51" s="72">
        <f t="array" aca="1" ref="D51" ca="1">MATCH(TRUE,ISERROR(VALUE(MID(C51,ROW(INDIRECT("1:"&amp;LEN(C51))),1))),0)</f>
        <v>3</v>
      </c>
      <c r="E51" s="72">
        <f t="shared" ca="1" si="1"/>
        <v>29</v>
      </c>
      <c r="F51" s="72" t="str">
        <f t="shared" ca="1" si="2"/>
        <v>S</v>
      </c>
      <c r="G51" s="72" t="str">
        <f t="shared" ca="1" si="3"/>
        <v>P</v>
      </c>
      <c r="H51" s="72" t="str">
        <f t="shared" ca="1" si="4"/>
        <v>T</v>
      </c>
      <c r="I51" s="72">
        <f t="shared" ca="1" si="5"/>
        <v>10</v>
      </c>
      <c r="J51" s="72">
        <f t="shared" ca="1" si="6"/>
        <v>28118</v>
      </c>
      <c r="K51" s="72">
        <f t="shared" ca="1" si="7"/>
        <v>16643</v>
      </c>
      <c r="L51" s="72">
        <f t="shared" ca="1" si="8"/>
        <v>170.80604746885038</v>
      </c>
      <c r="M51" s="72">
        <f ca="1">VLOOKUP(G51,Coef!$C$2:$F$25,4)</f>
        <v>6</v>
      </c>
      <c r="N51" s="31">
        <f ca="1">VLOOKUP(F51,Coef!$C$4:$D$23,2)</f>
        <v>15</v>
      </c>
      <c r="O51" s="31">
        <f ca="1">MOD(VLOOKUP(H51,Coef!$C$2:$G$21,5)+MOD(E51+1,2)*15,20)</f>
        <v>18</v>
      </c>
      <c r="P51" s="31">
        <f ca="1">VLOOKUP(N51,Coef!$A$27:$B$46,2)</f>
        <v>3.56</v>
      </c>
      <c r="Q51" s="31">
        <f ca="1">VLOOKUP(N51,Coef!$A$27:$C$46,3)+O51/10-0.1</f>
        <v>3.6999999999999997</v>
      </c>
      <c r="R51" s="31">
        <f ca="1">IF(Q51+0.1&lt;P51,Q51+2,Q51)</f>
        <v>3.6999999999999997</v>
      </c>
      <c r="S51" s="72">
        <f t="shared" ca="1" si="9"/>
        <v>628118</v>
      </c>
      <c r="T51" s="72">
        <f t="shared" ca="1" si="10"/>
        <v>3716642.9999999995</v>
      </c>
      <c r="U51" s="72">
        <f t="shared" ca="1" si="11"/>
        <v>3716642.9999999995</v>
      </c>
      <c r="V51" s="72">
        <f t="shared" ca="1" si="12"/>
        <v>0.58404253422475694</v>
      </c>
      <c r="W51" s="72">
        <f ca="1">(Coef!$J$9/(1+Coef!$J$8*(COS(V51))^2)^0.5)*Coef!$J$6</f>
        <v>6382084.0330905784</v>
      </c>
      <c r="X51" s="72">
        <f t="shared" ca="1" si="13"/>
        <v>-9</v>
      </c>
      <c r="Y51" s="72">
        <f t="shared" ca="1" si="14"/>
        <v>2.0074633824267864E-2</v>
      </c>
      <c r="Z51" s="72">
        <f t="shared" ca="1" si="15"/>
        <v>0.92000179624438594</v>
      </c>
      <c r="AA51" s="72">
        <f t="shared" ca="1" si="16"/>
        <v>0.64028175555076039</v>
      </c>
      <c r="AB51" s="72">
        <f t="shared" ca="1" si="17"/>
        <v>1.0440434323469499</v>
      </c>
      <c r="AC51" s="72">
        <f t="shared" ca="1" si="18"/>
        <v>0.94310301314790257</v>
      </c>
      <c r="AD51" s="72">
        <f t="shared" ca="1" si="19"/>
        <v>1.7203745603440372</v>
      </c>
      <c r="AE51" s="72">
        <f ca="1">Coef!$J$6*Coef!$J$9*(V51-(Coef!$J$10*AB51)+(Coef!$J$11*AC51)-(Coef!$J$12*AD51))</f>
        <v>3702636.1651606616</v>
      </c>
      <c r="AF51" s="72">
        <f t="shared" ca="1" si="20"/>
        <v>2.1947117535140075E-3</v>
      </c>
      <c r="AG51" s="72">
        <f ca="1">((Coef!$J$8*Y51^2)/2)*(COS(V51))^2</f>
        <v>9.4509439638883118E-7</v>
      </c>
      <c r="AH51" s="72">
        <f t="shared" ca="1" si="21"/>
        <v>2.0074627500126552E-2</v>
      </c>
      <c r="AI51" s="72">
        <f t="shared" ca="1" si="22"/>
        <v>0.58623724390406118</v>
      </c>
      <c r="AJ51" s="72">
        <f t="shared" ca="1" si="23"/>
        <v>2.0075975841890026E-2</v>
      </c>
      <c r="AK51" s="72">
        <f t="shared" ca="1" si="24"/>
        <v>2.4095330019615977E-2</v>
      </c>
      <c r="AL51" s="72">
        <f t="shared" ca="1" si="25"/>
        <v>0.58610345529252528</v>
      </c>
      <c r="AM51" s="72">
        <f ca="1">V51+(1+Coef!$J$8*(COS(V51))^2-(3/2)*Coef!$J$8*SIN(V51)*COS(V51)*(AL51-V51))*(AL51-V51)</f>
        <v>0.58611310208605216</v>
      </c>
      <c r="AN51" s="34" t="str">
        <f t="shared" ca="1" si="26"/>
        <v>29 628118 3716643 N</v>
      </c>
      <c r="AO51" s="33">
        <f t="shared" ca="1" si="29"/>
        <v>33.581807066851155</v>
      </c>
      <c r="AP51" s="33">
        <f t="shared" ca="1" si="30"/>
        <v>-7.6194392839011291</v>
      </c>
      <c r="AQ51" s="72">
        <f ca="1">'MGRS to Dist'!BP51</f>
        <v>5640.9610427449934</v>
      </c>
      <c r="AR51" s="72">
        <f ca="1">'MGRS to Dist'!BT51</f>
        <v>356.62226341098318</v>
      </c>
      <c r="AS51" s="72">
        <f ca="1">'MGRS to Dist'!BU51</f>
        <v>176.62027526138698</v>
      </c>
      <c r="AT51" s="72">
        <f ca="1">'MGRS to Dist'!BV51</f>
        <v>356.62027526138695</v>
      </c>
    </row>
    <row r="52" spans="2:46" ht="16.5" customHeight="1">
      <c r="B52" s="30" t="s">
        <v>312</v>
      </c>
      <c r="C52" s="72" t="str">
        <f t="shared" si="0"/>
        <v>29SPT2889315298</v>
      </c>
      <c r="D52" s="72">
        <f t="array" aca="1" ref="D52" ca="1">MATCH(TRUE,ISERROR(VALUE(MID(C52,ROW(INDIRECT("1:"&amp;LEN(C52))),1))),0)</f>
        <v>3</v>
      </c>
      <c r="E52" s="72">
        <f t="shared" ca="1" si="1"/>
        <v>29</v>
      </c>
      <c r="F52" s="72" t="str">
        <f t="shared" ca="1" si="2"/>
        <v>S</v>
      </c>
      <c r="G52" s="72" t="str">
        <f t="shared" ca="1" si="3"/>
        <v>P</v>
      </c>
      <c r="H52" s="72" t="str">
        <f t="shared" ca="1" si="4"/>
        <v>T</v>
      </c>
      <c r="I52" s="72">
        <f t="shared" ca="1" si="5"/>
        <v>10</v>
      </c>
      <c r="J52" s="72">
        <f t="shared" ca="1" si="6"/>
        <v>28893</v>
      </c>
      <c r="K52" s="72">
        <f t="shared" ca="1" si="7"/>
        <v>15298</v>
      </c>
      <c r="L52" s="72">
        <f t="shared" ca="1" si="8"/>
        <v>170.80604746885038</v>
      </c>
      <c r="M52" s="72">
        <f ca="1">VLOOKUP(G52,Coef!$C$2:$F$25,4)</f>
        <v>6</v>
      </c>
      <c r="N52" s="31">
        <f ca="1">VLOOKUP(F52,Coef!$C$4:$D$23,2)</f>
        <v>15</v>
      </c>
      <c r="O52" s="31">
        <f ca="1">MOD(VLOOKUP(H52,Coef!$C$2:$G$21,5)+MOD(E52+1,2)*15,20)</f>
        <v>18</v>
      </c>
      <c r="P52" s="31">
        <f ca="1">VLOOKUP(N52,Coef!$A$27:$B$46,2)</f>
        <v>3.56</v>
      </c>
      <c r="Q52" s="31">
        <f ca="1">VLOOKUP(N52,Coef!$A$27:$C$46,3)+O52/10-0.1</f>
        <v>3.6999999999999997</v>
      </c>
      <c r="R52" s="31">
        <f ca="1">IF(Q52+0.1&lt;P52,Q52+2,Q52)</f>
        <v>3.6999999999999997</v>
      </c>
      <c r="S52" s="72">
        <f t="shared" ca="1" si="9"/>
        <v>628893</v>
      </c>
      <c r="T52" s="72">
        <f t="shared" ca="1" si="10"/>
        <v>3715297.9999999995</v>
      </c>
      <c r="U52" s="72">
        <f t="shared" ca="1" si="11"/>
        <v>3715297.9999999995</v>
      </c>
      <c r="V52" s="72">
        <f t="shared" ca="1" si="12"/>
        <v>0.58383117757615433</v>
      </c>
      <c r="W52" s="72">
        <f ca="1">(Coef!$J$9/(1+Coef!$J$8*(COS(V52))^2)^0.5)*Coef!$J$6</f>
        <v>6382079.8711796161</v>
      </c>
      <c r="X52" s="72">
        <f t="shared" ca="1" si="13"/>
        <v>-9</v>
      </c>
      <c r="Y52" s="72">
        <f t="shared" ca="1" si="14"/>
        <v>2.0196080682421229E-2</v>
      </c>
      <c r="Z52" s="72">
        <f t="shared" ca="1" si="15"/>
        <v>0.91983604673405772</v>
      </c>
      <c r="AA52" s="72">
        <f t="shared" ca="1" si="16"/>
        <v>0.64034524563389306</v>
      </c>
      <c r="AB52" s="72">
        <f t="shared" ca="1" si="17"/>
        <v>1.0437492009431832</v>
      </c>
      <c r="AC52" s="72">
        <f t="shared" ca="1" si="18"/>
        <v>0.94289821211586078</v>
      </c>
      <c r="AD52" s="72">
        <f t="shared" ca="1" si="19"/>
        <v>1.7200894550666181</v>
      </c>
      <c r="AE52" s="72">
        <f ca="1">Coef!$J$6*Coef!$J$9*(V52-(Coef!$J$10*AB52)+(Coef!$J$11*AC52)-(Coef!$J$12*AD52))</f>
        <v>3701293.5679081576</v>
      </c>
      <c r="AF52" s="72">
        <f t="shared" ca="1" si="20"/>
        <v>2.1943367012819074E-3</v>
      </c>
      <c r="AG52" s="72">
        <f ca="1">((Coef!$J$8*Y52^2)/2)*(COS(V52))^2</f>
        <v>9.5683142574893706E-7</v>
      </c>
      <c r="AH52" s="72">
        <f t="shared" ca="1" si="21"/>
        <v>2.0196074241006338E-2</v>
      </c>
      <c r="AI52" s="72">
        <f t="shared" ca="1" si="22"/>
        <v>0.58602551217782595</v>
      </c>
      <c r="AJ52" s="72">
        <f t="shared" ca="1" si="23"/>
        <v>2.0197447202895236E-2</v>
      </c>
      <c r="AK52" s="72">
        <f t="shared" ca="1" si="24"/>
        <v>2.4237657576343156E-2</v>
      </c>
      <c r="AL52" s="72">
        <f t="shared" ca="1" si="25"/>
        <v>0.58589016243782499</v>
      </c>
      <c r="AM52" s="72">
        <f ca="1">V52+(1+Coef!$J$8*(COS(V52))^2-(3/2)*Coef!$J$8*SIN(V52)*COS(V52)*(AL52-V52))*(AL52-V52)</f>
        <v>0.58589980288844268</v>
      </c>
      <c r="AN52" s="34" t="str">
        <f t="shared" ca="1" si="26"/>
        <v>29 628893 3715298 N</v>
      </c>
      <c r="AO52" s="33">
        <f t="shared" ca="1" si="29"/>
        <v>33.569585923054603</v>
      </c>
      <c r="AP52" s="33">
        <f t="shared" ca="1" si="30"/>
        <v>-7.6112845155922528</v>
      </c>
      <c r="AQ52" s="72">
        <f ca="1">'MGRS to Dist'!BP52</f>
        <v>1552.6096776590718</v>
      </c>
      <c r="AR52" s="72">
        <f ca="1">'MGRS to Dist'!BT52</f>
        <v>150.92641670987803</v>
      </c>
      <c r="AS52" s="72">
        <f ca="1">'MGRS to Dist'!BU52</f>
        <v>-29.069073391753058</v>
      </c>
      <c r="AT52" s="72">
        <f ca="1">'MGRS to Dist'!BV52</f>
        <v>150.93092660824698</v>
      </c>
    </row>
    <row r="53" spans="2:46" ht="16.5" customHeight="1">
      <c r="B53" s="40" t="s">
        <v>313</v>
      </c>
      <c r="C53" s="72" t="str">
        <f t="shared" si="0"/>
        <v>29SPT2574218845</v>
      </c>
      <c r="D53" s="72">
        <f t="array" aca="1" ref="D53" ca="1">MATCH(TRUE,ISERROR(VALUE(MID(C53,ROW(INDIRECT("1:"&amp;LEN(C53))),1))),0)</f>
        <v>3</v>
      </c>
      <c r="E53" s="72">
        <f t="shared" ca="1" si="1"/>
        <v>29</v>
      </c>
      <c r="F53" s="72" t="str">
        <f t="shared" ca="1" si="2"/>
        <v>S</v>
      </c>
      <c r="G53" s="72" t="str">
        <f t="shared" ca="1" si="3"/>
        <v>P</v>
      </c>
      <c r="H53" s="72" t="str">
        <f t="shared" ca="1" si="4"/>
        <v>T</v>
      </c>
      <c r="I53" s="72">
        <f t="shared" ca="1" si="5"/>
        <v>10</v>
      </c>
      <c r="J53" s="72">
        <f t="shared" ca="1" si="6"/>
        <v>25742</v>
      </c>
      <c r="K53" s="72">
        <f t="shared" ca="1" si="7"/>
        <v>18845</v>
      </c>
      <c r="L53" s="72">
        <f t="shared" ca="1" si="8"/>
        <v>170.80604746885038</v>
      </c>
      <c r="M53" s="72">
        <f ca="1">VLOOKUP(G53,Coef!$C$2:$F$25,4)</f>
        <v>6</v>
      </c>
      <c r="N53" s="31">
        <f ca="1">VLOOKUP(F53,Coef!$C$4:$D$23,2)</f>
        <v>15</v>
      </c>
      <c r="O53" s="31">
        <f ca="1">MOD(VLOOKUP(H53,Coef!$C$2:$G$21,5)+MOD(E53+1,2)*15,20)</f>
        <v>18</v>
      </c>
      <c r="P53" s="31">
        <f ca="1">VLOOKUP(N53,Coef!$A$27:$B$46,2)</f>
        <v>3.56</v>
      </c>
      <c r="Q53" s="31">
        <f ca="1">VLOOKUP(N53,Coef!$A$27:$C$46,3)+O53/10-0.1</f>
        <v>3.6999999999999997</v>
      </c>
      <c r="R53" s="31">
        <f ca="1">IF(Q53+0.1&lt;P53,Q53+2,Q53)</f>
        <v>3.6999999999999997</v>
      </c>
      <c r="S53" s="72">
        <f t="shared" ca="1" si="9"/>
        <v>625742</v>
      </c>
      <c r="T53" s="72">
        <f t="shared" ca="1" si="10"/>
        <v>3718844.9999999995</v>
      </c>
      <c r="U53" s="72">
        <f t="shared" ca="1" si="11"/>
        <v>3718844.9999999995</v>
      </c>
      <c r="V53" s="72">
        <f t="shared" ca="1" si="12"/>
        <v>0.5843885619870044</v>
      </c>
      <c r="W53" s="72">
        <f ca="1">(Coef!$J$9/(1+Coef!$J$8*(COS(V53))^2)^0.5)*Coef!$J$6</f>
        <v>6382090.8485012623</v>
      </c>
      <c r="X53" s="72">
        <f t="shared" ca="1" si="13"/>
        <v>-9</v>
      </c>
      <c r="Y53" s="72">
        <f t="shared" ca="1" si="14"/>
        <v>1.9702320600705429E-2</v>
      </c>
      <c r="Z53" s="72">
        <f t="shared" ca="1" si="15"/>
        <v>0.92027280225680574</v>
      </c>
      <c r="AA53" s="72">
        <f t="shared" ca="1" si="16"/>
        <v>0.64017735562481548</v>
      </c>
      <c r="AB53" s="72">
        <f t="shared" ca="1" si="17"/>
        <v>1.0445249631154072</v>
      </c>
      <c r="AC53" s="72">
        <f t="shared" ca="1" si="18"/>
        <v>0.94343806124275931</v>
      </c>
      <c r="AD53" s="72">
        <f t="shared" ca="1" si="19"/>
        <v>1.7208408118701255</v>
      </c>
      <c r="AE53" s="72">
        <f ca="1">Coef!$J$6*Coef!$J$9*(V53-(Coef!$J$10*AB53)+(Coef!$J$11*AC53)-(Coef!$J$12*AD53))</f>
        <v>3704834.2371141836</v>
      </c>
      <c r="AF53" s="72">
        <f t="shared" ca="1" si="20"/>
        <v>2.1953248893512925E-3</v>
      </c>
      <c r="AG53" s="72">
        <f ca="1">((Coef!$J$8*Y53^2)/2)*(COS(V53))^2</f>
        <v>9.0994670485119048E-7</v>
      </c>
      <c r="AH53" s="72">
        <f t="shared" ca="1" si="21"/>
        <v>1.9702314624684858E-2</v>
      </c>
      <c r="AI53" s="72">
        <f t="shared" ca="1" si="22"/>
        <v>0.58658388487872704</v>
      </c>
      <c r="AJ53" s="72">
        <f t="shared" ca="1" si="23"/>
        <v>1.9703589327452864E-2</v>
      </c>
      <c r="AK53" s="72">
        <f t="shared" ca="1" si="24"/>
        <v>2.3654002052100977E-2</v>
      </c>
      <c r="AL53" s="72">
        <f t="shared" ca="1" si="25"/>
        <v>0.58645491489935841</v>
      </c>
      <c r="AM53" s="72">
        <f ca="1">V53+(1+Coef!$J$8*(COS(V53))^2-(3/2)*Coef!$J$8*SIN(V53)*COS(V53)*(AL53-V53))*(AL53-V53)</f>
        <v>0.58646458262631096</v>
      </c>
      <c r="AN53" s="34" t="str">
        <f t="shared" ca="1" si="26"/>
        <v>29 625742 3718845 N</v>
      </c>
      <c r="AO53" s="33">
        <f t="shared" ca="1" si="29"/>
        <v>33.601945418388965</v>
      </c>
      <c r="AP53" s="33">
        <f t="shared" ca="1" si="30"/>
        <v>-7.6447255138208252</v>
      </c>
      <c r="AQ53" s="72">
        <f ca="1">'MGRS to Dist'!BP53</f>
        <v>4745.4212694860971</v>
      </c>
      <c r="AR53" s="72">
        <f ca="1">'MGRS to Dist'!BT53</f>
        <v>319.2840626165883</v>
      </c>
      <c r="AS53" s="72">
        <f ca="1">'MGRS to Dist'!BU53</f>
        <v>139.26556357010458</v>
      </c>
      <c r="AT53" s="72">
        <f ca="1">'MGRS to Dist'!BV53</f>
        <v>319.26556357010463</v>
      </c>
    </row>
    <row r="54" spans="2:46" ht="16.5" customHeight="1">
      <c r="B54" s="40" t="s">
        <v>314</v>
      </c>
      <c r="C54" s="72" t="str">
        <f t="shared" si="0"/>
        <v>29SPT2899413678</v>
      </c>
      <c r="D54" s="72">
        <f t="array" aca="1" ref="D54" ca="1">MATCH(TRUE,ISERROR(VALUE(MID(C54,ROW(INDIRECT("1:"&amp;LEN(C54))),1))),0)</f>
        <v>3</v>
      </c>
      <c r="E54" s="72">
        <f t="shared" ca="1" si="1"/>
        <v>29</v>
      </c>
      <c r="F54" s="72" t="str">
        <f t="shared" ca="1" si="2"/>
        <v>S</v>
      </c>
      <c r="G54" s="72" t="str">
        <f t="shared" ca="1" si="3"/>
        <v>P</v>
      </c>
      <c r="H54" s="72" t="str">
        <f t="shared" ca="1" si="4"/>
        <v>T</v>
      </c>
      <c r="I54" s="72">
        <f t="shared" ca="1" si="5"/>
        <v>10</v>
      </c>
      <c r="J54" s="72">
        <f t="shared" ca="1" si="6"/>
        <v>28994</v>
      </c>
      <c r="K54" s="72">
        <f t="shared" ca="1" si="7"/>
        <v>13678</v>
      </c>
      <c r="L54" s="72">
        <f t="shared" ca="1" si="8"/>
        <v>170.80604746885038</v>
      </c>
      <c r="M54" s="72">
        <f ca="1">VLOOKUP(G54,Coef!$C$2:$F$25,4)</f>
        <v>6</v>
      </c>
      <c r="N54" s="31">
        <f ca="1">VLOOKUP(F54,Coef!$C$4:$D$23,2)</f>
        <v>15</v>
      </c>
      <c r="O54" s="31">
        <f ca="1">MOD(VLOOKUP(H54,Coef!$C$2:$G$21,5)+MOD(E54+1,2)*15,20)</f>
        <v>18</v>
      </c>
      <c r="P54" s="31">
        <f ca="1">VLOOKUP(N54,Coef!$A$27:$B$46,2)</f>
        <v>3.56</v>
      </c>
      <c r="Q54" s="31">
        <f ca="1">VLOOKUP(N54,Coef!$A$27:$C$46,3)+O54/10-0.1</f>
        <v>3.6999999999999997</v>
      </c>
      <c r="R54" s="31">
        <f ca="1">IF(Q54+0.1&lt;P54,Q54+2,Q54)</f>
        <v>3.6999999999999997</v>
      </c>
      <c r="S54" s="72">
        <f t="shared" ca="1" si="9"/>
        <v>628994</v>
      </c>
      <c r="T54" s="72">
        <f t="shared" ca="1" si="10"/>
        <v>3713677.9999999995</v>
      </c>
      <c r="U54" s="72">
        <f t="shared" ca="1" si="11"/>
        <v>3713677.9999999995</v>
      </c>
      <c r="V54" s="72">
        <f t="shared" ca="1" si="12"/>
        <v>0.58357660674289324</v>
      </c>
      <c r="W54" s="72">
        <f ca="1">(Coef!$J$9/(1+Coef!$J$8*(COS(V54))^2)^0.5)*Coef!$J$6</f>
        <v>6382074.8593272259</v>
      </c>
      <c r="X54" s="72">
        <f t="shared" ca="1" si="13"/>
        <v>-9</v>
      </c>
      <c r="Y54" s="72">
        <f t="shared" ca="1" si="14"/>
        <v>2.021192211675155E-2</v>
      </c>
      <c r="Z54" s="72">
        <f t="shared" ca="1" si="15"/>
        <v>0.91963618971497563</v>
      </c>
      <c r="AA54" s="72">
        <f t="shared" ca="1" si="16"/>
        <v>0.64042143664349027</v>
      </c>
      <c r="AB54" s="72">
        <f t="shared" ca="1" si="17"/>
        <v>1.0433947016003811</v>
      </c>
      <c r="AC54" s="72">
        <f t="shared" ca="1" si="18"/>
        <v>0.94265138536115833</v>
      </c>
      <c r="AD54" s="72">
        <f t="shared" ca="1" si="19"/>
        <v>1.7197457396344289</v>
      </c>
      <c r="AE54" s="72">
        <f ca="1">Coef!$J$6*Coef!$J$9*(V54-(Coef!$J$10*AB54)+(Coef!$J$11*AC54)-(Coef!$J$12*AD54))</f>
        <v>3699676.4654104523</v>
      </c>
      <c r="AF54" s="72">
        <f t="shared" ca="1" si="20"/>
        <v>2.1938844181817051E-3</v>
      </c>
      <c r="AG54" s="72">
        <f ca="1">((Coef!$J$8*Y54^2)/2)*(COS(V54))^2</f>
        <v>9.5865537442641897E-7</v>
      </c>
      <c r="AH54" s="72">
        <f t="shared" ca="1" si="21"/>
        <v>2.0211915657995627E-2</v>
      </c>
      <c r="AI54" s="72">
        <f t="shared" ca="1" si="22"/>
        <v>0.58577048905789586</v>
      </c>
      <c r="AJ54" s="72">
        <f t="shared" ca="1" si="23"/>
        <v>2.0213291853239113E-2</v>
      </c>
      <c r="AK54" s="72">
        <f t="shared" ca="1" si="24"/>
        <v>2.4252560996827217E-2</v>
      </c>
      <c r="AL54" s="72">
        <f t="shared" ca="1" si="25"/>
        <v>0.58563500195841178</v>
      </c>
      <c r="AM54" s="72">
        <f ca="1">V54+(1+Coef!$J$8*(COS(V54))^2-(3/2)*Coef!$J$8*SIN(V54)*COS(V54)*(AL54-V54))*(AL54-V54)</f>
        <v>0.58564464290623885</v>
      </c>
      <c r="AN54" s="34" t="str">
        <f t="shared" ca="1" si="26"/>
        <v>29 628994 3713678 N</v>
      </c>
      <c r="AO54" s="33">
        <f t="shared" ca="1" si="29"/>
        <v>33.554966332973692</v>
      </c>
      <c r="AP54" s="33">
        <f t="shared" ca="1" si="30"/>
        <v>-7.6104306124982077</v>
      </c>
      <c r="AQ54" s="72">
        <f ca="1">'MGRS to Dist'!BP54</f>
        <v>6106.4151088938061</v>
      </c>
      <c r="AR54" s="72">
        <f ca="1">'MGRS to Dist'!BT54</f>
        <v>148.68307629391393</v>
      </c>
      <c r="AS54" s="72">
        <f ca="1">'MGRS to Dist'!BU54</f>
        <v>-31.297955937742529</v>
      </c>
      <c r="AT54" s="72">
        <f ca="1">'MGRS to Dist'!BV54</f>
        <v>148.70204406225747</v>
      </c>
    </row>
    <row r="55" spans="2:46" ht="16.5" customHeight="1">
      <c r="B55" s="40" t="s">
        <v>315</v>
      </c>
      <c r="C55" s="72" t="str">
        <f t="shared" si="0"/>
        <v>29SPT2207616176</v>
      </c>
      <c r="D55" s="72">
        <f t="array" aca="1" ref="D55" ca="1">MATCH(TRUE,ISERROR(VALUE(MID(C55,ROW(INDIRECT("1:"&amp;LEN(C55))),1))),0)</f>
        <v>3</v>
      </c>
      <c r="E55" s="72">
        <f t="shared" ca="1" si="1"/>
        <v>29</v>
      </c>
      <c r="F55" s="72" t="str">
        <f t="shared" ca="1" si="2"/>
        <v>S</v>
      </c>
      <c r="G55" s="72" t="str">
        <f t="shared" ca="1" si="3"/>
        <v>P</v>
      </c>
      <c r="H55" s="72" t="str">
        <f t="shared" ca="1" si="4"/>
        <v>T</v>
      </c>
      <c r="I55" s="72">
        <f t="shared" ca="1" si="5"/>
        <v>10</v>
      </c>
      <c r="J55" s="72">
        <f t="shared" ca="1" si="6"/>
        <v>22076</v>
      </c>
      <c r="K55" s="72">
        <f t="shared" ca="1" si="7"/>
        <v>16176</v>
      </c>
      <c r="L55" s="72">
        <f t="shared" ca="1" si="8"/>
        <v>170.80604746885038</v>
      </c>
      <c r="M55" s="72">
        <f ca="1">VLOOKUP(G55,Coef!$C$2:$F$25,4)</f>
        <v>6</v>
      </c>
      <c r="N55" s="31">
        <f ca="1">VLOOKUP(F55,Coef!$C$4:$D$23,2)</f>
        <v>15</v>
      </c>
      <c r="O55" s="31">
        <f ca="1">MOD(VLOOKUP(H55,Coef!$C$2:$G$21,5)+MOD(E55+1,2)*15,20)</f>
        <v>18</v>
      </c>
      <c r="P55" s="31">
        <f ca="1">VLOOKUP(N55,Coef!$A$27:$B$46,2)</f>
        <v>3.56</v>
      </c>
      <c r="Q55" s="31">
        <f ca="1">VLOOKUP(N55,Coef!$A$27:$C$46,3)+O55/10-0.1</f>
        <v>3.6999999999999997</v>
      </c>
      <c r="R55" s="31">
        <f ca="1">IF(Q55+0.1&lt;P55,Q55+2,Q55)</f>
        <v>3.6999999999999997</v>
      </c>
      <c r="S55" s="72">
        <f t="shared" ca="1" si="9"/>
        <v>622076</v>
      </c>
      <c r="T55" s="72">
        <f t="shared" ca="1" si="10"/>
        <v>3716175.9999999995</v>
      </c>
      <c r="U55" s="72">
        <f t="shared" ca="1" si="11"/>
        <v>3716175.9999999995</v>
      </c>
      <c r="V55" s="72">
        <f t="shared" ca="1" si="12"/>
        <v>0.58396914868208227</v>
      </c>
      <c r="W55" s="72">
        <f ca="1">(Coef!$J$9/(1+Coef!$J$8*(COS(V55))^2)^0.5)*Coef!$J$6</f>
        <v>6382082.5879396815</v>
      </c>
      <c r="X55" s="72">
        <f t="shared" ca="1" si="13"/>
        <v>-9</v>
      </c>
      <c r="Y55" s="72">
        <f t="shared" ca="1" si="14"/>
        <v>1.9127925456603911E-2</v>
      </c>
      <c r="Z55" s="72">
        <f t="shared" ca="1" si="15"/>
        <v>0.91994426467134349</v>
      </c>
      <c r="AA55" s="72">
        <f t="shared" ca="1" si="16"/>
        <v>0.64030382398543506</v>
      </c>
      <c r="AB55" s="72">
        <f t="shared" ca="1" si="17"/>
        <v>1.043941281017754</v>
      </c>
      <c r="AC55" s="72">
        <f t="shared" ca="1" si="18"/>
        <v>0.94303191675967413</v>
      </c>
      <c r="AD55" s="72">
        <f t="shared" ca="1" si="19"/>
        <v>1.7202755954756819</v>
      </c>
      <c r="AE55" s="72">
        <f ca="1">Coef!$J$6*Coef!$J$9*(V55-(Coef!$J$10*AB55)+(Coef!$J$11*AC55)-(Coef!$J$12*AD55))</f>
        <v>3702169.9991255025</v>
      </c>
      <c r="AF55" s="72">
        <f t="shared" ca="1" si="20"/>
        <v>2.1945815776443179E-3</v>
      </c>
      <c r="AG55" s="72">
        <f ca="1">((Coef!$J$8*Y55^2)/2)*(COS(V55))^2</f>
        <v>8.5813930182232758E-7</v>
      </c>
      <c r="AH55" s="72">
        <f t="shared" ca="1" si="21"/>
        <v>1.9127919985129044E-2</v>
      </c>
      <c r="AI55" s="72">
        <f t="shared" ca="1" si="22"/>
        <v>0.58616372837646991</v>
      </c>
      <c r="AJ55" s="72">
        <f t="shared" ca="1" si="23"/>
        <v>1.9129086418493702E-2</v>
      </c>
      <c r="AK55" s="72">
        <f t="shared" ca="1" si="24"/>
        <v>2.2958155328222991E-2</v>
      </c>
      <c r="AL55" s="72">
        <f t="shared" ca="1" si="25"/>
        <v>0.58604227800013919</v>
      </c>
      <c r="AM55" s="72">
        <f ca="1">V55+(1+Coef!$J$8*(COS(V55))^2-(3/2)*Coef!$J$8*SIN(V55)*COS(V55)*(AL55-V55))*(AL55-V55)</f>
        <v>0.58605198276507908</v>
      </c>
      <c r="AN55" s="34" t="str">
        <f t="shared" ca="1" si="26"/>
        <v>29 622076 3716176 N</v>
      </c>
      <c r="AO55" s="33">
        <f t="shared" ca="1" si="29"/>
        <v>33.578305187712694</v>
      </c>
      <c r="AP55" s="33">
        <f t="shared" ca="1" si="30"/>
        <v>-7.6845945942870397</v>
      </c>
      <c r="AQ55" s="72">
        <f ca="1">'MGRS to Dist'!BP55</f>
        <v>7356.6967014961929</v>
      </c>
      <c r="AR55" s="72">
        <f ca="1">'MGRS to Dist'!BT55</f>
        <v>290.71064079797833</v>
      </c>
      <c r="AS55" s="72">
        <f ca="1">'MGRS to Dist'!BU55</f>
        <v>110.66963505058129</v>
      </c>
      <c r="AT55" s="72">
        <f ca="1">'MGRS to Dist'!BV55</f>
        <v>290.66963505058129</v>
      </c>
    </row>
    <row r="56" spans="2:46" ht="16.5" customHeight="1">
      <c r="B56" s="30" t="s">
        <v>316</v>
      </c>
      <c r="C56" s="72" t="str">
        <f t="shared" si="0"/>
        <v>29SPT2763717659</v>
      </c>
      <c r="D56" s="72">
        <f t="array" aca="1" ref="D56" ca="1">MATCH(TRUE,ISERROR(VALUE(MID(C56,ROW(INDIRECT("1:"&amp;LEN(C56))),1))),0)</f>
        <v>3</v>
      </c>
      <c r="E56" s="72">
        <f t="shared" ca="1" si="1"/>
        <v>29</v>
      </c>
      <c r="F56" s="72" t="str">
        <f t="shared" ca="1" si="2"/>
        <v>S</v>
      </c>
      <c r="G56" s="72" t="str">
        <f t="shared" ca="1" si="3"/>
        <v>P</v>
      </c>
      <c r="H56" s="72" t="str">
        <f t="shared" ca="1" si="4"/>
        <v>T</v>
      </c>
      <c r="I56" s="72">
        <f t="shared" ca="1" si="5"/>
        <v>10</v>
      </c>
      <c r="J56" s="72">
        <f t="shared" ca="1" si="6"/>
        <v>27637</v>
      </c>
      <c r="K56" s="72">
        <f t="shared" ca="1" si="7"/>
        <v>17659</v>
      </c>
      <c r="L56" s="72">
        <f t="shared" ca="1" si="8"/>
        <v>170.80604746885038</v>
      </c>
      <c r="M56" s="72">
        <f ca="1">VLOOKUP(G56,Coef!$C$2:$F$25,4)</f>
        <v>6</v>
      </c>
      <c r="N56" s="31">
        <f ca="1">VLOOKUP(F56,Coef!$C$4:$D$23,2)</f>
        <v>15</v>
      </c>
      <c r="O56" s="31">
        <f ca="1">MOD(VLOOKUP(H56,Coef!$C$2:$G$21,5)+MOD(E56+1,2)*15,20)</f>
        <v>18</v>
      </c>
      <c r="P56" s="31">
        <f ca="1">VLOOKUP(N56,Coef!$A$27:$B$46,2)</f>
        <v>3.56</v>
      </c>
      <c r="Q56" s="31">
        <f ca="1">VLOOKUP(N56,Coef!$A$27:$C$46,3)+O56/10-0.1</f>
        <v>3.6999999999999997</v>
      </c>
      <c r="R56" s="31">
        <f ca="1">IF(Q56+0.1&lt;P56,Q56+2,Q56)</f>
        <v>3.6999999999999997</v>
      </c>
      <c r="S56" s="72">
        <f t="shared" ca="1" si="9"/>
        <v>627637</v>
      </c>
      <c r="T56" s="72">
        <f t="shared" ca="1" si="10"/>
        <v>3717658.9999999995</v>
      </c>
      <c r="U56" s="72">
        <f t="shared" ca="1" si="11"/>
        <v>3717658.9999999995</v>
      </c>
      <c r="V56" s="72">
        <f t="shared" ca="1" si="12"/>
        <v>0.58420219099425896</v>
      </c>
      <c r="W56" s="72">
        <f ca="1">(Coef!$J$9/(1+Coef!$J$8*(COS(V56))^2)^0.5)*Coef!$J$6</f>
        <v>6382087.1774602626</v>
      </c>
      <c r="X56" s="72">
        <f t="shared" ca="1" si="13"/>
        <v>-9</v>
      </c>
      <c r="Y56" s="72">
        <f t="shared" ca="1" si="14"/>
        <v>1.9999256740142628E-2</v>
      </c>
      <c r="Z56" s="72">
        <f t="shared" ca="1" si="15"/>
        <v>0.92012689283179772</v>
      </c>
      <c r="AA56" s="72">
        <f t="shared" ca="1" si="16"/>
        <v>0.64023365582343195</v>
      </c>
      <c r="AB56" s="72">
        <f t="shared" ca="1" si="17"/>
        <v>1.0442656374101578</v>
      </c>
      <c r="AC56" s="72">
        <f t="shared" ca="1" si="18"/>
        <v>0.94325764201347628</v>
      </c>
      <c r="AD56" s="72">
        <f t="shared" ca="1" si="19"/>
        <v>1.720589767736814</v>
      </c>
      <c r="AE56" s="72">
        <f ca="1">Coef!$J$6*Coef!$J$9*(V56-(Coef!$J$10*AB56)+(Coef!$J$11*AC56)-(Coef!$J$12*AD56))</f>
        <v>3703650.3518900177</v>
      </c>
      <c r="AF56" s="72">
        <f t="shared" ca="1" si="20"/>
        <v>2.1949947909606117E-3</v>
      </c>
      <c r="AG56" s="72">
        <f ca="1">((Coef!$J$8*Y56^2)/2)*(COS(V56))^2</f>
        <v>9.3781237601321154E-7</v>
      </c>
      <c r="AH56" s="72">
        <f t="shared" ca="1" si="21"/>
        <v>1.9999250488292465E-2</v>
      </c>
      <c r="AI56" s="72">
        <f t="shared" ca="1" si="22"/>
        <v>0.58639718372672633</v>
      </c>
      <c r="AJ56" s="72">
        <f t="shared" ca="1" si="23"/>
        <v>2.0000583698391028E-2</v>
      </c>
      <c r="AK56" s="72">
        <f t="shared" ca="1" si="24"/>
        <v>2.4007428028061845E-2</v>
      </c>
      <c r="AL56" s="72">
        <f t="shared" ca="1" si="25"/>
        <v>0.58626435164317903</v>
      </c>
      <c r="AM56" s="72">
        <f ca="1">V56+(1+Coef!$J$8*(COS(V56))^2-(3/2)*Coef!$J$8*SIN(V56)*COS(V56)*(AL56-V56))*(AL56-V56)</f>
        <v>0.58627400218285319</v>
      </c>
      <c r="AN56" s="34" t="str">
        <f t="shared" ca="1" si="26"/>
        <v>29 627637 3717659 N</v>
      </c>
      <c r="AO56" s="33">
        <f t="shared" ca="1" si="29"/>
        <v>33.591025963321101</v>
      </c>
      <c r="AP56" s="33">
        <f t="shared" ca="1" si="30"/>
        <v>-7.6244756970279752</v>
      </c>
      <c r="AQ56" s="72">
        <f ca="1">'MGRS to Dist'!BP56</f>
        <v>5756.5422414065351</v>
      </c>
      <c r="AR56" s="72">
        <f ca="1">'MGRS to Dist'!BT56</f>
        <v>75.732018210257309</v>
      </c>
      <c r="AS56" s="72">
        <f ca="1">'MGRS to Dist'!BU56</f>
        <v>-104.23472590061652</v>
      </c>
      <c r="AT56" s="72">
        <f ca="1">'MGRS to Dist'!BV56</f>
        <v>75.765274099383475</v>
      </c>
    </row>
    <row r="57" spans="2:46" ht="16.5" customHeight="1">
      <c r="B57" s="41" t="s">
        <v>317</v>
      </c>
      <c r="C57" s="72" t="str">
        <f t="shared" si="0"/>
        <v>29SPT2608817616</v>
      </c>
      <c r="D57" s="72">
        <f t="array" aca="1" ref="D57" ca="1">MATCH(TRUE,ISERROR(VALUE(MID(C57,ROW(INDIRECT("1:"&amp;LEN(C57))),1))),0)</f>
        <v>3</v>
      </c>
      <c r="E57" s="72">
        <f t="shared" ca="1" si="1"/>
        <v>29</v>
      </c>
      <c r="F57" s="72" t="str">
        <f t="shared" ca="1" si="2"/>
        <v>S</v>
      </c>
      <c r="G57" s="72" t="str">
        <f t="shared" ca="1" si="3"/>
        <v>P</v>
      </c>
      <c r="H57" s="72" t="str">
        <f t="shared" ca="1" si="4"/>
        <v>T</v>
      </c>
      <c r="I57" s="72">
        <f t="shared" ca="1" si="5"/>
        <v>10</v>
      </c>
      <c r="J57" s="72">
        <f t="shared" ca="1" si="6"/>
        <v>26088</v>
      </c>
      <c r="K57" s="72">
        <f t="shared" ca="1" si="7"/>
        <v>17616</v>
      </c>
      <c r="L57" s="72">
        <f t="shared" ca="1" si="8"/>
        <v>170.80604746885038</v>
      </c>
      <c r="M57" s="72">
        <f ca="1">VLOOKUP(G57,Coef!$C$2:$F$25,4)</f>
        <v>6</v>
      </c>
      <c r="N57" s="31">
        <f ca="1">VLOOKUP(F57,Coef!$C$4:$D$23,2)</f>
        <v>15</v>
      </c>
      <c r="O57" s="31">
        <f ca="1">MOD(VLOOKUP(H57,Coef!$C$2:$G$21,5)+MOD(E57+1,2)*15,20)</f>
        <v>18</v>
      </c>
      <c r="P57" s="31">
        <f ca="1">VLOOKUP(N57,Coef!$A$27:$B$46,2)</f>
        <v>3.56</v>
      </c>
      <c r="Q57" s="31">
        <f ca="1">VLOOKUP(N57,Coef!$A$27:$C$46,3)+O57/10-0.1</f>
        <v>3.6999999999999997</v>
      </c>
      <c r="R57" s="31">
        <f ca="1">IF(Q57+0.1&lt;P57,Q57+2,Q57)</f>
        <v>3.6999999999999997</v>
      </c>
      <c r="S57" s="72">
        <f t="shared" ca="1" si="9"/>
        <v>626088</v>
      </c>
      <c r="T57" s="72">
        <f t="shared" ca="1" si="10"/>
        <v>3717615.9999999995</v>
      </c>
      <c r="U57" s="72">
        <f t="shared" ca="1" si="11"/>
        <v>3717615.9999999995</v>
      </c>
      <c r="V57" s="72">
        <f t="shared" ca="1" si="12"/>
        <v>0.5841954338672033</v>
      </c>
      <c r="W57" s="72">
        <f ca="1">(Coef!$J$9/(1+Coef!$J$8*(COS(V57))^2)^0.5)*Coef!$J$6</f>
        <v>6382087.0443728669</v>
      </c>
      <c r="X57" s="72">
        <f t="shared" ca="1" si="13"/>
        <v>-9</v>
      </c>
      <c r="Y57" s="72">
        <f t="shared" ca="1" si="14"/>
        <v>1.9756546584737154E-2</v>
      </c>
      <c r="Z57" s="72">
        <f t="shared" ca="1" si="15"/>
        <v>0.92012160029080503</v>
      </c>
      <c r="AA57" s="72">
        <f t="shared" ca="1" si="16"/>
        <v>0.64023569398031221</v>
      </c>
      <c r="AB57" s="72">
        <f t="shared" ca="1" si="17"/>
        <v>1.0442562340126058</v>
      </c>
      <c r="AC57" s="72">
        <f t="shared" ca="1" si="18"/>
        <v>0.94325109900453241</v>
      </c>
      <c r="AD57" s="72">
        <f t="shared" ca="1" si="19"/>
        <v>1.7205806623117157</v>
      </c>
      <c r="AE57" s="72">
        <f ca="1">Coef!$J$6*Coef!$J$9*(V57-(Coef!$J$10*AB57)+(Coef!$J$11*AC57)-(Coef!$J$12*AD57))</f>
        <v>3703607.4286023914</v>
      </c>
      <c r="AF57" s="72">
        <f t="shared" ca="1" si="20"/>
        <v>2.1949828167824202E-3</v>
      </c>
      <c r="AG57" s="72">
        <f ca="1">((Coef!$J$8*Y57^2)/2)*(COS(V57))^2</f>
        <v>9.1519617138937165E-7</v>
      </c>
      <c r="AH57" s="72">
        <f t="shared" ca="1" si="21"/>
        <v>1.9756540557698557E-2</v>
      </c>
      <c r="AI57" s="72">
        <f t="shared" ca="1" si="22"/>
        <v>0.58639041467514585</v>
      </c>
      <c r="AJ57" s="72">
        <f t="shared" ca="1" si="23"/>
        <v>1.9757825814546215E-2</v>
      </c>
      <c r="AK57" s="72">
        <f t="shared" ca="1" si="24"/>
        <v>2.3716040221572945E-2</v>
      </c>
      <c r="AL57" s="72">
        <f t="shared" ca="1" si="25"/>
        <v>0.58626078835984996</v>
      </c>
      <c r="AM57" s="72">
        <f ca="1">V57+(1+Coef!$J$8*(COS(V57))^2-(3/2)*Coef!$J$8*SIN(V57)*COS(V57)*(AL57-V57))*(AL57-V57)</f>
        <v>0.58627045390211396</v>
      </c>
      <c r="AN57" s="34" t="str">
        <f t="shared" ca="1" si="26"/>
        <v>29 626088 3717616 N</v>
      </c>
      <c r="AO57" s="33">
        <f t="shared" ca="1" si="29"/>
        <v>33.590822661810215</v>
      </c>
      <c r="AP57" s="33">
        <f t="shared" ca="1" si="30"/>
        <v>-7.641170988541365</v>
      </c>
      <c r="AQ57" s="72">
        <f ca="1">'MGRS to Dist'!BP57</f>
        <v>1549.909142477863</v>
      </c>
      <c r="AR57" s="72">
        <f ca="1">'MGRS to Dist'!BT57</f>
        <v>269.16711099954051</v>
      </c>
      <c r="AS57" s="72">
        <f ca="1">'MGRS to Dist'!BU57</f>
        <v>89.157874169084579</v>
      </c>
      <c r="AT57" s="72">
        <f ca="1">'MGRS to Dist'!BV57</f>
        <v>269.15787416908461</v>
      </c>
    </row>
    <row r="58" spans="2:46" ht="16.5" customHeight="1">
      <c r="B58" s="42" t="s">
        <v>318</v>
      </c>
      <c r="C58" s="72" t="str">
        <f t="shared" si="0"/>
        <v>29SPT2728117810</v>
      </c>
      <c r="D58" s="72">
        <f t="array" aca="1" ref="D58" ca="1">MATCH(TRUE,ISERROR(VALUE(MID(C58,ROW(INDIRECT("1:"&amp;LEN(C58))),1))),0)</f>
        <v>3</v>
      </c>
      <c r="E58" s="72">
        <f t="shared" ca="1" si="1"/>
        <v>29</v>
      </c>
      <c r="F58" s="72" t="str">
        <f t="shared" ca="1" si="2"/>
        <v>S</v>
      </c>
      <c r="G58" s="72" t="str">
        <f t="shared" ca="1" si="3"/>
        <v>P</v>
      </c>
      <c r="H58" s="72" t="str">
        <f t="shared" ca="1" si="4"/>
        <v>T</v>
      </c>
      <c r="I58" s="72">
        <f t="shared" ca="1" si="5"/>
        <v>10</v>
      </c>
      <c r="J58" s="72">
        <f t="shared" ca="1" si="6"/>
        <v>27281</v>
      </c>
      <c r="K58" s="72">
        <f t="shared" ca="1" si="7"/>
        <v>17810</v>
      </c>
      <c r="L58" s="72">
        <f t="shared" ca="1" si="8"/>
        <v>170.80604746885038</v>
      </c>
      <c r="M58" s="72">
        <f ca="1">VLOOKUP(G58,Coef!$C$2:$F$25,4)</f>
        <v>6</v>
      </c>
      <c r="N58" s="31">
        <f ca="1">VLOOKUP(F58,Coef!$C$4:$D$23,2)</f>
        <v>15</v>
      </c>
      <c r="O58" s="31">
        <f ca="1">MOD(VLOOKUP(H58,Coef!$C$2:$G$21,5)+MOD(E58+1,2)*15,20)</f>
        <v>18</v>
      </c>
      <c r="P58" s="31">
        <f ca="1">VLOOKUP(N58,Coef!$A$27:$B$46,2)</f>
        <v>3.56</v>
      </c>
      <c r="Q58" s="31">
        <f ca="1">VLOOKUP(N58,Coef!$A$27:$C$46,3)+O58/10-0.1</f>
        <v>3.6999999999999997</v>
      </c>
      <c r="R58" s="31">
        <f ca="1">IF(Q58+0.1&lt;P58,Q58+2,Q58)</f>
        <v>3.6999999999999997</v>
      </c>
      <c r="S58" s="72">
        <f t="shared" ca="1" si="9"/>
        <v>627281</v>
      </c>
      <c r="T58" s="72">
        <f t="shared" ca="1" si="10"/>
        <v>3717809.9999999995</v>
      </c>
      <c r="U58" s="72">
        <f t="shared" ca="1" si="11"/>
        <v>3717809.9999999995</v>
      </c>
      <c r="V58" s="72">
        <f t="shared" ca="1" si="12"/>
        <v>0.58422591951019875</v>
      </c>
      <c r="W58" s="72">
        <f ca="1">(Coef!$J$9/(1+Coef!$J$8*(COS(V58))^2)^0.5)*Coef!$J$6</f>
        <v>6382087.6448198045</v>
      </c>
      <c r="X58" s="72">
        <f t="shared" ca="1" si="13"/>
        <v>-9</v>
      </c>
      <c r="Y58" s="72">
        <f t="shared" ca="1" si="14"/>
        <v>1.9943474155092667E-2</v>
      </c>
      <c r="Z58" s="72">
        <f t="shared" ca="1" si="15"/>
        <v>0.92014547693523907</v>
      </c>
      <c r="AA58" s="72">
        <f t="shared" ca="1" si="16"/>
        <v>0.64022649686662114</v>
      </c>
      <c r="AB58" s="72">
        <f t="shared" ca="1" si="17"/>
        <v>1.0442986579778184</v>
      </c>
      <c r="AC58" s="72">
        <f t="shared" ca="1" si="18"/>
        <v>0.94328061770001903</v>
      </c>
      <c r="AD58" s="72">
        <f t="shared" ca="1" si="19"/>
        <v>1.7206217406682052</v>
      </c>
      <c r="AE58" s="72">
        <f ca="1">Coef!$J$6*Coef!$J$9*(V58-(Coef!$J$10*AB58)+(Coef!$J$11*AC58)-(Coef!$J$12*AD58))</f>
        <v>3703801.0825259769</v>
      </c>
      <c r="AF58" s="72">
        <f t="shared" ca="1" si="20"/>
        <v>2.1950368364798815E-3</v>
      </c>
      <c r="AG58" s="72">
        <f ca="1">((Coef!$J$8*Y58^2)/2)*(COS(V58))^2</f>
        <v>9.3255885454392825E-7</v>
      </c>
      <c r="AH58" s="72">
        <f t="shared" ca="1" si="21"/>
        <v>1.9943467955604862E-2</v>
      </c>
      <c r="AI58" s="72">
        <f t="shared" ca="1" si="22"/>
        <v>0.58642095429967755</v>
      </c>
      <c r="AJ58" s="72">
        <f t="shared" ca="1" si="23"/>
        <v>1.9944790040750116E-2</v>
      </c>
      <c r="AK58" s="72">
        <f t="shared" ca="1" si="24"/>
        <v>2.3940860429986523E-2</v>
      </c>
      <c r="AL58" s="72">
        <f t="shared" ca="1" si="25"/>
        <v>0.58628885521463292</v>
      </c>
      <c r="AM58" s="72">
        <f ca="1">V58+(1+Coef!$J$8*(COS(V58))^2-(3/2)*Coef!$J$8*SIN(V58)*COS(V58)*(AL58-V58))*(AL58-V58)</f>
        <v>0.58629850907003711</v>
      </c>
      <c r="AN58" s="34" t="str">
        <f t="shared" ca="1" si="26"/>
        <v>29 627281 3717810 N</v>
      </c>
      <c r="AO58" s="33">
        <f t="shared" ca="1" si="29"/>
        <v>33.592430104525747</v>
      </c>
      <c r="AP58" s="33">
        <f t="shared" ca="1" si="30"/>
        <v>-7.6282897394500147</v>
      </c>
      <c r="AQ58" s="72">
        <f ca="1">'MGRS to Dist'!BP58</f>
        <v>1208.9151146432562</v>
      </c>
      <c r="AR58" s="72">
        <f ca="1">'MGRS to Dist'!BT58</f>
        <v>81.476499250913093</v>
      </c>
      <c r="AS58" s="72">
        <f ca="1">'MGRS to Dist'!BU58</f>
        <v>-98.516373942767387</v>
      </c>
      <c r="AT58" s="72">
        <f ca="1">'MGRS to Dist'!BV58</f>
        <v>81.483626057232641</v>
      </c>
    </row>
    <row r="59" spans="2:46" ht="16.5" customHeight="1">
      <c r="B59" s="42" t="s">
        <v>319</v>
      </c>
      <c r="C59" s="72" t="str">
        <f t="shared" si="0"/>
        <v>29SPT3405917788</v>
      </c>
      <c r="D59" s="72">
        <f t="array" aca="1" ref="D59" ca="1">MATCH(TRUE,ISERROR(VALUE(MID(C59,ROW(INDIRECT("1:"&amp;LEN(C59))),1))),0)</f>
        <v>3</v>
      </c>
      <c r="E59" s="72">
        <f t="shared" ca="1" si="1"/>
        <v>29</v>
      </c>
      <c r="F59" s="72" t="str">
        <f t="shared" ca="1" si="2"/>
        <v>S</v>
      </c>
      <c r="G59" s="72" t="str">
        <f t="shared" ca="1" si="3"/>
        <v>P</v>
      </c>
      <c r="H59" s="72" t="str">
        <f t="shared" ca="1" si="4"/>
        <v>T</v>
      </c>
      <c r="I59" s="72">
        <f t="shared" ca="1" si="5"/>
        <v>10</v>
      </c>
      <c r="J59" s="72">
        <f t="shared" ca="1" si="6"/>
        <v>34059</v>
      </c>
      <c r="K59" s="72">
        <f t="shared" ca="1" si="7"/>
        <v>17788</v>
      </c>
      <c r="L59" s="72">
        <f t="shared" ca="1" si="8"/>
        <v>170.80604746885038</v>
      </c>
      <c r="M59" s="72">
        <f ca="1">VLOOKUP(G59,Coef!$C$2:$F$25,4)</f>
        <v>6</v>
      </c>
      <c r="N59" s="31">
        <f ca="1">VLOOKUP(F59,Coef!$C$4:$D$23,2)</f>
        <v>15</v>
      </c>
      <c r="O59" s="31">
        <f ca="1">MOD(VLOOKUP(H59,Coef!$C$2:$G$21,5)+MOD(E59+1,2)*15,20)</f>
        <v>18</v>
      </c>
      <c r="P59" s="31">
        <f ca="1">VLOOKUP(N59,Coef!$A$27:$B$46,2)</f>
        <v>3.56</v>
      </c>
      <c r="Q59" s="31">
        <f ca="1">VLOOKUP(N59,Coef!$A$27:$C$46,3)+O59/10-0.1</f>
        <v>3.6999999999999997</v>
      </c>
      <c r="R59" s="31">
        <f ca="1">IF(Q59+0.1&lt;P59,Q59+2,Q59)</f>
        <v>3.6999999999999997</v>
      </c>
      <c r="S59" s="72">
        <f t="shared" ca="1" si="9"/>
        <v>634059</v>
      </c>
      <c r="T59" s="72">
        <f t="shared" ca="1" si="10"/>
        <v>3717787.9999999995</v>
      </c>
      <c r="U59" s="72">
        <f t="shared" ca="1" si="11"/>
        <v>3717787.9999999995</v>
      </c>
      <c r="V59" s="72">
        <f t="shared" ca="1" si="12"/>
        <v>0.58422246237542608</v>
      </c>
      <c r="W59" s="72">
        <f ca="1">(Coef!$J$9/(1+Coef!$J$8*(COS(V59))^2)^0.5)*Coef!$J$6</f>
        <v>6382087.5767270932</v>
      </c>
      <c r="X59" s="72">
        <f t="shared" ca="1" si="13"/>
        <v>-9</v>
      </c>
      <c r="Y59" s="72">
        <f t="shared" ca="1" si="14"/>
        <v>2.1005509308405491E-2</v>
      </c>
      <c r="Z59" s="72">
        <f t="shared" ca="1" si="15"/>
        <v>0.92014276944648743</v>
      </c>
      <c r="AA59" s="72">
        <f t="shared" ca="1" si="16"/>
        <v>0.64022754005893168</v>
      </c>
      <c r="AB59" s="72">
        <f t="shared" ca="1" si="17"/>
        <v>1.0442938470986698</v>
      </c>
      <c r="AC59" s="72">
        <f t="shared" ca="1" si="18"/>
        <v>0.94327727033873521</v>
      </c>
      <c r="AD59" s="72">
        <f t="shared" ca="1" si="19"/>
        <v>1.7206170825476335</v>
      </c>
      <c r="AE59" s="72">
        <f ca="1">Coef!$J$6*Coef!$J$9*(V59-(Coef!$J$10*AB59)+(Coef!$J$11*AC59)-(Coef!$J$12*AD59))</f>
        <v>3703779.1217690082</v>
      </c>
      <c r="AF59" s="72">
        <f t="shared" ca="1" si="20"/>
        <v>2.195030710966119E-3</v>
      </c>
      <c r="AG59" s="72">
        <f ca="1">((Coef!$J$8*Y59^2)/2)*(COS(V59))^2</f>
        <v>1.0345298789320227E-6</v>
      </c>
      <c r="AH59" s="72">
        <f t="shared" ca="1" si="21"/>
        <v>2.100550206479649E-2</v>
      </c>
      <c r="AI59" s="72">
        <f t="shared" ca="1" si="22"/>
        <v>0.58641749081556738</v>
      </c>
      <c r="AJ59" s="72">
        <f t="shared" ca="1" si="23"/>
        <v>2.1007046812398789E-2</v>
      </c>
      <c r="AK59" s="72">
        <f t="shared" ca="1" si="24"/>
        <v>2.5215362604151987E-2</v>
      </c>
      <c r="AL59" s="72">
        <f t="shared" ca="1" si="25"/>
        <v>0.58627095244147731</v>
      </c>
      <c r="AM59" s="72">
        <f ca="1">V59+(1+Coef!$J$8*(COS(V59))^2-(3/2)*Coef!$J$8*SIN(V59)*COS(V59)*(AL59-V59))*(AL59-V59)</f>
        <v>0.58628053887768672</v>
      </c>
      <c r="AN59" s="34" t="str">
        <f t="shared" ca="1" si="26"/>
        <v>29 634059 3717788 N</v>
      </c>
      <c r="AO59" s="33">
        <f t="shared" ca="1" si="29"/>
        <v>33.591400488347027</v>
      </c>
      <c r="AP59" s="33">
        <f t="shared" ca="1" si="30"/>
        <v>-7.5552661438900861</v>
      </c>
      <c r="AQ59" s="72">
        <f ca="1">'MGRS to Dist'!BP59</f>
        <v>6779.3199489186054</v>
      </c>
      <c r="AR59" s="72">
        <f ca="1">'MGRS to Dist'!BT59</f>
        <v>90.949523990460875</v>
      </c>
      <c r="AS59" s="72">
        <f ca="1">'MGRS to Dist'!BU59</f>
        <v>-89.010073947866374</v>
      </c>
      <c r="AT59" s="72">
        <f ca="1">'MGRS to Dist'!BV59</f>
        <v>90.989926052133626</v>
      </c>
    </row>
    <row r="60" spans="2:46" ht="16.5" customHeight="1">
      <c r="B60" s="42" t="s">
        <v>320</v>
      </c>
      <c r="C60" s="72" t="str">
        <f t="shared" si="0"/>
        <v>29SPT3327818008</v>
      </c>
      <c r="D60" s="72">
        <f t="array" aca="1" ref="D60" ca="1">MATCH(TRUE,ISERROR(VALUE(MID(C60,ROW(INDIRECT("1:"&amp;LEN(C60))),1))),0)</f>
        <v>3</v>
      </c>
      <c r="E60" s="72">
        <f t="shared" ca="1" si="1"/>
        <v>29</v>
      </c>
      <c r="F60" s="72" t="str">
        <f t="shared" ca="1" si="2"/>
        <v>S</v>
      </c>
      <c r="G60" s="72" t="str">
        <f t="shared" ca="1" si="3"/>
        <v>P</v>
      </c>
      <c r="H60" s="72" t="str">
        <f t="shared" ca="1" si="4"/>
        <v>T</v>
      </c>
      <c r="I60" s="72">
        <f t="shared" ca="1" si="5"/>
        <v>10</v>
      </c>
      <c r="J60" s="72">
        <f t="shared" ca="1" si="6"/>
        <v>33278</v>
      </c>
      <c r="K60" s="72">
        <f t="shared" ca="1" si="7"/>
        <v>18008</v>
      </c>
      <c r="L60" s="72">
        <f t="shared" ca="1" si="8"/>
        <v>170.80604746885038</v>
      </c>
      <c r="M60" s="72">
        <f ca="1">VLOOKUP(G60,Coef!$C$2:$F$25,4)</f>
        <v>6</v>
      </c>
      <c r="N60" s="31">
        <f ca="1">VLOOKUP(F60,Coef!$C$4:$D$23,2)</f>
        <v>15</v>
      </c>
      <c r="O60" s="31">
        <f ca="1">MOD(VLOOKUP(H60,Coef!$C$2:$G$21,5)+MOD(E60+1,2)*15,20)</f>
        <v>18</v>
      </c>
      <c r="P60" s="31">
        <f ca="1">VLOOKUP(N60,Coef!$A$27:$B$46,2)</f>
        <v>3.56</v>
      </c>
      <c r="Q60" s="31">
        <f ca="1">VLOOKUP(N60,Coef!$A$27:$C$46,3)+O60/10-0.1</f>
        <v>3.6999999999999997</v>
      </c>
      <c r="R60" s="31">
        <f ca="1">IF(Q60+0.1&lt;P60,Q60+2,Q60)</f>
        <v>3.6999999999999997</v>
      </c>
      <c r="S60" s="72">
        <f t="shared" ca="1" si="9"/>
        <v>633278</v>
      </c>
      <c r="T60" s="72">
        <f t="shared" ca="1" si="10"/>
        <v>3718007.9999999995</v>
      </c>
      <c r="U60" s="72">
        <f t="shared" ca="1" si="11"/>
        <v>3718007.9999999995</v>
      </c>
      <c r="V60" s="72">
        <f t="shared" ca="1" si="12"/>
        <v>0.58425703372315285</v>
      </c>
      <c r="W60" s="72">
        <f ca="1">(Coef!$J$9/(1+Coef!$J$8*(COS(V60))^2)^0.5)*Coef!$J$6</f>
        <v>6382088.2576633319</v>
      </c>
      <c r="X60" s="72">
        <f t="shared" ca="1" si="13"/>
        <v>-9</v>
      </c>
      <c r="Y60" s="72">
        <f t="shared" ca="1" si="14"/>
        <v>2.0883133328650792E-2</v>
      </c>
      <c r="Z60" s="72">
        <f t="shared" ca="1" si="15"/>
        <v>0.92016984235446087</v>
      </c>
      <c r="AA60" s="72">
        <f t="shared" ca="1" si="16"/>
        <v>0.64021710559583633</v>
      </c>
      <c r="AB60" s="72">
        <f t="shared" ca="1" si="17"/>
        <v>1.0443419549003834</v>
      </c>
      <c r="AC60" s="72">
        <f t="shared" ca="1" si="18"/>
        <v>0.94331074257424663</v>
      </c>
      <c r="AD60" s="72">
        <f t="shared" ca="1" si="19"/>
        <v>1.7206636608783998</v>
      </c>
      <c r="AE60" s="72">
        <f ca="1">Coef!$J$6*Coef!$J$9*(V60-(Coef!$J$10*AB60)+(Coef!$J$11*AC60)-(Coef!$J$12*AD60))</f>
        <v>3703998.7293703263</v>
      </c>
      <c r="AF60" s="72">
        <f t="shared" ca="1" si="20"/>
        <v>2.1950919611385109E-3</v>
      </c>
      <c r="AG60" s="72">
        <f ca="1">((Coef!$J$8*Y60^2)/2)*(COS(V60))^2</f>
        <v>1.0224641100436275E-6</v>
      </c>
      <c r="AH60" s="72">
        <f t="shared" ca="1" si="21"/>
        <v>2.0883126211232683E-2</v>
      </c>
      <c r="AI60" s="72">
        <f t="shared" ca="1" si="22"/>
        <v>0.58645212343988862</v>
      </c>
      <c r="AJ60" s="72">
        <f t="shared" ca="1" si="23"/>
        <v>2.0884644116818674E-2</v>
      </c>
      <c r="AK60" s="72">
        <f t="shared" ca="1" si="24"/>
        <v>2.5069077446942423E-2</v>
      </c>
      <c r="AL60" s="72">
        <f t="shared" ca="1" si="25"/>
        <v>0.58630727625360757</v>
      </c>
      <c r="AM60" s="72">
        <f ca="1">V60+(1+Coef!$J$8*(COS(V60))^2-(3/2)*Coef!$J$8*SIN(V60)*COS(V60)*(AL60-V60))*(AL60-V60)</f>
        <v>0.58631687043408653</v>
      </c>
      <c r="AN60" s="34" t="str">
        <f t="shared" ca="1" si="26"/>
        <v>29 633278 3718008 N</v>
      </c>
      <c r="AO60" s="33">
        <f t="shared" ca="1" si="29"/>
        <v>33.593482133191877</v>
      </c>
      <c r="AP60" s="33">
        <f t="shared" ca="1" si="30"/>
        <v>-7.5636476660036021</v>
      </c>
      <c r="AQ60" s="72">
        <f ca="1">'MGRS to Dist'!BP60</f>
        <v>811.54032142810547</v>
      </c>
      <c r="AR60" s="72">
        <f ca="1">'MGRS to Dist'!BT60</f>
        <v>286.60451858459732</v>
      </c>
      <c r="AS60" s="72">
        <f ca="1">'MGRS to Dist'!BU60</f>
        <v>106.59988124209487</v>
      </c>
      <c r="AT60" s="72">
        <f ca="1">'MGRS to Dist'!BV60</f>
        <v>286.59988124209485</v>
      </c>
    </row>
    <row r="61" spans="2:46" ht="16.5" customHeight="1">
      <c r="B61" s="42" t="s">
        <v>321</v>
      </c>
      <c r="C61" s="72" t="str">
        <f t="shared" si="0"/>
        <v>29SPT2990814540</v>
      </c>
      <c r="D61" s="72">
        <f t="array" aca="1" ref="D61" ca="1">MATCH(TRUE,ISERROR(VALUE(MID(C61,ROW(INDIRECT("1:"&amp;LEN(C61))),1))),0)</f>
        <v>3</v>
      </c>
      <c r="E61" s="72">
        <f t="shared" ca="1" si="1"/>
        <v>29</v>
      </c>
      <c r="F61" s="72" t="str">
        <f t="shared" ca="1" si="2"/>
        <v>S</v>
      </c>
      <c r="G61" s="72" t="str">
        <f t="shared" ca="1" si="3"/>
        <v>P</v>
      </c>
      <c r="H61" s="72" t="str">
        <f t="shared" ca="1" si="4"/>
        <v>T</v>
      </c>
      <c r="I61" s="72">
        <f t="shared" ca="1" si="5"/>
        <v>10</v>
      </c>
      <c r="J61" s="72">
        <f t="shared" ca="1" si="6"/>
        <v>29908</v>
      </c>
      <c r="K61" s="72">
        <f t="shared" ca="1" si="7"/>
        <v>14540</v>
      </c>
      <c r="L61" s="72">
        <f t="shared" ca="1" si="8"/>
        <v>170.80604746885038</v>
      </c>
      <c r="M61" s="72">
        <f ca="1">VLOOKUP(G61,Coef!$C$2:$F$25,4)</f>
        <v>6</v>
      </c>
      <c r="N61" s="31">
        <f ca="1">VLOOKUP(F61,Coef!$C$4:$D$23,2)</f>
        <v>15</v>
      </c>
      <c r="O61" s="31">
        <f ca="1">MOD(VLOOKUP(H61,Coef!$C$2:$G$21,5)+MOD(E61+1,2)*15,20)</f>
        <v>18</v>
      </c>
      <c r="P61" s="31">
        <f ca="1">VLOOKUP(N61,Coef!$A$27:$B$46,2)</f>
        <v>3.56</v>
      </c>
      <c r="Q61" s="31">
        <f ca="1">VLOOKUP(N61,Coef!$A$27:$C$46,3)+O61/10-0.1</f>
        <v>3.6999999999999997</v>
      </c>
      <c r="R61" s="31">
        <f ca="1">IF(Q61+0.1&lt;P61,Q61+2,Q61)</f>
        <v>3.6999999999999997</v>
      </c>
      <c r="S61" s="72">
        <f t="shared" ca="1" si="9"/>
        <v>629908</v>
      </c>
      <c r="T61" s="72">
        <f t="shared" ca="1" si="10"/>
        <v>3714539.9999999995</v>
      </c>
      <c r="U61" s="72">
        <f t="shared" ca="1" si="11"/>
        <v>3714539.9999999995</v>
      </c>
      <c r="V61" s="72">
        <f t="shared" ca="1" si="12"/>
        <v>0.58371206356898653</v>
      </c>
      <c r="W61" s="72">
        <f ca="1">(Coef!$J$9/(1+Coef!$J$8*(COS(V61))^2)^0.5)*Coef!$J$6</f>
        <v>6382077.5259906556</v>
      </c>
      <c r="X61" s="72">
        <f t="shared" ca="1" si="13"/>
        <v>-9</v>
      </c>
      <c r="Y61" s="72">
        <f t="shared" ca="1" si="14"/>
        <v>2.0355127224787994E-2</v>
      </c>
      <c r="Z61" s="72">
        <f t="shared" ca="1" si="15"/>
        <v>0.91974256306768853</v>
      </c>
      <c r="AA61" s="72">
        <f t="shared" ca="1" si="16"/>
        <v>0.64038093364153548</v>
      </c>
      <c r="AB61" s="72">
        <f t="shared" ca="1" si="17"/>
        <v>1.0435833451028307</v>
      </c>
      <c r="AC61" s="72">
        <f t="shared" ca="1" si="18"/>
        <v>0.94278274223750691</v>
      </c>
      <c r="AD61" s="72">
        <f t="shared" ca="1" si="19"/>
        <v>1.7199286733563541</v>
      </c>
      <c r="AE61" s="72">
        <f ca="1">Coef!$J$6*Coef!$J$9*(V61-(Coef!$J$10*AB61)+(Coef!$J$11*AC61)-(Coef!$J$12*AD61))</f>
        <v>3700536.9231788018</v>
      </c>
      <c r="AF61" s="72">
        <f t="shared" ca="1" si="20"/>
        <v>2.1941251519071972E-3</v>
      </c>
      <c r="AG61" s="72">
        <f ca="1">((Coef!$J$8*Y61^2)/2)*(COS(V61))^2</f>
        <v>9.7211405556403843E-7</v>
      </c>
      <c r="AH61" s="72">
        <f t="shared" ca="1" si="21"/>
        <v>2.0355120628952901E-2</v>
      </c>
      <c r="AI61" s="72">
        <f t="shared" ca="1" si="22"/>
        <v>0.58590618658795379</v>
      </c>
      <c r="AJ61" s="72">
        <f t="shared" ca="1" si="23"/>
        <v>2.0356526284102783E-2</v>
      </c>
      <c r="AK61" s="72">
        <f t="shared" ca="1" si="24"/>
        <v>2.4426548625672239E-2</v>
      </c>
      <c r="AL61" s="72">
        <f t="shared" ca="1" si="25"/>
        <v>0.58576873273090424</v>
      </c>
      <c r="AM61" s="72">
        <f ca="1">V61+(1+Coef!$J$8*(COS(V61))^2-(3/2)*Coef!$J$8*SIN(V61)*COS(V61)*(AL61-V61))*(AL61-V61)</f>
        <v>0.58577836388183802</v>
      </c>
      <c r="AN61" s="34" t="str">
        <f t="shared" ca="1" si="26"/>
        <v>29 629908 3714540 N</v>
      </c>
      <c r="AO61" s="33">
        <f t="shared" ca="1" si="29"/>
        <v>33.562627980507898</v>
      </c>
      <c r="AP61" s="33">
        <f t="shared" ca="1" si="30"/>
        <v>-7.6004618556778993</v>
      </c>
      <c r="AQ61" s="72">
        <f ca="1">'MGRS to Dist'!BP61</f>
        <v>4836.5947427057799</v>
      </c>
      <c r="AR61" s="72">
        <f ca="1">'MGRS to Dist'!BT61</f>
        <v>224.83973317835355</v>
      </c>
      <c r="AS61" s="72">
        <f ca="1">'MGRS to Dist'!BU61</f>
        <v>44.819372261567977</v>
      </c>
      <c r="AT61" s="72">
        <f ca="1">'MGRS to Dist'!BV61</f>
        <v>224.81937226156799</v>
      </c>
    </row>
    <row r="62" spans="2:46" ht="16.5" customHeight="1">
      <c r="B62" s="42" t="s">
        <v>322</v>
      </c>
      <c r="C62" s="72" t="str">
        <f t="shared" si="0"/>
        <v>29SPT2542419110</v>
      </c>
      <c r="D62" s="72">
        <f t="array" aca="1" ref="D62" ca="1">MATCH(TRUE,ISERROR(VALUE(MID(C62,ROW(INDIRECT("1:"&amp;LEN(C62))),1))),0)</f>
        <v>3</v>
      </c>
      <c r="E62" s="72">
        <f t="shared" ca="1" si="1"/>
        <v>29</v>
      </c>
      <c r="F62" s="72" t="str">
        <f t="shared" ca="1" si="2"/>
        <v>S</v>
      </c>
      <c r="G62" s="72" t="str">
        <f t="shared" ca="1" si="3"/>
        <v>P</v>
      </c>
      <c r="H62" s="72" t="str">
        <f t="shared" ca="1" si="4"/>
        <v>T</v>
      </c>
      <c r="I62" s="72">
        <f t="shared" ca="1" si="5"/>
        <v>10</v>
      </c>
      <c r="J62" s="72">
        <f t="shared" ca="1" si="6"/>
        <v>25424</v>
      </c>
      <c r="K62" s="72">
        <f t="shared" ca="1" si="7"/>
        <v>19110</v>
      </c>
      <c r="L62" s="72">
        <f t="shared" ca="1" si="8"/>
        <v>170.80604746885038</v>
      </c>
      <c r="M62" s="72">
        <f ca="1">VLOOKUP(G62,Coef!$C$2:$F$25,4)</f>
        <v>6</v>
      </c>
      <c r="N62" s="31">
        <f ca="1">VLOOKUP(F62,Coef!$C$4:$D$23,2)</f>
        <v>15</v>
      </c>
      <c r="O62" s="31">
        <f ca="1">MOD(VLOOKUP(H62,Coef!$C$2:$G$21,5)+MOD(E62+1,2)*15,20)</f>
        <v>18</v>
      </c>
      <c r="P62" s="31">
        <f ca="1">VLOOKUP(N62,Coef!$A$27:$B$46,2)</f>
        <v>3.56</v>
      </c>
      <c r="Q62" s="31">
        <f ca="1">VLOOKUP(N62,Coef!$A$27:$C$46,3)+O62/10-0.1</f>
        <v>3.6999999999999997</v>
      </c>
      <c r="R62" s="31">
        <f ca="1">IF(Q62+0.1&lt;P62,Q62+2,Q62)</f>
        <v>3.6999999999999997</v>
      </c>
      <c r="S62" s="72">
        <f t="shared" ca="1" si="9"/>
        <v>625424</v>
      </c>
      <c r="T62" s="72">
        <f t="shared" ca="1" si="10"/>
        <v>3719109.9999999995</v>
      </c>
      <c r="U62" s="72">
        <f t="shared" ca="1" si="11"/>
        <v>3719109.9999999995</v>
      </c>
      <c r="V62" s="72">
        <f t="shared" ca="1" si="12"/>
        <v>0.58443020474676632</v>
      </c>
      <c r="W62" s="72">
        <f ca="1">(Coef!$J$9/(1+Coef!$J$8*(COS(V62))^2)^0.5)*Coef!$J$6</f>
        <v>6382091.6688395692</v>
      </c>
      <c r="X62" s="72">
        <f t="shared" ca="1" si="13"/>
        <v>-9</v>
      </c>
      <c r="Y62" s="72">
        <f t="shared" ca="1" si="14"/>
        <v>1.9652491143676312E-2</v>
      </c>
      <c r="Z62" s="72">
        <f t="shared" ca="1" si="15"/>
        <v>0.92030538680292606</v>
      </c>
      <c r="AA62" s="72">
        <f t="shared" ca="1" si="16"/>
        <v>0.64016475348446888</v>
      </c>
      <c r="AB62" s="72">
        <f t="shared" ca="1" si="17"/>
        <v>1.0445828981482292</v>
      </c>
      <c r="AC62" s="72">
        <f t="shared" ca="1" si="18"/>
        <v>0.94347836198228918</v>
      </c>
      <c r="AD62" s="72">
        <f t="shared" ca="1" si="19"/>
        <v>1.7208968798320461</v>
      </c>
      <c r="AE62" s="72">
        <f ca="1">Coef!$J$6*Coef!$J$9*(V62-(Coef!$J$10*AB62)+(Coef!$J$11*AC62)-(Coef!$J$12*AD62))</f>
        <v>3705098.7648676322</v>
      </c>
      <c r="AF62" s="72">
        <f t="shared" ca="1" si="20"/>
        <v>2.1953986027460114E-3</v>
      </c>
      <c r="AG62" s="72">
        <f ca="1">((Coef!$J$8*Y62^2)/2)*(COS(V62))^2</f>
        <v>9.0529992690698592E-7</v>
      </c>
      <c r="AH62" s="72">
        <f t="shared" ca="1" si="21"/>
        <v>1.9652485213210044E-2</v>
      </c>
      <c r="AI62" s="72">
        <f t="shared" ca="1" si="22"/>
        <v>0.58662560136201813</v>
      </c>
      <c r="AJ62" s="72">
        <f t="shared" ca="1" si="23"/>
        <v>1.9653750268685821E-2</v>
      </c>
      <c r="AK62" s="72">
        <f t="shared" ca="1" si="24"/>
        <v>2.3594846848152922E-2</v>
      </c>
      <c r="AL62" s="72">
        <f t="shared" ca="1" si="25"/>
        <v>0.58649727117354045</v>
      </c>
      <c r="AM62" s="72">
        <f ca="1">V62+(1+Coef!$J$8*(COS(V62))^2-(3/2)*Coef!$J$8*SIN(V62)*COS(V62)*(AL62-V62))*(AL62-V62)</f>
        <v>0.58650694169732509</v>
      </c>
      <c r="AN62" s="34" t="str">
        <f t="shared" ca="1" si="26"/>
        <v>29 625424 3719110 N</v>
      </c>
      <c r="AO62" s="33">
        <f t="shared" ca="1" si="29"/>
        <v>33.604372414382162</v>
      </c>
      <c r="AP62" s="33">
        <f t="shared" ca="1" si="30"/>
        <v>-7.6481148573432849</v>
      </c>
      <c r="AQ62" s="72">
        <f ca="1">'MGRS to Dist'!BP62</f>
        <v>6403.7081554608285</v>
      </c>
      <c r="AR62" s="72">
        <f ca="1">'MGRS to Dist'!BT62</f>
        <v>316.45199733679294</v>
      </c>
      <c r="AS62" s="72">
        <f ca="1">'MGRS to Dist'!BU62</f>
        <v>136.42563799677313</v>
      </c>
      <c r="AT62" s="72">
        <f ca="1">'MGRS to Dist'!BV62</f>
        <v>316.42563799677316</v>
      </c>
    </row>
    <row r="63" spans="2:46" ht="16.5" customHeight="1">
      <c r="B63" s="42" t="s">
        <v>323</v>
      </c>
      <c r="C63" s="72" t="str">
        <f t="shared" si="0"/>
        <v>29SPT2506919113</v>
      </c>
      <c r="D63" s="72">
        <f t="array" aca="1" ref="D63" ca="1">MATCH(TRUE,ISERROR(VALUE(MID(C63,ROW(INDIRECT("1:"&amp;LEN(C63))),1))),0)</f>
        <v>3</v>
      </c>
      <c r="E63" s="72">
        <f t="shared" ca="1" si="1"/>
        <v>29</v>
      </c>
      <c r="F63" s="72" t="str">
        <f t="shared" ca="1" si="2"/>
        <v>S</v>
      </c>
      <c r="G63" s="72" t="str">
        <f t="shared" ca="1" si="3"/>
        <v>P</v>
      </c>
      <c r="H63" s="72" t="str">
        <f t="shared" ca="1" si="4"/>
        <v>T</v>
      </c>
      <c r="I63" s="72">
        <f t="shared" ca="1" si="5"/>
        <v>10</v>
      </c>
      <c r="J63" s="72">
        <f t="shared" ca="1" si="6"/>
        <v>25069</v>
      </c>
      <c r="K63" s="72">
        <f t="shared" ca="1" si="7"/>
        <v>19113</v>
      </c>
      <c r="L63" s="72">
        <f t="shared" ca="1" si="8"/>
        <v>170.80604746885038</v>
      </c>
      <c r="M63" s="72">
        <f ca="1">VLOOKUP(G63,Coef!$C$2:$F$25,4)</f>
        <v>6</v>
      </c>
      <c r="N63" s="31">
        <f ca="1">VLOOKUP(F63,Coef!$C$4:$D$23,2)</f>
        <v>15</v>
      </c>
      <c r="O63" s="31">
        <f ca="1">MOD(VLOOKUP(H63,Coef!$C$2:$G$21,5)+MOD(E63+1,2)*15,20)</f>
        <v>18</v>
      </c>
      <c r="P63" s="31">
        <f ca="1">VLOOKUP(N63,Coef!$A$27:$B$46,2)</f>
        <v>3.56</v>
      </c>
      <c r="Q63" s="31">
        <f ca="1">VLOOKUP(N63,Coef!$A$27:$C$46,3)+O63/10-0.1</f>
        <v>3.6999999999999997</v>
      </c>
      <c r="R63" s="31">
        <f ca="1">IF(Q63+0.1&lt;P63,Q63+2,Q63)</f>
        <v>3.6999999999999997</v>
      </c>
      <c r="S63" s="72">
        <f t="shared" ca="1" si="9"/>
        <v>625069</v>
      </c>
      <c r="T63" s="72">
        <f t="shared" ca="1" si="10"/>
        <v>3719112.9999999995</v>
      </c>
      <c r="U63" s="72">
        <f t="shared" ca="1" si="11"/>
        <v>3719112.9999999995</v>
      </c>
      <c r="V63" s="72">
        <f t="shared" ca="1" si="12"/>
        <v>0.58443067617423528</v>
      </c>
      <c r="W63" s="72">
        <f ca="1">(Coef!$J$9/(1+Coef!$J$8*(COS(V63))^2)^0.5)*Coef!$J$6</f>
        <v>6382091.6781265857</v>
      </c>
      <c r="X63" s="72">
        <f t="shared" ca="1" si="13"/>
        <v>-9</v>
      </c>
      <c r="Y63" s="72">
        <f t="shared" ca="1" si="14"/>
        <v>1.9596866718265799E-2</v>
      </c>
      <c r="Z63" s="72">
        <f t="shared" ca="1" si="15"/>
        <v>0.92030575564803752</v>
      </c>
      <c r="AA63" s="72">
        <f t="shared" ca="1" si="16"/>
        <v>0.64016461077186504</v>
      </c>
      <c r="AB63" s="72">
        <f t="shared" ca="1" si="17"/>
        <v>1.044583553998254</v>
      </c>
      <c r="AC63" s="72">
        <f t="shared" ca="1" si="18"/>
        <v>0.9434788181916568</v>
      </c>
      <c r="AD63" s="72">
        <f t="shared" ca="1" si="19"/>
        <v>1.7208975145106444</v>
      </c>
      <c r="AE63" s="72">
        <f ca="1">Coef!$J$6*Coef!$J$9*(V63-(Coef!$J$10*AB63)+(Coef!$J$11*AC63)-(Coef!$J$12*AD63))</f>
        <v>3705101.7595220287</v>
      </c>
      <c r="AF63" s="72">
        <f t="shared" ca="1" si="20"/>
        <v>2.195399437145612E-3</v>
      </c>
      <c r="AG63" s="72">
        <f ca="1">((Coef!$J$8*Y63^2)/2)*(COS(V63))^2</f>
        <v>9.0018189479850425E-7</v>
      </c>
      <c r="AH63" s="72">
        <f t="shared" ca="1" si="21"/>
        <v>1.9596860838017593E-2</v>
      </c>
      <c r="AI63" s="72">
        <f t="shared" ca="1" si="22"/>
        <v>0.58662607363512209</v>
      </c>
      <c r="AJ63" s="72">
        <f t="shared" ca="1" si="23"/>
        <v>1.9598115181896081E-2</v>
      </c>
      <c r="AK63" s="72">
        <f t="shared" ca="1" si="24"/>
        <v>2.35280875198388E-2</v>
      </c>
      <c r="AL63" s="72">
        <f t="shared" ca="1" si="25"/>
        <v>0.58649846859232846</v>
      </c>
      <c r="AM63" s="72">
        <f ca="1">V63+(1+Coef!$J$8*(COS(V63))^2-(3/2)*Coef!$J$8*SIN(V63)*COS(V63)*(AL63-V63))*(AL63-V63)</f>
        <v>0.58650814249953953</v>
      </c>
      <c r="AN63" s="34" t="str">
        <f t="shared" ca="1" si="26"/>
        <v>29 625069 3719113 N</v>
      </c>
      <c r="AO63" s="33">
        <f t="shared" ca="1" si="29"/>
        <v>33.604441215281085</v>
      </c>
      <c r="AP63" s="33">
        <f t="shared" ca="1" si="30"/>
        <v>-7.6519398850988125</v>
      </c>
      <c r="AQ63" s="72">
        <f ca="1">'MGRS to Dist'!BP63</f>
        <v>355.08603622779282</v>
      </c>
      <c r="AR63" s="72">
        <f ca="1">'MGRS to Dist'!BT63</f>
        <v>271.23823853846397</v>
      </c>
      <c r="AS63" s="72">
        <f ca="1">'MGRS to Dist'!BU63</f>
        <v>91.236121555452499</v>
      </c>
      <c r="AT63" s="72">
        <f ca="1">'MGRS to Dist'!BV63</f>
        <v>271.23612155545243</v>
      </c>
    </row>
    <row r="64" spans="2:46" ht="16.5" customHeight="1">
      <c r="B64" s="42" t="s">
        <v>324</v>
      </c>
      <c r="C64" s="72" t="str">
        <f t="shared" si="0"/>
        <v>29SPT1834110826</v>
      </c>
      <c r="D64" s="72">
        <f t="array" aca="1" ref="D64" ca="1">MATCH(TRUE,ISERROR(VALUE(MID(C64,ROW(INDIRECT("1:"&amp;LEN(C64))),1))),0)</f>
        <v>3</v>
      </c>
      <c r="E64" s="72">
        <f t="shared" ca="1" si="1"/>
        <v>29</v>
      </c>
      <c r="F64" s="72" t="str">
        <f t="shared" ca="1" si="2"/>
        <v>S</v>
      </c>
      <c r="G64" s="72" t="str">
        <f t="shared" ca="1" si="3"/>
        <v>P</v>
      </c>
      <c r="H64" s="72" t="str">
        <f t="shared" ca="1" si="4"/>
        <v>T</v>
      </c>
      <c r="I64" s="72">
        <f t="shared" ca="1" si="5"/>
        <v>10</v>
      </c>
      <c r="J64" s="72">
        <f t="shared" ca="1" si="6"/>
        <v>18341</v>
      </c>
      <c r="K64" s="72">
        <f t="shared" ca="1" si="7"/>
        <v>10826</v>
      </c>
      <c r="L64" s="72">
        <f t="shared" ca="1" si="8"/>
        <v>170.80604746885038</v>
      </c>
      <c r="M64" s="72">
        <f ca="1">VLOOKUP(G64,Coef!$C$2:$F$25,4)</f>
        <v>6</v>
      </c>
      <c r="N64" s="31">
        <f ca="1">VLOOKUP(F64,Coef!$C$4:$D$23,2)</f>
        <v>15</v>
      </c>
      <c r="O64" s="31">
        <f ca="1">MOD(VLOOKUP(H64,Coef!$C$2:$G$21,5)+MOD(E64+1,2)*15,20)</f>
        <v>18</v>
      </c>
      <c r="P64" s="31">
        <f ca="1">VLOOKUP(N64,Coef!$A$27:$B$46,2)</f>
        <v>3.56</v>
      </c>
      <c r="Q64" s="31">
        <f ca="1">VLOOKUP(N64,Coef!$A$27:$C$46,3)+O64/10-0.1</f>
        <v>3.6999999999999997</v>
      </c>
      <c r="R64" s="31">
        <f ca="1">IF(Q64+0.1&lt;P64,Q64+2,Q64)</f>
        <v>3.6999999999999997</v>
      </c>
      <c r="S64" s="72">
        <f t="shared" ca="1" si="9"/>
        <v>618341</v>
      </c>
      <c r="T64" s="72">
        <f t="shared" ca="1" si="10"/>
        <v>3710825.9999999995</v>
      </c>
      <c r="U64" s="72">
        <f t="shared" ca="1" si="11"/>
        <v>3710825.9999999995</v>
      </c>
      <c r="V64" s="72">
        <f t="shared" ca="1" si="12"/>
        <v>0.58312843636236189</v>
      </c>
      <c r="W64" s="72">
        <f ca="1">(Coef!$J$9/(1+Coef!$J$8*(COS(V64))^2)^0.5)*Coef!$J$6</f>
        <v>6382066.0386694279</v>
      </c>
      <c r="X64" s="72">
        <f t="shared" ca="1" si="13"/>
        <v>-9</v>
      </c>
      <c r="Y64" s="72">
        <f t="shared" ca="1" si="14"/>
        <v>1.8542741376062672E-2</v>
      </c>
      <c r="Z64" s="72">
        <f t="shared" ca="1" si="15"/>
        <v>0.91928376342374329</v>
      </c>
      <c r="AA64" s="72">
        <f t="shared" ca="1" si="16"/>
        <v>0.64055482566682476</v>
      </c>
      <c r="AB64" s="72">
        <f t="shared" ca="1" si="17"/>
        <v>1.0427703180742336</v>
      </c>
      <c r="AC64" s="72">
        <f t="shared" ca="1" si="18"/>
        <v>0.94221644497238133</v>
      </c>
      <c r="AD64" s="72">
        <f t="shared" ca="1" si="19"/>
        <v>1.7191397878775867</v>
      </c>
      <c r="AE64" s="72">
        <f ca="1">Coef!$J$6*Coef!$J$9*(V64-(Coef!$J$10*AB64)+(Coef!$J$11*AC64)-(Coef!$J$12*AD64))</f>
        <v>3696829.5757011618</v>
      </c>
      <c r="AF64" s="72">
        <f t="shared" ca="1" si="20"/>
        <v>2.1930867236459746E-3</v>
      </c>
      <c r="AG64" s="72">
        <f ca="1">((Coef!$J$8*Y64^2)/2)*(COS(V64))^2</f>
        <v>8.0733182352629578E-7</v>
      </c>
      <c r="AH64" s="72">
        <f t="shared" ca="1" si="21"/>
        <v>1.854273638601427E-2</v>
      </c>
      <c r="AI64" s="72">
        <f t="shared" ca="1" si="22"/>
        <v>0.58532152131545911</v>
      </c>
      <c r="AJ64" s="72">
        <f t="shared" ca="1" si="23"/>
        <v>1.8543799005286909E-2</v>
      </c>
      <c r="AK64" s="72">
        <f t="shared" ca="1" si="24"/>
        <v>2.2243519131542037E-2</v>
      </c>
      <c r="AL64" s="72">
        <f t="shared" ca="1" si="25"/>
        <v>0.5852075955048458</v>
      </c>
      <c r="AM64" s="72">
        <f ca="1">V64+(1+Coef!$J$8*(COS(V64))^2-(3/2)*Coef!$J$8*SIN(V64)*COS(V64)*(AL64-V64))*(AL64-V64)</f>
        <v>0.58521733928631636</v>
      </c>
      <c r="AN64" s="34" t="str">
        <f t="shared" ca="1" si="26"/>
        <v>29 618341 3710826 N</v>
      </c>
      <c r="AO64" s="33">
        <f t="shared" ca="1" si="29"/>
        <v>33.530483638981472</v>
      </c>
      <c r="AP64" s="33">
        <f t="shared" ca="1" si="30"/>
        <v>-7.7255402322441391</v>
      </c>
      <c r="AQ64" s="72">
        <f ca="1">'MGRS to Dist'!BP64</f>
        <v>10676.605184673952</v>
      </c>
      <c r="AR64" s="72">
        <f ca="1">'MGRS to Dist'!BT64</f>
        <v>219.68623866318956</v>
      </c>
      <c r="AS64" s="72">
        <f ca="1">'MGRS to Dist'!BU64</f>
        <v>39.645543660653495</v>
      </c>
      <c r="AT64" s="72">
        <f ca="1">'MGRS to Dist'!BV64</f>
        <v>219.64554366065352</v>
      </c>
    </row>
    <row r="65" spans="2:46" ht="16.5" customHeight="1">
      <c r="B65" s="42" t="s">
        <v>325</v>
      </c>
      <c r="C65" s="72" t="str">
        <f t="shared" si="0"/>
        <v>29SPT3533419294</v>
      </c>
      <c r="D65" s="72">
        <f t="array" aca="1" ref="D65" ca="1">MATCH(TRUE,ISERROR(VALUE(MID(C65,ROW(INDIRECT("1:"&amp;LEN(C65))),1))),0)</f>
        <v>3</v>
      </c>
      <c r="E65" s="72">
        <f t="shared" ca="1" si="1"/>
        <v>29</v>
      </c>
      <c r="F65" s="72" t="str">
        <f t="shared" ca="1" si="2"/>
        <v>S</v>
      </c>
      <c r="G65" s="72" t="str">
        <f t="shared" ca="1" si="3"/>
        <v>P</v>
      </c>
      <c r="H65" s="72" t="str">
        <f t="shared" ca="1" si="4"/>
        <v>T</v>
      </c>
      <c r="I65" s="72">
        <f t="shared" ca="1" si="5"/>
        <v>10</v>
      </c>
      <c r="J65" s="72">
        <f t="shared" ca="1" si="6"/>
        <v>35334</v>
      </c>
      <c r="K65" s="72">
        <f t="shared" ca="1" si="7"/>
        <v>19294</v>
      </c>
      <c r="L65" s="72">
        <f t="shared" ca="1" si="8"/>
        <v>170.80604746885038</v>
      </c>
      <c r="M65" s="72">
        <f ca="1">VLOOKUP(G65,Coef!$C$2:$F$25,4)</f>
        <v>6</v>
      </c>
      <c r="N65" s="31">
        <f ca="1">VLOOKUP(F65,Coef!$C$4:$D$23,2)</f>
        <v>15</v>
      </c>
      <c r="O65" s="31">
        <f ca="1">MOD(VLOOKUP(H65,Coef!$C$2:$G$21,5)+MOD(E65+1,2)*15,20)</f>
        <v>18</v>
      </c>
      <c r="P65" s="31">
        <f ca="1">VLOOKUP(N65,Coef!$A$27:$B$46,2)</f>
        <v>3.56</v>
      </c>
      <c r="Q65" s="31">
        <f ca="1">VLOOKUP(N65,Coef!$A$27:$C$46,3)+O65/10-0.1</f>
        <v>3.6999999999999997</v>
      </c>
      <c r="R65" s="31">
        <f ca="1">IF(Q65+0.1&lt;P65,Q65+2,Q65)</f>
        <v>3.6999999999999997</v>
      </c>
      <c r="S65" s="72">
        <f t="shared" ca="1" si="9"/>
        <v>635334</v>
      </c>
      <c r="T65" s="72">
        <f t="shared" ca="1" si="10"/>
        <v>3719293.9999999995</v>
      </c>
      <c r="U65" s="72">
        <f t="shared" ca="1" si="11"/>
        <v>3719293.9999999995</v>
      </c>
      <c r="V65" s="72">
        <f t="shared" ca="1" si="12"/>
        <v>0.58445911896486513</v>
      </c>
      <c r="W65" s="72">
        <f ca="1">(Coef!$J$9/(1+Coef!$J$8*(COS(V65))^2)^0.5)*Coef!$J$6</f>
        <v>6382092.2384502292</v>
      </c>
      <c r="X65" s="72">
        <f t="shared" ca="1" si="13"/>
        <v>-9</v>
      </c>
      <c r="Y65" s="72">
        <f t="shared" ca="1" si="14"/>
        <v>2.1205271710843108E-2</v>
      </c>
      <c r="Z65" s="72">
        <f t="shared" ca="1" si="15"/>
        <v>0.92032800778936696</v>
      </c>
      <c r="AA65" s="72">
        <f t="shared" ca="1" si="16"/>
        <v>0.6401559985035995</v>
      </c>
      <c r="AB65" s="72">
        <f t="shared" ca="1" si="17"/>
        <v>1.0446231228595486</v>
      </c>
      <c r="AC65" s="72">
        <f t="shared" ca="1" si="18"/>
        <v>0.94350634177056125</v>
      </c>
      <c r="AD65" s="72">
        <f t="shared" ca="1" si="19"/>
        <v>1.7209358045888024</v>
      </c>
      <c r="AE65" s="72">
        <f ca="1">Coef!$J$6*Coef!$J$9*(V65-(Coef!$J$10*AB65)+(Coef!$J$11*AC65)-(Coef!$J$12*AD65))</f>
        <v>3705282.437028144</v>
      </c>
      <c r="AF65" s="72">
        <f t="shared" ca="1" si="20"/>
        <v>2.1954497754576416E-3</v>
      </c>
      <c r="AG65" s="72">
        <f ca="1">((Coef!$J$8*Y65^2)/2)*(COS(V65))^2</f>
        <v>1.0539702096455907E-6</v>
      </c>
      <c r="AH65" s="72">
        <f t="shared" ca="1" si="21"/>
        <v>2.1205264260934883E-2</v>
      </c>
      <c r="AI65" s="72">
        <f t="shared" ca="1" si="22"/>
        <v>0.58665456642638414</v>
      </c>
      <c r="AJ65" s="72">
        <f t="shared" ca="1" si="23"/>
        <v>2.1206853501277434E-2</v>
      </c>
      <c r="AK65" s="72">
        <f t="shared" ca="1" si="24"/>
        <v>2.5459102219310324E-2</v>
      </c>
      <c r="AL65" s="72">
        <f t="shared" ca="1" si="25"/>
        <v>0.58650515148882443</v>
      </c>
      <c r="AM65" s="72">
        <f ca="1">V65+(1+Coef!$J$8*(COS(V65))^2-(3/2)*Coef!$J$8*SIN(V65)*COS(V65)*(AL65-V65))*(AL65-V65)</f>
        <v>0.5865147234407847</v>
      </c>
      <c r="AN65" s="34" t="str">
        <f t="shared" ca="1" si="26"/>
        <v>29 635334 3719294 N</v>
      </c>
      <c r="AO65" s="33">
        <f t="shared" ca="1" si="29"/>
        <v>33.604818275439655</v>
      </c>
      <c r="AP65" s="33">
        <f t="shared" ca="1" si="30"/>
        <v>-7.5413008926413703</v>
      </c>
      <c r="AQ65" s="72">
        <f ca="1">'MGRS to Dist'!BP65</f>
        <v>18989.846855766449</v>
      </c>
      <c r="AR65" s="72">
        <f ca="1">'MGRS to Dist'!BT65</f>
        <v>64.111924080422511</v>
      </c>
      <c r="AS65" s="72">
        <f ca="1">'MGRS to Dist'!BU65</f>
        <v>-115.78620600120274</v>
      </c>
      <c r="AT65" s="72">
        <f ca="1">'MGRS to Dist'!BV65</f>
        <v>64.213793998797257</v>
      </c>
    </row>
    <row r="66" spans="2:46" ht="16.5" customHeight="1">
      <c r="B66" s="42" t="s">
        <v>326</v>
      </c>
      <c r="C66" s="72" t="str">
        <f t="shared" ref="C66:C67" si="31">SUBSTITUTE(B66," ","")</f>
        <v>29SPT2671618076</v>
      </c>
      <c r="D66" s="72">
        <f t="array" aca="1" ref="D66" ca="1">MATCH(TRUE,ISERROR(VALUE(MID(C66,ROW(INDIRECT("1:"&amp;LEN(C66))),1))),0)</f>
        <v>3</v>
      </c>
      <c r="E66" s="72">
        <f t="shared" ref="E66:E67" ca="1" si="32">VALUE(LEFT(C66,D66-1))</f>
        <v>29</v>
      </c>
      <c r="F66" s="72" t="str">
        <f t="shared" ref="F66:F67" ca="1" si="33">MID(C66,D66,1)</f>
        <v>S</v>
      </c>
      <c r="G66" s="72" t="str">
        <f t="shared" ref="G66:G67" ca="1" si="34">MID(C66,D66+1,1)</f>
        <v>P</v>
      </c>
      <c r="H66" s="72" t="str">
        <f t="shared" ref="H66:H67" ca="1" si="35">MID(C66,D66+2,1)</f>
        <v>T</v>
      </c>
      <c r="I66" s="72">
        <f t="shared" ref="I66:I67" ca="1" si="36">LEN(C66)-D66-2</f>
        <v>10</v>
      </c>
      <c r="J66" s="72">
        <f t="shared" ref="J66:J67" ca="1" si="37">VALUE(LEFT(RIGHT(C66,I66),I66/2))*10^(5-I66/2)</f>
        <v>26716</v>
      </c>
      <c r="K66" s="72">
        <f t="shared" ref="K66:K67" ca="1" si="38">VALUE(RIGHT(C66,I66/2))*10^(5-I66/2)</f>
        <v>18076</v>
      </c>
      <c r="L66" s="72">
        <f t="shared" ref="L66:L67" ca="1" si="39">E66*6-183*PI()/180</f>
        <v>170.80604746885038</v>
      </c>
      <c r="M66" s="72">
        <f ca="1">VLOOKUP(G66,Coef!$C$2:$F$25,4)</f>
        <v>6</v>
      </c>
      <c r="N66" s="31">
        <f ca="1">VLOOKUP(F66,Coef!$C$4:$D$23,2)</f>
        <v>15</v>
      </c>
      <c r="O66" s="31">
        <f ca="1">MOD(VLOOKUP(H66,Coef!$C$2:$G$21,5)+MOD(E66+1,2)*15,20)</f>
        <v>18</v>
      </c>
      <c r="P66" s="31">
        <f ca="1">VLOOKUP(N66,Coef!$A$27:$B$46,2)</f>
        <v>3.56</v>
      </c>
      <c r="Q66" s="31">
        <f ca="1">VLOOKUP(N66,Coef!$A$27:$C$46,3)+O66/10-0.1</f>
        <v>3.6999999999999997</v>
      </c>
      <c r="R66" s="31">
        <f ca="1">IF(Q66+0.1&lt;P66,Q66+2,Q66)</f>
        <v>3.6999999999999997</v>
      </c>
      <c r="S66" s="72">
        <f t="shared" ref="S66:S67" ca="1" si="40">M66*100000+J66</f>
        <v>626716</v>
      </c>
      <c r="T66" s="72">
        <f t="shared" ref="T66:T67" ca="1" si="41">R66*1000000+K66</f>
        <v>3718075.9999999995</v>
      </c>
      <c r="U66" s="72">
        <f t="shared" ref="U66:U129" ca="1" si="42">IF(N66&lt;11,T66-10000000,T66)</f>
        <v>3718075.9999999995</v>
      </c>
      <c r="V66" s="72">
        <f t="shared" ref="V66" ca="1" si="43">U66/(6366197.724*0.9996)</f>
        <v>0.58426771941245026</v>
      </c>
      <c r="W66" s="72">
        <f ca="1">(Coef!$J$9/(1+Coef!$J$8*(COS(V66))^2)^0.5)*Coef!$J$6</f>
        <v>6382088.4681386305</v>
      </c>
      <c r="X66" s="72">
        <f t="shared" ref="X66" ca="1" si="44">6*E66-183</f>
        <v>-9</v>
      </c>
      <c r="Y66" s="72">
        <f t="shared" ref="Y66" ca="1" si="45">(S66-500000)/W66</f>
        <v>1.9854942568189968E-2</v>
      </c>
      <c r="Z66" s="72">
        <f t="shared" ref="Z66" ca="1" si="46">SIN(2*V66)</f>
        <v>0.92017820945421103</v>
      </c>
      <c r="AA66" s="72">
        <f t="shared" ref="AA66" ca="1" si="47">Z66*(COS(V66))^2</f>
        <v>0.64021387925623841</v>
      </c>
      <c r="AB66" s="72">
        <f t="shared" ref="AB66" ca="1" si="48">V66+(Z66/2)</f>
        <v>1.0443568241395558</v>
      </c>
      <c r="AC66" s="72">
        <f t="shared" ref="AC66" ca="1" si="49">(3*AB66+AA66)/4</f>
        <v>0.94332108791872638</v>
      </c>
      <c r="AD66" s="72">
        <f t="shared" ref="AD66" ca="1" si="50">(5*AC66+AA66*(COS(V66))^2)/3</f>
        <v>1.7206780565244939</v>
      </c>
      <c r="AE66" s="72">
        <f ca="1">Coef!$J$6*Coef!$J$9*(V66-(Coef!$J$10*AB66)+(Coef!$J$11*AC66)-(Coef!$J$12*AD66))</f>
        <v>3704066.6080976832</v>
      </c>
      <c r="AF66" s="72">
        <f t="shared" ref="AF66" ca="1" si="51">(U66-AE66)/W66</f>
        <v>2.1951108907774628E-3</v>
      </c>
      <c r="AG66" s="72">
        <f ca="1">((Coef!$J$8*Y66^2)/2)*(COS(V66))^2</f>
        <v>9.2424664509634353E-7</v>
      </c>
      <c r="AH66" s="72">
        <f t="shared" ref="AH66" ca="1" si="52">Y66*(1-(AG66/3))</f>
        <v>1.9854936451235282E-2</v>
      </c>
      <c r="AI66" s="72">
        <f t="shared" ref="AI66" ca="1" si="53">AF66*(1-AG66)+V66</f>
        <v>0.58646282827440388</v>
      </c>
      <c r="AJ66" s="72">
        <f t="shared" ref="AJ66" ca="1" si="54">(EXP(AH66)-EXP(-AH66))/2</f>
        <v>1.9856241007498165E-2</v>
      </c>
      <c r="AK66" s="72">
        <f t="shared" ref="AK66" ca="1" si="55">ATAN(AJ66/COS(AI66))</f>
        <v>2.3835273230283754E-2</v>
      </c>
      <c r="AL66" s="72">
        <f t="shared" ref="AL66" ca="1" si="56">ATAN(COS(AK66)*TAN(AI66))</f>
        <v>0.58633188725747942</v>
      </c>
      <c r="AM66" s="72">
        <f ca="1">V66+(1+Coef!$J$8*(COS(V66))^2-(3/2)*Coef!$J$8*SIN(V66)*COS(V66)*(AL66-V66))*(AL66-V66)</f>
        <v>0.58634154633128754</v>
      </c>
      <c r="AN66" s="34" t="str">
        <f t="shared" ref="AN66" ca="1" si="57">E66&amp;" "&amp;RIGHT(S66+1000000,6)&amp;" "&amp;RIGHT(T66+10000000,7)&amp;" "&amp;IF(AO66&lt;0,"S","N")</f>
        <v>29 626716 3718076 N</v>
      </c>
      <c r="AO66" s="33">
        <f t="shared" ca="1" si="29"/>
        <v>33.594895957957192</v>
      </c>
      <c r="AP66" s="33">
        <f t="shared" ca="1" si="30"/>
        <v>-7.634339440363588</v>
      </c>
      <c r="AQ66" s="72">
        <f ca="1">'MGRS to Dist'!BP66</f>
        <v>8705.2846176730072</v>
      </c>
      <c r="AR66" s="72">
        <f ca="1">'MGRS to Dist'!BT66</f>
        <v>262.72929578753917</v>
      </c>
      <c r="AS66" s="72">
        <f ca="1">'MGRS to Dist'!BU66</f>
        <v>82.677809226689391</v>
      </c>
      <c r="AT66" s="72">
        <f ca="1">'MGRS to Dist'!BV66</f>
        <v>262.67780922668942</v>
      </c>
    </row>
    <row r="67" spans="2:46" ht="16.5" customHeight="1">
      <c r="B67" s="42" t="s">
        <v>327</v>
      </c>
      <c r="C67" s="72" t="str">
        <f t="shared" si="31"/>
        <v>29SPT1836613285</v>
      </c>
      <c r="D67" s="72">
        <f t="array" aca="1" ref="D67" ca="1">MATCH(TRUE,ISERROR(VALUE(MID(C67,ROW(INDIRECT("1:"&amp;LEN(C67))),1))),0)</f>
        <v>3</v>
      </c>
      <c r="E67" s="72">
        <f t="shared" ca="1" si="32"/>
        <v>29</v>
      </c>
      <c r="F67" s="72" t="str">
        <f t="shared" ca="1" si="33"/>
        <v>S</v>
      </c>
      <c r="G67" s="72" t="str">
        <f t="shared" ca="1" si="34"/>
        <v>P</v>
      </c>
      <c r="H67" s="72" t="str">
        <f t="shared" ca="1" si="35"/>
        <v>T</v>
      </c>
      <c r="I67" s="72">
        <f t="shared" ca="1" si="36"/>
        <v>10</v>
      </c>
      <c r="J67" s="72">
        <f t="shared" ca="1" si="37"/>
        <v>18366</v>
      </c>
      <c r="K67" s="72">
        <f t="shared" ca="1" si="38"/>
        <v>13285</v>
      </c>
      <c r="L67" s="72">
        <f t="shared" ca="1" si="39"/>
        <v>170.80604746885038</v>
      </c>
      <c r="M67" s="72">
        <f ca="1">VLOOKUP(G67,Coef!$C$2:$F$25,4)</f>
        <v>6</v>
      </c>
      <c r="N67" s="31">
        <f ca="1">VLOOKUP(F67,Coef!$C$4:$D$23,2)</f>
        <v>15</v>
      </c>
      <c r="O67" s="31">
        <f ca="1">MOD(VLOOKUP(H67,Coef!$C$2:$G$21,5)+MOD(E67+1,2)*15,20)</f>
        <v>18</v>
      </c>
      <c r="P67" s="31">
        <f ca="1">VLOOKUP(N67,Coef!$A$27:$B$46,2)</f>
        <v>3.56</v>
      </c>
      <c r="Q67" s="31">
        <f ca="1">VLOOKUP(N67,Coef!$A$27:$C$46,3)+O67/10-0.1</f>
        <v>3.6999999999999997</v>
      </c>
      <c r="R67" s="31">
        <f ca="1">IF(Q67+0.1&lt;P67,Q67+2,Q67)</f>
        <v>3.6999999999999997</v>
      </c>
      <c r="S67" s="72">
        <f t="shared" ca="1" si="40"/>
        <v>618366</v>
      </c>
      <c r="T67" s="72">
        <f t="shared" ca="1" si="41"/>
        <v>3713284.9999999995</v>
      </c>
      <c r="U67" s="72">
        <f t="shared" ca="1" si="42"/>
        <v>3713284.9999999995</v>
      </c>
      <c r="V67" s="72">
        <f t="shared" ref="V67:V130" ca="1" si="58">U67/(6366197.724*0.9996)</f>
        <v>0.58351484974445389</v>
      </c>
      <c r="W67" s="72">
        <f ca="1">(Coef!$J$9/(1+Coef!$J$8*(COS(V67))^2)^0.5)*Coef!$J$6</f>
        <v>6382073.643654936</v>
      </c>
      <c r="X67" s="72">
        <f t="shared" ref="X67:X130" ca="1" si="59">6*E67-183</f>
        <v>-9</v>
      </c>
      <c r="Y67" s="72">
        <f t="shared" ref="Y67:Y130" ca="1" si="60">(S67-500000)/W67</f>
        <v>1.854663650233488E-2</v>
      </c>
      <c r="Z67" s="72">
        <f t="shared" ref="Z67:Z130" ca="1" si="61">SIN(2*V67)</f>
        <v>0.91958766994956942</v>
      </c>
      <c r="AA67" s="72">
        <f t="shared" ref="AA67:AA130" ca="1" si="62">Z67*(COS(V67))^2</f>
        <v>0.64043987383313739</v>
      </c>
      <c r="AB67" s="72">
        <f t="shared" ref="AB67:AB130" ca="1" si="63">V67+(Z67/2)</f>
        <v>1.0433086847192385</v>
      </c>
      <c r="AC67" s="72">
        <f t="shared" ref="AC67:AC130" ca="1" si="64">(3*AB67+AA67)/4</f>
        <v>0.94259148199771325</v>
      </c>
      <c r="AD67" s="72">
        <f t="shared" ref="AD67:AD130" ca="1" si="65">(5*AC67+AA67*(COS(V67))^2)/3</f>
        <v>1.7196623045480512</v>
      </c>
      <c r="AE67" s="72">
        <f ca="1">Coef!$J$6*Coef!$J$9*(V67-(Coef!$J$10*AB67)+(Coef!$J$11*AC67)-(Coef!$J$12*AD67))</f>
        <v>3699284.1688972265</v>
      </c>
      <c r="AF67" s="72">
        <f t="shared" ref="AF67:AF130" ca="1" si="66">(U67-AE67)/W67</f>
        <v>2.1937746075200372E-3</v>
      </c>
      <c r="AG67" s="72">
        <f ca="1">((Coef!$J$8*Y67^2)/2)*(COS(V67))^2</f>
        <v>8.0725922448300051E-7</v>
      </c>
      <c r="AH67" s="72">
        <f t="shared" ref="AH67:AH130" ca="1" si="67">Y67*(1-(AG67/3))</f>
        <v>1.8546631511687079E-2</v>
      </c>
      <c r="AI67" s="72">
        <f t="shared" ref="AI67:AI130" ca="1" si="68">AF67*(1-AG67)+V67</f>
        <v>0.58570862258102918</v>
      </c>
      <c r="AJ67" s="72">
        <f t="shared" ref="AJ67:AJ130" ca="1" si="69">(EXP(AH67)-EXP(-AH67))/2</f>
        <v>1.8547694800756021E-2</v>
      </c>
      <c r="AK67" s="72">
        <f t="shared" ref="AK67:AK130" ca="1" si="70">ATAN(AJ67/COS(AI67))</f>
        <v>2.2253900134562819E-2</v>
      </c>
      <c r="AL67" s="72">
        <f t="shared" ref="AL67:AL130" ca="1" si="71">ATAN(COS(AK67)*TAN(AI67))</f>
        <v>0.5855945530863651</v>
      </c>
      <c r="AM67" s="72">
        <f ca="1">V67+(1+Coef!$J$8*(COS(V67))^2-(3/2)*Coef!$J$8*SIN(V67)*COS(V67)*(AL67-V67))*(AL67-V67)</f>
        <v>0.58560429442658046</v>
      </c>
      <c r="AN67" s="34" t="str">
        <f t="shared" ref="AN67:AN130" ca="1" si="72">E67&amp;" "&amp;RIGHT(S67+1000000,6)&amp;" "&amp;RIGHT(T67+10000000,7)&amp;" "&amp;IF(AO67&lt;0,"S","N")</f>
        <v>29 618366 3713285 N</v>
      </c>
      <c r="AO67" s="33">
        <f t="shared" ca="1" si="29"/>
        <v>33.552654535379496</v>
      </c>
      <c r="AP67" s="33">
        <f t="shared" ca="1" si="30"/>
        <v>-7.7249454445839358</v>
      </c>
      <c r="AQ67" s="72">
        <f ca="1">'MGRS to Dist'!BP67</f>
        <v>9628.9151880457648</v>
      </c>
      <c r="AR67" s="72">
        <f ca="1">'MGRS to Dist'!BT67</f>
        <v>240.79548633192371</v>
      </c>
      <c r="AS67" s="72">
        <f ca="1">'MGRS to Dist'!BU67</f>
        <v>60.745380271651776</v>
      </c>
      <c r="AT67" s="72">
        <f ca="1">'MGRS to Dist'!BV67</f>
        <v>240.74538027165181</v>
      </c>
    </row>
    <row r="68" spans="2:46" ht="16.5" customHeight="1">
      <c r="B68" s="42" t="s">
        <v>328</v>
      </c>
      <c r="C68" s="72" t="str">
        <f t="shared" ref="C68:C131" si="73">SUBSTITUTE(B68," ","")</f>
        <v>29SPT2951616255</v>
      </c>
      <c r="D68" s="72">
        <f t="array" aca="1" ref="D68" ca="1">MATCH(TRUE,ISERROR(VALUE(MID(C68,ROW(INDIRECT("1:"&amp;LEN(C68))),1))),0)</f>
        <v>3</v>
      </c>
      <c r="E68" s="72">
        <f t="shared" ref="E68:E131" ca="1" si="74">VALUE(LEFT(C68,D68-1))</f>
        <v>29</v>
      </c>
      <c r="F68" s="72" t="str">
        <f t="shared" ref="F68:F131" ca="1" si="75">MID(C68,D68,1)</f>
        <v>S</v>
      </c>
      <c r="G68" s="72" t="str">
        <f t="shared" ref="G68:G131" ca="1" si="76">MID(C68,D68+1,1)</f>
        <v>P</v>
      </c>
      <c r="H68" s="72" t="str">
        <f t="shared" ref="H68:H131" ca="1" si="77">MID(C68,D68+2,1)</f>
        <v>T</v>
      </c>
      <c r="I68" s="72">
        <f t="shared" ref="I68:I131" ca="1" si="78">LEN(C68)-D68-2</f>
        <v>10</v>
      </c>
      <c r="J68" s="72">
        <f t="shared" ref="J68:J131" ca="1" si="79">VALUE(LEFT(RIGHT(C68,I68),I68/2))*10^(5-I68/2)</f>
        <v>29516</v>
      </c>
      <c r="K68" s="72">
        <f t="shared" ref="K68:K131" ca="1" si="80">VALUE(RIGHT(C68,I68/2))*10^(5-I68/2)</f>
        <v>16255</v>
      </c>
      <c r="L68" s="72">
        <f t="shared" ref="L68:L131" ca="1" si="81">E68*6-183*PI()/180</f>
        <v>170.80604746885038</v>
      </c>
      <c r="M68" s="72">
        <f ca="1">VLOOKUP(G68,Coef!$C$2:$F$25,4)</f>
        <v>6</v>
      </c>
      <c r="N68" s="31">
        <f ca="1">VLOOKUP(F68,Coef!$C$4:$D$23,2)</f>
        <v>15</v>
      </c>
      <c r="O68" s="31">
        <f ca="1">MOD(VLOOKUP(H68,Coef!$C$2:$G$21,5)+MOD(E68+1,2)*15,20)</f>
        <v>18</v>
      </c>
      <c r="P68" s="31">
        <f ca="1">VLOOKUP(N68,Coef!$A$27:$B$46,2)</f>
        <v>3.56</v>
      </c>
      <c r="Q68" s="31">
        <f ca="1">VLOOKUP(N68,Coef!$A$27:$C$46,3)+O68/10-0.1</f>
        <v>3.6999999999999997</v>
      </c>
      <c r="R68" s="31">
        <f ca="1">IF(Q68+0.1&lt;P68,Q68+2,Q68)</f>
        <v>3.6999999999999997</v>
      </c>
      <c r="S68" s="72">
        <f t="shared" ref="S68:S131" ca="1" si="82">M68*100000+J68</f>
        <v>629516</v>
      </c>
      <c r="T68" s="72">
        <f t="shared" ref="T68:T131" ca="1" si="83">R68*1000000+K68</f>
        <v>3716254.9999999995</v>
      </c>
      <c r="U68" s="72">
        <f t="shared" ca="1" si="42"/>
        <v>3716254.9999999995</v>
      </c>
      <c r="V68" s="72">
        <f t="shared" ca="1" si="58"/>
        <v>0.58398156293876602</v>
      </c>
      <c r="W68" s="72">
        <f ca="1">(Coef!$J$9/(1+Coef!$J$8*(COS(V68))^2)^0.5)*Coef!$J$6</f>
        <v>6382082.8324020421</v>
      </c>
      <c r="X68" s="72">
        <f t="shared" ca="1" si="59"/>
        <v>-9</v>
      </c>
      <c r="Y68" s="72">
        <f t="shared" ca="1" si="60"/>
        <v>2.0293688346137262E-2</v>
      </c>
      <c r="Z68" s="72">
        <f t="shared" ca="1" si="61"/>
        <v>0.91995399838579139</v>
      </c>
      <c r="AA68" s="72">
        <f t="shared" ca="1" si="62"/>
        <v>0.64030009256946097</v>
      </c>
      <c r="AB68" s="72">
        <f t="shared" ca="1" si="63"/>
        <v>1.0439585621316616</v>
      </c>
      <c r="AC68" s="72">
        <f t="shared" ca="1" si="64"/>
        <v>0.94304394474111142</v>
      </c>
      <c r="AD68" s="72">
        <f t="shared" ca="1" si="65"/>
        <v>1.7202923388798663</v>
      </c>
      <c r="AE68" s="72">
        <f ca="1">Coef!$J$6*Coef!$J$9*(V68-(Coef!$J$10*AB68)+(Coef!$J$11*AC68)-(Coef!$J$12*AD68))</f>
        <v>3702248.8580256845</v>
      </c>
      <c r="AF68" s="72">
        <f t="shared" ca="1" si="66"/>
        <v>2.1946036023232744E-3</v>
      </c>
      <c r="AG68" s="72">
        <f ca="1">((Coef!$J$8*Y68^2)/2)*(COS(V68))^2</f>
        <v>9.6591052519675315E-7</v>
      </c>
      <c r="AH68" s="72">
        <f t="shared" ca="1" si="67"/>
        <v>2.0293681812174873E-2</v>
      </c>
      <c r="AI68" s="72">
        <f t="shared" ca="1" si="68"/>
        <v>0.58617616442129861</v>
      </c>
      <c r="AJ68" s="72">
        <f t="shared" ca="1" si="69"/>
        <v>2.0295074777265498E-2</v>
      </c>
      <c r="AK68" s="72">
        <f t="shared" ca="1" si="70"/>
        <v>2.4357203098368769E-2</v>
      </c>
      <c r="AL68" s="72">
        <f t="shared" ca="1" si="71"/>
        <v>0.5860394588321397</v>
      </c>
      <c r="AM68" s="72">
        <f ca="1">V68+(1+Coef!$J$8*(COS(V68))^2-(3/2)*Coef!$J$8*SIN(V68)*COS(V68)*(AL68-V68))*(AL68-V68)</f>
        <v>0.58604909227330693</v>
      </c>
      <c r="AN68" s="34" t="str">
        <f t="shared" ca="1" si="72"/>
        <v>29 629516 3716255 N</v>
      </c>
      <c r="AO68" s="33">
        <f t="shared" ca="1" si="29"/>
        <v>33.578139574733434</v>
      </c>
      <c r="AP68" s="33">
        <f t="shared" ca="1" si="30"/>
        <v>-7.6044350617204977</v>
      </c>
      <c r="AQ68" s="72">
        <f ca="1">'MGRS to Dist'!BP68</f>
        <v>11541.207292459467</v>
      </c>
      <c r="AR68" s="72">
        <f ca="1">'MGRS to Dist'!BT68</f>
        <v>75.725993267411241</v>
      </c>
      <c r="AS68" s="72">
        <f ca="1">'MGRS to Dist'!BU68</f>
        <v>-104.20737791897605</v>
      </c>
      <c r="AT68" s="72">
        <f ca="1">'MGRS to Dist'!BV68</f>
        <v>75.792622081023978</v>
      </c>
    </row>
    <row r="69" spans="2:46" ht="16.5" customHeight="1">
      <c r="B69" s="42" t="s">
        <v>329</v>
      </c>
      <c r="C69" s="72" t="str">
        <f t="shared" si="73"/>
        <v>29SPT2683319580</v>
      </c>
      <c r="D69" s="72">
        <f t="array" aca="1" ref="D69" ca="1">MATCH(TRUE,ISERROR(VALUE(MID(C69,ROW(INDIRECT("1:"&amp;LEN(C69))),1))),0)</f>
        <v>3</v>
      </c>
      <c r="E69" s="72">
        <f t="shared" ca="1" si="74"/>
        <v>29</v>
      </c>
      <c r="F69" s="72" t="str">
        <f t="shared" ca="1" si="75"/>
        <v>S</v>
      </c>
      <c r="G69" s="72" t="str">
        <f t="shared" ca="1" si="76"/>
        <v>P</v>
      </c>
      <c r="H69" s="72" t="str">
        <f t="shared" ca="1" si="77"/>
        <v>T</v>
      </c>
      <c r="I69" s="72">
        <f t="shared" ca="1" si="78"/>
        <v>10</v>
      </c>
      <c r="J69" s="72">
        <f t="shared" ca="1" si="79"/>
        <v>26833</v>
      </c>
      <c r="K69" s="72">
        <f t="shared" ca="1" si="80"/>
        <v>19580</v>
      </c>
      <c r="L69" s="72">
        <f t="shared" ca="1" si="81"/>
        <v>170.80604746885038</v>
      </c>
      <c r="M69" s="72">
        <f ca="1">VLOOKUP(G69,Coef!$C$2:$F$25,4)</f>
        <v>6</v>
      </c>
      <c r="N69" s="31">
        <f ca="1">VLOOKUP(F69,Coef!$C$4:$D$23,2)</f>
        <v>15</v>
      </c>
      <c r="O69" s="31">
        <f ca="1">MOD(VLOOKUP(H69,Coef!$C$2:$G$21,5)+MOD(E69+1,2)*15,20)</f>
        <v>18</v>
      </c>
      <c r="P69" s="31">
        <f ca="1">VLOOKUP(N69,Coef!$A$27:$B$46,2)</f>
        <v>3.56</v>
      </c>
      <c r="Q69" s="31">
        <f ca="1">VLOOKUP(N69,Coef!$A$27:$C$46,3)+O69/10-0.1</f>
        <v>3.6999999999999997</v>
      </c>
      <c r="R69" s="31">
        <f ca="1">IF(Q69+0.1&lt;P69,Q69+2,Q69)</f>
        <v>3.6999999999999997</v>
      </c>
      <c r="S69" s="72">
        <f t="shared" ca="1" si="82"/>
        <v>626833</v>
      </c>
      <c r="T69" s="72">
        <f t="shared" ca="1" si="83"/>
        <v>3719579.9999999995</v>
      </c>
      <c r="U69" s="72">
        <f t="shared" ca="1" si="42"/>
        <v>3719579.9999999995</v>
      </c>
      <c r="V69" s="72">
        <f t="shared" ca="1" si="58"/>
        <v>0.58450406171690994</v>
      </c>
      <c r="W69" s="72">
        <f ca="1">(Coef!$J$9/(1+Coef!$J$8*(COS(V69))^2)^0.5)*Coef!$J$6</f>
        <v>6382093.1238514157</v>
      </c>
      <c r="X69" s="72">
        <f t="shared" ca="1" si="59"/>
        <v>-9</v>
      </c>
      <c r="Y69" s="72">
        <f t="shared" ca="1" si="60"/>
        <v>1.9873260627613628E-2</v>
      </c>
      <c r="Z69" s="72">
        <f t="shared" ca="1" si="61"/>
        <v>0.92036316256068262</v>
      </c>
      <c r="AA69" s="72">
        <f t="shared" ca="1" si="62"/>
        <v>0.64014238238369414</v>
      </c>
      <c r="AB69" s="72">
        <f t="shared" ca="1" si="63"/>
        <v>1.0446856429972513</v>
      </c>
      <c r="AC69" s="72">
        <f t="shared" ca="1" si="64"/>
        <v>0.94354982784386199</v>
      </c>
      <c r="AD69" s="72">
        <f t="shared" ca="1" si="65"/>
        <v>1.7209962983318159</v>
      </c>
      <c r="AE69" s="72">
        <f ca="1">Coef!$J$6*Coef!$J$9*(V69-(Coef!$J$10*AB69)+(Coef!$J$11*AC69)-(Coef!$J$12*AD69))</f>
        <v>3705567.9275491768</v>
      </c>
      <c r="AF69" s="72">
        <f t="shared" ca="1" si="66"/>
        <v>2.195529300325657E-3</v>
      </c>
      <c r="AG69" s="72">
        <f ca="1">((Coef!$J$8*Y69^2)/2)*(COS(V69))^2</f>
        <v>9.256633785894765E-7</v>
      </c>
      <c r="AH69" s="72">
        <f t="shared" ca="1" si="67"/>
        <v>1.9873254495630436E-2</v>
      </c>
      <c r="AI69" s="72">
        <f t="shared" ca="1" si="68"/>
        <v>0.58669958898491448</v>
      </c>
      <c r="AJ69" s="72">
        <f t="shared" ca="1" si="69"/>
        <v>1.987456266600035E-2</v>
      </c>
      <c r="AK69" s="72">
        <f t="shared" ca="1" si="70"/>
        <v>2.3861010988033123E-2</v>
      </c>
      <c r="AL69" s="72">
        <f t="shared" ca="1" si="71"/>
        <v>0.58656833891025417</v>
      </c>
      <c r="AM69" s="72">
        <f ca="1">V69+(1+Coef!$J$8*(COS(V69))^2-(3/2)*Coef!$J$8*SIN(V69)*COS(V69)*(AL69-V69))*(AL69-V69)</f>
        <v>0.5865779954648277</v>
      </c>
      <c r="AN69" s="34" t="str">
        <f t="shared" ca="1" si="72"/>
        <v>29 626833 3719580 N</v>
      </c>
      <c r="AO69" s="33">
        <f t="shared" ca="1" si="29"/>
        <v>33.608443495378573</v>
      </c>
      <c r="AP69" s="33">
        <f t="shared" ca="1" si="30"/>
        <v>-7.63286477547042</v>
      </c>
      <c r="AQ69" s="72">
        <f ca="1">'MGRS to Dist'!BP69</f>
        <v>4273.3270969328023</v>
      </c>
      <c r="AR69" s="72">
        <f ca="1">'MGRS to Dist'!BT69</f>
        <v>322.00136425955617</v>
      </c>
      <c r="AS69" s="72">
        <f ca="1">'MGRS to Dist'!BU69</f>
        <v>141.98563426808641</v>
      </c>
      <c r="AT69" s="72">
        <f ca="1">'MGRS to Dist'!BV69</f>
        <v>321.98563426808641</v>
      </c>
    </row>
    <row r="70" spans="2:46" ht="16.5" customHeight="1">
      <c r="B70" s="42" t="s">
        <v>330</v>
      </c>
      <c r="C70" s="72" t="str">
        <f t="shared" si="73"/>
        <v>29SPT2705319255</v>
      </c>
      <c r="D70" s="72">
        <f t="array" aca="1" ref="D70" ca="1">MATCH(TRUE,ISERROR(VALUE(MID(C70,ROW(INDIRECT("1:"&amp;LEN(C70))),1))),0)</f>
        <v>3</v>
      </c>
      <c r="E70" s="72">
        <f t="shared" ca="1" si="74"/>
        <v>29</v>
      </c>
      <c r="F70" s="72" t="str">
        <f t="shared" ca="1" si="75"/>
        <v>S</v>
      </c>
      <c r="G70" s="72" t="str">
        <f t="shared" ca="1" si="76"/>
        <v>P</v>
      </c>
      <c r="H70" s="72" t="str">
        <f t="shared" ca="1" si="77"/>
        <v>T</v>
      </c>
      <c r="I70" s="72">
        <f t="shared" ca="1" si="78"/>
        <v>10</v>
      </c>
      <c r="J70" s="72">
        <f t="shared" ca="1" si="79"/>
        <v>27053</v>
      </c>
      <c r="K70" s="72">
        <f t="shared" ca="1" si="80"/>
        <v>19255</v>
      </c>
      <c r="L70" s="72">
        <f t="shared" ca="1" si="81"/>
        <v>170.80604746885038</v>
      </c>
      <c r="M70" s="72">
        <f ca="1">VLOOKUP(G70,Coef!$C$2:$F$25,4)</f>
        <v>6</v>
      </c>
      <c r="N70" s="31">
        <f ca="1">VLOOKUP(F70,Coef!$C$4:$D$23,2)</f>
        <v>15</v>
      </c>
      <c r="O70" s="31">
        <f ca="1">MOD(VLOOKUP(H70,Coef!$C$2:$G$21,5)+MOD(E70+1,2)*15,20)</f>
        <v>18</v>
      </c>
      <c r="P70" s="31">
        <f ca="1">VLOOKUP(N70,Coef!$A$27:$B$46,2)</f>
        <v>3.56</v>
      </c>
      <c r="Q70" s="31">
        <f ca="1">VLOOKUP(N70,Coef!$A$27:$C$46,3)+O70/10-0.1</f>
        <v>3.6999999999999997</v>
      </c>
      <c r="R70" s="31">
        <f ca="1">IF(Q70+0.1&lt;P70,Q70+2,Q70)</f>
        <v>3.6999999999999997</v>
      </c>
      <c r="S70" s="72">
        <f t="shared" ca="1" si="82"/>
        <v>627053</v>
      </c>
      <c r="T70" s="72">
        <f t="shared" ca="1" si="83"/>
        <v>3719254.9999999995</v>
      </c>
      <c r="U70" s="72">
        <f t="shared" ca="1" si="42"/>
        <v>3719254.9999999995</v>
      </c>
      <c r="V70" s="72">
        <f t="shared" ca="1" si="58"/>
        <v>0.5844529904077681</v>
      </c>
      <c r="W70" s="72">
        <f ca="1">(Coef!$J$9/(1+Coef!$J$8*(COS(V70))^2)^0.5)*Coef!$J$6</f>
        <v>6382092.1177163525</v>
      </c>
      <c r="X70" s="72">
        <f t="shared" ca="1" si="59"/>
        <v>-9</v>
      </c>
      <c r="Y70" s="72">
        <f t="shared" ca="1" si="60"/>
        <v>1.9907735215433126E-2</v>
      </c>
      <c r="Z70" s="72">
        <f t="shared" ca="1" si="61"/>
        <v>0.92032321338079526</v>
      </c>
      <c r="AA70" s="72">
        <f t="shared" ca="1" si="62"/>
        <v>0.64015785450849505</v>
      </c>
      <c r="AB70" s="72">
        <f t="shared" ca="1" si="63"/>
        <v>1.0446145970981657</v>
      </c>
      <c r="AC70" s="72">
        <f t="shared" ca="1" si="64"/>
        <v>0.94350041145074803</v>
      </c>
      <c r="AD70" s="72">
        <f t="shared" ca="1" si="65"/>
        <v>1.7209275546058371</v>
      </c>
      <c r="AE70" s="72">
        <f ca="1">Coef!$J$6*Coef!$J$9*(V70-(Coef!$J$10*AB70)+(Coef!$J$11*AC70)-(Coef!$J$12*AD70))</f>
        <v>3705243.5065117548</v>
      </c>
      <c r="AF70" s="72">
        <f t="shared" ca="1" si="66"/>
        <v>2.1954389297123341E-3</v>
      </c>
      <c r="AG70" s="72">
        <f ca="1">((Coef!$J$8*Y70^2)/2)*(COS(V70))^2</f>
        <v>9.289404742007524E-7</v>
      </c>
      <c r="AH70" s="72">
        <f t="shared" ca="1" si="67"/>
        <v>1.9907729051066129E-2</v>
      </c>
      <c r="AI70" s="72">
        <f t="shared" ca="1" si="68"/>
        <v>0.58664842729804834</v>
      </c>
      <c r="AJ70" s="72">
        <f t="shared" ca="1" si="69"/>
        <v>1.990904404127547E-2</v>
      </c>
      <c r="AK70" s="72">
        <f t="shared" ca="1" si="70"/>
        <v>2.3901580310473226E-2</v>
      </c>
      <c r="AL70" s="72">
        <f t="shared" ca="1" si="71"/>
        <v>0.58651673617281508</v>
      </c>
      <c r="AM70" s="72">
        <f ca="1">V70+(1+Coef!$J$8*(COS(V70))^2-(3/2)*Coef!$J$8*SIN(V70)*COS(V70)*(AL70-V70))*(AL70-V70)</f>
        <v>0.5865263909011118</v>
      </c>
      <c r="AN70" s="34" t="str">
        <f t="shared" ca="1" si="72"/>
        <v>29 627053 3719255 N</v>
      </c>
      <c r="AO70" s="33">
        <f t="shared" ca="1" si="29"/>
        <v>33.605486771674038</v>
      </c>
      <c r="AP70" s="33">
        <f t="shared" ca="1" si="30"/>
        <v>-7.6305403245168968</v>
      </c>
      <c r="AQ70" s="72">
        <f ca="1">'MGRS to Dist'!BP70</f>
        <v>392.53921748418492</v>
      </c>
      <c r="AR70" s="72">
        <f ca="1">'MGRS to Dist'!BT70</f>
        <v>146.78440169885948</v>
      </c>
      <c r="AS70" s="72">
        <f ca="1">'MGRS to Dist'!BU70</f>
        <v>-33.214311734276585</v>
      </c>
      <c r="AT70" s="72">
        <f ca="1">'MGRS to Dist'!BV70</f>
        <v>146.78568826572337</v>
      </c>
    </row>
    <row r="71" spans="2:46" ht="16.5" customHeight="1">
      <c r="B71" s="42" t="s">
        <v>331</v>
      </c>
      <c r="C71" s="72" t="str">
        <f t="shared" si="73"/>
        <v>29SPT2731515244</v>
      </c>
      <c r="D71" s="72">
        <f t="array" aca="1" ref="D71" ca="1">MATCH(TRUE,ISERROR(VALUE(MID(C71,ROW(INDIRECT("1:"&amp;LEN(C71))),1))),0)</f>
        <v>3</v>
      </c>
      <c r="E71" s="72">
        <f t="shared" ca="1" si="74"/>
        <v>29</v>
      </c>
      <c r="F71" s="72" t="str">
        <f t="shared" ca="1" si="75"/>
        <v>S</v>
      </c>
      <c r="G71" s="72" t="str">
        <f t="shared" ca="1" si="76"/>
        <v>P</v>
      </c>
      <c r="H71" s="72" t="str">
        <f t="shared" ca="1" si="77"/>
        <v>T</v>
      </c>
      <c r="I71" s="72">
        <f t="shared" ca="1" si="78"/>
        <v>10</v>
      </c>
      <c r="J71" s="72">
        <f t="shared" ca="1" si="79"/>
        <v>27315</v>
      </c>
      <c r="K71" s="72">
        <f t="shared" ca="1" si="80"/>
        <v>15244</v>
      </c>
      <c r="L71" s="72">
        <f t="shared" ca="1" si="81"/>
        <v>170.80604746885038</v>
      </c>
      <c r="M71" s="72">
        <f ca="1">VLOOKUP(G71,Coef!$C$2:$F$25,4)</f>
        <v>6</v>
      </c>
      <c r="N71" s="31">
        <f ca="1">VLOOKUP(F71,Coef!$C$4:$D$23,2)</f>
        <v>15</v>
      </c>
      <c r="O71" s="31">
        <f ca="1">MOD(VLOOKUP(H71,Coef!$C$2:$G$21,5)+MOD(E71+1,2)*15,20)</f>
        <v>18</v>
      </c>
      <c r="P71" s="31">
        <f ca="1">VLOOKUP(N71,Coef!$A$27:$B$46,2)</f>
        <v>3.56</v>
      </c>
      <c r="Q71" s="31">
        <f ca="1">VLOOKUP(N71,Coef!$A$27:$C$46,3)+O71/10-0.1</f>
        <v>3.6999999999999997</v>
      </c>
      <c r="R71" s="31">
        <f ca="1">IF(Q71+0.1&lt;P71,Q71+2,Q71)</f>
        <v>3.6999999999999997</v>
      </c>
      <c r="S71" s="72">
        <f t="shared" ca="1" si="82"/>
        <v>627315</v>
      </c>
      <c r="T71" s="72">
        <f t="shared" ca="1" si="83"/>
        <v>3715243.9999999995</v>
      </c>
      <c r="U71" s="72">
        <f t="shared" ca="1" si="42"/>
        <v>3715243.9999999995</v>
      </c>
      <c r="V71" s="72">
        <f t="shared" ca="1" si="58"/>
        <v>0.58382269188171232</v>
      </c>
      <c r="W71" s="72">
        <f ca="1">(Coef!$J$9/(1+Coef!$J$8*(COS(V71))^2)^0.5)*Coef!$J$6</f>
        <v>6382079.7041001366</v>
      </c>
      <c r="X71" s="72">
        <f t="shared" ca="1" si="59"/>
        <v>-9</v>
      </c>
      <c r="Y71" s="72">
        <f t="shared" ca="1" si="60"/>
        <v>1.9948826386202462E-2</v>
      </c>
      <c r="Z71" s="72">
        <f t="shared" ca="1" si="61"/>
        <v>0.91982938867474362</v>
      </c>
      <c r="AA71" s="72">
        <f t="shared" ca="1" si="62"/>
        <v>0.64034779027003741</v>
      </c>
      <c r="AB71" s="72">
        <f t="shared" ca="1" si="63"/>
        <v>1.0437373862190842</v>
      </c>
      <c r="AC71" s="72">
        <f t="shared" ca="1" si="64"/>
        <v>0.94288998723182238</v>
      </c>
      <c r="AD71" s="72">
        <f t="shared" ca="1" si="65"/>
        <v>1.720078003471663</v>
      </c>
      <c r="AE71" s="72">
        <f ca="1">Coef!$J$6*Coef!$J$9*(V71-(Coef!$J$10*AB71)+(Coef!$J$11*AC71)-(Coef!$J$12*AD71))</f>
        <v>3701239.6644301862</v>
      </c>
      <c r="AF71" s="72">
        <f t="shared" ca="1" si="66"/>
        <v>2.194321634813862E-3</v>
      </c>
      <c r="AG71" s="72">
        <f ca="1">((Coef!$J$8*Y71^2)/2)*(COS(V71))^2</f>
        <v>9.3355693054849416E-7</v>
      </c>
      <c r="AH71" s="72">
        <f t="shared" ca="1" si="67"/>
        <v>1.9948820178414085E-2</v>
      </c>
      <c r="AI71" s="72">
        <f t="shared" ca="1" si="68"/>
        <v>0.586017011468002</v>
      </c>
      <c r="AJ71" s="72">
        <f t="shared" ca="1" si="69"/>
        <v>1.9950143328281933E-2</v>
      </c>
      <c r="AK71" s="72">
        <f t="shared" ca="1" si="70"/>
        <v>2.3940863146902139E-2</v>
      </c>
      <c r="AL71" s="72">
        <f t="shared" ca="1" si="71"/>
        <v>0.58588495727396761</v>
      </c>
      <c r="AM71" s="72">
        <f ca="1">V71+(1+Coef!$J$8*(COS(V71))^2-(3/2)*Coef!$J$8*SIN(V71)*COS(V71)*(AL71-V71))*(AL71-V71)</f>
        <v>0.58589461316165403</v>
      </c>
      <c r="AN71" s="34" t="str">
        <f t="shared" ca="1" si="72"/>
        <v>29 627315 3715244 N</v>
      </c>
      <c r="AO71" s="33">
        <f t="shared" ca="1" si="29"/>
        <v>33.569288573612788</v>
      </c>
      <c r="AP71" s="33">
        <f t="shared" ca="1" si="30"/>
        <v>-7.6282895837822169</v>
      </c>
      <c r="AQ71" s="72">
        <f ca="1">'MGRS to Dist'!BP71</f>
        <v>4020.3542607910485</v>
      </c>
      <c r="AR71" s="72">
        <f ca="1">'MGRS to Dist'!BT71</f>
        <v>177.03426851209326</v>
      </c>
      <c r="AS71" s="72">
        <f ca="1">'MGRS to Dist'!BU71</f>
        <v>-2.9644863596418034</v>
      </c>
      <c r="AT71" s="72">
        <f ca="1">'MGRS to Dist'!BV71</f>
        <v>177.0355136403582</v>
      </c>
    </row>
    <row r="72" spans="2:46" ht="16.5" customHeight="1">
      <c r="B72" s="42" t="s">
        <v>332</v>
      </c>
      <c r="C72" s="72" t="str">
        <f t="shared" si="73"/>
        <v>29SPT3600514823</v>
      </c>
      <c r="D72" s="72">
        <f t="array" aca="1" ref="D72" ca="1">MATCH(TRUE,ISERROR(VALUE(MID(C72,ROW(INDIRECT("1:"&amp;LEN(C72))),1))),0)</f>
        <v>3</v>
      </c>
      <c r="E72" s="72">
        <f t="shared" ca="1" si="74"/>
        <v>29</v>
      </c>
      <c r="F72" s="72" t="str">
        <f t="shared" ca="1" si="75"/>
        <v>S</v>
      </c>
      <c r="G72" s="72" t="str">
        <f t="shared" ca="1" si="76"/>
        <v>P</v>
      </c>
      <c r="H72" s="72" t="str">
        <f t="shared" ca="1" si="77"/>
        <v>T</v>
      </c>
      <c r="I72" s="72">
        <f t="shared" ca="1" si="78"/>
        <v>10</v>
      </c>
      <c r="J72" s="72">
        <f t="shared" ca="1" si="79"/>
        <v>36005</v>
      </c>
      <c r="K72" s="72">
        <f t="shared" ca="1" si="80"/>
        <v>14823</v>
      </c>
      <c r="L72" s="72">
        <f t="shared" ca="1" si="81"/>
        <v>170.80604746885038</v>
      </c>
      <c r="M72" s="72">
        <f ca="1">VLOOKUP(G72,Coef!$C$2:$F$25,4)</f>
        <v>6</v>
      </c>
      <c r="N72" s="31">
        <f ca="1">VLOOKUP(F72,Coef!$C$4:$D$23,2)</f>
        <v>15</v>
      </c>
      <c r="O72" s="31">
        <f ca="1">MOD(VLOOKUP(H72,Coef!$C$2:$G$21,5)+MOD(E72+1,2)*15,20)</f>
        <v>18</v>
      </c>
      <c r="P72" s="31">
        <f ca="1">VLOOKUP(N72,Coef!$A$27:$B$46,2)</f>
        <v>3.56</v>
      </c>
      <c r="Q72" s="31">
        <f ca="1">VLOOKUP(N72,Coef!$A$27:$C$46,3)+O72/10-0.1</f>
        <v>3.6999999999999997</v>
      </c>
      <c r="R72" s="31">
        <f ca="1">IF(Q72+0.1&lt;P72,Q72+2,Q72)</f>
        <v>3.6999999999999997</v>
      </c>
      <c r="S72" s="72">
        <f t="shared" ca="1" si="82"/>
        <v>636005</v>
      </c>
      <c r="T72" s="72">
        <f t="shared" ca="1" si="83"/>
        <v>3714822.9999999995</v>
      </c>
      <c r="U72" s="72">
        <f t="shared" ca="1" si="42"/>
        <v>3714822.9999999995</v>
      </c>
      <c r="V72" s="72">
        <f t="shared" ca="1" si="58"/>
        <v>0.58375653489356238</v>
      </c>
      <c r="W72" s="72">
        <f ca="1">(Coef!$J$9/(1+Coef!$J$8*(COS(V72))^2)^0.5)*Coef!$J$6</f>
        <v>6382078.4015409332</v>
      </c>
      <c r="X72" s="72">
        <f t="shared" ca="1" si="59"/>
        <v>-9</v>
      </c>
      <c r="Y72" s="72">
        <f t="shared" ca="1" si="60"/>
        <v>2.1310455848859836E-2</v>
      </c>
      <c r="Z72" s="72">
        <f t="shared" ca="1" si="61"/>
        <v>0.91977747138723753</v>
      </c>
      <c r="AA72" s="72">
        <f t="shared" ca="1" si="62"/>
        <v>0.6403676173366678</v>
      </c>
      <c r="AB72" s="72">
        <f t="shared" ca="1" si="63"/>
        <v>1.0436452705871813</v>
      </c>
      <c r="AC72" s="72">
        <f t="shared" ca="1" si="64"/>
        <v>0.94282585727455293</v>
      </c>
      <c r="AD72" s="72">
        <f t="shared" ca="1" si="65"/>
        <v>1.7199887102358236</v>
      </c>
      <c r="AE72" s="72">
        <f ca="1">Coef!$J$6*Coef!$J$9*(V72-(Coef!$J$10*AB72)+(Coef!$J$11*AC72)-(Coef!$J$12*AD72))</f>
        <v>3700819.4170896807</v>
      </c>
      <c r="AF72" s="72">
        <f t="shared" ca="1" si="66"/>
        <v>2.1942041493783178E-3</v>
      </c>
      <c r="AG72" s="72">
        <f ca="1">((Coef!$J$8*Y72^2)/2)*(COS(V72))^2</f>
        <v>1.0654413445451155E-6</v>
      </c>
      <c r="AH72" s="72">
        <f t="shared" ca="1" si="67"/>
        <v>2.1310448280512925E-2</v>
      </c>
      <c r="AI72" s="72">
        <f t="shared" ca="1" si="68"/>
        <v>0.58595073670514486</v>
      </c>
      <c r="AJ72" s="72">
        <f t="shared" ca="1" si="69"/>
        <v>2.1312061287941608E-2</v>
      </c>
      <c r="AK72" s="72">
        <f t="shared" ca="1" si="70"/>
        <v>2.5573397576267507E-2</v>
      </c>
      <c r="AL72" s="72">
        <f t="shared" ca="1" si="71"/>
        <v>0.5858000664143429</v>
      </c>
      <c r="AM72" s="72">
        <f ca="1">V72+(1+Coef!$J$8*(COS(V72))^2-(3/2)*Coef!$J$8*SIN(V72)*COS(V72)*(AL72-V72))*(AL72-V72)</f>
        <v>0.58580963560392096</v>
      </c>
      <c r="AN72" s="34" t="str">
        <f t="shared" ca="1" si="72"/>
        <v>29 636005 3714823 N</v>
      </c>
      <c r="AO72" s="33">
        <f t="shared" ca="1" si="29"/>
        <v>33.564419718201357</v>
      </c>
      <c r="AP72" s="33">
        <f t="shared" ca="1" si="30"/>
        <v>-7.5347522510697829</v>
      </c>
      <c r="AQ72" s="72">
        <f ca="1">'MGRS to Dist'!BP72</f>
        <v>8701.8123011452262</v>
      </c>
      <c r="AR72" s="72">
        <f ca="1">'MGRS to Dist'!BT72</f>
        <v>93.548759534140345</v>
      </c>
      <c r="AS72" s="72">
        <f ca="1">'MGRS to Dist'!BU72</f>
        <v>-86.399522767861342</v>
      </c>
      <c r="AT72" s="72">
        <f ca="1">'MGRS to Dist'!BV72</f>
        <v>93.600477232138644</v>
      </c>
    </row>
    <row r="73" spans="2:46" ht="16.5" customHeight="1">
      <c r="B73" s="42" t="s">
        <v>333</v>
      </c>
      <c r="C73" s="72" t="str">
        <f t="shared" si="73"/>
        <v>29SPT3555115432</v>
      </c>
      <c r="D73" s="72">
        <f t="array" aca="1" ref="D73" ca="1">MATCH(TRUE,ISERROR(VALUE(MID(C73,ROW(INDIRECT("1:"&amp;LEN(C73))),1))),0)</f>
        <v>3</v>
      </c>
      <c r="E73" s="72">
        <f t="shared" ca="1" si="74"/>
        <v>29</v>
      </c>
      <c r="F73" s="72" t="str">
        <f t="shared" ca="1" si="75"/>
        <v>S</v>
      </c>
      <c r="G73" s="72" t="str">
        <f t="shared" ca="1" si="76"/>
        <v>P</v>
      </c>
      <c r="H73" s="72" t="str">
        <f t="shared" ca="1" si="77"/>
        <v>T</v>
      </c>
      <c r="I73" s="72">
        <f t="shared" ca="1" si="78"/>
        <v>10</v>
      </c>
      <c r="J73" s="72">
        <f t="shared" ca="1" si="79"/>
        <v>35551</v>
      </c>
      <c r="K73" s="72">
        <f t="shared" ca="1" si="80"/>
        <v>15432</v>
      </c>
      <c r="L73" s="72">
        <f t="shared" ca="1" si="81"/>
        <v>170.80604746885038</v>
      </c>
      <c r="M73" s="72">
        <f ca="1">VLOOKUP(G73,Coef!$C$2:$F$25,4)</f>
        <v>6</v>
      </c>
      <c r="N73" s="31">
        <f ca="1">VLOOKUP(F73,Coef!$C$4:$D$23,2)</f>
        <v>15</v>
      </c>
      <c r="O73" s="31">
        <f ca="1">MOD(VLOOKUP(H73,Coef!$C$2:$G$21,5)+MOD(E73+1,2)*15,20)</f>
        <v>18</v>
      </c>
      <c r="P73" s="31">
        <f ca="1">VLOOKUP(N73,Coef!$A$27:$B$46,2)</f>
        <v>3.56</v>
      </c>
      <c r="Q73" s="31">
        <f ca="1">VLOOKUP(N73,Coef!$A$27:$C$46,3)+O73/10-0.1</f>
        <v>3.6999999999999997</v>
      </c>
      <c r="R73" s="31">
        <f ca="1">IF(Q73+0.1&lt;P73,Q73+2,Q73)</f>
        <v>3.6999999999999997</v>
      </c>
      <c r="S73" s="72">
        <f t="shared" ca="1" si="82"/>
        <v>635551</v>
      </c>
      <c r="T73" s="72">
        <f t="shared" ca="1" si="83"/>
        <v>3715431.9999999995</v>
      </c>
      <c r="U73" s="72">
        <f t="shared" ca="1" si="42"/>
        <v>3715431.9999999995</v>
      </c>
      <c r="V73" s="72">
        <f t="shared" ca="1" si="58"/>
        <v>0.58385223466976977</v>
      </c>
      <c r="W73" s="72">
        <f ca="1">(Coef!$J$9/(1+Coef!$J$8*(COS(V73))^2)^0.5)*Coef!$J$6</f>
        <v>6382080.2857895298</v>
      </c>
      <c r="X73" s="72">
        <f t="shared" ca="1" si="59"/>
        <v>-9</v>
      </c>
      <c r="Y73" s="72">
        <f t="shared" ca="1" si="60"/>
        <v>2.1239312877624029E-2</v>
      </c>
      <c r="Z73" s="72">
        <f t="shared" ca="1" si="61"/>
        <v>0.91985256744051147</v>
      </c>
      <c r="AA73" s="72">
        <f t="shared" ca="1" si="62"/>
        <v>0.64033892969629091</v>
      </c>
      <c r="AB73" s="72">
        <f t="shared" ca="1" si="63"/>
        <v>1.0437785183900254</v>
      </c>
      <c r="AC73" s="72">
        <f t="shared" ca="1" si="64"/>
        <v>0.94291862121659176</v>
      </c>
      <c r="AD73" s="72">
        <f t="shared" ca="1" si="65"/>
        <v>1.7201178703235753</v>
      </c>
      <c r="AE73" s="72">
        <f ca="1">Coef!$J$6*Coef!$J$9*(V73-(Coef!$J$10*AB73)+(Coef!$J$11*AC73)-(Coef!$J$12*AD73))</f>
        <v>3701427.3284088178</v>
      </c>
      <c r="AF73" s="72">
        <f t="shared" ca="1" si="66"/>
        <v>2.1943740855728281E-3</v>
      </c>
      <c r="AG73" s="72">
        <f ca="1">((Coef!$J$8*Y73^2)/2)*(COS(V73))^2</f>
        <v>1.0582056551511168E-6</v>
      </c>
      <c r="AH73" s="72">
        <f t="shared" ca="1" si="67"/>
        <v>2.1239305385770364E-2</v>
      </c>
      <c r="AI73" s="72">
        <f t="shared" ca="1" si="68"/>
        <v>0.58604660643324358</v>
      </c>
      <c r="AJ73" s="72">
        <f t="shared" ca="1" si="69"/>
        <v>2.1240902292214647E-2</v>
      </c>
      <c r="AK73" s="72">
        <f t="shared" ca="1" si="70"/>
        <v>2.5489668718764055E-2</v>
      </c>
      <c r="AL73" s="72">
        <f t="shared" ca="1" si="71"/>
        <v>0.58589690908063341</v>
      </c>
      <c r="AM73" s="72">
        <f ca="1">V73+(1+Coef!$J$8*(COS(V73))^2-(3/2)*Coef!$J$8*SIN(V73)*COS(V73)*(AL73-V73))*(AL73-V73)</f>
        <v>0.58590648239653431</v>
      </c>
      <c r="AN73" s="34" t="str">
        <f t="shared" ca="1" si="72"/>
        <v>29 635551 3715432 N</v>
      </c>
      <c r="AO73" s="33">
        <f t="shared" ca="1" si="29"/>
        <v>33.569968630677479</v>
      </c>
      <c r="AP73" s="33">
        <f t="shared" ca="1" si="30"/>
        <v>-7.5395495612281831</v>
      </c>
      <c r="AQ73" s="72">
        <f ca="1">'MGRS to Dist'!BP73</f>
        <v>759.7343963176412</v>
      </c>
      <c r="AR73" s="72">
        <f ca="1">'MGRS to Dist'!BT73</f>
        <v>324.23327003300136</v>
      </c>
      <c r="AS73" s="72">
        <f ca="1">'MGRS to Dist'!BU73</f>
        <v>144.23061753039664</v>
      </c>
      <c r="AT73" s="72">
        <f ca="1">'MGRS to Dist'!BV73</f>
        <v>324.23061753039656</v>
      </c>
    </row>
    <row r="74" spans="2:46" ht="16.5" customHeight="1">
      <c r="B74" s="42" t="s">
        <v>334</v>
      </c>
      <c r="C74" s="72" t="str">
        <f t="shared" si="73"/>
        <v>29SPT3521415248</v>
      </c>
      <c r="D74" s="72">
        <f t="array" aca="1" ref="D74" ca="1">MATCH(TRUE,ISERROR(VALUE(MID(C74,ROW(INDIRECT("1:"&amp;LEN(C74))),1))),0)</f>
        <v>3</v>
      </c>
      <c r="E74" s="72">
        <f t="shared" ca="1" si="74"/>
        <v>29</v>
      </c>
      <c r="F74" s="72" t="str">
        <f t="shared" ca="1" si="75"/>
        <v>S</v>
      </c>
      <c r="G74" s="72" t="str">
        <f t="shared" ca="1" si="76"/>
        <v>P</v>
      </c>
      <c r="H74" s="72" t="str">
        <f t="shared" ca="1" si="77"/>
        <v>T</v>
      </c>
      <c r="I74" s="72">
        <f t="shared" ca="1" si="78"/>
        <v>10</v>
      </c>
      <c r="J74" s="72">
        <f t="shared" ca="1" si="79"/>
        <v>35214</v>
      </c>
      <c r="K74" s="72">
        <f t="shared" ca="1" si="80"/>
        <v>15248</v>
      </c>
      <c r="L74" s="72">
        <f t="shared" ca="1" si="81"/>
        <v>170.80604746885038</v>
      </c>
      <c r="M74" s="72">
        <f ca="1">VLOOKUP(G74,Coef!$C$2:$F$25,4)</f>
        <v>6</v>
      </c>
      <c r="N74" s="31">
        <f ca="1">VLOOKUP(F74,Coef!$C$4:$D$23,2)</f>
        <v>15</v>
      </c>
      <c r="O74" s="31">
        <f ca="1">MOD(VLOOKUP(H74,Coef!$C$2:$G$21,5)+MOD(E74+1,2)*15,20)</f>
        <v>18</v>
      </c>
      <c r="P74" s="31">
        <f ca="1">VLOOKUP(N74,Coef!$A$27:$B$46,2)</f>
        <v>3.56</v>
      </c>
      <c r="Q74" s="31">
        <f ca="1">VLOOKUP(N74,Coef!$A$27:$C$46,3)+O74/10-0.1</f>
        <v>3.6999999999999997</v>
      </c>
      <c r="R74" s="31">
        <f ca="1">IF(Q74+0.1&lt;P74,Q74+2,Q74)</f>
        <v>3.6999999999999997</v>
      </c>
      <c r="S74" s="72">
        <f t="shared" ca="1" si="82"/>
        <v>635214</v>
      </c>
      <c r="T74" s="72">
        <f t="shared" ca="1" si="83"/>
        <v>3715247.9999999995</v>
      </c>
      <c r="U74" s="72">
        <f t="shared" ca="1" si="42"/>
        <v>3715247.9999999995</v>
      </c>
      <c r="V74" s="72">
        <f t="shared" ca="1" si="58"/>
        <v>0.58382332045167096</v>
      </c>
      <c r="W74" s="72">
        <f ca="1">(Coef!$J$9/(1+Coef!$J$8*(COS(V74))^2)^0.5)*Coef!$J$6</f>
        <v>6382079.716476352</v>
      </c>
      <c r="X74" s="72">
        <f t="shared" ca="1" si="59"/>
        <v>-9</v>
      </c>
      <c r="Y74" s="72">
        <f t="shared" ca="1" si="60"/>
        <v>2.1186510668446148E-2</v>
      </c>
      <c r="Z74" s="72">
        <f t="shared" ca="1" si="61"/>
        <v>0.91982988187340808</v>
      </c>
      <c r="AA74" s="72">
        <f t="shared" ca="1" si="62"/>
        <v>0.64034760179014283</v>
      </c>
      <c r="AB74" s="72">
        <f t="shared" ca="1" si="63"/>
        <v>1.043738261388375</v>
      </c>
      <c r="AC74" s="72">
        <f t="shared" ca="1" si="64"/>
        <v>0.9428905964888169</v>
      </c>
      <c r="AD74" s="72">
        <f t="shared" ca="1" si="65"/>
        <v>1.7200788517511656</v>
      </c>
      <c r="AE74" s="72">
        <f ca="1">Coef!$J$6*Coef!$J$9*(V74-(Coef!$J$10*AB74)+(Coef!$J$11*AC74)-(Coef!$J$12*AD74))</f>
        <v>3701243.6572802607</v>
      </c>
      <c r="AF74" s="72">
        <f t="shared" ca="1" si="66"/>
        <v>2.1943227508713819E-3</v>
      </c>
      <c r="AG74" s="72">
        <f ca="1">((Coef!$J$8*Y74^2)/2)*(COS(V74))^2</f>
        <v>1.0529908987167404E-6</v>
      </c>
      <c r="AH74" s="72">
        <f t="shared" ca="1" si="67"/>
        <v>2.1186503232045177E-2</v>
      </c>
      <c r="AI74" s="72">
        <f t="shared" ca="1" si="68"/>
        <v>0.58601764089194042</v>
      </c>
      <c r="AJ74" s="72">
        <f t="shared" ca="1" si="69"/>
        <v>2.1188088257888316E-2</v>
      </c>
      <c r="AK74" s="72">
        <f t="shared" ca="1" si="70"/>
        <v>2.5425829084519857E-2</v>
      </c>
      <c r="AL74" s="72">
        <f t="shared" ca="1" si="71"/>
        <v>0.58586869611349679</v>
      </c>
      <c r="AM74" s="72">
        <f ca="1">V74+(1+Coef!$J$8*(COS(V74))^2-(3/2)*Coef!$J$8*SIN(V74)*COS(V74)*(AL74-V74))*(AL74-V74)</f>
        <v>0.58587827307314444</v>
      </c>
      <c r="AN74" s="34" t="str">
        <f t="shared" ca="1" si="72"/>
        <v>29 635214 3715248 N</v>
      </c>
      <c r="AO74" s="33">
        <f t="shared" ref="AO74:AO130" ca="1" si="84">AM74/PI()*180</f>
        <v>33.568352355504324</v>
      </c>
      <c r="AP74" s="33">
        <f t="shared" ref="AP74:AP130" ca="1" si="85">AK74/PI()*180+X74</f>
        <v>-7.5432073028360342</v>
      </c>
      <c r="AQ74" s="72">
        <f ca="1">'MGRS to Dist'!BP74</f>
        <v>384.02646734757207</v>
      </c>
      <c r="AR74" s="72">
        <f ca="1">'MGRS to Dist'!BT74</f>
        <v>242.06283012880078</v>
      </c>
      <c r="AS74" s="72">
        <f ca="1">'MGRS to Dist'!BU74</f>
        <v>62.060807605648669</v>
      </c>
      <c r="AT74" s="72">
        <f ca="1">'MGRS to Dist'!BV74</f>
        <v>242.06080760564873</v>
      </c>
    </row>
    <row r="75" spans="2:46" ht="16.5" customHeight="1">
      <c r="B75" s="42" t="s">
        <v>335</v>
      </c>
      <c r="C75" s="72" t="str">
        <f t="shared" si="73"/>
        <v>29SPT2330814359</v>
      </c>
      <c r="D75" s="72">
        <f t="array" aca="1" ref="D75" ca="1">MATCH(TRUE,ISERROR(VALUE(MID(C75,ROW(INDIRECT("1:"&amp;LEN(C75))),1))),0)</f>
        <v>3</v>
      </c>
      <c r="E75" s="72">
        <f t="shared" ca="1" si="74"/>
        <v>29</v>
      </c>
      <c r="F75" s="72" t="str">
        <f t="shared" ca="1" si="75"/>
        <v>S</v>
      </c>
      <c r="G75" s="72" t="str">
        <f t="shared" ca="1" si="76"/>
        <v>P</v>
      </c>
      <c r="H75" s="72" t="str">
        <f t="shared" ca="1" si="77"/>
        <v>T</v>
      </c>
      <c r="I75" s="72">
        <f t="shared" ca="1" si="78"/>
        <v>10</v>
      </c>
      <c r="J75" s="72">
        <f t="shared" ca="1" si="79"/>
        <v>23308</v>
      </c>
      <c r="K75" s="72">
        <f t="shared" ca="1" si="80"/>
        <v>14359</v>
      </c>
      <c r="L75" s="72">
        <f t="shared" ca="1" si="81"/>
        <v>170.80604746885038</v>
      </c>
      <c r="M75" s="72">
        <f ca="1">VLOOKUP(G75,Coef!$C$2:$F$25,4)</f>
        <v>6</v>
      </c>
      <c r="N75" s="31">
        <f ca="1">VLOOKUP(F75,Coef!$C$4:$D$23,2)</f>
        <v>15</v>
      </c>
      <c r="O75" s="31">
        <f ca="1">MOD(VLOOKUP(H75,Coef!$C$2:$G$21,5)+MOD(E75+1,2)*15,20)</f>
        <v>18</v>
      </c>
      <c r="P75" s="31">
        <f ca="1">VLOOKUP(N75,Coef!$A$27:$B$46,2)</f>
        <v>3.56</v>
      </c>
      <c r="Q75" s="31">
        <f ca="1">VLOOKUP(N75,Coef!$A$27:$C$46,3)+O75/10-0.1</f>
        <v>3.6999999999999997</v>
      </c>
      <c r="R75" s="31">
        <f ca="1">IF(Q75+0.1&lt;P75,Q75+2,Q75)</f>
        <v>3.6999999999999997</v>
      </c>
      <c r="S75" s="72">
        <f t="shared" ca="1" si="82"/>
        <v>623308</v>
      </c>
      <c r="T75" s="72">
        <f t="shared" ca="1" si="83"/>
        <v>3714358.9999999995</v>
      </c>
      <c r="U75" s="72">
        <f t="shared" ca="1" si="42"/>
        <v>3714358.9999999995</v>
      </c>
      <c r="V75" s="72">
        <f t="shared" ca="1" si="58"/>
        <v>0.58368362077835667</v>
      </c>
      <c r="W75" s="72">
        <f ca="1">(Coef!$J$9/(1+Coef!$J$8*(COS(V75))^2)^0.5)*Coef!$J$6</f>
        <v>6382076.9660273492</v>
      </c>
      <c r="X75" s="72">
        <f t="shared" ca="1" si="59"/>
        <v>-9</v>
      </c>
      <c r="Y75" s="72">
        <f t="shared" ca="1" si="60"/>
        <v>1.9320982911422882E-2</v>
      </c>
      <c r="Z75" s="72">
        <f t="shared" ca="1" si="61"/>
        <v>0.91972023273040082</v>
      </c>
      <c r="AA75" s="72">
        <f t="shared" ca="1" si="62"/>
        <v>0.64038944552793298</v>
      </c>
      <c r="AB75" s="72">
        <f t="shared" ca="1" si="63"/>
        <v>1.043543737143557</v>
      </c>
      <c r="AC75" s="72">
        <f t="shared" ca="1" si="64"/>
        <v>0.942755164239651</v>
      </c>
      <c r="AD75" s="72">
        <f t="shared" ca="1" si="65"/>
        <v>1.7198902696627645</v>
      </c>
      <c r="AE75" s="72">
        <f ca="1">Coef!$J$6*Coef!$J$9*(V75-(Coef!$J$10*AB75)+(Coef!$J$11*AC75)-(Coef!$J$12*AD75))</f>
        <v>3700356.2469222038</v>
      </c>
      <c r="AF75" s="72">
        <f t="shared" ca="1" si="66"/>
        <v>2.1940746174535751E-3</v>
      </c>
      <c r="AG75" s="72">
        <f ca="1">((Coef!$J$8*Y75^2)/2)*(COS(V75))^2</f>
        <v>8.758794356168691E-7</v>
      </c>
      <c r="AH75" s="72">
        <f t="shared" ca="1" si="67"/>
        <v>1.9320977270472346E-2</v>
      </c>
      <c r="AI75" s="72">
        <f t="shared" ca="1" si="68"/>
        <v>0.58587769347406538</v>
      </c>
      <c r="AJ75" s="72">
        <f t="shared" ca="1" si="69"/>
        <v>1.9322179380235838E-2</v>
      </c>
      <c r="AK75" s="72">
        <f t="shared" ca="1" si="70"/>
        <v>2.3185415940407732E-2</v>
      </c>
      <c r="AL75" s="72">
        <f t="shared" ca="1" si="71"/>
        <v>0.58575385651548961</v>
      </c>
      <c r="AM75" s="72">
        <f ca="1">V75+(1+Coef!$J$8*(COS(V75))^2-(3/2)*Coef!$J$8*SIN(V75)*COS(V75)*(AL75-V75))*(AL75-V75)</f>
        <v>0.58576355143207581</v>
      </c>
      <c r="AN75" s="34" t="str">
        <f t="shared" ca="1" si="72"/>
        <v>29 623308 3714359 N</v>
      </c>
      <c r="AO75" s="33">
        <f t="shared" ca="1" si="84"/>
        <v>33.561779289652272</v>
      </c>
      <c r="AP75" s="33">
        <f t="shared" ca="1" si="85"/>
        <v>-7.6715735203592939</v>
      </c>
      <c r="AQ75" s="72">
        <f ca="1">'MGRS to Dist'!BP75</f>
        <v>11941.458892350371</v>
      </c>
      <c r="AR75" s="72">
        <f ca="1">'MGRS to Dist'!BT75</f>
        <v>266.51895727111059</v>
      </c>
      <c r="AS75" s="72">
        <f ca="1">'MGRS to Dist'!BU75</f>
        <v>86.447985673835518</v>
      </c>
      <c r="AT75" s="72">
        <f ca="1">'MGRS to Dist'!BV75</f>
        <v>266.44798567383555</v>
      </c>
    </row>
    <row r="76" spans="2:46" ht="16.5" customHeight="1">
      <c r="B76" s="42" t="s">
        <v>336</v>
      </c>
      <c r="C76" s="72" t="str">
        <f t="shared" si="73"/>
        <v>29SPT2313614768</v>
      </c>
      <c r="D76" s="72">
        <f t="array" aca="1" ref="D76" ca="1">MATCH(TRUE,ISERROR(VALUE(MID(C76,ROW(INDIRECT("1:"&amp;LEN(C76))),1))),0)</f>
        <v>3</v>
      </c>
      <c r="E76" s="72">
        <f t="shared" ca="1" si="74"/>
        <v>29</v>
      </c>
      <c r="F76" s="72" t="str">
        <f t="shared" ca="1" si="75"/>
        <v>S</v>
      </c>
      <c r="G76" s="72" t="str">
        <f t="shared" ca="1" si="76"/>
        <v>P</v>
      </c>
      <c r="H76" s="72" t="str">
        <f t="shared" ca="1" si="77"/>
        <v>T</v>
      </c>
      <c r="I76" s="72">
        <f t="shared" ca="1" si="78"/>
        <v>10</v>
      </c>
      <c r="J76" s="72">
        <f t="shared" ca="1" si="79"/>
        <v>23136</v>
      </c>
      <c r="K76" s="72">
        <f t="shared" ca="1" si="80"/>
        <v>14768</v>
      </c>
      <c r="L76" s="72">
        <f t="shared" ca="1" si="81"/>
        <v>170.80604746885038</v>
      </c>
      <c r="M76" s="72">
        <f ca="1">VLOOKUP(G76,Coef!$C$2:$F$25,4)</f>
        <v>6</v>
      </c>
      <c r="N76" s="31">
        <f ca="1">VLOOKUP(F76,Coef!$C$4:$D$23,2)</f>
        <v>15</v>
      </c>
      <c r="O76" s="31">
        <f ca="1">MOD(VLOOKUP(H76,Coef!$C$2:$G$21,5)+MOD(E76+1,2)*15,20)</f>
        <v>18</v>
      </c>
      <c r="P76" s="31">
        <f ca="1">VLOOKUP(N76,Coef!$A$27:$B$46,2)</f>
        <v>3.56</v>
      </c>
      <c r="Q76" s="31">
        <f ca="1">VLOOKUP(N76,Coef!$A$27:$C$46,3)+O76/10-0.1</f>
        <v>3.6999999999999997</v>
      </c>
      <c r="R76" s="31">
        <f ca="1">IF(Q76+0.1&lt;P76,Q76+2,Q76)</f>
        <v>3.6999999999999997</v>
      </c>
      <c r="S76" s="72">
        <f t="shared" ca="1" si="82"/>
        <v>623136</v>
      </c>
      <c r="T76" s="72">
        <f t="shared" ca="1" si="83"/>
        <v>3714767.9999999995</v>
      </c>
      <c r="U76" s="72">
        <f t="shared" ca="1" si="42"/>
        <v>3714767.9999999995</v>
      </c>
      <c r="V76" s="72">
        <f t="shared" ca="1" si="58"/>
        <v>0.58374789205663058</v>
      </c>
      <c r="W76" s="72">
        <f ca="1">(Coef!$J$9/(1+Coef!$J$8*(COS(V76))^2)^0.5)*Coef!$J$6</f>
        <v>6382078.2313783551</v>
      </c>
      <c r="X76" s="72">
        <f t="shared" ca="1" si="59"/>
        <v>-9</v>
      </c>
      <c r="Y76" s="72">
        <f t="shared" ca="1" si="60"/>
        <v>1.9294028611962968E-2</v>
      </c>
      <c r="Z76" s="72">
        <f t="shared" ca="1" si="61"/>
        <v>0.91977068765447922</v>
      </c>
      <c r="AA76" s="72">
        <f t="shared" ca="1" si="62"/>
        <v>0.64037020604305261</v>
      </c>
      <c r="AB76" s="72">
        <f t="shared" ca="1" si="63"/>
        <v>1.0436332358838702</v>
      </c>
      <c r="AC76" s="72">
        <f t="shared" ca="1" si="64"/>
        <v>0.94281747842366581</v>
      </c>
      <c r="AD76" s="72">
        <f t="shared" ca="1" si="65"/>
        <v>1.7199770431194228</v>
      </c>
      <c r="AE76" s="72">
        <f ca="1">Coef!$J$6*Coef!$J$9*(V76-(Coef!$J$10*AB76)+(Coef!$J$11*AC76)-(Coef!$J$12*AD76))</f>
        <v>3700764.515437121</v>
      </c>
      <c r="AF76" s="72">
        <f t="shared" ca="1" si="66"/>
        <v>2.1941887979417835E-3</v>
      </c>
      <c r="AG76" s="72">
        <f ca="1">((Coef!$J$8*Y76^2)/2)*(COS(V76))^2</f>
        <v>8.7336314524426546E-7</v>
      </c>
      <c r="AH76" s="72">
        <f t="shared" ca="1" si="67"/>
        <v>1.9294022995065132E-2</v>
      </c>
      <c r="AI76" s="72">
        <f t="shared" ca="1" si="68"/>
        <v>0.58594207893824868</v>
      </c>
      <c r="AJ76" s="72">
        <f t="shared" ca="1" si="69"/>
        <v>1.9295220080670306E-2</v>
      </c>
      <c r="AK76" s="72">
        <f t="shared" ca="1" si="70"/>
        <v>2.3154067004194496E-2</v>
      </c>
      <c r="AL76" s="72">
        <f t="shared" ca="1" si="71"/>
        <v>0.58581856993809922</v>
      </c>
      <c r="AM76" s="72">
        <f ca="1">V76+(1+Coef!$J$8*(COS(V76))^2-(3/2)*Coef!$J$8*SIN(V76)*COS(V76)*(AL76-V76))*(AL76-V76)</f>
        <v>0.58582826609495398</v>
      </c>
      <c r="AN76" s="34" t="str">
        <f t="shared" ca="1" si="72"/>
        <v>29 623136 3714768 N</v>
      </c>
      <c r="AO76" s="33">
        <f t="shared" ca="1" si="84"/>
        <v>33.565487166707804</v>
      </c>
      <c r="AP76" s="33">
        <f t="shared" ca="1" si="85"/>
        <v>-7.6733696820965376</v>
      </c>
      <c r="AQ76" s="72">
        <f ca="1">'MGRS to Dist'!BP76</f>
        <v>443.78915546872781</v>
      </c>
      <c r="AR76" s="72">
        <f ca="1">'MGRS to Dist'!BT76</f>
        <v>338.01893327876417</v>
      </c>
      <c r="AS76" s="72">
        <f ca="1">'MGRS to Dist'!BU76</f>
        <v>158.01794024780813</v>
      </c>
      <c r="AT76" s="72">
        <f ca="1">'MGRS to Dist'!BV76</f>
        <v>338.01794024780804</v>
      </c>
    </row>
    <row r="77" spans="2:46" ht="16.5" customHeight="1">
      <c r="B77" s="42" t="s">
        <v>337</v>
      </c>
      <c r="C77" s="72" t="str">
        <f t="shared" si="73"/>
        <v>29SPT2221415259</v>
      </c>
      <c r="D77" s="72">
        <f t="array" aca="1" ref="D77" ca="1">MATCH(TRUE,ISERROR(VALUE(MID(C77,ROW(INDIRECT("1:"&amp;LEN(C77))),1))),0)</f>
        <v>3</v>
      </c>
      <c r="E77" s="72">
        <f t="shared" ca="1" si="74"/>
        <v>29</v>
      </c>
      <c r="F77" s="72" t="str">
        <f t="shared" ca="1" si="75"/>
        <v>S</v>
      </c>
      <c r="G77" s="72" t="str">
        <f t="shared" ca="1" si="76"/>
        <v>P</v>
      </c>
      <c r="H77" s="72" t="str">
        <f t="shared" ca="1" si="77"/>
        <v>T</v>
      </c>
      <c r="I77" s="72">
        <f t="shared" ca="1" si="78"/>
        <v>10</v>
      </c>
      <c r="J77" s="72">
        <f t="shared" ca="1" si="79"/>
        <v>22214</v>
      </c>
      <c r="K77" s="72">
        <f t="shared" ca="1" si="80"/>
        <v>15259</v>
      </c>
      <c r="L77" s="72">
        <f t="shared" ca="1" si="81"/>
        <v>170.80604746885038</v>
      </c>
      <c r="M77" s="72">
        <f ca="1">VLOOKUP(G77,Coef!$C$2:$F$25,4)</f>
        <v>6</v>
      </c>
      <c r="N77" s="31">
        <f ca="1">VLOOKUP(F77,Coef!$C$4:$D$23,2)</f>
        <v>15</v>
      </c>
      <c r="O77" s="31">
        <f ca="1">MOD(VLOOKUP(H77,Coef!$C$2:$G$21,5)+MOD(E77+1,2)*15,20)</f>
        <v>18</v>
      </c>
      <c r="P77" s="31">
        <f ca="1">VLOOKUP(N77,Coef!$A$27:$B$46,2)</f>
        <v>3.56</v>
      </c>
      <c r="Q77" s="31">
        <f ca="1">VLOOKUP(N77,Coef!$A$27:$C$46,3)+O77/10-0.1</f>
        <v>3.6999999999999997</v>
      </c>
      <c r="R77" s="31">
        <f ca="1">IF(Q77+0.1&lt;P77,Q77+2,Q77)</f>
        <v>3.6999999999999997</v>
      </c>
      <c r="S77" s="72">
        <f t="shared" ca="1" si="82"/>
        <v>622214</v>
      </c>
      <c r="T77" s="72">
        <f t="shared" ca="1" si="83"/>
        <v>3715258.9999999995</v>
      </c>
      <c r="U77" s="72">
        <f t="shared" ca="1" si="42"/>
        <v>3715258.9999999995</v>
      </c>
      <c r="V77" s="72">
        <f t="shared" ca="1" si="58"/>
        <v>0.5838250490190573</v>
      </c>
      <c r="W77" s="72">
        <f ca="1">(Coef!$J$9/(1+Coef!$J$8*(COS(V77))^2)^0.5)*Coef!$J$6</f>
        <v>6382079.7505109794</v>
      </c>
      <c r="X77" s="72">
        <f t="shared" ca="1" si="59"/>
        <v>-9</v>
      </c>
      <c r="Y77" s="72">
        <f t="shared" ca="1" si="60"/>
        <v>1.9149557006117788E-2</v>
      </c>
      <c r="Z77" s="72">
        <f t="shared" ca="1" si="61"/>
        <v>0.91983123816223966</v>
      </c>
      <c r="AA77" s="72">
        <f t="shared" ca="1" si="62"/>
        <v>0.64034708346080349</v>
      </c>
      <c r="AB77" s="72">
        <f t="shared" ca="1" si="63"/>
        <v>1.0437406681001771</v>
      </c>
      <c r="AC77" s="72">
        <f t="shared" ca="1" si="64"/>
        <v>0.94289227194033365</v>
      </c>
      <c r="AD77" s="72">
        <f t="shared" ca="1" si="65"/>
        <v>1.7200811845088995</v>
      </c>
      <c r="AE77" s="72">
        <f ca="1">Coef!$J$6*Coef!$J$9*(V77-(Coef!$J$10*AB77)+(Coef!$J$11*AC77)-(Coef!$J$12*AD77))</f>
        <v>3701254.6376180863</v>
      </c>
      <c r="AF77" s="72">
        <f t="shared" ca="1" si="66"/>
        <v>2.1943258200106289E-3</v>
      </c>
      <c r="AG77" s="72">
        <f ca="1">((Coef!$J$8*Y77^2)/2)*(COS(V77))^2</f>
        <v>8.6024511847629892E-7</v>
      </c>
      <c r="AH77" s="72">
        <f t="shared" ca="1" si="67"/>
        <v>1.9149551515013477E-2</v>
      </c>
      <c r="AI77" s="72">
        <f t="shared" ca="1" si="68"/>
        <v>0.58601937295140982</v>
      </c>
      <c r="AJ77" s="72">
        <f t="shared" ca="1" si="69"/>
        <v>1.9150721910219104E-2</v>
      </c>
      <c r="AK77" s="72">
        <f t="shared" ca="1" si="70"/>
        <v>2.2981910564580169E-2</v>
      </c>
      <c r="AL77" s="72">
        <f t="shared" ca="1" si="71"/>
        <v>0.58589768590331659</v>
      </c>
      <c r="AM77" s="72">
        <f ca="1">V77+(1+Coef!$J$8*(COS(V77))^2-(3/2)*Coef!$J$8*SIN(V77)*COS(V77)*(AL77-V77))*(AL77-V77)</f>
        <v>0.58590739022187366</v>
      </c>
      <c r="AN77" s="34" t="str">
        <f t="shared" ca="1" si="72"/>
        <v>29 622214 3715259 N</v>
      </c>
      <c r="AO77" s="33">
        <f t="shared" ca="1" si="84"/>
        <v>33.57002064523796</v>
      </c>
      <c r="AP77" s="33">
        <f t="shared" ca="1" si="85"/>
        <v>-7.683233519502437</v>
      </c>
      <c r="AQ77" s="72">
        <f ca="1">'MGRS to Dist'!BP77</f>
        <v>1044.8125010217054</v>
      </c>
      <c r="AR77" s="72">
        <f ca="1">'MGRS to Dist'!BT77</f>
        <v>298.88358611752125</v>
      </c>
      <c r="AS77" s="72">
        <f ca="1">'MGRS to Dist'!BU77</f>
        <v>118.87813217795643</v>
      </c>
      <c r="AT77" s="72">
        <f ca="1">'MGRS to Dist'!BV77</f>
        <v>298.87813217795645</v>
      </c>
    </row>
    <row r="78" spans="2:46" ht="16.5" customHeight="1">
      <c r="B78" s="42" t="s">
        <v>338</v>
      </c>
      <c r="C78" s="72" t="str">
        <f t="shared" si="73"/>
        <v>29SPT2311515617</v>
      </c>
      <c r="D78" s="72">
        <f t="array" aca="1" ref="D78" ca="1">MATCH(TRUE,ISERROR(VALUE(MID(C78,ROW(INDIRECT("1:"&amp;LEN(C78))),1))),0)</f>
        <v>3</v>
      </c>
      <c r="E78" s="72">
        <f t="shared" ca="1" si="74"/>
        <v>29</v>
      </c>
      <c r="F78" s="72" t="str">
        <f t="shared" ca="1" si="75"/>
        <v>S</v>
      </c>
      <c r="G78" s="72" t="str">
        <f t="shared" ca="1" si="76"/>
        <v>P</v>
      </c>
      <c r="H78" s="72" t="str">
        <f t="shared" ca="1" si="77"/>
        <v>T</v>
      </c>
      <c r="I78" s="72">
        <f t="shared" ca="1" si="78"/>
        <v>10</v>
      </c>
      <c r="J78" s="72">
        <f t="shared" ca="1" si="79"/>
        <v>23115</v>
      </c>
      <c r="K78" s="72">
        <f t="shared" ca="1" si="80"/>
        <v>15617</v>
      </c>
      <c r="L78" s="72">
        <f t="shared" ca="1" si="81"/>
        <v>170.80604746885038</v>
      </c>
      <c r="M78" s="72">
        <f ca="1">VLOOKUP(G78,Coef!$C$2:$F$25,4)</f>
        <v>6</v>
      </c>
      <c r="N78" s="31">
        <f ca="1">VLOOKUP(F78,Coef!$C$4:$D$23,2)</f>
        <v>15</v>
      </c>
      <c r="O78" s="31">
        <f ca="1">MOD(VLOOKUP(H78,Coef!$C$2:$G$21,5)+MOD(E78+1,2)*15,20)</f>
        <v>18</v>
      </c>
      <c r="P78" s="31">
        <f ca="1">VLOOKUP(N78,Coef!$A$27:$B$46,2)</f>
        <v>3.56</v>
      </c>
      <c r="Q78" s="31">
        <f ca="1">VLOOKUP(N78,Coef!$A$27:$C$46,3)+O78/10-0.1</f>
        <v>3.6999999999999997</v>
      </c>
      <c r="R78" s="31">
        <f ca="1">IF(Q78+0.1&lt;P78,Q78+2,Q78)</f>
        <v>3.6999999999999997</v>
      </c>
      <c r="S78" s="72">
        <f t="shared" ca="1" si="82"/>
        <v>623115</v>
      </c>
      <c r="T78" s="72">
        <f t="shared" ca="1" si="83"/>
        <v>3715616.9999999995</v>
      </c>
      <c r="U78" s="72">
        <f t="shared" ca="1" si="42"/>
        <v>3715616.9999999995</v>
      </c>
      <c r="V78" s="72">
        <f t="shared" ca="1" si="58"/>
        <v>0.58388130603035826</v>
      </c>
      <c r="W78" s="72">
        <f ca="1">(Coef!$J$9/(1+Coef!$J$8*(COS(V78))^2)^0.5)*Coef!$J$6</f>
        <v>6382080.8582111085</v>
      </c>
      <c r="X78" s="72">
        <f t="shared" ca="1" si="59"/>
        <v>-9</v>
      </c>
      <c r="Y78" s="72">
        <f t="shared" ca="1" si="60"/>
        <v>1.9290730207781954E-2</v>
      </c>
      <c r="Z78" s="72">
        <f t="shared" ca="1" si="61"/>
        <v>0.91987537319751322</v>
      </c>
      <c r="AA78" s="72">
        <f t="shared" ca="1" si="62"/>
        <v>0.64033020648787975</v>
      </c>
      <c r="AB78" s="72">
        <f t="shared" ca="1" si="63"/>
        <v>1.0438189926291148</v>
      </c>
      <c r="AC78" s="72">
        <f t="shared" ca="1" si="64"/>
        <v>0.94294679609380605</v>
      </c>
      <c r="AD78" s="72">
        <f t="shared" ca="1" si="65"/>
        <v>1.7201570964448809</v>
      </c>
      <c r="AE78" s="72">
        <f ca="1">Coef!$J$6*Coef!$J$9*(V78-(Coef!$J$10*AB78)+(Coef!$J$11*AC78)-(Coef!$J$12*AD78))</f>
        <v>3701611.997799586</v>
      </c>
      <c r="AF78" s="72">
        <f t="shared" ca="1" si="66"/>
        <v>2.1944256914881968E-3</v>
      </c>
      <c r="AG78" s="72">
        <f ca="1">((Coef!$J$8*Y78^2)/2)*(COS(V78))^2</f>
        <v>8.7291067330286024E-7</v>
      </c>
      <c r="AH78" s="72">
        <f t="shared" ca="1" si="67"/>
        <v>1.9290724594753856E-2</v>
      </c>
      <c r="AI78" s="72">
        <f t="shared" ca="1" si="68"/>
        <v>0.58607572980630884</v>
      </c>
      <c r="AJ78" s="72">
        <f t="shared" ca="1" si="69"/>
        <v>1.9291921066514839E-2</v>
      </c>
      <c r="AK78" s="72">
        <f t="shared" ca="1" si="70"/>
        <v>2.3152162782383644E-2</v>
      </c>
      <c r="AL78" s="72">
        <f t="shared" ca="1" si="71"/>
        <v>0.58595222720794682</v>
      </c>
      <c r="AM78" s="72">
        <f ca="1">V78+(1+Coef!$J$8*(COS(V78))^2-(3/2)*Coef!$J$8*SIN(V78)*COS(V78)*(AL78-V78))*(AL78-V78)</f>
        <v>0.58596192278668779</v>
      </c>
      <c r="AN78" s="34" t="str">
        <f t="shared" ca="1" si="72"/>
        <v>29 623115 3715617 N</v>
      </c>
      <c r="AO78" s="33">
        <f t="shared" ca="1" si="84"/>
        <v>33.573145131047831</v>
      </c>
      <c r="AP78" s="33">
        <f t="shared" ca="1" si="85"/>
        <v>-7.6734787859695563</v>
      </c>
      <c r="AQ78" s="72">
        <f ca="1">'MGRS to Dist'!BP78</f>
        <v>969.72591844024771</v>
      </c>
      <c r="AR78" s="72">
        <f ca="1">'MGRS to Dist'!BT78</f>
        <v>68.969093915760595</v>
      </c>
      <c r="AS78" s="72">
        <f ca="1">'MGRS to Dist'!BU78</f>
        <v>-111.02551192752806</v>
      </c>
      <c r="AT78" s="72">
        <f ca="1">'MGRS to Dist'!BV78</f>
        <v>68.974488072471956</v>
      </c>
    </row>
    <row r="79" spans="2:46" ht="16.5" customHeight="1">
      <c r="B79" s="42" t="s">
        <v>339</v>
      </c>
      <c r="C79" s="72" t="str">
        <f t="shared" si="73"/>
        <v>29SPT2236415698</v>
      </c>
      <c r="D79" s="72">
        <f t="array" aca="1" ref="D79" ca="1">MATCH(TRUE,ISERROR(VALUE(MID(C79,ROW(INDIRECT("1:"&amp;LEN(C79))),1))),0)</f>
        <v>3</v>
      </c>
      <c r="E79" s="72">
        <f t="shared" ca="1" si="74"/>
        <v>29</v>
      </c>
      <c r="F79" s="72" t="str">
        <f t="shared" ca="1" si="75"/>
        <v>S</v>
      </c>
      <c r="G79" s="72" t="str">
        <f t="shared" ca="1" si="76"/>
        <v>P</v>
      </c>
      <c r="H79" s="72" t="str">
        <f t="shared" ca="1" si="77"/>
        <v>T</v>
      </c>
      <c r="I79" s="72">
        <f t="shared" ca="1" si="78"/>
        <v>10</v>
      </c>
      <c r="J79" s="72">
        <f t="shared" ca="1" si="79"/>
        <v>22364</v>
      </c>
      <c r="K79" s="72">
        <f t="shared" ca="1" si="80"/>
        <v>15698</v>
      </c>
      <c r="L79" s="72">
        <f t="shared" ca="1" si="81"/>
        <v>170.80604746885038</v>
      </c>
      <c r="M79" s="72">
        <f ca="1">VLOOKUP(G79,Coef!$C$2:$F$25,4)</f>
        <v>6</v>
      </c>
      <c r="N79" s="31">
        <f ca="1">VLOOKUP(F79,Coef!$C$4:$D$23,2)</f>
        <v>15</v>
      </c>
      <c r="O79" s="31">
        <f ca="1">MOD(VLOOKUP(H79,Coef!$C$2:$G$21,5)+MOD(E79+1,2)*15,20)</f>
        <v>18</v>
      </c>
      <c r="P79" s="31">
        <f ca="1">VLOOKUP(N79,Coef!$A$27:$B$46,2)</f>
        <v>3.56</v>
      </c>
      <c r="Q79" s="31">
        <f ca="1">VLOOKUP(N79,Coef!$A$27:$C$46,3)+O79/10-0.1</f>
        <v>3.6999999999999997</v>
      </c>
      <c r="R79" s="31">
        <f ca="1">IF(Q79+0.1&lt;P79,Q79+2,Q79)</f>
        <v>3.6999999999999997</v>
      </c>
      <c r="S79" s="72">
        <f t="shared" ca="1" si="82"/>
        <v>622364</v>
      </c>
      <c r="T79" s="72">
        <f t="shared" ca="1" si="83"/>
        <v>3715697.9999999995</v>
      </c>
      <c r="U79" s="72">
        <f t="shared" ca="1" si="42"/>
        <v>3715697.9999999995</v>
      </c>
      <c r="V79" s="72">
        <f t="shared" ca="1" si="58"/>
        <v>0.58389403457202127</v>
      </c>
      <c r="W79" s="72">
        <f ca="1">(Coef!$J$9/(1+Coef!$J$8*(COS(V79))^2)^0.5)*Coef!$J$6</f>
        <v>6382081.1088434523</v>
      </c>
      <c r="X79" s="72">
        <f t="shared" ca="1" si="59"/>
        <v>-9</v>
      </c>
      <c r="Y79" s="72">
        <f t="shared" ca="1" si="60"/>
        <v>1.9173056235597508E-2</v>
      </c>
      <c r="Z79" s="72">
        <f t="shared" ca="1" si="61"/>
        <v>0.91988535744201094</v>
      </c>
      <c r="AA79" s="72">
        <f t="shared" ca="1" si="62"/>
        <v>0.64032638587990964</v>
      </c>
      <c r="AB79" s="72">
        <f t="shared" ca="1" si="63"/>
        <v>1.0438367132930266</v>
      </c>
      <c r="AC79" s="72">
        <f t="shared" ca="1" si="64"/>
        <v>0.94295913143974741</v>
      </c>
      <c r="AD79" s="72">
        <f t="shared" ca="1" si="65"/>
        <v>1.7201742697020741</v>
      </c>
      <c r="AE79" s="72">
        <f ca="1">Coef!$J$6*Coef!$J$9*(V79-(Coef!$J$10*AB79)+(Coef!$J$11*AC79)-(Coef!$J$12*AD79))</f>
        <v>3701692.853061995</v>
      </c>
      <c r="AF79" s="72">
        <f t="shared" ca="1" si="66"/>
        <v>2.1944482840554991E-3</v>
      </c>
      <c r="AG79" s="72">
        <f ca="1">((Coef!$J$8*Y79^2)/2)*(COS(V79))^2</f>
        <v>8.6227909342970496E-7</v>
      </c>
      <c r="AH79" s="72">
        <f t="shared" ca="1" si="67"/>
        <v>1.9173050724755659E-2</v>
      </c>
      <c r="AI79" s="72">
        <f t="shared" ca="1" si="68"/>
        <v>0.58608848096384991</v>
      </c>
      <c r="AJ79" s="72">
        <f t="shared" ca="1" si="69"/>
        <v>1.9174225434025416E-2</v>
      </c>
      <c r="AK79" s="72">
        <f t="shared" ca="1" si="70"/>
        <v>2.3011161429268338E-2</v>
      </c>
      <c r="AL79" s="72">
        <f t="shared" ca="1" si="71"/>
        <v>0.58596647684074565</v>
      </c>
      <c r="AM79" s="72">
        <f ca="1">V79+(1+Coef!$J$8*(COS(V79))^2-(3/2)*Coef!$J$8*SIN(V79)*COS(V79)*(AL79-V79))*(AL79-V79)</f>
        <v>0.58597617936247448</v>
      </c>
      <c r="AN79" s="34" t="str">
        <f t="shared" ca="1" si="72"/>
        <v>29 622364 3715698 N</v>
      </c>
      <c r="AO79" s="33">
        <f t="shared" ca="1" si="84"/>
        <v>33.573961972670723</v>
      </c>
      <c r="AP79" s="33">
        <f t="shared" ca="1" si="85"/>
        <v>-7.6815575684086967</v>
      </c>
      <c r="AQ79" s="72">
        <f ca="1">'MGRS to Dist'!BP79</f>
        <v>755.51742362491757</v>
      </c>
      <c r="AR79" s="72">
        <f ca="1">'MGRS to Dist'!BT79</f>
        <v>276.9214846681578</v>
      </c>
      <c r="AS79" s="72">
        <f ca="1">'MGRS to Dist'!BU79</f>
        <v>96.917017044635656</v>
      </c>
      <c r="AT79" s="72">
        <f ca="1">'MGRS to Dist'!BV79</f>
        <v>276.91701704463571</v>
      </c>
    </row>
    <row r="80" spans="2:46" ht="16.5" customHeight="1">
      <c r="B80" s="42" t="s">
        <v>340</v>
      </c>
      <c r="C80" s="72" t="str">
        <f t="shared" si="73"/>
        <v>29SPT2981912652</v>
      </c>
      <c r="D80" s="72">
        <f t="array" aca="1" ref="D80" ca="1">MATCH(TRUE,ISERROR(VALUE(MID(C80,ROW(INDIRECT("1:"&amp;LEN(C80))),1))),0)</f>
        <v>3</v>
      </c>
      <c r="E80" s="72">
        <f t="shared" ca="1" si="74"/>
        <v>29</v>
      </c>
      <c r="F80" s="72" t="str">
        <f t="shared" ca="1" si="75"/>
        <v>S</v>
      </c>
      <c r="G80" s="72" t="str">
        <f t="shared" ca="1" si="76"/>
        <v>P</v>
      </c>
      <c r="H80" s="72" t="str">
        <f t="shared" ca="1" si="77"/>
        <v>T</v>
      </c>
      <c r="I80" s="72">
        <f t="shared" ca="1" si="78"/>
        <v>10</v>
      </c>
      <c r="J80" s="72">
        <f t="shared" ca="1" si="79"/>
        <v>29819</v>
      </c>
      <c r="K80" s="72">
        <f t="shared" ca="1" si="80"/>
        <v>12652</v>
      </c>
      <c r="L80" s="72">
        <f t="shared" ca="1" si="81"/>
        <v>170.80604746885038</v>
      </c>
      <c r="M80" s="72">
        <f ca="1">VLOOKUP(G80,Coef!$C$2:$F$25,4)</f>
        <v>6</v>
      </c>
      <c r="N80" s="31">
        <f ca="1">VLOOKUP(F80,Coef!$C$4:$D$23,2)</f>
        <v>15</v>
      </c>
      <c r="O80" s="31">
        <f ca="1">MOD(VLOOKUP(H80,Coef!$C$2:$G$21,5)+MOD(E80+1,2)*15,20)</f>
        <v>18</v>
      </c>
      <c r="P80" s="31">
        <f ca="1">VLOOKUP(N80,Coef!$A$27:$B$46,2)</f>
        <v>3.56</v>
      </c>
      <c r="Q80" s="31">
        <f ca="1">VLOOKUP(N80,Coef!$A$27:$C$46,3)+O80/10-0.1</f>
        <v>3.6999999999999997</v>
      </c>
      <c r="R80" s="31">
        <f ca="1">IF(Q80+0.1&lt;P80,Q80+2,Q80)</f>
        <v>3.6999999999999997</v>
      </c>
      <c r="S80" s="72">
        <f t="shared" ca="1" si="82"/>
        <v>629819</v>
      </c>
      <c r="T80" s="72">
        <f t="shared" ca="1" si="83"/>
        <v>3712651.9999999995</v>
      </c>
      <c r="U80" s="72">
        <f t="shared" ca="1" si="42"/>
        <v>3712651.9999999995</v>
      </c>
      <c r="V80" s="72">
        <f t="shared" ca="1" si="58"/>
        <v>0.58341537854849446</v>
      </c>
      <c r="W80" s="72">
        <f ca="1">(Coef!$J$9/(1+Coef!$J$8*(COS(V80))^2)^0.5)*Coef!$J$6</f>
        <v>6382071.685723694</v>
      </c>
      <c r="X80" s="72">
        <f t="shared" ca="1" si="59"/>
        <v>-9</v>
      </c>
      <c r="Y80" s="72">
        <f t="shared" ca="1" si="60"/>
        <v>2.0341200536872252E-2</v>
      </c>
      <c r="Z80" s="72">
        <f t="shared" ca="1" si="61"/>
        <v>0.91950949029750506</v>
      </c>
      <c r="AA80" s="72">
        <f t="shared" ca="1" si="62"/>
        <v>0.64046953244936533</v>
      </c>
      <c r="AB80" s="72">
        <f t="shared" ca="1" si="63"/>
        <v>1.043170123697247</v>
      </c>
      <c r="AC80" s="72">
        <f t="shared" ca="1" si="64"/>
        <v>0.94249497588527664</v>
      </c>
      <c r="AD80" s="72">
        <f t="shared" ca="1" si="65"/>
        <v>1.7195278738168522</v>
      </c>
      <c r="AE80" s="72">
        <f ca="1">Coef!$J$6*Coef!$J$9*(V80-(Coef!$J$10*AB80)+(Coef!$J$11*AC80)-(Coef!$J$12*AD80))</f>
        <v>3698652.3024655562</v>
      </c>
      <c r="AF80" s="72">
        <f t="shared" ca="1" si="66"/>
        <v>2.1935976629281393E-3</v>
      </c>
      <c r="AG80" s="72">
        <f ca="1">((Coef!$J$8*Y80^2)/2)*(COS(V80))^2</f>
        <v>9.7116471236066495E-7</v>
      </c>
      <c r="AH80" s="72">
        <f t="shared" ca="1" si="67"/>
        <v>2.0341193951986861E-2</v>
      </c>
      <c r="AI80" s="72">
        <f t="shared" ca="1" si="68"/>
        <v>0.58560897408107793</v>
      </c>
      <c r="AJ80" s="72">
        <f t="shared" ca="1" si="69"/>
        <v>2.034259672388411E-2</v>
      </c>
      <c r="AK80" s="72">
        <f t="shared" ca="1" si="70"/>
        <v>2.4405029942166968E-2</v>
      </c>
      <c r="AL80" s="72">
        <f t="shared" ca="1" si="71"/>
        <v>0.5854717967303178</v>
      </c>
      <c r="AM80" s="72">
        <f ca="1">V80+(1+Coef!$J$8*(COS(V80))^2-(3/2)*Coef!$J$8*SIN(V80)*COS(V80)*(AL80-V80))*(AL80-V80)</f>
        <v>0.58548143049466184</v>
      </c>
      <c r="AN80" s="34" t="str">
        <f t="shared" ca="1" si="72"/>
        <v>29 629819 3712652 N</v>
      </c>
      <c r="AO80" s="33">
        <f t="shared" ca="1" si="84"/>
        <v>33.545614950626174</v>
      </c>
      <c r="AP80" s="33">
        <f t="shared" ca="1" si="85"/>
        <v>-7.6016947854234296</v>
      </c>
      <c r="AQ80" s="72">
        <f ca="1">'MGRS to Dist'!BP80</f>
        <v>8054.9114935838943</v>
      </c>
      <c r="AR80" s="72">
        <f ca="1">'MGRS to Dist'!BT80</f>
        <v>113.04941093531977</v>
      </c>
      <c r="AS80" s="72">
        <f ca="1">'MGRS to Dist'!BU80</f>
        <v>-66.906440364942767</v>
      </c>
      <c r="AT80" s="72">
        <f ca="1">'MGRS to Dist'!BV80</f>
        <v>113.09355963505726</v>
      </c>
    </row>
    <row r="81" spans="2:46" ht="16.5" customHeight="1">
      <c r="B81" s="42" t="s">
        <v>341</v>
      </c>
      <c r="C81" s="72" t="str">
        <f t="shared" si="73"/>
        <v>29SPT3034412251</v>
      </c>
      <c r="D81" s="72">
        <f t="array" aca="1" ref="D81" ca="1">MATCH(TRUE,ISERROR(VALUE(MID(C81,ROW(INDIRECT("1:"&amp;LEN(C81))),1))),0)</f>
        <v>3</v>
      </c>
      <c r="E81" s="72">
        <f t="shared" ca="1" si="74"/>
        <v>29</v>
      </c>
      <c r="F81" s="72" t="str">
        <f t="shared" ca="1" si="75"/>
        <v>S</v>
      </c>
      <c r="G81" s="72" t="str">
        <f t="shared" ca="1" si="76"/>
        <v>P</v>
      </c>
      <c r="H81" s="72" t="str">
        <f t="shared" ca="1" si="77"/>
        <v>T</v>
      </c>
      <c r="I81" s="72">
        <f t="shared" ca="1" si="78"/>
        <v>10</v>
      </c>
      <c r="J81" s="72">
        <f t="shared" ca="1" si="79"/>
        <v>30344</v>
      </c>
      <c r="K81" s="72">
        <f t="shared" ca="1" si="80"/>
        <v>12251</v>
      </c>
      <c r="L81" s="72">
        <f t="shared" ca="1" si="81"/>
        <v>170.80604746885038</v>
      </c>
      <c r="M81" s="72">
        <f ca="1">VLOOKUP(G81,Coef!$C$2:$F$25,4)</f>
        <v>6</v>
      </c>
      <c r="N81" s="31">
        <f ca="1">VLOOKUP(F81,Coef!$C$4:$D$23,2)</f>
        <v>15</v>
      </c>
      <c r="O81" s="31">
        <f ca="1">MOD(VLOOKUP(H81,Coef!$C$2:$G$21,5)+MOD(E81+1,2)*15,20)</f>
        <v>18</v>
      </c>
      <c r="P81" s="31">
        <f ca="1">VLOOKUP(N81,Coef!$A$27:$B$46,2)</f>
        <v>3.56</v>
      </c>
      <c r="Q81" s="31">
        <f ca="1">VLOOKUP(N81,Coef!$A$27:$C$46,3)+O81/10-0.1</f>
        <v>3.6999999999999997</v>
      </c>
      <c r="R81" s="31">
        <f ca="1">IF(Q81+0.1&lt;P81,Q81+2,Q81)</f>
        <v>3.6999999999999997</v>
      </c>
      <c r="S81" s="72">
        <f t="shared" ca="1" si="82"/>
        <v>630344</v>
      </c>
      <c r="T81" s="72">
        <f t="shared" ca="1" si="83"/>
        <v>3712250.9999999995</v>
      </c>
      <c r="U81" s="72">
        <f t="shared" ca="1" si="42"/>
        <v>3712250.9999999995</v>
      </c>
      <c r="V81" s="72">
        <f t="shared" ca="1" si="58"/>
        <v>0.58335236441013794</v>
      </c>
      <c r="W81" s="72">
        <f ca="1">(Coef!$J$9/(1+Coef!$J$8*(COS(V81))^2)^0.5)*Coef!$J$6</f>
        <v>6382070.4454783425</v>
      </c>
      <c r="X81" s="72">
        <f t="shared" ca="1" si="59"/>
        <v>-9</v>
      </c>
      <c r="Y81" s="72">
        <f t="shared" ca="1" si="60"/>
        <v>2.0423466195417496E-2</v>
      </c>
      <c r="Z81" s="72">
        <f t="shared" ca="1" si="61"/>
        <v>0.9194599453375305</v>
      </c>
      <c r="AA81" s="72">
        <f t="shared" ca="1" si="62"/>
        <v>0.64048829670837082</v>
      </c>
      <c r="AB81" s="72">
        <f t="shared" ca="1" si="63"/>
        <v>1.0430823370789031</v>
      </c>
      <c r="AC81" s="72">
        <f t="shared" ca="1" si="64"/>
        <v>0.94243382698626998</v>
      </c>
      <c r="AD81" s="72">
        <f t="shared" ca="1" si="65"/>
        <v>1.7194426857113658</v>
      </c>
      <c r="AE81" s="72">
        <f ca="1">Coef!$J$6*Coef!$J$9*(V81-(Coef!$J$10*AB81)+(Coef!$J$11*AC81)-(Coef!$J$12*AD81))</f>
        <v>3698252.0208721263</v>
      </c>
      <c r="AF81" s="72">
        <f t="shared" ca="1" si="66"/>
        <v>2.1934855228355229E-3</v>
      </c>
      <c r="AG81" s="72">
        <f ca="1">((Coef!$J$8*Y81^2)/2)*(COS(V81))^2</f>
        <v>9.7911737537572677E-7</v>
      </c>
      <c r="AH81" s="72">
        <f t="shared" ca="1" si="67"/>
        <v>2.0423459529760622E-2</v>
      </c>
      <c r="AI81" s="72">
        <f t="shared" ca="1" si="68"/>
        <v>0.58554584778529362</v>
      </c>
      <c r="AJ81" s="72">
        <f t="shared" ca="1" si="69"/>
        <v>2.0424879390447459E-2</v>
      </c>
      <c r="AK81" s="72">
        <f t="shared" ca="1" si="70"/>
        <v>2.4502679717781535E-2</v>
      </c>
      <c r="AL81" s="72">
        <f t="shared" ca="1" si="71"/>
        <v>0.58540757781626274</v>
      </c>
      <c r="AM81" s="72">
        <f ca="1">V81+(1+Coef!$J$8*(COS(V81))^2-(3/2)*Coef!$J$8*SIN(V81)*COS(V81)*(AL81-V81))*(AL81-V81)</f>
        <v>0.58541720675166409</v>
      </c>
      <c r="AN81" s="34" t="str">
        <f t="shared" ca="1" si="72"/>
        <v>29 630344 3712251 N</v>
      </c>
      <c r="AO81" s="33">
        <f t="shared" ca="1" si="84"/>
        <v>33.541935201207878</v>
      </c>
      <c r="AP81" s="33">
        <f t="shared" ca="1" si="85"/>
        <v>-7.5960998654103147</v>
      </c>
      <c r="AQ81" s="72">
        <f ca="1">'MGRS to Dist'!BP81</f>
        <v>660.75191089290013</v>
      </c>
      <c r="AR81" s="72">
        <f ca="1">'MGRS to Dist'!BT81</f>
        <v>128.27578011917979</v>
      </c>
      <c r="AS81" s="72">
        <f ca="1">'MGRS to Dist'!BU81</f>
        <v>-51.721128273882307</v>
      </c>
      <c r="AT81" s="72">
        <f ca="1">'MGRS to Dist'!BV81</f>
        <v>128.2788717261177</v>
      </c>
    </row>
    <row r="82" spans="2:46" ht="16.5" customHeight="1">
      <c r="B82" s="42" t="s">
        <v>342</v>
      </c>
      <c r="C82" s="72" t="str">
        <f t="shared" si="73"/>
        <v>29SPT3242114751</v>
      </c>
      <c r="D82" s="72">
        <f t="array" aca="1" ref="D82" ca="1">MATCH(TRUE,ISERROR(VALUE(MID(C82,ROW(INDIRECT("1:"&amp;LEN(C82))),1))),0)</f>
        <v>3</v>
      </c>
      <c r="E82" s="72">
        <f t="shared" ca="1" si="74"/>
        <v>29</v>
      </c>
      <c r="F82" s="72" t="str">
        <f t="shared" ca="1" si="75"/>
        <v>S</v>
      </c>
      <c r="G82" s="72" t="str">
        <f t="shared" ca="1" si="76"/>
        <v>P</v>
      </c>
      <c r="H82" s="72" t="str">
        <f t="shared" ca="1" si="77"/>
        <v>T</v>
      </c>
      <c r="I82" s="72">
        <f t="shared" ca="1" si="78"/>
        <v>10</v>
      </c>
      <c r="J82" s="72">
        <f t="shared" ca="1" si="79"/>
        <v>32421</v>
      </c>
      <c r="K82" s="72">
        <f t="shared" ca="1" si="80"/>
        <v>14751</v>
      </c>
      <c r="L82" s="72">
        <f t="shared" ca="1" si="81"/>
        <v>170.80604746885038</v>
      </c>
      <c r="M82" s="72">
        <f ca="1">VLOOKUP(G82,Coef!$C$2:$F$25,4)</f>
        <v>6</v>
      </c>
      <c r="N82" s="31">
        <f ca="1">VLOOKUP(F82,Coef!$C$4:$D$23,2)</f>
        <v>15</v>
      </c>
      <c r="O82" s="31">
        <f ca="1">MOD(VLOOKUP(H82,Coef!$C$2:$G$21,5)+MOD(E82+1,2)*15,20)</f>
        <v>18</v>
      </c>
      <c r="P82" s="31">
        <f ca="1">VLOOKUP(N82,Coef!$A$27:$B$46,2)</f>
        <v>3.56</v>
      </c>
      <c r="Q82" s="31">
        <f ca="1">VLOOKUP(N82,Coef!$A$27:$C$46,3)+O82/10-0.1</f>
        <v>3.6999999999999997</v>
      </c>
      <c r="R82" s="31">
        <f ca="1">IF(Q82+0.1&lt;P82,Q82+2,Q82)</f>
        <v>3.6999999999999997</v>
      </c>
      <c r="S82" s="72">
        <f t="shared" ca="1" si="82"/>
        <v>632421</v>
      </c>
      <c r="T82" s="72">
        <f t="shared" ca="1" si="83"/>
        <v>3714750.9999999995</v>
      </c>
      <c r="U82" s="72">
        <f t="shared" ca="1" si="42"/>
        <v>3714750.9999999995</v>
      </c>
      <c r="V82" s="72">
        <f t="shared" ca="1" si="58"/>
        <v>0.58374522063430634</v>
      </c>
      <c r="W82" s="72">
        <f ca="1">(Coef!$J$9/(1+Coef!$J$8*(COS(V82))^2)^0.5)*Coef!$J$6</f>
        <v>6382078.1787829064</v>
      </c>
      <c r="X82" s="72">
        <f t="shared" ca="1" si="59"/>
        <v>-9</v>
      </c>
      <c r="Y82" s="72">
        <f t="shared" ca="1" si="60"/>
        <v>2.0748884029692868E-2</v>
      </c>
      <c r="Z82" s="72">
        <f t="shared" ca="1" si="61"/>
        <v>0.91976859080875339</v>
      </c>
      <c r="AA82" s="72">
        <f t="shared" ca="1" si="62"/>
        <v>0.64037100611722109</v>
      </c>
      <c r="AB82" s="72">
        <f t="shared" ca="1" si="63"/>
        <v>1.043629516038683</v>
      </c>
      <c r="AC82" s="72">
        <f t="shared" ca="1" si="64"/>
        <v>0.94281488855831752</v>
      </c>
      <c r="AD82" s="72">
        <f t="shared" ca="1" si="65"/>
        <v>1.7199734368389541</v>
      </c>
      <c r="AE82" s="72">
        <f ca="1">Coef!$J$6*Coef!$J$9*(V82-(Coef!$J$10*AB82)+(Coef!$J$11*AC82)-(Coef!$J$12*AD82))</f>
        <v>3700747.5458363104</v>
      </c>
      <c r="AF82" s="72">
        <f t="shared" ca="1" si="66"/>
        <v>2.1941840528126675E-3</v>
      </c>
      <c r="AG82" s="72">
        <f ca="1">((Coef!$J$8*Y82^2)/2)*(COS(V82))^2</f>
        <v>1.0100434210952117E-6</v>
      </c>
      <c r="AH82" s="72">
        <f t="shared" ca="1" si="67"/>
        <v>2.0748877043934931E-2</v>
      </c>
      <c r="AI82" s="72">
        <f t="shared" ca="1" si="68"/>
        <v>0.58593940247089782</v>
      </c>
      <c r="AJ82" s="72">
        <f t="shared" ca="1" si="69"/>
        <v>2.0750365862890086E-2</v>
      </c>
      <c r="AK82" s="72">
        <f t="shared" ca="1" si="70"/>
        <v>2.4899486513465695E-2</v>
      </c>
      <c r="AL82" s="72">
        <f t="shared" ca="1" si="71"/>
        <v>0.58579657019073006</v>
      </c>
      <c r="AM82" s="72">
        <f ca="1">V82+(1+Coef!$J$8*(COS(V82))^2-(3/2)*Coef!$J$8*SIN(V82)*COS(V82)*(AL82-V82))*(AL82-V82)</f>
        <v>0.58580617605911101</v>
      </c>
      <c r="AN82" s="34" t="str">
        <f t="shared" ca="1" si="72"/>
        <v>29 632421 3714751 N</v>
      </c>
      <c r="AO82" s="33">
        <f t="shared" ca="1" si="84"/>
        <v>33.564221500884706</v>
      </c>
      <c r="AP82" s="33">
        <f t="shared" ca="1" si="85"/>
        <v>-7.5733645107355025</v>
      </c>
      <c r="AQ82" s="72">
        <f ca="1">'MGRS to Dist'!BP82</f>
        <v>3250.8283582356039</v>
      </c>
      <c r="AR82" s="72">
        <f ca="1">'MGRS to Dist'!BT82</f>
        <v>40.363779397974383</v>
      </c>
      <c r="AS82" s="72">
        <f ca="1">'MGRS to Dist'!BU82</f>
        <v>-139.6236545607639</v>
      </c>
      <c r="AT82" s="72">
        <f ca="1">'MGRS to Dist'!BV82</f>
        <v>40.376345439236104</v>
      </c>
    </row>
    <row r="83" spans="2:46" ht="16.5" customHeight="1">
      <c r="B83" s="42" t="s">
        <v>343</v>
      </c>
      <c r="C83" s="72" t="str">
        <f t="shared" si="73"/>
        <v>29SPT3265114268</v>
      </c>
      <c r="D83" s="72">
        <f t="array" aca="1" ref="D83" ca="1">MATCH(TRUE,ISERROR(VALUE(MID(C83,ROW(INDIRECT("1:"&amp;LEN(C83))),1))),0)</f>
        <v>3</v>
      </c>
      <c r="E83" s="72">
        <f t="shared" ca="1" si="74"/>
        <v>29</v>
      </c>
      <c r="F83" s="72" t="str">
        <f t="shared" ca="1" si="75"/>
        <v>S</v>
      </c>
      <c r="G83" s="72" t="str">
        <f t="shared" ca="1" si="76"/>
        <v>P</v>
      </c>
      <c r="H83" s="72" t="str">
        <f t="shared" ca="1" si="77"/>
        <v>T</v>
      </c>
      <c r="I83" s="72">
        <f t="shared" ca="1" si="78"/>
        <v>10</v>
      </c>
      <c r="J83" s="72">
        <f t="shared" ca="1" si="79"/>
        <v>32651</v>
      </c>
      <c r="K83" s="72">
        <f t="shared" ca="1" si="80"/>
        <v>14268</v>
      </c>
      <c r="L83" s="72">
        <f t="shared" ca="1" si="81"/>
        <v>170.80604746885038</v>
      </c>
      <c r="M83" s="72">
        <f ca="1">VLOOKUP(G83,Coef!$C$2:$F$25,4)</f>
        <v>6</v>
      </c>
      <c r="N83" s="31">
        <f ca="1">VLOOKUP(F83,Coef!$C$4:$D$23,2)</f>
        <v>15</v>
      </c>
      <c r="O83" s="31">
        <f ca="1">MOD(VLOOKUP(H83,Coef!$C$2:$G$21,5)+MOD(E83+1,2)*15,20)</f>
        <v>18</v>
      </c>
      <c r="P83" s="31">
        <f ca="1">VLOOKUP(N83,Coef!$A$27:$B$46,2)</f>
        <v>3.56</v>
      </c>
      <c r="Q83" s="31">
        <f ca="1">VLOOKUP(N83,Coef!$A$27:$C$46,3)+O83/10-0.1</f>
        <v>3.6999999999999997</v>
      </c>
      <c r="R83" s="31">
        <f ca="1">IF(Q83+0.1&lt;P83,Q83+2,Q83)</f>
        <v>3.6999999999999997</v>
      </c>
      <c r="S83" s="72">
        <f t="shared" ca="1" si="82"/>
        <v>632651</v>
      </c>
      <c r="T83" s="72">
        <f t="shared" ca="1" si="83"/>
        <v>3714267.9999999995</v>
      </c>
      <c r="U83" s="72">
        <f t="shared" ca="1" si="42"/>
        <v>3714267.9999999995</v>
      </c>
      <c r="V83" s="72">
        <f t="shared" ca="1" si="58"/>
        <v>0.5836693208117969</v>
      </c>
      <c r="W83" s="72">
        <f ca="1">(Coef!$J$9/(1+Coef!$J$8*(COS(V83))^2)^0.5)*Coef!$J$6</f>
        <v>6382076.6845040265</v>
      </c>
      <c r="X83" s="72">
        <f t="shared" ca="1" si="59"/>
        <v>-9</v>
      </c>
      <c r="Y83" s="72">
        <f t="shared" ca="1" si="60"/>
        <v>2.0784927314032857E-2</v>
      </c>
      <c r="Z83" s="72">
        <f t="shared" ca="1" si="61"/>
        <v>0.91970900475143502</v>
      </c>
      <c r="AA83" s="72">
        <f t="shared" ca="1" si="62"/>
        <v>0.64039372353974733</v>
      </c>
      <c r="AB83" s="72">
        <f t="shared" ca="1" si="63"/>
        <v>1.0435238231875144</v>
      </c>
      <c r="AC83" s="72">
        <f t="shared" ca="1" si="64"/>
        <v>0.94274129827557263</v>
      </c>
      <c r="AD83" s="72">
        <f t="shared" ca="1" si="65"/>
        <v>1.7198709600931925</v>
      </c>
      <c r="AE83" s="72">
        <f ca="1">Coef!$J$6*Coef!$J$9*(V83-(Coef!$J$10*AB83)+(Coef!$J$11*AC83)-(Coef!$J$12*AD83))</f>
        <v>3700265.4097061884</v>
      </c>
      <c r="AF83" s="72">
        <f t="shared" ca="1" si="66"/>
        <v>2.1940492078088153E-3</v>
      </c>
      <c r="AG83" s="72">
        <f ca="1">((Coef!$J$8*Y83^2)/2)*(COS(V83))^2</f>
        <v>1.0136572253901663E-6</v>
      </c>
      <c r="AH83" s="72">
        <f t="shared" ca="1" si="67"/>
        <v>2.0784920291102273E-2</v>
      </c>
      <c r="AI83" s="72">
        <f t="shared" ca="1" si="68"/>
        <v>0.58586336779559189</v>
      </c>
      <c r="AJ83" s="72">
        <f t="shared" ca="1" si="69"/>
        <v>2.0786416882417613E-2</v>
      </c>
      <c r="AK83" s="72">
        <f t="shared" ca="1" si="70"/>
        <v>2.4941470117673014E-2</v>
      </c>
      <c r="AL83" s="72">
        <f t="shared" ca="1" si="71"/>
        <v>0.58572006261405052</v>
      </c>
      <c r="AM83" s="72">
        <f ca="1">V83+(1+Coef!$J$8*(COS(V83))^2-(3/2)*Coef!$J$8*SIN(V83)*COS(V83)*(AL83-V83))*(AL83-V83)</f>
        <v>0.58572966660837222</v>
      </c>
      <c r="AN83" s="34" t="str">
        <f t="shared" ca="1" si="72"/>
        <v>29 632651 3714268 N</v>
      </c>
      <c r="AO83" s="33">
        <f t="shared" ca="1" si="84"/>
        <v>33.559837832264513</v>
      </c>
      <c r="AP83" s="33">
        <f t="shared" ca="1" si="85"/>
        <v>-7.5709590274056762</v>
      </c>
      <c r="AQ83" s="72">
        <f ca="1">'MGRS to Dist'!BP83</f>
        <v>535.06450308627302</v>
      </c>
      <c r="AR83" s="72">
        <f ca="1">'MGRS to Dist'!BT83</f>
        <v>155.4267898224947</v>
      </c>
      <c r="AS83" s="72">
        <f ca="1">'MGRS to Dist'!BU83</f>
        <v>-24.571880331447744</v>
      </c>
      <c r="AT83" s="72">
        <f ca="1">'MGRS to Dist'!BV83</f>
        <v>155.4281196685522</v>
      </c>
    </row>
    <row r="84" spans="2:46" ht="16.5" customHeight="1">
      <c r="B84" s="42" t="s">
        <v>344</v>
      </c>
      <c r="C84" s="72" t="str">
        <f t="shared" si="73"/>
        <v>29SPT3595913936</v>
      </c>
      <c r="D84" s="72">
        <f t="array" aca="1" ref="D84" ca="1">MATCH(TRUE,ISERROR(VALUE(MID(C84,ROW(INDIRECT("1:"&amp;LEN(C84))),1))),0)</f>
        <v>3</v>
      </c>
      <c r="E84" s="72">
        <f t="shared" ca="1" si="74"/>
        <v>29</v>
      </c>
      <c r="F84" s="72" t="str">
        <f t="shared" ca="1" si="75"/>
        <v>S</v>
      </c>
      <c r="G84" s="72" t="str">
        <f t="shared" ca="1" si="76"/>
        <v>P</v>
      </c>
      <c r="H84" s="72" t="str">
        <f t="shared" ca="1" si="77"/>
        <v>T</v>
      </c>
      <c r="I84" s="72">
        <f t="shared" ca="1" si="78"/>
        <v>10</v>
      </c>
      <c r="J84" s="72">
        <f t="shared" ca="1" si="79"/>
        <v>35959</v>
      </c>
      <c r="K84" s="72">
        <f t="shared" ca="1" si="80"/>
        <v>13936</v>
      </c>
      <c r="L84" s="72">
        <f t="shared" ca="1" si="81"/>
        <v>170.80604746885038</v>
      </c>
      <c r="M84" s="72">
        <f ca="1">VLOOKUP(G84,Coef!$C$2:$F$25,4)</f>
        <v>6</v>
      </c>
      <c r="N84" s="31">
        <f ca="1">VLOOKUP(F84,Coef!$C$4:$D$23,2)</f>
        <v>15</v>
      </c>
      <c r="O84" s="31">
        <f ca="1">MOD(VLOOKUP(H84,Coef!$C$2:$G$21,5)+MOD(E84+1,2)*15,20)</f>
        <v>18</v>
      </c>
      <c r="P84" s="31">
        <f ca="1">VLOOKUP(N84,Coef!$A$27:$B$46,2)</f>
        <v>3.56</v>
      </c>
      <c r="Q84" s="31">
        <f ca="1">VLOOKUP(N84,Coef!$A$27:$C$46,3)+O84/10-0.1</f>
        <v>3.6999999999999997</v>
      </c>
      <c r="R84" s="31">
        <f ca="1">IF(Q84+0.1&lt;P84,Q84+2,Q84)</f>
        <v>3.6999999999999997</v>
      </c>
      <c r="S84" s="72">
        <f t="shared" ca="1" si="82"/>
        <v>635959</v>
      </c>
      <c r="T84" s="72">
        <f t="shared" ca="1" si="83"/>
        <v>3713935.9999999995</v>
      </c>
      <c r="U84" s="72">
        <f t="shared" ca="1" si="42"/>
        <v>3713935.9999999995</v>
      </c>
      <c r="V84" s="72">
        <f t="shared" ca="1" si="58"/>
        <v>0.58361714950522736</v>
      </c>
      <c r="W84" s="72">
        <f ca="1">(Coef!$J$9/(1+Coef!$J$8*(COS(V84))^2)^0.5)*Coef!$J$6</f>
        <v>6382075.6574374149</v>
      </c>
      <c r="X84" s="72">
        <f t="shared" ca="1" si="59"/>
        <v>-9</v>
      </c>
      <c r="Y84" s="72">
        <f t="shared" ca="1" si="60"/>
        <v>2.1303257325312155E-2</v>
      </c>
      <c r="Z84" s="72">
        <f t="shared" ca="1" si="61"/>
        <v>0.91966803475703141</v>
      </c>
      <c r="AA84" s="72">
        <f t="shared" ca="1" si="62"/>
        <v>0.64040932303281539</v>
      </c>
      <c r="AB84" s="72">
        <f t="shared" ca="1" si="63"/>
        <v>1.043451166883743</v>
      </c>
      <c r="AC84" s="72">
        <f t="shared" ca="1" si="64"/>
        <v>0.94269070592101101</v>
      </c>
      <c r="AD84" s="72">
        <f t="shared" ca="1" si="65"/>
        <v>1.7198005027148719</v>
      </c>
      <c r="AE84" s="72">
        <f ca="1">Coef!$J$6*Coef!$J$9*(V84-(Coef!$J$10*AB84)+(Coef!$J$11*AC84)-(Coef!$J$12*AD84))</f>
        <v>3699934.0037013348</v>
      </c>
      <c r="AF84" s="72">
        <f t="shared" ca="1" si="66"/>
        <v>2.1939564884893444E-3</v>
      </c>
      <c r="AG84" s="72">
        <f ca="1">((Coef!$J$8*Y84^2)/2)*(COS(V84))^2</f>
        <v>1.0649177173578803E-6</v>
      </c>
      <c r="AH84" s="72">
        <f t="shared" ca="1" si="67"/>
        <v>2.1303249763240099E-2</v>
      </c>
      <c r="AI84" s="72">
        <f t="shared" ca="1" si="68"/>
        <v>0.58581110365733358</v>
      </c>
      <c r="AJ84" s="72">
        <f t="shared" ca="1" si="69"/>
        <v>2.1304861136609066E-2</v>
      </c>
      <c r="AK84" s="72">
        <f t="shared" ca="1" si="70"/>
        <v>2.5562393798309088E-2</v>
      </c>
      <c r="AL84" s="72">
        <f t="shared" ca="1" si="71"/>
        <v>0.58566058073808147</v>
      </c>
      <c r="AM84" s="72">
        <f ca="1">V84+(1+Coef!$J$8*(COS(V84))^2-(3/2)*Coef!$J$8*SIN(V84)*COS(V84)*(AL84-V84))*(AL84-V84)</f>
        <v>0.5856701512267819</v>
      </c>
      <c r="AN84" s="34" t="str">
        <f t="shared" ca="1" si="72"/>
        <v>29 635959 3713936 N</v>
      </c>
      <c r="AO84" s="33">
        <f t="shared" ca="1" si="84"/>
        <v>33.556427852083274</v>
      </c>
      <c r="AP84" s="33">
        <f t="shared" ca="1" si="85"/>
        <v>-7.5353827211054991</v>
      </c>
      <c r="AQ84" s="72">
        <f ca="1">'MGRS to Dist'!BP84</f>
        <v>3325.2090113282729</v>
      </c>
      <c r="AR84" s="72">
        <f ca="1">'MGRS to Dist'!BT84</f>
        <v>96.55153939833599</v>
      </c>
      <c r="AS84" s="72">
        <f ca="1">'MGRS to Dist'!BU84</f>
        <v>-83.428794632093016</v>
      </c>
      <c r="AT84" s="72">
        <f ca="1">'MGRS to Dist'!BV84</f>
        <v>96.571205367906998</v>
      </c>
    </row>
    <row r="85" spans="2:46" ht="16.5" customHeight="1">
      <c r="B85" s="42" t="s">
        <v>345</v>
      </c>
      <c r="C85" s="72" t="str">
        <f t="shared" si="73"/>
        <v>29SPT3713318655</v>
      </c>
      <c r="D85" s="72">
        <f t="array" aca="1" ref="D85" ca="1">MATCH(TRUE,ISERROR(VALUE(MID(C85,ROW(INDIRECT("1:"&amp;LEN(C85))),1))),0)</f>
        <v>3</v>
      </c>
      <c r="E85" s="72">
        <f t="shared" ca="1" si="74"/>
        <v>29</v>
      </c>
      <c r="F85" s="72" t="str">
        <f t="shared" ca="1" si="75"/>
        <v>S</v>
      </c>
      <c r="G85" s="72" t="str">
        <f t="shared" ca="1" si="76"/>
        <v>P</v>
      </c>
      <c r="H85" s="72" t="str">
        <f t="shared" ca="1" si="77"/>
        <v>T</v>
      </c>
      <c r="I85" s="72">
        <f t="shared" ca="1" si="78"/>
        <v>10</v>
      </c>
      <c r="J85" s="72">
        <f t="shared" ca="1" si="79"/>
        <v>37133</v>
      </c>
      <c r="K85" s="72">
        <f t="shared" ca="1" si="80"/>
        <v>18655</v>
      </c>
      <c r="L85" s="72">
        <f t="shared" ca="1" si="81"/>
        <v>170.80604746885038</v>
      </c>
      <c r="M85" s="72">
        <f ca="1">VLOOKUP(G85,Coef!$C$2:$F$25,4)</f>
        <v>6</v>
      </c>
      <c r="N85" s="31">
        <f ca="1">VLOOKUP(F85,Coef!$C$4:$D$23,2)</f>
        <v>15</v>
      </c>
      <c r="O85" s="31">
        <f ca="1">MOD(VLOOKUP(H85,Coef!$C$2:$G$21,5)+MOD(E85+1,2)*15,20)</f>
        <v>18</v>
      </c>
      <c r="P85" s="31">
        <f ca="1">VLOOKUP(N85,Coef!$A$27:$B$46,2)</f>
        <v>3.56</v>
      </c>
      <c r="Q85" s="31">
        <f ca="1">VLOOKUP(N85,Coef!$A$27:$C$46,3)+O85/10-0.1</f>
        <v>3.6999999999999997</v>
      </c>
      <c r="R85" s="31">
        <f ca="1">IF(Q85+0.1&lt;P85,Q85+2,Q85)</f>
        <v>3.6999999999999997</v>
      </c>
      <c r="S85" s="72">
        <f t="shared" ca="1" si="82"/>
        <v>637133</v>
      </c>
      <c r="T85" s="72">
        <f t="shared" ca="1" si="83"/>
        <v>3718654.9999999995</v>
      </c>
      <c r="U85" s="72">
        <f t="shared" ca="1" si="42"/>
        <v>3718654.9999999995</v>
      </c>
      <c r="V85" s="72">
        <f t="shared" ca="1" si="58"/>
        <v>0.58435870491396769</v>
      </c>
      <c r="W85" s="72">
        <f ca="1">(Coef!$J$9/(1+Coef!$J$8*(COS(V85))^2)^0.5)*Coef!$J$6</f>
        <v>6382090.2603522474</v>
      </c>
      <c r="X85" s="72">
        <f t="shared" ca="1" si="59"/>
        <v>-9</v>
      </c>
      <c r="Y85" s="72">
        <f t="shared" ca="1" si="60"/>
        <v>2.1487160852599912E-2</v>
      </c>
      <c r="Z85" s="72">
        <f t="shared" ca="1" si="61"/>
        <v>0.92024943582287522</v>
      </c>
      <c r="AA85" s="72">
        <f t="shared" ca="1" si="62"/>
        <v>0.64018638608235523</v>
      </c>
      <c r="AB85" s="72">
        <f t="shared" ca="1" si="63"/>
        <v>1.0444834228254054</v>
      </c>
      <c r="AC85" s="72">
        <f t="shared" ca="1" si="64"/>
        <v>0.94340916363964289</v>
      </c>
      <c r="AD85" s="72">
        <f t="shared" ca="1" si="65"/>
        <v>1.7208006064952501</v>
      </c>
      <c r="AE85" s="72">
        <f ca="1">Coef!$J$6*Coef!$J$9*(V85-(Coef!$J$10*AB85)+(Coef!$J$11*AC85)-(Coef!$J$12*AD85))</f>
        <v>3704644.5757688358</v>
      </c>
      <c r="AF85" s="72">
        <f t="shared" ca="1" si="66"/>
        <v>2.1952720283825024E-3</v>
      </c>
      <c r="AG85" s="72">
        <f ca="1">((Coef!$J$8*Y85^2)/2)*(COS(V85))^2</f>
        <v>1.0823218260951855E-6</v>
      </c>
      <c r="AH85" s="72">
        <f t="shared" ca="1" si="67"/>
        <v>2.1487153100592189E-2</v>
      </c>
      <c r="AI85" s="72">
        <f t="shared" ca="1" si="68"/>
        <v>0.58655397456635938</v>
      </c>
      <c r="AJ85" s="72">
        <f t="shared" ca="1" si="69"/>
        <v>2.148880656712937E-2</v>
      </c>
      <c r="AK85" s="72">
        <f t="shared" ca="1" si="70"/>
        <v>2.5795717403121515E-2</v>
      </c>
      <c r="AL85" s="72">
        <f t="shared" ca="1" si="71"/>
        <v>0.58640059521856769</v>
      </c>
      <c r="AM85" s="72">
        <f ca="1">V85+(1+Coef!$J$8*(COS(V85))^2-(3/2)*Coef!$J$8*SIN(V85)*COS(V85)*(AL85-V85))*(AL85-V85)</f>
        <v>0.58641014910467049</v>
      </c>
      <c r="AN85" s="34" t="str">
        <f t="shared" ca="1" si="72"/>
        <v>29 637133 3718655 N</v>
      </c>
      <c r="AO85" s="33">
        <f t="shared" ca="1" si="84"/>
        <v>33.598826607334928</v>
      </c>
      <c r="AP85" s="33">
        <f t="shared" ca="1" si="85"/>
        <v>-7.5220142632889697</v>
      </c>
      <c r="AQ85" s="72">
        <f ca="1">'MGRS to Dist'!BP85</f>
        <v>4863.6699860469671</v>
      </c>
      <c r="AR85" s="72">
        <f ca="1">'MGRS to Dist'!BT85</f>
        <v>14.714831060020344</v>
      </c>
      <c r="AS85" s="72">
        <f ca="1">'MGRS to Dist'!BU85</f>
        <v>-165.27777529635986</v>
      </c>
      <c r="AT85" s="72">
        <f ca="1">'MGRS to Dist'!BV85</f>
        <v>14.722224703640165</v>
      </c>
    </row>
    <row r="86" spans="2:46" ht="16.5" customHeight="1">
      <c r="B86" s="42" t="s">
        <v>346</v>
      </c>
      <c r="C86" s="72" t="str">
        <f t="shared" si="73"/>
        <v>29SPT3309217232</v>
      </c>
      <c r="D86" s="72">
        <f t="array" aca="1" ref="D86" ca="1">MATCH(TRUE,ISERROR(VALUE(MID(C86,ROW(INDIRECT("1:"&amp;LEN(C86))),1))),0)</f>
        <v>3</v>
      </c>
      <c r="E86" s="72">
        <f t="shared" ca="1" si="74"/>
        <v>29</v>
      </c>
      <c r="F86" s="72" t="str">
        <f t="shared" ca="1" si="75"/>
        <v>S</v>
      </c>
      <c r="G86" s="72" t="str">
        <f t="shared" ca="1" si="76"/>
        <v>P</v>
      </c>
      <c r="H86" s="72" t="str">
        <f t="shared" ca="1" si="77"/>
        <v>T</v>
      </c>
      <c r="I86" s="72">
        <f t="shared" ca="1" si="78"/>
        <v>10</v>
      </c>
      <c r="J86" s="72">
        <f t="shared" ca="1" si="79"/>
        <v>33092</v>
      </c>
      <c r="K86" s="72">
        <f t="shared" ca="1" si="80"/>
        <v>17232</v>
      </c>
      <c r="L86" s="72">
        <f t="shared" ca="1" si="81"/>
        <v>170.80604746885038</v>
      </c>
      <c r="M86" s="72">
        <f ca="1">VLOOKUP(G86,Coef!$C$2:$F$25,4)</f>
        <v>6</v>
      </c>
      <c r="N86" s="31">
        <f ca="1">VLOOKUP(F86,Coef!$C$4:$D$23,2)</f>
        <v>15</v>
      </c>
      <c r="O86" s="31">
        <f ca="1">MOD(VLOOKUP(H86,Coef!$C$2:$G$21,5)+MOD(E86+1,2)*15,20)</f>
        <v>18</v>
      </c>
      <c r="P86" s="31">
        <f ca="1">VLOOKUP(N86,Coef!$A$27:$B$46,2)</f>
        <v>3.56</v>
      </c>
      <c r="Q86" s="31">
        <f ca="1">VLOOKUP(N86,Coef!$A$27:$C$46,3)+O86/10-0.1</f>
        <v>3.6999999999999997</v>
      </c>
      <c r="R86" s="31">
        <f ca="1">IF(Q86+0.1&lt;P86,Q86+2,Q86)</f>
        <v>3.6999999999999997</v>
      </c>
      <c r="S86" s="72">
        <f t="shared" ca="1" si="82"/>
        <v>633092</v>
      </c>
      <c r="T86" s="72">
        <f t="shared" ca="1" si="83"/>
        <v>3717231.9999999995</v>
      </c>
      <c r="U86" s="72">
        <f t="shared" ca="1" si="42"/>
        <v>3717231.9999999995</v>
      </c>
      <c r="V86" s="72">
        <f t="shared" ca="1" si="58"/>
        <v>0.58413509115117102</v>
      </c>
      <c r="W86" s="72">
        <f ca="1">(Coef!$J$9/(1+Coef!$J$8*(COS(V86))^2)^0.5)*Coef!$J$6</f>
        <v>6382085.8559057899</v>
      </c>
      <c r="X86" s="72">
        <f t="shared" ca="1" si="59"/>
        <v>-9</v>
      </c>
      <c r="Y86" s="72">
        <f t="shared" ca="1" si="60"/>
        <v>2.0853997110809888E-2</v>
      </c>
      <c r="Z86" s="72">
        <f t="shared" ca="1" si="61"/>
        <v>0.92007432921790955</v>
      </c>
      <c r="AA86" s="72">
        <f t="shared" ca="1" si="62"/>
        <v>0.64025388563313079</v>
      </c>
      <c r="AB86" s="72">
        <f t="shared" ca="1" si="63"/>
        <v>1.0441722557601258</v>
      </c>
      <c r="AC86" s="72">
        <f t="shared" ca="1" si="64"/>
        <v>0.94319266322837714</v>
      </c>
      <c r="AD86" s="72">
        <f t="shared" ca="1" si="65"/>
        <v>1.7204993379250835</v>
      </c>
      <c r="AE86" s="72">
        <f ca="1">Coef!$J$6*Coef!$J$9*(V86-(Coef!$J$10*AB86)+(Coef!$J$11*AC86)-(Coef!$J$12*AD86))</f>
        <v>3703224.1137807933</v>
      </c>
      <c r="AF86" s="72">
        <f t="shared" ca="1" si="66"/>
        <v>2.1948758658963809E-3</v>
      </c>
      <c r="AG86" s="72">
        <f ca="1">((Coef!$J$8*Y86^2)/2)*(COS(V86))^2</f>
        <v>1.0197774380612166E-6</v>
      </c>
      <c r="AH86" s="72">
        <f t="shared" ca="1" si="67"/>
        <v>2.0853990021997972E-2</v>
      </c>
      <c r="AI86" s="72">
        <f t="shared" ca="1" si="68"/>
        <v>0.58632996477878252</v>
      </c>
      <c r="AJ86" s="72">
        <f t="shared" ca="1" si="69"/>
        <v>2.0855501582995317E-2</v>
      </c>
      <c r="AK86" s="72">
        <f t="shared" ca="1" si="70"/>
        <v>2.503207984484734E-2</v>
      </c>
      <c r="AL86" s="72">
        <f t="shared" ca="1" si="71"/>
        <v>0.5861855596740192</v>
      </c>
      <c r="AM86" s="72">
        <f ca="1">V86+(1+Coef!$J$8*(COS(V86))^2-(3/2)*Coef!$J$8*SIN(V86)*COS(V86)*(AL86-V86))*(AL86-V86)</f>
        <v>0.58619515646244624</v>
      </c>
      <c r="AN86" s="34" t="str">
        <f t="shared" ca="1" si="72"/>
        <v>29 633092 3717232 N</v>
      </c>
      <c r="AO86" s="33">
        <f t="shared" ca="1" si="84"/>
        <v>33.586508436309117</v>
      </c>
      <c r="AP86" s="33">
        <f t="shared" ca="1" si="85"/>
        <v>-7.5657674724557546</v>
      </c>
      <c r="AQ86" s="72">
        <f ca="1">'MGRS to Dist'!BP86</f>
        <v>4284.9775718460232</v>
      </c>
      <c r="AR86" s="72">
        <f ca="1">'MGRS to Dist'!BT86</f>
        <v>251.3377017163256</v>
      </c>
      <c r="AS86" s="72">
        <f ca="1">'MGRS to Dist'!BU86</f>
        <v>71.313493723184919</v>
      </c>
      <c r="AT86" s="72">
        <f ca="1">'MGRS to Dist'!BV86</f>
        <v>251.31349372318482</v>
      </c>
    </row>
    <row r="87" spans="2:46" ht="16.5" customHeight="1">
      <c r="B87" s="42" t="s">
        <v>347</v>
      </c>
      <c r="C87" s="72" t="str">
        <f t="shared" si="73"/>
        <v>29SPT3343816510</v>
      </c>
      <c r="D87" s="72">
        <f t="array" aca="1" ref="D87" ca="1">MATCH(TRUE,ISERROR(VALUE(MID(C87,ROW(INDIRECT("1:"&amp;LEN(C87))),1))),0)</f>
        <v>3</v>
      </c>
      <c r="E87" s="72">
        <f t="shared" ca="1" si="74"/>
        <v>29</v>
      </c>
      <c r="F87" s="72" t="str">
        <f t="shared" ca="1" si="75"/>
        <v>S</v>
      </c>
      <c r="G87" s="72" t="str">
        <f t="shared" ca="1" si="76"/>
        <v>P</v>
      </c>
      <c r="H87" s="72" t="str">
        <f t="shared" ca="1" si="77"/>
        <v>T</v>
      </c>
      <c r="I87" s="72">
        <f t="shared" ca="1" si="78"/>
        <v>10</v>
      </c>
      <c r="J87" s="72">
        <f t="shared" ca="1" si="79"/>
        <v>33438</v>
      </c>
      <c r="K87" s="72">
        <f t="shared" ca="1" si="80"/>
        <v>16510</v>
      </c>
      <c r="L87" s="72">
        <f t="shared" ca="1" si="81"/>
        <v>170.80604746885038</v>
      </c>
      <c r="M87" s="72">
        <f ca="1">VLOOKUP(G87,Coef!$C$2:$F$25,4)</f>
        <v>6</v>
      </c>
      <c r="N87" s="31">
        <f ca="1">VLOOKUP(F87,Coef!$C$4:$D$23,2)</f>
        <v>15</v>
      </c>
      <c r="O87" s="31">
        <f ca="1">MOD(VLOOKUP(H87,Coef!$C$2:$G$21,5)+MOD(E87+1,2)*15,20)</f>
        <v>18</v>
      </c>
      <c r="P87" s="31">
        <f ca="1">VLOOKUP(N87,Coef!$A$27:$B$46,2)</f>
        <v>3.56</v>
      </c>
      <c r="Q87" s="31">
        <f ca="1">VLOOKUP(N87,Coef!$A$27:$C$46,3)+O87/10-0.1</f>
        <v>3.6999999999999997</v>
      </c>
      <c r="R87" s="31">
        <f ca="1">IF(Q87+0.1&lt;P87,Q87+2,Q87)</f>
        <v>3.6999999999999997</v>
      </c>
      <c r="S87" s="72">
        <f t="shared" ca="1" si="82"/>
        <v>633438</v>
      </c>
      <c r="T87" s="72">
        <f t="shared" ca="1" si="83"/>
        <v>3716509.9999999995</v>
      </c>
      <c r="U87" s="72">
        <f t="shared" ca="1" si="42"/>
        <v>3716509.9999999995</v>
      </c>
      <c r="V87" s="72">
        <f t="shared" ca="1" si="58"/>
        <v>0.58402163427363118</v>
      </c>
      <c r="W87" s="72">
        <f ca="1">(Coef!$J$9/(1+Coef!$J$8*(COS(V87))^2)^0.5)*Coef!$J$6</f>
        <v>6382083.6215072498</v>
      </c>
      <c r="X87" s="72">
        <f t="shared" ca="1" si="59"/>
        <v>-9</v>
      </c>
      <c r="Y87" s="72">
        <f t="shared" ca="1" si="60"/>
        <v>2.0908218681172042E-2</v>
      </c>
      <c r="Z87" s="72">
        <f t="shared" ca="1" si="61"/>
        <v>0.91998541346782481</v>
      </c>
      <c r="AA87" s="72">
        <f t="shared" ca="1" si="62"/>
        <v>0.64028804315677046</v>
      </c>
      <c r="AB87" s="72">
        <f t="shared" ca="1" si="63"/>
        <v>1.0440143410075435</v>
      </c>
      <c r="AC87" s="72">
        <f t="shared" ca="1" si="64"/>
        <v>0.94308276654485024</v>
      </c>
      <c r="AD87" s="72">
        <f t="shared" ca="1" si="65"/>
        <v>1.7203463784216126</v>
      </c>
      <c r="AE87" s="72">
        <f ca="1">Coef!$J$6*Coef!$J$9*(V87-(Coef!$J$10*AB87)+(Coef!$J$11*AC87)-(Coef!$J$12*AD87))</f>
        <v>3702503.4026387394</v>
      </c>
      <c r="AF87" s="72">
        <f t="shared" ca="1" si="66"/>
        <v>2.1946746849349761E-3</v>
      </c>
      <c r="AG87" s="72">
        <f ca="1">((Coef!$J$8*Y87^2)/2)*(COS(V87))^2</f>
        <v>1.0252410573412233E-6</v>
      </c>
      <c r="AH87" s="72">
        <f t="shared" ca="1" si="67"/>
        <v>2.0908211535850631E-2</v>
      </c>
      <c r="AI87" s="72">
        <f t="shared" ca="1" si="68"/>
        <v>0.58621630670849556</v>
      </c>
      <c r="AJ87" s="72">
        <f t="shared" ca="1" si="69"/>
        <v>2.0909734918126366E-2</v>
      </c>
      <c r="AK87" s="72">
        <f t="shared" ca="1" si="70"/>
        <v>2.5095253119406462E-2</v>
      </c>
      <c r="AL87" s="72">
        <f t="shared" ca="1" si="71"/>
        <v>0.58607118566849092</v>
      </c>
      <c r="AM87" s="72">
        <f ca="1">V87+(1+Coef!$J$8*(COS(V87))^2-(3/2)*Coef!$J$8*SIN(V87)*COS(V87)*(AL87-V87))*(AL87-V87)</f>
        <v>0.58608077961696869</v>
      </c>
      <c r="AN87" s="34" t="str">
        <f t="shared" ca="1" si="72"/>
        <v>29 633438 3716510 N</v>
      </c>
      <c r="AO87" s="33">
        <f t="shared" ca="1" si="84"/>
        <v>33.579955125789233</v>
      </c>
      <c r="AP87" s="33">
        <f t="shared" ca="1" si="85"/>
        <v>-7.5621479104454963</v>
      </c>
      <c r="AQ87" s="72">
        <f ca="1">'MGRS to Dist'!BP87</f>
        <v>800.76973203478462</v>
      </c>
      <c r="AR87" s="72">
        <f ca="1">'MGRS to Dist'!BT87</f>
        <v>155.29026701828275</v>
      </c>
      <c r="AS87" s="72">
        <f ca="1">'MGRS to Dist'!BU87</f>
        <v>-24.707730829096281</v>
      </c>
      <c r="AT87" s="72">
        <f ca="1">'MGRS to Dist'!BV87</f>
        <v>155.29226917090375</v>
      </c>
    </row>
    <row r="88" spans="2:46" ht="16.5" customHeight="1">
      <c r="B88" s="42" t="s">
        <v>348</v>
      </c>
      <c r="C88" s="72" t="str">
        <f t="shared" si="73"/>
        <v>29SPT3324716762</v>
      </c>
      <c r="D88" s="72">
        <f t="array" aca="1" ref="D88" ca="1">MATCH(TRUE,ISERROR(VALUE(MID(C88,ROW(INDIRECT("1:"&amp;LEN(C88))),1))),0)</f>
        <v>3</v>
      </c>
      <c r="E88" s="72">
        <f t="shared" ca="1" si="74"/>
        <v>29</v>
      </c>
      <c r="F88" s="72" t="str">
        <f t="shared" ca="1" si="75"/>
        <v>S</v>
      </c>
      <c r="G88" s="72" t="str">
        <f t="shared" ca="1" si="76"/>
        <v>P</v>
      </c>
      <c r="H88" s="72" t="str">
        <f t="shared" ca="1" si="77"/>
        <v>T</v>
      </c>
      <c r="I88" s="72">
        <f t="shared" ca="1" si="78"/>
        <v>10</v>
      </c>
      <c r="J88" s="72">
        <f t="shared" ca="1" si="79"/>
        <v>33247</v>
      </c>
      <c r="K88" s="72">
        <f t="shared" ca="1" si="80"/>
        <v>16762</v>
      </c>
      <c r="L88" s="72">
        <f t="shared" ca="1" si="81"/>
        <v>170.80604746885038</v>
      </c>
      <c r="M88" s="72">
        <f ca="1">VLOOKUP(G88,Coef!$C$2:$F$25,4)</f>
        <v>6</v>
      </c>
      <c r="N88" s="31">
        <f ca="1">VLOOKUP(F88,Coef!$C$4:$D$23,2)</f>
        <v>15</v>
      </c>
      <c r="O88" s="31">
        <f ca="1">MOD(VLOOKUP(H88,Coef!$C$2:$G$21,5)+MOD(E88+1,2)*15,20)</f>
        <v>18</v>
      </c>
      <c r="P88" s="31">
        <f ca="1">VLOOKUP(N88,Coef!$A$27:$B$46,2)</f>
        <v>3.56</v>
      </c>
      <c r="Q88" s="31">
        <f ca="1">VLOOKUP(N88,Coef!$A$27:$C$46,3)+O88/10-0.1</f>
        <v>3.6999999999999997</v>
      </c>
      <c r="R88" s="31">
        <f ca="1">IF(Q88+0.1&lt;P88,Q88+2,Q88)</f>
        <v>3.6999999999999997</v>
      </c>
      <c r="S88" s="72">
        <f t="shared" ca="1" si="82"/>
        <v>633247</v>
      </c>
      <c r="T88" s="72">
        <f t="shared" ca="1" si="83"/>
        <v>3716761.9999999995</v>
      </c>
      <c r="U88" s="72">
        <f t="shared" ca="1" si="42"/>
        <v>3716761.9999999995</v>
      </c>
      <c r="V88" s="72">
        <f t="shared" ca="1" si="58"/>
        <v>0.58406123418102729</v>
      </c>
      <c r="W88" s="72">
        <f ca="1">(Coef!$J$9/(1+Coef!$J$8*(COS(V88))^2)^0.5)*Coef!$J$6</f>
        <v>6382084.4013556261</v>
      </c>
      <c r="X88" s="72">
        <f t="shared" ca="1" si="59"/>
        <v>-9</v>
      </c>
      <c r="Y88" s="72">
        <f t="shared" ca="1" si="60"/>
        <v>2.0878288599833754E-2</v>
      </c>
      <c r="Z88" s="72">
        <f t="shared" ca="1" si="61"/>
        <v>0.92001645315559877</v>
      </c>
      <c r="AA88" s="72">
        <f t="shared" ca="1" si="62"/>
        <v>0.64027612804872758</v>
      </c>
      <c r="AB88" s="72">
        <f t="shared" ca="1" si="63"/>
        <v>1.0440694607588266</v>
      </c>
      <c r="AC88" s="72">
        <f t="shared" ca="1" si="64"/>
        <v>0.94312112758130184</v>
      </c>
      <c r="AD88" s="72">
        <f t="shared" ca="1" si="65"/>
        <v>1.7203997737684247</v>
      </c>
      <c r="AE88" s="72">
        <f ca="1">Coef!$J$6*Coef!$J$9*(V88-(Coef!$J$10*AB88)+(Coef!$J$11*AC88)-(Coef!$J$12*AD88))</f>
        <v>3702754.9527020482</v>
      </c>
      <c r="AF88" s="72">
        <f t="shared" ca="1" si="66"/>
        <v>2.1947449167196921E-3</v>
      </c>
      <c r="AG88" s="72">
        <f ca="1">((Coef!$J$8*Y88^2)/2)*(COS(V88))^2</f>
        <v>1.0222543821286184E-6</v>
      </c>
      <c r="AH88" s="72">
        <f t="shared" ca="1" si="67"/>
        <v>2.0878281485526416E-2</v>
      </c>
      <c r="AI88" s="72">
        <f t="shared" ca="1" si="68"/>
        <v>0.58625597685415942</v>
      </c>
      <c r="AJ88" s="72">
        <f t="shared" ca="1" si="69"/>
        <v>2.0879798334914601E-2</v>
      </c>
      <c r="AK88" s="72">
        <f t="shared" ca="1" si="70"/>
        <v>2.5059999094285749E-2</v>
      </c>
      <c r="AL88" s="72">
        <f t="shared" ca="1" si="71"/>
        <v>0.58611125844670409</v>
      </c>
      <c r="AM88" s="72">
        <f ca="1">V88+(1+Coef!$J$8*(COS(V88))^2-(3/2)*Coef!$J$8*SIN(V88)*COS(V88)*(AL88-V88))*(AL88-V88)</f>
        <v>0.58612085410017389</v>
      </c>
      <c r="AN88" s="34" t="str">
        <f t="shared" ca="1" si="72"/>
        <v>29 633247 3716762 N</v>
      </c>
      <c r="AO88" s="33">
        <f t="shared" ca="1" si="84"/>
        <v>33.582251224543057</v>
      </c>
      <c r="AP88" s="33">
        <f t="shared" ca="1" si="85"/>
        <v>-7.5641678172957612</v>
      </c>
      <c r="AQ88" s="72">
        <f ca="1">'MGRS to Dist'!BP88</f>
        <v>316.26122418089966</v>
      </c>
      <c r="AR88" s="72">
        <f ca="1">'MGRS to Dist'!BT88</f>
        <v>323.76317627730594</v>
      </c>
      <c r="AS88" s="72">
        <f ca="1">'MGRS to Dist'!BU88</f>
        <v>143.76205903288539</v>
      </c>
      <c r="AT88" s="72">
        <f ca="1">'MGRS to Dist'!BV88</f>
        <v>323.76205903288542</v>
      </c>
    </row>
    <row r="89" spans="2:46" ht="16.5" customHeight="1">
      <c r="B89" s="42" t="s">
        <v>349</v>
      </c>
      <c r="C89" s="72" t="str">
        <f t="shared" si="73"/>
        <v>29SPT3388415583</v>
      </c>
      <c r="D89" s="72">
        <f t="array" aca="1" ref="D89" ca="1">MATCH(TRUE,ISERROR(VALUE(MID(C89,ROW(INDIRECT("1:"&amp;LEN(C89))),1))),0)</f>
        <v>3</v>
      </c>
      <c r="E89" s="72">
        <f t="shared" ca="1" si="74"/>
        <v>29</v>
      </c>
      <c r="F89" s="72" t="str">
        <f t="shared" ca="1" si="75"/>
        <v>S</v>
      </c>
      <c r="G89" s="72" t="str">
        <f t="shared" ca="1" si="76"/>
        <v>P</v>
      </c>
      <c r="H89" s="72" t="str">
        <f t="shared" ca="1" si="77"/>
        <v>T</v>
      </c>
      <c r="I89" s="72">
        <f t="shared" ca="1" si="78"/>
        <v>10</v>
      </c>
      <c r="J89" s="72">
        <f t="shared" ca="1" si="79"/>
        <v>33884</v>
      </c>
      <c r="K89" s="72">
        <f t="shared" ca="1" si="80"/>
        <v>15583</v>
      </c>
      <c r="L89" s="72">
        <f t="shared" ca="1" si="81"/>
        <v>170.80604746885038</v>
      </c>
      <c r="M89" s="72">
        <f ca="1">VLOOKUP(G89,Coef!$C$2:$F$25,4)</f>
        <v>6</v>
      </c>
      <c r="N89" s="31">
        <f ca="1">VLOOKUP(F89,Coef!$C$4:$D$23,2)</f>
        <v>15</v>
      </c>
      <c r="O89" s="31">
        <f ca="1">MOD(VLOOKUP(H89,Coef!$C$2:$G$21,5)+MOD(E89+1,2)*15,20)</f>
        <v>18</v>
      </c>
      <c r="P89" s="31">
        <f ca="1">VLOOKUP(N89,Coef!$A$27:$B$46,2)</f>
        <v>3.56</v>
      </c>
      <c r="Q89" s="31">
        <f ca="1">VLOOKUP(N89,Coef!$A$27:$C$46,3)+O89/10-0.1</f>
        <v>3.6999999999999997</v>
      </c>
      <c r="R89" s="31">
        <f ca="1">IF(Q89+0.1&lt;P89,Q89+2,Q89)</f>
        <v>3.6999999999999997</v>
      </c>
      <c r="S89" s="72">
        <f t="shared" ca="1" si="82"/>
        <v>633884</v>
      </c>
      <c r="T89" s="72">
        <f t="shared" ca="1" si="83"/>
        <v>3715582.9999999995</v>
      </c>
      <c r="U89" s="72">
        <f t="shared" ca="1" si="42"/>
        <v>3715582.9999999995</v>
      </c>
      <c r="V89" s="72">
        <f t="shared" ca="1" si="58"/>
        <v>0.58387596318570956</v>
      </c>
      <c r="W89" s="72">
        <f ca="1">(Coef!$J$9/(1+Coef!$J$8*(COS(V89))^2)^0.5)*Coef!$J$6</f>
        <v>6382080.7530082297</v>
      </c>
      <c r="X89" s="72">
        <f t="shared" ca="1" si="59"/>
        <v>-9</v>
      </c>
      <c r="Y89" s="72">
        <f t="shared" ca="1" si="60"/>
        <v>2.0978111243248217E-2</v>
      </c>
      <c r="Z89" s="72">
        <f t="shared" ca="1" si="61"/>
        <v>0.91987118210243657</v>
      </c>
      <c r="AA89" s="72">
        <f t="shared" ca="1" si="62"/>
        <v>0.64033180997171313</v>
      </c>
      <c r="AB89" s="72">
        <f t="shared" ca="1" si="63"/>
        <v>1.0438115542369277</v>
      </c>
      <c r="AC89" s="72">
        <f t="shared" ca="1" si="64"/>
        <v>0.94294161817062405</v>
      </c>
      <c r="AD89" s="72">
        <f t="shared" ca="1" si="65"/>
        <v>1.7201498876589489</v>
      </c>
      <c r="AE89" s="72">
        <f ca="1">Coef!$J$6*Coef!$J$9*(V89-(Coef!$J$10*AB89)+(Coef!$J$11*AC89)-(Coef!$J$12*AD89))</f>
        <v>3701578.0585564747</v>
      </c>
      <c r="AF89" s="72">
        <f t="shared" ca="1" si="66"/>
        <v>2.1944162077428245E-3</v>
      </c>
      <c r="AG89" s="72">
        <f ca="1">((Coef!$J$8*Y89^2)/2)*(COS(V89))^2</f>
        <v>1.0323056485979618E-6</v>
      </c>
      <c r="AH89" s="72">
        <f t="shared" ca="1" si="67"/>
        <v>2.0978104024640641E-2</v>
      </c>
      <c r="AI89" s="72">
        <f t="shared" ca="1" si="68"/>
        <v>0.58607037712814414</v>
      </c>
      <c r="AJ89" s="72">
        <f t="shared" ca="1" si="69"/>
        <v>2.0979642735467818E-2</v>
      </c>
      <c r="AK89" s="72">
        <f t="shared" ca="1" si="70"/>
        <v>2.5176680461048546E-2</v>
      </c>
      <c r="AL89" s="72">
        <f t="shared" ca="1" si="71"/>
        <v>0.58592433071523242</v>
      </c>
      <c r="AM89" s="72">
        <f ca="1">V89+(1+Coef!$J$8*(COS(V89))^2-(3/2)*Coef!$J$8*SIN(V89)*COS(V89)*(AL89-V89))*(AL89-V89)</f>
        <v>0.5859339209856983</v>
      </c>
      <c r="AN89" s="34" t="str">
        <f t="shared" ca="1" si="72"/>
        <v>29 633884 3715583 N</v>
      </c>
      <c r="AO89" s="33">
        <f t="shared" ca="1" si="84"/>
        <v>33.571540746032369</v>
      </c>
      <c r="AP89" s="33">
        <f t="shared" ca="1" si="85"/>
        <v>-7.5574824674324343</v>
      </c>
      <c r="AQ89" s="72">
        <f ca="1">'MGRS to Dist'!BP89</f>
        <v>1340.319687950114</v>
      </c>
      <c r="AR89" s="72">
        <f ca="1">'MGRS to Dist'!BT89</f>
        <v>152.52198282634777</v>
      </c>
      <c r="AS89" s="72">
        <f ca="1">'MGRS to Dist'!BU89</f>
        <v>-27.474319803215341</v>
      </c>
      <c r="AT89" s="72">
        <f ca="1">'MGRS to Dist'!BV89</f>
        <v>152.52568019678461</v>
      </c>
    </row>
    <row r="90" spans="2:46" ht="16.5" customHeight="1">
      <c r="B90" s="42" t="s">
        <v>350</v>
      </c>
      <c r="C90" s="72" t="str">
        <f t="shared" si="73"/>
        <v>29SPT3331115358</v>
      </c>
      <c r="D90" s="72">
        <f t="array" aca="1" ref="D90" ca="1">MATCH(TRUE,ISERROR(VALUE(MID(C90,ROW(INDIRECT("1:"&amp;LEN(C90))),1))),0)</f>
        <v>3</v>
      </c>
      <c r="E90" s="72">
        <f t="shared" ca="1" si="74"/>
        <v>29</v>
      </c>
      <c r="F90" s="72" t="str">
        <f t="shared" ca="1" si="75"/>
        <v>S</v>
      </c>
      <c r="G90" s="72" t="str">
        <f t="shared" ca="1" si="76"/>
        <v>P</v>
      </c>
      <c r="H90" s="72" t="str">
        <f t="shared" ca="1" si="77"/>
        <v>T</v>
      </c>
      <c r="I90" s="72">
        <f t="shared" ca="1" si="78"/>
        <v>10</v>
      </c>
      <c r="J90" s="72">
        <f t="shared" ca="1" si="79"/>
        <v>33311</v>
      </c>
      <c r="K90" s="72">
        <f t="shared" ca="1" si="80"/>
        <v>15358</v>
      </c>
      <c r="L90" s="72">
        <f t="shared" ca="1" si="81"/>
        <v>170.80604746885038</v>
      </c>
      <c r="M90" s="72">
        <f ca="1">VLOOKUP(G90,Coef!$C$2:$F$25,4)</f>
        <v>6</v>
      </c>
      <c r="N90" s="31">
        <f ca="1">VLOOKUP(F90,Coef!$C$4:$D$23,2)</f>
        <v>15</v>
      </c>
      <c r="O90" s="31">
        <f ca="1">MOD(VLOOKUP(H90,Coef!$C$2:$G$21,5)+MOD(E90+1,2)*15,20)</f>
        <v>18</v>
      </c>
      <c r="P90" s="31">
        <f ca="1">VLOOKUP(N90,Coef!$A$27:$B$46,2)</f>
        <v>3.56</v>
      </c>
      <c r="Q90" s="31">
        <f ca="1">VLOOKUP(N90,Coef!$A$27:$C$46,3)+O90/10-0.1</f>
        <v>3.6999999999999997</v>
      </c>
      <c r="R90" s="31">
        <f ca="1">IF(Q90+0.1&lt;P90,Q90+2,Q90)</f>
        <v>3.6999999999999997</v>
      </c>
      <c r="S90" s="72">
        <f t="shared" ca="1" si="82"/>
        <v>633311</v>
      </c>
      <c r="T90" s="72">
        <f t="shared" ca="1" si="83"/>
        <v>3715357.9999999995</v>
      </c>
      <c r="U90" s="72">
        <f t="shared" ca="1" si="42"/>
        <v>3715357.9999999995</v>
      </c>
      <c r="V90" s="72">
        <f t="shared" ca="1" si="58"/>
        <v>0.58384060612553434</v>
      </c>
      <c r="W90" s="72">
        <f ca="1">(Coef!$J$9/(1+Coef!$J$8*(COS(V90))^2)^0.5)*Coef!$J$6</f>
        <v>6382080.0568249151</v>
      </c>
      <c r="X90" s="72">
        <f t="shared" ca="1" si="59"/>
        <v>-9</v>
      </c>
      <c r="Y90" s="72">
        <f t="shared" ca="1" si="60"/>
        <v>2.0888330891029629E-2</v>
      </c>
      <c r="Z90" s="72">
        <f t="shared" ca="1" si="61"/>
        <v>0.91984344426700959</v>
      </c>
      <c r="AA90" s="72">
        <f t="shared" ca="1" si="62"/>
        <v>0.64034241786123347</v>
      </c>
      <c r="AB90" s="72">
        <f t="shared" ca="1" si="63"/>
        <v>1.0437623282590391</v>
      </c>
      <c r="AC90" s="72">
        <f t="shared" ca="1" si="64"/>
        <v>0.94290735065958775</v>
      </c>
      <c r="AD90" s="72">
        <f t="shared" ca="1" si="65"/>
        <v>1.7201021786092474</v>
      </c>
      <c r="AE90" s="72">
        <f ca="1">Coef!$J$6*Coef!$J$9*(V90-(Coef!$J$10*AB90)+(Coef!$J$11*AC90)-(Coef!$J$12*AD90))</f>
        <v>3701353.4606664237</v>
      </c>
      <c r="AF90" s="72">
        <f t="shared" ca="1" si="66"/>
        <v>2.1943534410226637E-3</v>
      </c>
      <c r="AG90" s="72">
        <f ca="1">((Coef!$J$8*Y90^2)/2)*(COS(V90))^2</f>
        <v>1.0235364259916028E-6</v>
      </c>
      <c r="AH90" s="72">
        <f t="shared" ca="1" si="67"/>
        <v>2.088832376437378E-2</v>
      </c>
      <c r="AI90" s="72">
        <f t="shared" ca="1" si="68"/>
        <v>0.58603495732055633</v>
      </c>
      <c r="AJ90" s="72">
        <f t="shared" ca="1" si="69"/>
        <v>2.0889842803622383E-2</v>
      </c>
      <c r="AK90" s="72">
        <f t="shared" ca="1" si="70"/>
        <v>2.5068371829507906E-2</v>
      </c>
      <c r="AL90" s="72">
        <f t="shared" ca="1" si="71"/>
        <v>0.58589016914839698</v>
      </c>
      <c r="AM90" s="72">
        <f ca="1">V90+(1+Coef!$J$8*(COS(V90))^2-(3/2)*Coef!$J$8*SIN(V90)*COS(V90)*(AL90-V90))*(AL90-V90)</f>
        <v>0.58589976545449751</v>
      </c>
      <c r="AN90" s="34" t="str">
        <f t="shared" ca="1" si="72"/>
        <v>29 633311 3715358 N</v>
      </c>
      <c r="AO90" s="33">
        <f t="shared" ca="1" si="84"/>
        <v>33.569583778247534</v>
      </c>
      <c r="AP90" s="33">
        <f t="shared" ca="1" si="85"/>
        <v>-7.5636880949045509</v>
      </c>
      <c r="AQ90" s="72">
        <f ca="1">'MGRS to Dist'!BP90</f>
        <v>615.703194798053</v>
      </c>
      <c r="AR90" s="72">
        <f ca="1">'MGRS to Dist'!BT90</f>
        <v>249.27093556913263</v>
      </c>
      <c r="AS90" s="72">
        <f ca="1">'MGRS to Dist'!BU90</f>
        <v>69.267504083396787</v>
      </c>
      <c r="AT90" s="72">
        <f ca="1">'MGRS to Dist'!BV90</f>
        <v>249.26750408339683</v>
      </c>
    </row>
    <row r="91" spans="2:46" ht="16.5" customHeight="1">
      <c r="B91" s="42" t="s">
        <v>351</v>
      </c>
      <c r="C91" s="72" t="str">
        <f t="shared" si="73"/>
        <v>29SPT3419816196</v>
      </c>
      <c r="D91" s="72">
        <f t="array" aca="1" ref="D91" ca="1">MATCH(TRUE,ISERROR(VALUE(MID(C91,ROW(INDIRECT("1:"&amp;LEN(C91))),1))),0)</f>
        <v>3</v>
      </c>
      <c r="E91" s="72">
        <f t="shared" ca="1" si="74"/>
        <v>29</v>
      </c>
      <c r="F91" s="72" t="str">
        <f t="shared" ca="1" si="75"/>
        <v>S</v>
      </c>
      <c r="G91" s="72" t="str">
        <f t="shared" ca="1" si="76"/>
        <v>P</v>
      </c>
      <c r="H91" s="72" t="str">
        <f t="shared" ca="1" si="77"/>
        <v>T</v>
      </c>
      <c r="I91" s="72">
        <f t="shared" ca="1" si="78"/>
        <v>10</v>
      </c>
      <c r="J91" s="72">
        <f t="shared" ca="1" si="79"/>
        <v>34198</v>
      </c>
      <c r="K91" s="72">
        <f t="shared" ca="1" si="80"/>
        <v>16196</v>
      </c>
      <c r="L91" s="72">
        <f t="shared" ca="1" si="81"/>
        <v>170.80604746885038</v>
      </c>
      <c r="M91" s="72">
        <f ca="1">VLOOKUP(G91,Coef!$C$2:$F$25,4)</f>
        <v>6</v>
      </c>
      <c r="N91" s="31">
        <f ca="1">VLOOKUP(F91,Coef!$C$4:$D$23,2)</f>
        <v>15</v>
      </c>
      <c r="O91" s="31">
        <f ca="1">MOD(VLOOKUP(H91,Coef!$C$2:$G$21,5)+MOD(E91+1,2)*15,20)</f>
        <v>18</v>
      </c>
      <c r="P91" s="31">
        <f ca="1">VLOOKUP(N91,Coef!$A$27:$B$46,2)</f>
        <v>3.56</v>
      </c>
      <c r="Q91" s="31">
        <f ca="1">VLOOKUP(N91,Coef!$A$27:$C$46,3)+O91/10-0.1</f>
        <v>3.6999999999999997</v>
      </c>
      <c r="R91" s="31">
        <f ca="1">IF(Q91+0.1&lt;P91,Q91+2,Q91)</f>
        <v>3.6999999999999997</v>
      </c>
      <c r="S91" s="72">
        <f t="shared" ca="1" si="82"/>
        <v>634198</v>
      </c>
      <c r="T91" s="72">
        <f t="shared" ca="1" si="83"/>
        <v>3716195.9999999995</v>
      </c>
      <c r="U91" s="72">
        <f t="shared" ca="1" si="42"/>
        <v>3716195.9999999995</v>
      </c>
      <c r="V91" s="72">
        <f t="shared" ca="1" si="58"/>
        <v>0.58397229153187558</v>
      </c>
      <c r="W91" s="72">
        <f ca="1">(Coef!$J$9/(1+Coef!$J$8*(COS(V91))^2)^0.5)*Coef!$J$6</f>
        <v>6382082.6498286389</v>
      </c>
      <c r="X91" s="72">
        <f t="shared" ca="1" si="59"/>
        <v>-9</v>
      </c>
      <c r="Y91" s="72">
        <f t="shared" ca="1" si="60"/>
        <v>2.1027305248640625E-2</v>
      </c>
      <c r="Z91" s="72">
        <f t="shared" ca="1" si="61"/>
        <v>0.91994672895646135</v>
      </c>
      <c r="AA91" s="72">
        <f t="shared" ca="1" si="62"/>
        <v>0.64030287939200536</v>
      </c>
      <c r="AB91" s="72">
        <f t="shared" ca="1" si="63"/>
        <v>1.0439456560101061</v>
      </c>
      <c r="AC91" s="72">
        <f t="shared" ca="1" si="64"/>
        <v>0.94303496185558089</v>
      </c>
      <c r="AD91" s="72">
        <f t="shared" ca="1" si="65"/>
        <v>1.7202798343901005</v>
      </c>
      <c r="AE91" s="72">
        <f ca="1">Coef!$J$6*Coef!$J$9*(V91-(Coef!$J$10*AB91)+(Coef!$J$11*AC91)-(Coef!$J$12*AD91))</f>
        <v>3702189.9634031728</v>
      </c>
      <c r="AF91" s="72">
        <f t="shared" ca="1" si="66"/>
        <v>2.1945871536469073E-3</v>
      </c>
      <c r="AG91" s="72">
        <f ca="1">((Coef!$J$8*Y91^2)/2)*(COS(V91))^2</f>
        <v>1.0370208444889553E-6</v>
      </c>
      <c r="AH91" s="72">
        <f t="shared" ca="1" si="67"/>
        <v>2.1027297980056009E-2</v>
      </c>
      <c r="AI91" s="72">
        <f t="shared" ca="1" si="68"/>
        <v>0.5861668764096899</v>
      </c>
      <c r="AJ91" s="72">
        <f t="shared" ca="1" si="69"/>
        <v>2.1028847541344708E-2</v>
      </c>
      <c r="AK91" s="72">
        <f t="shared" ca="1" si="70"/>
        <v>2.5237320023937766E-2</v>
      </c>
      <c r="AL91" s="72">
        <f t="shared" ca="1" si="71"/>
        <v>0.58602011366380857</v>
      </c>
      <c r="AM91" s="72">
        <f ca="1">V91+(1+Coef!$J$8*(COS(V91))^2-(3/2)*Coef!$J$8*SIN(V91)*COS(V91)*(AL91-V91))*(AL91-V91)</f>
        <v>0.58602970016138622</v>
      </c>
      <c r="AN91" s="34" t="str">
        <f t="shared" ca="1" si="72"/>
        <v>29 634198 3716196 N</v>
      </c>
      <c r="AO91" s="33">
        <f t="shared" ca="1" si="84"/>
        <v>33.57702848856453</v>
      </c>
      <c r="AP91" s="33">
        <f t="shared" ca="1" si="85"/>
        <v>-7.5540080764073636</v>
      </c>
      <c r="AQ91" s="72">
        <f ca="1">'MGRS to Dist'!BP91</f>
        <v>1220.470203044006</v>
      </c>
      <c r="AR91" s="72">
        <f ca="1">'MGRS to Dist'!BT91</f>
        <v>47.288234648585899</v>
      </c>
      <c r="AS91" s="72">
        <f ca="1">'MGRS to Dist'!BU91</f>
        <v>-132.70641226793188</v>
      </c>
      <c r="AT91" s="72">
        <f ca="1">'MGRS to Dist'!BV91</f>
        <v>47.29358773206809</v>
      </c>
    </row>
    <row r="92" spans="2:46" ht="16.5" customHeight="1">
      <c r="B92" s="42" t="s">
        <v>352</v>
      </c>
      <c r="C92" s="72" t="str">
        <f t="shared" si="73"/>
        <v>29SPT2249413876</v>
      </c>
      <c r="D92" s="72">
        <f t="array" aca="1" ref="D92" ca="1">MATCH(TRUE,ISERROR(VALUE(MID(C92,ROW(INDIRECT("1:"&amp;LEN(C92))),1))),0)</f>
        <v>3</v>
      </c>
      <c r="E92" s="72">
        <f t="shared" ca="1" si="74"/>
        <v>29</v>
      </c>
      <c r="F92" s="72" t="str">
        <f t="shared" ca="1" si="75"/>
        <v>S</v>
      </c>
      <c r="G92" s="72" t="str">
        <f t="shared" ca="1" si="76"/>
        <v>P</v>
      </c>
      <c r="H92" s="72" t="str">
        <f t="shared" ca="1" si="77"/>
        <v>T</v>
      </c>
      <c r="I92" s="72">
        <f t="shared" ca="1" si="78"/>
        <v>10</v>
      </c>
      <c r="J92" s="72">
        <f t="shared" ca="1" si="79"/>
        <v>22494</v>
      </c>
      <c r="K92" s="72">
        <f t="shared" ca="1" si="80"/>
        <v>13876</v>
      </c>
      <c r="L92" s="72">
        <f t="shared" ca="1" si="81"/>
        <v>170.80604746885038</v>
      </c>
      <c r="M92" s="72">
        <f ca="1">VLOOKUP(G92,Coef!$C$2:$F$25,4)</f>
        <v>6</v>
      </c>
      <c r="N92" s="31">
        <f ca="1">VLOOKUP(F92,Coef!$C$4:$D$23,2)</f>
        <v>15</v>
      </c>
      <c r="O92" s="31">
        <f ca="1">MOD(VLOOKUP(H92,Coef!$C$2:$G$21,5)+MOD(E92+1,2)*15,20)</f>
        <v>18</v>
      </c>
      <c r="P92" s="31">
        <f ca="1">VLOOKUP(N92,Coef!$A$27:$B$46,2)</f>
        <v>3.56</v>
      </c>
      <c r="Q92" s="31">
        <f ca="1">VLOOKUP(N92,Coef!$A$27:$C$46,3)+O92/10-0.1</f>
        <v>3.6999999999999997</v>
      </c>
      <c r="R92" s="31">
        <f ca="1">IF(Q92+0.1&lt;P92,Q92+2,Q92)</f>
        <v>3.6999999999999997</v>
      </c>
      <c r="S92" s="72">
        <f t="shared" ca="1" si="82"/>
        <v>622494</v>
      </c>
      <c r="T92" s="72">
        <f t="shared" ca="1" si="83"/>
        <v>3713875.9999999995</v>
      </c>
      <c r="U92" s="72">
        <f t="shared" ca="1" si="42"/>
        <v>3713875.9999999995</v>
      </c>
      <c r="V92" s="72">
        <f t="shared" ca="1" si="58"/>
        <v>0.58360772095584734</v>
      </c>
      <c r="W92" s="72">
        <f ca="1">(Coef!$J$9/(1+Coef!$J$8*(COS(V92))^2)^0.5)*Coef!$J$6</f>
        <v>6382075.471827901</v>
      </c>
      <c r="X92" s="72">
        <f t="shared" ca="1" si="59"/>
        <v>-9</v>
      </c>
      <c r="Y92" s="72">
        <f t="shared" ca="1" si="60"/>
        <v>1.9193442719491419E-2</v>
      </c>
      <c r="Z92" s="72">
        <f t="shared" ca="1" si="61"/>
        <v>0.91966062947288096</v>
      </c>
      <c r="AA92" s="72">
        <f t="shared" ca="1" si="62"/>
        <v>0.64041214084518705</v>
      </c>
      <c r="AB92" s="72">
        <f t="shared" ca="1" si="63"/>
        <v>1.0434380356922879</v>
      </c>
      <c r="AC92" s="72">
        <f t="shared" ca="1" si="64"/>
        <v>0.94268156198051267</v>
      </c>
      <c r="AD92" s="72">
        <f t="shared" ca="1" si="65"/>
        <v>1.7197877678997375</v>
      </c>
      <c r="AE92" s="72">
        <f ca="1">Coef!$J$6*Coef!$J$9*(V92-(Coef!$J$10*AB92)+(Coef!$J$11*AC92)-(Coef!$J$12*AD92))</f>
        <v>3699874.1110669263</v>
      </c>
      <c r="AF92" s="72">
        <f t="shared" ca="1" si="66"/>
        <v>2.1939397293061092E-3</v>
      </c>
      <c r="AG92" s="72">
        <f ca="1">((Coef!$J$8*Y92^2)/2)*(COS(V92))^2</f>
        <v>8.6444067889235387E-7</v>
      </c>
      <c r="AH92" s="72">
        <f t="shared" ca="1" si="67"/>
        <v>1.9193437188960532E-2</v>
      </c>
      <c r="AI92" s="72">
        <f t="shared" ca="1" si="68"/>
        <v>0.58580165878862267</v>
      </c>
      <c r="AJ92" s="72">
        <f t="shared" ca="1" si="69"/>
        <v>1.919461564942293E-2</v>
      </c>
      <c r="AK92" s="72">
        <f t="shared" ca="1" si="70"/>
        <v>2.3031240085693263E-2</v>
      </c>
      <c r="AL92" s="72">
        <f t="shared" ca="1" si="71"/>
        <v>0.58567947120885455</v>
      </c>
      <c r="AM92" s="72">
        <f ca="1">V92+(1+Coef!$J$8*(COS(V92))^2-(3/2)*Coef!$J$8*SIN(V92)*COS(V92)*(AL92-V92))*(AL92-V92)</f>
        <v>0.58568917417927391</v>
      </c>
      <c r="AN92" s="34" t="str">
        <f t="shared" ca="1" si="72"/>
        <v>29 622494 3713876 N</v>
      </c>
      <c r="AO92" s="33">
        <f t="shared" ca="1" si="84"/>
        <v>33.557517786974948</v>
      </c>
      <c r="AP92" s="33">
        <f t="shared" ca="1" si="85"/>
        <v>-7.6804071461372558</v>
      </c>
      <c r="AQ92" s="72">
        <f ca="1">'MGRS to Dist'!BP92</f>
        <v>11934.071415173732</v>
      </c>
      <c r="AR92" s="72">
        <f ca="1">'MGRS to Dist'!BT92</f>
        <v>259.53983014962176</v>
      </c>
      <c r="AS92" s="72">
        <f ca="1">'MGRS to Dist'!BU92</f>
        <v>79.469942098626518</v>
      </c>
      <c r="AT92" s="72">
        <f ca="1">'MGRS to Dist'!BV92</f>
        <v>259.46994209862646</v>
      </c>
    </row>
    <row r="93" spans="2:46" ht="16.5" customHeight="1">
      <c r="B93" s="30" t="s">
        <v>353</v>
      </c>
      <c r="C93" s="72" t="str">
        <f t="shared" si="73"/>
        <v>29SPT2257014315</v>
      </c>
      <c r="D93" s="72">
        <f t="array" aca="1" ref="D93" ca="1">MATCH(TRUE,ISERROR(VALUE(MID(C93,ROW(INDIRECT("1:"&amp;LEN(C93))),1))),0)</f>
        <v>3</v>
      </c>
      <c r="E93" s="72">
        <f t="shared" ca="1" si="74"/>
        <v>29</v>
      </c>
      <c r="F93" s="72" t="str">
        <f t="shared" ca="1" si="75"/>
        <v>S</v>
      </c>
      <c r="G93" s="72" t="str">
        <f t="shared" ca="1" si="76"/>
        <v>P</v>
      </c>
      <c r="H93" s="72" t="str">
        <f t="shared" ca="1" si="77"/>
        <v>T</v>
      </c>
      <c r="I93" s="72">
        <f t="shared" ca="1" si="78"/>
        <v>10</v>
      </c>
      <c r="J93" s="72">
        <f t="shared" ca="1" si="79"/>
        <v>22570</v>
      </c>
      <c r="K93" s="72">
        <f t="shared" ca="1" si="80"/>
        <v>14315</v>
      </c>
      <c r="L93" s="72">
        <f t="shared" ca="1" si="81"/>
        <v>170.80604746885038</v>
      </c>
      <c r="M93" s="72">
        <f ca="1">VLOOKUP(G93,Coef!$C$2:$F$25,4)</f>
        <v>6</v>
      </c>
      <c r="N93" s="31">
        <f ca="1">VLOOKUP(F93,Coef!$C$4:$D$23,2)</f>
        <v>15</v>
      </c>
      <c r="O93" s="31">
        <f ca="1">MOD(VLOOKUP(H93,Coef!$C$2:$G$21,5)+MOD(E93+1,2)*15,20)</f>
        <v>18</v>
      </c>
      <c r="P93" s="31">
        <f ca="1">VLOOKUP(N93,Coef!$A$27:$B$46,2)</f>
        <v>3.56</v>
      </c>
      <c r="Q93" s="31">
        <f ca="1">VLOOKUP(N93,Coef!$A$27:$C$46,3)+O93/10-0.1</f>
        <v>3.6999999999999997</v>
      </c>
      <c r="R93" s="31">
        <f ca="1">IF(Q93+0.1&lt;P93,Q93+2,Q93)</f>
        <v>3.6999999999999997</v>
      </c>
      <c r="S93" s="72">
        <f t="shared" ca="1" si="82"/>
        <v>622570</v>
      </c>
      <c r="T93" s="72">
        <f t="shared" ca="1" si="83"/>
        <v>3714314.9999999995</v>
      </c>
      <c r="U93" s="72">
        <f t="shared" ca="1" si="42"/>
        <v>3714314.9999999995</v>
      </c>
      <c r="V93" s="72">
        <f t="shared" ca="1" si="58"/>
        <v>0.58367670650881132</v>
      </c>
      <c r="W93" s="72">
        <f ca="1">(Coef!$J$9/(1+Coef!$J$8*(COS(V93))^2)^0.5)*Coef!$J$6</f>
        <v>6382076.8299057484</v>
      </c>
      <c r="X93" s="72">
        <f t="shared" ca="1" si="59"/>
        <v>-9</v>
      </c>
      <c r="Y93" s="72">
        <f t="shared" ca="1" si="60"/>
        <v>1.9205346984487826E-2</v>
      </c>
      <c r="Z93" s="72">
        <f t="shared" ca="1" si="61"/>
        <v>0.9197148039114279</v>
      </c>
      <c r="AA93" s="72">
        <f t="shared" ca="1" si="62"/>
        <v>0.64039151413788287</v>
      </c>
      <c r="AB93" s="72">
        <f t="shared" ca="1" si="63"/>
        <v>1.0435341084645253</v>
      </c>
      <c r="AC93" s="72">
        <f t="shared" ca="1" si="64"/>
        <v>0.9427484598828646</v>
      </c>
      <c r="AD93" s="72">
        <f t="shared" ca="1" si="65"/>
        <v>1.7198809333042107</v>
      </c>
      <c r="AE93" s="72">
        <f ca="1">Coef!$J$6*Coef!$J$9*(V93-(Coef!$J$10*AB93)+(Coef!$J$11*AC93)-(Coef!$J$12*AD93))</f>
        <v>3700312.3256294425</v>
      </c>
      <c r="AF93" s="72">
        <f t="shared" ca="1" si="66"/>
        <v>2.1940623317071323E-3</v>
      </c>
      <c r="AG93" s="72">
        <f ca="1">((Coef!$J$8*Y93^2)/2)*(COS(V93))^2</f>
        <v>8.6543445093162468E-7</v>
      </c>
      <c r="AH93" s="72">
        <f t="shared" ca="1" si="67"/>
        <v>1.9205341444164852E-2</v>
      </c>
      <c r="AI93" s="72">
        <f t="shared" ca="1" si="68"/>
        <v>0.58587076694170137</v>
      </c>
      <c r="AJ93" s="72">
        <f t="shared" ca="1" si="69"/>
        <v>1.9206522098747514E-2</v>
      </c>
      <c r="AK93" s="72">
        <f t="shared" ca="1" si="70"/>
        <v>2.3046577771975742E-2</v>
      </c>
      <c r="AL93" s="72">
        <f t="shared" ca="1" si="71"/>
        <v>0.58574840942516138</v>
      </c>
      <c r="AM93" s="72">
        <f ca="1">V93+(1+Coef!$J$8*(COS(V93))^2-(3/2)*Coef!$J$8*SIN(V93)*COS(V93)*(AL93-V93))*(AL93-V93)</f>
        <v>0.58575811128732536</v>
      </c>
      <c r="AN93" s="34" t="str">
        <f t="shared" ca="1" si="72"/>
        <v>29 622570 3714315 N</v>
      </c>
      <c r="AO93" s="33">
        <f t="shared" ca="1" si="84"/>
        <v>33.561467592318131</v>
      </c>
      <c r="AP93" s="33">
        <f t="shared" ca="1" si="85"/>
        <v>-7.6795283614457741</v>
      </c>
      <c r="AQ93" s="72">
        <f ca="1">'MGRS to Dist'!BP93</f>
        <v>445.6257874252355</v>
      </c>
      <c r="AR93" s="72">
        <f ca="1">'MGRS to Dist'!BT93</f>
        <v>10.503247955488973</v>
      </c>
      <c r="AS93" s="72">
        <f ca="1">'MGRS to Dist'!BU93</f>
        <v>-169.4962662500815</v>
      </c>
      <c r="AT93" s="72">
        <f ca="1">'MGRS to Dist'!BV93</f>
        <v>10.503733749918524</v>
      </c>
    </row>
    <row r="94" spans="2:46" ht="16.5" customHeight="1">
      <c r="B94" s="30" t="s">
        <v>354</v>
      </c>
      <c r="C94" s="72" t="str">
        <f t="shared" si="73"/>
        <v>29SPT2560414457</v>
      </c>
      <c r="D94" s="72">
        <f t="array" aca="1" ref="D94" ca="1">MATCH(TRUE,ISERROR(VALUE(MID(C94,ROW(INDIRECT("1:"&amp;LEN(C94))),1))),0)</f>
        <v>3</v>
      </c>
      <c r="E94" s="72">
        <f t="shared" ca="1" si="74"/>
        <v>29</v>
      </c>
      <c r="F94" s="72" t="str">
        <f t="shared" ca="1" si="75"/>
        <v>S</v>
      </c>
      <c r="G94" s="72" t="str">
        <f t="shared" ca="1" si="76"/>
        <v>P</v>
      </c>
      <c r="H94" s="72" t="str">
        <f t="shared" ca="1" si="77"/>
        <v>T</v>
      </c>
      <c r="I94" s="72">
        <f t="shared" ca="1" si="78"/>
        <v>10</v>
      </c>
      <c r="J94" s="72">
        <f t="shared" ca="1" si="79"/>
        <v>25604</v>
      </c>
      <c r="K94" s="72">
        <f t="shared" ca="1" si="80"/>
        <v>14457</v>
      </c>
      <c r="L94" s="72">
        <f t="shared" ca="1" si="81"/>
        <v>170.80604746885038</v>
      </c>
      <c r="M94" s="72">
        <f ca="1">VLOOKUP(G94,Coef!$C$2:$F$25,4)</f>
        <v>6</v>
      </c>
      <c r="N94" s="31">
        <f ca="1">VLOOKUP(F94,Coef!$C$4:$D$23,2)</f>
        <v>15</v>
      </c>
      <c r="O94" s="31">
        <f ca="1">MOD(VLOOKUP(H94,Coef!$C$2:$G$21,5)+MOD(E94+1,2)*15,20)</f>
        <v>18</v>
      </c>
      <c r="P94" s="31">
        <f ca="1">VLOOKUP(N94,Coef!$A$27:$B$46,2)</f>
        <v>3.56</v>
      </c>
      <c r="Q94" s="31">
        <f ca="1">VLOOKUP(N94,Coef!$A$27:$C$46,3)+O94/10-0.1</f>
        <v>3.6999999999999997</v>
      </c>
      <c r="R94" s="31">
        <f ca="1">IF(Q94+0.1&lt;P94,Q94+2,Q94)</f>
        <v>3.6999999999999997</v>
      </c>
      <c r="S94" s="72">
        <f t="shared" ca="1" si="82"/>
        <v>625604</v>
      </c>
      <c r="T94" s="72">
        <f t="shared" ca="1" si="83"/>
        <v>3714456.9999999995</v>
      </c>
      <c r="U94" s="72">
        <f t="shared" ca="1" si="42"/>
        <v>3714456.9999999995</v>
      </c>
      <c r="V94" s="72">
        <f t="shared" ca="1" si="58"/>
        <v>0.58369902074234403</v>
      </c>
      <c r="W94" s="72">
        <f ca="1">(Coef!$J$9/(1+Coef!$J$8*(COS(V94))^2)^0.5)*Coef!$J$6</f>
        <v>6382077.2692101952</v>
      </c>
      <c r="X94" s="72">
        <f t="shared" ca="1" si="59"/>
        <v>-9</v>
      </c>
      <c r="Y94" s="72">
        <f t="shared" ca="1" si="60"/>
        <v>1.9680739468004582E-2</v>
      </c>
      <c r="Z94" s="72">
        <f t="shared" ca="1" si="61"/>
        <v>0.91973232355873658</v>
      </c>
      <c r="AA94" s="72">
        <f t="shared" ca="1" si="62"/>
        <v>0.64038483735706708</v>
      </c>
      <c r="AB94" s="72">
        <f t="shared" ca="1" si="63"/>
        <v>1.0435651825217123</v>
      </c>
      <c r="AC94" s="72">
        <f t="shared" ca="1" si="64"/>
        <v>0.94277009623055097</v>
      </c>
      <c r="AD94" s="72">
        <f t="shared" ca="1" si="65"/>
        <v>1.719911063360188</v>
      </c>
      <c r="AE94" s="72">
        <f ca="1">Coef!$J$6*Coef!$J$9*(V94-(Coef!$J$10*AB94)+(Coef!$J$11*AC94)-(Coef!$J$12*AD94))</f>
        <v>3700454.0716298167</v>
      </c>
      <c r="AF94" s="72">
        <f t="shared" ca="1" si="66"/>
        <v>2.1941019795762799E-3</v>
      </c>
      <c r="AG94" s="72">
        <f ca="1">((Coef!$J$8*Y94^2)/2)*(COS(V94))^2</f>
        <v>9.0878235697482093E-7</v>
      </c>
      <c r="AH94" s="72">
        <f t="shared" ca="1" si="67"/>
        <v>1.9680733506168314E-2</v>
      </c>
      <c r="AI94" s="72">
        <f t="shared" ca="1" si="68"/>
        <v>0.58589312072795918</v>
      </c>
      <c r="AJ94" s="72">
        <f t="shared" ca="1" si="69"/>
        <v>1.9682004024695332E-2</v>
      </c>
      <c r="AK94" s="72">
        <f t="shared" ca="1" si="70"/>
        <v>2.3617265810588966E-2</v>
      </c>
      <c r="AL94" s="72">
        <f t="shared" ca="1" si="71"/>
        <v>0.58576462579816857</v>
      </c>
      <c r="AM94" s="72">
        <f ca="1">V94+(1+Coef!$J$8*(COS(V94))^2-(3/2)*Coef!$J$8*SIN(V94)*COS(V94)*(AL94-V94))*(AL94-V94)</f>
        <v>0.58577429887629895</v>
      </c>
      <c r="AN94" s="34" t="str">
        <f t="shared" ca="1" si="72"/>
        <v>29 625604 3714457 N</v>
      </c>
      <c r="AO94" s="33">
        <f t="shared" ca="1" si="84"/>
        <v>33.562395072846812</v>
      </c>
      <c r="AP94" s="33">
        <f t="shared" ca="1" si="85"/>
        <v>-7.6468303454146369</v>
      </c>
      <c r="AQ94" s="72">
        <f ca="1">'MGRS to Dist'!BP94</f>
        <v>3037.9596135375027</v>
      </c>
      <c r="AR94" s="72">
        <f ca="1">'MGRS to Dist'!BT94</f>
        <v>88.041373627202688</v>
      </c>
      <c r="AS94" s="72">
        <f ca="1">'MGRS to Dist'!BU94</f>
        <v>-91.940549666189526</v>
      </c>
      <c r="AT94" s="72">
        <f ca="1">'MGRS to Dist'!BV94</f>
        <v>88.059450333810446</v>
      </c>
    </row>
    <row r="95" spans="2:46" ht="16.5" customHeight="1">
      <c r="B95" s="30" t="s">
        <v>355</v>
      </c>
      <c r="C95" s="72" t="str">
        <f t="shared" si="73"/>
        <v>29SPT2408815082</v>
      </c>
      <c r="D95" s="72">
        <f t="array" aca="1" ref="D95" ca="1">MATCH(TRUE,ISERROR(VALUE(MID(C95,ROW(INDIRECT("1:"&amp;LEN(C95))),1))),0)</f>
        <v>3</v>
      </c>
      <c r="E95" s="72">
        <f t="shared" ca="1" si="74"/>
        <v>29</v>
      </c>
      <c r="F95" s="72" t="str">
        <f t="shared" ca="1" si="75"/>
        <v>S</v>
      </c>
      <c r="G95" s="72" t="str">
        <f t="shared" ca="1" si="76"/>
        <v>P</v>
      </c>
      <c r="H95" s="72" t="str">
        <f t="shared" ca="1" si="77"/>
        <v>T</v>
      </c>
      <c r="I95" s="72">
        <f t="shared" ca="1" si="78"/>
        <v>10</v>
      </c>
      <c r="J95" s="72">
        <f t="shared" ca="1" si="79"/>
        <v>24088</v>
      </c>
      <c r="K95" s="72">
        <f t="shared" ca="1" si="80"/>
        <v>15082</v>
      </c>
      <c r="L95" s="72">
        <f t="shared" ca="1" si="81"/>
        <v>170.80604746885038</v>
      </c>
      <c r="M95" s="72">
        <f ca="1">VLOOKUP(G95,Coef!$C$2:$F$25,4)</f>
        <v>6</v>
      </c>
      <c r="N95" s="31">
        <f ca="1">VLOOKUP(F95,Coef!$C$4:$D$23,2)</f>
        <v>15</v>
      </c>
      <c r="O95" s="31">
        <f ca="1">MOD(VLOOKUP(H95,Coef!$C$2:$G$21,5)+MOD(E95+1,2)*15,20)</f>
        <v>18</v>
      </c>
      <c r="P95" s="31">
        <f ca="1">VLOOKUP(N95,Coef!$A$27:$B$46,2)</f>
        <v>3.56</v>
      </c>
      <c r="Q95" s="31">
        <f ca="1">VLOOKUP(N95,Coef!$A$27:$C$46,3)+O95/10-0.1</f>
        <v>3.6999999999999997</v>
      </c>
      <c r="R95" s="31">
        <f ca="1">IF(Q95+0.1&lt;P95,Q95+2,Q95)</f>
        <v>3.6999999999999997</v>
      </c>
      <c r="S95" s="72">
        <f t="shared" ca="1" si="82"/>
        <v>624088</v>
      </c>
      <c r="T95" s="72">
        <f t="shared" ca="1" si="83"/>
        <v>3715081.9999999995</v>
      </c>
      <c r="U95" s="72">
        <f t="shared" ca="1" si="42"/>
        <v>3715081.9999999995</v>
      </c>
      <c r="V95" s="72">
        <f t="shared" ca="1" si="58"/>
        <v>0.58379723479838619</v>
      </c>
      <c r="W95" s="72">
        <f ca="1">(Coef!$J$9/(1+Coef!$J$8*(COS(V95))^2)^0.5)*Coef!$J$6</f>
        <v>6382079.2028690344</v>
      </c>
      <c r="X95" s="72">
        <f t="shared" ca="1" si="59"/>
        <v>-9</v>
      </c>
      <c r="Y95" s="72">
        <f t="shared" ca="1" si="60"/>
        <v>1.9443193363099725E-2</v>
      </c>
      <c r="Z95" s="72">
        <f t="shared" ca="1" si="61"/>
        <v>0.91980941290718887</v>
      </c>
      <c r="AA95" s="72">
        <f t="shared" ca="1" si="62"/>
        <v>0.6403554221363621</v>
      </c>
      <c r="AB95" s="72">
        <f t="shared" ca="1" si="63"/>
        <v>1.0437019412519806</v>
      </c>
      <c r="AC95" s="72">
        <f t="shared" ca="1" si="64"/>
        <v>0.94286531147307584</v>
      </c>
      <c r="AD95" s="72">
        <f t="shared" ca="1" si="65"/>
        <v>1.720043646375605</v>
      </c>
      <c r="AE95" s="72">
        <f ca="1">Coef!$J$6*Coef!$J$9*(V95-(Coef!$J$10*AB95)+(Coef!$J$11*AC95)-(Coef!$J$12*AD95))</f>
        <v>3701077.9540216727</v>
      </c>
      <c r="AF95" s="72">
        <f t="shared" ca="1" si="66"/>
        <v>2.1942764314224371E-3</v>
      </c>
      <c r="AG95" s="72">
        <f ca="1">((Coef!$J$8*Y95^2)/2)*(COS(V95))^2</f>
        <v>8.868617087884757E-7</v>
      </c>
      <c r="AH95" s="72">
        <f t="shared" ca="1" si="67"/>
        <v>1.9443187615291829E-2</v>
      </c>
      <c r="AI95" s="72">
        <f t="shared" ca="1" si="68"/>
        <v>0.58599150928378885</v>
      </c>
      <c r="AJ95" s="72">
        <f t="shared" ca="1" si="69"/>
        <v>1.9444412680931944E-2</v>
      </c>
      <c r="AK95" s="72">
        <f t="shared" ca="1" si="70"/>
        <v>2.333379713160592E-2</v>
      </c>
      <c r="AL95" s="72">
        <f t="shared" ca="1" si="71"/>
        <v>0.58586607009910019</v>
      </c>
      <c r="AM95" s="72">
        <f ca="1">V95+(1+Coef!$J$8*(COS(V95))^2-(3/2)*Coef!$J$8*SIN(V95)*COS(V95)*(AL95-V95))*(AL95-V95)</f>
        <v>0.58587575701197192</v>
      </c>
      <c r="AN95" s="34" t="str">
        <f t="shared" ca="1" si="72"/>
        <v>29 624088 3715082 N</v>
      </c>
      <c r="AO95" s="33">
        <f t="shared" ca="1" si="84"/>
        <v>33.568208195818137</v>
      </c>
      <c r="AP95" s="33">
        <f t="shared" ca="1" si="85"/>
        <v>-7.6630719043445144</v>
      </c>
      <c r="AQ95" s="72">
        <f ca="1">'MGRS to Dist'!BP95</f>
        <v>1640.1216412420504</v>
      </c>
      <c r="AR95" s="72">
        <f ca="1">'MGRS to Dist'!BT95</f>
        <v>293.24992935324076</v>
      </c>
      <c r="AS95" s="72">
        <f ca="1">'MGRS to Dist'!BU95</f>
        <v>113.24094960589733</v>
      </c>
      <c r="AT95" s="72">
        <f ca="1">'MGRS to Dist'!BV95</f>
        <v>293.24094960589741</v>
      </c>
    </row>
    <row r="96" spans="2:46" ht="16.5" customHeight="1">
      <c r="B96" s="30" t="s">
        <v>356</v>
      </c>
      <c r="C96" s="72" t="str">
        <f t="shared" si="73"/>
        <v>29SPT2396215038</v>
      </c>
      <c r="D96" s="72">
        <f t="array" aca="1" ref="D96" ca="1">MATCH(TRUE,ISERROR(VALUE(MID(C96,ROW(INDIRECT("1:"&amp;LEN(C96))),1))),0)</f>
        <v>3</v>
      </c>
      <c r="E96" s="72">
        <f t="shared" ca="1" si="74"/>
        <v>29</v>
      </c>
      <c r="F96" s="72" t="str">
        <f t="shared" ca="1" si="75"/>
        <v>S</v>
      </c>
      <c r="G96" s="72" t="str">
        <f t="shared" ca="1" si="76"/>
        <v>P</v>
      </c>
      <c r="H96" s="72" t="str">
        <f t="shared" ca="1" si="77"/>
        <v>T</v>
      </c>
      <c r="I96" s="72">
        <f t="shared" ca="1" si="78"/>
        <v>10</v>
      </c>
      <c r="J96" s="72">
        <f t="shared" ca="1" si="79"/>
        <v>23962</v>
      </c>
      <c r="K96" s="72">
        <f t="shared" ca="1" si="80"/>
        <v>15038</v>
      </c>
      <c r="L96" s="72">
        <f t="shared" ca="1" si="81"/>
        <v>170.80604746885038</v>
      </c>
      <c r="M96" s="72">
        <f ca="1">VLOOKUP(G96,Coef!$C$2:$F$25,4)</f>
        <v>6</v>
      </c>
      <c r="N96" s="31">
        <f ca="1">VLOOKUP(F96,Coef!$C$4:$D$23,2)</f>
        <v>15</v>
      </c>
      <c r="O96" s="31">
        <f ca="1">MOD(VLOOKUP(H96,Coef!$C$2:$G$21,5)+MOD(E96+1,2)*15,20)</f>
        <v>18</v>
      </c>
      <c r="P96" s="31">
        <f ca="1">VLOOKUP(N96,Coef!$A$27:$B$46,2)</f>
        <v>3.56</v>
      </c>
      <c r="Q96" s="31">
        <f ca="1">VLOOKUP(N96,Coef!$A$27:$C$46,3)+O96/10-0.1</f>
        <v>3.6999999999999997</v>
      </c>
      <c r="R96" s="31">
        <f ca="1">IF(Q96+0.1&lt;P96,Q96+2,Q96)</f>
        <v>3.6999999999999997</v>
      </c>
      <c r="S96" s="72">
        <f t="shared" ca="1" si="82"/>
        <v>623962</v>
      </c>
      <c r="T96" s="72">
        <f t="shared" ca="1" si="83"/>
        <v>3715037.9999999995</v>
      </c>
      <c r="U96" s="72">
        <f t="shared" ca="1" si="42"/>
        <v>3715037.9999999995</v>
      </c>
      <c r="V96" s="72">
        <f t="shared" ca="1" si="58"/>
        <v>0.58379032052884083</v>
      </c>
      <c r="W96" s="72">
        <f ca="1">(Coef!$J$9/(1+Coef!$J$8*(COS(V96))^2)^0.5)*Coef!$J$6</f>
        <v>6382079.0667340914</v>
      </c>
      <c r="X96" s="72">
        <f t="shared" ca="1" si="59"/>
        <v>-9</v>
      </c>
      <c r="Y96" s="72">
        <f t="shared" ca="1" si="60"/>
        <v>1.9423450995168446E-2</v>
      </c>
      <c r="Z96" s="72">
        <f t="shared" ca="1" si="61"/>
        <v>0.91980398697832177</v>
      </c>
      <c r="AA96" s="72">
        <f t="shared" ca="1" si="62"/>
        <v>0.64035749445996115</v>
      </c>
      <c r="AB96" s="72">
        <f t="shared" ca="1" si="63"/>
        <v>1.0436923140180017</v>
      </c>
      <c r="AC96" s="72">
        <f t="shared" ca="1" si="64"/>
        <v>0.94285860912849151</v>
      </c>
      <c r="AD96" s="72">
        <f t="shared" ca="1" si="65"/>
        <v>1.7200343142199668</v>
      </c>
      <c r="AE96" s="72">
        <f ca="1">Coef!$J$6*Coef!$J$9*(V96-(Coef!$J$10*AB96)+(Coef!$J$11*AC96)-(Coef!$J$12*AD96))</f>
        <v>3701034.0326827299</v>
      </c>
      <c r="AF96" s="72">
        <f t="shared" ca="1" si="66"/>
        <v>2.1942641529253122E-3</v>
      </c>
      <c r="AG96" s="72">
        <f ca="1">((Coef!$J$8*Y96^2)/2)*(COS(V96))^2</f>
        <v>8.8506969250060967E-7</v>
      </c>
      <c r="AH96" s="72">
        <f t="shared" ca="1" si="67"/>
        <v>1.942344526479918E-2</v>
      </c>
      <c r="AI96" s="72">
        <f t="shared" ca="1" si="68"/>
        <v>0.58598458273968945</v>
      </c>
      <c r="AJ96" s="72">
        <f t="shared" ca="1" si="69"/>
        <v>1.942466660243497E-2</v>
      </c>
      <c r="AK96" s="72">
        <f t="shared" ca="1" si="70"/>
        <v>2.3310002783984065E-2</v>
      </c>
      <c r="AL96" s="72">
        <f t="shared" ca="1" si="71"/>
        <v>0.58585939999530667</v>
      </c>
      <c r="AM96" s="72">
        <f ca="1">V96+(1+Coef!$J$8*(COS(V96))^2-(3/2)*Coef!$J$8*SIN(V96)*COS(V96)*(AL96-V96))*(AL96-V96)</f>
        <v>0.5858690881378894</v>
      </c>
      <c r="AN96" s="34" t="str">
        <f t="shared" ca="1" si="72"/>
        <v>29 623962 3715038 N</v>
      </c>
      <c r="AO96" s="33">
        <f t="shared" ca="1" si="84"/>
        <v>33.567826097479106</v>
      </c>
      <c r="AP96" s="33">
        <f t="shared" ca="1" si="85"/>
        <v>-7.6644352200395138</v>
      </c>
      <c r="AQ96" s="72">
        <f ca="1">'MGRS to Dist'!BP96</f>
        <v>133.48968526657822</v>
      </c>
      <c r="AR96" s="72">
        <f ca="1">'MGRS to Dist'!BT96</f>
        <v>251.40911905249521</v>
      </c>
      <c r="AS96" s="72">
        <f ca="1">'MGRS to Dist'!BU96</f>
        <v>71.408365239065503</v>
      </c>
      <c r="AT96" s="72">
        <f ca="1">'MGRS to Dist'!BV96</f>
        <v>251.40836523906546</v>
      </c>
    </row>
    <row r="97" spans="2:46" ht="16.5" customHeight="1">
      <c r="B97" s="30" t="s">
        <v>357</v>
      </c>
      <c r="C97" s="72" t="str">
        <f t="shared" si="73"/>
        <v>29SPT2811618989</v>
      </c>
      <c r="D97" s="72">
        <f t="array" aca="1" ref="D97" ca="1">MATCH(TRUE,ISERROR(VALUE(MID(C97,ROW(INDIRECT("1:"&amp;LEN(C97))),1))),0)</f>
        <v>3</v>
      </c>
      <c r="E97" s="72">
        <f t="shared" ca="1" si="74"/>
        <v>29</v>
      </c>
      <c r="F97" s="72" t="str">
        <f t="shared" ca="1" si="75"/>
        <v>S</v>
      </c>
      <c r="G97" s="72" t="str">
        <f t="shared" ca="1" si="76"/>
        <v>P</v>
      </c>
      <c r="H97" s="72" t="str">
        <f t="shared" ca="1" si="77"/>
        <v>T</v>
      </c>
      <c r="I97" s="72">
        <f t="shared" ca="1" si="78"/>
        <v>10</v>
      </c>
      <c r="J97" s="72">
        <f t="shared" ca="1" si="79"/>
        <v>28116</v>
      </c>
      <c r="K97" s="72">
        <f t="shared" ca="1" si="80"/>
        <v>18989</v>
      </c>
      <c r="L97" s="72">
        <f t="shared" ca="1" si="81"/>
        <v>170.80604746885038</v>
      </c>
      <c r="M97" s="72">
        <f ca="1">VLOOKUP(G97,Coef!$C$2:$F$25,4)</f>
        <v>6</v>
      </c>
      <c r="N97" s="31">
        <f ca="1">VLOOKUP(F97,Coef!$C$4:$D$23,2)</f>
        <v>15</v>
      </c>
      <c r="O97" s="31">
        <f ca="1">MOD(VLOOKUP(H97,Coef!$C$2:$G$21,5)+MOD(E97+1,2)*15,20)</f>
        <v>18</v>
      </c>
      <c r="P97" s="31">
        <f ca="1">VLOOKUP(N97,Coef!$A$27:$B$46,2)</f>
        <v>3.56</v>
      </c>
      <c r="Q97" s="31">
        <f ca="1">VLOOKUP(N97,Coef!$A$27:$C$46,3)+O97/10-0.1</f>
        <v>3.6999999999999997</v>
      </c>
      <c r="R97" s="31">
        <f ca="1">IF(Q97+0.1&lt;P97,Q97+2,Q97)</f>
        <v>3.6999999999999997</v>
      </c>
      <c r="S97" s="72">
        <f t="shared" ca="1" si="82"/>
        <v>628116</v>
      </c>
      <c r="T97" s="72">
        <f t="shared" ca="1" si="83"/>
        <v>3718988.9999999995</v>
      </c>
      <c r="U97" s="72">
        <f t="shared" ca="1" si="42"/>
        <v>3718988.9999999995</v>
      </c>
      <c r="V97" s="72">
        <f t="shared" ca="1" si="58"/>
        <v>0.5844111905055166</v>
      </c>
      <c r="W97" s="72">
        <f ca="1">(Coef!$J$9/(1+Coef!$J$8*(COS(V97))^2)^0.5)*Coef!$J$6</f>
        <v>6382091.2942663599</v>
      </c>
      <c r="X97" s="72">
        <f t="shared" ca="1" si="59"/>
        <v>-9</v>
      </c>
      <c r="Y97" s="72">
        <f t="shared" ca="1" si="60"/>
        <v>2.0074297607603764E-2</v>
      </c>
      <c r="Z97" s="72">
        <f t="shared" ca="1" si="61"/>
        <v>0.92029050936814216</v>
      </c>
      <c r="AA97" s="72">
        <f t="shared" ca="1" si="62"/>
        <v>0.64017050868494407</v>
      </c>
      <c r="AB97" s="72">
        <f t="shared" ca="1" si="63"/>
        <v>1.0445564451895877</v>
      </c>
      <c r="AC97" s="72">
        <f t="shared" ca="1" si="64"/>
        <v>0.94345996106342689</v>
      </c>
      <c r="AD97" s="72">
        <f t="shared" ca="1" si="65"/>
        <v>1.7208712801386747</v>
      </c>
      <c r="AE97" s="72">
        <f ca="1">Coef!$J$6*Coef!$J$9*(V97-(Coef!$J$10*AB97)+(Coef!$J$11*AC97)-(Coef!$J$12*AD97))</f>
        <v>3704977.9804845355</v>
      </c>
      <c r="AF97" s="72">
        <f t="shared" ca="1" si="66"/>
        <v>2.1953649469181858E-3</v>
      </c>
      <c r="AG97" s="72">
        <f ca="1">((Coef!$J$8*Y97^2)/2)*(COS(V97))^2</f>
        <v>9.4460210443097527E-7</v>
      </c>
      <c r="AH97" s="72">
        <f t="shared" ca="1" si="67"/>
        <v>2.0074291286862507E-2</v>
      </c>
      <c r="AI97" s="72">
        <f t="shared" ca="1" si="68"/>
        <v>0.58660655337868839</v>
      </c>
      <c r="AJ97" s="72">
        <f t="shared" ca="1" si="69"/>
        <v>2.0075639560879377E-2</v>
      </c>
      <c r="AK97" s="72">
        <f t="shared" ca="1" si="70"/>
        <v>2.4100837032426652E-2</v>
      </c>
      <c r="AL97" s="72">
        <f t="shared" ca="1" si="71"/>
        <v>0.5864726620223194</v>
      </c>
      <c r="AM97" s="72">
        <f ca="1">V97+(1+Coef!$J$8*(COS(V97))^2-(3/2)*Coef!$J$8*SIN(V97)*COS(V97)*(AL97-V97))*(AL97-V97)</f>
        <v>0.58648230666807244</v>
      </c>
      <c r="AN97" s="34" t="str">
        <f t="shared" ca="1" si="72"/>
        <v>29 628116 3718989 N</v>
      </c>
      <c r="AO97" s="33">
        <f t="shared" ca="1" si="84"/>
        <v>33.602960931177812</v>
      </c>
      <c r="AP97" s="33">
        <f t="shared" ca="1" si="85"/>
        <v>-7.6191237553093529</v>
      </c>
      <c r="AQ97" s="72">
        <f ca="1">'MGRS to Dist'!BP97</f>
        <v>5734.0682993678738</v>
      </c>
      <c r="AR97" s="72">
        <f ca="1">'MGRS to Dist'!BT97</f>
        <v>47.04034168130562</v>
      </c>
      <c r="AS97" s="72">
        <f ca="1">'MGRS to Dist'!BU97</f>
        <v>-132.93459295708851</v>
      </c>
      <c r="AT97" s="72">
        <f ca="1">'MGRS to Dist'!BV97</f>
        <v>47.065407042911488</v>
      </c>
    </row>
    <row r="98" spans="2:46" ht="16.5" customHeight="1">
      <c r="B98" s="30" t="s">
        <v>358</v>
      </c>
      <c r="C98" s="72" t="str">
        <f t="shared" si="73"/>
        <v>29SPT2810315826</v>
      </c>
      <c r="D98" s="72">
        <f t="array" aca="1" ref="D98" ca="1">MATCH(TRUE,ISERROR(VALUE(MID(C98,ROW(INDIRECT("1:"&amp;LEN(C98))),1))),0)</f>
        <v>3</v>
      </c>
      <c r="E98" s="72">
        <f t="shared" ca="1" si="74"/>
        <v>29</v>
      </c>
      <c r="F98" s="72" t="str">
        <f t="shared" ca="1" si="75"/>
        <v>S</v>
      </c>
      <c r="G98" s="72" t="str">
        <f t="shared" ca="1" si="76"/>
        <v>P</v>
      </c>
      <c r="H98" s="72" t="str">
        <f t="shared" ca="1" si="77"/>
        <v>T</v>
      </c>
      <c r="I98" s="72">
        <f t="shared" ca="1" si="78"/>
        <v>10</v>
      </c>
      <c r="J98" s="72">
        <f t="shared" ca="1" si="79"/>
        <v>28103</v>
      </c>
      <c r="K98" s="72">
        <f t="shared" ca="1" si="80"/>
        <v>15826</v>
      </c>
      <c r="L98" s="72">
        <f t="shared" ca="1" si="81"/>
        <v>170.80604746885038</v>
      </c>
      <c r="M98" s="72">
        <f ca="1">VLOOKUP(G98,Coef!$C$2:$F$25,4)</f>
        <v>6</v>
      </c>
      <c r="N98" s="31">
        <f ca="1">VLOOKUP(F98,Coef!$C$4:$D$23,2)</f>
        <v>15</v>
      </c>
      <c r="O98" s="31">
        <f ca="1">MOD(VLOOKUP(H98,Coef!$C$2:$G$21,5)+MOD(E98+1,2)*15,20)</f>
        <v>18</v>
      </c>
      <c r="P98" s="31">
        <f ca="1">VLOOKUP(N98,Coef!$A$27:$B$46,2)</f>
        <v>3.56</v>
      </c>
      <c r="Q98" s="31">
        <f ca="1">VLOOKUP(N98,Coef!$A$27:$C$46,3)+O98/10-0.1</f>
        <v>3.6999999999999997</v>
      </c>
      <c r="R98" s="31">
        <f ca="1">IF(Q98+0.1&lt;P98,Q98+2,Q98)</f>
        <v>3.6999999999999997</v>
      </c>
      <c r="S98" s="72">
        <f t="shared" ca="1" si="82"/>
        <v>628103</v>
      </c>
      <c r="T98" s="72">
        <f t="shared" ca="1" si="83"/>
        <v>3715825.9999999995</v>
      </c>
      <c r="U98" s="72">
        <f t="shared" ca="1" si="42"/>
        <v>3715825.9999999995</v>
      </c>
      <c r="V98" s="72">
        <f t="shared" ca="1" si="58"/>
        <v>0.5839141488106987</v>
      </c>
      <c r="W98" s="72">
        <f ca="1">(Coef!$J$9/(1+Coef!$J$8*(COS(V98))^2)^0.5)*Coef!$J$6</f>
        <v>6382081.5049100425</v>
      </c>
      <c r="X98" s="72">
        <f t="shared" ca="1" si="59"/>
        <v>-9</v>
      </c>
      <c r="Y98" s="72">
        <f t="shared" ca="1" si="60"/>
        <v>2.0072291446206727E-2</v>
      </c>
      <c r="Z98" s="72">
        <f t="shared" ca="1" si="61"/>
        <v>0.91990113379819405</v>
      </c>
      <c r="AA98" s="72">
        <f t="shared" ca="1" si="62"/>
        <v>0.64032034681497885</v>
      </c>
      <c r="AB98" s="72">
        <f t="shared" ca="1" si="63"/>
        <v>1.0438647157097958</v>
      </c>
      <c r="AC98" s="72">
        <f t="shared" ca="1" si="64"/>
        <v>0.94297862348609163</v>
      </c>
      <c r="AD98" s="72">
        <f t="shared" ca="1" si="65"/>
        <v>1.7202014059220543</v>
      </c>
      <c r="AE98" s="72">
        <f ca="1">Coef!$J$6*Coef!$J$9*(V98-(Coef!$J$10*AB98)+(Coef!$J$11*AC98)-(Coef!$J$12*AD98))</f>
        <v>3701820.6243602852</v>
      </c>
      <c r="AF98" s="72">
        <f t="shared" ca="1" si="66"/>
        <v>2.194483982841537E-3</v>
      </c>
      <c r="AG98" s="72">
        <f ca="1">((Coef!$J$8*Y98^2)/2)*(COS(V98))^2</f>
        <v>9.450342065720968E-7</v>
      </c>
      <c r="AH98" s="72">
        <f t="shared" ca="1" si="67"/>
        <v>2.0072285123206052E-2</v>
      </c>
      <c r="AI98" s="72">
        <f t="shared" ca="1" si="68"/>
        <v>0.58610863071967778</v>
      </c>
      <c r="AJ98" s="72">
        <f t="shared" ca="1" si="69"/>
        <v>2.0073632993030666E-2</v>
      </c>
      <c r="AK98" s="72">
        <f t="shared" ca="1" si="70"/>
        <v>2.4090462522984545E-2</v>
      </c>
      <c r="AL98" s="72">
        <f t="shared" ca="1" si="71"/>
        <v>0.58597491064326568</v>
      </c>
      <c r="AM98" s="72">
        <f ca="1">V98+(1+Coef!$J$8*(COS(V98))^2-(3/2)*Coef!$J$8*SIN(V98)*COS(V98)*(AL98-V98))*(AL98-V98)</f>
        <v>0.58598455833547614</v>
      </c>
      <c r="AN98" s="34" t="str">
        <f t="shared" ca="1" si="72"/>
        <v>29 628103 3715826 N</v>
      </c>
      <c r="AO98" s="33">
        <f t="shared" ca="1" si="84"/>
        <v>33.57444205246037</v>
      </c>
      <c r="AP98" s="33">
        <f t="shared" ca="1" si="85"/>
        <v>-7.6197181709149042</v>
      </c>
      <c r="AQ98" s="72">
        <f ca="1">'MGRS to Dist'!BP98</f>
        <v>3163.652066122384</v>
      </c>
      <c r="AR98" s="72">
        <f ca="1">'MGRS to Dist'!BT98</f>
        <v>180.99487693958568</v>
      </c>
      <c r="AS98" s="72">
        <f ca="1">'MGRS to Dist'!BU98</f>
        <v>0.9945480926412108</v>
      </c>
      <c r="AT98" s="72">
        <f ca="1">'MGRS to Dist'!BV98</f>
        <v>180.99454809264125</v>
      </c>
    </row>
    <row r="99" spans="2:46" ht="16.5" customHeight="1">
      <c r="B99" s="30" t="s">
        <v>359</v>
      </c>
      <c r="C99" s="72" t="str">
        <f t="shared" si="73"/>
        <v>29SPT2809516381</v>
      </c>
      <c r="D99" s="72">
        <f t="array" aca="1" ref="D99" ca="1">MATCH(TRUE,ISERROR(VALUE(MID(C99,ROW(INDIRECT("1:"&amp;LEN(C99))),1))),0)</f>
        <v>3</v>
      </c>
      <c r="E99" s="72">
        <f t="shared" ca="1" si="74"/>
        <v>29</v>
      </c>
      <c r="F99" s="72" t="str">
        <f t="shared" ca="1" si="75"/>
        <v>S</v>
      </c>
      <c r="G99" s="72" t="str">
        <f t="shared" ca="1" si="76"/>
        <v>P</v>
      </c>
      <c r="H99" s="72" t="str">
        <f t="shared" ca="1" si="77"/>
        <v>T</v>
      </c>
      <c r="I99" s="72">
        <f t="shared" ca="1" si="78"/>
        <v>10</v>
      </c>
      <c r="J99" s="72">
        <f t="shared" ca="1" si="79"/>
        <v>28095</v>
      </c>
      <c r="K99" s="72">
        <f t="shared" ca="1" si="80"/>
        <v>16381</v>
      </c>
      <c r="L99" s="72">
        <f t="shared" ca="1" si="81"/>
        <v>170.80604746885038</v>
      </c>
      <c r="M99" s="72">
        <f ca="1">VLOOKUP(G99,Coef!$C$2:$F$25,4)</f>
        <v>6</v>
      </c>
      <c r="N99" s="31">
        <f ca="1">VLOOKUP(F99,Coef!$C$4:$D$23,2)</f>
        <v>15</v>
      </c>
      <c r="O99" s="31">
        <f ca="1">MOD(VLOOKUP(H99,Coef!$C$2:$G$21,5)+MOD(E99+1,2)*15,20)</f>
        <v>18</v>
      </c>
      <c r="P99" s="31">
        <f ca="1">VLOOKUP(N99,Coef!$A$27:$B$46,2)</f>
        <v>3.56</v>
      </c>
      <c r="Q99" s="31">
        <f ca="1">VLOOKUP(N99,Coef!$A$27:$C$46,3)+O99/10-0.1</f>
        <v>3.6999999999999997</v>
      </c>
      <c r="R99" s="31">
        <f ca="1">IF(Q99+0.1&lt;P99,Q99+2,Q99)</f>
        <v>3.6999999999999997</v>
      </c>
      <c r="S99" s="72">
        <f t="shared" ca="1" si="82"/>
        <v>628095</v>
      </c>
      <c r="T99" s="72">
        <f t="shared" ca="1" si="83"/>
        <v>3716380.9999999995</v>
      </c>
      <c r="U99" s="72">
        <f t="shared" ca="1" si="42"/>
        <v>3716380.9999999995</v>
      </c>
      <c r="V99" s="72">
        <f t="shared" ca="1" si="58"/>
        <v>0.58400136289246407</v>
      </c>
      <c r="W99" s="72">
        <f ca="1">(Coef!$J$9/(1+Coef!$J$8*(COS(V99))^2)^0.5)*Coef!$J$6</f>
        <v>6382083.222309446</v>
      </c>
      <c r="X99" s="72">
        <f t="shared" ca="1" si="59"/>
        <v>-9</v>
      </c>
      <c r="Y99" s="72">
        <f t="shared" ca="1" si="60"/>
        <v>2.0071032535618837E-2</v>
      </c>
      <c r="Z99" s="72">
        <f t="shared" ca="1" si="61"/>
        <v>0.91996952187070868</v>
      </c>
      <c r="AA99" s="72">
        <f t="shared" ca="1" si="62"/>
        <v>0.64029413969023352</v>
      </c>
      <c r="AB99" s="72">
        <f t="shared" ca="1" si="63"/>
        <v>1.0439861238278185</v>
      </c>
      <c r="AC99" s="72">
        <f t="shared" ca="1" si="64"/>
        <v>0.94306312779342227</v>
      </c>
      <c r="AD99" s="72">
        <f t="shared" ca="1" si="65"/>
        <v>1.7203190418442913</v>
      </c>
      <c r="AE99" s="72">
        <f ca="1">Coef!$J$6*Coef!$J$9*(V99-(Coef!$J$10*AB99)+(Coef!$J$11*AC99)-(Coef!$J$12*AD99))</f>
        <v>3702374.632999158</v>
      </c>
      <c r="AF99" s="72">
        <f t="shared" ca="1" si="66"/>
        <v>2.1946387273485187E-3</v>
      </c>
      <c r="AG99" s="72">
        <f ca="1">((Coef!$J$8*Y99^2)/2)*(COS(V99))^2</f>
        <v>9.4480675414059548E-7</v>
      </c>
      <c r="AH99" s="72">
        <f t="shared" ca="1" si="67"/>
        <v>2.0071026214536471E-2</v>
      </c>
      <c r="AI99" s="72">
        <f t="shared" ca="1" si="68"/>
        <v>0.58619599954630308</v>
      </c>
      <c r="AJ99" s="72">
        <f t="shared" ca="1" si="69"/>
        <v>2.007237383076349E-2</v>
      </c>
      <c r="AK99" s="72">
        <f t="shared" ca="1" si="70"/>
        <v>2.4090348945149269E-2</v>
      </c>
      <c r="AL99" s="72">
        <f t="shared" ca="1" si="71"/>
        <v>0.58606227088998752</v>
      </c>
      <c r="AM99" s="72">
        <f ca="1">V99+(1+Coef!$J$8*(COS(V99))^2-(3/2)*Coef!$J$8*SIN(V99)*COS(V99)*(AL99-V99))*(AL99-V99)</f>
        <v>0.58607191814924564</v>
      </c>
      <c r="AN99" s="34" t="str">
        <f t="shared" ca="1" si="72"/>
        <v>29 628095 3716381 N</v>
      </c>
      <c r="AO99" s="33">
        <f t="shared" ca="1" si="84"/>
        <v>33.579447401088409</v>
      </c>
      <c r="AP99" s="33">
        <f t="shared" ca="1" si="85"/>
        <v>-7.6197246784455119</v>
      </c>
      <c r="AQ99" s="72">
        <f ca="1">'MGRS to Dist'!BP99</f>
        <v>555.16741121911741</v>
      </c>
      <c r="AR99" s="72">
        <f ca="1">'MGRS to Dist'!BT99</f>
        <v>359.9379400027978</v>
      </c>
      <c r="AS99" s="72">
        <f ca="1">'MGRS to Dist'!BU99</f>
        <v>179.93793640376677</v>
      </c>
      <c r="AT99" s="72">
        <f ca="1">'MGRS to Dist'!BV99</f>
        <v>359.9379364037668</v>
      </c>
    </row>
    <row r="100" spans="2:46" ht="16.5" customHeight="1">
      <c r="B100" s="30" t="s">
        <v>360</v>
      </c>
      <c r="C100" s="72" t="str">
        <f t="shared" si="73"/>
        <v>29SPT2362313337</v>
      </c>
      <c r="D100" s="72">
        <f t="array" aca="1" ref="D100" ca="1">MATCH(TRUE,ISERROR(VALUE(MID(C100,ROW(INDIRECT("1:"&amp;LEN(C100))),1))),0)</f>
        <v>3</v>
      </c>
      <c r="E100" s="72">
        <f t="shared" ca="1" si="74"/>
        <v>29</v>
      </c>
      <c r="F100" s="72" t="str">
        <f t="shared" ca="1" si="75"/>
        <v>S</v>
      </c>
      <c r="G100" s="72" t="str">
        <f t="shared" ca="1" si="76"/>
        <v>P</v>
      </c>
      <c r="H100" s="72" t="str">
        <f t="shared" ca="1" si="77"/>
        <v>T</v>
      </c>
      <c r="I100" s="72">
        <f t="shared" ca="1" si="78"/>
        <v>10</v>
      </c>
      <c r="J100" s="72">
        <f t="shared" ca="1" si="79"/>
        <v>23623</v>
      </c>
      <c r="K100" s="72">
        <f t="shared" ca="1" si="80"/>
        <v>13337</v>
      </c>
      <c r="L100" s="72">
        <f t="shared" ca="1" si="81"/>
        <v>170.80604746885038</v>
      </c>
      <c r="M100" s="72">
        <f ca="1">VLOOKUP(G100,Coef!$C$2:$F$25,4)</f>
        <v>6</v>
      </c>
      <c r="N100" s="31">
        <f ca="1">VLOOKUP(F100,Coef!$C$4:$D$23,2)</f>
        <v>15</v>
      </c>
      <c r="O100" s="31">
        <f ca="1">MOD(VLOOKUP(H100,Coef!$C$2:$G$21,5)+MOD(E100+1,2)*15,20)</f>
        <v>18</v>
      </c>
      <c r="P100" s="31">
        <f ca="1">VLOOKUP(N100,Coef!$A$27:$B$46,2)</f>
        <v>3.56</v>
      </c>
      <c r="Q100" s="31">
        <f ca="1">VLOOKUP(N100,Coef!$A$27:$C$46,3)+O100/10-0.1</f>
        <v>3.6999999999999997</v>
      </c>
      <c r="R100" s="31">
        <f ca="1">IF(Q100+0.1&lt;P100,Q100+2,Q100)</f>
        <v>3.6999999999999997</v>
      </c>
      <c r="S100" s="72">
        <f t="shared" ca="1" si="82"/>
        <v>623623</v>
      </c>
      <c r="T100" s="72">
        <f t="shared" ca="1" si="83"/>
        <v>3713336.9999999995</v>
      </c>
      <c r="U100" s="72">
        <f t="shared" ca="1" si="42"/>
        <v>3713336.9999999995</v>
      </c>
      <c r="V100" s="72">
        <f t="shared" ca="1" si="58"/>
        <v>0.58352302115391663</v>
      </c>
      <c r="W100" s="72">
        <f ca="1">(Coef!$J$9/(1+Coef!$J$8*(COS(V100))^2)^0.5)*Coef!$J$6</f>
        <v>6382073.8045035265</v>
      </c>
      <c r="X100" s="72">
        <f t="shared" ca="1" si="59"/>
        <v>-9</v>
      </c>
      <c r="Y100" s="72">
        <f t="shared" ca="1" si="60"/>
        <v>1.9370349479939437E-2</v>
      </c>
      <c r="Z100" s="72">
        <f t="shared" ca="1" si="61"/>
        <v>0.91959409067297382</v>
      </c>
      <c r="AA100" s="72">
        <f t="shared" ca="1" si="62"/>
        <v>0.64043743534217867</v>
      </c>
      <c r="AB100" s="72">
        <f t="shared" ca="1" si="63"/>
        <v>1.0433200664904034</v>
      </c>
      <c r="AC100" s="72">
        <f t="shared" ca="1" si="64"/>
        <v>0.94259940870334724</v>
      </c>
      <c r="AD100" s="72">
        <f t="shared" ca="1" si="65"/>
        <v>1.7196733454767958</v>
      </c>
      <c r="AE100" s="72">
        <f ca="1">Coef!$J$6*Coef!$J$9*(V100-(Coef!$J$10*AB100)+(Coef!$J$11*AC100)-(Coef!$J$12*AD100))</f>
        <v>3699336.0758021376</v>
      </c>
      <c r="AF100" s="72">
        <f t="shared" ca="1" si="66"/>
        <v>2.1937891391951838E-3</v>
      </c>
      <c r="AG100" s="72">
        <f ca="1">((Coef!$J$8*Y100^2)/2)*(COS(V100))^2</f>
        <v>8.8054777212201832E-7</v>
      </c>
      <c r="AH100" s="72">
        <f t="shared" ca="1" si="67"/>
        <v>1.9370343794433413E-2</v>
      </c>
      <c r="AI100" s="72">
        <f t="shared" ca="1" si="68"/>
        <v>0.58571680836137563</v>
      </c>
      <c r="AJ100" s="72">
        <f t="shared" ca="1" si="69"/>
        <v>1.9371555142313979E-2</v>
      </c>
      <c r="AK100" s="72">
        <f t="shared" ca="1" si="70"/>
        <v>2.3242162254775302E-2</v>
      </c>
      <c r="AL100" s="72">
        <f t="shared" ca="1" si="71"/>
        <v>0.58559238135199321</v>
      </c>
      <c r="AM100" s="72">
        <f ca="1">V100+(1+Coef!$J$8*(COS(V100))^2-(3/2)*Coef!$J$8*SIN(V100)*COS(V100)*(AL100-V100))*(AL100-V100)</f>
        <v>0.58560207423942467</v>
      </c>
      <c r="AN100" s="34" t="str">
        <f t="shared" ca="1" si="72"/>
        <v>29 623623 3713337 N</v>
      </c>
      <c r="AO100" s="33">
        <f t="shared" ca="1" si="84"/>
        <v>33.552527328025739</v>
      </c>
      <c r="AP100" s="33">
        <f t="shared" ca="1" si="85"/>
        <v>-7.6683221960431105</v>
      </c>
      <c r="AQ100" s="72">
        <f ca="1">'MGRS to Dist'!BP100</f>
        <v>5410.7951388190249</v>
      </c>
      <c r="AR100" s="72">
        <f ca="1">'MGRS to Dist'!BT100</f>
        <v>236.39771859769951</v>
      </c>
      <c r="AS100" s="72">
        <f ca="1">'MGRS to Dist'!BU100</f>
        <v>56.370849174023363</v>
      </c>
      <c r="AT100" s="72">
        <f ca="1">'MGRS to Dist'!BV100</f>
        <v>236.37084917402331</v>
      </c>
    </row>
    <row r="101" spans="2:46" ht="16.5" customHeight="1">
      <c r="B101" s="30" t="s">
        <v>361</v>
      </c>
      <c r="C101" s="72" t="str">
        <f t="shared" si="73"/>
        <v>29SPT2832715307</v>
      </c>
      <c r="D101" s="72">
        <f t="array" aca="1" ref="D101" ca="1">MATCH(TRUE,ISERROR(VALUE(MID(C101,ROW(INDIRECT("1:"&amp;LEN(C101))),1))),0)</f>
        <v>3</v>
      </c>
      <c r="E101" s="72">
        <f t="shared" ca="1" si="74"/>
        <v>29</v>
      </c>
      <c r="F101" s="72" t="str">
        <f t="shared" ca="1" si="75"/>
        <v>S</v>
      </c>
      <c r="G101" s="72" t="str">
        <f t="shared" ca="1" si="76"/>
        <v>P</v>
      </c>
      <c r="H101" s="72" t="str">
        <f t="shared" ca="1" si="77"/>
        <v>T</v>
      </c>
      <c r="I101" s="72">
        <f t="shared" ca="1" si="78"/>
        <v>10</v>
      </c>
      <c r="J101" s="72">
        <f t="shared" ca="1" si="79"/>
        <v>28327</v>
      </c>
      <c r="K101" s="72">
        <f t="shared" ca="1" si="80"/>
        <v>15307</v>
      </c>
      <c r="L101" s="72">
        <f t="shared" ca="1" si="81"/>
        <v>170.80604746885038</v>
      </c>
      <c r="M101" s="72">
        <f ca="1">VLOOKUP(G101,Coef!$C$2:$F$25,4)</f>
        <v>6</v>
      </c>
      <c r="N101" s="31">
        <f ca="1">VLOOKUP(F101,Coef!$C$4:$D$23,2)</f>
        <v>15</v>
      </c>
      <c r="O101" s="31">
        <f ca="1">MOD(VLOOKUP(H101,Coef!$C$2:$G$21,5)+MOD(E101+1,2)*15,20)</f>
        <v>18</v>
      </c>
      <c r="P101" s="31">
        <f ca="1">VLOOKUP(N101,Coef!$A$27:$B$46,2)</f>
        <v>3.56</v>
      </c>
      <c r="Q101" s="31">
        <f ca="1">VLOOKUP(N101,Coef!$A$27:$C$46,3)+O101/10-0.1</f>
        <v>3.6999999999999997</v>
      </c>
      <c r="R101" s="31">
        <f ca="1">IF(Q101+0.1&lt;P101,Q101+2,Q101)</f>
        <v>3.6999999999999997</v>
      </c>
      <c r="S101" s="72">
        <f t="shared" ca="1" si="82"/>
        <v>628327</v>
      </c>
      <c r="T101" s="72">
        <f t="shared" ca="1" si="83"/>
        <v>3715306.9999999995</v>
      </c>
      <c r="U101" s="72">
        <f t="shared" ca="1" si="42"/>
        <v>3715306.9999999995</v>
      </c>
      <c r="V101" s="72">
        <f t="shared" ca="1" si="58"/>
        <v>0.58383259185856129</v>
      </c>
      <c r="W101" s="72">
        <f ca="1">(Coef!$J$9/(1+Coef!$J$8*(COS(V101))^2)^0.5)*Coef!$J$6</f>
        <v>6382079.8990263138</v>
      </c>
      <c r="X101" s="72">
        <f t="shared" ca="1" si="59"/>
        <v>-9</v>
      </c>
      <c r="Y101" s="72">
        <f t="shared" ca="1" si="60"/>
        <v>2.0107394772600432E-2</v>
      </c>
      <c r="Z101" s="72">
        <f t="shared" ca="1" si="61"/>
        <v>0.91983715638485219</v>
      </c>
      <c r="AA101" s="72">
        <f t="shared" ca="1" si="62"/>
        <v>0.64034482149478011</v>
      </c>
      <c r="AB101" s="72">
        <f t="shared" ca="1" si="63"/>
        <v>1.0437511700509874</v>
      </c>
      <c r="AC101" s="72">
        <f t="shared" ca="1" si="64"/>
        <v>0.94289958291193554</v>
      </c>
      <c r="AD101" s="72">
        <f t="shared" ca="1" si="65"/>
        <v>1.7200913636283277</v>
      </c>
      <c r="AE101" s="72">
        <f ca="1">Coef!$J$6*Coef!$J$9*(V101-(Coef!$J$10*AB101)+(Coef!$J$11*AC101)-(Coef!$J$12*AD101))</f>
        <v>3701302.5518215639</v>
      </c>
      <c r="AF101" s="72">
        <f t="shared" ca="1" si="66"/>
        <v>2.1943392122953953E-3</v>
      </c>
      <c r="AG101" s="72">
        <f ca="1">((Coef!$J$8*Y101^2)/2)*(COS(V101))^2</f>
        <v>9.4844474424425422E-7</v>
      </c>
      <c r="AH101" s="72">
        <f t="shared" ca="1" si="67"/>
        <v>2.0107388415682801E-2</v>
      </c>
      <c r="AI101" s="72">
        <f t="shared" ca="1" si="68"/>
        <v>0.58602692898964714</v>
      </c>
      <c r="AJ101" s="72">
        <f t="shared" ca="1" si="69"/>
        <v>2.0108743369618987E-2</v>
      </c>
      <c r="AK101" s="72">
        <f t="shared" ca="1" si="70"/>
        <v>2.4131273907396174E-2</v>
      </c>
      <c r="AL101" s="72">
        <f t="shared" ca="1" si="71"/>
        <v>0.58589276468122753</v>
      </c>
      <c r="AM101" s="72">
        <f ca="1">V101+(1+Coef!$J$8*(COS(V101))^2-(3/2)*Coef!$J$8*SIN(V101)*COS(V101)*(AL101-V101))*(AL101-V101)</f>
        <v>0.58590241066457682</v>
      </c>
      <c r="AN101" s="34" t="str">
        <f t="shared" ca="1" si="72"/>
        <v>29 628327 3715307 N</v>
      </c>
      <c r="AO101" s="33">
        <f t="shared" ca="1" si="84"/>
        <v>33.569735337621005</v>
      </c>
      <c r="AP101" s="33">
        <f t="shared" ca="1" si="85"/>
        <v>-7.6173798508320321</v>
      </c>
      <c r="AQ101" s="72">
        <f ca="1">'MGRS to Dist'!BP101</f>
        <v>5100.896725081855</v>
      </c>
      <c r="AR101" s="72">
        <f ca="1">'MGRS to Dist'!BT101</f>
        <v>67.919737132280602</v>
      </c>
      <c r="AS101" s="72">
        <f ca="1">'MGRS to Dist'!BU101</f>
        <v>-112.0521005938366</v>
      </c>
      <c r="AT101" s="72">
        <f ca="1">'MGRS to Dist'!BV101</f>
        <v>67.947899406163401</v>
      </c>
    </row>
    <row r="102" spans="2:46" ht="16.5" customHeight="1">
      <c r="B102" s="30" t="s">
        <v>362</v>
      </c>
      <c r="C102" s="72" t="str">
        <f t="shared" si="73"/>
        <v>29SPT2611418049</v>
      </c>
      <c r="D102" s="72">
        <f t="array" aca="1" ref="D102" ca="1">MATCH(TRUE,ISERROR(VALUE(MID(C102,ROW(INDIRECT("1:"&amp;LEN(C102))),1))),0)</f>
        <v>3</v>
      </c>
      <c r="E102" s="72">
        <f t="shared" ca="1" si="74"/>
        <v>29</v>
      </c>
      <c r="F102" s="72" t="str">
        <f t="shared" ca="1" si="75"/>
        <v>S</v>
      </c>
      <c r="G102" s="72" t="str">
        <f t="shared" ca="1" si="76"/>
        <v>P</v>
      </c>
      <c r="H102" s="72" t="str">
        <f t="shared" ca="1" si="77"/>
        <v>T</v>
      </c>
      <c r="I102" s="72">
        <f t="shared" ca="1" si="78"/>
        <v>10</v>
      </c>
      <c r="J102" s="72">
        <f t="shared" ca="1" si="79"/>
        <v>26114</v>
      </c>
      <c r="K102" s="72">
        <f t="shared" ca="1" si="80"/>
        <v>18049</v>
      </c>
      <c r="L102" s="72">
        <f t="shared" ca="1" si="81"/>
        <v>170.80604746885038</v>
      </c>
      <c r="M102" s="72">
        <f ca="1">VLOOKUP(G102,Coef!$C$2:$F$25,4)</f>
        <v>6</v>
      </c>
      <c r="N102" s="31">
        <f ca="1">VLOOKUP(F102,Coef!$C$4:$D$23,2)</f>
        <v>15</v>
      </c>
      <c r="O102" s="31">
        <f ca="1">MOD(VLOOKUP(H102,Coef!$C$2:$G$21,5)+MOD(E102+1,2)*15,20)</f>
        <v>18</v>
      </c>
      <c r="P102" s="31">
        <f ca="1">VLOOKUP(N102,Coef!$A$27:$B$46,2)</f>
        <v>3.56</v>
      </c>
      <c r="Q102" s="31">
        <f ca="1">VLOOKUP(N102,Coef!$A$27:$C$46,3)+O102/10-0.1</f>
        <v>3.6999999999999997</v>
      </c>
      <c r="R102" s="31">
        <f ca="1">IF(Q102+0.1&lt;P102,Q102+2,Q102)</f>
        <v>3.6999999999999997</v>
      </c>
      <c r="S102" s="72">
        <f t="shared" ca="1" si="82"/>
        <v>626114</v>
      </c>
      <c r="T102" s="72">
        <f t="shared" ca="1" si="83"/>
        <v>3718048.9999999995</v>
      </c>
      <c r="U102" s="72">
        <f t="shared" ca="1" si="42"/>
        <v>3718048.9999999995</v>
      </c>
      <c r="V102" s="72">
        <f t="shared" ca="1" si="58"/>
        <v>0.58426347656522926</v>
      </c>
      <c r="W102" s="72">
        <f ca="1">(Coef!$J$9/(1+Coef!$J$8*(COS(V102))^2)^0.5)*Coef!$J$6</f>
        <v>6382088.384567325</v>
      </c>
      <c r="X102" s="72">
        <f t="shared" ca="1" si="59"/>
        <v>-9</v>
      </c>
      <c r="Y102" s="72">
        <f t="shared" ca="1" si="60"/>
        <v>1.9760616337586169E-2</v>
      </c>
      <c r="Z102" s="72">
        <f t="shared" ca="1" si="61"/>
        <v>0.92017488727373564</v>
      </c>
      <c r="AA102" s="72">
        <f t="shared" ca="1" si="62"/>
        <v>0.64021516036738924</v>
      </c>
      <c r="AB102" s="72">
        <f t="shared" ca="1" si="63"/>
        <v>1.0443509202020971</v>
      </c>
      <c r="AC102" s="72">
        <f t="shared" ca="1" si="64"/>
        <v>0.94331698024342003</v>
      </c>
      <c r="AD102" s="72">
        <f t="shared" ca="1" si="65"/>
        <v>1.7206723406792497</v>
      </c>
      <c r="AE102" s="72">
        <f ca="1">Coef!$J$6*Coef!$J$9*(V102-(Coef!$J$10*AB102)+(Coef!$J$11*AC102)-(Coef!$J$12*AD102))</f>
        <v>3704039.6562492521</v>
      </c>
      <c r="AF102" s="72">
        <f t="shared" ca="1" si="66"/>
        <v>2.1951033747235E-3</v>
      </c>
      <c r="AG102" s="72">
        <f ca="1">((Coef!$J$8*Y102^2)/2)*(COS(V102))^2</f>
        <v>9.1549087914447821E-7</v>
      </c>
      <c r="AH102" s="72">
        <f t="shared" ca="1" si="67"/>
        <v>1.9760610307364829E-2</v>
      </c>
      <c r="AI102" s="72">
        <f t="shared" ca="1" si="68"/>
        <v>0.58645857793035561</v>
      </c>
      <c r="AJ102" s="72">
        <f t="shared" ca="1" si="69"/>
        <v>1.9761896358656161E-2</v>
      </c>
      <c r="AK102" s="72">
        <f t="shared" ca="1" si="70"/>
        <v>2.3721998281757438E-2</v>
      </c>
      <c r="AL102" s="72">
        <f t="shared" ca="1" si="71"/>
        <v>0.58632887903869169</v>
      </c>
      <c r="AM102" s="72">
        <f ca="1">V102+(1+Coef!$J$8*(COS(V102))^2-(3/2)*Coef!$J$8*SIN(V102)*COS(V102)*(AL102-V102))*(AL102-V102)</f>
        <v>0.58633854393238038</v>
      </c>
      <c r="AN102" s="34" t="str">
        <f t="shared" ca="1" si="72"/>
        <v>29 626114 3718049 N</v>
      </c>
      <c r="AO102" s="33">
        <f t="shared" ca="1" si="84"/>
        <v>33.594723933171402</v>
      </c>
      <c r="AP102" s="33">
        <f t="shared" ca="1" si="85"/>
        <v>-7.6408296168387082</v>
      </c>
      <c r="AQ102" s="72">
        <f ca="1">'MGRS to Dist'!BP102</f>
        <v>3524.3314326105278</v>
      </c>
      <c r="AR102" s="72">
        <f ca="1">'MGRS to Dist'!BT102</f>
        <v>321.98854730464097</v>
      </c>
      <c r="AS102" s="72">
        <f ca="1">'MGRS to Dist'!BU102</f>
        <v>141.97557646031228</v>
      </c>
      <c r="AT102" s="72">
        <f ca="1">'MGRS to Dist'!BV102</f>
        <v>321.97557646031237</v>
      </c>
    </row>
    <row r="103" spans="2:46" ht="16.5" customHeight="1">
      <c r="B103" s="38" t="s">
        <v>363</v>
      </c>
      <c r="C103" s="72" t="str">
        <f t="shared" si="73"/>
        <v>29SPT2711312735</v>
      </c>
      <c r="D103" s="72">
        <f t="array" aca="1" ref="D103" ca="1">MATCH(TRUE,ISERROR(VALUE(MID(C103,ROW(INDIRECT("1:"&amp;LEN(C103))),1))),0)</f>
        <v>3</v>
      </c>
      <c r="E103" s="72">
        <f t="shared" ca="1" si="74"/>
        <v>29</v>
      </c>
      <c r="F103" s="72" t="str">
        <f t="shared" ca="1" si="75"/>
        <v>S</v>
      </c>
      <c r="G103" s="72" t="str">
        <f t="shared" ca="1" si="76"/>
        <v>P</v>
      </c>
      <c r="H103" s="72" t="str">
        <f t="shared" ca="1" si="77"/>
        <v>T</v>
      </c>
      <c r="I103" s="72">
        <f t="shared" ca="1" si="78"/>
        <v>10</v>
      </c>
      <c r="J103" s="72">
        <f t="shared" ca="1" si="79"/>
        <v>27113</v>
      </c>
      <c r="K103" s="72">
        <f t="shared" ca="1" si="80"/>
        <v>12735</v>
      </c>
      <c r="L103" s="72">
        <f t="shared" ca="1" si="81"/>
        <v>170.80604746885038</v>
      </c>
      <c r="M103" s="72">
        <f ca="1">VLOOKUP(G103,Coef!$C$2:$F$25,4)</f>
        <v>6</v>
      </c>
      <c r="N103" s="31">
        <f ca="1">VLOOKUP(F103,Coef!$C$4:$D$23,2)</f>
        <v>15</v>
      </c>
      <c r="O103" s="31">
        <f ca="1">MOD(VLOOKUP(H103,Coef!$C$2:$G$21,5)+MOD(E103+1,2)*15,20)</f>
        <v>18</v>
      </c>
      <c r="P103" s="31">
        <f ca="1">VLOOKUP(N103,Coef!$A$27:$B$46,2)</f>
        <v>3.56</v>
      </c>
      <c r="Q103" s="31">
        <f ca="1">VLOOKUP(N103,Coef!$A$27:$C$46,3)+O103/10-0.1</f>
        <v>3.6999999999999997</v>
      </c>
      <c r="R103" s="31">
        <f ca="1">IF(Q103+0.1&lt;P103,Q103+2,Q103)</f>
        <v>3.6999999999999997</v>
      </c>
      <c r="S103" s="72">
        <f t="shared" ca="1" si="82"/>
        <v>627113</v>
      </c>
      <c r="T103" s="72">
        <f t="shared" ca="1" si="83"/>
        <v>3712734.9999999995</v>
      </c>
      <c r="U103" s="72">
        <f t="shared" ca="1" si="42"/>
        <v>3712734.9999999995</v>
      </c>
      <c r="V103" s="72">
        <f t="shared" ca="1" si="58"/>
        <v>0.58342842137513684</v>
      </c>
      <c r="W103" s="72">
        <f ca="1">(Coef!$J$9/(1+Coef!$J$8*(COS(V103))^2)^0.5)*Coef!$J$6</f>
        <v>6382071.9424412698</v>
      </c>
      <c r="X103" s="72">
        <f t="shared" ca="1" si="59"/>
        <v>-9</v>
      </c>
      <c r="Y103" s="72">
        <f t="shared" ca="1" si="60"/>
        <v>1.9917199484181424E-2</v>
      </c>
      <c r="Z103" s="72">
        <f t="shared" ca="1" si="61"/>
        <v>0.91951974341506837</v>
      </c>
      <c r="AA103" s="72">
        <f t="shared" ca="1" si="62"/>
        <v>0.64046564622892765</v>
      </c>
      <c r="AB103" s="72">
        <f t="shared" ca="1" si="63"/>
        <v>1.043188293082671</v>
      </c>
      <c r="AC103" s="72">
        <f t="shared" ca="1" si="64"/>
        <v>0.94250763136923521</v>
      </c>
      <c r="AD103" s="72">
        <f t="shared" ca="1" si="65"/>
        <v>1.7195455036123013</v>
      </c>
      <c r="AE103" s="72">
        <f ca="1">Coef!$J$6*Coef!$J$9*(V103-(Coef!$J$10*AB103)+(Coef!$J$11*AC103)-(Coef!$J$12*AD103))</f>
        <v>3698735.1537970873</v>
      </c>
      <c r="AF103" s="72">
        <f t="shared" ca="1" si="66"/>
        <v>2.1936208693938749E-3</v>
      </c>
      <c r="AG103" s="72">
        <f ca="1">((Coef!$J$8*Y103^2)/2)*(COS(V103))^2</f>
        <v>9.310838622587012E-7</v>
      </c>
      <c r="AH103" s="72">
        <f t="shared" ca="1" si="67"/>
        <v>1.9917193302653749E-2</v>
      </c>
      <c r="AI103" s="72">
        <f t="shared" ca="1" si="68"/>
        <v>0.58562204020208575</v>
      </c>
      <c r="AJ103" s="72">
        <f t="shared" ca="1" si="69"/>
        <v>1.9918510169241899E-2</v>
      </c>
      <c r="AK103" s="72">
        <f t="shared" ca="1" si="70"/>
        <v>2.3896655684890303E-2</v>
      </c>
      <c r="AL103" s="72">
        <f t="shared" ca="1" si="71"/>
        <v>0.58549051710474709</v>
      </c>
      <c r="AM103" s="72">
        <f ca="1">V103+(1+Coef!$J$8*(COS(V103))^2-(3/2)*Coef!$J$8*SIN(V103)*COS(V103)*(AL103-V103))*(AL103-V103)</f>
        <v>0.58550017724556225</v>
      </c>
      <c r="AN103" s="34" t="str">
        <f t="shared" ca="1" si="72"/>
        <v>29 627113 3712735 N</v>
      </c>
      <c r="AO103" s="33">
        <f t="shared" ca="1" si="84"/>
        <v>33.546689060332355</v>
      </c>
      <c r="AP103" s="33">
        <f t="shared" ca="1" si="85"/>
        <v>-7.6308224847784798</v>
      </c>
      <c r="AQ103" s="72">
        <f ca="1">'MGRS to Dist'!BP103</f>
        <v>5408.1820693960981</v>
      </c>
      <c r="AR103" s="72">
        <f ca="1">'MGRS to Dist'!BT103</f>
        <v>170.14984471313142</v>
      </c>
      <c r="AS103" s="72">
        <f ca="1">'MGRS to Dist'!BU103</f>
        <v>-9.8446216862792593</v>
      </c>
      <c r="AT103" s="72">
        <f ca="1">'MGRS to Dist'!BV103</f>
        <v>170.1553783137208</v>
      </c>
    </row>
    <row r="104" spans="2:46" ht="16.5" customHeight="1">
      <c r="B104" s="38" t="s">
        <v>364</v>
      </c>
      <c r="C104" s="72" t="str">
        <f t="shared" si="73"/>
        <v>29SPT2824914504</v>
      </c>
      <c r="D104" s="72">
        <f t="array" aca="1" ref="D104" ca="1">MATCH(TRUE,ISERROR(VALUE(MID(C104,ROW(INDIRECT("1:"&amp;LEN(C104))),1))),0)</f>
        <v>3</v>
      </c>
      <c r="E104" s="72">
        <f t="shared" ca="1" si="74"/>
        <v>29</v>
      </c>
      <c r="F104" s="72" t="str">
        <f t="shared" ca="1" si="75"/>
        <v>S</v>
      </c>
      <c r="G104" s="72" t="str">
        <f t="shared" ca="1" si="76"/>
        <v>P</v>
      </c>
      <c r="H104" s="72" t="str">
        <f t="shared" ca="1" si="77"/>
        <v>T</v>
      </c>
      <c r="I104" s="72">
        <f t="shared" ca="1" si="78"/>
        <v>10</v>
      </c>
      <c r="J104" s="72">
        <f t="shared" ca="1" si="79"/>
        <v>28249</v>
      </c>
      <c r="K104" s="72">
        <f t="shared" ca="1" si="80"/>
        <v>14504</v>
      </c>
      <c r="L104" s="72">
        <f t="shared" ca="1" si="81"/>
        <v>170.80604746885038</v>
      </c>
      <c r="M104" s="72">
        <f ca="1">VLOOKUP(G104,Coef!$C$2:$F$25,4)</f>
        <v>6</v>
      </c>
      <c r="N104" s="31">
        <f ca="1">VLOOKUP(F104,Coef!$C$4:$D$23,2)</f>
        <v>15</v>
      </c>
      <c r="O104" s="31">
        <f ca="1">MOD(VLOOKUP(H104,Coef!$C$2:$G$21,5)+MOD(E104+1,2)*15,20)</f>
        <v>18</v>
      </c>
      <c r="P104" s="31">
        <f ca="1">VLOOKUP(N104,Coef!$A$27:$B$46,2)</f>
        <v>3.56</v>
      </c>
      <c r="Q104" s="31">
        <f ca="1">VLOOKUP(N104,Coef!$A$27:$C$46,3)+O104/10-0.1</f>
        <v>3.6999999999999997</v>
      </c>
      <c r="R104" s="31">
        <f ca="1">IF(Q104+0.1&lt;P104,Q104+2,Q104)</f>
        <v>3.6999999999999997</v>
      </c>
      <c r="S104" s="72">
        <f t="shared" ca="1" si="82"/>
        <v>628249</v>
      </c>
      <c r="T104" s="72">
        <f t="shared" ca="1" si="83"/>
        <v>3714503.9999999995</v>
      </c>
      <c r="U104" s="72">
        <f t="shared" ca="1" si="42"/>
        <v>3714503.9999999995</v>
      </c>
      <c r="V104" s="72">
        <f t="shared" ca="1" si="58"/>
        <v>0.58370640643935845</v>
      </c>
      <c r="W104" s="72">
        <f ca="1">(Coef!$J$9/(1+Coef!$J$8*(COS(V104))^2)^0.5)*Coef!$J$6</f>
        <v>6382077.4146156423</v>
      </c>
      <c r="X104" s="72">
        <f t="shared" ca="1" si="59"/>
        <v>-9</v>
      </c>
      <c r="Y104" s="72">
        <f t="shared" ca="1" si="60"/>
        <v>2.0095180874223812E-2</v>
      </c>
      <c r="Z104" s="72">
        <f t="shared" ca="1" si="61"/>
        <v>0.91973812191174675</v>
      </c>
      <c r="AA104" s="72">
        <f t="shared" ca="1" si="62"/>
        <v>0.64038262691812231</v>
      </c>
      <c r="AB104" s="72">
        <f t="shared" ca="1" si="63"/>
        <v>1.0435754673952318</v>
      </c>
      <c r="AC104" s="72">
        <f t="shared" ca="1" si="64"/>
        <v>0.94277725727595452</v>
      </c>
      <c r="AD104" s="72">
        <f t="shared" ca="1" si="65"/>
        <v>1.7199210353975054</v>
      </c>
      <c r="AE104" s="72">
        <f ca="1">Coef!$J$6*Coef!$J$9*(V104-(Coef!$J$10*AB104)+(Coef!$J$11*AC104)-(Coef!$J$12*AD104))</f>
        <v>3700500.9875659659</v>
      </c>
      <c r="AF104" s="72">
        <f t="shared" ca="1" si="66"/>
        <v>2.1941151014503953E-3</v>
      </c>
      <c r="AG104" s="72">
        <f ca="1">((Coef!$J$8*Y104^2)/2)*(COS(V104))^2</f>
        <v>9.4745079549854766E-7</v>
      </c>
      <c r="AH104" s="72">
        <f t="shared" ca="1" si="67"/>
        <v>2.0095174527825443E-2</v>
      </c>
      <c r="AI104" s="72">
        <f t="shared" ca="1" si="68"/>
        <v>0.58590051946199273</v>
      </c>
      <c r="AJ104" s="72">
        <f t="shared" ca="1" si="69"/>
        <v>2.0096527014097365E-2</v>
      </c>
      <c r="AK104" s="72">
        <f t="shared" ca="1" si="70"/>
        <v>2.4114596946069943E-2</v>
      </c>
      <c r="AL104" s="72">
        <f t="shared" ca="1" si="71"/>
        <v>0.58576655481676798</v>
      </c>
      <c r="AM104" s="72">
        <f ca="1">V104+(1+Coef!$J$8*(COS(V104))^2-(3/2)*Coef!$J$8*SIN(V104)*COS(V104)*(AL104-V104))*(AL104-V104)</f>
        <v>0.58577620229949212</v>
      </c>
      <c r="AN104" s="34" t="str">
        <f t="shared" ca="1" si="72"/>
        <v>29 628249 3714504 N</v>
      </c>
      <c r="AO104" s="33">
        <f t="shared" ca="1" si="84"/>
        <v>33.562504130962409</v>
      </c>
      <c r="AP104" s="33">
        <f t="shared" ca="1" si="85"/>
        <v>-7.6183353703311285</v>
      </c>
      <c r="AQ104" s="72">
        <f ca="1">'MGRS to Dist'!BP104</f>
        <v>2102.7640779110907</v>
      </c>
      <c r="AR104" s="72">
        <f ca="1">'MGRS to Dist'!BT104</f>
        <v>33.341311558948689</v>
      </c>
      <c r="AS104" s="72">
        <f ca="1">'MGRS to Dist'!BU104</f>
        <v>-146.65178642150332</v>
      </c>
      <c r="AT104" s="72">
        <f ca="1">'MGRS to Dist'!BV104</f>
        <v>33.348213578496711</v>
      </c>
    </row>
    <row r="105" spans="2:46" ht="16.5" customHeight="1">
      <c r="B105" s="38" t="s">
        <v>365</v>
      </c>
      <c r="C105" s="72" t="str">
        <f t="shared" si="73"/>
        <v>29SPT2704917476</v>
      </c>
      <c r="D105" s="72">
        <f t="array" aca="1" ref="D105" ca="1">MATCH(TRUE,ISERROR(VALUE(MID(C105,ROW(INDIRECT("1:"&amp;LEN(C105))),1))),0)</f>
        <v>3</v>
      </c>
      <c r="E105" s="72">
        <f t="shared" ca="1" si="74"/>
        <v>29</v>
      </c>
      <c r="F105" s="72" t="str">
        <f t="shared" ca="1" si="75"/>
        <v>S</v>
      </c>
      <c r="G105" s="72" t="str">
        <f t="shared" ca="1" si="76"/>
        <v>P</v>
      </c>
      <c r="H105" s="72" t="str">
        <f t="shared" ca="1" si="77"/>
        <v>T</v>
      </c>
      <c r="I105" s="72">
        <f t="shared" ca="1" si="78"/>
        <v>10</v>
      </c>
      <c r="J105" s="72">
        <f t="shared" ca="1" si="79"/>
        <v>27049</v>
      </c>
      <c r="K105" s="72">
        <f t="shared" ca="1" si="80"/>
        <v>17476</v>
      </c>
      <c r="L105" s="72">
        <f t="shared" ca="1" si="81"/>
        <v>170.80604746885038</v>
      </c>
      <c r="M105" s="72">
        <f ca="1">VLOOKUP(G105,Coef!$C$2:$F$25,4)</f>
        <v>6</v>
      </c>
      <c r="N105" s="31">
        <f ca="1">VLOOKUP(F105,Coef!$C$4:$D$23,2)</f>
        <v>15</v>
      </c>
      <c r="O105" s="31">
        <f ca="1">MOD(VLOOKUP(H105,Coef!$C$2:$G$21,5)+MOD(E105+1,2)*15,20)</f>
        <v>18</v>
      </c>
      <c r="P105" s="31">
        <f ca="1">VLOOKUP(N105,Coef!$A$27:$B$46,2)</f>
        <v>3.56</v>
      </c>
      <c r="Q105" s="31">
        <f ca="1">VLOOKUP(N105,Coef!$A$27:$C$46,3)+O105/10-0.1</f>
        <v>3.6999999999999997</v>
      </c>
      <c r="R105" s="31">
        <f ca="1">IF(Q105+0.1&lt;P105,Q105+2,Q105)</f>
        <v>3.6999999999999997</v>
      </c>
      <c r="S105" s="72">
        <f t="shared" ca="1" si="82"/>
        <v>627049</v>
      </c>
      <c r="T105" s="72">
        <f t="shared" ca="1" si="83"/>
        <v>3717475.9999999995</v>
      </c>
      <c r="U105" s="72">
        <f t="shared" ca="1" si="42"/>
        <v>3717475.9999999995</v>
      </c>
      <c r="V105" s="72">
        <f t="shared" ca="1" si="58"/>
        <v>0.58417343391864984</v>
      </c>
      <c r="W105" s="72">
        <f ca="1">(Coef!$J$9/(1+Coef!$J$8*(COS(V105))^2)^0.5)*Coef!$J$6</f>
        <v>6382086.611070429</v>
      </c>
      <c r="X105" s="72">
        <f t="shared" ca="1" si="59"/>
        <v>-9</v>
      </c>
      <c r="Y105" s="72">
        <f t="shared" ca="1" si="60"/>
        <v>1.9907125638129006E-2</v>
      </c>
      <c r="Z105" s="72">
        <f t="shared" ca="1" si="61"/>
        <v>0.92010436759775904</v>
      </c>
      <c r="AA105" s="72">
        <f t="shared" ca="1" si="62"/>
        <v>0.64024232834588057</v>
      </c>
      <c r="AB105" s="72">
        <f t="shared" ca="1" si="63"/>
        <v>1.0442256177175293</v>
      </c>
      <c r="AC105" s="72">
        <f t="shared" ca="1" si="64"/>
        <v>0.94322979537461704</v>
      </c>
      <c r="AD105" s="72">
        <f t="shared" ca="1" si="65"/>
        <v>1.7205510150505778</v>
      </c>
      <c r="AE105" s="72">
        <f ca="1">Coef!$J$6*Coef!$J$9*(V105-(Coef!$J$10*AB105)+(Coef!$J$11*AC105)-(Coef!$J$12*AD105))</f>
        <v>3703467.6783822128</v>
      </c>
      <c r="AF105" s="72">
        <f t="shared" ca="1" si="66"/>
        <v>2.1949438281655097E-3</v>
      </c>
      <c r="AG105" s="72">
        <f ca="1">((Coef!$J$8*Y105^2)/2)*(COS(V105))^2</f>
        <v>9.2922712304921522E-7</v>
      </c>
      <c r="AH105" s="72">
        <f t="shared" ca="1" si="67"/>
        <v>1.9907119472048644E-2</v>
      </c>
      <c r="AI105" s="72">
        <f t="shared" ca="1" si="68"/>
        <v>0.58636837570721401</v>
      </c>
      <c r="AJ105" s="72">
        <f t="shared" ca="1" si="69"/>
        <v>1.9908434341464276E-2</v>
      </c>
      <c r="AK105" s="72">
        <f t="shared" ca="1" si="70"/>
        <v>2.3896402846103091E-2</v>
      </c>
      <c r="AL105" s="72">
        <f t="shared" ca="1" si="71"/>
        <v>0.58623677261612372</v>
      </c>
      <c r="AM105" s="72">
        <f ca="1">V105+(1+Coef!$J$8*(COS(V105))^2-(3/2)*Coef!$J$8*SIN(V105)*COS(V105)*(AL105-V105))*(AL105-V105)</f>
        <v>0.58624642902597912</v>
      </c>
      <c r="AN105" s="34" t="str">
        <f t="shared" ca="1" si="72"/>
        <v>29 627049 3717476 N</v>
      </c>
      <c r="AO105" s="33">
        <f t="shared" ca="1" si="84"/>
        <v>33.589446137804366</v>
      </c>
      <c r="AP105" s="33">
        <f t="shared" ca="1" si="85"/>
        <v>-7.6308369713738848</v>
      </c>
      <c r="AQ105" s="72">
        <f ca="1">'MGRS to Dist'!BP105</f>
        <v>3205.7567100578158</v>
      </c>
      <c r="AR105" s="72">
        <f ca="1">'MGRS to Dist'!BT105</f>
        <v>338.86701183029834</v>
      </c>
      <c r="AS105" s="72">
        <f ca="1">'MGRS to Dist'!BU105</f>
        <v>158.86009791657148</v>
      </c>
      <c r="AT105" s="72">
        <f ca="1">'MGRS to Dist'!BV105</f>
        <v>338.86009791657148</v>
      </c>
    </row>
    <row r="106" spans="2:46" ht="16.5" customHeight="1">
      <c r="B106" s="38" t="s">
        <v>366</v>
      </c>
      <c r="C106" s="72" t="str">
        <f t="shared" si="73"/>
        <v>29SPT2498817491</v>
      </c>
      <c r="D106" s="72">
        <f t="array" aca="1" ref="D106" ca="1">MATCH(TRUE,ISERROR(VALUE(MID(C106,ROW(INDIRECT("1:"&amp;LEN(C106))),1))),0)</f>
        <v>3</v>
      </c>
      <c r="E106" s="72">
        <f t="shared" ca="1" si="74"/>
        <v>29</v>
      </c>
      <c r="F106" s="72" t="str">
        <f t="shared" ca="1" si="75"/>
        <v>S</v>
      </c>
      <c r="G106" s="72" t="str">
        <f t="shared" ca="1" si="76"/>
        <v>P</v>
      </c>
      <c r="H106" s="72" t="str">
        <f t="shared" ca="1" si="77"/>
        <v>T</v>
      </c>
      <c r="I106" s="72">
        <f t="shared" ca="1" si="78"/>
        <v>10</v>
      </c>
      <c r="J106" s="72">
        <f t="shared" ca="1" si="79"/>
        <v>24988</v>
      </c>
      <c r="K106" s="72">
        <f t="shared" ca="1" si="80"/>
        <v>17491</v>
      </c>
      <c r="L106" s="72">
        <f t="shared" ca="1" si="81"/>
        <v>170.80604746885038</v>
      </c>
      <c r="M106" s="72">
        <f ca="1">VLOOKUP(G106,Coef!$C$2:$F$25,4)</f>
        <v>6</v>
      </c>
      <c r="N106" s="31">
        <f ca="1">VLOOKUP(F106,Coef!$C$4:$D$23,2)</f>
        <v>15</v>
      </c>
      <c r="O106" s="31">
        <f ca="1">MOD(VLOOKUP(H106,Coef!$C$2:$G$21,5)+MOD(E106+1,2)*15,20)</f>
        <v>18</v>
      </c>
      <c r="P106" s="31">
        <f ca="1">VLOOKUP(N106,Coef!$A$27:$B$46,2)</f>
        <v>3.56</v>
      </c>
      <c r="Q106" s="31">
        <f ca="1">VLOOKUP(N106,Coef!$A$27:$C$46,3)+O106/10-0.1</f>
        <v>3.6999999999999997</v>
      </c>
      <c r="R106" s="31">
        <f ca="1">IF(Q106+0.1&lt;P106,Q106+2,Q106)</f>
        <v>3.6999999999999997</v>
      </c>
      <c r="S106" s="72">
        <f t="shared" ca="1" si="82"/>
        <v>624988</v>
      </c>
      <c r="T106" s="72">
        <f t="shared" ca="1" si="83"/>
        <v>3717490.9999999995</v>
      </c>
      <c r="U106" s="72">
        <f t="shared" ca="1" si="42"/>
        <v>3717490.9999999995</v>
      </c>
      <c r="V106" s="72">
        <f t="shared" ca="1" si="58"/>
        <v>0.58417579105599482</v>
      </c>
      <c r="W106" s="72">
        <f ca="1">(Coef!$J$9/(1+Coef!$J$8*(COS(V106))^2)^0.5)*Coef!$J$6</f>
        <v>6382086.6574952975</v>
      </c>
      <c r="X106" s="72">
        <f t="shared" ca="1" si="59"/>
        <v>-9</v>
      </c>
      <c r="Y106" s="72">
        <f t="shared" ca="1" si="60"/>
        <v>1.9584190360876826E-2</v>
      </c>
      <c r="Z106" s="72">
        <f t="shared" ca="1" si="61"/>
        <v>0.92010621404293191</v>
      </c>
      <c r="AA106" s="72">
        <f t="shared" ca="1" si="62"/>
        <v>0.6402416176303416</v>
      </c>
      <c r="AB106" s="72">
        <f t="shared" ca="1" si="63"/>
        <v>1.0442288980774608</v>
      </c>
      <c r="AC106" s="72">
        <f t="shared" ca="1" si="64"/>
        <v>0.94323207796568098</v>
      </c>
      <c r="AD106" s="72">
        <f t="shared" ca="1" si="65"/>
        <v>1.7205541916666041</v>
      </c>
      <c r="AE106" s="72">
        <f ca="1">Coef!$J$6*Coef!$J$9*(V106-(Coef!$J$10*AB106)+(Coef!$J$11*AC106)-(Coef!$J$12*AD106))</f>
        <v>3703482.651618727</v>
      </c>
      <c r="AF106" s="72">
        <f t="shared" ca="1" si="66"/>
        <v>2.1949480057311239E-3</v>
      </c>
      <c r="AG106" s="72">
        <f ca="1">((Coef!$J$8*Y106^2)/2)*(COS(V106))^2</f>
        <v>8.993208312505447E-7</v>
      </c>
      <c r="AH106" s="72">
        <f t="shared" ca="1" si="67"/>
        <v>1.9584184490053374E-2</v>
      </c>
      <c r="AI106" s="72">
        <f t="shared" ca="1" si="68"/>
        <v>0.58637073708776344</v>
      </c>
      <c r="AJ106" s="72">
        <f t="shared" ca="1" si="69"/>
        <v>1.9585436401335199E-2</v>
      </c>
      <c r="AK106" s="72">
        <f t="shared" ca="1" si="70"/>
        <v>2.3508884274873756E-2</v>
      </c>
      <c r="AL106" s="72">
        <f t="shared" ca="1" si="71"/>
        <v>0.58624336760924833</v>
      </c>
      <c r="AM106" s="72">
        <f ca="1">V106+(1+Coef!$J$8*(COS(V106))^2-(3/2)*Coef!$J$8*SIN(V106)*COS(V106)*(AL106-V106))*(AL106-V106)</f>
        <v>0.58625304378122578</v>
      </c>
      <c r="AN106" s="34" t="str">
        <f t="shared" ca="1" si="72"/>
        <v>29 624988 3717491 N</v>
      </c>
      <c r="AO106" s="33">
        <f t="shared" ca="1" si="84"/>
        <v>33.58982513536251</v>
      </c>
      <c r="AP106" s="33">
        <f t="shared" ca="1" si="85"/>
        <v>-7.6530401499882652</v>
      </c>
      <c r="AQ106" s="72">
        <f ca="1">'MGRS to Dist'!BP106</f>
        <v>2061.475543387754</v>
      </c>
      <c r="AR106" s="72">
        <f ca="1">'MGRS to Dist'!BT106</f>
        <v>271.1800307367929</v>
      </c>
      <c r="AS106" s="72">
        <f ca="1">'MGRS to Dist'!BU106</f>
        <v>91.167747030795908</v>
      </c>
      <c r="AT106" s="72">
        <f ca="1">'MGRS to Dist'!BV106</f>
        <v>271.16774703079591</v>
      </c>
    </row>
    <row r="107" spans="2:46" ht="16.5" customHeight="1">
      <c r="B107" s="38" t="s">
        <v>367</v>
      </c>
      <c r="C107" s="72" t="str">
        <f t="shared" si="73"/>
        <v>29SPT2731816648</v>
      </c>
      <c r="D107" s="72">
        <f t="array" aca="1" ref="D107" ca="1">MATCH(TRUE,ISERROR(VALUE(MID(C107,ROW(INDIRECT("1:"&amp;LEN(C107))),1))),0)</f>
        <v>3</v>
      </c>
      <c r="E107" s="72">
        <f t="shared" ca="1" si="74"/>
        <v>29</v>
      </c>
      <c r="F107" s="72" t="str">
        <f t="shared" ca="1" si="75"/>
        <v>S</v>
      </c>
      <c r="G107" s="72" t="str">
        <f t="shared" ca="1" si="76"/>
        <v>P</v>
      </c>
      <c r="H107" s="72" t="str">
        <f t="shared" ca="1" si="77"/>
        <v>T</v>
      </c>
      <c r="I107" s="72">
        <f t="shared" ca="1" si="78"/>
        <v>10</v>
      </c>
      <c r="J107" s="72">
        <f t="shared" ca="1" si="79"/>
        <v>27318</v>
      </c>
      <c r="K107" s="72">
        <f t="shared" ca="1" si="80"/>
        <v>16648</v>
      </c>
      <c r="L107" s="72">
        <f t="shared" ca="1" si="81"/>
        <v>170.80604746885038</v>
      </c>
      <c r="M107" s="72">
        <f ca="1">VLOOKUP(G107,Coef!$C$2:$F$25,4)</f>
        <v>6</v>
      </c>
      <c r="N107" s="31">
        <f ca="1">VLOOKUP(F107,Coef!$C$4:$D$23,2)</f>
        <v>15</v>
      </c>
      <c r="O107" s="31">
        <f ca="1">MOD(VLOOKUP(H107,Coef!$C$2:$G$21,5)+MOD(E107+1,2)*15,20)</f>
        <v>18</v>
      </c>
      <c r="P107" s="31">
        <f ca="1">VLOOKUP(N107,Coef!$A$27:$B$46,2)</f>
        <v>3.56</v>
      </c>
      <c r="Q107" s="31">
        <f ca="1">VLOOKUP(N107,Coef!$A$27:$C$46,3)+O107/10-0.1</f>
        <v>3.6999999999999997</v>
      </c>
      <c r="R107" s="31">
        <f ca="1">IF(Q107+0.1&lt;P107,Q107+2,Q107)</f>
        <v>3.6999999999999997</v>
      </c>
      <c r="S107" s="72">
        <f t="shared" ca="1" si="82"/>
        <v>627318</v>
      </c>
      <c r="T107" s="72">
        <f t="shared" ca="1" si="83"/>
        <v>3716647.9999999995</v>
      </c>
      <c r="U107" s="72">
        <f t="shared" ca="1" si="42"/>
        <v>3716647.9999999995</v>
      </c>
      <c r="V107" s="72">
        <f t="shared" ca="1" si="58"/>
        <v>0.58404331993720526</v>
      </c>
      <c r="W107" s="72">
        <f ca="1">(Coef!$J$9/(1+Coef!$J$8*(COS(V107))^2)^0.5)*Coef!$J$6</f>
        <v>6382084.0485637793</v>
      </c>
      <c r="X107" s="72">
        <f t="shared" ca="1" si="59"/>
        <v>-9</v>
      </c>
      <c r="Y107" s="72">
        <f t="shared" ca="1" si="60"/>
        <v>1.994928287236386E-2</v>
      </c>
      <c r="Z107" s="72">
        <f t="shared" ca="1" si="61"/>
        <v>0.92000241210689049</v>
      </c>
      <c r="AA107" s="72">
        <f t="shared" ca="1" si="62"/>
        <v>0.64028151913434428</v>
      </c>
      <c r="AB107" s="72">
        <f t="shared" ca="1" si="63"/>
        <v>1.0440445259906506</v>
      </c>
      <c r="AC107" s="72">
        <f t="shared" ca="1" si="64"/>
        <v>0.94310377427657399</v>
      </c>
      <c r="AD107" s="72">
        <f t="shared" ca="1" si="65"/>
        <v>1.7203756197692488</v>
      </c>
      <c r="AE107" s="72">
        <f ca="1">Coef!$J$6*Coef!$J$9*(V107-(Coef!$J$10*AB107)+(Coef!$J$11*AC107)-(Coef!$J$12*AD107))</f>
        <v>3702641.156233415</v>
      </c>
      <c r="AF107" s="72">
        <f t="shared" ca="1" si="66"/>
        <v>2.1947131469910084E-3</v>
      </c>
      <c r="AG107" s="72">
        <f ca="1">((Coef!$J$8*Y107^2)/2)*(COS(V107))^2</f>
        <v>9.3332747298731097E-7</v>
      </c>
      <c r="AH107" s="72">
        <f t="shared" ca="1" si="67"/>
        <v>1.9949276665959269E-2</v>
      </c>
      <c r="AI107" s="72">
        <f t="shared" ca="1" si="68"/>
        <v>0.58623803103581018</v>
      </c>
      <c r="AJ107" s="72">
        <f t="shared" ca="1" si="69"/>
        <v>1.9950599906663036E-2</v>
      </c>
      <c r="AK107" s="72">
        <f t="shared" ca="1" si="70"/>
        <v>2.3944923128694517E-2</v>
      </c>
      <c r="AL107" s="72">
        <f t="shared" ca="1" si="71"/>
        <v>0.58610590744990232</v>
      </c>
      <c r="AM107" s="72">
        <f ca="1">V107+(1+Coef!$J$8*(COS(V107))^2-(3/2)*Coef!$J$8*SIN(V107)*COS(V107)*(AL107-V107))*(AL107-V107)</f>
        <v>0.58611556201770698</v>
      </c>
      <c r="AN107" s="34" t="str">
        <f t="shared" ca="1" si="72"/>
        <v>29 627318 3716648 N</v>
      </c>
      <c r="AO107" s="33">
        <f t="shared" ca="1" si="84"/>
        <v>33.581948010552864</v>
      </c>
      <c r="AP107" s="33">
        <f t="shared" ca="1" si="85"/>
        <v>-7.6280569639606135</v>
      </c>
      <c r="AQ107" s="72">
        <f ca="1">'MGRS to Dist'!BP107</f>
        <v>2478.3163592867108</v>
      </c>
      <c r="AR107" s="72">
        <f ca="1">'MGRS to Dist'!BT107</f>
        <v>110.72382776778204</v>
      </c>
      <c r="AS107" s="72">
        <f ca="1">'MGRS to Dist'!BU107</f>
        <v>-69.262351874233261</v>
      </c>
      <c r="AT107" s="72">
        <f ca="1">'MGRS to Dist'!BV107</f>
        <v>110.73764812576673</v>
      </c>
    </row>
    <row r="108" spans="2:46" ht="16.5" customHeight="1">
      <c r="B108" s="38" t="s">
        <v>368</v>
      </c>
      <c r="C108" s="72" t="str">
        <f t="shared" si="73"/>
        <v>29SPT2360114936</v>
      </c>
      <c r="D108" s="72">
        <f t="array" aca="1" ref="D108" ca="1">MATCH(TRUE,ISERROR(VALUE(MID(C108,ROW(INDIRECT("1:"&amp;LEN(C108))),1))),0)</f>
        <v>3</v>
      </c>
      <c r="E108" s="72">
        <f t="shared" ca="1" si="74"/>
        <v>29</v>
      </c>
      <c r="F108" s="72" t="str">
        <f t="shared" ca="1" si="75"/>
        <v>S</v>
      </c>
      <c r="G108" s="72" t="str">
        <f t="shared" ca="1" si="76"/>
        <v>P</v>
      </c>
      <c r="H108" s="72" t="str">
        <f t="shared" ca="1" si="77"/>
        <v>T</v>
      </c>
      <c r="I108" s="72">
        <f t="shared" ca="1" si="78"/>
        <v>10</v>
      </c>
      <c r="J108" s="72">
        <f t="shared" ca="1" si="79"/>
        <v>23601</v>
      </c>
      <c r="K108" s="72">
        <f t="shared" ca="1" si="80"/>
        <v>14936</v>
      </c>
      <c r="L108" s="72">
        <f t="shared" ca="1" si="81"/>
        <v>170.80604746885038</v>
      </c>
      <c r="M108" s="72">
        <f ca="1">VLOOKUP(G108,Coef!$C$2:$F$25,4)</f>
        <v>6</v>
      </c>
      <c r="N108" s="31">
        <f ca="1">VLOOKUP(F108,Coef!$C$4:$D$23,2)</f>
        <v>15</v>
      </c>
      <c r="O108" s="31">
        <f ca="1">MOD(VLOOKUP(H108,Coef!$C$2:$G$21,5)+MOD(E108+1,2)*15,20)</f>
        <v>18</v>
      </c>
      <c r="P108" s="31">
        <f ca="1">VLOOKUP(N108,Coef!$A$27:$B$46,2)</f>
        <v>3.56</v>
      </c>
      <c r="Q108" s="31">
        <f ca="1">VLOOKUP(N108,Coef!$A$27:$C$46,3)+O108/10-0.1</f>
        <v>3.6999999999999997</v>
      </c>
      <c r="R108" s="31">
        <f ca="1">IF(Q108+0.1&lt;P108,Q108+2,Q108)</f>
        <v>3.6999999999999997</v>
      </c>
      <c r="S108" s="72">
        <f t="shared" ca="1" si="82"/>
        <v>623601</v>
      </c>
      <c r="T108" s="72">
        <f t="shared" ca="1" si="83"/>
        <v>3714935.9999999995</v>
      </c>
      <c r="U108" s="72">
        <f t="shared" ca="1" si="42"/>
        <v>3714935.9999999995</v>
      </c>
      <c r="V108" s="72">
        <f t="shared" ca="1" si="58"/>
        <v>0.58377429199489472</v>
      </c>
      <c r="W108" s="72">
        <f ca="1">(Coef!$J$9/(1+Coef!$J$8*(COS(V108))^2)^0.5)*Coef!$J$6</f>
        <v>6382078.7511516642</v>
      </c>
      <c r="X108" s="72">
        <f t="shared" ca="1" si="59"/>
        <v>-9</v>
      </c>
      <c r="Y108" s="72">
        <f t="shared" ca="1" si="60"/>
        <v>1.9366887313588203E-2</v>
      </c>
      <c r="Z108" s="72">
        <f t="shared" ca="1" si="61"/>
        <v>0.9197914080121804</v>
      </c>
      <c r="AA108" s="72">
        <f t="shared" ca="1" si="62"/>
        <v>0.64036229761371111</v>
      </c>
      <c r="AB108" s="72">
        <f t="shared" ca="1" si="63"/>
        <v>1.043669996000985</v>
      </c>
      <c r="AC108" s="72">
        <f t="shared" ca="1" si="64"/>
        <v>0.94284307140416646</v>
      </c>
      <c r="AD108" s="72">
        <f t="shared" ca="1" si="65"/>
        <v>1.7200126796027846</v>
      </c>
      <c r="AE108" s="72">
        <f ca="1">Coef!$J$6*Coef!$J$9*(V108-(Coef!$J$10*AB108)+(Coef!$J$11*AC108)-(Coef!$J$12*AD108))</f>
        <v>3700932.215044172</v>
      </c>
      <c r="AF108" s="72">
        <f t="shared" ca="1" si="66"/>
        <v>2.1942356874396917E-3</v>
      </c>
      <c r="AG108" s="72">
        <f ca="1">((Coef!$J$8*Y108^2)/2)*(COS(V108))^2</f>
        <v>8.7994095009624415E-7</v>
      </c>
      <c r="AH108" s="72">
        <f t="shared" ca="1" si="67"/>
        <v>1.9366881633015795E-2</v>
      </c>
      <c r="AI108" s="72">
        <f t="shared" ca="1" si="68"/>
        <v>0.58596852575153657</v>
      </c>
      <c r="AJ108" s="72">
        <f t="shared" ca="1" si="69"/>
        <v>1.9368092331473019E-2</v>
      </c>
      <c r="AK108" s="72">
        <f t="shared" ca="1" si="70"/>
        <v>2.3241889350032397E-2</v>
      </c>
      <c r="AL108" s="72">
        <f t="shared" ca="1" si="71"/>
        <v>0.58584407523573578</v>
      </c>
      <c r="AM108" s="72">
        <f ca="1">V108+(1+Coef!$J$8*(COS(V108))^2-(3/2)*Coef!$J$8*SIN(V108)*COS(V108)*(AL108-V108))*(AL108-V108)</f>
        <v>0.58585376687278712</v>
      </c>
      <c r="AN108" s="34" t="str">
        <f t="shared" ca="1" si="72"/>
        <v>29 623601 3714936 N</v>
      </c>
      <c r="AO108" s="33">
        <f t="shared" ca="1" si="84"/>
        <v>33.566948253651944</v>
      </c>
      <c r="AP108" s="33">
        <f t="shared" ca="1" si="85"/>
        <v>-7.6683378323330871</v>
      </c>
      <c r="AQ108" s="72">
        <f ca="1">'MGRS to Dist'!BP108</f>
        <v>4093.1568024535686</v>
      </c>
      <c r="AR108" s="72">
        <f ca="1">'MGRS to Dist'!BT108</f>
        <v>245.92918330445133</v>
      </c>
      <c r="AS108" s="72">
        <f ca="1">'MGRS to Dist'!BU108</f>
        <v>65.906907176139214</v>
      </c>
      <c r="AT108" s="72">
        <f ca="1">'MGRS to Dist'!BV108</f>
        <v>245.90690717613916</v>
      </c>
    </row>
    <row r="109" spans="2:46" ht="16.5" customHeight="1">
      <c r="B109" s="38" t="s">
        <v>369</v>
      </c>
      <c r="C109" s="72" t="str">
        <f t="shared" si="73"/>
        <v>29SPT3439617576</v>
      </c>
      <c r="D109" s="72">
        <f t="array" aca="1" ref="D109" ca="1">MATCH(TRUE,ISERROR(VALUE(MID(C109,ROW(INDIRECT("1:"&amp;LEN(C109))),1))),0)</f>
        <v>3</v>
      </c>
      <c r="E109" s="72">
        <f t="shared" ca="1" si="74"/>
        <v>29</v>
      </c>
      <c r="F109" s="72" t="str">
        <f t="shared" ca="1" si="75"/>
        <v>S</v>
      </c>
      <c r="G109" s="72" t="str">
        <f t="shared" ca="1" si="76"/>
        <v>P</v>
      </c>
      <c r="H109" s="72" t="str">
        <f t="shared" ca="1" si="77"/>
        <v>T</v>
      </c>
      <c r="I109" s="72">
        <f t="shared" ca="1" si="78"/>
        <v>10</v>
      </c>
      <c r="J109" s="72">
        <f t="shared" ca="1" si="79"/>
        <v>34396</v>
      </c>
      <c r="K109" s="72">
        <f t="shared" ca="1" si="80"/>
        <v>17576</v>
      </c>
      <c r="L109" s="72">
        <f t="shared" ca="1" si="81"/>
        <v>170.80604746885038</v>
      </c>
      <c r="M109" s="72">
        <f ca="1">VLOOKUP(G109,Coef!$C$2:$F$25,4)</f>
        <v>6</v>
      </c>
      <c r="N109" s="31">
        <f ca="1">VLOOKUP(F109,Coef!$C$4:$D$23,2)</f>
        <v>15</v>
      </c>
      <c r="O109" s="31">
        <f ca="1">MOD(VLOOKUP(H109,Coef!$C$2:$G$21,5)+MOD(E109+1,2)*15,20)</f>
        <v>18</v>
      </c>
      <c r="P109" s="31">
        <f ca="1">VLOOKUP(N109,Coef!$A$27:$B$46,2)</f>
        <v>3.56</v>
      </c>
      <c r="Q109" s="31">
        <f ca="1">VLOOKUP(N109,Coef!$A$27:$C$46,3)+O109/10-0.1</f>
        <v>3.6999999999999997</v>
      </c>
      <c r="R109" s="31">
        <f ca="1">IF(Q109+0.1&lt;P109,Q109+2,Q109)</f>
        <v>3.6999999999999997</v>
      </c>
      <c r="S109" s="72">
        <f t="shared" ca="1" si="82"/>
        <v>634396</v>
      </c>
      <c r="T109" s="72">
        <f t="shared" ca="1" si="83"/>
        <v>3717575.9999999995</v>
      </c>
      <c r="U109" s="72">
        <f t="shared" ca="1" si="42"/>
        <v>3717575.9999999995</v>
      </c>
      <c r="V109" s="72">
        <f t="shared" ca="1" si="58"/>
        <v>0.58418914816761658</v>
      </c>
      <c r="W109" s="72">
        <f ca="1">(Coef!$J$9/(1+Coef!$J$8*(COS(V109))^2)^0.5)*Coef!$J$6</f>
        <v>6382086.9205713337</v>
      </c>
      <c r="X109" s="72">
        <f t="shared" ca="1" si="59"/>
        <v>-9</v>
      </c>
      <c r="Y109" s="72">
        <f t="shared" ca="1" si="60"/>
        <v>2.105831551225076E-2</v>
      </c>
      <c r="Z109" s="72">
        <f t="shared" ca="1" si="61"/>
        <v>0.92011667684598908</v>
      </c>
      <c r="AA109" s="72">
        <f t="shared" ca="1" si="62"/>
        <v>0.64023758974659539</v>
      </c>
      <c r="AB109" s="72">
        <f t="shared" ca="1" si="63"/>
        <v>1.0442474865906111</v>
      </c>
      <c r="AC109" s="72">
        <f t="shared" ca="1" si="64"/>
        <v>0.94324501237960723</v>
      </c>
      <c r="AD109" s="72">
        <f t="shared" ca="1" si="65"/>
        <v>1.7205721919296986</v>
      </c>
      <c r="AE109" s="72">
        <f ca="1">Coef!$J$6*Coef!$J$9*(V109-(Coef!$J$10*AB109)+(Coef!$J$11*AC109)-(Coef!$J$12*AD109))</f>
        <v>3703567.4999651508</v>
      </c>
      <c r="AF109" s="72">
        <f t="shared" ca="1" si="66"/>
        <v>2.1949716776334086E-3</v>
      </c>
      <c r="AG109" s="72">
        <f ca="1">((Coef!$J$8*Y109^2)/2)*(COS(V109))^2</f>
        <v>1.0397836770961018E-6</v>
      </c>
      <c r="AH109" s="72">
        <f t="shared" ca="1" si="67"/>
        <v>2.105830821355318E-2</v>
      </c>
      <c r="AI109" s="72">
        <f t="shared" ca="1" si="68"/>
        <v>0.58638411756295428</v>
      </c>
      <c r="AJ109" s="72">
        <f t="shared" ca="1" si="69"/>
        <v>2.1059864640755377E-2</v>
      </c>
      <c r="AK109" s="72">
        <f t="shared" ca="1" si="70"/>
        <v>2.5278174164154486E-2</v>
      </c>
      <c r="AL109" s="72">
        <f t="shared" ca="1" si="71"/>
        <v>0.58623685232586253</v>
      </c>
      <c r="AM109" s="72">
        <f ca="1">V109+(1+Coef!$J$8*(COS(V109))^2-(3/2)*Coef!$J$8*SIN(V109)*COS(V109)*(AL109-V109))*(AL109-V109)</f>
        <v>0.5862464355152841</v>
      </c>
      <c r="AN109" s="34" t="str">
        <f t="shared" ca="1" si="72"/>
        <v>29 634396 3717576 N</v>
      </c>
      <c r="AO109" s="33">
        <f t="shared" ca="1" si="84"/>
        <v>33.589446509614149</v>
      </c>
      <c r="AP109" s="33">
        <f t="shared" ca="1" si="85"/>
        <v>-7.5516673065973103</v>
      </c>
      <c r="AQ109" s="72">
        <f ca="1">'MGRS to Dist'!BP109</f>
        <v>11115.292832560099</v>
      </c>
      <c r="AR109" s="72">
        <f ca="1">'MGRS to Dist'!BT109</f>
        <v>76.935608822148083</v>
      </c>
      <c r="AS109" s="72">
        <f ca="1">'MGRS to Dist'!BU109</f>
        <v>-102.99986366147557</v>
      </c>
      <c r="AT109" s="72">
        <f ca="1">'MGRS to Dist'!BV109</f>
        <v>77.000136338524442</v>
      </c>
    </row>
    <row r="110" spans="2:46" ht="16.5" customHeight="1">
      <c r="B110" s="38" t="s">
        <v>370</v>
      </c>
      <c r="C110" s="72" t="str">
        <f t="shared" si="73"/>
        <v>29SPT2692718922</v>
      </c>
      <c r="D110" s="72">
        <f t="array" aca="1" ref="D110" ca="1">MATCH(TRUE,ISERROR(VALUE(MID(C110,ROW(INDIRECT("1:"&amp;LEN(C110))),1))),0)</f>
        <v>3</v>
      </c>
      <c r="E110" s="72">
        <f t="shared" ca="1" si="74"/>
        <v>29</v>
      </c>
      <c r="F110" s="72" t="str">
        <f t="shared" ca="1" si="75"/>
        <v>S</v>
      </c>
      <c r="G110" s="72" t="str">
        <f t="shared" ca="1" si="76"/>
        <v>P</v>
      </c>
      <c r="H110" s="72" t="str">
        <f t="shared" ca="1" si="77"/>
        <v>T</v>
      </c>
      <c r="I110" s="72">
        <f t="shared" ca="1" si="78"/>
        <v>10</v>
      </c>
      <c r="J110" s="72">
        <f t="shared" ca="1" si="79"/>
        <v>26927</v>
      </c>
      <c r="K110" s="72">
        <f t="shared" ca="1" si="80"/>
        <v>18922</v>
      </c>
      <c r="L110" s="72">
        <f t="shared" ca="1" si="81"/>
        <v>170.80604746885038</v>
      </c>
      <c r="M110" s="72">
        <f ca="1">VLOOKUP(G110,Coef!$C$2:$F$25,4)</f>
        <v>6</v>
      </c>
      <c r="N110" s="31">
        <f ca="1">VLOOKUP(F110,Coef!$C$4:$D$23,2)</f>
        <v>15</v>
      </c>
      <c r="O110" s="31">
        <f ca="1">MOD(VLOOKUP(H110,Coef!$C$2:$G$21,5)+MOD(E110+1,2)*15,20)</f>
        <v>18</v>
      </c>
      <c r="P110" s="31">
        <f ca="1">VLOOKUP(N110,Coef!$A$27:$B$46,2)</f>
        <v>3.56</v>
      </c>
      <c r="Q110" s="31">
        <f ca="1">VLOOKUP(N110,Coef!$A$27:$C$46,3)+O110/10-0.1</f>
        <v>3.6999999999999997</v>
      </c>
      <c r="R110" s="31">
        <f ca="1">IF(Q110+0.1&lt;P110,Q110+2,Q110)</f>
        <v>3.6999999999999997</v>
      </c>
      <c r="S110" s="72">
        <f t="shared" ca="1" si="82"/>
        <v>626927</v>
      </c>
      <c r="T110" s="72">
        <f t="shared" ca="1" si="83"/>
        <v>3718921.9999999995</v>
      </c>
      <c r="U110" s="72">
        <f t="shared" ca="1" si="42"/>
        <v>3718921.9999999995</v>
      </c>
      <c r="V110" s="72">
        <f t="shared" ca="1" si="58"/>
        <v>0.58440066195870888</v>
      </c>
      <c r="W110" s="72">
        <f ca="1">(Coef!$J$9/(1+Coef!$J$8*(COS(V110))^2)^0.5)*Coef!$J$6</f>
        <v>6382091.0868606875</v>
      </c>
      <c r="X110" s="72">
        <f t="shared" ca="1" si="59"/>
        <v>-9</v>
      </c>
      <c r="Y110" s="72">
        <f t="shared" ca="1" si="60"/>
        <v>1.9887995685507309E-2</v>
      </c>
      <c r="Z110" s="72">
        <f t="shared" ca="1" si="61"/>
        <v>0.9202822708772076</v>
      </c>
      <c r="AA110" s="72">
        <f t="shared" ca="1" si="62"/>
        <v>0.64017369471463403</v>
      </c>
      <c r="AB110" s="72">
        <f t="shared" ca="1" si="63"/>
        <v>1.0445417973973128</v>
      </c>
      <c r="AC110" s="72">
        <f t="shared" ca="1" si="64"/>
        <v>0.94344977172664313</v>
      </c>
      <c r="AD110" s="72">
        <f t="shared" ca="1" si="65"/>
        <v>1.7208571042707836</v>
      </c>
      <c r="AE110" s="72">
        <f ca="1">Coef!$J$6*Coef!$J$9*(V110-(Coef!$J$10*AB110)+(Coef!$J$11*AC110)-(Coef!$J$12*AD110))</f>
        <v>3704911.0998848611</v>
      </c>
      <c r="AF110" s="72">
        <f t="shared" ca="1" si="66"/>
        <v>2.1953463096106114E-3</v>
      </c>
      <c r="AG110" s="72">
        <f ca="1">((Coef!$J$8*Y110^2)/2)*(COS(V110))^2</f>
        <v>9.2716339139774271E-7</v>
      </c>
      <c r="AH110" s="72">
        <f t="shared" ca="1" si="67"/>
        <v>1.9887989539033465E-2</v>
      </c>
      <c r="AI110" s="72">
        <f t="shared" ca="1" si="68"/>
        <v>0.58659600623287478</v>
      </c>
      <c r="AJ110" s="72">
        <f t="shared" ca="1" si="69"/>
        <v>1.9889300621432293E-2</v>
      </c>
      <c r="AK110" s="72">
        <f t="shared" ca="1" si="70"/>
        <v>2.3877054935993555E-2</v>
      </c>
      <c r="AL110" s="72">
        <f t="shared" ca="1" si="71"/>
        <v>0.58646459102326665</v>
      </c>
      <c r="AM110" s="72">
        <f ca="1">V110+(1+Coef!$J$8*(COS(V110))^2-(3/2)*Coef!$J$8*SIN(V110)*COS(V110)*(AL110-V110))*(AL110-V110)</f>
        <v>0.58647424727807729</v>
      </c>
      <c r="AN110" s="34" t="str">
        <f t="shared" ca="1" si="72"/>
        <v>29 626927 3718922 N</v>
      </c>
      <c r="AO110" s="33">
        <f t="shared" ca="1" si="84"/>
        <v>33.602499162145634</v>
      </c>
      <c r="AP110" s="33">
        <f t="shared" ca="1" si="85"/>
        <v>-7.631945524965559</v>
      </c>
      <c r="AQ110" s="72">
        <f ca="1">'MGRS to Dist'!BP110</f>
        <v>7590.7514655312198</v>
      </c>
      <c r="AR110" s="72">
        <f ca="1">'MGRS to Dist'!BT110</f>
        <v>281.06738258999479</v>
      </c>
      <c r="AS110" s="72">
        <f ca="1">'MGRS to Dist'!BU110</f>
        <v>101.0229619969317</v>
      </c>
      <c r="AT110" s="72">
        <f ca="1">'MGRS to Dist'!BV110</f>
        <v>281.02296199693171</v>
      </c>
    </row>
    <row r="111" spans="2:46" ht="16.5" customHeight="1">
      <c r="B111" s="38" t="s">
        <v>371</v>
      </c>
      <c r="C111" s="72" t="str">
        <f t="shared" si="73"/>
        <v>29SPT2830315895</v>
      </c>
      <c r="D111" s="72">
        <f t="array" aca="1" ref="D111" ca="1">MATCH(TRUE,ISERROR(VALUE(MID(C111,ROW(INDIRECT("1:"&amp;LEN(C111))),1))),0)</f>
        <v>3</v>
      </c>
      <c r="E111" s="72">
        <f t="shared" ca="1" si="74"/>
        <v>29</v>
      </c>
      <c r="F111" s="72" t="str">
        <f t="shared" ca="1" si="75"/>
        <v>S</v>
      </c>
      <c r="G111" s="72" t="str">
        <f t="shared" ca="1" si="76"/>
        <v>P</v>
      </c>
      <c r="H111" s="72" t="str">
        <f t="shared" ca="1" si="77"/>
        <v>T</v>
      </c>
      <c r="I111" s="72">
        <f t="shared" ca="1" si="78"/>
        <v>10</v>
      </c>
      <c r="J111" s="72">
        <f t="shared" ca="1" si="79"/>
        <v>28303</v>
      </c>
      <c r="K111" s="72">
        <f t="shared" ca="1" si="80"/>
        <v>15895</v>
      </c>
      <c r="L111" s="72">
        <f t="shared" ca="1" si="81"/>
        <v>170.80604746885038</v>
      </c>
      <c r="M111" s="72">
        <f ca="1">VLOOKUP(G111,Coef!$C$2:$F$25,4)</f>
        <v>6</v>
      </c>
      <c r="N111" s="31">
        <f ca="1">VLOOKUP(F111,Coef!$C$4:$D$23,2)</f>
        <v>15</v>
      </c>
      <c r="O111" s="31">
        <f ca="1">MOD(VLOOKUP(H111,Coef!$C$2:$G$21,5)+MOD(E111+1,2)*15,20)</f>
        <v>18</v>
      </c>
      <c r="P111" s="31">
        <f ca="1">VLOOKUP(N111,Coef!$A$27:$B$46,2)</f>
        <v>3.56</v>
      </c>
      <c r="Q111" s="31">
        <f ca="1">VLOOKUP(N111,Coef!$A$27:$C$46,3)+O111/10-0.1</f>
        <v>3.6999999999999997</v>
      </c>
      <c r="R111" s="31">
        <f ca="1">IF(Q111+0.1&lt;P111,Q111+2,Q111)</f>
        <v>3.6999999999999997</v>
      </c>
      <c r="S111" s="72">
        <f t="shared" ca="1" si="82"/>
        <v>628303</v>
      </c>
      <c r="T111" s="72">
        <f t="shared" ca="1" si="83"/>
        <v>3715894.9999999995</v>
      </c>
      <c r="U111" s="72">
        <f t="shared" ca="1" si="42"/>
        <v>3715894.9999999995</v>
      </c>
      <c r="V111" s="72">
        <f t="shared" ca="1" si="58"/>
        <v>0.58392499164248579</v>
      </c>
      <c r="W111" s="72">
        <f ca="1">(Coef!$J$9/(1+Coef!$J$8*(COS(V111))^2)^0.5)*Coef!$J$6</f>
        <v>6382081.7184175374</v>
      </c>
      <c r="X111" s="72">
        <f t="shared" ca="1" si="59"/>
        <v>-9</v>
      </c>
      <c r="Y111" s="72">
        <f t="shared" ca="1" si="60"/>
        <v>2.0103628511954127E-2</v>
      </c>
      <c r="Z111" s="72">
        <f t="shared" ca="1" si="61"/>
        <v>0.91990963762264832</v>
      </c>
      <c r="AA111" s="72">
        <f t="shared" ca="1" si="62"/>
        <v>0.64031709058841169</v>
      </c>
      <c r="AB111" s="72">
        <f t="shared" ca="1" si="63"/>
        <v>1.0438798104538098</v>
      </c>
      <c r="AC111" s="72">
        <f t="shared" ca="1" si="64"/>
        <v>0.94298913048746025</v>
      </c>
      <c r="AD111" s="72">
        <f t="shared" ca="1" si="65"/>
        <v>1.7202160331429805</v>
      </c>
      <c r="AE111" s="72">
        <f ca="1">Coef!$J$6*Coef!$J$9*(V111-(Coef!$J$10*AB111)+(Coef!$J$11*AC111)-(Coef!$J$12*AD111))</f>
        <v>3701889.5010856385</v>
      </c>
      <c r="AF111" s="72">
        <f t="shared" ca="1" si="66"/>
        <v>2.1945032251692509E-3</v>
      </c>
      <c r="AG111" s="72">
        <f ca="1">((Coef!$J$8*Y111^2)/2)*(COS(V111))^2</f>
        <v>9.4797371988166466E-7</v>
      </c>
      <c r="AH111" s="72">
        <f t="shared" ca="1" si="67"/>
        <v>2.0103622159383626E-2</v>
      </c>
      <c r="AI111" s="72">
        <f t="shared" ca="1" si="68"/>
        <v>0.58611949278732367</v>
      </c>
      <c r="AJ111" s="72">
        <f t="shared" ca="1" si="69"/>
        <v>2.0104976352074755E-2</v>
      </c>
      <c r="AK111" s="72">
        <f t="shared" ca="1" si="70"/>
        <v>2.4128237191133352E-2</v>
      </c>
      <c r="AL111" s="72">
        <f t="shared" ca="1" si="71"/>
        <v>0.58598535178229472</v>
      </c>
      <c r="AM111" s="72">
        <f ca="1">V111+(1+Coef!$J$8*(COS(V111))^2-(3/2)*Coef!$J$8*SIN(V111)*COS(V111)*(AL111-V111))*(AL111-V111)</f>
        <v>0.58599499745909822</v>
      </c>
      <c r="AN111" s="34" t="str">
        <f t="shared" ca="1" si="72"/>
        <v>29 628303 3715895 N</v>
      </c>
      <c r="AO111" s="33">
        <f t="shared" ca="1" si="84"/>
        <v>33.575040170185723</v>
      </c>
      <c r="AP111" s="33">
        <f t="shared" ca="1" si="85"/>
        <v>-7.6175538418574709</v>
      </c>
      <c r="AQ111" s="72">
        <f ca="1">'MGRS to Dist'!BP111</f>
        <v>3325.7347244667385</v>
      </c>
      <c r="AR111" s="72">
        <f ca="1">'MGRS to Dist'!BT111</f>
        <v>156.40975577567065</v>
      </c>
      <c r="AS111" s="72">
        <f ca="1">'MGRS to Dist'!BU111</f>
        <v>-23.582282337967417</v>
      </c>
      <c r="AT111" s="72">
        <f ca="1">'MGRS to Dist'!BV111</f>
        <v>156.4177176620326</v>
      </c>
    </row>
    <row r="112" spans="2:46" ht="16.5" customHeight="1">
      <c r="B112" s="38" t="s">
        <v>372</v>
      </c>
      <c r="C112" s="72" t="str">
        <f t="shared" si="73"/>
        <v>29SPT2324415913</v>
      </c>
      <c r="D112" s="72">
        <f t="array" aca="1" ref="D112" ca="1">MATCH(TRUE,ISERROR(VALUE(MID(C112,ROW(INDIRECT("1:"&amp;LEN(C112))),1))),0)</f>
        <v>3</v>
      </c>
      <c r="E112" s="72">
        <f t="shared" ca="1" si="74"/>
        <v>29</v>
      </c>
      <c r="F112" s="72" t="str">
        <f t="shared" ca="1" si="75"/>
        <v>S</v>
      </c>
      <c r="G112" s="72" t="str">
        <f t="shared" ca="1" si="76"/>
        <v>P</v>
      </c>
      <c r="H112" s="72" t="str">
        <f t="shared" ca="1" si="77"/>
        <v>T</v>
      </c>
      <c r="I112" s="72">
        <f t="shared" ca="1" si="78"/>
        <v>10</v>
      </c>
      <c r="J112" s="72">
        <f t="shared" ca="1" si="79"/>
        <v>23244</v>
      </c>
      <c r="K112" s="72">
        <f t="shared" ca="1" si="80"/>
        <v>15913</v>
      </c>
      <c r="L112" s="72">
        <f t="shared" ca="1" si="81"/>
        <v>170.80604746885038</v>
      </c>
      <c r="M112" s="72">
        <f ca="1">VLOOKUP(G112,Coef!$C$2:$F$25,4)</f>
        <v>6</v>
      </c>
      <c r="N112" s="31">
        <f ca="1">VLOOKUP(F112,Coef!$C$4:$D$23,2)</f>
        <v>15</v>
      </c>
      <c r="O112" s="31">
        <f ca="1">MOD(VLOOKUP(H112,Coef!$C$2:$G$21,5)+MOD(E112+1,2)*15,20)</f>
        <v>18</v>
      </c>
      <c r="P112" s="31">
        <f ca="1">VLOOKUP(N112,Coef!$A$27:$B$46,2)</f>
        <v>3.56</v>
      </c>
      <c r="Q112" s="31">
        <f ca="1">VLOOKUP(N112,Coef!$A$27:$C$46,3)+O112/10-0.1</f>
        <v>3.6999999999999997</v>
      </c>
      <c r="R112" s="31">
        <f ca="1">IF(Q112+0.1&lt;P112,Q112+2,Q112)</f>
        <v>3.6999999999999997</v>
      </c>
      <c r="S112" s="72">
        <f t="shared" ca="1" si="82"/>
        <v>623244</v>
      </c>
      <c r="T112" s="72">
        <f t="shared" ca="1" si="83"/>
        <v>3715912.9999999995</v>
      </c>
      <c r="U112" s="72">
        <f t="shared" ca="1" si="42"/>
        <v>3715912.9999999995</v>
      </c>
      <c r="V112" s="72">
        <f t="shared" ca="1" si="58"/>
        <v>0.58392782020729972</v>
      </c>
      <c r="W112" s="72">
        <f ca="1">(Coef!$J$9/(1+Coef!$J$8*(COS(V112))^2)^0.5)*Coef!$J$6</f>
        <v>6382081.774115473</v>
      </c>
      <c r="X112" s="72">
        <f t="shared" ca="1" si="59"/>
        <v>-9</v>
      </c>
      <c r="Y112" s="72">
        <f t="shared" ca="1" si="60"/>
        <v>1.9310940279683435E-2</v>
      </c>
      <c r="Z112" s="72">
        <f t="shared" ca="1" si="61"/>
        <v>0.91991185594048985</v>
      </c>
      <c r="AA112" s="72">
        <f t="shared" ca="1" si="62"/>
        <v>0.64031624104663154</v>
      </c>
      <c r="AB112" s="72">
        <f t="shared" ca="1" si="63"/>
        <v>1.0438837481775447</v>
      </c>
      <c r="AC112" s="72">
        <f t="shared" ca="1" si="64"/>
        <v>0.94299187139481633</v>
      </c>
      <c r="AD112" s="72">
        <f t="shared" ca="1" si="65"/>
        <v>1.7202198488363309</v>
      </c>
      <c r="AE112" s="72">
        <f ca="1">Coef!$J$6*Coef!$J$9*(V112-(Coef!$J$10*AB112)+(Coef!$J$11*AC112)-(Coef!$J$12*AD112))</f>
        <v>3701907.4689281709</v>
      </c>
      <c r="AF112" s="72">
        <f t="shared" ca="1" si="66"/>
        <v>2.1945082447286223E-3</v>
      </c>
      <c r="AG112" s="72">
        <f ca="1">((Coef!$J$8*Y112^2)/2)*(COS(V112))^2</f>
        <v>8.746868852379768E-7</v>
      </c>
      <c r="AH112" s="72">
        <f t="shared" ca="1" si="67"/>
        <v>1.9310934649341367E-2</v>
      </c>
      <c r="AI112" s="72">
        <f t="shared" ca="1" si="68"/>
        <v>0.58612232653252072</v>
      </c>
      <c r="AJ112" s="72">
        <f t="shared" ca="1" si="69"/>
        <v>1.9312134885564769E-2</v>
      </c>
      <c r="AK112" s="72">
        <f t="shared" ca="1" si="70"/>
        <v>2.3177129382054296E-2</v>
      </c>
      <c r="AL112" s="72">
        <f t="shared" ca="1" si="71"/>
        <v>0.58599855255838895</v>
      </c>
      <c r="AM112" s="72">
        <f ca="1">V112+(1+Coef!$J$8*(COS(V112))^2-(3/2)*Coef!$J$8*SIN(V112)*COS(V112)*(AL112-V112))*(AL112-V112)</f>
        <v>0.58600824665697726</v>
      </c>
      <c r="AN112" s="34" t="str">
        <f t="shared" ca="1" si="72"/>
        <v>29 623244 3715913 N</v>
      </c>
      <c r="AO112" s="33">
        <f t="shared" ca="1" si="84"/>
        <v>33.575799293306126</v>
      </c>
      <c r="AP112" s="33">
        <f t="shared" ca="1" si="85"/>
        <v>-7.6720483051796347</v>
      </c>
      <c r="AQ112" s="72">
        <f ca="1">'MGRS to Dist'!BP112</f>
        <v>5060.0690413535312</v>
      </c>
      <c r="AR112" s="72">
        <f ca="1">'MGRS to Dist'!BT112</f>
        <v>270.97295571157423</v>
      </c>
      <c r="AS112" s="72">
        <f ca="1">'MGRS to Dist'!BU112</f>
        <v>90.94281840972279</v>
      </c>
      <c r="AT112" s="72">
        <f ca="1">'MGRS to Dist'!BV112</f>
        <v>270.9428184097228</v>
      </c>
    </row>
    <row r="113" spans="2:46" ht="16.5" customHeight="1">
      <c r="B113" s="38" t="s">
        <v>373</v>
      </c>
      <c r="C113" s="72" t="str">
        <f t="shared" si="73"/>
        <v>29SPT2749116809</v>
      </c>
      <c r="D113" s="72">
        <f t="array" aca="1" ref="D113" ca="1">MATCH(TRUE,ISERROR(VALUE(MID(C113,ROW(INDIRECT("1:"&amp;LEN(C113))),1))),0)</f>
        <v>3</v>
      </c>
      <c r="E113" s="72">
        <f t="shared" ca="1" si="74"/>
        <v>29</v>
      </c>
      <c r="F113" s="72" t="str">
        <f t="shared" ca="1" si="75"/>
        <v>S</v>
      </c>
      <c r="G113" s="72" t="str">
        <f t="shared" ca="1" si="76"/>
        <v>P</v>
      </c>
      <c r="H113" s="72" t="str">
        <f t="shared" ca="1" si="77"/>
        <v>T</v>
      </c>
      <c r="I113" s="72">
        <f t="shared" ca="1" si="78"/>
        <v>10</v>
      </c>
      <c r="J113" s="72">
        <f t="shared" ca="1" si="79"/>
        <v>27491</v>
      </c>
      <c r="K113" s="72">
        <f t="shared" ca="1" si="80"/>
        <v>16809</v>
      </c>
      <c r="L113" s="72">
        <f t="shared" ca="1" si="81"/>
        <v>170.80604746885038</v>
      </c>
      <c r="M113" s="72">
        <f ca="1">VLOOKUP(G113,Coef!$C$2:$F$25,4)</f>
        <v>6</v>
      </c>
      <c r="N113" s="31">
        <f ca="1">VLOOKUP(F113,Coef!$C$4:$D$23,2)</f>
        <v>15</v>
      </c>
      <c r="O113" s="31">
        <f ca="1">MOD(VLOOKUP(H113,Coef!$C$2:$G$21,5)+MOD(E113+1,2)*15,20)</f>
        <v>18</v>
      </c>
      <c r="P113" s="31">
        <f ca="1">VLOOKUP(N113,Coef!$A$27:$B$46,2)</f>
        <v>3.56</v>
      </c>
      <c r="Q113" s="31">
        <f ca="1">VLOOKUP(N113,Coef!$A$27:$C$46,3)+O113/10-0.1</f>
        <v>3.6999999999999997</v>
      </c>
      <c r="R113" s="31">
        <f ca="1">IF(Q113+0.1&lt;P113,Q113+2,Q113)</f>
        <v>3.6999999999999997</v>
      </c>
      <c r="S113" s="72">
        <f t="shared" ca="1" si="82"/>
        <v>627491</v>
      </c>
      <c r="T113" s="72">
        <f t="shared" ca="1" si="83"/>
        <v>3716808.9999999995</v>
      </c>
      <c r="U113" s="72">
        <f t="shared" ca="1" si="42"/>
        <v>3716808.9999999995</v>
      </c>
      <c r="V113" s="72">
        <f t="shared" ca="1" si="58"/>
        <v>0.58406861987804171</v>
      </c>
      <c r="W113" s="72">
        <f ca="1">(Coef!$J$9/(1+Coef!$J$8*(COS(V113))^2)^0.5)*Coef!$J$6</f>
        <v>6382084.5468064789</v>
      </c>
      <c r="X113" s="72">
        <f t="shared" ca="1" si="59"/>
        <v>-9</v>
      </c>
      <c r="Y113" s="72">
        <f t="shared" ca="1" si="60"/>
        <v>1.9976388445652138E-2</v>
      </c>
      <c r="Z113" s="72">
        <f t="shared" ca="1" si="61"/>
        <v>0.92002224166519042</v>
      </c>
      <c r="AA113" s="72">
        <f t="shared" ca="1" si="62"/>
        <v>0.64027390496677539</v>
      </c>
      <c r="AB113" s="72">
        <f t="shared" ca="1" si="63"/>
        <v>1.0440797407106368</v>
      </c>
      <c r="AC113" s="72">
        <f t="shared" ca="1" si="64"/>
        <v>0.94312828177467145</v>
      </c>
      <c r="AD113" s="72">
        <f t="shared" ca="1" si="65"/>
        <v>1.7204097314965765</v>
      </c>
      <c r="AE113" s="72">
        <f ca="1">Coef!$J$6*Coef!$J$9*(V113-(Coef!$J$10*AB113)+(Coef!$J$11*AC113)-(Coef!$J$12*AD113))</f>
        <v>3702801.8687954871</v>
      </c>
      <c r="AF113" s="72">
        <f t="shared" ca="1" si="66"/>
        <v>2.1947580139033791E-3</v>
      </c>
      <c r="AG113" s="72">
        <f ca="1">((Coef!$J$8*Y113^2)/2)*(COS(V113))^2</f>
        <v>9.3583416525217214E-7</v>
      </c>
      <c r="AH113" s="72">
        <f t="shared" ca="1" si="67"/>
        <v>1.9976382214123203E-2</v>
      </c>
      <c r="AI113" s="72">
        <f t="shared" ca="1" si="68"/>
        <v>0.58626337583801558</v>
      </c>
      <c r="AJ113" s="72">
        <f t="shared" ca="1" si="69"/>
        <v>1.9977710855985042E-2</v>
      </c>
      <c r="AK113" s="72">
        <f t="shared" ca="1" si="70"/>
        <v>2.3977852966635172E-2</v>
      </c>
      <c r="AL113" s="72">
        <f t="shared" ca="1" si="71"/>
        <v>0.58613088575954919</v>
      </c>
      <c r="AM113" s="72">
        <f ca="1">V113+(1+Coef!$J$8*(COS(V113))^2-(3/2)*Coef!$J$8*SIN(V113)*COS(V113)*(AL113-V113))*(AL113-V113)</f>
        <v>0.58614053850101133</v>
      </c>
      <c r="AN113" s="34" t="str">
        <f t="shared" ca="1" si="72"/>
        <v>29 627491 3716809 N</v>
      </c>
      <c r="AO113" s="33">
        <f t="shared" ca="1" si="84"/>
        <v>33.583379057633287</v>
      </c>
      <c r="AP113" s="33">
        <f t="shared" ca="1" si="85"/>
        <v>-7.6261702232265645</v>
      </c>
      <c r="AQ113" s="72">
        <f ca="1">'MGRS to Dist'!BP113</f>
        <v>4341.3819381179692</v>
      </c>
      <c r="AR113" s="72">
        <f ca="1">'MGRS to Dist'!BT113</f>
        <v>78.770537940239819</v>
      </c>
      <c r="AS113" s="72">
        <f ca="1">'MGRS to Dist'!BU113</f>
        <v>-101.20408713030974</v>
      </c>
      <c r="AT113" s="72">
        <f ca="1">'MGRS to Dist'!BV113</f>
        <v>78.795912869690255</v>
      </c>
    </row>
    <row r="114" spans="2:46" ht="16.5" customHeight="1">
      <c r="B114" s="38" t="s">
        <v>374</v>
      </c>
      <c r="C114" s="72" t="str">
        <f t="shared" si="73"/>
        <v>29SPT2757817588</v>
      </c>
      <c r="D114" s="72">
        <f t="array" aca="1" ref="D114" ca="1">MATCH(TRUE,ISERROR(VALUE(MID(C114,ROW(INDIRECT("1:"&amp;LEN(C114))),1))),0)</f>
        <v>3</v>
      </c>
      <c r="E114" s="72">
        <f t="shared" ca="1" si="74"/>
        <v>29</v>
      </c>
      <c r="F114" s="72" t="str">
        <f t="shared" ca="1" si="75"/>
        <v>S</v>
      </c>
      <c r="G114" s="72" t="str">
        <f t="shared" ca="1" si="76"/>
        <v>P</v>
      </c>
      <c r="H114" s="72" t="str">
        <f t="shared" ca="1" si="77"/>
        <v>T</v>
      </c>
      <c r="I114" s="72">
        <f t="shared" ca="1" si="78"/>
        <v>10</v>
      </c>
      <c r="J114" s="72">
        <f t="shared" ca="1" si="79"/>
        <v>27578</v>
      </c>
      <c r="K114" s="72">
        <f t="shared" ca="1" si="80"/>
        <v>17588</v>
      </c>
      <c r="L114" s="72">
        <f t="shared" ca="1" si="81"/>
        <v>170.80604746885038</v>
      </c>
      <c r="M114" s="72">
        <f ca="1">VLOOKUP(G114,Coef!$C$2:$F$25,4)</f>
        <v>6</v>
      </c>
      <c r="N114" s="31">
        <f ca="1">VLOOKUP(F114,Coef!$C$4:$D$23,2)</f>
        <v>15</v>
      </c>
      <c r="O114" s="31">
        <f ca="1">MOD(VLOOKUP(H114,Coef!$C$2:$G$21,5)+MOD(E114+1,2)*15,20)</f>
        <v>18</v>
      </c>
      <c r="P114" s="31">
        <f ca="1">VLOOKUP(N114,Coef!$A$27:$B$46,2)</f>
        <v>3.56</v>
      </c>
      <c r="Q114" s="31">
        <f ca="1">VLOOKUP(N114,Coef!$A$27:$C$46,3)+O114/10-0.1</f>
        <v>3.6999999999999997</v>
      </c>
      <c r="R114" s="31">
        <f ca="1">IF(Q114+0.1&lt;P114,Q114+2,Q114)</f>
        <v>3.6999999999999997</v>
      </c>
      <c r="S114" s="72">
        <f t="shared" ca="1" si="82"/>
        <v>627578</v>
      </c>
      <c r="T114" s="72">
        <f t="shared" ca="1" si="83"/>
        <v>3717587.9999999995</v>
      </c>
      <c r="U114" s="72">
        <f t="shared" ca="1" si="42"/>
        <v>3717587.9999999995</v>
      </c>
      <c r="V114" s="72">
        <f t="shared" ca="1" si="58"/>
        <v>0.5841910338774926</v>
      </c>
      <c r="W114" s="72">
        <f ca="1">(Coef!$J$9/(1+Coef!$J$8*(COS(V114))^2)^0.5)*Coef!$J$6</f>
        <v>6382086.9577117236</v>
      </c>
      <c r="X114" s="72">
        <f t="shared" ca="1" si="59"/>
        <v>-9</v>
      </c>
      <c r="Y114" s="72">
        <f t="shared" ca="1" si="60"/>
        <v>1.9990012803859175E-2</v>
      </c>
      <c r="Z114" s="72">
        <f t="shared" ca="1" si="61"/>
        <v>0.92011815389470253</v>
      </c>
      <c r="AA114" s="72">
        <f t="shared" ca="1" si="62"/>
        <v>0.64023702103630442</v>
      </c>
      <c r="AB114" s="72">
        <f t="shared" ca="1" si="63"/>
        <v>1.0442501108248439</v>
      </c>
      <c r="AC114" s="72">
        <f t="shared" ca="1" si="64"/>
        <v>0.94324683837770906</v>
      </c>
      <c r="AD114" s="72">
        <f t="shared" ca="1" si="65"/>
        <v>1.7205747330664811</v>
      </c>
      <c r="AE114" s="72">
        <f ca="1">Coef!$J$6*Coef!$J$9*(V114-(Coef!$J$10*AB114)+(Coef!$J$11*AC114)-(Coef!$J$12*AD114))</f>
        <v>3703579.4785560793</v>
      </c>
      <c r="AF114" s="72">
        <f t="shared" ca="1" si="66"/>
        <v>2.1949750194163635E-3</v>
      </c>
      <c r="AG114" s="72">
        <f ca="1">((Coef!$J$8*Y114^2)/2)*(COS(V114))^2</f>
        <v>9.3695945996917996E-7</v>
      </c>
      <c r="AH114" s="72">
        <f t="shared" ca="1" si="67"/>
        <v>1.9990006560581974E-2</v>
      </c>
      <c r="AI114" s="72">
        <f t="shared" ca="1" si="68"/>
        <v>0.5863860068403064</v>
      </c>
      <c r="AJ114" s="72">
        <f t="shared" ca="1" si="69"/>
        <v>1.9991337922826313E-2</v>
      </c>
      <c r="AK114" s="72">
        <f t="shared" ca="1" si="70"/>
        <v>2.3996156137855249E-2</v>
      </c>
      <c r="AL114" s="72">
        <f t="shared" ca="1" si="71"/>
        <v>0.586253300713935</v>
      </c>
      <c r="AM114" s="72">
        <f ca="1">V114+(1+Coef!$J$8*(COS(V114))^2-(3/2)*Coef!$J$8*SIN(V114)*COS(V114)*(AL114-V114))*(AL114-V114)</f>
        <v>0.58626295189239919</v>
      </c>
      <c r="AN114" s="34" t="str">
        <f t="shared" ca="1" si="72"/>
        <v>29 627578 3717588 N</v>
      </c>
      <c r="AO114" s="33">
        <f t="shared" ca="1" si="84"/>
        <v>33.590392828315693</v>
      </c>
      <c r="AP114" s="33">
        <f t="shared" ca="1" si="85"/>
        <v>-7.6251215287639482</v>
      </c>
      <c r="AQ114" s="72">
        <f ca="1">'MGRS to Dist'!BP114</f>
        <v>783.99948917710105</v>
      </c>
      <c r="AR114" s="72">
        <f ca="1">'MGRS to Dist'!BT114</f>
        <v>7.0997210382507205</v>
      </c>
      <c r="AS114" s="72">
        <f ca="1">'MGRS to Dist'!BU114</f>
        <v>-172.89969882303706</v>
      </c>
      <c r="AT114" s="72">
        <f ca="1">'MGRS to Dist'!BV114</f>
        <v>7.1003011769629438</v>
      </c>
    </row>
    <row r="115" spans="2:46" ht="16.5" customHeight="1">
      <c r="B115" s="38" t="s">
        <v>375</v>
      </c>
      <c r="C115" s="72" t="str">
        <f t="shared" si="73"/>
        <v>29SPT2681612221</v>
      </c>
      <c r="D115" s="72">
        <f t="array" aca="1" ref="D115" ca="1">MATCH(TRUE,ISERROR(VALUE(MID(C115,ROW(INDIRECT("1:"&amp;LEN(C115))),1))),0)</f>
        <v>3</v>
      </c>
      <c r="E115" s="72">
        <f t="shared" ca="1" si="74"/>
        <v>29</v>
      </c>
      <c r="F115" s="72" t="str">
        <f t="shared" ca="1" si="75"/>
        <v>S</v>
      </c>
      <c r="G115" s="72" t="str">
        <f t="shared" ca="1" si="76"/>
        <v>P</v>
      </c>
      <c r="H115" s="72" t="str">
        <f t="shared" ca="1" si="77"/>
        <v>T</v>
      </c>
      <c r="I115" s="72">
        <f t="shared" ca="1" si="78"/>
        <v>10</v>
      </c>
      <c r="J115" s="72">
        <f t="shared" ca="1" si="79"/>
        <v>26816</v>
      </c>
      <c r="K115" s="72">
        <f t="shared" ca="1" si="80"/>
        <v>12221</v>
      </c>
      <c r="L115" s="72">
        <f t="shared" ca="1" si="81"/>
        <v>170.80604746885038</v>
      </c>
      <c r="M115" s="72">
        <f ca="1">VLOOKUP(G115,Coef!$C$2:$F$25,4)</f>
        <v>6</v>
      </c>
      <c r="N115" s="31">
        <f ca="1">VLOOKUP(F115,Coef!$C$4:$D$23,2)</f>
        <v>15</v>
      </c>
      <c r="O115" s="31">
        <f ca="1">MOD(VLOOKUP(H115,Coef!$C$2:$G$21,5)+MOD(E115+1,2)*15,20)</f>
        <v>18</v>
      </c>
      <c r="P115" s="31">
        <f ca="1">VLOOKUP(N115,Coef!$A$27:$B$46,2)</f>
        <v>3.56</v>
      </c>
      <c r="Q115" s="31">
        <f ca="1">VLOOKUP(N115,Coef!$A$27:$C$46,3)+O115/10-0.1</f>
        <v>3.6999999999999997</v>
      </c>
      <c r="R115" s="31">
        <f ca="1">IF(Q115+0.1&lt;P115,Q115+2,Q115)</f>
        <v>3.6999999999999997</v>
      </c>
      <c r="S115" s="72">
        <f t="shared" ca="1" si="82"/>
        <v>626816</v>
      </c>
      <c r="T115" s="72">
        <f t="shared" ca="1" si="83"/>
        <v>3712220.9999999995</v>
      </c>
      <c r="U115" s="72">
        <f t="shared" ca="1" si="42"/>
        <v>3712220.9999999995</v>
      </c>
      <c r="V115" s="72">
        <f t="shared" ca="1" si="58"/>
        <v>0.58334765013544787</v>
      </c>
      <c r="W115" s="72">
        <f ca="1">(Coef!$J$9/(1+Coef!$J$8*(COS(V115))^2)^0.5)*Coef!$J$6</f>
        <v>6382070.3526946222</v>
      </c>
      <c r="X115" s="72">
        <f t="shared" ca="1" si="59"/>
        <v>-9</v>
      </c>
      <c r="Y115" s="72">
        <f t="shared" ca="1" si="60"/>
        <v>1.9870667822778867E-2</v>
      </c>
      <c r="Z115" s="72">
        <f t="shared" ca="1" si="61"/>
        <v>0.91945623814488697</v>
      </c>
      <c r="AA115" s="72">
        <f t="shared" ca="1" si="62"/>
        <v>0.64048969976301129</v>
      </c>
      <c r="AB115" s="72">
        <f t="shared" ca="1" si="63"/>
        <v>1.0430757692078914</v>
      </c>
      <c r="AC115" s="72">
        <f t="shared" ca="1" si="64"/>
        <v>0.94242925184667137</v>
      </c>
      <c r="AD115" s="72">
        <f t="shared" ca="1" si="65"/>
        <v>1.7194363116816964</v>
      </c>
      <c r="AE115" s="72">
        <f ca="1">Coef!$J$6*Coef!$J$9*(V115-(Coef!$J$10*AB115)+(Coef!$J$11*AC115)-(Coef!$J$12*AD115))</f>
        <v>3698222.0746276365</v>
      </c>
      <c r="AF115" s="72">
        <f t="shared" ca="1" si="66"/>
        <v>2.19347713182956E-3</v>
      </c>
      <c r="AG115" s="72">
        <f ca="1">((Coef!$J$8*Y115^2)/2)*(COS(V115))^2</f>
        <v>9.2683726064801104E-7</v>
      </c>
      <c r="AH115" s="72">
        <f t="shared" ca="1" si="67"/>
        <v>1.9870661683820425E-2</v>
      </c>
      <c r="AI115" s="72">
        <f t="shared" ca="1" si="68"/>
        <v>0.58554112523428115</v>
      </c>
      <c r="AJ115" s="72">
        <f t="shared" ca="1" si="69"/>
        <v>1.9871969342229678E-2</v>
      </c>
      <c r="AK115" s="72">
        <f t="shared" ca="1" si="70"/>
        <v>2.3839562055831553E-2</v>
      </c>
      <c r="AL115" s="72">
        <f t="shared" ca="1" si="71"/>
        <v>0.58541023882728049</v>
      </c>
      <c r="AM115" s="72">
        <f ca="1">V115+(1+Coef!$J$8*(COS(V115))^2-(3/2)*Coef!$J$8*SIN(V115)*COS(V115)*(AL115-V115))*(AL115-V115)</f>
        <v>0.58541990230646546</v>
      </c>
      <c r="AN115" s="34" t="str">
        <f t="shared" ca="1" si="72"/>
        <v>29 626816 3712221 N</v>
      </c>
      <c r="AO115" s="33">
        <f t="shared" ca="1" si="84"/>
        <v>33.542089645121436</v>
      </c>
      <c r="AP115" s="33">
        <f t="shared" ca="1" si="85"/>
        <v>-7.6340937087606315</v>
      </c>
      <c r="AQ115" s="72">
        <f ca="1">'MGRS to Dist'!BP115</f>
        <v>5421.9113209334664</v>
      </c>
      <c r="AR115" s="72">
        <f ca="1">'MGRS to Dist'!BT115</f>
        <v>188.80052943073724</v>
      </c>
      <c r="AS115" s="72">
        <f ca="1">'MGRS to Dist'!BU115</f>
        <v>8.7955687057362386</v>
      </c>
      <c r="AT115" s="72">
        <f ca="1">'MGRS to Dist'!BV115</f>
        <v>188.79556870573629</v>
      </c>
    </row>
    <row r="116" spans="2:46" ht="16.5" customHeight="1">
      <c r="B116" s="38" t="s">
        <v>376</v>
      </c>
      <c r="C116" s="72" t="str">
        <f t="shared" si="73"/>
        <v>29SPT2714610176</v>
      </c>
      <c r="D116" s="72">
        <f t="array" aca="1" ref="D116" ca="1">MATCH(TRUE,ISERROR(VALUE(MID(C116,ROW(INDIRECT("1:"&amp;LEN(C116))),1))),0)</f>
        <v>3</v>
      </c>
      <c r="E116" s="72">
        <f t="shared" ca="1" si="74"/>
        <v>29</v>
      </c>
      <c r="F116" s="72" t="str">
        <f t="shared" ca="1" si="75"/>
        <v>S</v>
      </c>
      <c r="G116" s="72" t="str">
        <f t="shared" ca="1" si="76"/>
        <v>P</v>
      </c>
      <c r="H116" s="72" t="str">
        <f t="shared" ca="1" si="77"/>
        <v>T</v>
      </c>
      <c r="I116" s="72">
        <f t="shared" ca="1" si="78"/>
        <v>10</v>
      </c>
      <c r="J116" s="72">
        <f t="shared" ca="1" si="79"/>
        <v>27146</v>
      </c>
      <c r="K116" s="72">
        <f t="shared" ca="1" si="80"/>
        <v>10176</v>
      </c>
      <c r="L116" s="72">
        <f t="shared" ca="1" si="81"/>
        <v>170.80604746885038</v>
      </c>
      <c r="M116" s="72">
        <f ca="1">VLOOKUP(G116,Coef!$C$2:$F$25,4)</f>
        <v>6</v>
      </c>
      <c r="N116" s="31">
        <f ca="1">VLOOKUP(F116,Coef!$C$4:$D$23,2)</f>
        <v>15</v>
      </c>
      <c r="O116" s="31">
        <f ca="1">MOD(VLOOKUP(H116,Coef!$C$2:$G$21,5)+MOD(E116+1,2)*15,20)</f>
        <v>18</v>
      </c>
      <c r="P116" s="31">
        <f ca="1">VLOOKUP(N116,Coef!$A$27:$B$46,2)</f>
        <v>3.56</v>
      </c>
      <c r="Q116" s="31">
        <f ca="1">VLOOKUP(N116,Coef!$A$27:$C$46,3)+O116/10-0.1</f>
        <v>3.6999999999999997</v>
      </c>
      <c r="R116" s="31">
        <f ca="1">IF(Q116+0.1&lt;P116,Q116+2,Q116)</f>
        <v>3.6999999999999997</v>
      </c>
      <c r="S116" s="72">
        <f t="shared" ca="1" si="82"/>
        <v>627146</v>
      </c>
      <c r="T116" s="72">
        <f t="shared" ca="1" si="83"/>
        <v>3710175.9999999995</v>
      </c>
      <c r="U116" s="72">
        <f t="shared" ca="1" si="42"/>
        <v>3710175.9999999995</v>
      </c>
      <c r="V116" s="72">
        <f t="shared" ca="1" si="58"/>
        <v>0.58302629374407811</v>
      </c>
      <c r="W116" s="72">
        <f ca="1">(Coef!$J$9/(1+Coef!$J$8*(COS(V116))^2)^0.5)*Coef!$J$6</f>
        <v>6382064.0288296444</v>
      </c>
      <c r="X116" s="72">
        <f t="shared" ca="1" si="59"/>
        <v>-9</v>
      </c>
      <c r="Y116" s="72">
        <f t="shared" ca="1" si="60"/>
        <v>1.992239492202592E-2</v>
      </c>
      <c r="Z116" s="72">
        <f t="shared" ca="1" si="61"/>
        <v>0.91920333850684255</v>
      </c>
      <c r="AA116" s="72">
        <f t="shared" ca="1" si="62"/>
        <v>0.64058509339480652</v>
      </c>
      <c r="AB116" s="72">
        <f t="shared" ca="1" si="63"/>
        <v>1.0426279629974995</v>
      </c>
      <c r="AC116" s="72">
        <f t="shared" ca="1" si="64"/>
        <v>0.9421172455968263</v>
      </c>
      <c r="AD116" s="72">
        <f t="shared" ca="1" si="65"/>
        <v>1.7190015347664065</v>
      </c>
      <c r="AE116" s="72">
        <f ca="1">Coef!$J$6*Coef!$J$9*(V116-(Coef!$J$10*AB116)+(Coef!$J$11*AC116)-(Coef!$J$12*AD116))</f>
        <v>3696180.7420402816</v>
      </c>
      <c r="AF116" s="72">
        <f t="shared" ca="1" si="66"/>
        <v>2.1929046616419425E-3</v>
      </c>
      <c r="AG116" s="72">
        <f ca="1">((Coef!$J$8*Y116^2)/2)*(COS(V116))^2</f>
        <v>9.3206413508585056E-7</v>
      </c>
      <c r="AH116" s="72">
        <f t="shared" ca="1" si="67"/>
        <v>1.9922388732375989E-2</v>
      </c>
      <c r="AI116" s="72">
        <f t="shared" ca="1" si="68"/>
        <v>0.58521919636179232</v>
      </c>
      <c r="AJ116" s="72">
        <f t="shared" ca="1" si="69"/>
        <v>1.9923706629766502E-2</v>
      </c>
      <c r="AK116" s="72">
        <f t="shared" ca="1" si="70"/>
        <v>2.3896507325819459E-2</v>
      </c>
      <c r="AL116" s="72">
        <f t="shared" ca="1" si="71"/>
        <v>0.58508771969967177</v>
      </c>
      <c r="AM116" s="72">
        <f ca="1">V116+(1+Coef!$J$8*(COS(V116))^2-(3/2)*Coef!$J$8*SIN(V116)*COS(V116)*(AL116-V116))*(AL116-V116)</f>
        <v>0.58509738185230376</v>
      </c>
      <c r="AN116" s="34" t="str">
        <f t="shared" ca="1" si="72"/>
        <v>29 627146 3710176 N</v>
      </c>
      <c r="AO116" s="33">
        <f t="shared" ca="1" si="84"/>
        <v>33.523610584291326</v>
      </c>
      <c r="AP116" s="33">
        <f t="shared" ca="1" si="85"/>
        <v>-7.6308309851270923</v>
      </c>
      <c r="AQ116" s="72">
        <f ca="1">'MGRS to Dist'!BP116</f>
        <v>2071.8716881021073</v>
      </c>
      <c r="AR116" s="72">
        <f ca="1">'MGRS to Dist'!BT116</f>
        <v>171.62654468529195</v>
      </c>
      <c r="AS116" s="72">
        <f ca="1">'MGRS to Dist'!BU116</f>
        <v>-8.3716529372180037</v>
      </c>
      <c r="AT116" s="72">
        <f ca="1">'MGRS to Dist'!BV116</f>
        <v>171.62834706278204</v>
      </c>
    </row>
    <row r="117" spans="2:46" ht="16.5" customHeight="1">
      <c r="B117" s="38" t="s">
        <v>377</v>
      </c>
      <c r="C117" s="72" t="str">
        <f t="shared" si="73"/>
        <v>29SPT2317012674</v>
      </c>
      <c r="D117" s="72">
        <f t="array" aca="1" ref="D117" ca="1">MATCH(TRUE,ISERROR(VALUE(MID(C117,ROW(INDIRECT("1:"&amp;LEN(C117))),1))),0)</f>
        <v>3</v>
      </c>
      <c r="E117" s="72">
        <f t="shared" ca="1" si="74"/>
        <v>29</v>
      </c>
      <c r="F117" s="72" t="str">
        <f t="shared" ca="1" si="75"/>
        <v>S</v>
      </c>
      <c r="G117" s="72" t="str">
        <f t="shared" ca="1" si="76"/>
        <v>P</v>
      </c>
      <c r="H117" s="72" t="str">
        <f t="shared" ca="1" si="77"/>
        <v>T</v>
      </c>
      <c r="I117" s="72">
        <f t="shared" ca="1" si="78"/>
        <v>10</v>
      </c>
      <c r="J117" s="72">
        <f t="shared" ca="1" si="79"/>
        <v>23170</v>
      </c>
      <c r="K117" s="72">
        <f t="shared" ca="1" si="80"/>
        <v>12674</v>
      </c>
      <c r="L117" s="72">
        <f t="shared" ca="1" si="81"/>
        <v>170.80604746885038</v>
      </c>
      <c r="M117" s="72">
        <f ca="1">VLOOKUP(G117,Coef!$C$2:$F$25,4)</f>
        <v>6</v>
      </c>
      <c r="N117" s="31">
        <f ca="1">VLOOKUP(F117,Coef!$C$4:$D$23,2)</f>
        <v>15</v>
      </c>
      <c r="O117" s="31">
        <f ca="1">MOD(VLOOKUP(H117,Coef!$C$2:$G$21,5)+MOD(E117+1,2)*15,20)</f>
        <v>18</v>
      </c>
      <c r="P117" s="31">
        <f ca="1">VLOOKUP(N117,Coef!$A$27:$B$46,2)</f>
        <v>3.56</v>
      </c>
      <c r="Q117" s="31">
        <f ca="1">VLOOKUP(N117,Coef!$A$27:$C$46,3)+O117/10-0.1</f>
        <v>3.6999999999999997</v>
      </c>
      <c r="R117" s="31">
        <f ca="1">IF(Q117+0.1&lt;P117,Q117+2,Q117)</f>
        <v>3.6999999999999997</v>
      </c>
      <c r="S117" s="72">
        <f t="shared" ca="1" si="82"/>
        <v>623170</v>
      </c>
      <c r="T117" s="72">
        <f t="shared" ca="1" si="83"/>
        <v>3712673.9999999995</v>
      </c>
      <c r="U117" s="72">
        <f t="shared" ca="1" si="42"/>
        <v>3712673.9999999995</v>
      </c>
      <c r="V117" s="72">
        <f t="shared" ca="1" si="58"/>
        <v>0.58341883568326713</v>
      </c>
      <c r="W117" s="72">
        <f ca="1">(Coef!$J$9/(1+Coef!$J$8*(COS(V117))^2)^0.5)*Coef!$J$6</f>
        <v>6382071.7537690355</v>
      </c>
      <c r="X117" s="72">
        <f t="shared" ca="1" si="59"/>
        <v>-9</v>
      </c>
      <c r="Y117" s="72">
        <f t="shared" ca="1" si="60"/>
        <v>1.9299375618467462E-2</v>
      </c>
      <c r="Z117" s="72">
        <f t="shared" ca="1" si="61"/>
        <v>0.91951220805226064</v>
      </c>
      <c r="AA117" s="72">
        <f t="shared" ca="1" si="62"/>
        <v>0.64046850244522024</v>
      </c>
      <c r="AB117" s="72">
        <f t="shared" ca="1" si="63"/>
        <v>1.0431749397093975</v>
      </c>
      <c r="AC117" s="72">
        <f t="shared" ca="1" si="64"/>
        <v>0.94249833039335318</v>
      </c>
      <c r="AD117" s="72">
        <f t="shared" ca="1" si="65"/>
        <v>1.7195325468633829</v>
      </c>
      <c r="AE117" s="72">
        <f ca="1">Coef!$J$6*Coef!$J$9*(V117-(Coef!$J$10*AB117)+(Coef!$J$11*AC117)-(Coef!$J$12*AD117))</f>
        <v>3698674.2630584827</v>
      </c>
      <c r="AF117" s="72">
        <f t="shared" ca="1" si="66"/>
        <v>2.1936038141923261E-3</v>
      </c>
      <c r="AG117" s="72">
        <f ca="1">((Coef!$J$8*Y117^2)/2)*(COS(V117))^2</f>
        <v>8.7422710296146782E-7</v>
      </c>
      <c r="AH117" s="72">
        <f t="shared" ca="1" si="67"/>
        <v>1.929936999445505E-2</v>
      </c>
      <c r="AI117" s="72">
        <f t="shared" ca="1" si="68"/>
        <v>0.58561243757975157</v>
      </c>
      <c r="AJ117" s="72">
        <f t="shared" ca="1" si="69"/>
        <v>1.9300568075602098E-2</v>
      </c>
      <c r="AK117" s="72">
        <f t="shared" ca="1" si="70"/>
        <v>2.3155419349135307E-2</v>
      </c>
      <c r="AL117" s="72">
        <f t="shared" ca="1" si="71"/>
        <v>0.58548894851469147</v>
      </c>
      <c r="AM117" s="72">
        <f ca="1">V117+(1+Coef!$J$8*(COS(V117))^2-(3/2)*Coef!$J$8*SIN(V117)*COS(V117)*(AL117-V117))*(AL117-V117)</f>
        <v>0.58549864625860315</v>
      </c>
      <c r="AN117" s="34" t="str">
        <f t="shared" ca="1" si="72"/>
        <v>29 623170 3712674 N</v>
      </c>
      <c r="AO117" s="33">
        <f t="shared" ca="1" si="84"/>
        <v>33.546601341241107</v>
      </c>
      <c r="AP117" s="33">
        <f t="shared" ca="1" si="85"/>
        <v>-7.6732921984389835</v>
      </c>
      <c r="AQ117" s="72">
        <f ca="1">'MGRS to Dist'!BP117</f>
        <v>4696.5630435623971</v>
      </c>
      <c r="AR117" s="72">
        <f ca="1">'MGRS to Dist'!BT117</f>
        <v>303.01854709872327</v>
      </c>
      <c r="AS117" s="72">
        <f ca="1">'MGRS to Dist'!BU117</f>
        <v>122.99508949296349</v>
      </c>
      <c r="AT117" s="72">
        <f ca="1">'MGRS to Dist'!BV117</f>
        <v>302.99508949296342</v>
      </c>
    </row>
    <row r="118" spans="2:46" ht="16.5" customHeight="1">
      <c r="B118" s="38" t="s">
        <v>378</v>
      </c>
      <c r="C118" s="72" t="str">
        <f t="shared" si="73"/>
        <v>29SPT2898217563</v>
      </c>
      <c r="D118" s="72">
        <f t="array" aca="1" ref="D118" ca="1">MATCH(TRUE,ISERROR(VALUE(MID(C118,ROW(INDIRECT("1:"&amp;LEN(C118))),1))),0)</f>
        <v>3</v>
      </c>
      <c r="E118" s="72">
        <f t="shared" ca="1" si="74"/>
        <v>29</v>
      </c>
      <c r="F118" s="72" t="str">
        <f t="shared" ca="1" si="75"/>
        <v>S</v>
      </c>
      <c r="G118" s="72" t="str">
        <f t="shared" ca="1" si="76"/>
        <v>P</v>
      </c>
      <c r="H118" s="72" t="str">
        <f t="shared" ca="1" si="77"/>
        <v>T</v>
      </c>
      <c r="I118" s="72">
        <f t="shared" ca="1" si="78"/>
        <v>10</v>
      </c>
      <c r="J118" s="72">
        <f t="shared" ca="1" si="79"/>
        <v>28982</v>
      </c>
      <c r="K118" s="72">
        <f t="shared" ca="1" si="80"/>
        <v>17563</v>
      </c>
      <c r="L118" s="72">
        <f t="shared" ca="1" si="81"/>
        <v>170.80604746885038</v>
      </c>
      <c r="M118" s="72">
        <f ca="1">VLOOKUP(G118,Coef!$C$2:$F$25,4)</f>
        <v>6</v>
      </c>
      <c r="N118" s="31">
        <f ca="1">VLOOKUP(F118,Coef!$C$4:$D$23,2)</f>
        <v>15</v>
      </c>
      <c r="O118" s="31">
        <f ca="1">MOD(VLOOKUP(H118,Coef!$C$2:$G$21,5)+MOD(E118+1,2)*15,20)</f>
        <v>18</v>
      </c>
      <c r="P118" s="31">
        <f ca="1">VLOOKUP(N118,Coef!$A$27:$B$46,2)</f>
        <v>3.56</v>
      </c>
      <c r="Q118" s="31">
        <f ca="1">VLOOKUP(N118,Coef!$A$27:$C$46,3)+O118/10-0.1</f>
        <v>3.6999999999999997</v>
      </c>
      <c r="R118" s="31">
        <f ca="1">IF(Q118+0.1&lt;P118,Q118+2,Q118)</f>
        <v>3.6999999999999997</v>
      </c>
      <c r="S118" s="72">
        <f t="shared" ca="1" si="82"/>
        <v>628982</v>
      </c>
      <c r="T118" s="72">
        <f t="shared" ca="1" si="83"/>
        <v>3717562.9999999995</v>
      </c>
      <c r="U118" s="72">
        <f t="shared" ca="1" si="42"/>
        <v>3717562.9999999995</v>
      </c>
      <c r="V118" s="72">
        <f t="shared" ca="1" si="58"/>
        <v>0.58418710531525087</v>
      </c>
      <c r="W118" s="72">
        <f ca="1">(Coef!$J$9/(1+Coef!$J$8*(COS(V118))^2)^0.5)*Coef!$J$6</f>
        <v>6382086.8803359792</v>
      </c>
      <c r="X118" s="72">
        <f t="shared" ca="1" si="59"/>
        <v>-9</v>
      </c>
      <c r="Y118" s="72">
        <f t="shared" ca="1" si="60"/>
        <v>2.0210003783779556E-2</v>
      </c>
      <c r="Z118" s="72">
        <f t="shared" ca="1" si="61"/>
        <v>0.92011507669511416</v>
      </c>
      <c r="AA118" s="72">
        <f t="shared" ca="1" si="62"/>
        <v>0.64023820583045821</v>
      </c>
      <c r="AB118" s="72">
        <f t="shared" ca="1" si="63"/>
        <v>1.0442446436628079</v>
      </c>
      <c r="AC118" s="72">
        <f t="shared" ca="1" si="64"/>
        <v>0.94324303420472044</v>
      </c>
      <c r="AD118" s="72">
        <f t="shared" ca="1" si="65"/>
        <v>1.7205694390100652</v>
      </c>
      <c r="AE118" s="72">
        <f ca="1">Coef!$J$6*Coef!$J$9*(V118-(Coef!$J$10*AB118)+(Coef!$J$11*AC118)-(Coef!$J$12*AD118))</f>
        <v>3703554.5231585465</v>
      </c>
      <c r="AF118" s="72">
        <f t="shared" ca="1" si="66"/>
        <v>2.1949680573316692E-3</v>
      </c>
      <c r="AG118" s="72">
        <f ca="1">((Coef!$J$8*Y118^2)/2)*(COS(V118))^2</f>
        <v>9.5770047227928516E-7</v>
      </c>
      <c r="AH118" s="72">
        <f t="shared" ca="1" si="67"/>
        <v>2.0209997332069501E-2</v>
      </c>
      <c r="AI118" s="72">
        <f t="shared" ca="1" si="68"/>
        <v>0.5863820712704606</v>
      </c>
      <c r="AJ118" s="72">
        <f t="shared" ca="1" si="69"/>
        <v>2.0211373135498145E-2</v>
      </c>
      <c r="AK118" s="72">
        <f t="shared" ca="1" si="70"/>
        <v>2.4260104034183255E-2</v>
      </c>
      <c r="AL118" s="72">
        <f t="shared" ca="1" si="71"/>
        <v>0.58624642999025611</v>
      </c>
      <c r="AM118" s="72">
        <f ca="1">V118+(1+Coef!$J$8*(COS(V118))^2-(3/2)*Coef!$J$8*SIN(V118)*COS(V118)*(AL118-V118))*(AL118-V118)</f>
        <v>0.58625606747814651</v>
      </c>
      <c r="AN118" s="34" t="str">
        <f t="shared" ca="1" si="72"/>
        <v>29 628982 3717563 N</v>
      </c>
      <c r="AO118" s="33">
        <f t="shared" ca="1" si="84"/>
        <v>33.589998380434594</v>
      </c>
      <c r="AP118" s="33">
        <f t="shared" ca="1" si="85"/>
        <v>-7.6099984282929976</v>
      </c>
      <c r="AQ118" s="72">
        <f ca="1">'MGRS to Dist'!BP118</f>
        <v>7596.3942955349012</v>
      </c>
      <c r="AR118" s="72">
        <f ca="1">'MGRS to Dist'!BT118</f>
        <v>50.532279405054794</v>
      </c>
      <c r="AS118" s="72">
        <f ca="1">'MGRS to Dist'!BU118</f>
        <v>-129.43272352559111</v>
      </c>
      <c r="AT118" s="72">
        <f ca="1">'MGRS to Dist'!BV118</f>
        <v>50.567276474408914</v>
      </c>
    </row>
    <row r="119" spans="2:46" ht="16.5" customHeight="1">
      <c r="B119" s="38" t="s">
        <v>379</v>
      </c>
      <c r="C119" s="72" t="str">
        <f t="shared" si="73"/>
        <v>29SPT3401713143</v>
      </c>
      <c r="D119" s="72">
        <f t="array" aca="1" ref="D119" ca="1">MATCH(TRUE,ISERROR(VALUE(MID(C119,ROW(INDIRECT("1:"&amp;LEN(C119))),1))),0)</f>
        <v>3</v>
      </c>
      <c r="E119" s="72">
        <f t="shared" ca="1" si="74"/>
        <v>29</v>
      </c>
      <c r="F119" s="72" t="str">
        <f t="shared" ca="1" si="75"/>
        <v>S</v>
      </c>
      <c r="G119" s="72" t="str">
        <f t="shared" ca="1" si="76"/>
        <v>P</v>
      </c>
      <c r="H119" s="72" t="str">
        <f t="shared" ca="1" si="77"/>
        <v>T</v>
      </c>
      <c r="I119" s="72">
        <f t="shared" ca="1" si="78"/>
        <v>10</v>
      </c>
      <c r="J119" s="72">
        <f t="shared" ca="1" si="79"/>
        <v>34017</v>
      </c>
      <c r="K119" s="72">
        <f t="shared" ca="1" si="80"/>
        <v>13143</v>
      </c>
      <c r="L119" s="72">
        <f t="shared" ca="1" si="81"/>
        <v>170.80604746885038</v>
      </c>
      <c r="M119" s="72">
        <f ca="1">VLOOKUP(G119,Coef!$C$2:$F$25,4)</f>
        <v>6</v>
      </c>
      <c r="N119" s="31">
        <f ca="1">VLOOKUP(F119,Coef!$C$4:$D$23,2)</f>
        <v>15</v>
      </c>
      <c r="O119" s="31">
        <f ca="1">MOD(VLOOKUP(H119,Coef!$C$2:$G$21,5)+MOD(E119+1,2)*15,20)</f>
        <v>18</v>
      </c>
      <c r="P119" s="31">
        <f ca="1">VLOOKUP(N119,Coef!$A$27:$B$46,2)</f>
        <v>3.56</v>
      </c>
      <c r="Q119" s="31">
        <f ca="1">VLOOKUP(N119,Coef!$A$27:$C$46,3)+O119/10-0.1</f>
        <v>3.6999999999999997</v>
      </c>
      <c r="R119" s="31">
        <f ca="1">IF(Q119+0.1&lt;P119,Q119+2,Q119)</f>
        <v>3.6999999999999997</v>
      </c>
      <c r="S119" s="72">
        <f t="shared" ca="1" si="82"/>
        <v>634017</v>
      </c>
      <c r="T119" s="72">
        <f t="shared" ca="1" si="83"/>
        <v>3713142.9999999995</v>
      </c>
      <c r="U119" s="72">
        <f t="shared" ca="1" si="42"/>
        <v>3713142.9999999995</v>
      </c>
      <c r="V119" s="72">
        <f t="shared" ca="1" si="58"/>
        <v>0.58349253551092117</v>
      </c>
      <c r="W119" s="72">
        <f ca="1">(Coef!$J$9/(1+Coef!$J$8*(COS(V119))^2)^0.5)*Coef!$J$6</f>
        <v>6382073.2044203347</v>
      </c>
      <c r="X119" s="72">
        <f t="shared" ca="1" si="59"/>
        <v>-9</v>
      </c>
      <c r="Y119" s="72">
        <f t="shared" ca="1" si="60"/>
        <v>2.0998975678808807E-2</v>
      </c>
      <c r="Z119" s="72">
        <f t="shared" ca="1" si="61"/>
        <v>0.91957013518453823</v>
      </c>
      <c r="AA119" s="72">
        <f t="shared" ca="1" si="62"/>
        <v>0.64044653118054407</v>
      </c>
      <c r="AB119" s="72">
        <f t="shared" ca="1" si="63"/>
        <v>1.0432776031031903</v>
      </c>
      <c r="AC119" s="72">
        <f t="shared" ca="1" si="64"/>
        <v>0.94256983512252868</v>
      </c>
      <c r="AD119" s="72">
        <f t="shared" ca="1" si="65"/>
        <v>1.7196321524990354</v>
      </c>
      <c r="AE119" s="72">
        <f ca="1">Coef!$J$6*Coef!$J$9*(V119-(Coef!$J$10*AB119)+(Coef!$J$11*AC119)-(Coef!$J$12*AD119))</f>
        <v>3699142.4231384196</v>
      </c>
      <c r="AF119" s="72">
        <f t="shared" ca="1" si="66"/>
        <v>2.1937349217308979E-3</v>
      </c>
      <c r="AG119" s="72">
        <f ca="1">((Coef!$J$8*Y119^2)/2)*(COS(V119))^2</f>
        <v>1.0348840955795804E-6</v>
      </c>
      <c r="AH119" s="72">
        <f t="shared" ca="1" si="67"/>
        <v>2.0998968434973491E-2</v>
      </c>
      <c r="AI119" s="72">
        <f t="shared" ca="1" si="68"/>
        <v>0.58568626816239067</v>
      </c>
      <c r="AJ119" s="72">
        <f t="shared" ca="1" si="69"/>
        <v>2.100051174155082E-2</v>
      </c>
      <c r="AK119" s="72">
        <f t="shared" ca="1" si="70"/>
        <v>2.5195293502354804E-2</v>
      </c>
      <c r="AL119" s="72">
        <f t="shared" ca="1" si="71"/>
        <v>0.58554005310406554</v>
      </c>
      <c r="AM119" s="72">
        <f ca="1">V119+(1+Coef!$J$8*(COS(V119))^2-(3/2)*Coef!$J$8*SIN(V119)*COS(V119)*(AL119-V119))*(AL119-V119)</f>
        <v>0.58554964427592882</v>
      </c>
      <c r="AN119" s="34" t="str">
        <f t="shared" ca="1" si="72"/>
        <v>29 634017 3713143 N</v>
      </c>
      <c r="AO119" s="33">
        <f t="shared" ca="1" si="84"/>
        <v>33.549523312397405</v>
      </c>
      <c r="AP119" s="33">
        <f t="shared" ca="1" si="85"/>
        <v>-7.5564160187216833</v>
      </c>
      <c r="AQ119" s="72">
        <f ca="1">'MGRS to Dist'!BP119</f>
        <v>6701.0743522098601</v>
      </c>
      <c r="AR119" s="72">
        <f ca="1">'MGRS to Dist'!BT119</f>
        <v>132.18020817985121</v>
      </c>
      <c r="AS119" s="72">
        <f ca="1">'MGRS to Dist'!BU119</f>
        <v>-47.790163322746047</v>
      </c>
      <c r="AT119" s="72">
        <f ca="1">'MGRS to Dist'!BV119</f>
        <v>132.20983667725397</v>
      </c>
    </row>
    <row r="120" spans="2:46" ht="16.5" customHeight="1">
      <c r="B120" s="38" t="s">
        <v>380</v>
      </c>
      <c r="C120" s="72" t="str">
        <f t="shared" si="73"/>
        <v>29SPT2858014138</v>
      </c>
      <c r="D120" s="72">
        <f t="array" aca="1" ref="D120" ca="1">MATCH(TRUE,ISERROR(VALUE(MID(C120,ROW(INDIRECT("1:"&amp;LEN(C120))),1))),0)</f>
        <v>3</v>
      </c>
      <c r="E120" s="72">
        <f t="shared" ca="1" si="74"/>
        <v>29</v>
      </c>
      <c r="F120" s="72" t="str">
        <f t="shared" ca="1" si="75"/>
        <v>S</v>
      </c>
      <c r="G120" s="72" t="str">
        <f t="shared" ca="1" si="76"/>
        <v>P</v>
      </c>
      <c r="H120" s="72" t="str">
        <f t="shared" ca="1" si="77"/>
        <v>T</v>
      </c>
      <c r="I120" s="72">
        <f t="shared" ca="1" si="78"/>
        <v>10</v>
      </c>
      <c r="J120" s="72">
        <f t="shared" ca="1" si="79"/>
        <v>28580</v>
      </c>
      <c r="K120" s="72">
        <f t="shared" ca="1" si="80"/>
        <v>14138</v>
      </c>
      <c r="L120" s="72">
        <f t="shared" ca="1" si="81"/>
        <v>170.80604746885038</v>
      </c>
      <c r="M120" s="72">
        <f ca="1">VLOOKUP(G120,Coef!$C$2:$F$25,4)</f>
        <v>6</v>
      </c>
      <c r="N120" s="31">
        <f ca="1">VLOOKUP(F120,Coef!$C$4:$D$23,2)</f>
        <v>15</v>
      </c>
      <c r="O120" s="31">
        <f ca="1">MOD(VLOOKUP(H120,Coef!$C$2:$G$21,5)+MOD(E120+1,2)*15,20)</f>
        <v>18</v>
      </c>
      <c r="P120" s="31">
        <f ca="1">VLOOKUP(N120,Coef!$A$27:$B$46,2)</f>
        <v>3.56</v>
      </c>
      <c r="Q120" s="31">
        <f ca="1">VLOOKUP(N120,Coef!$A$27:$C$46,3)+O120/10-0.1</f>
        <v>3.6999999999999997</v>
      </c>
      <c r="R120" s="31">
        <f ca="1">IF(Q120+0.1&lt;P120,Q120+2,Q120)</f>
        <v>3.6999999999999997</v>
      </c>
      <c r="S120" s="72">
        <f t="shared" ca="1" si="82"/>
        <v>628580</v>
      </c>
      <c r="T120" s="72">
        <f t="shared" ca="1" si="83"/>
        <v>3714137.9999999995</v>
      </c>
      <c r="U120" s="72">
        <f t="shared" ca="1" si="42"/>
        <v>3714137.9999999995</v>
      </c>
      <c r="V120" s="72">
        <f t="shared" ca="1" si="58"/>
        <v>0.58364889228814021</v>
      </c>
      <c r="W120" s="72">
        <f ca="1">(Coef!$J$9/(1+Coef!$J$8*(COS(V120))^2)^0.5)*Coef!$J$6</f>
        <v>6382076.2823338807</v>
      </c>
      <c r="X120" s="72">
        <f t="shared" ca="1" si="59"/>
        <v>-9</v>
      </c>
      <c r="Y120" s="72">
        <f t="shared" ca="1" si="60"/>
        <v>2.0147048438753413E-2</v>
      </c>
      <c r="Z120" s="72">
        <f t="shared" ca="1" si="61"/>
        <v>0.91969296347650797</v>
      </c>
      <c r="AA120" s="72">
        <f t="shared" ca="1" si="62"/>
        <v>0.64039983330802941</v>
      </c>
      <c r="AB120" s="72">
        <f t="shared" ca="1" si="63"/>
        <v>1.0434953740263941</v>
      </c>
      <c r="AC120" s="72">
        <f t="shared" ca="1" si="64"/>
        <v>0.94272148884680296</v>
      </c>
      <c r="AD120" s="72">
        <f t="shared" ca="1" si="65"/>
        <v>1.7198433730957028</v>
      </c>
      <c r="AE120" s="72">
        <f ca="1">Coef!$J$6*Coef!$J$9*(V120-(Coef!$J$10*AB120)+(Coef!$J$11*AC120)-(Coef!$J$12*AD120))</f>
        <v>3700135.64227559</v>
      </c>
      <c r="AF120" s="72">
        <f t="shared" ca="1" si="66"/>
        <v>2.1940129050430257E-3</v>
      </c>
      <c r="AG120" s="72">
        <f ca="1">((Coef!$J$8*Y120^2)/2)*(COS(V120))^2</f>
        <v>9.524203795586861E-7</v>
      </c>
      <c r="AH120" s="72">
        <f t="shared" ca="1" si="67"/>
        <v>2.014704204260024E-2</v>
      </c>
      <c r="AI120" s="72">
        <f t="shared" ca="1" si="68"/>
        <v>0.58584290310356057</v>
      </c>
      <c r="AJ120" s="72">
        <f t="shared" ca="1" si="69"/>
        <v>2.0148405028747318E-2</v>
      </c>
      <c r="AK120" s="72">
        <f t="shared" ca="1" si="70"/>
        <v>2.4175899156293063E-2</v>
      </c>
      <c r="AL120" s="72">
        <f t="shared" ca="1" si="71"/>
        <v>0.58570826300091228</v>
      </c>
      <c r="AM120" s="72">
        <f ca="1">V120+(1+Coef!$J$8*(COS(V120))^2-(3/2)*Coef!$J$8*SIN(V120)*COS(V120)*(AL120-V120))*(AL120-V120)</f>
        <v>0.58571790758447795</v>
      </c>
      <c r="AN120" s="34" t="str">
        <f t="shared" ca="1" si="72"/>
        <v>29 628580 3714138 N</v>
      </c>
      <c r="AO120" s="33">
        <f t="shared" ca="1" si="84"/>
        <v>33.559164089824179</v>
      </c>
      <c r="AP120" s="33">
        <f t="shared" ca="1" si="85"/>
        <v>-7.6148230124105201</v>
      </c>
      <c r="AQ120" s="72">
        <f ca="1">'MGRS to Dist'!BP120</f>
        <v>5528.3315017225623</v>
      </c>
      <c r="AR120" s="72">
        <f ca="1">'MGRS to Dist'!BT120</f>
        <v>281.21957614645339</v>
      </c>
      <c r="AS120" s="72">
        <f ca="1">'MGRS to Dist'!BU120</f>
        <v>101.18729298356706</v>
      </c>
      <c r="AT120" s="72">
        <f ca="1">'MGRS to Dist'!BV120</f>
        <v>281.18729298356709</v>
      </c>
    </row>
    <row r="121" spans="2:46" ht="16.5" customHeight="1">
      <c r="B121" s="38" t="s">
        <v>381</v>
      </c>
      <c r="C121" s="72" t="str">
        <f t="shared" si="73"/>
        <v>29SPT2906914419</v>
      </c>
      <c r="D121" s="72">
        <f t="array" aca="1" ref="D121" ca="1">MATCH(TRUE,ISERROR(VALUE(MID(C121,ROW(INDIRECT("1:"&amp;LEN(C121))),1))),0)</f>
        <v>3</v>
      </c>
      <c r="E121" s="72">
        <f t="shared" ca="1" si="74"/>
        <v>29</v>
      </c>
      <c r="F121" s="72" t="str">
        <f t="shared" ca="1" si="75"/>
        <v>S</v>
      </c>
      <c r="G121" s="72" t="str">
        <f t="shared" ca="1" si="76"/>
        <v>P</v>
      </c>
      <c r="H121" s="72" t="str">
        <f t="shared" ca="1" si="77"/>
        <v>T</v>
      </c>
      <c r="I121" s="72">
        <f t="shared" ca="1" si="78"/>
        <v>10</v>
      </c>
      <c r="J121" s="72">
        <f t="shared" ca="1" si="79"/>
        <v>29069</v>
      </c>
      <c r="K121" s="72">
        <f t="shared" ca="1" si="80"/>
        <v>14419</v>
      </c>
      <c r="L121" s="72">
        <f t="shared" ca="1" si="81"/>
        <v>170.80604746885038</v>
      </c>
      <c r="M121" s="72">
        <f ca="1">VLOOKUP(G121,Coef!$C$2:$F$25,4)</f>
        <v>6</v>
      </c>
      <c r="N121" s="31">
        <f ca="1">VLOOKUP(F121,Coef!$C$4:$D$23,2)</f>
        <v>15</v>
      </c>
      <c r="O121" s="31">
        <f ca="1">MOD(VLOOKUP(H121,Coef!$C$2:$G$21,5)+MOD(E121+1,2)*15,20)</f>
        <v>18</v>
      </c>
      <c r="P121" s="31">
        <f ca="1">VLOOKUP(N121,Coef!$A$27:$B$46,2)</f>
        <v>3.56</v>
      </c>
      <c r="Q121" s="31">
        <f ca="1">VLOOKUP(N121,Coef!$A$27:$C$46,3)+O121/10-0.1</f>
        <v>3.6999999999999997</v>
      </c>
      <c r="R121" s="31">
        <f ca="1">IF(Q121+0.1&lt;P121,Q121+2,Q121)</f>
        <v>3.6999999999999997</v>
      </c>
      <c r="S121" s="72">
        <f t="shared" ca="1" si="82"/>
        <v>629069</v>
      </c>
      <c r="T121" s="72">
        <f t="shared" ca="1" si="83"/>
        <v>3714418.9999999995</v>
      </c>
      <c r="U121" s="72">
        <f t="shared" ca="1" si="42"/>
        <v>3714418.9999999995</v>
      </c>
      <c r="V121" s="72">
        <f t="shared" ca="1" si="58"/>
        <v>0.58369304932773669</v>
      </c>
      <c r="W121" s="72">
        <f ca="1">(Coef!$J$9/(1+Coef!$J$8*(COS(V121))^2)^0.5)*Coef!$J$6</f>
        <v>6382077.1516490215</v>
      </c>
      <c r="X121" s="72">
        <f t="shared" ca="1" si="59"/>
        <v>-9</v>
      </c>
      <c r="Y121" s="72">
        <f t="shared" ca="1" si="60"/>
        <v>2.0223666516887961E-2</v>
      </c>
      <c r="Z121" s="72">
        <f t="shared" ca="1" si="61"/>
        <v>0.91972763538192603</v>
      </c>
      <c r="AA121" s="72">
        <f t="shared" ca="1" si="62"/>
        <v>0.64038662433192417</v>
      </c>
      <c r="AB121" s="72">
        <f t="shared" ca="1" si="63"/>
        <v>1.0435568670186997</v>
      </c>
      <c r="AC121" s="72">
        <f t="shared" ca="1" si="64"/>
        <v>0.94276430634700581</v>
      </c>
      <c r="AD121" s="72">
        <f t="shared" ca="1" si="65"/>
        <v>1.7199030006485476</v>
      </c>
      <c r="AE121" s="72">
        <f ca="1">Coef!$J$6*Coef!$J$9*(V121-(Coef!$J$10*AB121)+(Coef!$J$11*AC121)-(Coef!$J$12*AD121))</f>
        <v>3700416.1395986788</v>
      </c>
      <c r="AF121" s="72">
        <f t="shared" ca="1" si="66"/>
        <v>2.1940913700334431E-3</v>
      </c>
      <c r="AG121" s="72">
        <f ca="1">((Coef!$J$8*Y121^2)/2)*(COS(V121))^2</f>
        <v>9.5962218310488554E-7</v>
      </c>
      <c r="AH121" s="72">
        <f t="shared" ca="1" si="67"/>
        <v>2.0223660047861622E-2</v>
      </c>
      <c r="AI121" s="72">
        <f t="shared" ca="1" si="68"/>
        <v>0.58588713859227137</v>
      </c>
      <c r="AJ121" s="72">
        <f t="shared" ca="1" si="69"/>
        <v>2.0225038643499116E-2</v>
      </c>
      <c r="AK121" s="72">
        <f t="shared" ca="1" si="70"/>
        <v>2.42685272336037E-2</v>
      </c>
      <c r="AL121" s="72">
        <f t="shared" ca="1" si="71"/>
        <v>0.58575145968127407</v>
      </c>
      <c r="AM121" s="72">
        <f ca="1">V121+(1+Coef!$J$8*(COS(V121))^2-(3/2)*Coef!$J$8*SIN(V121)*COS(V121)*(AL121-V121))*(AL121-V121)</f>
        <v>0.58576109921227604</v>
      </c>
      <c r="AN121" s="34" t="str">
        <f t="shared" ca="1" si="72"/>
        <v>29 629069 3714419 N</v>
      </c>
      <c r="AO121" s="33">
        <f t="shared" ca="1" si="84"/>
        <v>33.561638787807304</v>
      </c>
      <c r="AP121" s="33">
        <f t="shared" ca="1" si="85"/>
        <v>-7.6095158145162092</v>
      </c>
      <c r="AQ121" s="72">
        <f ca="1">'MGRS to Dist'!BP121</f>
        <v>564.09780981427718</v>
      </c>
      <c r="AR121" s="72">
        <f ca="1">'MGRS to Dist'!BT121</f>
        <v>60.768505478340728</v>
      </c>
      <c r="AS121" s="72">
        <f ca="1">'MGRS to Dist'!BU121</f>
        <v>-119.22856061899809</v>
      </c>
      <c r="AT121" s="72">
        <f ca="1">'MGRS to Dist'!BV121</f>
        <v>60.771439381001869</v>
      </c>
    </row>
    <row r="122" spans="2:46" ht="16.5" customHeight="1">
      <c r="B122" s="38" t="s">
        <v>382</v>
      </c>
      <c r="C122" s="72" t="str">
        <f t="shared" si="73"/>
        <v>29SPT2861913248</v>
      </c>
      <c r="D122" s="72">
        <f t="array" aca="1" ref="D122" ca="1">MATCH(TRUE,ISERROR(VALUE(MID(C122,ROW(INDIRECT("1:"&amp;LEN(C122))),1))),0)</f>
        <v>3</v>
      </c>
      <c r="E122" s="72">
        <f t="shared" ca="1" si="74"/>
        <v>29</v>
      </c>
      <c r="F122" s="72" t="str">
        <f t="shared" ca="1" si="75"/>
        <v>S</v>
      </c>
      <c r="G122" s="72" t="str">
        <f t="shared" ca="1" si="76"/>
        <v>P</v>
      </c>
      <c r="H122" s="72" t="str">
        <f t="shared" ca="1" si="77"/>
        <v>T</v>
      </c>
      <c r="I122" s="72">
        <f t="shared" ca="1" si="78"/>
        <v>10</v>
      </c>
      <c r="J122" s="72">
        <f t="shared" ca="1" si="79"/>
        <v>28619</v>
      </c>
      <c r="K122" s="72">
        <f t="shared" ca="1" si="80"/>
        <v>13248</v>
      </c>
      <c r="L122" s="72">
        <f t="shared" ca="1" si="81"/>
        <v>170.80604746885038</v>
      </c>
      <c r="M122" s="72">
        <f ca="1">VLOOKUP(G122,Coef!$C$2:$F$25,4)</f>
        <v>6</v>
      </c>
      <c r="N122" s="31">
        <f ca="1">VLOOKUP(F122,Coef!$C$4:$D$23,2)</f>
        <v>15</v>
      </c>
      <c r="O122" s="31">
        <f ca="1">MOD(VLOOKUP(H122,Coef!$C$2:$G$21,5)+MOD(E122+1,2)*15,20)</f>
        <v>18</v>
      </c>
      <c r="P122" s="31">
        <f ca="1">VLOOKUP(N122,Coef!$A$27:$B$46,2)</f>
        <v>3.56</v>
      </c>
      <c r="Q122" s="31">
        <f ca="1">VLOOKUP(N122,Coef!$A$27:$C$46,3)+O122/10-0.1</f>
        <v>3.6999999999999997</v>
      </c>
      <c r="R122" s="31">
        <f ca="1">IF(Q122+0.1&lt;P122,Q122+2,Q122)</f>
        <v>3.6999999999999997</v>
      </c>
      <c r="S122" s="72">
        <f t="shared" ca="1" si="82"/>
        <v>628619</v>
      </c>
      <c r="T122" s="72">
        <f t="shared" ca="1" si="83"/>
        <v>3713247.9999999995</v>
      </c>
      <c r="U122" s="72">
        <f t="shared" ca="1" si="42"/>
        <v>3713247.9999999995</v>
      </c>
      <c r="V122" s="72">
        <f t="shared" ca="1" si="58"/>
        <v>0.58350903547233623</v>
      </c>
      <c r="W122" s="72">
        <f ca="1">(Coef!$J$9/(1+Coef!$J$8*(COS(V122))^2)^0.5)*Coef!$J$6</f>
        <v>6382073.5292056678</v>
      </c>
      <c r="X122" s="72">
        <f t="shared" ca="1" si="59"/>
        <v>-9</v>
      </c>
      <c r="Y122" s="72">
        <f t="shared" ca="1" si="60"/>
        <v>2.0153167996484728E-2</v>
      </c>
      <c r="Z122" s="72">
        <f t="shared" ca="1" si="61"/>
        <v>0.91958310120836073</v>
      </c>
      <c r="AA122" s="72">
        <f t="shared" ca="1" si="62"/>
        <v>0.64044160872094902</v>
      </c>
      <c r="AB122" s="72">
        <f t="shared" ca="1" si="63"/>
        <v>1.0433005860765165</v>
      </c>
      <c r="AC122" s="72">
        <f t="shared" ca="1" si="64"/>
        <v>0.94258584173762472</v>
      </c>
      <c r="AD122" s="72">
        <f t="shared" ca="1" si="65"/>
        <v>1.7196544482849816</v>
      </c>
      <c r="AE122" s="72">
        <f ca="1">Coef!$J$6*Coef!$J$9*(V122-(Coef!$J$10*AB122)+(Coef!$J$11*AC122)-(Coef!$J$12*AD122))</f>
        <v>3699247.2351403516</v>
      </c>
      <c r="AF122" s="72">
        <f t="shared" ca="1" si="66"/>
        <v>2.193764267299273E-3</v>
      </c>
      <c r="AG122" s="72">
        <f ca="1">((Coef!$J$8*Y122^2)/2)*(COS(V122))^2</f>
        <v>9.5317508176508025E-7</v>
      </c>
      <c r="AH122" s="72">
        <f t="shared" ca="1" si="67"/>
        <v>2.0153161593318876E-2</v>
      </c>
      <c r="AI122" s="72">
        <f t="shared" ca="1" si="68"/>
        <v>0.58570279764859412</v>
      </c>
      <c r="AJ122" s="72">
        <f t="shared" ca="1" si="69"/>
        <v>2.0154525821858171E-2</v>
      </c>
      <c r="AK122" s="72">
        <f t="shared" ca="1" si="70"/>
        <v>2.4180993655424261E-2</v>
      </c>
      <c r="AL122" s="72">
        <f t="shared" ca="1" si="71"/>
        <v>0.5855681167217448</v>
      </c>
      <c r="AM122" s="72">
        <f ca="1">V122+(1+Coef!$J$8*(COS(V122))^2-(3/2)*Coef!$J$8*SIN(V122)*COS(V122)*(AL122-V122))*(AL122-V122)</f>
        <v>0.58557776173965048</v>
      </c>
      <c r="AN122" s="34" t="str">
        <f t="shared" ca="1" si="72"/>
        <v>29 628619 3713248 N</v>
      </c>
      <c r="AO122" s="33">
        <f t="shared" ca="1" si="84"/>
        <v>33.551134324399271</v>
      </c>
      <c r="AP122" s="33">
        <f t="shared" ca="1" si="85"/>
        <v>-7.614531119111569</v>
      </c>
      <c r="AQ122" s="72">
        <f ca="1">'MGRS to Dist'!BP122</f>
        <v>1254.7334421434844</v>
      </c>
      <c r="AR122" s="72">
        <f ca="1">'MGRS to Dist'!BT122</f>
        <v>201.69776727646297</v>
      </c>
      <c r="AS122" s="72">
        <f ca="1">'MGRS to Dist'!BU122</f>
        <v>21.694995029862106</v>
      </c>
      <c r="AT122" s="72">
        <f ca="1">'MGRS to Dist'!BV122</f>
        <v>201.69499502986207</v>
      </c>
    </row>
    <row r="123" spans="2:46" ht="16.5" customHeight="1">
      <c r="B123" s="38" t="s">
        <v>383</v>
      </c>
      <c r="C123" s="72" t="str">
        <f t="shared" si="73"/>
        <v>29SPT2814417583</v>
      </c>
      <c r="D123" s="72">
        <f t="array" aca="1" ref="D123" ca="1">MATCH(TRUE,ISERROR(VALUE(MID(C123,ROW(INDIRECT("1:"&amp;LEN(C123))),1))),0)</f>
        <v>3</v>
      </c>
      <c r="E123" s="72">
        <f t="shared" ca="1" si="74"/>
        <v>29</v>
      </c>
      <c r="F123" s="72" t="str">
        <f t="shared" ca="1" si="75"/>
        <v>S</v>
      </c>
      <c r="G123" s="72" t="str">
        <f t="shared" ca="1" si="76"/>
        <v>P</v>
      </c>
      <c r="H123" s="72" t="str">
        <f t="shared" ca="1" si="77"/>
        <v>T</v>
      </c>
      <c r="I123" s="72">
        <f t="shared" ca="1" si="78"/>
        <v>10</v>
      </c>
      <c r="J123" s="72">
        <f t="shared" ca="1" si="79"/>
        <v>28144</v>
      </c>
      <c r="K123" s="72">
        <f t="shared" ca="1" si="80"/>
        <v>17583</v>
      </c>
      <c r="L123" s="72">
        <f t="shared" ca="1" si="81"/>
        <v>170.80604746885038</v>
      </c>
      <c r="M123" s="72">
        <f ca="1">VLOOKUP(G123,Coef!$C$2:$F$25,4)</f>
        <v>6</v>
      </c>
      <c r="N123" s="31">
        <f ca="1">VLOOKUP(F123,Coef!$C$4:$D$23,2)</f>
        <v>15</v>
      </c>
      <c r="O123" s="31">
        <f ca="1">MOD(VLOOKUP(H123,Coef!$C$2:$G$21,5)+MOD(E123+1,2)*15,20)</f>
        <v>18</v>
      </c>
      <c r="P123" s="31">
        <f ca="1">VLOOKUP(N123,Coef!$A$27:$B$46,2)</f>
        <v>3.56</v>
      </c>
      <c r="Q123" s="31">
        <f ca="1">VLOOKUP(N123,Coef!$A$27:$C$46,3)+O123/10-0.1</f>
        <v>3.6999999999999997</v>
      </c>
      <c r="R123" s="31">
        <f ca="1">IF(Q123+0.1&lt;P123,Q123+2,Q123)</f>
        <v>3.6999999999999997</v>
      </c>
      <c r="S123" s="72">
        <f t="shared" ca="1" si="82"/>
        <v>628144</v>
      </c>
      <c r="T123" s="72">
        <f t="shared" ca="1" si="83"/>
        <v>3717582.9999999995</v>
      </c>
      <c r="U123" s="72">
        <f t="shared" ca="1" si="42"/>
        <v>3717582.9999999995</v>
      </c>
      <c r="V123" s="72">
        <f t="shared" ca="1" si="58"/>
        <v>0.58419024816504428</v>
      </c>
      <c r="W123" s="72">
        <f ca="1">(Coef!$J$9/(1+Coef!$J$8*(COS(V123))^2)^0.5)*Coef!$J$6</f>
        <v>6382086.9422365529</v>
      </c>
      <c r="X123" s="72">
        <f t="shared" ca="1" si="59"/>
        <v>-9</v>
      </c>
      <c r="Y123" s="72">
        <f t="shared" ca="1" si="60"/>
        <v>2.0078698576157742E-2</v>
      </c>
      <c r="Z123" s="72">
        <f t="shared" ca="1" si="61"/>
        <v>0.92011753845932909</v>
      </c>
      <c r="AA123" s="72">
        <f t="shared" ca="1" si="62"/>
        <v>0.64023725800096676</v>
      </c>
      <c r="AB123" s="72">
        <f t="shared" ca="1" si="63"/>
        <v>1.0442490173947088</v>
      </c>
      <c r="AC123" s="72">
        <f t="shared" ca="1" si="64"/>
        <v>0.94324607754627332</v>
      </c>
      <c r="AD123" s="72">
        <f t="shared" ca="1" si="65"/>
        <v>1.7205736742617985</v>
      </c>
      <c r="AE123" s="72">
        <f ca="1">Coef!$J$6*Coef!$J$9*(V123-(Coef!$J$10*AB123)+(Coef!$J$11*AC123)-(Coef!$J$12*AD123))</f>
        <v>3703574.4874765002</v>
      </c>
      <c r="AF123" s="72">
        <f t="shared" ca="1" si="66"/>
        <v>2.1949736270108133E-3</v>
      </c>
      <c r="AG123" s="72">
        <f ca="1">((Coef!$J$8*Y123^2)/2)*(COS(V123))^2</f>
        <v>9.452925327166625E-7</v>
      </c>
      <c r="AH123" s="72">
        <f t="shared" ca="1" si="67"/>
        <v>2.0078692249409801E-2</v>
      </c>
      <c r="AI123" s="72">
        <f t="shared" ca="1" si="68"/>
        <v>0.58638521971716295</v>
      </c>
      <c r="AJ123" s="72">
        <f t="shared" ca="1" si="69"/>
        <v>2.0080041410394656E-2</v>
      </c>
      <c r="AK123" s="72">
        <f t="shared" ca="1" si="70"/>
        <v>2.4102575649854078E-2</v>
      </c>
      <c r="AL123" s="72">
        <f t="shared" ca="1" si="71"/>
        <v>0.58625133395629914</v>
      </c>
      <c r="AM123" s="72">
        <f ca="1">V123+(1+Coef!$J$8*(COS(V123))^2-(3/2)*Coef!$J$8*SIN(V123)*COS(V123)*(AL123-V123))*(AL123-V123)</f>
        <v>0.58626097962898049</v>
      </c>
      <c r="AN123" s="34" t="str">
        <f t="shared" ca="1" si="72"/>
        <v>29 628144 3717583 N</v>
      </c>
      <c r="AO123" s="33">
        <f t="shared" ca="1" si="84"/>
        <v>33.590279825945714</v>
      </c>
      <c r="AP123" s="33">
        <f t="shared" ca="1" si="85"/>
        <v>-7.6190241398685741</v>
      </c>
      <c r="AQ123" s="72">
        <f ca="1">'MGRS to Dist'!BP123</f>
        <v>4361.8044230537953</v>
      </c>
      <c r="AR123" s="72">
        <f ca="1">'MGRS to Dist'!BT123</f>
        <v>354.53848595091478</v>
      </c>
      <c r="AS123" s="72">
        <f ca="1">'MGRS to Dist'!BU123</f>
        <v>174.53600146467326</v>
      </c>
      <c r="AT123" s="72">
        <f ca="1">'MGRS to Dist'!BV123</f>
        <v>354.53600146467329</v>
      </c>
    </row>
    <row r="124" spans="2:46" ht="16.5" customHeight="1">
      <c r="B124" s="38" t="s">
        <v>384</v>
      </c>
      <c r="C124" s="72" t="str">
        <f t="shared" si="73"/>
        <v>29SPT2521216055</v>
      </c>
      <c r="D124" s="72">
        <f t="array" aca="1" ref="D124" ca="1">MATCH(TRUE,ISERROR(VALUE(MID(C124,ROW(INDIRECT("1:"&amp;LEN(C124))),1))),0)</f>
        <v>3</v>
      </c>
      <c r="E124" s="72">
        <f t="shared" ca="1" si="74"/>
        <v>29</v>
      </c>
      <c r="F124" s="72" t="str">
        <f t="shared" ca="1" si="75"/>
        <v>S</v>
      </c>
      <c r="G124" s="72" t="str">
        <f t="shared" ca="1" si="76"/>
        <v>P</v>
      </c>
      <c r="H124" s="72" t="str">
        <f t="shared" ca="1" si="77"/>
        <v>T</v>
      </c>
      <c r="I124" s="72">
        <f t="shared" ca="1" si="78"/>
        <v>10</v>
      </c>
      <c r="J124" s="72">
        <f t="shared" ca="1" si="79"/>
        <v>25212</v>
      </c>
      <c r="K124" s="72">
        <f t="shared" ca="1" si="80"/>
        <v>16055</v>
      </c>
      <c r="L124" s="72">
        <f t="shared" ca="1" si="81"/>
        <v>170.80604746885038</v>
      </c>
      <c r="M124" s="72">
        <f ca="1">VLOOKUP(G124,Coef!$C$2:$F$25,4)</f>
        <v>6</v>
      </c>
      <c r="N124" s="31">
        <f ca="1">VLOOKUP(F124,Coef!$C$4:$D$23,2)</f>
        <v>15</v>
      </c>
      <c r="O124" s="31">
        <f ca="1">MOD(VLOOKUP(H124,Coef!$C$2:$G$21,5)+MOD(E124+1,2)*15,20)</f>
        <v>18</v>
      </c>
      <c r="P124" s="31">
        <f ca="1">VLOOKUP(N124,Coef!$A$27:$B$46,2)</f>
        <v>3.56</v>
      </c>
      <c r="Q124" s="31">
        <f ca="1">VLOOKUP(N124,Coef!$A$27:$C$46,3)+O124/10-0.1</f>
        <v>3.6999999999999997</v>
      </c>
      <c r="R124" s="31">
        <f ca="1">IF(Q124+0.1&lt;P124,Q124+2,Q124)</f>
        <v>3.6999999999999997</v>
      </c>
      <c r="S124" s="72">
        <f t="shared" ca="1" si="82"/>
        <v>625212</v>
      </c>
      <c r="T124" s="72">
        <f t="shared" ca="1" si="83"/>
        <v>3716054.9999999995</v>
      </c>
      <c r="U124" s="72">
        <f t="shared" ca="1" si="42"/>
        <v>3716054.9999999995</v>
      </c>
      <c r="V124" s="72">
        <f t="shared" ca="1" si="58"/>
        <v>0.58395013444083255</v>
      </c>
      <c r="W124" s="72">
        <f ca="1">(Coef!$J$9/(1+Coef!$J$8*(COS(V124))^2)^0.5)*Coef!$J$6</f>
        <v>6382082.2135150572</v>
      </c>
      <c r="X124" s="72">
        <f t="shared" ca="1" si="59"/>
        <v>-9</v>
      </c>
      <c r="Y124" s="72">
        <f t="shared" ca="1" si="60"/>
        <v>1.9619302260764363E-2</v>
      </c>
      <c r="Z124" s="72">
        <f t="shared" ca="1" si="61"/>
        <v>0.91992935497123818</v>
      </c>
      <c r="AA124" s="72">
        <f t="shared" ca="1" si="62"/>
        <v>0.64030953778031163</v>
      </c>
      <c r="AB124" s="72">
        <f t="shared" ca="1" si="63"/>
        <v>1.0439148119264516</v>
      </c>
      <c r="AC124" s="72">
        <f t="shared" ca="1" si="64"/>
        <v>0.94301349338991669</v>
      </c>
      <c r="AD124" s="72">
        <f t="shared" ca="1" si="65"/>
        <v>1.7202499489168812</v>
      </c>
      <c r="AE124" s="72">
        <f ca="1">Coef!$J$6*Coef!$J$9*(V124-(Coef!$J$10*AB124)+(Coef!$J$11*AC124)-(Coef!$J$12*AD124))</f>
        <v>3702049.2152579832</v>
      </c>
      <c r="AF124" s="72">
        <f t="shared" ca="1" si="66"/>
        <v>2.1945478408844227E-3</v>
      </c>
      <c r="AG124" s="72">
        <f ca="1">((Coef!$J$8*Y124^2)/2)*(COS(V124))^2</f>
        <v>9.0281773497022629E-7</v>
      </c>
      <c r="AH124" s="72">
        <f t="shared" ca="1" si="67"/>
        <v>1.9619296356546353E-2</v>
      </c>
      <c r="AI124" s="72">
        <f t="shared" ca="1" si="68"/>
        <v>0.58614468030044031</v>
      </c>
      <c r="AJ124" s="72">
        <f t="shared" ca="1" si="69"/>
        <v>1.9620555013531105E-2</v>
      </c>
      <c r="AK124" s="72">
        <f t="shared" ca="1" si="70"/>
        <v>2.3547488172646361E-2</v>
      </c>
      <c r="AL124" s="72">
        <f t="shared" ca="1" si="71"/>
        <v>0.58601691647074472</v>
      </c>
      <c r="AM124" s="72">
        <f ca="1">V124+(1+Coef!$J$8*(COS(V124))^2-(3/2)*Coef!$J$8*SIN(V124)*COS(V124)*(AL124-V124))*(AL124-V124)</f>
        <v>0.58602659182762984</v>
      </c>
      <c r="AN124" s="34" t="str">
        <f t="shared" ca="1" si="72"/>
        <v>29 625212 3716055 N</v>
      </c>
      <c r="AO124" s="33">
        <f t="shared" ca="1" si="84"/>
        <v>33.576850394158967</v>
      </c>
      <c r="AP124" s="33">
        <f t="shared" ca="1" si="85"/>
        <v>-7.6508283095731402</v>
      </c>
      <c r="AQ124" s="72">
        <f ca="1">'MGRS to Dist'!BP124</f>
        <v>3306.9364833856621</v>
      </c>
      <c r="AR124" s="72">
        <f ca="1">'MGRS to Dist'!BT124</f>
        <v>243.13022981463109</v>
      </c>
      <c r="AS124" s="72">
        <f ca="1">'MGRS to Dist'!BU124</f>
        <v>63.112637254753714</v>
      </c>
      <c r="AT124" s="72">
        <f ca="1">'MGRS to Dist'!BV124</f>
        <v>243.11263725475374</v>
      </c>
    </row>
    <row r="125" spans="2:46" ht="16.5" customHeight="1">
      <c r="B125" s="38" t="s">
        <v>385</v>
      </c>
      <c r="C125" s="72" t="str">
        <f t="shared" si="73"/>
        <v>29SPT2667417010</v>
      </c>
      <c r="D125" s="72">
        <f t="array" aca="1" ref="D125" ca="1">MATCH(TRUE,ISERROR(VALUE(MID(C125,ROW(INDIRECT("1:"&amp;LEN(C125))),1))),0)</f>
        <v>3</v>
      </c>
      <c r="E125" s="72">
        <f t="shared" ca="1" si="74"/>
        <v>29</v>
      </c>
      <c r="F125" s="72" t="str">
        <f t="shared" ca="1" si="75"/>
        <v>S</v>
      </c>
      <c r="G125" s="72" t="str">
        <f t="shared" ca="1" si="76"/>
        <v>P</v>
      </c>
      <c r="H125" s="72" t="str">
        <f t="shared" ca="1" si="77"/>
        <v>T</v>
      </c>
      <c r="I125" s="72">
        <f t="shared" ca="1" si="78"/>
        <v>10</v>
      </c>
      <c r="J125" s="72">
        <f t="shared" ca="1" si="79"/>
        <v>26674</v>
      </c>
      <c r="K125" s="72">
        <f t="shared" ca="1" si="80"/>
        <v>17010</v>
      </c>
      <c r="L125" s="72">
        <f t="shared" ca="1" si="81"/>
        <v>170.80604746885038</v>
      </c>
      <c r="M125" s="72">
        <f ca="1">VLOOKUP(G125,Coef!$C$2:$F$25,4)</f>
        <v>6</v>
      </c>
      <c r="N125" s="31">
        <f ca="1">VLOOKUP(F125,Coef!$C$4:$D$23,2)</f>
        <v>15</v>
      </c>
      <c r="O125" s="31">
        <f ca="1">MOD(VLOOKUP(H125,Coef!$C$2:$G$21,5)+MOD(E125+1,2)*15,20)</f>
        <v>18</v>
      </c>
      <c r="P125" s="31">
        <f ca="1">VLOOKUP(N125,Coef!$A$27:$B$46,2)</f>
        <v>3.56</v>
      </c>
      <c r="Q125" s="31">
        <f ca="1">VLOOKUP(N125,Coef!$A$27:$C$46,3)+O125/10-0.1</f>
        <v>3.6999999999999997</v>
      </c>
      <c r="R125" s="31">
        <f ca="1">IF(Q125+0.1&lt;P125,Q125+2,Q125)</f>
        <v>3.6999999999999997</v>
      </c>
      <c r="S125" s="72">
        <f t="shared" ca="1" si="82"/>
        <v>626674</v>
      </c>
      <c r="T125" s="72">
        <f t="shared" ca="1" si="83"/>
        <v>3717009.9999999995</v>
      </c>
      <c r="U125" s="72">
        <f t="shared" ca="1" si="42"/>
        <v>3717009.9999999995</v>
      </c>
      <c r="V125" s="72">
        <f t="shared" ca="1" si="58"/>
        <v>0.58410020551846487</v>
      </c>
      <c r="W125" s="72">
        <f ca="1">(Coef!$J$9/(1+Coef!$J$8*(COS(V125))^2)^0.5)*Coef!$J$6</f>
        <v>6382085.1688514203</v>
      </c>
      <c r="X125" s="72">
        <f t="shared" ca="1" si="59"/>
        <v>-9</v>
      </c>
      <c r="Y125" s="72">
        <f t="shared" ca="1" si="60"/>
        <v>1.9848371911150388E-2</v>
      </c>
      <c r="Z125" s="72">
        <f t="shared" ca="1" si="61"/>
        <v>0.92004699451568772</v>
      </c>
      <c r="AA125" s="72">
        <f t="shared" ca="1" si="62"/>
        <v>0.6402643948363852</v>
      </c>
      <c r="AB125" s="72">
        <f t="shared" ca="1" si="63"/>
        <v>1.0441237027763086</v>
      </c>
      <c r="AC125" s="72">
        <f t="shared" ca="1" si="64"/>
        <v>0.94315887579132773</v>
      </c>
      <c r="AD125" s="72">
        <f t="shared" ca="1" si="65"/>
        <v>1.7204523133835281</v>
      </c>
      <c r="AE125" s="72">
        <f ca="1">Coef!$J$6*Coef!$J$9*(V125-(Coef!$J$10*AB125)+(Coef!$J$11*AC125)-(Coef!$J$12*AD125))</f>
        <v>3703002.5099972407</v>
      </c>
      <c r="AF125" s="72">
        <f t="shared" ca="1" si="66"/>
        <v>2.1948140195815844E-3</v>
      </c>
      <c r="AG125" s="72">
        <f ca="1">((Coef!$J$8*Y125^2)/2)*(COS(V125))^2</f>
        <v>9.2383963451636933E-7</v>
      </c>
      <c r="AH125" s="72">
        <f t="shared" ca="1" si="67"/>
        <v>1.9848365798912838E-2</v>
      </c>
      <c r="AI125" s="72">
        <f t="shared" ca="1" si="68"/>
        <v>0.58629501751039026</v>
      </c>
      <c r="AJ125" s="72">
        <f t="shared" ca="1" si="69"/>
        <v>1.9849669060425401E-2</v>
      </c>
      <c r="AK125" s="72">
        <f t="shared" ca="1" si="70"/>
        <v>2.3824732162874437E-2</v>
      </c>
      <c r="AL125" s="72">
        <f t="shared" ca="1" si="71"/>
        <v>0.58616421075577563</v>
      </c>
      <c r="AM125" s="72">
        <f ca="1">V125+(1+Coef!$J$8*(COS(V125))^2-(3/2)*Coef!$J$8*SIN(V125)*COS(V125)*(AL125-V125))*(AL125-V125)</f>
        <v>0.5861738712170893</v>
      </c>
      <c r="AN125" s="34" t="str">
        <f t="shared" ca="1" si="72"/>
        <v>29 626674 3717010 N</v>
      </c>
      <c r="AO125" s="33">
        <f t="shared" ca="1" si="84"/>
        <v>33.585288881584262</v>
      </c>
      <c r="AP125" s="33">
        <f t="shared" ca="1" si="85"/>
        <v>-7.6349433990377049</v>
      </c>
      <c r="AQ125" s="72">
        <f ca="1">'MGRS to Dist'!BP125</f>
        <v>1746.6299768441377</v>
      </c>
      <c r="AR125" s="72">
        <f ca="1">'MGRS to Dist'!BT125</f>
        <v>57.472091706825495</v>
      </c>
      <c r="AS125" s="72">
        <f ca="1">'MGRS to Dist'!BU125</f>
        <v>-122.51912208978875</v>
      </c>
      <c r="AT125" s="72">
        <f ca="1">'MGRS to Dist'!BV125</f>
        <v>57.480877910211234</v>
      </c>
    </row>
    <row r="126" spans="2:46" ht="16.5" customHeight="1">
      <c r="B126" s="38" t="s">
        <v>378</v>
      </c>
      <c r="C126" s="72" t="str">
        <f t="shared" si="73"/>
        <v>29SPT2898217563</v>
      </c>
      <c r="D126" s="72">
        <f t="array" aca="1" ref="D126" ca="1">MATCH(TRUE,ISERROR(VALUE(MID(C126,ROW(INDIRECT("1:"&amp;LEN(C126))),1))),0)</f>
        <v>3</v>
      </c>
      <c r="E126" s="72">
        <f t="shared" ca="1" si="74"/>
        <v>29</v>
      </c>
      <c r="F126" s="72" t="str">
        <f t="shared" ca="1" si="75"/>
        <v>S</v>
      </c>
      <c r="G126" s="72" t="str">
        <f t="shared" ca="1" si="76"/>
        <v>P</v>
      </c>
      <c r="H126" s="72" t="str">
        <f t="shared" ca="1" si="77"/>
        <v>T</v>
      </c>
      <c r="I126" s="72">
        <f t="shared" ca="1" si="78"/>
        <v>10</v>
      </c>
      <c r="J126" s="72">
        <f t="shared" ca="1" si="79"/>
        <v>28982</v>
      </c>
      <c r="K126" s="72">
        <f t="shared" ca="1" si="80"/>
        <v>17563</v>
      </c>
      <c r="L126" s="72">
        <f t="shared" ca="1" si="81"/>
        <v>170.80604746885038</v>
      </c>
      <c r="M126" s="72">
        <f ca="1">VLOOKUP(G126,Coef!$C$2:$F$25,4)</f>
        <v>6</v>
      </c>
      <c r="N126" s="31">
        <f ca="1">VLOOKUP(F126,Coef!$C$4:$D$23,2)</f>
        <v>15</v>
      </c>
      <c r="O126" s="31">
        <f ca="1">MOD(VLOOKUP(H126,Coef!$C$2:$G$21,5)+MOD(E126+1,2)*15,20)</f>
        <v>18</v>
      </c>
      <c r="P126" s="31">
        <f ca="1">VLOOKUP(N126,Coef!$A$27:$B$46,2)</f>
        <v>3.56</v>
      </c>
      <c r="Q126" s="31">
        <f ca="1">VLOOKUP(N126,Coef!$A$27:$C$46,3)+O126/10-0.1</f>
        <v>3.6999999999999997</v>
      </c>
      <c r="R126" s="31">
        <f ca="1">IF(Q126+0.1&lt;P126,Q126+2,Q126)</f>
        <v>3.6999999999999997</v>
      </c>
      <c r="S126" s="72">
        <f t="shared" ca="1" si="82"/>
        <v>628982</v>
      </c>
      <c r="T126" s="72">
        <f t="shared" ca="1" si="83"/>
        <v>3717562.9999999995</v>
      </c>
      <c r="U126" s="72">
        <f t="shared" ca="1" si="42"/>
        <v>3717562.9999999995</v>
      </c>
      <c r="V126" s="72">
        <f t="shared" ca="1" si="58"/>
        <v>0.58418710531525087</v>
      </c>
      <c r="W126" s="72">
        <f ca="1">(Coef!$J$9/(1+Coef!$J$8*(COS(V126))^2)^0.5)*Coef!$J$6</f>
        <v>6382086.8803359792</v>
      </c>
      <c r="X126" s="72">
        <f t="shared" ca="1" si="59"/>
        <v>-9</v>
      </c>
      <c r="Y126" s="72">
        <f t="shared" ca="1" si="60"/>
        <v>2.0210003783779556E-2</v>
      </c>
      <c r="Z126" s="72">
        <f t="shared" ca="1" si="61"/>
        <v>0.92011507669511416</v>
      </c>
      <c r="AA126" s="72">
        <f t="shared" ca="1" si="62"/>
        <v>0.64023820583045821</v>
      </c>
      <c r="AB126" s="72">
        <f t="shared" ca="1" si="63"/>
        <v>1.0442446436628079</v>
      </c>
      <c r="AC126" s="72">
        <f t="shared" ca="1" si="64"/>
        <v>0.94324303420472044</v>
      </c>
      <c r="AD126" s="72">
        <f t="shared" ca="1" si="65"/>
        <v>1.7205694390100652</v>
      </c>
      <c r="AE126" s="72">
        <f ca="1">Coef!$J$6*Coef!$J$9*(V126-(Coef!$J$10*AB126)+(Coef!$J$11*AC126)-(Coef!$J$12*AD126))</f>
        <v>3703554.5231585465</v>
      </c>
      <c r="AF126" s="72">
        <f t="shared" ca="1" si="66"/>
        <v>2.1949680573316692E-3</v>
      </c>
      <c r="AG126" s="72">
        <f ca="1">((Coef!$J$8*Y126^2)/2)*(COS(V126))^2</f>
        <v>9.5770047227928516E-7</v>
      </c>
      <c r="AH126" s="72">
        <f t="shared" ca="1" si="67"/>
        <v>2.0209997332069501E-2</v>
      </c>
      <c r="AI126" s="72">
        <f t="shared" ca="1" si="68"/>
        <v>0.5863820712704606</v>
      </c>
      <c r="AJ126" s="72">
        <f t="shared" ca="1" si="69"/>
        <v>2.0211373135498145E-2</v>
      </c>
      <c r="AK126" s="72">
        <f t="shared" ca="1" si="70"/>
        <v>2.4260104034183255E-2</v>
      </c>
      <c r="AL126" s="72">
        <f t="shared" ca="1" si="71"/>
        <v>0.58624642999025611</v>
      </c>
      <c r="AM126" s="72">
        <f ca="1">V126+(1+Coef!$J$8*(COS(V126))^2-(3/2)*Coef!$J$8*SIN(V126)*COS(V126)*(AL126-V126))*(AL126-V126)</f>
        <v>0.58625606747814651</v>
      </c>
      <c r="AN126" s="34" t="str">
        <f t="shared" ca="1" si="72"/>
        <v>29 628982 3717563 N</v>
      </c>
      <c r="AO126" s="33">
        <f t="shared" ca="1" si="84"/>
        <v>33.589998380434594</v>
      </c>
      <c r="AP126" s="33">
        <f t="shared" ca="1" si="85"/>
        <v>-7.6099984282929976</v>
      </c>
      <c r="AQ126" s="72">
        <f ca="1">'MGRS to Dist'!BP126</f>
        <v>2373.7965933450901</v>
      </c>
      <c r="AR126" s="72">
        <f ca="1">'MGRS to Dist'!BT126</f>
        <v>77.223624206078625</v>
      </c>
      <c r="AS126" s="72">
        <f ca="1">'MGRS to Dist'!BU126</f>
        <v>-102.7625759388587</v>
      </c>
      <c r="AT126" s="72">
        <f ca="1">'MGRS to Dist'!BV126</f>
        <v>77.237424061141269</v>
      </c>
    </row>
    <row r="127" spans="2:46" ht="16.5" customHeight="1">
      <c r="B127" s="38" t="s">
        <v>386</v>
      </c>
      <c r="C127" s="72" t="str">
        <f t="shared" si="73"/>
        <v>29SPT2609719106</v>
      </c>
      <c r="D127" s="72">
        <f t="array" aca="1" ref="D127" ca="1">MATCH(TRUE,ISERROR(VALUE(MID(C127,ROW(INDIRECT("1:"&amp;LEN(C127))),1))),0)</f>
        <v>3</v>
      </c>
      <c r="E127" s="72">
        <f t="shared" ca="1" si="74"/>
        <v>29</v>
      </c>
      <c r="F127" s="72" t="str">
        <f t="shared" ca="1" si="75"/>
        <v>S</v>
      </c>
      <c r="G127" s="72" t="str">
        <f t="shared" ca="1" si="76"/>
        <v>P</v>
      </c>
      <c r="H127" s="72" t="str">
        <f t="shared" ca="1" si="77"/>
        <v>T</v>
      </c>
      <c r="I127" s="72">
        <f t="shared" ca="1" si="78"/>
        <v>10</v>
      </c>
      <c r="J127" s="72">
        <f t="shared" ca="1" si="79"/>
        <v>26097</v>
      </c>
      <c r="K127" s="72">
        <f t="shared" ca="1" si="80"/>
        <v>19106</v>
      </c>
      <c r="L127" s="72">
        <f t="shared" ca="1" si="81"/>
        <v>170.80604746885038</v>
      </c>
      <c r="M127" s="72">
        <f ca="1">VLOOKUP(G127,Coef!$C$2:$F$25,4)</f>
        <v>6</v>
      </c>
      <c r="N127" s="31">
        <f ca="1">VLOOKUP(F127,Coef!$C$4:$D$23,2)</f>
        <v>15</v>
      </c>
      <c r="O127" s="31">
        <f ca="1">MOD(VLOOKUP(H127,Coef!$C$2:$G$21,5)+MOD(E127+1,2)*15,20)</f>
        <v>18</v>
      </c>
      <c r="P127" s="31">
        <f ca="1">VLOOKUP(N127,Coef!$A$27:$B$46,2)</f>
        <v>3.56</v>
      </c>
      <c r="Q127" s="31">
        <f ca="1">VLOOKUP(N127,Coef!$A$27:$C$46,3)+O127/10-0.1</f>
        <v>3.6999999999999997</v>
      </c>
      <c r="R127" s="31">
        <f ca="1">IF(Q127+0.1&lt;P127,Q127+2,Q127)</f>
        <v>3.6999999999999997</v>
      </c>
      <c r="S127" s="72">
        <f t="shared" ca="1" si="82"/>
        <v>626097</v>
      </c>
      <c r="T127" s="72">
        <f t="shared" ca="1" si="83"/>
        <v>3719105.9999999995</v>
      </c>
      <c r="U127" s="72">
        <f t="shared" ca="1" si="42"/>
        <v>3719105.9999999995</v>
      </c>
      <c r="V127" s="72">
        <f t="shared" ca="1" si="58"/>
        <v>0.58442957617680757</v>
      </c>
      <c r="W127" s="72">
        <f ca="1">(Coef!$J$9/(1+Coef!$J$8*(COS(V127))^2)^0.5)*Coef!$J$6</f>
        <v>6382091.6564568859</v>
      </c>
      <c r="X127" s="72">
        <f t="shared" ca="1" si="59"/>
        <v>-9</v>
      </c>
      <c r="Y127" s="72">
        <f t="shared" ca="1" si="60"/>
        <v>1.9757942503446379E-2</v>
      </c>
      <c r="Z127" s="72">
        <f t="shared" ca="1" si="61"/>
        <v>0.92030489500817136</v>
      </c>
      <c r="AA127" s="72">
        <f t="shared" ca="1" si="62"/>
        <v>0.64016494376630895</v>
      </c>
      <c r="AB127" s="72">
        <f t="shared" ca="1" si="63"/>
        <v>1.0445820236808934</v>
      </c>
      <c r="AC127" s="72">
        <f t="shared" ca="1" si="64"/>
        <v>0.94347775370224729</v>
      </c>
      <c r="AD127" s="72">
        <f t="shared" ca="1" si="65"/>
        <v>1.7208960335920687</v>
      </c>
      <c r="AE127" s="72">
        <f ca="1">Coef!$J$6*Coef!$J$9*(V127-(Coef!$J$10*AB127)+(Coef!$J$11*AC127)-(Coef!$J$12*AD127))</f>
        <v>3705094.7719951244</v>
      </c>
      <c r="AF127" s="72">
        <f t="shared" ca="1" si="66"/>
        <v>2.1953974902099212E-3</v>
      </c>
      <c r="AG127" s="72">
        <f ca="1">((Coef!$J$8*Y127^2)/2)*(COS(V127))^2</f>
        <v>9.1504207190476149E-7</v>
      </c>
      <c r="AH127" s="72">
        <f t="shared" ca="1" si="67"/>
        <v>1.9757936476996831E-2</v>
      </c>
      <c r="AI127" s="72">
        <f t="shared" ca="1" si="68"/>
        <v>0.58662497165813643</v>
      </c>
      <c r="AJ127" s="72">
        <f t="shared" ca="1" si="69"/>
        <v>1.9759222006300869E-2</v>
      </c>
      <c r="AK127" s="72">
        <f t="shared" ca="1" si="70"/>
        <v>2.3721411164517273E-2</v>
      </c>
      <c r="AL127" s="72">
        <f t="shared" ca="1" si="71"/>
        <v>0.58649526104833316</v>
      </c>
      <c r="AM127" s="72">
        <f ca="1">V127+(1+Coef!$J$8*(COS(V127))^2-(3/2)*Coef!$J$8*SIN(V127)*COS(V127)*(AL127-V127))*(AL127-V127)</f>
        <v>0.58650492513001595</v>
      </c>
      <c r="AN127" s="34" t="str">
        <f t="shared" ca="1" si="72"/>
        <v>29 626097 3719106 N</v>
      </c>
      <c r="AO127" s="33">
        <f t="shared" ca="1" si="84"/>
        <v>33.604256873586252</v>
      </c>
      <c r="AP127" s="33">
        <f t="shared" ca="1" si="85"/>
        <v>-7.6408632561786494</v>
      </c>
      <c r="AQ127" s="72">
        <f ca="1">'MGRS to Dist'!BP127</f>
        <v>3272.3607626959279</v>
      </c>
      <c r="AR127" s="72">
        <f ca="1">'MGRS to Dist'!BT127</f>
        <v>299.02193303215677</v>
      </c>
      <c r="AS127" s="72">
        <f ca="1">'MGRS to Dist'!BU127</f>
        <v>119.00485398563642</v>
      </c>
      <c r="AT127" s="72">
        <f ca="1">'MGRS to Dist'!BV127</f>
        <v>299.00485398563649</v>
      </c>
    </row>
    <row r="128" spans="2:46" ht="16.5" customHeight="1">
      <c r="B128" s="38" t="s">
        <v>387</v>
      </c>
      <c r="C128" s="72" t="str">
        <f t="shared" si="73"/>
        <v>29SPT3144811542</v>
      </c>
      <c r="D128" s="72">
        <f t="array" aca="1" ref="D128" ca="1">MATCH(TRUE,ISERROR(VALUE(MID(C128,ROW(INDIRECT("1:"&amp;LEN(C128))),1))),0)</f>
        <v>3</v>
      </c>
      <c r="E128" s="72">
        <f t="shared" ca="1" si="74"/>
        <v>29</v>
      </c>
      <c r="F128" s="72" t="str">
        <f t="shared" ca="1" si="75"/>
        <v>S</v>
      </c>
      <c r="G128" s="72" t="str">
        <f t="shared" ca="1" si="76"/>
        <v>P</v>
      </c>
      <c r="H128" s="72" t="str">
        <f t="shared" ca="1" si="77"/>
        <v>T</v>
      </c>
      <c r="I128" s="72">
        <f t="shared" ca="1" si="78"/>
        <v>10</v>
      </c>
      <c r="J128" s="72">
        <f t="shared" ca="1" si="79"/>
        <v>31448</v>
      </c>
      <c r="K128" s="72">
        <f t="shared" ca="1" si="80"/>
        <v>11542</v>
      </c>
      <c r="L128" s="72">
        <f t="shared" ca="1" si="81"/>
        <v>170.80604746885038</v>
      </c>
      <c r="M128" s="72">
        <f ca="1">VLOOKUP(G128,Coef!$C$2:$F$25,4)</f>
        <v>6</v>
      </c>
      <c r="N128" s="31">
        <f ca="1">VLOOKUP(F128,Coef!$C$4:$D$23,2)</f>
        <v>15</v>
      </c>
      <c r="O128" s="31">
        <f ca="1">MOD(VLOOKUP(H128,Coef!$C$2:$G$21,5)+MOD(E128+1,2)*15,20)</f>
        <v>18</v>
      </c>
      <c r="P128" s="31">
        <f ca="1">VLOOKUP(N128,Coef!$A$27:$B$46,2)</f>
        <v>3.56</v>
      </c>
      <c r="Q128" s="31">
        <f ca="1">VLOOKUP(N128,Coef!$A$27:$C$46,3)+O128/10-0.1</f>
        <v>3.6999999999999997</v>
      </c>
      <c r="R128" s="31">
        <f ca="1">IF(Q128+0.1&lt;P128,Q128+2,Q128)</f>
        <v>3.6999999999999997</v>
      </c>
      <c r="S128" s="72">
        <f t="shared" ca="1" si="82"/>
        <v>631448</v>
      </c>
      <c r="T128" s="72">
        <f t="shared" ca="1" si="83"/>
        <v>3711541.9999999995</v>
      </c>
      <c r="U128" s="72">
        <f t="shared" ca="1" si="42"/>
        <v>3711541.9999999995</v>
      </c>
      <c r="V128" s="72">
        <f t="shared" ca="1" si="58"/>
        <v>0.58324095038496371</v>
      </c>
      <c r="W128" s="72">
        <f ca="1">(Coef!$J$9/(1+Coef!$J$8*(COS(V128))^2)^0.5)*Coef!$J$6</f>
        <v>6382068.252790926</v>
      </c>
      <c r="X128" s="72">
        <f t="shared" ca="1" si="59"/>
        <v>-9</v>
      </c>
      <c r="Y128" s="72">
        <f t="shared" ca="1" si="60"/>
        <v>2.0596457886911005E-2</v>
      </c>
      <c r="Z128" s="72">
        <f t="shared" ca="1" si="61"/>
        <v>0.91937231015797793</v>
      </c>
      <c r="AA128" s="72">
        <f t="shared" ca="1" si="62"/>
        <v>0.64052142744316753</v>
      </c>
      <c r="AB128" s="72">
        <f t="shared" ca="1" si="63"/>
        <v>1.0429271054639526</v>
      </c>
      <c r="AC128" s="72">
        <f t="shared" ca="1" si="64"/>
        <v>0.94232568595875632</v>
      </c>
      <c r="AD128" s="72">
        <f t="shared" ca="1" si="65"/>
        <v>1.7192920143180868</v>
      </c>
      <c r="AE128" s="72">
        <f ca="1">Coef!$J$6*Coef!$J$9*(V128-(Coef!$J$10*AB128)+(Coef!$J$11*AC128)-(Coef!$J$12*AD128))</f>
        <v>3697544.2916433099</v>
      </c>
      <c r="AF128" s="72">
        <f t="shared" ca="1" si="66"/>
        <v>2.1932871605640316E-3</v>
      </c>
      <c r="AG128" s="72">
        <f ca="1">((Coef!$J$8*Y128^2)/2)*(COS(V128))^2</f>
        <v>9.9592077495615243E-7</v>
      </c>
      <c r="AH128" s="72">
        <f t="shared" ca="1" si="67"/>
        <v>2.0596451049430906E-2</v>
      </c>
      <c r="AI128" s="72">
        <f t="shared" ca="1" si="68"/>
        <v>0.58543423536118744</v>
      </c>
      <c r="AJ128" s="72">
        <f t="shared" ca="1" si="69"/>
        <v>2.0597907296765305E-2</v>
      </c>
      <c r="AK128" s="72">
        <f t="shared" ca="1" si="70"/>
        <v>2.4708340451529736E-2</v>
      </c>
      <c r="AL128" s="72">
        <f t="shared" ca="1" si="71"/>
        <v>0.58529364770942116</v>
      </c>
      <c r="AM128" s="72">
        <f ca="1">V128+(1+Coef!$J$8*(COS(V128))^2-(3/2)*Coef!$J$8*SIN(V128)*COS(V128)*(AL128-V128))*(AL128-V128)</f>
        <v>0.58530326629964335</v>
      </c>
      <c r="AN128" s="34" t="str">
        <f t="shared" ca="1" si="72"/>
        <v>29 631448 3711542 N</v>
      </c>
      <c r="AO128" s="33">
        <f t="shared" ca="1" si="84"/>
        <v>33.535406894191269</v>
      </c>
      <c r="AP128" s="33">
        <f t="shared" ca="1" si="85"/>
        <v>-7.5843163733549792</v>
      </c>
      <c r="AQ128" s="72">
        <f ca="1">'MGRS to Dist'!BP128</f>
        <v>9267.1936220600801</v>
      </c>
      <c r="AR128" s="72">
        <f ca="1">'MGRS to Dist'!BT128</f>
        <v>145.59965940137124</v>
      </c>
      <c r="AS128" s="72">
        <f ca="1">'MGRS to Dist'!BU128</f>
        <v>-34.369072827696478</v>
      </c>
      <c r="AT128" s="72">
        <f ca="1">'MGRS to Dist'!BV128</f>
        <v>145.63092717230353</v>
      </c>
    </row>
    <row r="129" spans="2:46" ht="16.5" customHeight="1">
      <c r="B129" s="38" t="s">
        <v>388</v>
      </c>
      <c r="C129" s="72" t="str">
        <f t="shared" si="73"/>
        <v>29SPT3595720301</v>
      </c>
      <c r="D129" s="72">
        <f t="array" aca="1" ref="D129" ca="1">MATCH(TRUE,ISERROR(VALUE(MID(C129,ROW(INDIRECT("1:"&amp;LEN(C129))),1))),0)</f>
        <v>3</v>
      </c>
      <c r="E129" s="72">
        <f t="shared" ca="1" si="74"/>
        <v>29</v>
      </c>
      <c r="F129" s="72" t="str">
        <f t="shared" ca="1" si="75"/>
        <v>S</v>
      </c>
      <c r="G129" s="72" t="str">
        <f t="shared" ca="1" si="76"/>
        <v>P</v>
      </c>
      <c r="H129" s="72" t="str">
        <f t="shared" ca="1" si="77"/>
        <v>T</v>
      </c>
      <c r="I129" s="72">
        <f t="shared" ca="1" si="78"/>
        <v>10</v>
      </c>
      <c r="J129" s="72">
        <f t="shared" ca="1" si="79"/>
        <v>35957</v>
      </c>
      <c r="K129" s="72">
        <f t="shared" ca="1" si="80"/>
        <v>20301</v>
      </c>
      <c r="L129" s="72">
        <f t="shared" ca="1" si="81"/>
        <v>170.80604746885038</v>
      </c>
      <c r="M129" s="72">
        <f ca="1">VLOOKUP(G129,Coef!$C$2:$F$25,4)</f>
        <v>6</v>
      </c>
      <c r="N129" s="31">
        <f ca="1">VLOOKUP(F129,Coef!$C$4:$D$23,2)</f>
        <v>15</v>
      </c>
      <c r="O129" s="31">
        <f ca="1">MOD(VLOOKUP(H129,Coef!$C$2:$G$21,5)+MOD(E129+1,2)*15,20)</f>
        <v>18</v>
      </c>
      <c r="P129" s="31">
        <f ca="1">VLOOKUP(N129,Coef!$A$27:$B$46,2)</f>
        <v>3.56</v>
      </c>
      <c r="Q129" s="31">
        <f ca="1">VLOOKUP(N129,Coef!$A$27:$C$46,3)+O129/10-0.1</f>
        <v>3.6999999999999997</v>
      </c>
      <c r="R129" s="31">
        <f ca="1">IF(Q129+0.1&lt;P129,Q129+2,Q129)</f>
        <v>3.6999999999999997</v>
      </c>
      <c r="S129" s="72">
        <f t="shared" ca="1" si="82"/>
        <v>635957</v>
      </c>
      <c r="T129" s="72">
        <f t="shared" ca="1" si="83"/>
        <v>3720300.9999999995</v>
      </c>
      <c r="U129" s="72">
        <f t="shared" ca="1" si="42"/>
        <v>3720300.9999999995</v>
      </c>
      <c r="V129" s="72">
        <f t="shared" ca="1" si="58"/>
        <v>0.58461736145196008</v>
      </c>
      <c r="W129" s="72">
        <f ca="1">(Coef!$J$9/(1+Coef!$J$8*(COS(V129))^2)^0.5)*Coef!$J$6</f>
        <v>6382095.3560809335</v>
      </c>
      <c r="X129" s="72">
        <f t="shared" ca="1" si="59"/>
        <v>-9</v>
      </c>
      <c r="Y129" s="72">
        <f t="shared" ca="1" si="60"/>
        <v>2.1302878195083471E-2</v>
      </c>
      <c r="Z129" s="72">
        <f t="shared" ca="1" si="61"/>
        <v>0.92045175399894508</v>
      </c>
      <c r="AA129" s="72">
        <f t="shared" ca="1" si="62"/>
        <v>0.64010801412008334</v>
      </c>
      <c r="AB129" s="72">
        <f t="shared" ca="1" si="63"/>
        <v>1.0448432384514326</v>
      </c>
      <c r="AC129" s="72">
        <f t="shared" ca="1" si="64"/>
        <v>0.94365943236859529</v>
      </c>
      <c r="AD129" s="72">
        <f t="shared" ca="1" si="65"/>
        <v>1.7211487538950416</v>
      </c>
      <c r="AE129" s="72">
        <f ca="1">Coef!$J$6*Coef!$J$9*(V129-(Coef!$J$10*AB129)+(Coef!$J$11*AC129)-(Coef!$J$12*AD129))</f>
        <v>3706287.6436907537</v>
      </c>
      <c r="AF129" s="72">
        <f t="shared" ca="1" si="66"/>
        <v>2.1957296980675352E-3</v>
      </c>
      <c r="AG129" s="72">
        <f ca="1">((Coef!$J$8*Y129^2)/2)*(COS(V129))^2</f>
        <v>1.0634725275416662E-6</v>
      </c>
      <c r="AH129" s="72">
        <f t="shared" ca="1" si="67"/>
        <v>2.1302870643408231E-2</v>
      </c>
      <c r="AI129" s="72">
        <f t="shared" ca="1" si="68"/>
        <v>0.58681308881492944</v>
      </c>
      <c r="AJ129" s="72">
        <f t="shared" ca="1" si="69"/>
        <v>2.1304481930747687E-2</v>
      </c>
      <c r="AK129" s="72">
        <f t="shared" ca="1" si="70"/>
        <v>2.55789499060722E-2</v>
      </c>
      <c r="AL129" s="72">
        <f t="shared" ca="1" si="71"/>
        <v>0.58666224369699183</v>
      </c>
      <c r="AM129" s="72">
        <f ca="1">V129+(1+Coef!$J$8*(COS(V129))^2-(3/2)*Coef!$J$8*SIN(V129)*COS(V129)*(AL129-V129))*(AL129-V129)</f>
        <v>0.58667180826872967</v>
      </c>
      <c r="AN129" s="34" t="str">
        <f t="shared" ca="1" si="72"/>
        <v>29 635957 3720301 N</v>
      </c>
      <c r="AO129" s="33">
        <f t="shared" ca="1" si="84"/>
        <v>33.613818573106442</v>
      </c>
      <c r="AP129" s="33">
        <f t="shared" ca="1" si="85"/>
        <v>-7.5344341260055092</v>
      </c>
      <c r="AQ129" s="72">
        <f ca="1">'MGRS to Dist'!BP129</f>
        <v>9853.2243890565442</v>
      </c>
      <c r="AR129" s="72">
        <f ca="1">'MGRS to Dist'!BT129</f>
        <v>27.910952792804551</v>
      </c>
      <c r="AS129" s="72">
        <f ca="1">'MGRS to Dist'!BU129</f>
        <v>-152.06146119765086</v>
      </c>
      <c r="AT129" s="72">
        <f ca="1">'MGRS to Dist'!BV129</f>
        <v>27.938538802349115</v>
      </c>
    </row>
    <row r="130" spans="2:46" ht="16.5" customHeight="1">
      <c r="B130" s="38" t="s">
        <v>389</v>
      </c>
      <c r="C130" s="72" t="str">
        <f t="shared" si="73"/>
        <v>29SPT2816618821</v>
      </c>
      <c r="D130" s="72">
        <f t="array" aca="1" ref="D130" ca="1">MATCH(TRUE,ISERROR(VALUE(MID(C130,ROW(INDIRECT("1:"&amp;LEN(C130))),1))),0)</f>
        <v>3</v>
      </c>
      <c r="E130" s="72">
        <f t="shared" ca="1" si="74"/>
        <v>29</v>
      </c>
      <c r="F130" s="72" t="str">
        <f t="shared" ca="1" si="75"/>
        <v>S</v>
      </c>
      <c r="G130" s="72" t="str">
        <f t="shared" ca="1" si="76"/>
        <v>P</v>
      </c>
      <c r="H130" s="72" t="str">
        <f t="shared" ca="1" si="77"/>
        <v>T</v>
      </c>
      <c r="I130" s="72">
        <f t="shared" ca="1" si="78"/>
        <v>10</v>
      </c>
      <c r="J130" s="72">
        <f t="shared" ca="1" si="79"/>
        <v>28166</v>
      </c>
      <c r="K130" s="72">
        <f t="shared" ca="1" si="80"/>
        <v>18821</v>
      </c>
      <c r="L130" s="72">
        <f t="shared" ca="1" si="81"/>
        <v>170.80604746885038</v>
      </c>
      <c r="M130" s="72">
        <f ca="1">VLOOKUP(G130,Coef!$C$2:$F$25,4)</f>
        <v>6</v>
      </c>
      <c r="N130" s="31">
        <f ca="1">VLOOKUP(F130,Coef!$C$4:$D$23,2)</f>
        <v>15</v>
      </c>
      <c r="O130" s="31">
        <f ca="1">MOD(VLOOKUP(H130,Coef!$C$2:$G$21,5)+MOD(E130+1,2)*15,20)</f>
        <v>18</v>
      </c>
      <c r="P130" s="31">
        <f ca="1">VLOOKUP(N130,Coef!$A$27:$B$46,2)</f>
        <v>3.56</v>
      </c>
      <c r="Q130" s="31">
        <f ca="1">VLOOKUP(N130,Coef!$A$27:$C$46,3)+O130/10-0.1</f>
        <v>3.6999999999999997</v>
      </c>
      <c r="R130" s="31">
        <f ca="1">IF(Q130+0.1&lt;P130,Q130+2,Q130)</f>
        <v>3.6999999999999997</v>
      </c>
      <c r="S130" s="72">
        <f t="shared" ca="1" si="82"/>
        <v>628166</v>
      </c>
      <c r="T130" s="72">
        <f t="shared" ca="1" si="83"/>
        <v>3718820.9999999995</v>
      </c>
      <c r="U130" s="72">
        <f t="shared" ref="U130:U193" ca="1" si="86">IF(N130&lt;11,T130-10000000,T130)</f>
        <v>3718820.9999999995</v>
      </c>
      <c r="V130" s="72">
        <f t="shared" ca="1" si="58"/>
        <v>0.58438479056725245</v>
      </c>
      <c r="W130" s="72">
        <f ca="1">(Coef!$J$9/(1+Coef!$J$8*(COS(V130))^2)^0.5)*Coef!$J$6</f>
        <v>6382090.7742079226</v>
      </c>
      <c r="X130" s="72">
        <f t="shared" ca="1" si="59"/>
        <v>-9</v>
      </c>
      <c r="Y130" s="72">
        <f t="shared" ca="1" si="60"/>
        <v>2.0082133666597151E-2</v>
      </c>
      <c r="Z130" s="72">
        <f t="shared" ca="1" si="61"/>
        <v>0.9202698508883278</v>
      </c>
      <c r="AA130" s="72">
        <f t="shared" ca="1" si="62"/>
        <v>0.64017849654643</v>
      </c>
      <c r="AB130" s="72">
        <f t="shared" ca="1" si="63"/>
        <v>1.0445197160114164</v>
      </c>
      <c r="AC130" s="72">
        <f t="shared" ca="1" si="64"/>
        <v>0.94343441114516968</v>
      </c>
      <c r="AD130" s="72">
        <f t="shared" ca="1" si="65"/>
        <v>1.7208357335593332</v>
      </c>
      <c r="AE130" s="72">
        <f ca="1">Coef!$J$6*Coef!$J$9*(V130-(Coef!$J$10*AB130)+(Coef!$J$11*AC130)-(Coef!$J$12*AD130))</f>
        <v>3704810.2798887203</v>
      </c>
      <c r="AF130" s="72">
        <f t="shared" ca="1" si="66"/>
        <v>2.1953182126304284E-3</v>
      </c>
      <c r="AG130" s="72">
        <f ca="1">((Coef!$J$8*Y130^2)/2)*(COS(V130))^2</f>
        <v>9.4537272177876985E-7</v>
      </c>
      <c r="AH130" s="72">
        <f t="shared" ca="1" si="67"/>
        <v>2.0082127338230029E-2</v>
      </c>
      <c r="AI130" s="72">
        <f t="shared" ca="1" si="68"/>
        <v>0.5865801067044889</v>
      </c>
      <c r="AJ130" s="72">
        <f t="shared" ca="1" si="69"/>
        <v>2.0083477191791266E-2</v>
      </c>
      <c r="AK130" s="72">
        <f t="shared" ca="1" si="70"/>
        <v>2.4109818849718093E-2</v>
      </c>
      <c r="AL130" s="72">
        <f t="shared" ca="1" si="71"/>
        <v>0.58644611850653372</v>
      </c>
      <c r="AM130" s="72">
        <f ca="1">V130+(1+Coef!$J$8*(COS(V130))^2-(3/2)*Coef!$J$8*SIN(V130)*COS(V130)*(AL130-V130))*(AL130-V130)</f>
        <v>0.58645576281989464</v>
      </c>
      <c r="AN130" s="34" t="str">
        <f t="shared" ca="1" si="72"/>
        <v>29 628166 3718821 N</v>
      </c>
      <c r="AO130" s="33">
        <f t="shared" ca="1" si="84"/>
        <v>33.601440080705189</v>
      </c>
      <c r="AP130" s="33">
        <f t="shared" ca="1" si="85"/>
        <v>-7.6186091350861957</v>
      </c>
      <c r="AQ130" s="72">
        <f ca="1">'MGRS to Dist'!BP130</f>
        <v>7931.7934315824959</v>
      </c>
      <c r="AR130" s="72">
        <f ca="1">'MGRS to Dist'!BT130</f>
        <v>260.00974507474035</v>
      </c>
      <c r="AS130" s="72">
        <f ca="1">'MGRS to Dist'!BU130</f>
        <v>79.963153994602152</v>
      </c>
      <c r="AT130" s="72">
        <f ca="1">'MGRS to Dist'!BV130</f>
        <v>259.96315399460218</v>
      </c>
    </row>
    <row r="131" spans="2:46" ht="16.5" customHeight="1">
      <c r="B131" s="38" t="s">
        <v>390</v>
      </c>
      <c r="C131" s="72" t="str">
        <f t="shared" si="73"/>
        <v>29SPT3848319524</v>
      </c>
      <c r="D131" s="72">
        <f t="array" aca="1" ref="D131" ca="1">MATCH(TRUE,ISERROR(VALUE(MID(C131,ROW(INDIRECT("1:"&amp;LEN(C131))),1))),0)</f>
        <v>3</v>
      </c>
      <c r="E131" s="72">
        <f t="shared" ca="1" si="74"/>
        <v>29</v>
      </c>
      <c r="F131" s="72" t="str">
        <f t="shared" ca="1" si="75"/>
        <v>S</v>
      </c>
      <c r="G131" s="72" t="str">
        <f t="shared" ca="1" si="76"/>
        <v>P</v>
      </c>
      <c r="H131" s="72" t="str">
        <f t="shared" ca="1" si="77"/>
        <v>T</v>
      </c>
      <c r="I131" s="72">
        <f t="shared" ca="1" si="78"/>
        <v>10</v>
      </c>
      <c r="J131" s="72">
        <f t="shared" ca="1" si="79"/>
        <v>38483</v>
      </c>
      <c r="K131" s="72">
        <f t="shared" ca="1" si="80"/>
        <v>19524</v>
      </c>
      <c r="L131" s="72">
        <f t="shared" ca="1" si="81"/>
        <v>170.80604746885038</v>
      </c>
      <c r="M131" s="72">
        <f ca="1">VLOOKUP(G131,Coef!$C$2:$F$25,4)</f>
        <v>6</v>
      </c>
      <c r="N131" s="31">
        <f ca="1">VLOOKUP(F131,Coef!$C$4:$D$23,2)</f>
        <v>15</v>
      </c>
      <c r="O131" s="31">
        <f ca="1">MOD(VLOOKUP(H131,Coef!$C$2:$G$21,5)+MOD(E131+1,2)*15,20)</f>
        <v>18</v>
      </c>
      <c r="P131" s="31">
        <f ca="1">VLOOKUP(N131,Coef!$A$27:$B$46,2)</f>
        <v>3.56</v>
      </c>
      <c r="Q131" s="31">
        <f ca="1">VLOOKUP(N131,Coef!$A$27:$C$46,3)+O131/10-0.1</f>
        <v>3.6999999999999997</v>
      </c>
      <c r="R131" s="31">
        <f ca="1">IF(Q131+0.1&lt;P131,Q131+2,Q131)</f>
        <v>3.6999999999999997</v>
      </c>
      <c r="S131" s="72">
        <f t="shared" ca="1" si="82"/>
        <v>638483</v>
      </c>
      <c r="T131" s="72">
        <f t="shared" ca="1" si="83"/>
        <v>3719523.9999999995</v>
      </c>
      <c r="U131" s="72">
        <f t="shared" ca="1" si="86"/>
        <v>3719523.9999999995</v>
      </c>
      <c r="V131" s="72">
        <f t="shared" ref="V131:V194" ca="1" si="87">U131/(6366197.724*0.9996)</f>
        <v>0.58449526173748856</v>
      </c>
      <c r="W131" s="72">
        <f ca="1">(Coef!$J$9/(1+Coef!$J$8*(COS(V131))^2)^0.5)*Coef!$J$6</f>
        <v>6382092.9504834572</v>
      </c>
      <c r="X131" s="72">
        <f t="shared" ref="X131:X194" ca="1" si="88">6*E131-183</f>
        <v>-9</v>
      </c>
      <c r="Y131" s="72">
        <f t="shared" ref="Y131:Y194" ca="1" si="89">(S131-500000)/W131</f>
        <v>2.1698681149654772E-2</v>
      </c>
      <c r="Z131" s="72">
        <f t="shared" ref="Z131:Z194" ca="1" si="90">SIN(2*V131)</f>
        <v>0.92035627969440092</v>
      </c>
      <c r="AA131" s="72">
        <f t="shared" ref="AA131:AA194" ca="1" si="91">Z131*(COS(V131))^2</f>
        <v>0.6401450492277565</v>
      </c>
      <c r="AB131" s="72">
        <f t="shared" ref="AB131:AB194" ca="1" si="92">V131+(Z131/2)</f>
        <v>1.044673401584689</v>
      </c>
      <c r="AC131" s="72">
        <f t="shared" ref="AC131:AC194" ca="1" si="93">(3*AB131+AA131)/4</f>
        <v>0.94354131349545589</v>
      </c>
      <c r="AD131" s="72">
        <f t="shared" ref="AD131:AD194" ca="1" si="94">(5*AC131+AA131*(COS(V131))^2)/3</f>
        <v>1.7209844542528072</v>
      </c>
      <c r="AE131" s="72">
        <f ca="1">Coef!$J$6*Coef!$J$9*(V131-(Coef!$J$10*AB131)+(Coef!$J$11*AC131)-(Coef!$J$12*AD131))</f>
        <v>3705512.0272979415</v>
      </c>
      <c r="AF131" s="72">
        <f t="shared" ref="AF131:AF194" ca="1" si="95">(U131-AE131)/W131</f>
        <v>2.1955137304912795E-3</v>
      </c>
      <c r="AG131" s="72">
        <f ca="1">((Coef!$J$8*Y131^2)/2)*(COS(V131))^2</f>
        <v>1.1035361373609942E-6</v>
      </c>
      <c r="AH131" s="72">
        <f t="shared" ref="AH131:AH194" ca="1" si="96">Y131*(1-(AG131/3))</f>
        <v>2.1698673167895179E-2</v>
      </c>
      <c r="AI131" s="72">
        <f t="shared" ref="AI131:AI194" ca="1" si="97">AF131*(1-AG131)+V131</f>
        <v>0.58669077304515105</v>
      </c>
      <c r="AJ131" s="72">
        <f t="shared" ref="AJ131:AJ194" ca="1" si="98">(EXP(AH131)-EXP(-AH131))/2</f>
        <v>2.1700375947770634E-2</v>
      </c>
      <c r="AK131" s="72">
        <f t="shared" ref="AK131:AK194" ca="1" si="99">ATAN(AJ131/COS(AI131))</f>
        <v>2.6051944056147351E-2</v>
      </c>
      <c r="AL131" s="72">
        <f t="shared" ref="AL131:AL194" ca="1" si="100">ATAN(COS(AK131)*TAN(AI131))</f>
        <v>0.58653431343085227</v>
      </c>
      <c r="AM131" s="72">
        <f ca="1">V131+(1+Coef!$J$8*(COS(V131))^2-(3/2)*Coef!$J$8*SIN(V131)*COS(V131)*(AL131-V131))*(AL131-V131)</f>
        <v>0.58654385233290585</v>
      </c>
      <c r="AN131" s="34" t="str">
        <f t="shared" ref="AN131:AN194" ca="1" si="101">E131&amp;" "&amp;RIGHT(S131+1000000,6)&amp;" "&amp;RIGHT(T131+10000000,7)&amp;" "&amp;IF(AO131&lt;0,"S","N")</f>
        <v>29 638483 3719524 N</v>
      </c>
      <c r="AO131" s="33">
        <f t="shared" ref="AO131:AO194" ca="1" si="102">AM131/PI()*180</f>
        <v>33.606487238020094</v>
      </c>
      <c r="AP131" s="33">
        <f t="shared" ref="AP131:AP194" ca="1" si="103">AK131/PI()*180+X131</f>
        <v>-7.5073335574718261</v>
      </c>
      <c r="AQ131" s="72">
        <f ca="1">'MGRS to Dist'!BP131</f>
        <v>10342.79276417658</v>
      </c>
      <c r="AR131" s="72">
        <f ca="1">'MGRS to Dist'!BT131</f>
        <v>86.852064289150917</v>
      </c>
      <c r="AS131" s="72">
        <f ca="1">'MGRS to Dist'!BU131</f>
        <v>-93.086350321455242</v>
      </c>
      <c r="AT131" s="72">
        <f ca="1">'MGRS to Dist'!BV131</f>
        <v>86.913649678544743</v>
      </c>
    </row>
    <row r="132" spans="2:46" ht="16.5" customHeight="1">
      <c r="B132" s="38" t="s">
        <v>391</v>
      </c>
      <c r="C132" s="72" t="str">
        <f t="shared" ref="C132:C195" si="104">SUBSTITUTE(B132," ","")</f>
        <v>29SPT3774719906</v>
      </c>
      <c r="D132" s="72">
        <f t="array" aca="1" ref="D132" ca="1">MATCH(TRUE,ISERROR(VALUE(MID(C132,ROW(INDIRECT("1:"&amp;LEN(C132))),1))),0)</f>
        <v>3</v>
      </c>
      <c r="E132" s="72">
        <f t="shared" ref="E132:E195" ca="1" si="105">VALUE(LEFT(C132,D132-1))</f>
        <v>29</v>
      </c>
      <c r="F132" s="72" t="str">
        <f t="shared" ref="F132:F195" ca="1" si="106">MID(C132,D132,1)</f>
        <v>S</v>
      </c>
      <c r="G132" s="72" t="str">
        <f t="shared" ref="G132:G195" ca="1" si="107">MID(C132,D132+1,1)</f>
        <v>P</v>
      </c>
      <c r="H132" s="72" t="str">
        <f t="shared" ref="H132:H195" ca="1" si="108">MID(C132,D132+2,1)</f>
        <v>T</v>
      </c>
      <c r="I132" s="72">
        <f t="shared" ref="I132:I195" ca="1" si="109">LEN(C132)-D132-2</f>
        <v>10</v>
      </c>
      <c r="J132" s="72">
        <f t="shared" ref="J132:J195" ca="1" si="110">VALUE(LEFT(RIGHT(C132,I132),I132/2))*10^(5-I132/2)</f>
        <v>37747</v>
      </c>
      <c r="K132" s="72">
        <f t="shared" ref="K132:K195" ca="1" si="111">VALUE(RIGHT(C132,I132/2))*10^(5-I132/2)</f>
        <v>19906</v>
      </c>
      <c r="L132" s="72">
        <f t="shared" ref="L132:L195" ca="1" si="112">E132*6-183*PI()/180</f>
        <v>170.80604746885038</v>
      </c>
      <c r="M132" s="72">
        <f ca="1">VLOOKUP(G132,Coef!$C$2:$F$25,4)</f>
        <v>6</v>
      </c>
      <c r="N132" s="31">
        <f ca="1">VLOOKUP(F132,Coef!$C$4:$D$23,2)</f>
        <v>15</v>
      </c>
      <c r="O132" s="31">
        <f ca="1">MOD(VLOOKUP(H132,Coef!$C$2:$G$21,5)+MOD(E132+1,2)*15,20)</f>
        <v>18</v>
      </c>
      <c r="P132" s="31">
        <f ca="1">VLOOKUP(N132,Coef!$A$27:$B$46,2)</f>
        <v>3.56</v>
      </c>
      <c r="Q132" s="31">
        <f ca="1">VLOOKUP(N132,Coef!$A$27:$C$46,3)+O132/10-0.1</f>
        <v>3.6999999999999997</v>
      </c>
      <c r="R132" s="31">
        <f ca="1">IF(Q132+0.1&lt;P132,Q132+2,Q132)</f>
        <v>3.6999999999999997</v>
      </c>
      <c r="S132" s="72">
        <f t="shared" ref="S132:S195" ca="1" si="113">M132*100000+J132</f>
        <v>637747</v>
      </c>
      <c r="T132" s="72">
        <f t="shared" ref="T132:T195" ca="1" si="114">R132*1000000+K132</f>
        <v>3719905.9999999995</v>
      </c>
      <c r="U132" s="72">
        <f t="shared" ca="1" si="86"/>
        <v>3719905.9999999995</v>
      </c>
      <c r="V132" s="72">
        <f t="shared" ca="1" si="87"/>
        <v>0.58455529016854146</v>
      </c>
      <c r="W132" s="72">
        <f ca="1">(Coef!$J$9/(1+Coef!$J$8*(COS(V132))^2)^0.5)*Coef!$J$6</f>
        <v>6382094.1331266258</v>
      </c>
      <c r="X132" s="72">
        <f t="shared" ca="1" si="88"/>
        <v>-9</v>
      </c>
      <c r="Y132" s="72">
        <f t="shared" ca="1" si="89"/>
        <v>2.1583354479999955E-2</v>
      </c>
      <c r="Z132" s="72">
        <f t="shared" ca="1" si="90"/>
        <v>0.92040322501450533</v>
      </c>
      <c r="AA132" s="72">
        <f t="shared" ca="1" si="91"/>
        <v>0.64012685028414329</v>
      </c>
      <c r="AB132" s="72">
        <f t="shared" ca="1" si="92"/>
        <v>1.0447569026757941</v>
      </c>
      <c r="AC132" s="72">
        <f t="shared" ca="1" si="93"/>
        <v>0.94359938957788136</v>
      </c>
      <c r="AD132" s="72">
        <f t="shared" ca="1" si="94"/>
        <v>1.7210652395768562</v>
      </c>
      <c r="AE132" s="72">
        <f ca="1">Coef!$J$6*Coef!$J$9*(V132-(Coef!$J$10*AB132)+(Coef!$J$11*AC132)-(Coef!$J$12*AD132))</f>
        <v>3705893.3469593236</v>
      </c>
      <c r="AF132" s="72">
        <f t="shared" ca="1" si="95"/>
        <v>2.1956199248053133E-3</v>
      </c>
      <c r="AG132" s="72">
        <f ca="1">((Coef!$J$8*Y132^2)/2)*(COS(V132))^2</f>
        <v>1.0917501784491356E-6</v>
      </c>
      <c r="AH132" s="72">
        <f t="shared" ca="1" si="96"/>
        <v>2.1583346625456253E-2</v>
      </c>
      <c r="AI132" s="72">
        <f t="shared" ca="1" si="97"/>
        <v>0.58675090769627836</v>
      </c>
      <c r="AJ132" s="72">
        <f t="shared" ca="1" si="98"/>
        <v>2.1585022398583176E-2</v>
      </c>
      <c r="AK132" s="72">
        <f t="shared" ca="1" si="99"/>
        <v>2.5914556398544737E-2</v>
      </c>
      <c r="AL132" s="72">
        <f t="shared" ca="1" si="100"/>
        <v>0.58659608620307324</v>
      </c>
      <c r="AM132" s="72">
        <f ca="1">V132+(1+Coef!$J$8*(COS(V132))^2-(3/2)*Coef!$J$8*SIN(V132)*COS(V132)*(AL132-V132))*(AL132-V132)</f>
        <v>0.58660563248790198</v>
      </c>
      <c r="AN132" s="34" t="str">
        <f t="shared" ca="1" si="101"/>
        <v>29 637747 3719906 N</v>
      </c>
      <c r="AO132" s="33">
        <f t="shared" ca="1" si="102"/>
        <v>33.610026980159034</v>
      </c>
      <c r="AP132" s="33">
        <f t="shared" ca="1" si="103"/>
        <v>-7.5152052904096438</v>
      </c>
      <c r="AQ132" s="72">
        <f ca="1">'MGRS to Dist'!BP132</f>
        <v>829.36524598107201</v>
      </c>
      <c r="AR132" s="72">
        <f ca="1">'MGRS to Dist'!BT132</f>
        <v>298.36820045731832</v>
      </c>
      <c r="AS132" s="72">
        <f ca="1">'MGRS to Dist'!BU132</f>
        <v>118.3638433619882</v>
      </c>
      <c r="AT132" s="72">
        <f ca="1">'MGRS to Dist'!BV132</f>
        <v>298.3638433619883</v>
      </c>
    </row>
    <row r="133" spans="2:46" ht="16.5" customHeight="1">
      <c r="B133" s="38" t="s">
        <v>392</v>
      </c>
      <c r="C133" s="72" t="str">
        <f t="shared" si="104"/>
        <v>29SPT3784319676</v>
      </c>
      <c r="D133" s="72">
        <f t="array" aca="1" ref="D133" ca="1">MATCH(TRUE,ISERROR(VALUE(MID(C133,ROW(INDIRECT("1:"&amp;LEN(C133))),1))),0)</f>
        <v>3</v>
      </c>
      <c r="E133" s="72">
        <f t="shared" ca="1" si="105"/>
        <v>29</v>
      </c>
      <c r="F133" s="72" t="str">
        <f t="shared" ca="1" si="106"/>
        <v>S</v>
      </c>
      <c r="G133" s="72" t="str">
        <f t="shared" ca="1" si="107"/>
        <v>P</v>
      </c>
      <c r="H133" s="72" t="str">
        <f t="shared" ca="1" si="108"/>
        <v>T</v>
      </c>
      <c r="I133" s="72">
        <f t="shared" ca="1" si="109"/>
        <v>10</v>
      </c>
      <c r="J133" s="72">
        <f t="shared" ca="1" si="110"/>
        <v>37843</v>
      </c>
      <c r="K133" s="72">
        <f t="shared" ca="1" si="111"/>
        <v>19676</v>
      </c>
      <c r="L133" s="72">
        <f t="shared" ca="1" si="112"/>
        <v>170.80604746885038</v>
      </c>
      <c r="M133" s="72">
        <f ca="1">VLOOKUP(G133,Coef!$C$2:$F$25,4)</f>
        <v>6</v>
      </c>
      <c r="N133" s="31">
        <f ca="1">VLOOKUP(F133,Coef!$C$4:$D$23,2)</f>
        <v>15</v>
      </c>
      <c r="O133" s="31">
        <f ca="1">MOD(VLOOKUP(H133,Coef!$C$2:$G$21,5)+MOD(E133+1,2)*15,20)</f>
        <v>18</v>
      </c>
      <c r="P133" s="31">
        <f ca="1">VLOOKUP(N133,Coef!$A$27:$B$46,2)</f>
        <v>3.56</v>
      </c>
      <c r="Q133" s="31">
        <f ca="1">VLOOKUP(N133,Coef!$A$27:$C$46,3)+O133/10-0.1</f>
        <v>3.6999999999999997</v>
      </c>
      <c r="R133" s="31">
        <f ca="1">IF(Q133+0.1&lt;P133,Q133+2,Q133)</f>
        <v>3.6999999999999997</v>
      </c>
      <c r="S133" s="72">
        <f t="shared" ca="1" si="113"/>
        <v>637843</v>
      </c>
      <c r="T133" s="72">
        <f t="shared" ca="1" si="114"/>
        <v>3719675.9999999995</v>
      </c>
      <c r="U133" s="72">
        <f t="shared" ca="1" si="86"/>
        <v>3719675.9999999995</v>
      </c>
      <c r="V133" s="72">
        <f t="shared" ca="1" si="87"/>
        <v>0.58451914739591804</v>
      </c>
      <c r="W133" s="72">
        <f ca="1">(Coef!$J$9/(1+Coef!$J$8*(COS(V133))^2)^0.5)*Coef!$J$6</f>
        <v>6382093.4210566804</v>
      </c>
      <c r="X133" s="72">
        <f t="shared" ca="1" si="88"/>
        <v>-9</v>
      </c>
      <c r="Y133" s="72">
        <f t="shared" ca="1" si="89"/>
        <v>2.1598398974419494E-2</v>
      </c>
      <c r="Z133" s="72">
        <f t="shared" ca="1" si="90"/>
        <v>0.92037496109674999</v>
      </c>
      <c r="AA133" s="72">
        <f t="shared" ca="1" si="91"/>
        <v>0.64013780980061963</v>
      </c>
      <c r="AB133" s="72">
        <f t="shared" ca="1" si="92"/>
        <v>1.0447066279442931</v>
      </c>
      <c r="AC133" s="72">
        <f t="shared" ca="1" si="93"/>
        <v>0.94356442340837476</v>
      </c>
      <c r="AD133" s="72">
        <f t="shared" ca="1" si="94"/>
        <v>1.7210166015046597</v>
      </c>
      <c r="AE133" s="72">
        <f ca="1">Coef!$J$6*Coef!$J$9*(V133-(Coef!$J$10*AB133)+(Coef!$J$11*AC133)-(Coef!$J$12*AD133))</f>
        <v>3705663.756561894</v>
      </c>
      <c r="AF133" s="72">
        <f t="shared" ca="1" si="95"/>
        <v>2.1955559898064864E-3</v>
      </c>
      <c r="AG133" s="72">
        <f ca="1">((Coef!$J$8*Y133^2)/2)*(COS(V133))^2</f>
        <v>1.0933249911143476E-6</v>
      </c>
      <c r="AH133" s="72">
        <f t="shared" ca="1" si="96"/>
        <v>2.1598391103063039E-2</v>
      </c>
      <c r="AI133" s="72">
        <f t="shared" ca="1" si="97"/>
        <v>0.58671470098526834</v>
      </c>
      <c r="AJ133" s="72">
        <f t="shared" ca="1" si="98"/>
        <v>2.1600070382935488E-2</v>
      </c>
      <c r="AK133" s="72">
        <f t="shared" ca="1" si="99"/>
        <v>2.5931990670452744E-2</v>
      </c>
      <c r="AL133" s="72">
        <f t="shared" ca="1" si="100"/>
        <v>0.58655967580960444</v>
      </c>
      <c r="AM133" s="72">
        <f ca="1">V133+(1+Coef!$J$8*(COS(V133))^2-(3/2)*Coef!$J$8*SIN(V133)*COS(V133)*(AL133-V133))*(AL133-V133)</f>
        <v>0.58656922130318201</v>
      </c>
      <c r="AN133" s="34" t="str">
        <f t="shared" ca="1" si="101"/>
        <v>29 637843 3719676 N</v>
      </c>
      <c r="AO133" s="33">
        <f t="shared" ca="1" si="102"/>
        <v>33.607940772947508</v>
      </c>
      <c r="AP133" s="33">
        <f t="shared" ca="1" si="103"/>
        <v>-7.5142063802104317</v>
      </c>
      <c r="AQ133" s="72">
        <f ca="1">'MGRS to Dist'!BP133</f>
        <v>249.27217322308729</v>
      </c>
      <c r="AR133" s="72">
        <f ca="1">'MGRS to Dist'!BT133</f>
        <v>158.25885645768449</v>
      </c>
      <c r="AS133" s="72">
        <f ca="1">'MGRS to Dist'!BU133</f>
        <v>-21.740590623413844</v>
      </c>
      <c r="AT133" s="72">
        <f ca="1">'MGRS to Dist'!BV133</f>
        <v>158.25940937658618</v>
      </c>
    </row>
    <row r="134" spans="2:46" ht="16.5" customHeight="1">
      <c r="B134" s="38" t="s">
        <v>393</v>
      </c>
      <c r="C134" s="72" t="str">
        <f t="shared" si="104"/>
        <v>29SPT3672119790</v>
      </c>
      <c r="D134" s="72">
        <f t="array" aca="1" ref="D134" ca="1">MATCH(TRUE,ISERROR(VALUE(MID(C134,ROW(INDIRECT("1:"&amp;LEN(C134))),1))),0)</f>
        <v>3</v>
      </c>
      <c r="E134" s="72">
        <f t="shared" ca="1" si="105"/>
        <v>29</v>
      </c>
      <c r="F134" s="72" t="str">
        <f t="shared" ca="1" si="106"/>
        <v>S</v>
      </c>
      <c r="G134" s="72" t="str">
        <f t="shared" ca="1" si="107"/>
        <v>P</v>
      </c>
      <c r="H134" s="72" t="str">
        <f t="shared" ca="1" si="108"/>
        <v>T</v>
      </c>
      <c r="I134" s="72">
        <f t="shared" ca="1" si="109"/>
        <v>10</v>
      </c>
      <c r="J134" s="72">
        <f t="shared" ca="1" si="110"/>
        <v>36721</v>
      </c>
      <c r="K134" s="72">
        <f t="shared" ca="1" si="111"/>
        <v>19790</v>
      </c>
      <c r="L134" s="72">
        <f t="shared" ca="1" si="112"/>
        <v>170.80604746885038</v>
      </c>
      <c r="M134" s="72">
        <f ca="1">VLOOKUP(G134,Coef!$C$2:$F$25,4)</f>
        <v>6</v>
      </c>
      <c r="N134" s="31">
        <f ca="1">VLOOKUP(F134,Coef!$C$4:$D$23,2)</f>
        <v>15</v>
      </c>
      <c r="O134" s="31">
        <f ca="1">MOD(VLOOKUP(H134,Coef!$C$2:$G$21,5)+MOD(E134+1,2)*15,20)</f>
        <v>18</v>
      </c>
      <c r="P134" s="31">
        <f ca="1">VLOOKUP(N134,Coef!$A$27:$B$46,2)</f>
        <v>3.56</v>
      </c>
      <c r="Q134" s="31">
        <f ca="1">VLOOKUP(N134,Coef!$A$27:$C$46,3)+O134/10-0.1</f>
        <v>3.6999999999999997</v>
      </c>
      <c r="R134" s="31">
        <f ca="1">IF(Q134+0.1&lt;P134,Q134+2,Q134)</f>
        <v>3.6999999999999997</v>
      </c>
      <c r="S134" s="72">
        <f t="shared" ca="1" si="113"/>
        <v>636721</v>
      </c>
      <c r="T134" s="72">
        <f t="shared" ca="1" si="114"/>
        <v>3719789.9999999995</v>
      </c>
      <c r="U134" s="72">
        <f t="shared" ca="1" si="86"/>
        <v>3719789.9999999995</v>
      </c>
      <c r="V134" s="72">
        <f t="shared" ca="1" si="87"/>
        <v>0.58453706163974006</v>
      </c>
      <c r="W134" s="72">
        <f ca="1">(Coef!$J$9/(1+Coef!$J$8*(COS(V134))^2)^0.5)*Coef!$J$6</f>
        <v>6382093.7739929333</v>
      </c>
      <c r="X134" s="72">
        <f t="shared" ca="1" si="88"/>
        <v>-9</v>
      </c>
      <c r="Y134" s="72">
        <f t="shared" ca="1" si="89"/>
        <v>2.1422593406123052E-2</v>
      </c>
      <c r="Z134" s="72">
        <f t="shared" ca="1" si="90"/>
        <v>0.92038897077013537</v>
      </c>
      <c r="AA134" s="72">
        <f t="shared" ca="1" si="91"/>
        <v>0.64013237846307647</v>
      </c>
      <c r="AB134" s="72">
        <f t="shared" ca="1" si="92"/>
        <v>1.0447315470248077</v>
      </c>
      <c r="AC134" s="72">
        <f t="shared" ca="1" si="93"/>
        <v>0.9435817548843749</v>
      </c>
      <c r="AD134" s="72">
        <f t="shared" ca="1" si="94"/>
        <v>1.7210407099431857</v>
      </c>
      <c r="AE134" s="72">
        <f ca="1">Coef!$J$6*Coef!$J$9*(V134-(Coef!$J$10*AB134)+(Coef!$J$11*AC134)-(Coef!$J$12*AD134))</f>
        <v>3705777.5535318847</v>
      </c>
      <c r="AF134" s="72">
        <f t="shared" ca="1" si="95"/>
        <v>2.195587680835347E-3</v>
      </c>
      <c r="AG134" s="72">
        <f ca="1">((Coef!$J$8*Y134^2)/2)*(COS(V134))^2</f>
        <v>1.0755731476047741E-6</v>
      </c>
      <c r="AH134" s="72">
        <f t="shared" ca="1" si="96"/>
        <v>2.142258572560098E-2</v>
      </c>
      <c r="AI134" s="72">
        <f t="shared" ca="1" si="97"/>
        <v>0.58673264695906024</v>
      </c>
      <c r="AJ134" s="72">
        <f t="shared" ca="1" si="98"/>
        <v>2.142422433100688E-2</v>
      </c>
      <c r="AK134" s="72">
        <f t="shared" ca="1" si="99"/>
        <v>2.5721278699092777E-2</v>
      </c>
      <c r="AL134" s="72">
        <f t="shared" ca="1" si="100"/>
        <v>0.58658012869877885</v>
      </c>
      <c r="AM134" s="72">
        <f ca="1">V134+(1+Coef!$J$8*(COS(V134))^2-(3/2)*Coef!$J$8*SIN(V134)*COS(V134)*(AL134-V134))*(AL134-V134)</f>
        <v>0.58658968581656601</v>
      </c>
      <c r="AN134" s="34" t="str">
        <f t="shared" ca="1" si="101"/>
        <v>29 636721 3719790 N</v>
      </c>
      <c r="AO134" s="33">
        <f t="shared" ca="1" si="102"/>
        <v>33.609113303194199</v>
      </c>
      <c r="AP134" s="33">
        <f t="shared" ca="1" si="103"/>
        <v>-7.5262792868622395</v>
      </c>
      <c r="AQ134" s="72">
        <f ca="1">'MGRS to Dist'!BP134</f>
        <v>1127.9656672653159</v>
      </c>
      <c r="AR134" s="72">
        <f ca="1">'MGRS to Dist'!BT134</f>
        <v>276.65479728782338</v>
      </c>
      <c r="AS134" s="72">
        <f ca="1">'MGRS to Dist'!BU134</f>
        <v>96.648114746814983</v>
      </c>
      <c r="AT134" s="72">
        <f ca="1">'MGRS to Dist'!BV134</f>
        <v>276.64811474681494</v>
      </c>
    </row>
    <row r="135" spans="2:46" ht="16.5" customHeight="1">
      <c r="B135" s="38" t="s">
        <v>394</v>
      </c>
      <c r="C135" s="72" t="str">
        <f t="shared" si="104"/>
        <v>29SPT3813418103</v>
      </c>
      <c r="D135" s="72">
        <f t="array" aca="1" ref="D135" ca="1">MATCH(TRUE,ISERROR(VALUE(MID(C135,ROW(INDIRECT("1:"&amp;LEN(C135))),1))),0)</f>
        <v>3</v>
      </c>
      <c r="E135" s="72">
        <f t="shared" ca="1" si="105"/>
        <v>29</v>
      </c>
      <c r="F135" s="72" t="str">
        <f t="shared" ca="1" si="106"/>
        <v>S</v>
      </c>
      <c r="G135" s="72" t="str">
        <f t="shared" ca="1" si="107"/>
        <v>P</v>
      </c>
      <c r="H135" s="72" t="str">
        <f t="shared" ca="1" si="108"/>
        <v>T</v>
      </c>
      <c r="I135" s="72">
        <f t="shared" ca="1" si="109"/>
        <v>10</v>
      </c>
      <c r="J135" s="72">
        <f t="shared" ca="1" si="110"/>
        <v>38134</v>
      </c>
      <c r="K135" s="72">
        <f t="shared" ca="1" si="111"/>
        <v>18103</v>
      </c>
      <c r="L135" s="72">
        <f t="shared" ca="1" si="112"/>
        <v>170.80604746885038</v>
      </c>
      <c r="M135" s="72">
        <f ca="1">VLOOKUP(G135,Coef!$C$2:$F$25,4)</f>
        <v>6</v>
      </c>
      <c r="N135" s="31">
        <f ca="1">VLOOKUP(F135,Coef!$C$4:$D$23,2)</f>
        <v>15</v>
      </c>
      <c r="O135" s="31">
        <f ca="1">MOD(VLOOKUP(H135,Coef!$C$2:$G$21,5)+MOD(E135+1,2)*15,20)</f>
        <v>18</v>
      </c>
      <c r="P135" s="31">
        <f ca="1">VLOOKUP(N135,Coef!$A$27:$B$46,2)</f>
        <v>3.56</v>
      </c>
      <c r="Q135" s="31">
        <f ca="1">VLOOKUP(N135,Coef!$A$27:$C$46,3)+O135/10-0.1</f>
        <v>3.6999999999999997</v>
      </c>
      <c r="R135" s="31">
        <f ca="1">IF(Q135+0.1&lt;P135,Q135+2,Q135)</f>
        <v>3.6999999999999997</v>
      </c>
      <c r="S135" s="72">
        <f t="shared" ca="1" si="113"/>
        <v>638134</v>
      </c>
      <c r="T135" s="72">
        <f t="shared" ca="1" si="114"/>
        <v>3718102.9999999995</v>
      </c>
      <c r="U135" s="72">
        <f t="shared" ca="1" si="86"/>
        <v>3718102.9999999995</v>
      </c>
      <c r="V135" s="72">
        <f t="shared" ca="1" si="87"/>
        <v>0.58427196225967126</v>
      </c>
      <c r="W135" s="72">
        <f ca="1">(Coef!$J$9/(1+Coef!$J$8*(COS(V135))^2)^0.5)*Coef!$J$6</f>
        <v>6382088.5517102405</v>
      </c>
      <c r="X135" s="72">
        <f t="shared" ca="1" si="88"/>
        <v>-9</v>
      </c>
      <c r="Y135" s="72">
        <f t="shared" ca="1" si="89"/>
        <v>2.164401181224343E-2</v>
      </c>
      <c r="Z135" s="72">
        <f t="shared" ca="1" si="90"/>
        <v>0.92018153156842708</v>
      </c>
      <c r="AA135" s="72">
        <f t="shared" ca="1" si="91"/>
        <v>0.6402125980600768</v>
      </c>
      <c r="AB135" s="72">
        <f t="shared" ca="1" si="92"/>
        <v>1.0443627280438847</v>
      </c>
      <c r="AC135" s="72">
        <f t="shared" ca="1" si="93"/>
        <v>0.9433251955479327</v>
      </c>
      <c r="AD135" s="72">
        <f t="shared" ca="1" si="94"/>
        <v>1.7206837722735158</v>
      </c>
      <c r="AE135" s="72">
        <f ca="1">Coef!$J$6*Coef!$J$9*(V135-(Coef!$J$10*AB135)+(Coef!$J$11*AC135)-(Coef!$J$12*AD135))</f>
        <v>3704093.5599471726</v>
      </c>
      <c r="AF135" s="72">
        <f t="shared" ca="1" si="95"/>
        <v>2.1951184066652772E-3</v>
      </c>
      <c r="AG135" s="72">
        <f ca="1">((Coef!$J$8*Y135^2)/2)*(COS(V135))^2</f>
        <v>1.0983068695456762E-6</v>
      </c>
      <c r="AH135" s="72">
        <f t="shared" ca="1" si="96"/>
        <v>2.1644003888321144E-2</v>
      </c>
      <c r="AI135" s="72">
        <f t="shared" ca="1" si="97"/>
        <v>0.58646707825542288</v>
      </c>
      <c r="AJ135" s="72">
        <f t="shared" ca="1" si="98"/>
        <v>2.1645693830058155E-2</v>
      </c>
      <c r="AK135" s="72">
        <f t="shared" ca="1" si="99"/>
        <v>2.598246477274279E-2</v>
      </c>
      <c r="AL135" s="72">
        <f t="shared" ca="1" si="100"/>
        <v>0.58631148135981492</v>
      </c>
      <c r="AM135" s="72">
        <f ca="1">V135+(1+Coef!$J$8*(COS(V135))^2-(3/2)*Coef!$J$8*SIN(V135)*COS(V135)*(AL135-V135))*(AL135-V135)</f>
        <v>0.5863210252722918</v>
      </c>
      <c r="AN135" s="34" t="str">
        <f t="shared" ca="1" si="101"/>
        <v>29 638134 3718103 N</v>
      </c>
      <c r="AO135" s="33">
        <f t="shared" ca="1" si="102"/>
        <v>33.593720187885602</v>
      </c>
      <c r="AP135" s="33">
        <f t="shared" ca="1" si="103"/>
        <v>-7.5113144271745007</v>
      </c>
      <c r="AQ135" s="72">
        <f ca="1">'MGRS to Dist'!BP135</f>
        <v>2200.9446247663645</v>
      </c>
      <c r="AR135" s="72">
        <f ca="1">'MGRS to Dist'!BT135</f>
        <v>140.99755456473537</v>
      </c>
      <c r="AS135" s="72">
        <f ca="1">'MGRS to Dist'!BU135</f>
        <v>-38.994163700067986</v>
      </c>
      <c r="AT135" s="72">
        <f ca="1">'MGRS to Dist'!BV135</f>
        <v>141.00583629993201</v>
      </c>
    </row>
    <row r="136" spans="2:46" ht="16.5" customHeight="1">
      <c r="B136" s="38" t="s">
        <v>395</v>
      </c>
      <c r="C136" s="72" t="str">
        <f t="shared" si="104"/>
        <v>29SPT3021614793</v>
      </c>
      <c r="D136" s="72">
        <f t="array" aca="1" ref="D136" ca="1">MATCH(TRUE,ISERROR(VALUE(MID(C136,ROW(INDIRECT("1:"&amp;LEN(C136))),1))),0)</f>
        <v>3</v>
      </c>
      <c r="E136" s="72">
        <f t="shared" ca="1" si="105"/>
        <v>29</v>
      </c>
      <c r="F136" s="72" t="str">
        <f t="shared" ca="1" si="106"/>
        <v>S</v>
      </c>
      <c r="G136" s="72" t="str">
        <f t="shared" ca="1" si="107"/>
        <v>P</v>
      </c>
      <c r="H136" s="72" t="str">
        <f t="shared" ca="1" si="108"/>
        <v>T</v>
      </c>
      <c r="I136" s="72">
        <f t="shared" ca="1" si="109"/>
        <v>10</v>
      </c>
      <c r="J136" s="72">
        <f t="shared" ca="1" si="110"/>
        <v>30216</v>
      </c>
      <c r="K136" s="72">
        <f t="shared" ca="1" si="111"/>
        <v>14793</v>
      </c>
      <c r="L136" s="72">
        <f t="shared" ca="1" si="112"/>
        <v>170.80604746885038</v>
      </c>
      <c r="M136" s="72">
        <f ca="1">VLOOKUP(G136,Coef!$C$2:$F$25,4)</f>
        <v>6</v>
      </c>
      <c r="N136" s="31">
        <f ca="1">VLOOKUP(F136,Coef!$C$4:$D$23,2)</f>
        <v>15</v>
      </c>
      <c r="O136" s="31">
        <f ca="1">MOD(VLOOKUP(H136,Coef!$C$2:$G$21,5)+MOD(E136+1,2)*15,20)</f>
        <v>18</v>
      </c>
      <c r="P136" s="31">
        <f ca="1">VLOOKUP(N136,Coef!$A$27:$B$46,2)</f>
        <v>3.56</v>
      </c>
      <c r="Q136" s="31">
        <f ca="1">VLOOKUP(N136,Coef!$A$27:$C$46,3)+O136/10-0.1</f>
        <v>3.6999999999999997</v>
      </c>
      <c r="R136" s="31">
        <f ca="1">IF(Q136+0.1&lt;P136,Q136+2,Q136)</f>
        <v>3.6999999999999997</v>
      </c>
      <c r="S136" s="72">
        <f t="shared" ca="1" si="113"/>
        <v>630216</v>
      </c>
      <c r="T136" s="72">
        <f t="shared" ca="1" si="114"/>
        <v>3714792.9999999995</v>
      </c>
      <c r="U136" s="72">
        <f t="shared" ca="1" si="86"/>
        <v>3714792.9999999995</v>
      </c>
      <c r="V136" s="72">
        <f t="shared" ca="1" si="87"/>
        <v>0.58375182061887232</v>
      </c>
      <c r="W136" s="72">
        <f ca="1">(Coef!$J$9/(1+Coef!$J$8*(COS(V136))^2)^0.5)*Coef!$J$6</f>
        <v>6382078.3087248243</v>
      </c>
      <c r="X136" s="72">
        <f t="shared" ca="1" si="88"/>
        <v>-9</v>
      </c>
      <c r="Y136" s="72">
        <f t="shared" ca="1" si="89"/>
        <v>2.0403384869468626E-2</v>
      </c>
      <c r="Z136" s="72">
        <f t="shared" ca="1" si="90"/>
        <v>0.9197737712034384</v>
      </c>
      <c r="AA136" s="72">
        <f t="shared" ca="1" si="91"/>
        <v>0.64036902940210738</v>
      </c>
      <c r="AB136" s="72">
        <f t="shared" ca="1" si="92"/>
        <v>1.0436387062205914</v>
      </c>
      <c r="AC136" s="72">
        <f t="shared" ca="1" si="93"/>
        <v>0.94282128701597046</v>
      </c>
      <c r="AD136" s="72">
        <f t="shared" ca="1" si="94"/>
        <v>1.719982346403693</v>
      </c>
      <c r="AE136" s="72">
        <f ca="1">Coef!$J$6*Coef!$J$9*(V136-(Coef!$J$10*AB136)+(Coef!$J$11*AC136)-(Coef!$J$12*AD136))</f>
        <v>3700789.4707331951</v>
      </c>
      <c r="AF136" s="72">
        <f t="shared" ca="1" si="95"/>
        <v>2.1941957759528717E-3</v>
      </c>
      <c r="AG136" s="72">
        <f ca="1">((Coef!$J$8*Y136^2)/2)*(COS(V136))^2</f>
        <v>9.7667757093419016E-7</v>
      </c>
      <c r="AH136" s="72">
        <f t="shared" ca="1" si="96"/>
        <v>2.040337822695917E-2</v>
      </c>
      <c r="AI136" s="72">
        <f t="shared" ca="1" si="97"/>
        <v>0.58594601425180337</v>
      </c>
      <c r="AJ136" s="72">
        <f t="shared" ca="1" si="98"/>
        <v>2.0404793903483875E-2</v>
      </c>
      <c r="AK136" s="72">
        <f t="shared" ca="1" si="99"/>
        <v>2.4485090544188522E-2</v>
      </c>
      <c r="AL136" s="72">
        <f t="shared" ca="1" si="100"/>
        <v>0.58580789608055273</v>
      </c>
      <c r="AM136" s="72">
        <f ca="1">V136+(1+Coef!$J$8*(COS(V136))^2-(3/2)*Coef!$J$8*SIN(V136)*COS(V136)*(AL136-V136))*(AL136-V136)</f>
        <v>0.58581752394955899</v>
      </c>
      <c r="AN136" s="34" t="str">
        <f t="shared" ca="1" si="101"/>
        <v>29 630216 3714793 N</v>
      </c>
      <c r="AO136" s="33">
        <f t="shared" ca="1" si="102"/>
        <v>33.564871687113758</v>
      </c>
      <c r="AP136" s="33">
        <f t="shared" ca="1" si="103"/>
        <v>-7.5971076508223181</v>
      </c>
      <c r="AQ136" s="72">
        <f ca="1">'MGRS to Dist'!BP136</f>
        <v>8583.5335688980504</v>
      </c>
      <c r="AR136" s="72">
        <f ca="1">'MGRS to Dist'!BT136</f>
        <v>248.04422573465715</v>
      </c>
      <c r="AS136" s="72">
        <f ca="1">'MGRS to Dist'!BU136</f>
        <v>67.996774307148797</v>
      </c>
      <c r="AT136" s="72">
        <f ca="1">'MGRS to Dist'!BV136</f>
        <v>247.99677430714883</v>
      </c>
    </row>
    <row r="137" spans="2:46" ht="16.5" customHeight="1">
      <c r="B137" s="38" t="s">
        <v>396</v>
      </c>
      <c r="C137" s="72" t="str">
        <f t="shared" si="104"/>
        <v>29SPT3987920592</v>
      </c>
      <c r="D137" s="72">
        <f t="array" aca="1" ref="D137" ca="1">MATCH(TRUE,ISERROR(VALUE(MID(C137,ROW(INDIRECT("1:"&amp;LEN(C137))),1))),0)</f>
        <v>3</v>
      </c>
      <c r="E137" s="72">
        <f t="shared" ca="1" si="105"/>
        <v>29</v>
      </c>
      <c r="F137" s="72" t="str">
        <f t="shared" ca="1" si="106"/>
        <v>S</v>
      </c>
      <c r="G137" s="72" t="str">
        <f t="shared" ca="1" si="107"/>
        <v>P</v>
      </c>
      <c r="H137" s="72" t="str">
        <f t="shared" ca="1" si="108"/>
        <v>T</v>
      </c>
      <c r="I137" s="72">
        <f t="shared" ca="1" si="109"/>
        <v>10</v>
      </c>
      <c r="J137" s="72">
        <f t="shared" ca="1" si="110"/>
        <v>39879</v>
      </c>
      <c r="K137" s="72">
        <f t="shared" ca="1" si="111"/>
        <v>20592</v>
      </c>
      <c r="L137" s="72">
        <f t="shared" ca="1" si="112"/>
        <v>170.80604746885038</v>
      </c>
      <c r="M137" s="72">
        <f ca="1">VLOOKUP(G137,Coef!$C$2:$F$25,4)</f>
        <v>6</v>
      </c>
      <c r="N137" s="31">
        <f ca="1">VLOOKUP(F137,Coef!$C$4:$D$23,2)</f>
        <v>15</v>
      </c>
      <c r="O137" s="31">
        <f ca="1">MOD(VLOOKUP(H137,Coef!$C$2:$G$21,5)+MOD(E137+1,2)*15,20)</f>
        <v>18</v>
      </c>
      <c r="P137" s="31">
        <f ca="1">VLOOKUP(N137,Coef!$A$27:$B$46,2)</f>
        <v>3.56</v>
      </c>
      <c r="Q137" s="31">
        <f ca="1">VLOOKUP(N137,Coef!$A$27:$C$46,3)+O137/10-0.1</f>
        <v>3.6999999999999997</v>
      </c>
      <c r="R137" s="31">
        <f ca="1">IF(Q137+0.1&lt;P137,Q137+2,Q137)</f>
        <v>3.6999999999999997</v>
      </c>
      <c r="S137" s="72">
        <f t="shared" ca="1" si="113"/>
        <v>639879</v>
      </c>
      <c r="T137" s="72">
        <f t="shared" ca="1" si="114"/>
        <v>3720591.9999999995</v>
      </c>
      <c r="U137" s="72">
        <f t="shared" ca="1" si="86"/>
        <v>3720591.9999999995</v>
      </c>
      <c r="V137" s="72">
        <f t="shared" ca="1" si="87"/>
        <v>0.58466308991645333</v>
      </c>
      <c r="W137" s="72">
        <f ca="1">(Coef!$J$9/(1+Coef!$J$8*(COS(V137))^2)^0.5)*Coef!$J$6</f>
        <v>6382096.2570839012</v>
      </c>
      <c r="X137" s="72">
        <f t="shared" ca="1" si="88"/>
        <v>-9</v>
      </c>
      <c r="Y137" s="72">
        <f t="shared" ca="1" si="89"/>
        <v>2.1917406815157206E-2</v>
      </c>
      <c r="Z137" s="72">
        <f t="shared" ca="1" si="90"/>
        <v>0.92048749665706242</v>
      </c>
      <c r="AA137" s="72">
        <f t="shared" ca="1" si="91"/>
        <v>0.64009412571975066</v>
      </c>
      <c r="AB137" s="72">
        <f t="shared" ca="1" si="92"/>
        <v>1.0449068382449846</v>
      </c>
      <c r="AC137" s="72">
        <f t="shared" ca="1" si="93"/>
        <v>0.94370366011367612</v>
      </c>
      <c r="AD137" s="72">
        <f t="shared" ca="1" si="94"/>
        <v>1.7212102664669002</v>
      </c>
      <c r="AE137" s="72">
        <f ca="1">Coef!$J$6*Coef!$J$9*(V137-(Coef!$J$10*AB137)+(Coef!$J$11*AC137)-(Coef!$J$12*AD137))</f>
        <v>3706578.1257315753</v>
      </c>
      <c r="AF137" s="72">
        <f t="shared" ca="1" si="95"/>
        <v>2.1958105462400895E-3</v>
      </c>
      <c r="AG137" s="72">
        <f ca="1">((Coef!$J$8*Y137^2)/2)*(COS(V137))^2</f>
        <v>1.1256458058382824E-6</v>
      </c>
      <c r="AH137" s="72">
        <f t="shared" ca="1" si="96"/>
        <v>2.1917398591411522E-2</v>
      </c>
      <c r="AI137" s="72">
        <f t="shared" ca="1" si="97"/>
        <v>0.58685889799098845</v>
      </c>
      <c r="AJ137" s="72">
        <f t="shared" ca="1" si="98"/>
        <v>2.1919153385643486E-2</v>
      </c>
      <c r="AK137" s="72">
        <f t="shared" ca="1" si="99"/>
        <v>2.6317412603505855E-2</v>
      </c>
      <c r="AL137" s="72">
        <f t="shared" ca="1" si="100"/>
        <v>0.5866992108030149</v>
      </c>
      <c r="AM137" s="72">
        <f ca="1">V137+(1+Coef!$J$8*(COS(V137))^2-(3/2)*Coef!$J$8*SIN(V137)*COS(V137)*(AL137-V137))*(AL137-V137)</f>
        <v>0.58670873389971068</v>
      </c>
      <c r="AN137" s="34" t="str">
        <f t="shared" ca="1" si="101"/>
        <v>29 639879 3720592 N</v>
      </c>
      <c r="AO137" s="33">
        <f t="shared" ca="1" si="102"/>
        <v>33.615934255917516</v>
      </c>
      <c r="AP137" s="33">
        <f t="shared" ca="1" si="103"/>
        <v>-7.4921233301147145</v>
      </c>
      <c r="AQ137" s="72">
        <f ca="1">'MGRS to Dist'!BP137</f>
        <v>11271.488204001294</v>
      </c>
      <c r="AR137" s="72">
        <f ca="1">'MGRS to Dist'!BT137</f>
        <v>59.691029819130733</v>
      </c>
      <c r="AS137" s="72">
        <f ca="1">'MGRS to Dist'!BU137</f>
        <v>-120.25088737555151</v>
      </c>
      <c r="AT137" s="72">
        <f ca="1">'MGRS to Dist'!BV137</f>
        <v>59.749112624448458</v>
      </c>
    </row>
    <row r="138" spans="2:46" ht="16.5" customHeight="1">
      <c r="B138" s="38" t="s">
        <v>397</v>
      </c>
      <c r="C138" s="72" t="str">
        <f t="shared" si="104"/>
        <v>29SPT3940420763</v>
      </c>
      <c r="D138" s="72">
        <f t="array" aca="1" ref="D138" ca="1">MATCH(TRUE,ISERROR(VALUE(MID(C138,ROW(INDIRECT("1:"&amp;LEN(C138))),1))),0)</f>
        <v>3</v>
      </c>
      <c r="E138" s="72">
        <f t="shared" ca="1" si="105"/>
        <v>29</v>
      </c>
      <c r="F138" s="72" t="str">
        <f t="shared" ca="1" si="106"/>
        <v>S</v>
      </c>
      <c r="G138" s="72" t="str">
        <f t="shared" ca="1" si="107"/>
        <v>P</v>
      </c>
      <c r="H138" s="72" t="str">
        <f t="shared" ca="1" si="108"/>
        <v>T</v>
      </c>
      <c r="I138" s="72">
        <f t="shared" ca="1" si="109"/>
        <v>10</v>
      </c>
      <c r="J138" s="72">
        <f t="shared" ca="1" si="110"/>
        <v>39404</v>
      </c>
      <c r="K138" s="72">
        <f t="shared" ca="1" si="111"/>
        <v>20763</v>
      </c>
      <c r="L138" s="72">
        <f t="shared" ca="1" si="112"/>
        <v>170.80604746885038</v>
      </c>
      <c r="M138" s="72">
        <f ca="1">VLOOKUP(G138,Coef!$C$2:$F$25,4)</f>
        <v>6</v>
      </c>
      <c r="N138" s="31">
        <f ca="1">VLOOKUP(F138,Coef!$C$4:$D$23,2)</f>
        <v>15</v>
      </c>
      <c r="O138" s="31">
        <f ca="1">MOD(VLOOKUP(H138,Coef!$C$2:$G$21,5)+MOD(E138+1,2)*15,20)</f>
        <v>18</v>
      </c>
      <c r="P138" s="31">
        <f ca="1">VLOOKUP(N138,Coef!$A$27:$B$46,2)</f>
        <v>3.56</v>
      </c>
      <c r="Q138" s="31">
        <f ca="1">VLOOKUP(N138,Coef!$A$27:$C$46,3)+O138/10-0.1</f>
        <v>3.6999999999999997</v>
      </c>
      <c r="R138" s="31">
        <f ca="1">IF(Q138+0.1&lt;P138,Q138+2,Q138)</f>
        <v>3.6999999999999997</v>
      </c>
      <c r="S138" s="72">
        <f t="shared" ca="1" si="113"/>
        <v>639404</v>
      </c>
      <c r="T138" s="72">
        <f t="shared" ca="1" si="114"/>
        <v>3720762.9999999995</v>
      </c>
      <c r="U138" s="72">
        <f t="shared" ca="1" si="86"/>
        <v>3720762.9999999995</v>
      </c>
      <c r="V138" s="72">
        <f t="shared" ca="1" si="87"/>
        <v>0.58468996128218642</v>
      </c>
      <c r="W138" s="72">
        <f ca="1">(Coef!$J$9/(1+Coef!$J$8*(COS(V138))^2)^0.5)*Coef!$J$6</f>
        <v>6382096.7865557512</v>
      </c>
      <c r="X138" s="72">
        <f t="shared" ca="1" si="88"/>
        <v>-9</v>
      </c>
      <c r="Y138" s="72">
        <f t="shared" ca="1" si="89"/>
        <v>2.1842978046597857E-2</v>
      </c>
      <c r="Z138" s="72">
        <f t="shared" ca="1" si="90"/>
        <v>0.92050849648326005</v>
      </c>
      <c r="AA138" s="72">
        <f t="shared" ca="1" si="91"/>
        <v>0.64008595989211703</v>
      </c>
      <c r="AB138" s="72">
        <f t="shared" ca="1" si="92"/>
        <v>1.0449442095238164</v>
      </c>
      <c r="AC138" s="72">
        <f t="shared" ca="1" si="93"/>
        <v>0.94372964711589158</v>
      </c>
      <c r="AD138" s="72">
        <f t="shared" ca="1" si="94"/>
        <v>1.7212464078195822</v>
      </c>
      <c r="AE138" s="72">
        <f ca="1">Coef!$J$6*Coef!$J$9*(V138-(Coef!$J$10*AB138)+(Coef!$J$11*AC138)-(Coef!$J$12*AD138))</f>
        <v>3706748.8214212004</v>
      </c>
      <c r="AF138" s="72">
        <f t="shared" ca="1" si="95"/>
        <v>2.1958580459514165E-3</v>
      </c>
      <c r="AG138" s="72">
        <f ca="1">((Coef!$J$8*Y138^2)/2)*(COS(V138))^2</f>
        <v>1.1179739143895182E-6</v>
      </c>
      <c r="AH138" s="72">
        <f t="shared" ca="1" si="96"/>
        <v>2.1842969906637966E-2</v>
      </c>
      <c r="AI138" s="72">
        <f t="shared" ca="1" si="97"/>
        <v>0.58688581687322583</v>
      </c>
      <c r="AJ138" s="72">
        <f t="shared" ca="1" si="98"/>
        <v>2.1844706884056042E-2</v>
      </c>
      <c r="AK138" s="72">
        <f t="shared" ca="1" si="99"/>
        <v>2.6228538177003997E-2</v>
      </c>
      <c r="AL138" s="72">
        <f t="shared" ca="1" si="100"/>
        <v>0.58672720286750157</v>
      </c>
      <c r="AM138" s="72">
        <f ca="1">V138+(1+Coef!$J$8*(COS(V138))^2-(3/2)*Coef!$J$8*SIN(V138)*COS(V138)*(AL138-V138))*(AL138-V138)</f>
        <v>0.58673673085511813</v>
      </c>
      <c r="AN138" s="34" t="str">
        <f t="shared" ca="1" si="101"/>
        <v>29 639404 3720763 N</v>
      </c>
      <c r="AO138" s="33">
        <f t="shared" ca="1" si="102"/>
        <v>33.61753836330157</v>
      </c>
      <c r="AP138" s="33">
        <f t="shared" ca="1" si="103"/>
        <v>-7.497215459659917</v>
      </c>
      <c r="AQ138" s="72">
        <f ca="1">'MGRS to Dist'!BP138</f>
        <v>504.9231277426486</v>
      </c>
      <c r="AR138" s="72">
        <f ca="1">'MGRS to Dist'!BT138</f>
        <v>290.72208069311642</v>
      </c>
      <c r="AS138" s="72">
        <f ca="1">'MGRS to Dist'!BU138</f>
        <v>110.71926151284546</v>
      </c>
      <c r="AT138" s="72">
        <f ca="1">'MGRS to Dist'!BV138</f>
        <v>290.71926151284549</v>
      </c>
    </row>
    <row r="139" spans="2:46" ht="16.5" customHeight="1">
      <c r="B139" s="38" t="s">
        <v>398</v>
      </c>
      <c r="C139" s="72" t="str">
        <f t="shared" si="104"/>
        <v>29SPT4060419393</v>
      </c>
      <c r="D139" s="72">
        <f t="array" aca="1" ref="D139" ca="1">MATCH(TRUE,ISERROR(VALUE(MID(C139,ROW(INDIRECT("1:"&amp;LEN(C139))),1))),0)</f>
        <v>3</v>
      </c>
      <c r="E139" s="72">
        <f t="shared" ca="1" si="105"/>
        <v>29</v>
      </c>
      <c r="F139" s="72" t="str">
        <f t="shared" ca="1" si="106"/>
        <v>S</v>
      </c>
      <c r="G139" s="72" t="str">
        <f t="shared" ca="1" si="107"/>
        <v>P</v>
      </c>
      <c r="H139" s="72" t="str">
        <f t="shared" ca="1" si="108"/>
        <v>T</v>
      </c>
      <c r="I139" s="72">
        <f t="shared" ca="1" si="109"/>
        <v>10</v>
      </c>
      <c r="J139" s="72">
        <f t="shared" ca="1" si="110"/>
        <v>40604</v>
      </c>
      <c r="K139" s="72">
        <f t="shared" ca="1" si="111"/>
        <v>19393</v>
      </c>
      <c r="L139" s="72">
        <f t="shared" ca="1" si="112"/>
        <v>170.80604746885038</v>
      </c>
      <c r="M139" s="72">
        <f ca="1">VLOOKUP(G139,Coef!$C$2:$F$25,4)</f>
        <v>6</v>
      </c>
      <c r="N139" s="31">
        <f ca="1">VLOOKUP(F139,Coef!$C$4:$D$23,2)</f>
        <v>15</v>
      </c>
      <c r="O139" s="31">
        <f ca="1">MOD(VLOOKUP(H139,Coef!$C$2:$G$21,5)+MOD(E139+1,2)*15,20)</f>
        <v>18</v>
      </c>
      <c r="P139" s="31">
        <f ca="1">VLOOKUP(N139,Coef!$A$27:$B$46,2)</f>
        <v>3.56</v>
      </c>
      <c r="Q139" s="31">
        <f ca="1">VLOOKUP(N139,Coef!$A$27:$C$46,3)+O139/10-0.1</f>
        <v>3.6999999999999997</v>
      </c>
      <c r="R139" s="31">
        <f ca="1">IF(Q139+0.1&lt;P139,Q139+2,Q139)</f>
        <v>3.6999999999999997</v>
      </c>
      <c r="S139" s="72">
        <f t="shared" ca="1" si="113"/>
        <v>640604</v>
      </c>
      <c r="T139" s="72">
        <f t="shared" ca="1" si="114"/>
        <v>3719392.9999999995</v>
      </c>
      <c r="U139" s="72">
        <f t="shared" ca="1" si="86"/>
        <v>3719392.9999999995</v>
      </c>
      <c r="V139" s="72">
        <f t="shared" ca="1" si="87"/>
        <v>0.58447467607134218</v>
      </c>
      <c r="W139" s="72">
        <f ca="1">(Coef!$J$9/(1+Coef!$J$8*(COS(V139))^2)^0.5)*Coef!$J$6</f>
        <v>6382092.5449313866</v>
      </c>
      <c r="X139" s="72">
        <f t="shared" ca="1" si="88"/>
        <v>-9</v>
      </c>
      <c r="Y139" s="72">
        <f t="shared" ca="1" si="89"/>
        <v>2.2031018668268405E-2</v>
      </c>
      <c r="Z139" s="72">
        <f t="shared" ca="1" si="90"/>
        <v>0.92034017759014919</v>
      </c>
      <c r="AA139" s="72">
        <f t="shared" ca="1" si="91"/>
        <v>0.6401512863102885</v>
      </c>
      <c r="AB139" s="72">
        <f t="shared" ca="1" si="92"/>
        <v>1.0446447648664168</v>
      </c>
      <c r="AC139" s="72">
        <f t="shared" ca="1" si="93"/>
        <v>0.94352139522738465</v>
      </c>
      <c r="AD139" s="72">
        <f t="shared" ca="1" si="94"/>
        <v>1.7209567459519322</v>
      </c>
      <c r="AE139" s="72">
        <f ca="1">Coef!$J$6*Coef!$J$9*(V139-(Coef!$J$10*AB139)+(Coef!$J$11*AC139)-(Coef!$J$12*AD139))</f>
        <v>3705381.2606565934</v>
      </c>
      <c r="AF139" s="72">
        <f t="shared" ca="1" si="95"/>
        <v>2.1954773054073296E-3</v>
      </c>
      <c r="AG139" s="72">
        <f ca="1">((Coef!$J$8*Y139^2)/2)*(COS(V139))^2</f>
        <v>1.1376295644767991E-6</v>
      </c>
      <c r="AH139" s="72">
        <f t="shared" ca="1" si="96"/>
        <v>2.2031010313889016E-2</v>
      </c>
      <c r="AI139" s="72">
        <f t="shared" ca="1" si="97"/>
        <v>0.58667015087910968</v>
      </c>
      <c r="AJ139" s="72">
        <f t="shared" ca="1" si="98"/>
        <v>2.2032792538885626E-2</v>
      </c>
      <c r="AK139" s="72">
        <f t="shared" ca="1" si="99"/>
        <v>2.6450472870376072E-2</v>
      </c>
      <c r="AL139" s="72">
        <f t="shared" ca="1" si="100"/>
        <v>0.58650887033657251</v>
      </c>
      <c r="AM139" s="72">
        <f ca="1">V139+(1+Coef!$J$8*(COS(V139))^2-(3/2)*Coef!$J$8*SIN(V139)*COS(V139)*(AL139-V139))*(AL139-V139)</f>
        <v>0.5865183868210998</v>
      </c>
      <c r="AN139" s="34" t="str">
        <f t="shared" ca="1" si="101"/>
        <v>29 640604 3719393 N</v>
      </c>
      <c r="AO139" s="33">
        <f t="shared" ca="1" si="102"/>
        <v>33.605028171670469</v>
      </c>
      <c r="AP139" s="33">
        <f t="shared" ca="1" si="103"/>
        <v>-7.4844995384021669</v>
      </c>
      <c r="AQ139" s="72">
        <f ca="1">'MGRS to Dist'!BP139</f>
        <v>1821.5242550015118</v>
      </c>
      <c r="AR139" s="72">
        <f ca="1">'MGRS to Dist'!BT139</f>
        <v>139.74830535427577</v>
      </c>
      <c r="AS139" s="72">
        <f ca="1">'MGRS to Dist'!BU139</f>
        <v>-40.244655676680864</v>
      </c>
      <c r="AT139" s="72">
        <f ca="1">'MGRS to Dist'!BV139</f>
        <v>139.75534432331915</v>
      </c>
    </row>
    <row r="140" spans="2:46" ht="16.5" customHeight="1">
      <c r="B140" s="38" t="s">
        <v>399</v>
      </c>
      <c r="C140" s="72" t="str">
        <f t="shared" si="104"/>
        <v>29SPT3943619994</v>
      </c>
      <c r="D140" s="72">
        <f t="array" aca="1" ref="D140" ca="1">MATCH(TRUE,ISERROR(VALUE(MID(C140,ROW(INDIRECT("1:"&amp;LEN(C140))),1))),0)</f>
        <v>3</v>
      </c>
      <c r="E140" s="72">
        <f t="shared" ca="1" si="105"/>
        <v>29</v>
      </c>
      <c r="F140" s="72" t="str">
        <f t="shared" ca="1" si="106"/>
        <v>S</v>
      </c>
      <c r="G140" s="72" t="str">
        <f t="shared" ca="1" si="107"/>
        <v>P</v>
      </c>
      <c r="H140" s="72" t="str">
        <f t="shared" ca="1" si="108"/>
        <v>T</v>
      </c>
      <c r="I140" s="72">
        <f t="shared" ca="1" si="109"/>
        <v>10</v>
      </c>
      <c r="J140" s="72">
        <f t="shared" ca="1" si="110"/>
        <v>39436</v>
      </c>
      <c r="K140" s="72">
        <f t="shared" ca="1" si="111"/>
        <v>19994</v>
      </c>
      <c r="L140" s="72">
        <f t="shared" ca="1" si="112"/>
        <v>170.80604746885038</v>
      </c>
      <c r="M140" s="72">
        <f ca="1">VLOOKUP(G140,Coef!$C$2:$F$25,4)</f>
        <v>6</v>
      </c>
      <c r="N140" s="31">
        <f ca="1">VLOOKUP(F140,Coef!$C$4:$D$23,2)</f>
        <v>15</v>
      </c>
      <c r="O140" s="31">
        <f ca="1">MOD(VLOOKUP(H140,Coef!$C$2:$G$21,5)+MOD(E140+1,2)*15,20)</f>
        <v>18</v>
      </c>
      <c r="P140" s="31">
        <f ca="1">VLOOKUP(N140,Coef!$A$27:$B$46,2)</f>
        <v>3.56</v>
      </c>
      <c r="Q140" s="31">
        <f ca="1">VLOOKUP(N140,Coef!$A$27:$C$46,3)+O140/10-0.1</f>
        <v>3.6999999999999997</v>
      </c>
      <c r="R140" s="31">
        <f ca="1">IF(Q140+0.1&lt;P140,Q140+2,Q140)</f>
        <v>3.6999999999999997</v>
      </c>
      <c r="S140" s="72">
        <f t="shared" ca="1" si="113"/>
        <v>639436</v>
      </c>
      <c r="T140" s="72">
        <f t="shared" ca="1" si="114"/>
        <v>3719993.9999999995</v>
      </c>
      <c r="U140" s="72">
        <f t="shared" ca="1" si="86"/>
        <v>3719993.9999999995</v>
      </c>
      <c r="V140" s="72">
        <f t="shared" ca="1" si="87"/>
        <v>0.58456911870763228</v>
      </c>
      <c r="W140" s="72">
        <f ca="1">(Coef!$J$9/(1+Coef!$J$8*(COS(V140))^2)^0.5)*Coef!$J$6</f>
        <v>6382094.4055766258</v>
      </c>
      <c r="X140" s="72">
        <f t="shared" ca="1" si="88"/>
        <v>-9</v>
      </c>
      <c r="Y140" s="72">
        <f t="shared" ca="1" si="89"/>
        <v>2.1848000223588338E-2</v>
      </c>
      <c r="Z140" s="72">
        <f t="shared" ca="1" si="90"/>
        <v>0.92041403776316688</v>
      </c>
      <c r="AA140" s="72">
        <f t="shared" ca="1" si="91"/>
        <v>0.64012265544711811</v>
      </c>
      <c r="AB140" s="72">
        <f t="shared" ca="1" si="92"/>
        <v>1.0447761375892157</v>
      </c>
      <c r="AC140" s="72">
        <f t="shared" ca="1" si="93"/>
        <v>0.94361276705369135</v>
      </c>
      <c r="AD140" s="72">
        <f t="shared" ca="1" si="94"/>
        <v>1.7210838470803189</v>
      </c>
      <c r="AE140" s="72">
        <f ca="1">Coef!$J$6*Coef!$J$9*(V140-(Coef!$J$10*AB140)+(Coef!$J$11*AC140)-(Coef!$J$12*AD140))</f>
        <v>3705981.1902621449</v>
      </c>
      <c r="AF140" s="72">
        <f t="shared" ca="1" si="95"/>
        <v>2.195644383701117E-3</v>
      </c>
      <c r="AG140" s="72">
        <f ca="1">((Coef!$J$8*Y140^2)/2)*(COS(V140))^2</f>
        <v>1.118666981488026E-6</v>
      </c>
      <c r="AH140" s="72">
        <f t="shared" ca="1" si="96"/>
        <v>2.1847992076709517E-2</v>
      </c>
      <c r="AI140" s="72">
        <f t="shared" ca="1" si="97"/>
        <v>0.58676476063513849</v>
      </c>
      <c r="AJ140" s="72">
        <f t="shared" ca="1" si="98"/>
        <v>2.1849730252527899E-2</v>
      </c>
      <c r="AK140" s="72">
        <f t="shared" ca="1" si="99"/>
        <v>2.6232456088043744E-2</v>
      </c>
      <c r="AL140" s="72">
        <f t="shared" ca="1" si="100"/>
        <v>0.58660611535470619</v>
      </c>
      <c r="AM140" s="72">
        <f ca="1">V140+(1+Coef!$J$8*(COS(V140))^2-(3/2)*Coef!$J$8*SIN(V140)*COS(V140)*(AL140-V140))*(AL140-V140)</f>
        <v>0.58661564372808706</v>
      </c>
      <c r="AN140" s="34" t="str">
        <f t="shared" ca="1" si="101"/>
        <v>29 639436 3719994 N</v>
      </c>
      <c r="AO140" s="33">
        <f t="shared" ca="1" si="102"/>
        <v>33.610600581969329</v>
      </c>
      <c r="AP140" s="33">
        <f t="shared" ca="1" si="103"/>
        <v>-7.496990979892832</v>
      </c>
      <c r="AQ140" s="72">
        <f ca="1">'MGRS to Dist'!BP140</f>
        <v>1313.7622777840136</v>
      </c>
      <c r="AR140" s="72">
        <f ca="1">'MGRS to Dist'!BT140</f>
        <v>298.17835261104813</v>
      </c>
      <c r="AS140" s="72">
        <f ca="1">'MGRS to Dist'!BU140</f>
        <v>118.1714385339193</v>
      </c>
      <c r="AT140" s="72">
        <f ca="1">'MGRS to Dist'!BV140</f>
        <v>298.17143853391929</v>
      </c>
    </row>
    <row r="141" spans="2:46" ht="16.5" customHeight="1">
      <c r="B141" s="38" t="s">
        <v>400</v>
      </c>
      <c r="C141" s="72" t="str">
        <f t="shared" si="104"/>
        <v>29SPT4055718938</v>
      </c>
      <c r="D141" s="72">
        <f t="array" aca="1" ref="D141" ca="1">MATCH(TRUE,ISERROR(VALUE(MID(C141,ROW(INDIRECT("1:"&amp;LEN(C141))),1))),0)</f>
        <v>3</v>
      </c>
      <c r="E141" s="72">
        <f t="shared" ca="1" si="105"/>
        <v>29</v>
      </c>
      <c r="F141" s="72" t="str">
        <f t="shared" ca="1" si="106"/>
        <v>S</v>
      </c>
      <c r="G141" s="72" t="str">
        <f t="shared" ca="1" si="107"/>
        <v>P</v>
      </c>
      <c r="H141" s="72" t="str">
        <f t="shared" ca="1" si="108"/>
        <v>T</v>
      </c>
      <c r="I141" s="72">
        <f t="shared" ca="1" si="109"/>
        <v>10</v>
      </c>
      <c r="J141" s="72">
        <f t="shared" ca="1" si="110"/>
        <v>40557</v>
      </c>
      <c r="K141" s="72">
        <f t="shared" ca="1" si="111"/>
        <v>18938</v>
      </c>
      <c r="L141" s="72">
        <f t="shared" ca="1" si="112"/>
        <v>170.80604746885038</v>
      </c>
      <c r="M141" s="72">
        <f ca="1">VLOOKUP(G141,Coef!$C$2:$F$25,4)</f>
        <v>6</v>
      </c>
      <c r="N141" s="31">
        <f ca="1">VLOOKUP(F141,Coef!$C$4:$D$23,2)</f>
        <v>15</v>
      </c>
      <c r="O141" s="31">
        <f ca="1">MOD(VLOOKUP(H141,Coef!$C$2:$G$21,5)+MOD(E141+1,2)*15,20)</f>
        <v>18</v>
      </c>
      <c r="P141" s="31">
        <f ca="1">VLOOKUP(N141,Coef!$A$27:$B$46,2)</f>
        <v>3.56</v>
      </c>
      <c r="Q141" s="31">
        <f ca="1">VLOOKUP(N141,Coef!$A$27:$C$46,3)+O141/10-0.1</f>
        <v>3.6999999999999997</v>
      </c>
      <c r="R141" s="31">
        <f ca="1">IF(Q141+0.1&lt;P141,Q141+2,Q141)</f>
        <v>3.6999999999999997</v>
      </c>
      <c r="S141" s="72">
        <f t="shared" ca="1" si="113"/>
        <v>640557</v>
      </c>
      <c r="T141" s="72">
        <f t="shared" ca="1" si="114"/>
        <v>3718937.9999999995</v>
      </c>
      <c r="U141" s="72">
        <f t="shared" ca="1" si="86"/>
        <v>3718937.9999999995</v>
      </c>
      <c r="V141" s="72">
        <f t="shared" ca="1" si="87"/>
        <v>0.58440317623854354</v>
      </c>
      <c r="W141" s="72">
        <f ca="1">(Coef!$J$9/(1+Coef!$J$8*(COS(V141))^2)^0.5)*Coef!$J$6</f>
        <v>6382091.1363902297</v>
      </c>
      <c r="X141" s="72">
        <f t="shared" ca="1" si="88"/>
        <v>-9</v>
      </c>
      <c r="Y141" s="72">
        <f t="shared" ca="1" si="89"/>
        <v>2.2023659173175072E-2</v>
      </c>
      <c r="Z141" s="72">
        <f t="shared" ca="1" si="90"/>
        <v>0.92028423831511552</v>
      </c>
      <c r="AA141" s="72">
        <f t="shared" ca="1" si="91"/>
        <v>0.64017293391928776</v>
      </c>
      <c r="AB141" s="72">
        <f t="shared" ca="1" si="92"/>
        <v>1.0445452953961012</v>
      </c>
      <c r="AC141" s="72">
        <f t="shared" ca="1" si="93"/>
        <v>0.94345220502689786</v>
      </c>
      <c r="AD141" s="72">
        <f t="shared" ca="1" si="94"/>
        <v>1.7208604896065067</v>
      </c>
      <c r="AE141" s="72">
        <f ca="1">Coef!$J$6*Coef!$J$9*(V141-(Coef!$J$10*AB141)+(Coef!$J$11*AC141)-(Coef!$J$12*AD141))</f>
        <v>3704927.0713707581</v>
      </c>
      <c r="AF141" s="72">
        <f t="shared" ca="1" si="95"/>
        <v>2.1953507604039217E-3</v>
      </c>
      <c r="AG141" s="72">
        <f ca="1">((Coef!$J$8*Y141^2)/2)*(COS(V141))^2</f>
        <v>1.1369771892144376E-6</v>
      </c>
      <c r="AH141" s="72">
        <f t="shared" ca="1" si="96"/>
        <v>2.2023650826375706E-2</v>
      </c>
      <c r="AI141" s="72">
        <f t="shared" ca="1" si="97"/>
        <v>0.58659852450288374</v>
      </c>
      <c r="AJ141" s="72">
        <f t="shared" ca="1" si="98"/>
        <v>2.2025431265876305E-2</v>
      </c>
      <c r="AK141" s="72">
        <f t="shared" ca="1" si="99"/>
        <v>2.6440381489857858E-2</v>
      </c>
      <c r="AL141" s="72">
        <f t="shared" ca="1" si="100"/>
        <v>0.58643737670326934</v>
      </c>
      <c r="AM141" s="72">
        <f ca="1">V141+(1+Coef!$J$8*(COS(V141))^2-(3/2)*Coef!$J$8*SIN(V141)*COS(V141)*(AL141-V141))*(AL141-V141)</f>
        <v>0.58644689412002493</v>
      </c>
      <c r="AN141" s="34" t="str">
        <f t="shared" ca="1" si="101"/>
        <v>29 640557 3718938 N</v>
      </c>
      <c r="AO141" s="33">
        <f t="shared" ca="1" si="102"/>
        <v>33.600931941632879</v>
      </c>
      <c r="AP141" s="33">
        <f t="shared" ca="1" si="103"/>
        <v>-7.4850777319153217</v>
      </c>
      <c r="AQ141" s="72">
        <f ca="1">'MGRS to Dist'!BP141</f>
        <v>1540.3013872772408</v>
      </c>
      <c r="AR141" s="72">
        <f ca="1">'MGRS to Dist'!BT141</f>
        <v>134.25536977947218</v>
      </c>
      <c r="AS141" s="72">
        <f ca="1">'MGRS to Dist'!BU141</f>
        <v>-45.738036531131918</v>
      </c>
      <c r="AT141" s="72">
        <f ca="1">'MGRS to Dist'!BV141</f>
        <v>134.26196346886809</v>
      </c>
    </row>
    <row r="142" spans="2:46" ht="16.5" customHeight="1">
      <c r="B142" s="38" t="s">
        <v>401</v>
      </c>
      <c r="C142" s="72" t="str">
        <f t="shared" si="104"/>
        <v>29SPT4037118697</v>
      </c>
      <c r="D142" s="72">
        <f t="array" aca="1" ref="D142" ca="1">MATCH(TRUE,ISERROR(VALUE(MID(C142,ROW(INDIRECT("1:"&amp;LEN(C142))),1))),0)</f>
        <v>3</v>
      </c>
      <c r="E142" s="72">
        <f t="shared" ca="1" si="105"/>
        <v>29</v>
      </c>
      <c r="F142" s="72" t="str">
        <f t="shared" ca="1" si="106"/>
        <v>S</v>
      </c>
      <c r="G142" s="72" t="str">
        <f t="shared" ca="1" si="107"/>
        <v>P</v>
      </c>
      <c r="H142" s="72" t="str">
        <f t="shared" ca="1" si="108"/>
        <v>T</v>
      </c>
      <c r="I142" s="72">
        <f t="shared" ca="1" si="109"/>
        <v>10</v>
      </c>
      <c r="J142" s="72">
        <f t="shared" ca="1" si="110"/>
        <v>40371</v>
      </c>
      <c r="K142" s="72">
        <f t="shared" ca="1" si="111"/>
        <v>18697</v>
      </c>
      <c r="L142" s="72">
        <f t="shared" ca="1" si="112"/>
        <v>170.80604746885038</v>
      </c>
      <c r="M142" s="72">
        <f ca="1">VLOOKUP(G142,Coef!$C$2:$F$25,4)</f>
        <v>6</v>
      </c>
      <c r="N142" s="31">
        <f ca="1">VLOOKUP(F142,Coef!$C$4:$D$23,2)</f>
        <v>15</v>
      </c>
      <c r="O142" s="31">
        <f ca="1">MOD(VLOOKUP(H142,Coef!$C$2:$G$21,5)+MOD(E142+1,2)*15,20)</f>
        <v>18</v>
      </c>
      <c r="P142" s="31">
        <f ca="1">VLOOKUP(N142,Coef!$A$27:$B$46,2)</f>
        <v>3.56</v>
      </c>
      <c r="Q142" s="31">
        <f ca="1">VLOOKUP(N142,Coef!$A$27:$C$46,3)+O142/10-0.1</f>
        <v>3.6999999999999997</v>
      </c>
      <c r="R142" s="31">
        <f ca="1">IF(Q142+0.1&lt;P142,Q142+2,Q142)</f>
        <v>3.6999999999999997</v>
      </c>
      <c r="S142" s="72">
        <f t="shared" ca="1" si="113"/>
        <v>640371</v>
      </c>
      <c r="T142" s="72">
        <f t="shared" ca="1" si="114"/>
        <v>3718696.9999999995</v>
      </c>
      <c r="U142" s="72">
        <f t="shared" ca="1" si="86"/>
        <v>3718696.9999999995</v>
      </c>
      <c r="V142" s="72">
        <f t="shared" ca="1" si="87"/>
        <v>0.58436530489853367</v>
      </c>
      <c r="W142" s="72">
        <f ca="1">(Coef!$J$9/(1+Coef!$J$8*(COS(V142))^2)^0.5)*Coef!$J$6</f>
        <v>6382090.3903628355</v>
      </c>
      <c r="X142" s="72">
        <f t="shared" ca="1" si="88"/>
        <v>-9</v>
      </c>
      <c r="Y142" s="72">
        <f t="shared" ca="1" si="89"/>
        <v>2.199451769156463E-2</v>
      </c>
      <c r="Z142" s="72">
        <f t="shared" ca="1" si="90"/>
        <v>0.92025460131709902</v>
      </c>
      <c r="AA142" s="72">
        <f t="shared" ca="1" si="91"/>
        <v>0.64018439023830842</v>
      </c>
      <c r="AB142" s="72">
        <f t="shared" ca="1" si="92"/>
        <v>1.0444926055570831</v>
      </c>
      <c r="AC142" s="72">
        <f t="shared" ca="1" si="93"/>
        <v>0.94341555172738945</v>
      </c>
      <c r="AD142" s="72">
        <f t="shared" ca="1" si="94"/>
        <v>1.720809494409324</v>
      </c>
      <c r="AE142" s="72">
        <f ca="1">Coef!$J$6*Coef!$J$9*(V142-(Coef!$J$10*AB142)+(Coef!$J$11*AC142)-(Coef!$J$12*AD142))</f>
        <v>3704686.5009038192</v>
      </c>
      <c r="AF142" s="72">
        <f t="shared" ca="1" si="95"/>
        <v>2.1952837141474245E-3</v>
      </c>
      <c r="AG142" s="72">
        <f ca="1">((Coef!$J$8*Y142^2)/2)*(COS(V142))^2</f>
        <v>1.1340271201480004E-6</v>
      </c>
      <c r="AH142" s="72">
        <f t="shared" ca="1" si="96"/>
        <v>2.1994509377438111E-2</v>
      </c>
      <c r="AI142" s="72">
        <f t="shared" ca="1" si="97"/>
        <v>0.58656058612316986</v>
      </c>
      <c r="AJ142" s="72">
        <f t="shared" ca="1" si="98"/>
        <v>2.1996282758599606E-2</v>
      </c>
      <c r="AK142" s="72">
        <f t="shared" ca="1" si="99"/>
        <v>2.6404741023433476E-2</v>
      </c>
      <c r="AL142" s="72">
        <f t="shared" ca="1" si="100"/>
        <v>0.58639987761579504</v>
      </c>
      <c r="AM142" s="72">
        <f ca="1">V142+(1+Coef!$J$8*(COS(V142))^2-(3/2)*Coef!$J$8*SIN(V142)*COS(V142)*(AL142-V142))*(AL142-V142)</f>
        <v>0.58640939724919439</v>
      </c>
      <c r="AN142" s="34" t="str">
        <f t="shared" ca="1" si="101"/>
        <v>29 640371 3718697 N</v>
      </c>
      <c r="AO142" s="33">
        <f t="shared" ca="1" si="102"/>
        <v>33.59878352918934</v>
      </c>
      <c r="AP142" s="33">
        <f t="shared" ca="1" si="103"/>
        <v>-7.4871197802213159</v>
      </c>
      <c r="AQ142" s="72">
        <f ca="1">'MGRS to Dist'!BP142</f>
        <v>304.47670371659081</v>
      </c>
      <c r="AR142" s="72">
        <f ca="1">'MGRS to Dist'!BT142</f>
        <v>218.36873398753568</v>
      </c>
      <c r="AS142" s="72">
        <f ca="1">'MGRS to Dist'!BU142</f>
        <v>38.367603939479004</v>
      </c>
      <c r="AT142" s="72">
        <f ca="1">'MGRS to Dist'!BV142</f>
        <v>218.36760393947907</v>
      </c>
    </row>
    <row r="143" spans="2:46" ht="16.5" customHeight="1">
      <c r="B143" s="38" t="s">
        <v>402</v>
      </c>
      <c r="C143" s="72" t="str">
        <f t="shared" si="104"/>
        <v>29SPT3865519930</v>
      </c>
      <c r="D143" s="72">
        <f t="array" aca="1" ref="D143" ca="1">MATCH(TRUE,ISERROR(VALUE(MID(C143,ROW(INDIRECT("1:"&amp;LEN(C143))),1))),0)</f>
        <v>3</v>
      </c>
      <c r="E143" s="72">
        <f t="shared" ca="1" si="105"/>
        <v>29</v>
      </c>
      <c r="F143" s="72" t="str">
        <f t="shared" ca="1" si="106"/>
        <v>S</v>
      </c>
      <c r="G143" s="72" t="str">
        <f t="shared" ca="1" si="107"/>
        <v>P</v>
      </c>
      <c r="H143" s="72" t="str">
        <f t="shared" ca="1" si="108"/>
        <v>T</v>
      </c>
      <c r="I143" s="72">
        <f t="shared" ca="1" si="109"/>
        <v>10</v>
      </c>
      <c r="J143" s="72">
        <f t="shared" ca="1" si="110"/>
        <v>38655</v>
      </c>
      <c r="K143" s="72">
        <f t="shared" ca="1" si="111"/>
        <v>19930</v>
      </c>
      <c r="L143" s="72">
        <f t="shared" ca="1" si="112"/>
        <v>170.80604746885038</v>
      </c>
      <c r="M143" s="72">
        <f ca="1">VLOOKUP(G143,Coef!$C$2:$F$25,4)</f>
        <v>6</v>
      </c>
      <c r="N143" s="31">
        <f ca="1">VLOOKUP(F143,Coef!$C$4:$D$23,2)</f>
        <v>15</v>
      </c>
      <c r="O143" s="31">
        <f ca="1">MOD(VLOOKUP(H143,Coef!$C$2:$G$21,5)+MOD(E143+1,2)*15,20)</f>
        <v>18</v>
      </c>
      <c r="P143" s="31">
        <f ca="1">VLOOKUP(N143,Coef!$A$27:$B$46,2)</f>
        <v>3.56</v>
      </c>
      <c r="Q143" s="31">
        <f ca="1">VLOOKUP(N143,Coef!$A$27:$C$46,3)+O143/10-0.1</f>
        <v>3.6999999999999997</v>
      </c>
      <c r="R143" s="31">
        <f ca="1">IF(Q143+0.1&lt;P143,Q143+2,Q143)</f>
        <v>3.6999999999999997</v>
      </c>
      <c r="S143" s="72">
        <f t="shared" ca="1" si="113"/>
        <v>638655</v>
      </c>
      <c r="T143" s="72">
        <f t="shared" ca="1" si="114"/>
        <v>3719929.9999999995</v>
      </c>
      <c r="U143" s="72">
        <f t="shared" ca="1" si="86"/>
        <v>3719929.9999999995</v>
      </c>
      <c r="V143" s="72">
        <f t="shared" ca="1" si="87"/>
        <v>0.58455906158829352</v>
      </c>
      <c r="W143" s="72">
        <f ca="1">(Coef!$J$9/(1+Coef!$J$8*(COS(V143))^2)^0.5)*Coef!$J$6</f>
        <v>6382094.2074308507</v>
      </c>
      <c r="X143" s="72">
        <f t="shared" ca="1" si="88"/>
        <v>-9</v>
      </c>
      <c r="Y143" s="72">
        <f t="shared" ca="1" si="89"/>
        <v>2.1725627277416261E-2</v>
      </c>
      <c r="Z143" s="72">
        <f t="shared" ca="1" si="90"/>
        <v>0.92040617401577984</v>
      </c>
      <c r="AA143" s="72">
        <f t="shared" ca="1" si="91"/>
        <v>0.64012570632718724</v>
      </c>
      <c r="AB143" s="72">
        <f t="shared" ca="1" si="92"/>
        <v>1.0447621485961833</v>
      </c>
      <c r="AC143" s="72">
        <f t="shared" ca="1" si="93"/>
        <v>0.9436030380289343</v>
      </c>
      <c r="AD143" s="72">
        <f t="shared" ca="1" si="94"/>
        <v>1.7210703144518436</v>
      </c>
      <c r="AE143" s="72">
        <f ca="1">Coef!$J$6*Coef!$J$9*(V143-(Coef!$J$10*AB143)+(Coef!$J$11*AC143)-(Coef!$J$12*AD143))</f>
        <v>3705917.304222614</v>
      </c>
      <c r="AF143" s="72">
        <f t="shared" ca="1" si="95"/>
        <v>2.1956265955883451E-3</v>
      </c>
      <c r="AG143" s="72">
        <f ca="1">((Coef!$J$8*Y143^2)/2)*(COS(V143))^2</f>
        <v>1.106185257017432E-6</v>
      </c>
      <c r="AH143" s="72">
        <f t="shared" ca="1" si="96"/>
        <v>2.1725619266560064E-2</v>
      </c>
      <c r="AI143" s="72">
        <f t="shared" ca="1" si="97"/>
        <v>0.58675468575511214</v>
      </c>
      <c r="AJ143" s="72">
        <f t="shared" ca="1" si="98"/>
        <v>2.1727328398114309E-2</v>
      </c>
      <c r="AK143" s="72">
        <f t="shared" ca="1" si="99"/>
        <v>2.6085394458234074E-2</v>
      </c>
      <c r="AL143" s="72">
        <f t="shared" ca="1" si="100"/>
        <v>0.58659781566077818</v>
      </c>
      <c r="AM143" s="72">
        <f ca="1">V143+(1+Coef!$J$8*(COS(V143))^2-(3/2)*Coef!$J$8*SIN(V143)*COS(V143)*(AL143-V143))*(AL143-V143)</f>
        <v>0.58660735236547823</v>
      </c>
      <c r="AN143" s="34" t="str">
        <f t="shared" ca="1" si="101"/>
        <v>29 638655 3719930 N</v>
      </c>
      <c r="AO143" s="33">
        <f t="shared" ca="1" si="102"/>
        <v>33.610125521885436</v>
      </c>
      <c r="AP143" s="33">
        <f t="shared" ca="1" si="103"/>
        <v>-7.5054169906092412</v>
      </c>
      <c r="AQ143" s="72">
        <f ca="1">'MGRS to Dist'!BP143</f>
        <v>2113.3798377621538</v>
      </c>
      <c r="AR143" s="72">
        <f ca="1">'MGRS to Dist'!BT143</f>
        <v>306.66379099930703</v>
      </c>
      <c r="AS143" s="72">
        <f ca="1">'MGRS to Dist'!BU143</f>
        <v>126.65366429277097</v>
      </c>
      <c r="AT143" s="72">
        <f ca="1">'MGRS to Dist'!BV143</f>
        <v>306.65366429277105</v>
      </c>
    </row>
    <row r="144" spans="2:46" ht="16.5" customHeight="1">
      <c r="B144" s="38" t="s">
        <v>403</v>
      </c>
      <c r="C144" s="72" t="str">
        <f t="shared" si="104"/>
        <v>29SPT2655515347</v>
      </c>
      <c r="D144" s="72">
        <f t="array" aca="1" ref="D144" ca="1">MATCH(TRUE,ISERROR(VALUE(MID(C144,ROW(INDIRECT("1:"&amp;LEN(C144))),1))),0)</f>
        <v>3</v>
      </c>
      <c r="E144" s="72">
        <f t="shared" ca="1" si="105"/>
        <v>29</v>
      </c>
      <c r="F144" s="72" t="str">
        <f t="shared" ca="1" si="106"/>
        <v>S</v>
      </c>
      <c r="G144" s="72" t="str">
        <f t="shared" ca="1" si="107"/>
        <v>P</v>
      </c>
      <c r="H144" s="72" t="str">
        <f t="shared" ca="1" si="108"/>
        <v>T</v>
      </c>
      <c r="I144" s="72">
        <f t="shared" ca="1" si="109"/>
        <v>10</v>
      </c>
      <c r="J144" s="72">
        <f t="shared" ca="1" si="110"/>
        <v>26555</v>
      </c>
      <c r="K144" s="72">
        <f t="shared" ca="1" si="111"/>
        <v>15347</v>
      </c>
      <c r="L144" s="72">
        <f t="shared" ca="1" si="112"/>
        <v>170.80604746885038</v>
      </c>
      <c r="M144" s="72">
        <f ca="1">VLOOKUP(G144,Coef!$C$2:$F$25,4)</f>
        <v>6</v>
      </c>
      <c r="N144" s="31">
        <f ca="1">VLOOKUP(F144,Coef!$C$4:$D$23,2)</f>
        <v>15</v>
      </c>
      <c r="O144" s="31">
        <f ca="1">MOD(VLOOKUP(H144,Coef!$C$2:$G$21,5)+MOD(E144+1,2)*15,20)</f>
        <v>18</v>
      </c>
      <c r="P144" s="31">
        <f ca="1">VLOOKUP(N144,Coef!$A$27:$B$46,2)</f>
        <v>3.56</v>
      </c>
      <c r="Q144" s="31">
        <f ca="1">VLOOKUP(N144,Coef!$A$27:$C$46,3)+O144/10-0.1</f>
        <v>3.6999999999999997</v>
      </c>
      <c r="R144" s="31">
        <f ca="1">IF(Q144+0.1&lt;P144,Q144+2,Q144)</f>
        <v>3.6999999999999997</v>
      </c>
      <c r="S144" s="72">
        <f t="shared" ca="1" si="113"/>
        <v>626555</v>
      </c>
      <c r="T144" s="72">
        <f t="shared" ca="1" si="114"/>
        <v>3715346.9999999995</v>
      </c>
      <c r="U144" s="72">
        <f t="shared" ca="1" si="86"/>
        <v>3715346.9999999995</v>
      </c>
      <c r="V144" s="72">
        <f t="shared" ca="1" si="87"/>
        <v>0.58383887755814801</v>
      </c>
      <c r="W144" s="72">
        <f ca="1">(Coef!$J$9/(1+Coef!$J$8*(COS(V144))^2)^0.5)*Coef!$J$6</f>
        <v>6382080.0227898313</v>
      </c>
      <c r="X144" s="72">
        <f t="shared" ca="1" si="88"/>
        <v>-9</v>
      </c>
      <c r="Y144" s="72">
        <f t="shared" ca="1" si="89"/>
        <v>1.9829741956867278E-2</v>
      </c>
      <c r="Z144" s="72">
        <f t="shared" ca="1" si="90"/>
        <v>0.9198420880771212</v>
      </c>
      <c r="AA144" s="72">
        <f t="shared" ca="1" si="91"/>
        <v>0.64034293631767558</v>
      </c>
      <c r="AB144" s="72">
        <f t="shared" ca="1" si="92"/>
        <v>1.0437599215967086</v>
      </c>
      <c r="AC144" s="72">
        <f t="shared" ca="1" si="93"/>
        <v>0.94290567527695024</v>
      </c>
      <c r="AD144" s="72">
        <f t="shared" ca="1" si="94"/>
        <v>1.7200998459953647</v>
      </c>
      <c r="AE144" s="72">
        <f ca="1">Coef!$J$6*Coef!$J$9*(V144-(Coef!$J$10*AB144)+(Coef!$J$11*AC144)-(Coef!$J$12*AD144))</f>
        <v>3701342.4803270176</v>
      </c>
      <c r="AF144" s="72">
        <f t="shared" ca="1" si="95"/>
        <v>2.1943503721315078E-3</v>
      </c>
      <c r="AG144" s="72">
        <f ca="1">((Coef!$J$8*Y144^2)/2)*(COS(V144))^2</f>
        <v>9.2242474241248992E-7</v>
      </c>
      <c r="AH144" s="72">
        <f t="shared" ca="1" si="96"/>
        <v>1.9829735859719075E-2</v>
      </c>
      <c r="AI144" s="72">
        <f t="shared" ca="1" si="97"/>
        <v>0.58603322590615647</v>
      </c>
      <c r="AJ144" s="72">
        <f t="shared" ca="1" si="98"/>
        <v>1.9831035454851431E-2</v>
      </c>
      <c r="AK144" s="72">
        <f t="shared" ca="1" si="99"/>
        <v>2.3798239745857451E-2</v>
      </c>
      <c r="AL144" s="72">
        <f t="shared" ca="1" si="100"/>
        <v>0.58590273868239739</v>
      </c>
      <c r="AM144" s="72">
        <f ca="1">V144+(1+Coef!$J$8*(COS(V144))^2-(3/2)*Coef!$J$8*SIN(V144)*COS(V144)*(AL144-V144))*(AL144-V144)</f>
        <v>0.58591240181890969</v>
      </c>
      <c r="AN144" s="34" t="str">
        <f t="shared" ca="1" si="101"/>
        <v>29 626555 3715347 N</v>
      </c>
      <c r="AO144" s="33">
        <f t="shared" ca="1" si="102"/>
        <v>33.570307788596743</v>
      </c>
      <c r="AP144" s="33">
        <f t="shared" ca="1" si="103"/>
        <v>-7.6364613027218793</v>
      </c>
      <c r="AQ144" s="72">
        <f ca="1">'MGRS to Dist'!BP144</f>
        <v>12941.221027916034</v>
      </c>
      <c r="AR144" s="72">
        <f ca="1">'MGRS to Dist'!BT144</f>
        <v>249.99639862446904</v>
      </c>
      <c r="AS144" s="72">
        <f ca="1">'MGRS to Dist'!BU144</f>
        <v>69.923898421783193</v>
      </c>
      <c r="AT144" s="72">
        <f ca="1">'MGRS to Dist'!BV144</f>
        <v>249.92389842178318</v>
      </c>
    </row>
    <row r="145" spans="2:46" ht="16.5" customHeight="1">
      <c r="B145" s="38" t="s">
        <v>404</v>
      </c>
      <c r="C145" s="72" t="str">
        <f t="shared" si="104"/>
        <v>29SPT2778112462</v>
      </c>
      <c r="D145" s="72">
        <f t="array" aca="1" ref="D145" ca="1">MATCH(TRUE,ISERROR(VALUE(MID(C145,ROW(INDIRECT("1:"&amp;LEN(C145))),1))),0)</f>
        <v>3</v>
      </c>
      <c r="E145" s="72">
        <f t="shared" ca="1" si="105"/>
        <v>29</v>
      </c>
      <c r="F145" s="72" t="str">
        <f t="shared" ca="1" si="106"/>
        <v>S</v>
      </c>
      <c r="G145" s="72" t="str">
        <f t="shared" ca="1" si="107"/>
        <v>P</v>
      </c>
      <c r="H145" s="72" t="str">
        <f t="shared" ca="1" si="108"/>
        <v>T</v>
      </c>
      <c r="I145" s="72">
        <f t="shared" ca="1" si="109"/>
        <v>10</v>
      </c>
      <c r="J145" s="72">
        <f t="shared" ca="1" si="110"/>
        <v>27781</v>
      </c>
      <c r="K145" s="72">
        <f t="shared" ca="1" si="111"/>
        <v>12462</v>
      </c>
      <c r="L145" s="72">
        <f t="shared" ca="1" si="112"/>
        <v>170.80604746885038</v>
      </c>
      <c r="M145" s="72">
        <f ca="1">VLOOKUP(G145,Coef!$C$2:$F$25,4)</f>
        <v>6</v>
      </c>
      <c r="N145" s="31">
        <f ca="1">VLOOKUP(F145,Coef!$C$4:$D$23,2)</f>
        <v>15</v>
      </c>
      <c r="O145" s="31">
        <f ca="1">MOD(VLOOKUP(H145,Coef!$C$2:$G$21,5)+MOD(E145+1,2)*15,20)</f>
        <v>18</v>
      </c>
      <c r="P145" s="31">
        <f ca="1">VLOOKUP(N145,Coef!$A$27:$B$46,2)</f>
        <v>3.56</v>
      </c>
      <c r="Q145" s="31">
        <f ca="1">VLOOKUP(N145,Coef!$A$27:$C$46,3)+O145/10-0.1</f>
        <v>3.6999999999999997</v>
      </c>
      <c r="R145" s="31">
        <f ca="1">IF(Q145+0.1&lt;P145,Q145+2,Q145)</f>
        <v>3.6999999999999997</v>
      </c>
      <c r="S145" s="72">
        <f t="shared" ca="1" si="113"/>
        <v>627781</v>
      </c>
      <c r="T145" s="72">
        <f t="shared" ca="1" si="114"/>
        <v>3712461.9999999995</v>
      </c>
      <c r="U145" s="72">
        <f t="shared" ca="1" si="86"/>
        <v>3712461.9999999995</v>
      </c>
      <c r="V145" s="72">
        <f t="shared" ca="1" si="87"/>
        <v>0.58338552147545775</v>
      </c>
      <c r="W145" s="72">
        <f ca="1">(Coef!$J$9/(1+Coef!$J$8*(COS(V145))^2)^0.5)*Coef!$J$6</f>
        <v>6382071.0980678499</v>
      </c>
      <c r="X145" s="72">
        <f t="shared" ca="1" si="88"/>
        <v>-9</v>
      </c>
      <c r="Y145" s="72">
        <f t="shared" ca="1" si="89"/>
        <v>2.0021870335898525E-2</v>
      </c>
      <c r="Z145" s="72">
        <f t="shared" ca="1" si="90"/>
        <v>0.91948601694996812</v>
      </c>
      <c r="AA145" s="72">
        <f t="shared" ca="1" si="91"/>
        <v>0.64047842558705959</v>
      </c>
      <c r="AB145" s="72">
        <f t="shared" ca="1" si="92"/>
        <v>1.0431285299504418</v>
      </c>
      <c r="AC145" s="72">
        <f t="shared" ca="1" si="93"/>
        <v>0.94246600385959622</v>
      </c>
      <c r="AD145" s="72">
        <f t="shared" ca="1" si="94"/>
        <v>1.71948751302531</v>
      </c>
      <c r="AE145" s="72">
        <f ca="1">Coef!$J$6*Coef!$J$9*(V145-(Coef!$J$10*AB145)+(Coef!$J$11*AC145)-(Coef!$J$12*AD145))</f>
        <v>3698462.6428286065</v>
      </c>
      <c r="AF145" s="72">
        <f t="shared" ca="1" si="95"/>
        <v>2.1935445337848487E-3</v>
      </c>
      <c r="AG145" s="72">
        <f ca="1">((Coef!$J$8*Y145^2)/2)*(COS(V145))^2</f>
        <v>9.4094911287803936E-7</v>
      </c>
      <c r="AH145" s="72">
        <f t="shared" ca="1" si="96"/>
        <v>2.0021864056044815E-2</v>
      </c>
      <c r="AI145" s="72">
        <f t="shared" ca="1" si="97"/>
        <v>0.58557906394522885</v>
      </c>
      <c r="AJ145" s="72">
        <f t="shared" ca="1" si="98"/>
        <v>2.0023201793784473E-2</v>
      </c>
      <c r="AK145" s="72">
        <f t="shared" ca="1" si="99"/>
        <v>2.4021523834111925E-2</v>
      </c>
      <c r="AL145" s="72">
        <f t="shared" ca="1" si="100"/>
        <v>0.58544616752142409</v>
      </c>
      <c r="AM145" s="72">
        <f ca="1">V145+(1+Coef!$J$8*(COS(V145))^2-(3/2)*Coef!$J$8*SIN(V145)*COS(V145)*(AL145-V145))*(AL145-V145)</f>
        <v>0.58545582143344932</v>
      </c>
      <c r="AN145" s="34" t="str">
        <f t="shared" ca="1" si="101"/>
        <v>29 627781 3712462 N</v>
      </c>
      <c r="AO145" s="33">
        <f t="shared" ca="1" si="102"/>
        <v>33.544147659501412</v>
      </c>
      <c r="AP145" s="33">
        <f t="shared" ca="1" si="103"/>
        <v>-7.6236680668324714</v>
      </c>
      <c r="AQ145" s="72">
        <f ca="1">'MGRS to Dist'!BP145</f>
        <v>3135.3221392096511</v>
      </c>
      <c r="AR145" s="72">
        <f ca="1">'MGRS to Dist'!BT145</f>
        <v>157.82408925021741</v>
      </c>
      <c r="AS145" s="72">
        <f ca="1">'MGRS to Dist'!BU145</f>
        <v>-22.168839037624366</v>
      </c>
      <c r="AT145" s="72">
        <f ca="1">'MGRS to Dist'!BV145</f>
        <v>157.83116096237563</v>
      </c>
    </row>
    <row r="146" spans="2:46" ht="16.5" customHeight="1">
      <c r="B146" s="38" t="s">
        <v>405</v>
      </c>
      <c r="C146" s="72" t="str">
        <f t="shared" si="104"/>
        <v>29SPT2382618224</v>
      </c>
      <c r="D146" s="72">
        <f t="array" aca="1" ref="D146" ca="1">MATCH(TRUE,ISERROR(VALUE(MID(C146,ROW(INDIRECT("1:"&amp;LEN(C146))),1))),0)</f>
        <v>3</v>
      </c>
      <c r="E146" s="72">
        <f t="shared" ca="1" si="105"/>
        <v>29</v>
      </c>
      <c r="F146" s="72" t="str">
        <f t="shared" ca="1" si="106"/>
        <v>S</v>
      </c>
      <c r="G146" s="72" t="str">
        <f t="shared" ca="1" si="107"/>
        <v>P</v>
      </c>
      <c r="H146" s="72" t="str">
        <f t="shared" ca="1" si="108"/>
        <v>T</v>
      </c>
      <c r="I146" s="72">
        <f t="shared" ca="1" si="109"/>
        <v>10</v>
      </c>
      <c r="J146" s="72">
        <f t="shared" ca="1" si="110"/>
        <v>23826</v>
      </c>
      <c r="K146" s="72">
        <f t="shared" ca="1" si="111"/>
        <v>18224</v>
      </c>
      <c r="L146" s="72">
        <f t="shared" ca="1" si="112"/>
        <v>170.80604746885038</v>
      </c>
      <c r="M146" s="72">
        <f ca="1">VLOOKUP(G146,Coef!$C$2:$F$25,4)</f>
        <v>6</v>
      </c>
      <c r="N146" s="31">
        <f ca="1">VLOOKUP(F146,Coef!$C$4:$D$23,2)</f>
        <v>15</v>
      </c>
      <c r="O146" s="31">
        <f ca="1">MOD(VLOOKUP(H146,Coef!$C$2:$G$21,5)+MOD(E146+1,2)*15,20)</f>
        <v>18</v>
      </c>
      <c r="P146" s="31">
        <f ca="1">VLOOKUP(N146,Coef!$A$27:$B$46,2)</f>
        <v>3.56</v>
      </c>
      <c r="Q146" s="31">
        <f ca="1">VLOOKUP(N146,Coef!$A$27:$C$46,3)+O146/10-0.1</f>
        <v>3.6999999999999997</v>
      </c>
      <c r="R146" s="31">
        <f ca="1">IF(Q146+0.1&lt;P146,Q146+2,Q146)</f>
        <v>3.6999999999999997</v>
      </c>
      <c r="S146" s="72">
        <f t="shared" ca="1" si="113"/>
        <v>623826</v>
      </c>
      <c r="T146" s="72">
        <f t="shared" ca="1" si="114"/>
        <v>3718223.9999999995</v>
      </c>
      <c r="U146" s="72">
        <f t="shared" ca="1" si="86"/>
        <v>3718223.9999999995</v>
      </c>
      <c r="V146" s="72">
        <f t="shared" ca="1" si="87"/>
        <v>0.58429097650092099</v>
      </c>
      <c r="W146" s="72">
        <f ca="1">(Coef!$J$9/(1+Coef!$J$8*(COS(V146))^2)^0.5)*Coef!$J$6</f>
        <v>6382088.9262386132</v>
      </c>
      <c r="X146" s="72">
        <f t="shared" ca="1" si="88"/>
        <v>-9</v>
      </c>
      <c r="Y146" s="72">
        <f t="shared" ca="1" si="89"/>
        <v>1.9402111351177746E-2</v>
      </c>
      <c r="Z146" s="72">
        <f t="shared" ca="1" si="90"/>
        <v>0.92019641874792468</v>
      </c>
      <c r="AA146" s="72">
        <f t="shared" ca="1" si="91"/>
        <v>0.6402068553590744</v>
      </c>
      <c r="AB146" s="72">
        <f t="shared" ca="1" si="92"/>
        <v>1.0443891858748833</v>
      </c>
      <c r="AC146" s="72">
        <f t="shared" ca="1" si="93"/>
        <v>0.94334360324593103</v>
      </c>
      <c r="AD146" s="72">
        <f t="shared" ca="1" si="94"/>
        <v>1.7207093861150762</v>
      </c>
      <c r="AE146" s="72">
        <f ca="1">Coef!$J$6*Coef!$J$9*(V146-(Coef!$J$10*AB146)+(Coef!$J$11*AC146)-(Coef!$J$12*AD146))</f>
        <v>3704214.3441745555</v>
      </c>
      <c r="AF146" s="72">
        <f t="shared" ca="1" si="95"/>
        <v>2.1951520869360319E-3</v>
      </c>
      <c r="AG146" s="72">
        <f ca="1">((Coef!$J$8*Y146^2)/2)*(COS(V146))^2</f>
        <v>8.8254170842265029E-7</v>
      </c>
      <c r="AH146" s="72">
        <f t="shared" ca="1" si="96"/>
        <v>1.9402105643453581E-2</v>
      </c>
      <c r="AI146" s="72">
        <f t="shared" ca="1" si="97"/>
        <v>0.58648612665054378</v>
      </c>
      <c r="AJ146" s="72">
        <f t="shared" ca="1" si="98"/>
        <v>1.9403322959982094E-2</v>
      </c>
      <c r="AK146" s="72">
        <f t="shared" ca="1" si="99"/>
        <v>2.3292153376009723E-2</v>
      </c>
      <c r="AL146" s="72">
        <f t="shared" ca="1" si="100"/>
        <v>0.58636108276682219</v>
      </c>
      <c r="AM146" s="72">
        <f ca="1">V146+(1+Coef!$J$8*(COS(V146))^2-(3/2)*Coef!$J$8*SIN(V146)*COS(V146)*(AL146-V146))*(AL146-V146)</f>
        <v>0.58637076927275089</v>
      </c>
      <c r="AN146" s="34" t="str">
        <f t="shared" ca="1" si="101"/>
        <v>29 623826 3718224 N</v>
      </c>
      <c r="AO146" s="33">
        <f t="shared" ca="1" si="102"/>
        <v>33.596570309168001</v>
      </c>
      <c r="AP146" s="33">
        <f t="shared" ca="1" si="103"/>
        <v>-7.665457915783251</v>
      </c>
      <c r="AQ146" s="72">
        <f ca="1">'MGRS to Dist'!BP146</f>
        <v>6990.1850514555945</v>
      </c>
      <c r="AR146" s="72">
        <f ca="1">'MGRS to Dist'!BT146</f>
        <v>326.41906919665263</v>
      </c>
      <c r="AS146" s="72">
        <f ca="1">'MGRS to Dist'!BU146</f>
        <v>146.39596105452409</v>
      </c>
      <c r="AT146" s="72">
        <f ca="1">'MGRS to Dist'!BV146</f>
        <v>326.39596105452415</v>
      </c>
    </row>
    <row r="147" spans="2:46" ht="16.5" customHeight="1">
      <c r="B147" s="38" t="s">
        <v>406</v>
      </c>
      <c r="C147" s="72" t="str">
        <f t="shared" si="104"/>
        <v>29SPT2408515073</v>
      </c>
      <c r="D147" s="72">
        <f t="array" aca="1" ref="D147" ca="1">MATCH(TRUE,ISERROR(VALUE(MID(C147,ROW(INDIRECT("1:"&amp;LEN(C147))),1))),0)</f>
        <v>3</v>
      </c>
      <c r="E147" s="72">
        <f t="shared" ca="1" si="105"/>
        <v>29</v>
      </c>
      <c r="F147" s="72" t="str">
        <f t="shared" ca="1" si="106"/>
        <v>S</v>
      </c>
      <c r="G147" s="72" t="str">
        <f t="shared" ca="1" si="107"/>
        <v>P</v>
      </c>
      <c r="H147" s="72" t="str">
        <f t="shared" ca="1" si="108"/>
        <v>T</v>
      </c>
      <c r="I147" s="72">
        <f t="shared" ca="1" si="109"/>
        <v>10</v>
      </c>
      <c r="J147" s="72">
        <f t="shared" ca="1" si="110"/>
        <v>24085</v>
      </c>
      <c r="K147" s="72">
        <f t="shared" ca="1" si="111"/>
        <v>15073</v>
      </c>
      <c r="L147" s="72">
        <f t="shared" ca="1" si="112"/>
        <v>170.80604746885038</v>
      </c>
      <c r="M147" s="72">
        <f ca="1">VLOOKUP(G147,Coef!$C$2:$F$25,4)</f>
        <v>6</v>
      </c>
      <c r="N147" s="31">
        <f ca="1">VLOOKUP(F147,Coef!$C$4:$D$23,2)</f>
        <v>15</v>
      </c>
      <c r="O147" s="31">
        <f ca="1">MOD(VLOOKUP(H147,Coef!$C$2:$G$21,5)+MOD(E147+1,2)*15,20)</f>
        <v>18</v>
      </c>
      <c r="P147" s="31">
        <f ca="1">VLOOKUP(N147,Coef!$A$27:$B$46,2)</f>
        <v>3.56</v>
      </c>
      <c r="Q147" s="31">
        <f ca="1">VLOOKUP(N147,Coef!$A$27:$C$46,3)+O147/10-0.1</f>
        <v>3.6999999999999997</v>
      </c>
      <c r="R147" s="31">
        <f ca="1">IF(Q147+0.1&lt;P147,Q147+2,Q147)</f>
        <v>3.6999999999999997</v>
      </c>
      <c r="S147" s="72">
        <f t="shared" ca="1" si="113"/>
        <v>624085</v>
      </c>
      <c r="T147" s="72">
        <f t="shared" ca="1" si="114"/>
        <v>3715072.9999999995</v>
      </c>
      <c r="U147" s="72">
        <f t="shared" ca="1" si="86"/>
        <v>3715072.9999999995</v>
      </c>
      <c r="V147" s="72">
        <f t="shared" ca="1" si="87"/>
        <v>0.58379582051597922</v>
      </c>
      <c r="W147" s="72">
        <f ca="1">(Coef!$J$9/(1+Coef!$J$8*(COS(V147))^2)^0.5)*Coef!$J$6</f>
        <v>6382079.1750231832</v>
      </c>
      <c r="X147" s="72">
        <f t="shared" ca="1" si="88"/>
        <v>-9</v>
      </c>
      <c r="Y147" s="72">
        <f t="shared" ca="1" si="89"/>
        <v>1.9442723381686854E-2</v>
      </c>
      <c r="Z147" s="72">
        <f t="shared" ca="1" si="90"/>
        <v>0.9198083030724119</v>
      </c>
      <c r="AA147" s="72">
        <f t="shared" ca="1" si="91"/>
        <v>0.64035584603911866</v>
      </c>
      <c r="AB147" s="72">
        <f t="shared" ca="1" si="92"/>
        <v>1.0436999720521851</v>
      </c>
      <c r="AC147" s="72">
        <f t="shared" ca="1" si="93"/>
        <v>0.94286394054891853</v>
      </c>
      <c r="AD147" s="72">
        <f t="shared" ca="1" si="94"/>
        <v>1.7200417375463948</v>
      </c>
      <c r="AE147" s="72">
        <f ca="1">Coef!$J$6*Coef!$J$9*(V147-(Coef!$J$10*AB147)+(Coef!$J$11*AC147)-(Coef!$J$12*AD147))</f>
        <v>3701068.9701112062</v>
      </c>
      <c r="AF147" s="72">
        <f t="shared" ca="1" si="95"/>
        <v>2.1942739199474893E-3</v>
      </c>
      <c r="AG147" s="72">
        <f ca="1">((Coef!$J$8*Y147^2)/2)*(COS(V147))^2</f>
        <v>8.8682049190199853E-7</v>
      </c>
      <c r="AH147" s="72">
        <f t="shared" ca="1" si="96"/>
        <v>1.9442717634285015E-2</v>
      </c>
      <c r="AI147" s="72">
        <f t="shared" ca="1" si="97"/>
        <v>0.58599009248999967</v>
      </c>
      <c r="AJ147" s="72">
        <f t="shared" ca="1" si="98"/>
        <v>1.9443942611089282E-2</v>
      </c>
      <c r="AK147" s="72">
        <f t="shared" ca="1" si="99"/>
        <v>2.3333211305376206E-2</v>
      </c>
      <c r="AL147" s="72">
        <f t="shared" ca="1" si="100"/>
        <v>0.58586465975392754</v>
      </c>
      <c r="AM147" s="72">
        <f ca="1">V147+(1+Coef!$J$8*(COS(V147))^2-(3/2)*Coef!$J$8*SIN(V147)*COS(V147)*(AL147-V147))*(AL147-V147)</f>
        <v>0.58587434670335869</v>
      </c>
      <c r="AN147" s="34" t="str">
        <f t="shared" ca="1" si="101"/>
        <v>29 624085 3715073 N</v>
      </c>
      <c r="AO147" s="33">
        <f t="shared" ca="1" si="102"/>
        <v>33.56812739108679</v>
      </c>
      <c r="AP147" s="33">
        <f t="shared" ca="1" si="103"/>
        <v>-7.6631054697150054</v>
      </c>
      <c r="AQ147" s="72">
        <f ca="1">'MGRS to Dist'!BP147</f>
        <v>3162.2923810004477</v>
      </c>
      <c r="AR147" s="72">
        <f ca="1">'MGRS to Dist'!BT147</f>
        <v>176.05772640087071</v>
      </c>
      <c r="AS147" s="72">
        <f ca="1">'MGRS to Dist'!BU147</f>
        <v>-3.9409723790113507</v>
      </c>
      <c r="AT147" s="72">
        <f ca="1">'MGRS to Dist'!BV147</f>
        <v>176.05902762098867</v>
      </c>
    </row>
    <row r="148" spans="2:46" ht="16.5" customHeight="1">
      <c r="B148" s="38" t="s">
        <v>407</v>
      </c>
      <c r="C148" s="72" t="str">
        <f t="shared" si="104"/>
        <v>29SPT2842218546</v>
      </c>
      <c r="D148" s="72">
        <f t="array" aca="1" ref="D148" ca="1">MATCH(TRUE,ISERROR(VALUE(MID(C148,ROW(INDIRECT("1:"&amp;LEN(C148))),1))),0)</f>
        <v>3</v>
      </c>
      <c r="E148" s="72">
        <f t="shared" ca="1" si="105"/>
        <v>29</v>
      </c>
      <c r="F148" s="72" t="str">
        <f t="shared" ca="1" si="106"/>
        <v>S</v>
      </c>
      <c r="G148" s="72" t="str">
        <f t="shared" ca="1" si="107"/>
        <v>P</v>
      </c>
      <c r="H148" s="72" t="str">
        <f t="shared" ca="1" si="108"/>
        <v>T</v>
      </c>
      <c r="I148" s="72">
        <f t="shared" ca="1" si="109"/>
        <v>10</v>
      </c>
      <c r="J148" s="72">
        <f t="shared" ca="1" si="110"/>
        <v>28422</v>
      </c>
      <c r="K148" s="72">
        <f t="shared" ca="1" si="111"/>
        <v>18546</v>
      </c>
      <c r="L148" s="72">
        <f t="shared" ca="1" si="112"/>
        <v>170.80604746885038</v>
      </c>
      <c r="M148" s="72">
        <f ca="1">VLOOKUP(G148,Coef!$C$2:$F$25,4)</f>
        <v>6</v>
      </c>
      <c r="N148" s="31">
        <f ca="1">VLOOKUP(F148,Coef!$C$4:$D$23,2)</f>
        <v>15</v>
      </c>
      <c r="O148" s="31">
        <f ca="1">MOD(VLOOKUP(H148,Coef!$C$2:$G$21,5)+MOD(E148+1,2)*15,20)</f>
        <v>18</v>
      </c>
      <c r="P148" s="31">
        <f ca="1">VLOOKUP(N148,Coef!$A$27:$B$46,2)</f>
        <v>3.56</v>
      </c>
      <c r="Q148" s="31">
        <f ca="1">VLOOKUP(N148,Coef!$A$27:$C$46,3)+O148/10-0.1</f>
        <v>3.6999999999999997</v>
      </c>
      <c r="R148" s="31">
        <f ca="1">IF(Q148+0.1&lt;P148,Q148+2,Q148)</f>
        <v>3.6999999999999997</v>
      </c>
      <c r="S148" s="72">
        <f t="shared" ca="1" si="113"/>
        <v>628422</v>
      </c>
      <c r="T148" s="72">
        <f t="shared" ca="1" si="114"/>
        <v>3718545.9999999995</v>
      </c>
      <c r="U148" s="72">
        <f t="shared" ca="1" si="86"/>
        <v>3718545.9999999995</v>
      </c>
      <c r="V148" s="72">
        <f t="shared" ca="1" si="87"/>
        <v>0.58434157638259387</v>
      </c>
      <c r="W148" s="72">
        <f ca="1">(Coef!$J$9/(1+Coef!$J$8*(COS(V148))^2)^0.5)*Coef!$J$6</f>
        <v>6382089.9229472606</v>
      </c>
      <c r="X148" s="72">
        <f t="shared" ca="1" si="88"/>
        <v>-9</v>
      </c>
      <c r="Y148" s="72">
        <f t="shared" ca="1" si="89"/>
        <v>2.0122248597320685E-2</v>
      </c>
      <c r="Z148" s="72">
        <f t="shared" ca="1" si="90"/>
        <v>0.92023602938744431</v>
      </c>
      <c r="AA148" s="72">
        <f t="shared" ca="1" si="91"/>
        <v>0.64019156481336337</v>
      </c>
      <c r="AB148" s="72">
        <f t="shared" ca="1" si="92"/>
        <v>1.0444595910763161</v>
      </c>
      <c r="AC148" s="72">
        <f t="shared" ca="1" si="93"/>
        <v>0.94339258451057795</v>
      </c>
      <c r="AD148" s="72">
        <f t="shared" ca="1" si="94"/>
        <v>1.7207775391560016</v>
      </c>
      <c r="AE148" s="72">
        <f ca="1">Coef!$J$6*Coef!$J$9*(V148-(Coef!$J$10*AB148)+(Coef!$J$11*AC148)-(Coef!$J$12*AD148))</f>
        <v>3704535.7700733314</v>
      </c>
      <c r="AF148" s="72">
        <f t="shared" ca="1" si="95"/>
        <v>2.1952416991639877E-3</v>
      </c>
      <c r="AG148" s="72">
        <f ca="1">((Coef!$J$8*Y148^2)/2)*(COS(V148))^2</f>
        <v>9.4920760032944382E-7</v>
      </c>
      <c r="AH148" s="72">
        <f t="shared" ca="1" si="96"/>
        <v>2.012224223059025E-2</v>
      </c>
      <c r="AI148" s="72">
        <f t="shared" ca="1" si="97"/>
        <v>0.58653681599801777</v>
      </c>
      <c r="AJ148" s="72">
        <f t="shared" ca="1" si="98"/>
        <v>2.0123600189597635E-2</v>
      </c>
      <c r="AK148" s="72">
        <f t="shared" ca="1" si="99"/>
        <v>2.4157272248427217E-2</v>
      </c>
      <c r="AL148" s="72">
        <f t="shared" ca="1" si="100"/>
        <v>0.58640230471706578</v>
      </c>
      <c r="AM148" s="72">
        <f ca="1">V148+(1+Coef!$J$8*(COS(V148))^2-(3/2)*Coef!$J$8*SIN(V148)*COS(V148)*(AL148-V148))*(AL148-V148)</f>
        <v>0.58641194678384412</v>
      </c>
      <c r="AN148" s="34" t="str">
        <f t="shared" ca="1" si="101"/>
        <v>29 628422 3718546 N</v>
      </c>
      <c r="AO148" s="33">
        <f t="shared" ca="1" si="102"/>
        <v>33.5989296067645</v>
      </c>
      <c r="AP148" s="33">
        <f t="shared" ca="1" si="103"/>
        <v>-7.6158902556166117</v>
      </c>
      <c r="AQ148" s="72">
        <f ca="1">'MGRS to Dist'!BP148</f>
        <v>5557.3252731732518</v>
      </c>
      <c r="AR148" s="72">
        <f ca="1">'MGRS to Dist'!BT148</f>
        <v>51.922709626516337</v>
      </c>
      <c r="AS148" s="72">
        <f ca="1">'MGRS to Dist'!BU148</f>
        <v>-128.05117317779025</v>
      </c>
      <c r="AT148" s="72">
        <f ca="1">'MGRS to Dist'!BV148</f>
        <v>51.948826822209753</v>
      </c>
    </row>
    <row r="149" spans="2:46" ht="16.5" customHeight="1">
      <c r="B149" s="38" t="s">
        <v>408</v>
      </c>
      <c r="C149" s="72" t="str">
        <f t="shared" si="104"/>
        <v>29SPT2233316565</v>
      </c>
      <c r="D149" s="72">
        <f t="array" aca="1" ref="D149" ca="1">MATCH(TRUE,ISERROR(VALUE(MID(C149,ROW(INDIRECT("1:"&amp;LEN(C149))),1))),0)</f>
        <v>3</v>
      </c>
      <c r="E149" s="72">
        <f t="shared" ca="1" si="105"/>
        <v>29</v>
      </c>
      <c r="F149" s="72" t="str">
        <f t="shared" ca="1" si="106"/>
        <v>S</v>
      </c>
      <c r="G149" s="72" t="str">
        <f t="shared" ca="1" si="107"/>
        <v>P</v>
      </c>
      <c r="H149" s="72" t="str">
        <f t="shared" ca="1" si="108"/>
        <v>T</v>
      </c>
      <c r="I149" s="72">
        <f t="shared" ca="1" si="109"/>
        <v>10</v>
      </c>
      <c r="J149" s="72">
        <f t="shared" ca="1" si="110"/>
        <v>22333</v>
      </c>
      <c r="K149" s="72">
        <f t="shared" ca="1" si="111"/>
        <v>16565</v>
      </c>
      <c r="L149" s="72">
        <f t="shared" ca="1" si="112"/>
        <v>170.80604746885038</v>
      </c>
      <c r="M149" s="72">
        <f ca="1">VLOOKUP(G149,Coef!$C$2:$F$25,4)</f>
        <v>6</v>
      </c>
      <c r="N149" s="31">
        <f ca="1">VLOOKUP(F149,Coef!$C$4:$D$23,2)</f>
        <v>15</v>
      </c>
      <c r="O149" s="31">
        <f ca="1">MOD(VLOOKUP(H149,Coef!$C$2:$G$21,5)+MOD(E149+1,2)*15,20)</f>
        <v>18</v>
      </c>
      <c r="P149" s="31">
        <f ca="1">VLOOKUP(N149,Coef!$A$27:$B$46,2)</f>
        <v>3.56</v>
      </c>
      <c r="Q149" s="31">
        <f ca="1">VLOOKUP(N149,Coef!$A$27:$C$46,3)+O149/10-0.1</f>
        <v>3.6999999999999997</v>
      </c>
      <c r="R149" s="31">
        <f ca="1">IF(Q149+0.1&lt;P149,Q149+2,Q149)</f>
        <v>3.6999999999999997</v>
      </c>
      <c r="S149" s="72">
        <f t="shared" ca="1" si="113"/>
        <v>622333</v>
      </c>
      <c r="T149" s="72">
        <f t="shared" ca="1" si="114"/>
        <v>3716564.9999999995</v>
      </c>
      <c r="U149" s="72">
        <f t="shared" ca="1" si="86"/>
        <v>3716564.9999999995</v>
      </c>
      <c r="V149" s="72">
        <f t="shared" ca="1" si="87"/>
        <v>0.58403027711056288</v>
      </c>
      <c r="W149" s="72">
        <f ca="1">(Coef!$J$9/(1+Coef!$J$8*(COS(V149))^2)^0.5)*Coef!$J$6</f>
        <v>6382083.7917099837</v>
      </c>
      <c r="X149" s="72">
        <f t="shared" ca="1" si="88"/>
        <v>-9</v>
      </c>
      <c r="Y149" s="72">
        <f t="shared" ca="1" si="89"/>
        <v>1.9168190828034039E-2</v>
      </c>
      <c r="Z149" s="72">
        <f t="shared" ca="1" si="90"/>
        <v>0.91999218849515851</v>
      </c>
      <c r="AA149" s="72">
        <f t="shared" ca="1" si="91"/>
        <v>0.64028544326920001</v>
      </c>
      <c r="AB149" s="72">
        <f t="shared" ca="1" si="92"/>
        <v>1.0440263713581421</v>
      </c>
      <c r="AC149" s="72">
        <f t="shared" ca="1" si="93"/>
        <v>0.9430911393359066</v>
      </c>
      <c r="AD149" s="72">
        <f t="shared" ca="1" si="94"/>
        <v>1.7203580328833012</v>
      </c>
      <c r="AE149" s="72">
        <f ca="1">Coef!$J$6*Coef!$J$9*(V149-(Coef!$J$10*AB149)+(Coef!$J$11*AC149)-(Coef!$J$12*AD149))</f>
        <v>3702558.3044304051</v>
      </c>
      <c r="AF149" s="72">
        <f t="shared" ca="1" si="95"/>
        <v>2.1946900145354414E-3</v>
      </c>
      <c r="AG149" s="72">
        <f ca="1">((Coef!$J$8*Y149^2)/2)*(COS(V149))^2</f>
        <v>8.6168634188346166E-7</v>
      </c>
      <c r="AH149" s="72">
        <f t="shared" ca="1" si="96"/>
        <v>1.9168185322377958E-2</v>
      </c>
      <c r="AI149" s="72">
        <f t="shared" ca="1" si="97"/>
        <v>0.58622496523396395</v>
      </c>
      <c r="AJ149" s="72">
        <f t="shared" ca="1" si="98"/>
        <v>1.9169359137572006E-2</v>
      </c>
      <c r="AK149" s="72">
        <f t="shared" ca="1" si="99"/>
        <v>2.3007407644010807E-2</v>
      </c>
      <c r="AL149" s="72">
        <f t="shared" ca="1" si="100"/>
        <v>0.58610298689269635</v>
      </c>
      <c r="AM149" s="72">
        <f ca="1">V149+(1+Coef!$J$8*(COS(V149))^2-(3/2)*Coef!$J$8*SIN(V149)*COS(V149)*(AL149-V149))*(AL149-V149)</f>
        <v>0.58611268891113621</v>
      </c>
      <c r="AN149" s="34" t="str">
        <f t="shared" ca="1" si="101"/>
        <v>29 622333 3716565 N</v>
      </c>
      <c r="AO149" s="33">
        <f t="shared" ca="1" si="102"/>
        <v>33.581783393672268</v>
      </c>
      <c r="AP149" s="33">
        <f t="shared" ca="1" si="103"/>
        <v>-7.6817726444611516</v>
      </c>
      <c r="AQ149" s="72">
        <f ca="1">'MGRS to Dist'!BP149</f>
        <v>6404.4666100151935</v>
      </c>
      <c r="AR149" s="72">
        <f ca="1">'MGRS to Dist'!BT149</f>
        <v>252.66809415678003</v>
      </c>
      <c r="AS149" s="72">
        <f ca="1">'MGRS to Dist'!BU149</f>
        <v>72.631644632902379</v>
      </c>
      <c r="AT149" s="72">
        <f ca="1">'MGRS to Dist'!BV149</f>
        <v>252.63164463290241</v>
      </c>
    </row>
    <row r="150" spans="2:46" ht="16.5" customHeight="1">
      <c r="B150" s="38" t="s">
        <v>409</v>
      </c>
      <c r="C150" s="72" t="str">
        <f t="shared" si="104"/>
        <v>29SPT2937416051</v>
      </c>
      <c r="D150" s="72">
        <f t="array" aca="1" ref="D150" ca="1">MATCH(TRUE,ISERROR(VALUE(MID(C150,ROW(INDIRECT("1:"&amp;LEN(C150))),1))),0)</f>
        <v>3</v>
      </c>
      <c r="E150" s="72">
        <f t="shared" ca="1" si="105"/>
        <v>29</v>
      </c>
      <c r="F150" s="72" t="str">
        <f t="shared" ca="1" si="106"/>
        <v>S</v>
      </c>
      <c r="G150" s="72" t="str">
        <f t="shared" ca="1" si="107"/>
        <v>P</v>
      </c>
      <c r="H150" s="72" t="str">
        <f t="shared" ca="1" si="108"/>
        <v>T</v>
      </c>
      <c r="I150" s="72">
        <f t="shared" ca="1" si="109"/>
        <v>10</v>
      </c>
      <c r="J150" s="72">
        <f t="shared" ca="1" si="110"/>
        <v>29374</v>
      </c>
      <c r="K150" s="72">
        <f t="shared" ca="1" si="111"/>
        <v>16051</v>
      </c>
      <c r="L150" s="72">
        <f t="shared" ca="1" si="112"/>
        <v>170.80604746885038</v>
      </c>
      <c r="M150" s="72">
        <f ca="1">VLOOKUP(G150,Coef!$C$2:$F$25,4)</f>
        <v>6</v>
      </c>
      <c r="N150" s="31">
        <f ca="1">VLOOKUP(F150,Coef!$C$4:$D$23,2)</f>
        <v>15</v>
      </c>
      <c r="O150" s="31">
        <f ca="1">MOD(VLOOKUP(H150,Coef!$C$2:$G$21,5)+MOD(E150+1,2)*15,20)</f>
        <v>18</v>
      </c>
      <c r="P150" s="31">
        <f ca="1">VLOOKUP(N150,Coef!$A$27:$B$46,2)</f>
        <v>3.56</v>
      </c>
      <c r="Q150" s="31">
        <f ca="1">VLOOKUP(N150,Coef!$A$27:$C$46,3)+O150/10-0.1</f>
        <v>3.6999999999999997</v>
      </c>
      <c r="R150" s="31">
        <f ca="1">IF(Q150+0.1&lt;P150,Q150+2,Q150)</f>
        <v>3.6999999999999997</v>
      </c>
      <c r="S150" s="72">
        <f t="shared" ca="1" si="113"/>
        <v>629374</v>
      </c>
      <c r="T150" s="72">
        <f t="shared" ca="1" si="114"/>
        <v>3716050.9999999995</v>
      </c>
      <c r="U150" s="72">
        <f t="shared" ca="1" si="86"/>
        <v>3716050.9999999995</v>
      </c>
      <c r="V150" s="72">
        <f t="shared" ca="1" si="87"/>
        <v>0.5839495058708738</v>
      </c>
      <c r="W150" s="72">
        <f ca="1">(Coef!$J$9/(1+Coef!$J$8*(COS(V150))^2)^0.5)*Coef!$J$6</f>
        <v>6382082.2011374896</v>
      </c>
      <c r="X150" s="72">
        <f t="shared" ca="1" si="88"/>
        <v>-9</v>
      </c>
      <c r="Y150" s="72">
        <f t="shared" ca="1" si="89"/>
        <v>2.0271440561662062E-2</v>
      </c>
      <c r="Z150" s="72">
        <f t="shared" ca="1" si="90"/>
        <v>0.91992886206587343</v>
      </c>
      <c r="AA150" s="72">
        <f t="shared" ca="1" si="91"/>
        <v>0.64030972663692132</v>
      </c>
      <c r="AB150" s="72">
        <f t="shared" ca="1" si="92"/>
        <v>1.0439139369038104</v>
      </c>
      <c r="AC150" s="72">
        <f t="shared" ca="1" si="93"/>
        <v>0.94301288433708819</v>
      </c>
      <c r="AD150" s="72">
        <f t="shared" ca="1" si="94"/>
        <v>1.7202491010637395</v>
      </c>
      <c r="AE150" s="72">
        <f ca="1">Coef!$J$6*Coef!$J$9*(V150-(Coef!$J$10*AB150)+(Coef!$J$11*AC150)-(Coef!$J$12*AD150))</f>
        <v>3702045.2224032204</v>
      </c>
      <c r="AF150" s="72">
        <f t="shared" ca="1" si="95"/>
        <v>2.1945467255628411E-3</v>
      </c>
      <c r="AG150" s="72">
        <f ca="1">((Coef!$J$8*Y150^2)/2)*(COS(V150))^2</f>
        <v>9.6383468507678896E-7</v>
      </c>
      <c r="AH150" s="72">
        <f t="shared" ca="1" si="96"/>
        <v>2.0271434048889553E-2</v>
      </c>
      <c r="AI150" s="72">
        <f t="shared" ca="1" si="97"/>
        <v>0.5861440504812564</v>
      </c>
      <c r="AJ150" s="72">
        <f t="shared" ca="1" si="98"/>
        <v>2.027282243765649E-2</v>
      </c>
      <c r="AK150" s="72">
        <f t="shared" ca="1" si="99"/>
        <v>2.4329988809534589E-2</v>
      </c>
      <c r="AL150" s="72">
        <f t="shared" ca="1" si="100"/>
        <v>0.58600765390556042</v>
      </c>
      <c r="AM150" s="72">
        <f ca="1">V150+(1+Coef!$J$8*(COS(V150))^2-(3/2)*Coef!$J$8*SIN(V150)*COS(V150)*(AL150-V150))*(AL150-V150)</f>
        <v>0.58601728893423999</v>
      </c>
      <c r="AN150" s="34" t="str">
        <f t="shared" ca="1" si="101"/>
        <v>29 629374 3716051 N</v>
      </c>
      <c r="AO150" s="33">
        <f t="shared" ca="1" si="102"/>
        <v>33.576317377630474</v>
      </c>
      <c r="AP150" s="33">
        <f t="shared" ca="1" si="103"/>
        <v>-7.6059943256131461</v>
      </c>
      <c r="AQ150" s="72">
        <f ca="1">'MGRS to Dist'!BP150</f>
        <v>7061.1814951599627</v>
      </c>
      <c r="AR150" s="72">
        <f ca="1">'MGRS to Dist'!BT150</f>
        <v>94.927360261406307</v>
      </c>
      <c r="AS150" s="72">
        <f ca="1">'MGRS to Dist'!BU150</f>
        <v>-85.030727734061472</v>
      </c>
      <c r="AT150" s="72">
        <f ca="1">'MGRS to Dist'!BV150</f>
        <v>94.969272265938571</v>
      </c>
    </row>
    <row r="151" spans="2:46" ht="16.5" customHeight="1">
      <c r="B151" s="38" t="s">
        <v>410</v>
      </c>
      <c r="C151" s="72" t="str">
        <f t="shared" si="104"/>
        <v>29SPT2992013585</v>
      </c>
      <c r="D151" s="72">
        <f t="array" aca="1" ref="D151" ca="1">MATCH(TRUE,ISERROR(VALUE(MID(C151,ROW(INDIRECT("1:"&amp;LEN(C151))),1))),0)</f>
        <v>3</v>
      </c>
      <c r="E151" s="72">
        <f t="shared" ca="1" si="105"/>
        <v>29</v>
      </c>
      <c r="F151" s="72" t="str">
        <f t="shared" ca="1" si="106"/>
        <v>S</v>
      </c>
      <c r="G151" s="72" t="str">
        <f t="shared" ca="1" si="107"/>
        <v>P</v>
      </c>
      <c r="H151" s="72" t="str">
        <f t="shared" ca="1" si="108"/>
        <v>T</v>
      </c>
      <c r="I151" s="72">
        <f t="shared" ca="1" si="109"/>
        <v>10</v>
      </c>
      <c r="J151" s="72">
        <f t="shared" ca="1" si="110"/>
        <v>29920</v>
      </c>
      <c r="K151" s="72">
        <f t="shared" ca="1" si="111"/>
        <v>13585</v>
      </c>
      <c r="L151" s="72">
        <f t="shared" ca="1" si="112"/>
        <v>170.80604746885038</v>
      </c>
      <c r="M151" s="72">
        <f ca="1">VLOOKUP(G151,Coef!$C$2:$F$25,4)</f>
        <v>6</v>
      </c>
      <c r="N151" s="31">
        <f ca="1">VLOOKUP(F151,Coef!$C$4:$D$23,2)</f>
        <v>15</v>
      </c>
      <c r="O151" s="31">
        <f ca="1">MOD(VLOOKUP(H151,Coef!$C$2:$G$21,5)+MOD(E151+1,2)*15,20)</f>
        <v>18</v>
      </c>
      <c r="P151" s="31">
        <f ca="1">VLOOKUP(N151,Coef!$A$27:$B$46,2)</f>
        <v>3.56</v>
      </c>
      <c r="Q151" s="31">
        <f ca="1">VLOOKUP(N151,Coef!$A$27:$C$46,3)+O151/10-0.1</f>
        <v>3.6999999999999997</v>
      </c>
      <c r="R151" s="31">
        <f ca="1">IF(Q151+0.1&lt;P151,Q151+2,Q151)</f>
        <v>3.6999999999999997</v>
      </c>
      <c r="S151" s="72">
        <f t="shared" ca="1" si="113"/>
        <v>629920</v>
      </c>
      <c r="T151" s="72">
        <f t="shared" ca="1" si="114"/>
        <v>3713584.9999999995</v>
      </c>
      <c r="U151" s="72">
        <f t="shared" ca="1" si="86"/>
        <v>3713584.9999999995</v>
      </c>
      <c r="V151" s="72">
        <f t="shared" ca="1" si="87"/>
        <v>0.5835619924913541</v>
      </c>
      <c r="W151" s="72">
        <f ca="1">(Coef!$J$9/(1+Coef!$J$8*(COS(V151))^2)^0.5)*Coef!$J$6</f>
        <v>6382074.5716431942</v>
      </c>
      <c r="X151" s="72">
        <f t="shared" ca="1" si="88"/>
        <v>-9</v>
      </c>
      <c r="Y151" s="72">
        <f t="shared" ca="1" si="89"/>
        <v>2.0357016913788498E-2</v>
      </c>
      <c r="Z151" s="72">
        <f t="shared" ca="1" si="90"/>
        <v>0.91962470920557915</v>
      </c>
      <c r="AA151" s="72">
        <f t="shared" ca="1" si="91"/>
        <v>0.64042580127166104</v>
      </c>
      <c r="AB151" s="72">
        <f t="shared" ca="1" si="92"/>
        <v>1.0433743470941437</v>
      </c>
      <c r="AC151" s="72">
        <f t="shared" ca="1" si="93"/>
        <v>0.94263721063852302</v>
      </c>
      <c r="AD151" s="72">
        <f t="shared" ca="1" si="94"/>
        <v>1.7197259972973313</v>
      </c>
      <c r="AE151" s="72">
        <f ca="1">Coef!$J$6*Coef!$J$9*(V151-(Coef!$J$10*AB151)+(Coef!$J$11*AC151)-(Coef!$J$12*AD151))</f>
        <v>3699583.6318641733</v>
      </c>
      <c r="AF151" s="72">
        <f t="shared" ca="1" si="95"/>
        <v>2.1938584356311058E-3</v>
      </c>
      <c r="AG151" s="72">
        <f ca="1">((Coef!$J$8*Y151^2)/2)*(COS(V151))^2</f>
        <v>9.7248729361848649E-7</v>
      </c>
      <c r="AH151" s="72">
        <f t="shared" ca="1" si="96"/>
        <v>2.0357010314808403E-2</v>
      </c>
      <c r="AI151" s="72">
        <f t="shared" ca="1" si="97"/>
        <v>0.58575584879348574</v>
      </c>
      <c r="AJ151" s="72">
        <f t="shared" ca="1" si="98"/>
        <v>2.0358416361485776E-2</v>
      </c>
      <c r="AK151" s="72">
        <f t="shared" ca="1" si="99"/>
        <v>2.4426379908395923E-2</v>
      </c>
      <c r="AL151" s="72">
        <f t="shared" ca="1" si="100"/>
        <v>0.58561841427113459</v>
      </c>
      <c r="AM151" s="72">
        <f ca="1">V151+(1+Coef!$J$8*(COS(V151))^2-(3/2)*Coef!$J$8*SIN(V151)*COS(V151)*(AL151-V151))*(AL151-V151)</f>
        <v>0.58562804618131425</v>
      </c>
      <c r="AN151" s="34" t="str">
        <f t="shared" ca="1" si="101"/>
        <v>29 629920 3713585 N</v>
      </c>
      <c r="AO151" s="33">
        <f t="shared" ca="1" si="102"/>
        <v>33.554015410681778</v>
      </c>
      <c r="AP151" s="33">
        <f t="shared" ca="1" si="103"/>
        <v>-7.6004715224657637</v>
      </c>
      <c r="AQ151" s="72">
        <f ca="1">'MGRS to Dist'!BP151</f>
        <v>2526.209069955516</v>
      </c>
      <c r="AR151" s="72">
        <f ca="1">'MGRS to Dist'!BT151</f>
        <v>168.33936752311934</v>
      </c>
      <c r="AS151" s="72">
        <f ca="1">'MGRS to Dist'!BU151</f>
        <v>-11.657579001452394</v>
      </c>
      <c r="AT151" s="72">
        <f ca="1">'MGRS to Dist'!BV151</f>
        <v>168.3424209985476</v>
      </c>
    </row>
    <row r="152" spans="2:46" ht="16.5" customHeight="1">
      <c r="B152" s="38" t="s">
        <v>411</v>
      </c>
      <c r="C152" s="72" t="str">
        <f t="shared" si="104"/>
        <v>29SPT3092313209</v>
      </c>
      <c r="D152" s="72">
        <f t="array" aca="1" ref="D152" ca="1">MATCH(TRUE,ISERROR(VALUE(MID(C152,ROW(INDIRECT("1:"&amp;LEN(C152))),1))),0)</f>
        <v>3</v>
      </c>
      <c r="E152" s="72">
        <f t="shared" ca="1" si="105"/>
        <v>29</v>
      </c>
      <c r="F152" s="72" t="str">
        <f t="shared" ca="1" si="106"/>
        <v>S</v>
      </c>
      <c r="G152" s="72" t="str">
        <f t="shared" ca="1" si="107"/>
        <v>P</v>
      </c>
      <c r="H152" s="72" t="str">
        <f t="shared" ca="1" si="108"/>
        <v>T</v>
      </c>
      <c r="I152" s="72">
        <f t="shared" ca="1" si="109"/>
        <v>10</v>
      </c>
      <c r="J152" s="72">
        <f t="shared" ca="1" si="110"/>
        <v>30923</v>
      </c>
      <c r="K152" s="72">
        <f t="shared" ca="1" si="111"/>
        <v>13209</v>
      </c>
      <c r="L152" s="72">
        <f t="shared" ca="1" si="112"/>
        <v>170.80604746885038</v>
      </c>
      <c r="M152" s="72">
        <f ca="1">VLOOKUP(G152,Coef!$C$2:$F$25,4)</f>
        <v>6</v>
      </c>
      <c r="N152" s="31">
        <f ca="1">VLOOKUP(F152,Coef!$C$4:$D$23,2)</f>
        <v>15</v>
      </c>
      <c r="O152" s="31">
        <f ca="1">MOD(VLOOKUP(H152,Coef!$C$2:$G$21,5)+MOD(E152+1,2)*15,20)</f>
        <v>18</v>
      </c>
      <c r="P152" s="31">
        <f ca="1">VLOOKUP(N152,Coef!$A$27:$B$46,2)</f>
        <v>3.56</v>
      </c>
      <c r="Q152" s="31">
        <f ca="1">VLOOKUP(N152,Coef!$A$27:$C$46,3)+O152/10-0.1</f>
        <v>3.6999999999999997</v>
      </c>
      <c r="R152" s="31">
        <f ca="1">IF(Q152+0.1&lt;P152,Q152+2,Q152)</f>
        <v>3.6999999999999997</v>
      </c>
      <c r="S152" s="72">
        <f t="shared" ca="1" si="113"/>
        <v>630923</v>
      </c>
      <c r="T152" s="72">
        <f t="shared" ca="1" si="114"/>
        <v>3713208.9999999995</v>
      </c>
      <c r="U152" s="72">
        <f t="shared" ca="1" si="86"/>
        <v>3713208.9999999995</v>
      </c>
      <c r="V152" s="72">
        <f t="shared" ca="1" si="87"/>
        <v>0.58350290691523921</v>
      </c>
      <c r="W152" s="72">
        <f ca="1">(Coef!$J$9/(1+Coef!$J$8*(COS(V152))^2)^0.5)*Coef!$J$6</f>
        <v>6382073.4085705737</v>
      </c>
      <c r="X152" s="72">
        <f t="shared" ca="1" si="88"/>
        <v>-9</v>
      </c>
      <c r="Y152" s="72">
        <f t="shared" ca="1" si="89"/>
        <v>2.0514179580601768E-2</v>
      </c>
      <c r="Z152" s="72">
        <f t="shared" ca="1" si="90"/>
        <v>0.91957828537355513</v>
      </c>
      <c r="AA152" s="72">
        <f t="shared" ca="1" si="91"/>
        <v>0.64044343721339636</v>
      </c>
      <c r="AB152" s="72">
        <f t="shared" ca="1" si="92"/>
        <v>1.0432920496020168</v>
      </c>
      <c r="AC152" s="72">
        <f t="shared" ca="1" si="93"/>
        <v>0.94257989650486174</v>
      </c>
      <c r="AD152" s="72">
        <f t="shared" ca="1" si="94"/>
        <v>1.7196461671631653</v>
      </c>
      <c r="AE152" s="72">
        <f ca="1">Coef!$J$6*Coef!$J$9*(V152-(Coef!$J$10*AB152)+(Coef!$J$11*AC152)-(Coef!$J$12*AD152))</f>
        <v>3699208.3049663366</v>
      </c>
      <c r="AF152" s="72">
        <f t="shared" ca="1" si="95"/>
        <v>2.1937533678100954E-3</v>
      </c>
      <c r="AG152" s="72">
        <f ca="1">((Coef!$J$8*Y152^2)/2)*(COS(V152))^2</f>
        <v>9.8763813411528238E-7</v>
      </c>
      <c r="AH152" s="72">
        <f t="shared" ca="1" si="96"/>
        <v>2.0514172827073088E-2</v>
      </c>
      <c r="AI152" s="72">
        <f t="shared" ca="1" si="97"/>
        <v>0.5856966581164148</v>
      </c>
      <c r="AJ152" s="72">
        <f t="shared" ca="1" si="98"/>
        <v>2.0515611691640012E-2</v>
      </c>
      <c r="AK152" s="72">
        <f t="shared" ca="1" si="99"/>
        <v>2.4613943577885839E-2</v>
      </c>
      <c r="AL152" s="72">
        <f t="shared" ca="1" si="100"/>
        <v>0.58555711172925429</v>
      </c>
      <c r="AM152" s="72">
        <f ca="1">V152+(1+Coef!$J$8*(COS(V152))^2-(3/2)*Coef!$J$8*SIN(V152)*COS(V152)*(AL152-V152))*(AL152-V152)</f>
        <v>0.58556673402995685</v>
      </c>
      <c r="AN152" s="34" t="str">
        <f t="shared" ca="1" si="101"/>
        <v>29 630923 3713209 N</v>
      </c>
      <c r="AO152" s="33">
        <f t="shared" ca="1" si="102"/>
        <v>33.550502483176125</v>
      </c>
      <c r="AP152" s="33">
        <f t="shared" ca="1" si="103"/>
        <v>-7.5897249158140045</v>
      </c>
      <c r="AQ152" s="72">
        <f ca="1">'MGRS to Dist'!BP152</f>
        <v>1071.3644428620812</v>
      </c>
      <c r="AR152" s="72">
        <f ca="1">'MGRS to Dist'!BT152</f>
        <v>111.414209061272</v>
      </c>
      <c r="AS152" s="72">
        <f ca="1">'MGRS to Dist'!BU152</f>
        <v>-68.579851317856765</v>
      </c>
      <c r="AT152" s="72">
        <f ca="1">'MGRS to Dist'!BV152</f>
        <v>111.42014868214324</v>
      </c>
    </row>
    <row r="153" spans="2:46" ht="16.5" customHeight="1">
      <c r="B153" s="38" t="s">
        <v>412</v>
      </c>
      <c r="C153" s="72" t="str">
        <f t="shared" si="104"/>
        <v>29SPT2997513497</v>
      </c>
      <c r="D153" s="72">
        <f t="array" aca="1" ref="D153" ca="1">MATCH(TRUE,ISERROR(VALUE(MID(C153,ROW(INDIRECT("1:"&amp;LEN(C153))),1))),0)</f>
        <v>3</v>
      </c>
      <c r="E153" s="72">
        <f t="shared" ca="1" si="105"/>
        <v>29</v>
      </c>
      <c r="F153" s="72" t="str">
        <f t="shared" ca="1" si="106"/>
        <v>S</v>
      </c>
      <c r="G153" s="72" t="str">
        <f t="shared" ca="1" si="107"/>
        <v>P</v>
      </c>
      <c r="H153" s="72" t="str">
        <f t="shared" ca="1" si="108"/>
        <v>T</v>
      </c>
      <c r="I153" s="72">
        <f t="shared" ca="1" si="109"/>
        <v>10</v>
      </c>
      <c r="J153" s="72">
        <f t="shared" ca="1" si="110"/>
        <v>29975</v>
      </c>
      <c r="K153" s="72">
        <f t="shared" ca="1" si="111"/>
        <v>13497</v>
      </c>
      <c r="L153" s="72">
        <f t="shared" ca="1" si="112"/>
        <v>170.80604746885038</v>
      </c>
      <c r="M153" s="72">
        <f ca="1">VLOOKUP(G153,Coef!$C$2:$F$25,4)</f>
        <v>6</v>
      </c>
      <c r="N153" s="31">
        <f ca="1">VLOOKUP(F153,Coef!$C$4:$D$23,2)</f>
        <v>15</v>
      </c>
      <c r="O153" s="31">
        <f ca="1">MOD(VLOOKUP(H153,Coef!$C$2:$G$21,5)+MOD(E153+1,2)*15,20)</f>
        <v>18</v>
      </c>
      <c r="P153" s="31">
        <f ca="1">VLOOKUP(N153,Coef!$A$27:$B$46,2)</f>
        <v>3.56</v>
      </c>
      <c r="Q153" s="31">
        <f ca="1">VLOOKUP(N153,Coef!$A$27:$C$46,3)+O153/10-0.1</f>
        <v>3.6999999999999997</v>
      </c>
      <c r="R153" s="31">
        <f ca="1">IF(Q153+0.1&lt;P153,Q153+2,Q153)</f>
        <v>3.6999999999999997</v>
      </c>
      <c r="S153" s="72">
        <f t="shared" ca="1" si="113"/>
        <v>629975</v>
      </c>
      <c r="T153" s="72">
        <f t="shared" ca="1" si="114"/>
        <v>3713496.9999999995</v>
      </c>
      <c r="U153" s="72">
        <f t="shared" ca="1" si="86"/>
        <v>3713496.9999999995</v>
      </c>
      <c r="V153" s="72">
        <f t="shared" ca="1" si="87"/>
        <v>0.58354816395226339</v>
      </c>
      <c r="W153" s="72">
        <f ca="1">(Coef!$J$9/(1+Coef!$J$8*(COS(V153))^2)^0.5)*Coef!$J$6</f>
        <v>6382074.2994293887</v>
      </c>
      <c r="X153" s="72">
        <f t="shared" ca="1" si="88"/>
        <v>-9</v>
      </c>
      <c r="Y153" s="72">
        <f t="shared" ca="1" si="89"/>
        <v>2.0365635669835569E-2</v>
      </c>
      <c r="Z153" s="72">
        <f t="shared" ca="1" si="90"/>
        <v>0.91961384520445288</v>
      </c>
      <c r="AA153" s="72">
        <f t="shared" ca="1" si="91"/>
        <v>0.64042993031238071</v>
      </c>
      <c r="AB153" s="72">
        <f t="shared" ca="1" si="92"/>
        <v>1.0433550865544898</v>
      </c>
      <c r="AC153" s="72">
        <f t="shared" ca="1" si="93"/>
        <v>0.94262379749396252</v>
      </c>
      <c r="AD153" s="72">
        <f t="shared" ca="1" si="94"/>
        <v>1.7197073153236964</v>
      </c>
      <c r="AE153" s="72">
        <f ca="1">Coef!$J$6*Coef!$J$9*(V153-(Coef!$J$10*AB153)+(Coef!$J$11*AC153)-(Coef!$J$12*AD153))</f>
        <v>3699495.7893803297</v>
      </c>
      <c r="AF153" s="72">
        <f t="shared" ca="1" si="95"/>
        <v>2.1938338481771826E-3</v>
      </c>
      <c r="AG153" s="72">
        <f ca="1">((Coef!$J$8*Y153^2)/2)*(COS(V153))^2</f>
        <v>9.7332870518831163E-7</v>
      </c>
      <c r="AH153" s="72">
        <f t="shared" ca="1" si="96"/>
        <v>2.0365629062349636E-2</v>
      </c>
      <c r="AI153" s="72">
        <f t="shared" ca="1" si="97"/>
        <v>0.58574199566511909</v>
      </c>
      <c r="AJ153" s="72">
        <f t="shared" ca="1" si="98"/>
        <v>2.0367036895683366E-2</v>
      </c>
      <c r="AK153" s="72">
        <f t="shared" ca="1" si="99"/>
        <v>2.443649436557048E-2</v>
      </c>
      <c r="AL153" s="72">
        <f t="shared" ca="1" si="100"/>
        <v>0.58560444890552099</v>
      </c>
      <c r="AM153" s="72">
        <f ca="1">V153+(1+Coef!$J$8*(COS(V153))^2-(3/2)*Coef!$J$8*SIN(V153)*COS(V153)*(AL153-V153))*(AL153-V153)</f>
        <v>0.58561408035260598</v>
      </c>
      <c r="AN153" s="34" t="str">
        <f t="shared" ca="1" si="101"/>
        <v>29 629975 3713497 N</v>
      </c>
      <c r="AO153" s="33">
        <f t="shared" ca="1" si="102"/>
        <v>33.553215227639392</v>
      </c>
      <c r="AP153" s="33">
        <f t="shared" ca="1" si="103"/>
        <v>-7.599892006757595</v>
      </c>
      <c r="AQ153" s="72">
        <f ca="1">'MGRS to Dist'!BP153</f>
        <v>990.96998508726676</v>
      </c>
      <c r="AR153" s="72">
        <f ca="1">'MGRS to Dist'!BT153</f>
        <v>287.7557563240166</v>
      </c>
      <c r="AS153" s="72">
        <f ca="1">'MGRS to Dist'!BU153</f>
        <v>107.75013705909814</v>
      </c>
      <c r="AT153" s="72">
        <f ca="1">'MGRS to Dist'!BV153</f>
        <v>287.75013705909805</v>
      </c>
    </row>
    <row r="154" spans="2:46" ht="16.5" customHeight="1">
      <c r="B154" s="38" t="s">
        <v>413</v>
      </c>
      <c r="C154" s="72" t="str">
        <f t="shared" si="104"/>
        <v>29SPT2973512069</v>
      </c>
      <c r="D154" s="72">
        <f t="array" aca="1" ref="D154" ca="1">MATCH(TRUE,ISERROR(VALUE(MID(C154,ROW(INDIRECT("1:"&amp;LEN(C154))),1))),0)</f>
        <v>3</v>
      </c>
      <c r="E154" s="72">
        <f t="shared" ca="1" si="105"/>
        <v>29</v>
      </c>
      <c r="F154" s="72" t="str">
        <f t="shared" ca="1" si="106"/>
        <v>S</v>
      </c>
      <c r="G154" s="72" t="str">
        <f t="shared" ca="1" si="107"/>
        <v>P</v>
      </c>
      <c r="H154" s="72" t="str">
        <f t="shared" ca="1" si="108"/>
        <v>T</v>
      </c>
      <c r="I154" s="72">
        <f t="shared" ca="1" si="109"/>
        <v>10</v>
      </c>
      <c r="J154" s="72">
        <f t="shared" ca="1" si="110"/>
        <v>29735</v>
      </c>
      <c r="K154" s="72">
        <f t="shared" ca="1" si="111"/>
        <v>12069</v>
      </c>
      <c r="L154" s="72">
        <f t="shared" ca="1" si="112"/>
        <v>170.80604746885038</v>
      </c>
      <c r="M154" s="72">
        <f ca="1">VLOOKUP(G154,Coef!$C$2:$F$25,4)</f>
        <v>6</v>
      </c>
      <c r="N154" s="31">
        <f ca="1">VLOOKUP(F154,Coef!$C$4:$D$23,2)</f>
        <v>15</v>
      </c>
      <c r="O154" s="31">
        <f ca="1">MOD(VLOOKUP(H154,Coef!$C$2:$G$21,5)+MOD(E154+1,2)*15,20)</f>
        <v>18</v>
      </c>
      <c r="P154" s="31">
        <f ca="1">VLOOKUP(N154,Coef!$A$27:$B$46,2)</f>
        <v>3.56</v>
      </c>
      <c r="Q154" s="31">
        <f ca="1">VLOOKUP(N154,Coef!$A$27:$C$46,3)+O154/10-0.1</f>
        <v>3.6999999999999997</v>
      </c>
      <c r="R154" s="31">
        <f ca="1">IF(Q154+0.1&lt;P154,Q154+2,Q154)</f>
        <v>3.6999999999999997</v>
      </c>
      <c r="S154" s="72">
        <f t="shared" ca="1" si="113"/>
        <v>629735</v>
      </c>
      <c r="T154" s="72">
        <f t="shared" ca="1" si="114"/>
        <v>3712068.9999999995</v>
      </c>
      <c r="U154" s="72">
        <f t="shared" ca="1" si="86"/>
        <v>3712068.9999999995</v>
      </c>
      <c r="V154" s="72">
        <f t="shared" ca="1" si="87"/>
        <v>0.58332376447701839</v>
      </c>
      <c r="W154" s="72">
        <f ca="1">(Coef!$J$9/(1+Coef!$J$8*(COS(V154))^2)^0.5)*Coef!$J$6</f>
        <v>6382069.8825962553</v>
      </c>
      <c r="X154" s="72">
        <f t="shared" ca="1" si="88"/>
        <v>-9</v>
      </c>
      <c r="Y154" s="72">
        <f t="shared" ca="1" si="89"/>
        <v>2.032804440982135E-2</v>
      </c>
      <c r="Z154" s="72">
        <f t="shared" ca="1" si="90"/>
        <v>0.91943745377928698</v>
      </c>
      <c r="AA154" s="72">
        <f t="shared" ca="1" si="91"/>
        <v>0.6404968069571948</v>
      </c>
      <c r="AB154" s="72">
        <f t="shared" ca="1" si="92"/>
        <v>1.0430424913666618</v>
      </c>
      <c r="AC154" s="72">
        <f t="shared" ca="1" si="93"/>
        <v>0.94240607026429513</v>
      </c>
      <c r="AD154" s="72">
        <f t="shared" ca="1" si="94"/>
        <v>1.7194040147692971</v>
      </c>
      <c r="AE154" s="72">
        <f ca="1">Coef!$J$6*Coef!$J$9*(V154-(Coef!$J$10*AB154)+(Coef!$J$11*AC154)-(Coef!$J$12*AD154))</f>
        <v>3698070.3470089585</v>
      </c>
      <c r="AF154" s="72">
        <f t="shared" ca="1" si="95"/>
        <v>2.1934346142487488E-3</v>
      </c>
      <c r="AG154" s="72">
        <f ca="1">((Coef!$J$8*Y154^2)/2)*(COS(V154))^2</f>
        <v>9.7002617140613874E-7</v>
      </c>
      <c r="AH154" s="72">
        <f t="shared" ca="1" si="96"/>
        <v>2.0328037836909653E-2</v>
      </c>
      <c r="AI154" s="72">
        <f t="shared" ca="1" si="97"/>
        <v>0.58551719696357818</v>
      </c>
      <c r="AJ154" s="72">
        <f t="shared" ca="1" si="98"/>
        <v>2.0329437888708668E-2</v>
      </c>
      <c r="AK154" s="72">
        <f t="shared" ca="1" si="99"/>
        <v>2.4387765796758831E-2</v>
      </c>
      <c r="AL154" s="72">
        <f t="shared" ca="1" si="100"/>
        <v>0.58538022425491609</v>
      </c>
      <c r="AM154" s="72">
        <f ca="1">V154+(1+Coef!$J$8*(COS(V154))^2-(3/2)*Coef!$J$8*SIN(V154)*COS(V154)*(AL154-V154))*(AL154-V154)</f>
        <v>0.58538985938274779</v>
      </c>
      <c r="AN154" s="34" t="str">
        <f t="shared" ca="1" si="101"/>
        <v>29 629735 3712069 N</v>
      </c>
      <c r="AO154" s="33">
        <f t="shared" ca="1" si="102"/>
        <v>33.540368312388182</v>
      </c>
      <c r="AP154" s="33">
        <f t="shared" ca="1" si="103"/>
        <v>-7.6026839480922153</v>
      </c>
      <c r="AQ154" s="72">
        <f ca="1">'MGRS to Dist'!BP154</f>
        <v>1448.3058659871551</v>
      </c>
      <c r="AR154" s="72">
        <f ca="1">'MGRS to Dist'!BT154</f>
        <v>190.2671829966927</v>
      </c>
      <c r="AS154" s="72">
        <f ca="1">'MGRS to Dist'!BU154</f>
        <v>10.265640120172133</v>
      </c>
      <c r="AT154" s="72">
        <f ca="1">'MGRS to Dist'!BV154</f>
        <v>190.26564012017218</v>
      </c>
    </row>
    <row r="155" spans="2:46" ht="16.5" customHeight="1">
      <c r="B155" s="38" t="s">
        <v>414</v>
      </c>
      <c r="C155" s="72" t="str">
        <f t="shared" si="104"/>
        <v>29SPT3166712078</v>
      </c>
      <c r="D155" s="72">
        <f t="array" aca="1" ref="D155" ca="1">MATCH(TRUE,ISERROR(VALUE(MID(C155,ROW(INDIRECT("1:"&amp;LEN(C155))),1))),0)</f>
        <v>3</v>
      </c>
      <c r="E155" s="72">
        <f t="shared" ca="1" si="105"/>
        <v>29</v>
      </c>
      <c r="F155" s="72" t="str">
        <f t="shared" ca="1" si="106"/>
        <v>S</v>
      </c>
      <c r="G155" s="72" t="str">
        <f t="shared" ca="1" si="107"/>
        <v>P</v>
      </c>
      <c r="H155" s="72" t="str">
        <f t="shared" ca="1" si="108"/>
        <v>T</v>
      </c>
      <c r="I155" s="72">
        <f t="shared" ca="1" si="109"/>
        <v>10</v>
      </c>
      <c r="J155" s="72">
        <f t="shared" ca="1" si="110"/>
        <v>31667</v>
      </c>
      <c r="K155" s="72">
        <f t="shared" ca="1" si="111"/>
        <v>12078</v>
      </c>
      <c r="L155" s="72">
        <f t="shared" ca="1" si="112"/>
        <v>170.80604746885038</v>
      </c>
      <c r="M155" s="72">
        <f ca="1">VLOOKUP(G155,Coef!$C$2:$F$25,4)</f>
        <v>6</v>
      </c>
      <c r="N155" s="31">
        <f ca="1">VLOOKUP(F155,Coef!$C$4:$D$23,2)</f>
        <v>15</v>
      </c>
      <c r="O155" s="31">
        <f ca="1">MOD(VLOOKUP(H155,Coef!$C$2:$G$21,5)+MOD(E155+1,2)*15,20)</f>
        <v>18</v>
      </c>
      <c r="P155" s="31">
        <f ca="1">VLOOKUP(N155,Coef!$A$27:$B$46,2)</f>
        <v>3.56</v>
      </c>
      <c r="Q155" s="31">
        <f ca="1">VLOOKUP(N155,Coef!$A$27:$C$46,3)+O155/10-0.1</f>
        <v>3.6999999999999997</v>
      </c>
      <c r="R155" s="31">
        <f ca="1">IF(Q155+0.1&lt;P155,Q155+2,Q155)</f>
        <v>3.6999999999999997</v>
      </c>
      <c r="S155" s="72">
        <f t="shared" ca="1" si="113"/>
        <v>631667</v>
      </c>
      <c r="T155" s="72">
        <f t="shared" ca="1" si="114"/>
        <v>3712077.9999999995</v>
      </c>
      <c r="U155" s="72">
        <f t="shared" ca="1" si="86"/>
        <v>3712077.9999999995</v>
      </c>
      <c r="V155" s="72">
        <f t="shared" ca="1" si="87"/>
        <v>0.58332517875942547</v>
      </c>
      <c r="W155" s="72">
        <f ca="1">(Coef!$J$9/(1+Coef!$J$8*(COS(V155))^2)^0.5)*Coef!$J$6</f>
        <v>6382069.9104307573</v>
      </c>
      <c r="X155" s="72">
        <f t="shared" ca="1" si="88"/>
        <v>-9</v>
      </c>
      <c r="Y155" s="72">
        <f t="shared" ca="1" si="89"/>
        <v>2.0630767423090349E-2</v>
      </c>
      <c r="Z155" s="72">
        <f t="shared" ca="1" si="90"/>
        <v>0.91943856606990215</v>
      </c>
      <c r="AA155" s="72">
        <f t="shared" ca="1" si="91"/>
        <v>0.64049638621166805</v>
      </c>
      <c r="AB155" s="72">
        <f t="shared" ca="1" si="92"/>
        <v>1.0430444617943766</v>
      </c>
      <c r="AC155" s="72">
        <f t="shared" ca="1" si="93"/>
        <v>0.94240744289869949</v>
      </c>
      <c r="AD155" s="72">
        <f t="shared" ca="1" si="94"/>
        <v>1.719405927171558</v>
      </c>
      <c r="AE155" s="72">
        <f ca="1">Coef!$J$6*Coef!$J$9*(V155-(Coef!$J$10*AB155)+(Coef!$J$11*AC155)-(Coef!$J$12*AD155))</f>
        <v>3698079.3308801833</v>
      </c>
      <c r="AF155" s="72">
        <f t="shared" ca="1" si="95"/>
        <v>2.193437131883664E-3</v>
      </c>
      <c r="AG155" s="72">
        <f ca="1">((Coef!$J$8*Y155^2)/2)*(COS(V155))^2</f>
        <v>9.9913047475791312E-7</v>
      </c>
      <c r="AH155" s="72">
        <f t="shared" ca="1" si="96"/>
        <v>2.0630760552147534E-2</v>
      </c>
      <c r="AI155" s="72">
        <f t="shared" ca="1" si="97"/>
        <v>0.5855186136997792</v>
      </c>
      <c r="AJ155" s="72">
        <f t="shared" ca="1" si="98"/>
        <v>2.0632224089151441E-2</v>
      </c>
      <c r="AK155" s="72">
        <f t="shared" ca="1" si="99"/>
        <v>2.4750872646829337E-2</v>
      </c>
      <c r="AL155" s="72">
        <f t="shared" ca="1" si="100"/>
        <v>0.58537753153944072</v>
      </c>
      <c r="AM155" s="72">
        <f ca="1">V155+(1+Coef!$J$8*(COS(V155))^2-(3/2)*Coef!$J$8*SIN(V155)*COS(V155)*(AL155-V155))*(AL155-V155)</f>
        <v>0.58538714744592479</v>
      </c>
      <c r="AN155" s="34" t="str">
        <f t="shared" ca="1" si="101"/>
        <v>29 631667 3712078 N</v>
      </c>
      <c r="AO155" s="33">
        <f t="shared" ca="1" si="102"/>
        <v>33.540212929853915</v>
      </c>
      <c r="AP155" s="33">
        <f t="shared" ca="1" si="103"/>
        <v>-7.5818794580708859</v>
      </c>
      <c r="AQ155" s="72">
        <f ca="1">'MGRS to Dist'!BP155</f>
        <v>1932.3869123804184</v>
      </c>
      <c r="AR155" s="72">
        <f ca="1">'MGRS to Dist'!BT155</f>
        <v>90.507647752406115</v>
      </c>
      <c r="AS155" s="72">
        <f ca="1">'MGRS to Dist'!BU155</f>
        <v>-89.4808572832561</v>
      </c>
      <c r="AT155" s="72">
        <f ca="1">'MGRS to Dist'!BV155</f>
        <v>90.519142716743886</v>
      </c>
    </row>
    <row r="156" spans="2:46" ht="16.5" customHeight="1">
      <c r="B156" s="38" t="s">
        <v>415</v>
      </c>
      <c r="C156" s="72" t="str">
        <f t="shared" si="104"/>
        <v>29SPT3070512027</v>
      </c>
      <c r="D156" s="72">
        <f t="array" aca="1" ref="D156" ca="1">MATCH(TRUE,ISERROR(VALUE(MID(C156,ROW(INDIRECT("1:"&amp;LEN(C156))),1))),0)</f>
        <v>3</v>
      </c>
      <c r="E156" s="72">
        <f t="shared" ca="1" si="105"/>
        <v>29</v>
      </c>
      <c r="F156" s="72" t="str">
        <f t="shared" ca="1" si="106"/>
        <v>S</v>
      </c>
      <c r="G156" s="72" t="str">
        <f t="shared" ca="1" si="107"/>
        <v>P</v>
      </c>
      <c r="H156" s="72" t="str">
        <f t="shared" ca="1" si="108"/>
        <v>T</v>
      </c>
      <c r="I156" s="72">
        <f t="shared" ca="1" si="109"/>
        <v>10</v>
      </c>
      <c r="J156" s="72">
        <f t="shared" ca="1" si="110"/>
        <v>30705</v>
      </c>
      <c r="K156" s="72">
        <f t="shared" ca="1" si="111"/>
        <v>12027</v>
      </c>
      <c r="L156" s="72">
        <f t="shared" ca="1" si="112"/>
        <v>170.80604746885038</v>
      </c>
      <c r="M156" s="72">
        <f ca="1">VLOOKUP(G156,Coef!$C$2:$F$25,4)</f>
        <v>6</v>
      </c>
      <c r="N156" s="31">
        <f ca="1">VLOOKUP(F156,Coef!$C$4:$D$23,2)</f>
        <v>15</v>
      </c>
      <c r="O156" s="31">
        <f ca="1">MOD(VLOOKUP(H156,Coef!$C$2:$G$21,5)+MOD(E156+1,2)*15,20)</f>
        <v>18</v>
      </c>
      <c r="P156" s="31">
        <f ca="1">VLOOKUP(N156,Coef!$A$27:$B$46,2)</f>
        <v>3.56</v>
      </c>
      <c r="Q156" s="31">
        <f ca="1">VLOOKUP(N156,Coef!$A$27:$C$46,3)+O156/10-0.1</f>
        <v>3.6999999999999997</v>
      </c>
      <c r="R156" s="31">
        <f ca="1">IF(Q156+0.1&lt;P156,Q156+2,Q156)</f>
        <v>3.6999999999999997</v>
      </c>
      <c r="S156" s="72">
        <f t="shared" ca="1" si="113"/>
        <v>630705</v>
      </c>
      <c r="T156" s="72">
        <f t="shared" ca="1" si="114"/>
        <v>3712026.9999999995</v>
      </c>
      <c r="U156" s="72">
        <f t="shared" ca="1" si="86"/>
        <v>3712026.9999999995</v>
      </c>
      <c r="V156" s="72">
        <f t="shared" ca="1" si="87"/>
        <v>0.58331716449245241</v>
      </c>
      <c r="W156" s="72">
        <f ca="1">(Coef!$J$9/(1+Coef!$J$8*(COS(V156))^2)^0.5)*Coef!$J$6</f>
        <v>6382069.7527023675</v>
      </c>
      <c r="X156" s="72">
        <f t="shared" ca="1" si="88"/>
        <v>-9</v>
      </c>
      <c r="Y156" s="72">
        <f t="shared" ca="1" si="89"/>
        <v>2.0480033134181185E-2</v>
      </c>
      <c r="Z156" s="72">
        <f t="shared" ca="1" si="90"/>
        <v>0.91943226299248426</v>
      </c>
      <c r="AA156" s="72">
        <f t="shared" ca="1" si="91"/>
        <v>0.64049877031118951</v>
      </c>
      <c r="AB156" s="72">
        <f t="shared" ca="1" si="92"/>
        <v>1.0430332959886945</v>
      </c>
      <c r="AC156" s="72">
        <f t="shared" ca="1" si="93"/>
        <v>0.94239966456931834</v>
      </c>
      <c r="AD156" s="72">
        <f t="shared" ca="1" si="94"/>
        <v>1.7193950900838126</v>
      </c>
      <c r="AE156" s="72">
        <f ca="1">Coef!$J$6*Coef!$J$9*(V156-(Coef!$J$10*AB156)+(Coef!$J$11*AC156)-(Coef!$J$12*AD156))</f>
        <v>3698028.4222781309</v>
      </c>
      <c r="AF156" s="72">
        <f t="shared" ca="1" si="95"/>
        <v>2.1934228650417379E-3</v>
      </c>
      <c r="AG156" s="72">
        <f ca="1">((Coef!$J$8*Y156^2)/2)*(COS(V156))^2</f>
        <v>9.8459435862062605E-7</v>
      </c>
      <c r="AH156" s="72">
        <f t="shared" ca="1" si="96"/>
        <v>2.0480026412672821E-2</v>
      </c>
      <c r="AI156" s="72">
        <f t="shared" ca="1" si="97"/>
        <v>0.58551058519786237</v>
      </c>
      <c r="AJ156" s="72">
        <f t="shared" ca="1" si="98"/>
        <v>2.0481458104001815E-2</v>
      </c>
      <c r="AK156" s="72">
        <f t="shared" ca="1" si="99"/>
        <v>2.4569952736325232E-2</v>
      </c>
      <c r="AL156" s="72">
        <f t="shared" ca="1" si="100"/>
        <v>0.58537155904787752</v>
      </c>
      <c r="AM156" s="72">
        <f ca="1">V156+(1+Coef!$J$8*(COS(V156))^2-(3/2)*Coef!$J$8*SIN(V156)*COS(V156)*(AL156-V156))*(AL156-V156)</f>
        <v>0.58538118460337285</v>
      </c>
      <c r="AN156" s="34" t="str">
        <f t="shared" ca="1" si="101"/>
        <v>29 630705 3712027 N</v>
      </c>
      <c r="AO156" s="33">
        <f t="shared" ca="1" si="102"/>
        <v>33.539871284141789</v>
      </c>
      <c r="AP156" s="33">
        <f t="shared" ca="1" si="103"/>
        <v>-7.5922454053726556</v>
      </c>
      <c r="AQ156" s="72">
        <f ca="1">'MGRS to Dist'!BP156</f>
        <v>963.53189110340213</v>
      </c>
      <c r="AR156" s="72">
        <f ca="1">'MGRS to Dist'!BT156</f>
        <v>267.73843909859295</v>
      </c>
      <c r="AS156" s="72">
        <f ca="1">'MGRS to Dist'!BU156</f>
        <v>87.732711709257728</v>
      </c>
      <c r="AT156" s="72">
        <f ca="1">'MGRS to Dist'!BV156</f>
        <v>267.73271170925773</v>
      </c>
    </row>
    <row r="157" spans="2:46" ht="16.5" customHeight="1">
      <c r="B157" s="38" t="s">
        <v>416</v>
      </c>
      <c r="C157" s="72" t="str">
        <f t="shared" si="104"/>
        <v>29SPT4008520172</v>
      </c>
      <c r="D157" s="72">
        <f t="array" aca="1" ref="D157" ca="1">MATCH(TRUE,ISERROR(VALUE(MID(C157,ROW(INDIRECT("1:"&amp;LEN(C157))),1))),0)</f>
        <v>3</v>
      </c>
      <c r="E157" s="72">
        <f t="shared" ca="1" si="105"/>
        <v>29</v>
      </c>
      <c r="F157" s="72" t="str">
        <f t="shared" ca="1" si="106"/>
        <v>S</v>
      </c>
      <c r="G157" s="72" t="str">
        <f t="shared" ca="1" si="107"/>
        <v>P</v>
      </c>
      <c r="H157" s="72" t="str">
        <f t="shared" ca="1" si="108"/>
        <v>T</v>
      </c>
      <c r="I157" s="72">
        <f t="shared" ca="1" si="109"/>
        <v>10</v>
      </c>
      <c r="J157" s="72">
        <f t="shared" ca="1" si="110"/>
        <v>40085</v>
      </c>
      <c r="K157" s="72">
        <f t="shared" ca="1" si="111"/>
        <v>20172</v>
      </c>
      <c r="L157" s="72">
        <f t="shared" ca="1" si="112"/>
        <v>170.80604746885038</v>
      </c>
      <c r="M157" s="72">
        <f ca="1">VLOOKUP(G157,Coef!$C$2:$F$25,4)</f>
        <v>6</v>
      </c>
      <c r="N157" s="31">
        <f ca="1">VLOOKUP(F157,Coef!$C$4:$D$23,2)</f>
        <v>15</v>
      </c>
      <c r="O157" s="31">
        <f ca="1">MOD(VLOOKUP(H157,Coef!$C$2:$G$21,5)+MOD(E157+1,2)*15,20)</f>
        <v>18</v>
      </c>
      <c r="P157" s="31">
        <f ca="1">VLOOKUP(N157,Coef!$A$27:$B$46,2)</f>
        <v>3.56</v>
      </c>
      <c r="Q157" s="31">
        <f ca="1">VLOOKUP(N157,Coef!$A$27:$C$46,3)+O157/10-0.1</f>
        <v>3.6999999999999997</v>
      </c>
      <c r="R157" s="31">
        <f ca="1">IF(Q157+0.1&lt;P157,Q157+2,Q157)</f>
        <v>3.6999999999999997</v>
      </c>
      <c r="S157" s="72">
        <f t="shared" ca="1" si="113"/>
        <v>640085</v>
      </c>
      <c r="T157" s="72">
        <f t="shared" ca="1" si="114"/>
        <v>3720171.9999999995</v>
      </c>
      <c r="U157" s="72">
        <f t="shared" ca="1" si="86"/>
        <v>3720171.9999999995</v>
      </c>
      <c r="V157" s="72">
        <f t="shared" ca="1" si="87"/>
        <v>0.58459709007079308</v>
      </c>
      <c r="W157" s="72">
        <f ca="1">(Coef!$J$9/(1+Coef!$J$8*(COS(V157))^2)^0.5)*Coef!$J$6</f>
        <v>6382094.9566785628</v>
      </c>
      <c r="X157" s="72">
        <f t="shared" ca="1" si="88"/>
        <v>-9</v>
      </c>
      <c r="Y157" s="72">
        <f t="shared" ca="1" si="89"/>
        <v>2.1949689083426694E-2</v>
      </c>
      <c r="Z157" s="72">
        <f t="shared" ca="1" si="90"/>
        <v>0.92043590685247245</v>
      </c>
      <c r="AA157" s="72">
        <f t="shared" ca="1" si="91"/>
        <v>0.64011416767688112</v>
      </c>
      <c r="AB157" s="72">
        <f t="shared" ca="1" si="92"/>
        <v>1.0448150434970294</v>
      </c>
      <c r="AC157" s="72">
        <f t="shared" ca="1" si="93"/>
        <v>0.94363982454199236</v>
      </c>
      <c r="AD157" s="72">
        <f t="shared" ca="1" si="94"/>
        <v>1.7211214818619949</v>
      </c>
      <c r="AE157" s="72">
        <f ca="1">Coef!$J$6*Coef!$J$9*(V157-(Coef!$J$10*AB157)+(Coef!$J$11*AC157)-(Coef!$J$12*AD157))</f>
        <v>3706158.87334088</v>
      </c>
      <c r="AF157" s="72">
        <f t="shared" ca="1" si="95"/>
        <v>2.1956938519780912E-3</v>
      </c>
      <c r="AG157" s="72">
        <f ca="1">((Coef!$J$8*Y157^2)/2)*(COS(V157))^2</f>
        <v>1.1290628161869873E-6</v>
      </c>
      <c r="AH157" s="72">
        <f t="shared" ca="1" si="96"/>
        <v>2.1949680822567437E-2</v>
      </c>
      <c r="AI157" s="72">
        <f t="shared" ca="1" si="97"/>
        <v>0.58679278144369484</v>
      </c>
      <c r="AJ157" s="72">
        <f t="shared" ca="1" si="98"/>
        <v>2.1951443382282665E-2</v>
      </c>
      <c r="AK157" s="72">
        <f t="shared" ca="1" si="99"/>
        <v>2.6355005719051201E-2</v>
      </c>
      <c r="AL157" s="72">
        <f t="shared" ca="1" si="100"/>
        <v>0.58663264658243519</v>
      </c>
      <c r="AM157" s="72">
        <f ca="1">V157+(1+Coef!$J$8*(COS(V157))^2-(3/2)*Coef!$J$8*SIN(V157)*COS(V157)*(AL157-V157))*(AL157-V157)</f>
        <v>0.58664216787934198</v>
      </c>
      <c r="AN157" s="34" t="str">
        <f t="shared" ca="1" si="101"/>
        <v>29 640085 3720172 N</v>
      </c>
      <c r="AO157" s="33">
        <f t="shared" ca="1" si="102"/>
        <v>33.612120303891402</v>
      </c>
      <c r="AP157" s="33">
        <f t="shared" ca="1" si="103"/>
        <v>-7.4899694032552189</v>
      </c>
      <c r="AQ157" s="72">
        <f ca="1">'MGRS to Dist'!BP157</f>
        <v>12424.93922030913</v>
      </c>
      <c r="AR157" s="72">
        <f ca="1">'MGRS to Dist'!BT157</f>
        <v>49.677844457574452</v>
      </c>
      <c r="AS157" s="72">
        <f ca="1">'MGRS to Dist'!BU157</f>
        <v>-130.26559254012111</v>
      </c>
      <c r="AT157" s="72">
        <f ca="1">'MGRS to Dist'!BV157</f>
        <v>49.734407459878923</v>
      </c>
    </row>
    <row r="158" spans="2:46" ht="16.5" customHeight="1">
      <c r="B158" s="38" t="s">
        <v>417</v>
      </c>
      <c r="C158" s="72" t="str">
        <f t="shared" si="104"/>
        <v>29SPT3661215456</v>
      </c>
      <c r="D158" s="72">
        <f t="array" aca="1" ref="D158" ca="1">MATCH(TRUE,ISERROR(VALUE(MID(C158,ROW(INDIRECT("1:"&amp;LEN(C158))),1))),0)</f>
        <v>3</v>
      </c>
      <c r="E158" s="72">
        <f t="shared" ca="1" si="105"/>
        <v>29</v>
      </c>
      <c r="F158" s="72" t="str">
        <f t="shared" ca="1" si="106"/>
        <v>S</v>
      </c>
      <c r="G158" s="72" t="str">
        <f t="shared" ca="1" si="107"/>
        <v>P</v>
      </c>
      <c r="H158" s="72" t="str">
        <f t="shared" ca="1" si="108"/>
        <v>T</v>
      </c>
      <c r="I158" s="72">
        <f t="shared" ca="1" si="109"/>
        <v>10</v>
      </c>
      <c r="J158" s="72">
        <f t="shared" ca="1" si="110"/>
        <v>36612</v>
      </c>
      <c r="K158" s="72">
        <f t="shared" ca="1" si="111"/>
        <v>15456</v>
      </c>
      <c r="L158" s="72">
        <f t="shared" ca="1" si="112"/>
        <v>170.80604746885038</v>
      </c>
      <c r="M158" s="72">
        <f ca="1">VLOOKUP(G158,Coef!$C$2:$F$25,4)</f>
        <v>6</v>
      </c>
      <c r="N158" s="31">
        <f ca="1">VLOOKUP(F158,Coef!$C$4:$D$23,2)</f>
        <v>15</v>
      </c>
      <c r="O158" s="31">
        <f ca="1">MOD(VLOOKUP(H158,Coef!$C$2:$G$21,5)+MOD(E158+1,2)*15,20)</f>
        <v>18</v>
      </c>
      <c r="P158" s="31">
        <f ca="1">VLOOKUP(N158,Coef!$A$27:$B$46,2)</f>
        <v>3.56</v>
      </c>
      <c r="Q158" s="31">
        <f ca="1">VLOOKUP(N158,Coef!$A$27:$C$46,3)+O158/10-0.1</f>
        <v>3.6999999999999997</v>
      </c>
      <c r="R158" s="31">
        <f ca="1">IF(Q158+0.1&lt;P158,Q158+2,Q158)</f>
        <v>3.6999999999999997</v>
      </c>
      <c r="S158" s="72">
        <f t="shared" ca="1" si="113"/>
        <v>636612</v>
      </c>
      <c r="T158" s="72">
        <f t="shared" ca="1" si="114"/>
        <v>3715455.9999999995</v>
      </c>
      <c r="U158" s="72">
        <f t="shared" ca="1" si="86"/>
        <v>3715455.9999999995</v>
      </c>
      <c r="V158" s="72">
        <f t="shared" ca="1" si="87"/>
        <v>0.58385600608952182</v>
      </c>
      <c r="W158" s="72">
        <f ca="1">(Coef!$J$9/(1+Coef!$J$8*(COS(V158))^2)^0.5)*Coef!$J$6</f>
        <v>6382080.3600488165</v>
      </c>
      <c r="X158" s="72">
        <f t="shared" ca="1" si="88"/>
        <v>-9</v>
      </c>
      <c r="Y158" s="72">
        <f t="shared" ca="1" si="89"/>
        <v>2.140555936198758E-2</v>
      </c>
      <c r="Z158" s="72">
        <f t="shared" ca="1" si="90"/>
        <v>0.91985552620074384</v>
      </c>
      <c r="AA158" s="72">
        <f t="shared" ca="1" si="91"/>
        <v>0.64033779826230064</v>
      </c>
      <c r="AB158" s="72">
        <f t="shared" ca="1" si="92"/>
        <v>1.0437837691898937</v>
      </c>
      <c r="AC158" s="72">
        <f t="shared" ca="1" si="93"/>
        <v>0.94292227645799542</v>
      </c>
      <c r="AD158" s="72">
        <f t="shared" ca="1" si="94"/>
        <v>1.7201229593728835</v>
      </c>
      <c r="AE158" s="72">
        <f ca="1">Coef!$J$6*Coef!$J$9*(V158-(Coef!$J$10*AB158)+(Coef!$J$11*AC158)-(Coef!$J$12*AD158))</f>
        <v>3701451.2855161675</v>
      </c>
      <c r="AF158" s="72">
        <f t="shared" ca="1" si="95"/>
        <v>2.1943807808344311E-3</v>
      </c>
      <c r="AG158" s="72">
        <f ca="1">((Coef!$J$8*Y158^2)/2)*(COS(V158))^2</f>
        <v>1.0748309187441919E-6</v>
      </c>
      <c r="AH158" s="72">
        <f t="shared" ca="1" si="96"/>
        <v>2.140555169286857E-2</v>
      </c>
      <c r="AI158" s="72">
        <f t="shared" ca="1" si="97"/>
        <v>0.58605038451176794</v>
      </c>
      <c r="AJ158" s="72">
        <f t="shared" ca="1" si="98"/>
        <v>2.1407186392542021E-2</v>
      </c>
      <c r="AK158" s="72">
        <f t="shared" ca="1" si="99"/>
        <v>2.5689191189630586E-2</v>
      </c>
      <c r="AL158" s="72">
        <f t="shared" ca="1" si="100"/>
        <v>0.58589833385824475</v>
      </c>
      <c r="AM158" s="72">
        <f ca="1">V158+(1+Coef!$J$8*(COS(V158))^2-(3/2)*Coef!$J$8*SIN(V158)*COS(V158)*(AL158-V158))*(AL158-V158)</f>
        <v>0.58590789616146521</v>
      </c>
      <c r="AN158" s="34" t="str">
        <f t="shared" ca="1" si="101"/>
        <v>29 636612 3715456 N</v>
      </c>
      <c r="AO158" s="33">
        <f t="shared" ca="1" si="102"/>
        <v>33.570049633441243</v>
      </c>
      <c r="AP158" s="33">
        <f t="shared" ca="1" si="103"/>
        <v>-7.5281177657295091</v>
      </c>
      <c r="AQ158" s="72">
        <f ca="1">'MGRS to Dist'!BP158</f>
        <v>5857.7845959735832</v>
      </c>
      <c r="AR158" s="72">
        <f ca="1">'MGRS to Dist'!BT158</f>
        <v>217.07594325918322</v>
      </c>
      <c r="AS158" s="72">
        <f ca="1">'MGRS to Dist'!BU158</f>
        <v>37.054837220081104</v>
      </c>
      <c r="AT158" s="72">
        <f ca="1">'MGRS to Dist'!BV158</f>
        <v>217.05483722008103</v>
      </c>
    </row>
    <row r="159" spans="2:46" ht="16.5" customHeight="1">
      <c r="B159" s="38" t="s">
        <v>418</v>
      </c>
      <c r="C159" s="72" t="str">
        <f t="shared" si="104"/>
        <v>29SPT3764715970</v>
      </c>
      <c r="D159" s="72">
        <f t="array" aca="1" ref="D159" ca="1">MATCH(TRUE,ISERROR(VALUE(MID(C159,ROW(INDIRECT("1:"&amp;LEN(C159))),1))),0)</f>
        <v>3</v>
      </c>
      <c r="E159" s="72">
        <f t="shared" ca="1" si="105"/>
        <v>29</v>
      </c>
      <c r="F159" s="72" t="str">
        <f t="shared" ca="1" si="106"/>
        <v>S</v>
      </c>
      <c r="G159" s="72" t="str">
        <f t="shared" ca="1" si="107"/>
        <v>P</v>
      </c>
      <c r="H159" s="72" t="str">
        <f t="shared" ca="1" si="108"/>
        <v>T</v>
      </c>
      <c r="I159" s="72">
        <f t="shared" ca="1" si="109"/>
        <v>10</v>
      </c>
      <c r="J159" s="72">
        <f t="shared" ca="1" si="110"/>
        <v>37647</v>
      </c>
      <c r="K159" s="72">
        <f t="shared" ca="1" si="111"/>
        <v>15970</v>
      </c>
      <c r="L159" s="72">
        <f t="shared" ca="1" si="112"/>
        <v>170.80604746885038</v>
      </c>
      <c r="M159" s="72">
        <f ca="1">VLOOKUP(G159,Coef!$C$2:$F$25,4)</f>
        <v>6</v>
      </c>
      <c r="N159" s="31">
        <f ca="1">VLOOKUP(F159,Coef!$C$4:$D$23,2)</f>
        <v>15</v>
      </c>
      <c r="O159" s="31">
        <f ca="1">MOD(VLOOKUP(H159,Coef!$C$2:$G$21,5)+MOD(E159+1,2)*15,20)</f>
        <v>18</v>
      </c>
      <c r="P159" s="31">
        <f ca="1">VLOOKUP(N159,Coef!$A$27:$B$46,2)</f>
        <v>3.56</v>
      </c>
      <c r="Q159" s="31">
        <f ca="1">VLOOKUP(N159,Coef!$A$27:$C$46,3)+O159/10-0.1</f>
        <v>3.6999999999999997</v>
      </c>
      <c r="R159" s="31">
        <f ca="1">IF(Q159+0.1&lt;P159,Q159+2,Q159)</f>
        <v>3.6999999999999997</v>
      </c>
      <c r="S159" s="72">
        <f t="shared" ca="1" si="113"/>
        <v>637647</v>
      </c>
      <c r="T159" s="72">
        <f t="shared" ca="1" si="114"/>
        <v>3715969.9999999995</v>
      </c>
      <c r="U159" s="72">
        <f t="shared" ca="1" si="86"/>
        <v>3715969.9999999995</v>
      </c>
      <c r="V159" s="72">
        <f t="shared" ca="1" si="87"/>
        <v>0.58393677732921079</v>
      </c>
      <c r="W159" s="72">
        <f ca="1">(Coef!$J$9/(1+Coef!$J$8*(COS(V159))^2)^0.5)*Coef!$J$6</f>
        <v>6382081.9504931653</v>
      </c>
      <c r="X159" s="72">
        <f t="shared" ca="1" si="88"/>
        <v>-9</v>
      </c>
      <c r="Y159" s="72">
        <f t="shared" ca="1" si="89"/>
        <v>2.1567726811994876E-2</v>
      </c>
      <c r="Z159" s="72">
        <f t="shared" ca="1" si="90"/>
        <v>0.91991888041943226</v>
      </c>
      <c r="AA159" s="72">
        <f t="shared" ca="1" si="91"/>
        <v>0.64031355058156536</v>
      </c>
      <c r="AB159" s="72">
        <f t="shared" ca="1" si="92"/>
        <v>1.043896217538927</v>
      </c>
      <c r="AC159" s="72">
        <f t="shared" ca="1" si="93"/>
        <v>0.94300055079958667</v>
      </c>
      <c r="AD159" s="72">
        <f t="shared" ca="1" si="94"/>
        <v>1.7202319315829699</v>
      </c>
      <c r="AE159" s="72">
        <f ca="1">Coef!$J$6*Coef!$J$9*(V159-(Coef!$J$10*AB159)+(Coef!$J$11*AC159)-(Coef!$J$12*AD159))</f>
        <v>3701964.3670992958</v>
      </c>
      <c r="AF159" s="72">
        <f t="shared" ca="1" si="95"/>
        <v>2.1945241395124101E-3</v>
      </c>
      <c r="AG159" s="72">
        <f ca="1">((Coef!$J$8*Y159^2)/2)*(COS(V159))^2</f>
        <v>1.0910618739738305E-6</v>
      </c>
      <c r="AH159" s="72">
        <f t="shared" ca="1" si="96"/>
        <v>2.1567718968086732E-2</v>
      </c>
      <c r="AI159" s="72">
        <f t="shared" ca="1" si="97"/>
        <v>0.58613129907436157</v>
      </c>
      <c r="AJ159" s="72">
        <f t="shared" ca="1" si="98"/>
        <v>2.156939110370687E-2</v>
      </c>
      <c r="AK159" s="72">
        <f t="shared" ca="1" si="99"/>
        <v>2.588514443051549E-2</v>
      </c>
      <c r="AL159" s="72">
        <f t="shared" ca="1" si="100"/>
        <v>0.58597690930074542</v>
      </c>
      <c r="AM159" s="72">
        <f ca="1">V159+(1+Coef!$J$8*(COS(V159))^2-(3/2)*Coef!$J$8*SIN(V159)*COS(V159)*(AL159-V159))*(AL159-V159)</f>
        <v>0.5859864603210142</v>
      </c>
      <c r="AN159" s="34" t="str">
        <f t="shared" ca="1" si="101"/>
        <v>29 637647 3715970 N</v>
      </c>
      <c r="AO159" s="33">
        <f t="shared" ca="1" si="102"/>
        <v>33.57455102820439</v>
      </c>
      <c r="AP159" s="33">
        <f t="shared" ca="1" si="103"/>
        <v>-7.5168904720448939</v>
      </c>
      <c r="AQ159" s="72">
        <f ca="1">'MGRS to Dist'!BP159</f>
        <v>1155.7985320597743</v>
      </c>
      <c r="AR159" s="72">
        <f ca="1">'MGRS to Dist'!BT159</f>
        <v>64.299879364696949</v>
      </c>
      <c r="AS159" s="72">
        <f ca="1">'MGRS to Dist'!BU159</f>
        <v>-115.69391206752702</v>
      </c>
      <c r="AT159" s="72">
        <f ca="1">'MGRS to Dist'!BV159</f>
        <v>64.306087932472963</v>
      </c>
    </row>
    <row r="160" spans="2:46" ht="16.5" customHeight="1">
      <c r="B160" s="38" t="s">
        <v>419</v>
      </c>
      <c r="C160" s="72" t="str">
        <f t="shared" si="104"/>
        <v>29SPT3769715592</v>
      </c>
      <c r="D160" s="72">
        <f t="array" aca="1" ref="D160" ca="1">MATCH(TRUE,ISERROR(VALUE(MID(C160,ROW(INDIRECT("1:"&amp;LEN(C160))),1))),0)</f>
        <v>3</v>
      </c>
      <c r="E160" s="72">
        <f t="shared" ca="1" si="105"/>
        <v>29</v>
      </c>
      <c r="F160" s="72" t="str">
        <f t="shared" ca="1" si="106"/>
        <v>S</v>
      </c>
      <c r="G160" s="72" t="str">
        <f t="shared" ca="1" si="107"/>
        <v>P</v>
      </c>
      <c r="H160" s="72" t="str">
        <f t="shared" ca="1" si="108"/>
        <v>T</v>
      </c>
      <c r="I160" s="72">
        <f t="shared" ca="1" si="109"/>
        <v>10</v>
      </c>
      <c r="J160" s="72">
        <f t="shared" ca="1" si="110"/>
        <v>37697</v>
      </c>
      <c r="K160" s="72">
        <f t="shared" ca="1" si="111"/>
        <v>15592</v>
      </c>
      <c r="L160" s="72">
        <f t="shared" ca="1" si="112"/>
        <v>170.80604746885038</v>
      </c>
      <c r="M160" s="72">
        <f ca="1">VLOOKUP(G160,Coef!$C$2:$F$25,4)</f>
        <v>6</v>
      </c>
      <c r="N160" s="31">
        <f ca="1">VLOOKUP(F160,Coef!$C$4:$D$23,2)</f>
        <v>15</v>
      </c>
      <c r="O160" s="31">
        <f ca="1">MOD(VLOOKUP(H160,Coef!$C$2:$G$21,5)+MOD(E160+1,2)*15,20)</f>
        <v>18</v>
      </c>
      <c r="P160" s="31">
        <f ca="1">VLOOKUP(N160,Coef!$A$27:$B$46,2)</f>
        <v>3.56</v>
      </c>
      <c r="Q160" s="31">
        <f ca="1">VLOOKUP(N160,Coef!$A$27:$C$46,3)+O160/10-0.1</f>
        <v>3.6999999999999997</v>
      </c>
      <c r="R160" s="31">
        <f ca="1">IF(Q160+0.1&lt;P160,Q160+2,Q160)</f>
        <v>3.6999999999999997</v>
      </c>
      <c r="S160" s="72">
        <f t="shared" ca="1" si="113"/>
        <v>637697</v>
      </c>
      <c r="T160" s="72">
        <f t="shared" ca="1" si="114"/>
        <v>3715591.9999999995</v>
      </c>
      <c r="U160" s="72">
        <f t="shared" ca="1" si="86"/>
        <v>3715591.9999999995</v>
      </c>
      <c r="V160" s="72">
        <f t="shared" ca="1" si="87"/>
        <v>0.58387737746811652</v>
      </c>
      <c r="W160" s="72">
        <f ca="1">(Coef!$J$9/(1+Coef!$J$8*(COS(V160))^2)^0.5)*Coef!$J$6</f>
        <v>6382080.780856004</v>
      </c>
      <c r="X160" s="72">
        <f t="shared" ca="1" si="88"/>
        <v>-9</v>
      </c>
      <c r="Y160" s="72">
        <f t="shared" ca="1" si="89"/>
        <v>2.1575565200152674E-2</v>
      </c>
      <c r="Z160" s="72">
        <f t="shared" ca="1" si="90"/>
        <v>0.91987229152017869</v>
      </c>
      <c r="AA160" s="72">
        <f t="shared" ca="1" si="91"/>
        <v>0.64033138553323943</v>
      </c>
      <c r="AB160" s="72">
        <f t="shared" ca="1" si="92"/>
        <v>1.0438135232282058</v>
      </c>
      <c r="AC160" s="72">
        <f t="shared" ca="1" si="93"/>
        <v>0.94294298880446414</v>
      </c>
      <c r="AD160" s="72">
        <f t="shared" ca="1" si="94"/>
        <v>1.7201517958818489</v>
      </c>
      <c r="AE160" s="72">
        <f ca="1">Coef!$J$6*Coef!$J$9*(V160-(Coef!$J$10*AB160)+(Coef!$J$11*AC160)-(Coef!$J$12*AD160))</f>
        <v>3701587.0424736054</v>
      </c>
      <c r="AF160" s="72">
        <f t="shared" ca="1" si="95"/>
        <v>2.1944187181716832E-3</v>
      </c>
      <c r="AG160" s="72">
        <f ca="1">((Coef!$J$8*Y160^2)/2)*(COS(V160))^2</f>
        <v>1.0919407830952822E-6</v>
      </c>
      <c r="AH160" s="72">
        <f t="shared" ca="1" si="96"/>
        <v>2.1575557347072821E-2</v>
      </c>
      <c r="AI160" s="72">
        <f t="shared" ca="1" si="97"/>
        <v>0.58607179379011287</v>
      </c>
      <c r="AJ160" s="72">
        <f t="shared" ca="1" si="98"/>
        <v>2.1577231306501965E-2</v>
      </c>
      <c r="AK160" s="72">
        <f t="shared" ca="1" si="99"/>
        <v>2.5893526612370495E-2</v>
      </c>
      <c r="AL160" s="72">
        <f t="shared" ca="1" si="100"/>
        <v>0.58591731175161421</v>
      </c>
      <c r="AM160" s="72">
        <f ca="1">V160+(1+Coef!$J$8*(COS(V160))^2-(3/2)*Coef!$J$8*SIN(V160)*COS(V160)*(AL160-V160))*(AL160-V160)</f>
        <v>0.58592686260046856</v>
      </c>
      <c r="AN160" s="34" t="str">
        <f t="shared" ca="1" si="101"/>
        <v>29 637697 3715592 N</v>
      </c>
      <c r="AO160" s="33">
        <f t="shared" ca="1" si="102"/>
        <v>33.57113633034853</v>
      </c>
      <c r="AP160" s="33">
        <f t="shared" ca="1" si="103"/>
        <v>-7.5164102084014903</v>
      </c>
      <c r="AQ160" s="72">
        <f ca="1">'MGRS to Dist'!BP160</f>
        <v>381.35596969603853</v>
      </c>
      <c r="AR160" s="72">
        <f ca="1">'MGRS to Dist'!BT160</f>
        <v>173.31620490086073</v>
      </c>
      <c r="AS160" s="72">
        <f ca="1">'MGRS to Dist'!BU160</f>
        <v>-6.6835295149281571</v>
      </c>
      <c r="AT160" s="72">
        <f ca="1">'MGRS to Dist'!BV160</f>
        <v>173.31647048507182</v>
      </c>
    </row>
    <row r="161" spans="2:46" ht="16.5" customHeight="1">
      <c r="B161" s="38" t="s">
        <v>420</v>
      </c>
      <c r="C161" s="72" t="str">
        <f t="shared" si="104"/>
        <v>29SPT3323414206</v>
      </c>
      <c r="D161" s="72">
        <f t="array" aca="1" ref="D161" ca="1">MATCH(TRUE,ISERROR(VALUE(MID(C161,ROW(INDIRECT("1:"&amp;LEN(C161))),1))),0)</f>
        <v>3</v>
      </c>
      <c r="E161" s="72">
        <f t="shared" ca="1" si="105"/>
        <v>29</v>
      </c>
      <c r="F161" s="72" t="str">
        <f t="shared" ca="1" si="106"/>
        <v>S</v>
      </c>
      <c r="G161" s="72" t="str">
        <f t="shared" ca="1" si="107"/>
        <v>P</v>
      </c>
      <c r="H161" s="72" t="str">
        <f t="shared" ca="1" si="108"/>
        <v>T</v>
      </c>
      <c r="I161" s="72">
        <f t="shared" ca="1" si="109"/>
        <v>10</v>
      </c>
      <c r="J161" s="72">
        <f t="shared" ca="1" si="110"/>
        <v>33234</v>
      </c>
      <c r="K161" s="72">
        <f t="shared" ca="1" si="111"/>
        <v>14206</v>
      </c>
      <c r="L161" s="72">
        <f t="shared" ca="1" si="112"/>
        <v>170.80604746885038</v>
      </c>
      <c r="M161" s="72">
        <f ca="1">VLOOKUP(G161,Coef!$C$2:$F$25,4)</f>
        <v>6</v>
      </c>
      <c r="N161" s="31">
        <f ca="1">VLOOKUP(F161,Coef!$C$4:$D$23,2)</f>
        <v>15</v>
      </c>
      <c r="O161" s="31">
        <f ca="1">MOD(VLOOKUP(H161,Coef!$C$2:$G$21,5)+MOD(E161+1,2)*15,20)</f>
        <v>18</v>
      </c>
      <c r="P161" s="31">
        <f ca="1">VLOOKUP(N161,Coef!$A$27:$B$46,2)</f>
        <v>3.56</v>
      </c>
      <c r="Q161" s="31">
        <f ca="1">VLOOKUP(N161,Coef!$A$27:$C$46,3)+O161/10-0.1</f>
        <v>3.6999999999999997</v>
      </c>
      <c r="R161" s="31">
        <f ca="1">IF(Q161+0.1&lt;P161,Q161+2,Q161)</f>
        <v>3.6999999999999997</v>
      </c>
      <c r="S161" s="72">
        <f t="shared" ca="1" si="113"/>
        <v>633234</v>
      </c>
      <c r="T161" s="72">
        <f t="shared" ca="1" si="114"/>
        <v>3714205.9999999995</v>
      </c>
      <c r="U161" s="72">
        <f t="shared" ca="1" si="86"/>
        <v>3714205.9999999995</v>
      </c>
      <c r="V161" s="72">
        <f t="shared" ca="1" si="87"/>
        <v>0.58365957797743762</v>
      </c>
      <c r="W161" s="72">
        <f ca="1">(Coef!$J$9/(1+Coef!$J$8*(COS(V161))^2)^0.5)*Coef!$J$6</f>
        <v>6382076.492698919</v>
      </c>
      <c r="X161" s="72">
        <f t="shared" ca="1" si="88"/>
        <v>-9</v>
      </c>
      <c r="Y161" s="72">
        <f t="shared" ca="1" si="89"/>
        <v>2.087627751757902E-2</v>
      </c>
      <c r="Z161" s="72">
        <f t="shared" ca="1" si="90"/>
        <v>0.91970135448873724</v>
      </c>
      <c r="AA161" s="72">
        <f t="shared" ca="1" si="91"/>
        <v>0.64039663767535648</v>
      </c>
      <c r="AB161" s="72">
        <f t="shared" ca="1" si="92"/>
        <v>1.0435102552218063</v>
      </c>
      <c r="AC161" s="72">
        <f t="shared" ca="1" si="93"/>
        <v>0.94273185083519384</v>
      </c>
      <c r="AD161" s="72">
        <f t="shared" ca="1" si="94"/>
        <v>1.7198578034960088</v>
      </c>
      <c r="AE161" s="72">
        <f ca="1">Coef!$J$6*Coef!$J$9*(V161-(Coef!$J$10*AB161)+(Coef!$J$11*AC161)-(Coef!$J$12*AD161))</f>
        <v>3700203.5206208429</v>
      </c>
      <c r="AF161" s="72">
        <f t="shared" ca="1" si="95"/>
        <v>2.1940318946624049E-3</v>
      </c>
      <c r="AG161" s="72">
        <f ca="1">((Coef!$J$8*Y161^2)/2)*(COS(V161))^2</f>
        <v>1.0226000555628848E-6</v>
      </c>
      <c r="AH161" s="72">
        <f t="shared" ca="1" si="96"/>
        <v>2.0876270401551503E-2</v>
      </c>
      <c r="AI161" s="72">
        <f t="shared" ca="1" si="97"/>
        <v>0.58585360762848293</v>
      </c>
      <c r="AJ161" s="72">
        <f t="shared" ca="1" si="98"/>
        <v>2.087778681264757E-2</v>
      </c>
      <c r="AK161" s="72">
        <f t="shared" ca="1" si="99"/>
        <v>2.5050896292273601E-2</v>
      </c>
      <c r="AL161" s="72">
        <f t="shared" ca="1" si="100"/>
        <v>0.58570904337304386</v>
      </c>
      <c r="AM161" s="72">
        <f ca="1">V161+(1+Coef!$J$8*(COS(V161))^2-(3/2)*Coef!$J$8*SIN(V161)*COS(V161)*(AL161-V161))*(AL161-V161)</f>
        <v>0.58571864152581221</v>
      </c>
      <c r="AN161" s="34" t="str">
        <f t="shared" ca="1" si="101"/>
        <v>29 633234 3714206 N</v>
      </c>
      <c r="AO161" s="33">
        <f t="shared" ca="1" si="102"/>
        <v>33.559206141565042</v>
      </c>
      <c r="AP161" s="33">
        <f t="shared" ca="1" si="103"/>
        <v>-7.5646893694328003</v>
      </c>
      <c r="AQ161" s="72">
        <f ca="1">'MGRS to Dist'!BP161</f>
        <v>4674.0726891661234</v>
      </c>
      <c r="AR161" s="72">
        <f ca="1">'MGRS to Dist'!BT161</f>
        <v>253.49524805427913</v>
      </c>
      <c r="AS161" s="72">
        <f ca="1">'MGRS to Dist'!BU161</f>
        <v>73.4685552226331</v>
      </c>
      <c r="AT161" s="72">
        <f ca="1">'MGRS to Dist'!BV161</f>
        <v>253.46855522263309</v>
      </c>
    </row>
    <row r="162" spans="2:46" ht="16.5" customHeight="1">
      <c r="B162" s="38" t="s">
        <v>421</v>
      </c>
      <c r="C162" s="72" t="str">
        <f t="shared" si="104"/>
        <v>29SPT2588314928</v>
      </c>
      <c r="D162" s="72">
        <f t="array" aca="1" ref="D162" ca="1">MATCH(TRUE,ISERROR(VALUE(MID(C162,ROW(INDIRECT("1:"&amp;LEN(C162))),1))),0)</f>
        <v>3</v>
      </c>
      <c r="E162" s="72">
        <f t="shared" ca="1" si="105"/>
        <v>29</v>
      </c>
      <c r="F162" s="72" t="str">
        <f t="shared" ca="1" si="106"/>
        <v>S</v>
      </c>
      <c r="G162" s="72" t="str">
        <f t="shared" ca="1" si="107"/>
        <v>P</v>
      </c>
      <c r="H162" s="72" t="str">
        <f t="shared" ca="1" si="108"/>
        <v>T</v>
      </c>
      <c r="I162" s="72">
        <f t="shared" ca="1" si="109"/>
        <v>10</v>
      </c>
      <c r="J162" s="72">
        <f t="shared" ca="1" si="110"/>
        <v>25883</v>
      </c>
      <c r="K162" s="72">
        <f t="shared" ca="1" si="111"/>
        <v>14928</v>
      </c>
      <c r="L162" s="72">
        <f t="shared" ca="1" si="112"/>
        <v>170.80604746885038</v>
      </c>
      <c r="M162" s="72">
        <f ca="1">VLOOKUP(G162,Coef!$C$2:$F$25,4)</f>
        <v>6</v>
      </c>
      <c r="N162" s="31">
        <f ca="1">VLOOKUP(F162,Coef!$C$4:$D$23,2)</f>
        <v>15</v>
      </c>
      <c r="O162" s="31">
        <f ca="1">MOD(VLOOKUP(H162,Coef!$C$2:$G$21,5)+MOD(E162+1,2)*15,20)</f>
        <v>18</v>
      </c>
      <c r="P162" s="31">
        <f ca="1">VLOOKUP(N162,Coef!$A$27:$B$46,2)</f>
        <v>3.56</v>
      </c>
      <c r="Q162" s="31">
        <f ca="1">VLOOKUP(N162,Coef!$A$27:$C$46,3)+O162/10-0.1</f>
        <v>3.6999999999999997</v>
      </c>
      <c r="R162" s="31">
        <f ca="1">IF(Q162+0.1&lt;P162,Q162+2,Q162)</f>
        <v>3.6999999999999997</v>
      </c>
      <c r="S162" s="72">
        <f t="shared" ca="1" si="113"/>
        <v>625883</v>
      </c>
      <c r="T162" s="72">
        <f t="shared" ca="1" si="114"/>
        <v>3714927.9999999995</v>
      </c>
      <c r="U162" s="72">
        <f t="shared" ca="1" si="86"/>
        <v>3714927.9999999995</v>
      </c>
      <c r="V162" s="72">
        <f t="shared" ca="1" si="87"/>
        <v>0.58377303485497745</v>
      </c>
      <c r="W162" s="72">
        <f ca="1">(Coef!$J$9/(1+Coef!$J$8*(COS(V162))^2)^0.5)*Coef!$J$6</f>
        <v>6382078.726400286</v>
      </c>
      <c r="X162" s="72">
        <f t="shared" ca="1" si="88"/>
        <v>-9</v>
      </c>
      <c r="Y162" s="72">
        <f t="shared" ca="1" si="89"/>
        <v>1.9724451138352282E-2</v>
      </c>
      <c r="Z162" s="72">
        <f t="shared" ca="1" si="90"/>
        <v>0.91979042138662548</v>
      </c>
      <c r="AA162" s="72">
        <f t="shared" ca="1" si="91"/>
        <v>0.64036267428029225</v>
      </c>
      <c r="AB162" s="72">
        <f t="shared" ca="1" si="92"/>
        <v>1.0436682455482902</v>
      </c>
      <c r="AC162" s="72">
        <f t="shared" ca="1" si="93"/>
        <v>0.94284185273129062</v>
      </c>
      <c r="AD162" s="72">
        <f t="shared" ca="1" si="94"/>
        <v>1.7200109827119376</v>
      </c>
      <c r="AE162" s="72">
        <f ca="1">Coef!$J$6*Coef!$J$9*(V162-(Coef!$J$10*AB162)+(Coef!$J$11*AC162)-(Coef!$J$12*AD162))</f>
        <v>3700924.22934767</v>
      </c>
      <c r="AF162" s="72">
        <f t="shared" ca="1" si="95"/>
        <v>2.1942334547521577E-3</v>
      </c>
      <c r="AG162" s="72">
        <f ca="1">((Coef!$J$8*Y162^2)/2)*(COS(V162))^2</f>
        <v>9.1273447261595131E-7</v>
      </c>
      <c r="AH162" s="72">
        <f t="shared" ca="1" si="96"/>
        <v>1.9724445137290113E-2</v>
      </c>
      <c r="AI162" s="72">
        <f t="shared" ca="1" si="97"/>
        <v>0.58596726630697704</v>
      </c>
      <c r="AJ162" s="72">
        <f t="shared" ca="1" si="98"/>
        <v>1.9725724140348344E-2</v>
      </c>
      <c r="AK162" s="72">
        <f t="shared" ca="1" si="99"/>
        <v>2.3670872198637907E-2</v>
      </c>
      <c r="AL162" s="72">
        <f t="shared" ca="1" si="100"/>
        <v>0.58583817930622206</v>
      </c>
      <c r="AM162" s="72">
        <f ca="1">V162+(1+Coef!$J$8*(COS(V162))^2-(3/2)*Coef!$J$8*SIN(V162)*COS(V162)*(AL162-V162))*(AL162-V162)</f>
        <v>0.58584784928306965</v>
      </c>
      <c r="AN162" s="34" t="str">
        <f t="shared" ca="1" si="101"/>
        <v>29 625883 3714928 N</v>
      </c>
      <c r="AO162" s="33">
        <f t="shared" ca="1" si="102"/>
        <v>33.566609200736238</v>
      </c>
      <c r="AP162" s="33">
        <f t="shared" ca="1" si="103"/>
        <v>-7.6437589256244927</v>
      </c>
      <c r="AQ162" s="72">
        <f ca="1">'MGRS to Dist'!BP162</f>
        <v>7387.7973949700217</v>
      </c>
      <c r="AR162" s="72">
        <f ca="1">'MGRS to Dist'!BT162</f>
        <v>276.43271523597298</v>
      </c>
      <c r="AS162" s="72">
        <f ca="1">'MGRS to Dist'!BU162</f>
        <v>96.389001451860636</v>
      </c>
      <c r="AT162" s="72">
        <f ca="1">'MGRS to Dist'!BV162</f>
        <v>276.38900145186062</v>
      </c>
    </row>
    <row r="163" spans="2:46" ht="16.5" customHeight="1">
      <c r="B163" s="38" t="s">
        <v>422</v>
      </c>
      <c r="C163" s="72" t="str">
        <f t="shared" si="104"/>
        <v>29SPT2686519062</v>
      </c>
      <c r="D163" s="72">
        <f t="array" aca="1" ref="D163" ca="1">MATCH(TRUE,ISERROR(VALUE(MID(C163,ROW(INDIRECT("1:"&amp;LEN(C163))),1))),0)</f>
        <v>3</v>
      </c>
      <c r="E163" s="72">
        <f t="shared" ca="1" si="105"/>
        <v>29</v>
      </c>
      <c r="F163" s="72" t="str">
        <f t="shared" ca="1" si="106"/>
        <v>S</v>
      </c>
      <c r="G163" s="72" t="str">
        <f t="shared" ca="1" si="107"/>
        <v>P</v>
      </c>
      <c r="H163" s="72" t="str">
        <f t="shared" ca="1" si="108"/>
        <v>T</v>
      </c>
      <c r="I163" s="72">
        <f t="shared" ca="1" si="109"/>
        <v>10</v>
      </c>
      <c r="J163" s="72">
        <f t="shared" ca="1" si="110"/>
        <v>26865</v>
      </c>
      <c r="K163" s="72">
        <f t="shared" ca="1" si="111"/>
        <v>19062</v>
      </c>
      <c r="L163" s="72">
        <f t="shared" ca="1" si="112"/>
        <v>170.80604746885038</v>
      </c>
      <c r="M163" s="72">
        <f ca="1">VLOOKUP(G163,Coef!$C$2:$F$25,4)</f>
        <v>6</v>
      </c>
      <c r="N163" s="31">
        <f ca="1">VLOOKUP(F163,Coef!$C$4:$D$23,2)</f>
        <v>15</v>
      </c>
      <c r="O163" s="31">
        <f ca="1">MOD(VLOOKUP(H163,Coef!$C$2:$G$21,5)+MOD(E163+1,2)*15,20)</f>
        <v>18</v>
      </c>
      <c r="P163" s="31">
        <f ca="1">VLOOKUP(N163,Coef!$A$27:$B$46,2)</f>
        <v>3.56</v>
      </c>
      <c r="Q163" s="31">
        <f ca="1">VLOOKUP(N163,Coef!$A$27:$C$46,3)+O163/10-0.1</f>
        <v>3.6999999999999997</v>
      </c>
      <c r="R163" s="31">
        <f ca="1">IF(Q163+0.1&lt;P163,Q163+2,Q163)</f>
        <v>3.6999999999999997</v>
      </c>
      <c r="S163" s="72">
        <f t="shared" ca="1" si="113"/>
        <v>626865</v>
      </c>
      <c r="T163" s="72">
        <f t="shared" ca="1" si="114"/>
        <v>3719061.9999999995</v>
      </c>
      <c r="U163" s="72">
        <f t="shared" ca="1" si="86"/>
        <v>3719061.9999999995</v>
      </c>
      <c r="V163" s="72">
        <f t="shared" ca="1" si="87"/>
        <v>0.58442266190726222</v>
      </c>
      <c r="W163" s="72">
        <f ca="1">(Coef!$J$9/(1+Coef!$J$8*(COS(V163))^2)^0.5)*Coef!$J$6</f>
        <v>6382091.5202478105</v>
      </c>
      <c r="X163" s="72">
        <f t="shared" ca="1" si="88"/>
        <v>-9</v>
      </c>
      <c r="Y163" s="72">
        <f t="shared" ca="1" si="89"/>
        <v>1.9878279651350715E-2</v>
      </c>
      <c r="Z163" s="72">
        <f t="shared" ca="1" si="90"/>
        <v>0.92029948516987625</v>
      </c>
      <c r="AA163" s="72">
        <f t="shared" ca="1" si="91"/>
        <v>0.64016703674344488</v>
      </c>
      <c r="AB163" s="72">
        <f t="shared" ca="1" si="92"/>
        <v>1.0445724044922002</v>
      </c>
      <c r="AC163" s="72">
        <f t="shared" ca="1" si="93"/>
        <v>0.94347106255501134</v>
      </c>
      <c r="AD163" s="72">
        <f t="shared" ca="1" si="94"/>
        <v>1.7208867248129687</v>
      </c>
      <c r="AE163" s="72">
        <f ca="1">Coef!$J$6*Coef!$J$9*(V163-(Coef!$J$10*AB163)+(Coef!$J$11*AC163)-(Coef!$J$12*AD163))</f>
        <v>3705050.8503990662</v>
      </c>
      <c r="AF163" s="72">
        <f t="shared" ca="1" si="95"/>
        <v>2.1953852520731742E-3</v>
      </c>
      <c r="AG163" s="72">
        <f ca="1">((Coef!$J$8*Y163^2)/2)*(COS(V163))^2</f>
        <v>9.2623074540241366E-7</v>
      </c>
      <c r="AH163" s="72">
        <f t="shared" ca="1" si="96"/>
        <v>1.9878273514059457E-2</v>
      </c>
      <c r="AI163" s="72">
        <f t="shared" ca="1" si="97"/>
        <v>0.5866180451259021</v>
      </c>
      <c r="AJ163" s="72">
        <f t="shared" ca="1" si="98"/>
        <v>1.9879582675833618E-2</v>
      </c>
      <c r="AK163" s="72">
        <f t="shared" ca="1" si="99"/>
        <v>2.386574245242656E-2</v>
      </c>
      <c r="AL163" s="72">
        <f t="shared" ca="1" si="100"/>
        <v>0.58648675198466849</v>
      </c>
      <c r="AM163" s="72">
        <f ca="1">V163+(1+Coef!$J$8*(COS(V163))^2-(3/2)*Coef!$J$8*SIN(V163)*COS(V163)*(AL163-V163))*(AL163-V163)</f>
        <v>0.58649640870922815</v>
      </c>
      <c r="AN163" s="34" t="str">
        <f t="shared" ca="1" si="101"/>
        <v>29 626865 3719062 N</v>
      </c>
      <c r="AO163" s="33">
        <f t="shared" ca="1" si="102"/>
        <v>33.603768918618556</v>
      </c>
      <c r="AP163" s="33">
        <f t="shared" ca="1" si="103"/>
        <v>-7.6325936825297589</v>
      </c>
      <c r="AQ163" s="72">
        <f ca="1">'MGRS to Dist'!BP163</f>
        <v>4249.8960385176042</v>
      </c>
      <c r="AR163" s="72">
        <f ca="1">'MGRS to Dist'!BT163</f>
        <v>14.049749420456294</v>
      </c>
      <c r="AS163" s="72">
        <f ca="1">'MGRS to Dist'!BU163</f>
        <v>-165.94407423222583</v>
      </c>
      <c r="AT163" s="72">
        <f ca="1">'MGRS to Dist'!BV163</f>
        <v>14.05592576777417</v>
      </c>
    </row>
    <row r="164" spans="2:46" ht="16.5" customHeight="1">
      <c r="B164" s="38" t="s">
        <v>423</v>
      </c>
      <c r="C164" s="72" t="str">
        <f t="shared" si="104"/>
        <v>29SPT2608417538</v>
      </c>
      <c r="D164" s="72">
        <f t="array" aca="1" ref="D164" ca="1">MATCH(TRUE,ISERROR(VALUE(MID(C164,ROW(INDIRECT("1:"&amp;LEN(C164))),1))),0)</f>
        <v>3</v>
      </c>
      <c r="E164" s="72">
        <f t="shared" ca="1" si="105"/>
        <v>29</v>
      </c>
      <c r="F164" s="72" t="str">
        <f t="shared" ca="1" si="106"/>
        <v>S</v>
      </c>
      <c r="G164" s="72" t="str">
        <f t="shared" ca="1" si="107"/>
        <v>P</v>
      </c>
      <c r="H164" s="72" t="str">
        <f t="shared" ca="1" si="108"/>
        <v>T</v>
      </c>
      <c r="I164" s="72">
        <f t="shared" ca="1" si="109"/>
        <v>10</v>
      </c>
      <c r="J164" s="72">
        <f t="shared" ca="1" si="110"/>
        <v>26084</v>
      </c>
      <c r="K164" s="72">
        <f t="shared" ca="1" si="111"/>
        <v>17538</v>
      </c>
      <c r="L164" s="72">
        <f t="shared" ca="1" si="112"/>
        <v>170.80604746885038</v>
      </c>
      <c r="M164" s="72">
        <f ca="1">VLOOKUP(G164,Coef!$C$2:$F$25,4)</f>
        <v>6</v>
      </c>
      <c r="N164" s="31">
        <f ca="1">VLOOKUP(F164,Coef!$C$4:$D$23,2)</f>
        <v>15</v>
      </c>
      <c r="O164" s="31">
        <f ca="1">MOD(VLOOKUP(H164,Coef!$C$2:$G$21,5)+MOD(E164+1,2)*15,20)</f>
        <v>18</v>
      </c>
      <c r="P164" s="31">
        <f ca="1">VLOOKUP(N164,Coef!$A$27:$B$46,2)</f>
        <v>3.56</v>
      </c>
      <c r="Q164" s="31">
        <f ca="1">VLOOKUP(N164,Coef!$A$27:$C$46,3)+O164/10-0.1</f>
        <v>3.6999999999999997</v>
      </c>
      <c r="R164" s="31">
        <f ca="1">IF(Q164+0.1&lt;P164,Q164+2,Q164)</f>
        <v>3.6999999999999997</v>
      </c>
      <c r="S164" s="72">
        <f t="shared" ca="1" si="113"/>
        <v>626084</v>
      </c>
      <c r="T164" s="72">
        <f t="shared" ca="1" si="114"/>
        <v>3717537.9999999995</v>
      </c>
      <c r="U164" s="72">
        <f t="shared" ca="1" si="86"/>
        <v>3717537.9999999995</v>
      </c>
      <c r="V164" s="72">
        <f t="shared" ca="1" si="87"/>
        <v>0.58418317675300924</v>
      </c>
      <c r="W164" s="72">
        <f ca="1">(Coef!$J$9/(1+Coef!$J$8*(COS(V164))^2)^0.5)*Coef!$J$6</f>
        <v>6382086.8029604964</v>
      </c>
      <c r="X164" s="72">
        <f t="shared" ca="1" si="88"/>
        <v>-9</v>
      </c>
      <c r="Y164" s="72">
        <f t="shared" ca="1" si="89"/>
        <v>1.975592057781362E-2</v>
      </c>
      <c r="Z164" s="72">
        <f t="shared" ca="1" si="90"/>
        <v>0.92011199943872302</v>
      </c>
      <c r="AA164" s="72">
        <f t="shared" ca="1" si="91"/>
        <v>0.64023939055171719</v>
      </c>
      <c r="AB164" s="72">
        <f t="shared" ca="1" si="92"/>
        <v>1.0442391764723706</v>
      </c>
      <c r="AC164" s="72">
        <f t="shared" ca="1" si="93"/>
        <v>0.94323922999220722</v>
      </c>
      <c r="AD164" s="72">
        <f t="shared" ca="1" si="94"/>
        <v>1.7205641448711422</v>
      </c>
      <c r="AE164" s="72">
        <f ca="1">Coef!$J$6*Coef!$J$9*(V164-(Coef!$J$10*AB164)+(Coef!$J$11*AC164)-(Coef!$J$12*AD164))</f>
        <v>3703529.5677619237</v>
      </c>
      <c r="AF164" s="72">
        <f t="shared" ca="1" si="95"/>
        <v>2.1949610951041451E-3</v>
      </c>
      <c r="AG164" s="72">
        <f ca="1">((Coef!$J$8*Y164^2)/2)*(COS(V164))^2</f>
        <v>9.1515300720716567E-7</v>
      </c>
      <c r="AH164" s="72">
        <f t="shared" ca="1" si="96"/>
        <v>1.9755914551250246E-2</v>
      </c>
      <c r="AI164" s="72">
        <f t="shared" ca="1" si="97"/>
        <v>0.58637813583938814</v>
      </c>
      <c r="AJ164" s="72">
        <f t="shared" ca="1" si="98"/>
        <v>1.9757199685926152E-2</v>
      </c>
      <c r="AK164" s="72">
        <f t="shared" ca="1" si="99"/>
        <v>2.3715095560797313E-2</v>
      </c>
      <c r="AL164" s="72">
        <f t="shared" ca="1" si="100"/>
        <v>0.5862485211896713</v>
      </c>
      <c r="AM164" s="72">
        <f ca="1">V164+(1+Coef!$J$8*(COS(V164))^2-(3/2)*Coef!$J$8*SIN(V164)*COS(V164)*(AL164-V164))*(AL164-V164)</f>
        <v>0.58625818684216091</v>
      </c>
      <c r="AN164" s="34" t="str">
        <f t="shared" ca="1" si="101"/>
        <v>29 626084 3717538 N</v>
      </c>
      <c r="AO164" s="33">
        <f t="shared" ca="1" si="102"/>
        <v>33.59011981104787</v>
      </c>
      <c r="AP164" s="33">
        <f t="shared" ca="1" si="103"/>
        <v>-7.6412251136168798</v>
      </c>
      <c r="AQ164" s="72">
        <f ca="1">'MGRS to Dist'!BP164</f>
        <v>1712.8125402611499</v>
      </c>
      <c r="AR164" s="72">
        <f ca="1">'MGRS to Dist'!BT164</f>
        <v>207.7800443524645</v>
      </c>
      <c r="AS164" s="72">
        <f ca="1">'MGRS to Dist'!BU164</f>
        <v>27.775268174820329</v>
      </c>
      <c r="AT164" s="72">
        <f ca="1">'MGRS to Dist'!BV164</f>
        <v>207.77526817482033</v>
      </c>
    </row>
    <row r="165" spans="2:46" ht="16.5" customHeight="1">
      <c r="B165" s="38" t="s">
        <v>424</v>
      </c>
      <c r="C165" s="72" t="str">
        <f t="shared" si="104"/>
        <v>29SPT2602417661</v>
      </c>
      <c r="D165" s="72">
        <f t="array" aca="1" ref="D165" ca="1">MATCH(TRUE,ISERROR(VALUE(MID(C165,ROW(INDIRECT("1:"&amp;LEN(C165))),1))),0)</f>
        <v>3</v>
      </c>
      <c r="E165" s="72">
        <f t="shared" ca="1" si="105"/>
        <v>29</v>
      </c>
      <c r="F165" s="72" t="str">
        <f t="shared" ca="1" si="106"/>
        <v>S</v>
      </c>
      <c r="G165" s="72" t="str">
        <f t="shared" ca="1" si="107"/>
        <v>P</v>
      </c>
      <c r="H165" s="72" t="str">
        <f t="shared" ca="1" si="108"/>
        <v>T</v>
      </c>
      <c r="I165" s="72">
        <f t="shared" ca="1" si="109"/>
        <v>10</v>
      </c>
      <c r="J165" s="72">
        <f t="shared" ca="1" si="110"/>
        <v>26024</v>
      </c>
      <c r="K165" s="72">
        <f t="shared" ca="1" si="111"/>
        <v>17661</v>
      </c>
      <c r="L165" s="72">
        <f t="shared" ca="1" si="112"/>
        <v>170.80604746885038</v>
      </c>
      <c r="M165" s="72">
        <f ca="1">VLOOKUP(G165,Coef!$C$2:$F$25,4)</f>
        <v>6</v>
      </c>
      <c r="N165" s="31">
        <f ca="1">VLOOKUP(F165,Coef!$C$4:$D$23,2)</f>
        <v>15</v>
      </c>
      <c r="O165" s="31">
        <f ca="1">MOD(VLOOKUP(H165,Coef!$C$2:$G$21,5)+MOD(E165+1,2)*15,20)</f>
        <v>18</v>
      </c>
      <c r="P165" s="31">
        <f ca="1">VLOOKUP(N165,Coef!$A$27:$B$46,2)</f>
        <v>3.56</v>
      </c>
      <c r="Q165" s="31">
        <f ca="1">VLOOKUP(N165,Coef!$A$27:$C$46,3)+O165/10-0.1</f>
        <v>3.6999999999999997</v>
      </c>
      <c r="R165" s="31">
        <f ca="1">IF(Q165+0.1&lt;P165,Q165+2,Q165)</f>
        <v>3.6999999999999997</v>
      </c>
      <c r="S165" s="72">
        <f t="shared" ca="1" si="113"/>
        <v>626024</v>
      </c>
      <c r="T165" s="72">
        <f t="shared" ca="1" si="114"/>
        <v>3717660.9999999995</v>
      </c>
      <c r="U165" s="72">
        <f t="shared" ca="1" si="86"/>
        <v>3717660.9999999995</v>
      </c>
      <c r="V165" s="72">
        <f t="shared" ca="1" si="87"/>
        <v>0.58420250527923834</v>
      </c>
      <c r="W165" s="72">
        <f ca="1">(Coef!$J$9/(1+Coef!$J$8*(COS(V165))^2)^0.5)*Coef!$J$6</f>
        <v>6382087.183650393</v>
      </c>
      <c r="X165" s="72">
        <f t="shared" ca="1" si="88"/>
        <v>-9</v>
      </c>
      <c r="Y165" s="72">
        <f t="shared" ca="1" si="89"/>
        <v>1.9746518086253634E-2</v>
      </c>
      <c r="Z165" s="72">
        <f t="shared" ca="1" si="90"/>
        <v>0.92012713899240528</v>
      </c>
      <c r="AA165" s="72">
        <f t="shared" ca="1" si="91"/>
        <v>0.64023356102018936</v>
      </c>
      <c r="AB165" s="72">
        <f t="shared" ca="1" si="92"/>
        <v>1.0442660747754409</v>
      </c>
      <c r="AC165" s="72">
        <f t="shared" ca="1" si="93"/>
        <v>0.94325794633662796</v>
      </c>
      <c r="AD165" s="72">
        <f t="shared" ca="1" si="94"/>
        <v>1.7205901912390178</v>
      </c>
      <c r="AE165" s="72">
        <f ca="1">Coef!$J$6*Coef!$J$9*(V165-(Coef!$J$10*AB165)+(Coef!$J$11*AC165)-(Coef!$J$12*AD165))</f>
        <v>3703652.348322066</v>
      </c>
      <c r="AF165" s="72">
        <f t="shared" ca="1" si="95"/>
        <v>2.1949953478888275E-3</v>
      </c>
      <c r="AG165" s="72">
        <f ca="1">((Coef!$J$8*Y165^2)/2)*(COS(V165))^2</f>
        <v>9.1425874374534699E-7</v>
      </c>
      <c r="AH165" s="72">
        <f t="shared" ca="1" si="96"/>
        <v>1.9746512068444695E-2</v>
      </c>
      <c r="AI165" s="72">
        <f t="shared" ca="1" si="97"/>
        <v>0.58639749862033352</v>
      </c>
      <c r="AJ165" s="72">
        <f t="shared" ca="1" si="98"/>
        <v>1.9747795369057575E-2</v>
      </c>
      <c r="AK165" s="72">
        <f t="shared" ca="1" si="99"/>
        <v>2.3704116335964896E-2</v>
      </c>
      <c r="AL165" s="72">
        <f t="shared" ca="1" si="100"/>
        <v>0.58626800185207428</v>
      </c>
      <c r="AM165" s="72">
        <f ca="1">V165+(1+Coef!$J$8*(COS(V165))^2-(3/2)*Coef!$J$8*SIN(V165)*COS(V165)*(AL165-V165))*(AL165-V165)</f>
        <v>0.58627766796719327</v>
      </c>
      <c r="AN165" s="34" t="str">
        <f t="shared" ca="1" si="101"/>
        <v>29 626024 3717661 N</v>
      </c>
      <c r="AO165" s="33">
        <f t="shared" ca="1" si="102"/>
        <v>33.591235997292394</v>
      </c>
      <c r="AP165" s="33">
        <f t="shared" ca="1" si="103"/>
        <v>-7.6418541768621022</v>
      </c>
      <c r="AQ165" s="72">
        <f ca="1">'MGRS to Dist'!BP165</f>
        <v>136.88187453089139</v>
      </c>
      <c r="AR165" s="72">
        <f ca="1">'MGRS to Dist'!BT165</f>
        <v>334.85149273367216</v>
      </c>
      <c r="AS165" s="72">
        <f ca="1">'MGRS to Dist'!BU165</f>
        <v>154.85114470067529</v>
      </c>
      <c r="AT165" s="72">
        <f ca="1">'MGRS to Dist'!BV165</f>
        <v>334.85114470067538</v>
      </c>
    </row>
    <row r="166" spans="2:46" ht="16.5" customHeight="1">
      <c r="B166" s="38" t="s">
        <v>425</v>
      </c>
      <c r="C166" s="72" t="str">
        <f t="shared" si="104"/>
        <v>29SPT2725517783</v>
      </c>
      <c r="D166" s="72">
        <f t="array" aca="1" ref="D166" ca="1">MATCH(TRUE,ISERROR(VALUE(MID(C166,ROW(INDIRECT("1:"&amp;LEN(C166))),1))),0)</f>
        <v>3</v>
      </c>
      <c r="E166" s="72">
        <f t="shared" ca="1" si="105"/>
        <v>29</v>
      </c>
      <c r="F166" s="72" t="str">
        <f t="shared" ca="1" si="106"/>
        <v>S</v>
      </c>
      <c r="G166" s="72" t="str">
        <f t="shared" ca="1" si="107"/>
        <v>P</v>
      </c>
      <c r="H166" s="72" t="str">
        <f t="shared" ca="1" si="108"/>
        <v>T</v>
      </c>
      <c r="I166" s="72">
        <f t="shared" ca="1" si="109"/>
        <v>10</v>
      </c>
      <c r="J166" s="72">
        <f t="shared" ca="1" si="110"/>
        <v>27255</v>
      </c>
      <c r="K166" s="72">
        <f t="shared" ca="1" si="111"/>
        <v>17783</v>
      </c>
      <c r="L166" s="72">
        <f t="shared" ca="1" si="112"/>
        <v>170.80604746885038</v>
      </c>
      <c r="M166" s="72">
        <f ca="1">VLOOKUP(G166,Coef!$C$2:$F$25,4)</f>
        <v>6</v>
      </c>
      <c r="N166" s="31">
        <f ca="1">VLOOKUP(F166,Coef!$C$4:$D$23,2)</f>
        <v>15</v>
      </c>
      <c r="O166" s="31">
        <f ca="1">MOD(VLOOKUP(H166,Coef!$C$2:$G$21,5)+MOD(E166+1,2)*15,20)</f>
        <v>18</v>
      </c>
      <c r="P166" s="31">
        <f ca="1">VLOOKUP(N166,Coef!$A$27:$B$46,2)</f>
        <v>3.56</v>
      </c>
      <c r="Q166" s="31">
        <f ca="1">VLOOKUP(N166,Coef!$A$27:$C$46,3)+O166/10-0.1</f>
        <v>3.6999999999999997</v>
      </c>
      <c r="R166" s="31">
        <f ca="1">IF(Q166+0.1&lt;P166,Q166+2,Q166)</f>
        <v>3.6999999999999997</v>
      </c>
      <c r="S166" s="72">
        <f t="shared" ca="1" si="113"/>
        <v>627255</v>
      </c>
      <c r="T166" s="72">
        <f t="shared" ca="1" si="114"/>
        <v>3717782.9999999995</v>
      </c>
      <c r="U166" s="72">
        <f t="shared" ca="1" si="86"/>
        <v>3717782.9999999995</v>
      </c>
      <c r="V166" s="72">
        <f t="shared" ca="1" si="87"/>
        <v>0.58422167666297775</v>
      </c>
      <c r="W166" s="72">
        <f ca="1">(Coef!$J$9/(1+Coef!$J$8*(COS(V166))^2)^0.5)*Coef!$J$6</f>
        <v>6382087.5612515034</v>
      </c>
      <c r="X166" s="72">
        <f t="shared" ca="1" si="88"/>
        <v>-9</v>
      </c>
      <c r="Y166" s="72">
        <f t="shared" ca="1" si="89"/>
        <v>1.993940051412359E-2</v>
      </c>
      <c r="Z166" s="72">
        <f t="shared" ca="1" si="90"/>
        <v>0.92014215410199984</v>
      </c>
      <c r="AA166" s="72">
        <f t="shared" ca="1" si="91"/>
        <v>0.64022777714022105</v>
      </c>
      <c r="AB166" s="72">
        <f t="shared" ca="1" si="92"/>
        <v>1.0442927537139777</v>
      </c>
      <c r="AC166" s="72">
        <f t="shared" ca="1" si="93"/>
        <v>0.94327650957053844</v>
      </c>
      <c r="AD166" s="72">
        <f t="shared" ca="1" si="94"/>
        <v>1.720616023874957</v>
      </c>
      <c r="AE166" s="72">
        <f ca="1">Coef!$J$6*Coef!$J$9*(V166-(Coef!$J$10*AB166)+(Coef!$J$11*AC166)-(Coef!$J$12*AD166))</f>
        <v>3703774.1306879767</v>
      </c>
      <c r="AF166" s="72">
        <f t="shared" ca="1" si="95"/>
        <v>2.1950293187885574E-3</v>
      </c>
      <c r="AG166" s="72">
        <f ca="1">((Coef!$J$8*Y166^2)/2)*(COS(V166))^2</f>
        <v>9.3218315612873359E-7</v>
      </c>
      <c r="AH166" s="72">
        <f t="shared" ca="1" si="96"/>
        <v>1.9939394318399157E-2</v>
      </c>
      <c r="AI166" s="72">
        <f t="shared" ca="1" si="97"/>
        <v>0.58641670393559697</v>
      </c>
      <c r="AJ166" s="72">
        <f t="shared" ca="1" si="98"/>
        <v>1.994071559355487E-2</v>
      </c>
      <c r="AK166" s="72">
        <f t="shared" ca="1" si="99"/>
        <v>2.3935903942431235E-2</v>
      </c>
      <c r="AL166" s="72">
        <f t="shared" ca="1" si="100"/>
        <v>0.58628466001617019</v>
      </c>
      <c r="AM166" s="72">
        <f ca="1">V166+(1+Coef!$J$8*(COS(V166))^2-(3/2)*Coef!$J$8*SIN(V166)*COS(V166)*(AL166-V166))*(AL166-V166)</f>
        <v>0.58629431414844857</v>
      </c>
      <c r="AN166" s="34" t="str">
        <f t="shared" ca="1" si="101"/>
        <v>29 627255 3717783 N</v>
      </c>
      <c r="AO166" s="33">
        <f t="shared" ca="1" si="102"/>
        <v>33.59218975322333</v>
      </c>
      <c r="AP166" s="33">
        <f t="shared" ca="1" si="103"/>
        <v>-7.6285737252681418</v>
      </c>
      <c r="AQ166" s="72">
        <f ca="1">'MGRS to Dist'!BP166</f>
        <v>1237.2809825729437</v>
      </c>
      <c r="AR166" s="72">
        <f ca="1">'MGRS to Dist'!BT166</f>
        <v>85.068801530973246</v>
      </c>
      <c r="AS166" s="72">
        <f ca="1">'MGRS to Dist'!BU166</f>
        <v>-94.923850779312033</v>
      </c>
      <c r="AT166" s="72">
        <f ca="1">'MGRS to Dist'!BV166</f>
        <v>85.076149220687967</v>
      </c>
    </row>
    <row r="167" spans="2:46" ht="16.5" customHeight="1">
      <c r="B167" s="38" t="s">
        <v>426</v>
      </c>
      <c r="C167" s="72" t="str">
        <f t="shared" si="104"/>
        <v>29SPT2710918023</v>
      </c>
      <c r="D167" s="72">
        <f t="array" aca="1" ref="D167" ca="1">MATCH(TRUE,ISERROR(VALUE(MID(C167,ROW(INDIRECT("1:"&amp;LEN(C167))),1))),0)</f>
        <v>3</v>
      </c>
      <c r="E167" s="72">
        <f t="shared" ca="1" si="105"/>
        <v>29</v>
      </c>
      <c r="F167" s="72" t="str">
        <f t="shared" ca="1" si="106"/>
        <v>S</v>
      </c>
      <c r="G167" s="72" t="str">
        <f t="shared" ca="1" si="107"/>
        <v>P</v>
      </c>
      <c r="H167" s="72" t="str">
        <f t="shared" ca="1" si="108"/>
        <v>T</v>
      </c>
      <c r="I167" s="72">
        <f t="shared" ca="1" si="109"/>
        <v>10</v>
      </c>
      <c r="J167" s="72">
        <f t="shared" ca="1" si="110"/>
        <v>27109</v>
      </c>
      <c r="K167" s="72">
        <f t="shared" ca="1" si="111"/>
        <v>18023</v>
      </c>
      <c r="L167" s="72">
        <f t="shared" ca="1" si="112"/>
        <v>170.80604746885038</v>
      </c>
      <c r="M167" s="72">
        <f ca="1">VLOOKUP(G167,Coef!$C$2:$F$25,4)</f>
        <v>6</v>
      </c>
      <c r="N167" s="31">
        <f ca="1">VLOOKUP(F167,Coef!$C$4:$D$23,2)</f>
        <v>15</v>
      </c>
      <c r="O167" s="31">
        <f ca="1">MOD(VLOOKUP(H167,Coef!$C$2:$G$21,5)+MOD(E167+1,2)*15,20)</f>
        <v>18</v>
      </c>
      <c r="P167" s="31">
        <f ca="1">VLOOKUP(N167,Coef!$A$27:$B$46,2)</f>
        <v>3.56</v>
      </c>
      <c r="Q167" s="31">
        <f ca="1">VLOOKUP(N167,Coef!$A$27:$C$46,3)+O167/10-0.1</f>
        <v>3.6999999999999997</v>
      </c>
      <c r="R167" s="31">
        <f ca="1">IF(Q167+0.1&lt;P167,Q167+2,Q167)</f>
        <v>3.6999999999999997</v>
      </c>
      <c r="S167" s="72">
        <f t="shared" ca="1" si="113"/>
        <v>627109</v>
      </c>
      <c r="T167" s="72">
        <f t="shared" ca="1" si="114"/>
        <v>3718022.9999999995</v>
      </c>
      <c r="U167" s="72">
        <f t="shared" ca="1" si="86"/>
        <v>3718022.9999999995</v>
      </c>
      <c r="V167" s="72">
        <f t="shared" ca="1" si="87"/>
        <v>0.58425939086049783</v>
      </c>
      <c r="W167" s="72">
        <f ca="1">(Coef!$J$9/(1+Coef!$J$8*(COS(V167))^2)^0.5)*Coef!$J$6</f>
        <v>6382088.3040915392</v>
      </c>
      <c r="X167" s="72">
        <f t="shared" ca="1" si="88"/>
        <v>-9</v>
      </c>
      <c r="Y167" s="72">
        <f t="shared" ca="1" si="89"/>
        <v>1.9916521668700629E-2</v>
      </c>
      <c r="Z167" s="72">
        <f t="shared" ca="1" si="90"/>
        <v>0.92017168807435801</v>
      </c>
      <c r="AA167" s="72">
        <f t="shared" ca="1" si="91"/>
        <v>0.64021639394963215</v>
      </c>
      <c r="AB167" s="72">
        <f t="shared" ca="1" si="92"/>
        <v>1.0443452348976767</v>
      </c>
      <c r="AC167" s="72">
        <f t="shared" ca="1" si="93"/>
        <v>0.94331302466066558</v>
      </c>
      <c r="AD167" s="72">
        <f t="shared" ca="1" si="94"/>
        <v>1.7206668364410345</v>
      </c>
      <c r="AE167" s="72">
        <f ca="1">Coef!$J$6*Coef!$J$9*(V167-(Coef!$J$10*AB167)+(Coef!$J$11*AC167)-(Coef!$J$12*AD167))</f>
        <v>3704013.7026184304</v>
      </c>
      <c r="AF167" s="72">
        <f t="shared" ca="1" si="95"/>
        <v>2.1950961368848256E-3</v>
      </c>
      <c r="AG167" s="72">
        <f ca="1">((Coef!$J$8*Y167^2)/2)*(COS(V167))^2</f>
        <v>9.2999878777133556E-7</v>
      </c>
      <c r="AH167" s="72">
        <f t="shared" ca="1" si="96"/>
        <v>1.9916515494586961E-2</v>
      </c>
      <c r="AI167" s="72">
        <f t="shared" ca="1" si="97"/>
        <v>0.58645448495594588</v>
      </c>
      <c r="AJ167" s="72">
        <f t="shared" ca="1" si="98"/>
        <v>1.9917832226733878E-2</v>
      </c>
      <c r="AK167" s="72">
        <f t="shared" ca="1" si="99"/>
        <v>2.3909046216362442E-2</v>
      </c>
      <c r="AL167" s="72">
        <f t="shared" ca="1" si="100"/>
        <v>0.58632273302073812</v>
      </c>
      <c r="AM167" s="72">
        <f ca="1">V167+(1+Coef!$J$8*(COS(V167))^2-(3/2)*Coef!$J$8*SIN(V167)*COS(V167)*(AL167-V167))*(AL167-V167)</f>
        <v>0.5863323883454693</v>
      </c>
      <c r="AN167" s="34" t="str">
        <f t="shared" ca="1" si="101"/>
        <v>29 627109 3718023 N</v>
      </c>
      <c r="AO167" s="33">
        <f t="shared" ca="1" si="102"/>
        <v>33.594371244020969</v>
      </c>
      <c r="AP167" s="33">
        <f t="shared" ca="1" si="103"/>
        <v>-7.6301125596192021</v>
      </c>
      <c r="AQ167" s="72">
        <f ca="1">'MGRS to Dist'!BP167</f>
        <v>280.9762751100215</v>
      </c>
      <c r="AR167" s="72">
        <f ca="1">'MGRS to Dist'!BT167</f>
        <v>329.56224923136983</v>
      </c>
      <c r="AS167" s="72">
        <f ca="1">'MGRS to Dist'!BU167</f>
        <v>149.5613978037797</v>
      </c>
      <c r="AT167" s="72">
        <f ca="1">'MGRS to Dist'!BV167</f>
        <v>329.56139780377976</v>
      </c>
    </row>
    <row r="168" spans="2:46" ht="16.5" customHeight="1">
      <c r="B168" s="38" t="s">
        <v>427</v>
      </c>
      <c r="C168" s="72" t="str">
        <f t="shared" si="104"/>
        <v>29SPT2701417950</v>
      </c>
      <c r="D168" s="72">
        <f t="array" aca="1" ref="D168" ca="1">MATCH(TRUE,ISERROR(VALUE(MID(C168,ROW(INDIRECT("1:"&amp;LEN(C168))),1))),0)</f>
        <v>3</v>
      </c>
      <c r="E168" s="72">
        <f t="shared" ca="1" si="105"/>
        <v>29</v>
      </c>
      <c r="F168" s="72" t="str">
        <f t="shared" ca="1" si="106"/>
        <v>S</v>
      </c>
      <c r="G168" s="72" t="str">
        <f t="shared" ca="1" si="107"/>
        <v>P</v>
      </c>
      <c r="H168" s="72" t="str">
        <f t="shared" ca="1" si="108"/>
        <v>T</v>
      </c>
      <c r="I168" s="72">
        <f t="shared" ca="1" si="109"/>
        <v>10</v>
      </c>
      <c r="J168" s="72">
        <f t="shared" ca="1" si="110"/>
        <v>27014</v>
      </c>
      <c r="K168" s="72">
        <f t="shared" ca="1" si="111"/>
        <v>17950</v>
      </c>
      <c r="L168" s="72">
        <f t="shared" ca="1" si="112"/>
        <v>170.80604746885038</v>
      </c>
      <c r="M168" s="72">
        <f ca="1">VLOOKUP(G168,Coef!$C$2:$F$25,4)</f>
        <v>6</v>
      </c>
      <c r="N168" s="31">
        <f ca="1">VLOOKUP(F168,Coef!$C$4:$D$23,2)</f>
        <v>15</v>
      </c>
      <c r="O168" s="31">
        <f ca="1">MOD(VLOOKUP(H168,Coef!$C$2:$G$21,5)+MOD(E168+1,2)*15,20)</f>
        <v>18</v>
      </c>
      <c r="P168" s="31">
        <f ca="1">VLOOKUP(N168,Coef!$A$27:$B$46,2)</f>
        <v>3.56</v>
      </c>
      <c r="Q168" s="31">
        <f ca="1">VLOOKUP(N168,Coef!$A$27:$C$46,3)+O168/10-0.1</f>
        <v>3.6999999999999997</v>
      </c>
      <c r="R168" s="31">
        <f ca="1">IF(Q168+0.1&lt;P168,Q168+2,Q168)</f>
        <v>3.6999999999999997</v>
      </c>
      <c r="S168" s="72">
        <f t="shared" ca="1" si="113"/>
        <v>627014</v>
      </c>
      <c r="T168" s="72">
        <f t="shared" ca="1" si="114"/>
        <v>3717949.9999999995</v>
      </c>
      <c r="U168" s="72">
        <f t="shared" ca="1" si="86"/>
        <v>3717949.9999999995</v>
      </c>
      <c r="V168" s="72">
        <f t="shared" ca="1" si="87"/>
        <v>0.58424791945875221</v>
      </c>
      <c r="W168" s="72">
        <f ca="1">(Coef!$J$9/(1+Coef!$J$8*(COS(V168))^2)^0.5)*Coef!$J$6</f>
        <v>6382088.0781418113</v>
      </c>
      <c r="X168" s="72">
        <f t="shared" ca="1" si="88"/>
        <v>-9</v>
      </c>
      <c r="Y168" s="72">
        <f t="shared" ca="1" si="89"/>
        <v>1.9901636963459299E-2</v>
      </c>
      <c r="Z168" s="72">
        <f t="shared" ca="1" si="90"/>
        <v>0.9201627053784448</v>
      </c>
      <c r="AA168" s="72">
        <f t="shared" ca="1" si="91"/>
        <v>0.64021985704761741</v>
      </c>
      <c r="AB168" s="72">
        <f t="shared" ca="1" si="92"/>
        <v>1.0443292721479747</v>
      </c>
      <c r="AC168" s="72">
        <f t="shared" ca="1" si="93"/>
        <v>0.94330191837288535</v>
      </c>
      <c r="AD168" s="72">
        <f t="shared" ca="1" si="94"/>
        <v>1.7206513817567777</v>
      </c>
      <c r="AE168" s="72">
        <f ca="1">Coef!$J$6*Coef!$J$9*(V168-(Coef!$J$10*AB168)+(Coef!$J$11*AC168)-(Coef!$J$12*AD168))</f>
        <v>3703940.8328140653</v>
      </c>
      <c r="AF168" s="72">
        <f t="shared" ca="1" si="95"/>
        <v>2.1950758144367579E-3</v>
      </c>
      <c r="AG168" s="72">
        <f ca="1">((Coef!$J$8*Y168^2)/2)*(COS(V168))^2</f>
        <v>9.2862331765068963E-7</v>
      </c>
      <c r="AH168" s="72">
        <f t="shared" ca="1" si="96"/>
        <v>1.9901630803084585E-2</v>
      </c>
      <c r="AI168" s="72">
        <f t="shared" ca="1" si="97"/>
        <v>0.58644299323479043</v>
      </c>
      <c r="AJ168" s="72">
        <f t="shared" ca="1" si="98"/>
        <v>1.990294458520242E-2</v>
      </c>
      <c r="AK168" s="72">
        <f t="shared" ca="1" si="99"/>
        <v>2.3890999784260184E-2</v>
      </c>
      <c r="AL168" s="72">
        <f t="shared" ca="1" si="100"/>
        <v>0.58631144139512636</v>
      </c>
      <c r="AM168" s="72">
        <f ca="1">V168+(1+Coef!$J$8*(COS(V168))^2-(3/2)*Coef!$J$8*SIN(V168)*COS(V168)*(AL168-V168))*(AL168-V168)</f>
        <v>0.58632109770637841</v>
      </c>
      <c r="AN168" s="34" t="str">
        <f t="shared" ca="1" si="101"/>
        <v>29 627014 3717950 N</v>
      </c>
      <c r="AO168" s="33">
        <f t="shared" ca="1" si="102"/>
        <v>33.59372433805305</v>
      </c>
      <c r="AP168" s="33">
        <f t="shared" ca="1" si="103"/>
        <v>-7.631146544013931</v>
      </c>
      <c r="AQ168" s="72">
        <f ca="1">'MGRS to Dist'!BP168</f>
        <v>119.83226167274927</v>
      </c>
      <c r="AR168" s="72">
        <f ca="1">'MGRS to Dist'!BT168</f>
        <v>233.09035844251451</v>
      </c>
      <c r="AS168" s="72">
        <f ca="1">'MGRS to Dist'!BU168</f>
        <v>53.089786333695059</v>
      </c>
      <c r="AT168" s="72">
        <f ca="1">'MGRS to Dist'!BV168</f>
        <v>233.08978633369509</v>
      </c>
    </row>
    <row r="169" spans="2:46" ht="16.5" customHeight="1">
      <c r="B169" s="38" t="s">
        <v>428</v>
      </c>
      <c r="C169" s="72" t="str">
        <f t="shared" si="104"/>
        <v>29SPT2871714417</v>
      </c>
      <c r="D169" s="72">
        <f t="array" aca="1" ref="D169" ca="1">MATCH(TRUE,ISERROR(VALUE(MID(C169,ROW(INDIRECT("1:"&amp;LEN(C169))),1))),0)</f>
        <v>3</v>
      </c>
      <c r="E169" s="72">
        <f t="shared" ca="1" si="105"/>
        <v>29</v>
      </c>
      <c r="F169" s="72" t="str">
        <f t="shared" ca="1" si="106"/>
        <v>S</v>
      </c>
      <c r="G169" s="72" t="str">
        <f t="shared" ca="1" si="107"/>
        <v>P</v>
      </c>
      <c r="H169" s="72" t="str">
        <f t="shared" ca="1" si="108"/>
        <v>T</v>
      </c>
      <c r="I169" s="72">
        <f t="shared" ca="1" si="109"/>
        <v>10</v>
      </c>
      <c r="J169" s="72">
        <f t="shared" ca="1" si="110"/>
        <v>28717</v>
      </c>
      <c r="K169" s="72">
        <f t="shared" ca="1" si="111"/>
        <v>14417</v>
      </c>
      <c r="L169" s="72">
        <f t="shared" ca="1" si="112"/>
        <v>170.80604746885038</v>
      </c>
      <c r="M169" s="72">
        <f ca="1">VLOOKUP(G169,Coef!$C$2:$F$25,4)</f>
        <v>6</v>
      </c>
      <c r="N169" s="31">
        <f ca="1">VLOOKUP(F169,Coef!$C$4:$D$23,2)</f>
        <v>15</v>
      </c>
      <c r="O169" s="31">
        <f ca="1">MOD(VLOOKUP(H169,Coef!$C$2:$G$21,5)+MOD(E169+1,2)*15,20)</f>
        <v>18</v>
      </c>
      <c r="P169" s="31">
        <f ca="1">VLOOKUP(N169,Coef!$A$27:$B$46,2)</f>
        <v>3.56</v>
      </c>
      <c r="Q169" s="31">
        <f ca="1">VLOOKUP(N169,Coef!$A$27:$C$46,3)+O169/10-0.1</f>
        <v>3.6999999999999997</v>
      </c>
      <c r="R169" s="31">
        <f ca="1">IF(Q169+0.1&lt;P169,Q169+2,Q169)</f>
        <v>3.6999999999999997</v>
      </c>
      <c r="S169" s="72">
        <f t="shared" ca="1" si="113"/>
        <v>628717</v>
      </c>
      <c r="T169" s="72">
        <f t="shared" ca="1" si="114"/>
        <v>3714416.9999999995</v>
      </c>
      <c r="U169" s="72">
        <f t="shared" ca="1" si="86"/>
        <v>3714416.9999999995</v>
      </c>
      <c r="V169" s="72">
        <f t="shared" ca="1" si="87"/>
        <v>0.58369273504275743</v>
      </c>
      <c r="W169" s="72">
        <f ca="1">(Coef!$J$9/(1+Coef!$J$8*(COS(V169))^2)^0.5)*Coef!$J$6</f>
        <v>6382077.1454616077</v>
      </c>
      <c r="X169" s="72">
        <f t="shared" ca="1" si="88"/>
        <v>-9</v>
      </c>
      <c r="Y169" s="72">
        <f t="shared" ca="1" si="89"/>
        <v>2.016851207941487E-2</v>
      </c>
      <c r="Z169" s="72">
        <f t="shared" ca="1" si="90"/>
        <v>0.91972738863214432</v>
      </c>
      <c r="AA169" s="72">
        <f t="shared" ca="1" si="91"/>
        <v>0.64038671837856243</v>
      </c>
      <c r="AB169" s="72">
        <f t="shared" ca="1" si="92"/>
        <v>1.0435564293588295</v>
      </c>
      <c r="AC169" s="72">
        <f t="shared" ca="1" si="93"/>
        <v>0.94276400161376273</v>
      </c>
      <c r="AD169" s="72">
        <f t="shared" ca="1" si="94"/>
        <v>1.719902576290018</v>
      </c>
      <c r="AE169" s="72">
        <f ca="1">Coef!$J$6*Coef!$J$9*(V169-(Coef!$J$10*AB169)+(Coef!$J$11*AC169)-(Coef!$J$12*AD169))</f>
        <v>3700414.1431760457</v>
      </c>
      <c r="AF169" s="72">
        <f t="shared" ca="1" si="95"/>
        <v>2.1940908116272841E-3</v>
      </c>
      <c r="AG169" s="72">
        <f ca="1">((Coef!$J$8*Y169^2)/2)*(COS(V169))^2</f>
        <v>9.5439551040514236E-7</v>
      </c>
      <c r="AH169" s="72">
        <f t="shared" ca="1" si="96"/>
        <v>2.0168505663169078E-2</v>
      </c>
      <c r="AI169" s="72">
        <f t="shared" ca="1" si="97"/>
        <v>0.58588682376035428</v>
      </c>
      <c r="AJ169" s="72">
        <f t="shared" ca="1" si="98"/>
        <v>2.0169873010183414E-2</v>
      </c>
      <c r="AK169" s="72">
        <f t="shared" ca="1" si="99"/>
        <v>2.4202353444133604E-2</v>
      </c>
      <c r="AL169" s="72">
        <f t="shared" ca="1" si="100"/>
        <v>0.58575188382677534</v>
      </c>
      <c r="AM169" s="72">
        <f ca="1">V169+(1+Coef!$J$8*(COS(V169))^2-(3/2)*Coef!$J$8*SIN(V169)*COS(V169)*(AL169-V169))*(AL169-V169)</f>
        <v>0.58576152681279348</v>
      </c>
      <c r="AN169" s="34" t="str">
        <f t="shared" ca="1" si="101"/>
        <v>29 628717 3714417 N</v>
      </c>
      <c r="AO169" s="33">
        <f t="shared" ca="1" si="102"/>
        <v>33.561663287512275</v>
      </c>
      <c r="AP169" s="33">
        <f t="shared" ca="1" si="103"/>
        <v>-7.6133072933672326</v>
      </c>
      <c r="AQ169" s="72">
        <f ca="1">'MGRS to Dist'!BP169</f>
        <v>3922.8056706738766</v>
      </c>
      <c r="AR169" s="72">
        <f ca="1">'MGRS to Dist'!BT169</f>
        <v>155.1240541957161</v>
      </c>
      <c r="AS169" s="72">
        <f ca="1">'MGRS to Dist'!BU169</f>
        <v>-24.866079498770947</v>
      </c>
      <c r="AT169" s="72">
        <f ca="1">'MGRS to Dist'!BV169</f>
        <v>155.13392050122911</v>
      </c>
    </row>
    <row r="170" spans="2:46" ht="16.5" customHeight="1">
      <c r="B170" s="38" t="s">
        <v>429</v>
      </c>
      <c r="C170" s="72" t="str">
        <f t="shared" si="104"/>
        <v>29SPT2884013924</v>
      </c>
      <c r="D170" s="72">
        <f t="array" aca="1" ref="D170" ca="1">MATCH(TRUE,ISERROR(VALUE(MID(C170,ROW(INDIRECT("1:"&amp;LEN(C170))),1))),0)</f>
        <v>3</v>
      </c>
      <c r="E170" s="72">
        <f t="shared" ca="1" si="105"/>
        <v>29</v>
      </c>
      <c r="F170" s="72" t="str">
        <f t="shared" ca="1" si="106"/>
        <v>S</v>
      </c>
      <c r="G170" s="72" t="str">
        <f t="shared" ca="1" si="107"/>
        <v>P</v>
      </c>
      <c r="H170" s="72" t="str">
        <f t="shared" ca="1" si="108"/>
        <v>T</v>
      </c>
      <c r="I170" s="72">
        <f t="shared" ca="1" si="109"/>
        <v>10</v>
      </c>
      <c r="J170" s="72">
        <f t="shared" ca="1" si="110"/>
        <v>28840</v>
      </c>
      <c r="K170" s="72">
        <f t="shared" ca="1" si="111"/>
        <v>13924</v>
      </c>
      <c r="L170" s="72">
        <f t="shared" ca="1" si="112"/>
        <v>170.80604746885038</v>
      </c>
      <c r="M170" s="72">
        <f ca="1">VLOOKUP(G170,Coef!$C$2:$F$25,4)</f>
        <v>6</v>
      </c>
      <c r="N170" s="31">
        <f ca="1">VLOOKUP(F170,Coef!$C$4:$D$23,2)</f>
        <v>15</v>
      </c>
      <c r="O170" s="31">
        <f ca="1">MOD(VLOOKUP(H170,Coef!$C$2:$G$21,5)+MOD(E170+1,2)*15,20)</f>
        <v>18</v>
      </c>
      <c r="P170" s="31">
        <f ca="1">VLOOKUP(N170,Coef!$A$27:$B$46,2)</f>
        <v>3.56</v>
      </c>
      <c r="Q170" s="31">
        <f ca="1">VLOOKUP(N170,Coef!$A$27:$C$46,3)+O170/10-0.1</f>
        <v>3.6999999999999997</v>
      </c>
      <c r="R170" s="31">
        <f ca="1">IF(Q170+0.1&lt;P170,Q170+2,Q170)</f>
        <v>3.6999999999999997</v>
      </c>
      <c r="S170" s="72">
        <f t="shared" ca="1" si="113"/>
        <v>628840</v>
      </c>
      <c r="T170" s="72">
        <f t="shared" ca="1" si="114"/>
        <v>3713923.9999999995</v>
      </c>
      <c r="U170" s="72">
        <f t="shared" ca="1" si="86"/>
        <v>3713923.9999999995</v>
      </c>
      <c r="V170" s="72">
        <f t="shared" ca="1" si="87"/>
        <v>0.58361526379535134</v>
      </c>
      <c r="W170" s="72">
        <f ca="1">(Coef!$J$9/(1+Coef!$J$8*(COS(V170))^2)^0.5)*Coef!$J$6</f>
        <v>6382075.6203153916</v>
      </c>
      <c r="X170" s="72">
        <f t="shared" ca="1" si="88"/>
        <v>-9</v>
      </c>
      <c r="Y170" s="72">
        <f t="shared" ca="1" si="89"/>
        <v>2.0187789625976407E-2</v>
      </c>
      <c r="Z170" s="72">
        <f t="shared" ca="1" si="90"/>
        <v>0.91966655372636319</v>
      </c>
      <c r="AA170" s="72">
        <f t="shared" ca="1" si="91"/>
        <v>0.6404098866289184</v>
      </c>
      <c r="AB170" s="72">
        <f t="shared" ca="1" si="92"/>
        <v>1.043448540658533</v>
      </c>
      <c r="AC170" s="72">
        <f t="shared" ca="1" si="93"/>
        <v>0.94268887715112937</v>
      </c>
      <c r="AD170" s="72">
        <f t="shared" ca="1" si="94"/>
        <v>1.7197979557899037</v>
      </c>
      <c r="AE170" s="72">
        <f ca="1">Coef!$J$6*Coef!$J$9*(V170-(Coef!$J$10*AB170)+(Coef!$J$11*AC170)-(Coef!$J$12*AD170))</f>
        <v>3699922.0251740357</v>
      </c>
      <c r="AF170" s="72">
        <f t="shared" ca="1" si="95"/>
        <v>2.1939531367182216E-3</v>
      </c>
      <c r="AG170" s="72">
        <f ca="1">((Coef!$J$8*Y170^2)/2)*(COS(V170))^2</f>
        <v>9.5631870036807322E-7</v>
      </c>
      <c r="AH170" s="72">
        <f t="shared" ca="1" si="96"/>
        <v>2.0187783190656162E-2</v>
      </c>
      <c r="AI170" s="72">
        <f t="shared" ca="1" si="97"/>
        <v>0.5858092148339511</v>
      </c>
      <c r="AJ170" s="72">
        <f t="shared" ca="1" si="98"/>
        <v>2.0189154462299075E-2</v>
      </c>
      <c r="AK170" s="72">
        <f t="shared" ca="1" si="99"/>
        <v>2.422423366558734E-2</v>
      </c>
      <c r="AL170" s="72">
        <f t="shared" ca="1" si="100"/>
        <v>0.58567403964606024</v>
      </c>
      <c r="AM170" s="72">
        <f ca="1">V170+(1+Coef!$J$8*(COS(V170))^2-(3/2)*Coef!$J$8*SIN(V170)*COS(V170)*(AL170-V170))*(AL170-V170)</f>
        <v>0.58568368187910869</v>
      </c>
      <c r="AN170" s="34" t="str">
        <f t="shared" ca="1" si="101"/>
        <v>29 628840 3713924 N</v>
      </c>
      <c r="AO170" s="33">
        <f t="shared" ca="1" si="102"/>
        <v>33.557203101355661</v>
      </c>
      <c r="AP170" s="33">
        <f t="shared" ca="1" si="103"/>
        <v>-7.6120536490231219</v>
      </c>
      <c r="AQ170" s="72">
        <f ca="1">'MGRS to Dist'!BP170</f>
        <v>508.21156994008214</v>
      </c>
      <c r="AR170" s="72">
        <f ca="1">'MGRS to Dist'!BT170</f>
        <v>166.81730151195677</v>
      </c>
      <c r="AS170" s="72">
        <f ca="1">'MGRS to Dist'!BU170</f>
        <v>-13.182005471339476</v>
      </c>
      <c r="AT170" s="72">
        <f ca="1">'MGRS to Dist'!BV170</f>
        <v>166.81799452866051</v>
      </c>
    </row>
    <row r="171" spans="2:46" ht="16.5" customHeight="1">
      <c r="B171" s="38" t="s">
        <v>430</v>
      </c>
      <c r="C171" s="72" t="str">
        <f t="shared" si="104"/>
        <v>29SPT2890113708</v>
      </c>
      <c r="D171" s="72">
        <f t="array" aca="1" ref="D171" ca="1">MATCH(TRUE,ISERROR(VALUE(MID(C171,ROW(INDIRECT("1:"&amp;LEN(C171))),1))),0)</f>
        <v>3</v>
      </c>
      <c r="E171" s="72">
        <f t="shared" ca="1" si="105"/>
        <v>29</v>
      </c>
      <c r="F171" s="72" t="str">
        <f t="shared" ca="1" si="106"/>
        <v>S</v>
      </c>
      <c r="G171" s="72" t="str">
        <f t="shared" ca="1" si="107"/>
        <v>P</v>
      </c>
      <c r="H171" s="72" t="str">
        <f t="shared" ca="1" si="108"/>
        <v>T</v>
      </c>
      <c r="I171" s="72">
        <f t="shared" ca="1" si="109"/>
        <v>10</v>
      </c>
      <c r="J171" s="72">
        <f t="shared" ca="1" si="110"/>
        <v>28901</v>
      </c>
      <c r="K171" s="72">
        <f t="shared" ca="1" si="111"/>
        <v>13708</v>
      </c>
      <c r="L171" s="72">
        <f t="shared" ca="1" si="112"/>
        <v>170.80604746885038</v>
      </c>
      <c r="M171" s="72">
        <f ca="1">VLOOKUP(G171,Coef!$C$2:$F$25,4)</f>
        <v>6</v>
      </c>
      <c r="N171" s="31">
        <f ca="1">VLOOKUP(F171,Coef!$C$4:$D$23,2)</f>
        <v>15</v>
      </c>
      <c r="O171" s="31">
        <f ca="1">MOD(VLOOKUP(H171,Coef!$C$2:$G$21,5)+MOD(E171+1,2)*15,20)</f>
        <v>18</v>
      </c>
      <c r="P171" s="31">
        <f ca="1">VLOOKUP(N171,Coef!$A$27:$B$46,2)</f>
        <v>3.56</v>
      </c>
      <c r="Q171" s="31">
        <f ca="1">VLOOKUP(N171,Coef!$A$27:$C$46,3)+O171/10-0.1</f>
        <v>3.6999999999999997</v>
      </c>
      <c r="R171" s="31">
        <f ca="1">IF(Q171+0.1&lt;P171,Q171+2,Q171)</f>
        <v>3.6999999999999997</v>
      </c>
      <c r="S171" s="72">
        <f t="shared" ca="1" si="113"/>
        <v>628901</v>
      </c>
      <c r="T171" s="72">
        <f t="shared" ca="1" si="114"/>
        <v>3713707.9999999995</v>
      </c>
      <c r="U171" s="72">
        <f t="shared" ca="1" si="86"/>
        <v>3713707.9999999995</v>
      </c>
      <c r="V171" s="72">
        <f t="shared" ca="1" si="87"/>
        <v>0.5835813210175832</v>
      </c>
      <c r="W171" s="72">
        <f ca="1">(Coef!$J$9/(1+Coef!$J$8*(COS(V171))^2)^0.5)*Coef!$J$6</f>
        <v>6382074.9521293007</v>
      </c>
      <c r="X171" s="72">
        <f t="shared" ca="1" si="88"/>
        <v>-9</v>
      </c>
      <c r="Y171" s="72">
        <f t="shared" ca="1" si="89"/>
        <v>2.019734975957839E-2</v>
      </c>
      <c r="Z171" s="72">
        <f t="shared" ca="1" si="90"/>
        <v>0.91963989293750947</v>
      </c>
      <c r="AA171" s="72">
        <f t="shared" ca="1" si="91"/>
        <v>0.6404200284834678</v>
      </c>
      <c r="AB171" s="72">
        <f t="shared" ca="1" si="92"/>
        <v>1.043401267486338</v>
      </c>
      <c r="AC171" s="72">
        <f t="shared" ca="1" si="93"/>
        <v>0.94265595773562039</v>
      </c>
      <c r="AD171" s="72">
        <f t="shared" ca="1" si="94"/>
        <v>1.7197521078864391</v>
      </c>
      <c r="AE171" s="72">
        <f ca="1">Coef!$J$6*Coef!$J$9*(V171-(Coef!$J$10*AB171)+(Coef!$J$11*AC171)-(Coef!$J$12*AD171))</f>
        <v>3699706.4117183811</v>
      </c>
      <c r="AF171" s="72">
        <f t="shared" ca="1" si="95"/>
        <v>2.1938927992293435E-3</v>
      </c>
      <c r="AG171" s="72">
        <f ca="1">((Coef!$J$8*Y171^2)/2)*(COS(V171))^2</f>
        <v>9.5726757369458431E-7</v>
      </c>
      <c r="AH171" s="72">
        <f t="shared" ca="1" si="96"/>
        <v>2.019734331482239E-2</v>
      </c>
      <c r="AI171" s="72">
        <f t="shared" ca="1" si="97"/>
        <v>0.58577521171667013</v>
      </c>
      <c r="AJ171" s="72">
        <f t="shared" ca="1" si="98"/>
        <v>2.0198716535552275E-2</v>
      </c>
      <c r="AK171" s="72">
        <f t="shared" ca="1" si="99"/>
        <v>2.423515581370644E-2</v>
      </c>
      <c r="AL171" s="72">
        <f t="shared" ca="1" si="100"/>
        <v>0.58563991848436137</v>
      </c>
      <c r="AM171" s="72">
        <f ca="1">V171+(1+Coef!$J$8*(COS(V171))^2-(3/2)*Coef!$J$8*SIN(V171)*COS(V171)*(AL171-V171))*(AL171-V171)</f>
        <v>0.58564956031731275</v>
      </c>
      <c r="AN171" s="34" t="str">
        <f t="shared" ca="1" si="101"/>
        <v>29 628901 3713708 N</v>
      </c>
      <c r="AO171" s="33">
        <f t="shared" ca="1" si="102"/>
        <v>33.55524807987436</v>
      </c>
      <c r="AP171" s="33">
        <f t="shared" ca="1" si="103"/>
        <v>-7.6114278560326802</v>
      </c>
      <c r="AQ171" s="72">
        <f ca="1">'MGRS to Dist'!BP171</f>
        <v>224.49204454801369</v>
      </c>
      <c r="AR171" s="72">
        <f ca="1">'MGRS to Dist'!BT171</f>
        <v>165.06398720812149</v>
      </c>
      <c r="AS171" s="72">
        <f ca="1">'MGRS to Dist'!BU171</f>
        <v>-14.935666881663817</v>
      </c>
      <c r="AT171" s="72">
        <f ca="1">'MGRS to Dist'!BV171</f>
        <v>165.06433311833621</v>
      </c>
    </row>
    <row r="172" spans="2:46" ht="16.5" customHeight="1">
      <c r="B172" s="38" t="s">
        <v>431</v>
      </c>
      <c r="C172" s="72" t="str">
        <f t="shared" si="104"/>
        <v>29SPT4033520592</v>
      </c>
      <c r="D172" s="72">
        <f t="array" aca="1" ref="D172" ca="1">MATCH(TRUE,ISERROR(VALUE(MID(C172,ROW(INDIRECT("1:"&amp;LEN(C172))),1))),0)</f>
        <v>3</v>
      </c>
      <c r="E172" s="72">
        <f t="shared" ca="1" si="105"/>
        <v>29</v>
      </c>
      <c r="F172" s="72" t="str">
        <f t="shared" ca="1" si="106"/>
        <v>S</v>
      </c>
      <c r="G172" s="72" t="str">
        <f t="shared" ca="1" si="107"/>
        <v>P</v>
      </c>
      <c r="H172" s="72" t="str">
        <f t="shared" ca="1" si="108"/>
        <v>T</v>
      </c>
      <c r="I172" s="72">
        <f t="shared" ca="1" si="109"/>
        <v>10</v>
      </c>
      <c r="J172" s="72">
        <f t="shared" ca="1" si="110"/>
        <v>40335</v>
      </c>
      <c r="K172" s="72">
        <f t="shared" ca="1" si="111"/>
        <v>20592</v>
      </c>
      <c r="L172" s="72">
        <f t="shared" ca="1" si="112"/>
        <v>170.80604746885038</v>
      </c>
      <c r="M172" s="72">
        <f ca="1">VLOOKUP(G172,Coef!$C$2:$F$25,4)</f>
        <v>6</v>
      </c>
      <c r="N172" s="31">
        <f ca="1">VLOOKUP(F172,Coef!$C$4:$D$23,2)</f>
        <v>15</v>
      </c>
      <c r="O172" s="31">
        <f ca="1">MOD(VLOOKUP(H172,Coef!$C$2:$G$21,5)+MOD(E172+1,2)*15,20)</f>
        <v>18</v>
      </c>
      <c r="P172" s="31">
        <f ca="1">VLOOKUP(N172,Coef!$A$27:$B$46,2)</f>
        <v>3.56</v>
      </c>
      <c r="Q172" s="31">
        <f ca="1">VLOOKUP(N172,Coef!$A$27:$C$46,3)+O172/10-0.1</f>
        <v>3.6999999999999997</v>
      </c>
      <c r="R172" s="31">
        <f ca="1">IF(Q172+0.1&lt;P172,Q172+2,Q172)</f>
        <v>3.6999999999999997</v>
      </c>
      <c r="S172" s="72">
        <f t="shared" ca="1" si="113"/>
        <v>640335</v>
      </c>
      <c r="T172" s="72">
        <f t="shared" ca="1" si="114"/>
        <v>3720591.9999999995</v>
      </c>
      <c r="U172" s="72">
        <f t="shared" ca="1" si="86"/>
        <v>3720591.9999999995</v>
      </c>
      <c r="V172" s="72">
        <f t="shared" ca="1" si="87"/>
        <v>0.58466308991645333</v>
      </c>
      <c r="W172" s="72">
        <f ca="1">(Coef!$J$9/(1+Coef!$J$8*(COS(V172))^2)^0.5)*Coef!$J$6</f>
        <v>6382096.2570839012</v>
      </c>
      <c r="X172" s="72">
        <f t="shared" ca="1" si="88"/>
        <v>-9</v>
      </c>
      <c r="Y172" s="72">
        <f t="shared" ca="1" si="89"/>
        <v>2.1988856693321276E-2</v>
      </c>
      <c r="Z172" s="72">
        <f t="shared" ca="1" si="90"/>
        <v>0.92048749665706242</v>
      </c>
      <c r="AA172" s="72">
        <f t="shared" ca="1" si="91"/>
        <v>0.64009412571975066</v>
      </c>
      <c r="AB172" s="72">
        <f t="shared" ca="1" si="92"/>
        <v>1.0449068382449846</v>
      </c>
      <c r="AC172" s="72">
        <f t="shared" ca="1" si="93"/>
        <v>0.94370366011367612</v>
      </c>
      <c r="AD172" s="72">
        <f t="shared" ca="1" si="94"/>
        <v>1.7212102664669002</v>
      </c>
      <c r="AE172" s="72">
        <f ca="1">Coef!$J$6*Coef!$J$9*(V172-(Coef!$J$10*AB172)+(Coef!$J$11*AC172)-(Coef!$J$12*AD172))</f>
        <v>3706578.1257315753</v>
      </c>
      <c r="AF172" s="72">
        <f t="shared" ca="1" si="95"/>
        <v>2.1958105462400895E-3</v>
      </c>
      <c r="AG172" s="72">
        <f ca="1">((Coef!$J$8*Y172^2)/2)*(COS(V172))^2</f>
        <v>1.1329968899511537E-6</v>
      </c>
      <c r="AH172" s="72">
        <f t="shared" ca="1" si="96"/>
        <v>2.1988848388885859E-2</v>
      </c>
      <c r="AI172" s="72">
        <f t="shared" ca="1" si="97"/>
        <v>0.58685889797484692</v>
      </c>
      <c r="AJ172" s="72">
        <f t="shared" ca="1" si="98"/>
        <v>2.1990620401069083E-2</v>
      </c>
      <c r="AK172" s="72">
        <f t="shared" ca="1" si="99"/>
        <v>2.6403180256855938E-2</v>
      </c>
      <c r="AL172" s="72">
        <f t="shared" ca="1" si="100"/>
        <v>0.58669816820856091</v>
      </c>
      <c r="AM172" s="72">
        <f ca="1">V172+(1+Coef!$J$8*(COS(V172))^2-(3/2)*Coef!$J$8*SIN(V172)*COS(V172)*(AL172-V172))*(AL172-V172)</f>
        <v>0.58670768643883286</v>
      </c>
      <c r="AN172" s="34" t="str">
        <f t="shared" ca="1" si="101"/>
        <v>29 640335 3720592 N</v>
      </c>
      <c r="AO172" s="33">
        <f t="shared" ca="1" si="102"/>
        <v>33.61587424083001</v>
      </c>
      <c r="AP172" s="33">
        <f t="shared" ca="1" si="103"/>
        <v>-7.4872092055590143</v>
      </c>
      <c r="AQ172" s="72">
        <f ca="1">'MGRS to Dist'!BP172</f>
        <v>13348.733539839392</v>
      </c>
      <c r="AR172" s="72">
        <f ca="1">'MGRS to Dist'!BT172</f>
        <v>59.601161803542141</v>
      </c>
      <c r="AS172" s="72">
        <f ca="1">'MGRS to Dist'!BU172</f>
        <v>-120.33012269247881</v>
      </c>
      <c r="AT172" s="72">
        <f ca="1">'MGRS to Dist'!BV172</f>
        <v>59.669877307521176</v>
      </c>
    </row>
    <row r="173" spans="2:46" ht="16.5" customHeight="1">
      <c r="B173" s="38" t="s">
        <v>432</v>
      </c>
      <c r="C173" s="72" t="str">
        <f t="shared" si="104"/>
        <v>29SPT3867718245</v>
      </c>
      <c r="D173" s="72">
        <f t="array" aca="1" ref="D173" ca="1">MATCH(TRUE,ISERROR(VALUE(MID(C173,ROW(INDIRECT("1:"&amp;LEN(C173))),1))),0)</f>
        <v>3</v>
      </c>
      <c r="E173" s="72">
        <f t="shared" ca="1" si="105"/>
        <v>29</v>
      </c>
      <c r="F173" s="72" t="str">
        <f t="shared" ca="1" si="106"/>
        <v>S</v>
      </c>
      <c r="G173" s="72" t="str">
        <f t="shared" ca="1" si="107"/>
        <v>P</v>
      </c>
      <c r="H173" s="72" t="str">
        <f t="shared" ca="1" si="108"/>
        <v>T</v>
      </c>
      <c r="I173" s="72">
        <f t="shared" ca="1" si="109"/>
        <v>10</v>
      </c>
      <c r="J173" s="72">
        <f t="shared" ca="1" si="110"/>
        <v>38677</v>
      </c>
      <c r="K173" s="72">
        <f t="shared" ca="1" si="111"/>
        <v>18245</v>
      </c>
      <c r="L173" s="72">
        <f t="shared" ca="1" si="112"/>
        <v>170.80604746885038</v>
      </c>
      <c r="M173" s="72">
        <f ca="1">VLOOKUP(G173,Coef!$C$2:$F$25,4)</f>
        <v>6</v>
      </c>
      <c r="N173" s="31">
        <f ca="1">VLOOKUP(F173,Coef!$C$4:$D$23,2)</f>
        <v>15</v>
      </c>
      <c r="O173" s="31">
        <f ca="1">MOD(VLOOKUP(H173,Coef!$C$2:$G$21,5)+MOD(E173+1,2)*15,20)</f>
        <v>18</v>
      </c>
      <c r="P173" s="31">
        <f ca="1">VLOOKUP(N173,Coef!$A$27:$B$46,2)</f>
        <v>3.56</v>
      </c>
      <c r="Q173" s="31">
        <f ca="1">VLOOKUP(N173,Coef!$A$27:$C$46,3)+O173/10-0.1</f>
        <v>3.6999999999999997</v>
      </c>
      <c r="R173" s="31">
        <f ca="1">IF(Q173+0.1&lt;P173,Q173+2,Q173)</f>
        <v>3.6999999999999997</v>
      </c>
      <c r="S173" s="72">
        <f t="shared" ca="1" si="113"/>
        <v>638677</v>
      </c>
      <c r="T173" s="72">
        <f t="shared" ca="1" si="114"/>
        <v>3718244.9999999995</v>
      </c>
      <c r="U173" s="72">
        <f t="shared" ca="1" si="86"/>
        <v>3718244.9999999995</v>
      </c>
      <c r="V173" s="72">
        <f t="shared" ca="1" si="87"/>
        <v>0.58429427649320409</v>
      </c>
      <c r="W173" s="72">
        <f ca="1">(Coef!$J$9/(1+Coef!$J$8*(COS(V173))^2)^0.5)*Coef!$J$6</f>
        <v>6382088.9912400292</v>
      </c>
      <c r="X173" s="72">
        <f t="shared" ca="1" si="88"/>
        <v>-9</v>
      </c>
      <c r="Y173" s="72">
        <f t="shared" ca="1" si="89"/>
        <v>2.1729092181313393E-2</v>
      </c>
      <c r="Z173" s="72">
        <f t="shared" ca="1" si="90"/>
        <v>0.92019900233777208</v>
      </c>
      <c r="AA173" s="72">
        <f t="shared" ca="1" si="91"/>
        <v>0.64020585851809519</v>
      </c>
      <c r="AB173" s="72">
        <f t="shared" ca="1" si="92"/>
        <v>1.0443937776620902</v>
      </c>
      <c r="AC173" s="72">
        <f t="shared" ca="1" si="93"/>
        <v>0.94334679787609144</v>
      </c>
      <c r="AD173" s="72">
        <f t="shared" ca="1" si="94"/>
        <v>1.7207138312957442</v>
      </c>
      <c r="AE173" s="72">
        <f ca="1">Coef!$J$6*Coef!$J$9*(V173-(Coef!$J$10*AB173)+(Coef!$J$11*AC173)-(Coef!$J$12*AD173))</f>
        <v>3704235.3067285814</v>
      </c>
      <c r="AF173" s="72">
        <f t="shared" ca="1" si="95"/>
        <v>2.1951579319322593E-3</v>
      </c>
      <c r="AG173" s="72">
        <f ca="1">((Coef!$J$8*Y173^2)/2)*(COS(V173))^2</f>
        <v>1.1069258323298559E-6</v>
      </c>
      <c r="AH173" s="72">
        <f t="shared" ca="1" si="96"/>
        <v>2.1729084163815578E-2</v>
      </c>
      <c r="AI173" s="72">
        <f t="shared" ca="1" si="97"/>
        <v>0.58648943199525938</v>
      </c>
      <c r="AJ173" s="72">
        <f t="shared" ca="1" si="98"/>
        <v>2.1730794113252627E-2</v>
      </c>
      <c r="AK173" s="72">
        <f t="shared" ca="1" si="99"/>
        <v>2.6084956149499076E-2</v>
      </c>
      <c r="AL173" s="72">
        <f t="shared" ca="1" si="100"/>
        <v>0.58633260212614435</v>
      </c>
      <c r="AM173" s="72">
        <f ca="1">V173+(1+Coef!$J$8*(COS(V173))^2-(3/2)*Coef!$J$8*SIN(V173)*COS(V173)*(AL173-V173))*(AL173-V173)</f>
        <v>0.58634214018267694</v>
      </c>
      <c r="AN173" s="34" t="str">
        <f t="shared" ca="1" si="101"/>
        <v>29 638677 3718245 N</v>
      </c>
      <c r="AO173" s="33">
        <f t="shared" ca="1" si="102"/>
        <v>33.594929983135465</v>
      </c>
      <c r="AP173" s="33">
        <f t="shared" ca="1" si="103"/>
        <v>-7.5054421038498802</v>
      </c>
      <c r="AQ173" s="72">
        <f ca="1">'MGRS to Dist'!BP173</f>
        <v>2874.0245436707064</v>
      </c>
      <c r="AR173" s="72">
        <f ca="1">'MGRS to Dist'!BT173</f>
        <v>215.94900488714038</v>
      </c>
      <c r="AS173" s="72">
        <f ca="1">'MGRS to Dist'!BU173</f>
        <v>35.938913523265896</v>
      </c>
      <c r="AT173" s="72">
        <f ca="1">'MGRS to Dist'!BV173</f>
        <v>215.93891352326591</v>
      </c>
    </row>
    <row r="174" spans="2:46" ht="16.5" customHeight="1">
      <c r="B174" s="38" t="s">
        <v>433</v>
      </c>
      <c r="C174" s="72" t="str">
        <f t="shared" si="104"/>
        <v>29SPT3712419304</v>
      </c>
      <c r="D174" s="72">
        <f t="array" aca="1" ref="D174" ca="1">MATCH(TRUE,ISERROR(VALUE(MID(C174,ROW(INDIRECT("1:"&amp;LEN(C174))),1))),0)</f>
        <v>3</v>
      </c>
      <c r="E174" s="72">
        <f t="shared" ca="1" si="105"/>
        <v>29</v>
      </c>
      <c r="F174" s="72" t="str">
        <f t="shared" ca="1" si="106"/>
        <v>S</v>
      </c>
      <c r="G174" s="72" t="str">
        <f t="shared" ca="1" si="107"/>
        <v>P</v>
      </c>
      <c r="H174" s="72" t="str">
        <f t="shared" ca="1" si="108"/>
        <v>T</v>
      </c>
      <c r="I174" s="72">
        <f t="shared" ca="1" si="109"/>
        <v>10</v>
      </c>
      <c r="J174" s="72">
        <f t="shared" ca="1" si="110"/>
        <v>37124</v>
      </c>
      <c r="K174" s="72">
        <f t="shared" ca="1" si="111"/>
        <v>19304</v>
      </c>
      <c r="L174" s="72">
        <f t="shared" ca="1" si="112"/>
        <v>170.80604746885038</v>
      </c>
      <c r="M174" s="72">
        <f ca="1">VLOOKUP(G174,Coef!$C$2:$F$25,4)</f>
        <v>6</v>
      </c>
      <c r="N174" s="31">
        <f ca="1">VLOOKUP(F174,Coef!$C$4:$D$23,2)</f>
        <v>15</v>
      </c>
      <c r="O174" s="31">
        <f ca="1">MOD(VLOOKUP(H174,Coef!$C$2:$G$21,5)+MOD(E174+1,2)*15,20)</f>
        <v>18</v>
      </c>
      <c r="P174" s="31">
        <f ca="1">VLOOKUP(N174,Coef!$A$27:$B$46,2)</f>
        <v>3.56</v>
      </c>
      <c r="Q174" s="31">
        <f ca="1">VLOOKUP(N174,Coef!$A$27:$C$46,3)+O174/10-0.1</f>
        <v>3.6999999999999997</v>
      </c>
      <c r="R174" s="31">
        <f ca="1">IF(Q174+0.1&lt;P174,Q174+2,Q174)</f>
        <v>3.6999999999999997</v>
      </c>
      <c r="S174" s="72">
        <f t="shared" ca="1" si="113"/>
        <v>637124</v>
      </c>
      <c r="T174" s="72">
        <f t="shared" ca="1" si="114"/>
        <v>3719303.9999999995</v>
      </c>
      <c r="U174" s="72">
        <f t="shared" ca="1" si="86"/>
        <v>3719303.9999999995</v>
      </c>
      <c r="V174" s="72">
        <f t="shared" ca="1" si="87"/>
        <v>0.58446069038976178</v>
      </c>
      <c r="W174" s="72">
        <f ca="1">(Coef!$J$9/(1+Coef!$J$8*(COS(V174))^2)^0.5)*Coef!$J$6</f>
        <v>6382092.2694077371</v>
      </c>
      <c r="X174" s="72">
        <f t="shared" ca="1" si="88"/>
        <v>-9</v>
      </c>
      <c r="Y174" s="72">
        <f t="shared" ca="1" si="89"/>
        <v>2.148574389268822E-2</v>
      </c>
      <c r="Z174" s="72">
        <f t="shared" ca="1" si="90"/>
        <v>0.92032923710262637</v>
      </c>
      <c r="AA174" s="72">
        <f t="shared" ca="1" si="91"/>
        <v>0.64015552257634911</v>
      </c>
      <c r="AB174" s="72">
        <f t="shared" ca="1" si="92"/>
        <v>1.0446253089410749</v>
      </c>
      <c r="AC174" s="72">
        <f t="shared" ca="1" si="93"/>
        <v>0.94350786234989337</v>
      </c>
      <c r="AD174" s="72">
        <f t="shared" ca="1" si="94"/>
        <v>1.7209379199367227</v>
      </c>
      <c r="AE174" s="72">
        <f ca="1">Coef!$J$6*Coef!$J$9*(V174-(Coef!$J$10*AB174)+(Coef!$J$11*AC174)-(Coef!$J$12*AD174))</f>
        <v>3705292.41921219</v>
      </c>
      <c r="AF174" s="72">
        <f t="shared" ca="1" si="95"/>
        <v>2.1954525563620299E-3</v>
      </c>
      <c r="AG174" s="72">
        <f ca="1">((Coef!$J$8*Y174^2)/2)*(COS(V174))^2</f>
        <v>1.0820330817444634E-6</v>
      </c>
      <c r="AH174" s="72">
        <f t="shared" ca="1" si="96"/>
        <v>2.1485736143259659E-2</v>
      </c>
      <c r="AI174" s="72">
        <f t="shared" ca="1" si="97"/>
        <v>0.58665614057057147</v>
      </c>
      <c r="AJ174" s="72">
        <f t="shared" ca="1" si="98"/>
        <v>2.1487389282702829E-2</v>
      </c>
      <c r="AK174" s="72">
        <f t="shared" ca="1" si="99"/>
        <v>2.5795767628428702E-2</v>
      </c>
      <c r="AL174" s="72">
        <f t="shared" ca="1" si="100"/>
        <v>0.58650274745866648</v>
      </c>
      <c r="AM174" s="72">
        <f ca="1">V174+(1+Coef!$J$8*(COS(V174))^2-(3/2)*Coef!$J$8*SIN(V174)*COS(V174)*(AL174-V174))*(AL174-V174)</f>
        <v>0.58651230083009442</v>
      </c>
      <c r="AN174" s="34" t="str">
        <f t="shared" ca="1" si="101"/>
        <v>29 637124 3719304 N</v>
      </c>
      <c r="AO174" s="33">
        <f t="shared" ca="1" si="102"/>
        <v>33.604679470071702</v>
      </c>
      <c r="AP174" s="33">
        <f t="shared" ca="1" si="103"/>
        <v>-7.5220113855908428</v>
      </c>
      <c r="AQ174" s="72">
        <f ca="1">'MGRS to Dist'!BP174</f>
        <v>1880.0159808011988</v>
      </c>
      <c r="AR174" s="72">
        <f ca="1">'MGRS to Dist'!BT174</f>
        <v>305.24336488763709</v>
      </c>
      <c r="AS174" s="72">
        <f ca="1">'MGRS to Dist'!BU174</f>
        <v>125.23419563410499</v>
      </c>
      <c r="AT174" s="72">
        <f ca="1">'MGRS to Dist'!BV174</f>
        <v>305.23419563410505</v>
      </c>
    </row>
    <row r="175" spans="2:46" ht="16.5" customHeight="1">
      <c r="B175" s="38" t="s">
        <v>434</v>
      </c>
      <c r="C175" s="72" t="str">
        <f t="shared" si="104"/>
        <v>29SPT3784018128</v>
      </c>
      <c r="D175" s="72">
        <f t="array" aca="1" ref="D175" ca="1">MATCH(TRUE,ISERROR(VALUE(MID(C175,ROW(INDIRECT("1:"&amp;LEN(C175))),1))),0)</f>
        <v>3</v>
      </c>
      <c r="E175" s="72">
        <f t="shared" ca="1" si="105"/>
        <v>29</v>
      </c>
      <c r="F175" s="72" t="str">
        <f t="shared" ca="1" si="106"/>
        <v>S</v>
      </c>
      <c r="G175" s="72" t="str">
        <f t="shared" ca="1" si="107"/>
        <v>P</v>
      </c>
      <c r="H175" s="72" t="str">
        <f t="shared" ca="1" si="108"/>
        <v>T</v>
      </c>
      <c r="I175" s="72">
        <f t="shared" ca="1" si="109"/>
        <v>10</v>
      </c>
      <c r="J175" s="72">
        <f t="shared" ca="1" si="110"/>
        <v>37840</v>
      </c>
      <c r="K175" s="72">
        <f t="shared" ca="1" si="111"/>
        <v>18128</v>
      </c>
      <c r="L175" s="72">
        <f t="shared" ca="1" si="112"/>
        <v>170.80604746885038</v>
      </c>
      <c r="M175" s="72">
        <f ca="1">VLOOKUP(G175,Coef!$C$2:$F$25,4)</f>
        <v>6</v>
      </c>
      <c r="N175" s="31">
        <f ca="1">VLOOKUP(F175,Coef!$C$4:$D$23,2)</f>
        <v>15</v>
      </c>
      <c r="O175" s="31">
        <f ca="1">MOD(VLOOKUP(H175,Coef!$C$2:$G$21,5)+MOD(E175+1,2)*15,20)</f>
        <v>18</v>
      </c>
      <c r="P175" s="31">
        <f ca="1">VLOOKUP(N175,Coef!$A$27:$B$46,2)</f>
        <v>3.56</v>
      </c>
      <c r="Q175" s="31">
        <f ca="1">VLOOKUP(N175,Coef!$A$27:$C$46,3)+O175/10-0.1</f>
        <v>3.6999999999999997</v>
      </c>
      <c r="R175" s="31">
        <f ca="1">IF(Q175+0.1&lt;P175,Q175+2,Q175)</f>
        <v>3.6999999999999997</v>
      </c>
      <c r="S175" s="72">
        <f t="shared" ca="1" si="113"/>
        <v>637840</v>
      </c>
      <c r="T175" s="72">
        <f t="shared" ca="1" si="114"/>
        <v>3718127.9999999995</v>
      </c>
      <c r="U175" s="72">
        <f t="shared" ca="1" si="86"/>
        <v>3718127.9999999995</v>
      </c>
      <c r="V175" s="72">
        <f t="shared" ca="1" si="87"/>
        <v>0.584275890821913</v>
      </c>
      <c r="W175" s="72">
        <f ca="1">(Coef!$J$9/(1+Coef!$J$8*(COS(V175))^2)^0.5)*Coef!$J$6</f>
        <v>6382088.6290916344</v>
      </c>
      <c r="X175" s="72">
        <f t="shared" ca="1" si="88"/>
        <v>-9</v>
      </c>
      <c r="Y175" s="72">
        <f t="shared" ca="1" si="89"/>
        <v>2.159794512593894E-2</v>
      </c>
      <c r="Z175" s="72">
        <f t="shared" ca="1" si="90"/>
        <v>0.9201846075410296</v>
      </c>
      <c r="AA175" s="72">
        <f t="shared" ca="1" si="91"/>
        <v>0.64021141169153706</v>
      </c>
      <c r="AB175" s="72">
        <f t="shared" ca="1" si="92"/>
        <v>1.0443681945924279</v>
      </c>
      <c r="AC175" s="72">
        <f t="shared" ca="1" si="93"/>
        <v>0.94332899886720523</v>
      </c>
      <c r="AD175" s="72">
        <f t="shared" ca="1" si="94"/>
        <v>1.7206890645479278</v>
      </c>
      <c r="AE175" s="72">
        <f ca="1">Coef!$J$6*Coef!$J$9*(V175-(Coef!$J$10*AB175)+(Coef!$J$11*AC175)-(Coef!$J$12*AD175))</f>
        <v>3704118.5153643112</v>
      </c>
      <c r="AF175" s="72">
        <f t="shared" ca="1" si="95"/>
        <v>2.1951253656723882E-3</v>
      </c>
      <c r="AG175" s="72">
        <f ca="1">((Coef!$J$8*Y175^2)/2)*(COS(V175))^2</f>
        <v>1.0936309332980972E-6</v>
      </c>
      <c r="AH175" s="72">
        <f t="shared" ca="1" si="96"/>
        <v>2.1597937252545312E-2</v>
      </c>
      <c r="AI175" s="72">
        <f t="shared" ca="1" si="97"/>
        <v>0.58647101378692834</v>
      </c>
      <c r="AJ175" s="72">
        <f t="shared" ca="1" si="98"/>
        <v>2.1599616426557333E-2</v>
      </c>
      <c r="AK175" s="72">
        <f t="shared" ca="1" si="99"/>
        <v>2.592724822022539E-2</v>
      </c>
      <c r="AL175" s="72">
        <f t="shared" ca="1" si="100"/>
        <v>0.58631607703937572</v>
      </c>
      <c r="AM175" s="72">
        <f ca="1">V175+(1+Coef!$J$8*(COS(V175))^2-(3/2)*Coef!$J$8*SIN(V175)*COS(V175)*(AL175-V175))*(AL175-V175)</f>
        <v>0.58632562401752175</v>
      </c>
      <c r="AN175" s="34" t="str">
        <f t="shared" ca="1" si="101"/>
        <v>29 637840 3718128 N</v>
      </c>
      <c r="AO175" s="33">
        <f t="shared" ca="1" si="102"/>
        <v>33.593983676578333</v>
      </c>
      <c r="AP175" s="33">
        <f t="shared" ca="1" si="103"/>
        <v>-7.5144781025930101</v>
      </c>
      <c r="AQ175" s="72">
        <f ca="1">'MGRS to Dist'!BP175</f>
        <v>1377.0494453079421</v>
      </c>
      <c r="AR175" s="72">
        <f ca="1">'MGRS to Dist'!BT175</f>
        <v>149.59992692992893</v>
      </c>
      <c r="AS175" s="72">
        <f ca="1">'MGRS to Dist'!BU175</f>
        <v>-30.395904288110039</v>
      </c>
      <c r="AT175" s="72">
        <f ca="1">'MGRS to Dist'!BV175</f>
        <v>149.60409571188995</v>
      </c>
    </row>
    <row r="176" spans="2:46" ht="16.5" customHeight="1">
      <c r="B176" s="38" t="s">
        <v>435</v>
      </c>
      <c r="C176" s="72" t="str">
        <f t="shared" si="104"/>
        <v>29SPT2774318023</v>
      </c>
      <c r="D176" s="72">
        <f t="array" aca="1" ref="D176" ca="1">MATCH(TRUE,ISERROR(VALUE(MID(C176,ROW(INDIRECT("1:"&amp;LEN(C176))),1))),0)</f>
        <v>3</v>
      </c>
      <c r="E176" s="72">
        <f t="shared" ca="1" si="105"/>
        <v>29</v>
      </c>
      <c r="F176" s="72" t="str">
        <f t="shared" ca="1" si="106"/>
        <v>S</v>
      </c>
      <c r="G176" s="72" t="str">
        <f t="shared" ca="1" si="107"/>
        <v>P</v>
      </c>
      <c r="H176" s="72" t="str">
        <f t="shared" ca="1" si="108"/>
        <v>T</v>
      </c>
      <c r="I176" s="72">
        <f t="shared" ca="1" si="109"/>
        <v>10</v>
      </c>
      <c r="J176" s="72">
        <f t="shared" ca="1" si="110"/>
        <v>27743</v>
      </c>
      <c r="K176" s="72">
        <f t="shared" ca="1" si="111"/>
        <v>18023</v>
      </c>
      <c r="L176" s="72">
        <f t="shared" ca="1" si="112"/>
        <v>170.80604746885038</v>
      </c>
      <c r="M176" s="72">
        <f ca="1">VLOOKUP(G176,Coef!$C$2:$F$25,4)</f>
        <v>6</v>
      </c>
      <c r="N176" s="31">
        <f ca="1">VLOOKUP(F176,Coef!$C$4:$D$23,2)</f>
        <v>15</v>
      </c>
      <c r="O176" s="31">
        <f ca="1">MOD(VLOOKUP(H176,Coef!$C$2:$G$21,5)+MOD(E176+1,2)*15,20)</f>
        <v>18</v>
      </c>
      <c r="P176" s="31">
        <f ca="1">VLOOKUP(N176,Coef!$A$27:$B$46,2)</f>
        <v>3.56</v>
      </c>
      <c r="Q176" s="31">
        <f ca="1">VLOOKUP(N176,Coef!$A$27:$C$46,3)+O176/10-0.1</f>
        <v>3.6999999999999997</v>
      </c>
      <c r="R176" s="31">
        <f ca="1">IF(Q176+0.1&lt;P176,Q176+2,Q176)</f>
        <v>3.6999999999999997</v>
      </c>
      <c r="S176" s="72">
        <f t="shared" ca="1" si="113"/>
        <v>627743</v>
      </c>
      <c r="T176" s="72">
        <f t="shared" ca="1" si="114"/>
        <v>3718022.9999999995</v>
      </c>
      <c r="U176" s="72">
        <f t="shared" ca="1" si="86"/>
        <v>3718022.9999999995</v>
      </c>
      <c r="V176" s="72">
        <f t="shared" ca="1" si="87"/>
        <v>0.58425939086049783</v>
      </c>
      <c r="W176" s="72">
        <f ca="1">(Coef!$J$9/(1+Coef!$J$8*(COS(V176))^2)^0.5)*Coef!$J$6</f>
        <v>6382088.3040915392</v>
      </c>
      <c r="X176" s="72">
        <f t="shared" ca="1" si="88"/>
        <v>-9</v>
      </c>
      <c r="Y176" s="72">
        <f t="shared" ca="1" si="89"/>
        <v>2.0015862193273684E-2</v>
      </c>
      <c r="Z176" s="72">
        <f t="shared" ca="1" si="90"/>
        <v>0.92017168807435801</v>
      </c>
      <c r="AA176" s="72">
        <f t="shared" ca="1" si="91"/>
        <v>0.64021639394963215</v>
      </c>
      <c r="AB176" s="72">
        <f t="shared" ca="1" si="92"/>
        <v>1.0443452348976767</v>
      </c>
      <c r="AC176" s="72">
        <f t="shared" ca="1" si="93"/>
        <v>0.94331302466066558</v>
      </c>
      <c r="AD176" s="72">
        <f t="shared" ca="1" si="94"/>
        <v>1.7206668364410345</v>
      </c>
      <c r="AE176" s="72">
        <f ca="1">Coef!$J$6*Coef!$J$9*(V176-(Coef!$J$10*AB176)+(Coef!$J$11*AC176)-(Coef!$J$12*AD176))</f>
        <v>3704013.7026184304</v>
      </c>
      <c r="AF176" s="72">
        <f t="shared" ca="1" si="95"/>
        <v>2.1950961368848256E-3</v>
      </c>
      <c r="AG176" s="72">
        <f ca="1">((Coef!$J$8*Y176^2)/2)*(COS(V176))^2</f>
        <v>9.3929930458977852E-7</v>
      </c>
      <c r="AH176" s="72">
        <f t="shared" ca="1" si="96"/>
        <v>2.001585592631187E-2</v>
      </c>
      <c r="AI176" s="72">
        <f t="shared" ca="1" si="97"/>
        <v>0.58645448493553043</v>
      </c>
      <c r="AJ176" s="72">
        <f t="shared" ca="1" si="98"/>
        <v>2.0017192460118016E-2</v>
      </c>
      <c r="AK176" s="72">
        <f t="shared" ca="1" si="99"/>
        <v>2.4028270857267549E-2</v>
      </c>
      <c r="AL176" s="72">
        <f t="shared" ca="1" si="100"/>
        <v>0.58632141568500473</v>
      </c>
      <c r="AM176" s="72">
        <f ca="1">V176+(1+Coef!$J$8*(COS(V176))^2-(3/2)*Coef!$J$8*SIN(V176)*COS(V176)*(AL176-V176))*(AL176-V176)</f>
        <v>0.58633106485795183</v>
      </c>
      <c r="AN176" s="34" t="str">
        <f t="shared" ca="1" si="101"/>
        <v>29 627743 3718023 N</v>
      </c>
      <c r="AO176" s="33">
        <f t="shared" ca="1" si="102"/>
        <v>33.594295413771981</v>
      </c>
      <c r="AP176" s="33">
        <f t="shared" ca="1" si="103"/>
        <v>-7.6232814908813769</v>
      </c>
      <c r="AQ176" s="72">
        <f ca="1">'MGRS to Dist'!BP176</f>
        <v>10099.389029122236</v>
      </c>
      <c r="AR176" s="72">
        <f ca="1">'MGRS to Dist'!BT176</f>
        <v>270.22717672020815</v>
      </c>
      <c r="AS176" s="72">
        <f ca="1">'MGRS to Dist'!BU176</f>
        <v>90.166975101835192</v>
      </c>
      <c r="AT176" s="72">
        <f ca="1">'MGRS to Dist'!BV176</f>
        <v>270.16697510183508</v>
      </c>
    </row>
    <row r="177" spans="2:46" ht="16.5" customHeight="1">
      <c r="B177" s="38" t="s">
        <v>436</v>
      </c>
      <c r="C177" s="72" t="str">
        <f t="shared" si="104"/>
        <v>29SPT2776417966</v>
      </c>
      <c r="D177" s="72">
        <f t="array" aca="1" ref="D177" ca="1">MATCH(TRUE,ISERROR(VALUE(MID(C177,ROW(INDIRECT("1:"&amp;LEN(C177))),1))),0)</f>
        <v>3</v>
      </c>
      <c r="E177" s="72">
        <f t="shared" ca="1" si="105"/>
        <v>29</v>
      </c>
      <c r="F177" s="72" t="str">
        <f t="shared" ca="1" si="106"/>
        <v>S</v>
      </c>
      <c r="G177" s="72" t="str">
        <f t="shared" ca="1" si="107"/>
        <v>P</v>
      </c>
      <c r="H177" s="72" t="str">
        <f t="shared" ca="1" si="108"/>
        <v>T</v>
      </c>
      <c r="I177" s="72">
        <f t="shared" ca="1" si="109"/>
        <v>10</v>
      </c>
      <c r="J177" s="72">
        <f t="shared" ca="1" si="110"/>
        <v>27764</v>
      </c>
      <c r="K177" s="72">
        <f t="shared" ca="1" si="111"/>
        <v>17966</v>
      </c>
      <c r="L177" s="72">
        <f t="shared" ca="1" si="112"/>
        <v>170.80604746885038</v>
      </c>
      <c r="M177" s="72">
        <f ca="1">VLOOKUP(G177,Coef!$C$2:$F$25,4)</f>
        <v>6</v>
      </c>
      <c r="N177" s="31">
        <f ca="1">VLOOKUP(F177,Coef!$C$4:$D$23,2)</f>
        <v>15</v>
      </c>
      <c r="O177" s="31">
        <f ca="1">MOD(VLOOKUP(H177,Coef!$C$2:$G$21,5)+MOD(E177+1,2)*15,20)</f>
        <v>18</v>
      </c>
      <c r="P177" s="31">
        <f ca="1">VLOOKUP(N177,Coef!$A$27:$B$46,2)</f>
        <v>3.56</v>
      </c>
      <c r="Q177" s="31">
        <f ca="1">VLOOKUP(N177,Coef!$A$27:$C$46,3)+O177/10-0.1</f>
        <v>3.6999999999999997</v>
      </c>
      <c r="R177" s="31">
        <f ca="1">IF(Q177+0.1&lt;P177,Q177+2,Q177)</f>
        <v>3.6999999999999997</v>
      </c>
      <c r="S177" s="72">
        <f t="shared" ca="1" si="113"/>
        <v>627764</v>
      </c>
      <c r="T177" s="72">
        <f t="shared" ca="1" si="114"/>
        <v>3717965.9999999995</v>
      </c>
      <c r="U177" s="72">
        <f t="shared" ca="1" si="86"/>
        <v>3717965.9999999995</v>
      </c>
      <c r="V177" s="72">
        <f t="shared" ca="1" si="87"/>
        <v>0.58425043373858687</v>
      </c>
      <c r="W177" s="72">
        <f ca="1">(Coef!$J$9/(1+Coef!$J$8*(COS(V177))^2)^0.5)*Coef!$J$6</f>
        <v>6382088.1276648482</v>
      </c>
      <c r="X177" s="72">
        <f t="shared" ca="1" si="88"/>
        <v>-9</v>
      </c>
      <c r="Y177" s="72">
        <f t="shared" ca="1" si="89"/>
        <v>2.001915320569974E-2</v>
      </c>
      <c r="Z177" s="72">
        <f t="shared" ca="1" si="90"/>
        <v>0.92016467422995352</v>
      </c>
      <c r="AA177" s="72">
        <f t="shared" ca="1" si="91"/>
        <v>0.64021909806561961</v>
      </c>
      <c r="AB177" s="72">
        <f t="shared" ca="1" si="92"/>
        <v>1.0443327708535637</v>
      </c>
      <c r="AC177" s="72">
        <f t="shared" ca="1" si="93"/>
        <v>0.94330435265657764</v>
      </c>
      <c r="AD177" s="72">
        <f t="shared" ca="1" si="94"/>
        <v>1.7206547691450238</v>
      </c>
      <c r="AE177" s="72">
        <f ca="1">Coef!$J$6*Coef!$J$9*(V177-(Coef!$J$10*AB177)+(Coef!$J$11*AC177)-(Coef!$J$12*AD177))</f>
        <v>3703956.8042773735</v>
      </c>
      <c r="AF177" s="72">
        <f t="shared" ca="1" si="95"/>
        <v>2.1950802687759033E-3</v>
      </c>
      <c r="AG177" s="72">
        <f ca="1">((Coef!$J$8*Y177^2)/2)*(COS(V177))^2</f>
        <v>9.396193403294949E-7</v>
      </c>
      <c r="AH177" s="72">
        <f t="shared" ca="1" si="96"/>
        <v>2.0019146935571896E-2</v>
      </c>
      <c r="AI177" s="72">
        <f t="shared" ca="1" si="97"/>
        <v>0.58644551194482286</v>
      </c>
      <c r="AJ177" s="72">
        <f t="shared" ca="1" si="98"/>
        <v>2.0020484128754401E-2</v>
      </c>
      <c r="AK177" s="72">
        <f t="shared" ca="1" si="99"/>
        <v>2.4032077372993215E-2</v>
      </c>
      <c r="AL177" s="72">
        <f t="shared" ca="1" si="100"/>
        <v>0.58631240153244335</v>
      </c>
      <c r="AM177" s="72">
        <f ca="1">V177+(1+Coef!$J$8*(COS(V177))^2-(3/2)*Coef!$J$8*SIN(V177)*COS(V177)*(AL177-V177))*(AL177-V177)</f>
        <v>0.58632205055375197</v>
      </c>
      <c r="AN177" s="34" t="str">
        <f t="shared" ca="1" si="101"/>
        <v>29 627764 3717966 N</v>
      </c>
      <c r="AO177" s="33">
        <f t="shared" ca="1" si="102"/>
        <v>33.593778932186083</v>
      </c>
      <c r="AP177" s="33">
        <f t="shared" ca="1" si="103"/>
        <v>-7.623063393595646</v>
      </c>
      <c r="AQ177" s="72">
        <f ca="1">'MGRS to Dist'!BP177</f>
        <v>60.75744787427206</v>
      </c>
      <c r="AR177" s="72">
        <f ca="1">'MGRS to Dist'!BT177</f>
        <v>160.62081206624953</v>
      </c>
      <c r="AS177" s="72">
        <f ca="1">'MGRS to Dist'!BU177</f>
        <v>-19.379067259480802</v>
      </c>
      <c r="AT177" s="72">
        <f ca="1">'MGRS to Dist'!BV177</f>
        <v>160.62093274051915</v>
      </c>
    </row>
    <row r="178" spans="2:46" ht="16.5" customHeight="1">
      <c r="B178" s="38" t="s">
        <v>437</v>
      </c>
      <c r="C178" s="72" t="str">
        <f t="shared" si="104"/>
        <v>29SPT2781115525</v>
      </c>
      <c r="D178" s="72">
        <f t="array" aca="1" ref="D178" ca="1">MATCH(TRUE,ISERROR(VALUE(MID(C178,ROW(INDIRECT("1:"&amp;LEN(C178))),1))),0)</f>
        <v>3</v>
      </c>
      <c r="E178" s="72">
        <f t="shared" ca="1" si="105"/>
        <v>29</v>
      </c>
      <c r="F178" s="72" t="str">
        <f t="shared" ca="1" si="106"/>
        <v>S</v>
      </c>
      <c r="G178" s="72" t="str">
        <f t="shared" ca="1" si="107"/>
        <v>P</v>
      </c>
      <c r="H178" s="72" t="str">
        <f t="shared" ca="1" si="108"/>
        <v>T</v>
      </c>
      <c r="I178" s="72">
        <f t="shared" ca="1" si="109"/>
        <v>10</v>
      </c>
      <c r="J178" s="72">
        <f t="shared" ca="1" si="110"/>
        <v>27811</v>
      </c>
      <c r="K178" s="72">
        <f t="shared" ca="1" si="111"/>
        <v>15525</v>
      </c>
      <c r="L178" s="72">
        <f t="shared" ca="1" si="112"/>
        <v>170.80604746885038</v>
      </c>
      <c r="M178" s="72">
        <f ca="1">VLOOKUP(G178,Coef!$C$2:$F$25,4)</f>
        <v>6</v>
      </c>
      <c r="N178" s="31">
        <f ca="1">VLOOKUP(F178,Coef!$C$4:$D$23,2)</f>
        <v>15</v>
      </c>
      <c r="O178" s="31">
        <f ca="1">MOD(VLOOKUP(H178,Coef!$C$2:$G$21,5)+MOD(E178+1,2)*15,20)</f>
        <v>18</v>
      </c>
      <c r="P178" s="31">
        <f ca="1">VLOOKUP(N178,Coef!$A$27:$B$46,2)</f>
        <v>3.56</v>
      </c>
      <c r="Q178" s="31">
        <f ca="1">VLOOKUP(N178,Coef!$A$27:$C$46,3)+O178/10-0.1</f>
        <v>3.6999999999999997</v>
      </c>
      <c r="R178" s="31">
        <f ca="1">IF(Q178+0.1&lt;P178,Q178+2,Q178)</f>
        <v>3.6999999999999997</v>
      </c>
      <c r="S178" s="72">
        <f t="shared" ca="1" si="113"/>
        <v>627811</v>
      </c>
      <c r="T178" s="72">
        <f t="shared" ca="1" si="114"/>
        <v>3715524.9999999995</v>
      </c>
      <c r="U178" s="72">
        <f t="shared" ca="1" si="86"/>
        <v>3715524.9999999995</v>
      </c>
      <c r="V178" s="72">
        <f t="shared" ca="1" si="87"/>
        <v>0.5838668489213088</v>
      </c>
      <c r="W178" s="72">
        <f ca="1">(Coef!$J$9/(1+Coef!$J$8*(COS(V178))^2)^0.5)*Coef!$J$6</f>
        <v>6382080.5735456115</v>
      </c>
      <c r="X178" s="72">
        <f t="shared" ca="1" si="88"/>
        <v>-9</v>
      </c>
      <c r="Y178" s="72">
        <f t="shared" ca="1" si="89"/>
        <v>2.0026541270849806E-2</v>
      </c>
      <c r="Z178" s="72">
        <f t="shared" ca="1" si="90"/>
        <v>0.91986403234489078</v>
      </c>
      <c r="AA178" s="72">
        <f t="shared" ca="1" si="91"/>
        <v>0.64033454501511855</v>
      </c>
      <c r="AB178" s="72">
        <f t="shared" ca="1" si="92"/>
        <v>1.0437988650937542</v>
      </c>
      <c r="AC178" s="72">
        <f t="shared" ca="1" si="93"/>
        <v>0.94293278507409528</v>
      </c>
      <c r="AD178" s="72">
        <f t="shared" ca="1" si="94"/>
        <v>1.7201375899658389</v>
      </c>
      <c r="AE178" s="72">
        <f ca="1">Coef!$J$6*Coef!$J$9*(V178-(Coef!$J$10*AB178)+(Coef!$J$11*AC178)-(Coef!$J$12*AD178))</f>
        <v>3701520.1622044523</v>
      </c>
      <c r="AF178" s="72">
        <f t="shared" ca="1" si="95"/>
        <v>2.1944000289809439E-3</v>
      </c>
      <c r="AG178" s="72">
        <f ca="1">((Coef!$J$8*Y178^2)/2)*(COS(V178))^2</f>
        <v>9.4078994284563958E-7</v>
      </c>
      <c r="AH178" s="72">
        <f t="shared" ca="1" si="96"/>
        <v>2.0026534990593599E-2</v>
      </c>
      <c r="AI178" s="72">
        <f t="shared" ca="1" si="97"/>
        <v>0.58606124688582029</v>
      </c>
      <c r="AJ178" s="72">
        <f t="shared" ca="1" si="98"/>
        <v>2.0027873664813456E-2</v>
      </c>
      <c r="AK178" s="72">
        <f t="shared" ca="1" si="99"/>
        <v>2.4034811896154386E-2</v>
      </c>
      <c r="AL178" s="72">
        <f t="shared" ca="1" si="100"/>
        <v>0.58592814924001757</v>
      </c>
      <c r="AM178" s="72">
        <f ca="1">V178+(1+Coef!$J$8*(COS(V178))^2-(3/2)*Coef!$J$8*SIN(V178)*COS(V178)*(AL178-V178))*(AL178-V178)</f>
        <v>0.58593780005329943</v>
      </c>
      <c r="AN178" s="34" t="str">
        <f t="shared" ca="1" si="101"/>
        <v>29 627811 3715525 N</v>
      </c>
      <c r="AO178" s="33">
        <f t="shared" ca="1" si="102"/>
        <v>33.571763000234363</v>
      </c>
      <c r="AP178" s="33">
        <f t="shared" ca="1" si="103"/>
        <v>-7.6229067169595304</v>
      </c>
      <c r="AQ178" s="72">
        <f ca="1">'MGRS to Dist'!BP178</f>
        <v>2441.9376076395242</v>
      </c>
      <c r="AR178" s="72">
        <f ca="1">'MGRS to Dist'!BT178</f>
        <v>179.66027243666451</v>
      </c>
      <c r="AS178" s="72">
        <f ca="1">'MGRS to Dist'!BU178</f>
        <v>-0.33964089905296813</v>
      </c>
      <c r="AT178" s="72">
        <f ca="1">'MGRS to Dist'!BV178</f>
        <v>179.66035910094706</v>
      </c>
    </row>
    <row r="179" spans="2:46" ht="16.5" customHeight="1">
      <c r="B179" s="38" t="s">
        <v>438</v>
      </c>
      <c r="C179" s="72" t="str">
        <f t="shared" si="104"/>
        <v>29SPT3127318680</v>
      </c>
      <c r="D179" s="72">
        <f t="array" aca="1" ref="D179" ca="1">MATCH(TRUE,ISERROR(VALUE(MID(C179,ROW(INDIRECT("1:"&amp;LEN(C179))),1))),0)</f>
        <v>3</v>
      </c>
      <c r="E179" s="72">
        <f t="shared" ca="1" si="105"/>
        <v>29</v>
      </c>
      <c r="F179" s="72" t="str">
        <f t="shared" ca="1" si="106"/>
        <v>S</v>
      </c>
      <c r="G179" s="72" t="str">
        <f t="shared" ca="1" si="107"/>
        <v>P</v>
      </c>
      <c r="H179" s="72" t="str">
        <f t="shared" ca="1" si="108"/>
        <v>T</v>
      </c>
      <c r="I179" s="72">
        <f t="shared" ca="1" si="109"/>
        <v>10</v>
      </c>
      <c r="J179" s="72">
        <f t="shared" ca="1" si="110"/>
        <v>31273</v>
      </c>
      <c r="K179" s="72">
        <f t="shared" ca="1" si="111"/>
        <v>18680</v>
      </c>
      <c r="L179" s="72">
        <f t="shared" ca="1" si="112"/>
        <v>170.80604746885038</v>
      </c>
      <c r="M179" s="72">
        <f ca="1">VLOOKUP(G179,Coef!$C$2:$F$25,4)</f>
        <v>6</v>
      </c>
      <c r="N179" s="31">
        <f ca="1">VLOOKUP(F179,Coef!$C$4:$D$23,2)</f>
        <v>15</v>
      </c>
      <c r="O179" s="31">
        <f ca="1">MOD(VLOOKUP(H179,Coef!$C$2:$G$21,5)+MOD(E179+1,2)*15,20)</f>
        <v>18</v>
      </c>
      <c r="P179" s="31">
        <f ca="1">VLOOKUP(N179,Coef!$A$27:$B$46,2)</f>
        <v>3.56</v>
      </c>
      <c r="Q179" s="31">
        <f ca="1">VLOOKUP(N179,Coef!$A$27:$C$46,3)+O179/10-0.1</f>
        <v>3.6999999999999997</v>
      </c>
      <c r="R179" s="31">
        <f ca="1">IF(Q179+0.1&lt;P179,Q179+2,Q179)</f>
        <v>3.6999999999999997</v>
      </c>
      <c r="S179" s="72">
        <f t="shared" ca="1" si="113"/>
        <v>631273</v>
      </c>
      <c r="T179" s="72">
        <f t="shared" ca="1" si="114"/>
        <v>3718679.9999999995</v>
      </c>
      <c r="U179" s="72">
        <f t="shared" ca="1" si="86"/>
        <v>3718679.9999999995</v>
      </c>
      <c r="V179" s="72">
        <f t="shared" ca="1" si="87"/>
        <v>0.58436263347620931</v>
      </c>
      <c r="W179" s="72">
        <f ca="1">(Coef!$J$9/(1+Coef!$J$8*(COS(V179))^2)^0.5)*Coef!$J$6</f>
        <v>6382090.3377394136</v>
      </c>
      <c r="X179" s="72">
        <f t="shared" ca="1" si="88"/>
        <v>-9</v>
      </c>
      <c r="Y179" s="72">
        <f t="shared" ca="1" si="89"/>
        <v>2.0568966130695344E-2</v>
      </c>
      <c r="Z179" s="72">
        <f t="shared" ca="1" si="90"/>
        <v>0.92025251054113377</v>
      </c>
      <c r="AA179" s="72">
        <f t="shared" ca="1" si="91"/>
        <v>0.64018519810472185</v>
      </c>
      <c r="AB179" s="72">
        <f t="shared" ca="1" si="92"/>
        <v>1.0444888887467763</v>
      </c>
      <c r="AC179" s="72">
        <f t="shared" ca="1" si="93"/>
        <v>0.94341296608626268</v>
      </c>
      <c r="AD179" s="72">
        <f t="shared" ca="1" si="94"/>
        <v>1.7208058969483375</v>
      </c>
      <c r="AE179" s="72">
        <f ca="1">Coef!$J$6*Coef!$J$9*(V179-(Coef!$J$10*AB179)+(Coef!$J$11*AC179)-(Coef!$J$12*AD179))</f>
        <v>3704669.5312060169</v>
      </c>
      <c r="AF179" s="72">
        <f t="shared" ca="1" si="95"/>
        <v>2.1952789842434694E-3</v>
      </c>
      <c r="AG179" s="72">
        <f ca="1">((Coef!$J$8*Y179^2)/2)*(COS(V179))^2</f>
        <v>9.9179294745837623E-7</v>
      </c>
      <c r="AH179" s="72">
        <f t="shared" ca="1" si="96"/>
        <v>2.0568959330643496E-2</v>
      </c>
      <c r="AI179" s="72">
        <f t="shared" ca="1" si="97"/>
        <v>0.5865579102831906</v>
      </c>
      <c r="AJ179" s="72">
        <f t="shared" ca="1" si="98"/>
        <v>2.0570409754369023E-2</v>
      </c>
      <c r="AK179" s="72">
        <f t="shared" ca="1" si="99"/>
        <v>2.4693772871034896E-2</v>
      </c>
      <c r="AL179" s="72">
        <f t="shared" ca="1" si="100"/>
        <v>0.58641735527860606</v>
      </c>
      <c r="AM179" s="72">
        <f ca="1">V179+(1+Coef!$J$8*(COS(V179))^2-(3/2)*Coef!$J$8*SIN(V179)*COS(V179)*(AL179-V179))*(AL179-V179)</f>
        <v>0.58642696902977465</v>
      </c>
      <c r="AN179" s="34" t="str">
        <f t="shared" ca="1" si="101"/>
        <v>29 631273 3718680 N</v>
      </c>
      <c r="AO179" s="33">
        <f t="shared" ca="1" si="102"/>
        <v>33.599790318055128</v>
      </c>
      <c r="AP179" s="33">
        <f t="shared" ca="1" si="103"/>
        <v>-7.5851510342350501</v>
      </c>
      <c r="AQ179" s="72">
        <f ca="1">'MGRS to Dist'!BP179</f>
        <v>4684.8633412530471</v>
      </c>
      <c r="AR179" s="72">
        <f ca="1">'MGRS to Dist'!BT179</f>
        <v>48.285508749564997</v>
      </c>
      <c r="AS179" s="72">
        <f ca="1">'MGRS to Dist'!BU179</f>
        <v>-131.69360538083242</v>
      </c>
      <c r="AT179" s="72">
        <f ca="1">'MGRS to Dist'!BV179</f>
        <v>48.306394619167577</v>
      </c>
    </row>
    <row r="180" spans="2:46" ht="16.5" customHeight="1">
      <c r="B180" s="38" t="s">
        <v>439</v>
      </c>
      <c r="C180" s="72" t="str">
        <f t="shared" si="104"/>
        <v>29SPT4012720398</v>
      </c>
      <c r="D180" s="72">
        <f t="array" aca="1" ref="D180" ca="1">MATCH(TRUE,ISERROR(VALUE(MID(C180,ROW(INDIRECT("1:"&amp;LEN(C180))),1))),0)</f>
        <v>3</v>
      </c>
      <c r="E180" s="72">
        <f t="shared" ca="1" si="105"/>
        <v>29</v>
      </c>
      <c r="F180" s="72" t="str">
        <f t="shared" ca="1" si="106"/>
        <v>S</v>
      </c>
      <c r="G180" s="72" t="str">
        <f t="shared" ca="1" si="107"/>
        <v>P</v>
      </c>
      <c r="H180" s="72" t="str">
        <f t="shared" ca="1" si="108"/>
        <v>T</v>
      </c>
      <c r="I180" s="72">
        <f t="shared" ca="1" si="109"/>
        <v>10</v>
      </c>
      <c r="J180" s="72">
        <f t="shared" ca="1" si="110"/>
        <v>40127</v>
      </c>
      <c r="K180" s="72">
        <f t="shared" ca="1" si="111"/>
        <v>20398</v>
      </c>
      <c r="L180" s="72">
        <f t="shared" ca="1" si="112"/>
        <v>170.80604746885038</v>
      </c>
      <c r="M180" s="72">
        <f ca="1">VLOOKUP(G180,Coef!$C$2:$F$25,4)</f>
        <v>6</v>
      </c>
      <c r="N180" s="31">
        <f ca="1">VLOOKUP(F180,Coef!$C$4:$D$23,2)</f>
        <v>15</v>
      </c>
      <c r="O180" s="31">
        <f ca="1">MOD(VLOOKUP(H180,Coef!$C$2:$G$21,5)+MOD(E180+1,2)*15,20)</f>
        <v>18</v>
      </c>
      <c r="P180" s="31">
        <f ca="1">VLOOKUP(N180,Coef!$A$27:$B$46,2)</f>
        <v>3.56</v>
      </c>
      <c r="Q180" s="31">
        <f ca="1">VLOOKUP(N180,Coef!$A$27:$C$46,3)+O180/10-0.1</f>
        <v>3.6999999999999997</v>
      </c>
      <c r="R180" s="31">
        <f ca="1">IF(Q180+0.1&lt;P180,Q180+2,Q180)</f>
        <v>3.6999999999999997</v>
      </c>
      <c r="S180" s="72">
        <f t="shared" ca="1" si="113"/>
        <v>640127</v>
      </c>
      <c r="T180" s="72">
        <f t="shared" ca="1" si="114"/>
        <v>3720397.9999999995</v>
      </c>
      <c r="U180" s="72">
        <f t="shared" ca="1" si="86"/>
        <v>3720397.9999999995</v>
      </c>
      <c r="V180" s="72">
        <f t="shared" ca="1" si="87"/>
        <v>0.58463260427345787</v>
      </c>
      <c r="W180" s="72">
        <f ca="1">(Coef!$J$9/(1+Coef!$J$8*(COS(V180))^2)^0.5)*Coef!$J$6</f>
        <v>6382095.6564113274</v>
      </c>
      <c r="X180" s="72">
        <f t="shared" ca="1" si="88"/>
        <v>-9</v>
      </c>
      <c r="Y180" s="72">
        <f t="shared" ca="1" si="89"/>
        <v>2.1956267587313765E-2</v>
      </c>
      <c r="Z180" s="72">
        <f t="shared" ca="1" si="90"/>
        <v>0.92046366907377664</v>
      </c>
      <c r="AA180" s="72">
        <f t="shared" ca="1" si="91"/>
        <v>0.64010338574969428</v>
      </c>
      <c r="AB180" s="72">
        <f t="shared" ca="1" si="92"/>
        <v>1.0448644388103463</v>
      </c>
      <c r="AC180" s="72">
        <f t="shared" ca="1" si="93"/>
        <v>0.94367417554518329</v>
      </c>
      <c r="AD180" s="72">
        <f t="shared" ca="1" si="94"/>
        <v>1.7211692593267465</v>
      </c>
      <c r="AE180" s="72">
        <f ca="1">Coef!$J$6*Coef!$J$9*(V180-(Coef!$J$10*AB180)+(Coef!$J$11*AC180)-(Coef!$J$12*AD180))</f>
        <v>3706384.4710240248</v>
      </c>
      <c r="AF180" s="72">
        <f t="shared" ca="1" si="95"/>
        <v>2.1957566496041241E-3</v>
      </c>
      <c r="AG180" s="72">
        <f ca="1">((Coef!$J$8*Y180^2)/2)*(COS(V180))^2</f>
        <v>1.1296865938793768E-6</v>
      </c>
      <c r="AH180" s="72">
        <f t="shared" ca="1" si="96"/>
        <v>2.1956259319413383E-2</v>
      </c>
      <c r="AI180" s="72">
        <f t="shared" ca="1" si="97"/>
        <v>0.58682835844254511</v>
      </c>
      <c r="AJ180" s="72">
        <f t="shared" ca="1" si="98"/>
        <v>2.1958023464389242E-2</v>
      </c>
      <c r="AK180" s="72">
        <f t="shared" ca="1" si="99"/>
        <v>2.6363525517205715E-2</v>
      </c>
      <c r="AL180" s="72">
        <f t="shared" ca="1" si="100"/>
        <v>0.58666811524123719</v>
      </c>
      <c r="AM180" s="72">
        <f ca="1">V180+(1+Coef!$J$8*(COS(V180))^2-(3/2)*Coef!$J$8*SIN(V180)*COS(V180)*(AL180-V180))*(AL180-V180)</f>
        <v>0.58667763587652422</v>
      </c>
      <c r="AN180" s="34" t="str">
        <f t="shared" ca="1" si="101"/>
        <v>29 640127 3720398 N</v>
      </c>
      <c r="AO180" s="33">
        <f t="shared" ca="1" si="102"/>
        <v>33.61415247043773</v>
      </c>
      <c r="AP180" s="33">
        <f t="shared" ca="1" si="103"/>
        <v>-7.4894812547786618</v>
      </c>
      <c r="AQ180" s="72">
        <f ca="1">'MGRS to Dist'!BP180</f>
        <v>9020.6969918529594</v>
      </c>
      <c r="AR180" s="72">
        <f ca="1">'MGRS to Dist'!BT180</f>
        <v>79.755663350524571</v>
      </c>
      <c r="AS180" s="72">
        <f ca="1">'MGRS to Dist'!BU180</f>
        <v>-100.19138409782711</v>
      </c>
      <c r="AT180" s="72">
        <f ca="1">'MGRS to Dist'!BV180</f>
        <v>79.808615902172903</v>
      </c>
    </row>
    <row r="181" spans="2:46" ht="16.5" customHeight="1">
      <c r="B181" s="38" t="s">
        <v>440</v>
      </c>
      <c r="C181" s="72" t="str">
        <f t="shared" si="104"/>
        <v>29SPT4002020409</v>
      </c>
      <c r="D181" s="72">
        <f t="array" aca="1" ref="D181" ca="1">MATCH(TRUE,ISERROR(VALUE(MID(C181,ROW(INDIRECT("1:"&amp;LEN(C181))),1))),0)</f>
        <v>3</v>
      </c>
      <c r="E181" s="72">
        <f t="shared" ca="1" si="105"/>
        <v>29</v>
      </c>
      <c r="F181" s="72" t="str">
        <f t="shared" ca="1" si="106"/>
        <v>S</v>
      </c>
      <c r="G181" s="72" t="str">
        <f t="shared" ca="1" si="107"/>
        <v>P</v>
      </c>
      <c r="H181" s="72" t="str">
        <f t="shared" ca="1" si="108"/>
        <v>T</v>
      </c>
      <c r="I181" s="72">
        <f t="shared" ca="1" si="109"/>
        <v>10</v>
      </c>
      <c r="J181" s="72">
        <f t="shared" ca="1" si="110"/>
        <v>40020</v>
      </c>
      <c r="K181" s="72">
        <f t="shared" ca="1" si="111"/>
        <v>20409</v>
      </c>
      <c r="L181" s="72">
        <f t="shared" ca="1" si="112"/>
        <v>170.80604746885038</v>
      </c>
      <c r="M181" s="72">
        <f ca="1">VLOOKUP(G181,Coef!$C$2:$F$25,4)</f>
        <v>6</v>
      </c>
      <c r="N181" s="31">
        <f ca="1">VLOOKUP(F181,Coef!$C$4:$D$23,2)</f>
        <v>15</v>
      </c>
      <c r="O181" s="31">
        <f ca="1">MOD(VLOOKUP(H181,Coef!$C$2:$G$21,5)+MOD(E181+1,2)*15,20)</f>
        <v>18</v>
      </c>
      <c r="P181" s="31">
        <f ca="1">VLOOKUP(N181,Coef!$A$27:$B$46,2)</f>
        <v>3.56</v>
      </c>
      <c r="Q181" s="31">
        <f ca="1">VLOOKUP(N181,Coef!$A$27:$C$46,3)+O181/10-0.1</f>
        <v>3.6999999999999997</v>
      </c>
      <c r="R181" s="31">
        <f ca="1">IF(Q181+0.1&lt;P181,Q181+2,Q181)</f>
        <v>3.6999999999999997</v>
      </c>
      <c r="S181" s="72">
        <f t="shared" ca="1" si="113"/>
        <v>640020</v>
      </c>
      <c r="T181" s="72">
        <f t="shared" ca="1" si="114"/>
        <v>3720408.9999999995</v>
      </c>
      <c r="U181" s="72">
        <f t="shared" ca="1" si="86"/>
        <v>3720408.9999999995</v>
      </c>
      <c r="V181" s="72">
        <f t="shared" ca="1" si="87"/>
        <v>0.58463433284084421</v>
      </c>
      <c r="W181" s="72">
        <f ca="1">(Coef!$J$9/(1+Coef!$J$8*(COS(V181))^2)^0.5)*Coef!$J$6</f>
        <v>6382095.6904696608</v>
      </c>
      <c r="X181" s="72">
        <f t="shared" ca="1" si="88"/>
        <v>-9</v>
      </c>
      <c r="Y181" s="72">
        <f t="shared" ca="1" si="89"/>
        <v>2.1939501817418831E-2</v>
      </c>
      <c r="Z181" s="72">
        <f t="shared" ca="1" si="90"/>
        <v>0.92046502021382415</v>
      </c>
      <c r="AA181" s="72">
        <f t="shared" ca="1" si="91"/>
        <v>0.64010286081373158</v>
      </c>
      <c r="AB181" s="72">
        <f t="shared" ca="1" si="92"/>
        <v>1.0448668429477563</v>
      </c>
      <c r="AC181" s="72">
        <f t="shared" ca="1" si="93"/>
        <v>0.94367584741425015</v>
      </c>
      <c r="AD181" s="72">
        <f t="shared" ca="1" si="94"/>
        <v>1.7211715846066287</v>
      </c>
      <c r="AE181" s="72">
        <f ca="1">Coef!$J$6*Coef!$J$9*(V181-(Coef!$J$10*AB181)+(Coef!$J$11*AC181)-(Coef!$J$12*AD181))</f>
        <v>3706395.4514441248</v>
      </c>
      <c r="AF181" s="72">
        <f t="shared" ca="1" si="95"/>
        <v>2.195759705828458E-3</v>
      </c>
      <c r="AG181" s="72">
        <f ca="1">((Coef!$J$8*Y181^2)/2)*(COS(V181))^2</f>
        <v>1.1279594181815674E-6</v>
      </c>
      <c r="AH181" s="72">
        <f t="shared" ca="1" si="96"/>
        <v>2.193949356846293E-2</v>
      </c>
      <c r="AI181" s="72">
        <f t="shared" ca="1" si="97"/>
        <v>0.5868300900699448</v>
      </c>
      <c r="AJ181" s="72">
        <f t="shared" ca="1" si="98"/>
        <v>2.1941253675167638E-2</v>
      </c>
      <c r="AK181" s="72">
        <f t="shared" ca="1" si="99"/>
        <v>2.6343430793898906E-2</v>
      </c>
      <c r="AL181" s="72">
        <f t="shared" ca="1" si="100"/>
        <v>0.58667009083502919</v>
      </c>
      <c r="AM181" s="72">
        <f ca="1">V181+(1+Coef!$J$8*(COS(V181))^2-(3/2)*Coef!$J$8*SIN(V181)*COS(V181)*(AL181-V181))*(AL181-V181)</f>
        <v>0.58667961260152779</v>
      </c>
      <c r="AN181" s="34" t="str">
        <f t="shared" ca="1" si="101"/>
        <v>29 640020 3720409 N</v>
      </c>
      <c r="AO181" s="33">
        <f t="shared" ca="1" si="102"/>
        <v>33.614265728437694</v>
      </c>
      <c r="AP181" s="33">
        <f t="shared" ca="1" si="103"/>
        <v>-7.4906325976146251</v>
      </c>
      <c r="AQ181" s="72">
        <f ca="1">'MGRS to Dist'!BP181</f>
        <v>107.58094270778571</v>
      </c>
      <c r="AR181" s="72">
        <f ca="1">'MGRS to Dist'!BT181</f>
        <v>276.73701113744988</v>
      </c>
      <c r="AS181" s="72">
        <f ca="1">'MGRS to Dist'!BU181</f>
        <v>96.736373756294611</v>
      </c>
      <c r="AT181" s="72">
        <f ca="1">'MGRS to Dist'!BV181</f>
        <v>276.7363737562946</v>
      </c>
    </row>
    <row r="182" spans="2:46" ht="16.5" customHeight="1">
      <c r="B182" s="38" t="s">
        <v>441</v>
      </c>
      <c r="C182" s="72" t="str">
        <f t="shared" si="104"/>
        <v>29SPT4006420322</v>
      </c>
      <c r="D182" s="72">
        <f t="array" aca="1" ref="D182" ca="1">MATCH(TRUE,ISERROR(VALUE(MID(C182,ROW(INDIRECT("1:"&amp;LEN(C182))),1))),0)</f>
        <v>3</v>
      </c>
      <c r="E182" s="72">
        <f t="shared" ca="1" si="105"/>
        <v>29</v>
      </c>
      <c r="F182" s="72" t="str">
        <f t="shared" ca="1" si="106"/>
        <v>S</v>
      </c>
      <c r="G182" s="72" t="str">
        <f t="shared" ca="1" si="107"/>
        <v>P</v>
      </c>
      <c r="H182" s="72" t="str">
        <f t="shared" ca="1" si="108"/>
        <v>T</v>
      </c>
      <c r="I182" s="72">
        <f t="shared" ca="1" si="109"/>
        <v>10</v>
      </c>
      <c r="J182" s="72">
        <f t="shared" ca="1" si="110"/>
        <v>40064</v>
      </c>
      <c r="K182" s="72">
        <f t="shared" ca="1" si="111"/>
        <v>20322</v>
      </c>
      <c r="L182" s="72">
        <f t="shared" ca="1" si="112"/>
        <v>170.80604746885038</v>
      </c>
      <c r="M182" s="72">
        <f ca="1">VLOOKUP(G182,Coef!$C$2:$F$25,4)</f>
        <v>6</v>
      </c>
      <c r="N182" s="31">
        <f ca="1">VLOOKUP(F182,Coef!$C$4:$D$23,2)</f>
        <v>15</v>
      </c>
      <c r="O182" s="31">
        <f ca="1">MOD(VLOOKUP(H182,Coef!$C$2:$G$21,5)+MOD(E182+1,2)*15,20)</f>
        <v>18</v>
      </c>
      <c r="P182" s="31">
        <f ca="1">VLOOKUP(N182,Coef!$A$27:$B$46,2)</f>
        <v>3.56</v>
      </c>
      <c r="Q182" s="31">
        <f ca="1">VLOOKUP(N182,Coef!$A$27:$C$46,3)+O182/10-0.1</f>
        <v>3.6999999999999997</v>
      </c>
      <c r="R182" s="31">
        <f ca="1">IF(Q182+0.1&lt;P182,Q182+2,Q182)</f>
        <v>3.6999999999999997</v>
      </c>
      <c r="S182" s="72">
        <f t="shared" ca="1" si="113"/>
        <v>640064</v>
      </c>
      <c r="T182" s="72">
        <f t="shared" ca="1" si="114"/>
        <v>3720321.9999999995</v>
      </c>
      <c r="U182" s="72">
        <f t="shared" ca="1" si="86"/>
        <v>3720321.9999999995</v>
      </c>
      <c r="V182" s="72">
        <f t="shared" ca="1" si="87"/>
        <v>0.58462066144424318</v>
      </c>
      <c r="W182" s="72">
        <f ca="1">(Coef!$J$9/(1+Coef!$J$8*(COS(V182))^2)^0.5)*Coef!$J$6</f>
        <v>6382095.4211005829</v>
      </c>
      <c r="X182" s="72">
        <f t="shared" ca="1" si="88"/>
        <v>-9</v>
      </c>
      <c r="Y182" s="72">
        <f t="shared" ca="1" si="89"/>
        <v>2.1946397030811891E-2</v>
      </c>
      <c r="Z182" s="72">
        <f t="shared" ca="1" si="90"/>
        <v>0.92045433362378093</v>
      </c>
      <c r="AA182" s="72">
        <f t="shared" ca="1" si="91"/>
        <v>0.64010701219474175</v>
      </c>
      <c r="AB182" s="72">
        <f t="shared" ca="1" si="92"/>
        <v>1.0448478282561338</v>
      </c>
      <c r="AC182" s="72">
        <f t="shared" ca="1" si="93"/>
        <v>0.94366262424078573</v>
      </c>
      <c r="AD182" s="72">
        <f t="shared" ca="1" si="94"/>
        <v>1.7211531933205702</v>
      </c>
      <c r="AE182" s="72">
        <f ca="1">Coef!$J$6*Coef!$J$9*(V182-(Coef!$J$10*AB182)+(Coef!$J$11*AC182)-(Coef!$J$12*AD182))</f>
        <v>3706308.6063081375</v>
      </c>
      <c r="AF182" s="72">
        <f t="shared" ca="1" si="95"/>
        <v>2.1957355331182768E-3</v>
      </c>
      <c r="AG182" s="72">
        <f ca="1">((Coef!$J$8*Y182^2)/2)*(COS(V182))^2</f>
        <v>1.1286889506679518E-6</v>
      </c>
      <c r="AH182" s="72">
        <f t="shared" ca="1" si="96"/>
        <v>2.1946388773926611E-2</v>
      </c>
      <c r="AI182" s="72">
        <f t="shared" ca="1" si="97"/>
        <v>0.58681639449905898</v>
      </c>
      <c r="AJ182" s="72">
        <f t="shared" ca="1" si="98"/>
        <v>2.1948150540693434E-2</v>
      </c>
      <c r="AK182" s="72">
        <f t="shared" ca="1" si="99"/>
        <v>2.6351467703124191E-2</v>
      </c>
      <c r="AL182" s="72">
        <f t="shared" ca="1" si="100"/>
        <v>0.58665629945872788</v>
      </c>
      <c r="AM182" s="72">
        <f ca="1">V182+(1+Coef!$J$8*(COS(V182))^2-(3/2)*Coef!$J$8*SIN(V182)*COS(V182)*(AL182-V182))*(AL182-V182)</f>
        <v>0.5866658208380523</v>
      </c>
      <c r="AN182" s="34" t="str">
        <f t="shared" ca="1" si="101"/>
        <v>29 640064 3720322 N</v>
      </c>
      <c r="AO182" s="33">
        <f t="shared" ca="1" si="102"/>
        <v>33.613475518598506</v>
      </c>
      <c r="AP182" s="33">
        <f t="shared" ca="1" si="103"/>
        <v>-7.4901721166356863</v>
      </c>
      <c r="AQ182" s="72">
        <f ca="1">'MGRS to Dist'!BP182</f>
        <v>97.509016480955864</v>
      </c>
      <c r="AR182" s="72">
        <f ca="1">'MGRS to Dist'!BT182</f>
        <v>154.1129343027128</v>
      </c>
      <c r="AS182" s="72">
        <f ca="1">'MGRS to Dist'!BU182</f>
        <v>-25.886810778150828</v>
      </c>
      <c r="AT182" s="72">
        <f ca="1">'MGRS to Dist'!BV182</f>
        <v>154.11318922184921</v>
      </c>
    </row>
    <row r="183" spans="2:46" ht="16.5" customHeight="1">
      <c r="B183" s="38" t="s">
        <v>442</v>
      </c>
      <c r="C183" s="72" t="str">
        <f t="shared" si="104"/>
        <v>29SPT4029818764</v>
      </c>
      <c r="D183" s="72">
        <f t="array" aca="1" ref="D183" ca="1">MATCH(TRUE,ISERROR(VALUE(MID(C183,ROW(INDIRECT("1:"&amp;LEN(C183))),1))),0)</f>
        <v>3</v>
      </c>
      <c r="E183" s="72">
        <f t="shared" ca="1" si="105"/>
        <v>29</v>
      </c>
      <c r="F183" s="72" t="str">
        <f t="shared" ca="1" si="106"/>
        <v>S</v>
      </c>
      <c r="G183" s="72" t="str">
        <f t="shared" ca="1" si="107"/>
        <v>P</v>
      </c>
      <c r="H183" s="72" t="str">
        <f t="shared" ca="1" si="108"/>
        <v>T</v>
      </c>
      <c r="I183" s="72">
        <f t="shared" ca="1" si="109"/>
        <v>10</v>
      </c>
      <c r="J183" s="72">
        <f t="shared" ca="1" si="110"/>
        <v>40298</v>
      </c>
      <c r="K183" s="72">
        <f t="shared" ca="1" si="111"/>
        <v>18764</v>
      </c>
      <c r="L183" s="72">
        <f t="shared" ca="1" si="112"/>
        <v>170.80604746885038</v>
      </c>
      <c r="M183" s="72">
        <f ca="1">VLOOKUP(G183,Coef!$C$2:$F$25,4)</f>
        <v>6</v>
      </c>
      <c r="N183" s="31">
        <f ca="1">VLOOKUP(F183,Coef!$C$4:$D$23,2)</f>
        <v>15</v>
      </c>
      <c r="O183" s="31">
        <f ca="1">MOD(VLOOKUP(H183,Coef!$C$2:$G$21,5)+MOD(E183+1,2)*15,20)</f>
        <v>18</v>
      </c>
      <c r="P183" s="31">
        <f ca="1">VLOOKUP(N183,Coef!$A$27:$B$46,2)</f>
        <v>3.56</v>
      </c>
      <c r="Q183" s="31">
        <f ca="1">VLOOKUP(N183,Coef!$A$27:$C$46,3)+O183/10-0.1</f>
        <v>3.6999999999999997</v>
      </c>
      <c r="R183" s="31">
        <f ca="1">IF(Q183+0.1&lt;P183,Q183+2,Q183)</f>
        <v>3.6999999999999997</v>
      </c>
      <c r="S183" s="72">
        <f t="shared" ca="1" si="113"/>
        <v>640298</v>
      </c>
      <c r="T183" s="72">
        <f t="shared" ca="1" si="114"/>
        <v>3718763.9999999995</v>
      </c>
      <c r="U183" s="72">
        <f t="shared" ca="1" si="86"/>
        <v>3718763.9999999995</v>
      </c>
      <c r="V183" s="72">
        <f t="shared" ca="1" si="87"/>
        <v>0.58437583344534139</v>
      </c>
      <c r="W183" s="72">
        <f ca="1">(Coef!$J$9/(1+Coef!$J$8*(COS(V183))^2)^0.5)*Coef!$J$6</f>
        <v>6382090.5977622038</v>
      </c>
      <c r="X183" s="72">
        <f t="shared" ca="1" si="88"/>
        <v>-9</v>
      </c>
      <c r="Y183" s="72">
        <f t="shared" ca="1" si="89"/>
        <v>2.1983078718624528E-2</v>
      </c>
      <c r="Z183" s="72">
        <f t="shared" ca="1" si="90"/>
        <v>0.92026284117835067</v>
      </c>
      <c r="AA183" s="72">
        <f t="shared" ca="1" si="91"/>
        <v>0.6401812059661266</v>
      </c>
      <c r="AB183" s="72">
        <f t="shared" ca="1" si="92"/>
        <v>1.0445072540345168</v>
      </c>
      <c r="AC183" s="72">
        <f t="shared" ca="1" si="93"/>
        <v>0.94342574201741924</v>
      </c>
      <c r="AD183" s="72">
        <f t="shared" ca="1" si="94"/>
        <v>1.7208236722665606</v>
      </c>
      <c r="AE183" s="72">
        <f ca="1">Coef!$J$6*Coef!$J$9*(V183-(Coef!$J$10*AB183)+(Coef!$J$11*AC183)-(Coef!$J$12*AD183))</f>
        <v>3704753.3814815972</v>
      </c>
      <c r="AF183" s="72">
        <f t="shared" ca="1" si="95"/>
        <v>2.1953023548921375E-3</v>
      </c>
      <c r="AG183" s="72">
        <f ca="1">((Coef!$J$8*Y183^2)/2)*(COS(V183))^2</f>
        <v>1.1328320725857615E-6</v>
      </c>
      <c r="AH183" s="72">
        <f t="shared" ca="1" si="96"/>
        <v>2.1983070417578986E-2</v>
      </c>
      <c r="AI183" s="72">
        <f t="shared" ca="1" si="97"/>
        <v>0.58657113331332456</v>
      </c>
      <c r="AJ183" s="72">
        <f t="shared" ca="1" si="98"/>
        <v>2.198484103322107E-2</v>
      </c>
      <c r="AK183" s="72">
        <f t="shared" ca="1" si="99"/>
        <v>2.6391197449754253E-2</v>
      </c>
      <c r="AL183" s="72">
        <f t="shared" ca="1" si="100"/>
        <v>0.58641058821050074</v>
      </c>
      <c r="AM183" s="72">
        <f ca="1">V183+(1+Coef!$J$8*(COS(V183))^2-(3/2)*Coef!$J$8*SIN(V183)*COS(V183)*(AL183-V183))*(AL183-V183)</f>
        <v>0.58642010856092763</v>
      </c>
      <c r="AN183" s="34" t="str">
        <f t="shared" ca="1" si="101"/>
        <v>29 640298 3718764 N</v>
      </c>
      <c r="AO183" s="33">
        <f t="shared" ca="1" si="102"/>
        <v>33.599397242144711</v>
      </c>
      <c r="AP183" s="33">
        <f t="shared" ca="1" si="103"/>
        <v>-7.4878957698326598</v>
      </c>
      <c r="AQ183" s="72">
        <f ca="1">'MGRS to Dist'!BP183</f>
        <v>1575.7230810547244</v>
      </c>
      <c r="AR183" s="72">
        <f ca="1">'MGRS to Dist'!BT183</f>
        <v>172.32967375931935</v>
      </c>
      <c r="AS183" s="72">
        <f ca="1">'MGRS to Dist'!BU183</f>
        <v>-7.6690663166043906</v>
      </c>
      <c r="AT183" s="72">
        <f ca="1">'MGRS to Dist'!BV183</f>
        <v>172.33093368339564</v>
      </c>
    </row>
    <row r="184" spans="2:46" ht="16.5" customHeight="1">
      <c r="B184" s="38" t="s">
        <v>443</v>
      </c>
      <c r="C184" s="72" t="str">
        <f t="shared" si="104"/>
        <v>29SPT4004918115</v>
      </c>
      <c r="D184" s="72">
        <f t="array" aca="1" ref="D184" ca="1">MATCH(TRUE,ISERROR(VALUE(MID(C184,ROW(INDIRECT("1:"&amp;LEN(C184))),1))),0)</f>
        <v>3</v>
      </c>
      <c r="E184" s="72">
        <f t="shared" ca="1" si="105"/>
        <v>29</v>
      </c>
      <c r="F184" s="72" t="str">
        <f t="shared" ca="1" si="106"/>
        <v>S</v>
      </c>
      <c r="G184" s="72" t="str">
        <f t="shared" ca="1" si="107"/>
        <v>P</v>
      </c>
      <c r="H184" s="72" t="str">
        <f t="shared" ca="1" si="108"/>
        <v>T</v>
      </c>
      <c r="I184" s="72">
        <f t="shared" ca="1" si="109"/>
        <v>10</v>
      </c>
      <c r="J184" s="72">
        <f t="shared" ca="1" si="110"/>
        <v>40049</v>
      </c>
      <c r="K184" s="72">
        <f t="shared" ca="1" si="111"/>
        <v>18115</v>
      </c>
      <c r="L184" s="72">
        <f t="shared" ca="1" si="112"/>
        <v>170.80604746885038</v>
      </c>
      <c r="M184" s="72">
        <f ca="1">VLOOKUP(G184,Coef!$C$2:$F$25,4)</f>
        <v>6</v>
      </c>
      <c r="N184" s="31">
        <f ca="1">VLOOKUP(F184,Coef!$C$4:$D$23,2)</f>
        <v>15</v>
      </c>
      <c r="O184" s="31">
        <f ca="1">MOD(VLOOKUP(H184,Coef!$C$2:$G$21,5)+MOD(E184+1,2)*15,20)</f>
        <v>18</v>
      </c>
      <c r="P184" s="31">
        <f ca="1">VLOOKUP(N184,Coef!$A$27:$B$46,2)</f>
        <v>3.56</v>
      </c>
      <c r="Q184" s="31">
        <f ca="1">VLOOKUP(N184,Coef!$A$27:$C$46,3)+O184/10-0.1</f>
        <v>3.6999999999999997</v>
      </c>
      <c r="R184" s="31">
        <f ca="1">IF(Q184+0.1&lt;P184,Q184+2,Q184)</f>
        <v>3.6999999999999997</v>
      </c>
      <c r="S184" s="72">
        <f t="shared" ca="1" si="113"/>
        <v>640049</v>
      </c>
      <c r="T184" s="72">
        <f t="shared" ca="1" si="114"/>
        <v>3718114.9999999995</v>
      </c>
      <c r="U184" s="72">
        <f t="shared" ca="1" si="86"/>
        <v>3718114.9999999995</v>
      </c>
      <c r="V184" s="72">
        <f t="shared" ca="1" si="87"/>
        <v>0.58427384796954729</v>
      </c>
      <c r="W184" s="72">
        <f ca="1">(Coef!$J$9/(1+Coef!$J$8*(COS(V184))^2)^0.5)*Coef!$J$6</f>
        <v>6382088.5888532763</v>
      </c>
      <c r="X184" s="72">
        <f t="shared" ca="1" si="88"/>
        <v>-9</v>
      </c>
      <c r="Y184" s="72">
        <f t="shared" ca="1" si="89"/>
        <v>2.1944070197427921E-2</v>
      </c>
      <c r="Z184" s="72">
        <f t="shared" ca="1" si="90"/>
        <v>0.92018300804236575</v>
      </c>
      <c r="AA184" s="72">
        <f t="shared" ca="1" si="91"/>
        <v>0.64021202861227333</v>
      </c>
      <c r="AB184" s="72">
        <f t="shared" ca="1" si="92"/>
        <v>1.0443653519907301</v>
      </c>
      <c r="AC184" s="72">
        <f t="shared" ca="1" si="93"/>
        <v>0.943327021146116</v>
      </c>
      <c r="AD184" s="72">
        <f t="shared" ca="1" si="94"/>
        <v>1.7206863125755287</v>
      </c>
      <c r="AE184" s="72">
        <f ca="1">Coef!$J$6*Coef!$J$9*(V184-(Coef!$J$10*AB184)+(Coef!$J$11*AC184)-(Coef!$J$12*AD184))</f>
        <v>3704105.5385472858</v>
      </c>
      <c r="AF184" s="72">
        <f t="shared" ca="1" si="95"/>
        <v>2.1951217470064766E-3</v>
      </c>
      <c r="AG184" s="72">
        <f ca="1">((Coef!$J$8*Y184^2)/2)*(COS(V184))^2</f>
        <v>1.1289675523147548E-6</v>
      </c>
      <c r="AH184" s="72">
        <f t="shared" ca="1" si="96"/>
        <v>2.1944061939380179E-2</v>
      </c>
      <c r="AI184" s="72">
        <f t="shared" ca="1" si="97"/>
        <v>0.58646896723833253</v>
      </c>
      <c r="AJ184" s="72">
        <f t="shared" ca="1" si="98"/>
        <v>2.1945823145830934E-2</v>
      </c>
      <c r="AK184" s="72">
        <f t="shared" ca="1" si="99"/>
        <v>2.6342593321973837E-2</v>
      </c>
      <c r="AL184" s="72">
        <f t="shared" ca="1" si="100"/>
        <v>0.58630902670162077</v>
      </c>
      <c r="AM184" s="72">
        <f ca="1">V184+(1+Coef!$J$8*(COS(V184))^2-(3/2)*Coef!$J$8*SIN(V184)*COS(V184)*(AL184-V184))*(AL184-V184)</f>
        <v>0.58631855032063651</v>
      </c>
      <c r="AN184" s="34" t="str">
        <f t="shared" ca="1" si="101"/>
        <v>29 640049 3718115 N</v>
      </c>
      <c r="AO184" s="33">
        <f t="shared" ca="1" si="102"/>
        <v>33.593578383601255</v>
      </c>
      <c r="AP184" s="33">
        <f t="shared" ca="1" si="103"/>
        <v>-7.4906805812213921</v>
      </c>
      <c r="AQ184" s="72">
        <f ca="1">'MGRS to Dist'!BP184</f>
        <v>695.23701207385034</v>
      </c>
      <c r="AR184" s="72">
        <f ca="1">'MGRS to Dist'!BT184</f>
        <v>201.73491677926293</v>
      </c>
      <c r="AS184" s="72">
        <f ca="1">'MGRS to Dist'!BU184</f>
        <v>21.733375830363112</v>
      </c>
      <c r="AT184" s="72">
        <f ca="1">'MGRS to Dist'!BV184</f>
        <v>201.73337583036312</v>
      </c>
    </row>
    <row r="185" spans="2:46" ht="16.5" customHeight="1">
      <c r="B185" s="38" t="s">
        <v>444</v>
      </c>
      <c r="C185" s="72" t="str">
        <f t="shared" si="104"/>
        <v>29SPT3749119597</v>
      </c>
      <c r="D185" s="72">
        <f t="array" aca="1" ref="D185" ca="1">MATCH(TRUE,ISERROR(VALUE(MID(C185,ROW(INDIRECT("1:"&amp;LEN(C185))),1))),0)</f>
        <v>3</v>
      </c>
      <c r="E185" s="72">
        <f t="shared" ca="1" si="105"/>
        <v>29</v>
      </c>
      <c r="F185" s="72" t="str">
        <f t="shared" ca="1" si="106"/>
        <v>S</v>
      </c>
      <c r="G185" s="72" t="str">
        <f t="shared" ca="1" si="107"/>
        <v>P</v>
      </c>
      <c r="H185" s="72" t="str">
        <f t="shared" ca="1" si="108"/>
        <v>T</v>
      </c>
      <c r="I185" s="72">
        <f t="shared" ca="1" si="109"/>
        <v>10</v>
      </c>
      <c r="J185" s="72">
        <f t="shared" ca="1" si="110"/>
        <v>37491</v>
      </c>
      <c r="K185" s="72">
        <f t="shared" ca="1" si="111"/>
        <v>19597</v>
      </c>
      <c r="L185" s="72">
        <f t="shared" ca="1" si="112"/>
        <v>170.80604746885038</v>
      </c>
      <c r="M185" s="72">
        <f ca="1">VLOOKUP(G185,Coef!$C$2:$F$25,4)</f>
        <v>6</v>
      </c>
      <c r="N185" s="31">
        <f ca="1">VLOOKUP(F185,Coef!$C$4:$D$23,2)</f>
        <v>15</v>
      </c>
      <c r="O185" s="31">
        <f ca="1">MOD(VLOOKUP(H185,Coef!$C$2:$G$21,5)+MOD(E185+1,2)*15,20)</f>
        <v>18</v>
      </c>
      <c r="P185" s="31">
        <f ca="1">VLOOKUP(N185,Coef!$A$27:$B$46,2)</f>
        <v>3.56</v>
      </c>
      <c r="Q185" s="31">
        <f ca="1">VLOOKUP(N185,Coef!$A$27:$C$46,3)+O185/10-0.1</f>
        <v>3.6999999999999997</v>
      </c>
      <c r="R185" s="31">
        <f ca="1">IF(Q185+0.1&lt;P185,Q185+2,Q185)</f>
        <v>3.6999999999999997</v>
      </c>
      <c r="S185" s="72">
        <f t="shared" ca="1" si="113"/>
        <v>637491</v>
      </c>
      <c r="T185" s="72">
        <f t="shared" ca="1" si="114"/>
        <v>3719596.9999999995</v>
      </c>
      <c r="U185" s="72">
        <f t="shared" ca="1" si="86"/>
        <v>3719596.9999999995</v>
      </c>
      <c r="V185" s="72">
        <f t="shared" ca="1" si="87"/>
        <v>0.58450673313923429</v>
      </c>
      <c r="W185" s="72">
        <f ca="1">(Coef!$J$9/(1+Coef!$J$8*(COS(V185))^2)^0.5)*Coef!$J$6</f>
        <v>6382093.1764812339</v>
      </c>
      <c r="X185" s="72">
        <f t="shared" ca="1" si="88"/>
        <v>-9</v>
      </c>
      <c r="Y185" s="72">
        <f t="shared" ca="1" si="89"/>
        <v>2.1543245483577479E-2</v>
      </c>
      <c r="Z185" s="72">
        <f t="shared" ca="1" si="90"/>
        <v>0.92036525194582353</v>
      </c>
      <c r="AA185" s="72">
        <f t="shared" ca="1" si="91"/>
        <v>0.64014157273370853</v>
      </c>
      <c r="AB185" s="72">
        <f t="shared" ca="1" si="92"/>
        <v>1.044689359112146</v>
      </c>
      <c r="AC185" s="72">
        <f t="shared" ca="1" si="93"/>
        <v>0.94355241251753652</v>
      </c>
      <c r="AD185" s="72">
        <f t="shared" ca="1" si="94"/>
        <v>1.7209998937739339</v>
      </c>
      <c r="AE185" s="72">
        <f ca="1">Coef!$J$6*Coef!$J$9*(V185-(Coef!$J$10*AB185)+(Coef!$J$11*AC185)-(Coef!$J$12*AD185))</f>
        <v>3705584.8972692033</v>
      </c>
      <c r="AF185" s="72">
        <f t="shared" ca="1" si="95"/>
        <v>2.1955340267410164E-3</v>
      </c>
      <c r="AG185" s="72">
        <f ca="1">((Coef!$J$8*Y185^2)/2)*(COS(V185))^2</f>
        <v>1.0877661785201298E-6</v>
      </c>
      <c r="AH185" s="72">
        <f t="shared" ca="1" si="96"/>
        <v>2.1543237672239542E-2</v>
      </c>
      <c r="AI185" s="72">
        <f t="shared" ca="1" si="97"/>
        <v>0.58670226477774767</v>
      </c>
      <c r="AJ185" s="72">
        <f t="shared" ca="1" si="98"/>
        <v>2.1544904120160802E-2</v>
      </c>
      <c r="AK185" s="72">
        <f t="shared" ca="1" si="99"/>
        <v>2.586557656974911E-2</v>
      </c>
      <c r="AL185" s="72">
        <f t="shared" ca="1" si="100"/>
        <v>0.58654803429908553</v>
      </c>
      <c r="AM185" s="72">
        <f ca="1">V185+(1+Coef!$J$8*(COS(V185))^2-(3/2)*Coef!$J$8*SIN(V185)*COS(V185)*(AL185-V185))*(AL185-V185)</f>
        <v>0.58655758355758603</v>
      </c>
      <c r="AN185" s="34" t="str">
        <f t="shared" ca="1" si="101"/>
        <v>29 637491 3719597 N</v>
      </c>
      <c r="AO185" s="33">
        <f t="shared" ca="1" si="102"/>
        <v>33.60727397924181</v>
      </c>
      <c r="AP185" s="33">
        <f t="shared" ca="1" si="103"/>
        <v>-7.5180116278809068</v>
      </c>
      <c r="AQ185" s="72">
        <f ca="1">'MGRS to Dist'!BP185</f>
        <v>2956.7770120190862</v>
      </c>
      <c r="AR185" s="72">
        <f ca="1">'MGRS to Dist'!BT185</f>
        <v>301.03955433304259</v>
      </c>
      <c r="AS185" s="72">
        <f ca="1">'MGRS to Dist'!BU185</f>
        <v>121.02442939315182</v>
      </c>
      <c r="AT185" s="72">
        <f ca="1">'MGRS to Dist'!BV185</f>
        <v>301.02442939315188</v>
      </c>
    </row>
    <row r="186" spans="2:46" ht="16.5" customHeight="1">
      <c r="B186" s="38" t="s">
        <v>445</v>
      </c>
      <c r="C186" s="72" t="str">
        <f t="shared" si="104"/>
        <v>29SPT3756419066</v>
      </c>
      <c r="D186" s="72">
        <f t="array" aca="1" ref="D186" ca="1">MATCH(TRUE,ISERROR(VALUE(MID(C186,ROW(INDIRECT("1:"&amp;LEN(C186))),1))),0)</f>
        <v>3</v>
      </c>
      <c r="E186" s="72">
        <f t="shared" ca="1" si="105"/>
        <v>29</v>
      </c>
      <c r="F186" s="72" t="str">
        <f t="shared" ca="1" si="106"/>
        <v>S</v>
      </c>
      <c r="G186" s="72" t="str">
        <f t="shared" ca="1" si="107"/>
        <v>P</v>
      </c>
      <c r="H186" s="72" t="str">
        <f t="shared" ca="1" si="108"/>
        <v>T</v>
      </c>
      <c r="I186" s="72">
        <f t="shared" ca="1" si="109"/>
        <v>10</v>
      </c>
      <c r="J186" s="72">
        <f t="shared" ca="1" si="110"/>
        <v>37564</v>
      </c>
      <c r="K186" s="72">
        <f t="shared" ca="1" si="111"/>
        <v>19066</v>
      </c>
      <c r="L186" s="72">
        <f t="shared" ca="1" si="112"/>
        <v>170.80604746885038</v>
      </c>
      <c r="M186" s="72">
        <f ca="1">VLOOKUP(G186,Coef!$C$2:$F$25,4)</f>
        <v>6</v>
      </c>
      <c r="N186" s="31">
        <f ca="1">VLOOKUP(F186,Coef!$C$4:$D$23,2)</f>
        <v>15</v>
      </c>
      <c r="O186" s="31">
        <f ca="1">MOD(VLOOKUP(H186,Coef!$C$2:$G$21,5)+MOD(E186+1,2)*15,20)</f>
        <v>18</v>
      </c>
      <c r="P186" s="31">
        <f ca="1">VLOOKUP(N186,Coef!$A$27:$B$46,2)</f>
        <v>3.56</v>
      </c>
      <c r="Q186" s="31">
        <f ca="1">VLOOKUP(N186,Coef!$A$27:$C$46,3)+O186/10-0.1</f>
        <v>3.6999999999999997</v>
      </c>
      <c r="R186" s="31">
        <f ca="1">IF(Q186+0.1&lt;P186,Q186+2,Q186)</f>
        <v>3.6999999999999997</v>
      </c>
      <c r="S186" s="72">
        <f t="shared" ca="1" si="113"/>
        <v>637564</v>
      </c>
      <c r="T186" s="72">
        <f t="shared" ca="1" si="114"/>
        <v>3719065.9999999995</v>
      </c>
      <c r="U186" s="72">
        <f t="shared" ca="1" si="86"/>
        <v>3719065.9999999995</v>
      </c>
      <c r="V186" s="72">
        <f t="shared" ca="1" si="87"/>
        <v>0.58442329047722097</v>
      </c>
      <c r="W186" s="72">
        <f ca="1">(Coef!$J$9/(1+Coef!$J$8*(COS(V186))^2)^0.5)*Coef!$J$6</f>
        <v>6382091.5326304212</v>
      </c>
      <c r="X186" s="72">
        <f t="shared" ca="1" si="88"/>
        <v>-9</v>
      </c>
      <c r="Y186" s="72">
        <f t="shared" ca="1" si="89"/>
        <v>2.1554689289030315E-2</v>
      </c>
      <c r="Z186" s="72">
        <f t="shared" ca="1" si="90"/>
        <v>0.92029997698062993</v>
      </c>
      <c r="AA186" s="72">
        <f t="shared" ca="1" si="91"/>
        <v>0.6401668464821223</v>
      </c>
      <c r="AB186" s="72">
        <f t="shared" ca="1" si="92"/>
        <v>1.0445732789675359</v>
      </c>
      <c r="AC186" s="72">
        <f t="shared" ca="1" si="93"/>
        <v>0.94347167084618255</v>
      </c>
      <c r="AD186" s="72">
        <f t="shared" ca="1" si="94"/>
        <v>1.7208875710761709</v>
      </c>
      <c r="AE186" s="72">
        <f ca="1">Coef!$J$6*Coef!$J$9*(V186-(Coef!$J$10*AB186)+(Coef!$J$11*AC186)-(Coef!$J$12*AD186))</f>
        <v>3705054.8432713193</v>
      </c>
      <c r="AF186" s="72">
        <f t="shared" ca="1" si="95"/>
        <v>2.1953863646492476E-3</v>
      </c>
      <c r="AG186" s="72">
        <f ca="1">((Coef!$J$8*Y186^2)/2)*(COS(V186))^2</f>
        <v>1.0890423619377382E-6</v>
      </c>
      <c r="AH186" s="72">
        <f t="shared" ca="1" si="96"/>
        <v>2.1554681464373737E-2</v>
      </c>
      <c r="AI186" s="72">
        <f t="shared" ca="1" si="97"/>
        <v>0.58661867445100147</v>
      </c>
      <c r="AJ186" s="72">
        <f t="shared" ca="1" si="98"/>
        <v>2.1556350569404137E-2</v>
      </c>
      <c r="AK186" s="72">
        <f t="shared" ca="1" si="99"/>
        <v>2.5877875085598068E-2</v>
      </c>
      <c r="AL186" s="72">
        <f t="shared" ca="1" si="100"/>
        <v>0.58646430810286743</v>
      </c>
      <c r="AM186" s="72">
        <f ca="1">V186+(1+Coef!$J$8*(COS(V186))^2-(3/2)*Coef!$J$8*SIN(V186)*COS(V186)*(AL186-V186))*(AL186-V186)</f>
        <v>0.58647385709540278</v>
      </c>
      <c r="AN186" s="34" t="str">
        <f t="shared" ca="1" si="101"/>
        <v>29 637564 3719066 N</v>
      </c>
      <c r="AO186" s="33">
        <f t="shared" ca="1" si="102"/>
        <v>33.60247680632515</v>
      </c>
      <c r="AP186" s="33">
        <f t="shared" ca="1" si="103"/>
        <v>-7.5173069748284869</v>
      </c>
      <c r="AQ186" s="72">
        <f ca="1">'MGRS to Dist'!BP186</f>
        <v>536.0838336291938</v>
      </c>
      <c r="AR186" s="72">
        <f ca="1">'MGRS to Dist'!BT186</f>
        <v>173.02488565917417</v>
      </c>
      <c r="AS186" s="72">
        <f ca="1">'MGRS to Dist'!BU186</f>
        <v>-6.9747243418444089</v>
      </c>
      <c r="AT186" s="72">
        <f ca="1">'MGRS to Dist'!BV186</f>
        <v>173.02527565815558</v>
      </c>
    </row>
    <row r="187" spans="2:46" ht="16.5" customHeight="1">
      <c r="B187" s="38" t="s">
        <v>446</v>
      </c>
      <c r="C187" s="72" t="str">
        <f t="shared" si="104"/>
        <v>29SPT3862918248</v>
      </c>
      <c r="D187" s="72">
        <f t="array" aca="1" ref="D187" ca="1">MATCH(TRUE,ISERROR(VALUE(MID(C187,ROW(INDIRECT("1:"&amp;LEN(C187))),1))),0)</f>
        <v>3</v>
      </c>
      <c r="E187" s="72">
        <f t="shared" ca="1" si="105"/>
        <v>29</v>
      </c>
      <c r="F187" s="72" t="str">
        <f t="shared" ca="1" si="106"/>
        <v>S</v>
      </c>
      <c r="G187" s="72" t="str">
        <f t="shared" ca="1" si="107"/>
        <v>P</v>
      </c>
      <c r="H187" s="72" t="str">
        <f t="shared" ca="1" si="108"/>
        <v>T</v>
      </c>
      <c r="I187" s="72">
        <f t="shared" ca="1" si="109"/>
        <v>10</v>
      </c>
      <c r="J187" s="72">
        <f t="shared" ca="1" si="110"/>
        <v>38629</v>
      </c>
      <c r="K187" s="72">
        <f t="shared" ca="1" si="111"/>
        <v>18248</v>
      </c>
      <c r="L187" s="72">
        <f t="shared" ca="1" si="112"/>
        <v>170.80604746885038</v>
      </c>
      <c r="M187" s="72">
        <f ca="1">VLOOKUP(G187,Coef!$C$2:$F$25,4)</f>
        <v>6</v>
      </c>
      <c r="N187" s="31">
        <f ca="1">VLOOKUP(F187,Coef!$C$4:$D$23,2)</f>
        <v>15</v>
      </c>
      <c r="O187" s="31">
        <f ca="1">MOD(VLOOKUP(H187,Coef!$C$2:$G$21,5)+MOD(E187+1,2)*15,20)</f>
        <v>18</v>
      </c>
      <c r="P187" s="31">
        <f ca="1">VLOOKUP(N187,Coef!$A$27:$B$46,2)</f>
        <v>3.56</v>
      </c>
      <c r="Q187" s="31">
        <f ca="1">VLOOKUP(N187,Coef!$A$27:$C$46,3)+O187/10-0.1</f>
        <v>3.6999999999999997</v>
      </c>
      <c r="R187" s="31">
        <f ca="1">IF(Q187+0.1&lt;P187,Q187+2,Q187)</f>
        <v>3.6999999999999997</v>
      </c>
      <c r="S187" s="72">
        <f t="shared" ca="1" si="113"/>
        <v>638629</v>
      </c>
      <c r="T187" s="72">
        <f t="shared" ca="1" si="114"/>
        <v>3718247.9999999995</v>
      </c>
      <c r="U187" s="72">
        <f t="shared" ca="1" si="86"/>
        <v>3718247.9999999995</v>
      </c>
      <c r="V187" s="72">
        <f t="shared" ca="1" si="87"/>
        <v>0.58429474792067304</v>
      </c>
      <c r="W187" s="72">
        <f ca="1">(Coef!$J$9/(1+Coef!$J$8*(COS(V187))^2)^0.5)*Coef!$J$6</f>
        <v>6382089.0005259607</v>
      </c>
      <c r="X187" s="72">
        <f t="shared" ca="1" si="88"/>
        <v>-9</v>
      </c>
      <c r="Y187" s="72">
        <f t="shared" ca="1" si="89"/>
        <v>2.1721571101339279E-2</v>
      </c>
      <c r="Z187" s="72">
        <f t="shared" ca="1" si="90"/>
        <v>0.92019937141876385</v>
      </c>
      <c r="AA187" s="72">
        <f t="shared" ca="1" si="91"/>
        <v>0.64020571610804311</v>
      </c>
      <c r="AB187" s="72">
        <f t="shared" ca="1" si="92"/>
        <v>1.044394433630055</v>
      </c>
      <c r="AC187" s="72">
        <f t="shared" ca="1" si="93"/>
        <v>0.94334725424955201</v>
      </c>
      <c r="AD187" s="72">
        <f t="shared" ca="1" si="94"/>
        <v>1.7207144663168021</v>
      </c>
      <c r="AE187" s="72">
        <f ca="1">Coef!$J$6*Coef!$J$9*(V187-(Coef!$J$10*AB187)+(Coef!$J$11*AC187)-(Coef!$J$12*AD187))</f>
        <v>3704238.3013792089</v>
      </c>
      <c r="AF187" s="72">
        <f t="shared" ca="1" si="95"/>
        <v>2.1951587669235026E-3</v>
      </c>
      <c r="AG187" s="72">
        <f ca="1">((Coef!$J$8*Y187^2)/2)*(COS(V187))^2</f>
        <v>1.1061589958334323E-6</v>
      </c>
      <c r="AH187" s="72">
        <f t="shared" ca="1" si="96"/>
        <v>2.1721563092168855E-2</v>
      </c>
      <c r="AI187" s="72">
        <f t="shared" ca="1" si="97"/>
        <v>0.58648990425940195</v>
      </c>
      <c r="AJ187" s="72">
        <f t="shared" ca="1" si="98"/>
        <v>2.1723271266601896E-2</v>
      </c>
      <c r="AK187" s="72">
        <f t="shared" ca="1" si="99"/>
        <v>2.6075938235721456E-2</v>
      </c>
      <c r="AL187" s="72">
        <f t="shared" ca="1" si="100"/>
        <v>0.58633318275077317</v>
      </c>
      <c r="AM187" s="72">
        <f ca="1">V187+(1+Coef!$J$8*(COS(V187))^2-(3/2)*Coef!$J$8*SIN(V187)*COS(V187)*(AL187-V187))*(AL187-V187)</f>
        <v>0.58634272131127574</v>
      </c>
      <c r="AN187" s="34" t="str">
        <f t="shared" ca="1" si="101"/>
        <v>29 638629 3718248 N</v>
      </c>
      <c r="AO187" s="33">
        <f t="shared" ca="1" si="102"/>
        <v>33.594963279351532</v>
      </c>
      <c r="AP187" s="33">
        <f t="shared" ca="1" si="103"/>
        <v>-7.5059587922493503</v>
      </c>
      <c r="AQ187" s="72">
        <f ca="1">'MGRS to Dist'!BP187</f>
        <v>1343.1097467221703</v>
      </c>
      <c r="AR187" s="72">
        <f ca="1">'MGRS to Dist'!BT187</f>
        <v>128.47770508821839</v>
      </c>
      <c r="AS187" s="72">
        <f ca="1">'MGRS to Dist'!BU187</f>
        <v>-51.516015134575255</v>
      </c>
      <c r="AT187" s="72">
        <f ca="1">'MGRS to Dist'!BV187</f>
        <v>128.48398486542476</v>
      </c>
    </row>
    <row r="188" spans="2:46" ht="16.5" customHeight="1">
      <c r="B188" s="38" t="s">
        <v>447</v>
      </c>
      <c r="C188" s="72" t="str">
        <f t="shared" si="104"/>
        <v>29SPT2853616209</v>
      </c>
      <c r="D188" s="72">
        <f t="array" aca="1" ref="D188" ca="1">MATCH(TRUE,ISERROR(VALUE(MID(C188,ROW(INDIRECT("1:"&amp;LEN(C188))),1))),0)</f>
        <v>3</v>
      </c>
      <c r="E188" s="72">
        <f t="shared" ca="1" si="105"/>
        <v>29</v>
      </c>
      <c r="F188" s="72" t="str">
        <f t="shared" ca="1" si="106"/>
        <v>S</v>
      </c>
      <c r="G188" s="72" t="str">
        <f t="shared" ca="1" si="107"/>
        <v>P</v>
      </c>
      <c r="H188" s="72" t="str">
        <f t="shared" ca="1" si="108"/>
        <v>T</v>
      </c>
      <c r="I188" s="72">
        <f t="shared" ca="1" si="109"/>
        <v>10</v>
      </c>
      <c r="J188" s="72">
        <f t="shared" ca="1" si="110"/>
        <v>28536</v>
      </c>
      <c r="K188" s="72">
        <f t="shared" ca="1" si="111"/>
        <v>16209</v>
      </c>
      <c r="L188" s="72">
        <f t="shared" ca="1" si="112"/>
        <v>170.80604746885038</v>
      </c>
      <c r="M188" s="72">
        <f ca="1">VLOOKUP(G188,Coef!$C$2:$F$25,4)</f>
        <v>6</v>
      </c>
      <c r="N188" s="31">
        <f ca="1">VLOOKUP(F188,Coef!$C$4:$D$23,2)</f>
        <v>15</v>
      </c>
      <c r="O188" s="31">
        <f ca="1">MOD(VLOOKUP(H188,Coef!$C$2:$G$21,5)+MOD(E188+1,2)*15,20)</f>
        <v>18</v>
      </c>
      <c r="P188" s="31">
        <f ca="1">VLOOKUP(N188,Coef!$A$27:$B$46,2)</f>
        <v>3.56</v>
      </c>
      <c r="Q188" s="31">
        <f ca="1">VLOOKUP(N188,Coef!$A$27:$C$46,3)+O188/10-0.1</f>
        <v>3.6999999999999997</v>
      </c>
      <c r="R188" s="31">
        <f ca="1">IF(Q188+0.1&lt;P188,Q188+2,Q188)</f>
        <v>3.6999999999999997</v>
      </c>
      <c r="S188" s="72">
        <f t="shared" ca="1" si="113"/>
        <v>628536</v>
      </c>
      <c r="T188" s="72">
        <f t="shared" ca="1" si="114"/>
        <v>3716208.9999999995</v>
      </c>
      <c r="U188" s="72">
        <f t="shared" ca="1" si="86"/>
        <v>3716208.9999999995</v>
      </c>
      <c r="V188" s="72">
        <f t="shared" ca="1" si="87"/>
        <v>0.58397433438424129</v>
      </c>
      <c r="W188" s="72">
        <f ca="1">(Coef!$J$9/(1+Coef!$J$8*(COS(V188))^2)^0.5)*Coef!$J$6</f>
        <v>6382082.6900565512</v>
      </c>
      <c r="X188" s="72">
        <f t="shared" ca="1" si="88"/>
        <v>-9</v>
      </c>
      <c r="Y188" s="72">
        <f t="shared" ca="1" si="89"/>
        <v>2.0140133909618937E-2</v>
      </c>
      <c r="Z188" s="72">
        <f t="shared" ca="1" si="90"/>
        <v>0.91994833072229687</v>
      </c>
      <c r="AA188" s="72">
        <f t="shared" ca="1" si="91"/>
        <v>0.64030226538124779</v>
      </c>
      <c r="AB188" s="72">
        <f t="shared" ca="1" si="92"/>
        <v>1.0439484997453898</v>
      </c>
      <c r="AC188" s="72">
        <f t="shared" ca="1" si="93"/>
        <v>0.94303694115435432</v>
      </c>
      <c r="AD188" s="72">
        <f t="shared" ca="1" si="94"/>
        <v>1.7202825896561456</v>
      </c>
      <c r="AE188" s="72">
        <f ca="1">Coef!$J$6*Coef!$J$9*(V188-(Coef!$J$10*AB188)+(Coef!$J$11*AC188)-(Coef!$J$12*AD188))</f>
        <v>3702202.9401839701</v>
      </c>
      <c r="AF188" s="72">
        <f t="shared" ca="1" si="95"/>
        <v>2.1945907779996631E-3</v>
      </c>
      <c r="AG188" s="72">
        <f ca="1">((Coef!$J$8*Y188^2)/2)*(COS(V188))^2</f>
        <v>9.5135757895629053E-7</v>
      </c>
      <c r="AH188" s="72">
        <f t="shared" ca="1" si="96"/>
        <v>2.0140127522795925E-2</v>
      </c>
      <c r="AI188" s="72">
        <f t="shared" ca="1" si="97"/>
        <v>0.58616892307440038</v>
      </c>
      <c r="AJ188" s="72">
        <f t="shared" ca="1" si="98"/>
        <v>2.0141489106063892E-2</v>
      </c>
      <c r="AK188" s="72">
        <f t="shared" ca="1" si="99"/>
        <v>2.4172832613657151E-2</v>
      </c>
      <c r="AL188" s="72">
        <f t="shared" ca="1" si="100"/>
        <v>0.58603428012815117</v>
      </c>
      <c r="AM188" s="72">
        <f ca="1">V188+(1+Coef!$J$8*(COS(V188))^2-(3/2)*Coef!$J$8*SIN(V188)*COS(V188)*(AL188-V188))*(AL188-V188)</f>
        <v>0.58604392323790477</v>
      </c>
      <c r="AN188" s="34" t="str">
        <f t="shared" ca="1" si="101"/>
        <v>29 628536 3716209 N</v>
      </c>
      <c r="AO188" s="33">
        <f t="shared" ca="1" si="102"/>
        <v>33.577843410820734</v>
      </c>
      <c r="AP188" s="33">
        <f t="shared" ca="1" si="103"/>
        <v>-7.6149987123612544</v>
      </c>
      <c r="AQ188" s="72">
        <f ca="1">'MGRS to Dist'!BP188</f>
        <v>10298.753734239852</v>
      </c>
      <c r="AR188" s="72">
        <f ca="1">'MGRS to Dist'!BT188</f>
        <v>259.35682143574951</v>
      </c>
      <c r="AS188" s="72">
        <f ca="1">'MGRS to Dist'!BU188</f>
        <v>79.296501206385003</v>
      </c>
      <c r="AT188" s="72">
        <f ca="1">'MGRS to Dist'!BV188</f>
        <v>259.29650120638507</v>
      </c>
    </row>
    <row r="189" spans="2:46" ht="16.5" customHeight="1">
      <c r="B189" s="38" t="s">
        <v>448</v>
      </c>
      <c r="C189" s="72" t="str">
        <f t="shared" si="104"/>
        <v>29SPT2725217823</v>
      </c>
      <c r="D189" s="72">
        <f t="array" aca="1" ref="D189" ca="1">MATCH(TRUE,ISERROR(VALUE(MID(C189,ROW(INDIRECT("1:"&amp;LEN(C189))),1))),0)</f>
        <v>3</v>
      </c>
      <c r="E189" s="72">
        <f t="shared" ca="1" si="105"/>
        <v>29</v>
      </c>
      <c r="F189" s="72" t="str">
        <f t="shared" ca="1" si="106"/>
        <v>S</v>
      </c>
      <c r="G189" s="72" t="str">
        <f t="shared" ca="1" si="107"/>
        <v>P</v>
      </c>
      <c r="H189" s="72" t="str">
        <f t="shared" ca="1" si="108"/>
        <v>T</v>
      </c>
      <c r="I189" s="72">
        <f t="shared" ca="1" si="109"/>
        <v>10</v>
      </c>
      <c r="J189" s="72">
        <f t="shared" ca="1" si="110"/>
        <v>27252</v>
      </c>
      <c r="K189" s="72">
        <f t="shared" ca="1" si="111"/>
        <v>17823</v>
      </c>
      <c r="L189" s="72">
        <f t="shared" ca="1" si="112"/>
        <v>170.80604746885038</v>
      </c>
      <c r="M189" s="72">
        <f ca="1">VLOOKUP(G189,Coef!$C$2:$F$25,4)</f>
        <v>6</v>
      </c>
      <c r="N189" s="31">
        <f ca="1">VLOOKUP(F189,Coef!$C$4:$D$23,2)</f>
        <v>15</v>
      </c>
      <c r="O189" s="31">
        <f ca="1">MOD(VLOOKUP(H189,Coef!$C$2:$G$21,5)+MOD(E189+1,2)*15,20)</f>
        <v>18</v>
      </c>
      <c r="P189" s="31">
        <f ca="1">VLOOKUP(N189,Coef!$A$27:$B$46,2)</f>
        <v>3.56</v>
      </c>
      <c r="Q189" s="31">
        <f ca="1">VLOOKUP(N189,Coef!$A$27:$C$46,3)+O189/10-0.1</f>
        <v>3.6999999999999997</v>
      </c>
      <c r="R189" s="31">
        <f ca="1">IF(Q189+0.1&lt;P189,Q189+2,Q189)</f>
        <v>3.6999999999999997</v>
      </c>
      <c r="S189" s="72">
        <f t="shared" ca="1" si="113"/>
        <v>627252</v>
      </c>
      <c r="T189" s="72">
        <f t="shared" ca="1" si="114"/>
        <v>3717822.9999999995</v>
      </c>
      <c r="U189" s="72">
        <f t="shared" ca="1" si="86"/>
        <v>3717822.9999999995</v>
      </c>
      <c r="V189" s="72">
        <f t="shared" ca="1" si="87"/>
        <v>0.58422796236256436</v>
      </c>
      <c r="W189" s="72">
        <f ca="1">(Coef!$J$9/(1+Coef!$J$8*(COS(V189))^2)^0.5)*Coef!$J$6</f>
        <v>6382087.6850565029</v>
      </c>
      <c r="X189" s="72">
        <f t="shared" ca="1" si="88"/>
        <v>-9</v>
      </c>
      <c r="Y189" s="72">
        <f t="shared" ca="1" si="89"/>
        <v>1.9938930061703372E-2</v>
      </c>
      <c r="Z189" s="72">
        <f t="shared" ca="1" si="90"/>
        <v>0.9201470767942791</v>
      </c>
      <c r="AA189" s="72">
        <f t="shared" ca="1" si="91"/>
        <v>0.64022588040826978</v>
      </c>
      <c r="AB189" s="72">
        <f t="shared" ca="1" si="92"/>
        <v>1.0443015007597038</v>
      </c>
      <c r="AC189" s="72">
        <f t="shared" ca="1" si="93"/>
        <v>0.94328259567184536</v>
      </c>
      <c r="AD189" s="72">
        <f t="shared" ca="1" si="94"/>
        <v>1.7206244931639667</v>
      </c>
      <c r="AE189" s="72">
        <f ca="1">Coef!$J$6*Coef!$J$9*(V189-(Coef!$J$10*AB189)+(Coef!$J$11*AC189)-(Coef!$J$12*AD189))</f>
        <v>3703814.0593372425</v>
      </c>
      <c r="AF189" s="72">
        <f t="shared" ca="1" si="95"/>
        <v>2.1950404560499236E-3</v>
      </c>
      <c r="AG189" s="72">
        <f ca="1">((Coef!$J$8*Y189^2)/2)*(COS(V189))^2</f>
        <v>9.3213142020329393E-7</v>
      </c>
      <c r="AH189" s="72">
        <f t="shared" ca="1" si="96"/>
        <v>1.9938923866468974E-2</v>
      </c>
      <c r="AI189" s="72">
        <f t="shared" ca="1" si="97"/>
        <v>0.58642300077254805</v>
      </c>
      <c r="AJ189" s="72">
        <f t="shared" ca="1" si="98"/>
        <v>1.9940245048102823E-2</v>
      </c>
      <c r="AK189" s="72">
        <f t="shared" ca="1" si="99"/>
        <v>2.3935439433059119E-2</v>
      </c>
      <c r="AL189" s="72">
        <f t="shared" ca="1" si="100"/>
        <v>0.58629096127900382</v>
      </c>
      <c r="AM189" s="72">
        <f ca="1">V189+(1+Coef!$J$8*(COS(V189))^2-(3/2)*Coef!$J$8*SIN(V189)*COS(V189)*(AL189-V189))*(AL189-V189)</f>
        <v>0.58630061540344336</v>
      </c>
      <c r="AN189" s="34" t="str">
        <f t="shared" ca="1" si="101"/>
        <v>29 627252 3717823 N</v>
      </c>
      <c r="AO189" s="33">
        <f t="shared" ca="1" si="102"/>
        <v>33.592550788540166</v>
      </c>
      <c r="AP189" s="33">
        <f t="shared" ca="1" si="103"/>
        <v>-7.6286003396947084</v>
      </c>
      <c r="AQ189" s="72">
        <f ca="1">'MGRS to Dist'!BP189</f>
        <v>2062.8474976736957</v>
      </c>
      <c r="AR189" s="72">
        <f ca="1">'MGRS to Dist'!BT189</f>
        <v>322.39196934849645</v>
      </c>
      <c r="AS189" s="72">
        <f ca="1">'MGRS to Dist'!BU189</f>
        <v>142.38444525000844</v>
      </c>
      <c r="AT189" s="72">
        <f ca="1">'MGRS to Dist'!BV189</f>
        <v>322.38444525000841</v>
      </c>
    </row>
    <row r="190" spans="2:46" ht="16.5" customHeight="1">
      <c r="B190" s="38" t="s">
        <v>449</v>
      </c>
      <c r="C190" s="72" t="str">
        <f t="shared" si="104"/>
        <v>29SPT3572316773</v>
      </c>
      <c r="D190" s="72">
        <f t="array" aca="1" ref="D190" ca="1">MATCH(TRUE,ISERROR(VALUE(MID(C190,ROW(INDIRECT("1:"&amp;LEN(C190))),1))),0)</f>
        <v>3</v>
      </c>
      <c r="E190" s="72">
        <f t="shared" ca="1" si="105"/>
        <v>29</v>
      </c>
      <c r="F190" s="72" t="str">
        <f t="shared" ca="1" si="106"/>
        <v>S</v>
      </c>
      <c r="G190" s="72" t="str">
        <f t="shared" ca="1" si="107"/>
        <v>P</v>
      </c>
      <c r="H190" s="72" t="str">
        <f t="shared" ca="1" si="108"/>
        <v>T</v>
      </c>
      <c r="I190" s="72">
        <f t="shared" ca="1" si="109"/>
        <v>10</v>
      </c>
      <c r="J190" s="72">
        <f t="shared" ca="1" si="110"/>
        <v>35723</v>
      </c>
      <c r="K190" s="72">
        <f t="shared" ca="1" si="111"/>
        <v>16773</v>
      </c>
      <c r="L190" s="72">
        <f t="shared" ca="1" si="112"/>
        <v>170.80604746885038</v>
      </c>
      <c r="M190" s="72">
        <f ca="1">VLOOKUP(G190,Coef!$C$2:$F$25,4)</f>
        <v>6</v>
      </c>
      <c r="N190" s="31">
        <f ca="1">VLOOKUP(F190,Coef!$C$4:$D$23,2)</f>
        <v>15</v>
      </c>
      <c r="O190" s="31">
        <f ca="1">MOD(VLOOKUP(H190,Coef!$C$2:$G$21,5)+MOD(E190+1,2)*15,20)</f>
        <v>18</v>
      </c>
      <c r="P190" s="31">
        <f ca="1">VLOOKUP(N190,Coef!$A$27:$B$46,2)</f>
        <v>3.56</v>
      </c>
      <c r="Q190" s="31">
        <f ca="1">VLOOKUP(N190,Coef!$A$27:$C$46,3)+O190/10-0.1</f>
        <v>3.6999999999999997</v>
      </c>
      <c r="R190" s="31">
        <f ca="1">IF(Q190+0.1&lt;P190,Q190+2,Q190)</f>
        <v>3.6999999999999997</v>
      </c>
      <c r="S190" s="72">
        <f t="shared" ca="1" si="113"/>
        <v>635723</v>
      </c>
      <c r="T190" s="72">
        <f t="shared" ca="1" si="114"/>
        <v>3716772.9999999995</v>
      </c>
      <c r="U190" s="72">
        <f t="shared" ca="1" si="86"/>
        <v>3716772.9999999995</v>
      </c>
      <c r="V190" s="72">
        <f t="shared" ca="1" si="87"/>
        <v>0.58406296274841374</v>
      </c>
      <c r="W190" s="72">
        <f ca="1">(Coef!$J$9/(1+Coef!$J$8*(COS(V190))^2)^0.5)*Coef!$J$6</f>
        <v>6382084.435397231</v>
      </c>
      <c r="X190" s="72">
        <f t="shared" ca="1" si="88"/>
        <v>-9</v>
      </c>
      <c r="Y190" s="72">
        <f t="shared" ca="1" si="89"/>
        <v>2.1266249510463017E-2</v>
      </c>
      <c r="Z190" s="72">
        <f t="shared" ca="1" si="90"/>
        <v>0.92001780793115606</v>
      </c>
      <c r="AA190" s="72">
        <f t="shared" ca="1" si="91"/>
        <v>0.64027560777605019</v>
      </c>
      <c r="AB190" s="72">
        <f t="shared" ca="1" si="92"/>
        <v>1.0440718667139919</v>
      </c>
      <c r="AC190" s="72">
        <f t="shared" ca="1" si="93"/>
        <v>0.94312280197950649</v>
      </c>
      <c r="AD190" s="72">
        <f t="shared" ca="1" si="94"/>
        <v>1.7204021043266895</v>
      </c>
      <c r="AE190" s="72">
        <f ca="1">Coef!$J$6*Coef!$J$9*(V190-(Coef!$J$10*AB190)+(Coef!$J$11*AC190)-(Coef!$J$12*AD190))</f>
        <v>3702765.9330640561</v>
      </c>
      <c r="AF190" s="72">
        <f t="shared" ca="1" si="95"/>
        <v>2.1947479820629509E-3</v>
      </c>
      <c r="AG190" s="72">
        <f ca="1">((Coef!$J$8*Y190^2)/2)*(COS(V190))^2</f>
        <v>1.0605960503844557E-6</v>
      </c>
      <c r="AH190" s="72">
        <f t="shared" ca="1" si="96"/>
        <v>2.1266241992162937E-2</v>
      </c>
      <c r="AI190" s="72">
        <f t="shared" ca="1" si="97"/>
        <v>0.58625770840273561</v>
      </c>
      <c r="AJ190" s="72">
        <f t="shared" ca="1" si="98"/>
        <v>2.1267844982205464E-2</v>
      </c>
      <c r="AK190" s="72">
        <f t="shared" ca="1" si="99"/>
        <v>2.5525562802445858E-2</v>
      </c>
      <c r="AL190" s="72">
        <f t="shared" ca="1" si="100"/>
        <v>0.58610756243568873</v>
      </c>
      <c r="AM190" s="72">
        <f ca="1">V190+(1+Coef!$J$8*(COS(V190))^2-(3/2)*Coef!$J$8*SIN(V190)*COS(V190)*(AL190-V190))*(AL190-V190)</f>
        <v>0.58611713272769173</v>
      </c>
      <c r="AN190" s="34" t="str">
        <f t="shared" ca="1" si="101"/>
        <v>29 635723 3716773 N</v>
      </c>
      <c r="AO190" s="33">
        <f t="shared" ca="1" si="102"/>
        <v>33.582038005605831</v>
      </c>
      <c r="AP190" s="33">
        <f t="shared" ca="1" si="103"/>
        <v>-7.5374929817237266</v>
      </c>
      <c r="AQ190" s="72">
        <f ca="1">'MGRS to Dist'!BP190</f>
        <v>8537.421402930464</v>
      </c>
      <c r="AR190" s="72">
        <f ca="1">'MGRS to Dist'!BT190</f>
        <v>97.860934109430218</v>
      </c>
      <c r="AS190" s="72">
        <f ca="1">'MGRS to Dist'!BU190</f>
        <v>-82.088664670159446</v>
      </c>
      <c r="AT190" s="72">
        <f ca="1">'MGRS to Dist'!BV190</f>
        <v>97.91133532984054</v>
      </c>
    </row>
    <row r="191" spans="2:46" ht="16.5" customHeight="1">
      <c r="B191" s="38" t="s">
        <v>450</v>
      </c>
      <c r="C191" s="72" t="str">
        <f t="shared" si="104"/>
        <v>29SPT3781517997</v>
      </c>
      <c r="D191" s="72">
        <f t="array" aca="1" ref="D191" ca="1">MATCH(TRUE,ISERROR(VALUE(MID(C191,ROW(INDIRECT("1:"&amp;LEN(C191))),1))),0)</f>
        <v>3</v>
      </c>
      <c r="E191" s="72">
        <f t="shared" ca="1" si="105"/>
        <v>29</v>
      </c>
      <c r="F191" s="72" t="str">
        <f t="shared" ca="1" si="106"/>
        <v>S</v>
      </c>
      <c r="G191" s="72" t="str">
        <f t="shared" ca="1" si="107"/>
        <v>P</v>
      </c>
      <c r="H191" s="72" t="str">
        <f t="shared" ca="1" si="108"/>
        <v>T</v>
      </c>
      <c r="I191" s="72">
        <f t="shared" ca="1" si="109"/>
        <v>10</v>
      </c>
      <c r="J191" s="72">
        <f t="shared" ca="1" si="110"/>
        <v>37815</v>
      </c>
      <c r="K191" s="72">
        <f t="shared" ca="1" si="111"/>
        <v>17997</v>
      </c>
      <c r="L191" s="72">
        <f t="shared" ca="1" si="112"/>
        <v>170.80604746885038</v>
      </c>
      <c r="M191" s="72">
        <f ca="1">VLOOKUP(G191,Coef!$C$2:$F$25,4)</f>
        <v>6</v>
      </c>
      <c r="N191" s="31">
        <f ca="1">VLOOKUP(F191,Coef!$C$4:$D$23,2)</f>
        <v>15</v>
      </c>
      <c r="O191" s="31">
        <f ca="1">MOD(VLOOKUP(H191,Coef!$C$2:$G$21,5)+MOD(E191+1,2)*15,20)</f>
        <v>18</v>
      </c>
      <c r="P191" s="31">
        <f ca="1">VLOOKUP(N191,Coef!$A$27:$B$46,2)</f>
        <v>3.56</v>
      </c>
      <c r="Q191" s="31">
        <f ca="1">VLOOKUP(N191,Coef!$A$27:$C$46,3)+O191/10-0.1</f>
        <v>3.6999999999999997</v>
      </c>
      <c r="R191" s="31">
        <f ca="1">IF(Q191+0.1&lt;P191,Q191+2,Q191)</f>
        <v>3.6999999999999997</v>
      </c>
      <c r="S191" s="72">
        <f t="shared" ca="1" si="113"/>
        <v>637815</v>
      </c>
      <c r="T191" s="72">
        <f t="shared" ca="1" si="114"/>
        <v>3717996.9999999995</v>
      </c>
      <c r="U191" s="72">
        <f t="shared" ca="1" si="86"/>
        <v>3717996.9999999995</v>
      </c>
      <c r="V191" s="72">
        <f t="shared" ca="1" si="87"/>
        <v>0.58425530515576651</v>
      </c>
      <c r="W191" s="72">
        <f ca="1">(Coef!$J$9/(1+Coef!$J$8*(COS(V191))^2)^0.5)*Coef!$J$6</f>
        <v>6382088.2236160384</v>
      </c>
      <c r="X191" s="72">
        <f t="shared" ca="1" si="88"/>
        <v>-9</v>
      </c>
      <c r="Y191" s="72">
        <f t="shared" ca="1" si="89"/>
        <v>2.1594029284965784E-2</v>
      </c>
      <c r="Z191" s="72">
        <f t="shared" ca="1" si="90"/>
        <v>0.92016848881353897</v>
      </c>
      <c r="AA191" s="72">
        <f t="shared" ca="1" si="91"/>
        <v>0.64021762745304356</v>
      </c>
      <c r="AB191" s="72">
        <f t="shared" ca="1" si="92"/>
        <v>1.0443395495625361</v>
      </c>
      <c r="AC191" s="72">
        <f t="shared" ca="1" si="93"/>
        <v>0.94330906903516298</v>
      </c>
      <c r="AD191" s="72">
        <f t="shared" ca="1" si="94"/>
        <v>1.7206613321135924</v>
      </c>
      <c r="AE191" s="72">
        <f ca="1">Coef!$J$6*Coef!$J$9*(V191-(Coef!$J$10*AB191)+(Coef!$J$11*AC191)-(Coef!$J$12*AD191))</f>
        <v>3703987.7489885916</v>
      </c>
      <c r="AF191" s="72">
        <f t="shared" ca="1" si="95"/>
        <v>2.1950888988918438E-3</v>
      </c>
      <c r="AG191" s="72">
        <f ca="1">((Coef!$J$8*Y191^2)/2)*(COS(V191))^2</f>
        <v>1.0932641698097219E-6</v>
      </c>
      <c r="AH191" s="72">
        <f t="shared" ca="1" si="96"/>
        <v>2.1594021415639618E-2</v>
      </c>
      <c r="AI191" s="72">
        <f t="shared" ca="1" si="97"/>
        <v>0.58645039165484636</v>
      </c>
      <c r="AJ191" s="72">
        <f t="shared" ca="1" si="98"/>
        <v>2.1595699676469737E-2</v>
      </c>
      <c r="AK191" s="72">
        <f t="shared" ca="1" si="99"/>
        <v>2.5922193793847585E-2</v>
      </c>
      <c r="AL191" s="72">
        <f t="shared" ca="1" si="100"/>
        <v>0.5862955179986733</v>
      </c>
      <c r="AM191" s="72">
        <f ca="1">V191+(1+Coef!$J$8*(COS(V191))^2-(3/2)*Coef!$J$8*SIN(V191)*COS(V191)*(AL191-V191))*(AL191-V191)</f>
        <v>0.58630506536195737</v>
      </c>
      <c r="AN191" s="34" t="str">
        <f t="shared" ca="1" si="101"/>
        <v>29 637815 3717997 N</v>
      </c>
      <c r="AO191" s="33">
        <f t="shared" ca="1" si="102"/>
        <v>33.592805752382027</v>
      </c>
      <c r="AP191" s="33">
        <f t="shared" ca="1" si="103"/>
        <v>-7.5147676998923174</v>
      </c>
      <c r="AQ191" s="72">
        <f ca="1">'MGRS to Dist'!BP191</f>
        <v>2424.1762666952063</v>
      </c>
      <c r="AR191" s="72">
        <f ca="1">'MGRS to Dist'!BT191</f>
        <v>60.363136069549569</v>
      </c>
      <c r="AS191" s="72">
        <f ca="1">'MGRS to Dist'!BU191</f>
        <v>-119.62429210700741</v>
      </c>
      <c r="AT191" s="72">
        <f ca="1">'MGRS to Dist'!BV191</f>
        <v>60.37570789299258</v>
      </c>
    </row>
    <row r="192" spans="2:46" ht="16.5" customHeight="1">
      <c r="B192" s="38" t="s">
        <v>451</v>
      </c>
      <c r="C192" s="72" t="str">
        <f t="shared" si="104"/>
        <v>29SPT3728917135</v>
      </c>
      <c r="D192" s="72">
        <f t="array" aca="1" ref="D192" ca="1">MATCH(TRUE,ISERROR(VALUE(MID(C192,ROW(INDIRECT("1:"&amp;LEN(C192))),1))),0)</f>
        <v>3</v>
      </c>
      <c r="E192" s="72">
        <f t="shared" ca="1" si="105"/>
        <v>29</v>
      </c>
      <c r="F192" s="72" t="str">
        <f t="shared" ca="1" si="106"/>
        <v>S</v>
      </c>
      <c r="G192" s="72" t="str">
        <f t="shared" ca="1" si="107"/>
        <v>P</v>
      </c>
      <c r="H192" s="72" t="str">
        <f t="shared" ca="1" si="108"/>
        <v>T</v>
      </c>
      <c r="I192" s="72">
        <f t="shared" ca="1" si="109"/>
        <v>10</v>
      </c>
      <c r="J192" s="72">
        <f t="shared" ca="1" si="110"/>
        <v>37289</v>
      </c>
      <c r="K192" s="72">
        <f t="shared" ca="1" si="111"/>
        <v>17135</v>
      </c>
      <c r="L192" s="72">
        <f t="shared" ca="1" si="112"/>
        <v>170.80604746885038</v>
      </c>
      <c r="M192" s="72">
        <f ca="1">VLOOKUP(G192,Coef!$C$2:$F$25,4)</f>
        <v>6</v>
      </c>
      <c r="N192" s="31">
        <f ca="1">VLOOKUP(F192,Coef!$C$4:$D$23,2)</f>
        <v>15</v>
      </c>
      <c r="O192" s="31">
        <f ca="1">MOD(VLOOKUP(H192,Coef!$C$2:$G$21,5)+MOD(E192+1,2)*15,20)</f>
        <v>18</v>
      </c>
      <c r="P192" s="31">
        <f ca="1">VLOOKUP(N192,Coef!$A$27:$B$46,2)</f>
        <v>3.56</v>
      </c>
      <c r="Q192" s="31">
        <f ca="1">VLOOKUP(N192,Coef!$A$27:$C$46,3)+O192/10-0.1</f>
        <v>3.6999999999999997</v>
      </c>
      <c r="R192" s="31">
        <f ca="1">IF(Q192+0.1&lt;P192,Q192+2,Q192)</f>
        <v>3.6999999999999997</v>
      </c>
      <c r="S192" s="72">
        <f t="shared" ca="1" si="113"/>
        <v>637289</v>
      </c>
      <c r="T192" s="72">
        <f t="shared" ca="1" si="114"/>
        <v>3717134.9999999995</v>
      </c>
      <c r="U192" s="72">
        <f t="shared" ca="1" si="86"/>
        <v>3717134.9999999995</v>
      </c>
      <c r="V192" s="72">
        <f t="shared" ca="1" si="87"/>
        <v>0.58411984832967323</v>
      </c>
      <c r="W192" s="72">
        <f ca="1">(Coef!$J$9/(1+Coef!$J$8*(COS(V192))^2)^0.5)*Coef!$J$6</f>
        <v>6382085.5557038188</v>
      </c>
      <c r="X192" s="72">
        <f t="shared" ca="1" si="88"/>
        <v>-9</v>
      </c>
      <c r="Y192" s="72">
        <f t="shared" ca="1" si="89"/>
        <v>2.151162011253541E-2</v>
      </c>
      <c r="Z192" s="72">
        <f t="shared" ca="1" si="90"/>
        <v>0.92006238622780312</v>
      </c>
      <c r="AA192" s="72">
        <f t="shared" ca="1" si="91"/>
        <v>0.64025847819938764</v>
      </c>
      <c r="AB192" s="72">
        <f t="shared" ca="1" si="92"/>
        <v>1.0441510414435748</v>
      </c>
      <c r="AC192" s="72">
        <f t="shared" ca="1" si="93"/>
        <v>0.94317790063252804</v>
      </c>
      <c r="AD192" s="72">
        <f t="shared" ca="1" si="94"/>
        <v>1.7204787919663496</v>
      </c>
      <c r="AE192" s="72">
        <f ca="1">Coef!$J$6*Coef!$J$9*(V192-(Coef!$J$10*AB192)+(Coef!$J$11*AC192)-(Coef!$J$12*AD192))</f>
        <v>3703127.2868935899</v>
      </c>
      <c r="AF192" s="72">
        <f t="shared" ca="1" si="95"/>
        <v>2.1948488443390775E-3</v>
      </c>
      <c r="AG192" s="72">
        <f ca="1">((Coef!$J$8*Y192^2)/2)*(COS(V192))^2</f>
        <v>1.0851300074905243E-6</v>
      </c>
      <c r="AH192" s="72">
        <f t="shared" ca="1" si="96"/>
        <v>2.1511612331567245E-2</v>
      </c>
      <c r="AI192" s="72">
        <f t="shared" ca="1" si="97"/>
        <v>0.58631469479231602</v>
      </c>
      <c r="AJ192" s="72">
        <f t="shared" ca="1" si="98"/>
        <v>2.1513271451137961E-2</v>
      </c>
      <c r="AK192" s="72">
        <f t="shared" ca="1" si="99"/>
        <v>2.5820969154692015E-2</v>
      </c>
      <c r="AL192" s="72">
        <f t="shared" ca="1" si="100"/>
        <v>0.586161045916615</v>
      </c>
      <c r="AM192" s="72">
        <f ca="1">V192+(1+Coef!$J$8*(COS(V192))^2-(3/2)*Coef!$J$8*SIN(V192)*COS(V192)*(AL192-V192))*(AL192-V192)</f>
        <v>0.58617059959555673</v>
      </c>
      <c r="AN192" s="34" t="str">
        <f t="shared" ca="1" si="101"/>
        <v>29 637289 3717135 N</v>
      </c>
      <c r="AO192" s="33">
        <f t="shared" ca="1" si="102"/>
        <v>33.585101431478279</v>
      </c>
      <c r="AP192" s="33">
        <f t="shared" ca="1" si="103"/>
        <v>-7.520567444498667</v>
      </c>
      <c r="AQ192" s="72">
        <f ca="1">'MGRS to Dist'!BP192</f>
        <v>1009.9802696673258</v>
      </c>
      <c r="AR192" s="72">
        <f ca="1">'MGRS to Dist'!BT192</f>
        <v>212.09326632068317</v>
      </c>
      <c r="AS192" s="72">
        <f ca="1">'MGRS to Dist'!BU192</f>
        <v>32.090057722426998</v>
      </c>
      <c r="AT192" s="72">
        <f ca="1">'MGRS to Dist'!BV192</f>
        <v>212.09005772242699</v>
      </c>
    </row>
    <row r="193" spans="2:46" ht="16.5" customHeight="1">
      <c r="B193" s="38" t="s">
        <v>452</v>
      </c>
      <c r="C193" s="72" t="str">
        <f t="shared" si="104"/>
        <v>29SPT2738819144</v>
      </c>
      <c r="D193" s="72">
        <f t="array" aca="1" ref="D193" ca="1">MATCH(TRUE,ISERROR(VALUE(MID(C193,ROW(INDIRECT("1:"&amp;LEN(C193))),1))),0)</f>
        <v>3</v>
      </c>
      <c r="E193" s="72">
        <f t="shared" ca="1" si="105"/>
        <v>29</v>
      </c>
      <c r="F193" s="72" t="str">
        <f t="shared" ca="1" si="106"/>
        <v>S</v>
      </c>
      <c r="G193" s="72" t="str">
        <f t="shared" ca="1" si="107"/>
        <v>P</v>
      </c>
      <c r="H193" s="72" t="str">
        <f t="shared" ca="1" si="108"/>
        <v>T</v>
      </c>
      <c r="I193" s="72">
        <f t="shared" ca="1" si="109"/>
        <v>10</v>
      </c>
      <c r="J193" s="72">
        <f t="shared" ca="1" si="110"/>
        <v>27388</v>
      </c>
      <c r="K193" s="72">
        <f t="shared" ca="1" si="111"/>
        <v>19144</v>
      </c>
      <c r="L193" s="72">
        <f t="shared" ca="1" si="112"/>
        <v>170.80604746885038</v>
      </c>
      <c r="M193" s="72">
        <f ca="1">VLOOKUP(G193,Coef!$C$2:$F$25,4)</f>
        <v>6</v>
      </c>
      <c r="N193" s="31">
        <f ca="1">VLOOKUP(F193,Coef!$C$4:$D$23,2)</f>
        <v>15</v>
      </c>
      <c r="O193" s="31">
        <f ca="1">MOD(VLOOKUP(H193,Coef!$C$2:$G$21,5)+MOD(E193+1,2)*15,20)</f>
        <v>18</v>
      </c>
      <c r="P193" s="31">
        <f ca="1">VLOOKUP(N193,Coef!$A$27:$B$46,2)</f>
        <v>3.56</v>
      </c>
      <c r="Q193" s="31">
        <f ca="1">VLOOKUP(N193,Coef!$A$27:$C$46,3)+O193/10-0.1</f>
        <v>3.6999999999999997</v>
      </c>
      <c r="R193" s="31">
        <f ca="1">IF(Q193+0.1&lt;P193,Q193+2,Q193)</f>
        <v>3.6999999999999997</v>
      </c>
      <c r="S193" s="72">
        <f t="shared" ca="1" si="113"/>
        <v>627388</v>
      </c>
      <c r="T193" s="72">
        <f t="shared" ca="1" si="114"/>
        <v>3719143.9999999995</v>
      </c>
      <c r="U193" s="72">
        <f t="shared" ca="1" si="86"/>
        <v>3719143.9999999995</v>
      </c>
      <c r="V193" s="72">
        <f t="shared" ca="1" si="87"/>
        <v>0.58443554759141503</v>
      </c>
      <c r="W193" s="72">
        <f ca="1">(Coef!$J$9/(1+Coef!$J$8*(COS(V193))^2)^0.5)*Coef!$J$6</f>
        <v>6382091.7740926472</v>
      </c>
      <c r="X193" s="72">
        <f t="shared" ca="1" si="88"/>
        <v>-9</v>
      </c>
      <c r="Y193" s="72">
        <f t="shared" ca="1" si="89"/>
        <v>1.9960226914491678E-2</v>
      </c>
      <c r="Z193" s="72">
        <f t="shared" ca="1" si="90"/>
        <v>0.9203095669996173</v>
      </c>
      <c r="AA193" s="72">
        <f t="shared" ca="1" si="91"/>
        <v>0.6401631360135227</v>
      </c>
      <c r="AB193" s="72">
        <f t="shared" ca="1" si="92"/>
        <v>1.0445903310912237</v>
      </c>
      <c r="AC193" s="72">
        <f t="shared" ca="1" si="93"/>
        <v>0.94348353232179849</v>
      </c>
      <c r="AD193" s="72">
        <f t="shared" ca="1" si="94"/>
        <v>1.7209040727866167</v>
      </c>
      <c r="AE193" s="72">
        <f ca="1">Coef!$J$6*Coef!$J$9*(V193-(Coef!$J$10*AB193)+(Coef!$J$11*AC193)-(Coef!$J$12*AD193))</f>
        <v>3705132.7042848929</v>
      </c>
      <c r="AF193" s="72">
        <f t="shared" ca="1" si="95"/>
        <v>2.1954080591545019E-3</v>
      </c>
      <c r="AG193" s="72">
        <f ca="1">((Coef!$J$8*Y193^2)/2)*(COS(V193))^2</f>
        <v>9.3386724989944275E-7</v>
      </c>
      <c r="AH193" s="72">
        <f t="shared" ca="1" si="96"/>
        <v>1.996022070109094E-2</v>
      </c>
      <c r="AI193" s="72">
        <f t="shared" ca="1" si="97"/>
        <v>0.58663095360034989</v>
      </c>
      <c r="AJ193" s="72">
        <f t="shared" ca="1" si="98"/>
        <v>1.9961546120780715E-2</v>
      </c>
      <c r="AK193" s="72">
        <f t="shared" ca="1" si="99"/>
        <v>2.3964308762435382E-2</v>
      </c>
      <c r="AL193" s="72">
        <f t="shared" ca="1" si="100"/>
        <v>0.5864985722504058</v>
      </c>
      <c r="AM193" s="72">
        <f ca="1">V193+(1+Coef!$J$8*(COS(V193))^2-(3/2)*Coef!$J$8*SIN(V193)*COS(V193)*(AL193-V193))*(AL193-V193)</f>
        <v>0.58650822383559431</v>
      </c>
      <c r="AN193" s="34" t="str">
        <f t="shared" ca="1" si="101"/>
        <v>29 627388 3719144 N</v>
      </c>
      <c r="AO193" s="33">
        <f t="shared" ca="1" si="102"/>
        <v>33.604445875493745</v>
      </c>
      <c r="AP193" s="33">
        <f t="shared" ca="1" si="103"/>
        <v>-7.6269462489640754</v>
      </c>
      <c r="AQ193" s="72">
        <f ca="1">'MGRS to Dist'!BP193</f>
        <v>10104.625082961427</v>
      </c>
      <c r="AR193" s="72">
        <f ca="1">'MGRS to Dist'!BT193</f>
        <v>282.34437796349289</v>
      </c>
      <c r="AS193" s="72">
        <f ca="1">'MGRS to Dist'!BU193</f>
        <v>102.28551690205049</v>
      </c>
      <c r="AT193" s="72">
        <f ca="1">'MGRS to Dist'!BV193</f>
        <v>282.2855169020504</v>
      </c>
    </row>
    <row r="194" spans="2:46" ht="16.5" customHeight="1">
      <c r="B194" s="38" t="s">
        <v>453</v>
      </c>
      <c r="C194" s="72" t="str">
        <f t="shared" si="104"/>
        <v>29SPT2711219086</v>
      </c>
      <c r="D194" s="72">
        <f t="array" aca="1" ref="D194" ca="1">MATCH(TRUE,ISERROR(VALUE(MID(C194,ROW(INDIRECT("1:"&amp;LEN(C194))),1))),0)</f>
        <v>3</v>
      </c>
      <c r="E194" s="72">
        <f t="shared" ca="1" si="105"/>
        <v>29</v>
      </c>
      <c r="F194" s="72" t="str">
        <f t="shared" ca="1" si="106"/>
        <v>S</v>
      </c>
      <c r="G194" s="72" t="str">
        <f t="shared" ca="1" si="107"/>
        <v>P</v>
      </c>
      <c r="H194" s="72" t="str">
        <f t="shared" ca="1" si="108"/>
        <v>T</v>
      </c>
      <c r="I194" s="72">
        <f t="shared" ca="1" si="109"/>
        <v>10</v>
      </c>
      <c r="J194" s="72">
        <f t="shared" ca="1" si="110"/>
        <v>27112</v>
      </c>
      <c r="K194" s="72">
        <f t="shared" ca="1" si="111"/>
        <v>19086</v>
      </c>
      <c r="L194" s="72">
        <f t="shared" ca="1" si="112"/>
        <v>170.80604746885038</v>
      </c>
      <c r="M194" s="72">
        <f ca="1">VLOOKUP(G194,Coef!$C$2:$F$25,4)</f>
        <v>6</v>
      </c>
      <c r="N194" s="31">
        <f ca="1">VLOOKUP(F194,Coef!$C$4:$D$23,2)</f>
        <v>15</v>
      </c>
      <c r="O194" s="31">
        <f ca="1">MOD(VLOOKUP(H194,Coef!$C$2:$G$21,5)+MOD(E194+1,2)*15,20)</f>
        <v>18</v>
      </c>
      <c r="P194" s="31">
        <f ca="1">VLOOKUP(N194,Coef!$A$27:$B$46,2)</f>
        <v>3.56</v>
      </c>
      <c r="Q194" s="31">
        <f ca="1">VLOOKUP(N194,Coef!$A$27:$C$46,3)+O194/10-0.1</f>
        <v>3.6999999999999997</v>
      </c>
      <c r="R194" s="31">
        <f ca="1">IF(Q194+0.1&lt;P194,Q194+2,Q194)</f>
        <v>3.6999999999999997</v>
      </c>
      <c r="S194" s="72">
        <f t="shared" ca="1" si="113"/>
        <v>627112</v>
      </c>
      <c r="T194" s="72">
        <f t="shared" ca="1" si="114"/>
        <v>3719085.9999999995</v>
      </c>
      <c r="U194" s="72">
        <f t="shared" ref="U194:U257" ca="1" si="115">IF(N194&lt;11,T194-10000000,T194)</f>
        <v>3719085.9999999995</v>
      </c>
      <c r="V194" s="72">
        <f t="shared" ca="1" si="87"/>
        <v>0.58442643332701427</v>
      </c>
      <c r="W194" s="72">
        <f ca="1">(Coef!$J$9/(1+Coef!$J$8*(COS(V194))^2)^0.5)*Coef!$J$6</f>
        <v>6382091.5945435697</v>
      </c>
      <c r="X194" s="72">
        <f t="shared" ca="1" si="88"/>
        <v>-9</v>
      </c>
      <c r="Y194" s="72">
        <f t="shared" ca="1" si="89"/>
        <v>1.9916981465555213E-2</v>
      </c>
      <c r="Z194" s="72">
        <f t="shared" ca="1" si="90"/>
        <v>0.92030243601258122</v>
      </c>
      <c r="AA194" s="72">
        <f t="shared" ca="1" si="91"/>
        <v>0.64016589514753064</v>
      </c>
      <c r="AB194" s="72">
        <f t="shared" ca="1" si="92"/>
        <v>1.0445776513333049</v>
      </c>
      <c r="AC194" s="72">
        <f t="shared" ca="1" si="93"/>
        <v>0.94347471228686142</v>
      </c>
      <c r="AD194" s="72">
        <f t="shared" ca="1" si="94"/>
        <v>1.7208918023605106</v>
      </c>
      <c r="AE194" s="72">
        <f ca="1">Coef!$J$6*Coef!$J$9*(V194-(Coef!$J$10*AB194)+(Coef!$J$11*AC194)-(Coef!$J$12*AD194))</f>
        <v>3705074.8076329306</v>
      </c>
      <c r="AF194" s="72">
        <f t="shared" ca="1" si="95"/>
        <v>2.1953919274753063E-3</v>
      </c>
      <c r="AG194" s="72">
        <f ca="1">((Coef!$J$8*Y194^2)/2)*(COS(V194))^2</f>
        <v>9.2983624780420713E-7</v>
      </c>
      <c r="AH194" s="72">
        <f t="shared" ca="1" si="96"/>
        <v>1.9916975292378108E-2</v>
      </c>
      <c r="AI194" s="72">
        <f t="shared" ca="1" si="97"/>
        <v>0.58662182321313461</v>
      </c>
      <c r="AJ194" s="72">
        <f t="shared" ca="1" si="98"/>
        <v>1.9918292115723546E-2</v>
      </c>
      <c r="AK194" s="72">
        <f t="shared" ca="1" si="99"/>
        <v>2.3912256055646411E-2</v>
      </c>
      <c r="AL194" s="72">
        <f t="shared" ca="1" si="100"/>
        <v>0.58649001736173523</v>
      </c>
      <c r="AM194" s="72">
        <f ca="1">V194+(1+Coef!$J$8*(COS(V194))^2-(3/2)*Coef!$J$8*SIN(V194)*COS(V194)*(AL194-V194))*(AL194-V194)</f>
        <v>0.58649967167532724</v>
      </c>
      <c r="AN194" s="34" t="str">
        <f t="shared" ca="1" si="101"/>
        <v>29 627112 3719086 N</v>
      </c>
      <c r="AO194" s="33">
        <f t="shared" ca="1" si="102"/>
        <v>33.603955872804725</v>
      </c>
      <c r="AP194" s="33">
        <f t="shared" ca="1" si="103"/>
        <v>-7.6299286493753158</v>
      </c>
      <c r="AQ194" s="72">
        <f ca="1">'MGRS to Dist'!BP194</f>
        <v>282.08488720067885</v>
      </c>
      <c r="AR194" s="72">
        <f ca="1">'MGRS to Dist'!BT194</f>
        <v>258.84165627551687</v>
      </c>
      <c r="AS194" s="72">
        <f ca="1">'MGRS to Dist'!BU194</f>
        <v>78.840005658285932</v>
      </c>
      <c r="AT194" s="72">
        <f ca="1">'MGRS to Dist'!BV194</f>
        <v>258.84000565828592</v>
      </c>
    </row>
    <row r="195" spans="2:46" ht="16.5" customHeight="1">
      <c r="B195" s="38" t="s">
        <v>454</v>
      </c>
      <c r="C195" s="72" t="str">
        <f t="shared" si="104"/>
        <v>29SPT4008013251</v>
      </c>
      <c r="D195" s="72">
        <f t="array" aca="1" ref="D195" ca="1">MATCH(TRUE,ISERROR(VALUE(MID(C195,ROW(INDIRECT("1:"&amp;LEN(C195))),1))),0)</f>
        <v>3</v>
      </c>
      <c r="E195" s="72">
        <f t="shared" ca="1" si="105"/>
        <v>29</v>
      </c>
      <c r="F195" s="72" t="str">
        <f t="shared" ca="1" si="106"/>
        <v>S</v>
      </c>
      <c r="G195" s="72" t="str">
        <f t="shared" ca="1" si="107"/>
        <v>P</v>
      </c>
      <c r="H195" s="72" t="str">
        <f t="shared" ca="1" si="108"/>
        <v>T</v>
      </c>
      <c r="I195" s="72">
        <f t="shared" ca="1" si="109"/>
        <v>10</v>
      </c>
      <c r="J195" s="72">
        <f t="shared" ca="1" si="110"/>
        <v>40080</v>
      </c>
      <c r="K195" s="72">
        <f t="shared" ca="1" si="111"/>
        <v>13251</v>
      </c>
      <c r="L195" s="72">
        <f t="shared" ca="1" si="112"/>
        <v>170.80604746885038</v>
      </c>
      <c r="M195" s="72">
        <f ca="1">VLOOKUP(G195,Coef!$C$2:$F$25,4)</f>
        <v>6</v>
      </c>
      <c r="N195" s="31">
        <f ca="1">VLOOKUP(F195,Coef!$C$4:$D$23,2)</f>
        <v>15</v>
      </c>
      <c r="O195" s="31">
        <f ca="1">MOD(VLOOKUP(H195,Coef!$C$2:$G$21,5)+MOD(E195+1,2)*15,20)</f>
        <v>18</v>
      </c>
      <c r="P195" s="31">
        <f ca="1">VLOOKUP(N195,Coef!$A$27:$B$46,2)</f>
        <v>3.56</v>
      </c>
      <c r="Q195" s="31">
        <f ca="1">VLOOKUP(N195,Coef!$A$27:$C$46,3)+O195/10-0.1</f>
        <v>3.6999999999999997</v>
      </c>
      <c r="R195" s="31">
        <f ca="1">IF(Q195+0.1&lt;P195,Q195+2,Q195)</f>
        <v>3.6999999999999997</v>
      </c>
      <c r="S195" s="72">
        <f t="shared" ca="1" si="113"/>
        <v>640080</v>
      </c>
      <c r="T195" s="72">
        <f t="shared" ca="1" si="114"/>
        <v>3713250.9999999995</v>
      </c>
      <c r="U195" s="72">
        <f t="shared" ca="1" si="115"/>
        <v>3713250.9999999995</v>
      </c>
      <c r="V195" s="72">
        <f t="shared" ref="V195:V258" ca="1" si="116">U195/(6366197.724*0.9996)</f>
        <v>0.5835095068998053</v>
      </c>
      <c r="W195" s="72">
        <f ca="1">(Coef!$J$9/(1+Coef!$J$8*(COS(V195))^2)^0.5)*Coef!$J$6</f>
        <v>6382073.5384853166</v>
      </c>
      <c r="X195" s="72">
        <f t="shared" ref="X195:X258" ca="1" si="117">6*E195-183</f>
        <v>-9</v>
      </c>
      <c r="Y195" s="72">
        <f t="shared" ref="Y195:Y258" ca="1" si="118">(S195-500000)/W195</f>
        <v>2.1948979301991207E-2</v>
      </c>
      <c r="Z195" s="72">
        <f t="shared" ref="Z195:Z258" ca="1" si="119">SIN(2*V195)</f>
        <v>0.91958347165146959</v>
      </c>
      <c r="AA195" s="72">
        <f t="shared" ref="AA195:AA258" ca="1" si="120">Z195*(COS(V195))^2</f>
        <v>0.64044146806032609</v>
      </c>
      <c r="AB195" s="72">
        <f t="shared" ref="AB195:AB258" ca="1" si="121">V195+(Z195/2)</f>
        <v>1.0433012427255401</v>
      </c>
      <c r="AC195" s="72">
        <f t="shared" ref="AC195:AC258" ca="1" si="122">(3*AB195+AA195)/4</f>
        <v>0.94258629905923663</v>
      </c>
      <c r="AD195" s="72">
        <f t="shared" ref="AD195:AD258" ca="1" si="123">(5*AC195+AA195*(COS(V195))^2)/3</f>
        <v>1.7196550852860251</v>
      </c>
      <c r="AE195" s="72">
        <f ca="1">Coef!$J$6*Coef!$J$9*(V195-(Coef!$J$10*AB195)+(Coef!$J$11*AC195)-(Coef!$J$12*AD195))</f>
        <v>3699250.2297692131</v>
      </c>
      <c r="AF195" s="72">
        <f t="shared" ref="AF195:AF258" ca="1" si="124">(U195-AE195)/W195</f>
        <v>2.1937651057072072E-3</v>
      </c>
      <c r="AG195" s="72">
        <f ca="1">((Coef!$J$8*Y195^2)/2)*(COS(V195))^2</f>
        <v>1.1306141528077212E-6</v>
      </c>
      <c r="AH195" s="72">
        <f t="shared" ref="AH195:AH258" ca="1" si="125">Y195*(1-(AG195/3))</f>
        <v>2.1948971030048992E-2</v>
      </c>
      <c r="AI195" s="72">
        <f t="shared" ref="AI195:AI258" ca="1" si="126">AF195*(1-AG195)+V195</f>
        <v>0.58570326952521068</v>
      </c>
      <c r="AJ195" s="72">
        <f t="shared" ref="AJ195:AJ258" ca="1" si="127">(EXP(AH195)-EXP(-AH195))/2</f>
        <v>2.1950733418778012E-2</v>
      </c>
      <c r="AK195" s="72">
        <f t="shared" ref="AK195:AK258" ca="1" si="128">ATAN(AJ195/COS(AI195))</f>
        <v>2.6335100014334371E-2</v>
      </c>
      <c r="AL195" s="72">
        <f t="shared" ref="AL195:AL258" ca="1" si="129">ATAN(COS(AK195)*TAN(AI195))</f>
        <v>0.58554352307788848</v>
      </c>
      <c r="AM195" s="72">
        <f ca="1">V195+(1+Coef!$J$8*(COS(V195))^2-(3/2)*Coef!$J$8*SIN(V195)*COS(V195)*(AL195-V195))*(AL195-V195)</f>
        <v>0.58555305091860022</v>
      </c>
      <c r="AN195" s="34" t="str">
        <f t="shared" ref="AN195:AN258" ca="1" si="130">E195&amp;" "&amp;RIGHT(S195+1000000,6)&amp;" "&amp;RIGHT(T195+10000000,7)&amp;" "&amp;IF(AO195&lt;0,"S","N")</f>
        <v>29 640080 3713251 N</v>
      </c>
      <c r="AO195" s="33">
        <f t="shared" ref="AO195:AO258" ca="1" si="131">AM195/PI()*180</f>
        <v>33.549718498644779</v>
      </c>
      <c r="AP195" s="33">
        <f t="shared" ref="AP195:AP258" ca="1" si="132">AK195/PI()*180+X195</f>
        <v>-7.4911099161237269</v>
      </c>
      <c r="AQ195" s="72">
        <f ca="1">'MGRS to Dist'!BP195</f>
        <v>14222.832864758848</v>
      </c>
      <c r="AR195" s="72">
        <f ca="1">'MGRS to Dist'!BT195</f>
        <v>115.08600787221764</v>
      </c>
      <c r="AS195" s="72">
        <f ca="1">'MGRS to Dist'!BU195</f>
        <v>-64.837217728974991</v>
      </c>
      <c r="AT195" s="72">
        <f ca="1">'MGRS to Dist'!BV195</f>
        <v>115.16278227102498</v>
      </c>
    </row>
    <row r="196" spans="2:46" ht="16.5" customHeight="1">
      <c r="B196" s="38" t="s">
        <v>455</v>
      </c>
      <c r="C196" s="72" t="str">
        <f t="shared" ref="C196:C259" si="133">SUBSTITUTE(B196," ","")</f>
        <v>29SPT2948218169</v>
      </c>
      <c r="D196" s="72">
        <f t="array" aca="1" ref="D196" ca="1">MATCH(TRUE,ISERROR(VALUE(MID(C196,ROW(INDIRECT("1:"&amp;LEN(C196))),1))),0)</f>
        <v>3</v>
      </c>
      <c r="E196" s="72">
        <f t="shared" ref="E196:E259" ca="1" si="134">VALUE(LEFT(C196,D196-1))</f>
        <v>29</v>
      </c>
      <c r="F196" s="72" t="str">
        <f t="shared" ref="F196:F259" ca="1" si="135">MID(C196,D196,1)</f>
        <v>S</v>
      </c>
      <c r="G196" s="72" t="str">
        <f t="shared" ref="G196:G259" ca="1" si="136">MID(C196,D196+1,1)</f>
        <v>P</v>
      </c>
      <c r="H196" s="72" t="str">
        <f t="shared" ref="H196:H259" ca="1" si="137">MID(C196,D196+2,1)</f>
        <v>T</v>
      </c>
      <c r="I196" s="72">
        <f t="shared" ref="I196:I259" ca="1" si="138">LEN(C196)-D196-2</f>
        <v>10</v>
      </c>
      <c r="J196" s="72">
        <f t="shared" ref="J196:J259" ca="1" si="139">VALUE(LEFT(RIGHT(C196,I196),I196/2))*10^(5-I196/2)</f>
        <v>29482</v>
      </c>
      <c r="K196" s="72">
        <f t="shared" ref="K196:K259" ca="1" si="140">VALUE(RIGHT(C196,I196/2))*10^(5-I196/2)</f>
        <v>18169</v>
      </c>
      <c r="L196" s="72">
        <f t="shared" ref="L196:L259" ca="1" si="141">E196*6-183*PI()/180</f>
        <v>170.80604746885038</v>
      </c>
      <c r="M196" s="72">
        <f ca="1">VLOOKUP(G196,Coef!$C$2:$F$25,4)</f>
        <v>6</v>
      </c>
      <c r="N196" s="31">
        <f ca="1">VLOOKUP(F196,Coef!$C$4:$D$23,2)</f>
        <v>15</v>
      </c>
      <c r="O196" s="31">
        <f ca="1">MOD(VLOOKUP(H196,Coef!$C$2:$G$21,5)+MOD(E196+1,2)*15,20)</f>
        <v>18</v>
      </c>
      <c r="P196" s="31">
        <f ca="1">VLOOKUP(N196,Coef!$A$27:$B$46,2)</f>
        <v>3.56</v>
      </c>
      <c r="Q196" s="31">
        <f ca="1">VLOOKUP(N196,Coef!$A$27:$C$46,3)+O196/10-0.1</f>
        <v>3.6999999999999997</v>
      </c>
      <c r="R196" s="31">
        <f ca="1">IF(Q196+0.1&lt;P196,Q196+2,Q196)</f>
        <v>3.6999999999999997</v>
      </c>
      <c r="S196" s="72">
        <f t="shared" ref="S196:S259" ca="1" si="142">M196*100000+J196</f>
        <v>629482</v>
      </c>
      <c r="T196" s="72">
        <f t="shared" ref="T196:T259" ca="1" si="143">R196*1000000+K196</f>
        <v>3718168.9999999995</v>
      </c>
      <c r="U196" s="72">
        <f t="shared" ca="1" si="115"/>
        <v>3718168.9999999995</v>
      </c>
      <c r="V196" s="72">
        <f t="shared" ca="1" si="116"/>
        <v>0.5842823336639893</v>
      </c>
      <c r="W196" s="72">
        <f ca="1">(Coef!$J$9/(1+Coef!$J$8*(COS(V196))^2)^0.5)*Coef!$J$6</f>
        <v>6382088.7559976848</v>
      </c>
      <c r="X196" s="72">
        <f t="shared" ca="1" si="117"/>
        <v>-9</v>
      </c>
      <c r="Y196" s="72">
        <f t="shared" ca="1" si="118"/>
        <v>2.0288342100901826E-2</v>
      </c>
      <c r="Z196" s="72">
        <f t="shared" ca="1" si="119"/>
        <v>0.92018965201312153</v>
      </c>
      <c r="AA196" s="72">
        <f t="shared" ca="1" si="120"/>
        <v>0.6402094658893579</v>
      </c>
      <c r="AB196" s="72">
        <f t="shared" ca="1" si="121"/>
        <v>1.04437715967055</v>
      </c>
      <c r="AC196" s="72">
        <f t="shared" ca="1" si="122"/>
        <v>0.94333523622525195</v>
      </c>
      <c r="AD196" s="72">
        <f t="shared" ca="1" si="123"/>
        <v>1.7206977436993804</v>
      </c>
      <c r="AE196" s="72">
        <f ca="1">Coef!$J$6*Coef!$J$9*(V196-(Coef!$J$10*AB196)+(Coef!$J$11*AC196)-(Coef!$J$12*AD196))</f>
        <v>3704159.4422503812</v>
      </c>
      <c r="AF196" s="72">
        <f t="shared" ca="1" si="124"/>
        <v>2.195136778135931E-3</v>
      </c>
      <c r="AG196" s="72">
        <f ca="1">((Coef!$J$8*Y196^2)/2)*(COS(V196))^2</f>
        <v>9.6501782812454619E-7</v>
      </c>
      <c r="AH196" s="72">
        <f t="shared" ca="1" si="125"/>
        <v>2.0288335574697884E-2</v>
      </c>
      <c r="AI196" s="72">
        <f t="shared" ca="1" si="126"/>
        <v>0.58647746832377912</v>
      </c>
      <c r="AJ196" s="72">
        <f t="shared" ca="1" si="127"/>
        <v>2.0289727439160854E-2</v>
      </c>
      <c r="AK196" s="72">
        <f t="shared" ca="1" si="128"/>
        <v>2.435566015498021E-2</v>
      </c>
      <c r="AL196" s="72">
        <f t="shared" ca="1" si="129"/>
        <v>0.58634074539373071</v>
      </c>
      <c r="AM196" s="72">
        <f ca="1">V196+(1+Coef!$J$8*(COS(V196))^2-(3/2)*Coef!$J$8*SIN(V196)*COS(V196)*(AL196-V196))*(AL196-V196)</f>
        <v>0.5863503774006612</v>
      </c>
      <c r="AN196" s="34" t="str">
        <f t="shared" ca="1" si="130"/>
        <v>29 629482 3718169 N</v>
      </c>
      <c r="AO196" s="33">
        <f t="shared" ca="1" si="131"/>
        <v>33.59540194096089</v>
      </c>
      <c r="AP196" s="33">
        <f t="shared" ca="1" si="132"/>
        <v>-7.6045234658646894</v>
      </c>
      <c r="AQ196" s="72">
        <f ca="1">'MGRS to Dist'!BP196</f>
        <v>11685.562361642378</v>
      </c>
      <c r="AR196" s="72">
        <f ca="1">'MGRS to Dist'!BT196</f>
        <v>295.83280880728637</v>
      </c>
      <c r="AS196" s="72">
        <f ca="1">'MGRS to Dist'!BU196</f>
        <v>115.77009193573143</v>
      </c>
      <c r="AT196" s="72">
        <f ca="1">'MGRS to Dist'!BV196</f>
        <v>295.77009193573144</v>
      </c>
    </row>
    <row r="197" spans="2:46" ht="16.5" customHeight="1">
      <c r="B197" s="38" t="s">
        <v>456</v>
      </c>
      <c r="C197" s="72" t="str">
        <f t="shared" si="133"/>
        <v>29SPT3130713212</v>
      </c>
      <c r="D197" s="72">
        <f t="array" aca="1" ref="D197" ca="1">MATCH(TRUE,ISERROR(VALUE(MID(C197,ROW(INDIRECT("1:"&amp;LEN(C197))),1))),0)</f>
        <v>3</v>
      </c>
      <c r="E197" s="72">
        <f t="shared" ca="1" si="134"/>
        <v>29</v>
      </c>
      <c r="F197" s="72" t="str">
        <f t="shared" ca="1" si="135"/>
        <v>S</v>
      </c>
      <c r="G197" s="72" t="str">
        <f t="shared" ca="1" si="136"/>
        <v>P</v>
      </c>
      <c r="H197" s="72" t="str">
        <f t="shared" ca="1" si="137"/>
        <v>T</v>
      </c>
      <c r="I197" s="72">
        <f t="shared" ca="1" si="138"/>
        <v>10</v>
      </c>
      <c r="J197" s="72">
        <f t="shared" ca="1" si="139"/>
        <v>31307</v>
      </c>
      <c r="K197" s="72">
        <f t="shared" ca="1" si="140"/>
        <v>13212</v>
      </c>
      <c r="L197" s="72">
        <f t="shared" ca="1" si="141"/>
        <v>170.80604746885038</v>
      </c>
      <c r="M197" s="72">
        <f ca="1">VLOOKUP(G197,Coef!$C$2:$F$25,4)</f>
        <v>6</v>
      </c>
      <c r="N197" s="31">
        <f ca="1">VLOOKUP(F197,Coef!$C$4:$D$23,2)</f>
        <v>15</v>
      </c>
      <c r="O197" s="31">
        <f ca="1">MOD(VLOOKUP(H197,Coef!$C$2:$G$21,5)+MOD(E197+1,2)*15,20)</f>
        <v>18</v>
      </c>
      <c r="P197" s="31">
        <f ca="1">VLOOKUP(N197,Coef!$A$27:$B$46,2)</f>
        <v>3.56</v>
      </c>
      <c r="Q197" s="31">
        <f ca="1">VLOOKUP(N197,Coef!$A$27:$C$46,3)+O197/10-0.1</f>
        <v>3.6999999999999997</v>
      </c>
      <c r="R197" s="31">
        <f ca="1">IF(Q197+0.1&lt;P197,Q197+2,Q197)</f>
        <v>3.6999999999999997</v>
      </c>
      <c r="S197" s="72">
        <f t="shared" ca="1" si="142"/>
        <v>631307</v>
      </c>
      <c r="T197" s="72">
        <f t="shared" ca="1" si="143"/>
        <v>3713211.9999999995</v>
      </c>
      <c r="U197" s="72">
        <f t="shared" ca="1" si="115"/>
        <v>3713211.9999999995</v>
      </c>
      <c r="V197" s="72">
        <f t="shared" ca="1" si="116"/>
        <v>0.58350337834270827</v>
      </c>
      <c r="W197" s="72">
        <f ca="1">(Coef!$J$9/(1+Coef!$J$8*(COS(V197))^2)^0.5)*Coef!$J$6</f>
        <v>6382073.417850174</v>
      </c>
      <c r="X197" s="72">
        <f t="shared" ca="1" si="117"/>
        <v>-9</v>
      </c>
      <c r="Y197" s="72">
        <f t="shared" ca="1" si="118"/>
        <v>2.0574348084549499E-2</v>
      </c>
      <c r="Z197" s="72">
        <f t="shared" ca="1" si="119"/>
        <v>0.91957865582729126</v>
      </c>
      <c r="AA197" s="72">
        <f t="shared" ca="1" si="120"/>
        <v>0.64044329656643795</v>
      </c>
      <c r="AB197" s="72">
        <f t="shared" ca="1" si="121"/>
        <v>1.043292706256354</v>
      </c>
      <c r="AC197" s="72">
        <f t="shared" ca="1" si="122"/>
        <v>0.94258035383387495</v>
      </c>
      <c r="AD197" s="72">
        <f t="shared" ca="1" si="123"/>
        <v>1.7196468041796731</v>
      </c>
      <c r="AE197" s="72">
        <f ca="1">Coef!$J$6*Coef!$J$9*(V197-(Coef!$J$10*AB197)+(Coef!$J$11*AC197)-(Coef!$J$12*AD197))</f>
        <v>3699211.2995950291</v>
      </c>
      <c r="AF197" s="72">
        <f t="shared" ca="1" si="124"/>
        <v>2.193754206244564E-3</v>
      </c>
      <c r="AG197" s="72">
        <f ca="1">((Coef!$J$8*Y197^2)/2)*(COS(V197))^2</f>
        <v>9.9343953727903197E-7</v>
      </c>
      <c r="AH197" s="72">
        <f t="shared" ca="1" si="125"/>
        <v>2.0574341271425885E-2</v>
      </c>
      <c r="AI197" s="72">
        <f t="shared" ca="1" si="126"/>
        <v>0.5856971303695907</v>
      </c>
      <c r="AJ197" s="72">
        <f t="shared" ca="1" si="127"/>
        <v>2.0575792833990802E-2</v>
      </c>
      <c r="AK197" s="72">
        <f t="shared" ca="1" si="128"/>
        <v>2.4686125338828364E-2</v>
      </c>
      <c r="AL197" s="72">
        <f t="shared" ca="1" si="129"/>
        <v>0.58555676423658076</v>
      </c>
      <c r="AM197" s="72">
        <f ca="1">V197+(1+Coef!$J$8*(COS(V197))^2-(3/2)*Coef!$J$8*SIN(V197)*COS(V197)*(AL197-V197))*(AL197-V197)</f>
        <v>0.58556638270310857</v>
      </c>
      <c r="AN197" s="34" t="str">
        <f t="shared" ca="1" si="130"/>
        <v>29 631307 3713212 N</v>
      </c>
      <c r="AO197" s="33">
        <f t="shared" ca="1" si="131"/>
        <v>33.550482353630493</v>
      </c>
      <c r="AP197" s="33">
        <f t="shared" ca="1" si="132"/>
        <v>-7.5855892055541752</v>
      </c>
      <c r="AQ197" s="72">
        <f ca="1">'MGRS to Dist'!BP197</f>
        <v>5283.2850482972826</v>
      </c>
      <c r="AR197" s="72">
        <f ca="1">'MGRS to Dist'!BT197</f>
        <v>160.64356296773553</v>
      </c>
      <c r="AS197" s="72">
        <f ca="1">'MGRS to Dist'!BU197</f>
        <v>-19.345966420628184</v>
      </c>
      <c r="AT197" s="72">
        <f ca="1">'MGRS to Dist'!BV197</f>
        <v>160.6540335793718</v>
      </c>
    </row>
    <row r="198" spans="2:46" ht="16.5" customHeight="1">
      <c r="B198" s="38" t="s">
        <v>457</v>
      </c>
      <c r="C198" s="72" t="str">
        <f t="shared" si="133"/>
        <v>29SPT2692411704</v>
      </c>
      <c r="D198" s="72">
        <f t="array" aca="1" ref="D198" ca="1">MATCH(TRUE,ISERROR(VALUE(MID(C198,ROW(INDIRECT("1:"&amp;LEN(C198))),1))),0)</f>
        <v>3</v>
      </c>
      <c r="E198" s="72">
        <f t="shared" ca="1" si="134"/>
        <v>29</v>
      </c>
      <c r="F198" s="72" t="str">
        <f t="shared" ca="1" si="135"/>
        <v>S</v>
      </c>
      <c r="G198" s="72" t="str">
        <f t="shared" ca="1" si="136"/>
        <v>P</v>
      </c>
      <c r="H198" s="72" t="str">
        <f t="shared" ca="1" si="137"/>
        <v>T</v>
      </c>
      <c r="I198" s="72">
        <f t="shared" ca="1" si="138"/>
        <v>10</v>
      </c>
      <c r="J198" s="72">
        <f t="shared" ca="1" si="139"/>
        <v>26924</v>
      </c>
      <c r="K198" s="72">
        <f t="shared" ca="1" si="140"/>
        <v>11704</v>
      </c>
      <c r="L198" s="72">
        <f t="shared" ca="1" si="141"/>
        <v>170.80604746885038</v>
      </c>
      <c r="M198" s="72">
        <f ca="1">VLOOKUP(G198,Coef!$C$2:$F$25,4)</f>
        <v>6</v>
      </c>
      <c r="N198" s="31">
        <f ca="1">VLOOKUP(F198,Coef!$C$4:$D$23,2)</f>
        <v>15</v>
      </c>
      <c r="O198" s="31">
        <f ca="1">MOD(VLOOKUP(H198,Coef!$C$2:$G$21,5)+MOD(E198+1,2)*15,20)</f>
        <v>18</v>
      </c>
      <c r="P198" s="31">
        <f ca="1">VLOOKUP(N198,Coef!$A$27:$B$46,2)</f>
        <v>3.56</v>
      </c>
      <c r="Q198" s="31">
        <f ca="1">VLOOKUP(N198,Coef!$A$27:$C$46,3)+O198/10-0.1</f>
        <v>3.6999999999999997</v>
      </c>
      <c r="R198" s="31">
        <f ca="1">IF(Q198+0.1&lt;P198,Q198+2,Q198)</f>
        <v>3.6999999999999997</v>
      </c>
      <c r="S198" s="72">
        <f t="shared" ca="1" si="142"/>
        <v>626924</v>
      </c>
      <c r="T198" s="72">
        <f t="shared" ca="1" si="143"/>
        <v>3711703.9999999995</v>
      </c>
      <c r="U198" s="72">
        <f t="shared" ca="1" si="115"/>
        <v>3711703.9999999995</v>
      </c>
      <c r="V198" s="72">
        <f t="shared" ca="1" si="116"/>
        <v>0.58326640746828984</v>
      </c>
      <c r="W198" s="72">
        <f ca="1">(Coef!$J$9/(1+Coef!$J$8*(COS(V198))^2)^0.5)*Coef!$J$6</f>
        <v>6382068.7537812777</v>
      </c>
      <c r="X198" s="72">
        <f t="shared" ca="1" si="117"/>
        <v>-9</v>
      </c>
      <c r="Y198" s="72">
        <f t="shared" ca="1" si="118"/>
        <v>1.988759521351121E-2</v>
      </c>
      <c r="Z198" s="72">
        <f t="shared" ca="1" si="119"/>
        <v>0.9193923380168022</v>
      </c>
      <c r="AA198" s="72">
        <f t="shared" ca="1" si="120"/>
        <v>0.6405138625509621</v>
      </c>
      <c r="AB198" s="72">
        <f t="shared" ca="1" si="121"/>
        <v>1.042962576476691</v>
      </c>
      <c r="AC198" s="72">
        <f t="shared" ca="1" si="122"/>
        <v>0.94235039799525877</v>
      </c>
      <c r="AD198" s="72">
        <f t="shared" ca="1" si="123"/>
        <v>1.7193264472085523</v>
      </c>
      <c r="AE198" s="72">
        <f ca="1">Coef!$J$6*Coef!$J$9*(V198-(Coef!$J$10*AB198)+(Coef!$J$11*AC198)-(Coef!$J$12*AD198))</f>
        <v>3697706.0012194496</v>
      </c>
      <c r="AF198" s="72">
        <f t="shared" ca="1" si="124"/>
        <v>2.1933324946172617E-3</v>
      </c>
      <c r="AG198" s="72">
        <f ca="1">((Coef!$J$8*Y198^2)/2)*(COS(V198))^2</f>
        <v>9.2851659314158424E-7</v>
      </c>
      <c r="AH198" s="72">
        <f t="shared" ca="1" si="125"/>
        <v>1.9887589058190491E-2</v>
      </c>
      <c r="AI198" s="72">
        <f t="shared" ca="1" si="126"/>
        <v>0.58545973792636152</v>
      </c>
      <c r="AJ198" s="72">
        <f t="shared" ca="1" si="127"/>
        <v>1.9888900061386772E-2</v>
      </c>
      <c r="AK198" s="72">
        <f t="shared" ca="1" si="128"/>
        <v>2.385857835645773E-2</v>
      </c>
      <c r="AL198" s="72">
        <f t="shared" ca="1" si="129"/>
        <v>0.58532865163666892</v>
      </c>
      <c r="AM198" s="72">
        <f ca="1">V198+(1+Coef!$J$8*(COS(V198))^2-(3/2)*Coef!$J$8*SIN(V198)*COS(V198)*(AL198-V198))*(AL198-V198)</f>
        <v>0.58533831454456342</v>
      </c>
      <c r="AN198" s="34" t="str">
        <f t="shared" ca="1" si="130"/>
        <v>29 626924 3711704 N</v>
      </c>
      <c r="AO198" s="33">
        <f t="shared" ca="1" si="131"/>
        <v>33.537415010704535</v>
      </c>
      <c r="AP198" s="33">
        <f t="shared" ca="1" si="132"/>
        <v>-7.6330041549927996</v>
      </c>
      <c r="AQ198" s="72">
        <f ca="1">'MGRS to Dist'!BP198</f>
        <v>4636.0663069273623</v>
      </c>
      <c r="AR198" s="72">
        <f ca="1">'MGRS to Dist'!BT198</f>
        <v>251.71594259931067</v>
      </c>
      <c r="AS198" s="72">
        <f ca="1">'MGRS to Dist'!BU198</f>
        <v>71.689742213461187</v>
      </c>
      <c r="AT198" s="72">
        <f ca="1">'MGRS to Dist'!BV198</f>
        <v>251.68974221346116</v>
      </c>
    </row>
    <row r="199" spans="2:46" ht="16.5" customHeight="1">
      <c r="B199" s="38" t="s">
        <v>458</v>
      </c>
      <c r="C199" s="72" t="str">
        <f t="shared" si="133"/>
        <v>29SPT3953119168</v>
      </c>
      <c r="D199" s="72">
        <f t="array" aca="1" ref="D199" ca="1">MATCH(TRUE,ISERROR(VALUE(MID(C199,ROW(INDIRECT("1:"&amp;LEN(C199))),1))),0)</f>
        <v>3</v>
      </c>
      <c r="E199" s="72">
        <f t="shared" ca="1" si="134"/>
        <v>29</v>
      </c>
      <c r="F199" s="72" t="str">
        <f t="shared" ca="1" si="135"/>
        <v>S</v>
      </c>
      <c r="G199" s="72" t="str">
        <f t="shared" ca="1" si="136"/>
        <v>P</v>
      </c>
      <c r="H199" s="72" t="str">
        <f t="shared" ca="1" si="137"/>
        <v>T</v>
      </c>
      <c r="I199" s="72">
        <f t="shared" ca="1" si="138"/>
        <v>10</v>
      </c>
      <c r="J199" s="72">
        <f t="shared" ca="1" si="139"/>
        <v>39531</v>
      </c>
      <c r="K199" s="72">
        <f t="shared" ca="1" si="140"/>
        <v>19168</v>
      </c>
      <c r="L199" s="72">
        <f t="shared" ca="1" si="141"/>
        <v>170.80604746885038</v>
      </c>
      <c r="M199" s="72">
        <f ca="1">VLOOKUP(G199,Coef!$C$2:$F$25,4)</f>
        <v>6</v>
      </c>
      <c r="N199" s="31">
        <f ca="1">VLOOKUP(F199,Coef!$C$4:$D$23,2)</f>
        <v>15</v>
      </c>
      <c r="O199" s="31">
        <f ca="1">MOD(VLOOKUP(H199,Coef!$C$2:$G$21,5)+MOD(E199+1,2)*15,20)</f>
        <v>18</v>
      </c>
      <c r="P199" s="31">
        <f ca="1">VLOOKUP(N199,Coef!$A$27:$B$46,2)</f>
        <v>3.56</v>
      </c>
      <c r="Q199" s="31">
        <f ca="1">VLOOKUP(N199,Coef!$A$27:$C$46,3)+O199/10-0.1</f>
        <v>3.6999999999999997</v>
      </c>
      <c r="R199" s="31">
        <f ca="1">IF(Q199+0.1&lt;P199,Q199+2,Q199)</f>
        <v>3.6999999999999997</v>
      </c>
      <c r="S199" s="72">
        <f t="shared" ca="1" si="142"/>
        <v>639531</v>
      </c>
      <c r="T199" s="72">
        <f t="shared" ca="1" si="143"/>
        <v>3719167.9999999995</v>
      </c>
      <c r="U199" s="72">
        <f t="shared" ca="1" si="115"/>
        <v>3719167.9999999995</v>
      </c>
      <c r="V199" s="72">
        <f t="shared" ca="1" si="116"/>
        <v>0.58443931901116697</v>
      </c>
      <c r="W199" s="72">
        <f ca="1">(Coef!$J$9/(1+Coef!$J$8*(COS(V199))^2)^0.5)*Coef!$J$6</f>
        <v>6382091.8483892279</v>
      </c>
      <c r="X199" s="72">
        <f t="shared" ca="1" si="117"/>
        <v>-9</v>
      </c>
      <c r="Y199" s="72">
        <f t="shared" ca="1" si="118"/>
        <v>2.1862894379249046E-2</v>
      </c>
      <c r="Z199" s="72">
        <f t="shared" ca="1" si="119"/>
        <v>0.92031251766342459</v>
      </c>
      <c r="AA199" s="72">
        <f t="shared" ca="1" si="120"/>
        <v>0.64016199418819031</v>
      </c>
      <c r="AB199" s="72">
        <f t="shared" ca="1" si="121"/>
        <v>1.0445955778428793</v>
      </c>
      <c r="AC199" s="72">
        <f t="shared" ca="1" si="122"/>
        <v>0.943487181929207</v>
      </c>
      <c r="AD199" s="72">
        <f t="shared" ca="1" si="123"/>
        <v>1.7209091500744742</v>
      </c>
      <c r="AE199" s="72">
        <f ca="1">Coef!$J$6*Coef!$J$9*(V199-(Coef!$J$10*AB199)+(Coef!$J$11*AC199)-(Coef!$J$12*AD199))</f>
        <v>3705156.6615216155</v>
      </c>
      <c r="AF199" s="72">
        <f t="shared" ca="1" si="124"/>
        <v>2.195414734107969E-3</v>
      </c>
      <c r="AG199" s="72">
        <f ca="1">((Coef!$J$8*Y199^2)/2)*(COS(V199))^2</f>
        <v>1.1203851482501966E-6</v>
      </c>
      <c r="AH199" s="72">
        <f t="shared" ca="1" si="125"/>
        <v>2.1862886214294993E-2</v>
      </c>
      <c r="AI199" s="72">
        <f t="shared" ca="1" si="126"/>
        <v>0.58663473128556487</v>
      </c>
      <c r="AJ199" s="72">
        <f t="shared" ca="1" si="127"/>
        <v>2.1864627947423609E-2</v>
      </c>
      <c r="AK199" s="72">
        <f t="shared" ca="1" si="128"/>
        <v>2.6248065838415522E-2</v>
      </c>
      <c r="AL199" s="72">
        <f t="shared" ca="1" si="129"/>
        <v>0.58647591447755876</v>
      </c>
      <c r="AM199" s="72">
        <f ca="1">V199+(1+Coef!$J$8*(COS(V199))^2-(3/2)*Coef!$J$8*SIN(V199)*COS(V199)*(AL199-V199))*(AL199-V199)</f>
        <v>0.58648544261998625</v>
      </c>
      <c r="AN199" s="34" t="str">
        <f t="shared" ca="1" si="130"/>
        <v>29 639531 3719168 N</v>
      </c>
      <c r="AO199" s="33">
        <f t="shared" ca="1" si="131"/>
        <v>33.603140607987221</v>
      </c>
      <c r="AP199" s="33">
        <f t="shared" ca="1" si="132"/>
        <v>-7.4960966070772761</v>
      </c>
      <c r="AQ199" s="72">
        <f ca="1">'MGRS to Dist'!BP199</f>
        <v>14653.51394789844</v>
      </c>
      <c r="AR199" s="72">
        <f ca="1">'MGRS to Dist'!BT199</f>
        <v>60.012735622348828</v>
      </c>
      <c r="AS199" s="72">
        <f ca="1">'MGRS to Dist'!BU199</f>
        <v>-119.91156002507466</v>
      </c>
      <c r="AT199" s="72">
        <f ca="1">'MGRS to Dist'!BV199</f>
        <v>60.088439974925336</v>
      </c>
    </row>
    <row r="200" spans="2:46" ht="16.5" customHeight="1">
      <c r="B200" s="38" t="s">
        <v>459</v>
      </c>
      <c r="C200" s="72" t="str">
        <f t="shared" si="133"/>
        <v>29SNS8449269576</v>
      </c>
      <c r="D200" s="72">
        <f t="array" aca="1" ref="D200" ca="1">MATCH(TRUE,ISERROR(VALUE(MID(C200,ROW(INDIRECT("1:"&amp;LEN(C200))),1))),0)</f>
        <v>3</v>
      </c>
      <c r="E200" s="72">
        <f t="shared" ca="1" si="134"/>
        <v>29</v>
      </c>
      <c r="F200" s="72" t="str">
        <f t="shared" ca="1" si="135"/>
        <v>S</v>
      </c>
      <c r="G200" s="72" t="str">
        <f t="shared" ca="1" si="136"/>
        <v>N</v>
      </c>
      <c r="H200" s="72" t="str">
        <f t="shared" ca="1" si="137"/>
        <v>S</v>
      </c>
      <c r="I200" s="72">
        <f t="shared" ca="1" si="138"/>
        <v>10</v>
      </c>
      <c r="J200" s="72">
        <f t="shared" ca="1" si="139"/>
        <v>84492</v>
      </c>
      <c r="K200" s="72">
        <f t="shared" ca="1" si="140"/>
        <v>69576</v>
      </c>
      <c r="L200" s="72">
        <f t="shared" ca="1" si="141"/>
        <v>170.80604746885038</v>
      </c>
      <c r="M200" s="72">
        <f ca="1">VLOOKUP(G200,Coef!$C$2:$F$25,4)</f>
        <v>5</v>
      </c>
      <c r="N200" s="31">
        <f ca="1">VLOOKUP(F200,Coef!$C$4:$D$23,2)</f>
        <v>15</v>
      </c>
      <c r="O200" s="31">
        <f ca="1">MOD(VLOOKUP(H200,Coef!$C$2:$G$21,5)+MOD(E200+1,2)*15,20)</f>
        <v>17</v>
      </c>
      <c r="P200" s="31">
        <f ca="1">VLOOKUP(N200,Coef!$A$27:$B$46,2)</f>
        <v>3.56</v>
      </c>
      <c r="Q200" s="31">
        <f ca="1">VLOOKUP(N200,Coef!$A$27:$C$46,3)+O200/10-0.1</f>
        <v>3.6</v>
      </c>
      <c r="R200" s="31">
        <f ca="1">IF(Q200+0.1&lt;P200,Q200+2,Q200)</f>
        <v>3.6</v>
      </c>
      <c r="S200" s="72">
        <f t="shared" ca="1" si="142"/>
        <v>584492</v>
      </c>
      <c r="T200" s="72">
        <f t="shared" ca="1" si="143"/>
        <v>3669576</v>
      </c>
      <c r="U200" s="72">
        <f t="shared" ca="1" si="115"/>
        <v>3669576</v>
      </c>
      <c r="V200" s="72">
        <f t="shared" ca="1" si="116"/>
        <v>0.57664630866358346</v>
      </c>
      <c r="W200" s="72">
        <f ca="1">(Coef!$J$9/(1+Coef!$J$8*(COS(V200))^2)^0.5)*Coef!$J$6</f>
        <v>6381938.846880706</v>
      </c>
      <c r="X200" s="72">
        <f t="shared" ca="1" si="117"/>
        <v>-9</v>
      </c>
      <c r="Y200" s="72">
        <f t="shared" ca="1" si="118"/>
        <v>1.3239236856883559E-2</v>
      </c>
      <c r="Z200" s="72">
        <f t="shared" ca="1" si="119"/>
        <v>0.9141039828735007</v>
      </c>
      <c r="AA200" s="72">
        <f t="shared" ca="1" si="120"/>
        <v>0.6423773642195032</v>
      </c>
      <c r="AB200" s="72">
        <f t="shared" ca="1" si="121"/>
        <v>1.0336983001003337</v>
      </c>
      <c r="AC200" s="72">
        <f t="shared" ca="1" si="122"/>
        <v>0.93586806613012608</v>
      </c>
      <c r="AD200" s="72">
        <f t="shared" ca="1" si="123"/>
        <v>1.7102548504334942</v>
      </c>
      <c r="AE200" s="72">
        <f ca="1">Coef!$J$6*Coef!$J$9*(V200-(Coef!$J$10*AB200)+(Coef!$J$11*AC200)-(Coef!$J$12*AD200))</f>
        <v>3655654.8060106733</v>
      </c>
      <c r="AF200" s="72">
        <f t="shared" ca="1" si="124"/>
        <v>2.1813424295237427E-3</v>
      </c>
      <c r="AG200" s="72">
        <f ca="1">((Coef!$J$8*Y200^2)/2)*(COS(V200))^2</f>
        <v>4.1506680678305579E-7</v>
      </c>
      <c r="AH200" s="72">
        <f t="shared" ca="1" si="125"/>
        <v>1.3239235025160969E-2</v>
      </c>
      <c r="AI200" s="72">
        <f t="shared" ca="1" si="126"/>
        <v>0.57882765018770432</v>
      </c>
      <c r="AJ200" s="72">
        <f t="shared" ca="1" si="127"/>
        <v>1.3239621784875921E-2</v>
      </c>
      <c r="AK200" s="72">
        <f t="shared" ca="1" si="128"/>
        <v>1.5814653017696696E-2</v>
      </c>
      <c r="AL200" s="72">
        <f t="shared" ca="1" si="129"/>
        <v>0.57877038408137649</v>
      </c>
      <c r="AM200" s="72">
        <f ca="1">V200+(1+Coef!$J$8*(COS(V200))^2-(3/2)*Coef!$J$8*SIN(V200)*COS(V200)*(AL200-V200))*(AL200-V200)</f>
        <v>0.5787804230974275</v>
      </c>
      <c r="AN200" s="34" t="str">
        <f t="shared" ca="1" si="130"/>
        <v>29 584492 3669576 N</v>
      </c>
      <c r="AO200" s="33">
        <f t="shared" ca="1" si="131"/>
        <v>33.161675508278705</v>
      </c>
      <c r="AP200" s="33">
        <f t="shared" ca="1" si="132"/>
        <v>-8.093887127622148</v>
      </c>
      <c r="AQ200" s="72">
        <f ca="1">'MGRS to Dist'!BP200</f>
        <v>74103.437114491666</v>
      </c>
      <c r="AR200" s="72">
        <f ca="1">'MGRS to Dist'!BT200</f>
        <v>228.67502393509304</v>
      </c>
      <c r="AS200" s="72">
        <f ca="1">'MGRS to Dist'!BU200</f>
        <v>48.346100492417598</v>
      </c>
      <c r="AT200" s="72">
        <f ca="1">'MGRS to Dist'!BV200</f>
        <v>228.34610049241758</v>
      </c>
    </row>
    <row r="201" spans="2:46" ht="16.5" customHeight="1">
      <c r="B201" s="38" t="s">
        <v>460</v>
      </c>
      <c r="C201" s="72" t="str">
        <f t="shared" si="133"/>
        <v>30STD9318894108</v>
      </c>
      <c r="D201" s="72">
        <f t="array" aca="1" ref="D201" ca="1">MATCH(TRUE,ISERROR(VALUE(MID(C201,ROW(INDIRECT("1:"&amp;LEN(C201))),1))),0)</f>
        <v>3</v>
      </c>
      <c r="E201" s="72">
        <f t="shared" ca="1" si="134"/>
        <v>30</v>
      </c>
      <c r="F201" s="72" t="str">
        <f t="shared" ca="1" si="135"/>
        <v>S</v>
      </c>
      <c r="G201" s="72" t="str">
        <f t="shared" ca="1" si="136"/>
        <v>T</v>
      </c>
      <c r="H201" s="72" t="str">
        <f t="shared" ca="1" si="137"/>
        <v>D</v>
      </c>
      <c r="I201" s="72">
        <f t="shared" ca="1" si="138"/>
        <v>10</v>
      </c>
      <c r="J201" s="72">
        <f t="shared" ca="1" si="139"/>
        <v>93188</v>
      </c>
      <c r="K201" s="72">
        <f t="shared" ca="1" si="140"/>
        <v>94108</v>
      </c>
      <c r="L201" s="72">
        <f t="shared" ca="1" si="141"/>
        <v>176.80604746885038</v>
      </c>
      <c r="M201" s="72">
        <f ca="1">VLOOKUP(G201,Coef!$C$2:$F$25,4)</f>
        <v>2</v>
      </c>
      <c r="N201" s="31">
        <f ca="1">VLOOKUP(F201,Coef!$C$4:$D$23,2)</f>
        <v>15</v>
      </c>
      <c r="O201" s="31">
        <f ca="1">MOD(VLOOKUP(H201,Coef!$C$2:$G$21,5)+MOD(E201+1,2)*15,20)</f>
        <v>19</v>
      </c>
      <c r="P201" s="31">
        <f ca="1">VLOOKUP(N201,Coef!$A$27:$B$46,2)</f>
        <v>3.56</v>
      </c>
      <c r="Q201" s="31">
        <f ca="1">VLOOKUP(N201,Coef!$A$27:$C$46,3)+O201/10-0.1</f>
        <v>3.8</v>
      </c>
      <c r="R201" s="31">
        <f ca="1">IF(Q201+0.1&lt;P201,Q201+2,Q201)</f>
        <v>3.8</v>
      </c>
      <c r="S201" s="72">
        <f t="shared" ca="1" si="142"/>
        <v>293188</v>
      </c>
      <c r="T201" s="72">
        <f t="shared" ca="1" si="143"/>
        <v>3894108</v>
      </c>
      <c r="U201" s="72">
        <f t="shared" ca="1" si="115"/>
        <v>3894108</v>
      </c>
      <c r="V201" s="72">
        <f t="shared" ca="1" si="116"/>
        <v>0.61192982615357461</v>
      </c>
      <c r="W201" s="72">
        <f ca="1">(Coef!$J$9/(1+Coef!$J$8*(COS(V201))^2)^0.5)*Coef!$J$6</f>
        <v>6382639.5336571904</v>
      </c>
      <c r="X201" s="72">
        <f t="shared" ca="1" si="117"/>
        <v>-3</v>
      </c>
      <c r="Y201" s="72">
        <f t="shared" ca="1" si="118"/>
        <v>-3.2402268514371002E-2</v>
      </c>
      <c r="Z201" s="72">
        <f t="shared" ca="1" si="119"/>
        <v>0.94041871129018761</v>
      </c>
      <c r="AA201" s="72">
        <f t="shared" ca="1" si="120"/>
        <v>0.63008928184259883</v>
      </c>
      <c r="AB201" s="72">
        <f t="shared" ca="1" si="121"/>
        <v>1.0821391817986683</v>
      </c>
      <c r="AC201" s="72">
        <f t="shared" ca="1" si="122"/>
        <v>0.96912670680965096</v>
      </c>
      <c r="AD201" s="72">
        <f t="shared" ca="1" si="123"/>
        <v>1.7559330707668324</v>
      </c>
      <c r="AE201" s="72">
        <f ca="1">Coef!$J$6*Coef!$J$9*(V201-(Coef!$J$10*AB201)+(Coef!$J$11*AC201)-(Coef!$J$12*AD201))</f>
        <v>3879807.3541434575</v>
      </c>
      <c r="AF201" s="72">
        <f t="shared" ca="1" si="124"/>
        <v>2.2405535799306501E-3</v>
      </c>
      <c r="AG201" s="72">
        <f ca="1">((Coef!$J$8*Y201^2)/2)*(COS(V201))^2</f>
        <v>2.3704409214481777E-6</v>
      </c>
      <c r="AH201" s="72">
        <f t="shared" ca="1" si="125"/>
        <v>-3.2402242911816592E-2</v>
      </c>
      <c r="AI201" s="72">
        <f t="shared" ca="1" si="126"/>
        <v>0.61417037442240541</v>
      </c>
      <c r="AJ201" s="72">
        <f t="shared" ca="1" si="127"/>
        <v>-3.2407913090807039E-2</v>
      </c>
      <c r="AK201" s="72">
        <f t="shared" ca="1" si="128"/>
        <v>-3.9633979346224084E-2</v>
      </c>
      <c r="AL201" s="72">
        <f t="shared" ca="1" si="129"/>
        <v>0.6138004169945096</v>
      </c>
      <c r="AM201" s="72">
        <f ca="1">V201+(1+Coef!$J$8*(COS(V201))^2-(3/2)*Coef!$J$8*SIN(V201)*COS(V201)*(AL201-V201))*(AL201-V201)</f>
        <v>0.61380884706224803</v>
      </c>
      <c r="AN201" s="34" t="str">
        <f t="shared" ca="1" si="130"/>
        <v>30 293188 3894108 N</v>
      </c>
      <c r="AO201" s="33">
        <f t="shared" ca="1" si="131"/>
        <v>35.168656364457831</v>
      </c>
      <c r="AP201" s="33">
        <f t="shared" ca="1" si="132"/>
        <v>-5.270859741847314</v>
      </c>
      <c r="AQ201" s="72">
        <f ca="1">'MGRS to Dist'!BP201</f>
        <v>342485.7489722927</v>
      </c>
      <c r="AR201" s="72">
        <f ca="1">'MGRS to Dist'!BT201</f>
        <v>48.544657847798248</v>
      </c>
      <c r="AS201" s="72">
        <f ca="1">'MGRS to Dist'!BU201</f>
        <v>-129.86952241598007</v>
      </c>
      <c r="AT201" s="72">
        <f ca="1">'MGRS to Dist'!BV201</f>
        <v>50.1304775840199</v>
      </c>
    </row>
    <row r="202" spans="2:46" ht="16.5" customHeight="1">
      <c r="B202" s="38" t="s">
        <v>461</v>
      </c>
      <c r="C202" s="72" t="str">
        <f t="shared" si="133"/>
        <v>29SQT2277593618</v>
      </c>
      <c r="D202" s="72">
        <f t="array" aca="1" ref="D202" ca="1">MATCH(TRUE,ISERROR(VALUE(MID(C202,ROW(INDIRECT("1:"&amp;LEN(C202))),1))),0)</f>
        <v>3</v>
      </c>
      <c r="E202" s="72">
        <f t="shared" ca="1" si="134"/>
        <v>29</v>
      </c>
      <c r="F202" s="72" t="str">
        <f t="shared" ca="1" si="135"/>
        <v>S</v>
      </c>
      <c r="G202" s="72" t="str">
        <f t="shared" ca="1" si="136"/>
        <v>Q</v>
      </c>
      <c r="H202" s="72" t="str">
        <f t="shared" ca="1" si="137"/>
        <v>T</v>
      </c>
      <c r="I202" s="72">
        <f t="shared" ca="1" si="138"/>
        <v>10</v>
      </c>
      <c r="J202" s="72">
        <f t="shared" ca="1" si="139"/>
        <v>22775</v>
      </c>
      <c r="K202" s="72">
        <f t="shared" ca="1" si="140"/>
        <v>93618</v>
      </c>
      <c r="L202" s="72">
        <f t="shared" ca="1" si="141"/>
        <v>170.80604746885038</v>
      </c>
      <c r="M202" s="72">
        <f ca="1">VLOOKUP(G202,Coef!$C$2:$F$25,4)</f>
        <v>7</v>
      </c>
      <c r="N202" s="31">
        <f ca="1">VLOOKUP(F202,Coef!$C$4:$D$23,2)</f>
        <v>15</v>
      </c>
      <c r="O202" s="31">
        <f ca="1">MOD(VLOOKUP(H202,Coef!$C$2:$G$21,5)+MOD(E202+1,2)*15,20)</f>
        <v>18</v>
      </c>
      <c r="P202" s="31">
        <f ca="1">VLOOKUP(N202,Coef!$A$27:$B$46,2)</f>
        <v>3.56</v>
      </c>
      <c r="Q202" s="31">
        <f ca="1">VLOOKUP(N202,Coef!$A$27:$C$46,3)+O202/10-0.1</f>
        <v>3.6999999999999997</v>
      </c>
      <c r="R202" s="31">
        <f ca="1">IF(Q202+0.1&lt;P202,Q202+2,Q202)</f>
        <v>3.6999999999999997</v>
      </c>
      <c r="S202" s="72">
        <f t="shared" ca="1" si="142"/>
        <v>722775</v>
      </c>
      <c r="T202" s="72">
        <f t="shared" ca="1" si="143"/>
        <v>3793617.9999999995</v>
      </c>
      <c r="U202" s="72">
        <f t="shared" ca="1" si="115"/>
        <v>3793617.9999999995</v>
      </c>
      <c r="V202" s="72">
        <f t="shared" ca="1" si="116"/>
        <v>0.59613857736690179</v>
      </c>
      <c r="W202" s="72">
        <f ca="1">(Coef!$J$9/(1+Coef!$J$8*(COS(V202))^2)^0.5)*Coef!$J$6</f>
        <v>6382323.4605861101</v>
      </c>
      <c r="X202" s="72">
        <f t="shared" ca="1" si="117"/>
        <v>-9</v>
      </c>
      <c r="Y202" s="72">
        <f t="shared" ca="1" si="118"/>
        <v>3.4904999938618252E-2</v>
      </c>
      <c r="Z202" s="72">
        <f t="shared" ca="1" si="119"/>
        <v>0.92921288655840517</v>
      </c>
      <c r="AA202" s="72">
        <f t="shared" ca="1" si="120"/>
        <v>0.63629937128287528</v>
      </c>
      <c r="AB202" s="72">
        <f t="shared" ca="1" si="121"/>
        <v>1.0607450206461044</v>
      </c>
      <c r="AC202" s="72">
        <f t="shared" ca="1" si="122"/>
        <v>0.9546336083052972</v>
      </c>
      <c r="AD202" s="72">
        <f t="shared" ca="1" si="123"/>
        <v>1.7362961038695239</v>
      </c>
      <c r="AE202" s="72">
        <f ca="1">Coef!$J$6*Coef!$J$9*(V202-(Coef!$J$10*AB202)+(Coef!$J$11*AC202)-(Coef!$J$12*AD202))</f>
        <v>3779478.0466818581</v>
      </c>
      <c r="AF202" s="72">
        <f t="shared" ca="1" si="124"/>
        <v>2.2154867902672674E-3</v>
      </c>
      <c r="AG202" s="72">
        <f ca="1">((Coef!$J$8*Y202^2)/2)*(COS(V202))^2</f>
        <v>2.8113765968778473E-6</v>
      </c>
      <c r="AH202" s="72">
        <f t="shared" ca="1" si="125"/>
        <v>3.4904967228251607E-2</v>
      </c>
      <c r="AI202" s="72">
        <f t="shared" ca="1" si="126"/>
        <v>0.5983540579286013</v>
      </c>
      <c r="AJ202" s="72">
        <f t="shared" ca="1" si="127"/>
        <v>3.4912055443700685E-2</v>
      </c>
      <c r="AK202" s="72">
        <f t="shared" ca="1" si="128"/>
        <v>4.2227795344416584E-2</v>
      </c>
      <c r="AL202" s="72">
        <f t="shared" ca="1" si="129"/>
        <v>0.59793903631232692</v>
      </c>
      <c r="AM202" s="72">
        <f ca="1">V202+(1+Coef!$J$8*(COS(V202))^2-(3/2)*Coef!$J$8*SIN(V202)*COS(V202)*(AL202-V202))*(AL202-V202)</f>
        <v>0.59794733024378566</v>
      </c>
      <c r="AN202" s="34" t="str">
        <f t="shared" ca="1" si="130"/>
        <v>29 722775 3793618 N</v>
      </c>
      <c r="AO202" s="33">
        <f t="shared" ca="1" si="131"/>
        <v>34.259858394084162</v>
      </c>
      <c r="AP202" s="33">
        <f t="shared" ca="1" si="132"/>
        <v>-6.5805255486227434</v>
      </c>
      <c r="AQ202" s="72">
        <f ca="1">'MGRS to Dist'!BP202</f>
        <v>156704.81490866476</v>
      </c>
      <c r="AR202" s="72">
        <f ca="1">'MGRS to Dist'!BT202</f>
        <v>230.20415926445952</v>
      </c>
      <c r="AS202" s="72">
        <f ca="1">'MGRS to Dist'!BU202</f>
        <v>49.458280029776731</v>
      </c>
      <c r="AT202" s="72">
        <f ca="1">'MGRS to Dist'!BV202</f>
        <v>229.45828002977669</v>
      </c>
    </row>
    <row r="203" spans="2:46" ht="16.5" customHeight="1">
      <c r="B203" s="38" t="s">
        <v>462</v>
      </c>
      <c r="C203" s="72" t="str">
        <f t="shared" si="133"/>
        <v>30STE5259447549</v>
      </c>
      <c r="D203" s="72">
        <f t="array" aca="1" ref="D203" ca="1">MATCH(TRUE,ISERROR(VALUE(MID(C203,ROW(INDIRECT("1:"&amp;LEN(C203))),1))),0)</f>
        <v>3</v>
      </c>
      <c r="E203" s="72">
        <f t="shared" ca="1" si="134"/>
        <v>30</v>
      </c>
      <c r="F203" s="72" t="str">
        <f t="shared" ca="1" si="135"/>
        <v>S</v>
      </c>
      <c r="G203" s="72" t="str">
        <f t="shared" ca="1" si="136"/>
        <v>T</v>
      </c>
      <c r="H203" s="72" t="str">
        <f t="shared" ca="1" si="137"/>
        <v>E</v>
      </c>
      <c r="I203" s="72">
        <f t="shared" ca="1" si="138"/>
        <v>10</v>
      </c>
      <c r="J203" s="72">
        <f t="shared" ca="1" si="139"/>
        <v>52594</v>
      </c>
      <c r="K203" s="72">
        <f t="shared" ca="1" si="140"/>
        <v>47549</v>
      </c>
      <c r="L203" s="72">
        <f t="shared" ca="1" si="141"/>
        <v>176.80604746885038</v>
      </c>
      <c r="M203" s="72">
        <f ca="1">VLOOKUP(G203,Coef!$C$2:$F$25,4)</f>
        <v>2</v>
      </c>
      <c r="N203" s="31">
        <f ca="1">VLOOKUP(F203,Coef!$C$4:$D$23,2)</f>
        <v>15</v>
      </c>
      <c r="O203" s="31">
        <f ca="1">MOD(VLOOKUP(H203,Coef!$C$2:$G$21,5)+MOD(E203+1,2)*15,20)</f>
        <v>0</v>
      </c>
      <c r="P203" s="31">
        <f ca="1">VLOOKUP(N203,Coef!$A$27:$B$46,2)</f>
        <v>3.56</v>
      </c>
      <c r="Q203" s="31">
        <f ca="1">VLOOKUP(N203,Coef!$A$27:$C$46,3)+O203/10-0.1</f>
        <v>1.9</v>
      </c>
      <c r="R203" s="31">
        <f ca="1">IF(Q203+0.1&lt;P203,Q203+2,Q203)</f>
        <v>3.9</v>
      </c>
      <c r="S203" s="72">
        <f t="shared" ca="1" si="142"/>
        <v>252594</v>
      </c>
      <c r="T203" s="72">
        <f t="shared" ca="1" si="143"/>
        <v>3947549</v>
      </c>
      <c r="U203" s="72">
        <f t="shared" ca="1" si="115"/>
        <v>3947549</v>
      </c>
      <c r="V203" s="72">
        <f t="shared" ca="1" si="116"/>
        <v>0.62032767794388788</v>
      </c>
      <c r="W203" s="72">
        <f ca="1">(Coef!$J$9/(1+Coef!$J$8*(COS(V203))^2)^0.5)*Coef!$J$6</f>
        <v>6382809.1408209559</v>
      </c>
      <c r="X203" s="72">
        <f t="shared" ca="1" si="117"/>
        <v>-3</v>
      </c>
      <c r="Y203" s="72">
        <f t="shared" ca="1" si="118"/>
        <v>-3.8761303141233938E-2</v>
      </c>
      <c r="Z203" s="72">
        <f t="shared" ca="1" si="119"/>
        <v>0.94599665348862572</v>
      </c>
      <c r="AA203" s="72">
        <f t="shared" ca="1" si="120"/>
        <v>0.62633321660550656</v>
      </c>
      <c r="AB203" s="72">
        <f t="shared" ca="1" si="121"/>
        <v>1.0933260046882007</v>
      </c>
      <c r="AC203" s="72">
        <f t="shared" ca="1" si="122"/>
        <v>0.97657780766752722</v>
      </c>
      <c r="AD203" s="72">
        <f t="shared" ca="1" si="123"/>
        <v>1.7658589556900421</v>
      </c>
      <c r="AE203" s="72">
        <f ca="1">Coef!$J$6*Coef!$J$9*(V203-(Coef!$J$10*AB203)+(Coef!$J$11*AC203)-(Coef!$J$12*AD203))</f>
        <v>3933168.9934891537</v>
      </c>
      <c r="AF203" s="72">
        <f t="shared" ca="1" si="124"/>
        <v>2.2529275423386328E-3</v>
      </c>
      <c r="AG203" s="72">
        <f ca="1">((Coef!$J$8*Y203^2)/2)*(COS(V203))^2</f>
        <v>3.3520466601387915E-6</v>
      </c>
      <c r="AH203" s="72">
        <f t="shared" ca="1" si="125"/>
        <v>-3.8761259831335021E-2</v>
      </c>
      <c r="AI203" s="72">
        <f t="shared" ca="1" si="126"/>
        <v>0.62258059793430831</v>
      </c>
      <c r="AJ203" s="72">
        <f t="shared" ca="1" si="127"/>
        <v>-3.8770966607769297E-2</v>
      </c>
      <c r="AK203" s="72">
        <f t="shared" ca="1" si="128"/>
        <v>-4.7689191537374401E-2</v>
      </c>
      <c r="AL203" s="72">
        <f t="shared" ca="1" si="129"/>
        <v>0.62204180639290707</v>
      </c>
      <c r="AM203" s="72">
        <f ca="1">V203+(1+Coef!$J$8*(COS(V203))^2-(3/2)*Coef!$J$8*SIN(V203)*COS(V203)*(AL203-V203))*(AL203-V203)</f>
        <v>0.62204944102650095</v>
      </c>
      <c r="AN203" s="34" t="str">
        <f t="shared" ca="1" si="130"/>
        <v>30 252594 3947549 N</v>
      </c>
      <c r="AO203" s="33">
        <f t="shared" ca="1" si="131"/>
        <v>35.640807619290506</v>
      </c>
      <c r="AP203" s="33">
        <f t="shared" ca="1" si="132"/>
        <v>-5.7323894034825553</v>
      </c>
      <c r="AQ203" s="72">
        <f ca="1">'MGRS to Dist'!BP203</f>
        <v>171673.96900107519</v>
      </c>
      <c r="AR203" s="72">
        <f ca="1">'MGRS to Dist'!BT203</f>
        <v>26.478840205582117</v>
      </c>
      <c r="AS203" s="72">
        <f ca="1">'MGRS to Dist'!BU203</f>
        <v>-153.03525007389544</v>
      </c>
      <c r="AT203" s="72">
        <f ca="1">'MGRS to Dist'!BV203</f>
        <v>26.96474992610456</v>
      </c>
    </row>
    <row r="204" spans="2:46" ht="16.5" customHeight="1">
      <c r="B204" s="38" t="s">
        <v>463</v>
      </c>
      <c r="C204" s="72" t="str">
        <f t="shared" si="133"/>
        <v>29RMP4753663225</v>
      </c>
      <c r="D204" s="72">
        <f t="array" aca="1" ref="D204" ca="1">MATCH(TRUE,ISERROR(VALUE(MID(C204,ROW(INDIRECT("1:"&amp;LEN(C204))),1))),0)</f>
        <v>3</v>
      </c>
      <c r="E204" s="72">
        <f t="shared" ca="1" si="134"/>
        <v>29</v>
      </c>
      <c r="F204" s="72" t="str">
        <f t="shared" ca="1" si="135"/>
        <v>R</v>
      </c>
      <c r="G204" s="72" t="str">
        <f t="shared" ca="1" si="136"/>
        <v>M</v>
      </c>
      <c r="H204" s="72" t="str">
        <f t="shared" ca="1" si="137"/>
        <v>P</v>
      </c>
      <c r="I204" s="72">
        <f t="shared" ca="1" si="138"/>
        <v>10</v>
      </c>
      <c r="J204" s="72">
        <f t="shared" ca="1" si="139"/>
        <v>47536</v>
      </c>
      <c r="K204" s="72">
        <f t="shared" ca="1" si="140"/>
        <v>63225</v>
      </c>
      <c r="L204" s="72">
        <f t="shared" ca="1" si="141"/>
        <v>170.80604746885038</v>
      </c>
      <c r="M204" s="72">
        <f ca="1">VLOOKUP(G204,Coef!$C$2:$F$25,4)</f>
        <v>4</v>
      </c>
      <c r="N204" s="31">
        <f ca="1">VLOOKUP(F204,Coef!$C$4:$D$23,2)</f>
        <v>14</v>
      </c>
      <c r="O204" s="31">
        <f ca="1">MOD(VLOOKUP(H204,Coef!$C$2:$G$21,5)+MOD(E204+1,2)*15,20)</f>
        <v>14</v>
      </c>
      <c r="P204" s="31">
        <f ca="1">VLOOKUP(N204,Coef!$A$27:$B$46,2)</f>
        <v>2.67</v>
      </c>
      <c r="Q204" s="31">
        <f ca="1">VLOOKUP(N204,Coef!$A$27:$C$46,3)+O204/10-0.1</f>
        <v>3.3</v>
      </c>
      <c r="R204" s="31">
        <f ca="1">IF(Q204+0.1&lt;P204,Q204+2,Q204)</f>
        <v>3.3</v>
      </c>
      <c r="S204" s="72">
        <f t="shared" ca="1" si="142"/>
        <v>447536</v>
      </c>
      <c r="T204" s="72">
        <f t="shared" ca="1" si="143"/>
        <v>3363225</v>
      </c>
      <c r="U204" s="72">
        <f t="shared" ca="1" si="115"/>
        <v>3363225</v>
      </c>
      <c r="V204" s="72">
        <f t="shared" ca="1" si="116"/>
        <v>0.52850554981149878</v>
      </c>
      <c r="W204" s="72">
        <f ca="1">(Coef!$J$9/(1+Coef!$J$8*(COS(V204))^2)^0.5)*Coef!$J$6</f>
        <v>6381018.6947565787</v>
      </c>
      <c r="X204" s="72">
        <f t="shared" ca="1" si="117"/>
        <v>-9</v>
      </c>
      <c r="Y204" s="72">
        <f t="shared" ca="1" si="118"/>
        <v>-8.2218847036305987E-3</v>
      </c>
      <c r="Z204" s="72">
        <f t="shared" ca="1" si="119"/>
        <v>0.87089039796874612</v>
      </c>
      <c r="AA204" s="72">
        <f t="shared" ca="1" si="120"/>
        <v>0.64945662007082994</v>
      </c>
      <c r="AB204" s="72">
        <f t="shared" ca="1" si="121"/>
        <v>0.96395074879587184</v>
      </c>
      <c r="AC204" s="72">
        <f t="shared" ca="1" si="122"/>
        <v>0.88532721661461133</v>
      </c>
      <c r="AD204" s="72">
        <f t="shared" ca="1" si="123"/>
        <v>1.6369869929976417</v>
      </c>
      <c r="AE204" s="72">
        <f ca="1">Coef!$J$6*Coef!$J$9*(V204-(Coef!$J$10*AB204)+(Coef!$J$11*AC204)-(Coef!$J$12*AD204))</f>
        <v>3349938.3148098695</v>
      </c>
      <c r="AF204" s="72">
        <f t="shared" ca="1" si="124"/>
        <v>2.0822200695084074E-3</v>
      </c>
      <c r="AG204" s="72">
        <f ca="1">((Coef!$J$8*Y204^2)/2)*(COS(V204))^2</f>
        <v>1.6987398799748996E-7</v>
      </c>
      <c r="AH204" s="72">
        <f t="shared" ca="1" si="125"/>
        <v>-8.2218842380691517E-3</v>
      </c>
      <c r="AI204" s="72">
        <f t="shared" ca="1" si="126"/>
        <v>0.53058776952729214</v>
      </c>
      <c r="AJ204" s="72">
        <f t="shared" ca="1" si="127"/>
        <v>-8.2219768707623153E-3</v>
      </c>
      <c r="AK204" s="72">
        <f t="shared" ca="1" si="128"/>
        <v>-9.5323299365591106E-3</v>
      </c>
      <c r="AL204" s="72">
        <f t="shared" ca="1" si="129"/>
        <v>0.53056793969192262</v>
      </c>
      <c r="AM204" s="72">
        <f ca="1">V204+(1+Coef!$J$8*(COS(V204))^2-(3/2)*Coef!$J$8*SIN(V204)*COS(V204)*(AL204-V204))*(AL204-V204)</f>
        <v>0.53057828633988313</v>
      </c>
      <c r="AN204" s="34" t="str">
        <f t="shared" ca="1" si="130"/>
        <v>29 447536 3363225 N</v>
      </c>
      <c r="AO204" s="33">
        <f t="shared" ca="1" si="131"/>
        <v>30.399896508559003</v>
      </c>
      <c r="AP204" s="33">
        <f t="shared" ca="1" si="132"/>
        <v>-9.5461622742910457</v>
      </c>
      <c r="AQ204" s="72">
        <f ca="1">'MGRS to Dist'!BP204</f>
        <v>681620.49977814162</v>
      </c>
      <c r="AR204" s="72">
        <f ca="1">'MGRS to Dist'!BT204</f>
        <v>212.44839023323465</v>
      </c>
      <c r="AS204" s="72">
        <f ca="1">'MGRS to Dist'!BU204</f>
        <v>30.367409464482719</v>
      </c>
      <c r="AT204" s="72">
        <f ca="1">'MGRS to Dist'!BV204</f>
        <v>210.36740946448276</v>
      </c>
    </row>
    <row r="205" spans="2:46" ht="16.5" customHeight="1">
      <c r="B205" s="38" t="s">
        <v>464</v>
      </c>
      <c r="C205" s="72" t="str">
        <f t="shared" si="133"/>
        <v>29SNS8755944581</v>
      </c>
      <c r="D205" s="72">
        <f t="array" aca="1" ref="D205" ca="1">MATCH(TRUE,ISERROR(VALUE(MID(C205,ROW(INDIRECT("1:"&amp;LEN(C205))),1))),0)</f>
        <v>3</v>
      </c>
      <c r="E205" s="72">
        <f t="shared" ca="1" si="134"/>
        <v>29</v>
      </c>
      <c r="F205" s="72" t="str">
        <f t="shared" ca="1" si="135"/>
        <v>S</v>
      </c>
      <c r="G205" s="72" t="str">
        <f t="shared" ca="1" si="136"/>
        <v>N</v>
      </c>
      <c r="H205" s="72" t="str">
        <f t="shared" ca="1" si="137"/>
        <v>S</v>
      </c>
      <c r="I205" s="72">
        <f t="shared" ca="1" si="138"/>
        <v>10</v>
      </c>
      <c r="J205" s="72">
        <f t="shared" ca="1" si="139"/>
        <v>87559</v>
      </c>
      <c r="K205" s="72">
        <f t="shared" ca="1" si="140"/>
        <v>44581</v>
      </c>
      <c r="L205" s="72">
        <f t="shared" ca="1" si="141"/>
        <v>170.80604746885038</v>
      </c>
      <c r="M205" s="72">
        <f ca="1">VLOOKUP(G205,Coef!$C$2:$F$25,4)</f>
        <v>5</v>
      </c>
      <c r="N205" s="31">
        <f ca="1">VLOOKUP(F205,Coef!$C$4:$D$23,2)</f>
        <v>15</v>
      </c>
      <c r="O205" s="31">
        <f ca="1">MOD(VLOOKUP(H205,Coef!$C$2:$G$21,5)+MOD(E205+1,2)*15,20)</f>
        <v>17</v>
      </c>
      <c r="P205" s="31">
        <f ca="1">VLOOKUP(N205,Coef!$A$27:$B$46,2)</f>
        <v>3.56</v>
      </c>
      <c r="Q205" s="31">
        <f ca="1">VLOOKUP(N205,Coef!$A$27:$C$46,3)+O205/10-0.1</f>
        <v>3.6</v>
      </c>
      <c r="R205" s="31">
        <f ca="1">IF(Q205+0.1&lt;P205,Q205+2,Q205)</f>
        <v>3.6</v>
      </c>
      <c r="S205" s="72">
        <f t="shared" ca="1" si="142"/>
        <v>587559</v>
      </c>
      <c r="T205" s="72">
        <f t="shared" ca="1" si="143"/>
        <v>3644581</v>
      </c>
      <c r="U205" s="72">
        <f t="shared" ca="1" si="115"/>
        <v>3644581</v>
      </c>
      <c r="V205" s="72">
        <f t="shared" ca="1" si="116"/>
        <v>0.57271853213434787</v>
      </c>
      <c r="W205" s="72">
        <f ca="1">(Coef!$J$9/(1+Coef!$J$8*(COS(V205))^2)^0.5)*Coef!$J$6</f>
        <v>6381862.1335495487</v>
      </c>
      <c r="X205" s="72">
        <f t="shared" ca="1" si="117"/>
        <v>-9</v>
      </c>
      <c r="Y205" s="72">
        <f t="shared" ca="1" si="118"/>
        <v>1.3719976735269942E-2</v>
      </c>
      <c r="Z205" s="72">
        <f t="shared" ca="1" si="119"/>
        <v>0.91089054275788117</v>
      </c>
      <c r="AA205" s="72">
        <f t="shared" ca="1" si="120"/>
        <v>0.64338387777621842</v>
      </c>
      <c r="AB205" s="72">
        <f t="shared" ca="1" si="121"/>
        <v>1.0281638035132885</v>
      </c>
      <c r="AC205" s="72">
        <f t="shared" ca="1" si="122"/>
        <v>0.93196882207902099</v>
      </c>
      <c r="AD205" s="72">
        <f t="shared" ca="1" si="123"/>
        <v>1.7047605342945291</v>
      </c>
      <c r="AE205" s="72">
        <f ca="1">Coef!$J$6*Coef!$J$9*(V205-(Coef!$J$10*AB205)+(Coef!$J$11*AC205)-(Coef!$J$12*AD205))</f>
        <v>3630706.586260607</v>
      </c>
      <c r="AF205" s="72">
        <f t="shared" ca="1" si="124"/>
        <v>2.1740384622937858E-3</v>
      </c>
      <c r="AG205" s="72">
        <f ca="1">((Coef!$J$8*Y205^2)/2)*(COS(V205))^2</f>
        <v>4.4803114260212818E-7</v>
      </c>
      <c r="AH205" s="72">
        <f t="shared" ca="1" si="125"/>
        <v>1.3719974686277657E-2</v>
      </c>
      <c r="AI205" s="72">
        <f t="shared" ca="1" si="126"/>
        <v>0.57489256962260471</v>
      </c>
      <c r="AJ205" s="72">
        <f t="shared" ca="1" si="127"/>
        <v>1.3720405126421087E-2</v>
      </c>
      <c r="AK205" s="72">
        <f t="shared" ca="1" si="128"/>
        <v>1.6346942113993391E-2</v>
      </c>
      <c r="AL205" s="72">
        <f t="shared" ca="1" si="129"/>
        <v>0.57483159666737815</v>
      </c>
      <c r="AM205" s="72">
        <f ca="1">V205+(1+Coef!$J$8*(COS(V205))^2-(3/2)*Coef!$J$8*SIN(V205)*COS(V205)*(AL205-V205))*(AL205-V205)</f>
        <v>0.57484163486391127</v>
      </c>
      <c r="AN205" s="34" t="str">
        <f t="shared" ca="1" si="130"/>
        <v>29 587559 3644581 N</v>
      </c>
      <c r="AO205" s="33">
        <f t="shared" ca="1" si="131"/>
        <v>32.935999566102439</v>
      </c>
      <c r="AP205" s="33">
        <f t="shared" ca="1" si="132"/>
        <v>-8.063389208923514</v>
      </c>
      <c r="AQ205" s="72">
        <f ca="1">'MGRS to Dist'!BP205</f>
        <v>314391.2171395648</v>
      </c>
      <c r="AR205" s="72">
        <f ca="1">'MGRS to Dist'!BT205</f>
        <v>26.069297018954103</v>
      </c>
      <c r="AS205" s="72">
        <f ca="1">'MGRS to Dist'!BU205</f>
        <v>-153.15203146397374</v>
      </c>
      <c r="AT205" s="72">
        <f ca="1">'MGRS to Dist'!BV205</f>
        <v>26.847968536026258</v>
      </c>
    </row>
    <row r="206" spans="2:46" ht="16.5" customHeight="1">
      <c r="B206" s="38" t="s">
        <v>465</v>
      </c>
      <c r="C206" s="72" t="str">
        <f t="shared" si="133"/>
        <v>30STE7405139083</v>
      </c>
      <c r="D206" s="72">
        <f t="array" aca="1" ref="D206" ca="1">MATCH(TRUE,ISERROR(VALUE(MID(C206,ROW(INDIRECT("1:"&amp;LEN(C206))),1))),0)</f>
        <v>3</v>
      </c>
      <c r="E206" s="72">
        <f t="shared" ca="1" si="134"/>
        <v>30</v>
      </c>
      <c r="F206" s="72" t="str">
        <f t="shared" ca="1" si="135"/>
        <v>S</v>
      </c>
      <c r="G206" s="72" t="str">
        <f t="shared" ca="1" si="136"/>
        <v>T</v>
      </c>
      <c r="H206" s="72" t="str">
        <f t="shared" ca="1" si="137"/>
        <v>E</v>
      </c>
      <c r="I206" s="72">
        <f t="shared" ca="1" si="138"/>
        <v>10</v>
      </c>
      <c r="J206" s="72">
        <f t="shared" ca="1" si="139"/>
        <v>74051</v>
      </c>
      <c r="K206" s="72">
        <f t="shared" ca="1" si="140"/>
        <v>39083</v>
      </c>
      <c r="L206" s="72">
        <f t="shared" ca="1" si="141"/>
        <v>176.80604746885038</v>
      </c>
      <c r="M206" s="72">
        <f ca="1">VLOOKUP(G206,Coef!$C$2:$F$25,4)</f>
        <v>2</v>
      </c>
      <c r="N206" s="31">
        <f ca="1">VLOOKUP(F206,Coef!$C$4:$D$23,2)</f>
        <v>15</v>
      </c>
      <c r="O206" s="31">
        <f ca="1">MOD(VLOOKUP(H206,Coef!$C$2:$G$21,5)+MOD(E206+1,2)*15,20)</f>
        <v>0</v>
      </c>
      <c r="P206" s="31">
        <f ca="1">VLOOKUP(N206,Coef!$A$27:$B$46,2)</f>
        <v>3.56</v>
      </c>
      <c r="Q206" s="31">
        <f ca="1">VLOOKUP(N206,Coef!$A$27:$C$46,3)+O206/10-0.1</f>
        <v>1.9</v>
      </c>
      <c r="R206" s="31">
        <f ca="1">IF(Q206+0.1&lt;P206,Q206+2,Q206)</f>
        <v>3.9</v>
      </c>
      <c r="S206" s="72">
        <f t="shared" ca="1" si="142"/>
        <v>274051</v>
      </c>
      <c r="T206" s="72">
        <f t="shared" ca="1" si="143"/>
        <v>3939083</v>
      </c>
      <c r="U206" s="72">
        <f t="shared" ca="1" si="115"/>
        <v>3939083</v>
      </c>
      <c r="V206" s="72">
        <f t="shared" ca="1" si="116"/>
        <v>0.61899730962636401</v>
      </c>
      <c r="W206" s="72">
        <f ca="1">(Coef!$J$9/(1+Coef!$J$8*(COS(V206))^2)^0.5)*Coef!$J$6</f>
        <v>6382782.2046442432</v>
      </c>
      <c r="X206" s="72">
        <f t="shared" ca="1" si="117"/>
        <v>-3</v>
      </c>
      <c r="Y206" s="72">
        <f t="shared" ca="1" si="118"/>
        <v>-3.5399766552522326E-2</v>
      </c>
      <c r="Z206" s="72">
        <f t="shared" ca="1" si="119"/>
        <v>0.945130757911404</v>
      </c>
      <c r="AA206" s="72">
        <f t="shared" ca="1" si="120"/>
        <v>0.62694884341042978</v>
      </c>
      <c r="AB206" s="72">
        <f t="shared" ca="1" si="121"/>
        <v>1.091562688582066</v>
      </c>
      <c r="AC206" s="72">
        <f t="shared" ca="1" si="122"/>
        <v>0.97540922728915702</v>
      </c>
      <c r="AD206" s="72">
        <f t="shared" ca="1" si="123"/>
        <v>1.7643100779749454</v>
      </c>
      <c r="AE206" s="72">
        <f ca="1">Coef!$J$6*Coef!$J$9*(V206-(Coef!$J$10*AB206)+(Coef!$J$11*AC206)-(Coef!$J$12*AD206))</f>
        <v>3924715.2818556968</v>
      </c>
      <c r="AF206" s="72">
        <f t="shared" ca="1" si="124"/>
        <v>2.2510118132887161E-3</v>
      </c>
      <c r="AG206" s="72">
        <f ca="1">((Coef!$J$8*Y206^2)/2)*(COS(V206))^2</f>
        <v>2.8011636164448614E-6</v>
      </c>
      <c r="AH206" s="72">
        <f t="shared" ca="1" si="125"/>
        <v>-3.5399733499009628E-2</v>
      </c>
      <c r="AI206" s="72">
        <f t="shared" ca="1" si="126"/>
        <v>0.62124831513420031</v>
      </c>
      <c r="AJ206" s="72">
        <f t="shared" ca="1" si="127"/>
        <v>-3.5407127439294028E-2</v>
      </c>
      <c r="AK206" s="72">
        <f t="shared" ca="1" si="128"/>
        <v>-4.3515546308010654E-2</v>
      </c>
      <c r="AL206" s="72">
        <f t="shared" ca="1" si="129"/>
        <v>0.62080012485037295</v>
      </c>
      <c r="AM206" s="72">
        <f ca="1">V206+(1+Coef!$J$8*(COS(V206))^2-(3/2)*Coef!$J$8*SIN(V206)*COS(V206)*(AL206-V206))*(AL206-V206)</f>
        <v>0.62080816902384017</v>
      </c>
      <c r="AN206" s="34" t="str">
        <f t="shared" ca="1" si="130"/>
        <v>30 274051 3939083 N</v>
      </c>
      <c r="AO206" s="33">
        <f t="shared" ca="1" si="131"/>
        <v>35.569687972310291</v>
      </c>
      <c r="AP206" s="33">
        <f t="shared" ca="1" si="132"/>
        <v>-5.4932571466551021</v>
      </c>
      <c r="AQ206" s="72">
        <f ca="1">'MGRS to Dist'!BP206</f>
        <v>375987.68471333798</v>
      </c>
      <c r="AR206" s="72">
        <f ca="1">'MGRS to Dist'!BT206</f>
        <v>38.173766662102992</v>
      </c>
      <c r="AS206" s="72">
        <f ca="1">'MGRS to Dist'!BU206</f>
        <v>-140.37909701452216</v>
      </c>
      <c r="AT206" s="72">
        <f ca="1">'MGRS to Dist'!BV206</f>
        <v>39.620902985477812</v>
      </c>
    </row>
    <row r="207" spans="2:46" ht="16.5" customHeight="1">
      <c r="B207" s="38" t="s">
        <v>466</v>
      </c>
      <c r="C207" s="72" t="str">
        <f t="shared" si="133"/>
        <v>30SWD8860717888</v>
      </c>
      <c r="D207" s="72">
        <f t="array" aca="1" ref="D207" ca="1">MATCH(TRUE,ISERROR(VALUE(MID(C207,ROW(INDIRECT("1:"&amp;LEN(C207))),1))),0)</f>
        <v>3</v>
      </c>
      <c r="E207" s="72">
        <f t="shared" ca="1" si="134"/>
        <v>30</v>
      </c>
      <c r="F207" s="72" t="str">
        <f t="shared" ca="1" si="135"/>
        <v>S</v>
      </c>
      <c r="G207" s="72" t="str">
        <f t="shared" ca="1" si="136"/>
        <v>W</v>
      </c>
      <c r="H207" s="72" t="str">
        <f t="shared" ca="1" si="137"/>
        <v>D</v>
      </c>
      <c r="I207" s="72">
        <f t="shared" ca="1" si="138"/>
        <v>10</v>
      </c>
      <c r="J207" s="72">
        <f t="shared" ca="1" si="139"/>
        <v>88607</v>
      </c>
      <c r="K207" s="72">
        <f t="shared" ca="1" si="140"/>
        <v>17888</v>
      </c>
      <c r="L207" s="72">
        <f t="shared" ca="1" si="141"/>
        <v>176.80604746885038</v>
      </c>
      <c r="M207" s="72">
        <f ca="1">VLOOKUP(G207,Coef!$C$2:$F$25,4)</f>
        <v>5</v>
      </c>
      <c r="N207" s="31">
        <f ca="1">VLOOKUP(F207,Coef!$C$4:$D$23,2)</f>
        <v>15</v>
      </c>
      <c r="O207" s="31">
        <f ca="1">MOD(VLOOKUP(H207,Coef!$C$2:$G$21,5)+MOD(E207+1,2)*15,20)</f>
        <v>19</v>
      </c>
      <c r="P207" s="31">
        <f ca="1">VLOOKUP(N207,Coef!$A$27:$B$46,2)</f>
        <v>3.56</v>
      </c>
      <c r="Q207" s="31">
        <f ca="1">VLOOKUP(N207,Coef!$A$27:$C$46,3)+O207/10-0.1</f>
        <v>3.8</v>
      </c>
      <c r="R207" s="31">
        <f ca="1">IF(Q207+0.1&lt;P207,Q207+2,Q207)</f>
        <v>3.8</v>
      </c>
      <c r="S207" s="72">
        <f t="shared" ca="1" si="142"/>
        <v>588607</v>
      </c>
      <c r="T207" s="72">
        <f t="shared" ca="1" si="143"/>
        <v>3817888</v>
      </c>
      <c r="U207" s="72">
        <f t="shared" ca="1" si="115"/>
        <v>3817888</v>
      </c>
      <c r="V207" s="72">
        <f t="shared" ca="1" si="116"/>
        <v>0.5999524255911286</v>
      </c>
      <c r="W207" s="72">
        <f ca="1">(Coef!$J$9/(1+Coef!$J$8*(COS(V207))^2)^0.5)*Coef!$J$6</f>
        <v>6382399.4436867107</v>
      </c>
      <c r="X207" s="72">
        <f t="shared" ca="1" si="117"/>
        <v>-3</v>
      </c>
      <c r="Y207" s="72">
        <f t="shared" ca="1" si="118"/>
        <v>1.3883023270761836E-2</v>
      </c>
      <c r="Z207" s="72">
        <f t="shared" ca="1" si="119"/>
        <v>0.93200460383632644</v>
      </c>
      <c r="AA207" s="72">
        <f t="shared" ca="1" si="120"/>
        <v>0.63490317506827709</v>
      </c>
      <c r="AB207" s="72">
        <f t="shared" ca="1" si="121"/>
        <v>1.0659547275092918</v>
      </c>
      <c r="AC207" s="72">
        <f t="shared" ca="1" si="122"/>
        <v>0.95819183939903818</v>
      </c>
      <c r="AD207" s="72">
        <f t="shared" ca="1" si="123"/>
        <v>1.7411566602655359</v>
      </c>
      <c r="AE207" s="72">
        <f ca="1">Coef!$J$6*Coef!$J$9*(V207-(Coef!$J$10*AB207)+(Coef!$J$11*AC207)-(Coef!$J$12*AD207))</f>
        <v>3803707.8729455578</v>
      </c>
      <c r="AF207" s="72">
        <f t="shared" ca="1" si="124"/>
        <v>2.2217548712763139E-3</v>
      </c>
      <c r="AG207" s="72">
        <f ca="1">((Coef!$J$8*Y207^2)/2)*(COS(V207))^2</f>
        <v>4.4244064480592616E-7</v>
      </c>
      <c r="AH207" s="72">
        <f t="shared" ca="1" si="125"/>
        <v>1.3883021223290581E-2</v>
      </c>
      <c r="AI207" s="72">
        <f t="shared" ca="1" si="126"/>
        <v>0.60217417947941021</v>
      </c>
      <c r="AJ207" s="72">
        <f t="shared" ca="1" si="127"/>
        <v>1.388346719252298E-2</v>
      </c>
      <c r="AK207" s="72">
        <f t="shared" ca="1" si="128"/>
        <v>1.6845106653786208E-2</v>
      </c>
      <c r="AL207" s="72">
        <f t="shared" ca="1" si="129"/>
        <v>0.6021079485818881</v>
      </c>
      <c r="AM207" s="72">
        <f ca="1">V207+(1+Coef!$J$8*(COS(V207))^2-(3/2)*Coef!$J$8*SIN(V207)*COS(V207)*(AL207-V207))*(AL207-V207)</f>
        <v>0.6021178229187566</v>
      </c>
      <c r="AN207" s="34" t="str">
        <f t="shared" ca="1" si="130"/>
        <v>30 588607 3817888 N</v>
      </c>
      <c r="AO207" s="33">
        <f t="shared" ca="1" si="131"/>
        <v>34.498810022850222</v>
      </c>
      <c r="AP207" s="33">
        <f t="shared" ca="1" si="132"/>
        <v>-2.0348464832903095</v>
      </c>
      <c r="AQ207" s="72">
        <f ca="1">'MGRS to Dist'!BP207</f>
        <v>337176.81868615461</v>
      </c>
      <c r="AR207" s="72">
        <f ca="1">'MGRS to Dist'!BT207</f>
        <v>109.71588447676078</v>
      </c>
      <c r="AS207" s="72">
        <f ca="1">'MGRS to Dist'!BU207</f>
        <v>-68.298268678413763</v>
      </c>
      <c r="AT207" s="72">
        <f ca="1">'MGRS to Dist'!BV207</f>
        <v>111.70173132158624</v>
      </c>
    </row>
    <row r="208" spans="2:46" ht="16.5" customHeight="1">
      <c r="B208" s="38" t="s">
        <v>467</v>
      </c>
      <c r="C208" s="72" t="str">
        <f t="shared" si="133"/>
        <v>30SWD9903339406</v>
      </c>
      <c r="D208" s="72">
        <f t="array" aca="1" ref="D208" ca="1">MATCH(TRUE,ISERROR(VALUE(MID(C208,ROW(INDIRECT("1:"&amp;LEN(C208))),1))),0)</f>
        <v>3</v>
      </c>
      <c r="E208" s="72">
        <f t="shared" ca="1" si="134"/>
        <v>30</v>
      </c>
      <c r="F208" s="72" t="str">
        <f t="shared" ca="1" si="135"/>
        <v>S</v>
      </c>
      <c r="G208" s="72" t="str">
        <f t="shared" ca="1" si="136"/>
        <v>W</v>
      </c>
      <c r="H208" s="72" t="str">
        <f t="shared" ca="1" si="137"/>
        <v>D</v>
      </c>
      <c r="I208" s="72">
        <f t="shared" ca="1" si="138"/>
        <v>10</v>
      </c>
      <c r="J208" s="72">
        <f t="shared" ca="1" si="139"/>
        <v>99033</v>
      </c>
      <c r="K208" s="72">
        <f t="shared" ca="1" si="140"/>
        <v>39406</v>
      </c>
      <c r="L208" s="72">
        <f t="shared" ca="1" si="141"/>
        <v>176.80604746885038</v>
      </c>
      <c r="M208" s="72">
        <f ca="1">VLOOKUP(G208,Coef!$C$2:$F$25,4)</f>
        <v>5</v>
      </c>
      <c r="N208" s="31">
        <f ca="1">VLOOKUP(F208,Coef!$C$4:$D$23,2)</f>
        <v>15</v>
      </c>
      <c r="O208" s="31">
        <f ca="1">MOD(VLOOKUP(H208,Coef!$C$2:$G$21,5)+MOD(E208+1,2)*15,20)</f>
        <v>19</v>
      </c>
      <c r="P208" s="31">
        <f ca="1">VLOOKUP(N208,Coef!$A$27:$B$46,2)</f>
        <v>3.56</v>
      </c>
      <c r="Q208" s="31">
        <f ca="1">VLOOKUP(N208,Coef!$A$27:$C$46,3)+O208/10-0.1</f>
        <v>3.8</v>
      </c>
      <c r="R208" s="31">
        <f ca="1">IF(Q208+0.1&lt;P208,Q208+2,Q208)</f>
        <v>3.8</v>
      </c>
      <c r="S208" s="72">
        <f t="shared" ca="1" si="142"/>
        <v>599033</v>
      </c>
      <c r="T208" s="72">
        <f t="shared" ca="1" si="143"/>
        <v>3839406</v>
      </c>
      <c r="U208" s="72">
        <f t="shared" ca="1" si="115"/>
        <v>3839406</v>
      </c>
      <c r="V208" s="72">
        <f t="shared" ca="1" si="116"/>
        <v>0.6033338176837908</v>
      </c>
      <c r="W208" s="72">
        <f ca="1">(Coef!$J$9/(1+Coef!$J$8*(COS(V208))^2)^0.5)*Coef!$J$6</f>
        <v>6382467.002190087</v>
      </c>
      <c r="X208" s="72">
        <f t="shared" ca="1" si="117"/>
        <v>-3</v>
      </c>
      <c r="Y208" s="72">
        <f t="shared" ca="1" si="118"/>
        <v>1.5516413945582124E-2</v>
      </c>
      <c r="Z208" s="72">
        <f t="shared" ca="1" si="119"/>
        <v>0.9344344195222366</v>
      </c>
      <c r="AA208" s="72">
        <f t="shared" ca="1" si="120"/>
        <v>0.63360972711737062</v>
      </c>
      <c r="AB208" s="72">
        <f t="shared" ca="1" si="121"/>
        <v>1.070551027444909</v>
      </c>
      <c r="AC208" s="72">
        <f t="shared" ca="1" si="122"/>
        <v>0.96131570236302444</v>
      </c>
      <c r="AD208" s="72">
        <f t="shared" ca="1" si="123"/>
        <v>1.7454029181186188</v>
      </c>
      <c r="AE208" s="72">
        <f ca="1">Coef!$J$6*Coef!$J$9*(V208-(Coef!$J$10*AB208)+(Coef!$J$11*AC208)-(Coef!$J$12*AD208))</f>
        <v>3825190.9793225555</v>
      </c>
      <c r="AF208" s="72">
        <f t="shared" ca="1" si="124"/>
        <v>2.2271984598693211E-3</v>
      </c>
      <c r="AG208" s="72">
        <f ca="1">((Coef!$J$8*Y208^2)/2)*(COS(V208))^2</f>
        <v>5.501146302379026E-7</v>
      </c>
      <c r="AH208" s="72">
        <f t="shared" ca="1" si="125"/>
        <v>1.5516411100313352E-2</v>
      </c>
      <c r="AI208" s="72">
        <f t="shared" ca="1" si="126"/>
        <v>0.60556101491844561</v>
      </c>
      <c r="AJ208" s="72">
        <f t="shared" ca="1" si="127"/>
        <v>1.5517033727113161E-2</v>
      </c>
      <c r="AK208" s="72">
        <f t="shared" ca="1" si="128"/>
        <v>1.8870730693164167E-2</v>
      </c>
      <c r="AL208" s="72">
        <f t="shared" ca="1" si="129"/>
        <v>0.60547768311167827</v>
      </c>
      <c r="AM208" s="72">
        <f ca="1">V208+(1+Coef!$J$8*(COS(V208))^2-(3/2)*Coef!$J$8*SIN(V208)*COS(V208)*(AL208-V208))*(AL208-V208)</f>
        <v>0.60548745851333452</v>
      </c>
      <c r="AN208" s="34" t="str">
        <f t="shared" ca="1" si="130"/>
        <v>30 599033 3839406 N</v>
      </c>
      <c r="AO208" s="33">
        <f t="shared" ca="1" si="131"/>
        <v>34.691875920916594</v>
      </c>
      <c r="AP208" s="33">
        <f t="shared" ca="1" si="132"/>
        <v>-1.9187867749537106</v>
      </c>
      <c r="AQ208" s="72">
        <f ca="1">'MGRS to Dist'!BP208</f>
        <v>23917.757825606517</v>
      </c>
      <c r="AR208" s="72">
        <f ca="1">'MGRS to Dist'!BT208</f>
        <v>26.295496924042368</v>
      </c>
      <c r="AS208" s="72">
        <f ca="1">'MGRS to Dist'!BU208</f>
        <v>-153.63860695291339</v>
      </c>
      <c r="AT208" s="72">
        <f ca="1">'MGRS to Dist'!BV208</f>
        <v>26.361393047086608</v>
      </c>
    </row>
    <row r="209" spans="2:46" ht="16.5" customHeight="1">
      <c r="B209" s="38" t="s">
        <v>468</v>
      </c>
      <c r="C209" s="72" t="str">
        <f t="shared" si="133"/>
        <v>29SNS4647976408</v>
      </c>
      <c r="D209" s="72">
        <f t="array" aca="1" ref="D209" ca="1">MATCH(TRUE,ISERROR(VALUE(MID(C209,ROW(INDIRECT("1:"&amp;LEN(C209))),1))),0)</f>
        <v>3</v>
      </c>
      <c r="E209" s="72">
        <f t="shared" ca="1" si="134"/>
        <v>29</v>
      </c>
      <c r="F209" s="72" t="str">
        <f t="shared" ca="1" si="135"/>
        <v>S</v>
      </c>
      <c r="G209" s="72" t="str">
        <f t="shared" ca="1" si="136"/>
        <v>N</v>
      </c>
      <c r="H209" s="72" t="str">
        <f t="shared" ca="1" si="137"/>
        <v>S</v>
      </c>
      <c r="I209" s="72">
        <f t="shared" ca="1" si="138"/>
        <v>10</v>
      </c>
      <c r="J209" s="72">
        <f t="shared" ca="1" si="139"/>
        <v>46479</v>
      </c>
      <c r="K209" s="72">
        <f t="shared" ca="1" si="140"/>
        <v>76408</v>
      </c>
      <c r="L209" s="72">
        <f t="shared" ca="1" si="141"/>
        <v>170.80604746885038</v>
      </c>
      <c r="M209" s="72">
        <f ca="1">VLOOKUP(G209,Coef!$C$2:$F$25,4)</f>
        <v>5</v>
      </c>
      <c r="N209" s="31">
        <f ca="1">VLOOKUP(F209,Coef!$C$4:$D$23,2)</f>
        <v>15</v>
      </c>
      <c r="O209" s="31">
        <f ca="1">MOD(VLOOKUP(H209,Coef!$C$2:$G$21,5)+MOD(E209+1,2)*15,20)</f>
        <v>17</v>
      </c>
      <c r="P209" s="31">
        <f ca="1">VLOOKUP(N209,Coef!$A$27:$B$46,2)</f>
        <v>3.56</v>
      </c>
      <c r="Q209" s="31">
        <f ca="1">VLOOKUP(N209,Coef!$A$27:$C$46,3)+O209/10-0.1</f>
        <v>3.6</v>
      </c>
      <c r="R209" s="31">
        <f ca="1">IF(Q209+0.1&lt;P209,Q209+2,Q209)</f>
        <v>3.6</v>
      </c>
      <c r="S209" s="72">
        <f t="shared" ca="1" si="142"/>
        <v>546479</v>
      </c>
      <c r="T209" s="72">
        <f t="shared" ca="1" si="143"/>
        <v>3676408</v>
      </c>
      <c r="U209" s="72">
        <f t="shared" ca="1" si="115"/>
        <v>3676408</v>
      </c>
      <c r="V209" s="72">
        <f t="shared" ca="1" si="116"/>
        <v>0.57771990615299085</v>
      </c>
      <c r="W209" s="72">
        <f ca="1">(Coef!$J$9/(1+Coef!$J$8*(COS(V209))^2)^0.5)*Coef!$J$6</f>
        <v>6381959.8625764381</v>
      </c>
      <c r="X209" s="72">
        <f t="shared" ca="1" si="117"/>
        <v>-9</v>
      </c>
      <c r="Y209" s="72">
        <f t="shared" ca="1" si="118"/>
        <v>7.282872503249516E-3</v>
      </c>
      <c r="Z209" s="72">
        <f t="shared" ca="1" si="119"/>
        <v>0.91497251928888723</v>
      </c>
      <c r="AA209" s="72">
        <f t="shared" ca="1" si="120"/>
        <v>0.64208935700859304</v>
      </c>
      <c r="AB209" s="72">
        <f t="shared" ca="1" si="121"/>
        <v>1.0352061657974345</v>
      </c>
      <c r="AC209" s="72">
        <f t="shared" ca="1" si="122"/>
        <v>0.93692696360022421</v>
      </c>
      <c r="AD209" s="72">
        <f t="shared" ca="1" si="123"/>
        <v>1.7117420704650803</v>
      </c>
      <c r="AE209" s="72">
        <f ca="1">Coef!$J$6*Coef!$J$9*(V209-(Coef!$J$10*AB209)+(Coef!$J$11*AC209)-(Coef!$J$12*AD209))</f>
        <v>3662474.176053944</v>
      </c>
      <c r="AF209" s="72">
        <f t="shared" ca="1" si="124"/>
        <v>2.1833142555100281E-3</v>
      </c>
      <c r="AG209" s="72">
        <f ca="1">((Coef!$J$8*Y209^2)/2)*(COS(V209))^2</f>
        <v>1.254267898296885E-7</v>
      </c>
      <c r="AH209" s="72">
        <f t="shared" ca="1" si="125"/>
        <v>7.2828721987604093E-3</v>
      </c>
      <c r="AI209" s="72">
        <f t="shared" ca="1" si="126"/>
        <v>0.57990322013465478</v>
      </c>
      <c r="AJ209" s="72">
        <f t="shared" ca="1" si="127"/>
        <v>7.2829365797974499E-3</v>
      </c>
      <c r="AK209" s="72">
        <f t="shared" ca="1" si="128"/>
        <v>8.7060562241031945E-3</v>
      </c>
      <c r="AL209" s="72">
        <f t="shared" ca="1" si="129"/>
        <v>0.57988584914369834</v>
      </c>
      <c r="AM209" s="72">
        <f ca="1">V209+(1+Coef!$J$8*(COS(V209))^2-(3/2)*Coef!$J$8*SIN(V209)*COS(V209)*(AL209-V209))*(AL209-V209)</f>
        <v>0.57989607126646681</v>
      </c>
      <c r="AN209" s="34" t="str">
        <f t="shared" ca="1" si="130"/>
        <v>29 546479 3676408 N</v>
      </c>
      <c r="AO209" s="33">
        <f t="shared" ca="1" si="131"/>
        <v>33.225597439786156</v>
      </c>
      <c r="AP209" s="33">
        <f t="shared" ca="1" si="132"/>
        <v>-8.5011797221552854</v>
      </c>
      <c r="AQ209" s="72">
        <f ca="1">'MGRS to Dist'!BP209</f>
        <v>629641.95149999403</v>
      </c>
      <c r="AR209" s="72">
        <f ca="1">'MGRS to Dist'!BT209</f>
        <v>256.82331652412739</v>
      </c>
      <c r="AS209" s="72">
        <f ca="1">'MGRS to Dist'!BU209</f>
        <v>73.143334886696948</v>
      </c>
      <c r="AT209" s="72">
        <f ca="1">'MGRS to Dist'!BV209</f>
        <v>253.14333488669695</v>
      </c>
    </row>
    <row r="210" spans="2:46" ht="16.5" customHeight="1">
      <c r="B210" s="38" t="s">
        <v>469</v>
      </c>
      <c r="C210" s="72" t="str">
        <f t="shared" si="133"/>
        <v>30SUC1935469382</v>
      </c>
      <c r="D210" s="72">
        <f t="array" aca="1" ref="D210" ca="1">MATCH(TRUE,ISERROR(VALUE(MID(C210,ROW(INDIRECT("1:"&amp;LEN(C210))),1))),0)</f>
        <v>3</v>
      </c>
      <c r="E210" s="72">
        <f t="shared" ca="1" si="134"/>
        <v>30</v>
      </c>
      <c r="F210" s="72" t="str">
        <f t="shared" ca="1" si="135"/>
        <v>S</v>
      </c>
      <c r="G210" s="72" t="str">
        <f t="shared" ca="1" si="136"/>
        <v>U</v>
      </c>
      <c r="H210" s="72" t="str">
        <f t="shared" ca="1" si="137"/>
        <v>C</v>
      </c>
      <c r="I210" s="72">
        <f t="shared" ca="1" si="138"/>
        <v>10</v>
      </c>
      <c r="J210" s="72">
        <f t="shared" ca="1" si="139"/>
        <v>19354</v>
      </c>
      <c r="K210" s="72">
        <f t="shared" ca="1" si="140"/>
        <v>69382</v>
      </c>
      <c r="L210" s="72">
        <f t="shared" ca="1" si="141"/>
        <v>176.80604746885038</v>
      </c>
      <c r="M210" s="72">
        <f ca="1">VLOOKUP(G210,Coef!$C$2:$F$25,4)</f>
        <v>3</v>
      </c>
      <c r="N210" s="31">
        <f ca="1">VLOOKUP(F210,Coef!$C$4:$D$23,2)</f>
        <v>15</v>
      </c>
      <c r="O210" s="31">
        <f ca="1">MOD(VLOOKUP(H210,Coef!$C$2:$G$21,5)+MOD(E210+1,2)*15,20)</f>
        <v>18</v>
      </c>
      <c r="P210" s="31">
        <f ca="1">VLOOKUP(N210,Coef!$A$27:$B$46,2)</f>
        <v>3.56</v>
      </c>
      <c r="Q210" s="31">
        <f ca="1">VLOOKUP(N210,Coef!$A$27:$C$46,3)+O210/10-0.1</f>
        <v>3.6999999999999997</v>
      </c>
      <c r="R210" s="31">
        <f ca="1">IF(Q210+0.1&lt;P210,Q210+2,Q210)</f>
        <v>3.6999999999999997</v>
      </c>
      <c r="S210" s="72">
        <f t="shared" ca="1" si="142"/>
        <v>319354</v>
      </c>
      <c r="T210" s="72">
        <f t="shared" ca="1" si="143"/>
        <v>3769381.9999999995</v>
      </c>
      <c r="U210" s="72">
        <f t="shared" ca="1" si="115"/>
        <v>3769381.9999999995</v>
      </c>
      <c r="V210" s="72">
        <f t="shared" ca="1" si="116"/>
        <v>0.59233007198732368</v>
      </c>
      <c r="W210" s="72">
        <f ca="1">(Coef!$J$9/(1+Coef!$J$8*(COS(V210))^2)^0.5)*Coef!$J$6</f>
        <v>6382247.8162884843</v>
      </c>
      <c r="X210" s="72">
        <f t="shared" ca="1" si="117"/>
        <v>-3</v>
      </c>
      <c r="Y210" s="72">
        <f t="shared" ca="1" si="118"/>
        <v>-2.8304447774491526E-2</v>
      </c>
      <c r="Z210" s="72">
        <f t="shared" ca="1" si="119"/>
        <v>0.92637113071856347</v>
      </c>
      <c r="AA210" s="72">
        <f t="shared" ca="1" si="120"/>
        <v>0.63762676422550979</v>
      </c>
      <c r="AB210" s="72">
        <f t="shared" ca="1" si="121"/>
        <v>1.0555156373466055</v>
      </c>
      <c r="AC210" s="72">
        <f t="shared" ca="1" si="122"/>
        <v>0.9510434190663315</v>
      </c>
      <c r="AD210" s="72">
        <f t="shared" ca="1" si="123"/>
        <v>1.7313664643741056</v>
      </c>
      <c r="AE210" s="72">
        <f ca="1">Coef!$J$6*Coef!$J$9*(V210-(Coef!$J$10*AB210)+(Coef!$J$11*AC210)-(Coef!$J$12*AD210))</f>
        <v>3755283.0263740565</v>
      </c>
      <c r="AF210" s="72">
        <f t="shared" ca="1" si="124"/>
        <v>2.209092161849357E-3</v>
      </c>
      <c r="AG210" s="72">
        <f ca="1">((Coef!$J$8*Y210^2)/2)*(COS(V210))^2</f>
        <v>1.8581825193422143E-6</v>
      </c>
      <c r="AH210" s="72">
        <f t="shared" ca="1" si="125"/>
        <v>-2.8304430242881502E-2</v>
      </c>
      <c r="AI210" s="72">
        <f t="shared" ca="1" si="126"/>
        <v>0.59453916004427665</v>
      </c>
      <c r="AJ210" s="72">
        <f t="shared" ca="1" si="127"/>
        <v>-2.8308209699785147E-2</v>
      </c>
      <c r="AK210" s="72">
        <f t="shared" ca="1" si="128"/>
        <v>-3.4158582031643611E-2</v>
      </c>
      <c r="AL210" s="72">
        <f t="shared" ca="1" si="129"/>
        <v>0.59426842960744952</v>
      </c>
      <c r="AM210" s="72">
        <f ca="1">V210+(1+Coef!$J$8*(COS(V210))^2-(3/2)*Coef!$J$8*SIN(V210)*COS(V210)*(AL210-V210))*(AL210-V210)</f>
        <v>0.59427740373696802</v>
      </c>
      <c r="AN210" s="34" t="str">
        <f t="shared" ca="1" si="130"/>
        <v>30 319354 3769382 N</v>
      </c>
      <c r="AO210" s="33">
        <f t="shared" ca="1" si="131"/>
        <v>34.049587094120326</v>
      </c>
      <c r="AP210" s="33">
        <f t="shared" ca="1" si="132"/>
        <v>-4.957142584564588</v>
      </c>
      <c r="AQ210" s="72">
        <f ca="1">'MGRS to Dist'!BP210</f>
        <v>341242.60180186952</v>
      </c>
      <c r="AR210" s="72">
        <f ca="1">'MGRS to Dist'!BT210</f>
        <v>73.420098285759764</v>
      </c>
      <c r="AS210" s="72">
        <f ca="1">'MGRS to Dist'!BU210</f>
        <v>-104.61624044981032</v>
      </c>
      <c r="AT210" s="72">
        <f ca="1">'MGRS to Dist'!BV210</f>
        <v>75.383759550189666</v>
      </c>
    </row>
    <row r="211" spans="2:46" ht="16.5" customHeight="1">
      <c r="B211" s="38" t="s">
        <v>470</v>
      </c>
      <c r="C211" s="72" t="str">
        <f t="shared" si="133"/>
        <v>29RNQ9417899817</v>
      </c>
      <c r="D211" s="72">
        <f t="array" aca="1" ref="D211" ca="1">MATCH(TRUE,ISERROR(VALUE(MID(C211,ROW(INDIRECT("1:"&amp;LEN(C211))),1))),0)</f>
        <v>3</v>
      </c>
      <c r="E211" s="72">
        <f t="shared" ca="1" si="134"/>
        <v>29</v>
      </c>
      <c r="F211" s="72" t="str">
        <f t="shared" ca="1" si="135"/>
        <v>R</v>
      </c>
      <c r="G211" s="72" t="str">
        <f t="shared" ca="1" si="136"/>
        <v>N</v>
      </c>
      <c r="H211" s="72" t="str">
        <f t="shared" ca="1" si="137"/>
        <v>Q</v>
      </c>
      <c r="I211" s="72">
        <f t="shared" ca="1" si="138"/>
        <v>10</v>
      </c>
      <c r="J211" s="72">
        <f t="shared" ca="1" si="139"/>
        <v>94178</v>
      </c>
      <c r="K211" s="72">
        <f t="shared" ca="1" si="140"/>
        <v>99817</v>
      </c>
      <c r="L211" s="72">
        <f t="shared" ca="1" si="141"/>
        <v>170.80604746885038</v>
      </c>
      <c r="M211" s="72">
        <f ca="1">VLOOKUP(G211,Coef!$C$2:$F$25,4)</f>
        <v>5</v>
      </c>
      <c r="N211" s="31">
        <f ca="1">VLOOKUP(F211,Coef!$C$4:$D$23,2)</f>
        <v>14</v>
      </c>
      <c r="O211" s="31">
        <f ca="1">MOD(VLOOKUP(H211,Coef!$C$2:$G$21,5)+MOD(E211+1,2)*15,20)</f>
        <v>15</v>
      </c>
      <c r="P211" s="31">
        <f ca="1">VLOOKUP(N211,Coef!$A$27:$B$46,2)</f>
        <v>2.67</v>
      </c>
      <c r="Q211" s="31">
        <f ca="1">VLOOKUP(N211,Coef!$A$27:$C$46,3)+O211/10-0.1</f>
        <v>3.4</v>
      </c>
      <c r="R211" s="31">
        <f ca="1">IF(Q211+0.1&lt;P211,Q211+2,Q211)</f>
        <v>3.4</v>
      </c>
      <c r="S211" s="72">
        <f t="shared" ca="1" si="142"/>
        <v>594178</v>
      </c>
      <c r="T211" s="72">
        <f t="shared" ca="1" si="143"/>
        <v>3499817</v>
      </c>
      <c r="U211" s="72">
        <f t="shared" ca="1" si="115"/>
        <v>3499817</v>
      </c>
      <c r="V211" s="72">
        <f t="shared" ca="1" si="116"/>
        <v>0.54996995676014249</v>
      </c>
      <c r="W211" s="72">
        <f ca="1">(Coef!$J$9/(1+Coef!$J$8*(COS(V211))^2)^0.5)*Coef!$J$6</f>
        <v>6381423.3921714062</v>
      </c>
      <c r="X211" s="72">
        <f t="shared" ca="1" si="117"/>
        <v>-9</v>
      </c>
      <c r="Y211" s="72">
        <f t="shared" ca="1" si="118"/>
        <v>1.4758149430350533E-2</v>
      </c>
      <c r="Z211" s="72">
        <f t="shared" ca="1" si="119"/>
        <v>0.89118010345850207</v>
      </c>
      <c r="AA211" s="72">
        <f t="shared" ca="1" si="120"/>
        <v>0.6477318317048365</v>
      </c>
      <c r="AB211" s="72">
        <f t="shared" ca="1" si="121"/>
        <v>0.99556000848939352</v>
      </c>
      <c r="AC211" s="72">
        <f t="shared" ca="1" si="122"/>
        <v>0.90860296429325427</v>
      </c>
      <c r="AD211" s="72">
        <f t="shared" ca="1" si="123"/>
        <v>1.6712674677360491</v>
      </c>
      <c r="AE211" s="72">
        <f ca="1">Coef!$J$6*Coef!$J$9*(V211-(Coef!$J$10*AB211)+(Coef!$J$11*AC211)-(Coef!$J$12*AD211))</f>
        <v>3486231.0823833006</v>
      </c>
      <c r="AF211" s="72">
        <f t="shared" ca="1" si="124"/>
        <v>2.1289791919097971E-3</v>
      </c>
      <c r="AG211" s="72">
        <f ca="1">((Coef!$J$8*Y211^2)/2)*(COS(V211))^2</f>
        <v>5.3344670538239775E-7</v>
      </c>
      <c r="AH211" s="72">
        <f t="shared" ca="1" si="125"/>
        <v>1.4758146806121803E-2</v>
      </c>
      <c r="AI211" s="72">
        <f t="shared" ca="1" si="126"/>
        <v>0.5520989348163553</v>
      </c>
      <c r="AJ211" s="72">
        <f t="shared" ca="1" si="127"/>
        <v>1.4758682539811108E-2</v>
      </c>
      <c r="AK211" s="72">
        <f t="shared" ca="1" si="128"/>
        <v>1.7332348642253071E-2</v>
      </c>
      <c r="AL211" s="72">
        <f t="shared" ca="1" si="129"/>
        <v>0.55203185933909182</v>
      </c>
      <c r="AM211" s="72">
        <f ca="1">V211+(1+Coef!$J$8*(COS(V211))^2-(3/2)*Coef!$J$8*SIN(V211)*COS(V211)*(AL211-V211))*(AL211-V211)</f>
        <v>0.55204194028102349</v>
      </c>
      <c r="AN211" s="34" t="str">
        <f t="shared" ca="1" si="130"/>
        <v>29 594178 3499817 N</v>
      </c>
      <c r="AO211" s="33">
        <f t="shared" ca="1" si="131"/>
        <v>31.62967329231568</v>
      </c>
      <c r="AP211" s="33">
        <f t="shared" ca="1" si="132"/>
        <v>-8.0069295737495967</v>
      </c>
      <c r="AQ211" s="72">
        <f ca="1">'MGRS to Dist'!BP211</f>
        <v>391813.41261808091</v>
      </c>
      <c r="AR211" s="72">
        <f ca="1">'MGRS to Dist'!BT211</f>
        <v>227.47432121367578</v>
      </c>
      <c r="AS211" s="72">
        <f ca="1">'MGRS to Dist'!BU211</f>
        <v>45.819809250288991</v>
      </c>
      <c r="AT211" s="72">
        <f ca="1">'MGRS to Dist'!BV211</f>
        <v>225.81980925028904</v>
      </c>
    </row>
    <row r="212" spans="2:46" ht="16.5" customHeight="1">
      <c r="B212" s="38" t="s">
        <v>471</v>
      </c>
      <c r="C212" s="72" t="str">
        <f t="shared" si="133"/>
        <v>30SWD9918538039</v>
      </c>
      <c r="D212" s="72">
        <f t="array" aca="1" ref="D212" ca="1">MATCH(TRUE,ISERROR(VALUE(MID(C212,ROW(INDIRECT("1:"&amp;LEN(C212))),1))),0)</f>
        <v>3</v>
      </c>
      <c r="E212" s="72">
        <f t="shared" ca="1" si="134"/>
        <v>30</v>
      </c>
      <c r="F212" s="72" t="str">
        <f t="shared" ca="1" si="135"/>
        <v>S</v>
      </c>
      <c r="G212" s="72" t="str">
        <f t="shared" ca="1" si="136"/>
        <v>W</v>
      </c>
      <c r="H212" s="72" t="str">
        <f t="shared" ca="1" si="137"/>
        <v>D</v>
      </c>
      <c r="I212" s="72">
        <f t="shared" ca="1" si="138"/>
        <v>10</v>
      </c>
      <c r="J212" s="72">
        <f t="shared" ca="1" si="139"/>
        <v>99185</v>
      </c>
      <c r="K212" s="72">
        <f t="shared" ca="1" si="140"/>
        <v>38039</v>
      </c>
      <c r="L212" s="72">
        <f t="shared" ca="1" si="141"/>
        <v>176.80604746885038</v>
      </c>
      <c r="M212" s="72">
        <f ca="1">VLOOKUP(G212,Coef!$C$2:$F$25,4)</f>
        <v>5</v>
      </c>
      <c r="N212" s="31">
        <f ca="1">VLOOKUP(F212,Coef!$C$4:$D$23,2)</f>
        <v>15</v>
      </c>
      <c r="O212" s="31">
        <f ca="1">MOD(VLOOKUP(H212,Coef!$C$2:$G$21,5)+MOD(E212+1,2)*15,20)</f>
        <v>19</v>
      </c>
      <c r="P212" s="31">
        <f ca="1">VLOOKUP(N212,Coef!$A$27:$B$46,2)</f>
        <v>3.56</v>
      </c>
      <c r="Q212" s="31">
        <f ca="1">VLOOKUP(N212,Coef!$A$27:$C$46,3)+O212/10-0.1</f>
        <v>3.8</v>
      </c>
      <c r="R212" s="31">
        <f ca="1">IF(Q212+0.1&lt;P212,Q212+2,Q212)</f>
        <v>3.8</v>
      </c>
      <c r="S212" s="72">
        <f t="shared" ca="1" si="142"/>
        <v>599185</v>
      </c>
      <c r="T212" s="72">
        <f t="shared" ca="1" si="143"/>
        <v>3838039</v>
      </c>
      <c r="U212" s="72">
        <f t="shared" ca="1" si="115"/>
        <v>3838039</v>
      </c>
      <c r="V212" s="72">
        <f t="shared" ca="1" si="116"/>
        <v>0.60311900390041551</v>
      </c>
      <c r="W212" s="72">
        <f ca="1">(Coef!$J$9/(1+Coef!$J$8*(COS(V212))^2)^0.5)*Coef!$J$6</f>
        <v>6382462.7050364735</v>
      </c>
      <c r="X212" s="72">
        <f t="shared" ca="1" si="117"/>
        <v>-3</v>
      </c>
      <c r="Y212" s="72">
        <f t="shared" ca="1" si="118"/>
        <v>1.5540239651025613E-2</v>
      </c>
      <c r="Z212" s="72">
        <f t="shared" ca="1" si="119"/>
        <v>0.93428132776758299</v>
      </c>
      <c r="AA212" s="72">
        <f t="shared" ca="1" si="120"/>
        <v>0.63369344291914231</v>
      </c>
      <c r="AB212" s="72">
        <f t="shared" ca="1" si="121"/>
        <v>1.0702596677842071</v>
      </c>
      <c r="AC212" s="72">
        <f t="shared" ca="1" si="122"/>
        <v>0.96111811156794091</v>
      </c>
      <c r="AD212" s="72">
        <f t="shared" ca="1" si="123"/>
        <v>1.7451349186124918</v>
      </c>
      <c r="AE212" s="72">
        <f ca="1">Coef!$J$6*Coef!$J$9*(V212-(Coef!$J$10*AB212)+(Coef!$J$11*AC212)-(Coef!$J$12*AD212))</f>
        <v>3823826.1757512013</v>
      </c>
      <c r="AF212" s="72">
        <f t="shared" ca="1" si="124"/>
        <v>2.2268558244113446E-3</v>
      </c>
      <c r="AG212" s="72">
        <f ca="1">((Coef!$J$8*Y212^2)/2)*(COS(V212))^2</f>
        <v>5.5196868558953163E-7</v>
      </c>
      <c r="AH212" s="72">
        <f t="shared" ca="1" si="125"/>
        <v>1.554023679178373E-2</v>
      </c>
      <c r="AI212" s="72">
        <f t="shared" ca="1" si="126"/>
        <v>0.60534585849567213</v>
      </c>
      <c r="AJ212" s="72">
        <f t="shared" ca="1" si="127"/>
        <v>1.5540862291172575E-2</v>
      </c>
      <c r="AK212" s="72">
        <f t="shared" ca="1" si="128"/>
        <v>1.8896888664102007E-2</v>
      </c>
      <c r="AL212" s="72">
        <f t="shared" ca="1" si="129"/>
        <v>0.60526230903095968</v>
      </c>
      <c r="AM212" s="72">
        <f ca="1">V212+(1+Coef!$J$8*(COS(V212))^2-(3/2)*Coef!$J$8*SIN(V212)*COS(V212)*(AL212-V212))*(AL212-V212)</f>
        <v>0.60527208478630812</v>
      </c>
      <c r="AN212" s="34" t="str">
        <f t="shared" ca="1" si="130"/>
        <v>30 599185 3838039 N</v>
      </c>
      <c r="AO212" s="33">
        <f t="shared" ca="1" si="131"/>
        <v>34.679535915339983</v>
      </c>
      <c r="AP212" s="33">
        <f t="shared" ca="1" si="132"/>
        <v>-1.9172880336183467</v>
      </c>
      <c r="AQ212" s="72">
        <f ca="1">'MGRS to Dist'!BP212</f>
        <v>660974.53997106745</v>
      </c>
      <c r="AR212" s="72">
        <f ca="1">'MGRS to Dist'!BT212</f>
        <v>57.471170603612052</v>
      </c>
      <c r="AS212" s="72">
        <f ca="1">'MGRS to Dist'!BU212</f>
        <v>-119.19502510308128</v>
      </c>
      <c r="AT212" s="72">
        <f ca="1">'MGRS to Dist'!BV212</f>
        <v>60.804974896918736</v>
      </c>
    </row>
    <row r="213" spans="2:46" ht="16.5" customHeight="1">
      <c r="B213" s="38" t="s">
        <v>472</v>
      </c>
      <c r="C213" s="72" t="str">
        <f t="shared" si="133"/>
        <v>30STD3965870197</v>
      </c>
      <c r="D213" s="72">
        <f t="array" aca="1" ref="D213" ca="1">MATCH(TRUE,ISERROR(VALUE(MID(C213,ROW(INDIRECT("1:"&amp;LEN(C213))),1))),0)</f>
        <v>3</v>
      </c>
      <c r="E213" s="72">
        <f t="shared" ca="1" si="134"/>
        <v>30</v>
      </c>
      <c r="F213" s="72" t="str">
        <f t="shared" ca="1" si="135"/>
        <v>S</v>
      </c>
      <c r="G213" s="72" t="str">
        <f t="shared" ca="1" si="136"/>
        <v>T</v>
      </c>
      <c r="H213" s="72" t="str">
        <f t="shared" ca="1" si="137"/>
        <v>D</v>
      </c>
      <c r="I213" s="72">
        <f t="shared" ca="1" si="138"/>
        <v>10</v>
      </c>
      <c r="J213" s="72">
        <f t="shared" ca="1" si="139"/>
        <v>39658</v>
      </c>
      <c r="K213" s="72">
        <f t="shared" ca="1" si="140"/>
        <v>70197</v>
      </c>
      <c r="L213" s="72">
        <f t="shared" ca="1" si="141"/>
        <v>176.80604746885038</v>
      </c>
      <c r="M213" s="72">
        <f ca="1">VLOOKUP(G213,Coef!$C$2:$F$25,4)</f>
        <v>2</v>
      </c>
      <c r="N213" s="31">
        <f ca="1">VLOOKUP(F213,Coef!$C$4:$D$23,2)</f>
        <v>15</v>
      </c>
      <c r="O213" s="31">
        <f ca="1">MOD(VLOOKUP(H213,Coef!$C$2:$G$21,5)+MOD(E213+1,2)*15,20)</f>
        <v>19</v>
      </c>
      <c r="P213" s="31">
        <f ca="1">VLOOKUP(N213,Coef!$A$27:$B$46,2)</f>
        <v>3.56</v>
      </c>
      <c r="Q213" s="31">
        <f ca="1">VLOOKUP(N213,Coef!$A$27:$C$46,3)+O213/10-0.1</f>
        <v>3.8</v>
      </c>
      <c r="R213" s="31">
        <f ca="1">IF(Q213+0.1&lt;P213,Q213+2,Q213)</f>
        <v>3.8</v>
      </c>
      <c r="S213" s="72">
        <f t="shared" ca="1" si="142"/>
        <v>239658</v>
      </c>
      <c r="T213" s="72">
        <f t="shared" ca="1" si="143"/>
        <v>3870197</v>
      </c>
      <c r="U213" s="72">
        <f t="shared" ca="1" si="115"/>
        <v>3870197</v>
      </c>
      <c r="V213" s="72">
        <f t="shared" ca="1" si="116"/>
        <v>0.60817239208313845</v>
      </c>
      <c r="W213" s="72">
        <f ca="1">(Coef!$J$9/(1+Coef!$J$8*(COS(V213))^2)^0.5)*Coef!$J$6</f>
        <v>6382563.9806844005</v>
      </c>
      <c r="X213" s="72">
        <f t="shared" ca="1" si="117"/>
        <v>-3</v>
      </c>
      <c r="Y213" s="72">
        <f t="shared" ca="1" si="118"/>
        <v>-4.078956369068526E-2</v>
      </c>
      <c r="Z213" s="72">
        <f t="shared" ca="1" si="119"/>
        <v>0.93783698628322465</v>
      </c>
      <c r="AA213" s="72">
        <f t="shared" ca="1" si="120"/>
        <v>0.63166887332059252</v>
      </c>
      <c r="AB213" s="72">
        <f t="shared" ca="1" si="121"/>
        <v>1.0770908852247507</v>
      </c>
      <c r="AC213" s="72">
        <f t="shared" ca="1" si="122"/>
        <v>0.96573538224871125</v>
      </c>
      <c r="AD213" s="72">
        <f t="shared" ca="1" si="123"/>
        <v>1.7513766392837535</v>
      </c>
      <c r="AE213" s="72">
        <f ca="1">Coef!$J$6*Coef!$J$9*(V213-(Coef!$J$10*AB213)+(Coef!$J$11*AC213)-(Coef!$J$12*AD213))</f>
        <v>3855933.2371313809</v>
      </c>
      <c r="AF213" s="72">
        <f t="shared" ca="1" si="124"/>
        <v>2.2348013920088523E-3</v>
      </c>
      <c r="AG213" s="72">
        <f ca="1">((Coef!$J$8*Y213^2)/2)*(COS(V213))^2</f>
        <v>3.7762236874855104E-6</v>
      </c>
      <c r="AH213" s="72">
        <f t="shared" ca="1" si="125"/>
        <v>-4.0789512347179722E-2</v>
      </c>
      <c r="AI213" s="72">
        <f t="shared" ca="1" si="126"/>
        <v>0.6104071850360373</v>
      </c>
      <c r="AJ213" s="72">
        <f t="shared" ca="1" si="127"/>
        <v>-4.0800824113316092E-2</v>
      </c>
      <c r="AK213" s="72">
        <f t="shared" ca="1" si="128"/>
        <v>-4.9751555076010957E-2</v>
      </c>
      <c r="AL213" s="72">
        <f t="shared" ca="1" si="129"/>
        <v>0.60982577691532946</v>
      </c>
      <c r="AM213" s="72">
        <f ca="1">V213+(1+Coef!$J$8*(COS(V213))^2-(3/2)*Coef!$J$8*SIN(V213)*COS(V213)*(AL213-V213))*(AL213-V213)</f>
        <v>0.60983326917845515</v>
      </c>
      <c r="AN213" s="34" t="str">
        <f t="shared" ca="1" si="130"/>
        <v>30 239658 3870197 N</v>
      </c>
      <c r="AO213" s="33">
        <f t="shared" ca="1" si="131"/>
        <v>34.940872530590951</v>
      </c>
      <c r="AP213" s="33">
        <f t="shared" ca="1" si="132"/>
        <v>-5.8505541300680957</v>
      </c>
      <c r="AQ213" s="72">
        <f ca="1">'MGRS to Dist'!BP213</f>
        <v>361031.8664956647</v>
      </c>
      <c r="AR213" s="72">
        <f ca="1">'MGRS to Dist'!BT213</f>
        <v>275.74769438263888</v>
      </c>
      <c r="AS213" s="72">
        <f ca="1">'MGRS to Dist'!BU213</f>
        <v>93.50175046253716</v>
      </c>
      <c r="AT213" s="72">
        <f ca="1">'MGRS to Dist'!BV213</f>
        <v>273.50175046253707</v>
      </c>
    </row>
    <row r="214" spans="2:46" ht="16.5" customHeight="1">
      <c r="B214" s="38" t="s">
        <v>473</v>
      </c>
      <c r="C214" s="72" t="str">
        <f t="shared" si="133"/>
        <v>29RNQ9680898796</v>
      </c>
      <c r="D214" s="72">
        <f t="array" aca="1" ref="D214" ca="1">MATCH(TRUE,ISERROR(VALUE(MID(C214,ROW(INDIRECT("1:"&amp;LEN(C214))),1))),0)</f>
        <v>3</v>
      </c>
      <c r="E214" s="72">
        <f t="shared" ca="1" si="134"/>
        <v>29</v>
      </c>
      <c r="F214" s="72" t="str">
        <f t="shared" ca="1" si="135"/>
        <v>R</v>
      </c>
      <c r="G214" s="72" t="str">
        <f t="shared" ca="1" si="136"/>
        <v>N</v>
      </c>
      <c r="H214" s="72" t="str">
        <f t="shared" ca="1" si="137"/>
        <v>Q</v>
      </c>
      <c r="I214" s="72">
        <f t="shared" ca="1" si="138"/>
        <v>10</v>
      </c>
      <c r="J214" s="72">
        <f t="shared" ca="1" si="139"/>
        <v>96808</v>
      </c>
      <c r="K214" s="72">
        <f t="shared" ca="1" si="140"/>
        <v>98796</v>
      </c>
      <c r="L214" s="72">
        <f t="shared" ca="1" si="141"/>
        <v>170.80604746885038</v>
      </c>
      <c r="M214" s="72">
        <f ca="1">VLOOKUP(G214,Coef!$C$2:$F$25,4)</f>
        <v>5</v>
      </c>
      <c r="N214" s="31">
        <f ca="1">VLOOKUP(F214,Coef!$C$4:$D$23,2)</f>
        <v>14</v>
      </c>
      <c r="O214" s="31">
        <f ca="1">MOD(VLOOKUP(H214,Coef!$C$2:$G$21,5)+MOD(E214+1,2)*15,20)</f>
        <v>15</v>
      </c>
      <c r="P214" s="31">
        <f ca="1">VLOOKUP(N214,Coef!$A$27:$B$46,2)</f>
        <v>2.67</v>
      </c>
      <c r="Q214" s="31">
        <f ca="1">VLOOKUP(N214,Coef!$A$27:$C$46,3)+O214/10-0.1</f>
        <v>3.4</v>
      </c>
      <c r="R214" s="31">
        <f ca="1">IF(Q214+0.1&lt;P214,Q214+2,Q214)</f>
        <v>3.4</v>
      </c>
      <c r="S214" s="72">
        <f t="shared" ca="1" si="142"/>
        <v>596808</v>
      </c>
      <c r="T214" s="72">
        <f t="shared" ca="1" si="143"/>
        <v>3498796</v>
      </c>
      <c r="U214" s="72">
        <f t="shared" ca="1" si="115"/>
        <v>3498796</v>
      </c>
      <c r="V214" s="72">
        <f t="shared" ca="1" si="116"/>
        <v>0.54980951427819214</v>
      </c>
      <c r="W214" s="72">
        <f ca="1">(Coef!$J$9/(1+Coef!$J$8*(COS(V214))^2)^0.5)*Coef!$J$6</f>
        <v>6381420.3327315152</v>
      </c>
      <c r="X214" s="72">
        <f t="shared" ca="1" si="117"/>
        <v>-9</v>
      </c>
      <c r="Y214" s="72">
        <f t="shared" ca="1" si="118"/>
        <v>1.5170290460801244E-2</v>
      </c>
      <c r="Z214" s="72">
        <f t="shared" ca="1" si="119"/>
        <v>0.89103448822183851</v>
      </c>
      <c r="AA214" s="72">
        <f t="shared" ca="1" si="120"/>
        <v>0.64775338744280075</v>
      </c>
      <c r="AB214" s="72">
        <f t="shared" ca="1" si="121"/>
        <v>0.99532675838911144</v>
      </c>
      <c r="AC214" s="72">
        <f t="shared" ca="1" si="122"/>
        <v>0.90843341565253377</v>
      </c>
      <c r="AD214" s="72">
        <f t="shared" ca="1" si="123"/>
        <v>1.6710209791675288</v>
      </c>
      <c r="AE214" s="72">
        <f ca="1">Coef!$J$6*Coef!$J$9*(V214-(Coef!$J$10*AB214)+(Coef!$J$11*AC214)-(Coef!$J$12*AD214))</f>
        <v>3485212.2225309978</v>
      </c>
      <c r="AF214" s="72">
        <f t="shared" ca="1" si="124"/>
        <v>2.1286448409186284E-3</v>
      </c>
      <c r="AG214" s="72">
        <f ca="1">((Coef!$J$8*Y214^2)/2)*(COS(V214))^2</f>
        <v>5.6376802836084828E-7</v>
      </c>
      <c r="AH214" s="72">
        <f t="shared" ca="1" si="125"/>
        <v>1.5170287609959664E-2</v>
      </c>
      <c r="AI214" s="72">
        <f t="shared" ca="1" si="126"/>
        <v>0.55193815791904888</v>
      </c>
      <c r="AJ214" s="72">
        <f t="shared" ca="1" si="127"/>
        <v>1.5170869492318384E-2</v>
      </c>
      <c r="AK214" s="72">
        <f t="shared" ca="1" si="128"/>
        <v>1.7814549316863677E-2</v>
      </c>
      <c r="AL214" s="72">
        <f t="shared" ca="1" si="129"/>
        <v>0.55186730974874132</v>
      </c>
      <c r="AM214" s="72">
        <f ca="1">V214+(1+Coef!$J$8*(COS(V214))^2-(3/2)*Coef!$J$8*SIN(V214)*COS(V214)*(AL214-V214))*(AL214-V214)</f>
        <v>0.55187737263441017</v>
      </c>
      <c r="AN214" s="34" t="str">
        <f t="shared" ca="1" si="130"/>
        <v>29 596808 3498796 N</v>
      </c>
      <c r="AO214" s="33">
        <f t="shared" ca="1" si="131"/>
        <v>31.620244260720334</v>
      </c>
      <c r="AP214" s="33">
        <f t="shared" ca="1" si="132"/>
        <v>-7.9793015102160476</v>
      </c>
      <c r="AQ214" s="72">
        <f ca="1">'MGRS to Dist'!BP214</f>
        <v>418254.53919499845</v>
      </c>
      <c r="AR214" s="72">
        <f ca="1">'MGRS to Dist'!BT214</f>
        <v>208.77856345724626</v>
      </c>
      <c r="AS214" s="72">
        <f ca="1">'MGRS to Dist'!BU214</f>
        <v>27.609851818748748</v>
      </c>
      <c r="AT214" s="72">
        <f ca="1">'MGRS to Dist'!BV214</f>
        <v>207.60985181874878</v>
      </c>
    </row>
    <row r="215" spans="2:46" ht="16.5" customHeight="1">
      <c r="B215" s="38" t="s">
        <v>474</v>
      </c>
      <c r="C215" s="72" t="str">
        <f t="shared" si="133"/>
        <v>29RNQ9546898334</v>
      </c>
      <c r="D215" s="72">
        <f t="array" aca="1" ref="D215" ca="1">MATCH(TRUE,ISERROR(VALUE(MID(C215,ROW(INDIRECT("1:"&amp;LEN(C215))),1))),0)</f>
        <v>3</v>
      </c>
      <c r="E215" s="72">
        <f t="shared" ca="1" si="134"/>
        <v>29</v>
      </c>
      <c r="F215" s="72" t="str">
        <f t="shared" ca="1" si="135"/>
        <v>R</v>
      </c>
      <c r="G215" s="72" t="str">
        <f t="shared" ca="1" si="136"/>
        <v>N</v>
      </c>
      <c r="H215" s="72" t="str">
        <f t="shared" ca="1" si="137"/>
        <v>Q</v>
      </c>
      <c r="I215" s="72">
        <f t="shared" ca="1" si="138"/>
        <v>10</v>
      </c>
      <c r="J215" s="72">
        <f t="shared" ca="1" si="139"/>
        <v>95468</v>
      </c>
      <c r="K215" s="72">
        <f t="shared" ca="1" si="140"/>
        <v>98334</v>
      </c>
      <c r="L215" s="72">
        <f t="shared" ca="1" si="141"/>
        <v>170.80604746885038</v>
      </c>
      <c r="M215" s="72">
        <f ca="1">VLOOKUP(G215,Coef!$C$2:$F$25,4)</f>
        <v>5</v>
      </c>
      <c r="N215" s="31">
        <f ca="1">VLOOKUP(F215,Coef!$C$4:$D$23,2)</f>
        <v>14</v>
      </c>
      <c r="O215" s="31">
        <f ca="1">MOD(VLOOKUP(H215,Coef!$C$2:$G$21,5)+MOD(E215+1,2)*15,20)</f>
        <v>15</v>
      </c>
      <c r="P215" s="31">
        <f ca="1">VLOOKUP(N215,Coef!$A$27:$B$46,2)</f>
        <v>2.67</v>
      </c>
      <c r="Q215" s="31">
        <f ca="1">VLOOKUP(N215,Coef!$A$27:$C$46,3)+O215/10-0.1</f>
        <v>3.4</v>
      </c>
      <c r="R215" s="31">
        <f ca="1">IF(Q215+0.1&lt;P215,Q215+2,Q215)</f>
        <v>3.4</v>
      </c>
      <c r="S215" s="72">
        <f t="shared" ca="1" si="142"/>
        <v>595468</v>
      </c>
      <c r="T215" s="72">
        <f t="shared" ca="1" si="143"/>
        <v>3498334</v>
      </c>
      <c r="U215" s="72">
        <f t="shared" ca="1" si="115"/>
        <v>3498334</v>
      </c>
      <c r="V215" s="72">
        <f t="shared" ca="1" si="116"/>
        <v>0.5497369144479658</v>
      </c>
      <c r="W215" s="72">
        <f ca="1">(Coef!$J$9/(1+Coef!$J$8*(COS(V215))^2)^0.5)*Coef!$J$6</f>
        <v>6381418.9485082272</v>
      </c>
      <c r="X215" s="72">
        <f t="shared" ca="1" si="117"/>
        <v>-9</v>
      </c>
      <c r="Y215" s="72">
        <f t="shared" ca="1" si="118"/>
        <v>1.4960309105284082E-2</v>
      </c>
      <c r="Z215" s="72">
        <f t="shared" ca="1" si="119"/>
        <v>0.89096856753237319</v>
      </c>
      <c r="AA215" s="72">
        <f t="shared" ca="1" si="120"/>
        <v>0.6477630989152714</v>
      </c>
      <c r="AB215" s="72">
        <f t="shared" ca="1" si="121"/>
        <v>0.99522119821415234</v>
      </c>
      <c r="AC215" s="72">
        <f t="shared" ca="1" si="122"/>
        <v>0.90835667338943205</v>
      </c>
      <c r="AD215" s="72">
        <f t="shared" ca="1" si="123"/>
        <v>1.6709093958937775</v>
      </c>
      <c r="AE215" s="72">
        <f ca="1">Coef!$J$6*Coef!$J$9*(V215-(Coef!$J$10*AB215)+(Coef!$J$11*AC215)-(Coef!$J$12*AD215))</f>
        <v>3484751.1914241374</v>
      </c>
      <c r="AF215" s="72">
        <f t="shared" ca="1" si="124"/>
        <v>2.1284934722923623E-3</v>
      </c>
      <c r="AG215" s="72">
        <f ca="1">((Coef!$J$8*Y215^2)/2)*(COS(V215))^2</f>
        <v>5.4831790396395011E-7</v>
      </c>
      <c r="AH215" s="72">
        <f t="shared" ca="1" si="125"/>
        <v>1.4960306370948971E-2</v>
      </c>
      <c r="AI215" s="72">
        <f t="shared" ca="1" si="126"/>
        <v>0.55186540675316709</v>
      </c>
      <c r="AJ215" s="72">
        <f t="shared" ca="1" si="127"/>
        <v>1.4960864423467002E-2</v>
      </c>
      <c r="AK215" s="72">
        <f t="shared" ca="1" si="128"/>
        <v>1.7567213026490461E-2</v>
      </c>
      <c r="AL215" s="72">
        <f t="shared" ca="1" si="129"/>
        <v>0.55179651731789225</v>
      </c>
      <c r="AM215" s="72">
        <f ca="1">V215+(1+Coef!$J$8*(COS(V215))^2-(3/2)*Coef!$J$8*SIN(V215)*COS(V215)*(AL215-V215))*(AL215-V215)</f>
        <v>0.55180658992451925</v>
      </c>
      <c r="AN215" s="34" t="str">
        <f t="shared" ca="1" si="130"/>
        <v>29 595468 3498334 N</v>
      </c>
      <c r="AO215" s="33">
        <f t="shared" ca="1" si="131"/>
        <v>31.616188710181092</v>
      </c>
      <c r="AP215" s="33">
        <f t="shared" ca="1" si="132"/>
        <v>-7.9934728357748552</v>
      </c>
      <c r="AQ215" s="72">
        <f ca="1">'MGRS to Dist'!BP215</f>
        <v>1417.8129875766901</v>
      </c>
      <c r="AR215" s="72">
        <f ca="1">'MGRS to Dist'!BT215</f>
        <v>251.4279938855916</v>
      </c>
      <c r="AS215" s="72">
        <f ca="1">'MGRS to Dist'!BU215</f>
        <v>71.420564473538292</v>
      </c>
      <c r="AT215" s="72">
        <f ca="1">'MGRS to Dist'!BV215</f>
        <v>251.42056447353832</v>
      </c>
    </row>
    <row r="216" spans="2:46" ht="16.5" customHeight="1">
      <c r="B216" s="38" t="s">
        <v>475</v>
      </c>
      <c r="C216" s="72" t="str">
        <f t="shared" si="133"/>
        <v>29SQT2960788972</v>
      </c>
      <c r="D216" s="72">
        <f t="array" aca="1" ref="D216" ca="1">MATCH(TRUE,ISERROR(VALUE(MID(C216,ROW(INDIRECT("1:"&amp;LEN(C216))),1))),0)</f>
        <v>3</v>
      </c>
      <c r="E216" s="72">
        <f t="shared" ca="1" si="134"/>
        <v>29</v>
      </c>
      <c r="F216" s="72" t="str">
        <f t="shared" ca="1" si="135"/>
        <v>S</v>
      </c>
      <c r="G216" s="72" t="str">
        <f t="shared" ca="1" si="136"/>
        <v>Q</v>
      </c>
      <c r="H216" s="72" t="str">
        <f t="shared" ca="1" si="137"/>
        <v>T</v>
      </c>
      <c r="I216" s="72">
        <f t="shared" ca="1" si="138"/>
        <v>10</v>
      </c>
      <c r="J216" s="72">
        <f t="shared" ca="1" si="139"/>
        <v>29607</v>
      </c>
      <c r="K216" s="72">
        <f t="shared" ca="1" si="140"/>
        <v>88972</v>
      </c>
      <c r="L216" s="72">
        <f t="shared" ca="1" si="141"/>
        <v>170.80604746885038</v>
      </c>
      <c r="M216" s="72">
        <f ca="1">VLOOKUP(G216,Coef!$C$2:$F$25,4)</f>
        <v>7</v>
      </c>
      <c r="N216" s="31">
        <f ca="1">VLOOKUP(F216,Coef!$C$4:$D$23,2)</f>
        <v>15</v>
      </c>
      <c r="O216" s="31">
        <f ca="1">MOD(VLOOKUP(H216,Coef!$C$2:$G$21,5)+MOD(E216+1,2)*15,20)</f>
        <v>18</v>
      </c>
      <c r="P216" s="31">
        <f ca="1">VLOOKUP(N216,Coef!$A$27:$B$46,2)</f>
        <v>3.56</v>
      </c>
      <c r="Q216" s="31">
        <f ca="1">VLOOKUP(N216,Coef!$A$27:$C$46,3)+O216/10-0.1</f>
        <v>3.6999999999999997</v>
      </c>
      <c r="R216" s="31">
        <f ca="1">IF(Q216+0.1&lt;P216,Q216+2,Q216)</f>
        <v>3.6999999999999997</v>
      </c>
      <c r="S216" s="72">
        <f t="shared" ca="1" si="142"/>
        <v>729607</v>
      </c>
      <c r="T216" s="72">
        <f t="shared" ca="1" si="143"/>
        <v>3788971.9999999995</v>
      </c>
      <c r="U216" s="72">
        <f t="shared" ca="1" si="115"/>
        <v>3788971.9999999995</v>
      </c>
      <c r="V216" s="72">
        <f t="shared" ca="1" si="116"/>
        <v>0.5954084933599072</v>
      </c>
      <c r="W216" s="72">
        <f ca="1">(Coef!$J$9/(1+Coef!$J$8*(COS(V216))^2)^0.5)*Coef!$J$6</f>
        <v>6382308.9415788865</v>
      </c>
      <c r="X216" s="72">
        <f t="shared" ca="1" si="117"/>
        <v>-9</v>
      </c>
      <c r="Y216" s="72">
        <f t="shared" ca="1" si="118"/>
        <v>3.5975538336005197E-2</v>
      </c>
      <c r="Z216" s="72">
        <f t="shared" ca="1" si="119"/>
        <v>0.92867229856736611</v>
      </c>
      <c r="AA216" s="72">
        <f t="shared" ca="1" si="120"/>
        <v>0.63655902288551613</v>
      </c>
      <c r="AB216" s="72">
        <f t="shared" ca="1" si="121"/>
        <v>1.0597446426435901</v>
      </c>
      <c r="AC216" s="72">
        <f t="shared" ca="1" si="122"/>
        <v>0.95394823770407167</v>
      </c>
      <c r="AD216" s="72">
        <f t="shared" ca="1" si="123"/>
        <v>1.735356993057005</v>
      </c>
      <c r="AE216" s="72">
        <f ca="1">Coef!$J$6*Coef!$J$9*(V216-(Coef!$J$10*AB216)+(Coef!$J$11*AC216)-(Coef!$J$12*AD216))</f>
        <v>3774839.8357463581</v>
      </c>
      <c r="AF216" s="72">
        <f t="shared" ca="1" si="124"/>
        <v>2.2142714154080581E-3</v>
      </c>
      <c r="AG216" s="72">
        <f ca="1">((Coef!$J$8*Y216^2)/2)*(COS(V216))^2</f>
        <v>2.9894291303208033E-6</v>
      </c>
      <c r="AH216" s="72">
        <f t="shared" ca="1" si="125"/>
        <v>3.5975502487231102E-2</v>
      </c>
      <c r="AI216" s="72">
        <f t="shared" ca="1" si="126"/>
        <v>0.59762275815590782</v>
      </c>
      <c r="AJ216" s="72">
        <f t="shared" ca="1" si="127"/>
        <v>3.5983263125830889E-2</v>
      </c>
      <c r="AK216" s="72">
        <f t="shared" ca="1" si="128"/>
        <v>4.3500213094105546E-2</v>
      </c>
      <c r="AL216" s="72">
        <f t="shared" ca="1" si="129"/>
        <v>0.59718259867995538</v>
      </c>
      <c r="AM216" s="72">
        <f ca="1">V216+(1+Coef!$J$8*(COS(V216))^2-(3/2)*Coef!$J$8*SIN(V216)*COS(V216)*(AL216-V216))*(AL216-V216)</f>
        <v>0.59719077954894273</v>
      </c>
      <c r="AN216" s="34" t="str">
        <f t="shared" ca="1" si="130"/>
        <v>29 729607 3788972 N</v>
      </c>
      <c r="AO216" s="33">
        <f t="shared" ca="1" si="131"/>
        <v>34.216511232281974</v>
      </c>
      <c r="AP216" s="33">
        <f t="shared" ca="1" si="132"/>
        <v>-6.5076213817880326</v>
      </c>
      <c r="AQ216" s="72">
        <f ca="1">'MGRS to Dist'!BP216</f>
        <v>320117.18315788405</v>
      </c>
      <c r="AR216" s="72">
        <f ca="1">'MGRS to Dist'!BT216</f>
        <v>25.22538847695688</v>
      </c>
      <c r="AS216" s="72">
        <f ca="1">'MGRS to Dist'!BU216</f>
        <v>-153.96693918584108</v>
      </c>
      <c r="AT216" s="72">
        <f ca="1">'MGRS to Dist'!BV216</f>
        <v>26.033060814158887</v>
      </c>
    </row>
    <row r="217" spans="2:46" ht="16.5" customHeight="1">
      <c r="B217" s="38" t="s">
        <v>476</v>
      </c>
      <c r="C217" s="72" t="str">
        <f t="shared" si="133"/>
        <v>29SNS3634270732</v>
      </c>
      <c r="D217" s="72">
        <f t="array" aca="1" ref="D217" ca="1">MATCH(TRUE,ISERROR(VALUE(MID(C217,ROW(INDIRECT("1:"&amp;LEN(C217))),1))),0)</f>
        <v>3</v>
      </c>
      <c r="E217" s="72">
        <f t="shared" ca="1" si="134"/>
        <v>29</v>
      </c>
      <c r="F217" s="72" t="str">
        <f t="shared" ca="1" si="135"/>
        <v>S</v>
      </c>
      <c r="G217" s="72" t="str">
        <f t="shared" ca="1" si="136"/>
        <v>N</v>
      </c>
      <c r="H217" s="72" t="str">
        <f t="shared" ca="1" si="137"/>
        <v>S</v>
      </c>
      <c r="I217" s="72">
        <f t="shared" ca="1" si="138"/>
        <v>10</v>
      </c>
      <c r="J217" s="72">
        <f t="shared" ca="1" si="139"/>
        <v>36342</v>
      </c>
      <c r="K217" s="72">
        <f t="shared" ca="1" si="140"/>
        <v>70732</v>
      </c>
      <c r="L217" s="72">
        <f t="shared" ca="1" si="141"/>
        <v>170.80604746885038</v>
      </c>
      <c r="M217" s="72">
        <f ca="1">VLOOKUP(G217,Coef!$C$2:$F$25,4)</f>
        <v>5</v>
      </c>
      <c r="N217" s="31">
        <f ca="1">VLOOKUP(F217,Coef!$C$4:$D$23,2)</f>
        <v>15</v>
      </c>
      <c r="O217" s="31">
        <f ca="1">MOD(VLOOKUP(H217,Coef!$C$2:$G$21,5)+MOD(E217+1,2)*15,20)</f>
        <v>17</v>
      </c>
      <c r="P217" s="31">
        <f ca="1">VLOOKUP(N217,Coef!$A$27:$B$46,2)</f>
        <v>3.56</v>
      </c>
      <c r="Q217" s="31">
        <f ca="1">VLOOKUP(N217,Coef!$A$27:$C$46,3)+O217/10-0.1</f>
        <v>3.6</v>
      </c>
      <c r="R217" s="31">
        <f ca="1">IF(Q217+0.1&lt;P217,Q217+2,Q217)</f>
        <v>3.6</v>
      </c>
      <c r="S217" s="72">
        <f t="shared" ca="1" si="142"/>
        <v>536342</v>
      </c>
      <c r="T217" s="72">
        <f t="shared" ca="1" si="143"/>
        <v>3670732</v>
      </c>
      <c r="U217" s="72">
        <f t="shared" ca="1" si="115"/>
        <v>3670732</v>
      </c>
      <c r="V217" s="72">
        <f t="shared" ca="1" si="116"/>
        <v>0.57682796538163894</v>
      </c>
      <c r="W217" s="72">
        <f ca="1">(Coef!$J$9/(1+Coef!$J$8*(COS(V217))^2)^0.5)*Coef!$J$6</f>
        <v>6381942.4013970057</v>
      </c>
      <c r="X217" s="72">
        <f t="shared" ca="1" si="117"/>
        <v>-9</v>
      </c>
      <c r="Y217" s="72">
        <f t="shared" ca="1" si="118"/>
        <v>5.6945045433259853E-3</v>
      </c>
      <c r="Z217" s="72">
        <f t="shared" ca="1" si="119"/>
        <v>0.91425123881838766</v>
      </c>
      <c r="AA217" s="72">
        <f t="shared" ca="1" si="120"/>
        <v>0.64232902034200434</v>
      </c>
      <c r="AB217" s="72">
        <f t="shared" ca="1" si="121"/>
        <v>1.0339535847908328</v>
      </c>
      <c r="AC217" s="72">
        <f t="shared" ca="1" si="122"/>
        <v>0.93604744367862558</v>
      </c>
      <c r="AD217" s="72">
        <f t="shared" ca="1" si="123"/>
        <v>1.7105069321779387</v>
      </c>
      <c r="AE217" s="72">
        <f ca="1">Coef!$J$6*Coef!$J$9*(V217-(Coef!$J$10*AB217)+(Coef!$J$11*AC217)-(Coef!$J$12*AD217))</f>
        <v>3656808.6642400566</v>
      </c>
      <c r="AF217" s="72">
        <f t="shared" ca="1" si="124"/>
        <v>2.1816768131432112E-3</v>
      </c>
      <c r="AG217" s="72">
        <f ca="1">((Coef!$J$8*Y217^2)/2)*(COS(V217))^2</f>
        <v>7.6771733308641804E-8</v>
      </c>
      <c r="AH217" s="72">
        <f t="shared" ca="1" si="125"/>
        <v>5.6945043976003237E-3</v>
      </c>
      <c r="AI217" s="72">
        <f t="shared" ca="1" si="126"/>
        <v>0.57900964202729099</v>
      </c>
      <c r="AJ217" s="72">
        <f t="shared" ca="1" si="127"/>
        <v>5.6945351739601802E-3</v>
      </c>
      <c r="AK217" s="72">
        <f t="shared" ca="1" si="128"/>
        <v>6.8033613354970667E-3</v>
      </c>
      <c r="AL217" s="72">
        <f t="shared" ca="1" si="129"/>
        <v>0.578999042444031</v>
      </c>
      <c r="AM217" s="72">
        <f ca="1">V217+(1+Coef!$J$8*(COS(V217))^2-(3/2)*Coef!$J$8*SIN(V217)*COS(V217)*(AL217-V217))*(AL217-V217)</f>
        <v>0.57900930069904133</v>
      </c>
      <c r="AN217" s="34" t="str">
        <f t="shared" ca="1" si="130"/>
        <v>29 536342 3670732 N</v>
      </c>
      <c r="AO217" s="33">
        <f t="shared" ca="1" si="131"/>
        <v>33.174789228876257</v>
      </c>
      <c r="AP217" s="33">
        <f t="shared" ca="1" si="132"/>
        <v>-8.6101961089735308</v>
      </c>
      <c r="AQ217" s="72">
        <f ca="1">'MGRS to Dist'!BP217</f>
        <v>226598.7425929209</v>
      </c>
      <c r="AR217" s="72">
        <f ca="1">'MGRS to Dist'!BT217</f>
        <v>239.81283760637746</v>
      </c>
      <c r="AS217" s="72">
        <f ca="1">'MGRS to Dist'!BU217</f>
        <v>58.646229716526165</v>
      </c>
      <c r="AT217" s="72">
        <f ca="1">'MGRS to Dist'!BV217</f>
        <v>238.64622971652614</v>
      </c>
    </row>
    <row r="218" spans="2:46" ht="16.5" customHeight="1">
      <c r="B218" s="38" t="s">
        <v>477</v>
      </c>
      <c r="C218" s="72" t="str">
        <f t="shared" si="133"/>
        <v>29SNS4627879808</v>
      </c>
      <c r="D218" s="72">
        <f t="array" aca="1" ref="D218" ca="1">MATCH(TRUE,ISERROR(VALUE(MID(C218,ROW(INDIRECT("1:"&amp;LEN(C218))),1))),0)</f>
        <v>3</v>
      </c>
      <c r="E218" s="72">
        <f t="shared" ca="1" si="134"/>
        <v>29</v>
      </c>
      <c r="F218" s="72" t="str">
        <f t="shared" ca="1" si="135"/>
        <v>S</v>
      </c>
      <c r="G218" s="72" t="str">
        <f t="shared" ca="1" si="136"/>
        <v>N</v>
      </c>
      <c r="H218" s="72" t="str">
        <f t="shared" ca="1" si="137"/>
        <v>S</v>
      </c>
      <c r="I218" s="72">
        <f t="shared" ca="1" si="138"/>
        <v>10</v>
      </c>
      <c r="J218" s="72">
        <f t="shared" ca="1" si="139"/>
        <v>46278</v>
      </c>
      <c r="K218" s="72">
        <f t="shared" ca="1" si="140"/>
        <v>79808</v>
      </c>
      <c r="L218" s="72">
        <f t="shared" ca="1" si="141"/>
        <v>170.80604746885038</v>
      </c>
      <c r="M218" s="72">
        <f ca="1">VLOOKUP(G218,Coef!$C$2:$F$25,4)</f>
        <v>5</v>
      </c>
      <c r="N218" s="31">
        <f ca="1">VLOOKUP(F218,Coef!$C$4:$D$23,2)</f>
        <v>15</v>
      </c>
      <c r="O218" s="31">
        <f ca="1">MOD(VLOOKUP(H218,Coef!$C$2:$G$21,5)+MOD(E218+1,2)*15,20)</f>
        <v>17</v>
      </c>
      <c r="P218" s="31">
        <f ca="1">VLOOKUP(N218,Coef!$A$27:$B$46,2)</f>
        <v>3.56</v>
      </c>
      <c r="Q218" s="31">
        <f ca="1">VLOOKUP(N218,Coef!$A$27:$C$46,3)+O218/10-0.1</f>
        <v>3.6</v>
      </c>
      <c r="R218" s="31">
        <f ca="1">IF(Q218+0.1&lt;P218,Q218+2,Q218)</f>
        <v>3.6</v>
      </c>
      <c r="S218" s="72">
        <f t="shared" ca="1" si="142"/>
        <v>546278</v>
      </c>
      <c r="T218" s="72">
        <f t="shared" ca="1" si="143"/>
        <v>3679808</v>
      </c>
      <c r="U218" s="72">
        <f t="shared" ca="1" si="115"/>
        <v>3679808</v>
      </c>
      <c r="V218" s="72">
        <f t="shared" ca="1" si="116"/>
        <v>0.57825419061785988</v>
      </c>
      <c r="W218" s="72">
        <f ca="1">(Coef!$J$9/(1+Coef!$J$8*(COS(V218))^2)^0.5)*Coef!$J$6</f>
        <v>6381970.328710435</v>
      </c>
      <c r="X218" s="72">
        <f t="shared" ca="1" si="117"/>
        <v>-9</v>
      </c>
      <c r="Y218" s="72">
        <f t="shared" ca="1" si="118"/>
        <v>7.2513655840438715E-3</v>
      </c>
      <c r="Z218" s="72">
        <f t="shared" ca="1" si="119"/>
        <v>0.91540318165897039</v>
      </c>
      <c r="AA218" s="72">
        <f t="shared" ca="1" si="120"/>
        <v>0.64194397247369694</v>
      </c>
      <c r="AB218" s="72">
        <f t="shared" ca="1" si="121"/>
        <v>1.035955781447345</v>
      </c>
      <c r="AC218" s="72">
        <f t="shared" ca="1" si="122"/>
        <v>0.93745282920393302</v>
      </c>
      <c r="AD218" s="72">
        <f t="shared" ca="1" si="123"/>
        <v>1.7124798742833252</v>
      </c>
      <c r="AE218" s="72">
        <f ca="1">Coef!$J$6*Coef!$J$9*(V218-(Coef!$J$10*AB218)+(Coef!$J$11*AC218)-(Coef!$J$12*AD218))</f>
        <v>3665867.9157675565</v>
      </c>
      <c r="AF218" s="72">
        <f t="shared" ca="1" si="124"/>
        <v>2.1842916081467058E-3</v>
      </c>
      <c r="AG218" s="72">
        <f ca="1">((Coef!$J$8*Y218^2)/2)*(COS(V218))^2</f>
        <v>1.2425726263163228E-7</v>
      </c>
      <c r="AH218" s="72">
        <f t="shared" ca="1" si="125"/>
        <v>7.2513652836989255E-3</v>
      </c>
      <c r="AI218" s="72">
        <f t="shared" ca="1" si="126"/>
        <v>0.58043848195459247</v>
      </c>
      <c r="AJ218" s="72">
        <f t="shared" ca="1" si="127"/>
        <v>7.2514288327749643E-3</v>
      </c>
      <c r="AK218" s="72">
        <f t="shared" ca="1" si="128"/>
        <v>8.6714350120057279E-3</v>
      </c>
      <c r="AL218" s="72">
        <f t="shared" ca="1" si="129"/>
        <v>0.58042124081698376</v>
      </c>
      <c r="AM218" s="72">
        <f ca="1">V218+(1+Coef!$J$8*(COS(V218))^2-(3/2)*Coef!$J$8*SIN(V218)*COS(V218)*(AL218-V218))*(AL218-V218)</f>
        <v>0.58043146100254706</v>
      </c>
      <c r="AN218" s="34" t="str">
        <f t="shared" ca="1" si="130"/>
        <v>29 546278 3679808 N</v>
      </c>
      <c r="AO218" s="33">
        <f t="shared" ca="1" si="131"/>
        <v>33.256273012058173</v>
      </c>
      <c r="AP218" s="33">
        <f t="shared" ca="1" si="132"/>
        <v>-8.503163371490098</v>
      </c>
      <c r="AQ218" s="72">
        <f ca="1">'MGRS to Dist'!BP218</f>
        <v>13462.361184150408</v>
      </c>
      <c r="AR218" s="72">
        <f ca="1">'MGRS to Dist'!BT218</f>
        <v>47.669349843216594</v>
      </c>
      <c r="AS218" s="72">
        <f ca="1">'MGRS to Dist'!BU218</f>
        <v>-132.27201866414961</v>
      </c>
      <c r="AT218" s="72">
        <f ca="1">'MGRS to Dist'!BV218</f>
        <v>47.727981335850359</v>
      </c>
    </row>
    <row r="219" spans="2:46" ht="16.5" customHeight="1">
      <c r="B219" s="38" t="s">
        <v>478</v>
      </c>
      <c r="C219" s="72" t="str">
        <f t="shared" si="133"/>
        <v>29SNS4895178378</v>
      </c>
      <c r="D219" s="72">
        <f t="array" aca="1" ref="D219" ca="1">MATCH(TRUE,ISERROR(VALUE(MID(C219,ROW(INDIRECT("1:"&amp;LEN(C219))),1))),0)</f>
        <v>3</v>
      </c>
      <c r="E219" s="72">
        <f t="shared" ca="1" si="134"/>
        <v>29</v>
      </c>
      <c r="F219" s="72" t="str">
        <f t="shared" ca="1" si="135"/>
        <v>S</v>
      </c>
      <c r="G219" s="72" t="str">
        <f t="shared" ca="1" si="136"/>
        <v>N</v>
      </c>
      <c r="H219" s="72" t="str">
        <f t="shared" ca="1" si="137"/>
        <v>S</v>
      </c>
      <c r="I219" s="72">
        <f t="shared" ca="1" si="138"/>
        <v>10</v>
      </c>
      <c r="J219" s="72">
        <f t="shared" ca="1" si="139"/>
        <v>48951</v>
      </c>
      <c r="K219" s="72">
        <f t="shared" ca="1" si="140"/>
        <v>78378</v>
      </c>
      <c r="L219" s="72">
        <f t="shared" ca="1" si="141"/>
        <v>170.80604746885038</v>
      </c>
      <c r="M219" s="72">
        <f ca="1">VLOOKUP(G219,Coef!$C$2:$F$25,4)</f>
        <v>5</v>
      </c>
      <c r="N219" s="31">
        <f ca="1">VLOOKUP(F219,Coef!$C$4:$D$23,2)</f>
        <v>15</v>
      </c>
      <c r="O219" s="31">
        <f ca="1">MOD(VLOOKUP(H219,Coef!$C$2:$G$21,5)+MOD(E219+1,2)*15,20)</f>
        <v>17</v>
      </c>
      <c r="P219" s="31">
        <f ca="1">VLOOKUP(N219,Coef!$A$27:$B$46,2)</f>
        <v>3.56</v>
      </c>
      <c r="Q219" s="31">
        <f ca="1">VLOOKUP(N219,Coef!$A$27:$C$46,3)+O219/10-0.1</f>
        <v>3.6</v>
      </c>
      <c r="R219" s="31">
        <f ca="1">IF(Q219+0.1&lt;P219,Q219+2,Q219)</f>
        <v>3.6</v>
      </c>
      <c r="S219" s="72">
        <f t="shared" ca="1" si="142"/>
        <v>548951</v>
      </c>
      <c r="T219" s="72">
        <f t="shared" ca="1" si="143"/>
        <v>3678378</v>
      </c>
      <c r="U219" s="72">
        <f t="shared" ca="1" si="115"/>
        <v>3678378</v>
      </c>
      <c r="V219" s="72">
        <f t="shared" ca="1" si="116"/>
        <v>0.57802947685763562</v>
      </c>
      <c r="W219" s="72">
        <f ca="1">(Coef!$J$9/(1+Coef!$J$8*(COS(V219))^2)^0.5)*Coef!$J$6</f>
        <v>6381965.9261712646</v>
      </c>
      <c r="X219" s="72">
        <f t="shared" ca="1" si="117"/>
        <v>-9</v>
      </c>
      <c r="Y219" s="72">
        <f t="shared" ca="1" si="118"/>
        <v>7.6702070437670283E-3</v>
      </c>
      <c r="Z219" s="72">
        <f t="shared" ca="1" si="119"/>
        <v>0.91522217746404499</v>
      </c>
      <c r="AA219" s="72">
        <f t="shared" ca="1" si="120"/>
        <v>0.64200528579370419</v>
      </c>
      <c r="AB219" s="72">
        <f t="shared" ca="1" si="121"/>
        <v>1.0356405655896581</v>
      </c>
      <c r="AC219" s="72">
        <f t="shared" ca="1" si="122"/>
        <v>0.93723174564066958</v>
      </c>
      <c r="AD219" s="72">
        <f t="shared" ca="1" si="123"/>
        <v>1.7121697506578568</v>
      </c>
      <c r="AE219" s="72">
        <f ca="1">Coef!$J$6*Coef!$J$9*(V219-(Coef!$J$10*AB219)+(Coef!$J$11*AC219)-(Coef!$J$12*AD219))</f>
        <v>3664440.5467358888</v>
      </c>
      <c r="AF219" s="72">
        <f t="shared" ca="1" si="124"/>
        <v>2.1838808645085776E-3</v>
      </c>
      <c r="AG219" s="72">
        <f ca="1">((Coef!$J$8*Y219^2)/2)*(COS(V219))^2</f>
        <v>1.3906688111497731E-7</v>
      </c>
      <c r="AH219" s="72">
        <f t="shared" ca="1" si="125"/>
        <v>7.6702066882097719E-3</v>
      </c>
      <c r="AI219" s="72">
        <f t="shared" ca="1" si="126"/>
        <v>0.58021335741843871</v>
      </c>
      <c r="AJ219" s="72">
        <f t="shared" ca="1" si="127"/>
        <v>7.6702818974546672E-3</v>
      </c>
      <c r="AK219" s="72">
        <f t="shared" ca="1" si="128"/>
        <v>9.1709287240342649E-3</v>
      </c>
      <c r="AL219" s="72">
        <f t="shared" ca="1" si="129"/>
        <v>0.5801940765833008</v>
      </c>
      <c r="AM219" s="72">
        <f ca="1">V219+(1+Coef!$J$8*(COS(V219))^2-(3/2)*Coef!$J$8*SIN(V219)*COS(V219)*(AL219-V219))*(AL219-V219)</f>
        <v>0.58020428824140813</v>
      </c>
      <c r="AN219" s="34" t="str">
        <f t="shared" ca="1" si="130"/>
        <v>29 548951 3678378 N</v>
      </c>
      <c r="AO219" s="33">
        <f t="shared" ca="1" si="131"/>
        <v>33.243256971624582</v>
      </c>
      <c r="AP219" s="33">
        <f t="shared" ca="1" si="132"/>
        <v>-8.4745444898975393</v>
      </c>
      <c r="AQ219" s="72">
        <f ca="1">'MGRS to Dist'!BP219</f>
        <v>3032.6013026055803</v>
      </c>
      <c r="AR219" s="72">
        <f ca="1">'MGRS to Dist'!BT219</f>
        <v>118.53121519278045</v>
      </c>
      <c r="AS219" s="72">
        <f ca="1">'MGRS to Dist'!BU219</f>
        <v>-61.453093366039376</v>
      </c>
      <c r="AT219" s="72">
        <f ca="1">'MGRS to Dist'!BV219</f>
        <v>118.54690663396059</v>
      </c>
    </row>
    <row r="220" spans="2:46" ht="16.5" customHeight="1">
      <c r="B220" s="38" t="s">
        <v>479</v>
      </c>
      <c r="C220" s="72" t="str">
        <f t="shared" si="133"/>
        <v>29SNS4629080060</v>
      </c>
      <c r="D220" s="72">
        <f t="array" aca="1" ref="D220" ca="1">MATCH(TRUE,ISERROR(VALUE(MID(C220,ROW(INDIRECT("1:"&amp;LEN(C220))),1))),0)</f>
        <v>3</v>
      </c>
      <c r="E220" s="72">
        <f t="shared" ca="1" si="134"/>
        <v>29</v>
      </c>
      <c r="F220" s="72" t="str">
        <f t="shared" ca="1" si="135"/>
        <v>S</v>
      </c>
      <c r="G220" s="72" t="str">
        <f t="shared" ca="1" si="136"/>
        <v>N</v>
      </c>
      <c r="H220" s="72" t="str">
        <f t="shared" ca="1" si="137"/>
        <v>S</v>
      </c>
      <c r="I220" s="72">
        <f t="shared" ca="1" si="138"/>
        <v>10</v>
      </c>
      <c r="J220" s="72">
        <f t="shared" ca="1" si="139"/>
        <v>46290</v>
      </c>
      <c r="K220" s="72">
        <f t="shared" ca="1" si="140"/>
        <v>80060</v>
      </c>
      <c r="L220" s="72">
        <f t="shared" ca="1" si="141"/>
        <v>170.80604746885038</v>
      </c>
      <c r="M220" s="72">
        <f ca="1">VLOOKUP(G220,Coef!$C$2:$F$25,4)</f>
        <v>5</v>
      </c>
      <c r="N220" s="31">
        <f ca="1">VLOOKUP(F220,Coef!$C$4:$D$23,2)</f>
        <v>15</v>
      </c>
      <c r="O220" s="31">
        <f ca="1">MOD(VLOOKUP(H220,Coef!$C$2:$G$21,5)+MOD(E220+1,2)*15,20)</f>
        <v>17</v>
      </c>
      <c r="P220" s="31">
        <f ca="1">VLOOKUP(N220,Coef!$A$27:$B$46,2)</f>
        <v>3.56</v>
      </c>
      <c r="Q220" s="31">
        <f ca="1">VLOOKUP(N220,Coef!$A$27:$C$46,3)+O220/10-0.1</f>
        <v>3.6</v>
      </c>
      <c r="R220" s="31">
        <f ca="1">IF(Q220+0.1&lt;P220,Q220+2,Q220)</f>
        <v>3.6</v>
      </c>
      <c r="S220" s="72">
        <f t="shared" ca="1" si="142"/>
        <v>546290</v>
      </c>
      <c r="T220" s="72">
        <f t="shared" ca="1" si="143"/>
        <v>3680060</v>
      </c>
      <c r="U220" s="72">
        <f t="shared" ca="1" si="115"/>
        <v>3680060</v>
      </c>
      <c r="V220" s="72">
        <f t="shared" ca="1" si="116"/>
        <v>0.57829379052525609</v>
      </c>
      <c r="W220" s="72">
        <f ca="1">(Coef!$J$9/(1+Coef!$J$8*(COS(V220))^2)^0.5)*Coef!$J$6</f>
        <v>6381971.1046336628</v>
      </c>
      <c r="X220" s="72">
        <f t="shared" ca="1" si="117"/>
        <v>-9</v>
      </c>
      <c r="Y220" s="72">
        <f t="shared" ca="1" si="118"/>
        <v>7.2532449992434014E-3</v>
      </c>
      <c r="Z220" s="72">
        <f t="shared" ca="1" si="119"/>
        <v>0.91543505974007466</v>
      </c>
      <c r="AA220" s="72">
        <f t="shared" ca="1" si="120"/>
        <v>0.64193314259718159</v>
      </c>
      <c r="AB220" s="72">
        <f t="shared" ca="1" si="121"/>
        <v>1.0360113203952934</v>
      </c>
      <c r="AC220" s="72">
        <f t="shared" ca="1" si="122"/>
        <v>0.93749177594576538</v>
      </c>
      <c r="AD220" s="72">
        <f t="shared" ca="1" si="123"/>
        <v>1.7125344971653111</v>
      </c>
      <c r="AE220" s="72">
        <f ca="1">Coef!$J$6*Coef!$J$9*(V220-(Coef!$J$10*AB220)+(Coef!$J$11*AC220)-(Coef!$J$12*AD220))</f>
        <v>3666119.4524345435</v>
      </c>
      <c r="AF220" s="72">
        <f t="shared" ca="1" si="124"/>
        <v>2.1843639428788504E-3</v>
      </c>
      <c r="AG220" s="72">
        <f ca="1">((Coef!$J$8*Y220^2)/2)*(COS(V220))^2</f>
        <v>1.2431525466132614E-7</v>
      </c>
      <c r="AH220" s="72">
        <f t="shared" ca="1" si="125"/>
        <v>7.2532446986804016E-3</v>
      </c>
      <c r="AI220" s="72">
        <f t="shared" ca="1" si="126"/>
        <v>0.58047815419658522</v>
      </c>
      <c r="AJ220" s="72">
        <f t="shared" ca="1" si="127"/>
        <v>7.25330829718146E-3</v>
      </c>
      <c r="AK220" s="72">
        <f t="shared" ca="1" si="128"/>
        <v>8.6739080720127561E-3</v>
      </c>
      <c r="AL220" s="72">
        <f t="shared" ca="1" si="129"/>
        <v>0.58046090262856387</v>
      </c>
      <c r="AM220" s="72">
        <f ca="1">V220+(1+Coef!$J$8*(COS(V220))^2-(3/2)*Coef!$J$8*SIN(V220)*COS(V220)*(AL220-V220))*(AL220-V220)</f>
        <v>0.58047112257525302</v>
      </c>
      <c r="AN220" s="34" t="str">
        <f t="shared" ca="1" si="130"/>
        <v>29 546290 3680060 N</v>
      </c>
      <c r="AO220" s="33">
        <f t="shared" ca="1" si="131"/>
        <v>33.258545452783082</v>
      </c>
      <c r="AP220" s="33">
        <f t="shared" ca="1" si="132"/>
        <v>-8.5030216755892116</v>
      </c>
      <c r="AQ220" s="72">
        <f ca="1">'MGRS to Dist'!BP220</f>
        <v>3149.1939873482966</v>
      </c>
      <c r="AR220" s="72">
        <f ca="1">'MGRS to Dist'!BT220</f>
        <v>302.70717896011422</v>
      </c>
      <c r="AS220" s="72">
        <f ca="1">'MGRS to Dist'!BU220</f>
        <v>122.69156473705124</v>
      </c>
      <c r="AT220" s="72">
        <f ca="1">'MGRS to Dist'!BV220</f>
        <v>302.69156473705129</v>
      </c>
    </row>
    <row r="221" spans="2:46" ht="16.5" customHeight="1">
      <c r="B221" s="38" t="s">
        <v>480</v>
      </c>
      <c r="C221" s="72" t="str">
        <f t="shared" si="133"/>
        <v>29SNS4467079073</v>
      </c>
      <c r="D221" s="72">
        <f t="array" aca="1" ref="D221" ca="1">MATCH(TRUE,ISERROR(VALUE(MID(C221,ROW(INDIRECT("1:"&amp;LEN(C221))),1))),0)</f>
        <v>3</v>
      </c>
      <c r="E221" s="72">
        <f t="shared" ca="1" si="134"/>
        <v>29</v>
      </c>
      <c r="F221" s="72" t="str">
        <f t="shared" ca="1" si="135"/>
        <v>S</v>
      </c>
      <c r="G221" s="72" t="str">
        <f t="shared" ca="1" si="136"/>
        <v>N</v>
      </c>
      <c r="H221" s="72" t="str">
        <f t="shared" ca="1" si="137"/>
        <v>S</v>
      </c>
      <c r="I221" s="72">
        <f t="shared" ca="1" si="138"/>
        <v>10</v>
      </c>
      <c r="J221" s="72">
        <f t="shared" ca="1" si="139"/>
        <v>44670</v>
      </c>
      <c r="K221" s="72">
        <f t="shared" ca="1" si="140"/>
        <v>79073</v>
      </c>
      <c r="L221" s="72">
        <f t="shared" ca="1" si="141"/>
        <v>170.80604746885038</v>
      </c>
      <c r="M221" s="72">
        <f ca="1">VLOOKUP(G221,Coef!$C$2:$F$25,4)</f>
        <v>5</v>
      </c>
      <c r="N221" s="31">
        <f ca="1">VLOOKUP(F221,Coef!$C$4:$D$23,2)</f>
        <v>15</v>
      </c>
      <c r="O221" s="31">
        <f ca="1">MOD(VLOOKUP(H221,Coef!$C$2:$G$21,5)+MOD(E221+1,2)*15,20)</f>
        <v>17</v>
      </c>
      <c r="P221" s="31">
        <f ca="1">VLOOKUP(N221,Coef!$A$27:$B$46,2)</f>
        <v>3.56</v>
      </c>
      <c r="Q221" s="31">
        <f ca="1">VLOOKUP(N221,Coef!$A$27:$C$46,3)+O221/10-0.1</f>
        <v>3.6</v>
      </c>
      <c r="R221" s="31">
        <f ca="1">IF(Q221+0.1&lt;P221,Q221+2,Q221)</f>
        <v>3.6</v>
      </c>
      <c r="S221" s="72">
        <f t="shared" ca="1" si="142"/>
        <v>544670</v>
      </c>
      <c r="T221" s="72">
        <f t="shared" ca="1" si="143"/>
        <v>3679073</v>
      </c>
      <c r="U221" s="72">
        <f t="shared" ca="1" si="115"/>
        <v>3679073</v>
      </c>
      <c r="V221" s="72">
        <f t="shared" ca="1" si="116"/>
        <v>0.57813869088795433</v>
      </c>
      <c r="W221" s="72">
        <f ca="1">(Coef!$J$9/(1+Coef!$J$8*(COS(V221))^2)^0.5)*Coef!$J$6</f>
        <v>6381968.0657569962</v>
      </c>
      <c r="X221" s="72">
        <f t="shared" ca="1" si="117"/>
        <v>-9</v>
      </c>
      <c r="Y221" s="72">
        <f t="shared" ca="1" si="118"/>
        <v>6.9994082608593362E-3</v>
      </c>
      <c r="Z221" s="72">
        <f t="shared" ca="1" si="119"/>
        <v>0.91531017112614299</v>
      </c>
      <c r="AA221" s="72">
        <f t="shared" ca="1" si="120"/>
        <v>0.64197551680885212</v>
      </c>
      <c r="AB221" s="72">
        <f t="shared" ca="1" si="121"/>
        <v>1.0357937764510259</v>
      </c>
      <c r="AC221" s="72">
        <f t="shared" ca="1" si="122"/>
        <v>0.93733921154048239</v>
      </c>
      <c r="AD221" s="72">
        <f t="shared" ca="1" si="123"/>
        <v>1.7123205091555118</v>
      </c>
      <c r="AE221" s="72">
        <f ca="1">Coef!$J$6*Coef!$J$9*(V221-(Coef!$J$10*AB221)+(Coef!$J$11*AC221)-(Coef!$J$12*AD221))</f>
        <v>3665134.2676795241</v>
      </c>
      <c r="AF221" s="72">
        <f t="shared" ca="1" si="124"/>
        <v>2.1840805495823988E-3</v>
      </c>
      <c r="AG221" s="72">
        <f ca="1">((Coef!$J$8*Y221^2)/2)*(COS(V221))^2</f>
        <v>1.1578979919172955E-7</v>
      </c>
      <c r="AH221" s="72">
        <f t="shared" ca="1" si="125"/>
        <v>6.9994079907059773E-3</v>
      </c>
      <c r="AI221" s="72">
        <f t="shared" ca="1" si="126"/>
        <v>0.58032277118464248</v>
      </c>
      <c r="AJ221" s="72">
        <f t="shared" ca="1" si="127"/>
        <v>6.9994651430096422E-3</v>
      </c>
      <c r="AK221" s="72">
        <f t="shared" ca="1" si="128"/>
        <v>8.3695100134920531E-3</v>
      </c>
      <c r="AL221" s="72">
        <f t="shared" ca="1" si="129"/>
        <v>0.58030671138217371</v>
      </c>
      <c r="AM221" s="72">
        <f ca="1">V221+(1+Coef!$J$8*(COS(V221))^2-(3/2)*Coef!$J$8*SIN(V221)*COS(V221)*(AL221-V221))*(AL221-V221)</f>
        <v>0.58031693768105785</v>
      </c>
      <c r="AN221" s="34" t="str">
        <f t="shared" ca="1" si="130"/>
        <v>29 544670 3679073 N</v>
      </c>
      <c r="AO221" s="33">
        <f t="shared" ca="1" si="131"/>
        <v>33.249711309081029</v>
      </c>
      <c r="AP221" s="33">
        <f t="shared" ca="1" si="132"/>
        <v>-8.5204623996344253</v>
      </c>
      <c r="AQ221" s="72">
        <f ca="1">'MGRS to Dist'!BP221</f>
        <v>1897.700127501321</v>
      </c>
      <c r="AR221" s="72">
        <f ca="1">'MGRS to Dist'!BT221</f>
        <v>238.80102569767456</v>
      </c>
      <c r="AS221" s="72">
        <f ca="1">'MGRS to Dist'!BU221</f>
        <v>58.791462015769866</v>
      </c>
      <c r="AT221" s="72">
        <f ca="1">'MGRS to Dist'!BV221</f>
        <v>238.79146201576987</v>
      </c>
    </row>
    <row r="222" spans="2:46" ht="16.5" customHeight="1">
      <c r="B222" s="38" t="s">
        <v>481</v>
      </c>
      <c r="C222" s="72" t="str">
        <f t="shared" si="133"/>
        <v>29SNS4632279851</v>
      </c>
      <c r="D222" s="72">
        <f t="array" aca="1" ref="D222" ca="1">MATCH(TRUE,ISERROR(VALUE(MID(C222,ROW(INDIRECT("1:"&amp;LEN(C222))),1))),0)</f>
        <v>3</v>
      </c>
      <c r="E222" s="72">
        <f t="shared" ca="1" si="134"/>
        <v>29</v>
      </c>
      <c r="F222" s="72" t="str">
        <f t="shared" ca="1" si="135"/>
        <v>S</v>
      </c>
      <c r="G222" s="72" t="str">
        <f t="shared" ca="1" si="136"/>
        <v>N</v>
      </c>
      <c r="H222" s="72" t="str">
        <f t="shared" ca="1" si="137"/>
        <v>S</v>
      </c>
      <c r="I222" s="72">
        <f t="shared" ca="1" si="138"/>
        <v>10</v>
      </c>
      <c r="J222" s="72">
        <f t="shared" ca="1" si="139"/>
        <v>46322</v>
      </c>
      <c r="K222" s="72">
        <f t="shared" ca="1" si="140"/>
        <v>79851</v>
      </c>
      <c r="L222" s="72">
        <f t="shared" ca="1" si="141"/>
        <v>170.80604746885038</v>
      </c>
      <c r="M222" s="72">
        <f ca="1">VLOOKUP(G222,Coef!$C$2:$F$25,4)</f>
        <v>5</v>
      </c>
      <c r="N222" s="31">
        <f ca="1">VLOOKUP(F222,Coef!$C$4:$D$23,2)</f>
        <v>15</v>
      </c>
      <c r="O222" s="31">
        <f ca="1">MOD(VLOOKUP(H222,Coef!$C$2:$G$21,5)+MOD(E222+1,2)*15,20)</f>
        <v>17</v>
      </c>
      <c r="P222" s="31">
        <f ca="1">VLOOKUP(N222,Coef!$A$27:$B$46,2)</f>
        <v>3.56</v>
      </c>
      <c r="Q222" s="31">
        <f ca="1">VLOOKUP(N222,Coef!$A$27:$C$46,3)+O222/10-0.1</f>
        <v>3.6</v>
      </c>
      <c r="R222" s="31">
        <f ca="1">IF(Q222+0.1&lt;P222,Q222+2,Q222)</f>
        <v>3.6</v>
      </c>
      <c r="S222" s="72">
        <f t="shared" ca="1" si="142"/>
        <v>546322</v>
      </c>
      <c r="T222" s="72">
        <f t="shared" ca="1" si="143"/>
        <v>3679851</v>
      </c>
      <c r="U222" s="72">
        <f t="shared" ca="1" si="115"/>
        <v>3679851</v>
      </c>
      <c r="V222" s="72">
        <f t="shared" ca="1" si="116"/>
        <v>0.57826094774491554</v>
      </c>
      <c r="W222" s="72">
        <f ca="1">(Coef!$J$9/(1+Coef!$J$8*(COS(V222))^2)^0.5)*Coef!$J$6</f>
        <v>6381970.4611081006</v>
      </c>
      <c r="X222" s="72">
        <f t="shared" ca="1" si="117"/>
        <v>-9</v>
      </c>
      <c r="Y222" s="72">
        <f t="shared" ca="1" si="118"/>
        <v>7.2582598559939307E-3</v>
      </c>
      <c r="Z222" s="72">
        <f t="shared" ca="1" si="119"/>
        <v>0.91540862157911285</v>
      </c>
      <c r="AA222" s="72">
        <f t="shared" ca="1" si="120"/>
        <v>0.64194212504881121</v>
      </c>
      <c r="AB222" s="72">
        <f t="shared" ca="1" si="121"/>
        <v>1.0359652585344721</v>
      </c>
      <c r="AC222" s="72">
        <f t="shared" ca="1" si="122"/>
        <v>0.93745947516305683</v>
      </c>
      <c r="AD222" s="72">
        <f t="shared" ca="1" si="123"/>
        <v>1.712489195453867</v>
      </c>
      <c r="AE222" s="72">
        <f ca="1">Coef!$J$6*Coef!$J$9*(V222-(Coef!$J$10*AB222)+(Coef!$J$11*AC222)-(Coef!$J$12*AD222))</f>
        <v>3665910.8367002723</v>
      </c>
      <c r="AF222" s="72">
        <f t="shared" ca="1" si="124"/>
        <v>2.1843039519971845E-3</v>
      </c>
      <c r="AG222" s="72">
        <f ca="1">((Coef!$J$8*Y222^2)/2)*(COS(V222))^2</f>
        <v>1.2449255328404384E-7</v>
      </c>
      <c r="AH222" s="72">
        <f t="shared" ca="1" si="125"/>
        <v>7.2582595547941633E-3</v>
      </c>
      <c r="AI222" s="72">
        <f t="shared" ca="1" si="126"/>
        <v>0.58044525142498316</v>
      </c>
      <c r="AJ222" s="72">
        <f t="shared" ca="1" si="127"/>
        <v>7.2583232853017376E-3</v>
      </c>
      <c r="AK222" s="72">
        <f t="shared" ca="1" si="128"/>
        <v>8.6797176830801775E-3</v>
      </c>
      <c r="AL222" s="72">
        <f t="shared" ca="1" si="129"/>
        <v>0.58042797723350825</v>
      </c>
      <c r="AM222" s="72">
        <f ca="1">V222+(1+Coef!$J$8*(COS(V222))^2-(3/2)*Coef!$J$8*SIN(V222)*COS(V222)*(AL222-V222))*(AL222-V222)</f>
        <v>0.5804381972311381</v>
      </c>
      <c r="AN222" s="34" t="str">
        <f t="shared" ca="1" si="130"/>
        <v>29 546322 3679851 N</v>
      </c>
      <c r="AO222" s="33">
        <f t="shared" ca="1" si="131"/>
        <v>33.256658969526278</v>
      </c>
      <c r="AP222" s="33">
        <f t="shared" ca="1" si="132"/>
        <v>-8.5026888093944368</v>
      </c>
      <c r="AQ222" s="72">
        <f ca="1">'MGRS to Dist'!BP222</f>
        <v>1826.7147162878632</v>
      </c>
      <c r="AR222" s="72">
        <f ca="1">'MGRS to Dist'!BT222</f>
        <v>64.941937013322331</v>
      </c>
      <c r="AS222" s="72">
        <f ca="1">'MGRS to Dist'!BU222</f>
        <v>-115.04831702113232</v>
      </c>
      <c r="AT222" s="72">
        <f ca="1">'MGRS to Dist'!BV222</f>
        <v>64.951682978867666</v>
      </c>
    </row>
    <row r="223" spans="2:46" ht="16.5" customHeight="1">
      <c r="B223" s="38" t="s">
        <v>482</v>
      </c>
      <c r="C223" s="72" t="str">
        <f t="shared" si="133"/>
        <v>29SNS4635079839</v>
      </c>
      <c r="D223" s="72">
        <f t="array" aca="1" ref="D223" ca="1">MATCH(TRUE,ISERROR(VALUE(MID(C223,ROW(INDIRECT("1:"&amp;LEN(C223))),1))),0)</f>
        <v>3</v>
      </c>
      <c r="E223" s="72">
        <f t="shared" ca="1" si="134"/>
        <v>29</v>
      </c>
      <c r="F223" s="72" t="str">
        <f t="shared" ca="1" si="135"/>
        <v>S</v>
      </c>
      <c r="G223" s="72" t="str">
        <f t="shared" ca="1" si="136"/>
        <v>N</v>
      </c>
      <c r="H223" s="72" t="str">
        <f t="shared" ca="1" si="137"/>
        <v>S</v>
      </c>
      <c r="I223" s="72">
        <f t="shared" ca="1" si="138"/>
        <v>10</v>
      </c>
      <c r="J223" s="72">
        <f t="shared" ca="1" si="139"/>
        <v>46350</v>
      </c>
      <c r="K223" s="72">
        <f t="shared" ca="1" si="140"/>
        <v>79839</v>
      </c>
      <c r="L223" s="72">
        <f t="shared" ca="1" si="141"/>
        <v>170.80604746885038</v>
      </c>
      <c r="M223" s="72">
        <f ca="1">VLOOKUP(G223,Coef!$C$2:$F$25,4)</f>
        <v>5</v>
      </c>
      <c r="N223" s="31">
        <f ca="1">VLOOKUP(F223,Coef!$C$4:$D$23,2)</f>
        <v>15</v>
      </c>
      <c r="O223" s="31">
        <f ca="1">MOD(VLOOKUP(H223,Coef!$C$2:$G$21,5)+MOD(E223+1,2)*15,20)</f>
        <v>17</v>
      </c>
      <c r="P223" s="31">
        <f ca="1">VLOOKUP(N223,Coef!$A$27:$B$46,2)</f>
        <v>3.56</v>
      </c>
      <c r="Q223" s="31">
        <f ca="1">VLOOKUP(N223,Coef!$A$27:$C$46,3)+O223/10-0.1</f>
        <v>3.6</v>
      </c>
      <c r="R223" s="31">
        <f ca="1">IF(Q223+0.1&lt;P223,Q223+2,Q223)</f>
        <v>3.6</v>
      </c>
      <c r="S223" s="72">
        <f t="shared" ca="1" si="142"/>
        <v>546350</v>
      </c>
      <c r="T223" s="72">
        <f t="shared" ca="1" si="143"/>
        <v>3679839</v>
      </c>
      <c r="U223" s="72">
        <f t="shared" ca="1" si="115"/>
        <v>3679839</v>
      </c>
      <c r="V223" s="72">
        <f t="shared" ca="1" si="116"/>
        <v>0.57825906203503952</v>
      </c>
      <c r="W223" s="72">
        <f ca="1">(Coef!$J$9/(1+Coef!$J$8*(COS(V223))^2)^0.5)*Coef!$J$6</f>
        <v>6381970.4241598342</v>
      </c>
      <c r="X223" s="72">
        <f t="shared" ca="1" si="117"/>
        <v>-9</v>
      </c>
      <c r="Y223" s="72">
        <f t="shared" ca="1" si="118"/>
        <v>7.2626472577396548E-3</v>
      </c>
      <c r="Z223" s="72">
        <f t="shared" ca="1" si="119"/>
        <v>0.91540710347868182</v>
      </c>
      <c r="AA223" s="72">
        <f t="shared" ca="1" si="120"/>
        <v>0.64194264063119322</v>
      </c>
      <c r="AB223" s="72">
        <f t="shared" ca="1" si="121"/>
        <v>1.0359626137743805</v>
      </c>
      <c r="AC223" s="72">
        <f t="shared" ca="1" si="122"/>
        <v>0.93745762048858372</v>
      </c>
      <c r="AD223" s="72">
        <f t="shared" ca="1" si="123"/>
        <v>1.712486594221784</v>
      </c>
      <c r="AE223" s="72">
        <f ca="1">Coef!$J$6*Coef!$J$9*(V223-(Coef!$J$10*AB223)+(Coef!$J$11*AC223)-(Coef!$J$12*AD223))</f>
        <v>3665898.8587652924</v>
      </c>
      <c r="AF223" s="72">
        <f t="shared" ca="1" si="124"/>
        <v>2.1843005072438464E-3</v>
      </c>
      <c r="AG223" s="72">
        <f ca="1">((Coef!$J$8*Y223^2)/2)*(COS(V223))^2</f>
        <v>1.24643409662625E-7</v>
      </c>
      <c r="AH223" s="72">
        <f t="shared" ca="1" si="125"/>
        <v>7.262646955992616E-3</v>
      </c>
      <c r="AI223" s="72">
        <f t="shared" ca="1" si="126"/>
        <v>0.58044336227002469</v>
      </c>
      <c r="AJ223" s="72">
        <f t="shared" ca="1" si="127"/>
        <v>7.2627108021397491E-3</v>
      </c>
      <c r="AK223" s="72">
        <f t="shared" ca="1" si="128"/>
        <v>8.6849533823622812E-3</v>
      </c>
      <c r="AL223" s="72">
        <f t="shared" ca="1" si="129"/>
        <v>0.58042606726059731</v>
      </c>
      <c r="AM223" s="72">
        <f ca="1">V223+(1+Coef!$J$8*(COS(V223))^2-(3/2)*Coef!$J$8*SIN(V223)*COS(V223)*(AL223-V223))*(AL223-V223)</f>
        <v>0.58043628716928908</v>
      </c>
      <c r="AN223" s="34" t="str">
        <f t="shared" ca="1" si="130"/>
        <v>29 546350 3679839 N</v>
      </c>
      <c r="AO223" s="33">
        <f t="shared" ca="1" si="131"/>
        <v>33.256549531043724</v>
      </c>
      <c r="AP223" s="33">
        <f t="shared" ca="1" si="132"/>
        <v>-8.5023888259227718</v>
      </c>
      <c r="AQ223" s="72">
        <f ca="1">'MGRS to Dist'!BP223</f>
        <v>30.474475274521378</v>
      </c>
      <c r="AR223" s="72">
        <f ca="1">'MGRS to Dist'!BT223</f>
        <v>113.56988986632757</v>
      </c>
      <c r="AS223" s="72">
        <f ca="1">'MGRS to Dist'!BU223</f>
        <v>-66.429945625998968</v>
      </c>
      <c r="AT223" s="72">
        <f ca="1">'MGRS to Dist'!BV223</f>
        <v>113.57005437400102</v>
      </c>
    </row>
    <row r="224" spans="2:46" ht="16.5" customHeight="1">
      <c r="B224" s="38" t="s">
        <v>483</v>
      </c>
      <c r="C224" s="72" t="str">
        <f t="shared" si="133"/>
        <v>29SNS4500579139</v>
      </c>
      <c r="D224" s="72">
        <f t="array" aca="1" ref="D224" ca="1">MATCH(TRUE,ISERROR(VALUE(MID(C224,ROW(INDIRECT("1:"&amp;LEN(C224))),1))),0)</f>
        <v>3</v>
      </c>
      <c r="E224" s="72">
        <f t="shared" ca="1" si="134"/>
        <v>29</v>
      </c>
      <c r="F224" s="72" t="str">
        <f t="shared" ca="1" si="135"/>
        <v>S</v>
      </c>
      <c r="G224" s="72" t="str">
        <f t="shared" ca="1" si="136"/>
        <v>N</v>
      </c>
      <c r="H224" s="72" t="str">
        <f t="shared" ca="1" si="137"/>
        <v>S</v>
      </c>
      <c r="I224" s="72">
        <f t="shared" ca="1" si="138"/>
        <v>10</v>
      </c>
      <c r="J224" s="72">
        <f t="shared" ca="1" si="139"/>
        <v>45005</v>
      </c>
      <c r="K224" s="72">
        <f t="shared" ca="1" si="140"/>
        <v>79139</v>
      </c>
      <c r="L224" s="72">
        <f t="shared" ca="1" si="141"/>
        <v>170.80604746885038</v>
      </c>
      <c r="M224" s="72">
        <f ca="1">VLOOKUP(G224,Coef!$C$2:$F$25,4)</f>
        <v>5</v>
      </c>
      <c r="N224" s="31">
        <f ca="1">VLOOKUP(F224,Coef!$C$4:$D$23,2)</f>
        <v>15</v>
      </c>
      <c r="O224" s="31">
        <f ca="1">MOD(VLOOKUP(H224,Coef!$C$2:$G$21,5)+MOD(E224+1,2)*15,20)</f>
        <v>17</v>
      </c>
      <c r="P224" s="31">
        <f ca="1">VLOOKUP(N224,Coef!$A$27:$B$46,2)</f>
        <v>3.56</v>
      </c>
      <c r="Q224" s="31">
        <f ca="1">VLOOKUP(N224,Coef!$A$27:$C$46,3)+O224/10-0.1</f>
        <v>3.6</v>
      </c>
      <c r="R224" s="31">
        <f ca="1">IF(Q224+0.1&lt;P224,Q224+2,Q224)</f>
        <v>3.6</v>
      </c>
      <c r="S224" s="72">
        <f t="shared" ca="1" si="142"/>
        <v>545005</v>
      </c>
      <c r="T224" s="72">
        <f t="shared" ca="1" si="143"/>
        <v>3679139</v>
      </c>
      <c r="U224" s="72">
        <f t="shared" ca="1" si="115"/>
        <v>3679139</v>
      </c>
      <c r="V224" s="72">
        <f t="shared" ca="1" si="116"/>
        <v>0.57814906229227248</v>
      </c>
      <c r="W224" s="72">
        <f ca="1">(Coef!$J$9/(1+Coef!$J$8*(COS(V224))^2)^0.5)*Coef!$J$6</f>
        <v>6381968.2689514812</v>
      </c>
      <c r="X224" s="72">
        <f t="shared" ca="1" si="117"/>
        <v>-9</v>
      </c>
      <c r="Y224" s="72">
        <f t="shared" ca="1" si="118"/>
        <v>7.0518996810045326E-3</v>
      </c>
      <c r="Z224" s="72">
        <f t="shared" ca="1" si="119"/>
        <v>0.91531852508840716</v>
      </c>
      <c r="AA224" s="72">
        <f t="shared" ca="1" si="120"/>
        <v>0.64197268686184417</v>
      </c>
      <c r="AB224" s="72">
        <f t="shared" ca="1" si="121"/>
        <v>1.035808324836476</v>
      </c>
      <c r="AC224" s="72">
        <f t="shared" ca="1" si="122"/>
        <v>0.93734941534281802</v>
      </c>
      <c r="AD224" s="72">
        <f t="shared" ca="1" si="123"/>
        <v>1.7123348224389288</v>
      </c>
      <c r="AE224" s="72">
        <f ca="1">Coef!$J$6*Coef!$J$9*(V224-(Coef!$J$10*AB224)+(Coef!$J$11*AC224)-(Coef!$J$12*AD224))</f>
        <v>3665200.1462514563</v>
      </c>
      <c r="AF224" s="72">
        <f t="shared" ca="1" si="124"/>
        <v>2.1840995067864419E-3</v>
      </c>
      <c r="AG224" s="72">
        <f ca="1">((Coef!$J$8*Y224^2)/2)*(COS(V224))^2</f>
        <v>1.1753143048655881E-7</v>
      </c>
      <c r="AH224" s="72">
        <f t="shared" ca="1" si="125"/>
        <v>7.0518994047312463E-3</v>
      </c>
      <c r="AI224" s="72">
        <f t="shared" ca="1" si="126"/>
        <v>0.58033316154235859</v>
      </c>
      <c r="AJ224" s="72">
        <f t="shared" ca="1" si="127"/>
        <v>7.051957852529378E-3</v>
      </c>
      <c r="AK224" s="72">
        <f t="shared" ca="1" si="128"/>
        <v>8.4323318942235229E-3</v>
      </c>
      <c r="AL224" s="72">
        <f t="shared" ca="1" si="129"/>
        <v>0.58031685959556401</v>
      </c>
      <c r="AM224" s="72">
        <f ca="1">V224+(1+Coef!$J$8*(COS(V224))^2-(3/2)*Coef!$J$8*SIN(V224)*COS(V224)*(AL224-V224))*(AL224-V224)</f>
        <v>0.58032708470502981</v>
      </c>
      <c r="AN224" s="34" t="str">
        <f t="shared" ca="1" si="130"/>
        <v>29 545005 3679139 N</v>
      </c>
      <c r="AO224" s="33">
        <f t="shared" ca="1" si="131"/>
        <v>33.250292690729232</v>
      </c>
      <c r="AP224" s="33">
        <f t="shared" ca="1" si="132"/>
        <v>-8.5168629710074377</v>
      </c>
      <c r="AQ224" s="72">
        <f ca="1">'MGRS to Dist'!BP224</f>
        <v>1516.8213057750245</v>
      </c>
      <c r="AR224" s="72">
        <f ca="1">'MGRS to Dist'!BT224</f>
        <v>242.66857284660585</v>
      </c>
      <c r="AS224" s="72">
        <f ca="1">'MGRS to Dist'!BU224</f>
        <v>62.66063604808091</v>
      </c>
      <c r="AT224" s="72">
        <f ca="1">'MGRS to Dist'!BV224</f>
        <v>242.66063604808096</v>
      </c>
    </row>
    <row r="225" spans="2:46" ht="16.5" customHeight="1">
      <c r="B225" s="38" t="s">
        <v>484</v>
      </c>
      <c r="C225" s="72" t="str">
        <f t="shared" si="133"/>
        <v>29SNS4639779895</v>
      </c>
      <c r="D225" s="72">
        <f t="array" aca="1" ref="D225" ca="1">MATCH(TRUE,ISERROR(VALUE(MID(C225,ROW(INDIRECT("1:"&amp;LEN(C225))),1))),0)</f>
        <v>3</v>
      </c>
      <c r="E225" s="72">
        <f t="shared" ca="1" si="134"/>
        <v>29</v>
      </c>
      <c r="F225" s="72" t="str">
        <f t="shared" ca="1" si="135"/>
        <v>S</v>
      </c>
      <c r="G225" s="72" t="str">
        <f t="shared" ca="1" si="136"/>
        <v>N</v>
      </c>
      <c r="H225" s="72" t="str">
        <f t="shared" ca="1" si="137"/>
        <v>S</v>
      </c>
      <c r="I225" s="72">
        <f t="shared" ca="1" si="138"/>
        <v>10</v>
      </c>
      <c r="J225" s="72">
        <f t="shared" ca="1" si="139"/>
        <v>46397</v>
      </c>
      <c r="K225" s="72">
        <f t="shared" ca="1" si="140"/>
        <v>79895</v>
      </c>
      <c r="L225" s="72">
        <f t="shared" ca="1" si="141"/>
        <v>170.80604746885038</v>
      </c>
      <c r="M225" s="72">
        <f ca="1">VLOOKUP(G225,Coef!$C$2:$F$25,4)</f>
        <v>5</v>
      </c>
      <c r="N225" s="31">
        <f ca="1">VLOOKUP(F225,Coef!$C$4:$D$23,2)</f>
        <v>15</v>
      </c>
      <c r="O225" s="31">
        <f ca="1">MOD(VLOOKUP(H225,Coef!$C$2:$G$21,5)+MOD(E225+1,2)*15,20)</f>
        <v>17</v>
      </c>
      <c r="P225" s="31">
        <f ca="1">VLOOKUP(N225,Coef!$A$27:$B$46,2)</f>
        <v>3.56</v>
      </c>
      <c r="Q225" s="31">
        <f ca="1">VLOOKUP(N225,Coef!$A$27:$C$46,3)+O225/10-0.1</f>
        <v>3.6</v>
      </c>
      <c r="R225" s="31">
        <f ca="1">IF(Q225+0.1&lt;P225,Q225+2,Q225)</f>
        <v>3.6</v>
      </c>
      <c r="S225" s="72">
        <f t="shared" ca="1" si="142"/>
        <v>546397</v>
      </c>
      <c r="T225" s="72">
        <f t="shared" ca="1" si="143"/>
        <v>3679895</v>
      </c>
      <c r="U225" s="72">
        <f t="shared" ca="1" si="115"/>
        <v>3679895</v>
      </c>
      <c r="V225" s="72">
        <f t="shared" ca="1" si="116"/>
        <v>0.5782678620144609</v>
      </c>
      <c r="W225" s="72">
        <f ca="1">(Coef!$J$9/(1+Coef!$J$8*(COS(V225))^2)^0.5)*Coef!$J$6</f>
        <v>6381970.5965856062</v>
      </c>
      <c r="X225" s="72">
        <f t="shared" ca="1" si="117"/>
        <v>-9</v>
      </c>
      <c r="Y225" s="72">
        <f t="shared" ca="1" si="118"/>
        <v>7.2700115580010168E-3</v>
      </c>
      <c r="Z225" s="72">
        <f t="shared" ca="1" si="119"/>
        <v>0.91541418783596307</v>
      </c>
      <c r="AA225" s="72">
        <f t="shared" ca="1" si="120"/>
        <v>0.64194023443469983</v>
      </c>
      <c r="AB225" s="72">
        <f t="shared" ca="1" si="121"/>
        <v>1.0359749559324425</v>
      </c>
      <c r="AC225" s="72">
        <f t="shared" ca="1" si="122"/>
        <v>0.93746627555800677</v>
      </c>
      <c r="AD225" s="72">
        <f t="shared" ca="1" si="123"/>
        <v>1.7124987331404957</v>
      </c>
      <c r="AE225" s="72">
        <f ca="1">Coef!$J$6*Coef!$J$9*(V225-(Coef!$J$10*AB225)+(Coef!$J$11*AC225)-(Coef!$J$12*AD225))</f>
        <v>3665954.7557969801</v>
      </c>
      <c r="AF225" s="72">
        <f t="shared" ca="1" si="124"/>
        <v>2.1843165824797133E-3</v>
      </c>
      <c r="AG225" s="72">
        <f ca="1">((Coef!$J$8*Y225^2)/2)*(COS(V225))^2</f>
        <v>1.2489487911481285E-7</v>
      </c>
      <c r="AH225" s="72">
        <f t="shared" ca="1" si="125"/>
        <v>7.2700112553386121E-3</v>
      </c>
      <c r="AI225" s="72">
        <f t="shared" ca="1" si="126"/>
        <v>0.58045217832413065</v>
      </c>
      <c r="AJ225" s="72">
        <f t="shared" ca="1" si="127"/>
        <v>7.2700752959024562E-3</v>
      </c>
      <c r="AK225" s="72">
        <f t="shared" ca="1" si="128"/>
        <v>8.6938098689867006E-3</v>
      </c>
      <c r="AL225" s="72">
        <f t="shared" ca="1" si="129"/>
        <v>0.58043484789056632</v>
      </c>
      <c r="AM225" s="72">
        <f ca="1">V225+(1+Coef!$J$8*(COS(V225))^2-(3/2)*Coef!$J$8*SIN(V225)*COS(V225)*(AL225-V225))*(AL225-V225)</f>
        <v>0.58044506759038206</v>
      </c>
      <c r="AN225" s="34" t="str">
        <f t="shared" ca="1" si="130"/>
        <v>29 546397 3679895 N</v>
      </c>
      <c r="AO225" s="33">
        <f t="shared" ca="1" si="131"/>
        <v>33.257052612114698</v>
      </c>
      <c r="AP225" s="33">
        <f t="shared" ca="1" si="132"/>
        <v>-8.5018813866178782</v>
      </c>
      <c r="AQ225" s="72">
        <f ca="1">'MGRS to Dist'!BP225</f>
        <v>1584.6384890183108</v>
      </c>
      <c r="AR225" s="72">
        <f ca="1">'MGRS to Dist'!BT225</f>
        <v>61.645954945835797</v>
      </c>
      <c r="AS225" s="72">
        <f ca="1">'MGRS to Dist'!BU225</f>
        <v>-118.34582994975737</v>
      </c>
      <c r="AT225" s="72">
        <f ca="1">'MGRS to Dist'!BV225</f>
        <v>61.654170050242612</v>
      </c>
    </row>
    <row r="226" spans="2:46" ht="16.5" customHeight="1">
      <c r="B226" s="38" t="s">
        <v>485</v>
      </c>
      <c r="C226" s="72" t="str">
        <f t="shared" si="133"/>
        <v>29SNS4572979187</v>
      </c>
      <c r="D226" s="72">
        <f t="array" aca="1" ref="D226" ca="1">MATCH(TRUE,ISERROR(VALUE(MID(C226,ROW(INDIRECT("1:"&amp;LEN(C226))),1))),0)</f>
        <v>3</v>
      </c>
      <c r="E226" s="72">
        <f t="shared" ca="1" si="134"/>
        <v>29</v>
      </c>
      <c r="F226" s="72" t="str">
        <f t="shared" ca="1" si="135"/>
        <v>S</v>
      </c>
      <c r="G226" s="72" t="str">
        <f t="shared" ca="1" si="136"/>
        <v>N</v>
      </c>
      <c r="H226" s="72" t="str">
        <f t="shared" ca="1" si="137"/>
        <v>S</v>
      </c>
      <c r="I226" s="72">
        <f t="shared" ca="1" si="138"/>
        <v>10</v>
      </c>
      <c r="J226" s="72">
        <f t="shared" ca="1" si="139"/>
        <v>45729</v>
      </c>
      <c r="K226" s="72">
        <f t="shared" ca="1" si="140"/>
        <v>79187</v>
      </c>
      <c r="L226" s="72">
        <f t="shared" ca="1" si="141"/>
        <v>170.80604746885038</v>
      </c>
      <c r="M226" s="72">
        <f ca="1">VLOOKUP(G226,Coef!$C$2:$F$25,4)</f>
        <v>5</v>
      </c>
      <c r="N226" s="31">
        <f ca="1">VLOOKUP(F226,Coef!$C$4:$D$23,2)</f>
        <v>15</v>
      </c>
      <c r="O226" s="31">
        <f ca="1">MOD(VLOOKUP(H226,Coef!$C$2:$G$21,5)+MOD(E226+1,2)*15,20)</f>
        <v>17</v>
      </c>
      <c r="P226" s="31">
        <f ca="1">VLOOKUP(N226,Coef!$A$27:$B$46,2)</f>
        <v>3.56</v>
      </c>
      <c r="Q226" s="31">
        <f ca="1">VLOOKUP(N226,Coef!$A$27:$C$46,3)+O226/10-0.1</f>
        <v>3.6</v>
      </c>
      <c r="R226" s="31">
        <f ca="1">IF(Q226+0.1&lt;P226,Q226+2,Q226)</f>
        <v>3.6</v>
      </c>
      <c r="S226" s="72">
        <f t="shared" ca="1" si="142"/>
        <v>545729</v>
      </c>
      <c r="T226" s="72">
        <f t="shared" ca="1" si="143"/>
        <v>3679187</v>
      </c>
      <c r="U226" s="72">
        <f t="shared" ca="1" si="115"/>
        <v>3679187</v>
      </c>
      <c r="V226" s="72">
        <f t="shared" ca="1" si="116"/>
        <v>0.57815660513177647</v>
      </c>
      <c r="W226" s="72">
        <f ca="1">(Coef!$J$9/(1+Coef!$J$8*(COS(V226))^2)^0.5)*Coef!$J$6</f>
        <v>6381968.4167304672</v>
      </c>
      <c r="X226" s="72">
        <f t="shared" ca="1" si="117"/>
        <v>-9</v>
      </c>
      <c r="Y226" s="72">
        <f t="shared" ca="1" si="118"/>
        <v>7.1653441405508129E-3</v>
      </c>
      <c r="Z226" s="72">
        <f t="shared" ca="1" si="119"/>
        <v>0.91532460044996311</v>
      </c>
      <c r="AA226" s="72">
        <f t="shared" ca="1" si="120"/>
        <v>0.64197062839564167</v>
      </c>
      <c r="AB226" s="72">
        <f t="shared" ca="1" si="121"/>
        <v>1.0358189053567579</v>
      </c>
      <c r="AC226" s="72">
        <f t="shared" ca="1" si="122"/>
        <v>0.9373568361164788</v>
      </c>
      <c r="AD226" s="72">
        <f t="shared" ca="1" si="123"/>
        <v>1.7123452317345509</v>
      </c>
      <c r="AE226" s="72">
        <f ca="1">Coef!$J$6*Coef!$J$9*(V226-(Coef!$J$10*AB226)+(Coef!$J$11*AC226)-(Coef!$J$12*AD226))</f>
        <v>3665248.0579440841</v>
      </c>
      <c r="AF226" s="72">
        <f t="shared" ca="1" si="124"/>
        <v>2.1841132932238763E-3</v>
      </c>
      <c r="AG226" s="72">
        <f ca="1">((Coef!$J$8*Y226^2)/2)*(COS(V226))^2</f>
        <v>1.2134212699803503E-7</v>
      </c>
      <c r="AH226" s="72">
        <f t="shared" ca="1" si="125"/>
        <v>7.1653438507314465E-3</v>
      </c>
      <c r="AI226" s="72">
        <f t="shared" ca="1" si="126"/>
        <v>0.58034071815997534</v>
      </c>
      <c r="AJ226" s="72">
        <f t="shared" ca="1" si="127"/>
        <v>7.1654051649183148E-3</v>
      </c>
      <c r="AK226" s="72">
        <f t="shared" ca="1" si="128"/>
        <v>8.5680216283867284E-3</v>
      </c>
      <c r="AL226" s="72">
        <f t="shared" ca="1" si="129"/>
        <v>0.58032388722986128</v>
      </c>
      <c r="AM226" s="72">
        <f ca="1">V226+(1+Coef!$J$8*(COS(V226))^2-(3/2)*Coef!$J$8*SIN(V226)*COS(V226)*(AL226-V226))*(AL226-V226)</f>
        <v>0.58033410981337441</v>
      </c>
      <c r="AN226" s="34" t="str">
        <f t="shared" ca="1" si="130"/>
        <v>29 545729 3679187 N</v>
      </c>
      <c r="AO226" s="33">
        <f t="shared" ca="1" si="131"/>
        <v>33.250695199788005</v>
      </c>
      <c r="AP226" s="33">
        <f t="shared" ca="1" si="132"/>
        <v>-8.5090885219166328</v>
      </c>
      <c r="AQ226" s="72">
        <f ca="1">'MGRS to Dist'!BP226</f>
        <v>973.75397732483714</v>
      </c>
      <c r="AR226" s="72">
        <f ca="1">'MGRS to Dist'!BT226</f>
        <v>223.47351623991096</v>
      </c>
      <c r="AS226" s="72">
        <f ca="1">'MGRS to Dist'!BU226</f>
        <v>43.46956420890718</v>
      </c>
      <c r="AT226" s="72">
        <f ca="1">'MGRS to Dist'!BV226</f>
        <v>223.46956420890717</v>
      </c>
    </row>
    <row r="227" spans="2:46" ht="16.5" customHeight="1">
      <c r="B227" s="38" t="s">
        <v>486</v>
      </c>
      <c r="C227" s="72" t="str">
        <f t="shared" si="133"/>
        <v>29SNS4846477550</v>
      </c>
      <c r="D227" s="72">
        <f t="array" aca="1" ref="D227" ca="1">MATCH(TRUE,ISERROR(VALUE(MID(C227,ROW(INDIRECT("1:"&amp;LEN(C227))),1))),0)</f>
        <v>3</v>
      </c>
      <c r="E227" s="72">
        <f t="shared" ca="1" si="134"/>
        <v>29</v>
      </c>
      <c r="F227" s="72" t="str">
        <f t="shared" ca="1" si="135"/>
        <v>S</v>
      </c>
      <c r="G227" s="72" t="str">
        <f t="shared" ca="1" si="136"/>
        <v>N</v>
      </c>
      <c r="H227" s="72" t="str">
        <f t="shared" ca="1" si="137"/>
        <v>S</v>
      </c>
      <c r="I227" s="72">
        <f t="shared" ca="1" si="138"/>
        <v>10</v>
      </c>
      <c r="J227" s="72">
        <f t="shared" ca="1" si="139"/>
        <v>48464</v>
      </c>
      <c r="K227" s="72">
        <f t="shared" ca="1" si="140"/>
        <v>77550</v>
      </c>
      <c r="L227" s="72">
        <f t="shared" ca="1" si="141"/>
        <v>170.80604746885038</v>
      </c>
      <c r="M227" s="72">
        <f ca="1">VLOOKUP(G227,Coef!$C$2:$F$25,4)</f>
        <v>5</v>
      </c>
      <c r="N227" s="31">
        <f ca="1">VLOOKUP(F227,Coef!$C$4:$D$23,2)</f>
        <v>15</v>
      </c>
      <c r="O227" s="31">
        <f ca="1">MOD(VLOOKUP(H227,Coef!$C$2:$G$21,5)+MOD(E227+1,2)*15,20)</f>
        <v>17</v>
      </c>
      <c r="P227" s="31">
        <f ca="1">VLOOKUP(N227,Coef!$A$27:$B$46,2)</f>
        <v>3.56</v>
      </c>
      <c r="Q227" s="31">
        <f ca="1">VLOOKUP(N227,Coef!$A$27:$C$46,3)+O227/10-0.1</f>
        <v>3.6</v>
      </c>
      <c r="R227" s="31">
        <f ca="1">IF(Q227+0.1&lt;P227,Q227+2,Q227)</f>
        <v>3.6</v>
      </c>
      <c r="S227" s="72">
        <f t="shared" ca="1" si="142"/>
        <v>548464</v>
      </c>
      <c r="T227" s="72">
        <f t="shared" ca="1" si="143"/>
        <v>3677550</v>
      </c>
      <c r="U227" s="72">
        <f t="shared" ca="1" si="115"/>
        <v>3677550</v>
      </c>
      <c r="V227" s="72">
        <f t="shared" ca="1" si="116"/>
        <v>0.57789936287619104</v>
      </c>
      <c r="W227" s="72">
        <f ca="1">(Coef!$J$9/(1+Coef!$J$8*(COS(V227))^2)^0.5)*Coef!$J$6</f>
        <v>6381963.3774110284</v>
      </c>
      <c r="X227" s="72">
        <f t="shared" ca="1" si="117"/>
        <v>-9</v>
      </c>
      <c r="Y227" s="72">
        <f t="shared" ca="1" si="118"/>
        <v>7.593901301837366E-3</v>
      </c>
      <c r="Z227" s="72">
        <f t="shared" ca="1" si="119"/>
        <v>0.91511728772750001</v>
      </c>
      <c r="AA227" s="72">
        <f t="shared" ca="1" si="120"/>
        <v>0.64204067713998914</v>
      </c>
      <c r="AB227" s="72">
        <f t="shared" ca="1" si="121"/>
        <v>1.035458006739941</v>
      </c>
      <c r="AC227" s="72">
        <f t="shared" ca="1" si="122"/>
        <v>0.93710367433995301</v>
      </c>
      <c r="AD227" s="72">
        <f t="shared" ca="1" si="123"/>
        <v>1.7119900578285907</v>
      </c>
      <c r="AE227" s="72">
        <f ca="1">Coef!$J$6*Coef!$J$9*(V227-(Coef!$J$10*AB227)+(Coef!$J$11*AC227)-(Coef!$J$12*AD227))</f>
        <v>3663614.0714720376</v>
      </c>
      <c r="AF227" s="72">
        <f t="shared" ca="1" si="124"/>
        <v>2.1836428233494199E-3</v>
      </c>
      <c r="AG227" s="72">
        <f ca="1">((Coef!$J$8*Y227^2)/2)*(COS(V227))^2</f>
        <v>1.363368177792592E-7</v>
      </c>
      <c r="AH227" s="72">
        <f t="shared" ca="1" si="125"/>
        <v>7.5939009567279198E-3</v>
      </c>
      <c r="AI227" s="72">
        <f t="shared" ca="1" si="126"/>
        <v>0.58008300540182955</v>
      </c>
      <c r="AJ227" s="72">
        <f t="shared" ca="1" si="127"/>
        <v>7.5939739436060583E-3</v>
      </c>
      <c r="AK227" s="72">
        <f t="shared" ca="1" si="128"/>
        <v>9.0789209906031731E-3</v>
      </c>
      <c r="AL227" s="72">
        <f t="shared" ca="1" si="129"/>
        <v>0.58006411164376048</v>
      </c>
      <c r="AM227" s="72">
        <f ca="1">V227+(1+Coef!$J$8*(COS(V227))^2-(3/2)*Coef!$J$8*SIN(V227)*COS(V227)*(AL227-V227))*(AL227-V227)</f>
        <v>0.58007432574321893</v>
      </c>
      <c r="AN227" s="34" t="str">
        <f t="shared" ca="1" si="130"/>
        <v>29 548464 3677550 N</v>
      </c>
      <c r="AO227" s="33">
        <f t="shared" ca="1" si="131"/>
        <v>33.235810668983362</v>
      </c>
      <c r="AP227" s="33">
        <f t="shared" ca="1" si="132"/>
        <v>-8.4798161447057048</v>
      </c>
      <c r="AQ227" s="72">
        <f ca="1">'MGRS to Dist'!BP227</f>
        <v>3188.6627662049436</v>
      </c>
      <c r="AR227" s="72">
        <f ca="1">'MGRS to Dist'!BT227</f>
        <v>121.29070720437539</v>
      </c>
      <c r="AS227" s="72">
        <f ca="1">'MGRS to Dist'!BU227</f>
        <v>-58.693245831855918</v>
      </c>
      <c r="AT227" s="72">
        <f ca="1">'MGRS to Dist'!BV227</f>
        <v>121.3067541681441</v>
      </c>
    </row>
    <row r="228" spans="2:46" ht="16.5" customHeight="1">
      <c r="B228" s="38" t="s">
        <v>487</v>
      </c>
      <c r="C228" s="72" t="str">
        <f t="shared" si="133"/>
        <v>30STC3157070601</v>
      </c>
      <c r="D228" s="72">
        <f t="array" aca="1" ref="D228" ca="1">MATCH(TRUE,ISERROR(VALUE(MID(C228,ROW(INDIRECT("1:"&amp;LEN(C228))),1))),0)</f>
        <v>3</v>
      </c>
      <c r="E228" s="72">
        <f t="shared" ca="1" si="134"/>
        <v>30</v>
      </c>
      <c r="F228" s="72" t="str">
        <f t="shared" ca="1" si="135"/>
        <v>S</v>
      </c>
      <c r="G228" s="72" t="str">
        <f t="shared" ca="1" si="136"/>
        <v>T</v>
      </c>
      <c r="H228" s="72" t="str">
        <f t="shared" ca="1" si="137"/>
        <v>C</v>
      </c>
      <c r="I228" s="72">
        <f t="shared" ca="1" si="138"/>
        <v>10</v>
      </c>
      <c r="J228" s="72">
        <f t="shared" ca="1" si="139"/>
        <v>31570</v>
      </c>
      <c r="K228" s="72">
        <f t="shared" ca="1" si="140"/>
        <v>70601</v>
      </c>
      <c r="L228" s="72">
        <f t="shared" ca="1" si="141"/>
        <v>176.80604746885038</v>
      </c>
      <c r="M228" s="72">
        <f ca="1">VLOOKUP(G228,Coef!$C$2:$F$25,4)</f>
        <v>2</v>
      </c>
      <c r="N228" s="31">
        <f ca="1">VLOOKUP(F228,Coef!$C$4:$D$23,2)</f>
        <v>15</v>
      </c>
      <c r="O228" s="31">
        <f ca="1">MOD(VLOOKUP(H228,Coef!$C$2:$G$21,5)+MOD(E228+1,2)*15,20)</f>
        <v>18</v>
      </c>
      <c r="P228" s="31">
        <f ca="1">VLOOKUP(N228,Coef!$A$27:$B$46,2)</f>
        <v>3.56</v>
      </c>
      <c r="Q228" s="31">
        <f ca="1">VLOOKUP(N228,Coef!$A$27:$C$46,3)+O228/10-0.1</f>
        <v>3.6999999999999997</v>
      </c>
      <c r="R228" s="31">
        <f ca="1">IF(Q228+0.1&lt;P228,Q228+2,Q228)</f>
        <v>3.6999999999999997</v>
      </c>
      <c r="S228" s="72">
        <f t="shared" ca="1" si="142"/>
        <v>231570</v>
      </c>
      <c r="T228" s="72">
        <f t="shared" ca="1" si="143"/>
        <v>3770600.9999999995</v>
      </c>
      <c r="U228" s="72">
        <f t="shared" ca="1" si="115"/>
        <v>3770600.9999999995</v>
      </c>
      <c r="V228" s="72">
        <f t="shared" ca="1" si="116"/>
        <v>0.59252162868222824</v>
      </c>
      <c r="W228" s="72">
        <f ca="1">(Coef!$J$9/(1+Coef!$J$8*(COS(V228))^2)^0.5)*Coef!$J$6</f>
        <v>6382251.6153621748</v>
      </c>
      <c r="X228" s="72">
        <f t="shared" ca="1" si="117"/>
        <v>-3</v>
      </c>
      <c r="Y228" s="72">
        <f t="shared" ca="1" si="118"/>
        <v>-4.2058824405149582E-2</v>
      </c>
      <c r="Z228" s="72">
        <f t="shared" ca="1" si="119"/>
        <v>0.92651534779473954</v>
      </c>
      <c r="AA228" s="72">
        <f t="shared" ca="1" si="120"/>
        <v>0.6375616043477117</v>
      </c>
      <c r="AB228" s="72">
        <f t="shared" ca="1" si="121"/>
        <v>1.0557793025795981</v>
      </c>
      <c r="AC228" s="72">
        <f t="shared" ca="1" si="122"/>
        <v>0.95122487802162647</v>
      </c>
      <c r="AD228" s="72">
        <f t="shared" ca="1" si="123"/>
        <v>1.731616230733253</v>
      </c>
      <c r="AE228" s="72">
        <f ca="1">Coef!$J$6*Coef!$J$9*(V228-(Coef!$J$10*AB228)+(Coef!$J$11*AC228)-(Coef!$J$12*AD228))</f>
        <v>3756499.9446778819</v>
      </c>
      <c r="AF228" s="72">
        <f t="shared" ca="1" si="124"/>
        <v>2.2094170164297798E-3</v>
      </c>
      <c r="AG228" s="72">
        <f ca="1">((Coef!$J$8*Y228^2)/2)*(COS(V228))^2</f>
        <v>4.1018641039915626E-6</v>
      </c>
      <c r="AH228" s="72">
        <f t="shared" ca="1" si="125"/>
        <v>-4.2058766898622223E-2</v>
      </c>
      <c r="AI228" s="72">
        <f t="shared" ca="1" si="126"/>
        <v>0.59473103663592963</v>
      </c>
      <c r="AJ228" s="72">
        <f t="shared" ca="1" si="127"/>
        <v>-4.2071167900365636E-2</v>
      </c>
      <c r="AK228" s="72">
        <f t="shared" ca="1" si="128"/>
        <v>-5.0748622484870415E-2</v>
      </c>
      <c r="AL228" s="72">
        <f t="shared" ca="1" si="129"/>
        <v>0.59413331656921686</v>
      </c>
      <c r="AM228" s="72">
        <f ca="1">V228+(1+Coef!$J$8*(COS(V228))^2-(3/2)*Coef!$J$8*SIN(V228)*COS(V228)*(AL228-V228))*(AL228-V228)</f>
        <v>0.59414077883218719</v>
      </c>
      <c r="AN228" s="34" t="str">
        <f t="shared" ca="1" si="130"/>
        <v>30 231570 3770601 N</v>
      </c>
      <c r="AO228" s="33">
        <f t="shared" ca="1" si="131"/>
        <v>34.041759063700006</v>
      </c>
      <c r="AP228" s="33">
        <f t="shared" ca="1" si="132"/>
        <v>-5.9076818844857879</v>
      </c>
      <c r="AQ228" s="72">
        <f ca="1">'MGRS to Dist'!BP228</f>
        <v>254811.24518813647</v>
      </c>
      <c r="AR228" s="72">
        <f ca="1">'MGRS to Dist'!BT228</f>
        <v>68.666401185874975</v>
      </c>
      <c r="AS228" s="72">
        <f ca="1">'MGRS to Dist'!BU228</f>
        <v>-109.9085504242063</v>
      </c>
      <c r="AT228" s="72">
        <f ca="1">'MGRS to Dist'!BV228</f>
        <v>70.091449575793717</v>
      </c>
    </row>
    <row r="229" spans="2:46" ht="16.5" customHeight="1">
      <c r="B229" s="38" t="s">
        <v>488</v>
      </c>
      <c r="C229" s="72" t="str">
        <f t="shared" si="133"/>
        <v>29SPR5105547097</v>
      </c>
      <c r="D229" s="72">
        <f t="array" aca="1" ref="D229" ca="1">MATCH(TRUE,ISERROR(VALUE(MID(C229,ROW(INDIRECT("1:"&amp;LEN(C229))),1))),0)</f>
        <v>3</v>
      </c>
      <c r="E229" s="72">
        <f t="shared" ca="1" si="134"/>
        <v>29</v>
      </c>
      <c r="F229" s="72" t="str">
        <f t="shared" ca="1" si="135"/>
        <v>S</v>
      </c>
      <c r="G229" s="72" t="str">
        <f t="shared" ca="1" si="136"/>
        <v>P</v>
      </c>
      <c r="H229" s="72" t="str">
        <f t="shared" ca="1" si="137"/>
        <v>R</v>
      </c>
      <c r="I229" s="72">
        <f t="shared" ca="1" si="138"/>
        <v>10</v>
      </c>
      <c r="J229" s="72">
        <f t="shared" ca="1" si="139"/>
        <v>51055</v>
      </c>
      <c r="K229" s="72">
        <f t="shared" ca="1" si="140"/>
        <v>47097</v>
      </c>
      <c r="L229" s="72">
        <f t="shared" ca="1" si="141"/>
        <v>170.80604746885038</v>
      </c>
      <c r="M229" s="72">
        <f ca="1">VLOOKUP(G229,Coef!$C$2:$F$25,4)</f>
        <v>6</v>
      </c>
      <c r="N229" s="31">
        <f ca="1">VLOOKUP(F229,Coef!$C$4:$D$23,2)</f>
        <v>15</v>
      </c>
      <c r="O229" s="31">
        <f ca="1">MOD(VLOOKUP(H229,Coef!$C$2:$G$21,5)+MOD(E229+1,2)*15,20)</f>
        <v>16</v>
      </c>
      <c r="P229" s="31">
        <f ca="1">VLOOKUP(N229,Coef!$A$27:$B$46,2)</f>
        <v>3.56</v>
      </c>
      <c r="Q229" s="31">
        <f ca="1">VLOOKUP(N229,Coef!$A$27:$C$46,3)+O229/10-0.1</f>
        <v>3.5</v>
      </c>
      <c r="R229" s="31">
        <f ca="1">IF(Q229+0.1&lt;P229,Q229+2,Q229)</f>
        <v>3.5</v>
      </c>
      <c r="S229" s="72">
        <f t="shared" ca="1" si="142"/>
        <v>651055</v>
      </c>
      <c r="T229" s="72">
        <f t="shared" ca="1" si="143"/>
        <v>3547097</v>
      </c>
      <c r="U229" s="72">
        <f t="shared" ca="1" si="115"/>
        <v>3547097</v>
      </c>
      <c r="V229" s="72">
        <f t="shared" ca="1" si="116"/>
        <v>0.55739965367161515</v>
      </c>
      <c r="W229" s="72">
        <f ca="1">(Coef!$J$9/(1+Coef!$J$8*(COS(V229))^2)^0.5)*Coef!$J$6</f>
        <v>6381565.6143835941</v>
      </c>
      <c r="X229" s="72">
        <f t="shared" ca="1" si="117"/>
        <v>-9</v>
      </c>
      <c r="Y229" s="72">
        <f t="shared" ca="1" si="118"/>
        <v>2.3670523681450957E-2</v>
      </c>
      <c r="Z229" s="72">
        <f t="shared" ca="1" si="119"/>
        <v>0.89782242931885647</v>
      </c>
      <c r="AA229" s="72">
        <f t="shared" ca="1" si="120"/>
        <v>0.64659271520237416</v>
      </c>
      <c r="AB229" s="72">
        <f t="shared" ca="1" si="121"/>
        <v>1.0063108683310433</v>
      </c>
      <c r="AC229" s="72">
        <f t="shared" ca="1" si="122"/>
        <v>0.91638133004887601</v>
      </c>
      <c r="AD229" s="72">
        <f t="shared" ca="1" si="123"/>
        <v>1.6825230138308198</v>
      </c>
      <c r="AE229" s="72">
        <f ca="1">Coef!$J$6*Coef!$J$9*(V229-(Coef!$J$10*AB229)+(Coef!$J$11*AC229)-(Coef!$J$12*AD229))</f>
        <v>3533413.5866662664</v>
      </c>
      <c r="AF229" s="72">
        <f t="shared" ca="1" si="124"/>
        <v>2.1442094558883993E-3</v>
      </c>
      <c r="AG229" s="72">
        <f ca="1">((Coef!$J$8*Y229^2)/2)*(COS(V229))^2</f>
        <v>1.3597327603854588E-6</v>
      </c>
      <c r="AH229" s="72">
        <f t="shared" ca="1" si="125"/>
        <v>2.3670512952922121E-2</v>
      </c>
      <c r="AI229" s="72">
        <f t="shared" ca="1" si="126"/>
        <v>0.55954386021195168</v>
      </c>
      <c r="AJ229" s="72">
        <f t="shared" ca="1" si="127"/>
        <v>2.3672723419356057E-2</v>
      </c>
      <c r="AK229" s="72">
        <f t="shared" ca="1" si="128"/>
        <v>2.7925244262344478E-2</v>
      </c>
      <c r="AL229" s="72">
        <f t="shared" ca="1" si="129"/>
        <v>0.55936845098711563</v>
      </c>
      <c r="AM229" s="72">
        <f ca="1">V229+(1+Coef!$J$8*(COS(V229))^2-(3/2)*Coef!$J$8*SIN(V229)*COS(V229)*(AL229-V229))*(AL229-V229)</f>
        <v>0.55937798923568915</v>
      </c>
      <c r="AN229" s="34" t="str">
        <f t="shared" ca="1" si="130"/>
        <v>29 651055 3547097 N</v>
      </c>
      <c r="AO229" s="33">
        <f t="shared" ca="1" si="131"/>
        <v>32.049997935719382</v>
      </c>
      <c r="AP229" s="33">
        <f t="shared" ca="1" si="132"/>
        <v>-7.4000013618957432</v>
      </c>
      <c r="AQ229" s="72">
        <f ca="1">'MGRS to Dist'!BP229</f>
        <v>261190.2831593279</v>
      </c>
      <c r="AR229" s="72">
        <f ca="1">'MGRS to Dist'!BT229</f>
        <v>212.54034494055921</v>
      </c>
      <c r="AS229" s="72">
        <f ca="1">'MGRS to Dist'!BU229</f>
        <v>31.726412326470779</v>
      </c>
      <c r="AT229" s="72">
        <f ca="1">'MGRS to Dist'!BV229</f>
        <v>211.72641232647084</v>
      </c>
    </row>
    <row r="230" spans="2:46" ht="16.5" customHeight="1">
      <c r="B230" s="38" t="s">
        <v>489</v>
      </c>
      <c r="C230" s="72" t="str">
        <f t="shared" si="133"/>
        <v>30SXA6703553835</v>
      </c>
      <c r="D230" s="72">
        <f t="array" aca="1" ref="D230" ca="1">MATCH(TRUE,ISERROR(VALUE(MID(C230,ROW(INDIRECT("1:"&amp;LEN(C230))),1))),0)</f>
        <v>3</v>
      </c>
      <c r="E230" s="72">
        <f t="shared" ca="1" si="134"/>
        <v>30</v>
      </c>
      <c r="F230" s="72" t="str">
        <f t="shared" ca="1" si="135"/>
        <v>S</v>
      </c>
      <c r="G230" s="72" t="str">
        <f t="shared" ca="1" si="136"/>
        <v>X</v>
      </c>
      <c r="H230" s="72" t="str">
        <f t="shared" ca="1" si="137"/>
        <v>A</v>
      </c>
      <c r="I230" s="72">
        <f t="shared" ca="1" si="138"/>
        <v>10</v>
      </c>
      <c r="J230" s="72">
        <f t="shared" ca="1" si="139"/>
        <v>67035</v>
      </c>
      <c r="K230" s="72">
        <f t="shared" ca="1" si="140"/>
        <v>53835</v>
      </c>
      <c r="L230" s="72">
        <f t="shared" ca="1" si="141"/>
        <v>176.80604746885038</v>
      </c>
      <c r="M230" s="72">
        <f ca="1">VLOOKUP(G230,Coef!$C$2:$F$25,4)</f>
        <v>6</v>
      </c>
      <c r="N230" s="31">
        <f ca="1">VLOOKUP(F230,Coef!$C$4:$D$23,2)</f>
        <v>15</v>
      </c>
      <c r="O230" s="31">
        <f ca="1">MOD(VLOOKUP(H230,Coef!$C$2:$G$21,5)+MOD(E230+1,2)*15,20)</f>
        <v>16</v>
      </c>
      <c r="P230" s="31">
        <f ca="1">VLOOKUP(N230,Coef!$A$27:$B$46,2)</f>
        <v>3.56</v>
      </c>
      <c r="Q230" s="31">
        <f ca="1">VLOOKUP(N230,Coef!$A$27:$C$46,3)+O230/10-0.1</f>
        <v>3.5</v>
      </c>
      <c r="R230" s="31">
        <f ca="1">IF(Q230+0.1&lt;P230,Q230+2,Q230)</f>
        <v>3.5</v>
      </c>
      <c r="S230" s="72">
        <f t="shared" ca="1" si="142"/>
        <v>667035</v>
      </c>
      <c r="T230" s="72">
        <f t="shared" ca="1" si="143"/>
        <v>3553835</v>
      </c>
      <c r="U230" s="72">
        <f t="shared" ca="1" si="115"/>
        <v>3553835</v>
      </c>
      <c r="V230" s="72">
        <f t="shared" ca="1" si="116"/>
        <v>0.55845847976699381</v>
      </c>
      <c r="W230" s="72">
        <f ca="1">(Coef!$J$9/(1+Coef!$J$8*(COS(V230))^2)^0.5)*Coef!$J$6</f>
        <v>6381585.9690608988</v>
      </c>
      <c r="X230" s="72">
        <f t="shared" ca="1" si="117"/>
        <v>-3</v>
      </c>
      <c r="Y230" s="72">
        <f t="shared" ca="1" si="118"/>
        <v>2.6174527901029049E-2</v>
      </c>
      <c r="Z230" s="72">
        <f t="shared" ca="1" si="119"/>
        <v>0.89875293990592564</v>
      </c>
      <c r="AA230" s="72">
        <f t="shared" ca="1" si="120"/>
        <v>0.64640801763699118</v>
      </c>
      <c r="AB230" s="72">
        <f t="shared" ca="1" si="121"/>
        <v>1.0078349497199566</v>
      </c>
      <c r="AC230" s="72">
        <f t="shared" ca="1" si="122"/>
        <v>0.91747821669921514</v>
      </c>
      <c r="AD230" s="72">
        <f t="shared" ca="1" si="123"/>
        <v>1.6841018802976062</v>
      </c>
      <c r="AE230" s="72">
        <f ca="1">Coef!$J$6*Coef!$J$9*(V230-(Coef!$J$10*AB230)+(Coef!$J$11*AC230)-(Coef!$J$12*AD230))</f>
        <v>3540137.9495251235</v>
      </c>
      <c r="AF230" s="72">
        <f t="shared" ca="1" si="124"/>
        <v>2.1463395684524749E-3</v>
      </c>
      <c r="AG230" s="72">
        <f ca="1">((Coef!$J$8*Y230^2)/2)*(COS(V230))^2</f>
        <v>1.6604339211147632E-6</v>
      </c>
      <c r="AH230" s="72">
        <f t="shared" ca="1" si="125"/>
        <v>2.6174513414004386E-2</v>
      </c>
      <c r="AI230" s="72">
        <f t="shared" ca="1" si="126"/>
        <v>0.56060481577159127</v>
      </c>
      <c r="AJ230" s="72">
        <f t="shared" ca="1" si="127"/>
        <v>2.6177502232052452E-2</v>
      </c>
      <c r="AK230" s="72">
        <f t="shared" ca="1" si="128"/>
        <v>3.0898724775909218E-2</v>
      </c>
      <c r="AL230" s="72">
        <f t="shared" ca="1" si="129"/>
        <v>0.56038983974332912</v>
      </c>
      <c r="AM230" s="72">
        <f ca="1">V230+(1+Coef!$J$8*(COS(V230))^2-(3/2)*Coef!$J$8*SIN(V230)*COS(V230)*(AL230-V230))*(AL230-V230)</f>
        <v>0.56039918454921045</v>
      </c>
      <c r="AN230" s="34" t="str">
        <f t="shared" ca="1" si="130"/>
        <v>30 667035 3553835 N</v>
      </c>
      <c r="AO230" s="33">
        <f t="shared" ca="1" si="131"/>
        <v>32.108508117242692</v>
      </c>
      <c r="AP230" s="33">
        <f t="shared" ca="1" si="132"/>
        <v>-1.2296334780040914</v>
      </c>
      <c r="AQ230" s="72">
        <f ca="1">'MGRS to Dist'!BP230</f>
        <v>582511.27099819819</v>
      </c>
      <c r="AR230" s="72">
        <f ca="1">'MGRS to Dist'!BT230</f>
        <v>87.719785406902531</v>
      </c>
      <c r="AS230" s="72">
        <f ca="1">'MGRS to Dist'!BU230</f>
        <v>-89.00090699361526</v>
      </c>
      <c r="AT230" s="72">
        <f ca="1">'MGRS to Dist'!BV230</f>
        <v>90.999093006384726</v>
      </c>
    </row>
    <row r="231" spans="2:46" ht="16.5" customHeight="1">
      <c r="B231" s="38" t="s">
        <v>490</v>
      </c>
      <c r="C231" s="72" t="str">
        <f t="shared" si="133"/>
        <v>30STC6535353070</v>
      </c>
      <c r="D231" s="72">
        <f t="array" aca="1" ref="D231" ca="1">MATCH(TRUE,ISERROR(VALUE(MID(C231,ROW(INDIRECT("1:"&amp;LEN(C231))),1))),0)</f>
        <v>3</v>
      </c>
      <c r="E231" s="72">
        <f t="shared" ca="1" si="134"/>
        <v>30</v>
      </c>
      <c r="F231" s="72" t="str">
        <f t="shared" ca="1" si="135"/>
        <v>S</v>
      </c>
      <c r="G231" s="72" t="str">
        <f t="shared" ca="1" si="136"/>
        <v>T</v>
      </c>
      <c r="H231" s="72" t="str">
        <f t="shared" ca="1" si="137"/>
        <v>C</v>
      </c>
      <c r="I231" s="72">
        <f t="shared" ca="1" si="138"/>
        <v>10</v>
      </c>
      <c r="J231" s="72">
        <f t="shared" ca="1" si="139"/>
        <v>65353</v>
      </c>
      <c r="K231" s="72">
        <f t="shared" ca="1" si="140"/>
        <v>53070</v>
      </c>
      <c r="L231" s="72">
        <f t="shared" ca="1" si="141"/>
        <v>176.80604746885038</v>
      </c>
      <c r="M231" s="72">
        <f ca="1">VLOOKUP(G231,Coef!$C$2:$F$25,4)</f>
        <v>2</v>
      </c>
      <c r="N231" s="31">
        <f ca="1">VLOOKUP(F231,Coef!$C$4:$D$23,2)</f>
        <v>15</v>
      </c>
      <c r="O231" s="31">
        <f ca="1">MOD(VLOOKUP(H231,Coef!$C$2:$G$21,5)+MOD(E231+1,2)*15,20)</f>
        <v>18</v>
      </c>
      <c r="P231" s="31">
        <f ca="1">VLOOKUP(N231,Coef!$A$27:$B$46,2)</f>
        <v>3.56</v>
      </c>
      <c r="Q231" s="31">
        <f ca="1">VLOOKUP(N231,Coef!$A$27:$C$46,3)+O231/10-0.1</f>
        <v>3.6999999999999997</v>
      </c>
      <c r="R231" s="31">
        <f ca="1">IF(Q231+0.1&lt;P231,Q231+2,Q231)</f>
        <v>3.6999999999999997</v>
      </c>
      <c r="S231" s="72">
        <f t="shared" ca="1" si="142"/>
        <v>265353</v>
      </c>
      <c r="T231" s="72">
        <f t="shared" ca="1" si="143"/>
        <v>3753069.9999999995</v>
      </c>
      <c r="U231" s="72">
        <f t="shared" ca="1" si="115"/>
        <v>3753069.9999999995</v>
      </c>
      <c r="V231" s="72">
        <f t="shared" ca="1" si="116"/>
        <v>0.58976676369586978</v>
      </c>
      <c r="W231" s="72">
        <f ca="1">(Coef!$J$9/(1+Coef!$J$8*(COS(V231))^2)^0.5)*Coef!$J$6</f>
        <v>6382197.0369397635</v>
      </c>
      <c r="X231" s="72">
        <f t="shared" ca="1" si="117"/>
        <v>-3</v>
      </c>
      <c r="Y231" s="72">
        <f t="shared" ca="1" si="118"/>
        <v>-3.6765865836149776E-2</v>
      </c>
      <c r="Z231" s="72">
        <f t="shared" ca="1" si="119"/>
        <v>0.92442822082248688</v>
      </c>
      <c r="AA231" s="72">
        <f t="shared" ca="1" si="120"/>
        <v>0.63848227458359574</v>
      </c>
      <c r="AB231" s="72">
        <f t="shared" ca="1" si="121"/>
        <v>1.0519808741071133</v>
      </c>
      <c r="AC231" s="72">
        <f t="shared" ca="1" si="122"/>
        <v>0.94860622422623386</v>
      </c>
      <c r="AD231" s="72">
        <f t="shared" ca="1" si="123"/>
        <v>1.7280056030406301</v>
      </c>
      <c r="AE231" s="72">
        <f ca="1">Coef!$J$6*Coef!$J$9*(V231-(Coef!$J$10*AB231)+(Coef!$J$11*AC231)-(Coef!$J$12*AD231))</f>
        <v>3738999.0914591118</v>
      </c>
      <c r="AF231" s="72">
        <f t="shared" ca="1" si="124"/>
        <v>2.2047123364330821E-3</v>
      </c>
      <c r="AG231" s="72">
        <f ca="1">((Coef!$J$8*Y231^2)/2)*(COS(V231))^2</f>
        <v>3.1460289742175747E-6</v>
      </c>
      <c r="AH231" s="72">
        <f t="shared" ca="1" si="125"/>
        <v>-3.6765827280656714E-2</v>
      </c>
      <c r="AI231" s="72">
        <f t="shared" ca="1" si="126"/>
        <v>0.59197146909621401</v>
      </c>
      <c r="AJ231" s="72">
        <f t="shared" ca="1" si="127"/>
        <v>-3.6774110728266585E-2</v>
      </c>
      <c r="AK231" s="72">
        <f t="shared" ca="1" si="128"/>
        <v>-4.4285607805470091E-2</v>
      </c>
      <c r="AL231" s="72">
        <f t="shared" ca="1" si="129"/>
        <v>0.59151733399684248</v>
      </c>
      <c r="AM231" s="72">
        <f ca="1">V231+(1+Coef!$J$8*(COS(V231))^2-(3/2)*Coef!$J$8*SIN(V231)*COS(V231)*(AL231-V231))*(AL231-V231)</f>
        <v>0.59152546827145491</v>
      </c>
      <c r="AN231" s="34" t="str">
        <f t="shared" ca="1" si="130"/>
        <v>30 265353 3753070 N</v>
      </c>
      <c r="AO231" s="33">
        <f t="shared" ca="1" si="131"/>
        <v>33.891912806454052</v>
      </c>
      <c r="AP231" s="33">
        <f t="shared" ca="1" si="132"/>
        <v>-5.5373784204250516</v>
      </c>
      <c r="AQ231" s="72">
        <f ca="1">'MGRS to Dist'!BP231</f>
        <v>448480.22823806165</v>
      </c>
      <c r="AR231" s="72">
        <f ca="1">'MGRS to Dist'!BT231</f>
        <v>297.43473616431402</v>
      </c>
      <c r="AS231" s="72">
        <f ca="1">'MGRS to Dist'!BU231</f>
        <v>115.08749507435918</v>
      </c>
      <c r="AT231" s="72">
        <f ca="1">'MGRS to Dist'!BV231</f>
        <v>295.08749507435914</v>
      </c>
    </row>
    <row r="232" spans="2:46" ht="16.5" customHeight="1">
      <c r="B232" s="38" t="s">
        <v>491</v>
      </c>
      <c r="C232" s="72" t="str">
        <f t="shared" si="133"/>
        <v>30RUA6901833444</v>
      </c>
      <c r="D232" s="72">
        <f t="array" aca="1" ref="D232" ca="1">MATCH(TRUE,ISERROR(VALUE(MID(C232,ROW(INDIRECT("1:"&amp;LEN(C232))),1))),0)</f>
        <v>3</v>
      </c>
      <c r="E232" s="72">
        <f t="shared" ca="1" si="134"/>
        <v>30</v>
      </c>
      <c r="F232" s="72" t="str">
        <f t="shared" ca="1" si="135"/>
        <v>R</v>
      </c>
      <c r="G232" s="72" t="str">
        <f t="shared" ca="1" si="136"/>
        <v>U</v>
      </c>
      <c r="H232" s="72" t="str">
        <f t="shared" ca="1" si="137"/>
        <v>A</v>
      </c>
      <c r="I232" s="72">
        <f t="shared" ca="1" si="138"/>
        <v>10</v>
      </c>
      <c r="J232" s="72">
        <f t="shared" ca="1" si="139"/>
        <v>69018</v>
      </c>
      <c r="K232" s="72">
        <f t="shared" ca="1" si="140"/>
        <v>33444</v>
      </c>
      <c r="L232" s="72">
        <f t="shared" ca="1" si="141"/>
        <v>176.80604746885038</v>
      </c>
      <c r="M232" s="72">
        <f ca="1">VLOOKUP(G232,Coef!$C$2:$F$25,4)</f>
        <v>3</v>
      </c>
      <c r="N232" s="31">
        <f ca="1">VLOOKUP(F232,Coef!$C$4:$D$23,2)</f>
        <v>14</v>
      </c>
      <c r="O232" s="31">
        <f ca="1">MOD(VLOOKUP(H232,Coef!$C$2:$G$21,5)+MOD(E232+1,2)*15,20)</f>
        <v>16</v>
      </c>
      <c r="P232" s="31">
        <f ca="1">VLOOKUP(N232,Coef!$A$27:$B$46,2)</f>
        <v>2.67</v>
      </c>
      <c r="Q232" s="31">
        <f ca="1">VLOOKUP(N232,Coef!$A$27:$C$46,3)+O232/10-0.1</f>
        <v>3.5</v>
      </c>
      <c r="R232" s="31">
        <f ca="1">IF(Q232+0.1&lt;P232,Q232+2,Q232)</f>
        <v>3.5</v>
      </c>
      <c r="S232" s="72">
        <f t="shared" ca="1" si="142"/>
        <v>369018</v>
      </c>
      <c r="T232" s="72">
        <f t="shared" ca="1" si="143"/>
        <v>3533444</v>
      </c>
      <c r="U232" s="72">
        <f t="shared" ca="1" si="115"/>
        <v>3533444</v>
      </c>
      <c r="V232" s="72">
        <f t="shared" ca="1" si="116"/>
        <v>0.55525418726018672</v>
      </c>
      <c r="W232" s="72">
        <f ca="1">(Coef!$J$9/(1+Coef!$J$8*(COS(V232))^2)^0.5)*Coef!$J$6</f>
        <v>6381524.4358110856</v>
      </c>
      <c r="X232" s="72">
        <f t="shared" ca="1" si="117"/>
        <v>-3</v>
      </c>
      <c r="Y232" s="72">
        <f t="shared" ca="1" si="118"/>
        <v>-2.0525189759514305E-2</v>
      </c>
      <c r="Z232" s="72">
        <f t="shared" ca="1" si="119"/>
        <v>0.89592462451134713</v>
      </c>
      <c r="AA232" s="72">
        <f t="shared" ca="1" si="120"/>
        <v>0.64694990792171736</v>
      </c>
      <c r="AB232" s="72">
        <f t="shared" ca="1" si="121"/>
        <v>1.0032164995158603</v>
      </c>
      <c r="AC232" s="72">
        <f t="shared" ca="1" si="122"/>
        <v>0.91414985161732454</v>
      </c>
      <c r="AD232" s="72">
        <f t="shared" ca="1" si="123"/>
        <v>1.679304587558909</v>
      </c>
      <c r="AE232" s="72">
        <f ca="1">Coef!$J$6*Coef!$J$9*(V232-(Coef!$J$10*AB232)+(Coef!$J$11*AC232)-(Coef!$J$12*AD232))</f>
        <v>3519788.4162866292</v>
      </c>
      <c r="AF232" s="72">
        <f t="shared" ca="1" si="124"/>
        <v>2.1398623245474152E-3</v>
      </c>
      <c r="AG232" s="72">
        <f ca="1">((Coef!$J$8*Y232^2)/2)*(COS(V232))^2</f>
        <v>1.0251112885276533E-6</v>
      </c>
      <c r="AH232" s="72">
        <f t="shared" ca="1" si="125"/>
        <v>-2.0525182745979732E-2</v>
      </c>
      <c r="AI232" s="72">
        <f t="shared" ca="1" si="126"/>
        <v>0.55739404739113707</v>
      </c>
      <c r="AJ232" s="72">
        <f t="shared" ca="1" si="127"/>
        <v>-2.0526623928530774E-2</v>
      </c>
      <c r="AK232" s="72">
        <f t="shared" ca="1" si="128"/>
        <v>-2.418305461490566E-2</v>
      </c>
      <c r="AL232" s="72">
        <f t="shared" ca="1" si="129"/>
        <v>0.55726277761321019</v>
      </c>
      <c r="AM232" s="72">
        <f ca="1">V232+(1+Coef!$J$8*(COS(V232))^2-(3/2)*Coef!$J$8*SIN(V232)*COS(V232)*(AL232-V232))*(AL232-V232)</f>
        <v>0.55727253437129931</v>
      </c>
      <c r="AN232" s="34" t="str">
        <f t="shared" ca="1" si="130"/>
        <v>30 369018 3533444 N</v>
      </c>
      <c r="AO232" s="33">
        <f t="shared" ca="1" si="131"/>
        <v>31.929364258034557</v>
      </c>
      <c r="AP232" s="33">
        <f t="shared" ca="1" si="132"/>
        <v>-4.3855869651684625</v>
      </c>
      <c r="AQ232" s="72">
        <f ca="1">'MGRS to Dist'!BP232</f>
        <v>242856.41264184765</v>
      </c>
      <c r="AR232" s="72">
        <f ca="1">'MGRS to Dist'!BT232</f>
        <v>153.45562815462722</v>
      </c>
      <c r="AS232" s="72">
        <f ca="1">'MGRS to Dist'!BU232</f>
        <v>-25.918461959375435</v>
      </c>
      <c r="AT232" s="72">
        <f ca="1">'MGRS to Dist'!BV232</f>
        <v>154.08153804062454</v>
      </c>
    </row>
    <row r="233" spans="2:46" ht="16.5" customHeight="1">
      <c r="B233" s="38" t="s">
        <v>492</v>
      </c>
      <c r="C233" s="72" t="str">
        <f t="shared" si="133"/>
        <v>30RUV8262178240</v>
      </c>
      <c r="D233" s="72">
        <f t="array" aca="1" ref="D233" ca="1">MATCH(TRUE,ISERROR(VALUE(MID(C233,ROW(INDIRECT("1:"&amp;LEN(C233))),1))),0)</f>
        <v>3</v>
      </c>
      <c r="E233" s="72">
        <f t="shared" ca="1" si="134"/>
        <v>30</v>
      </c>
      <c r="F233" s="72" t="str">
        <f t="shared" ca="1" si="135"/>
        <v>R</v>
      </c>
      <c r="G233" s="72" t="str">
        <f t="shared" ca="1" si="136"/>
        <v>U</v>
      </c>
      <c r="H233" s="72" t="str">
        <f t="shared" ca="1" si="137"/>
        <v>V</v>
      </c>
      <c r="I233" s="72">
        <f t="shared" ca="1" si="138"/>
        <v>10</v>
      </c>
      <c r="J233" s="72">
        <f t="shared" ca="1" si="139"/>
        <v>82621</v>
      </c>
      <c r="K233" s="72">
        <f t="shared" ca="1" si="140"/>
        <v>78240</v>
      </c>
      <c r="L233" s="72">
        <f t="shared" ca="1" si="141"/>
        <v>176.80604746885038</v>
      </c>
      <c r="M233" s="72">
        <f ca="1">VLOOKUP(G233,Coef!$C$2:$F$25,4)</f>
        <v>3</v>
      </c>
      <c r="N233" s="31">
        <f ca="1">VLOOKUP(F233,Coef!$C$4:$D$23,2)</f>
        <v>14</v>
      </c>
      <c r="O233" s="31">
        <f ca="1">MOD(VLOOKUP(H233,Coef!$C$2:$G$21,5)+MOD(E233+1,2)*15,20)</f>
        <v>15</v>
      </c>
      <c r="P233" s="31">
        <f ca="1">VLOOKUP(N233,Coef!$A$27:$B$46,2)</f>
        <v>2.67</v>
      </c>
      <c r="Q233" s="31">
        <f ca="1">VLOOKUP(N233,Coef!$A$27:$C$46,3)+O233/10-0.1</f>
        <v>3.4</v>
      </c>
      <c r="R233" s="31">
        <f ca="1">IF(Q233+0.1&lt;P233,Q233+2,Q233)</f>
        <v>3.4</v>
      </c>
      <c r="S233" s="72">
        <f t="shared" ca="1" si="142"/>
        <v>382621</v>
      </c>
      <c r="T233" s="72">
        <f t="shared" ca="1" si="143"/>
        <v>3478240</v>
      </c>
      <c r="U233" s="72">
        <f t="shared" ca="1" si="115"/>
        <v>3478240</v>
      </c>
      <c r="V233" s="72">
        <f t="shared" ca="1" si="116"/>
        <v>0.54657929326058996</v>
      </c>
      <c r="W233" s="72">
        <f ca="1">(Coef!$J$9/(1+Coef!$J$8*(COS(V233))^2)^0.5)*Coef!$J$6</f>
        <v>6381358.844158574</v>
      </c>
      <c r="X233" s="72">
        <f t="shared" ca="1" si="117"/>
        <v>-3</v>
      </c>
      <c r="Y233" s="72">
        <f t="shared" ca="1" si="118"/>
        <v>-1.8394044727236655E-2</v>
      </c>
      <c r="Z233" s="72">
        <f t="shared" ca="1" si="119"/>
        <v>0.88808328927869185</v>
      </c>
      <c r="AA233" s="72">
        <f t="shared" ca="1" si="120"/>
        <v>0.64815985200075976</v>
      </c>
      <c r="AB233" s="72">
        <f t="shared" ca="1" si="121"/>
        <v>0.99062093789993588</v>
      </c>
      <c r="AC233" s="72">
        <f t="shared" ca="1" si="122"/>
        <v>0.90500566642514191</v>
      </c>
      <c r="AD233" s="72">
        <f t="shared" ca="1" si="123"/>
        <v>1.6660273845201605</v>
      </c>
      <c r="AE233" s="72">
        <f ca="1">Coef!$J$6*Coef!$J$9*(V233-(Coef!$J$10*AB233)+(Coef!$J$11*AC233)-(Coef!$J$12*AD233))</f>
        <v>3464699.6219534427</v>
      </c>
      <c r="AF233" s="72">
        <f t="shared" ca="1" si="124"/>
        <v>2.1218643829992449E-3</v>
      </c>
      <c r="AG233" s="72">
        <f ca="1">((Coef!$J$8*Y233^2)/2)*(COS(V233))^2</f>
        <v>8.321093019643341E-7</v>
      </c>
      <c r="AH233" s="72">
        <f t="shared" ca="1" si="125"/>
        <v>-1.8394039625284749E-2</v>
      </c>
      <c r="AI233" s="72">
        <f t="shared" ca="1" si="126"/>
        <v>0.54870115587796608</v>
      </c>
      <c r="AJ233" s="72">
        <f t="shared" ca="1" si="127"/>
        <v>-1.8395076884853201E-2</v>
      </c>
      <c r="AK233" s="72">
        <f t="shared" ca="1" si="128"/>
        <v>-2.1556691776796588E-2</v>
      </c>
      <c r="AL233" s="72">
        <f t="shared" ca="1" si="129"/>
        <v>0.54859775658143084</v>
      </c>
      <c r="AM233" s="72">
        <f ca="1">V233+(1+Coef!$J$8*(COS(V233))^2-(3/2)*Coef!$J$8*SIN(V233)*COS(V233)*(AL233-V233))*(AL233-V233)</f>
        <v>0.54860766663534477</v>
      </c>
      <c r="AN233" s="34" t="str">
        <f t="shared" ca="1" si="130"/>
        <v>30 382621 3478240 N</v>
      </c>
      <c r="AO233" s="33">
        <f t="shared" ca="1" si="131"/>
        <v>31.432903906725283</v>
      </c>
      <c r="AP233" s="33">
        <f t="shared" ca="1" si="132"/>
        <v>-4.2351074590748121</v>
      </c>
      <c r="AQ233" s="72">
        <f ca="1">'MGRS to Dist'!BP233</f>
        <v>56867.20291636121</v>
      </c>
      <c r="AR233" s="72">
        <f ca="1">'MGRS to Dist'!BT233</f>
        <v>165.49697053319733</v>
      </c>
      <c r="AS233" s="72">
        <f ca="1">'MGRS to Dist'!BU233</f>
        <v>-14.423998138586752</v>
      </c>
      <c r="AT233" s="72">
        <f ca="1">'MGRS to Dist'!BV233</f>
        <v>165.57600186141326</v>
      </c>
    </row>
    <row r="234" spans="2:46" ht="16.5" customHeight="1">
      <c r="B234" s="38" t="s">
        <v>493</v>
      </c>
      <c r="C234" s="72" t="str">
        <f t="shared" si="133"/>
        <v>30RUA6596334719</v>
      </c>
      <c r="D234" s="72">
        <f t="array" aca="1" ref="D234" ca="1">MATCH(TRUE,ISERROR(VALUE(MID(C234,ROW(INDIRECT("1:"&amp;LEN(C234))),1))),0)</f>
        <v>3</v>
      </c>
      <c r="E234" s="72">
        <f t="shared" ca="1" si="134"/>
        <v>30</v>
      </c>
      <c r="F234" s="72" t="str">
        <f t="shared" ca="1" si="135"/>
        <v>R</v>
      </c>
      <c r="G234" s="72" t="str">
        <f t="shared" ca="1" si="136"/>
        <v>U</v>
      </c>
      <c r="H234" s="72" t="str">
        <f t="shared" ca="1" si="137"/>
        <v>A</v>
      </c>
      <c r="I234" s="72">
        <f t="shared" ca="1" si="138"/>
        <v>10</v>
      </c>
      <c r="J234" s="72">
        <f t="shared" ca="1" si="139"/>
        <v>65963</v>
      </c>
      <c r="K234" s="72">
        <f t="shared" ca="1" si="140"/>
        <v>34719</v>
      </c>
      <c r="L234" s="72">
        <f t="shared" ca="1" si="141"/>
        <v>176.80604746885038</v>
      </c>
      <c r="M234" s="72">
        <f ca="1">VLOOKUP(G234,Coef!$C$2:$F$25,4)</f>
        <v>3</v>
      </c>
      <c r="N234" s="31">
        <f ca="1">VLOOKUP(F234,Coef!$C$4:$D$23,2)</f>
        <v>14</v>
      </c>
      <c r="O234" s="31">
        <f ca="1">MOD(VLOOKUP(H234,Coef!$C$2:$G$21,5)+MOD(E234+1,2)*15,20)</f>
        <v>16</v>
      </c>
      <c r="P234" s="31">
        <f ca="1">VLOOKUP(N234,Coef!$A$27:$B$46,2)</f>
        <v>2.67</v>
      </c>
      <c r="Q234" s="31">
        <f ca="1">VLOOKUP(N234,Coef!$A$27:$C$46,3)+O234/10-0.1</f>
        <v>3.5</v>
      </c>
      <c r="R234" s="31">
        <f ca="1">IF(Q234+0.1&lt;P234,Q234+2,Q234)</f>
        <v>3.5</v>
      </c>
      <c r="S234" s="72">
        <f t="shared" ca="1" si="142"/>
        <v>365963</v>
      </c>
      <c r="T234" s="72">
        <f t="shared" ca="1" si="143"/>
        <v>3534719</v>
      </c>
      <c r="U234" s="72">
        <f t="shared" ca="1" si="115"/>
        <v>3534719</v>
      </c>
      <c r="V234" s="72">
        <f t="shared" ca="1" si="116"/>
        <v>0.55545454393451266</v>
      </c>
      <c r="W234" s="72">
        <f ca="1">(Coef!$J$9/(1+Coef!$J$8*(COS(V234))^2)^0.5)*Coef!$J$6</f>
        <v>6381528.2775894003</v>
      </c>
      <c r="X234" s="72">
        <f t="shared" ca="1" si="117"/>
        <v>-3</v>
      </c>
      <c r="Y234" s="72">
        <f t="shared" ca="1" si="118"/>
        <v>-2.1003902853601708E-2</v>
      </c>
      <c r="Z234" s="72">
        <f t="shared" ca="1" si="119"/>
        <v>0.89610255189413746</v>
      </c>
      <c r="AA234" s="72">
        <f t="shared" ca="1" si="120"/>
        <v>0.64691751943259268</v>
      </c>
      <c r="AB234" s="72">
        <f t="shared" ca="1" si="121"/>
        <v>1.0035058198815814</v>
      </c>
      <c r="AC234" s="72">
        <f t="shared" ca="1" si="122"/>
        <v>0.91435874476933421</v>
      </c>
      <c r="AD234" s="72">
        <f t="shared" ca="1" si="123"/>
        <v>1.6796062348285201</v>
      </c>
      <c r="AE234" s="72">
        <f ca="1">Coef!$J$6*Coef!$J$9*(V234-(Coef!$J$10*AB234)+(Coef!$J$11*AC234)-(Coef!$J$12*AD234))</f>
        <v>3521060.8062253958</v>
      </c>
      <c r="AF234" s="72">
        <f t="shared" ca="1" si="124"/>
        <v>2.1402700388508775E-3</v>
      </c>
      <c r="AG234" s="72">
        <f ca="1">((Coef!$J$8*Y234^2)/2)*(COS(V234))^2</f>
        <v>1.0732197901126191E-6</v>
      </c>
      <c r="AH234" s="72">
        <f t="shared" ca="1" si="125"/>
        <v>-2.100389533966697E-2</v>
      </c>
      <c r="AI234" s="72">
        <f t="shared" ca="1" si="126"/>
        <v>0.55759481167638336</v>
      </c>
      <c r="AJ234" s="72">
        <f t="shared" ca="1" si="127"/>
        <v>-2.1005439732814823E-2</v>
      </c>
      <c r="AK234" s="72">
        <f t="shared" ca="1" si="128"/>
        <v>-2.475003124802708E-2</v>
      </c>
      <c r="AL234" s="72">
        <f t="shared" ca="1" si="129"/>
        <v>0.55745728715752663</v>
      </c>
      <c r="AM234" s="72">
        <f ca="1">V234+(1+Coef!$J$8*(COS(V234))^2-(3/2)*Coef!$J$8*SIN(V234)*COS(V234)*(AL234-V234))*(AL234-V234)</f>
        <v>0.5574670131394176</v>
      </c>
      <c r="AN234" s="34" t="str">
        <f t="shared" ca="1" si="130"/>
        <v>30 365963 3534719 N</v>
      </c>
      <c r="AO234" s="33">
        <f t="shared" ca="1" si="131"/>
        <v>31.940507070652639</v>
      </c>
      <c r="AP234" s="33">
        <f t="shared" ca="1" si="132"/>
        <v>-4.4180723333288574</v>
      </c>
      <c r="AQ234" s="72">
        <f ca="1">'MGRS to Dist'!BP234</f>
        <v>58896.412599155366</v>
      </c>
      <c r="AR234" s="72">
        <f ca="1">'MGRS to Dist'!BT234</f>
        <v>342.99628649767425</v>
      </c>
      <c r="AS234" s="72">
        <f ca="1">'MGRS to Dist'!BU234</f>
        <v>162.90017876389132</v>
      </c>
      <c r="AT234" s="72">
        <f ca="1">'MGRS to Dist'!BV234</f>
        <v>342.90017876389129</v>
      </c>
    </row>
    <row r="235" spans="2:46" ht="16.5" customHeight="1">
      <c r="B235" s="38" t="s">
        <v>494</v>
      </c>
      <c r="C235" s="72" t="str">
        <f t="shared" si="133"/>
        <v>29RMQ2756486560</v>
      </c>
      <c r="D235" s="72">
        <f t="array" aca="1" ref="D235" ca="1">MATCH(TRUE,ISERROR(VALUE(MID(C235,ROW(INDIRECT("1:"&amp;LEN(C235))),1))),0)</f>
        <v>3</v>
      </c>
      <c r="E235" s="72">
        <f t="shared" ca="1" si="134"/>
        <v>29</v>
      </c>
      <c r="F235" s="72" t="str">
        <f t="shared" ca="1" si="135"/>
        <v>R</v>
      </c>
      <c r="G235" s="72" t="str">
        <f t="shared" ca="1" si="136"/>
        <v>M</v>
      </c>
      <c r="H235" s="72" t="str">
        <f t="shared" ca="1" si="137"/>
        <v>Q</v>
      </c>
      <c r="I235" s="72">
        <f t="shared" ca="1" si="138"/>
        <v>10</v>
      </c>
      <c r="J235" s="72">
        <f t="shared" ca="1" si="139"/>
        <v>27564</v>
      </c>
      <c r="K235" s="72">
        <f t="shared" ca="1" si="140"/>
        <v>86560</v>
      </c>
      <c r="L235" s="72">
        <f t="shared" ca="1" si="141"/>
        <v>170.80604746885038</v>
      </c>
      <c r="M235" s="72">
        <f ca="1">VLOOKUP(G235,Coef!$C$2:$F$25,4)</f>
        <v>4</v>
      </c>
      <c r="N235" s="31">
        <f ca="1">VLOOKUP(F235,Coef!$C$4:$D$23,2)</f>
        <v>14</v>
      </c>
      <c r="O235" s="31">
        <f ca="1">MOD(VLOOKUP(H235,Coef!$C$2:$G$21,5)+MOD(E235+1,2)*15,20)</f>
        <v>15</v>
      </c>
      <c r="P235" s="31">
        <f ca="1">VLOOKUP(N235,Coef!$A$27:$B$46,2)</f>
        <v>2.67</v>
      </c>
      <c r="Q235" s="31">
        <f ca="1">VLOOKUP(N235,Coef!$A$27:$C$46,3)+O235/10-0.1</f>
        <v>3.4</v>
      </c>
      <c r="R235" s="31">
        <f ca="1">IF(Q235+0.1&lt;P235,Q235+2,Q235)</f>
        <v>3.4</v>
      </c>
      <c r="S235" s="72">
        <f t="shared" ca="1" si="142"/>
        <v>427564</v>
      </c>
      <c r="T235" s="72">
        <f t="shared" ca="1" si="143"/>
        <v>3486560</v>
      </c>
      <c r="U235" s="72">
        <f t="shared" ca="1" si="115"/>
        <v>3486560</v>
      </c>
      <c r="V235" s="72">
        <f t="shared" ca="1" si="116"/>
        <v>0.54788671877462236</v>
      </c>
      <c r="W235" s="72">
        <f ca="1">(Coef!$J$9/(1+Coef!$J$8*(COS(V235))^2)^0.5)*Coef!$J$6</f>
        <v>6381383.7067381479</v>
      </c>
      <c r="X235" s="72">
        <f t="shared" ca="1" si="117"/>
        <v>-9</v>
      </c>
      <c r="Y235" s="72">
        <f t="shared" ca="1" si="118"/>
        <v>-1.1351143157794182E-2</v>
      </c>
      <c r="Z235" s="72">
        <f t="shared" ca="1" si="119"/>
        <v>0.88928225325814758</v>
      </c>
      <c r="AA235" s="72">
        <f t="shared" ca="1" si="120"/>
        <v>0.64800165975689672</v>
      </c>
      <c r="AB235" s="72">
        <f t="shared" ca="1" si="121"/>
        <v>0.9925278454036961</v>
      </c>
      <c r="AC235" s="72">
        <f t="shared" ca="1" si="122"/>
        <v>0.90639629899199625</v>
      </c>
      <c r="AD235" s="72">
        <f t="shared" ca="1" si="123"/>
        <v>1.6680556521118086</v>
      </c>
      <c r="AE235" s="72">
        <f ca="1">Coef!$J$6*Coef!$J$9*(V235-(Coef!$J$10*AB235)+(Coef!$J$11*AC235)-(Coef!$J$12*AD235))</f>
        <v>3473001.9847019352</v>
      </c>
      <c r="AF235" s="72">
        <f t="shared" ca="1" si="124"/>
        <v>2.1246199760325954E-3</v>
      </c>
      <c r="AG235" s="72">
        <f ca="1">((Coef!$J$8*Y235^2)/2)*(COS(V235))^2</f>
        <v>3.1638301955993486E-7</v>
      </c>
      <c r="AH235" s="72">
        <f t="shared" ca="1" si="125"/>
        <v>-1.1351141960691199E-2</v>
      </c>
      <c r="AI235" s="72">
        <f t="shared" ca="1" si="126"/>
        <v>0.55001133807846125</v>
      </c>
      <c r="AJ235" s="72">
        <f t="shared" ca="1" si="127"/>
        <v>-1.1351385725053342E-2</v>
      </c>
      <c r="AK235" s="72">
        <f t="shared" ca="1" si="128"/>
        <v>-1.3314331224162918E-2</v>
      </c>
      <c r="AL235" s="72">
        <f t="shared" ca="1" si="129"/>
        <v>0.5499718408519958</v>
      </c>
      <c r="AM235" s="72">
        <f ca="1">V235+(1+Coef!$J$8*(COS(V235))^2-(3/2)*Coef!$J$8*SIN(V235)*COS(V235)*(AL235-V235))*(AL235-V235)</f>
        <v>0.5499820612026638</v>
      </c>
      <c r="AN235" s="34" t="str">
        <f t="shared" ca="1" si="130"/>
        <v>29 427564 3486560 N</v>
      </c>
      <c r="AO235" s="33">
        <f t="shared" ca="1" si="131"/>
        <v>31.511650914818372</v>
      </c>
      <c r="AP235" s="33">
        <f t="shared" ca="1" si="132"/>
        <v>-9.7628549861837861</v>
      </c>
      <c r="AQ235" s="72">
        <f ca="1">'MGRS to Dist'!BP235</f>
        <v>508720.72100612265</v>
      </c>
      <c r="AR235" s="72">
        <f ca="1">'MGRS to Dist'!BT235</f>
        <v>266.0209247206127</v>
      </c>
      <c r="AS235" s="72">
        <f ca="1">'MGRS to Dist'!BU235</f>
        <v>83.208828461437605</v>
      </c>
      <c r="AT235" s="72">
        <f ca="1">'MGRS to Dist'!BV235</f>
        <v>263.20882846143763</v>
      </c>
    </row>
    <row r="236" spans="2:46" ht="16.5" customHeight="1">
      <c r="B236" s="38" t="s">
        <v>495</v>
      </c>
      <c r="C236" s="72" t="str">
        <f t="shared" si="133"/>
        <v>29SPT4846930757</v>
      </c>
      <c r="D236" s="72">
        <f t="array" aca="1" ref="D236" ca="1">MATCH(TRUE,ISERROR(VALUE(MID(C236,ROW(INDIRECT("1:"&amp;LEN(C236))),1))),0)</f>
        <v>3</v>
      </c>
      <c r="E236" s="72">
        <f t="shared" ca="1" si="134"/>
        <v>29</v>
      </c>
      <c r="F236" s="72" t="str">
        <f t="shared" ca="1" si="135"/>
        <v>S</v>
      </c>
      <c r="G236" s="72" t="str">
        <f t="shared" ca="1" si="136"/>
        <v>P</v>
      </c>
      <c r="H236" s="72" t="str">
        <f t="shared" ca="1" si="137"/>
        <v>T</v>
      </c>
      <c r="I236" s="72">
        <f t="shared" ca="1" si="138"/>
        <v>10</v>
      </c>
      <c r="J236" s="72">
        <f t="shared" ca="1" si="139"/>
        <v>48469</v>
      </c>
      <c r="K236" s="72">
        <f t="shared" ca="1" si="140"/>
        <v>30757</v>
      </c>
      <c r="L236" s="72">
        <f t="shared" ca="1" si="141"/>
        <v>170.80604746885038</v>
      </c>
      <c r="M236" s="72">
        <f ca="1">VLOOKUP(G236,Coef!$C$2:$F$25,4)</f>
        <v>6</v>
      </c>
      <c r="N236" s="31">
        <f ca="1">VLOOKUP(F236,Coef!$C$4:$D$23,2)</f>
        <v>15</v>
      </c>
      <c r="O236" s="31">
        <f ca="1">MOD(VLOOKUP(H236,Coef!$C$2:$G$21,5)+MOD(E236+1,2)*15,20)</f>
        <v>18</v>
      </c>
      <c r="P236" s="31">
        <f ca="1">VLOOKUP(N236,Coef!$A$27:$B$46,2)</f>
        <v>3.56</v>
      </c>
      <c r="Q236" s="31">
        <f ca="1">VLOOKUP(N236,Coef!$A$27:$C$46,3)+O236/10-0.1</f>
        <v>3.6999999999999997</v>
      </c>
      <c r="R236" s="31">
        <f ca="1">IF(Q236+0.1&lt;P236,Q236+2,Q236)</f>
        <v>3.6999999999999997</v>
      </c>
      <c r="S236" s="72">
        <f t="shared" ca="1" si="142"/>
        <v>648469</v>
      </c>
      <c r="T236" s="72">
        <f t="shared" ca="1" si="143"/>
        <v>3730756.9999999995</v>
      </c>
      <c r="U236" s="72">
        <f t="shared" ca="1" si="115"/>
        <v>3730756.9999999995</v>
      </c>
      <c r="V236" s="72">
        <f t="shared" ca="1" si="116"/>
        <v>0.58626044332392202</v>
      </c>
      <c r="W236" s="72">
        <f ca="1">(Coef!$J$9/(1+Coef!$J$8*(COS(V236))^2)^0.5)*Coef!$J$6</f>
        <v>6382127.7524034949</v>
      </c>
      <c r="X236" s="72">
        <f t="shared" ca="1" si="117"/>
        <v>-9</v>
      </c>
      <c r="Y236" s="72">
        <f t="shared" ca="1" si="118"/>
        <v>2.3263244760979112E-2</v>
      </c>
      <c r="Z236" s="72">
        <f t="shared" ca="1" si="119"/>
        <v>0.92173119924265157</v>
      </c>
      <c r="AA236" s="72">
        <f t="shared" ca="1" si="120"/>
        <v>0.63960280058152252</v>
      </c>
      <c r="AB236" s="72">
        <f t="shared" ca="1" si="121"/>
        <v>1.0471260429452478</v>
      </c>
      <c r="AC236" s="72">
        <f t="shared" ca="1" si="122"/>
        <v>0.94524523235431646</v>
      </c>
      <c r="AD236" s="72">
        <f t="shared" ca="1" si="123"/>
        <v>1.7233519759372273</v>
      </c>
      <c r="AE236" s="72">
        <f ca="1">Coef!$J$6*Coef!$J$9*(V236-(Coef!$J$10*AB236)+(Coef!$J$11*AC236)-(Coef!$J$12*AD236))</f>
        <v>3716725.1100026155</v>
      </c>
      <c r="AF236" s="72">
        <f t="shared" ca="1" si="124"/>
        <v>2.1986225506218779E-3</v>
      </c>
      <c r="AG236" s="72">
        <f ca="1">((Coef!$J$8*Y236^2)/2)*(COS(V236))^2</f>
        <v>1.2654474672964098E-6</v>
      </c>
      <c r="AH236" s="72">
        <f t="shared" ca="1" si="125"/>
        <v>2.326323494817439E-2</v>
      </c>
      <c r="AI236" s="72">
        <f t="shared" ca="1" si="126"/>
        <v>0.58845906309230256</v>
      </c>
      <c r="AJ236" s="72">
        <f t="shared" ca="1" si="127"/>
        <v>2.3265333263834231E-2</v>
      </c>
      <c r="AK236" s="72">
        <f t="shared" ca="1" si="128"/>
        <v>2.7962674636964967E-2</v>
      </c>
      <c r="AL236" s="72">
        <f t="shared" ca="1" si="129"/>
        <v>0.58827854351069309</v>
      </c>
      <c r="AM236" s="72">
        <f ca="1">V236+(1+Coef!$J$8*(COS(V236))^2-(3/2)*Coef!$J$8*SIN(V236)*COS(V236)*(AL236-V236))*(AL236-V236)</f>
        <v>0.58828796245512738</v>
      </c>
      <c r="AN236" s="34" t="str">
        <f t="shared" ca="1" si="130"/>
        <v>29 648469 3730757 N</v>
      </c>
      <c r="AO236" s="33">
        <f t="shared" ca="1" si="131"/>
        <v>33.706417387029433</v>
      </c>
      <c r="AP236" s="33">
        <f t="shared" ca="1" si="132"/>
        <v>-7.3978567594043962</v>
      </c>
      <c r="AQ236" s="72">
        <f ca="1">'MGRS to Dist'!BP236</f>
        <v>329398.05283542507</v>
      </c>
      <c r="AR236" s="72">
        <f ca="1">'MGRS to Dist'!BT236</f>
        <v>41.598497999435665</v>
      </c>
      <c r="AS236" s="72">
        <f ca="1">'MGRS to Dist'!BU236</f>
        <v>-137.12663368856781</v>
      </c>
      <c r="AT236" s="72">
        <f ca="1">'MGRS to Dist'!BV236</f>
        <v>42.873366311432164</v>
      </c>
    </row>
    <row r="237" spans="2:46" ht="16.5" customHeight="1">
      <c r="B237" s="38" t="s">
        <v>496</v>
      </c>
      <c r="C237" s="72" t="str">
        <f t="shared" si="133"/>
        <v>30SUC1679368838</v>
      </c>
      <c r="D237" s="72">
        <f t="array" aca="1" ref="D237" ca="1">MATCH(TRUE,ISERROR(VALUE(MID(C237,ROW(INDIRECT("1:"&amp;LEN(C237))),1))),0)</f>
        <v>3</v>
      </c>
      <c r="E237" s="72">
        <f t="shared" ca="1" si="134"/>
        <v>30</v>
      </c>
      <c r="F237" s="72" t="str">
        <f t="shared" ca="1" si="135"/>
        <v>S</v>
      </c>
      <c r="G237" s="72" t="str">
        <f t="shared" ca="1" si="136"/>
        <v>U</v>
      </c>
      <c r="H237" s="72" t="str">
        <f t="shared" ca="1" si="137"/>
        <v>C</v>
      </c>
      <c r="I237" s="72">
        <f t="shared" ca="1" si="138"/>
        <v>10</v>
      </c>
      <c r="J237" s="72">
        <f t="shared" ca="1" si="139"/>
        <v>16793</v>
      </c>
      <c r="K237" s="72">
        <f t="shared" ca="1" si="140"/>
        <v>68838</v>
      </c>
      <c r="L237" s="72">
        <f t="shared" ca="1" si="141"/>
        <v>176.80604746885038</v>
      </c>
      <c r="M237" s="72">
        <f ca="1">VLOOKUP(G237,Coef!$C$2:$F$25,4)</f>
        <v>3</v>
      </c>
      <c r="N237" s="31">
        <f ca="1">VLOOKUP(F237,Coef!$C$4:$D$23,2)</f>
        <v>15</v>
      </c>
      <c r="O237" s="31">
        <f ca="1">MOD(VLOOKUP(H237,Coef!$C$2:$G$21,5)+MOD(E237+1,2)*15,20)</f>
        <v>18</v>
      </c>
      <c r="P237" s="31">
        <f ca="1">VLOOKUP(N237,Coef!$A$27:$B$46,2)</f>
        <v>3.56</v>
      </c>
      <c r="Q237" s="31">
        <f ca="1">VLOOKUP(N237,Coef!$A$27:$C$46,3)+O237/10-0.1</f>
        <v>3.6999999999999997</v>
      </c>
      <c r="R237" s="31">
        <f ca="1">IF(Q237+0.1&lt;P237,Q237+2,Q237)</f>
        <v>3.6999999999999997</v>
      </c>
      <c r="S237" s="72">
        <f t="shared" ca="1" si="142"/>
        <v>316793</v>
      </c>
      <c r="T237" s="72">
        <f t="shared" ca="1" si="143"/>
        <v>3768837.9999999995</v>
      </c>
      <c r="U237" s="72">
        <f t="shared" ca="1" si="115"/>
        <v>3768837.9999999995</v>
      </c>
      <c r="V237" s="72">
        <f t="shared" ca="1" si="116"/>
        <v>0.59224458647294465</v>
      </c>
      <c r="W237" s="72">
        <f ca="1">(Coef!$J$9/(1+Coef!$J$8*(COS(V237))^2)^0.5)*Coef!$J$6</f>
        <v>6382246.1210787166</v>
      </c>
      <c r="X237" s="72">
        <f t="shared" ca="1" si="117"/>
        <v>-3</v>
      </c>
      <c r="Y237" s="72">
        <f t="shared" ca="1" si="118"/>
        <v>-2.8705724681303054E-2</v>
      </c>
      <c r="Z237" s="72">
        <f t="shared" ca="1" si="119"/>
        <v>0.92630672745434794</v>
      </c>
      <c r="AA237" s="72">
        <f t="shared" ca="1" si="120"/>
        <v>0.63765578797123723</v>
      </c>
      <c r="AB237" s="72">
        <f t="shared" ca="1" si="121"/>
        <v>1.0553979502001187</v>
      </c>
      <c r="AC237" s="72">
        <f t="shared" ca="1" si="122"/>
        <v>0.95096240964289835</v>
      </c>
      <c r="AD237" s="72">
        <f t="shared" ca="1" si="123"/>
        <v>1.731254939421923</v>
      </c>
      <c r="AE237" s="72">
        <f ca="1">Coef!$J$6*Coef!$J$9*(V237-(Coef!$J$10*AB237)+(Coef!$J$11*AC237)-(Coef!$J$12*AD237))</f>
        <v>3754739.9560685223</v>
      </c>
      <c r="AF237" s="72">
        <f t="shared" ca="1" si="124"/>
        <v>2.2089470797616952E-3</v>
      </c>
      <c r="AG237" s="72">
        <f ca="1">((Coef!$J$8*Y237^2)/2)*(COS(V237))^2</f>
        <v>1.9114634159279096E-6</v>
      </c>
      <c r="AH237" s="72">
        <f t="shared" ca="1" si="125"/>
        <v>-2.8705706391322201E-2</v>
      </c>
      <c r="AI237" s="72">
        <f t="shared" ca="1" si="126"/>
        <v>0.59445352933038476</v>
      </c>
      <c r="AJ237" s="72">
        <f t="shared" ca="1" si="127"/>
        <v>-2.8709648888202377E-2</v>
      </c>
      <c r="AK237" s="72">
        <f t="shared" ca="1" si="128"/>
        <v>-3.4640596755458941E-2</v>
      </c>
      <c r="AL237" s="72">
        <f t="shared" ca="1" si="129"/>
        <v>0.59417512286272178</v>
      </c>
      <c r="AM237" s="72">
        <f ca="1">V237+(1+Coef!$J$8*(COS(V237))^2-(3/2)*Coef!$J$8*SIN(V237)*COS(V237)*(AL237-V237))*(AL237-V237)</f>
        <v>0.5941840618840496</v>
      </c>
      <c r="AN237" s="34" t="str">
        <f t="shared" ca="1" si="130"/>
        <v>30 316793 3768838 N</v>
      </c>
      <c r="AO237" s="33">
        <f t="shared" ca="1" si="131"/>
        <v>34.044238999896166</v>
      </c>
      <c r="AP237" s="33">
        <f t="shared" ca="1" si="132"/>
        <v>-4.9847599939023706</v>
      </c>
      <c r="AQ237" s="72">
        <f ca="1">'MGRS to Dist'!BP237</f>
        <v>226375.43728935625</v>
      </c>
      <c r="AR237" s="72">
        <f ca="1">'MGRS to Dist'!BT237</f>
        <v>79.757776064277493</v>
      </c>
      <c r="AS237" s="72">
        <f ca="1">'MGRS to Dist'!BU237</f>
        <v>-98.897050692560654</v>
      </c>
      <c r="AT237" s="72">
        <f ca="1">'MGRS to Dist'!BV237</f>
        <v>81.10294930743936</v>
      </c>
    </row>
    <row r="238" spans="2:46" ht="16.5" customHeight="1">
      <c r="B238" s="38" t="s">
        <v>497</v>
      </c>
      <c r="C238" s="72" t="str">
        <f t="shared" si="133"/>
        <v>30SUC1620471338</v>
      </c>
      <c r="D238" s="72">
        <f t="array" aca="1" ref="D238" ca="1">MATCH(TRUE,ISERROR(VALUE(MID(C238,ROW(INDIRECT("1:"&amp;LEN(C238))),1))),0)</f>
        <v>3</v>
      </c>
      <c r="E238" s="72">
        <f t="shared" ca="1" si="134"/>
        <v>30</v>
      </c>
      <c r="F238" s="72" t="str">
        <f t="shared" ca="1" si="135"/>
        <v>S</v>
      </c>
      <c r="G238" s="72" t="str">
        <f t="shared" ca="1" si="136"/>
        <v>U</v>
      </c>
      <c r="H238" s="72" t="str">
        <f t="shared" ca="1" si="137"/>
        <v>C</v>
      </c>
      <c r="I238" s="72">
        <f t="shared" ca="1" si="138"/>
        <v>10</v>
      </c>
      <c r="J238" s="72">
        <f t="shared" ca="1" si="139"/>
        <v>16204</v>
      </c>
      <c r="K238" s="72">
        <f t="shared" ca="1" si="140"/>
        <v>71338</v>
      </c>
      <c r="L238" s="72">
        <f t="shared" ca="1" si="141"/>
        <v>176.80604746885038</v>
      </c>
      <c r="M238" s="72">
        <f ca="1">VLOOKUP(G238,Coef!$C$2:$F$25,4)</f>
        <v>3</v>
      </c>
      <c r="N238" s="31">
        <f ca="1">VLOOKUP(F238,Coef!$C$4:$D$23,2)</f>
        <v>15</v>
      </c>
      <c r="O238" s="31">
        <f ca="1">MOD(VLOOKUP(H238,Coef!$C$2:$G$21,5)+MOD(E238+1,2)*15,20)</f>
        <v>18</v>
      </c>
      <c r="P238" s="31">
        <f ca="1">VLOOKUP(N238,Coef!$A$27:$B$46,2)</f>
        <v>3.56</v>
      </c>
      <c r="Q238" s="31">
        <f ca="1">VLOOKUP(N238,Coef!$A$27:$C$46,3)+O238/10-0.1</f>
        <v>3.6999999999999997</v>
      </c>
      <c r="R238" s="31">
        <f ca="1">IF(Q238+0.1&lt;P238,Q238+2,Q238)</f>
        <v>3.6999999999999997</v>
      </c>
      <c r="S238" s="72">
        <f t="shared" ca="1" si="142"/>
        <v>316204</v>
      </c>
      <c r="T238" s="72">
        <f t="shared" ca="1" si="143"/>
        <v>3771337.9999999995</v>
      </c>
      <c r="U238" s="72">
        <f t="shared" ca="1" si="115"/>
        <v>3771337.9999999995</v>
      </c>
      <c r="V238" s="72">
        <f t="shared" ca="1" si="116"/>
        <v>0.59263744269711305</v>
      </c>
      <c r="W238" s="72">
        <f ca="1">(Coef!$J$9/(1+Coef!$J$8*(COS(V238))^2)^0.5)*Coef!$J$6</f>
        <v>6382253.9125491204</v>
      </c>
      <c r="X238" s="72">
        <f t="shared" ca="1" si="117"/>
        <v>-3</v>
      </c>
      <c r="Y238" s="72">
        <f t="shared" ca="1" si="118"/>
        <v>-2.8797976783501315E-2</v>
      </c>
      <c r="Z238" s="72">
        <f t="shared" ca="1" si="119"/>
        <v>0.92660247460098921</v>
      </c>
      <c r="AA238" s="72">
        <f t="shared" ca="1" si="120"/>
        <v>0.63752212645599249</v>
      </c>
      <c r="AB238" s="72">
        <f t="shared" ca="1" si="121"/>
        <v>1.0559386799976076</v>
      </c>
      <c r="AC238" s="72">
        <f t="shared" ca="1" si="122"/>
        <v>0.95133454161220377</v>
      </c>
      <c r="AD238" s="72">
        <f t="shared" ca="1" si="123"/>
        <v>1.7317671442475122</v>
      </c>
      <c r="AE238" s="72">
        <f ca="1">Coef!$J$6*Coef!$J$9*(V238-(Coef!$J$10*AB238)+(Coef!$J$11*AC238)-(Coef!$J$12*AD238))</f>
        <v>3757235.6871511834</v>
      </c>
      <c r="AF238" s="72">
        <f t="shared" ca="1" si="124"/>
        <v>2.2096132560767375E-3</v>
      </c>
      <c r="AG238" s="72">
        <f ca="1">((Coef!$J$8*Y238^2)/2)*(COS(V238))^2</f>
        <v>1.9227518295295621E-6</v>
      </c>
      <c r="AH238" s="72">
        <f t="shared" ca="1" si="125"/>
        <v>-2.8797958326380466E-2</v>
      </c>
      <c r="AI238" s="72">
        <f t="shared" ca="1" si="126"/>
        <v>0.59484705170465191</v>
      </c>
      <c r="AJ238" s="72">
        <f t="shared" ca="1" si="127"/>
        <v>-2.8801938956775353E-2</v>
      </c>
      <c r="AK238" s="72">
        <f t="shared" ca="1" si="128"/>
        <v>-3.4761105740578481E-2</v>
      </c>
      <c r="AL238" s="72">
        <f t="shared" ca="1" si="129"/>
        <v>0.59456661604657457</v>
      </c>
      <c r="AM238" s="72">
        <f ca="1">V238+(1+Coef!$J$8*(COS(V238))^2-(3/2)*Coef!$J$8*SIN(V238)*COS(V238)*(AL238-V238))*(AL238-V238)</f>
        <v>0.59457554403119528</v>
      </c>
      <c r="AN238" s="34" t="str">
        <f t="shared" ca="1" si="130"/>
        <v>30 316204 3771338 N</v>
      </c>
      <c r="AO238" s="33">
        <f t="shared" ca="1" si="131"/>
        <v>34.066669274682333</v>
      </c>
      <c r="AP238" s="33">
        <f t="shared" ca="1" si="132"/>
        <v>-4.9916646501431252</v>
      </c>
      <c r="AQ238" s="72">
        <f ca="1">'MGRS to Dist'!BP238</f>
        <v>2568.408424547315</v>
      </c>
      <c r="AR238" s="72">
        <f ca="1">'MGRS to Dist'!BT238</f>
        <v>345.6945590962099</v>
      </c>
      <c r="AS238" s="72">
        <f ca="1">'MGRS to Dist'!BU238</f>
        <v>165.69069252294472</v>
      </c>
      <c r="AT238" s="72">
        <f ca="1">'MGRS to Dist'!BV238</f>
        <v>345.69069252294457</v>
      </c>
    </row>
    <row r="239" spans="2:46" ht="16.5" customHeight="1">
      <c r="B239" s="38" t="s">
        <v>498</v>
      </c>
      <c r="C239" s="72" t="str">
        <f t="shared" si="133"/>
        <v>30SUC1874464390</v>
      </c>
      <c r="D239" s="72">
        <f t="array" aca="1" ref="D239" ca="1">MATCH(TRUE,ISERROR(VALUE(MID(C239,ROW(INDIRECT("1:"&amp;LEN(C239))),1))),0)</f>
        <v>3</v>
      </c>
      <c r="E239" s="72">
        <f t="shared" ca="1" si="134"/>
        <v>30</v>
      </c>
      <c r="F239" s="72" t="str">
        <f t="shared" ca="1" si="135"/>
        <v>S</v>
      </c>
      <c r="G239" s="72" t="str">
        <f t="shared" ca="1" si="136"/>
        <v>U</v>
      </c>
      <c r="H239" s="72" t="str">
        <f t="shared" ca="1" si="137"/>
        <v>C</v>
      </c>
      <c r="I239" s="72">
        <f t="shared" ca="1" si="138"/>
        <v>10</v>
      </c>
      <c r="J239" s="72">
        <f t="shared" ca="1" si="139"/>
        <v>18744</v>
      </c>
      <c r="K239" s="72">
        <f t="shared" ca="1" si="140"/>
        <v>64390</v>
      </c>
      <c r="L239" s="72">
        <f t="shared" ca="1" si="141"/>
        <v>176.80604746885038</v>
      </c>
      <c r="M239" s="72">
        <f ca="1">VLOOKUP(G239,Coef!$C$2:$F$25,4)</f>
        <v>3</v>
      </c>
      <c r="N239" s="31">
        <f ca="1">VLOOKUP(F239,Coef!$C$4:$D$23,2)</f>
        <v>15</v>
      </c>
      <c r="O239" s="31">
        <f ca="1">MOD(VLOOKUP(H239,Coef!$C$2:$G$21,5)+MOD(E239+1,2)*15,20)</f>
        <v>18</v>
      </c>
      <c r="P239" s="31">
        <f ca="1">VLOOKUP(N239,Coef!$A$27:$B$46,2)</f>
        <v>3.56</v>
      </c>
      <c r="Q239" s="31">
        <f ca="1">VLOOKUP(N239,Coef!$A$27:$C$46,3)+O239/10-0.1</f>
        <v>3.6999999999999997</v>
      </c>
      <c r="R239" s="31">
        <f ca="1">IF(Q239+0.1&lt;P239,Q239+2,Q239)</f>
        <v>3.6999999999999997</v>
      </c>
      <c r="S239" s="72">
        <f t="shared" ca="1" si="142"/>
        <v>318744</v>
      </c>
      <c r="T239" s="72">
        <f t="shared" ca="1" si="143"/>
        <v>3764389.9999999995</v>
      </c>
      <c r="U239" s="72">
        <f t="shared" ca="1" si="115"/>
        <v>3764389.9999999995</v>
      </c>
      <c r="V239" s="72">
        <f t="shared" ca="1" si="116"/>
        <v>0.59154561667890426</v>
      </c>
      <c r="W239" s="72">
        <f ca="1">(Coef!$J$9/(1+Coef!$J$8*(COS(V239))^2)^0.5)*Coef!$J$6</f>
        <v>6382232.2647234723</v>
      </c>
      <c r="X239" s="72">
        <f t="shared" ca="1" si="117"/>
        <v>-3</v>
      </c>
      <c r="Y239" s="72">
        <f t="shared" ca="1" si="118"/>
        <v>-2.8400094587885297E-2</v>
      </c>
      <c r="Z239" s="72">
        <f t="shared" ca="1" si="119"/>
        <v>0.92577912042030452</v>
      </c>
      <c r="AA239" s="72">
        <f t="shared" ca="1" si="120"/>
        <v>0.63789182586126048</v>
      </c>
      <c r="AB239" s="72">
        <f t="shared" ca="1" si="121"/>
        <v>1.0544351768890565</v>
      </c>
      <c r="AC239" s="72">
        <f t="shared" ca="1" si="122"/>
        <v>0.95029933913210751</v>
      </c>
      <c r="AD239" s="72">
        <f t="shared" ca="1" si="123"/>
        <v>1.730341614281744</v>
      </c>
      <c r="AE239" s="72">
        <f ca="1">Coef!$J$6*Coef!$J$9*(V239-(Coef!$J$10*AB239)+(Coef!$J$11*AC239)-(Coef!$J$12*AD239))</f>
        <v>3750299.5739191575</v>
      </c>
      <c r="AF239" s="72">
        <f t="shared" ca="1" si="124"/>
        <v>2.2077582727165982E-3</v>
      </c>
      <c r="AG239" s="72">
        <f ca="1">((Coef!$J$8*Y239^2)/2)*(COS(V239))^2</f>
        <v>1.8727366090809374E-6</v>
      </c>
      <c r="AH239" s="72">
        <f t="shared" ca="1" si="125"/>
        <v>-2.8400076859253019E-2</v>
      </c>
      <c r="AI239" s="72">
        <f t="shared" ca="1" si="126"/>
        <v>0.59375337081707114</v>
      </c>
      <c r="AJ239" s="72">
        <f t="shared" ca="1" si="127"/>
        <v>-2.8403894761548143E-2</v>
      </c>
      <c r="AK239" s="72">
        <f t="shared" ca="1" si="128"/>
        <v>-3.4255776125776627E-2</v>
      </c>
      <c r="AL239" s="72">
        <f t="shared" ca="1" si="129"/>
        <v>0.5934812696080618</v>
      </c>
      <c r="AM239" s="72">
        <f ca="1">V239+(1+Coef!$J$8*(COS(V239))^2-(3/2)*Coef!$J$8*SIN(V239)*COS(V239)*(AL239-V239))*(AL239-V239)</f>
        <v>0.593490240728207</v>
      </c>
      <c r="AN239" s="34" t="str">
        <f t="shared" ca="1" si="130"/>
        <v>30 318744 3764390 N</v>
      </c>
      <c r="AO239" s="33">
        <f t="shared" ca="1" si="131"/>
        <v>34.004485975929498</v>
      </c>
      <c r="AP239" s="33">
        <f t="shared" ca="1" si="132"/>
        <v>-4.9627113959520068</v>
      </c>
      <c r="AQ239" s="72">
        <f ca="1">'MGRS to Dist'!BP239</f>
        <v>7397.6437359535976</v>
      </c>
      <c r="AR239" s="72">
        <f ca="1">'MGRS to Dist'!BT239</f>
        <v>158.89290687522248</v>
      </c>
      <c r="AS239" s="72">
        <f ca="1">'MGRS to Dist'!BU239</f>
        <v>-21.090887766209512</v>
      </c>
      <c r="AT239" s="72">
        <f ca="1">'MGRS to Dist'!BV239</f>
        <v>158.90911223379044</v>
      </c>
    </row>
    <row r="240" spans="2:46" ht="16.5" customHeight="1">
      <c r="B240" s="38" t="s">
        <v>499</v>
      </c>
      <c r="C240" s="72" t="str">
        <f t="shared" si="133"/>
        <v>30STC7348945288</v>
      </c>
      <c r="D240" s="72">
        <f t="array" aca="1" ref="D240" ca="1">MATCH(TRUE,ISERROR(VALUE(MID(C240,ROW(INDIRECT("1:"&amp;LEN(C240))),1))),0)</f>
        <v>3</v>
      </c>
      <c r="E240" s="72">
        <f t="shared" ca="1" si="134"/>
        <v>30</v>
      </c>
      <c r="F240" s="72" t="str">
        <f t="shared" ca="1" si="135"/>
        <v>S</v>
      </c>
      <c r="G240" s="72" t="str">
        <f t="shared" ca="1" si="136"/>
        <v>T</v>
      </c>
      <c r="H240" s="72" t="str">
        <f t="shared" ca="1" si="137"/>
        <v>C</v>
      </c>
      <c r="I240" s="72">
        <f t="shared" ca="1" si="138"/>
        <v>10</v>
      </c>
      <c r="J240" s="72">
        <f t="shared" ca="1" si="139"/>
        <v>73489</v>
      </c>
      <c r="K240" s="72">
        <f t="shared" ca="1" si="140"/>
        <v>45288</v>
      </c>
      <c r="L240" s="72">
        <f t="shared" ca="1" si="141"/>
        <v>176.80604746885038</v>
      </c>
      <c r="M240" s="72">
        <f ca="1">VLOOKUP(G240,Coef!$C$2:$F$25,4)</f>
        <v>2</v>
      </c>
      <c r="N240" s="31">
        <f ca="1">VLOOKUP(F240,Coef!$C$4:$D$23,2)</f>
        <v>15</v>
      </c>
      <c r="O240" s="31">
        <f ca="1">MOD(VLOOKUP(H240,Coef!$C$2:$G$21,5)+MOD(E240+1,2)*15,20)</f>
        <v>18</v>
      </c>
      <c r="P240" s="31">
        <f ca="1">VLOOKUP(N240,Coef!$A$27:$B$46,2)</f>
        <v>3.56</v>
      </c>
      <c r="Q240" s="31">
        <f ca="1">VLOOKUP(N240,Coef!$A$27:$C$46,3)+O240/10-0.1</f>
        <v>3.6999999999999997</v>
      </c>
      <c r="R240" s="31">
        <f ca="1">IF(Q240+0.1&lt;P240,Q240+2,Q240)</f>
        <v>3.6999999999999997</v>
      </c>
      <c r="S240" s="72">
        <f t="shared" ca="1" si="142"/>
        <v>273489</v>
      </c>
      <c r="T240" s="72">
        <f t="shared" ca="1" si="143"/>
        <v>3745287.9999999995</v>
      </c>
      <c r="U240" s="72">
        <f t="shared" ca="1" si="115"/>
        <v>3745287.9999999995</v>
      </c>
      <c r="V240" s="72">
        <f t="shared" ca="1" si="116"/>
        <v>0.5885438808412784</v>
      </c>
      <c r="W240" s="72">
        <f ca="1">(Coef!$J$9/(1+Coef!$J$8*(COS(V240))^2)^0.5)*Coef!$J$6</f>
        <v>6382172.8496722113</v>
      </c>
      <c r="X240" s="72">
        <f t="shared" ca="1" si="117"/>
        <v>-3</v>
      </c>
      <c r="Y240" s="72">
        <f t="shared" ca="1" si="118"/>
        <v>-3.5491204223908418E-2</v>
      </c>
      <c r="Z240" s="72">
        <f t="shared" ca="1" si="119"/>
        <v>0.92349274925645841</v>
      </c>
      <c r="AA240" s="72">
        <f t="shared" ca="1" si="120"/>
        <v>0.63887961567517459</v>
      </c>
      <c r="AB240" s="72">
        <f t="shared" ca="1" si="121"/>
        <v>1.0502902554695077</v>
      </c>
      <c r="AC240" s="72">
        <f t="shared" ca="1" si="122"/>
        <v>0.94743759552092444</v>
      </c>
      <c r="AD240" s="72">
        <f t="shared" ca="1" si="123"/>
        <v>1.7263899892947803</v>
      </c>
      <c r="AE240" s="72">
        <f ca="1">Coef!$J$6*Coef!$J$9*(V240-(Coef!$J$10*AB240)+(Coef!$J$11*AC240)-(Coef!$J$12*AD240))</f>
        <v>3731230.6173791587</v>
      </c>
      <c r="AF240" s="72">
        <f t="shared" ca="1" si="124"/>
        <v>2.2026013635094177E-3</v>
      </c>
      <c r="AG240" s="72">
        <f ca="1">((Coef!$J$8*Y240^2)/2)*(COS(V240))^2</f>
        <v>2.9364626705616587E-6</v>
      </c>
      <c r="AH240" s="72">
        <f t="shared" ca="1" si="125"/>
        <v>-3.5491169484376306E-2</v>
      </c>
      <c r="AI240" s="72">
        <f t="shared" ca="1" si="126"/>
        <v>0.59074647573693118</v>
      </c>
      <c r="AJ240" s="72">
        <f t="shared" ca="1" si="127"/>
        <v>-3.549862086987976E-2</v>
      </c>
      <c r="AK240" s="72">
        <f t="shared" ca="1" si="128"/>
        <v>-4.2716379457506115E-2</v>
      </c>
      <c r="AL240" s="72">
        <f t="shared" ca="1" si="129"/>
        <v>0.590324381904903</v>
      </c>
      <c r="AM240" s="72">
        <f ca="1">V240+(1+Coef!$J$8*(COS(V240))^2-(3/2)*Coef!$J$8*SIN(V240)*COS(V240)*(AL240-V240))*(AL240-V240)</f>
        <v>0.5903326685814424</v>
      </c>
      <c r="AN240" s="34" t="str">
        <f t="shared" ca="1" si="130"/>
        <v>30 273489 3745288 N</v>
      </c>
      <c r="AO240" s="33">
        <f t="shared" ca="1" si="131"/>
        <v>33.823570418411826</v>
      </c>
      <c r="AP240" s="33">
        <f t="shared" ca="1" si="132"/>
        <v>-5.4474682589944301</v>
      </c>
      <c r="AQ240" s="72">
        <f ca="1">'MGRS to Dist'!BP240</f>
        <v>49115.668987259698</v>
      </c>
      <c r="AR240" s="72">
        <f ca="1">'MGRS to Dist'!BT240</f>
        <v>245.92113241609707</v>
      </c>
      <c r="AS240" s="72">
        <f ca="1">'MGRS to Dist'!BU240</f>
        <v>65.650661694900293</v>
      </c>
      <c r="AT240" s="72">
        <f ca="1">'MGRS to Dist'!BV240</f>
        <v>245.65066169490024</v>
      </c>
    </row>
    <row r="241" spans="2:46" ht="16.5" customHeight="1">
      <c r="B241" s="38" t="s">
        <v>500</v>
      </c>
      <c r="C241" s="72" t="str">
        <f t="shared" si="133"/>
        <v>29SQU6383093935</v>
      </c>
      <c r="D241" s="72">
        <f t="array" aca="1" ref="D241" ca="1">MATCH(TRUE,ISERROR(VALUE(MID(C241,ROW(INDIRECT("1:"&amp;LEN(C241))),1))),0)</f>
        <v>3</v>
      </c>
      <c r="E241" s="72">
        <f t="shared" ca="1" si="134"/>
        <v>29</v>
      </c>
      <c r="F241" s="72" t="str">
        <f t="shared" ca="1" si="135"/>
        <v>S</v>
      </c>
      <c r="G241" s="72" t="str">
        <f t="shared" ca="1" si="136"/>
        <v>Q</v>
      </c>
      <c r="H241" s="72" t="str">
        <f t="shared" ca="1" si="137"/>
        <v>U</v>
      </c>
      <c r="I241" s="72">
        <f t="shared" ca="1" si="138"/>
        <v>10</v>
      </c>
      <c r="J241" s="72">
        <f t="shared" ca="1" si="139"/>
        <v>63830</v>
      </c>
      <c r="K241" s="72">
        <f t="shared" ca="1" si="140"/>
        <v>93935</v>
      </c>
      <c r="L241" s="72">
        <f t="shared" ca="1" si="141"/>
        <v>170.80604746885038</v>
      </c>
      <c r="M241" s="72">
        <f ca="1">VLOOKUP(G241,Coef!$C$2:$F$25,4)</f>
        <v>7</v>
      </c>
      <c r="N241" s="31">
        <f ca="1">VLOOKUP(F241,Coef!$C$4:$D$23,2)</f>
        <v>15</v>
      </c>
      <c r="O241" s="31">
        <f ca="1">MOD(VLOOKUP(H241,Coef!$C$2:$G$21,5)+MOD(E241+1,2)*15,20)</f>
        <v>19</v>
      </c>
      <c r="P241" s="31">
        <f ca="1">VLOOKUP(N241,Coef!$A$27:$B$46,2)</f>
        <v>3.56</v>
      </c>
      <c r="Q241" s="31">
        <f ca="1">VLOOKUP(N241,Coef!$A$27:$C$46,3)+O241/10-0.1</f>
        <v>3.8</v>
      </c>
      <c r="R241" s="31">
        <f ca="1">IF(Q241+0.1&lt;P241,Q241+2,Q241)</f>
        <v>3.8</v>
      </c>
      <c r="S241" s="72">
        <f t="shared" ca="1" si="142"/>
        <v>763830</v>
      </c>
      <c r="T241" s="72">
        <f t="shared" ca="1" si="143"/>
        <v>3893935</v>
      </c>
      <c r="U241" s="72">
        <f t="shared" ca="1" si="115"/>
        <v>3893935</v>
      </c>
      <c r="V241" s="72">
        <f t="shared" ca="1" si="116"/>
        <v>0.61190264050286214</v>
      </c>
      <c r="W241" s="72">
        <f ca="1">(Coef!$J$9/(1+Coef!$J$8*(COS(V241))^2)^0.5)*Coef!$J$6</f>
        <v>6382638.9862659965</v>
      </c>
      <c r="X241" s="72">
        <f t="shared" ca="1" si="117"/>
        <v>-9</v>
      </c>
      <c r="Y241" s="72">
        <f t="shared" ca="1" si="118"/>
        <v>4.1335566772255618E-2</v>
      </c>
      <c r="Z241" s="72">
        <f t="shared" ca="1" si="119"/>
        <v>0.94040022264642631</v>
      </c>
      <c r="AA241" s="72">
        <f t="shared" ca="1" si="120"/>
        <v>0.63010093621599972</v>
      </c>
      <c r="AB241" s="72">
        <f t="shared" ca="1" si="121"/>
        <v>1.0821027518260753</v>
      </c>
      <c r="AC241" s="72">
        <f t="shared" ca="1" si="122"/>
        <v>0.9691022979235564</v>
      </c>
      <c r="AD241" s="72">
        <f t="shared" ca="1" si="123"/>
        <v>1.7559003617814535</v>
      </c>
      <c r="AE241" s="72">
        <f ca="1">Coef!$J$6*Coef!$J$9*(V241-(Coef!$J$10*AB241)+(Coef!$J$11*AC241)-(Coef!$J$12*AD241))</f>
        <v>3879634.6179516492</v>
      </c>
      <c r="AF241" s="72">
        <f t="shared" ca="1" si="124"/>
        <v>2.2405124399362025E-3</v>
      </c>
      <c r="AG241" s="72">
        <f ca="1">((Coef!$J$8*Y241^2)/2)*(COS(V241))^2</f>
        <v>3.8578262809390683E-6</v>
      </c>
      <c r="AH241" s="72">
        <f t="shared" ca="1" si="125"/>
        <v>4.1335513617110339E-2</v>
      </c>
      <c r="AI241" s="72">
        <f t="shared" ca="1" si="126"/>
        <v>0.61414314429929062</v>
      </c>
      <c r="AJ241" s="72">
        <f t="shared" ca="1" si="127"/>
        <v>4.1347285769270548E-2</v>
      </c>
      <c r="AK241" s="72">
        <f t="shared" ca="1" si="128"/>
        <v>5.0549008747075533E-2</v>
      </c>
      <c r="AL241" s="72">
        <f t="shared" ca="1" si="129"/>
        <v>0.61354132160392993</v>
      </c>
      <c r="AM241" s="72">
        <f ca="1">V241+(1+Coef!$J$8*(COS(V241))^2-(3/2)*Coef!$J$8*SIN(V241)*COS(V241)*(AL241-V241))*(AL241-V241)</f>
        <v>0.6135487086284519</v>
      </c>
      <c r="AN241" s="34" t="str">
        <f t="shared" ca="1" si="130"/>
        <v>29 763830 3893935 N</v>
      </c>
      <c r="AO241" s="33">
        <f t="shared" ca="1" si="131"/>
        <v>35.153751530112167</v>
      </c>
      <c r="AP241" s="33">
        <f t="shared" ca="1" si="132"/>
        <v>-6.1037551402226899</v>
      </c>
      <c r="AQ241" s="72">
        <f ca="1">'MGRS to Dist'!BP241</f>
        <v>159395.8321296435</v>
      </c>
      <c r="AR241" s="72">
        <f ca="1">'MGRS to Dist'!BT241</f>
        <v>338.05535000677463</v>
      </c>
      <c r="AS241" s="72">
        <f ca="1">'MGRS to Dist'!BU241</f>
        <v>157.68370427112717</v>
      </c>
      <c r="AT241" s="72">
        <f ca="1">'MGRS to Dist'!BV241</f>
        <v>337.68370427112723</v>
      </c>
    </row>
    <row r="242" spans="2:46" ht="16.5" customHeight="1">
      <c r="B242" s="38" t="s">
        <v>501</v>
      </c>
      <c r="C242" s="72" t="str">
        <f t="shared" si="133"/>
        <v>29RPQ0084195358</v>
      </c>
      <c r="D242" s="72">
        <f t="array" aca="1" ref="D242" ca="1">MATCH(TRUE,ISERROR(VALUE(MID(C242,ROW(INDIRECT("1:"&amp;LEN(C242))),1))),0)</f>
        <v>3</v>
      </c>
      <c r="E242" s="72">
        <f t="shared" ca="1" si="134"/>
        <v>29</v>
      </c>
      <c r="F242" s="72" t="str">
        <f t="shared" ca="1" si="135"/>
        <v>R</v>
      </c>
      <c r="G242" s="72" t="str">
        <f t="shared" ca="1" si="136"/>
        <v>P</v>
      </c>
      <c r="H242" s="72" t="str">
        <f t="shared" ca="1" si="137"/>
        <v>Q</v>
      </c>
      <c r="I242" s="72">
        <f t="shared" ca="1" si="138"/>
        <v>10</v>
      </c>
      <c r="J242" s="72">
        <f t="shared" ca="1" si="139"/>
        <v>841</v>
      </c>
      <c r="K242" s="72">
        <f t="shared" ca="1" si="140"/>
        <v>95358</v>
      </c>
      <c r="L242" s="72">
        <f t="shared" ca="1" si="141"/>
        <v>170.80604746885038</v>
      </c>
      <c r="M242" s="72">
        <f ca="1">VLOOKUP(G242,Coef!$C$2:$F$25,4)</f>
        <v>6</v>
      </c>
      <c r="N242" s="31">
        <f ca="1">VLOOKUP(F242,Coef!$C$4:$D$23,2)</f>
        <v>14</v>
      </c>
      <c r="O242" s="31">
        <f ca="1">MOD(VLOOKUP(H242,Coef!$C$2:$G$21,5)+MOD(E242+1,2)*15,20)</f>
        <v>15</v>
      </c>
      <c r="P242" s="31">
        <f ca="1">VLOOKUP(N242,Coef!$A$27:$B$46,2)</f>
        <v>2.67</v>
      </c>
      <c r="Q242" s="31">
        <f ca="1">VLOOKUP(N242,Coef!$A$27:$C$46,3)+O242/10-0.1</f>
        <v>3.4</v>
      </c>
      <c r="R242" s="31">
        <f ca="1">IF(Q242+0.1&lt;P242,Q242+2,Q242)</f>
        <v>3.4</v>
      </c>
      <c r="S242" s="72">
        <f t="shared" ca="1" si="142"/>
        <v>600841</v>
      </c>
      <c r="T242" s="72">
        <f t="shared" ca="1" si="143"/>
        <v>3495358</v>
      </c>
      <c r="U242" s="72">
        <f t="shared" ca="1" si="115"/>
        <v>3495358</v>
      </c>
      <c r="V242" s="72">
        <f t="shared" ca="1" si="116"/>
        <v>0.54926925839871577</v>
      </c>
      <c r="W242" s="72">
        <f ca="1">(Coef!$J$9/(1+Coef!$J$8*(COS(V242))^2)^0.5)*Coef!$J$6</f>
        <v>6381410.0344307814</v>
      </c>
      <c r="X242" s="72">
        <f t="shared" ca="1" si="117"/>
        <v>-9</v>
      </c>
      <c r="Y242" s="72">
        <f t="shared" ca="1" si="118"/>
        <v>1.5802306928392663E-2</v>
      </c>
      <c r="Z242" s="72">
        <f t="shared" ca="1" si="119"/>
        <v>0.89054348540571171</v>
      </c>
      <c r="AA242" s="72">
        <f t="shared" ca="1" si="120"/>
        <v>0.64782502184765234</v>
      </c>
      <c r="AB242" s="72">
        <f t="shared" ca="1" si="121"/>
        <v>0.99454100110157162</v>
      </c>
      <c r="AC242" s="72">
        <f t="shared" ca="1" si="122"/>
        <v>0.90786200628809177</v>
      </c>
      <c r="AD242" s="72">
        <f t="shared" ca="1" si="123"/>
        <v>1.6701899116639474</v>
      </c>
      <c r="AE242" s="72">
        <f ca="1">Coef!$J$6*Coef!$J$9*(V242-(Coef!$J$10*AB242)+(Coef!$J$11*AC242)-(Coef!$J$12*AD242))</f>
        <v>3481781.4397952799</v>
      </c>
      <c r="AF242" s="72">
        <f t="shared" ca="1" si="124"/>
        <v>2.1275172934301419E-3</v>
      </c>
      <c r="AG242" s="72">
        <f ca="1">((Coef!$J$8*Y242^2)/2)*(COS(V242))^2</f>
        <v>6.1212630811447636E-7</v>
      </c>
      <c r="AH242" s="72">
        <f t="shared" ca="1" si="125"/>
        <v>1.580230370405673E-2</v>
      </c>
      <c r="AI242" s="72">
        <f t="shared" ca="1" si="126"/>
        <v>0.55139677438983659</v>
      </c>
      <c r="AJ242" s="72">
        <f t="shared" ca="1" si="127"/>
        <v>1.5802961385191827E-2</v>
      </c>
      <c r="AK242" s="72">
        <f t="shared" ca="1" si="128"/>
        <v>1.8550442706600237E-2</v>
      </c>
      <c r="AL242" s="72">
        <f t="shared" ca="1" si="129"/>
        <v>0.55131999392390807</v>
      </c>
      <c r="AM242" s="72">
        <f ca="1">V242+(1+Coef!$J$8*(COS(V242))^2-(3/2)*Coef!$J$8*SIN(V242)*COS(V242)*(AL242-V242))*(AL242-V242)</f>
        <v>0.55133002901255268</v>
      </c>
      <c r="AN242" s="34" t="str">
        <f t="shared" ca="1" si="130"/>
        <v>29 600841 3495358 N</v>
      </c>
      <c r="AO242" s="33">
        <f t="shared" ca="1" si="131"/>
        <v>31.588883781244498</v>
      </c>
      <c r="AP242" s="33">
        <f t="shared" ca="1" si="132"/>
        <v>-7.9371379248125669</v>
      </c>
      <c r="AQ242" s="72">
        <f ca="1">'MGRS to Dist'!BP242</f>
        <v>430599.65964453621</v>
      </c>
      <c r="AR242" s="72">
        <f ca="1">'MGRS to Dist'!BT242</f>
        <v>203.7530241521238</v>
      </c>
      <c r="AS242" s="72">
        <f ca="1">'MGRS to Dist'!BU242</f>
        <v>22.744000370709873</v>
      </c>
      <c r="AT242" s="72">
        <f ca="1">'MGRS to Dist'!BV242</f>
        <v>202.74400037070995</v>
      </c>
    </row>
    <row r="243" spans="2:46" ht="16.5" customHeight="1">
      <c r="B243" s="38" t="s">
        <v>502</v>
      </c>
      <c r="C243" s="72" t="str">
        <f t="shared" si="133"/>
        <v>29RLN9802008924</v>
      </c>
      <c r="D243" s="72">
        <f t="array" aca="1" ref="D243" ca="1">MATCH(TRUE,ISERROR(VALUE(MID(C243,ROW(INDIRECT("1:"&amp;LEN(C243))),1))),0)</f>
        <v>3</v>
      </c>
      <c r="E243" s="72">
        <f t="shared" ca="1" si="134"/>
        <v>29</v>
      </c>
      <c r="F243" s="72" t="str">
        <f t="shared" ca="1" si="135"/>
        <v>R</v>
      </c>
      <c r="G243" s="72" t="str">
        <f t="shared" ca="1" si="136"/>
        <v>L</v>
      </c>
      <c r="H243" s="72" t="str">
        <f t="shared" ca="1" si="137"/>
        <v>N</v>
      </c>
      <c r="I243" s="72">
        <f t="shared" ca="1" si="138"/>
        <v>10</v>
      </c>
      <c r="J243" s="72">
        <f t="shared" ca="1" si="139"/>
        <v>98020</v>
      </c>
      <c r="K243" s="72">
        <f t="shared" ca="1" si="140"/>
        <v>8924</v>
      </c>
      <c r="L243" s="72">
        <f t="shared" ca="1" si="141"/>
        <v>170.80604746885038</v>
      </c>
      <c r="M243" s="72">
        <f ca="1">VLOOKUP(G243,Coef!$C$2:$F$25,4)</f>
        <v>3</v>
      </c>
      <c r="N243" s="31">
        <f ca="1">VLOOKUP(F243,Coef!$C$4:$D$23,2)</f>
        <v>14</v>
      </c>
      <c r="O243" s="31">
        <f ca="1">MOD(VLOOKUP(H243,Coef!$C$2:$G$21,5)+MOD(E243+1,2)*15,20)</f>
        <v>13</v>
      </c>
      <c r="P243" s="31">
        <f ca="1">VLOOKUP(N243,Coef!$A$27:$B$46,2)</f>
        <v>2.67</v>
      </c>
      <c r="Q243" s="31">
        <f ca="1">VLOOKUP(N243,Coef!$A$27:$C$46,3)+O243/10-0.1</f>
        <v>3.1999999999999997</v>
      </c>
      <c r="R243" s="31">
        <f ca="1">IF(Q243+0.1&lt;P243,Q243+2,Q243)</f>
        <v>3.1999999999999997</v>
      </c>
      <c r="S243" s="72">
        <f t="shared" ca="1" si="142"/>
        <v>398020</v>
      </c>
      <c r="T243" s="72">
        <f t="shared" ca="1" si="143"/>
        <v>3208923.9999999995</v>
      </c>
      <c r="U243" s="72">
        <f t="shared" ca="1" si="115"/>
        <v>3208923.9999999995</v>
      </c>
      <c r="V243" s="72">
        <f t="shared" ca="1" si="116"/>
        <v>0.50425830651333581</v>
      </c>
      <c r="W243" s="72">
        <f ca="1">(Coef!$J$9/(1+Coef!$J$8*(COS(V243))^2)^0.5)*Coef!$J$6</f>
        <v>6380573.3099015504</v>
      </c>
      <c r="X243" s="72">
        <f t="shared" ca="1" si="117"/>
        <v>-9</v>
      </c>
      <c r="Y243" s="72">
        <f t="shared" ca="1" si="118"/>
        <v>-1.5982889788562511E-2</v>
      </c>
      <c r="Z243" s="72">
        <f t="shared" ca="1" si="119"/>
        <v>0.84604195794179049</v>
      </c>
      <c r="AA243" s="72">
        <f t="shared" ca="1" si="120"/>
        <v>0.64854036448041863</v>
      </c>
      <c r="AB243" s="72">
        <f t="shared" ca="1" si="121"/>
        <v>0.92727928548423111</v>
      </c>
      <c r="AC243" s="72">
        <f t="shared" ca="1" si="122"/>
        <v>0.85759455523327799</v>
      </c>
      <c r="AD243" s="72">
        <f t="shared" ca="1" si="123"/>
        <v>1.5950388943506908</v>
      </c>
      <c r="AE243" s="72">
        <f ca="1">Coef!$J$6*Coef!$J$9*(V243-(Coef!$J$10*AB243)+(Coef!$J$11*AC243)-(Coef!$J$12*AD243))</f>
        <v>3196006.1275204625</v>
      </c>
      <c r="AF243" s="72">
        <f t="shared" ca="1" si="124"/>
        <v>2.0245629745356463E-3</v>
      </c>
      <c r="AG243" s="72">
        <f ca="1">((Coef!$J$8*Y243^2)/2)*(COS(V243))^2</f>
        <v>6.5986210970707378E-7</v>
      </c>
      <c r="AH243" s="72">
        <f t="shared" ca="1" si="125"/>
        <v>-1.5982886273061388E-2</v>
      </c>
      <c r="AI243" s="72">
        <f t="shared" ca="1" si="126"/>
        <v>0.50628286815193901</v>
      </c>
      <c r="AJ243" s="72">
        <f t="shared" ca="1" si="127"/>
        <v>-1.5983566760204793E-2</v>
      </c>
      <c r="AK243" s="72">
        <f t="shared" ca="1" si="128"/>
        <v>-1.8274233569966884E-2</v>
      </c>
      <c r="AL243" s="72">
        <f t="shared" ca="1" si="129"/>
        <v>0.50621205427947302</v>
      </c>
      <c r="AM243" s="72">
        <f ca="1">V243+(1+Coef!$J$8*(COS(V243))^2-(3/2)*Coef!$J$8*SIN(V243)*COS(V243)*(AL243-V243))*(AL243-V243)</f>
        <v>0.50622213143918082</v>
      </c>
      <c r="AN243" s="34" t="str">
        <f t="shared" ca="1" si="130"/>
        <v>29 398020 3208924 N</v>
      </c>
      <c r="AO243" s="33">
        <f t="shared" ca="1" si="131"/>
        <v>29.004391627581882</v>
      </c>
      <c r="AP243" s="33">
        <f t="shared" ca="1" si="132"/>
        <v>-10.047036457395389</v>
      </c>
      <c r="AQ243" s="72">
        <f ca="1">'MGRS to Dist'!BP243</f>
        <v>351097.70080464199</v>
      </c>
      <c r="AR243" s="72">
        <f ca="1">'MGRS to Dist'!BT243</f>
        <v>215.71670119373914</v>
      </c>
      <c r="AS243" s="72">
        <f ca="1">'MGRS to Dist'!BU243</f>
        <v>34.65194554304648</v>
      </c>
      <c r="AT243" s="72">
        <f ca="1">'MGRS to Dist'!BV243</f>
        <v>214.65194554304651</v>
      </c>
    </row>
    <row r="244" spans="2:46" ht="16.5" customHeight="1">
      <c r="B244" s="38" t="s">
        <v>503</v>
      </c>
      <c r="C244" s="72" t="str">
        <f t="shared" si="133"/>
        <v>29RLN9792805560</v>
      </c>
      <c r="D244" s="72">
        <f t="array" aca="1" ref="D244" ca="1">MATCH(TRUE,ISERROR(VALUE(MID(C244,ROW(INDIRECT("1:"&amp;LEN(C244))),1))),0)</f>
        <v>3</v>
      </c>
      <c r="E244" s="72">
        <f t="shared" ca="1" si="134"/>
        <v>29</v>
      </c>
      <c r="F244" s="72" t="str">
        <f t="shared" ca="1" si="135"/>
        <v>R</v>
      </c>
      <c r="G244" s="72" t="str">
        <f t="shared" ca="1" si="136"/>
        <v>L</v>
      </c>
      <c r="H244" s="72" t="str">
        <f t="shared" ca="1" si="137"/>
        <v>N</v>
      </c>
      <c r="I244" s="72">
        <f t="shared" ca="1" si="138"/>
        <v>10</v>
      </c>
      <c r="J244" s="72">
        <f t="shared" ca="1" si="139"/>
        <v>97928</v>
      </c>
      <c r="K244" s="72">
        <f t="shared" ca="1" si="140"/>
        <v>5560</v>
      </c>
      <c r="L244" s="72">
        <f t="shared" ca="1" si="141"/>
        <v>170.80604746885038</v>
      </c>
      <c r="M244" s="72">
        <f ca="1">VLOOKUP(G244,Coef!$C$2:$F$25,4)</f>
        <v>3</v>
      </c>
      <c r="N244" s="31">
        <f ca="1">VLOOKUP(F244,Coef!$C$4:$D$23,2)</f>
        <v>14</v>
      </c>
      <c r="O244" s="31">
        <f ca="1">MOD(VLOOKUP(H244,Coef!$C$2:$G$21,5)+MOD(E244+1,2)*15,20)</f>
        <v>13</v>
      </c>
      <c r="P244" s="31">
        <f ca="1">VLOOKUP(N244,Coef!$A$27:$B$46,2)</f>
        <v>2.67</v>
      </c>
      <c r="Q244" s="31">
        <f ca="1">VLOOKUP(N244,Coef!$A$27:$C$46,3)+O244/10-0.1</f>
        <v>3.1999999999999997</v>
      </c>
      <c r="R244" s="31">
        <f ca="1">IF(Q244+0.1&lt;P244,Q244+2,Q244)</f>
        <v>3.1999999999999997</v>
      </c>
      <c r="S244" s="72">
        <f t="shared" ca="1" si="142"/>
        <v>397928</v>
      </c>
      <c r="T244" s="72">
        <f t="shared" ca="1" si="143"/>
        <v>3205559.9999999995</v>
      </c>
      <c r="U244" s="72">
        <f t="shared" ca="1" si="115"/>
        <v>3205559.9999999995</v>
      </c>
      <c r="V244" s="72">
        <f t="shared" ca="1" si="116"/>
        <v>0.50372967917809475</v>
      </c>
      <c r="W244" s="72">
        <f ca="1">(Coef!$J$9/(1+Coef!$J$8*(COS(V244))^2)^0.5)*Coef!$J$6</f>
        <v>6380563.7464411659</v>
      </c>
      <c r="X244" s="72">
        <f t="shared" ca="1" si="117"/>
        <v>-9</v>
      </c>
      <c r="Y244" s="72">
        <f t="shared" ca="1" si="118"/>
        <v>-1.5997332533027642E-2</v>
      </c>
      <c r="Z244" s="72">
        <f t="shared" ca="1" si="119"/>
        <v>0.84547784548527682</v>
      </c>
      <c r="AA244" s="72">
        <f t="shared" ca="1" si="120"/>
        <v>0.64848594572473595</v>
      </c>
      <c r="AB244" s="72">
        <f t="shared" ca="1" si="121"/>
        <v>0.9264686019207331</v>
      </c>
      <c r="AC244" s="72">
        <f t="shared" ca="1" si="122"/>
        <v>0.85697293787173379</v>
      </c>
      <c r="AD244" s="72">
        <f t="shared" ca="1" si="123"/>
        <v>1.5940856046270078</v>
      </c>
      <c r="AE244" s="72">
        <f ca="1">Coef!$J$6*Coef!$J$9*(V244-(Coef!$J$10*AB244)+(Coef!$J$11*AC244)-(Coef!$J$12*AD244))</f>
        <v>3192650.5254103723</v>
      </c>
      <c r="AF244" s="72">
        <f t="shared" ca="1" si="124"/>
        <v>2.0232498416503787E-3</v>
      </c>
      <c r="AG244" s="72">
        <f ca="1">((Coef!$J$8*Y244^2)/2)*(COS(V244))^2</f>
        <v>6.6144075899201108E-7</v>
      </c>
      <c r="AH244" s="72">
        <f t="shared" ca="1" si="125"/>
        <v>-1.5997329005931718E-2</v>
      </c>
      <c r="AI244" s="72">
        <f t="shared" ca="1" si="126"/>
        <v>0.50575292768148516</v>
      </c>
      <c r="AJ244" s="72">
        <f t="shared" ca="1" si="127"/>
        <v>-1.5998011339499185E-2</v>
      </c>
      <c r="AK244" s="72">
        <f t="shared" ca="1" si="128"/>
        <v>-1.8285375257732519E-2</v>
      </c>
      <c r="AL244" s="72">
        <f t="shared" ca="1" si="129"/>
        <v>0.50568207440489554</v>
      </c>
      <c r="AM244" s="72">
        <f ca="1">V244+(1+Coef!$J$8*(COS(V244))^2-(3/2)*Coef!$J$8*SIN(V244)*COS(V244)*(AL244-V244))*(AL244-V244)</f>
        <v>0.50569215049346161</v>
      </c>
      <c r="AN244" s="34" t="str">
        <f t="shared" ca="1" si="130"/>
        <v>29 397928 3205560 N</v>
      </c>
      <c r="AO244" s="33">
        <f t="shared" ca="1" si="131"/>
        <v>28.974025956169818</v>
      </c>
      <c r="AP244" s="33">
        <f t="shared" ca="1" si="132"/>
        <v>-10.047674829081013</v>
      </c>
      <c r="AQ244" s="72">
        <f ca="1">'MGRS to Dist'!BP244</f>
        <v>3366.1718781481736</v>
      </c>
      <c r="AR244" s="72">
        <f ca="1">'MGRS to Dist'!BT244</f>
        <v>181.05364127517993</v>
      </c>
      <c r="AS244" s="72">
        <f ca="1">'MGRS to Dist'!BU244</f>
        <v>1.0533318915976555</v>
      </c>
      <c r="AT244" s="72">
        <f ca="1">'MGRS to Dist'!BV244</f>
        <v>181.05333189159762</v>
      </c>
    </row>
    <row r="245" spans="2:46" ht="16.5" customHeight="1">
      <c r="B245" s="38" t="s">
        <v>504</v>
      </c>
      <c r="C245" s="72" t="str">
        <f t="shared" si="133"/>
        <v>30SWB4056421577</v>
      </c>
      <c r="D245" s="72">
        <f t="array" aca="1" ref="D245" ca="1">MATCH(TRUE,ISERROR(VALUE(MID(C245,ROW(INDIRECT("1:"&amp;LEN(C245))),1))),0)</f>
        <v>3</v>
      </c>
      <c r="E245" s="72">
        <f t="shared" ca="1" si="134"/>
        <v>30</v>
      </c>
      <c r="F245" s="72" t="str">
        <f t="shared" ca="1" si="135"/>
        <v>S</v>
      </c>
      <c r="G245" s="72" t="str">
        <f t="shared" ca="1" si="136"/>
        <v>W</v>
      </c>
      <c r="H245" s="72" t="str">
        <f t="shared" ca="1" si="137"/>
        <v>B</v>
      </c>
      <c r="I245" s="72">
        <f t="shared" ca="1" si="138"/>
        <v>10</v>
      </c>
      <c r="J245" s="72">
        <f t="shared" ca="1" si="139"/>
        <v>40564</v>
      </c>
      <c r="K245" s="72">
        <f t="shared" ca="1" si="140"/>
        <v>21577</v>
      </c>
      <c r="L245" s="72">
        <f t="shared" ca="1" si="141"/>
        <v>176.80604746885038</v>
      </c>
      <c r="M245" s="72">
        <f ca="1">VLOOKUP(G245,Coef!$C$2:$F$25,4)</f>
        <v>5</v>
      </c>
      <c r="N245" s="31">
        <f ca="1">VLOOKUP(F245,Coef!$C$4:$D$23,2)</f>
        <v>15</v>
      </c>
      <c r="O245" s="31">
        <f ca="1">MOD(VLOOKUP(H245,Coef!$C$2:$G$21,5)+MOD(E245+1,2)*15,20)</f>
        <v>17</v>
      </c>
      <c r="P245" s="31">
        <f ca="1">VLOOKUP(N245,Coef!$A$27:$B$46,2)</f>
        <v>3.56</v>
      </c>
      <c r="Q245" s="31">
        <f ca="1">VLOOKUP(N245,Coef!$A$27:$C$46,3)+O245/10-0.1</f>
        <v>3.6</v>
      </c>
      <c r="R245" s="31">
        <f ca="1">IF(Q245+0.1&lt;P245,Q245+2,Q245)</f>
        <v>3.6</v>
      </c>
      <c r="S245" s="72">
        <f t="shared" ca="1" si="142"/>
        <v>540564</v>
      </c>
      <c r="T245" s="72">
        <f t="shared" ca="1" si="143"/>
        <v>3621577</v>
      </c>
      <c r="U245" s="72">
        <f t="shared" ca="1" si="115"/>
        <v>3621577</v>
      </c>
      <c r="V245" s="72">
        <f t="shared" ca="1" si="116"/>
        <v>0.56910362630204003</v>
      </c>
      <c r="W245" s="72">
        <f ca="1">(Coef!$J$9/(1+Coef!$J$8*(COS(V245))^2)^0.5)*Coef!$J$6</f>
        <v>6381791.7740306156</v>
      </c>
      <c r="X245" s="72">
        <f t="shared" ca="1" si="117"/>
        <v>-3</v>
      </c>
      <c r="Y245" s="72">
        <f t="shared" ca="1" si="118"/>
        <v>6.3562086379983168E-3</v>
      </c>
      <c r="Z245" s="72">
        <f t="shared" ca="1" si="119"/>
        <v>0.90788339490953296</v>
      </c>
      <c r="AA245" s="72">
        <f t="shared" ca="1" si="120"/>
        <v>0.64424439888982776</v>
      </c>
      <c r="AB245" s="72">
        <f t="shared" ca="1" si="121"/>
        <v>1.0230453237568065</v>
      </c>
      <c r="AC245" s="72">
        <f t="shared" ca="1" si="122"/>
        <v>0.92834509254006181</v>
      </c>
      <c r="AD245" s="72">
        <f t="shared" ca="1" si="123"/>
        <v>1.6996295422852095</v>
      </c>
      <c r="AE245" s="72">
        <f ca="1">Coef!$J$6*Coef!$J$9*(V245-(Coef!$J$10*AB245)+(Coef!$J$11*AC245)-(Coef!$J$12*AD245))</f>
        <v>3607746.4338566558</v>
      </c>
      <c r="AF245" s="72">
        <f t="shared" ca="1" si="124"/>
        <v>2.1671916967934916E-3</v>
      </c>
      <c r="AG245" s="72">
        <f ca="1">((Coef!$J$8*Y245^2)/2)*(COS(V245))^2</f>
        <v>9.6608277513709402E-8</v>
      </c>
      <c r="AH245" s="72">
        <f t="shared" ca="1" si="125"/>
        <v>6.3562084333108615E-3</v>
      </c>
      <c r="AI245" s="72">
        <f t="shared" ca="1" si="126"/>
        <v>0.57127081778946487</v>
      </c>
      <c r="AJ245" s="72">
        <f t="shared" ca="1" si="127"/>
        <v>6.356251233335386E-3</v>
      </c>
      <c r="AK245" s="72">
        <f t="shared" ca="1" si="128"/>
        <v>7.5558969888307858E-3</v>
      </c>
      <c r="AL245" s="72">
        <f t="shared" ca="1" si="129"/>
        <v>0.57125783380559303</v>
      </c>
      <c r="AM245" s="72">
        <f ca="1">V245+(1+Coef!$J$8*(COS(V245))^2-(3/2)*Coef!$J$8*SIN(V245)*COS(V245)*(AL245-V245))*(AL245-V245)</f>
        <v>0.57126811484272899</v>
      </c>
      <c r="AN245" s="34" t="str">
        <f t="shared" ca="1" si="130"/>
        <v>30 540564 3621577 N</v>
      </c>
      <c r="AO245" s="33">
        <f t="shared" ca="1" si="131"/>
        <v>32.731251950883191</v>
      </c>
      <c r="AP245" s="33">
        <f t="shared" ca="1" si="132"/>
        <v>-2.5670789921043884</v>
      </c>
      <c r="AQ245" s="72">
        <f ca="1">'MGRS to Dist'!BP245</f>
        <v>827596.40701069648</v>
      </c>
      <c r="AR245" s="72">
        <f ca="1">'MGRS to Dist'!BT245</f>
        <v>57.788822052849355</v>
      </c>
      <c r="AS245" s="72">
        <f ca="1">'MGRS to Dist'!BU245</f>
        <v>-118.36880646169719</v>
      </c>
      <c r="AT245" s="72">
        <f ca="1">'MGRS to Dist'!BV245</f>
        <v>61.631193538302796</v>
      </c>
    </row>
    <row r="246" spans="2:46" ht="16.5" customHeight="1">
      <c r="B246" s="30" t="s">
        <v>505</v>
      </c>
      <c r="C246" s="72" t="str">
        <f t="shared" si="133"/>
        <v>30STE4589163770</v>
      </c>
      <c r="D246" s="72">
        <f t="array" aca="1" ref="D246" ca="1">MATCH(TRUE,ISERROR(VALUE(MID(C246,ROW(INDIRECT("1:"&amp;LEN(C246))),1))),0)</f>
        <v>3</v>
      </c>
      <c r="E246" s="72">
        <f t="shared" ca="1" si="134"/>
        <v>30</v>
      </c>
      <c r="F246" s="72" t="str">
        <f t="shared" ca="1" si="135"/>
        <v>S</v>
      </c>
      <c r="G246" s="72" t="str">
        <f t="shared" ca="1" si="136"/>
        <v>T</v>
      </c>
      <c r="H246" s="72" t="str">
        <f t="shared" ca="1" si="137"/>
        <v>E</v>
      </c>
      <c r="I246" s="72">
        <f t="shared" ca="1" si="138"/>
        <v>10</v>
      </c>
      <c r="J246" s="72">
        <f t="shared" ca="1" si="139"/>
        <v>45891</v>
      </c>
      <c r="K246" s="72">
        <f t="shared" ca="1" si="140"/>
        <v>63770</v>
      </c>
      <c r="L246" s="72">
        <f t="shared" ca="1" si="141"/>
        <v>176.80604746885038</v>
      </c>
      <c r="M246" s="72">
        <f ca="1">VLOOKUP(G246,Coef!$C$2:$F$25,4)</f>
        <v>2</v>
      </c>
      <c r="N246" s="31">
        <f ca="1">VLOOKUP(F246,Coef!$C$4:$D$23,2)</f>
        <v>15</v>
      </c>
      <c r="O246" s="31">
        <f ca="1">MOD(VLOOKUP(H246,Coef!$C$2:$G$21,5)+MOD(E246+1,2)*15,20)</f>
        <v>0</v>
      </c>
      <c r="P246" s="31">
        <f ca="1">VLOOKUP(N246,Coef!$A$27:$B$46,2)</f>
        <v>3.56</v>
      </c>
      <c r="Q246" s="31">
        <f ca="1">VLOOKUP(N246,Coef!$A$27:$C$46,3)+O246/10-0.1</f>
        <v>1.9</v>
      </c>
      <c r="R246" s="31">
        <f ca="1">IF(Q246+0.1&lt;P246,Q246+2,Q246)</f>
        <v>3.9</v>
      </c>
      <c r="S246" s="72">
        <f t="shared" ca="1" si="142"/>
        <v>245891</v>
      </c>
      <c r="T246" s="72">
        <f t="shared" ca="1" si="143"/>
        <v>3963770</v>
      </c>
      <c r="U246" s="72">
        <f t="shared" ca="1" si="115"/>
        <v>3963770</v>
      </c>
      <c r="V246" s="72">
        <f t="shared" ca="1" si="116"/>
        <v>0.62287668626878212</v>
      </c>
      <c r="W246" s="72">
        <f ca="1">(Coef!$J$9/(1+Coef!$J$8*(COS(V246))^2)^0.5)*Coef!$J$6</f>
        <v>6382860.8204272632</v>
      </c>
      <c r="X246" s="72">
        <f t="shared" ca="1" si="117"/>
        <v>-3</v>
      </c>
      <c r="Y246" s="72">
        <f t="shared" ca="1" si="118"/>
        <v>-3.9811145370233871E-2</v>
      </c>
      <c r="Z246" s="72">
        <f t="shared" ca="1" si="119"/>
        <v>0.9476370098688236</v>
      </c>
      <c r="AA246" s="72">
        <f t="shared" ca="1" si="120"/>
        <v>0.62513220340426601</v>
      </c>
      <c r="AB246" s="72">
        <f t="shared" ca="1" si="121"/>
        <v>1.0966951912031939</v>
      </c>
      <c r="AC246" s="72">
        <f t="shared" ca="1" si="122"/>
        <v>0.97880444425346191</v>
      </c>
      <c r="AD246" s="72">
        <f t="shared" ca="1" si="123"/>
        <v>1.7688020495043348</v>
      </c>
      <c r="AE246" s="72">
        <f ca="1">Coef!$J$6*Coef!$J$9*(V246-(Coef!$J$10*AB246)+(Coef!$J$11*AC246)-(Coef!$J$12*AD246))</f>
        <v>3949366.7479821709</v>
      </c>
      <c r="AF246" s="72">
        <f t="shared" ca="1" si="124"/>
        <v>2.2565511646022323E-3</v>
      </c>
      <c r="AG246" s="72">
        <f ca="1">((Coef!$J$8*Y246^2)/2)*(COS(V246))^2</f>
        <v>3.5231949534762911E-6</v>
      </c>
      <c r="AH246" s="72">
        <f t="shared" ca="1" si="125"/>
        <v>-3.9811098616091715E-2</v>
      </c>
      <c r="AI246" s="72">
        <f t="shared" ca="1" si="126"/>
        <v>0.62513322948311467</v>
      </c>
      <c r="AJ246" s="72">
        <f t="shared" ca="1" si="127"/>
        <v>-3.9821615707607116E-2</v>
      </c>
      <c r="AK246" s="72">
        <f t="shared" ca="1" si="128"/>
        <v>-4.9069401714346018E-2</v>
      </c>
      <c r="AL246" s="72">
        <f t="shared" ca="1" si="129"/>
        <v>0.62456181530758226</v>
      </c>
      <c r="AM246" s="72">
        <f ca="1">V246+(1+Coef!$J$8*(COS(V246))^2-(3/2)*Coef!$J$8*SIN(V246)*COS(V246)*(AL246-V246))*(AL246-V246)</f>
        <v>0.62456929358017244</v>
      </c>
      <c r="AN246" s="34" t="str">
        <f t="shared" ca="1" si="130"/>
        <v>30 245891 3963770 N</v>
      </c>
      <c r="AO246" s="33">
        <f t="shared" ca="1" si="131"/>
        <v>35.785184535611144</v>
      </c>
      <c r="AP246" s="33">
        <f t="shared" ca="1" si="132"/>
        <v>-5.8114696214640329</v>
      </c>
      <c r="AQ246" s="72">
        <f ca="1">'MGRS to Dist'!BP246</f>
        <v>451663.21660859109</v>
      </c>
      <c r="AR246" s="72">
        <f ca="1">'MGRS to Dist'!BT246</f>
        <v>319.61782414870623</v>
      </c>
      <c r="AS246" s="72">
        <f ca="1">'MGRS to Dist'!BU246</f>
        <v>137.79049826824968</v>
      </c>
      <c r="AT246" s="72">
        <f ca="1">'MGRS to Dist'!BV246</f>
        <v>317.79049826824962</v>
      </c>
    </row>
    <row r="247" spans="2:46" ht="16.5" customHeight="1">
      <c r="B247" s="30" t="s">
        <v>506</v>
      </c>
      <c r="C247" s="72" t="str">
        <f t="shared" si="133"/>
        <v>29RPR8187024911</v>
      </c>
      <c r="D247" s="72">
        <f t="array" aca="1" ref="D247" ca="1">MATCH(TRUE,ISERROR(VALUE(MID(C247,ROW(INDIRECT("1:"&amp;LEN(C247))),1))),0)</f>
        <v>3</v>
      </c>
      <c r="E247" s="72">
        <f t="shared" ca="1" si="134"/>
        <v>29</v>
      </c>
      <c r="F247" s="72" t="str">
        <f t="shared" ca="1" si="135"/>
        <v>R</v>
      </c>
      <c r="G247" s="72" t="str">
        <f t="shared" ca="1" si="136"/>
        <v>P</v>
      </c>
      <c r="H247" s="72" t="str">
        <f t="shared" ca="1" si="137"/>
        <v>R</v>
      </c>
      <c r="I247" s="72">
        <f t="shared" ca="1" si="138"/>
        <v>10</v>
      </c>
      <c r="J247" s="72">
        <f t="shared" ca="1" si="139"/>
        <v>81870</v>
      </c>
      <c r="K247" s="72">
        <f t="shared" ca="1" si="140"/>
        <v>24911</v>
      </c>
      <c r="L247" s="72">
        <f t="shared" ca="1" si="141"/>
        <v>170.80604746885038</v>
      </c>
      <c r="M247" s="72">
        <f ca="1">VLOOKUP(G247,Coef!$C$2:$F$25,4)</f>
        <v>6</v>
      </c>
      <c r="N247" s="31">
        <f ca="1">VLOOKUP(F247,Coef!$C$4:$D$23,2)</f>
        <v>14</v>
      </c>
      <c r="O247" s="31">
        <f ca="1">MOD(VLOOKUP(H247,Coef!$C$2:$G$21,5)+MOD(E247+1,2)*15,20)</f>
        <v>16</v>
      </c>
      <c r="P247" s="31">
        <f ca="1">VLOOKUP(N247,Coef!$A$27:$B$46,2)</f>
        <v>2.67</v>
      </c>
      <c r="Q247" s="31">
        <f ca="1">VLOOKUP(N247,Coef!$A$27:$C$46,3)+O247/10-0.1</f>
        <v>3.5</v>
      </c>
      <c r="R247" s="31">
        <f ca="1">IF(Q247+0.1&lt;P247,Q247+2,Q247)</f>
        <v>3.5</v>
      </c>
      <c r="S247" s="72">
        <f t="shared" ca="1" si="142"/>
        <v>681870</v>
      </c>
      <c r="T247" s="72">
        <f t="shared" ca="1" si="143"/>
        <v>3524911</v>
      </c>
      <c r="U247" s="72">
        <f t="shared" ca="1" si="115"/>
        <v>3524911</v>
      </c>
      <c r="V247" s="72">
        <f t="shared" ca="1" si="116"/>
        <v>0.55391329039585524</v>
      </c>
      <c r="W247" s="72">
        <f ca="1">(Coef!$J$9/(1+Coef!$J$8*(COS(V247))^2)^0.5)*Coef!$J$6</f>
        <v>6381498.7443755828</v>
      </c>
      <c r="X247" s="72">
        <f t="shared" ca="1" si="117"/>
        <v>-9</v>
      </c>
      <c r="Y247" s="72">
        <f t="shared" ca="1" si="118"/>
        <v>2.8499574674412262E-2</v>
      </c>
      <c r="Z247" s="72">
        <f t="shared" ca="1" si="119"/>
        <v>0.89473013503126797</v>
      </c>
      <c r="AA247" s="72">
        <f t="shared" ca="1" si="120"/>
        <v>0.64716152487937395</v>
      </c>
      <c r="AB247" s="72">
        <f t="shared" ca="1" si="121"/>
        <v>1.0012783579114892</v>
      </c>
      <c r="AC247" s="72">
        <f t="shared" ca="1" si="122"/>
        <v>0.91274914965346043</v>
      </c>
      <c r="AD247" s="72">
        <f t="shared" ca="1" si="123"/>
        <v>1.6772800023187771</v>
      </c>
      <c r="AE247" s="72">
        <f ca="1">Coef!$J$6*Coef!$J$9*(V247-(Coef!$J$10*AB247)+(Coef!$J$11*AC247)-(Coef!$J$12*AD247))</f>
        <v>3511272.9433743777</v>
      </c>
      <c r="AF247" s="72">
        <f t="shared" ca="1" si="124"/>
        <v>2.1371243922350381E-3</v>
      </c>
      <c r="AG247" s="72">
        <f ca="1">((Coef!$J$8*Y247^2)/2)*(COS(V247))^2</f>
        <v>1.9796793554262241E-6</v>
      </c>
      <c r="AH247" s="72">
        <f t="shared" ca="1" si="125"/>
        <v>2.8499555867739054E-2</v>
      </c>
      <c r="AI247" s="72">
        <f t="shared" ca="1" si="126"/>
        <v>0.55605041055726923</v>
      </c>
      <c r="AJ247" s="72">
        <f t="shared" ca="1" si="127"/>
        <v>2.8503414031550101E-2</v>
      </c>
      <c r="AK247" s="72">
        <f t="shared" ca="1" si="128"/>
        <v>3.3546640917967274E-2</v>
      </c>
      <c r="AL247" s="72">
        <f t="shared" ca="1" si="129"/>
        <v>0.55579813270927858</v>
      </c>
      <c r="AM247" s="72">
        <f ca="1">V247+(1+Coef!$J$8*(COS(V247))^2-(3/2)*Coef!$J$8*SIN(V247)*COS(V247)*(AL247-V247))*(AL247-V247)</f>
        <v>0.55580730468746198</v>
      </c>
      <c r="AN247" s="34" t="str">
        <f t="shared" ca="1" si="130"/>
        <v>29 681870 3524911 N</v>
      </c>
      <c r="AO247" s="33">
        <f t="shared" ca="1" si="131"/>
        <v>31.84541278113339</v>
      </c>
      <c r="AP247" s="33">
        <f t="shared" ca="1" si="132"/>
        <v>-7.0779190585596012</v>
      </c>
      <c r="AQ247" s="72">
        <f ca="1">'MGRS to Dist'!BP247</f>
        <v>452439.96655515855</v>
      </c>
      <c r="AR247" s="72">
        <f ca="1">'MGRS to Dist'!BT247</f>
        <v>195.30923326712266</v>
      </c>
      <c r="AS247" s="72">
        <f ca="1">'MGRS to Dist'!BU247</f>
        <v>14.603995448423637</v>
      </c>
      <c r="AT247" s="72">
        <f ca="1">'MGRS to Dist'!BV247</f>
        <v>194.60399544842357</v>
      </c>
    </row>
    <row r="248" spans="2:46" ht="16.5" customHeight="1">
      <c r="B248" s="30" t="s">
        <v>507</v>
      </c>
      <c r="C248" s="72" t="str">
        <f t="shared" si="133"/>
        <v>30SUC1525169045</v>
      </c>
      <c r="D248" s="72">
        <f t="array" aca="1" ref="D248" ca="1">MATCH(TRUE,ISERROR(VALUE(MID(C248,ROW(INDIRECT("1:"&amp;LEN(C248))),1))),0)</f>
        <v>3</v>
      </c>
      <c r="E248" s="72">
        <f t="shared" ca="1" si="134"/>
        <v>30</v>
      </c>
      <c r="F248" s="72" t="str">
        <f t="shared" ca="1" si="135"/>
        <v>S</v>
      </c>
      <c r="G248" s="72" t="str">
        <f t="shared" ca="1" si="136"/>
        <v>U</v>
      </c>
      <c r="H248" s="72" t="str">
        <f t="shared" ca="1" si="137"/>
        <v>C</v>
      </c>
      <c r="I248" s="72">
        <f t="shared" ca="1" si="138"/>
        <v>10</v>
      </c>
      <c r="J248" s="72">
        <f t="shared" ca="1" si="139"/>
        <v>15251</v>
      </c>
      <c r="K248" s="72">
        <f t="shared" ca="1" si="140"/>
        <v>69045</v>
      </c>
      <c r="L248" s="72">
        <f t="shared" ca="1" si="141"/>
        <v>176.80604746885038</v>
      </c>
      <c r="M248" s="72">
        <f ca="1">VLOOKUP(G248,Coef!$C$2:$F$25,4)</f>
        <v>3</v>
      </c>
      <c r="N248" s="31">
        <f ca="1">VLOOKUP(F248,Coef!$C$4:$D$23,2)</f>
        <v>15</v>
      </c>
      <c r="O248" s="31">
        <f ca="1">MOD(VLOOKUP(H248,Coef!$C$2:$G$21,5)+MOD(E248+1,2)*15,20)</f>
        <v>18</v>
      </c>
      <c r="P248" s="31">
        <f ca="1">VLOOKUP(N248,Coef!$A$27:$B$46,2)</f>
        <v>3.56</v>
      </c>
      <c r="Q248" s="31">
        <f ca="1">VLOOKUP(N248,Coef!$A$27:$C$46,3)+O248/10-0.1</f>
        <v>3.6999999999999997</v>
      </c>
      <c r="R248" s="31">
        <f ca="1">IF(Q248+0.1&lt;P248,Q248+2,Q248)</f>
        <v>3.6999999999999997</v>
      </c>
      <c r="S248" s="72">
        <f t="shared" ca="1" si="142"/>
        <v>315251</v>
      </c>
      <c r="T248" s="72">
        <f t="shared" ca="1" si="143"/>
        <v>3769044.9999999995</v>
      </c>
      <c r="U248" s="72">
        <f t="shared" ca="1" si="115"/>
        <v>3769044.9999999995</v>
      </c>
      <c r="V248" s="72">
        <f t="shared" ca="1" si="116"/>
        <v>0.59227711496830582</v>
      </c>
      <c r="W248" s="72">
        <f ca="1">(Coef!$J$9/(1+Coef!$J$8*(COS(V248))^2)^0.5)*Coef!$J$6</f>
        <v>6382246.7661169106</v>
      </c>
      <c r="X248" s="72">
        <f t="shared" ca="1" si="117"/>
        <v>-3</v>
      </c>
      <c r="Y248" s="72">
        <f t="shared" ca="1" si="118"/>
        <v>-2.8947329486040081E-2</v>
      </c>
      <c r="Z248" s="72">
        <f t="shared" ca="1" si="119"/>
        <v>0.92633123703492537</v>
      </c>
      <c r="AA248" s="72">
        <f t="shared" ca="1" si="120"/>
        <v>0.63764474800929816</v>
      </c>
      <c r="AB248" s="72">
        <f t="shared" ca="1" si="121"/>
        <v>1.0554427334857686</v>
      </c>
      <c r="AC248" s="72">
        <f t="shared" ca="1" si="122"/>
        <v>0.95099323711665096</v>
      </c>
      <c r="AD248" s="72">
        <f t="shared" ca="1" si="123"/>
        <v>1.7312973808428385</v>
      </c>
      <c r="AE248" s="72">
        <f ca="1">Coef!$J$6*Coef!$J$9*(V248-(Coef!$J$10*AB248)+(Coef!$J$11*AC248)-(Coef!$J$12*AD248))</f>
        <v>3754946.6022551036</v>
      </c>
      <c r="AF248" s="72">
        <f t="shared" ca="1" si="124"/>
        <v>2.209002293634855E-3</v>
      </c>
      <c r="AG248" s="72">
        <f ca="1">((Coef!$J$8*Y248^2)/2)*(COS(V248))^2</f>
        <v>1.9436898132743823E-6</v>
      </c>
      <c r="AH248" s="72">
        <f t="shared" ca="1" si="125"/>
        <v>-2.8947310731163599E-2</v>
      </c>
      <c r="AI248" s="72">
        <f t="shared" ca="1" si="126"/>
        <v>0.59448611296832543</v>
      </c>
      <c r="AJ248" s="72">
        <f t="shared" ca="1" si="127"/>
        <v>-2.895135361827178E-2</v>
      </c>
      <c r="AK248" s="72">
        <f t="shared" ca="1" si="128"/>
        <v>-3.4932766433217792E-2</v>
      </c>
      <c r="AL248" s="72">
        <f t="shared" ca="1" si="129"/>
        <v>0.59420298252312398</v>
      </c>
      <c r="AM248" s="72">
        <f ca="1">V248+(1+Coef!$J$8*(COS(V248))^2-(3/2)*Coef!$J$8*SIN(V248)*COS(V248)*(AL248-V248))*(AL248-V248)</f>
        <v>0.59421189957675202</v>
      </c>
      <c r="AN248" s="34" t="str">
        <f t="shared" ca="1" si="130"/>
        <v>30 315251 3769045 N</v>
      </c>
      <c r="AO248" s="33">
        <f t="shared" ca="1" si="131"/>
        <v>34.045833982199397</v>
      </c>
      <c r="AP248" s="33">
        <f t="shared" ca="1" si="132"/>
        <v>-5.0015000833396499</v>
      </c>
      <c r="AQ248" s="72">
        <f ca="1">'MGRS to Dist'!BP248</f>
        <v>311836.2211147559</v>
      </c>
      <c r="AR248" s="72">
        <f ca="1">'MGRS to Dist'!BT248</f>
        <v>37.815545147895648</v>
      </c>
      <c r="AS248" s="72">
        <f ca="1">'MGRS to Dist'!BU248</f>
        <v>-141.05491397014774</v>
      </c>
      <c r="AT248" s="72">
        <f ca="1">'MGRS to Dist'!BV248</f>
        <v>38.945086029852291</v>
      </c>
    </row>
    <row r="249" spans="2:46" ht="16.5" customHeight="1">
      <c r="B249" s="30" t="s">
        <v>508</v>
      </c>
      <c r="C249" s="72" t="str">
        <f t="shared" si="133"/>
        <v>30SUC1591068197</v>
      </c>
      <c r="D249" s="72">
        <f t="array" aca="1" ref="D249" ca="1">MATCH(TRUE,ISERROR(VALUE(MID(C249,ROW(INDIRECT("1:"&amp;LEN(C249))),1))),0)</f>
        <v>3</v>
      </c>
      <c r="E249" s="72">
        <f t="shared" ca="1" si="134"/>
        <v>30</v>
      </c>
      <c r="F249" s="72" t="str">
        <f t="shared" ca="1" si="135"/>
        <v>S</v>
      </c>
      <c r="G249" s="72" t="str">
        <f t="shared" ca="1" si="136"/>
        <v>U</v>
      </c>
      <c r="H249" s="72" t="str">
        <f t="shared" ca="1" si="137"/>
        <v>C</v>
      </c>
      <c r="I249" s="72">
        <f t="shared" ca="1" si="138"/>
        <v>10</v>
      </c>
      <c r="J249" s="72">
        <f t="shared" ca="1" si="139"/>
        <v>15910</v>
      </c>
      <c r="K249" s="72">
        <f t="shared" ca="1" si="140"/>
        <v>68197</v>
      </c>
      <c r="L249" s="72">
        <f t="shared" ca="1" si="141"/>
        <v>176.80604746885038</v>
      </c>
      <c r="M249" s="72">
        <f ca="1">VLOOKUP(G249,Coef!$C$2:$F$25,4)</f>
        <v>3</v>
      </c>
      <c r="N249" s="31">
        <f ca="1">VLOOKUP(F249,Coef!$C$4:$D$23,2)</f>
        <v>15</v>
      </c>
      <c r="O249" s="31">
        <f ca="1">MOD(VLOOKUP(H249,Coef!$C$2:$G$21,5)+MOD(E249+1,2)*15,20)</f>
        <v>18</v>
      </c>
      <c r="P249" s="31">
        <f ca="1">VLOOKUP(N249,Coef!$A$27:$B$46,2)</f>
        <v>3.56</v>
      </c>
      <c r="Q249" s="31">
        <f ca="1">VLOOKUP(N249,Coef!$A$27:$C$46,3)+O249/10-0.1</f>
        <v>3.6999999999999997</v>
      </c>
      <c r="R249" s="31">
        <f ca="1">IF(Q249+0.1&lt;P249,Q249+2,Q249)</f>
        <v>3.6999999999999997</v>
      </c>
      <c r="S249" s="72">
        <f t="shared" ca="1" si="142"/>
        <v>315910</v>
      </c>
      <c r="T249" s="72">
        <f t="shared" ca="1" si="143"/>
        <v>3768196.9999999995</v>
      </c>
      <c r="U249" s="72">
        <f t="shared" ca="1" si="115"/>
        <v>3768196.9999999995</v>
      </c>
      <c r="V249" s="72">
        <f t="shared" ca="1" si="116"/>
        <v>0.59214385813706794</v>
      </c>
      <c r="W249" s="72">
        <f ca="1">(Coef!$J$9/(1+Coef!$J$8*(COS(V249))^2)^0.5)*Coef!$J$6</f>
        <v>6382244.1237511151</v>
      </c>
      <c r="X249" s="72">
        <f t="shared" ca="1" si="117"/>
        <v>-3</v>
      </c>
      <c r="Y249" s="72">
        <f t="shared" ca="1" si="118"/>
        <v>-2.8844086254068656E-2</v>
      </c>
      <c r="Z249" s="72">
        <f t="shared" ca="1" si="119"/>
        <v>0.92623080577051109</v>
      </c>
      <c r="AA249" s="72">
        <f t="shared" ca="1" si="120"/>
        <v>0.63768994334654872</v>
      </c>
      <c r="AB249" s="72">
        <f t="shared" ca="1" si="121"/>
        <v>1.0552592610223235</v>
      </c>
      <c r="AC249" s="72">
        <f t="shared" ca="1" si="122"/>
        <v>0.95086693160337987</v>
      </c>
      <c r="AD249" s="72">
        <f t="shared" ca="1" si="123"/>
        <v>1.7311234791855992</v>
      </c>
      <c r="AE249" s="72">
        <f ca="1">Coef!$J$6*Coef!$J$9*(V249-(Coef!$J$10*AB249)+(Coef!$J$11*AC249)-(Coef!$J$12*AD249))</f>
        <v>3754100.052091056</v>
      </c>
      <c r="AF249" s="72">
        <f t="shared" ca="1" si="124"/>
        <v>2.2087760410922901E-3</v>
      </c>
      <c r="AG249" s="72">
        <f ca="1">((Coef!$J$8*Y249^2)/2)*(COS(V249))^2</f>
        <v>1.930195905539159E-6</v>
      </c>
      <c r="AH249" s="72">
        <f t="shared" ca="1" si="125"/>
        <v>-2.8844067695822928E-2</v>
      </c>
      <c r="AI249" s="72">
        <f t="shared" ca="1" si="126"/>
        <v>0.59435262991478977</v>
      </c>
      <c r="AJ249" s="72">
        <f t="shared" ca="1" si="127"/>
        <v>-2.884806747793961E-2</v>
      </c>
      <c r="AK249" s="72">
        <f t="shared" ca="1" si="128"/>
        <v>-3.4805103858222587E-2</v>
      </c>
      <c r="AL249" s="72">
        <f t="shared" ca="1" si="129"/>
        <v>0.59407159544488053</v>
      </c>
      <c r="AM249" s="72">
        <f ca="1">V249+(1+Coef!$J$8*(COS(V249))^2-(3/2)*Coef!$J$8*SIN(V249)*COS(V249)*(AL249-V249))*(AL249-V249)</f>
        <v>0.59408052274439571</v>
      </c>
      <c r="AN249" s="34" t="str">
        <f t="shared" ca="1" si="130"/>
        <v>30 315910 3768197 N</v>
      </c>
      <c r="AO249" s="33">
        <f t="shared" ca="1" si="131"/>
        <v>34.038306644179585</v>
      </c>
      <c r="AP249" s="33">
        <f t="shared" ca="1" si="132"/>
        <v>-4.9941855565906526</v>
      </c>
      <c r="AQ249" s="72">
        <f ca="1">'MGRS to Dist'!BP249</f>
        <v>1073.9369518924912</v>
      </c>
      <c r="AR249" s="72">
        <f ca="1">'MGRS to Dist'!BT249</f>
        <v>141.15693516797353</v>
      </c>
      <c r="AS249" s="72">
        <f ca="1">'MGRS to Dist'!BU249</f>
        <v>-38.838970149075408</v>
      </c>
      <c r="AT249" s="72">
        <f ca="1">'MGRS to Dist'!BV249</f>
        <v>141.16102985092459</v>
      </c>
    </row>
    <row r="250" spans="2:46" ht="16.5" customHeight="1">
      <c r="B250" s="30" t="s">
        <v>509</v>
      </c>
      <c r="C250" s="72" t="str">
        <f t="shared" si="133"/>
        <v>30SUC1575468719</v>
      </c>
      <c r="D250" s="72">
        <f t="array" aca="1" ref="D250" ca="1">MATCH(TRUE,ISERROR(VALUE(MID(C250,ROW(INDIRECT("1:"&amp;LEN(C250))),1))),0)</f>
        <v>3</v>
      </c>
      <c r="E250" s="72">
        <f t="shared" ca="1" si="134"/>
        <v>30</v>
      </c>
      <c r="F250" s="72" t="str">
        <f t="shared" ca="1" si="135"/>
        <v>S</v>
      </c>
      <c r="G250" s="72" t="str">
        <f t="shared" ca="1" si="136"/>
        <v>U</v>
      </c>
      <c r="H250" s="72" t="str">
        <f t="shared" ca="1" si="137"/>
        <v>C</v>
      </c>
      <c r="I250" s="72">
        <f t="shared" ca="1" si="138"/>
        <v>10</v>
      </c>
      <c r="J250" s="72">
        <f t="shared" ca="1" si="139"/>
        <v>15754</v>
      </c>
      <c r="K250" s="72">
        <f t="shared" ca="1" si="140"/>
        <v>68719</v>
      </c>
      <c r="L250" s="72">
        <f t="shared" ca="1" si="141"/>
        <v>176.80604746885038</v>
      </c>
      <c r="M250" s="72">
        <f ca="1">VLOOKUP(G250,Coef!$C$2:$F$25,4)</f>
        <v>3</v>
      </c>
      <c r="N250" s="31">
        <f ca="1">VLOOKUP(F250,Coef!$C$4:$D$23,2)</f>
        <v>15</v>
      </c>
      <c r="O250" s="31">
        <f ca="1">MOD(VLOOKUP(H250,Coef!$C$2:$G$21,5)+MOD(E250+1,2)*15,20)</f>
        <v>18</v>
      </c>
      <c r="P250" s="31">
        <f ca="1">VLOOKUP(N250,Coef!$A$27:$B$46,2)</f>
        <v>3.56</v>
      </c>
      <c r="Q250" s="31">
        <f ca="1">VLOOKUP(N250,Coef!$A$27:$C$46,3)+O250/10-0.1</f>
        <v>3.6999999999999997</v>
      </c>
      <c r="R250" s="31">
        <f ca="1">IF(Q250+0.1&lt;P250,Q250+2,Q250)</f>
        <v>3.6999999999999997</v>
      </c>
      <c r="S250" s="72">
        <f t="shared" ca="1" si="142"/>
        <v>315754</v>
      </c>
      <c r="T250" s="72">
        <f t="shared" ca="1" si="143"/>
        <v>3768718.9999999995</v>
      </c>
      <c r="U250" s="72">
        <f t="shared" ca="1" si="115"/>
        <v>3768718.9999999995</v>
      </c>
      <c r="V250" s="72">
        <f t="shared" ca="1" si="116"/>
        <v>0.59222588651667429</v>
      </c>
      <c r="W250" s="72">
        <f ca="1">(Coef!$J$9/(1+Coef!$J$8*(COS(V250))^2)^0.5)*Coef!$J$6</f>
        <v>6382245.7502674721</v>
      </c>
      <c r="X250" s="72">
        <f t="shared" ca="1" si="117"/>
        <v>-3</v>
      </c>
      <c r="Y250" s="72">
        <f t="shared" ca="1" si="118"/>
        <v>-2.8868521709976221E-2</v>
      </c>
      <c r="Z250" s="72">
        <f t="shared" ca="1" si="119"/>
        <v>0.92629263563085584</v>
      </c>
      <c r="AA250" s="72">
        <f t="shared" ca="1" si="120"/>
        <v>0.63766213239132707</v>
      </c>
      <c r="AB250" s="72">
        <f t="shared" ca="1" si="121"/>
        <v>1.0553722043321021</v>
      </c>
      <c r="AC250" s="72">
        <f t="shared" ca="1" si="122"/>
        <v>0.95094468634690832</v>
      </c>
      <c r="AD250" s="72">
        <f t="shared" ca="1" si="123"/>
        <v>1.7312305382076729</v>
      </c>
      <c r="AE250" s="72">
        <f ca="1">Coef!$J$6*Coef!$J$9*(V250-(Coef!$J$10*AB250)+(Coef!$J$11*AC250)-(Coef!$J$12*AD250))</f>
        <v>3754621.1594968718</v>
      </c>
      <c r="AF250" s="72">
        <f t="shared" ca="1" si="124"/>
        <v>2.2089153340008813E-3</v>
      </c>
      <c r="AG250" s="72">
        <f ca="1">((Coef!$J$8*Y250^2)/2)*(COS(V250))^2</f>
        <v>1.9332542714751359E-6</v>
      </c>
      <c r="AH250" s="72">
        <f t="shared" ca="1" si="125"/>
        <v>-2.8868503106578586E-2</v>
      </c>
      <c r="AI250" s="72">
        <f t="shared" ca="1" si="126"/>
        <v>0.59443479758028017</v>
      </c>
      <c r="AJ250" s="72">
        <f t="shared" ca="1" si="127"/>
        <v>-2.8872513062904392E-2</v>
      </c>
      <c r="AK250" s="72">
        <f t="shared" ca="1" si="128"/>
        <v>-3.4836506746602838E-2</v>
      </c>
      <c r="AL250" s="72">
        <f t="shared" ca="1" si="129"/>
        <v>0.59415323710872436</v>
      </c>
      <c r="AM250" s="72">
        <f ca="1">V250+(1+Coef!$J$8*(COS(V250))^2-(3/2)*Coef!$J$8*SIN(V250)*COS(V250)*(AL250-V250))*(AL250-V250)</f>
        <v>0.59416216163276858</v>
      </c>
      <c r="AN250" s="34" t="str">
        <f t="shared" ca="1" si="130"/>
        <v>30 315754 3768719 N</v>
      </c>
      <c r="AO250" s="33">
        <f t="shared" ca="1" si="131"/>
        <v>34.042984207927489</v>
      </c>
      <c r="AP250" s="33">
        <f t="shared" ca="1" si="132"/>
        <v>-4.9959848095593609</v>
      </c>
      <c r="AQ250" s="72">
        <f ca="1">'MGRS to Dist'!BP250</f>
        <v>544.80202424250967</v>
      </c>
      <c r="AR250" s="72">
        <f ca="1">'MGRS to Dist'!BT250</f>
        <v>342.32125905678299</v>
      </c>
      <c r="AS250" s="72">
        <f ca="1">'MGRS to Dist'!BU250</f>
        <v>162.32025186936872</v>
      </c>
      <c r="AT250" s="72">
        <f ca="1">'MGRS to Dist'!BV250</f>
        <v>342.3202518693688</v>
      </c>
    </row>
    <row r="251" spans="2:46" ht="16.5" customHeight="1">
      <c r="B251" s="30" t="s">
        <v>510</v>
      </c>
      <c r="C251" s="72" t="str">
        <f t="shared" si="133"/>
        <v>30STC6774671389</v>
      </c>
      <c r="D251" s="72">
        <f t="array" aca="1" ref="D251" ca="1">MATCH(TRUE,ISERROR(VALUE(MID(C251,ROW(INDIRECT("1:"&amp;LEN(C251))),1))),0)</f>
        <v>3</v>
      </c>
      <c r="E251" s="72">
        <f t="shared" ca="1" si="134"/>
        <v>30</v>
      </c>
      <c r="F251" s="72" t="str">
        <f t="shared" ca="1" si="135"/>
        <v>S</v>
      </c>
      <c r="G251" s="72" t="str">
        <f t="shared" ca="1" si="136"/>
        <v>T</v>
      </c>
      <c r="H251" s="72" t="str">
        <f t="shared" ca="1" si="137"/>
        <v>C</v>
      </c>
      <c r="I251" s="72">
        <f t="shared" ca="1" si="138"/>
        <v>10</v>
      </c>
      <c r="J251" s="72">
        <f t="shared" ca="1" si="139"/>
        <v>67746</v>
      </c>
      <c r="K251" s="72">
        <f t="shared" ca="1" si="140"/>
        <v>71389</v>
      </c>
      <c r="L251" s="72">
        <f t="shared" ca="1" si="141"/>
        <v>176.80604746885038</v>
      </c>
      <c r="M251" s="72">
        <f ca="1">VLOOKUP(G251,Coef!$C$2:$F$25,4)</f>
        <v>2</v>
      </c>
      <c r="N251" s="31">
        <f ca="1">VLOOKUP(F251,Coef!$C$4:$D$23,2)</f>
        <v>15</v>
      </c>
      <c r="O251" s="31">
        <f ca="1">MOD(VLOOKUP(H251,Coef!$C$2:$G$21,5)+MOD(E251+1,2)*15,20)</f>
        <v>18</v>
      </c>
      <c r="P251" s="31">
        <f ca="1">VLOOKUP(N251,Coef!$A$27:$B$46,2)</f>
        <v>3.56</v>
      </c>
      <c r="Q251" s="31">
        <f ca="1">VLOOKUP(N251,Coef!$A$27:$C$46,3)+O251/10-0.1</f>
        <v>3.6999999999999997</v>
      </c>
      <c r="R251" s="31">
        <f ca="1">IF(Q251+0.1&lt;P251,Q251+2,Q251)</f>
        <v>3.6999999999999997</v>
      </c>
      <c r="S251" s="72">
        <f t="shared" ca="1" si="142"/>
        <v>267746</v>
      </c>
      <c r="T251" s="72">
        <f t="shared" ca="1" si="143"/>
        <v>3771388.9999999995</v>
      </c>
      <c r="U251" s="72">
        <f t="shared" ca="1" si="115"/>
        <v>3771388.9999999995</v>
      </c>
      <c r="V251" s="72">
        <f t="shared" ca="1" si="116"/>
        <v>0.5926454569640861</v>
      </c>
      <c r="W251" s="72">
        <f ca="1">(Coef!$J$9/(1+Coef!$J$8*(COS(V251))^2)^0.5)*Coef!$J$6</f>
        <v>6382254.0715212915</v>
      </c>
      <c r="X251" s="72">
        <f t="shared" ca="1" si="117"/>
        <v>-3</v>
      </c>
      <c r="Y251" s="72">
        <f t="shared" ca="1" si="118"/>
        <v>-3.6390591379988624E-2</v>
      </c>
      <c r="Z251" s="72">
        <f t="shared" ca="1" si="119"/>
        <v>0.92660850188964061</v>
      </c>
      <c r="AA251" s="72">
        <f t="shared" ca="1" si="120"/>
        <v>0.63751939230441568</v>
      </c>
      <c r="AB251" s="72">
        <f t="shared" ca="1" si="121"/>
        <v>1.0559497079089064</v>
      </c>
      <c r="AC251" s="72">
        <f t="shared" ca="1" si="122"/>
        <v>0.9513421290077837</v>
      </c>
      <c r="AD251" s="72">
        <f t="shared" ca="1" si="123"/>
        <v>1.7317775847688635</v>
      </c>
      <c r="AE251" s="72">
        <f ca="1">Coef!$J$6*Coef!$J$9*(V251-(Coef!$J$10*AB251)+(Coef!$J$11*AC251)-(Coef!$J$12*AD251))</f>
        <v>3757286.6001604088</v>
      </c>
      <c r="AF251" s="72">
        <f t="shared" ca="1" si="124"/>
        <v>2.2096268311407544E-3</v>
      </c>
      <c r="AG251" s="72">
        <f ca="1">((Coef!$J$8*Y251^2)/2)*(COS(V251))^2</f>
        <v>3.0702434808117045E-6</v>
      </c>
      <c r="AH251" s="72">
        <f t="shared" ca="1" si="125"/>
        <v>-3.6390554137329972E-2</v>
      </c>
      <c r="AI251" s="72">
        <f t="shared" ca="1" si="126"/>
        <v>0.59485507701113449</v>
      </c>
      <c r="AJ251" s="72">
        <f t="shared" ca="1" si="127"/>
        <v>-3.6398586503758934E-2</v>
      </c>
      <c r="AK251" s="72">
        <f t="shared" ca="1" si="128"/>
        <v>-4.3919192417009006E-2</v>
      </c>
      <c r="AL251" s="72">
        <f t="shared" ca="1" si="129"/>
        <v>0.59440738371134505</v>
      </c>
      <c r="AM251" s="72">
        <f ca="1">V251+(1+Coef!$J$8*(COS(V251))^2-(3/2)*Coef!$J$8*SIN(V251)*COS(V251)*(AL251-V251))*(AL251-V251)</f>
        <v>0.59441553899047705</v>
      </c>
      <c r="AN251" s="34" t="str">
        <f t="shared" ca="1" si="130"/>
        <v>30 267746 3771389 N</v>
      </c>
      <c r="AO251" s="33">
        <f t="shared" ca="1" si="131"/>
        <v>34.057501661148358</v>
      </c>
      <c r="AP251" s="33">
        <f t="shared" ca="1" si="132"/>
        <v>-5.5163843651175846</v>
      </c>
      <c r="AQ251" s="72">
        <f ca="1">'MGRS to Dist'!BP251</f>
        <v>48075.607456675163</v>
      </c>
      <c r="AR251" s="72">
        <f ca="1">'MGRS to Dist'!BT251</f>
        <v>272.07406910492944</v>
      </c>
      <c r="AS251" s="72">
        <f ca="1">'MGRS to Dist'!BU251</f>
        <v>91.782685777296038</v>
      </c>
      <c r="AT251" s="72">
        <f ca="1">'MGRS to Dist'!BV251</f>
        <v>271.78268577729614</v>
      </c>
    </row>
    <row r="252" spans="2:46" ht="16.5" customHeight="1">
      <c r="B252" s="30" t="s">
        <v>511</v>
      </c>
      <c r="C252" s="72" t="str">
        <f t="shared" si="133"/>
        <v>30SUC3875881450</v>
      </c>
      <c r="D252" s="72">
        <f t="array" aca="1" ref="D252" ca="1">MATCH(TRUE,ISERROR(VALUE(MID(C252,ROW(INDIRECT("1:"&amp;LEN(C252))),1))),0)</f>
        <v>3</v>
      </c>
      <c r="E252" s="72">
        <f t="shared" ca="1" si="134"/>
        <v>30</v>
      </c>
      <c r="F252" s="72" t="str">
        <f t="shared" ca="1" si="135"/>
        <v>S</v>
      </c>
      <c r="G252" s="72" t="str">
        <f t="shared" ca="1" si="136"/>
        <v>U</v>
      </c>
      <c r="H252" s="72" t="str">
        <f t="shared" ca="1" si="137"/>
        <v>C</v>
      </c>
      <c r="I252" s="72">
        <f t="shared" ca="1" si="138"/>
        <v>10</v>
      </c>
      <c r="J252" s="72">
        <f t="shared" ca="1" si="139"/>
        <v>38758</v>
      </c>
      <c r="K252" s="72">
        <f t="shared" ca="1" si="140"/>
        <v>81450</v>
      </c>
      <c r="L252" s="72">
        <f t="shared" ca="1" si="141"/>
        <v>176.80604746885038</v>
      </c>
      <c r="M252" s="72">
        <f ca="1">VLOOKUP(G252,Coef!$C$2:$F$25,4)</f>
        <v>3</v>
      </c>
      <c r="N252" s="31">
        <f ca="1">VLOOKUP(F252,Coef!$C$4:$D$23,2)</f>
        <v>15</v>
      </c>
      <c r="O252" s="31">
        <f ca="1">MOD(VLOOKUP(H252,Coef!$C$2:$G$21,5)+MOD(E252+1,2)*15,20)</f>
        <v>18</v>
      </c>
      <c r="P252" s="31">
        <f ca="1">VLOOKUP(N252,Coef!$A$27:$B$46,2)</f>
        <v>3.56</v>
      </c>
      <c r="Q252" s="31">
        <f ca="1">VLOOKUP(N252,Coef!$A$27:$C$46,3)+O252/10-0.1</f>
        <v>3.6999999999999997</v>
      </c>
      <c r="R252" s="31">
        <f ca="1">IF(Q252+0.1&lt;P252,Q252+2,Q252)</f>
        <v>3.6999999999999997</v>
      </c>
      <c r="S252" s="72">
        <f t="shared" ca="1" si="142"/>
        <v>338758</v>
      </c>
      <c r="T252" s="72">
        <f t="shared" ca="1" si="143"/>
        <v>3781449.9999999995</v>
      </c>
      <c r="U252" s="72">
        <f t="shared" ca="1" si="115"/>
        <v>3781449.9999999995</v>
      </c>
      <c r="V252" s="72">
        <f t="shared" ca="1" si="116"/>
        <v>0.59422646755262942</v>
      </c>
      <c r="W252" s="72">
        <f ca="1">(Coef!$J$9/(1+Coef!$J$8*(COS(V252))^2)^0.5)*Coef!$J$6</f>
        <v>6382285.4530820129</v>
      </c>
      <c r="X252" s="72">
        <f t="shared" ca="1" si="117"/>
        <v>-3</v>
      </c>
      <c r="Y252" s="72">
        <f t="shared" ca="1" si="118"/>
        <v>-2.5263990648073577E-2</v>
      </c>
      <c r="Z252" s="72">
        <f t="shared" ca="1" si="119"/>
        <v>0.92779287455390447</v>
      </c>
      <c r="AA252" s="72">
        <f t="shared" ca="1" si="120"/>
        <v>0.63697419119002707</v>
      </c>
      <c r="AB252" s="72">
        <f t="shared" ca="1" si="121"/>
        <v>1.0581229048295817</v>
      </c>
      <c r="AC252" s="72">
        <f t="shared" ca="1" si="122"/>
        <v>0.95283572641969294</v>
      </c>
      <c r="AD252" s="72">
        <f t="shared" ca="1" si="123"/>
        <v>1.7338306284239264</v>
      </c>
      <c r="AE252" s="72">
        <f ca="1">Coef!$J$6*Coef!$J$9*(V252-(Coef!$J$10*AB252)+(Coef!$J$11*AC252)-(Coef!$J$12*AD252))</f>
        <v>3767330.5135360118</v>
      </c>
      <c r="AF252" s="72">
        <f t="shared" ca="1" si="124"/>
        <v>2.2122931617183338E-3</v>
      </c>
      <c r="AG252" s="72">
        <f ca="1">((Coef!$J$8*Y252^2)/2)*(COS(V252))^2</f>
        <v>1.4766316712527292E-6</v>
      </c>
      <c r="AH252" s="72">
        <f t="shared" ca="1" si="125"/>
        <v>-2.5263978212870665E-2</v>
      </c>
      <c r="AI252" s="72">
        <f t="shared" ca="1" si="126"/>
        <v>0.59643875744760566</v>
      </c>
      <c r="AJ252" s="72">
        <f t="shared" ca="1" si="127"/>
        <v>-2.5266665832620716E-2</v>
      </c>
      <c r="AK252" s="72">
        <f t="shared" ca="1" si="128"/>
        <v>-3.0530106466141425E-2</v>
      </c>
      <c r="AL252" s="72">
        <f t="shared" ca="1" si="129"/>
        <v>0.5962221638623012</v>
      </c>
      <c r="AM252" s="72">
        <f ca="1">V252+(1+Coef!$J$8*(COS(V252))^2-(3/2)*Coef!$J$8*SIN(V252)*COS(V252)*(AL252-V252))*(AL252-V252)</f>
        <v>0.59623137924507696</v>
      </c>
      <c r="AN252" s="34" t="str">
        <f t="shared" ca="1" si="130"/>
        <v>30 338758 3781450 N</v>
      </c>
      <c r="AO252" s="33">
        <f t="shared" ca="1" si="131"/>
        <v>34.161541644006896</v>
      </c>
      <c r="AP252" s="33">
        <f t="shared" ca="1" si="132"/>
        <v>-4.749246248594968</v>
      </c>
      <c r="AQ252" s="72">
        <f ca="1">'MGRS to Dist'!BP252</f>
        <v>71715.270972064332</v>
      </c>
      <c r="AR252" s="72">
        <f ca="1">'MGRS to Dist'!BT252</f>
        <v>80.482605645121907</v>
      </c>
      <c r="AS252" s="72">
        <f ca="1">'MGRS to Dist'!BU252</f>
        <v>-99.087196669189737</v>
      </c>
      <c r="AT252" s="72">
        <f ca="1">'MGRS to Dist'!BV252</f>
        <v>80.912803330810277</v>
      </c>
    </row>
    <row r="253" spans="2:46" ht="16.5" customHeight="1">
      <c r="B253" s="30" t="s">
        <v>512</v>
      </c>
      <c r="C253" s="72" t="str">
        <f t="shared" si="133"/>
        <v>29SPS0059521372</v>
      </c>
      <c r="D253" s="72">
        <f t="array" aca="1" ref="D253" ca="1">MATCH(TRUE,ISERROR(VALUE(MID(C253,ROW(INDIRECT("1:"&amp;LEN(C253))),1))),0)</f>
        <v>3</v>
      </c>
      <c r="E253" s="72">
        <f t="shared" ca="1" si="134"/>
        <v>29</v>
      </c>
      <c r="F253" s="72" t="str">
        <f t="shared" ca="1" si="135"/>
        <v>S</v>
      </c>
      <c r="G253" s="72" t="str">
        <f t="shared" ca="1" si="136"/>
        <v>P</v>
      </c>
      <c r="H253" s="72" t="str">
        <f t="shared" ca="1" si="137"/>
        <v>S</v>
      </c>
      <c r="I253" s="72">
        <f t="shared" ca="1" si="138"/>
        <v>10</v>
      </c>
      <c r="J253" s="72">
        <f t="shared" ca="1" si="139"/>
        <v>595</v>
      </c>
      <c r="K253" s="72">
        <f t="shared" ca="1" si="140"/>
        <v>21372</v>
      </c>
      <c r="L253" s="72">
        <f t="shared" ca="1" si="141"/>
        <v>170.80604746885038</v>
      </c>
      <c r="M253" s="72">
        <f ca="1">VLOOKUP(G253,Coef!$C$2:$F$25,4)</f>
        <v>6</v>
      </c>
      <c r="N253" s="31">
        <f ca="1">VLOOKUP(F253,Coef!$C$4:$D$23,2)</f>
        <v>15</v>
      </c>
      <c r="O253" s="31">
        <f ca="1">MOD(VLOOKUP(H253,Coef!$C$2:$G$21,5)+MOD(E253+1,2)*15,20)</f>
        <v>17</v>
      </c>
      <c r="P253" s="31">
        <f ca="1">VLOOKUP(N253,Coef!$A$27:$B$46,2)</f>
        <v>3.56</v>
      </c>
      <c r="Q253" s="31">
        <f ca="1">VLOOKUP(N253,Coef!$A$27:$C$46,3)+O253/10-0.1</f>
        <v>3.6</v>
      </c>
      <c r="R253" s="31">
        <f ca="1">IF(Q253+0.1&lt;P253,Q253+2,Q253)</f>
        <v>3.6</v>
      </c>
      <c r="S253" s="72">
        <f t="shared" ca="1" si="142"/>
        <v>600595</v>
      </c>
      <c r="T253" s="72">
        <f t="shared" ca="1" si="143"/>
        <v>3621372</v>
      </c>
      <c r="U253" s="72">
        <f t="shared" ca="1" si="115"/>
        <v>3621372</v>
      </c>
      <c r="V253" s="72">
        <f t="shared" ca="1" si="116"/>
        <v>0.56907141209165812</v>
      </c>
      <c r="W253" s="72">
        <f ca="1">(Coef!$J$9/(1+Coef!$J$8*(COS(V253))^2)^0.5)*Coef!$J$6</f>
        <v>6381791.1480813818</v>
      </c>
      <c r="X253" s="72">
        <f t="shared" ca="1" si="117"/>
        <v>-9</v>
      </c>
      <c r="Y253" s="72">
        <f t="shared" ca="1" si="118"/>
        <v>1.5762816059914909E-2</v>
      </c>
      <c r="Z253" s="72">
        <f t="shared" ca="1" si="119"/>
        <v>0.90785638316341444</v>
      </c>
      <c r="AA253" s="72">
        <f t="shared" ca="1" si="120"/>
        <v>0.64425178249776993</v>
      </c>
      <c r="AB253" s="72">
        <f t="shared" ca="1" si="121"/>
        <v>1.0229996036733653</v>
      </c>
      <c r="AC253" s="72">
        <f t="shared" ca="1" si="122"/>
        <v>0.92831264837946648</v>
      </c>
      <c r="AD253" s="72">
        <f t="shared" ca="1" si="123"/>
        <v>1.699583495844448</v>
      </c>
      <c r="AE253" s="72">
        <f ca="1">Coef!$J$6*Coef!$J$9*(V253-(Coef!$J$10*AB253)+(Coef!$J$11*AC253)-(Coef!$J$12*AD253))</f>
        <v>3607541.8280161582</v>
      </c>
      <c r="AF253" s="72">
        <f t="shared" ca="1" si="124"/>
        <v>2.1671301462129018E-3</v>
      </c>
      <c r="AG253" s="72">
        <f ca="1">((Coef!$J$8*Y253^2)/2)*(COS(V253))^2</f>
        <v>5.9416021055926318E-7</v>
      </c>
      <c r="AH253" s="72">
        <f t="shared" ca="1" si="125"/>
        <v>1.5762812938035539E-2</v>
      </c>
      <c r="AI253" s="72">
        <f t="shared" ca="1" si="126"/>
        <v>0.57123854095024851</v>
      </c>
      <c r="AJ253" s="72">
        <f t="shared" ca="1" si="127"/>
        <v>1.5763465700705415E-2</v>
      </c>
      <c r="AK253" s="72">
        <f t="shared" ca="1" si="128"/>
        <v>1.8736355209918842E-2</v>
      </c>
      <c r="AL253" s="72">
        <f t="shared" ca="1" si="129"/>
        <v>0.57115870447523343</v>
      </c>
      <c r="AM253" s="72">
        <f ca="1">V253+(1+Coef!$J$8*(COS(V253))^2-(3/2)*Coef!$J$8*SIN(V253)*COS(V253)*(AL253-V253))*(AL253-V253)</f>
        <v>0.57116866721038229</v>
      </c>
      <c r="AN253" s="34" t="str">
        <f t="shared" ca="1" si="130"/>
        <v>29 600595 3621372 N</v>
      </c>
      <c r="AO253" s="33">
        <f t="shared" ca="1" si="131"/>
        <v>32.725554021267158</v>
      </c>
      <c r="AP253" s="33">
        <f t="shared" ca="1" si="132"/>
        <v>-7.9264859230136988</v>
      </c>
      <c r="AQ253" s="72">
        <f ca="1">'MGRS to Dist'!BP253</f>
        <v>335601.27564269549</v>
      </c>
      <c r="AR253" s="72">
        <f ca="1">'MGRS to Dist'!BT253</f>
        <v>242.44074068079561</v>
      </c>
      <c r="AS253" s="72">
        <f ca="1">'MGRS to Dist'!BU253</f>
        <v>60.689265914418883</v>
      </c>
      <c r="AT253" s="72">
        <f ca="1">'MGRS to Dist'!BV253</f>
        <v>240.68926591441891</v>
      </c>
    </row>
    <row r="254" spans="2:46" ht="16.5" customHeight="1">
      <c r="B254" s="30" t="s">
        <v>513</v>
      </c>
      <c r="C254" s="72" t="str">
        <f t="shared" si="133"/>
        <v>29RMP4844358023</v>
      </c>
      <c r="D254" s="72">
        <f t="array" aca="1" ref="D254" ca="1">MATCH(TRUE,ISERROR(VALUE(MID(C254,ROW(INDIRECT("1:"&amp;LEN(C254))),1))),0)</f>
        <v>3</v>
      </c>
      <c r="E254" s="72">
        <f t="shared" ca="1" si="134"/>
        <v>29</v>
      </c>
      <c r="F254" s="72" t="str">
        <f t="shared" ca="1" si="135"/>
        <v>R</v>
      </c>
      <c r="G254" s="72" t="str">
        <f t="shared" ca="1" si="136"/>
        <v>M</v>
      </c>
      <c r="H254" s="72" t="str">
        <f t="shared" ca="1" si="137"/>
        <v>P</v>
      </c>
      <c r="I254" s="72">
        <f t="shared" ca="1" si="138"/>
        <v>10</v>
      </c>
      <c r="J254" s="72">
        <f t="shared" ca="1" si="139"/>
        <v>48443</v>
      </c>
      <c r="K254" s="72">
        <f t="shared" ca="1" si="140"/>
        <v>58023</v>
      </c>
      <c r="L254" s="72">
        <f t="shared" ca="1" si="141"/>
        <v>170.80604746885038</v>
      </c>
      <c r="M254" s="72">
        <f ca="1">VLOOKUP(G254,Coef!$C$2:$F$25,4)</f>
        <v>4</v>
      </c>
      <c r="N254" s="31">
        <f ca="1">VLOOKUP(F254,Coef!$C$4:$D$23,2)</f>
        <v>14</v>
      </c>
      <c r="O254" s="31">
        <f ca="1">MOD(VLOOKUP(H254,Coef!$C$2:$G$21,5)+MOD(E254+1,2)*15,20)</f>
        <v>14</v>
      </c>
      <c r="P254" s="31">
        <f ca="1">VLOOKUP(N254,Coef!$A$27:$B$46,2)</f>
        <v>2.67</v>
      </c>
      <c r="Q254" s="31">
        <f ca="1">VLOOKUP(N254,Coef!$A$27:$C$46,3)+O254/10-0.1</f>
        <v>3.3</v>
      </c>
      <c r="R254" s="31">
        <f ca="1">IF(Q254+0.1&lt;P254,Q254+2,Q254)</f>
        <v>3.3</v>
      </c>
      <c r="S254" s="72">
        <f t="shared" ca="1" si="142"/>
        <v>448443</v>
      </c>
      <c r="T254" s="72">
        <f t="shared" ca="1" si="143"/>
        <v>3358023</v>
      </c>
      <c r="U254" s="72">
        <f t="shared" ca="1" si="115"/>
        <v>3358023</v>
      </c>
      <c r="V254" s="72">
        <f t="shared" ca="1" si="116"/>
        <v>0.52768809458024923</v>
      </c>
      <c r="W254" s="72">
        <f ca="1">(Coef!$J$9/(1+Coef!$J$8*(COS(V254))^2)^0.5)*Coef!$J$6</f>
        <v>6381003.4705183897</v>
      </c>
      <c r="X254" s="72">
        <f t="shared" ca="1" si="117"/>
        <v>-9</v>
      </c>
      <c r="Y254" s="72">
        <f t="shared" ca="1" si="118"/>
        <v>-8.0797636669850507E-3</v>
      </c>
      <c r="Z254" s="72">
        <f t="shared" ca="1" si="119"/>
        <v>0.87008571306768678</v>
      </c>
      <c r="AA254" s="72">
        <f t="shared" ca="1" si="120"/>
        <v>0.64947567554077057</v>
      </c>
      <c r="AB254" s="72">
        <f t="shared" ca="1" si="121"/>
        <v>0.96273095111409268</v>
      </c>
      <c r="AC254" s="72">
        <f t="shared" ca="1" si="122"/>
        <v>0.88441713222076213</v>
      </c>
      <c r="AD254" s="72">
        <f t="shared" ca="1" si="123"/>
        <v>1.6356289748949946</v>
      </c>
      <c r="AE254" s="72">
        <f ca="1">Coef!$J$6*Coef!$J$9*(V254-(Coef!$J$10*AB254)+(Coef!$J$11*AC254)-(Coef!$J$12*AD254))</f>
        <v>3344748.2212832198</v>
      </c>
      <c r="AF254" s="72">
        <f t="shared" ca="1" si="124"/>
        <v>2.0803591124989324E-3</v>
      </c>
      <c r="AG254" s="72">
        <f ca="1">((Coef!$J$8*Y254^2)/2)*(COS(V254))^2</f>
        <v>1.6420850249156734E-7</v>
      </c>
      <c r="AH254" s="72">
        <f t="shared" ca="1" si="125"/>
        <v>-8.0797632247297541E-3</v>
      </c>
      <c r="AI254" s="72">
        <f t="shared" ca="1" si="126"/>
        <v>0.52976845335113554</v>
      </c>
      <c r="AJ254" s="72">
        <f t="shared" ca="1" si="127"/>
        <v>-8.0798511363064929E-3</v>
      </c>
      <c r="AK254" s="72">
        <f t="shared" ca="1" si="128"/>
        <v>-9.3630656563012792E-3</v>
      </c>
      <c r="AL254" s="72">
        <f t="shared" ca="1" si="129"/>
        <v>0.52974933904399535</v>
      </c>
      <c r="AM254" s="72">
        <f ca="1">V254+(1+Coef!$J$8*(COS(V254))^2-(3/2)*Coef!$J$8*SIN(V254)*COS(V254)*(AL254-V254))*(AL254-V254)</f>
        <v>0.52975968985843935</v>
      </c>
      <c r="AN254" s="34" t="str">
        <f t="shared" ca="1" si="130"/>
        <v>29 448443 3358023 N</v>
      </c>
      <c r="AO254" s="33">
        <f t="shared" ca="1" si="131"/>
        <v>30.352994385048014</v>
      </c>
      <c r="AP254" s="33">
        <f t="shared" ca="1" si="132"/>
        <v>-9.5364641454099512</v>
      </c>
      <c r="AQ254" s="72">
        <f ca="1">'MGRS to Dist'!BP254</f>
        <v>304255.62260804453</v>
      </c>
      <c r="AR254" s="72">
        <f ca="1">'MGRS to Dist'!BT254</f>
        <v>210.46727000592276</v>
      </c>
      <c r="AS254" s="72">
        <f ca="1">'MGRS to Dist'!BU254</f>
        <v>29.624897142751404</v>
      </c>
      <c r="AT254" s="72">
        <f ca="1">'MGRS to Dist'!BV254</f>
        <v>209.62489714275137</v>
      </c>
    </row>
    <row r="255" spans="2:46" ht="16.5" customHeight="1">
      <c r="B255" s="30" t="s">
        <v>514</v>
      </c>
      <c r="C255" s="72" t="str">
        <f t="shared" si="133"/>
        <v>29RMP4712860530</v>
      </c>
      <c r="D255" s="72">
        <f t="array" aca="1" ref="D255" ca="1">MATCH(TRUE,ISERROR(VALUE(MID(C255,ROW(INDIRECT("1:"&amp;LEN(C255))),1))),0)</f>
        <v>3</v>
      </c>
      <c r="E255" s="72">
        <f t="shared" ca="1" si="134"/>
        <v>29</v>
      </c>
      <c r="F255" s="72" t="str">
        <f t="shared" ca="1" si="135"/>
        <v>R</v>
      </c>
      <c r="G255" s="72" t="str">
        <f t="shared" ca="1" si="136"/>
        <v>M</v>
      </c>
      <c r="H255" s="72" t="str">
        <f t="shared" ca="1" si="137"/>
        <v>P</v>
      </c>
      <c r="I255" s="72">
        <f t="shared" ca="1" si="138"/>
        <v>10</v>
      </c>
      <c r="J255" s="72">
        <f t="shared" ca="1" si="139"/>
        <v>47128</v>
      </c>
      <c r="K255" s="72">
        <f t="shared" ca="1" si="140"/>
        <v>60530</v>
      </c>
      <c r="L255" s="72">
        <f t="shared" ca="1" si="141"/>
        <v>170.80604746885038</v>
      </c>
      <c r="M255" s="72">
        <f ca="1">VLOOKUP(G255,Coef!$C$2:$F$25,4)</f>
        <v>4</v>
      </c>
      <c r="N255" s="31">
        <f ca="1">VLOOKUP(F255,Coef!$C$4:$D$23,2)</f>
        <v>14</v>
      </c>
      <c r="O255" s="31">
        <f ca="1">MOD(VLOOKUP(H255,Coef!$C$2:$G$21,5)+MOD(E255+1,2)*15,20)</f>
        <v>14</v>
      </c>
      <c r="P255" s="31">
        <f ca="1">VLOOKUP(N255,Coef!$A$27:$B$46,2)</f>
        <v>2.67</v>
      </c>
      <c r="Q255" s="31">
        <f ca="1">VLOOKUP(N255,Coef!$A$27:$C$46,3)+O255/10-0.1</f>
        <v>3.3</v>
      </c>
      <c r="R255" s="31">
        <f ca="1">IF(Q255+0.1&lt;P255,Q255+2,Q255)</f>
        <v>3.3</v>
      </c>
      <c r="S255" s="72">
        <f t="shared" ca="1" si="142"/>
        <v>447128</v>
      </c>
      <c r="T255" s="72">
        <f t="shared" ca="1" si="143"/>
        <v>3360530</v>
      </c>
      <c r="U255" s="72">
        <f t="shared" ca="1" si="115"/>
        <v>3360530</v>
      </c>
      <c r="V255" s="72">
        <f t="shared" ca="1" si="116"/>
        <v>0.52808205080184523</v>
      </c>
      <c r="W255" s="72">
        <f ca="1">(Coef!$J$9/(1+Coef!$J$8*(COS(V255))^2)^0.5)*Coef!$J$6</f>
        <v>6381010.8057654016</v>
      </c>
      <c r="X255" s="72">
        <f t="shared" ca="1" si="117"/>
        <v>-9</v>
      </c>
      <c r="Y255" s="72">
        <f t="shared" ca="1" si="118"/>
        <v>-8.2858345816040364E-3</v>
      </c>
      <c r="Z255" s="72">
        <f t="shared" ca="1" si="119"/>
        <v>0.87047380534674978</v>
      </c>
      <c r="AA255" s="72">
        <f t="shared" ca="1" si="120"/>
        <v>0.64946692329952249</v>
      </c>
      <c r="AB255" s="72">
        <f t="shared" ca="1" si="121"/>
        <v>0.96331895347522012</v>
      </c>
      <c r="AC255" s="72">
        <f t="shared" ca="1" si="122"/>
        <v>0.88485594593129568</v>
      </c>
      <c r="AD255" s="72">
        <f t="shared" ca="1" si="123"/>
        <v>1.6362839296661618</v>
      </c>
      <c r="AE255" s="72">
        <f ca="1">Coef!$J$6*Coef!$J$9*(V255-(Coef!$J$10*AB255)+(Coef!$J$11*AC255)-(Coef!$J$12*AD255))</f>
        <v>3347249.4785587094</v>
      </c>
      <c r="AF255" s="72">
        <f t="shared" ca="1" si="124"/>
        <v>2.0812566920105102E-3</v>
      </c>
      <c r="AG255" s="72">
        <f ca="1">((Coef!$J$8*Y255^2)/2)*(COS(V255))^2</f>
        <v>1.7261213359806383E-7</v>
      </c>
      <c r="AH255" s="72">
        <f t="shared" ca="1" si="125"/>
        <v>-8.285834104858841E-3</v>
      </c>
      <c r="AI255" s="72">
        <f t="shared" ca="1" si="126"/>
        <v>0.53016330713460558</v>
      </c>
      <c r="AJ255" s="72">
        <f t="shared" ca="1" si="127"/>
        <v>-8.2859289159056826E-3</v>
      </c>
      <c r="AK255" s="72">
        <f t="shared" ca="1" si="128"/>
        <v>-9.6040788651366258E-3</v>
      </c>
      <c r="AL255" s="72">
        <f t="shared" ca="1" si="129"/>
        <v>0.53014318721767795</v>
      </c>
      <c r="AM255" s="72">
        <f ca="1">V255+(1+Coef!$J$8*(COS(V255))^2-(3/2)*Coef!$J$8*SIN(V255)*COS(V255)*(AL255-V255))*(AL255-V255)</f>
        <v>0.53015353271962395</v>
      </c>
      <c r="AN255" s="34" t="str">
        <f t="shared" ca="1" si="130"/>
        <v>29 447128 3360530 N</v>
      </c>
      <c r="AO255" s="33">
        <f t="shared" ca="1" si="131"/>
        <v>30.37555991878525</v>
      </c>
      <c r="AP255" s="33">
        <f t="shared" ca="1" si="132"/>
        <v>-9.5502731850831211</v>
      </c>
      <c r="AQ255" s="72">
        <f ca="1">'MGRS to Dist'!BP255</f>
        <v>2831.9868486791711</v>
      </c>
      <c r="AR255" s="72">
        <f ca="1">'MGRS to Dist'!BT255</f>
        <v>332.16896317060929</v>
      </c>
      <c r="AS255" s="72">
        <f ca="1">'MGRS to Dist'!BU255</f>
        <v>152.1619827574502</v>
      </c>
      <c r="AT255" s="72">
        <f ca="1">'MGRS to Dist'!BV255</f>
        <v>332.16198275745023</v>
      </c>
    </row>
    <row r="256" spans="2:46" ht="16.5" customHeight="1">
      <c r="B256" s="30" t="s">
        <v>514</v>
      </c>
      <c r="C256" s="72" t="str">
        <f t="shared" si="133"/>
        <v>29RMP4712860530</v>
      </c>
      <c r="D256" s="72">
        <f t="array" aca="1" ref="D256" ca="1">MATCH(TRUE,ISERROR(VALUE(MID(C256,ROW(INDIRECT("1:"&amp;LEN(C256))),1))),0)</f>
        <v>3</v>
      </c>
      <c r="E256" s="72">
        <f t="shared" ca="1" si="134"/>
        <v>29</v>
      </c>
      <c r="F256" s="72" t="str">
        <f t="shared" ca="1" si="135"/>
        <v>R</v>
      </c>
      <c r="G256" s="72" t="str">
        <f t="shared" ca="1" si="136"/>
        <v>M</v>
      </c>
      <c r="H256" s="72" t="str">
        <f t="shared" ca="1" si="137"/>
        <v>P</v>
      </c>
      <c r="I256" s="72">
        <f t="shared" ca="1" si="138"/>
        <v>10</v>
      </c>
      <c r="J256" s="72">
        <f t="shared" ca="1" si="139"/>
        <v>47128</v>
      </c>
      <c r="K256" s="72">
        <f t="shared" ca="1" si="140"/>
        <v>60530</v>
      </c>
      <c r="L256" s="72">
        <f t="shared" ca="1" si="141"/>
        <v>170.80604746885038</v>
      </c>
      <c r="M256" s="72">
        <f ca="1">VLOOKUP(G256,Coef!$C$2:$F$25,4)</f>
        <v>4</v>
      </c>
      <c r="N256" s="31">
        <f ca="1">VLOOKUP(F256,Coef!$C$4:$D$23,2)</f>
        <v>14</v>
      </c>
      <c r="O256" s="31">
        <f ca="1">MOD(VLOOKUP(H256,Coef!$C$2:$G$21,5)+MOD(E256+1,2)*15,20)</f>
        <v>14</v>
      </c>
      <c r="P256" s="31">
        <f ca="1">VLOOKUP(N256,Coef!$A$27:$B$46,2)</f>
        <v>2.67</v>
      </c>
      <c r="Q256" s="31">
        <f ca="1">VLOOKUP(N256,Coef!$A$27:$C$46,3)+O256/10-0.1</f>
        <v>3.3</v>
      </c>
      <c r="R256" s="31">
        <f ca="1">IF(Q256+0.1&lt;P256,Q256+2,Q256)</f>
        <v>3.3</v>
      </c>
      <c r="S256" s="72">
        <f t="shared" ca="1" si="142"/>
        <v>447128</v>
      </c>
      <c r="T256" s="72">
        <f t="shared" ca="1" si="143"/>
        <v>3360530</v>
      </c>
      <c r="U256" s="72">
        <f t="shared" ca="1" si="115"/>
        <v>3360530</v>
      </c>
      <c r="V256" s="72">
        <f t="shared" ca="1" si="116"/>
        <v>0.52808205080184523</v>
      </c>
      <c r="W256" s="72">
        <f ca="1">(Coef!$J$9/(1+Coef!$J$8*(COS(V256))^2)^0.5)*Coef!$J$6</f>
        <v>6381010.8057654016</v>
      </c>
      <c r="X256" s="72">
        <f t="shared" ca="1" si="117"/>
        <v>-9</v>
      </c>
      <c r="Y256" s="72">
        <f t="shared" ca="1" si="118"/>
        <v>-8.2858345816040364E-3</v>
      </c>
      <c r="Z256" s="72">
        <f t="shared" ca="1" si="119"/>
        <v>0.87047380534674978</v>
      </c>
      <c r="AA256" s="72">
        <f t="shared" ca="1" si="120"/>
        <v>0.64946692329952249</v>
      </c>
      <c r="AB256" s="72">
        <f t="shared" ca="1" si="121"/>
        <v>0.96331895347522012</v>
      </c>
      <c r="AC256" s="72">
        <f t="shared" ca="1" si="122"/>
        <v>0.88485594593129568</v>
      </c>
      <c r="AD256" s="72">
        <f t="shared" ca="1" si="123"/>
        <v>1.6362839296661618</v>
      </c>
      <c r="AE256" s="72">
        <f ca="1">Coef!$J$6*Coef!$J$9*(V256-(Coef!$J$10*AB256)+(Coef!$J$11*AC256)-(Coef!$J$12*AD256))</f>
        <v>3347249.4785587094</v>
      </c>
      <c r="AF256" s="72">
        <f t="shared" ca="1" si="124"/>
        <v>2.0812566920105102E-3</v>
      </c>
      <c r="AG256" s="72">
        <f ca="1">((Coef!$J$8*Y256^2)/2)*(COS(V256))^2</f>
        <v>1.7261213359806383E-7</v>
      </c>
      <c r="AH256" s="72">
        <f t="shared" ca="1" si="125"/>
        <v>-8.285834104858841E-3</v>
      </c>
      <c r="AI256" s="72">
        <f t="shared" ca="1" si="126"/>
        <v>0.53016330713460558</v>
      </c>
      <c r="AJ256" s="72">
        <f t="shared" ca="1" si="127"/>
        <v>-8.2859289159056826E-3</v>
      </c>
      <c r="AK256" s="72">
        <f t="shared" ca="1" si="128"/>
        <v>-9.6040788651366258E-3</v>
      </c>
      <c r="AL256" s="72">
        <f t="shared" ca="1" si="129"/>
        <v>0.53014318721767795</v>
      </c>
      <c r="AM256" s="72">
        <f ca="1">V256+(1+Coef!$J$8*(COS(V256))^2-(3/2)*Coef!$J$8*SIN(V256)*COS(V256)*(AL256-V256))*(AL256-V256)</f>
        <v>0.53015353271962395</v>
      </c>
      <c r="AN256" s="34" t="str">
        <f t="shared" ca="1" si="130"/>
        <v>29 447128 3360530 N</v>
      </c>
      <c r="AO256" s="33">
        <f t="shared" ca="1" si="131"/>
        <v>30.37555991878525</v>
      </c>
      <c r="AP256" s="33">
        <f t="shared" ca="1" si="132"/>
        <v>-9.5502731850831211</v>
      </c>
      <c r="AQ256" s="72" t="e">
        <f ca="1">'MGRS to Dist'!BP256</f>
        <v>#DIV/0!</v>
      </c>
      <c r="AR256" s="72" t="e">
        <f ca="1">'MGRS to Dist'!BT256</f>
        <v>#DIV/0!</v>
      </c>
      <c r="AS256" s="72" t="e">
        <f ca="1">'MGRS to Dist'!BU256</f>
        <v>#DIV/0!</v>
      </c>
      <c r="AT256" s="72" t="e">
        <f ca="1">'MGRS to Dist'!BV256</f>
        <v>#DIV/0!</v>
      </c>
    </row>
    <row r="257" spans="2:46" ht="16.5" customHeight="1">
      <c r="B257" s="30" t="s">
        <v>515</v>
      </c>
      <c r="C257" s="72" t="str">
        <f t="shared" si="133"/>
        <v>29SQT2317294013</v>
      </c>
      <c r="D257" s="72">
        <f t="array" aca="1" ref="D257" ca="1">MATCH(TRUE,ISERROR(VALUE(MID(C257,ROW(INDIRECT("1:"&amp;LEN(C257))),1))),0)</f>
        <v>3</v>
      </c>
      <c r="E257" s="72">
        <f t="shared" ca="1" si="134"/>
        <v>29</v>
      </c>
      <c r="F257" s="72" t="str">
        <f t="shared" ca="1" si="135"/>
        <v>S</v>
      </c>
      <c r="G257" s="72" t="str">
        <f t="shared" ca="1" si="136"/>
        <v>Q</v>
      </c>
      <c r="H257" s="72" t="str">
        <f t="shared" ca="1" si="137"/>
        <v>T</v>
      </c>
      <c r="I257" s="72">
        <f t="shared" ca="1" si="138"/>
        <v>10</v>
      </c>
      <c r="J257" s="72">
        <f t="shared" ca="1" si="139"/>
        <v>23172</v>
      </c>
      <c r="K257" s="72">
        <f t="shared" ca="1" si="140"/>
        <v>94013</v>
      </c>
      <c r="L257" s="72">
        <f t="shared" ca="1" si="141"/>
        <v>170.80604746885038</v>
      </c>
      <c r="M257" s="72">
        <f ca="1">VLOOKUP(G257,Coef!$C$2:$F$25,4)</f>
        <v>7</v>
      </c>
      <c r="N257" s="31">
        <f ca="1">VLOOKUP(F257,Coef!$C$4:$D$23,2)</f>
        <v>15</v>
      </c>
      <c r="O257" s="31">
        <f ca="1">MOD(VLOOKUP(H257,Coef!$C$2:$G$21,5)+MOD(E257+1,2)*15,20)</f>
        <v>18</v>
      </c>
      <c r="P257" s="31">
        <f ca="1">VLOOKUP(N257,Coef!$A$27:$B$46,2)</f>
        <v>3.56</v>
      </c>
      <c r="Q257" s="31">
        <f ca="1">VLOOKUP(N257,Coef!$A$27:$C$46,3)+O257/10-0.1</f>
        <v>3.6999999999999997</v>
      </c>
      <c r="R257" s="31">
        <f ca="1">IF(Q257+0.1&lt;P257,Q257+2,Q257)</f>
        <v>3.6999999999999997</v>
      </c>
      <c r="S257" s="72">
        <f t="shared" ca="1" si="142"/>
        <v>723172</v>
      </c>
      <c r="T257" s="72">
        <f t="shared" ca="1" si="143"/>
        <v>3794012.9999999995</v>
      </c>
      <c r="U257" s="72">
        <f t="shared" ca="1" si="115"/>
        <v>3794012.9999999995</v>
      </c>
      <c r="V257" s="72">
        <f t="shared" ca="1" si="116"/>
        <v>0.59620064865032041</v>
      </c>
      <c r="W257" s="72">
        <f ca="1">(Coef!$J$9/(1+Coef!$J$8*(COS(V257))^2)^0.5)*Coef!$J$6</f>
        <v>6382324.695376981</v>
      </c>
      <c r="X257" s="72">
        <f t="shared" ca="1" si="117"/>
        <v>-9</v>
      </c>
      <c r="Y257" s="72">
        <f t="shared" ca="1" si="118"/>
        <v>3.4967196225797477E-2</v>
      </c>
      <c r="Z257" s="72">
        <f t="shared" ca="1" si="119"/>
        <v>0.92925875564687144</v>
      </c>
      <c r="AA257" s="72">
        <f t="shared" ca="1" si="120"/>
        <v>0.63627718258453847</v>
      </c>
      <c r="AB257" s="72">
        <f t="shared" ca="1" si="121"/>
        <v>1.0608300264737562</v>
      </c>
      <c r="AC257" s="72">
        <f t="shared" ca="1" si="122"/>
        <v>0.95469181550145177</v>
      </c>
      <c r="AD257" s="72">
        <f t="shared" ca="1" si="123"/>
        <v>1.7363758178792519</v>
      </c>
      <c r="AE257" s="72">
        <f ca="1">Coef!$J$6*Coef!$J$9*(V257-(Coef!$J$10*AB257)+(Coef!$J$11*AC257)-(Coef!$J$12*AD257))</f>
        <v>3779872.3859206699</v>
      </c>
      <c r="AF257" s="72">
        <f t="shared" ca="1" si="124"/>
        <v>2.2155898914971162E-3</v>
      </c>
      <c r="AG257" s="72">
        <f ca="1">((Coef!$J$8*Y257^2)/2)*(COS(V257))^2</f>
        <v>2.8211669080759734E-6</v>
      </c>
      <c r="AH257" s="72">
        <f t="shared" ca="1" si="125"/>
        <v>3.4967163343031855E-2</v>
      </c>
      <c r="AI257" s="72">
        <f t="shared" ca="1" si="126"/>
        <v>0.59841623229126861</v>
      </c>
      <c r="AJ257" s="72">
        <f t="shared" ca="1" si="127"/>
        <v>3.4974289518421853E-2</v>
      </c>
      <c r="AK257" s="72">
        <f t="shared" ca="1" si="128"/>
        <v>4.2304771791882037E-2</v>
      </c>
      <c r="AL257" s="72">
        <f t="shared" ca="1" si="129"/>
        <v>0.59799967566596257</v>
      </c>
      <c r="AM257" s="72">
        <f ca="1">V257+(1+Coef!$J$8*(COS(V257))^2-(3/2)*Coef!$J$8*SIN(V257)*COS(V257)*(AL257-V257))*(AL257-V257)</f>
        <v>0.598007962313163</v>
      </c>
      <c r="AN257" s="34" t="str">
        <f t="shared" ca="1" si="130"/>
        <v>29 723172 3794013 N</v>
      </c>
      <c r="AO257" s="33">
        <f t="shared" ca="1" si="131"/>
        <v>34.263332355762628</v>
      </c>
      <c r="AP257" s="33">
        <f t="shared" ca="1" si="132"/>
        <v>-6.5761151230610624</v>
      </c>
      <c r="AQ257" s="72">
        <f ca="1">'MGRS to Dist'!BP257</f>
        <v>514032.68040211766</v>
      </c>
      <c r="AR257" s="72">
        <f ca="1">'MGRS to Dist'!BT257</f>
        <v>32.097473721952895</v>
      </c>
      <c r="AS257" s="72">
        <f ca="1">'MGRS to Dist'!BU257</f>
        <v>-146.31125414688424</v>
      </c>
      <c r="AT257" s="72">
        <f ca="1">'MGRS to Dist'!BV257</f>
        <v>33.68874585311579</v>
      </c>
    </row>
    <row r="258" spans="2:46" ht="16.5" customHeight="1">
      <c r="B258" s="30" t="s">
        <v>516</v>
      </c>
      <c r="C258" s="72" t="str">
        <f t="shared" si="133"/>
        <v>29SQT2422489852</v>
      </c>
      <c r="D258" s="72">
        <f t="array" aca="1" ref="D258" ca="1">MATCH(TRUE,ISERROR(VALUE(MID(C258,ROW(INDIRECT("1:"&amp;LEN(C258))),1))),0)</f>
        <v>3</v>
      </c>
      <c r="E258" s="72">
        <f t="shared" ca="1" si="134"/>
        <v>29</v>
      </c>
      <c r="F258" s="72" t="str">
        <f t="shared" ca="1" si="135"/>
        <v>S</v>
      </c>
      <c r="G258" s="72" t="str">
        <f t="shared" ca="1" si="136"/>
        <v>Q</v>
      </c>
      <c r="H258" s="72" t="str">
        <f t="shared" ca="1" si="137"/>
        <v>T</v>
      </c>
      <c r="I258" s="72">
        <f t="shared" ca="1" si="138"/>
        <v>10</v>
      </c>
      <c r="J258" s="72">
        <f t="shared" ca="1" si="139"/>
        <v>24224</v>
      </c>
      <c r="K258" s="72">
        <f t="shared" ca="1" si="140"/>
        <v>89852</v>
      </c>
      <c r="L258" s="72">
        <f t="shared" ca="1" si="141"/>
        <v>170.80604746885038</v>
      </c>
      <c r="M258" s="72">
        <f ca="1">VLOOKUP(G258,Coef!$C$2:$F$25,4)</f>
        <v>7</v>
      </c>
      <c r="N258" s="31">
        <f ca="1">VLOOKUP(F258,Coef!$C$4:$D$23,2)</f>
        <v>15</v>
      </c>
      <c r="O258" s="31">
        <f ca="1">MOD(VLOOKUP(H258,Coef!$C$2:$G$21,5)+MOD(E258+1,2)*15,20)</f>
        <v>18</v>
      </c>
      <c r="P258" s="31">
        <f ca="1">VLOOKUP(N258,Coef!$A$27:$B$46,2)</f>
        <v>3.56</v>
      </c>
      <c r="Q258" s="31">
        <f ca="1">VLOOKUP(N258,Coef!$A$27:$C$46,3)+O258/10-0.1</f>
        <v>3.6999999999999997</v>
      </c>
      <c r="R258" s="31">
        <f ca="1">IF(Q258+0.1&lt;P258,Q258+2,Q258)</f>
        <v>3.6999999999999997</v>
      </c>
      <c r="S258" s="72">
        <f t="shared" ca="1" si="142"/>
        <v>724224</v>
      </c>
      <c r="T258" s="72">
        <f t="shared" ca="1" si="143"/>
        <v>3789851.9999999995</v>
      </c>
      <c r="U258" s="72">
        <f t="shared" ref="U258:U321" ca="1" si="144">IF(N258&lt;11,T258-10000000,T258)</f>
        <v>3789851.9999999995</v>
      </c>
      <c r="V258" s="72">
        <f t="shared" ca="1" si="116"/>
        <v>0.59554677875081452</v>
      </c>
      <c r="W258" s="72">
        <f ca="1">(Coef!$J$9/(1+Coef!$J$8*(COS(V258))^2)^0.5)*Coef!$J$6</f>
        <v>6382311.690971137</v>
      </c>
      <c r="X258" s="72">
        <f t="shared" ca="1" si="117"/>
        <v>-9</v>
      </c>
      <c r="Y258" s="72">
        <f t="shared" ca="1" si="118"/>
        <v>3.5132098032316865E-2</v>
      </c>
      <c r="Z258" s="72">
        <f t="shared" ca="1" si="119"/>
        <v>0.9287748435062062</v>
      </c>
      <c r="AA258" s="72">
        <f t="shared" ca="1" si="120"/>
        <v>0.63651003084545843</v>
      </c>
      <c r="AB258" s="72">
        <f t="shared" ca="1" si="121"/>
        <v>1.0599342005039176</v>
      </c>
      <c r="AC258" s="72">
        <f t="shared" ca="1" si="122"/>
        <v>0.95407815808930285</v>
      </c>
      <c r="AD258" s="72">
        <f t="shared" ca="1" si="123"/>
        <v>1.7355350843956481</v>
      </c>
      <c r="AE258" s="72">
        <f ca="1">Coef!$J$6*Coef!$J$9*(V258-(Coef!$J$10*AB258)+(Coef!$J$11*AC258)-(Coef!$J$12*AD258))</f>
        <v>3775718.3579878961</v>
      </c>
      <c r="AF258" s="72">
        <f t="shared" ca="1" si="124"/>
        <v>2.2145020012259656E-3</v>
      </c>
      <c r="AG258" s="72">
        <f ca="1">((Coef!$J$8*Y258^2)/2)*(COS(V258))^2</f>
        <v>2.8503648406641549E-6</v>
      </c>
      <c r="AH258" s="72">
        <f t="shared" ca="1" si="125"/>
        <v>3.5132064652551191E-2</v>
      </c>
      <c r="AI258" s="72">
        <f t="shared" ca="1" si="126"/>
        <v>0.59776127443990179</v>
      </c>
      <c r="AJ258" s="72">
        <f t="shared" ca="1" si="127"/>
        <v>3.5139292127102317E-2</v>
      </c>
      <c r="AK258" s="72">
        <f t="shared" ca="1" si="128"/>
        <v>4.2485178382037185E-2</v>
      </c>
      <c r="AL258" s="72">
        <f t="shared" ca="1" si="129"/>
        <v>0.59734137353870409</v>
      </c>
      <c r="AM258" s="72">
        <f ca="1">V258+(1+Coef!$J$8*(COS(V258))^2-(3/2)*Coef!$J$8*SIN(V258)*COS(V258)*(AL258-V258))*(AL258-V258)</f>
        <v>0.59734964716247141</v>
      </c>
      <c r="AN258" s="34" t="str">
        <f t="shared" ca="1" si="130"/>
        <v>29 724224 3789852 N</v>
      </c>
      <c r="AO258" s="33">
        <f t="shared" ca="1" si="131"/>
        <v>34.225613676038485</v>
      </c>
      <c r="AP258" s="33">
        <f t="shared" ca="1" si="132"/>
        <v>-6.5657785868488254</v>
      </c>
      <c r="AQ258" s="72">
        <f ca="1">'MGRS to Dist'!BP258</f>
        <v>4290.9948767328569</v>
      </c>
      <c r="AR258" s="72">
        <f ca="1">'MGRS to Dist'!BT258</f>
        <v>167.23297393672374</v>
      </c>
      <c r="AS258" s="72">
        <f ca="1">'MGRS to Dist'!BU258</f>
        <v>-12.761209433658609</v>
      </c>
      <c r="AT258" s="72">
        <f ca="1">'MGRS to Dist'!BV258</f>
        <v>167.23879056634144</v>
      </c>
    </row>
    <row r="259" spans="2:46" ht="16.5" customHeight="1">
      <c r="B259" s="30" t="s">
        <v>517</v>
      </c>
      <c r="C259" s="72" t="str">
        <f t="shared" si="133"/>
        <v>29SQT2279592679</v>
      </c>
      <c r="D259" s="72">
        <f t="array" aca="1" ref="D259" ca="1">MATCH(TRUE,ISERROR(VALUE(MID(C259,ROW(INDIRECT("1:"&amp;LEN(C259))),1))),0)</f>
        <v>3</v>
      </c>
      <c r="E259" s="72">
        <f t="shared" ca="1" si="134"/>
        <v>29</v>
      </c>
      <c r="F259" s="72" t="str">
        <f t="shared" ca="1" si="135"/>
        <v>S</v>
      </c>
      <c r="G259" s="72" t="str">
        <f t="shared" ca="1" si="136"/>
        <v>Q</v>
      </c>
      <c r="H259" s="72" t="str">
        <f t="shared" ca="1" si="137"/>
        <v>T</v>
      </c>
      <c r="I259" s="72">
        <f t="shared" ca="1" si="138"/>
        <v>10</v>
      </c>
      <c r="J259" s="72">
        <f t="shared" ca="1" si="139"/>
        <v>22795</v>
      </c>
      <c r="K259" s="72">
        <f t="shared" ca="1" si="140"/>
        <v>92679</v>
      </c>
      <c r="L259" s="72">
        <f t="shared" ca="1" si="141"/>
        <v>170.80604746885038</v>
      </c>
      <c r="M259" s="72">
        <f ca="1">VLOOKUP(G259,Coef!$C$2:$F$25,4)</f>
        <v>7</v>
      </c>
      <c r="N259" s="31">
        <f ca="1">VLOOKUP(F259,Coef!$C$4:$D$23,2)</f>
        <v>15</v>
      </c>
      <c r="O259" s="31">
        <f ca="1">MOD(VLOOKUP(H259,Coef!$C$2:$G$21,5)+MOD(E259+1,2)*15,20)</f>
        <v>18</v>
      </c>
      <c r="P259" s="31">
        <f ca="1">VLOOKUP(N259,Coef!$A$27:$B$46,2)</f>
        <v>3.56</v>
      </c>
      <c r="Q259" s="31">
        <f ca="1">VLOOKUP(N259,Coef!$A$27:$C$46,3)+O259/10-0.1</f>
        <v>3.6999999999999997</v>
      </c>
      <c r="R259" s="31">
        <f ca="1">IF(Q259+0.1&lt;P259,Q259+2,Q259)</f>
        <v>3.6999999999999997</v>
      </c>
      <c r="S259" s="72">
        <f t="shared" ca="1" si="142"/>
        <v>722795</v>
      </c>
      <c r="T259" s="72">
        <f t="shared" ca="1" si="143"/>
        <v>3792678.9999999995</v>
      </c>
      <c r="U259" s="72">
        <f t="shared" ca="1" si="144"/>
        <v>3792678.9999999995</v>
      </c>
      <c r="V259" s="72">
        <f t="shared" ref="V259:V322" ca="1" si="145">U259/(6366197.724*0.9996)</f>
        <v>0.59599102056910414</v>
      </c>
      <c r="W259" s="72">
        <f ca="1">(Coef!$J$9/(1+Coef!$J$8*(COS(V259))^2)^0.5)*Coef!$J$6</f>
        <v>6382320.525470118</v>
      </c>
      <c r="X259" s="72">
        <f t="shared" ref="X259:X322" ca="1" si="146">6*E259-183</f>
        <v>-9</v>
      </c>
      <c r="Y259" s="72">
        <f t="shared" ref="Y259:Y322" ca="1" si="147">(S259-500000)/W259</f>
        <v>3.4908149647277238E-2</v>
      </c>
      <c r="Z259" s="72">
        <f t="shared" ref="Z259:Z322" ca="1" si="148">SIN(2*V259)</f>
        <v>0.92910378838094487</v>
      </c>
      <c r="AA259" s="72">
        <f t="shared" ref="AA259:AA322" ca="1" si="149">Z259*(COS(V259))^2</f>
        <v>0.63635204736016271</v>
      </c>
      <c r="AB259" s="72">
        <f t="shared" ref="AB259:AB322" ca="1" si="150">V259+(Z259/2)</f>
        <v>1.0605429147595766</v>
      </c>
      <c r="AC259" s="72">
        <f t="shared" ref="AC259:AC322" ca="1" si="151">(3*AB259+AA259)/4</f>
        <v>0.95449519790972315</v>
      </c>
      <c r="AD259" s="72">
        <f t="shared" ref="AD259:AD322" ca="1" si="152">(5*AC259+AA259*(COS(V259))^2)/3</f>
        <v>1.7361065256440096</v>
      </c>
      <c r="AE259" s="72">
        <f ca="1">Coef!$J$6*Coef!$J$9*(V259-(Coef!$J$10*AB259)+(Coef!$J$11*AC259)-(Coef!$J$12*AD259))</f>
        <v>3778540.618372112</v>
      </c>
      <c r="AF259" s="72">
        <f t="shared" ref="AF259:AF322" ca="1" si="153">(U259-AE259)/W259</f>
        <v>2.2152415522637926E-3</v>
      </c>
      <c r="AG259" s="72">
        <f ca="1">((Coef!$J$8*Y259^2)/2)*(COS(V259))^2</f>
        <v>2.8124469871490408E-6</v>
      </c>
      <c r="AH259" s="72">
        <f t="shared" ref="AH259:AH322" ca="1" si="154">Y259*(1-(AG259/3))</f>
        <v>3.49081169215038E-2</v>
      </c>
      <c r="AI259" s="72">
        <f t="shared" ref="AI259:AI322" ca="1" si="155">AF259*(1-AG259)+V259</f>
        <v>0.59820625589111853</v>
      </c>
      <c r="AJ259" s="72">
        <f t="shared" ref="AJ259:AJ322" ca="1" si="156">(EXP(AH259)-EXP(-AH259))/2</f>
        <v>3.4915207056045783E-2</v>
      </c>
      <c r="AK259" s="72">
        <f t="shared" ref="AK259:AK322" ca="1" si="157">ATAN(AJ259/COS(AI259))</f>
        <v>4.2227353525258263E-2</v>
      </c>
      <c r="AL259" s="72">
        <f t="shared" ref="AL259:AL322" ca="1" si="158">ATAN(COS(AK259)*TAN(AI259))</f>
        <v>0.59779129119030905</v>
      </c>
      <c r="AM259" s="72">
        <f ca="1">V259+(1+Coef!$J$8*(COS(V259))^2-(3/2)*Coef!$J$8*SIN(V259)*COS(V259)*(AL259-V259))*(AL259-V259)</f>
        <v>0.59779958592108673</v>
      </c>
      <c r="AN259" s="34" t="str">
        <f t="shared" ref="AN259:AN322" ca="1" si="159">E259&amp;" "&amp;RIGHT(S259+1000000,6)&amp;" "&amp;RIGHT(T259+10000000,7)&amp;" "&amp;IF(AO259&lt;0,"S","N")</f>
        <v>29 722795 3792679 N</v>
      </c>
      <c r="AO259" s="33">
        <f t="shared" ref="AO259:AO322" ca="1" si="160">AM259/PI()*180</f>
        <v>34.251393267946497</v>
      </c>
      <c r="AP259" s="33">
        <f t="shared" ref="AP259:AP322" ca="1" si="161">AK259/PI()*180+X259</f>
        <v>-6.5805508629958229</v>
      </c>
      <c r="AQ259" s="72">
        <f ca="1">'MGRS to Dist'!BP259</f>
        <v>3166.9605894677188</v>
      </c>
      <c r="AR259" s="72">
        <f ca="1">'MGRS to Dist'!BT259</f>
        <v>334.65635604447306</v>
      </c>
      <c r="AS259" s="72">
        <f ca="1">'MGRS to Dist'!BU259</f>
        <v>154.64804458467952</v>
      </c>
      <c r="AT259" s="72">
        <f ca="1">'MGRS to Dist'!BV259</f>
        <v>334.64804458467961</v>
      </c>
    </row>
    <row r="260" spans="2:46" ht="16.5" customHeight="1">
      <c r="B260" s="30" t="s">
        <v>518</v>
      </c>
      <c r="C260" s="72" t="str">
        <f t="shared" ref="C260:C323" si="162">SUBSTITUTE(B260," ","")</f>
        <v>29SQT2325892136</v>
      </c>
      <c r="D260" s="72">
        <f t="array" aca="1" ref="D260" ca="1">MATCH(TRUE,ISERROR(VALUE(MID(C260,ROW(INDIRECT("1:"&amp;LEN(C260))),1))),0)</f>
        <v>3</v>
      </c>
      <c r="E260" s="72">
        <f t="shared" ref="E260:E323" ca="1" si="163">VALUE(LEFT(C260,D260-1))</f>
        <v>29</v>
      </c>
      <c r="F260" s="72" t="str">
        <f t="shared" ref="F260:F323" ca="1" si="164">MID(C260,D260,1)</f>
        <v>S</v>
      </c>
      <c r="G260" s="72" t="str">
        <f t="shared" ref="G260:G323" ca="1" si="165">MID(C260,D260+1,1)</f>
        <v>Q</v>
      </c>
      <c r="H260" s="72" t="str">
        <f t="shared" ref="H260:H323" ca="1" si="166">MID(C260,D260+2,1)</f>
        <v>T</v>
      </c>
      <c r="I260" s="72">
        <f t="shared" ref="I260:I323" ca="1" si="167">LEN(C260)-D260-2</f>
        <v>10</v>
      </c>
      <c r="J260" s="72">
        <f t="shared" ref="J260:J323" ca="1" si="168">VALUE(LEFT(RIGHT(C260,I260),I260/2))*10^(5-I260/2)</f>
        <v>23258</v>
      </c>
      <c r="K260" s="72">
        <f t="shared" ref="K260:K323" ca="1" si="169">VALUE(RIGHT(C260,I260/2))*10^(5-I260/2)</f>
        <v>92136</v>
      </c>
      <c r="L260" s="72">
        <f t="shared" ref="L260:L323" ca="1" si="170">E260*6-183*PI()/180</f>
        <v>170.80604746885038</v>
      </c>
      <c r="M260" s="72">
        <f ca="1">VLOOKUP(G260,Coef!$C$2:$F$25,4)</f>
        <v>7</v>
      </c>
      <c r="N260" s="31">
        <f ca="1">VLOOKUP(F260,Coef!$C$4:$D$23,2)</f>
        <v>15</v>
      </c>
      <c r="O260" s="31">
        <f ca="1">MOD(VLOOKUP(H260,Coef!$C$2:$G$21,5)+MOD(E260+1,2)*15,20)</f>
        <v>18</v>
      </c>
      <c r="P260" s="31">
        <f ca="1">VLOOKUP(N260,Coef!$A$27:$B$46,2)</f>
        <v>3.56</v>
      </c>
      <c r="Q260" s="31">
        <f ca="1">VLOOKUP(N260,Coef!$A$27:$C$46,3)+O260/10-0.1</f>
        <v>3.6999999999999997</v>
      </c>
      <c r="R260" s="31">
        <f ca="1">IF(Q260+0.1&lt;P260,Q260+2,Q260)</f>
        <v>3.6999999999999997</v>
      </c>
      <c r="S260" s="72">
        <f t="shared" ref="S260:S323" ca="1" si="171">M260*100000+J260</f>
        <v>723258</v>
      </c>
      <c r="T260" s="72">
        <f t="shared" ref="T260:T323" ca="1" si="172">R260*1000000+K260</f>
        <v>3792135.9999999995</v>
      </c>
      <c r="U260" s="72">
        <f t="shared" ca="1" si="144"/>
        <v>3792135.9999999995</v>
      </c>
      <c r="V260" s="72">
        <f t="shared" ca="1" si="145"/>
        <v>0.59590569219721479</v>
      </c>
      <c r="W260" s="72">
        <f ca="1">(Coef!$J$9/(1+Coef!$J$8*(COS(V260))^2)^0.5)*Coef!$J$6</f>
        <v>6382318.8283257773</v>
      </c>
      <c r="X260" s="72">
        <f t="shared" ca="1" si="146"/>
        <v>-9</v>
      </c>
      <c r="Y260" s="72">
        <f t="shared" ca="1" si="147"/>
        <v>3.4980703096364349E-2</v>
      </c>
      <c r="Z260" s="72">
        <f t="shared" ca="1" si="148"/>
        <v>0.9290406627321397</v>
      </c>
      <c r="AA260" s="72">
        <f t="shared" ca="1" si="149"/>
        <v>0.63638246283363631</v>
      </c>
      <c r="AB260" s="72">
        <f t="shared" ca="1" si="150"/>
        <v>1.0604260235632847</v>
      </c>
      <c r="AC260" s="72">
        <f t="shared" ca="1" si="151"/>
        <v>0.95441513338087258</v>
      </c>
      <c r="AD260" s="72">
        <f t="shared" ca="1" si="152"/>
        <v>1.7359968453773931</v>
      </c>
      <c r="AE260" s="72">
        <f ca="1">Coef!$J$6*Coef!$J$9*(V260-(Coef!$J$10*AB260)+(Coef!$J$11*AC260)-(Coef!$J$12*AD260))</f>
        <v>3777998.5278310832</v>
      </c>
      <c r="AF260" s="72">
        <f t="shared" ca="1" si="153"/>
        <v>2.2150996446890043E-3</v>
      </c>
      <c r="AG260" s="72">
        <f ca="1">((Coef!$J$8*Y260^2)/2)*(COS(V260))^2</f>
        <v>2.8244768593675037E-6</v>
      </c>
      <c r="AH260" s="72">
        <f t="shared" ca="1" si="154"/>
        <v>3.4980670162302212E-2</v>
      </c>
      <c r="AI260" s="72">
        <f t="shared" ca="1" si="155"/>
        <v>0.59812078558540616</v>
      </c>
      <c r="AJ260" s="72">
        <f t="shared" ca="1" si="156"/>
        <v>3.4987804599135197E-2</v>
      </c>
      <c r="AK260" s="72">
        <f t="shared" ca="1" si="157"/>
        <v>4.2312588653055462E-2</v>
      </c>
      <c r="AL260" s="72">
        <f t="shared" ca="1" si="158"/>
        <v>0.59770417179073421</v>
      </c>
      <c r="AM260" s="72">
        <f ca="1">V260+(1+Coef!$J$8*(COS(V260))^2-(3/2)*Coef!$J$8*SIN(V260)*COS(V260)*(AL260-V260))*(AL260-V260)</f>
        <v>0.59771245924642225</v>
      </c>
      <c r="AN260" s="34" t="str">
        <f t="shared" ca="1" si="159"/>
        <v>29 723258 3792136 N</v>
      </c>
      <c r="AO260" s="33">
        <f t="shared" ca="1" si="160"/>
        <v>34.246401277205209</v>
      </c>
      <c r="AP260" s="33">
        <f t="shared" ca="1" si="161"/>
        <v>-6.5756672499067852</v>
      </c>
      <c r="AQ260" s="72">
        <f ca="1">'MGRS to Dist'!BP260</f>
        <v>713.44300506977652</v>
      </c>
      <c r="AR260" s="72">
        <f ca="1">'MGRS to Dist'!BT260</f>
        <v>141.03772247905999</v>
      </c>
      <c r="AS260" s="72">
        <f ca="1">'MGRS to Dist'!BU260</f>
        <v>-38.959529077118198</v>
      </c>
      <c r="AT260" s="72">
        <f ca="1">'MGRS to Dist'!BV260</f>
        <v>141.04047092288181</v>
      </c>
    </row>
    <row r="261" spans="2:46" ht="16.5" customHeight="1">
      <c r="B261" s="30" t="s">
        <v>519</v>
      </c>
      <c r="C261" s="72" t="str">
        <f t="shared" si="162"/>
        <v>29SQT2268793752</v>
      </c>
      <c r="D261" s="72">
        <f t="array" aca="1" ref="D261" ca="1">MATCH(TRUE,ISERROR(VALUE(MID(C261,ROW(INDIRECT("1:"&amp;LEN(C261))),1))),0)</f>
        <v>3</v>
      </c>
      <c r="E261" s="72">
        <f t="shared" ca="1" si="163"/>
        <v>29</v>
      </c>
      <c r="F261" s="72" t="str">
        <f t="shared" ca="1" si="164"/>
        <v>S</v>
      </c>
      <c r="G261" s="72" t="str">
        <f t="shared" ca="1" si="165"/>
        <v>Q</v>
      </c>
      <c r="H261" s="72" t="str">
        <f t="shared" ca="1" si="166"/>
        <v>T</v>
      </c>
      <c r="I261" s="72">
        <f t="shared" ca="1" si="167"/>
        <v>10</v>
      </c>
      <c r="J261" s="72">
        <f t="shared" ca="1" si="168"/>
        <v>22687</v>
      </c>
      <c r="K261" s="72">
        <f t="shared" ca="1" si="169"/>
        <v>93752</v>
      </c>
      <c r="L261" s="72">
        <f t="shared" ca="1" si="170"/>
        <v>170.80604746885038</v>
      </c>
      <c r="M261" s="72">
        <f ca="1">VLOOKUP(G261,Coef!$C$2:$F$25,4)</f>
        <v>7</v>
      </c>
      <c r="N261" s="31">
        <f ca="1">VLOOKUP(F261,Coef!$C$4:$D$23,2)</f>
        <v>15</v>
      </c>
      <c r="O261" s="31">
        <f ca="1">MOD(VLOOKUP(H261,Coef!$C$2:$G$21,5)+MOD(E261+1,2)*15,20)</f>
        <v>18</v>
      </c>
      <c r="P261" s="31">
        <f ca="1">VLOOKUP(N261,Coef!$A$27:$B$46,2)</f>
        <v>3.56</v>
      </c>
      <c r="Q261" s="31">
        <f ca="1">VLOOKUP(N261,Coef!$A$27:$C$46,3)+O261/10-0.1</f>
        <v>3.6999999999999997</v>
      </c>
      <c r="R261" s="31">
        <f ca="1">IF(Q261+0.1&lt;P261,Q261+2,Q261)</f>
        <v>3.6999999999999997</v>
      </c>
      <c r="S261" s="72">
        <f t="shared" ca="1" si="171"/>
        <v>722687</v>
      </c>
      <c r="T261" s="72">
        <f t="shared" ca="1" si="172"/>
        <v>3793751.9999999995</v>
      </c>
      <c r="U261" s="72">
        <f t="shared" ca="1" si="144"/>
        <v>3793751.9999999995</v>
      </c>
      <c r="V261" s="72">
        <f t="shared" ca="1" si="145"/>
        <v>0.59615963446051723</v>
      </c>
      <c r="W261" s="72">
        <f ca="1">(Coef!$J$9/(1+Coef!$J$8*(COS(V261))^2)^0.5)*Coef!$J$6</f>
        <v>6382323.8794702785</v>
      </c>
      <c r="X261" s="72">
        <f t="shared" ca="1" si="146"/>
        <v>-9</v>
      </c>
      <c r="Y261" s="72">
        <f t="shared" ca="1" si="147"/>
        <v>3.4891209566519622E-2</v>
      </c>
      <c r="Z261" s="72">
        <f t="shared" ca="1" si="148"/>
        <v>0.92922844881624689</v>
      </c>
      <c r="AA261" s="72">
        <f t="shared" ca="1" si="149"/>
        <v>0.63629184596624699</v>
      </c>
      <c r="AB261" s="72">
        <f t="shared" ca="1" si="150"/>
        <v>1.0607738588686406</v>
      </c>
      <c r="AC261" s="72">
        <f t="shared" ca="1" si="151"/>
        <v>0.95465335564304232</v>
      </c>
      <c r="AD261" s="72">
        <f t="shared" ca="1" si="152"/>
        <v>1.7363231483482575</v>
      </c>
      <c r="AE261" s="72">
        <f ca="1">Coef!$J$6*Coef!$J$9*(V261-(Coef!$J$10*AB261)+(Coef!$J$11*AC261)-(Coef!$J$12*AD261))</f>
        <v>3779611.8224992463</v>
      </c>
      <c r="AF261" s="72">
        <f t="shared" ca="1" si="153"/>
        <v>2.2155217704067391E-3</v>
      </c>
      <c r="AG261" s="72">
        <f ca="1">((Coef!$J$8*Y261^2)/2)*(COS(V261))^2</f>
        <v>2.8090753126983415E-6</v>
      </c>
      <c r="AH261" s="72">
        <f t="shared" ca="1" si="154"/>
        <v>3.4891176895841147E-2</v>
      </c>
      <c r="AI261" s="72">
        <f t="shared" ca="1" si="155"/>
        <v>0.59837515000735642</v>
      </c>
      <c r="AJ261" s="72">
        <f t="shared" ca="1" si="156"/>
        <v>3.4898256712984299E-2</v>
      </c>
      <c r="AK261" s="72">
        <f t="shared" ca="1" si="157"/>
        <v>4.2211731193620733E-2</v>
      </c>
      <c r="AL261" s="72">
        <f t="shared" ca="1" si="158"/>
        <v>0.59796043726092196</v>
      </c>
      <c r="AM261" s="72">
        <f ca="1">V261+(1+Coef!$J$8*(COS(V261))^2-(3/2)*Coef!$J$8*SIN(V261)*COS(V261)*(AL261-V261))*(AL261-V261)</f>
        <v>0.59796873253573646</v>
      </c>
      <c r="AN261" s="34" t="str">
        <f t="shared" ca="1" si="159"/>
        <v>29 722687 3793752 N</v>
      </c>
      <c r="AO261" s="33">
        <f t="shared" ca="1" si="160"/>
        <v>34.261084655084851</v>
      </c>
      <c r="AP261" s="33">
        <f t="shared" ca="1" si="161"/>
        <v>-6.5814459566648074</v>
      </c>
      <c r="AQ261" s="72">
        <f ca="1">'MGRS to Dist'!BP261</f>
        <v>1713.5479598560419</v>
      </c>
      <c r="AR261" s="72">
        <f ca="1">'MGRS to Dist'!BT261</f>
        <v>341.98225646726053</v>
      </c>
      <c r="AS261" s="72">
        <f ca="1">'MGRS to Dist'!BU261</f>
        <v>161.97900387055978</v>
      </c>
      <c r="AT261" s="72">
        <f ca="1">'MGRS to Dist'!BV261</f>
        <v>341.97900387055984</v>
      </c>
    </row>
    <row r="262" spans="2:46" ht="16.5" customHeight="1">
      <c r="B262" s="30" t="s">
        <v>520</v>
      </c>
      <c r="C262" s="72" t="str">
        <f t="shared" si="162"/>
        <v>29SQT2160495394</v>
      </c>
      <c r="D262" s="72">
        <f t="array" aca="1" ref="D262" ca="1">MATCH(TRUE,ISERROR(VALUE(MID(C262,ROW(INDIRECT("1:"&amp;LEN(C262))),1))),0)</f>
        <v>3</v>
      </c>
      <c r="E262" s="72">
        <f t="shared" ca="1" si="163"/>
        <v>29</v>
      </c>
      <c r="F262" s="72" t="str">
        <f t="shared" ca="1" si="164"/>
        <v>S</v>
      </c>
      <c r="G262" s="72" t="str">
        <f t="shared" ca="1" si="165"/>
        <v>Q</v>
      </c>
      <c r="H262" s="72" t="str">
        <f t="shared" ca="1" si="166"/>
        <v>T</v>
      </c>
      <c r="I262" s="72">
        <f t="shared" ca="1" si="167"/>
        <v>10</v>
      </c>
      <c r="J262" s="72">
        <f t="shared" ca="1" si="168"/>
        <v>21604</v>
      </c>
      <c r="K262" s="72">
        <f t="shared" ca="1" si="169"/>
        <v>95394</v>
      </c>
      <c r="L262" s="72">
        <f t="shared" ca="1" si="170"/>
        <v>170.80604746885038</v>
      </c>
      <c r="M262" s="72">
        <f ca="1">VLOOKUP(G262,Coef!$C$2:$F$25,4)</f>
        <v>7</v>
      </c>
      <c r="N262" s="31">
        <f ca="1">VLOOKUP(F262,Coef!$C$4:$D$23,2)</f>
        <v>15</v>
      </c>
      <c r="O262" s="31">
        <f ca="1">MOD(VLOOKUP(H262,Coef!$C$2:$G$21,5)+MOD(E262+1,2)*15,20)</f>
        <v>18</v>
      </c>
      <c r="P262" s="31">
        <f ca="1">VLOOKUP(N262,Coef!$A$27:$B$46,2)</f>
        <v>3.56</v>
      </c>
      <c r="Q262" s="31">
        <f ca="1">VLOOKUP(N262,Coef!$A$27:$C$46,3)+O262/10-0.1</f>
        <v>3.6999999999999997</v>
      </c>
      <c r="R262" s="31">
        <f ca="1">IF(Q262+0.1&lt;P262,Q262+2,Q262)</f>
        <v>3.6999999999999997</v>
      </c>
      <c r="S262" s="72">
        <f t="shared" ca="1" si="171"/>
        <v>721604</v>
      </c>
      <c r="T262" s="72">
        <f t="shared" ca="1" si="172"/>
        <v>3795393.9999999995</v>
      </c>
      <c r="U262" s="72">
        <f t="shared" ca="1" si="144"/>
        <v>3795393.9999999995</v>
      </c>
      <c r="V262" s="72">
        <f t="shared" ca="1" si="145"/>
        <v>0.59641766242855099</v>
      </c>
      <c r="W262" s="72">
        <f ca="1">(Coef!$J$9/(1+Coef!$J$8*(COS(V262))^2)^0.5)*Coef!$J$6</f>
        <v>6382329.0129404552</v>
      </c>
      <c r="X262" s="72">
        <f t="shared" ca="1" si="146"/>
        <v>-9</v>
      </c>
      <c r="Y262" s="72">
        <f t="shared" ca="1" si="147"/>
        <v>3.4721494230505516E-2</v>
      </c>
      <c r="Z262" s="72">
        <f t="shared" ca="1" si="148"/>
        <v>0.92941901070379296</v>
      </c>
      <c r="AA262" s="72">
        <f t="shared" ca="1" si="149"/>
        <v>0.63619946696907692</v>
      </c>
      <c r="AB262" s="72">
        <f t="shared" ca="1" si="150"/>
        <v>1.0611271677804475</v>
      </c>
      <c r="AC262" s="72">
        <f t="shared" ca="1" si="151"/>
        <v>0.95489524257760494</v>
      </c>
      <c r="AD262" s="72">
        <f t="shared" ca="1" si="152"/>
        <v>1.7366543558992413</v>
      </c>
      <c r="AE262" s="72">
        <f ca="1">Coef!$J$6*Coef!$J$9*(V262-(Coef!$J$10*AB262)+(Coef!$J$11*AC262)-(Coef!$J$12*AD262))</f>
        <v>3781251.0775647964</v>
      </c>
      <c r="AF262" s="72">
        <f t="shared" ca="1" si="153"/>
        <v>2.2159500719138264E-3</v>
      </c>
      <c r="AG262" s="72">
        <f ca="1">((Coef!$J$8*Y262^2)/2)*(COS(V262))^2</f>
        <v>2.7808402115744666E-6</v>
      </c>
      <c r="AH262" s="72">
        <f t="shared" ca="1" si="154"/>
        <v>3.4721462045529727E-2</v>
      </c>
      <c r="AI262" s="72">
        <f t="shared" ca="1" si="155"/>
        <v>0.59863360633826179</v>
      </c>
      <c r="AJ262" s="72">
        <f t="shared" ca="1" si="156"/>
        <v>3.4728439049027116E-2</v>
      </c>
      <c r="AK262" s="72">
        <f t="shared" ca="1" si="157"/>
        <v>4.201396343342996E-2</v>
      </c>
      <c r="AL262" s="72">
        <f t="shared" ca="1" si="158"/>
        <v>0.59822268758465191</v>
      </c>
      <c r="AM262" s="72">
        <f ca="1">V262+(1+Coef!$J$8*(COS(V262))^2-(3/2)*Coef!$J$8*SIN(V262)*COS(V262)*(AL262-V262))*(AL262-V262)</f>
        <v>0.59823099935346891</v>
      </c>
      <c r="AN262" s="34" t="str">
        <f t="shared" ca="1" si="159"/>
        <v>29 721604 3795394 N</v>
      </c>
      <c r="AO262" s="33">
        <f t="shared" ca="1" si="160"/>
        <v>34.276111436847252</v>
      </c>
      <c r="AP262" s="33">
        <f t="shared" ca="1" si="161"/>
        <v>-6.5927772146474943</v>
      </c>
      <c r="AQ262" s="72">
        <f ca="1">'MGRS to Dist'!BP262</f>
        <v>1966.5810641135663</v>
      </c>
      <c r="AR262" s="72">
        <f ca="1">'MGRS to Dist'!BT262</f>
        <v>328.07329067040422</v>
      </c>
      <c r="AS262" s="72">
        <f ca="1">'MGRS to Dist'!BU262</f>
        <v>148.0669103425615</v>
      </c>
      <c r="AT262" s="72">
        <f ca="1">'MGRS to Dist'!BV262</f>
        <v>328.06691034256141</v>
      </c>
    </row>
    <row r="263" spans="2:46" ht="16.5" customHeight="1">
      <c r="B263" s="30" t="s">
        <v>521</v>
      </c>
      <c r="C263" s="72" t="str">
        <f t="shared" si="162"/>
        <v>29SQT2340593926</v>
      </c>
      <c r="D263" s="72">
        <f t="array" aca="1" ref="D263" ca="1">MATCH(TRUE,ISERROR(VALUE(MID(C263,ROW(INDIRECT("1:"&amp;LEN(C263))),1))),0)</f>
        <v>3</v>
      </c>
      <c r="E263" s="72">
        <f t="shared" ca="1" si="163"/>
        <v>29</v>
      </c>
      <c r="F263" s="72" t="str">
        <f t="shared" ca="1" si="164"/>
        <v>S</v>
      </c>
      <c r="G263" s="72" t="str">
        <f t="shared" ca="1" si="165"/>
        <v>Q</v>
      </c>
      <c r="H263" s="72" t="str">
        <f t="shared" ca="1" si="166"/>
        <v>T</v>
      </c>
      <c r="I263" s="72">
        <f t="shared" ca="1" si="167"/>
        <v>10</v>
      </c>
      <c r="J263" s="72">
        <f t="shared" ca="1" si="168"/>
        <v>23405</v>
      </c>
      <c r="K263" s="72">
        <f t="shared" ca="1" si="169"/>
        <v>93926</v>
      </c>
      <c r="L263" s="72">
        <f t="shared" ca="1" si="170"/>
        <v>170.80604746885038</v>
      </c>
      <c r="M263" s="72">
        <f ca="1">VLOOKUP(G263,Coef!$C$2:$F$25,4)</f>
        <v>7</v>
      </c>
      <c r="N263" s="31">
        <f ca="1">VLOOKUP(F263,Coef!$C$4:$D$23,2)</f>
        <v>15</v>
      </c>
      <c r="O263" s="31">
        <f ca="1">MOD(VLOOKUP(H263,Coef!$C$2:$G$21,5)+MOD(E263+1,2)*15,20)</f>
        <v>18</v>
      </c>
      <c r="P263" s="31">
        <f ca="1">VLOOKUP(N263,Coef!$A$27:$B$46,2)</f>
        <v>3.56</v>
      </c>
      <c r="Q263" s="31">
        <f ca="1">VLOOKUP(N263,Coef!$A$27:$C$46,3)+O263/10-0.1</f>
        <v>3.6999999999999997</v>
      </c>
      <c r="R263" s="31">
        <f ca="1">IF(Q263+0.1&lt;P263,Q263+2,Q263)</f>
        <v>3.6999999999999997</v>
      </c>
      <c r="S263" s="72">
        <f t="shared" ca="1" si="171"/>
        <v>723405</v>
      </c>
      <c r="T263" s="72">
        <f t="shared" ca="1" si="172"/>
        <v>3793925.9999999995</v>
      </c>
      <c r="U263" s="72">
        <f t="shared" ca="1" si="144"/>
        <v>3793925.9999999995</v>
      </c>
      <c r="V263" s="72">
        <f t="shared" ca="1" si="145"/>
        <v>0.59618697725371927</v>
      </c>
      <c r="W263" s="72">
        <f ca="1">(Coef!$J$9/(1+Coef!$J$8*(COS(V263))^2)^0.5)*Coef!$J$6</f>
        <v>6382324.4234050885</v>
      </c>
      <c r="X263" s="72">
        <f t="shared" ca="1" si="146"/>
        <v>-9</v>
      </c>
      <c r="Y263" s="72">
        <f t="shared" ca="1" si="147"/>
        <v>3.5003704791429155E-2</v>
      </c>
      <c r="Z263" s="72">
        <f t="shared" ca="1" si="148"/>
        <v>0.92924865406472668</v>
      </c>
      <c r="AA263" s="72">
        <f t="shared" ca="1" si="149"/>
        <v>0.63628207123916114</v>
      </c>
      <c r="AB263" s="72">
        <f t="shared" ca="1" si="150"/>
        <v>1.0608113042860827</v>
      </c>
      <c r="AC263" s="72">
        <f t="shared" ca="1" si="151"/>
        <v>0.95467899602435236</v>
      </c>
      <c r="AD263" s="72">
        <f t="shared" ca="1" si="152"/>
        <v>1.7363582623461087</v>
      </c>
      <c r="AE263" s="72">
        <f ca="1">Coef!$J$6*Coef!$J$9*(V263-(Coef!$J$10*AB263)+(Coef!$J$11*AC263)-(Coef!$J$12*AD263))</f>
        <v>3779785.5314357583</v>
      </c>
      <c r="AF263" s="72">
        <f t="shared" ca="1" si="153"/>
        <v>2.2155671862097211E-3</v>
      </c>
      <c r="AG263" s="72">
        <f ca="1">((Coef!$J$8*Y263^2)/2)*(COS(V263))^2</f>
        <v>2.8271134870999405E-6</v>
      </c>
      <c r="AH263" s="72">
        <f t="shared" ca="1" si="154"/>
        <v>3.5003671804947185E-2</v>
      </c>
      <c r="AI263" s="72">
        <f t="shared" ca="1" si="155"/>
        <v>0.59840253817626909</v>
      </c>
      <c r="AJ263" s="72">
        <f t="shared" ca="1" si="156"/>
        <v>3.5010820325421688E-2</v>
      </c>
      <c r="AK263" s="72">
        <f t="shared" ca="1" si="157"/>
        <v>4.2348511611573977E-2</v>
      </c>
      <c r="AL263" s="72">
        <f t="shared" ca="1" si="158"/>
        <v>0.59798512410683058</v>
      </c>
      <c r="AM263" s="72">
        <f ca="1">V263+(1+Coef!$J$8*(COS(V263))^2-(3/2)*Coef!$J$8*SIN(V263)*COS(V263)*(AL263-V263))*(AL263-V263)</f>
        <v>0.59799340686139768</v>
      </c>
      <c r="AN263" s="34" t="str">
        <f t="shared" ca="1" si="159"/>
        <v>29 723405 3793926 N</v>
      </c>
      <c r="AO263" s="33">
        <f t="shared" ca="1" si="160"/>
        <v>34.262498389807568</v>
      </c>
      <c r="AP263" s="33">
        <f t="shared" ca="1" si="161"/>
        <v>-6.573609015996051</v>
      </c>
      <c r="AQ263" s="72">
        <f ca="1">'MGRS to Dist'!BP263</f>
        <v>2323.0054826715318</v>
      </c>
      <c r="AR263" s="72">
        <f ca="1">'MGRS to Dist'!BT263</f>
        <v>130.66960654642526</v>
      </c>
      <c r="AS263" s="72">
        <f ca="1">'MGRS to Dist'!BU263</f>
        <v>-49.319600158928502</v>
      </c>
      <c r="AT263" s="72">
        <f ca="1">'MGRS to Dist'!BV263</f>
        <v>130.68039984107151</v>
      </c>
    </row>
    <row r="264" spans="2:46" ht="16.5" customHeight="1">
      <c r="B264" s="30" t="s">
        <v>522</v>
      </c>
      <c r="C264" s="72" t="str">
        <f t="shared" si="162"/>
        <v>29SQT2257793182</v>
      </c>
      <c r="D264" s="72">
        <f t="array" aca="1" ref="D264" ca="1">MATCH(TRUE,ISERROR(VALUE(MID(C264,ROW(INDIRECT("1:"&amp;LEN(C264))),1))),0)</f>
        <v>3</v>
      </c>
      <c r="E264" s="72">
        <f t="shared" ca="1" si="163"/>
        <v>29</v>
      </c>
      <c r="F264" s="72" t="str">
        <f t="shared" ca="1" si="164"/>
        <v>S</v>
      </c>
      <c r="G264" s="72" t="str">
        <f t="shared" ca="1" si="165"/>
        <v>Q</v>
      </c>
      <c r="H264" s="72" t="str">
        <f t="shared" ca="1" si="166"/>
        <v>T</v>
      </c>
      <c r="I264" s="72">
        <f t="shared" ca="1" si="167"/>
        <v>10</v>
      </c>
      <c r="J264" s="72">
        <f t="shared" ca="1" si="168"/>
        <v>22577</v>
      </c>
      <c r="K264" s="72">
        <f t="shared" ca="1" si="169"/>
        <v>93182</v>
      </c>
      <c r="L264" s="72">
        <f t="shared" ca="1" si="170"/>
        <v>170.80604746885038</v>
      </c>
      <c r="M264" s="72">
        <f ca="1">VLOOKUP(G264,Coef!$C$2:$F$25,4)</f>
        <v>7</v>
      </c>
      <c r="N264" s="31">
        <f ca="1">VLOOKUP(F264,Coef!$C$4:$D$23,2)</f>
        <v>15</v>
      </c>
      <c r="O264" s="31">
        <f ca="1">MOD(VLOOKUP(H264,Coef!$C$2:$G$21,5)+MOD(E264+1,2)*15,20)</f>
        <v>18</v>
      </c>
      <c r="P264" s="31">
        <f ca="1">VLOOKUP(N264,Coef!$A$27:$B$46,2)</f>
        <v>3.56</v>
      </c>
      <c r="Q264" s="31">
        <f ca="1">VLOOKUP(N264,Coef!$A$27:$C$46,3)+O264/10-0.1</f>
        <v>3.6999999999999997</v>
      </c>
      <c r="R264" s="31">
        <f ca="1">IF(Q264+0.1&lt;P264,Q264+2,Q264)</f>
        <v>3.6999999999999997</v>
      </c>
      <c r="S264" s="72">
        <f t="shared" ca="1" si="171"/>
        <v>722577</v>
      </c>
      <c r="T264" s="72">
        <f t="shared" ca="1" si="172"/>
        <v>3793181.9999999995</v>
      </c>
      <c r="U264" s="72">
        <f t="shared" ca="1" si="144"/>
        <v>3793181.9999999995</v>
      </c>
      <c r="V264" s="72">
        <f t="shared" ca="1" si="145"/>
        <v>0.59607006324140677</v>
      </c>
      <c r="W264" s="72">
        <f ca="1">(Coef!$J$9/(1+Coef!$J$8*(COS(V264))^2)^0.5)*Coef!$J$6</f>
        <v>6382322.0976986866</v>
      </c>
      <c r="X264" s="72">
        <f t="shared" ca="1" si="146"/>
        <v>-9</v>
      </c>
      <c r="Y264" s="72">
        <f t="shared" ca="1" si="147"/>
        <v>3.4873984200868832E-2</v>
      </c>
      <c r="Z264" s="72">
        <f t="shared" ca="1" si="148"/>
        <v>0.92916223974747547</v>
      </c>
      <c r="AA264" s="72">
        <f t="shared" ca="1" si="149"/>
        <v>0.63632384250919394</v>
      </c>
      <c r="AB264" s="72">
        <f t="shared" ca="1" si="150"/>
        <v>1.0606511831151444</v>
      </c>
      <c r="AC264" s="72">
        <f t="shared" ca="1" si="151"/>
        <v>0.95456934796365678</v>
      </c>
      <c r="AD264" s="72">
        <f t="shared" ca="1" si="152"/>
        <v>1.7362080923571053</v>
      </c>
      <c r="AE264" s="72">
        <f ca="1">Coef!$J$6*Coef!$J$9*(V264-(Coef!$J$10*AB264)+(Coef!$J$11*AC264)-(Coef!$J$12*AD264))</f>
        <v>3779042.7762941266</v>
      </c>
      <c r="AF264" s="72">
        <f t="shared" ca="1" si="153"/>
        <v>2.215372945682444E-3</v>
      </c>
      <c r="AG264" s="72">
        <f ca="1">((Coef!$J$8*Y264^2)/2)*(COS(V264))^2</f>
        <v>2.8066434803379726E-6</v>
      </c>
      <c r="AH264" s="72">
        <f t="shared" ca="1" si="154"/>
        <v>3.4873951574588703E-2</v>
      </c>
      <c r="AI264" s="72">
        <f t="shared" ca="1" si="155"/>
        <v>0.59828542996932721</v>
      </c>
      <c r="AJ264" s="72">
        <f t="shared" ca="1" si="156"/>
        <v>3.4881020910841276E-2</v>
      </c>
      <c r="AK264" s="72">
        <f t="shared" ca="1" si="157"/>
        <v>4.2188330794778364E-2</v>
      </c>
      <c r="AL264" s="72">
        <f t="shared" ca="1" si="158"/>
        <v>0.59787120617069789</v>
      </c>
      <c r="AM264" s="72">
        <f ca="1">V264+(1+Coef!$J$8*(COS(V264))^2-(3/2)*Coef!$J$8*SIN(V264)*COS(V264)*(AL264-V264))*(AL264-V264)</f>
        <v>0.59787950402080303</v>
      </c>
      <c r="AN264" s="34" t="str">
        <f t="shared" ca="1" si="159"/>
        <v>29 722577 3793182 N</v>
      </c>
      <c r="AO264" s="33">
        <f t="shared" ca="1" si="160"/>
        <v>34.255972237766947</v>
      </c>
      <c r="AP264" s="33">
        <f t="shared" ca="1" si="161"/>
        <v>-6.5827867007573975</v>
      </c>
      <c r="AQ264" s="72">
        <f ca="1">'MGRS to Dist'!BP264</f>
        <v>1112.9206642677213</v>
      </c>
      <c r="AR264" s="72">
        <f ca="1">'MGRS to Dist'!BT264</f>
        <v>229.29509975876741</v>
      </c>
      <c r="AS264" s="72">
        <f ca="1">'MGRS to Dist'!BU264</f>
        <v>49.289933289815927</v>
      </c>
      <c r="AT264" s="72">
        <f ca="1">'MGRS to Dist'!BV264</f>
        <v>229.28993328981596</v>
      </c>
    </row>
    <row r="265" spans="2:46" ht="16.5" customHeight="1">
      <c r="B265" s="30" t="s">
        <v>523</v>
      </c>
      <c r="C265" s="72" t="str">
        <f t="shared" si="162"/>
        <v>29SQT7151345699</v>
      </c>
      <c r="D265" s="72">
        <f t="array" aca="1" ref="D265" ca="1">MATCH(TRUE,ISERROR(VALUE(MID(C265,ROW(INDIRECT("1:"&amp;LEN(C265))),1))),0)</f>
        <v>3</v>
      </c>
      <c r="E265" s="72">
        <f t="shared" ca="1" si="163"/>
        <v>29</v>
      </c>
      <c r="F265" s="72" t="str">
        <f t="shared" ca="1" si="164"/>
        <v>S</v>
      </c>
      <c r="G265" s="72" t="str">
        <f t="shared" ca="1" si="165"/>
        <v>Q</v>
      </c>
      <c r="H265" s="72" t="str">
        <f t="shared" ca="1" si="166"/>
        <v>T</v>
      </c>
      <c r="I265" s="72">
        <f t="shared" ca="1" si="167"/>
        <v>10</v>
      </c>
      <c r="J265" s="72">
        <f t="shared" ca="1" si="168"/>
        <v>71513</v>
      </c>
      <c r="K265" s="72">
        <f t="shared" ca="1" si="169"/>
        <v>45699</v>
      </c>
      <c r="L265" s="72">
        <f t="shared" ca="1" si="170"/>
        <v>170.80604746885038</v>
      </c>
      <c r="M265" s="72">
        <f ca="1">VLOOKUP(G265,Coef!$C$2:$F$25,4)</f>
        <v>7</v>
      </c>
      <c r="N265" s="31">
        <f ca="1">VLOOKUP(F265,Coef!$C$4:$D$23,2)</f>
        <v>15</v>
      </c>
      <c r="O265" s="31">
        <f ca="1">MOD(VLOOKUP(H265,Coef!$C$2:$G$21,5)+MOD(E265+1,2)*15,20)</f>
        <v>18</v>
      </c>
      <c r="P265" s="31">
        <f ca="1">VLOOKUP(N265,Coef!$A$27:$B$46,2)</f>
        <v>3.56</v>
      </c>
      <c r="Q265" s="31">
        <f ca="1">VLOOKUP(N265,Coef!$A$27:$C$46,3)+O265/10-0.1</f>
        <v>3.6999999999999997</v>
      </c>
      <c r="R265" s="31">
        <f ca="1">IF(Q265+0.1&lt;P265,Q265+2,Q265)</f>
        <v>3.6999999999999997</v>
      </c>
      <c r="S265" s="72">
        <f t="shared" ca="1" si="171"/>
        <v>771513</v>
      </c>
      <c r="T265" s="72">
        <f t="shared" ca="1" si="172"/>
        <v>3745698.9999999995</v>
      </c>
      <c r="U265" s="72">
        <f t="shared" ca="1" si="144"/>
        <v>3745698.9999999995</v>
      </c>
      <c r="V265" s="72">
        <f t="shared" ca="1" si="145"/>
        <v>0.58860846640453168</v>
      </c>
      <c r="W265" s="72">
        <f ca="1">(Coef!$J$9/(1+Coef!$J$8*(COS(V265))^2)^0.5)*Coef!$J$6</f>
        <v>6382174.1264831405</v>
      </c>
      <c r="X265" s="72">
        <f t="shared" ca="1" si="146"/>
        <v>-9</v>
      </c>
      <c r="Y265" s="72">
        <f t="shared" ca="1" si="147"/>
        <v>4.254239928574554E-2</v>
      </c>
      <c r="Z265" s="72">
        <f t="shared" ca="1" si="148"/>
        <v>0.92354229364714291</v>
      </c>
      <c r="AA265" s="72">
        <f t="shared" ca="1" si="149"/>
        <v>0.6388588053672698</v>
      </c>
      <c r="AB265" s="72">
        <f t="shared" ca="1" si="150"/>
        <v>1.0503796132281031</v>
      </c>
      <c r="AC265" s="72">
        <f t="shared" ca="1" si="151"/>
        <v>0.94749941126289472</v>
      </c>
      <c r="AD265" s="72">
        <f t="shared" ca="1" si="152"/>
        <v>1.7264755148499813</v>
      </c>
      <c r="AE265" s="72">
        <f ca="1">Coef!$J$6*Coef!$J$9*(V265-(Coef!$J$10*AB265)+(Coef!$J$11*AC265)-(Coef!$J$12*AD265))</f>
        <v>3731640.9008098571</v>
      </c>
      <c r="AF265" s="72">
        <f t="shared" ca="1" si="153"/>
        <v>2.2027131995361435E-3</v>
      </c>
      <c r="AG265" s="72">
        <f ca="1">((Coef!$J$8*Y265^2)/2)*(COS(V265))^2</f>
        <v>4.2188057291132848E-6</v>
      </c>
      <c r="AH265" s="72">
        <f t="shared" ca="1" si="154"/>
        <v>4.2542339459706265E-2</v>
      </c>
      <c r="AI265" s="72">
        <f t="shared" ca="1" si="155"/>
        <v>0.59081117031124875</v>
      </c>
      <c r="AJ265" s="72">
        <f t="shared" ca="1" si="156"/>
        <v>4.2555173167769911E-2</v>
      </c>
      <c r="AK265" s="72">
        <f t="shared" ca="1" si="157"/>
        <v>5.1196321085119484E-2</v>
      </c>
      <c r="AL265" s="72">
        <f t="shared" ca="1" si="158"/>
        <v>0.59020478939989751</v>
      </c>
      <c r="AM265" s="72">
        <f ca="1">V265+(1+Coef!$J$8*(COS(V265))^2-(3/2)*Coef!$J$8*SIN(V265)*COS(V265)*(AL265-V265))*(AL265-V265)</f>
        <v>0.59021221961854253</v>
      </c>
      <c r="AN265" s="34" t="str">
        <f t="shared" ca="1" si="159"/>
        <v>29 771513 3745699 N</v>
      </c>
      <c r="AO265" s="33">
        <f t="shared" ca="1" si="160"/>
        <v>33.816669201190933</v>
      </c>
      <c r="AP265" s="33">
        <f t="shared" ca="1" si="161"/>
        <v>-6.0666668752260264</v>
      </c>
      <c r="AQ265" s="72">
        <f ca="1">'MGRS to Dist'!BP265</f>
        <v>68162.075110185469</v>
      </c>
      <c r="AR265" s="72">
        <f ca="1">'MGRS to Dist'!BT265</f>
        <v>135.62205394703096</v>
      </c>
      <c r="AS265" s="72">
        <f ca="1">'MGRS to Dist'!BU265</f>
        <v>-44.089060861150323</v>
      </c>
      <c r="AT265" s="72">
        <f ca="1">'MGRS to Dist'!BV265</f>
        <v>135.9109391388497</v>
      </c>
    </row>
    <row r="266" spans="2:46" ht="16.5" customHeight="1">
      <c r="B266" s="30" t="s">
        <v>524</v>
      </c>
      <c r="C266" s="72" t="str">
        <f t="shared" si="162"/>
        <v>30STB5020347084</v>
      </c>
      <c r="D266" s="72">
        <f t="array" aca="1" ref="D266" ca="1">MATCH(TRUE,ISERROR(VALUE(MID(C266,ROW(INDIRECT("1:"&amp;LEN(C266))),1))),0)</f>
        <v>3</v>
      </c>
      <c r="E266" s="72">
        <f t="shared" ca="1" si="163"/>
        <v>30</v>
      </c>
      <c r="F266" s="72" t="str">
        <f t="shared" ca="1" si="164"/>
        <v>S</v>
      </c>
      <c r="G266" s="72" t="str">
        <f t="shared" ca="1" si="165"/>
        <v>T</v>
      </c>
      <c r="H266" s="72" t="str">
        <f t="shared" ca="1" si="166"/>
        <v>B</v>
      </c>
      <c r="I266" s="72">
        <f t="shared" ca="1" si="167"/>
        <v>10</v>
      </c>
      <c r="J266" s="72">
        <f t="shared" ca="1" si="168"/>
        <v>50203</v>
      </c>
      <c r="K266" s="72">
        <f t="shared" ca="1" si="169"/>
        <v>47084</v>
      </c>
      <c r="L266" s="72">
        <f t="shared" ca="1" si="170"/>
        <v>176.80604746885038</v>
      </c>
      <c r="M266" s="72">
        <f ca="1">VLOOKUP(G266,Coef!$C$2:$F$25,4)</f>
        <v>2</v>
      </c>
      <c r="N266" s="31">
        <f ca="1">VLOOKUP(F266,Coef!$C$4:$D$23,2)</f>
        <v>15</v>
      </c>
      <c r="O266" s="31">
        <f ca="1">MOD(VLOOKUP(H266,Coef!$C$2:$G$21,5)+MOD(E266+1,2)*15,20)</f>
        <v>17</v>
      </c>
      <c r="P266" s="31">
        <f ca="1">VLOOKUP(N266,Coef!$A$27:$B$46,2)</f>
        <v>3.56</v>
      </c>
      <c r="Q266" s="31">
        <f ca="1">VLOOKUP(N266,Coef!$A$27:$C$46,3)+O266/10-0.1</f>
        <v>3.6</v>
      </c>
      <c r="R266" s="31">
        <f ca="1">IF(Q266+0.1&lt;P266,Q266+2,Q266)</f>
        <v>3.6</v>
      </c>
      <c r="S266" s="72">
        <f t="shared" ca="1" si="171"/>
        <v>250203</v>
      </c>
      <c r="T266" s="72">
        <f t="shared" ca="1" si="172"/>
        <v>3647084</v>
      </c>
      <c r="U266" s="72">
        <f t="shared" ca="1" si="144"/>
        <v>3647084</v>
      </c>
      <c r="V266" s="72">
        <f t="shared" ca="1" si="145"/>
        <v>0.57311185978598522</v>
      </c>
      <c r="W266" s="72">
        <f ca="1">(Coef!$J$9/(1+Coef!$J$8*(COS(V266))^2)^0.5)*Coef!$J$6</f>
        <v>6381869.8032998368</v>
      </c>
      <c r="X266" s="72">
        <f t="shared" ca="1" si="146"/>
        <v>-3</v>
      </c>
      <c r="Y266" s="72">
        <f t="shared" ca="1" si="147"/>
        <v>-3.9141663446477536E-2</v>
      </c>
      <c r="Z266" s="72">
        <f t="shared" ca="1" si="148"/>
        <v>0.91121487266536816</v>
      </c>
      <c r="AA266" s="72">
        <f t="shared" ca="1" si="149"/>
        <v>0.64328643300400334</v>
      </c>
      <c r="AB266" s="72">
        <f t="shared" ca="1" si="150"/>
        <v>1.0287192961186693</v>
      </c>
      <c r="AC266" s="72">
        <f t="shared" ca="1" si="151"/>
        <v>0.93236108034000287</v>
      </c>
      <c r="AD266" s="72">
        <f t="shared" ca="1" si="152"/>
        <v>1.7053145166342401</v>
      </c>
      <c r="AE266" s="72">
        <f ca="1">Coef!$J$6*Coef!$J$9*(V266-(Coef!$J$10*AB266)+(Coef!$J$11*AC266)-(Coef!$J$12*AD266))</f>
        <v>3633204.8611689885</v>
      </c>
      <c r="AF266" s="72">
        <f t="shared" ca="1" si="153"/>
        <v>2.1747762425104755E-3</v>
      </c>
      <c r="AG266" s="72">
        <f ca="1">((Coef!$J$8*Y266^2)/2)*(COS(V266))^2</f>
        <v>3.6446818280152781E-6</v>
      </c>
      <c r="AH266" s="72">
        <f t="shared" ca="1" si="154"/>
        <v>-3.914161589350771E-2</v>
      </c>
      <c r="AI266" s="72">
        <f t="shared" ca="1" si="155"/>
        <v>0.57528662810212827</v>
      </c>
      <c r="AJ266" s="72">
        <f t="shared" ca="1" si="156"/>
        <v>-3.9151611249588325E-2</v>
      </c>
      <c r="AK266" s="72">
        <f t="shared" ca="1" si="157"/>
        <v>-4.6628766756187719E-2</v>
      </c>
      <c r="AL266" s="72">
        <f t="shared" ca="1" si="158"/>
        <v>0.57479028875579818</v>
      </c>
      <c r="AM266" s="72">
        <f ca="1">V266+(1+Coef!$J$8*(COS(V266))^2-(3/2)*Coef!$J$8*SIN(V266)*COS(V266)*(AL266-V266))*(AL266-V266)</f>
        <v>0.57479826149960977</v>
      </c>
      <c r="AN266" s="34" t="str">
        <f t="shared" ca="1" si="159"/>
        <v>30 250203 3647084 N</v>
      </c>
      <c r="AO266" s="33">
        <f t="shared" ca="1" si="160"/>
        <v>32.933514455384675</v>
      </c>
      <c r="AP266" s="33">
        <f t="shared" ca="1" si="161"/>
        <v>-5.671631539029474</v>
      </c>
      <c r="AQ266" s="72">
        <f ca="1">'MGRS to Dist'!BP266</f>
        <v>104622.15524473776</v>
      </c>
      <c r="AR266" s="72">
        <f ca="1">'MGRS to Dist'!BT266</f>
        <v>159.40867502150286</v>
      </c>
      <c r="AS266" s="72">
        <f ca="1">'MGRS to Dist'!BU266</f>
        <v>-20.374001971681739</v>
      </c>
      <c r="AT266" s="72">
        <f ca="1">'MGRS to Dist'!BV266</f>
        <v>159.62599802831824</v>
      </c>
    </row>
    <row r="267" spans="2:46" ht="16.5" customHeight="1">
      <c r="B267" s="30" t="s">
        <v>525</v>
      </c>
      <c r="C267" s="72" t="str">
        <f t="shared" si="162"/>
        <v>30STD2772377111</v>
      </c>
      <c r="D267" s="72">
        <f t="array" aca="1" ref="D267" ca="1">MATCH(TRUE,ISERROR(VALUE(MID(C267,ROW(INDIRECT("1:"&amp;LEN(C267))),1))),0)</f>
        <v>3</v>
      </c>
      <c r="E267" s="72">
        <f t="shared" ca="1" si="163"/>
        <v>30</v>
      </c>
      <c r="F267" s="72" t="str">
        <f t="shared" ca="1" si="164"/>
        <v>S</v>
      </c>
      <c r="G267" s="72" t="str">
        <f t="shared" ca="1" si="165"/>
        <v>T</v>
      </c>
      <c r="H267" s="72" t="str">
        <f t="shared" ca="1" si="166"/>
        <v>D</v>
      </c>
      <c r="I267" s="72">
        <f t="shared" ca="1" si="167"/>
        <v>10</v>
      </c>
      <c r="J267" s="72">
        <f t="shared" ca="1" si="168"/>
        <v>27723</v>
      </c>
      <c r="K267" s="72">
        <f t="shared" ca="1" si="169"/>
        <v>77111</v>
      </c>
      <c r="L267" s="72">
        <f t="shared" ca="1" si="170"/>
        <v>176.80604746885038</v>
      </c>
      <c r="M267" s="72">
        <f ca="1">VLOOKUP(G267,Coef!$C$2:$F$25,4)</f>
        <v>2</v>
      </c>
      <c r="N267" s="31">
        <f ca="1">VLOOKUP(F267,Coef!$C$4:$D$23,2)</f>
        <v>15</v>
      </c>
      <c r="O267" s="31">
        <f ca="1">MOD(VLOOKUP(H267,Coef!$C$2:$G$21,5)+MOD(E267+1,2)*15,20)</f>
        <v>19</v>
      </c>
      <c r="P267" s="31">
        <f ca="1">VLOOKUP(N267,Coef!$A$27:$B$46,2)</f>
        <v>3.56</v>
      </c>
      <c r="Q267" s="31">
        <f ca="1">VLOOKUP(N267,Coef!$A$27:$C$46,3)+O267/10-0.1</f>
        <v>3.8</v>
      </c>
      <c r="R267" s="31">
        <f ca="1">IF(Q267+0.1&lt;P267,Q267+2,Q267)</f>
        <v>3.8</v>
      </c>
      <c r="S267" s="72">
        <f t="shared" ca="1" si="171"/>
        <v>227723</v>
      </c>
      <c r="T267" s="72">
        <f t="shared" ca="1" si="172"/>
        <v>3877111</v>
      </c>
      <c r="U267" s="72">
        <f t="shared" ca="1" si="144"/>
        <v>3877111</v>
      </c>
      <c r="V267" s="72">
        <f t="shared" ca="1" si="145"/>
        <v>0.60925887525669853</v>
      </c>
      <c r="W267" s="72">
        <f ca="1">(Coef!$J$9/(1+Coef!$J$8*(COS(V267))^2)^0.5)*Coef!$J$6</f>
        <v>6382585.8055988494</v>
      </c>
      <c r="X267" s="72">
        <f t="shared" ca="1" si="146"/>
        <v>-3</v>
      </c>
      <c r="Y267" s="72">
        <f t="shared" ca="1" si="147"/>
        <v>-4.2659355987217075E-2</v>
      </c>
      <c r="Z267" s="72">
        <f t="shared" ca="1" si="148"/>
        <v>0.93858895614424709</v>
      </c>
      <c r="AA267" s="72">
        <f t="shared" ca="1" si="149"/>
        <v>0.63121860014180819</v>
      </c>
      <c r="AB267" s="72">
        <f t="shared" ca="1" si="150"/>
        <v>1.0785533533288221</v>
      </c>
      <c r="AC267" s="72">
        <f t="shared" ca="1" si="151"/>
        <v>0.96671966503206863</v>
      </c>
      <c r="AD267" s="72">
        <f t="shared" ca="1" si="152"/>
        <v>1.7527015403603878</v>
      </c>
      <c r="AE267" s="72">
        <f ca="1">Coef!$J$6*Coef!$J$9*(V267-(Coef!$J$10*AB267)+(Coef!$J$11*AC267)-(Coef!$J$12*AD267))</f>
        <v>3862836.4850930707</v>
      </c>
      <c r="AF267" s="72">
        <f t="shared" ca="1" si="153"/>
        <v>2.2364783399241783E-3</v>
      </c>
      <c r="AG267" s="72">
        <f ca="1">((Coef!$J$8*Y267^2)/2)*(COS(V267))^2</f>
        <v>4.1241116059485699E-6</v>
      </c>
      <c r="AH267" s="72">
        <f t="shared" ca="1" si="154"/>
        <v>-4.2659297343235369E-2</v>
      </c>
      <c r="AI267" s="72">
        <f t="shared" ca="1" si="155"/>
        <v>0.61149534437313646</v>
      </c>
      <c r="AJ267" s="72">
        <f t="shared" ca="1" si="156"/>
        <v>-4.2672237196739238E-2</v>
      </c>
      <c r="AK267" s="72">
        <f t="shared" ca="1" si="157"/>
        <v>-5.2069079626559815E-2</v>
      </c>
      <c r="AL267" s="72">
        <f t="shared" ca="1" si="158"/>
        <v>0.61085799099743543</v>
      </c>
      <c r="AM267" s="72">
        <f ca="1">V267+(1+Coef!$J$8*(COS(V267))^2-(3/2)*Coef!$J$8*SIN(V267)*COS(V267)*(AL267-V267))*(AL267-V267)</f>
        <v>0.61086522675768051</v>
      </c>
      <c r="AN267" s="34" t="str">
        <f t="shared" ca="1" si="159"/>
        <v>30 227723 3877111 N</v>
      </c>
      <c r="AO267" s="33">
        <f t="shared" ca="1" si="160"/>
        <v>34.9999993445171</v>
      </c>
      <c r="AP267" s="33">
        <f t="shared" ca="1" si="161"/>
        <v>-5.9833385057324975</v>
      </c>
      <c r="AQ267" s="72">
        <f ca="1">'MGRS to Dist'!BP267</f>
        <v>231021.08378256482</v>
      </c>
      <c r="AR267" s="72">
        <f ca="1">'MGRS to Dist'!BT267</f>
        <v>352.95601704244575</v>
      </c>
      <c r="AS267" s="72">
        <f ca="1">'MGRS to Dist'!BU267</f>
        <v>172.78183406449256</v>
      </c>
      <c r="AT267" s="72">
        <f ca="1">'MGRS to Dist'!BV267</f>
        <v>352.78183406449261</v>
      </c>
    </row>
    <row r="268" spans="2:46" ht="16.5" customHeight="1">
      <c r="B268" s="30" t="s">
        <v>526</v>
      </c>
      <c r="C268" s="72" t="str">
        <f t="shared" si="162"/>
        <v>29SNS8752146479</v>
      </c>
      <c r="D268" s="72">
        <f t="array" aca="1" ref="D268" ca="1">MATCH(TRUE,ISERROR(VALUE(MID(C268,ROW(INDIRECT("1:"&amp;LEN(C268))),1))),0)</f>
        <v>3</v>
      </c>
      <c r="E268" s="72">
        <f t="shared" ca="1" si="163"/>
        <v>29</v>
      </c>
      <c r="F268" s="72" t="str">
        <f t="shared" ca="1" si="164"/>
        <v>S</v>
      </c>
      <c r="G268" s="72" t="str">
        <f t="shared" ca="1" si="165"/>
        <v>N</v>
      </c>
      <c r="H268" s="72" t="str">
        <f t="shared" ca="1" si="166"/>
        <v>S</v>
      </c>
      <c r="I268" s="72">
        <f t="shared" ca="1" si="167"/>
        <v>10</v>
      </c>
      <c r="J268" s="72">
        <f t="shared" ca="1" si="168"/>
        <v>87521</v>
      </c>
      <c r="K268" s="72">
        <f t="shared" ca="1" si="169"/>
        <v>46479</v>
      </c>
      <c r="L268" s="72">
        <f t="shared" ca="1" si="170"/>
        <v>170.80604746885038</v>
      </c>
      <c r="M268" s="72">
        <f ca="1">VLOOKUP(G268,Coef!$C$2:$F$25,4)</f>
        <v>5</v>
      </c>
      <c r="N268" s="31">
        <f ca="1">VLOOKUP(F268,Coef!$C$4:$D$23,2)</f>
        <v>15</v>
      </c>
      <c r="O268" s="31">
        <f ca="1">MOD(VLOOKUP(H268,Coef!$C$2:$G$21,5)+MOD(E268+1,2)*15,20)</f>
        <v>17</v>
      </c>
      <c r="P268" s="31">
        <f ca="1">VLOOKUP(N268,Coef!$A$27:$B$46,2)</f>
        <v>3.56</v>
      </c>
      <c r="Q268" s="31">
        <f ca="1">VLOOKUP(N268,Coef!$A$27:$C$46,3)+O268/10-0.1</f>
        <v>3.6</v>
      </c>
      <c r="R268" s="31">
        <f ca="1">IF(Q268+0.1&lt;P268,Q268+2,Q268)</f>
        <v>3.6</v>
      </c>
      <c r="S268" s="72">
        <f t="shared" ca="1" si="171"/>
        <v>587521</v>
      </c>
      <c r="T268" s="72">
        <f t="shared" ca="1" si="172"/>
        <v>3646479</v>
      </c>
      <c r="U268" s="72">
        <f t="shared" ca="1" si="144"/>
        <v>3646479</v>
      </c>
      <c r="V268" s="72">
        <f t="shared" ca="1" si="145"/>
        <v>0.57301678857973648</v>
      </c>
      <c r="W268" s="72">
        <f ca="1">(Coef!$J$9/(1+Coef!$J$8*(COS(V268))^2)^0.5)*Coef!$J$6</f>
        <v>6381867.9491921738</v>
      </c>
      <c r="X268" s="72">
        <f t="shared" ca="1" si="146"/>
        <v>-9</v>
      </c>
      <c r="Y268" s="72">
        <f t="shared" ca="1" si="147"/>
        <v>1.371400986306502E-2</v>
      </c>
      <c r="Z268" s="72">
        <f t="shared" ca="1" si="148"/>
        <v>0.91113653056875354</v>
      </c>
      <c r="AA268" s="72">
        <f t="shared" ca="1" si="149"/>
        <v>0.64331005480746406</v>
      </c>
      <c r="AB268" s="72">
        <f t="shared" ca="1" si="150"/>
        <v>1.0285850538641133</v>
      </c>
      <c r="AC268" s="72">
        <f t="shared" ca="1" si="151"/>
        <v>0.93226630409995093</v>
      </c>
      <c r="AD268" s="72">
        <f t="shared" ca="1" si="152"/>
        <v>1.7051806908769276</v>
      </c>
      <c r="AE268" s="72">
        <f ca="1">Coef!$J$6*Coef!$J$9*(V268-(Coef!$J$10*AB268)+(Coef!$J$11*AC268)-(Coef!$J$12*AD268))</f>
        <v>3632601.0024451544</v>
      </c>
      <c r="AF268" s="72">
        <f t="shared" ca="1" si="153"/>
        <v>2.1745980432895575E-3</v>
      </c>
      <c r="AG268" s="72">
        <f ca="1">((Coef!$J$8*Y268^2)/2)*(COS(V268))^2</f>
        <v>4.4746932316711897E-7</v>
      </c>
      <c r="AH268" s="72">
        <f t="shared" ca="1" si="154"/>
        <v>1.3714007817532115E-2</v>
      </c>
      <c r="AI268" s="72">
        <f t="shared" ca="1" si="155"/>
        <v>0.57519138564996009</v>
      </c>
      <c r="AJ268" s="72">
        <f t="shared" ca="1" si="156"/>
        <v>1.3714437696316084E-2</v>
      </c>
      <c r="AK268" s="72">
        <f t="shared" ca="1" si="157"/>
        <v>1.6342997770828892E-2</v>
      </c>
      <c r="AL268" s="72">
        <f t="shared" ca="1" si="158"/>
        <v>0.5751304258154305</v>
      </c>
      <c r="AM268" s="72">
        <f ca="1">V268+(1+Coef!$J$8*(COS(V268))^2-(3/2)*Coef!$J$8*SIN(V268)*COS(V268)*(AL268-V268))*(AL268-V268)</f>
        <v>0.5751404628509329</v>
      </c>
      <c r="AN268" s="34" t="str">
        <f t="shared" ca="1" si="159"/>
        <v>29 587521 3646479 N</v>
      </c>
      <c r="AO268" s="33">
        <f t="shared" ca="1" si="160"/>
        <v>32.953121148559163</v>
      </c>
      <c r="AP268" s="33">
        <f t="shared" ca="1" si="161"/>
        <v>-8.0636152031397916</v>
      </c>
      <c r="AQ268" s="72">
        <f ca="1">'MGRS to Dist'!BP268</f>
        <v>297480.10859515663</v>
      </c>
      <c r="AR268" s="72">
        <f ca="1">'MGRS to Dist'!BT268</f>
        <v>220.71012207208574</v>
      </c>
      <c r="AS268" s="72">
        <f ca="1">'MGRS to Dist'!BU268</f>
        <v>39.547278423971804</v>
      </c>
      <c r="AT268" s="72">
        <f ca="1">'MGRS to Dist'!BV268</f>
        <v>219.54727842397187</v>
      </c>
    </row>
    <row r="269" spans="2:46" ht="16.5" customHeight="1">
      <c r="B269" s="30" t="s">
        <v>527</v>
      </c>
      <c r="C269" s="72" t="str">
        <f t="shared" si="162"/>
        <v>29SPT3558607775</v>
      </c>
      <c r="D269" s="72">
        <f t="array" aca="1" ref="D269" ca="1">MATCH(TRUE,ISERROR(VALUE(MID(C269,ROW(INDIRECT("1:"&amp;LEN(C269))),1))),0)</f>
        <v>3</v>
      </c>
      <c r="E269" s="72">
        <f t="shared" ca="1" si="163"/>
        <v>29</v>
      </c>
      <c r="F269" s="72" t="str">
        <f t="shared" ca="1" si="164"/>
        <v>S</v>
      </c>
      <c r="G269" s="72" t="str">
        <f t="shared" ca="1" si="165"/>
        <v>P</v>
      </c>
      <c r="H269" s="72" t="str">
        <f t="shared" ca="1" si="166"/>
        <v>T</v>
      </c>
      <c r="I269" s="72">
        <f t="shared" ca="1" si="167"/>
        <v>10</v>
      </c>
      <c r="J269" s="72">
        <f t="shared" ca="1" si="168"/>
        <v>35586</v>
      </c>
      <c r="K269" s="72">
        <f t="shared" ca="1" si="169"/>
        <v>7775</v>
      </c>
      <c r="L269" s="72">
        <f t="shared" ca="1" si="170"/>
        <v>170.80604746885038</v>
      </c>
      <c r="M269" s="72">
        <f ca="1">VLOOKUP(G269,Coef!$C$2:$F$25,4)</f>
        <v>6</v>
      </c>
      <c r="N269" s="31">
        <f ca="1">VLOOKUP(F269,Coef!$C$4:$D$23,2)</f>
        <v>15</v>
      </c>
      <c r="O269" s="31">
        <f ca="1">MOD(VLOOKUP(H269,Coef!$C$2:$G$21,5)+MOD(E269+1,2)*15,20)</f>
        <v>18</v>
      </c>
      <c r="P269" s="31">
        <f ca="1">VLOOKUP(N269,Coef!$A$27:$B$46,2)</f>
        <v>3.56</v>
      </c>
      <c r="Q269" s="31">
        <f ca="1">VLOOKUP(N269,Coef!$A$27:$C$46,3)+O269/10-0.1</f>
        <v>3.6999999999999997</v>
      </c>
      <c r="R269" s="31">
        <f ca="1">IF(Q269+0.1&lt;P269,Q269+2,Q269)</f>
        <v>3.6999999999999997</v>
      </c>
      <c r="S269" s="72">
        <f t="shared" ca="1" si="171"/>
        <v>635586</v>
      </c>
      <c r="T269" s="72">
        <f t="shared" ca="1" si="172"/>
        <v>3707774.9999999995</v>
      </c>
      <c r="U269" s="72">
        <f t="shared" ca="1" si="144"/>
        <v>3707774.9999999995</v>
      </c>
      <c r="V269" s="72">
        <f t="shared" ca="1" si="145"/>
        <v>0.58264899462638675</v>
      </c>
      <c r="W269" s="72">
        <f ca="1">(Coef!$J$9/(1+Coef!$J$8*(COS(V269))^2)^0.5)*Coef!$J$6</f>
        <v>6382056.6063325666</v>
      </c>
      <c r="X269" s="72">
        <f t="shared" ca="1" si="146"/>
        <v>-9</v>
      </c>
      <c r="Y269" s="72">
        <f t="shared" ca="1" si="147"/>
        <v>2.1244875807818035E-2</v>
      </c>
      <c r="Z269" s="72">
        <f t="shared" ca="1" si="148"/>
        <v>0.91890592870822541</v>
      </c>
      <c r="AA269" s="72">
        <f t="shared" ca="1" si="149"/>
        <v>0.64069646946055059</v>
      </c>
      <c r="AB269" s="72">
        <f t="shared" ca="1" si="150"/>
        <v>1.0421019589804994</v>
      </c>
      <c r="AC269" s="72">
        <f t="shared" ca="1" si="151"/>
        <v>0.94175058660051225</v>
      </c>
      <c r="AD269" s="72">
        <f t="shared" ca="1" si="152"/>
        <v>1.7184903644406848</v>
      </c>
      <c r="AE269" s="72">
        <f ca="1">Coef!$J$6*Coef!$J$9*(V269-(Coef!$J$10*AB269)+(Coef!$J$11*AC269)-(Coef!$J$12*AD269))</f>
        <v>3693784.0556310331</v>
      </c>
      <c r="AF269" s="72">
        <f t="shared" ca="1" si="153"/>
        <v>2.1922313185194784E-3</v>
      </c>
      <c r="AG269" s="72">
        <f ca="1">((Coef!$J$8*Y269^2)/2)*(COS(V269))^2</f>
        <v>1.0604425433131427E-6</v>
      </c>
      <c r="AH269" s="72">
        <f t="shared" ca="1" si="154"/>
        <v>2.1244868298161322E-2</v>
      </c>
      <c r="AI269" s="72">
        <f t="shared" ca="1" si="155"/>
        <v>0.58484122362017088</v>
      </c>
      <c r="AJ269" s="72">
        <f t="shared" ca="1" si="156"/>
        <v>2.1246466459718893E-2</v>
      </c>
      <c r="AK269" s="72">
        <f t="shared" ca="1" si="157"/>
        <v>2.5475984753561443E-2</v>
      </c>
      <c r="AL269" s="72">
        <f t="shared" ca="1" si="158"/>
        <v>0.58469183931326352</v>
      </c>
      <c r="AM269" s="72">
        <f ca="1">V269+(1+Coef!$J$8*(COS(V269))^2-(3/2)*Coef!$J$8*SIN(V269)*COS(V269)*(AL269-V269))*(AL269-V269)</f>
        <v>0.58470141932996389</v>
      </c>
      <c r="AN269" s="34" t="str">
        <f t="shared" ca="1" si="159"/>
        <v>29 635586 3707775 N</v>
      </c>
      <c r="AO269" s="33">
        <f t="shared" ca="1" si="160"/>
        <v>33.500923602915904</v>
      </c>
      <c r="AP269" s="33">
        <f t="shared" ca="1" si="161"/>
        <v>-7.5403335946812966</v>
      </c>
      <c r="AQ269" s="72">
        <f ca="1">'MGRS to Dist'!BP269</f>
        <v>77912.821450096497</v>
      </c>
      <c r="AR269" s="72">
        <f ca="1">'MGRS to Dist'!BT269</f>
        <v>38.483957304777277</v>
      </c>
      <c r="AS269" s="72">
        <f ca="1">'MGRS to Dist'!BU269</f>
        <v>-141.22930178244488</v>
      </c>
      <c r="AT269" s="72">
        <f ca="1">'MGRS to Dist'!BV269</f>
        <v>38.77069821755515</v>
      </c>
    </row>
    <row r="270" spans="2:46" ht="16.5" customHeight="1">
      <c r="B270" s="30" t="s">
        <v>528</v>
      </c>
      <c r="C270" s="72" t="str">
        <f t="shared" si="162"/>
        <v>29RNQ8207469221</v>
      </c>
      <c r="D270" s="72">
        <f t="array" aca="1" ref="D270" ca="1">MATCH(TRUE,ISERROR(VALUE(MID(C270,ROW(INDIRECT("1:"&amp;LEN(C270))),1))),0)</f>
        <v>3</v>
      </c>
      <c r="E270" s="72">
        <f t="shared" ca="1" si="163"/>
        <v>29</v>
      </c>
      <c r="F270" s="72" t="str">
        <f t="shared" ca="1" si="164"/>
        <v>R</v>
      </c>
      <c r="G270" s="72" t="str">
        <f t="shared" ca="1" si="165"/>
        <v>N</v>
      </c>
      <c r="H270" s="72" t="str">
        <f t="shared" ca="1" si="166"/>
        <v>Q</v>
      </c>
      <c r="I270" s="72">
        <f t="shared" ca="1" si="167"/>
        <v>10</v>
      </c>
      <c r="J270" s="72">
        <f t="shared" ca="1" si="168"/>
        <v>82074</v>
      </c>
      <c r="K270" s="72">
        <f t="shared" ca="1" si="169"/>
        <v>69221</v>
      </c>
      <c r="L270" s="72">
        <f t="shared" ca="1" si="170"/>
        <v>170.80604746885038</v>
      </c>
      <c r="M270" s="72">
        <f ca="1">VLOOKUP(G270,Coef!$C$2:$F$25,4)</f>
        <v>5</v>
      </c>
      <c r="N270" s="31">
        <f ca="1">VLOOKUP(F270,Coef!$C$4:$D$23,2)</f>
        <v>14</v>
      </c>
      <c r="O270" s="31">
        <f ca="1">MOD(VLOOKUP(H270,Coef!$C$2:$G$21,5)+MOD(E270+1,2)*15,20)</f>
        <v>15</v>
      </c>
      <c r="P270" s="31">
        <f ca="1">VLOOKUP(N270,Coef!$A$27:$B$46,2)</f>
        <v>2.67</v>
      </c>
      <c r="Q270" s="31">
        <f ca="1">VLOOKUP(N270,Coef!$A$27:$C$46,3)+O270/10-0.1</f>
        <v>3.4</v>
      </c>
      <c r="R270" s="31">
        <f ca="1">IF(Q270+0.1&lt;P270,Q270+2,Q270)</f>
        <v>3.4</v>
      </c>
      <c r="S270" s="72">
        <f t="shared" ca="1" si="171"/>
        <v>582074</v>
      </c>
      <c r="T270" s="72">
        <f t="shared" ca="1" si="172"/>
        <v>3469221</v>
      </c>
      <c r="U270" s="72">
        <f t="shared" ca="1" si="144"/>
        <v>3469221</v>
      </c>
      <c r="V270" s="72">
        <f t="shared" ca="1" si="145"/>
        <v>0.54516202514628009</v>
      </c>
      <c r="W270" s="72">
        <f ca="1">(Coef!$J$9/(1+Coef!$J$8*(COS(V270))^2)^0.5)*Coef!$J$6</f>
        <v>6381331.9310814263</v>
      </c>
      <c r="X270" s="72">
        <f t="shared" ca="1" si="146"/>
        <v>-9</v>
      </c>
      <c r="Y270" s="72">
        <f t="shared" ca="1" si="147"/>
        <v>1.2861578254571559E-2</v>
      </c>
      <c r="Z270" s="72">
        <f t="shared" ca="1" si="148"/>
        <v>0.88677673641358346</v>
      </c>
      <c r="AA270" s="72">
        <f t="shared" ca="1" si="149"/>
        <v>0.64832159891010077</v>
      </c>
      <c r="AB270" s="72">
        <f t="shared" ca="1" si="150"/>
        <v>0.98855039335307182</v>
      </c>
      <c r="AC270" s="72">
        <f t="shared" ca="1" si="151"/>
        <v>0.90349319474232903</v>
      </c>
      <c r="AD270" s="72">
        <f t="shared" ca="1" si="152"/>
        <v>1.6638177521218414</v>
      </c>
      <c r="AE270" s="72">
        <f ca="1">Coef!$J$6*Coef!$J$9*(V270-(Coef!$J$10*AB270)+(Coef!$J$11*AC270)-(Coef!$J$12*AD270))</f>
        <v>3455699.8505219067</v>
      </c>
      <c r="AF270" s="72">
        <f t="shared" ca="1" si="153"/>
        <v>2.1188600787613102E-3</v>
      </c>
      <c r="AG270" s="72">
        <f ca="1">((Coef!$J$8*Y270^2)/2)*(COS(V270))^2</f>
        <v>4.0753245438683524E-7</v>
      </c>
      <c r="AH270" s="72">
        <f t="shared" ca="1" si="154"/>
        <v>1.2861576507401374E-2</v>
      </c>
      <c r="AI270" s="72">
        <f t="shared" ca="1" si="155"/>
        <v>0.5472808843615371</v>
      </c>
      <c r="AJ270" s="72">
        <f t="shared" ca="1" si="156"/>
        <v>1.2861931104320656E-2</v>
      </c>
      <c r="AK270" s="72">
        <f t="shared" ca="1" si="157"/>
        <v>1.506068251811956E-2</v>
      </c>
      <c r="AL270" s="72">
        <f t="shared" ca="1" si="158"/>
        <v>0.54723048755359638</v>
      </c>
      <c r="AM270" s="72">
        <f ca="1">V270+(1+Coef!$J$8*(COS(V270))^2-(3/2)*Coef!$J$8*SIN(V270)*COS(V270)*(AL270-V270))*(AL270-V270)</f>
        <v>0.54724066018535711</v>
      </c>
      <c r="AN270" s="34" t="str">
        <f t="shared" ca="1" si="159"/>
        <v>29 582074 3469221 N</v>
      </c>
      <c r="AO270" s="33">
        <f t="shared" ca="1" si="160"/>
        <v>31.354580206573832</v>
      </c>
      <c r="AP270" s="33">
        <f t="shared" ca="1" si="161"/>
        <v>-8.1370864551252886</v>
      </c>
      <c r="AQ270" s="72">
        <f ca="1">'MGRS to Dist'!BP270</f>
        <v>244543.67126958643</v>
      </c>
      <c r="AR270" s="72">
        <f ca="1">'MGRS to Dist'!BT270</f>
        <v>193.367970822806</v>
      </c>
      <c r="AS270" s="72">
        <f ca="1">'MGRS to Dist'!BU270</f>
        <v>13.0479124377832</v>
      </c>
      <c r="AT270" s="72">
        <f ca="1">'MGRS to Dist'!BV270</f>
        <v>193.04791243778322</v>
      </c>
    </row>
    <row r="271" spans="2:46" ht="16.5" customHeight="1">
      <c r="B271" s="30" t="s">
        <v>529</v>
      </c>
      <c r="C271" s="72" t="str">
        <f t="shared" si="162"/>
        <v>29SQT2926589519</v>
      </c>
      <c r="D271" s="72">
        <f t="array" aca="1" ref="D271" ca="1">MATCH(TRUE,ISERROR(VALUE(MID(C271,ROW(INDIRECT("1:"&amp;LEN(C271))),1))),0)</f>
        <v>3</v>
      </c>
      <c r="E271" s="72">
        <f t="shared" ca="1" si="163"/>
        <v>29</v>
      </c>
      <c r="F271" s="72" t="str">
        <f t="shared" ca="1" si="164"/>
        <v>S</v>
      </c>
      <c r="G271" s="72" t="str">
        <f t="shared" ca="1" si="165"/>
        <v>Q</v>
      </c>
      <c r="H271" s="72" t="str">
        <f t="shared" ca="1" si="166"/>
        <v>T</v>
      </c>
      <c r="I271" s="72">
        <f t="shared" ca="1" si="167"/>
        <v>10</v>
      </c>
      <c r="J271" s="72">
        <f t="shared" ca="1" si="168"/>
        <v>29265</v>
      </c>
      <c r="K271" s="72">
        <f t="shared" ca="1" si="169"/>
        <v>89519</v>
      </c>
      <c r="L271" s="72">
        <f t="shared" ca="1" si="170"/>
        <v>170.80604746885038</v>
      </c>
      <c r="M271" s="72">
        <f ca="1">VLOOKUP(G271,Coef!$C$2:$F$25,4)</f>
        <v>7</v>
      </c>
      <c r="N271" s="31">
        <f ca="1">VLOOKUP(F271,Coef!$C$4:$D$23,2)</f>
        <v>15</v>
      </c>
      <c r="O271" s="31">
        <f ca="1">MOD(VLOOKUP(H271,Coef!$C$2:$G$21,5)+MOD(E271+1,2)*15,20)</f>
        <v>18</v>
      </c>
      <c r="P271" s="31">
        <f ca="1">VLOOKUP(N271,Coef!$A$27:$B$46,2)</f>
        <v>3.56</v>
      </c>
      <c r="Q271" s="31">
        <f ca="1">VLOOKUP(N271,Coef!$A$27:$C$46,3)+O271/10-0.1</f>
        <v>3.6999999999999997</v>
      </c>
      <c r="R271" s="31">
        <f ca="1">IF(Q271+0.1&lt;P271,Q271+2,Q271)</f>
        <v>3.6999999999999997</v>
      </c>
      <c r="S271" s="72">
        <f t="shared" ca="1" si="171"/>
        <v>729265</v>
      </c>
      <c r="T271" s="72">
        <f t="shared" ca="1" si="172"/>
        <v>3789518.9999999995</v>
      </c>
      <c r="U271" s="72">
        <f t="shared" ca="1" si="144"/>
        <v>3789518.9999999995</v>
      </c>
      <c r="V271" s="72">
        <f t="shared" ca="1" si="145"/>
        <v>0.5954944503017553</v>
      </c>
      <c r="W271" s="72">
        <f ca="1">(Coef!$J$9/(1+Coef!$J$8*(COS(V271))^2)^0.5)*Coef!$J$6</f>
        <v>6382310.6505399952</v>
      </c>
      <c r="X271" s="72">
        <f t="shared" ca="1" si="146"/>
        <v>-9</v>
      </c>
      <c r="Y271" s="72">
        <f t="shared" ca="1" si="147"/>
        <v>3.5921943094481358E-2</v>
      </c>
      <c r="Z271" s="72">
        <f t="shared" ca="1" si="148"/>
        <v>0.92873604792394493</v>
      </c>
      <c r="AA271" s="72">
        <f t="shared" ca="1" si="149"/>
        <v>0.63652858025151859</v>
      </c>
      <c r="AB271" s="72">
        <f t="shared" ca="1" si="150"/>
        <v>1.0598624742637277</v>
      </c>
      <c r="AC271" s="72">
        <f t="shared" ca="1" si="151"/>
        <v>0.95402900076067543</v>
      </c>
      <c r="AD271" s="72">
        <f t="shared" ca="1" si="152"/>
        <v>1.7354677047880624</v>
      </c>
      <c r="AE271" s="72">
        <f ca="1">Coef!$J$6*Coef!$J$9*(V271-(Coef!$J$10*AB271)+(Coef!$J$11*AC271)-(Coef!$J$12*AD271))</f>
        <v>3775385.917051604</v>
      </c>
      <c r="AF271" s="72">
        <f t="shared" ca="1" si="153"/>
        <v>2.2144147664137507E-3</v>
      </c>
      <c r="AG271" s="72">
        <f ca="1">((Coef!$J$8*Y271^2)/2)*(COS(V271))^2</f>
        <v>2.9801815307765598E-6</v>
      </c>
      <c r="AH271" s="72">
        <f t="shared" ca="1" si="154"/>
        <v>3.5921907409844238E-2</v>
      </c>
      <c r="AI271" s="72">
        <f t="shared" ca="1" si="155"/>
        <v>0.59770885846881106</v>
      </c>
      <c r="AJ271" s="72">
        <f t="shared" ca="1" si="156"/>
        <v>3.5929633413997075E-2</v>
      </c>
      <c r="AK271" s="72">
        <f t="shared" ca="1" si="157"/>
        <v>4.3438004259024325E-2</v>
      </c>
      <c r="AL271" s="72">
        <f t="shared" ca="1" si="158"/>
        <v>0.59726992737331863</v>
      </c>
      <c r="AM271" s="72">
        <f ca="1">V271+(1+Coef!$J$8*(COS(V271))^2-(3/2)*Coef!$J$8*SIN(V271)*COS(V271)*(AL271-V271))*(AL271-V271)</f>
        <v>0.59727811360015237</v>
      </c>
      <c r="AN271" s="34" t="str">
        <f t="shared" ca="1" si="159"/>
        <v>29 729265 3789519 N</v>
      </c>
      <c r="AO271" s="33">
        <f t="shared" ca="1" si="160"/>
        <v>34.221515104824071</v>
      </c>
      <c r="AP271" s="33">
        <f t="shared" ca="1" si="161"/>
        <v>-6.5111856854866108</v>
      </c>
      <c r="AQ271" s="72">
        <f ca="1">'MGRS to Dist'!BP271</f>
        <v>352527.18656821753</v>
      </c>
      <c r="AR271" s="72">
        <f ca="1">'MGRS to Dist'!BT271</f>
        <v>25.053710204450908</v>
      </c>
      <c r="AS271" s="72">
        <f ca="1">'MGRS to Dist'!BU271</f>
        <v>-154.06549372220107</v>
      </c>
      <c r="AT271" s="72">
        <f ca="1">'MGRS to Dist'!BV271</f>
        <v>25.934506277798903</v>
      </c>
    </row>
    <row r="272" spans="2:46" ht="16.5" customHeight="1">
      <c r="B272" s="30" t="s">
        <v>530</v>
      </c>
      <c r="C272" s="72" t="str">
        <f t="shared" si="162"/>
        <v>29SQU5946998944</v>
      </c>
      <c r="D272" s="72">
        <f t="array" aca="1" ref="D272" ca="1">MATCH(TRUE,ISERROR(VALUE(MID(C272,ROW(INDIRECT("1:"&amp;LEN(C272))),1))),0)</f>
        <v>3</v>
      </c>
      <c r="E272" s="72">
        <f t="shared" ca="1" si="163"/>
        <v>29</v>
      </c>
      <c r="F272" s="72" t="str">
        <f t="shared" ca="1" si="164"/>
        <v>S</v>
      </c>
      <c r="G272" s="72" t="str">
        <f t="shared" ca="1" si="165"/>
        <v>Q</v>
      </c>
      <c r="H272" s="72" t="str">
        <f t="shared" ca="1" si="166"/>
        <v>U</v>
      </c>
      <c r="I272" s="72">
        <f t="shared" ca="1" si="167"/>
        <v>10</v>
      </c>
      <c r="J272" s="72">
        <f t="shared" ca="1" si="168"/>
        <v>59469</v>
      </c>
      <c r="K272" s="72">
        <f t="shared" ca="1" si="169"/>
        <v>98944</v>
      </c>
      <c r="L272" s="72">
        <f t="shared" ca="1" si="170"/>
        <v>170.80604746885038</v>
      </c>
      <c r="M272" s="72">
        <f ca="1">VLOOKUP(G272,Coef!$C$2:$F$25,4)</f>
        <v>7</v>
      </c>
      <c r="N272" s="31">
        <f ca="1">VLOOKUP(F272,Coef!$C$4:$D$23,2)</f>
        <v>15</v>
      </c>
      <c r="O272" s="31">
        <f ca="1">MOD(VLOOKUP(H272,Coef!$C$2:$G$21,5)+MOD(E272+1,2)*15,20)</f>
        <v>19</v>
      </c>
      <c r="P272" s="31">
        <f ca="1">VLOOKUP(N272,Coef!$A$27:$B$46,2)</f>
        <v>3.56</v>
      </c>
      <c r="Q272" s="31">
        <f ca="1">VLOOKUP(N272,Coef!$A$27:$C$46,3)+O272/10-0.1</f>
        <v>3.8</v>
      </c>
      <c r="R272" s="31">
        <f ca="1">IF(Q272+0.1&lt;P272,Q272+2,Q272)</f>
        <v>3.8</v>
      </c>
      <c r="S272" s="72">
        <f t="shared" ca="1" si="171"/>
        <v>759469</v>
      </c>
      <c r="T272" s="72">
        <f t="shared" ca="1" si="172"/>
        <v>3898944</v>
      </c>
      <c r="U272" s="72">
        <f t="shared" ca="1" si="144"/>
        <v>3898944</v>
      </c>
      <c r="V272" s="72">
        <f t="shared" ca="1" si="145"/>
        <v>0.61268976723360591</v>
      </c>
      <c r="W272" s="72">
        <f ca="1">(Coef!$J$9/(1+Coef!$J$8*(COS(V272))^2)^0.5)*Coef!$J$6</f>
        <v>6382654.8397036539</v>
      </c>
      <c r="X272" s="72">
        <f t="shared" ca="1" si="146"/>
        <v>-9</v>
      </c>
      <c r="Y272" s="72">
        <f t="shared" ca="1" si="147"/>
        <v>4.0652206098621982E-2</v>
      </c>
      <c r="Z272" s="72">
        <f t="shared" ca="1" si="148"/>
        <v>0.94093441309041148</v>
      </c>
      <c r="AA272" s="72">
        <f t="shared" ca="1" si="149"/>
        <v>0.62976217150469438</v>
      </c>
      <c r="AB272" s="72">
        <f t="shared" ca="1" si="150"/>
        <v>1.0831569737788116</v>
      </c>
      <c r="AC272" s="72">
        <f t="shared" ca="1" si="151"/>
        <v>0.96980827321028229</v>
      </c>
      <c r="AD272" s="72">
        <f t="shared" ca="1" si="152"/>
        <v>1.7568458954140029</v>
      </c>
      <c r="AE272" s="72">
        <f ca="1">Coef!$J$6*Coef!$J$9*(V272-(Coef!$J$10*AB272)+(Coef!$J$11*AC272)-(Coef!$J$12*AD272))</f>
        <v>3884635.9977020365</v>
      </c>
      <c r="AF272" s="72">
        <f t="shared" ca="1" si="153"/>
        <v>2.2417007745679386E-3</v>
      </c>
      <c r="AG272" s="72">
        <f ca="1">((Coef!$J$8*Y272^2)/2)*(COS(V272))^2</f>
        <v>3.7272019698406517E-6</v>
      </c>
      <c r="AH272" s="72">
        <f t="shared" ca="1" si="154"/>
        <v>4.0652155592294431E-2</v>
      </c>
      <c r="AI272" s="72">
        <f t="shared" ca="1" si="155"/>
        <v>0.6149314596529023</v>
      </c>
      <c r="AJ272" s="72">
        <f t="shared" ca="1" si="156"/>
        <v>4.0663353461039609E-2</v>
      </c>
      <c r="AK272" s="72">
        <f t="shared" ca="1" si="157"/>
        <v>4.9741876378805082E-2</v>
      </c>
      <c r="AL272" s="72">
        <f t="shared" ca="1" si="158"/>
        <v>0.61434837899438199</v>
      </c>
      <c r="AM272" s="72">
        <f ca="1">V272+(1+Coef!$J$8*(COS(V272))^2-(3/2)*Coef!$J$8*SIN(V272)*COS(V272)*(AL272-V272))*(AL272-V272)</f>
        <v>0.61435584742331384</v>
      </c>
      <c r="AN272" s="34" t="str">
        <f t="shared" ca="1" si="159"/>
        <v>29 759469 3898944 N</v>
      </c>
      <c r="AO272" s="33">
        <f t="shared" ca="1" si="160"/>
        <v>35.199997176539036</v>
      </c>
      <c r="AP272" s="33">
        <f t="shared" ca="1" si="161"/>
        <v>-6.1500004184329864</v>
      </c>
      <c r="AQ272" s="72">
        <f ca="1">'MGRS to Dist'!BP272</f>
        <v>113478.76291084527</v>
      </c>
      <c r="AR272" s="72">
        <f ca="1">'MGRS to Dist'!BT272</f>
        <v>16.777147643604394</v>
      </c>
      <c r="AS272" s="72">
        <f ca="1">'MGRS to Dist'!BU272</f>
        <v>-163.01717327912135</v>
      </c>
      <c r="AT272" s="72">
        <f ca="1">'MGRS to Dist'!BV272</f>
        <v>16.982826720878677</v>
      </c>
    </row>
    <row r="273" spans="2:46" ht="16.5" customHeight="1">
      <c r="B273" s="30" t="s">
        <v>531</v>
      </c>
      <c r="C273" s="72" t="str">
        <f t="shared" si="162"/>
        <v>29SPT2752716665</v>
      </c>
      <c r="D273" s="72">
        <f t="array" aca="1" ref="D273" ca="1">MATCH(TRUE,ISERROR(VALUE(MID(C273,ROW(INDIRECT("1:"&amp;LEN(C273))),1))),0)</f>
        <v>3</v>
      </c>
      <c r="E273" s="72">
        <f t="shared" ca="1" si="163"/>
        <v>29</v>
      </c>
      <c r="F273" s="72" t="str">
        <f t="shared" ca="1" si="164"/>
        <v>S</v>
      </c>
      <c r="G273" s="72" t="str">
        <f t="shared" ca="1" si="165"/>
        <v>P</v>
      </c>
      <c r="H273" s="72" t="str">
        <f t="shared" ca="1" si="166"/>
        <v>T</v>
      </c>
      <c r="I273" s="72">
        <f t="shared" ca="1" si="167"/>
        <v>10</v>
      </c>
      <c r="J273" s="72">
        <f t="shared" ca="1" si="168"/>
        <v>27527</v>
      </c>
      <c r="K273" s="72">
        <f t="shared" ca="1" si="169"/>
        <v>16665</v>
      </c>
      <c r="L273" s="72">
        <f t="shared" ca="1" si="170"/>
        <v>170.80604746885038</v>
      </c>
      <c r="M273" s="72">
        <f ca="1">VLOOKUP(G273,Coef!$C$2:$F$25,4)</f>
        <v>6</v>
      </c>
      <c r="N273" s="31">
        <f ca="1">VLOOKUP(F273,Coef!$C$4:$D$23,2)</f>
        <v>15</v>
      </c>
      <c r="O273" s="31">
        <f ca="1">MOD(VLOOKUP(H273,Coef!$C$2:$G$21,5)+MOD(E273+1,2)*15,20)</f>
        <v>18</v>
      </c>
      <c r="P273" s="31">
        <f ca="1">VLOOKUP(N273,Coef!$A$27:$B$46,2)</f>
        <v>3.56</v>
      </c>
      <c r="Q273" s="31">
        <f ca="1">VLOOKUP(N273,Coef!$A$27:$C$46,3)+O273/10-0.1</f>
        <v>3.6999999999999997</v>
      </c>
      <c r="R273" s="31">
        <f ca="1">IF(Q273+0.1&lt;P273,Q273+2,Q273)</f>
        <v>3.6999999999999997</v>
      </c>
      <c r="S273" s="72">
        <f t="shared" ca="1" si="171"/>
        <v>627527</v>
      </c>
      <c r="T273" s="72">
        <f t="shared" ca="1" si="172"/>
        <v>3716664.9999999995</v>
      </c>
      <c r="U273" s="72">
        <f t="shared" ca="1" si="144"/>
        <v>3716664.9999999995</v>
      </c>
      <c r="V273" s="72">
        <f t="shared" ca="1" si="145"/>
        <v>0.58404599135952961</v>
      </c>
      <c r="W273" s="72">
        <f ca="1">(Coef!$J$9/(1+Coef!$J$8*(COS(V273))^2)^0.5)*Coef!$J$6</f>
        <v>6382084.1011727452</v>
      </c>
      <c r="X273" s="72">
        <f t="shared" ca="1" si="146"/>
        <v>-9</v>
      </c>
      <c r="Y273" s="72">
        <f t="shared" ca="1" si="147"/>
        <v>1.9982030631117219E-2</v>
      </c>
      <c r="Z273" s="72">
        <f t="shared" ca="1" si="148"/>
        <v>0.92000450602241279</v>
      </c>
      <c r="AA273" s="72">
        <f t="shared" ca="1" si="149"/>
        <v>0.6402807152967136</v>
      </c>
      <c r="AB273" s="72">
        <f t="shared" ca="1" si="150"/>
        <v>1.044048244370736</v>
      </c>
      <c r="AC273" s="72">
        <f t="shared" ca="1" si="151"/>
        <v>0.94310636210223031</v>
      </c>
      <c r="AD273" s="72">
        <f t="shared" ca="1" si="152"/>
        <v>1.720379221790276</v>
      </c>
      <c r="AE273" s="72">
        <f ca="1">Coef!$J$6*Coef!$J$9*(V273-(Coef!$J$10*AB273)+(Coef!$J$11*AC273)-(Coef!$J$12*AD273))</f>
        <v>3702658.1258810493</v>
      </c>
      <c r="AF273" s="72">
        <f t="shared" ca="1" si="153"/>
        <v>2.1947178847700195E-3</v>
      </c>
      <c r="AG273" s="72">
        <f ca="1">((Coef!$J$8*Y273^2)/2)*(COS(V273))^2</f>
        <v>9.3639088989365198E-7</v>
      </c>
      <c r="AH273" s="72">
        <f t="shared" ca="1" si="154"/>
        <v>1.9982024394120071E-2</v>
      </c>
      <c r="AI273" s="72">
        <f t="shared" ca="1" si="155"/>
        <v>0.58624070718918575</v>
      </c>
      <c r="AJ273" s="72">
        <f t="shared" ca="1" si="156"/>
        <v>1.9983354162109834E-2</v>
      </c>
      <c r="AK273" s="72">
        <f t="shared" ca="1" si="157"/>
        <v>2.3984262684802492E-2</v>
      </c>
      <c r="AL273" s="72">
        <f t="shared" ca="1" si="158"/>
        <v>0.58610814879402562</v>
      </c>
      <c r="AM273" s="72">
        <f ca="1">V273+(1+Coef!$J$8*(COS(V273))^2-(3/2)*Coef!$J$8*SIN(V273)*COS(V273)*(AL273-V273))*(AL273-V273)</f>
        <v>0.58611780131864066</v>
      </c>
      <c r="AN273" s="34" t="str">
        <f t="shared" ca="1" si="159"/>
        <v>29 627527 3716665 N</v>
      </c>
      <c r="AO273" s="33">
        <f t="shared" ca="1" si="160"/>
        <v>33.582076313045427</v>
      </c>
      <c r="AP273" s="33">
        <f t="shared" ca="1" si="161"/>
        <v>-7.6258029734277084</v>
      </c>
      <c r="AQ273" s="72">
        <f ca="1">'MGRS to Dist'!BP273</f>
        <v>225003.09512113259</v>
      </c>
      <c r="AR273" s="72">
        <f ca="1">'MGRS to Dist'!BT273</f>
        <v>217.38865281313809</v>
      </c>
      <c r="AS273" s="72">
        <f ca="1">'MGRS to Dist'!BU273</f>
        <v>36.554949093409896</v>
      </c>
      <c r="AT273" s="72">
        <f ca="1">'MGRS to Dist'!BV273</f>
        <v>216.55494909340996</v>
      </c>
    </row>
    <row r="274" spans="2:46" ht="16.5" customHeight="1">
      <c r="B274" s="30" t="s">
        <v>532</v>
      </c>
      <c r="C274" s="72" t="str">
        <f t="shared" si="162"/>
        <v>29SPT2975817728</v>
      </c>
      <c r="D274" s="72">
        <f t="array" aca="1" ref="D274" ca="1">MATCH(TRUE,ISERROR(VALUE(MID(C274,ROW(INDIRECT("1:"&amp;LEN(C274))),1))),0)</f>
        <v>3</v>
      </c>
      <c r="E274" s="72">
        <f t="shared" ca="1" si="163"/>
        <v>29</v>
      </c>
      <c r="F274" s="72" t="str">
        <f t="shared" ca="1" si="164"/>
        <v>S</v>
      </c>
      <c r="G274" s="72" t="str">
        <f t="shared" ca="1" si="165"/>
        <v>P</v>
      </c>
      <c r="H274" s="72" t="str">
        <f t="shared" ca="1" si="166"/>
        <v>T</v>
      </c>
      <c r="I274" s="72">
        <f t="shared" ca="1" si="167"/>
        <v>10</v>
      </c>
      <c r="J274" s="72">
        <f t="shared" ca="1" si="168"/>
        <v>29758</v>
      </c>
      <c r="K274" s="72">
        <f t="shared" ca="1" si="169"/>
        <v>17728</v>
      </c>
      <c r="L274" s="72">
        <f t="shared" ca="1" si="170"/>
        <v>170.80604746885038</v>
      </c>
      <c r="M274" s="72">
        <f ca="1">VLOOKUP(G274,Coef!$C$2:$F$25,4)</f>
        <v>6</v>
      </c>
      <c r="N274" s="31">
        <f ca="1">VLOOKUP(F274,Coef!$C$4:$D$23,2)</f>
        <v>15</v>
      </c>
      <c r="O274" s="31">
        <f ca="1">MOD(VLOOKUP(H274,Coef!$C$2:$G$21,5)+MOD(E274+1,2)*15,20)</f>
        <v>18</v>
      </c>
      <c r="P274" s="31">
        <f ca="1">VLOOKUP(N274,Coef!$A$27:$B$46,2)</f>
        <v>3.56</v>
      </c>
      <c r="Q274" s="31">
        <f ca="1">VLOOKUP(N274,Coef!$A$27:$C$46,3)+O274/10-0.1</f>
        <v>3.6999999999999997</v>
      </c>
      <c r="R274" s="31">
        <f ca="1">IF(Q274+0.1&lt;P274,Q274+2,Q274)</f>
        <v>3.6999999999999997</v>
      </c>
      <c r="S274" s="72">
        <f t="shared" ca="1" si="171"/>
        <v>629758</v>
      </c>
      <c r="T274" s="72">
        <f t="shared" ca="1" si="172"/>
        <v>3717727.9999999995</v>
      </c>
      <c r="U274" s="72">
        <f t="shared" ca="1" si="144"/>
        <v>3717727.9999999995</v>
      </c>
      <c r="V274" s="72">
        <f t="shared" ca="1" si="145"/>
        <v>0.58421303382604606</v>
      </c>
      <c r="W274" s="72">
        <f ca="1">(Coef!$J$9/(1+Coef!$J$8*(COS(V274))^2)^0.5)*Coef!$J$6</f>
        <v>6382087.3910207236</v>
      </c>
      <c r="X274" s="72">
        <f t="shared" ca="1" si="146"/>
        <v>-9</v>
      </c>
      <c r="Y274" s="72">
        <f t="shared" ca="1" si="147"/>
        <v>2.0331592479063038E-2</v>
      </c>
      <c r="Z274" s="72">
        <f t="shared" ca="1" si="148"/>
        <v>0.92013538516267357</v>
      </c>
      <c r="AA274" s="72">
        <f t="shared" ca="1" si="149"/>
        <v>0.6402303848419747</v>
      </c>
      <c r="AB274" s="72">
        <f t="shared" ca="1" si="150"/>
        <v>1.0442807264073828</v>
      </c>
      <c r="AC274" s="72">
        <f t="shared" ca="1" si="151"/>
        <v>0.94326814101603074</v>
      </c>
      <c r="AD274" s="72">
        <f t="shared" ca="1" si="152"/>
        <v>1.7206043782577118</v>
      </c>
      <c r="AE274" s="72">
        <f ca="1">Coef!$J$6*Coef!$J$9*(V274-(Coef!$J$10*AB274)+(Coef!$J$11*AC274)-(Coef!$J$12*AD274))</f>
        <v>3703719.2287990302</v>
      </c>
      <c r="AF274" s="72">
        <f t="shared" ca="1" si="153"/>
        <v>2.195014004458633E-3</v>
      </c>
      <c r="AG274" s="72">
        <f ca="1">((Coef!$J$8*Y274^2)/2)*(COS(V274))^2</f>
        <v>9.6922545958999878E-7</v>
      </c>
      <c r="AH274" s="72">
        <f t="shared" ca="1" si="154"/>
        <v>2.0331585910430685E-2</v>
      </c>
      <c r="AI274" s="72">
        <f t="shared" ca="1" si="155"/>
        <v>0.58640804570304128</v>
      </c>
      <c r="AJ274" s="72">
        <f t="shared" ca="1" si="156"/>
        <v>2.0332986695466515E-2</v>
      </c>
      <c r="AK274" s="72">
        <f t="shared" ca="1" si="157"/>
        <v>2.4406442354803503E-2</v>
      </c>
      <c r="AL274" s="72">
        <f t="shared" ca="1" si="158"/>
        <v>0.58627076002799683</v>
      </c>
      <c r="AM274" s="72">
        <f ca="1">V274+(1+Coef!$J$8*(COS(V274))^2-(3/2)*Coef!$J$8*SIN(V274)*COS(V274)*(AL274-V274))*(AL274-V274)</f>
        <v>0.58628038971915752</v>
      </c>
      <c r="AN274" s="34" t="str">
        <f t="shared" ca="1" si="159"/>
        <v>29 629758 3717728 N</v>
      </c>
      <c r="AO274" s="33">
        <f t="shared" ca="1" si="160"/>
        <v>33.591391942192821</v>
      </c>
      <c r="AP274" s="33">
        <f t="shared" ca="1" si="161"/>
        <v>-7.6016138601404251</v>
      </c>
      <c r="AQ274" s="72">
        <f ca="1">'MGRS to Dist'!BP274</f>
        <v>2471.7856639868314</v>
      </c>
      <c r="AR274" s="72">
        <f ca="1">'MGRS to Dist'!BT274</f>
        <v>65.182328492374666</v>
      </c>
      <c r="AS274" s="72">
        <f ca="1">'MGRS to Dist'!BU274</f>
        <v>-114.80429012176866</v>
      </c>
      <c r="AT274" s="72">
        <f ca="1">'MGRS to Dist'!BV274</f>
        <v>65.195709878231355</v>
      </c>
    </row>
    <row r="275" spans="2:46" ht="16.5" customHeight="1">
      <c r="B275" s="30" t="s">
        <v>533</v>
      </c>
      <c r="C275" s="72" t="str">
        <f t="shared" si="162"/>
        <v>29SPT2938317879</v>
      </c>
      <c r="D275" s="72">
        <f t="array" aca="1" ref="D275" ca="1">MATCH(TRUE,ISERROR(VALUE(MID(C275,ROW(INDIRECT("1:"&amp;LEN(C275))),1))),0)</f>
        <v>3</v>
      </c>
      <c r="E275" s="72">
        <f t="shared" ca="1" si="163"/>
        <v>29</v>
      </c>
      <c r="F275" s="72" t="str">
        <f t="shared" ca="1" si="164"/>
        <v>S</v>
      </c>
      <c r="G275" s="72" t="str">
        <f t="shared" ca="1" si="165"/>
        <v>P</v>
      </c>
      <c r="H275" s="72" t="str">
        <f t="shared" ca="1" si="166"/>
        <v>T</v>
      </c>
      <c r="I275" s="72">
        <f t="shared" ca="1" si="167"/>
        <v>10</v>
      </c>
      <c r="J275" s="72">
        <f t="shared" ca="1" si="168"/>
        <v>29383</v>
      </c>
      <c r="K275" s="72">
        <f t="shared" ca="1" si="169"/>
        <v>17879</v>
      </c>
      <c r="L275" s="72">
        <f t="shared" ca="1" si="170"/>
        <v>170.80604746885038</v>
      </c>
      <c r="M275" s="72">
        <f ca="1">VLOOKUP(G275,Coef!$C$2:$F$25,4)</f>
        <v>6</v>
      </c>
      <c r="N275" s="31">
        <f ca="1">VLOOKUP(F275,Coef!$C$4:$D$23,2)</f>
        <v>15</v>
      </c>
      <c r="O275" s="31">
        <f ca="1">MOD(VLOOKUP(H275,Coef!$C$2:$G$21,5)+MOD(E275+1,2)*15,20)</f>
        <v>18</v>
      </c>
      <c r="P275" s="31">
        <f ca="1">VLOOKUP(N275,Coef!$A$27:$B$46,2)</f>
        <v>3.56</v>
      </c>
      <c r="Q275" s="31">
        <f ca="1">VLOOKUP(N275,Coef!$A$27:$C$46,3)+O275/10-0.1</f>
        <v>3.6999999999999997</v>
      </c>
      <c r="R275" s="31">
        <f ca="1">IF(Q275+0.1&lt;P275,Q275+2,Q275)</f>
        <v>3.6999999999999997</v>
      </c>
      <c r="S275" s="72">
        <f t="shared" ca="1" si="171"/>
        <v>629383</v>
      </c>
      <c r="T275" s="72">
        <f t="shared" ca="1" si="172"/>
        <v>3717878.9999999995</v>
      </c>
      <c r="U275" s="72">
        <f t="shared" ca="1" si="144"/>
        <v>3717878.9999999995</v>
      </c>
      <c r="V275" s="72">
        <f t="shared" ca="1" si="145"/>
        <v>0.58423676234198574</v>
      </c>
      <c r="W275" s="72">
        <f ca="1">(Coef!$J$9/(1+Coef!$J$8*(COS(V275))^2)^0.5)*Coef!$J$6</f>
        <v>6382087.8583846269</v>
      </c>
      <c r="X275" s="72">
        <f t="shared" ca="1" si="146"/>
        <v>-9</v>
      </c>
      <c r="Y275" s="72">
        <f t="shared" ca="1" si="147"/>
        <v>2.0272832789354326E-2</v>
      </c>
      <c r="Z275" s="72">
        <f t="shared" ca="1" si="148"/>
        <v>0.92015396831916407</v>
      </c>
      <c r="AA275" s="72">
        <f t="shared" ca="1" si="149"/>
        <v>0.64022322467005843</v>
      </c>
      <c r="AB275" s="72">
        <f t="shared" ca="1" si="150"/>
        <v>1.0443137465015677</v>
      </c>
      <c r="AC275" s="72">
        <f t="shared" ca="1" si="151"/>
        <v>0.94329111604369031</v>
      </c>
      <c r="AD275" s="72">
        <f t="shared" ca="1" si="152"/>
        <v>1.7206363498137616</v>
      </c>
      <c r="AE275" s="72">
        <f ca="1">Coef!$J$6*Coef!$J$9*(V275-(Coef!$J$10*AB275)+(Coef!$J$11*AC275)-(Coef!$J$12*AD275))</f>
        <v>3703869.9594501196</v>
      </c>
      <c r="AF275" s="72">
        <f t="shared" ca="1" si="153"/>
        <v>2.1950560476028495E-3</v>
      </c>
      <c r="AG275" s="72">
        <f ca="1">((Coef!$J$8*Y275^2)/2)*(COS(V275))^2</f>
        <v>9.6360106160370803E-7</v>
      </c>
      <c r="AH275" s="72">
        <f t="shared" ca="1" si="154"/>
        <v>2.0272826277713259E-2</v>
      </c>
      <c r="AI275" s="72">
        <f t="shared" ca="1" si="155"/>
        <v>0.5864318162744302</v>
      </c>
      <c r="AJ275" s="72">
        <f t="shared" ca="1" si="156"/>
        <v>2.0274214952564595E-2</v>
      </c>
      <c r="AK275" s="72">
        <f t="shared" ca="1" si="157"/>
        <v>2.4336308512718428E-2</v>
      </c>
      <c r="AL275" s="72">
        <f t="shared" ca="1" si="158"/>
        <v>0.58629531577188043</v>
      </c>
      <c r="AM275" s="72">
        <f ca="1">V275+(1+Coef!$J$8*(COS(V275))^2-(3/2)*Coef!$J$8*SIN(V275)*COS(V275)*(AL275-V275))*(AL275-V275)</f>
        <v>0.58630494902304997</v>
      </c>
      <c r="AN275" s="34" t="str">
        <f t="shared" ca="1" si="159"/>
        <v>29 629383 3717879 N</v>
      </c>
      <c r="AO275" s="33">
        <f t="shared" ca="1" si="160"/>
        <v>33.592799086653642</v>
      </c>
      <c r="AP275" s="33">
        <f t="shared" ca="1" si="161"/>
        <v>-7.6056322332929369</v>
      </c>
      <c r="AQ275" s="72">
        <f ca="1">'MGRS to Dist'!BP275</f>
        <v>404.33785929199934</v>
      </c>
      <c r="AR275" s="72">
        <f ca="1">'MGRS to Dist'!BT275</f>
        <v>292.80214678821113</v>
      </c>
      <c r="AS275" s="72">
        <f ca="1">'MGRS to Dist'!BU275</f>
        <v>112.79992351620307</v>
      </c>
      <c r="AT275" s="72">
        <f ca="1">'MGRS to Dist'!BV275</f>
        <v>292.79992351620308</v>
      </c>
    </row>
    <row r="276" spans="2:46" ht="16.5" customHeight="1">
      <c r="B276" s="30" t="s">
        <v>534</v>
      </c>
      <c r="C276" s="72" t="str">
        <f t="shared" si="162"/>
        <v>29SPT2847116743</v>
      </c>
      <c r="D276" s="72">
        <f t="array" aca="1" ref="D276" ca="1">MATCH(TRUE,ISERROR(VALUE(MID(C276,ROW(INDIRECT("1:"&amp;LEN(C276))),1))),0)</f>
        <v>3</v>
      </c>
      <c r="E276" s="72">
        <f t="shared" ca="1" si="163"/>
        <v>29</v>
      </c>
      <c r="F276" s="72" t="str">
        <f t="shared" ca="1" si="164"/>
        <v>S</v>
      </c>
      <c r="G276" s="72" t="str">
        <f t="shared" ca="1" si="165"/>
        <v>P</v>
      </c>
      <c r="H276" s="72" t="str">
        <f t="shared" ca="1" si="166"/>
        <v>T</v>
      </c>
      <c r="I276" s="72">
        <f t="shared" ca="1" si="167"/>
        <v>10</v>
      </c>
      <c r="J276" s="72">
        <f t="shared" ca="1" si="168"/>
        <v>28471</v>
      </c>
      <c r="K276" s="72">
        <f t="shared" ca="1" si="169"/>
        <v>16743</v>
      </c>
      <c r="L276" s="72">
        <f t="shared" ca="1" si="170"/>
        <v>170.80604746885038</v>
      </c>
      <c r="M276" s="72">
        <f ca="1">VLOOKUP(G276,Coef!$C$2:$F$25,4)</f>
        <v>6</v>
      </c>
      <c r="N276" s="31">
        <f ca="1">VLOOKUP(F276,Coef!$C$4:$D$23,2)</f>
        <v>15</v>
      </c>
      <c r="O276" s="31">
        <f ca="1">MOD(VLOOKUP(H276,Coef!$C$2:$G$21,5)+MOD(E276+1,2)*15,20)</f>
        <v>18</v>
      </c>
      <c r="P276" s="31">
        <f ca="1">VLOOKUP(N276,Coef!$A$27:$B$46,2)</f>
        <v>3.56</v>
      </c>
      <c r="Q276" s="31">
        <f ca="1">VLOOKUP(N276,Coef!$A$27:$C$46,3)+O276/10-0.1</f>
        <v>3.6999999999999997</v>
      </c>
      <c r="R276" s="31">
        <f ca="1">IF(Q276+0.1&lt;P276,Q276+2,Q276)</f>
        <v>3.6999999999999997</v>
      </c>
      <c r="S276" s="72">
        <f t="shared" ca="1" si="171"/>
        <v>628471</v>
      </c>
      <c r="T276" s="72">
        <f t="shared" ca="1" si="172"/>
        <v>3716742.9999999995</v>
      </c>
      <c r="U276" s="72">
        <f t="shared" ca="1" si="144"/>
        <v>3716742.9999999995</v>
      </c>
      <c r="V276" s="72">
        <f t="shared" ca="1" si="145"/>
        <v>0.58405824847372367</v>
      </c>
      <c r="W276" s="72">
        <f ca="1">(Coef!$J$9/(1+Coef!$J$8*(COS(V276))^2)^0.5)*Coef!$J$6</f>
        <v>6382084.342556607</v>
      </c>
      <c r="X276" s="72">
        <f t="shared" ca="1" si="146"/>
        <v>-9</v>
      </c>
      <c r="Y276" s="72">
        <f t="shared" ca="1" si="147"/>
        <v>2.0129943934356662E-2</v>
      </c>
      <c r="Z276" s="72">
        <f t="shared" ca="1" si="148"/>
        <v>0.92001411306282799</v>
      </c>
      <c r="AA276" s="72">
        <f t="shared" ca="1" si="149"/>
        <v>0.64027702666828501</v>
      </c>
      <c r="AB276" s="72">
        <f t="shared" ca="1" si="150"/>
        <v>1.0440653050051376</v>
      </c>
      <c r="AC276" s="72">
        <f t="shared" ca="1" si="151"/>
        <v>0.94311823542092454</v>
      </c>
      <c r="AD276" s="72">
        <f t="shared" ca="1" si="152"/>
        <v>1.7203957482210634</v>
      </c>
      <c r="AE276" s="72">
        <f ca="1">Coef!$J$6*Coef!$J$9*(V276-(Coef!$J$10*AB276)+(Coef!$J$11*AC276)-(Coef!$J$12*AD276))</f>
        <v>3702735.9866226325</v>
      </c>
      <c r="AF276" s="72">
        <f t="shared" ca="1" si="153"/>
        <v>2.1947396219705812E-3</v>
      </c>
      <c r="AG276" s="72">
        <f ca="1">((Coef!$J$8*Y276^2)/2)*(COS(V276))^2</f>
        <v>9.5028972316668213E-7</v>
      </c>
      <c r="AH276" s="72">
        <f t="shared" ca="1" si="154"/>
        <v>2.012993755793038E-2</v>
      </c>
      <c r="AI276" s="72">
        <f t="shared" ca="1" si="155"/>
        <v>0.58625298601005571</v>
      </c>
      <c r="AJ276" s="72">
        <f t="shared" ca="1" si="156"/>
        <v>2.0131297075523191E-2</v>
      </c>
      <c r="AK276" s="72">
        <f t="shared" ca="1" si="157"/>
        <v>2.4161953667147115E-2</v>
      </c>
      <c r="AL276" s="72">
        <f t="shared" ca="1" si="158"/>
        <v>0.58611845471095436</v>
      </c>
      <c r="AM276" s="72">
        <f ca="1">V276+(1+Coef!$J$8*(COS(V276))^2-(3/2)*Coef!$J$8*SIN(V276)*COS(V276)*(AL276-V276))*(AL276-V276)</f>
        <v>0.58612809796433973</v>
      </c>
      <c r="AN276" s="34" t="str">
        <f t="shared" ca="1" si="159"/>
        <v>29 628471 3716743 N</v>
      </c>
      <c r="AO276" s="33">
        <f t="shared" ca="1" si="160"/>
        <v>33.582666267387125</v>
      </c>
      <c r="AP276" s="33">
        <f t="shared" ca="1" si="161"/>
        <v>-7.6156220300818278</v>
      </c>
      <c r="AQ276" s="72">
        <f ca="1">'MGRS to Dist'!BP276</f>
        <v>1457.0752337274657</v>
      </c>
      <c r="AR276" s="72">
        <f ca="1">'MGRS to Dist'!BT276</f>
        <v>219.39839334491785</v>
      </c>
      <c r="AS276" s="72">
        <f ca="1">'MGRS to Dist'!BU276</f>
        <v>39.392866857393486</v>
      </c>
      <c r="AT276" s="72">
        <f ca="1">'MGRS to Dist'!BV276</f>
        <v>219.39286685739353</v>
      </c>
    </row>
    <row r="277" spans="2:46" ht="16.5" customHeight="1">
      <c r="B277" s="30" t="s">
        <v>535</v>
      </c>
      <c r="C277" s="72" t="str">
        <f t="shared" si="162"/>
        <v>29SPT2772617438</v>
      </c>
      <c r="D277" s="72">
        <f t="array" aca="1" ref="D277" ca="1">MATCH(TRUE,ISERROR(VALUE(MID(C277,ROW(INDIRECT("1:"&amp;LEN(C277))),1))),0)</f>
        <v>3</v>
      </c>
      <c r="E277" s="72">
        <f t="shared" ca="1" si="163"/>
        <v>29</v>
      </c>
      <c r="F277" s="72" t="str">
        <f t="shared" ca="1" si="164"/>
        <v>S</v>
      </c>
      <c r="G277" s="72" t="str">
        <f t="shared" ca="1" si="165"/>
        <v>P</v>
      </c>
      <c r="H277" s="72" t="str">
        <f t="shared" ca="1" si="166"/>
        <v>T</v>
      </c>
      <c r="I277" s="72">
        <f t="shared" ca="1" si="167"/>
        <v>10</v>
      </c>
      <c r="J277" s="72">
        <f t="shared" ca="1" si="168"/>
        <v>27726</v>
      </c>
      <c r="K277" s="72">
        <f t="shared" ca="1" si="169"/>
        <v>17438</v>
      </c>
      <c r="L277" s="72">
        <f t="shared" ca="1" si="170"/>
        <v>170.80604746885038</v>
      </c>
      <c r="M277" s="72">
        <f ca="1">VLOOKUP(G277,Coef!$C$2:$F$25,4)</f>
        <v>6</v>
      </c>
      <c r="N277" s="31">
        <f ca="1">VLOOKUP(F277,Coef!$C$4:$D$23,2)</f>
        <v>15</v>
      </c>
      <c r="O277" s="31">
        <f ca="1">MOD(VLOOKUP(H277,Coef!$C$2:$G$21,5)+MOD(E277+1,2)*15,20)</f>
        <v>18</v>
      </c>
      <c r="P277" s="31">
        <f ca="1">VLOOKUP(N277,Coef!$A$27:$B$46,2)</f>
        <v>3.56</v>
      </c>
      <c r="Q277" s="31">
        <f ca="1">VLOOKUP(N277,Coef!$A$27:$C$46,3)+O277/10-0.1</f>
        <v>3.6999999999999997</v>
      </c>
      <c r="R277" s="31">
        <f ca="1">IF(Q277+0.1&lt;P277,Q277+2,Q277)</f>
        <v>3.6999999999999997</v>
      </c>
      <c r="S277" s="72">
        <f t="shared" ca="1" si="171"/>
        <v>627726</v>
      </c>
      <c r="T277" s="72">
        <f t="shared" ca="1" si="172"/>
        <v>3717437.9999999995</v>
      </c>
      <c r="U277" s="72">
        <f t="shared" ca="1" si="144"/>
        <v>3717437.9999999995</v>
      </c>
      <c r="V277" s="72">
        <f t="shared" ca="1" si="145"/>
        <v>0.5841674625040425</v>
      </c>
      <c r="W277" s="72">
        <f ca="1">(Coef!$J$9/(1+Coef!$J$8*(COS(V277))^2)^0.5)*Coef!$J$6</f>
        <v>6382086.4934611823</v>
      </c>
      <c r="X277" s="72">
        <f t="shared" ca="1" si="146"/>
        <v>-9</v>
      </c>
      <c r="Y277" s="72">
        <f t="shared" ca="1" si="147"/>
        <v>2.001320416620218E-2</v>
      </c>
      <c r="Z277" s="72">
        <f t="shared" ca="1" si="148"/>
        <v>0.92009968984513479</v>
      </c>
      <c r="AA277" s="72">
        <f t="shared" ca="1" si="149"/>
        <v>0.64024412870779424</v>
      </c>
      <c r="AB277" s="72">
        <f t="shared" ca="1" si="150"/>
        <v>1.0442173074266099</v>
      </c>
      <c r="AC277" s="72">
        <f t="shared" ca="1" si="151"/>
        <v>0.94322401274690593</v>
      </c>
      <c r="AD277" s="72">
        <f t="shared" ca="1" si="152"/>
        <v>1.7205429674903732</v>
      </c>
      <c r="AE277" s="72">
        <f ca="1">Coef!$J$6*Coef!$J$9*(V277-(Coef!$J$10*AB277)+(Coef!$J$11*AC277)-(Coef!$J$12*AD277))</f>
        <v>3703429.7461845051</v>
      </c>
      <c r="AF277" s="72">
        <f t="shared" ca="1" si="153"/>
        <v>2.1949332447698329E-3</v>
      </c>
      <c r="AG277" s="72">
        <f ca="1">((Coef!$J$8*Y277^2)/2)*(COS(V277))^2</f>
        <v>9.3916401548104902E-7</v>
      </c>
      <c r="AH277" s="72">
        <f t="shared" ca="1" si="154"/>
        <v>2.0013197900975117E-2</v>
      </c>
      <c r="AI277" s="72">
        <f t="shared" ca="1" si="155"/>
        <v>0.58636239368741006</v>
      </c>
      <c r="AJ277" s="72">
        <f t="shared" ca="1" si="156"/>
        <v>2.0014533902385889E-2</v>
      </c>
      <c r="AK277" s="72">
        <f t="shared" ca="1" si="157"/>
        <v>2.4023611501208804E-2</v>
      </c>
      <c r="AL277" s="72">
        <f t="shared" ca="1" si="158"/>
        <v>0.58622938634404254</v>
      </c>
      <c r="AM277" s="72">
        <f ca="1">V277+(1+Coef!$J$8*(COS(V277))^2-(3/2)*Coef!$J$8*SIN(V277)*COS(V277)*(AL277-V277))*(AL277-V277)</f>
        <v>0.58623903622239459</v>
      </c>
      <c r="AN277" s="34" t="str">
        <f t="shared" ca="1" si="159"/>
        <v>29 627726 3717438 N</v>
      </c>
      <c r="AO277" s="33">
        <f t="shared" ca="1" si="160"/>
        <v>33.589022561360203</v>
      </c>
      <c r="AP277" s="33">
        <f t="shared" ca="1" si="161"/>
        <v>-7.6235484523187917</v>
      </c>
      <c r="AQ277" s="72">
        <f ca="1">'MGRS to Dist'!BP277</f>
        <v>1019.0488425749944</v>
      </c>
      <c r="AR277" s="72">
        <f ca="1">'MGRS to Dist'!BT277</f>
        <v>313.91085204470846</v>
      </c>
      <c r="AS277" s="72">
        <f ca="1">'MGRS to Dist'!BU277</f>
        <v>133.90646726087144</v>
      </c>
      <c r="AT277" s="72">
        <f ca="1">'MGRS to Dist'!BV277</f>
        <v>313.90646726087152</v>
      </c>
    </row>
    <row r="278" spans="2:46" ht="16.5" customHeight="1">
      <c r="B278" s="30" t="s">
        <v>536</v>
      </c>
      <c r="C278" s="72" t="str">
        <f t="shared" si="162"/>
        <v>29SPT2704518526</v>
      </c>
      <c r="D278" s="72">
        <f t="array" aca="1" ref="D278" ca="1">MATCH(TRUE,ISERROR(VALUE(MID(C278,ROW(INDIRECT("1:"&amp;LEN(C278))),1))),0)</f>
        <v>3</v>
      </c>
      <c r="E278" s="72">
        <f t="shared" ca="1" si="163"/>
        <v>29</v>
      </c>
      <c r="F278" s="72" t="str">
        <f t="shared" ca="1" si="164"/>
        <v>S</v>
      </c>
      <c r="G278" s="72" t="str">
        <f t="shared" ca="1" si="165"/>
        <v>P</v>
      </c>
      <c r="H278" s="72" t="str">
        <f t="shared" ca="1" si="166"/>
        <v>T</v>
      </c>
      <c r="I278" s="72">
        <f t="shared" ca="1" si="167"/>
        <v>10</v>
      </c>
      <c r="J278" s="72">
        <f t="shared" ca="1" si="168"/>
        <v>27045</v>
      </c>
      <c r="K278" s="72">
        <f t="shared" ca="1" si="169"/>
        <v>18526</v>
      </c>
      <c r="L278" s="72">
        <f t="shared" ca="1" si="170"/>
        <v>170.80604746885038</v>
      </c>
      <c r="M278" s="72">
        <f ca="1">VLOOKUP(G278,Coef!$C$2:$F$25,4)</f>
        <v>6</v>
      </c>
      <c r="N278" s="31">
        <f ca="1">VLOOKUP(F278,Coef!$C$4:$D$23,2)</f>
        <v>15</v>
      </c>
      <c r="O278" s="31">
        <f ca="1">MOD(VLOOKUP(H278,Coef!$C$2:$G$21,5)+MOD(E278+1,2)*15,20)</f>
        <v>18</v>
      </c>
      <c r="P278" s="31">
        <f ca="1">VLOOKUP(N278,Coef!$A$27:$B$46,2)</f>
        <v>3.56</v>
      </c>
      <c r="Q278" s="31">
        <f ca="1">VLOOKUP(N278,Coef!$A$27:$C$46,3)+O278/10-0.1</f>
        <v>3.6999999999999997</v>
      </c>
      <c r="R278" s="31">
        <f ca="1">IF(Q278+0.1&lt;P278,Q278+2,Q278)</f>
        <v>3.6999999999999997</v>
      </c>
      <c r="S278" s="72">
        <f t="shared" ca="1" si="171"/>
        <v>627045</v>
      </c>
      <c r="T278" s="72">
        <f t="shared" ca="1" si="172"/>
        <v>3718525.9999999995</v>
      </c>
      <c r="U278" s="72">
        <f t="shared" ca="1" si="144"/>
        <v>3718525.9999999995</v>
      </c>
      <c r="V278" s="72">
        <f t="shared" ca="1" si="145"/>
        <v>0.58433843353280057</v>
      </c>
      <c r="W278" s="72">
        <f ca="1">(Coef!$J$9/(1+Coef!$J$8*(COS(V278))^2)^0.5)*Coef!$J$6</f>
        <v>6382089.8610386271</v>
      </c>
      <c r="X278" s="72">
        <f t="shared" ca="1" si="146"/>
        <v>-9</v>
      </c>
      <c r="Y278" s="72">
        <f t="shared" ca="1" si="147"/>
        <v>1.9906488746826354E-2</v>
      </c>
      <c r="Z278" s="72">
        <f t="shared" ca="1" si="148"/>
        <v>0.9202335693737782</v>
      </c>
      <c r="AA278" s="72">
        <f t="shared" ca="1" si="149"/>
        <v>0.64019251488882989</v>
      </c>
      <c r="AB278" s="72">
        <f t="shared" ca="1" si="150"/>
        <v>1.0444552182196896</v>
      </c>
      <c r="AC278" s="72">
        <f t="shared" ca="1" si="151"/>
        <v>0.9433895423869747</v>
      </c>
      <c r="AD278" s="72">
        <f t="shared" ca="1" si="152"/>
        <v>1.7207733064464443</v>
      </c>
      <c r="AE278" s="72">
        <f ca="1">Coef!$J$6*Coef!$J$9*(V278-(Coef!$J$10*AB278)+(Coef!$J$11*AC278)-(Coef!$J$12*AD278))</f>
        <v>3704515.8057274069</v>
      </c>
      <c r="AF278" s="72">
        <f t="shared" ca="1" si="153"/>
        <v>2.1952361338755315E-3</v>
      </c>
      <c r="AG278" s="72">
        <f ca="1">((Coef!$J$8*Y278^2)/2)*(COS(V278))^2</f>
        <v>9.2896492722175869E-7</v>
      </c>
      <c r="AH278" s="72">
        <f t="shared" ca="1" si="154"/>
        <v>1.9906482582683065E-2</v>
      </c>
      <c r="AI278" s="72">
        <f t="shared" ca="1" si="155"/>
        <v>0.58653366762737869</v>
      </c>
      <c r="AJ278" s="72">
        <f t="shared" ca="1" si="156"/>
        <v>1.9907797325900978E-2</v>
      </c>
      <c r="AK278" s="72">
        <f t="shared" ca="1" si="157"/>
        <v>2.3898261990188616E-2</v>
      </c>
      <c r="AL278" s="72">
        <f t="shared" ca="1" si="158"/>
        <v>0.58640202576125744</v>
      </c>
      <c r="AM278" s="72">
        <f ca="1">V278+(1+Coef!$J$8*(COS(V278))^2-(3/2)*Coef!$J$8*SIN(V278)*COS(V278)*(AL278-V278))*(AL278-V278)</f>
        <v>0.58641168124086929</v>
      </c>
      <c r="AN278" s="34" t="str">
        <f t="shared" ca="1" si="159"/>
        <v>29 627045 3718526 N</v>
      </c>
      <c r="AO278" s="33">
        <f t="shared" ca="1" si="160"/>
        <v>33.598914392272761</v>
      </c>
      <c r="AP278" s="33">
        <f t="shared" ca="1" si="161"/>
        <v>-7.6307304502642772</v>
      </c>
      <c r="AQ278" s="72">
        <f ca="1">'MGRS to Dist'!BP278</f>
        <v>1283.8083961427342</v>
      </c>
      <c r="AR278" s="72">
        <f ca="1">'MGRS to Dist'!BT278</f>
        <v>328.83695691578674</v>
      </c>
      <c r="AS278" s="72">
        <f ca="1">'MGRS to Dist'!BU278</f>
        <v>148.8329830885495</v>
      </c>
      <c r="AT278" s="72">
        <f ca="1">'MGRS to Dist'!BV278</f>
        <v>328.83298308854944</v>
      </c>
    </row>
    <row r="279" spans="2:46" ht="16.5" customHeight="1">
      <c r="B279" s="30" t="s">
        <v>537</v>
      </c>
      <c r="C279" s="72" t="str">
        <f t="shared" si="162"/>
        <v>29SPT2778816730</v>
      </c>
      <c r="D279" s="72">
        <f t="array" aca="1" ref="D279" ca="1">MATCH(TRUE,ISERROR(VALUE(MID(C279,ROW(INDIRECT("1:"&amp;LEN(C279))),1))),0)</f>
        <v>3</v>
      </c>
      <c r="E279" s="72">
        <f t="shared" ca="1" si="163"/>
        <v>29</v>
      </c>
      <c r="F279" s="72" t="str">
        <f t="shared" ca="1" si="164"/>
        <v>S</v>
      </c>
      <c r="G279" s="72" t="str">
        <f t="shared" ca="1" si="165"/>
        <v>P</v>
      </c>
      <c r="H279" s="72" t="str">
        <f t="shared" ca="1" si="166"/>
        <v>T</v>
      </c>
      <c r="I279" s="72">
        <f t="shared" ca="1" si="167"/>
        <v>10</v>
      </c>
      <c r="J279" s="72">
        <f t="shared" ca="1" si="168"/>
        <v>27788</v>
      </c>
      <c r="K279" s="72">
        <f t="shared" ca="1" si="169"/>
        <v>16730</v>
      </c>
      <c r="L279" s="72">
        <f t="shared" ca="1" si="170"/>
        <v>170.80604746885038</v>
      </c>
      <c r="M279" s="72">
        <f ca="1">VLOOKUP(G279,Coef!$C$2:$F$25,4)</f>
        <v>6</v>
      </c>
      <c r="N279" s="31">
        <f ca="1">VLOOKUP(F279,Coef!$C$4:$D$23,2)</f>
        <v>15</v>
      </c>
      <c r="O279" s="31">
        <f ca="1">MOD(VLOOKUP(H279,Coef!$C$2:$G$21,5)+MOD(E279+1,2)*15,20)</f>
        <v>18</v>
      </c>
      <c r="P279" s="31">
        <f ca="1">VLOOKUP(N279,Coef!$A$27:$B$46,2)</f>
        <v>3.56</v>
      </c>
      <c r="Q279" s="31">
        <f ca="1">VLOOKUP(N279,Coef!$A$27:$C$46,3)+O279/10-0.1</f>
        <v>3.6999999999999997</v>
      </c>
      <c r="R279" s="31">
        <f ca="1">IF(Q279+0.1&lt;P279,Q279+2,Q279)</f>
        <v>3.6999999999999997</v>
      </c>
      <c r="S279" s="72">
        <f t="shared" ca="1" si="171"/>
        <v>627788</v>
      </c>
      <c r="T279" s="72">
        <f t="shared" ca="1" si="172"/>
        <v>3716729.9999999995</v>
      </c>
      <c r="U279" s="72">
        <f t="shared" ca="1" si="144"/>
        <v>3716729.9999999995</v>
      </c>
      <c r="V279" s="72">
        <f t="shared" ca="1" si="145"/>
        <v>0.58405620562135796</v>
      </c>
      <c r="W279" s="72">
        <f ca="1">(Coef!$J$9/(1+Coef!$J$8*(COS(V279))^2)^0.5)*Coef!$J$6</f>
        <v>6382084.3023257861</v>
      </c>
      <c r="X279" s="72">
        <f t="shared" ca="1" si="146"/>
        <v>-9</v>
      </c>
      <c r="Y279" s="72">
        <f t="shared" ca="1" si="147"/>
        <v>2.0022925731869597E-2</v>
      </c>
      <c r="Z279" s="72">
        <f t="shared" ca="1" si="148"/>
        <v>0.92001251192781974</v>
      </c>
      <c r="AA279" s="72">
        <f t="shared" ca="1" si="149"/>
        <v>0.64027764148898014</v>
      </c>
      <c r="AB279" s="72">
        <f t="shared" ca="1" si="150"/>
        <v>1.0440624615852678</v>
      </c>
      <c r="AC279" s="72">
        <f t="shared" ca="1" si="151"/>
        <v>0.94311625656119591</v>
      </c>
      <c r="AD279" s="72">
        <f t="shared" ca="1" si="152"/>
        <v>1.7203929938717204</v>
      </c>
      <c r="AE279" s="72">
        <f ca="1">Coef!$J$6*Coef!$J$9*(V279-(Coef!$J$10*AB279)+(Coef!$J$11*AC279)-(Coef!$J$12*AD279))</f>
        <v>3702723.0098317545</v>
      </c>
      <c r="AF279" s="72">
        <f t="shared" ca="1" si="153"/>
        <v>2.1947359992002232E-3</v>
      </c>
      <c r="AG279" s="72">
        <f ca="1">((Coef!$J$8*Y279^2)/2)*(COS(V279))^2</f>
        <v>9.40214940114201E-7</v>
      </c>
      <c r="AH279" s="72">
        <f t="shared" ca="1" si="154"/>
        <v>2.0022919456584957E-2</v>
      </c>
      <c r="AI279" s="72">
        <f t="shared" ca="1" si="155"/>
        <v>0.58625093955703456</v>
      </c>
      <c r="AJ279" s="72">
        <f t="shared" ca="1" si="156"/>
        <v>2.0024257405884704E-2</v>
      </c>
      <c r="AK279" s="72">
        <f t="shared" ca="1" si="157"/>
        <v>2.4033499628499076E-2</v>
      </c>
      <c r="AL279" s="72">
        <f t="shared" ca="1" si="158"/>
        <v>0.58611783518031857</v>
      </c>
      <c r="AM279" s="72">
        <f ca="1">V279+(1+Coef!$J$8*(COS(V279))^2-(3/2)*Coef!$J$8*SIN(V279)*COS(V279)*(AL279-V279))*(AL279-V279)</f>
        <v>0.5861274851083802</v>
      </c>
      <c r="AN279" s="34" t="str">
        <f t="shared" ca="1" si="159"/>
        <v>29 627788 3716730 N</v>
      </c>
      <c r="AO279" s="33">
        <f t="shared" ca="1" si="160"/>
        <v>33.582631153327192</v>
      </c>
      <c r="AP279" s="33">
        <f t="shared" ca="1" si="161"/>
        <v>-7.6229819043577711</v>
      </c>
      <c r="AQ279" s="72">
        <f ca="1">'MGRS to Dist'!BP279</f>
        <v>1944.0101181238279</v>
      </c>
      <c r="AR279" s="72">
        <f ca="1">'MGRS to Dist'!BT279</f>
        <v>158.37465511633366</v>
      </c>
      <c r="AS279" s="72">
        <f ca="1">'MGRS to Dist'!BU279</f>
        <v>-21.621057943227154</v>
      </c>
      <c r="AT279" s="72">
        <f ca="1">'MGRS to Dist'!BV279</f>
        <v>158.37894205677287</v>
      </c>
    </row>
    <row r="280" spans="2:46" ht="16.5" customHeight="1">
      <c r="B280" s="30" t="s">
        <v>538</v>
      </c>
      <c r="C280" s="72" t="str">
        <f t="shared" si="162"/>
        <v>29SPT2794818151</v>
      </c>
      <c r="D280" s="72">
        <f t="array" aca="1" ref="D280" ca="1">MATCH(TRUE,ISERROR(VALUE(MID(C280,ROW(INDIRECT("1:"&amp;LEN(C280))),1))),0)</f>
        <v>3</v>
      </c>
      <c r="E280" s="72">
        <f t="shared" ca="1" si="163"/>
        <v>29</v>
      </c>
      <c r="F280" s="72" t="str">
        <f t="shared" ca="1" si="164"/>
        <v>S</v>
      </c>
      <c r="G280" s="72" t="str">
        <f t="shared" ca="1" si="165"/>
        <v>P</v>
      </c>
      <c r="H280" s="72" t="str">
        <f t="shared" ca="1" si="166"/>
        <v>T</v>
      </c>
      <c r="I280" s="72">
        <f t="shared" ca="1" si="167"/>
        <v>10</v>
      </c>
      <c r="J280" s="72">
        <f t="shared" ca="1" si="168"/>
        <v>27948</v>
      </c>
      <c r="K280" s="72">
        <f t="shared" ca="1" si="169"/>
        <v>18151</v>
      </c>
      <c r="L280" s="72">
        <f t="shared" ca="1" si="170"/>
        <v>170.80604746885038</v>
      </c>
      <c r="M280" s="72">
        <f ca="1">VLOOKUP(G280,Coef!$C$2:$F$25,4)</f>
        <v>6</v>
      </c>
      <c r="N280" s="31">
        <f ca="1">VLOOKUP(F280,Coef!$C$4:$D$23,2)</f>
        <v>15</v>
      </c>
      <c r="O280" s="31">
        <f ca="1">MOD(VLOOKUP(H280,Coef!$C$2:$G$21,5)+MOD(E280+1,2)*15,20)</f>
        <v>18</v>
      </c>
      <c r="P280" s="31">
        <f ca="1">VLOOKUP(N280,Coef!$A$27:$B$46,2)</f>
        <v>3.56</v>
      </c>
      <c r="Q280" s="31">
        <f ca="1">VLOOKUP(N280,Coef!$A$27:$C$46,3)+O280/10-0.1</f>
        <v>3.6999999999999997</v>
      </c>
      <c r="R280" s="31">
        <f ca="1">IF(Q280+0.1&lt;P280,Q280+2,Q280)</f>
        <v>3.6999999999999997</v>
      </c>
      <c r="S280" s="72">
        <f t="shared" ca="1" si="171"/>
        <v>627948</v>
      </c>
      <c r="T280" s="72">
        <f t="shared" ca="1" si="172"/>
        <v>3718150.9999999995</v>
      </c>
      <c r="U280" s="72">
        <f t="shared" ca="1" si="144"/>
        <v>3718150.9999999995</v>
      </c>
      <c r="V280" s="72">
        <f t="shared" ca="1" si="145"/>
        <v>0.58427950509917526</v>
      </c>
      <c r="W280" s="72">
        <f ca="1">(Coef!$J$9/(1+Coef!$J$8*(COS(V280))^2)^0.5)*Coef!$J$6</f>
        <v>6382088.7002827469</v>
      </c>
      <c r="X280" s="72">
        <f t="shared" ca="1" si="146"/>
        <v>-9</v>
      </c>
      <c r="Y280" s="72">
        <f t="shared" ca="1" si="147"/>
        <v>2.0047982096258157E-2</v>
      </c>
      <c r="Z280" s="72">
        <f t="shared" ca="1" si="148"/>
        <v>0.92018743738565179</v>
      </c>
      <c r="AA280" s="72">
        <f t="shared" ca="1" si="149"/>
        <v>0.64021032016811141</v>
      </c>
      <c r="AB280" s="72">
        <f t="shared" ca="1" si="150"/>
        <v>1.0443732237920011</v>
      </c>
      <c r="AC280" s="72">
        <f t="shared" ca="1" si="151"/>
        <v>0.94333249788602869</v>
      </c>
      <c r="AD280" s="72">
        <f t="shared" ca="1" si="152"/>
        <v>1.720693933367528</v>
      </c>
      <c r="AE280" s="72">
        <f ca="1">Coef!$J$6*Coef!$J$9*(V280-(Coef!$J$10*AB280)+(Coef!$J$11*AC280)-(Coef!$J$12*AD280))</f>
        <v>3704141.4743488799</v>
      </c>
      <c r="AF280" s="72">
        <f t="shared" ca="1" si="153"/>
        <v>2.195131767833152E-3</v>
      </c>
      <c r="AG280" s="72">
        <f ca="1">((Coef!$J$8*Y280^2)/2)*(COS(V280))^2</f>
        <v>9.4229128500473015E-7</v>
      </c>
      <c r="AH280" s="72">
        <f t="shared" ca="1" si="154"/>
        <v>2.0047975799245221E-2</v>
      </c>
      <c r="AI280" s="72">
        <f t="shared" ca="1" si="155"/>
        <v>0.58647463479855488</v>
      </c>
      <c r="AJ280" s="72">
        <f t="shared" ca="1" si="156"/>
        <v>2.0049318777761838E-2</v>
      </c>
      <c r="AK280" s="72">
        <f t="shared" ca="1" si="157"/>
        <v>2.406714191946378E-2</v>
      </c>
      <c r="AL280" s="72">
        <f t="shared" ca="1" si="158"/>
        <v>0.58634113238240304</v>
      </c>
      <c r="AM280" s="72">
        <f ca="1">V280+(1+Coef!$J$8*(COS(V280))^2-(3/2)*Coef!$J$8*SIN(V280)*COS(V280)*(AL280-V280))*(AL280-V280)</f>
        <v>0.58635077944137715</v>
      </c>
      <c r="AN280" s="34" t="str">
        <f t="shared" ca="1" si="159"/>
        <v>29 627948 3718151 N</v>
      </c>
      <c r="AO280" s="33">
        <f t="shared" ca="1" si="160"/>
        <v>33.595424976197108</v>
      </c>
      <c r="AP280" s="33">
        <f t="shared" ca="1" si="161"/>
        <v>-7.621054343072343</v>
      </c>
      <c r="AQ280" s="72">
        <f ca="1">'MGRS to Dist'!BP280</f>
        <v>1430.2631783060667</v>
      </c>
      <c r="AR280" s="72">
        <f ca="1">'MGRS to Dist'!BT280</f>
        <v>7.1530686638450334</v>
      </c>
      <c r="AS280" s="72">
        <f ca="1">'MGRS to Dist'!BU280</f>
        <v>-172.84586494748928</v>
      </c>
      <c r="AT280" s="72">
        <f ca="1">'MGRS to Dist'!BV280</f>
        <v>7.1541350525107532</v>
      </c>
    </row>
    <row r="281" spans="2:46" ht="16.5" customHeight="1">
      <c r="B281" s="30" t="s">
        <v>539</v>
      </c>
      <c r="C281" s="72" t="str">
        <f t="shared" si="162"/>
        <v>29SPT2939318160</v>
      </c>
      <c r="D281" s="72">
        <f t="array" aca="1" ref="D281" ca="1">MATCH(TRUE,ISERROR(VALUE(MID(C281,ROW(INDIRECT("1:"&amp;LEN(C281))),1))),0)</f>
        <v>3</v>
      </c>
      <c r="E281" s="72">
        <f t="shared" ca="1" si="163"/>
        <v>29</v>
      </c>
      <c r="F281" s="72" t="str">
        <f t="shared" ca="1" si="164"/>
        <v>S</v>
      </c>
      <c r="G281" s="72" t="str">
        <f t="shared" ca="1" si="165"/>
        <v>P</v>
      </c>
      <c r="H281" s="72" t="str">
        <f t="shared" ca="1" si="166"/>
        <v>T</v>
      </c>
      <c r="I281" s="72">
        <f t="shared" ca="1" si="167"/>
        <v>10</v>
      </c>
      <c r="J281" s="72">
        <f t="shared" ca="1" si="168"/>
        <v>29393</v>
      </c>
      <c r="K281" s="72">
        <f t="shared" ca="1" si="169"/>
        <v>18160</v>
      </c>
      <c r="L281" s="72">
        <f t="shared" ca="1" si="170"/>
        <v>170.80604746885038</v>
      </c>
      <c r="M281" s="72">
        <f ca="1">VLOOKUP(G281,Coef!$C$2:$F$25,4)</f>
        <v>6</v>
      </c>
      <c r="N281" s="31">
        <f ca="1">VLOOKUP(F281,Coef!$C$4:$D$23,2)</f>
        <v>15</v>
      </c>
      <c r="O281" s="31">
        <f ca="1">MOD(VLOOKUP(H281,Coef!$C$2:$G$21,5)+MOD(E281+1,2)*15,20)</f>
        <v>18</v>
      </c>
      <c r="P281" s="31">
        <f ca="1">VLOOKUP(N281,Coef!$A$27:$B$46,2)</f>
        <v>3.56</v>
      </c>
      <c r="Q281" s="31">
        <f ca="1">VLOOKUP(N281,Coef!$A$27:$C$46,3)+O281/10-0.1</f>
        <v>3.6999999999999997</v>
      </c>
      <c r="R281" s="31">
        <f ca="1">IF(Q281+0.1&lt;P281,Q281+2,Q281)</f>
        <v>3.6999999999999997</v>
      </c>
      <c r="S281" s="72">
        <f t="shared" ca="1" si="171"/>
        <v>629393</v>
      </c>
      <c r="T281" s="72">
        <f t="shared" ca="1" si="172"/>
        <v>3718159.9999999995</v>
      </c>
      <c r="U281" s="72">
        <f t="shared" ca="1" si="144"/>
        <v>3718159.9999999995</v>
      </c>
      <c r="V281" s="72">
        <f t="shared" ca="1" si="145"/>
        <v>0.58428091938158233</v>
      </c>
      <c r="W281" s="72">
        <f ca="1">(Coef!$J$9/(1+Coef!$J$8*(COS(V281))^2)^0.5)*Coef!$J$6</f>
        <v>6382088.7281401986</v>
      </c>
      <c r="X281" s="72">
        <f t="shared" ca="1" si="146"/>
        <v>-9</v>
      </c>
      <c r="Y281" s="72">
        <f t="shared" ca="1" si="147"/>
        <v>2.0274396911699841E-2</v>
      </c>
      <c r="Z281" s="72">
        <f t="shared" ca="1" si="148"/>
        <v>0.92018854470306788</v>
      </c>
      <c r="AA281" s="72">
        <f t="shared" ca="1" si="149"/>
        <v>0.64020989303345732</v>
      </c>
      <c r="AB281" s="72">
        <f t="shared" ca="1" si="150"/>
        <v>1.0443751917331163</v>
      </c>
      <c r="AC281" s="72">
        <f t="shared" ca="1" si="151"/>
        <v>0.94333386705820166</v>
      </c>
      <c r="AD281" s="72">
        <f t="shared" ca="1" si="152"/>
        <v>1.7206958385388003</v>
      </c>
      <c r="AE281" s="72">
        <f ca="1">Coef!$J$6*Coef!$J$9*(V281-(Coef!$J$10*AB281)+(Coef!$J$11*AC281)-(Coef!$J$12*AD281))</f>
        <v>3704150.4582995716</v>
      </c>
      <c r="AF281" s="72">
        <f t="shared" ca="1" si="153"/>
        <v>2.1951342729937882E-3</v>
      </c>
      <c r="AG281" s="72">
        <f ca="1">((Coef!$J$8*Y281^2)/2)*(COS(V281))^2</f>
        <v>9.6369347692945267E-7</v>
      </c>
      <c r="AH281" s="72">
        <f t="shared" ca="1" si="154"/>
        <v>2.0274390398931821E-2</v>
      </c>
      <c r="AI281" s="72">
        <f t="shared" ca="1" si="155"/>
        <v>0.58647605153913951</v>
      </c>
      <c r="AJ281" s="72">
        <f t="shared" ca="1" si="156"/>
        <v>2.0275779395236171E-2</v>
      </c>
      <c r="AK281" s="72">
        <f t="shared" ca="1" si="157"/>
        <v>2.4338900721535113E-2</v>
      </c>
      <c r="AL281" s="72">
        <f t="shared" ca="1" si="158"/>
        <v>0.58633951687627539</v>
      </c>
      <c r="AM281" s="72">
        <f ca="1">V281+(1+Coef!$J$8*(COS(V281))^2-(3/2)*Coef!$J$8*SIN(V281)*COS(V281)*(AL281-V281))*(AL281-V281)</f>
        <v>0.58634914976876373</v>
      </c>
      <c r="AN281" s="34" t="str">
        <f t="shared" ca="1" si="159"/>
        <v>29 629393 3718160 N</v>
      </c>
      <c r="AO281" s="33">
        <f t="shared" ca="1" si="160"/>
        <v>33.595331602834371</v>
      </c>
      <c r="AP281" s="33">
        <f t="shared" ca="1" si="161"/>
        <v>-7.6054837106681239</v>
      </c>
      <c r="AQ281" s="72">
        <f ca="1">'MGRS to Dist'!BP281</f>
        <v>1445.3111268470273</v>
      </c>
      <c r="AR281" s="72">
        <f ca="1">'MGRS to Dist'!BT281</f>
        <v>90.408173874473107</v>
      </c>
      <c r="AS281" s="72">
        <f ca="1">'MGRS to Dist'!BU281</f>
        <v>-89.583210515257548</v>
      </c>
      <c r="AT281" s="72">
        <f ca="1">'MGRS to Dist'!BV281</f>
        <v>90.41678948474248</v>
      </c>
    </row>
    <row r="282" spans="2:46" ht="16.5" customHeight="1">
      <c r="B282" s="30" t="s">
        <v>540</v>
      </c>
      <c r="C282" s="72" t="str">
        <f t="shared" si="162"/>
        <v>29SNR4448467577</v>
      </c>
      <c r="D282" s="72">
        <f t="array" aca="1" ref="D282" ca="1">MATCH(TRUE,ISERROR(VALUE(MID(C282,ROW(INDIRECT("1:"&amp;LEN(C282))),1))),0)</f>
        <v>3</v>
      </c>
      <c r="E282" s="72">
        <f t="shared" ca="1" si="163"/>
        <v>29</v>
      </c>
      <c r="F282" s="72" t="str">
        <f t="shared" ca="1" si="164"/>
        <v>S</v>
      </c>
      <c r="G282" s="72" t="str">
        <f t="shared" ca="1" si="165"/>
        <v>N</v>
      </c>
      <c r="H282" s="72" t="str">
        <f t="shared" ca="1" si="166"/>
        <v>R</v>
      </c>
      <c r="I282" s="72">
        <f t="shared" ca="1" si="167"/>
        <v>10</v>
      </c>
      <c r="J282" s="72">
        <f t="shared" ca="1" si="168"/>
        <v>44484</v>
      </c>
      <c r="K282" s="72">
        <f t="shared" ca="1" si="169"/>
        <v>67577</v>
      </c>
      <c r="L282" s="72">
        <f t="shared" ca="1" si="170"/>
        <v>170.80604746885038</v>
      </c>
      <c r="M282" s="72">
        <f ca="1">VLOOKUP(G282,Coef!$C$2:$F$25,4)</f>
        <v>5</v>
      </c>
      <c r="N282" s="31">
        <f ca="1">VLOOKUP(F282,Coef!$C$4:$D$23,2)</f>
        <v>15</v>
      </c>
      <c r="O282" s="31">
        <f ca="1">MOD(VLOOKUP(H282,Coef!$C$2:$G$21,5)+MOD(E282+1,2)*15,20)</f>
        <v>16</v>
      </c>
      <c r="P282" s="31">
        <f ca="1">VLOOKUP(N282,Coef!$A$27:$B$46,2)</f>
        <v>3.56</v>
      </c>
      <c r="Q282" s="31">
        <f ca="1">VLOOKUP(N282,Coef!$A$27:$C$46,3)+O282/10-0.1</f>
        <v>3.5</v>
      </c>
      <c r="R282" s="31">
        <f ca="1">IF(Q282+0.1&lt;P282,Q282+2,Q282)</f>
        <v>3.5</v>
      </c>
      <c r="S282" s="72">
        <f t="shared" ca="1" si="171"/>
        <v>544484</v>
      </c>
      <c r="T282" s="72">
        <f t="shared" ca="1" si="172"/>
        <v>3567577</v>
      </c>
      <c r="U282" s="72">
        <f t="shared" ca="1" si="144"/>
        <v>3567577</v>
      </c>
      <c r="V282" s="72">
        <f t="shared" ca="1" si="145"/>
        <v>0.56061793186000264</v>
      </c>
      <c r="W282" s="72">
        <f ca="1">(Coef!$J$9/(1+Coef!$J$8*(COS(V282))^2)^0.5)*Coef!$J$6</f>
        <v>6381627.5476865862</v>
      </c>
      <c r="X282" s="72">
        <f t="shared" ca="1" si="146"/>
        <v>-9</v>
      </c>
      <c r="Y282" s="72">
        <f t="shared" ca="1" si="147"/>
        <v>6.9706355733853455E-3</v>
      </c>
      <c r="Z282" s="72">
        <f t="shared" ca="1" si="148"/>
        <v>0.90063819878000662</v>
      </c>
      <c r="AA282" s="72">
        <f t="shared" ca="1" si="149"/>
        <v>0.64601414088091469</v>
      </c>
      <c r="AB282" s="72">
        <f t="shared" ca="1" si="150"/>
        <v>1.0109370312500059</v>
      </c>
      <c r="AC282" s="72">
        <f t="shared" ca="1" si="151"/>
        <v>0.91970630865773306</v>
      </c>
      <c r="AD282" s="72">
        <f t="shared" ca="1" si="152"/>
        <v>1.6873025678066018</v>
      </c>
      <c r="AE282" s="72">
        <f ca="1">Coef!$J$6*Coef!$J$9*(V282-(Coef!$J$10*AB282)+(Coef!$J$11*AC282)-(Coef!$J$12*AD282))</f>
        <v>3553852.3364914269</v>
      </c>
      <c r="AF282" s="72">
        <f t="shared" ca="1" si="153"/>
        <v>2.1506525421635474E-3</v>
      </c>
      <c r="AG282" s="72">
        <f ca="1">((Coef!$J$8*Y282^2)/2)*(COS(V282))^2</f>
        <v>1.1744482644775773E-7</v>
      </c>
      <c r="AH282" s="72">
        <f t="shared" ca="1" si="154"/>
        <v>6.9706353004969834E-3</v>
      </c>
      <c r="AI282" s="72">
        <f t="shared" ca="1" si="155"/>
        <v>0.5627685841495832</v>
      </c>
      <c r="AJ282" s="72">
        <f t="shared" ca="1" si="156"/>
        <v>6.970691750879443E-3</v>
      </c>
      <c r="AK282" s="72">
        <f t="shared" ca="1" si="157"/>
        <v>8.2415329906670651E-3</v>
      </c>
      <c r="AL282" s="72">
        <f t="shared" ca="1" si="158"/>
        <v>0.56275325900717876</v>
      </c>
      <c r="AM282" s="72">
        <f ca="1">V282+(1+Coef!$J$8*(COS(V282))^2-(3/2)*Coef!$J$8*SIN(V282)*COS(V282)*(AL282-V282))*(AL282-V282)</f>
        <v>0.56276356071815492</v>
      </c>
      <c r="AN282" s="34" t="str">
        <f t="shared" ca="1" si="159"/>
        <v>29 544484 3567577 N</v>
      </c>
      <c r="AO282" s="33">
        <f t="shared" ca="1" si="160"/>
        <v>32.24397689290452</v>
      </c>
      <c r="AP282" s="33">
        <f t="shared" ca="1" si="161"/>
        <v>-8.5277949429169464</v>
      </c>
      <c r="AQ282" s="72">
        <f ca="1">'MGRS to Dist'!BP282</f>
        <v>172924.00262659363</v>
      </c>
      <c r="AR282" s="72">
        <f ca="1">'MGRS to Dist'!BT282</f>
        <v>210.06103189965805</v>
      </c>
      <c r="AS282" s="72">
        <f ca="1">'MGRS to Dist'!BU282</f>
        <v>29.559747909610387</v>
      </c>
      <c r="AT282" s="72">
        <f ca="1">'MGRS to Dist'!BV282</f>
        <v>209.55974790961034</v>
      </c>
    </row>
    <row r="283" spans="2:46" ht="16.5" customHeight="1">
      <c r="B283" s="30" t="s">
        <v>541</v>
      </c>
      <c r="C283" s="72" t="str">
        <f t="shared" si="162"/>
        <v>29SPT9885463007</v>
      </c>
      <c r="D283" s="72">
        <f t="array" aca="1" ref="D283" ca="1">MATCH(TRUE,ISERROR(VALUE(MID(C283,ROW(INDIRECT("1:"&amp;LEN(C283))),1))),0)</f>
        <v>3</v>
      </c>
      <c r="E283" s="72">
        <f t="shared" ca="1" si="163"/>
        <v>29</v>
      </c>
      <c r="F283" s="72" t="str">
        <f t="shared" ca="1" si="164"/>
        <v>S</v>
      </c>
      <c r="G283" s="72" t="str">
        <f t="shared" ca="1" si="165"/>
        <v>P</v>
      </c>
      <c r="H283" s="72" t="str">
        <f t="shared" ca="1" si="166"/>
        <v>T</v>
      </c>
      <c r="I283" s="72">
        <f t="shared" ca="1" si="167"/>
        <v>10</v>
      </c>
      <c r="J283" s="72">
        <f t="shared" ca="1" si="168"/>
        <v>98854</v>
      </c>
      <c r="K283" s="72">
        <f t="shared" ca="1" si="169"/>
        <v>63007</v>
      </c>
      <c r="L283" s="72">
        <f t="shared" ca="1" si="170"/>
        <v>170.80604746885038</v>
      </c>
      <c r="M283" s="72">
        <f ca="1">VLOOKUP(G283,Coef!$C$2:$F$25,4)</f>
        <v>6</v>
      </c>
      <c r="N283" s="31">
        <f ca="1">VLOOKUP(F283,Coef!$C$4:$D$23,2)</f>
        <v>15</v>
      </c>
      <c r="O283" s="31">
        <f ca="1">MOD(VLOOKUP(H283,Coef!$C$2:$G$21,5)+MOD(E283+1,2)*15,20)</f>
        <v>18</v>
      </c>
      <c r="P283" s="31">
        <f ca="1">VLOOKUP(N283,Coef!$A$27:$B$46,2)</f>
        <v>3.56</v>
      </c>
      <c r="Q283" s="31">
        <f ca="1">VLOOKUP(N283,Coef!$A$27:$C$46,3)+O283/10-0.1</f>
        <v>3.6999999999999997</v>
      </c>
      <c r="R283" s="31">
        <f ca="1">IF(Q283+0.1&lt;P283,Q283+2,Q283)</f>
        <v>3.6999999999999997</v>
      </c>
      <c r="S283" s="72">
        <f t="shared" ca="1" si="171"/>
        <v>698854</v>
      </c>
      <c r="T283" s="72">
        <f t="shared" ca="1" si="172"/>
        <v>3763006.9999999995</v>
      </c>
      <c r="U283" s="72">
        <f t="shared" ca="1" si="144"/>
        <v>3763006.9999999995</v>
      </c>
      <c r="V283" s="72">
        <f t="shared" ca="1" si="145"/>
        <v>0.59132828861569431</v>
      </c>
      <c r="W283" s="72">
        <f ca="1">(Coef!$J$9/(1+Coef!$J$8*(COS(V283))^2)^0.5)*Coef!$J$6</f>
        <v>6382227.9580475697</v>
      </c>
      <c r="X283" s="72">
        <f t="shared" ca="1" si="146"/>
        <v>-9</v>
      </c>
      <c r="Y283" s="72">
        <f t="shared" ca="1" si="147"/>
        <v>3.1157458070619082E-2</v>
      </c>
      <c r="Z283" s="72">
        <f t="shared" ca="1" si="148"/>
        <v>0.92561470477649466</v>
      </c>
      <c r="AA283" s="72">
        <f t="shared" ca="1" si="149"/>
        <v>0.63796475324518886</v>
      </c>
      <c r="AB283" s="72">
        <f t="shared" ca="1" si="150"/>
        <v>1.0541356410039415</v>
      </c>
      <c r="AC283" s="72">
        <f t="shared" ca="1" si="151"/>
        <v>0.95009291906425331</v>
      </c>
      <c r="AD283" s="72">
        <f t="shared" ca="1" si="152"/>
        <v>1.7300571125119533</v>
      </c>
      <c r="AE283" s="72">
        <f ca="1">Coef!$J$6*Coef!$J$9*(V283-(Coef!$J$10*AB283)+(Coef!$J$11*AC283)-(Coef!$J$12*AD283))</f>
        <v>3748918.9484022143</v>
      </c>
      <c r="AF283" s="72">
        <f t="shared" ca="1" si="153"/>
        <v>2.2073877163884593E-3</v>
      </c>
      <c r="AG283" s="72">
        <f ca="1">((Coef!$J$8*Y283^2)/2)*(COS(V283))^2</f>
        <v>2.2546957712495908E-6</v>
      </c>
      <c r="AH283" s="72">
        <f t="shared" ca="1" si="154"/>
        <v>3.1157434653756099E-2</v>
      </c>
      <c r="AI283" s="72">
        <f t="shared" ca="1" si="155"/>
        <v>0.593535671355095</v>
      </c>
      <c r="AJ283" s="72">
        <f t="shared" ca="1" si="156"/>
        <v>3.1162476097303937E-2</v>
      </c>
      <c r="AK283" s="72">
        <f t="shared" ca="1" si="157"/>
        <v>3.7574182826655041E-2</v>
      </c>
      <c r="AL283" s="72">
        <f t="shared" ca="1" si="158"/>
        <v>0.59320835089824098</v>
      </c>
      <c r="AM283" s="72">
        <f ca="1">V283+(1+Coef!$J$8*(COS(V283))^2-(3/2)*Coef!$J$8*SIN(V283)*COS(V283)*(AL283-V283))*(AL283-V283)</f>
        <v>0.59321706741495783</v>
      </c>
      <c r="AN283" s="34" t="str">
        <f t="shared" ca="1" si="159"/>
        <v>29 698854 3763007 N</v>
      </c>
      <c r="AO283" s="33">
        <f t="shared" ca="1" si="160"/>
        <v>33.988834298004718</v>
      </c>
      <c r="AP283" s="33">
        <f t="shared" ca="1" si="161"/>
        <v>-6.8471579053797287</v>
      </c>
      <c r="AQ283" s="72">
        <f ca="1">'MGRS to Dist'!BP283</f>
        <v>249092.10754776269</v>
      </c>
      <c r="AR283" s="72">
        <f ca="1">'MGRS to Dist'!BT283</f>
        <v>38.438259826982858</v>
      </c>
      <c r="AS283" s="72">
        <f ca="1">'MGRS to Dist'!BU283</f>
        <v>-140.64338526006253</v>
      </c>
      <c r="AT283" s="72">
        <f ca="1">'MGRS to Dist'!BV283</f>
        <v>39.35661473993747</v>
      </c>
    </row>
    <row r="284" spans="2:46" ht="16.5" customHeight="1">
      <c r="B284" s="30" t="s">
        <v>542</v>
      </c>
      <c r="C284" s="72" t="str">
        <f t="shared" si="162"/>
        <v>29SPT9952166669</v>
      </c>
      <c r="D284" s="72">
        <f t="array" aca="1" ref="D284" ca="1">MATCH(TRUE,ISERROR(VALUE(MID(C284,ROW(INDIRECT("1:"&amp;LEN(C284))),1))),0)</f>
        <v>3</v>
      </c>
      <c r="E284" s="72">
        <f t="shared" ca="1" si="163"/>
        <v>29</v>
      </c>
      <c r="F284" s="72" t="str">
        <f t="shared" ca="1" si="164"/>
        <v>S</v>
      </c>
      <c r="G284" s="72" t="str">
        <f t="shared" ca="1" si="165"/>
        <v>P</v>
      </c>
      <c r="H284" s="72" t="str">
        <f t="shared" ca="1" si="166"/>
        <v>T</v>
      </c>
      <c r="I284" s="72">
        <f t="shared" ca="1" si="167"/>
        <v>10</v>
      </c>
      <c r="J284" s="72">
        <f t="shared" ca="1" si="168"/>
        <v>99521</v>
      </c>
      <c r="K284" s="72">
        <f t="shared" ca="1" si="169"/>
        <v>66669</v>
      </c>
      <c r="L284" s="72">
        <f t="shared" ca="1" si="170"/>
        <v>170.80604746885038</v>
      </c>
      <c r="M284" s="72">
        <f ca="1">VLOOKUP(G284,Coef!$C$2:$F$25,4)</f>
        <v>6</v>
      </c>
      <c r="N284" s="31">
        <f ca="1">VLOOKUP(F284,Coef!$C$4:$D$23,2)</f>
        <v>15</v>
      </c>
      <c r="O284" s="31">
        <f ca="1">MOD(VLOOKUP(H284,Coef!$C$2:$G$21,5)+MOD(E284+1,2)*15,20)</f>
        <v>18</v>
      </c>
      <c r="P284" s="31">
        <f ca="1">VLOOKUP(N284,Coef!$A$27:$B$46,2)</f>
        <v>3.56</v>
      </c>
      <c r="Q284" s="31">
        <f ca="1">VLOOKUP(N284,Coef!$A$27:$C$46,3)+O284/10-0.1</f>
        <v>3.6999999999999997</v>
      </c>
      <c r="R284" s="31">
        <f ca="1">IF(Q284+0.1&lt;P284,Q284+2,Q284)</f>
        <v>3.6999999999999997</v>
      </c>
      <c r="S284" s="72">
        <f t="shared" ca="1" si="171"/>
        <v>699521</v>
      </c>
      <c r="T284" s="72">
        <f t="shared" ca="1" si="172"/>
        <v>3766668.9999999995</v>
      </c>
      <c r="U284" s="72">
        <f t="shared" ca="1" si="144"/>
        <v>3766668.9999999995</v>
      </c>
      <c r="V284" s="72">
        <f t="shared" ca="1" si="145"/>
        <v>0.5919037444128562</v>
      </c>
      <c r="W284" s="72">
        <f ca="1">(Coef!$J$9/(1+Coef!$J$8*(COS(V284))^2)^0.5)*Coef!$J$6</f>
        <v>6382239.3632389447</v>
      </c>
      <c r="X284" s="72">
        <f t="shared" ca="1" si="146"/>
        <v>-9</v>
      </c>
      <c r="Y284" s="72">
        <f t="shared" ca="1" si="147"/>
        <v>3.1261911163849611E-2</v>
      </c>
      <c r="Z284" s="72">
        <f t="shared" ca="1" si="148"/>
        <v>0.92604967393066417</v>
      </c>
      <c r="AA284" s="72">
        <f t="shared" ca="1" si="149"/>
        <v>0.63777117196725941</v>
      </c>
      <c r="AB284" s="72">
        <f t="shared" ca="1" si="150"/>
        <v>1.0549285813781883</v>
      </c>
      <c r="AC284" s="72">
        <f t="shared" ca="1" si="151"/>
        <v>0.95063922902545606</v>
      </c>
      <c r="AD284" s="72">
        <f t="shared" ca="1" si="152"/>
        <v>1.7308098919094341</v>
      </c>
      <c r="AE284" s="72">
        <f ca="1">Coef!$J$6*Coef!$J$9*(V284-(Coef!$J$10*AB284)+(Coef!$J$11*AC284)-(Coef!$J$12*AD284))</f>
        <v>3752574.6671853354</v>
      </c>
      <c r="AF284" s="72">
        <f t="shared" ca="1" si="153"/>
        <v>2.2083679430524106E-3</v>
      </c>
      <c r="AG284" s="72">
        <f ca="1">((Coef!$J$8*Y284^2)/2)*(COS(V284))^2</f>
        <v>2.2680839371445309E-6</v>
      </c>
      <c r="AH284" s="72">
        <f t="shared" ca="1" si="154"/>
        <v>3.1261887528970092E-2</v>
      </c>
      <c r="AI284" s="72">
        <f t="shared" ca="1" si="155"/>
        <v>0.5941121073471447</v>
      </c>
      <c r="AJ284" s="72">
        <f t="shared" ca="1" si="156"/>
        <v>3.1266979847487886E-2</v>
      </c>
      <c r="AK284" s="72">
        <f t="shared" ca="1" si="157"/>
        <v>3.7714729331202117E-2</v>
      </c>
      <c r="AL284" s="72">
        <f t="shared" ca="1" si="158"/>
        <v>0.59378217996428506</v>
      </c>
      <c r="AM284" s="72">
        <f ca="1">V284+(1+Coef!$J$8*(COS(V284))^2-(3/2)*Coef!$J$8*SIN(V284)*COS(V284)*(AL284-V284))*(AL284-V284)</f>
        <v>0.59379088220075671</v>
      </c>
      <c r="AN284" s="34" t="str">
        <f t="shared" ca="1" si="159"/>
        <v>29 699521 3766669 N</v>
      </c>
      <c r="AO284" s="33">
        <f t="shared" ca="1" si="160"/>
        <v>34.021711463453194</v>
      </c>
      <c r="AP284" s="33">
        <f t="shared" ca="1" si="161"/>
        <v>-6.8391051838438646</v>
      </c>
      <c r="AQ284" s="72">
        <f ca="1">'MGRS to Dist'!BP284</f>
        <v>3721.9167309636314</v>
      </c>
      <c r="AR284" s="72">
        <f ca="1">'MGRS to Dist'!BT284</f>
        <v>11.475421654094475</v>
      </c>
      <c r="AS284" s="72">
        <f ca="1">'MGRS to Dist'!BU284</f>
        <v>-168.52007470661096</v>
      </c>
      <c r="AT284" s="72">
        <f ca="1">'MGRS to Dist'!BV284</f>
        <v>11.479925293389044</v>
      </c>
    </row>
    <row r="285" spans="2:46" ht="16.5" customHeight="1">
      <c r="B285" s="30" t="s">
        <v>543</v>
      </c>
      <c r="C285" s="72" t="str">
        <f t="shared" si="162"/>
        <v>29SPT9907666236</v>
      </c>
      <c r="D285" s="72">
        <f t="array" aca="1" ref="D285" ca="1">MATCH(TRUE,ISERROR(VALUE(MID(C285,ROW(INDIRECT("1:"&amp;LEN(C285))),1))),0)</f>
        <v>3</v>
      </c>
      <c r="E285" s="72">
        <f t="shared" ca="1" si="163"/>
        <v>29</v>
      </c>
      <c r="F285" s="72" t="str">
        <f t="shared" ca="1" si="164"/>
        <v>S</v>
      </c>
      <c r="G285" s="72" t="str">
        <f t="shared" ca="1" si="165"/>
        <v>P</v>
      </c>
      <c r="H285" s="72" t="str">
        <f t="shared" ca="1" si="166"/>
        <v>T</v>
      </c>
      <c r="I285" s="72">
        <f t="shared" ca="1" si="167"/>
        <v>10</v>
      </c>
      <c r="J285" s="72">
        <f t="shared" ca="1" si="168"/>
        <v>99076</v>
      </c>
      <c r="K285" s="72">
        <f t="shared" ca="1" si="169"/>
        <v>66236</v>
      </c>
      <c r="L285" s="72">
        <f t="shared" ca="1" si="170"/>
        <v>170.80604746885038</v>
      </c>
      <c r="M285" s="72">
        <f ca="1">VLOOKUP(G285,Coef!$C$2:$F$25,4)</f>
        <v>6</v>
      </c>
      <c r="N285" s="31">
        <f ca="1">VLOOKUP(F285,Coef!$C$4:$D$23,2)</f>
        <v>15</v>
      </c>
      <c r="O285" s="31">
        <f ca="1">MOD(VLOOKUP(H285,Coef!$C$2:$G$21,5)+MOD(E285+1,2)*15,20)</f>
        <v>18</v>
      </c>
      <c r="P285" s="31">
        <f ca="1">VLOOKUP(N285,Coef!$A$27:$B$46,2)</f>
        <v>3.56</v>
      </c>
      <c r="Q285" s="31">
        <f ca="1">VLOOKUP(N285,Coef!$A$27:$C$46,3)+O285/10-0.1</f>
        <v>3.6999999999999997</v>
      </c>
      <c r="R285" s="31">
        <f ca="1">IF(Q285+0.1&lt;P285,Q285+2,Q285)</f>
        <v>3.6999999999999997</v>
      </c>
      <c r="S285" s="72">
        <f t="shared" ca="1" si="171"/>
        <v>699076</v>
      </c>
      <c r="T285" s="72">
        <f t="shared" ca="1" si="172"/>
        <v>3766235.9999999995</v>
      </c>
      <c r="U285" s="72">
        <f t="shared" ca="1" si="144"/>
        <v>3766235.9999999995</v>
      </c>
      <c r="V285" s="72">
        <f t="shared" ca="1" si="145"/>
        <v>0.59183570171483024</v>
      </c>
      <c r="W285" s="72">
        <f ca="1">(Coef!$J$9/(1+Coef!$J$8*(COS(V285))^2)^0.5)*Coef!$J$6</f>
        <v>6382238.0143907508</v>
      </c>
      <c r="X285" s="72">
        <f t="shared" ca="1" si="146"/>
        <v>-9</v>
      </c>
      <c r="Y285" s="72">
        <f t="shared" ca="1" si="147"/>
        <v>3.1192193013034129E-2</v>
      </c>
      <c r="Z285" s="72">
        <f t="shared" ca="1" si="148"/>
        <v>0.92599830650366899</v>
      </c>
      <c r="AA285" s="72">
        <f t="shared" ca="1" si="149"/>
        <v>0.63779414156352732</v>
      </c>
      <c r="AB285" s="72">
        <f t="shared" ca="1" si="150"/>
        <v>1.0548348549666646</v>
      </c>
      <c r="AC285" s="72">
        <f t="shared" ca="1" si="151"/>
        <v>0.95057467661588024</v>
      </c>
      <c r="AD285" s="72">
        <f t="shared" ca="1" si="152"/>
        <v>1.7307209732467606</v>
      </c>
      <c r="AE285" s="72">
        <f ca="1">Coef!$J$6*Coef!$J$9*(V285-(Coef!$J$10*AB285)+(Coef!$J$11*AC285)-(Coef!$J$12*AD285))</f>
        <v>3752142.408863462</v>
      </c>
      <c r="AF285" s="72">
        <f t="shared" ca="1" si="153"/>
        <v>2.2082522000525656E-3</v>
      </c>
      <c r="AG285" s="72">
        <f ca="1">((Coef!$J$8*Y285^2)/2)*(COS(V285))^2</f>
        <v>2.2581855520267869E-6</v>
      </c>
      <c r="AH285" s="72">
        <f t="shared" ca="1" si="154"/>
        <v>3.1192169533780931E-2</v>
      </c>
      <c r="AI285" s="72">
        <f t="shared" ca="1" si="155"/>
        <v>0.59404394892823964</v>
      </c>
      <c r="AJ285" s="72">
        <f t="shared" ca="1" si="156"/>
        <v>3.1197227857561738E-2</v>
      </c>
      <c r="AK285" s="72">
        <f t="shared" ca="1" si="157"/>
        <v>3.7628942040526435E-2</v>
      </c>
      <c r="AL285" s="72">
        <f t="shared" ca="1" si="158"/>
        <v>0.59371553895671669</v>
      </c>
      <c r="AM285" s="72">
        <f ca="1">V285+(1+Coef!$J$8*(COS(V285))^2-(3/2)*Coef!$J$8*SIN(V285)*COS(V285)*(AL285-V285))*(AL285-V285)</f>
        <v>0.59372424847366267</v>
      </c>
      <c r="AN285" s="34" t="str">
        <f t="shared" ca="1" si="159"/>
        <v>29 699076 3766236 N</v>
      </c>
      <c r="AO285" s="33">
        <f t="shared" ca="1" si="160"/>
        <v>34.017893632117477</v>
      </c>
      <c r="AP285" s="33">
        <f t="shared" ca="1" si="161"/>
        <v>-6.8440204335354426</v>
      </c>
      <c r="AQ285" s="72">
        <f ca="1">'MGRS to Dist'!BP285</f>
        <v>620.84208172586364</v>
      </c>
      <c r="AR285" s="72">
        <f ca="1">'MGRS to Dist'!BT285</f>
        <v>226.86037679425394</v>
      </c>
      <c r="AS285" s="72">
        <f ca="1">'MGRS to Dist'!BU285</f>
        <v>46.857626813290139</v>
      </c>
      <c r="AT285" s="72">
        <f ca="1">'MGRS to Dist'!BV285</f>
        <v>226.85762681329015</v>
      </c>
    </row>
    <row r="286" spans="2:46" ht="16.5" customHeight="1">
      <c r="B286" s="30" t="s">
        <v>544</v>
      </c>
      <c r="C286" s="72" t="str">
        <f t="shared" si="162"/>
        <v>29SPT9835665553</v>
      </c>
      <c r="D286" s="72">
        <f t="array" aca="1" ref="D286" ca="1">MATCH(TRUE,ISERROR(VALUE(MID(C286,ROW(INDIRECT("1:"&amp;LEN(C286))),1))),0)</f>
        <v>3</v>
      </c>
      <c r="E286" s="72">
        <f t="shared" ca="1" si="163"/>
        <v>29</v>
      </c>
      <c r="F286" s="72" t="str">
        <f t="shared" ca="1" si="164"/>
        <v>S</v>
      </c>
      <c r="G286" s="72" t="str">
        <f t="shared" ca="1" si="165"/>
        <v>P</v>
      </c>
      <c r="H286" s="72" t="str">
        <f t="shared" ca="1" si="166"/>
        <v>T</v>
      </c>
      <c r="I286" s="72">
        <f t="shared" ca="1" si="167"/>
        <v>10</v>
      </c>
      <c r="J286" s="72">
        <f t="shared" ca="1" si="168"/>
        <v>98356</v>
      </c>
      <c r="K286" s="72">
        <f t="shared" ca="1" si="169"/>
        <v>65553</v>
      </c>
      <c r="L286" s="72">
        <f t="shared" ca="1" si="170"/>
        <v>170.80604746885038</v>
      </c>
      <c r="M286" s="72">
        <f ca="1">VLOOKUP(G286,Coef!$C$2:$F$25,4)</f>
        <v>6</v>
      </c>
      <c r="N286" s="31">
        <f ca="1">VLOOKUP(F286,Coef!$C$4:$D$23,2)</f>
        <v>15</v>
      </c>
      <c r="O286" s="31">
        <f ca="1">MOD(VLOOKUP(H286,Coef!$C$2:$G$21,5)+MOD(E286+1,2)*15,20)</f>
        <v>18</v>
      </c>
      <c r="P286" s="31">
        <f ca="1">VLOOKUP(N286,Coef!$A$27:$B$46,2)</f>
        <v>3.56</v>
      </c>
      <c r="Q286" s="31">
        <f ca="1">VLOOKUP(N286,Coef!$A$27:$C$46,3)+O286/10-0.1</f>
        <v>3.6999999999999997</v>
      </c>
      <c r="R286" s="31">
        <f ca="1">IF(Q286+0.1&lt;P286,Q286+2,Q286)</f>
        <v>3.6999999999999997</v>
      </c>
      <c r="S286" s="72">
        <f t="shared" ca="1" si="171"/>
        <v>698356</v>
      </c>
      <c r="T286" s="72">
        <f t="shared" ca="1" si="172"/>
        <v>3765552.9999999995</v>
      </c>
      <c r="U286" s="72">
        <f t="shared" ca="1" si="144"/>
        <v>3765552.9999999995</v>
      </c>
      <c r="V286" s="72">
        <f t="shared" ca="1" si="145"/>
        <v>0.59172837339438744</v>
      </c>
      <c r="W286" s="72">
        <f ca="1">(Coef!$J$9/(1+Coef!$J$8*(COS(V286))^2)^0.5)*Coef!$J$6</f>
        <v>6382235.8869157135</v>
      </c>
      <c r="X286" s="72">
        <f t="shared" ca="1" si="146"/>
        <v>-9</v>
      </c>
      <c r="Y286" s="72">
        <f t="shared" ca="1" si="147"/>
        <v>3.107939028180573E-2</v>
      </c>
      <c r="Z286" s="72">
        <f t="shared" ca="1" si="148"/>
        <v>0.9259172463504729</v>
      </c>
      <c r="AA286" s="72">
        <f t="shared" ca="1" si="149"/>
        <v>0.6378303293004679</v>
      </c>
      <c r="AB286" s="72">
        <f t="shared" ca="1" si="150"/>
        <v>1.0546869965696239</v>
      </c>
      <c r="AC286" s="72">
        <f t="shared" ca="1" si="151"/>
        <v>0.95047282975233494</v>
      </c>
      <c r="AD286" s="72">
        <f t="shared" ca="1" si="152"/>
        <v>1.7305806662525065</v>
      </c>
      <c r="AE286" s="72">
        <f ca="1">Coef!$J$6*Coef!$J$9*(V286-(Coef!$J$10*AB286)+(Coef!$J$11*AC286)-(Coef!$J$12*AD286))</f>
        <v>3751460.579319295</v>
      </c>
      <c r="AF286" s="72">
        <f t="shared" ca="1" si="153"/>
        <v>2.2080695434017945E-3</v>
      </c>
      <c r="AG286" s="72">
        <f ca="1">((Coef!$J$8*Y286^2)/2)*(COS(V286))^2</f>
        <v>2.2422056645400984E-6</v>
      </c>
      <c r="AH286" s="72">
        <f t="shared" ca="1" si="154"/>
        <v>3.1079367053010752E-2</v>
      </c>
      <c r="AI286" s="72">
        <f t="shared" ca="1" si="155"/>
        <v>0.59393643798684315</v>
      </c>
      <c r="AJ286" s="72">
        <f t="shared" ca="1" si="156"/>
        <v>3.1084370694917762E-2</v>
      </c>
      <c r="AK286" s="72">
        <f t="shared" ca="1" si="157"/>
        <v>3.7490226048601319E-2</v>
      </c>
      <c r="AL286" s="72">
        <f t="shared" ca="1" si="158"/>
        <v>0.59361047336156081</v>
      </c>
      <c r="AM286" s="72">
        <f ca="1">V286+(1+Coef!$J$8*(COS(V286))^2-(3/2)*Coef!$J$8*SIN(V286)*COS(V286)*(AL286-V286))*(AL286-V286)</f>
        <v>0.59361919460410473</v>
      </c>
      <c r="AN286" s="34" t="str">
        <f t="shared" ca="1" si="159"/>
        <v>29 698356 3765553 N</v>
      </c>
      <c r="AO286" s="33">
        <f t="shared" ca="1" si="160"/>
        <v>34.011874488770296</v>
      </c>
      <c r="AP286" s="33">
        <f t="shared" ca="1" si="161"/>
        <v>-6.8519682744237231</v>
      </c>
      <c r="AQ286" s="72">
        <f ca="1">'MGRS to Dist'!BP286</f>
        <v>992.32961722892833</v>
      </c>
      <c r="AR286" s="72">
        <f ca="1">'MGRS to Dist'!BT286</f>
        <v>227.58534187437263</v>
      </c>
      <c r="AS286" s="72">
        <f ca="1">'MGRS to Dist'!BU286</f>
        <v>47.580895786621447</v>
      </c>
      <c r="AT286" s="72">
        <f ca="1">'MGRS to Dist'!BV286</f>
        <v>227.58089578662145</v>
      </c>
    </row>
    <row r="287" spans="2:46" ht="16.5" customHeight="1">
      <c r="B287" s="30" t="s">
        <v>545</v>
      </c>
      <c r="C287" s="72" t="str">
        <f t="shared" si="162"/>
        <v>29RNQ9528499280</v>
      </c>
      <c r="D287" s="72">
        <f t="array" aca="1" ref="D287" ca="1">MATCH(TRUE,ISERROR(VALUE(MID(C287,ROW(INDIRECT("1:"&amp;LEN(C287))),1))),0)</f>
        <v>3</v>
      </c>
      <c r="E287" s="72">
        <f t="shared" ca="1" si="163"/>
        <v>29</v>
      </c>
      <c r="F287" s="72" t="str">
        <f t="shared" ca="1" si="164"/>
        <v>R</v>
      </c>
      <c r="G287" s="72" t="str">
        <f t="shared" ca="1" si="165"/>
        <v>N</v>
      </c>
      <c r="H287" s="72" t="str">
        <f t="shared" ca="1" si="166"/>
        <v>Q</v>
      </c>
      <c r="I287" s="72">
        <f t="shared" ca="1" si="167"/>
        <v>10</v>
      </c>
      <c r="J287" s="72">
        <f t="shared" ca="1" si="168"/>
        <v>95284</v>
      </c>
      <c r="K287" s="72">
        <f t="shared" ca="1" si="169"/>
        <v>99280</v>
      </c>
      <c r="L287" s="72">
        <f t="shared" ca="1" si="170"/>
        <v>170.80604746885038</v>
      </c>
      <c r="M287" s="72">
        <f ca="1">VLOOKUP(G287,Coef!$C$2:$F$25,4)</f>
        <v>5</v>
      </c>
      <c r="N287" s="31">
        <f ca="1">VLOOKUP(F287,Coef!$C$4:$D$23,2)</f>
        <v>14</v>
      </c>
      <c r="O287" s="31">
        <f ca="1">MOD(VLOOKUP(H287,Coef!$C$2:$G$21,5)+MOD(E287+1,2)*15,20)</f>
        <v>15</v>
      </c>
      <c r="P287" s="31">
        <f ca="1">VLOOKUP(N287,Coef!$A$27:$B$46,2)</f>
        <v>2.67</v>
      </c>
      <c r="Q287" s="31">
        <f ca="1">VLOOKUP(N287,Coef!$A$27:$C$46,3)+O287/10-0.1</f>
        <v>3.4</v>
      </c>
      <c r="R287" s="31">
        <f ca="1">IF(Q287+0.1&lt;P287,Q287+2,Q287)</f>
        <v>3.4</v>
      </c>
      <c r="S287" s="72">
        <f t="shared" ca="1" si="171"/>
        <v>595284</v>
      </c>
      <c r="T287" s="72">
        <f t="shared" ca="1" si="172"/>
        <v>3499280</v>
      </c>
      <c r="U287" s="72">
        <f t="shared" ca="1" si="144"/>
        <v>3499280</v>
      </c>
      <c r="V287" s="72">
        <f t="shared" ca="1" si="145"/>
        <v>0.54988557124319115</v>
      </c>
      <c r="W287" s="72">
        <f ca="1">(Coef!$J$9/(1+Coef!$J$8*(COS(V287))^2)^0.5)*Coef!$J$6</f>
        <v>6381421.7829809906</v>
      </c>
      <c r="X287" s="72">
        <f t="shared" ca="1" si="146"/>
        <v>-9</v>
      </c>
      <c r="Y287" s="72">
        <f t="shared" ca="1" si="147"/>
        <v>1.4931468760475731E-2</v>
      </c>
      <c r="Z287" s="72">
        <f t="shared" ca="1" si="148"/>
        <v>0.89110352784297342</v>
      </c>
      <c r="AA287" s="72">
        <f t="shared" ca="1" si="149"/>
        <v>0.64774318515245399</v>
      </c>
      <c r="AB287" s="72">
        <f t="shared" ca="1" si="150"/>
        <v>0.99543733516467792</v>
      </c>
      <c r="AC287" s="72">
        <f t="shared" ca="1" si="151"/>
        <v>0.90851379766162188</v>
      </c>
      <c r="AD287" s="72">
        <f t="shared" ca="1" si="152"/>
        <v>1.6711378439857807</v>
      </c>
      <c r="AE287" s="72">
        <f ca="1">Coef!$J$6*Coef!$J$9*(V287-(Coef!$J$10*AB287)+(Coef!$J$11*AC287)-(Coef!$J$12*AD287))</f>
        <v>3485695.2078218847</v>
      </c>
      <c r="AF287" s="72">
        <f t="shared" ca="1" si="153"/>
        <v>2.1288033670404717E-3</v>
      </c>
      <c r="AG287" s="72">
        <f ca="1">((Coef!$J$8*Y287^2)/2)*(COS(V287))^2</f>
        <v>5.4610634377323328E-7</v>
      </c>
      <c r="AH287" s="72">
        <f t="shared" ca="1" si="154"/>
        <v>1.4931466042419126E-2</v>
      </c>
      <c r="AI287" s="72">
        <f t="shared" ca="1" si="155"/>
        <v>0.55201437344767856</v>
      </c>
      <c r="AJ287" s="72">
        <f t="shared" ca="1" si="156"/>
        <v>1.4932020873706986E-2</v>
      </c>
      <c r="AK287" s="72">
        <f t="shared" ca="1" si="157"/>
        <v>1.7534959642094908E-2</v>
      </c>
      <c r="AL287" s="72">
        <f t="shared" ca="1" si="158"/>
        <v>0.5519457264357911</v>
      </c>
      <c r="AM287" s="72">
        <f ca="1">V287+(1+Coef!$J$8*(COS(V287))^2-(3/2)*Coef!$J$8*SIN(V287)*COS(V287)*(AL287-V287))*(AL287-V287)</f>
        <v>0.55195579989645538</v>
      </c>
      <c r="AN287" s="34" t="str">
        <f t="shared" ca="1" si="159"/>
        <v>29 595284 3499280 N</v>
      </c>
      <c r="AO287" s="33">
        <f t="shared" ca="1" si="160"/>
        <v>31.624737811834294</v>
      </c>
      <c r="AP287" s="33">
        <f t="shared" ca="1" si="161"/>
        <v>-7.995320818575733</v>
      </c>
      <c r="AQ287" s="72">
        <f ca="1">'MGRS to Dist'!BP287</f>
        <v>285561.55957651988</v>
      </c>
      <c r="AR287" s="72">
        <f ca="1">'MGRS to Dist'!BT287</f>
        <v>202.23768797606976</v>
      </c>
      <c r="AS287" s="72">
        <f ca="1">'MGRS to Dist'!BU287</f>
        <v>21.617868480566855</v>
      </c>
      <c r="AT287" s="72">
        <f ca="1">'MGRS to Dist'!BV287</f>
        <v>201.61786848056681</v>
      </c>
    </row>
    <row r="288" spans="2:46" ht="16.5" customHeight="1">
      <c r="B288" s="30" t="s">
        <v>546</v>
      </c>
      <c r="C288" s="72" t="str">
        <f t="shared" si="162"/>
        <v>29RNR9625200671</v>
      </c>
      <c r="D288" s="72">
        <f t="array" aca="1" ref="D288" ca="1">MATCH(TRUE,ISERROR(VALUE(MID(C288,ROW(INDIRECT("1:"&amp;LEN(C288))),1))),0)</f>
        <v>3</v>
      </c>
      <c r="E288" s="72">
        <f t="shared" ca="1" si="163"/>
        <v>29</v>
      </c>
      <c r="F288" s="72" t="str">
        <f t="shared" ca="1" si="164"/>
        <v>R</v>
      </c>
      <c r="G288" s="72" t="str">
        <f t="shared" ca="1" si="165"/>
        <v>N</v>
      </c>
      <c r="H288" s="72" t="str">
        <f t="shared" ca="1" si="166"/>
        <v>R</v>
      </c>
      <c r="I288" s="72">
        <f t="shared" ca="1" si="167"/>
        <v>10</v>
      </c>
      <c r="J288" s="72">
        <f t="shared" ca="1" si="168"/>
        <v>96252</v>
      </c>
      <c r="K288" s="72">
        <f t="shared" ca="1" si="169"/>
        <v>671</v>
      </c>
      <c r="L288" s="72">
        <f t="shared" ca="1" si="170"/>
        <v>170.80604746885038</v>
      </c>
      <c r="M288" s="72">
        <f ca="1">VLOOKUP(G288,Coef!$C$2:$F$25,4)</f>
        <v>5</v>
      </c>
      <c r="N288" s="31">
        <f ca="1">VLOOKUP(F288,Coef!$C$4:$D$23,2)</f>
        <v>14</v>
      </c>
      <c r="O288" s="31">
        <f ca="1">MOD(VLOOKUP(H288,Coef!$C$2:$G$21,5)+MOD(E288+1,2)*15,20)</f>
        <v>16</v>
      </c>
      <c r="P288" s="31">
        <f ca="1">VLOOKUP(N288,Coef!$A$27:$B$46,2)</f>
        <v>2.67</v>
      </c>
      <c r="Q288" s="31">
        <f ca="1">VLOOKUP(N288,Coef!$A$27:$C$46,3)+O288/10-0.1</f>
        <v>3.5</v>
      </c>
      <c r="R288" s="31">
        <f ca="1">IF(Q288+0.1&lt;P288,Q288+2,Q288)</f>
        <v>3.5</v>
      </c>
      <c r="S288" s="72">
        <f t="shared" ca="1" si="171"/>
        <v>596252</v>
      </c>
      <c r="T288" s="72">
        <f t="shared" ca="1" si="172"/>
        <v>3500671</v>
      </c>
      <c r="U288" s="72">
        <f t="shared" ca="1" si="144"/>
        <v>3500671</v>
      </c>
      <c r="V288" s="72">
        <f t="shared" ca="1" si="145"/>
        <v>0.55010415644631849</v>
      </c>
      <c r="W288" s="72">
        <f ca="1">(Coef!$J$9/(1+Coef!$J$8*(COS(V288))^2)^0.5)*Coef!$J$6</f>
        <v>6381425.9515808504</v>
      </c>
      <c r="X288" s="72">
        <f t="shared" ca="1" si="146"/>
        <v>-9</v>
      </c>
      <c r="Y288" s="72">
        <f t="shared" ca="1" si="147"/>
        <v>1.5083149241300184E-2</v>
      </c>
      <c r="Z288" s="72">
        <f t="shared" ca="1" si="148"/>
        <v>0.89130183064425261</v>
      </c>
      <c r="AA288" s="72">
        <f t="shared" ca="1" si="149"/>
        <v>0.64771370255171745</v>
      </c>
      <c r="AB288" s="72">
        <f t="shared" ca="1" si="150"/>
        <v>0.9957550717684448</v>
      </c>
      <c r="AC288" s="72">
        <f t="shared" ca="1" si="151"/>
        <v>0.90874472946426299</v>
      </c>
      <c r="AD288" s="72">
        <f t="shared" ca="1" si="152"/>
        <v>1.671473527675718</v>
      </c>
      <c r="AE288" s="72">
        <f ca="1">Coef!$J$6*Coef!$J$9*(V288-(Coef!$J$10*AB288)+(Coef!$J$11*AC288)-(Coef!$J$12*AD288))</f>
        <v>3487083.2934147101</v>
      </c>
      <c r="AF288" s="72">
        <f t="shared" ca="1" si="153"/>
        <v>2.129258677979938E-3</v>
      </c>
      <c r="AG288" s="72">
        <f ca="1">((Coef!$J$8*Y288^2)/2)*(COS(V288))^2</f>
        <v>5.5710853855855352E-7</v>
      </c>
      <c r="AH288" s="72">
        <f t="shared" ca="1" si="154"/>
        <v>1.508314644031644E-2</v>
      </c>
      <c r="AI288" s="72">
        <f t="shared" ca="1" si="155"/>
        <v>0.55223341393807024</v>
      </c>
      <c r="AJ288" s="72">
        <f t="shared" ca="1" si="156"/>
        <v>1.5083718352742248E-2</v>
      </c>
      <c r="AK288" s="72">
        <f t="shared" ca="1" si="157"/>
        <v>1.7715453628507349E-2</v>
      </c>
      <c r="AL288" s="72">
        <f t="shared" ca="1" si="158"/>
        <v>0.55216333094625825</v>
      </c>
      <c r="AM288" s="72">
        <f ca="1">V288+(1+Coef!$J$8*(COS(V288))^2-(3/2)*Coef!$J$8*SIN(V288)*COS(V288)*(AL288-V288))*(AL288-V288)</f>
        <v>0.55217339691306644</v>
      </c>
      <c r="AN288" s="34" t="str">
        <f t="shared" ca="1" si="159"/>
        <v>29 596252 3500671 N</v>
      </c>
      <c r="AO288" s="33">
        <f t="shared" ca="1" si="160"/>
        <v>31.637205202520747</v>
      </c>
      <c r="AP288" s="33">
        <f t="shared" ca="1" si="161"/>
        <v>-7.9849792749268085</v>
      </c>
      <c r="AQ288" s="72">
        <f ca="1">'MGRS to Dist'!BP288</f>
        <v>1695.1558941481208</v>
      </c>
      <c r="AR288" s="72">
        <f ca="1">'MGRS to Dist'!BT288</f>
        <v>35.229386255105169</v>
      </c>
      <c r="AS288" s="72">
        <f ca="1">'MGRS to Dist'!BU288</f>
        <v>-144.76519016121745</v>
      </c>
      <c r="AT288" s="72">
        <f ca="1">'MGRS to Dist'!BV288</f>
        <v>35.234809838782553</v>
      </c>
    </row>
    <row r="289" spans="2:46" ht="16.5" customHeight="1">
      <c r="B289" s="30" t="s">
        <v>547</v>
      </c>
      <c r="C289" s="72" t="str">
        <f t="shared" si="162"/>
        <v>29RNR9525603580</v>
      </c>
      <c r="D289" s="72">
        <f t="array" aca="1" ref="D289" ca="1">MATCH(TRUE,ISERROR(VALUE(MID(C289,ROW(INDIRECT("1:"&amp;LEN(C289))),1))),0)</f>
        <v>3</v>
      </c>
      <c r="E289" s="72">
        <f t="shared" ca="1" si="163"/>
        <v>29</v>
      </c>
      <c r="F289" s="72" t="str">
        <f t="shared" ca="1" si="164"/>
        <v>R</v>
      </c>
      <c r="G289" s="72" t="str">
        <f t="shared" ca="1" si="165"/>
        <v>N</v>
      </c>
      <c r="H289" s="72" t="str">
        <f t="shared" ca="1" si="166"/>
        <v>R</v>
      </c>
      <c r="I289" s="72">
        <f t="shared" ca="1" si="167"/>
        <v>10</v>
      </c>
      <c r="J289" s="72">
        <f t="shared" ca="1" si="168"/>
        <v>95256</v>
      </c>
      <c r="K289" s="72">
        <f t="shared" ca="1" si="169"/>
        <v>3580</v>
      </c>
      <c r="L289" s="72">
        <f t="shared" ca="1" si="170"/>
        <v>170.80604746885038</v>
      </c>
      <c r="M289" s="72">
        <f ca="1">VLOOKUP(G289,Coef!$C$2:$F$25,4)</f>
        <v>5</v>
      </c>
      <c r="N289" s="31">
        <f ca="1">VLOOKUP(F289,Coef!$C$4:$D$23,2)</f>
        <v>14</v>
      </c>
      <c r="O289" s="31">
        <f ca="1">MOD(VLOOKUP(H289,Coef!$C$2:$G$21,5)+MOD(E289+1,2)*15,20)</f>
        <v>16</v>
      </c>
      <c r="P289" s="31">
        <f ca="1">VLOOKUP(N289,Coef!$A$27:$B$46,2)</f>
        <v>2.67</v>
      </c>
      <c r="Q289" s="31">
        <f ca="1">VLOOKUP(N289,Coef!$A$27:$C$46,3)+O289/10-0.1</f>
        <v>3.5</v>
      </c>
      <c r="R289" s="31">
        <f ca="1">IF(Q289+0.1&lt;P289,Q289+2,Q289)</f>
        <v>3.5</v>
      </c>
      <c r="S289" s="72">
        <f t="shared" ca="1" si="171"/>
        <v>595256</v>
      </c>
      <c r="T289" s="72">
        <f t="shared" ca="1" si="172"/>
        <v>3503580</v>
      </c>
      <c r="U289" s="72">
        <f t="shared" ca="1" si="144"/>
        <v>3503580</v>
      </c>
      <c r="V289" s="72">
        <f t="shared" ca="1" si="145"/>
        <v>0.5505612839487608</v>
      </c>
      <c r="W289" s="72">
        <f ca="1">(Coef!$J$9/(1+Coef!$J$8*(COS(V289))^2)^0.5)*Coef!$J$6</f>
        <v>6381434.6724013006</v>
      </c>
      <c r="X289" s="72">
        <f t="shared" ca="1" si="146"/>
        <v>-9</v>
      </c>
      <c r="Y289" s="72">
        <f t="shared" ca="1" si="147"/>
        <v>1.4927050873366642E-2</v>
      </c>
      <c r="Z289" s="72">
        <f t="shared" ca="1" si="148"/>
        <v>0.89171599086755582</v>
      </c>
      <c r="AA289" s="72">
        <f t="shared" ca="1" si="149"/>
        <v>0.64765127101856435</v>
      </c>
      <c r="AB289" s="72">
        <f t="shared" ca="1" si="150"/>
        <v>0.99641927938253871</v>
      </c>
      <c r="AC289" s="72">
        <f t="shared" ca="1" si="151"/>
        <v>0.90922727729154507</v>
      </c>
      <c r="AD289" s="72">
        <f t="shared" ca="1" si="152"/>
        <v>1.6721746711338168</v>
      </c>
      <c r="AE289" s="72">
        <f ca="1">Coef!$J$6*Coef!$J$9*(V289-(Coef!$J$10*AB289)+(Coef!$J$11*AC289)-(Coef!$J$12*AD289))</f>
        <v>3489986.2073061629</v>
      </c>
      <c r="AF289" s="72">
        <f t="shared" ca="1" si="153"/>
        <v>2.1302094891965423E-3</v>
      </c>
      <c r="AG289" s="72">
        <f ca="1">((Coef!$J$8*Y289^2)/2)*(COS(V289))^2</f>
        <v>5.4533097358974871E-7</v>
      </c>
      <c r="AH289" s="72">
        <f t="shared" ca="1" si="154"/>
        <v>1.4927048159972246E-2</v>
      </c>
      <c r="AI289" s="72">
        <f t="shared" ca="1" si="155"/>
        <v>0.55269149227628811</v>
      </c>
      <c r="AJ289" s="72">
        <f t="shared" ca="1" si="156"/>
        <v>1.4927602498916115E-2</v>
      </c>
      <c r="AK289" s="72">
        <f t="shared" ca="1" si="157"/>
        <v>1.7537088031176384E-2</v>
      </c>
      <c r="AL289" s="72">
        <f t="shared" ca="1" si="158"/>
        <v>0.55262278179830049</v>
      </c>
      <c r="AM289" s="72">
        <f ca="1">V289+(1+Coef!$J$8*(COS(V289))^2-(3/2)*Coef!$J$8*SIN(V289)*COS(V289)*(AL289-V289))*(AL289-V289)</f>
        <v>0.55263285342993496</v>
      </c>
      <c r="AN289" s="34" t="str">
        <f t="shared" ca="1" si="159"/>
        <v>29 595256 3503580 N</v>
      </c>
      <c r="AO289" s="33">
        <f t="shared" ca="1" si="160"/>
        <v>31.663530121807092</v>
      </c>
      <c r="AP289" s="33">
        <f t="shared" ca="1" si="161"/>
        <v>-7.9951988708642032</v>
      </c>
      <c r="AQ289" s="72">
        <f ca="1">'MGRS to Dist'!BP289</f>
        <v>3075.6665160720095</v>
      </c>
      <c r="AR289" s="72">
        <f ca="1">'MGRS to Dist'!BT289</f>
        <v>341.71551351724878</v>
      </c>
      <c r="AS289" s="72">
        <f ca="1">'MGRS to Dist'!BU289</f>
        <v>161.71015094313702</v>
      </c>
      <c r="AT289" s="72">
        <f ca="1">'MGRS to Dist'!BV289</f>
        <v>341.71015094313702</v>
      </c>
    </row>
    <row r="290" spans="2:46" ht="16.5" customHeight="1">
      <c r="B290" s="30" t="s">
        <v>548</v>
      </c>
      <c r="C290" s="72" t="str">
        <f t="shared" si="162"/>
        <v>29RNR9429700049</v>
      </c>
      <c r="D290" s="72">
        <f t="array" aca="1" ref="D290" ca="1">MATCH(TRUE,ISERROR(VALUE(MID(C290,ROW(INDIRECT("1:"&amp;LEN(C290))),1))),0)</f>
        <v>3</v>
      </c>
      <c r="E290" s="72">
        <f t="shared" ca="1" si="163"/>
        <v>29</v>
      </c>
      <c r="F290" s="72" t="str">
        <f t="shared" ca="1" si="164"/>
        <v>R</v>
      </c>
      <c r="G290" s="72" t="str">
        <f t="shared" ca="1" si="165"/>
        <v>N</v>
      </c>
      <c r="H290" s="72" t="str">
        <f t="shared" ca="1" si="166"/>
        <v>R</v>
      </c>
      <c r="I290" s="72">
        <f t="shared" ca="1" si="167"/>
        <v>10</v>
      </c>
      <c r="J290" s="72">
        <f t="shared" ca="1" si="168"/>
        <v>94297</v>
      </c>
      <c r="K290" s="72">
        <f t="shared" ca="1" si="169"/>
        <v>49</v>
      </c>
      <c r="L290" s="72">
        <f t="shared" ca="1" si="170"/>
        <v>170.80604746885038</v>
      </c>
      <c r="M290" s="72">
        <f ca="1">VLOOKUP(G290,Coef!$C$2:$F$25,4)</f>
        <v>5</v>
      </c>
      <c r="N290" s="31">
        <f ca="1">VLOOKUP(F290,Coef!$C$4:$D$23,2)</f>
        <v>14</v>
      </c>
      <c r="O290" s="31">
        <f ca="1">MOD(VLOOKUP(H290,Coef!$C$2:$G$21,5)+MOD(E290+1,2)*15,20)</f>
        <v>16</v>
      </c>
      <c r="P290" s="31">
        <f ca="1">VLOOKUP(N290,Coef!$A$27:$B$46,2)</f>
        <v>2.67</v>
      </c>
      <c r="Q290" s="31">
        <f ca="1">VLOOKUP(N290,Coef!$A$27:$C$46,3)+O290/10-0.1</f>
        <v>3.5</v>
      </c>
      <c r="R290" s="31">
        <f ca="1">IF(Q290+0.1&lt;P290,Q290+2,Q290)</f>
        <v>3.5</v>
      </c>
      <c r="S290" s="72">
        <f t="shared" ca="1" si="171"/>
        <v>594297</v>
      </c>
      <c r="T290" s="72">
        <f t="shared" ca="1" si="172"/>
        <v>3500049</v>
      </c>
      <c r="U290" s="72">
        <f t="shared" ca="1" si="144"/>
        <v>3500049</v>
      </c>
      <c r="V290" s="72">
        <f t="shared" ca="1" si="145"/>
        <v>0.5500064138177454</v>
      </c>
      <c r="W290" s="72">
        <f ca="1">(Coef!$J$9/(1+Coef!$J$8*(COS(V290))^2)^0.5)*Coef!$J$6</f>
        <v>6381424.0874327607</v>
      </c>
      <c r="X290" s="72">
        <f t="shared" ca="1" si="146"/>
        <v>-9</v>
      </c>
      <c r="Y290" s="72">
        <f t="shared" ca="1" si="147"/>
        <v>1.4776795697641147E-2</v>
      </c>
      <c r="Z290" s="72">
        <f t="shared" ca="1" si="148"/>
        <v>0.89121317855381754</v>
      </c>
      <c r="AA290" s="72">
        <f t="shared" ca="1" si="149"/>
        <v>0.64772691562637941</v>
      </c>
      <c r="AB290" s="72">
        <f t="shared" ca="1" si="150"/>
        <v>0.99561300309465417</v>
      </c>
      <c r="AC290" s="72">
        <f t="shared" ca="1" si="151"/>
        <v>0.90864148122758559</v>
      </c>
      <c r="AD290" s="72">
        <f t="shared" ca="1" si="152"/>
        <v>1.6713234566135291</v>
      </c>
      <c r="AE290" s="72">
        <f ca="1">Coef!$J$6*Coef!$J$9*(V290-(Coef!$J$10*AB290)+(Coef!$J$11*AC290)-(Coef!$J$12*AD290))</f>
        <v>3486462.5962857069</v>
      </c>
      <c r="AF290" s="72">
        <f t="shared" ca="1" si="153"/>
        <v>2.1290551337983465E-3</v>
      </c>
      <c r="AG290" s="72">
        <f ca="1">((Coef!$J$8*Y290^2)/2)*(COS(V290))^2</f>
        <v>5.3477162309854225E-7</v>
      </c>
      <c r="AH290" s="72">
        <f t="shared" ca="1" si="154"/>
        <v>1.4776793063570808E-2</v>
      </c>
      <c r="AI290" s="72">
        <f t="shared" ca="1" si="155"/>
        <v>0.5521354678129855</v>
      </c>
      <c r="AJ290" s="72">
        <f t="shared" ca="1" si="156"/>
        <v>1.4777330830468227E-2</v>
      </c>
      <c r="AK290" s="72">
        <f t="shared" ca="1" si="157"/>
        <v>1.7354634972722736E-2</v>
      </c>
      <c r="AL290" s="72">
        <f t="shared" ca="1" si="158"/>
        <v>0.5520682172525635</v>
      </c>
      <c r="AM290" s="72">
        <f ca="1">V290+(1+Coef!$J$8*(COS(V290))^2-(3/2)*Coef!$J$8*SIN(V290)*COS(V290)*(AL290-V290))*(AL290-V290)</f>
        <v>0.5520782972585041</v>
      </c>
      <c r="AN290" s="34" t="str">
        <f t="shared" ca="1" si="159"/>
        <v>29 594297 3500049 N</v>
      </c>
      <c r="AO290" s="33">
        <f t="shared" ca="1" si="160"/>
        <v>31.631756393681172</v>
      </c>
      <c r="AP290" s="33">
        <f t="shared" ca="1" si="161"/>
        <v>-8.0056526610728511</v>
      </c>
      <c r="AQ290" s="72">
        <f ca="1">'MGRS to Dist'!BP290</f>
        <v>3659.9712014049815</v>
      </c>
      <c r="AR290" s="72">
        <f ca="1">'MGRS to Dist'!BT290</f>
        <v>195.64929138952164</v>
      </c>
      <c r="AS290" s="72">
        <f ca="1">'MGRS to Dist'!BU290</f>
        <v>15.643806348691655</v>
      </c>
      <c r="AT290" s="72">
        <f ca="1">'MGRS to Dist'!BV290</f>
        <v>195.64380634869167</v>
      </c>
    </row>
    <row r="291" spans="2:46" ht="16.5" customHeight="1">
      <c r="B291" s="30" t="s">
        <v>549</v>
      </c>
      <c r="C291" s="72" t="str">
        <f t="shared" si="162"/>
        <v>29RNQ9515597944</v>
      </c>
      <c r="D291" s="72">
        <f t="array" aca="1" ref="D291" ca="1">MATCH(TRUE,ISERROR(VALUE(MID(C291,ROW(INDIRECT("1:"&amp;LEN(C291))),1))),0)</f>
        <v>3</v>
      </c>
      <c r="E291" s="72">
        <f t="shared" ca="1" si="163"/>
        <v>29</v>
      </c>
      <c r="F291" s="72" t="str">
        <f t="shared" ca="1" si="164"/>
        <v>R</v>
      </c>
      <c r="G291" s="72" t="str">
        <f t="shared" ca="1" si="165"/>
        <v>N</v>
      </c>
      <c r="H291" s="72" t="str">
        <f t="shared" ca="1" si="166"/>
        <v>Q</v>
      </c>
      <c r="I291" s="72">
        <f t="shared" ca="1" si="167"/>
        <v>10</v>
      </c>
      <c r="J291" s="72">
        <f t="shared" ca="1" si="168"/>
        <v>95155</v>
      </c>
      <c r="K291" s="72">
        <f t="shared" ca="1" si="169"/>
        <v>97944</v>
      </c>
      <c r="L291" s="72">
        <f t="shared" ca="1" si="170"/>
        <v>170.80604746885038</v>
      </c>
      <c r="M291" s="72">
        <f ca="1">VLOOKUP(G291,Coef!$C$2:$F$25,4)</f>
        <v>5</v>
      </c>
      <c r="N291" s="31">
        <f ca="1">VLOOKUP(F291,Coef!$C$4:$D$23,2)</f>
        <v>14</v>
      </c>
      <c r="O291" s="31">
        <f ca="1">MOD(VLOOKUP(H291,Coef!$C$2:$G$21,5)+MOD(E291+1,2)*15,20)</f>
        <v>15</v>
      </c>
      <c r="P291" s="31">
        <f ca="1">VLOOKUP(N291,Coef!$A$27:$B$46,2)</f>
        <v>2.67</v>
      </c>
      <c r="Q291" s="31">
        <f ca="1">VLOOKUP(N291,Coef!$A$27:$C$46,3)+O291/10-0.1</f>
        <v>3.4</v>
      </c>
      <c r="R291" s="31">
        <f ca="1">IF(Q291+0.1&lt;P291,Q291+2,Q291)</f>
        <v>3.4</v>
      </c>
      <c r="S291" s="72">
        <f t="shared" ca="1" si="171"/>
        <v>595155</v>
      </c>
      <c r="T291" s="72">
        <f t="shared" ca="1" si="172"/>
        <v>3497944</v>
      </c>
      <c r="U291" s="72">
        <f t="shared" ca="1" si="144"/>
        <v>3497944</v>
      </c>
      <c r="V291" s="72">
        <f t="shared" ca="1" si="145"/>
        <v>0.5496756288769955</v>
      </c>
      <c r="W291" s="72">
        <f ca="1">(Coef!$J$9/(1+Coef!$J$8*(COS(V291))^2)^0.5)*Coef!$J$6</f>
        <v>6381417.780088475</v>
      </c>
      <c r="X291" s="72">
        <f t="shared" ca="1" si="146"/>
        <v>-9</v>
      </c>
      <c r="Y291" s="72">
        <f t="shared" ca="1" si="147"/>
        <v>1.491126318306662E-2</v>
      </c>
      <c r="Z291" s="72">
        <f t="shared" ca="1" si="148"/>
        <v>0.89091290557582647</v>
      </c>
      <c r="AA291" s="72">
        <f t="shared" ca="1" si="149"/>
        <v>0.64777127632304132</v>
      </c>
      <c r="AB291" s="72">
        <f t="shared" ca="1" si="150"/>
        <v>0.99513208166490874</v>
      </c>
      <c r="AC291" s="72">
        <f t="shared" ca="1" si="151"/>
        <v>0.90829188032944197</v>
      </c>
      <c r="AD291" s="72">
        <f t="shared" ca="1" si="152"/>
        <v>1.6708151790359549</v>
      </c>
      <c r="AE291" s="72">
        <f ca="1">Coef!$J$6*Coef!$J$9*(V291-(Coef!$J$10*AB291)+(Coef!$J$11*AC291)-(Coef!$J$12*AD291))</f>
        <v>3484362.0095544597</v>
      </c>
      <c r="AF291" s="72">
        <f t="shared" ca="1" si="153"/>
        <v>2.1283656569108032E-3</v>
      </c>
      <c r="AG291" s="72">
        <f ca="1">((Coef!$J$8*Y291^2)/2)*(COS(V291))^2</f>
        <v>5.4476949349323654E-7</v>
      </c>
      <c r="AH291" s="72">
        <f t="shared" ca="1" si="154"/>
        <v>1.4911260475332856E-2</v>
      </c>
      <c r="AI291" s="72">
        <f t="shared" ca="1" si="155"/>
        <v>0.55180399337443764</v>
      </c>
      <c r="AJ291" s="72">
        <f t="shared" ca="1" si="156"/>
        <v>1.4911813057223278E-2</v>
      </c>
      <c r="AK291" s="72">
        <f t="shared" ca="1" si="157"/>
        <v>1.7508966301429188E-2</v>
      </c>
      <c r="AL291" s="72">
        <f t="shared" ca="1" si="158"/>
        <v>0.55173556425564918</v>
      </c>
      <c r="AM291" s="72">
        <f ca="1">V291+(1+Coef!$J$8*(COS(V291))^2-(3/2)*Coef!$J$8*SIN(V291)*COS(V291)*(AL291-V291))*(AL291-V291)</f>
        <v>0.55174563924457143</v>
      </c>
      <c r="AN291" s="34" t="str">
        <f t="shared" ca="1" si="159"/>
        <v>29 595155 3497944 N</v>
      </c>
      <c r="AO291" s="33">
        <f t="shared" ca="1" si="160"/>
        <v>31.612696493461627</v>
      </c>
      <c r="AP291" s="33">
        <f t="shared" ca="1" si="161"/>
        <v>-7.996810127291325</v>
      </c>
      <c r="AQ291" s="72">
        <f ca="1">'MGRS to Dist'!BP291</f>
        <v>2273.803057400743</v>
      </c>
      <c r="AR291" s="72">
        <f ca="1">'MGRS to Dist'!BT291</f>
        <v>158.44115083552447</v>
      </c>
      <c r="AS291" s="72">
        <f ca="1">'MGRS to Dist'!BU291</f>
        <v>-21.55421288005105</v>
      </c>
      <c r="AT291" s="72">
        <f ca="1">'MGRS to Dist'!BV291</f>
        <v>158.44578711994893</v>
      </c>
    </row>
    <row r="292" spans="2:46" ht="16.5" customHeight="1">
      <c r="B292" s="30" t="s">
        <v>550</v>
      </c>
      <c r="C292" s="72" t="str">
        <f t="shared" si="162"/>
        <v>29RNR9341400726</v>
      </c>
      <c r="D292" s="72">
        <f t="array" aca="1" ref="D292" ca="1">MATCH(TRUE,ISERROR(VALUE(MID(C292,ROW(INDIRECT("1:"&amp;LEN(C292))),1))),0)</f>
        <v>3</v>
      </c>
      <c r="E292" s="72">
        <f t="shared" ca="1" si="163"/>
        <v>29</v>
      </c>
      <c r="F292" s="72" t="str">
        <f t="shared" ca="1" si="164"/>
        <v>R</v>
      </c>
      <c r="G292" s="72" t="str">
        <f t="shared" ca="1" si="165"/>
        <v>N</v>
      </c>
      <c r="H292" s="72" t="str">
        <f t="shared" ca="1" si="166"/>
        <v>R</v>
      </c>
      <c r="I292" s="72">
        <f t="shared" ca="1" si="167"/>
        <v>10</v>
      </c>
      <c r="J292" s="72">
        <f t="shared" ca="1" si="168"/>
        <v>93414</v>
      </c>
      <c r="K292" s="72">
        <f t="shared" ca="1" si="169"/>
        <v>726</v>
      </c>
      <c r="L292" s="72">
        <f t="shared" ca="1" si="170"/>
        <v>170.80604746885038</v>
      </c>
      <c r="M292" s="72">
        <f ca="1">VLOOKUP(G292,Coef!$C$2:$F$25,4)</f>
        <v>5</v>
      </c>
      <c r="N292" s="31">
        <f ca="1">VLOOKUP(F292,Coef!$C$4:$D$23,2)</f>
        <v>14</v>
      </c>
      <c r="O292" s="31">
        <f ca="1">MOD(VLOOKUP(H292,Coef!$C$2:$G$21,5)+MOD(E292+1,2)*15,20)</f>
        <v>16</v>
      </c>
      <c r="P292" s="31">
        <f ca="1">VLOOKUP(N292,Coef!$A$27:$B$46,2)</f>
        <v>2.67</v>
      </c>
      <c r="Q292" s="31">
        <f ca="1">VLOOKUP(N292,Coef!$A$27:$C$46,3)+O292/10-0.1</f>
        <v>3.5</v>
      </c>
      <c r="R292" s="31">
        <f ca="1">IF(Q292+0.1&lt;P292,Q292+2,Q292)</f>
        <v>3.5</v>
      </c>
      <c r="S292" s="72">
        <f t="shared" ca="1" si="171"/>
        <v>593414</v>
      </c>
      <c r="T292" s="72">
        <f t="shared" ca="1" si="172"/>
        <v>3500726</v>
      </c>
      <c r="U292" s="72">
        <f t="shared" ca="1" si="144"/>
        <v>3500726</v>
      </c>
      <c r="V292" s="72">
        <f t="shared" ca="1" si="145"/>
        <v>0.55011279928325019</v>
      </c>
      <c r="W292" s="72">
        <f ca="1">(Coef!$J$9/(1+Coef!$J$8*(COS(V292))^2)^0.5)*Coef!$J$6</f>
        <v>6381426.1164260991</v>
      </c>
      <c r="X292" s="72">
        <f t="shared" ca="1" si="146"/>
        <v>-9</v>
      </c>
      <c r="Y292" s="72">
        <f t="shared" ca="1" si="147"/>
        <v>1.4638420675207356E-2</v>
      </c>
      <c r="Z292" s="72">
        <f t="shared" ca="1" si="148"/>
        <v>0.89130966801645961</v>
      </c>
      <c r="AA292" s="72">
        <f t="shared" ca="1" si="149"/>
        <v>0.64771253188706535</v>
      </c>
      <c r="AB292" s="72">
        <f t="shared" ca="1" si="150"/>
        <v>0.99576763329147999</v>
      </c>
      <c r="AC292" s="72">
        <f t="shared" ca="1" si="151"/>
        <v>0.90875385794037633</v>
      </c>
      <c r="AD292" s="72">
        <f t="shared" ca="1" si="152"/>
        <v>1.6714867950280796</v>
      </c>
      <c r="AE292" s="72">
        <f ca="1">Coef!$J$6*Coef!$J$9*(V292-(Coef!$J$10*AB292)+(Coef!$J$11*AC292)-(Coef!$J$12*AD292))</f>
        <v>3487138.1782352515</v>
      </c>
      <c r="AF292" s="72">
        <f t="shared" ca="1" si="153"/>
        <v>2.1292766721490099E-3</v>
      </c>
      <c r="AG292" s="72">
        <f ca="1">((Coef!$J$8*Y292^2)/2)*(COS(V292))^2</f>
        <v>5.2473447935775226E-7</v>
      </c>
      <c r="AH292" s="72">
        <f t="shared" ca="1" si="154"/>
        <v>1.4638418114779339E-2</v>
      </c>
      <c r="AI292" s="72">
        <f t="shared" ca="1" si="155"/>
        <v>0.55224207483809429</v>
      </c>
      <c r="AJ292" s="72">
        <f t="shared" ca="1" si="156"/>
        <v>1.463894091510054E-2</v>
      </c>
      <c r="AK292" s="72">
        <f t="shared" ca="1" si="157"/>
        <v>1.7193269784326601E-2</v>
      </c>
      <c r="AL292" s="72">
        <f t="shared" ca="1" si="158"/>
        <v>0.55217606200200064</v>
      </c>
      <c r="AM292" s="72">
        <f ca="1">V292+(1+Coef!$J$8*(COS(V292))^2-(3/2)*Coef!$J$8*SIN(V292)*COS(V292)*(AL292-V292))*(AL292-V292)</f>
        <v>0.55218614780816655</v>
      </c>
      <c r="AN292" s="34" t="str">
        <f t="shared" ca="1" si="159"/>
        <v>29 593414 3500726 N</v>
      </c>
      <c r="AO292" s="33">
        <f t="shared" ca="1" si="160"/>
        <v>31.637935774995</v>
      </c>
      <c r="AP292" s="33">
        <f t="shared" ca="1" si="161"/>
        <v>-8.0148982053282829</v>
      </c>
      <c r="AQ292" s="72">
        <f ca="1">'MGRS to Dist'!BP292</f>
        <v>3282.8131730022078</v>
      </c>
      <c r="AR292" s="72">
        <f ca="1">'MGRS to Dist'!BT292</f>
        <v>328.61170414614855</v>
      </c>
      <c r="AS292" s="72">
        <f ca="1">'MGRS to Dist'!BU292</f>
        <v>148.60221944164391</v>
      </c>
      <c r="AT292" s="72">
        <f ca="1">'MGRS to Dist'!BV292</f>
        <v>328.60221944164391</v>
      </c>
    </row>
    <row r="293" spans="2:46" ht="16.5" customHeight="1">
      <c r="B293" s="30" t="s">
        <v>551</v>
      </c>
      <c r="C293" s="72" t="str">
        <f t="shared" si="162"/>
        <v>29RNR9508803458</v>
      </c>
      <c r="D293" s="72">
        <f t="array" aca="1" ref="D293" ca="1">MATCH(TRUE,ISERROR(VALUE(MID(C293,ROW(INDIRECT("1:"&amp;LEN(C293))),1))),0)</f>
        <v>3</v>
      </c>
      <c r="E293" s="72">
        <f t="shared" ca="1" si="163"/>
        <v>29</v>
      </c>
      <c r="F293" s="72" t="str">
        <f t="shared" ca="1" si="164"/>
        <v>R</v>
      </c>
      <c r="G293" s="72" t="str">
        <f t="shared" ca="1" si="165"/>
        <v>N</v>
      </c>
      <c r="H293" s="72" t="str">
        <f t="shared" ca="1" si="166"/>
        <v>R</v>
      </c>
      <c r="I293" s="72">
        <f t="shared" ca="1" si="167"/>
        <v>10</v>
      </c>
      <c r="J293" s="72">
        <f t="shared" ca="1" si="168"/>
        <v>95088</v>
      </c>
      <c r="K293" s="72">
        <f t="shared" ca="1" si="169"/>
        <v>3458</v>
      </c>
      <c r="L293" s="72">
        <f t="shared" ca="1" si="170"/>
        <v>170.80604746885038</v>
      </c>
      <c r="M293" s="72">
        <f ca="1">VLOOKUP(G293,Coef!$C$2:$F$25,4)</f>
        <v>5</v>
      </c>
      <c r="N293" s="31">
        <f ca="1">VLOOKUP(F293,Coef!$C$4:$D$23,2)</f>
        <v>14</v>
      </c>
      <c r="O293" s="31">
        <f ca="1">MOD(VLOOKUP(H293,Coef!$C$2:$G$21,5)+MOD(E293+1,2)*15,20)</f>
        <v>16</v>
      </c>
      <c r="P293" s="31">
        <f ca="1">VLOOKUP(N293,Coef!$A$27:$B$46,2)</f>
        <v>2.67</v>
      </c>
      <c r="Q293" s="31">
        <f ca="1">VLOOKUP(N293,Coef!$A$27:$C$46,3)+O293/10-0.1</f>
        <v>3.5</v>
      </c>
      <c r="R293" s="31">
        <f ca="1">IF(Q293+0.1&lt;P293,Q293+2,Q293)</f>
        <v>3.5</v>
      </c>
      <c r="S293" s="72">
        <f t="shared" ca="1" si="171"/>
        <v>595088</v>
      </c>
      <c r="T293" s="72">
        <f t="shared" ca="1" si="172"/>
        <v>3503458</v>
      </c>
      <c r="U293" s="72">
        <f t="shared" ca="1" si="144"/>
        <v>3503458</v>
      </c>
      <c r="V293" s="72">
        <f t="shared" ca="1" si="145"/>
        <v>0.55054211256502139</v>
      </c>
      <c r="W293" s="72">
        <f ca="1">(Coef!$J$9/(1+Coef!$J$8*(COS(V293))^2)^0.5)*Coef!$J$6</f>
        <v>6381434.3065783745</v>
      </c>
      <c r="X293" s="72">
        <f t="shared" ca="1" si="146"/>
        <v>-9</v>
      </c>
      <c r="Y293" s="72">
        <f t="shared" ca="1" si="147"/>
        <v>1.4900725359184134E-2</v>
      </c>
      <c r="Z293" s="72">
        <f t="shared" ca="1" si="148"/>
        <v>0.89169863645207914</v>
      </c>
      <c r="AA293" s="72">
        <f t="shared" ca="1" si="149"/>
        <v>0.64765391036935382</v>
      </c>
      <c r="AB293" s="72">
        <f t="shared" ca="1" si="150"/>
        <v>0.99639143079106096</v>
      </c>
      <c r="AC293" s="72">
        <f t="shared" ca="1" si="151"/>
        <v>0.90920705068563412</v>
      </c>
      <c r="AD293" s="72">
        <f t="shared" ca="1" si="152"/>
        <v>1.6721452897134299</v>
      </c>
      <c r="AE293" s="72">
        <f ca="1">Coef!$J$6*Coef!$J$9*(V293-(Coef!$J$10*AB293)+(Coef!$J$11*AC293)-(Coef!$J$12*AD293))</f>
        <v>3489864.4623112017</v>
      </c>
      <c r="AF293" s="72">
        <f t="shared" ca="1" si="153"/>
        <v>2.1301696508550152E-3</v>
      </c>
      <c r="AG293" s="72">
        <f ca="1">((Coef!$J$8*Y293^2)/2)*(COS(V293))^2</f>
        <v>5.4342195663124737E-7</v>
      </c>
      <c r="AH293" s="72">
        <f t="shared" ca="1" si="154"/>
        <v>1.4900722660057023E-2</v>
      </c>
      <c r="AI293" s="72">
        <f t="shared" ca="1" si="155"/>
        <v>0.55267228105829547</v>
      </c>
      <c r="AJ293" s="72">
        <f t="shared" ca="1" si="156"/>
        <v>1.4901274071234594E-2</v>
      </c>
      <c r="AK293" s="72">
        <f t="shared" ca="1" si="157"/>
        <v>1.7505956075273561E-2</v>
      </c>
      <c r="AL293" s="72">
        <f t="shared" ca="1" si="158"/>
        <v>0.55260381563981531</v>
      </c>
      <c r="AM293" s="72">
        <f ca="1">V293+(1+Coef!$J$8*(COS(V293))^2-(3/2)*Coef!$J$8*SIN(V293)*COS(V293)*(AL293-V293))*(AL293-V293)</f>
        <v>0.55261388851009785</v>
      </c>
      <c r="AN293" s="34" t="str">
        <f t="shared" ca="1" si="159"/>
        <v>29 595088 3503458 N</v>
      </c>
      <c r="AO293" s="33">
        <f t="shared" ca="1" si="160"/>
        <v>31.662443511941621</v>
      </c>
      <c r="AP293" s="33">
        <f t="shared" ca="1" si="161"/>
        <v>-7.9969826005454223</v>
      </c>
      <c r="AQ293" s="72">
        <f ca="1">'MGRS to Dist'!BP293</f>
        <v>3205.0063801341844</v>
      </c>
      <c r="AR293" s="72">
        <f ca="1">'MGRS to Dist'!BT293</f>
        <v>31.888982915931251</v>
      </c>
      <c r="AS293" s="72">
        <f ca="1">'MGRS to Dist'!BU293</f>
        <v>-148.10161619632692</v>
      </c>
      <c r="AT293" s="72">
        <f ca="1">'MGRS to Dist'!BV293</f>
        <v>31.898383803673084</v>
      </c>
    </row>
    <row r="294" spans="2:46" ht="16.5" customHeight="1">
      <c r="B294" s="30" t="s">
        <v>552</v>
      </c>
      <c r="C294" s="72" t="str">
        <f t="shared" si="162"/>
        <v>29RNR9334701099</v>
      </c>
      <c r="D294" s="72">
        <f t="array" aca="1" ref="D294" ca="1">MATCH(TRUE,ISERROR(VALUE(MID(C294,ROW(INDIRECT("1:"&amp;LEN(C294))),1))),0)</f>
        <v>3</v>
      </c>
      <c r="E294" s="72">
        <f t="shared" ca="1" si="163"/>
        <v>29</v>
      </c>
      <c r="F294" s="72" t="str">
        <f t="shared" ca="1" si="164"/>
        <v>R</v>
      </c>
      <c r="G294" s="72" t="str">
        <f t="shared" ca="1" si="165"/>
        <v>N</v>
      </c>
      <c r="H294" s="72" t="str">
        <f t="shared" ca="1" si="166"/>
        <v>R</v>
      </c>
      <c r="I294" s="72">
        <f t="shared" ca="1" si="167"/>
        <v>10</v>
      </c>
      <c r="J294" s="72">
        <f t="shared" ca="1" si="168"/>
        <v>93347</v>
      </c>
      <c r="K294" s="72">
        <f t="shared" ca="1" si="169"/>
        <v>1099</v>
      </c>
      <c r="L294" s="72">
        <f t="shared" ca="1" si="170"/>
        <v>170.80604746885038</v>
      </c>
      <c r="M294" s="72">
        <f ca="1">VLOOKUP(G294,Coef!$C$2:$F$25,4)</f>
        <v>5</v>
      </c>
      <c r="N294" s="31">
        <f ca="1">VLOOKUP(F294,Coef!$C$4:$D$23,2)</f>
        <v>14</v>
      </c>
      <c r="O294" s="31">
        <f ca="1">MOD(VLOOKUP(H294,Coef!$C$2:$G$21,5)+MOD(E294+1,2)*15,20)</f>
        <v>16</v>
      </c>
      <c r="P294" s="31">
        <f ca="1">VLOOKUP(N294,Coef!$A$27:$B$46,2)</f>
        <v>2.67</v>
      </c>
      <c r="Q294" s="31">
        <f ca="1">VLOOKUP(N294,Coef!$A$27:$C$46,3)+O294/10-0.1</f>
        <v>3.5</v>
      </c>
      <c r="R294" s="31">
        <f ca="1">IF(Q294+0.1&lt;P294,Q294+2,Q294)</f>
        <v>3.5</v>
      </c>
      <c r="S294" s="72">
        <f t="shared" ca="1" si="171"/>
        <v>593347</v>
      </c>
      <c r="T294" s="72">
        <f t="shared" ca="1" si="172"/>
        <v>3501099</v>
      </c>
      <c r="U294" s="72">
        <f t="shared" ca="1" si="144"/>
        <v>3501099</v>
      </c>
      <c r="V294" s="72">
        <f t="shared" ca="1" si="145"/>
        <v>0.55017141343189602</v>
      </c>
      <c r="W294" s="72">
        <f ca="1">(Coef!$J$9/(1+Coef!$J$8*(COS(V294))^2)^0.5)*Coef!$J$6</f>
        <v>6381427.2344151726</v>
      </c>
      <c r="X294" s="72">
        <f t="shared" ca="1" si="146"/>
        <v>-9</v>
      </c>
      <c r="Y294" s="72">
        <f t="shared" ca="1" si="147"/>
        <v>1.4627918891964738E-2</v>
      </c>
      <c r="Z294" s="72">
        <f t="shared" ca="1" si="148"/>
        <v>0.89136281262221062</v>
      </c>
      <c r="AA294" s="72">
        <f t="shared" ca="1" si="149"/>
        <v>0.6477045827663297</v>
      </c>
      <c r="AB294" s="72">
        <f t="shared" ca="1" si="150"/>
        <v>0.99585281974300133</v>
      </c>
      <c r="AC294" s="72">
        <f t="shared" ca="1" si="151"/>
        <v>0.90881576049883339</v>
      </c>
      <c r="AD294" s="72">
        <f t="shared" ca="1" si="152"/>
        <v>1.6715767606664353</v>
      </c>
      <c r="AE294" s="72">
        <f ca="1">Coef!$J$6*Coef!$J$9*(V294-(Coef!$J$10*AB294)+(Coef!$J$11*AC294)-(Coef!$J$12*AD294))</f>
        <v>3487510.3972213445</v>
      </c>
      <c r="AF294" s="72">
        <f t="shared" ca="1" si="153"/>
        <v>2.129398687706075E-3</v>
      </c>
      <c r="AG294" s="72">
        <f ca="1">((Coef!$J$8*Y294^2)/2)*(COS(V294))^2</f>
        <v>5.2394417652355046E-7</v>
      </c>
      <c r="AH294" s="72">
        <f t="shared" ca="1" si="154"/>
        <v>1.46279163372271E-2</v>
      </c>
      <c r="AI294" s="72">
        <f t="shared" ca="1" si="155"/>
        <v>0.55230081100391604</v>
      </c>
      <c r="AJ294" s="72">
        <f t="shared" ca="1" si="156"/>
        <v>1.4628438013157608E-2</v>
      </c>
      <c r="AK294" s="72">
        <f t="shared" ca="1" si="157"/>
        <v>1.7181558431117062E-2</v>
      </c>
      <c r="AL294" s="72">
        <f t="shared" ca="1" si="158"/>
        <v>0.55223488417118571</v>
      </c>
      <c r="AM294" s="72">
        <f ca="1">V294+(1+Coef!$J$8*(COS(V294))^2-(3/2)*Coef!$J$8*SIN(V294)*COS(V294)*(AL294-V294))*(AL294-V294)</f>
        <v>0.55224497026457953</v>
      </c>
      <c r="AN294" s="34" t="str">
        <f t="shared" ca="1" si="159"/>
        <v>29 593347 3501099 N</v>
      </c>
      <c r="AO294" s="33">
        <f t="shared" ca="1" si="160"/>
        <v>31.641306053488051</v>
      </c>
      <c r="AP294" s="33">
        <f t="shared" ca="1" si="161"/>
        <v>-8.0155692164395766</v>
      </c>
      <c r="AQ294" s="72">
        <f ca="1">'MGRS to Dist'!BP294</f>
        <v>2932.7391074026682</v>
      </c>
      <c r="AR294" s="72">
        <f ca="1">'MGRS to Dist'!BT294</f>
        <v>216.82061646804672</v>
      </c>
      <c r="AS294" s="72">
        <f ca="1">'MGRS to Dist'!BU294</f>
        <v>36.810863014136636</v>
      </c>
      <c r="AT294" s="72">
        <f ca="1">'MGRS to Dist'!BV294</f>
        <v>216.81086301413666</v>
      </c>
    </row>
    <row r="295" spans="2:46" ht="16.5" customHeight="1">
      <c r="B295" s="30" t="s">
        <v>553</v>
      </c>
      <c r="C295" s="72" t="str">
        <f t="shared" si="162"/>
        <v>29RNQ9527798528</v>
      </c>
      <c r="D295" s="72">
        <f t="array" aca="1" ref="D295" ca="1">MATCH(TRUE,ISERROR(VALUE(MID(C295,ROW(INDIRECT("1:"&amp;LEN(C295))),1))),0)</f>
        <v>3</v>
      </c>
      <c r="E295" s="72">
        <f t="shared" ca="1" si="163"/>
        <v>29</v>
      </c>
      <c r="F295" s="72" t="str">
        <f t="shared" ca="1" si="164"/>
        <v>R</v>
      </c>
      <c r="G295" s="72" t="str">
        <f t="shared" ca="1" si="165"/>
        <v>N</v>
      </c>
      <c r="H295" s="72" t="str">
        <f t="shared" ca="1" si="166"/>
        <v>Q</v>
      </c>
      <c r="I295" s="72">
        <f t="shared" ca="1" si="167"/>
        <v>10</v>
      </c>
      <c r="J295" s="72">
        <f t="shared" ca="1" si="168"/>
        <v>95277</v>
      </c>
      <c r="K295" s="72">
        <f t="shared" ca="1" si="169"/>
        <v>98528</v>
      </c>
      <c r="L295" s="72">
        <f t="shared" ca="1" si="170"/>
        <v>170.80604746885038</v>
      </c>
      <c r="M295" s="72">
        <f ca="1">VLOOKUP(G295,Coef!$C$2:$F$25,4)</f>
        <v>5</v>
      </c>
      <c r="N295" s="31">
        <f ca="1">VLOOKUP(F295,Coef!$C$4:$D$23,2)</f>
        <v>14</v>
      </c>
      <c r="O295" s="31">
        <f ca="1">MOD(VLOOKUP(H295,Coef!$C$2:$G$21,5)+MOD(E295+1,2)*15,20)</f>
        <v>15</v>
      </c>
      <c r="P295" s="31">
        <f ca="1">VLOOKUP(N295,Coef!$A$27:$B$46,2)</f>
        <v>2.67</v>
      </c>
      <c r="Q295" s="31">
        <f ca="1">VLOOKUP(N295,Coef!$A$27:$C$46,3)+O295/10-0.1</f>
        <v>3.4</v>
      </c>
      <c r="R295" s="31">
        <f ca="1">IF(Q295+0.1&lt;P295,Q295+2,Q295)</f>
        <v>3.4</v>
      </c>
      <c r="S295" s="72">
        <f t="shared" ca="1" si="171"/>
        <v>595277</v>
      </c>
      <c r="T295" s="72">
        <f t="shared" ca="1" si="172"/>
        <v>3498528</v>
      </c>
      <c r="U295" s="72">
        <f t="shared" ca="1" si="144"/>
        <v>3498528</v>
      </c>
      <c r="V295" s="72">
        <f t="shared" ca="1" si="145"/>
        <v>0.54976740009096126</v>
      </c>
      <c r="W295" s="72">
        <f ca="1">(Coef!$J$9/(1+Coef!$J$8*(COS(V295))^2)^0.5)*Coef!$J$6</f>
        <v>6381419.5297495779</v>
      </c>
      <c r="X295" s="72">
        <f t="shared" ca="1" si="146"/>
        <v>-9</v>
      </c>
      <c r="Y295" s="72">
        <f t="shared" ca="1" si="147"/>
        <v>1.4930377098046538E-2</v>
      </c>
      <c r="Z295" s="72">
        <f t="shared" ca="1" si="148"/>
        <v>0.89099625080239975</v>
      </c>
      <c r="AA295" s="72">
        <f t="shared" ca="1" si="149"/>
        <v>0.64775902415899222</v>
      </c>
      <c r="AB295" s="72">
        <f t="shared" ca="1" si="150"/>
        <v>0.99526552549216118</v>
      </c>
      <c r="AC295" s="72">
        <f t="shared" ca="1" si="151"/>
        <v>0.90838890015886897</v>
      </c>
      <c r="AD295" s="72">
        <f t="shared" ca="1" si="152"/>
        <v>1.6709562548354997</v>
      </c>
      <c r="AE295" s="72">
        <f ca="1">Coef!$J$6*Coef!$J$9*(V295-(Coef!$J$10*AB295)+(Coef!$J$11*AC295)-(Coef!$J$12*AD295))</f>
        <v>3484944.7845363654</v>
      </c>
      <c r="AF295" s="72">
        <f t="shared" ca="1" si="153"/>
        <v>2.1285570397481168E-3</v>
      </c>
      <c r="AG295" s="72">
        <f ca="1">((Coef!$J$8*Y295^2)/2)*(COS(V295))^2</f>
        <v>5.4610558899404154E-7</v>
      </c>
      <c r="AH295" s="72">
        <f t="shared" ca="1" si="154"/>
        <v>1.493037438019241E-2</v>
      </c>
      <c r="AI295" s="72">
        <f t="shared" ca="1" si="155"/>
        <v>0.55189595596829244</v>
      </c>
      <c r="AJ295" s="72">
        <f t="shared" ca="1" si="156"/>
        <v>1.4930929089794598E-2</v>
      </c>
      <c r="AK295" s="72">
        <f t="shared" ca="1" si="157"/>
        <v>1.7532399531800559E-2</v>
      </c>
      <c r="AL295" s="72">
        <f t="shared" ca="1" si="158"/>
        <v>0.55182733719340982</v>
      </c>
      <c r="AM295" s="72">
        <f ca="1">V295+(1+Coef!$J$8*(COS(V295))^2-(3/2)*Coef!$J$8*SIN(V295)*COS(V295)*(AL295-V295))*(AL295-V295)</f>
        <v>0.55183741105383499</v>
      </c>
      <c r="AN295" s="34" t="str">
        <f t="shared" ca="1" si="159"/>
        <v>29 595277 3498528 N</v>
      </c>
      <c r="AO295" s="33">
        <f t="shared" ca="1" si="160"/>
        <v>31.617954630810708</v>
      </c>
      <c r="AP295" s="33">
        <f t="shared" ca="1" si="161"/>
        <v>-7.9954675020906878</v>
      </c>
      <c r="AQ295" s="72">
        <f ca="1">'MGRS to Dist'!BP295</f>
        <v>3215.7337962467282</v>
      </c>
      <c r="AR295" s="72">
        <f ca="1">'MGRS to Dist'!BT295</f>
        <v>143.75470216084045</v>
      </c>
      <c r="AS295" s="72">
        <f ca="1">'MGRS to Dist'!BU295</f>
        <v>-36.234755971104661</v>
      </c>
      <c r="AT295" s="72">
        <f ca="1">'MGRS to Dist'!BV295</f>
        <v>143.76524402889538</v>
      </c>
    </row>
    <row r="296" spans="2:46" ht="16.5" customHeight="1">
      <c r="B296" s="30" t="s">
        <v>554</v>
      </c>
      <c r="C296" s="72" t="str">
        <f t="shared" si="162"/>
        <v>29RNQ9465899386</v>
      </c>
      <c r="D296" s="72">
        <f t="array" aca="1" ref="D296" ca="1">MATCH(TRUE,ISERROR(VALUE(MID(C296,ROW(INDIRECT("1:"&amp;LEN(C296))),1))),0)</f>
        <v>3</v>
      </c>
      <c r="E296" s="72">
        <f t="shared" ca="1" si="163"/>
        <v>29</v>
      </c>
      <c r="F296" s="72" t="str">
        <f t="shared" ca="1" si="164"/>
        <v>R</v>
      </c>
      <c r="G296" s="72" t="str">
        <f t="shared" ca="1" si="165"/>
        <v>N</v>
      </c>
      <c r="H296" s="72" t="str">
        <f t="shared" ca="1" si="166"/>
        <v>Q</v>
      </c>
      <c r="I296" s="72">
        <f t="shared" ca="1" si="167"/>
        <v>10</v>
      </c>
      <c r="J296" s="72">
        <f t="shared" ca="1" si="168"/>
        <v>94658</v>
      </c>
      <c r="K296" s="72">
        <f t="shared" ca="1" si="169"/>
        <v>99386</v>
      </c>
      <c r="L296" s="72">
        <f t="shared" ca="1" si="170"/>
        <v>170.80604746885038</v>
      </c>
      <c r="M296" s="72">
        <f ca="1">VLOOKUP(G296,Coef!$C$2:$F$25,4)</f>
        <v>5</v>
      </c>
      <c r="N296" s="31">
        <f ca="1">VLOOKUP(F296,Coef!$C$4:$D$23,2)</f>
        <v>14</v>
      </c>
      <c r="O296" s="31">
        <f ca="1">MOD(VLOOKUP(H296,Coef!$C$2:$G$21,5)+MOD(E296+1,2)*15,20)</f>
        <v>15</v>
      </c>
      <c r="P296" s="31">
        <f ca="1">VLOOKUP(N296,Coef!$A$27:$B$46,2)</f>
        <v>2.67</v>
      </c>
      <c r="Q296" s="31">
        <f ca="1">VLOOKUP(N296,Coef!$A$27:$C$46,3)+O296/10-0.1</f>
        <v>3.4</v>
      </c>
      <c r="R296" s="31">
        <f ca="1">IF(Q296+0.1&lt;P296,Q296+2,Q296)</f>
        <v>3.4</v>
      </c>
      <c r="S296" s="72">
        <f t="shared" ca="1" si="171"/>
        <v>594658</v>
      </c>
      <c r="T296" s="72">
        <f t="shared" ca="1" si="172"/>
        <v>3499386</v>
      </c>
      <c r="U296" s="72">
        <f t="shared" ca="1" si="144"/>
        <v>3499386</v>
      </c>
      <c r="V296" s="72">
        <f t="shared" ca="1" si="145"/>
        <v>0.5499022283470959</v>
      </c>
      <c r="W296" s="72">
        <f ca="1">(Coef!$J$9/(1+Coef!$J$8*(COS(V296))^2)^0.5)*Coef!$J$6</f>
        <v>6381422.1006127419</v>
      </c>
      <c r="X296" s="72">
        <f t="shared" ca="1" si="146"/>
        <v>-9</v>
      </c>
      <c r="Y296" s="72">
        <f t="shared" ca="1" si="147"/>
        <v>1.4833370760870209E-2</v>
      </c>
      <c r="Z296" s="72">
        <f t="shared" ca="1" si="148"/>
        <v>0.89111864533828522</v>
      </c>
      <c r="AA296" s="72">
        <f t="shared" ca="1" si="149"/>
        <v>0.6477409468922305</v>
      </c>
      <c r="AB296" s="72">
        <f t="shared" ca="1" si="150"/>
        <v>0.99546155101623857</v>
      </c>
      <c r="AC296" s="72">
        <f t="shared" ca="1" si="151"/>
        <v>0.90853139998523658</v>
      </c>
      <c r="AD296" s="72">
        <f t="shared" ca="1" si="152"/>
        <v>1.6711634339837926</v>
      </c>
      <c r="AE296" s="72">
        <f ca="1">Coef!$J$6*Coef!$J$9*(V296-(Coef!$J$10*AB296)+(Coef!$J$11*AC296)-(Coef!$J$12*AD296))</f>
        <v>3485800.9856361598</v>
      </c>
      <c r="AF296" s="72">
        <f t="shared" ca="1" si="153"/>
        <v>2.1288380786683575E-3</v>
      </c>
      <c r="AG296" s="72">
        <f ca="1">((Coef!$J$8*Y296^2)/2)*(COS(V296))^2</f>
        <v>5.3894320075330562E-7</v>
      </c>
      <c r="AH296" s="72">
        <f t="shared" ca="1" si="154"/>
        <v>1.483336809608877E-2</v>
      </c>
      <c r="AI296" s="72">
        <f t="shared" ca="1" si="155"/>
        <v>0.55203106527844148</v>
      </c>
      <c r="AJ296" s="72">
        <f t="shared" ca="1" si="156"/>
        <v>1.4833912063459298E-2</v>
      </c>
      <c r="AK296" s="72">
        <f t="shared" ca="1" si="157"/>
        <v>1.7419951005983113E-2</v>
      </c>
      <c r="AL296" s="72">
        <f t="shared" ca="1" si="158"/>
        <v>0.55196331467515325</v>
      </c>
      <c r="AM296" s="72">
        <f ca="1">V296+(1+Coef!$J$8*(COS(V296))^2-(3/2)*Coef!$J$8*SIN(V296)*COS(V296)*(AL296-V296))*(AL296-V296)</f>
        <v>0.55197339247360144</v>
      </c>
      <c r="AN296" s="34" t="str">
        <f t="shared" ca="1" si="159"/>
        <v>29 594658 3499386 N</v>
      </c>
      <c r="AO296" s="33">
        <f t="shared" ca="1" si="160"/>
        <v>31.625745792255518</v>
      </c>
      <c r="AP296" s="33">
        <f t="shared" ca="1" si="161"/>
        <v>-8.0019103280324941</v>
      </c>
      <c r="AQ296" s="72">
        <f ca="1">'MGRS to Dist'!BP296</f>
        <v>1058.2871626835556</v>
      </c>
      <c r="AR296" s="72">
        <f ca="1">'MGRS to Dist'!BT296</f>
        <v>324.84993434133889</v>
      </c>
      <c r="AS296" s="72">
        <f ca="1">'MGRS to Dist'!BU296</f>
        <v>144.84655629887277</v>
      </c>
      <c r="AT296" s="72">
        <f ca="1">'MGRS to Dist'!BV296</f>
        <v>324.84655629887277</v>
      </c>
    </row>
    <row r="297" spans="2:46" ht="16.5" customHeight="1">
      <c r="B297" s="30" t="s">
        <v>555</v>
      </c>
      <c r="C297" s="72" t="str">
        <f t="shared" si="162"/>
        <v>29RNR9282800334</v>
      </c>
      <c r="D297" s="72">
        <f t="array" aca="1" ref="D297" ca="1">MATCH(TRUE,ISERROR(VALUE(MID(C297,ROW(INDIRECT("1:"&amp;LEN(C297))),1))),0)</f>
        <v>3</v>
      </c>
      <c r="E297" s="72">
        <f t="shared" ca="1" si="163"/>
        <v>29</v>
      </c>
      <c r="F297" s="72" t="str">
        <f t="shared" ca="1" si="164"/>
        <v>R</v>
      </c>
      <c r="G297" s="72" t="str">
        <f t="shared" ca="1" si="165"/>
        <v>N</v>
      </c>
      <c r="H297" s="72" t="str">
        <f t="shared" ca="1" si="166"/>
        <v>R</v>
      </c>
      <c r="I297" s="72">
        <f t="shared" ca="1" si="167"/>
        <v>10</v>
      </c>
      <c r="J297" s="72">
        <f t="shared" ca="1" si="168"/>
        <v>92828</v>
      </c>
      <c r="K297" s="72">
        <f t="shared" ca="1" si="169"/>
        <v>334</v>
      </c>
      <c r="L297" s="72">
        <f t="shared" ca="1" si="170"/>
        <v>170.80604746885038</v>
      </c>
      <c r="M297" s="72">
        <f ca="1">VLOOKUP(G297,Coef!$C$2:$F$25,4)</f>
        <v>5</v>
      </c>
      <c r="N297" s="31">
        <f ca="1">VLOOKUP(F297,Coef!$C$4:$D$23,2)</f>
        <v>14</v>
      </c>
      <c r="O297" s="31">
        <f ca="1">MOD(VLOOKUP(H297,Coef!$C$2:$G$21,5)+MOD(E297+1,2)*15,20)</f>
        <v>16</v>
      </c>
      <c r="P297" s="31">
        <f ca="1">VLOOKUP(N297,Coef!$A$27:$B$46,2)</f>
        <v>2.67</v>
      </c>
      <c r="Q297" s="31">
        <f ca="1">VLOOKUP(N297,Coef!$A$27:$C$46,3)+O297/10-0.1</f>
        <v>3.5</v>
      </c>
      <c r="R297" s="31">
        <f ca="1">IF(Q297+0.1&lt;P297,Q297+2,Q297)</f>
        <v>3.5</v>
      </c>
      <c r="S297" s="72">
        <f t="shared" ca="1" si="171"/>
        <v>592828</v>
      </c>
      <c r="T297" s="72">
        <f t="shared" ca="1" si="172"/>
        <v>3500334</v>
      </c>
      <c r="U297" s="72">
        <f t="shared" ca="1" si="144"/>
        <v>3500334</v>
      </c>
      <c r="V297" s="72">
        <f t="shared" ca="1" si="145"/>
        <v>0.55005119942730052</v>
      </c>
      <c r="W297" s="72">
        <f ca="1">(Coef!$J$9/(1+Coef!$J$8*(COS(V297))^2)^0.5)*Coef!$J$6</f>
        <v>6381424.9415609976</v>
      </c>
      <c r="X297" s="72">
        <f t="shared" ca="1" si="146"/>
        <v>-9</v>
      </c>
      <c r="Y297" s="72">
        <f t="shared" ca="1" si="147"/>
        <v>1.4546594350021893E-2</v>
      </c>
      <c r="Z297" s="72">
        <f t="shared" ca="1" si="148"/>
        <v>0.89125380311225089</v>
      </c>
      <c r="AA297" s="72">
        <f t="shared" ca="1" si="149"/>
        <v>0.6477208673523096</v>
      </c>
      <c r="AB297" s="72">
        <f t="shared" ca="1" si="150"/>
        <v>0.99567810098342591</v>
      </c>
      <c r="AC297" s="72">
        <f t="shared" ca="1" si="151"/>
        <v>0.90868879257564683</v>
      </c>
      <c r="AD297" s="72">
        <f t="shared" ca="1" si="152"/>
        <v>1.6713922257763445</v>
      </c>
      <c r="AE297" s="72">
        <f ca="1">Coef!$J$6*Coef!$J$9*(V297-(Coef!$J$10*AB297)+(Coef!$J$11*AC297)-(Coef!$J$12*AD297))</f>
        <v>3486746.9992435342</v>
      </c>
      <c r="AF297" s="72">
        <f t="shared" ca="1" si="153"/>
        <v>2.1291484082146448E-3</v>
      </c>
      <c r="AG297" s="72">
        <f ca="1">((Coef!$J$8*Y297^2)/2)*(COS(V297))^2</f>
        <v>5.1821099237852582E-7</v>
      </c>
      <c r="AH297" s="72">
        <f t="shared" ca="1" si="154"/>
        <v>1.4546591837286861E-2</v>
      </c>
      <c r="AI297" s="72">
        <f t="shared" ca="1" si="155"/>
        <v>0.55218034673216709</v>
      </c>
      <c r="AJ297" s="72">
        <f t="shared" ca="1" si="156"/>
        <v>1.4547104860603455E-2</v>
      </c>
      <c r="AK297" s="72">
        <f t="shared" ca="1" si="157"/>
        <v>1.7084780750798029E-2</v>
      </c>
      <c r="AL297" s="72">
        <f t="shared" ca="1" si="158"/>
        <v>0.55211516841048103</v>
      </c>
      <c r="AM297" s="72">
        <f ca="1">V297+(1+Coef!$J$8*(COS(V297))^2-(3/2)*Coef!$J$8*SIN(V297)*COS(V297)*(AL297-V297))*(AL297-V297)</f>
        <v>0.55212525842740545</v>
      </c>
      <c r="AN297" s="34" t="str">
        <f t="shared" ca="1" si="159"/>
        <v>29 592828 3500334 N</v>
      </c>
      <c r="AO297" s="33">
        <f t="shared" ca="1" si="160"/>
        <v>31.634447070460219</v>
      </c>
      <c r="AP297" s="33">
        <f t="shared" ca="1" si="161"/>
        <v>-8.0211141690729235</v>
      </c>
      <c r="AQ297" s="72">
        <f ca="1">'MGRS to Dist'!BP297</f>
        <v>2061.5727831301074</v>
      </c>
      <c r="AR297" s="72">
        <f ca="1">'MGRS to Dist'!BT297</f>
        <v>298.02476182700667</v>
      </c>
      <c r="AS297" s="72">
        <f ca="1">'MGRS to Dist'!BU297</f>
        <v>118.01469069452439</v>
      </c>
      <c r="AT297" s="72">
        <f ca="1">'MGRS to Dist'!BV297</f>
        <v>298.01469069452446</v>
      </c>
    </row>
    <row r="298" spans="2:46" ht="16.5" customHeight="1">
      <c r="B298" s="30" t="s">
        <v>556</v>
      </c>
      <c r="C298" s="72" t="str">
        <f t="shared" si="162"/>
        <v>29RNR9293700979</v>
      </c>
      <c r="D298" s="72">
        <f t="array" aca="1" ref="D298" ca="1">MATCH(TRUE,ISERROR(VALUE(MID(C298,ROW(INDIRECT("1:"&amp;LEN(C298))),1))),0)</f>
        <v>3</v>
      </c>
      <c r="E298" s="72">
        <f t="shared" ca="1" si="163"/>
        <v>29</v>
      </c>
      <c r="F298" s="72" t="str">
        <f t="shared" ca="1" si="164"/>
        <v>R</v>
      </c>
      <c r="G298" s="72" t="str">
        <f t="shared" ca="1" si="165"/>
        <v>N</v>
      </c>
      <c r="H298" s="72" t="str">
        <f t="shared" ca="1" si="166"/>
        <v>R</v>
      </c>
      <c r="I298" s="72">
        <f t="shared" ca="1" si="167"/>
        <v>10</v>
      </c>
      <c r="J298" s="72">
        <f t="shared" ca="1" si="168"/>
        <v>92937</v>
      </c>
      <c r="K298" s="72">
        <f t="shared" ca="1" si="169"/>
        <v>979</v>
      </c>
      <c r="L298" s="72">
        <f t="shared" ca="1" si="170"/>
        <v>170.80604746885038</v>
      </c>
      <c r="M298" s="72">
        <f ca="1">VLOOKUP(G298,Coef!$C$2:$F$25,4)</f>
        <v>5</v>
      </c>
      <c r="N298" s="31">
        <f ca="1">VLOOKUP(F298,Coef!$C$4:$D$23,2)</f>
        <v>14</v>
      </c>
      <c r="O298" s="31">
        <f ca="1">MOD(VLOOKUP(H298,Coef!$C$2:$G$21,5)+MOD(E298+1,2)*15,20)</f>
        <v>16</v>
      </c>
      <c r="P298" s="31">
        <f ca="1">VLOOKUP(N298,Coef!$A$27:$B$46,2)</f>
        <v>2.67</v>
      </c>
      <c r="Q298" s="31">
        <f ca="1">VLOOKUP(N298,Coef!$A$27:$C$46,3)+O298/10-0.1</f>
        <v>3.5</v>
      </c>
      <c r="R298" s="31">
        <f ca="1">IF(Q298+0.1&lt;P298,Q298+2,Q298)</f>
        <v>3.5</v>
      </c>
      <c r="S298" s="72">
        <f t="shared" ca="1" si="171"/>
        <v>592937</v>
      </c>
      <c r="T298" s="72">
        <f t="shared" ca="1" si="172"/>
        <v>3500979</v>
      </c>
      <c r="U298" s="72">
        <f t="shared" ca="1" si="144"/>
        <v>3500979</v>
      </c>
      <c r="V298" s="72">
        <f t="shared" ca="1" si="145"/>
        <v>0.55015255633313598</v>
      </c>
      <c r="W298" s="72">
        <f ca="1">(Coef!$J$9/(1+Coef!$J$8*(COS(V298))^2)^0.5)*Coef!$J$6</f>
        <v>6381426.8747330671</v>
      </c>
      <c r="X298" s="72">
        <f t="shared" ca="1" si="146"/>
        <v>-9</v>
      </c>
      <c r="Y298" s="72">
        <f t="shared" ca="1" si="147"/>
        <v>1.4563670762722251E-2</v>
      </c>
      <c r="Z298" s="72">
        <f t="shared" ca="1" si="148"/>
        <v>0.89134571649839434</v>
      </c>
      <c r="AA298" s="72">
        <f t="shared" ca="1" si="149"/>
        <v>0.64770714200419621</v>
      </c>
      <c r="AB298" s="72">
        <f t="shared" ca="1" si="150"/>
        <v>0.99582541458233309</v>
      </c>
      <c r="AC298" s="72">
        <f t="shared" ca="1" si="151"/>
        <v>0.90879584643779898</v>
      </c>
      <c r="AD298" s="72">
        <f t="shared" ca="1" si="152"/>
        <v>1.671547819414698</v>
      </c>
      <c r="AE298" s="72">
        <f ca="1">Coef!$J$6*Coef!$J$9*(V298-(Coef!$J$10*AB298)+(Coef!$J$11*AC298)-(Coef!$J$12*AD298))</f>
        <v>3487390.648464527</v>
      </c>
      <c r="AF298" s="72">
        <f t="shared" ca="1" si="153"/>
        <v>2.1293594367233762E-3</v>
      </c>
      <c r="AG298" s="72">
        <f ca="1">((Coef!$J$8*Y298^2)/2)*(COS(V298))^2</f>
        <v>5.1936380622660667E-7</v>
      </c>
      <c r="AH298" s="72">
        <f t="shared" ca="1" si="154"/>
        <v>1.4563668241441091E-2</v>
      </c>
      <c r="AI298" s="72">
        <f t="shared" ca="1" si="155"/>
        <v>0.55228191466394716</v>
      </c>
      <c r="AJ298" s="72">
        <f t="shared" ca="1" si="156"/>
        <v>1.4564183073623393E-2</v>
      </c>
      <c r="AK298" s="72">
        <f t="shared" ca="1" si="157"/>
        <v>1.7105904584754913E-2</v>
      </c>
      <c r="AL298" s="72">
        <f t="shared" ca="1" si="158"/>
        <v>0.55221656838325084</v>
      </c>
      <c r="AM298" s="72">
        <f ca="1">V298+(1+Coef!$J$8*(COS(V298))^2-(3/2)*Coef!$J$8*SIN(V298)*COS(V298)*(AL298-V298))*(AL298-V298)</f>
        <v>0.55222665735167742</v>
      </c>
      <c r="AN298" s="34" t="str">
        <f t="shared" ca="1" si="159"/>
        <v>29 592937 3500979 N</v>
      </c>
      <c r="AO298" s="33">
        <f t="shared" ca="1" si="160"/>
        <v>31.640256800868173</v>
      </c>
      <c r="AP298" s="33">
        <f t="shared" ca="1" si="161"/>
        <v>-8.0199038625400583</v>
      </c>
      <c r="AQ298" s="72">
        <f ca="1">'MGRS to Dist'!BP298</f>
        <v>654.33735743334523</v>
      </c>
      <c r="AR298" s="72">
        <f ca="1">'MGRS to Dist'!BT298</f>
        <v>10.057297495712021</v>
      </c>
      <c r="AS298" s="72">
        <f ca="1">'MGRS to Dist'!BU298</f>
        <v>-169.94206764882847</v>
      </c>
      <c r="AT298" s="72">
        <f ca="1">'MGRS to Dist'!BV298</f>
        <v>10.05793235117153</v>
      </c>
    </row>
    <row r="299" spans="2:46" ht="16.5" customHeight="1">
      <c r="B299" s="30" t="s">
        <v>557</v>
      </c>
      <c r="C299" s="72" t="str">
        <f t="shared" si="162"/>
        <v>29RNR8924506909</v>
      </c>
      <c r="D299" s="72">
        <f t="array" aca="1" ref="D299" ca="1">MATCH(TRUE,ISERROR(VALUE(MID(C299,ROW(INDIRECT("1:"&amp;LEN(C299))),1))),0)</f>
        <v>3</v>
      </c>
      <c r="E299" s="72">
        <f t="shared" ca="1" si="163"/>
        <v>29</v>
      </c>
      <c r="F299" s="72" t="str">
        <f t="shared" ca="1" si="164"/>
        <v>R</v>
      </c>
      <c r="G299" s="72" t="str">
        <f t="shared" ca="1" si="165"/>
        <v>N</v>
      </c>
      <c r="H299" s="72" t="str">
        <f t="shared" ca="1" si="166"/>
        <v>R</v>
      </c>
      <c r="I299" s="72">
        <f t="shared" ca="1" si="167"/>
        <v>10</v>
      </c>
      <c r="J299" s="72">
        <f t="shared" ca="1" si="168"/>
        <v>89245</v>
      </c>
      <c r="K299" s="72">
        <f t="shared" ca="1" si="169"/>
        <v>6909</v>
      </c>
      <c r="L299" s="72">
        <f t="shared" ca="1" si="170"/>
        <v>170.80604746885038</v>
      </c>
      <c r="M299" s="72">
        <f ca="1">VLOOKUP(G299,Coef!$C$2:$F$25,4)</f>
        <v>5</v>
      </c>
      <c r="N299" s="31">
        <f ca="1">VLOOKUP(F299,Coef!$C$4:$D$23,2)</f>
        <v>14</v>
      </c>
      <c r="O299" s="31">
        <f ca="1">MOD(VLOOKUP(H299,Coef!$C$2:$G$21,5)+MOD(E299+1,2)*15,20)</f>
        <v>16</v>
      </c>
      <c r="P299" s="31">
        <f ca="1">VLOOKUP(N299,Coef!$A$27:$B$46,2)</f>
        <v>2.67</v>
      </c>
      <c r="Q299" s="31">
        <f ca="1">VLOOKUP(N299,Coef!$A$27:$C$46,3)+O299/10-0.1</f>
        <v>3.5</v>
      </c>
      <c r="R299" s="31">
        <f ca="1">IF(Q299+0.1&lt;P299,Q299+2,Q299)</f>
        <v>3.5</v>
      </c>
      <c r="S299" s="72">
        <f t="shared" ca="1" si="171"/>
        <v>589245</v>
      </c>
      <c r="T299" s="72">
        <f t="shared" ca="1" si="172"/>
        <v>3506909</v>
      </c>
      <c r="U299" s="72">
        <f t="shared" ca="1" si="144"/>
        <v>3506909</v>
      </c>
      <c r="V299" s="72">
        <f t="shared" ca="1" si="145"/>
        <v>0.55108441129686347</v>
      </c>
      <c r="W299" s="72">
        <f ca="1">(Coef!$J$9/(1+Coef!$J$8*(COS(V299))^2)^0.5)*Coef!$J$6</f>
        <v>6381444.6573395254</v>
      </c>
      <c r="X299" s="72">
        <f t="shared" ca="1" si="146"/>
        <v>-9</v>
      </c>
      <c r="Y299" s="72">
        <f t="shared" ca="1" si="147"/>
        <v>1.3985077798544592E-2</v>
      </c>
      <c r="Z299" s="72">
        <f t="shared" ca="1" si="148"/>
        <v>0.89218903278081363</v>
      </c>
      <c r="AA299" s="72">
        <f t="shared" ca="1" si="149"/>
        <v>0.64757854059051767</v>
      </c>
      <c r="AB299" s="72">
        <f t="shared" ca="1" si="150"/>
        <v>0.99717892768727023</v>
      </c>
      <c r="AC299" s="72">
        <f t="shared" ca="1" si="151"/>
        <v>0.90977883091308209</v>
      </c>
      <c r="AD299" s="72">
        <f t="shared" ca="1" si="152"/>
        <v>1.672975598104905</v>
      </c>
      <c r="AE299" s="72">
        <f ca="1">Coef!$J$6*Coef!$J$9*(V299-(Coef!$J$10*AB299)+(Coef!$J$11*AC299)-(Coef!$J$12*AD299))</f>
        <v>3493308.2570948289</v>
      </c>
      <c r="AF299" s="72">
        <f t="shared" ca="1" si="153"/>
        <v>2.1312952842940393E-3</v>
      </c>
      <c r="AG299" s="72">
        <f ca="1">((Coef!$J$8*Y299^2)/2)*(COS(V299))^2</f>
        <v>4.7836876391017907E-7</v>
      </c>
      <c r="AH299" s="72">
        <f t="shared" ca="1" si="154"/>
        <v>1.3985075568536466E-2</v>
      </c>
      <c r="AI299" s="72">
        <f t="shared" ca="1" si="155"/>
        <v>0.55321570556161237</v>
      </c>
      <c r="AJ299" s="72">
        <f t="shared" ca="1" si="156"/>
        <v>1.3985531445292132E-2</v>
      </c>
      <c r="AK299" s="72">
        <f t="shared" ca="1" si="157"/>
        <v>1.6435855676789068E-2</v>
      </c>
      <c r="AL299" s="72">
        <f t="shared" ca="1" si="158"/>
        <v>0.55315532180103111</v>
      </c>
      <c r="AM299" s="72">
        <f ca="1">V299+(1+Coef!$J$8*(COS(V299))^2-(3/2)*Coef!$J$8*SIN(V299)*COS(V299)*(AL299-V299))*(AL299-V299)</f>
        <v>0.55316543280856156</v>
      </c>
      <c r="AN299" s="34" t="str">
        <f t="shared" ca="1" si="159"/>
        <v>29 589245 3506909 N</v>
      </c>
      <c r="AO299" s="33">
        <f t="shared" ca="1" si="160"/>
        <v>31.694044672458098</v>
      </c>
      <c r="AP299" s="33">
        <f t="shared" ca="1" si="161"/>
        <v>-8.0582948370338503</v>
      </c>
      <c r="AQ299" s="72">
        <f ca="1">'MGRS to Dist'!BP299</f>
        <v>6987.4762867613981</v>
      </c>
      <c r="AR299" s="72">
        <f ca="1">'MGRS to Dist'!BT299</f>
        <v>328.73225358450992</v>
      </c>
      <c r="AS299" s="72">
        <f ca="1">'MGRS to Dist'!BU299</f>
        <v>148.71209894317681</v>
      </c>
      <c r="AT299" s="72">
        <f ca="1">'MGRS to Dist'!BV299</f>
        <v>328.7120989431769</v>
      </c>
    </row>
    <row r="300" spans="2:46" ht="16.5" customHeight="1">
      <c r="B300" s="30" t="s">
        <v>558</v>
      </c>
      <c r="C300" s="72" t="str">
        <f t="shared" si="162"/>
        <v>29RNQ9706395789</v>
      </c>
      <c r="D300" s="72">
        <f t="array" aca="1" ref="D300" ca="1">MATCH(TRUE,ISERROR(VALUE(MID(C300,ROW(INDIRECT("1:"&amp;LEN(C300))),1))),0)</f>
        <v>3</v>
      </c>
      <c r="E300" s="72">
        <f t="shared" ca="1" si="163"/>
        <v>29</v>
      </c>
      <c r="F300" s="72" t="str">
        <f t="shared" ca="1" si="164"/>
        <v>R</v>
      </c>
      <c r="G300" s="72" t="str">
        <f t="shared" ca="1" si="165"/>
        <v>N</v>
      </c>
      <c r="H300" s="72" t="str">
        <f t="shared" ca="1" si="166"/>
        <v>Q</v>
      </c>
      <c r="I300" s="72">
        <f t="shared" ca="1" si="167"/>
        <v>10</v>
      </c>
      <c r="J300" s="72">
        <f t="shared" ca="1" si="168"/>
        <v>97063</v>
      </c>
      <c r="K300" s="72">
        <f t="shared" ca="1" si="169"/>
        <v>95789</v>
      </c>
      <c r="L300" s="72">
        <f t="shared" ca="1" si="170"/>
        <v>170.80604746885038</v>
      </c>
      <c r="M300" s="72">
        <f ca="1">VLOOKUP(G300,Coef!$C$2:$F$25,4)</f>
        <v>5</v>
      </c>
      <c r="N300" s="31">
        <f ca="1">VLOOKUP(F300,Coef!$C$4:$D$23,2)</f>
        <v>14</v>
      </c>
      <c r="O300" s="31">
        <f ca="1">MOD(VLOOKUP(H300,Coef!$C$2:$G$21,5)+MOD(E300+1,2)*15,20)</f>
        <v>15</v>
      </c>
      <c r="P300" s="31">
        <f ca="1">VLOOKUP(N300,Coef!$A$27:$B$46,2)</f>
        <v>2.67</v>
      </c>
      <c r="Q300" s="31">
        <f ca="1">VLOOKUP(N300,Coef!$A$27:$C$46,3)+O300/10-0.1</f>
        <v>3.4</v>
      </c>
      <c r="R300" s="31">
        <f ca="1">IF(Q300+0.1&lt;P300,Q300+2,Q300)</f>
        <v>3.4</v>
      </c>
      <c r="S300" s="72">
        <f t="shared" ca="1" si="171"/>
        <v>597063</v>
      </c>
      <c r="T300" s="72">
        <f t="shared" ca="1" si="172"/>
        <v>3495789</v>
      </c>
      <c r="U300" s="72">
        <f t="shared" ca="1" si="144"/>
        <v>3495789</v>
      </c>
      <c r="V300" s="72">
        <f t="shared" ca="1" si="145"/>
        <v>0.54933698681176235</v>
      </c>
      <c r="W300" s="72">
        <f ca="1">(Coef!$J$9/(1+Coef!$J$8*(COS(V300))^2)^0.5)*Coef!$J$6</f>
        <v>6381411.3251486467</v>
      </c>
      <c r="X300" s="72">
        <f t="shared" ca="1" si="146"/>
        <v>-9</v>
      </c>
      <c r="Y300" s="72">
        <f t="shared" ca="1" si="147"/>
        <v>1.5210271686685083E-2</v>
      </c>
      <c r="Z300" s="72">
        <f t="shared" ca="1" si="148"/>
        <v>0.89060509629111484</v>
      </c>
      <c r="AA300" s="72">
        <f t="shared" ca="1" si="149"/>
        <v>0.64781612183732995</v>
      </c>
      <c r="AB300" s="72">
        <f t="shared" ca="1" si="150"/>
        <v>0.99463953495731983</v>
      </c>
      <c r="AC300" s="72">
        <f t="shared" ca="1" si="151"/>
        <v>0.90793368167732247</v>
      </c>
      <c r="AD300" s="72">
        <f t="shared" ca="1" si="152"/>
        <v>1.6702941877299817</v>
      </c>
      <c r="AE300" s="72">
        <f ca="1">Coef!$J$6*Coef!$J$9*(V300-(Coef!$J$10*AB300)+(Coef!$J$11*AC300)-(Coef!$J$12*AD300))</f>
        <v>3482211.5341026201</v>
      </c>
      <c r="AF300" s="72">
        <f t="shared" ca="1" si="153"/>
        <v>2.1276587898153764E-3</v>
      </c>
      <c r="AG300" s="72">
        <f ca="1">((Coef!$J$8*Y300^2)/2)*(COS(V300))^2</f>
        <v>5.6707172198612492E-7</v>
      </c>
      <c r="AH300" s="72">
        <f t="shared" ca="1" si="154"/>
        <v>1.5210268811580097E-2</v>
      </c>
      <c r="AI300" s="72">
        <f t="shared" ca="1" si="155"/>
        <v>0.55146464439504261</v>
      </c>
      <c r="AJ300" s="72">
        <f t="shared" ca="1" si="156"/>
        <v>1.521085530675248E-2</v>
      </c>
      <c r="AK300" s="72">
        <f t="shared" ca="1" si="157"/>
        <v>1.7856289707784748E-2</v>
      </c>
      <c r="AL300" s="72">
        <f t="shared" ca="1" si="158"/>
        <v>0.55139349784621483</v>
      </c>
      <c r="AM300" s="72">
        <f ca="1">V300+(1+Coef!$J$8*(COS(V300))^2-(3/2)*Coef!$J$8*SIN(V300)*COS(V300)*(AL300-V300))*(AL300-V300)</f>
        <v>0.55140356030602256</v>
      </c>
      <c r="AN300" s="34" t="str">
        <f t="shared" ca="1" si="159"/>
        <v>29 597063 3495789 N</v>
      </c>
      <c r="AO300" s="33">
        <f t="shared" ca="1" si="160"/>
        <v>31.593096814022463</v>
      </c>
      <c r="AP300" s="33">
        <f t="shared" ca="1" si="161"/>
        <v>-7.9769099619810442</v>
      </c>
      <c r="AQ300" s="72">
        <f ca="1">'MGRS to Dist'!BP300</f>
        <v>13597.198814233399</v>
      </c>
      <c r="AR300" s="72">
        <f ca="1">'MGRS to Dist'!BT300</f>
        <v>145.51501096768027</v>
      </c>
      <c r="AS300" s="72">
        <f ca="1">'MGRS to Dist'!BU300</f>
        <v>-34.44229178255803</v>
      </c>
      <c r="AT300" s="72">
        <f ca="1">'MGRS to Dist'!BV300</f>
        <v>145.55770821744193</v>
      </c>
    </row>
    <row r="301" spans="2:46" ht="16.5" customHeight="1">
      <c r="B301" s="30" t="s">
        <v>559</v>
      </c>
      <c r="C301" s="72" t="str">
        <f t="shared" si="162"/>
        <v>29RNQ9282297486</v>
      </c>
      <c r="D301" s="72">
        <f t="array" aca="1" ref="D301" ca="1">MATCH(TRUE,ISERROR(VALUE(MID(C301,ROW(INDIRECT("1:"&amp;LEN(C301))),1))),0)</f>
        <v>3</v>
      </c>
      <c r="E301" s="72">
        <f t="shared" ca="1" si="163"/>
        <v>29</v>
      </c>
      <c r="F301" s="72" t="str">
        <f t="shared" ca="1" si="164"/>
        <v>R</v>
      </c>
      <c r="G301" s="72" t="str">
        <f t="shared" ca="1" si="165"/>
        <v>N</v>
      </c>
      <c r="H301" s="72" t="str">
        <f t="shared" ca="1" si="166"/>
        <v>Q</v>
      </c>
      <c r="I301" s="72">
        <f t="shared" ca="1" si="167"/>
        <v>10</v>
      </c>
      <c r="J301" s="72">
        <f t="shared" ca="1" si="168"/>
        <v>92822</v>
      </c>
      <c r="K301" s="72">
        <f t="shared" ca="1" si="169"/>
        <v>97486</v>
      </c>
      <c r="L301" s="72">
        <f t="shared" ca="1" si="170"/>
        <v>170.80604746885038</v>
      </c>
      <c r="M301" s="72">
        <f ca="1">VLOOKUP(G301,Coef!$C$2:$F$25,4)</f>
        <v>5</v>
      </c>
      <c r="N301" s="31">
        <f ca="1">VLOOKUP(F301,Coef!$C$4:$D$23,2)</f>
        <v>14</v>
      </c>
      <c r="O301" s="31">
        <f ca="1">MOD(VLOOKUP(H301,Coef!$C$2:$G$21,5)+MOD(E301+1,2)*15,20)</f>
        <v>15</v>
      </c>
      <c r="P301" s="31">
        <f ca="1">VLOOKUP(N301,Coef!$A$27:$B$46,2)</f>
        <v>2.67</v>
      </c>
      <c r="Q301" s="31">
        <f ca="1">VLOOKUP(N301,Coef!$A$27:$C$46,3)+O301/10-0.1</f>
        <v>3.4</v>
      </c>
      <c r="R301" s="31">
        <f ca="1">IF(Q301+0.1&lt;P301,Q301+2,Q301)</f>
        <v>3.4</v>
      </c>
      <c r="S301" s="72">
        <f t="shared" ca="1" si="171"/>
        <v>592822</v>
      </c>
      <c r="T301" s="72">
        <f t="shared" ca="1" si="172"/>
        <v>3497486</v>
      </c>
      <c r="U301" s="72">
        <f t="shared" ca="1" si="144"/>
        <v>3497486</v>
      </c>
      <c r="V301" s="72">
        <f t="shared" ca="1" si="145"/>
        <v>0.54960365761672791</v>
      </c>
      <c r="W301" s="72">
        <f ca="1">(Coef!$J$9/(1+Coef!$J$8*(COS(V301))^2)^0.5)*Coef!$J$6</f>
        <v>6381416.4080382837</v>
      </c>
      <c r="X301" s="72">
        <f t="shared" ca="1" si="146"/>
        <v>-9</v>
      </c>
      <c r="Y301" s="72">
        <f t="shared" ca="1" si="147"/>
        <v>1.4545673572261756E-2</v>
      </c>
      <c r="Z301" s="72">
        <f t="shared" ca="1" si="148"/>
        <v>0.89084752136879841</v>
      </c>
      <c r="AA301" s="72">
        <f t="shared" ca="1" si="149"/>
        <v>0.64778085546800424</v>
      </c>
      <c r="AB301" s="72">
        <f t="shared" ca="1" si="150"/>
        <v>0.99502741830112718</v>
      </c>
      <c r="AC301" s="72">
        <f t="shared" ca="1" si="151"/>
        <v>0.90821577759284633</v>
      </c>
      <c r="AD301" s="72">
        <f t="shared" ca="1" si="152"/>
        <v>1.6707045075208837</v>
      </c>
      <c r="AE301" s="72">
        <f ca="1">Coef!$J$6*Coef!$J$9*(V301-(Coef!$J$10*AB301)+(Coef!$J$11*AC301)-(Coef!$J$12*AD301))</f>
        <v>3483904.9706060705</v>
      </c>
      <c r="AF301" s="72">
        <f t="shared" ca="1" si="153"/>
        <v>2.1282155129106325E-3</v>
      </c>
      <c r="AG301" s="72">
        <f ca="1">((Coef!$J$8*Y301^2)/2)*(COS(V301))^2</f>
        <v>5.1842970641236217E-7</v>
      </c>
      <c r="AH301" s="72">
        <f t="shared" ca="1" si="154"/>
        <v>1.4545671058625328E-2</v>
      </c>
      <c r="AI301" s="72">
        <f t="shared" ca="1" si="155"/>
        <v>0.55173187202630836</v>
      </c>
      <c r="AJ301" s="72">
        <f t="shared" ca="1" si="156"/>
        <v>1.4546183984526395E-2</v>
      </c>
      <c r="AK301" s="72">
        <f t="shared" ca="1" si="157"/>
        <v>1.7078982994729729E-2</v>
      </c>
      <c r="AL301" s="72">
        <f t="shared" ca="1" si="158"/>
        <v>0.55166676737949472</v>
      </c>
      <c r="AM301" s="72">
        <f ca="1">V301+(1+Coef!$J$8*(COS(V301))^2-(3/2)*Coef!$J$8*SIN(V301)*COS(V301)*(AL301-V301))*(AL301-V301)</f>
        <v>0.55167685875751959</v>
      </c>
      <c r="AN301" s="34" t="str">
        <f t="shared" ca="1" si="159"/>
        <v>29 592822 3497486 N</v>
      </c>
      <c r="AO301" s="33">
        <f t="shared" ca="1" si="160"/>
        <v>31.608755661840704</v>
      </c>
      <c r="AP301" s="33">
        <f t="shared" ca="1" si="161"/>
        <v>-8.0214463560262832</v>
      </c>
      <c r="AQ301" s="72">
        <f ca="1">'MGRS to Dist'!BP301</f>
        <v>4569.2392512363222</v>
      </c>
      <c r="AR301" s="72">
        <f ca="1">'MGRS to Dist'!BT301</f>
        <v>292.44292151686597</v>
      </c>
      <c r="AS301" s="72">
        <f ca="1">'MGRS to Dist'!BU301</f>
        <v>112.4195844597991</v>
      </c>
      <c r="AT301" s="72">
        <f ca="1">'MGRS to Dist'!BV301</f>
        <v>292.41958445979913</v>
      </c>
    </row>
    <row r="302" spans="2:46" ht="16.5" customHeight="1">
      <c r="B302" s="30" t="s">
        <v>560</v>
      </c>
      <c r="C302" s="72" t="str">
        <f t="shared" si="162"/>
        <v>29RNQ9748795897</v>
      </c>
      <c r="D302" s="72">
        <f t="array" aca="1" ref="D302" ca="1">MATCH(TRUE,ISERROR(VALUE(MID(C302,ROW(INDIRECT("1:"&amp;LEN(C302))),1))),0)</f>
        <v>3</v>
      </c>
      <c r="E302" s="72">
        <f t="shared" ca="1" si="163"/>
        <v>29</v>
      </c>
      <c r="F302" s="72" t="str">
        <f t="shared" ca="1" si="164"/>
        <v>R</v>
      </c>
      <c r="G302" s="72" t="str">
        <f t="shared" ca="1" si="165"/>
        <v>N</v>
      </c>
      <c r="H302" s="72" t="str">
        <f t="shared" ca="1" si="166"/>
        <v>Q</v>
      </c>
      <c r="I302" s="72">
        <f t="shared" ca="1" si="167"/>
        <v>10</v>
      </c>
      <c r="J302" s="72">
        <f t="shared" ca="1" si="168"/>
        <v>97487</v>
      </c>
      <c r="K302" s="72">
        <f t="shared" ca="1" si="169"/>
        <v>95897</v>
      </c>
      <c r="L302" s="72">
        <f t="shared" ca="1" si="170"/>
        <v>170.80604746885038</v>
      </c>
      <c r="M302" s="72">
        <f ca="1">VLOOKUP(G302,Coef!$C$2:$F$25,4)</f>
        <v>5</v>
      </c>
      <c r="N302" s="31">
        <f ca="1">VLOOKUP(F302,Coef!$C$4:$D$23,2)</f>
        <v>14</v>
      </c>
      <c r="O302" s="31">
        <f ca="1">MOD(VLOOKUP(H302,Coef!$C$2:$G$21,5)+MOD(E302+1,2)*15,20)</f>
        <v>15</v>
      </c>
      <c r="P302" s="31">
        <f ca="1">VLOOKUP(N302,Coef!$A$27:$B$46,2)</f>
        <v>2.67</v>
      </c>
      <c r="Q302" s="31">
        <f ca="1">VLOOKUP(N302,Coef!$A$27:$C$46,3)+O302/10-0.1</f>
        <v>3.4</v>
      </c>
      <c r="R302" s="31">
        <f ca="1">IF(Q302+0.1&lt;P302,Q302+2,Q302)</f>
        <v>3.4</v>
      </c>
      <c r="S302" s="72">
        <f t="shared" ca="1" si="171"/>
        <v>597487</v>
      </c>
      <c r="T302" s="72">
        <f t="shared" ca="1" si="172"/>
        <v>3495897</v>
      </c>
      <c r="U302" s="72">
        <f t="shared" ca="1" si="144"/>
        <v>3495897</v>
      </c>
      <c r="V302" s="72">
        <f t="shared" ca="1" si="145"/>
        <v>0.54935395820064647</v>
      </c>
      <c r="W302" s="72">
        <f ca="1">(Coef!$J$9/(1+Coef!$J$8*(COS(V302))^2)^0.5)*Coef!$J$6</f>
        <v>6381411.6485909019</v>
      </c>
      <c r="X302" s="72">
        <f t="shared" ca="1" si="146"/>
        <v>-9</v>
      </c>
      <c r="Y302" s="72">
        <f t="shared" ca="1" si="147"/>
        <v>1.5276713894726787E-2</v>
      </c>
      <c r="Z302" s="72">
        <f t="shared" ca="1" si="148"/>
        <v>0.89062053218924031</v>
      </c>
      <c r="AA302" s="72">
        <f t="shared" ca="1" si="149"/>
        <v>0.64781388806315443</v>
      </c>
      <c r="AB302" s="72">
        <f t="shared" ca="1" si="150"/>
        <v>0.99466422429526657</v>
      </c>
      <c r="AC302" s="72">
        <f t="shared" ca="1" si="151"/>
        <v>0.90795164023723851</v>
      </c>
      <c r="AD302" s="72">
        <f t="shared" ca="1" si="152"/>
        <v>1.670320313167202</v>
      </c>
      <c r="AE302" s="72">
        <f ca="1">Coef!$J$6*Coef!$J$9*(V302-(Coef!$J$10*AB302)+(Coef!$J$11*AC302)-(Coef!$J$12*AD302))</f>
        <v>3482319.3071950031</v>
      </c>
      <c r="AF302" s="72">
        <f t="shared" ca="1" si="153"/>
        <v>2.1276942395645304E-3</v>
      </c>
      <c r="AG302" s="72">
        <f ca="1">((Coef!$J$8*Y302^2)/2)*(COS(V302))^2</f>
        <v>5.7202487337303363E-7</v>
      </c>
      <c r="AH302" s="72">
        <f t="shared" ca="1" si="154"/>
        <v>1.5276710981840009E-2</v>
      </c>
      <c r="AI302" s="72">
        <f t="shared" ca="1" si="155"/>
        <v>0.55148165122311699</v>
      </c>
      <c r="AJ302" s="72">
        <f t="shared" ca="1" si="156"/>
        <v>1.5277305196557789E-2</v>
      </c>
      <c r="AK302" s="72">
        <f t="shared" ca="1" si="157"/>
        <v>1.7934467288987732E-2</v>
      </c>
      <c r="AL302" s="72">
        <f t="shared" ca="1" si="158"/>
        <v>0.55140987908502348</v>
      </c>
      <c r="AM302" s="72">
        <f ca="1">V302+(1+Coef!$J$8*(COS(V302))^2-(3/2)*Coef!$J$8*SIN(V302)*COS(V302)*(AL302-V302))*(AL302-V302)</f>
        <v>0.55141993845294235</v>
      </c>
      <c r="AN302" s="34" t="str">
        <f t="shared" ca="1" si="159"/>
        <v>29 597487 3495897 N</v>
      </c>
      <c r="AO302" s="33">
        <f t="shared" ca="1" si="160"/>
        <v>31.594035212717213</v>
      </c>
      <c r="AP302" s="33">
        <f t="shared" ca="1" si="161"/>
        <v>-7.9724307165255714</v>
      </c>
      <c r="AQ302" s="72">
        <f ca="1">'MGRS to Dist'!BP302</f>
        <v>4929.6202460827317</v>
      </c>
      <c r="AR302" s="72">
        <f ca="1">'MGRS to Dist'!BT302</f>
        <v>109.41022915494148</v>
      </c>
      <c r="AS302" s="72">
        <f ca="1">'MGRS to Dist'!BU302</f>
        <v>-70.564086322679188</v>
      </c>
      <c r="AT302" s="72">
        <f ca="1">'MGRS to Dist'!BV302</f>
        <v>109.4359136773208</v>
      </c>
    </row>
    <row r="303" spans="2:46" ht="16.5" customHeight="1">
      <c r="B303" s="30" t="s">
        <v>561</v>
      </c>
      <c r="C303" s="72" t="str">
        <f t="shared" si="162"/>
        <v>29RNR8929003585</v>
      </c>
      <c r="D303" s="72">
        <f t="array" aca="1" ref="D303" ca="1">MATCH(TRUE,ISERROR(VALUE(MID(C303,ROW(INDIRECT("1:"&amp;LEN(C303))),1))),0)</f>
        <v>3</v>
      </c>
      <c r="E303" s="72">
        <f t="shared" ca="1" si="163"/>
        <v>29</v>
      </c>
      <c r="F303" s="72" t="str">
        <f t="shared" ca="1" si="164"/>
        <v>R</v>
      </c>
      <c r="G303" s="72" t="str">
        <f t="shared" ca="1" si="165"/>
        <v>N</v>
      </c>
      <c r="H303" s="72" t="str">
        <f t="shared" ca="1" si="166"/>
        <v>R</v>
      </c>
      <c r="I303" s="72">
        <f t="shared" ca="1" si="167"/>
        <v>10</v>
      </c>
      <c r="J303" s="72">
        <f t="shared" ca="1" si="168"/>
        <v>89290</v>
      </c>
      <c r="K303" s="72">
        <f t="shared" ca="1" si="169"/>
        <v>3585</v>
      </c>
      <c r="L303" s="72">
        <f t="shared" ca="1" si="170"/>
        <v>170.80604746885038</v>
      </c>
      <c r="M303" s="72">
        <f ca="1">VLOOKUP(G303,Coef!$C$2:$F$25,4)</f>
        <v>5</v>
      </c>
      <c r="N303" s="31">
        <f ca="1">VLOOKUP(F303,Coef!$C$4:$D$23,2)</f>
        <v>14</v>
      </c>
      <c r="O303" s="31">
        <f ca="1">MOD(VLOOKUP(H303,Coef!$C$2:$G$21,5)+MOD(E303+1,2)*15,20)</f>
        <v>16</v>
      </c>
      <c r="P303" s="31">
        <f ca="1">VLOOKUP(N303,Coef!$A$27:$B$46,2)</f>
        <v>2.67</v>
      </c>
      <c r="Q303" s="31">
        <f ca="1">VLOOKUP(N303,Coef!$A$27:$C$46,3)+O303/10-0.1</f>
        <v>3.5</v>
      </c>
      <c r="R303" s="31">
        <f ca="1">IF(Q303+0.1&lt;P303,Q303+2,Q303)</f>
        <v>3.5</v>
      </c>
      <c r="S303" s="72">
        <f t="shared" ca="1" si="171"/>
        <v>589290</v>
      </c>
      <c r="T303" s="72">
        <f t="shared" ca="1" si="172"/>
        <v>3503585</v>
      </c>
      <c r="U303" s="72">
        <f t="shared" ca="1" si="144"/>
        <v>3503585</v>
      </c>
      <c r="V303" s="72">
        <f t="shared" ca="1" si="145"/>
        <v>0.55056206966120913</v>
      </c>
      <c r="W303" s="72">
        <f ca="1">(Coef!$J$9/(1+Coef!$J$8*(COS(V303))^2)^0.5)*Coef!$J$6</f>
        <v>6381434.6873941971</v>
      </c>
      <c r="X303" s="72">
        <f t="shared" ca="1" si="146"/>
        <v>-9</v>
      </c>
      <c r="Y303" s="72">
        <f t="shared" ca="1" si="147"/>
        <v>1.3992151353735908E-2</v>
      </c>
      <c r="Z303" s="72">
        <f t="shared" ca="1" si="148"/>
        <v>0.89171670208612674</v>
      </c>
      <c r="AA303" s="72">
        <f t="shared" ca="1" si="149"/>
        <v>0.64765116280915336</v>
      </c>
      <c r="AB303" s="72">
        <f t="shared" ca="1" si="150"/>
        <v>0.9964204207042725</v>
      </c>
      <c r="AC303" s="72">
        <f t="shared" ca="1" si="151"/>
        <v>0.90922810623049277</v>
      </c>
      <c r="AD303" s="72">
        <f t="shared" ca="1" si="152"/>
        <v>1.6721758752461342</v>
      </c>
      <c r="AE303" s="72">
        <f ca="1">Coef!$J$6*Coef!$J$9*(V303-(Coef!$J$10*AB303)+(Coef!$J$11*AC303)-(Coef!$J$12*AD303))</f>
        <v>3489991.1968555832</v>
      </c>
      <c r="AF303" s="72">
        <f t="shared" ca="1" si="153"/>
        <v>2.1302111218453419E-3</v>
      </c>
      <c r="AG303" s="72">
        <f ca="1">((Coef!$J$8*Y303^2)/2)*(COS(V303))^2</f>
        <v>4.7916016859817343E-7</v>
      </c>
      <c r="AH303" s="72">
        <f t="shared" ca="1" si="154"/>
        <v>1.3992149118908708E-2</v>
      </c>
      <c r="AI303" s="72">
        <f t="shared" ca="1" si="155"/>
        <v>0.55269227976234214</v>
      </c>
      <c r="AJ303" s="72">
        <f t="shared" ca="1" si="156"/>
        <v>1.3992605687756399E-2</v>
      </c>
      <c r="AK303" s="72">
        <f t="shared" ca="1" si="157"/>
        <v>1.6438857444356962E-2</v>
      </c>
      <c r="AL303" s="72">
        <f t="shared" ca="1" si="158"/>
        <v>0.55263190565460163</v>
      </c>
      <c r="AM303" s="72">
        <f ca="1">V303+(1+Coef!$J$8*(COS(V303))^2-(3/2)*Coef!$J$8*SIN(V303)*COS(V303)*(AL303-V303))*(AL303-V303)</f>
        <v>0.55264201793540324</v>
      </c>
      <c r="AN303" s="34" t="str">
        <f t="shared" ca="1" si="159"/>
        <v>29 589290 3503585 N</v>
      </c>
      <c r="AO303" s="33">
        <f t="shared" ca="1" si="160"/>
        <v>31.664055209291753</v>
      </c>
      <c r="AP303" s="33">
        <f t="shared" ca="1" si="161"/>
        <v>-8.0581228484211316</v>
      </c>
      <c r="AQ303" s="72">
        <f ca="1">'MGRS to Dist'!BP303</f>
        <v>11241.442713930652</v>
      </c>
      <c r="AR303" s="72">
        <f ca="1">'MGRS to Dist'!BT303</f>
        <v>313.84310976455686</v>
      </c>
      <c r="AS303" s="72">
        <f ca="1">'MGRS to Dist'!BU303</f>
        <v>133.79817128722402</v>
      </c>
      <c r="AT303" s="72">
        <f ca="1">'MGRS to Dist'!BV303</f>
        <v>313.79817128722402</v>
      </c>
    </row>
    <row r="304" spans="2:46" ht="16.5" customHeight="1">
      <c r="B304" s="30" t="s">
        <v>562</v>
      </c>
      <c r="C304" s="72" t="str">
        <f t="shared" si="162"/>
        <v>29RPQ0280498675</v>
      </c>
      <c r="D304" s="72">
        <f t="array" aca="1" ref="D304" ca="1">MATCH(TRUE,ISERROR(VALUE(MID(C304,ROW(INDIRECT("1:"&amp;LEN(C304))),1))),0)</f>
        <v>3</v>
      </c>
      <c r="E304" s="72">
        <f t="shared" ca="1" si="163"/>
        <v>29</v>
      </c>
      <c r="F304" s="72" t="str">
        <f t="shared" ca="1" si="164"/>
        <v>R</v>
      </c>
      <c r="G304" s="72" t="str">
        <f t="shared" ca="1" si="165"/>
        <v>P</v>
      </c>
      <c r="H304" s="72" t="str">
        <f t="shared" ca="1" si="166"/>
        <v>Q</v>
      </c>
      <c r="I304" s="72">
        <f t="shared" ca="1" si="167"/>
        <v>10</v>
      </c>
      <c r="J304" s="72">
        <f t="shared" ca="1" si="168"/>
        <v>2804</v>
      </c>
      <c r="K304" s="72">
        <f t="shared" ca="1" si="169"/>
        <v>98675</v>
      </c>
      <c r="L304" s="72">
        <f t="shared" ca="1" si="170"/>
        <v>170.80604746885038</v>
      </c>
      <c r="M304" s="72">
        <f ca="1">VLOOKUP(G304,Coef!$C$2:$F$25,4)</f>
        <v>6</v>
      </c>
      <c r="N304" s="31">
        <f ca="1">VLOOKUP(F304,Coef!$C$4:$D$23,2)</f>
        <v>14</v>
      </c>
      <c r="O304" s="31">
        <f ca="1">MOD(VLOOKUP(H304,Coef!$C$2:$G$21,5)+MOD(E304+1,2)*15,20)</f>
        <v>15</v>
      </c>
      <c r="P304" s="31">
        <f ca="1">VLOOKUP(N304,Coef!$A$27:$B$46,2)</f>
        <v>2.67</v>
      </c>
      <c r="Q304" s="31">
        <f ca="1">VLOOKUP(N304,Coef!$A$27:$C$46,3)+O304/10-0.1</f>
        <v>3.4</v>
      </c>
      <c r="R304" s="31">
        <f ca="1">IF(Q304+0.1&lt;P304,Q304+2,Q304)</f>
        <v>3.4</v>
      </c>
      <c r="S304" s="72">
        <f t="shared" ca="1" si="171"/>
        <v>602804</v>
      </c>
      <c r="T304" s="72">
        <f t="shared" ca="1" si="172"/>
        <v>3498675</v>
      </c>
      <c r="U304" s="72">
        <f t="shared" ca="1" si="144"/>
        <v>3498675</v>
      </c>
      <c r="V304" s="72">
        <f t="shared" ca="1" si="145"/>
        <v>0.54979050003694241</v>
      </c>
      <c r="W304" s="72">
        <f ca="1">(Coef!$J$9/(1+Coef!$J$8*(COS(V304))^2)^0.5)*Coef!$J$6</f>
        <v>6381419.9701868584</v>
      </c>
      <c r="X304" s="72">
        <f t="shared" ca="1" si="146"/>
        <v>-9</v>
      </c>
      <c r="Y304" s="72">
        <f t="shared" ca="1" si="147"/>
        <v>1.6109894111386892E-2</v>
      </c>
      <c r="Z304" s="72">
        <f t="shared" ca="1" si="148"/>
        <v>0.891017225095034</v>
      </c>
      <c r="AA304" s="72">
        <f t="shared" ca="1" si="149"/>
        <v>0.64775593348011951</v>
      </c>
      <c r="AB304" s="72">
        <f t="shared" ca="1" si="150"/>
        <v>0.99529911258445947</v>
      </c>
      <c r="AC304" s="72">
        <f t="shared" ca="1" si="151"/>
        <v>0.90841331780837453</v>
      </c>
      <c r="AD304" s="72">
        <f t="shared" ca="1" si="152"/>
        <v>1.6709917578556552</v>
      </c>
      <c r="AE304" s="72">
        <f ca="1">Coef!$J$6*Coef!$J$9*(V304-(Coef!$J$10*AB304)+(Coef!$J$11*AC304)-(Coef!$J$12*AD304))</f>
        <v>3485091.4762597266</v>
      </c>
      <c r="AF304" s="72">
        <f t="shared" ca="1" si="153"/>
        <v>2.1286052013084616E-3</v>
      </c>
      <c r="AG304" s="72">
        <f ca="1">((Coef!$J$8*Y304^2)/2)*(COS(V304))^2</f>
        <v>6.3578187636869112E-7</v>
      </c>
      <c r="AH304" s="72">
        <f t="shared" ca="1" si="154"/>
        <v>1.6109890697260657E-2</v>
      </c>
      <c r="AI304" s="72">
        <f t="shared" ca="1" si="155"/>
        <v>0.55191910388492227</v>
      </c>
      <c r="AJ304" s="72">
        <f t="shared" ca="1" si="156"/>
        <v>1.6110587535807852E-2</v>
      </c>
      <c r="AK304" s="72">
        <f t="shared" ca="1" si="157"/>
        <v>1.8917545396196108E-2</v>
      </c>
      <c r="AL304" s="72">
        <f t="shared" ca="1" si="158"/>
        <v>0.55183921228167709</v>
      </c>
      <c r="AM304" s="72">
        <f ca="1">V304+(1+Coef!$J$8*(COS(V304))^2-(3/2)*Coef!$J$8*SIN(V304)*COS(V304)*(AL304-V304))*(AL304-V304)</f>
        <v>0.55184923106730188</v>
      </c>
      <c r="AN304" s="34" t="str">
        <f t="shared" ca="1" si="159"/>
        <v>29 602804 3498675 N</v>
      </c>
      <c r="AO304" s="33">
        <f t="shared" ca="1" si="160"/>
        <v>31.618631867696148</v>
      </c>
      <c r="AP304" s="33">
        <f t="shared" ca="1" si="161"/>
        <v>-7.916104490050822</v>
      </c>
      <c r="AQ304" s="72">
        <f ca="1">'MGRS to Dist'!BP304</f>
        <v>14382.441037581535</v>
      </c>
      <c r="AR304" s="72">
        <f ca="1">'MGRS to Dist'!BT304</f>
        <v>110.55332819222247</v>
      </c>
      <c r="AS304" s="72">
        <f ca="1">'MGRS to Dist'!BU304</f>
        <v>-69.372168892439461</v>
      </c>
      <c r="AT304" s="72">
        <f ca="1">'MGRS to Dist'!BV304</f>
        <v>110.62783110756055</v>
      </c>
    </row>
    <row r="305" spans="2:46" ht="16.5" customHeight="1">
      <c r="B305" s="30" t="s">
        <v>563</v>
      </c>
      <c r="C305" s="72" t="str">
        <f t="shared" si="162"/>
        <v>29RNQ9279697983</v>
      </c>
      <c r="D305" s="72">
        <f t="array" aca="1" ref="D305" ca="1">MATCH(TRUE,ISERROR(VALUE(MID(C305,ROW(INDIRECT("1:"&amp;LEN(C305))),1))),0)</f>
        <v>3</v>
      </c>
      <c r="E305" s="72">
        <f t="shared" ca="1" si="163"/>
        <v>29</v>
      </c>
      <c r="F305" s="72" t="str">
        <f t="shared" ca="1" si="164"/>
        <v>R</v>
      </c>
      <c r="G305" s="72" t="str">
        <f t="shared" ca="1" si="165"/>
        <v>N</v>
      </c>
      <c r="H305" s="72" t="str">
        <f t="shared" ca="1" si="166"/>
        <v>Q</v>
      </c>
      <c r="I305" s="72">
        <f t="shared" ca="1" si="167"/>
        <v>10</v>
      </c>
      <c r="J305" s="72">
        <f t="shared" ca="1" si="168"/>
        <v>92796</v>
      </c>
      <c r="K305" s="72">
        <f t="shared" ca="1" si="169"/>
        <v>97983</v>
      </c>
      <c r="L305" s="72">
        <f t="shared" ca="1" si="170"/>
        <v>170.80604746885038</v>
      </c>
      <c r="M305" s="72">
        <f ca="1">VLOOKUP(G305,Coef!$C$2:$F$25,4)</f>
        <v>5</v>
      </c>
      <c r="N305" s="31">
        <f ca="1">VLOOKUP(F305,Coef!$C$4:$D$23,2)</f>
        <v>14</v>
      </c>
      <c r="O305" s="31">
        <f ca="1">MOD(VLOOKUP(H305,Coef!$C$2:$G$21,5)+MOD(E305+1,2)*15,20)</f>
        <v>15</v>
      </c>
      <c r="P305" s="31">
        <f ca="1">VLOOKUP(N305,Coef!$A$27:$B$46,2)</f>
        <v>2.67</v>
      </c>
      <c r="Q305" s="31">
        <f ca="1">VLOOKUP(N305,Coef!$A$27:$C$46,3)+O305/10-0.1</f>
        <v>3.4</v>
      </c>
      <c r="R305" s="31">
        <f ca="1">IF(Q305+0.1&lt;P305,Q305+2,Q305)</f>
        <v>3.4</v>
      </c>
      <c r="S305" s="72">
        <f t="shared" ca="1" si="171"/>
        <v>592796</v>
      </c>
      <c r="T305" s="72">
        <f t="shared" ca="1" si="172"/>
        <v>3497983</v>
      </c>
      <c r="U305" s="72">
        <f t="shared" ca="1" si="144"/>
        <v>3497983</v>
      </c>
      <c r="V305" s="72">
        <f t="shared" ca="1" si="145"/>
        <v>0.54968175743409253</v>
      </c>
      <c r="W305" s="72">
        <f ca="1">(Coef!$J$9/(1+Coef!$J$8*(COS(V305))^2)^0.5)*Coef!$J$6</f>
        <v>6381417.8969271351</v>
      </c>
      <c r="X305" s="72">
        <f t="shared" ca="1" si="146"/>
        <v>-9</v>
      </c>
      <c r="Y305" s="72">
        <f t="shared" ca="1" si="147"/>
        <v>1.4541595848891883E-2</v>
      </c>
      <c r="Z305" s="72">
        <f t="shared" ca="1" si="148"/>
        <v>0.89091847237381072</v>
      </c>
      <c r="AA305" s="72">
        <f t="shared" ca="1" si="149"/>
        <v>0.64777045943050604</v>
      </c>
      <c r="AB305" s="72">
        <f t="shared" ca="1" si="150"/>
        <v>0.99514099362099784</v>
      </c>
      <c r="AC305" s="72">
        <f t="shared" ca="1" si="151"/>
        <v>0.90829836007337483</v>
      </c>
      <c r="AD305" s="72">
        <f t="shared" ca="1" si="152"/>
        <v>1.6708246016769592</v>
      </c>
      <c r="AE305" s="72">
        <f ca="1">Coef!$J$6*Coef!$J$9*(V305-(Coef!$J$10*AB305)+(Coef!$J$11*AC305)-(Coef!$J$12*AD305))</f>
        <v>3484400.9277318073</v>
      </c>
      <c r="AF305" s="72">
        <f t="shared" ca="1" si="153"/>
        <v>2.1283784399596956E-3</v>
      </c>
      <c r="AG305" s="72">
        <f ca="1">((Coef!$J$8*Y305^2)/2)*(COS(V305))^2</f>
        <v>5.1808949637839574E-7</v>
      </c>
      <c r="AH305" s="72">
        <f t="shared" ca="1" si="154"/>
        <v>1.4541593337609194E-2</v>
      </c>
      <c r="AI305" s="72">
        <f t="shared" ca="1" si="155"/>
        <v>0.55181013477136176</v>
      </c>
      <c r="AJ305" s="72">
        <f t="shared" ca="1" si="156"/>
        <v>1.454210583224852E-2</v>
      </c>
      <c r="AK305" s="72">
        <f t="shared" ca="1" si="157"/>
        <v>1.707501807618041E-2</v>
      </c>
      <c r="AL305" s="72">
        <f t="shared" ca="1" si="158"/>
        <v>0.55174505521007844</v>
      </c>
      <c r="AM305" s="72">
        <f ca="1">V305+(1+Coef!$J$8*(COS(V305))^2-(3/2)*Coef!$J$8*SIN(V305)*COS(V305)*(AL305-V305))*(AL305-V305)</f>
        <v>0.55175514653694668</v>
      </c>
      <c r="AN305" s="34" t="str">
        <f t="shared" ca="1" si="159"/>
        <v>29 592796 3497983 N</v>
      </c>
      <c r="AO305" s="33">
        <f t="shared" ca="1" si="160"/>
        <v>31.613241221189327</v>
      </c>
      <c r="AP305" s="33">
        <f t="shared" ca="1" si="161"/>
        <v>-8.0216735291252714</v>
      </c>
      <c r="AQ305" s="72">
        <f ca="1">'MGRS to Dist'!BP305</f>
        <v>10034.72458761829</v>
      </c>
      <c r="AR305" s="72">
        <f ca="1">'MGRS to Dist'!BT305</f>
        <v>266.59619409048042</v>
      </c>
      <c r="AS305" s="72">
        <f ca="1">'MGRS to Dist'!BU305</f>
        <v>86.540852382923859</v>
      </c>
      <c r="AT305" s="72">
        <f ca="1">'MGRS to Dist'!BV305</f>
        <v>266.54085238292384</v>
      </c>
    </row>
    <row r="306" spans="2:46" ht="16.5" customHeight="1">
      <c r="B306" s="30" t="s">
        <v>564</v>
      </c>
      <c r="C306" s="72" t="str">
        <f t="shared" si="162"/>
        <v>30SUC5704474323</v>
      </c>
      <c r="D306" s="72">
        <f t="array" aca="1" ref="D306" ca="1">MATCH(TRUE,ISERROR(VALUE(MID(C306,ROW(INDIRECT("1:"&amp;LEN(C306))),1))),0)</f>
        <v>3</v>
      </c>
      <c r="E306" s="72">
        <f t="shared" ca="1" si="163"/>
        <v>30</v>
      </c>
      <c r="F306" s="72" t="str">
        <f t="shared" ca="1" si="164"/>
        <v>S</v>
      </c>
      <c r="G306" s="72" t="str">
        <f t="shared" ca="1" si="165"/>
        <v>U</v>
      </c>
      <c r="H306" s="72" t="str">
        <f t="shared" ca="1" si="166"/>
        <v>C</v>
      </c>
      <c r="I306" s="72">
        <f t="shared" ca="1" si="167"/>
        <v>10</v>
      </c>
      <c r="J306" s="72">
        <f t="shared" ca="1" si="168"/>
        <v>57044</v>
      </c>
      <c r="K306" s="72">
        <f t="shared" ca="1" si="169"/>
        <v>74323</v>
      </c>
      <c r="L306" s="72">
        <f t="shared" ca="1" si="170"/>
        <v>176.80604746885038</v>
      </c>
      <c r="M306" s="72">
        <f ca="1">VLOOKUP(G306,Coef!$C$2:$F$25,4)</f>
        <v>3</v>
      </c>
      <c r="N306" s="31">
        <f ca="1">VLOOKUP(F306,Coef!$C$4:$D$23,2)</f>
        <v>15</v>
      </c>
      <c r="O306" s="31">
        <f ca="1">MOD(VLOOKUP(H306,Coef!$C$2:$G$21,5)+MOD(E306+1,2)*15,20)</f>
        <v>18</v>
      </c>
      <c r="P306" s="31">
        <f ca="1">VLOOKUP(N306,Coef!$A$27:$B$46,2)</f>
        <v>3.56</v>
      </c>
      <c r="Q306" s="31">
        <f ca="1">VLOOKUP(N306,Coef!$A$27:$C$46,3)+O306/10-0.1</f>
        <v>3.6999999999999997</v>
      </c>
      <c r="R306" s="31">
        <f ca="1">IF(Q306+0.1&lt;P306,Q306+2,Q306)</f>
        <v>3.6999999999999997</v>
      </c>
      <c r="S306" s="72">
        <f t="shared" ca="1" si="171"/>
        <v>357044</v>
      </c>
      <c r="T306" s="72">
        <f t="shared" ca="1" si="172"/>
        <v>3774322.9999999995</v>
      </c>
      <c r="U306" s="72">
        <f t="shared" ca="1" si="144"/>
        <v>3774322.9999999995</v>
      </c>
      <c r="V306" s="72">
        <f t="shared" ca="1" si="145"/>
        <v>0.59310651302877015</v>
      </c>
      <c r="W306" s="72">
        <f ca="1">(Coef!$J$9/(1+Coef!$J$8*(COS(V306))^2)^0.5)*Coef!$J$6</f>
        <v>6382263.218856439</v>
      </c>
      <c r="X306" s="72">
        <f t="shared" ca="1" si="146"/>
        <v>-3</v>
      </c>
      <c r="Y306" s="72">
        <f t="shared" ca="1" si="147"/>
        <v>-2.2398950826351936E-2</v>
      </c>
      <c r="Z306" s="72">
        <f t="shared" ca="1" si="148"/>
        <v>0.92695484742017797</v>
      </c>
      <c r="AA306" s="72">
        <f t="shared" ca="1" si="149"/>
        <v>0.6373615965230498</v>
      </c>
      <c r="AB306" s="72">
        <f t="shared" ca="1" si="150"/>
        <v>1.0565839367388592</v>
      </c>
      <c r="AC306" s="72">
        <f t="shared" ca="1" si="151"/>
        <v>0.95177835168490688</v>
      </c>
      <c r="AD306" s="72">
        <f t="shared" ca="1" si="152"/>
        <v>1.7323776528237038</v>
      </c>
      <c r="AE306" s="72">
        <f ca="1">Coef!$J$6*Coef!$J$9*(V306-(Coef!$J$10*AB306)+(Coef!$J$11*AC306)-(Coef!$J$12*AD306))</f>
        <v>3760215.6020383304</v>
      </c>
      <c r="AF306" s="72">
        <f t="shared" ca="1" si="153"/>
        <v>2.210406791118977E-3</v>
      </c>
      <c r="AG306" s="72">
        <f ca="1">((Coef!$J$8*Y306^2)/2)*(COS(V306))^2</f>
        <v>1.1624656718591489E-6</v>
      </c>
      <c r="AH306" s="72">
        <f t="shared" ca="1" si="154"/>
        <v>-2.2398942147014798E-2</v>
      </c>
      <c r="AI306" s="72">
        <f t="shared" ca="1" si="155"/>
        <v>0.59531691725036706</v>
      </c>
      <c r="AJ306" s="72">
        <f t="shared" ca="1" si="156"/>
        <v>-2.2400815165951715E-2</v>
      </c>
      <c r="AK306" s="72">
        <f t="shared" ca="1" si="157"/>
        <v>-2.704847964602846E-2</v>
      </c>
      <c r="AL306" s="72">
        <f t="shared" ca="1" si="158"/>
        <v>0.5951470616317498</v>
      </c>
      <c r="AM306" s="72">
        <f ca="1">V306+(1+Coef!$J$8*(COS(V306))^2-(3/2)*Coef!$J$8*SIN(V306)*COS(V306)*(AL306-V306))*(AL306-V306)</f>
        <v>0.59515649799749037</v>
      </c>
      <c r="AN306" s="34" t="str">
        <f t="shared" ca="1" si="159"/>
        <v>30 357044 3774323 N</v>
      </c>
      <c r="AO306" s="33">
        <f t="shared" ca="1" si="160"/>
        <v>34.099955485042429</v>
      </c>
      <c r="AP306" s="33">
        <f t="shared" ca="1" si="161"/>
        <v>-4.5497637259629418</v>
      </c>
      <c r="AQ306" s="72">
        <f ca="1">'MGRS to Dist'!BP306</f>
        <v>426172.99180524045</v>
      </c>
      <c r="AR306" s="72">
        <f ca="1">'MGRS to Dist'!BT306</f>
        <v>48.616628234960274</v>
      </c>
      <c r="AS306" s="72">
        <f ca="1">'MGRS to Dist'!BU306</f>
        <v>-129.49887735697936</v>
      </c>
      <c r="AT306" s="72">
        <f ca="1">'MGRS to Dist'!BV306</f>
        <v>50.501122643020608</v>
      </c>
    </row>
    <row r="307" spans="2:46" ht="16.5" customHeight="1">
      <c r="B307" s="30" t="s">
        <v>565</v>
      </c>
      <c r="C307" s="72" t="str">
        <f t="shared" si="162"/>
        <v>30SWD1792643864</v>
      </c>
      <c r="D307" s="72">
        <f t="array" aca="1" ref="D307" ca="1">MATCH(TRUE,ISERROR(VALUE(MID(C307,ROW(INDIRECT("1:"&amp;LEN(C307))),1))),0)</f>
        <v>3</v>
      </c>
      <c r="E307" s="72">
        <f t="shared" ca="1" si="163"/>
        <v>30</v>
      </c>
      <c r="F307" s="72" t="str">
        <f t="shared" ca="1" si="164"/>
        <v>S</v>
      </c>
      <c r="G307" s="72" t="str">
        <f t="shared" ca="1" si="165"/>
        <v>W</v>
      </c>
      <c r="H307" s="72" t="str">
        <f t="shared" ca="1" si="166"/>
        <v>D</v>
      </c>
      <c r="I307" s="72">
        <f t="shared" ca="1" si="167"/>
        <v>10</v>
      </c>
      <c r="J307" s="72">
        <f t="shared" ca="1" si="168"/>
        <v>17926</v>
      </c>
      <c r="K307" s="72">
        <f t="shared" ca="1" si="169"/>
        <v>43864</v>
      </c>
      <c r="L307" s="72">
        <f t="shared" ca="1" si="170"/>
        <v>176.80604746885038</v>
      </c>
      <c r="M307" s="72">
        <f ca="1">VLOOKUP(G307,Coef!$C$2:$F$25,4)</f>
        <v>5</v>
      </c>
      <c r="N307" s="31">
        <f ca="1">VLOOKUP(F307,Coef!$C$4:$D$23,2)</f>
        <v>15</v>
      </c>
      <c r="O307" s="31">
        <f ca="1">MOD(VLOOKUP(H307,Coef!$C$2:$G$21,5)+MOD(E307+1,2)*15,20)</f>
        <v>19</v>
      </c>
      <c r="P307" s="31">
        <f ca="1">VLOOKUP(N307,Coef!$A$27:$B$46,2)</f>
        <v>3.56</v>
      </c>
      <c r="Q307" s="31">
        <f ca="1">VLOOKUP(N307,Coef!$A$27:$C$46,3)+O307/10-0.1</f>
        <v>3.8</v>
      </c>
      <c r="R307" s="31">
        <f ca="1">IF(Q307+0.1&lt;P307,Q307+2,Q307)</f>
        <v>3.8</v>
      </c>
      <c r="S307" s="72">
        <f t="shared" ca="1" si="171"/>
        <v>517926</v>
      </c>
      <c r="T307" s="72">
        <f t="shared" ca="1" si="172"/>
        <v>3843864</v>
      </c>
      <c r="U307" s="72">
        <f t="shared" ca="1" si="144"/>
        <v>3843864</v>
      </c>
      <c r="V307" s="72">
        <f t="shared" ca="1" si="145"/>
        <v>0.60403435890272794</v>
      </c>
      <c r="W307" s="72">
        <f ca="1">(Coef!$J$9/(1+Coef!$J$8*(COS(V307))^2)^0.5)*Coef!$J$6</f>
        <v>6382481.0208230447</v>
      </c>
      <c r="X307" s="72">
        <f t="shared" ca="1" si="146"/>
        <v>-3</v>
      </c>
      <c r="Y307" s="72">
        <f t="shared" ca="1" si="147"/>
        <v>2.8086256647714049E-3</v>
      </c>
      <c r="Z307" s="72">
        <f t="shared" ca="1" si="148"/>
        <v>0.93493247703974791</v>
      </c>
      <c r="AA307" s="72">
        <f t="shared" ca="1" si="149"/>
        <v>0.63333526460413669</v>
      </c>
      <c r="AB307" s="72">
        <f t="shared" ca="1" si="150"/>
        <v>1.071500597422602</v>
      </c>
      <c r="AC307" s="72">
        <f t="shared" ca="1" si="151"/>
        <v>0.96195926421798561</v>
      </c>
      <c r="AD307" s="72">
        <f t="shared" ca="1" si="152"/>
        <v>1.7462752538139474</v>
      </c>
      <c r="AE307" s="72">
        <f ca="1">Coef!$J$6*Coef!$J$9*(V307-(Coef!$J$10*AB307)+(Coef!$J$11*AC307)-(Coef!$J$12*AD307))</f>
        <v>3829641.8355842344</v>
      </c>
      <c r="AF307" s="72">
        <f t="shared" ca="1" si="153"/>
        <v>2.2283128409415235E-3</v>
      </c>
      <c r="AG307" s="72">
        <f ca="1">((Coef!$J$8*Y307^2)/2)*(COS(V307))^2</f>
        <v>1.800688605537241E-8</v>
      </c>
      <c r="AH307" s="72">
        <f t="shared" ca="1" si="154"/>
        <v>2.8086256479132043E-3</v>
      </c>
      <c r="AI307" s="72">
        <f t="shared" ca="1" si="155"/>
        <v>0.60626267170354453</v>
      </c>
      <c r="AJ307" s="72">
        <f t="shared" ca="1" si="156"/>
        <v>2.8086293404981921E-3</v>
      </c>
      <c r="AK307" s="72">
        <f t="shared" ca="1" si="157"/>
        <v>3.4177117801119121E-3</v>
      </c>
      <c r="AL307" s="72">
        <f t="shared" ca="1" si="158"/>
        <v>0.60625993693135749</v>
      </c>
      <c r="AM307" s="72">
        <f ca="1">V307+(1+Coef!$J$8*(COS(V307))^2-(3/2)*Coef!$J$8*SIN(V307)*COS(V307)*(AL307-V307))*(AL307-V307)</f>
        <v>0.60627007422594881</v>
      </c>
      <c r="AN307" s="34" t="str">
        <f t="shared" ca="1" si="159"/>
        <v>30 517926 3843864 N</v>
      </c>
      <c r="AO307" s="33">
        <f t="shared" ca="1" si="160"/>
        <v>34.736716498230017</v>
      </c>
      <c r="AP307" s="33">
        <f t="shared" ca="1" si="161"/>
        <v>-2.8041795394074436</v>
      </c>
      <c r="AQ307" s="72">
        <f ca="1">'MGRS to Dist'!BP307</f>
        <v>175325.2702693468</v>
      </c>
      <c r="AR307" s="72">
        <f ca="1">'MGRS to Dist'!BT307</f>
        <v>65.653447701102664</v>
      </c>
      <c r="AS307" s="72">
        <f ca="1">'MGRS to Dist'!BU307</f>
        <v>-113.35982678036751</v>
      </c>
      <c r="AT307" s="72">
        <f ca="1">'MGRS to Dist'!BV307</f>
        <v>66.640173219632459</v>
      </c>
    </row>
    <row r="308" spans="2:46" ht="16.5" customHeight="1">
      <c r="B308" s="30" t="s">
        <v>566</v>
      </c>
      <c r="C308" s="72" t="str">
        <f t="shared" si="162"/>
        <v>30STC6446754902</v>
      </c>
      <c r="D308" s="72">
        <f t="array" aca="1" ref="D308" ca="1">MATCH(TRUE,ISERROR(VALUE(MID(C308,ROW(INDIRECT("1:"&amp;LEN(C308))),1))),0)</f>
        <v>3</v>
      </c>
      <c r="E308" s="72">
        <f t="shared" ca="1" si="163"/>
        <v>30</v>
      </c>
      <c r="F308" s="72" t="str">
        <f t="shared" ca="1" si="164"/>
        <v>S</v>
      </c>
      <c r="G308" s="72" t="str">
        <f t="shared" ca="1" si="165"/>
        <v>T</v>
      </c>
      <c r="H308" s="72" t="str">
        <f t="shared" ca="1" si="166"/>
        <v>C</v>
      </c>
      <c r="I308" s="72">
        <f t="shared" ca="1" si="167"/>
        <v>10</v>
      </c>
      <c r="J308" s="72">
        <f t="shared" ca="1" si="168"/>
        <v>64467</v>
      </c>
      <c r="K308" s="72">
        <f t="shared" ca="1" si="169"/>
        <v>54902</v>
      </c>
      <c r="L308" s="72">
        <f t="shared" ca="1" si="170"/>
        <v>176.80604746885038</v>
      </c>
      <c r="M308" s="72">
        <f ca="1">VLOOKUP(G308,Coef!$C$2:$F$25,4)</f>
        <v>2</v>
      </c>
      <c r="N308" s="31">
        <f ca="1">VLOOKUP(F308,Coef!$C$4:$D$23,2)</f>
        <v>15</v>
      </c>
      <c r="O308" s="31">
        <f ca="1">MOD(VLOOKUP(H308,Coef!$C$2:$G$21,5)+MOD(E308+1,2)*15,20)</f>
        <v>18</v>
      </c>
      <c r="P308" s="31">
        <f ca="1">VLOOKUP(N308,Coef!$A$27:$B$46,2)</f>
        <v>3.56</v>
      </c>
      <c r="Q308" s="31">
        <f ca="1">VLOOKUP(N308,Coef!$A$27:$C$46,3)+O308/10-0.1</f>
        <v>3.6999999999999997</v>
      </c>
      <c r="R308" s="31">
        <f ca="1">IF(Q308+0.1&lt;P308,Q308+2,Q308)</f>
        <v>3.6999999999999997</v>
      </c>
      <c r="S308" s="72">
        <f t="shared" ca="1" si="171"/>
        <v>264467</v>
      </c>
      <c r="T308" s="72">
        <f t="shared" ca="1" si="172"/>
        <v>3754901.9999999995</v>
      </c>
      <c r="U308" s="72">
        <f t="shared" ca="1" si="144"/>
        <v>3754901.9999999995</v>
      </c>
      <c r="V308" s="72">
        <f t="shared" ca="1" si="145"/>
        <v>0.59005464873694036</v>
      </c>
      <c r="W308" s="72">
        <f ca="1">(Coef!$J$9/(1+Coef!$J$8*(COS(V308))^2)^0.5)*Coef!$J$6</f>
        <v>6382202.7345827501</v>
      </c>
      <c r="X308" s="72">
        <f t="shared" ca="1" si="146"/>
        <v>-3</v>
      </c>
      <c r="Y308" s="72">
        <f t="shared" ca="1" si="147"/>
        <v>-3.6904656557482179E-2</v>
      </c>
      <c r="Z308" s="72">
        <f t="shared" ca="1" si="148"/>
        <v>0.92464764100633623</v>
      </c>
      <c r="AA308" s="72">
        <f t="shared" ca="1" si="149"/>
        <v>0.63838771847190268</v>
      </c>
      <c r="AB308" s="72">
        <f t="shared" ca="1" si="150"/>
        <v>1.0523784692401086</v>
      </c>
      <c r="AC308" s="72">
        <f t="shared" ca="1" si="151"/>
        <v>0.94888078154805711</v>
      </c>
      <c r="AD308" s="72">
        <f t="shared" ca="1" si="152"/>
        <v>1.7283847914040897</v>
      </c>
      <c r="AE308" s="72">
        <f ca="1">Coef!$J$6*Coef!$J$9*(V308-(Coef!$J$10*AB308)+(Coef!$J$11*AC308)-(Coef!$J$12*AD308))</f>
        <v>3740827.9201008226</v>
      </c>
      <c r="AF308" s="72">
        <f t="shared" ca="1" si="153"/>
        <v>2.2052072747414967E-3</v>
      </c>
      <c r="AG308" s="72">
        <f ca="1">((Coef!$J$8*Y308^2)/2)*(COS(V308))^2</f>
        <v>3.1686047246883267E-6</v>
      </c>
      <c r="AH308" s="72">
        <f t="shared" ca="1" si="154"/>
        <v>-3.6904617578725804E-2</v>
      </c>
      <c r="AI308" s="72">
        <f t="shared" ca="1" si="155"/>
        <v>0.59225984902425166</v>
      </c>
      <c r="AJ308" s="72">
        <f t="shared" ca="1" si="156"/>
        <v>-3.6912995194764653E-2</v>
      </c>
      <c r="AK308" s="72">
        <f t="shared" ca="1" si="157"/>
        <v>-4.4461253060282847E-2</v>
      </c>
      <c r="AL308" s="72">
        <f t="shared" ca="1" si="158"/>
        <v>0.59180199629361541</v>
      </c>
      <c r="AM308" s="72">
        <f ca="1">V308+(1+Coef!$J$8*(COS(V308))^2-(3/2)*Coef!$J$8*SIN(V308)*COS(V308)*(AL308-V308))*(AL308-V308)</f>
        <v>0.59181011248184079</v>
      </c>
      <c r="AN308" s="34" t="str">
        <f t="shared" ca="1" si="159"/>
        <v>30 264467 3754902 N</v>
      </c>
      <c r="AO308" s="33">
        <f t="shared" ca="1" si="160"/>
        <v>33.908221718371998</v>
      </c>
      <c r="AP308" s="33">
        <f t="shared" ca="1" si="161"/>
        <v>-5.5474421522173225</v>
      </c>
      <c r="AQ308" s="72">
        <f ca="1">'MGRS to Dist'!BP308</f>
        <v>268669.40931846114</v>
      </c>
      <c r="AR308" s="72">
        <f ca="1">'MGRS to Dist'!BT308</f>
        <v>250.69050956887662</v>
      </c>
      <c r="AS308" s="72">
        <f ca="1">'MGRS to Dist'!BU308</f>
        <v>69.143479034871106</v>
      </c>
      <c r="AT308" s="72">
        <f ca="1">'MGRS to Dist'!BV308</f>
        <v>249.14347903487112</v>
      </c>
    </row>
    <row r="309" spans="2:46" ht="16.5" customHeight="1">
      <c r="B309" s="30" t="s">
        <v>567</v>
      </c>
      <c r="C309" s="72" t="str">
        <f t="shared" si="162"/>
        <v>30STC6489155208</v>
      </c>
      <c r="D309" s="72">
        <f t="array" aca="1" ref="D309" ca="1">MATCH(TRUE,ISERROR(VALUE(MID(C309,ROW(INDIRECT("1:"&amp;LEN(C309))),1))),0)</f>
        <v>3</v>
      </c>
      <c r="E309" s="72">
        <f t="shared" ca="1" si="163"/>
        <v>30</v>
      </c>
      <c r="F309" s="72" t="str">
        <f t="shared" ca="1" si="164"/>
        <v>S</v>
      </c>
      <c r="G309" s="72" t="str">
        <f t="shared" ca="1" si="165"/>
        <v>T</v>
      </c>
      <c r="H309" s="72" t="str">
        <f t="shared" ca="1" si="166"/>
        <v>C</v>
      </c>
      <c r="I309" s="72">
        <f t="shared" ca="1" si="167"/>
        <v>10</v>
      </c>
      <c r="J309" s="72">
        <f t="shared" ca="1" si="168"/>
        <v>64891</v>
      </c>
      <c r="K309" s="72">
        <f t="shared" ca="1" si="169"/>
        <v>55208</v>
      </c>
      <c r="L309" s="72">
        <f t="shared" ca="1" si="170"/>
        <v>176.80604746885038</v>
      </c>
      <c r="M309" s="72">
        <f ca="1">VLOOKUP(G309,Coef!$C$2:$F$25,4)</f>
        <v>2</v>
      </c>
      <c r="N309" s="31">
        <f ca="1">VLOOKUP(F309,Coef!$C$4:$D$23,2)</f>
        <v>15</v>
      </c>
      <c r="O309" s="31">
        <f ca="1">MOD(VLOOKUP(H309,Coef!$C$2:$G$21,5)+MOD(E309+1,2)*15,20)</f>
        <v>18</v>
      </c>
      <c r="P309" s="31">
        <f ca="1">VLOOKUP(N309,Coef!$A$27:$B$46,2)</f>
        <v>3.56</v>
      </c>
      <c r="Q309" s="31">
        <f ca="1">VLOOKUP(N309,Coef!$A$27:$C$46,3)+O309/10-0.1</f>
        <v>3.6999999999999997</v>
      </c>
      <c r="R309" s="31">
        <f ca="1">IF(Q309+0.1&lt;P309,Q309+2,Q309)</f>
        <v>3.6999999999999997</v>
      </c>
      <c r="S309" s="72">
        <f t="shared" ca="1" si="171"/>
        <v>264891</v>
      </c>
      <c r="T309" s="72">
        <f t="shared" ca="1" si="172"/>
        <v>3755207.9999999995</v>
      </c>
      <c r="U309" s="72">
        <f t="shared" ca="1" si="144"/>
        <v>3755207.9999999995</v>
      </c>
      <c r="V309" s="72">
        <f t="shared" ca="1" si="145"/>
        <v>0.59010273433877858</v>
      </c>
      <c r="W309" s="72">
        <f ca="1">(Coef!$J$9/(1+Coef!$J$8*(COS(V309))^2)^0.5)*Coef!$J$6</f>
        <v>6382203.6863965318</v>
      </c>
      <c r="X309" s="72">
        <f t="shared" ca="1" si="146"/>
        <v>-3</v>
      </c>
      <c r="Y309" s="72">
        <f t="shared" ca="1" si="147"/>
        <v>-3.6838216320348331E-2</v>
      </c>
      <c r="Z309" s="72">
        <f t="shared" ca="1" si="148"/>
        <v>0.92468426101016055</v>
      </c>
      <c r="AA309" s="72">
        <f t="shared" ca="1" si="149"/>
        <v>0.63837188701154146</v>
      </c>
      <c r="AB309" s="72">
        <f t="shared" ca="1" si="150"/>
        <v>1.0524448648438589</v>
      </c>
      <c r="AC309" s="72">
        <f t="shared" ca="1" si="151"/>
        <v>0.94892662038577946</v>
      </c>
      <c r="AD309" s="72">
        <f t="shared" ca="1" si="152"/>
        <v>1.7284480847224957</v>
      </c>
      <c r="AE309" s="72">
        <f ca="1">Coef!$J$6*Coef!$J$9*(V309-(Coef!$J$10*AB309)+(Coef!$J$11*AC309)-(Coef!$J$12*AD309))</f>
        <v>3741133.390864457</v>
      </c>
      <c r="AF309" s="72">
        <f t="shared" ca="1" si="153"/>
        <v>2.2052898696326663E-3</v>
      </c>
      <c r="AG309" s="72">
        <f ca="1">((Coef!$J$8*Y309^2)/2)*(COS(V309))^2</f>
        <v>3.1570026550653232E-6</v>
      </c>
      <c r="AH309" s="72">
        <f t="shared" ca="1" si="154"/>
        <v>-3.6838177554232757E-2</v>
      </c>
      <c r="AI309" s="72">
        <f t="shared" ca="1" si="155"/>
        <v>0.59230801724630522</v>
      </c>
      <c r="AJ309" s="72">
        <f t="shared" ca="1" si="156"/>
        <v>-3.6846510002537247E-2</v>
      </c>
      <c r="AK309" s="72">
        <f t="shared" ca="1" si="157"/>
        <v>-4.438271423715303E-2</v>
      </c>
      <c r="AL309" s="72">
        <f t="shared" ca="1" si="158"/>
        <v>0.59185176297672182</v>
      </c>
      <c r="AM309" s="72">
        <f ca="1">V309+(1+Coef!$J$8*(COS(V309))^2-(3/2)*Coef!$J$8*SIN(V309)*COS(V309)*(AL309-V309))*(AL309-V309)</f>
        <v>0.59185988643491716</v>
      </c>
      <c r="AN309" s="34" t="str">
        <f t="shared" ca="1" si="159"/>
        <v>30 264891 3755208 N</v>
      </c>
      <c r="AO309" s="33">
        <f t="shared" ca="1" si="160"/>
        <v>33.911073555812955</v>
      </c>
      <c r="AP309" s="33">
        <f t="shared" ca="1" si="161"/>
        <v>-5.5429422091240594</v>
      </c>
      <c r="AQ309" s="72">
        <f ca="1">'MGRS to Dist'!BP309</f>
        <v>522.74032732722071</v>
      </c>
      <c r="AR309" s="72">
        <f ca="1">'MGRS to Dist'!BT309</f>
        <v>52.632344420968366</v>
      </c>
      <c r="AS309" s="72">
        <f ca="1">'MGRS to Dist'!BU309</f>
        <v>-127.36514512891763</v>
      </c>
      <c r="AT309" s="72">
        <f ca="1">'MGRS to Dist'!BV309</f>
        <v>52.634854871082382</v>
      </c>
    </row>
    <row r="310" spans="2:46" ht="16.5" customHeight="1">
      <c r="B310" s="30" t="s">
        <v>568</v>
      </c>
      <c r="C310" s="72" t="str">
        <f t="shared" si="162"/>
        <v>30STC6447853871</v>
      </c>
      <c r="D310" s="72">
        <f t="array" aca="1" ref="D310" ca="1">MATCH(TRUE,ISERROR(VALUE(MID(C310,ROW(INDIRECT("1:"&amp;LEN(C310))),1))),0)</f>
        <v>3</v>
      </c>
      <c r="E310" s="72">
        <f t="shared" ca="1" si="163"/>
        <v>30</v>
      </c>
      <c r="F310" s="72" t="str">
        <f t="shared" ca="1" si="164"/>
        <v>S</v>
      </c>
      <c r="G310" s="72" t="str">
        <f t="shared" ca="1" si="165"/>
        <v>T</v>
      </c>
      <c r="H310" s="72" t="str">
        <f t="shared" ca="1" si="166"/>
        <v>C</v>
      </c>
      <c r="I310" s="72">
        <f t="shared" ca="1" si="167"/>
        <v>10</v>
      </c>
      <c r="J310" s="72">
        <f t="shared" ca="1" si="168"/>
        <v>64478</v>
      </c>
      <c r="K310" s="72">
        <f t="shared" ca="1" si="169"/>
        <v>53871</v>
      </c>
      <c r="L310" s="72">
        <f t="shared" ca="1" si="170"/>
        <v>176.80604746885038</v>
      </c>
      <c r="M310" s="72">
        <f ca="1">VLOOKUP(G310,Coef!$C$2:$F$25,4)</f>
        <v>2</v>
      </c>
      <c r="N310" s="31">
        <f ca="1">VLOOKUP(F310,Coef!$C$4:$D$23,2)</f>
        <v>15</v>
      </c>
      <c r="O310" s="31">
        <f ca="1">MOD(VLOOKUP(H310,Coef!$C$2:$G$21,5)+MOD(E310+1,2)*15,20)</f>
        <v>18</v>
      </c>
      <c r="P310" s="31">
        <f ca="1">VLOOKUP(N310,Coef!$A$27:$B$46,2)</f>
        <v>3.56</v>
      </c>
      <c r="Q310" s="31">
        <f ca="1">VLOOKUP(N310,Coef!$A$27:$C$46,3)+O310/10-0.1</f>
        <v>3.6999999999999997</v>
      </c>
      <c r="R310" s="31">
        <f ca="1">IF(Q310+0.1&lt;P310,Q310+2,Q310)</f>
        <v>3.6999999999999997</v>
      </c>
      <c r="S310" s="72">
        <f t="shared" ca="1" si="171"/>
        <v>264478</v>
      </c>
      <c r="T310" s="72">
        <f t="shared" ca="1" si="172"/>
        <v>3753870.9999999995</v>
      </c>
      <c r="U310" s="72">
        <f t="shared" ca="1" si="144"/>
        <v>3753870.9999999995</v>
      </c>
      <c r="V310" s="72">
        <f t="shared" ca="1" si="145"/>
        <v>0.58989263483009335</v>
      </c>
      <c r="W310" s="72">
        <f ca="1">(Coef!$J$9/(1+Coef!$J$8*(COS(V310))^2)^0.5)*Coef!$J$6</f>
        <v>6382199.5279352907</v>
      </c>
      <c r="X310" s="72">
        <f t="shared" ca="1" si="146"/>
        <v>-3</v>
      </c>
      <c r="Y310" s="72">
        <f t="shared" ca="1" si="147"/>
        <v>-3.6902951555980869E-2</v>
      </c>
      <c r="Z310" s="72">
        <f t="shared" ca="1" si="148"/>
        <v>0.92452419497528515</v>
      </c>
      <c r="AA310" s="72">
        <f t="shared" ca="1" si="149"/>
        <v>0.63844097968637681</v>
      </c>
      <c r="AB310" s="72">
        <f t="shared" ca="1" si="150"/>
        <v>1.052154732317736</v>
      </c>
      <c r="AC310" s="72">
        <f t="shared" ca="1" si="151"/>
        <v>0.94872629415989618</v>
      </c>
      <c r="AD310" s="72">
        <f t="shared" ca="1" si="152"/>
        <v>1.7281714484033788</v>
      </c>
      <c r="AE310" s="72">
        <f ca="1">Coef!$J$6*Coef!$J$9*(V310-(Coef!$J$10*AB310)+(Coef!$J$11*AC310)-(Coef!$J$12*AD310))</f>
        <v>3739798.7042528084</v>
      </c>
      <c r="AF310" s="72">
        <f t="shared" ca="1" si="153"/>
        <v>2.2049288314468785E-3</v>
      </c>
      <c r="AG310" s="72">
        <f ca="1">((Coef!$J$8*Y310^2)/2)*(COS(V310))^2</f>
        <v>3.1689993666722309E-6</v>
      </c>
      <c r="AH310" s="72">
        <f t="shared" ca="1" si="154"/>
        <v>-3.6902912574170832E-2</v>
      </c>
      <c r="AI310" s="72">
        <f t="shared" ca="1" si="155"/>
        <v>0.59209755667412212</v>
      </c>
      <c r="AJ310" s="72">
        <f t="shared" ca="1" si="156"/>
        <v>-3.6911289029065264E-2</v>
      </c>
      <c r="AK310" s="72">
        <f t="shared" ca="1" si="157"/>
        <v>-4.4454353463952281E-2</v>
      </c>
      <c r="AL310" s="72">
        <f t="shared" ca="1" si="158"/>
        <v>0.59163990656917509</v>
      </c>
      <c r="AM310" s="72">
        <f ca="1">V310+(1+Coef!$J$8*(COS(V310))^2-(3/2)*Coef!$J$8*SIN(V310)*COS(V310)*(AL310-V310))*(AL310-V310)</f>
        <v>0.59164802417171736</v>
      </c>
      <c r="AN310" s="34" t="str">
        <f t="shared" ca="1" si="159"/>
        <v>30 264478 3753871 N</v>
      </c>
      <c r="AO310" s="33">
        <f t="shared" ca="1" si="160"/>
        <v>33.89893474229352</v>
      </c>
      <c r="AP310" s="33">
        <f t="shared" ca="1" si="161"/>
        <v>-5.5470468344672375</v>
      </c>
      <c r="AQ310" s="72">
        <f ca="1">'MGRS to Dist'!BP310</f>
        <v>1398.9393728438813</v>
      </c>
      <c r="AR310" s="72">
        <f ca="1">'MGRS to Dist'!BT310</f>
        <v>195.67762042899443</v>
      </c>
      <c r="AS310" s="72">
        <f ca="1">'MGRS to Dist'!BU310</f>
        <v>15.67533079672581</v>
      </c>
      <c r="AT310" s="72">
        <f ca="1">'MGRS to Dist'!BV310</f>
        <v>195.6753307967258</v>
      </c>
    </row>
    <row r="311" spans="2:46" ht="16.5" customHeight="1">
      <c r="B311" s="30" t="s">
        <v>569</v>
      </c>
      <c r="C311" s="72" t="str">
        <f t="shared" si="162"/>
        <v>30STC6659152642</v>
      </c>
      <c r="D311" s="72">
        <f t="array" aca="1" ref="D311" ca="1">MATCH(TRUE,ISERROR(VALUE(MID(C311,ROW(INDIRECT("1:"&amp;LEN(C311))),1))),0)</f>
        <v>3</v>
      </c>
      <c r="E311" s="72">
        <f t="shared" ca="1" si="163"/>
        <v>30</v>
      </c>
      <c r="F311" s="72" t="str">
        <f t="shared" ca="1" si="164"/>
        <v>S</v>
      </c>
      <c r="G311" s="72" t="str">
        <f t="shared" ca="1" si="165"/>
        <v>T</v>
      </c>
      <c r="H311" s="72" t="str">
        <f t="shared" ca="1" si="166"/>
        <v>C</v>
      </c>
      <c r="I311" s="72">
        <f t="shared" ca="1" si="167"/>
        <v>10</v>
      </c>
      <c r="J311" s="72">
        <f t="shared" ca="1" si="168"/>
        <v>66591</v>
      </c>
      <c r="K311" s="72">
        <f t="shared" ca="1" si="169"/>
        <v>52642</v>
      </c>
      <c r="L311" s="72">
        <f t="shared" ca="1" si="170"/>
        <v>176.80604746885038</v>
      </c>
      <c r="M311" s="72">
        <f ca="1">VLOOKUP(G311,Coef!$C$2:$F$25,4)</f>
        <v>2</v>
      </c>
      <c r="N311" s="31">
        <f ca="1">VLOOKUP(F311,Coef!$C$4:$D$23,2)</f>
        <v>15</v>
      </c>
      <c r="O311" s="31">
        <f ca="1">MOD(VLOOKUP(H311,Coef!$C$2:$G$21,5)+MOD(E311+1,2)*15,20)</f>
        <v>18</v>
      </c>
      <c r="P311" s="31">
        <f ca="1">VLOOKUP(N311,Coef!$A$27:$B$46,2)</f>
        <v>3.56</v>
      </c>
      <c r="Q311" s="31">
        <f ca="1">VLOOKUP(N311,Coef!$A$27:$C$46,3)+O311/10-0.1</f>
        <v>3.6999999999999997</v>
      </c>
      <c r="R311" s="31">
        <f ca="1">IF(Q311+0.1&lt;P311,Q311+2,Q311)</f>
        <v>3.6999999999999997</v>
      </c>
      <c r="S311" s="72">
        <f t="shared" ca="1" si="171"/>
        <v>266591</v>
      </c>
      <c r="T311" s="72">
        <f t="shared" ca="1" si="172"/>
        <v>3752641.9999999995</v>
      </c>
      <c r="U311" s="72">
        <f t="shared" ca="1" si="144"/>
        <v>3752641.9999999995</v>
      </c>
      <c r="V311" s="72">
        <f t="shared" ca="1" si="145"/>
        <v>0.58969950671029214</v>
      </c>
      <c r="W311" s="72">
        <f ca="1">(Coef!$J$9/(1+Coef!$J$8*(COS(V311))^2)^0.5)*Coef!$J$6</f>
        <v>6382195.7060281541</v>
      </c>
      <c r="X311" s="72">
        <f t="shared" ca="1" si="146"/>
        <v>-3</v>
      </c>
      <c r="Y311" s="72">
        <f t="shared" ca="1" si="147"/>
        <v>-3.6571896374086268E-2</v>
      </c>
      <c r="Z311" s="72">
        <f t="shared" ca="1" si="148"/>
        <v>0.92437691473774508</v>
      </c>
      <c r="AA311" s="72">
        <f t="shared" ca="1" si="149"/>
        <v>0.63850430944909076</v>
      </c>
      <c r="AB311" s="72">
        <f t="shared" ca="1" si="150"/>
        <v>1.0518879640791647</v>
      </c>
      <c r="AC311" s="72">
        <f t="shared" ca="1" si="151"/>
        <v>0.94854205042164619</v>
      </c>
      <c r="AD311" s="72">
        <f t="shared" ca="1" si="152"/>
        <v>1.7279169521750781</v>
      </c>
      <c r="AE311" s="72">
        <f ca="1">Coef!$J$6*Coef!$J$9*(V311-(Coef!$J$10*AB311)+(Coef!$J$11*AC311)-(Coef!$J$12*AD311))</f>
        <v>3738571.8330717343</v>
      </c>
      <c r="AF311" s="72">
        <f t="shared" ca="1" si="153"/>
        <v>2.2045965959607908E-3</v>
      </c>
      <c r="AG311" s="72">
        <f ca="1">((Coef!$J$8*Y311^2)/2)*(COS(V311))^2</f>
        <v>3.1132010981798269E-6</v>
      </c>
      <c r="AH311" s="72">
        <f t="shared" ca="1" si="154"/>
        <v>-3.657185842219695E-2</v>
      </c>
      <c r="AI311" s="72">
        <f t="shared" ca="1" si="155"/>
        <v>0.59190409644290043</v>
      </c>
      <c r="AJ311" s="72">
        <f t="shared" ca="1" si="156"/>
        <v>-3.6580011449234895E-2</v>
      </c>
      <c r="AK311" s="72">
        <f t="shared" ca="1" si="157"/>
        <v>-4.4050171907473096E-2</v>
      </c>
      <c r="AL311" s="72">
        <f t="shared" ca="1" si="158"/>
        <v>0.59145480252265603</v>
      </c>
      <c r="AM311" s="72">
        <f ca="1">V311+(1+Coef!$J$8*(COS(V311))^2-(3/2)*Coef!$J$8*SIN(V311)*COS(V311)*(AL311-V311))*(AL311-V311)</f>
        <v>0.59146295945256155</v>
      </c>
      <c r="AN311" s="34" t="str">
        <f t="shared" ca="1" si="159"/>
        <v>30 266591 3752642 N</v>
      </c>
      <c r="AO311" s="33">
        <f t="shared" ca="1" si="160"/>
        <v>33.888331314949113</v>
      </c>
      <c r="AP311" s="33">
        <f t="shared" ca="1" si="161"/>
        <v>-5.5238889371239512</v>
      </c>
      <c r="AQ311" s="72">
        <f ca="1">'MGRS to Dist'!BP311</f>
        <v>2443.7455476558698</v>
      </c>
      <c r="AR311" s="72">
        <f ca="1">'MGRS to Dist'!BT311</f>
        <v>118.87500255065402</v>
      </c>
      <c r="AS311" s="72">
        <f ca="1">'MGRS to Dist'!BU311</f>
        <v>-61.112083381229432</v>
      </c>
      <c r="AT311" s="72">
        <f ca="1">'MGRS to Dist'!BV311</f>
        <v>118.88791661877053</v>
      </c>
    </row>
    <row r="312" spans="2:46" ht="16.5" customHeight="1">
      <c r="B312" s="30" t="s">
        <v>570</v>
      </c>
      <c r="C312" s="72" t="str">
        <f t="shared" si="162"/>
        <v>30STC6511554428</v>
      </c>
      <c r="D312" s="72">
        <f t="array" aca="1" ref="D312" ca="1">MATCH(TRUE,ISERROR(VALUE(MID(C312,ROW(INDIRECT("1:"&amp;LEN(C312))),1))),0)</f>
        <v>3</v>
      </c>
      <c r="E312" s="72">
        <f t="shared" ca="1" si="163"/>
        <v>30</v>
      </c>
      <c r="F312" s="72" t="str">
        <f t="shared" ca="1" si="164"/>
        <v>S</v>
      </c>
      <c r="G312" s="72" t="str">
        <f t="shared" ca="1" si="165"/>
        <v>T</v>
      </c>
      <c r="H312" s="72" t="str">
        <f t="shared" ca="1" si="166"/>
        <v>C</v>
      </c>
      <c r="I312" s="72">
        <f t="shared" ca="1" si="167"/>
        <v>10</v>
      </c>
      <c r="J312" s="72">
        <f t="shared" ca="1" si="168"/>
        <v>65115</v>
      </c>
      <c r="K312" s="72">
        <f t="shared" ca="1" si="169"/>
        <v>54428</v>
      </c>
      <c r="L312" s="72">
        <f t="shared" ca="1" si="170"/>
        <v>176.80604746885038</v>
      </c>
      <c r="M312" s="72">
        <f ca="1">VLOOKUP(G312,Coef!$C$2:$F$25,4)</f>
        <v>2</v>
      </c>
      <c r="N312" s="31">
        <f ca="1">VLOOKUP(F312,Coef!$C$4:$D$23,2)</f>
        <v>15</v>
      </c>
      <c r="O312" s="31">
        <f ca="1">MOD(VLOOKUP(H312,Coef!$C$2:$G$21,5)+MOD(E312+1,2)*15,20)</f>
        <v>18</v>
      </c>
      <c r="P312" s="31">
        <f ca="1">VLOOKUP(N312,Coef!$A$27:$B$46,2)</f>
        <v>3.56</v>
      </c>
      <c r="Q312" s="31">
        <f ca="1">VLOOKUP(N312,Coef!$A$27:$C$46,3)+O312/10-0.1</f>
        <v>3.6999999999999997</v>
      </c>
      <c r="R312" s="31">
        <f ca="1">IF(Q312+0.1&lt;P312,Q312+2,Q312)</f>
        <v>3.6999999999999997</v>
      </c>
      <c r="S312" s="72">
        <f t="shared" ca="1" si="171"/>
        <v>265115</v>
      </c>
      <c r="T312" s="72">
        <f t="shared" ca="1" si="172"/>
        <v>3754427.9999999995</v>
      </c>
      <c r="U312" s="72">
        <f t="shared" ca="1" si="144"/>
        <v>3754427.9999999995</v>
      </c>
      <c r="V312" s="72">
        <f t="shared" ca="1" si="145"/>
        <v>0.58998016319683799</v>
      </c>
      <c r="W312" s="72">
        <f ca="1">(Coef!$J$9/(1+Coef!$J$8*(COS(V312))^2)^0.5)*Coef!$J$6</f>
        <v>6382201.2602798101</v>
      </c>
      <c r="X312" s="72">
        <f t="shared" ca="1" si="146"/>
        <v>-3</v>
      </c>
      <c r="Y312" s="72">
        <f t="shared" ca="1" si="147"/>
        <v>-3.6803132715639578E-2</v>
      </c>
      <c r="Z312" s="72">
        <f t="shared" ca="1" si="148"/>
        <v>0.92459089901884073</v>
      </c>
      <c r="AA312" s="72">
        <f t="shared" ca="1" si="149"/>
        <v>0.63841222041280654</v>
      </c>
      <c r="AB312" s="72">
        <f t="shared" ca="1" si="150"/>
        <v>1.0522756127062585</v>
      </c>
      <c r="AC312" s="72">
        <f t="shared" ca="1" si="151"/>
        <v>0.94880976463289546</v>
      </c>
      <c r="AD312" s="72">
        <f t="shared" ca="1" si="152"/>
        <v>1.7282867246687159</v>
      </c>
      <c r="AE312" s="72">
        <f ca="1">Coef!$J$6*Coef!$J$9*(V312-(Coef!$J$10*AB312)+(Coef!$J$11*AC312)-(Coef!$J$12*AD312))</f>
        <v>3740354.7401681431</v>
      </c>
      <c r="AF312" s="72">
        <f t="shared" ca="1" si="153"/>
        <v>2.2050792912850677E-3</v>
      </c>
      <c r="AG312" s="72">
        <f ca="1">((Coef!$J$8*Y312^2)/2)*(COS(V312))^2</f>
        <v>3.1515095318706056E-6</v>
      </c>
      <c r="AH312" s="72">
        <f t="shared" ca="1" si="154"/>
        <v>-3.6803094053831725E-2</v>
      </c>
      <c r="AI312" s="72">
        <f t="shared" ca="1" si="155"/>
        <v>0.59218523553879465</v>
      </c>
      <c r="AJ312" s="72">
        <f t="shared" ca="1" si="156"/>
        <v>-3.681140271705774E-2</v>
      </c>
      <c r="AK312" s="72">
        <f t="shared" ca="1" si="157"/>
        <v>-4.4336823916123834E-2</v>
      </c>
      <c r="AL312" s="72">
        <f t="shared" ca="1" si="158"/>
        <v>0.59172996994592131</v>
      </c>
      <c r="AM312" s="72">
        <f ca="1">V312+(1+Coef!$J$8*(COS(V312))^2-(3/2)*Coef!$J$8*SIN(V312)*COS(V312)*(AL312-V312))*(AL312-V312)</f>
        <v>0.59173809834970281</v>
      </c>
      <c r="AN312" s="34" t="str">
        <f t="shared" ca="1" si="159"/>
        <v>30 265115 3754428 N</v>
      </c>
      <c r="AO312" s="33">
        <f t="shared" ca="1" si="160"/>
        <v>33.904095612535194</v>
      </c>
      <c r="AP312" s="33">
        <f t="shared" ca="1" si="161"/>
        <v>-5.5403128874085859</v>
      </c>
      <c r="AQ312" s="72">
        <f ca="1">'MGRS to Dist'!BP312</f>
        <v>2316.335718079622</v>
      </c>
      <c r="AR312" s="72">
        <f ca="1">'MGRS to Dist'!BT312</f>
        <v>319.15190891953489</v>
      </c>
      <c r="AS312" s="72">
        <f ca="1">'MGRS to Dist'!BU312</f>
        <v>139.14274944239551</v>
      </c>
      <c r="AT312" s="72">
        <f ca="1">'MGRS to Dist'!BV312</f>
        <v>319.14274944239548</v>
      </c>
    </row>
    <row r="313" spans="2:46" ht="16.5" customHeight="1">
      <c r="B313" s="30" t="s">
        <v>571</v>
      </c>
      <c r="C313" s="72" t="str">
        <f t="shared" si="162"/>
        <v>30STC6162753265</v>
      </c>
      <c r="D313" s="72">
        <f t="array" aca="1" ref="D313" ca="1">MATCH(TRUE,ISERROR(VALUE(MID(C313,ROW(INDIRECT("1:"&amp;LEN(C313))),1))),0)</f>
        <v>3</v>
      </c>
      <c r="E313" s="72">
        <f t="shared" ca="1" si="163"/>
        <v>30</v>
      </c>
      <c r="F313" s="72" t="str">
        <f t="shared" ca="1" si="164"/>
        <v>S</v>
      </c>
      <c r="G313" s="72" t="str">
        <f t="shared" ca="1" si="165"/>
        <v>T</v>
      </c>
      <c r="H313" s="72" t="str">
        <f t="shared" ca="1" si="166"/>
        <v>C</v>
      </c>
      <c r="I313" s="72">
        <f t="shared" ca="1" si="167"/>
        <v>10</v>
      </c>
      <c r="J313" s="72">
        <f t="shared" ca="1" si="168"/>
        <v>61627</v>
      </c>
      <c r="K313" s="72">
        <f t="shared" ca="1" si="169"/>
        <v>53265</v>
      </c>
      <c r="L313" s="72">
        <f t="shared" ca="1" si="170"/>
        <v>176.80604746885038</v>
      </c>
      <c r="M313" s="72">
        <f ca="1">VLOOKUP(G313,Coef!$C$2:$F$25,4)</f>
        <v>2</v>
      </c>
      <c r="N313" s="31">
        <f ca="1">VLOOKUP(F313,Coef!$C$4:$D$23,2)</f>
        <v>15</v>
      </c>
      <c r="O313" s="31">
        <f ca="1">MOD(VLOOKUP(H313,Coef!$C$2:$G$21,5)+MOD(E313+1,2)*15,20)</f>
        <v>18</v>
      </c>
      <c r="P313" s="31">
        <f ca="1">VLOOKUP(N313,Coef!$A$27:$B$46,2)</f>
        <v>3.56</v>
      </c>
      <c r="Q313" s="31">
        <f ca="1">VLOOKUP(N313,Coef!$A$27:$C$46,3)+O313/10-0.1</f>
        <v>3.6999999999999997</v>
      </c>
      <c r="R313" s="31">
        <f ca="1">IF(Q313+0.1&lt;P313,Q313+2,Q313)</f>
        <v>3.6999999999999997</v>
      </c>
      <c r="S313" s="72">
        <f t="shared" ca="1" si="171"/>
        <v>261627</v>
      </c>
      <c r="T313" s="72">
        <f t="shared" ca="1" si="172"/>
        <v>3753264.9999999995</v>
      </c>
      <c r="U313" s="72">
        <f t="shared" ca="1" si="144"/>
        <v>3753264.9999999995</v>
      </c>
      <c r="V313" s="72">
        <f t="shared" ca="1" si="145"/>
        <v>0.58979740648135492</v>
      </c>
      <c r="W313" s="72">
        <f ca="1">(Coef!$J$9/(1+Coef!$J$8*(COS(V313))^2)^0.5)*Coef!$J$6</f>
        <v>6382197.6433378123</v>
      </c>
      <c r="X313" s="72">
        <f t="shared" ca="1" si="146"/>
        <v>-3</v>
      </c>
      <c r="Y313" s="72">
        <f t="shared" ca="1" si="147"/>
        <v>-3.7349673783423257E-2</v>
      </c>
      <c r="Z313" s="72">
        <f t="shared" ca="1" si="148"/>
        <v>0.92445159071192351</v>
      </c>
      <c r="AA313" s="72">
        <f t="shared" ca="1" si="149"/>
        <v>0.63847222833041195</v>
      </c>
      <c r="AB313" s="72">
        <f t="shared" ca="1" si="150"/>
        <v>1.0520232018373168</v>
      </c>
      <c r="AC313" s="72">
        <f t="shared" ca="1" si="151"/>
        <v>0.94863545846059061</v>
      </c>
      <c r="AD313" s="72">
        <f t="shared" ca="1" si="152"/>
        <v>1.7280459851000709</v>
      </c>
      <c r="AE313" s="72">
        <f ca="1">Coef!$J$6*Coef!$J$9*(V313-(Coef!$J$10*AB313)+(Coef!$J$11*AC313)-(Coef!$J$12*AD313))</f>
        <v>3739193.7536634919</v>
      </c>
      <c r="AF313" s="72">
        <f t="shared" ca="1" si="153"/>
        <v>2.2047650547450796E-3</v>
      </c>
      <c r="AG313" s="72">
        <f ca="1">((Coef!$J$8*Y313^2)/2)*(COS(V313))^2</f>
        <v>3.2466011296151553E-6</v>
      </c>
      <c r="AH313" s="72">
        <f t="shared" ca="1" si="154"/>
        <v>-3.7349633363592226E-2</v>
      </c>
      <c r="AI313" s="72">
        <f t="shared" ca="1" si="155"/>
        <v>0.59200216437810727</v>
      </c>
      <c r="AJ313" s="72">
        <f t="shared" ca="1" si="156"/>
        <v>-3.735831772863446E-2</v>
      </c>
      <c r="AK313" s="72">
        <f t="shared" ca="1" si="157"/>
        <v>-4.4989131054052833E-2</v>
      </c>
      <c r="AL313" s="72">
        <f t="shared" ca="1" si="158"/>
        <v>0.59153347198578032</v>
      </c>
      <c r="AM313" s="72">
        <f ca="1">V313+(1+Coef!$J$8*(COS(V313))^2-(3/2)*Coef!$J$8*SIN(V313)*COS(V313)*(AL313-V313))*(AL313-V313)</f>
        <v>0.59154153864765691</v>
      </c>
      <c r="AN313" s="34" t="str">
        <f t="shared" ca="1" si="159"/>
        <v>30 261627 3753265 N</v>
      </c>
      <c r="AO313" s="33">
        <f t="shared" ca="1" si="160"/>
        <v>33.892833571185619</v>
      </c>
      <c r="AP313" s="33">
        <f t="shared" ca="1" si="161"/>
        <v>-5.5776873333581758</v>
      </c>
      <c r="AQ313" s="72">
        <f ca="1">'MGRS to Dist'!BP313</f>
        <v>3675.7129419567082</v>
      </c>
      <c r="AR313" s="72">
        <f ca="1">'MGRS to Dist'!BT313</f>
        <v>250.05768974448554</v>
      </c>
      <c r="AS313" s="72">
        <f ca="1">'MGRS to Dist'!BU313</f>
        <v>70.036845160760151</v>
      </c>
      <c r="AT313" s="72">
        <f ca="1">'MGRS to Dist'!BV313</f>
        <v>250.03684516076009</v>
      </c>
    </row>
    <row r="314" spans="2:46" ht="16.5" customHeight="1">
      <c r="B314" s="38" t="s">
        <v>572</v>
      </c>
      <c r="C314" s="72" t="str">
        <f t="shared" si="162"/>
        <v>30STC6397654824</v>
      </c>
      <c r="D314" s="72">
        <f t="array" aca="1" ref="D314" ca="1">MATCH(TRUE,ISERROR(VALUE(MID(C314,ROW(INDIRECT("1:"&amp;LEN(C314))),1))),0)</f>
        <v>3</v>
      </c>
      <c r="E314" s="72">
        <f t="shared" ca="1" si="163"/>
        <v>30</v>
      </c>
      <c r="F314" s="72" t="str">
        <f t="shared" ca="1" si="164"/>
        <v>S</v>
      </c>
      <c r="G314" s="72" t="str">
        <f t="shared" ca="1" si="165"/>
        <v>T</v>
      </c>
      <c r="H314" s="72" t="str">
        <f t="shared" ca="1" si="166"/>
        <v>C</v>
      </c>
      <c r="I314" s="72">
        <f t="shared" ca="1" si="167"/>
        <v>10</v>
      </c>
      <c r="J314" s="72">
        <f t="shared" ca="1" si="168"/>
        <v>63976</v>
      </c>
      <c r="K314" s="72">
        <f t="shared" ca="1" si="169"/>
        <v>54824</v>
      </c>
      <c r="L314" s="72">
        <f t="shared" ca="1" si="170"/>
        <v>176.80604746885038</v>
      </c>
      <c r="M314" s="72">
        <f ca="1">VLOOKUP(G314,Coef!$C$2:$F$25,4)</f>
        <v>2</v>
      </c>
      <c r="N314" s="31">
        <f ca="1">VLOOKUP(F314,Coef!$C$4:$D$23,2)</f>
        <v>15</v>
      </c>
      <c r="O314" s="31">
        <f ca="1">MOD(VLOOKUP(H314,Coef!$C$2:$G$21,5)+MOD(E314+1,2)*15,20)</f>
        <v>18</v>
      </c>
      <c r="P314" s="31">
        <f ca="1">VLOOKUP(N314,Coef!$A$27:$B$46,2)</f>
        <v>3.56</v>
      </c>
      <c r="Q314" s="31">
        <f ca="1">VLOOKUP(N314,Coef!$A$27:$C$46,3)+O314/10-0.1</f>
        <v>3.6999999999999997</v>
      </c>
      <c r="R314" s="31">
        <f ca="1">IF(Q314+0.1&lt;P314,Q314+2,Q314)</f>
        <v>3.6999999999999997</v>
      </c>
      <c r="S314" s="72">
        <f t="shared" ca="1" si="171"/>
        <v>263976</v>
      </c>
      <c r="T314" s="72">
        <f t="shared" ca="1" si="172"/>
        <v>3754823.9999999995</v>
      </c>
      <c r="U314" s="72">
        <f t="shared" ca="1" si="144"/>
        <v>3754823.9999999995</v>
      </c>
      <c r="V314" s="72">
        <f t="shared" ca="1" si="145"/>
        <v>0.5900423916227463</v>
      </c>
      <c r="W314" s="72">
        <f ca="1">(Coef!$J$9/(1+Coef!$J$8*(COS(V314))^2)^0.5)*Coef!$J$6</f>
        <v>6382202.4919696478</v>
      </c>
      <c r="X314" s="72">
        <f t="shared" ca="1" si="146"/>
        <v>-3</v>
      </c>
      <c r="Y314" s="72">
        <f t="shared" ca="1" si="147"/>
        <v>-3.6981590649462347E-2</v>
      </c>
      <c r="Z314" s="72">
        <f t="shared" ca="1" si="148"/>
        <v>0.92463830512775436</v>
      </c>
      <c r="AA314" s="72">
        <f t="shared" ca="1" si="149"/>
        <v>0.63839175221656563</v>
      </c>
      <c r="AB314" s="72">
        <f t="shared" ca="1" si="150"/>
        <v>1.0523615441866234</v>
      </c>
      <c r="AC314" s="72">
        <f t="shared" ca="1" si="151"/>
        <v>0.94886909619410909</v>
      </c>
      <c r="AD314" s="72">
        <f t="shared" ca="1" si="152"/>
        <v>1.7283686558572191</v>
      </c>
      <c r="AE314" s="72">
        <f ca="1">Coef!$J$6*Coef!$J$9*(V314-(Coef!$J$10*AB314)+(Coef!$J$11*AC314)-(Coef!$J$12*AD314))</f>
        <v>3740750.0550260684</v>
      </c>
      <c r="AF314" s="72">
        <f t="shared" ca="1" si="153"/>
        <v>2.2051862177108303E-3</v>
      </c>
      <c r="AG314" s="72">
        <f ca="1">((Coef!$J$8*Y314^2)/2)*(COS(V314))^2</f>
        <v>3.1818817273018583E-6</v>
      </c>
      <c r="AH314" s="72">
        <f t="shared" ca="1" si="154"/>
        <v>-3.6981551425779836E-2</v>
      </c>
      <c r="AI314" s="72">
        <f t="shared" ca="1" si="155"/>
        <v>0.59224757082381541</v>
      </c>
      <c r="AJ314" s="72">
        <f t="shared" ca="1" si="156"/>
        <v>-3.6989981547138784E-2</v>
      </c>
      <c r="AK314" s="72">
        <f t="shared" ca="1" si="157"/>
        <v>-4.4553492071184884E-2</v>
      </c>
      <c r="AL314" s="72">
        <f t="shared" ca="1" si="158"/>
        <v>0.59178782073005987</v>
      </c>
      <c r="AM314" s="72">
        <f ca="1">V314+(1+Coef!$J$8*(COS(V314))^2-(3/2)*Coef!$J$8*SIN(V314)*COS(V314)*(AL314-V314))*(AL314-V314)</f>
        <v>0.59179592815646564</v>
      </c>
      <c r="AN314" s="34" t="str">
        <f t="shared" ca="1" si="159"/>
        <v>30 263976 3754824 N</v>
      </c>
      <c r="AO314" s="33">
        <f t="shared" ca="1" si="160"/>
        <v>33.907409016392762</v>
      </c>
      <c r="AP314" s="33">
        <f t="shared" ca="1" si="161"/>
        <v>-5.55272705824847</v>
      </c>
      <c r="AQ314" s="72">
        <f ca="1">'MGRS to Dist'!BP314</f>
        <v>2818.4419912239105</v>
      </c>
      <c r="AR314" s="72">
        <f ca="1">'MGRS to Dist'!BT314</f>
        <v>54.865134901362069</v>
      </c>
      <c r="AS314" s="72">
        <f ca="1">'MGRS to Dist'!BU314</f>
        <v>-125.12094358314687</v>
      </c>
      <c r="AT314" s="72">
        <f ca="1">'MGRS to Dist'!BV314</f>
        <v>54.879056416853132</v>
      </c>
    </row>
    <row r="315" spans="2:46" ht="16.5" customHeight="1">
      <c r="B315" s="43" t="s">
        <v>573</v>
      </c>
      <c r="C315" s="72" t="str">
        <f t="shared" si="162"/>
        <v>30STC6336654681</v>
      </c>
      <c r="D315" s="72">
        <f t="array" aca="1" ref="D315" ca="1">MATCH(TRUE,ISERROR(VALUE(MID(C315,ROW(INDIRECT("1:"&amp;LEN(C315))),1))),0)</f>
        <v>3</v>
      </c>
      <c r="E315" s="72">
        <f t="shared" ca="1" si="163"/>
        <v>30</v>
      </c>
      <c r="F315" s="72" t="str">
        <f t="shared" ca="1" si="164"/>
        <v>S</v>
      </c>
      <c r="G315" s="72" t="str">
        <f t="shared" ca="1" si="165"/>
        <v>T</v>
      </c>
      <c r="H315" s="72" t="str">
        <f t="shared" ca="1" si="166"/>
        <v>C</v>
      </c>
      <c r="I315" s="72">
        <f t="shared" ca="1" si="167"/>
        <v>10</v>
      </c>
      <c r="J315" s="72">
        <f t="shared" ca="1" si="168"/>
        <v>63366</v>
      </c>
      <c r="K315" s="72">
        <f t="shared" ca="1" si="169"/>
        <v>54681</v>
      </c>
      <c r="L315" s="72">
        <f t="shared" ca="1" si="170"/>
        <v>176.80604746885038</v>
      </c>
      <c r="M315" s="72">
        <f ca="1">VLOOKUP(G315,Coef!$C$2:$F$25,4)</f>
        <v>2</v>
      </c>
      <c r="N315" s="31">
        <f ca="1">VLOOKUP(F315,Coef!$C$4:$D$23,2)</f>
        <v>15</v>
      </c>
      <c r="O315" s="31">
        <f ca="1">MOD(VLOOKUP(H315,Coef!$C$2:$G$21,5)+MOD(E315+1,2)*15,20)</f>
        <v>18</v>
      </c>
      <c r="P315" s="31">
        <f ca="1">VLOOKUP(N315,Coef!$A$27:$B$46,2)</f>
        <v>3.56</v>
      </c>
      <c r="Q315" s="31">
        <f ca="1">VLOOKUP(N315,Coef!$A$27:$C$46,3)+O315/10-0.1</f>
        <v>3.6999999999999997</v>
      </c>
      <c r="R315" s="31">
        <f ca="1">IF(Q315+0.1&lt;P315,Q315+2,Q315)</f>
        <v>3.6999999999999997</v>
      </c>
      <c r="S315" s="72">
        <f t="shared" ca="1" si="171"/>
        <v>263366</v>
      </c>
      <c r="T315" s="72">
        <f t="shared" ca="1" si="172"/>
        <v>3754680.9999999995</v>
      </c>
      <c r="U315" s="72">
        <f t="shared" ca="1" si="144"/>
        <v>3754680.9999999995</v>
      </c>
      <c r="V315" s="72">
        <f t="shared" ca="1" si="145"/>
        <v>0.59001992024672389</v>
      </c>
      <c r="W315" s="72">
        <f ca="1">(Coef!$J$9/(1+Coef!$J$8*(COS(V315))^2)^0.5)*Coef!$J$6</f>
        <v>6382202.0471853949</v>
      </c>
      <c r="X315" s="72">
        <f t="shared" ca="1" si="146"/>
        <v>-3</v>
      </c>
      <c r="Y315" s="72">
        <f t="shared" ca="1" si="147"/>
        <v>-3.7077171523323613E-2</v>
      </c>
      <c r="Z315" s="72">
        <f t="shared" ca="1" si="148"/>
        <v>0.92462118790718828</v>
      </c>
      <c r="AA315" s="72">
        <f t="shared" ca="1" si="149"/>
        <v>0.63839914559426436</v>
      </c>
      <c r="AB315" s="72">
        <f t="shared" ca="1" si="150"/>
        <v>1.0523305142003181</v>
      </c>
      <c r="AC315" s="72">
        <f t="shared" ca="1" si="151"/>
        <v>0.9488476720488046</v>
      </c>
      <c r="AD315" s="72">
        <f t="shared" ca="1" si="152"/>
        <v>1.7283390719574687</v>
      </c>
      <c r="AE315" s="72">
        <f ca="1">Coef!$J$6*Coef!$J$9*(V315-(Coef!$J$10*AB315)+(Coef!$J$11*AC315)-(Coef!$J$12*AD315))</f>
        <v>3740607.3024120829</v>
      </c>
      <c r="AF315" s="72">
        <f t="shared" ca="1" si="153"/>
        <v>2.2051476095344314E-3</v>
      </c>
      <c r="AG315" s="72">
        <f ca="1">((Coef!$J$8*Y315^2)/2)*(COS(V315))^2</f>
        <v>3.1984467163371735E-6</v>
      </c>
      <c r="AH315" s="72">
        <f t="shared" ca="1" si="154"/>
        <v>-3.7077131993537772E-2</v>
      </c>
      <c r="AI315" s="72">
        <f t="shared" ca="1" si="155"/>
        <v>0.59222506080321125</v>
      </c>
      <c r="AJ315" s="72">
        <f t="shared" ca="1" si="156"/>
        <v>-3.7085627651127218E-2</v>
      </c>
      <c r="AK315" s="72">
        <f t="shared" ca="1" si="157"/>
        <v>-4.4667866799179591E-2</v>
      </c>
      <c r="AL315" s="72">
        <f t="shared" ca="1" si="158"/>
        <v>0.59176295533119228</v>
      </c>
      <c r="AM315" s="72">
        <f ca="1">V315+(1+Coef!$J$8*(COS(V315))^2-(3/2)*Coef!$J$8*SIN(V315)*COS(V315)*(AL315-V315))*(AL315-V315)</f>
        <v>0.59177105190133283</v>
      </c>
      <c r="AN315" s="34" t="str">
        <f t="shared" ca="1" si="159"/>
        <v>30 263366 3754681 N</v>
      </c>
      <c r="AO315" s="33">
        <f t="shared" ca="1" si="160"/>
        <v>33.905983711963565</v>
      </c>
      <c r="AP315" s="33">
        <f t="shared" ca="1" si="161"/>
        <v>-5.5592802474455247</v>
      </c>
      <c r="AQ315" s="72">
        <f ca="1">'MGRS to Dist'!BP315</f>
        <v>626.35654289557203</v>
      </c>
      <c r="AR315" s="72">
        <f ca="1">'MGRS to Dist'!BT315</f>
        <v>255.31698909276304</v>
      </c>
      <c r="AS315" s="72">
        <f ca="1">'MGRS to Dist'!BU315</f>
        <v>75.313333447813534</v>
      </c>
      <c r="AT315" s="72">
        <f ca="1">'MGRS to Dist'!BV315</f>
        <v>255.31333344781353</v>
      </c>
    </row>
    <row r="316" spans="2:46" ht="16.5" customHeight="1">
      <c r="B316" s="43" t="s">
        <v>574</v>
      </c>
      <c r="C316" s="72" t="str">
        <f t="shared" si="162"/>
        <v>30STC6528654723</v>
      </c>
      <c r="D316" s="72">
        <f t="array" aca="1" ref="D316" ca="1">MATCH(TRUE,ISERROR(VALUE(MID(C316,ROW(INDIRECT("1:"&amp;LEN(C316))),1))),0)</f>
        <v>3</v>
      </c>
      <c r="E316" s="72">
        <f t="shared" ca="1" si="163"/>
        <v>30</v>
      </c>
      <c r="F316" s="72" t="str">
        <f t="shared" ca="1" si="164"/>
        <v>S</v>
      </c>
      <c r="G316" s="72" t="str">
        <f t="shared" ca="1" si="165"/>
        <v>T</v>
      </c>
      <c r="H316" s="72" t="str">
        <f t="shared" ca="1" si="166"/>
        <v>C</v>
      </c>
      <c r="I316" s="72">
        <f t="shared" ca="1" si="167"/>
        <v>10</v>
      </c>
      <c r="J316" s="72">
        <f t="shared" ca="1" si="168"/>
        <v>65286</v>
      </c>
      <c r="K316" s="72">
        <f t="shared" ca="1" si="169"/>
        <v>54723</v>
      </c>
      <c r="L316" s="72">
        <f t="shared" ca="1" si="170"/>
        <v>176.80604746885038</v>
      </c>
      <c r="M316" s="72">
        <f ca="1">VLOOKUP(G316,Coef!$C$2:$F$25,4)</f>
        <v>2</v>
      </c>
      <c r="N316" s="31">
        <f ca="1">VLOOKUP(F316,Coef!$C$4:$D$23,2)</f>
        <v>15</v>
      </c>
      <c r="O316" s="31">
        <f ca="1">MOD(VLOOKUP(H316,Coef!$C$2:$G$21,5)+MOD(E316+1,2)*15,20)</f>
        <v>18</v>
      </c>
      <c r="P316" s="31">
        <f ca="1">VLOOKUP(N316,Coef!$A$27:$B$46,2)</f>
        <v>3.56</v>
      </c>
      <c r="Q316" s="31">
        <f ca="1">VLOOKUP(N316,Coef!$A$27:$C$46,3)+O316/10-0.1</f>
        <v>3.6999999999999997</v>
      </c>
      <c r="R316" s="31">
        <f ca="1">IF(Q316+0.1&lt;P316,Q316+2,Q316)</f>
        <v>3.6999999999999997</v>
      </c>
      <c r="S316" s="72">
        <f t="shared" ca="1" si="171"/>
        <v>265286</v>
      </c>
      <c r="T316" s="72">
        <f t="shared" ca="1" si="172"/>
        <v>3754722.9999999995</v>
      </c>
      <c r="U316" s="72">
        <f t="shared" ca="1" si="144"/>
        <v>3754722.9999999995</v>
      </c>
      <c r="V316" s="72">
        <f t="shared" ca="1" si="145"/>
        <v>0.59002652023128987</v>
      </c>
      <c r="W316" s="72">
        <f ca="1">(Coef!$J$9/(1+Coef!$J$8*(COS(V316))^2)^0.5)*Coef!$J$6</f>
        <v>6382202.1778204665</v>
      </c>
      <c r="X316" s="72">
        <f t="shared" ca="1" si="146"/>
        <v>-3</v>
      </c>
      <c r="Y316" s="72">
        <f t="shared" ca="1" si="147"/>
        <v>-3.6776334164981786E-2</v>
      </c>
      <c r="Z316" s="72">
        <f t="shared" ca="1" si="148"/>
        <v>0.92462621553631064</v>
      </c>
      <c r="AA316" s="72">
        <f t="shared" ca="1" si="149"/>
        <v>0.63839697435711606</v>
      </c>
      <c r="AB316" s="72">
        <f t="shared" ca="1" si="150"/>
        <v>1.0523396279994452</v>
      </c>
      <c r="AC316" s="72">
        <f t="shared" ca="1" si="151"/>
        <v>0.94885396458886295</v>
      </c>
      <c r="AD316" s="72">
        <f t="shared" ca="1" si="152"/>
        <v>1.7283477612120448</v>
      </c>
      <c r="AE316" s="72">
        <f ca="1">Coef!$J$6*Coef!$J$9*(V316-(Coef!$J$10*AB316)+(Coef!$J$11*AC316)-(Coef!$J$12*AD316))</f>
        <v>3740649.2297501569</v>
      </c>
      <c r="AF316" s="72">
        <f t="shared" ca="1" si="153"/>
        <v>2.2051589494848757E-3</v>
      </c>
      <c r="AG316" s="72">
        <f ca="1">((Coef!$J$8*Y316^2)/2)*(COS(V316))^2</f>
        <v>3.1467262521331254E-6</v>
      </c>
      <c r="AH316" s="72">
        <f t="shared" ca="1" si="154"/>
        <v>-3.6776295589963058E-2</v>
      </c>
      <c r="AI316" s="72">
        <f t="shared" ca="1" si="155"/>
        <v>0.59223167224174322</v>
      </c>
      <c r="AJ316" s="72">
        <f t="shared" ca="1" si="156"/>
        <v>-3.6784586115528262E-2</v>
      </c>
      <c r="AK316" s="72">
        <f t="shared" ca="1" si="157"/>
        <v>-4.4305949730307416E-2</v>
      </c>
      <c r="AL316" s="72">
        <f t="shared" ca="1" si="158"/>
        <v>0.5917770233743086</v>
      </c>
      <c r="AM316" s="72">
        <f ca="1">V316+(1+Coef!$J$8*(COS(V316))^2-(3/2)*Coef!$J$8*SIN(V316)*COS(V316)*(AL316-V316))*(AL316-V316)</f>
        <v>0.5917851545011491</v>
      </c>
      <c r="AN316" s="34" t="str">
        <f t="shared" ca="1" si="159"/>
        <v>30 265286 3754723 N</v>
      </c>
      <c r="AO316" s="33">
        <f t="shared" ca="1" si="160"/>
        <v>33.9067917314132</v>
      </c>
      <c r="AP316" s="33">
        <f t="shared" ca="1" si="161"/>
        <v>-5.5385439268654029</v>
      </c>
      <c r="AQ316" s="72">
        <f ca="1">'MGRS to Dist'!BP316</f>
        <v>1919.9125667129385</v>
      </c>
      <c r="AR316" s="72">
        <f ca="1">'MGRS to Dist'!BT316</f>
        <v>87.306137681828886</v>
      </c>
      <c r="AS316" s="72">
        <f ca="1">'MGRS to Dist'!BU316</f>
        <v>-92.68229481794485</v>
      </c>
      <c r="AT316" s="72">
        <f ca="1">'MGRS to Dist'!BV316</f>
        <v>87.317705182055136</v>
      </c>
    </row>
    <row r="317" spans="2:46" ht="16.5" customHeight="1">
      <c r="B317" s="43" t="s">
        <v>575</v>
      </c>
      <c r="C317" s="72" t="str">
        <f t="shared" si="162"/>
        <v>30STC6422454159</v>
      </c>
      <c r="D317" s="72">
        <f t="array" aca="1" ref="D317" ca="1">MATCH(TRUE,ISERROR(VALUE(MID(C317,ROW(INDIRECT("1:"&amp;LEN(C317))),1))),0)</f>
        <v>3</v>
      </c>
      <c r="E317" s="72">
        <f t="shared" ca="1" si="163"/>
        <v>30</v>
      </c>
      <c r="F317" s="72" t="str">
        <f t="shared" ca="1" si="164"/>
        <v>S</v>
      </c>
      <c r="G317" s="72" t="str">
        <f t="shared" ca="1" si="165"/>
        <v>T</v>
      </c>
      <c r="H317" s="72" t="str">
        <f t="shared" ca="1" si="166"/>
        <v>C</v>
      </c>
      <c r="I317" s="72">
        <f t="shared" ca="1" si="167"/>
        <v>10</v>
      </c>
      <c r="J317" s="72">
        <f t="shared" ca="1" si="168"/>
        <v>64224</v>
      </c>
      <c r="K317" s="72">
        <f t="shared" ca="1" si="169"/>
        <v>54159</v>
      </c>
      <c r="L317" s="72">
        <f t="shared" ca="1" si="170"/>
        <v>176.80604746885038</v>
      </c>
      <c r="M317" s="72">
        <f ca="1">VLOOKUP(G317,Coef!$C$2:$F$25,4)</f>
        <v>2</v>
      </c>
      <c r="N317" s="31">
        <f ca="1">VLOOKUP(F317,Coef!$C$4:$D$23,2)</f>
        <v>15</v>
      </c>
      <c r="O317" s="31">
        <f ca="1">MOD(VLOOKUP(H317,Coef!$C$2:$G$21,5)+MOD(E317+1,2)*15,20)</f>
        <v>18</v>
      </c>
      <c r="P317" s="31">
        <f ca="1">VLOOKUP(N317,Coef!$A$27:$B$46,2)</f>
        <v>3.56</v>
      </c>
      <c r="Q317" s="31">
        <f ca="1">VLOOKUP(N317,Coef!$A$27:$C$46,3)+O317/10-0.1</f>
        <v>3.6999999999999997</v>
      </c>
      <c r="R317" s="31">
        <f ca="1">IF(Q317+0.1&lt;P317,Q317+2,Q317)</f>
        <v>3.6999999999999997</v>
      </c>
      <c r="S317" s="72">
        <f t="shared" ca="1" si="171"/>
        <v>264224</v>
      </c>
      <c r="T317" s="72">
        <f t="shared" ca="1" si="172"/>
        <v>3754158.9999999995</v>
      </c>
      <c r="U317" s="72">
        <f t="shared" ca="1" si="144"/>
        <v>3754158.9999999995</v>
      </c>
      <c r="V317" s="72">
        <f t="shared" ca="1" si="145"/>
        <v>0.58993789186711754</v>
      </c>
      <c r="W317" s="72">
        <f ca="1">(Coef!$J$9/(1+Coef!$J$8*(COS(V317))^2)^0.5)*Coef!$J$6</f>
        <v>6382200.4236380393</v>
      </c>
      <c r="X317" s="72">
        <f t="shared" ca="1" si="146"/>
        <v>-3</v>
      </c>
      <c r="Y317" s="72">
        <f t="shared" ca="1" si="147"/>
        <v>-3.6942744562948222E-2</v>
      </c>
      <c r="Z317" s="72">
        <f t="shared" ca="1" si="148"/>
        <v>0.92455868821573428</v>
      </c>
      <c r="AA317" s="72">
        <f t="shared" ca="1" si="149"/>
        <v>0.63842611400595062</v>
      </c>
      <c r="AB317" s="72">
        <f t="shared" ca="1" si="150"/>
        <v>1.0522172359749846</v>
      </c>
      <c r="AC317" s="72">
        <f t="shared" ca="1" si="151"/>
        <v>0.94876945548272618</v>
      </c>
      <c r="AD317" s="72">
        <f t="shared" ca="1" si="152"/>
        <v>1.7282310577085298</v>
      </c>
      <c r="AE317" s="72">
        <f ca="1">Coef!$J$6*Coef!$J$9*(V317-(Coef!$J$10*AB317)+(Coef!$J$11*AC317)-(Coef!$J$12*AD317))</f>
        <v>3740086.2057108488</v>
      </c>
      <c r="AF317" s="72">
        <f t="shared" ca="1" si="153"/>
        <v>2.205006636430393E-3</v>
      </c>
      <c r="AG317" s="72">
        <f ca="1">((Coef!$J$8*Y317^2)/2)*(COS(V317))^2</f>
        <v>3.1756449826939953E-6</v>
      </c>
      <c r="AH317" s="72">
        <f t="shared" ca="1" si="154"/>
        <v>-3.6942705457267751E-2</v>
      </c>
      <c r="AI317" s="72">
        <f t="shared" ca="1" si="155"/>
        <v>0.59214289150122967</v>
      </c>
      <c r="AJ317" s="72">
        <f t="shared" ca="1" si="156"/>
        <v>-3.6951109039942476E-2</v>
      </c>
      <c r="AK317" s="72">
        <f t="shared" ca="1" si="157"/>
        <v>-4.4503602959791888E-2</v>
      </c>
      <c r="AL317" s="72">
        <f t="shared" ca="1" si="158"/>
        <v>0.59168420971192937</v>
      </c>
      <c r="AM317" s="72">
        <f ca="1">V317+(1+Coef!$J$8*(COS(V317))^2-(3/2)*Coef!$J$8*SIN(V317)*COS(V317)*(AL317-V317))*(AL317-V317)</f>
        <v>0.5916923223976015</v>
      </c>
      <c r="AN317" s="34" t="str">
        <f t="shared" ca="1" si="159"/>
        <v>30 264224 3754159 N</v>
      </c>
      <c r="AO317" s="33">
        <f t="shared" ca="1" si="160"/>
        <v>33.901472843676601</v>
      </c>
      <c r="AP317" s="33">
        <f t="shared" ca="1" si="161"/>
        <v>-5.549868622721994</v>
      </c>
      <c r="AQ317" s="72">
        <f ca="1">'MGRS to Dist'!BP317</f>
        <v>1202.1330797080698</v>
      </c>
      <c r="AR317" s="72">
        <f ca="1">'MGRS to Dist'!BT317</f>
        <v>240.49813973378934</v>
      </c>
      <c r="AS317" s="72">
        <f ca="1">'MGRS to Dist'!BU317</f>
        <v>60.491822762135996</v>
      </c>
      <c r="AT317" s="72">
        <f ca="1">'MGRS to Dist'!BV317</f>
        <v>240.49182276213605</v>
      </c>
    </row>
    <row r="318" spans="2:46" ht="16.5" customHeight="1">
      <c r="B318" s="43" t="s">
        <v>576</v>
      </c>
      <c r="C318" s="72" t="str">
        <f t="shared" si="162"/>
        <v>30STC6400054054</v>
      </c>
      <c r="D318" s="72">
        <f t="array" aca="1" ref="D318" ca="1">MATCH(TRUE,ISERROR(VALUE(MID(C318,ROW(INDIRECT("1:"&amp;LEN(C318))),1))),0)</f>
        <v>3</v>
      </c>
      <c r="E318" s="72">
        <f t="shared" ca="1" si="163"/>
        <v>30</v>
      </c>
      <c r="F318" s="72" t="str">
        <f t="shared" ca="1" si="164"/>
        <v>S</v>
      </c>
      <c r="G318" s="72" t="str">
        <f t="shared" ca="1" si="165"/>
        <v>T</v>
      </c>
      <c r="H318" s="72" t="str">
        <f t="shared" ca="1" si="166"/>
        <v>C</v>
      </c>
      <c r="I318" s="72">
        <f t="shared" ca="1" si="167"/>
        <v>10</v>
      </c>
      <c r="J318" s="72">
        <f t="shared" ca="1" si="168"/>
        <v>64000</v>
      </c>
      <c r="K318" s="72">
        <f t="shared" ca="1" si="169"/>
        <v>54054</v>
      </c>
      <c r="L318" s="72">
        <f t="shared" ca="1" si="170"/>
        <v>176.80604746885038</v>
      </c>
      <c r="M318" s="72">
        <f ca="1">VLOOKUP(G318,Coef!$C$2:$F$25,4)</f>
        <v>2</v>
      </c>
      <c r="N318" s="31">
        <f ca="1">VLOOKUP(F318,Coef!$C$4:$D$23,2)</f>
        <v>15</v>
      </c>
      <c r="O318" s="31">
        <f ca="1">MOD(VLOOKUP(H318,Coef!$C$2:$G$21,5)+MOD(E318+1,2)*15,20)</f>
        <v>18</v>
      </c>
      <c r="P318" s="31">
        <f ca="1">VLOOKUP(N318,Coef!$A$27:$B$46,2)</f>
        <v>3.56</v>
      </c>
      <c r="Q318" s="31">
        <f ca="1">VLOOKUP(N318,Coef!$A$27:$C$46,3)+O318/10-0.1</f>
        <v>3.6999999999999997</v>
      </c>
      <c r="R318" s="31">
        <f ca="1">IF(Q318+0.1&lt;P318,Q318+2,Q318)</f>
        <v>3.6999999999999997</v>
      </c>
      <c r="S318" s="72">
        <f t="shared" ca="1" si="171"/>
        <v>264000</v>
      </c>
      <c r="T318" s="72">
        <f t="shared" ca="1" si="172"/>
        <v>3754053.9999999995</v>
      </c>
      <c r="U318" s="72">
        <f t="shared" ca="1" si="144"/>
        <v>3754053.9999999995</v>
      </c>
      <c r="V318" s="72">
        <f t="shared" ca="1" si="145"/>
        <v>0.58992139190570247</v>
      </c>
      <c r="W318" s="72">
        <f ca="1">(Coef!$J$9/(1+Coef!$J$8*(COS(V318))^2)^0.5)*Coef!$J$6</f>
        <v>6382200.0970758321</v>
      </c>
      <c r="X318" s="72">
        <f t="shared" ca="1" si="146"/>
        <v>-3</v>
      </c>
      <c r="Y318" s="72">
        <f t="shared" ca="1" si="147"/>
        <v>-3.6977844067930338E-2</v>
      </c>
      <c r="Z318" s="72">
        <f t="shared" ca="1" si="148"/>
        <v>0.92454611343252791</v>
      </c>
      <c r="AA318" s="72">
        <f t="shared" ca="1" si="149"/>
        <v>0.63843153489265503</v>
      </c>
      <c r="AB318" s="72">
        <f t="shared" ca="1" si="150"/>
        <v>1.0521944486219663</v>
      </c>
      <c r="AC318" s="72">
        <f t="shared" ca="1" si="151"/>
        <v>0.94875372018963855</v>
      </c>
      <c r="AD318" s="72">
        <f t="shared" ca="1" si="152"/>
        <v>1.7282093264044713</v>
      </c>
      <c r="AE318" s="72">
        <f ca="1">Coef!$J$6*Coef!$J$9*(V318-(Coef!$J$10*AB318)+(Coef!$J$11*AC318)-(Coef!$J$12*AD318))</f>
        <v>3739981.3874569172</v>
      </c>
      <c r="AF318" s="72">
        <f t="shared" ca="1" si="153"/>
        <v>2.2049782722309281E-3</v>
      </c>
      <c r="AG318" s="72">
        <f ca="1">((Coef!$J$8*Y318^2)/2)*(COS(V318))^2</f>
        <v>3.1817525351634444E-6</v>
      </c>
      <c r="AH318" s="72">
        <f t="shared" ca="1" si="154"/>
        <v>-3.6977804849813972E-2</v>
      </c>
      <c r="AI318" s="72">
        <f t="shared" ca="1" si="155"/>
        <v>0.59212636316223821</v>
      </c>
      <c r="AJ318" s="72">
        <f t="shared" ca="1" si="156"/>
        <v>-3.6986232409165987E-2</v>
      </c>
      <c r="AK318" s="72">
        <f t="shared" ca="1" si="157"/>
        <v>-4.4545354741028463E-2</v>
      </c>
      <c r="AL318" s="72">
        <f t="shared" ca="1" si="158"/>
        <v>0.59166682639567814</v>
      </c>
      <c r="AM318" s="72">
        <f ca="1">V318+(1+Coef!$J$8*(COS(V318))^2-(3/2)*Coef!$J$8*SIN(V318)*COS(V318)*(AL318-V318))*(AL318-V318)</f>
        <v>0.59167493516449132</v>
      </c>
      <c r="AN318" s="34" t="str">
        <f t="shared" ca="1" si="159"/>
        <v>30 264000 3754054 N</v>
      </c>
      <c r="AO318" s="33">
        <f t="shared" ca="1" si="160"/>
        <v>33.900476628601972</v>
      </c>
      <c r="AP318" s="33">
        <f t="shared" ca="1" si="161"/>
        <v>-5.5522608235740032</v>
      </c>
      <c r="AQ318" s="72">
        <f ca="1">'MGRS to Dist'!BP318</f>
        <v>247.31761529174224</v>
      </c>
      <c r="AR318" s="72">
        <f ca="1">'MGRS to Dist'!BT318</f>
        <v>243.35606449612143</v>
      </c>
      <c r="AS318" s="72">
        <f ca="1">'MGRS to Dist'!BU318</f>
        <v>63.354730224048275</v>
      </c>
      <c r="AT318" s="72">
        <f ca="1">'MGRS to Dist'!BV318</f>
        <v>243.35473022404824</v>
      </c>
    </row>
    <row r="319" spans="2:46" ht="16.5" customHeight="1">
      <c r="B319" s="43" t="s">
        <v>577</v>
      </c>
      <c r="C319" s="72" t="str">
        <f t="shared" si="162"/>
        <v>29SPT3427201743</v>
      </c>
      <c r="D319" s="72">
        <f t="array" aca="1" ref="D319" ca="1">MATCH(TRUE,ISERROR(VALUE(MID(C319,ROW(INDIRECT("1:"&amp;LEN(C319))),1))),0)</f>
        <v>3</v>
      </c>
      <c r="E319" s="72">
        <f t="shared" ca="1" si="163"/>
        <v>29</v>
      </c>
      <c r="F319" s="72" t="str">
        <f t="shared" ca="1" si="164"/>
        <v>S</v>
      </c>
      <c r="G319" s="72" t="str">
        <f t="shared" ca="1" si="165"/>
        <v>P</v>
      </c>
      <c r="H319" s="72" t="str">
        <f t="shared" ca="1" si="166"/>
        <v>T</v>
      </c>
      <c r="I319" s="72">
        <f t="shared" ca="1" si="167"/>
        <v>10</v>
      </c>
      <c r="J319" s="72">
        <f t="shared" ca="1" si="168"/>
        <v>34272</v>
      </c>
      <c r="K319" s="72">
        <f t="shared" ca="1" si="169"/>
        <v>1743</v>
      </c>
      <c r="L319" s="72">
        <f t="shared" ca="1" si="170"/>
        <v>170.80604746885038</v>
      </c>
      <c r="M319" s="72">
        <f ca="1">VLOOKUP(G319,Coef!$C$2:$F$25,4)</f>
        <v>6</v>
      </c>
      <c r="N319" s="31">
        <f ca="1">VLOOKUP(F319,Coef!$C$4:$D$23,2)</f>
        <v>15</v>
      </c>
      <c r="O319" s="31">
        <f ca="1">MOD(VLOOKUP(H319,Coef!$C$2:$G$21,5)+MOD(E319+1,2)*15,20)</f>
        <v>18</v>
      </c>
      <c r="P319" s="31">
        <f ca="1">VLOOKUP(N319,Coef!$A$27:$B$46,2)</f>
        <v>3.56</v>
      </c>
      <c r="Q319" s="31">
        <f ca="1">VLOOKUP(N319,Coef!$A$27:$C$46,3)+O319/10-0.1</f>
        <v>3.6999999999999997</v>
      </c>
      <c r="R319" s="31">
        <f ca="1">IF(Q319+0.1&lt;P319,Q319+2,Q319)</f>
        <v>3.6999999999999997</v>
      </c>
      <c r="S319" s="72">
        <f t="shared" ca="1" si="171"/>
        <v>634272</v>
      </c>
      <c r="T319" s="72">
        <f t="shared" ca="1" si="172"/>
        <v>3701742.9999999995</v>
      </c>
      <c r="U319" s="72">
        <f t="shared" ca="1" si="144"/>
        <v>3701742.9999999995</v>
      </c>
      <c r="V319" s="72">
        <f t="shared" ca="1" si="145"/>
        <v>0.58170111112871326</v>
      </c>
      <c r="W319" s="72">
        <f ca="1">(Coef!$J$9/(1+Coef!$J$8*(COS(V319))^2)^0.5)*Coef!$J$6</f>
        <v>6382037.9696231205</v>
      </c>
      <c r="X319" s="72">
        <f t="shared" ca="1" si="146"/>
        <v>-9</v>
      </c>
      <c r="Y319" s="72">
        <f t="shared" ca="1" si="147"/>
        <v>2.1039047501613218E-2</v>
      </c>
      <c r="Z319" s="72">
        <f t="shared" ca="1" si="148"/>
        <v>0.91815644193973101</v>
      </c>
      <c r="AA319" s="72">
        <f t="shared" ca="1" si="149"/>
        <v>0.64097330136434227</v>
      </c>
      <c r="AB319" s="72">
        <f t="shared" ca="1" si="150"/>
        <v>1.0407793320985788</v>
      </c>
      <c r="AC319" s="72">
        <f t="shared" ca="1" si="151"/>
        <v>0.94082782441501966</v>
      </c>
      <c r="AD319" s="72">
        <f t="shared" ca="1" si="152"/>
        <v>1.7172027901850553</v>
      </c>
      <c r="AE319" s="72">
        <f ca="1">Coef!$J$6*Coef!$J$9*(V319-(Coef!$J$10*AB319)+(Coef!$J$11*AC319)-(Coef!$J$12*AD319))</f>
        <v>3687762.9294884261</v>
      </c>
      <c r="AF319" s="72">
        <f t="shared" ca="1" si="153"/>
        <v>2.1905338981239291E-3</v>
      </c>
      <c r="AG319" s="72">
        <f ca="1">((Coef!$J$8*Y319^2)/2)*(COS(V319))^2</f>
        <v>1.0412928224461239E-6</v>
      </c>
      <c r="AH319" s="72">
        <f t="shared" ca="1" si="154"/>
        <v>2.1039040199010168E-2</v>
      </c>
      <c r="AI319" s="72">
        <f t="shared" ca="1" si="155"/>
        <v>0.58389164274584993</v>
      </c>
      <c r="AJ319" s="72">
        <f t="shared" ca="1" si="156"/>
        <v>2.1040592357739474E-2</v>
      </c>
      <c r="AK319" s="72">
        <f t="shared" ca="1" si="157"/>
        <v>2.5213398447003588E-2</v>
      </c>
      <c r="AL319" s="72">
        <f t="shared" ca="1" si="158"/>
        <v>0.58374544033158926</v>
      </c>
      <c r="AM319" s="72">
        <f ca="1">V319+(1+Coef!$J$8*(COS(V319))^2-(3/2)*Coef!$J$8*SIN(V319)*COS(V319)*(AL319-V319))*(AL319-V319)</f>
        <v>0.58375503930748129</v>
      </c>
      <c r="AN319" s="34" t="str">
        <f t="shared" ca="1" si="159"/>
        <v>29 634272 3701743 N</v>
      </c>
      <c r="AO319" s="33">
        <f t="shared" ca="1" si="160"/>
        <v>33.446700021812156</v>
      </c>
      <c r="AP319" s="33">
        <f t="shared" ca="1" si="161"/>
        <v>-7.5553786818049904</v>
      </c>
      <c r="AQ319" s="72">
        <f ca="1">'MGRS to Dist'!BP319</f>
        <v>192456.57339061008</v>
      </c>
      <c r="AR319" s="72">
        <f ca="1">'MGRS to Dist'!BT319</f>
        <v>255.32939988032035</v>
      </c>
      <c r="AS319" s="72">
        <f ca="1">'MGRS to Dist'!BU319</f>
        <v>74.218662364121158</v>
      </c>
      <c r="AT319" s="72">
        <f ca="1">'MGRS to Dist'!BV319</f>
        <v>254.2186623641212</v>
      </c>
    </row>
    <row r="320" spans="2:46" ht="16.5" customHeight="1">
      <c r="B320" s="43" t="s">
        <v>578</v>
      </c>
      <c r="C320" s="72" t="str">
        <f t="shared" si="162"/>
        <v>30SUB3672417152</v>
      </c>
      <c r="D320" s="72">
        <f t="array" aca="1" ref="D320" ca="1">MATCH(TRUE,ISERROR(VALUE(MID(C320,ROW(INDIRECT("1:"&amp;LEN(C320))),1))),0)</f>
        <v>3</v>
      </c>
      <c r="E320" s="72">
        <f t="shared" ca="1" si="163"/>
        <v>30</v>
      </c>
      <c r="F320" s="72" t="str">
        <f t="shared" ca="1" si="164"/>
        <v>S</v>
      </c>
      <c r="G320" s="72" t="str">
        <f t="shared" ca="1" si="165"/>
        <v>U</v>
      </c>
      <c r="H320" s="72" t="str">
        <f t="shared" ca="1" si="166"/>
        <v>B</v>
      </c>
      <c r="I320" s="72">
        <f t="shared" ca="1" si="167"/>
        <v>10</v>
      </c>
      <c r="J320" s="72">
        <f t="shared" ca="1" si="168"/>
        <v>36724</v>
      </c>
      <c r="K320" s="72">
        <f t="shared" ca="1" si="169"/>
        <v>17152</v>
      </c>
      <c r="L320" s="72">
        <f t="shared" ca="1" si="170"/>
        <v>176.80604746885038</v>
      </c>
      <c r="M320" s="72">
        <f ca="1">VLOOKUP(G320,Coef!$C$2:$F$25,4)</f>
        <v>3</v>
      </c>
      <c r="N320" s="31">
        <f ca="1">VLOOKUP(F320,Coef!$C$4:$D$23,2)</f>
        <v>15</v>
      </c>
      <c r="O320" s="31">
        <f ca="1">MOD(VLOOKUP(H320,Coef!$C$2:$G$21,5)+MOD(E320+1,2)*15,20)</f>
        <v>17</v>
      </c>
      <c r="P320" s="31">
        <f ca="1">VLOOKUP(N320,Coef!$A$27:$B$46,2)</f>
        <v>3.56</v>
      </c>
      <c r="Q320" s="31">
        <f ca="1">VLOOKUP(N320,Coef!$A$27:$C$46,3)+O320/10-0.1</f>
        <v>3.6</v>
      </c>
      <c r="R320" s="31">
        <f ca="1">IF(Q320+0.1&lt;P320,Q320+2,Q320)</f>
        <v>3.6</v>
      </c>
      <c r="S320" s="72">
        <f t="shared" ca="1" si="171"/>
        <v>336724</v>
      </c>
      <c r="T320" s="72">
        <f t="shared" ca="1" si="172"/>
        <v>3617152</v>
      </c>
      <c r="U320" s="72">
        <f t="shared" ca="1" si="144"/>
        <v>3617152</v>
      </c>
      <c r="V320" s="72">
        <f t="shared" ca="1" si="145"/>
        <v>0.5684082707852619</v>
      </c>
      <c r="W320" s="72">
        <f ca="1">(Coef!$J$9/(1+Coef!$J$8*(COS(V320))^2)^0.5)*Coef!$J$6</f>
        <v>6381778.2668700414</v>
      </c>
      <c r="X320" s="72">
        <f t="shared" ca="1" si="146"/>
        <v>-3</v>
      </c>
      <c r="Y320" s="72">
        <f t="shared" ca="1" si="147"/>
        <v>-2.5584718423643869E-2</v>
      </c>
      <c r="Z320" s="72">
        <f t="shared" ca="1" si="148"/>
        <v>0.90729949939038768</v>
      </c>
      <c r="AA320" s="72">
        <f t="shared" ca="1" si="149"/>
        <v>0.64440265562297194</v>
      </c>
      <c r="AB320" s="72">
        <f t="shared" ca="1" si="150"/>
        <v>1.0220580204804557</v>
      </c>
      <c r="AC320" s="72">
        <f t="shared" ca="1" si="151"/>
        <v>0.92764417926608467</v>
      </c>
      <c r="AD320" s="72">
        <f t="shared" ca="1" si="152"/>
        <v>1.6986343476742769</v>
      </c>
      <c r="AE320" s="72">
        <f ca="1">Coef!$J$6*Coef!$J$9*(V320-(Coef!$J$10*AB320)+(Coef!$J$11*AC320)-(Coef!$J$12*AD320))</f>
        <v>3603329.9553068196</v>
      </c>
      <c r="AF320" s="72">
        <f t="shared" ca="1" si="153"/>
        <v>2.1658610053776461E-3</v>
      </c>
      <c r="AG320" s="72">
        <f ca="1">((Coef!$J$8*Y320^2)/2)*(COS(V320))^2</f>
        <v>1.566626273078771E-6</v>
      </c>
      <c r="AH320" s="72">
        <f t="shared" ca="1" si="154"/>
        <v>-2.5584705063079846E-2</v>
      </c>
      <c r="AI320" s="72">
        <f t="shared" ca="1" si="155"/>
        <v>0.57057412839754484</v>
      </c>
      <c r="AJ320" s="72">
        <f t="shared" ca="1" si="156"/>
        <v>-2.5587496348249417E-2</v>
      </c>
      <c r="AK320" s="72">
        <f t="shared" ca="1" si="157"/>
        <v>-3.0394355356491556E-2</v>
      </c>
      <c r="AL320" s="72">
        <f t="shared" ca="1" si="158"/>
        <v>0.57036415293587084</v>
      </c>
      <c r="AM320" s="72">
        <f ca="1">V320+(1+Coef!$J$8*(COS(V320))^2-(3/2)*Coef!$J$8*SIN(V320)*COS(V320)*(AL320-V320))*(AL320-V320)</f>
        <v>0.57037349756802891</v>
      </c>
      <c r="AN320" s="34" t="str">
        <f t="shared" ca="1" si="159"/>
        <v>30 336724 3617152 N</v>
      </c>
      <c r="AO320" s="33">
        <f t="shared" ca="1" si="160"/>
        <v>32.679994156763378</v>
      </c>
      <c r="AP320" s="33">
        <f t="shared" ca="1" si="161"/>
        <v>-4.741468282947813</v>
      </c>
      <c r="AQ320" s="72">
        <f ca="1">'MGRS to Dist'!BP320</f>
        <v>276184.19148837205</v>
      </c>
      <c r="AR320" s="72">
        <f ca="1">'MGRS to Dist'!BT320</f>
        <v>107.23898603590396</v>
      </c>
      <c r="AS320" s="72">
        <f ca="1">'MGRS to Dist'!BU320</f>
        <v>-71.225589149212965</v>
      </c>
      <c r="AT320" s="72">
        <f ca="1">'MGRS to Dist'!BV320</f>
        <v>108.77441085078704</v>
      </c>
    </row>
    <row r="321" spans="2:46" ht="16.5" customHeight="1">
      <c r="B321" s="43" t="s">
        <v>579</v>
      </c>
      <c r="C321" s="72" t="str">
        <f t="shared" si="162"/>
        <v>30SUB3510019305</v>
      </c>
      <c r="D321" s="72">
        <f t="array" aca="1" ref="D321" ca="1">MATCH(TRUE,ISERROR(VALUE(MID(C321,ROW(INDIRECT("1:"&amp;LEN(C321))),1))),0)</f>
        <v>3</v>
      </c>
      <c r="E321" s="72">
        <f t="shared" ca="1" si="163"/>
        <v>30</v>
      </c>
      <c r="F321" s="72" t="str">
        <f t="shared" ca="1" si="164"/>
        <v>S</v>
      </c>
      <c r="G321" s="72" t="str">
        <f t="shared" ca="1" si="165"/>
        <v>U</v>
      </c>
      <c r="H321" s="72" t="str">
        <f t="shared" ca="1" si="166"/>
        <v>B</v>
      </c>
      <c r="I321" s="72">
        <f t="shared" ca="1" si="167"/>
        <v>10</v>
      </c>
      <c r="J321" s="72">
        <f t="shared" ca="1" si="168"/>
        <v>35100</v>
      </c>
      <c r="K321" s="72">
        <f t="shared" ca="1" si="169"/>
        <v>19305</v>
      </c>
      <c r="L321" s="72">
        <f t="shared" ca="1" si="170"/>
        <v>176.80604746885038</v>
      </c>
      <c r="M321" s="72">
        <f ca="1">VLOOKUP(G321,Coef!$C$2:$F$25,4)</f>
        <v>3</v>
      </c>
      <c r="N321" s="31">
        <f ca="1">VLOOKUP(F321,Coef!$C$4:$D$23,2)</f>
        <v>15</v>
      </c>
      <c r="O321" s="31">
        <f ca="1">MOD(VLOOKUP(H321,Coef!$C$2:$G$21,5)+MOD(E321+1,2)*15,20)</f>
        <v>17</v>
      </c>
      <c r="P321" s="31">
        <f ca="1">VLOOKUP(N321,Coef!$A$27:$B$46,2)</f>
        <v>3.56</v>
      </c>
      <c r="Q321" s="31">
        <f ca="1">VLOOKUP(N321,Coef!$A$27:$C$46,3)+O321/10-0.1</f>
        <v>3.6</v>
      </c>
      <c r="R321" s="31">
        <f ca="1">IF(Q321+0.1&lt;P321,Q321+2,Q321)</f>
        <v>3.6</v>
      </c>
      <c r="S321" s="72">
        <f t="shared" ca="1" si="171"/>
        <v>335100</v>
      </c>
      <c r="T321" s="72">
        <f t="shared" ca="1" si="172"/>
        <v>3619305</v>
      </c>
      <c r="U321" s="72">
        <f t="shared" ca="1" si="144"/>
        <v>3619305</v>
      </c>
      <c r="V321" s="72">
        <f t="shared" ca="1" si="145"/>
        <v>0.56874659856551579</v>
      </c>
      <c r="W321" s="72">
        <f ca="1">(Coef!$J$9/(1+Coef!$J$8*(COS(V321))^2)^0.5)*Coef!$J$6</f>
        <v>6381784.8377324566</v>
      </c>
      <c r="X321" s="72">
        <f t="shared" ca="1" si="146"/>
        <v>-3</v>
      </c>
      <c r="Y321" s="72">
        <f t="shared" ca="1" si="147"/>
        <v>-2.583916634497371E-2</v>
      </c>
      <c r="Z321" s="72">
        <f t="shared" ca="1" si="148"/>
        <v>0.90758381515918995</v>
      </c>
      <c r="AA321" s="72">
        <f t="shared" ca="1" si="149"/>
        <v>0.64432594897473461</v>
      </c>
      <c r="AB321" s="72">
        <f t="shared" ca="1" si="150"/>
        <v>1.0225385061451107</v>
      </c>
      <c r="AC321" s="72">
        <f t="shared" ca="1" si="151"/>
        <v>0.92798536685251665</v>
      </c>
      <c r="AD321" s="72">
        <f t="shared" ca="1" si="152"/>
        <v>1.6991188947877989</v>
      </c>
      <c r="AE321" s="72">
        <f ca="1">Coef!$J$6*Coef!$J$9*(V321-(Coef!$J$10*AB321)+(Coef!$J$11*AC321)-(Coef!$J$12*AD321))</f>
        <v>3605478.8056611582</v>
      </c>
      <c r="AF321" s="72">
        <f t="shared" ca="1" si="153"/>
        <v>2.1665090081216969E-3</v>
      </c>
      <c r="AG321" s="72">
        <f ca="1">((Coef!$J$8*Y321^2)/2)*(COS(V321))^2</f>
        <v>1.5972516563744238E-6</v>
      </c>
      <c r="AH321" s="72">
        <f t="shared" ca="1" si="154"/>
        <v>-2.5839152587756629E-2</v>
      </c>
      <c r="AI321" s="72">
        <f t="shared" ca="1" si="155"/>
        <v>0.57091310411317742</v>
      </c>
      <c r="AJ321" s="72">
        <f t="shared" ca="1" si="156"/>
        <v>-2.5842027986293648E-2</v>
      </c>
      <c r="AK321" s="72">
        <f t="shared" ca="1" si="157"/>
        <v>-3.0703191235893032E-2</v>
      </c>
      <c r="AL321" s="72">
        <f t="shared" ca="1" si="158"/>
        <v>0.57069877307492933</v>
      </c>
      <c r="AM321" s="72">
        <f ca="1">V321+(1+Coef!$J$8*(COS(V321))^2-(3/2)*Coef!$J$8*SIN(V321)*COS(V321)*(AL321-V321))*(AL321-V321)</f>
        <v>0.57070809598151395</v>
      </c>
      <c r="AN321" s="34" t="str">
        <f t="shared" ca="1" si="159"/>
        <v>30 335100 3619305 N</v>
      </c>
      <c r="AO321" s="33">
        <f t="shared" ca="1" si="160"/>
        <v>32.699165233687843</v>
      </c>
      <c r="AP321" s="33">
        <f t="shared" ca="1" si="161"/>
        <v>-4.7591632753997288</v>
      </c>
      <c r="AQ321" s="72">
        <f ca="1">'MGRS to Dist'!BP321</f>
        <v>2696.9935299106978</v>
      </c>
      <c r="AR321" s="72">
        <f ca="1">'MGRS to Dist'!BT321</f>
        <v>322.1643953865796</v>
      </c>
      <c r="AS321" s="72">
        <f ca="1">'MGRS to Dist'!BU321</f>
        <v>142.15483854628215</v>
      </c>
      <c r="AT321" s="72">
        <f ca="1">'MGRS to Dist'!BV321</f>
        <v>322.15483854628224</v>
      </c>
    </row>
    <row r="322" spans="2:46" ht="16.5" customHeight="1">
      <c r="B322" s="43" t="s">
        <v>580</v>
      </c>
      <c r="C322" s="72" t="str">
        <f t="shared" si="162"/>
        <v>29RMQ2729086315</v>
      </c>
      <c r="D322" s="72">
        <f t="array" aca="1" ref="D322" ca="1">MATCH(TRUE,ISERROR(VALUE(MID(C322,ROW(INDIRECT("1:"&amp;LEN(C322))),1))),0)</f>
        <v>3</v>
      </c>
      <c r="E322" s="72">
        <f t="shared" ca="1" si="163"/>
        <v>29</v>
      </c>
      <c r="F322" s="72" t="str">
        <f t="shared" ca="1" si="164"/>
        <v>R</v>
      </c>
      <c r="G322" s="72" t="str">
        <f t="shared" ca="1" si="165"/>
        <v>M</v>
      </c>
      <c r="H322" s="72" t="str">
        <f t="shared" ca="1" si="166"/>
        <v>Q</v>
      </c>
      <c r="I322" s="72">
        <f t="shared" ca="1" si="167"/>
        <v>10</v>
      </c>
      <c r="J322" s="72">
        <f t="shared" ca="1" si="168"/>
        <v>27290</v>
      </c>
      <c r="K322" s="72">
        <f t="shared" ca="1" si="169"/>
        <v>86315</v>
      </c>
      <c r="L322" s="72">
        <f t="shared" ca="1" si="170"/>
        <v>170.80604746885038</v>
      </c>
      <c r="M322" s="72">
        <f ca="1">VLOOKUP(G322,Coef!$C$2:$F$25,4)</f>
        <v>4</v>
      </c>
      <c r="N322" s="31">
        <f ca="1">VLOOKUP(F322,Coef!$C$4:$D$23,2)</f>
        <v>14</v>
      </c>
      <c r="O322" s="31">
        <f ca="1">MOD(VLOOKUP(H322,Coef!$C$2:$G$21,5)+MOD(E322+1,2)*15,20)</f>
        <v>15</v>
      </c>
      <c r="P322" s="31">
        <f ca="1">VLOOKUP(N322,Coef!$A$27:$B$46,2)</f>
        <v>2.67</v>
      </c>
      <c r="Q322" s="31">
        <f ca="1">VLOOKUP(N322,Coef!$A$27:$C$46,3)+O322/10-0.1</f>
        <v>3.4</v>
      </c>
      <c r="R322" s="31">
        <f ca="1">IF(Q322+0.1&lt;P322,Q322+2,Q322)</f>
        <v>3.4</v>
      </c>
      <c r="S322" s="72">
        <f t="shared" ca="1" si="171"/>
        <v>427290</v>
      </c>
      <c r="T322" s="72">
        <f t="shared" ca="1" si="172"/>
        <v>3486315</v>
      </c>
      <c r="U322" s="72">
        <f t="shared" ref="U322:U385" ca="1" si="173">IF(N322&lt;11,T322-10000000,T322)</f>
        <v>3486315</v>
      </c>
      <c r="V322" s="72">
        <f t="shared" ca="1" si="145"/>
        <v>0.54784821886465385</v>
      </c>
      <c r="W322" s="72">
        <f ca="1">(Coef!$J$9/(1+Coef!$J$8*(COS(V322))^2)^0.5)*Coef!$J$6</f>
        <v>6381382.9741237909</v>
      </c>
      <c r="X322" s="72">
        <f t="shared" ca="1" si="146"/>
        <v>-9</v>
      </c>
      <c r="Y322" s="72">
        <f t="shared" ca="1" si="147"/>
        <v>-1.139408186200948E-2</v>
      </c>
      <c r="Z322" s="72">
        <f t="shared" ca="1" si="148"/>
        <v>0.88924703407649386</v>
      </c>
      <c r="AA322" s="72">
        <f t="shared" ca="1" si="149"/>
        <v>0.64800644106747596</v>
      </c>
      <c r="AB322" s="72">
        <f t="shared" ca="1" si="150"/>
        <v>0.99247173590290072</v>
      </c>
      <c r="AC322" s="72">
        <f t="shared" ca="1" si="151"/>
        <v>0.90635541219404459</v>
      </c>
      <c r="AD322" s="72">
        <f t="shared" ca="1" si="152"/>
        <v>1.6679960639770595</v>
      </c>
      <c r="AE322" s="72">
        <f ca="1">Coef!$J$6*Coef!$J$9*(V322-(Coef!$J$10*AB322)+(Coef!$J$11*AC322)-(Coef!$J$12*AD322))</f>
        <v>3472757.5026811021</v>
      </c>
      <c r="AF322" s="72">
        <f t="shared" ca="1" si="153"/>
        <v>2.1245390495873511E-3</v>
      </c>
      <c r="AG322" s="72">
        <f ca="1">((Coef!$J$8*Y322^2)/2)*(COS(V322))^2</f>
        <v>3.187961296109995E-7</v>
      </c>
      <c r="AH322" s="72">
        <f t="shared" ca="1" si="154"/>
        <v>-1.1394080651213081E-2</v>
      </c>
      <c r="AI322" s="72">
        <f t="shared" ca="1" si="155"/>
        <v>0.54997275723694639</v>
      </c>
      <c r="AJ322" s="72">
        <f t="shared" ca="1" si="156"/>
        <v>-1.1394327192373821E-2</v>
      </c>
      <c r="AK322" s="72">
        <f t="shared" ca="1" si="157"/>
        <v>-1.3364376302673829E-2</v>
      </c>
      <c r="AL322" s="72">
        <f t="shared" ca="1" si="158"/>
        <v>0.54993296409320658</v>
      </c>
      <c r="AM322" s="72">
        <f ca="1">V322+(1+Coef!$J$8*(COS(V322))^2-(3/2)*Coef!$J$8*SIN(V322)*COS(V322)*(AL322-V322))*(AL322-V322)</f>
        <v>0.54994318308206158</v>
      </c>
      <c r="AN322" s="34" t="str">
        <f t="shared" ca="1" si="159"/>
        <v>29 427290 3486315 N</v>
      </c>
      <c r="AO322" s="33">
        <f t="shared" ca="1" si="160"/>
        <v>31.509423362592464</v>
      </c>
      <c r="AP322" s="33">
        <f t="shared" ca="1" si="161"/>
        <v>-9.7657223579678618</v>
      </c>
      <c r="AQ322" s="72">
        <f ca="1">'MGRS to Dist'!BP322</f>
        <v>490566.06545927294</v>
      </c>
      <c r="AR322" s="72">
        <f ca="1">'MGRS to Dist'!BT322</f>
        <v>255.6701315438888</v>
      </c>
      <c r="AS322" s="72">
        <f ca="1">'MGRS to Dist'!BU322</f>
        <v>73.00797649885817</v>
      </c>
      <c r="AT322" s="72">
        <f ca="1">'MGRS to Dist'!BV322</f>
        <v>253.00797649885817</v>
      </c>
    </row>
    <row r="323" spans="2:46" ht="16.5" customHeight="1">
      <c r="B323" s="43" t="s">
        <v>581</v>
      </c>
      <c r="C323" s="72" t="str">
        <f t="shared" si="162"/>
        <v>30SVD2538982967</v>
      </c>
      <c r="D323" s="72">
        <f t="array" aca="1" ref="D323" ca="1">MATCH(TRUE,ISERROR(VALUE(MID(C323,ROW(INDIRECT("1:"&amp;LEN(C323))),1))),0)</f>
        <v>3</v>
      </c>
      <c r="E323" s="72">
        <f t="shared" ca="1" si="163"/>
        <v>30</v>
      </c>
      <c r="F323" s="72" t="str">
        <f t="shared" ca="1" si="164"/>
        <v>S</v>
      </c>
      <c r="G323" s="72" t="str">
        <f t="shared" ca="1" si="165"/>
        <v>V</v>
      </c>
      <c r="H323" s="72" t="str">
        <f t="shared" ca="1" si="166"/>
        <v>D</v>
      </c>
      <c r="I323" s="72">
        <f t="shared" ca="1" si="167"/>
        <v>10</v>
      </c>
      <c r="J323" s="72">
        <f t="shared" ca="1" si="168"/>
        <v>25389</v>
      </c>
      <c r="K323" s="72">
        <f t="shared" ca="1" si="169"/>
        <v>82967</v>
      </c>
      <c r="L323" s="72">
        <f t="shared" ca="1" si="170"/>
        <v>176.80604746885038</v>
      </c>
      <c r="M323" s="72">
        <f ca="1">VLOOKUP(G323,Coef!$C$2:$F$25,4)</f>
        <v>4</v>
      </c>
      <c r="N323" s="31">
        <f ca="1">VLOOKUP(F323,Coef!$C$4:$D$23,2)</f>
        <v>15</v>
      </c>
      <c r="O323" s="31">
        <f ca="1">MOD(VLOOKUP(H323,Coef!$C$2:$G$21,5)+MOD(E323+1,2)*15,20)</f>
        <v>19</v>
      </c>
      <c r="P323" s="31">
        <f ca="1">VLOOKUP(N323,Coef!$A$27:$B$46,2)</f>
        <v>3.56</v>
      </c>
      <c r="Q323" s="31">
        <f ca="1">VLOOKUP(N323,Coef!$A$27:$C$46,3)+O323/10-0.1</f>
        <v>3.8</v>
      </c>
      <c r="R323" s="31">
        <f ca="1">IF(Q323+0.1&lt;P323,Q323+2,Q323)</f>
        <v>3.8</v>
      </c>
      <c r="S323" s="72">
        <f t="shared" ca="1" si="171"/>
        <v>425389</v>
      </c>
      <c r="T323" s="72">
        <f t="shared" ca="1" si="172"/>
        <v>3882967</v>
      </c>
      <c r="U323" s="72">
        <f t="shared" ca="1" si="173"/>
        <v>3882967</v>
      </c>
      <c r="V323" s="72">
        <f t="shared" ref="V323:V386" ca="1" si="174">U323/(6366197.724*0.9996)</f>
        <v>0.61017910167619061</v>
      </c>
      <c r="W323" s="72">
        <f ca="1">(Coef!$J$9/(1+Coef!$J$8*(COS(V323))^2)^0.5)*Coef!$J$6</f>
        <v>6382604.3046239084</v>
      </c>
      <c r="X323" s="72">
        <f t="shared" ref="X323:X386" ca="1" si="175">6*E323-183</f>
        <v>-3</v>
      </c>
      <c r="Y323" s="72">
        <f t="shared" ref="Y323:Y386" ca="1" si="176">(S323-500000)/W323</f>
        <v>-1.1689742374589586E-2</v>
      </c>
      <c r="Z323" s="72">
        <f t="shared" ref="Z323:Z386" ca="1" si="177">SIN(2*V323)</f>
        <v>0.93922239112704686</v>
      </c>
      <c r="AA323" s="72">
        <f t="shared" ref="AA323:AA386" ca="1" si="178">Z323*(COS(V323))^2</f>
        <v>0.63083310316806096</v>
      </c>
      <c r="AB323" s="72">
        <f t="shared" ref="AB323:AB386" ca="1" si="179">V323+(Z323/2)</f>
        <v>1.079790297239714</v>
      </c>
      <c r="AC323" s="72">
        <f t="shared" ref="AC323:AC386" ca="1" si="180">(3*AB323+AA323)/4</f>
        <v>0.96755099872180073</v>
      </c>
      <c r="AD323" s="72">
        <f t="shared" ref="AD323:AD386" ca="1" si="181">(5*AC323+AA323*(COS(V323))^2)/3</f>
        <v>1.7538189973328171</v>
      </c>
      <c r="AE323" s="72">
        <f ca="1">Coef!$J$6*Coef!$J$9*(V323-(Coef!$J$10*AB323)+(Coef!$J$11*AC323)-(Coef!$J$12*AD323))</f>
        <v>3868683.4337730971</v>
      </c>
      <c r="AF323" s="72">
        <f t="shared" ref="AF323:AF386" ca="1" si="182">(U323-AE323)/W323</f>
        <v>2.2378899811406269E-3</v>
      </c>
      <c r="AG323" s="72">
        <f ca="1">((Coef!$J$8*Y323^2)/2)*(COS(V323))^2</f>
        <v>3.0928110581217803E-7</v>
      </c>
      <c r="AH323" s="72">
        <f t="shared" ref="AH323:AH386" ca="1" si="183">Y323*(1-(AG323/3))</f>
        <v>-1.1689741169450771E-2</v>
      </c>
      <c r="AI323" s="72">
        <f t="shared" ref="AI323:AI386" ca="1" si="184">AF323*(1-AG323)+V323</f>
        <v>0.6124169909651942</v>
      </c>
      <c r="AJ323" s="72">
        <f t="shared" ref="AJ323:AJ386" ca="1" si="185">(EXP(AH323)-EXP(-AH323))/2</f>
        <v>-1.1690007405219638E-2</v>
      </c>
      <c r="AK323" s="72">
        <f t="shared" ref="AK323:AK386" ca="1" si="186">ATAN(AJ323/COS(AI323))</f>
        <v>-1.4285432215630464E-2</v>
      </c>
      <c r="AL323" s="72">
        <f t="shared" ref="AL323:AL386" ca="1" si="187">ATAN(COS(AK323)*TAN(AI323))</f>
        <v>0.61236899463224592</v>
      </c>
      <c r="AM323" s="72">
        <f ca="1">V323+(1+Coef!$J$8*(COS(V323))^2-(3/2)*Coef!$J$8*SIN(V323)*COS(V323)*(AL323-V323))*(AL323-V323)</f>
        <v>0.61237888466648627</v>
      </c>
      <c r="AN323" s="34" t="str">
        <f t="shared" ref="AN323:AN386" ca="1" si="188">E323&amp;" "&amp;RIGHT(S323+1000000,6)&amp;" "&amp;RIGHT(T323+10000000,7)&amp;" "&amp;IF(AO323&lt;0,"S","N")</f>
        <v>30 425389 3882967 N</v>
      </c>
      <c r="AO323" s="33">
        <f t="shared" ref="AO323:AO386" ca="1" si="189">AM323/PI()*180</f>
        <v>35.086725554318264</v>
      </c>
      <c r="AP323" s="33">
        <f t="shared" ref="AP323:AP386" ca="1" si="190">AK323/PI()*180+X323</f>
        <v>-3.8184949744758461</v>
      </c>
      <c r="AQ323" s="72">
        <f ca="1">'MGRS to Dist'!BP323</f>
        <v>681116.84389666445</v>
      </c>
      <c r="AR323" s="72">
        <f ca="1">'MGRS to Dist'!BT323</f>
        <v>52.653567043505973</v>
      </c>
      <c r="AS323" s="72">
        <f ca="1">'MGRS to Dist'!BU323</f>
        <v>-124.07779558540389</v>
      </c>
      <c r="AT323" s="72">
        <f ca="1">'MGRS to Dist'!BV323</f>
        <v>55.922204414596138</v>
      </c>
    </row>
    <row r="324" spans="2:46" ht="16.5" customHeight="1">
      <c r="B324" s="43" t="s">
        <v>582</v>
      </c>
      <c r="C324" s="72" t="str">
        <f t="shared" ref="C324:C387" si="191">SUBSTITUTE(B324," ","")</f>
        <v>30SWD0568535680</v>
      </c>
      <c r="D324" s="72">
        <f t="array" aca="1" ref="D324" ca="1">MATCH(TRUE,ISERROR(VALUE(MID(C324,ROW(INDIRECT("1:"&amp;LEN(C324))),1))),0)</f>
        <v>3</v>
      </c>
      <c r="E324" s="72">
        <f t="shared" ref="E324:E387" ca="1" si="192">VALUE(LEFT(C324,D324-1))</f>
        <v>30</v>
      </c>
      <c r="F324" s="72" t="str">
        <f t="shared" ref="F324:F387" ca="1" si="193">MID(C324,D324,1)</f>
        <v>S</v>
      </c>
      <c r="G324" s="72" t="str">
        <f t="shared" ref="G324:G387" ca="1" si="194">MID(C324,D324+1,1)</f>
        <v>W</v>
      </c>
      <c r="H324" s="72" t="str">
        <f t="shared" ref="H324:H387" ca="1" si="195">MID(C324,D324+2,1)</f>
        <v>D</v>
      </c>
      <c r="I324" s="72">
        <f t="shared" ref="I324:I387" ca="1" si="196">LEN(C324)-D324-2</f>
        <v>10</v>
      </c>
      <c r="J324" s="72">
        <f t="shared" ref="J324:J387" ca="1" si="197">VALUE(LEFT(RIGHT(C324,I324),I324/2))*10^(5-I324/2)</f>
        <v>5685</v>
      </c>
      <c r="K324" s="72">
        <f t="shared" ref="K324:K387" ca="1" si="198">VALUE(RIGHT(C324,I324/2))*10^(5-I324/2)</f>
        <v>35680</v>
      </c>
      <c r="L324" s="72">
        <f t="shared" ref="L324:L387" ca="1" si="199">E324*6-183*PI()/180</f>
        <v>176.80604746885038</v>
      </c>
      <c r="M324" s="72">
        <f ca="1">VLOOKUP(G324,Coef!$C$2:$F$25,4)</f>
        <v>5</v>
      </c>
      <c r="N324" s="31">
        <f ca="1">VLOOKUP(F324,Coef!$C$4:$D$23,2)</f>
        <v>15</v>
      </c>
      <c r="O324" s="31">
        <f ca="1">MOD(VLOOKUP(H324,Coef!$C$2:$G$21,5)+MOD(E324+1,2)*15,20)</f>
        <v>19</v>
      </c>
      <c r="P324" s="31">
        <f ca="1">VLOOKUP(N324,Coef!$A$27:$B$46,2)</f>
        <v>3.56</v>
      </c>
      <c r="Q324" s="31">
        <f ca="1">VLOOKUP(N324,Coef!$A$27:$C$46,3)+O324/10-0.1</f>
        <v>3.8</v>
      </c>
      <c r="R324" s="31">
        <f ca="1">IF(Q324+0.1&lt;P324,Q324+2,Q324)</f>
        <v>3.8</v>
      </c>
      <c r="S324" s="72">
        <f t="shared" ref="S324:S387" ca="1" si="200">M324*100000+J324</f>
        <v>505685</v>
      </c>
      <c r="T324" s="72">
        <f t="shared" ref="T324:T387" ca="1" si="201">R324*1000000+K324</f>
        <v>3835680</v>
      </c>
      <c r="U324" s="72">
        <f t="shared" ca="1" si="173"/>
        <v>3835680</v>
      </c>
      <c r="V324" s="72">
        <f t="shared" ca="1" si="174"/>
        <v>0.60274830476729024</v>
      </c>
      <c r="W324" s="72">
        <f ca="1">(Coef!$J$9/(1+Coef!$J$8*(COS(V324))^2)^0.5)*Coef!$J$6</f>
        <v>6382455.2912164042</v>
      </c>
      <c r="X324" s="72">
        <f t="shared" ca="1" si="175"/>
        <v>-3</v>
      </c>
      <c r="Y324" s="72">
        <f t="shared" ca="1" si="176"/>
        <v>8.9072304318743155E-4</v>
      </c>
      <c r="Z324" s="72">
        <f t="shared" ca="1" si="177"/>
        <v>0.93401673534529028</v>
      </c>
      <c r="AA324" s="72">
        <f t="shared" ca="1" si="178"/>
        <v>0.63383741727945209</v>
      </c>
      <c r="AB324" s="72">
        <f t="shared" ca="1" si="179"/>
        <v>1.0697566724399354</v>
      </c>
      <c r="AC324" s="72">
        <f t="shared" ca="1" si="180"/>
        <v>0.96077685864981455</v>
      </c>
      <c r="AD324" s="72">
        <f t="shared" ca="1" si="181"/>
        <v>1.7446718783160591</v>
      </c>
      <c r="AE324" s="72">
        <f ca="1">Coef!$J$6*Coef!$J$9*(V324-(Coef!$J$10*AB324)+(Coef!$J$11*AC324)-(Coef!$J$12*AD324))</f>
        <v>3821470.9725592323</v>
      </c>
      <c r="AF324" s="72">
        <f t="shared" ca="1" si="182"/>
        <v>2.2262635290720067E-3</v>
      </c>
      <c r="AG324" s="72">
        <f ca="1">((Coef!$J$8*Y324^2)/2)*(COS(V324))^2</f>
        <v>1.8142873104423298E-9</v>
      </c>
      <c r="AH324" s="72">
        <f t="shared" ca="1" si="183"/>
        <v>8.9072304264875568E-4</v>
      </c>
      <c r="AI324" s="72">
        <f t="shared" ca="1" si="184"/>
        <v>0.60497456829232321</v>
      </c>
      <c r="AJ324" s="72">
        <f t="shared" ca="1" si="185"/>
        <v>8.9072316043020683E-4</v>
      </c>
      <c r="AK324" s="72">
        <f t="shared" ca="1" si="186"/>
        <v>1.0829238624931589E-3</v>
      </c>
      <c r="AL324" s="72">
        <f t="shared" ca="1" si="187"/>
        <v>0.60497429399270619</v>
      </c>
      <c r="AM324" s="72">
        <f ca="1">V324+(1+Coef!$J$8*(COS(V324))^2-(3/2)*Coef!$J$8*SIN(V324)*COS(V324)*(AL324-V324))*(AL324-V324)</f>
        <v>0.60498445120811351</v>
      </c>
      <c r="AN324" s="34" t="str">
        <f t="shared" ca="1" si="188"/>
        <v>30 505685 3835680 N</v>
      </c>
      <c r="AO324" s="33">
        <f t="shared" ca="1" si="189"/>
        <v>34.663055725263177</v>
      </c>
      <c r="AP324" s="33">
        <f t="shared" ca="1" si="190"/>
        <v>-2.9379530331451367</v>
      </c>
      <c r="AQ324" s="72">
        <f ca="1">'MGRS to Dist'!BP324</f>
        <v>93220.643265374645</v>
      </c>
      <c r="AR324" s="72">
        <f ca="1">'MGRS to Dist'!BT324</f>
        <v>120.13831930899704</v>
      </c>
      <c r="AS324" s="72">
        <f ca="1">'MGRS to Dist'!BU324</f>
        <v>-59.358188678282517</v>
      </c>
      <c r="AT324" s="72">
        <f ca="1">'MGRS to Dist'!BV324</f>
        <v>120.64181132171746</v>
      </c>
    </row>
    <row r="325" spans="2:46" ht="16.5" customHeight="1">
      <c r="B325" s="43" t="s">
        <v>583</v>
      </c>
      <c r="C325" s="72" t="str">
        <f t="shared" si="191"/>
        <v>29SPT5051930231</v>
      </c>
      <c r="D325" s="72">
        <f t="array" aca="1" ref="D325" ca="1">MATCH(TRUE,ISERROR(VALUE(MID(C325,ROW(INDIRECT("1:"&amp;LEN(C325))),1))),0)</f>
        <v>3</v>
      </c>
      <c r="E325" s="72">
        <f t="shared" ca="1" si="192"/>
        <v>29</v>
      </c>
      <c r="F325" s="72" t="str">
        <f t="shared" ca="1" si="193"/>
        <v>S</v>
      </c>
      <c r="G325" s="72" t="str">
        <f t="shared" ca="1" si="194"/>
        <v>P</v>
      </c>
      <c r="H325" s="72" t="str">
        <f t="shared" ca="1" si="195"/>
        <v>T</v>
      </c>
      <c r="I325" s="72">
        <f t="shared" ca="1" si="196"/>
        <v>10</v>
      </c>
      <c r="J325" s="72">
        <f t="shared" ca="1" si="197"/>
        <v>50519</v>
      </c>
      <c r="K325" s="72">
        <f t="shared" ca="1" si="198"/>
        <v>30231</v>
      </c>
      <c r="L325" s="72">
        <f t="shared" ca="1" si="199"/>
        <v>170.80604746885038</v>
      </c>
      <c r="M325" s="72">
        <f ca="1">VLOOKUP(G325,Coef!$C$2:$F$25,4)</f>
        <v>6</v>
      </c>
      <c r="N325" s="31">
        <f ca="1">VLOOKUP(F325,Coef!$C$4:$D$23,2)</f>
        <v>15</v>
      </c>
      <c r="O325" s="31">
        <f ca="1">MOD(VLOOKUP(H325,Coef!$C$2:$G$21,5)+MOD(E325+1,2)*15,20)</f>
        <v>18</v>
      </c>
      <c r="P325" s="31">
        <f ca="1">VLOOKUP(N325,Coef!$A$27:$B$46,2)</f>
        <v>3.56</v>
      </c>
      <c r="Q325" s="31">
        <f ca="1">VLOOKUP(N325,Coef!$A$27:$C$46,3)+O325/10-0.1</f>
        <v>3.6999999999999997</v>
      </c>
      <c r="R325" s="31">
        <f ca="1">IF(Q325+0.1&lt;P325,Q325+2,Q325)</f>
        <v>3.6999999999999997</v>
      </c>
      <c r="S325" s="72">
        <f t="shared" ca="1" si="200"/>
        <v>650519</v>
      </c>
      <c r="T325" s="72">
        <f t="shared" ca="1" si="201"/>
        <v>3730230.9999999995</v>
      </c>
      <c r="U325" s="72">
        <f t="shared" ca="1" si="173"/>
        <v>3730230.9999999995</v>
      </c>
      <c r="V325" s="72">
        <f t="shared" ca="1" si="174"/>
        <v>0.58617778637435702</v>
      </c>
      <c r="W325" s="72">
        <f ca="1">(Coef!$J$9/(1+Coef!$J$8*(COS(V325))^2)^0.5)*Coef!$J$6</f>
        <v>6382126.1215871647</v>
      </c>
      <c r="X325" s="72">
        <f t="shared" ca="1" si="175"/>
        <v>-9</v>
      </c>
      <c r="Y325" s="72">
        <f t="shared" ca="1" si="176"/>
        <v>2.3584460277411061E-2</v>
      </c>
      <c r="Z325" s="72">
        <f t="shared" ca="1" si="177"/>
        <v>0.92166707306783291</v>
      </c>
      <c r="AA325" s="72">
        <f t="shared" ca="1" si="178"/>
        <v>0.63962851954585409</v>
      </c>
      <c r="AB325" s="72">
        <f t="shared" ca="1" si="179"/>
        <v>1.0470113229082734</v>
      </c>
      <c r="AC325" s="72">
        <f t="shared" ca="1" si="180"/>
        <v>0.94516562206766852</v>
      </c>
      <c r="AD325" s="72">
        <f t="shared" ca="1" si="181"/>
        <v>1.7232414843803265</v>
      </c>
      <c r="AE325" s="72">
        <f ca="1">Coef!$J$6*Coef!$J$9*(V325-(Coef!$J$10*AB325)+(Coef!$J$11*AC325)-(Coef!$J$12*AD325))</f>
        <v>3716200.0385615127</v>
      </c>
      <c r="AF325" s="72">
        <f t="shared" ca="1" si="182"/>
        <v>2.1984776187715751E-3</v>
      </c>
      <c r="AG325" s="72">
        <f ca="1">((Coef!$J$8*Y325^2)/2)*(COS(V325))^2</f>
        <v>1.3007777610837553E-6</v>
      </c>
      <c r="AH325" s="72">
        <f t="shared" ca="1" si="183"/>
        <v>2.3584450051363916E-2</v>
      </c>
      <c r="AI325" s="72">
        <f t="shared" ca="1" si="184"/>
        <v>0.5883762611333978</v>
      </c>
      <c r="AJ325" s="72">
        <f t="shared" ca="1" si="185"/>
        <v>2.3586636494007163E-2</v>
      </c>
      <c r="AK325" s="72">
        <f t="shared" ca="1" si="186"/>
        <v>2.8347079098772494E-2</v>
      </c>
      <c r="AL325" s="72">
        <f t="shared" ca="1" si="187"/>
        <v>0.58819075670367438</v>
      </c>
      <c r="AM325" s="72">
        <f ca="1">V325+(1+Coef!$J$8*(COS(V325))^2-(3/2)*Coef!$J$8*SIN(V325)*COS(V325)*(AL325-V325))*(AL325-V325)</f>
        <v>0.58820015278884497</v>
      </c>
      <c r="AN325" s="34" t="str">
        <f t="shared" ca="1" si="188"/>
        <v>29 650519 3730231 N</v>
      </c>
      <c r="AO325" s="33">
        <f t="shared" ca="1" si="189"/>
        <v>33.701386263750997</v>
      </c>
      <c r="AP325" s="33">
        <f t="shared" ca="1" si="190"/>
        <v>-7.375832006116827</v>
      </c>
      <c r="AQ325" s="72">
        <f ca="1">'MGRS to Dist'!BP325</f>
        <v>422754.20937368151</v>
      </c>
      <c r="AR325" s="72">
        <f ca="1">'MGRS to Dist'!BT325</f>
        <v>256.57573819556001</v>
      </c>
      <c r="AS325" s="72">
        <f ca="1">'MGRS to Dist'!BU325</f>
        <v>74.081478133951279</v>
      </c>
      <c r="AT325" s="72">
        <f ca="1">'MGRS to Dist'!BV325</f>
        <v>254.08147813395124</v>
      </c>
    </row>
    <row r="326" spans="2:46" ht="16.5" customHeight="1">
      <c r="B326" s="43" t="s">
        <v>584</v>
      </c>
      <c r="C326" s="72" t="str">
        <f t="shared" si="191"/>
        <v>29SPT4851828043</v>
      </c>
      <c r="D326" s="72">
        <f t="array" aca="1" ref="D326" ca="1">MATCH(TRUE,ISERROR(VALUE(MID(C326,ROW(INDIRECT("1:"&amp;LEN(C326))),1))),0)</f>
        <v>3</v>
      </c>
      <c r="E326" s="72">
        <f t="shared" ca="1" si="192"/>
        <v>29</v>
      </c>
      <c r="F326" s="72" t="str">
        <f t="shared" ca="1" si="193"/>
        <v>S</v>
      </c>
      <c r="G326" s="72" t="str">
        <f t="shared" ca="1" si="194"/>
        <v>P</v>
      </c>
      <c r="H326" s="72" t="str">
        <f t="shared" ca="1" si="195"/>
        <v>T</v>
      </c>
      <c r="I326" s="72">
        <f t="shared" ca="1" si="196"/>
        <v>10</v>
      </c>
      <c r="J326" s="72">
        <f t="shared" ca="1" si="197"/>
        <v>48518</v>
      </c>
      <c r="K326" s="72">
        <f t="shared" ca="1" si="198"/>
        <v>28043</v>
      </c>
      <c r="L326" s="72">
        <f t="shared" ca="1" si="199"/>
        <v>170.80604746885038</v>
      </c>
      <c r="M326" s="72">
        <f ca="1">VLOOKUP(G326,Coef!$C$2:$F$25,4)</f>
        <v>6</v>
      </c>
      <c r="N326" s="31">
        <f ca="1">VLOOKUP(F326,Coef!$C$4:$D$23,2)</f>
        <v>15</v>
      </c>
      <c r="O326" s="31">
        <f ca="1">MOD(VLOOKUP(H326,Coef!$C$2:$G$21,5)+MOD(E326+1,2)*15,20)</f>
        <v>18</v>
      </c>
      <c r="P326" s="31">
        <f ca="1">VLOOKUP(N326,Coef!$A$27:$B$46,2)</f>
        <v>3.56</v>
      </c>
      <c r="Q326" s="31">
        <f ca="1">VLOOKUP(N326,Coef!$A$27:$C$46,3)+O326/10-0.1</f>
        <v>3.6999999999999997</v>
      </c>
      <c r="R326" s="31">
        <f ca="1">IF(Q326+0.1&lt;P326,Q326+2,Q326)</f>
        <v>3.6999999999999997</v>
      </c>
      <c r="S326" s="72">
        <f t="shared" ca="1" si="200"/>
        <v>648518</v>
      </c>
      <c r="T326" s="72">
        <f t="shared" ca="1" si="201"/>
        <v>3728042.9999999995</v>
      </c>
      <c r="U326" s="72">
        <f t="shared" ca="1" si="173"/>
        <v>3728042.9999999995</v>
      </c>
      <c r="V326" s="72">
        <f t="shared" ca="1" si="174"/>
        <v>0.58583395860696486</v>
      </c>
      <c r="W326" s="72">
        <f ca="1">(Coef!$J$9/(1+Coef!$J$8*(COS(V326))^2)^0.5)*Coef!$J$6</f>
        <v>6382119.3391190609</v>
      </c>
      <c r="X326" s="72">
        <f t="shared" ca="1" si="175"/>
        <v>-9</v>
      </c>
      <c r="Y326" s="72">
        <f t="shared" ca="1" si="176"/>
        <v>2.3270953128322464E-2</v>
      </c>
      <c r="Z326" s="72">
        <f t="shared" ca="1" si="177"/>
        <v>0.92140005740494801</v>
      </c>
      <c r="AA326" s="72">
        <f t="shared" ca="1" si="178"/>
        <v>0.63973515765792022</v>
      </c>
      <c r="AB326" s="72">
        <f t="shared" ca="1" si="179"/>
        <v>1.0465339873094388</v>
      </c>
      <c r="AC326" s="72">
        <f t="shared" ca="1" si="180"/>
        <v>0.94483427989655921</v>
      </c>
      <c r="AD326" s="72">
        <f t="shared" ca="1" si="181"/>
        <v>1.7227814825010208</v>
      </c>
      <c r="AE326" s="72">
        <f ca="1">Coef!$J$6*Coef!$J$9*(V326-(Coef!$J$10*AB326)+(Coef!$J$11*AC326)-(Coef!$J$12*AD326))</f>
        <v>3714015.9054031144</v>
      </c>
      <c r="AF326" s="72">
        <f t="shared" ca="1" si="182"/>
        <v>2.1978740684001903E-3</v>
      </c>
      <c r="AG326" s="72">
        <f ca="1">((Coef!$J$8*Y326^2)/2)*(COS(V326))^2</f>
        <v>1.2670034534643016E-6</v>
      </c>
      <c r="AH326" s="72">
        <f t="shared" ca="1" si="183"/>
        <v>2.3270943300196471E-2</v>
      </c>
      <c r="AI326" s="72">
        <f t="shared" ca="1" si="184"/>
        <v>0.58803182989065106</v>
      </c>
      <c r="AJ326" s="72">
        <f t="shared" ca="1" si="185"/>
        <v>2.3273043702437324E-2</v>
      </c>
      <c r="AK326" s="72">
        <f t="shared" ca="1" si="186"/>
        <v>2.7963971075140343E-2</v>
      </c>
      <c r="AL326" s="72">
        <f t="shared" ca="1" si="187"/>
        <v>0.58785135777325082</v>
      </c>
      <c r="AM326" s="72">
        <f ca="1">V326+(1+Coef!$J$8*(COS(V326))^2-(3/2)*Coef!$J$8*SIN(V326)*COS(V326)*(AL326-V326))*(AL326-V326)</f>
        <v>0.58786077880304621</v>
      </c>
      <c r="AN326" s="34" t="str">
        <f t="shared" ca="1" si="188"/>
        <v>29 648518 3728043 N</v>
      </c>
      <c r="AO326" s="33">
        <f t="shared" ca="1" si="189"/>
        <v>33.681941566688195</v>
      </c>
      <c r="AP326" s="33">
        <f t="shared" ca="1" si="190"/>
        <v>-7.3977824789685478</v>
      </c>
      <c r="AQ326" s="72">
        <f ca="1">'MGRS to Dist'!BP326</f>
        <v>2965.3891054634187</v>
      </c>
      <c r="AR326" s="72">
        <f ca="1">'MGRS to Dist'!BT326</f>
        <v>223.21199467323646</v>
      </c>
      <c r="AS326" s="72">
        <f ca="1">'MGRS to Dist'!BU326</f>
        <v>43.199818232490195</v>
      </c>
      <c r="AT326" s="72">
        <f ca="1">'MGRS to Dist'!BV326</f>
        <v>223.1998182324902</v>
      </c>
    </row>
    <row r="327" spans="2:46" ht="16.5" customHeight="1">
      <c r="B327" s="44" t="s">
        <v>585</v>
      </c>
      <c r="C327" s="72" t="str">
        <f t="shared" si="191"/>
        <v>29SPT4965029817</v>
      </c>
      <c r="D327" s="72">
        <f t="array" aca="1" ref="D327" ca="1">MATCH(TRUE,ISERROR(VALUE(MID(C327,ROW(INDIRECT("1:"&amp;LEN(C327))),1))),0)</f>
        <v>3</v>
      </c>
      <c r="E327" s="72">
        <f t="shared" ca="1" si="192"/>
        <v>29</v>
      </c>
      <c r="F327" s="72" t="str">
        <f t="shared" ca="1" si="193"/>
        <v>S</v>
      </c>
      <c r="G327" s="72" t="str">
        <f t="shared" ca="1" si="194"/>
        <v>P</v>
      </c>
      <c r="H327" s="72" t="str">
        <f t="shared" ca="1" si="195"/>
        <v>T</v>
      </c>
      <c r="I327" s="72">
        <f t="shared" ca="1" si="196"/>
        <v>10</v>
      </c>
      <c r="J327" s="72">
        <f t="shared" ca="1" si="197"/>
        <v>49650</v>
      </c>
      <c r="K327" s="72">
        <f t="shared" ca="1" si="198"/>
        <v>29817</v>
      </c>
      <c r="L327" s="72">
        <f t="shared" ca="1" si="199"/>
        <v>170.80604746885038</v>
      </c>
      <c r="M327" s="72">
        <f ca="1">VLOOKUP(G327,Coef!$C$2:$F$25,4)</f>
        <v>6</v>
      </c>
      <c r="N327" s="31">
        <f ca="1">VLOOKUP(F327,Coef!$C$4:$D$23,2)</f>
        <v>15</v>
      </c>
      <c r="O327" s="31">
        <f ca="1">MOD(VLOOKUP(H327,Coef!$C$2:$G$21,5)+MOD(E327+1,2)*15,20)</f>
        <v>18</v>
      </c>
      <c r="P327" s="31">
        <f ca="1">VLOOKUP(N327,Coef!$A$27:$B$46,2)</f>
        <v>3.56</v>
      </c>
      <c r="Q327" s="31">
        <f ca="1">VLOOKUP(N327,Coef!$A$27:$C$46,3)+O327/10-0.1</f>
        <v>3.6999999999999997</v>
      </c>
      <c r="R327" s="31">
        <f ca="1">IF(Q327+0.1&lt;P327,Q327+2,Q327)</f>
        <v>3.6999999999999997</v>
      </c>
      <c r="S327" s="72">
        <f t="shared" ca="1" si="200"/>
        <v>649650</v>
      </c>
      <c r="T327" s="72">
        <f t="shared" ca="1" si="201"/>
        <v>3729816.9999999995</v>
      </c>
      <c r="U327" s="72">
        <f t="shared" ca="1" si="173"/>
        <v>3729816.9999999995</v>
      </c>
      <c r="V327" s="72">
        <f t="shared" ca="1" si="174"/>
        <v>0.58611272938363468</v>
      </c>
      <c r="W327" s="72">
        <f ca="1">(Coef!$J$9/(1+Coef!$J$8*(COS(V327))^2)^0.5)*Coef!$J$6</f>
        <v>6382124.8380975854</v>
      </c>
      <c r="X327" s="72">
        <f t="shared" ca="1" si="175"/>
        <v>-9</v>
      </c>
      <c r="Y327" s="72">
        <f t="shared" ca="1" si="176"/>
        <v>2.3448303472015503E-2</v>
      </c>
      <c r="Z327" s="72">
        <f t="shared" ca="1" si="177"/>
        <v>0.92161658342135611</v>
      </c>
      <c r="AA327" s="72">
        <f t="shared" ca="1" si="178"/>
        <v>0.63964873962651281</v>
      </c>
      <c r="AB327" s="72">
        <f t="shared" ca="1" si="179"/>
        <v>1.0469210210943127</v>
      </c>
      <c r="AC327" s="72">
        <f t="shared" ca="1" si="180"/>
        <v>0.94510295072736272</v>
      </c>
      <c r="AD327" s="72">
        <f t="shared" ca="1" si="181"/>
        <v>1.7231544939484424</v>
      </c>
      <c r="AE327" s="72">
        <f ca="1">Coef!$J$6*Coef!$J$9*(V327-(Coef!$J$10*AB327)+(Coef!$J$11*AC327)-(Coef!$J$12*AD327))</f>
        <v>3715786.7696875161</v>
      </c>
      <c r="AF327" s="72">
        <f t="shared" ca="1" si="182"/>
        <v>2.198363502501713E-3</v>
      </c>
      <c r="AG327" s="72">
        <f ca="1">((Coef!$J$8*Y327^2)/2)*(COS(V327))^2</f>
        <v>1.285913015586256E-6</v>
      </c>
      <c r="AH327" s="72">
        <f t="shared" ca="1" si="183"/>
        <v>2.3448293421189294E-2</v>
      </c>
      <c r="AI327" s="72">
        <f t="shared" ca="1" si="184"/>
        <v>0.5883110900592321</v>
      </c>
      <c r="AJ327" s="72">
        <f t="shared" ca="1" si="185"/>
        <v>2.3450442213340195E-2</v>
      </c>
      <c r="AK327" s="72">
        <f t="shared" ca="1" si="186"/>
        <v>2.8182259190402219E-2</v>
      </c>
      <c r="AL327" s="72">
        <f t="shared" ca="1" si="187"/>
        <v>0.58812774659795009</v>
      </c>
      <c r="AM327" s="72">
        <f ca="1">V327+(1+Coef!$J$8*(COS(V327))^2-(3/2)*Coef!$J$8*SIN(V327)*COS(V327)*(AL327-V327))*(AL327-V327)</f>
        <v>0.58813715303359182</v>
      </c>
      <c r="AN327" s="34" t="str">
        <f t="shared" ca="1" si="188"/>
        <v>29 649650 3729817 N</v>
      </c>
      <c r="AO327" s="33">
        <f t="shared" ca="1" si="189"/>
        <v>33.697776643664632</v>
      </c>
      <c r="AP327" s="33">
        <f t="shared" ca="1" si="190"/>
        <v>-7.3852754912461762</v>
      </c>
      <c r="AQ327" s="72">
        <f ca="1">'MGRS to Dist'!BP327</f>
        <v>2104.6653282032839</v>
      </c>
      <c r="AR327" s="72">
        <f ca="1">'MGRS to Dist'!BT327</f>
        <v>33.308578147056721</v>
      </c>
      <c r="AS327" s="72">
        <f ca="1">'MGRS to Dist'!BU327</f>
        <v>-146.68448426216682</v>
      </c>
      <c r="AT327" s="72">
        <f ca="1">'MGRS to Dist'!BV327</f>
        <v>33.315515737833152</v>
      </c>
    </row>
    <row r="328" spans="2:46" ht="16.5" customHeight="1">
      <c r="B328" s="43" t="s">
        <v>586</v>
      </c>
      <c r="C328" s="72" t="str">
        <f t="shared" si="191"/>
        <v>29SPT5073330402</v>
      </c>
      <c r="D328" s="72">
        <f t="array" aca="1" ref="D328" ca="1">MATCH(TRUE,ISERROR(VALUE(MID(C328,ROW(INDIRECT("1:"&amp;LEN(C328))),1))),0)</f>
        <v>3</v>
      </c>
      <c r="E328" s="72">
        <f t="shared" ca="1" si="192"/>
        <v>29</v>
      </c>
      <c r="F328" s="72" t="str">
        <f t="shared" ca="1" si="193"/>
        <v>S</v>
      </c>
      <c r="G328" s="72" t="str">
        <f t="shared" ca="1" si="194"/>
        <v>P</v>
      </c>
      <c r="H328" s="72" t="str">
        <f t="shared" ca="1" si="195"/>
        <v>T</v>
      </c>
      <c r="I328" s="72">
        <f t="shared" ca="1" si="196"/>
        <v>10</v>
      </c>
      <c r="J328" s="72">
        <f t="shared" ca="1" si="197"/>
        <v>50733</v>
      </c>
      <c r="K328" s="72">
        <f t="shared" ca="1" si="198"/>
        <v>30402</v>
      </c>
      <c r="L328" s="72">
        <f t="shared" ca="1" si="199"/>
        <v>170.80604746885038</v>
      </c>
      <c r="M328" s="72">
        <f ca="1">VLOOKUP(G328,Coef!$C$2:$F$25,4)</f>
        <v>6</v>
      </c>
      <c r="N328" s="31">
        <f ca="1">VLOOKUP(F328,Coef!$C$4:$D$23,2)</f>
        <v>15</v>
      </c>
      <c r="O328" s="31">
        <f ca="1">MOD(VLOOKUP(H328,Coef!$C$2:$G$21,5)+MOD(E328+1,2)*15,20)</f>
        <v>18</v>
      </c>
      <c r="P328" s="31">
        <f ca="1">VLOOKUP(N328,Coef!$A$27:$B$46,2)</f>
        <v>3.56</v>
      </c>
      <c r="Q328" s="31">
        <f ca="1">VLOOKUP(N328,Coef!$A$27:$C$46,3)+O328/10-0.1</f>
        <v>3.6999999999999997</v>
      </c>
      <c r="R328" s="31">
        <f ca="1">IF(Q328+0.1&lt;P328,Q328+2,Q328)</f>
        <v>3.6999999999999997</v>
      </c>
      <c r="S328" s="72">
        <f t="shared" ca="1" si="200"/>
        <v>650733</v>
      </c>
      <c r="T328" s="72">
        <f t="shared" ca="1" si="201"/>
        <v>3730401.9999999995</v>
      </c>
      <c r="U328" s="72">
        <f t="shared" ca="1" si="173"/>
        <v>3730401.9999999995</v>
      </c>
      <c r="V328" s="72">
        <f t="shared" ca="1" si="174"/>
        <v>0.58620465774009012</v>
      </c>
      <c r="W328" s="72">
        <f ca="1">(Coef!$J$9/(1+Coef!$J$8*(COS(V328))^2)^0.5)*Coef!$J$6</f>
        <v>6382126.6517449077</v>
      </c>
      <c r="X328" s="72">
        <f t="shared" ca="1" si="175"/>
        <v>-9</v>
      </c>
      <c r="Y328" s="72">
        <f t="shared" ca="1" si="176"/>
        <v>2.3617989461050384E-2</v>
      </c>
      <c r="Z328" s="72">
        <f t="shared" ca="1" si="177"/>
        <v>0.92168792293360002</v>
      </c>
      <c r="AA328" s="72">
        <f t="shared" ca="1" si="178"/>
        <v>0.63962016196318472</v>
      </c>
      <c r="AB328" s="72">
        <f t="shared" ca="1" si="179"/>
        <v>1.0470486192068902</v>
      </c>
      <c r="AC328" s="72">
        <f t="shared" ca="1" si="180"/>
        <v>0.94519150489596382</v>
      </c>
      <c r="AD328" s="72">
        <f t="shared" ca="1" si="181"/>
        <v>1.7232774086315512</v>
      </c>
      <c r="AE328" s="72">
        <f ca="1">Coef!$J$6*Coef!$J$9*(V328-(Coef!$J$10*AB328)+(Coef!$J$11*AC328)-(Coef!$J$12*AD328))</f>
        <v>3716370.7366474476</v>
      </c>
      <c r="AF328" s="72">
        <f t="shared" ca="1" si="182"/>
        <v>2.1985247423311071E-3</v>
      </c>
      <c r="AG328" s="72">
        <f ca="1">((Coef!$J$8*Y328^2)/2)*(COS(V328))^2</f>
        <v>1.304432375091917E-6</v>
      </c>
      <c r="AH328" s="72">
        <f t="shared" ca="1" si="183"/>
        <v>2.3617979191693689E-2</v>
      </c>
      <c r="AI328" s="72">
        <f t="shared" ca="1" si="184"/>
        <v>0.58840317961459432</v>
      </c>
      <c r="AJ328" s="72">
        <f t="shared" ca="1" si="185"/>
        <v>2.3620174972928065E-2</v>
      </c>
      <c r="AK328" s="72">
        <f t="shared" ca="1" si="186"/>
        <v>2.8387874532761242E-2</v>
      </c>
      <c r="AL328" s="72">
        <f t="shared" ca="1" si="187"/>
        <v>0.58821713667026532</v>
      </c>
      <c r="AM328" s="72">
        <f ca="1">V328+(1+Coef!$J$8*(COS(V328))^2-(3/2)*Coef!$J$8*SIN(V328)*COS(V328)*(AL328-V328))*(AL328-V328)</f>
        <v>0.58822653012996384</v>
      </c>
      <c r="AN328" s="34" t="str">
        <f t="shared" ca="1" si="188"/>
        <v>29 650733 3730402 N</v>
      </c>
      <c r="AO328" s="33">
        <f t="shared" ca="1" si="189"/>
        <v>33.702897574071883</v>
      </c>
      <c r="AP328" s="33">
        <f t="shared" ca="1" si="190"/>
        <v>-7.3734945999258672</v>
      </c>
      <c r="AQ328" s="72">
        <f ca="1">'MGRS to Dist'!BP328</f>
        <v>1231.0497366004818</v>
      </c>
      <c r="AR328" s="72">
        <f ca="1">'MGRS to Dist'!BT328</f>
        <v>62.410381269300728</v>
      </c>
      <c r="AS328" s="72">
        <f ca="1">'MGRS to Dist'!BU328</f>
        <v>-117.583082111097</v>
      </c>
      <c r="AT328" s="72">
        <f ca="1">'MGRS to Dist'!BV328</f>
        <v>62.416917888903015</v>
      </c>
    </row>
    <row r="329" spans="2:46" ht="16.5" customHeight="1">
      <c r="B329" s="43" t="s">
        <v>587</v>
      </c>
      <c r="C329" s="72" t="str">
        <f t="shared" si="191"/>
        <v>30RUA6202740676</v>
      </c>
      <c r="D329" s="72">
        <f t="array" aca="1" ref="D329" ca="1">MATCH(TRUE,ISERROR(VALUE(MID(C329,ROW(INDIRECT("1:"&amp;LEN(C329))),1))),0)</f>
        <v>3</v>
      </c>
      <c r="E329" s="72">
        <f t="shared" ca="1" si="192"/>
        <v>30</v>
      </c>
      <c r="F329" s="72" t="str">
        <f t="shared" ca="1" si="193"/>
        <v>R</v>
      </c>
      <c r="G329" s="72" t="str">
        <f t="shared" ca="1" si="194"/>
        <v>U</v>
      </c>
      <c r="H329" s="72" t="str">
        <f t="shared" ca="1" si="195"/>
        <v>A</v>
      </c>
      <c r="I329" s="72">
        <f t="shared" ca="1" si="196"/>
        <v>10</v>
      </c>
      <c r="J329" s="72">
        <f t="shared" ca="1" si="197"/>
        <v>62027</v>
      </c>
      <c r="K329" s="72">
        <f t="shared" ca="1" si="198"/>
        <v>40676</v>
      </c>
      <c r="L329" s="72">
        <f t="shared" ca="1" si="199"/>
        <v>176.80604746885038</v>
      </c>
      <c r="M329" s="72">
        <f ca="1">VLOOKUP(G329,Coef!$C$2:$F$25,4)</f>
        <v>3</v>
      </c>
      <c r="N329" s="31">
        <f ca="1">VLOOKUP(F329,Coef!$C$4:$D$23,2)</f>
        <v>14</v>
      </c>
      <c r="O329" s="31">
        <f ca="1">MOD(VLOOKUP(H329,Coef!$C$2:$G$21,5)+MOD(E329+1,2)*15,20)</f>
        <v>16</v>
      </c>
      <c r="P329" s="31">
        <f ca="1">VLOOKUP(N329,Coef!$A$27:$B$46,2)</f>
        <v>2.67</v>
      </c>
      <c r="Q329" s="31">
        <f ca="1">VLOOKUP(N329,Coef!$A$27:$C$46,3)+O329/10-0.1</f>
        <v>3.5</v>
      </c>
      <c r="R329" s="31">
        <f ca="1">IF(Q329+0.1&lt;P329,Q329+2,Q329)</f>
        <v>3.5</v>
      </c>
      <c r="S329" s="72">
        <f t="shared" ca="1" si="200"/>
        <v>362027</v>
      </c>
      <c r="T329" s="72">
        <f t="shared" ca="1" si="201"/>
        <v>3540676</v>
      </c>
      <c r="U329" s="72">
        <f t="shared" ca="1" si="173"/>
        <v>3540676</v>
      </c>
      <c r="V329" s="72">
        <f t="shared" ca="1" si="174"/>
        <v>0.55639064174546105</v>
      </c>
      <c r="W329" s="72">
        <f ca="1">(Coef!$J$9/(1+Coef!$J$8*(COS(V329))^2)^0.5)*Coef!$J$6</f>
        <v>6381546.23716697</v>
      </c>
      <c r="X329" s="72">
        <f t="shared" ca="1" si="175"/>
        <v>-3</v>
      </c>
      <c r="Y329" s="72">
        <f t="shared" ca="1" si="176"/>
        <v>-2.1620622161511106E-2</v>
      </c>
      <c r="Z329" s="72">
        <f t="shared" ca="1" si="177"/>
        <v>0.89693194946783628</v>
      </c>
      <c r="AA329" s="72">
        <f t="shared" ca="1" si="178"/>
        <v>0.64676355057983947</v>
      </c>
      <c r="AB329" s="72">
        <f t="shared" ca="1" si="179"/>
        <v>1.0048566164793793</v>
      </c>
      <c r="AC329" s="72">
        <f t="shared" ca="1" si="180"/>
        <v>0.91533335000449434</v>
      </c>
      <c r="AD329" s="72">
        <f t="shared" ca="1" si="181"/>
        <v>1.6810125982633146</v>
      </c>
      <c r="AE329" s="72">
        <f ca="1">Coef!$J$6*Coef!$J$9*(V329-(Coef!$J$10*AB329)+(Coef!$J$11*AC329)-(Coef!$J$12*AD329))</f>
        <v>3527005.6420703148</v>
      </c>
      <c r="AF329" s="72">
        <f t="shared" ca="1" si="182"/>
        <v>2.1421701609035094E-3</v>
      </c>
      <c r="AG329" s="72">
        <f ca="1">((Coef!$J$8*Y329^2)/2)*(COS(V329))^2</f>
        <v>1.1358471397681477E-6</v>
      </c>
      <c r="AH329" s="72">
        <f t="shared" ca="1" si="183"/>
        <v>-2.1620613975603827E-2</v>
      </c>
      <c r="AI329" s="72">
        <f t="shared" ca="1" si="184"/>
        <v>0.55853280947318673</v>
      </c>
      <c r="AJ329" s="72">
        <f t="shared" ca="1" si="185"/>
        <v>-2.1622298444392674E-2</v>
      </c>
      <c r="AK329" s="72">
        <f t="shared" ca="1" si="186"/>
        <v>-2.5491461678532858E-2</v>
      </c>
      <c r="AL329" s="72">
        <f t="shared" ca="1" si="187"/>
        <v>0.55838678777084394</v>
      </c>
      <c r="AM329" s="72">
        <f ca="1">V329+(1+Coef!$J$8*(COS(V329))^2-(3/2)*Coef!$J$8*SIN(V329)*COS(V329)*(AL329-V329))*(AL329-V329)</f>
        <v>0.5583964704673583</v>
      </c>
      <c r="AN329" s="34" t="str">
        <f t="shared" ca="1" si="188"/>
        <v>30 362027 3540676 N</v>
      </c>
      <c r="AO329" s="33">
        <f t="shared" ca="1" si="189"/>
        <v>31.993761052781146</v>
      </c>
      <c r="AP329" s="33">
        <f t="shared" ca="1" si="190"/>
        <v>-4.4605531677994055</v>
      </c>
      <c r="AQ329" s="72">
        <f ca="1">'MGRS to Dist'!BP329</f>
        <v>332068.63303951424</v>
      </c>
      <c r="AR329" s="72">
        <f ca="1">'MGRS to Dist'!BT329</f>
        <v>124.13374061826528</v>
      </c>
      <c r="AS329" s="72">
        <f ca="1">'MGRS to Dist'!BU329</f>
        <v>-54.285814311000983</v>
      </c>
      <c r="AT329" s="72">
        <f ca="1">'MGRS to Dist'!BV329</f>
        <v>125.71418568899901</v>
      </c>
    </row>
    <row r="330" spans="2:46" ht="16.5" customHeight="1">
      <c r="B330" s="43" t="s">
        <v>588</v>
      </c>
      <c r="C330" s="72" t="str">
        <f t="shared" si="191"/>
        <v>30STC9891173778</v>
      </c>
      <c r="D330" s="72">
        <f t="array" aca="1" ref="D330" ca="1">MATCH(TRUE,ISERROR(VALUE(MID(C330,ROW(INDIRECT("1:"&amp;LEN(C330))),1))),0)</f>
        <v>3</v>
      </c>
      <c r="E330" s="72">
        <f t="shared" ca="1" si="192"/>
        <v>30</v>
      </c>
      <c r="F330" s="72" t="str">
        <f t="shared" ca="1" si="193"/>
        <v>S</v>
      </c>
      <c r="G330" s="72" t="str">
        <f t="shared" ca="1" si="194"/>
        <v>T</v>
      </c>
      <c r="H330" s="72" t="str">
        <f t="shared" ca="1" si="195"/>
        <v>C</v>
      </c>
      <c r="I330" s="72">
        <f t="shared" ca="1" si="196"/>
        <v>10</v>
      </c>
      <c r="J330" s="72">
        <f t="shared" ca="1" si="197"/>
        <v>98911</v>
      </c>
      <c r="K330" s="72">
        <f t="shared" ca="1" si="198"/>
        <v>73778</v>
      </c>
      <c r="L330" s="72">
        <f t="shared" ca="1" si="199"/>
        <v>176.80604746885038</v>
      </c>
      <c r="M330" s="72">
        <f ca="1">VLOOKUP(G330,Coef!$C$2:$F$25,4)</f>
        <v>2</v>
      </c>
      <c r="N330" s="31">
        <f ca="1">VLOOKUP(F330,Coef!$C$4:$D$23,2)</f>
        <v>15</v>
      </c>
      <c r="O330" s="31">
        <f ca="1">MOD(VLOOKUP(H330,Coef!$C$2:$G$21,5)+MOD(E330+1,2)*15,20)</f>
        <v>18</v>
      </c>
      <c r="P330" s="31">
        <f ca="1">VLOOKUP(N330,Coef!$A$27:$B$46,2)</f>
        <v>3.56</v>
      </c>
      <c r="Q330" s="31">
        <f ca="1">VLOOKUP(N330,Coef!$A$27:$C$46,3)+O330/10-0.1</f>
        <v>3.6999999999999997</v>
      </c>
      <c r="R330" s="31">
        <f ca="1">IF(Q330+0.1&lt;P330,Q330+2,Q330)</f>
        <v>3.6999999999999997</v>
      </c>
      <c r="S330" s="72">
        <f t="shared" ca="1" si="200"/>
        <v>298911</v>
      </c>
      <c r="T330" s="72">
        <f t="shared" ca="1" si="201"/>
        <v>3773777.9999999995</v>
      </c>
      <c r="U330" s="72">
        <f t="shared" ca="1" si="173"/>
        <v>3773777.9999999995</v>
      </c>
      <c r="V330" s="72">
        <f t="shared" ca="1" si="174"/>
        <v>0.59302087037190143</v>
      </c>
      <c r="W330" s="72">
        <f ca="1">(Coef!$J$9/(1+Coef!$J$8*(COS(V330))^2)^0.5)*Coef!$J$6</f>
        <v>6382261.5194478864</v>
      </c>
      <c r="X330" s="72">
        <f t="shared" ca="1" si="175"/>
        <v>-3</v>
      </c>
      <c r="Y330" s="72">
        <f t="shared" ca="1" si="176"/>
        <v>-3.1507483575727198E-2</v>
      </c>
      <c r="Z330" s="72">
        <f t="shared" ca="1" si="177"/>
        <v>0.92689057221344573</v>
      </c>
      <c r="AA330" s="72">
        <f t="shared" ca="1" si="178"/>
        <v>0.63739098215748513</v>
      </c>
      <c r="AB330" s="72">
        <f t="shared" ca="1" si="179"/>
        <v>1.0564661564786242</v>
      </c>
      <c r="AC330" s="72">
        <f t="shared" ca="1" si="180"/>
        <v>0.95169736289833939</v>
      </c>
      <c r="AD330" s="72">
        <f t="shared" ca="1" si="181"/>
        <v>1.7322662728090246</v>
      </c>
      <c r="AE330" s="72">
        <f ca="1">Coef!$J$6*Coef!$J$9*(V330-(Coef!$J$10*AB330)+(Coef!$J$11*AC330)-(Coef!$J$12*AD330))</f>
        <v>3759671.5295032412</v>
      </c>
      <c r="AF330" s="72">
        <f t="shared" ca="1" si="182"/>
        <v>2.2102620605209339E-3</v>
      </c>
      <c r="AG330" s="72">
        <f ca="1">((Coef!$J$8*Y330^2)/2)*(COS(V330))^2</f>
        <v>2.3003947040772887E-6</v>
      </c>
      <c r="AH330" s="72">
        <f t="shared" ca="1" si="183"/>
        <v>-3.1507459415844416E-2</v>
      </c>
      <c r="AI330" s="72">
        <f t="shared" ca="1" si="184"/>
        <v>0.59523112734794725</v>
      </c>
      <c r="AJ330" s="72">
        <f t="shared" ca="1" si="185"/>
        <v>-3.1512672688782883E-2</v>
      </c>
      <c r="AK330" s="72">
        <f t="shared" ca="1" si="186"/>
        <v>-3.8039554979108679E-2</v>
      </c>
      <c r="AL330" s="72">
        <f t="shared" ca="1" si="187"/>
        <v>0.59489519007572955</v>
      </c>
      <c r="AM330" s="72">
        <f ca="1">V330+(1+Coef!$J$8*(COS(V330))^2-(3/2)*Coef!$J$8*SIN(V330)*COS(V330)*(AL330-V330))*(AL330-V330)</f>
        <v>0.59490386019198249</v>
      </c>
      <c r="AN330" s="34" t="str">
        <f t="shared" ca="1" si="188"/>
        <v>30 298911 3773778 N</v>
      </c>
      <c r="AO330" s="33">
        <f t="shared" ca="1" si="189"/>
        <v>34.08548040504138</v>
      </c>
      <c r="AP330" s="33">
        <f t="shared" ca="1" si="190"/>
        <v>-5.1795059548587838</v>
      </c>
      <c r="AQ330" s="72">
        <f ca="1">'MGRS to Dist'!BP330</f>
        <v>241505.83474158193</v>
      </c>
      <c r="AR330" s="72">
        <f ca="1">'MGRS to Dist'!BT330</f>
        <v>344.1215378994421</v>
      </c>
      <c r="AS330" s="72">
        <f ca="1">'MGRS to Dist'!BU330</f>
        <v>163.72948235555032</v>
      </c>
      <c r="AT330" s="72">
        <f ca="1">'MGRS to Dist'!BV330</f>
        <v>343.72948235555032</v>
      </c>
    </row>
    <row r="331" spans="2:46" ht="16.5" customHeight="1">
      <c r="B331" s="43" t="s">
        <v>589</v>
      </c>
      <c r="C331" s="72" t="str">
        <f t="shared" si="191"/>
        <v>30SWD0581992623</v>
      </c>
      <c r="D331" s="72">
        <f t="array" aca="1" ref="D331" ca="1">MATCH(TRUE,ISERROR(VALUE(MID(C331,ROW(INDIRECT("1:"&amp;LEN(C331))),1))),0)</f>
        <v>3</v>
      </c>
      <c r="E331" s="72">
        <f t="shared" ca="1" si="192"/>
        <v>30</v>
      </c>
      <c r="F331" s="72" t="str">
        <f t="shared" ca="1" si="193"/>
        <v>S</v>
      </c>
      <c r="G331" s="72" t="str">
        <f t="shared" ca="1" si="194"/>
        <v>W</v>
      </c>
      <c r="H331" s="72" t="str">
        <f t="shared" ca="1" si="195"/>
        <v>D</v>
      </c>
      <c r="I331" s="72">
        <f t="shared" ca="1" si="196"/>
        <v>10</v>
      </c>
      <c r="J331" s="72">
        <f t="shared" ca="1" si="197"/>
        <v>5819</v>
      </c>
      <c r="K331" s="72">
        <f t="shared" ca="1" si="198"/>
        <v>92623</v>
      </c>
      <c r="L331" s="72">
        <f t="shared" ca="1" si="199"/>
        <v>176.80604746885038</v>
      </c>
      <c r="M331" s="72">
        <f ca="1">VLOOKUP(G331,Coef!$C$2:$F$25,4)</f>
        <v>5</v>
      </c>
      <c r="N331" s="31">
        <f ca="1">VLOOKUP(F331,Coef!$C$4:$D$23,2)</f>
        <v>15</v>
      </c>
      <c r="O331" s="31">
        <f ca="1">MOD(VLOOKUP(H331,Coef!$C$2:$G$21,5)+MOD(E331+1,2)*15,20)</f>
        <v>19</v>
      </c>
      <c r="P331" s="31">
        <f ca="1">VLOOKUP(N331,Coef!$A$27:$B$46,2)</f>
        <v>3.56</v>
      </c>
      <c r="Q331" s="31">
        <f ca="1">VLOOKUP(N331,Coef!$A$27:$C$46,3)+O331/10-0.1</f>
        <v>3.8</v>
      </c>
      <c r="R331" s="31">
        <f ca="1">IF(Q331+0.1&lt;P331,Q331+2,Q331)</f>
        <v>3.8</v>
      </c>
      <c r="S331" s="72">
        <f t="shared" ca="1" si="200"/>
        <v>505819</v>
      </c>
      <c r="T331" s="72">
        <f t="shared" ca="1" si="201"/>
        <v>3892623</v>
      </c>
      <c r="U331" s="72">
        <f t="shared" ca="1" si="173"/>
        <v>3892623</v>
      </c>
      <c r="V331" s="72">
        <f t="shared" ca="1" si="174"/>
        <v>0.61169646955641854</v>
      </c>
      <c r="W331" s="72">
        <f ca="1">(Coef!$J$9/(1+Coef!$J$8*(COS(V331))^2)^0.5)*Coef!$J$6</f>
        <v>6382634.8353074528</v>
      </c>
      <c r="X331" s="72">
        <f t="shared" ca="1" si="175"/>
        <v>-3</v>
      </c>
      <c r="Y331" s="72">
        <f t="shared" ca="1" si="176"/>
        <v>9.1169245149518214E-4</v>
      </c>
      <c r="Z331" s="72">
        <f t="shared" ca="1" si="177"/>
        <v>0.9402599177080615</v>
      </c>
      <c r="AA331" s="72">
        <f t="shared" ca="1" si="178"/>
        <v>0.63018921402417238</v>
      </c>
      <c r="AB331" s="72">
        <f t="shared" ca="1" si="179"/>
        <v>1.0818264284104493</v>
      </c>
      <c r="AC331" s="72">
        <f t="shared" ca="1" si="180"/>
        <v>0.96891712481388004</v>
      </c>
      <c r="AD331" s="72">
        <f t="shared" ca="1" si="181"/>
        <v>1.755652180998738</v>
      </c>
      <c r="AE331" s="72">
        <f ca="1">Coef!$J$6*Coef!$J$9*(V331-(Coef!$J$10*AB331)+(Coef!$J$11*AC331)-(Coef!$J$12*AD331))</f>
        <v>3878324.6200706712</v>
      </c>
      <c r="AF331" s="72">
        <f t="shared" ca="1" si="182"/>
        <v>2.2402002148443523E-3</v>
      </c>
      <c r="AG331" s="72">
        <f ca="1">((Coef!$J$8*Y331^2)/2)*(COS(V331))^2</f>
        <v>1.8772289054500033E-9</v>
      </c>
      <c r="AH331" s="72">
        <f t="shared" ca="1" si="183"/>
        <v>9.1169245092469697E-4</v>
      </c>
      <c r="AI331" s="72">
        <f t="shared" ca="1" si="184"/>
        <v>0.61393666976705752</v>
      </c>
      <c r="AJ331" s="72">
        <f t="shared" ca="1" si="185"/>
        <v>9.116925772219564E-4</v>
      </c>
      <c r="AK331" s="72">
        <f t="shared" ca="1" si="186"/>
        <v>1.1153746956953021E-3</v>
      </c>
      <c r="AL331" s="72">
        <f t="shared" ca="1" si="187"/>
        <v>0.61393637686044034</v>
      </c>
      <c r="AM331" s="72">
        <f ca="1">V331+(1+Coef!$J$8*(COS(V331))^2-(3/2)*Coef!$J$8*SIN(V331)*COS(V331)*(AL331-V331))*(AL331-V331)</f>
        <v>0.6139464706865474</v>
      </c>
      <c r="AN331" s="34" t="str">
        <f t="shared" ca="1" si="188"/>
        <v>30 505819 3892623 N</v>
      </c>
      <c r="AO331" s="33">
        <f t="shared" ca="1" si="189"/>
        <v>35.176541617291484</v>
      </c>
      <c r="AP331" s="33">
        <f t="shared" ca="1" si="190"/>
        <v>-2.9360937373609706</v>
      </c>
      <c r="AQ331" s="72">
        <f ca="1">'MGRS to Dist'!BP331</f>
        <v>238667.5262723768</v>
      </c>
      <c r="AR331" s="72">
        <f ca="1">'MGRS to Dist'!BT331</f>
        <v>58.780475180601343</v>
      </c>
      <c r="AS331" s="72">
        <f ca="1">'MGRS to Dist'!BU331</f>
        <v>-119.94444985291172</v>
      </c>
      <c r="AT331" s="72">
        <f ca="1">'MGRS to Dist'!BV331</f>
        <v>60.055550147088297</v>
      </c>
    </row>
    <row r="332" spans="2:46" ht="16.5" customHeight="1">
      <c r="B332" s="43" t="s">
        <v>590</v>
      </c>
      <c r="C332" s="72" t="str">
        <f t="shared" si="191"/>
        <v>29RPQ9898923172</v>
      </c>
      <c r="D332" s="72">
        <f t="array" aca="1" ref="D332" ca="1">MATCH(TRUE,ISERROR(VALUE(MID(C332,ROW(INDIRECT("1:"&amp;LEN(C332))),1))),0)</f>
        <v>3</v>
      </c>
      <c r="E332" s="72">
        <f t="shared" ca="1" si="192"/>
        <v>29</v>
      </c>
      <c r="F332" s="72" t="str">
        <f t="shared" ca="1" si="193"/>
        <v>R</v>
      </c>
      <c r="G332" s="72" t="str">
        <f t="shared" ca="1" si="194"/>
        <v>P</v>
      </c>
      <c r="H332" s="72" t="str">
        <f t="shared" ca="1" si="195"/>
        <v>Q</v>
      </c>
      <c r="I332" s="72">
        <f t="shared" ca="1" si="196"/>
        <v>10</v>
      </c>
      <c r="J332" s="72">
        <f t="shared" ca="1" si="197"/>
        <v>98989</v>
      </c>
      <c r="K332" s="72">
        <f t="shared" ca="1" si="198"/>
        <v>23172</v>
      </c>
      <c r="L332" s="72">
        <f t="shared" ca="1" si="199"/>
        <v>170.80604746885038</v>
      </c>
      <c r="M332" s="72">
        <f ca="1">VLOOKUP(G332,Coef!$C$2:$F$25,4)</f>
        <v>6</v>
      </c>
      <c r="N332" s="31">
        <f ca="1">VLOOKUP(F332,Coef!$C$4:$D$23,2)</f>
        <v>14</v>
      </c>
      <c r="O332" s="31">
        <f ca="1">MOD(VLOOKUP(H332,Coef!$C$2:$G$21,5)+MOD(E332+1,2)*15,20)</f>
        <v>15</v>
      </c>
      <c r="P332" s="31">
        <f ca="1">VLOOKUP(N332,Coef!$A$27:$B$46,2)</f>
        <v>2.67</v>
      </c>
      <c r="Q332" s="31">
        <f ca="1">VLOOKUP(N332,Coef!$A$27:$C$46,3)+O332/10-0.1</f>
        <v>3.4</v>
      </c>
      <c r="R332" s="31">
        <f ca="1">IF(Q332+0.1&lt;P332,Q332+2,Q332)</f>
        <v>3.4</v>
      </c>
      <c r="S332" s="72">
        <f t="shared" ca="1" si="200"/>
        <v>698989</v>
      </c>
      <c r="T332" s="72">
        <f t="shared" ca="1" si="201"/>
        <v>3423172</v>
      </c>
      <c r="U332" s="72">
        <f t="shared" ca="1" si="173"/>
        <v>3423172</v>
      </c>
      <c r="V332" s="72">
        <f t="shared" ca="1" si="174"/>
        <v>0.53792577063958791</v>
      </c>
      <c r="W332" s="72">
        <f ca="1">(Coef!$J$9/(1+Coef!$J$8*(COS(V332))^2)^0.5)*Coef!$J$6</f>
        <v>6381195.1480983505</v>
      </c>
      <c r="X332" s="72">
        <f t="shared" ca="1" si="175"/>
        <v>-9</v>
      </c>
      <c r="Y332" s="72">
        <f t="shared" ca="1" si="176"/>
        <v>3.1183656882723669E-2</v>
      </c>
      <c r="Z332" s="72">
        <f t="shared" ca="1" si="177"/>
        <v>0.87999493712247856</v>
      </c>
      <c r="AA332" s="72">
        <f t="shared" ca="1" si="178"/>
        <v>0.64898881412318865</v>
      </c>
      <c r="AB332" s="72">
        <f t="shared" ca="1" si="179"/>
        <v>0.97792323920082724</v>
      </c>
      <c r="AC332" s="72">
        <f t="shared" ca="1" si="180"/>
        <v>0.89568963293141757</v>
      </c>
      <c r="AD332" s="72">
        <f t="shared" ca="1" si="181"/>
        <v>1.6523573064275412</v>
      </c>
      <c r="AE332" s="72">
        <f ca="1">Coef!$J$6*Coef!$J$9*(V332-(Coef!$J$10*AB332)+(Coef!$J$11*AC332)-(Coef!$J$12*AD332))</f>
        <v>3409750.7972215647</v>
      </c>
      <c r="AF332" s="72">
        <f t="shared" ca="1" si="182"/>
        <v>2.103242804356946E-3</v>
      </c>
      <c r="AG332" s="72">
        <f ca="1">((Coef!$J$8*Y332^2)/2)*(COS(V332))^2</f>
        <v>2.4166212852758798E-6</v>
      </c>
      <c r="AH332" s="72">
        <f t="shared" ca="1" si="183"/>
        <v>3.1183631763027343E-2</v>
      </c>
      <c r="AI332" s="72">
        <f t="shared" ca="1" si="184"/>
        <v>0.54002900836120349</v>
      </c>
      <c r="AJ332" s="72">
        <f t="shared" ca="1" si="185"/>
        <v>3.1188685934190108E-2</v>
      </c>
      <c r="AK332" s="72">
        <f t="shared" ca="1" si="186"/>
        <v>3.6347413396932024E-2</v>
      </c>
      <c r="AL332" s="72">
        <f t="shared" ca="1" si="187"/>
        <v>0.53973768432730596</v>
      </c>
      <c r="AM332" s="72">
        <f ca="1">V332+(1+Coef!$J$8*(COS(V332))^2-(3/2)*Coef!$J$8*SIN(V332)*COS(V332)*(AL332-V332))*(AL332-V332)</f>
        <v>0.53974667551830224</v>
      </c>
      <c r="AN332" s="34" t="str">
        <f t="shared" ca="1" si="188"/>
        <v>29 698989 3423172 N</v>
      </c>
      <c r="AO332" s="33">
        <f t="shared" ca="1" si="189"/>
        <v>30.925206513415837</v>
      </c>
      <c r="AP332" s="33">
        <f t="shared" ca="1" si="190"/>
        <v>-6.9174466161385286</v>
      </c>
      <c r="AQ332" s="72">
        <f ca="1">'MGRS to Dist'!BP332</f>
        <v>600359.42295440834</v>
      </c>
      <c r="AR332" s="72">
        <f ca="1">'MGRS to Dist'!BT332</f>
        <v>219.2347249188054</v>
      </c>
      <c r="AS332" s="72">
        <f ca="1">'MGRS to Dist'!BU332</f>
        <v>37.061251528209631</v>
      </c>
      <c r="AT332" s="72">
        <f ca="1">'MGRS to Dist'!BV332</f>
        <v>217.0612515282096</v>
      </c>
    </row>
    <row r="333" spans="2:46" ht="16.5" customHeight="1">
      <c r="B333" s="43" t="s">
        <v>591</v>
      </c>
      <c r="C333" s="72" t="str">
        <f t="shared" si="191"/>
        <v>30STD4062670253</v>
      </c>
      <c r="D333" s="72">
        <f t="array" aca="1" ref="D333" ca="1">MATCH(TRUE,ISERROR(VALUE(MID(C333,ROW(INDIRECT("1:"&amp;LEN(C333))),1))),0)</f>
        <v>3</v>
      </c>
      <c r="E333" s="72">
        <f t="shared" ca="1" si="192"/>
        <v>30</v>
      </c>
      <c r="F333" s="72" t="str">
        <f t="shared" ca="1" si="193"/>
        <v>S</v>
      </c>
      <c r="G333" s="72" t="str">
        <f t="shared" ca="1" si="194"/>
        <v>T</v>
      </c>
      <c r="H333" s="72" t="str">
        <f t="shared" ca="1" si="195"/>
        <v>D</v>
      </c>
      <c r="I333" s="72">
        <f t="shared" ca="1" si="196"/>
        <v>10</v>
      </c>
      <c r="J333" s="72">
        <f t="shared" ca="1" si="197"/>
        <v>40626</v>
      </c>
      <c r="K333" s="72">
        <f t="shared" ca="1" si="198"/>
        <v>70253</v>
      </c>
      <c r="L333" s="72">
        <f t="shared" ca="1" si="199"/>
        <v>176.80604746885038</v>
      </c>
      <c r="M333" s="72">
        <f ca="1">VLOOKUP(G333,Coef!$C$2:$F$25,4)</f>
        <v>2</v>
      </c>
      <c r="N333" s="31">
        <f ca="1">VLOOKUP(F333,Coef!$C$4:$D$23,2)</f>
        <v>15</v>
      </c>
      <c r="O333" s="31">
        <f ca="1">MOD(VLOOKUP(H333,Coef!$C$2:$G$21,5)+MOD(E333+1,2)*15,20)</f>
        <v>19</v>
      </c>
      <c r="P333" s="31">
        <f ca="1">VLOOKUP(N333,Coef!$A$27:$B$46,2)</f>
        <v>3.56</v>
      </c>
      <c r="Q333" s="31">
        <f ca="1">VLOOKUP(N333,Coef!$A$27:$C$46,3)+O333/10-0.1</f>
        <v>3.8</v>
      </c>
      <c r="R333" s="31">
        <f ca="1">IF(Q333+0.1&lt;P333,Q333+2,Q333)</f>
        <v>3.8</v>
      </c>
      <c r="S333" s="72">
        <f t="shared" ca="1" si="200"/>
        <v>240626</v>
      </c>
      <c r="T333" s="72">
        <f t="shared" ca="1" si="201"/>
        <v>3870253</v>
      </c>
      <c r="U333" s="72">
        <f t="shared" ca="1" si="173"/>
        <v>3870253</v>
      </c>
      <c r="V333" s="72">
        <f t="shared" ca="1" si="174"/>
        <v>0.60818119206255983</v>
      </c>
      <c r="W333" s="72">
        <f ca="1">(Coef!$J$9/(1+Coef!$J$8*(COS(V333))^2)^0.5)*Coef!$J$6</f>
        <v>6382564.1573842401</v>
      </c>
      <c r="X333" s="72">
        <f t="shared" ca="1" si="175"/>
        <v>-3</v>
      </c>
      <c r="Y333" s="72">
        <f t="shared" ca="1" si="176"/>
        <v>-4.063789937777907E-2</v>
      </c>
      <c r="Z333" s="72">
        <f t="shared" ca="1" si="177"/>
        <v>0.93784309466223603</v>
      </c>
      <c r="AA333" s="72">
        <f t="shared" ca="1" si="178"/>
        <v>0.63166524755234787</v>
      </c>
      <c r="AB333" s="72">
        <f t="shared" ca="1" si="179"/>
        <v>1.0771027393936778</v>
      </c>
      <c r="AC333" s="72">
        <f t="shared" ca="1" si="180"/>
        <v>0.96574336643334535</v>
      </c>
      <c r="AD333" s="72">
        <f t="shared" ca="1" si="181"/>
        <v>1.7513873945217908</v>
      </c>
      <c r="AE333" s="72">
        <f ca="1">Coef!$J$6*Coef!$J$9*(V333-(Coef!$J$10*AB333)+(Coef!$J$11*AC333)-(Coef!$J$12*AD333))</f>
        <v>3855989.1497607315</v>
      </c>
      <c r="AF333" s="72">
        <f t="shared" ca="1" si="182"/>
        <v>2.2348150190963758E-3</v>
      </c>
      <c r="AG333" s="72">
        <f ca="1">((Coef!$J$8*Y333^2)/2)*(COS(V333))^2</f>
        <v>3.7481483539612199E-6</v>
      </c>
      <c r="AH333" s="72">
        <f t="shared" ca="1" si="183"/>
        <v>-4.0637848605487185E-2</v>
      </c>
      <c r="AI333" s="72">
        <f t="shared" ca="1" si="184"/>
        <v>0.61041599870523799</v>
      </c>
      <c r="AJ333" s="72">
        <f t="shared" ca="1" si="185"/>
        <v>-4.0649034654918204E-2</v>
      </c>
      <c r="AK333" s="72">
        <f t="shared" ca="1" si="186"/>
        <v>-4.9567075293672311E-2</v>
      </c>
      <c r="AL333" s="72">
        <f t="shared" ca="1" si="187"/>
        <v>0.60983889147285752</v>
      </c>
      <c r="AM333" s="72">
        <f ca="1">V333+(1+Coef!$J$8*(COS(V333))^2-(3/2)*Coef!$J$8*SIN(V333)*COS(V333)*(AL333-V333))*(AL333-V333)</f>
        <v>0.60984640316117045</v>
      </c>
      <c r="AN333" s="34" t="str">
        <f t="shared" ca="1" si="188"/>
        <v>30 240626 3870253 N</v>
      </c>
      <c r="AO333" s="33">
        <f t="shared" ca="1" si="189"/>
        <v>34.941625052368735</v>
      </c>
      <c r="AP333" s="33">
        <f t="shared" ca="1" si="190"/>
        <v>-5.8399842171345995</v>
      </c>
      <c r="AQ333" s="72">
        <f ca="1">'MGRS to Dist'!BP333</f>
        <v>456679.76824947074</v>
      </c>
      <c r="AR333" s="72">
        <f ca="1">'MGRS to Dist'!BT333</f>
        <v>12.398646067924687</v>
      </c>
      <c r="AS333" s="72">
        <f ca="1">'MGRS to Dist'!BU333</f>
        <v>-167.01520421681525</v>
      </c>
      <c r="AT333" s="72">
        <f ca="1">'MGRS to Dist'!BV333</f>
        <v>12.984795783184779</v>
      </c>
    </row>
    <row r="334" spans="2:46" ht="16.5" customHeight="1">
      <c r="B334" s="43" t="s">
        <v>592</v>
      </c>
      <c r="C334" s="72" t="str">
        <f t="shared" si="191"/>
        <v>29SQS2579138779</v>
      </c>
      <c r="D334" s="72">
        <f t="array" aca="1" ref="D334" ca="1">MATCH(TRUE,ISERROR(VALUE(MID(C334,ROW(INDIRECT("1:"&amp;LEN(C334))),1))),0)</f>
        <v>3</v>
      </c>
      <c r="E334" s="72">
        <f t="shared" ca="1" si="192"/>
        <v>29</v>
      </c>
      <c r="F334" s="72" t="str">
        <f t="shared" ca="1" si="193"/>
        <v>S</v>
      </c>
      <c r="G334" s="72" t="str">
        <f t="shared" ca="1" si="194"/>
        <v>Q</v>
      </c>
      <c r="H334" s="72" t="str">
        <f t="shared" ca="1" si="195"/>
        <v>S</v>
      </c>
      <c r="I334" s="72">
        <f t="shared" ca="1" si="196"/>
        <v>10</v>
      </c>
      <c r="J334" s="72">
        <f t="shared" ca="1" si="197"/>
        <v>25791</v>
      </c>
      <c r="K334" s="72">
        <f t="shared" ca="1" si="198"/>
        <v>38779</v>
      </c>
      <c r="L334" s="72">
        <f t="shared" ca="1" si="199"/>
        <v>170.80604746885038</v>
      </c>
      <c r="M334" s="72">
        <f ca="1">VLOOKUP(G334,Coef!$C$2:$F$25,4)</f>
        <v>7</v>
      </c>
      <c r="N334" s="31">
        <f ca="1">VLOOKUP(F334,Coef!$C$4:$D$23,2)</f>
        <v>15</v>
      </c>
      <c r="O334" s="31">
        <f ca="1">MOD(VLOOKUP(H334,Coef!$C$2:$G$21,5)+MOD(E334+1,2)*15,20)</f>
        <v>17</v>
      </c>
      <c r="P334" s="31">
        <f ca="1">VLOOKUP(N334,Coef!$A$27:$B$46,2)</f>
        <v>3.56</v>
      </c>
      <c r="Q334" s="31">
        <f ca="1">VLOOKUP(N334,Coef!$A$27:$C$46,3)+O334/10-0.1</f>
        <v>3.6</v>
      </c>
      <c r="R334" s="31">
        <f ca="1">IF(Q334+0.1&lt;P334,Q334+2,Q334)</f>
        <v>3.6</v>
      </c>
      <c r="S334" s="72">
        <f t="shared" ca="1" si="200"/>
        <v>725791</v>
      </c>
      <c r="T334" s="72">
        <f t="shared" ca="1" si="201"/>
        <v>3638779</v>
      </c>
      <c r="U334" s="72">
        <f t="shared" ca="1" si="173"/>
        <v>3638779</v>
      </c>
      <c r="V334" s="72">
        <f t="shared" ca="1" si="174"/>
        <v>0.57180679140929791</v>
      </c>
      <c r="W334" s="72">
        <f ca="1">(Coef!$J$9/(1+Coef!$J$8*(COS(V334))^2)^0.5)*Coef!$J$6</f>
        <v>6381844.36555083</v>
      </c>
      <c r="X334" s="72">
        <f t="shared" ca="1" si="175"/>
        <v>-9</v>
      </c>
      <c r="Y334" s="72">
        <f t="shared" ca="1" si="176"/>
        <v>3.5380210965159052E-2</v>
      </c>
      <c r="Z334" s="72">
        <f t="shared" ca="1" si="177"/>
        <v>0.91013657270350856</v>
      </c>
      <c r="AA334" s="72">
        <f t="shared" ca="1" si="178"/>
        <v>0.64360688278054445</v>
      </c>
      <c r="AB334" s="72">
        <f t="shared" ca="1" si="179"/>
        <v>1.0268750777610522</v>
      </c>
      <c r="AC334" s="72">
        <f t="shared" ca="1" si="180"/>
        <v>0.93105802901592527</v>
      </c>
      <c r="AD334" s="72">
        <f t="shared" ca="1" si="181"/>
        <v>1.7034731477458809</v>
      </c>
      <c r="AE334" s="72">
        <f ca="1">Coef!$J$6*Coef!$J$9*(V334-(Coef!$J$10*AB334)+(Coef!$J$11*AC334)-(Coef!$J$12*AD334))</f>
        <v>3624915.5737366751</v>
      </c>
      <c r="AF334" s="72">
        <f t="shared" ca="1" si="182"/>
        <v>2.1723228379180843E-3</v>
      </c>
      <c r="AG334" s="72">
        <f ca="1">((Coef!$J$8*Y334^2)/2)*(COS(V334))^2</f>
        <v>2.9828569207087466E-6</v>
      </c>
      <c r="AH334" s="72">
        <f t="shared" ca="1" si="183"/>
        <v>3.5380175787123339E-2</v>
      </c>
      <c r="AI334" s="72">
        <f t="shared" ca="1" si="184"/>
        <v>0.57397910776748773</v>
      </c>
      <c r="AJ334" s="72">
        <f t="shared" ca="1" si="185"/>
        <v>3.5387557478611831E-2</v>
      </c>
      <c r="AK334" s="72">
        <f t="shared" ca="1" si="186"/>
        <v>4.2115815366516887E-2</v>
      </c>
      <c r="AL334" s="72">
        <f t="shared" ca="1" si="187"/>
        <v>0.57357468060322547</v>
      </c>
      <c r="AM334" s="72">
        <f ca="1">V334+(1+Coef!$J$8*(COS(V334))^2-(3/2)*Coef!$J$8*SIN(V334)*COS(V334)*(AL334-V334))*(AL334-V334)</f>
        <v>0.57358309174322475</v>
      </c>
      <c r="AN334" s="34" t="str">
        <f t="shared" ca="1" si="188"/>
        <v>29 725791 3638779 N</v>
      </c>
      <c r="AO334" s="33">
        <f t="shared" ca="1" si="189"/>
        <v>32.863890356951877</v>
      </c>
      <c r="AP334" s="33">
        <f t="shared" ca="1" si="190"/>
        <v>-6.5869415287463635</v>
      </c>
      <c r="AQ334" s="72">
        <f ca="1">'MGRS to Dist'!BP334</f>
        <v>240593.46598940753</v>
      </c>
      <c r="AR334" s="72">
        <f ca="1">'MGRS to Dist'!BT334</f>
        <v>196.82372407360802</v>
      </c>
      <c r="AS334" s="72">
        <f ca="1">'MGRS to Dist'!BU334</f>
        <v>16.407009884995798</v>
      </c>
      <c r="AT334" s="72">
        <f ca="1">'MGRS to Dist'!BV334</f>
        <v>196.40700988499577</v>
      </c>
    </row>
    <row r="335" spans="2:46" ht="16.5" customHeight="1">
      <c r="B335" s="43" t="s">
        <v>593</v>
      </c>
      <c r="C335" s="72" t="str">
        <f t="shared" si="191"/>
        <v>30STD6321353798</v>
      </c>
      <c r="D335" s="72">
        <f t="array" aca="1" ref="D335" ca="1">MATCH(TRUE,ISERROR(VALUE(MID(C335,ROW(INDIRECT("1:"&amp;LEN(C335))),1))),0)</f>
        <v>3</v>
      </c>
      <c r="E335" s="72">
        <f t="shared" ca="1" si="192"/>
        <v>30</v>
      </c>
      <c r="F335" s="72" t="str">
        <f t="shared" ca="1" si="193"/>
        <v>S</v>
      </c>
      <c r="G335" s="72" t="str">
        <f t="shared" ca="1" si="194"/>
        <v>T</v>
      </c>
      <c r="H335" s="72" t="str">
        <f t="shared" ca="1" si="195"/>
        <v>D</v>
      </c>
      <c r="I335" s="72">
        <f t="shared" ca="1" si="196"/>
        <v>10</v>
      </c>
      <c r="J335" s="72">
        <f t="shared" ca="1" si="197"/>
        <v>63213</v>
      </c>
      <c r="K335" s="72">
        <f t="shared" ca="1" si="198"/>
        <v>53798</v>
      </c>
      <c r="L335" s="72">
        <f t="shared" ca="1" si="199"/>
        <v>176.80604746885038</v>
      </c>
      <c r="M335" s="72">
        <f ca="1">VLOOKUP(G335,Coef!$C$2:$F$25,4)</f>
        <v>2</v>
      </c>
      <c r="N335" s="31">
        <f ca="1">VLOOKUP(F335,Coef!$C$4:$D$23,2)</f>
        <v>15</v>
      </c>
      <c r="O335" s="31">
        <f ca="1">MOD(VLOOKUP(H335,Coef!$C$2:$G$21,5)+MOD(E335+1,2)*15,20)</f>
        <v>19</v>
      </c>
      <c r="P335" s="31">
        <f ca="1">VLOOKUP(N335,Coef!$A$27:$B$46,2)</f>
        <v>3.56</v>
      </c>
      <c r="Q335" s="31">
        <f ca="1">VLOOKUP(N335,Coef!$A$27:$C$46,3)+O335/10-0.1</f>
        <v>3.8</v>
      </c>
      <c r="R335" s="31">
        <f ca="1">IF(Q335+0.1&lt;P335,Q335+2,Q335)</f>
        <v>3.8</v>
      </c>
      <c r="S335" s="72">
        <f t="shared" ca="1" si="200"/>
        <v>263213</v>
      </c>
      <c r="T335" s="72">
        <f t="shared" ca="1" si="201"/>
        <v>3853798</v>
      </c>
      <c r="U335" s="72">
        <f t="shared" ca="1" si="173"/>
        <v>3853798</v>
      </c>
      <c r="V335" s="72">
        <f t="shared" ca="1" si="174"/>
        <v>0.60559541239508341</v>
      </c>
      <c r="W335" s="72">
        <f ca="1">(Coef!$J$9/(1+Coef!$J$8*(COS(V335))^2)^0.5)*Coef!$J$6</f>
        <v>6382512.2864051182</v>
      </c>
      <c r="X335" s="72">
        <f t="shared" ca="1" si="175"/>
        <v>-3</v>
      </c>
      <c r="Y335" s="72">
        <f t="shared" ca="1" si="176"/>
        <v>-3.7099341039164339E-2</v>
      </c>
      <c r="Z335" s="72">
        <f t="shared" ca="1" si="177"/>
        <v>0.93603572232695531</v>
      </c>
      <c r="AA335" s="72">
        <f t="shared" ca="1" si="178"/>
        <v>0.63271568493566577</v>
      </c>
      <c r="AB335" s="72">
        <f t="shared" ca="1" si="179"/>
        <v>1.0736132735585611</v>
      </c>
      <c r="AC335" s="72">
        <f t="shared" ca="1" si="180"/>
        <v>0.96338887640283721</v>
      </c>
      <c r="AD335" s="72">
        <f t="shared" ca="1" si="181"/>
        <v>1.7482100433044039</v>
      </c>
      <c r="AE335" s="72">
        <f ca="1">Coef!$J$6*Coef!$J$9*(V335-(Coef!$J$10*AB335)+(Coef!$J$11*AC335)-(Coef!$J$12*AD335))</f>
        <v>3839560.0223531974</v>
      </c>
      <c r="AF335" s="72">
        <f t="shared" ca="1" si="182"/>
        <v>2.2307795125016423E-3</v>
      </c>
      <c r="AG335" s="72">
        <f ca="1">((Coef!$J$8*Y335^2)/2)*(COS(V335))^2</f>
        <v>3.1350613284195364E-6</v>
      </c>
      <c r="AH335" s="72">
        <f t="shared" ca="1" si="183"/>
        <v>-3.7099302269594535E-2</v>
      </c>
      <c r="AI335" s="72">
        <f t="shared" ca="1" si="184"/>
        <v>0.60782618491395446</v>
      </c>
      <c r="AJ335" s="72">
        <f t="shared" ca="1" si="185"/>
        <v>-3.7107813176937066E-2</v>
      </c>
      <c r="AK335" s="72">
        <f t="shared" ca="1" si="186"/>
        <v>-4.5173538109043357E-2</v>
      </c>
      <c r="AL335" s="72">
        <f t="shared" ca="1" si="187"/>
        <v>0.60734778091340369</v>
      </c>
      <c r="AM335" s="72">
        <f ca="1">V335+(1+Coef!$J$8*(COS(V335))^2-(3/2)*Coef!$J$8*SIN(V335)*COS(V335)*(AL335-V335))*(AL335-V335)</f>
        <v>0.60735574943890536</v>
      </c>
      <c r="AN335" s="34" t="str">
        <f t="shared" ca="1" si="188"/>
        <v>30 263213 3853798 N</v>
      </c>
      <c r="AO335" s="33">
        <f t="shared" ca="1" si="189"/>
        <v>34.798921105854397</v>
      </c>
      <c r="AP335" s="33">
        <f t="shared" ca="1" si="190"/>
        <v>-5.5882530793215697</v>
      </c>
      <c r="AQ335" s="72">
        <f ca="1">'MGRS to Dist'!BP335</f>
        <v>233690.46648399212</v>
      </c>
      <c r="AR335" s="72">
        <f ca="1">'MGRS to Dist'!BT335</f>
        <v>22.929327410736391</v>
      </c>
      <c r="AS335" s="72">
        <f ca="1">'MGRS to Dist'!BU335</f>
        <v>-156.51456277641222</v>
      </c>
      <c r="AT335" s="72">
        <f ca="1">'MGRS to Dist'!BV335</f>
        <v>23.48543722358778</v>
      </c>
    </row>
    <row r="336" spans="2:46" ht="16.5" customHeight="1">
      <c r="B336" s="43" t="s">
        <v>594</v>
      </c>
      <c r="C336" s="72" t="str">
        <f t="shared" si="191"/>
        <v>30SWD9944637607</v>
      </c>
      <c r="D336" s="72">
        <f t="array" aca="1" ref="D336" ca="1">MATCH(TRUE,ISERROR(VALUE(MID(C336,ROW(INDIRECT("1:"&amp;LEN(C336))),1))),0)</f>
        <v>3</v>
      </c>
      <c r="E336" s="72">
        <f t="shared" ca="1" si="192"/>
        <v>30</v>
      </c>
      <c r="F336" s="72" t="str">
        <f t="shared" ca="1" si="193"/>
        <v>S</v>
      </c>
      <c r="G336" s="72" t="str">
        <f t="shared" ca="1" si="194"/>
        <v>W</v>
      </c>
      <c r="H336" s="72" t="str">
        <f t="shared" ca="1" si="195"/>
        <v>D</v>
      </c>
      <c r="I336" s="72">
        <f t="shared" ca="1" si="196"/>
        <v>10</v>
      </c>
      <c r="J336" s="72">
        <f t="shared" ca="1" si="197"/>
        <v>99446</v>
      </c>
      <c r="K336" s="72">
        <f t="shared" ca="1" si="198"/>
        <v>37607</v>
      </c>
      <c r="L336" s="72">
        <f t="shared" ca="1" si="199"/>
        <v>176.80604746885038</v>
      </c>
      <c r="M336" s="72">
        <f ca="1">VLOOKUP(G336,Coef!$C$2:$F$25,4)</f>
        <v>5</v>
      </c>
      <c r="N336" s="31">
        <f ca="1">VLOOKUP(F336,Coef!$C$4:$D$23,2)</f>
        <v>15</v>
      </c>
      <c r="O336" s="31">
        <f ca="1">MOD(VLOOKUP(H336,Coef!$C$2:$G$21,5)+MOD(E336+1,2)*15,20)</f>
        <v>19</v>
      </c>
      <c r="P336" s="31">
        <f ca="1">VLOOKUP(N336,Coef!$A$27:$B$46,2)</f>
        <v>3.56</v>
      </c>
      <c r="Q336" s="31">
        <f ca="1">VLOOKUP(N336,Coef!$A$27:$C$46,3)+O336/10-0.1</f>
        <v>3.8</v>
      </c>
      <c r="R336" s="31">
        <f ca="1">IF(Q336+0.1&lt;P336,Q336+2,Q336)</f>
        <v>3.8</v>
      </c>
      <c r="S336" s="72">
        <f t="shared" ca="1" si="200"/>
        <v>599446</v>
      </c>
      <c r="T336" s="72">
        <f t="shared" ca="1" si="201"/>
        <v>3837607</v>
      </c>
      <c r="U336" s="72">
        <f t="shared" ca="1" si="173"/>
        <v>3837607</v>
      </c>
      <c r="V336" s="72">
        <f t="shared" ca="1" si="174"/>
        <v>0.60305111834487923</v>
      </c>
      <c r="W336" s="72">
        <f ca="1">(Coef!$J$9/(1+Coef!$J$8*(COS(V336))^2)^0.5)*Coef!$J$6</f>
        <v>6382461.347196172</v>
      </c>
      <c r="X336" s="72">
        <f t="shared" ca="1" si="175"/>
        <v>-3</v>
      </c>
      <c r="Y336" s="72">
        <f t="shared" ca="1" si="176"/>
        <v>1.5581136271774968E-2</v>
      </c>
      <c r="Z336" s="72">
        <f t="shared" ca="1" si="177"/>
        <v>0.9342329117760606</v>
      </c>
      <c r="AA336" s="72">
        <f t="shared" ca="1" si="178"/>
        <v>0.63371985533141073</v>
      </c>
      <c r="AB336" s="72">
        <f t="shared" ca="1" si="179"/>
        <v>1.0701675742329095</v>
      </c>
      <c r="AC336" s="72">
        <f t="shared" ca="1" si="180"/>
        <v>0.96105564450753478</v>
      </c>
      <c r="AD336" s="72">
        <f t="shared" ca="1" si="181"/>
        <v>1.7450501757920958</v>
      </c>
      <c r="AE336" s="72">
        <f ca="1">Coef!$J$6*Coef!$J$9*(V336-(Coef!$J$10*AB336)+(Coef!$J$11*AC336)-(Coef!$J$12*AD336))</f>
        <v>3823394.870440851</v>
      </c>
      <c r="AF336" s="72">
        <f t="shared" ca="1" si="182"/>
        <v>2.2267474546308771E-3</v>
      </c>
      <c r="AG336" s="72">
        <f ca="1">((Coef!$J$8*Y336^2)/2)*(COS(V336))^2</f>
        <v>5.5492958041890948E-7</v>
      </c>
      <c r="AH336" s="72">
        <f t="shared" ca="1" si="183"/>
        <v>1.5581133389630497E-2</v>
      </c>
      <c r="AI336" s="72">
        <f t="shared" ca="1" si="184"/>
        <v>0.60527786456382204</v>
      </c>
      <c r="AJ336" s="72">
        <f t="shared" ca="1" si="185"/>
        <v>1.5581763840369356E-2</v>
      </c>
      <c r="AK336" s="72">
        <f t="shared" ca="1" si="186"/>
        <v>1.8945719766315892E-2</v>
      </c>
      <c r="AL336" s="72">
        <f t="shared" ca="1" si="187"/>
        <v>0.60519388703356203</v>
      </c>
      <c r="AM336" s="72">
        <f ca="1">V336+(1+Coef!$J$8*(COS(V336))^2-(3/2)*Coef!$J$8*SIN(V336)*COS(V336)*(AL336-V336))*(AL336-V336)</f>
        <v>0.60520366126461278</v>
      </c>
      <c r="AN336" s="34" t="str">
        <f t="shared" ca="1" si="188"/>
        <v>30 599446 3837607 N</v>
      </c>
      <c r="AO336" s="33">
        <f t="shared" ca="1" si="189"/>
        <v>34.675615536327413</v>
      </c>
      <c r="AP336" s="33">
        <f t="shared" ca="1" si="190"/>
        <v>-1.9144902175525191</v>
      </c>
      <c r="AQ336" s="72">
        <f ca="1">'MGRS to Dist'!BP336</f>
        <v>336698.47208521847</v>
      </c>
      <c r="AR336" s="72">
        <f ca="1">'MGRS to Dist'!BT336</f>
        <v>91.291116285903342</v>
      </c>
      <c r="AS336" s="72">
        <f ca="1">'MGRS to Dist'!BU336</f>
        <v>-86.615035928555514</v>
      </c>
      <c r="AT336" s="72">
        <f ca="1">'MGRS to Dist'!BV336</f>
        <v>93.384964071444529</v>
      </c>
    </row>
    <row r="337" spans="2:46" ht="16.5" customHeight="1">
      <c r="B337" s="43" t="s">
        <v>595</v>
      </c>
      <c r="C337" s="72" t="str">
        <f t="shared" si="191"/>
        <v>29SNS3682370788</v>
      </c>
      <c r="D337" s="72">
        <f t="array" aca="1" ref="D337" ca="1">MATCH(TRUE,ISERROR(VALUE(MID(C337,ROW(INDIRECT("1:"&amp;LEN(C337))),1))),0)</f>
        <v>3</v>
      </c>
      <c r="E337" s="72">
        <f t="shared" ca="1" si="192"/>
        <v>29</v>
      </c>
      <c r="F337" s="72" t="str">
        <f t="shared" ca="1" si="193"/>
        <v>S</v>
      </c>
      <c r="G337" s="72" t="str">
        <f t="shared" ca="1" si="194"/>
        <v>N</v>
      </c>
      <c r="H337" s="72" t="str">
        <f t="shared" ca="1" si="195"/>
        <v>S</v>
      </c>
      <c r="I337" s="72">
        <f t="shared" ca="1" si="196"/>
        <v>10</v>
      </c>
      <c r="J337" s="72">
        <f t="shared" ca="1" si="197"/>
        <v>36823</v>
      </c>
      <c r="K337" s="72">
        <f t="shared" ca="1" si="198"/>
        <v>70788</v>
      </c>
      <c r="L337" s="72">
        <f t="shared" ca="1" si="199"/>
        <v>170.80604746885038</v>
      </c>
      <c r="M337" s="72">
        <f ca="1">VLOOKUP(G337,Coef!$C$2:$F$25,4)</f>
        <v>5</v>
      </c>
      <c r="N337" s="31">
        <f ca="1">VLOOKUP(F337,Coef!$C$4:$D$23,2)</f>
        <v>15</v>
      </c>
      <c r="O337" s="31">
        <f ca="1">MOD(VLOOKUP(H337,Coef!$C$2:$G$21,5)+MOD(E337+1,2)*15,20)</f>
        <v>17</v>
      </c>
      <c r="P337" s="31">
        <f ca="1">VLOOKUP(N337,Coef!$A$27:$B$46,2)</f>
        <v>3.56</v>
      </c>
      <c r="Q337" s="31">
        <f ca="1">VLOOKUP(N337,Coef!$A$27:$C$46,3)+O337/10-0.1</f>
        <v>3.6</v>
      </c>
      <c r="R337" s="31">
        <f ca="1">IF(Q337+0.1&lt;P337,Q337+2,Q337)</f>
        <v>3.6</v>
      </c>
      <c r="S337" s="72">
        <f t="shared" ca="1" si="200"/>
        <v>536823</v>
      </c>
      <c r="T337" s="72">
        <f t="shared" ca="1" si="201"/>
        <v>3670788</v>
      </c>
      <c r="U337" s="72">
        <f t="shared" ca="1" si="173"/>
        <v>3670788</v>
      </c>
      <c r="V337" s="72">
        <f t="shared" ca="1" si="174"/>
        <v>0.57683676536106032</v>
      </c>
      <c r="W337" s="72">
        <f ca="1">(Coef!$J$9/(1+Coef!$J$8*(COS(V337))^2)^0.5)*Coef!$J$6</f>
        <v>6381942.5736027956</v>
      </c>
      <c r="X337" s="72">
        <f t="shared" ca="1" si="175"/>
        <v>-9</v>
      </c>
      <c r="Y337" s="72">
        <f t="shared" ca="1" si="176"/>
        <v>5.7698732909801671E-3</v>
      </c>
      <c r="Z337" s="72">
        <f t="shared" ca="1" si="177"/>
        <v>0.91425836925992732</v>
      </c>
      <c r="AA337" s="72">
        <f t="shared" ca="1" si="178"/>
        <v>0.64232667440809432</v>
      </c>
      <c r="AB337" s="72">
        <f t="shared" ca="1" si="179"/>
        <v>1.0339659499910239</v>
      </c>
      <c r="AC337" s="72">
        <f t="shared" ca="1" si="180"/>
        <v>0.93605613109529151</v>
      </c>
      <c r="AD337" s="72">
        <f t="shared" ca="1" si="181"/>
        <v>1.7105191392117371</v>
      </c>
      <c r="AE337" s="72">
        <f ca="1">Coef!$J$6*Coef!$J$9*(V337-(Coef!$J$10*AB337)+(Coef!$J$11*AC337)-(Coef!$J$12*AD337))</f>
        <v>3656864.5605354244</v>
      </c>
      <c r="AF337" s="72">
        <f t="shared" ca="1" si="182"/>
        <v>2.1816930039712684E-3</v>
      </c>
      <c r="AG337" s="72">
        <f ca="1">((Coef!$J$8*Y337^2)/2)*(COS(V337))^2</f>
        <v>7.8816480356192273E-8</v>
      </c>
      <c r="AH337" s="72">
        <f t="shared" ca="1" si="183"/>
        <v>5.7698731393931325E-3</v>
      </c>
      <c r="AI337" s="72">
        <f t="shared" ca="1" si="184"/>
        <v>0.57901845819307818</v>
      </c>
      <c r="AJ337" s="72">
        <f t="shared" ca="1" si="185"/>
        <v>5.7699051540068824E-3</v>
      </c>
      <c r="AK337" s="72">
        <f t="shared" ca="1" si="186"/>
        <v>6.8934440725139275E-3</v>
      </c>
      <c r="AL337" s="72">
        <f t="shared" ca="1" si="187"/>
        <v>0.57900757597017127</v>
      </c>
      <c r="AM337" s="72">
        <f ca="1">V337+(1+Coef!$J$8*(COS(V337))^2-(3/2)*Coef!$J$8*SIN(V337)*COS(V337)*(AL337-V337))*(AL337-V337)</f>
        <v>0.57901783285099739</v>
      </c>
      <c r="AN337" s="34" t="str">
        <f t="shared" ca="1" si="188"/>
        <v>29 536823 3670788 N</v>
      </c>
      <c r="AO337" s="33">
        <f t="shared" ca="1" si="189"/>
        <v>33.175278085173503</v>
      </c>
      <c r="AP337" s="33">
        <f t="shared" ca="1" si="190"/>
        <v>-8.605034748335477</v>
      </c>
      <c r="AQ337" s="72">
        <f ca="1">'MGRS to Dist'!BP337</f>
        <v>640501.30553478049</v>
      </c>
      <c r="AR337" s="72">
        <f ca="1">'MGRS to Dist'!BT337</f>
        <v>256.76232297278773</v>
      </c>
      <c r="AS337" s="72">
        <f ca="1">'MGRS to Dist'!BU337</f>
        <v>73.024994870148504</v>
      </c>
      <c r="AT337" s="72">
        <f ca="1">'MGRS to Dist'!BV337</f>
        <v>253.02499487014848</v>
      </c>
    </row>
    <row r="338" spans="2:46" ht="16.5" customHeight="1">
      <c r="B338" s="43" t="s">
        <v>596</v>
      </c>
      <c r="C338" s="72" t="str">
        <f t="shared" si="191"/>
        <v>29SPT5392008526</v>
      </c>
      <c r="D338" s="72">
        <f t="array" aca="1" ref="D338" ca="1">MATCH(TRUE,ISERROR(VALUE(MID(C338,ROW(INDIRECT("1:"&amp;LEN(C338))),1))),0)</f>
        <v>3</v>
      </c>
      <c r="E338" s="72">
        <f t="shared" ca="1" si="192"/>
        <v>29</v>
      </c>
      <c r="F338" s="72" t="str">
        <f t="shared" ca="1" si="193"/>
        <v>S</v>
      </c>
      <c r="G338" s="72" t="str">
        <f t="shared" ca="1" si="194"/>
        <v>P</v>
      </c>
      <c r="H338" s="72" t="str">
        <f t="shared" ca="1" si="195"/>
        <v>T</v>
      </c>
      <c r="I338" s="72">
        <f t="shared" ca="1" si="196"/>
        <v>10</v>
      </c>
      <c r="J338" s="72">
        <f t="shared" ca="1" si="197"/>
        <v>53920</v>
      </c>
      <c r="K338" s="72">
        <f t="shared" ca="1" si="198"/>
        <v>8526</v>
      </c>
      <c r="L338" s="72">
        <f t="shared" ca="1" si="199"/>
        <v>170.80604746885038</v>
      </c>
      <c r="M338" s="72">
        <f ca="1">VLOOKUP(G338,Coef!$C$2:$F$25,4)</f>
        <v>6</v>
      </c>
      <c r="N338" s="31">
        <f ca="1">VLOOKUP(F338,Coef!$C$4:$D$23,2)</f>
        <v>15</v>
      </c>
      <c r="O338" s="31">
        <f ca="1">MOD(VLOOKUP(H338,Coef!$C$2:$G$21,5)+MOD(E338+1,2)*15,20)</f>
        <v>18</v>
      </c>
      <c r="P338" s="31">
        <f ca="1">VLOOKUP(N338,Coef!$A$27:$B$46,2)</f>
        <v>3.56</v>
      </c>
      <c r="Q338" s="31">
        <f ca="1">VLOOKUP(N338,Coef!$A$27:$C$46,3)+O338/10-0.1</f>
        <v>3.6999999999999997</v>
      </c>
      <c r="R338" s="31">
        <f ca="1">IF(Q338+0.1&lt;P338,Q338+2,Q338)</f>
        <v>3.6999999999999997</v>
      </c>
      <c r="S338" s="72">
        <f t="shared" ca="1" si="200"/>
        <v>653920</v>
      </c>
      <c r="T338" s="72">
        <f t="shared" ca="1" si="201"/>
        <v>3708525.9999999995</v>
      </c>
      <c r="U338" s="72">
        <f t="shared" ca="1" si="173"/>
        <v>3708525.9999999995</v>
      </c>
      <c r="V338" s="72">
        <f t="shared" ca="1" si="174"/>
        <v>0.58276700863612696</v>
      </c>
      <c r="W338" s="72">
        <f ca="1">(Coef!$J$9/(1+Coef!$J$8*(COS(V338))^2)^0.5)*Coef!$J$6</f>
        <v>6382058.9277272914</v>
      </c>
      <c r="X338" s="72">
        <f t="shared" ca="1" si="175"/>
        <v>-9</v>
      </c>
      <c r="Y338" s="72">
        <f t="shared" ca="1" si="176"/>
        <v>2.4117608712649775E-2</v>
      </c>
      <c r="Z338" s="72">
        <f t="shared" ca="1" si="177"/>
        <v>0.91899901067400402</v>
      </c>
      <c r="AA338" s="72">
        <f t="shared" ca="1" si="178"/>
        <v>0.64066170501004027</v>
      </c>
      <c r="AB338" s="72">
        <f t="shared" ca="1" si="179"/>
        <v>1.0422665139731291</v>
      </c>
      <c r="AC338" s="72">
        <f t="shared" ca="1" si="180"/>
        <v>0.94186531173235688</v>
      </c>
      <c r="AD338" s="72">
        <f t="shared" ca="1" si="181"/>
        <v>1.7186503335269216</v>
      </c>
      <c r="AE338" s="72">
        <f ca="1">Coef!$J$6*Coef!$J$9*(V338-(Coef!$J$10*AB338)+(Coef!$J$11*AC338)-(Coef!$J$12*AD338))</f>
        <v>3694533.7055000574</v>
      </c>
      <c r="AF338" s="72">
        <f t="shared" ca="1" si="182"/>
        <v>2.1924420721268524E-3</v>
      </c>
      <c r="AG338" s="72">
        <f ca="1">((Coef!$J$8*Y338^2)/2)*(COS(V338))^2</f>
        <v>1.3664057567366831E-6</v>
      </c>
      <c r="AH338" s="72">
        <f t="shared" ca="1" si="183"/>
        <v>2.4117597727836646E-2</v>
      </c>
      <c r="AI338" s="72">
        <f t="shared" ca="1" si="184"/>
        <v>0.58495944771248831</v>
      </c>
      <c r="AJ338" s="72">
        <f t="shared" ca="1" si="185"/>
        <v>2.4119935830201888E-2</v>
      </c>
      <c r="AK338" s="72">
        <f t="shared" ca="1" si="186"/>
        <v>2.8921929968829311E-2</v>
      </c>
      <c r="AL338" s="72">
        <f t="shared" ca="1" si="187"/>
        <v>0.58476689628978473</v>
      </c>
      <c r="AM338" s="72">
        <f ca="1">V338+(1+Coef!$J$8*(COS(V338))^2-(3/2)*Coef!$J$8*SIN(V338)*COS(V338)*(AL338-V338))*(AL338-V338)</f>
        <v>0.58477627379288577</v>
      </c>
      <c r="AN338" s="34" t="str">
        <f t="shared" ca="1" si="188"/>
        <v>29 653920 3708526 N</v>
      </c>
      <c r="AO338" s="33">
        <f t="shared" ca="1" si="189"/>
        <v>33.505212447719046</v>
      </c>
      <c r="AP338" s="33">
        <f t="shared" ca="1" si="190"/>
        <v>-7.3428954774131476</v>
      </c>
      <c r="AQ338" s="72">
        <f ca="1">'MGRS to Dist'!BP338</f>
        <v>123061.58172104124</v>
      </c>
      <c r="AR338" s="72">
        <f ca="1">'MGRS to Dist'!BT338</f>
        <v>72.278587747390077</v>
      </c>
      <c r="AS338" s="72">
        <f ca="1">'MGRS to Dist'!BU338</f>
        <v>-107.02770573231574</v>
      </c>
      <c r="AT338" s="72">
        <f ca="1">'MGRS to Dist'!BV338</f>
        <v>72.972294267684276</v>
      </c>
    </row>
    <row r="339" spans="2:46" ht="16.5" customHeight="1">
      <c r="B339" s="43" t="s">
        <v>597</v>
      </c>
      <c r="C339" s="72" t="str">
        <f t="shared" si="191"/>
        <v>29SPT5507807840</v>
      </c>
      <c r="D339" s="72">
        <f t="array" aca="1" ref="D339" ca="1">MATCH(TRUE,ISERROR(VALUE(MID(C339,ROW(INDIRECT("1:"&amp;LEN(C339))),1))),0)</f>
        <v>3</v>
      </c>
      <c r="E339" s="72">
        <f t="shared" ca="1" si="192"/>
        <v>29</v>
      </c>
      <c r="F339" s="72" t="str">
        <f t="shared" ca="1" si="193"/>
        <v>S</v>
      </c>
      <c r="G339" s="72" t="str">
        <f t="shared" ca="1" si="194"/>
        <v>P</v>
      </c>
      <c r="H339" s="72" t="str">
        <f t="shared" ca="1" si="195"/>
        <v>T</v>
      </c>
      <c r="I339" s="72">
        <f t="shared" ca="1" si="196"/>
        <v>10</v>
      </c>
      <c r="J339" s="72">
        <f t="shared" ca="1" si="197"/>
        <v>55078</v>
      </c>
      <c r="K339" s="72">
        <f t="shared" ca="1" si="198"/>
        <v>7840</v>
      </c>
      <c r="L339" s="72">
        <f t="shared" ca="1" si="199"/>
        <v>170.80604746885038</v>
      </c>
      <c r="M339" s="72">
        <f ca="1">VLOOKUP(G339,Coef!$C$2:$F$25,4)</f>
        <v>6</v>
      </c>
      <c r="N339" s="31">
        <f ca="1">VLOOKUP(F339,Coef!$C$4:$D$23,2)</f>
        <v>15</v>
      </c>
      <c r="O339" s="31">
        <f ca="1">MOD(VLOOKUP(H339,Coef!$C$2:$G$21,5)+MOD(E339+1,2)*15,20)</f>
        <v>18</v>
      </c>
      <c r="P339" s="31">
        <f ca="1">VLOOKUP(N339,Coef!$A$27:$B$46,2)</f>
        <v>3.56</v>
      </c>
      <c r="Q339" s="31">
        <f ca="1">VLOOKUP(N339,Coef!$A$27:$C$46,3)+O339/10-0.1</f>
        <v>3.6999999999999997</v>
      </c>
      <c r="R339" s="31">
        <f ca="1">IF(Q339+0.1&lt;P339,Q339+2,Q339)</f>
        <v>3.6999999999999997</v>
      </c>
      <c r="S339" s="72">
        <f t="shared" ca="1" si="200"/>
        <v>655078</v>
      </c>
      <c r="T339" s="72">
        <f t="shared" ca="1" si="201"/>
        <v>3707839.9999999995</v>
      </c>
      <c r="U339" s="72">
        <f t="shared" ca="1" si="173"/>
        <v>3707839.9999999995</v>
      </c>
      <c r="V339" s="72">
        <f t="shared" ca="1" si="174"/>
        <v>0.58265920888821521</v>
      </c>
      <c r="W339" s="72">
        <f ca="1">(Coef!$J$9/(1+Coef!$J$8*(COS(V339))^2)^0.5)*Coef!$J$6</f>
        <v>6382056.8072428191</v>
      </c>
      <c r="X339" s="72">
        <f t="shared" ca="1" si="175"/>
        <v>-9</v>
      </c>
      <c r="Y339" s="72">
        <f t="shared" ca="1" si="176"/>
        <v>2.4299062932815998E-2</v>
      </c>
      <c r="Z339" s="72">
        <f t="shared" ca="1" si="177"/>
        <v>0.91891398709378991</v>
      </c>
      <c r="AA339" s="72">
        <f t="shared" ca="1" si="178"/>
        <v>0.64069346316149334</v>
      </c>
      <c r="AB339" s="72">
        <f t="shared" ca="1" si="179"/>
        <v>1.0421162024351101</v>
      </c>
      <c r="AC339" s="72">
        <f t="shared" ca="1" si="180"/>
        <v>0.94176051761670587</v>
      </c>
      <c r="AD339" s="72">
        <f t="shared" ca="1" si="181"/>
        <v>1.7185042129185064</v>
      </c>
      <c r="AE339" s="72">
        <f ca="1">Coef!$J$6*Coef!$J$9*(V339-(Coef!$J$10*AB339)+(Coef!$J$11*AC339)-(Coef!$J$12*AD339))</f>
        <v>3693848.9387431536</v>
      </c>
      <c r="AF339" s="72">
        <f t="shared" ca="1" si="182"/>
        <v>2.1922495645867457E-3</v>
      </c>
      <c r="AG339" s="72">
        <f ca="1">((Coef!$J$8*Y339^2)/2)*(COS(V339))^2</f>
        <v>1.3872411235367767E-6</v>
      </c>
      <c r="AH339" s="72">
        <f t="shared" ca="1" si="183"/>
        <v>2.429905169659621E-2</v>
      </c>
      <c r="AI339" s="72">
        <f t="shared" ca="1" si="184"/>
        <v>0.5848514554116232</v>
      </c>
      <c r="AJ339" s="72">
        <f t="shared" ca="1" si="185"/>
        <v>2.4301442971719878E-2</v>
      </c>
      <c r="AK339" s="72">
        <f t="shared" ca="1" si="186"/>
        <v>2.9137367727653102E-2</v>
      </c>
      <c r="AL339" s="72">
        <f t="shared" ca="1" si="187"/>
        <v>0.58465604243012748</v>
      </c>
      <c r="AM339" s="72">
        <f ca="1">V339+(1+Coef!$J$8*(COS(V339))^2-(3/2)*Coef!$J$8*SIN(V339)*COS(V339)*(AL339-V339))*(AL339-V339)</f>
        <v>0.58466540697565461</v>
      </c>
      <c r="AN339" s="34" t="str">
        <f t="shared" ca="1" si="188"/>
        <v>29 655078 3707840 N</v>
      </c>
      <c r="AO339" s="33">
        <f t="shared" ca="1" si="189"/>
        <v>33.498860247003648</v>
      </c>
      <c r="AP339" s="33">
        <f t="shared" ca="1" si="190"/>
        <v>-7.3305518030847878</v>
      </c>
      <c r="AQ339" s="72">
        <f ca="1">'MGRS to Dist'!BP339</f>
        <v>1346.0843181206058</v>
      </c>
      <c r="AR339" s="72">
        <f ca="1">'MGRS to Dist'!BT339</f>
        <v>121.67697001346244</v>
      </c>
      <c r="AS339" s="72">
        <f ca="1">'MGRS to Dist'!BU339</f>
        <v>-58.316216690286197</v>
      </c>
      <c r="AT339" s="72">
        <f ca="1">'MGRS to Dist'!BV339</f>
        <v>121.68378330971382</v>
      </c>
    </row>
    <row r="340" spans="2:46" ht="16.5" customHeight="1">
      <c r="B340" s="43" t="s">
        <v>598</v>
      </c>
      <c r="C340" s="72" t="str">
        <f t="shared" si="191"/>
        <v>29SPT5369107769</v>
      </c>
      <c r="D340" s="72">
        <f t="array" aca="1" ref="D340" ca="1">MATCH(TRUE,ISERROR(VALUE(MID(C340,ROW(INDIRECT("1:"&amp;LEN(C340))),1))),0)</f>
        <v>3</v>
      </c>
      <c r="E340" s="72">
        <f t="shared" ca="1" si="192"/>
        <v>29</v>
      </c>
      <c r="F340" s="72" t="str">
        <f t="shared" ca="1" si="193"/>
        <v>S</v>
      </c>
      <c r="G340" s="72" t="str">
        <f t="shared" ca="1" si="194"/>
        <v>P</v>
      </c>
      <c r="H340" s="72" t="str">
        <f t="shared" ca="1" si="195"/>
        <v>T</v>
      </c>
      <c r="I340" s="72">
        <f t="shared" ca="1" si="196"/>
        <v>10</v>
      </c>
      <c r="J340" s="72">
        <f t="shared" ca="1" si="197"/>
        <v>53691</v>
      </c>
      <c r="K340" s="72">
        <f t="shared" ca="1" si="198"/>
        <v>7769</v>
      </c>
      <c r="L340" s="72">
        <f t="shared" ca="1" si="199"/>
        <v>170.80604746885038</v>
      </c>
      <c r="M340" s="72">
        <f ca="1">VLOOKUP(G340,Coef!$C$2:$F$25,4)</f>
        <v>6</v>
      </c>
      <c r="N340" s="31">
        <f ca="1">VLOOKUP(F340,Coef!$C$4:$D$23,2)</f>
        <v>15</v>
      </c>
      <c r="O340" s="31">
        <f ca="1">MOD(VLOOKUP(H340,Coef!$C$2:$G$21,5)+MOD(E340+1,2)*15,20)</f>
        <v>18</v>
      </c>
      <c r="P340" s="31">
        <f ca="1">VLOOKUP(N340,Coef!$A$27:$B$46,2)</f>
        <v>3.56</v>
      </c>
      <c r="Q340" s="31">
        <f ca="1">VLOOKUP(N340,Coef!$A$27:$C$46,3)+O340/10-0.1</f>
        <v>3.6999999999999997</v>
      </c>
      <c r="R340" s="31">
        <f ca="1">IF(Q340+0.1&lt;P340,Q340+2,Q340)</f>
        <v>3.6999999999999997</v>
      </c>
      <c r="S340" s="72">
        <f t="shared" ca="1" si="200"/>
        <v>653691</v>
      </c>
      <c r="T340" s="72">
        <f t="shared" ca="1" si="201"/>
        <v>3707768.9999999995</v>
      </c>
      <c r="U340" s="72">
        <f t="shared" ca="1" si="173"/>
        <v>3707768.9999999995</v>
      </c>
      <c r="V340" s="72">
        <f t="shared" ca="1" si="174"/>
        <v>0.58264805177144885</v>
      </c>
      <c r="W340" s="72">
        <f ca="1">(Coef!$J$9/(1+Coef!$J$8*(COS(V340))^2)^0.5)*Coef!$J$6</f>
        <v>6382056.5877870936</v>
      </c>
      <c r="X340" s="72">
        <f t="shared" ca="1" si="175"/>
        <v>-9</v>
      </c>
      <c r="Y340" s="72">
        <f t="shared" ca="1" si="176"/>
        <v>2.4081735704773909E-2</v>
      </c>
      <c r="Z340" s="72">
        <f t="shared" ca="1" si="177"/>
        <v>0.91890518483791728</v>
      </c>
      <c r="AA340" s="72">
        <f t="shared" ca="1" si="178"/>
        <v>0.64069674694015977</v>
      </c>
      <c r="AB340" s="72">
        <f t="shared" ca="1" si="179"/>
        <v>1.0421006441904075</v>
      </c>
      <c r="AC340" s="72">
        <f t="shared" ca="1" si="180"/>
        <v>0.94174966987784559</v>
      </c>
      <c r="AD340" s="72">
        <f t="shared" ca="1" si="181"/>
        <v>1.7184890860914599</v>
      </c>
      <c r="AE340" s="72">
        <f ca="1">Coef!$J$6*Coef!$J$9*(V340-(Coef!$J$10*AB340)+(Coef!$J$11*AC340)-(Coef!$J$12*AD340))</f>
        <v>3693778.0664209933</v>
      </c>
      <c r="AF340" s="72">
        <f t="shared" ca="1" si="182"/>
        <v>2.1922296342184945E-3</v>
      </c>
      <c r="AG340" s="72">
        <f ca="1">((Coef!$J$8*Y340^2)/2)*(COS(V340))^2</f>
        <v>1.3625575685875147E-6</v>
      </c>
      <c r="AH340" s="72">
        <f t="shared" ca="1" si="183"/>
        <v>2.4081724767190161E-2</v>
      </c>
      <c r="AI340" s="72">
        <f t="shared" ca="1" si="184"/>
        <v>0.58484027841862829</v>
      </c>
      <c r="AJ340" s="72">
        <f t="shared" ca="1" si="185"/>
        <v>2.4084052451654958E-2</v>
      </c>
      <c r="AK340" s="72">
        <f t="shared" ca="1" si="186"/>
        <v>2.887664899826874E-2</v>
      </c>
      <c r="AL340" s="72">
        <f t="shared" ca="1" si="187"/>
        <v>0.58464834889013784</v>
      </c>
      <c r="AM340" s="72">
        <f ca="1">V340+(1+Coef!$J$8*(COS(V340))^2-(3/2)*Coef!$J$8*SIN(V340)*COS(V340)*(AL340-V340))*(AL340-V340)</f>
        <v>0.58465772978500341</v>
      </c>
      <c r="AN340" s="34" t="str">
        <f t="shared" ca="1" si="188"/>
        <v>29 653691 3707769 N</v>
      </c>
      <c r="AO340" s="33">
        <f t="shared" ca="1" si="189"/>
        <v>33.498420376380821</v>
      </c>
      <c r="AP340" s="33">
        <f t="shared" ca="1" si="190"/>
        <v>-7.3454898859185249</v>
      </c>
      <c r="AQ340" s="72">
        <f ca="1">'MGRS to Dist'!BP340</f>
        <v>1388.9634603765987</v>
      </c>
      <c r="AR340" s="72">
        <f ca="1">'MGRS to Dist'!BT340</f>
        <v>267.98176026150162</v>
      </c>
      <c r="AS340" s="72">
        <f ca="1">'MGRS to Dist'!BU340</f>
        <v>87.973515676669663</v>
      </c>
      <c r="AT340" s="72">
        <f ca="1">'MGRS to Dist'!BV340</f>
        <v>267.97351567666965</v>
      </c>
    </row>
    <row r="341" spans="2:46" ht="16.5" customHeight="1">
      <c r="B341" s="43" t="s">
        <v>599</v>
      </c>
      <c r="C341" s="72" t="str">
        <f t="shared" si="191"/>
        <v>29SPT9822363176</v>
      </c>
      <c r="D341" s="72">
        <f t="array" aca="1" ref="D341" ca="1">MATCH(TRUE,ISERROR(VALUE(MID(C341,ROW(INDIRECT("1:"&amp;LEN(C341))),1))),0)</f>
        <v>3</v>
      </c>
      <c r="E341" s="72">
        <f t="shared" ca="1" si="192"/>
        <v>29</v>
      </c>
      <c r="F341" s="72" t="str">
        <f t="shared" ca="1" si="193"/>
        <v>S</v>
      </c>
      <c r="G341" s="72" t="str">
        <f t="shared" ca="1" si="194"/>
        <v>P</v>
      </c>
      <c r="H341" s="72" t="str">
        <f t="shared" ca="1" si="195"/>
        <v>T</v>
      </c>
      <c r="I341" s="72">
        <f t="shared" ca="1" si="196"/>
        <v>10</v>
      </c>
      <c r="J341" s="72">
        <f t="shared" ca="1" si="197"/>
        <v>98223</v>
      </c>
      <c r="K341" s="72">
        <f t="shared" ca="1" si="198"/>
        <v>63176</v>
      </c>
      <c r="L341" s="72">
        <f t="shared" ca="1" si="199"/>
        <v>170.80604746885038</v>
      </c>
      <c r="M341" s="72">
        <f ca="1">VLOOKUP(G341,Coef!$C$2:$F$25,4)</f>
        <v>6</v>
      </c>
      <c r="N341" s="31">
        <f ca="1">VLOOKUP(F341,Coef!$C$4:$D$23,2)</f>
        <v>15</v>
      </c>
      <c r="O341" s="31">
        <f ca="1">MOD(VLOOKUP(H341,Coef!$C$2:$G$21,5)+MOD(E341+1,2)*15,20)</f>
        <v>18</v>
      </c>
      <c r="P341" s="31">
        <f ca="1">VLOOKUP(N341,Coef!$A$27:$B$46,2)</f>
        <v>3.56</v>
      </c>
      <c r="Q341" s="31">
        <f ca="1">VLOOKUP(N341,Coef!$A$27:$C$46,3)+O341/10-0.1</f>
        <v>3.6999999999999997</v>
      </c>
      <c r="R341" s="31">
        <f ca="1">IF(Q341+0.1&lt;P341,Q341+2,Q341)</f>
        <v>3.6999999999999997</v>
      </c>
      <c r="S341" s="72">
        <f t="shared" ca="1" si="200"/>
        <v>698223</v>
      </c>
      <c r="T341" s="72">
        <f t="shared" ca="1" si="201"/>
        <v>3763175.9999999995</v>
      </c>
      <c r="U341" s="72">
        <f t="shared" ca="1" si="173"/>
        <v>3763175.9999999995</v>
      </c>
      <c r="V341" s="72">
        <f t="shared" ca="1" si="174"/>
        <v>0.59135484569644803</v>
      </c>
      <c r="W341" s="72">
        <f ca="1">(Coef!$J$9/(1+Coef!$J$8*(COS(V341))^2)^0.5)*Coef!$J$6</f>
        <v>6382228.4842737699</v>
      </c>
      <c r="X341" s="72">
        <f t="shared" ca="1" si="175"/>
        <v>-9</v>
      </c>
      <c r="Y341" s="72">
        <f t="shared" ca="1" si="176"/>
        <v>3.1058587214236294E-2</v>
      </c>
      <c r="Z341" s="72">
        <f t="shared" ca="1" si="177"/>
        <v>0.92563480543861609</v>
      </c>
      <c r="AA341" s="72">
        <f t="shared" ca="1" si="178"/>
        <v>0.63795585344262307</v>
      </c>
      <c r="AB341" s="72">
        <f t="shared" ca="1" si="179"/>
        <v>1.0541722484157561</v>
      </c>
      <c r="AC341" s="72">
        <f t="shared" ca="1" si="180"/>
        <v>0.95011814967247288</v>
      </c>
      <c r="AD341" s="72">
        <f t="shared" ca="1" si="181"/>
        <v>1.7300918914575079</v>
      </c>
      <c r="AE341" s="72">
        <f ca="1">Coef!$J$6*Coef!$J$9*(V341-(Coef!$J$10*AB341)+(Coef!$J$11*AC341)-(Coef!$J$12*AD341))</f>
        <v>3749087.6580949523</v>
      </c>
      <c r="AF341" s="72">
        <f t="shared" ca="1" si="182"/>
        <v>2.2074330212028268E-3</v>
      </c>
      <c r="AG341" s="72">
        <f ca="1">((Coef!$J$8*Y341^2)/2)*(COS(V341))^2</f>
        <v>2.2403290775350299E-6</v>
      </c>
      <c r="AH341" s="72">
        <f t="shared" ca="1" si="183"/>
        <v>3.1058564020417612E-2</v>
      </c>
      <c r="AI341" s="72">
        <f t="shared" ca="1" si="184"/>
        <v>0.59356227377227444</v>
      </c>
      <c r="AJ341" s="72">
        <f t="shared" ca="1" si="185"/>
        <v>3.1063557621134497E-2</v>
      </c>
      <c r="AK341" s="72">
        <f t="shared" ca="1" si="186"/>
        <v>3.7455695134436945E-2</v>
      </c>
      <c r="AL341" s="72">
        <f t="shared" ca="1" si="187"/>
        <v>0.59323700764631149</v>
      </c>
      <c r="AM341" s="72">
        <f ca="1">V341+(1+Coef!$J$8*(COS(V341))^2-(3/2)*Coef!$J$8*SIN(V341)*COS(V341)*(AL341-V341))*(AL341-V341)</f>
        <v>0.59324573356703147</v>
      </c>
      <c r="AN341" s="34" t="str">
        <f t="shared" ca="1" si="188"/>
        <v>29 698223 3763176 N</v>
      </c>
      <c r="AO341" s="33">
        <f t="shared" ca="1" si="189"/>
        <v>33.990476747533414</v>
      </c>
      <c r="AP341" s="33">
        <f t="shared" ca="1" si="190"/>
        <v>-6.8539467500680704</v>
      </c>
      <c r="AQ341" s="72">
        <f ca="1">'MGRS to Dist'!BP341</f>
        <v>71085.85531998174</v>
      </c>
      <c r="AR341" s="72">
        <f ca="1">'MGRS to Dist'!BT341</f>
        <v>39.578658803529493</v>
      </c>
      <c r="AS341" s="72">
        <f ca="1">'MGRS to Dist'!BU341</f>
        <v>-140.1482903875953</v>
      </c>
      <c r="AT341" s="72">
        <f ca="1">'MGRS to Dist'!BV341</f>
        <v>39.851709612404704</v>
      </c>
    </row>
    <row r="342" spans="2:46" ht="16.5" customHeight="1">
      <c r="B342" s="43" t="s">
        <v>600</v>
      </c>
      <c r="C342" s="72" t="str">
        <f t="shared" si="191"/>
        <v>29SPT9854865227</v>
      </c>
      <c r="D342" s="72">
        <f t="array" aca="1" ref="D342" ca="1">MATCH(TRUE,ISERROR(VALUE(MID(C342,ROW(INDIRECT("1:"&amp;LEN(C342))),1))),0)</f>
        <v>3</v>
      </c>
      <c r="E342" s="72">
        <f t="shared" ca="1" si="192"/>
        <v>29</v>
      </c>
      <c r="F342" s="72" t="str">
        <f t="shared" ca="1" si="193"/>
        <v>S</v>
      </c>
      <c r="G342" s="72" t="str">
        <f t="shared" ca="1" si="194"/>
        <v>P</v>
      </c>
      <c r="H342" s="72" t="str">
        <f t="shared" ca="1" si="195"/>
        <v>T</v>
      </c>
      <c r="I342" s="72">
        <f t="shared" ca="1" si="196"/>
        <v>10</v>
      </c>
      <c r="J342" s="72">
        <f t="shared" ca="1" si="197"/>
        <v>98548</v>
      </c>
      <c r="K342" s="72">
        <f t="shared" ca="1" si="198"/>
        <v>65227</v>
      </c>
      <c r="L342" s="72">
        <f t="shared" ca="1" si="199"/>
        <v>170.80604746885038</v>
      </c>
      <c r="M342" s="72">
        <f ca="1">VLOOKUP(G342,Coef!$C$2:$F$25,4)</f>
        <v>6</v>
      </c>
      <c r="N342" s="31">
        <f ca="1">VLOOKUP(F342,Coef!$C$4:$D$23,2)</f>
        <v>15</v>
      </c>
      <c r="O342" s="31">
        <f ca="1">MOD(VLOOKUP(H342,Coef!$C$2:$G$21,5)+MOD(E342+1,2)*15,20)</f>
        <v>18</v>
      </c>
      <c r="P342" s="31">
        <f ca="1">VLOOKUP(N342,Coef!$A$27:$B$46,2)</f>
        <v>3.56</v>
      </c>
      <c r="Q342" s="31">
        <f ca="1">VLOOKUP(N342,Coef!$A$27:$C$46,3)+O342/10-0.1</f>
        <v>3.6999999999999997</v>
      </c>
      <c r="R342" s="31">
        <f ca="1">IF(Q342+0.1&lt;P342,Q342+2,Q342)</f>
        <v>3.6999999999999997</v>
      </c>
      <c r="S342" s="72">
        <f t="shared" ca="1" si="200"/>
        <v>698548</v>
      </c>
      <c r="T342" s="72">
        <f t="shared" ca="1" si="201"/>
        <v>3765226.9999999995</v>
      </c>
      <c r="U342" s="72">
        <f t="shared" ca="1" si="173"/>
        <v>3765226.9999999995</v>
      </c>
      <c r="V342" s="72">
        <f t="shared" ca="1" si="174"/>
        <v>0.59167714494275581</v>
      </c>
      <c r="W342" s="72">
        <f ca="1">(Coef!$J$9/(1+Coef!$J$8*(COS(V342))^2)^0.5)*Coef!$J$6</f>
        <v>6382234.8715255307</v>
      </c>
      <c r="X342" s="72">
        <f t="shared" ca="1" si="175"/>
        <v>-9</v>
      </c>
      <c r="Y342" s="72">
        <f t="shared" ca="1" si="176"/>
        <v>3.1109478732258177E-2</v>
      </c>
      <c r="Z342" s="72">
        <f t="shared" ca="1" si="177"/>
        <v>0.92587854081078058</v>
      </c>
      <c r="AA342" s="72">
        <f t="shared" ca="1" si="178"/>
        <v>0.63784758304109546</v>
      </c>
      <c r="AB342" s="72">
        <f t="shared" ca="1" si="179"/>
        <v>1.0546164153481461</v>
      </c>
      <c r="AC342" s="72">
        <f t="shared" ca="1" si="180"/>
        <v>0.95042420727138333</v>
      </c>
      <c r="AD342" s="72">
        <f t="shared" ca="1" si="181"/>
        <v>1.7305136754692549</v>
      </c>
      <c r="AE342" s="72">
        <f ca="1">Coef!$J$6*Coef!$J$9*(V342-(Coef!$J$10*AB342)+(Coef!$J$11*AC342)-(Coef!$J$12*AD342))</f>
        <v>3751135.1382252797</v>
      </c>
      <c r="AF342" s="72">
        <f t="shared" ca="1" si="182"/>
        <v>2.2079823225545823E-3</v>
      </c>
      <c r="AG342" s="72">
        <f ca="1">((Coef!$J$8*Y342^2)/2)*(COS(V342))^2</f>
        <v>2.2467038839740636E-6</v>
      </c>
      <c r="AH342" s="72">
        <f t="shared" ca="1" si="183"/>
        <v>3.1109455434329279E-2</v>
      </c>
      <c r="AI342" s="72">
        <f t="shared" ca="1" si="184"/>
        <v>0.59388512230462798</v>
      </c>
      <c r="AJ342" s="72">
        <f t="shared" ca="1" si="185"/>
        <v>3.1114473623071848E-2</v>
      </c>
      <c r="AK342" s="72">
        <f t="shared" ca="1" si="186"/>
        <v>3.7525199462491138E-2</v>
      </c>
      <c r="AL342" s="72">
        <f t="shared" ca="1" si="187"/>
        <v>0.59355856268272811</v>
      </c>
      <c r="AM342" s="72">
        <f ca="1">V342+(1+Coef!$J$8*(COS(V342))^2-(3/2)*Coef!$J$8*SIN(V342)*COS(V342)*(AL342-V342))*(AL342-V342)</f>
        <v>0.59356728137211179</v>
      </c>
      <c r="AN342" s="34" t="str">
        <f t="shared" ca="1" si="188"/>
        <v>29 698548 3765227 N</v>
      </c>
      <c r="AO342" s="33">
        <f t="shared" ca="1" si="189"/>
        <v>34.008900079676216</v>
      </c>
      <c r="AP342" s="33">
        <f t="shared" ca="1" si="190"/>
        <v>-6.849964445412672</v>
      </c>
      <c r="AQ342" s="72">
        <f ca="1">'MGRS to Dist'!BP342</f>
        <v>2076.4131306727782</v>
      </c>
      <c r="AR342" s="72">
        <f ca="1">'MGRS to Dist'!BT342</f>
        <v>10.158549966208625</v>
      </c>
      <c r="AS342" s="72">
        <f ca="1">'MGRS to Dist'!BU342</f>
        <v>-169.83922317521237</v>
      </c>
      <c r="AT342" s="72">
        <f ca="1">'MGRS to Dist'!BV342</f>
        <v>10.160776824787661</v>
      </c>
    </row>
    <row r="343" spans="2:46" ht="16.5" customHeight="1">
      <c r="B343" s="43" t="s">
        <v>601</v>
      </c>
      <c r="C343" s="72" t="str">
        <f t="shared" si="191"/>
        <v>29SPT9853165392</v>
      </c>
      <c r="D343" s="72">
        <f t="array" aca="1" ref="D343" ca="1">MATCH(TRUE,ISERROR(VALUE(MID(C343,ROW(INDIRECT("1:"&amp;LEN(C343))),1))),0)</f>
        <v>3</v>
      </c>
      <c r="E343" s="72">
        <f t="shared" ca="1" si="192"/>
        <v>29</v>
      </c>
      <c r="F343" s="72" t="str">
        <f t="shared" ca="1" si="193"/>
        <v>S</v>
      </c>
      <c r="G343" s="72" t="str">
        <f t="shared" ca="1" si="194"/>
        <v>P</v>
      </c>
      <c r="H343" s="72" t="str">
        <f t="shared" ca="1" si="195"/>
        <v>T</v>
      </c>
      <c r="I343" s="72">
        <f t="shared" ca="1" si="196"/>
        <v>10</v>
      </c>
      <c r="J343" s="72">
        <f t="shared" ca="1" si="197"/>
        <v>98531</v>
      </c>
      <c r="K343" s="72">
        <f t="shared" ca="1" si="198"/>
        <v>65392</v>
      </c>
      <c r="L343" s="72">
        <f t="shared" ca="1" si="199"/>
        <v>170.80604746885038</v>
      </c>
      <c r="M343" s="72">
        <f ca="1">VLOOKUP(G343,Coef!$C$2:$F$25,4)</f>
        <v>6</v>
      </c>
      <c r="N343" s="31">
        <f ca="1">VLOOKUP(F343,Coef!$C$4:$D$23,2)</f>
        <v>15</v>
      </c>
      <c r="O343" s="31">
        <f ca="1">MOD(VLOOKUP(H343,Coef!$C$2:$G$21,5)+MOD(E343+1,2)*15,20)</f>
        <v>18</v>
      </c>
      <c r="P343" s="31">
        <f ca="1">VLOOKUP(N343,Coef!$A$27:$B$46,2)</f>
        <v>3.56</v>
      </c>
      <c r="Q343" s="31">
        <f ca="1">VLOOKUP(N343,Coef!$A$27:$C$46,3)+O343/10-0.1</f>
        <v>3.6999999999999997</v>
      </c>
      <c r="R343" s="31">
        <f ca="1">IF(Q343+0.1&lt;P343,Q343+2,Q343)</f>
        <v>3.6999999999999997</v>
      </c>
      <c r="S343" s="72">
        <f t="shared" ca="1" si="200"/>
        <v>698531</v>
      </c>
      <c r="T343" s="72">
        <f t="shared" ca="1" si="201"/>
        <v>3765391.9999999995</v>
      </c>
      <c r="U343" s="72">
        <f t="shared" ca="1" si="173"/>
        <v>3765391.9999999995</v>
      </c>
      <c r="V343" s="72">
        <f t="shared" ca="1" si="174"/>
        <v>0.591703073453551</v>
      </c>
      <c r="W343" s="72">
        <f ca="1">(Coef!$J$9/(1+Coef!$J$8*(COS(V343))^2)^0.5)*Coef!$J$6</f>
        <v>6382235.3854446439</v>
      </c>
      <c r="X343" s="72">
        <f t="shared" ca="1" si="175"/>
        <v>-9</v>
      </c>
      <c r="Y343" s="72">
        <f t="shared" ca="1" si="176"/>
        <v>3.1106812583686701E-2</v>
      </c>
      <c r="Z343" s="72">
        <f t="shared" ca="1" si="177"/>
        <v>0.9258981322526848</v>
      </c>
      <c r="AA343" s="72">
        <f t="shared" ca="1" si="178"/>
        <v>0.63783885184479994</v>
      </c>
      <c r="AB343" s="72">
        <f t="shared" ca="1" si="179"/>
        <v>1.0546521395798933</v>
      </c>
      <c r="AC343" s="72">
        <f t="shared" ca="1" si="180"/>
        <v>0.95044881764611999</v>
      </c>
      <c r="AD343" s="72">
        <f t="shared" ca="1" si="181"/>
        <v>1.7305475835767279</v>
      </c>
      <c r="AE343" s="72">
        <f ca="1">Coef!$J$6*Coef!$J$9*(V343-(Coef!$J$10*AB343)+(Coef!$J$11*AC343)-(Coef!$J$12*AD343))</f>
        <v>3751299.8553240029</v>
      </c>
      <c r="AF343" s="72">
        <f t="shared" ca="1" si="182"/>
        <v>2.2080264711225213E-3</v>
      </c>
      <c r="AG343" s="72">
        <f ca="1">((Coef!$J$8*Y343^2)/2)*(COS(V343))^2</f>
        <v>2.2462405269672202E-6</v>
      </c>
      <c r="AH343" s="72">
        <f t="shared" ca="1" si="183"/>
        <v>3.1106789292559004E-2</v>
      </c>
      <c r="AI343" s="72">
        <f t="shared" ca="1" si="184"/>
        <v>0.59391109496491501</v>
      </c>
      <c r="AJ343" s="72">
        <f t="shared" ca="1" si="185"/>
        <v>3.1111806191164493E-2</v>
      </c>
      <c r="AK343" s="72">
        <f t="shared" ca="1" si="186"/>
        <v>3.7522642877582481E-2</v>
      </c>
      <c r="AL343" s="72">
        <f t="shared" ca="1" si="187"/>
        <v>0.59358457300388257</v>
      </c>
      <c r="AM343" s="72">
        <f ca="1">V343+(1+Coef!$J$8*(COS(V343))^2-(3/2)*Coef!$J$8*SIN(V343)*COS(V343)*(AL343-V343))*(AL343-V343)</f>
        <v>0.5935932917668969</v>
      </c>
      <c r="AN343" s="34" t="str">
        <f t="shared" ca="1" si="188"/>
        <v>29 698531 3765392 N</v>
      </c>
      <c r="AO343" s="33">
        <f t="shared" ca="1" si="189"/>
        <v>34.01039036552087</v>
      </c>
      <c r="AP343" s="33">
        <f t="shared" ca="1" si="190"/>
        <v>-6.850110926937905</v>
      </c>
      <c r="AQ343" s="72">
        <f ca="1">'MGRS to Dist'!BP343</f>
        <v>165.85919172882538</v>
      </c>
      <c r="AR343" s="72">
        <f ca="1">'MGRS to Dist'!BT343</f>
        <v>355.34200841579894</v>
      </c>
      <c r="AS343" s="72">
        <f ca="1">'MGRS to Dist'!BU343</f>
        <v>175.34192648392531</v>
      </c>
      <c r="AT343" s="72">
        <f ca="1">'MGRS to Dist'!BV343</f>
        <v>355.34192648392536</v>
      </c>
    </row>
    <row r="344" spans="2:46" ht="16.5" customHeight="1">
      <c r="B344" s="43" t="s">
        <v>602</v>
      </c>
      <c r="C344" s="72" t="str">
        <f t="shared" si="191"/>
        <v>29SPT9406461175</v>
      </c>
      <c r="D344" s="72">
        <f t="array" aca="1" ref="D344" ca="1">MATCH(TRUE,ISERROR(VALUE(MID(C344,ROW(INDIRECT("1:"&amp;LEN(C344))),1))),0)</f>
        <v>3</v>
      </c>
      <c r="E344" s="72">
        <f t="shared" ca="1" si="192"/>
        <v>29</v>
      </c>
      <c r="F344" s="72" t="str">
        <f t="shared" ca="1" si="193"/>
        <v>S</v>
      </c>
      <c r="G344" s="72" t="str">
        <f t="shared" ca="1" si="194"/>
        <v>P</v>
      </c>
      <c r="H344" s="72" t="str">
        <f t="shared" ca="1" si="195"/>
        <v>T</v>
      </c>
      <c r="I344" s="72">
        <f t="shared" ca="1" si="196"/>
        <v>10</v>
      </c>
      <c r="J344" s="72">
        <f t="shared" ca="1" si="197"/>
        <v>94064</v>
      </c>
      <c r="K344" s="72">
        <f t="shared" ca="1" si="198"/>
        <v>61175</v>
      </c>
      <c r="L344" s="72">
        <f t="shared" ca="1" si="199"/>
        <v>170.80604746885038</v>
      </c>
      <c r="M344" s="72">
        <f ca="1">VLOOKUP(G344,Coef!$C$2:$F$25,4)</f>
        <v>6</v>
      </c>
      <c r="N344" s="31">
        <f ca="1">VLOOKUP(F344,Coef!$C$4:$D$23,2)</f>
        <v>15</v>
      </c>
      <c r="O344" s="31">
        <f ca="1">MOD(VLOOKUP(H344,Coef!$C$2:$G$21,5)+MOD(E344+1,2)*15,20)</f>
        <v>18</v>
      </c>
      <c r="P344" s="31">
        <f ca="1">VLOOKUP(N344,Coef!$A$27:$B$46,2)</f>
        <v>3.56</v>
      </c>
      <c r="Q344" s="31">
        <f ca="1">VLOOKUP(N344,Coef!$A$27:$C$46,3)+O344/10-0.1</f>
        <v>3.6999999999999997</v>
      </c>
      <c r="R344" s="31">
        <f ca="1">IF(Q344+0.1&lt;P344,Q344+2,Q344)</f>
        <v>3.6999999999999997</v>
      </c>
      <c r="S344" s="72">
        <f t="shared" ca="1" si="200"/>
        <v>694064</v>
      </c>
      <c r="T344" s="72">
        <f t="shared" ca="1" si="201"/>
        <v>3761174.9999999995</v>
      </c>
      <c r="U344" s="72">
        <f t="shared" ca="1" si="173"/>
        <v>3761174.9999999995</v>
      </c>
      <c r="V344" s="72">
        <f t="shared" ca="1" si="174"/>
        <v>0.59104040357462373</v>
      </c>
      <c r="W344" s="72">
        <f ca="1">(Coef!$J$9/(1+Coef!$J$8*(COS(V344))^2)^0.5)*Coef!$J$6</f>
        <v>6382222.254373068</v>
      </c>
      <c r="X344" s="72">
        <f t="shared" ca="1" si="175"/>
        <v>-9</v>
      </c>
      <c r="Y344" s="72">
        <f t="shared" ca="1" si="176"/>
        <v>3.0406963635123845E-2</v>
      </c>
      <c r="Z344" s="72">
        <f t="shared" ca="1" si="177"/>
        <v>0.92539664127430665</v>
      </c>
      <c r="AA344" s="72">
        <f t="shared" ca="1" si="178"/>
        <v>0.63806101853640351</v>
      </c>
      <c r="AB344" s="72">
        <f t="shared" ca="1" si="179"/>
        <v>1.0537387242117771</v>
      </c>
      <c r="AC344" s="72">
        <f t="shared" ca="1" si="180"/>
        <v>0.94981929779293373</v>
      </c>
      <c r="AD344" s="72">
        <f t="shared" ca="1" si="181"/>
        <v>1.7296798616496638</v>
      </c>
      <c r="AE344" s="72">
        <f ca="1">Coef!$J$6*Coef!$J$9*(V344-(Coef!$J$10*AB344)+(Coef!$J$11*AC344)-(Coef!$J$12*AD344))</f>
        <v>3747090.0980795338</v>
      </c>
      <c r="AF344" s="72">
        <f t="shared" ca="1" si="182"/>
        <v>2.2068961811561555E-3</v>
      </c>
      <c r="AG344" s="72">
        <f ca="1">((Coef!$J$8*Y344^2)/2)*(COS(V344))^2</f>
        <v>2.1482156464172427E-6</v>
      </c>
      <c r="AH344" s="72">
        <f t="shared" ca="1" si="183"/>
        <v>3.0406941861552166E-2</v>
      </c>
      <c r="AI344" s="72">
        <f t="shared" ca="1" si="184"/>
        <v>0.59324729501489093</v>
      </c>
      <c r="AJ344" s="72">
        <f t="shared" ca="1" si="185"/>
        <v>3.0411627697263521E-2</v>
      </c>
      <c r="AK344" s="72">
        <f t="shared" ca="1" si="186"/>
        <v>3.6662542773126826E-2</v>
      </c>
      <c r="AL344" s="72">
        <f t="shared" ca="1" si="187"/>
        <v>0.5929357392520781</v>
      </c>
      <c r="AM344" s="72">
        <f ca="1">V344+(1+Coef!$J$8*(COS(V344))^2-(3/2)*Coef!$J$8*SIN(V344)*COS(V344)*(AL344-V344))*(AL344-V344)</f>
        <v>0.59294452985261747</v>
      </c>
      <c r="AN344" s="34" t="str">
        <f t="shared" ca="1" si="188"/>
        <v>29 694064 3761175 N</v>
      </c>
      <c r="AO344" s="33">
        <f t="shared" ca="1" si="189"/>
        <v>33.973219045923834</v>
      </c>
      <c r="AP344" s="33">
        <f t="shared" ca="1" si="190"/>
        <v>-6.8993910328819759</v>
      </c>
      <c r="AQ344" s="72">
        <f ca="1">'MGRS to Dist'!BP344</f>
        <v>6142.598444702724</v>
      </c>
      <c r="AR344" s="72">
        <f ca="1">'MGRS to Dist'!BT344</f>
        <v>227.71953977109089</v>
      </c>
      <c r="AS344" s="72">
        <f ca="1">'MGRS to Dist'!BU344</f>
        <v>47.691988526930764</v>
      </c>
      <c r="AT344" s="72">
        <f ca="1">'MGRS to Dist'!BV344</f>
        <v>227.6919885269308</v>
      </c>
    </row>
    <row r="345" spans="2:46" ht="16.5" customHeight="1">
      <c r="B345" s="43" t="s">
        <v>603</v>
      </c>
      <c r="C345" s="72" t="str">
        <f t="shared" si="191"/>
        <v>29SPT9814263268</v>
      </c>
      <c r="D345" s="72">
        <f t="array" aca="1" ref="D345" ca="1">MATCH(TRUE,ISERROR(VALUE(MID(C345,ROW(INDIRECT("1:"&amp;LEN(C345))),1))),0)</f>
        <v>3</v>
      </c>
      <c r="E345" s="72">
        <f t="shared" ca="1" si="192"/>
        <v>29</v>
      </c>
      <c r="F345" s="72" t="str">
        <f t="shared" ca="1" si="193"/>
        <v>S</v>
      </c>
      <c r="G345" s="72" t="str">
        <f t="shared" ca="1" si="194"/>
        <v>P</v>
      </c>
      <c r="H345" s="72" t="str">
        <f t="shared" ca="1" si="195"/>
        <v>T</v>
      </c>
      <c r="I345" s="72">
        <f t="shared" ca="1" si="196"/>
        <v>10</v>
      </c>
      <c r="J345" s="72">
        <f t="shared" ca="1" si="197"/>
        <v>98142</v>
      </c>
      <c r="K345" s="72">
        <f t="shared" ca="1" si="198"/>
        <v>63268</v>
      </c>
      <c r="L345" s="72">
        <f t="shared" ca="1" si="199"/>
        <v>170.80604746885038</v>
      </c>
      <c r="M345" s="72">
        <f ca="1">VLOOKUP(G345,Coef!$C$2:$F$25,4)</f>
        <v>6</v>
      </c>
      <c r="N345" s="31">
        <f ca="1">VLOOKUP(F345,Coef!$C$4:$D$23,2)</f>
        <v>15</v>
      </c>
      <c r="O345" s="31">
        <f ca="1">MOD(VLOOKUP(H345,Coef!$C$2:$G$21,5)+MOD(E345+1,2)*15,20)</f>
        <v>18</v>
      </c>
      <c r="P345" s="31">
        <f ca="1">VLOOKUP(N345,Coef!$A$27:$B$46,2)</f>
        <v>3.56</v>
      </c>
      <c r="Q345" s="31">
        <f ca="1">VLOOKUP(N345,Coef!$A$27:$C$46,3)+O345/10-0.1</f>
        <v>3.6999999999999997</v>
      </c>
      <c r="R345" s="31">
        <f ca="1">IF(Q345+0.1&lt;P345,Q345+2,Q345)</f>
        <v>3.6999999999999997</v>
      </c>
      <c r="S345" s="72">
        <f t="shared" ca="1" si="200"/>
        <v>698142</v>
      </c>
      <c r="T345" s="72">
        <f t="shared" ca="1" si="201"/>
        <v>3763267.9999999995</v>
      </c>
      <c r="U345" s="72">
        <f t="shared" ca="1" si="173"/>
        <v>3763267.9999999995</v>
      </c>
      <c r="V345" s="72">
        <f t="shared" ca="1" si="174"/>
        <v>0.59136930280549749</v>
      </c>
      <c r="W345" s="72">
        <f ca="1">(Coef!$J$9/(1+Coef!$J$8*(COS(V345))^2)^0.5)*Coef!$J$6</f>
        <v>6382228.7707449626</v>
      </c>
      <c r="X345" s="72">
        <f t="shared" ca="1" si="175"/>
        <v>-9</v>
      </c>
      <c r="Y345" s="72">
        <f t="shared" ca="1" si="176"/>
        <v>3.1045894328991904E-2</v>
      </c>
      <c r="Z345" s="72">
        <f t="shared" ca="1" si="177"/>
        <v>0.92564574671319499</v>
      </c>
      <c r="AA345" s="72">
        <f t="shared" ca="1" si="178"/>
        <v>0.63795100720004194</v>
      </c>
      <c r="AB345" s="72">
        <f t="shared" ca="1" si="179"/>
        <v>1.0541921761620949</v>
      </c>
      <c r="AC345" s="72">
        <f t="shared" ca="1" si="180"/>
        <v>0.95013188392158165</v>
      </c>
      <c r="AD345" s="72">
        <f t="shared" ca="1" si="181"/>
        <v>1.7301108228103441</v>
      </c>
      <c r="AE345" s="72">
        <f ca="1">Coef!$J$6*Coef!$J$9*(V345-(Coef!$J$10*AB345)+(Coef!$J$11*AC345)-(Coef!$J$12*AD345))</f>
        <v>3749179.5000754064</v>
      </c>
      <c r="AF345" s="72">
        <f t="shared" ca="1" si="182"/>
        <v>2.2074576814250842E-3</v>
      </c>
      <c r="AG345" s="72">
        <f ca="1">((Coef!$J$8*Y345^2)/2)*(COS(V345))^2</f>
        <v>2.2384548522816236E-6</v>
      </c>
      <c r="AH345" s="72">
        <f t="shared" ca="1" si="183"/>
        <v>3.1045871164047636E-2</v>
      </c>
      <c r="AI345" s="72">
        <f t="shared" ca="1" si="184"/>
        <v>0.59357675554562817</v>
      </c>
      <c r="AJ345" s="72">
        <f t="shared" ca="1" si="185"/>
        <v>3.1050858644791401E-2</v>
      </c>
      <c r="AK345" s="72">
        <f t="shared" ca="1" si="186"/>
        <v>3.7440762825868147E-2</v>
      </c>
      <c r="AL345" s="72">
        <f t="shared" ca="1" si="187"/>
        <v>0.59325174493667132</v>
      </c>
      <c r="AM345" s="72">
        <f ca="1">V345+(1+Coef!$J$8*(COS(V345))^2-(3/2)*Coef!$J$8*SIN(V345)*COS(V345)*(AL345-V345))*(AL345-V345)</f>
        <v>0.59326047198390608</v>
      </c>
      <c r="AN345" s="34" t="str">
        <f t="shared" ca="1" si="188"/>
        <v>29 698142 3763268 N</v>
      </c>
      <c r="AO345" s="33">
        <f t="shared" ca="1" si="189"/>
        <v>33.991321196617037</v>
      </c>
      <c r="AP345" s="33">
        <f t="shared" ca="1" si="190"/>
        <v>-6.8548023083274501</v>
      </c>
      <c r="AQ345" s="72">
        <f ca="1">'MGRS to Dist'!BP345</f>
        <v>4583.4069801936012</v>
      </c>
      <c r="AR345" s="72">
        <f ca="1">'MGRS to Dist'!BT345</f>
        <v>63.901228052951296</v>
      </c>
      <c r="AS345" s="72">
        <f ca="1">'MGRS to Dist'!BU345</f>
        <v>-116.0738496875736</v>
      </c>
      <c r="AT345" s="72">
        <f ca="1">'MGRS to Dist'!BV345</f>
        <v>63.926150312426387</v>
      </c>
    </row>
    <row r="346" spans="2:46" ht="16.5" customHeight="1">
      <c r="B346" s="43" t="s">
        <v>604</v>
      </c>
      <c r="C346" s="72" t="str">
        <f t="shared" si="191"/>
        <v>29SQT0021165829</v>
      </c>
      <c r="D346" s="72">
        <f t="array" aca="1" ref="D346" ca="1">MATCH(TRUE,ISERROR(VALUE(MID(C346,ROW(INDIRECT("1:"&amp;LEN(C346))),1))),0)</f>
        <v>3</v>
      </c>
      <c r="E346" s="72">
        <f t="shared" ca="1" si="192"/>
        <v>29</v>
      </c>
      <c r="F346" s="72" t="str">
        <f t="shared" ca="1" si="193"/>
        <v>S</v>
      </c>
      <c r="G346" s="72" t="str">
        <f t="shared" ca="1" si="194"/>
        <v>Q</v>
      </c>
      <c r="H346" s="72" t="str">
        <f t="shared" ca="1" si="195"/>
        <v>T</v>
      </c>
      <c r="I346" s="72">
        <f t="shared" ca="1" si="196"/>
        <v>10</v>
      </c>
      <c r="J346" s="72">
        <f t="shared" ca="1" si="197"/>
        <v>211</v>
      </c>
      <c r="K346" s="72">
        <f t="shared" ca="1" si="198"/>
        <v>65829</v>
      </c>
      <c r="L346" s="72">
        <f t="shared" ca="1" si="199"/>
        <v>170.80604746885038</v>
      </c>
      <c r="M346" s="72">
        <f ca="1">VLOOKUP(G346,Coef!$C$2:$F$25,4)</f>
        <v>7</v>
      </c>
      <c r="N346" s="31">
        <f ca="1">VLOOKUP(F346,Coef!$C$4:$D$23,2)</f>
        <v>15</v>
      </c>
      <c r="O346" s="31">
        <f ca="1">MOD(VLOOKUP(H346,Coef!$C$2:$G$21,5)+MOD(E346+1,2)*15,20)</f>
        <v>18</v>
      </c>
      <c r="P346" s="31">
        <f ca="1">VLOOKUP(N346,Coef!$A$27:$B$46,2)</f>
        <v>3.56</v>
      </c>
      <c r="Q346" s="31">
        <f ca="1">VLOOKUP(N346,Coef!$A$27:$C$46,3)+O346/10-0.1</f>
        <v>3.6999999999999997</v>
      </c>
      <c r="R346" s="31">
        <f ca="1">IF(Q346+0.1&lt;P346,Q346+2,Q346)</f>
        <v>3.6999999999999997</v>
      </c>
      <c r="S346" s="72">
        <f t="shared" ca="1" si="200"/>
        <v>700211</v>
      </c>
      <c r="T346" s="72">
        <f t="shared" ca="1" si="201"/>
        <v>3765828.9999999995</v>
      </c>
      <c r="U346" s="72">
        <f t="shared" ca="1" si="173"/>
        <v>3765828.9999999995</v>
      </c>
      <c r="V346" s="72">
        <f t="shared" ca="1" si="174"/>
        <v>0.5917717447215356</v>
      </c>
      <c r="W346" s="72">
        <f ca="1">(Coef!$J$9/(1+Coef!$J$8*(COS(V346))^2)^0.5)*Coef!$J$6</f>
        <v>6382236.746604762</v>
      </c>
      <c r="X346" s="72">
        <f t="shared" ca="1" si="175"/>
        <v>-9</v>
      </c>
      <c r="Y346" s="72">
        <f t="shared" ca="1" si="176"/>
        <v>3.137003654815982E-2</v>
      </c>
      <c r="Z346" s="72">
        <f t="shared" ca="1" si="177"/>
        <v>0.92595000785978832</v>
      </c>
      <c r="AA346" s="72">
        <f t="shared" ca="1" si="178"/>
        <v>0.63781571230018785</v>
      </c>
      <c r="AB346" s="72">
        <f t="shared" ca="1" si="179"/>
        <v>1.0547467486514297</v>
      </c>
      <c r="AC346" s="72">
        <f t="shared" ca="1" si="180"/>
        <v>0.95051398956361932</v>
      </c>
      <c r="AD346" s="72">
        <f t="shared" ca="1" si="181"/>
        <v>1.7306373715593086</v>
      </c>
      <c r="AE346" s="72">
        <f ca="1">Coef!$J$6*Coef!$J$9*(V346-(Coef!$J$10*AB346)+(Coef!$J$11*AC346)-(Coef!$J$12*AD346))</f>
        <v>3751736.1062565125</v>
      </c>
      <c r="AF346" s="72">
        <f t="shared" ca="1" si="182"/>
        <v>2.2081433677596254E-3</v>
      </c>
      <c r="AG346" s="72">
        <f ca="1">((Coef!$J$8*Y346^2)/2)*(COS(V346))^2</f>
        <v>2.284205618245365E-6</v>
      </c>
      <c r="AH346" s="72">
        <f t="shared" ca="1" si="183"/>
        <v>3.1370012662955242E-2</v>
      </c>
      <c r="AI346" s="72">
        <f t="shared" ca="1" si="184"/>
        <v>0.59397988304544169</v>
      </c>
      <c r="AJ346" s="72">
        <f t="shared" ca="1" si="185"/>
        <v>3.1375158004409043E-2</v>
      </c>
      <c r="AK346" s="72">
        <f t="shared" ca="1" si="186"/>
        <v>3.7841714695559171E-2</v>
      </c>
      <c r="AL346" s="72">
        <f t="shared" ca="1" si="187"/>
        <v>0.59364776534642949</v>
      </c>
      <c r="AM346" s="72">
        <f ca="1">V346+(1+Coef!$J$8*(COS(V346))^2-(3/2)*Coef!$J$8*SIN(V346)*COS(V346)*(AL346-V346))*(AL346-V346)</f>
        <v>0.59365645796366839</v>
      </c>
      <c r="AN346" s="34" t="str">
        <f t="shared" ca="1" si="188"/>
        <v>29 700211 3765829 N</v>
      </c>
      <c r="AO346" s="33">
        <f t="shared" ca="1" si="189"/>
        <v>34.014009522003768</v>
      </c>
      <c r="AP346" s="33">
        <f t="shared" ca="1" si="190"/>
        <v>-6.8318294584062746</v>
      </c>
      <c r="AQ346" s="72">
        <f ca="1">'MGRS to Dist'!BP346</f>
        <v>3292.0436996158123</v>
      </c>
      <c r="AR346" s="72">
        <f ca="1">'MGRS to Dist'!BT346</f>
        <v>40.003938047413328</v>
      </c>
      <c r="AS346" s="72">
        <f ca="1">'MGRS to Dist'!BU346</f>
        <v>-139.98321481160755</v>
      </c>
      <c r="AT346" s="72">
        <f ca="1">'MGRS to Dist'!BV346</f>
        <v>40.016785188392419</v>
      </c>
    </row>
    <row r="347" spans="2:46" ht="16.5" customHeight="1">
      <c r="B347" s="43" t="s">
        <v>605</v>
      </c>
      <c r="C347" s="72" t="str">
        <f t="shared" si="191"/>
        <v>29SPT9904963458</v>
      </c>
      <c r="D347" s="72">
        <f t="array" aca="1" ref="D347" ca="1">MATCH(TRUE,ISERROR(VALUE(MID(C347,ROW(INDIRECT("1:"&amp;LEN(C347))),1))),0)</f>
        <v>3</v>
      </c>
      <c r="E347" s="72">
        <f t="shared" ca="1" si="192"/>
        <v>29</v>
      </c>
      <c r="F347" s="72" t="str">
        <f t="shared" ca="1" si="193"/>
        <v>S</v>
      </c>
      <c r="G347" s="72" t="str">
        <f t="shared" ca="1" si="194"/>
        <v>P</v>
      </c>
      <c r="H347" s="72" t="str">
        <f t="shared" ca="1" si="195"/>
        <v>T</v>
      </c>
      <c r="I347" s="72">
        <f t="shared" ca="1" si="196"/>
        <v>10</v>
      </c>
      <c r="J347" s="72">
        <f t="shared" ca="1" si="197"/>
        <v>99049</v>
      </c>
      <c r="K347" s="72">
        <f t="shared" ca="1" si="198"/>
        <v>63458</v>
      </c>
      <c r="L347" s="72">
        <f t="shared" ca="1" si="199"/>
        <v>170.80604746885038</v>
      </c>
      <c r="M347" s="72">
        <f ca="1">VLOOKUP(G347,Coef!$C$2:$F$25,4)</f>
        <v>6</v>
      </c>
      <c r="N347" s="31">
        <f ca="1">VLOOKUP(F347,Coef!$C$4:$D$23,2)</f>
        <v>15</v>
      </c>
      <c r="O347" s="31">
        <f ca="1">MOD(VLOOKUP(H347,Coef!$C$2:$G$21,5)+MOD(E347+1,2)*15,20)</f>
        <v>18</v>
      </c>
      <c r="P347" s="31">
        <f ca="1">VLOOKUP(N347,Coef!$A$27:$B$46,2)</f>
        <v>3.56</v>
      </c>
      <c r="Q347" s="31">
        <f ca="1">VLOOKUP(N347,Coef!$A$27:$C$46,3)+O347/10-0.1</f>
        <v>3.6999999999999997</v>
      </c>
      <c r="R347" s="31">
        <f ca="1">IF(Q347+0.1&lt;P347,Q347+2,Q347)</f>
        <v>3.6999999999999997</v>
      </c>
      <c r="S347" s="72">
        <f t="shared" ca="1" si="200"/>
        <v>699049</v>
      </c>
      <c r="T347" s="72">
        <f t="shared" ca="1" si="201"/>
        <v>3763457.9999999995</v>
      </c>
      <c r="U347" s="72">
        <f t="shared" ca="1" si="173"/>
        <v>3763457.9999999995</v>
      </c>
      <c r="V347" s="72">
        <f t="shared" ca="1" si="174"/>
        <v>0.59139915987853431</v>
      </c>
      <c r="W347" s="72">
        <f ca="1">(Coef!$J$9/(1+Coef!$J$8*(COS(V347))^2)^0.5)*Coef!$J$6</f>
        <v>6382229.3623810904</v>
      </c>
      <c r="X347" s="72">
        <f t="shared" ca="1" si="175"/>
        <v>-9</v>
      </c>
      <c r="Y347" s="72">
        <f t="shared" ca="1" si="176"/>
        <v>3.1188004801779568E-2</v>
      </c>
      <c r="Z347" s="72">
        <f t="shared" ca="1" si="177"/>
        <v>0.92566834037429924</v>
      </c>
      <c r="AA347" s="72">
        <f t="shared" ca="1" si="178"/>
        <v>0.63794099557721562</v>
      </c>
      <c r="AB347" s="72">
        <f t="shared" ca="1" si="179"/>
        <v>1.0542333300656839</v>
      </c>
      <c r="AC347" s="72">
        <f t="shared" ca="1" si="180"/>
        <v>0.95016024644356678</v>
      </c>
      <c r="AD347" s="72">
        <f t="shared" ca="1" si="181"/>
        <v>1.7301499166791299</v>
      </c>
      <c r="AE347" s="72">
        <f ca="1">Coef!$J$6*Coef!$J$9*(V347-(Coef!$J$10*AB347)+(Coef!$J$11*AC347)-(Coef!$J$12*AD347))</f>
        <v>3749369.1737698358</v>
      </c>
      <c r="AF347" s="72">
        <f t="shared" ca="1" si="182"/>
        <v>2.2075086040009395E-3</v>
      </c>
      <c r="AG347" s="72">
        <f ca="1">((Coef!$J$8*Y347^2)/2)*(COS(V347))^2</f>
        <v>2.2589039166283429E-6</v>
      </c>
      <c r="AH347" s="72">
        <f t="shared" ca="1" si="183"/>
        <v>3.1187981318210836E-2</v>
      </c>
      <c r="AI347" s="72">
        <f t="shared" ca="1" si="184"/>
        <v>0.59360666349598545</v>
      </c>
      <c r="AJ347" s="72">
        <f t="shared" ca="1" si="185"/>
        <v>3.1193037604634877E-2</v>
      </c>
      <c r="AK347" s="72">
        <f t="shared" ca="1" si="186"/>
        <v>3.7612797624713902E-2</v>
      </c>
      <c r="AL347" s="72">
        <f t="shared" ca="1" si="187"/>
        <v>0.59327865103869115</v>
      </c>
      <c r="AM347" s="72">
        <f ca="1">V347+(1+Coef!$J$8*(COS(V347))^2-(3/2)*Coef!$J$8*SIN(V347)*COS(V347)*(AL347-V347))*(AL347-V347)</f>
        <v>0.59328736408062133</v>
      </c>
      <c r="AN347" s="34" t="str">
        <f t="shared" ca="1" si="188"/>
        <v>29 699049 3763458 N</v>
      </c>
      <c r="AO347" s="33">
        <f t="shared" ca="1" si="189"/>
        <v>33.992862000261077</v>
      </c>
      <c r="AP347" s="33">
        <f t="shared" ca="1" si="190"/>
        <v>-6.8449454404242056</v>
      </c>
      <c r="AQ347" s="72">
        <f ca="1">'MGRS to Dist'!BP347</f>
        <v>2640.191740569051</v>
      </c>
      <c r="AR347" s="72">
        <f ca="1">'MGRS to Dist'!BT347</f>
        <v>207.2140661932271</v>
      </c>
      <c r="AS347" s="72">
        <f ca="1">'MGRS to Dist'!BU347</f>
        <v>27.20673117698388</v>
      </c>
      <c r="AT347" s="72">
        <f ca="1">'MGRS to Dist'!BV347</f>
        <v>207.20673117698391</v>
      </c>
    </row>
    <row r="348" spans="2:46" ht="16.5" customHeight="1">
      <c r="B348" s="44" t="s">
        <v>606</v>
      </c>
      <c r="C348" s="72" t="str">
        <f t="shared" si="191"/>
        <v>29SPT9764264221</v>
      </c>
      <c r="D348" s="72">
        <f t="array" aca="1" ref="D348" ca="1">MATCH(TRUE,ISERROR(VALUE(MID(C348,ROW(INDIRECT("1:"&amp;LEN(C348))),1))),0)</f>
        <v>3</v>
      </c>
      <c r="E348" s="72">
        <f t="shared" ca="1" si="192"/>
        <v>29</v>
      </c>
      <c r="F348" s="72" t="str">
        <f t="shared" ca="1" si="193"/>
        <v>S</v>
      </c>
      <c r="G348" s="72" t="str">
        <f t="shared" ca="1" si="194"/>
        <v>P</v>
      </c>
      <c r="H348" s="72" t="str">
        <f t="shared" ca="1" si="195"/>
        <v>T</v>
      </c>
      <c r="I348" s="72">
        <f t="shared" ca="1" si="196"/>
        <v>10</v>
      </c>
      <c r="J348" s="72">
        <f t="shared" ca="1" si="197"/>
        <v>97642</v>
      </c>
      <c r="K348" s="72">
        <f t="shared" ca="1" si="198"/>
        <v>64221</v>
      </c>
      <c r="L348" s="72">
        <f t="shared" ca="1" si="199"/>
        <v>170.80604746885038</v>
      </c>
      <c r="M348" s="72">
        <f ca="1">VLOOKUP(G348,Coef!$C$2:$F$25,4)</f>
        <v>6</v>
      </c>
      <c r="N348" s="31">
        <f ca="1">VLOOKUP(F348,Coef!$C$4:$D$23,2)</f>
        <v>15</v>
      </c>
      <c r="O348" s="31">
        <f ca="1">MOD(VLOOKUP(H348,Coef!$C$2:$G$21,5)+MOD(E348+1,2)*15,20)</f>
        <v>18</v>
      </c>
      <c r="P348" s="31">
        <f ca="1">VLOOKUP(N348,Coef!$A$27:$B$46,2)</f>
        <v>3.56</v>
      </c>
      <c r="Q348" s="31">
        <f ca="1">VLOOKUP(N348,Coef!$A$27:$C$46,3)+O348/10-0.1</f>
        <v>3.6999999999999997</v>
      </c>
      <c r="R348" s="31">
        <f ca="1">IF(Q348+0.1&lt;P348,Q348+2,Q348)</f>
        <v>3.6999999999999997</v>
      </c>
      <c r="S348" s="72">
        <f t="shared" ca="1" si="200"/>
        <v>697642</v>
      </c>
      <c r="T348" s="72">
        <f t="shared" ca="1" si="201"/>
        <v>3764220.9999999995</v>
      </c>
      <c r="U348" s="72">
        <f t="shared" ca="1" si="173"/>
        <v>3764220.9999999995</v>
      </c>
      <c r="V348" s="72">
        <f t="shared" ca="1" si="174"/>
        <v>0.59151905959815043</v>
      </c>
      <c r="W348" s="72">
        <f ca="1">(Coef!$J$9/(1+Coef!$J$8*(COS(V348))^2)^0.5)*Coef!$J$6</f>
        <v>6382231.7384142866</v>
      </c>
      <c r="X348" s="72">
        <f t="shared" ca="1" si="175"/>
        <v>-9</v>
      </c>
      <c r="Y348" s="72">
        <f t="shared" ca="1" si="176"/>
        <v>3.0967537391411868E-2</v>
      </c>
      <c r="Z348" s="72">
        <f t="shared" ca="1" si="177"/>
        <v>0.92575903851769181</v>
      </c>
      <c r="AA348" s="72">
        <f t="shared" ca="1" si="178"/>
        <v>0.63790074923575002</v>
      </c>
      <c r="AB348" s="72">
        <f t="shared" ca="1" si="179"/>
        <v>1.0543985788569963</v>
      </c>
      <c r="AC348" s="72">
        <f t="shared" ca="1" si="180"/>
        <v>0.95027412145168477</v>
      </c>
      <c r="AD348" s="72">
        <f t="shared" ca="1" si="181"/>
        <v>1.7303068620631041</v>
      </c>
      <c r="AE348" s="72">
        <f ca="1">Coef!$J$6*Coef!$J$9*(V348-(Coef!$J$10*AB348)+(Coef!$J$11*AC348)-(Coef!$J$12*AD348))</f>
        <v>3750130.8639266207</v>
      </c>
      <c r="AF348" s="72">
        <f t="shared" ca="1" si="182"/>
        <v>2.2077130149585648E-3</v>
      </c>
      <c r="AG348" s="72">
        <f ca="1">((Coef!$J$8*Y348^2)/2)*(COS(V348))^2</f>
        <v>2.2267218190986665E-6</v>
      </c>
      <c r="AH348" s="72">
        <f t="shared" ca="1" si="183"/>
        <v>3.0967514406048134E-2</v>
      </c>
      <c r="AI348" s="72">
        <f t="shared" ca="1" si="184"/>
        <v>0.59372676769714627</v>
      </c>
      <c r="AJ348" s="72">
        <f t="shared" ca="1" si="185"/>
        <v>3.0972464217072782E-2</v>
      </c>
      <c r="AK348" s="72">
        <f t="shared" ca="1" si="186"/>
        <v>3.7350101220402825E-2</v>
      </c>
      <c r="AL348" s="72">
        <f t="shared" ca="1" si="187"/>
        <v>0.59340329016210536</v>
      </c>
      <c r="AM348" s="72">
        <f ca="1">V348+(1+Coef!$J$8*(COS(V348))^2-(3/2)*Coef!$J$8*SIN(V348)*COS(V348)*(AL348-V348))*(AL348-V348)</f>
        <v>0.59341202372232515</v>
      </c>
      <c r="AN348" s="34" t="str">
        <f t="shared" ca="1" si="188"/>
        <v>29 697642 3764221 N</v>
      </c>
      <c r="AO348" s="33">
        <f t="shared" ca="1" si="189"/>
        <v>34.000004471606317</v>
      </c>
      <c r="AP348" s="33">
        <f t="shared" ca="1" si="190"/>
        <v>-6.8599968356844929</v>
      </c>
      <c r="AQ348" s="72">
        <f ca="1">'MGRS to Dist'!BP348</f>
        <v>1600.4319515076331</v>
      </c>
      <c r="AR348" s="72">
        <f ca="1">'MGRS to Dist'!BT348</f>
        <v>299.78987345934189</v>
      </c>
      <c r="AS348" s="72">
        <f ca="1">'MGRS to Dist'!BU348</f>
        <v>119.78145760268231</v>
      </c>
      <c r="AT348" s="72">
        <f ca="1">'MGRS to Dist'!BV348</f>
        <v>299.78145760268228</v>
      </c>
    </row>
    <row r="349" spans="2:46" ht="16.5" customHeight="1">
      <c r="B349" s="45" t="s">
        <v>607</v>
      </c>
      <c r="C349" s="72" t="str">
        <f t="shared" si="191"/>
        <v>29SPT9781162816</v>
      </c>
      <c r="D349" s="72">
        <f t="array" aca="1" ref="D349" ca="1">MATCH(TRUE,ISERROR(VALUE(MID(C349,ROW(INDIRECT("1:"&amp;LEN(C349))),1))),0)</f>
        <v>3</v>
      </c>
      <c r="E349" s="72">
        <f t="shared" ca="1" si="192"/>
        <v>29</v>
      </c>
      <c r="F349" s="72" t="str">
        <f t="shared" ca="1" si="193"/>
        <v>S</v>
      </c>
      <c r="G349" s="72" t="str">
        <f t="shared" ca="1" si="194"/>
        <v>P</v>
      </c>
      <c r="H349" s="72" t="str">
        <f t="shared" ca="1" si="195"/>
        <v>T</v>
      </c>
      <c r="I349" s="72">
        <f t="shared" ca="1" si="196"/>
        <v>10</v>
      </c>
      <c r="J349" s="72">
        <f t="shared" ca="1" si="197"/>
        <v>97811</v>
      </c>
      <c r="K349" s="72">
        <f t="shared" ca="1" si="198"/>
        <v>62816</v>
      </c>
      <c r="L349" s="72">
        <f t="shared" ca="1" si="199"/>
        <v>170.80604746885038</v>
      </c>
      <c r="M349" s="72">
        <f ca="1">VLOOKUP(G349,Coef!$C$2:$F$25,4)</f>
        <v>6</v>
      </c>
      <c r="N349" s="31">
        <f ca="1">VLOOKUP(F349,Coef!$C$4:$D$23,2)</f>
        <v>15</v>
      </c>
      <c r="O349" s="31">
        <f ca="1">MOD(VLOOKUP(H349,Coef!$C$2:$G$21,5)+MOD(E349+1,2)*15,20)</f>
        <v>18</v>
      </c>
      <c r="P349" s="31">
        <f ca="1">VLOOKUP(N349,Coef!$A$27:$B$46,2)</f>
        <v>3.56</v>
      </c>
      <c r="Q349" s="31">
        <f ca="1">VLOOKUP(N349,Coef!$A$27:$C$46,3)+O349/10-0.1</f>
        <v>3.6999999999999997</v>
      </c>
      <c r="R349" s="31">
        <f ca="1">IF(Q349+0.1&lt;P349,Q349+2,Q349)</f>
        <v>3.6999999999999997</v>
      </c>
      <c r="S349" s="72">
        <f t="shared" ca="1" si="200"/>
        <v>697811</v>
      </c>
      <c r="T349" s="72">
        <f t="shared" ca="1" si="201"/>
        <v>3762815.9999999995</v>
      </c>
      <c r="U349" s="72">
        <f t="shared" ca="1" si="173"/>
        <v>3762815.9999999995</v>
      </c>
      <c r="V349" s="72">
        <f t="shared" ca="1" si="174"/>
        <v>0.5912982744001678</v>
      </c>
      <c r="W349" s="72">
        <f ca="1">(Coef!$J$9/(1+Coef!$J$8*(COS(V349))^2)^0.5)*Coef!$J$6</f>
        <v>6382227.3633324616</v>
      </c>
      <c r="X349" s="72">
        <f t="shared" ca="1" si="175"/>
        <v>-9</v>
      </c>
      <c r="Y349" s="72">
        <f t="shared" ca="1" si="176"/>
        <v>3.0994038403657491E-2</v>
      </c>
      <c r="Z349" s="72">
        <f t="shared" ca="1" si="177"/>
        <v>0.92559198431685319</v>
      </c>
      <c r="AA349" s="72">
        <f t="shared" ca="1" si="178"/>
        <v>0.63797480765102565</v>
      </c>
      <c r="AB349" s="72">
        <f t="shared" ca="1" si="179"/>
        <v>1.0540942665585944</v>
      </c>
      <c r="AC349" s="72">
        <f t="shared" ca="1" si="180"/>
        <v>0.95006440183170215</v>
      </c>
      <c r="AD349" s="72">
        <f t="shared" ca="1" si="181"/>
        <v>1.730017801650108</v>
      </c>
      <c r="AE349" s="72">
        <f ca="1">Coef!$J$6*Coef!$J$9*(V349-(Coef!$J$10*AB349)+(Coef!$J$11*AC349)-(Coef!$J$12*AD349))</f>
        <v>3748728.2765511842</v>
      </c>
      <c r="AF349" s="72">
        <f t="shared" ca="1" si="182"/>
        <v>2.2073365060218454E-3</v>
      </c>
      <c r="AG349" s="72">
        <f ca="1">((Coef!$J$8*Y349^2)/2)*(COS(V349))^2</f>
        <v>2.2311961424321686E-6</v>
      </c>
      <c r="AH349" s="72">
        <f t="shared" ca="1" si="183"/>
        <v>3.099401535239785E-2</v>
      </c>
      <c r="AI349" s="72">
        <f t="shared" ca="1" si="184"/>
        <v>0.59350560598118896</v>
      </c>
      <c r="AJ349" s="72">
        <f t="shared" ca="1" si="185"/>
        <v>3.0998977882347956E-2</v>
      </c>
      <c r="AK349" s="72">
        <f t="shared" ca="1" si="186"/>
        <v>3.7376471301686781E-2</v>
      </c>
      <c r="AL349" s="72">
        <f t="shared" ca="1" si="187"/>
        <v>0.59318172933578883</v>
      </c>
      <c r="AM349" s="72">
        <f ca="1">V349+(1+Coef!$J$8*(COS(V349))^2-(3/2)*Coef!$J$8*SIN(V349)*COS(V349)*(AL349-V349))*(AL349-V349)</f>
        <v>0.59319046190498792</v>
      </c>
      <c r="AN349" s="34" t="str">
        <f t="shared" ca="1" si="188"/>
        <v>29 697811 3762816 N</v>
      </c>
      <c r="AO349" s="33">
        <f t="shared" ca="1" si="189"/>
        <v>33.987309914571647</v>
      </c>
      <c r="AP349" s="33">
        <f t="shared" ca="1" si="190"/>
        <v>-6.8584859413215051</v>
      </c>
      <c r="AQ349" s="72">
        <f ca="1">'MGRS to Dist'!BP349</f>
        <v>1415.0115662037554</v>
      </c>
      <c r="AR349" s="72">
        <f ca="1">'MGRS to Dist'!BT349</f>
        <v>174.36395258521839</v>
      </c>
      <c r="AS349" s="72">
        <f ca="1">'MGRS to Dist'!BU349</f>
        <v>-5.6352026720423867</v>
      </c>
      <c r="AT349" s="72">
        <f ca="1">'MGRS to Dist'!BV349</f>
        <v>174.3647973279576</v>
      </c>
    </row>
    <row r="350" spans="2:46" ht="16.5" customHeight="1">
      <c r="B350" s="38" t="s">
        <v>608</v>
      </c>
      <c r="C350" s="72" t="str">
        <f t="shared" si="191"/>
        <v>29SQT0792757028</v>
      </c>
      <c r="D350" s="72">
        <f t="array" aca="1" ref="D350" ca="1">MATCH(TRUE,ISERROR(VALUE(MID(C350,ROW(INDIRECT("1:"&amp;LEN(C350))),1))),0)</f>
        <v>3</v>
      </c>
      <c r="E350" s="72">
        <f t="shared" ca="1" si="192"/>
        <v>29</v>
      </c>
      <c r="F350" s="72" t="str">
        <f t="shared" ca="1" si="193"/>
        <v>S</v>
      </c>
      <c r="G350" s="72" t="str">
        <f t="shared" ca="1" si="194"/>
        <v>Q</v>
      </c>
      <c r="H350" s="72" t="str">
        <f t="shared" ca="1" si="195"/>
        <v>T</v>
      </c>
      <c r="I350" s="72">
        <f t="shared" ca="1" si="196"/>
        <v>10</v>
      </c>
      <c r="J350" s="72">
        <f t="shared" ca="1" si="197"/>
        <v>7927</v>
      </c>
      <c r="K350" s="72">
        <f t="shared" ca="1" si="198"/>
        <v>57028</v>
      </c>
      <c r="L350" s="72">
        <f t="shared" ca="1" si="199"/>
        <v>170.80604746885038</v>
      </c>
      <c r="M350" s="72">
        <f ca="1">VLOOKUP(G350,Coef!$C$2:$F$25,4)</f>
        <v>7</v>
      </c>
      <c r="N350" s="31">
        <f ca="1">VLOOKUP(F350,Coef!$C$4:$D$23,2)</f>
        <v>15</v>
      </c>
      <c r="O350" s="31">
        <f ca="1">MOD(VLOOKUP(H350,Coef!$C$2:$G$21,5)+MOD(E350+1,2)*15,20)</f>
        <v>18</v>
      </c>
      <c r="P350" s="31">
        <f ca="1">VLOOKUP(N350,Coef!$A$27:$B$46,2)</f>
        <v>3.56</v>
      </c>
      <c r="Q350" s="31">
        <f ca="1">VLOOKUP(N350,Coef!$A$27:$C$46,3)+O350/10-0.1</f>
        <v>3.6999999999999997</v>
      </c>
      <c r="R350" s="31">
        <f ca="1">IF(Q350+0.1&lt;P350,Q350+2,Q350)</f>
        <v>3.6999999999999997</v>
      </c>
      <c r="S350" s="72">
        <f t="shared" ca="1" si="200"/>
        <v>707927</v>
      </c>
      <c r="T350" s="72">
        <f t="shared" ca="1" si="201"/>
        <v>3757027.9999999995</v>
      </c>
      <c r="U350" s="72">
        <f t="shared" ca="1" si="173"/>
        <v>3757027.9999999995</v>
      </c>
      <c r="V350" s="72">
        <f t="shared" ca="1" si="174"/>
        <v>0.59038873366997313</v>
      </c>
      <c r="W350" s="72">
        <f ca="1">(Coef!$J$9/(1+Coef!$J$8*(COS(V350))^2)^0.5)*Coef!$J$6</f>
        <v>6382209.3482984379</v>
      </c>
      <c r="X350" s="72">
        <f t="shared" ca="1" si="175"/>
        <v>-9</v>
      </c>
      <c r="Y350" s="72">
        <f t="shared" ca="1" si="176"/>
        <v>3.2579156942796846E-2</v>
      </c>
      <c r="Z350" s="72">
        <f t="shared" ca="1" si="177"/>
        <v>0.9249018895465404</v>
      </c>
      <c r="AA350" s="72">
        <f t="shared" ca="1" si="178"/>
        <v>0.63827750316922216</v>
      </c>
      <c r="AB350" s="72">
        <f t="shared" ca="1" si="179"/>
        <v>1.0528396784432434</v>
      </c>
      <c r="AC350" s="72">
        <f t="shared" ca="1" si="180"/>
        <v>0.94919913462473815</v>
      </c>
      <c r="AD350" s="72">
        <f t="shared" ca="1" si="181"/>
        <v>1.7288242825609677</v>
      </c>
      <c r="AE350" s="72">
        <f ca="1">Coef!$J$6*Coef!$J$9*(V350-(Coef!$J$10*AB350)+(Coef!$J$11*AC350)-(Coef!$J$12*AD350))</f>
        <v>3742950.245942797</v>
      </c>
      <c r="AF350" s="72">
        <f t="shared" ca="1" si="182"/>
        <v>2.2057806770246044E-3</v>
      </c>
      <c r="AG350" s="72">
        <f ca="1">((Coef!$J$8*Y350^2)/2)*(COS(V350))^2</f>
        <v>2.4682606889906485E-6</v>
      </c>
      <c r="AH350" s="72">
        <f t="shared" ca="1" si="183"/>
        <v>3.2579130138179396E-2</v>
      </c>
      <c r="AI350" s="72">
        <f t="shared" ca="1" si="184"/>
        <v>0.59259450890255605</v>
      </c>
      <c r="AJ350" s="72">
        <f t="shared" ca="1" si="185"/>
        <v>3.258489369064671E-2</v>
      </c>
      <c r="AK350" s="72">
        <f t="shared" ca="1" si="186"/>
        <v>3.9262649809414699E-2</v>
      </c>
      <c r="AL350" s="72">
        <f t="shared" ca="1" si="187"/>
        <v>0.59223737905328588</v>
      </c>
      <c r="AM350" s="72">
        <f ca="1">V350+(1+Coef!$J$8*(COS(V350))^2-(3/2)*Coef!$J$8*SIN(V350)*COS(V350)*(AL350-V350))*(AL350-V350)</f>
        <v>0.59224596102708871</v>
      </c>
      <c r="AN350" s="34" t="str">
        <f t="shared" ca="1" si="188"/>
        <v>29 707927 3757028 N</v>
      </c>
      <c r="AO350" s="33">
        <f t="shared" ca="1" si="189"/>
        <v>33.933194000521624</v>
      </c>
      <c r="AP350" s="33">
        <f t="shared" ca="1" si="190"/>
        <v>-6.7504158734204118</v>
      </c>
      <c r="AQ350" s="72">
        <f ca="1">'MGRS to Dist'!BP350</f>
        <v>11653.548713296441</v>
      </c>
      <c r="AR350" s="72">
        <f ca="1">'MGRS to Dist'!BT350</f>
        <v>121.09041961486315</v>
      </c>
      <c r="AS350" s="72">
        <f ca="1">'MGRS to Dist'!BU350</f>
        <v>-58.84921052010629</v>
      </c>
      <c r="AT350" s="72">
        <f ca="1">'MGRS to Dist'!BV350</f>
        <v>121.15078947989372</v>
      </c>
    </row>
    <row r="351" spans="2:46" ht="16.5" customHeight="1">
      <c r="B351" s="38" t="s">
        <v>609</v>
      </c>
      <c r="C351" s="72" t="str">
        <f t="shared" si="191"/>
        <v>29SQT0302057804</v>
      </c>
      <c r="D351" s="72">
        <f t="array" aca="1" ref="D351" ca="1">MATCH(TRUE,ISERROR(VALUE(MID(C351,ROW(INDIRECT("1:"&amp;LEN(C351))),1))),0)</f>
        <v>3</v>
      </c>
      <c r="E351" s="72">
        <f t="shared" ca="1" si="192"/>
        <v>29</v>
      </c>
      <c r="F351" s="72" t="str">
        <f t="shared" ca="1" si="193"/>
        <v>S</v>
      </c>
      <c r="G351" s="72" t="str">
        <f t="shared" ca="1" si="194"/>
        <v>Q</v>
      </c>
      <c r="H351" s="72" t="str">
        <f t="shared" ca="1" si="195"/>
        <v>T</v>
      </c>
      <c r="I351" s="72">
        <f t="shared" ca="1" si="196"/>
        <v>10</v>
      </c>
      <c r="J351" s="72">
        <f t="shared" ca="1" si="197"/>
        <v>3020</v>
      </c>
      <c r="K351" s="72">
        <f t="shared" ca="1" si="198"/>
        <v>57804</v>
      </c>
      <c r="L351" s="72">
        <f t="shared" ca="1" si="199"/>
        <v>170.80604746885038</v>
      </c>
      <c r="M351" s="72">
        <f ca="1">VLOOKUP(G351,Coef!$C$2:$F$25,4)</f>
        <v>7</v>
      </c>
      <c r="N351" s="31">
        <f ca="1">VLOOKUP(F351,Coef!$C$4:$D$23,2)</f>
        <v>15</v>
      </c>
      <c r="O351" s="31">
        <f ca="1">MOD(VLOOKUP(H351,Coef!$C$2:$G$21,5)+MOD(E351+1,2)*15,20)</f>
        <v>18</v>
      </c>
      <c r="P351" s="31">
        <f ca="1">VLOOKUP(N351,Coef!$A$27:$B$46,2)</f>
        <v>3.56</v>
      </c>
      <c r="Q351" s="31">
        <f ca="1">VLOOKUP(N351,Coef!$A$27:$C$46,3)+O351/10-0.1</f>
        <v>3.6999999999999997</v>
      </c>
      <c r="R351" s="31">
        <f ca="1">IF(Q351+0.1&lt;P351,Q351+2,Q351)</f>
        <v>3.6999999999999997</v>
      </c>
      <c r="S351" s="72">
        <f t="shared" ca="1" si="200"/>
        <v>703020</v>
      </c>
      <c r="T351" s="72">
        <f t="shared" ca="1" si="201"/>
        <v>3757803.9999999995</v>
      </c>
      <c r="U351" s="72">
        <f t="shared" ca="1" si="173"/>
        <v>3757803.9999999995</v>
      </c>
      <c r="V351" s="72">
        <f t="shared" ca="1" si="174"/>
        <v>0.59051067624195508</v>
      </c>
      <c r="W351" s="72">
        <f ca="1">(Coef!$J$9/(1+Coef!$J$8*(COS(V351))^2)^0.5)*Coef!$J$6</f>
        <v>6382211.7627936536</v>
      </c>
      <c r="X351" s="72">
        <f t="shared" ca="1" si="175"/>
        <v>-9</v>
      </c>
      <c r="Y351" s="72">
        <f t="shared" ca="1" si="176"/>
        <v>3.1810288900713794E-2</v>
      </c>
      <c r="Z351" s="72">
        <f t="shared" ca="1" si="177"/>
        <v>0.9249945885995523</v>
      </c>
      <c r="AA351" s="72">
        <f t="shared" ca="1" si="178"/>
        <v>0.63823714439239343</v>
      </c>
      <c r="AB351" s="72">
        <f t="shared" ca="1" si="179"/>
        <v>1.0530079705417312</v>
      </c>
      <c r="AC351" s="72">
        <f t="shared" ca="1" si="180"/>
        <v>0.9493152640043967</v>
      </c>
      <c r="AD351" s="72">
        <f t="shared" ca="1" si="181"/>
        <v>1.728984551913731</v>
      </c>
      <c r="AE351" s="72">
        <f ca="1">Coef!$J$6*Coef!$J$9*(V351-(Coef!$J$10*AB351)+(Coef!$J$11*AC351)-(Coef!$J$12*AD351))</f>
        <v>3743724.9065016252</v>
      </c>
      <c r="AF351" s="72">
        <f t="shared" ca="1" si="182"/>
        <v>2.205989713542749E-3</v>
      </c>
      <c r="AG351" s="72">
        <f ca="1">((Coef!$J$8*Y351^2)/2)*(COS(V351))^2</f>
        <v>2.3527489194454983E-6</v>
      </c>
      <c r="AH351" s="72">
        <f t="shared" ca="1" si="183"/>
        <v>3.1810263953506182E-2</v>
      </c>
      <c r="AI351" s="72">
        <f t="shared" ca="1" si="184"/>
        <v>0.59271666076535789</v>
      </c>
      <c r="AJ351" s="72">
        <f t="shared" ca="1" si="185"/>
        <v>3.1815628988276445E-2</v>
      </c>
      <c r="AK351" s="72">
        <f t="shared" ca="1" si="186"/>
        <v>3.8339805953689209E-2</v>
      </c>
      <c r="AL351" s="72">
        <f t="shared" ca="1" si="187"/>
        <v>0.59237608982288303</v>
      </c>
      <c r="AM351" s="72">
        <f ca="1">V351+(1+Coef!$J$8*(COS(V351))^2-(3/2)*Coef!$J$8*SIN(V351)*COS(V351)*(AL351-V351))*(AL351-V351)</f>
        <v>0.59238474807389541</v>
      </c>
      <c r="AN351" s="34" t="str">
        <f t="shared" ca="1" si="188"/>
        <v>29 703020 3757804 N</v>
      </c>
      <c r="AO351" s="33">
        <f t="shared" ca="1" si="189"/>
        <v>33.941145912554731</v>
      </c>
      <c r="AP351" s="33">
        <f t="shared" ca="1" si="190"/>
        <v>-6.8032909315030619</v>
      </c>
      <c r="AQ351" s="72">
        <f ca="1">'MGRS to Dist'!BP351</f>
        <v>4967.3812466448526</v>
      </c>
      <c r="AR351" s="72">
        <f ca="1">'MGRS to Dist'!BT351</f>
        <v>280.28919232416956</v>
      </c>
      <c r="AS351" s="72">
        <f ca="1">'MGRS to Dist'!BU351</f>
        <v>100.25967305269924</v>
      </c>
      <c r="AT351" s="72">
        <f ca="1">'MGRS to Dist'!BV351</f>
        <v>280.25967305269921</v>
      </c>
    </row>
    <row r="352" spans="2:46" ht="16.5" customHeight="1">
      <c r="B352" s="38" t="s">
        <v>609</v>
      </c>
      <c r="C352" s="72" t="str">
        <f t="shared" si="191"/>
        <v>29SQT0302057804</v>
      </c>
      <c r="D352" s="72">
        <f t="array" aca="1" ref="D352" ca="1">MATCH(TRUE,ISERROR(VALUE(MID(C352,ROW(INDIRECT("1:"&amp;LEN(C352))),1))),0)</f>
        <v>3</v>
      </c>
      <c r="E352" s="72">
        <f t="shared" ca="1" si="192"/>
        <v>29</v>
      </c>
      <c r="F352" s="72" t="str">
        <f t="shared" ca="1" si="193"/>
        <v>S</v>
      </c>
      <c r="G352" s="72" t="str">
        <f t="shared" ca="1" si="194"/>
        <v>Q</v>
      </c>
      <c r="H352" s="72" t="str">
        <f t="shared" ca="1" si="195"/>
        <v>T</v>
      </c>
      <c r="I352" s="72">
        <f t="shared" ca="1" si="196"/>
        <v>10</v>
      </c>
      <c r="J352" s="72">
        <f t="shared" ca="1" si="197"/>
        <v>3020</v>
      </c>
      <c r="K352" s="72">
        <f t="shared" ca="1" si="198"/>
        <v>57804</v>
      </c>
      <c r="L352" s="72">
        <f t="shared" ca="1" si="199"/>
        <v>170.80604746885038</v>
      </c>
      <c r="M352" s="72">
        <f ca="1">VLOOKUP(G352,Coef!$C$2:$F$25,4)</f>
        <v>7</v>
      </c>
      <c r="N352" s="31">
        <f ca="1">VLOOKUP(F352,Coef!$C$4:$D$23,2)</f>
        <v>15</v>
      </c>
      <c r="O352" s="31">
        <f ca="1">MOD(VLOOKUP(H352,Coef!$C$2:$G$21,5)+MOD(E352+1,2)*15,20)</f>
        <v>18</v>
      </c>
      <c r="P352" s="31">
        <f ca="1">VLOOKUP(N352,Coef!$A$27:$B$46,2)</f>
        <v>3.56</v>
      </c>
      <c r="Q352" s="31">
        <f ca="1">VLOOKUP(N352,Coef!$A$27:$C$46,3)+O352/10-0.1</f>
        <v>3.6999999999999997</v>
      </c>
      <c r="R352" s="31">
        <f ca="1">IF(Q352+0.1&lt;P352,Q352+2,Q352)</f>
        <v>3.6999999999999997</v>
      </c>
      <c r="S352" s="72">
        <f t="shared" ca="1" si="200"/>
        <v>703020</v>
      </c>
      <c r="T352" s="72">
        <f t="shared" ca="1" si="201"/>
        <v>3757803.9999999995</v>
      </c>
      <c r="U352" s="72">
        <f t="shared" ca="1" si="173"/>
        <v>3757803.9999999995</v>
      </c>
      <c r="V352" s="72">
        <f t="shared" ca="1" si="174"/>
        <v>0.59051067624195508</v>
      </c>
      <c r="W352" s="72">
        <f ca="1">(Coef!$J$9/(1+Coef!$J$8*(COS(V352))^2)^0.5)*Coef!$J$6</f>
        <v>6382211.7627936536</v>
      </c>
      <c r="X352" s="72">
        <f t="shared" ca="1" si="175"/>
        <v>-9</v>
      </c>
      <c r="Y352" s="72">
        <f t="shared" ca="1" si="176"/>
        <v>3.1810288900713794E-2</v>
      </c>
      <c r="Z352" s="72">
        <f t="shared" ca="1" si="177"/>
        <v>0.9249945885995523</v>
      </c>
      <c r="AA352" s="72">
        <f t="shared" ca="1" si="178"/>
        <v>0.63823714439239343</v>
      </c>
      <c r="AB352" s="72">
        <f t="shared" ca="1" si="179"/>
        <v>1.0530079705417312</v>
      </c>
      <c r="AC352" s="72">
        <f t="shared" ca="1" si="180"/>
        <v>0.9493152640043967</v>
      </c>
      <c r="AD352" s="72">
        <f t="shared" ca="1" si="181"/>
        <v>1.728984551913731</v>
      </c>
      <c r="AE352" s="72">
        <f ca="1">Coef!$J$6*Coef!$J$9*(V352-(Coef!$J$10*AB352)+(Coef!$J$11*AC352)-(Coef!$J$12*AD352))</f>
        <v>3743724.9065016252</v>
      </c>
      <c r="AF352" s="72">
        <f t="shared" ca="1" si="182"/>
        <v>2.205989713542749E-3</v>
      </c>
      <c r="AG352" s="72">
        <f ca="1">((Coef!$J$8*Y352^2)/2)*(COS(V352))^2</f>
        <v>2.3527489194454983E-6</v>
      </c>
      <c r="AH352" s="72">
        <f t="shared" ca="1" si="183"/>
        <v>3.1810263953506182E-2</v>
      </c>
      <c r="AI352" s="72">
        <f t="shared" ca="1" si="184"/>
        <v>0.59271666076535789</v>
      </c>
      <c r="AJ352" s="72">
        <f t="shared" ca="1" si="185"/>
        <v>3.1815628988276445E-2</v>
      </c>
      <c r="AK352" s="72">
        <f t="shared" ca="1" si="186"/>
        <v>3.8339805953689209E-2</v>
      </c>
      <c r="AL352" s="72">
        <f t="shared" ca="1" si="187"/>
        <v>0.59237608982288303</v>
      </c>
      <c r="AM352" s="72">
        <f ca="1">V352+(1+Coef!$J$8*(COS(V352))^2-(3/2)*Coef!$J$8*SIN(V352)*COS(V352)*(AL352-V352))*(AL352-V352)</f>
        <v>0.59238474807389541</v>
      </c>
      <c r="AN352" s="34" t="str">
        <f t="shared" ca="1" si="188"/>
        <v>29 703020 3757804 N</v>
      </c>
      <c r="AO352" s="33">
        <f t="shared" ca="1" si="189"/>
        <v>33.941145912554731</v>
      </c>
      <c r="AP352" s="33">
        <f t="shared" ca="1" si="190"/>
        <v>-6.8032909315030619</v>
      </c>
      <c r="AQ352" s="72" t="e">
        <f ca="1">'MGRS to Dist'!BP352</f>
        <v>#DIV/0!</v>
      </c>
      <c r="AR352" s="72" t="e">
        <f ca="1">'MGRS to Dist'!BT352</f>
        <v>#DIV/0!</v>
      </c>
      <c r="AS352" s="72" t="e">
        <f ca="1">'MGRS to Dist'!BU352</f>
        <v>#DIV/0!</v>
      </c>
      <c r="AT352" s="72" t="e">
        <f ca="1">'MGRS to Dist'!BV352</f>
        <v>#DIV/0!</v>
      </c>
    </row>
    <row r="353" spans="2:46" ht="16.5" customHeight="1">
      <c r="B353" s="38" t="s">
        <v>610</v>
      </c>
      <c r="C353" s="72" t="str">
        <f t="shared" si="191"/>
        <v>29SQT0056460161</v>
      </c>
      <c r="D353" s="72">
        <f t="array" aca="1" ref="D353" ca="1">MATCH(TRUE,ISERROR(VALUE(MID(C353,ROW(INDIRECT("1:"&amp;LEN(C353))),1))),0)</f>
        <v>3</v>
      </c>
      <c r="E353" s="72">
        <f t="shared" ca="1" si="192"/>
        <v>29</v>
      </c>
      <c r="F353" s="72" t="str">
        <f t="shared" ca="1" si="193"/>
        <v>S</v>
      </c>
      <c r="G353" s="72" t="str">
        <f t="shared" ca="1" si="194"/>
        <v>Q</v>
      </c>
      <c r="H353" s="72" t="str">
        <f t="shared" ca="1" si="195"/>
        <v>T</v>
      </c>
      <c r="I353" s="72">
        <f t="shared" ca="1" si="196"/>
        <v>10</v>
      </c>
      <c r="J353" s="72">
        <f t="shared" ca="1" si="197"/>
        <v>564</v>
      </c>
      <c r="K353" s="72">
        <f t="shared" ca="1" si="198"/>
        <v>60161</v>
      </c>
      <c r="L353" s="72">
        <f t="shared" ca="1" si="199"/>
        <v>170.80604746885038</v>
      </c>
      <c r="M353" s="72">
        <f ca="1">VLOOKUP(G353,Coef!$C$2:$F$25,4)</f>
        <v>7</v>
      </c>
      <c r="N353" s="31">
        <f ca="1">VLOOKUP(F353,Coef!$C$4:$D$23,2)</f>
        <v>15</v>
      </c>
      <c r="O353" s="31">
        <f ca="1">MOD(VLOOKUP(H353,Coef!$C$2:$G$21,5)+MOD(E353+1,2)*15,20)</f>
        <v>18</v>
      </c>
      <c r="P353" s="31">
        <f ca="1">VLOOKUP(N353,Coef!$A$27:$B$46,2)</f>
        <v>3.56</v>
      </c>
      <c r="Q353" s="31">
        <f ca="1">VLOOKUP(N353,Coef!$A$27:$C$46,3)+O353/10-0.1</f>
        <v>3.6999999999999997</v>
      </c>
      <c r="R353" s="31">
        <f ca="1">IF(Q353+0.1&lt;P353,Q353+2,Q353)</f>
        <v>3.6999999999999997</v>
      </c>
      <c r="S353" s="72">
        <f t="shared" ca="1" si="200"/>
        <v>700564</v>
      </c>
      <c r="T353" s="72">
        <f t="shared" ca="1" si="201"/>
        <v>3760160.9999999995</v>
      </c>
      <c r="U353" s="72">
        <f t="shared" ca="1" si="173"/>
        <v>3760160.9999999995</v>
      </c>
      <c r="V353" s="72">
        <f t="shared" ca="1" si="174"/>
        <v>0.59088106109010097</v>
      </c>
      <c r="W353" s="72">
        <f ca="1">(Coef!$J$9/(1+Coef!$J$8*(COS(V353))^2)^0.5)*Coef!$J$6</f>
        <v>6382219.0980112143</v>
      </c>
      <c r="X353" s="72">
        <f t="shared" ca="1" si="175"/>
        <v>-9</v>
      </c>
      <c r="Y353" s="72">
        <f t="shared" ca="1" si="176"/>
        <v>3.142543321060514E-2</v>
      </c>
      <c r="Z353" s="72">
        <f t="shared" ca="1" si="177"/>
        <v>0.9252758126577133</v>
      </c>
      <c r="AA353" s="72">
        <f t="shared" ca="1" si="178"/>
        <v>0.63811413483964541</v>
      </c>
      <c r="AB353" s="72">
        <f t="shared" ca="1" si="179"/>
        <v>1.0535189674189576</v>
      </c>
      <c r="AC353" s="72">
        <f t="shared" ca="1" si="180"/>
        <v>0.9496677592741295</v>
      </c>
      <c r="AD353" s="72">
        <f t="shared" ca="1" si="181"/>
        <v>1.7294708676752411</v>
      </c>
      <c r="AE353" s="72">
        <f ca="1">Coef!$J$6*Coef!$J$9*(V353-(Coef!$J$10*AB353)+(Coef!$J$11*AC353)-(Coef!$J$12*AD353))</f>
        <v>3746077.8435131391</v>
      </c>
      <c r="AF353" s="72">
        <f t="shared" ca="1" si="182"/>
        <v>2.2066237887773199E-3</v>
      </c>
      <c r="AG353" s="72">
        <f ca="1">((Coef!$J$8*Y353^2)/2)*(COS(V353))^2</f>
        <v>2.2950236954742475E-6</v>
      </c>
      <c r="AH353" s="72">
        <f t="shared" ca="1" si="183"/>
        <v>3.1425409169900519E-2</v>
      </c>
      <c r="AI353" s="72">
        <f t="shared" ca="1" si="184"/>
        <v>0.5930876798146244</v>
      </c>
      <c r="AJ353" s="72">
        <f t="shared" ca="1" si="185"/>
        <v>3.1430581818992942E-2</v>
      </c>
      <c r="AK353" s="72">
        <f t="shared" ca="1" si="186"/>
        <v>3.7885707046599285E-2</v>
      </c>
      <c r="AL353" s="72">
        <f t="shared" ca="1" si="187"/>
        <v>0.59275502932728807</v>
      </c>
      <c r="AM353" s="72">
        <f ca="1">V353+(1+Coef!$J$8*(COS(V353))^2-(3/2)*Coef!$J$8*SIN(V353)*COS(V353)*(AL353-V353))*(AL353-V353)</f>
        <v>0.59276372287687851</v>
      </c>
      <c r="AN353" s="34" t="str">
        <f t="shared" ca="1" si="188"/>
        <v>29 700564 3760161 N</v>
      </c>
      <c r="AO353" s="33">
        <f t="shared" ca="1" si="189"/>
        <v>33.962859569307462</v>
      </c>
      <c r="AP353" s="33">
        <f t="shared" ca="1" si="190"/>
        <v>-6.8293088823608183</v>
      </c>
      <c r="AQ353" s="72">
        <f ca="1">'MGRS to Dist'!BP353</f>
        <v>3403.6775309585582</v>
      </c>
      <c r="AR353" s="72">
        <f ca="1">'MGRS to Dist'!BT353</f>
        <v>315.18144173162528</v>
      </c>
      <c r="AS353" s="72">
        <f ca="1">'MGRS to Dist'!BU353</f>
        <v>135.16691075210338</v>
      </c>
      <c r="AT353" s="72">
        <f ca="1">'MGRS to Dist'!BV353</f>
        <v>315.16691075210338</v>
      </c>
    </row>
    <row r="354" spans="2:46" ht="16.5" customHeight="1">
      <c r="B354" s="38" t="s">
        <v>606</v>
      </c>
      <c r="C354" s="72" t="str">
        <f t="shared" si="191"/>
        <v>29SPT9764264221</v>
      </c>
      <c r="D354" s="72">
        <f t="array" aca="1" ref="D354" ca="1">MATCH(TRUE,ISERROR(VALUE(MID(C354,ROW(INDIRECT("1:"&amp;LEN(C354))),1))),0)</f>
        <v>3</v>
      </c>
      <c r="E354" s="72">
        <f t="shared" ca="1" si="192"/>
        <v>29</v>
      </c>
      <c r="F354" s="72" t="str">
        <f t="shared" ca="1" si="193"/>
        <v>S</v>
      </c>
      <c r="G354" s="72" t="str">
        <f t="shared" ca="1" si="194"/>
        <v>P</v>
      </c>
      <c r="H354" s="72" t="str">
        <f t="shared" ca="1" si="195"/>
        <v>T</v>
      </c>
      <c r="I354" s="72">
        <f t="shared" ca="1" si="196"/>
        <v>10</v>
      </c>
      <c r="J354" s="72">
        <f t="shared" ca="1" si="197"/>
        <v>97642</v>
      </c>
      <c r="K354" s="72">
        <f t="shared" ca="1" si="198"/>
        <v>64221</v>
      </c>
      <c r="L354" s="72">
        <f t="shared" ca="1" si="199"/>
        <v>170.80604746885038</v>
      </c>
      <c r="M354" s="72">
        <f ca="1">VLOOKUP(G354,Coef!$C$2:$F$25,4)</f>
        <v>6</v>
      </c>
      <c r="N354" s="31">
        <f ca="1">VLOOKUP(F354,Coef!$C$4:$D$23,2)</f>
        <v>15</v>
      </c>
      <c r="O354" s="31">
        <f ca="1">MOD(VLOOKUP(H354,Coef!$C$2:$G$21,5)+MOD(E354+1,2)*15,20)</f>
        <v>18</v>
      </c>
      <c r="P354" s="31">
        <f ca="1">VLOOKUP(N354,Coef!$A$27:$B$46,2)</f>
        <v>3.56</v>
      </c>
      <c r="Q354" s="31">
        <f ca="1">VLOOKUP(N354,Coef!$A$27:$C$46,3)+O354/10-0.1</f>
        <v>3.6999999999999997</v>
      </c>
      <c r="R354" s="31">
        <f ca="1">IF(Q354+0.1&lt;P354,Q354+2,Q354)</f>
        <v>3.6999999999999997</v>
      </c>
      <c r="S354" s="72">
        <f t="shared" ca="1" si="200"/>
        <v>697642</v>
      </c>
      <c r="T354" s="72">
        <f t="shared" ca="1" si="201"/>
        <v>3764220.9999999995</v>
      </c>
      <c r="U354" s="72">
        <f t="shared" ca="1" si="173"/>
        <v>3764220.9999999995</v>
      </c>
      <c r="V354" s="72">
        <f t="shared" ca="1" si="174"/>
        <v>0.59151905959815043</v>
      </c>
      <c r="W354" s="72">
        <f ca="1">(Coef!$J$9/(1+Coef!$J$8*(COS(V354))^2)^0.5)*Coef!$J$6</f>
        <v>6382231.7384142866</v>
      </c>
      <c r="X354" s="72">
        <f t="shared" ca="1" si="175"/>
        <v>-9</v>
      </c>
      <c r="Y354" s="72">
        <f t="shared" ca="1" si="176"/>
        <v>3.0967537391411868E-2</v>
      </c>
      <c r="Z354" s="72">
        <f t="shared" ca="1" si="177"/>
        <v>0.92575903851769181</v>
      </c>
      <c r="AA354" s="72">
        <f t="shared" ca="1" si="178"/>
        <v>0.63790074923575002</v>
      </c>
      <c r="AB354" s="72">
        <f t="shared" ca="1" si="179"/>
        <v>1.0543985788569963</v>
      </c>
      <c r="AC354" s="72">
        <f t="shared" ca="1" si="180"/>
        <v>0.95027412145168477</v>
      </c>
      <c r="AD354" s="72">
        <f t="shared" ca="1" si="181"/>
        <v>1.7303068620631041</v>
      </c>
      <c r="AE354" s="72">
        <f ca="1">Coef!$J$6*Coef!$J$9*(V354-(Coef!$J$10*AB354)+(Coef!$J$11*AC354)-(Coef!$J$12*AD354))</f>
        <v>3750130.8639266207</v>
      </c>
      <c r="AF354" s="72">
        <f t="shared" ca="1" si="182"/>
        <v>2.2077130149585648E-3</v>
      </c>
      <c r="AG354" s="72">
        <f ca="1">((Coef!$J$8*Y354^2)/2)*(COS(V354))^2</f>
        <v>2.2267218190986665E-6</v>
      </c>
      <c r="AH354" s="72">
        <f t="shared" ca="1" si="183"/>
        <v>3.0967514406048134E-2</v>
      </c>
      <c r="AI354" s="72">
        <f t="shared" ca="1" si="184"/>
        <v>0.59372676769714627</v>
      </c>
      <c r="AJ354" s="72">
        <f t="shared" ca="1" si="185"/>
        <v>3.0972464217072782E-2</v>
      </c>
      <c r="AK354" s="72">
        <f t="shared" ca="1" si="186"/>
        <v>3.7350101220402825E-2</v>
      </c>
      <c r="AL354" s="72">
        <f t="shared" ca="1" si="187"/>
        <v>0.59340329016210536</v>
      </c>
      <c r="AM354" s="72">
        <f ca="1">V354+(1+Coef!$J$8*(COS(V354))^2-(3/2)*Coef!$J$8*SIN(V354)*COS(V354)*(AL354-V354))*(AL354-V354)</f>
        <v>0.59341202372232515</v>
      </c>
      <c r="AN354" s="34" t="str">
        <f t="shared" ca="1" si="188"/>
        <v>29 697642 3764221 N</v>
      </c>
      <c r="AO354" s="33">
        <f t="shared" ca="1" si="189"/>
        <v>34.000004471606317</v>
      </c>
      <c r="AP354" s="33">
        <f t="shared" ca="1" si="190"/>
        <v>-6.8599968356844929</v>
      </c>
      <c r="AQ354" s="72">
        <f ca="1">'MGRS to Dist'!BP354</f>
        <v>5001.7240884390521</v>
      </c>
      <c r="AR354" s="72">
        <f ca="1">'MGRS to Dist'!BT354</f>
        <v>325.59452552711502</v>
      </c>
      <c r="AS354" s="72">
        <f ca="1">'MGRS to Dist'!BU354</f>
        <v>145.57737328598932</v>
      </c>
      <c r="AT354" s="72">
        <f ca="1">'MGRS to Dist'!BV354</f>
        <v>325.57737328598932</v>
      </c>
    </row>
    <row r="355" spans="2:46" ht="16.5" customHeight="1">
      <c r="B355" s="38" t="s">
        <v>611</v>
      </c>
      <c r="C355" s="72" t="str">
        <f t="shared" si="191"/>
        <v>29SPT9765364945</v>
      </c>
      <c r="D355" s="72">
        <f t="array" aca="1" ref="D355" ca="1">MATCH(TRUE,ISERROR(VALUE(MID(C355,ROW(INDIRECT("1:"&amp;LEN(C355))),1))),0)</f>
        <v>3</v>
      </c>
      <c r="E355" s="72">
        <f t="shared" ca="1" si="192"/>
        <v>29</v>
      </c>
      <c r="F355" s="72" t="str">
        <f t="shared" ca="1" si="193"/>
        <v>S</v>
      </c>
      <c r="G355" s="72" t="str">
        <f t="shared" ca="1" si="194"/>
        <v>P</v>
      </c>
      <c r="H355" s="72" t="str">
        <f t="shared" ca="1" si="195"/>
        <v>T</v>
      </c>
      <c r="I355" s="72">
        <f t="shared" ca="1" si="196"/>
        <v>10</v>
      </c>
      <c r="J355" s="72">
        <f t="shared" ca="1" si="197"/>
        <v>97653</v>
      </c>
      <c r="K355" s="72">
        <f t="shared" ca="1" si="198"/>
        <v>64945</v>
      </c>
      <c r="L355" s="72">
        <f t="shared" ca="1" si="199"/>
        <v>170.80604746885038</v>
      </c>
      <c r="M355" s="72">
        <f ca="1">VLOOKUP(G355,Coef!$C$2:$F$25,4)</f>
        <v>6</v>
      </c>
      <c r="N355" s="31">
        <f ca="1">VLOOKUP(F355,Coef!$C$4:$D$23,2)</f>
        <v>15</v>
      </c>
      <c r="O355" s="31">
        <f ca="1">MOD(VLOOKUP(H355,Coef!$C$2:$G$21,5)+MOD(E355+1,2)*15,20)</f>
        <v>18</v>
      </c>
      <c r="P355" s="31">
        <f ca="1">VLOOKUP(N355,Coef!$A$27:$B$46,2)</f>
        <v>3.56</v>
      </c>
      <c r="Q355" s="31">
        <f ca="1">VLOOKUP(N355,Coef!$A$27:$C$46,3)+O355/10-0.1</f>
        <v>3.6999999999999997</v>
      </c>
      <c r="R355" s="31">
        <f ca="1">IF(Q355+0.1&lt;P355,Q355+2,Q355)</f>
        <v>3.6999999999999997</v>
      </c>
      <c r="S355" s="72">
        <f t="shared" ca="1" si="200"/>
        <v>697653</v>
      </c>
      <c r="T355" s="72">
        <f t="shared" ca="1" si="201"/>
        <v>3764944.9999999995</v>
      </c>
      <c r="U355" s="72">
        <f t="shared" ca="1" si="173"/>
        <v>3764944.9999999995</v>
      </c>
      <c r="V355" s="72">
        <f t="shared" ca="1" si="174"/>
        <v>0.59163283076066964</v>
      </c>
      <c r="W355" s="72">
        <f ca="1">(Coef!$J$9/(1+Coef!$J$8*(COS(V355))^2)^0.5)*Coef!$J$6</f>
        <v>6382233.9932165109</v>
      </c>
      <c r="X355" s="72">
        <f t="shared" ca="1" si="175"/>
        <v>-9</v>
      </c>
      <c r="Y355" s="72">
        <f t="shared" ca="1" si="176"/>
        <v>3.0969249985205741E-2</v>
      </c>
      <c r="Z355" s="72">
        <f t="shared" ca="1" si="177"/>
        <v>0.92584505149150298</v>
      </c>
      <c r="AA355" s="72">
        <f t="shared" ca="1" si="178"/>
        <v>0.63786249821162555</v>
      </c>
      <c r="AB355" s="72">
        <f t="shared" ca="1" si="179"/>
        <v>1.0545553565064212</v>
      </c>
      <c r="AC355" s="72">
        <f t="shared" ca="1" si="180"/>
        <v>0.95038214193272219</v>
      </c>
      <c r="AD355" s="72">
        <f t="shared" ca="1" si="181"/>
        <v>1.730455715224114</v>
      </c>
      <c r="AE355" s="72">
        <f ca="1">Coef!$J$6*Coef!$J$9*(V355-(Coef!$J$10*AB355)+(Coef!$J$11*AC355)-(Coef!$J$12*AD355))</f>
        <v>3750853.6218213947</v>
      </c>
      <c r="AF355" s="72">
        <f t="shared" ca="1" si="182"/>
        <v>2.2079068541802434E-3</v>
      </c>
      <c r="AG355" s="72">
        <f ca="1">((Coef!$J$8*Y355^2)/2)*(COS(V355))^2</f>
        <v>2.2266276987518208E-6</v>
      </c>
      <c r="AH355" s="72">
        <f t="shared" ca="1" si="183"/>
        <v>3.0969226999542465E-2</v>
      </c>
      <c r="AI355" s="72">
        <f t="shared" ca="1" si="184"/>
        <v>0.59384073269866333</v>
      </c>
      <c r="AJ355" s="72">
        <f t="shared" ca="1" si="185"/>
        <v>3.097417763185556E-2</v>
      </c>
      <c r="AK355" s="72">
        <f t="shared" ca="1" si="186"/>
        <v>3.7355036544552092E-2</v>
      </c>
      <c r="AL355" s="72">
        <f t="shared" ca="1" si="187"/>
        <v>0.59351713990437915</v>
      </c>
      <c r="AM355" s="72">
        <f ca="1">V355+(1+Coef!$J$8*(COS(V355))^2-(3/2)*Coef!$J$8*SIN(V355)*COS(V355)*(AL355-V355))*(AL355-V355)</f>
        <v>0.59352587248897459</v>
      </c>
      <c r="AN355" s="34" t="str">
        <f t="shared" ca="1" si="188"/>
        <v>29 697653 3764945 N</v>
      </c>
      <c r="AO355" s="33">
        <f t="shared" ca="1" si="189"/>
        <v>34.006527525438102</v>
      </c>
      <c r="AP355" s="33">
        <f t="shared" ca="1" si="190"/>
        <v>-6.8597140624402106</v>
      </c>
      <c r="AQ355" s="72">
        <f ca="1">'MGRS to Dist'!BP355</f>
        <v>724.02449374523155</v>
      </c>
      <c r="AR355" s="72">
        <f ca="1">'MGRS to Dist'!BT355</f>
        <v>2.0580880793401661</v>
      </c>
      <c r="AS355" s="72">
        <f ca="1">'MGRS to Dist'!BU355</f>
        <v>-177.94175378250452</v>
      </c>
      <c r="AT355" s="72">
        <f ca="1">'MGRS to Dist'!BV355</f>
        <v>2.0582462174954799</v>
      </c>
    </row>
    <row r="356" spans="2:46" ht="16.5" customHeight="1">
      <c r="B356" s="38" t="s">
        <v>612</v>
      </c>
      <c r="C356" s="72" t="str">
        <f t="shared" si="191"/>
        <v>29SPT9909667265</v>
      </c>
      <c r="D356" s="72">
        <f t="array" aca="1" ref="D356" ca="1">MATCH(TRUE,ISERROR(VALUE(MID(C356,ROW(INDIRECT("1:"&amp;LEN(C356))),1))),0)</f>
        <v>3</v>
      </c>
      <c r="E356" s="72">
        <f t="shared" ca="1" si="192"/>
        <v>29</v>
      </c>
      <c r="F356" s="72" t="str">
        <f t="shared" ca="1" si="193"/>
        <v>S</v>
      </c>
      <c r="G356" s="72" t="str">
        <f t="shared" ca="1" si="194"/>
        <v>P</v>
      </c>
      <c r="H356" s="72" t="str">
        <f t="shared" ca="1" si="195"/>
        <v>T</v>
      </c>
      <c r="I356" s="72">
        <f t="shared" ca="1" si="196"/>
        <v>10</v>
      </c>
      <c r="J356" s="72">
        <f t="shared" ca="1" si="197"/>
        <v>99096</v>
      </c>
      <c r="K356" s="72">
        <f t="shared" ca="1" si="198"/>
        <v>67265</v>
      </c>
      <c r="L356" s="72">
        <f t="shared" ca="1" si="199"/>
        <v>170.80604746885038</v>
      </c>
      <c r="M356" s="72">
        <f ca="1">VLOOKUP(G356,Coef!$C$2:$F$25,4)</f>
        <v>6</v>
      </c>
      <c r="N356" s="31">
        <f ca="1">VLOOKUP(F356,Coef!$C$4:$D$23,2)</f>
        <v>15</v>
      </c>
      <c r="O356" s="31">
        <f ca="1">MOD(VLOOKUP(H356,Coef!$C$2:$G$21,5)+MOD(E356+1,2)*15,20)</f>
        <v>18</v>
      </c>
      <c r="P356" s="31">
        <f ca="1">VLOOKUP(N356,Coef!$A$27:$B$46,2)</f>
        <v>3.56</v>
      </c>
      <c r="Q356" s="31">
        <f ca="1">VLOOKUP(N356,Coef!$A$27:$C$46,3)+O356/10-0.1</f>
        <v>3.6999999999999997</v>
      </c>
      <c r="R356" s="31">
        <f ca="1">IF(Q356+0.1&lt;P356,Q356+2,Q356)</f>
        <v>3.6999999999999997</v>
      </c>
      <c r="S356" s="72">
        <f t="shared" ca="1" si="200"/>
        <v>699096</v>
      </c>
      <c r="T356" s="72">
        <f t="shared" ca="1" si="201"/>
        <v>3767264.9999999995</v>
      </c>
      <c r="U356" s="72">
        <f t="shared" ca="1" si="173"/>
        <v>3767264.9999999995</v>
      </c>
      <c r="V356" s="72">
        <f t="shared" ca="1" si="174"/>
        <v>0.59199740133669787</v>
      </c>
      <c r="W356" s="72">
        <f ca="1">(Coef!$J$9/(1+Coef!$J$8*(COS(V356))^2)^0.5)*Coef!$J$6</f>
        <v>6382241.2199759064</v>
      </c>
      <c r="X356" s="72">
        <f t="shared" ca="1" si="175"/>
        <v>-9</v>
      </c>
      <c r="Y356" s="72">
        <f t="shared" ca="1" si="176"/>
        <v>3.1195311041651855E-2</v>
      </c>
      <c r="Z356" s="72">
        <f t="shared" ca="1" si="177"/>
        <v>0.92612035023852879</v>
      </c>
      <c r="AA356" s="72">
        <f t="shared" ca="1" si="178"/>
        <v>0.63773952042266802</v>
      </c>
      <c r="AB356" s="72">
        <f t="shared" ca="1" si="179"/>
        <v>1.0550575764559622</v>
      </c>
      <c r="AC356" s="72">
        <f t="shared" ca="1" si="180"/>
        <v>0.95072806244763863</v>
      </c>
      <c r="AD356" s="72">
        <f t="shared" ca="1" si="181"/>
        <v>1.7309322435067711</v>
      </c>
      <c r="AE356" s="72">
        <f ca="1">Coef!$J$6*Coef!$J$9*(V356-(Coef!$J$10*AB356)+(Coef!$J$11*AC356)-(Coef!$J$12*AD356))</f>
        <v>3753169.6467556148</v>
      </c>
      <c r="AF356" s="72">
        <f t="shared" ca="1" si="182"/>
        <v>2.2085271863851556E-3</v>
      </c>
      <c r="AG356" s="72">
        <f ca="1">((Coef!$J$8*Y356^2)/2)*(COS(V356))^2</f>
        <v>2.2581459913177255E-6</v>
      </c>
      <c r="AH356" s="72">
        <f t="shared" ca="1" si="183"/>
        <v>3.1195287560462998E-2</v>
      </c>
      <c r="AI356" s="72">
        <f t="shared" ca="1" si="184"/>
        <v>0.59420592353590618</v>
      </c>
      <c r="AJ356" s="72">
        <f t="shared" ca="1" si="185"/>
        <v>3.1200347401362738E-2</v>
      </c>
      <c r="AK356" s="72">
        <f t="shared" ca="1" si="186"/>
        <v>3.7636815326640441E-2</v>
      </c>
      <c r="AL356" s="72">
        <f t="shared" ca="1" si="187"/>
        <v>0.59387733324320602</v>
      </c>
      <c r="AM356" s="72">
        <f ca="1">V356+(1+Coef!$J$8*(COS(V356))^2-(3/2)*Coef!$J$8*SIN(V356)*COS(V356)*(AL356-V356))*(AL356-V356)</f>
        <v>0.59388604129851297</v>
      </c>
      <c r="AN356" s="34" t="str">
        <f t="shared" ca="1" si="188"/>
        <v>29 699096 3767265 N</v>
      </c>
      <c r="AO356" s="33">
        <f t="shared" ca="1" si="189"/>
        <v>34.027163678136901</v>
      </c>
      <c r="AP356" s="33">
        <f t="shared" ca="1" si="190"/>
        <v>-6.8435693274702114</v>
      </c>
      <c r="AQ356" s="72">
        <f ca="1">'MGRS to Dist'!BP356</f>
        <v>2731.9184537792021</v>
      </c>
      <c r="AR356" s="72">
        <f ca="1">'MGRS to Dist'!BT356</f>
        <v>32.957704672714215</v>
      </c>
      <c r="AS356" s="72">
        <f ca="1">'MGRS to Dist'!BU356</f>
        <v>-147.03326337104301</v>
      </c>
      <c r="AT356" s="72">
        <f ca="1">'MGRS to Dist'!BV356</f>
        <v>32.966736628956994</v>
      </c>
    </row>
    <row r="357" spans="2:46" ht="16.5" customHeight="1">
      <c r="B357" s="38" t="s">
        <v>613</v>
      </c>
      <c r="C357" s="72" t="str">
        <f t="shared" si="191"/>
        <v>29SPT9929167510</v>
      </c>
      <c r="D357" s="72">
        <f t="array" aca="1" ref="D357" ca="1">MATCH(TRUE,ISERROR(VALUE(MID(C357,ROW(INDIRECT("1:"&amp;LEN(C357))),1))),0)</f>
        <v>3</v>
      </c>
      <c r="E357" s="72">
        <f t="shared" ca="1" si="192"/>
        <v>29</v>
      </c>
      <c r="F357" s="72" t="str">
        <f t="shared" ca="1" si="193"/>
        <v>S</v>
      </c>
      <c r="G357" s="72" t="str">
        <f t="shared" ca="1" si="194"/>
        <v>P</v>
      </c>
      <c r="H357" s="72" t="str">
        <f t="shared" ca="1" si="195"/>
        <v>T</v>
      </c>
      <c r="I357" s="72">
        <f t="shared" ca="1" si="196"/>
        <v>10</v>
      </c>
      <c r="J357" s="72">
        <f t="shared" ca="1" si="197"/>
        <v>99291</v>
      </c>
      <c r="K357" s="72">
        <f t="shared" ca="1" si="198"/>
        <v>67510</v>
      </c>
      <c r="L357" s="72">
        <f t="shared" ca="1" si="199"/>
        <v>170.80604746885038</v>
      </c>
      <c r="M357" s="72">
        <f ca="1">VLOOKUP(G357,Coef!$C$2:$F$25,4)</f>
        <v>6</v>
      </c>
      <c r="N357" s="31">
        <f ca="1">VLOOKUP(F357,Coef!$C$4:$D$23,2)</f>
        <v>15</v>
      </c>
      <c r="O357" s="31">
        <f ca="1">MOD(VLOOKUP(H357,Coef!$C$2:$G$21,5)+MOD(E357+1,2)*15,20)</f>
        <v>18</v>
      </c>
      <c r="P357" s="31">
        <f ca="1">VLOOKUP(N357,Coef!$A$27:$B$46,2)</f>
        <v>3.56</v>
      </c>
      <c r="Q357" s="31">
        <f ca="1">VLOOKUP(N357,Coef!$A$27:$C$46,3)+O357/10-0.1</f>
        <v>3.6999999999999997</v>
      </c>
      <c r="R357" s="31">
        <f ca="1">IF(Q357+0.1&lt;P357,Q357+2,Q357)</f>
        <v>3.6999999999999997</v>
      </c>
      <c r="S357" s="72">
        <f t="shared" ca="1" si="200"/>
        <v>699291</v>
      </c>
      <c r="T357" s="72">
        <f t="shared" ca="1" si="201"/>
        <v>3767509.9999999995</v>
      </c>
      <c r="U357" s="72">
        <f t="shared" ca="1" si="173"/>
        <v>3767509.9999999995</v>
      </c>
      <c r="V357" s="72">
        <f t="shared" ca="1" si="174"/>
        <v>0.59203590124666639</v>
      </c>
      <c r="W357" s="72">
        <f ca="1">(Coef!$J$9/(1+Coef!$J$8*(COS(V357))^2)^0.5)*Coef!$J$6</f>
        <v>6382241.9832734354</v>
      </c>
      <c r="X357" s="72">
        <f t="shared" ca="1" si="175"/>
        <v>-9</v>
      </c>
      <c r="Y357" s="72">
        <f t="shared" ca="1" si="176"/>
        <v>3.1225860837351731E-2</v>
      </c>
      <c r="Z357" s="72">
        <f t="shared" ca="1" si="177"/>
        <v>0.92614939399466711</v>
      </c>
      <c r="AA357" s="72">
        <f t="shared" ca="1" si="178"/>
        <v>0.63772649747837562</v>
      </c>
      <c r="AB357" s="72">
        <f t="shared" ca="1" si="179"/>
        <v>1.0551105982439999</v>
      </c>
      <c r="AC357" s="72">
        <f t="shared" ca="1" si="180"/>
        <v>0.95076457305259376</v>
      </c>
      <c r="AD357" s="72">
        <f t="shared" ca="1" si="181"/>
        <v>1.730982525638846</v>
      </c>
      <c r="AE357" s="72">
        <f ca="1">Coef!$J$6*Coef!$J$9*(V357-(Coef!$J$10*AB357)+(Coef!$J$11*AC357)-(Coef!$J$12*AD357))</f>
        <v>3753414.2274342757</v>
      </c>
      <c r="AF357" s="72">
        <f t="shared" ca="1" si="182"/>
        <v>2.208592623511617E-3</v>
      </c>
      <c r="AG357" s="72">
        <f ca="1">((Coef!$J$8*Y357^2)/2)*(COS(V357))^2</f>
        <v>2.2624538398176675E-6</v>
      </c>
      <c r="AH357" s="72">
        <f t="shared" ca="1" si="183"/>
        <v>3.1225837288328812E-2</v>
      </c>
      <c r="AI357" s="72">
        <f t="shared" ca="1" si="184"/>
        <v>0.59424448887333914</v>
      </c>
      <c r="AJ357" s="72">
        <f t="shared" ca="1" si="185"/>
        <v>3.1230912009670431E-2</v>
      </c>
      <c r="AK357" s="72">
        <f t="shared" ca="1" si="186"/>
        <v>3.7674631189394577E-2</v>
      </c>
      <c r="AL357" s="72">
        <f t="shared" ca="1" si="187"/>
        <v>0.59391522765231264</v>
      </c>
      <c r="AM357" s="72">
        <f ca="1">V357+(1+Coef!$J$8*(COS(V357))^2-(3/2)*Coef!$J$8*SIN(V357)*COS(V357)*(AL357-V357))*(AL357-V357)</f>
        <v>0.59392393245607</v>
      </c>
      <c r="AN357" s="34" t="str">
        <f t="shared" ca="1" si="188"/>
        <v>29 699291 3767510 N</v>
      </c>
      <c r="AO357" s="33">
        <f t="shared" ca="1" si="189"/>
        <v>34.029334681545784</v>
      </c>
      <c r="AP357" s="33">
        <f t="shared" ca="1" si="190"/>
        <v>-6.8414026381357544</v>
      </c>
      <c r="AQ357" s="72">
        <f ca="1">'MGRS to Dist'!BP357</f>
        <v>313.10146029883566</v>
      </c>
      <c r="AR357" s="72">
        <f ca="1">'MGRS to Dist'!BT357</f>
        <v>39.594051487438662</v>
      </c>
      <c r="AS357" s="72">
        <f ca="1">'MGRS to Dist'!BU357</f>
        <v>-140.40473602983238</v>
      </c>
      <c r="AT357" s="72">
        <f ca="1">'MGRS to Dist'!BV357</f>
        <v>39.595263970167593</v>
      </c>
    </row>
    <row r="358" spans="2:46" ht="16.5" customHeight="1">
      <c r="B358" s="38" t="s">
        <v>614</v>
      </c>
      <c r="C358" s="72" t="str">
        <f t="shared" si="191"/>
        <v>29SQT0099664791</v>
      </c>
      <c r="D358" s="72">
        <f t="array" aca="1" ref="D358" ca="1">MATCH(TRUE,ISERROR(VALUE(MID(C358,ROW(INDIRECT("1:"&amp;LEN(C358))),1))),0)</f>
        <v>3</v>
      </c>
      <c r="E358" s="72">
        <f t="shared" ca="1" si="192"/>
        <v>29</v>
      </c>
      <c r="F358" s="72" t="str">
        <f t="shared" ca="1" si="193"/>
        <v>S</v>
      </c>
      <c r="G358" s="72" t="str">
        <f t="shared" ca="1" si="194"/>
        <v>Q</v>
      </c>
      <c r="H358" s="72" t="str">
        <f t="shared" ca="1" si="195"/>
        <v>T</v>
      </c>
      <c r="I358" s="72">
        <f t="shared" ca="1" si="196"/>
        <v>10</v>
      </c>
      <c r="J358" s="72">
        <f t="shared" ca="1" si="197"/>
        <v>996</v>
      </c>
      <c r="K358" s="72">
        <f t="shared" ca="1" si="198"/>
        <v>64791</v>
      </c>
      <c r="L358" s="72">
        <f t="shared" ca="1" si="199"/>
        <v>170.80604746885038</v>
      </c>
      <c r="M358" s="72">
        <f ca="1">VLOOKUP(G358,Coef!$C$2:$F$25,4)</f>
        <v>7</v>
      </c>
      <c r="N358" s="31">
        <f ca="1">VLOOKUP(F358,Coef!$C$4:$D$23,2)</f>
        <v>15</v>
      </c>
      <c r="O358" s="31">
        <f ca="1">MOD(VLOOKUP(H358,Coef!$C$2:$G$21,5)+MOD(E358+1,2)*15,20)</f>
        <v>18</v>
      </c>
      <c r="P358" s="31">
        <f ca="1">VLOOKUP(N358,Coef!$A$27:$B$46,2)</f>
        <v>3.56</v>
      </c>
      <c r="Q358" s="31">
        <f ca="1">VLOOKUP(N358,Coef!$A$27:$C$46,3)+O358/10-0.1</f>
        <v>3.6999999999999997</v>
      </c>
      <c r="R358" s="31">
        <f ca="1">IF(Q358+0.1&lt;P358,Q358+2,Q358)</f>
        <v>3.6999999999999997</v>
      </c>
      <c r="S358" s="72">
        <f t="shared" ca="1" si="200"/>
        <v>700996</v>
      </c>
      <c r="T358" s="72">
        <f t="shared" ca="1" si="201"/>
        <v>3764790.9999999995</v>
      </c>
      <c r="U358" s="72">
        <f t="shared" ca="1" si="173"/>
        <v>3764790.9999999995</v>
      </c>
      <c r="V358" s="72">
        <f t="shared" ca="1" si="174"/>
        <v>0.59160863081726089</v>
      </c>
      <c r="W358" s="72">
        <f ca="1">(Coef!$J$9/(1+Coef!$J$8*(COS(V358))^2)^0.5)*Coef!$J$6</f>
        <v>6382233.513586143</v>
      </c>
      <c r="X358" s="72">
        <f t="shared" ca="1" si="175"/>
        <v>-9</v>
      </c>
      <c r="Y358" s="72">
        <f t="shared" ca="1" si="176"/>
        <v>3.1493050132391884E-2</v>
      </c>
      <c r="Z358" s="72">
        <f t="shared" ca="1" si="177"/>
        <v>0.92582675992780761</v>
      </c>
      <c r="AA358" s="72">
        <f t="shared" ca="1" si="178"/>
        <v>0.63787063952018608</v>
      </c>
      <c r="AB358" s="72">
        <f t="shared" ca="1" si="179"/>
        <v>1.0545220107811648</v>
      </c>
      <c r="AC358" s="72">
        <f t="shared" ca="1" si="180"/>
        <v>0.95035916796592013</v>
      </c>
      <c r="AD358" s="72">
        <f t="shared" ca="1" si="181"/>
        <v>1.7304240588035917</v>
      </c>
      <c r="AE358" s="72">
        <f ca="1">Coef!$J$6*Coef!$J$9*(V358-(Coef!$J$10*AB358)+(Coef!$J$11*AC358)-(Coef!$J$12*AD358))</f>
        <v>3750699.8859619559</v>
      </c>
      <c r="AF358" s="72">
        <f t="shared" ca="1" si="182"/>
        <v>2.2078656332531984E-3</v>
      </c>
      <c r="AG358" s="72">
        <f ca="1">((Coef!$J$8*Y358^2)/2)*(COS(V358))^2</f>
        <v>2.3026599331812111E-6</v>
      </c>
      <c r="AH358" s="72">
        <f t="shared" ca="1" si="183"/>
        <v>3.1493025959796979E-2</v>
      </c>
      <c r="AI358" s="72">
        <f t="shared" ca="1" si="184"/>
        <v>0.59381649136655035</v>
      </c>
      <c r="AJ358" s="72">
        <f t="shared" ca="1" si="185"/>
        <v>3.1498232071234422E-2</v>
      </c>
      <c r="AK358" s="72">
        <f t="shared" ca="1" si="186"/>
        <v>3.7985825384595877E-2</v>
      </c>
      <c r="AL358" s="72">
        <f t="shared" ca="1" si="187"/>
        <v>0.59348188310291428</v>
      </c>
      <c r="AM358" s="72">
        <f ca="1">V358+(1+Coef!$J$8*(COS(V358))^2-(3/2)*Coef!$J$8*SIN(V358)*COS(V358)*(AL358-V358))*(AL358-V358)</f>
        <v>0.59349056482605933</v>
      </c>
      <c r="AN358" s="34" t="str">
        <f t="shared" ca="1" si="188"/>
        <v>29 700996 3764791 N</v>
      </c>
      <c r="AO358" s="33">
        <f t="shared" ca="1" si="189"/>
        <v>34.004504545368583</v>
      </c>
      <c r="AP358" s="33">
        <f t="shared" ca="1" si="190"/>
        <v>-6.8235725241417491</v>
      </c>
      <c r="AQ358" s="72">
        <f ca="1">'MGRS to Dist'!BP358</f>
        <v>3209.0579594590204</v>
      </c>
      <c r="AR358" s="72">
        <f ca="1">'MGRS to Dist'!BT358</f>
        <v>149.23391726336303</v>
      </c>
      <c r="AS358" s="72">
        <f ca="1">'MGRS to Dist'!BU358</f>
        <v>-30.756107898452097</v>
      </c>
      <c r="AT358" s="72">
        <f ca="1">'MGRS to Dist'!BV358</f>
        <v>149.24389210154789</v>
      </c>
    </row>
    <row r="359" spans="2:46" ht="16.5" customHeight="1">
      <c r="B359" s="38" t="s">
        <v>615</v>
      </c>
      <c r="C359" s="72" t="str">
        <f t="shared" si="191"/>
        <v>29SQT0170464792</v>
      </c>
      <c r="D359" s="72">
        <f t="array" aca="1" ref="D359" ca="1">MATCH(TRUE,ISERROR(VALUE(MID(C359,ROW(INDIRECT("1:"&amp;LEN(C359))),1))),0)</f>
        <v>3</v>
      </c>
      <c r="E359" s="72">
        <f t="shared" ca="1" si="192"/>
        <v>29</v>
      </c>
      <c r="F359" s="72" t="str">
        <f t="shared" ca="1" si="193"/>
        <v>S</v>
      </c>
      <c r="G359" s="72" t="str">
        <f t="shared" ca="1" si="194"/>
        <v>Q</v>
      </c>
      <c r="H359" s="72" t="str">
        <f t="shared" ca="1" si="195"/>
        <v>T</v>
      </c>
      <c r="I359" s="72">
        <f t="shared" ca="1" si="196"/>
        <v>10</v>
      </c>
      <c r="J359" s="72">
        <f t="shared" ca="1" si="197"/>
        <v>1704</v>
      </c>
      <c r="K359" s="72">
        <f t="shared" ca="1" si="198"/>
        <v>64792</v>
      </c>
      <c r="L359" s="72">
        <f t="shared" ca="1" si="199"/>
        <v>170.80604746885038</v>
      </c>
      <c r="M359" s="72">
        <f ca="1">VLOOKUP(G359,Coef!$C$2:$F$25,4)</f>
        <v>7</v>
      </c>
      <c r="N359" s="31">
        <f ca="1">VLOOKUP(F359,Coef!$C$4:$D$23,2)</f>
        <v>15</v>
      </c>
      <c r="O359" s="31">
        <f ca="1">MOD(VLOOKUP(H359,Coef!$C$2:$G$21,5)+MOD(E359+1,2)*15,20)</f>
        <v>18</v>
      </c>
      <c r="P359" s="31">
        <f ca="1">VLOOKUP(N359,Coef!$A$27:$B$46,2)</f>
        <v>3.56</v>
      </c>
      <c r="Q359" s="31">
        <f ca="1">VLOOKUP(N359,Coef!$A$27:$C$46,3)+O359/10-0.1</f>
        <v>3.6999999999999997</v>
      </c>
      <c r="R359" s="31">
        <f ca="1">IF(Q359+0.1&lt;P359,Q359+2,Q359)</f>
        <v>3.6999999999999997</v>
      </c>
      <c r="S359" s="72">
        <f t="shared" ca="1" si="200"/>
        <v>701704</v>
      </c>
      <c r="T359" s="72">
        <f t="shared" ca="1" si="201"/>
        <v>3764791.9999999995</v>
      </c>
      <c r="U359" s="72">
        <f t="shared" ca="1" si="173"/>
        <v>3764791.9999999995</v>
      </c>
      <c r="V359" s="72">
        <f t="shared" ca="1" si="174"/>
        <v>0.59160878795975058</v>
      </c>
      <c r="W359" s="72">
        <f ca="1">(Coef!$J$9/(1+Coef!$J$8*(COS(V359))^2)^0.5)*Coef!$J$6</f>
        <v>6382233.5167005956</v>
      </c>
      <c r="X359" s="72">
        <f t="shared" ca="1" si="175"/>
        <v>-9</v>
      </c>
      <c r="Y359" s="72">
        <f t="shared" ca="1" si="176"/>
        <v>3.1603983068340363E-2</v>
      </c>
      <c r="Z359" s="72">
        <f t="shared" ca="1" si="177"/>
        <v>0.92582687871119107</v>
      </c>
      <c r="AA359" s="72">
        <f t="shared" ca="1" si="178"/>
        <v>0.63787058666333174</v>
      </c>
      <c r="AB359" s="72">
        <f t="shared" ca="1" si="179"/>
        <v>1.0545222273153461</v>
      </c>
      <c r="AC359" s="72">
        <f t="shared" ca="1" si="180"/>
        <v>0.95035931715234245</v>
      </c>
      <c r="AD359" s="72">
        <f t="shared" ca="1" si="181"/>
        <v>1.7304242643747259</v>
      </c>
      <c r="AE359" s="72">
        <f ca="1">Coef!$J$6*Coef!$J$9*(V359-(Coef!$J$10*AB359)+(Coef!$J$11*AC359)-(Coef!$J$12*AD359))</f>
        <v>3750700.8842466464</v>
      </c>
      <c r="AF359" s="72">
        <f t="shared" ca="1" si="182"/>
        <v>2.2078659009389786E-3</v>
      </c>
      <c r="AG359" s="72">
        <f ca="1">((Coef!$J$8*Y359^2)/2)*(COS(V359))^2</f>
        <v>2.3189100585221393E-6</v>
      </c>
      <c r="AH359" s="72">
        <f t="shared" ca="1" si="183"/>
        <v>3.1603958639408951E-2</v>
      </c>
      <c r="AI359" s="72">
        <f t="shared" ca="1" si="184"/>
        <v>0.59381664874084716</v>
      </c>
      <c r="AJ359" s="72">
        <f t="shared" ca="1" si="185"/>
        <v>3.1609219961538981E-2</v>
      </c>
      <c r="AK359" s="72">
        <f t="shared" ca="1" si="186"/>
        <v>3.8119547755145144E-2</v>
      </c>
      <c r="AL359" s="72">
        <f t="shared" ca="1" si="187"/>
        <v>0.59347968017863195</v>
      </c>
      <c r="AM359" s="72">
        <f ca="1">V359+(1+Coef!$J$8*(COS(V359))^2-(3/2)*Coef!$J$8*SIN(V359)*COS(V359)*(AL359-V359))*(AL359-V359)</f>
        <v>0.59348835098270336</v>
      </c>
      <c r="AN359" s="34" t="str">
        <f t="shared" ca="1" si="188"/>
        <v>29 701704 3764792 N</v>
      </c>
      <c r="AO359" s="33">
        <f t="shared" ca="1" si="189"/>
        <v>34.004377701487783</v>
      </c>
      <c r="AP359" s="33">
        <f t="shared" ca="1" si="190"/>
        <v>-6.8159107966827914</v>
      </c>
      <c r="AQ359" s="72">
        <f ca="1">'MGRS to Dist'!BP359</f>
        <v>707.9300448567019</v>
      </c>
      <c r="AR359" s="72">
        <f ca="1">'MGRS to Dist'!BT359</f>
        <v>91.141937109521223</v>
      </c>
      <c r="AS359" s="72">
        <f ca="1">'MGRS to Dist'!BU359</f>
        <v>-88.853778014504854</v>
      </c>
      <c r="AT359" s="72">
        <f ca="1">'MGRS to Dist'!BV359</f>
        <v>91.146221985495117</v>
      </c>
    </row>
    <row r="360" spans="2:46" ht="16.5" customHeight="1">
      <c r="B360" s="38" t="s">
        <v>616</v>
      </c>
      <c r="C360" s="72" t="str">
        <f t="shared" si="191"/>
        <v>29SPT9913666903</v>
      </c>
      <c r="D360" s="72">
        <f t="array" aca="1" ref="D360" ca="1">MATCH(TRUE,ISERROR(VALUE(MID(C360,ROW(INDIRECT("1:"&amp;LEN(C360))),1))),0)</f>
        <v>3</v>
      </c>
      <c r="E360" s="72">
        <f t="shared" ca="1" si="192"/>
        <v>29</v>
      </c>
      <c r="F360" s="72" t="str">
        <f t="shared" ca="1" si="193"/>
        <v>S</v>
      </c>
      <c r="G360" s="72" t="str">
        <f t="shared" ca="1" si="194"/>
        <v>P</v>
      </c>
      <c r="H360" s="72" t="str">
        <f t="shared" ca="1" si="195"/>
        <v>T</v>
      </c>
      <c r="I360" s="72">
        <f t="shared" ca="1" si="196"/>
        <v>10</v>
      </c>
      <c r="J360" s="72">
        <f t="shared" ca="1" si="197"/>
        <v>99136</v>
      </c>
      <c r="K360" s="72">
        <f t="shared" ca="1" si="198"/>
        <v>66903</v>
      </c>
      <c r="L360" s="72">
        <f t="shared" ca="1" si="199"/>
        <v>170.80604746885038</v>
      </c>
      <c r="M360" s="72">
        <f ca="1">VLOOKUP(G360,Coef!$C$2:$F$25,4)</f>
        <v>6</v>
      </c>
      <c r="N360" s="31">
        <f ca="1">VLOOKUP(F360,Coef!$C$4:$D$23,2)</f>
        <v>15</v>
      </c>
      <c r="O360" s="31">
        <f ca="1">MOD(VLOOKUP(H360,Coef!$C$2:$G$21,5)+MOD(E360+1,2)*15,20)</f>
        <v>18</v>
      </c>
      <c r="P360" s="31">
        <f ca="1">VLOOKUP(N360,Coef!$A$27:$B$46,2)</f>
        <v>3.56</v>
      </c>
      <c r="Q360" s="31">
        <f ca="1">VLOOKUP(N360,Coef!$A$27:$C$46,3)+O360/10-0.1</f>
        <v>3.6999999999999997</v>
      </c>
      <c r="R360" s="31">
        <f ca="1">IF(Q360+0.1&lt;P360,Q360+2,Q360)</f>
        <v>3.6999999999999997</v>
      </c>
      <c r="S360" s="72">
        <f t="shared" ca="1" si="200"/>
        <v>699136</v>
      </c>
      <c r="T360" s="72">
        <f t="shared" ca="1" si="201"/>
        <v>3766902.9999999995</v>
      </c>
      <c r="U360" s="72">
        <f t="shared" ca="1" si="173"/>
        <v>3766902.9999999995</v>
      </c>
      <c r="V360" s="72">
        <f t="shared" ca="1" si="174"/>
        <v>0.59194051575543827</v>
      </c>
      <c r="W360" s="72">
        <f ca="1">(Coef!$J$9/(1+Coef!$J$8*(COS(V360))^2)^0.5)*Coef!$J$6</f>
        <v>6382240.0922091864</v>
      </c>
      <c r="X360" s="72">
        <f t="shared" ca="1" si="175"/>
        <v>-9</v>
      </c>
      <c r="Y360" s="72">
        <f t="shared" ca="1" si="176"/>
        <v>3.1201583945907288E-2</v>
      </c>
      <c r="Z360" s="72">
        <f t="shared" ca="1" si="177"/>
        <v>0.92607742655669267</v>
      </c>
      <c r="AA360" s="72">
        <f t="shared" ca="1" si="178"/>
        <v>0.63775874987938319</v>
      </c>
      <c r="AB360" s="72">
        <f t="shared" ca="1" si="179"/>
        <v>1.0549792290337847</v>
      </c>
      <c r="AC360" s="72">
        <f t="shared" ca="1" si="180"/>
        <v>0.95067410924518436</v>
      </c>
      <c r="AD360" s="72">
        <f t="shared" ca="1" si="181"/>
        <v>1.7308579347937185</v>
      </c>
      <c r="AE360" s="72">
        <f ca="1">Coef!$J$6*Coef!$J$9*(V360-(Coef!$J$10*AB360)+(Coef!$J$11*AC360)-(Coef!$J$12*AD360))</f>
        <v>3752808.2664849041</v>
      </c>
      <c r="AF360" s="72">
        <f t="shared" ca="1" si="182"/>
        <v>2.2084304744819771E-3</v>
      </c>
      <c r="AG360" s="72">
        <f ca="1">((Coef!$J$8*Y360^2)/2)*(COS(V360))^2</f>
        <v>2.2592270669885447E-6</v>
      </c>
      <c r="AH360" s="72">
        <f t="shared" ca="1" si="183"/>
        <v>3.1201560448752958E-2</v>
      </c>
      <c r="AI360" s="72">
        <f t="shared" ca="1" si="184"/>
        <v>0.59414894124057438</v>
      </c>
      <c r="AJ360" s="72">
        <f t="shared" ca="1" si="185"/>
        <v>3.1206623342732054E-2</v>
      </c>
      <c r="AK360" s="72">
        <f t="shared" ca="1" si="186"/>
        <v>3.7642930955210138E-2</v>
      </c>
      <c r="AL360" s="72">
        <f t="shared" ca="1" si="187"/>
        <v>0.5938202592224856</v>
      </c>
      <c r="AM360" s="72">
        <f ca="1">V360+(1+Coef!$J$8*(COS(V360))^2-(3/2)*Coef!$J$8*SIN(V360)*COS(V360)*(AL360-V360))*(AL360-V360)</f>
        <v>0.59382896707474375</v>
      </c>
      <c r="AN360" s="34" t="str">
        <f t="shared" ca="1" si="188"/>
        <v>29 699136 3766903 N</v>
      </c>
      <c r="AO360" s="33">
        <f t="shared" ca="1" si="189"/>
        <v>34.023893565995941</v>
      </c>
      <c r="AP360" s="33">
        <f t="shared" ca="1" si="190"/>
        <v>-6.8432189277640987</v>
      </c>
      <c r="AQ360" s="72">
        <f ca="1">'MGRS to Dist'!BP360</f>
        <v>3323.9796394882824</v>
      </c>
      <c r="AR360" s="72">
        <f ca="1">'MGRS to Dist'!BT360</f>
        <v>310.77462757409523</v>
      </c>
      <c r="AS360" s="72">
        <f ca="1">'MGRS to Dist'!BU360</f>
        <v>130.7593514755736</v>
      </c>
      <c r="AT360" s="72">
        <f ca="1">'MGRS to Dist'!BV360</f>
        <v>310.75935147557357</v>
      </c>
    </row>
    <row r="361" spans="2:46" ht="16.5" customHeight="1">
      <c r="B361" s="38" t="s">
        <v>617</v>
      </c>
      <c r="C361" s="72" t="str">
        <f t="shared" si="191"/>
        <v>29SPT9966967880</v>
      </c>
      <c r="D361" s="72">
        <f t="array" aca="1" ref="D361" ca="1">MATCH(TRUE,ISERROR(VALUE(MID(C361,ROW(INDIRECT("1:"&amp;LEN(C361))),1))),0)</f>
        <v>3</v>
      </c>
      <c r="E361" s="72">
        <f t="shared" ca="1" si="192"/>
        <v>29</v>
      </c>
      <c r="F361" s="72" t="str">
        <f t="shared" ca="1" si="193"/>
        <v>S</v>
      </c>
      <c r="G361" s="72" t="str">
        <f t="shared" ca="1" si="194"/>
        <v>P</v>
      </c>
      <c r="H361" s="72" t="str">
        <f t="shared" ca="1" si="195"/>
        <v>T</v>
      </c>
      <c r="I361" s="72">
        <f t="shared" ca="1" si="196"/>
        <v>10</v>
      </c>
      <c r="J361" s="72">
        <f t="shared" ca="1" si="197"/>
        <v>99669</v>
      </c>
      <c r="K361" s="72">
        <f t="shared" ca="1" si="198"/>
        <v>67880</v>
      </c>
      <c r="L361" s="72">
        <f t="shared" ca="1" si="199"/>
        <v>170.80604746885038</v>
      </c>
      <c r="M361" s="72">
        <f ca="1">VLOOKUP(G361,Coef!$C$2:$F$25,4)</f>
        <v>6</v>
      </c>
      <c r="N361" s="31">
        <f ca="1">VLOOKUP(F361,Coef!$C$4:$D$23,2)</f>
        <v>15</v>
      </c>
      <c r="O361" s="31">
        <f ca="1">MOD(VLOOKUP(H361,Coef!$C$2:$G$21,5)+MOD(E361+1,2)*15,20)</f>
        <v>18</v>
      </c>
      <c r="P361" s="31">
        <f ca="1">VLOOKUP(N361,Coef!$A$27:$B$46,2)</f>
        <v>3.56</v>
      </c>
      <c r="Q361" s="31">
        <f ca="1">VLOOKUP(N361,Coef!$A$27:$C$46,3)+O361/10-0.1</f>
        <v>3.6999999999999997</v>
      </c>
      <c r="R361" s="31">
        <f ca="1">IF(Q361+0.1&lt;P361,Q361+2,Q361)</f>
        <v>3.6999999999999997</v>
      </c>
      <c r="S361" s="72">
        <f t="shared" ca="1" si="200"/>
        <v>699669</v>
      </c>
      <c r="T361" s="72">
        <f t="shared" ca="1" si="201"/>
        <v>3767879.9999999995</v>
      </c>
      <c r="U361" s="72">
        <f t="shared" ca="1" si="173"/>
        <v>3767879.9999999995</v>
      </c>
      <c r="V361" s="72">
        <f t="shared" ca="1" si="174"/>
        <v>0.59209404396784338</v>
      </c>
      <c r="W361" s="72">
        <f ca="1">(Coef!$J$9/(1+Coef!$J$8*(COS(V361))^2)^0.5)*Coef!$J$6</f>
        <v>6382243.1360543612</v>
      </c>
      <c r="X361" s="72">
        <f t="shared" ca="1" si="175"/>
        <v>-9</v>
      </c>
      <c r="Y361" s="72">
        <f t="shared" ca="1" si="176"/>
        <v>3.1285082022656951E-2</v>
      </c>
      <c r="Z361" s="72">
        <f t="shared" ca="1" si="177"/>
        <v>0.92619324558548932</v>
      </c>
      <c r="AA361" s="72">
        <f t="shared" ca="1" si="178"/>
        <v>0.63770681711979982</v>
      </c>
      <c r="AB361" s="72">
        <f t="shared" ca="1" si="179"/>
        <v>1.0551906667605881</v>
      </c>
      <c r="AC361" s="72">
        <f t="shared" ca="1" si="180"/>
        <v>0.95081970435039109</v>
      </c>
      <c r="AD361" s="72">
        <f t="shared" ca="1" si="181"/>
        <v>1.7310584471152985</v>
      </c>
      <c r="AE361" s="72">
        <f ca="1">Coef!$J$6*Coef!$J$9*(V361-(Coef!$J$10*AB361)+(Coef!$J$11*AC361)-(Coef!$J$12*AD361))</f>
        <v>3753783.594339814</v>
      </c>
      <c r="AF361" s="72">
        <f t="shared" ca="1" si="182"/>
        <v>2.2086914208192007E-3</v>
      </c>
      <c r="AG361" s="72">
        <f ca="1">((Coef!$J$8*Y361^2)/2)*(COS(V361))^2</f>
        <v>2.2708660527499912E-6</v>
      </c>
      <c r="AH361" s="72">
        <f t="shared" ca="1" si="183"/>
        <v>3.1285058341246709E-2</v>
      </c>
      <c r="AI361" s="72">
        <f t="shared" ca="1" si="184"/>
        <v>0.59430273037302017</v>
      </c>
      <c r="AJ361" s="72">
        <f t="shared" ca="1" si="185"/>
        <v>3.1290161991564647E-2</v>
      </c>
      <c r="AK361" s="72">
        <f t="shared" ca="1" si="186"/>
        <v>3.7747522326107237E-2</v>
      </c>
      <c r="AL361" s="72">
        <f t="shared" ca="1" si="187"/>
        <v>0.59397217821564807</v>
      </c>
      <c r="AM361" s="72">
        <f ca="1">V361+(1+Coef!$J$8*(COS(V361))^2-(3/2)*Coef!$J$8*SIN(V361)*COS(V361)*(AL361-V361))*(AL361-V361)</f>
        <v>0.59398087682556233</v>
      </c>
      <c r="AN361" s="34" t="str">
        <f t="shared" ca="1" si="188"/>
        <v>29 699669 3767880 N</v>
      </c>
      <c r="AO361" s="33">
        <f t="shared" ca="1" si="189"/>
        <v>34.032597353584734</v>
      </c>
      <c r="AP361" s="33">
        <f t="shared" ca="1" si="190"/>
        <v>-6.8372262836382074</v>
      </c>
      <c r="AQ361" s="72">
        <f ca="1">'MGRS to Dist'!BP361</f>
        <v>1112.8318366513527</v>
      </c>
      <c r="AR361" s="72">
        <f ca="1">'MGRS to Dist'!BT361</f>
        <v>29.707867583685243</v>
      </c>
      <c r="AS361" s="72">
        <f ca="1">'MGRS to Dist'!BU361</f>
        <v>-150.2887789234872</v>
      </c>
      <c r="AT361" s="72">
        <f ca="1">'MGRS to Dist'!BV361</f>
        <v>29.7112210765128</v>
      </c>
    </row>
    <row r="362" spans="2:46" ht="16.5" customHeight="1">
      <c r="B362" s="38" t="s">
        <v>618</v>
      </c>
      <c r="C362" s="72" t="str">
        <f t="shared" si="191"/>
        <v>29SQT0002266319</v>
      </c>
      <c r="D362" s="72">
        <f t="array" aca="1" ref="D362" ca="1">MATCH(TRUE,ISERROR(VALUE(MID(C362,ROW(INDIRECT("1:"&amp;LEN(C362))),1))),0)</f>
        <v>3</v>
      </c>
      <c r="E362" s="72">
        <f t="shared" ca="1" si="192"/>
        <v>29</v>
      </c>
      <c r="F362" s="72" t="str">
        <f t="shared" ca="1" si="193"/>
        <v>S</v>
      </c>
      <c r="G362" s="72" t="str">
        <f t="shared" ca="1" si="194"/>
        <v>Q</v>
      </c>
      <c r="H362" s="72" t="str">
        <f t="shared" ca="1" si="195"/>
        <v>T</v>
      </c>
      <c r="I362" s="72">
        <f t="shared" ca="1" si="196"/>
        <v>10</v>
      </c>
      <c r="J362" s="72">
        <f t="shared" ca="1" si="197"/>
        <v>22</v>
      </c>
      <c r="K362" s="72">
        <f t="shared" ca="1" si="198"/>
        <v>66319</v>
      </c>
      <c r="L362" s="72">
        <f t="shared" ca="1" si="199"/>
        <v>170.80604746885038</v>
      </c>
      <c r="M362" s="72">
        <f ca="1">VLOOKUP(G362,Coef!$C$2:$F$25,4)</f>
        <v>7</v>
      </c>
      <c r="N362" s="31">
        <f ca="1">VLOOKUP(F362,Coef!$C$4:$D$23,2)</f>
        <v>15</v>
      </c>
      <c r="O362" s="31">
        <f ca="1">MOD(VLOOKUP(H362,Coef!$C$2:$G$21,5)+MOD(E362+1,2)*15,20)</f>
        <v>18</v>
      </c>
      <c r="P362" s="31">
        <f ca="1">VLOOKUP(N362,Coef!$A$27:$B$46,2)</f>
        <v>3.56</v>
      </c>
      <c r="Q362" s="31">
        <f ca="1">VLOOKUP(N362,Coef!$A$27:$C$46,3)+O362/10-0.1</f>
        <v>3.6999999999999997</v>
      </c>
      <c r="R362" s="31">
        <f ca="1">IF(Q362+0.1&lt;P362,Q362+2,Q362)</f>
        <v>3.6999999999999997</v>
      </c>
      <c r="S362" s="72">
        <f t="shared" ca="1" si="200"/>
        <v>700022</v>
      </c>
      <c r="T362" s="72">
        <f t="shared" ca="1" si="201"/>
        <v>3766318.9999999995</v>
      </c>
      <c r="U362" s="72">
        <f t="shared" ca="1" si="173"/>
        <v>3766318.9999999995</v>
      </c>
      <c r="V362" s="72">
        <f t="shared" ca="1" si="174"/>
        <v>0.59184874454147263</v>
      </c>
      <c r="W362" s="72">
        <f ca="1">(Coef!$J$9/(1+Coef!$J$8*(COS(V362))^2)^0.5)*Coef!$J$6</f>
        <v>6382238.2729400853</v>
      </c>
      <c r="X362" s="72">
        <f t="shared" ca="1" si="175"/>
        <v>-9</v>
      </c>
      <c r="Y362" s="72">
        <f t="shared" ca="1" si="176"/>
        <v>3.1340415610628169E-2</v>
      </c>
      <c r="Z362" s="72">
        <f t="shared" ca="1" si="177"/>
        <v>0.92600815424433802</v>
      </c>
      <c r="AA362" s="72">
        <f t="shared" ca="1" si="178"/>
        <v>0.63778974028280377</v>
      </c>
      <c r="AB362" s="72">
        <f t="shared" ca="1" si="179"/>
        <v>1.0548528216636417</v>
      </c>
      <c r="AC362" s="72">
        <f t="shared" ca="1" si="180"/>
        <v>0.95058705131843224</v>
      </c>
      <c r="AD362" s="72">
        <f t="shared" ca="1" si="181"/>
        <v>1.7307380195923912</v>
      </c>
      <c r="AE362" s="72">
        <f ca="1">Coef!$J$6*Coef!$J$9*(V362-(Coef!$J$10*AB362)+(Coef!$J$11*AC362)-(Coef!$J$12*AD362))</f>
        <v>3752225.2666729814</v>
      </c>
      <c r="AF362" s="72">
        <f t="shared" ca="1" si="182"/>
        <v>2.2082743896876763E-3</v>
      </c>
      <c r="AG362" s="72">
        <f ca="1">((Coef!$J$8*Y362^2)/2)*(COS(V362))^2</f>
        <v>2.2796579721687505E-6</v>
      </c>
      <c r="AH362" s="72">
        <f t="shared" ca="1" si="183"/>
        <v>3.1340391795485402E-2</v>
      </c>
      <c r="AI362" s="72">
        <f t="shared" ca="1" si="184"/>
        <v>0.59405701389705001</v>
      </c>
      <c r="AJ362" s="72">
        <f t="shared" ca="1" si="185"/>
        <v>3.1345522574886264E-2</v>
      </c>
      <c r="AK362" s="72">
        <f t="shared" ca="1" si="186"/>
        <v>3.7807972962316944E-2</v>
      </c>
      <c r="AL362" s="72">
        <f t="shared" ca="1" si="187"/>
        <v>0.59372546765634004</v>
      </c>
      <c r="AM362" s="72">
        <f ca="1">V362+(1+Coef!$J$8*(COS(V362))^2-(3/2)*Coef!$J$8*SIN(V362)*COS(V362)*(AL362-V362))*(AL362-V362)</f>
        <v>0.59373416261957168</v>
      </c>
      <c r="AN362" s="34" t="str">
        <f t="shared" ca="1" si="188"/>
        <v>29 700022 3766319 N</v>
      </c>
      <c r="AO362" s="33">
        <f t="shared" ca="1" si="189"/>
        <v>34.018461670835542</v>
      </c>
      <c r="AP362" s="33">
        <f t="shared" ca="1" si="190"/>
        <v>-6.8337627173145101</v>
      </c>
      <c r="AQ362" s="72">
        <f ca="1">'MGRS to Dist'!BP362</f>
        <v>1600.2677710909093</v>
      </c>
      <c r="AR362" s="72">
        <f ca="1">'MGRS to Dist'!BT362</f>
        <v>168.51994825741804</v>
      </c>
      <c r="AS362" s="72">
        <f ca="1">'MGRS to Dist'!BU362</f>
        <v>-11.478113661619998</v>
      </c>
      <c r="AT362" s="72">
        <f ca="1">'MGRS to Dist'!BV362</f>
        <v>168.52188633838</v>
      </c>
    </row>
    <row r="363" spans="2:46" ht="16.5" customHeight="1">
      <c r="B363" s="38" t="s">
        <v>619</v>
      </c>
      <c r="C363" s="72" t="str">
        <f t="shared" si="191"/>
        <v>29SQT0128465035</v>
      </c>
      <c r="D363" s="72">
        <f t="array" aca="1" ref="D363" ca="1">MATCH(TRUE,ISERROR(VALUE(MID(C363,ROW(INDIRECT("1:"&amp;LEN(C363))),1))),0)</f>
        <v>3</v>
      </c>
      <c r="E363" s="72">
        <f t="shared" ca="1" si="192"/>
        <v>29</v>
      </c>
      <c r="F363" s="72" t="str">
        <f t="shared" ca="1" si="193"/>
        <v>S</v>
      </c>
      <c r="G363" s="72" t="str">
        <f t="shared" ca="1" si="194"/>
        <v>Q</v>
      </c>
      <c r="H363" s="72" t="str">
        <f t="shared" ca="1" si="195"/>
        <v>T</v>
      </c>
      <c r="I363" s="72">
        <f t="shared" ca="1" si="196"/>
        <v>10</v>
      </c>
      <c r="J363" s="72">
        <f t="shared" ca="1" si="197"/>
        <v>1284</v>
      </c>
      <c r="K363" s="72">
        <f t="shared" ca="1" si="198"/>
        <v>65035</v>
      </c>
      <c r="L363" s="72">
        <f t="shared" ca="1" si="199"/>
        <v>170.80604746885038</v>
      </c>
      <c r="M363" s="72">
        <f ca="1">VLOOKUP(G363,Coef!$C$2:$F$25,4)</f>
        <v>7</v>
      </c>
      <c r="N363" s="31">
        <f ca="1">VLOOKUP(F363,Coef!$C$4:$D$23,2)</f>
        <v>15</v>
      </c>
      <c r="O363" s="31">
        <f ca="1">MOD(VLOOKUP(H363,Coef!$C$2:$G$21,5)+MOD(E363+1,2)*15,20)</f>
        <v>18</v>
      </c>
      <c r="P363" s="31">
        <f ca="1">VLOOKUP(N363,Coef!$A$27:$B$46,2)</f>
        <v>3.56</v>
      </c>
      <c r="Q363" s="31">
        <f ca="1">VLOOKUP(N363,Coef!$A$27:$C$46,3)+O363/10-0.1</f>
        <v>3.6999999999999997</v>
      </c>
      <c r="R363" s="31">
        <f ca="1">IF(Q363+0.1&lt;P363,Q363+2,Q363)</f>
        <v>3.6999999999999997</v>
      </c>
      <c r="S363" s="72">
        <f t="shared" ca="1" si="200"/>
        <v>701284</v>
      </c>
      <c r="T363" s="72">
        <f t="shared" ca="1" si="201"/>
        <v>3765034.9999999995</v>
      </c>
      <c r="U363" s="72">
        <f t="shared" ca="1" si="173"/>
        <v>3765034.9999999995</v>
      </c>
      <c r="V363" s="72">
        <f t="shared" ca="1" si="174"/>
        <v>0.59164697358473972</v>
      </c>
      <c r="W363" s="72">
        <f ca="1">(Coef!$J$9/(1+Coef!$J$8*(COS(V363))^2)^0.5)*Coef!$J$6</f>
        <v>6382234.2735244082</v>
      </c>
      <c r="X363" s="72">
        <f t="shared" ca="1" si="175"/>
        <v>-9</v>
      </c>
      <c r="Y363" s="72">
        <f t="shared" ca="1" si="176"/>
        <v>3.1538171645467759E-2</v>
      </c>
      <c r="Z363" s="72">
        <f t="shared" ca="1" si="177"/>
        <v>0.92585574036226748</v>
      </c>
      <c r="AA363" s="72">
        <f t="shared" ca="1" si="178"/>
        <v>0.63785773904302911</v>
      </c>
      <c r="AB363" s="72">
        <f t="shared" ca="1" si="179"/>
        <v>1.0545748437658735</v>
      </c>
      <c r="AC363" s="72">
        <f t="shared" ca="1" si="180"/>
        <v>0.9503955675851623</v>
      </c>
      <c r="AD363" s="72">
        <f t="shared" ca="1" si="181"/>
        <v>1.730474214299768</v>
      </c>
      <c r="AE363" s="72">
        <f ca="1">Coef!$J$6*Coef!$J$9*(V363-(Coef!$J$10*AB363)+(Coef!$J$11*AC363)-(Coef!$J$12*AD363))</f>
        <v>3750943.4674695823</v>
      </c>
      <c r="AF363" s="72">
        <f t="shared" ca="1" si="182"/>
        <v>2.2079309418135086E-3</v>
      </c>
      <c r="AG363" s="72">
        <f ca="1">((Coef!$J$8*Y363^2)/2)*(COS(V363))^2</f>
        <v>2.309143924906751E-6</v>
      </c>
      <c r="AH363" s="72">
        <f t="shared" ca="1" si="183"/>
        <v>3.1538147370075272E-2</v>
      </c>
      <c r="AI363" s="72">
        <f t="shared" ca="1" si="184"/>
        <v>0.59385489942812286</v>
      </c>
      <c r="AJ363" s="72">
        <f t="shared" ca="1" si="185"/>
        <v>3.1543375891390169E-2</v>
      </c>
      <c r="AK363" s="72">
        <f t="shared" ca="1" si="186"/>
        <v>3.8041200323631584E-2</v>
      </c>
      <c r="AL363" s="72">
        <f t="shared" ca="1" si="187"/>
        <v>0.59351930438173306</v>
      </c>
      <c r="AM363" s="72">
        <f ca="1">V363+(1+Coef!$J$8*(COS(V363))^2-(3/2)*Coef!$J$8*SIN(V363)*COS(V363)*(AL363-V363))*(AL363-V363)</f>
        <v>0.59352798139378238</v>
      </c>
      <c r="AN363" s="34" t="str">
        <f t="shared" ca="1" si="188"/>
        <v>29 701284 3765035 N</v>
      </c>
      <c r="AO363" s="33">
        <f t="shared" ca="1" si="189"/>
        <v>34.006648356782982</v>
      </c>
      <c r="AP363" s="33">
        <f t="shared" ca="1" si="190"/>
        <v>-6.8203997738442084</v>
      </c>
      <c r="AQ363" s="72">
        <f ca="1">'MGRS to Dist'!BP363</f>
        <v>1800.1875862950953</v>
      </c>
      <c r="AR363" s="72">
        <f ca="1">'MGRS to Dist'!BT363</f>
        <v>136.83932306945553</v>
      </c>
      <c r="AS363" s="72">
        <f ca="1">'MGRS to Dist'!BU363</f>
        <v>-43.153202039934342</v>
      </c>
      <c r="AT363" s="72">
        <f ca="1">'MGRS to Dist'!BV363</f>
        <v>136.84679796006571</v>
      </c>
    </row>
    <row r="364" spans="2:46" ht="16.5" customHeight="1">
      <c r="B364" s="38" t="s">
        <v>620</v>
      </c>
      <c r="C364" s="72" t="str">
        <f t="shared" si="191"/>
        <v>29SQT0025066258</v>
      </c>
      <c r="D364" s="72">
        <f t="array" aca="1" ref="D364" ca="1">MATCH(TRUE,ISERROR(VALUE(MID(C364,ROW(INDIRECT("1:"&amp;LEN(C364))),1))),0)</f>
        <v>3</v>
      </c>
      <c r="E364" s="72">
        <f t="shared" ca="1" si="192"/>
        <v>29</v>
      </c>
      <c r="F364" s="72" t="str">
        <f t="shared" ca="1" si="193"/>
        <v>S</v>
      </c>
      <c r="G364" s="72" t="str">
        <f t="shared" ca="1" si="194"/>
        <v>Q</v>
      </c>
      <c r="H364" s="72" t="str">
        <f t="shared" ca="1" si="195"/>
        <v>T</v>
      </c>
      <c r="I364" s="72">
        <f t="shared" ca="1" si="196"/>
        <v>10</v>
      </c>
      <c r="J364" s="72">
        <f t="shared" ca="1" si="197"/>
        <v>250</v>
      </c>
      <c r="K364" s="72">
        <f t="shared" ca="1" si="198"/>
        <v>66258</v>
      </c>
      <c r="L364" s="72">
        <f t="shared" ca="1" si="199"/>
        <v>170.80604746885038</v>
      </c>
      <c r="M364" s="72">
        <f ca="1">VLOOKUP(G364,Coef!$C$2:$F$25,4)</f>
        <v>7</v>
      </c>
      <c r="N364" s="31">
        <f ca="1">VLOOKUP(F364,Coef!$C$4:$D$23,2)</f>
        <v>15</v>
      </c>
      <c r="O364" s="31">
        <f ca="1">MOD(VLOOKUP(H364,Coef!$C$2:$G$21,5)+MOD(E364+1,2)*15,20)</f>
        <v>18</v>
      </c>
      <c r="P364" s="31">
        <f ca="1">VLOOKUP(N364,Coef!$A$27:$B$46,2)</f>
        <v>3.56</v>
      </c>
      <c r="Q364" s="31">
        <f ca="1">VLOOKUP(N364,Coef!$A$27:$C$46,3)+O364/10-0.1</f>
        <v>3.6999999999999997</v>
      </c>
      <c r="R364" s="31">
        <f ca="1">IF(Q364+0.1&lt;P364,Q364+2,Q364)</f>
        <v>3.6999999999999997</v>
      </c>
      <c r="S364" s="72">
        <f t="shared" ca="1" si="200"/>
        <v>700250</v>
      </c>
      <c r="T364" s="72">
        <f t="shared" ca="1" si="201"/>
        <v>3766257.9999999995</v>
      </c>
      <c r="U364" s="72">
        <f t="shared" ca="1" si="173"/>
        <v>3766257.9999999995</v>
      </c>
      <c r="V364" s="72">
        <f t="shared" ca="1" si="174"/>
        <v>0.59183915884960292</v>
      </c>
      <c r="W364" s="72">
        <f ca="1">(Coef!$J$9/(1+Coef!$J$8*(COS(V364))^2)^0.5)*Coef!$J$6</f>
        <v>6382238.0829216298</v>
      </c>
      <c r="X364" s="72">
        <f t="shared" ca="1" si="175"/>
        <v>-9</v>
      </c>
      <c r="Y364" s="72">
        <f t="shared" ca="1" si="176"/>
        <v>3.1376140688930632E-2</v>
      </c>
      <c r="Z364" s="72">
        <f t="shared" ca="1" si="177"/>
        <v>0.92600091680955732</v>
      </c>
      <c r="AA364" s="72">
        <f t="shared" ca="1" si="178"/>
        <v>0.63779297503602439</v>
      </c>
      <c r="AB364" s="72">
        <f t="shared" ca="1" si="179"/>
        <v>1.0548396172543817</v>
      </c>
      <c r="AC364" s="72">
        <f t="shared" ca="1" si="180"/>
        <v>0.95057795669979239</v>
      </c>
      <c r="AD364" s="72">
        <f t="shared" ca="1" si="181"/>
        <v>1.7307254916425865</v>
      </c>
      <c r="AE364" s="72">
        <f ca="1">Coef!$J$6*Coef!$J$9*(V364-(Coef!$J$10*AB364)+(Coef!$J$11*AC364)-(Coef!$J$12*AD364))</f>
        <v>3752164.3711734382</v>
      </c>
      <c r="AF364" s="72">
        <f t="shared" ca="1" si="182"/>
        <v>2.2082580817965459E-3</v>
      </c>
      <c r="AG364" s="72">
        <f ca="1">((Coef!$J$8*Y364^2)/2)*(COS(V364))^2</f>
        <v>2.2848875651763841E-6</v>
      </c>
      <c r="AH364" s="72">
        <f t="shared" ca="1" si="183"/>
        <v>3.1376116791946067E-2</v>
      </c>
      <c r="AI364" s="72">
        <f t="shared" ca="1" si="184"/>
        <v>0.59404741188577803</v>
      </c>
      <c r="AJ364" s="72">
        <f t="shared" ca="1" si="185"/>
        <v>3.1381265137699288E-2</v>
      </c>
      <c r="AK364" s="72">
        <f t="shared" ca="1" si="186"/>
        <v>3.7850798112296052E-2</v>
      </c>
      <c r="AL364" s="72">
        <f t="shared" ca="1" si="187"/>
        <v>0.59371511662581056</v>
      </c>
      <c r="AM364" s="72">
        <f ca="1">V364+(1+Coef!$J$8*(COS(V364))^2-(3/2)*Coef!$J$8*SIN(V364)*COS(V364)*(AL364-V364))*(AL364-V364)</f>
        <v>0.59372380816225856</v>
      </c>
      <c r="AN364" s="34" t="str">
        <f t="shared" ca="1" si="188"/>
        <v>29 700250 3766258 N</v>
      </c>
      <c r="AO364" s="33">
        <f t="shared" ca="1" si="189"/>
        <v>34.017868404132358</v>
      </c>
      <c r="AP364" s="33">
        <f t="shared" ca="1" si="190"/>
        <v>-6.8313090169636927</v>
      </c>
      <c r="AQ364" s="72">
        <f ca="1">'MGRS to Dist'!BP364</f>
        <v>1601.370608569684</v>
      </c>
      <c r="AR364" s="72">
        <f ca="1">'MGRS to Dist'!BT364</f>
        <v>321.13575699962558</v>
      </c>
      <c r="AS364" s="72">
        <f ca="1">'MGRS to Dist'!BU364</f>
        <v>141.12965469339724</v>
      </c>
      <c r="AT364" s="72">
        <f ca="1">'MGRS to Dist'!BV364</f>
        <v>321.12965469339724</v>
      </c>
    </row>
    <row r="365" spans="2:46" ht="16.5" customHeight="1">
      <c r="B365" s="38" t="s">
        <v>621</v>
      </c>
      <c r="C365" s="72" t="str">
        <f t="shared" si="191"/>
        <v>29SQT0000466015</v>
      </c>
      <c r="D365" s="72">
        <f t="array" aca="1" ref="D365" ca="1">MATCH(TRUE,ISERROR(VALUE(MID(C365,ROW(INDIRECT("1:"&amp;LEN(C365))),1))),0)</f>
        <v>3</v>
      </c>
      <c r="E365" s="72">
        <f t="shared" ca="1" si="192"/>
        <v>29</v>
      </c>
      <c r="F365" s="72" t="str">
        <f t="shared" ca="1" si="193"/>
        <v>S</v>
      </c>
      <c r="G365" s="72" t="str">
        <f t="shared" ca="1" si="194"/>
        <v>Q</v>
      </c>
      <c r="H365" s="72" t="str">
        <f t="shared" ca="1" si="195"/>
        <v>T</v>
      </c>
      <c r="I365" s="72">
        <f t="shared" ca="1" si="196"/>
        <v>10</v>
      </c>
      <c r="J365" s="72">
        <f t="shared" ca="1" si="197"/>
        <v>4</v>
      </c>
      <c r="K365" s="72">
        <f t="shared" ca="1" si="198"/>
        <v>66015</v>
      </c>
      <c r="L365" s="72">
        <f t="shared" ca="1" si="199"/>
        <v>170.80604746885038</v>
      </c>
      <c r="M365" s="72">
        <f ca="1">VLOOKUP(G365,Coef!$C$2:$F$25,4)</f>
        <v>7</v>
      </c>
      <c r="N365" s="31">
        <f ca="1">VLOOKUP(F365,Coef!$C$4:$D$23,2)</f>
        <v>15</v>
      </c>
      <c r="O365" s="31">
        <f ca="1">MOD(VLOOKUP(H365,Coef!$C$2:$G$21,5)+MOD(E365+1,2)*15,20)</f>
        <v>18</v>
      </c>
      <c r="P365" s="31">
        <f ca="1">VLOOKUP(N365,Coef!$A$27:$B$46,2)</f>
        <v>3.56</v>
      </c>
      <c r="Q365" s="31">
        <f ca="1">VLOOKUP(N365,Coef!$A$27:$C$46,3)+O365/10-0.1</f>
        <v>3.6999999999999997</v>
      </c>
      <c r="R365" s="31">
        <f ca="1">IF(Q365+0.1&lt;P365,Q365+2,Q365)</f>
        <v>3.6999999999999997</v>
      </c>
      <c r="S365" s="72">
        <f t="shared" ca="1" si="200"/>
        <v>700004</v>
      </c>
      <c r="T365" s="72">
        <f t="shared" ca="1" si="201"/>
        <v>3766014.9999999995</v>
      </c>
      <c r="U365" s="72">
        <f t="shared" ca="1" si="173"/>
        <v>3766014.9999999995</v>
      </c>
      <c r="V365" s="72">
        <f t="shared" ca="1" si="174"/>
        <v>0.59180097322461367</v>
      </c>
      <c r="W365" s="72">
        <f ca="1">(Coef!$J$9/(1+Coef!$J$8*(COS(V365))^2)^0.5)*Coef!$J$6</f>
        <v>6382237.3259777753</v>
      </c>
      <c r="X365" s="72">
        <f t="shared" ca="1" si="175"/>
        <v>-9</v>
      </c>
      <c r="Y365" s="72">
        <f t="shared" ca="1" si="176"/>
        <v>3.1337599933164324E-2</v>
      </c>
      <c r="Z365" s="72">
        <f t="shared" ca="1" si="177"/>
        <v>0.9259720823385521</v>
      </c>
      <c r="AA365" s="72">
        <f t="shared" ca="1" si="178"/>
        <v>0.63780585678006774</v>
      </c>
      <c r="AB365" s="72">
        <f t="shared" ca="1" si="179"/>
        <v>1.0547870143938898</v>
      </c>
      <c r="AC365" s="72">
        <f t="shared" ca="1" si="180"/>
        <v>0.95054172499043421</v>
      </c>
      <c r="AD365" s="72">
        <f t="shared" ca="1" si="181"/>
        <v>1.7306755804114848</v>
      </c>
      <c r="AE365" s="72">
        <f ca="1">Coef!$J$6*Coef!$J$9*(V365-(Coef!$J$10*AB365)+(Coef!$J$11*AC365)-(Coef!$J$12*AD365))</f>
        <v>3751921.7875161325</v>
      </c>
      <c r="AF365" s="72">
        <f t="shared" ca="1" si="182"/>
        <v>2.2081931091003349E-3</v>
      </c>
      <c r="AG365" s="72">
        <f ca="1">((Coef!$J$8*Y365^2)/2)*(COS(V365))^2</f>
        <v>2.27939476068938E-6</v>
      </c>
      <c r="AH365" s="72">
        <f t="shared" ca="1" si="183"/>
        <v>3.1337576122910625E-2</v>
      </c>
      <c r="AI365" s="72">
        <f t="shared" ca="1" si="184"/>
        <v>0.59400916130037018</v>
      </c>
      <c r="AJ365" s="72">
        <f t="shared" ca="1" si="185"/>
        <v>3.13427055195174E-2</v>
      </c>
      <c r="AK365" s="72">
        <f t="shared" ca="1" si="186"/>
        <v>3.7803357686475178E-2</v>
      </c>
      <c r="AL365" s="72">
        <f t="shared" ca="1" si="187"/>
        <v>0.59367770878923742</v>
      </c>
      <c r="AM365" s="72">
        <f ca="1">V365+(1+Coef!$J$8*(COS(V365))^2-(3/2)*Coef!$J$8*SIN(V365)*COS(V365)*(AL365-V365))*(AL365-V365)</f>
        <v>0.59368640437018749</v>
      </c>
      <c r="AN365" s="34" t="str">
        <f t="shared" ca="1" si="188"/>
        <v>29 700004 3766015 N</v>
      </c>
      <c r="AO365" s="33">
        <f t="shared" ca="1" si="189"/>
        <v>34.015725324708896</v>
      </c>
      <c r="AP365" s="33">
        <f t="shared" ca="1" si="190"/>
        <v>-6.8340271531415322</v>
      </c>
      <c r="AQ365" s="72">
        <f ca="1">'MGRS to Dist'!BP365</f>
        <v>345.74931779056766</v>
      </c>
      <c r="AR365" s="72">
        <f ca="1">'MGRS to Dist'!BT365</f>
        <v>226.43298853425125</v>
      </c>
      <c r="AS365" s="72">
        <f ca="1">'MGRS to Dist'!BU365</f>
        <v>46.431467911269401</v>
      </c>
      <c r="AT365" s="72">
        <f ca="1">'MGRS to Dist'!BV365</f>
        <v>226.43146791126946</v>
      </c>
    </row>
    <row r="366" spans="2:46" ht="16.5" customHeight="1">
      <c r="B366" s="38" t="s">
        <v>622</v>
      </c>
      <c r="C366" s="72" t="str">
        <f t="shared" si="191"/>
        <v>29SPT9881263028</v>
      </c>
      <c r="D366" s="72">
        <f t="array" aca="1" ref="D366" ca="1">MATCH(TRUE,ISERROR(VALUE(MID(C366,ROW(INDIRECT("1:"&amp;LEN(C366))),1))),0)</f>
        <v>3</v>
      </c>
      <c r="E366" s="72">
        <f t="shared" ca="1" si="192"/>
        <v>29</v>
      </c>
      <c r="F366" s="72" t="str">
        <f t="shared" ca="1" si="193"/>
        <v>S</v>
      </c>
      <c r="G366" s="72" t="str">
        <f t="shared" ca="1" si="194"/>
        <v>P</v>
      </c>
      <c r="H366" s="72" t="str">
        <f t="shared" ca="1" si="195"/>
        <v>T</v>
      </c>
      <c r="I366" s="72">
        <f t="shared" ca="1" si="196"/>
        <v>10</v>
      </c>
      <c r="J366" s="72">
        <f t="shared" ca="1" si="197"/>
        <v>98812</v>
      </c>
      <c r="K366" s="72">
        <f t="shared" ca="1" si="198"/>
        <v>63028</v>
      </c>
      <c r="L366" s="72">
        <f t="shared" ca="1" si="199"/>
        <v>170.80604746885038</v>
      </c>
      <c r="M366" s="72">
        <f ca="1">VLOOKUP(G366,Coef!$C$2:$F$25,4)</f>
        <v>6</v>
      </c>
      <c r="N366" s="31">
        <f ca="1">VLOOKUP(F366,Coef!$C$4:$D$23,2)</f>
        <v>15</v>
      </c>
      <c r="O366" s="31">
        <f ca="1">MOD(VLOOKUP(H366,Coef!$C$2:$G$21,5)+MOD(E366+1,2)*15,20)</f>
        <v>18</v>
      </c>
      <c r="P366" s="31">
        <f ca="1">VLOOKUP(N366,Coef!$A$27:$B$46,2)</f>
        <v>3.56</v>
      </c>
      <c r="Q366" s="31">
        <f ca="1">VLOOKUP(N366,Coef!$A$27:$C$46,3)+O366/10-0.1</f>
        <v>3.6999999999999997</v>
      </c>
      <c r="R366" s="31">
        <f ca="1">IF(Q366+0.1&lt;P366,Q366+2,Q366)</f>
        <v>3.6999999999999997</v>
      </c>
      <c r="S366" s="72">
        <f t="shared" ca="1" si="200"/>
        <v>698812</v>
      </c>
      <c r="T366" s="72">
        <f t="shared" ca="1" si="201"/>
        <v>3763027.9999999995</v>
      </c>
      <c r="U366" s="72">
        <f t="shared" ca="1" si="173"/>
        <v>3763027.9999999995</v>
      </c>
      <c r="V366" s="72">
        <f t="shared" ca="1" si="174"/>
        <v>0.5913315886079773</v>
      </c>
      <c r="W366" s="72">
        <f ca="1">(Coef!$J$9/(1+Coef!$J$8*(COS(V366))^2)^0.5)*Coef!$J$6</f>
        <v>6382228.0234359941</v>
      </c>
      <c r="X366" s="72">
        <f t="shared" ca="1" si="175"/>
        <v>-9</v>
      </c>
      <c r="Y366" s="72">
        <f t="shared" ca="1" si="176"/>
        <v>3.115087697743613E-2</v>
      </c>
      <c r="Z366" s="72">
        <f t="shared" ca="1" si="177"/>
        <v>0.92561720263398584</v>
      </c>
      <c r="AA366" s="72">
        <f t="shared" ca="1" si="178"/>
        <v>0.63796364753114199</v>
      </c>
      <c r="AB366" s="72">
        <f t="shared" ca="1" si="179"/>
        <v>1.0541401899249703</v>
      </c>
      <c r="AC366" s="72">
        <f t="shared" ca="1" si="180"/>
        <v>0.95009605432651323</v>
      </c>
      <c r="AD366" s="72">
        <f t="shared" ca="1" si="181"/>
        <v>1.7300614343585519</v>
      </c>
      <c r="AE366" s="72">
        <f ca="1">Coef!$J$6*Coef!$J$9*(V366-(Coef!$J$10*AB366)+(Coef!$J$11*AC366)-(Coef!$J$12*AD366))</f>
        <v>3748939.9123262595</v>
      </c>
      <c r="AF366" s="72">
        <f t="shared" ca="1" si="182"/>
        <v>2.207393346337288E-3</v>
      </c>
      <c r="AG366" s="72">
        <f ca="1">((Coef!$J$8*Y366^2)/2)*(COS(V366))^2</f>
        <v>2.2537334079295419E-6</v>
      </c>
      <c r="AH366" s="72">
        <f t="shared" ca="1" si="183"/>
        <v>3.1150853575512085E-2</v>
      </c>
      <c r="AI366" s="72">
        <f t="shared" ca="1" si="184"/>
        <v>0.59353897697943847</v>
      </c>
      <c r="AJ366" s="72">
        <f t="shared" ca="1" si="185"/>
        <v>3.115589182506795E-2</v>
      </c>
      <c r="AK366" s="72">
        <f t="shared" ca="1" si="186"/>
        <v>3.7566335006806825E-2</v>
      </c>
      <c r="AL366" s="72">
        <f t="shared" ca="1" si="187"/>
        <v>0.59321179237799493</v>
      </c>
      <c r="AM366" s="72">
        <f ca="1">V366+(1+Coef!$J$8*(COS(V366))^2-(3/2)*Coef!$J$8*SIN(V366)*COS(V366)*(AL366-V366))*(AL366-V366)</f>
        <v>0.59322050951069383</v>
      </c>
      <c r="AN366" s="34" t="str">
        <f t="shared" ca="1" si="188"/>
        <v>29 698812 3763028 N</v>
      </c>
      <c r="AO366" s="33">
        <f t="shared" ca="1" si="189"/>
        <v>33.98903151556307</v>
      </c>
      <c r="AP366" s="33">
        <f t="shared" ca="1" si="190"/>
        <v>-6.8476075523354103</v>
      </c>
      <c r="AQ366" s="72">
        <f ca="1">'MGRS to Dist'!BP366</f>
        <v>3215.768594257991</v>
      </c>
      <c r="AR366" s="72">
        <f ca="1">'MGRS to Dist'!BT366</f>
        <v>202.87180521271569</v>
      </c>
      <c r="AS366" s="72">
        <f ca="1">'MGRS to Dist'!BU366</f>
        <v>22.864210682276411</v>
      </c>
      <c r="AT366" s="72">
        <f ca="1">'MGRS to Dist'!BV366</f>
        <v>202.86421068227639</v>
      </c>
    </row>
    <row r="367" spans="2:46" ht="16.5" customHeight="1">
      <c r="B367" s="38" t="s">
        <v>623</v>
      </c>
      <c r="C367" s="72" t="str">
        <f t="shared" si="191"/>
        <v>29SPT9868463048</v>
      </c>
      <c r="D367" s="72">
        <f t="array" aca="1" ref="D367" ca="1">MATCH(TRUE,ISERROR(VALUE(MID(C367,ROW(INDIRECT("1:"&amp;LEN(C367))),1))),0)</f>
        <v>3</v>
      </c>
      <c r="E367" s="72">
        <f t="shared" ca="1" si="192"/>
        <v>29</v>
      </c>
      <c r="F367" s="72" t="str">
        <f t="shared" ca="1" si="193"/>
        <v>S</v>
      </c>
      <c r="G367" s="72" t="str">
        <f t="shared" ca="1" si="194"/>
        <v>P</v>
      </c>
      <c r="H367" s="72" t="str">
        <f t="shared" ca="1" si="195"/>
        <v>T</v>
      </c>
      <c r="I367" s="72">
        <f t="shared" ca="1" si="196"/>
        <v>10</v>
      </c>
      <c r="J367" s="72">
        <f t="shared" ca="1" si="197"/>
        <v>98684</v>
      </c>
      <c r="K367" s="72">
        <f t="shared" ca="1" si="198"/>
        <v>63048</v>
      </c>
      <c r="L367" s="72">
        <f t="shared" ca="1" si="199"/>
        <v>170.80604746885038</v>
      </c>
      <c r="M367" s="72">
        <f ca="1">VLOOKUP(G367,Coef!$C$2:$F$25,4)</f>
        <v>6</v>
      </c>
      <c r="N367" s="31">
        <f ca="1">VLOOKUP(F367,Coef!$C$4:$D$23,2)</f>
        <v>15</v>
      </c>
      <c r="O367" s="31">
        <f ca="1">MOD(VLOOKUP(H367,Coef!$C$2:$G$21,5)+MOD(E367+1,2)*15,20)</f>
        <v>18</v>
      </c>
      <c r="P367" s="31">
        <f ca="1">VLOOKUP(N367,Coef!$A$27:$B$46,2)</f>
        <v>3.56</v>
      </c>
      <c r="Q367" s="31">
        <f ca="1">VLOOKUP(N367,Coef!$A$27:$C$46,3)+O367/10-0.1</f>
        <v>3.6999999999999997</v>
      </c>
      <c r="R367" s="31">
        <f ca="1">IF(Q367+0.1&lt;P367,Q367+2,Q367)</f>
        <v>3.6999999999999997</v>
      </c>
      <c r="S367" s="72">
        <f t="shared" ca="1" si="200"/>
        <v>698684</v>
      </c>
      <c r="T367" s="72">
        <f t="shared" ca="1" si="201"/>
        <v>3763047.9999999995</v>
      </c>
      <c r="U367" s="72">
        <f t="shared" ca="1" si="173"/>
        <v>3763047.9999999995</v>
      </c>
      <c r="V367" s="72">
        <f t="shared" ca="1" si="174"/>
        <v>0.59133473145777071</v>
      </c>
      <c r="W367" s="72">
        <f ca="1">(Coef!$J$9/(1+Coef!$J$8*(COS(V367))^2)^0.5)*Coef!$J$6</f>
        <v>6382228.0857108515</v>
      </c>
      <c r="X367" s="72">
        <f t="shared" ca="1" si="175"/>
        <v>-9</v>
      </c>
      <c r="Y367" s="72">
        <f t="shared" ca="1" si="176"/>
        <v>3.1130820981599347E-2</v>
      </c>
      <c r="Z367" s="72">
        <f t="shared" ca="1" si="177"/>
        <v>0.92561958150839696</v>
      </c>
      <c r="AA367" s="72">
        <f t="shared" ca="1" si="178"/>
        <v>0.63796259442302861</v>
      </c>
      <c r="AB367" s="72">
        <f t="shared" ca="1" si="179"/>
        <v>1.0541445222119692</v>
      </c>
      <c r="AC367" s="72">
        <f t="shared" ca="1" si="180"/>
        <v>0.95009904026473402</v>
      </c>
      <c r="AD367" s="72">
        <f t="shared" ca="1" si="181"/>
        <v>1.7300655503495104</v>
      </c>
      <c r="AE367" s="72">
        <f ca="1">Coef!$J$6*Coef!$J$9*(V367-(Coef!$J$10*AB367)+(Coef!$J$11*AC367)-(Coef!$J$12*AD367))</f>
        <v>3748959.8779688072</v>
      </c>
      <c r="AF367" s="72">
        <f t="shared" ca="1" si="182"/>
        <v>2.207398708099158E-3</v>
      </c>
      <c r="AG367" s="72">
        <f ca="1">((Coef!$J$8*Y367^2)/2)*(COS(V367))^2</f>
        <v>2.2508227812250254E-6</v>
      </c>
      <c r="AH367" s="72">
        <f t="shared" ca="1" si="183"/>
        <v>3.1130797624945659E-2</v>
      </c>
      <c r="AI367" s="72">
        <f t="shared" ca="1" si="184"/>
        <v>0.59354212519740657</v>
      </c>
      <c r="AJ367" s="72">
        <f t="shared" ca="1" si="185"/>
        <v>3.1135826149075951E-2</v>
      </c>
      <c r="AK367" s="72">
        <f t="shared" ca="1" si="186"/>
        <v>3.7542243143836446E-2</v>
      </c>
      <c r="AL367" s="72">
        <f t="shared" ca="1" si="187"/>
        <v>0.59321535933018743</v>
      </c>
      <c r="AM367" s="72">
        <f ca="1">V367+(1+Coef!$J$8*(COS(V367))^2-(3/2)*Coef!$J$8*SIN(V367)*COS(V367)*(AL367-V367))*(AL367-V367)</f>
        <v>0.59322407838849445</v>
      </c>
      <c r="AN367" s="34" t="str">
        <f t="shared" ca="1" si="188"/>
        <v>29 698684 3763048 N</v>
      </c>
      <c r="AO367" s="33">
        <f t="shared" ca="1" si="189"/>
        <v>33.989235997198641</v>
      </c>
      <c r="AP367" s="33">
        <f t="shared" ca="1" si="190"/>
        <v>-6.8489879144042209</v>
      </c>
      <c r="AQ367" s="72">
        <f ca="1">'MGRS to Dist'!BP367</f>
        <v>129.54180997634541</v>
      </c>
      <c r="AR367" s="72">
        <f ca="1">'MGRS to Dist'!BT367</f>
        <v>280.13007143341849</v>
      </c>
      <c r="AS367" s="72">
        <f ca="1">'MGRS to Dist'!BU367</f>
        <v>100.129299761599</v>
      </c>
      <c r="AT367" s="72">
        <f ca="1">'MGRS to Dist'!BV367</f>
        <v>280.12929976159899</v>
      </c>
    </row>
    <row r="368" spans="2:46" ht="16.5" customHeight="1">
      <c r="B368" s="38" t="s">
        <v>624</v>
      </c>
      <c r="C368" s="72" t="str">
        <f t="shared" si="191"/>
        <v>29SQT0053366143</v>
      </c>
      <c r="D368" s="72">
        <f t="array" aca="1" ref="D368" ca="1">MATCH(TRUE,ISERROR(VALUE(MID(C368,ROW(INDIRECT("1:"&amp;LEN(C368))),1))),0)</f>
        <v>3</v>
      </c>
      <c r="E368" s="72">
        <f t="shared" ca="1" si="192"/>
        <v>29</v>
      </c>
      <c r="F368" s="72" t="str">
        <f t="shared" ca="1" si="193"/>
        <v>S</v>
      </c>
      <c r="G368" s="72" t="str">
        <f t="shared" ca="1" si="194"/>
        <v>Q</v>
      </c>
      <c r="H368" s="72" t="str">
        <f t="shared" ca="1" si="195"/>
        <v>T</v>
      </c>
      <c r="I368" s="72">
        <f t="shared" ca="1" si="196"/>
        <v>10</v>
      </c>
      <c r="J368" s="72">
        <f t="shared" ca="1" si="197"/>
        <v>533</v>
      </c>
      <c r="K368" s="72">
        <f t="shared" ca="1" si="198"/>
        <v>66143</v>
      </c>
      <c r="L368" s="72">
        <f t="shared" ca="1" si="199"/>
        <v>170.80604746885038</v>
      </c>
      <c r="M368" s="72">
        <f ca="1">VLOOKUP(G368,Coef!$C$2:$F$25,4)</f>
        <v>7</v>
      </c>
      <c r="N368" s="31">
        <f ca="1">VLOOKUP(F368,Coef!$C$4:$D$23,2)</f>
        <v>15</v>
      </c>
      <c r="O368" s="31">
        <f ca="1">MOD(VLOOKUP(H368,Coef!$C$2:$G$21,5)+MOD(E368+1,2)*15,20)</f>
        <v>18</v>
      </c>
      <c r="P368" s="31">
        <f ca="1">VLOOKUP(N368,Coef!$A$27:$B$46,2)</f>
        <v>3.56</v>
      </c>
      <c r="Q368" s="31">
        <f ca="1">VLOOKUP(N368,Coef!$A$27:$C$46,3)+O368/10-0.1</f>
        <v>3.6999999999999997</v>
      </c>
      <c r="R368" s="31">
        <f ca="1">IF(Q368+0.1&lt;P368,Q368+2,Q368)</f>
        <v>3.6999999999999997</v>
      </c>
      <c r="S368" s="72">
        <f t="shared" ca="1" si="200"/>
        <v>700533</v>
      </c>
      <c r="T368" s="72">
        <f t="shared" ca="1" si="201"/>
        <v>3766142.9999999995</v>
      </c>
      <c r="U368" s="72">
        <f t="shared" ca="1" si="173"/>
        <v>3766142.9999999995</v>
      </c>
      <c r="V368" s="72">
        <f t="shared" ca="1" si="174"/>
        <v>0.5918210874632911</v>
      </c>
      <c r="W368" s="72">
        <f ca="1">(Coef!$J$9/(1+Coef!$J$8*(COS(V368))^2)^0.5)*Coef!$J$6</f>
        <v>6382237.7246942017</v>
      </c>
      <c r="X368" s="72">
        <f t="shared" ca="1" si="175"/>
        <v>-9</v>
      </c>
      <c r="Y368" s="72">
        <f t="shared" ca="1" si="176"/>
        <v>3.1420484264335094E-2</v>
      </c>
      <c r="Z368" s="72">
        <f t="shared" ca="1" si="177"/>
        <v>0.92598727153966687</v>
      </c>
      <c r="AA368" s="72">
        <f t="shared" ca="1" si="178"/>
        <v>0.63779907217955933</v>
      </c>
      <c r="AB368" s="72">
        <f t="shared" ca="1" si="179"/>
        <v>1.0548147232331244</v>
      </c>
      <c r="AC368" s="72">
        <f t="shared" ca="1" si="180"/>
        <v>0.95056081046973318</v>
      </c>
      <c r="AD368" s="72">
        <f t="shared" ca="1" si="181"/>
        <v>1.7307018720592158</v>
      </c>
      <c r="AE368" s="72">
        <f ca="1">Coef!$J$6*Coef!$J$9*(V368-(Coef!$J$10*AB368)+(Coef!$J$11*AC368)-(Coef!$J$12*AD368))</f>
        <v>3752049.5681972876</v>
      </c>
      <c r="AF368" s="72">
        <f t="shared" ca="1" si="182"/>
        <v>2.2082273350899329E-3</v>
      </c>
      <c r="AG368" s="72">
        <f ca="1">((Coef!$J$8*Y368^2)/2)*(COS(V368))^2</f>
        <v>2.2914062151678929E-6</v>
      </c>
      <c r="AH368" s="72">
        <f t="shared" ca="1" si="183"/>
        <v>3.1420460265304116E-2</v>
      </c>
      <c r="AI368" s="72">
        <f t="shared" ca="1" si="184"/>
        <v>0.59402930973843515</v>
      </c>
      <c r="AJ368" s="72">
        <f t="shared" ca="1" si="185"/>
        <v>3.1425630470919286E-2</v>
      </c>
      <c r="AK368" s="72">
        <f t="shared" ca="1" si="186"/>
        <v>3.7903795566295029E-2</v>
      </c>
      <c r="AL368" s="72">
        <f t="shared" ca="1" si="187"/>
        <v>0.59369608805170115</v>
      </c>
      <c r="AM368" s="72">
        <f ca="1">V368+(1+Coef!$J$8*(COS(V368))^2-(3/2)*Coef!$J$8*SIN(V368)*COS(V368)*(AL368-V368))*(AL368-V368)</f>
        <v>0.59370477537348676</v>
      </c>
      <c r="AN368" s="34" t="str">
        <f t="shared" ca="1" si="188"/>
        <v>29 700533 3766143 N</v>
      </c>
      <c r="AO368" s="33">
        <f t="shared" ca="1" si="189"/>
        <v>34.016777905663361</v>
      </c>
      <c r="AP368" s="33">
        <f t="shared" ca="1" si="190"/>
        <v>-6.8282724865246127</v>
      </c>
      <c r="AQ368" s="72">
        <f ca="1">'MGRS to Dist'!BP368</f>
        <v>3604.9211100998155</v>
      </c>
      <c r="AR368" s="72">
        <f ca="1">'MGRS to Dist'!BT368</f>
        <v>31.939065895306044</v>
      </c>
      <c r="AS368" s="72">
        <f ca="1">'MGRS to Dist'!BU368</f>
        <v>-148.04934928272075</v>
      </c>
      <c r="AT368" s="72">
        <f ca="1">'MGRS to Dist'!BV368</f>
        <v>31.950650717279245</v>
      </c>
    </row>
    <row r="369" spans="2:46" ht="16.5" customHeight="1">
      <c r="B369" s="38" t="s">
        <v>625</v>
      </c>
      <c r="C369" s="72" t="str">
        <f t="shared" si="191"/>
        <v>29SPT9918164253</v>
      </c>
      <c r="D369" s="72">
        <f t="array" aca="1" ref="D369" ca="1">MATCH(TRUE,ISERROR(VALUE(MID(C369,ROW(INDIRECT("1:"&amp;LEN(C369))),1))),0)</f>
        <v>3</v>
      </c>
      <c r="E369" s="72">
        <f t="shared" ca="1" si="192"/>
        <v>29</v>
      </c>
      <c r="F369" s="72" t="str">
        <f t="shared" ca="1" si="193"/>
        <v>S</v>
      </c>
      <c r="G369" s="72" t="str">
        <f t="shared" ca="1" si="194"/>
        <v>P</v>
      </c>
      <c r="H369" s="72" t="str">
        <f t="shared" ca="1" si="195"/>
        <v>T</v>
      </c>
      <c r="I369" s="72">
        <f t="shared" ca="1" si="196"/>
        <v>10</v>
      </c>
      <c r="J369" s="72">
        <f t="shared" ca="1" si="197"/>
        <v>99181</v>
      </c>
      <c r="K369" s="72">
        <f t="shared" ca="1" si="198"/>
        <v>64253</v>
      </c>
      <c r="L369" s="72">
        <f t="shared" ca="1" si="199"/>
        <v>170.80604746885038</v>
      </c>
      <c r="M369" s="72">
        <f ca="1">VLOOKUP(G369,Coef!$C$2:$F$25,4)</f>
        <v>6</v>
      </c>
      <c r="N369" s="31">
        <f ca="1">VLOOKUP(F369,Coef!$C$4:$D$23,2)</f>
        <v>15</v>
      </c>
      <c r="O369" s="31">
        <f ca="1">MOD(VLOOKUP(H369,Coef!$C$2:$G$21,5)+MOD(E369+1,2)*15,20)</f>
        <v>18</v>
      </c>
      <c r="P369" s="31">
        <f ca="1">VLOOKUP(N369,Coef!$A$27:$B$46,2)</f>
        <v>3.56</v>
      </c>
      <c r="Q369" s="31">
        <f ca="1">VLOOKUP(N369,Coef!$A$27:$C$46,3)+O369/10-0.1</f>
        <v>3.6999999999999997</v>
      </c>
      <c r="R369" s="31">
        <f ca="1">IF(Q369+0.1&lt;P369,Q369+2,Q369)</f>
        <v>3.6999999999999997</v>
      </c>
      <c r="S369" s="72">
        <f t="shared" ca="1" si="200"/>
        <v>699181</v>
      </c>
      <c r="T369" s="72">
        <f t="shared" ca="1" si="201"/>
        <v>3764252.9999999995</v>
      </c>
      <c r="U369" s="72">
        <f t="shared" ca="1" si="173"/>
        <v>3764252.9999999995</v>
      </c>
      <c r="V369" s="72">
        <f t="shared" ca="1" si="174"/>
        <v>0.59152408815781987</v>
      </c>
      <c r="W369" s="72">
        <f ca="1">(Coef!$J$9/(1+Coef!$J$8*(COS(V369))^2)^0.5)*Coef!$J$6</f>
        <v>6382231.8380695777</v>
      </c>
      <c r="X369" s="72">
        <f t="shared" ca="1" si="175"/>
        <v>-9</v>
      </c>
      <c r="Y369" s="72">
        <f t="shared" ca="1" si="176"/>
        <v>3.1208675123943149E-2</v>
      </c>
      <c r="Z369" s="72">
        <f t="shared" ca="1" si="177"/>
        <v>0.92576284120856978</v>
      </c>
      <c r="AA369" s="72">
        <f t="shared" ca="1" si="178"/>
        <v>0.63789905985450412</v>
      </c>
      <c r="AB369" s="72">
        <f t="shared" ca="1" si="179"/>
        <v>1.0544055087621047</v>
      </c>
      <c r="AC369" s="72">
        <f t="shared" ca="1" si="180"/>
        <v>0.95027889653520459</v>
      </c>
      <c r="AD369" s="72">
        <f t="shared" ca="1" si="181"/>
        <v>1.7303134426503604</v>
      </c>
      <c r="AE369" s="72">
        <f ca="1">Coef!$J$6*Coef!$J$9*(V369-(Coef!$J$10*AB369)+(Coef!$J$11*AC369)-(Coef!$J$12*AD369))</f>
        <v>3750162.8090107618</v>
      </c>
      <c r="AF369" s="72">
        <f t="shared" ca="1" si="182"/>
        <v>2.2077215849776429E-3</v>
      </c>
      <c r="AG369" s="72">
        <f ca="1">((Coef!$J$8*Y369^2)/2)*(COS(V369))^2</f>
        <v>2.2615195891040204E-6</v>
      </c>
      <c r="AH369" s="72">
        <f t="shared" ca="1" si="183"/>
        <v>3.1208651597599765E-2</v>
      </c>
      <c r="AI369" s="72">
        <f t="shared" ca="1" si="184"/>
        <v>0.59373180474999188</v>
      </c>
      <c r="AJ369" s="72">
        <f t="shared" ca="1" si="185"/>
        <v>3.1213717944392871E-2</v>
      </c>
      <c r="AK369" s="72">
        <f t="shared" ca="1" si="186"/>
        <v>3.7640886448898112E-2</v>
      </c>
      <c r="AL369" s="72">
        <f t="shared" ca="1" si="187"/>
        <v>0.59340326894894657</v>
      </c>
      <c r="AM369" s="72">
        <f ca="1">V369+(1+Coef!$J$8*(COS(V369))^2-(3/2)*Coef!$J$8*SIN(V369)*COS(V369)*(AL369-V369))*(AL369-V369)</f>
        <v>0.59341197908844245</v>
      </c>
      <c r="AN369" s="34" t="str">
        <f t="shared" ca="1" si="188"/>
        <v>29 699181 3764253 N</v>
      </c>
      <c r="AO369" s="33">
        <f t="shared" ca="1" si="189"/>
        <v>34.00000191427322</v>
      </c>
      <c r="AP369" s="33">
        <f t="shared" ca="1" si="190"/>
        <v>-6.8433360693469654</v>
      </c>
      <c r="AQ369" s="72">
        <f ca="1">'MGRS to Dist'!BP369</f>
        <v>2323.5761832876224</v>
      </c>
      <c r="AR369" s="72">
        <f ca="1">'MGRS to Dist'!BT369</f>
        <v>216.66600026738507</v>
      </c>
      <c r="AS369" s="72">
        <f ca="1">'MGRS to Dist'!BU369</f>
        <v>36.657574990057583</v>
      </c>
      <c r="AT369" s="72">
        <f ca="1">'MGRS to Dist'!BV369</f>
        <v>216.65757499005758</v>
      </c>
    </row>
    <row r="370" spans="2:46" ht="16.5" customHeight="1">
      <c r="B370" s="38" t="s">
        <v>626</v>
      </c>
      <c r="C370" s="72" t="str">
        <f t="shared" si="191"/>
        <v>29SPT9909563699</v>
      </c>
      <c r="D370" s="72">
        <f t="array" aca="1" ref="D370" ca="1">MATCH(TRUE,ISERROR(VALUE(MID(C370,ROW(INDIRECT("1:"&amp;LEN(C370))),1))),0)</f>
        <v>3</v>
      </c>
      <c r="E370" s="72">
        <f t="shared" ca="1" si="192"/>
        <v>29</v>
      </c>
      <c r="F370" s="72" t="str">
        <f t="shared" ca="1" si="193"/>
        <v>S</v>
      </c>
      <c r="G370" s="72" t="str">
        <f t="shared" ca="1" si="194"/>
        <v>P</v>
      </c>
      <c r="H370" s="72" t="str">
        <f t="shared" ca="1" si="195"/>
        <v>T</v>
      </c>
      <c r="I370" s="72">
        <f t="shared" ca="1" si="196"/>
        <v>10</v>
      </c>
      <c r="J370" s="72">
        <f t="shared" ca="1" si="197"/>
        <v>99095</v>
      </c>
      <c r="K370" s="72">
        <f t="shared" ca="1" si="198"/>
        <v>63699</v>
      </c>
      <c r="L370" s="72">
        <f t="shared" ca="1" si="199"/>
        <v>170.80604746885038</v>
      </c>
      <c r="M370" s="72">
        <f ca="1">VLOOKUP(G370,Coef!$C$2:$F$25,4)</f>
        <v>6</v>
      </c>
      <c r="N370" s="31">
        <f ca="1">VLOOKUP(F370,Coef!$C$4:$D$23,2)</f>
        <v>15</v>
      </c>
      <c r="O370" s="31">
        <f ca="1">MOD(VLOOKUP(H370,Coef!$C$2:$G$21,5)+MOD(E370+1,2)*15,20)</f>
        <v>18</v>
      </c>
      <c r="P370" s="31">
        <f ca="1">VLOOKUP(N370,Coef!$A$27:$B$46,2)</f>
        <v>3.56</v>
      </c>
      <c r="Q370" s="31">
        <f ca="1">VLOOKUP(N370,Coef!$A$27:$C$46,3)+O370/10-0.1</f>
        <v>3.6999999999999997</v>
      </c>
      <c r="R370" s="31">
        <f ca="1">IF(Q370+0.1&lt;P370,Q370+2,Q370)</f>
        <v>3.6999999999999997</v>
      </c>
      <c r="S370" s="72">
        <f t="shared" ca="1" si="200"/>
        <v>699095</v>
      </c>
      <c r="T370" s="72">
        <f t="shared" ca="1" si="201"/>
        <v>3763698.9999999995</v>
      </c>
      <c r="U370" s="72">
        <f t="shared" ca="1" si="173"/>
        <v>3763698.9999999995</v>
      </c>
      <c r="V370" s="72">
        <f t="shared" ca="1" si="174"/>
        <v>0.59143703121854407</v>
      </c>
      <c r="W370" s="72">
        <f ca="1">(Coef!$J$9/(1+Coef!$J$8*(COS(V370))^2)^0.5)*Coef!$J$6</f>
        <v>6382230.1128458213</v>
      </c>
      <c r="X370" s="72">
        <f t="shared" ca="1" si="175"/>
        <v>-9</v>
      </c>
      <c r="Y370" s="72">
        <f t="shared" ca="1" si="176"/>
        <v>3.1195208646468565E-2</v>
      </c>
      <c r="Z370" s="72">
        <f t="shared" ca="1" si="177"/>
        <v>0.92569699390107429</v>
      </c>
      <c r="AA370" s="72">
        <f t="shared" ca="1" si="178"/>
        <v>0.63792829065663392</v>
      </c>
      <c r="AB370" s="72">
        <f t="shared" ca="1" si="179"/>
        <v>1.0542855281690813</v>
      </c>
      <c r="AC370" s="72">
        <f t="shared" ca="1" si="180"/>
        <v>0.95019621879096949</v>
      </c>
      <c r="AD370" s="72">
        <f t="shared" ca="1" si="181"/>
        <v>1.7301994973992603</v>
      </c>
      <c r="AE370" s="72">
        <f ca="1">Coef!$J$6*Coef!$J$9*(V370-(Coef!$J$10*AB370)+(Coef!$J$11*AC370)-(Coef!$J$12*AD370))</f>
        <v>3749609.7599528688</v>
      </c>
      <c r="AF370" s="72">
        <f t="shared" ca="1" si="182"/>
        <v>2.2075731833568085E-3</v>
      </c>
      <c r="AG370" s="72">
        <f ca="1">((Coef!$J$8*Y370^2)/2)*(COS(V370))^2</f>
        <v>2.2598326062806397E-6</v>
      </c>
      <c r="AH370" s="72">
        <f t="shared" ca="1" si="183"/>
        <v>3.1195185147818678E-2</v>
      </c>
      <c r="AI370" s="72">
        <f t="shared" ca="1" si="184"/>
        <v>0.59364459941315506</v>
      </c>
      <c r="AJ370" s="72">
        <f t="shared" ca="1" si="185"/>
        <v>3.1200244938883293E-2</v>
      </c>
      <c r="AK370" s="72">
        <f t="shared" ca="1" si="186"/>
        <v>3.7622442294783329E-2</v>
      </c>
      <c r="AL370" s="72">
        <f t="shared" ca="1" si="187"/>
        <v>0.59331640864298063</v>
      </c>
      <c r="AM370" s="72">
        <f ca="1">V370+(1+Coef!$J$8*(COS(V370))^2-(3/2)*Coef!$J$8*SIN(V370)*COS(V370)*(AL370-V370))*(AL370-V370)</f>
        <v>0.59332512071410548</v>
      </c>
      <c r="AN370" s="34" t="str">
        <f t="shared" ca="1" si="188"/>
        <v>29 699095 3763699 N</v>
      </c>
      <c r="AO370" s="33">
        <f t="shared" ca="1" si="189"/>
        <v>33.995025296008336</v>
      </c>
      <c r="AP370" s="33">
        <f t="shared" ca="1" si="190"/>
        <v>-6.8443928415344315</v>
      </c>
      <c r="AQ370" s="72">
        <f ca="1">'MGRS to Dist'!BP370</f>
        <v>560.5855373855228</v>
      </c>
      <c r="AR370" s="72">
        <f ca="1">'MGRS to Dist'!BT370</f>
        <v>189.98485705703374</v>
      </c>
      <c r="AS370" s="72">
        <f ca="1">'MGRS to Dist'!BU370</f>
        <v>9.9842661555493279</v>
      </c>
      <c r="AT370" s="72">
        <f ca="1">'MGRS to Dist'!BV370</f>
        <v>189.98426615554934</v>
      </c>
    </row>
    <row r="371" spans="2:46" ht="16.5" customHeight="1">
      <c r="B371" s="38" t="s">
        <v>627</v>
      </c>
      <c r="C371" s="72" t="str">
        <f t="shared" si="191"/>
        <v>29SQT0062962943</v>
      </c>
      <c r="D371" s="72">
        <f t="array" aca="1" ref="D371" ca="1">MATCH(TRUE,ISERROR(VALUE(MID(C371,ROW(INDIRECT("1:"&amp;LEN(C371))),1))),0)</f>
        <v>3</v>
      </c>
      <c r="E371" s="72">
        <f t="shared" ca="1" si="192"/>
        <v>29</v>
      </c>
      <c r="F371" s="72" t="str">
        <f t="shared" ca="1" si="193"/>
        <v>S</v>
      </c>
      <c r="G371" s="72" t="str">
        <f t="shared" ca="1" si="194"/>
        <v>Q</v>
      </c>
      <c r="H371" s="72" t="str">
        <f t="shared" ca="1" si="195"/>
        <v>T</v>
      </c>
      <c r="I371" s="72">
        <f t="shared" ca="1" si="196"/>
        <v>10</v>
      </c>
      <c r="J371" s="72">
        <f t="shared" ca="1" si="197"/>
        <v>629</v>
      </c>
      <c r="K371" s="72">
        <f t="shared" ca="1" si="198"/>
        <v>62943</v>
      </c>
      <c r="L371" s="72">
        <f t="shared" ca="1" si="199"/>
        <v>170.80604746885038</v>
      </c>
      <c r="M371" s="72">
        <f ca="1">VLOOKUP(G371,Coef!$C$2:$F$25,4)</f>
        <v>7</v>
      </c>
      <c r="N371" s="31">
        <f ca="1">VLOOKUP(F371,Coef!$C$4:$D$23,2)</f>
        <v>15</v>
      </c>
      <c r="O371" s="31">
        <f ca="1">MOD(VLOOKUP(H371,Coef!$C$2:$G$21,5)+MOD(E371+1,2)*15,20)</f>
        <v>18</v>
      </c>
      <c r="P371" s="31">
        <f ca="1">VLOOKUP(N371,Coef!$A$27:$B$46,2)</f>
        <v>3.56</v>
      </c>
      <c r="Q371" s="31">
        <f ca="1">VLOOKUP(N371,Coef!$A$27:$C$46,3)+O371/10-0.1</f>
        <v>3.6999999999999997</v>
      </c>
      <c r="R371" s="31">
        <f ca="1">IF(Q371+0.1&lt;P371,Q371+2,Q371)</f>
        <v>3.6999999999999997</v>
      </c>
      <c r="S371" s="72">
        <f t="shared" ca="1" si="200"/>
        <v>700629</v>
      </c>
      <c r="T371" s="72">
        <f t="shared" ca="1" si="201"/>
        <v>3762942.9999999995</v>
      </c>
      <c r="U371" s="72">
        <f t="shared" ca="1" si="173"/>
        <v>3762942.9999999995</v>
      </c>
      <c r="V371" s="72">
        <f t="shared" ca="1" si="174"/>
        <v>0.59131823149635554</v>
      </c>
      <c r="W371" s="72">
        <f ca="1">(Coef!$J$9/(1+Coef!$J$8*(COS(V371))^2)^0.5)*Coef!$J$6</f>
        <v>6382227.7587696575</v>
      </c>
      <c r="X371" s="72">
        <f t="shared" ca="1" si="175"/>
        <v>-9</v>
      </c>
      <c r="Y371" s="72">
        <f t="shared" ca="1" si="176"/>
        <v>3.1435575097476076E-2</v>
      </c>
      <c r="Z371" s="72">
        <f t="shared" ca="1" si="177"/>
        <v>0.92560709200974323</v>
      </c>
      <c r="AA371" s="72">
        <f t="shared" ca="1" si="178"/>
        <v>0.63796812272779957</v>
      </c>
      <c r="AB371" s="72">
        <f t="shared" ca="1" si="179"/>
        <v>1.0541217775012273</v>
      </c>
      <c r="AC371" s="72">
        <f t="shared" ca="1" si="180"/>
        <v>0.95008336380787028</v>
      </c>
      <c r="AD371" s="72">
        <f t="shared" ca="1" si="181"/>
        <v>1.7300439408155315</v>
      </c>
      <c r="AE371" s="72">
        <f ca="1">Coef!$J$6*Coef!$J$9*(V371-(Coef!$J$10*AB371)+(Coef!$J$11*AC371)-(Coef!$J$12*AD371))</f>
        <v>3748855.0583519521</v>
      </c>
      <c r="AF371" s="72">
        <f t="shared" ca="1" si="182"/>
        <v>2.207370557825915E-3</v>
      </c>
      <c r="AG371" s="72">
        <f ca="1">((Coef!$J$8*Y371^2)/2)*(COS(V371))^2</f>
        <v>2.2951580495369061E-6</v>
      </c>
      <c r="AH371" s="72">
        <f t="shared" ca="1" si="183"/>
        <v>3.1435551047605002E-2</v>
      </c>
      <c r="AI371" s="72">
        <f t="shared" ca="1" si="184"/>
        <v>0.59352559698791718</v>
      </c>
      <c r="AJ371" s="72">
        <f t="shared" ca="1" si="185"/>
        <v>3.1440728706564114E-2</v>
      </c>
      <c r="AK371" s="72">
        <f t="shared" ca="1" si="186"/>
        <v>3.7909108805162378E-2</v>
      </c>
      <c r="AL371" s="72">
        <f t="shared" ca="1" si="187"/>
        <v>0.59319241733173922</v>
      </c>
      <c r="AM371" s="72">
        <f ca="1">V371+(1+Coef!$J$8*(COS(V371))^2-(3/2)*Coef!$J$8*SIN(V371)*COS(V371)*(AL371-V371))*(AL371-V371)</f>
        <v>0.59320110677278004</v>
      </c>
      <c r="AN371" s="34" t="str">
        <f t="shared" ca="1" si="188"/>
        <v>29 700629 3762943 N</v>
      </c>
      <c r="AO371" s="33">
        <f t="shared" ca="1" si="189"/>
        <v>33.987919820569608</v>
      </c>
      <c r="AP371" s="33">
        <f t="shared" ca="1" si="190"/>
        <v>-6.8279680603619681</v>
      </c>
      <c r="AQ371" s="72">
        <f ca="1">'MGRS to Dist'!BP371</f>
        <v>1710.014963868304</v>
      </c>
      <c r="AR371" s="72">
        <f ca="1">'MGRS to Dist'!BT371</f>
        <v>117.5494285817939</v>
      </c>
      <c r="AS371" s="72">
        <f ca="1">'MGRS to Dist'!BU371</f>
        <v>-62.441388823787577</v>
      </c>
      <c r="AT371" s="72">
        <f ca="1">'MGRS to Dist'!BV371</f>
        <v>117.55861117621242</v>
      </c>
    </row>
    <row r="372" spans="2:46" ht="16.5" customHeight="1">
      <c r="B372" s="38" t="s">
        <v>628</v>
      </c>
      <c r="C372" s="72" t="str">
        <f t="shared" si="191"/>
        <v>29SPT9955465829</v>
      </c>
      <c r="D372" s="72">
        <f t="array" aca="1" ref="D372" ca="1">MATCH(TRUE,ISERROR(VALUE(MID(C372,ROW(INDIRECT("1:"&amp;LEN(C372))),1))),0)</f>
        <v>3</v>
      </c>
      <c r="E372" s="72">
        <f t="shared" ca="1" si="192"/>
        <v>29</v>
      </c>
      <c r="F372" s="72" t="str">
        <f t="shared" ca="1" si="193"/>
        <v>S</v>
      </c>
      <c r="G372" s="72" t="str">
        <f t="shared" ca="1" si="194"/>
        <v>P</v>
      </c>
      <c r="H372" s="72" t="str">
        <f t="shared" ca="1" si="195"/>
        <v>T</v>
      </c>
      <c r="I372" s="72">
        <f t="shared" ca="1" si="196"/>
        <v>10</v>
      </c>
      <c r="J372" s="72">
        <f t="shared" ca="1" si="197"/>
        <v>99554</v>
      </c>
      <c r="K372" s="72">
        <f t="shared" ca="1" si="198"/>
        <v>65829</v>
      </c>
      <c r="L372" s="72">
        <f t="shared" ca="1" si="199"/>
        <v>170.80604746885038</v>
      </c>
      <c r="M372" s="72">
        <f ca="1">VLOOKUP(G372,Coef!$C$2:$F$25,4)</f>
        <v>6</v>
      </c>
      <c r="N372" s="31">
        <f ca="1">VLOOKUP(F372,Coef!$C$4:$D$23,2)</f>
        <v>15</v>
      </c>
      <c r="O372" s="31">
        <f ca="1">MOD(VLOOKUP(H372,Coef!$C$2:$G$21,5)+MOD(E372+1,2)*15,20)</f>
        <v>18</v>
      </c>
      <c r="P372" s="31">
        <f ca="1">VLOOKUP(N372,Coef!$A$27:$B$46,2)</f>
        <v>3.56</v>
      </c>
      <c r="Q372" s="31">
        <f ca="1">VLOOKUP(N372,Coef!$A$27:$C$46,3)+O372/10-0.1</f>
        <v>3.6999999999999997</v>
      </c>
      <c r="R372" s="31">
        <f ca="1">IF(Q372+0.1&lt;P372,Q372+2,Q372)</f>
        <v>3.6999999999999997</v>
      </c>
      <c r="S372" s="72">
        <f t="shared" ca="1" si="200"/>
        <v>699554</v>
      </c>
      <c r="T372" s="72">
        <f t="shared" ca="1" si="201"/>
        <v>3765828.9999999995</v>
      </c>
      <c r="U372" s="72">
        <f t="shared" ca="1" si="173"/>
        <v>3765828.9999999995</v>
      </c>
      <c r="V372" s="72">
        <f t="shared" ca="1" si="174"/>
        <v>0.5917717447215356</v>
      </c>
      <c r="W372" s="72">
        <f ca="1">(Coef!$J$9/(1+Coef!$J$8*(COS(V372))^2)^0.5)*Coef!$J$6</f>
        <v>6382236.746604762</v>
      </c>
      <c r="X372" s="72">
        <f t="shared" ca="1" si="175"/>
        <v>-9</v>
      </c>
      <c r="Y372" s="72">
        <f t="shared" ca="1" si="176"/>
        <v>3.1267094581873545E-2</v>
      </c>
      <c r="Z372" s="72">
        <f t="shared" ca="1" si="177"/>
        <v>0.92595000785978832</v>
      </c>
      <c r="AA372" s="72">
        <f t="shared" ca="1" si="178"/>
        <v>0.63781571230018785</v>
      </c>
      <c r="AB372" s="72">
        <f t="shared" ca="1" si="179"/>
        <v>1.0547467486514297</v>
      </c>
      <c r="AC372" s="72">
        <f t="shared" ca="1" si="180"/>
        <v>0.95051398956361932</v>
      </c>
      <c r="AD372" s="72">
        <f t="shared" ca="1" si="181"/>
        <v>1.7306373715593086</v>
      </c>
      <c r="AE372" s="72">
        <f ca="1">Coef!$J$6*Coef!$J$9*(V372-(Coef!$J$10*AB372)+(Coef!$J$11*AC372)-(Coef!$J$12*AD372))</f>
        <v>3751736.1062565125</v>
      </c>
      <c r="AF372" s="72">
        <f t="shared" ca="1" si="182"/>
        <v>2.2081433677596254E-3</v>
      </c>
      <c r="AG372" s="72">
        <f ca="1">((Coef!$J$8*Y372^2)/2)*(COS(V372))^2</f>
        <v>2.2692388007250631E-6</v>
      </c>
      <c r="AH372" s="72">
        <f t="shared" ca="1" si="183"/>
        <v>3.126707093103881E-2</v>
      </c>
      <c r="AI372" s="72">
        <f t="shared" ca="1" si="184"/>
        <v>0.59397988307849059</v>
      </c>
      <c r="AJ372" s="72">
        <f t="shared" ca="1" si="185"/>
        <v>3.1272165783066963E-2</v>
      </c>
      <c r="AK372" s="72">
        <f t="shared" ca="1" si="186"/>
        <v>3.771761330105091E-2</v>
      </c>
      <c r="AL372" s="72">
        <f t="shared" ca="1" si="187"/>
        <v>0.59364994038513241</v>
      </c>
      <c r="AM372" s="72">
        <f ca="1">V372+(1+Coef!$J$8*(COS(V372))^2-(3/2)*Coef!$J$8*SIN(V372)*COS(V372)*(AL372-V372))*(AL372-V372)</f>
        <v>0.59365864306138105</v>
      </c>
      <c r="AN372" s="34" t="str">
        <f t="shared" ca="1" si="188"/>
        <v>29 699554 3765829 N</v>
      </c>
      <c r="AO372" s="33">
        <f t="shared" ca="1" si="189"/>
        <v>34.014134718880527</v>
      </c>
      <c r="AP372" s="33">
        <f t="shared" ca="1" si="190"/>
        <v>-6.8389399445432861</v>
      </c>
      <c r="AQ372" s="72">
        <f ca="1">'MGRS to Dist'!BP372</f>
        <v>3079.423006896212</v>
      </c>
      <c r="AR372" s="72">
        <f ca="1">'MGRS to Dist'!BT372</f>
        <v>340.86741602844342</v>
      </c>
      <c r="AS372" s="72">
        <f ca="1">'MGRS to Dist'!BU372</f>
        <v>160.86128046541279</v>
      </c>
      <c r="AT372" s="72">
        <f ca="1">'MGRS to Dist'!BV372</f>
        <v>340.86128046541285</v>
      </c>
    </row>
    <row r="373" spans="2:46" ht="16.5" customHeight="1">
      <c r="B373" s="38" t="s">
        <v>629</v>
      </c>
      <c r="C373" s="72" t="str">
        <f t="shared" si="191"/>
        <v>29SQT0006266524</v>
      </c>
      <c r="D373" s="72">
        <f t="array" aca="1" ref="D373" ca="1">MATCH(TRUE,ISERROR(VALUE(MID(C373,ROW(INDIRECT("1:"&amp;LEN(C373))),1))),0)</f>
        <v>3</v>
      </c>
      <c r="E373" s="72">
        <f t="shared" ca="1" si="192"/>
        <v>29</v>
      </c>
      <c r="F373" s="72" t="str">
        <f t="shared" ca="1" si="193"/>
        <v>S</v>
      </c>
      <c r="G373" s="72" t="str">
        <f t="shared" ca="1" si="194"/>
        <v>Q</v>
      </c>
      <c r="H373" s="72" t="str">
        <f t="shared" ca="1" si="195"/>
        <v>T</v>
      </c>
      <c r="I373" s="72">
        <f t="shared" ca="1" si="196"/>
        <v>10</v>
      </c>
      <c r="J373" s="72">
        <f t="shared" ca="1" si="197"/>
        <v>62</v>
      </c>
      <c r="K373" s="72">
        <f t="shared" ca="1" si="198"/>
        <v>66524</v>
      </c>
      <c r="L373" s="72">
        <f t="shared" ca="1" si="199"/>
        <v>170.80604746885038</v>
      </c>
      <c r="M373" s="72">
        <f ca="1">VLOOKUP(G373,Coef!$C$2:$F$25,4)</f>
        <v>7</v>
      </c>
      <c r="N373" s="31">
        <f ca="1">VLOOKUP(F373,Coef!$C$4:$D$23,2)</f>
        <v>15</v>
      </c>
      <c r="O373" s="31">
        <f ca="1">MOD(VLOOKUP(H373,Coef!$C$2:$G$21,5)+MOD(E373+1,2)*15,20)</f>
        <v>18</v>
      </c>
      <c r="P373" s="31">
        <f ca="1">VLOOKUP(N373,Coef!$A$27:$B$46,2)</f>
        <v>3.56</v>
      </c>
      <c r="Q373" s="31">
        <f ca="1">VLOOKUP(N373,Coef!$A$27:$C$46,3)+O373/10-0.1</f>
        <v>3.6999999999999997</v>
      </c>
      <c r="R373" s="31">
        <f ca="1">IF(Q373+0.1&lt;P373,Q373+2,Q373)</f>
        <v>3.6999999999999997</v>
      </c>
      <c r="S373" s="72">
        <f t="shared" ca="1" si="200"/>
        <v>700062</v>
      </c>
      <c r="T373" s="72">
        <f t="shared" ca="1" si="201"/>
        <v>3766523.9999999995</v>
      </c>
      <c r="U373" s="72">
        <f t="shared" ca="1" si="173"/>
        <v>3766523.9999999995</v>
      </c>
      <c r="V373" s="72">
        <f t="shared" ca="1" si="174"/>
        <v>0.59188095875185442</v>
      </c>
      <c r="W373" s="72">
        <f ca="1">(Coef!$J$9/(1+Coef!$J$8*(COS(V373))^2)^0.5)*Coef!$J$6</f>
        <v>6382238.9115377041</v>
      </c>
      <c r="X373" s="72">
        <f t="shared" ca="1" si="175"/>
        <v>-9</v>
      </c>
      <c r="Y373" s="72">
        <f t="shared" ca="1" si="176"/>
        <v>3.1346679867833099E-2</v>
      </c>
      <c r="Z373" s="72">
        <f t="shared" ca="1" si="177"/>
        <v>0.92603247427721069</v>
      </c>
      <c r="AA373" s="72">
        <f t="shared" ca="1" si="178"/>
        <v>0.63777886626110458</v>
      </c>
      <c r="AB373" s="72">
        <f t="shared" ca="1" si="179"/>
        <v>1.0548971958904598</v>
      </c>
      <c r="AC373" s="72">
        <f t="shared" ca="1" si="180"/>
        <v>0.95061761348312102</v>
      </c>
      <c r="AD373" s="72">
        <f t="shared" ca="1" si="181"/>
        <v>1.7307801181697675</v>
      </c>
      <c r="AE373" s="72">
        <f ca="1">Coef!$J$6*Coef!$J$9*(V373-(Coef!$J$10*AB373)+(Coef!$J$11*AC373)-(Coef!$J$12*AD373))</f>
        <v>3752429.9155227765</v>
      </c>
      <c r="AF373" s="72">
        <f t="shared" ca="1" si="182"/>
        <v>2.2083291886400465E-3</v>
      </c>
      <c r="AG373" s="72">
        <f ca="1">((Coef!$J$8*Y373^2)/2)*(COS(V373))^2</f>
        <v>2.2804705944996527E-6</v>
      </c>
      <c r="AH373" s="72">
        <f t="shared" ca="1" si="183"/>
        <v>3.1346656039439209E-2</v>
      </c>
      <c r="AI373" s="72">
        <f t="shared" ca="1" si="184"/>
        <v>0.59408928290446472</v>
      </c>
      <c r="AJ373" s="72">
        <f t="shared" ca="1" si="185"/>
        <v>3.1351789896140347E-2</v>
      </c>
      <c r="AK373" s="72">
        <f t="shared" ca="1" si="186"/>
        <v>3.7816348682010545E-2</v>
      </c>
      <c r="AL373" s="72">
        <f t="shared" ca="1" si="187"/>
        <v>0.59375758111190358</v>
      </c>
      <c r="AM373" s="72">
        <f ca="1">V373+(1+Coef!$J$8*(COS(V373))^2-(3/2)*Coef!$J$8*SIN(V373)*COS(V373)*(AL373-V373))*(AL373-V373)</f>
        <v>0.59376627523149716</v>
      </c>
      <c r="AN373" s="34" t="str">
        <f t="shared" ca="1" si="188"/>
        <v>29 700062 3766524 N</v>
      </c>
      <c r="AO373" s="33">
        <f t="shared" ca="1" si="189"/>
        <v>34.020301587968014</v>
      </c>
      <c r="AP373" s="33">
        <f t="shared" ca="1" si="190"/>
        <v>-6.833282823925682</v>
      </c>
      <c r="AQ373" s="72">
        <f ca="1">'MGRS to Dist'!BP373</f>
        <v>860.78593996440111</v>
      </c>
      <c r="AR373" s="72">
        <f ca="1">'MGRS to Dist'!BT373</f>
        <v>37.246171464735198</v>
      </c>
      <c r="AS373" s="72">
        <f ca="1">'MGRS to Dist'!BU373</f>
        <v>-142.75066370428897</v>
      </c>
      <c r="AT373" s="72">
        <f ca="1">'MGRS to Dist'!BV373</f>
        <v>37.249336295711032</v>
      </c>
    </row>
    <row r="374" spans="2:46" ht="16.5" customHeight="1">
      <c r="B374" s="38" t="s">
        <v>630</v>
      </c>
      <c r="C374" s="72" t="str">
        <f t="shared" si="191"/>
        <v>29SPT9890363605</v>
      </c>
      <c r="D374" s="72">
        <f t="array" aca="1" ref="D374" ca="1">MATCH(TRUE,ISERROR(VALUE(MID(C374,ROW(INDIRECT("1:"&amp;LEN(C374))),1))),0)</f>
        <v>3</v>
      </c>
      <c r="E374" s="72">
        <f t="shared" ca="1" si="192"/>
        <v>29</v>
      </c>
      <c r="F374" s="72" t="str">
        <f t="shared" ca="1" si="193"/>
        <v>S</v>
      </c>
      <c r="G374" s="72" t="str">
        <f t="shared" ca="1" si="194"/>
        <v>P</v>
      </c>
      <c r="H374" s="72" t="str">
        <f t="shared" ca="1" si="195"/>
        <v>T</v>
      </c>
      <c r="I374" s="72">
        <f t="shared" ca="1" si="196"/>
        <v>10</v>
      </c>
      <c r="J374" s="72">
        <f t="shared" ca="1" si="197"/>
        <v>98903</v>
      </c>
      <c r="K374" s="72">
        <f t="shared" ca="1" si="198"/>
        <v>63605</v>
      </c>
      <c r="L374" s="72">
        <f t="shared" ca="1" si="199"/>
        <v>170.80604746885038</v>
      </c>
      <c r="M374" s="72">
        <f ca="1">VLOOKUP(G374,Coef!$C$2:$F$25,4)</f>
        <v>6</v>
      </c>
      <c r="N374" s="31">
        <f ca="1">VLOOKUP(F374,Coef!$C$4:$D$23,2)</f>
        <v>15</v>
      </c>
      <c r="O374" s="31">
        <f ca="1">MOD(VLOOKUP(H374,Coef!$C$2:$G$21,5)+MOD(E374+1,2)*15,20)</f>
        <v>18</v>
      </c>
      <c r="P374" s="31">
        <f ca="1">VLOOKUP(N374,Coef!$A$27:$B$46,2)</f>
        <v>3.56</v>
      </c>
      <c r="Q374" s="31">
        <f ca="1">VLOOKUP(N374,Coef!$A$27:$C$46,3)+O374/10-0.1</f>
        <v>3.6999999999999997</v>
      </c>
      <c r="R374" s="31">
        <f ca="1">IF(Q374+0.1&lt;P374,Q374+2,Q374)</f>
        <v>3.6999999999999997</v>
      </c>
      <c r="S374" s="72">
        <f t="shared" ca="1" si="200"/>
        <v>698903</v>
      </c>
      <c r="T374" s="72">
        <f t="shared" ca="1" si="201"/>
        <v>3763604.9999999995</v>
      </c>
      <c r="U374" s="72">
        <f t="shared" ca="1" si="173"/>
        <v>3763604.9999999995</v>
      </c>
      <c r="V374" s="72">
        <f t="shared" ca="1" si="174"/>
        <v>0.59142225982451535</v>
      </c>
      <c r="W374" s="72">
        <f ca="1">(Coef!$J$9/(1+Coef!$J$8*(COS(V374))^2)^0.5)*Coef!$J$6</f>
        <v>6382229.8201306416</v>
      </c>
      <c r="X374" s="72">
        <f t="shared" ca="1" si="175"/>
        <v>-9</v>
      </c>
      <c r="Y374" s="72">
        <f t="shared" ca="1" si="176"/>
        <v>3.1165126547562736E-2</v>
      </c>
      <c r="Z374" s="72">
        <f t="shared" ca="1" si="177"/>
        <v>0.92568581846840958</v>
      </c>
      <c r="AA374" s="72">
        <f t="shared" ca="1" si="178"/>
        <v>0.63793324689665398</v>
      </c>
      <c r="AB374" s="72">
        <f t="shared" ca="1" si="179"/>
        <v>1.0542651690587201</v>
      </c>
      <c r="AC374" s="72">
        <f t="shared" ca="1" si="180"/>
        <v>0.95018218851820369</v>
      </c>
      <c r="AD374" s="72">
        <f t="shared" ca="1" si="181"/>
        <v>1.730180159761181</v>
      </c>
      <c r="AE374" s="72">
        <f ca="1">Coef!$J$6*Coef!$J$9*(V374-(Coef!$J$10*AB374)+(Coef!$J$11*AC374)-(Coef!$J$12*AD374))</f>
        <v>3749515.9213485611</v>
      </c>
      <c r="AF374" s="72">
        <f t="shared" ca="1" si="182"/>
        <v>2.2075479963129985E-3</v>
      </c>
      <c r="AG374" s="72">
        <f ca="1">((Coef!$J$8*Y374^2)/2)*(COS(V374))^2</f>
        <v>2.2555210666198988E-6</v>
      </c>
      <c r="AH374" s="72">
        <f t="shared" ca="1" si="183"/>
        <v>3.1165103116362912E-2</v>
      </c>
      <c r="AI374" s="72">
        <f t="shared" ca="1" si="184"/>
        <v>0.59362980284165734</v>
      </c>
      <c r="AJ374" s="72">
        <f t="shared" ca="1" si="185"/>
        <v>3.11701482833453E-2</v>
      </c>
      <c r="AK374" s="72">
        <f t="shared" ca="1" si="186"/>
        <v>3.758580983669163E-2</v>
      </c>
      <c r="AL374" s="72">
        <f t="shared" ca="1" si="187"/>
        <v>0.59330225485043009</v>
      </c>
      <c r="AM374" s="72">
        <f ca="1">V374+(1+Coef!$J$8*(COS(V374))^2-(3/2)*Coef!$J$8*SIN(V374)*COS(V374)*(AL374-V374))*(AL374-V374)</f>
        <v>0.59331096995253418</v>
      </c>
      <c r="AN374" s="34" t="str">
        <f t="shared" ca="1" si="188"/>
        <v>29 698903 3763605 N</v>
      </c>
      <c r="AO374" s="33">
        <f t="shared" ca="1" si="189"/>
        <v>33.994214517093411</v>
      </c>
      <c r="AP374" s="33">
        <f t="shared" ca="1" si="190"/>
        <v>-6.846491726776275</v>
      </c>
      <c r="AQ374" s="72">
        <f ca="1">'MGRS to Dist'!BP374</f>
        <v>3140.3910359487381</v>
      </c>
      <c r="AR374" s="72">
        <f ca="1">'MGRS to Dist'!BT374</f>
        <v>202.77334939557554</v>
      </c>
      <c r="AS374" s="72">
        <f ca="1">'MGRS to Dist'!BU374</f>
        <v>22.76596168348496</v>
      </c>
      <c r="AT374" s="72">
        <f ca="1">'MGRS to Dist'!BV374</f>
        <v>202.76596168348499</v>
      </c>
    </row>
    <row r="375" spans="2:46" ht="16.5" customHeight="1">
      <c r="B375" s="38" t="s">
        <v>631</v>
      </c>
      <c r="C375" s="72" t="str">
        <f t="shared" si="191"/>
        <v>29SQT0115566041</v>
      </c>
      <c r="D375" s="72">
        <f t="array" aca="1" ref="D375" ca="1">MATCH(TRUE,ISERROR(VALUE(MID(C375,ROW(INDIRECT("1:"&amp;LEN(C375))),1))),0)</f>
        <v>3</v>
      </c>
      <c r="E375" s="72">
        <f t="shared" ca="1" si="192"/>
        <v>29</v>
      </c>
      <c r="F375" s="72" t="str">
        <f t="shared" ca="1" si="193"/>
        <v>S</v>
      </c>
      <c r="G375" s="72" t="str">
        <f t="shared" ca="1" si="194"/>
        <v>Q</v>
      </c>
      <c r="H375" s="72" t="str">
        <f t="shared" ca="1" si="195"/>
        <v>T</v>
      </c>
      <c r="I375" s="72">
        <f t="shared" ca="1" si="196"/>
        <v>10</v>
      </c>
      <c r="J375" s="72">
        <f t="shared" ca="1" si="197"/>
        <v>1155</v>
      </c>
      <c r="K375" s="72">
        <f t="shared" ca="1" si="198"/>
        <v>66041</v>
      </c>
      <c r="L375" s="72">
        <f t="shared" ca="1" si="199"/>
        <v>170.80604746885038</v>
      </c>
      <c r="M375" s="72">
        <f ca="1">VLOOKUP(G375,Coef!$C$2:$F$25,4)</f>
        <v>7</v>
      </c>
      <c r="N375" s="31">
        <f ca="1">VLOOKUP(F375,Coef!$C$4:$D$23,2)</f>
        <v>15</v>
      </c>
      <c r="O375" s="31">
        <f ca="1">MOD(VLOOKUP(H375,Coef!$C$2:$G$21,5)+MOD(E375+1,2)*15,20)</f>
        <v>18</v>
      </c>
      <c r="P375" s="31">
        <f ca="1">VLOOKUP(N375,Coef!$A$27:$B$46,2)</f>
        <v>3.56</v>
      </c>
      <c r="Q375" s="31">
        <f ca="1">VLOOKUP(N375,Coef!$A$27:$C$46,3)+O375/10-0.1</f>
        <v>3.6999999999999997</v>
      </c>
      <c r="R375" s="31">
        <f ca="1">IF(Q375+0.1&lt;P375,Q375+2,Q375)</f>
        <v>3.6999999999999997</v>
      </c>
      <c r="S375" s="72">
        <f t="shared" ca="1" si="200"/>
        <v>701155</v>
      </c>
      <c r="T375" s="72">
        <f t="shared" ca="1" si="201"/>
        <v>3766040.9999999995</v>
      </c>
      <c r="U375" s="72">
        <f t="shared" ca="1" si="173"/>
        <v>3766040.9999999995</v>
      </c>
      <c r="V375" s="72">
        <f t="shared" ca="1" si="174"/>
        <v>0.5918050589293451</v>
      </c>
      <c r="W375" s="72">
        <f ca="1">(Coef!$J$9/(1+Coef!$J$8*(COS(V375))^2)^0.5)*Coef!$J$6</f>
        <v>6382237.406966514</v>
      </c>
      <c r="X375" s="72">
        <f t="shared" ca="1" si="175"/>
        <v>-9</v>
      </c>
      <c r="Y375" s="72">
        <f t="shared" ca="1" si="176"/>
        <v>3.1517943813940519E-2</v>
      </c>
      <c r="Z375" s="72">
        <f t="shared" ca="1" si="177"/>
        <v>0.92597516776630928</v>
      </c>
      <c r="AA375" s="72">
        <f t="shared" ca="1" si="178"/>
        <v>0.63780447881031521</v>
      </c>
      <c r="AB375" s="72">
        <f t="shared" ca="1" si="179"/>
        <v>1.0547926428124996</v>
      </c>
      <c r="AC375" s="72">
        <f t="shared" ca="1" si="180"/>
        <v>0.95054560181195358</v>
      </c>
      <c r="AD375" s="72">
        <f t="shared" ca="1" si="181"/>
        <v>1.7306809210750476</v>
      </c>
      <c r="AE375" s="72">
        <f ca="1">Coef!$J$6*Coef!$J$9*(V375-(Coef!$J$10*AB375)+(Coef!$J$11*AC375)-(Coef!$J$12*AD375))</f>
        <v>3751947.7429650538</v>
      </c>
      <c r="AF375" s="72">
        <f t="shared" ca="1" si="182"/>
        <v>2.2082000615587117E-3</v>
      </c>
      <c r="AG375" s="72">
        <f ca="1">((Coef!$J$8*Y375^2)/2)*(COS(V375))^2</f>
        <v>2.3056928375221725E-6</v>
      </c>
      <c r="AH375" s="72">
        <f t="shared" ca="1" si="183"/>
        <v>3.1517919590374747E-2</v>
      </c>
      <c r="AI375" s="72">
        <f t="shared" ca="1" si="184"/>
        <v>0.59401325389947279</v>
      </c>
      <c r="AJ375" s="72">
        <f t="shared" ca="1" si="185"/>
        <v>3.1523138057479083E-2</v>
      </c>
      <c r="AK375" s="72">
        <f t="shared" ca="1" si="186"/>
        <v>3.8020878590976151E-2</v>
      </c>
      <c r="AL375" s="72">
        <f t="shared" ca="1" si="187"/>
        <v>0.593677974541302</v>
      </c>
      <c r="AM375" s="72">
        <f ca="1">V375+(1+Coef!$J$8*(COS(V375))^2-(3/2)*Coef!$J$8*SIN(V375)*COS(V375)*(AL375-V375))*(AL375-V375)</f>
        <v>0.59368665240873475</v>
      </c>
      <c r="AN375" s="34" t="str">
        <f t="shared" ca="1" si="188"/>
        <v>29 701155 3766041 N</v>
      </c>
      <c r="AO375" s="33">
        <f t="shared" ca="1" si="189"/>
        <v>34.015739536270807</v>
      </c>
      <c r="AP375" s="33">
        <f t="shared" ca="1" si="190"/>
        <v>-6.8215641233577582</v>
      </c>
      <c r="AQ375" s="72">
        <f ca="1">'MGRS to Dist'!BP375</f>
        <v>3317.1595955279395</v>
      </c>
      <c r="AR375" s="72">
        <f ca="1">'MGRS to Dist'!BT375</f>
        <v>43.824847186527961</v>
      </c>
      <c r="AS375" s="72">
        <f ca="1">'MGRS to Dist'!BU375</f>
        <v>-136.16121167903836</v>
      </c>
      <c r="AT375" s="72">
        <f ca="1">'MGRS to Dist'!BV375</f>
        <v>43.838788320961612</v>
      </c>
    </row>
    <row r="376" spans="2:46" ht="16.5" customHeight="1">
      <c r="B376" s="38" t="s">
        <v>632</v>
      </c>
      <c r="C376" s="72" t="str">
        <f t="shared" si="191"/>
        <v>29SPT9916565558</v>
      </c>
      <c r="D376" s="72">
        <f t="array" aca="1" ref="D376" ca="1">MATCH(TRUE,ISERROR(VALUE(MID(C376,ROW(INDIRECT("1:"&amp;LEN(C376))),1))),0)</f>
        <v>3</v>
      </c>
      <c r="E376" s="72">
        <f t="shared" ca="1" si="192"/>
        <v>29</v>
      </c>
      <c r="F376" s="72" t="str">
        <f t="shared" ca="1" si="193"/>
        <v>S</v>
      </c>
      <c r="G376" s="72" t="str">
        <f t="shared" ca="1" si="194"/>
        <v>P</v>
      </c>
      <c r="H376" s="72" t="str">
        <f t="shared" ca="1" si="195"/>
        <v>T</v>
      </c>
      <c r="I376" s="72">
        <f t="shared" ca="1" si="196"/>
        <v>10</v>
      </c>
      <c r="J376" s="72">
        <f t="shared" ca="1" si="197"/>
        <v>99165</v>
      </c>
      <c r="K376" s="72">
        <f t="shared" ca="1" si="198"/>
        <v>65558</v>
      </c>
      <c r="L376" s="72">
        <f t="shared" ca="1" si="199"/>
        <v>170.80604746885038</v>
      </c>
      <c r="M376" s="72">
        <f ca="1">VLOOKUP(G376,Coef!$C$2:$F$25,4)</f>
        <v>6</v>
      </c>
      <c r="N376" s="31">
        <f ca="1">VLOOKUP(F376,Coef!$C$4:$D$23,2)</f>
        <v>15</v>
      </c>
      <c r="O376" s="31">
        <f ca="1">MOD(VLOOKUP(H376,Coef!$C$2:$G$21,5)+MOD(E376+1,2)*15,20)</f>
        <v>18</v>
      </c>
      <c r="P376" s="31">
        <f ca="1">VLOOKUP(N376,Coef!$A$27:$B$46,2)</f>
        <v>3.56</v>
      </c>
      <c r="Q376" s="31">
        <f ca="1">VLOOKUP(N376,Coef!$A$27:$C$46,3)+O376/10-0.1</f>
        <v>3.6999999999999997</v>
      </c>
      <c r="R376" s="31">
        <f ca="1">IF(Q376+0.1&lt;P376,Q376+2,Q376)</f>
        <v>3.6999999999999997</v>
      </c>
      <c r="S376" s="72">
        <f t="shared" ca="1" si="200"/>
        <v>699165</v>
      </c>
      <c r="T376" s="72">
        <f t="shared" ca="1" si="201"/>
        <v>3765557.9999999995</v>
      </c>
      <c r="U376" s="72">
        <f t="shared" ca="1" si="173"/>
        <v>3765557.9999999995</v>
      </c>
      <c r="V376" s="72">
        <f t="shared" ca="1" si="174"/>
        <v>0.59172915910683577</v>
      </c>
      <c r="W376" s="72">
        <f ca="1">(Coef!$J$9/(1+Coef!$J$8*(COS(V376))^2)^0.5)*Coef!$J$6</f>
        <v>6382235.9024895178</v>
      </c>
      <c r="X376" s="72">
        <f t="shared" ca="1" si="175"/>
        <v>-9</v>
      </c>
      <c r="Y376" s="72">
        <f t="shared" ca="1" si="176"/>
        <v>3.1206148290806947E-2</v>
      </c>
      <c r="Z376" s="72">
        <f t="shared" ca="1" si="177"/>
        <v>0.92591783991803966</v>
      </c>
      <c r="AA376" s="72">
        <f t="shared" ca="1" si="178"/>
        <v>0.63783006457752689</v>
      </c>
      <c r="AB376" s="72">
        <f t="shared" ca="1" si="179"/>
        <v>1.0546880790658557</v>
      </c>
      <c r="AC376" s="72">
        <f t="shared" ca="1" si="180"/>
        <v>0.95047357544377353</v>
      </c>
      <c r="AD376" s="72">
        <f t="shared" ca="1" si="181"/>
        <v>1.7305816936107645</v>
      </c>
      <c r="AE376" s="72">
        <f ca="1">Coef!$J$6*Coef!$J$9*(V376-(Coef!$J$10*AB376)+(Coef!$J$11*AC376)-(Coef!$J$12*AD376))</f>
        <v>3751465.5707483273</v>
      </c>
      <c r="AF376" s="72">
        <f t="shared" ca="1" si="182"/>
        <v>2.2080708809549335E-3</v>
      </c>
      <c r="AG376" s="72">
        <f ca="1">((Coef!$J$8*Y376^2)/2)*(COS(V376))^2</f>
        <v>2.2605303497155274E-6</v>
      </c>
      <c r="AH376" s="72">
        <f t="shared" ca="1" si="183"/>
        <v>3.1206124776658514E-2</v>
      </c>
      <c r="AI376" s="72">
        <f t="shared" ca="1" si="184"/>
        <v>0.59393722499637946</v>
      </c>
      <c r="AJ376" s="72">
        <f t="shared" ca="1" si="185"/>
        <v>3.1211189892914937E-2</v>
      </c>
      <c r="AK376" s="72">
        <f t="shared" ca="1" si="186"/>
        <v>3.7643055928859727E-2</v>
      </c>
      <c r="AL376" s="72">
        <f t="shared" ca="1" si="187"/>
        <v>0.59360859686291145</v>
      </c>
      <c r="AM376" s="72">
        <f ca="1">V376+(1+Coef!$J$8*(COS(V376))^2-(3/2)*Coef!$J$8*SIN(V376)*COS(V376)*(AL376-V376))*(AL376-V376)</f>
        <v>0.59361730578353866</v>
      </c>
      <c r="AN376" s="34" t="str">
        <f t="shared" ca="1" si="188"/>
        <v>29 699165 3765558 N</v>
      </c>
      <c r="AO376" s="33">
        <f t="shared" ca="1" si="189"/>
        <v>34.011766267323601</v>
      </c>
      <c r="AP376" s="33">
        <f t="shared" ca="1" si="190"/>
        <v>-6.8432117673014261</v>
      </c>
      <c r="AQ376" s="72">
        <f ca="1">'MGRS to Dist'!BP376</f>
        <v>2047.5843084081671</v>
      </c>
      <c r="AR376" s="72">
        <f ca="1">'MGRS to Dist'!BT376</f>
        <v>257.52059332423602</v>
      </c>
      <c r="AS376" s="72">
        <f ca="1">'MGRS to Dist'!BU376</f>
        <v>77.508483807800701</v>
      </c>
      <c r="AT376" s="72">
        <f ca="1">'MGRS to Dist'!BV376</f>
        <v>257.50848380780076</v>
      </c>
    </row>
    <row r="377" spans="2:46" ht="16.5" customHeight="1">
      <c r="B377" s="38" t="s">
        <v>633</v>
      </c>
      <c r="C377" s="72" t="str">
        <f t="shared" si="191"/>
        <v>29SPT9892663189</v>
      </c>
      <c r="D377" s="72">
        <f t="array" aca="1" ref="D377" ca="1">MATCH(TRUE,ISERROR(VALUE(MID(C377,ROW(INDIRECT("1:"&amp;LEN(C377))),1))),0)</f>
        <v>3</v>
      </c>
      <c r="E377" s="72">
        <f t="shared" ca="1" si="192"/>
        <v>29</v>
      </c>
      <c r="F377" s="72" t="str">
        <f t="shared" ca="1" si="193"/>
        <v>S</v>
      </c>
      <c r="G377" s="72" t="str">
        <f t="shared" ca="1" si="194"/>
        <v>P</v>
      </c>
      <c r="H377" s="72" t="str">
        <f t="shared" ca="1" si="195"/>
        <v>T</v>
      </c>
      <c r="I377" s="72">
        <f t="shared" ca="1" si="196"/>
        <v>10</v>
      </c>
      <c r="J377" s="72">
        <f t="shared" ca="1" si="197"/>
        <v>98926</v>
      </c>
      <c r="K377" s="72">
        <f t="shared" ca="1" si="198"/>
        <v>63189</v>
      </c>
      <c r="L377" s="72">
        <f t="shared" ca="1" si="199"/>
        <v>170.80604746885038</v>
      </c>
      <c r="M377" s="72">
        <f ca="1">VLOOKUP(G377,Coef!$C$2:$F$25,4)</f>
        <v>6</v>
      </c>
      <c r="N377" s="31">
        <f ca="1">VLOOKUP(F377,Coef!$C$4:$D$23,2)</f>
        <v>15</v>
      </c>
      <c r="O377" s="31">
        <f ca="1">MOD(VLOOKUP(H377,Coef!$C$2:$G$21,5)+MOD(E377+1,2)*15,20)</f>
        <v>18</v>
      </c>
      <c r="P377" s="31">
        <f ca="1">VLOOKUP(N377,Coef!$A$27:$B$46,2)</f>
        <v>3.56</v>
      </c>
      <c r="Q377" s="31">
        <f ca="1">VLOOKUP(N377,Coef!$A$27:$C$46,3)+O377/10-0.1</f>
        <v>3.6999999999999997</v>
      </c>
      <c r="R377" s="31">
        <f ca="1">IF(Q377+0.1&lt;P377,Q377+2,Q377)</f>
        <v>3.6999999999999997</v>
      </c>
      <c r="S377" s="72">
        <f t="shared" ca="1" si="200"/>
        <v>698926</v>
      </c>
      <c r="T377" s="72">
        <f t="shared" ca="1" si="201"/>
        <v>3763188.9999999995</v>
      </c>
      <c r="U377" s="72">
        <f t="shared" ca="1" si="173"/>
        <v>3763188.9999999995</v>
      </c>
      <c r="V377" s="72">
        <f t="shared" ca="1" si="174"/>
        <v>0.59135688854881374</v>
      </c>
      <c r="W377" s="72">
        <f ca="1">(Coef!$J$9/(1+Coef!$J$8*(COS(V377))^2)^0.5)*Coef!$J$6</f>
        <v>6382228.5247531869</v>
      </c>
      <c r="X377" s="72">
        <f t="shared" ca="1" si="175"/>
        <v>-9</v>
      </c>
      <c r="Y377" s="72">
        <f t="shared" ca="1" si="176"/>
        <v>3.1168736629920792E-2</v>
      </c>
      <c r="Z377" s="72">
        <f t="shared" ca="1" si="177"/>
        <v>0.92563635153523427</v>
      </c>
      <c r="AA377" s="72">
        <f t="shared" ca="1" si="178"/>
        <v>0.63795516870648239</v>
      </c>
      <c r="AB377" s="72">
        <f t="shared" ca="1" si="179"/>
        <v>1.0541750643164309</v>
      </c>
      <c r="AC377" s="72">
        <f t="shared" ca="1" si="180"/>
        <v>0.95012009041394374</v>
      </c>
      <c r="AD377" s="72">
        <f t="shared" ca="1" si="181"/>
        <v>1.730094566606877</v>
      </c>
      <c r="AE377" s="72">
        <f ca="1">Coef!$J$6*Coef!$J$9*(V377-(Coef!$J$10*AB377)+(Coef!$J$11*AC377)-(Coef!$J$12*AD377))</f>
        <v>3749100.6357653537</v>
      </c>
      <c r="AF377" s="72">
        <f t="shared" ca="1" si="182"/>
        <v>2.207436505917136E-3</v>
      </c>
      <c r="AG377" s="72">
        <f ca="1">((Coef!$J$8*Y377^2)/2)*(COS(V377))^2</f>
        <v>2.2562417391757094E-6</v>
      </c>
      <c r="AH377" s="72">
        <f t="shared" ca="1" si="183"/>
        <v>3.1168713188519277E-2</v>
      </c>
      <c r="AI377" s="72">
        <f t="shared" ca="1" si="184"/>
        <v>0.59356432007422044</v>
      </c>
      <c r="AJ377" s="72">
        <f t="shared" ca="1" si="185"/>
        <v>3.1173760109012627E-2</v>
      </c>
      <c r="AK377" s="72">
        <f t="shared" ca="1" si="186"/>
        <v>3.7588501602464582E-2</v>
      </c>
      <c r="AL377" s="72">
        <f t="shared" ca="1" si="187"/>
        <v>0.59323674249007785</v>
      </c>
      <c r="AM377" s="72">
        <f ca="1">V377+(1+Coef!$J$8*(COS(V377))^2-(3/2)*Coef!$J$8*SIN(V377)*COS(V377)*(AL377-V377))*(AL377-V377)</f>
        <v>0.59324545770691806</v>
      </c>
      <c r="AN377" s="34" t="str">
        <f t="shared" ca="1" si="188"/>
        <v>29 698926 3763189 N</v>
      </c>
      <c r="AO377" s="33">
        <f t="shared" ca="1" si="189"/>
        <v>33.990460941913184</v>
      </c>
      <c r="AP377" s="33">
        <f t="shared" ca="1" si="190"/>
        <v>-6.8463374999580484</v>
      </c>
      <c r="AQ377" s="72">
        <f ca="1">'MGRS to Dist'!BP377</f>
        <v>2380.8149151872499</v>
      </c>
      <c r="AR377" s="72">
        <f ca="1">'MGRS to Dist'!BT377</f>
        <v>186.93556110260727</v>
      </c>
      <c r="AS377" s="72">
        <f ca="1">'MGRS to Dist'!BU377</f>
        <v>6.9338131646928876</v>
      </c>
      <c r="AT377" s="72">
        <f ca="1">'MGRS to Dist'!BV377</f>
        <v>186.93381316469288</v>
      </c>
    </row>
    <row r="378" spans="2:46" ht="16.5" customHeight="1">
      <c r="B378" s="38" t="s">
        <v>634</v>
      </c>
      <c r="C378" s="72" t="str">
        <f t="shared" si="191"/>
        <v>29SQT0086465844</v>
      </c>
      <c r="D378" s="72">
        <f t="array" aca="1" ref="D378" ca="1">MATCH(TRUE,ISERROR(VALUE(MID(C378,ROW(INDIRECT("1:"&amp;LEN(C378))),1))),0)</f>
        <v>3</v>
      </c>
      <c r="E378" s="72">
        <f t="shared" ca="1" si="192"/>
        <v>29</v>
      </c>
      <c r="F378" s="72" t="str">
        <f t="shared" ca="1" si="193"/>
        <v>S</v>
      </c>
      <c r="G378" s="72" t="str">
        <f t="shared" ca="1" si="194"/>
        <v>Q</v>
      </c>
      <c r="H378" s="72" t="str">
        <f t="shared" ca="1" si="195"/>
        <v>T</v>
      </c>
      <c r="I378" s="72">
        <f t="shared" ca="1" si="196"/>
        <v>10</v>
      </c>
      <c r="J378" s="72">
        <f t="shared" ca="1" si="197"/>
        <v>864</v>
      </c>
      <c r="K378" s="72">
        <f t="shared" ca="1" si="198"/>
        <v>65844</v>
      </c>
      <c r="L378" s="72">
        <f t="shared" ca="1" si="199"/>
        <v>170.80604746885038</v>
      </c>
      <c r="M378" s="72">
        <f ca="1">VLOOKUP(G378,Coef!$C$2:$F$25,4)</f>
        <v>7</v>
      </c>
      <c r="N378" s="31">
        <f ca="1">VLOOKUP(F378,Coef!$C$4:$D$23,2)</f>
        <v>15</v>
      </c>
      <c r="O378" s="31">
        <f ca="1">MOD(VLOOKUP(H378,Coef!$C$2:$G$21,5)+MOD(E378+1,2)*15,20)</f>
        <v>18</v>
      </c>
      <c r="P378" s="31">
        <f ca="1">VLOOKUP(N378,Coef!$A$27:$B$46,2)</f>
        <v>3.56</v>
      </c>
      <c r="Q378" s="31">
        <f ca="1">VLOOKUP(N378,Coef!$A$27:$C$46,3)+O378/10-0.1</f>
        <v>3.6999999999999997</v>
      </c>
      <c r="R378" s="31">
        <f ca="1">IF(Q378+0.1&lt;P378,Q378+2,Q378)</f>
        <v>3.6999999999999997</v>
      </c>
      <c r="S378" s="72">
        <f t="shared" ca="1" si="200"/>
        <v>700864</v>
      </c>
      <c r="T378" s="72">
        <f t="shared" ca="1" si="201"/>
        <v>3765843.9999999995</v>
      </c>
      <c r="U378" s="72">
        <f t="shared" ca="1" si="173"/>
        <v>3765843.9999999995</v>
      </c>
      <c r="V378" s="72">
        <f t="shared" ca="1" si="174"/>
        <v>0.59177410185888057</v>
      </c>
      <c r="W378" s="72">
        <f ca="1">(Coef!$J$9/(1+Coef!$J$8*(COS(V378))^2)^0.5)*Coef!$J$6</f>
        <v>6382236.7933278736</v>
      </c>
      <c r="X378" s="72">
        <f t="shared" ca="1" si="175"/>
        <v>-9</v>
      </c>
      <c r="Y378" s="72">
        <f t="shared" ca="1" si="176"/>
        <v>3.1472351544522367E-2</v>
      </c>
      <c r="Z378" s="72">
        <f t="shared" ca="1" si="177"/>
        <v>0.92595178817698798</v>
      </c>
      <c r="AA378" s="72">
        <f t="shared" ca="1" si="178"/>
        <v>0.63781491764741871</v>
      </c>
      <c r="AB378" s="72">
        <f t="shared" ca="1" si="179"/>
        <v>1.0547499959473745</v>
      </c>
      <c r="AC378" s="72">
        <f t="shared" ca="1" si="180"/>
        <v>0.95051622637238553</v>
      </c>
      <c r="AD378" s="72">
        <f t="shared" ca="1" si="181"/>
        <v>1.7306404530853181</v>
      </c>
      <c r="AE378" s="72">
        <f ca="1">Coef!$J$6*Coef!$J$9*(V378-(Coef!$J$10*AB378)+(Coef!$J$11*AC378)-(Coef!$J$12*AD378))</f>
        <v>3751751.0805497677</v>
      </c>
      <c r="AF378" s="72">
        <f t="shared" ca="1" si="182"/>
        <v>2.2081473794524306E-3</v>
      </c>
      <c r="AG378" s="72">
        <f ca="1">((Coef!$J$8*Y378^2)/2)*(COS(V378))^2</f>
        <v>2.2991227414811324E-6</v>
      </c>
      <c r="AH378" s="72">
        <f t="shared" ca="1" si="183"/>
        <v>3.1472327424922647E-2</v>
      </c>
      <c r="AI378" s="72">
        <f t="shared" ca="1" si="184"/>
        <v>0.59398224416153111</v>
      </c>
      <c r="AJ378" s="72">
        <f t="shared" ca="1" si="185"/>
        <v>3.1477523277743558E-2</v>
      </c>
      <c r="AK378" s="72">
        <f t="shared" ca="1" si="186"/>
        <v>3.796511996782715E-2</v>
      </c>
      <c r="AL378" s="72">
        <f t="shared" ca="1" si="187"/>
        <v>0.59364795593330222</v>
      </c>
      <c r="AM378" s="72">
        <f ca="1">V378+(1+Coef!$J$8*(COS(V378))^2-(3/2)*Coef!$J$8*SIN(V378)*COS(V378)*(AL378-V378))*(AL378-V378)</f>
        <v>0.59365663850314809</v>
      </c>
      <c r="AN378" s="34" t="str">
        <f t="shared" ca="1" si="188"/>
        <v>29 700864 3765844 N</v>
      </c>
      <c r="AO378" s="33">
        <f t="shared" ca="1" si="189"/>
        <v>34.014019866153994</v>
      </c>
      <c r="AP378" s="33">
        <f t="shared" ca="1" si="190"/>
        <v>-6.8247588571356559</v>
      </c>
      <c r="AQ378" s="72">
        <f ca="1">'MGRS to Dist'!BP378</f>
        <v>3286.771750131521</v>
      </c>
      <c r="AR378" s="72">
        <f ca="1">'MGRS to Dist'!BT378</f>
        <v>37.204515048619442</v>
      </c>
      <c r="AS378" s="72">
        <f ca="1">'MGRS to Dist'!BU378</f>
        <v>-142.78341762757833</v>
      </c>
      <c r="AT378" s="72">
        <f ca="1">'MGRS to Dist'!BV378</f>
        <v>37.216582372421669</v>
      </c>
    </row>
    <row r="379" spans="2:46" ht="16.5" customHeight="1">
      <c r="B379" s="38" t="s">
        <v>635</v>
      </c>
      <c r="C379" s="72" t="str">
        <f t="shared" si="191"/>
        <v>29SQT0056062585</v>
      </c>
      <c r="D379" s="72">
        <f t="array" aca="1" ref="D379" ca="1">MATCH(TRUE,ISERROR(VALUE(MID(C379,ROW(INDIRECT("1:"&amp;LEN(C379))),1))),0)</f>
        <v>3</v>
      </c>
      <c r="E379" s="72">
        <f t="shared" ca="1" si="192"/>
        <v>29</v>
      </c>
      <c r="F379" s="72" t="str">
        <f t="shared" ca="1" si="193"/>
        <v>S</v>
      </c>
      <c r="G379" s="72" t="str">
        <f t="shared" ca="1" si="194"/>
        <v>Q</v>
      </c>
      <c r="H379" s="72" t="str">
        <f t="shared" ca="1" si="195"/>
        <v>T</v>
      </c>
      <c r="I379" s="72">
        <f t="shared" ca="1" si="196"/>
        <v>10</v>
      </c>
      <c r="J379" s="72">
        <f t="shared" ca="1" si="197"/>
        <v>560</v>
      </c>
      <c r="K379" s="72">
        <f t="shared" ca="1" si="198"/>
        <v>62585</v>
      </c>
      <c r="L379" s="72">
        <f t="shared" ca="1" si="199"/>
        <v>170.80604746885038</v>
      </c>
      <c r="M379" s="72">
        <f ca="1">VLOOKUP(G379,Coef!$C$2:$F$25,4)</f>
        <v>7</v>
      </c>
      <c r="N379" s="31">
        <f ca="1">VLOOKUP(F379,Coef!$C$4:$D$23,2)</f>
        <v>15</v>
      </c>
      <c r="O379" s="31">
        <f ca="1">MOD(VLOOKUP(H379,Coef!$C$2:$G$21,5)+MOD(E379+1,2)*15,20)</f>
        <v>18</v>
      </c>
      <c r="P379" s="31">
        <f ca="1">VLOOKUP(N379,Coef!$A$27:$B$46,2)</f>
        <v>3.56</v>
      </c>
      <c r="Q379" s="31">
        <f ca="1">VLOOKUP(N379,Coef!$A$27:$C$46,3)+O379/10-0.1</f>
        <v>3.6999999999999997</v>
      </c>
      <c r="R379" s="31">
        <f ca="1">IF(Q379+0.1&lt;P379,Q379+2,Q379)</f>
        <v>3.6999999999999997</v>
      </c>
      <c r="S379" s="72">
        <f t="shared" ca="1" si="200"/>
        <v>700560</v>
      </c>
      <c r="T379" s="72">
        <f t="shared" ca="1" si="201"/>
        <v>3762584.9999999995</v>
      </c>
      <c r="U379" s="72">
        <f t="shared" ca="1" si="173"/>
        <v>3762584.9999999995</v>
      </c>
      <c r="V379" s="72">
        <f t="shared" ca="1" si="174"/>
        <v>0.59126197448505469</v>
      </c>
      <c r="W379" s="72">
        <f ca="1">(Coef!$J$9/(1+Coef!$J$8*(COS(V379))^2)^0.5)*Coef!$J$6</f>
        <v>6382226.6440894175</v>
      </c>
      <c r="X379" s="72">
        <f t="shared" ca="1" si="175"/>
        <v>-9</v>
      </c>
      <c r="Y379" s="72">
        <f t="shared" ca="1" si="176"/>
        <v>3.1424769313972686E-2</v>
      </c>
      <c r="Z379" s="72">
        <f t="shared" ca="1" si="177"/>
        <v>0.92556450118961109</v>
      </c>
      <c r="AA379" s="72">
        <f t="shared" ca="1" si="178"/>
        <v>0.63798696208996553</v>
      </c>
      <c r="AB379" s="72">
        <f t="shared" ca="1" si="179"/>
        <v>1.0540442250798603</v>
      </c>
      <c r="AC379" s="72">
        <f t="shared" ca="1" si="180"/>
        <v>0.95002990933238662</v>
      </c>
      <c r="AD379" s="72">
        <f t="shared" ca="1" si="181"/>
        <v>1.7299702517958921</v>
      </c>
      <c r="AE379" s="72">
        <f ca="1">Coef!$J$6*Coef!$J$9*(V379-(Coef!$J$10*AB379)+(Coef!$J$11*AC379)-(Coef!$J$12*AD379))</f>
        <v>3748497.673493668</v>
      </c>
      <c r="AF379" s="72">
        <f t="shared" ca="1" si="182"/>
        <v>2.2072745597929901E-3</v>
      </c>
      <c r="AG379" s="72">
        <f ca="1">((Coef!$J$8*Y379^2)/2)*(COS(V379))^2</f>
        <v>2.2937537027520847E-6</v>
      </c>
      <c r="AH379" s="72">
        <f t="shared" ca="1" si="183"/>
        <v>3.1424745287079031E-2</v>
      </c>
      <c r="AI379" s="72">
        <f t="shared" ca="1" si="184"/>
        <v>0.59346924398190348</v>
      </c>
      <c r="AJ379" s="72">
        <f t="shared" ca="1" si="185"/>
        <v>3.142991760834063E-2</v>
      </c>
      <c r="AK379" s="72">
        <f t="shared" ca="1" si="186"/>
        <v>3.7894646679545028E-2</v>
      </c>
      <c r="AL379" s="72">
        <f t="shared" ca="1" si="187"/>
        <v>0.5931363336812957</v>
      </c>
      <c r="AM379" s="72">
        <f ca="1">V379+(1+Coef!$J$8*(COS(V379))^2-(3/2)*Coef!$J$8*SIN(V379)*COS(V379)*(AL379-V379))*(AL379-V379)</f>
        <v>0.59314502458310914</v>
      </c>
      <c r="AN379" s="34" t="str">
        <f t="shared" ca="1" si="188"/>
        <v>29 700560 3762585 N</v>
      </c>
      <c r="AO379" s="33">
        <f t="shared" ca="1" si="189"/>
        <v>33.984706547795618</v>
      </c>
      <c r="AP379" s="33">
        <f t="shared" ca="1" si="190"/>
        <v>-6.8287966791226307</v>
      </c>
      <c r="AQ379" s="72">
        <f ca="1">'MGRS to Dist'!BP379</f>
        <v>3272.8316310586074</v>
      </c>
      <c r="AR379" s="72">
        <f ca="1">'MGRS to Dist'!BT379</f>
        <v>186.51598703263676</v>
      </c>
      <c r="AS379" s="72">
        <f ca="1">'MGRS to Dist'!BU379</f>
        <v>6.5137291483663828</v>
      </c>
      <c r="AT379" s="72">
        <f ca="1">'MGRS to Dist'!BV379</f>
        <v>186.51372914836634</v>
      </c>
    </row>
    <row r="380" spans="2:46" ht="16.5" customHeight="1">
      <c r="B380" s="38" t="s">
        <v>606</v>
      </c>
      <c r="C380" s="72" t="str">
        <f t="shared" si="191"/>
        <v>29SPT9764264221</v>
      </c>
      <c r="D380" s="72">
        <f t="array" aca="1" ref="D380" ca="1">MATCH(TRUE,ISERROR(VALUE(MID(C380,ROW(INDIRECT("1:"&amp;LEN(C380))),1))),0)</f>
        <v>3</v>
      </c>
      <c r="E380" s="72">
        <f t="shared" ca="1" si="192"/>
        <v>29</v>
      </c>
      <c r="F380" s="72" t="str">
        <f t="shared" ca="1" si="193"/>
        <v>S</v>
      </c>
      <c r="G380" s="72" t="str">
        <f t="shared" ca="1" si="194"/>
        <v>P</v>
      </c>
      <c r="H380" s="72" t="str">
        <f t="shared" ca="1" si="195"/>
        <v>T</v>
      </c>
      <c r="I380" s="72">
        <f t="shared" ca="1" si="196"/>
        <v>10</v>
      </c>
      <c r="J380" s="72">
        <f t="shared" ca="1" si="197"/>
        <v>97642</v>
      </c>
      <c r="K380" s="72">
        <f t="shared" ca="1" si="198"/>
        <v>64221</v>
      </c>
      <c r="L380" s="72">
        <f t="shared" ca="1" si="199"/>
        <v>170.80604746885038</v>
      </c>
      <c r="M380" s="72">
        <f ca="1">VLOOKUP(G380,Coef!$C$2:$F$25,4)</f>
        <v>6</v>
      </c>
      <c r="N380" s="31">
        <f ca="1">VLOOKUP(F380,Coef!$C$4:$D$23,2)</f>
        <v>15</v>
      </c>
      <c r="O380" s="31">
        <f ca="1">MOD(VLOOKUP(H380,Coef!$C$2:$G$21,5)+MOD(E380+1,2)*15,20)</f>
        <v>18</v>
      </c>
      <c r="P380" s="31">
        <f ca="1">VLOOKUP(N380,Coef!$A$27:$B$46,2)</f>
        <v>3.56</v>
      </c>
      <c r="Q380" s="31">
        <f ca="1">VLOOKUP(N380,Coef!$A$27:$C$46,3)+O380/10-0.1</f>
        <v>3.6999999999999997</v>
      </c>
      <c r="R380" s="31">
        <f ca="1">IF(Q380+0.1&lt;P380,Q380+2,Q380)</f>
        <v>3.6999999999999997</v>
      </c>
      <c r="S380" s="72">
        <f t="shared" ca="1" si="200"/>
        <v>697642</v>
      </c>
      <c r="T380" s="72">
        <f t="shared" ca="1" si="201"/>
        <v>3764220.9999999995</v>
      </c>
      <c r="U380" s="72">
        <f t="shared" ca="1" si="173"/>
        <v>3764220.9999999995</v>
      </c>
      <c r="V380" s="72">
        <f t="shared" ca="1" si="174"/>
        <v>0.59151905959815043</v>
      </c>
      <c r="W380" s="72">
        <f ca="1">(Coef!$J$9/(1+Coef!$J$8*(COS(V380))^2)^0.5)*Coef!$J$6</f>
        <v>6382231.7384142866</v>
      </c>
      <c r="X380" s="72">
        <f t="shared" ca="1" si="175"/>
        <v>-9</v>
      </c>
      <c r="Y380" s="72">
        <f t="shared" ca="1" si="176"/>
        <v>3.0967537391411868E-2</v>
      </c>
      <c r="Z380" s="72">
        <f t="shared" ca="1" si="177"/>
        <v>0.92575903851769181</v>
      </c>
      <c r="AA380" s="72">
        <f t="shared" ca="1" si="178"/>
        <v>0.63790074923575002</v>
      </c>
      <c r="AB380" s="72">
        <f t="shared" ca="1" si="179"/>
        <v>1.0543985788569963</v>
      </c>
      <c r="AC380" s="72">
        <f t="shared" ca="1" si="180"/>
        <v>0.95027412145168477</v>
      </c>
      <c r="AD380" s="72">
        <f t="shared" ca="1" si="181"/>
        <v>1.7303068620631041</v>
      </c>
      <c r="AE380" s="72">
        <f ca="1">Coef!$J$6*Coef!$J$9*(V380-(Coef!$J$10*AB380)+(Coef!$J$11*AC380)-(Coef!$J$12*AD380))</f>
        <v>3750130.8639266207</v>
      </c>
      <c r="AF380" s="72">
        <f t="shared" ca="1" si="182"/>
        <v>2.2077130149585648E-3</v>
      </c>
      <c r="AG380" s="72">
        <f ca="1">((Coef!$J$8*Y380^2)/2)*(COS(V380))^2</f>
        <v>2.2267218190986665E-6</v>
      </c>
      <c r="AH380" s="72">
        <f t="shared" ca="1" si="183"/>
        <v>3.0967514406048134E-2</v>
      </c>
      <c r="AI380" s="72">
        <f t="shared" ca="1" si="184"/>
        <v>0.59372676769714627</v>
      </c>
      <c r="AJ380" s="72">
        <f t="shared" ca="1" si="185"/>
        <v>3.0972464217072782E-2</v>
      </c>
      <c r="AK380" s="72">
        <f t="shared" ca="1" si="186"/>
        <v>3.7350101220402825E-2</v>
      </c>
      <c r="AL380" s="72">
        <f t="shared" ca="1" si="187"/>
        <v>0.59340329016210536</v>
      </c>
      <c r="AM380" s="72">
        <f ca="1">V380+(1+Coef!$J$8*(COS(V380))^2-(3/2)*Coef!$J$8*SIN(V380)*COS(V380)*(AL380-V380))*(AL380-V380)</f>
        <v>0.59341202372232515</v>
      </c>
      <c r="AN380" s="34" t="str">
        <f t="shared" ca="1" si="188"/>
        <v>29 697642 3764221 N</v>
      </c>
      <c r="AO380" s="33">
        <f t="shared" ca="1" si="189"/>
        <v>34.000004471606317</v>
      </c>
      <c r="AP380" s="33">
        <f t="shared" ca="1" si="190"/>
        <v>-6.8599968356844929</v>
      </c>
      <c r="AQ380" s="72">
        <f ca="1">'MGRS to Dist'!BP380</f>
        <v>3345.0312751591819</v>
      </c>
      <c r="AR380" s="72">
        <f ca="1">'MGRS to Dist'!BT380</f>
        <v>300.60769899619891</v>
      </c>
      <c r="AS380" s="72">
        <f ca="1">'MGRS to Dist'!BU380</f>
        <v>120.59025554086773</v>
      </c>
      <c r="AT380" s="72">
        <f ca="1">'MGRS to Dist'!BV380</f>
        <v>300.5902555408677</v>
      </c>
    </row>
    <row r="381" spans="2:46" ht="16.5" customHeight="1">
      <c r="B381" s="38" t="s">
        <v>636</v>
      </c>
      <c r="C381" s="72" t="str">
        <f t="shared" si="191"/>
        <v>29SPT9940862362</v>
      </c>
      <c r="D381" s="72">
        <f t="array" aca="1" ref="D381" ca="1">MATCH(TRUE,ISERROR(VALUE(MID(C381,ROW(INDIRECT("1:"&amp;LEN(C381))),1))),0)</f>
        <v>3</v>
      </c>
      <c r="E381" s="72">
        <f t="shared" ca="1" si="192"/>
        <v>29</v>
      </c>
      <c r="F381" s="72" t="str">
        <f t="shared" ca="1" si="193"/>
        <v>S</v>
      </c>
      <c r="G381" s="72" t="str">
        <f t="shared" ca="1" si="194"/>
        <v>P</v>
      </c>
      <c r="H381" s="72" t="str">
        <f t="shared" ca="1" si="195"/>
        <v>T</v>
      </c>
      <c r="I381" s="72">
        <f t="shared" ca="1" si="196"/>
        <v>10</v>
      </c>
      <c r="J381" s="72">
        <f t="shared" ca="1" si="197"/>
        <v>99408</v>
      </c>
      <c r="K381" s="72">
        <f t="shared" ca="1" si="198"/>
        <v>62362</v>
      </c>
      <c r="L381" s="72">
        <f t="shared" ca="1" si="199"/>
        <v>170.80604746885038</v>
      </c>
      <c r="M381" s="72">
        <f ca="1">VLOOKUP(G381,Coef!$C$2:$F$25,4)</f>
        <v>6</v>
      </c>
      <c r="N381" s="31">
        <f ca="1">VLOOKUP(F381,Coef!$C$4:$D$23,2)</f>
        <v>15</v>
      </c>
      <c r="O381" s="31">
        <f ca="1">MOD(VLOOKUP(H381,Coef!$C$2:$G$21,5)+MOD(E381+1,2)*15,20)</f>
        <v>18</v>
      </c>
      <c r="P381" s="31">
        <f ca="1">VLOOKUP(N381,Coef!$A$27:$B$46,2)</f>
        <v>3.56</v>
      </c>
      <c r="Q381" s="31">
        <f ca="1">VLOOKUP(N381,Coef!$A$27:$C$46,3)+O381/10-0.1</f>
        <v>3.6999999999999997</v>
      </c>
      <c r="R381" s="31">
        <f ca="1">IF(Q381+0.1&lt;P381,Q381+2,Q381)</f>
        <v>3.6999999999999997</v>
      </c>
      <c r="S381" s="72">
        <f t="shared" ca="1" si="200"/>
        <v>699408</v>
      </c>
      <c r="T381" s="72">
        <f t="shared" ca="1" si="201"/>
        <v>3762361.9999999995</v>
      </c>
      <c r="U381" s="72">
        <f t="shared" ca="1" si="173"/>
        <v>3762361.9999999995</v>
      </c>
      <c r="V381" s="72">
        <f t="shared" ca="1" si="174"/>
        <v>0.59122693170985885</v>
      </c>
      <c r="W381" s="72">
        <f ca="1">(Coef!$J$9/(1+Coef!$J$8*(COS(V381))^2)^0.5)*Coef!$J$6</f>
        <v>6382225.9497757135</v>
      </c>
      <c r="X381" s="72">
        <f t="shared" ca="1" si="175"/>
        <v>-9</v>
      </c>
      <c r="Y381" s="72">
        <f t="shared" ca="1" si="176"/>
        <v>3.1244271445295301E-2</v>
      </c>
      <c r="Z381" s="72">
        <f t="shared" ca="1" si="177"/>
        <v>0.92553796523107446</v>
      </c>
      <c r="AA381" s="72">
        <f t="shared" ca="1" si="178"/>
        <v>0.6379986897778479</v>
      </c>
      <c r="AB381" s="72">
        <f t="shared" ca="1" si="179"/>
        <v>1.0539959143253961</v>
      </c>
      <c r="AC381" s="72">
        <f t="shared" ca="1" si="180"/>
        <v>0.94999660818850895</v>
      </c>
      <c r="AD381" s="72">
        <f t="shared" ca="1" si="181"/>
        <v>1.7299243420933399</v>
      </c>
      <c r="AE381" s="72">
        <f ca="1">Coef!$J$6*Coef!$J$9*(V381-(Coef!$J$10*AB381)+(Coef!$J$11*AC381)-(Coef!$J$12*AD381))</f>
        <v>3748275.0567631843</v>
      </c>
      <c r="AF381" s="72">
        <f t="shared" ca="1" si="182"/>
        <v>2.2072147472795641E-3</v>
      </c>
      <c r="AG381" s="72">
        <f ca="1">((Coef!$J$8*Y381^2)/2)*(COS(V381))^2</f>
        <v>2.2675863043617915E-6</v>
      </c>
      <c r="AH381" s="72">
        <f t="shared" ca="1" si="183"/>
        <v>3.1244247828934629E-2</v>
      </c>
      <c r="AI381" s="72">
        <f t="shared" ca="1" si="184"/>
        <v>0.5934341414520885</v>
      </c>
      <c r="AJ381" s="72">
        <f t="shared" ca="1" si="185"/>
        <v>3.1249331531925106E-2</v>
      </c>
      <c r="AK381" s="72">
        <f t="shared" ca="1" si="186"/>
        <v>3.7676231663435707E-2</v>
      </c>
      <c r="AL381" s="72">
        <f t="shared" ca="1" si="187"/>
        <v>0.59310506744711244</v>
      </c>
      <c r="AM381" s="72">
        <f ca="1">V381+(1+Coef!$J$8*(COS(V381))^2-(3/2)*Coef!$J$8*SIN(V381)*COS(V381)*(AL381-V381))*(AL381-V381)</f>
        <v>0.59311377623756356</v>
      </c>
      <c r="AN381" s="34" t="str">
        <f t="shared" ca="1" si="188"/>
        <v>29 699408 3762362 N</v>
      </c>
      <c r="AO381" s="33">
        <f t="shared" ca="1" si="189"/>
        <v>33.982916149479088</v>
      </c>
      <c r="AP381" s="33">
        <f t="shared" ca="1" si="190"/>
        <v>-6.841310937727977</v>
      </c>
      <c r="AQ381" s="72">
        <f ca="1">'MGRS to Dist'!BP381</f>
        <v>2563.885253177406</v>
      </c>
      <c r="AR381" s="72">
        <f ca="1">'MGRS to Dist'!BT381</f>
        <v>137.7982277277344</v>
      </c>
      <c r="AS381" s="72">
        <f ca="1">'MGRS to Dist'!BU381</f>
        <v>-42.191325559587419</v>
      </c>
      <c r="AT381" s="72">
        <f ca="1">'MGRS to Dist'!BV381</f>
        <v>137.80867444041257</v>
      </c>
    </row>
    <row r="382" spans="2:46" ht="16.5" customHeight="1">
      <c r="B382" s="38" t="s">
        <v>637</v>
      </c>
      <c r="C382" s="72" t="str">
        <f t="shared" si="191"/>
        <v>29SPT9982167971</v>
      </c>
      <c r="D382" s="72">
        <f t="array" aca="1" ref="D382" ca="1">MATCH(TRUE,ISERROR(VALUE(MID(C382,ROW(INDIRECT("1:"&amp;LEN(C382))),1))),0)</f>
        <v>3</v>
      </c>
      <c r="E382" s="72">
        <f t="shared" ca="1" si="192"/>
        <v>29</v>
      </c>
      <c r="F382" s="72" t="str">
        <f t="shared" ca="1" si="193"/>
        <v>S</v>
      </c>
      <c r="G382" s="72" t="str">
        <f t="shared" ca="1" si="194"/>
        <v>P</v>
      </c>
      <c r="H382" s="72" t="str">
        <f t="shared" ca="1" si="195"/>
        <v>T</v>
      </c>
      <c r="I382" s="72">
        <f t="shared" ca="1" si="196"/>
        <v>10</v>
      </c>
      <c r="J382" s="72">
        <f t="shared" ca="1" si="197"/>
        <v>99821</v>
      </c>
      <c r="K382" s="72">
        <f t="shared" ca="1" si="198"/>
        <v>67971</v>
      </c>
      <c r="L382" s="72">
        <f t="shared" ca="1" si="199"/>
        <v>170.80604746885038</v>
      </c>
      <c r="M382" s="72">
        <f ca="1">VLOOKUP(G382,Coef!$C$2:$F$25,4)</f>
        <v>6</v>
      </c>
      <c r="N382" s="31">
        <f ca="1">VLOOKUP(F382,Coef!$C$4:$D$23,2)</f>
        <v>15</v>
      </c>
      <c r="O382" s="31">
        <f ca="1">MOD(VLOOKUP(H382,Coef!$C$2:$G$21,5)+MOD(E382+1,2)*15,20)</f>
        <v>18</v>
      </c>
      <c r="P382" s="31">
        <f ca="1">VLOOKUP(N382,Coef!$A$27:$B$46,2)</f>
        <v>3.56</v>
      </c>
      <c r="Q382" s="31">
        <f ca="1">VLOOKUP(N382,Coef!$A$27:$C$46,3)+O382/10-0.1</f>
        <v>3.6999999999999997</v>
      </c>
      <c r="R382" s="31">
        <f ca="1">IF(Q382+0.1&lt;P382,Q382+2,Q382)</f>
        <v>3.6999999999999997</v>
      </c>
      <c r="S382" s="72">
        <f t="shared" ca="1" si="200"/>
        <v>699821</v>
      </c>
      <c r="T382" s="72">
        <f t="shared" ca="1" si="201"/>
        <v>3767970.9999999995</v>
      </c>
      <c r="U382" s="72">
        <f t="shared" ca="1" si="173"/>
        <v>3767970.9999999995</v>
      </c>
      <c r="V382" s="72">
        <f t="shared" ca="1" si="174"/>
        <v>0.59210834393440304</v>
      </c>
      <c r="W382" s="72">
        <f ca="1">(Coef!$J$9/(1+Coef!$J$8*(COS(V382))^2)^0.5)*Coef!$J$6</f>
        <v>6382243.4195846152</v>
      </c>
      <c r="X382" s="72">
        <f t="shared" ca="1" si="175"/>
        <v>-9</v>
      </c>
      <c r="Y382" s="72">
        <f t="shared" ca="1" si="176"/>
        <v>3.1308896709709835E-2</v>
      </c>
      <c r="Z382" s="72">
        <f t="shared" ca="1" si="177"/>
        <v>0.92620402878755903</v>
      </c>
      <c r="AA382" s="72">
        <f t="shared" ca="1" si="178"/>
        <v>0.63770197440877985</v>
      </c>
      <c r="AB382" s="72">
        <f t="shared" ca="1" si="179"/>
        <v>1.0552103583281824</v>
      </c>
      <c r="AC382" s="72">
        <f t="shared" ca="1" si="180"/>
        <v>0.95083326234833176</v>
      </c>
      <c r="AD382" s="72">
        <f t="shared" ca="1" si="181"/>
        <v>1.7310771169654551</v>
      </c>
      <c r="AE382" s="72">
        <f ca="1">Coef!$J$6*Coef!$J$9*(V382-(Coef!$J$10*AB382)+(Coef!$J$11*AC382)-(Coef!$J$12*AD382))</f>
        <v>3753874.4386634636</v>
      </c>
      <c r="AF382" s="72">
        <f t="shared" ca="1" si="182"/>
        <v>2.208715714803217E-3</v>
      </c>
      <c r="AG382" s="72">
        <f ca="1">((Coef!$J$8*Y382^2)/2)*(COS(V382))^2</f>
        <v>2.2742808557364779E-6</v>
      </c>
      <c r="AH382" s="72">
        <f t="shared" ca="1" si="183"/>
        <v>3.1308872974635034E-2</v>
      </c>
      <c r="AI382" s="72">
        <f t="shared" ca="1" si="184"/>
        <v>0.5943170546259664</v>
      </c>
      <c r="AJ382" s="72">
        <f t="shared" ca="1" si="185"/>
        <v>3.1313988289122963E-2</v>
      </c>
      <c r="AK382" s="72">
        <f t="shared" ca="1" si="186"/>
        <v>3.7776603685807333E-2</v>
      </c>
      <c r="AL382" s="72">
        <f t="shared" ca="1" si="187"/>
        <v>0.59398598907725531</v>
      </c>
      <c r="AM382" s="72">
        <f ca="1">V382+(1+Coef!$J$8*(COS(V382))^2-(3/2)*Coef!$J$8*SIN(V382)*COS(V382)*(AL382-V382))*(AL382-V382)</f>
        <v>0.59399468525837673</v>
      </c>
      <c r="AN382" s="34" t="str">
        <f t="shared" ca="1" si="188"/>
        <v>29 699821 3767971 N</v>
      </c>
      <c r="AO382" s="33">
        <f t="shared" ca="1" si="189"/>
        <v>34.033388518506683</v>
      </c>
      <c r="AP382" s="33">
        <f t="shared" ca="1" si="190"/>
        <v>-6.8355600444648896</v>
      </c>
      <c r="AQ382" s="72">
        <f ca="1">'MGRS to Dist'!BP382</f>
        <v>5623.6714512652734</v>
      </c>
      <c r="AR382" s="72">
        <f ca="1">'MGRS to Dist'!BT382</f>
        <v>5.3941224277324977</v>
      </c>
      <c r="AS382" s="72">
        <f ca="1">'MGRS to Dist'!BU382</f>
        <v>-174.60266103491151</v>
      </c>
      <c r="AT382" s="72">
        <f ca="1">'MGRS to Dist'!BV382</f>
        <v>5.3973389650884656</v>
      </c>
    </row>
    <row r="383" spans="2:46" ht="16.5" customHeight="1">
      <c r="B383" s="38" t="s">
        <v>638</v>
      </c>
      <c r="C383" s="72" t="str">
        <f t="shared" si="191"/>
        <v>29SPT9842267010</v>
      </c>
      <c r="D383" s="72">
        <f t="array" aca="1" ref="D383" ca="1">MATCH(TRUE,ISERROR(VALUE(MID(C383,ROW(INDIRECT("1:"&amp;LEN(C383))),1))),0)</f>
        <v>3</v>
      </c>
      <c r="E383" s="72">
        <f t="shared" ca="1" si="192"/>
        <v>29</v>
      </c>
      <c r="F383" s="72" t="str">
        <f t="shared" ca="1" si="193"/>
        <v>S</v>
      </c>
      <c r="G383" s="72" t="str">
        <f t="shared" ca="1" si="194"/>
        <v>P</v>
      </c>
      <c r="H383" s="72" t="str">
        <f t="shared" ca="1" si="195"/>
        <v>T</v>
      </c>
      <c r="I383" s="72">
        <f t="shared" ca="1" si="196"/>
        <v>10</v>
      </c>
      <c r="J383" s="72">
        <f t="shared" ca="1" si="197"/>
        <v>98422</v>
      </c>
      <c r="K383" s="72">
        <f t="shared" ca="1" si="198"/>
        <v>67010</v>
      </c>
      <c r="L383" s="72">
        <f t="shared" ca="1" si="199"/>
        <v>170.80604746885038</v>
      </c>
      <c r="M383" s="72">
        <f ca="1">VLOOKUP(G383,Coef!$C$2:$F$25,4)</f>
        <v>6</v>
      </c>
      <c r="N383" s="31">
        <f ca="1">VLOOKUP(F383,Coef!$C$4:$D$23,2)</f>
        <v>15</v>
      </c>
      <c r="O383" s="31">
        <f ca="1">MOD(VLOOKUP(H383,Coef!$C$2:$G$21,5)+MOD(E383+1,2)*15,20)</f>
        <v>18</v>
      </c>
      <c r="P383" s="31">
        <f ca="1">VLOOKUP(N383,Coef!$A$27:$B$46,2)</f>
        <v>3.56</v>
      </c>
      <c r="Q383" s="31">
        <f ca="1">VLOOKUP(N383,Coef!$A$27:$C$46,3)+O383/10-0.1</f>
        <v>3.6999999999999997</v>
      </c>
      <c r="R383" s="31">
        <f ca="1">IF(Q383+0.1&lt;P383,Q383+2,Q383)</f>
        <v>3.6999999999999997</v>
      </c>
      <c r="S383" s="72">
        <f t="shared" ca="1" si="200"/>
        <v>698422</v>
      </c>
      <c r="T383" s="72">
        <f t="shared" ca="1" si="201"/>
        <v>3767009.9999999995</v>
      </c>
      <c r="U383" s="72">
        <f t="shared" ca="1" si="173"/>
        <v>3767009.9999999995</v>
      </c>
      <c r="V383" s="72">
        <f t="shared" ca="1" si="174"/>
        <v>0.5919573300018327</v>
      </c>
      <c r="W383" s="72">
        <f ca="1">(Coef!$J$9/(1+Coef!$J$8*(COS(V383))^2)^0.5)*Coef!$J$6</f>
        <v>6382240.4255490946</v>
      </c>
      <c r="X383" s="72">
        <f t="shared" ca="1" si="175"/>
        <v>-9</v>
      </c>
      <c r="Y383" s="72">
        <f t="shared" ca="1" si="176"/>
        <v>3.1089709376300848E-2</v>
      </c>
      <c r="Z383" s="72">
        <f t="shared" ca="1" si="177"/>
        <v>0.92609011519126283</v>
      </c>
      <c r="AA383" s="72">
        <f t="shared" ca="1" si="178"/>
        <v>0.63775306760009076</v>
      </c>
      <c r="AB383" s="72">
        <f t="shared" ca="1" si="179"/>
        <v>1.0550023875974641</v>
      </c>
      <c r="AC383" s="72">
        <f t="shared" ca="1" si="180"/>
        <v>0.95069005759812075</v>
      </c>
      <c r="AD383" s="72">
        <f t="shared" ca="1" si="181"/>
        <v>1.7308799007467817</v>
      </c>
      <c r="AE383" s="72">
        <f ca="1">Coef!$J$6*Coef!$J$9*(V383-(Coef!$J$10*AB383)+(Coef!$J$11*AC383)-(Coef!$J$12*AD383))</f>
        <v>3752915.0832853089</v>
      </c>
      <c r="AF383" s="72">
        <f t="shared" ca="1" si="182"/>
        <v>2.208459063727292E-3</v>
      </c>
      <c r="AG383" s="72">
        <f ca="1">((Coef!$J$8*Y383^2)/2)*(COS(V383))^2</f>
        <v>2.2430042901164053E-6</v>
      </c>
      <c r="AH383" s="72">
        <f t="shared" ca="1" si="183"/>
        <v>3.1089686131517014E-2</v>
      </c>
      <c r="AI383" s="72">
        <f t="shared" ca="1" si="184"/>
        <v>0.59416578411197685</v>
      </c>
      <c r="AJ383" s="72">
        <f t="shared" ca="1" si="185"/>
        <v>3.1094694759218888E-2</v>
      </c>
      <c r="AK383" s="72">
        <f t="shared" ca="1" si="186"/>
        <v>3.7508470536355282E-2</v>
      </c>
      <c r="AL383" s="72">
        <f t="shared" ca="1" si="187"/>
        <v>0.593839441817963</v>
      </c>
      <c r="AM383" s="72">
        <f ca="1">V383+(1+Coef!$J$8*(COS(V383))^2-(3/2)*Coef!$J$8*SIN(V383)*COS(V383)*(AL383-V383))*(AL383-V383)</f>
        <v>0.59384816042291566</v>
      </c>
      <c r="AN383" s="34" t="str">
        <f t="shared" ca="1" si="188"/>
        <v>29 698422 3767010 N</v>
      </c>
      <c r="AO383" s="33">
        <f t="shared" ca="1" si="189"/>
        <v>34.024993263840919</v>
      </c>
      <c r="AP383" s="33">
        <f t="shared" ca="1" si="190"/>
        <v>-6.8509229422760427</v>
      </c>
      <c r="AQ383" s="72">
        <f ca="1">'MGRS to Dist'!BP383</f>
        <v>1697.1183116607103</v>
      </c>
      <c r="AR383" s="72">
        <f ca="1">'MGRS to Dist'!BT383</f>
        <v>236.60423477559161</v>
      </c>
      <c r="AS383" s="72">
        <f ca="1">'MGRS to Dist'!BU383</f>
        <v>56.595637464297923</v>
      </c>
      <c r="AT383" s="72">
        <f ca="1">'MGRS to Dist'!BV383</f>
        <v>236.59563746429797</v>
      </c>
    </row>
    <row r="384" spans="2:46" ht="16.5" customHeight="1">
      <c r="B384" s="38" t="s">
        <v>639</v>
      </c>
      <c r="C384" s="72" t="str">
        <f t="shared" si="191"/>
        <v>29SPT9829662416</v>
      </c>
      <c r="D384" s="72">
        <f t="array" aca="1" ref="D384" ca="1">MATCH(TRUE,ISERROR(VALUE(MID(C384,ROW(INDIRECT("1:"&amp;LEN(C384))),1))),0)</f>
        <v>3</v>
      </c>
      <c r="E384" s="72">
        <f t="shared" ca="1" si="192"/>
        <v>29</v>
      </c>
      <c r="F384" s="72" t="str">
        <f t="shared" ca="1" si="193"/>
        <v>S</v>
      </c>
      <c r="G384" s="72" t="str">
        <f t="shared" ca="1" si="194"/>
        <v>P</v>
      </c>
      <c r="H384" s="72" t="str">
        <f t="shared" ca="1" si="195"/>
        <v>T</v>
      </c>
      <c r="I384" s="72">
        <f t="shared" ca="1" si="196"/>
        <v>10</v>
      </c>
      <c r="J384" s="72">
        <f t="shared" ca="1" si="197"/>
        <v>98296</v>
      </c>
      <c r="K384" s="72">
        <f t="shared" ca="1" si="198"/>
        <v>62416</v>
      </c>
      <c r="L384" s="72">
        <f t="shared" ca="1" si="199"/>
        <v>170.80604746885038</v>
      </c>
      <c r="M384" s="72">
        <f ca="1">VLOOKUP(G384,Coef!$C$2:$F$25,4)</f>
        <v>6</v>
      </c>
      <c r="N384" s="31">
        <f ca="1">VLOOKUP(F384,Coef!$C$4:$D$23,2)</f>
        <v>15</v>
      </c>
      <c r="O384" s="31">
        <f ca="1">MOD(VLOOKUP(H384,Coef!$C$2:$G$21,5)+MOD(E384+1,2)*15,20)</f>
        <v>18</v>
      </c>
      <c r="P384" s="31">
        <f ca="1">VLOOKUP(N384,Coef!$A$27:$B$46,2)</f>
        <v>3.56</v>
      </c>
      <c r="Q384" s="31">
        <f ca="1">VLOOKUP(N384,Coef!$A$27:$C$46,3)+O384/10-0.1</f>
        <v>3.6999999999999997</v>
      </c>
      <c r="R384" s="31">
        <f ca="1">IF(Q384+0.1&lt;P384,Q384+2,Q384)</f>
        <v>3.6999999999999997</v>
      </c>
      <c r="S384" s="72">
        <f t="shared" ca="1" si="200"/>
        <v>698296</v>
      </c>
      <c r="T384" s="72">
        <f t="shared" ca="1" si="201"/>
        <v>3762415.9999999995</v>
      </c>
      <c r="U384" s="72">
        <f t="shared" ca="1" si="173"/>
        <v>3762415.9999999995</v>
      </c>
      <c r="V384" s="72">
        <f t="shared" ca="1" si="174"/>
        <v>0.59123541740430086</v>
      </c>
      <c r="W384" s="72">
        <f ca="1">(Coef!$J$9/(1+Coef!$J$8*(COS(V384))^2)^0.5)*Coef!$J$6</f>
        <v>6382226.1179036414</v>
      </c>
      <c r="X384" s="72">
        <f t="shared" ca="1" si="175"/>
        <v>-9</v>
      </c>
      <c r="Y384" s="72">
        <f t="shared" ca="1" si="176"/>
        <v>3.1070036745287542E-2</v>
      </c>
      <c r="Z384" s="72">
        <f t="shared" ca="1" si="177"/>
        <v>0.92554439139603617</v>
      </c>
      <c r="AA384" s="72">
        <f t="shared" ca="1" si="178"/>
        <v>0.63799585041377271</v>
      </c>
      <c r="AB384" s="72">
        <f t="shared" ca="1" si="179"/>
        <v>1.0540076131023191</v>
      </c>
      <c r="AC384" s="72">
        <f t="shared" ca="1" si="180"/>
        <v>0.9500046724301825</v>
      </c>
      <c r="AD384" s="72">
        <f t="shared" ca="1" si="181"/>
        <v>1.7299354598356811</v>
      </c>
      <c r="AE384" s="72">
        <f ca="1">Coef!$J$6*Coef!$J$9*(V384-(Coef!$J$10*AB384)+(Coef!$J$11*AC384)-(Coef!$J$12*AD384))</f>
        <v>3748328.9639468589</v>
      </c>
      <c r="AF384" s="72">
        <f t="shared" ca="1" si="182"/>
        <v>2.2072292320736188E-3</v>
      </c>
      <c r="AG384" s="72">
        <f ca="1">((Coef!$J$8*Y384^2)/2)*(COS(V384))^2</f>
        <v>2.2423407345419417E-6</v>
      </c>
      <c r="AH384" s="72">
        <f t="shared" ca="1" si="183"/>
        <v>3.1070013522084539E-2</v>
      </c>
      <c r="AI384" s="72">
        <f t="shared" ca="1" si="184"/>
        <v>0.59344264168701444</v>
      </c>
      <c r="AJ384" s="72">
        <f t="shared" ca="1" si="185"/>
        <v>3.1075012647573175E-2</v>
      </c>
      <c r="AK384" s="72">
        <f t="shared" ca="1" si="186"/>
        <v>3.7466473249828131E-2</v>
      </c>
      <c r="AL384" s="72">
        <f t="shared" ca="1" si="187"/>
        <v>0.59311721978879017</v>
      </c>
      <c r="AM384" s="72">
        <f ca="1">V384+(1+Coef!$J$8*(COS(V384))^2-(3/2)*Coef!$J$8*SIN(V384)*COS(V384)*(AL384-V384))*(AL384-V384)</f>
        <v>0.59312594544924035</v>
      </c>
      <c r="AN384" s="34" t="str">
        <f t="shared" ca="1" si="188"/>
        <v>29 698296 3762416 N</v>
      </c>
      <c r="AO384" s="33">
        <f t="shared" ca="1" si="189"/>
        <v>33.983613393948168</v>
      </c>
      <c r="AP384" s="33">
        <f t="shared" ca="1" si="190"/>
        <v>-6.8533292095450502</v>
      </c>
      <c r="AQ384" s="72">
        <f ca="1">'MGRS to Dist'!BP384</f>
        <v>4595.3367394853967</v>
      </c>
      <c r="AR384" s="72">
        <f ca="1">'MGRS to Dist'!BT384</f>
        <v>182.76057394213771</v>
      </c>
      <c r="AS384" s="72">
        <f ca="1">'MGRS to Dist'!BU384</f>
        <v>2.7592282246425155</v>
      </c>
      <c r="AT384" s="72">
        <f ca="1">'MGRS to Dist'!BV384</f>
        <v>182.75922822464247</v>
      </c>
    </row>
    <row r="385" spans="2:46" ht="16.5" customHeight="1">
      <c r="B385" s="38" t="s">
        <v>640</v>
      </c>
      <c r="C385" s="72" t="str">
        <f t="shared" si="191"/>
        <v>29SPT9847263776</v>
      </c>
      <c r="D385" s="72">
        <f t="array" aca="1" ref="D385" ca="1">MATCH(TRUE,ISERROR(VALUE(MID(C385,ROW(INDIRECT("1:"&amp;LEN(C385))),1))),0)</f>
        <v>3</v>
      </c>
      <c r="E385" s="72">
        <f t="shared" ca="1" si="192"/>
        <v>29</v>
      </c>
      <c r="F385" s="72" t="str">
        <f t="shared" ca="1" si="193"/>
        <v>S</v>
      </c>
      <c r="G385" s="72" t="str">
        <f t="shared" ca="1" si="194"/>
        <v>P</v>
      </c>
      <c r="H385" s="72" t="str">
        <f t="shared" ca="1" si="195"/>
        <v>T</v>
      </c>
      <c r="I385" s="72">
        <f t="shared" ca="1" si="196"/>
        <v>10</v>
      </c>
      <c r="J385" s="72">
        <f t="shared" ca="1" si="197"/>
        <v>98472</v>
      </c>
      <c r="K385" s="72">
        <f t="shared" ca="1" si="198"/>
        <v>63776</v>
      </c>
      <c r="L385" s="72">
        <f t="shared" ca="1" si="199"/>
        <v>170.80604746885038</v>
      </c>
      <c r="M385" s="72">
        <f ca="1">VLOOKUP(G385,Coef!$C$2:$F$25,4)</f>
        <v>6</v>
      </c>
      <c r="N385" s="31">
        <f ca="1">VLOOKUP(F385,Coef!$C$4:$D$23,2)</f>
        <v>15</v>
      </c>
      <c r="O385" s="31">
        <f ca="1">MOD(VLOOKUP(H385,Coef!$C$2:$G$21,5)+MOD(E385+1,2)*15,20)</f>
        <v>18</v>
      </c>
      <c r="P385" s="31">
        <f ca="1">VLOOKUP(N385,Coef!$A$27:$B$46,2)</f>
        <v>3.56</v>
      </c>
      <c r="Q385" s="31">
        <f ca="1">VLOOKUP(N385,Coef!$A$27:$C$46,3)+O385/10-0.1</f>
        <v>3.6999999999999997</v>
      </c>
      <c r="R385" s="31">
        <f ca="1">IF(Q385+0.1&lt;P385,Q385+2,Q385)</f>
        <v>3.6999999999999997</v>
      </c>
      <c r="S385" s="72">
        <f t="shared" ca="1" si="200"/>
        <v>698472</v>
      </c>
      <c r="T385" s="72">
        <f t="shared" ca="1" si="201"/>
        <v>3763775.9999999995</v>
      </c>
      <c r="U385" s="72">
        <f t="shared" ca="1" si="173"/>
        <v>3763775.9999999995</v>
      </c>
      <c r="V385" s="72">
        <f t="shared" ca="1" si="174"/>
        <v>0.59144913119024844</v>
      </c>
      <c r="W385" s="72">
        <f ca="1">(Coef!$J$9/(1+Coef!$J$8*(COS(V385))^2)^0.5)*Coef!$J$6</f>
        <v>6382230.3526258115</v>
      </c>
      <c r="X385" s="72">
        <f t="shared" ca="1" si="175"/>
        <v>-9</v>
      </c>
      <c r="Y385" s="72">
        <f t="shared" ca="1" si="176"/>
        <v>3.1097592696312439E-2</v>
      </c>
      <c r="Z385" s="72">
        <f t="shared" ca="1" si="177"/>
        <v>0.92570614764288583</v>
      </c>
      <c r="AA385" s="72">
        <f t="shared" ca="1" si="178"/>
        <v>0.63792423000150145</v>
      </c>
      <c r="AB385" s="72">
        <f t="shared" ca="1" si="179"/>
        <v>1.0543022050116915</v>
      </c>
      <c r="AC385" s="72">
        <f t="shared" ca="1" si="180"/>
        <v>0.95020771125914394</v>
      </c>
      <c r="AD385" s="72">
        <f t="shared" ca="1" si="181"/>
        <v>1.730215336947289</v>
      </c>
      <c r="AE385" s="72">
        <f ca="1">Coef!$J$6*Coef!$J$9*(V385-(Coef!$J$10*AB385)+(Coef!$J$11*AC385)-(Coef!$J$12*AD385))</f>
        <v>3749686.6277553793</v>
      </c>
      <c r="AF385" s="72">
        <f t="shared" ca="1" si="182"/>
        <v>2.2075938137869787E-3</v>
      </c>
      <c r="AG385" s="72">
        <f ca="1">((Coef!$J$8*Y385^2)/2)*(COS(V385))^2</f>
        <v>2.2456753107729239E-6</v>
      </c>
      <c r="AH385" s="72">
        <f t="shared" ca="1" si="183"/>
        <v>3.1097569417947057E-2</v>
      </c>
      <c r="AI385" s="72">
        <f t="shared" ca="1" si="184"/>
        <v>0.5936567200464965</v>
      </c>
      <c r="AJ385" s="72">
        <f t="shared" ca="1" si="185"/>
        <v>3.1102581856790601E-2</v>
      </c>
      <c r="AK385" s="72">
        <f t="shared" ca="1" si="186"/>
        <v>3.7505093501543893E-2</v>
      </c>
      <c r="AL385" s="72">
        <f t="shared" ca="1" si="187"/>
        <v>0.5933305704316838</v>
      </c>
      <c r="AM385" s="72">
        <f ca="1">V385+(1+Coef!$J$8*(COS(V385))^2-(3/2)*Coef!$J$8*SIN(V385)*COS(V385)*(AL385-V385))*(AL385-V385)</f>
        <v>0.59333929190025714</v>
      </c>
      <c r="AN385" s="34" t="str">
        <f t="shared" ca="1" si="188"/>
        <v>29 698472 3763776 N</v>
      </c>
      <c r="AO385" s="33">
        <f t="shared" ca="1" si="189"/>
        <v>33.995837245165525</v>
      </c>
      <c r="AP385" s="33">
        <f t="shared" ca="1" si="190"/>
        <v>-6.8511164321180047</v>
      </c>
      <c r="AQ385" s="72">
        <f ca="1">'MGRS to Dist'!BP385</f>
        <v>1371.2241602184531</v>
      </c>
      <c r="AR385" s="72">
        <f ca="1">'MGRS to Dist'!BT385</f>
        <v>8.5352803179218313</v>
      </c>
      <c r="AS385" s="72">
        <f ca="1">'MGRS to Dist'!BU385</f>
        <v>-171.46348264162697</v>
      </c>
      <c r="AT385" s="72">
        <f ca="1">'MGRS to Dist'!BV385</f>
        <v>8.5365173583730325</v>
      </c>
    </row>
    <row r="386" spans="2:46" ht="16.5" customHeight="1">
      <c r="B386" s="38" t="s">
        <v>641</v>
      </c>
      <c r="C386" s="72" t="str">
        <f t="shared" si="191"/>
        <v>29SPT9869363040</v>
      </c>
      <c r="D386" s="72">
        <f t="array" aca="1" ref="D386" ca="1">MATCH(TRUE,ISERROR(VALUE(MID(C386,ROW(INDIRECT("1:"&amp;LEN(C386))),1))),0)</f>
        <v>3</v>
      </c>
      <c r="E386" s="72">
        <f t="shared" ca="1" si="192"/>
        <v>29</v>
      </c>
      <c r="F386" s="72" t="str">
        <f t="shared" ca="1" si="193"/>
        <v>S</v>
      </c>
      <c r="G386" s="72" t="str">
        <f t="shared" ca="1" si="194"/>
        <v>P</v>
      </c>
      <c r="H386" s="72" t="str">
        <f t="shared" ca="1" si="195"/>
        <v>T</v>
      </c>
      <c r="I386" s="72">
        <f t="shared" ca="1" si="196"/>
        <v>10</v>
      </c>
      <c r="J386" s="72">
        <f t="shared" ca="1" si="197"/>
        <v>98693</v>
      </c>
      <c r="K386" s="72">
        <f t="shared" ca="1" si="198"/>
        <v>63040</v>
      </c>
      <c r="L386" s="72">
        <f t="shared" ca="1" si="199"/>
        <v>170.80604746885038</v>
      </c>
      <c r="M386" s="72">
        <f ca="1">VLOOKUP(G386,Coef!$C$2:$F$25,4)</f>
        <v>6</v>
      </c>
      <c r="N386" s="31">
        <f ca="1">VLOOKUP(F386,Coef!$C$4:$D$23,2)</f>
        <v>15</v>
      </c>
      <c r="O386" s="31">
        <f ca="1">MOD(VLOOKUP(H386,Coef!$C$2:$G$21,5)+MOD(E386+1,2)*15,20)</f>
        <v>18</v>
      </c>
      <c r="P386" s="31">
        <f ca="1">VLOOKUP(N386,Coef!$A$27:$B$46,2)</f>
        <v>3.56</v>
      </c>
      <c r="Q386" s="31">
        <f ca="1">VLOOKUP(N386,Coef!$A$27:$C$46,3)+O386/10-0.1</f>
        <v>3.6999999999999997</v>
      </c>
      <c r="R386" s="31">
        <f ca="1">IF(Q386+0.1&lt;P386,Q386+2,Q386)</f>
        <v>3.6999999999999997</v>
      </c>
      <c r="S386" s="72">
        <f t="shared" ca="1" si="200"/>
        <v>698693</v>
      </c>
      <c r="T386" s="72">
        <f t="shared" ca="1" si="201"/>
        <v>3763039.9999999995</v>
      </c>
      <c r="U386" s="72">
        <f t="shared" ref="U386:U449" ca="1" si="202">IF(N386&lt;11,T386-10000000,T386)</f>
        <v>3763039.9999999995</v>
      </c>
      <c r="V386" s="72">
        <f t="shared" ca="1" si="174"/>
        <v>0.59133347431785332</v>
      </c>
      <c r="W386" s="72">
        <f ca="1">(Coef!$J$9/(1+Coef!$J$8*(COS(V386))^2)^0.5)*Coef!$J$6</f>
        <v>6382228.0608008895</v>
      </c>
      <c r="X386" s="72">
        <f t="shared" ca="1" si="175"/>
        <v>-9</v>
      </c>
      <c r="Y386" s="72">
        <f t="shared" ca="1" si="176"/>
        <v>3.1132231268944426E-2</v>
      </c>
      <c r="Z386" s="72">
        <f t="shared" ca="1" si="177"/>
        <v>0.92561862996302102</v>
      </c>
      <c r="AA386" s="72">
        <f t="shared" ca="1" si="178"/>
        <v>0.63796301567179003</v>
      </c>
      <c r="AB386" s="72">
        <f t="shared" ca="1" si="179"/>
        <v>1.0541427892993638</v>
      </c>
      <c r="AC386" s="72">
        <f t="shared" ca="1" si="180"/>
        <v>0.95009784589247037</v>
      </c>
      <c r="AD386" s="72">
        <f t="shared" ca="1" si="181"/>
        <v>1.7300639039593815</v>
      </c>
      <c r="AE386" s="72">
        <f ca="1">Coef!$J$6*Coef!$J$9*(V386-(Coef!$J$10*AB386)+(Coef!$J$11*AC386)-(Coef!$J$12*AD386))</f>
        <v>3748951.8917117184</v>
      </c>
      <c r="AF386" s="72">
        <f t="shared" ca="1" si="182"/>
        <v>2.2073965634053587E-3</v>
      </c>
      <c r="AG386" s="72">
        <f ca="1">((Coef!$J$8*Y386^2)/2)*(COS(V386))^2</f>
        <v>2.2510305196716327E-6</v>
      </c>
      <c r="AH386" s="72">
        <f t="shared" ca="1" si="183"/>
        <v>3.1132207909076847E-2</v>
      </c>
      <c r="AI386" s="72">
        <f t="shared" ca="1" si="184"/>
        <v>0.59354086591234168</v>
      </c>
      <c r="AJ386" s="72">
        <f t="shared" ca="1" si="185"/>
        <v>3.1137237116665217E-2</v>
      </c>
      <c r="AK386" s="72">
        <f t="shared" ca="1" si="186"/>
        <v>3.7543910961103301E-2</v>
      </c>
      <c r="AL386" s="72">
        <f t="shared" ca="1" si="187"/>
        <v>0.5932140713408447</v>
      </c>
      <c r="AM386" s="72">
        <f ca="1">V386+(1+Coef!$J$8*(COS(V386))^2-(3/2)*Coef!$J$8*SIN(V386)*COS(V386)*(AL386-V386))*(AL386-V386)</f>
        <v>0.59322279027116276</v>
      </c>
      <c r="AN386" s="34" t="str">
        <f t="shared" ca="1" si="188"/>
        <v>29 698693 3763040 N</v>
      </c>
      <c r="AO386" s="33">
        <f t="shared" ca="1" si="189"/>
        <v>33.989162193512016</v>
      </c>
      <c r="AP386" s="33">
        <f t="shared" ca="1" si="190"/>
        <v>-6.848892355513831</v>
      </c>
      <c r="AQ386" s="72">
        <f ca="1">'MGRS to Dist'!BP386</f>
        <v>768.39784569443066</v>
      </c>
      <c r="AR386" s="72">
        <f ca="1">'MGRS to Dist'!BT386</f>
        <v>164.55638189647016</v>
      </c>
      <c r="AS386" s="72">
        <f ca="1">'MGRS to Dist'!BU386</f>
        <v>-15.442374657057252</v>
      </c>
      <c r="AT386" s="72">
        <f ca="1">'MGRS to Dist'!BV386</f>
        <v>164.55762534294274</v>
      </c>
    </row>
    <row r="387" spans="2:46" ht="16.5" customHeight="1">
      <c r="B387" s="38" t="s">
        <v>642</v>
      </c>
      <c r="C387" s="72" t="str">
        <f t="shared" si="191"/>
        <v>29SQT0108266605</v>
      </c>
      <c r="D387" s="72">
        <f t="array" aca="1" ref="D387" ca="1">MATCH(TRUE,ISERROR(VALUE(MID(C387,ROW(INDIRECT("1:"&amp;LEN(C387))),1))),0)</f>
        <v>3</v>
      </c>
      <c r="E387" s="72">
        <f t="shared" ca="1" si="192"/>
        <v>29</v>
      </c>
      <c r="F387" s="72" t="str">
        <f t="shared" ca="1" si="193"/>
        <v>S</v>
      </c>
      <c r="G387" s="72" t="str">
        <f t="shared" ca="1" si="194"/>
        <v>Q</v>
      </c>
      <c r="H387" s="72" t="str">
        <f t="shared" ca="1" si="195"/>
        <v>T</v>
      </c>
      <c r="I387" s="72">
        <f t="shared" ca="1" si="196"/>
        <v>10</v>
      </c>
      <c r="J387" s="72">
        <f t="shared" ca="1" si="197"/>
        <v>1082</v>
      </c>
      <c r="K387" s="72">
        <f t="shared" ca="1" si="198"/>
        <v>66605</v>
      </c>
      <c r="L387" s="72">
        <f t="shared" ca="1" si="199"/>
        <v>170.80604746885038</v>
      </c>
      <c r="M387" s="72">
        <f ca="1">VLOOKUP(G387,Coef!$C$2:$F$25,4)</f>
        <v>7</v>
      </c>
      <c r="N387" s="31">
        <f ca="1">VLOOKUP(F387,Coef!$C$4:$D$23,2)</f>
        <v>15</v>
      </c>
      <c r="O387" s="31">
        <f ca="1">MOD(VLOOKUP(H387,Coef!$C$2:$G$21,5)+MOD(E387+1,2)*15,20)</f>
        <v>18</v>
      </c>
      <c r="P387" s="31">
        <f ca="1">VLOOKUP(N387,Coef!$A$27:$B$46,2)</f>
        <v>3.56</v>
      </c>
      <c r="Q387" s="31">
        <f ca="1">VLOOKUP(N387,Coef!$A$27:$C$46,3)+O387/10-0.1</f>
        <v>3.6999999999999997</v>
      </c>
      <c r="R387" s="31">
        <f ca="1">IF(Q387+0.1&lt;P387,Q387+2,Q387)</f>
        <v>3.6999999999999997</v>
      </c>
      <c r="S387" s="72">
        <f t="shared" ca="1" si="200"/>
        <v>701082</v>
      </c>
      <c r="T387" s="72">
        <f t="shared" ca="1" si="201"/>
        <v>3766604.9999999995</v>
      </c>
      <c r="U387" s="72">
        <f t="shared" ca="1" si="202"/>
        <v>3766604.9999999995</v>
      </c>
      <c r="V387" s="72">
        <f t="shared" ref="V387:V450" ca="1" si="203">U387/(6366197.724*0.9996)</f>
        <v>0.59189368729351743</v>
      </c>
      <c r="W387" s="72">
        <f ca="1">(Coef!$J$9/(1+Coef!$J$8*(COS(V387))^2)^0.5)*Coef!$J$6</f>
        <v>6382239.1638663178</v>
      </c>
      <c r="X387" s="72">
        <f t="shared" ref="X387:X450" ca="1" si="204">6*E387-183</f>
        <v>-9</v>
      </c>
      <c r="Y387" s="72">
        <f t="shared" ref="Y387:Y450" ca="1" si="205">(S387-500000)/W387</f>
        <v>3.1506497145773818E-2</v>
      </c>
      <c r="Z387" s="72">
        <f t="shared" ref="Z387:Z450" ca="1" si="206">SIN(2*V387)</f>
        <v>0.92604208259657439</v>
      </c>
      <c r="AA387" s="72">
        <f t="shared" ref="AA387:AA450" ca="1" si="207">Z387*(COS(V387))^2</f>
        <v>0.63777456836688107</v>
      </c>
      <c r="AB387" s="72">
        <f t="shared" ref="AB387:AB450" ca="1" si="208">V387+(Z387/2)</f>
        <v>1.0549147285918046</v>
      </c>
      <c r="AC387" s="72">
        <f t="shared" ref="AC387:AC450" ca="1" si="209">(3*AB387+AA387)/4</f>
        <v>0.95062968853557361</v>
      </c>
      <c r="AD387" s="72">
        <f t="shared" ref="AD387:AD450" ca="1" si="210">(5*AC387+AA387*(COS(V387))^2)/3</f>
        <v>1.7307967507341246</v>
      </c>
      <c r="AE387" s="72">
        <f ca="1">Coef!$J$6*Coef!$J$9*(V387-(Coef!$J$10*AB387)+(Coef!$J$11*AC387)-(Coef!$J$12*AD387))</f>
        <v>3752510.7767925556</v>
      </c>
      <c r="AF387" s="72">
        <f t="shared" ref="AF387:AF450" ca="1" si="211">(U387-AE387)/W387</f>
        <v>2.2083508382512206E-3</v>
      </c>
      <c r="AG387" s="72">
        <f ca="1">((Coef!$J$8*Y387^2)/2)*(COS(V387))^2</f>
        <v>2.3037438540593043E-6</v>
      </c>
      <c r="AH387" s="72">
        <f t="shared" ref="AH387:AH450" ca="1" si="212">Y387*(1-(AG387/3))</f>
        <v>3.1506472951474095E-2</v>
      </c>
      <c r="AI387" s="72">
        <f t="shared" ref="AI387:AI450" ca="1" si="213">AF387*(1-AG387)+V387</f>
        <v>0.59410203304429399</v>
      </c>
      <c r="AJ387" s="72">
        <f t="shared" ref="AJ387:AJ450" ca="1" si="214">(EXP(AH387)-EXP(-AH387))/2</f>
        <v>3.1511685734745887E-2</v>
      </c>
      <c r="AK387" s="72">
        <f t="shared" ref="AK387:AK450" ca="1" si="215">ATAN(AJ387/COS(AI387))</f>
        <v>3.8009355942876383E-2</v>
      </c>
      <c r="AL387" s="72">
        <f t="shared" ref="AL387:AL450" ca="1" si="216">ATAN(COS(AK387)*TAN(AI387))</f>
        <v>0.59376693292784366</v>
      </c>
      <c r="AM387" s="72">
        <f ca="1">V387+(1+Coef!$J$8*(COS(V387))^2-(3/2)*Coef!$J$8*SIN(V387)*COS(V387)*(AL387-V387))*(AL387-V387)</f>
        <v>0.59377561128418432</v>
      </c>
      <c r="AN387" s="34" t="str">
        <f t="shared" ref="AN387:AN450" ca="1" si="217">E387&amp;" "&amp;RIGHT(S387+1000000,6)&amp;" "&amp;RIGHT(T387+10000000,7)&amp;" "&amp;IF(AO387&lt;0,"S","N")</f>
        <v>29 701082 3766605 N</v>
      </c>
      <c r="AO387" s="33">
        <f t="shared" ref="AO387:AO450" ca="1" si="218">AM387/PI()*180</f>
        <v>34.020836504384299</v>
      </c>
      <c r="AP387" s="33">
        <f t="shared" ref="AP387:AP450" ca="1" si="219">AK387/PI()*180+X387</f>
        <v>-6.8222243224626897</v>
      </c>
      <c r="AQ387" s="72">
        <f ca="1">'MGRS to Dist'!BP387</f>
        <v>4291.0532017185915</v>
      </c>
      <c r="AR387" s="72">
        <f ca="1">'MGRS to Dist'!BT387</f>
        <v>34.906162650139493</v>
      </c>
      <c r="AS387" s="72">
        <f ca="1">'MGRS to Dist'!BU387</f>
        <v>-145.07892284522407</v>
      </c>
      <c r="AT387" s="72">
        <f ca="1">'MGRS to Dist'!BV387</f>
        <v>34.921077154775958</v>
      </c>
    </row>
    <row r="388" spans="2:46" ht="16.5" customHeight="1">
      <c r="B388" s="38" t="s">
        <v>643</v>
      </c>
      <c r="C388" s="72" t="str">
        <f t="shared" ref="C388:C451" si="220">SUBSTITUTE(B388," ","")</f>
        <v>29SQT0055468535</v>
      </c>
      <c r="D388" s="72">
        <f t="array" aca="1" ref="D388" ca="1">MATCH(TRUE,ISERROR(VALUE(MID(C388,ROW(INDIRECT("1:"&amp;LEN(C388))),1))),0)</f>
        <v>3</v>
      </c>
      <c r="E388" s="72">
        <f t="shared" ref="E388:E451" ca="1" si="221">VALUE(LEFT(C388,D388-1))</f>
        <v>29</v>
      </c>
      <c r="F388" s="72" t="str">
        <f t="shared" ref="F388:F451" ca="1" si="222">MID(C388,D388,1)</f>
        <v>S</v>
      </c>
      <c r="G388" s="72" t="str">
        <f t="shared" ref="G388:G451" ca="1" si="223">MID(C388,D388+1,1)</f>
        <v>Q</v>
      </c>
      <c r="H388" s="72" t="str">
        <f t="shared" ref="H388:H451" ca="1" si="224">MID(C388,D388+2,1)</f>
        <v>T</v>
      </c>
      <c r="I388" s="72">
        <f t="shared" ref="I388:I451" ca="1" si="225">LEN(C388)-D388-2</f>
        <v>10</v>
      </c>
      <c r="J388" s="72">
        <f t="shared" ref="J388:J451" ca="1" si="226">VALUE(LEFT(RIGHT(C388,I388),I388/2))*10^(5-I388/2)</f>
        <v>554</v>
      </c>
      <c r="K388" s="72">
        <f t="shared" ref="K388:K451" ca="1" si="227">VALUE(RIGHT(C388,I388/2))*10^(5-I388/2)</f>
        <v>68535</v>
      </c>
      <c r="L388" s="72">
        <f t="shared" ref="L388:L451" ca="1" si="228">E388*6-183*PI()/180</f>
        <v>170.80604746885038</v>
      </c>
      <c r="M388" s="72">
        <f ca="1">VLOOKUP(G388,Coef!$C$2:$F$25,4)</f>
        <v>7</v>
      </c>
      <c r="N388" s="31">
        <f ca="1">VLOOKUP(F388,Coef!$C$4:$D$23,2)</f>
        <v>15</v>
      </c>
      <c r="O388" s="31">
        <f ca="1">MOD(VLOOKUP(H388,Coef!$C$2:$G$21,5)+MOD(E388+1,2)*15,20)</f>
        <v>18</v>
      </c>
      <c r="P388" s="31">
        <f ca="1">VLOOKUP(N388,Coef!$A$27:$B$46,2)</f>
        <v>3.56</v>
      </c>
      <c r="Q388" s="31">
        <f ca="1">VLOOKUP(N388,Coef!$A$27:$C$46,3)+O388/10-0.1</f>
        <v>3.6999999999999997</v>
      </c>
      <c r="R388" s="31">
        <f ca="1">IF(Q388+0.1&lt;P388,Q388+2,Q388)</f>
        <v>3.6999999999999997</v>
      </c>
      <c r="S388" s="72">
        <f t="shared" ref="S388:S451" ca="1" si="229">M388*100000+J388</f>
        <v>700554</v>
      </c>
      <c r="T388" s="72">
        <f t="shared" ref="T388:T451" ca="1" si="230">R388*1000000+K388</f>
        <v>3768534.9999999995</v>
      </c>
      <c r="U388" s="72">
        <f t="shared" ca="1" si="202"/>
        <v>3768534.9999999995</v>
      </c>
      <c r="V388" s="72">
        <f t="shared" ca="1" si="203"/>
        <v>0.59219697229857549</v>
      </c>
      <c r="W388" s="72">
        <f ca="1">(Coef!$J$9/(1+Coef!$J$8*(COS(V388))^2)^0.5)*Coef!$J$6</f>
        <v>6382245.1769235032</v>
      </c>
      <c r="X388" s="72">
        <f t="shared" ca="1" si="204"/>
        <v>-9</v>
      </c>
      <c r="Y388" s="72">
        <f t="shared" ca="1" si="205"/>
        <v>3.1423737954340863E-2</v>
      </c>
      <c r="Z388" s="72">
        <f t="shared" ca="1" si="206"/>
        <v>0.92627084404235482</v>
      </c>
      <c r="AA388" s="72">
        <f t="shared" ca="1" si="207"/>
        <v>0.63767193905360242</v>
      </c>
      <c r="AB388" s="72">
        <f t="shared" ca="1" si="208"/>
        <v>1.0553323943197528</v>
      </c>
      <c r="AC388" s="72">
        <f t="shared" ca="1" si="209"/>
        <v>0.95091728050321522</v>
      </c>
      <c r="AD388" s="72">
        <f t="shared" ca="1" si="210"/>
        <v>1.7311928049730263</v>
      </c>
      <c r="AE388" s="72">
        <f ca="1">Coef!$J$6*Coef!$J$9*(V388-(Coef!$J$10*AB388)+(Coef!$J$11*AC388)-(Coef!$J$12*AD388))</f>
        <v>3754437.4740823042</v>
      </c>
      <c r="AF388" s="72">
        <f t="shared" ca="1" si="211"/>
        <v>2.2088662417213715E-3</v>
      </c>
      <c r="AG388" s="72">
        <f ca="1">((Coef!$J$8*Y388^2)/2)*(COS(V388))^2</f>
        <v>2.2907224552017122E-6</v>
      </c>
      <c r="AH388" s="72">
        <f t="shared" ca="1" si="212"/>
        <v>3.1423713959986811E-2</v>
      </c>
      <c r="AI388" s="72">
        <f t="shared" ca="1" si="213"/>
        <v>0.59440583348039733</v>
      </c>
      <c r="AJ388" s="72">
        <f t="shared" ca="1" si="214"/>
        <v>3.1428885771997928E-2</v>
      </c>
      <c r="AK388" s="72">
        <f t="shared" ca="1" si="215"/>
        <v>3.7917354254492622E-2</v>
      </c>
      <c r="AL388" s="72">
        <f t="shared" ca="1" si="216"/>
        <v>0.59407227224603831</v>
      </c>
      <c r="AM388" s="72">
        <f ca="1">V388+(1+Coef!$J$8*(COS(V388))^2-(3/2)*Coef!$J$8*SIN(V388)*COS(V388)*(AL388-V388))*(AL388-V388)</f>
        <v>0.59408095654744209</v>
      </c>
      <c r="AN388" s="34" t="str">
        <f t="shared" ca="1" si="217"/>
        <v>29 700554 3768535 N</v>
      </c>
      <c r="AO388" s="33">
        <f t="shared" ca="1" si="218"/>
        <v>34.038331499263286</v>
      </c>
      <c r="AP388" s="33">
        <f t="shared" ca="1" si="219"/>
        <v>-6.8274956309151573</v>
      </c>
      <c r="AQ388" s="72">
        <f ca="1">'MGRS to Dist'!BP388</f>
        <v>2000.726386576416</v>
      </c>
      <c r="AR388" s="72">
        <f ca="1">'MGRS to Dist'!BT388</f>
        <v>345.98113288260242</v>
      </c>
      <c r="AS388" s="72">
        <f ca="1">'MGRS to Dist'!BU388</f>
        <v>165.97818294822628</v>
      </c>
      <c r="AT388" s="72">
        <f ca="1">'MGRS to Dist'!BV388</f>
        <v>345.97818294822628</v>
      </c>
    </row>
    <row r="389" spans="2:46" ht="16.5" customHeight="1">
      <c r="B389" s="38" t="s">
        <v>644</v>
      </c>
      <c r="C389" s="72" t="str">
        <f t="shared" si="220"/>
        <v>29SQT0099766589</v>
      </c>
      <c r="D389" s="72">
        <f t="array" aca="1" ref="D389" ca="1">MATCH(TRUE,ISERROR(VALUE(MID(C389,ROW(INDIRECT("1:"&amp;LEN(C389))),1))),0)</f>
        <v>3</v>
      </c>
      <c r="E389" s="72">
        <f t="shared" ca="1" si="221"/>
        <v>29</v>
      </c>
      <c r="F389" s="72" t="str">
        <f t="shared" ca="1" si="222"/>
        <v>S</v>
      </c>
      <c r="G389" s="72" t="str">
        <f t="shared" ca="1" si="223"/>
        <v>Q</v>
      </c>
      <c r="H389" s="72" t="str">
        <f t="shared" ca="1" si="224"/>
        <v>T</v>
      </c>
      <c r="I389" s="72">
        <f t="shared" ca="1" si="225"/>
        <v>10</v>
      </c>
      <c r="J389" s="72">
        <f t="shared" ca="1" si="226"/>
        <v>997</v>
      </c>
      <c r="K389" s="72">
        <f t="shared" ca="1" si="227"/>
        <v>66589</v>
      </c>
      <c r="L389" s="72">
        <f t="shared" ca="1" si="228"/>
        <v>170.80604746885038</v>
      </c>
      <c r="M389" s="72">
        <f ca="1">VLOOKUP(G389,Coef!$C$2:$F$25,4)</f>
        <v>7</v>
      </c>
      <c r="N389" s="31">
        <f ca="1">VLOOKUP(F389,Coef!$C$4:$D$23,2)</f>
        <v>15</v>
      </c>
      <c r="O389" s="31">
        <f ca="1">MOD(VLOOKUP(H389,Coef!$C$2:$G$21,5)+MOD(E389+1,2)*15,20)</f>
        <v>18</v>
      </c>
      <c r="P389" s="31">
        <f ca="1">VLOOKUP(N389,Coef!$A$27:$B$46,2)</f>
        <v>3.56</v>
      </c>
      <c r="Q389" s="31">
        <f ca="1">VLOOKUP(N389,Coef!$A$27:$C$46,3)+O389/10-0.1</f>
        <v>3.6999999999999997</v>
      </c>
      <c r="R389" s="31">
        <f ca="1">IF(Q389+0.1&lt;P389,Q389+2,Q389)</f>
        <v>3.6999999999999997</v>
      </c>
      <c r="S389" s="72">
        <f t="shared" ca="1" si="229"/>
        <v>700997</v>
      </c>
      <c r="T389" s="72">
        <f t="shared" ca="1" si="230"/>
        <v>3766588.9999999995</v>
      </c>
      <c r="U389" s="72">
        <f t="shared" ca="1" si="202"/>
        <v>3766588.9999999995</v>
      </c>
      <c r="V389" s="72">
        <f t="shared" ca="1" si="203"/>
        <v>0.59189117301368277</v>
      </c>
      <c r="W389" s="72">
        <f ca="1">(Coef!$J$9/(1+Coef!$J$8*(COS(V389))^2)^0.5)*Coef!$J$6</f>
        <v>6382239.1140234191</v>
      </c>
      <c r="X389" s="72">
        <f t="shared" ca="1" si="204"/>
        <v>-9</v>
      </c>
      <c r="Y389" s="72">
        <f t="shared" ca="1" si="205"/>
        <v>3.1493179181951665E-2</v>
      </c>
      <c r="Z389" s="72">
        <f t="shared" ca="1" si="206"/>
        <v>0.9260401847045111</v>
      </c>
      <c r="AA389" s="72">
        <f t="shared" ca="1" si="207"/>
        <v>0.63777541739332744</v>
      </c>
      <c r="AB389" s="72">
        <f t="shared" ca="1" si="208"/>
        <v>1.0549112653659383</v>
      </c>
      <c r="AC389" s="72">
        <f t="shared" ca="1" si="209"/>
        <v>0.95062730337278556</v>
      </c>
      <c r="AD389" s="72">
        <f t="shared" ca="1" si="210"/>
        <v>1.7307934653569965</v>
      </c>
      <c r="AE389" s="72">
        <f ca="1">Coef!$J$6*Coef!$J$9*(V389-(Coef!$J$10*AB389)+(Coef!$J$11*AC389)-(Coef!$J$12*AD389))</f>
        <v>3752494.8041952946</v>
      </c>
      <c r="AF389" s="72">
        <f t="shared" ca="1" si="211"/>
        <v>2.2083465619043233E-3</v>
      </c>
      <c r="AG389" s="72">
        <f ca="1">((Coef!$J$8*Y389^2)/2)*(COS(V389))^2</f>
        <v>2.3018044378435479E-6</v>
      </c>
      <c r="AH389" s="72">
        <f t="shared" ca="1" si="212"/>
        <v>3.1493155018238468E-2</v>
      </c>
      <c r="AI389" s="72">
        <f t="shared" ca="1" si="213"/>
        <v>0.59409951449240517</v>
      </c>
      <c r="AJ389" s="72">
        <f t="shared" ca="1" si="214"/>
        <v>3.1498361193682267E-2</v>
      </c>
      <c r="AK389" s="72">
        <f t="shared" ca="1" si="215"/>
        <v>3.7993234787327565E-2</v>
      </c>
      <c r="AL389" s="72">
        <f t="shared" ca="1" si="216"/>
        <v>0.59376469928137576</v>
      </c>
      <c r="AM389" s="72">
        <f ca="1">V389+(1+Coef!$J$8*(COS(V389))^2-(3/2)*Coef!$J$8*SIN(V389)*COS(V389)*(AL389-V389))*(AL389-V389)</f>
        <v>0.59377337896480376</v>
      </c>
      <c r="AN389" s="34" t="str">
        <f t="shared" ca="1" si="217"/>
        <v>29 700997 3766589 N</v>
      </c>
      <c r="AO389" s="33">
        <f t="shared" ca="1" si="218"/>
        <v>34.02070860190527</v>
      </c>
      <c r="AP389" s="33">
        <f t="shared" ca="1" si="219"/>
        <v>-6.8231479966365107</v>
      </c>
      <c r="AQ389" s="72">
        <f ca="1">'MGRS to Dist'!BP389</f>
        <v>1995.5933339064895</v>
      </c>
      <c r="AR389" s="72">
        <f ca="1">'MGRS to Dist'!BT389</f>
        <v>168.44359724444428</v>
      </c>
      <c r="AS389" s="72">
        <f ca="1">'MGRS to Dist'!BU389</f>
        <v>-11.553969732570808</v>
      </c>
      <c r="AT389" s="72">
        <f ca="1">'MGRS to Dist'!BV389</f>
        <v>168.44603026742914</v>
      </c>
    </row>
    <row r="390" spans="2:46" ht="16.5" customHeight="1">
      <c r="B390" s="38" t="s">
        <v>645</v>
      </c>
      <c r="C390" s="72" t="str">
        <f t="shared" si="220"/>
        <v>29SPT9978967070</v>
      </c>
      <c r="D390" s="72">
        <f t="array" aca="1" ref="D390" ca="1">MATCH(TRUE,ISERROR(VALUE(MID(C390,ROW(INDIRECT("1:"&amp;LEN(C390))),1))),0)</f>
        <v>3</v>
      </c>
      <c r="E390" s="72">
        <f t="shared" ca="1" si="221"/>
        <v>29</v>
      </c>
      <c r="F390" s="72" t="str">
        <f t="shared" ca="1" si="222"/>
        <v>S</v>
      </c>
      <c r="G390" s="72" t="str">
        <f t="shared" ca="1" si="223"/>
        <v>P</v>
      </c>
      <c r="H390" s="72" t="str">
        <f t="shared" ca="1" si="224"/>
        <v>T</v>
      </c>
      <c r="I390" s="72">
        <f t="shared" ca="1" si="225"/>
        <v>10</v>
      </c>
      <c r="J390" s="72">
        <f t="shared" ca="1" si="226"/>
        <v>99789</v>
      </c>
      <c r="K390" s="72">
        <f t="shared" ca="1" si="227"/>
        <v>67070</v>
      </c>
      <c r="L390" s="72">
        <f t="shared" ca="1" si="228"/>
        <v>170.80604746885038</v>
      </c>
      <c r="M390" s="72">
        <f ca="1">VLOOKUP(G390,Coef!$C$2:$F$25,4)</f>
        <v>6</v>
      </c>
      <c r="N390" s="31">
        <f ca="1">VLOOKUP(F390,Coef!$C$4:$D$23,2)</f>
        <v>15</v>
      </c>
      <c r="O390" s="31">
        <f ca="1">MOD(VLOOKUP(H390,Coef!$C$2:$G$21,5)+MOD(E390+1,2)*15,20)</f>
        <v>18</v>
      </c>
      <c r="P390" s="31">
        <f ca="1">VLOOKUP(N390,Coef!$A$27:$B$46,2)</f>
        <v>3.56</v>
      </c>
      <c r="Q390" s="31">
        <f ca="1">VLOOKUP(N390,Coef!$A$27:$C$46,3)+O390/10-0.1</f>
        <v>3.6999999999999997</v>
      </c>
      <c r="R390" s="31">
        <f ca="1">IF(Q390+0.1&lt;P390,Q390+2,Q390)</f>
        <v>3.6999999999999997</v>
      </c>
      <c r="S390" s="72">
        <f t="shared" ca="1" si="229"/>
        <v>699789</v>
      </c>
      <c r="T390" s="72">
        <f t="shared" ca="1" si="230"/>
        <v>3767069.9999999995</v>
      </c>
      <c r="U390" s="72">
        <f t="shared" ca="1" si="202"/>
        <v>3767069.9999999995</v>
      </c>
      <c r="V390" s="72">
        <f t="shared" ca="1" si="203"/>
        <v>0.59196675855121272</v>
      </c>
      <c r="W390" s="72">
        <f ca="1">(Coef!$J$9/(1+Coef!$J$8*(COS(V390))^2)^0.5)*Coef!$J$6</f>
        <v>6382240.6124706892</v>
      </c>
      <c r="X390" s="72">
        <f t="shared" ca="1" si="204"/>
        <v>-9</v>
      </c>
      <c r="Y390" s="72">
        <f t="shared" ca="1" si="205"/>
        <v>3.1303896567236721E-2</v>
      </c>
      <c r="Z390" s="72">
        <f t="shared" ca="1" si="206"/>
        <v>0.92609722985516485</v>
      </c>
      <c r="AA390" s="72">
        <f t="shared" ca="1" si="207"/>
        <v>0.63774988070028105</v>
      </c>
      <c r="AB390" s="72">
        <f t="shared" ca="1" si="208"/>
        <v>1.055015373478795</v>
      </c>
      <c r="AC390" s="72">
        <f t="shared" ca="1" si="209"/>
        <v>0.95069900028416654</v>
      </c>
      <c r="AD390" s="72">
        <f t="shared" ca="1" si="210"/>
        <v>1.7308922174516208</v>
      </c>
      <c r="AE390" s="72">
        <f ca="1">Coef!$J$6*Coef!$J$9*(V390-(Coef!$J$10*AB390)+(Coef!$J$11*AC390)-(Coef!$J$12*AD390))</f>
        <v>3752974.9805638869</v>
      </c>
      <c r="AF390" s="72">
        <f t="shared" ca="1" si="211"/>
        <v>2.2084750939303979E-3</v>
      </c>
      <c r="AG390" s="72">
        <f ca="1">((Coef!$J$8*Y390^2)/2)*(COS(V390))^2</f>
        <v>2.2739874986200251E-6</v>
      </c>
      <c r="AH390" s="72">
        <f t="shared" ca="1" si="212"/>
        <v>3.130387283901357E-2</v>
      </c>
      <c r="AI390" s="72">
        <f t="shared" ca="1" si="213"/>
        <v>0.59417522862309835</v>
      </c>
      <c r="AJ390" s="72">
        <f t="shared" ca="1" si="214"/>
        <v>3.1308985703012382E-2</v>
      </c>
      <c r="AK390" s="72">
        <f t="shared" ca="1" si="215"/>
        <v>3.7766958267446443E-2</v>
      </c>
      <c r="AL390" s="72">
        <f t="shared" ca="1" si="216"/>
        <v>0.59384436989953993</v>
      </c>
      <c r="AM390" s="72">
        <f ca="1">V390+(1+Coef!$J$8*(COS(V390))^2-(3/2)*Coef!$J$8*SIN(V390)*COS(V390)*(AL390-V390))*(AL390-V390)</f>
        <v>0.59385306758567635</v>
      </c>
      <c r="AN390" s="34" t="str">
        <f t="shared" ca="1" si="217"/>
        <v>29 699789 3767070 N</v>
      </c>
      <c r="AO390" s="33">
        <f t="shared" ca="1" si="218"/>
        <v>34.025274423556489</v>
      </c>
      <c r="AP390" s="33">
        <f t="shared" ca="1" si="219"/>
        <v>-6.8361126862286063</v>
      </c>
      <c r="AQ390" s="72">
        <f ca="1">'MGRS to Dist'!BP390</f>
        <v>1300.1167430481132</v>
      </c>
      <c r="AR390" s="72">
        <f ca="1">'MGRS to Dist'!BT390</f>
        <v>293.02490561138416</v>
      </c>
      <c r="AS390" s="72">
        <f ca="1">'MGRS to Dist'!BU390</f>
        <v>113.01765153651155</v>
      </c>
      <c r="AT390" s="72">
        <f ca="1">'MGRS to Dist'!BV390</f>
        <v>293.01765153651149</v>
      </c>
    </row>
    <row r="391" spans="2:46" ht="16.5" customHeight="1">
      <c r="B391" s="38" t="s">
        <v>646</v>
      </c>
      <c r="C391" s="72" t="str">
        <f t="shared" si="220"/>
        <v>29SPT9808166541</v>
      </c>
      <c r="D391" s="72">
        <f t="array" aca="1" ref="D391" ca="1">MATCH(TRUE,ISERROR(VALUE(MID(C391,ROW(INDIRECT("1:"&amp;LEN(C391))),1))),0)</f>
        <v>3</v>
      </c>
      <c r="E391" s="72">
        <f t="shared" ca="1" si="221"/>
        <v>29</v>
      </c>
      <c r="F391" s="72" t="str">
        <f t="shared" ca="1" si="222"/>
        <v>S</v>
      </c>
      <c r="G391" s="72" t="str">
        <f t="shared" ca="1" si="223"/>
        <v>P</v>
      </c>
      <c r="H391" s="72" t="str">
        <f t="shared" ca="1" si="224"/>
        <v>T</v>
      </c>
      <c r="I391" s="72">
        <f t="shared" ca="1" si="225"/>
        <v>10</v>
      </c>
      <c r="J391" s="72">
        <f t="shared" ca="1" si="226"/>
        <v>98081</v>
      </c>
      <c r="K391" s="72">
        <f t="shared" ca="1" si="227"/>
        <v>66541</v>
      </c>
      <c r="L391" s="72">
        <f t="shared" ca="1" si="228"/>
        <v>170.80604746885038</v>
      </c>
      <c r="M391" s="72">
        <f ca="1">VLOOKUP(G391,Coef!$C$2:$F$25,4)</f>
        <v>6</v>
      </c>
      <c r="N391" s="31">
        <f ca="1">VLOOKUP(F391,Coef!$C$4:$D$23,2)</f>
        <v>15</v>
      </c>
      <c r="O391" s="31">
        <f ca="1">MOD(VLOOKUP(H391,Coef!$C$2:$G$21,5)+MOD(E391+1,2)*15,20)</f>
        <v>18</v>
      </c>
      <c r="P391" s="31">
        <f ca="1">VLOOKUP(N391,Coef!$A$27:$B$46,2)</f>
        <v>3.56</v>
      </c>
      <c r="Q391" s="31">
        <f ca="1">VLOOKUP(N391,Coef!$A$27:$C$46,3)+O391/10-0.1</f>
        <v>3.6999999999999997</v>
      </c>
      <c r="R391" s="31">
        <f ca="1">IF(Q391+0.1&lt;P391,Q391+2,Q391)</f>
        <v>3.6999999999999997</v>
      </c>
      <c r="S391" s="72">
        <f t="shared" ca="1" si="229"/>
        <v>698081</v>
      </c>
      <c r="T391" s="72">
        <f t="shared" ca="1" si="230"/>
        <v>3766540.9999999995</v>
      </c>
      <c r="U391" s="72">
        <f t="shared" ca="1" si="202"/>
        <v>3766540.9999999995</v>
      </c>
      <c r="V391" s="72">
        <f t="shared" ca="1" si="203"/>
        <v>0.59188363017417878</v>
      </c>
      <c r="W391" s="72">
        <f ca="1">(Coef!$J$9/(1+Coef!$J$8*(COS(V391))^2)^0.5)*Coef!$J$6</f>
        <v>6382238.9644953413</v>
      </c>
      <c r="X391" s="72">
        <f t="shared" ca="1" si="204"/>
        <v>-9</v>
      </c>
      <c r="Y391" s="72">
        <f t="shared" ca="1" si="205"/>
        <v>3.1036286967932848E-2</v>
      </c>
      <c r="Z391" s="72">
        <f t="shared" ca="1" si="206"/>
        <v>0.92603449088782408</v>
      </c>
      <c r="AA391" s="72">
        <f t="shared" ca="1" si="207"/>
        <v>0.63777796429636324</v>
      </c>
      <c r="AB391" s="72">
        <f t="shared" ca="1" si="208"/>
        <v>1.0549008756180909</v>
      </c>
      <c r="AC391" s="72">
        <f t="shared" ca="1" si="209"/>
        <v>0.95062014778765902</v>
      </c>
      <c r="AD391" s="72">
        <f t="shared" ca="1" si="210"/>
        <v>1.7307836090256867</v>
      </c>
      <c r="AE391" s="72">
        <f ca="1">Coef!$J$6*Coef!$J$9*(V391-(Coef!$J$10*AB391)+(Coef!$J$11*AC391)-(Coef!$J$12*AD391))</f>
        <v>3752446.8864057618</v>
      </c>
      <c r="AF391" s="72">
        <f t="shared" ca="1" si="211"/>
        <v>2.208333732510464E-3</v>
      </c>
      <c r="AG391" s="72">
        <f ca="1">((Coef!$J$8*Y391^2)/2)*(COS(V391))^2</f>
        <v>2.2355240014488713E-6</v>
      </c>
      <c r="AH391" s="72">
        <f t="shared" ca="1" si="212"/>
        <v>3.1036263840478036E-2</v>
      </c>
      <c r="AI391" s="72">
        <f t="shared" ca="1" si="213"/>
        <v>0.59409195896990619</v>
      </c>
      <c r="AJ391" s="72">
        <f t="shared" ca="1" si="214"/>
        <v>3.1041246692291968E-2</v>
      </c>
      <c r="AK391" s="72">
        <f t="shared" ca="1" si="215"/>
        <v>3.7442192606492883E-2</v>
      </c>
      <c r="AL391" s="72">
        <f t="shared" ca="1" si="216"/>
        <v>0.59376678841115094</v>
      </c>
      <c r="AM391" s="72">
        <f ca="1">V391+(1+Coef!$J$8*(COS(V391))^2-(3/2)*Coef!$J$8*SIN(V391)*COS(V391)*(AL391-V391))*(AL391-V391)</f>
        <v>0.59377551272147178</v>
      </c>
      <c r="AN391" s="34" t="str">
        <f t="shared" ca="1" si="217"/>
        <v>29 698081 3766541 N</v>
      </c>
      <c r="AO391" s="33">
        <f t="shared" ca="1" si="218"/>
        <v>34.020830857156852</v>
      </c>
      <c r="AP391" s="33">
        <f t="shared" ca="1" si="219"/>
        <v>-6.8547203879320229</v>
      </c>
      <c r="AQ391" s="72">
        <f ca="1">'MGRS to Dist'!BP391</f>
        <v>1787.8879043736931</v>
      </c>
      <c r="AR391" s="72">
        <f ca="1">'MGRS to Dist'!BT391</f>
        <v>253.93213266641044</v>
      </c>
      <c r="AS391" s="72">
        <f ca="1">'MGRS to Dist'!BU391</f>
        <v>73.921721165678207</v>
      </c>
      <c r="AT391" s="72">
        <f ca="1">'MGRS to Dist'!BV391</f>
        <v>253.92172116567826</v>
      </c>
    </row>
    <row r="392" spans="2:46" ht="16.5" customHeight="1">
      <c r="B392" s="38" t="s">
        <v>647</v>
      </c>
      <c r="C392" s="72" t="str">
        <f t="shared" si="220"/>
        <v>29SPT9676760839</v>
      </c>
      <c r="D392" s="72">
        <f t="array" aca="1" ref="D392" ca="1">MATCH(TRUE,ISERROR(VALUE(MID(C392,ROW(INDIRECT("1:"&amp;LEN(C392))),1))),0)</f>
        <v>3</v>
      </c>
      <c r="E392" s="72">
        <f t="shared" ca="1" si="221"/>
        <v>29</v>
      </c>
      <c r="F392" s="72" t="str">
        <f t="shared" ca="1" si="222"/>
        <v>S</v>
      </c>
      <c r="G392" s="72" t="str">
        <f t="shared" ca="1" si="223"/>
        <v>P</v>
      </c>
      <c r="H392" s="72" t="str">
        <f t="shared" ca="1" si="224"/>
        <v>T</v>
      </c>
      <c r="I392" s="72">
        <f t="shared" ca="1" si="225"/>
        <v>10</v>
      </c>
      <c r="J392" s="72">
        <f t="shared" ca="1" si="226"/>
        <v>96767</v>
      </c>
      <c r="K392" s="72">
        <f t="shared" ca="1" si="227"/>
        <v>60839</v>
      </c>
      <c r="L392" s="72">
        <f t="shared" ca="1" si="228"/>
        <v>170.80604746885038</v>
      </c>
      <c r="M392" s="72">
        <f ca="1">VLOOKUP(G392,Coef!$C$2:$F$25,4)</f>
        <v>6</v>
      </c>
      <c r="N392" s="31">
        <f ca="1">VLOOKUP(F392,Coef!$C$4:$D$23,2)</f>
        <v>15</v>
      </c>
      <c r="O392" s="31">
        <f ca="1">MOD(VLOOKUP(H392,Coef!$C$2:$G$21,5)+MOD(E392+1,2)*15,20)</f>
        <v>18</v>
      </c>
      <c r="P392" s="31">
        <f ca="1">VLOOKUP(N392,Coef!$A$27:$B$46,2)</f>
        <v>3.56</v>
      </c>
      <c r="Q392" s="31">
        <f ca="1">VLOOKUP(N392,Coef!$A$27:$C$46,3)+O392/10-0.1</f>
        <v>3.6999999999999997</v>
      </c>
      <c r="R392" s="31">
        <f ca="1">IF(Q392+0.1&lt;P392,Q392+2,Q392)</f>
        <v>3.6999999999999997</v>
      </c>
      <c r="S392" s="72">
        <f t="shared" ca="1" si="229"/>
        <v>696767</v>
      </c>
      <c r="T392" s="72">
        <f t="shared" ca="1" si="230"/>
        <v>3760838.9999999995</v>
      </c>
      <c r="U392" s="72">
        <f t="shared" ca="1" si="202"/>
        <v>3760838.9999999995</v>
      </c>
      <c r="V392" s="72">
        <f t="shared" ca="1" si="203"/>
        <v>0.59098760369809544</v>
      </c>
      <c r="W392" s="72">
        <f ca="1">(Coef!$J$9/(1+Coef!$J$8*(COS(V392))^2)^0.5)*Coef!$J$6</f>
        <v>6382221.2084318418</v>
      </c>
      <c r="X392" s="72">
        <f t="shared" ca="1" si="204"/>
        <v>-9</v>
      </c>
      <c r="Y392" s="72">
        <f t="shared" ca="1" si="205"/>
        <v>3.0830488880586308E-2</v>
      </c>
      <c r="Z392" s="72">
        <f t="shared" ca="1" si="206"/>
        <v>0.92535661380043532</v>
      </c>
      <c r="AA392" s="72">
        <f t="shared" ca="1" si="207"/>
        <v>0.63807863230459338</v>
      </c>
      <c r="AB392" s="72">
        <f t="shared" ca="1" si="208"/>
        <v>1.053665910598313</v>
      </c>
      <c r="AC392" s="72">
        <f t="shared" ca="1" si="209"/>
        <v>0.94976909102488316</v>
      </c>
      <c r="AD392" s="72">
        <f t="shared" ca="1" si="210"/>
        <v>1.7296106240596252</v>
      </c>
      <c r="AE392" s="72">
        <f ca="1">Coef!$J$6*Coef!$J$9*(V392-(Coef!$J$10*AB392)+(Coef!$J$11*AC392)-(Coef!$J$12*AD392))</f>
        <v>3746754.6762816883</v>
      </c>
      <c r="AF392" s="72">
        <f t="shared" ca="1" si="211"/>
        <v>2.2068059470743235E-3</v>
      </c>
      <c r="AG392" s="72">
        <f ca="1">((Coef!$J$8*Y392^2)/2)*(COS(V392))^2</f>
        <v>2.2086320139336746E-6</v>
      </c>
      <c r="AH392" s="72">
        <f t="shared" ca="1" si="212"/>
        <v>3.0830466182851391E-2</v>
      </c>
      <c r="AI392" s="72">
        <f t="shared" ca="1" si="213"/>
        <v>0.59319440477114749</v>
      </c>
      <c r="AJ392" s="72">
        <f t="shared" ca="1" si="214"/>
        <v>3.0835350565332209E-2</v>
      </c>
      <c r="AK392" s="72">
        <f t="shared" ca="1" si="215"/>
        <v>3.7171567596269869E-2</v>
      </c>
      <c r="AL392" s="72">
        <f t="shared" ca="1" si="216"/>
        <v>0.5928741504708499</v>
      </c>
      <c r="AM392" s="72">
        <f ca="1">V392+(1+Coef!$J$8*(COS(V392))^2-(3/2)*Coef!$J$8*SIN(V392)*COS(V392)*(AL392-V392))*(AL392-V392)</f>
        <v>0.5928829010077914</v>
      </c>
      <c r="AN392" s="34" t="str">
        <f t="shared" ca="1" si="217"/>
        <v>29 696767 3760839 N</v>
      </c>
      <c r="AO392" s="33">
        <f t="shared" ca="1" si="218"/>
        <v>33.969687973219031</v>
      </c>
      <c r="AP392" s="33">
        <f t="shared" ca="1" si="219"/>
        <v>-6.8702260588484858</v>
      </c>
      <c r="AQ392" s="72">
        <f ca="1">'MGRS to Dist'!BP392</f>
        <v>5850.9733520433447</v>
      </c>
      <c r="AR392" s="72">
        <f ca="1">'MGRS to Dist'!BT392</f>
        <v>194.11413185718507</v>
      </c>
      <c r="AS392" s="72">
        <f ca="1">'MGRS to Dist'!BU392</f>
        <v>14.105462258764325</v>
      </c>
      <c r="AT392" s="72">
        <f ca="1">'MGRS to Dist'!BV392</f>
        <v>194.10546225876431</v>
      </c>
    </row>
    <row r="393" spans="2:46" ht="16.5" customHeight="1">
      <c r="B393" s="38" t="s">
        <v>648</v>
      </c>
      <c r="C393" s="72" t="str">
        <f t="shared" si="220"/>
        <v>29SPT9746365388</v>
      </c>
      <c r="D393" s="72">
        <f t="array" aca="1" ref="D393" ca="1">MATCH(TRUE,ISERROR(VALUE(MID(C393,ROW(INDIRECT("1:"&amp;LEN(C393))),1))),0)</f>
        <v>3</v>
      </c>
      <c r="E393" s="72">
        <f t="shared" ca="1" si="221"/>
        <v>29</v>
      </c>
      <c r="F393" s="72" t="str">
        <f t="shared" ca="1" si="222"/>
        <v>S</v>
      </c>
      <c r="G393" s="72" t="str">
        <f t="shared" ca="1" si="223"/>
        <v>P</v>
      </c>
      <c r="H393" s="72" t="str">
        <f t="shared" ca="1" si="224"/>
        <v>T</v>
      </c>
      <c r="I393" s="72">
        <f t="shared" ca="1" si="225"/>
        <v>10</v>
      </c>
      <c r="J393" s="72">
        <f t="shared" ca="1" si="226"/>
        <v>97463</v>
      </c>
      <c r="K393" s="72">
        <f t="shared" ca="1" si="227"/>
        <v>65388</v>
      </c>
      <c r="L393" s="72">
        <f t="shared" ca="1" si="228"/>
        <v>170.80604746885038</v>
      </c>
      <c r="M393" s="72">
        <f ca="1">VLOOKUP(G393,Coef!$C$2:$F$25,4)</f>
        <v>6</v>
      </c>
      <c r="N393" s="31">
        <f ca="1">VLOOKUP(F393,Coef!$C$4:$D$23,2)</f>
        <v>15</v>
      </c>
      <c r="O393" s="31">
        <f ca="1">MOD(VLOOKUP(H393,Coef!$C$2:$G$21,5)+MOD(E393+1,2)*15,20)</f>
        <v>18</v>
      </c>
      <c r="P393" s="31">
        <f ca="1">VLOOKUP(N393,Coef!$A$27:$B$46,2)</f>
        <v>3.56</v>
      </c>
      <c r="Q393" s="31">
        <f ca="1">VLOOKUP(N393,Coef!$A$27:$C$46,3)+O393/10-0.1</f>
        <v>3.6999999999999997</v>
      </c>
      <c r="R393" s="31">
        <f ca="1">IF(Q393+0.1&lt;P393,Q393+2,Q393)</f>
        <v>3.6999999999999997</v>
      </c>
      <c r="S393" s="72">
        <f t="shared" ca="1" si="229"/>
        <v>697463</v>
      </c>
      <c r="T393" s="72">
        <f t="shared" ca="1" si="230"/>
        <v>3765387.9999999995</v>
      </c>
      <c r="U393" s="72">
        <f t="shared" ca="1" si="202"/>
        <v>3765387.9999999995</v>
      </c>
      <c r="V393" s="72">
        <f t="shared" ca="1" si="203"/>
        <v>0.59170244488359225</v>
      </c>
      <c r="W393" s="72">
        <f ca="1">(Coef!$J$9/(1+Coef!$J$8*(COS(V393))^2)^0.5)*Coef!$J$6</f>
        <v>6382235.3729858687</v>
      </c>
      <c r="X393" s="72">
        <f t="shared" ca="1" si="204"/>
        <v>-9</v>
      </c>
      <c r="Y393" s="72">
        <f t="shared" ca="1" si="205"/>
        <v>3.0939473156349418E-2</v>
      </c>
      <c r="Z393" s="72">
        <f t="shared" ca="1" si="206"/>
        <v>0.92589765733808704</v>
      </c>
      <c r="AA393" s="72">
        <f t="shared" ca="1" si="207"/>
        <v>0.63783906354713971</v>
      </c>
      <c r="AB393" s="72">
        <f t="shared" ca="1" si="208"/>
        <v>1.0546512735526359</v>
      </c>
      <c r="AC393" s="72">
        <f t="shared" ca="1" si="209"/>
        <v>0.95044822105126181</v>
      </c>
      <c r="AD393" s="72">
        <f t="shared" ca="1" si="210"/>
        <v>1.7305467616039281</v>
      </c>
      <c r="AE393" s="72">
        <f ca="1">Coef!$J$6*Coef!$J$9*(V393-(Coef!$J$10*AB393)+(Coef!$J$11*AC393)-(Coef!$J$12*AD393))</f>
        <v>3751295.8621817459</v>
      </c>
      <c r="AF393" s="72">
        <f t="shared" ca="1" si="211"/>
        <v>2.2080254009279395E-3</v>
      </c>
      <c r="AG393" s="72">
        <f ca="1">((Coef!$J$8*Y393^2)/2)*(COS(V393))^2</f>
        <v>2.2221400591998998E-6</v>
      </c>
      <c r="AH393" s="72">
        <f t="shared" ca="1" si="212"/>
        <v>3.0939450239068512E-2</v>
      </c>
      <c r="AI393" s="72">
        <f t="shared" ca="1" si="213"/>
        <v>0.59391046537797854</v>
      </c>
      <c r="AJ393" s="72">
        <f t="shared" ca="1" si="214"/>
        <v>3.0944386604626006E-2</v>
      </c>
      <c r="AK393" s="72">
        <f t="shared" ca="1" si="215"/>
        <v>3.7320897242341611E-2</v>
      </c>
      <c r="AL393" s="72">
        <f t="shared" ca="1" si="216"/>
        <v>0.59358744567895894</v>
      </c>
      <c r="AM393" s="72">
        <f ca="1">V393+(1+Coef!$J$8*(COS(V393))^2-(3/2)*Coef!$J$8*SIN(V393)*COS(V393)*(AL393-V393))*(AL393-V393)</f>
        <v>0.59359618064306019</v>
      </c>
      <c r="AN393" s="34" t="str">
        <f t="shared" ca="1" si="217"/>
        <v>29 697463 3765388 N</v>
      </c>
      <c r="AO393" s="33">
        <f t="shared" ca="1" si="218"/>
        <v>34.010555885932561</v>
      </c>
      <c r="AP393" s="33">
        <f t="shared" ca="1" si="219"/>
        <v>-6.8616701003723932</v>
      </c>
      <c r="AQ393" s="72">
        <f ca="1">'MGRS to Dist'!BP393</f>
        <v>4601.5727735813807</v>
      </c>
      <c r="AR393" s="72">
        <f ca="1">'MGRS to Dist'!BT393</f>
        <v>9.8451424923779314</v>
      </c>
      <c r="AS393" s="72">
        <f ca="1">'MGRS to Dist'!BU393</f>
        <v>-170.15007429902406</v>
      </c>
      <c r="AT393" s="72">
        <f ca="1">'MGRS to Dist'!BV393</f>
        <v>9.8499257009759162</v>
      </c>
    </row>
    <row r="394" spans="2:46" ht="16.5" customHeight="1">
      <c r="B394" s="38" t="s">
        <v>649</v>
      </c>
      <c r="C394" s="72" t="str">
        <f t="shared" si="220"/>
        <v>29SPT9679561670</v>
      </c>
      <c r="D394" s="72">
        <f t="array" aca="1" ref="D394" ca="1">MATCH(TRUE,ISERROR(VALUE(MID(C394,ROW(INDIRECT("1:"&amp;LEN(C394))),1))),0)</f>
        <v>3</v>
      </c>
      <c r="E394" s="72">
        <f t="shared" ca="1" si="221"/>
        <v>29</v>
      </c>
      <c r="F394" s="72" t="str">
        <f t="shared" ca="1" si="222"/>
        <v>S</v>
      </c>
      <c r="G394" s="72" t="str">
        <f t="shared" ca="1" si="223"/>
        <v>P</v>
      </c>
      <c r="H394" s="72" t="str">
        <f t="shared" ca="1" si="224"/>
        <v>T</v>
      </c>
      <c r="I394" s="72">
        <f t="shared" ca="1" si="225"/>
        <v>10</v>
      </c>
      <c r="J394" s="72">
        <f t="shared" ca="1" si="226"/>
        <v>96795</v>
      </c>
      <c r="K394" s="72">
        <f t="shared" ca="1" si="227"/>
        <v>61670</v>
      </c>
      <c r="L394" s="72">
        <f t="shared" ca="1" si="228"/>
        <v>170.80604746885038</v>
      </c>
      <c r="M394" s="72">
        <f ca="1">VLOOKUP(G394,Coef!$C$2:$F$25,4)</f>
        <v>6</v>
      </c>
      <c r="N394" s="31">
        <f ca="1">VLOOKUP(F394,Coef!$C$4:$D$23,2)</f>
        <v>15</v>
      </c>
      <c r="O394" s="31">
        <f ca="1">MOD(VLOOKUP(H394,Coef!$C$2:$G$21,5)+MOD(E394+1,2)*15,20)</f>
        <v>18</v>
      </c>
      <c r="P394" s="31">
        <f ca="1">VLOOKUP(N394,Coef!$A$27:$B$46,2)</f>
        <v>3.56</v>
      </c>
      <c r="Q394" s="31">
        <f ca="1">VLOOKUP(N394,Coef!$A$27:$C$46,3)+O394/10-0.1</f>
        <v>3.6999999999999997</v>
      </c>
      <c r="R394" s="31">
        <f ca="1">IF(Q394+0.1&lt;P394,Q394+2,Q394)</f>
        <v>3.6999999999999997</v>
      </c>
      <c r="S394" s="72">
        <f t="shared" ca="1" si="229"/>
        <v>696795</v>
      </c>
      <c r="T394" s="72">
        <f t="shared" ca="1" si="230"/>
        <v>3761669.9999999995</v>
      </c>
      <c r="U394" s="72">
        <f t="shared" ca="1" si="202"/>
        <v>3761669.9999999995</v>
      </c>
      <c r="V394" s="72">
        <f t="shared" ca="1" si="203"/>
        <v>0.59111818910700908</v>
      </c>
      <c r="W394" s="72">
        <f ca="1">(Coef!$J$9/(1+Coef!$J$8*(COS(V394))^2)^0.5)*Coef!$J$6</f>
        <v>6382223.7953519719</v>
      </c>
      <c r="X394" s="72">
        <f t="shared" ca="1" si="204"/>
        <v>-9</v>
      </c>
      <c r="Y394" s="72">
        <f t="shared" ca="1" si="205"/>
        <v>3.0834863569547861E-2</v>
      </c>
      <c r="Z394" s="72">
        <f t="shared" ca="1" si="206"/>
        <v>0.92545559152078605</v>
      </c>
      <c r="AA394" s="72">
        <f t="shared" ca="1" si="207"/>
        <v>0.63803504603184757</v>
      </c>
      <c r="AB394" s="72">
        <f t="shared" ca="1" si="208"/>
        <v>1.0538459848674022</v>
      </c>
      <c r="AC394" s="72">
        <f t="shared" ca="1" si="209"/>
        <v>0.94989325015851356</v>
      </c>
      <c r="AD394" s="72">
        <f t="shared" ca="1" si="210"/>
        <v>1.7297818366440916</v>
      </c>
      <c r="AE394" s="72">
        <f ca="1">Coef!$J$6*Coef!$J$9*(V394-(Coef!$J$10*AB394)+(Coef!$J$11*AC394)-(Coef!$J$12*AD394))</f>
        <v>3747584.2465642989</v>
      </c>
      <c r="AF394" s="72">
        <f t="shared" ca="1" si="211"/>
        <v>2.207029068137504E-3</v>
      </c>
      <c r="AG394" s="72">
        <f ca="1">((Coef!$J$8*Y394^2)/2)*(COS(V394))^2</f>
        <v>2.2088716695074259E-6</v>
      </c>
      <c r="AH394" s="72">
        <f t="shared" ca="1" si="212"/>
        <v>3.0834840866129004E-2</v>
      </c>
      <c r="AI394" s="72">
        <f t="shared" ca="1" si="213"/>
        <v>0.59332521330010257</v>
      </c>
      <c r="AJ394" s="72">
        <f t="shared" ca="1" si="214"/>
        <v>3.0839727328176414E-2</v>
      </c>
      <c r="AK394" s="72">
        <f t="shared" ca="1" si="215"/>
        <v>3.7180115074784949E-2</v>
      </c>
      <c r="AL394" s="72">
        <f t="shared" ca="1" si="216"/>
        <v>0.5930047777603864</v>
      </c>
      <c r="AM394" s="72">
        <f ca="1">V394+(1+Coef!$J$8*(COS(V394))^2-(3/2)*Coef!$J$8*SIN(V394)*COS(V394)*(AL394-V394))*(AL394-V394)</f>
        <v>0.59301352695293941</v>
      </c>
      <c r="AN394" s="34" t="str">
        <f t="shared" ca="1" si="217"/>
        <v>29 696795 3761670 N</v>
      </c>
      <c r="AO394" s="33">
        <f t="shared" ca="1" si="218"/>
        <v>33.97717228857092</v>
      </c>
      <c r="AP394" s="33">
        <f t="shared" ca="1" si="219"/>
        <v>-6.8697363244040934</v>
      </c>
      <c r="AQ394" s="72">
        <f ca="1">'MGRS to Dist'!BP394</f>
        <v>3777.233407116842</v>
      </c>
      <c r="AR394" s="72">
        <f ca="1">'MGRS to Dist'!BT394</f>
        <v>191.33028388149478</v>
      </c>
      <c r="AS394" s="72">
        <f ca="1">'MGRS to Dist'!BU394</f>
        <v>11.325774022233244</v>
      </c>
      <c r="AT394" s="72">
        <f ca="1">'MGRS to Dist'!BV394</f>
        <v>191.32577402223319</v>
      </c>
    </row>
    <row r="395" spans="2:46" ht="16.5" customHeight="1">
      <c r="B395" s="38" t="s">
        <v>650</v>
      </c>
      <c r="C395" s="72" t="str">
        <f t="shared" si="220"/>
        <v>29SQT0058460790</v>
      </c>
      <c r="D395" s="72">
        <f t="array" aca="1" ref="D395" ca="1">MATCH(TRUE,ISERROR(VALUE(MID(C395,ROW(INDIRECT("1:"&amp;LEN(C395))),1))),0)</f>
        <v>3</v>
      </c>
      <c r="E395" s="72">
        <f t="shared" ca="1" si="221"/>
        <v>29</v>
      </c>
      <c r="F395" s="72" t="str">
        <f t="shared" ca="1" si="222"/>
        <v>S</v>
      </c>
      <c r="G395" s="72" t="str">
        <f t="shared" ca="1" si="223"/>
        <v>Q</v>
      </c>
      <c r="H395" s="72" t="str">
        <f t="shared" ca="1" si="224"/>
        <v>T</v>
      </c>
      <c r="I395" s="72">
        <f t="shared" ca="1" si="225"/>
        <v>10</v>
      </c>
      <c r="J395" s="72">
        <f t="shared" ca="1" si="226"/>
        <v>584</v>
      </c>
      <c r="K395" s="72">
        <f t="shared" ca="1" si="227"/>
        <v>60790</v>
      </c>
      <c r="L395" s="72">
        <f t="shared" ca="1" si="228"/>
        <v>170.80604746885038</v>
      </c>
      <c r="M395" s="72">
        <f ca="1">VLOOKUP(G395,Coef!$C$2:$F$25,4)</f>
        <v>7</v>
      </c>
      <c r="N395" s="31">
        <f ca="1">VLOOKUP(F395,Coef!$C$4:$D$23,2)</f>
        <v>15</v>
      </c>
      <c r="O395" s="31">
        <f ca="1">MOD(VLOOKUP(H395,Coef!$C$2:$G$21,5)+MOD(E395+1,2)*15,20)</f>
        <v>18</v>
      </c>
      <c r="P395" s="31">
        <f ca="1">VLOOKUP(N395,Coef!$A$27:$B$46,2)</f>
        <v>3.56</v>
      </c>
      <c r="Q395" s="31">
        <f ca="1">VLOOKUP(N395,Coef!$A$27:$C$46,3)+O395/10-0.1</f>
        <v>3.6999999999999997</v>
      </c>
      <c r="R395" s="31">
        <f ca="1">IF(Q395+0.1&lt;P395,Q395+2,Q395)</f>
        <v>3.6999999999999997</v>
      </c>
      <c r="S395" s="72">
        <f t="shared" ca="1" si="229"/>
        <v>700584</v>
      </c>
      <c r="T395" s="72">
        <f t="shared" ca="1" si="230"/>
        <v>3760789.9999999995</v>
      </c>
      <c r="U395" s="72">
        <f t="shared" ca="1" si="202"/>
        <v>3760789.9999999995</v>
      </c>
      <c r="V395" s="72">
        <f t="shared" ca="1" si="203"/>
        <v>0.59097990371610176</v>
      </c>
      <c r="W395" s="72">
        <f ca="1">(Coef!$J$9/(1+Coef!$J$8*(COS(V395))^2)^0.5)*Coef!$J$6</f>
        <v>6382221.0559025696</v>
      </c>
      <c r="X395" s="72">
        <f t="shared" ca="1" si="204"/>
        <v>-9</v>
      </c>
      <c r="Y395" s="72">
        <f t="shared" ca="1" si="205"/>
        <v>3.1428557275447355E-2</v>
      </c>
      <c r="Z395" s="72">
        <f t="shared" ca="1" si="206"/>
        <v>0.92535077559833445</v>
      </c>
      <c r="AA395" s="72">
        <f t="shared" ca="1" si="207"/>
        <v>0.6380811998944016</v>
      </c>
      <c r="AB395" s="72">
        <f t="shared" ca="1" si="208"/>
        <v>1.053655291515269</v>
      </c>
      <c r="AC395" s="72">
        <f t="shared" ca="1" si="209"/>
        <v>0.94976176861005224</v>
      </c>
      <c r="AD395" s="72">
        <f t="shared" ca="1" si="210"/>
        <v>1.7296005256813123</v>
      </c>
      <c r="AE395" s="72">
        <f ca="1">Coef!$J$6*Coef!$J$9*(V395-(Coef!$J$10*AB395)+(Coef!$J$11*AC395)-(Coef!$J$12*AD395))</f>
        <v>3746705.7606166145</v>
      </c>
      <c r="AF395" s="72">
        <f t="shared" ca="1" si="211"/>
        <v>2.2067927857746801E-3</v>
      </c>
      <c r="AG395" s="72">
        <f ca="1">((Coef!$J$8*Y395^2)/2)*(COS(V395))^2</f>
        <v>2.2951755995118948E-6</v>
      </c>
      <c r="AH395" s="72">
        <f t="shared" ca="1" si="212"/>
        <v>3.1428533230761425E-2</v>
      </c>
      <c r="AI395" s="72">
        <f t="shared" ca="1" si="213"/>
        <v>0.5931866914368995</v>
      </c>
      <c r="AJ395" s="72">
        <f t="shared" ca="1" si="214"/>
        <v>3.1433707422727331E-2</v>
      </c>
      <c r="AK395" s="72">
        <f t="shared" ca="1" si="215"/>
        <v>3.7891997555828207E-2</v>
      </c>
      <c r="AL395" s="72">
        <f t="shared" ca="1" si="216"/>
        <v>0.5928539037746634</v>
      </c>
      <c r="AM395" s="72">
        <f ca="1">V395+(1+Coef!$J$8*(COS(V395))^2-(3/2)*Coef!$J$8*SIN(V395)*COS(V395)*(AL395-V395))*(AL395-V395)</f>
        <v>0.59286259631513916</v>
      </c>
      <c r="AN395" s="34" t="str">
        <f t="shared" ca="1" si="217"/>
        <v>29 700584 3760790 N</v>
      </c>
      <c r="AO395" s="33">
        <f t="shared" ca="1" si="218"/>
        <v>33.968524600025745</v>
      </c>
      <c r="AP395" s="33">
        <f t="shared" ca="1" si="219"/>
        <v>-6.8289484627310131</v>
      </c>
      <c r="AQ395" s="72">
        <f ca="1">'MGRS to Dist'!BP395</f>
        <v>3889.5111615774699</v>
      </c>
      <c r="AR395" s="72">
        <f ca="1">'MGRS to Dist'!BT395</f>
        <v>104.32944561920243</v>
      </c>
      <c r="AS395" s="72">
        <f ca="1">'MGRS to Dist'!BU395</f>
        <v>-75.647762124071534</v>
      </c>
      <c r="AT395" s="72">
        <f ca="1">'MGRS to Dist'!BV395</f>
        <v>104.35223787592844</v>
      </c>
    </row>
    <row r="396" spans="2:46" ht="16.5" customHeight="1">
      <c r="B396" s="38" t="s">
        <v>651</v>
      </c>
      <c r="C396" s="72" t="str">
        <f t="shared" si="220"/>
        <v>29SQT0204557798</v>
      </c>
      <c r="D396" s="72">
        <f t="array" aca="1" ref="D396" ca="1">MATCH(TRUE,ISERROR(VALUE(MID(C396,ROW(INDIRECT("1:"&amp;LEN(C396))),1))),0)</f>
        <v>3</v>
      </c>
      <c r="E396" s="72">
        <f t="shared" ca="1" si="221"/>
        <v>29</v>
      </c>
      <c r="F396" s="72" t="str">
        <f t="shared" ca="1" si="222"/>
        <v>S</v>
      </c>
      <c r="G396" s="72" t="str">
        <f t="shared" ca="1" si="223"/>
        <v>Q</v>
      </c>
      <c r="H396" s="72" t="str">
        <f t="shared" ca="1" si="224"/>
        <v>T</v>
      </c>
      <c r="I396" s="72">
        <f t="shared" ca="1" si="225"/>
        <v>10</v>
      </c>
      <c r="J396" s="72">
        <f t="shared" ca="1" si="226"/>
        <v>2045</v>
      </c>
      <c r="K396" s="72">
        <f t="shared" ca="1" si="227"/>
        <v>57798</v>
      </c>
      <c r="L396" s="72">
        <f t="shared" ca="1" si="228"/>
        <v>170.80604746885038</v>
      </c>
      <c r="M396" s="72">
        <f ca="1">VLOOKUP(G396,Coef!$C$2:$F$25,4)</f>
        <v>7</v>
      </c>
      <c r="N396" s="31">
        <f ca="1">VLOOKUP(F396,Coef!$C$4:$D$23,2)</f>
        <v>15</v>
      </c>
      <c r="O396" s="31">
        <f ca="1">MOD(VLOOKUP(H396,Coef!$C$2:$G$21,5)+MOD(E396+1,2)*15,20)</f>
        <v>18</v>
      </c>
      <c r="P396" s="31">
        <f ca="1">VLOOKUP(N396,Coef!$A$27:$B$46,2)</f>
        <v>3.56</v>
      </c>
      <c r="Q396" s="31">
        <f ca="1">VLOOKUP(N396,Coef!$A$27:$C$46,3)+O396/10-0.1</f>
        <v>3.6999999999999997</v>
      </c>
      <c r="R396" s="31">
        <f ca="1">IF(Q396+0.1&lt;P396,Q396+2,Q396)</f>
        <v>3.6999999999999997</v>
      </c>
      <c r="S396" s="72">
        <f t="shared" ca="1" si="229"/>
        <v>702045</v>
      </c>
      <c r="T396" s="72">
        <f t="shared" ca="1" si="230"/>
        <v>3757797.9999999995</v>
      </c>
      <c r="U396" s="72">
        <f t="shared" ca="1" si="202"/>
        <v>3757797.9999999995</v>
      </c>
      <c r="V396" s="72">
        <f t="shared" ca="1" si="203"/>
        <v>0.59050973338701707</v>
      </c>
      <c r="W396" s="72">
        <f ca="1">(Coef!$J$9/(1+Coef!$J$8*(COS(V396))^2)^0.5)*Coef!$J$6</f>
        <v>6382211.7441239385</v>
      </c>
      <c r="X396" s="72">
        <f t="shared" ca="1" si="204"/>
        <v>-9</v>
      </c>
      <c r="Y396" s="72">
        <f t="shared" ca="1" si="205"/>
        <v>3.1657520637108527E-2</v>
      </c>
      <c r="Z396" s="72">
        <f t="shared" ca="1" si="206"/>
        <v>0.92499387206534633</v>
      </c>
      <c r="AA396" s="72">
        <f t="shared" ca="1" si="207"/>
        <v>0.63823745671073751</v>
      </c>
      <c r="AB396" s="72">
        <f t="shared" ca="1" si="208"/>
        <v>1.0530066694196902</v>
      </c>
      <c r="AC396" s="72">
        <f t="shared" ca="1" si="209"/>
        <v>0.94931436624245202</v>
      </c>
      <c r="AD396" s="72">
        <f t="shared" ca="1" si="210"/>
        <v>1.728983313019171</v>
      </c>
      <c r="AE396" s="72">
        <f ca="1">Coef!$J$6*Coef!$J$9*(V396-(Coef!$J$10*AB396)+(Coef!$J$11*AC396)-(Coef!$J$12*AD396))</f>
        <v>3743718.916854756</v>
      </c>
      <c r="AF396" s="72">
        <f t="shared" ca="1" si="211"/>
        <v>2.2059880978104658E-3</v>
      </c>
      <c r="AG396" s="72">
        <f ca="1">((Coef!$J$8*Y396^2)/2)*(COS(V396))^2</f>
        <v>2.3302080707462098E-6</v>
      </c>
      <c r="AH396" s="72">
        <f t="shared" ca="1" si="212"/>
        <v>3.1657496047571829E-2</v>
      </c>
      <c r="AI396" s="72">
        <f t="shared" ca="1" si="213"/>
        <v>0.59271571634441622</v>
      </c>
      <c r="AJ396" s="72">
        <f t="shared" ca="1" si="214"/>
        <v>3.166278415410767E-2</v>
      </c>
      <c r="AK396" s="72">
        <f t="shared" ca="1" si="215"/>
        <v>3.8155773350685838E-2</v>
      </c>
      <c r="AL396" s="72">
        <f t="shared" ca="1" si="216"/>
        <v>0.59237840766693939</v>
      </c>
      <c r="AM396" s="72">
        <f ca="1">V396+(1+Coef!$J$8*(COS(V396))^2-(3/2)*Coef!$J$8*SIN(V396)*COS(V396)*(AL396-V396))*(AL396-V396)</f>
        <v>0.59238708103487814</v>
      </c>
      <c r="AN396" s="34" t="str">
        <f t="shared" ca="1" si="217"/>
        <v>29 702045 3757798 N</v>
      </c>
      <c r="AO396" s="33">
        <f t="shared" ca="1" si="218"/>
        <v>33.941279581372811</v>
      </c>
      <c r="AP396" s="33">
        <f t="shared" ca="1" si="219"/>
        <v>-6.8138352229479615</v>
      </c>
      <c r="AQ396" s="72">
        <f ca="1">'MGRS to Dist'!BP396</f>
        <v>3329.3206290753092</v>
      </c>
      <c r="AR396" s="72">
        <f ca="1">'MGRS to Dist'!BT396</f>
        <v>155.28747684774135</v>
      </c>
      <c r="AS396" s="72">
        <f ca="1">'MGRS to Dist'!BU396</f>
        <v>-24.704081800178979</v>
      </c>
      <c r="AT396" s="72">
        <f ca="1">'MGRS to Dist'!BV396</f>
        <v>155.29591819982102</v>
      </c>
    </row>
    <row r="397" spans="2:46" ht="16.5" customHeight="1">
      <c r="B397" s="38" t="s">
        <v>652</v>
      </c>
      <c r="C397" s="72" t="str">
        <f t="shared" si="220"/>
        <v>29SQT0019466231</v>
      </c>
      <c r="D397" s="72">
        <f t="array" aca="1" ref="D397" ca="1">MATCH(TRUE,ISERROR(VALUE(MID(C397,ROW(INDIRECT("1:"&amp;LEN(C397))),1))),0)</f>
        <v>3</v>
      </c>
      <c r="E397" s="72">
        <f t="shared" ca="1" si="221"/>
        <v>29</v>
      </c>
      <c r="F397" s="72" t="str">
        <f t="shared" ca="1" si="222"/>
        <v>S</v>
      </c>
      <c r="G397" s="72" t="str">
        <f t="shared" ca="1" si="223"/>
        <v>Q</v>
      </c>
      <c r="H397" s="72" t="str">
        <f t="shared" ca="1" si="224"/>
        <v>T</v>
      </c>
      <c r="I397" s="72">
        <f t="shared" ca="1" si="225"/>
        <v>10</v>
      </c>
      <c r="J397" s="72">
        <f t="shared" ca="1" si="226"/>
        <v>194</v>
      </c>
      <c r="K397" s="72">
        <f t="shared" ca="1" si="227"/>
        <v>66231</v>
      </c>
      <c r="L397" s="72">
        <f t="shared" ca="1" si="228"/>
        <v>170.80604746885038</v>
      </c>
      <c r="M397" s="72">
        <f ca="1">VLOOKUP(G397,Coef!$C$2:$F$25,4)</f>
        <v>7</v>
      </c>
      <c r="N397" s="31">
        <f ca="1">VLOOKUP(F397,Coef!$C$4:$D$23,2)</f>
        <v>15</v>
      </c>
      <c r="O397" s="31">
        <f ca="1">MOD(VLOOKUP(H397,Coef!$C$2:$G$21,5)+MOD(E397+1,2)*15,20)</f>
        <v>18</v>
      </c>
      <c r="P397" s="31">
        <f ca="1">VLOOKUP(N397,Coef!$A$27:$B$46,2)</f>
        <v>3.56</v>
      </c>
      <c r="Q397" s="31">
        <f ca="1">VLOOKUP(N397,Coef!$A$27:$C$46,3)+O397/10-0.1</f>
        <v>3.6999999999999997</v>
      </c>
      <c r="R397" s="31">
        <f ca="1">IF(Q397+0.1&lt;P397,Q397+2,Q397)</f>
        <v>3.6999999999999997</v>
      </c>
      <c r="S397" s="72">
        <f t="shared" ca="1" si="229"/>
        <v>700194</v>
      </c>
      <c r="T397" s="72">
        <f t="shared" ca="1" si="230"/>
        <v>3766230.9999999995</v>
      </c>
      <c r="U397" s="72">
        <f t="shared" ca="1" si="202"/>
        <v>3766230.9999999995</v>
      </c>
      <c r="V397" s="72">
        <f t="shared" ca="1" si="203"/>
        <v>0.59183491600238181</v>
      </c>
      <c r="W397" s="72">
        <f ca="1">(Coef!$J$9/(1+Coef!$J$8*(COS(V397))^2)^0.5)*Coef!$J$6</f>
        <v>6382237.9988155793</v>
      </c>
      <c r="X397" s="72">
        <f t="shared" ca="1" si="204"/>
        <v>-9</v>
      </c>
      <c r="Y397" s="72">
        <f t="shared" ca="1" si="205"/>
        <v>3.1367366750840717E-2</v>
      </c>
      <c r="Z397" s="72">
        <f t="shared" ca="1" si="206"/>
        <v>0.92599771324615676</v>
      </c>
      <c r="AA397" s="72">
        <f t="shared" ca="1" si="207"/>
        <v>0.63779440667566589</v>
      </c>
      <c r="AB397" s="72">
        <f t="shared" ca="1" si="208"/>
        <v>1.0548337726254602</v>
      </c>
      <c r="AC397" s="72">
        <f t="shared" ca="1" si="209"/>
        <v>0.9505739311380117</v>
      </c>
      <c r="AD397" s="72">
        <f t="shared" ca="1" si="210"/>
        <v>1.7307199463298322</v>
      </c>
      <c r="AE397" s="72">
        <f ca="1">Coef!$J$6*Coef!$J$9*(V397-(Coef!$J$10*AB397)+(Coef!$J$11*AC397)-(Coef!$J$12*AD397))</f>
        <v>3752137.4174294746</v>
      </c>
      <c r="AF397" s="72">
        <f t="shared" ca="1" si="211"/>
        <v>2.2082508632771738E-3</v>
      </c>
      <c r="AG397" s="72">
        <f ca="1">((Coef!$J$8*Y397^2)/2)*(COS(V397))^2</f>
        <v>2.283622890757426E-6</v>
      </c>
      <c r="AH397" s="72">
        <f t="shared" ca="1" si="212"/>
        <v>3.1367342873761805E-2</v>
      </c>
      <c r="AI397" s="72">
        <f t="shared" ca="1" si="213"/>
        <v>0.59404316182284678</v>
      </c>
      <c r="AJ397" s="72">
        <f t="shared" ca="1" si="214"/>
        <v>3.1372486901579621E-2</v>
      </c>
      <c r="AK397" s="72">
        <f t="shared" ca="1" si="215"/>
        <v>3.784011174754015E-2</v>
      </c>
      <c r="AL397" s="72">
        <f t="shared" ca="1" si="216"/>
        <v>0.59371105532634161</v>
      </c>
      <c r="AM397" s="72">
        <f ca="1">V397+(1+Coef!$J$8*(COS(V397))^2-(3/2)*Coef!$J$8*SIN(V397)*COS(V397)*(AL397-V397))*(AL397-V397)</f>
        <v>0.59371974775206238</v>
      </c>
      <c r="AN397" s="34" t="str">
        <f t="shared" ca="1" si="217"/>
        <v>29 700194 3766231 N</v>
      </c>
      <c r="AO397" s="33">
        <f t="shared" ca="1" si="218"/>
        <v>34.017635759765021</v>
      </c>
      <c r="AP397" s="33">
        <f t="shared" ca="1" si="219"/>
        <v>-6.8319213005625432</v>
      </c>
      <c r="AQ397" s="72">
        <f ca="1">'MGRS to Dist'!BP397</f>
        <v>8632.9011820528194</v>
      </c>
      <c r="AR397" s="72">
        <f ca="1">'MGRS to Dist'!BT397</f>
        <v>348.89264276453713</v>
      </c>
      <c r="AS397" s="72">
        <f ca="1">'MGRS to Dist'!BU397</f>
        <v>168.88253453246307</v>
      </c>
      <c r="AT397" s="72">
        <f ca="1">'MGRS to Dist'!BV397</f>
        <v>348.88253453246307</v>
      </c>
    </row>
    <row r="398" spans="2:46" ht="16.5" customHeight="1">
      <c r="B398" s="38" t="s">
        <v>653</v>
      </c>
      <c r="C398" s="72" t="str">
        <f t="shared" si="220"/>
        <v>29SPT9963860736</v>
      </c>
      <c r="D398" s="72">
        <f t="array" aca="1" ref="D398" ca="1">MATCH(TRUE,ISERROR(VALUE(MID(C398,ROW(INDIRECT("1:"&amp;LEN(C398))),1))),0)</f>
        <v>3</v>
      </c>
      <c r="E398" s="72">
        <f t="shared" ca="1" si="221"/>
        <v>29</v>
      </c>
      <c r="F398" s="72" t="str">
        <f t="shared" ca="1" si="222"/>
        <v>S</v>
      </c>
      <c r="G398" s="72" t="str">
        <f t="shared" ca="1" si="223"/>
        <v>P</v>
      </c>
      <c r="H398" s="72" t="str">
        <f t="shared" ca="1" si="224"/>
        <v>T</v>
      </c>
      <c r="I398" s="72">
        <f t="shared" ca="1" si="225"/>
        <v>10</v>
      </c>
      <c r="J398" s="72">
        <f t="shared" ca="1" si="226"/>
        <v>99638</v>
      </c>
      <c r="K398" s="72">
        <f t="shared" ca="1" si="227"/>
        <v>60736</v>
      </c>
      <c r="L398" s="72">
        <f t="shared" ca="1" si="228"/>
        <v>170.80604746885038</v>
      </c>
      <c r="M398" s="72">
        <f ca="1">VLOOKUP(G398,Coef!$C$2:$F$25,4)</f>
        <v>6</v>
      </c>
      <c r="N398" s="31">
        <f ca="1">VLOOKUP(F398,Coef!$C$4:$D$23,2)</f>
        <v>15</v>
      </c>
      <c r="O398" s="31">
        <f ca="1">MOD(VLOOKUP(H398,Coef!$C$2:$G$21,5)+MOD(E398+1,2)*15,20)</f>
        <v>18</v>
      </c>
      <c r="P398" s="31">
        <f ca="1">VLOOKUP(N398,Coef!$A$27:$B$46,2)</f>
        <v>3.56</v>
      </c>
      <c r="Q398" s="31">
        <f ca="1">VLOOKUP(N398,Coef!$A$27:$C$46,3)+O398/10-0.1</f>
        <v>3.6999999999999997</v>
      </c>
      <c r="R398" s="31">
        <f ca="1">IF(Q398+0.1&lt;P398,Q398+2,Q398)</f>
        <v>3.6999999999999997</v>
      </c>
      <c r="S398" s="72">
        <f t="shared" ca="1" si="229"/>
        <v>699638</v>
      </c>
      <c r="T398" s="72">
        <f t="shared" ca="1" si="230"/>
        <v>3760735.9999999995</v>
      </c>
      <c r="U398" s="72">
        <f t="shared" ca="1" si="202"/>
        <v>3760735.9999999995</v>
      </c>
      <c r="V398" s="72">
        <f t="shared" ca="1" si="203"/>
        <v>0.59097141802165976</v>
      </c>
      <c r="W398" s="72">
        <f ca="1">(Coef!$J$9/(1+Coef!$J$8*(COS(V398))^2)^0.5)*Coef!$J$6</f>
        <v>6382220.8878102126</v>
      </c>
      <c r="X398" s="72">
        <f t="shared" ca="1" si="204"/>
        <v>-9</v>
      </c>
      <c r="Y398" s="72">
        <f t="shared" ca="1" si="205"/>
        <v>3.1280333838225594E-2</v>
      </c>
      <c r="Z398" s="72">
        <f t="shared" ca="1" si="206"/>
        <v>0.92534434140713762</v>
      </c>
      <c r="AA398" s="72">
        <f t="shared" ca="1" si="207"/>
        <v>0.63808402916334428</v>
      </c>
      <c r="AB398" s="72">
        <f t="shared" ca="1" si="208"/>
        <v>1.0536435887252287</v>
      </c>
      <c r="AC398" s="72">
        <f t="shared" ca="1" si="209"/>
        <v>0.94975369883475758</v>
      </c>
      <c r="AD398" s="72">
        <f t="shared" ca="1" si="210"/>
        <v>1.7295893964936431</v>
      </c>
      <c r="AE398" s="72">
        <f ca="1">Coef!$J$6*Coef!$J$9*(V398-(Coef!$J$10*AB398)+(Coef!$J$11*AC398)-(Coef!$J$12*AD398))</f>
        <v>3746651.8535612077</v>
      </c>
      <c r="AF398" s="72">
        <f t="shared" ca="1" si="211"/>
        <v>2.2067782808476654E-3</v>
      </c>
      <c r="AG398" s="72">
        <f ca="1">((Coef!$J$8*Y398^2)/2)*(COS(V398))^2</f>
        <v>2.273603514794123E-6</v>
      </c>
      <c r="AH398" s="72">
        <f t="shared" ca="1" si="212"/>
        <v>3.1280310131866607E-2</v>
      </c>
      <c r="AI398" s="72">
        <f t="shared" ca="1" si="213"/>
        <v>0.59317819128516858</v>
      </c>
      <c r="AJ398" s="72">
        <f t="shared" ca="1" si="214"/>
        <v>3.1285411458681134E-2</v>
      </c>
      <c r="AK398" s="72">
        <f t="shared" ca="1" si="215"/>
        <v>3.7713187020489682E-2</v>
      </c>
      <c r="AL398" s="72">
        <f t="shared" ca="1" si="216"/>
        <v>0.59284853962433415</v>
      </c>
      <c r="AM398" s="72">
        <f ca="1">V398+(1+Coef!$J$8*(COS(V398))^2-(3/2)*Coef!$J$8*SIN(V398)*COS(V398)*(AL398-V398))*(AL398-V398)</f>
        <v>0.59285724671612272</v>
      </c>
      <c r="AN398" s="34" t="str">
        <f t="shared" ca="1" si="217"/>
        <v>29 699638 3760736 N</v>
      </c>
      <c r="AO398" s="33">
        <f t="shared" ca="1" si="218"/>
        <v>33.968218090580017</v>
      </c>
      <c r="AP398" s="33">
        <f t="shared" ca="1" si="219"/>
        <v>-6.8391935517383846</v>
      </c>
      <c r="AQ398" s="72">
        <f ca="1">'MGRS to Dist'!BP398</f>
        <v>5522.5453003773036</v>
      </c>
      <c r="AR398" s="72">
        <f ca="1">'MGRS to Dist'!BT398</f>
        <v>186.9583338025972</v>
      </c>
      <c r="AS398" s="72">
        <f ca="1">'MGRS to Dist'!BU398</f>
        <v>6.9542679552638047</v>
      </c>
      <c r="AT398" s="72">
        <f ca="1">'MGRS to Dist'!BV398</f>
        <v>186.95426795526373</v>
      </c>
    </row>
    <row r="399" spans="2:46" ht="16.5" customHeight="1">
      <c r="B399" s="38" t="s">
        <v>654</v>
      </c>
      <c r="C399" s="72" t="str">
        <f t="shared" si="220"/>
        <v>29SQT0072960852</v>
      </c>
      <c r="D399" s="72">
        <f t="array" aca="1" ref="D399" ca="1">MATCH(TRUE,ISERROR(VALUE(MID(C399,ROW(INDIRECT("1:"&amp;LEN(C399))),1))),0)</f>
        <v>3</v>
      </c>
      <c r="E399" s="72">
        <f t="shared" ca="1" si="221"/>
        <v>29</v>
      </c>
      <c r="F399" s="72" t="str">
        <f t="shared" ca="1" si="222"/>
        <v>S</v>
      </c>
      <c r="G399" s="72" t="str">
        <f t="shared" ca="1" si="223"/>
        <v>Q</v>
      </c>
      <c r="H399" s="72" t="str">
        <f t="shared" ca="1" si="224"/>
        <v>T</v>
      </c>
      <c r="I399" s="72">
        <f t="shared" ca="1" si="225"/>
        <v>10</v>
      </c>
      <c r="J399" s="72">
        <f t="shared" ca="1" si="226"/>
        <v>729</v>
      </c>
      <c r="K399" s="72">
        <f t="shared" ca="1" si="227"/>
        <v>60852</v>
      </c>
      <c r="L399" s="72">
        <f t="shared" ca="1" si="228"/>
        <v>170.80604746885038</v>
      </c>
      <c r="M399" s="72">
        <f ca="1">VLOOKUP(G399,Coef!$C$2:$F$25,4)</f>
        <v>7</v>
      </c>
      <c r="N399" s="31">
        <f ca="1">VLOOKUP(F399,Coef!$C$4:$D$23,2)</f>
        <v>15</v>
      </c>
      <c r="O399" s="31">
        <f ca="1">MOD(VLOOKUP(H399,Coef!$C$2:$G$21,5)+MOD(E399+1,2)*15,20)</f>
        <v>18</v>
      </c>
      <c r="P399" s="31">
        <f ca="1">VLOOKUP(N399,Coef!$A$27:$B$46,2)</f>
        <v>3.56</v>
      </c>
      <c r="Q399" s="31">
        <f ca="1">VLOOKUP(N399,Coef!$A$27:$C$46,3)+O399/10-0.1</f>
        <v>3.6999999999999997</v>
      </c>
      <c r="R399" s="31">
        <f ca="1">IF(Q399+0.1&lt;P399,Q399+2,Q399)</f>
        <v>3.6999999999999997</v>
      </c>
      <c r="S399" s="72">
        <f t="shared" ca="1" si="229"/>
        <v>700729</v>
      </c>
      <c r="T399" s="72">
        <f t="shared" ca="1" si="230"/>
        <v>3760851.9999999995</v>
      </c>
      <c r="U399" s="72">
        <f t="shared" ca="1" si="202"/>
        <v>3760851.9999999995</v>
      </c>
      <c r="V399" s="72">
        <f t="shared" ca="1" si="203"/>
        <v>0.59098964655046116</v>
      </c>
      <c r="W399" s="72">
        <f ca="1">(Coef!$J$9/(1+Coef!$J$8*(COS(V399))^2)^0.5)*Coef!$J$6</f>
        <v>6382221.248898956</v>
      </c>
      <c r="X399" s="72">
        <f t="shared" ca="1" si="204"/>
        <v>-9</v>
      </c>
      <c r="Y399" s="72">
        <f t="shared" ca="1" si="205"/>
        <v>3.1451275687853858E-2</v>
      </c>
      <c r="Z399" s="72">
        <f t="shared" ca="1" si="206"/>
        <v>0.92535816267436177</v>
      </c>
      <c r="AA399" s="72">
        <f t="shared" ca="1" si="207"/>
        <v>0.63807795106095144</v>
      </c>
      <c r="AB399" s="72">
        <f t="shared" ca="1" si="208"/>
        <v>1.053668727887642</v>
      </c>
      <c r="AC399" s="72">
        <f t="shared" ca="1" si="209"/>
        <v>0.94977103368096938</v>
      </c>
      <c r="AD399" s="72">
        <f t="shared" ca="1" si="210"/>
        <v>1.7296133031686756</v>
      </c>
      <c r="AE399" s="72">
        <f ca="1">Coef!$J$6*Coef!$J$9*(V399-(Coef!$J$10*AB399)+(Coef!$J$11*AC399)-(Coef!$J$12*AD399))</f>
        <v>3746767.6539077056</v>
      </c>
      <c r="AF399" s="72">
        <f t="shared" ca="1" si="211"/>
        <v>2.2068094387551612E-3</v>
      </c>
      <c r="AG399" s="72">
        <f ca="1">((Coef!$J$8*Y399^2)/2)*(COS(V399))^2</f>
        <v>2.2984649234368852E-6</v>
      </c>
      <c r="AH399" s="72">
        <f t="shared" ca="1" si="212"/>
        <v>3.1451251591302534E-2</v>
      </c>
      <c r="AI399" s="72">
        <f t="shared" ca="1" si="213"/>
        <v>0.59319645091694218</v>
      </c>
      <c r="AJ399" s="72">
        <f t="shared" ca="1" si="214"/>
        <v>3.1456437012366778E-2</v>
      </c>
      <c r="AK399" s="72">
        <f t="shared" ca="1" si="215"/>
        <v>3.7919620122447303E-2</v>
      </c>
      <c r="AL399" s="72">
        <f t="shared" ca="1" si="216"/>
        <v>0.59286317520112597</v>
      </c>
      <c r="AM399" s="72">
        <f ca="1">V399+(1+Coef!$J$8*(COS(V399))^2-(3/2)*Coef!$J$8*SIN(V399)*COS(V399)*(AL399-V399))*(AL399-V399)</f>
        <v>0.59287186544514181</v>
      </c>
      <c r="AN399" s="34" t="str">
        <f t="shared" ca="1" si="217"/>
        <v>29 700729 3760852 N</v>
      </c>
      <c r="AO399" s="33">
        <f t="shared" ca="1" si="218"/>
        <v>33.969055682054659</v>
      </c>
      <c r="AP399" s="33">
        <f t="shared" ca="1" si="219"/>
        <v>-6.8273658062444191</v>
      </c>
      <c r="AQ399" s="72">
        <f ca="1">'MGRS to Dist'!BP399</f>
        <v>1097.0463234891697</v>
      </c>
      <c r="AR399" s="72">
        <f ca="1">'MGRS to Dist'!BT399</f>
        <v>85.116173762637004</v>
      </c>
      <c r="AS399" s="72">
        <f ca="1">'MGRS to Dist'!BU399</f>
        <v>-94.877217614505923</v>
      </c>
      <c r="AT399" s="72">
        <f ca="1">'MGRS to Dist'!BV399</f>
        <v>85.122782385494077</v>
      </c>
    </row>
    <row r="400" spans="2:46" ht="16.5" customHeight="1">
      <c r="B400" s="38" t="s">
        <v>655</v>
      </c>
      <c r="C400" s="72" t="str">
        <f t="shared" si="220"/>
        <v>29SPT9980967614</v>
      </c>
      <c r="D400" s="72">
        <f t="array" aca="1" ref="D400" ca="1">MATCH(TRUE,ISERROR(VALUE(MID(C400,ROW(INDIRECT("1:"&amp;LEN(C400))),1))),0)</f>
        <v>3</v>
      </c>
      <c r="E400" s="72">
        <f t="shared" ca="1" si="221"/>
        <v>29</v>
      </c>
      <c r="F400" s="72" t="str">
        <f t="shared" ca="1" si="222"/>
        <v>S</v>
      </c>
      <c r="G400" s="72" t="str">
        <f t="shared" ca="1" si="223"/>
        <v>P</v>
      </c>
      <c r="H400" s="72" t="str">
        <f t="shared" ca="1" si="224"/>
        <v>T</v>
      </c>
      <c r="I400" s="72">
        <f t="shared" ca="1" si="225"/>
        <v>10</v>
      </c>
      <c r="J400" s="72">
        <f t="shared" ca="1" si="226"/>
        <v>99809</v>
      </c>
      <c r="K400" s="72">
        <f t="shared" ca="1" si="227"/>
        <v>67614</v>
      </c>
      <c r="L400" s="72">
        <f t="shared" ca="1" si="228"/>
        <v>170.80604746885038</v>
      </c>
      <c r="M400" s="72">
        <f ca="1">VLOOKUP(G400,Coef!$C$2:$F$25,4)</f>
        <v>6</v>
      </c>
      <c r="N400" s="31">
        <f ca="1">VLOOKUP(F400,Coef!$C$4:$D$23,2)</f>
        <v>15</v>
      </c>
      <c r="O400" s="31">
        <f ca="1">MOD(VLOOKUP(H400,Coef!$C$2:$G$21,5)+MOD(E400+1,2)*15,20)</f>
        <v>18</v>
      </c>
      <c r="P400" s="31">
        <f ca="1">VLOOKUP(N400,Coef!$A$27:$B$46,2)</f>
        <v>3.56</v>
      </c>
      <c r="Q400" s="31">
        <f ca="1">VLOOKUP(N400,Coef!$A$27:$C$46,3)+O400/10-0.1</f>
        <v>3.6999999999999997</v>
      </c>
      <c r="R400" s="31">
        <f ca="1">IF(Q400+0.1&lt;P400,Q400+2,Q400)</f>
        <v>3.6999999999999997</v>
      </c>
      <c r="S400" s="72">
        <f t="shared" ca="1" si="229"/>
        <v>699809</v>
      </c>
      <c r="T400" s="72">
        <f t="shared" ca="1" si="230"/>
        <v>3767613.9999999995</v>
      </c>
      <c r="U400" s="72">
        <f t="shared" ca="1" si="202"/>
        <v>3767613.9999999995</v>
      </c>
      <c r="V400" s="72">
        <f t="shared" ca="1" si="203"/>
        <v>0.59205224406559176</v>
      </c>
      <c r="W400" s="72">
        <f ca="1">(Coef!$J$9/(1+Coef!$J$8*(COS(V400))^2)^0.5)*Coef!$J$6</f>
        <v>6382242.3072927659</v>
      </c>
      <c r="X400" s="72">
        <f t="shared" ca="1" si="204"/>
        <v>-9</v>
      </c>
      <c r="Y400" s="72">
        <f t="shared" ca="1" si="205"/>
        <v>3.1307021949274039E-2</v>
      </c>
      <c r="Z400" s="72">
        <f t="shared" ca="1" si="206"/>
        <v>0.92616172111260564</v>
      </c>
      <c r="AA400" s="72">
        <f t="shared" ca="1" si="207"/>
        <v>0.6377209672889822</v>
      </c>
      <c r="AB400" s="72">
        <f t="shared" ca="1" si="208"/>
        <v>1.0551331046218946</v>
      </c>
      <c r="AC400" s="72">
        <f t="shared" ca="1" si="209"/>
        <v>0.9507800702886664</v>
      </c>
      <c r="AD400" s="72">
        <f t="shared" ca="1" si="210"/>
        <v>1.7310038675293118</v>
      </c>
      <c r="AE400" s="72">
        <f ca="1">Coef!$J$6*Coef!$J$9*(V400-(Coef!$J$10*AB400)+(Coef!$J$11*AC400)-(Coef!$J$12*AD400))</f>
        <v>3753518.0494631766</v>
      </c>
      <c r="AF400" s="72">
        <f t="shared" ca="1" si="211"/>
        <v>2.208620396739865E-3</v>
      </c>
      <c r="AG400" s="72">
        <f ca="1">((Coef!$J$8*Y400^2)/2)*(COS(V400))^2</f>
        <v>2.2741801071939088E-6</v>
      </c>
      <c r="AH400" s="72">
        <f t="shared" ca="1" si="212"/>
        <v>3.1306998216671864E-2</v>
      </c>
      <c r="AI400" s="72">
        <f t="shared" ca="1" si="213"/>
        <v>0.59426085943953111</v>
      </c>
      <c r="AJ400" s="72">
        <f t="shared" ca="1" si="214"/>
        <v>3.1312112612278231E-2</v>
      </c>
      <c r="AK400" s="72">
        <f t="shared" ca="1" si="215"/>
        <v>3.7772909934086503E-2</v>
      </c>
      <c r="AL400" s="72">
        <f t="shared" ca="1" si="216"/>
        <v>0.59392987360325644</v>
      </c>
      <c r="AM400" s="72">
        <f ca="1">V400+(1+Coef!$J$8*(COS(V400))^2-(3/2)*Coef!$J$8*SIN(V400)*COS(V400)*(AL400-V400))*(AL400-V400)</f>
        <v>0.59393857037049491</v>
      </c>
      <c r="AN400" s="34" t="str">
        <f t="shared" ca="1" si="217"/>
        <v>29 699809 3767614 N</v>
      </c>
      <c r="AO400" s="33">
        <f t="shared" ca="1" si="218"/>
        <v>34.030173372263206</v>
      </c>
      <c r="AP400" s="33">
        <f t="shared" ca="1" si="219"/>
        <v>-6.8357716808490627</v>
      </c>
      <c r="AQ400" s="72">
        <f ca="1">'MGRS to Dist'!BP400</f>
        <v>6823.6535810480655</v>
      </c>
      <c r="AR400" s="72">
        <f ca="1">'MGRS to Dist'!BT400</f>
        <v>353.49741147705612</v>
      </c>
      <c r="AS400" s="72">
        <f ca="1">'MGRS to Dist'!BU400</f>
        <v>173.49271101783987</v>
      </c>
      <c r="AT400" s="72">
        <f ca="1">'MGRS to Dist'!BV400</f>
        <v>353.49271101783984</v>
      </c>
    </row>
    <row r="401" spans="2:46" ht="16.5" customHeight="1">
      <c r="B401" s="38" t="s">
        <v>656</v>
      </c>
      <c r="C401" s="72" t="str">
        <f t="shared" si="220"/>
        <v>29SPT9977967826</v>
      </c>
      <c r="D401" s="72">
        <f t="array" aca="1" ref="D401" ca="1">MATCH(TRUE,ISERROR(VALUE(MID(C401,ROW(INDIRECT("1:"&amp;LEN(C401))),1))),0)</f>
        <v>3</v>
      </c>
      <c r="E401" s="72">
        <f t="shared" ca="1" si="221"/>
        <v>29</v>
      </c>
      <c r="F401" s="72" t="str">
        <f t="shared" ca="1" si="222"/>
        <v>S</v>
      </c>
      <c r="G401" s="72" t="str">
        <f t="shared" ca="1" si="223"/>
        <v>P</v>
      </c>
      <c r="H401" s="72" t="str">
        <f t="shared" ca="1" si="224"/>
        <v>T</v>
      </c>
      <c r="I401" s="72">
        <f t="shared" ca="1" si="225"/>
        <v>10</v>
      </c>
      <c r="J401" s="72">
        <f t="shared" ca="1" si="226"/>
        <v>99779</v>
      </c>
      <c r="K401" s="72">
        <f t="shared" ca="1" si="227"/>
        <v>67826</v>
      </c>
      <c r="L401" s="72">
        <f t="shared" ca="1" si="228"/>
        <v>170.80604746885038</v>
      </c>
      <c r="M401" s="72">
        <f ca="1">VLOOKUP(G401,Coef!$C$2:$F$25,4)</f>
        <v>6</v>
      </c>
      <c r="N401" s="31">
        <f ca="1">VLOOKUP(F401,Coef!$C$4:$D$23,2)</f>
        <v>15</v>
      </c>
      <c r="O401" s="31">
        <f ca="1">MOD(VLOOKUP(H401,Coef!$C$2:$G$21,5)+MOD(E401+1,2)*15,20)</f>
        <v>18</v>
      </c>
      <c r="P401" s="31">
        <f ca="1">VLOOKUP(N401,Coef!$A$27:$B$46,2)</f>
        <v>3.56</v>
      </c>
      <c r="Q401" s="31">
        <f ca="1">VLOOKUP(N401,Coef!$A$27:$C$46,3)+O401/10-0.1</f>
        <v>3.6999999999999997</v>
      </c>
      <c r="R401" s="31">
        <f ca="1">IF(Q401+0.1&lt;P401,Q401+2,Q401)</f>
        <v>3.6999999999999997</v>
      </c>
      <c r="S401" s="72">
        <f t="shared" ca="1" si="229"/>
        <v>699779</v>
      </c>
      <c r="T401" s="72">
        <f t="shared" ca="1" si="230"/>
        <v>3767825.9999999995</v>
      </c>
      <c r="U401" s="72">
        <f t="shared" ca="1" si="202"/>
        <v>3767825.9999999995</v>
      </c>
      <c r="V401" s="72">
        <f t="shared" ca="1" si="203"/>
        <v>0.59208555827340126</v>
      </c>
      <c r="W401" s="72">
        <f ca="1">(Coef!$J$9/(1+Coef!$J$8*(COS(V401))^2)^0.5)*Coef!$J$6</f>
        <v>6382242.9678072184</v>
      </c>
      <c r="X401" s="72">
        <f t="shared" ca="1" si="204"/>
        <v>-9</v>
      </c>
      <c r="Y401" s="72">
        <f t="shared" ca="1" si="205"/>
        <v>3.1302318167407396E-2</v>
      </c>
      <c r="Z401" s="72">
        <f t="shared" ca="1" si="206"/>
        <v>0.92618684640411952</v>
      </c>
      <c r="AA401" s="72">
        <f t="shared" ca="1" si="207"/>
        <v>0.63770969036727954</v>
      </c>
      <c r="AB401" s="72">
        <f t="shared" ca="1" si="208"/>
        <v>1.0551789814754611</v>
      </c>
      <c r="AC401" s="72">
        <f t="shared" ca="1" si="209"/>
        <v>0.95081165869841566</v>
      </c>
      <c r="AD401" s="72">
        <f t="shared" ca="1" si="210"/>
        <v>1.7310473677937406</v>
      </c>
      <c r="AE401" s="72">
        <f ca="1">Coef!$J$6*Coef!$J$9*(V401-(Coef!$J$10*AB401)+(Coef!$J$11*AC401)-(Coef!$J$12*AD401))</f>
        <v>3753729.6867249096</v>
      </c>
      <c r="AF401" s="72">
        <f t="shared" ca="1" si="211"/>
        <v>2.208677003710672E-3</v>
      </c>
      <c r="AG401" s="72">
        <f ca="1">((Coef!$J$8*Y401^2)/2)*(COS(V401))^2</f>
        <v>2.2733949054858892E-6</v>
      </c>
      <c r="AH401" s="72">
        <f t="shared" ca="1" si="212"/>
        <v>3.130229444656385E-2</v>
      </c>
      <c r="AI401" s="72">
        <f t="shared" ca="1" si="213"/>
        <v>0.59429423025591688</v>
      </c>
      <c r="AJ401" s="72">
        <f t="shared" ca="1" si="214"/>
        <v>3.1307406537179561E-2</v>
      </c>
      <c r="AK401" s="72">
        <f t="shared" ca="1" si="215"/>
        <v>3.7768089113472438E-2</v>
      </c>
      <c r="AL401" s="72">
        <f t="shared" ca="1" si="216"/>
        <v>0.59396332002229302</v>
      </c>
      <c r="AM401" s="72">
        <f ca="1">V401+(1+Coef!$J$8*(COS(V401))^2-(3/2)*Coef!$J$8*SIN(V401)*COS(V401)*(AL401-V401))*(AL401-V401)</f>
        <v>0.59397201700982261</v>
      </c>
      <c r="AN401" s="34" t="str">
        <f t="shared" ca="1" si="217"/>
        <v>29 699779 3767826 N</v>
      </c>
      <c r="AO401" s="33">
        <f t="shared" ca="1" si="218"/>
        <v>34.032089723535577</v>
      </c>
      <c r="AP401" s="33">
        <f t="shared" ca="1" si="219"/>
        <v>-6.8360478935240385</v>
      </c>
      <c r="AQ401" s="72">
        <f ca="1">'MGRS to Dist'!BP401</f>
        <v>214.09240206234625</v>
      </c>
      <c r="AR401" s="72">
        <f ca="1">'MGRS to Dist'!BT401</f>
        <v>353.18841342101109</v>
      </c>
      <c r="AS401" s="72">
        <f ca="1">'MGRS to Dist'!BU401</f>
        <v>173.18825884044011</v>
      </c>
      <c r="AT401" s="72">
        <f ca="1">'MGRS to Dist'!BV401</f>
        <v>353.18825884044008</v>
      </c>
    </row>
    <row r="402" spans="2:46" ht="16.5" customHeight="1">
      <c r="B402" s="38" t="s">
        <v>657</v>
      </c>
      <c r="C402" s="72" t="str">
        <f t="shared" si="220"/>
        <v>29SPT9840563643</v>
      </c>
      <c r="D402" s="72">
        <f t="array" aca="1" ref="D402" ca="1">MATCH(TRUE,ISERROR(VALUE(MID(C402,ROW(INDIRECT("1:"&amp;LEN(C402))),1))),0)</f>
        <v>3</v>
      </c>
      <c r="E402" s="72">
        <f t="shared" ca="1" si="221"/>
        <v>29</v>
      </c>
      <c r="F402" s="72" t="str">
        <f t="shared" ca="1" si="222"/>
        <v>S</v>
      </c>
      <c r="G402" s="72" t="str">
        <f t="shared" ca="1" si="223"/>
        <v>P</v>
      </c>
      <c r="H402" s="72" t="str">
        <f t="shared" ca="1" si="224"/>
        <v>T</v>
      </c>
      <c r="I402" s="72">
        <f t="shared" ca="1" si="225"/>
        <v>10</v>
      </c>
      <c r="J402" s="72">
        <f t="shared" ca="1" si="226"/>
        <v>98405</v>
      </c>
      <c r="K402" s="72">
        <f t="shared" ca="1" si="227"/>
        <v>63643</v>
      </c>
      <c r="L402" s="72">
        <f t="shared" ca="1" si="228"/>
        <v>170.80604746885038</v>
      </c>
      <c r="M402" s="72">
        <f ca="1">VLOOKUP(G402,Coef!$C$2:$F$25,4)</f>
        <v>6</v>
      </c>
      <c r="N402" s="31">
        <f ca="1">VLOOKUP(F402,Coef!$C$4:$D$23,2)</f>
        <v>15</v>
      </c>
      <c r="O402" s="31">
        <f ca="1">MOD(VLOOKUP(H402,Coef!$C$2:$G$21,5)+MOD(E402+1,2)*15,20)</f>
        <v>18</v>
      </c>
      <c r="P402" s="31">
        <f ca="1">VLOOKUP(N402,Coef!$A$27:$B$46,2)</f>
        <v>3.56</v>
      </c>
      <c r="Q402" s="31">
        <f ca="1">VLOOKUP(N402,Coef!$A$27:$C$46,3)+O402/10-0.1</f>
        <v>3.6999999999999997</v>
      </c>
      <c r="R402" s="31">
        <f ca="1">IF(Q402+0.1&lt;P402,Q402+2,Q402)</f>
        <v>3.6999999999999997</v>
      </c>
      <c r="S402" s="72">
        <f t="shared" ca="1" si="229"/>
        <v>698405</v>
      </c>
      <c r="T402" s="72">
        <f t="shared" ca="1" si="230"/>
        <v>3763642.9999999995</v>
      </c>
      <c r="U402" s="72">
        <f t="shared" ca="1" si="202"/>
        <v>3763642.9999999995</v>
      </c>
      <c r="V402" s="72">
        <f t="shared" ca="1" si="203"/>
        <v>0.59142823123912269</v>
      </c>
      <c r="W402" s="72">
        <f ca="1">(Coef!$J$9/(1+Coef!$J$8*(COS(V402))^2)^0.5)*Coef!$J$6</f>
        <v>6382229.9384618793</v>
      </c>
      <c r="X402" s="72">
        <f t="shared" ca="1" si="204"/>
        <v>-9</v>
      </c>
      <c r="Y402" s="72">
        <f t="shared" ca="1" si="205"/>
        <v>3.1087096816166376E-2</v>
      </c>
      <c r="Z402" s="72">
        <f t="shared" ca="1" si="206"/>
        <v>0.92569033629379516</v>
      </c>
      <c r="AA402" s="72">
        <f t="shared" ca="1" si="207"/>
        <v>0.63793124343250995</v>
      </c>
      <c r="AB402" s="72">
        <f t="shared" ca="1" si="208"/>
        <v>1.0542733993860203</v>
      </c>
      <c r="AC402" s="72">
        <f t="shared" ca="1" si="209"/>
        <v>0.95018786039764258</v>
      </c>
      <c r="AD402" s="72">
        <f t="shared" ca="1" si="210"/>
        <v>1.730187977242843</v>
      </c>
      <c r="AE402" s="72">
        <f ca="1">Coef!$J$6*Coef!$J$9*(V402-(Coef!$J$10*AB402)+(Coef!$J$11*AC402)-(Coef!$J$12*AD402))</f>
        <v>3749553.856101939</v>
      </c>
      <c r="AF402" s="72">
        <f t="shared" ca="1" si="211"/>
        <v>2.2075581785535037E-3</v>
      </c>
      <c r="AG402" s="72">
        <f ca="1">((Coef!$J$8*Y402^2)/2)*(COS(V402))^2</f>
        <v>2.2442226764678308E-6</v>
      </c>
      <c r="AH402" s="72">
        <f t="shared" ca="1" si="212"/>
        <v>3.1087073560710502E-2</v>
      </c>
      <c r="AI402" s="72">
        <f t="shared" ca="1" si="213"/>
        <v>0.59363578446342402</v>
      </c>
      <c r="AJ402" s="72">
        <f t="shared" ca="1" si="214"/>
        <v>3.1092080925802457E-2</v>
      </c>
      <c r="AK402" s="72">
        <f t="shared" ca="1" si="215"/>
        <v>3.7491913596680214E-2</v>
      </c>
      <c r="AL402" s="72">
        <f t="shared" ca="1" si="216"/>
        <v>0.59330986957109577</v>
      </c>
      <c r="AM402" s="72">
        <f ca="1">V402+(1+Coef!$J$8*(COS(V402))^2-(3/2)*Coef!$J$8*SIN(V402)*COS(V402)*(AL402-V402))*(AL402-V402)</f>
        <v>0.59331859220643501</v>
      </c>
      <c r="AN402" s="34" t="str">
        <f t="shared" ca="1" si="217"/>
        <v>29 698405 3763643 N</v>
      </c>
      <c r="AO402" s="33">
        <f t="shared" ca="1" si="218"/>
        <v>33.994651240072301</v>
      </c>
      <c r="AP402" s="33">
        <f t="shared" ca="1" si="219"/>
        <v>-6.851871585041077</v>
      </c>
      <c r="AQ402" s="72">
        <f ca="1">'MGRS to Dist'!BP402</f>
        <v>4402.491230503626</v>
      </c>
      <c r="AR402" s="72">
        <f ca="1">'MGRS to Dist'!BT402</f>
        <v>199.31205867666429</v>
      </c>
      <c r="AS402" s="72">
        <f ca="1">'MGRS to Dist'!BU402</f>
        <v>19.303207119088292</v>
      </c>
      <c r="AT402" s="72">
        <f ca="1">'MGRS to Dist'!BV402</f>
        <v>199.30320711908826</v>
      </c>
    </row>
    <row r="403" spans="2:46" ht="16.5" customHeight="1">
      <c r="B403" s="38" t="s">
        <v>606</v>
      </c>
      <c r="C403" s="72" t="str">
        <f t="shared" si="220"/>
        <v>29SPT9764264221</v>
      </c>
      <c r="D403" s="72">
        <f t="array" aca="1" ref="D403" ca="1">MATCH(TRUE,ISERROR(VALUE(MID(C403,ROW(INDIRECT("1:"&amp;LEN(C403))),1))),0)</f>
        <v>3</v>
      </c>
      <c r="E403" s="72">
        <f t="shared" ca="1" si="221"/>
        <v>29</v>
      </c>
      <c r="F403" s="72" t="str">
        <f t="shared" ca="1" si="222"/>
        <v>S</v>
      </c>
      <c r="G403" s="72" t="str">
        <f t="shared" ca="1" si="223"/>
        <v>P</v>
      </c>
      <c r="H403" s="72" t="str">
        <f t="shared" ca="1" si="224"/>
        <v>T</v>
      </c>
      <c r="I403" s="72">
        <f t="shared" ca="1" si="225"/>
        <v>10</v>
      </c>
      <c r="J403" s="72">
        <f t="shared" ca="1" si="226"/>
        <v>97642</v>
      </c>
      <c r="K403" s="72">
        <f t="shared" ca="1" si="227"/>
        <v>64221</v>
      </c>
      <c r="L403" s="72">
        <f t="shared" ca="1" si="228"/>
        <v>170.80604746885038</v>
      </c>
      <c r="M403" s="72">
        <f ca="1">VLOOKUP(G403,Coef!$C$2:$F$25,4)</f>
        <v>6</v>
      </c>
      <c r="N403" s="31">
        <f ca="1">VLOOKUP(F403,Coef!$C$4:$D$23,2)</f>
        <v>15</v>
      </c>
      <c r="O403" s="31">
        <f ca="1">MOD(VLOOKUP(H403,Coef!$C$2:$G$21,5)+MOD(E403+1,2)*15,20)</f>
        <v>18</v>
      </c>
      <c r="P403" s="31">
        <f ca="1">VLOOKUP(N403,Coef!$A$27:$B$46,2)</f>
        <v>3.56</v>
      </c>
      <c r="Q403" s="31">
        <f ca="1">VLOOKUP(N403,Coef!$A$27:$C$46,3)+O403/10-0.1</f>
        <v>3.6999999999999997</v>
      </c>
      <c r="R403" s="31">
        <f ca="1">IF(Q403+0.1&lt;P403,Q403+2,Q403)</f>
        <v>3.6999999999999997</v>
      </c>
      <c r="S403" s="72">
        <f t="shared" ca="1" si="229"/>
        <v>697642</v>
      </c>
      <c r="T403" s="72">
        <f t="shared" ca="1" si="230"/>
        <v>3764220.9999999995</v>
      </c>
      <c r="U403" s="72">
        <f t="shared" ca="1" si="202"/>
        <v>3764220.9999999995</v>
      </c>
      <c r="V403" s="72">
        <f t="shared" ca="1" si="203"/>
        <v>0.59151905959815043</v>
      </c>
      <c r="W403" s="72">
        <f ca="1">(Coef!$J$9/(1+Coef!$J$8*(COS(V403))^2)^0.5)*Coef!$J$6</f>
        <v>6382231.7384142866</v>
      </c>
      <c r="X403" s="72">
        <f t="shared" ca="1" si="204"/>
        <v>-9</v>
      </c>
      <c r="Y403" s="72">
        <f t="shared" ca="1" si="205"/>
        <v>3.0967537391411868E-2</v>
      </c>
      <c r="Z403" s="72">
        <f t="shared" ca="1" si="206"/>
        <v>0.92575903851769181</v>
      </c>
      <c r="AA403" s="72">
        <f t="shared" ca="1" si="207"/>
        <v>0.63790074923575002</v>
      </c>
      <c r="AB403" s="72">
        <f t="shared" ca="1" si="208"/>
        <v>1.0543985788569963</v>
      </c>
      <c r="AC403" s="72">
        <f t="shared" ca="1" si="209"/>
        <v>0.95027412145168477</v>
      </c>
      <c r="AD403" s="72">
        <f t="shared" ca="1" si="210"/>
        <v>1.7303068620631041</v>
      </c>
      <c r="AE403" s="72">
        <f ca="1">Coef!$J$6*Coef!$J$9*(V403-(Coef!$J$10*AB403)+(Coef!$J$11*AC403)-(Coef!$J$12*AD403))</f>
        <v>3750130.8639266207</v>
      </c>
      <c r="AF403" s="72">
        <f t="shared" ca="1" si="211"/>
        <v>2.2077130149585648E-3</v>
      </c>
      <c r="AG403" s="72">
        <f ca="1">((Coef!$J$8*Y403^2)/2)*(COS(V403))^2</f>
        <v>2.2267218190986665E-6</v>
      </c>
      <c r="AH403" s="72">
        <f t="shared" ca="1" si="212"/>
        <v>3.0967514406048134E-2</v>
      </c>
      <c r="AI403" s="72">
        <f t="shared" ca="1" si="213"/>
        <v>0.59372676769714627</v>
      </c>
      <c r="AJ403" s="72">
        <f t="shared" ca="1" si="214"/>
        <v>3.0972464217072782E-2</v>
      </c>
      <c r="AK403" s="72">
        <f t="shared" ca="1" si="215"/>
        <v>3.7350101220402825E-2</v>
      </c>
      <c r="AL403" s="72">
        <f t="shared" ca="1" si="216"/>
        <v>0.59340329016210536</v>
      </c>
      <c r="AM403" s="72">
        <f ca="1">V403+(1+Coef!$J$8*(COS(V403))^2-(3/2)*Coef!$J$8*SIN(V403)*COS(V403)*(AL403-V403))*(AL403-V403)</f>
        <v>0.59341202372232515</v>
      </c>
      <c r="AN403" s="34" t="str">
        <f t="shared" ca="1" si="217"/>
        <v>29 697642 3764221 N</v>
      </c>
      <c r="AO403" s="33">
        <f t="shared" ca="1" si="218"/>
        <v>34.000004471606317</v>
      </c>
      <c r="AP403" s="33">
        <f t="shared" ca="1" si="219"/>
        <v>-6.8599968356844929</v>
      </c>
      <c r="AQ403" s="72">
        <f ca="1">'MGRS to Dist'!BP403</f>
        <v>957.13118238488232</v>
      </c>
      <c r="AR403" s="72">
        <f ca="1">'MGRS to Dist'!BT403</f>
        <v>308.47567734265044</v>
      </c>
      <c r="AS403" s="72">
        <f ca="1">'MGRS to Dist'!BU403</f>
        <v>128.47113407431127</v>
      </c>
      <c r="AT403" s="72">
        <f ca="1">'MGRS to Dist'!BV403</f>
        <v>308.47113407431129</v>
      </c>
    </row>
    <row r="404" spans="2:46" ht="16.5" customHeight="1">
      <c r="B404" s="38" t="s">
        <v>658</v>
      </c>
      <c r="C404" s="72" t="str">
        <f t="shared" si="220"/>
        <v>29SPT9899664119</v>
      </c>
      <c r="D404" s="72">
        <f t="array" aca="1" ref="D404" ca="1">MATCH(TRUE,ISERROR(VALUE(MID(C404,ROW(INDIRECT("1:"&amp;LEN(C404))),1))),0)</f>
        <v>3</v>
      </c>
      <c r="E404" s="72">
        <f t="shared" ca="1" si="221"/>
        <v>29</v>
      </c>
      <c r="F404" s="72" t="str">
        <f t="shared" ca="1" si="222"/>
        <v>S</v>
      </c>
      <c r="G404" s="72" t="str">
        <f t="shared" ca="1" si="223"/>
        <v>P</v>
      </c>
      <c r="H404" s="72" t="str">
        <f t="shared" ca="1" si="224"/>
        <v>T</v>
      </c>
      <c r="I404" s="72">
        <f t="shared" ca="1" si="225"/>
        <v>10</v>
      </c>
      <c r="J404" s="72">
        <f t="shared" ca="1" si="226"/>
        <v>98996</v>
      </c>
      <c r="K404" s="72">
        <f t="shared" ca="1" si="227"/>
        <v>64119</v>
      </c>
      <c r="L404" s="72">
        <f t="shared" ca="1" si="228"/>
        <v>170.80604746885038</v>
      </c>
      <c r="M404" s="72">
        <f ca="1">VLOOKUP(G404,Coef!$C$2:$F$25,4)</f>
        <v>6</v>
      </c>
      <c r="N404" s="31">
        <f ca="1">VLOOKUP(F404,Coef!$C$4:$D$23,2)</f>
        <v>15</v>
      </c>
      <c r="O404" s="31">
        <f ca="1">MOD(VLOOKUP(H404,Coef!$C$2:$G$21,5)+MOD(E404+1,2)*15,20)</f>
        <v>18</v>
      </c>
      <c r="P404" s="31">
        <f ca="1">VLOOKUP(N404,Coef!$A$27:$B$46,2)</f>
        <v>3.56</v>
      </c>
      <c r="Q404" s="31">
        <f ca="1">VLOOKUP(N404,Coef!$A$27:$C$46,3)+O404/10-0.1</f>
        <v>3.6999999999999997</v>
      </c>
      <c r="R404" s="31">
        <f ca="1">IF(Q404+0.1&lt;P404,Q404+2,Q404)</f>
        <v>3.6999999999999997</v>
      </c>
      <c r="S404" s="72">
        <f t="shared" ca="1" si="229"/>
        <v>698996</v>
      </c>
      <c r="T404" s="72">
        <f t="shared" ca="1" si="230"/>
        <v>3764118.9999999995</v>
      </c>
      <c r="U404" s="72">
        <f t="shared" ca="1" si="202"/>
        <v>3764118.9999999995</v>
      </c>
      <c r="V404" s="72">
        <f t="shared" ca="1" si="203"/>
        <v>0.59150303106420443</v>
      </c>
      <c r="W404" s="72">
        <f ca="1">(Coef!$J$9/(1+Coef!$J$8*(COS(V404))^2)^0.5)*Coef!$J$6</f>
        <v>6382231.4207658106</v>
      </c>
      <c r="X404" s="72">
        <f t="shared" ca="1" si="204"/>
        <v>-9</v>
      </c>
      <c r="Y404" s="72">
        <f t="shared" ca="1" si="205"/>
        <v>3.1179690437505674E-2</v>
      </c>
      <c r="Z404" s="72">
        <f t="shared" ca="1" si="206"/>
        <v>0.9257469168156065</v>
      </c>
      <c r="AA404" s="72">
        <f t="shared" ca="1" si="207"/>
        <v>0.63790613335343105</v>
      </c>
      <c r="AB404" s="72">
        <f t="shared" ca="1" si="208"/>
        <v>1.0543764894720078</v>
      </c>
      <c r="AC404" s="72">
        <f t="shared" ca="1" si="209"/>
        <v>0.95025890044236361</v>
      </c>
      <c r="AD404" s="72">
        <f t="shared" ca="1" si="210"/>
        <v>1.7302858855510934</v>
      </c>
      <c r="AE404" s="72">
        <f ca="1">Coef!$J$6*Coef!$J$9*(V404-(Coef!$J$10*AB404)+(Coef!$J$11*AC404)-(Coef!$J$12*AD404))</f>
        <v>3750029.0389809087</v>
      </c>
      <c r="AF404" s="72">
        <f t="shared" ca="1" si="211"/>
        <v>2.2076856964550768E-3</v>
      </c>
      <c r="AG404" s="72">
        <f ca="1">((Coef!$J$8*Y404^2)/2)*(COS(V404))^2</f>
        <v>2.2573846818290301E-6</v>
      </c>
      <c r="AH404" s="72">
        <f t="shared" ca="1" si="212"/>
        <v>3.1179666975987147E-2</v>
      </c>
      <c r="AI404" s="72">
        <f t="shared" ca="1" si="213"/>
        <v>0.59371071177706358</v>
      </c>
      <c r="AJ404" s="72">
        <f t="shared" ca="1" si="214"/>
        <v>3.1184719219521984E-2</v>
      </c>
      <c r="AK404" s="72">
        <f t="shared" ca="1" si="215"/>
        <v>3.7605414733877594E-2</v>
      </c>
      <c r="AL404" s="72">
        <f t="shared" ca="1" si="216"/>
        <v>0.59338280053770798</v>
      </c>
      <c r="AM404" s="72">
        <f ca="1">V404+(1+Coef!$J$8*(COS(V404))^2-(3/2)*Coef!$J$8*SIN(V404)*COS(V404)*(AL404-V404))*(AL404-V404)</f>
        <v>0.59339151364785558</v>
      </c>
      <c r="AN404" s="34" t="str">
        <f t="shared" ca="1" si="217"/>
        <v>29 698996 3764119 N</v>
      </c>
      <c r="AO404" s="33">
        <f t="shared" ca="1" si="218"/>
        <v>33.998829330901714</v>
      </c>
      <c r="AP404" s="33">
        <f t="shared" ca="1" si="219"/>
        <v>-6.8453684489097322</v>
      </c>
      <c r="AQ404" s="72">
        <f ca="1">'MGRS to Dist'!BP404</f>
        <v>1357.721265877542</v>
      </c>
      <c r="AR404" s="72">
        <f ca="1">'MGRS to Dist'!BT404</f>
        <v>95.530495900317078</v>
      </c>
      <c r="AS404" s="72">
        <f ca="1">'MGRS to Dist'!BU404</f>
        <v>-84.461324133001213</v>
      </c>
      <c r="AT404" s="72">
        <f ca="1">'MGRS to Dist'!BV404</f>
        <v>95.538675866998801</v>
      </c>
    </row>
    <row r="405" spans="2:46" ht="16.5" customHeight="1">
      <c r="B405" s="38" t="s">
        <v>659</v>
      </c>
      <c r="C405" s="72" t="str">
        <f t="shared" si="220"/>
        <v>29SPT9625059348</v>
      </c>
      <c r="D405" s="72">
        <f t="array" aca="1" ref="D405" ca="1">MATCH(TRUE,ISERROR(VALUE(MID(C405,ROW(INDIRECT("1:"&amp;LEN(C405))),1))),0)</f>
        <v>3</v>
      </c>
      <c r="E405" s="72">
        <f t="shared" ca="1" si="221"/>
        <v>29</v>
      </c>
      <c r="F405" s="72" t="str">
        <f t="shared" ca="1" si="222"/>
        <v>S</v>
      </c>
      <c r="G405" s="72" t="str">
        <f t="shared" ca="1" si="223"/>
        <v>P</v>
      </c>
      <c r="H405" s="72" t="str">
        <f t="shared" ca="1" si="224"/>
        <v>T</v>
      </c>
      <c r="I405" s="72">
        <f t="shared" ca="1" si="225"/>
        <v>10</v>
      </c>
      <c r="J405" s="72">
        <f t="shared" ca="1" si="226"/>
        <v>96250</v>
      </c>
      <c r="K405" s="72">
        <f t="shared" ca="1" si="227"/>
        <v>59348</v>
      </c>
      <c r="L405" s="72">
        <f t="shared" ca="1" si="228"/>
        <v>170.80604746885038</v>
      </c>
      <c r="M405" s="72">
        <f ca="1">VLOOKUP(G405,Coef!$C$2:$F$25,4)</f>
        <v>6</v>
      </c>
      <c r="N405" s="31">
        <f ca="1">VLOOKUP(F405,Coef!$C$4:$D$23,2)</f>
        <v>15</v>
      </c>
      <c r="O405" s="31">
        <f ca="1">MOD(VLOOKUP(H405,Coef!$C$2:$G$21,5)+MOD(E405+1,2)*15,20)</f>
        <v>18</v>
      </c>
      <c r="P405" s="31">
        <f ca="1">VLOOKUP(N405,Coef!$A$27:$B$46,2)</f>
        <v>3.56</v>
      </c>
      <c r="Q405" s="31">
        <f ca="1">VLOOKUP(N405,Coef!$A$27:$C$46,3)+O405/10-0.1</f>
        <v>3.6999999999999997</v>
      </c>
      <c r="R405" s="31">
        <f ca="1">IF(Q405+0.1&lt;P405,Q405+2,Q405)</f>
        <v>3.6999999999999997</v>
      </c>
      <c r="S405" s="72">
        <f t="shared" ca="1" si="229"/>
        <v>696250</v>
      </c>
      <c r="T405" s="72">
        <f t="shared" ca="1" si="230"/>
        <v>3759347.9999999995</v>
      </c>
      <c r="U405" s="72">
        <f t="shared" ca="1" si="202"/>
        <v>3759347.9999999995</v>
      </c>
      <c r="V405" s="72">
        <f t="shared" ca="1" si="203"/>
        <v>0.59075330424600148</v>
      </c>
      <c r="W405" s="72">
        <f ca="1">(Coef!$J$9/(1+Coef!$J$8*(COS(V405))^2)^0.5)*Coef!$J$6</f>
        <v>6382216.5676199067</v>
      </c>
      <c r="X405" s="72">
        <f t="shared" ca="1" si="204"/>
        <v>-9</v>
      </c>
      <c r="Y405" s="72">
        <f t="shared" ca="1" si="205"/>
        <v>3.074950495971444E-2</v>
      </c>
      <c r="Z405" s="72">
        <f t="shared" ca="1" si="206"/>
        <v>0.92517886739897914</v>
      </c>
      <c r="AA405" s="72">
        <f t="shared" ca="1" si="207"/>
        <v>0.6381566367451349</v>
      </c>
      <c r="AB405" s="72">
        <f t="shared" ca="1" si="208"/>
        <v>1.0533427379454912</v>
      </c>
      <c r="AC405" s="72">
        <f t="shared" ca="1" si="209"/>
        <v>0.94954621264540207</v>
      </c>
      <c r="AD405" s="72">
        <f t="shared" ca="1" si="210"/>
        <v>1.7293032046538344</v>
      </c>
      <c r="AE405" s="72">
        <f ca="1">Coef!$J$6*Coef!$J$9*(V405-(Coef!$J$10*AB405)+(Coef!$J$11*AC405)-(Coef!$J$12*AD405))</f>
        <v>3745266.2440431635</v>
      </c>
      <c r="AF405" s="72">
        <f t="shared" ca="1" si="211"/>
        <v>2.2064052210762717E-3</v>
      </c>
      <c r="AG405" s="72">
        <f ca="1">((Coef!$J$8*Y405^2)/2)*(COS(V405))^2</f>
        <v>2.1977349507437763E-6</v>
      </c>
      <c r="AH405" s="72">
        <f t="shared" ca="1" si="212"/>
        <v>3.074948243329385E-2</v>
      </c>
      <c r="AI405" s="72">
        <f t="shared" ca="1" si="213"/>
        <v>0.59295970461798386</v>
      </c>
      <c r="AJ405" s="72">
        <f t="shared" ca="1" si="214"/>
        <v>3.0754328425510624E-2</v>
      </c>
      <c r="AK405" s="72">
        <f t="shared" ca="1" si="215"/>
        <v>3.706812716621067E-2</v>
      </c>
      <c r="AL405" s="72">
        <f t="shared" ca="1" si="216"/>
        <v>0.59264129096971196</v>
      </c>
      <c r="AM405" s="72">
        <f ca="1">V405+(1+Coef!$J$8*(COS(V405))^2-(3/2)*Coef!$J$8*SIN(V405)*COS(V405)*(AL405-V405))*(AL405-V405)</f>
        <v>0.59265005093464207</v>
      </c>
      <c r="AN405" s="34" t="str">
        <f t="shared" ca="1" si="217"/>
        <v>29 696250 3759348 N</v>
      </c>
      <c r="AO405" s="33">
        <f t="shared" ca="1" si="218"/>
        <v>33.95634664676826</v>
      </c>
      <c r="AP405" s="33">
        <f t="shared" ca="1" si="219"/>
        <v>-6.8761527589218963</v>
      </c>
      <c r="AQ405" s="72">
        <f ca="1">'MGRS to Dist'!BP405</f>
        <v>5504.3638031989185</v>
      </c>
      <c r="AR405" s="72">
        <f ca="1">'MGRS to Dist'!BT405</f>
        <v>211.0104954560322</v>
      </c>
      <c r="AS405" s="72">
        <f ca="1">'MGRS to Dist'!BU405</f>
        <v>30.993291071202172</v>
      </c>
      <c r="AT405" s="72">
        <f ca="1">'MGRS to Dist'!BV405</f>
        <v>210.99329107120218</v>
      </c>
    </row>
    <row r="406" spans="2:46" ht="16.5" customHeight="1">
      <c r="B406" s="38" t="s">
        <v>660</v>
      </c>
      <c r="C406" s="72" t="str">
        <f t="shared" si="220"/>
        <v>29SPT9927965596</v>
      </c>
      <c r="D406" s="72">
        <f t="array" aca="1" ref="D406" ca="1">MATCH(TRUE,ISERROR(VALUE(MID(C406,ROW(INDIRECT("1:"&amp;LEN(C406))),1))),0)</f>
        <v>3</v>
      </c>
      <c r="E406" s="72">
        <f t="shared" ca="1" si="221"/>
        <v>29</v>
      </c>
      <c r="F406" s="72" t="str">
        <f t="shared" ca="1" si="222"/>
        <v>S</v>
      </c>
      <c r="G406" s="72" t="str">
        <f t="shared" ca="1" si="223"/>
        <v>P</v>
      </c>
      <c r="H406" s="72" t="str">
        <f t="shared" ca="1" si="224"/>
        <v>T</v>
      </c>
      <c r="I406" s="72">
        <f t="shared" ca="1" si="225"/>
        <v>10</v>
      </c>
      <c r="J406" s="72">
        <f t="shared" ca="1" si="226"/>
        <v>99279</v>
      </c>
      <c r="K406" s="72">
        <f t="shared" ca="1" si="227"/>
        <v>65596</v>
      </c>
      <c r="L406" s="72">
        <f t="shared" ca="1" si="228"/>
        <v>170.80604746885038</v>
      </c>
      <c r="M406" s="72">
        <f ca="1">VLOOKUP(G406,Coef!$C$2:$F$25,4)</f>
        <v>6</v>
      </c>
      <c r="N406" s="31">
        <f ca="1">VLOOKUP(F406,Coef!$C$4:$D$23,2)</f>
        <v>15</v>
      </c>
      <c r="O406" s="31">
        <f ca="1">MOD(VLOOKUP(H406,Coef!$C$2:$G$21,5)+MOD(E406+1,2)*15,20)</f>
        <v>18</v>
      </c>
      <c r="P406" s="31">
        <f ca="1">VLOOKUP(N406,Coef!$A$27:$B$46,2)</f>
        <v>3.56</v>
      </c>
      <c r="Q406" s="31">
        <f ca="1">VLOOKUP(N406,Coef!$A$27:$C$46,3)+O406/10-0.1</f>
        <v>3.6999999999999997</v>
      </c>
      <c r="R406" s="31">
        <f ca="1">IF(Q406+0.1&lt;P406,Q406+2,Q406)</f>
        <v>3.6999999999999997</v>
      </c>
      <c r="S406" s="72">
        <f t="shared" ca="1" si="229"/>
        <v>699279</v>
      </c>
      <c r="T406" s="72">
        <f t="shared" ca="1" si="230"/>
        <v>3765595.9999999995</v>
      </c>
      <c r="U406" s="72">
        <f t="shared" ca="1" si="202"/>
        <v>3765595.9999999995</v>
      </c>
      <c r="V406" s="72">
        <f t="shared" ca="1" si="203"/>
        <v>0.59173513052144311</v>
      </c>
      <c r="W406" s="72">
        <f ca="1">(Coef!$J$9/(1+Coef!$J$8*(COS(V406))^2)^0.5)*Coef!$J$6</f>
        <v>6382236.0208507525</v>
      </c>
      <c r="X406" s="72">
        <f t="shared" ca="1" si="204"/>
        <v>-9</v>
      </c>
      <c r="Y406" s="72">
        <f t="shared" ca="1" si="205"/>
        <v>3.1224009790448974E-2</v>
      </c>
      <c r="Z406" s="72">
        <f t="shared" ca="1" si="206"/>
        <v>0.92592235095682607</v>
      </c>
      <c r="AA406" s="72">
        <f t="shared" ca="1" si="207"/>
        <v>0.63782805258936581</v>
      </c>
      <c r="AB406" s="72">
        <f t="shared" ca="1" si="208"/>
        <v>1.0546963059998562</v>
      </c>
      <c r="AC406" s="72">
        <f t="shared" ca="1" si="209"/>
        <v>0.95047924264723349</v>
      </c>
      <c r="AD406" s="72">
        <f t="shared" ca="1" si="210"/>
        <v>1.7305895014271531</v>
      </c>
      <c r="AE406" s="72">
        <f ca="1">Coef!$J$6*Coef!$J$9*(V406-(Coef!$J$10*AB406)+(Coef!$J$11*AC406)-(Coef!$J$12*AD406))</f>
        <v>3751503.5056101629</v>
      </c>
      <c r="AF406" s="72">
        <f t="shared" ca="1" si="211"/>
        <v>2.2080810461719883E-3</v>
      </c>
      <c r="AG406" s="72">
        <f ca="1">((Coef!$J$8*Y406^2)/2)*(COS(V406))^2</f>
        <v>2.2631006505039003E-6</v>
      </c>
      <c r="AH406" s="72">
        <f t="shared" ca="1" si="212"/>
        <v>3.1223986236090018E-2</v>
      </c>
      <c r="AI406" s="72">
        <f t="shared" ca="1" si="213"/>
        <v>0.59394320657050548</v>
      </c>
      <c r="AJ406" s="72">
        <f t="shared" ca="1" si="214"/>
        <v>3.1229060054974889E-2</v>
      </c>
      <c r="AK406" s="72">
        <f t="shared" ca="1" si="215"/>
        <v>3.7664740316284265E-2</v>
      </c>
      <c r="AL406" s="72">
        <f t="shared" ca="1" si="216"/>
        <v>0.59361419808765592</v>
      </c>
      <c r="AM406" s="72">
        <f ca="1">V406+(1+Coef!$J$8*(COS(V406))^2-(3/2)*Coef!$J$8*SIN(V406)*COS(V406)*(AL406-V406))*(AL406-V406)</f>
        <v>0.59362290522605621</v>
      </c>
      <c r="AN406" s="34" t="str">
        <f t="shared" ca="1" si="217"/>
        <v>29 699279 3765596 N</v>
      </c>
      <c r="AO406" s="33">
        <f t="shared" ca="1" si="218"/>
        <v>34.012087091747482</v>
      </c>
      <c r="AP406" s="33">
        <f t="shared" ca="1" si="219"/>
        <v>-6.8419693434206739</v>
      </c>
      <c r="AQ406" s="72">
        <f ca="1">'MGRS to Dist'!BP406</f>
        <v>6942.9406464110361</v>
      </c>
      <c r="AR406" s="72">
        <f ca="1">'MGRS to Dist'!BT406</f>
        <v>26.944261295302397</v>
      </c>
      <c r="AS406" s="72">
        <f ca="1">'MGRS to Dist'!BU406</f>
        <v>-153.03663138597628</v>
      </c>
      <c r="AT406" s="72">
        <f ca="1">'MGRS to Dist'!BV406</f>
        <v>26.96336861402375</v>
      </c>
    </row>
    <row r="407" spans="2:46" ht="16.5" customHeight="1">
      <c r="B407" s="38" t="s">
        <v>661</v>
      </c>
      <c r="C407" s="72" t="str">
        <f t="shared" si="220"/>
        <v>29SPT9933361914</v>
      </c>
      <c r="D407" s="72">
        <f t="array" aca="1" ref="D407" ca="1">MATCH(TRUE,ISERROR(VALUE(MID(C407,ROW(INDIRECT("1:"&amp;LEN(C407))),1))),0)</f>
        <v>3</v>
      </c>
      <c r="E407" s="72">
        <f t="shared" ca="1" si="221"/>
        <v>29</v>
      </c>
      <c r="F407" s="72" t="str">
        <f t="shared" ca="1" si="222"/>
        <v>S</v>
      </c>
      <c r="G407" s="72" t="str">
        <f t="shared" ca="1" si="223"/>
        <v>P</v>
      </c>
      <c r="H407" s="72" t="str">
        <f t="shared" ca="1" si="224"/>
        <v>T</v>
      </c>
      <c r="I407" s="72">
        <f t="shared" ca="1" si="225"/>
        <v>10</v>
      </c>
      <c r="J407" s="72">
        <f t="shared" ca="1" si="226"/>
        <v>99333</v>
      </c>
      <c r="K407" s="72">
        <f t="shared" ca="1" si="227"/>
        <v>61914</v>
      </c>
      <c r="L407" s="72">
        <f t="shared" ca="1" si="228"/>
        <v>170.80604746885038</v>
      </c>
      <c r="M407" s="72">
        <f ca="1">VLOOKUP(G407,Coef!$C$2:$F$25,4)</f>
        <v>6</v>
      </c>
      <c r="N407" s="31">
        <f ca="1">VLOOKUP(F407,Coef!$C$4:$D$23,2)</f>
        <v>15</v>
      </c>
      <c r="O407" s="31">
        <f ca="1">MOD(VLOOKUP(H407,Coef!$C$2:$G$21,5)+MOD(E407+1,2)*15,20)</f>
        <v>18</v>
      </c>
      <c r="P407" s="31">
        <f ca="1">VLOOKUP(N407,Coef!$A$27:$B$46,2)</f>
        <v>3.56</v>
      </c>
      <c r="Q407" s="31">
        <f ca="1">VLOOKUP(N407,Coef!$A$27:$C$46,3)+O407/10-0.1</f>
        <v>3.6999999999999997</v>
      </c>
      <c r="R407" s="31">
        <f ca="1">IF(Q407+0.1&lt;P407,Q407+2,Q407)</f>
        <v>3.6999999999999997</v>
      </c>
      <c r="S407" s="72">
        <f t="shared" ca="1" si="229"/>
        <v>699333</v>
      </c>
      <c r="T407" s="72">
        <f t="shared" ca="1" si="230"/>
        <v>3761913.9999999995</v>
      </c>
      <c r="U407" s="72">
        <f t="shared" ca="1" si="202"/>
        <v>3761913.9999999995</v>
      </c>
      <c r="V407" s="72">
        <f t="shared" ca="1" si="203"/>
        <v>0.59115653187448791</v>
      </c>
      <c r="W407" s="72">
        <f ca="1">(Coef!$J$9/(1+Coef!$J$8*(COS(V407))^2)^0.5)*Coef!$J$6</f>
        <v>6382224.5549821379</v>
      </c>
      <c r="X407" s="72">
        <f t="shared" ca="1" si="204"/>
        <v>-9</v>
      </c>
      <c r="Y407" s="72">
        <f t="shared" ca="1" si="205"/>
        <v>3.1232526885064744E-2</v>
      </c>
      <c r="Z407" s="72">
        <f t="shared" ca="1" si="206"/>
        <v>0.92548464158267396</v>
      </c>
      <c r="AA407" s="72">
        <f t="shared" ca="1" si="207"/>
        <v>0.63802223305779648</v>
      </c>
      <c r="AB407" s="72">
        <f t="shared" ca="1" si="208"/>
        <v>1.0538988526658248</v>
      </c>
      <c r="AC407" s="72">
        <f t="shared" ca="1" si="209"/>
        <v>0.94992969776381775</v>
      </c>
      <c r="AD407" s="72">
        <f t="shared" ca="1" si="210"/>
        <v>1.7298320913538519</v>
      </c>
      <c r="AE407" s="72">
        <f ca="1">Coef!$J$6*Coef!$J$9*(V407-(Coef!$J$10*AB407)+(Coef!$J$11*AC407)-(Coef!$J$12*AD407))</f>
        <v>3747827.826959203</v>
      </c>
      <c r="AF407" s="72">
        <f t="shared" ca="1" si="211"/>
        <v>2.2070945513505144E-3</v>
      </c>
      <c r="AG407" s="72">
        <f ca="1">((Coef!$J$8*Y407^2)/2)*(COS(V407))^2</f>
        <v>2.2660960499912523E-6</v>
      </c>
      <c r="AH407" s="72">
        <f t="shared" ca="1" si="212"/>
        <v>3.1232503293096139E-2</v>
      </c>
      <c r="AI407" s="72">
        <f t="shared" ca="1" si="213"/>
        <v>0.59336362142435017</v>
      </c>
      <c r="AJ407" s="72">
        <f t="shared" ca="1" si="214"/>
        <v>3.1237581265249448E-2</v>
      </c>
      <c r="AK407" s="72">
        <f t="shared" ca="1" si="215"/>
        <v>3.7660288509484621E-2</v>
      </c>
      <c r="AL407" s="72">
        <f t="shared" ca="1" si="216"/>
        <v>0.59303484464473621</v>
      </c>
      <c r="AM407" s="72">
        <f ca="1">V407+(1+Coef!$J$8*(COS(V407))^2-(3/2)*Coef!$J$8*SIN(V407)*COS(V407)*(AL407-V407))*(AL407-V407)</f>
        <v>0.59304355508027307</v>
      </c>
      <c r="AN407" s="34" t="str">
        <f t="shared" ca="1" si="217"/>
        <v>29 699333 3761914 N</v>
      </c>
      <c r="AO407" s="33">
        <f t="shared" ca="1" si="218"/>
        <v>33.978892773533815</v>
      </c>
      <c r="AP407" s="33">
        <f t="shared" ca="1" si="219"/>
        <v>-6.8422244131615013</v>
      </c>
      <c r="AQ407" s="72">
        <f ca="1">'MGRS to Dist'!BP407</f>
        <v>3682.0656871661922</v>
      </c>
      <c r="AR407" s="72">
        <f ca="1">'MGRS to Dist'!BT407</f>
        <v>180.36508505533612</v>
      </c>
      <c r="AS407" s="72">
        <f ca="1">'MGRS to Dist'!BU407</f>
        <v>0.36494243878697491</v>
      </c>
      <c r="AT407" s="72">
        <f ca="1">'MGRS to Dist'!BV407</f>
        <v>180.36494243878701</v>
      </c>
    </row>
    <row r="408" spans="2:46" ht="16.5" customHeight="1">
      <c r="B408" s="38" t="s">
        <v>662</v>
      </c>
      <c r="C408" s="72" t="str">
        <f t="shared" si="220"/>
        <v>29SQT0082860182</v>
      </c>
      <c r="D408" s="72">
        <f t="array" aca="1" ref="D408" ca="1">MATCH(TRUE,ISERROR(VALUE(MID(C408,ROW(INDIRECT("1:"&amp;LEN(C408))),1))),0)</f>
        <v>3</v>
      </c>
      <c r="E408" s="72">
        <f t="shared" ca="1" si="221"/>
        <v>29</v>
      </c>
      <c r="F408" s="72" t="str">
        <f t="shared" ca="1" si="222"/>
        <v>S</v>
      </c>
      <c r="G408" s="72" t="str">
        <f t="shared" ca="1" si="223"/>
        <v>Q</v>
      </c>
      <c r="H408" s="72" t="str">
        <f t="shared" ca="1" si="224"/>
        <v>T</v>
      </c>
      <c r="I408" s="72">
        <f t="shared" ca="1" si="225"/>
        <v>10</v>
      </c>
      <c r="J408" s="72">
        <f t="shared" ca="1" si="226"/>
        <v>828</v>
      </c>
      <c r="K408" s="72">
        <f t="shared" ca="1" si="227"/>
        <v>60182</v>
      </c>
      <c r="L408" s="72">
        <f t="shared" ca="1" si="228"/>
        <v>170.80604746885038</v>
      </c>
      <c r="M408" s="72">
        <f ca="1">VLOOKUP(G408,Coef!$C$2:$F$25,4)</f>
        <v>7</v>
      </c>
      <c r="N408" s="31">
        <f ca="1">VLOOKUP(F408,Coef!$C$4:$D$23,2)</f>
        <v>15</v>
      </c>
      <c r="O408" s="31">
        <f ca="1">MOD(VLOOKUP(H408,Coef!$C$2:$G$21,5)+MOD(E408+1,2)*15,20)</f>
        <v>18</v>
      </c>
      <c r="P408" s="31">
        <f ca="1">VLOOKUP(N408,Coef!$A$27:$B$46,2)</f>
        <v>3.56</v>
      </c>
      <c r="Q408" s="31">
        <f ca="1">VLOOKUP(N408,Coef!$A$27:$C$46,3)+O408/10-0.1</f>
        <v>3.6999999999999997</v>
      </c>
      <c r="R408" s="31">
        <f ca="1">IF(Q408+0.1&lt;P408,Q408+2,Q408)</f>
        <v>3.6999999999999997</v>
      </c>
      <c r="S408" s="72">
        <f t="shared" ca="1" si="229"/>
        <v>700828</v>
      </c>
      <c r="T408" s="72">
        <f t="shared" ca="1" si="230"/>
        <v>3760181.9999999995</v>
      </c>
      <c r="U408" s="72">
        <f t="shared" ca="1" si="202"/>
        <v>3760181.9999999995</v>
      </c>
      <c r="V408" s="72">
        <f t="shared" ca="1" si="203"/>
        <v>0.59088436108238396</v>
      </c>
      <c r="W408" s="72">
        <f ca="1">(Coef!$J$9/(1+Coef!$J$8*(COS(V408))^2)^0.5)*Coef!$J$6</f>
        <v>6382219.1633754289</v>
      </c>
      <c r="X408" s="72">
        <f t="shared" ca="1" si="204"/>
        <v>-9</v>
      </c>
      <c r="Y408" s="72">
        <f t="shared" ca="1" si="205"/>
        <v>3.1466797811090221E-2</v>
      </c>
      <c r="Z408" s="72">
        <f t="shared" ca="1" si="206"/>
        <v>0.92527831597847621</v>
      </c>
      <c r="AA408" s="72">
        <f t="shared" ca="1" si="207"/>
        <v>0.63811303599706148</v>
      </c>
      <c r="AB408" s="72">
        <f t="shared" ca="1" si="208"/>
        <v>1.0535235190716221</v>
      </c>
      <c r="AC408" s="72">
        <f t="shared" ca="1" si="209"/>
        <v>0.9496708983029819</v>
      </c>
      <c r="AD408" s="72">
        <f t="shared" ca="1" si="210"/>
        <v>1.7294751973123479</v>
      </c>
      <c r="AE408" s="72">
        <f ca="1">Coef!$J$6*Coef!$J$9*(V408-(Coef!$J$10*AB408)+(Coef!$J$11*AC408)-(Coef!$J$12*AD408))</f>
        <v>3746098.807349876</v>
      </c>
      <c r="AF408" s="72">
        <f t="shared" ca="1" si="211"/>
        <v>2.2066294324300795E-3</v>
      </c>
      <c r="AG408" s="72">
        <f ca="1">((Coef!$J$8*Y408^2)/2)*(COS(V408))^2</f>
        <v>2.3010592613809546E-6</v>
      </c>
      <c r="AH408" s="72">
        <f t="shared" ca="1" si="212"/>
        <v>3.1466773675434712E-2</v>
      </c>
      <c r="AI408" s="72">
        <f t="shared" ca="1" si="213"/>
        <v>0.59309098543722893</v>
      </c>
      <c r="AJ408" s="72">
        <f t="shared" ca="1" si="214"/>
        <v>3.1471966777999016E-2</v>
      </c>
      <c r="AK408" s="72">
        <f t="shared" ca="1" si="215"/>
        <v>3.7935628162820409E-2</v>
      </c>
      <c r="AL408" s="72">
        <f t="shared" ca="1" si="216"/>
        <v>0.5927574567354793</v>
      </c>
      <c r="AM408" s="72">
        <f ca="1">V408+(1+Coef!$J$8*(COS(V408))^2-(3/2)*Coef!$J$8*SIN(V408)*COS(V408)*(AL408-V408))*(AL408-V408)</f>
        <v>0.59276614620610824</v>
      </c>
      <c r="AN408" s="34" t="str">
        <f t="shared" ca="1" si="217"/>
        <v>29 700828 3760182 N</v>
      </c>
      <c r="AO408" s="33">
        <f t="shared" ca="1" si="218"/>
        <v>33.962998415844702</v>
      </c>
      <c r="AP408" s="33">
        <f t="shared" ca="1" si="219"/>
        <v>-6.8264486130927651</v>
      </c>
      <c r="AQ408" s="72">
        <f ca="1">'MGRS to Dist'!BP408</f>
        <v>2287.7652250723499</v>
      </c>
      <c r="AR408" s="72">
        <f ca="1">'MGRS to Dist'!BT408</f>
        <v>140.5365992549074</v>
      </c>
      <c r="AS408" s="72">
        <f ca="1">'MGRS to Dist'!BU408</f>
        <v>-39.454585662815013</v>
      </c>
      <c r="AT408" s="72">
        <f ca="1">'MGRS to Dist'!BV408</f>
        <v>140.54541433718498</v>
      </c>
    </row>
    <row r="409" spans="2:46" ht="16.5" customHeight="1">
      <c r="B409" s="38" t="s">
        <v>663</v>
      </c>
      <c r="C409" s="72" t="str">
        <f t="shared" si="220"/>
        <v>29SPT9929666126</v>
      </c>
      <c r="D409" s="72">
        <f t="array" aca="1" ref="D409" ca="1">MATCH(TRUE,ISERROR(VALUE(MID(C409,ROW(INDIRECT("1:"&amp;LEN(C409))),1))),0)</f>
        <v>3</v>
      </c>
      <c r="E409" s="72">
        <f t="shared" ca="1" si="221"/>
        <v>29</v>
      </c>
      <c r="F409" s="72" t="str">
        <f t="shared" ca="1" si="222"/>
        <v>S</v>
      </c>
      <c r="G409" s="72" t="str">
        <f t="shared" ca="1" si="223"/>
        <v>P</v>
      </c>
      <c r="H409" s="72" t="str">
        <f t="shared" ca="1" si="224"/>
        <v>T</v>
      </c>
      <c r="I409" s="72">
        <f t="shared" ca="1" si="225"/>
        <v>10</v>
      </c>
      <c r="J409" s="72">
        <f t="shared" ca="1" si="226"/>
        <v>99296</v>
      </c>
      <c r="K409" s="72">
        <f t="shared" ca="1" si="227"/>
        <v>66126</v>
      </c>
      <c r="L409" s="72">
        <f t="shared" ca="1" si="228"/>
        <v>170.80604746885038</v>
      </c>
      <c r="M409" s="72">
        <f ca="1">VLOOKUP(G409,Coef!$C$2:$F$25,4)</f>
        <v>6</v>
      </c>
      <c r="N409" s="31">
        <f ca="1">VLOOKUP(F409,Coef!$C$4:$D$23,2)</f>
        <v>15</v>
      </c>
      <c r="O409" s="31">
        <f ca="1">MOD(VLOOKUP(H409,Coef!$C$2:$G$21,5)+MOD(E409+1,2)*15,20)</f>
        <v>18</v>
      </c>
      <c r="P409" s="31">
        <f ca="1">VLOOKUP(N409,Coef!$A$27:$B$46,2)</f>
        <v>3.56</v>
      </c>
      <c r="Q409" s="31">
        <f ca="1">VLOOKUP(N409,Coef!$A$27:$C$46,3)+O409/10-0.1</f>
        <v>3.6999999999999997</v>
      </c>
      <c r="R409" s="31">
        <f ca="1">IF(Q409+0.1&lt;P409,Q409+2,Q409)</f>
        <v>3.6999999999999997</v>
      </c>
      <c r="S409" s="72">
        <f t="shared" ca="1" si="229"/>
        <v>699296</v>
      </c>
      <c r="T409" s="72">
        <f t="shared" ca="1" si="230"/>
        <v>3766125.9999999995</v>
      </c>
      <c r="U409" s="72">
        <f t="shared" ca="1" si="202"/>
        <v>3766125.9999999995</v>
      </c>
      <c r="V409" s="72">
        <f t="shared" ca="1" si="203"/>
        <v>0.59181841604096674</v>
      </c>
      <c r="W409" s="72">
        <f ca="1">(Coef!$J$9/(1+Coef!$J$8*(COS(V409))^2)^0.5)*Coef!$J$6</f>
        <v>6382237.6717392942</v>
      </c>
      <c r="X409" s="72">
        <f t="shared" ca="1" si="204"/>
        <v>-9</v>
      </c>
      <c r="Y409" s="72">
        <f t="shared" ca="1" si="205"/>
        <v>3.1226665356335382E-2</v>
      </c>
      <c r="Z409" s="72">
        <f t="shared" ca="1" si="206"/>
        <v>0.92598525431018996</v>
      </c>
      <c r="AA409" s="72">
        <f t="shared" ca="1" si="207"/>
        <v>0.63779997336762784</v>
      </c>
      <c r="AB409" s="72">
        <f t="shared" ca="1" si="208"/>
        <v>1.0548110431960618</v>
      </c>
      <c r="AC409" s="72">
        <f t="shared" ca="1" si="209"/>
        <v>0.95055827573895324</v>
      </c>
      <c r="AD409" s="72">
        <f t="shared" ca="1" si="210"/>
        <v>1.7306983803225744</v>
      </c>
      <c r="AE409" s="72">
        <f ca="1">Coef!$J$6*Coef!$J$9*(V409-(Coef!$J$10*AB409)+(Coef!$J$11*AC409)-(Coef!$J$12*AD409))</f>
        <v>3752032.5973241925</v>
      </c>
      <c r="AF409" s="72">
        <f t="shared" ca="1" si="211"/>
        <v>2.2082227896671643E-3</v>
      </c>
      <c r="AG409" s="72">
        <f ca="1">((Coef!$J$8*Y409^2)/2)*(COS(V409))^2</f>
        <v>2.2632322145297089E-6</v>
      </c>
      <c r="AH409" s="72">
        <f t="shared" ca="1" si="212"/>
        <v>3.1226641798603717E-2</v>
      </c>
      <c r="AI409" s="72">
        <f t="shared" ca="1" si="213"/>
        <v>0.59402663383291299</v>
      </c>
      <c r="AJ409" s="72">
        <f t="shared" ca="1" si="214"/>
        <v>3.1231716912207386E-2</v>
      </c>
      <c r="AK409" s="72">
        <f t="shared" ca="1" si="215"/>
        <v>3.7670062007069106E-2</v>
      </c>
      <c r="AL409" s="72">
        <f t="shared" ca="1" si="216"/>
        <v>0.59369751023036066</v>
      </c>
      <c r="AM409" s="72">
        <f ca="1">V409+(1+Coef!$J$8*(COS(V409))^2-(3/2)*Coef!$J$8*SIN(V409)*COS(V409)*(AL409-V409))*(AL409-V409)</f>
        <v>0.59370621651412869</v>
      </c>
      <c r="AN409" s="34" t="str">
        <f t="shared" ca="1" si="217"/>
        <v>29 699296 3766126 N</v>
      </c>
      <c r="AO409" s="33">
        <f t="shared" ca="1" si="218"/>
        <v>34.016860476939833</v>
      </c>
      <c r="AP409" s="33">
        <f t="shared" ca="1" si="219"/>
        <v>-6.8416644329988294</v>
      </c>
      <c r="AQ409" s="72">
        <f ca="1">'MGRS to Dist'!BP409</f>
        <v>6137.6803533258126</v>
      </c>
      <c r="AR409" s="72">
        <f ca="1">'MGRS to Dist'!BT409</f>
        <v>346.82164741192969</v>
      </c>
      <c r="AS409" s="72">
        <f ca="1">'MGRS to Dist'!BU409</f>
        <v>166.81314104975178</v>
      </c>
      <c r="AT409" s="72">
        <f ca="1">'MGRS to Dist'!BV409</f>
        <v>346.81314104975172</v>
      </c>
    </row>
    <row r="410" spans="2:46" ht="16.5" customHeight="1">
      <c r="B410" s="38" t="s">
        <v>664</v>
      </c>
      <c r="C410" s="72" t="str">
        <f t="shared" si="220"/>
        <v>29SQT0071461810</v>
      </c>
      <c r="D410" s="72">
        <f t="array" aca="1" ref="D410" ca="1">MATCH(TRUE,ISERROR(VALUE(MID(C410,ROW(INDIRECT("1:"&amp;LEN(C410))),1))),0)</f>
        <v>3</v>
      </c>
      <c r="E410" s="72">
        <f t="shared" ca="1" si="221"/>
        <v>29</v>
      </c>
      <c r="F410" s="72" t="str">
        <f t="shared" ca="1" si="222"/>
        <v>S</v>
      </c>
      <c r="G410" s="72" t="str">
        <f t="shared" ca="1" si="223"/>
        <v>Q</v>
      </c>
      <c r="H410" s="72" t="str">
        <f t="shared" ca="1" si="224"/>
        <v>T</v>
      </c>
      <c r="I410" s="72">
        <f t="shared" ca="1" si="225"/>
        <v>10</v>
      </c>
      <c r="J410" s="72">
        <f t="shared" ca="1" si="226"/>
        <v>714</v>
      </c>
      <c r="K410" s="72">
        <f t="shared" ca="1" si="227"/>
        <v>61810</v>
      </c>
      <c r="L410" s="72">
        <f t="shared" ca="1" si="228"/>
        <v>170.80604746885038</v>
      </c>
      <c r="M410" s="72">
        <f ca="1">VLOOKUP(G410,Coef!$C$2:$F$25,4)</f>
        <v>7</v>
      </c>
      <c r="N410" s="31">
        <f ca="1">VLOOKUP(F410,Coef!$C$4:$D$23,2)</f>
        <v>15</v>
      </c>
      <c r="O410" s="31">
        <f ca="1">MOD(VLOOKUP(H410,Coef!$C$2:$G$21,5)+MOD(E410+1,2)*15,20)</f>
        <v>18</v>
      </c>
      <c r="P410" s="31">
        <f ca="1">VLOOKUP(N410,Coef!$A$27:$B$46,2)</f>
        <v>3.56</v>
      </c>
      <c r="Q410" s="31">
        <f ca="1">VLOOKUP(N410,Coef!$A$27:$C$46,3)+O410/10-0.1</f>
        <v>3.6999999999999997</v>
      </c>
      <c r="R410" s="31">
        <f ca="1">IF(Q410+0.1&lt;P410,Q410+2,Q410)</f>
        <v>3.6999999999999997</v>
      </c>
      <c r="S410" s="72">
        <f t="shared" ca="1" si="229"/>
        <v>700714</v>
      </c>
      <c r="T410" s="72">
        <f t="shared" ca="1" si="230"/>
        <v>3761809.9999999995</v>
      </c>
      <c r="U410" s="72">
        <f t="shared" ca="1" si="202"/>
        <v>3761809.9999999995</v>
      </c>
      <c r="V410" s="72">
        <f t="shared" ca="1" si="203"/>
        <v>0.59114018905556243</v>
      </c>
      <c r="W410" s="72">
        <f ca="1">(Coef!$J$9/(1+Coef!$J$8*(COS(V410))^2)^0.5)*Coef!$J$6</f>
        <v>6382224.2312023966</v>
      </c>
      <c r="X410" s="72">
        <f t="shared" ca="1" si="204"/>
        <v>-9</v>
      </c>
      <c r="Y410" s="72">
        <f t="shared" ca="1" si="205"/>
        <v>3.1448910713402799E-2</v>
      </c>
      <c r="Z410" s="72">
        <f t="shared" ca="1" si="206"/>
        <v>0.92547226025457208</v>
      </c>
      <c r="AA410" s="72">
        <f t="shared" ca="1" si="207"/>
        <v>0.6380276951623699</v>
      </c>
      <c r="AB410" s="72">
        <f t="shared" ca="1" si="208"/>
        <v>1.0538763191828484</v>
      </c>
      <c r="AC410" s="72">
        <f t="shared" ca="1" si="209"/>
        <v>0.94991416317772881</v>
      </c>
      <c r="AD410" s="72">
        <f t="shared" ca="1" si="210"/>
        <v>1.7298106722625184</v>
      </c>
      <c r="AE410" s="72">
        <f ca="1">Coef!$J$6*Coef!$J$9*(V410-(Coef!$J$10*AB410)+(Coef!$J$11*AC410)-(Coef!$J$12*AD410))</f>
        <v>3747724.0057966402</v>
      </c>
      <c r="AF410" s="72">
        <f t="shared" ca="1" si="211"/>
        <v>2.2070666421423408E-3</v>
      </c>
      <c r="AG410" s="72">
        <f ca="1">((Coef!$J$8*Y410^2)/2)*(COS(V410))^2</f>
        <v>2.2976549647320348E-6</v>
      </c>
      <c r="AH410" s="72">
        <f t="shared" ca="1" si="212"/>
        <v>3.1448886627154185E-2</v>
      </c>
      <c r="AI410" s="72">
        <f t="shared" ca="1" si="213"/>
        <v>0.59334725062662719</v>
      </c>
      <c r="AJ410" s="72">
        <f t="shared" ca="1" si="214"/>
        <v>3.1454070878520923E-2</v>
      </c>
      <c r="AK410" s="72">
        <f t="shared" ca="1" si="215"/>
        <v>3.7920622631074201E-2</v>
      </c>
      <c r="AL410" s="72">
        <f t="shared" ca="1" si="216"/>
        <v>0.59301391660472291</v>
      </c>
      <c r="AM410" s="72">
        <f ca="1">V410+(1+Coef!$J$8*(COS(V410))^2-(3/2)*Coef!$J$8*SIN(V410)*COS(V410)*(AL410-V410))*(AL410-V410)</f>
        <v>0.59302260600829027</v>
      </c>
      <c r="AN410" s="34" t="str">
        <f t="shared" ca="1" si="217"/>
        <v>29 700714 3761810 N</v>
      </c>
      <c r="AO410" s="33">
        <f t="shared" ca="1" si="218"/>
        <v>33.977692480124489</v>
      </c>
      <c r="AP410" s="33">
        <f t="shared" ca="1" si="219"/>
        <v>-6.8273083667311729</v>
      </c>
      <c r="AQ410" s="72">
        <f ca="1">'MGRS to Dist'!BP410</f>
        <v>4542.5472297338592</v>
      </c>
      <c r="AR410" s="72">
        <f ca="1">'MGRS to Dist'!BT410</f>
        <v>163.09337108234536</v>
      </c>
      <c r="AS410" s="72">
        <f ca="1">'MGRS to Dist'!BU410</f>
        <v>-16.898601672528311</v>
      </c>
      <c r="AT410" s="72">
        <f ca="1">'MGRS to Dist'!BV410</f>
        <v>163.10139832747166</v>
      </c>
    </row>
    <row r="411" spans="2:46" ht="16.5" customHeight="1">
      <c r="B411" s="38" t="s">
        <v>665</v>
      </c>
      <c r="C411" s="72" t="str">
        <f t="shared" si="220"/>
        <v>29SQT0100366971</v>
      </c>
      <c r="D411" s="72">
        <f t="array" aca="1" ref="D411" ca="1">MATCH(TRUE,ISERROR(VALUE(MID(C411,ROW(INDIRECT("1:"&amp;LEN(C411))),1))),0)</f>
        <v>3</v>
      </c>
      <c r="E411" s="72">
        <f t="shared" ca="1" si="221"/>
        <v>29</v>
      </c>
      <c r="F411" s="72" t="str">
        <f t="shared" ca="1" si="222"/>
        <v>S</v>
      </c>
      <c r="G411" s="72" t="str">
        <f t="shared" ca="1" si="223"/>
        <v>Q</v>
      </c>
      <c r="H411" s="72" t="str">
        <f t="shared" ca="1" si="224"/>
        <v>T</v>
      </c>
      <c r="I411" s="72">
        <f t="shared" ca="1" si="225"/>
        <v>10</v>
      </c>
      <c r="J411" s="72">
        <f t="shared" ca="1" si="226"/>
        <v>1003</v>
      </c>
      <c r="K411" s="72">
        <f t="shared" ca="1" si="227"/>
        <v>66971</v>
      </c>
      <c r="L411" s="72">
        <f t="shared" ca="1" si="228"/>
        <v>170.80604746885038</v>
      </c>
      <c r="M411" s="72">
        <f ca="1">VLOOKUP(G411,Coef!$C$2:$F$25,4)</f>
        <v>7</v>
      </c>
      <c r="N411" s="31">
        <f ca="1">VLOOKUP(F411,Coef!$C$4:$D$23,2)</f>
        <v>15</v>
      </c>
      <c r="O411" s="31">
        <f ca="1">MOD(VLOOKUP(H411,Coef!$C$2:$G$21,5)+MOD(E411+1,2)*15,20)</f>
        <v>18</v>
      </c>
      <c r="P411" s="31">
        <f ca="1">VLOOKUP(N411,Coef!$A$27:$B$46,2)</f>
        <v>3.56</v>
      </c>
      <c r="Q411" s="31">
        <f ca="1">VLOOKUP(N411,Coef!$A$27:$C$46,3)+O411/10-0.1</f>
        <v>3.6999999999999997</v>
      </c>
      <c r="R411" s="31">
        <f ca="1">IF(Q411+0.1&lt;P411,Q411+2,Q411)</f>
        <v>3.6999999999999997</v>
      </c>
      <c r="S411" s="72">
        <f t="shared" ca="1" si="229"/>
        <v>701003</v>
      </c>
      <c r="T411" s="72">
        <f t="shared" ca="1" si="230"/>
        <v>3766970.9999999995</v>
      </c>
      <c r="U411" s="72">
        <f t="shared" ca="1" si="202"/>
        <v>3766970.9999999995</v>
      </c>
      <c r="V411" s="72">
        <f t="shared" ca="1" si="203"/>
        <v>0.59195120144473568</v>
      </c>
      <c r="W411" s="72">
        <f ca="1">(Coef!$J$9/(1+Coef!$J$8*(COS(V411))^2)^0.5)*Coef!$J$6</f>
        <v>6382240.3040508358</v>
      </c>
      <c r="X411" s="72">
        <f t="shared" ca="1" si="204"/>
        <v>-9</v>
      </c>
      <c r="Y411" s="72">
        <f t="shared" ca="1" si="205"/>
        <v>3.149411341851583E-2</v>
      </c>
      <c r="Z411" s="72">
        <f t="shared" ca="1" si="206"/>
        <v>0.9260854904831346</v>
      </c>
      <c r="AA411" s="72">
        <f t="shared" ca="1" si="207"/>
        <v>0.63775513886341484</v>
      </c>
      <c r="AB411" s="72">
        <f t="shared" ca="1" si="208"/>
        <v>1.054993946686303</v>
      </c>
      <c r="AC411" s="72">
        <f t="shared" ca="1" si="209"/>
        <v>0.95068424473058089</v>
      </c>
      <c r="AD411" s="72">
        <f t="shared" ca="1" si="210"/>
        <v>1.7308718946373958</v>
      </c>
      <c r="AE411" s="72">
        <f ca="1">Coef!$J$6*Coef!$J$9*(V411-(Coef!$J$10*AB411)+(Coef!$J$11*AC411)-(Coef!$J$12*AD411))</f>
        <v>3752876.1500570541</v>
      </c>
      <c r="AF411" s="72">
        <f t="shared" ca="1" si="211"/>
        <v>2.2084486436525033E-3</v>
      </c>
      <c r="AG411" s="72">
        <f ca="1">((Coef!$J$8*Y411^2)/2)*(COS(V411))^2</f>
        <v>2.3017552012531249E-6</v>
      </c>
      <c r="AH411" s="72">
        <f t="shared" ca="1" si="212"/>
        <v>3.149408925460271E-2</v>
      </c>
      <c r="AI411" s="72">
        <f t="shared" ca="1" si="213"/>
        <v>0.59415964500508001</v>
      </c>
      <c r="AJ411" s="72">
        <f t="shared" ca="1" si="214"/>
        <v>3.1499295893395063E-2</v>
      </c>
      <c r="AK411" s="72">
        <f t="shared" ca="1" si="215"/>
        <v>3.7995903063663364E-2</v>
      </c>
      <c r="AL411" s="72">
        <f t="shared" ca="1" si="216"/>
        <v>0.59382476654190552</v>
      </c>
      <c r="AM411" s="72">
        <f ca="1">V411+(1+Coef!$J$8*(COS(V411))^2-(3/2)*Coef!$J$8*SIN(V411)*COS(V411)*(AL411-V411))*(AL411-V411)</f>
        <v>0.5938334457021488</v>
      </c>
      <c r="AN411" s="34" t="str">
        <f t="shared" ca="1" si="217"/>
        <v>29 701003 3766971 N</v>
      </c>
      <c r="AO411" s="33">
        <f t="shared" ca="1" si="218"/>
        <v>34.024150172444259</v>
      </c>
      <c r="AP411" s="33">
        <f t="shared" ca="1" si="219"/>
        <v>-6.822995115663895</v>
      </c>
      <c r="AQ411" s="72">
        <f ca="1">'MGRS to Dist'!BP411</f>
        <v>5168.5820406856228</v>
      </c>
      <c r="AR411" s="72">
        <f ca="1">'MGRS to Dist'!BT411</f>
        <v>4.4001229015000263</v>
      </c>
      <c r="AS411" s="72">
        <f ca="1">'MGRS to Dist'!BU411</f>
        <v>-175.59746510141363</v>
      </c>
      <c r="AT411" s="72">
        <f ca="1">'MGRS to Dist'!BV411</f>
        <v>4.4025348985863388</v>
      </c>
    </row>
    <row r="412" spans="2:46" ht="16.5" customHeight="1">
      <c r="B412" s="38" t="s">
        <v>665</v>
      </c>
      <c r="C412" s="72" t="str">
        <f t="shared" si="220"/>
        <v>29SQT0100366971</v>
      </c>
      <c r="D412" s="72">
        <f t="array" aca="1" ref="D412" ca="1">MATCH(TRUE,ISERROR(VALUE(MID(C412,ROW(INDIRECT("1:"&amp;LEN(C412))),1))),0)</f>
        <v>3</v>
      </c>
      <c r="E412" s="72">
        <f t="shared" ca="1" si="221"/>
        <v>29</v>
      </c>
      <c r="F412" s="72" t="str">
        <f t="shared" ca="1" si="222"/>
        <v>S</v>
      </c>
      <c r="G412" s="72" t="str">
        <f t="shared" ca="1" si="223"/>
        <v>Q</v>
      </c>
      <c r="H412" s="72" t="str">
        <f t="shared" ca="1" si="224"/>
        <v>T</v>
      </c>
      <c r="I412" s="72">
        <f t="shared" ca="1" si="225"/>
        <v>10</v>
      </c>
      <c r="J412" s="72">
        <f t="shared" ca="1" si="226"/>
        <v>1003</v>
      </c>
      <c r="K412" s="72">
        <f t="shared" ca="1" si="227"/>
        <v>66971</v>
      </c>
      <c r="L412" s="72">
        <f t="shared" ca="1" si="228"/>
        <v>170.80604746885038</v>
      </c>
      <c r="M412" s="72">
        <f ca="1">VLOOKUP(G412,Coef!$C$2:$F$25,4)</f>
        <v>7</v>
      </c>
      <c r="N412" s="31">
        <f ca="1">VLOOKUP(F412,Coef!$C$4:$D$23,2)</f>
        <v>15</v>
      </c>
      <c r="O412" s="31">
        <f ca="1">MOD(VLOOKUP(H412,Coef!$C$2:$G$21,5)+MOD(E412+1,2)*15,20)</f>
        <v>18</v>
      </c>
      <c r="P412" s="31">
        <f ca="1">VLOOKUP(N412,Coef!$A$27:$B$46,2)</f>
        <v>3.56</v>
      </c>
      <c r="Q412" s="31">
        <f ca="1">VLOOKUP(N412,Coef!$A$27:$C$46,3)+O412/10-0.1</f>
        <v>3.6999999999999997</v>
      </c>
      <c r="R412" s="31">
        <f ca="1">IF(Q412+0.1&lt;P412,Q412+2,Q412)</f>
        <v>3.6999999999999997</v>
      </c>
      <c r="S412" s="72">
        <f t="shared" ca="1" si="229"/>
        <v>701003</v>
      </c>
      <c r="T412" s="72">
        <f t="shared" ca="1" si="230"/>
        <v>3766970.9999999995</v>
      </c>
      <c r="U412" s="72">
        <f t="shared" ca="1" si="202"/>
        <v>3766970.9999999995</v>
      </c>
      <c r="V412" s="72">
        <f t="shared" ca="1" si="203"/>
        <v>0.59195120144473568</v>
      </c>
      <c r="W412" s="72">
        <f ca="1">(Coef!$J$9/(1+Coef!$J$8*(COS(V412))^2)^0.5)*Coef!$J$6</f>
        <v>6382240.3040508358</v>
      </c>
      <c r="X412" s="72">
        <f t="shared" ca="1" si="204"/>
        <v>-9</v>
      </c>
      <c r="Y412" s="72">
        <f t="shared" ca="1" si="205"/>
        <v>3.149411341851583E-2</v>
      </c>
      <c r="Z412" s="72">
        <f t="shared" ca="1" si="206"/>
        <v>0.9260854904831346</v>
      </c>
      <c r="AA412" s="72">
        <f t="shared" ca="1" si="207"/>
        <v>0.63775513886341484</v>
      </c>
      <c r="AB412" s="72">
        <f t="shared" ca="1" si="208"/>
        <v>1.054993946686303</v>
      </c>
      <c r="AC412" s="72">
        <f t="shared" ca="1" si="209"/>
        <v>0.95068424473058089</v>
      </c>
      <c r="AD412" s="72">
        <f t="shared" ca="1" si="210"/>
        <v>1.7308718946373958</v>
      </c>
      <c r="AE412" s="72">
        <f ca="1">Coef!$J$6*Coef!$J$9*(V412-(Coef!$J$10*AB412)+(Coef!$J$11*AC412)-(Coef!$J$12*AD412))</f>
        <v>3752876.1500570541</v>
      </c>
      <c r="AF412" s="72">
        <f t="shared" ca="1" si="211"/>
        <v>2.2084486436525033E-3</v>
      </c>
      <c r="AG412" s="72">
        <f ca="1">((Coef!$J$8*Y412^2)/2)*(COS(V412))^2</f>
        <v>2.3017552012531249E-6</v>
      </c>
      <c r="AH412" s="72">
        <f t="shared" ca="1" si="212"/>
        <v>3.149408925460271E-2</v>
      </c>
      <c r="AI412" s="72">
        <f t="shared" ca="1" si="213"/>
        <v>0.59415964500508001</v>
      </c>
      <c r="AJ412" s="72">
        <f t="shared" ca="1" si="214"/>
        <v>3.1499295893395063E-2</v>
      </c>
      <c r="AK412" s="72">
        <f t="shared" ca="1" si="215"/>
        <v>3.7995903063663364E-2</v>
      </c>
      <c r="AL412" s="72">
        <f t="shared" ca="1" si="216"/>
        <v>0.59382476654190552</v>
      </c>
      <c r="AM412" s="72">
        <f ca="1">V412+(1+Coef!$J$8*(COS(V412))^2-(3/2)*Coef!$J$8*SIN(V412)*COS(V412)*(AL412-V412))*(AL412-V412)</f>
        <v>0.5938334457021488</v>
      </c>
      <c r="AN412" s="34" t="str">
        <f t="shared" ca="1" si="217"/>
        <v>29 701003 3766971 N</v>
      </c>
      <c r="AO412" s="33">
        <f t="shared" ca="1" si="218"/>
        <v>34.024150172444259</v>
      </c>
      <c r="AP412" s="33">
        <f t="shared" ca="1" si="219"/>
        <v>-6.822995115663895</v>
      </c>
      <c r="AQ412" s="72" t="e">
        <f ca="1">'MGRS to Dist'!BP412</f>
        <v>#DIV/0!</v>
      </c>
      <c r="AR412" s="72" t="e">
        <f ca="1">'MGRS to Dist'!BT412</f>
        <v>#DIV/0!</v>
      </c>
      <c r="AS412" s="72" t="e">
        <f ca="1">'MGRS to Dist'!BU412</f>
        <v>#DIV/0!</v>
      </c>
      <c r="AT412" s="72" t="e">
        <f ca="1">'MGRS to Dist'!BV412</f>
        <v>#DIV/0!</v>
      </c>
    </row>
    <row r="413" spans="2:46" ht="16.5" customHeight="1">
      <c r="B413" s="38" t="s">
        <v>665</v>
      </c>
      <c r="C413" s="72" t="str">
        <f t="shared" si="220"/>
        <v>29SQT0100366971</v>
      </c>
      <c r="D413" s="72">
        <f t="array" aca="1" ref="D413" ca="1">MATCH(TRUE,ISERROR(VALUE(MID(C413,ROW(INDIRECT("1:"&amp;LEN(C413))),1))),0)</f>
        <v>3</v>
      </c>
      <c r="E413" s="72">
        <f t="shared" ca="1" si="221"/>
        <v>29</v>
      </c>
      <c r="F413" s="72" t="str">
        <f t="shared" ca="1" si="222"/>
        <v>S</v>
      </c>
      <c r="G413" s="72" t="str">
        <f t="shared" ca="1" si="223"/>
        <v>Q</v>
      </c>
      <c r="H413" s="72" t="str">
        <f t="shared" ca="1" si="224"/>
        <v>T</v>
      </c>
      <c r="I413" s="72">
        <f t="shared" ca="1" si="225"/>
        <v>10</v>
      </c>
      <c r="J413" s="72">
        <f t="shared" ca="1" si="226"/>
        <v>1003</v>
      </c>
      <c r="K413" s="72">
        <f t="shared" ca="1" si="227"/>
        <v>66971</v>
      </c>
      <c r="L413" s="72">
        <f t="shared" ca="1" si="228"/>
        <v>170.80604746885038</v>
      </c>
      <c r="M413" s="72">
        <f ca="1">VLOOKUP(G413,Coef!$C$2:$F$25,4)</f>
        <v>7</v>
      </c>
      <c r="N413" s="31">
        <f ca="1">VLOOKUP(F413,Coef!$C$4:$D$23,2)</f>
        <v>15</v>
      </c>
      <c r="O413" s="31">
        <f ca="1">MOD(VLOOKUP(H413,Coef!$C$2:$G$21,5)+MOD(E413+1,2)*15,20)</f>
        <v>18</v>
      </c>
      <c r="P413" s="31">
        <f ca="1">VLOOKUP(N413,Coef!$A$27:$B$46,2)</f>
        <v>3.56</v>
      </c>
      <c r="Q413" s="31">
        <f ca="1">VLOOKUP(N413,Coef!$A$27:$C$46,3)+O413/10-0.1</f>
        <v>3.6999999999999997</v>
      </c>
      <c r="R413" s="31">
        <f ca="1">IF(Q413+0.1&lt;P413,Q413+2,Q413)</f>
        <v>3.6999999999999997</v>
      </c>
      <c r="S413" s="72">
        <f t="shared" ca="1" si="229"/>
        <v>701003</v>
      </c>
      <c r="T413" s="72">
        <f t="shared" ca="1" si="230"/>
        <v>3766970.9999999995</v>
      </c>
      <c r="U413" s="72">
        <f t="shared" ca="1" si="202"/>
        <v>3766970.9999999995</v>
      </c>
      <c r="V413" s="72">
        <f t="shared" ca="1" si="203"/>
        <v>0.59195120144473568</v>
      </c>
      <c r="W413" s="72">
        <f ca="1">(Coef!$J$9/(1+Coef!$J$8*(COS(V413))^2)^0.5)*Coef!$J$6</f>
        <v>6382240.3040508358</v>
      </c>
      <c r="X413" s="72">
        <f t="shared" ca="1" si="204"/>
        <v>-9</v>
      </c>
      <c r="Y413" s="72">
        <f t="shared" ca="1" si="205"/>
        <v>3.149411341851583E-2</v>
      </c>
      <c r="Z413" s="72">
        <f t="shared" ca="1" si="206"/>
        <v>0.9260854904831346</v>
      </c>
      <c r="AA413" s="72">
        <f t="shared" ca="1" si="207"/>
        <v>0.63775513886341484</v>
      </c>
      <c r="AB413" s="72">
        <f t="shared" ca="1" si="208"/>
        <v>1.054993946686303</v>
      </c>
      <c r="AC413" s="72">
        <f t="shared" ca="1" si="209"/>
        <v>0.95068424473058089</v>
      </c>
      <c r="AD413" s="72">
        <f t="shared" ca="1" si="210"/>
        <v>1.7308718946373958</v>
      </c>
      <c r="AE413" s="72">
        <f ca="1">Coef!$J$6*Coef!$J$9*(V413-(Coef!$J$10*AB413)+(Coef!$J$11*AC413)-(Coef!$J$12*AD413))</f>
        <v>3752876.1500570541</v>
      </c>
      <c r="AF413" s="72">
        <f t="shared" ca="1" si="211"/>
        <v>2.2084486436525033E-3</v>
      </c>
      <c r="AG413" s="72">
        <f ca="1">((Coef!$J$8*Y413^2)/2)*(COS(V413))^2</f>
        <v>2.3017552012531249E-6</v>
      </c>
      <c r="AH413" s="72">
        <f t="shared" ca="1" si="212"/>
        <v>3.149408925460271E-2</v>
      </c>
      <c r="AI413" s="72">
        <f t="shared" ca="1" si="213"/>
        <v>0.59415964500508001</v>
      </c>
      <c r="AJ413" s="72">
        <f t="shared" ca="1" si="214"/>
        <v>3.1499295893395063E-2</v>
      </c>
      <c r="AK413" s="72">
        <f t="shared" ca="1" si="215"/>
        <v>3.7995903063663364E-2</v>
      </c>
      <c r="AL413" s="72">
        <f t="shared" ca="1" si="216"/>
        <v>0.59382476654190552</v>
      </c>
      <c r="AM413" s="72">
        <f ca="1">V413+(1+Coef!$J$8*(COS(V413))^2-(3/2)*Coef!$J$8*SIN(V413)*COS(V413)*(AL413-V413))*(AL413-V413)</f>
        <v>0.5938334457021488</v>
      </c>
      <c r="AN413" s="34" t="str">
        <f t="shared" ca="1" si="217"/>
        <v>29 701003 3766971 N</v>
      </c>
      <c r="AO413" s="33">
        <f t="shared" ca="1" si="218"/>
        <v>34.024150172444259</v>
      </c>
      <c r="AP413" s="33">
        <f t="shared" ca="1" si="219"/>
        <v>-6.822995115663895</v>
      </c>
      <c r="AQ413" s="72" t="e">
        <f ca="1">'MGRS to Dist'!BP413</f>
        <v>#DIV/0!</v>
      </c>
      <c r="AR413" s="72" t="e">
        <f ca="1">'MGRS to Dist'!BT413</f>
        <v>#DIV/0!</v>
      </c>
      <c r="AS413" s="72" t="e">
        <f ca="1">'MGRS to Dist'!BU413</f>
        <v>#DIV/0!</v>
      </c>
      <c r="AT413" s="72" t="e">
        <f ca="1">'MGRS to Dist'!BV413</f>
        <v>#DIV/0!</v>
      </c>
    </row>
    <row r="414" spans="2:46" ht="16.5" customHeight="1">
      <c r="B414" s="38" t="s">
        <v>666</v>
      </c>
      <c r="C414" s="72" t="str">
        <f t="shared" si="220"/>
        <v>29SPT9548860875</v>
      </c>
      <c r="D414" s="72">
        <f t="array" aca="1" ref="D414" ca="1">MATCH(TRUE,ISERROR(VALUE(MID(C414,ROW(INDIRECT("1:"&amp;LEN(C414))),1))),0)</f>
        <v>3</v>
      </c>
      <c r="E414" s="72">
        <f t="shared" ca="1" si="221"/>
        <v>29</v>
      </c>
      <c r="F414" s="72" t="str">
        <f t="shared" ca="1" si="222"/>
        <v>S</v>
      </c>
      <c r="G414" s="72" t="str">
        <f t="shared" ca="1" si="223"/>
        <v>P</v>
      </c>
      <c r="H414" s="72" t="str">
        <f t="shared" ca="1" si="224"/>
        <v>T</v>
      </c>
      <c r="I414" s="72">
        <f t="shared" ca="1" si="225"/>
        <v>10</v>
      </c>
      <c r="J414" s="72">
        <f t="shared" ca="1" si="226"/>
        <v>95488</v>
      </c>
      <c r="K414" s="72">
        <f t="shared" ca="1" si="227"/>
        <v>60875</v>
      </c>
      <c r="L414" s="72">
        <f t="shared" ca="1" si="228"/>
        <v>170.80604746885038</v>
      </c>
      <c r="M414" s="72">
        <f ca="1">VLOOKUP(G414,Coef!$C$2:$F$25,4)</f>
        <v>6</v>
      </c>
      <c r="N414" s="31">
        <f ca="1">VLOOKUP(F414,Coef!$C$4:$D$23,2)</f>
        <v>15</v>
      </c>
      <c r="O414" s="31">
        <f ca="1">MOD(VLOOKUP(H414,Coef!$C$2:$G$21,5)+MOD(E414+1,2)*15,20)</f>
        <v>18</v>
      </c>
      <c r="P414" s="31">
        <f ca="1">VLOOKUP(N414,Coef!$A$27:$B$46,2)</f>
        <v>3.56</v>
      </c>
      <c r="Q414" s="31">
        <f ca="1">VLOOKUP(N414,Coef!$A$27:$C$46,3)+O414/10-0.1</f>
        <v>3.6999999999999997</v>
      </c>
      <c r="R414" s="31">
        <f ca="1">IF(Q414+0.1&lt;P414,Q414+2,Q414)</f>
        <v>3.6999999999999997</v>
      </c>
      <c r="S414" s="72">
        <f t="shared" ca="1" si="229"/>
        <v>695488</v>
      </c>
      <c r="T414" s="72">
        <f t="shared" ca="1" si="230"/>
        <v>3760874.9999999995</v>
      </c>
      <c r="U414" s="72">
        <f t="shared" ca="1" si="202"/>
        <v>3760874.9999999995</v>
      </c>
      <c r="V414" s="72">
        <f t="shared" ca="1" si="203"/>
        <v>0.59099326082772352</v>
      </c>
      <c r="W414" s="72">
        <f ca="1">(Coef!$J$9/(1+Coef!$J$8*(COS(V414))^2)^0.5)*Coef!$J$6</f>
        <v>6382221.320494785</v>
      </c>
      <c r="X414" s="72">
        <f t="shared" ca="1" si="204"/>
        <v>-9</v>
      </c>
      <c r="Y414" s="72">
        <f t="shared" ca="1" si="205"/>
        <v>3.0630087893104386E-2</v>
      </c>
      <c r="Z414" s="72">
        <f t="shared" ca="1" si="206"/>
        <v>0.92536090295192963</v>
      </c>
      <c r="AA414" s="72">
        <f t="shared" ca="1" si="207"/>
        <v>0.63807674573612827</v>
      </c>
      <c r="AB414" s="72">
        <f t="shared" ca="1" si="208"/>
        <v>1.0536737123036883</v>
      </c>
      <c r="AC414" s="72">
        <f t="shared" ca="1" si="209"/>
        <v>0.94977447066179832</v>
      </c>
      <c r="AD414" s="72">
        <f t="shared" ca="1" si="210"/>
        <v>1.7296180430768648</v>
      </c>
      <c r="AE414" s="72">
        <f ca="1">Coef!$J$6*Coef!$J$9*(V414-(Coef!$J$10*AB414)+(Coef!$J$11*AC414)-(Coef!$J$12*AD414))</f>
        <v>3746790.6143235704</v>
      </c>
      <c r="AF414" s="72">
        <f t="shared" ca="1" si="211"/>
        <v>2.2068156162496169E-3</v>
      </c>
      <c r="AG414" s="72">
        <f ca="1">((Coef!$J$8*Y414^2)/2)*(COS(V414))^2</f>
        <v>2.1799961624164265E-6</v>
      </c>
      <c r="AH414" s="72">
        <f t="shared" ca="1" si="212"/>
        <v>3.0630065635279702E-2</v>
      </c>
      <c r="AI414" s="72">
        <f t="shared" ca="1" si="213"/>
        <v>0.5932000716331236</v>
      </c>
      <c r="AJ414" s="72">
        <f t="shared" ca="1" si="214"/>
        <v>3.063485538592553E-2</v>
      </c>
      <c r="AK414" s="72">
        <f t="shared" ca="1" si="215"/>
        <v>3.6930234944800092E-2</v>
      </c>
      <c r="AL414" s="72">
        <f t="shared" ca="1" si="216"/>
        <v>0.59288396123261922</v>
      </c>
      <c r="AM414" s="72">
        <f ca="1">V414+(1+Coef!$J$8*(COS(V414))^2-(3/2)*Coef!$J$8*SIN(V414)*COS(V414)*(AL414-V414))*(AL414-V414)</f>
        <v>0.59289273093220596</v>
      </c>
      <c r="AN414" s="34" t="str">
        <f t="shared" ca="1" si="217"/>
        <v>29 695488 3760875 N</v>
      </c>
      <c r="AO414" s="33">
        <f t="shared" ca="1" si="218"/>
        <v>33.970251186400915</v>
      </c>
      <c r="AP414" s="33">
        <f t="shared" ca="1" si="219"/>
        <v>-6.8840534012364056</v>
      </c>
      <c r="AQ414" s="72">
        <f ca="1">'MGRS to Dist'!BP414</f>
        <v>8219.7944002373097</v>
      </c>
      <c r="AR414" s="72">
        <f ca="1">'MGRS to Dist'!BT414</f>
        <v>223.22089487728348</v>
      </c>
      <c r="AS414" s="72">
        <f ca="1">'MGRS to Dist'!BU414</f>
        <v>43.186753984476915</v>
      </c>
      <c r="AT414" s="72">
        <f ca="1">'MGRS to Dist'!BV414</f>
        <v>223.18675398447692</v>
      </c>
    </row>
    <row r="415" spans="2:46" ht="16.5" customHeight="1">
      <c r="B415" s="38" t="s">
        <v>667</v>
      </c>
      <c r="C415" s="72" t="str">
        <f t="shared" si="220"/>
        <v>29SQT0060258997</v>
      </c>
      <c r="D415" s="72">
        <f t="array" aca="1" ref="D415" ca="1">MATCH(TRUE,ISERROR(VALUE(MID(C415,ROW(INDIRECT("1:"&amp;LEN(C415))),1))),0)</f>
        <v>3</v>
      </c>
      <c r="E415" s="72">
        <f t="shared" ca="1" si="221"/>
        <v>29</v>
      </c>
      <c r="F415" s="72" t="str">
        <f t="shared" ca="1" si="222"/>
        <v>S</v>
      </c>
      <c r="G415" s="72" t="str">
        <f t="shared" ca="1" si="223"/>
        <v>Q</v>
      </c>
      <c r="H415" s="72" t="str">
        <f t="shared" ca="1" si="224"/>
        <v>T</v>
      </c>
      <c r="I415" s="72">
        <f t="shared" ca="1" si="225"/>
        <v>10</v>
      </c>
      <c r="J415" s="72">
        <f t="shared" ca="1" si="226"/>
        <v>602</v>
      </c>
      <c r="K415" s="72">
        <f t="shared" ca="1" si="227"/>
        <v>58997</v>
      </c>
      <c r="L415" s="72">
        <f t="shared" ca="1" si="228"/>
        <v>170.80604746885038</v>
      </c>
      <c r="M415" s="72">
        <f ca="1">VLOOKUP(G415,Coef!$C$2:$F$25,4)</f>
        <v>7</v>
      </c>
      <c r="N415" s="31">
        <f ca="1">VLOOKUP(F415,Coef!$C$4:$D$23,2)</f>
        <v>15</v>
      </c>
      <c r="O415" s="31">
        <f ca="1">MOD(VLOOKUP(H415,Coef!$C$2:$G$21,5)+MOD(E415+1,2)*15,20)</f>
        <v>18</v>
      </c>
      <c r="P415" s="31">
        <f ca="1">VLOOKUP(N415,Coef!$A$27:$B$46,2)</f>
        <v>3.56</v>
      </c>
      <c r="Q415" s="31">
        <f ca="1">VLOOKUP(N415,Coef!$A$27:$C$46,3)+O415/10-0.1</f>
        <v>3.6999999999999997</v>
      </c>
      <c r="R415" s="31">
        <f ca="1">IF(Q415+0.1&lt;P415,Q415+2,Q415)</f>
        <v>3.6999999999999997</v>
      </c>
      <c r="S415" s="72">
        <f t="shared" ca="1" si="229"/>
        <v>700602</v>
      </c>
      <c r="T415" s="72">
        <f t="shared" ca="1" si="230"/>
        <v>3758996.9999999995</v>
      </c>
      <c r="U415" s="72">
        <f t="shared" ca="1" si="202"/>
        <v>3758996.9999999995</v>
      </c>
      <c r="V415" s="72">
        <f t="shared" ca="1" si="203"/>
        <v>0.59069814723212821</v>
      </c>
      <c r="W415" s="72">
        <f ca="1">(Coef!$J$9/(1+Coef!$J$8*(COS(V415))^2)^0.5)*Coef!$J$6</f>
        <v>6382215.4752460327</v>
      </c>
      <c r="X415" s="72">
        <f t="shared" ca="1" si="204"/>
        <v>-9</v>
      </c>
      <c r="Y415" s="72">
        <f t="shared" ca="1" si="205"/>
        <v>3.1431405094054246E-2</v>
      </c>
      <c r="Z415" s="72">
        <f t="shared" ca="1" si="206"/>
        <v>0.92513699413528294</v>
      </c>
      <c r="AA415" s="72">
        <f t="shared" ca="1" si="207"/>
        <v>0.63817496277302466</v>
      </c>
      <c r="AB415" s="72">
        <f t="shared" ca="1" si="208"/>
        <v>1.0532666442997698</v>
      </c>
      <c r="AC415" s="72">
        <f t="shared" ca="1" si="209"/>
        <v>0.94949372391808351</v>
      </c>
      <c r="AD415" s="72">
        <f t="shared" ca="1" si="210"/>
        <v>1.7292307921292231</v>
      </c>
      <c r="AE415" s="72">
        <f ca="1">Coef!$J$6*Coef!$J$9*(V415-(Coef!$J$10*AB415)+(Coef!$J$11*AC415)-(Coef!$J$12*AD415))</f>
        <v>3744915.8489983785</v>
      </c>
      <c r="AF415" s="72">
        <f t="shared" ca="1" si="211"/>
        <v>2.2063108110711685E-3</v>
      </c>
      <c r="AG415" s="72">
        <f ca="1">((Coef!$J$8*Y415^2)/2)*(COS(V415))^2</f>
        <v>2.296459432412556E-6</v>
      </c>
      <c r="AH415" s="72">
        <f t="shared" ca="1" si="212"/>
        <v>3.143138103373868E-2</v>
      </c>
      <c r="AI415" s="72">
        <f t="shared" ca="1" si="213"/>
        <v>0.59290445297649608</v>
      </c>
      <c r="AJ415" s="72">
        <f t="shared" ca="1" si="214"/>
        <v>3.1436556632410406E-2</v>
      </c>
      <c r="AK415" s="72">
        <f t="shared" ca="1" si="215"/>
        <v>3.7888227914070746E-2</v>
      </c>
      <c r="AL415" s="72">
        <f t="shared" ca="1" si="216"/>
        <v>0.59257180762740447</v>
      </c>
      <c r="AM415" s="72">
        <f ca="1">V415+(1+Coef!$J$8*(COS(V415))^2-(3/2)*Coef!$J$8*SIN(V415)*COS(V415)*(AL415-V415))*(AL415-V415)</f>
        <v>0.59258050189103795</v>
      </c>
      <c r="AN415" s="34" t="str">
        <f t="shared" ca="1" si="217"/>
        <v>29 700602 3758997 N</v>
      </c>
      <c r="AO415" s="33">
        <f t="shared" ca="1" si="218"/>
        <v>33.952361780100574</v>
      </c>
      <c r="AP415" s="33">
        <f t="shared" ca="1" si="219"/>
        <v>-6.8291644472939916</v>
      </c>
      <c r="AQ415" s="72">
        <f ca="1">'MGRS to Dist'!BP415</f>
        <v>5447.4690615563468</v>
      </c>
      <c r="AR415" s="72">
        <f ca="1">'MGRS to Dist'!BT415</f>
        <v>111.4370922865611</v>
      </c>
      <c r="AS415" s="72">
        <f ca="1">'MGRS to Dist'!BU415</f>
        <v>-68.5322449357908</v>
      </c>
      <c r="AT415" s="72">
        <f ca="1">'MGRS to Dist'!BV415</f>
        <v>111.4677550642092</v>
      </c>
    </row>
    <row r="416" spans="2:46" ht="16.5" customHeight="1">
      <c r="B416" s="38" t="s">
        <v>668</v>
      </c>
      <c r="C416" s="72" t="str">
        <f t="shared" si="220"/>
        <v>29SQT0158659835</v>
      </c>
      <c r="D416" s="72">
        <f t="array" aca="1" ref="D416" ca="1">MATCH(TRUE,ISERROR(VALUE(MID(C416,ROW(INDIRECT("1:"&amp;LEN(C416))),1))),0)</f>
        <v>3</v>
      </c>
      <c r="E416" s="72">
        <f t="shared" ca="1" si="221"/>
        <v>29</v>
      </c>
      <c r="F416" s="72" t="str">
        <f t="shared" ca="1" si="222"/>
        <v>S</v>
      </c>
      <c r="G416" s="72" t="str">
        <f t="shared" ca="1" si="223"/>
        <v>Q</v>
      </c>
      <c r="H416" s="72" t="str">
        <f t="shared" ca="1" si="224"/>
        <v>T</v>
      </c>
      <c r="I416" s="72">
        <f t="shared" ca="1" si="225"/>
        <v>10</v>
      </c>
      <c r="J416" s="72">
        <f t="shared" ca="1" si="226"/>
        <v>1586</v>
      </c>
      <c r="K416" s="72">
        <f t="shared" ca="1" si="227"/>
        <v>59835</v>
      </c>
      <c r="L416" s="72">
        <f t="shared" ca="1" si="228"/>
        <v>170.80604746885038</v>
      </c>
      <c r="M416" s="72">
        <f ca="1">VLOOKUP(G416,Coef!$C$2:$F$25,4)</f>
        <v>7</v>
      </c>
      <c r="N416" s="31">
        <f ca="1">VLOOKUP(F416,Coef!$C$4:$D$23,2)</f>
        <v>15</v>
      </c>
      <c r="O416" s="31">
        <f ca="1">MOD(VLOOKUP(H416,Coef!$C$2:$G$21,5)+MOD(E416+1,2)*15,20)</f>
        <v>18</v>
      </c>
      <c r="P416" s="31">
        <f ca="1">VLOOKUP(N416,Coef!$A$27:$B$46,2)</f>
        <v>3.56</v>
      </c>
      <c r="Q416" s="31">
        <f ca="1">VLOOKUP(N416,Coef!$A$27:$C$46,3)+O416/10-0.1</f>
        <v>3.6999999999999997</v>
      </c>
      <c r="R416" s="31">
        <f ca="1">IF(Q416+0.1&lt;P416,Q416+2,Q416)</f>
        <v>3.6999999999999997</v>
      </c>
      <c r="S416" s="72">
        <f t="shared" ca="1" si="229"/>
        <v>701586</v>
      </c>
      <c r="T416" s="72">
        <f t="shared" ca="1" si="230"/>
        <v>3759834.9999999995</v>
      </c>
      <c r="U416" s="72">
        <f t="shared" ca="1" si="202"/>
        <v>3759834.9999999995</v>
      </c>
      <c r="V416" s="72">
        <f t="shared" ca="1" si="203"/>
        <v>0.59082983263846944</v>
      </c>
      <c r="W416" s="72">
        <f ca="1">(Coef!$J$9/(1+Coef!$J$8*(COS(V416))^2)^0.5)*Coef!$J$6</f>
        <v>6382218.0833325591</v>
      </c>
      <c r="X416" s="72">
        <f t="shared" ca="1" si="204"/>
        <v>-9</v>
      </c>
      <c r="Y416" s="72">
        <f t="shared" ca="1" si="205"/>
        <v>3.158557062261013E-2</v>
      </c>
      <c r="Z416" s="72">
        <f t="shared" ca="1" si="206"/>
        <v>0.92523694641373622</v>
      </c>
      <c r="AA416" s="72">
        <f t="shared" ca="1" si="207"/>
        <v>0.6381311865563094</v>
      </c>
      <c r="AB416" s="72">
        <f t="shared" ca="1" si="208"/>
        <v>1.0534483058453374</v>
      </c>
      <c r="AC416" s="72">
        <f t="shared" ca="1" si="209"/>
        <v>0.94961902602308046</v>
      </c>
      <c r="AD416" s="72">
        <f t="shared" ca="1" si="210"/>
        <v>1.7294036478374404</v>
      </c>
      <c r="AE416" s="72">
        <f ca="1">Coef!$J$6*Coef!$J$9*(V416-(Coef!$J$10*AB416)+(Coef!$J$11*AC416)-(Coef!$J$12*AD416))</f>
        <v>3745752.4049873482</v>
      </c>
      <c r="AF416" s="72">
        <f t="shared" ca="1" si="211"/>
        <v>2.2065361648215378E-3</v>
      </c>
      <c r="AG416" s="72">
        <f ca="1">((Coef!$J$8*Y416^2)/2)*(COS(V416))^2</f>
        <v>2.31863255726378E-6</v>
      </c>
      <c r="AH416" s="72">
        <f t="shared" ca="1" si="212"/>
        <v>3.158554621083267E-2</v>
      </c>
      <c r="AI416" s="72">
        <f t="shared" ca="1" si="213"/>
        <v>0.59303636368714441</v>
      </c>
      <c r="AJ416" s="72">
        <f t="shared" ca="1" si="214"/>
        <v>3.1590798342293502E-2</v>
      </c>
      <c r="AK416" s="72">
        <f t="shared" ca="1" si="215"/>
        <v>3.8077326505177977E-2</v>
      </c>
      <c r="AL416" s="72">
        <f t="shared" ca="1" si="216"/>
        <v>0.59270035332784488</v>
      </c>
      <c r="AM416" s="72">
        <f ca="1">V416+(1+Coef!$J$8*(COS(V416))^2-(3/2)*Coef!$J$8*SIN(V416)*COS(V416)*(AL416-V416))*(AL416-V416)</f>
        <v>0.59270903151225529</v>
      </c>
      <c r="AN416" s="34" t="str">
        <f t="shared" ca="1" si="217"/>
        <v>29 701586 3759835 N</v>
      </c>
      <c r="AO416" s="33">
        <f t="shared" ca="1" si="218"/>
        <v>33.959725984938743</v>
      </c>
      <c r="AP416" s="33">
        <f t="shared" ca="1" si="219"/>
        <v>-6.8183298961116776</v>
      </c>
      <c r="AQ416" s="72">
        <f ca="1">'MGRS to Dist'!BP416</f>
        <v>1292.3509193292891</v>
      </c>
      <c r="AR416" s="72">
        <f ca="1">'MGRS to Dist'!BT416</f>
        <v>50.664476086335924</v>
      </c>
      <c r="AS416" s="72">
        <f ca="1">'MGRS to Dist'!BU416</f>
        <v>-129.32947220229499</v>
      </c>
      <c r="AT416" s="72">
        <f ca="1">'MGRS to Dist'!BV416</f>
        <v>50.670527797705006</v>
      </c>
    </row>
    <row r="417" spans="2:46" ht="16.5" customHeight="1">
      <c r="B417" s="38" t="s">
        <v>669</v>
      </c>
      <c r="C417" s="72" t="str">
        <f t="shared" si="220"/>
        <v>29SPT9915567225</v>
      </c>
      <c r="D417" s="72">
        <f t="array" aca="1" ref="D417" ca="1">MATCH(TRUE,ISERROR(VALUE(MID(C417,ROW(INDIRECT("1:"&amp;LEN(C417))),1))),0)</f>
        <v>3</v>
      </c>
      <c r="E417" s="72">
        <f t="shared" ca="1" si="221"/>
        <v>29</v>
      </c>
      <c r="F417" s="72" t="str">
        <f t="shared" ca="1" si="222"/>
        <v>S</v>
      </c>
      <c r="G417" s="72" t="str">
        <f t="shared" ca="1" si="223"/>
        <v>P</v>
      </c>
      <c r="H417" s="72" t="str">
        <f t="shared" ca="1" si="224"/>
        <v>T</v>
      </c>
      <c r="I417" s="72">
        <f t="shared" ca="1" si="225"/>
        <v>10</v>
      </c>
      <c r="J417" s="72">
        <f t="shared" ca="1" si="226"/>
        <v>99155</v>
      </c>
      <c r="K417" s="72">
        <f t="shared" ca="1" si="227"/>
        <v>67225</v>
      </c>
      <c r="L417" s="72">
        <f t="shared" ca="1" si="228"/>
        <v>170.80604746885038</v>
      </c>
      <c r="M417" s="72">
        <f ca="1">VLOOKUP(G417,Coef!$C$2:$F$25,4)</f>
        <v>6</v>
      </c>
      <c r="N417" s="31">
        <f ca="1">VLOOKUP(F417,Coef!$C$4:$D$23,2)</f>
        <v>15</v>
      </c>
      <c r="O417" s="31">
        <f ca="1">MOD(VLOOKUP(H417,Coef!$C$2:$G$21,5)+MOD(E417+1,2)*15,20)</f>
        <v>18</v>
      </c>
      <c r="P417" s="31">
        <f ca="1">VLOOKUP(N417,Coef!$A$27:$B$46,2)</f>
        <v>3.56</v>
      </c>
      <c r="Q417" s="31">
        <f ca="1">VLOOKUP(N417,Coef!$A$27:$C$46,3)+O417/10-0.1</f>
        <v>3.6999999999999997</v>
      </c>
      <c r="R417" s="31">
        <f ca="1">IF(Q417+0.1&lt;P417,Q417+2,Q417)</f>
        <v>3.6999999999999997</v>
      </c>
      <c r="S417" s="72">
        <f t="shared" ca="1" si="229"/>
        <v>699155</v>
      </c>
      <c r="T417" s="72">
        <f t="shared" ca="1" si="230"/>
        <v>3767224.9999999995</v>
      </c>
      <c r="U417" s="72">
        <f t="shared" ca="1" si="202"/>
        <v>3767224.9999999995</v>
      </c>
      <c r="V417" s="72">
        <f t="shared" ca="1" si="203"/>
        <v>0.59199111563711126</v>
      </c>
      <c r="W417" s="72">
        <f ca="1">(Coef!$J$9/(1+Coef!$J$8*(COS(V417))^2)^0.5)*Coef!$J$6</f>
        <v>6382241.0953582004</v>
      </c>
      <c r="X417" s="72">
        <f t="shared" ca="1" si="204"/>
        <v>-9</v>
      </c>
      <c r="Y417" s="72">
        <f t="shared" ca="1" si="205"/>
        <v>3.1204556052394399E-2</v>
      </c>
      <c r="Z417" s="72">
        <f t="shared" ca="1" si="206"/>
        <v>0.9261156078793652</v>
      </c>
      <c r="AA417" s="72">
        <f t="shared" ca="1" si="207"/>
        <v>0.63774164596356819</v>
      </c>
      <c r="AB417" s="72">
        <f t="shared" ca="1" si="208"/>
        <v>1.0550489195767938</v>
      </c>
      <c r="AC417" s="72">
        <f t="shared" ca="1" si="209"/>
        <v>0.95072210117348743</v>
      </c>
      <c r="AD417" s="72">
        <f t="shared" ca="1" si="210"/>
        <v>1.7309240334373417</v>
      </c>
      <c r="AE417" s="72">
        <f ca="1">Coef!$J$6*Coef!$J$9*(V417-(Coef!$J$10*AB417)+(Coef!$J$11*AC417)-(Coef!$J$12*AD417))</f>
        <v>3753129.7152245748</v>
      </c>
      <c r="AF417" s="72">
        <f t="shared" ca="1" si="211"/>
        <v>2.2085165014647033E-3</v>
      </c>
      <c r="AG417" s="72">
        <f ca="1">((Coef!$J$8*Y417^2)/2)*(COS(V417))^2</f>
        <v>2.2595037342414035E-6</v>
      </c>
      <c r="AH417" s="72">
        <f t="shared" ca="1" si="212"/>
        <v>3.1204532550124092E-2</v>
      </c>
      <c r="AI417" s="72">
        <f t="shared" ca="1" si="213"/>
        <v>0.59419962714842467</v>
      </c>
      <c r="AJ417" s="72">
        <f t="shared" ca="1" si="214"/>
        <v>3.1209596891084324E-2</v>
      </c>
      <c r="AK417" s="72">
        <f t="shared" ca="1" si="215"/>
        <v>3.7647802388213927E-2</v>
      </c>
      <c r="AL417" s="72">
        <f t="shared" ca="1" si="216"/>
        <v>0.59387084662801193</v>
      </c>
      <c r="AM417" s="72">
        <f ca="1">V417+(1+Coef!$J$8*(COS(V417))^2-(3/2)*Coef!$J$8*SIN(V417)*COS(V417)*(AL417-V417))*(AL417-V417)</f>
        <v>0.59387955382825464</v>
      </c>
      <c r="AN417" s="34" t="str">
        <f t="shared" ca="1" si="217"/>
        <v>29 699155 3767225 N</v>
      </c>
      <c r="AO417" s="33">
        <f t="shared" ca="1" si="218"/>
        <v>34.026791973471383</v>
      </c>
      <c r="AP417" s="33">
        <f t="shared" ca="1" si="219"/>
        <v>-6.8429398152128007</v>
      </c>
      <c r="AQ417" s="72">
        <f ca="1">'MGRS to Dist'!BP417</f>
        <v>7778.8410364801048</v>
      </c>
      <c r="AR417" s="72">
        <f ca="1">'MGRS to Dist'!BT417</f>
        <v>343.08501185823314</v>
      </c>
      <c r="AS417" s="72">
        <f ca="1">'MGRS to Dist'!BU417</f>
        <v>163.07125256413073</v>
      </c>
      <c r="AT417" s="72">
        <f ca="1">'MGRS to Dist'!BV417</f>
        <v>343.07125256413065</v>
      </c>
    </row>
    <row r="418" spans="2:46" ht="16.5" customHeight="1">
      <c r="B418" s="38" t="s">
        <v>670</v>
      </c>
      <c r="C418" s="72" t="str">
        <f t="shared" si="220"/>
        <v>29SQT0023165743</v>
      </c>
      <c r="D418" s="72">
        <f t="array" aca="1" ref="D418" ca="1">MATCH(TRUE,ISERROR(VALUE(MID(C418,ROW(INDIRECT("1:"&amp;LEN(C418))),1))),0)</f>
        <v>3</v>
      </c>
      <c r="E418" s="72">
        <f t="shared" ca="1" si="221"/>
        <v>29</v>
      </c>
      <c r="F418" s="72" t="str">
        <f t="shared" ca="1" si="222"/>
        <v>S</v>
      </c>
      <c r="G418" s="72" t="str">
        <f t="shared" ca="1" si="223"/>
        <v>Q</v>
      </c>
      <c r="H418" s="72" t="str">
        <f t="shared" ca="1" si="224"/>
        <v>T</v>
      </c>
      <c r="I418" s="72">
        <f t="shared" ca="1" si="225"/>
        <v>10</v>
      </c>
      <c r="J418" s="72">
        <f t="shared" ca="1" si="226"/>
        <v>231</v>
      </c>
      <c r="K418" s="72">
        <f t="shared" ca="1" si="227"/>
        <v>65743</v>
      </c>
      <c r="L418" s="72">
        <f t="shared" ca="1" si="228"/>
        <v>170.80604746885038</v>
      </c>
      <c r="M418" s="72">
        <f ca="1">VLOOKUP(G418,Coef!$C$2:$F$25,4)</f>
        <v>7</v>
      </c>
      <c r="N418" s="31">
        <f ca="1">VLOOKUP(F418,Coef!$C$4:$D$23,2)</f>
        <v>15</v>
      </c>
      <c r="O418" s="31">
        <f ca="1">MOD(VLOOKUP(H418,Coef!$C$2:$G$21,5)+MOD(E418+1,2)*15,20)</f>
        <v>18</v>
      </c>
      <c r="P418" s="31">
        <f ca="1">VLOOKUP(N418,Coef!$A$27:$B$46,2)</f>
        <v>3.56</v>
      </c>
      <c r="Q418" s="31">
        <f ca="1">VLOOKUP(N418,Coef!$A$27:$C$46,3)+O418/10-0.1</f>
        <v>3.6999999999999997</v>
      </c>
      <c r="R418" s="31">
        <f ca="1">IF(Q418+0.1&lt;P418,Q418+2,Q418)</f>
        <v>3.6999999999999997</v>
      </c>
      <c r="S418" s="72">
        <f t="shared" ca="1" si="229"/>
        <v>700231</v>
      </c>
      <c r="T418" s="72">
        <f t="shared" ca="1" si="230"/>
        <v>3765742.9999999995</v>
      </c>
      <c r="U418" s="72">
        <f t="shared" ca="1" si="202"/>
        <v>3765742.9999999995</v>
      </c>
      <c r="V418" s="72">
        <f t="shared" ca="1" si="203"/>
        <v>0.59175823046742415</v>
      </c>
      <c r="W418" s="72">
        <f ca="1">(Coef!$J$9/(1+Coef!$J$8*(COS(V418))^2)^0.5)*Coef!$J$6</f>
        <v>6382236.4787273388</v>
      </c>
      <c r="X418" s="72">
        <f t="shared" ca="1" si="204"/>
        <v>-9</v>
      </c>
      <c r="Y418" s="72">
        <f t="shared" ca="1" si="205"/>
        <v>3.1373171562569149E-2</v>
      </c>
      <c r="Z418" s="72">
        <f t="shared" ca="1" si="206"/>
        <v>0.92593980031063017</v>
      </c>
      <c r="AA418" s="72">
        <f t="shared" ca="1" si="207"/>
        <v>0.6378202678107745</v>
      </c>
      <c r="AB418" s="72">
        <f t="shared" ca="1" si="208"/>
        <v>1.0547281306227392</v>
      </c>
      <c r="AC418" s="72">
        <f t="shared" ca="1" si="209"/>
        <v>0.95050116491974801</v>
      </c>
      <c r="AD418" s="72">
        <f t="shared" ca="1" si="210"/>
        <v>1.7306197035781101</v>
      </c>
      <c r="AE418" s="72">
        <f ca="1">Coef!$J$6*Coef!$J$9*(V418-(Coef!$J$10*AB418)+(Coef!$J$11*AC418)-(Coef!$J$12*AD418))</f>
        <v>3751650.2536481912</v>
      </c>
      <c r="AF418" s="72">
        <f t="shared" ca="1" si="211"/>
        <v>2.2081203663920799E-3</v>
      </c>
      <c r="AG418" s="72">
        <f ca="1">((Coef!$J$8*Y418^2)/2)*(COS(V418))^2</f>
        <v>2.2847036966410038E-6</v>
      </c>
      <c r="AH418" s="72">
        <f t="shared" ca="1" si="212"/>
        <v>3.13731476697688E-2</v>
      </c>
      <c r="AI418" s="72">
        <f t="shared" ca="1" si="213"/>
        <v>0.5939663457889155</v>
      </c>
      <c r="AJ418" s="72">
        <f t="shared" ca="1" si="214"/>
        <v>3.1378294554048392E-2</v>
      </c>
      <c r="AK418" s="72">
        <f t="shared" ca="1" si="215"/>
        <v>3.7845148437108393E-2</v>
      </c>
      <c r="AL418" s="72">
        <f t="shared" ca="1" si="216"/>
        <v>0.59363417143326613</v>
      </c>
      <c r="AM418" s="72">
        <f ca="1">V418+(1+Coef!$J$8*(COS(V418))^2-(3/2)*Coef!$J$8*SIN(V418)*COS(V418)*(AL418-V418))*(AL418-V418)</f>
        <v>0.59364286384048892</v>
      </c>
      <c r="AN418" s="34" t="str">
        <f t="shared" ca="1" si="217"/>
        <v>29 700231 3765743 N</v>
      </c>
      <c r="AO418" s="33">
        <f t="shared" ca="1" si="218"/>
        <v>34.013230636119403</v>
      </c>
      <c r="AP418" s="33">
        <f t="shared" ca="1" si="219"/>
        <v>-6.8316327195075655</v>
      </c>
      <c r="AQ418" s="72">
        <f ca="1">'MGRS to Dist'!BP418</f>
        <v>1831.2524193019906</v>
      </c>
      <c r="AR418" s="72">
        <f ca="1">'MGRS to Dist'!BT418</f>
        <v>145.34974973410971</v>
      </c>
      <c r="AS418" s="72">
        <f ca="1">'MGRS to Dist'!BU418</f>
        <v>-34.643924144547981</v>
      </c>
      <c r="AT418" s="72">
        <f ca="1">'MGRS to Dist'!BV418</f>
        <v>145.35607585545199</v>
      </c>
    </row>
    <row r="419" spans="2:46" ht="16.5" customHeight="1">
      <c r="B419" s="38" t="s">
        <v>671</v>
      </c>
      <c r="C419" s="72" t="str">
        <f t="shared" si="220"/>
        <v>29SQT0473269389</v>
      </c>
      <c r="D419" s="72">
        <f t="array" aca="1" ref="D419" ca="1">MATCH(TRUE,ISERROR(VALUE(MID(C419,ROW(INDIRECT("1:"&amp;LEN(C419))),1))),0)</f>
        <v>3</v>
      </c>
      <c r="E419" s="72">
        <f t="shared" ca="1" si="221"/>
        <v>29</v>
      </c>
      <c r="F419" s="72" t="str">
        <f t="shared" ca="1" si="222"/>
        <v>S</v>
      </c>
      <c r="G419" s="72" t="str">
        <f t="shared" ca="1" si="223"/>
        <v>Q</v>
      </c>
      <c r="H419" s="72" t="str">
        <f t="shared" ca="1" si="224"/>
        <v>T</v>
      </c>
      <c r="I419" s="72">
        <f t="shared" ca="1" si="225"/>
        <v>10</v>
      </c>
      <c r="J419" s="72">
        <f t="shared" ca="1" si="226"/>
        <v>4732</v>
      </c>
      <c r="K419" s="72">
        <f t="shared" ca="1" si="227"/>
        <v>69389</v>
      </c>
      <c r="L419" s="72">
        <f t="shared" ca="1" si="228"/>
        <v>170.80604746885038</v>
      </c>
      <c r="M419" s="72">
        <f ca="1">VLOOKUP(G419,Coef!$C$2:$F$25,4)</f>
        <v>7</v>
      </c>
      <c r="N419" s="31">
        <f ca="1">VLOOKUP(F419,Coef!$C$4:$D$23,2)</f>
        <v>15</v>
      </c>
      <c r="O419" s="31">
        <f ca="1">MOD(VLOOKUP(H419,Coef!$C$2:$G$21,5)+MOD(E419+1,2)*15,20)</f>
        <v>18</v>
      </c>
      <c r="P419" s="31">
        <f ca="1">VLOOKUP(N419,Coef!$A$27:$B$46,2)</f>
        <v>3.56</v>
      </c>
      <c r="Q419" s="31">
        <f ca="1">VLOOKUP(N419,Coef!$A$27:$C$46,3)+O419/10-0.1</f>
        <v>3.6999999999999997</v>
      </c>
      <c r="R419" s="31">
        <f ca="1">IF(Q419+0.1&lt;P419,Q419+2,Q419)</f>
        <v>3.6999999999999997</v>
      </c>
      <c r="S419" s="72">
        <f t="shared" ca="1" si="229"/>
        <v>704732</v>
      </c>
      <c r="T419" s="72">
        <f t="shared" ca="1" si="230"/>
        <v>3769388.9999999995</v>
      </c>
      <c r="U419" s="72">
        <f t="shared" ca="1" si="202"/>
        <v>3769388.9999999995</v>
      </c>
      <c r="V419" s="72">
        <f t="shared" ca="1" si="203"/>
        <v>0.59233117198475138</v>
      </c>
      <c r="W419" s="72">
        <f ca="1">(Coef!$J$9/(1+Coef!$J$8*(COS(V419))^2)^0.5)*Coef!$J$6</f>
        <v>6382247.838102621</v>
      </c>
      <c r="X419" s="72">
        <f t="shared" ca="1" si="204"/>
        <v>-9</v>
      </c>
      <c r="Y419" s="72">
        <f t="shared" ca="1" si="205"/>
        <v>3.2078353143500736E-2</v>
      </c>
      <c r="Z419" s="72">
        <f t="shared" ca="1" si="206"/>
        <v>0.92637195926057858</v>
      </c>
      <c r="AA419" s="72">
        <f t="shared" ca="1" si="207"/>
        <v>0.63762639053703329</v>
      </c>
      <c r="AB419" s="72">
        <f t="shared" ca="1" si="208"/>
        <v>1.0555171516150406</v>
      </c>
      <c r="AC419" s="72">
        <f t="shared" ca="1" si="209"/>
        <v>0.95104446134553877</v>
      </c>
      <c r="AD419" s="72">
        <f t="shared" ca="1" si="210"/>
        <v>1.7313678991870098</v>
      </c>
      <c r="AE419" s="72">
        <f ca="1">Coef!$J$6*Coef!$J$9*(V419-(Coef!$J$10*AB419)+(Coef!$J$11*AC419)-(Coef!$J$12*AD419))</f>
        <v>3755290.0144138956</v>
      </c>
      <c r="AF419" s="72">
        <f t="shared" ca="1" si="211"/>
        <v>2.2090940282719373E-3</v>
      </c>
      <c r="AG419" s="72">
        <f ca="1">((Coef!$J$8*Y419^2)/2)*(COS(V419))^2</f>
        <v>2.3867255552179479E-6</v>
      </c>
      <c r="AH419" s="72">
        <f t="shared" ca="1" si="212"/>
        <v>3.2078327622758994E-2</v>
      </c>
      <c r="AI419" s="72">
        <f t="shared" ca="1" si="213"/>
        <v>0.59454026074052213</v>
      </c>
      <c r="AJ419" s="72">
        <f t="shared" ca="1" si="214"/>
        <v>3.2083829441144851E-2</v>
      </c>
      <c r="AK419" s="72">
        <f t="shared" ca="1" si="215"/>
        <v>3.8710243901455256E-2</v>
      </c>
      <c r="AL419" s="72">
        <f t="shared" ca="1" si="216"/>
        <v>0.59419256433560141</v>
      </c>
      <c r="AM419" s="72">
        <f ca="1">V419+(1+Coef!$J$8*(COS(V419))^2-(3/2)*Coef!$J$8*SIN(V419)*COS(V419)*(AL419-V419))*(AL419-V419)</f>
        <v>0.5942011827924597</v>
      </c>
      <c r="AN419" s="34" t="str">
        <f t="shared" ca="1" si="217"/>
        <v>29 704732 3769389 N</v>
      </c>
      <c r="AO419" s="33">
        <f t="shared" ca="1" si="218"/>
        <v>34.045219955689497</v>
      </c>
      <c r="AP419" s="33">
        <f t="shared" ca="1" si="219"/>
        <v>-6.7820664005245801</v>
      </c>
      <c r="AQ419" s="72">
        <f ca="1">'MGRS to Dist'!BP419</f>
        <v>5791.8255312461843</v>
      </c>
      <c r="AR419" s="72">
        <f ca="1">'MGRS to Dist'!BT419</f>
        <v>52.076741434420228</v>
      </c>
      <c r="AS419" s="72">
        <f ca="1">'MGRS to Dist'!BU419</f>
        <v>-127.89552047280975</v>
      </c>
      <c r="AT419" s="72">
        <f ca="1">'MGRS to Dist'!BV419</f>
        <v>52.104479527190279</v>
      </c>
    </row>
    <row r="420" spans="2:46" ht="16.5" customHeight="1">
      <c r="B420" s="38" t="s">
        <v>672</v>
      </c>
      <c r="C420" s="72" t="str">
        <f t="shared" si="220"/>
        <v>29SPT9818558873</v>
      </c>
      <c r="D420" s="72">
        <f t="array" aca="1" ref="D420" ca="1">MATCH(TRUE,ISERROR(VALUE(MID(C420,ROW(INDIRECT("1:"&amp;LEN(C420))),1))),0)</f>
        <v>3</v>
      </c>
      <c r="E420" s="72">
        <f t="shared" ca="1" si="221"/>
        <v>29</v>
      </c>
      <c r="F420" s="72" t="str">
        <f t="shared" ca="1" si="222"/>
        <v>S</v>
      </c>
      <c r="G420" s="72" t="str">
        <f t="shared" ca="1" si="223"/>
        <v>P</v>
      </c>
      <c r="H420" s="72" t="str">
        <f t="shared" ca="1" si="224"/>
        <v>T</v>
      </c>
      <c r="I420" s="72">
        <f t="shared" ca="1" si="225"/>
        <v>10</v>
      </c>
      <c r="J420" s="72">
        <f t="shared" ca="1" si="226"/>
        <v>98185</v>
      </c>
      <c r="K420" s="72">
        <f t="shared" ca="1" si="227"/>
        <v>58873</v>
      </c>
      <c r="L420" s="72">
        <f t="shared" ca="1" si="228"/>
        <v>170.80604746885038</v>
      </c>
      <c r="M420" s="72">
        <f ca="1">VLOOKUP(G420,Coef!$C$2:$F$25,4)</f>
        <v>6</v>
      </c>
      <c r="N420" s="31">
        <f ca="1">VLOOKUP(F420,Coef!$C$4:$D$23,2)</f>
        <v>15</v>
      </c>
      <c r="O420" s="31">
        <f ca="1">MOD(VLOOKUP(H420,Coef!$C$2:$G$21,5)+MOD(E420+1,2)*15,20)</f>
        <v>18</v>
      </c>
      <c r="P420" s="31">
        <f ca="1">VLOOKUP(N420,Coef!$A$27:$B$46,2)</f>
        <v>3.56</v>
      </c>
      <c r="Q420" s="31">
        <f ca="1">VLOOKUP(N420,Coef!$A$27:$C$46,3)+O420/10-0.1</f>
        <v>3.6999999999999997</v>
      </c>
      <c r="R420" s="31">
        <f ca="1">IF(Q420+0.1&lt;P420,Q420+2,Q420)</f>
        <v>3.6999999999999997</v>
      </c>
      <c r="S420" s="72">
        <f t="shared" ca="1" si="229"/>
        <v>698185</v>
      </c>
      <c r="T420" s="72">
        <f t="shared" ca="1" si="230"/>
        <v>3758872.9999999995</v>
      </c>
      <c r="U420" s="72">
        <f t="shared" ca="1" si="202"/>
        <v>3758872.9999999995</v>
      </c>
      <c r="V420" s="72">
        <f t="shared" ca="1" si="203"/>
        <v>0.59067866156340942</v>
      </c>
      <c r="W420" s="72">
        <f ca="1">(Coef!$J$9/(1+Coef!$J$8*(COS(V420))^2)^0.5)*Coef!$J$6</f>
        <v>6382215.0893481271</v>
      </c>
      <c r="X420" s="72">
        <f t="shared" ca="1" si="204"/>
        <v>-9</v>
      </c>
      <c r="Y420" s="72">
        <f t="shared" ca="1" si="205"/>
        <v>3.1052698354019657E-2</v>
      </c>
      <c r="Z420" s="72">
        <f t="shared" ca="1" si="206"/>
        <v>0.92512219861020406</v>
      </c>
      <c r="AA420" s="72">
        <f t="shared" ca="1" si="207"/>
        <v>0.63818143353653134</v>
      </c>
      <c r="AB420" s="72">
        <f t="shared" ca="1" si="208"/>
        <v>1.0532397608685113</v>
      </c>
      <c r="AC420" s="72">
        <f t="shared" ca="1" si="209"/>
        <v>0.94947517903551637</v>
      </c>
      <c r="AD420" s="72">
        <f t="shared" ca="1" si="210"/>
        <v>1.7292052066549477</v>
      </c>
      <c r="AE420" s="72">
        <f ca="1">Coef!$J$6*Coef!$J$9*(V420-(Coef!$J$10*AB420)+(Coef!$J$11*AC420)-(Coef!$J$12*AD420))</f>
        <v>3744792.0627577589</v>
      </c>
      <c r="AF420" s="72">
        <f t="shared" ca="1" si="211"/>
        <v>2.2062774514982472E-3</v>
      </c>
      <c r="AG420" s="72">
        <f ca="1">((Coef!$J$8*Y420^2)/2)*(COS(V420))^2</f>
        <v>2.2415128057269502E-6</v>
      </c>
      <c r="AH420" s="72">
        <f t="shared" ca="1" si="212"/>
        <v>3.1052675152345988E-2</v>
      </c>
      <c r="AI420" s="72">
        <f t="shared" ca="1" si="213"/>
        <v>0.59288493406950848</v>
      </c>
      <c r="AJ420" s="72">
        <f t="shared" ca="1" si="214"/>
        <v>3.1057665913070742E-2</v>
      </c>
      <c r="AK420" s="72">
        <f t="shared" ca="1" si="215"/>
        <v>3.7431515325111409E-2</v>
      </c>
      <c r="AL420" s="72">
        <f t="shared" ca="1" si="216"/>
        <v>0.59256026589076283</v>
      </c>
      <c r="AM420" s="72">
        <f ca="1">V420+(1+Coef!$J$8*(COS(V420))^2-(3/2)*Coef!$J$8*SIN(V420)*COS(V420)*(AL420-V420))*(AL420-V420)</f>
        <v>0.59256899717524014</v>
      </c>
      <c r="AN420" s="34" t="str">
        <f t="shared" ca="1" si="217"/>
        <v>29 698185 3758873 N</v>
      </c>
      <c r="AO420" s="33">
        <f t="shared" ca="1" si="218"/>
        <v>33.951702608440861</v>
      </c>
      <c r="AP420" s="33">
        <f t="shared" ca="1" si="219"/>
        <v>-6.8553321510918543</v>
      </c>
      <c r="AQ420" s="72">
        <f ca="1">'MGRS to Dist'!BP420</f>
        <v>12386.22903989053</v>
      </c>
      <c r="AR420" s="72">
        <f ca="1">'MGRS to Dist'!BT420</f>
        <v>213.02492240313833</v>
      </c>
      <c r="AS420" s="72">
        <f ca="1">'MGRS to Dist'!BU420</f>
        <v>32.983954329106759</v>
      </c>
      <c r="AT420" s="72">
        <f ca="1">'MGRS to Dist'!BV420</f>
        <v>212.98395432910672</v>
      </c>
    </row>
    <row r="421" spans="2:46" ht="16.5" customHeight="1">
      <c r="B421" s="38" t="s">
        <v>673</v>
      </c>
      <c r="C421" s="72" t="str">
        <f t="shared" si="220"/>
        <v>29SPT9993066561</v>
      </c>
      <c r="D421" s="72">
        <f t="array" aca="1" ref="D421" ca="1">MATCH(TRUE,ISERROR(VALUE(MID(C421,ROW(INDIRECT("1:"&amp;LEN(C421))),1))),0)</f>
        <v>3</v>
      </c>
      <c r="E421" s="72">
        <f t="shared" ca="1" si="221"/>
        <v>29</v>
      </c>
      <c r="F421" s="72" t="str">
        <f t="shared" ca="1" si="222"/>
        <v>S</v>
      </c>
      <c r="G421" s="72" t="str">
        <f t="shared" ca="1" si="223"/>
        <v>P</v>
      </c>
      <c r="H421" s="72" t="str">
        <f t="shared" ca="1" si="224"/>
        <v>T</v>
      </c>
      <c r="I421" s="72">
        <f t="shared" ca="1" si="225"/>
        <v>10</v>
      </c>
      <c r="J421" s="72">
        <f t="shared" ca="1" si="226"/>
        <v>99930</v>
      </c>
      <c r="K421" s="72">
        <f t="shared" ca="1" si="227"/>
        <v>66561</v>
      </c>
      <c r="L421" s="72">
        <f t="shared" ca="1" si="228"/>
        <v>170.80604746885038</v>
      </c>
      <c r="M421" s="72">
        <f ca="1">VLOOKUP(G421,Coef!$C$2:$F$25,4)</f>
        <v>6</v>
      </c>
      <c r="N421" s="31">
        <f ca="1">VLOOKUP(F421,Coef!$C$4:$D$23,2)</f>
        <v>15</v>
      </c>
      <c r="O421" s="31">
        <f ca="1">MOD(VLOOKUP(H421,Coef!$C$2:$G$21,5)+MOD(E421+1,2)*15,20)</f>
        <v>18</v>
      </c>
      <c r="P421" s="31">
        <f ca="1">VLOOKUP(N421,Coef!$A$27:$B$46,2)</f>
        <v>3.56</v>
      </c>
      <c r="Q421" s="31">
        <f ca="1">VLOOKUP(N421,Coef!$A$27:$C$46,3)+O421/10-0.1</f>
        <v>3.6999999999999997</v>
      </c>
      <c r="R421" s="31">
        <f ca="1">IF(Q421+0.1&lt;P421,Q421+2,Q421)</f>
        <v>3.6999999999999997</v>
      </c>
      <c r="S421" s="72">
        <f t="shared" ca="1" si="229"/>
        <v>699930</v>
      </c>
      <c r="T421" s="72">
        <f t="shared" ca="1" si="230"/>
        <v>3766560.9999999995</v>
      </c>
      <c r="U421" s="72">
        <f t="shared" ca="1" si="202"/>
        <v>3766560.9999999995</v>
      </c>
      <c r="V421" s="72">
        <f t="shared" ca="1" si="203"/>
        <v>0.59188677302397208</v>
      </c>
      <c r="W421" s="72">
        <f ca="1">(Coef!$J$9/(1+Coef!$J$8*(COS(V421))^2)^0.5)*Coef!$J$6</f>
        <v>6382239.0267985929</v>
      </c>
      <c r="X421" s="72">
        <f t="shared" ca="1" si="204"/>
        <v>-9</v>
      </c>
      <c r="Y421" s="72">
        <f t="shared" ca="1" si="205"/>
        <v>3.1325996904927468E-2</v>
      </c>
      <c r="Z421" s="72">
        <f t="shared" ca="1" si="206"/>
        <v>0.92603686333705504</v>
      </c>
      <c r="AA421" s="72">
        <f t="shared" ca="1" si="207"/>
        <v>0.63777690311890378</v>
      </c>
      <c r="AB421" s="72">
        <f t="shared" ca="1" si="208"/>
        <v>1.0549052046924996</v>
      </c>
      <c r="AC421" s="72">
        <f t="shared" ca="1" si="209"/>
        <v>0.95062312929910064</v>
      </c>
      <c r="AD421" s="72">
        <f t="shared" ca="1" si="210"/>
        <v>1.7307877158668437</v>
      </c>
      <c r="AE421" s="72">
        <f ca="1">Coef!$J$6*Coef!$J$9*(V421-(Coef!$J$10*AB421)+(Coef!$J$11*AC421)-(Coef!$J$12*AD421))</f>
        <v>3752466.8521509916</v>
      </c>
      <c r="AF421" s="72">
        <f t="shared" ca="1" si="211"/>
        <v>2.2083390781554241E-3</v>
      </c>
      <c r="AG421" s="72">
        <f ca="1">((Coef!$J$8*Y421^2)/2)*(COS(V421))^2</f>
        <v>2.277444412187676E-6</v>
      </c>
      <c r="AH421" s="72">
        <f t="shared" ca="1" si="212"/>
        <v>3.1325973123855266E-2</v>
      </c>
      <c r="AI421" s="72">
        <f t="shared" ca="1" si="213"/>
        <v>0.59409510707275803</v>
      </c>
      <c r="AJ421" s="72">
        <f t="shared" ca="1" si="214"/>
        <v>3.1331096824779414E-2</v>
      </c>
      <c r="AK421" s="72">
        <f t="shared" ca="1" si="215"/>
        <v>3.7791561122776103E-2</v>
      </c>
      <c r="AL421" s="72">
        <f t="shared" ca="1" si="216"/>
        <v>0.59376383847147751</v>
      </c>
      <c r="AM421" s="72">
        <f ca="1">V421+(1+Coef!$J$8*(COS(V421))^2-(3/2)*Coef!$J$8*SIN(V421)*COS(V421)*(AL421-V421))*(AL421-V421)</f>
        <v>0.59377253457174695</v>
      </c>
      <c r="AN421" s="34" t="str">
        <f t="shared" ca="1" si="217"/>
        <v>29 699930 3766561 N</v>
      </c>
      <c r="AO421" s="33">
        <f t="shared" ca="1" si="218"/>
        <v>34.020660221746866</v>
      </c>
      <c r="AP421" s="33">
        <f t="shared" ca="1" si="219"/>
        <v>-6.834703046454246</v>
      </c>
      <c r="AQ421" s="72">
        <f ca="1">'MGRS to Dist'!BP421</f>
        <v>7882.8531186109576</v>
      </c>
      <c r="AR421" s="72">
        <f ca="1">'MGRS to Dist'!BT421</f>
        <v>13.925392149518473</v>
      </c>
      <c r="AS421" s="72">
        <f ca="1">'MGRS to Dist'!BU421</f>
        <v>-166.06307632445547</v>
      </c>
      <c r="AT421" s="72">
        <f ca="1">'MGRS to Dist'!BV421</f>
        <v>13.936923675544506</v>
      </c>
    </row>
    <row r="422" spans="2:46" ht="16.5" customHeight="1">
      <c r="B422" s="38" t="s">
        <v>674</v>
      </c>
      <c r="C422" s="72" t="str">
        <f t="shared" si="220"/>
        <v>29SPT9762560090</v>
      </c>
      <c r="D422" s="72">
        <f t="array" aca="1" ref="D422" ca="1">MATCH(TRUE,ISERROR(VALUE(MID(C422,ROW(INDIRECT("1:"&amp;LEN(C422))),1))),0)</f>
        <v>3</v>
      </c>
      <c r="E422" s="72">
        <f t="shared" ca="1" si="221"/>
        <v>29</v>
      </c>
      <c r="F422" s="72" t="str">
        <f t="shared" ca="1" si="222"/>
        <v>S</v>
      </c>
      <c r="G422" s="72" t="str">
        <f t="shared" ca="1" si="223"/>
        <v>P</v>
      </c>
      <c r="H422" s="72" t="str">
        <f t="shared" ca="1" si="224"/>
        <v>T</v>
      </c>
      <c r="I422" s="72">
        <f t="shared" ca="1" si="225"/>
        <v>10</v>
      </c>
      <c r="J422" s="72">
        <f t="shared" ca="1" si="226"/>
        <v>97625</v>
      </c>
      <c r="K422" s="72">
        <f t="shared" ca="1" si="227"/>
        <v>60090</v>
      </c>
      <c r="L422" s="72">
        <f t="shared" ca="1" si="228"/>
        <v>170.80604746885038</v>
      </c>
      <c r="M422" s="72">
        <f ca="1">VLOOKUP(G422,Coef!$C$2:$F$25,4)</f>
        <v>6</v>
      </c>
      <c r="N422" s="31">
        <f ca="1">VLOOKUP(F422,Coef!$C$4:$D$23,2)</f>
        <v>15</v>
      </c>
      <c r="O422" s="31">
        <f ca="1">MOD(VLOOKUP(H422,Coef!$C$2:$G$21,5)+MOD(E422+1,2)*15,20)</f>
        <v>18</v>
      </c>
      <c r="P422" s="31">
        <f ca="1">VLOOKUP(N422,Coef!$A$27:$B$46,2)</f>
        <v>3.56</v>
      </c>
      <c r="Q422" s="31">
        <f ca="1">VLOOKUP(N422,Coef!$A$27:$C$46,3)+O422/10-0.1</f>
        <v>3.6999999999999997</v>
      </c>
      <c r="R422" s="31">
        <f ca="1">IF(Q422+0.1&lt;P422,Q422+2,Q422)</f>
        <v>3.6999999999999997</v>
      </c>
      <c r="S422" s="72">
        <f t="shared" ca="1" si="229"/>
        <v>697625</v>
      </c>
      <c r="T422" s="72">
        <f t="shared" ca="1" si="230"/>
        <v>3760089.9999999995</v>
      </c>
      <c r="U422" s="72">
        <f t="shared" ca="1" si="202"/>
        <v>3760089.9999999995</v>
      </c>
      <c r="V422" s="72">
        <f t="shared" ca="1" si="203"/>
        <v>0.59086990397333461</v>
      </c>
      <c r="W422" s="72">
        <f ca="1">(Coef!$J$9/(1+Coef!$J$8*(COS(V422))^2)^0.5)*Coef!$J$6</f>
        <v>6382218.877019248</v>
      </c>
      <c r="X422" s="72">
        <f t="shared" ca="1" si="204"/>
        <v>-9</v>
      </c>
      <c r="Y422" s="72">
        <f t="shared" ca="1" si="205"/>
        <v>3.0964936146517557E-2</v>
      </c>
      <c r="Z422" s="72">
        <f t="shared" ca="1" si="206"/>
        <v>0.9252673487509272</v>
      </c>
      <c r="AA422" s="72">
        <f t="shared" ca="1" si="207"/>
        <v>0.63811784959841333</v>
      </c>
      <c r="AB422" s="72">
        <f t="shared" ca="1" si="208"/>
        <v>1.0535035783487983</v>
      </c>
      <c r="AC422" s="72">
        <f t="shared" ca="1" si="209"/>
        <v>0.949657146161202</v>
      </c>
      <c r="AD422" s="72">
        <f t="shared" ca="1" si="210"/>
        <v>1.7294562289524533</v>
      </c>
      <c r="AE422" s="72">
        <f ca="1">Coef!$J$6*Coef!$J$9*(V422-(Coef!$J$10*AB422)+(Coef!$J$11*AC422)-(Coef!$J$12*AD422))</f>
        <v>3746006.9657841776</v>
      </c>
      <c r="AF422" s="72">
        <f t="shared" ca="1" si="211"/>
        <v>2.2066047071076364E-3</v>
      </c>
      <c r="AG422" s="72">
        <f ca="1">((Coef!$J$8*Y422^2)/2)*(COS(V422))^2</f>
        <v>2.2282889454350272E-6</v>
      </c>
      <c r="AH422" s="72">
        <f t="shared" ca="1" si="212"/>
        <v>3.0964913146909252E-2</v>
      </c>
      <c r="AI422" s="72">
        <f t="shared" ca="1" si="213"/>
        <v>0.59307650376348942</v>
      </c>
      <c r="AJ422" s="72">
        <f t="shared" ca="1" si="214"/>
        <v>3.0969861710652247E-2</v>
      </c>
      <c r="AK422" s="72">
        <f t="shared" ca="1" si="215"/>
        <v>3.7330604211435171E-2</v>
      </c>
      <c r="AL422" s="72">
        <f t="shared" ca="1" si="216"/>
        <v>0.59275353378386308</v>
      </c>
      <c r="AM422" s="72">
        <f ca="1">V422+(1+Coef!$J$8*(COS(V422))^2-(3/2)*Coef!$J$8*SIN(V422)*COS(V422)*(AL422-V422))*(AL422-V422)</f>
        <v>0.59276227220066924</v>
      </c>
      <c r="AN422" s="34" t="str">
        <f t="shared" ca="1" si="217"/>
        <v>29 697625 3760090 N</v>
      </c>
      <c r="AO422" s="33">
        <f t="shared" ca="1" si="218"/>
        <v>33.962776451683233</v>
      </c>
      <c r="AP422" s="33">
        <f t="shared" ca="1" si="219"/>
        <v>-6.8611139320114685</v>
      </c>
      <c r="AQ422" s="72">
        <f ca="1">'MGRS to Dist'!BP422</f>
        <v>6868.6714455131032</v>
      </c>
      <c r="AR422" s="72">
        <f ca="1">'MGRS to Dist'!BT422</f>
        <v>200.72929210164642</v>
      </c>
      <c r="AS422" s="72">
        <f ca="1">'MGRS to Dist'!BU422</f>
        <v>20.714526484801734</v>
      </c>
      <c r="AT422" s="72">
        <f ca="1">'MGRS to Dist'!BV422</f>
        <v>200.7145264848017</v>
      </c>
    </row>
    <row r="423" spans="2:46" ht="16.5" customHeight="1">
      <c r="B423" s="38" t="s">
        <v>675</v>
      </c>
      <c r="C423" s="72" t="str">
        <f t="shared" si="220"/>
        <v>29SQT0204957379</v>
      </c>
      <c r="D423" s="72">
        <f t="array" aca="1" ref="D423" ca="1">MATCH(TRUE,ISERROR(VALUE(MID(C423,ROW(INDIRECT("1:"&amp;LEN(C423))),1))),0)</f>
        <v>3</v>
      </c>
      <c r="E423" s="72">
        <f t="shared" ca="1" si="221"/>
        <v>29</v>
      </c>
      <c r="F423" s="72" t="str">
        <f t="shared" ca="1" si="222"/>
        <v>S</v>
      </c>
      <c r="G423" s="72" t="str">
        <f t="shared" ca="1" si="223"/>
        <v>Q</v>
      </c>
      <c r="H423" s="72" t="str">
        <f t="shared" ca="1" si="224"/>
        <v>T</v>
      </c>
      <c r="I423" s="72">
        <f t="shared" ca="1" si="225"/>
        <v>10</v>
      </c>
      <c r="J423" s="72">
        <f t="shared" ca="1" si="226"/>
        <v>2049</v>
      </c>
      <c r="K423" s="72">
        <f t="shared" ca="1" si="227"/>
        <v>57379</v>
      </c>
      <c r="L423" s="72">
        <f t="shared" ca="1" si="228"/>
        <v>170.80604746885038</v>
      </c>
      <c r="M423" s="72">
        <f ca="1">VLOOKUP(G423,Coef!$C$2:$F$25,4)</f>
        <v>7</v>
      </c>
      <c r="N423" s="31">
        <f ca="1">VLOOKUP(F423,Coef!$C$4:$D$23,2)</f>
        <v>15</v>
      </c>
      <c r="O423" s="31">
        <f ca="1">MOD(VLOOKUP(H423,Coef!$C$2:$G$21,5)+MOD(E423+1,2)*15,20)</f>
        <v>18</v>
      </c>
      <c r="P423" s="31">
        <f ca="1">VLOOKUP(N423,Coef!$A$27:$B$46,2)</f>
        <v>3.56</v>
      </c>
      <c r="Q423" s="31">
        <f ca="1">VLOOKUP(N423,Coef!$A$27:$C$46,3)+O423/10-0.1</f>
        <v>3.6999999999999997</v>
      </c>
      <c r="R423" s="31">
        <f ca="1">IF(Q423+0.1&lt;P423,Q423+2,Q423)</f>
        <v>3.6999999999999997</v>
      </c>
      <c r="S423" s="72">
        <f t="shared" ca="1" si="229"/>
        <v>702049</v>
      </c>
      <c r="T423" s="72">
        <f t="shared" ca="1" si="230"/>
        <v>3757378.9999999995</v>
      </c>
      <c r="U423" s="72">
        <f t="shared" ca="1" si="202"/>
        <v>3757378.9999999995</v>
      </c>
      <c r="V423" s="72">
        <f t="shared" ca="1" si="203"/>
        <v>0.5904438906838464</v>
      </c>
      <c r="W423" s="72">
        <f ca="1">(Coef!$J$9/(1+Coef!$J$8*(COS(V423))^2)^0.5)*Coef!$J$6</f>
        <v>6382210.4403916067</v>
      </c>
      <c r="X423" s="72">
        <f t="shared" ca="1" si="204"/>
        <v>-9</v>
      </c>
      <c r="Y423" s="72">
        <f t="shared" ca="1" si="205"/>
        <v>3.1658153846083843E-2</v>
      </c>
      <c r="Z423" s="72">
        <f t="shared" ca="1" si="206"/>
        <v>0.92494382595841029</v>
      </c>
      <c r="AA423" s="72">
        <f t="shared" ca="1" si="207"/>
        <v>0.6382592566914389</v>
      </c>
      <c r="AB423" s="72">
        <f t="shared" ca="1" si="208"/>
        <v>1.0529158036630515</v>
      </c>
      <c r="AC423" s="72">
        <f t="shared" ca="1" si="209"/>
        <v>0.9492516669201484</v>
      </c>
      <c r="AD423" s="72">
        <f t="shared" ca="1" si="210"/>
        <v>1.7288967852629442</v>
      </c>
      <c r="AE423" s="72">
        <f ca="1">Coef!$J$6*Coef!$J$9*(V423-(Coef!$J$10*AB423)+(Coef!$J$11*AC423)-(Coef!$J$12*AD423))</f>
        <v>3743300.6399784177</v>
      </c>
      <c r="AF423" s="72">
        <f t="shared" ca="1" si="211"/>
        <v>2.2058752454295503E-3</v>
      </c>
      <c r="AG423" s="72">
        <f ca="1">((Coef!$J$8*Y423^2)/2)*(COS(V423))^2</f>
        <v>2.330506973992655E-6</v>
      </c>
      <c r="AH423" s="72">
        <f t="shared" ca="1" si="212"/>
        <v>3.1658129252901068E-2</v>
      </c>
      <c r="AI423" s="72">
        <f t="shared" ca="1" si="213"/>
        <v>0.59264976078846832</v>
      </c>
      <c r="AJ423" s="72">
        <f t="shared" ca="1" si="214"/>
        <v>3.1663417676768058E-2</v>
      </c>
      <c r="AK423" s="72">
        <f t="shared" ca="1" si="215"/>
        <v>3.8154842905779585E-2</v>
      </c>
      <c r="AL423" s="72">
        <f t="shared" ca="1" si="216"/>
        <v>0.59231248662958513</v>
      </c>
      <c r="AM423" s="72">
        <f ca="1">V423+(1+Coef!$J$8*(COS(V423))^2-(3/2)*Coef!$J$8*SIN(V423)*COS(V423)*(AL423-V423))*(AL423-V423)</f>
        <v>0.59232116040247551</v>
      </c>
      <c r="AN423" s="34" t="str">
        <f t="shared" ca="1" si="217"/>
        <v>29 702049 3757379 N</v>
      </c>
      <c r="AO423" s="33">
        <f t="shared" ca="1" si="218"/>
        <v>33.937502607353302</v>
      </c>
      <c r="AP423" s="33">
        <f t="shared" ca="1" si="219"/>
        <v>-6.8138885335141595</v>
      </c>
      <c r="AQ423" s="72">
        <f ca="1">'MGRS to Dist'!BP423</f>
        <v>5188.094468289868</v>
      </c>
      <c r="AR423" s="72">
        <f ca="1">'MGRS to Dist'!BT423</f>
        <v>122.81526160514898</v>
      </c>
      <c r="AS423" s="72">
        <f ca="1">'MGRS to Dist'!BU423</f>
        <v>-57.158364366376375</v>
      </c>
      <c r="AT423" s="72">
        <f ca="1">'MGRS to Dist'!BV423</f>
        <v>122.84163563362364</v>
      </c>
    </row>
    <row r="424" spans="2:46" ht="16.5" customHeight="1">
      <c r="B424" s="38" t="s">
        <v>676</v>
      </c>
      <c r="C424" s="72" t="str">
        <f t="shared" si="220"/>
        <v>29SQT0053563341</v>
      </c>
      <c r="D424" s="72">
        <f t="array" aca="1" ref="D424" ca="1">MATCH(TRUE,ISERROR(VALUE(MID(C424,ROW(INDIRECT("1:"&amp;LEN(C424))),1))),0)</f>
        <v>3</v>
      </c>
      <c r="E424" s="72">
        <f t="shared" ca="1" si="221"/>
        <v>29</v>
      </c>
      <c r="F424" s="72" t="str">
        <f t="shared" ca="1" si="222"/>
        <v>S</v>
      </c>
      <c r="G424" s="72" t="str">
        <f t="shared" ca="1" si="223"/>
        <v>Q</v>
      </c>
      <c r="H424" s="72" t="str">
        <f t="shared" ca="1" si="224"/>
        <v>T</v>
      </c>
      <c r="I424" s="72">
        <f t="shared" ca="1" si="225"/>
        <v>10</v>
      </c>
      <c r="J424" s="72">
        <f t="shared" ca="1" si="226"/>
        <v>535</v>
      </c>
      <c r="K424" s="72">
        <f t="shared" ca="1" si="227"/>
        <v>63341</v>
      </c>
      <c r="L424" s="72">
        <f t="shared" ca="1" si="228"/>
        <v>170.80604746885038</v>
      </c>
      <c r="M424" s="72">
        <f ca="1">VLOOKUP(G424,Coef!$C$2:$F$25,4)</f>
        <v>7</v>
      </c>
      <c r="N424" s="31">
        <f ca="1">VLOOKUP(F424,Coef!$C$4:$D$23,2)</f>
        <v>15</v>
      </c>
      <c r="O424" s="31">
        <f ca="1">MOD(VLOOKUP(H424,Coef!$C$2:$G$21,5)+MOD(E424+1,2)*15,20)</f>
        <v>18</v>
      </c>
      <c r="P424" s="31">
        <f ca="1">VLOOKUP(N424,Coef!$A$27:$B$46,2)</f>
        <v>3.56</v>
      </c>
      <c r="Q424" s="31">
        <f ca="1">VLOOKUP(N424,Coef!$A$27:$C$46,3)+O424/10-0.1</f>
        <v>3.6999999999999997</v>
      </c>
      <c r="R424" s="31">
        <f ca="1">IF(Q424+0.1&lt;P424,Q424+2,Q424)</f>
        <v>3.6999999999999997</v>
      </c>
      <c r="S424" s="72">
        <f t="shared" ca="1" si="229"/>
        <v>700535</v>
      </c>
      <c r="T424" s="72">
        <f t="shared" ca="1" si="230"/>
        <v>3763340.9999999995</v>
      </c>
      <c r="U424" s="72">
        <f t="shared" ca="1" si="202"/>
        <v>3763340.9999999995</v>
      </c>
      <c r="V424" s="72">
        <f t="shared" ca="1" si="203"/>
        <v>0.59138077420724322</v>
      </c>
      <c r="W424" s="72">
        <f ca="1">(Coef!$J$9/(1+Coef!$J$8*(COS(V424))^2)^0.5)*Coef!$J$6</f>
        <v>6382228.9980560634</v>
      </c>
      <c r="X424" s="72">
        <f t="shared" ca="1" si="204"/>
        <v>-9</v>
      </c>
      <c r="Y424" s="72">
        <f t="shared" ca="1" si="205"/>
        <v>3.1420840596769584E-2</v>
      </c>
      <c r="Z424" s="72">
        <f t="shared" ca="1" si="206"/>
        <v>0.92565442782607843</v>
      </c>
      <c r="AA424" s="72">
        <f t="shared" ca="1" si="207"/>
        <v>0.63794716111986904</v>
      </c>
      <c r="AB424" s="72">
        <f t="shared" ca="1" si="208"/>
        <v>1.0542079881202824</v>
      </c>
      <c r="AC424" s="72">
        <f t="shared" ca="1" si="209"/>
        <v>0.95014278137017905</v>
      </c>
      <c r="AD424" s="72">
        <f t="shared" ca="1" si="210"/>
        <v>1.730125843642619</v>
      </c>
      <c r="AE424" s="72">
        <f ca="1">Coef!$J$6*Coef!$J$9*(V424-(Coef!$J$10*AB424)+(Coef!$J$11*AC424)-(Coef!$J$12*AD424))</f>
        <v>3749252.3746991321</v>
      </c>
      <c r="AF424" s="72">
        <f t="shared" ca="1" si="211"/>
        <v>2.2074772473940811E-3</v>
      </c>
      <c r="AG424" s="72">
        <f ca="1">((Coef!$J$8*Y424^2)/2)*(COS(V424))^2</f>
        <v>2.2928143820702433E-6</v>
      </c>
      <c r="AH424" s="72">
        <f t="shared" ca="1" si="212"/>
        <v>3.1420816582717843E-2</v>
      </c>
      <c r="AI424" s="72">
        <f t="shared" ca="1" si="213"/>
        <v>0.59358824639330177</v>
      </c>
      <c r="AJ424" s="72">
        <f t="shared" ca="1" si="214"/>
        <v>3.1425986964235875E-2</v>
      </c>
      <c r="AK424" s="72">
        <f t="shared" ca="1" si="215"/>
        <v>3.7892951417359287E-2</v>
      </c>
      <c r="AL424" s="72">
        <f t="shared" ca="1" si="216"/>
        <v>0.59325533386518869</v>
      </c>
      <c r="AM424" s="72">
        <f ca="1">V424+(1+Coef!$J$8*(COS(V424))^2-(3/2)*Coef!$J$8*SIN(V424)*COS(V424)*(AL424-V424))*(AL424-V424)</f>
        <v>0.59326402430391756</v>
      </c>
      <c r="AN424" s="34" t="str">
        <f t="shared" ca="1" si="217"/>
        <v>29 700535 3763341 N</v>
      </c>
      <c r="AO424" s="33">
        <f t="shared" ca="1" si="218"/>
        <v>33.991524729561171</v>
      </c>
      <c r="AP424" s="33">
        <f t="shared" ca="1" si="219"/>
        <v>-6.8288938104910422</v>
      </c>
      <c r="AQ424" s="72">
        <f ca="1">'MGRS to Dist'!BP424</f>
        <v>6150.6186406865327</v>
      </c>
      <c r="AR424" s="72">
        <f ca="1">'MGRS to Dist'!BT424</f>
        <v>347.03123679280765</v>
      </c>
      <c r="AS424" s="72">
        <f ca="1">'MGRS to Dist'!BU424</f>
        <v>167.02285365376909</v>
      </c>
      <c r="AT424" s="72">
        <f ca="1">'MGRS to Dist'!BV424</f>
        <v>347.02285365376906</v>
      </c>
    </row>
    <row r="425" spans="2:46" ht="16.5" customHeight="1">
      <c r="B425" s="38" t="s">
        <v>677</v>
      </c>
      <c r="C425" s="72" t="str">
        <f t="shared" si="220"/>
        <v>29SQT0009965752</v>
      </c>
      <c r="D425" s="72">
        <f t="array" aca="1" ref="D425" ca="1">MATCH(TRUE,ISERROR(VALUE(MID(C425,ROW(INDIRECT("1:"&amp;LEN(C425))),1))),0)</f>
        <v>3</v>
      </c>
      <c r="E425" s="72">
        <f t="shared" ca="1" si="221"/>
        <v>29</v>
      </c>
      <c r="F425" s="72" t="str">
        <f t="shared" ca="1" si="222"/>
        <v>S</v>
      </c>
      <c r="G425" s="72" t="str">
        <f t="shared" ca="1" si="223"/>
        <v>Q</v>
      </c>
      <c r="H425" s="72" t="str">
        <f t="shared" ca="1" si="224"/>
        <v>T</v>
      </c>
      <c r="I425" s="72">
        <f t="shared" ca="1" si="225"/>
        <v>10</v>
      </c>
      <c r="J425" s="72">
        <f t="shared" ca="1" si="226"/>
        <v>99</v>
      </c>
      <c r="K425" s="72">
        <f t="shared" ca="1" si="227"/>
        <v>65752</v>
      </c>
      <c r="L425" s="72">
        <f t="shared" ca="1" si="228"/>
        <v>170.80604746885038</v>
      </c>
      <c r="M425" s="72">
        <f ca="1">VLOOKUP(G425,Coef!$C$2:$F$25,4)</f>
        <v>7</v>
      </c>
      <c r="N425" s="31">
        <f ca="1">VLOOKUP(F425,Coef!$C$4:$D$23,2)</f>
        <v>15</v>
      </c>
      <c r="O425" s="31">
        <f ca="1">MOD(VLOOKUP(H425,Coef!$C$2:$G$21,5)+MOD(E425+1,2)*15,20)</f>
        <v>18</v>
      </c>
      <c r="P425" s="31">
        <f ca="1">VLOOKUP(N425,Coef!$A$27:$B$46,2)</f>
        <v>3.56</v>
      </c>
      <c r="Q425" s="31">
        <f ca="1">VLOOKUP(N425,Coef!$A$27:$C$46,3)+O425/10-0.1</f>
        <v>3.6999999999999997</v>
      </c>
      <c r="R425" s="31">
        <f ca="1">IF(Q425+0.1&lt;P425,Q425+2,Q425)</f>
        <v>3.6999999999999997</v>
      </c>
      <c r="S425" s="72">
        <f t="shared" ca="1" si="229"/>
        <v>700099</v>
      </c>
      <c r="T425" s="72">
        <f t="shared" ca="1" si="230"/>
        <v>3765751.9999999995</v>
      </c>
      <c r="U425" s="72">
        <f t="shared" ca="1" si="202"/>
        <v>3765751.9999999995</v>
      </c>
      <c r="V425" s="72">
        <f t="shared" ca="1" si="203"/>
        <v>0.59175964474983123</v>
      </c>
      <c r="W425" s="72">
        <f ca="1">(Coef!$J$9/(1+Coef!$J$8*(COS(V425))^2)^0.5)*Coef!$J$6</f>
        <v>6382236.5067608831</v>
      </c>
      <c r="X425" s="72">
        <f t="shared" ca="1" si="204"/>
        <v>-9</v>
      </c>
      <c r="Y425" s="72">
        <f t="shared" ca="1" si="205"/>
        <v>3.1352489019801991E-2</v>
      </c>
      <c r="Z425" s="72">
        <f t="shared" ca="1" si="206"/>
        <v>0.92594086857420976</v>
      </c>
      <c r="AA425" s="72">
        <f t="shared" ca="1" si="207"/>
        <v>0.63781979111107689</v>
      </c>
      <c r="AB425" s="72">
        <f t="shared" ca="1" si="208"/>
        <v>1.0547300790369361</v>
      </c>
      <c r="AC425" s="72">
        <f t="shared" ca="1" si="209"/>
        <v>0.95050250705547124</v>
      </c>
      <c r="AD425" s="72">
        <f t="shared" ca="1" si="210"/>
        <v>1.7306215525979978</v>
      </c>
      <c r="AE425" s="72">
        <f ca="1">Coef!$J$6*Coef!$J$9*(V425-(Coef!$J$10*AB425)+(Coef!$J$11*AC425)-(Coef!$J$12*AD425))</f>
        <v>3751659.2382229744</v>
      </c>
      <c r="AF425" s="72">
        <f t="shared" ca="1" si="211"/>
        <v>2.2081227735914082E-3</v>
      </c>
      <c r="AG425" s="72">
        <f ca="1">((Coef!$J$8*Y425^2)/2)*(COS(V425))^2</f>
        <v>2.2816880021682796E-6</v>
      </c>
      <c r="AH425" s="72">
        <f t="shared" ca="1" si="212"/>
        <v>3.135246517426931E-2</v>
      </c>
      <c r="AI425" s="72">
        <f t="shared" ca="1" si="213"/>
        <v>0.59396776248517535</v>
      </c>
      <c r="AJ425" s="72">
        <f t="shared" ca="1" si="214"/>
        <v>3.1357601885798447E-2</v>
      </c>
      <c r="AK425" s="72">
        <f t="shared" ca="1" si="215"/>
        <v>3.7820251098743776E-2</v>
      </c>
      <c r="AL425" s="72">
        <f t="shared" ca="1" si="216"/>
        <v>0.5936360247103879</v>
      </c>
      <c r="AM425" s="72">
        <f ca="1">V425+(1+Coef!$J$8*(COS(V425))^2-(3/2)*Coef!$J$8*SIN(V425)*COS(V425)*(AL425-V425))*(AL425-V425)</f>
        <v>0.59364471913131311</v>
      </c>
      <c r="AN425" s="34" t="str">
        <f t="shared" ca="1" si="217"/>
        <v>29 700099 3765752 N</v>
      </c>
      <c r="AO425" s="33">
        <f t="shared" ca="1" si="218"/>
        <v>34.013336936453399</v>
      </c>
      <c r="AP425" s="33">
        <f t="shared" ca="1" si="219"/>
        <v>-6.833059231916967</v>
      </c>
      <c r="AQ425" s="72">
        <f ca="1">'MGRS to Dist'!BP425</f>
        <v>2449.8735391816858</v>
      </c>
      <c r="AR425" s="72">
        <f ca="1">'MGRS to Dist'!BT425</f>
        <v>351.00506516532215</v>
      </c>
      <c r="AS425" s="72">
        <f ca="1">'MGRS to Dist'!BU425</f>
        <v>171.00273574466976</v>
      </c>
      <c r="AT425" s="72">
        <f ca="1">'MGRS to Dist'!BV425</f>
        <v>351.00273574466974</v>
      </c>
    </row>
    <row r="426" spans="2:46" ht="16.5" customHeight="1">
      <c r="B426" s="38" t="s">
        <v>678</v>
      </c>
      <c r="C426" s="72" t="str">
        <f t="shared" si="220"/>
        <v>29SPT9852664288</v>
      </c>
      <c r="D426" s="72">
        <f t="array" aca="1" ref="D426" ca="1">MATCH(TRUE,ISERROR(VALUE(MID(C426,ROW(INDIRECT("1:"&amp;LEN(C426))),1))),0)</f>
        <v>3</v>
      </c>
      <c r="E426" s="72">
        <f t="shared" ca="1" si="221"/>
        <v>29</v>
      </c>
      <c r="F426" s="72" t="str">
        <f t="shared" ca="1" si="222"/>
        <v>S</v>
      </c>
      <c r="G426" s="72" t="str">
        <f t="shared" ca="1" si="223"/>
        <v>P</v>
      </c>
      <c r="H426" s="72" t="str">
        <f t="shared" ca="1" si="224"/>
        <v>T</v>
      </c>
      <c r="I426" s="72">
        <f t="shared" ca="1" si="225"/>
        <v>10</v>
      </c>
      <c r="J426" s="72">
        <f t="shared" ca="1" si="226"/>
        <v>98526</v>
      </c>
      <c r="K426" s="72">
        <f t="shared" ca="1" si="227"/>
        <v>64288</v>
      </c>
      <c r="L426" s="72">
        <f t="shared" ca="1" si="228"/>
        <v>170.80604746885038</v>
      </c>
      <c r="M426" s="72">
        <f ca="1">VLOOKUP(G426,Coef!$C$2:$F$25,4)</f>
        <v>6</v>
      </c>
      <c r="N426" s="31">
        <f ca="1">VLOOKUP(F426,Coef!$C$4:$D$23,2)</f>
        <v>15</v>
      </c>
      <c r="O426" s="31">
        <f ca="1">MOD(VLOOKUP(H426,Coef!$C$2:$G$21,5)+MOD(E426+1,2)*15,20)</f>
        <v>18</v>
      </c>
      <c r="P426" s="31">
        <f ca="1">VLOOKUP(N426,Coef!$A$27:$B$46,2)</f>
        <v>3.56</v>
      </c>
      <c r="Q426" s="31">
        <f ca="1">VLOOKUP(N426,Coef!$A$27:$C$46,3)+O426/10-0.1</f>
        <v>3.6999999999999997</v>
      </c>
      <c r="R426" s="31">
        <f ca="1">IF(Q426+0.1&lt;P426,Q426+2,Q426)</f>
        <v>3.6999999999999997</v>
      </c>
      <c r="S426" s="72">
        <f t="shared" ca="1" si="229"/>
        <v>698526</v>
      </c>
      <c r="T426" s="72">
        <f t="shared" ca="1" si="230"/>
        <v>3764287.9999999995</v>
      </c>
      <c r="U426" s="72">
        <f t="shared" ca="1" si="202"/>
        <v>3764287.9999999995</v>
      </c>
      <c r="V426" s="72">
        <f t="shared" ca="1" si="203"/>
        <v>0.59152958814495815</v>
      </c>
      <c r="W426" s="72">
        <f ca="1">(Coef!$J$9/(1+Coef!$J$8*(COS(V426))^2)^0.5)*Coef!$J$6</f>
        <v>6382231.9470680263</v>
      </c>
      <c r="X426" s="72">
        <f t="shared" ca="1" si="204"/>
        <v>-9</v>
      </c>
      <c r="Y426" s="72">
        <f t="shared" ca="1" si="205"/>
        <v>3.1106045917244061E-2</v>
      </c>
      <c r="Z426" s="72">
        <f t="shared" ca="1" si="206"/>
        <v>0.92576700029450132</v>
      </c>
      <c r="AA426" s="72">
        <f t="shared" ca="1" si="207"/>
        <v>0.63789721195908045</v>
      </c>
      <c r="AB426" s="72">
        <f t="shared" ca="1" si="208"/>
        <v>1.0544130882922089</v>
      </c>
      <c r="AC426" s="72">
        <f t="shared" ca="1" si="209"/>
        <v>0.95028411920892686</v>
      </c>
      <c r="AD426" s="72">
        <f t="shared" ca="1" si="210"/>
        <v>1.7303206400149556</v>
      </c>
      <c r="AE426" s="72">
        <f ca="1">Coef!$J$6*Coef!$J$9*(V426-(Coef!$J$10*AB426)+(Coef!$J$11*AC426)-(Coef!$J$12*AD426))</f>
        <v>3750197.7489482546</v>
      </c>
      <c r="AF426" s="72">
        <f t="shared" ca="1" si="211"/>
        <v>2.2077309581670593E-3</v>
      </c>
      <c r="AG426" s="72">
        <f ca="1">((Coef!$J$8*Y426^2)/2)*(COS(V426))^2</f>
        <v>2.2466535051062927E-6</v>
      </c>
      <c r="AH426" s="72">
        <f t="shared" ca="1" si="212"/>
        <v>3.1106022622408361E-2</v>
      </c>
      <c r="AI426" s="72">
        <f t="shared" ca="1" si="213"/>
        <v>0.5937373141431187</v>
      </c>
      <c r="AJ426" s="72">
        <f t="shared" ca="1" si="214"/>
        <v>3.1111039150065634E-2</v>
      </c>
      <c r="AK426" s="72">
        <f t="shared" ca="1" si="215"/>
        <v>3.7517320955174467E-2</v>
      </c>
      <c r="AL426" s="72">
        <f t="shared" ca="1" si="216"/>
        <v>0.59341093057133654</v>
      </c>
      <c r="AM426" s="72">
        <f ca="1">V426+(1+Coef!$J$8*(COS(V426))^2-(3/2)*Coef!$J$8*SIN(V426)*COS(V426)*(AL426-V426))*(AL426-V426)</f>
        <v>0.59341965064650526</v>
      </c>
      <c r="AN426" s="34" t="str">
        <f t="shared" ca="1" si="217"/>
        <v>29 698526 3764288 N</v>
      </c>
      <c r="AO426" s="33">
        <f t="shared" ca="1" si="218"/>
        <v>34.00044146217251</v>
      </c>
      <c r="AP426" s="33">
        <f t="shared" ca="1" si="219"/>
        <v>-6.8504158506307808</v>
      </c>
      <c r="AQ426" s="72">
        <f ca="1">'MGRS to Dist'!BP426</f>
        <v>2148.6732056194155</v>
      </c>
      <c r="AR426" s="72">
        <f ca="1">'MGRS to Dist'!BT426</f>
        <v>228.13630482514688</v>
      </c>
      <c r="AS426" s="72">
        <f ca="1">'MGRS to Dist'!BU426</f>
        <v>48.126597396935416</v>
      </c>
      <c r="AT426" s="72">
        <f ca="1">'MGRS to Dist'!BV426</f>
        <v>228.12659739693538</v>
      </c>
    </row>
    <row r="427" spans="2:46" ht="16.5" customHeight="1">
      <c r="B427" s="38" t="s">
        <v>679</v>
      </c>
      <c r="C427" s="72" t="str">
        <f t="shared" si="220"/>
        <v>29SPT9384160536</v>
      </c>
      <c r="D427" s="72">
        <f t="array" aca="1" ref="D427" ca="1">MATCH(TRUE,ISERROR(VALUE(MID(C427,ROW(INDIRECT("1:"&amp;LEN(C427))),1))),0)</f>
        <v>3</v>
      </c>
      <c r="E427" s="72">
        <f t="shared" ca="1" si="221"/>
        <v>29</v>
      </c>
      <c r="F427" s="72" t="str">
        <f t="shared" ca="1" si="222"/>
        <v>S</v>
      </c>
      <c r="G427" s="72" t="str">
        <f t="shared" ca="1" si="223"/>
        <v>P</v>
      </c>
      <c r="H427" s="72" t="str">
        <f t="shared" ca="1" si="224"/>
        <v>T</v>
      </c>
      <c r="I427" s="72">
        <f t="shared" ca="1" si="225"/>
        <v>10</v>
      </c>
      <c r="J427" s="72">
        <f t="shared" ca="1" si="226"/>
        <v>93841</v>
      </c>
      <c r="K427" s="72">
        <f t="shared" ca="1" si="227"/>
        <v>60536</v>
      </c>
      <c r="L427" s="72">
        <f t="shared" ca="1" si="228"/>
        <v>170.80604746885038</v>
      </c>
      <c r="M427" s="72">
        <f ca="1">VLOOKUP(G427,Coef!$C$2:$F$25,4)</f>
        <v>6</v>
      </c>
      <c r="N427" s="31">
        <f ca="1">VLOOKUP(F427,Coef!$C$4:$D$23,2)</f>
        <v>15</v>
      </c>
      <c r="O427" s="31">
        <f ca="1">MOD(VLOOKUP(H427,Coef!$C$2:$G$21,5)+MOD(E427+1,2)*15,20)</f>
        <v>18</v>
      </c>
      <c r="P427" s="31">
        <f ca="1">VLOOKUP(N427,Coef!$A$27:$B$46,2)</f>
        <v>3.56</v>
      </c>
      <c r="Q427" s="31">
        <f ca="1">VLOOKUP(N427,Coef!$A$27:$C$46,3)+O427/10-0.1</f>
        <v>3.6999999999999997</v>
      </c>
      <c r="R427" s="31">
        <f ca="1">IF(Q427+0.1&lt;P427,Q427+2,Q427)</f>
        <v>3.6999999999999997</v>
      </c>
      <c r="S427" s="72">
        <f t="shared" ca="1" si="229"/>
        <v>693841</v>
      </c>
      <c r="T427" s="72">
        <f t="shared" ca="1" si="230"/>
        <v>3760535.9999999995</v>
      </c>
      <c r="U427" s="72">
        <f t="shared" ca="1" si="202"/>
        <v>3760535.9999999995</v>
      </c>
      <c r="V427" s="72">
        <f t="shared" ca="1" si="203"/>
        <v>0.59093998952372628</v>
      </c>
      <c r="W427" s="72">
        <f ca="1">(Coef!$J$9/(1+Coef!$J$8*(COS(V427))^2)^0.5)*Coef!$J$6</f>
        <v>6382220.2652562261</v>
      </c>
      <c r="X427" s="72">
        <f t="shared" ca="1" si="204"/>
        <v>-9</v>
      </c>
      <c r="Y427" s="72">
        <f t="shared" ca="1" si="205"/>
        <v>3.0372032293407205E-2</v>
      </c>
      <c r="Z427" s="72">
        <f t="shared" ca="1" si="206"/>
        <v>0.92532050874780225</v>
      </c>
      <c r="AA427" s="72">
        <f t="shared" ca="1" si="207"/>
        <v>0.6380945050160135</v>
      </c>
      <c r="AB427" s="72">
        <f t="shared" ca="1" si="208"/>
        <v>1.0536002438976273</v>
      </c>
      <c r="AC427" s="72">
        <f t="shared" ca="1" si="209"/>
        <v>0.94972380917722388</v>
      </c>
      <c r="AD427" s="72">
        <f t="shared" ca="1" si="210"/>
        <v>1.7295481739682783</v>
      </c>
      <c r="AE427" s="72">
        <f ca="1">Coef!$J$6*Coef!$J$9*(V427-(Coef!$J$10*AB427)+(Coef!$J$11*AC427)-(Coef!$J$12*AD427))</f>
        <v>3746452.1978375399</v>
      </c>
      <c r="AF427" s="72">
        <f t="shared" ca="1" si="211"/>
        <v>2.20672455307278E-3</v>
      </c>
      <c r="AG427" s="72">
        <f ca="1">((Coef!$J$8*Y427^2)/2)*(COS(V427))^2</f>
        <v>2.1435716013097167E-6</v>
      </c>
      <c r="AH427" s="72">
        <f t="shared" ca="1" si="212"/>
        <v>3.0372010591865239E-2</v>
      </c>
      <c r="AI427" s="72">
        <f t="shared" ca="1" si="213"/>
        <v>0.59314670934652702</v>
      </c>
      <c r="AJ427" s="72">
        <f t="shared" ca="1" si="214"/>
        <v>3.037668029646573E-2</v>
      </c>
      <c r="AK427" s="72">
        <f t="shared" ca="1" si="215"/>
        <v>3.6617968744416626E-2</v>
      </c>
      <c r="AL427" s="72">
        <f t="shared" ca="1" si="216"/>
        <v>0.59283593608214369</v>
      </c>
      <c r="AM427" s="72">
        <f ca="1">V427+(1+Coef!$J$8*(COS(V427))^2-(3/2)*Coef!$J$8*SIN(V427)*COS(V427)*(AL427-V427))*(AL427-V427)</f>
        <v>0.59284473069921917</v>
      </c>
      <c r="AN427" s="34" t="str">
        <f t="shared" ca="1" si="217"/>
        <v>29 693841 3760536 N</v>
      </c>
      <c r="AO427" s="33">
        <f t="shared" ca="1" si="218"/>
        <v>33.967500975635126</v>
      </c>
      <c r="AP427" s="33">
        <f t="shared" ca="1" si="219"/>
        <v>-6.9019449366029653</v>
      </c>
      <c r="AQ427" s="72">
        <f ca="1">'MGRS to Dist'!BP427</f>
        <v>6001.7799614741307</v>
      </c>
      <c r="AR427" s="72">
        <f ca="1">'MGRS to Dist'!BT427</f>
        <v>232.38428217055929</v>
      </c>
      <c r="AS427" s="72">
        <f ca="1">'MGRS to Dist'!BU427</f>
        <v>52.355479420974007</v>
      </c>
      <c r="AT427" s="72">
        <f ca="1">'MGRS to Dist'!BV427</f>
        <v>232.35547942097401</v>
      </c>
    </row>
    <row r="428" spans="2:46" ht="16.5" customHeight="1">
      <c r="B428" s="38" t="s">
        <v>680</v>
      </c>
      <c r="C428" s="72" t="str">
        <f t="shared" si="220"/>
        <v>29SPT9714265424</v>
      </c>
      <c r="D428" s="72">
        <f t="array" aca="1" ref="D428" ca="1">MATCH(TRUE,ISERROR(VALUE(MID(C428,ROW(INDIRECT("1:"&amp;LEN(C428))),1))),0)</f>
        <v>3</v>
      </c>
      <c r="E428" s="72">
        <f t="shared" ca="1" si="221"/>
        <v>29</v>
      </c>
      <c r="F428" s="72" t="str">
        <f t="shared" ca="1" si="222"/>
        <v>S</v>
      </c>
      <c r="G428" s="72" t="str">
        <f t="shared" ca="1" si="223"/>
        <v>P</v>
      </c>
      <c r="H428" s="72" t="str">
        <f t="shared" ca="1" si="224"/>
        <v>T</v>
      </c>
      <c r="I428" s="72">
        <f t="shared" ca="1" si="225"/>
        <v>10</v>
      </c>
      <c r="J428" s="72">
        <f t="shared" ca="1" si="226"/>
        <v>97142</v>
      </c>
      <c r="K428" s="72">
        <f t="shared" ca="1" si="227"/>
        <v>65424</v>
      </c>
      <c r="L428" s="72">
        <f t="shared" ca="1" si="228"/>
        <v>170.80604746885038</v>
      </c>
      <c r="M428" s="72">
        <f ca="1">VLOOKUP(G428,Coef!$C$2:$F$25,4)</f>
        <v>6</v>
      </c>
      <c r="N428" s="31">
        <f ca="1">VLOOKUP(F428,Coef!$C$4:$D$23,2)</f>
        <v>15</v>
      </c>
      <c r="O428" s="31">
        <f ca="1">MOD(VLOOKUP(H428,Coef!$C$2:$G$21,5)+MOD(E428+1,2)*15,20)</f>
        <v>18</v>
      </c>
      <c r="P428" s="31">
        <f ca="1">VLOOKUP(N428,Coef!$A$27:$B$46,2)</f>
        <v>3.56</v>
      </c>
      <c r="Q428" s="31">
        <f ca="1">VLOOKUP(N428,Coef!$A$27:$C$46,3)+O428/10-0.1</f>
        <v>3.6999999999999997</v>
      </c>
      <c r="R428" s="31">
        <f ca="1">IF(Q428+0.1&lt;P428,Q428+2,Q428)</f>
        <v>3.6999999999999997</v>
      </c>
      <c r="S428" s="72">
        <f t="shared" ca="1" si="229"/>
        <v>697142</v>
      </c>
      <c r="T428" s="72">
        <f t="shared" ca="1" si="230"/>
        <v>3765423.9999999995</v>
      </c>
      <c r="U428" s="72">
        <f t="shared" ca="1" si="202"/>
        <v>3765423.9999999995</v>
      </c>
      <c r="V428" s="72">
        <f t="shared" ca="1" si="203"/>
        <v>0.59170810201322033</v>
      </c>
      <c r="W428" s="72">
        <f ca="1">(Coef!$J$9/(1+Coef!$J$8*(COS(V428))^2)^0.5)*Coef!$J$6</f>
        <v>6382235.4851150801</v>
      </c>
      <c r="X428" s="72">
        <f t="shared" ca="1" si="204"/>
        <v>-9</v>
      </c>
      <c r="Y428" s="72">
        <f t="shared" ca="1" si="205"/>
        <v>3.08891767562922E-2</v>
      </c>
      <c r="Z428" s="72">
        <f t="shared" ca="1" si="206"/>
        <v>0.92590193151678757</v>
      </c>
      <c r="AA428" s="72">
        <f t="shared" ca="1" si="207"/>
        <v>0.63783715815994246</v>
      </c>
      <c r="AB428" s="72">
        <f t="shared" ca="1" si="208"/>
        <v>1.0546590677716141</v>
      </c>
      <c r="AC428" s="72">
        <f t="shared" ca="1" si="209"/>
        <v>0.95045359036869614</v>
      </c>
      <c r="AD428" s="72">
        <f t="shared" ca="1" si="210"/>
        <v>1.7305541592841296</v>
      </c>
      <c r="AE428" s="72">
        <f ca="1">Coef!$J$6*Coef!$J$9*(V428-(Coef!$J$10*AB428)+(Coef!$J$11*AC428)-(Coef!$J$12*AD428))</f>
        <v>3751331.8004629081</v>
      </c>
      <c r="AF428" s="72">
        <f t="shared" ca="1" si="211"/>
        <v>2.2080350325458607E-3</v>
      </c>
      <c r="AG428" s="72">
        <f ca="1">((Coef!$J$8*Y428^2)/2)*(COS(V428))^2</f>
        <v>2.214904297503044E-6</v>
      </c>
      <c r="AH428" s="72">
        <f t="shared" ca="1" si="212"/>
        <v>3.0889153950768751E-2</v>
      </c>
      <c r="AI428" s="72">
        <f t="shared" ca="1" si="213"/>
        <v>0.59391613215517991</v>
      </c>
      <c r="AJ428" s="72">
        <f t="shared" ca="1" si="214"/>
        <v>3.089406628047453E-2</v>
      </c>
      <c r="AK428" s="72">
        <f t="shared" ca="1" si="215"/>
        <v>3.7260406376050006E-2</v>
      </c>
      <c r="AL428" s="72">
        <f t="shared" ca="1" si="216"/>
        <v>0.59359415736328613</v>
      </c>
      <c r="AM428" s="72">
        <f ca="1">V428+(1+Coef!$J$8*(COS(V428))^2-(3/2)*Coef!$J$8*SIN(V428)*COS(V428)*(AL428-V428))*(AL428-V428)</f>
        <v>0.59360289713815628</v>
      </c>
      <c r="AN428" s="34" t="str">
        <f t="shared" ca="1" si="217"/>
        <v>29 697142 3765424 N</v>
      </c>
      <c r="AO428" s="33">
        <f t="shared" ca="1" si="218"/>
        <v>34.010940712754689</v>
      </c>
      <c r="AP428" s="33">
        <f t="shared" ca="1" si="219"/>
        <v>-6.865135971709992</v>
      </c>
      <c r="AQ428" s="72">
        <f ca="1">'MGRS to Dist'!BP428</f>
        <v>5897.8128530093236</v>
      </c>
      <c r="AR428" s="72">
        <f ca="1">'MGRS to Dist'!BT428</f>
        <v>35.080819595418518</v>
      </c>
      <c r="AS428" s="72">
        <f ca="1">'MGRS to Dist'!BU428</f>
        <v>-144.89860283205755</v>
      </c>
      <c r="AT428" s="72">
        <f ca="1">'MGRS to Dist'!BV428</f>
        <v>35.10139716794248</v>
      </c>
    </row>
    <row r="429" spans="2:46" ht="16.5" customHeight="1">
      <c r="B429" s="38" t="s">
        <v>681</v>
      </c>
      <c r="C429" s="72" t="str">
        <f t="shared" si="220"/>
        <v>29SPT9943261019</v>
      </c>
      <c r="D429" s="72">
        <f t="array" aca="1" ref="D429" ca="1">MATCH(TRUE,ISERROR(VALUE(MID(C429,ROW(INDIRECT("1:"&amp;LEN(C429))),1))),0)</f>
        <v>3</v>
      </c>
      <c r="E429" s="72">
        <f t="shared" ca="1" si="221"/>
        <v>29</v>
      </c>
      <c r="F429" s="72" t="str">
        <f t="shared" ca="1" si="222"/>
        <v>S</v>
      </c>
      <c r="G429" s="72" t="str">
        <f t="shared" ca="1" si="223"/>
        <v>P</v>
      </c>
      <c r="H429" s="72" t="str">
        <f t="shared" ca="1" si="224"/>
        <v>T</v>
      </c>
      <c r="I429" s="72">
        <f t="shared" ca="1" si="225"/>
        <v>10</v>
      </c>
      <c r="J429" s="72">
        <f t="shared" ca="1" si="226"/>
        <v>99432</v>
      </c>
      <c r="K429" s="72">
        <f t="shared" ca="1" si="227"/>
        <v>61019</v>
      </c>
      <c r="L429" s="72">
        <f t="shared" ca="1" si="228"/>
        <v>170.80604746885038</v>
      </c>
      <c r="M429" s="72">
        <f ca="1">VLOOKUP(G429,Coef!$C$2:$F$25,4)</f>
        <v>6</v>
      </c>
      <c r="N429" s="31">
        <f ca="1">VLOOKUP(F429,Coef!$C$4:$D$23,2)</f>
        <v>15</v>
      </c>
      <c r="O429" s="31">
        <f ca="1">MOD(VLOOKUP(H429,Coef!$C$2:$G$21,5)+MOD(E429+1,2)*15,20)</f>
        <v>18</v>
      </c>
      <c r="P429" s="31">
        <f ca="1">VLOOKUP(N429,Coef!$A$27:$B$46,2)</f>
        <v>3.56</v>
      </c>
      <c r="Q429" s="31">
        <f ca="1">VLOOKUP(N429,Coef!$A$27:$C$46,3)+O429/10-0.1</f>
        <v>3.6999999999999997</v>
      </c>
      <c r="R429" s="31">
        <f ca="1">IF(Q429+0.1&lt;P429,Q429+2,Q429)</f>
        <v>3.6999999999999997</v>
      </c>
      <c r="S429" s="72">
        <f t="shared" ca="1" si="229"/>
        <v>699432</v>
      </c>
      <c r="T429" s="72">
        <f t="shared" ca="1" si="230"/>
        <v>3761018.9999999995</v>
      </c>
      <c r="U429" s="72">
        <f t="shared" ca="1" si="202"/>
        <v>3761018.9999999995</v>
      </c>
      <c r="V429" s="72">
        <f t="shared" ca="1" si="203"/>
        <v>0.59101588934623561</v>
      </c>
      <c r="W429" s="72">
        <f ca="1">(Coef!$J$9/(1+Coef!$J$8*(COS(V429))^2)^0.5)*Coef!$J$6</f>
        <v>6382221.7687518094</v>
      </c>
      <c r="X429" s="72">
        <f t="shared" ca="1" si="204"/>
        <v>-9</v>
      </c>
      <c r="Y429" s="72">
        <f t="shared" ca="1" si="205"/>
        <v>3.1248052359516099E-2</v>
      </c>
      <c r="Z429" s="72">
        <f t="shared" ca="1" si="206"/>
        <v>0.92537805837332376</v>
      </c>
      <c r="AA429" s="72">
        <f t="shared" ca="1" si="207"/>
        <v>0.638069197971881</v>
      </c>
      <c r="AB429" s="72">
        <f t="shared" ca="1" si="208"/>
        <v>1.0537049185328975</v>
      </c>
      <c r="AC429" s="72">
        <f t="shared" ca="1" si="209"/>
        <v>0.94979598839264334</v>
      </c>
      <c r="AD429" s="72">
        <f t="shared" ca="1" si="210"/>
        <v>1.7296477174561466</v>
      </c>
      <c r="AE429" s="72">
        <f ca="1">Coef!$J$6*Coef!$J$9*(V429-(Coef!$J$10*AB429)+(Coef!$J$11*AC429)-(Coef!$J$12*AD429))</f>
        <v>3746934.3665100252</v>
      </c>
      <c r="AF429" s="72">
        <f t="shared" ca="1" si="211"/>
        <v>2.2068542899800992E-3</v>
      </c>
      <c r="AG429" s="72">
        <f ca="1">((Coef!$J$8*Y429^2)/2)*(COS(V429))^2</f>
        <v>2.2687777882773225E-6</v>
      </c>
      <c r="AH429" s="72">
        <f t="shared" ca="1" si="212"/>
        <v>3.124802872788706E-2</v>
      </c>
      <c r="AI429" s="72">
        <f t="shared" ca="1" si="213"/>
        <v>0.59322273862935371</v>
      </c>
      <c r="AJ429" s="72">
        <f t="shared" ca="1" si="214"/>
        <v>3.1253114276713512E-2</v>
      </c>
      <c r="AK429" s="72">
        <f t="shared" ca="1" si="215"/>
        <v>3.7675421487650219E-2</v>
      </c>
      <c r="AL429" s="72">
        <f t="shared" ca="1" si="216"/>
        <v>0.59289373505776266</v>
      </c>
      <c r="AM429" s="72">
        <f ca="1">V429+(1+Coef!$J$8*(COS(V429))^2-(3/2)*Coef!$J$8*SIN(V429)*COS(V429)*(AL429-V429))*(AL429-V429)</f>
        <v>0.59290244498058431</v>
      </c>
      <c r="AN429" s="34" t="str">
        <f t="shared" ca="1" si="217"/>
        <v>29 699432 3761019 N</v>
      </c>
      <c r="AO429" s="33">
        <f t="shared" ca="1" si="218"/>
        <v>33.970807760374981</v>
      </c>
      <c r="AP429" s="33">
        <f t="shared" ca="1" si="219"/>
        <v>-6.841357357381149</v>
      </c>
      <c r="AQ429" s="72">
        <f ca="1">'MGRS to Dist'!BP429</f>
        <v>4964.2671787573354</v>
      </c>
      <c r="AR429" s="72">
        <f ca="1">'MGRS to Dist'!BT429</f>
        <v>153.83057882466449</v>
      </c>
      <c r="AS429" s="72">
        <f ca="1">'MGRS to Dist'!BU429</f>
        <v>-26.156127482006926</v>
      </c>
      <c r="AT429" s="72">
        <f ca="1">'MGRS to Dist'!BV429</f>
        <v>153.84387251799308</v>
      </c>
    </row>
    <row r="430" spans="2:46" ht="16.5" customHeight="1">
      <c r="B430" s="38" t="s">
        <v>682</v>
      </c>
      <c r="C430" s="72" t="str">
        <f t="shared" si="220"/>
        <v>29SPT9819266277</v>
      </c>
      <c r="D430" s="72">
        <f t="array" aca="1" ref="D430" ca="1">MATCH(TRUE,ISERROR(VALUE(MID(C430,ROW(INDIRECT("1:"&amp;LEN(C430))),1))),0)</f>
        <v>3</v>
      </c>
      <c r="E430" s="72">
        <f t="shared" ca="1" si="221"/>
        <v>29</v>
      </c>
      <c r="F430" s="72" t="str">
        <f t="shared" ca="1" si="222"/>
        <v>S</v>
      </c>
      <c r="G430" s="72" t="str">
        <f t="shared" ca="1" si="223"/>
        <v>P</v>
      </c>
      <c r="H430" s="72" t="str">
        <f t="shared" ca="1" si="224"/>
        <v>T</v>
      </c>
      <c r="I430" s="72">
        <f t="shared" ca="1" si="225"/>
        <v>10</v>
      </c>
      <c r="J430" s="72">
        <f t="shared" ca="1" si="226"/>
        <v>98192</v>
      </c>
      <c r="K430" s="72">
        <f t="shared" ca="1" si="227"/>
        <v>66277</v>
      </c>
      <c r="L430" s="72">
        <f t="shared" ca="1" si="228"/>
        <v>170.80604746885038</v>
      </c>
      <c r="M430" s="72">
        <f ca="1">VLOOKUP(G430,Coef!$C$2:$F$25,4)</f>
        <v>6</v>
      </c>
      <c r="N430" s="31">
        <f ca="1">VLOOKUP(F430,Coef!$C$4:$D$23,2)</f>
        <v>15</v>
      </c>
      <c r="O430" s="31">
        <f ca="1">MOD(VLOOKUP(H430,Coef!$C$2:$G$21,5)+MOD(E430+1,2)*15,20)</f>
        <v>18</v>
      </c>
      <c r="P430" s="31">
        <f ca="1">VLOOKUP(N430,Coef!$A$27:$B$46,2)</f>
        <v>3.56</v>
      </c>
      <c r="Q430" s="31">
        <f ca="1">VLOOKUP(N430,Coef!$A$27:$C$46,3)+O430/10-0.1</f>
        <v>3.6999999999999997</v>
      </c>
      <c r="R430" s="31">
        <f ca="1">IF(Q430+0.1&lt;P430,Q430+2,Q430)</f>
        <v>3.6999999999999997</v>
      </c>
      <c r="S430" s="72">
        <f t="shared" ca="1" si="229"/>
        <v>698192</v>
      </c>
      <c r="T430" s="72">
        <f t="shared" ca="1" si="230"/>
        <v>3766276.9999999995</v>
      </c>
      <c r="U430" s="72">
        <f t="shared" ca="1" si="202"/>
        <v>3766276.9999999995</v>
      </c>
      <c r="V430" s="72">
        <f t="shared" ca="1" si="203"/>
        <v>0.59184214455690654</v>
      </c>
      <c r="W430" s="72">
        <f ca="1">(Coef!$J$9/(1+Coef!$J$8*(COS(V430))^2)^0.5)*Coef!$J$6</f>
        <v>6382238.1421075445</v>
      </c>
      <c r="X430" s="72">
        <f t="shared" ca="1" si="204"/>
        <v>-9</v>
      </c>
      <c r="Y430" s="72">
        <f t="shared" ca="1" si="205"/>
        <v>3.1053682985033991E-2</v>
      </c>
      <c r="Z430" s="72">
        <f t="shared" ca="1" si="206"/>
        <v>0.92600317112901676</v>
      </c>
      <c r="AA430" s="72">
        <f t="shared" ca="1" si="207"/>
        <v>0.63779196753574152</v>
      </c>
      <c r="AB430" s="72">
        <f t="shared" ca="1" si="208"/>
        <v>1.0548437301214149</v>
      </c>
      <c r="AC430" s="72">
        <f t="shared" ca="1" si="209"/>
        <v>0.95058078947499647</v>
      </c>
      <c r="AD430" s="72">
        <f t="shared" ca="1" si="210"/>
        <v>1.7307293938428236</v>
      </c>
      <c r="AE430" s="72">
        <f ca="1">Coef!$J$6*Coef!$J$9*(V430-(Coef!$J$10*AB430)+(Coef!$J$11*AC430)-(Coef!$J$12*AD430))</f>
        <v>3752183.3386235316</v>
      </c>
      <c r="AF430" s="72">
        <f t="shared" ca="1" si="211"/>
        <v>2.2082631613952741E-3</v>
      </c>
      <c r="AG430" s="72">
        <f ca="1">((Coef!$J$8*Y430^2)/2)*(COS(V430))^2</f>
        <v>2.2381555882153186E-6</v>
      </c>
      <c r="AH430" s="72">
        <f t="shared" ca="1" si="212"/>
        <v>3.1053659817375956E-2</v>
      </c>
      <c r="AI430" s="72">
        <f t="shared" ca="1" si="213"/>
        <v>0.59405040277586529</v>
      </c>
      <c r="AJ430" s="72">
        <f t="shared" ca="1" si="214"/>
        <v>3.1058651052894737E-2</v>
      </c>
      <c r="AK430" s="72">
        <f t="shared" ca="1" si="215"/>
        <v>3.7462115661382071E-2</v>
      </c>
      <c r="AL430" s="72">
        <f t="shared" ca="1" si="216"/>
        <v>0.59372489693969321</v>
      </c>
      <c r="AM430" s="72">
        <f ca="1">V430+(1+Coef!$J$8*(COS(V430))^2-(3/2)*Coef!$J$8*SIN(V430)*COS(V430)*(AL430-V430))*(AL430-V430)</f>
        <v>0.59373361986136641</v>
      </c>
      <c r="AN430" s="34" t="str">
        <f t="shared" ca="1" si="217"/>
        <v>29 698192 3766277 N</v>
      </c>
      <c r="AO430" s="33">
        <f t="shared" ca="1" si="218"/>
        <v>34.018430573081083</v>
      </c>
      <c r="AP430" s="33">
        <f t="shared" ca="1" si="219"/>
        <v>-6.853578880971865</v>
      </c>
      <c r="AQ430" s="72">
        <f ca="1">'MGRS to Dist'!BP430</f>
        <v>5401.7654523475812</v>
      </c>
      <c r="AR430" s="72">
        <f ca="1">'MGRS to Dist'!BT430</f>
        <v>347.99167233203252</v>
      </c>
      <c r="AS430" s="72">
        <f ca="1">'MGRS to Dist'!BU430</f>
        <v>167.98483909373164</v>
      </c>
      <c r="AT430" s="72">
        <f ca="1">'MGRS to Dist'!BV430</f>
        <v>347.98483909373158</v>
      </c>
    </row>
    <row r="431" spans="2:46" ht="16.5" customHeight="1">
      <c r="B431" s="38" t="s">
        <v>683</v>
      </c>
      <c r="C431" s="72" t="str">
        <f t="shared" si="220"/>
        <v>29SPT9935163710</v>
      </c>
      <c r="D431" s="72">
        <f t="array" aca="1" ref="D431" ca="1">MATCH(TRUE,ISERROR(VALUE(MID(C431,ROW(INDIRECT("1:"&amp;LEN(C431))),1))),0)</f>
        <v>3</v>
      </c>
      <c r="E431" s="72">
        <f t="shared" ca="1" si="221"/>
        <v>29</v>
      </c>
      <c r="F431" s="72" t="str">
        <f t="shared" ca="1" si="222"/>
        <v>S</v>
      </c>
      <c r="G431" s="72" t="str">
        <f t="shared" ca="1" si="223"/>
        <v>P</v>
      </c>
      <c r="H431" s="72" t="str">
        <f t="shared" ca="1" si="224"/>
        <v>T</v>
      </c>
      <c r="I431" s="72">
        <f t="shared" ca="1" si="225"/>
        <v>10</v>
      </c>
      <c r="J431" s="72">
        <f t="shared" ca="1" si="226"/>
        <v>99351</v>
      </c>
      <c r="K431" s="72">
        <f t="shared" ca="1" si="227"/>
        <v>63710</v>
      </c>
      <c r="L431" s="72">
        <f t="shared" ca="1" si="228"/>
        <v>170.80604746885038</v>
      </c>
      <c r="M431" s="72">
        <f ca="1">VLOOKUP(G431,Coef!$C$2:$F$25,4)</f>
        <v>6</v>
      </c>
      <c r="N431" s="31">
        <f ca="1">VLOOKUP(F431,Coef!$C$4:$D$23,2)</f>
        <v>15</v>
      </c>
      <c r="O431" s="31">
        <f ca="1">MOD(VLOOKUP(H431,Coef!$C$2:$G$21,5)+MOD(E431+1,2)*15,20)</f>
        <v>18</v>
      </c>
      <c r="P431" s="31">
        <f ca="1">VLOOKUP(N431,Coef!$A$27:$B$46,2)</f>
        <v>3.56</v>
      </c>
      <c r="Q431" s="31">
        <f ca="1">VLOOKUP(N431,Coef!$A$27:$C$46,3)+O431/10-0.1</f>
        <v>3.6999999999999997</v>
      </c>
      <c r="R431" s="31">
        <f ca="1">IF(Q431+0.1&lt;P431,Q431+2,Q431)</f>
        <v>3.6999999999999997</v>
      </c>
      <c r="S431" s="72">
        <f t="shared" ca="1" si="229"/>
        <v>699351</v>
      </c>
      <c r="T431" s="72">
        <f t="shared" ca="1" si="230"/>
        <v>3763709.9999999995</v>
      </c>
      <c r="U431" s="72">
        <f t="shared" ca="1" si="202"/>
        <v>3763709.9999999995</v>
      </c>
      <c r="V431" s="72">
        <f t="shared" ca="1" si="203"/>
        <v>0.59143875978593041</v>
      </c>
      <c r="W431" s="72">
        <f ca="1">(Coef!$J$9/(1+Coef!$J$8*(COS(V431))^2)^0.5)*Coef!$J$6</f>
        <v>6382230.1470999587</v>
      </c>
      <c r="X431" s="72">
        <f t="shared" ca="1" si="204"/>
        <v>-9</v>
      </c>
      <c r="Y431" s="72">
        <f t="shared" ca="1" si="205"/>
        <v>3.1235319849846486E-2</v>
      </c>
      <c r="Z431" s="72">
        <f t="shared" ca="1" si="206"/>
        <v>0.92569830161166722</v>
      </c>
      <c r="AA431" s="72">
        <f t="shared" ca="1" si="207"/>
        <v>0.63792771060474884</v>
      </c>
      <c r="AB431" s="72">
        <f t="shared" ca="1" si="208"/>
        <v>1.054287910591764</v>
      </c>
      <c r="AC431" s="72">
        <f t="shared" ca="1" si="209"/>
        <v>0.9501978605950101</v>
      </c>
      <c r="AD431" s="72">
        <f t="shared" ca="1" si="210"/>
        <v>1.7302017602391226</v>
      </c>
      <c r="AE431" s="72">
        <f ca="1">Coef!$J$6*Coef!$J$9*(V431-(Coef!$J$10*AB431)+(Coef!$J$11*AC431)-(Coef!$J$12*AD431))</f>
        <v>3749620.7410669825</v>
      </c>
      <c r="AF431" s="72">
        <f t="shared" ca="1" si="211"/>
        <v>2.2075761306444099E-3</v>
      </c>
      <c r="AG431" s="72">
        <f ca="1">((Coef!$J$8*Y431^2)/2)*(COS(V431))^2</f>
        <v>2.2656425258573193E-6</v>
      </c>
      <c r="AH431" s="72">
        <f t="shared" ca="1" si="212"/>
        <v>3.1235296260490163E-2</v>
      </c>
      <c r="AI431" s="72">
        <f t="shared" ca="1" si="213"/>
        <v>0.59364633091499641</v>
      </c>
      <c r="AJ431" s="72">
        <f t="shared" ca="1" si="214"/>
        <v>3.1240375595102954E-2</v>
      </c>
      <c r="AK431" s="72">
        <f t="shared" ca="1" si="215"/>
        <v>3.7670831605033102E-2</v>
      </c>
      <c r="AL431" s="72">
        <f t="shared" ca="1" si="216"/>
        <v>0.59331729482802875</v>
      </c>
      <c r="AM431" s="72">
        <f ca="1">V431+(1+Coef!$J$8*(COS(V431))^2-(3/2)*Coef!$J$8*SIN(V431)*COS(V431)*(AL431-V431))*(AL431-V431)</f>
        <v>0.59332600298131566</v>
      </c>
      <c r="AN431" s="34" t="str">
        <f t="shared" ca="1" si="217"/>
        <v>29 699351 3763710 N</v>
      </c>
      <c r="AO431" s="33">
        <f t="shared" ca="1" si="218"/>
        <v>33.995075846195888</v>
      </c>
      <c r="AP431" s="33">
        <f t="shared" ca="1" si="219"/>
        <v>-6.8416203382835707</v>
      </c>
      <c r="AQ431" s="72">
        <f ca="1">'MGRS to Dist'!BP431</f>
        <v>2816.2720716096987</v>
      </c>
      <c r="AR431" s="72">
        <f ca="1">'MGRS to Dist'!BT431</f>
        <v>156.99707232349965</v>
      </c>
      <c r="AS431" s="72">
        <f ca="1">'MGRS to Dist'!BU431</f>
        <v>-22.996239375652337</v>
      </c>
      <c r="AT431" s="72">
        <f ca="1">'MGRS to Dist'!BV431</f>
        <v>157.00376062434771</v>
      </c>
    </row>
    <row r="432" spans="2:46" ht="16.5" customHeight="1">
      <c r="B432" s="38" t="s">
        <v>684</v>
      </c>
      <c r="C432" s="72" t="str">
        <f t="shared" si="220"/>
        <v>29SPT9958365356</v>
      </c>
      <c r="D432" s="72">
        <f t="array" aca="1" ref="D432" ca="1">MATCH(TRUE,ISERROR(VALUE(MID(C432,ROW(INDIRECT("1:"&amp;LEN(C432))),1))),0)</f>
        <v>3</v>
      </c>
      <c r="E432" s="72">
        <f t="shared" ca="1" si="221"/>
        <v>29</v>
      </c>
      <c r="F432" s="72" t="str">
        <f t="shared" ca="1" si="222"/>
        <v>S</v>
      </c>
      <c r="G432" s="72" t="str">
        <f t="shared" ca="1" si="223"/>
        <v>P</v>
      </c>
      <c r="H432" s="72" t="str">
        <f t="shared" ca="1" si="224"/>
        <v>T</v>
      </c>
      <c r="I432" s="72">
        <f t="shared" ca="1" si="225"/>
        <v>10</v>
      </c>
      <c r="J432" s="72">
        <f t="shared" ca="1" si="226"/>
        <v>99583</v>
      </c>
      <c r="K432" s="72">
        <f t="shared" ca="1" si="227"/>
        <v>65356</v>
      </c>
      <c r="L432" s="72">
        <f t="shared" ca="1" si="228"/>
        <v>170.80604746885038</v>
      </c>
      <c r="M432" s="72">
        <f ca="1">VLOOKUP(G432,Coef!$C$2:$F$25,4)</f>
        <v>6</v>
      </c>
      <c r="N432" s="31">
        <f ca="1">VLOOKUP(F432,Coef!$C$4:$D$23,2)</f>
        <v>15</v>
      </c>
      <c r="O432" s="31">
        <f ca="1">MOD(VLOOKUP(H432,Coef!$C$2:$G$21,5)+MOD(E432+1,2)*15,20)</f>
        <v>18</v>
      </c>
      <c r="P432" s="31">
        <f ca="1">VLOOKUP(N432,Coef!$A$27:$B$46,2)</f>
        <v>3.56</v>
      </c>
      <c r="Q432" s="31">
        <f ca="1">VLOOKUP(N432,Coef!$A$27:$C$46,3)+O432/10-0.1</f>
        <v>3.6999999999999997</v>
      </c>
      <c r="R432" s="31">
        <f ca="1">IF(Q432+0.1&lt;P432,Q432+2,Q432)</f>
        <v>3.6999999999999997</v>
      </c>
      <c r="S432" s="72">
        <f t="shared" ca="1" si="229"/>
        <v>699583</v>
      </c>
      <c r="T432" s="72">
        <f t="shared" ca="1" si="230"/>
        <v>3765355.9999999995</v>
      </c>
      <c r="U432" s="72">
        <f t="shared" ca="1" si="202"/>
        <v>3765355.9999999995</v>
      </c>
      <c r="V432" s="72">
        <f t="shared" ca="1" si="203"/>
        <v>0.59169741632392292</v>
      </c>
      <c r="W432" s="72">
        <f ca="1">(Coef!$J$9/(1+Coef!$J$8*(COS(V432))^2)^0.5)*Coef!$J$6</f>
        <v>6382235.2733159</v>
      </c>
      <c r="X432" s="72">
        <f t="shared" ca="1" si="204"/>
        <v>-9</v>
      </c>
      <c r="Y432" s="72">
        <f t="shared" ca="1" si="205"/>
        <v>3.1271645662211127E-2</v>
      </c>
      <c r="Z432" s="72">
        <f t="shared" ca="1" si="206"/>
        <v>0.92589385796862744</v>
      </c>
      <c r="AA432" s="72">
        <f t="shared" ca="1" si="207"/>
        <v>0.63784075709971644</v>
      </c>
      <c r="AB432" s="72">
        <f t="shared" ca="1" si="208"/>
        <v>1.0546443453082366</v>
      </c>
      <c r="AC432" s="72">
        <f t="shared" ca="1" si="209"/>
        <v>0.95044344825610649</v>
      </c>
      <c r="AD432" s="72">
        <f t="shared" ca="1" si="210"/>
        <v>1.7305401857465299</v>
      </c>
      <c r="AE432" s="72">
        <f ca="1">Coef!$J$6*Coef!$J$9*(V432-(Coef!$J$10*AB432)+(Coef!$J$11*AC432)-(Coef!$J$12*AD432))</f>
        <v>3751263.9170445241</v>
      </c>
      <c r="AF432" s="72">
        <f t="shared" ca="1" si="211"/>
        <v>2.2080168392403792E-3</v>
      </c>
      <c r="AG432" s="72">
        <f ca="1">((Coef!$J$8*Y432^2)/2)*(COS(V432))^2</f>
        <v>2.2701262388610041E-6</v>
      </c>
      <c r="AH432" s="72">
        <f t="shared" ca="1" si="212"/>
        <v>3.1271621998683344E-2</v>
      </c>
      <c r="AI432" s="72">
        <f t="shared" ca="1" si="213"/>
        <v>0.59390542815068637</v>
      </c>
      <c r="AJ432" s="72">
        <f t="shared" ca="1" si="214"/>
        <v>3.1276719075846116E-2</v>
      </c>
      <c r="AK432" s="72">
        <f t="shared" ca="1" si="215"/>
        <v>3.7721205060853642E-2</v>
      </c>
      <c r="AL432" s="72">
        <f t="shared" ca="1" si="216"/>
        <v>0.59357544241770865</v>
      </c>
      <c r="AM432" s="72">
        <f ca="1">V432+(1+Coef!$J$8*(COS(V432))^2-(3/2)*Coef!$J$8*SIN(V432)*COS(V432)*(AL432-V432))*(AL432-V432)</f>
        <v>0.59358414518182234</v>
      </c>
      <c r="AN432" s="34" t="str">
        <f t="shared" ca="1" si="217"/>
        <v>29 699583 3765356 N</v>
      </c>
      <c r="AO432" s="33">
        <f t="shared" ca="1" si="218"/>
        <v>34.009866304799139</v>
      </c>
      <c r="AP432" s="33">
        <f t="shared" ca="1" si="219"/>
        <v>-6.8387341518655642</v>
      </c>
      <c r="AQ432" s="72">
        <f ca="1">'MGRS to Dist'!BP432</f>
        <v>1662.1191411758548</v>
      </c>
      <c r="AR432" s="72">
        <f ca="1">'MGRS to Dist'!BT432</f>
        <v>9.1884563728930289</v>
      </c>
      <c r="AS432" s="72">
        <f ca="1">'MGRS to Dist'!BU432</f>
        <v>-170.80992958893361</v>
      </c>
      <c r="AT432" s="72">
        <f ca="1">'MGRS to Dist'!BV432</f>
        <v>9.1900704110664151</v>
      </c>
    </row>
    <row r="433" spans="2:46" ht="16.5" customHeight="1">
      <c r="B433" s="38" t="s">
        <v>685</v>
      </c>
      <c r="C433" s="72" t="str">
        <f t="shared" si="220"/>
        <v>29SPT9785560857</v>
      </c>
      <c r="D433" s="72">
        <f t="array" aca="1" ref="D433" ca="1">MATCH(TRUE,ISERROR(VALUE(MID(C433,ROW(INDIRECT("1:"&amp;LEN(C433))),1))),0)</f>
        <v>3</v>
      </c>
      <c r="E433" s="72">
        <f t="shared" ca="1" si="221"/>
        <v>29</v>
      </c>
      <c r="F433" s="72" t="str">
        <f t="shared" ca="1" si="222"/>
        <v>S</v>
      </c>
      <c r="G433" s="72" t="str">
        <f t="shared" ca="1" si="223"/>
        <v>P</v>
      </c>
      <c r="H433" s="72" t="str">
        <f t="shared" ca="1" si="224"/>
        <v>T</v>
      </c>
      <c r="I433" s="72">
        <f t="shared" ca="1" si="225"/>
        <v>10</v>
      </c>
      <c r="J433" s="72">
        <f t="shared" ca="1" si="226"/>
        <v>97855</v>
      </c>
      <c r="K433" s="72">
        <f t="shared" ca="1" si="227"/>
        <v>60857</v>
      </c>
      <c r="L433" s="72">
        <f t="shared" ca="1" si="228"/>
        <v>170.80604746885038</v>
      </c>
      <c r="M433" s="72">
        <f ca="1">VLOOKUP(G433,Coef!$C$2:$F$25,4)</f>
        <v>6</v>
      </c>
      <c r="N433" s="31">
        <f ca="1">VLOOKUP(F433,Coef!$C$4:$D$23,2)</f>
        <v>15</v>
      </c>
      <c r="O433" s="31">
        <f ca="1">MOD(VLOOKUP(H433,Coef!$C$2:$G$21,5)+MOD(E433+1,2)*15,20)</f>
        <v>18</v>
      </c>
      <c r="P433" s="31">
        <f ca="1">VLOOKUP(N433,Coef!$A$27:$B$46,2)</f>
        <v>3.56</v>
      </c>
      <c r="Q433" s="31">
        <f ca="1">VLOOKUP(N433,Coef!$A$27:$C$46,3)+O433/10-0.1</f>
        <v>3.6999999999999997</v>
      </c>
      <c r="R433" s="31">
        <f ca="1">IF(Q433+0.1&lt;P433,Q433+2,Q433)</f>
        <v>3.6999999999999997</v>
      </c>
      <c r="S433" s="72">
        <f t="shared" ca="1" si="229"/>
        <v>697855</v>
      </c>
      <c r="T433" s="72">
        <f t="shared" ca="1" si="230"/>
        <v>3760856.9999999995</v>
      </c>
      <c r="U433" s="72">
        <f t="shared" ca="1" si="202"/>
        <v>3760856.9999999995</v>
      </c>
      <c r="V433" s="72">
        <f t="shared" ca="1" si="203"/>
        <v>0.59099043226290948</v>
      </c>
      <c r="W433" s="72">
        <f ca="1">(Coef!$J$9/(1+Coef!$J$8*(COS(V433))^2)^0.5)*Coef!$J$6</f>
        <v>6382221.2644632477</v>
      </c>
      <c r="X433" s="72">
        <f t="shared" ca="1" si="204"/>
        <v>-9</v>
      </c>
      <c r="Y433" s="72">
        <f t="shared" ca="1" si="205"/>
        <v>3.1000962173103198E-2</v>
      </c>
      <c r="Z433" s="72">
        <f t="shared" ca="1" si="206"/>
        <v>0.92535875839098969</v>
      </c>
      <c r="AA433" s="72">
        <f t="shared" ca="1" si="207"/>
        <v>0.63807768903899109</v>
      </c>
      <c r="AB433" s="72">
        <f t="shared" ca="1" si="208"/>
        <v>1.0536698114584042</v>
      </c>
      <c r="AC433" s="72">
        <f t="shared" ca="1" si="209"/>
        <v>0.94977178085355096</v>
      </c>
      <c r="AD433" s="72">
        <f t="shared" ca="1" si="210"/>
        <v>1.7296143335893663</v>
      </c>
      <c r="AE433" s="72">
        <f ca="1">Coef!$J$6*Coef!$J$9*(V433-(Coef!$J$10*AB433)+(Coef!$J$11*AC433)-(Coef!$J$12*AD433))</f>
        <v>3746772.6453023925</v>
      </c>
      <c r="AF433" s="72">
        <f t="shared" ca="1" si="211"/>
        <v>2.2068107816991364E-3</v>
      </c>
      <c r="AG433" s="72">
        <f ca="1">((Coef!$J$8*Y433^2)/2)*(COS(V433))^2</f>
        <v>2.2331157672273195E-6</v>
      </c>
      <c r="AH433" s="72">
        <f t="shared" ca="1" si="212"/>
        <v>3.1000939096857388E-2</v>
      </c>
      <c r="AI433" s="72">
        <f t="shared" ca="1" si="213"/>
        <v>0.59319723811654468</v>
      </c>
      <c r="AJ433" s="72">
        <f t="shared" ca="1" si="214"/>
        <v>3.1005904953391616E-2</v>
      </c>
      <c r="AK433" s="72">
        <f t="shared" ca="1" si="215"/>
        <v>3.7377048858898899E-2</v>
      </c>
      <c r="AL433" s="72">
        <f t="shared" ca="1" si="216"/>
        <v>0.59287343224866018</v>
      </c>
      <c r="AM433" s="72">
        <f ca="1">V433+(1+Coef!$J$8*(COS(V433))^2-(3/2)*Coef!$J$8*SIN(V433)*COS(V433)*(AL433-V433))*(AL433-V433)</f>
        <v>0.59288216633220858</v>
      </c>
      <c r="AN433" s="34" t="str">
        <f t="shared" ca="1" si="217"/>
        <v>29 697855 3760857 N</v>
      </c>
      <c r="AO433" s="33">
        <f t="shared" ca="1" si="218"/>
        <v>33.969645879408823</v>
      </c>
      <c r="AP433" s="33">
        <f t="shared" ca="1" si="219"/>
        <v>-6.8584528497308241</v>
      </c>
      <c r="AQ433" s="72">
        <f ca="1">'MGRS to Dist'!BP433</f>
        <v>4819.0199175359203</v>
      </c>
      <c r="AR433" s="72">
        <f ca="1">'MGRS to Dist'!BT433</f>
        <v>202.12714408056803</v>
      </c>
      <c r="AS433" s="72">
        <f ca="1">'MGRS to Dist'!BU433</f>
        <v>22.116120446856055</v>
      </c>
      <c r="AT433" s="72">
        <f ca="1">'MGRS to Dist'!BV433</f>
        <v>202.11612044685603</v>
      </c>
    </row>
    <row r="434" spans="2:46" ht="16.5" customHeight="1">
      <c r="B434" s="38" t="s">
        <v>686</v>
      </c>
      <c r="C434" s="72" t="str">
        <f t="shared" si="220"/>
        <v>29SPT9923465139</v>
      </c>
      <c r="D434" s="72">
        <f t="array" aca="1" ref="D434" ca="1">MATCH(TRUE,ISERROR(VALUE(MID(C434,ROW(INDIRECT("1:"&amp;LEN(C434))),1))),0)</f>
        <v>3</v>
      </c>
      <c r="E434" s="72">
        <f t="shared" ca="1" si="221"/>
        <v>29</v>
      </c>
      <c r="F434" s="72" t="str">
        <f t="shared" ca="1" si="222"/>
        <v>S</v>
      </c>
      <c r="G434" s="72" t="str">
        <f t="shared" ca="1" si="223"/>
        <v>P</v>
      </c>
      <c r="H434" s="72" t="str">
        <f t="shared" ca="1" si="224"/>
        <v>T</v>
      </c>
      <c r="I434" s="72">
        <f t="shared" ca="1" si="225"/>
        <v>10</v>
      </c>
      <c r="J434" s="72">
        <f t="shared" ca="1" si="226"/>
        <v>99234</v>
      </c>
      <c r="K434" s="72">
        <f t="shared" ca="1" si="227"/>
        <v>65139</v>
      </c>
      <c r="L434" s="72">
        <f t="shared" ca="1" si="228"/>
        <v>170.80604746885038</v>
      </c>
      <c r="M434" s="72">
        <f ca="1">VLOOKUP(G434,Coef!$C$2:$F$25,4)</f>
        <v>6</v>
      </c>
      <c r="N434" s="31">
        <f ca="1">VLOOKUP(F434,Coef!$C$4:$D$23,2)</f>
        <v>15</v>
      </c>
      <c r="O434" s="31">
        <f ca="1">MOD(VLOOKUP(H434,Coef!$C$2:$G$21,5)+MOD(E434+1,2)*15,20)</f>
        <v>18</v>
      </c>
      <c r="P434" s="31">
        <f ca="1">VLOOKUP(N434,Coef!$A$27:$B$46,2)</f>
        <v>3.56</v>
      </c>
      <c r="Q434" s="31">
        <f ca="1">VLOOKUP(N434,Coef!$A$27:$C$46,3)+O434/10-0.1</f>
        <v>3.6999999999999997</v>
      </c>
      <c r="R434" s="31">
        <f ca="1">IF(Q434+0.1&lt;P434,Q434+2,Q434)</f>
        <v>3.6999999999999997</v>
      </c>
      <c r="S434" s="72">
        <f t="shared" ca="1" si="229"/>
        <v>699234</v>
      </c>
      <c r="T434" s="72">
        <f t="shared" ca="1" si="230"/>
        <v>3765138.9999999995</v>
      </c>
      <c r="U434" s="72">
        <f t="shared" ca="1" si="202"/>
        <v>3765138.9999999995</v>
      </c>
      <c r="V434" s="72">
        <f t="shared" ca="1" si="203"/>
        <v>0.5916633164036651</v>
      </c>
      <c r="W434" s="72">
        <f ca="1">(Coef!$J$9/(1+Coef!$J$8*(COS(V434))^2)^0.5)*Coef!$J$6</f>
        <v>6382234.5974398339</v>
      </c>
      <c r="X434" s="72">
        <f t="shared" ca="1" si="204"/>
        <v>-9</v>
      </c>
      <c r="Y434" s="72">
        <f t="shared" ca="1" si="205"/>
        <v>3.1216965932264636E-2</v>
      </c>
      <c r="Z434" s="72">
        <f t="shared" ca="1" si="206"/>
        <v>0.92586809102369927</v>
      </c>
      <c r="AA434" s="72">
        <f t="shared" ca="1" si="207"/>
        <v>0.63785223840080807</v>
      </c>
      <c r="AB434" s="72">
        <f t="shared" ca="1" si="208"/>
        <v>1.0545973619155147</v>
      </c>
      <c r="AC434" s="72">
        <f t="shared" ca="1" si="209"/>
        <v>0.95041108103683802</v>
      </c>
      <c r="AD434" s="72">
        <f t="shared" ca="1" si="210"/>
        <v>1.7304955896957699</v>
      </c>
      <c r="AE434" s="72">
        <f ca="1">Coef!$J$6*Coef!$J$9*(V434-(Coef!$J$10*AB434)+(Coef!$J$11*AC434)-(Coef!$J$12*AD434))</f>
        <v>3751047.2891222299</v>
      </c>
      <c r="AF434" s="72">
        <f t="shared" ca="1" si="211"/>
        <v>2.2079587740980828E-3</v>
      </c>
      <c r="AG434" s="72">
        <f ca="1">((Coef!$J$8*Y434^2)/2)*(COS(V434))^2</f>
        <v>2.2622980436801041E-6</v>
      </c>
      <c r="AH434" s="72">
        <f t="shared" ca="1" si="212"/>
        <v>3.1216942391570985E-2</v>
      </c>
      <c r="AI434" s="72">
        <f t="shared" ca="1" si="213"/>
        <v>0.59387127018270236</v>
      </c>
      <c r="AJ434" s="72">
        <f t="shared" ca="1" si="214"/>
        <v>3.1222012777298136E-2</v>
      </c>
      <c r="AK434" s="72">
        <f t="shared" ca="1" si="215"/>
        <v>3.7654421444829514E-2</v>
      </c>
      <c r="AL434" s="72">
        <f t="shared" ca="1" si="216"/>
        <v>0.59354246104313324</v>
      </c>
      <c r="AM434" s="72">
        <f ca="1">V434+(1+Coef!$J$8*(COS(V434))^2-(3/2)*Coef!$J$8*SIN(V434)*COS(V434)*(AL434-V434))*(AL434-V434)</f>
        <v>0.59355116938105446</v>
      </c>
      <c r="AN434" s="34" t="str">
        <f t="shared" ca="1" si="217"/>
        <v>29 699234 3765139 N</v>
      </c>
      <c r="AO434" s="33">
        <f t="shared" ca="1" si="218"/>
        <v>34.007976930589074</v>
      </c>
      <c r="AP434" s="33">
        <f t="shared" ca="1" si="219"/>
        <v>-6.8425605712043698</v>
      </c>
      <c r="AQ434" s="72">
        <f ca="1">'MGRS to Dist'!BP434</f>
        <v>4498.1870271607486</v>
      </c>
      <c r="AR434" s="72">
        <f ca="1">'MGRS to Dist'!BT434</f>
        <v>18.966945073742465</v>
      </c>
      <c r="AS434" s="72">
        <f ca="1">'MGRS to Dist'!BU434</f>
        <v>-161.02417064936043</v>
      </c>
      <c r="AT434" s="72">
        <f ca="1">'MGRS to Dist'!BV434</f>
        <v>18.975829350639572</v>
      </c>
    </row>
    <row r="435" spans="2:46" ht="16.5" customHeight="1">
      <c r="B435" s="38" t="s">
        <v>687</v>
      </c>
      <c r="C435" s="72" t="str">
        <f t="shared" si="220"/>
        <v>29SPT9919665735</v>
      </c>
      <c r="D435" s="72">
        <f t="array" aca="1" ref="D435" ca="1">MATCH(TRUE,ISERROR(VALUE(MID(C435,ROW(INDIRECT("1:"&amp;LEN(C435))),1))),0)</f>
        <v>3</v>
      </c>
      <c r="E435" s="72">
        <f t="shared" ca="1" si="221"/>
        <v>29</v>
      </c>
      <c r="F435" s="72" t="str">
        <f t="shared" ca="1" si="222"/>
        <v>S</v>
      </c>
      <c r="G435" s="72" t="str">
        <f t="shared" ca="1" si="223"/>
        <v>P</v>
      </c>
      <c r="H435" s="72" t="str">
        <f t="shared" ca="1" si="224"/>
        <v>T</v>
      </c>
      <c r="I435" s="72">
        <f t="shared" ca="1" si="225"/>
        <v>10</v>
      </c>
      <c r="J435" s="72">
        <f t="shared" ca="1" si="226"/>
        <v>99196</v>
      </c>
      <c r="K435" s="72">
        <f t="shared" ca="1" si="227"/>
        <v>65735</v>
      </c>
      <c r="L435" s="72">
        <f t="shared" ca="1" si="228"/>
        <v>170.80604746885038</v>
      </c>
      <c r="M435" s="72">
        <f ca="1">VLOOKUP(G435,Coef!$C$2:$F$25,4)</f>
        <v>6</v>
      </c>
      <c r="N435" s="31">
        <f ca="1">VLOOKUP(F435,Coef!$C$4:$D$23,2)</f>
        <v>15</v>
      </c>
      <c r="O435" s="31">
        <f ca="1">MOD(VLOOKUP(H435,Coef!$C$2:$G$21,5)+MOD(E435+1,2)*15,20)</f>
        <v>18</v>
      </c>
      <c r="P435" s="31">
        <f ca="1">VLOOKUP(N435,Coef!$A$27:$B$46,2)</f>
        <v>3.56</v>
      </c>
      <c r="Q435" s="31">
        <f ca="1">VLOOKUP(N435,Coef!$A$27:$C$46,3)+O435/10-0.1</f>
        <v>3.6999999999999997</v>
      </c>
      <c r="R435" s="31">
        <f ca="1">IF(Q435+0.1&lt;P435,Q435+2,Q435)</f>
        <v>3.6999999999999997</v>
      </c>
      <c r="S435" s="72">
        <f t="shared" ca="1" si="229"/>
        <v>699196</v>
      </c>
      <c r="T435" s="72">
        <f t="shared" ca="1" si="230"/>
        <v>3765734.9999999995</v>
      </c>
      <c r="U435" s="72">
        <f t="shared" ca="1" si="202"/>
        <v>3765734.9999999995</v>
      </c>
      <c r="V435" s="72">
        <f t="shared" ca="1" si="203"/>
        <v>0.59175697332750687</v>
      </c>
      <c r="W435" s="72">
        <f ca="1">(Coef!$J$9/(1+Coef!$J$8*(COS(V435))^2)^0.5)*Coef!$J$6</f>
        <v>6382236.4538086597</v>
      </c>
      <c r="X435" s="72">
        <f t="shared" ca="1" si="204"/>
        <v>-9</v>
      </c>
      <c r="Y435" s="72">
        <f t="shared" ca="1" si="205"/>
        <v>3.1211002826623247E-2</v>
      </c>
      <c r="Z435" s="72">
        <f t="shared" ca="1" si="206"/>
        <v>0.92593885073678472</v>
      </c>
      <c r="AA435" s="72">
        <f t="shared" ca="1" si="207"/>
        <v>0.63782069153603183</v>
      </c>
      <c r="AB435" s="72">
        <f t="shared" ca="1" si="208"/>
        <v>1.0547263986958992</v>
      </c>
      <c r="AC435" s="72">
        <f t="shared" ca="1" si="209"/>
        <v>0.95049997190593238</v>
      </c>
      <c r="AD435" s="72">
        <f t="shared" ca="1" si="210"/>
        <v>1.7306180599960241</v>
      </c>
      <c r="AE435" s="72">
        <f ca="1">Coef!$J$6*Coef!$J$9*(V435-(Coef!$J$10*AB435)+(Coef!$J$11*AC435)-(Coef!$J$12*AD435))</f>
        <v>3751642.2673595948</v>
      </c>
      <c r="AF435" s="72">
        <f t="shared" ca="1" si="211"/>
        <v>2.2081182266436945E-3</v>
      </c>
      <c r="AG435" s="72">
        <f ca="1">((Coef!$J$8*Y435^2)/2)*(COS(V435))^2</f>
        <v>2.2611491771638804E-6</v>
      </c>
      <c r="AH435" s="72">
        <f t="shared" ca="1" si="212"/>
        <v>3.1210979302378792E-2</v>
      </c>
      <c r="AI435" s="72">
        <f t="shared" ca="1" si="213"/>
        <v>0.5939650865612659</v>
      </c>
      <c r="AJ435" s="72">
        <f t="shared" ca="1" si="214"/>
        <v>3.1216046782917284E-2</v>
      </c>
      <c r="AK435" s="72">
        <f t="shared" ca="1" si="215"/>
        <v>3.7649615863693316E-2</v>
      </c>
      <c r="AL435" s="72">
        <f t="shared" ca="1" si="216"/>
        <v>0.59363633648366831</v>
      </c>
      <c r="AM435" s="72">
        <f ca="1">V435+(1+Coef!$J$8*(COS(V435))^2-(3/2)*Coef!$J$8*SIN(V435)*COS(V435)*(AL435-V435))*(AL435-V435)</f>
        <v>0.59364504473269741</v>
      </c>
      <c r="AN435" s="34" t="str">
        <f t="shared" ca="1" si="217"/>
        <v>29 699196 3765735 N</v>
      </c>
      <c r="AO435" s="33">
        <f t="shared" ca="1" si="218"/>
        <v>34.013355592038522</v>
      </c>
      <c r="AP435" s="33">
        <f t="shared" ca="1" si="219"/>
        <v>-6.8428359107215808</v>
      </c>
      <c r="AQ435" s="72">
        <f ca="1">'MGRS to Dist'!BP435</f>
        <v>597.15688390147352</v>
      </c>
      <c r="AR435" s="72">
        <f ca="1">'MGRS to Dist'!BT435</f>
        <v>357.57024542402718</v>
      </c>
      <c r="AS435" s="72">
        <f ca="1">'MGRS to Dist'!BU435</f>
        <v>177.57009141363164</v>
      </c>
      <c r="AT435" s="72">
        <f ca="1">'MGRS to Dist'!BV435</f>
        <v>357.57009141363164</v>
      </c>
    </row>
    <row r="436" spans="2:46" ht="16.5" customHeight="1">
      <c r="B436" s="38" t="s">
        <v>688</v>
      </c>
      <c r="C436" s="72" t="str">
        <f t="shared" si="220"/>
        <v>29SPT9963265273</v>
      </c>
      <c r="D436" s="72">
        <f t="array" aca="1" ref="D436" ca="1">MATCH(TRUE,ISERROR(VALUE(MID(C436,ROW(INDIRECT("1:"&amp;LEN(C436))),1))),0)</f>
        <v>3</v>
      </c>
      <c r="E436" s="72">
        <f t="shared" ca="1" si="221"/>
        <v>29</v>
      </c>
      <c r="F436" s="72" t="str">
        <f t="shared" ca="1" si="222"/>
        <v>S</v>
      </c>
      <c r="G436" s="72" t="str">
        <f t="shared" ca="1" si="223"/>
        <v>P</v>
      </c>
      <c r="H436" s="72" t="str">
        <f t="shared" ca="1" si="224"/>
        <v>T</v>
      </c>
      <c r="I436" s="72">
        <f t="shared" ca="1" si="225"/>
        <v>10</v>
      </c>
      <c r="J436" s="72">
        <f t="shared" ca="1" si="226"/>
        <v>99632</v>
      </c>
      <c r="K436" s="72">
        <f t="shared" ca="1" si="227"/>
        <v>65273</v>
      </c>
      <c r="L436" s="72">
        <f t="shared" ca="1" si="228"/>
        <v>170.80604746885038</v>
      </c>
      <c r="M436" s="72">
        <f ca="1">VLOOKUP(G436,Coef!$C$2:$F$25,4)</f>
        <v>6</v>
      </c>
      <c r="N436" s="31">
        <f ca="1">VLOOKUP(F436,Coef!$C$4:$D$23,2)</f>
        <v>15</v>
      </c>
      <c r="O436" s="31">
        <f ca="1">MOD(VLOOKUP(H436,Coef!$C$2:$G$21,5)+MOD(E436+1,2)*15,20)</f>
        <v>18</v>
      </c>
      <c r="P436" s="31">
        <f ca="1">VLOOKUP(N436,Coef!$A$27:$B$46,2)</f>
        <v>3.56</v>
      </c>
      <c r="Q436" s="31">
        <f ca="1">VLOOKUP(N436,Coef!$A$27:$C$46,3)+O436/10-0.1</f>
        <v>3.6999999999999997</v>
      </c>
      <c r="R436" s="31">
        <f ca="1">IF(Q436+0.1&lt;P436,Q436+2,Q436)</f>
        <v>3.6999999999999997</v>
      </c>
      <c r="S436" s="72">
        <f t="shared" ca="1" si="229"/>
        <v>699632</v>
      </c>
      <c r="T436" s="72">
        <f t="shared" ca="1" si="230"/>
        <v>3765272.9999999995</v>
      </c>
      <c r="U436" s="72">
        <f t="shared" ca="1" si="202"/>
        <v>3765272.9999999995</v>
      </c>
      <c r="V436" s="72">
        <f t="shared" ca="1" si="203"/>
        <v>0.59168437349728054</v>
      </c>
      <c r="W436" s="72">
        <f ca="1">(Coef!$J$9/(1+Coef!$J$8*(COS(V436))^2)^0.5)*Coef!$J$6</f>
        <v>6382235.0147988452</v>
      </c>
      <c r="X436" s="72">
        <f t="shared" ca="1" si="204"/>
        <v>-9</v>
      </c>
      <c r="Y436" s="72">
        <f t="shared" ca="1" si="205"/>
        <v>3.1279324490104503E-2</v>
      </c>
      <c r="Z436" s="72">
        <f t="shared" ca="1" si="206"/>
        <v>0.92588400291762252</v>
      </c>
      <c r="AA436" s="72">
        <f t="shared" ca="1" si="207"/>
        <v>0.63784514920369184</v>
      </c>
      <c r="AB436" s="72">
        <f t="shared" ca="1" si="208"/>
        <v>1.0546263749560918</v>
      </c>
      <c r="AC436" s="72">
        <f t="shared" ca="1" si="209"/>
        <v>0.95043106851799175</v>
      </c>
      <c r="AD436" s="72">
        <f t="shared" ca="1" si="210"/>
        <v>1.7305231289949916</v>
      </c>
      <c r="AE436" s="72">
        <f ca="1">Coef!$J$6*Coef!$J$9*(V436-(Coef!$J$10*AB436)+(Coef!$J$11*AC436)-(Coef!$J$12*AD436))</f>
        <v>3751181.0593518321</v>
      </c>
      <c r="AF436" s="72">
        <f t="shared" ca="1" si="211"/>
        <v>2.2079946312681411E-3</v>
      </c>
      <c r="AG436" s="72">
        <f ca="1">((Coef!$J$8*Y436^2)/2)*(COS(V436))^2</f>
        <v>2.2712810603113321E-6</v>
      </c>
      <c r="AH436" s="72">
        <f t="shared" ca="1" si="212"/>
        <v>3.1279300808725409E-2</v>
      </c>
      <c r="AI436" s="72">
        <f t="shared" ca="1" si="213"/>
        <v>0.5938923631135723</v>
      </c>
      <c r="AJ436" s="72">
        <f t="shared" ca="1" si="214"/>
        <v>3.1284401641725634E-2</v>
      </c>
      <c r="AK436" s="72">
        <f t="shared" ca="1" si="215"/>
        <v>3.7730129278342156E-2</v>
      </c>
      <c r="AL436" s="72">
        <f t="shared" ca="1" si="216"/>
        <v>0.59356222468589337</v>
      </c>
      <c r="AM436" s="72">
        <f ca="1">V436+(1+Coef!$J$8*(COS(V436))^2-(3/2)*Coef!$J$8*SIN(V436)*COS(V436)*(AL436-V436))*(AL436-V436)</f>
        <v>0.59357092679404388</v>
      </c>
      <c r="AN436" s="34" t="str">
        <f t="shared" ca="1" si="217"/>
        <v>29 699632 3765273 N</v>
      </c>
      <c r="AO436" s="33">
        <f t="shared" ca="1" si="218"/>
        <v>34.009108946967466</v>
      </c>
      <c r="AP436" s="33">
        <f t="shared" ca="1" si="219"/>
        <v>-6.8382228318680163</v>
      </c>
      <c r="AQ436" s="72">
        <f ca="1">'MGRS to Dist'!BP436</f>
        <v>635.19065136120321</v>
      </c>
      <c r="AR436" s="72">
        <f ca="1">'MGRS to Dist'!BT436</f>
        <v>137.9971188763904</v>
      </c>
      <c r="AS436" s="72">
        <f ca="1">'MGRS to Dist'!BU436</f>
        <v>-42.000300772969183</v>
      </c>
      <c r="AT436" s="72">
        <f ca="1">'MGRS to Dist'!BV436</f>
        <v>137.99969922703082</v>
      </c>
    </row>
    <row r="437" spans="2:46" ht="16.5" customHeight="1">
      <c r="B437" s="38" t="s">
        <v>689</v>
      </c>
      <c r="C437" s="72" t="str">
        <f t="shared" si="220"/>
        <v>29SPT9753462754</v>
      </c>
      <c r="D437" s="72">
        <f t="array" aca="1" ref="D437" ca="1">MATCH(TRUE,ISERROR(VALUE(MID(C437,ROW(INDIRECT("1:"&amp;LEN(C437))),1))),0)</f>
        <v>3</v>
      </c>
      <c r="E437" s="72">
        <f t="shared" ca="1" si="221"/>
        <v>29</v>
      </c>
      <c r="F437" s="72" t="str">
        <f t="shared" ca="1" si="222"/>
        <v>S</v>
      </c>
      <c r="G437" s="72" t="str">
        <f t="shared" ca="1" si="223"/>
        <v>P</v>
      </c>
      <c r="H437" s="72" t="str">
        <f t="shared" ca="1" si="224"/>
        <v>T</v>
      </c>
      <c r="I437" s="72">
        <f t="shared" ca="1" si="225"/>
        <v>10</v>
      </c>
      <c r="J437" s="72">
        <f t="shared" ca="1" si="226"/>
        <v>97534</v>
      </c>
      <c r="K437" s="72">
        <f t="shared" ca="1" si="227"/>
        <v>62754</v>
      </c>
      <c r="L437" s="72">
        <f t="shared" ca="1" si="228"/>
        <v>170.80604746885038</v>
      </c>
      <c r="M437" s="72">
        <f ca="1">VLOOKUP(G437,Coef!$C$2:$F$25,4)</f>
        <v>6</v>
      </c>
      <c r="N437" s="31">
        <f ca="1">VLOOKUP(F437,Coef!$C$4:$D$23,2)</f>
        <v>15</v>
      </c>
      <c r="O437" s="31">
        <f ca="1">MOD(VLOOKUP(H437,Coef!$C$2:$G$21,5)+MOD(E437+1,2)*15,20)</f>
        <v>18</v>
      </c>
      <c r="P437" s="31">
        <f ca="1">VLOOKUP(N437,Coef!$A$27:$B$46,2)</f>
        <v>3.56</v>
      </c>
      <c r="Q437" s="31">
        <f ca="1">VLOOKUP(N437,Coef!$A$27:$C$46,3)+O437/10-0.1</f>
        <v>3.6999999999999997</v>
      </c>
      <c r="R437" s="31">
        <f ca="1">IF(Q437+0.1&lt;P437,Q437+2,Q437)</f>
        <v>3.6999999999999997</v>
      </c>
      <c r="S437" s="72">
        <f t="shared" ca="1" si="229"/>
        <v>697534</v>
      </c>
      <c r="T437" s="72">
        <f t="shared" ca="1" si="230"/>
        <v>3762753.9999999995</v>
      </c>
      <c r="U437" s="72">
        <f t="shared" ca="1" si="202"/>
        <v>3762753.9999999995</v>
      </c>
      <c r="V437" s="72">
        <f t="shared" ca="1" si="203"/>
        <v>0.59128853156580841</v>
      </c>
      <c r="W437" s="72">
        <f ca="1">(Coef!$J$9/(1+Coef!$J$8*(COS(V437))^2)^0.5)*Coef!$J$6</f>
        <v>6382227.1702867532</v>
      </c>
      <c r="X437" s="72">
        <f t="shared" ca="1" si="204"/>
        <v>-9</v>
      </c>
      <c r="Y437" s="72">
        <f t="shared" ca="1" si="205"/>
        <v>3.0950637564210175E-2</v>
      </c>
      <c r="Z437" s="72">
        <f t="shared" ca="1" si="206"/>
        <v>0.9255846083720628</v>
      </c>
      <c r="AA437" s="72">
        <f t="shared" ca="1" si="207"/>
        <v>0.63797807048350696</v>
      </c>
      <c r="AB437" s="72">
        <f t="shared" ca="1" si="208"/>
        <v>1.0540808357518399</v>
      </c>
      <c r="AC437" s="72">
        <f t="shared" ca="1" si="209"/>
        <v>0.95005514443475658</v>
      </c>
      <c r="AD437" s="72">
        <f t="shared" ca="1" si="210"/>
        <v>1.7300050400342533</v>
      </c>
      <c r="AE437" s="72">
        <f ca="1">Coef!$J$6*Coef!$J$9*(V437-(Coef!$J$10*AB437)+(Coef!$J$11*AC437)-(Coef!$J$12*AD437))</f>
        <v>3748666.3830822054</v>
      </c>
      <c r="AF437" s="72">
        <f t="shared" ca="1" si="211"/>
        <v>2.2073198809626749E-3</v>
      </c>
      <c r="AG437" s="72">
        <f ca="1">((Coef!$J$8*Y437^2)/2)*(COS(V437))^2</f>
        <v>2.2249809555551144E-6</v>
      </c>
      <c r="AH437" s="72">
        <f t="shared" ca="1" si="212"/>
        <v>3.095061460935046E-2</v>
      </c>
      <c r="AI437" s="72">
        <f t="shared" ca="1" si="213"/>
        <v>0.59349584653552634</v>
      </c>
      <c r="AJ437" s="72">
        <f t="shared" ca="1" si="214"/>
        <v>3.0955556320807376E-2</v>
      </c>
      <c r="AK437" s="72">
        <f t="shared" ca="1" si="215"/>
        <v>3.7323919646263796E-2</v>
      </c>
      <c r="AL437" s="72">
        <f t="shared" ca="1" si="216"/>
        <v>0.59317288263707202</v>
      </c>
      <c r="AM437" s="72">
        <f ca="1">V437+(1+Coef!$J$8*(COS(V437))^2-(3/2)*Coef!$J$8*SIN(V437)*COS(V437)*(AL437-V437))*(AL437-V437)</f>
        <v>0.59318161946792591</v>
      </c>
      <c r="AN437" s="34" t="str">
        <f t="shared" ca="1" si="217"/>
        <v>29 697534 3762754 N</v>
      </c>
      <c r="AO437" s="33">
        <f t="shared" ca="1" si="218"/>
        <v>33.986803280247386</v>
      </c>
      <c r="AP437" s="33">
        <f t="shared" ca="1" si="219"/>
        <v>-6.8614969293836676</v>
      </c>
      <c r="AQ437" s="72">
        <f ca="1">'MGRS to Dist'!BP437</f>
        <v>3277.9740301844122</v>
      </c>
      <c r="AR437" s="72">
        <f ca="1">'MGRS to Dist'!BT437</f>
        <v>220.8680230115387</v>
      </c>
      <c r="AS437" s="72">
        <f ca="1">'MGRS to Dist'!BU437</f>
        <v>40.855008989320631</v>
      </c>
      <c r="AT437" s="72">
        <f ca="1">'MGRS to Dist'!BV437</f>
        <v>220.85500898932059</v>
      </c>
    </row>
    <row r="438" spans="2:46" ht="16.5" customHeight="1">
      <c r="B438" s="38" t="s">
        <v>606</v>
      </c>
      <c r="C438" s="72" t="str">
        <f t="shared" si="220"/>
        <v>29SPT9764264221</v>
      </c>
      <c r="D438" s="72">
        <f t="array" aca="1" ref="D438" ca="1">MATCH(TRUE,ISERROR(VALUE(MID(C438,ROW(INDIRECT("1:"&amp;LEN(C438))),1))),0)</f>
        <v>3</v>
      </c>
      <c r="E438" s="72">
        <f t="shared" ca="1" si="221"/>
        <v>29</v>
      </c>
      <c r="F438" s="72" t="str">
        <f t="shared" ca="1" si="222"/>
        <v>S</v>
      </c>
      <c r="G438" s="72" t="str">
        <f t="shared" ca="1" si="223"/>
        <v>P</v>
      </c>
      <c r="H438" s="72" t="str">
        <f t="shared" ca="1" si="224"/>
        <v>T</v>
      </c>
      <c r="I438" s="72">
        <f t="shared" ca="1" si="225"/>
        <v>10</v>
      </c>
      <c r="J438" s="72">
        <f t="shared" ca="1" si="226"/>
        <v>97642</v>
      </c>
      <c r="K438" s="72">
        <f t="shared" ca="1" si="227"/>
        <v>64221</v>
      </c>
      <c r="L438" s="72">
        <f t="shared" ca="1" si="228"/>
        <v>170.80604746885038</v>
      </c>
      <c r="M438" s="72">
        <f ca="1">VLOOKUP(G438,Coef!$C$2:$F$25,4)</f>
        <v>6</v>
      </c>
      <c r="N438" s="31">
        <f ca="1">VLOOKUP(F438,Coef!$C$4:$D$23,2)</f>
        <v>15</v>
      </c>
      <c r="O438" s="31">
        <f ca="1">MOD(VLOOKUP(H438,Coef!$C$2:$G$21,5)+MOD(E438+1,2)*15,20)</f>
        <v>18</v>
      </c>
      <c r="P438" s="31">
        <f ca="1">VLOOKUP(N438,Coef!$A$27:$B$46,2)</f>
        <v>3.56</v>
      </c>
      <c r="Q438" s="31">
        <f ca="1">VLOOKUP(N438,Coef!$A$27:$C$46,3)+O438/10-0.1</f>
        <v>3.6999999999999997</v>
      </c>
      <c r="R438" s="31">
        <f ca="1">IF(Q438+0.1&lt;P438,Q438+2,Q438)</f>
        <v>3.6999999999999997</v>
      </c>
      <c r="S438" s="72">
        <f t="shared" ca="1" si="229"/>
        <v>697642</v>
      </c>
      <c r="T438" s="72">
        <f t="shared" ca="1" si="230"/>
        <v>3764220.9999999995</v>
      </c>
      <c r="U438" s="72">
        <f t="shared" ca="1" si="202"/>
        <v>3764220.9999999995</v>
      </c>
      <c r="V438" s="72">
        <f t="shared" ca="1" si="203"/>
        <v>0.59151905959815043</v>
      </c>
      <c r="W438" s="72">
        <f ca="1">(Coef!$J$9/(1+Coef!$J$8*(COS(V438))^2)^0.5)*Coef!$J$6</f>
        <v>6382231.7384142866</v>
      </c>
      <c r="X438" s="72">
        <f t="shared" ca="1" si="204"/>
        <v>-9</v>
      </c>
      <c r="Y438" s="72">
        <f t="shared" ca="1" si="205"/>
        <v>3.0967537391411868E-2</v>
      </c>
      <c r="Z438" s="72">
        <f t="shared" ca="1" si="206"/>
        <v>0.92575903851769181</v>
      </c>
      <c r="AA438" s="72">
        <f t="shared" ca="1" si="207"/>
        <v>0.63790074923575002</v>
      </c>
      <c r="AB438" s="72">
        <f t="shared" ca="1" si="208"/>
        <v>1.0543985788569963</v>
      </c>
      <c r="AC438" s="72">
        <f t="shared" ca="1" si="209"/>
        <v>0.95027412145168477</v>
      </c>
      <c r="AD438" s="72">
        <f t="shared" ca="1" si="210"/>
        <v>1.7303068620631041</v>
      </c>
      <c r="AE438" s="72">
        <f ca="1">Coef!$J$6*Coef!$J$9*(V438-(Coef!$J$10*AB438)+(Coef!$J$11*AC438)-(Coef!$J$12*AD438))</f>
        <v>3750130.8639266207</v>
      </c>
      <c r="AF438" s="72">
        <f t="shared" ca="1" si="211"/>
        <v>2.2077130149585648E-3</v>
      </c>
      <c r="AG438" s="72">
        <f ca="1">((Coef!$J$8*Y438^2)/2)*(COS(V438))^2</f>
        <v>2.2267218190986665E-6</v>
      </c>
      <c r="AH438" s="72">
        <f t="shared" ca="1" si="212"/>
        <v>3.0967514406048134E-2</v>
      </c>
      <c r="AI438" s="72">
        <f t="shared" ca="1" si="213"/>
        <v>0.59372676769714627</v>
      </c>
      <c r="AJ438" s="72">
        <f t="shared" ca="1" si="214"/>
        <v>3.0972464217072782E-2</v>
      </c>
      <c r="AK438" s="72">
        <f t="shared" ca="1" si="215"/>
        <v>3.7350101220402825E-2</v>
      </c>
      <c r="AL438" s="72">
        <f t="shared" ca="1" si="216"/>
        <v>0.59340329016210536</v>
      </c>
      <c r="AM438" s="72">
        <f ca="1">V438+(1+Coef!$J$8*(COS(V438))^2-(3/2)*Coef!$J$8*SIN(V438)*COS(V438)*(AL438-V438))*(AL438-V438)</f>
        <v>0.59341202372232515</v>
      </c>
      <c r="AN438" s="34" t="str">
        <f t="shared" ca="1" si="217"/>
        <v>29 697642 3764221 N</v>
      </c>
      <c r="AO438" s="33">
        <f t="shared" ca="1" si="218"/>
        <v>34.000004471606317</v>
      </c>
      <c r="AP438" s="33">
        <f t="shared" ca="1" si="219"/>
        <v>-6.8599968356844929</v>
      </c>
      <c r="AQ438" s="72">
        <f ca="1">'MGRS to Dist'!BP438</f>
        <v>1470.8505264557043</v>
      </c>
      <c r="AR438" s="72">
        <f ca="1">'MGRS to Dist'!BT438</f>
        <v>5.3817304760121374</v>
      </c>
      <c r="AS438" s="72">
        <f ca="1">'MGRS to Dist'!BU438</f>
        <v>-174.61743082540968</v>
      </c>
      <c r="AT438" s="72">
        <f ca="1">'MGRS to Dist'!BV438</f>
        <v>5.3825691745903441</v>
      </c>
    </row>
    <row r="439" spans="2:46" ht="16.5" customHeight="1">
      <c r="B439" s="38" t="s">
        <v>690</v>
      </c>
      <c r="C439" s="72" t="str">
        <f t="shared" si="220"/>
        <v>29SQT0123565823</v>
      </c>
      <c r="D439" s="72">
        <f t="array" aca="1" ref="D439" ca="1">MATCH(TRUE,ISERROR(VALUE(MID(C439,ROW(INDIRECT("1:"&amp;LEN(C439))),1))),0)</f>
        <v>3</v>
      </c>
      <c r="E439" s="72">
        <f t="shared" ca="1" si="221"/>
        <v>29</v>
      </c>
      <c r="F439" s="72" t="str">
        <f t="shared" ca="1" si="222"/>
        <v>S</v>
      </c>
      <c r="G439" s="72" t="str">
        <f t="shared" ca="1" si="223"/>
        <v>Q</v>
      </c>
      <c r="H439" s="72" t="str">
        <f t="shared" ca="1" si="224"/>
        <v>T</v>
      </c>
      <c r="I439" s="72">
        <f t="shared" ca="1" si="225"/>
        <v>10</v>
      </c>
      <c r="J439" s="72">
        <f t="shared" ca="1" si="226"/>
        <v>1235</v>
      </c>
      <c r="K439" s="72">
        <f t="shared" ca="1" si="227"/>
        <v>65823</v>
      </c>
      <c r="L439" s="72">
        <f t="shared" ca="1" si="228"/>
        <v>170.80604746885038</v>
      </c>
      <c r="M439" s="72">
        <f ca="1">VLOOKUP(G439,Coef!$C$2:$F$25,4)</f>
        <v>7</v>
      </c>
      <c r="N439" s="31">
        <f ca="1">VLOOKUP(F439,Coef!$C$4:$D$23,2)</f>
        <v>15</v>
      </c>
      <c r="O439" s="31">
        <f ca="1">MOD(VLOOKUP(H439,Coef!$C$2:$G$21,5)+MOD(E439+1,2)*15,20)</f>
        <v>18</v>
      </c>
      <c r="P439" s="31">
        <f ca="1">VLOOKUP(N439,Coef!$A$27:$B$46,2)</f>
        <v>3.56</v>
      </c>
      <c r="Q439" s="31">
        <f ca="1">VLOOKUP(N439,Coef!$A$27:$C$46,3)+O439/10-0.1</f>
        <v>3.6999999999999997</v>
      </c>
      <c r="R439" s="31">
        <f ca="1">IF(Q439+0.1&lt;P439,Q439+2,Q439)</f>
        <v>3.6999999999999997</v>
      </c>
      <c r="S439" s="72">
        <f t="shared" ca="1" si="229"/>
        <v>701235</v>
      </c>
      <c r="T439" s="72">
        <f t="shared" ca="1" si="230"/>
        <v>3765822.9999999995</v>
      </c>
      <c r="U439" s="72">
        <f t="shared" ca="1" si="202"/>
        <v>3765822.9999999995</v>
      </c>
      <c r="V439" s="72">
        <f t="shared" ca="1" si="203"/>
        <v>0.59177080186659758</v>
      </c>
      <c r="W439" s="72">
        <f ca="1">(Coef!$J$9/(1+Coef!$J$8*(COS(V439))^2)^0.5)*Coef!$J$6</f>
        <v>6382236.7279155413</v>
      </c>
      <c r="X439" s="72">
        <f t="shared" ca="1" si="204"/>
        <v>-9</v>
      </c>
      <c r="Y439" s="72">
        <f t="shared" ca="1" si="205"/>
        <v>3.1530481957807915E-2</v>
      </c>
      <c r="Z439" s="72">
        <f t="shared" ca="1" si="206"/>
        <v>0.92594929572714635</v>
      </c>
      <c r="AA439" s="72">
        <f t="shared" ca="1" si="207"/>
        <v>0.63781603015406263</v>
      </c>
      <c r="AB439" s="72">
        <f t="shared" ca="1" si="208"/>
        <v>1.0547454497301707</v>
      </c>
      <c r="AC439" s="72">
        <f t="shared" ca="1" si="209"/>
        <v>0.95051309483614366</v>
      </c>
      <c r="AD439" s="72">
        <f t="shared" ca="1" si="210"/>
        <v>1.7306361389407032</v>
      </c>
      <c r="AE439" s="72">
        <f ca="1">Coef!$J$6*Coef!$J$9*(V439-(Coef!$J$10*AB439)+(Coef!$J$11*AC439)-(Coef!$J$12*AD439))</f>
        <v>3751730.1165393014</v>
      </c>
      <c r="AF439" s="72">
        <f t="shared" ca="1" si="211"/>
        <v>2.2081417630682222E-3</v>
      </c>
      <c r="AG439" s="72">
        <f ca="1">((Coef!$J$8*Y439^2)/2)*(COS(V439))^2</f>
        <v>2.3076339242668645E-6</v>
      </c>
      <c r="AH439" s="72">
        <f t="shared" ca="1" si="212"/>
        <v>3.1530457704204644E-2</v>
      </c>
      <c r="AI439" s="72">
        <f t="shared" ca="1" si="213"/>
        <v>0.59397893853408301</v>
      </c>
      <c r="AJ439" s="72">
        <f t="shared" ca="1" si="214"/>
        <v>3.1535682401853782E-2</v>
      </c>
      <c r="AK439" s="72">
        <f t="shared" ca="1" si="215"/>
        <v>3.8035113435053662E-2</v>
      </c>
      <c r="AL439" s="72">
        <f t="shared" ca="1" si="216"/>
        <v>0.5936434173282894</v>
      </c>
      <c r="AM439" s="72">
        <f ca="1">V439+(1+Coef!$J$8*(COS(V439))^2-(3/2)*Coef!$J$8*SIN(V439)*COS(V439)*(AL439-V439))*(AL439-V439)</f>
        <v>0.59365209420844245</v>
      </c>
      <c r="AN439" s="34" t="str">
        <f t="shared" ca="1" si="217"/>
        <v>29 701235 3765823 N</v>
      </c>
      <c r="AO439" s="33">
        <f t="shared" ca="1" si="218"/>
        <v>34.013759497246497</v>
      </c>
      <c r="AP439" s="33">
        <f t="shared" ca="1" si="219"/>
        <v>-6.8207485268700907</v>
      </c>
      <c r="AQ439" s="72">
        <f ca="1">'MGRS to Dist'!BP439</f>
        <v>3933.6060439187809</v>
      </c>
      <c r="AR439" s="72">
        <f ca="1">'MGRS to Dist'!BT439</f>
        <v>67.071971149925844</v>
      </c>
      <c r="AS439" s="72">
        <f ca="1">'MGRS to Dist'!BU439</f>
        <v>-112.90607756543194</v>
      </c>
      <c r="AT439" s="72">
        <f ca="1">'MGRS to Dist'!BV439</f>
        <v>67.093922434568071</v>
      </c>
    </row>
    <row r="440" spans="2:46" ht="16.5" customHeight="1">
      <c r="B440" s="38" t="s">
        <v>691</v>
      </c>
      <c r="C440" s="72" t="str">
        <f t="shared" si="220"/>
        <v>29SPT9924665795</v>
      </c>
      <c r="D440" s="72">
        <f t="array" aca="1" ref="D440" ca="1">MATCH(TRUE,ISERROR(VALUE(MID(C440,ROW(INDIRECT("1:"&amp;LEN(C440))),1))),0)</f>
        <v>3</v>
      </c>
      <c r="E440" s="72">
        <f t="shared" ca="1" si="221"/>
        <v>29</v>
      </c>
      <c r="F440" s="72" t="str">
        <f t="shared" ca="1" si="222"/>
        <v>S</v>
      </c>
      <c r="G440" s="72" t="str">
        <f t="shared" ca="1" si="223"/>
        <v>P</v>
      </c>
      <c r="H440" s="72" t="str">
        <f t="shared" ca="1" si="224"/>
        <v>T</v>
      </c>
      <c r="I440" s="72">
        <f t="shared" ca="1" si="225"/>
        <v>10</v>
      </c>
      <c r="J440" s="72">
        <f t="shared" ca="1" si="226"/>
        <v>99246</v>
      </c>
      <c r="K440" s="72">
        <f t="shared" ca="1" si="227"/>
        <v>65795</v>
      </c>
      <c r="L440" s="72">
        <f t="shared" ca="1" si="228"/>
        <v>170.80604746885038</v>
      </c>
      <c r="M440" s="72">
        <f ca="1">VLOOKUP(G440,Coef!$C$2:$F$25,4)</f>
        <v>6</v>
      </c>
      <c r="N440" s="31">
        <f ca="1">VLOOKUP(F440,Coef!$C$4:$D$23,2)</f>
        <v>15</v>
      </c>
      <c r="O440" s="31">
        <f ca="1">MOD(VLOOKUP(H440,Coef!$C$2:$G$21,5)+MOD(E440+1,2)*15,20)</f>
        <v>18</v>
      </c>
      <c r="P440" s="31">
        <f ca="1">VLOOKUP(N440,Coef!$A$27:$B$46,2)</f>
        <v>3.56</v>
      </c>
      <c r="Q440" s="31">
        <f ca="1">VLOOKUP(N440,Coef!$A$27:$C$46,3)+O440/10-0.1</f>
        <v>3.6999999999999997</v>
      </c>
      <c r="R440" s="31">
        <f ca="1">IF(Q440+0.1&lt;P440,Q440+2,Q440)</f>
        <v>3.6999999999999997</v>
      </c>
      <c r="S440" s="72">
        <f t="shared" ca="1" si="229"/>
        <v>699246</v>
      </c>
      <c r="T440" s="72">
        <f t="shared" ca="1" si="230"/>
        <v>3765794.9999999995</v>
      </c>
      <c r="U440" s="72">
        <f t="shared" ca="1" si="202"/>
        <v>3765794.9999999995</v>
      </c>
      <c r="V440" s="72">
        <f t="shared" ca="1" si="203"/>
        <v>0.59176640187688689</v>
      </c>
      <c r="W440" s="72">
        <f ca="1">(Coef!$J$9/(1+Coef!$J$8*(COS(V440))^2)^0.5)*Coef!$J$6</f>
        <v>6382236.6406993764</v>
      </c>
      <c r="X440" s="72">
        <f t="shared" ca="1" si="204"/>
        <v>-9</v>
      </c>
      <c r="Y440" s="72">
        <f t="shared" ca="1" si="205"/>
        <v>3.1218836156812618E-2</v>
      </c>
      <c r="Z440" s="72">
        <f t="shared" ca="1" si="206"/>
        <v>0.92594597239794874</v>
      </c>
      <c r="AA440" s="72">
        <f t="shared" ca="1" si="207"/>
        <v>0.6378175134174946</v>
      </c>
      <c r="AB440" s="72">
        <f t="shared" ca="1" si="208"/>
        <v>1.0547393880758613</v>
      </c>
      <c r="AC440" s="72">
        <f t="shared" ca="1" si="209"/>
        <v>0.95050891941126969</v>
      </c>
      <c r="AD440" s="72">
        <f t="shared" ca="1" si="210"/>
        <v>1.7306303866585742</v>
      </c>
      <c r="AE440" s="72">
        <f ca="1">Coef!$J$6*Coef!$J$9*(V440-(Coef!$J$10*AB440)+(Coef!$J$11*AC440)-(Coef!$J$12*AD440))</f>
        <v>3751702.1645263489</v>
      </c>
      <c r="AF440" s="72">
        <f t="shared" ca="1" si="211"/>
        <v>2.2081342743985569E-3</v>
      </c>
      <c r="AG440" s="72">
        <f ca="1">((Coef!$J$8*Y440^2)/2)*(COS(V440))^2</f>
        <v>2.2622556528627568E-6</v>
      </c>
      <c r="AH440" s="72">
        <f t="shared" ca="1" si="212"/>
        <v>3.1218812615149763E-2</v>
      </c>
      <c r="AI440" s="72">
        <f t="shared" ca="1" si="213"/>
        <v>0.59397453115592125</v>
      </c>
      <c r="AJ440" s="72">
        <f t="shared" ca="1" si="214"/>
        <v>3.1223883912269601E-2</v>
      </c>
      <c r="AK440" s="72">
        <f t="shared" ca="1" si="215"/>
        <v>3.7659299245591353E-2</v>
      </c>
      <c r="AL440" s="72">
        <f t="shared" ca="1" si="216"/>
        <v>0.59364560942749411</v>
      </c>
      <c r="AM440" s="72">
        <f ca="1">V440+(1+Coef!$J$8*(COS(V440))^2-(3/2)*Coef!$J$8*SIN(V440)*COS(V440)*(AL440-V440))*(AL440-V440)</f>
        <v>0.59365431684617975</v>
      </c>
      <c r="AN440" s="34" t="str">
        <f t="shared" ca="1" si="217"/>
        <v>29 699246 3765795 N</v>
      </c>
      <c r="AO440" s="33">
        <f t="shared" ca="1" si="218"/>
        <v>34.01388684500823</v>
      </c>
      <c r="AP440" s="33">
        <f t="shared" ca="1" si="219"/>
        <v>-6.8422810938074106</v>
      </c>
      <c r="AQ440" s="72">
        <f ca="1">'MGRS to Dist'!BP440</f>
        <v>1989.0094726559839</v>
      </c>
      <c r="AR440" s="72">
        <f ca="1">'MGRS to Dist'!BT440</f>
        <v>270.41481915562531</v>
      </c>
      <c r="AS440" s="72">
        <f ca="1">'MGRS to Dist'!BU440</f>
        <v>90.402773990452118</v>
      </c>
      <c r="AT440" s="72">
        <f ca="1">'MGRS to Dist'!BV440</f>
        <v>270.40277399045215</v>
      </c>
    </row>
    <row r="441" spans="2:46" ht="16.5" customHeight="1">
      <c r="B441" s="38" t="s">
        <v>692</v>
      </c>
      <c r="C441" s="72" t="str">
        <f t="shared" si="220"/>
        <v>29SQT0058163145</v>
      </c>
      <c r="D441" s="72">
        <f t="array" aca="1" ref="D441" ca="1">MATCH(TRUE,ISERROR(VALUE(MID(C441,ROW(INDIRECT("1:"&amp;LEN(C441))),1))),0)</f>
        <v>3</v>
      </c>
      <c r="E441" s="72">
        <f t="shared" ca="1" si="221"/>
        <v>29</v>
      </c>
      <c r="F441" s="72" t="str">
        <f t="shared" ca="1" si="222"/>
        <v>S</v>
      </c>
      <c r="G441" s="72" t="str">
        <f t="shared" ca="1" si="223"/>
        <v>Q</v>
      </c>
      <c r="H441" s="72" t="str">
        <f t="shared" ca="1" si="224"/>
        <v>T</v>
      </c>
      <c r="I441" s="72">
        <f t="shared" ca="1" si="225"/>
        <v>10</v>
      </c>
      <c r="J441" s="72">
        <f t="shared" ca="1" si="226"/>
        <v>581</v>
      </c>
      <c r="K441" s="72">
        <f t="shared" ca="1" si="227"/>
        <v>63145</v>
      </c>
      <c r="L441" s="72">
        <f t="shared" ca="1" si="228"/>
        <v>170.80604746885038</v>
      </c>
      <c r="M441" s="72">
        <f ca="1">VLOOKUP(G441,Coef!$C$2:$F$25,4)</f>
        <v>7</v>
      </c>
      <c r="N441" s="31">
        <f ca="1">VLOOKUP(F441,Coef!$C$4:$D$23,2)</f>
        <v>15</v>
      </c>
      <c r="O441" s="31">
        <f ca="1">MOD(VLOOKUP(H441,Coef!$C$2:$G$21,5)+MOD(E441+1,2)*15,20)</f>
        <v>18</v>
      </c>
      <c r="P441" s="31">
        <f ca="1">VLOOKUP(N441,Coef!$A$27:$B$46,2)</f>
        <v>3.56</v>
      </c>
      <c r="Q441" s="31">
        <f ca="1">VLOOKUP(N441,Coef!$A$27:$C$46,3)+O441/10-0.1</f>
        <v>3.6999999999999997</v>
      </c>
      <c r="R441" s="31">
        <f ca="1">IF(Q441+0.1&lt;P441,Q441+2,Q441)</f>
        <v>3.6999999999999997</v>
      </c>
      <c r="S441" s="72">
        <f t="shared" ca="1" si="229"/>
        <v>700581</v>
      </c>
      <c r="T441" s="72">
        <f t="shared" ca="1" si="230"/>
        <v>3763144.9999999995</v>
      </c>
      <c r="U441" s="72">
        <f t="shared" ca="1" si="202"/>
        <v>3763144.9999999995</v>
      </c>
      <c r="V441" s="72">
        <f t="shared" ca="1" si="203"/>
        <v>0.59134997427926839</v>
      </c>
      <c r="W441" s="72">
        <f ca="1">(Coef!$J$9/(1+Coef!$J$8*(COS(V441))^2)^0.5)*Coef!$J$6</f>
        <v>6382228.3877462046</v>
      </c>
      <c r="X441" s="72">
        <f t="shared" ca="1" si="204"/>
        <v>-9</v>
      </c>
      <c r="Y441" s="72">
        <f t="shared" ca="1" si="205"/>
        <v>3.142805111536167E-2</v>
      </c>
      <c r="Z441" s="72">
        <f t="shared" ca="1" si="206"/>
        <v>0.92563111853047964</v>
      </c>
      <c r="AA441" s="72">
        <f t="shared" ca="1" si="207"/>
        <v>0.63795748619658832</v>
      </c>
      <c r="AB441" s="72">
        <f t="shared" ca="1" si="208"/>
        <v>1.0541655335445081</v>
      </c>
      <c r="AC441" s="72">
        <f t="shared" ca="1" si="209"/>
        <v>0.95011352170752816</v>
      </c>
      <c r="AD441" s="72">
        <f t="shared" ca="1" si="210"/>
        <v>1.7300855121663081</v>
      </c>
      <c r="AE441" s="72">
        <f ca="1">Coef!$J$6*Coef!$J$9*(V441-(Coef!$J$10*AB441)+(Coef!$J$11*AC441)-(Coef!$J$12*AD441))</f>
        <v>3749056.7113434547</v>
      </c>
      <c r="AF441" s="72">
        <f t="shared" ca="1" si="211"/>
        <v>2.20742471134286E-3</v>
      </c>
      <c r="AG441" s="72">
        <f ca="1">((Coef!$J$8*Y441^2)/2)*(COS(V441))^2</f>
        <v>2.2939617133588094E-6</v>
      </c>
      <c r="AH441" s="72">
        <f t="shared" ca="1" si="212"/>
        <v>3.1428027083779675E-2</v>
      </c>
      <c r="AI441" s="72">
        <f t="shared" ca="1" si="213"/>
        <v>0.59355739392686346</v>
      </c>
      <c r="AJ441" s="72">
        <f t="shared" ca="1" si="214"/>
        <v>3.1433201025754975E-2</v>
      </c>
      <c r="AK441" s="72">
        <f t="shared" ca="1" si="215"/>
        <v>3.7900853437076318E-2</v>
      </c>
      <c r="AL441" s="72">
        <f t="shared" ca="1" si="216"/>
        <v>0.59322435082380343</v>
      </c>
      <c r="AM441" s="72">
        <f ca="1">V441+(1+Coef!$J$8*(COS(V441))^2-(3/2)*Coef!$J$8*SIN(V441)*COS(V441)*(AL441-V441))*(AL441-V441)</f>
        <v>0.5932330407757852</v>
      </c>
      <c r="AN441" s="34" t="str">
        <f t="shared" ca="1" si="217"/>
        <v>29 700581 3763145 N</v>
      </c>
      <c r="AO441" s="33">
        <f t="shared" ca="1" si="218"/>
        <v>33.989749504164763</v>
      </c>
      <c r="AP441" s="33">
        <f t="shared" ca="1" si="219"/>
        <v>-6.8284410581116273</v>
      </c>
      <c r="AQ441" s="72">
        <f ca="1">'MGRS to Dist'!BP441</f>
        <v>2967.0006132248618</v>
      </c>
      <c r="AR441" s="72">
        <f ca="1">'MGRS to Dist'!BT441</f>
        <v>154.57209275745299</v>
      </c>
      <c r="AS441" s="72">
        <f ca="1">'MGRS to Dist'!BU441</f>
        <v>-25.420167628505272</v>
      </c>
      <c r="AT441" s="72">
        <f ca="1">'MGRS to Dist'!BV441</f>
        <v>154.57983237149472</v>
      </c>
    </row>
    <row r="442" spans="2:46" ht="16.5" customHeight="1">
      <c r="B442" s="38" t="s">
        <v>693</v>
      </c>
      <c r="C442" s="72" t="str">
        <f t="shared" si="220"/>
        <v>29SQT0062163544</v>
      </c>
      <c r="D442" s="72">
        <f t="array" aca="1" ref="D442" ca="1">MATCH(TRUE,ISERROR(VALUE(MID(C442,ROW(INDIRECT("1:"&amp;LEN(C442))),1))),0)</f>
        <v>3</v>
      </c>
      <c r="E442" s="72">
        <f t="shared" ca="1" si="221"/>
        <v>29</v>
      </c>
      <c r="F442" s="72" t="str">
        <f t="shared" ca="1" si="222"/>
        <v>S</v>
      </c>
      <c r="G442" s="72" t="str">
        <f t="shared" ca="1" si="223"/>
        <v>Q</v>
      </c>
      <c r="H442" s="72" t="str">
        <f t="shared" ca="1" si="224"/>
        <v>T</v>
      </c>
      <c r="I442" s="72">
        <f t="shared" ca="1" si="225"/>
        <v>10</v>
      </c>
      <c r="J442" s="72">
        <f t="shared" ca="1" si="226"/>
        <v>621</v>
      </c>
      <c r="K442" s="72">
        <f t="shared" ca="1" si="227"/>
        <v>63544</v>
      </c>
      <c r="L442" s="72">
        <f t="shared" ca="1" si="228"/>
        <v>170.80604746885038</v>
      </c>
      <c r="M442" s="72">
        <f ca="1">VLOOKUP(G442,Coef!$C$2:$F$25,4)</f>
        <v>7</v>
      </c>
      <c r="N442" s="31">
        <f ca="1">VLOOKUP(F442,Coef!$C$4:$D$23,2)</f>
        <v>15</v>
      </c>
      <c r="O442" s="31">
        <f ca="1">MOD(VLOOKUP(H442,Coef!$C$2:$G$21,5)+MOD(E442+1,2)*15,20)</f>
        <v>18</v>
      </c>
      <c r="P442" s="31">
        <f ca="1">VLOOKUP(N442,Coef!$A$27:$B$46,2)</f>
        <v>3.56</v>
      </c>
      <c r="Q442" s="31">
        <f ca="1">VLOOKUP(N442,Coef!$A$27:$C$46,3)+O442/10-0.1</f>
        <v>3.6999999999999997</v>
      </c>
      <c r="R442" s="31">
        <f ca="1">IF(Q442+0.1&lt;P442,Q442+2,Q442)</f>
        <v>3.6999999999999997</v>
      </c>
      <c r="S442" s="72">
        <f t="shared" ca="1" si="229"/>
        <v>700621</v>
      </c>
      <c r="T442" s="72">
        <f t="shared" ca="1" si="230"/>
        <v>3763543.9999999995</v>
      </c>
      <c r="U442" s="72">
        <f t="shared" ca="1" si="202"/>
        <v>3763543.9999999995</v>
      </c>
      <c r="V442" s="72">
        <f t="shared" ca="1" si="203"/>
        <v>0.59141267413264564</v>
      </c>
      <c r="W442" s="72">
        <f ca="1">(Coef!$J$9/(1+Coef!$J$8*(COS(V442))^2)^0.5)*Coef!$J$6</f>
        <v>6382229.6301790876</v>
      </c>
      <c r="X442" s="72">
        <f t="shared" ca="1" si="204"/>
        <v>-9</v>
      </c>
      <c r="Y442" s="72">
        <f t="shared" ca="1" si="205"/>
        <v>3.1434312399438141E-2</v>
      </c>
      <c r="Z442" s="72">
        <f t="shared" ca="1" si="206"/>
        <v>0.92567856589367781</v>
      </c>
      <c r="AA442" s="72">
        <f t="shared" ca="1" si="207"/>
        <v>0.63793646263690451</v>
      </c>
      <c r="AB442" s="72">
        <f t="shared" ca="1" si="208"/>
        <v>1.0542519570794846</v>
      </c>
      <c r="AC442" s="72">
        <f t="shared" ca="1" si="209"/>
        <v>0.95017308346883955</v>
      </c>
      <c r="AD442" s="72">
        <f t="shared" ca="1" si="210"/>
        <v>1.7301676102525196</v>
      </c>
      <c r="AE442" s="72">
        <f ca="1">Coef!$J$6*Coef!$J$9*(V442-(Coef!$J$10*AB442)+(Coef!$J$11*AC442)-(Coef!$J$12*AD442))</f>
        <v>3749455.0260909721</v>
      </c>
      <c r="AF442" s="72">
        <f t="shared" ca="1" si="211"/>
        <v>2.2075316504448724E-3</v>
      </c>
      <c r="AG442" s="72">
        <f ca="1">((Coef!$J$8*Y442^2)/2)*(COS(V442))^2</f>
        <v>2.2946825872505586E-6</v>
      </c>
      <c r="AH442" s="72">
        <f t="shared" ca="1" si="212"/>
        <v>3.1434288355515039E-2</v>
      </c>
      <c r="AI442" s="72">
        <f t="shared" ca="1" si="213"/>
        <v>0.5936202007175061</v>
      </c>
      <c r="AJ442" s="72">
        <f t="shared" ca="1" si="214"/>
        <v>3.1439465390555532E-2</v>
      </c>
      <c r="AK442" s="72">
        <f t="shared" ca="1" si="215"/>
        <v>3.7910004564071363E-2</v>
      </c>
      <c r="AL442" s="72">
        <f t="shared" ca="1" si="216"/>
        <v>0.5932869798445829</v>
      </c>
      <c r="AM442" s="72">
        <f ca="1">V442+(1+Coef!$J$8*(COS(V442))^2-(3/2)*Coef!$J$8*SIN(V442)*COS(V442)*(AL442-V442))*(AL442-V442)</f>
        <v>0.59329566873481632</v>
      </c>
      <c r="AN442" s="34" t="str">
        <f t="shared" ca="1" si="217"/>
        <v>29 700621 3763544 N</v>
      </c>
      <c r="AO442" s="33">
        <f t="shared" ca="1" si="218"/>
        <v>33.993337821896766</v>
      </c>
      <c r="AP442" s="33">
        <f t="shared" ca="1" si="219"/>
        <v>-6.8279167371570226</v>
      </c>
      <c r="AQ442" s="72">
        <f ca="1">'MGRS to Dist'!BP442</f>
        <v>400.96147651201488</v>
      </c>
      <c r="AR442" s="72">
        <f ca="1">'MGRS to Dist'!BT442</f>
        <v>6.9075782365015357</v>
      </c>
      <c r="AS442" s="72">
        <f ca="1">'MGRS to Dist'!BU442</f>
        <v>-173.09212863109366</v>
      </c>
      <c r="AT442" s="72">
        <f ca="1">'MGRS to Dist'!BV442</f>
        <v>6.907871368906342</v>
      </c>
    </row>
    <row r="443" spans="2:46" ht="16.5" customHeight="1">
      <c r="B443" s="38" t="s">
        <v>606</v>
      </c>
      <c r="C443" s="72" t="str">
        <f t="shared" si="220"/>
        <v>29SPT9764264221</v>
      </c>
      <c r="D443" s="72">
        <f t="array" aca="1" ref="D443" ca="1">MATCH(TRUE,ISERROR(VALUE(MID(C443,ROW(INDIRECT("1:"&amp;LEN(C443))),1))),0)</f>
        <v>3</v>
      </c>
      <c r="E443" s="72">
        <f t="shared" ca="1" si="221"/>
        <v>29</v>
      </c>
      <c r="F443" s="72" t="str">
        <f t="shared" ca="1" si="222"/>
        <v>S</v>
      </c>
      <c r="G443" s="72" t="str">
        <f t="shared" ca="1" si="223"/>
        <v>P</v>
      </c>
      <c r="H443" s="72" t="str">
        <f t="shared" ca="1" si="224"/>
        <v>T</v>
      </c>
      <c r="I443" s="72">
        <f t="shared" ca="1" si="225"/>
        <v>10</v>
      </c>
      <c r="J443" s="72">
        <f t="shared" ca="1" si="226"/>
        <v>97642</v>
      </c>
      <c r="K443" s="72">
        <f t="shared" ca="1" si="227"/>
        <v>64221</v>
      </c>
      <c r="L443" s="72">
        <f t="shared" ca="1" si="228"/>
        <v>170.80604746885038</v>
      </c>
      <c r="M443" s="72">
        <f ca="1">VLOOKUP(G443,Coef!$C$2:$F$25,4)</f>
        <v>6</v>
      </c>
      <c r="N443" s="31">
        <f ca="1">VLOOKUP(F443,Coef!$C$4:$D$23,2)</f>
        <v>15</v>
      </c>
      <c r="O443" s="31">
        <f ca="1">MOD(VLOOKUP(H443,Coef!$C$2:$G$21,5)+MOD(E443+1,2)*15,20)</f>
        <v>18</v>
      </c>
      <c r="P443" s="31">
        <f ca="1">VLOOKUP(N443,Coef!$A$27:$B$46,2)</f>
        <v>3.56</v>
      </c>
      <c r="Q443" s="31">
        <f ca="1">VLOOKUP(N443,Coef!$A$27:$C$46,3)+O443/10-0.1</f>
        <v>3.6999999999999997</v>
      </c>
      <c r="R443" s="31">
        <f ca="1">IF(Q443+0.1&lt;P443,Q443+2,Q443)</f>
        <v>3.6999999999999997</v>
      </c>
      <c r="S443" s="72">
        <f t="shared" ca="1" si="229"/>
        <v>697642</v>
      </c>
      <c r="T443" s="72">
        <f t="shared" ca="1" si="230"/>
        <v>3764220.9999999995</v>
      </c>
      <c r="U443" s="72">
        <f t="shared" ca="1" si="202"/>
        <v>3764220.9999999995</v>
      </c>
      <c r="V443" s="72">
        <f t="shared" ca="1" si="203"/>
        <v>0.59151905959815043</v>
      </c>
      <c r="W443" s="72">
        <f ca="1">(Coef!$J$9/(1+Coef!$J$8*(COS(V443))^2)^0.5)*Coef!$J$6</f>
        <v>6382231.7384142866</v>
      </c>
      <c r="X443" s="72">
        <f t="shared" ca="1" si="204"/>
        <v>-9</v>
      </c>
      <c r="Y443" s="72">
        <f t="shared" ca="1" si="205"/>
        <v>3.0967537391411868E-2</v>
      </c>
      <c r="Z443" s="72">
        <f t="shared" ca="1" si="206"/>
        <v>0.92575903851769181</v>
      </c>
      <c r="AA443" s="72">
        <f t="shared" ca="1" si="207"/>
        <v>0.63790074923575002</v>
      </c>
      <c r="AB443" s="72">
        <f t="shared" ca="1" si="208"/>
        <v>1.0543985788569963</v>
      </c>
      <c r="AC443" s="72">
        <f t="shared" ca="1" si="209"/>
        <v>0.95027412145168477</v>
      </c>
      <c r="AD443" s="72">
        <f t="shared" ca="1" si="210"/>
        <v>1.7303068620631041</v>
      </c>
      <c r="AE443" s="72">
        <f ca="1">Coef!$J$6*Coef!$J$9*(V443-(Coef!$J$10*AB443)+(Coef!$J$11*AC443)-(Coef!$J$12*AD443))</f>
        <v>3750130.8639266207</v>
      </c>
      <c r="AF443" s="72">
        <f t="shared" ca="1" si="211"/>
        <v>2.2077130149585648E-3</v>
      </c>
      <c r="AG443" s="72">
        <f ca="1">((Coef!$J$8*Y443^2)/2)*(COS(V443))^2</f>
        <v>2.2267218190986665E-6</v>
      </c>
      <c r="AH443" s="72">
        <f t="shared" ca="1" si="212"/>
        <v>3.0967514406048134E-2</v>
      </c>
      <c r="AI443" s="72">
        <f t="shared" ca="1" si="213"/>
        <v>0.59372676769714627</v>
      </c>
      <c r="AJ443" s="72">
        <f t="shared" ca="1" si="214"/>
        <v>3.0972464217072782E-2</v>
      </c>
      <c r="AK443" s="72">
        <f t="shared" ca="1" si="215"/>
        <v>3.7350101220402825E-2</v>
      </c>
      <c r="AL443" s="72">
        <f t="shared" ca="1" si="216"/>
        <v>0.59340329016210536</v>
      </c>
      <c r="AM443" s="72">
        <f ca="1">V443+(1+Coef!$J$8*(COS(V443))^2-(3/2)*Coef!$J$8*SIN(V443)*COS(V443)*(AL443-V443))*(AL443-V443)</f>
        <v>0.59341202372232515</v>
      </c>
      <c r="AN443" s="34" t="str">
        <f t="shared" ca="1" si="217"/>
        <v>29 697642 3764221 N</v>
      </c>
      <c r="AO443" s="33">
        <f t="shared" ca="1" si="218"/>
        <v>34.000004471606317</v>
      </c>
      <c r="AP443" s="33">
        <f t="shared" ca="1" si="219"/>
        <v>-6.8599968356844929</v>
      </c>
      <c r="AQ443" s="72">
        <f ca="1">'MGRS to Dist'!BP443</f>
        <v>3054.6867801513281</v>
      </c>
      <c r="AR443" s="72">
        <f ca="1">'MGRS to Dist'!BT443</f>
        <v>284.08066252774768</v>
      </c>
      <c r="AS443" s="72">
        <f ca="1">'MGRS to Dist'!BU443</f>
        <v>104.06272510917429</v>
      </c>
      <c r="AT443" s="72">
        <f ca="1">'MGRS to Dist'!BV443</f>
        <v>284.06272510917438</v>
      </c>
    </row>
    <row r="444" spans="2:46" ht="16.5" customHeight="1">
      <c r="B444" s="38" t="s">
        <v>694</v>
      </c>
      <c r="C444" s="72" t="str">
        <f t="shared" si="220"/>
        <v>29SPT9953267564</v>
      </c>
      <c r="D444" s="72">
        <f t="array" aca="1" ref="D444" ca="1">MATCH(TRUE,ISERROR(VALUE(MID(C444,ROW(INDIRECT("1:"&amp;LEN(C444))),1))),0)</f>
        <v>3</v>
      </c>
      <c r="E444" s="72">
        <f t="shared" ca="1" si="221"/>
        <v>29</v>
      </c>
      <c r="F444" s="72" t="str">
        <f t="shared" ca="1" si="222"/>
        <v>S</v>
      </c>
      <c r="G444" s="72" t="str">
        <f t="shared" ca="1" si="223"/>
        <v>P</v>
      </c>
      <c r="H444" s="72" t="str">
        <f t="shared" ca="1" si="224"/>
        <v>T</v>
      </c>
      <c r="I444" s="72">
        <f t="shared" ca="1" si="225"/>
        <v>10</v>
      </c>
      <c r="J444" s="72">
        <f t="shared" ca="1" si="226"/>
        <v>99532</v>
      </c>
      <c r="K444" s="72">
        <f t="shared" ca="1" si="227"/>
        <v>67564</v>
      </c>
      <c r="L444" s="72">
        <f t="shared" ca="1" si="228"/>
        <v>170.80604746885038</v>
      </c>
      <c r="M444" s="72">
        <f ca="1">VLOOKUP(G444,Coef!$C$2:$F$25,4)</f>
        <v>6</v>
      </c>
      <c r="N444" s="31">
        <f ca="1">VLOOKUP(F444,Coef!$C$4:$D$23,2)</f>
        <v>15</v>
      </c>
      <c r="O444" s="31">
        <f ca="1">MOD(VLOOKUP(H444,Coef!$C$2:$G$21,5)+MOD(E444+1,2)*15,20)</f>
        <v>18</v>
      </c>
      <c r="P444" s="31">
        <f ca="1">VLOOKUP(N444,Coef!$A$27:$B$46,2)</f>
        <v>3.56</v>
      </c>
      <c r="Q444" s="31">
        <f ca="1">VLOOKUP(N444,Coef!$A$27:$C$46,3)+O444/10-0.1</f>
        <v>3.6999999999999997</v>
      </c>
      <c r="R444" s="31">
        <f ca="1">IF(Q444+0.1&lt;P444,Q444+2,Q444)</f>
        <v>3.6999999999999997</v>
      </c>
      <c r="S444" s="72">
        <f t="shared" ca="1" si="229"/>
        <v>699532</v>
      </c>
      <c r="T444" s="72">
        <f t="shared" ca="1" si="230"/>
        <v>3767563.9999999995</v>
      </c>
      <c r="U444" s="72">
        <f t="shared" ca="1" si="202"/>
        <v>3767563.9999999995</v>
      </c>
      <c r="V444" s="72">
        <f t="shared" ca="1" si="203"/>
        <v>0.59204438694110839</v>
      </c>
      <c r="W444" s="72">
        <f ca="1">(Coef!$J$9/(1+Coef!$J$8*(COS(V444))^2)^0.5)*Coef!$J$6</f>
        <v>6382242.1515136957</v>
      </c>
      <c r="X444" s="72">
        <f t="shared" ca="1" si="204"/>
        <v>-9</v>
      </c>
      <c r="Y444" s="72">
        <f t="shared" ca="1" si="205"/>
        <v>3.1263621038364456E-2</v>
      </c>
      <c r="Z444" s="72">
        <f t="shared" ca="1" si="206"/>
        <v>0.92615579473709619</v>
      </c>
      <c r="AA444" s="72">
        <f t="shared" ca="1" si="207"/>
        <v>0.63772362618878631</v>
      </c>
      <c r="AB444" s="72">
        <f t="shared" ca="1" si="208"/>
        <v>1.0551222843096566</v>
      </c>
      <c r="AC444" s="72">
        <f t="shared" ca="1" si="209"/>
        <v>0.95077261977943905</v>
      </c>
      <c r="AD444" s="72">
        <f t="shared" ca="1" si="210"/>
        <v>1.7309936071807142</v>
      </c>
      <c r="AE444" s="72">
        <f ca="1">Coef!$J$6*Coef!$J$9*(V444-(Coef!$J$10*AB444)+(Coef!$J$11*AC444)-(Coef!$J$12*AD444))</f>
        <v>3753468.1350242309</v>
      </c>
      <c r="AF444" s="72">
        <f t="shared" ca="1" si="211"/>
        <v>2.2086070445361352E-3</v>
      </c>
      <c r="AG444" s="72">
        <f ca="1">((Coef!$J$8*Y444^2)/2)*(COS(V444))^2</f>
        <v>2.2679030556172449E-6</v>
      </c>
      <c r="AH444" s="72">
        <f t="shared" ca="1" si="212"/>
        <v>3.1263597404077227E-2</v>
      </c>
      <c r="AI444" s="72">
        <f t="shared" ca="1" si="213"/>
        <v>0.59425298897673784</v>
      </c>
      <c r="AJ444" s="72">
        <f t="shared" ca="1" si="214"/>
        <v>3.1268690558244105E-2</v>
      </c>
      <c r="AK444" s="72">
        <f t="shared" ca="1" si="215"/>
        <v>3.7720377659093897E-2</v>
      </c>
      <c r="AL444" s="72">
        <f t="shared" ca="1" si="216"/>
        <v>0.59392292531704205</v>
      </c>
      <c r="AM444" s="72">
        <f ca="1">V444+(1+Coef!$J$8*(COS(V444))^2-(3/2)*Coef!$J$8*SIN(V444)*COS(V444)*(AL444-V444))*(AL444-V444)</f>
        <v>0.59393162637806185</v>
      </c>
      <c r="AN444" s="34" t="str">
        <f t="shared" ca="1" si="217"/>
        <v>29 699532 3767564 N</v>
      </c>
      <c r="AO444" s="33">
        <f t="shared" ca="1" si="218"/>
        <v>34.029775510803816</v>
      </c>
      <c r="AP444" s="33">
        <f t="shared" ca="1" si="219"/>
        <v>-6.8387815584943592</v>
      </c>
      <c r="AQ444" s="72">
        <f ca="1">'MGRS to Dist'!BP444</f>
        <v>3839.9489654355116</v>
      </c>
      <c r="AR444" s="72">
        <f ca="1">'MGRS to Dist'!BT444</f>
        <v>30.5635932843918</v>
      </c>
      <c r="AS444" s="72">
        <f ca="1">'MGRS to Dist'!BU444</f>
        <v>-149.42453871224208</v>
      </c>
      <c r="AT444" s="72">
        <f ca="1">'MGRS to Dist'!BV444</f>
        <v>30.575461287757946</v>
      </c>
    </row>
    <row r="445" spans="2:46" ht="16.5" customHeight="1">
      <c r="B445" s="38" t="s">
        <v>695</v>
      </c>
      <c r="C445" s="72" t="str">
        <f t="shared" si="220"/>
        <v>29SPT9916460134</v>
      </c>
      <c r="D445" s="72">
        <f t="array" aca="1" ref="D445" ca="1">MATCH(TRUE,ISERROR(VALUE(MID(C445,ROW(INDIRECT("1:"&amp;LEN(C445))),1))),0)</f>
        <v>3</v>
      </c>
      <c r="E445" s="72">
        <f t="shared" ca="1" si="221"/>
        <v>29</v>
      </c>
      <c r="F445" s="72" t="str">
        <f t="shared" ca="1" si="222"/>
        <v>S</v>
      </c>
      <c r="G445" s="72" t="str">
        <f t="shared" ca="1" si="223"/>
        <v>P</v>
      </c>
      <c r="H445" s="72" t="str">
        <f t="shared" ca="1" si="224"/>
        <v>T</v>
      </c>
      <c r="I445" s="72">
        <f t="shared" ca="1" si="225"/>
        <v>10</v>
      </c>
      <c r="J445" s="72">
        <f t="shared" ca="1" si="226"/>
        <v>99164</v>
      </c>
      <c r="K445" s="72">
        <f t="shared" ca="1" si="227"/>
        <v>60134</v>
      </c>
      <c r="L445" s="72">
        <f t="shared" ca="1" si="228"/>
        <v>170.80604746885038</v>
      </c>
      <c r="M445" s="72">
        <f ca="1">VLOOKUP(G445,Coef!$C$2:$F$25,4)</f>
        <v>6</v>
      </c>
      <c r="N445" s="31">
        <f ca="1">VLOOKUP(F445,Coef!$C$4:$D$23,2)</f>
        <v>15</v>
      </c>
      <c r="O445" s="31">
        <f ca="1">MOD(VLOOKUP(H445,Coef!$C$2:$G$21,5)+MOD(E445+1,2)*15,20)</f>
        <v>18</v>
      </c>
      <c r="P445" s="31">
        <f ca="1">VLOOKUP(N445,Coef!$A$27:$B$46,2)</f>
        <v>3.56</v>
      </c>
      <c r="Q445" s="31">
        <f ca="1">VLOOKUP(N445,Coef!$A$27:$C$46,3)+O445/10-0.1</f>
        <v>3.6999999999999997</v>
      </c>
      <c r="R445" s="31">
        <f ca="1">IF(Q445+0.1&lt;P445,Q445+2,Q445)</f>
        <v>3.6999999999999997</v>
      </c>
      <c r="S445" s="72">
        <f t="shared" ca="1" si="229"/>
        <v>699164</v>
      </c>
      <c r="T445" s="72">
        <f t="shared" ca="1" si="230"/>
        <v>3760133.9999999995</v>
      </c>
      <c r="U445" s="72">
        <f t="shared" ca="1" si="202"/>
        <v>3760133.9999999995</v>
      </c>
      <c r="V445" s="72">
        <f t="shared" ca="1" si="203"/>
        <v>0.59087681824287996</v>
      </c>
      <c r="W445" s="72">
        <f ca="1">(Coef!$J$9/(1+Coef!$J$8*(COS(V445))^2)^0.5)*Coef!$J$6</f>
        <v>6382219.0139717748</v>
      </c>
      <c r="X445" s="72">
        <f t="shared" ca="1" si="204"/>
        <v>-9</v>
      </c>
      <c r="Y445" s="72">
        <f t="shared" ca="1" si="205"/>
        <v>3.1206074182662136E-2</v>
      </c>
      <c r="Z445" s="72">
        <f t="shared" ca="1" si="206"/>
        <v>0.92527259404322348</v>
      </c>
      <c r="AA445" s="72">
        <f t="shared" ca="1" si="207"/>
        <v>0.63811554756271527</v>
      </c>
      <c r="AB445" s="72">
        <f t="shared" ca="1" si="208"/>
        <v>1.0535131152644917</v>
      </c>
      <c r="AC445" s="72">
        <f t="shared" ca="1" si="209"/>
        <v>0.94966372333904747</v>
      </c>
      <c r="AD445" s="72">
        <f t="shared" ca="1" si="210"/>
        <v>1.7294653009144589</v>
      </c>
      <c r="AE445" s="72">
        <f ca="1">Coef!$J$6*Coef!$J$9*(V445-(Coef!$J$10*AB445)+(Coef!$J$11*AC445)-(Coef!$J$12*AD445))</f>
        <v>3746050.8900097087</v>
      </c>
      <c r="AF445" s="72">
        <f t="shared" ca="1" si="211"/>
        <v>2.2066165325038958E-3</v>
      </c>
      <c r="AG445" s="72">
        <f ca="1">((Coef!$J$8*Y445^2)/2)*(COS(V445))^2</f>
        <v>2.2631084832613774E-6</v>
      </c>
      <c r="AH445" s="72">
        <f t="shared" ca="1" si="212"/>
        <v>3.1206050641751731E-2</v>
      </c>
      <c r="AI445" s="72">
        <f t="shared" ca="1" si="213"/>
        <v>0.59308342978157125</v>
      </c>
      <c r="AJ445" s="72">
        <f t="shared" ca="1" si="214"/>
        <v>3.1211115721908156E-2</v>
      </c>
      <c r="AK445" s="72">
        <f t="shared" ca="1" si="215"/>
        <v>3.7621310363345657E-2</v>
      </c>
      <c r="AL445" s="72">
        <f t="shared" ca="1" si="216"/>
        <v>0.59275540770017376</v>
      </c>
      <c r="AM445" s="72">
        <f ca="1">V445+(1+Coef!$J$8*(COS(V445))^2-(3/2)*Coef!$J$8*SIN(V445)*COS(V445)*(AL445-V445))*(AL445-V445)</f>
        <v>0.59276412269728329</v>
      </c>
      <c r="AN445" s="34" t="str">
        <f t="shared" ca="1" si="217"/>
        <v>29 699164 3760134 N</v>
      </c>
      <c r="AO445" s="33">
        <f t="shared" ca="1" si="218"/>
        <v>33.962882477329224</v>
      </c>
      <c r="AP445" s="33">
        <f t="shared" ca="1" si="219"/>
        <v>-6.844457696428508</v>
      </c>
      <c r="AQ445" s="72">
        <f ca="1">'MGRS to Dist'!BP445</f>
        <v>7438.4390185289212</v>
      </c>
      <c r="AR445" s="72">
        <f ca="1">'MGRS to Dist'!BT445</f>
        <v>184.02572388038868</v>
      </c>
      <c r="AS445" s="72">
        <f ca="1">'MGRS to Dist'!BU445</f>
        <v>4.0225501253021632</v>
      </c>
      <c r="AT445" s="72">
        <f ca="1">'MGRS to Dist'!BV445</f>
        <v>184.02255012530213</v>
      </c>
    </row>
    <row r="446" spans="2:46" ht="16.5" customHeight="1">
      <c r="B446" s="38" t="s">
        <v>696</v>
      </c>
      <c r="C446" s="72" t="str">
        <f t="shared" si="220"/>
        <v>29SPT9661758945</v>
      </c>
      <c r="D446" s="72">
        <f t="array" aca="1" ref="D446" ca="1">MATCH(TRUE,ISERROR(VALUE(MID(C446,ROW(INDIRECT("1:"&amp;LEN(C446))),1))),0)</f>
        <v>3</v>
      </c>
      <c r="E446" s="72">
        <f t="shared" ca="1" si="221"/>
        <v>29</v>
      </c>
      <c r="F446" s="72" t="str">
        <f t="shared" ca="1" si="222"/>
        <v>S</v>
      </c>
      <c r="G446" s="72" t="str">
        <f t="shared" ca="1" si="223"/>
        <v>P</v>
      </c>
      <c r="H446" s="72" t="str">
        <f t="shared" ca="1" si="224"/>
        <v>T</v>
      </c>
      <c r="I446" s="72">
        <f t="shared" ca="1" si="225"/>
        <v>10</v>
      </c>
      <c r="J446" s="72">
        <f t="shared" ca="1" si="226"/>
        <v>96617</v>
      </c>
      <c r="K446" s="72">
        <f t="shared" ca="1" si="227"/>
        <v>58945</v>
      </c>
      <c r="L446" s="72">
        <f t="shared" ca="1" si="228"/>
        <v>170.80604746885038</v>
      </c>
      <c r="M446" s="72">
        <f ca="1">VLOOKUP(G446,Coef!$C$2:$F$25,4)</f>
        <v>6</v>
      </c>
      <c r="N446" s="31">
        <f ca="1">VLOOKUP(F446,Coef!$C$4:$D$23,2)</f>
        <v>15</v>
      </c>
      <c r="O446" s="31">
        <f ca="1">MOD(VLOOKUP(H446,Coef!$C$2:$G$21,5)+MOD(E446+1,2)*15,20)</f>
        <v>18</v>
      </c>
      <c r="P446" s="31">
        <f ca="1">VLOOKUP(N446,Coef!$A$27:$B$46,2)</f>
        <v>3.56</v>
      </c>
      <c r="Q446" s="31">
        <f ca="1">VLOOKUP(N446,Coef!$A$27:$C$46,3)+O446/10-0.1</f>
        <v>3.6999999999999997</v>
      </c>
      <c r="R446" s="31">
        <f ca="1">IF(Q446+0.1&lt;P446,Q446+2,Q446)</f>
        <v>3.6999999999999997</v>
      </c>
      <c r="S446" s="72">
        <f t="shared" ca="1" si="229"/>
        <v>696617</v>
      </c>
      <c r="T446" s="72">
        <f t="shared" ca="1" si="230"/>
        <v>3758944.9999999995</v>
      </c>
      <c r="U446" s="72">
        <f t="shared" ca="1" si="202"/>
        <v>3758944.9999999995</v>
      </c>
      <c r="V446" s="72">
        <f t="shared" ca="1" si="203"/>
        <v>0.59068997582266547</v>
      </c>
      <c r="W446" s="72">
        <f ca="1">(Coef!$J$9/(1+Coef!$J$8*(COS(V446))^2)^0.5)*Coef!$J$6</f>
        <v>6382215.313417119</v>
      </c>
      <c r="X446" s="72">
        <f t="shared" ca="1" si="204"/>
        <v>-9</v>
      </c>
      <c r="Y446" s="72">
        <f t="shared" ca="1" si="205"/>
        <v>3.0807014546604002E-2</v>
      </c>
      <c r="Z446" s="72">
        <f t="shared" ca="1" si="206"/>
        <v>0.9251307897313128</v>
      </c>
      <c r="AA446" s="72">
        <f t="shared" ca="1" si="207"/>
        <v>0.63817767653443114</v>
      </c>
      <c r="AB446" s="72">
        <f t="shared" ca="1" si="208"/>
        <v>1.0532553706883219</v>
      </c>
      <c r="AC446" s="72">
        <f t="shared" ca="1" si="209"/>
        <v>0.94948594714984913</v>
      </c>
      <c r="AD446" s="72">
        <f t="shared" ca="1" si="210"/>
        <v>1.7292200629809906</v>
      </c>
      <c r="AE446" s="72">
        <f ca="1">Coef!$J$6*Coef!$J$9*(V446-(Coef!$J$10*AB446)+(Coef!$J$11*AC446)-(Coef!$J$12*AD446))</f>
        <v>3744863.938636675</v>
      </c>
      <c r="AF446" s="72">
        <f t="shared" ca="1" si="211"/>
        <v>2.2062968220019743E-3</v>
      </c>
      <c r="AG446" s="72">
        <f ca="1">((Coef!$J$8*Y446^2)/2)*(COS(V446))^2</f>
        <v>2.2061506864210544E-6</v>
      </c>
      <c r="AH446" s="72">
        <f t="shared" ca="1" si="212"/>
        <v>3.0806991891631906E-2</v>
      </c>
      <c r="AI446" s="72">
        <f t="shared" ca="1" si="213"/>
        <v>0.59289626777724425</v>
      </c>
      <c r="AJ446" s="72">
        <f t="shared" ca="1" si="214"/>
        <v>3.0811865125358606E-2</v>
      </c>
      <c r="AK446" s="72">
        <f t="shared" ca="1" si="215"/>
        <v>3.7135826432860938E-2</v>
      </c>
      <c r="AL446" s="72">
        <f t="shared" ca="1" si="216"/>
        <v>0.59257670632226445</v>
      </c>
      <c r="AM446" s="72">
        <f ca="1">V446+(1+Coef!$J$8*(COS(V446))^2-(3/2)*Coef!$J$8*SIN(V446)*COS(V446)*(AL446-V446))*(AL446-V446)</f>
        <v>0.59258546121544886</v>
      </c>
      <c r="AN446" s="34" t="str">
        <f t="shared" ca="1" si="217"/>
        <v>29 696617 3758945 N</v>
      </c>
      <c r="AO446" s="33">
        <f t="shared" ca="1" si="218"/>
        <v>33.952645928458551</v>
      </c>
      <c r="AP446" s="33">
        <f t="shared" ca="1" si="219"/>
        <v>-6.8722738766667053</v>
      </c>
      <c r="AQ446" s="72">
        <f ca="1">'MGRS to Dist'!BP446</f>
        <v>2810.6266541612326</v>
      </c>
      <c r="AR446" s="72">
        <f ca="1">'MGRS to Dist'!BT446</f>
        <v>246.08204933236431</v>
      </c>
      <c r="AS446" s="72">
        <f ca="1">'MGRS to Dist'!BU446</f>
        <v>66.066511724986356</v>
      </c>
      <c r="AT446" s="72">
        <f ca="1">'MGRS to Dist'!BV446</f>
        <v>246.06651172498641</v>
      </c>
    </row>
    <row r="447" spans="2:46" ht="16.5" customHeight="1">
      <c r="B447" s="38" t="s">
        <v>697</v>
      </c>
      <c r="C447" s="72" t="str">
        <f t="shared" si="220"/>
        <v>29SPT9634559241</v>
      </c>
      <c r="D447" s="72">
        <f t="array" aca="1" ref="D447" ca="1">MATCH(TRUE,ISERROR(VALUE(MID(C447,ROW(INDIRECT("1:"&amp;LEN(C447))),1))),0)</f>
        <v>3</v>
      </c>
      <c r="E447" s="72">
        <f t="shared" ca="1" si="221"/>
        <v>29</v>
      </c>
      <c r="F447" s="72" t="str">
        <f t="shared" ca="1" si="222"/>
        <v>S</v>
      </c>
      <c r="G447" s="72" t="str">
        <f t="shared" ca="1" si="223"/>
        <v>P</v>
      </c>
      <c r="H447" s="72" t="str">
        <f t="shared" ca="1" si="224"/>
        <v>T</v>
      </c>
      <c r="I447" s="72">
        <f t="shared" ca="1" si="225"/>
        <v>10</v>
      </c>
      <c r="J447" s="72">
        <f t="shared" ca="1" si="226"/>
        <v>96345</v>
      </c>
      <c r="K447" s="72">
        <f t="shared" ca="1" si="227"/>
        <v>59241</v>
      </c>
      <c r="L447" s="72">
        <f t="shared" ca="1" si="228"/>
        <v>170.80604746885038</v>
      </c>
      <c r="M447" s="72">
        <f ca="1">VLOOKUP(G447,Coef!$C$2:$F$25,4)</f>
        <v>6</v>
      </c>
      <c r="N447" s="31">
        <f ca="1">VLOOKUP(F447,Coef!$C$4:$D$23,2)</f>
        <v>15</v>
      </c>
      <c r="O447" s="31">
        <f ca="1">MOD(VLOOKUP(H447,Coef!$C$2:$G$21,5)+MOD(E447+1,2)*15,20)</f>
        <v>18</v>
      </c>
      <c r="P447" s="31">
        <f ca="1">VLOOKUP(N447,Coef!$A$27:$B$46,2)</f>
        <v>3.56</v>
      </c>
      <c r="Q447" s="31">
        <f ca="1">VLOOKUP(N447,Coef!$A$27:$C$46,3)+O447/10-0.1</f>
        <v>3.6999999999999997</v>
      </c>
      <c r="R447" s="31">
        <f ca="1">IF(Q447+0.1&lt;P447,Q447+2,Q447)</f>
        <v>3.6999999999999997</v>
      </c>
      <c r="S447" s="72">
        <f t="shared" ca="1" si="229"/>
        <v>696345</v>
      </c>
      <c r="T447" s="72">
        <f t="shared" ca="1" si="230"/>
        <v>3759240.9999999995</v>
      </c>
      <c r="U447" s="72">
        <f t="shared" ca="1" si="202"/>
        <v>3759240.9999999995</v>
      </c>
      <c r="V447" s="72">
        <f t="shared" ca="1" si="203"/>
        <v>0.59073648999960704</v>
      </c>
      <c r="W447" s="72">
        <f ca="1">(Coef!$J$9/(1+Coef!$J$8*(COS(V447))^2)^0.5)*Coef!$J$6</f>
        <v>6382216.2346117469</v>
      </c>
      <c r="X447" s="72">
        <f t="shared" ca="1" si="204"/>
        <v>-9</v>
      </c>
      <c r="Y447" s="72">
        <f t="shared" ca="1" si="205"/>
        <v>3.076439167560489E-2</v>
      </c>
      <c r="Z447" s="72">
        <f t="shared" ca="1" si="206"/>
        <v>0.92516610380780029</v>
      </c>
      <c r="AA447" s="72">
        <f t="shared" ca="1" si="207"/>
        <v>0.63816222481409712</v>
      </c>
      <c r="AB447" s="72">
        <f t="shared" ca="1" si="208"/>
        <v>1.0533195419035071</v>
      </c>
      <c r="AC447" s="72">
        <f t="shared" ca="1" si="209"/>
        <v>0.94953021263115456</v>
      </c>
      <c r="AD447" s="72">
        <f t="shared" ca="1" si="210"/>
        <v>1.7292811318833066</v>
      </c>
      <c r="AE447" s="72">
        <f ca="1">Coef!$J$6*Coef!$J$9*(V447-(Coef!$J$10*AB447)+(Coef!$J$11*AC447)-(Coef!$J$12*AD447))</f>
        <v>3745159.4284406472</v>
      </c>
      <c r="AF447" s="72">
        <f t="shared" ca="1" si="211"/>
        <v>2.2063764438105043E-3</v>
      </c>
      <c r="AG447" s="72">
        <f ca="1">((Coef!$J$8*Y447^2)/2)*(COS(V447))^2</f>
        <v>2.1999130515562532E-6</v>
      </c>
      <c r="AH447" s="72">
        <f t="shared" ca="1" si="212"/>
        <v>3.0764369115942634E-2</v>
      </c>
      <c r="AI447" s="72">
        <f t="shared" ca="1" si="213"/>
        <v>0.5929428615895812</v>
      </c>
      <c r="AJ447" s="72">
        <f t="shared" ca="1" si="214"/>
        <v>3.0769222150029807E-2</v>
      </c>
      <c r="AK447" s="72">
        <f t="shared" ca="1" si="215"/>
        <v>3.7085641570195858E-2</v>
      </c>
      <c r="AL447" s="72">
        <f t="shared" ca="1" si="216"/>
        <v>0.5926241512967515</v>
      </c>
      <c r="AM447" s="72">
        <f ca="1">V447+(1+Coef!$J$8*(COS(V447))^2-(3/2)*Coef!$J$8*SIN(V447)*COS(V447)*(AL447-V447))*(AL447-V447)</f>
        <v>0.59263290995275819</v>
      </c>
      <c r="AN447" s="34" t="str">
        <f t="shared" ca="1" si="217"/>
        <v>29 696345 3759241 N</v>
      </c>
      <c r="AO447" s="33">
        <f t="shared" ca="1" si="218"/>
        <v>33.955364540849608</v>
      </c>
      <c r="AP447" s="33">
        <f t="shared" ca="1" si="219"/>
        <v>-6.8751492574928577</v>
      </c>
      <c r="AQ447" s="72">
        <f ca="1">'MGRS to Dist'!BP447</f>
        <v>401.96449695592509</v>
      </c>
      <c r="AR447" s="72">
        <f ca="1">'MGRS to Dist'!BT447</f>
        <v>318.73972987268706</v>
      </c>
      <c r="AS447" s="72">
        <f ca="1">'MGRS to Dist'!BU447</f>
        <v>138.73812389426965</v>
      </c>
      <c r="AT447" s="72">
        <f ca="1">'MGRS to Dist'!BV447</f>
        <v>318.73812389426962</v>
      </c>
    </row>
    <row r="448" spans="2:46" ht="16.5" customHeight="1">
      <c r="B448" s="38" t="s">
        <v>698</v>
      </c>
      <c r="C448" s="72" t="str">
        <f t="shared" si="220"/>
        <v>29SPT9631059197</v>
      </c>
      <c r="D448" s="72">
        <f t="array" aca="1" ref="D448" ca="1">MATCH(TRUE,ISERROR(VALUE(MID(C448,ROW(INDIRECT("1:"&amp;LEN(C448))),1))),0)</f>
        <v>3</v>
      </c>
      <c r="E448" s="72">
        <f t="shared" ca="1" si="221"/>
        <v>29</v>
      </c>
      <c r="F448" s="72" t="str">
        <f t="shared" ca="1" si="222"/>
        <v>S</v>
      </c>
      <c r="G448" s="72" t="str">
        <f t="shared" ca="1" si="223"/>
        <v>P</v>
      </c>
      <c r="H448" s="72" t="str">
        <f t="shared" ca="1" si="224"/>
        <v>T</v>
      </c>
      <c r="I448" s="72">
        <f t="shared" ca="1" si="225"/>
        <v>10</v>
      </c>
      <c r="J448" s="72">
        <f t="shared" ca="1" si="226"/>
        <v>96310</v>
      </c>
      <c r="K448" s="72">
        <f t="shared" ca="1" si="227"/>
        <v>59197</v>
      </c>
      <c r="L448" s="72">
        <f t="shared" ca="1" si="228"/>
        <v>170.80604746885038</v>
      </c>
      <c r="M448" s="72">
        <f ca="1">VLOOKUP(G448,Coef!$C$2:$F$25,4)</f>
        <v>6</v>
      </c>
      <c r="N448" s="31">
        <f ca="1">VLOOKUP(F448,Coef!$C$4:$D$23,2)</f>
        <v>15</v>
      </c>
      <c r="O448" s="31">
        <f ca="1">MOD(VLOOKUP(H448,Coef!$C$2:$G$21,5)+MOD(E448+1,2)*15,20)</f>
        <v>18</v>
      </c>
      <c r="P448" s="31">
        <f ca="1">VLOOKUP(N448,Coef!$A$27:$B$46,2)</f>
        <v>3.56</v>
      </c>
      <c r="Q448" s="31">
        <f ca="1">VLOOKUP(N448,Coef!$A$27:$C$46,3)+O448/10-0.1</f>
        <v>3.6999999999999997</v>
      </c>
      <c r="R448" s="31">
        <f ca="1">IF(Q448+0.1&lt;P448,Q448+2,Q448)</f>
        <v>3.6999999999999997</v>
      </c>
      <c r="S448" s="72">
        <f t="shared" ca="1" si="229"/>
        <v>696310</v>
      </c>
      <c r="T448" s="72">
        <f t="shared" ca="1" si="230"/>
        <v>3759196.9999999995</v>
      </c>
      <c r="U448" s="72">
        <f t="shared" ca="1" si="202"/>
        <v>3759196.9999999995</v>
      </c>
      <c r="V448" s="72">
        <f t="shared" ca="1" si="203"/>
        <v>0.59072957573006168</v>
      </c>
      <c r="W448" s="72">
        <f ca="1">(Coef!$J$9/(1+Coef!$J$8*(COS(V448))^2)^0.5)*Coef!$J$6</f>
        <v>6382216.0976751614</v>
      </c>
      <c r="X448" s="72">
        <f t="shared" ca="1" si="204"/>
        <v>-9</v>
      </c>
      <c r="Y448" s="72">
        <f t="shared" ca="1" si="205"/>
        <v>3.0758908347135017E-2</v>
      </c>
      <c r="Z448" s="72">
        <f t="shared" ca="1" si="206"/>
        <v>0.92516085492467393</v>
      </c>
      <c r="AA448" s="72">
        <f t="shared" ca="1" si="207"/>
        <v>0.63816452232937748</v>
      </c>
      <c r="AB448" s="72">
        <f t="shared" ca="1" si="208"/>
        <v>1.0533100031923985</v>
      </c>
      <c r="AC448" s="72">
        <f t="shared" ca="1" si="209"/>
        <v>0.94952363297664322</v>
      </c>
      <c r="AD448" s="72">
        <f t="shared" ca="1" si="210"/>
        <v>1.7292720547966864</v>
      </c>
      <c r="AE448" s="72">
        <f ca="1">Coef!$J$6*Coef!$J$9*(V448-(Coef!$J$10*AB448)+(Coef!$J$11*AC448)-(Coef!$J$12*AD448))</f>
        <v>3745115.504272501</v>
      </c>
      <c r="AF448" s="72">
        <f t="shared" ca="1" si="211"/>
        <v>2.2063646094070666E-3</v>
      </c>
      <c r="AG448" s="72">
        <f ca="1">((Coef!$J$8*Y448^2)/2)*(COS(V448))^2</f>
        <v>2.1991493072080864E-6</v>
      </c>
      <c r="AH448" s="72">
        <f t="shared" ca="1" si="212"/>
        <v>3.0758885799324356E-2</v>
      </c>
      <c r="AI448" s="72">
        <f t="shared" ca="1" si="213"/>
        <v>0.59293593548734358</v>
      </c>
      <c r="AJ448" s="72">
        <f t="shared" ca="1" si="214"/>
        <v>3.0763736238836825E-2</v>
      </c>
      <c r="AK448" s="72">
        <f t="shared" ca="1" si="215"/>
        <v>3.7078862663019255E-2</v>
      </c>
      <c r="AL448" s="72">
        <f t="shared" ca="1" si="216"/>
        <v>0.59261734349933026</v>
      </c>
      <c r="AM448" s="72">
        <f ca="1">V448+(1+Coef!$J$8*(COS(V448))^2-(3/2)*Coef!$J$8*SIN(V448)*COS(V448)*(AL448-V448))*(AL448-V448)</f>
        <v>0.59262610272990135</v>
      </c>
      <c r="AN448" s="34" t="str">
        <f t="shared" ca="1" si="217"/>
        <v>29 696310 3759197 N</v>
      </c>
      <c r="AO448" s="33">
        <f t="shared" ca="1" si="218"/>
        <v>33.954974515709701</v>
      </c>
      <c r="AP448" s="33">
        <f t="shared" ca="1" si="219"/>
        <v>-6.8755376602637881</v>
      </c>
      <c r="AQ448" s="72">
        <f ca="1">'MGRS to Dist'!BP448</f>
        <v>56.218545824239087</v>
      </c>
      <c r="AR448" s="72">
        <f ca="1">'MGRS to Dist'!BT448</f>
        <v>219.55765027565837</v>
      </c>
      <c r="AS448" s="72">
        <f ca="1">'MGRS to Dist'!BU448</f>
        <v>39.557433335461688</v>
      </c>
      <c r="AT448" s="72">
        <f ca="1">'MGRS to Dist'!BV448</f>
        <v>219.55743333546161</v>
      </c>
    </row>
    <row r="449" spans="2:46" ht="16.5" customHeight="1">
      <c r="B449" s="38" t="s">
        <v>699</v>
      </c>
      <c r="C449" s="72" t="str">
        <f t="shared" si="220"/>
        <v>29SPT9683159001</v>
      </c>
      <c r="D449" s="72">
        <f t="array" aca="1" ref="D449" ca="1">MATCH(TRUE,ISERROR(VALUE(MID(C449,ROW(INDIRECT("1:"&amp;LEN(C449))),1))),0)</f>
        <v>3</v>
      </c>
      <c r="E449" s="72">
        <f t="shared" ca="1" si="221"/>
        <v>29</v>
      </c>
      <c r="F449" s="72" t="str">
        <f t="shared" ca="1" si="222"/>
        <v>S</v>
      </c>
      <c r="G449" s="72" t="str">
        <f t="shared" ca="1" si="223"/>
        <v>P</v>
      </c>
      <c r="H449" s="72" t="str">
        <f t="shared" ca="1" si="224"/>
        <v>T</v>
      </c>
      <c r="I449" s="72">
        <f t="shared" ca="1" si="225"/>
        <v>10</v>
      </c>
      <c r="J449" s="72">
        <f t="shared" ca="1" si="226"/>
        <v>96831</v>
      </c>
      <c r="K449" s="72">
        <f t="shared" ca="1" si="227"/>
        <v>59001</v>
      </c>
      <c r="L449" s="72">
        <f t="shared" ca="1" si="228"/>
        <v>170.80604746885038</v>
      </c>
      <c r="M449" s="72">
        <f ca="1">VLOOKUP(G449,Coef!$C$2:$F$25,4)</f>
        <v>6</v>
      </c>
      <c r="N449" s="31">
        <f ca="1">VLOOKUP(F449,Coef!$C$4:$D$23,2)</f>
        <v>15</v>
      </c>
      <c r="O449" s="31">
        <f ca="1">MOD(VLOOKUP(H449,Coef!$C$2:$G$21,5)+MOD(E449+1,2)*15,20)</f>
        <v>18</v>
      </c>
      <c r="P449" s="31">
        <f ca="1">VLOOKUP(N449,Coef!$A$27:$B$46,2)</f>
        <v>3.56</v>
      </c>
      <c r="Q449" s="31">
        <f ca="1">VLOOKUP(N449,Coef!$A$27:$C$46,3)+O449/10-0.1</f>
        <v>3.6999999999999997</v>
      </c>
      <c r="R449" s="31">
        <f ca="1">IF(Q449+0.1&lt;P449,Q449+2,Q449)</f>
        <v>3.6999999999999997</v>
      </c>
      <c r="S449" s="72">
        <f t="shared" ca="1" si="229"/>
        <v>696831</v>
      </c>
      <c r="T449" s="72">
        <f t="shared" ca="1" si="230"/>
        <v>3759000.9999999995</v>
      </c>
      <c r="U449" s="72">
        <f t="shared" ca="1" si="202"/>
        <v>3759000.9999999995</v>
      </c>
      <c r="V449" s="72">
        <f t="shared" ca="1" si="203"/>
        <v>0.59069877580208685</v>
      </c>
      <c r="W449" s="72">
        <f ca="1">(Coef!$J$9/(1+Coef!$J$8*(COS(V449))^2)^0.5)*Coef!$J$6</f>
        <v>6382215.4876944553</v>
      </c>
      <c r="X449" s="72">
        <f t="shared" ca="1" si="204"/>
        <v>-9</v>
      </c>
      <c r="Y449" s="72">
        <f t="shared" ca="1" si="205"/>
        <v>3.0840544381415778E-2</v>
      </c>
      <c r="Z449" s="72">
        <f t="shared" ca="1" si="206"/>
        <v>0.92513747138689228</v>
      </c>
      <c r="AA449" s="72">
        <f t="shared" ca="1" si="207"/>
        <v>0.63817475400925916</v>
      </c>
      <c r="AB449" s="72">
        <f t="shared" ca="1" si="208"/>
        <v>1.053267511495533</v>
      </c>
      <c r="AC449" s="72">
        <f t="shared" ca="1" si="209"/>
        <v>0.94949432212396456</v>
      </c>
      <c r="AD449" s="72">
        <f t="shared" ca="1" si="210"/>
        <v>1.7292316174337075</v>
      </c>
      <c r="AE449" s="72">
        <f ca="1">Coef!$J$6*Coef!$J$9*(V449-(Coef!$J$10*AB449)+(Coef!$J$11*AC449)-(Coef!$J$12*AD449))</f>
        <v>3744919.842103288</v>
      </c>
      <c r="AF449" s="72">
        <f t="shared" ca="1" si="211"/>
        <v>2.2063118871278103E-3</v>
      </c>
      <c r="AG449" s="72">
        <f ca="1">((Coef!$J$8*Y449^2)/2)*(COS(V449))^2</f>
        <v>2.2109294809080486E-6</v>
      </c>
      <c r="AH449" s="72">
        <f t="shared" ca="1" si="212"/>
        <v>3.0840521652659519E-2</v>
      </c>
      <c r="AI449" s="72">
        <f t="shared" ca="1" si="213"/>
        <v>0.59290508281121468</v>
      </c>
      <c r="AJ449" s="72">
        <f t="shared" ca="1" si="214"/>
        <v>3.0845410816028762E-2</v>
      </c>
      <c r="AK449" s="72">
        <f t="shared" ca="1" si="215"/>
        <v>3.7176440562006668E-2</v>
      </c>
      <c r="AL449" s="72">
        <f t="shared" ca="1" si="216"/>
        <v>0.59258481962802156</v>
      </c>
      <c r="AM449" s="72">
        <f ca="1">V449+(1+Coef!$J$8*(COS(V449))^2-(3/2)*Coef!$J$8*SIN(V449)*COS(V449)*(AL449-V449))*(AL449-V449)</f>
        <v>0.59259357123732526</v>
      </c>
      <c r="AN449" s="34" t="str">
        <f t="shared" ca="1" si="217"/>
        <v>29 696831 3759001 N</v>
      </c>
      <c r="AO449" s="33">
        <f t="shared" ca="1" si="218"/>
        <v>33.953110598483832</v>
      </c>
      <c r="AP449" s="33">
        <f t="shared" ca="1" si="219"/>
        <v>-6.8699468584780554</v>
      </c>
      <c r="AQ449" s="72">
        <f ca="1">'MGRS to Dist'!BP449</f>
        <v>556.60548865203361</v>
      </c>
      <c r="AR449" s="72">
        <f ca="1">'MGRS to Dist'!BT449</f>
        <v>111.89479925526177</v>
      </c>
      <c r="AS449" s="72">
        <f ca="1">'MGRS to Dist'!BU449</f>
        <v>-68.10207812686312</v>
      </c>
      <c r="AT449" s="72">
        <f ca="1">'MGRS to Dist'!BV449</f>
        <v>111.89792187313685</v>
      </c>
    </row>
    <row r="450" spans="2:46" ht="16.5" customHeight="1">
      <c r="B450" s="38" t="s">
        <v>700</v>
      </c>
      <c r="C450" s="72" t="str">
        <f t="shared" si="220"/>
        <v>29SPT9920059763</v>
      </c>
      <c r="D450" s="72">
        <f t="array" aca="1" ref="D450" ca="1">MATCH(TRUE,ISERROR(VALUE(MID(C450,ROW(INDIRECT("1:"&amp;LEN(C450))),1))),0)</f>
        <v>3</v>
      </c>
      <c r="E450" s="72">
        <f t="shared" ca="1" si="221"/>
        <v>29</v>
      </c>
      <c r="F450" s="72" t="str">
        <f t="shared" ca="1" si="222"/>
        <v>S</v>
      </c>
      <c r="G450" s="72" t="str">
        <f t="shared" ca="1" si="223"/>
        <v>P</v>
      </c>
      <c r="H450" s="72" t="str">
        <f t="shared" ca="1" si="224"/>
        <v>T</v>
      </c>
      <c r="I450" s="72">
        <f t="shared" ca="1" si="225"/>
        <v>10</v>
      </c>
      <c r="J450" s="72">
        <f t="shared" ca="1" si="226"/>
        <v>99200</v>
      </c>
      <c r="K450" s="72">
        <f t="shared" ca="1" si="227"/>
        <v>59763</v>
      </c>
      <c r="L450" s="72">
        <f t="shared" ca="1" si="228"/>
        <v>170.80604746885038</v>
      </c>
      <c r="M450" s="72">
        <f ca="1">VLOOKUP(G450,Coef!$C$2:$F$25,4)</f>
        <v>6</v>
      </c>
      <c r="N450" s="31">
        <f ca="1">VLOOKUP(F450,Coef!$C$4:$D$23,2)</f>
        <v>15</v>
      </c>
      <c r="O450" s="31">
        <f ca="1">MOD(VLOOKUP(H450,Coef!$C$2:$G$21,5)+MOD(E450+1,2)*15,20)</f>
        <v>18</v>
      </c>
      <c r="P450" s="31">
        <f ca="1">VLOOKUP(N450,Coef!$A$27:$B$46,2)</f>
        <v>3.56</v>
      </c>
      <c r="Q450" s="31">
        <f ca="1">VLOOKUP(N450,Coef!$A$27:$C$46,3)+O450/10-0.1</f>
        <v>3.6999999999999997</v>
      </c>
      <c r="R450" s="31">
        <f ca="1">IF(Q450+0.1&lt;P450,Q450+2,Q450)</f>
        <v>3.6999999999999997</v>
      </c>
      <c r="S450" s="72">
        <f t="shared" ca="1" si="229"/>
        <v>699200</v>
      </c>
      <c r="T450" s="72">
        <f t="shared" ca="1" si="230"/>
        <v>3759762.9999999995</v>
      </c>
      <c r="U450" s="72">
        <f t="shared" ref="U450:U513" ca="1" si="231">IF(N450&lt;11,T450-10000000,T450)</f>
        <v>3759762.9999999995</v>
      </c>
      <c r="V450" s="72">
        <f t="shared" ca="1" si="203"/>
        <v>0.5908185183792134</v>
      </c>
      <c r="W450" s="72">
        <f ca="1">(Coef!$J$9/(1+Coef!$J$8*(COS(V450))^2)^0.5)*Coef!$J$6</f>
        <v>6382217.8592375647</v>
      </c>
      <c r="X450" s="72">
        <f t="shared" ca="1" si="204"/>
        <v>-9</v>
      </c>
      <c r="Y450" s="72">
        <f t="shared" ca="1" si="205"/>
        <v>3.1211720501154581E-2</v>
      </c>
      <c r="Z450" s="72">
        <f t="shared" ca="1" si="206"/>
        <v>0.92522836114855644</v>
      </c>
      <c r="AA450" s="72">
        <f t="shared" ca="1" si="207"/>
        <v>0.63813495093137107</v>
      </c>
      <c r="AB450" s="72">
        <f t="shared" ca="1" si="208"/>
        <v>1.0534326989534917</v>
      </c>
      <c r="AC450" s="72">
        <f t="shared" ca="1" si="209"/>
        <v>0.94960826194796155</v>
      </c>
      <c r="AD450" s="72">
        <f t="shared" ca="1" si="210"/>
        <v>1.7293887998697206</v>
      </c>
      <c r="AE450" s="72">
        <f ca="1">Coef!$J$6*Coef!$J$9*(V450-(Coef!$J$10*AB450)+(Coef!$J$11*AC450)-(Coef!$J$12*AD450))</f>
        <v>3745680.5290148491</v>
      </c>
      <c r="AF450" s="72">
        <f t="shared" ca="1" si="211"/>
        <v>2.206516809006698E-3</v>
      </c>
      <c r="AG450" s="72">
        <f ca="1">((Coef!$J$8*Y450^2)/2)*(COS(V450))^2</f>
        <v>2.2641045913200098E-6</v>
      </c>
      <c r="AH450" s="72">
        <f t="shared" ca="1" si="212"/>
        <v>3.1211696945621349E-2</v>
      </c>
      <c r="AI450" s="72">
        <f t="shared" ca="1" si="213"/>
        <v>0.59302503019243524</v>
      </c>
      <c r="AJ450" s="72">
        <f t="shared" ca="1" si="214"/>
        <v>3.121676477573343E-2</v>
      </c>
      <c r="AK450" s="72">
        <f t="shared" ca="1" si="215"/>
        <v>3.7626633565244767E-2</v>
      </c>
      <c r="AL450" s="72">
        <f t="shared" ca="1" si="216"/>
        <v>0.59269693079620489</v>
      </c>
      <c r="AM450" s="72">
        <f ca="1">V450+(1+Coef!$J$8*(COS(V450))^2-(3/2)*Coef!$J$8*SIN(V450)*COS(V450)*(AL450-V450))*(AL450-V450)</f>
        <v>0.59270564565722927</v>
      </c>
      <c r="AN450" s="34" t="str">
        <f t="shared" ca="1" si="217"/>
        <v>29 699200 3759763 N</v>
      </c>
      <c r="AO450" s="33">
        <f t="shared" ca="1" si="218"/>
        <v>33.959531989735709</v>
      </c>
      <c r="AP450" s="33">
        <f t="shared" ca="1" si="219"/>
        <v>-6.8441526994261928</v>
      </c>
      <c r="AQ450" s="72">
        <f ca="1">'MGRS to Dist'!BP450</f>
        <v>2488.3272044906425</v>
      </c>
      <c r="AR450" s="72">
        <f ca="1">'MGRS to Dist'!BT450</f>
        <v>73.286682540162246</v>
      </c>
      <c r="AS450" s="72">
        <f ca="1">'MGRS to Dist'!BU450</f>
        <v>-106.69890985521316</v>
      </c>
      <c r="AT450" s="72">
        <f ca="1">'MGRS to Dist'!BV450</f>
        <v>73.301090144786826</v>
      </c>
    </row>
    <row r="451" spans="2:46" ht="16.5" customHeight="1">
      <c r="B451" s="38" t="s">
        <v>701</v>
      </c>
      <c r="C451" s="72" t="str">
        <f t="shared" si="220"/>
        <v>29SQT0101466659</v>
      </c>
      <c r="D451" s="72">
        <f t="array" aca="1" ref="D451" ca="1">MATCH(TRUE,ISERROR(VALUE(MID(C451,ROW(INDIRECT("1:"&amp;LEN(C451))),1))),0)</f>
        <v>3</v>
      </c>
      <c r="E451" s="72">
        <f t="shared" ca="1" si="221"/>
        <v>29</v>
      </c>
      <c r="F451" s="72" t="str">
        <f t="shared" ca="1" si="222"/>
        <v>S</v>
      </c>
      <c r="G451" s="72" t="str">
        <f t="shared" ca="1" si="223"/>
        <v>Q</v>
      </c>
      <c r="H451" s="72" t="str">
        <f t="shared" ca="1" si="224"/>
        <v>T</v>
      </c>
      <c r="I451" s="72">
        <f t="shared" ca="1" si="225"/>
        <v>10</v>
      </c>
      <c r="J451" s="72">
        <f t="shared" ca="1" si="226"/>
        <v>1014</v>
      </c>
      <c r="K451" s="72">
        <f t="shared" ca="1" si="227"/>
        <v>66659</v>
      </c>
      <c r="L451" s="72">
        <f t="shared" ca="1" si="228"/>
        <v>170.80604746885038</v>
      </c>
      <c r="M451" s="72">
        <f ca="1">VLOOKUP(G451,Coef!$C$2:$F$25,4)</f>
        <v>7</v>
      </c>
      <c r="N451" s="31">
        <f ca="1">VLOOKUP(F451,Coef!$C$4:$D$23,2)</f>
        <v>15</v>
      </c>
      <c r="O451" s="31">
        <f ca="1">MOD(VLOOKUP(H451,Coef!$C$2:$G$21,5)+MOD(E451+1,2)*15,20)</f>
        <v>18</v>
      </c>
      <c r="P451" s="31">
        <f ca="1">VLOOKUP(N451,Coef!$A$27:$B$46,2)</f>
        <v>3.56</v>
      </c>
      <c r="Q451" s="31">
        <f ca="1">VLOOKUP(N451,Coef!$A$27:$C$46,3)+O451/10-0.1</f>
        <v>3.6999999999999997</v>
      </c>
      <c r="R451" s="31">
        <f ca="1">IF(Q451+0.1&lt;P451,Q451+2,Q451)</f>
        <v>3.6999999999999997</v>
      </c>
      <c r="S451" s="72">
        <f t="shared" ca="1" si="229"/>
        <v>701014</v>
      </c>
      <c r="T451" s="72">
        <f t="shared" ca="1" si="230"/>
        <v>3766658.9999999995</v>
      </c>
      <c r="U451" s="72">
        <f t="shared" ca="1" si="231"/>
        <v>3766658.9999999995</v>
      </c>
      <c r="V451" s="72">
        <f t="shared" ref="V451:V514" ca="1" si="232">U451/(6366197.724*0.9996)</f>
        <v>0.59190217298795944</v>
      </c>
      <c r="W451" s="72">
        <f ca="1">(Coef!$J$9/(1+Coef!$J$8*(COS(V451))^2)^0.5)*Coef!$J$6</f>
        <v>6382239.332086863</v>
      </c>
      <c r="X451" s="72">
        <f t="shared" ref="X451:X514" ca="1" si="233">6*E451-183</f>
        <v>-9</v>
      </c>
      <c r="Y451" s="72">
        <f t="shared" ref="Y451:Y514" ca="1" si="234">(S451-500000)/W451</f>
        <v>3.1495841747801158E-2</v>
      </c>
      <c r="Z451" s="72">
        <f t="shared" ref="Z451:Z514" ca="1" si="235">SIN(2*V451)</f>
        <v>0.92604848780940952</v>
      </c>
      <c r="AA451" s="72">
        <f t="shared" ref="AA451:AA514" ca="1" si="236">Z451*(COS(V451))^2</f>
        <v>0.63777170268569039</v>
      </c>
      <c r="AB451" s="72">
        <f t="shared" ref="AB451:AB514" ca="1" si="237">V451+(Z451/2)</f>
        <v>1.0549264168926642</v>
      </c>
      <c r="AC451" s="72">
        <f t="shared" ref="AC451:AC514" ca="1" si="238">(3*AB451+AA451)/4</f>
        <v>0.95063773834092069</v>
      </c>
      <c r="AD451" s="72">
        <f t="shared" ref="AD451:AD514" ca="1" si="239">(5*AC451+AA451*(COS(V451))^2)/3</f>
        <v>1.7308078386359345</v>
      </c>
      <c r="AE451" s="72">
        <f ca="1">Coef!$J$6*Coef!$J$9*(V451-(Coef!$J$10*AB451)+(Coef!$J$11*AC451)-(Coef!$J$12*AD451))</f>
        <v>3752564.6843110686</v>
      </c>
      <c r="AF451" s="72">
        <f t="shared" ref="AF451:AF514" ca="1" si="240">(U451-AE451)/W451</f>
        <v>2.208365270489216E-3</v>
      </c>
      <c r="AG451" s="72">
        <f ca="1">((Coef!$J$8*Y451^2)/2)*(COS(V451))^2</f>
        <v>2.3021596119532088E-6</v>
      </c>
      <c r="AH451" s="72">
        <f t="shared" ref="AH451:AH514" ca="1" si="241">Y451*(1-(AG451/3))</f>
        <v>3.1495817578316217E-2</v>
      </c>
      <c r="AI451" s="72">
        <f t="shared" ref="AI451:AI514" ca="1" si="242">AF451*(1-AG451)+V451</f>
        <v>0.59411053317443929</v>
      </c>
      <c r="AJ451" s="72">
        <f t="shared" ref="AJ451:AJ514" ca="1" si="243">(EXP(AH451)-EXP(-AH451))/2</f>
        <v>3.150102507436936E-2</v>
      </c>
      <c r="AK451" s="72">
        <f t="shared" ref="AK451:AK514" ca="1" si="244">ATAN(AJ451/COS(AI451))</f>
        <v>3.7996727409410042E-2</v>
      </c>
      <c r="AL451" s="72">
        <f t="shared" ref="AL451:AL514" ca="1" si="245">ATAN(COS(AK451)*TAN(AI451))</f>
        <v>0.59377565342440997</v>
      </c>
      <c r="AM451" s="72">
        <f ca="1">V451+(1+Coef!$J$8*(COS(V451))^2-(3/2)*Coef!$J$8*SIN(V451)*COS(V451)*(AL451-V451))*(AL451-V451)</f>
        <v>0.59378433276714782</v>
      </c>
      <c r="AN451" s="34" t="str">
        <f t="shared" ref="AN451:AN514" ca="1" si="246">E451&amp;" "&amp;RIGHT(S451+1000000,6)&amp;" "&amp;RIGHT(T451+10000000,7)&amp;" "&amp;IF(AO451&lt;0,"S","N")</f>
        <v>29 701014 3766659 N</v>
      </c>
      <c r="AO451" s="33">
        <f t="shared" ref="AO451:AO514" ca="1" si="247">AM451/PI()*180</f>
        <v>34.021336208549201</v>
      </c>
      <c r="AP451" s="33">
        <f t="shared" ref="AP451:AP514" ca="1" si="248">AK451/PI()*180+X451</f>
        <v>-6.8229478841317501</v>
      </c>
      <c r="AQ451" s="72">
        <f ca="1">'MGRS to Dist'!BP451</f>
        <v>7129.9292733968796</v>
      </c>
      <c r="AR451" s="72">
        <f ca="1">'MGRS to Dist'!BT451</f>
        <v>15.873640641120801</v>
      </c>
      <c r="AS451" s="72">
        <f ca="1">'MGRS to Dist'!BU451</f>
        <v>-164.11450471002061</v>
      </c>
      <c r="AT451" s="72">
        <f ca="1">'MGRS to Dist'!BV451</f>
        <v>15.88549528997936</v>
      </c>
    </row>
    <row r="452" spans="2:46" ht="16.5" customHeight="1">
      <c r="B452" s="38" t="s">
        <v>702</v>
      </c>
      <c r="C452" s="72" t="str">
        <f t="shared" ref="C452:C515" si="249">SUBSTITUTE(B452," ","")</f>
        <v>29SPT9852960285</v>
      </c>
      <c r="D452" s="72">
        <f t="array" aca="1" ref="D452" ca="1">MATCH(TRUE,ISERROR(VALUE(MID(C452,ROW(INDIRECT("1:"&amp;LEN(C452))),1))),0)</f>
        <v>3</v>
      </c>
      <c r="E452" s="72">
        <f t="shared" ref="E452:E515" ca="1" si="250">VALUE(LEFT(C452,D452-1))</f>
        <v>29</v>
      </c>
      <c r="F452" s="72" t="str">
        <f t="shared" ref="F452:F515" ca="1" si="251">MID(C452,D452,1)</f>
        <v>S</v>
      </c>
      <c r="G452" s="72" t="str">
        <f t="shared" ref="G452:G515" ca="1" si="252">MID(C452,D452+1,1)</f>
        <v>P</v>
      </c>
      <c r="H452" s="72" t="str">
        <f t="shared" ref="H452:H515" ca="1" si="253">MID(C452,D452+2,1)</f>
        <v>T</v>
      </c>
      <c r="I452" s="72">
        <f t="shared" ref="I452:I515" ca="1" si="254">LEN(C452)-D452-2</f>
        <v>10</v>
      </c>
      <c r="J452" s="72">
        <f t="shared" ref="J452:J515" ca="1" si="255">VALUE(LEFT(RIGHT(C452,I452),I452/2))*10^(5-I452/2)</f>
        <v>98529</v>
      </c>
      <c r="K452" s="72">
        <f t="shared" ref="K452:K515" ca="1" si="256">VALUE(RIGHT(C452,I452/2))*10^(5-I452/2)</f>
        <v>60285</v>
      </c>
      <c r="L452" s="72">
        <f t="shared" ref="L452:L515" ca="1" si="257">E452*6-183*PI()/180</f>
        <v>170.80604746885038</v>
      </c>
      <c r="M452" s="72">
        <f ca="1">VLOOKUP(G452,Coef!$C$2:$F$25,4)</f>
        <v>6</v>
      </c>
      <c r="N452" s="31">
        <f ca="1">VLOOKUP(F452,Coef!$C$4:$D$23,2)</f>
        <v>15</v>
      </c>
      <c r="O452" s="31">
        <f ca="1">MOD(VLOOKUP(H452,Coef!$C$2:$G$21,5)+MOD(E452+1,2)*15,20)</f>
        <v>18</v>
      </c>
      <c r="P452" s="31">
        <f ca="1">VLOOKUP(N452,Coef!$A$27:$B$46,2)</f>
        <v>3.56</v>
      </c>
      <c r="Q452" s="31">
        <f ca="1">VLOOKUP(N452,Coef!$A$27:$C$46,3)+O452/10-0.1</f>
        <v>3.6999999999999997</v>
      </c>
      <c r="R452" s="31">
        <f ca="1">IF(Q452+0.1&lt;P452,Q452+2,Q452)</f>
        <v>3.6999999999999997</v>
      </c>
      <c r="S452" s="72">
        <f t="shared" ref="S452:S515" ca="1" si="258">M452*100000+J452</f>
        <v>698529</v>
      </c>
      <c r="T452" s="72">
        <f t="shared" ref="T452:T515" ca="1" si="259">R452*1000000+K452</f>
        <v>3760284.9999999995</v>
      </c>
      <c r="U452" s="72">
        <f t="shared" ca="1" si="231"/>
        <v>3760284.9999999995</v>
      </c>
      <c r="V452" s="72">
        <f t="shared" ca="1" si="232"/>
        <v>0.59090054675881976</v>
      </c>
      <c r="W452" s="72">
        <f ca="1">(Coef!$J$9/(1+Coef!$J$8*(COS(V452))^2)^0.5)*Coef!$J$6</f>
        <v>6382219.4839739213</v>
      </c>
      <c r="X452" s="72">
        <f t="shared" ca="1" si="233"/>
        <v>-9</v>
      </c>
      <c r="Y452" s="72">
        <f t="shared" ca="1" si="234"/>
        <v>3.1106576716535127E-2</v>
      </c>
      <c r="Z452" s="72">
        <f t="shared" ca="1" si="235"/>
        <v>0.9252905935871425</v>
      </c>
      <c r="AA452" s="72">
        <f t="shared" ca="1" si="236"/>
        <v>0.63810764570126077</v>
      </c>
      <c r="AB452" s="72">
        <f t="shared" ca="1" si="237"/>
        <v>1.053545843552391</v>
      </c>
      <c r="AC452" s="72">
        <f t="shared" ca="1" si="238"/>
        <v>0.94968629408960836</v>
      </c>
      <c r="AD452" s="72">
        <f t="shared" ca="1" si="239"/>
        <v>1.7294964323187347</v>
      </c>
      <c r="AE452" s="72">
        <f ca="1">Coef!$J$6*Coef!$J$9*(V452-(Coef!$J$10*AB452)+(Coef!$J$11*AC452)-(Coef!$J$12*AD452))</f>
        <v>3746201.6299870112</v>
      </c>
      <c r="AF452" s="72">
        <f t="shared" ca="1" si="240"/>
        <v>2.206657111738698E-3</v>
      </c>
      <c r="AG452" s="72">
        <f ca="1">((Coef!$J$8*Y452^2)/2)*(COS(V452))^2</f>
        <v>2.2486285078121688E-6</v>
      </c>
      <c r="AH452" s="72">
        <f t="shared" ca="1" si="241"/>
        <v>3.1106553400823401E-2</v>
      </c>
      <c r="AI452" s="72">
        <f t="shared" ca="1" si="242"/>
        <v>0.59310719890860641</v>
      </c>
      <c r="AJ452" s="72">
        <f t="shared" ca="1" si="243"/>
        <v>3.1111570185292314E-2</v>
      </c>
      <c r="AK452" s="72">
        <f t="shared" ca="1" si="244"/>
        <v>3.7502032906369963E-2</v>
      </c>
      <c r="AL452" s="72">
        <f t="shared" ca="1" si="245"/>
        <v>0.59278124743793692</v>
      </c>
      <c r="AM452" s="72">
        <f ca="1">V452+(1+Coef!$J$8*(COS(V452))^2-(3/2)*Coef!$J$8*SIN(V452)*COS(V452)*(AL452-V452))*(AL452-V452)</f>
        <v>0.59278997193207439</v>
      </c>
      <c r="AN452" s="34" t="str">
        <f t="shared" ca="1" si="246"/>
        <v>29 698529 3760285 N</v>
      </c>
      <c r="AO452" s="33">
        <f t="shared" ca="1" si="247"/>
        <v>33.964363529386389</v>
      </c>
      <c r="AP452" s="33">
        <f t="shared" ca="1" si="248"/>
        <v>-6.8512917913042681</v>
      </c>
      <c r="AQ452" s="72">
        <f ca="1">'MGRS to Dist'!BP452</f>
        <v>6840.6499845618364</v>
      </c>
      <c r="AR452" s="72">
        <f ca="1">'MGRS to Dist'!BT452</f>
        <v>202.4231367003222</v>
      </c>
      <c r="AS452" s="72">
        <f ca="1">'MGRS to Dist'!BU452</f>
        <v>22.407289918931571</v>
      </c>
      <c r="AT452" s="72">
        <f ca="1">'MGRS to Dist'!BV452</f>
        <v>202.40728991893161</v>
      </c>
    </row>
    <row r="453" spans="2:46" ht="16.5" customHeight="1">
      <c r="B453" s="38" t="s">
        <v>703</v>
      </c>
      <c r="C453" s="72" t="str">
        <f t="shared" si="249"/>
        <v>29SQT0055666905</v>
      </c>
      <c r="D453" s="72">
        <f t="array" aca="1" ref="D453" ca="1">MATCH(TRUE,ISERROR(VALUE(MID(C453,ROW(INDIRECT("1:"&amp;LEN(C453))),1))),0)</f>
        <v>3</v>
      </c>
      <c r="E453" s="72">
        <f t="shared" ca="1" si="250"/>
        <v>29</v>
      </c>
      <c r="F453" s="72" t="str">
        <f t="shared" ca="1" si="251"/>
        <v>S</v>
      </c>
      <c r="G453" s="72" t="str">
        <f t="shared" ca="1" si="252"/>
        <v>Q</v>
      </c>
      <c r="H453" s="72" t="str">
        <f t="shared" ca="1" si="253"/>
        <v>T</v>
      </c>
      <c r="I453" s="72">
        <f t="shared" ca="1" si="254"/>
        <v>10</v>
      </c>
      <c r="J453" s="72">
        <f t="shared" ca="1" si="255"/>
        <v>556</v>
      </c>
      <c r="K453" s="72">
        <f t="shared" ca="1" si="256"/>
        <v>66905</v>
      </c>
      <c r="L453" s="72">
        <f t="shared" ca="1" si="257"/>
        <v>170.80604746885038</v>
      </c>
      <c r="M453" s="72">
        <f ca="1">VLOOKUP(G453,Coef!$C$2:$F$25,4)</f>
        <v>7</v>
      </c>
      <c r="N453" s="31">
        <f ca="1">VLOOKUP(F453,Coef!$C$4:$D$23,2)</f>
        <v>15</v>
      </c>
      <c r="O453" s="31">
        <f ca="1">MOD(VLOOKUP(H453,Coef!$C$2:$G$21,5)+MOD(E453+1,2)*15,20)</f>
        <v>18</v>
      </c>
      <c r="P453" s="31">
        <f ca="1">VLOOKUP(N453,Coef!$A$27:$B$46,2)</f>
        <v>3.56</v>
      </c>
      <c r="Q453" s="31">
        <f ca="1">VLOOKUP(N453,Coef!$A$27:$C$46,3)+O453/10-0.1</f>
        <v>3.6999999999999997</v>
      </c>
      <c r="R453" s="31">
        <f ca="1">IF(Q453+0.1&lt;P453,Q453+2,Q453)</f>
        <v>3.6999999999999997</v>
      </c>
      <c r="S453" s="72">
        <f t="shared" ca="1" si="258"/>
        <v>700556</v>
      </c>
      <c r="T453" s="72">
        <f t="shared" ca="1" si="259"/>
        <v>3766904.9999999995</v>
      </c>
      <c r="U453" s="72">
        <f t="shared" ca="1" si="231"/>
        <v>3766904.9999999995</v>
      </c>
      <c r="V453" s="72">
        <f t="shared" ca="1" si="232"/>
        <v>0.59194083004041764</v>
      </c>
      <c r="W453" s="72">
        <f ca="1">(Coef!$J$9/(1+Coef!$J$8*(COS(V453))^2)^0.5)*Coef!$J$6</f>
        <v>6382240.0984397968</v>
      </c>
      <c r="X453" s="72">
        <f t="shared" ca="1" si="233"/>
        <v>-9</v>
      </c>
      <c r="Y453" s="72">
        <f t="shared" ca="1" si="234"/>
        <v>3.1424076328470933E-2</v>
      </c>
      <c r="Z453" s="72">
        <f t="shared" ca="1" si="235"/>
        <v>0.92607766373703715</v>
      </c>
      <c r="AA453" s="72">
        <f t="shared" ca="1" si="236"/>
        <v>0.63775864368060597</v>
      </c>
      <c r="AB453" s="72">
        <f t="shared" ca="1" si="237"/>
        <v>1.0549796619089362</v>
      </c>
      <c r="AC453" s="72">
        <f t="shared" ca="1" si="238"/>
        <v>0.95067440735185371</v>
      </c>
      <c r="AD453" s="72">
        <f t="shared" ca="1" si="239"/>
        <v>1.7308583453859459</v>
      </c>
      <c r="AE453" s="72">
        <f ca="1">Coef!$J$6*Coef!$J$9*(V453-(Coef!$J$10*AB453)+(Coef!$J$11*AC453)-(Coef!$J$12*AD453))</f>
        <v>3752810.2630604603</v>
      </c>
      <c r="AF453" s="72">
        <f t="shared" ca="1" si="240"/>
        <v>2.2084310088842946E-3</v>
      </c>
      <c r="AG453" s="72">
        <f ca="1">((Coef!$J$8*Y453^2)/2)*(COS(V453))^2</f>
        <v>2.2915611877497717E-6</v>
      </c>
      <c r="AH453" s="72">
        <f t="shared" ca="1" si="241"/>
        <v>3.1424052325073039E-2</v>
      </c>
      <c r="AI453" s="72">
        <f t="shared" ca="1" si="242"/>
        <v>0.59414925598854718</v>
      </c>
      <c r="AJ453" s="72">
        <f t="shared" ca="1" si="243"/>
        <v>3.1429224304158898E-2</v>
      </c>
      <c r="AK453" s="72">
        <f t="shared" ca="1" si="244"/>
        <v>3.791119470434217E-2</v>
      </c>
      <c r="AL453" s="72">
        <f t="shared" ca="1" si="245"/>
        <v>0.59381587196841779</v>
      </c>
      <c r="AM453" s="72">
        <f ca="1">V453+(1+Coef!$J$8*(COS(V453))^2-(3/2)*Coef!$J$8*SIN(V453)*COS(V453)*(AL453-V453))*(AL453-V453)</f>
        <v>0.59382455807852796</v>
      </c>
      <c r="AN453" s="34" t="str">
        <f t="shared" ca="1" si="246"/>
        <v>29 700556 3766905 N</v>
      </c>
      <c r="AO453" s="33">
        <f t="shared" ca="1" si="247"/>
        <v>34.023640949120889</v>
      </c>
      <c r="AP453" s="33">
        <f t="shared" ca="1" si="248"/>
        <v>-6.8278485471424766</v>
      </c>
      <c r="AQ453" s="72">
        <f ca="1">'MGRS to Dist'!BP453</f>
        <v>6922.7465915534376</v>
      </c>
      <c r="AR453" s="72">
        <f ca="1">'MGRS to Dist'!BT453</f>
        <v>18.147447381111078</v>
      </c>
      <c r="AS453" s="72">
        <f ca="1">'MGRS to Dist'!BU453</f>
        <v>-161.839445355816</v>
      </c>
      <c r="AT453" s="72">
        <f ca="1">'MGRS to Dist'!BV453</f>
        <v>18.160554644184003</v>
      </c>
    </row>
    <row r="454" spans="2:46" ht="16.5" customHeight="1">
      <c r="B454" s="38" t="s">
        <v>704</v>
      </c>
      <c r="C454" s="72" t="str">
        <f t="shared" si="249"/>
        <v>29SQT0008263415</v>
      </c>
      <c r="D454" s="72">
        <f t="array" aca="1" ref="D454" ca="1">MATCH(TRUE,ISERROR(VALUE(MID(C454,ROW(INDIRECT("1:"&amp;LEN(C454))),1))),0)</f>
        <v>3</v>
      </c>
      <c r="E454" s="72">
        <f t="shared" ca="1" si="250"/>
        <v>29</v>
      </c>
      <c r="F454" s="72" t="str">
        <f t="shared" ca="1" si="251"/>
        <v>S</v>
      </c>
      <c r="G454" s="72" t="str">
        <f t="shared" ca="1" si="252"/>
        <v>Q</v>
      </c>
      <c r="H454" s="72" t="str">
        <f t="shared" ca="1" si="253"/>
        <v>T</v>
      </c>
      <c r="I454" s="72">
        <f t="shared" ca="1" si="254"/>
        <v>10</v>
      </c>
      <c r="J454" s="72">
        <f t="shared" ca="1" si="255"/>
        <v>82</v>
      </c>
      <c r="K454" s="72">
        <f t="shared" ca="1" si="256"/>
        <v>63415</v>
      </c>
      <c r="L454" s="72">
        <f t="shared" ca="1" si="257"/>
        <v>170.80604746885038</v>
      </c>
      <c r="M454" s="72">
        <f ca="1">VLOOKUP(G454,Coef!$C$2:$F$25,4)</f>
        <v>7</v>
      </c>
      <c r="N454" s="31">
        <f ca="1">VLOOKUP(F454,Coef!$C$4:$D$23,2)</f>
        <v>15</v>
      </c>
      <c r="O454" s="31">
        <f ca="1">MOD(VLOOKUP(H454,Coef!$C$2:$G$21,5)+MOD(E454+1,2)*15,20)</f>
        <v>18</v>
      </c>
      <c r="P454" s="31">
        <f ca="1">VLOOKUP(N454,Coef!$A$27:$B$46,2)</f>
        <v>3.56</v>
      </c>
      <c r="Q454" s="31">
        <f ca="1">VLOOKUP(N454,Coef!$A$27:$C$46,3)+O454/10-0.1</f>
        <v>3.6999999999999997</v>
      </c>
      <c r="R454" s="31">
        <f ca="1">IF(Q454+0.1&lt;P454,Q454+2,Q454)</f>
        <v>3.6999999999999997</v>
      </c>
      <c r="S454" s="72">
        <f t="shared" ca="1" si="258"/>
        <v>700082</v>
      </c>
      <c r="T454" s="72">
        <f t="shared" ca="1" si="259"/>
        <v>3763414.9999999995</v>
      </c>
      <c r="U454" s="72">
        <f t="shared" ca="1" si="231"/>
        <v>3763414.9999999995</v>
      </c>
      <c r="V454" s="72">
        <f t="shared" ca="1" si="232"/>
        <v>0.59139240275147853</v>
      </c>
      <c r="W454" s="72">
        <f ca="1">(Coef!$J$9/(1+Coef!$J$8*(COS(V454))^2)^0.5)*Coef!$J$6</f>
        <v>6382229.228483215</v>
      </c>
      <c r="X454" s="72">
        <f t="shared" ca="1" si="233"/>
        <v>-9</v>
      </c>
      <c r="Y454" s="72">
        <f t="shared" ca="1" si="234"/>
        <v>3.1349861127998216E-2</v>
      </c>
      <c r="Z454" s="72">
        <f t="shared" ca="1" si="235"/>
        <v>0.92566322736102014</v>
      </c>
      <c r="AA454" s="72">
        <f t="shared" ca="1" si="236"/>
        <v>0.63794326172869409</v>
      </c>
      <c r="AB454" s="72">
        <f t="shared" ca="1" si="237"/>
        <v>1.0542240164319887</v>
      </c>
      <c r="AC454" s="72">
        <f t="shared" ca="1" si="238"/>
        <v>0.95015382775616508</v>
      </c>
      <c r="AD454" s="72">
        <f t="shared" ca="1" si="239"/>
        <v>1.7301410695311079</v>
      </c>
      <c r="AE454" s="72">
        <f ca="1">Coef!$J$6*Coef!$J$9*(V454-(Coef!$J$10*AB454)+(Coef!$J$11*AC454)-(Coef!$J$12*AD454))</f>
        <v>3749326.2476133197</v>
      </c>
      <c r="AF454" s="72">
        <f t="shared" ca="1" si="240"/>
        <v>2.2074970801429787E-3</v>
      </c>
      <c r="AG454" s="72">
        <f ca="1">((Coef!$J$8*Y454^2)/2)*(COS(V454))^2</f>
        <v>2.282431528900241E-6</v>
      </c>
      <c r="AH454" s="72">
        <f t="shared" ca="1" si="241"/>
        <v>3.1349837276694395E-2</v>
      </c>
      <c r="AI454" s="72">
        <f t="shared" ca="1" si="242"/>
        <v>0.59359989479316055</v>
      </c>
      <c r="AJ454" s="72">
        <f t="shared" ca="1" si="243"/>
        <v>3.1354972696644445E-2</v>
      </c>
      <c r="AK454" s="72">
        <f t="shared" ca="1" si="244"/>
        <v>3.7807702103671952E-2</v>
      </c>
      <c r="AL454" s="72">
        <f t="shared" ca="1" si="245"/>
        <v>0.59326847555122608</v>
      </c>
      <c r="AM454" s="72">
        <f ca="1">V454+(1+Coef!$J$8*(COS(V454))^2-(3/2)*Coef!$J$8*SIN(V454)*COS(V454)*(AL454-V454))*(AL454-V454)</f>
        <v>0.59327717285532711</v>
      </c>
      <c r="AN454" s="34" t="str">
        <f t="shared" ca="1" si="246"/>
        <v>29 700082 3763415 N</v>
      </c>
      <c r="AO454" s="33">
        <f t="shared" ca="1" si="247"/>
        <v>33.992278086063656</v>
      </c>
      <c r="AP454" s="33">
        <f t="shared" ca="1" si="248"/>
        <v>-6.833778236371713</v>
      </c>
      <c r="AQ454" s="72">
        <f ca="1">'MGRS to Dist'!BP454</f>
        <v>3521.7080147917313</v>
      </c>
      <c r="AR454" s="72">
        <f ca="1">'MGRS to Dist'!BT454</f>
        <v>188.90911387893243</v>
      </c>
      <c r="AS454" s="72">
        <f ca="1">'MGRS to Dist'!BU454</f>
        <v>8.9057973557810683</v>
      </c>
      <c r="AT454" s="72">
        <f ca="1">'MGRS to Dist'!BV454</f>
        <v>188.90579735578103</v>
      </c>
    </row>
    <row r="455" spans="2:46" ht="16.5" customHeight="1">
      <c r="B455" s="38" t="s">
        <v>705</v>
      </c>
      <c r="C455" s="72" t="str">
        <f t="shared" si="249"/>
        <v>29SQT0120966431</v>
      </c>
      <c r="D455" s="72">
        <f t="array" aca="1" ref="D455" ca="1">MATCH(TRUE,ISERROR(VALUE(MID(C455,ROW(INDIRECT("1:"&amp;LEN(C455))),1))),0)</f>
        <v>3</v>
      </c>
      <c r="E455" s="72">
        <f t="shared" ca="1" si="250"/>
        <v>29</v>
      </c>
      <c r="F455" s="72" t="str">
        <f t="shared" ca="1" si="251"/>
        <v>S</v>
      </c>
      <c r="G455" s="72" t="str">
        <f t="shared" ca="1" si="252"/>
        <v>Q</v>
      </c>
      <c r="H455" s="72" t="str">
        <f t="shared" ca="1" si="253"/>
        <v>T</v>
      </c>
      <c r="I455" s="72">
        <f t="shared" ca="1" si="254"/>
        <v>10</v>
      </c>
      <c r="J455" s="72">
        <f t="shared" ca="1" si="255"/>
        <v>1209</v>
      </c>
      <c r="K455" s="72">
        <f t="shared" ca="1" si="256"/>
        <v>66431</v>
      </c>
      <c r="L455" s="72">
        <f t="shared" ca="1" si="257"/>
        <v>170.80604746885038</v>
      </c>
      <c r="M455" s="72">
        <f ca="1">VLOOKUP(G455,Coef!$C$2:$F$25,4)</f>
        <v>7</v>
      </c>
      <c r="N455" s="31">
        <f ca="1">VLOOKUP(F455,Coef!$C$4:$D$23,2)</f>
        <v>15</v>
      </c>
      <c r="O455" s="31">
        <f ca="1">MOD(VLOOKUP(H455,Coef!$C$2:$G$21,5)+MOD(E455+1,2)*15,20)</f>
        <v>18</v>
      </c>
      <c r="P455" s="31">
        <f ca="1">VLOOKUP(N455,Coef!$A$27:$B$46,2)</f>
        <v>3.56</v>
      </c>
      <c r="Q455" s="31">
        <f ca="1">VLOOKUP(N455,Coef!$A$27:$C$46,3)+O455/10-0.1</f>
        <v>3.6999999999999997</v>
      </c>
      <c r="R455" s="31">
        <f ca="1">IF(Q455+0.1&lt;P455,Q455+2,Q455)</f>
        <v>3.6999999999999997</v>
      </c>
      <c r="S455" s="72">
        <f t="shared" ca="1" si="258"/>
        <v>701209</v>
      </c>
      <c r="T455" s="72">
        <f t="shared" ca="1" si="259"/>
        <v>3766430.9999999995</v>
      </c>
      <c r="U455" s="72">
        <f t="shared" ca="1" si="231"/>
        <v>3766430.9999999995</v>
      </c>
      <c r="V455" s="72">
        <f t="shared" ca="1" si="232"/>
        <v>0.59186634450031528</v>
      </c>
      <c r="W455" s="72">
        <f ca="1">(Coef!$J$9/(1+Coef!$J$8*(COS(V455))^2)^0.5)*Coef!$J$6</f>
        <v>6382238.6218303423</v>
      </c>
      <c r="X455" s="72">
        <f t="shared" ca="1" si="233"/>
        <v>-9</v>
      </c>
      <c r="Y455" s="72">
        <f t="shared" ca="1" si="234"/>
        <v>3.1526398795521042E-2</v>
      </c>
      <c r="Z455" s="72">
        <f t="shared" ca="1" si="235"/>
        <v>0.9260214417630519</v>
      </c>
      <c r="AA455" s="72">
        <f t="shared" ca="1" si="236"/>
        <v>0.63778379995168644</v>
      </c>
      <c r="AB455" s="72">
        <f t="shared" ca="1" si="237"/>
        <v>1.0548770653818411</v>
      </c>
      <c r="AC455" s="72">
        <f t="shared" ca="1" si="238"/>
        <v>0.95060374902430245</v>
      </c>
      <c r="AD455" s="72">
        <f t="shared" ca="1" si="239"/>
        <v>1.7307610204686632</v>
      </c>
      <c r="AE455" s="72">
        <f ca="1">Coef!$J$6*Coef!$J$9*(V455-(Coef!$J$10*AB455)+(Coef!$J$11*AC455)-(Coef!$J$12*AD455))</f>
        <v>3752337.0748174516</v>
      </c>
      <c r="AF455" s="72">
        <f t="shared" ca="1" si="240"/>
        <v>2.2083043298224306E-3</v>
      </c>
      <c r="AG455" s="72">
        <f ca="1">((Coef!$J$8*Y455^2)/2)*(COS(V455))^2</f>
        <v>2.3067399800831842E-6</v>
      </c>
      <c r="AH455" s="72">
        <f t="shared" ca="1" si="241"/>
        <v>3.1526374554452868E-2</v>
      </c>
      <c r="AI455" s="72">
        <f t="shared" ca="1" si="242"/>
        <v>0.59407464373615382</v>
      </c>
      <c r="AJ455" s="72">
        <f t="shared" ca="1" si="243"/>
        <v>3.1531597222524688E-2</v>
      </c>
      <c r="AK455" s="72">
        <f t="shared" ca="1" si="244"/>
        <v>3.8032647026269545E-2</v>
      </c>
      <c r="AL455" s="72">
        <f t="shared" ca="1" si="245"/>
        <v>0.59373914017284934</v>
      </c>
      <c r="AM455" s="72">
        <f ca="1">V455+(1+Coef!$J$8*(COS(V455))^2-(3/2)*Coef!$J$8*SIN(V455)*COS(V455)*(AL455-V455))*(AL455-V455)</f>
        <v>0.59374781676850641</v>
      </c>
      <c r="AN455" s="34" t="str">
        <f t="shared" ca="1" si="246"/>
        <v>29 701209 3766431 N</v>
      </c>
      <c r="AO455" s="33">
        <f t="shared" ca="1" si="247"/>
        <v>34.019243995942347</v>
      </c>
      <c r="AP455" s="33">
        <f t="shared" ca="1" si="248"/>
        <v>-6.8208898416839743</v>
      </c>
      <c r="AQ455" s="72">
        <f ca="1">'MGRS to Dist'!BP455</f>
        <v>3219.3771030864664</v>
      </c>
      <c r="AR455" s="72">
        <f ca="1">'MGRS to Dist'!BT455</f>
        <v>21.610501004075559</v>
      </c>
      <c r="AS455" s="72">
        <f ca="1">'MGRS to Dist'!BU455</f>
        <v>-158.38229082253031</v>
      </c>
      <c r="AT455" s="72">
        <f ca="1">'MGRS to Dist'!BV455</f>
        <v>21.617709177469692</v>
      </c>
    </row>
    <row r="456" spans="2:46" ht="16.5" customHeight="1">
      <c r="B456" s="38" t="s">
        <v>706</v>
      </c>
      <c r="C456" s="72" t="str">
        <f t="shared" si="249"/>
        <v>29SPT9993562943</v>
      </c>
      <c r="D456" s="72">
        <f t="array" aca="1" ref="D456" ca="1">MATCH(TRUE,ISERROR(VALUE(MID(C456,ROW(INDIRECT("1:"&amp;LEN(C456))),1))),0)</f>
        <v>3</v>
      </c>
      <c r="E456" s="72">
        <f t="shared" ca="1" si="250"/>
        <v>29</v>
      </c>
      <c r="F456" s="72" t="str">
        <f t="shared" ca="1" si="251"/>
        <v>S</v>
      </c>
      <c r="G456" s="72" t="str">
        <f t="shared" ca="1" si="252"/>
        <v>P</v>
      </c>
      <c r="H456" s="72" t="str">
        <f t="shared" ca="1" si="253"/>
        <v>T</v>
      </c>
      <c r="I456" s="72">
        <f t="shared" ca="1" si="254"/>
        <v>10</v>
      </c>
      <c r="J456" s="72">
        <f t="shared" ca="1" si="255"/>
        <v>99935</v>
      </c>
      <c r="K456" s="72">
        <f t="shared" ca="1" si="256"/>
        <v>62943</v>
      </c>
      <c r="L456" s="72">
        <f t="shared" ca="1" si="257"/>
        <v>170.80604746885038</v>
      </c>
      <c r="M456" s="72">
        <f ca="1">VLOOKUP(G456,Coef!$C$2:$F$25,4)</f>
        <v>6</v>
      </c>
      <c r="N456" s="31">
        <f ca="1">VLOOKUP(F456,Coef!$C$4:$D$23,2)</f>
        <v>15</v>
      </c>
      <c r="O456" s="31">
        <f ca="1">MOD(VLOOKUP(H456,Coef!$C$2:$G$21,5)+MOD(E456+1,2)*15,20)</f>
        <v>18</v>
      </c>
      <c r="P456" s="31">
        <f ca="1">VLOOKUP(N456,Coef!$A$27:$B$46,2)</f>
        <v>3.56</v>
      </c>
      <c r="Q456" s="31">
        <f ca="1">VLOOKUP(N456,Coef!$A$27:$C$46,3)+O456/10-0.1</f>
        <v>3.6999999999999997</v>
      </c>
      <c r="R456" s="31">
        <f ca="1">IF(Q456+0.1&lt;P456,Q456+2,Q456)</f>
        <v>3.6999999999999997</v>
      </c>
      <c r="S456" s="72">
        <f t="shared" ca="1" si="258"/>
        <v>699935</v>
      </c>
      <c r="T456" s="72">
        <f t="shared" ca="1" si="259"/>
        <v>3762942.9999999995</v>
      </c>
      <c r="U456" s="72">
        <f t="shared" ca="1" si="231"/>
        <v>3762942.9999999995</v>
      </c>
      <c r="V456" s="72">
        <f t="shared" ca="1" si="232"/>
        <v>0.59131823149635554</v>
      </c>
      <c r="W456" s="72">
        <f ca="1">(Coef!$J$9/(1+Coef!$J$8*(COS(V456))^2)^0.5)*Coef!$J$6</f>
        <v>6382227.7587696575</v>
      </c>
      <c r="X456" s="72">
        <f t="shared" ca="1" si="233"/>
        <v>-9</v>
      </c>
      <c r="Y456" s="72">
        <f t="shared" ca="1" si="234"/>
        <v>3.1326835637489496E-2</v>
      </c>
      <c r="Z456" s="72">
        <f t="shared" ca="1" si="235"/>
        <v>0.92560709200974323</v>
      </c>
      <c r="AA456" s="72">
        <f t="shared" ca="1" si="236"/>
        <v>0.63796812272779957</v>
      </c>
      <c r="AB456" s="72">
        <f t="shared" ca="1" si="237"/>
        <v>1.0541217775012273</v>
      </c>
      <c r="AC456" s="72">
        <f t="shared" ca="1" si="238"/>
        <v>0.95008336380787028</v>
      </c>
      <c r="AD456" s="72">
        <f t="shared" ca="1" si="239"/>
        <v>1.7300439408155315</v>
      </c>
      <c r="AE456" s="72">
        <f ca="1">Coef!$J$6*Coef!$J$9*(V456-(Coef!$J$10*AB456)+(Coef!$J$11*AC456)-(Coef!$J$12*AD456))</f>
        <v>3748855.0583519521</v>
      </c>
      <c r="AF456" s="72">
        <f t="shared" ca="1" si="240"/>
        <v>2.207370557825915E-3</v>
      </c>
      <c r="AG456" s="72">
        <f ca="1">((Coef!$J$8*Y456^2)/2)*(COS(V456))^2</f>
        <v>2.2793070531832081E-6</v>
      </c>
      <c r="AH456" s="72">
        <f t="shared" ca="1" si="241"/>
        <v>3.1326811836330355E-2</v>
      </c>
      <c r="AI456" s="72">
        <f t="shared" ca="1" si="242"/>
        <v>0.59352559702290619</v>
      </c>
      <c r="AJ456" s="72">
        <f t="shared" ca="1" si="243"/>
        <v>3.1331935948820389E-2</v>
      </c>
      <c r="AK456" s="72">
        <f t="shared" ca="1" si="244"/>
        <v>3.7778058828640514E-2</v>
      </c>
      <c r="AL456" s="72">
        <f t="shared" ca="1" si="245"/>
        <v>0.59319471719695094</v>
      </c>
      <c r="AM456" s="72">
        <f ca="1">V456+(1+Coef!$J$8*(COS(V456))^2-(3/2)*Coef!$J$8*SIN(V456)*COS(V456)*(AL456-V456))*(AL456-V456)</f>
        <v>0.59320341728085368</v>
      </c>
      <c r="AN456" s="34" t="str">
        <f t="shared" ca="1" si="246"/>
        <v>29 699935 3762943 N</v>
      </c>
      <c r="AO456" s="33">
        <f t="shared" ca="1" si="247"/>
        <v>33.98805220293076</v>
      </c>
      <c r="AP456" s="33">
        <f t="shared" ca="1" si="248"/>
        <v>-6.8354766709219597</v>
      </c>
      <c r="AQ456" s="72">
        <f ca="1">'MGRS to Dist'!BP456</f>
        <v>3713.0277229437897</v>
      </c>
      <c r="AR456" s="72">
        <f ca="1">'MGRS to Dist'!BT456</f>
        <v>201.19451597954932</v>
      </c>
      <c r="AS456" s="72">
        <f ca="1">'MGRS to Dist'!BU456</f>
        <v>21.186358357859753</v>
      </c>
      <c r="AT456" s="72">
        <f ca="1">'MGRS to Dist'!BV456</f>
        <v>201.18635835785972</v>
      </c>
    </row>
    <row r="457" spans="2:46" ht="16.5" customHeight="1">
      <c r="B457" s="38" t="s">
        <v>707</v>
      </c>
      <c r="C457" s="72" t="str">
        <f t="shared" si="249"/>
        <v>29SPT9913061435</v>
      </c>
      <c r="D457" s="72">
        <f t="array" aca="1" ref="D457" ca="1">MATCH(TRUE,ISERROR(VALUE(MID(C457,ROW(INDIRECT("1:"&amp;LEN(C457))),1))),0)</f>
        <v>3</v>
      </c>
      <c r="E457" s="72">
        <f t="shared" ca="1" si="250"/>
        <v>29</v>
      </c>
      <c r="F457" s="72" t="str">
        <f t="shared" ca="1" si="251"/>
        <v>S</v>
      </c>
      <c r="G457" s="72" t="str">
        <f t="shared" ca="1" si="252"/>
        <v>P</v>
      </c>
      <c r="H457" s="72" t="str">
        <f t="shared" ca="1" si="253"/>
        <v>T</v>
      </c>
      <c r="I457" s="72">
        <f t="shared" ca="1" si="254"/>
        <v>10</v>
      </c>
      <c r="J457" s="72">
        <f t="shared" ca="1" si="255"/>
        <v>99130</v>
      </c>
      <c r="K457" s="72">
        <f t="shared" ca="1" si="256"/>
        <v>61435</v>
      </c>
      <c r="L457" s="72">
        <f t="shared" ca="1" si="257"/>
        <v>170.80604746885038</v>
      </c>
      <c r="M457" s="72">
        <f ca="1">VLOOKUP(G457,Coef!$C$2:$F$25,4)</f>
        <v>6</v>
      </c>
      <c r="N457" s="31">
        <f ca="1">VLOOKUP(F457,Coef!$C$4:$D$23,2)</f>
        <v>15</v>
      </c>
      <c r="O457" s="31">
        <f ca="1">MOD(VLOOKUP(H457,Coef!$C$2:$G$21,5)+MOD(E457+1,2)*15,20)</f>
        <v>18</v>
      </c>
      <c r="P457" s="31">
        <f ca="1">VLOOKUP(N457,Coef!$A$27:$B$46,2)</f>
        <v>3.56</v>
      </c>
      <c r="Q457" s="31">
        <f ca="1">VLOOKUP(N457,Coef!$A$27:$C$46,3)+O457/10-0.1</f>
        <v>3.6999999999999997</v>
      </c>
      <c r="R457" s="31">
        <f ca="1">IF(Q457+0.1&lt;P457,Q457+2,Q457)</f>
        <v>3.6999999999999997</v>
      </c>
      <c r="S457" s="72">
        <f t="shared" ca="1" si="258"/>
        <v>699130</v>
      </c>
      <c r="T457" s="72">
        <f t="shared" ca="1" si="259"/>
        <v>3761434.9999999995</v>
      </c>
      <c r="U457" s="72">
        <f t="shared" ca="1" si="231"/>
        <v>3761434.9999999995</v>
      </c>
      <c r="V457" s="72">
        <f t="shared" ca="1" si="232"/>
        <v>0.59108126062193722</v>
      </c>
      <c r="W457" s="72">
        <f ca="1">(Coef!$J$9/(1+Coef!$J$8*(COS(V457))^2)^0.5)*Coef!$J$6</f>
        <v>6382223.0637637507</v>
      </c>
      <c r="X457" s="72">
        <f t="shared" ca="1" si="233"/>
        <v>-9</v>
      </c>
      <c r="Y457" s="72">
        <f t="shared" ca="1" si="234"/>
        <v>3.1200727083733146E-2</v>
      </c>
      <c r="Z457" s="72">
        <f t="shared" ca="1" si="235"/>
        <v>0.92542760783268097</v>
      </c>
      <c r="AA457" s="72">
        <f t="shared" ca="1" si="236"/>
        <v>0.63804737992541383</v>
      </c>
      <c r="AB457" s="72">
        <f t="shared" ca="1" si="237"/>
        <v>1.0537950645382776</v>
      </c>
      <c r="AC457" s="72">
        <f t="shared" ca="1" si="238"/>
        <v>0.94985814338506169</v>
      </c>
      <c r="AD457" s="72">
        <f t="shared" ca="1" si="239"/>
        <v>1.7297334282553931</v>
      </c>
      <c r="AE457" s="72">
        <f ca="1">Coef!$J$6*Coef!$J$9*(V457-(Coef!$J$10*AB457)+(Coef!$J$11*AC457)-(Coef!$J$12*AD457))</f>
        <v>3747349.6507743783</v>
      </c>
      <c r="AF457" s="72">
        <f t="shared" ca="1" si="240"/>
        <v>2.2069659873835143E-3</v>
      </c>
      <c r="AG457" s="72">
        <f ca="1">((Coef!$J$8*Y457^2)/2)*(COS(V457))^2</f>
        <v>2.2617124026380443E-6</v>
      </c>
      <c r="AH457" s="72">
        <f t="shared" ca="1" si="241"/>
        <v>3.1200703561376008E-2</v>
      </c>
      <c r="AI457" s="72">
        <f t="shared" ca="1" si="242"/>
        <v>0.59328822161779837</v>
      </c>
      <c r="AJ457" s="72">
        <f t="shared" ca="1" si="243"/>
        <v>3.120576603822689E-2</v>
      </c>
      <c r="AK457" s="72">
        <f t="shared" ca="1" si="244"/>
        <v>3.7620056845447711E-2</v>
      </c>
      <c r="AL457" s="72">
        <f t="shared" ca="1" si="245"/>
        <v>0.59296016699968623</v>
      </c>
      <c r="AM457" s="72">
        <f ca="1">V457+(1+Coef!$J$8*(COS(V457))^2-(3/2)*Coef!$J$8*SIN(V457)*COS(V457)*(AL457-V457))*(AL457-V457)</f>
        <v>0.59296888106590184</v>
      </c>
      <c r="AN457" s="34" t="str">
        <f t="shared" ca="1" si="246"/>
        <v>29 699130 3761435 N</v>
      </c>
      <c r="AO457" s="33">
        <f t="shared" ca="1" si="247"/>
        <v>33.974614267671051</v>
      </c>
      <c r="AP457" s="33">
        <f t="shared" ca="1" si="248"/>
        <v>-6.844529517713605</v>
      </c>
      <c r="AQ457" s="72">
        <f ca="1">'MGRS to Dist'!BP457</f>
        <v>1709.2566889373059</v>
      </c>
      <c r="AR457" s="72">
        <f ca="1">'MGRS to Dist'!BT457</f>
        <v>209.19145268318508</v>
      </c>
      <c r="AS457" s="72">
        <f ca="1">'MGRS to Dist'!BU457</f>
        <v>29.186392840879027</v>
      </c>
      <c r="AT457" s="72">
        <f ca="1">'MGRS to Dist'!BV457</f>
        <v>209.18639284087908</v>
      </c>
    </row>
    <row r="458" spans="2:46" ht="16.5" customHeight="1">
      <c r="B458" s="38" t="s">
        <v>708</v>
      </c>
      <c r="C458" s="72" t="str">
        <f t="shared" si="249"/>
        <v>29SPT9926563538</v>
      </c>
      <c r="D458" s="72">
        <f t="array" aca="1" ref="D458" ca="1">MATCH(TRUE,ISERROR(VALUE(MID(C458,ROW(INDIRECT("1:"&amp;LEN(C458))),1))),0)</f>
        <v>3</v>
      </c>
      <c r="E458" s="72">
        <f t="shared" ca="1" si="250"/>
        <v>29</v>
      </c>
      <c r="F458" s="72" t="str">
        <f t="shared" ca="1" si="251"/>
        <v>S</v>
      </c>
      <c r="G458" s="72" t="str">
        <f t="shared" ca="1" si="252"/>
        <v>P</v>
      </c>
      <c r="H458" s="72" t="str">
        <f t="shared" ca="1" si="253"/>
        <v>T</v>
      </c>
      <c r="I458" s="72">
        <f t="shared" ca="1" si="254"/>
        <v>10</v>
      </c>
      <c r="J458" s="72">
        <f t="shared" ca="1" si="255"/>
        <v>99265</v>
      </c>
      <c r="K458" s="72">
        <f t="shared" ca="1" si="256"/>
        <v>63538</v>
      </c>
      <c r="L458" s="72">
        <f t="shared" ca="1" si="257"/>
        <v>170.80604746885038</v>
      </c>
      <c r="M458" s="72">
        <f ca="1">VLOOKUP(G458,Coef!$C$2:$F$25,4)</f>
        <v>6</v>
      </c>
      <c r="N458" s="31">
        <f ca="1">VLOOKUP(F458,Coef!$C$4:$D$23,2)</f>
        <v>15</v>
      </c>
      <c r="O458" s="31">
        <f ca="1">MOD(VLOOKUP(H458,Coef!$C$2:$G$21,5)+MOD(E458+1,2)*15,20)</f>
        <v>18</v>
      </c>
      <c r="P458" s="31">
        <f ca="1">VLOOKUP(N458,Coef!$A$27:$B$46,2)</f>
        <v>3.56</v>
      </c>
      <c r="Q458" s="31">
        <f ca="1">VLOOKUP(N458,Coef!$A$27:$C$46,3)+O458/10-0.1</f>
        <v>3.6999999999999997</v>
      </c>
      <c r="R458" s="31">
        <f ca="1">IF(Q458+0.1&lt;P458,Q458+2,Q458)</f>
        <v>3.6999999999999997</v>
      </c>
      <c r="S458" s="72">
        <f t="shared" ca="1" si="258"/>
        <v>699265</v>
      </c>
      <c r="T458" s="72">
        <f t="shared" ca="1" si="259"/>
        <v>3763537.9999999995</v>
      </c>
      <c r="U458" s="72">
        <f t="shared" ca="1" si="231"/>
        <v>3763537.9999999995</v>
      </c>
      <c r="V458" s="72">
        <f t="shared" ca="1" si="232"/>
        <v>0.59141173127770763</v>
      </c>
      <c r="W458" s="72">
        <f ca="1">(Coef!$J$9/(1+Coef!$J$8*(COS(V458))^2)^0.5)*Coef!$J$6</f>
        <v>6382229.6114954082</v>
      </c>
      <c r="X458" s="72">
        <f t="shared" ca="1" si="233"/>
        <v>-9</v>
      </c>
      <c r="Y458" s="72">
        <f t="shared" ca="1" si="234"/>
        <v>3.1221847556391909E-2</v>
      </c>
      <c r="Z458" s="72">
        <f t="shared" ca="1" si="235"/>
        <v>0.92567785250729306</v>
      </c>
      <c r="AA458" s="72">
        <f t="shared" ca="1" si="236"/>
        <v>0.63793677891612988</v>
      </c>
      <c r="AB458" s="72">
        <f t="shared" ca="1" si="237"/>
        <v>1.0542506575313542</v>
      </c>
      <c r="AC458" s="72">
        <f t="shared" ca="1" si="238"/>
        <v>0.95017218787754798</v>
      </c>
      <c r="AD458" s="72">
        <f t="shared" ca="1" si="239"/>
        <v>1.7301663758484331</v>
      </c>
      <c r="AE458" s="72">
        <f ca="1">Coef!$J$6*Coef!$J$9*(V458-(Coef!$J$10*AB458)+(Coef!$J$11*AC458)-(Coef!$J$12*AD458))</f>
        <v>3749449.0363937975</v>
      </c>
      <c r="AF458" s="72">
        <f t="shared" ca="1" si="240"/>
        <v>2.2075300426085557E-3</v>
      </c>
      <c r="AG458" s="72">
        <f ca="1">((Coef!$J$8*Y458^2)/2)*(COS(V458))^2</f>
        <v>2.2637707182408933E-6</v>
      </c>
      <c r="AH458" s="72">
        <f t="shared" ca="1" si="241"/>
        <v>3.1221823996690486E-2</v>
      </c>
      <c r="AI458" s="72">
        <f t="shared" ca="1" si="242"/>
        <v>0.5936192563229743</v>
      </c>
      <c r="AJ458" s="72">
        <f t="shared" ca="1" si="243"/>
        <v>3.122689676153878E-2</v>
      </c>
      <c r="AK458" s="72">
        <f t="shared" ca="1" si="244"/>
        <v>3.7653906356756632E-2</v>
      </c>
      <c r="AL458" s="72">
        <f t="shared" ca="1" si="245"/>
        <v>0.59329052305626917</v>
      </c>
      <c r="AM458" s="72">
        <f ca="1">V458+(1+Coef!$J$8*(COS(V458))^2-(3/2)*Coef!$J$8*SIN(V458)*COS(V458)*(AL458-V458))*(AL458-V458)</f>
        <v>0.59329923271459939</v>
      </c>
      <c r="AN458" s="34" t="str">
        <f t="shared" ca="1" si="246"/>
        <v>29 699265 3763538 N</v>
      </c>
      <c r="AO458" s="33">
        <f t="shared" ca="1" si="247"/>
        <v>33.993542022896605</v>
      </c>
      <c r="AP458" s="33">
        <f t="shared" ca="1" si="248"/>
        <v>-6.842590083577023</v>
      </c>
      <c r="AQ458" s="72">
        <f ca="1">'MGRS to Dist'!BP458</f>
        <v>2107.1407633929998</v>
      </c>
      <c r="AR458" s="72">
        <f ca="1">'MGRS to Dist'!BT458</f>
        <v>4.8558348399869828</v>
      </c>
      <c r="AS458" s="72">
        <f ca="1">'MGRS to Dist'!BU458</f>
        <v>-175.14308108904146</v>
      </c>
      <c r="AT458" s="72">
        <f ca="1">'MGRS to Dist'!BV458</f>
        <v>4.8569189109585409</v>
      </c>
    </row>
    <row r="459" spans="2:46" ht="16.5" customHeight="1">
      <c r="B459" s="38" t="s">
        <v>709</v>
      </c>
      <c r="C459" s="72" t="str">
        <f t="shared" si="249"/>
        <v>29SPT9923163637</v>
      </c>
      <c r="D459" s="72">
        <f t="array" aca="1" ref="D459" ca="1">MATCH(TRUE,ISERROR(VALUE(MID(C459,ROW(INDIRECT("1:"&amp;LEN(C459))),1))),0)</f>
        <v>3</v>
      </c>
      <c r="E459" s="72">
        <f t="shared" ca="1" si="250"/>
        <v>29</v>
      </c>
      <c r="F459" s="72" t="str">
        <f t="shared" ca="1" si="251"/>
        <v>S</v>
      </c>
      <c r="G459" s="72" t="str">
        <f t="shared" ca="1" si="252"/>
        <v>P</v>
      </c>
      <c r="H459" s="72" t="str">
        <f t="shared" ca="1" si="253"/>
        <v>T</v>
      </c>
      <c r="I459" s="72">
        <f t="shared" ca="1" si="254"/>
        <v>10</v>
      </c>
      <c r="J459" s="72">
        <f t="shared" ca="1" si="255"/>
        <v>99231</v>
      </c>
      <c r="K459" s="72">
        <f t="shared" ca="1" si="256"/>
        <v>63637</v>
      </c>
      <c r="L459" s="72">
        <f t="shared" ca="1" si="257"/>
        <v>170.80604746885038</v>
      </c>
      <c r="M459" s="72">
        <f ca="1">VLOOKUP(G459,Coef!$C$2:$F$25,4)</f>
        <v>6</v>
      </c>
      <c r="N459" s="31">
        <f ca="1">VLOOKUP(F459,Coef!$C$4:$D$23,2)</f>
        <v>15</v>
      </c>
      <c r="O459" s="31">
        <f ca="1">MOD(VLOOKUP(H459,Coef!$C$2:$G$21,5)+MOD(E459+1,2)*15,20)</f>
        <v>18</v>
      </c>
      <c r="P459" s="31">
        <f ca="1">VLOOKUP(N459,Coef!$A$27:$B$46,2)</f>
        <v>3.56</v>
      </c>
      <c r="Q459" s="31">
        <f ca="1">VLOOKUP(N459,Coef!$A$27:$C$46,3)+O459/10-0.1</f>
        <v>3.6999999999999997</v>
      </c>
      <c r="R459" s="31">
        <f ca="1">IF(Q459+0.1&lt;P459,Q459+2,Q459)</f>
        <v>3.6999999999999997</v>
      </c>
      <c r="S459" s="72">
        <f t="shared" ca="1" si="258"/>
        <v>699231</v>
      </c>
      <c r="T459" s="72">
        <f t="shared" ca="1" si="259"/>
        <v>3763636.9999999995</v>
      </c>
      <c r="U459" s="72">
        <f t="shared" ca="1" si="231"/>
        <v>3763636.9999999995</v>
      </c>
      <c r="V459" s="72">
        <f t="shared" ca="1" si="232"/>
        <v>0.59142728838418468</v>
      </c>
      <c r="W459" s="72">
        <f ca="1">(Coef!$J$9/(1+Coef!$J$8*(COS(V459))^2)^0.5)*Coef!$J$6</f>
        <v>6382229.9197779605</v>
      </c>
      <c r="X459" s="72">
        <f t="shared" ca="1" si="233"/>
        <v>-9</v>
      </c>
      <c r="Y459" s="72">
        <f t="shared" ca="1" si="234"/>
        <v>3.1216518756649759E-2</v>
      </c>
      <c r="Z459" s="72">
        <f t="shared" ca="1" si="235"/>
        <v>0.92568962296172252</v>
      </c>
      <c r="AA459" s="72">
        <f t="shared" ca="1" si="236"/>
        <v>0.6379315597799835</v>
      </c>
      <c r="AB459" s="72">
        <f t="shared" ca="1" si="237"/>
        <v>1.0542720998650459</v>
      </c>
      <c r="AC459" s="72">
        <f t="shared" ca="1" si="238"/>
        <v>0.95018696484378018</v>
      </c>
      <c r="AD459" s="72">
        <f t="shared" ca="1" si="239"/>
        <v>1.7301867429161391</v>
      </c>
      <c r="AE459" s="72">
        <f ca="1">Coef!$J$6*Coef!$J$9*(V459-(Coef!$J$10*AB459)+(Coef!$J$11*AC459)-(Coef!$J$12*AD459))</f>
        <v>3749547.8664038968</v>
      </c>
      <c r="AF459" s="72">
        <f t="shared" ca="1" si="240"/>
        <v>2.2075565708533536E-3</v>
      </c>
      <c r="AG459" s="72">
        <f ca="1">((Coef!$J$8*Y459^2)/2)*(COS(V459))^2</f>
        <v>2.2629507557141216E-6</v>
      </c>
      <c r="AH459" s="72">
        <f t="shared" ca="1" si="241"/>
        <v>3.1216495209501521E-2</v>
      </c>
      <c r="AI459" s="72">
        <f t="shared" ca="1" si="242"/>
        <v>0.59363483995944621</v>
      </c>
      <c r="AJ459" s="72">
        <f t="shared" ca="1" si="243"/>
        <v>3.1221565377325233E-2</v>
      </c>
      <c r="AK459" s="72">
        <f t="shared" ca="1" si="244"/>
        <v>3.7647879294607479E-2</v>
      </c>
      <c r="AL459" s="72">
        <f t="shared" ca="1" si="245"/>
        <v>0.59330620779593313</v>
      </c>
      <c r="AM459" s="72">
        <f ca="1">V459+(1+Coef!$J$8*(COS(V459))^2-(3/2)*Coef!$J$8*SIN(V459)*COS(V459)*(AL459-V459))*(AL459-V459)</f>
        <v>0.59331491786225121</v>
      </c>
      <c r="AN459" s="34" t="str">
        <f t="shared" ca="1" si="246"/>
        <v>29 699231 3763637 N</v>
      </c>
      <c r="AO459" s="33">
        <f t="shared" ca="1" si="247"/>
        <v>33.994440715658094</v>
      </c>
      <c r="AP459" s="33">
        <f t="shared" ca="1" si="248"/>
        <v>-6.8429354088010328</v>
      </c>
      <c r="AQ459" s="72">
        <f ca="1">'MGRS to Dist'!BP459</f>
        <v>104.6663295230106</v>
      </c>
      <c r="AR459" s="72">
        <f ca="1">'MGRS to Dist'!BT459</f>
        <v>342.32912510180313</v>
      </c>
      <c r="AS459" s="72">
        <f ca="1">'MGRS to Dist'!BU459</f>
        <v>162.32893202849067</v>
      </c>
      <c r="AT459" s="72">
        <f ca="1">'MGRS to Dist'!BV459</f>
        <v>342.32893202849073</v>
      </c>
    </row>
    <row r="460" spans="2:46" ht="16.5" customHeight="1">
      <c r="B460" s="38" t="s">
        <v>710</v>
      </c>
      <c r="C460" s="72" t="str">
        <f t="shared" si="249"/>
        <v>29SPT9915463532</v>
      </c>
      <c r="D460" s="72">
        <f t="array" aca="1" ref="D460" ca="1">MATCH(TRUE,ISERROR(VALUE(MID(C460,ROW(INDIRECT("1:"&amp;LEN(C460))),1))),0)</f>
        <v>3</v>
      </c>
      <c r="E460" s="72">
        <f t="shared" ca="1" si="250"/>
        <v>29</v>
      </c>
      <c r="F460" s="72" t="str">
        <f t="shared" ca="1" si="251"/>
        <v>S</v>
      </c>
      <c r="G460" s="72" t="str">
        <f t="shared" ca="1" si="252"/>
        <v>P</v>
      </c>
      <c r="H460" s="72" t="str">
        <f t="shared" ca="1" si="253"/>
        <v>T</v>
      </c>
      <c r="I460" s="72">
        <f t="shared" ca="1" si="254"/>
        <v>10</v>
      </c>
      <c r="J460" s="72">
        <f t="shared" ca="1" si="255"/>
        <v>99154</v>
      </c>
      <c r="K460" s="72">
        <f t="shared" ca="1" si="256"/>
        <v>63532</v>
      </c>
      <c r="L460" s="72">
        <f t="shared" ca="1" si="257"/>
        <v>170.80604746885038</v>
      </c>
      <c r="M460" s="72">
        <f ca="1">VLOOKUP(G460,Coef!$C$2:$F$25,4)</f>
        <v>6</v>
      </c>
      <c r="N460" s="31">
        <f ca="1">VLOOKUP(F460,Coef!$C$4:$D$23,2)</f>
        <v>15</v>
      </c>
      <c r="O460" s="31">
        <f ca="1">MOD(VLOOKUP(H460,Coef!$C$2:$G$21,5)+MOD(E460+1,2)*15,20)</f>
        <v>18</v>
      </c>
      <c r="P460" s="31">
        <f ca="1">VLOOKUP(N460,Coef!$A$27:$B$46,2)</f>
        <v>3.56</v>
      </c>
      <c r="Q460" s="31">
        <f ca="1">VLOOKUP(N460,Coef!$A$27:$C$46,3)+O460/10-0.1</f>
        <v>3.6999999999999997</v>
      </c>
      <c r="R460" s="31">
        <f ca="1">IF(Q460+0.1&lt;P460,Q460+2,Q460)</f>
        <v>3.6999999999999997</v>
      </c>
      <c r="S460" s="72">
        <f t="shared" ca="1" si="258"/>
        <v>699154</v>
      </c>
      <c r="T460" s="72">
        <f t="shared" ca="1" si="259"/>
        <v>3763531.9999999995</v>
      </c>
      <c r="U460" s="72">
        <f t="shared" ca="1" si="231"/>
        <v>3763531.9999999995</v>
      </c>
      <c r="V460" s="72">
        <f t="shared" ca="1" si="232"/>
        <v>0.59141078842276962</v>
      </c>
      <c r="W460" s="72">
        <f ca="1">(Coef!$J$9/(1+Coef!$J$8*(COS(V460))^2)^0.5)*Coef!$J$6</f>
        <v>6382229.5928117447</v>
      </c>
      <c r="X460" s="72">
        <f t="shared" ca="1" si="233"/>
        <v>-9</v>
      </c>
      <c r="Y460" s="72">
        <f t="shared" ca="1" si="234"/>
        <v>3.1204455606596414E-2</v>
      </c>
      <c r="Z460" s="72">
        <f t="shared" ca="1" si="235"/>
        <v>0.92567713911761673</v>
      </c>
      <c r="AA460" s="72">
        <f t="shared" ca="1" si="236"/>
        <v>0.63793709519121899</v>
      </c>
      <c r="AB460" s="72">
        <f t="shared" ca="1" si="237"/>
        <v>1.0542493579815779</v>
      </c>
      <c r="AC460" s="72">
        <f t="shared" ca="1" si="238"/>
        <v>0.95017129228398811</v>
      </c>
      <c r="AD460" s="72">
        <f t="shared" ca="1" si="239"/>
        <v>1.7301651414396568</v>
      </c>
      <c r="AE460" s="72">
        <f ca="1">Coef!$J$6*Coef!$J$9*(V460-(Coef!$J$10*AB460)+(Coef!$J$11*AC460)-(Coef!$J$12*AD460))</f>
        <v>3749443.0466966755</v>
      </c>
      <c r="AF460" s="72">
        <f t="shared" ca="1" si="240"/>
        <v>2.207528434763979E-3</v>
      </c>
      <c r="AG460" s="72">
        <f ca="1">((Coef!$J$8*Y460^2)/2)*(COS(V460))^2</f>
        <v>2.2612522436370886E-6</v>
      </c>
      <c r="AH460" s="72">
        <f t="shared" ca="1" si="241"/>
        <v>3.1204432086214661E-2</v>
      </c>
      <c r="AI460" s="72">
        <f t="shared" ca="1" si="242"/>
        <v>0.59361831186575498</v>
      </c>
      <c r="AJ460" s="72">
        <f t="shared" ca="1" si="243"/>
        <v>3.1209496378259038E-2</v>
      </c>
      <c r="AK460" s="72">
        <f t="shared" ca="1" si="244"/>
        <v>3.7632920536074255E-2</v>
      </c>
      <c r="AL460" s="72">
        <f t="shared" ca="1" si="245"/>
        <v>0.59328994521412004</v>
      </c>
      <c r="AM460" s="72">
        <f ca="1">V460+(1+Coef!$J$8*(COS(V460))^2-(3/2)*Coef!$J$8*SIN(V460)*COS(V460)*(AL460-V460))*(AL460-V460)</f>
        <v>0.59329865657242464</v>
      </c>
      <c r="AN460" s="34" t="str">
        <f t="shared" ca="1" si="246"/>
        <v>29 699154 3763532 N</v>
      </c>
      <c r="AO460" s="33">
        <f t="shared" ca="1" si="247"/>
        <v>33.993509012381594</v>
      </c>
      <c r="AP460" s="33">
        <f t="shared" ca="1" si="248"/>
        <v>-6.8437924825317413</v>
      </c>
      <c r="AQ460" s="72">
        <f ca="1">'MGRS to Dist'!BP460</f>
        <v>130.19592294314381</v>
      </c>
      <c r="AR460" s="72">
        <f ca="1">'MGRS to Dist'!BT460</f>
        <v>217.33248580448429</v>
      </c>
      <c r="AS460" s="72">
        <f ca="1">'MGRS to Dist'!BU460</f>
        <v>37.332006609557567</v>
      </c>
      <c r="AT460" s="72">
        <f ca="1">'MGRS to Dist'!BV460</f>
        <v>217.33200660955754</v>
      </c>
    </row>
    <row r="461" spans="2:46" ht="16.5" customHeight="1">
      <c r="B461" s="38" t="s">
        <v>711</v>
      </c>
      <c r="C461" s="72" t="str">
        <f t="shared" si="249"/>
        <v>29SPT9905363414</v>
      </c>
      <c r="D461" s="72">
        <f t="array" aca="1" ref="D461" ca="1">MATCH(TRUE,ISERROR(VALUE(MID(C461,ROW(INDIRECT("1:"&amp;LEN(C461))),1))),0)</f>
        <v>3</v>
      </c>
      <c r="E461" s="72">
        <f t="shared" ca="1" si="250"/>
        <v>29</v>
      </c>
      <c r="F461" s="72" t="str">
        <f t="shared" ca="1" si="251"/>
        <v>S</v>
      </c>
      <c r="G461" s="72" t="str">
        <f t="shared" ca="1" si="252"/>
        <v>P</v>
      </c>
      <c r="H461" s="72" t="str">
        <f t="shared" ca="1" si="253"/>
        <v>T</v>
      </c>
      <c r="I461" s="72">
        <f t="shared" ca="1" si="254"/>
        <v>10</v>
      </c>
      <c r="J461" s="72">
        <f t="shared" ca="1" si="255"/>
        <v>99053</v>
      </c>
      <c r="K461" s="72">
        <f t="shared" ca="1" si="256"/>
        <v>63414</v>
      </c>
      <c r="L461" s="72">
        <f t="shared" ca="1" si="257"/>
        <v>170.80604746885038</v>
      </c>
      <c r="M461" s="72">
        <f ca="1">VLOOKUP(G461,Coef!$C$2:$F$25,4)</f>
        <v>6</v>
      </c>
      <c r="N461" s="31">
        <f ca="1">VLOOKUP(F461,Coef!$C$4:$D$23,2)</f>
        <v>15</v>
      </c>
      <c r="O461" s="31">
        <f ca="1">MOD(VLOOKUP(H461,Coef!$C$2:$G$21,5)+MOD(E461+1,2)*15,20)</f>
        <v>18</v>
      </c>
      <c r="P461" s="31">
        <f ca="1">VLOOKUP(N461,Coef!$A$27:$B$46,2)</f>
        <v>3.56</v>
      </c>
      <c r="Q461" s="31">
        <f ca="1">VLOOKUP(N461,Coef!$A$27:$C$46,3)+O461/10-0.1</f>
        <v>3.6999999999999997</v>
      </c>
      <c r="R461" s="31">
        <f ca="1">IF(Q461+0.1&lt;P461,Q461+2,Q461)</f>
        <v>3.6999999999999997</v>
      </c>
      <c r="S461" s="72">
        <f t="shared" ca="1" si="258"/>
        <v>699053</v>
      </c>
      <c r="T461" s="72">
        <f t="shared" ca="1" si="259"/>
        <v>3763413.9999999995</v>
      </c>
      <c r="U461" s="72">
        <f t="shared" ca="1" si="231"/>
        <v>3763413.9999999995</v>
      </c>
      <c r="V461" s="72">
        <f t="shared" ca="1" si="232"/>
        <v>0.59139224560898895</v>
      </c>
      <c r="W461" s="72">
        <f ca="1">(Coef!$J$9/(1+Coef!$J$8*(COS(V461))^2)^0.5)*Coef!$J$6</f>
        <v>6382229.2253693184</v>
      </c>
      <c r="X461" s="72">
        <f t="shared" ca="1" si="233"/>
        <v>-9</v>
      </c>
      <c r="Y461" s="72">
        <f t="shared" ca="1" si="234"/>
        <v>3.1188632211573607E-2</v>
      </c>
      <c r="Z461" s="72">
        <f t="shared" ca="1" si="235"/>
        <v>0.92566310845172317</v>
      </c>
      <c r="AA461" s="72">
        <f t="shared" ca="1" si="236"/>
        <v>0.63794331442736352</v>
      </c>
      <c r="AB461" s="72">
        <f t="shared" ca="1" si="237"/>
        <v>1.0542237998348505</v>
      </c>
      <c r="AC461" s="72">
        <f t="shared" ca="1" si="238"/>
        <v>0.95015367848297883</v>
      </c>
      <c r="AD461" s="72">
        <f t="shared" ca="1" si="239"/>
        <v>1.7301408637806137</v>
      </c>
      <c r="AE461" s="72">
        <f ca="1">Coef!$J$6*Coef!$J$9*(V461-(Coef!$J$10*AB461)+(Coef!$J$11*AC461)-(Coef!$J$12*AD461))</f>
        <v>3749325.249330644</v>
      </c>
      <c r="AF461" s="72">
        <f t="shared" ca="1" si="240"/>
        <v>2.2074968121409389E-3</v>
      </c>
      <c r="AG461" s="72">
        <f ca="1">((Coef!$J$8*Y461^2)/2)*(COS(V461))^2</f>
        <v>2.259015781666223E-6</v>
      </c>
      <c r="AH461" s="72">
        <f t="shared" ca="1" si="241"/>
        <v>3.1188608726369482E-2</v>
      </c>
      <c r="AI461" s="72">
        <f t="shared" ca="1" si="242"/>
        <v>0.59359973743435979</v>
      </c>
      <c r="AJ461" s="72">
        <f t="shared" ca="1" si="243"/>
        <v>3.1193665317961305E-2</v>
      </c>
      <c r="AK461" s="72">
        <f t="shared" ca="1" si="244"/>
        <v>3.7613378187332312E-2</v>
      </c>
      <c r="AL461" s="72">
        <f t="shared" ca="1" si="245"/>
        <v>0.59327171668531964</v>
      </c>
      <c r="AM461" s="72">
        <f ca="1">V461+(1+Coef!$J$8*(COS(V461))^2-(3/2)*Coef!$J$8*SIN(V461)*COS(V461)*(AL461-V461))*(AL461-V461)</f>
        <v>0.59328042971548489</v>
      </c>
      <c r="AN461" s="34" t="str">
        <f t="shared" ca="1" si="246"/>
        <v>29 699053 3763414 N</v>
      </c>
      <c r="AO461" s="33">
        <f t="shared" ca="1" si="247"/>
        <v>33.992464690405157</v>
      </c>
      <c r="AP461" s="33">
        <f t="shared" ca="1" si="248"/>
        <v>-6.8449121766364271</v>
      </c>
      <c r="AQ461" s="72">
        <f ca="1">'MGRS to Dist'!BP461</f>
        <v>155.30847156496492</v>
      </c>
      <c r="AR461" s="72">
        <f ca="1">'MGRS to Dist'!BT461</f>
        <v>221.63565789009235</v>
      </c>
      <c r="AS461" s="72">
        <f ca="1">'MGRS to Dist'!BU461</f>
        <v>41.635031878775493</v>
      </c>
      <c r="AT461" s="72">
        <f ca="1">'MGRS to Dist'!BV461</f>
        <v>221.63503187877541</v>
      </c>
    </row>
    <row r="462" spans="2:46" ht="16.5" customHeight="1">
      <c r="B462" s="38" t="s">
        <v>712</v>
      </c>
      <c r="C462" s="72" t="str">
        <f t="shared" si="249"/>
        <v>29SPT9908063377</v>
      </c>
      <c r="D462" s="72">
        <f t="array" aca="1" ref="D462" ca="1">MATCH(TRUE,ISERROR(VALUE(MID(C462,ROW(INDIRECT("1:"&amp;LEN(C462))),1))),0)</f>
        <v>3</v>
      </c>
      <c r="E462" s="72">
        <f t="shared" ca="1" si="250"/>
        <v>29</v>
      </c>
      <c r="F462" s="72" t="str">
        <f t="shared" ca="1" si="251"/>
        <v>S</v>
      </c>
      <c r="G462" s="72" t="str">
        <f t="shared" ca="1" si="252"/>
        <v>P</v>
      </c>
      <c r="H462" s="72" t="str">
        <f t="shared" ca="1" si="253"/>
        <v>T</v>
      </c>
      <c r="I462" s="72">
        <f t="shared" ca="1" si="254"/>
        <v>10</v>
      </c>
      <c r="J462" s="72">
        <f t="shared" ca="1" si="255"/>
        <v>99080</v>
      </c>
      <c r="K462" s="72">
        <f t="shared" ca="1" si="256"/>
        <v>63377</v>
      </c>
      <c r="L462" s="72">
        <f t="shared" ca="1" si="257"/>
        <v>170.80604746885038</v>
      </c>
      <c r="M462" s="72">
        <f ca="1">VLOOKUP(G462,Coef!$C$2:$F$25,4)</f>
        <v>6</v>
      </c>
      <c r="N462" s="31">
        <f ca="1">VLOOKUP(F462,Coef!$C$4:$D$23,2)</f>
        <v>15</v>
      </c>
      <c r="O462" s="31">
        <f ca="1">MOD(VLOOKUP(H462,Coef!$C$2:$G$21,5)+MOD(E462+1,2)*15,20)</f>
        <v>18</v>
      </c>
      <c r="P462" s="31">
        <f ca="1">VLOOKUP(N462,Coef!$A$27:$B$46,2)</f>
        <v>3.56</v>
      </c>
      <c r="Q462" s="31">
        <f ca="1">VLOOKUP(N462,Coef!$A$27:$C$46,3)+O462/10-0.1</f>
        <v>3.6999999999999997</v>
      </c>
      <c r="R462" s="31">
        <f ca="1">IF(Q462+0.1&lt;P462,Q462+2,Q462)</f>
        <v>3.6999999999999997</v>
      </c>
      <c r="S462" s="72">
        <f t="shared" ca="1" si="258"/>
        <v>699080</v>
      </c>
      <c r="T462" s="72">
        <f t="shared" ca="1" si="259"/>
        <v>3763376.9999999995</v>
      </c>
      <c r="U462" s="72">
        <f t="shared" ca="1" si="231"/>
        <v>3763376.9999999995</v>
      </c>
      <c r="V462" s="72">
        <f t="shared" ca="1" si="232"/>
        <v>0.59138643133687119</v>
      </c>
      <c r="W462" s="72">
        <f ca="1">(Coef!$J$9/(1+Coef!$J$8*(COS(V462))^2)^0.5)*Coef!$J$6</f>
        <v>6382229.1101554828</v>
      </c>
      <c r="X462" s="72">
        <f t="shared" ca="1" si="233"/>
        <v>-9</v>
      </c>
      <c r="Y462" s="72">
        <f t="shared" ca="1" si="234"/>
        <v>3.1192863271426813E-2</v>
      </c>
      <c r="Z462" s="72">
        <f t="shared" ca="1" si="235"/>
        <v>0.92565870874345446</v>
      </c>
      <c r="AA462" s="72">
        <f t="shared" ca="1" si="236"/>
        <v>0.63794526419735165</v>
      </c>
      <c r="AB462" s="72">
        <f t="shared" ca="1" si="237"/>
        <v>1.0542157857085983</v>
      </c>
      <c r="AC462" s="72">
        <f t="shared" ca="1" si="238"/>
        <v>0.95014815533078667</v>
      </c>
      <c r="AD462" s="72">
        <f t="shared" ca="1" si="239"/>
        <v>1.7301332509207266</v>
      </c>
      <c r="AE462" s="72">
        <f ca="1">Coef!$J$6*Coef!$J$9*(V462-(Coef!$J$10*AB462)+(Coef!$J$11*AC462)-(Coef!$J$12*AD462))</f>
        <v>3749288.3128726026</v>
      </c>
      <c r="AF462" s="72">
        <f t="shared" ca="1" si="240"/>
        <v>2.2074868959152272E-3</v>
      </c>
      <c r="AG462" s="72">
        <f ca="1">((Coef!$J$8*Y462^2)/2)*(COS(V462))^2</f>
        <v>2.2596463872160474E-6</v>
      </c>
      <c r="AH462" s="72">
        <f t="shared" ca="1" si="241"/>
        <v>3.119283977647988E-2</v>
      </c>
      <c r="AI462" s="72">
        <f t="shared" ca="1" si="242"/>
        <v>0.59359391324464661</v>
      </c>
      <c r="AJ462" s="72">
        <f t="shared" ca="1" si="243"/>
        <v>3.1197898426351012E-2</v>
      </c>
      <c r="AK462" s="72">
        <f t="shared" ca="1" si="244"/>
        <v>3.7618329961126323E-2</v>
      </c>
      <c r="AL462" s="72">
        <f t="shared" ca="1" si="245"/>
        <v>0.59326580765736936</v>
      </c>
      <c r="AM462" s="72">
        <f ca="1">V462+(1+Coef!$J$8*(COS(V462))^2-(3/2)*Coef!$J$8*SIN(V462)*COS(V462)*(AL462-V462))*(AL462-V462)</f>
        <v>0.59327452031733752</v>
      </c>
      <c r="AN462" s="34" t="str">
        <f t="shared" ca="1" si="246"/>
        <v>29 699080 3763377 N</v>
      </c>
      <c r="AO462" s="33">
        <f t="shared" ca="1" si="247"/>
        <v>33.992126106831847</v>
      </c>
      <c r="AP462" s="33">
        <f t="shared" ca="1" si="248"/>
        <v>-6.8446284608969279</v>
      </c>
      <c r="AQ462" s="72">
        <f ca="1">'MGRS to Dist'!BP462</f>
        <v>45.799874387366259</v>
      </c>
      <c r="AR462" s="72">
        <f ca="1">'MGRS to Dist'!BT462</f>
        <v>145.21011986246685</v>
      </c>
      <c r="AS462" s="72">
        <f ca="1">'MGRS to Dist'!BU462</f>
        <v>-34.789721517052612</v>
      </c>
      <c r="AT462" s="72">
        <f ca="1">'MGRS to Dist'!BV462</f>
        <v>145.21027848294739</v>
      </c>
    </row>
    <row r="463" spans="2:46" ht="16.5" customHeight="1">
      <c r="B463" s="38" t="s">
        <v>713</v>
      </c>
      <c r="C463" s="72" t="str">
        <f t="shared" si="249"/>
        <v>29SPT9959261727</v>
      </c>
      <c r="D463" s="72">
        <f t="array" aca="1" ref="D463" ca="1">MATCH(TRUE,ISERROR(VALUE(MID(C463,ROW(INDIRECT("1:"&amp;LEN(C463))),1))),0)</f>
        <v>3</v>
      </c>
      <c r="E463" s="72">
        <f t="shared" ca="1" si="250"/>
        <v>29</v>
      </c>
      <c r="F463" s="72" t="str">
        <f t="shared" ca="1" si="251"/>
        <v>S</v>
      </c>
      <c r="G463" s="72" t="str">
        <f t="shared" ca="1" si="252"/>
        <v>P</v>
      </c>
      <c r="H463" s="72" t="str">
        <f t="shared" ca="1" si="253"/>
        <v>T</v>
      </c>
      <c r="I463" s="72">
        <f t="shared" ca="1" si="254"/>
        <v>10</v>
      </c>
      <c r="J463" s="72">
        <f t="shared" ca="1" si="255"/>
        <v>99592</v>
      </c>
      <c r="K463" s="72">
        <f t="shared" ca="1" si="256"/>
        <v>61727</v>
      </c>
      <c r="L463" s="72">
        <f t="shared" ca="1" si="257"/>
        <v>170.80604746885038</v>
      </c>
      <c r="M463" s="72">
        <f ca="1">VLOOKUP(G463,Coef!$C$2:$F$25,4)</f>
        <v>6</v>
      </c>
      <c r="N463" s="31">
        <f ca="1">VLOOKUP(F463,Coef!$C$4:$D$23,2)</f>
        <v>15</v>
      </c>
      <c r="O463" s="31">
        <f ca="1">MOD(VLOOKUP(H463,Coef!$C$2:$G$21,5)+MOD(E463+1,2)*15,20)</f>
        <v>18</v>
      </c>
      <c r="P463" s="31">
        <f ca="1">VLOOKUP(N463,Coef!$A$27:$B$46,2)</f>
        <v>3.56</v>
      </c>
      <c r="Q463" s="31">
        <f ca="1">VLOOKUP(N463,Coef!$A$27:$C$46,3)+O463/10-0.1</f>
        <v>3.6999999999999997</v>
      </c>
      <c r="R463" s="31">
        <f ca="1">IF(Q463+0.1&lt;P463,Q463+2,Q463)</f>
        <v>3.6999999999999997</v>
      </c>
      <c r="S463" s="72">
        <f t="shared" ca="1" si="258"/>
        <v>699592</v>
      </c>
      <c r="T463" s="72">
        <f t="shared" ca="1" si="259"/>
        <v>3761726.9999999995</v>
      </c>
      <c r="U463" s="72">
        <f t="shared" ca="1" si="231"/>
        <v>3761726.9999999995</v>
      </c>
      <c r="V463" s="72">
        <f t="shared" ca="1" si="232"/>
        <v>0.59112714622892004</v>
      </c>
      <c r="W463" s="72">
        <f ca="1">(Coef!$J$9/(1+Coef!$J$8*(COS(V463))^2)^0.5)*Coef!$J$6</f>
        <v>6382223.9728044001</v>
      </c>
      <c r="X463" s="72">
        <f t="shared" ca="1" si="233"/>
        <v>-9</v>
      </c>
      <c r="Y463" s="72">
        <f t="shared" ca="1" si="234"/>
        <v>3.1273111199245127E-2</v>
      </c>
      <c r="Z463" s="72">
        <f t="shared" ca="1" si="235"/>
        <v>0.92546237829292133</v>
      </c>
      <c r="AA463" s="72">
        <f t="shared" ca="1" si="236"/>
        <v>0.63803205344980118</v>
      </c>
      <c r="AB463" s="72">
        <f t="shared" ca="1" si="237"/>
        <v>1.0538583353753808</v>
      </c>
      <c r="AC463" s="72">
        <f t="shared" ca="1" si="238"/>
        <v>0.94990176489398581</v>
      </c>
      <c r="AD463" s="72">
        <f t="shared" ca="1" si="239"/>
        <v>1.7297935771684958</v>
      </c>
      <c r="AE463" s="72">
        <f ca="1">Coef!$J$6*Coef!$J$9*(V463-(Coef!$J$10*AB463)+(Coef!$J$11*AC463)-(Coef!$J$12*AD463))</f>
        <v>3747641.1485340102</v>
      </c>
      <c r="AF463" s="72">
        <f t="shared" ca="1" si="240"/>
        <v>2.2070443666676797E-3</v>
      </c>
      <c r="AG463" s="72">
        <f ca="1">((Coef!$J$8*Y463^2)/2)*(COS(V463))^2</f>
        <v>2.2720787452765572E-6</v>
      </c>
      <c r="AH463" s="72">
        <f t="shared" ca="1" si="241"/>
        <v>3.1273087514254713E-2</v>
      </c>
      <c r="AI463" s="72">
        <f t="shared" ca="1" si="242"/>
        <v>0.59333418558100914</v>
      </c>
      <c r="AJ463" s="72">
        <f t="shared" ca="1" si="243"/>
        <v>3.127818530808385E-2</v>
      </c>
      <c r="AK463" s="72">
        <f t="shared" ca="1" si="244"/>
        <v>3.7708446831860344E-2</v>
      </c>
      <c r="AL463" s="72">
        <f t="shared" ca="1" si="245"/>
        <v>0.59300457517526062</v>
      </c>
      <c r="AM463" s="72">
        <f ca="1">V463+(1+Coef!$J$8*(COS(V463))^2-(3/2)*Coef!$J$8*SIN(V463)*COS(V463)*(AL463-V463))*(AL463-V463)</f>
        <v>0.59301328186444024</v>
      </c>
      <c r="AN463" s="34" t="str">
        <f t="shared" ca="1" si="246"/>
        <v>29 699592 3761727 N</v>
      </c>
      <c r="AO463" s="33">
        <f t="shared" ca="1" si="247"/>
        <v>33.977158246034307</v>
      </c>
      <c r="AP463" s="33">
        <f t="shared" ca="1" si="248"/>
        <v>-6.8394651445409416</v>
      </c>
      <c r="AQ463" s="72">
        <f ca="1">'MGRS to Dist'!BP463</f>
        <v>1727.4569950175264</v>
      </c>
      <c r="AR463" s="72">
        <f ca="1">'MGRS to Dist'!BT463</f>
        <v>164.03608534364037</v>
      </c>
      <c r="AS463" s="72">
        <f ca="1">'MGRS to Dist'!BU463</f>
        <v>-15.961028513963045</v>
      </c>
      <c r="AT463" s="72">
        <f ca="1">'MGRS to Dist'!BV463</f>
        <v>164.03897148603698</v>
      </c>
    </row>
    <row r="464" spans="2:46" ht="16.5" customHeight="1">
      <c r="B464" s="38" t="s">
        <v>714</v>
      </c>
      <c r="C464" s="72" t="str">
        <f t="shared" si="249"/>
        <v>29SPT9872963639</v>
      </c>
      <c r="D464" s="72">
        <f t="array" aca="1" ref="D464" ca="1">MATCH(TRUE,ISERROR(VALUE(MID(C464,ROW(INDIRECT("1:"&amp;LEN(C464))),1))),0)</f>
        <v>3</v>
      </c>
      <c r="E464" s="72">
        <f t="shared" ca="1" si="250"/>
        <v>29</v>
      </c>
      <c r="F464" s="72" t="str">
        <f t="shared" ca="1" si="251"/>
        <v>S</v>
      </c>
      <c r="G464" s="72" t="str">
        <f t="shared" ca="1" si="252"/>
        <v>P</v>
      </c>
      <c r="H464" s="72" t="str">
        <f t="shared" ca="1" si="253"/>
        <v>T</v>
      </c>
      <c r="I464" s="72">
        <f t="shared" ca="1" si="254"/>
        <v>10</v>
      </c>
      <c r="J464" s="72">
        <f t="shared" ca="1" si="255"/>
        <v>98729</v>
      </c>
      <c r="K464" s="72">
        <f t="shared" ca="1" si="256"/>
        <v>63639</v>
      </c>
      <c r="L464" s="72">
        <f t="shared" ca="1" si="257"/>
        <v>170.80604746885038</v>
      </c>
      <c r="M464" s="72">
        <f ca="1">VLOOKUP(G464,Coef!$C$2:$F$25,4)</f>
        <v>6</v>
      </c>
      <c r="N464" s="31">
        <f ca="1">VLOOKUP(F464,Coef!$C$4:$D$23,2)</f>
        <v>15</v>
      </c>
      <c r="O464" s="31">
        <f ca="1">MOD(VLOOKUP(H464,Coef!$C$2:$G$21,5)+MOD(E464+1,2)*15,20)</f>
        <v>18</v>
      </c>
      <c r="P464" s="31">
        <f ca="1">VLOOKUP(N464,Coef!$A$27:$B$46,2)</f>
        <v>3.56</v>
      </c>
      <c r="Q464" s="31">
        <f ca="1">VLOOKUP(N464,Coef!$A$27:$C$46,3)+O464/10-0.1</f>
        <v>3.6999999999999997</v>
      </c>
      <c r="R464" s="31">
        <f ca="1">IF(Q464+0.1&lt;P464,Q464+2,Q464)</f>
        <v>3.6999999999999997</v>
      </c>
      <c r="S464" s="72">
        <f t="shared" ca="1" si="258"/>
        <v>698729</v>
      </c>
      <c r="T464" s="72">
        <f t="shared" ca="1" si="259"/>
        <v>3763638.9999999995</v>
      </c>
      <c r="U464" s="72">
        <f t="shared" ca="1" si="231"/>
        <v>3763638.9999999995</v>
      </c>
      <c r="V464" s="72">
        <f t="shared" ca="1" si="232"/>
        <v>0.59142760266916405</v>
      </c>
      <c r="W464" s="72">
        <f ca="1">(Coef!$J$9/(1+Coef!$J$8*(COS(V464))^2)^0.5)*Coef!$J$6</f>
        <v>6382229.9260059334</v>
      </c>
      <c r="X464" s="72">
        <f t="shared" ca="1" si="233"/>
        <v>-9</v>
      </c>
      <c r="Y464" s="72">
        <f t="shared" ca="1" si="234"/>
        <v>3.1137862832272902E-2</v>
      </c>
      <c r="Z464" s="72">
        <f t="shared" ca="1" si="235"/>
        <v>0.92568986073944581</v>
      </c>
      <c r="AA464" s="72">
        <f t="shared" ca="1" si="236"/>
        <v>0.63793145433128529</v>
      </c>
      <c r="AB464" s="72">
        <f t="shared" ca="1" si="237"/>
        <v>1.0542725330388869</v>
      </c>
      <c r="AC464" s="72">
        <f t="shared" ca="1" si="238"/>
        <v>0.95018726336198656</v>
      </c>
      <c r="AD464" s="72">
        <f t="shared" ca="1" si="239"/>
        <v>1.7301871543588951</v>
      </c>
      <c r="AE464" s="72">
        <f ca="1">Coef!$J$6*Coef!$J$9*(V464-(Coef!$J$10*AB464)+(Coef!$J$11*AC464)-(Coef!$J$12*AD464))</f>
        <v>3749549.8629699056</v>
      </c>
      <c r="AF464" s="72">
        <f t="shared" ca="1" si="240"/>
        <v>2.2075571067542315E-3</v>
      </c>
      <c r="AG464" s="72">
        <f ca="1">((Coef!$J$8*Y464^2)/2)*(COS(V464))^2</f>
        <v>2.2515603072422212E-6</v>
      </c>
      <c r="AH464" s="72">
        <f t="shared" ca="1" si="241"/>
        <v>3.1137839462680901E-2</v>
      </c>
      <c r="AI464" s="72">
        <f t="shared" ca="1" si="242"/>
        <v>0.59363515480547036</v>
      </c>
      <c r="AJ464" s="72">
        <f t="shared" ca="1" si="243"/>
        <v>3.1142871400074823E-2</v>
      </c>
      <c r="AK464" s="72">
        <f t="shared" ca="1" si="244"/>
        <v>3.7553085060154236E-2</v>
      </c>
      <c r="AL464" s="72">
        <f t="shared" ca="1" si="245"/>
        <v>0.59330817558262461</v>
      </c>
      <c r="AM464" s="72">
        <f ca="1">V464+(1+Coef!$J$8*(COS(V464))^2-(3/2)*Coef!$J$8*SIN(V464)*COS(V464)*(AL464-V464))*(AL464-V464)</f>
        <v>0.59331689329580395</v>
      </c>
      <c r="AN464" s="34" t="str">
        <f t="shared" ca="1" si="246"/>
        <v>29 698729 3763639 N</v>
      </c>
      <c r="AO464" s="33">
        <f t="shared" ca="1" si="247"/>
        <v>33.994553899663373</v>
      </c>
      <c r="AP464" s="33">
        <f t="shared" ca="1" si="248"/>
        <v>-6.8483667183573775</v>
      </c>
      <c r="AQ464" s="72">
        <f ca="1">'MGRS to Dist'!BP464</f>
        <v>2097.553283288571</v>
      </c>
      <c r="AR464" s="72">
        <f ca="1">'MGRS to Dist'!BT464</f>
        <v>337.01099807714229</v>
      </c>
      <c r="AS464" s="72">
        <f ca="1">'MGRS to Dist'!BU464</f>
        <v>157.00602220207074</v>
      </c>
      <c r="AT464" s="72">
        <f ca="1">'MGRS to Dist'!BV464</f>
        <v>337.00602220207065</v>
      </c>
    </row>
    <row r="465" spans="2:46" ht="16.5" customHeight="1">
      <c r="B465" s="38" t="s">
        <v>715</v>
      </c>
      <c r="C465" s="72" t="str">
        <f t="shared" si="249"/>
        <v>29SPT9886063781</v>
      </c>
      <c r="D465" s="72">
        <f t="array" aca="1" ref="D465" ca="1">MATCH(TRUE,ISERROR(VALUE(MID(C465,ROW(INDIRECT("1:"&amp;LEN(C465))),1))),0)</f>
        <v>3</v>
      </c>
      <c r="E465" s="72">
        <f t="shared" ca="1" si="250"/>
        <v>29</v>
      </c>
      <c r="F465" s="72" t="str">
        <f t="shared" ca="1" si="251"/>
        <v>S</v>
      </c>
      <c r="G465" s="72" t="str">
        <f t="shared" ca="1" si="252"/>
        <v>P</v>
      </c>
      <c r="H465" s="72" t="str">
        <f t="shared" ca="1" si="253"/>
        <v>T</v>
      </c>
      <c r="I465" s="72">
        <f t="shared" ca="1" si="254"/>
        <v>10</v>
      </c>
      <c r="J465" s="72">
        <f t="shared" ca="1" si="255"/>
        <v>98860</v>
      </c>
      <c r="K465" s="72">
        <f t="shared" ca="1" si="256"/>
        <v>63781</v>
      </c>
      <c r="L465" s="72">
        <f t="shared" ca="1" si="257"/>
        <v>170.80604746885038</v>
      </c>
      <c r="M465" s="72">
        <f ca="1">VLOOKUP(G465,Coef!$C$2:$F$25,4)</f>
        <v>6</v>
      </c>
      <c r="N465" s="31">
        <f ca="1">VLOOKUP(F465,Coef!$C$4:$D$23,2)</f>
        <v>15</v>
      </c>
      <c r="O465" s="31">
        <f ca="1">MOD(VLOOKUP(H465,Coef!$C$2:$G$21,5)+MOD(E465+1,2)*15,20)</f>
        <v>18</v>
      </c>
      <c r="P465" s="31">
        <f ca="1">VLOOKUP(N465,Coef!$A$27:$B$46,2)</f>
        <v>3.56</v>
      </c>
      <c r="Q465" s="31">
        <f ca="1">VLOOKUP(N465,Coef!$A$27:$C$46,3)+O465/10-0.1</f>
        <v>3.6999999999999997</v>
      </c>
      <c r="R465" s="31">
        <f ca="1">IF(Q465+0.1&lt;P465,Q465+2,Q465)</f>
        <v>3.6999999999999997</v>
      </c>
      <c r="S465" s="72">
        <f t="shared" ca="1" si="258"/>
        <v>698860</v>
      </c>
      <c r="T465" s="72">
        <f t="shared" ca="1" si="259"/>
        <v>3763780.9999999995</v>
      </c>
      <c r="U465" s="72">
        <f t="shared" ca="1" si="231"/>
        <v>3763780.9999999995</v>
      </c>
      <c r="V465" s="72">
        <f t="shared" ca="1" si="232"/>
        <v>0.59144991690269688</v>
      </c>
      <c r="W465" s="72">
        <f ca="1">(Coef!$J$9/(1+Coef!$J$8*(COS(V465))^2)^0.5)*Coef!$J$6</f>
        <v>6382230.3681960246</v>
      </c>
      <c r="X465" s="72">
        <f t="shared" ca="1" si="233"/>
        <v>-9</v>
      </c>
      <c r="Y465" s="72">
        <f t="shared" ca="1" si="234"/>
        <v>3.1158386414718051E-2</v>
      </c>
      <c r="Z465" s="72">
        <f t="shared" ca="1" si="235"/>
        <v>0.92570674202296044</v>
      </c>
      <c r="AA465" s="72">
        <f t="shared" ca="1" si="236"/>
        <v>0.63792396629904435</v>
      </c>
      <c r="AB465" s="72">
        <f t="shared" ca="1" si="237"/>
        <v>1.0543032879141772</v>
      </c>
      <c r="AC465" s="72">
        <f t="shared" ca="1" si="238"/>
        <v>0.95020845751039396</v>
      </c>
      <c r="AD465" s="72">
        <f t="shared" ca="1" si="239"/>
        <v>1.7302163654626639</v>
      </c>
      <c r="AE465" s="72">
        <f ca="1">Coef!$J$6*Coef!$J$9*(V465-(Coef!$J$10*AB465)+(Coef!$J$11*AC465)-(Coef!$J$12*AD465))</f>
        <v>3749691.6191714271</v>
      </c>
      <c r="AF465" s="72">
        <f t="shared" ca="1" si="240"/>
        <v>2.2075951533781575E-3</v>
      </c>
      <c r="AG465" s="72">
        <f ca="1">((Coef!$J$8*Y465^2)/2)*(COS(V465))^2</f>
        <v>2.2544618044540581E-6</v>
      </c>
      <c r="AH465" s="72">
        <f t="shared" ca="1" si="241"/>
        <v>3.1158362999587363E-2</v>
      </c>
      <c r="AI465" s="72">
        <f t="shared" ca="1" si="242"/>
        <v>0.59365750707913612</v>
      </c>
      <c r="AJ465" s="72">
        <f t="shared" ca="1" si="243"/>
        <v>3.1163404893797597E-2</v>
      </c>
      <c r="AK465" s="72">
        <f t="shared" ca="1" si="244"/>
        <v>3.7578388029176749E-2</v>
      </c>
      <c r="AL465" s="72">
        <f t="shared" ca="1" si="245"/>
        <v>0.59333008111971963</v>
      </c>
      <c r="AM465" s="72">
        <f ca="1">V465+(1+Coef!$J$8*(COS(V465))^2-(3/2)*Coef!$J$8*SIN(V465)*COS(V465)*(AL465-V465))*(AL465-V465)</f>
        <v>0.59333879667986866</v>
      </c>
      <c r="AN465" s="34" t="str">
        <f t="shared" ca="1" si="246"/>
        <v>29 698860 3763781 N</v>
      </c>
      <c r="AO465" s="33">
        <f t="shared" ca="1" si="247"/>
        <v>33.995808871127338</v>
      </c>
      <c r="AP465" s="33">
        <f t="shared" ca="1" si="248"/>
        <v>-6.8469169650232367</v>
      </c>
      <c r="AQ465" s="72">
        <f ca="1">'MGRS to Dist'!BP465</f>
        <v>193.17995053931398</v>
      </c>
      <c r="AR465" s="72">
        <f ca="1">'MGRS to Dist'!BT465</f>
        <v>43.7637504941099</v>
      </c>
      <c r="AS465" s="72">
        <f ca="1">'MGRS to Dist'!BU465</f>
        <v>-136.23543891519159</v>
      </c>
      <c r="AT465" s="72">
        <f ca="1">'MGRS to Dist'!BV465</f>
        <v>43.764561084808406</v>
      </c>
    </row>
    <row r="466" spans="2:46" ht="16.5" customHeight="1">
      <c r="B466" s="38" t="s">
        <v>716</v>
      </c>
      <c r="C466" s="72" t="str">
        <f t="shared" si="249"/>
        <v>29SPT9899963405</v>
      </c>
      <c r="D466" s="72">
        <f t="array" aca="1" ref="D466" ca="1">MATCH(TRUE,ISERROR(VALUE(MID(C466,ROW(INDIRECT("1:"&amp;LEN(C466))),1))),0)</f>
        <v>3</v>
      </c>
      <c r="E466" s="72">
        <f t="shared" ca="1" si="250"/>
        <v>29</v>
      </c>
      <c r="F466" s="72" t="str">
        <f t="shared" ca="1" si="251"/>
        <v>S</v>
      </c>
      <c r="G466" s="72" t="str">
        <f t="shared" ca="1" si="252"/>
        <v>P</v>
      </c>
      <c r="H466" s="72" t="str">
        <f t="shared" ca="1" si="253"/>
        <v>T</v>
      </c>
      <c r="I466" s="72">
        <f t="shared" ca="1" si="254"/>
        <v>10</v>
      </c>
      <c r="J466" s="72">
        <f t="shared" ca="1" si="255"/>
        <v>98999</v>
      </c>
      <c r="K466" s="72">
        <f t="shared" ca="1" si="256"/>
        <v>63405</v>
      </c>
      <c r="L466" s="72">
        <f t="shared" ca="1" si="257"/>
        <v>170.80604746885038</v>
      </c>
      <c r="M466" s="72">
        <f ca="1">VLOOKUP(G466,Coef!$C$2:$F$25,4)</f>
        <v>6</v>
      </c>
      <c r="N466" s="31">
        <f ca="1">VLOOKUP(F466,Coef!$C$4:$D$23,2)</f>
        <v>15</v>
      </c>
      <c r="O466" s="31">
        <f ca="1">MOD(VLOOKUP(H466,Coef!$C$2:$G$21,5)+MOD(E466+1,2)*15,20)</f>
        <v>18</v>
      </c>
      <c r="P466" s="31">
        <f ca="1">VLOOKUP(N466,Coef!$A$27:$B$46,2)</f>
        <v>3.56</v>
      </c>
      <c r="Q466" s="31">
        <f ca="1">VLOOKUP(N466,Coef!$A$27:$C$46,3)+O466/10-0.1</f>
        <v>3.6999999999999997</v>
      </c>
      <c r="R466" s="31">
        <f ca="1">IF(Q466+0.1&lt;P466,Q466+2,Q466)</f>
        <v>3.6999999999999997</v>
      </c>
      <c r="S466" s="72">
        <f t="shared" ca="1" si="258"/>
        <v>698999</v>
      </c>
      <c r="T466" s="72">
        <f t="shared" ca="1" si="259"/>
        <v>3763404.9999999995</v>
      </c>
      <c r="U466" s="72">
        <f t="shared" ca="1" si="231"/>
        <v>3763404.9999999995</v>
      </c>
      <c r="V466" s="72">
        <f t="shared" ca="1" si="232"/>
        <v>0.59139083132658188</v>
      </c>
      <c r="W466" s="72">
        <f ca="1">(Coef!$J$9/(1+Coef!$J$8*(COS(V466))^2)^0.5)*Coef!$J$6</f>
        <v>6382229.1973442808</v>
      </c>
      <c r="X466" s="72">
        <f t="shared" ca="1" si="233"/>
        <v>-9</v>
      </c>
      <c r="Y466" s="72">
        <f t="shared" ca="1" si="234"/>
        <v>3.1180171354987657E-2</v>
      </c>
      <c r="Z466" s="72">
        <f t="shared" ca="1" si="235"/>
        <v>0.92566203826393501</v>
      </c>
      <c r="AA466" s="72">
        <f t="shared" ca="1" si="236"/>
        <v>0.63794378871021684</v>
      </c>
      <c r="AB466" s="72">
        <f t="shared" ca="1" si="237"/>
        <v>1.0542218504585494</v>
      </c>
      <c r="AC466" s="72">
        <f t="shared" ca="1" si="238"/>
        <v>0.95015233502146623</v>
      </c>
      <c r="AD466" s="72">
        <f t="shared" ca="1" si="239"/>
        <v>1.7301390120202995</v>
      </c>
      <c r="AE466" s="72">
        <f ca="1">Coef!$J$6*Coef!$J$9*(V466-(Coef!$J$10*AB466)+(Coef!$J$11*AC466)-(Coef!$J$12*AD466))</f>
        <v>3749316.2647866113</v>
      </c>
      <c r="AF466" s="72">
        <f t="shared" ca="1" si="240"/>
        <v>2.2074944001150426E-3</v>
      </c>
      <c r="AG466" s="72">
        <f ca="1">((Coef!$J$8*Y466^2)/2)*(COS(V466))^2</f>
        <v>2.2577945845423836E-6</v>
      </c>
      <c r="AH466" s="72">
        <f t="shared" ca="1" si="241"/>
        <v>3.118014788884698E-2</v>
      </c>
      <c r="AI466" s="72">
        <f t="shared" ca="1" si="242"/>
        <v>0.59359832074262797</v>
      </c>
      <c r="AJ466" s="72">
        <f t="shared" ca="1" si="243"/>
        <v>3.1185200366169286E-2</v>
      </c>
      <c r="AK466" s="72">
        <f t="shared" ca="1" si="244"/>
        <v>3.7603144840439327E-2</v>
      </c>
      <c r="AL466" s="72">
        <f t="shared" ca="1" si="245"/>
        <v>0.59327047884997364</v>
      </c>
      <c r="AM466" s="72">
        <f ca="1">V466+(1+Coef!$J$8*(COS(V466))^2-(3/2)*Coef!$J$8*SIN(V466)*COS(V466)*(AL466-V466))*(AL466-V466)</f>
        <v>0.5932791927131803</v>
      </c>
      <c r="AN466" s="34" t="str">
        <f t="shared" ca="1" si="246"/>
        <v>29 698999 3763405 N</v>
      </c>
      <c r="AO466" s="33">
        <f t="shared" ca="1" si="247"/>
        <v>33.992393815393854</v>
      </c>
      <c r="AP466" s="33">
        <f t="shared" ca="1" si="248"/>
        <v>-6.8454985042236896</v>
      </c>
      <c r="AQ466" s="72">
        <f ca="1">'MGRS to Dist'!BP466</f>
        <v>400.83508356179226</v>
      </c>
      <c r="AR466" s="72">
        <f ca="1">'MGRS to Dist'!BT466</f>
        <v>160.99748918758837</v>
      </c>
      <c r="AS466" s="72">
        <f ca="1">'MGRS to Dist'!BU466</f>
        <v>-19.001717740278185</v>
      </c>
      <c r="AT466" s="72">
        <f ca="1">'MGRS to Dist'!BV466</f>
        <v>160.9982822597218</v>
      </c>
    </row>
    <row r="467" spans="2:46" ht="16.5" customHeight="1">
      <c r="B467" s="38" t="s">
        <v>717</v>
      </c>
      <c r="C467" s="72" t="str">
        <f t="shared" si="249"/>
        <v>29SPT9868064911</v>
      </c>
      <c r="D467" s="72">
        <f t="array" aca="1" ref="D467" ca="1">MATCH(TRUE,ISERROR(VALUE(MID(C467,ROW(INDIRECT("1:"&amp;LEN(C467))),1))),0)</f>
        <v>3</v>
      </c>
      <c r="E467" s="72">
        <f t="shared" ca="1" si="250"/>
        <v>29</v>
      </c>
      <c r="F467" s="72" t="str">
        <f t="shared" ca="1" si="251"/>
        <v>S</v>
      </c>
      <c r="G467" s="72" t="str">
        <f t="shared" ca="1" si="252"/>
        <v>P</v>
      </c>
      <c r="H467" s="72" t="str">
        <f t="shared" ca="1" si="253"/>
        <v>T</v>
      </c>
      <c r="I467" s="72">
        <f t="shared" ca="1" si="254"/>
        <v>10</v>
      </c>
      <c r="J467" s="72">
        <f t="shared" ca="1" si="255"/>
        <v>98680</v>
      </c>
      <c r="K467" s="72">
        <f t="shared" ca="1" si="256"/>
        <v>64911</v>
      </c>
      <c r="L467" s="72">
        <f t="shared" ca="1" si="257"/>
        <v>170.80604746885038</v>
      </c>
      <c r="M467" s="72">
        <f ca="1">VLOOKUP(G467,Coef!$C$2:$F$25,4)</f>
        <v>6</v>
      </c>
      <c r="N467" s="31">
        <f ca="1">VLOOKUP(F467,Coef!$C$4:$D$23,2)</f>
        <v>15</v>
      </c>
      <c r="O467" s="31">
        <f ca="1">MOD(VLOOKUP(H467,Coef!$C$2:$G$21,5)+MOD(E467+1,2)*15,20)</f>
        <v>18</v>
      </c>
      <c r="P467" s="31">
        <f ca="1">VLOOKUP(N467,Coef!$A$27:$B$46,2)</f>
        <v>3.56</v>
      </c>
      <c r="Q467" s="31">
        <f ca="1">VLOOKUP(N467,Coef!$A$27:$C$46,3)+O467/10-0.1</f>
        <v>3.6999999999999997</v>
      </c>
      <c r="R467" s="31">
        <f ca="1">IF(Q467+0.1&lt;P467,Q467+2,Q467)</f>
        <v>3.6999999999999997</v>
      </c>
      <c r="S467" s="72">
        <f t="shared" ca="1" si="258"/>
        <v>698680</v>
      </c>
      <c r="T467" s="72">
        <f t="shared" ca="1" si="259"/>
        <v>3764910.9999999995</v>
      </c>
      <c r="U467" s="72">
        <f t="shared" ca="1" si="231"/>
        <v>3764910.9999999995</v>
      </c>
      <c r="V467" s="72">
        <f t="shared" ca="1" si="232"/>
        <v>0.59162748791602093</v>
      </c>
      <c r="W467" s="72">
        <f ca="1">(Coef!$J$9/(1+Coef!$J$8*(COS(V467))^2)^0.5)*Coef!$J$6</f>
        <v>6382233.8873232668</v>
      </c>
      <c r="X467" s="72">
        <f t="shared" ca="1" si="233"/>
        <v>-9</v>
      </c>
      <c r="Y467" s="72">
        <f t="shared" ca="1" si="234"/>
        <v>3.1130165943092248E-2</v>
      </c>
      <c r="Z467" s="72">
        <f t="shared" ca="1" si="235"/>
        <v>0.92584101328088075</v>
      </c>
      <c r="AA467" s="72">
        <f t="shared" ca="1" si="236"/>
        <v>0.63786429587767235</v>
      </c>
      <c r="AB467" s="72">
        <f t="shared" ca="1" si="237"/>
        <v>1.0545479945564613</v>
      </c>
      <c r="AC467" s="72">
        <f t="shared" ca="1" si="238"/>
        <v>0.95037706988676396</v>
      </c>
      <c r="AD467" s="72">
        <f t="shared" ca="1" si="239"/>
        <v>1.7304487264099162</v>
      </c>
      <c r="AE467" s="72">
        <f ca="1">Coef!$J$6*Coef!$J$9*(V467-(Coef!$J$10*AB467)+(Coef!$J$11*AC467)-(Coef!$J$12*AD467))</f>
        <v>3750819.6801351612</v>
      </c>
      <c r="AF467" s="72">
        <f t="shared" ca="1" si="240"/>
        <v>2.2078977539239535E-3</v>
      </c>
      <c r="AG467" s="72">
        <f ca="1">((Coef!$J$8*Y467^2)/2)*(COS(V467))^2</f>
        <v>2.2498430445434186E-6</v>
      </c>
      <c r="AH467" s="72">
        <f t="shared" ca="1" si="241"/>
        <v>3.1130142597096472E-2</v>
      </c>
      <c r="AI467" s="72">
        <f t="shared" ca="1" si="242"/>
        <v>0.59383538070252151</v>
      </c>
      <c r="AJ467" s="72">
        <f t="shared" ca="1" si="243"/>
        <v>3.1135170803805401E-2</v>
      </c>
      <c r="AK467" s="72">
        <f t="shared" ca="1" si="244"/>
        <v>3.754887771173207E-2</v>
      </c>
      <c r="AL467" s="72">
        <f t="shared" ca="1" si="245"/>
        <v>0.5935084219111707</v>
      </c>
      <c r="AM467" s="72">
        <f ca="1">V467+(1+Coef!$J$8*(COS(V467))^2-(3/2)*Coef!$J$8*SIN(V467)*COS(V467)*(AL467-V467))*(AL467-V467)</f>
        <v>0.59351713894656888</v>
      </c>
      <c r="AN467" s="34" t="str">
        <f t="shared" ca="1" si="246"/>
        <v>29 698680 3764911 N</v>
      </c>
      <c r="AO467" s="33">
        <f t="shared" ca="1" si="247"/>
        <v>34.006027130318053</v>
      </c>
      <c r="AP467" s="33">
        <f t="shared" ca="1" si="248"/>
        <v>-6.8486077816649082</v>
      </c>
      <c r="AQ467" s="72">
        <f ca="1">'MGRS to Dist'!BP467</f>
        <v>1539.2799404705336</v>
      </c>
      <c r="AR467" s="72">
        <f ca="1">'MGRS to Dist'!BT467</f>
        <v>349.29401110174831</v>
      </c>
      <c r="AS467" s="72">
        <f ca="1">'MGRS to Dist'!BU467</f>
        <v>169.29227245137764</v>
      </c>
      <c r="AT467" s="72">
        <f ca="1">'MGRS to Dist'!BV467</f>
        <v>349.29227245137758</v>
      </c>
    </row>
    <row r="468" spans="2:46" ht="16.5" customHeight="1">
      <c r="B468" s="38" t="s">
        <v>718</v>
      </c>
      <c r="C468" s="72" t="str">
        <f t="shared" si="249"/>
        <v>29SPT9879564856</v>
      </c>
      <c r="D468" s="72">
        <f t="array" aca="1" ref="D468" ca="1">MATCH(TRUE,ISERROR(VALUE(MID(C468,ROW(INDIRECT("1:"&amp;LEN(C468))),1))),0)</f>
        <v>3</v>
      </c>
      <c r="E468" s="72">
        <f t="shared" ca="1" si="250"/>
        <v>29</v>
      </c>
      <c r="F468" s="72" t="str">
        <f t="shared" ca="1" si="251"/>
        <v>S</v>
      </c>
      <c r="G468" s="72" t="str">
        <f t="shared" ca="1" si="252"/>
        <v>P</v>
      </c>
      <c r="H468" s="72" t="str">
        <f t="shared" ca="1" si="253"/>
        <v>T</v>
      </c>
      <c r="I468" s="72">
        <f t="shared" ca="1" si="254"/>
        <v>10</v>
      </c>
      <c r="J468" s="72">
        <f t="shared" ca="1" si="255"/>
        <v>98795</v>
      </c>
      <c r="K468" s="72">
        <f t="shared" ca="1" si="256"/>
        <v>64856</v>
      </c>
      <c r="L468" s="72">
        <f t="shared" ca="1" si="257"/>
        <v>170.80604746885038</v>
      </c>
      <c r="M468" s="72">
        <f ca="1">VLOOKUP(G468,Coef!$C$2:$F$25,4)</f>
        <v>6</v>
      </c>
      <c r="N468" s="31">
        <f ca="1">VLOOKUP(F468,Coef!$C$4:$D$23,2)</f>
        <v>15</v>
      </c>
      <c r="O468" s="31">
        <f ca="1">MOD(VLOOKUP(H468,Coef!$C$2:$G$21,5)+MOD(E468+1,2)*15,20)</f>
        <v>18</v>
      </c>
      <c r="P468" s="31">
        <f ca="1">VLOOKUP(N468,Coef!$A$27:$B$46,2)</f>
        <v>3.56</v>
      </c>
      <c r="Q468" s="31">
        <f ca="1">VLOOKUP(N468,Coef!$A$27:$C$46,3)+O468/10-0.1</f>
        <v>3.6999999999999997</v>
      </c>
      <c r="R468" s="31">
        <f ca="1">IF(Q468+0.1&lt;P468,Q468+2,Q468)</f>
        <v>3.6999999999999997</v>
      </c>
      <c r="S468" s="72">
        <f t="shared" ca="1" si="258"/>
        <v>698795</v>
      </c>
      <c r="T468" s="72">
        <f t="shared" ca="1" si="259"/>
        <v>3764855.9999999995</v>
      </c>
      <c r="U468" s="72">
        <f t="shared" ca="1" si="231"/>
        <v>3764855.9999999995</v>
      </c>
      <c r="V468" s="72">
        <f t="shared" ca="1" si="232"/>
        <v>0.59161884507908924</v>
      </c>
      <c r="W468" s="72">
        <f ca="1">(Coef!$J$9/(1+Coef!$J$8*(COS(V468))^2)^0.5)*Coef!$J$6</f>
        <v>6382233.716026362</v>
      </c>
      <c r="X468" s="72">
        <f t="shared" ca="1" si="233"/>
        <v>-9</v>
      </c>
      <c r="Y468" s="72">
        <f t="shared" ca="1" si="234"/>
        <v>3.1148185548393176E-2</v>
      </c>
      <c r="Z468" s="72">
        <f t="shared" ca="1" si="235"/>
        <v>0.92583448065752116</v>
      </c>
      <c r="AA468" s="72">
        <f t="shared" ca="1" si="236"/>
        <v>0.63786720358578108</v>
      </c>
      <c r="AB468" s="72">
        <f t="shared" ca="1" si="237"/>
        <v>1.0545360854078498</v>
      </c>
      <c r="AC468" s="72">
        <f t="shared" ca="1" si="238"/>
        <v>0.95036886495233264</v>
      </c>
      <c r="AD468" s="72">
        <f t="shared" ca="1" si="239"/>
        <v>1.7304374206564619</v>
      </c>
      <c r="AE468" s="72">
        <f ca="1">Coef!$J$6*Coef!$J$9*(V468-(Coef!$J$10*AB468)+(Coef!$J$11*AC468)-(Coef!$J$12*AD468))</f>
        <v>3750764.7744698296</v>
      </c>
      <c r="AF468" s="72">
        <f t="shared" ca="1" si="240"/>
        <v>2.2078830323599041E-3</v>
      </c>
      <c r="AG468" s="72">
        <f ca="1">((Coef!$J$8*Y468^2)/2)*(COS(V468))^2</f>
        <v>2.2524745894772671E-6</v>
      </c>
      <c r="AH468" s="72">
        <f t="shared" ca="1" si="241"/>
        <v>3.1148162161561025E-2</v>
      </c>
      <c r="AI468" s="72">
        <f t="shared" ca="1" si="242"/>
        <v>0.59382672313824869</v>
      </c>
      <c r="AJ468" s="72">
        <f t="shared" ca="1" si="243"/>
        <v>3.1153199105282692E-2</v>
      </c>
      <c r="AK468" s="72">
        <f t="shared" ca="1" si="244"/>
        <v>3.7570379926461214E-2</v>
      </c>
      <c r="AL468" s="72">
        <f t="shared" ca="1" si="245"/>
        <v>0.59349939202398183</v>
      </c>
      <c r="AM468" s="72">
        <f ca="1">V468+(1+Coef!$J$8*(COS(V468))^2-(3/2)*Coef!$J$8*SIN(V468)*COS(V468)*(AL468-V468))*(AL468-V468)</f>
        <v>0.59350810737056525</v>
      </c>
      <c r="AN468" s="34" t="str">
        <f t="shared" ca="1" si="246"/>
        <v>29 698795 3764856 N</v>
      </c>
      <c r="AO468" s="33">
        <f t="shared" ca="1" si="247"/>
        <v>34.005509659130695</v>
      </c>
      <c r="AP468" s="33">
        <f t="shared" ca="1" si="248"/>
        <v>-6.8473757955107448</v>
      </c>
      <c r="AQ468" s="72">
        <f ca="1">'MGRS to Dist'!BP468</f>
        <v>127.46440602843244</v>
      </c>
      <c r="AR468" s="72">
        <f ca="1">'MGRS to Dist'!BT468</f>
        <v>116.87017572957564</v>
      </c>
      <c r="AS468" s="72">
        <f ca="1">'MGRS to Dist'!BU468</f>
        <v>-63.129135249624163</v>
      </c>
      <c r="AT468" s="72">
        <f ca="1">'MGRS to Dist'!BV468</f>
        <v>116.87086475037586</v>
      </c>
    </row>
    <row r="469" spans="2:46" ht="16.5" customHeight="1">
      <c r="B469" s="38" t="s">
        <v>719</v>
      </c>
      <c r="C469" s="72" t="str">
        <f t="shared" si="249"/>
        <v>29SPT9951062657</v>
      </c>
      <c r="D469" s="72">
        <f t="array" aca="1" ref="D469" ca="1">MATCH(TRUE,ISERROR(VALUE(MID(C469,ROW(INDIRECT("1:"&amp;LEN(C469))),1))),0)</f>
        <v>3</v>
      </c>
      <c r="E469" s="72">
        <f t="shared" ca="1" si="250"/>
        <v>29</v>
      </c>
      <c r="F469" s="72" t="str">
        <f t="shared" ca="1" si="251"/>
        <v>S</v>
      </c>
      <c r="G469" s="72" t="str">
        <f t="shared" ca="1" si="252"/>
        <v>P</v>
      </c>
      <c r="H469" s="72" t="str">
        <f t="shared" ca="1" si="253"/>
        <v>T</v>
      </c>
      <c r="I469" s="72">
        <f t="shared" ca="1" si="254"/>
        <v>10</v>
      </c>
      <c r="J469" s="72">
        <f t="shared" ca="1" si="255"/>
        <v>99510</v>
      </c>
      <c r="K469" s="72">
        <f t="shared" ca="1" si="256"/>
        <v>62657</v>
      </c>
      <c r="L469" s="72">
        <f t="shared" ca="1" si="257"/>
        <v>170.80604746885038</v>
      </c>
      <c r="M469" s="72">
        <f ca="1">VLOOKUP(G469,Coef!$C$2:$F$25,4)</f>
        <v>6</v>
      </c>
      <c r="N469" s="31">
        <f ca="1">VLOOKUP(F469,Coef!$C$4:$D$23,2)</f>
        <v>15</v>
      </c>
      <c r="O469" s="31">
        <f ca="1">MOD(VLOOKUP(H469,Coef!$C$2:$G$21,5)+MOD(E469+1,2)*15,20)</f>
        <v>18</v>
      </c>
      <c r="P469" s="31">
        <f ca="1">VLOOKUP(N469,Coef!$A$27:$B$46,2)</f>
        <v>3.56</v>
      </c>
      <c r="Q469" s="31">
        <f ca="1">VLOOKUP(N469,Coef!$A$27:$C$46,3)+O469/10-0.1</f>
        <v>3.6999999999999997</v>
      </c>
      <c r="R469" s="31">
        <f ca="1">IF(Q469+0.1&lt;P469,Q469+2,Q469)</f>
        <v>3.6999999999999997</v>
      </c>
      <c r="S469" s="72">
        <f t="shared" ca="1" si="258"/>
        <v>699510</v>
      </c>
      <c r="T469" s="72">
        <f t="shared" ca="1" si="259"/>
        <v>3762656.9999999995</v>
      </c>
      <c r="U469" s="72">
        <f t="shared" ca="1" si="231"/>
        <v>3762656.9999999995</v>
      </c>
      <c r="V469" s="72">
        <f t="shared" ca="1" si="232"/>
        <v>0.59127328874431073</v>
      </c>
      <c r="W469" s="72">
        <f ca="1">(Coef!$J$9/(1+Coef!$J$8*(COS(V469))^2)^0.5)*Coef!$J$6</f>
        <v>6382226.8682667501</v>
      </c>
      <c r="X469" s="72">
        <f t="shared" ca="1" si="233"/>
        <v>-9</v>
      </c>
      <c r="Y469" s="72">
        <f t="shared" ca="1" si="234"/>
        <v>3.1260248831327088E-2</v>
      </c>
      <c r="Z469" s="72">
        <f t="shared" ca="1" si="235"/>
        <v>0.92557306788245131</v>
      </c>
      <c r="AA469" s="72">
        <f t="shared" ca="1" si="236"/>
        <v>0.63798317435127716</v>
      </c>
      <c r="AB469" s="72">
        <f t="shared" ca="1" si="237"/>
        <v>1.0540598226855364</v>
      </c>
      <c r="AC469" s="72">
        <f t="shared" ca="1" si="238"/>
        <v>0.95004066060197168</v>
      </c>
      <c r="AD469" s="72">
        <f t="shared" ca="1" si="239"/>
        <v>1.7299850732755591</v>
      </c>
      <c r="AE469" s="72">
        <f ca="1">Coef!$J$6*Coef!$J$9*(V469-(Coef!$J$10*AB469)+(Coef!$J$11*AC469)-(Coef!$J$12*AD469))</f>
        <v>3748569.5497629731</v>
      </c>
      <c r="AF469" s="72">
        <f t="shared" ca="1" si="240"/>
        <v>2.2072938690210226E-3</v>
      </c>
      <c r="AG469" s="72">
        <f ca="1">((Coef!$J$8*Y469^2)/2)*(COS(V469))^2</f>
        <v>2.2697647625478344E-6</v>
      </c>
      <c r="AH469" s="72">
        <f t="shared" ca="1" si="241"/>
        <v>3.1260225180189997E-2</v>
      </c>
      <c r="AI469" s="72">
        <f t="shared" ca="1" si="242"/>
        <v>0.59348057760329387</v>
      </c>
      <c r="AJ469" s="72">
        <f t="shared" ca="1" si="243"/>
        <v>3.1265316686373501E-2</v>
      </c>
      <c r="AK469" s="72">
        <f t="shared" ca="1" si="244"/>
        <v>3.7696665858710697E-2</v>
      </c>
      <c r="AL469" s="72">
        <f t="shared" ca="1" si="245"/>
        <v>0.59315113414107323</v>
      </c>
      <c r="AM469" s="72">
        <f ca="1">V469+(1+Coef!$J$8*(COS(V469))^2-(3/2)*Coef!$J$8*SIN(V469)*COS(V469)*(AL469-V469))*(AL469-V469)</f>
        <v>0.59315984104415287</v>
      </c>
      <c r="AN469" s="34" t="str">
        <f t="shared" ca="1" si="246"/>
        <v>29 699510 3762657 N</v>
      </c>
      <c r="AO469" s="33">
        <f t="shared" ca="1" si="247"/>
        <v>33.98555546848074</v>
      </c>
      <c r="AP469" s="33">
        <f t="shared" ca="1" si="248"/>
        <v>-6.8401401445809737</v>
      </c>
      <c r="AQ469" s="72">
        <f ca="1">'MGRS to Dist'!BP469</f>
        <v>2312.1147969306207</v>
      </c>
      <c r="AR469" s="72">
        <f ca="1">'MGRS to Dist'!BT469</f>
        <v>163.265323491657</v>
      </c>
      <c r="AS469" s="72">
        <f ca="1">'MGRS to Dist'!BU469</f>
        <v>-16.730630851361674</v>
      </c>
      <c r="AT469" s="72">
        <f ca="1">'MGRS to Dist'!BV469</f>
        <v>163.26936914863836</v>
      </c>
    </row>
    <row r="470" spans="2:46" ht="16.5" customHeight="1">
      <c r="B470" s="38" t="s">
        <v>720</v>
      </c>
      <c r="C470" s="72" t="str">
        <f t="shared" si="249"/>
        <v>29SPT9895260620</v>
      </c>
      <c r="D470" s="72">
        <f t="array" aca="1" ref="D470" ca="1">MATCH(TRUE,ISERROR(VALUE(MID(C470,ROW(INDIRECT("1:"&amp;LEN(C470))),1))),0)</f>
        <v>3</v>
      </c>
      <c r="E470" s="72">
        <f t="shared" ca="1" si="250"/>
        <v>29</v>
      </c>
      <c r="F470" s="72" t="str">
        <f t="shared" ca="1" si="251"/>
        <v>S</v>
      </c>
      <c r="G470" s="72" t="str">
        <f t="shared" ca="1" si="252"/>
        <v>P</v>
      </c>
      <c r="H470" s="72" t="str">
        <f t="shared" ca="1" si="253"/>
        <v>T</v>
      </c>
      <c r="I470" s="72">
        <f t="shared" ca="1" si="254"/>
        <v>10</v>
      </c>
      <c r="J470" s="72">
        <f t="shared" ca="1" si="255"/>
        <v>98952</v>
      </c>
      <c r="K470" s="72">
        <f t="shared" ca="1" si="256"/>
        <v>60620</v>
      </c>
      <c r="L470" s="72">
        <f t="shared" ca="1" si="257"/>
        <v>170.80604746885038</v>
      </c>
      <c r="M470" s="72">
        <f ca="1">VLOOKUP(G470,Coef!$C$2:$F$25,4)</f>
        <v>6</v>
      </c>
      <c r="N470" s="31">
        <f ca="1">VLOOKUP(F470,Coef!$C$4:$D$23,2)</f>
        <v>15</v>
      </c>
      <c r="O470" s="31">
        <f ca="1">MOD(VLOOKUP(H470,Coef!$C$2:$G$21,5)+MOD(E470+1,2)*15,20)</f>
        <v>18</v>
      </c>
      <c r="P470" s="31">
        <f ca="1">VLOOKUP(N470,Coef!$A$27:$B$46,2)</f>
        <v>3.56</v>
      </c>
      <c r="Q470" s="31">
        <f ca="1">VLOOKUP(N470,Coef!$A$27:$C$46,3)+O470/10-0.1</f>
        <v>3.6999999999999997</v>
      </c>
      <c r="R470" s="31">
        <f ca="1">IF(Q470+0.1&lt;P470,Q470+2,Q470)</f>
        <v>3.6999999999999997</v>
      </c>
      <c r="S470" s="72">
        <f t="shared" ca="1" si="258"/>
        <v>698952</v>
      </c>
      <c r="T470" s="72">
        <f t="shared" ca="1" si="259"/>
        <v>3760619.9999999995</v>
      </c>
      <c r="U470" s="72">
        <f t="shared" ca="1" si="231"/>
        <v>3760619.9999999995</v>
      </c>
      <c r="V470" s="72">
        <f t="shared" ca="1" si="232"/>
        <v>0.59095318949285836</v>
      </c>
      <c r="W470" s="72">
        <f ca="1">(Coef!$J$9/(1+Coef!$J$8*(COS(V470))^2)^0.5)*Coef!$J$6</f>
        <v>6382220.5267269257</v>
      </c>
      <c r="X470" s="72">
        <f t="shared" ca="1" si="233"/>
        <v>-9</v>
      </c>
      <c r="Y470" s="72">
        <f t="shared" ca="1" si="234"/>
        <v>3.1172849506977324E-2</v>
      </c>
      <c r="Z470" s="72">
        <f t="shared" ca="1" si="235"/>
        <v>0.92533051891002238</v>
      </c>
      <c r="AA470" s="72">
        <f t="shared" ca="1" si="236"/>
        <v>0.63809010571822</v>
      </c>
      <c r="AB470" s="72">
        <f t="shared" ca="1" si="237"/>
        <v>1.0536184489478695</v>
      </c>
      <c r="AC470" s="72">
        <f t="shared" ca="1" si="238"/>
        <v>0.94973636314045717</v>
      </c>
      <c r="AD470" s="72">
        <f t="shared" ca="1" si="239"/>
        <v>1.7295654880641766</v>
      </c>
      <c r="AE470" s="72">
        <f ca="1">Coef!$J$6*Coef!$J$9*(V470-(Coef!$J$10*AB470)+(Coef!$J$11*AC470)-(Coef!$J$12*AD470))</f>
        <v>3746536.0532343644</v>
      </c>
      <c r="AF470" s="72">
        <f t="shared" ca="1" si="240"/>
        <v>2.2067471198551659E-3</v>
      </c>
      <c r="AG470" s="72">
        <f ca="1">((Coef!$J$8*Y470^2)/2)*(COS(V470))^2</f>
        <v>2.2580606478362249E-6</v>
      </c>
      <c r="AH470" s="72">
        <f t="shared" ca="1" si="241"/>
        <v>3.1172826043582406E-2</v>
      </c>
      <c r="AI470" s="72">
        <f t="shared" ca="1" si="242"/>
        <v>0.59315993162974467</v>
      </c>
      <c r="AJ470" s="72">
        <f t="shared" ca="1" si="243"/>
        <v>3.1177874962297236E-2</v>
      </c>
      <c r="AK470" s="72">
        <f t="shared" ca="1" si="244"/>
        <v>3.7583216541980664E-2</v>
      </c>
      <c r="AL470" s="72">
        <f t="shared" ca="1" si="245"/>
        <v>0.5928325532768568</v>
      </c>
      <c r="AM470" s="72">
        <f ca="1">V470+(1+Coef!$J$8*(COS(V470))^2-(3/2)*Coef!$J$8*SIN(V470)*COS(V470)*(AL470-V470))*(AL470-V470)</f>
        <v>0.59284127096326</v>
      </c>
      <c r="AN470" s="34" t="str">
        <f t="shared" ca="1" si="246"/>
        <v>29 698952 3760620 N</v>
      </c>
      <c r="AO470" s="33">
        <f t="shared" ca="1" si="247"/>
        <v>33.967302747366439</v>
      </c>
      <c r="AP470" s="33">
        <f t="shared" ca="1" si="248"/>
        <v>-6.8466403116182475</v>
      </c>
      <c r="AQ470" s="72">
        <f ca="1">'MGRS to Dist'!BP470</f>
        <v>2111.856111261859</v>
      </c>
      <c r="AR470" s="72">
        <f ca="1">'MGRS to Dist'!BT470</f>
        <v>196.45469473277728</v>
      </c>
      <c r="AS470" s="72">
        <f ca="1">'MGRS to Dist'!BU470</f>
        <v>16.451062102690269</v>
      </c>
      <c r="AT470" s="72">
        <f ca="1">'MGRS to Dist'!BV470</f>
        <v>196.45106210269023</v>
      </c>
    </row>
    <row r="471" spans="2:46" ht="16.5" customHeight="1">
      <c r="B471" s="38" t="s">
        <v>721</v>
      </c>
      <c r="C471" s="72" t="str">
        <f t="shared" si="249"/>
        <v>29SQT0112960198</v>
      </c>
      <c r="D471" s="72">
        <f t="array" aca="1" ref="D471" ca="1">MATCH(TRUE,ISERROR(VALUE(MID(C471,ROW(INDIRECT("1:"&amp;LEN(C471))),1))),0)</f>
        <v>3</v>
      </c>
      <c r="E471" s="72">
        <f t="shared" ca="1" si="250"/>
        <v>29</v>
      </c>
      <c r="F471" s="72" t="str">
        <f t="shared" ca="1" si="251"/>
        <v>S</v>
      </c>
      <c r="G471" s="72" t="str">
        <f t="shared" ca="1" si="252"/>
        <v>Q</v>
      </c>
      <c r="H471" s="72" t="str">
        <f t="shared" ca="1" si="253"/>
        <v>T</v>
      </c>
      <c r="I471" s="72">
        <f t="shared" ca="1" si="254"/>
        <v>10</v>
      </c>
      <c r="J471" s="72">
        <f t="shared" ca="1" si="255"/>
        <v>1129</v>
      </c>
      <c r="K471" s="72">
        <f t="shared" ca="1" si="256"/>
        <v>60198</v>
      </c>
      <c r="L471" s="72">
        <f t="shared" ca="1" si="257"/>
        <v>170.80604746885038</v>
      </c>
      <c r="M471" s="72">
        <f ca="1">VLOOKUP(G471,Coef!$C$2:$F$25,4)</f>
        <v>7</v>
      </c>
      <c r="N471" s="31">
        <f ca="1">VLOOKUP(F471,Coef!$C$4:$D$23,2)</f>
        <v>15</v>
      </c>
      <c r="O471" s="31">
        <f ca="1">MOD(VLOOKUP(H471,Coef!$C$2:$G$21,5)+MOD(E471+1,2)*15,20)</f>
        <v>18</v>
      </c>
      <c r="P471" s="31">
        <f ca="1">VLOOKUP(N471,Coef!$A$27:$B$46,2)</f>
        <v>3.56</v>
      </c>
      <c r="Q471" s="31">
        <f ca="1">VLOOKUP(N471,Coef!$A$27:$C$46,3)+O471/10-0.1</f>
        <v>3.6999999999999997</v>
      </c>
      <c r="R471" s="31">
        <f ca="1">IF(Q471+0.1&lt;P471,Q471+2,Q471)</f>
        <v>3.6999999999999997</v>
      </c>
      <c r="S471" s="72">
        <f t="shared" ca="1" si="258"/>
        <v>701129</v>
      </c>
      <c r="T471" s="72">
        <f t="shared" ca="1" si="259"/>
        <v>3760197.9999999995</v>
      </c>
      <c r="U471" s="72">
        <f t="shared" ca="1" si="231"/>
        <v>3760197.9999999995</v>
      </c>
      <c r="V471" s="72">
        <f t="shared" ca="1" si="232"/>
        <v>0.59088687536221873</v>
      </c>
      <c r="W471" s="72">
        <f ca="1">(Coef!$J$9/(1+Coef!$J$8*(COS(V471))^2)^0.5)*Coef!$J$6</f>
        <v>6382219.2131768549</v>
      </c>
      <c r="X471" s="72">
        <f t="shared" ca="1" si="233"/>
        <v>-9</v>
      </c>
      <c r="Y471" s="72">
        <f t="shared" ca="1" si="234"/>
        <v>3.1513959844053169E-2</v>
      </c>
      <c r="Z471" s="72">
        <f t="shared" ca="1" si="235"/>
        <v>0.92528022324343329</v>
      </c>
      <c r="AA471" s="72">
        <f t="shared" ca="1" si="236"/>
        <v>0.63811219874961611</v>
      </c>
      <c r="AB471" s="72">
        <f t="shared" ca="1" si="237"/>
        <v>1.0535269869839354</v>
      </c>
      <c r="AC471" s="72">
        <f t="shared" ca="1" si="238"/>
        <v>0.94967328992535571</v>
      </c>
      <c r="AD471" s="72">
        <f t="shared" ca="1" si="239"/>
        <v>1.7294784960448772</v>
      </c>
      <c r="AE471" s="72">
        <f ca="1">Coef!$J$6*Coef!$J$9*(V471-(Coef!$J$10*AB471)+(Coef!$J$11*AC471)-(Coef!$J$12*AD471))</f>
        <v>3746114.7797973473</v>
      </c>
      <c r="AF471" s="72">
        <f t="shared" ca="1" si="240"/>
        <v>2.2066337322879446E-3</v>
      </c>
      <c r="AG471" s="72">
        <f ca="1">((Coef!$J$8*Y471^2)/2)*(COS(V471))^2</f>
        <v>2.3079542410497341E-6</v>
      </c>
      <c r="AH471" s="72">
        <f t="shared" ca="1" si="241"/>
        <v>3.1513935599794075E-2</v>
      </c>
      <c r="AI471" s="72">
        <f t="shared" ca="1" si="242"/>
        <v>0.59309350400169702</v>
      </c>
      <c r="AJ471" s="72">
        <f t="shared" ca="1" si="243"/>
        <v>3.151915208817796E-2</v>
      </c>
      <c r="AK471" s="72">
        <f t="shared" ca="1" si="244"/>
        <v>3.7992514075806137E-2</v>
      </c>
      <c r="AL471" s="72">
        <f t="shared" ca="1" si="245"/>
        <v>0.59275897348426299</v>
      </c>
      <c r="AM471" s="72">
        <f ca="1">V471+(1+Coef!$J$8*(COS(V471))^2-(3/2)*Coef!$J$8*SIN(V471)*COS(V471)*(AL471-V471))*(AL471-V471)</f>
        <v>0.5927676583065975</v>
      </c>
      <c r="AN471" s="34" t="str">
        <f t="shared" ca="1" si="246"/>
        <v>29 701129 3760198 N</v>
      </c>
      <c r="AO471" s="33">
        <f t="shared" ca="1" si="247"/>
        <v>33.963085052820929</v>
      </c>
      <c r="AP471" s="33">
        <f t="shared" ca="1" si="248"/>
        <v>-6.8231892903649349</v>
      </c>
      <c r="AQ471" s="72">
        <f ca="1">'MGRS to Dist'!BP471</f>
        <v>2217.3170831910788</v>
      </c>
      <c r="AR471" s="72">
        <f ca="1">'MGRS to Dist'!BT471</f>
        <v>102.22865601018276</v>
      </c>
      <c r="AS471" s="72">
        <f ca="1">'MGRS to Dist'!BU471</f>
        <v>-77.758242157948601</v>
      </c>
      <c r="AT471" s="72">
        <f ca="1">'MGRS to Dist'!BV471</f>
        <v>102.24175784205136</v>
      </c>
    </row>
    <row r="472" spans="2:46" ht="16.5" customHeight="1">
      <c r="B472" s="38" t="s">
        <v>722</v>
      </c>
      <c r="C472" s="72" t="str">
        <f t="shared" si="249"/>
        <v>29SPT9769460107</v>
      </c>
      <c r="D472" s="72">
        <f t="array" aca="1" ref="D472" ca="1">MATCH(TRUE,ISERROR(VALUE(MID(C472,ROW(INDIRECT("1:"&amp;LEN(C472))),1))),0)</f>
        <v>3</v>
      </c>
      <c r="E472" s="72">
        <f t="shared" ca="1" si="250"/>
        <v>29</v>
      </c>
      <c r="F472" s="72" t="str">
        <f t="shared" ca="1" si="251"/>
        <v>S</v>
      </c>
      <c r="G472" s="72" t="str">
        <f t="shared" ca="1" si="252"/>
        <v>P</v>
      </c>
      <c r="H472" s="72" t="str">
        <f t="shared" ca="1" si="253"/>
        <v>T</v>
      </c>
      <c r="I472" s="72">
        <f t="shared" ca="1" si="254"/>
        <v>10</v>
      </c>
      <c r="J472" s="72">
        <f t="shared" ca="1" si="255"/>
        <v>97694</v>
      </c>
      <c r="K472" s="72">
        <f t="shared" ca="1" si="256"/>
        <v>60107</v>
      </c>
      <c r="L472" s="72">
        <f t="shared" ca="1" si="257"/>
        <v>170.80604746885038</v>
      </c>
      <c r="M472" s="72">
        <f ca="1">VLOOKUP(G472,Coef!$C$2:$F$25,4)</f>
        <v>6</v>
      </c>
      <c r="N472" s="31">
        <f ca="1">VLOOKUP(F472,Coef!$C$4:$D$23,2)</f>
        <v>15</v>
      </c>
      <c r="O472" s="31">
        <f ca="1">MOD(VLOOKUP(H472,Coef!$C$2:$G$21,5)+MOD(E472+1,2)*15,20)</f>
        <v>18</v>
      </c>
      <c r="P472" s="31">
        <f ca="1">VLOOKUP(N472,Coef!$A$27:$B$46,2)</f>
        <v>3.56</v>
      </c>
      <c r="Q472" s="31">
        <f ca="1">VLOOKUP(N472,Coef!$A$27:$C$46,3)+O472/10-0.1</f>
        <v>3.6999999999999997</v>
      </c>
      <c r="R472" s="31">
        <f ca="1">IF(Q472+0.1&lt;P472,Q472+2,Q472)</f>
        <v>3.6999999999999997</v>
      </c>
      <c r="S472" s="72">
        <f t="shared" ca="1" si="258"/>
        <v>697694</v>
      </c>
      <c r="T472" s="72">
        <f t="shared" ca="1" si="259"/>
        <v>3760106.9999999995</v>
      </c>
      <c r="U472" s="72">
        <f t="shared" ca="1" si="231"/>
        <v>3760106.9999999995</v>
      </c>
      <c r="V472" s="72">
        <f t="shared" ca="1" si="232"/>
        <v>0.59087257539565896</v>
      </c>
      <c r="W472" s="72">
        <f ca="1">(Coef!$J$9/(1+Coef!$J$8*(COS(V472))^2)^0.5)*Coef!$J$6</f>
        <v>6382218.9299326316</v>
      </c>
      <c r="X472" s="72">
        <f t="shared" ca="1" si="233"/>
        <v>-9</v>
      </c>
      <c r="Y472" s="72">
        <f t="shared" ca="1" si="234"/>
        <v>3.0975747176709086E-2</v>
      </c>
      <c r="Z472" s="72">
        <f t="shared" ca="1" si="235"/>
        <v>0.9252693753621074</v>
      </c>
      <c r="AA472" s="72">
        <f t="shared" ca="1" si="236"/>
        <v>0.63811696020192943</v>
      </c>
      <c r="AB472" s="72">
        <f t="shared" ca="1" si="237"/>
        <v>1.0535072630767126</v>
      </c>
      <c r="AC472" s="72">
        <f t="shared" ca="1" si="238"/>
        <v>0.94965968735801676</v>
      </c>
      <c r="AD472" s="72">
        <f t="shared" ca="1" si="239"/>
        <v>1.7294597340586109</v>
      </c>
      <c r="AE472" s="72">
        <f ca="1">Coef!$J$6*Coef!$J$9*(V472-(Coef!$J$10*AB472)+(Coef!$J$11*AC472)-(Coef!$J$12*AD472))</f>
        <v>3746023.9365073428</v>
      </c>
      <c r="AF472" s="72">
        <f t="shared" ca="1" si="240"/>
        <v>2.2066092760633866E-3</v>
      </c>
      <c r="AG472" s="72">
        <f ca="1">((Coef!$J$8*Y472^2)/2)*(COS(V472))^2</f>
        <v>2.2298371850072446E-6</v>
      </c>
      <c r="AH472" s="72">
        <f t="shared" ca="1" si="241"/>
        <v>3.0975724153084791E-2</v>
      </c>
      <c r="AI472" s="72">
        <f t="shared" ca="1" si="242"/>
        <v>0.59307917975134294</v>
      </c>
      <c r="AJ472" s="72">
        <f t="shared" ca="1" si="243"/>
        <v>3.0980677901988107E-2</v>
      </c>
      <c r="AK472" s="72">
        <f t="shared" ca="1" si="244"/>
        <v>3.7343697063003771E-2</v>
      </c>
      <c r="AL472" s="72">
        <f t="shared" ca="1" si="245"/>
        <v>0.59275598245962036</v>
      </c>
      <c r="AM472" s="72">
        <f ca="1">V472+(1+Coef!$J$8*(COS(V472))^2-(3/2)*Coef!$J$8*SIN(V472)*COS(V472)*(AL472-V472))*(AL472-V472)</f>
        <v>0.59276471981362555</v>
      </c>
      <c r="AN472" s="34" t="str">
        <f t="shared" ca="1" si="246"/>
        <v>29 697694 3760107 N</v>
      </c>
      <c r="AO472" s="33">
        <f t="shared" ca="1" si="247"/>
        <v>33.962916689575515</v>
      </c>
      <c r="AP472" s="33">
        <f t="shared" ca="1" si="248"/>
        <v>-6.8603637668747961</v>
      </c>
      <c r="AQ472" s="72">
        <f ca="1">'MGRS to Dist'!BP472</f>
        <v>3435.8950954937932</v>
      </c>
      <c r="AR472" s="72">
        <f ca="1">'MGRS to Dist'!BT472</f>
        <v>269.69751853919047</v>
      </c>
      <c r="AS472" s="72">
        <f ca="1">'MGRS to Dist'!BU472</f>
        <v>89.676750741158116</v>
      </c>
      <c r="AT472" s="72">
        <f ca="1">'MGRS to Dist'!BV472</f>
        <v>269.67675074115823</v>
      </c>
    </row>
    <row r="473" spans="2:46" ht="16.5" customHeight="1">
      <c r="B473" s="38" t="s">
        <v>723</v>
      </c>
      <c r="C473" s="72" t="str">
        <f t="shared" si="249"/>
        <v>29SQT0077360989</v>
      </c>
      <c r="D473" s="72">
        <f t="array" aca="1" ref="D473" ca="1">MATCH(TRUE,ISERROR(VALUE(MID(C473,ROW(INDIRECT("1:"&amp;LEN(C473))),1))),0)</f>
        <v>3</v>
      </c>
      <c r="E473" s="72">
        <f t="shared" ca="1" si="250"/>
        <v>29</v>
      </c>
      <c r="F473" s="72" t="str">
        <f t="shared" ca="1" si="251"/>
        <v>S</v>
      </c>
      <c r="G473" s="72" t="str">
        <f t="shared" ca="1" si="252"/>
        <v>Q</v>
      </c>
      <c r="H473" s="72" t="str">
        <f t="shared" ca="1" si="253"/>
        <v>T</v>
      </c>
      <c r="I473" s="72">
        <f t="shared" ca="1" si="254"/>
        <v>10</v>
      </c>
      <c r="J473" s="72">
        <f t="shared" ca="1" si="255"/>
        <v>773</v>
      </c>
      <c r="K473" s="72">
        <f t="shared" ca="1" si="256"/>
        <v>60989</v>
      </c>
      <c r="L473" s="72">
        <f t="shared" ca="1" si="257"/>
        <v>170.80604746885038</v>
      </c>
      <c r="M473" s="72">
        <f ca="1">VLOOKUP(G473,Coef!$C$2:$F$25,4)</f>
        <v>7</v>
      </c>
      <c r="N473" s="31">
        <f ca="1">VLOOKUP(F473,Coef!$C$4:$D$23,2)</f>
        <v>15</v>
      </c>
      <c r="O473" s="31">
        <f ca="1">MOD(VLOOKUP(H473,Coef!$C$2:$G$21,5)+MOD(E473+1,2)*15,20)</f>
        <v>18</v>
      </c>
      <c r="P473" s="31">
        <f ca="1">VLOOKUP(N473,Coef!$A$27:$B$46,2)</f>
        <v>3.56</v>
      </c>
      <c r="Q473" s="31">
        <f ca="1">VLOOKUP(N473,Coef!$A$27:$C$46,3)+O473/10-0.1</f>
        <v>3.6999999999999997</v>
      </c>
      <c r="R473" s="31">
        <f ca="1">IF(Q473+0.1&lt;P473,Q473+2,Q473)</f>
        <v>3.6999999999999997</v>
      </c>
      <c r="S473" s="72">
        <f t="shared" ca="1" si="258"/>
        <v>700773</v>
      </c>
      <c r="T473" s="72">
        <f t="shared" ca="1" si="259"/>
        <v>3760988.9999999995</v>
      </c>
      <c r="U473" s="72">
        <f t="shared" ca="1" si="231"/>
        <v>3760988.9999999995</v>
      </c>
      <c r="V473" s="72">
        <f t="shared" ca="1" si="232"/>
        <v>0.59101117507154555</v>
      </c>
      <c r="W473" s="72">
        <f ca="1">(Coef!$J$9/(1+Coef!$J$8*(COS(V473))^2)^0.5)*Coef!$J$6</f>
        <v>6382221.6753642354</v>
      </c>
      <c r="X473" s="72">
        <f t="shared" ca="1" si="233"/>
        <v>-9</v>
      </c>
      <c r="Y473" s="72">
        <f t="shared" ca="1" si="234"/>
        <v>3.1458167737262406E-2</v>
      </c>
      <c r="Z473" s="72">
        <f t="shared" ca="1" si="235"/>
        <v>0.92537448448350013</v>
      </c>
      <c r="AA473" s="72">
        <f t="shared" ca="1" si="236"/>
        <v>0.63807077061941109</v>
      </c>
      <c r="AB473" s="72">
        <f t="shared" ca="1" si="237"/>
        <v>1.0536984173132957</v>
      </c>
      <c r="AC473" s="72">
        <f t="shared" ca="1" si="238"/>
        <v>0.94979150563982451</v>
      </c>
      <c r="AD473" s="72">
        <f t="shared" ca="1" si="239"/>
        <v>1.7296415355167367</v>
      </c>
      <c r="AE473" s="72">
        <f ca="1">Coef!$J$6*Coef!$J$9*(V473-(Coef!$J$10*AB473)+(Coef!$J$11*AC473)-(Coef!$J$12*AD473))</f>
        <v>3746904.4181353492</v>
      </c>
      <c r="AF473" s="72">
        <f t="shared" ca="1" si="240"/>
        <v>2.2068462333449971E-3</v>
      </c>
      <c r="AG473" s="72">
        <f ca="1">((Coef!$J$8*Y473^2)/2)*(COS(V473))^2</f>
        <v>2.2994059439706303E-6</v>
      </c>
      <c r="AH473" s="72">
        <f t="shared" ca="1" si="241"/>
        <v>3.1458143625563109E-2</v>
      </c>
      <c r="AI473" s="72">
        <f t="shared" ca="1" si="242"/>
        <v>0.59321801623045523</v>
      </c>
      <c r="AJ473" s="72">
        <f t="shared" ca="1" si="243"/>
        <v>3.1463332456390936E-2</v>
      </c>
      <c r="AK473" s="72">
        <f t="shared" ca="1" si="244"/>
        <v>3.7928475298294476E-2</v>
      </c>
      <c r="AL473" s="72">
        <f t="shared" ca="1" si="245"/>
        <v>0.59288457900174529</v>
      </c>
      <c r="AM473" s="72">
        <f ca="1">V473+(1+Coef!$J$8*(COS(V473))^2-(3/2)*Coef!$J$8*SIN(V473)*COS(V473)*(AL473-V473))*(AL473-V473)</f>
        <v>0.59289326841652823</v>
      </c>
      <c r="AN473" s="34" t="str">
        <f t="shared" ca="1" si="246"/>
        <v>29 700773 3760989 N</v>
      </c>
      <c r="AO473" s="33">
        <f t="shared" ca="1" si="247"/>
        <v>33.970281981984137</v>
      </c>
      <c r="AP473" s="33">
        <f t="shared" ca="1" si="248"/>
        <v>-6.8268584420415301</v>
      </c>
      <c r="AQ473" s="72">
        <f ca="1">'MGRS to Dist'!BP473</f>
        <v>3202.5508405650157</v>
      </c>
      <c r="AR473" s="72">
        <f ca="1">'MGRS to Dist'!BT473</f>
        <v>75.145623046992</v>
      </c>
      <c r="AS473" s="72">
        <f ca="1">'MGRS to Dist'!BU473</f>
        <v>-104.83565720865133</v>
      </c>
      <c r="AT473" s="72">
        <f ca="1">'MGRS to Dist'!BV473</f>
        <v>75.164342791348645</v>
      </c>
    </row>
    <row r="474" spans="2:46" ht="16.5" customHeight="1">
      <c r="B474" s="38" t="s">
        <v>724</v>
      </c>
      <c r="C474" s="72" t="str">
        <f t="shared" si="249"/>
        <v>29SQT0110066355</v>
      </c>
      <c r="D474" s="72">
        <f t="array" aca="1" ref="D474" ca="1">MATCH(TRUE,ISERROR(VALUE(MID(C474,ROW(INDIRECT("1:"&amp;LEN(C474))),1))),0)</f>
        <v>3</v>
      </c>
      <c r="E474" s="72">
        <f t="shared" ca="1" si="250"/>
        <v>29</v>
      </c>
      <c r="F474" s="72" t="str">
        <f t="shared" ca="1" si="251"/>
        <v>S</v>
      </c>
      <c r="G474" s="72" t="str">
        <f t="shared" ca="1" si="252"/>
        <v>Q</v>
      </c>
      <c r="H474" s="72" t="str">
        <f t="shared" ca="1" si="253"/>
        <v>T</v>
      </c>
      <c r="I474" s="72">
        <f t="shared" ca="1" si="254"/>
        <v>10</v>
      </c>
      <c r="J474" s="72">
        <f t="shared" ca="1" si="255"/>
        <v>1100</v>
      </c>
      <c r="K474" s="72">
        <f t="shared" ca="1" si="256"/>
        <v>66355</v>
      </c>
      <c r="L474" s="72">
        <f t="shared" ca="1" si="257"/>
        <v>170.80604746885038</v>
      </c>
      <c r="M474" s="72">
        <f ca="1">VLOOKUP(G474,Coef!$C$2:$F$25,4)</f>
        <v>7</v>
      </c>
      <c r="N474" s="31">
        <f ca="1">VLOOKUP(F474,Coef!$C$4:$D$23,2)</f>
        <v>15</v>
      </c>
      <c r="O474" s="31">
        <f ca="1">MOD(VLOOKUP(H474,Coef!$C$2:$G$21,5)+MOD(E474+1,2)*15,20)</f>
        <v>18</v>
      </c>
      <c r="P474" s="31">
        <f ca="1">VLOOKUP(N474,Coef!$A$27:$B$46,2)</f>
        <v>3.56</v>
      </c>
      <c r="Q474" s="31">
        <f ca="1">VLOOKUP(N474,Coef!$A$27:$C$46,3)+O474/10-0.1</f>
        <v>3.6999999999999997</v>
      </c>
      <c r="R474" s="31">
        <f ca="1">IF(Q474+0.1&lt;P474,Q474+2,Q474)</f>
        <v>3.6999999999999997</v>
      </c>
      <c r="S474" s="72">
        <f t="shared" ca="1" si="258"/>
        <v>701100</v>
      </c>
      <c r="T474" s="72">
        <f t="shared" ca="1" si="259"/>
        <v>3766354.9999999995</v>
      </c>
      <c r="U474" s="72">
        <f t="shared" ca="1" si="231"/>
        <v>3766354.9999999995</v>
      </c>
      <c r="V474" s="72">
        <f t="shared" ca="1" si="232"/>
        <v>0.59185440167110059</v>
      </c>
      <c r="W474" s="72">
        <f ca="1">(Coef!$J$9/(1+Coef!$J$8*(COS(V474))^2)^0.5)*Coef!$J$6</f>
        <v>6382238.3850828288</v>
      </c>
      <c r="X474" s="72">
        <f t="shared" ca="1" si="233"/>
        <v>-9</v>
      </c>
      <c r="Y474" s="72">
        <f t="shared" ca="1" si="234"/>
        <v>3.1509321317428368E-2</v>
      </c>
      <c r="Z474" s="72">
        <f t="shared" ca="1" si="235"/>
        <v>0.92601242535762296</v>
      </c>
      <c r="AA474" s="72">
        <f t="shared" ca="1" si="236"/>
        <v>0.63778783104769066</v>
      </c>
      <c r="AB474" s="72">
        <f t="shared" ca="1" si="237"/>
        <v>1.054860614349912</v>
      </c>
      <c r="AC474" s="72">
        <f t="shared" ca="1" si="238"/>
        <v>0.95059241852435661</v>
      </c>
      <c r="AD474" s="72">
        <f t="shared" ca="1" si="239"/>
        <v>1.7307454129092619</v>
      </c>
      <c r="AE474" s="72">
        <f ca="1">Coef!$J$6*Coef!$J$9*(V474-(Coef!$J$10*AB474)+(Coef!$J$11*AC474)-(Coef!$J$12*AD474))</f>
        <v>3752261.205003133</v>
      </c>
      <c r="AF474" s="72">
        <f t="shared" ca="1" si="240"/>
        <v>2.208284013616264E-3</v>
      </c>
      <c r="AG474" s="72">
        <f ca="1">((Coef!$J$8*Y474^2)/2)*(COS(V474))^2</f>
        <v>2.3042785893032753E-6</v>
      </c>
      <c r="AH474" s="72">
        <f t="shared" ca="1" si="241"/>
        <v>3.1509297115343546E-2</v>
      </c>
      <c r="AI474" s="72">
        <f t="shared" ca="1" si="242"/>
        <v>0.59406268059621525</v>
      </c>
      <c r="AJ474" s="72">
        <f t="shared" ca="1" si="243"/>
        <v>3.1514511300571146E-2</v>
      </c>
      <c r="AK474" s="72">
        <f t="shared" ca="1" si="244"/>
        <v>3.8011751387418503E-2</v>
      </c>
      <c r="AL474" s="72">
        <f t="shared" ca="1" si="245"/>
        <v>0.59372754886096057</v>
      </c>
      <c r="AM474" s="72">
        <f ca="1">V474+(1+Coef!$J$8*(COS(V474))^2-(3/2)*Coef!$J$8*SIN(V474)*COS(V474)*(AL474-V474))*(AL474-V474)</f>
        <v>0.59373622722187569</v>
      </c>
      <c r="AN474" s="34" t="str">
        <f t="shared" ca="1" si="246"/>
        <v>29 701100 3766355 N</v>
      </c>
      <c r="AO474" s="33">
        <f t="shared" ca="1" si="247"/>
        <v>34.018579963833936</v>
      </c>
      <c r="AP474" s="33">
        <f t="shared" ca="1" si="248"/>
        <v>-6.8220870736003683</v>
      </c>
      <c r="AQ474" s="72">
        <f ca="1">'MGRS to Dist'!BP474</f>
        <v>5375.4289386941691</v>
      </c>
      <c r="AR474" s="72">
        <f ca="1">'MGRS to Dist'!BT474</f>
        <v>4.6810922969168018</v>
      </c>
      <c r="AS474" s="72">
        <f ca="1">'MGRS to Dist'!BU474</f>
        <v>-175.31623997196553</v>
      </c>
      <c r="AT474" s="72">
        <f ca="1">'MGRS to Dist'!BV474</f>
        <v>4.6837600280344986</v>
      </c>
    </row>
    <row r="475" spans="2:46" ht="16.5" customHeight="1">
      <c r="B475" s="38" t="s">
        <v>725</v>
      </c>
      <c r="C475" s="72" t="str">
        <f t="shared" si="249"/>
        <v>29SQT0109359103</v>
      </c>
      <c r="D475" s="72">
        <f t="array" aca="1" ref="D475" ca="1">MATCH(TRUE,ISERROR(VALUE(MID(C475,ROW(INDIRECT("1:"&amp;LEN(C475))),1))),0)</f>
        <v>3</v>
      </c>
      <c r="E475" s="72">
        <f t="shared" ca="1" si="250"/>
        <v>29</v>
      </c>
      <c r="F475" s="72" t="str">
        <f t="shared" ca="1" si="251"/>
        <v>S</v>
      </c>
      <c r="G475" s="72" t="str">
        <f t="shared" ca="1" si="252"/>
        <v>Q</v>
      </c>
      <c r="H475" s="72" t="str">
        <f t="shared" ca="1" si="253"/>
        <v>T</v>
      </c>
      <c r="I475" s="72">
        <f t="shared" ca="1" si="254"/>
        <v>10</v>
      </c>
      <c r="J475" s="72">
        <f t="shared" ca="1" si="255"/>
        <v>1093</v>
      </c>
      <c r="K475" s="72">
        <f t="shared" ca="1" si="256"/>
        <v>59103</v>
      </c>
      <c r="L475" s="72">
        <f t="shared" ca="1" si="257"/>
        <v>170.80604746885038</v>
      </c>
      <c r="M475" s="72">
        <f ca="1">VLOOKUP(G475,Coef!$C$2:$F$25,4)</f>
        <v>7</v>
      </c>
      <c r="N475" s="31">
        <f ca="1">VLOOKUP(F475,Coef!$C$4:$D$23,2)</f>
        <v>15</v>
      </c>
      <c r="O475" s="31">
        <f ca="1">MOD(VLOOKUP(H475,Coef!$C$2:$G$21,5)+MOD(E475+1,2)*15,20)</f>
        <v>18</v>
      </c>
      <c r="P475" s="31">
        <f ca="1">VLOOKUP(N475,Coef!$A$27:$B$46,2)</f>
        <v>3.56</v>
      </c>
      <c r="Q475" s="31">
        <f ca="1">VLOOKUP(N475,Coef!$A$27:$C$46,3)+O475/10-0.1</f>
        <v>3.6999999999999997</v>
      </c>
      <c r="R475" s="31">
        <f ca="1">IF(Q475+0.1&lt;P475,Q475+2,Q475)</f>
        <v>3.6999999999999997</v>
      </c>
      <c r="S475" s="72">
        <f t="shared" ca="1" si="258"/>
        <v>701093</v>
      </c>
      <c r="T475" s="72">
        <f t="shared" ca="1" si="259"/>
        <v>3759102.9999999995</v>
      </c>
      <c r="U475" s="72">
        <f t="shared" ca="1" si="231"/>
        <v>3759102.9999999995</v>
      </c>
      <c r="V475" s="72">
        <f t="shared" ca="1" si="232"/>
        <v>0.59071480433603296</v>
      </c>
      <c r="W475" s="72">
        <f ca="1">(Coef!$J$9/(1+Coef!$J$8*(COS(V475))^2)^0.5)*Coef!$J$6</f>
        <v>6382215.8051314494</v>
      </c>
      <c r="X475" s="72">
        <f t="shared" ca="1" si="233"/>
        <v>-9</v>
      </c>
      <c r="Y475" s="72">
        <f t="shared" ca="1" si="234"/>
        <v>3.1508335998026979E-2</v>
      </c>
      <c r="Z475" s="72">
        <f t="shared" ca="1" si="235"/>
        <v>0.92514964080892359</v>
      </c>
      <c r="AA475" s="72">
        <f t="shared" ca="1" si="236"/>
        <v>0.63816942991116277</v>
      </c>
      <c r="AB475" s="72">
        <f t="shared" ca="1" si="237"/>
        <v>1.0532896247404948</v>
      </c>
      <c r="AC475" s="72">
        <f t="shared" ca="1" si="238"/>
        <v>0.94950957603316177</v>
      </c>
      <c r="AD475" s="72">
        <f t="shared" ca="1" si="239"/>
        <v>1.7292526619928583</v>
      </c>
      <c r="AE475" s="72">
        <f ca="1">Coef!$J$6*Coef!$J$9*(V475-(Coef!$J$10*AB475)+(Coef!$J$11*AC475)-(Coef!$J$12*AD475))</f>
        <v>3745021.6662863879</v>
      </c>
      <c r="AF475" s="72">
        <f t="shared" ca="1" si="240"/>
        <v>2.2063393253311599E-3</v>
      </c>
      <c r="AG475" s="72">
        <f ca="1">((Coef!$J$8*Y475^2)/2)*(COS(V475))^2</f>
        <v>2.3076631764284511E-6</v>
      </c>
      <c r="AH475" s="72">
        <f t="shared" ca="1" si="241"/>
        <v>3.1508311761151403E-2</v>
      </c>
      <c r="AI475" s="72">
        <f t="shared" ca="1" si="242"/>
        <v>0.59292113856987616</v>
      </c>
      <c r="AJ475" s="72">
        <f t="shared" ca="1" si="243"/>
        <v>3.1513525457206426E-2</v>
      </c>
      <c r="AK475" s="72">
        <f t="shared" ca="1" si="244"/>
        <v>3.7981330433570916E-2</v>
      </c>
      <c r="AL475" s="72">
        <f t="shared" ca="1" si="245"/>
        <v>0.59258685170174441</v>
      </c>
      <c r="AM475" s="72">
        <f ca="1">V475+(1+Coef!$J$8*(COS(V475))^2-(3/2)*Coef!$J$8*SIN(V475)*COS(V475)*(AL475-V475))*(AL475-V475)</f>
        <v>0.59259553829997924</v>
      </c>
      <c r="AN475" s="34" t="str">
        <f t="shared" ca="1" si="246"/>
        <v>29 701093 3759103 N</v>
      </c>
      <c r="AO475" s="33">
        <f t="shared" ca="1" si="247"/>
        <v>33.95322330287194</v>
      </c>
      <c r="AP475" s="33">
        <f t="shared" ca="1" si="248"/>
        <v>-6.8238300658645974</v>
      </c>
      <c r="AQ475" s="72">
        <f ca="1">'MGRS to Dist'!BP475</f>
        <v>7251.2888608993544</v>
      </c>
      <c r="AR475" s="72">
        <f ca="1">'MGRS to Dist'!BT475</f>
        <v>181.2672746299186</v>
      </c>
      <c r="AS475" s="72">
        <f ca="1">'MGRS to Dist'!BU475</f>
        <v>1.2663003164470552</v>
      </c>
      <c r="AT475" s="72">
        <f ca="1">'MGRS to Dist'!BV475</f>
        <v>181.26630031644709</v>
      </c>
    </row>
    <row r="476" spans="2:46" ht="16.5" customHeight="1">
      <c r="B476" s="38" t="s">
        <v>726</v>
      </c>
      <c r="C476" s="72" t="str">
        <f t="shared" si="249"/>
        <v>29SPT9997763049</v>
      </c>
      <c r="D476" s="72">
        <f t="array" aca="1" ref="D476" ca="1">MATCH(TRUE,ISERROR(VALUE(MID(C476,ROW(INDIRECT("1:"&amp;LEN(C476))),1))),0)</f>
        <v>3</v>
      </c>
      <c r="E476" s="72">
        <f t="shared" ca="1" si="250"/>
        <v>29</v>
      </c>
      <c r="F476" s="72" t="str">
        <f t="shared" ca="1" si="251"/>
        <v>S</v>
      </c>
      <c r="G476" s="72" t="str">
        <f t="shared" ca="1" si="252"/>
        <v>P</v>
      </c>
      <c r="H476" s="72" t="str">
        <f t="shared" ca="1" si="253"/>
        <v>T</v>
      </c>
      <c r="I476" s="72">
        <f t="shared" ca="1" si="254"/>
        <v>10</v>
      </c>
      <c r="J476" s="72">
        <f t="shared" ca="1" si="255"/>
        <v>99977</v>
      </c>
      <c r="K476" s="72">
        <f t="shared" ca="1" si="256"/>
        <v>63049</v>
      </c>
      <c r="L476" s="72">
        <f t="shared" ca="1" si="257"/>
        <v>170.80604746885038</v>
      </c>
      <c r="M476" s="72">
        <f ca="1">VLOOKUP(G476,Coef!$C$2:$F$25,4)</f>
        <v>6</v>
      </c>
      <c r="N476" s="31">
        <f ca="1">VLOOKUP(F476,Coef!$C$4:$D$23,2)</f>
        <v>15</v>
      </c>
      <c r="O476" s="31">
        <f ca="1">MOD(VLOOKUP(H476,Coef!$C$2:$G$21,5)+MOD(E476+1,2)*15,20)</f>
        <v>18</v>
      </c>
      <c r="P476" s="31">
        <f ca="1">VLOOKUP(N476,Coef!$A$27:$B$46,2)</f>
        <v>3.56</v>
      </c>
      <c r="Q476" s="31">
        <f ca="1">VLOOKUP(N476,Coef!$A$27:$C$46,3)+O476/10-0.1</f>
        <v>3.6999999999999997</v>
      </c>
      <c r="R476" s="31">
        <f ca="1">IF(Q476+0.1&lt;P476,Q476+2,Q476)</f>
        <v>3.6999999999999997</v>
      </c>
      <c r="S476" s="72">
        <f t="shared" ca="1" si="258"/>
        <v>699977</v>
      </c>
      <c r="T476" s="72">
        <f t="shared" ca="1" si="259"/>
        <v>3763048.9999999995</v>
      </c>
      <c r="U476" s="72">
        <f t="shared" ca="1" si="231"/>
        <v>3763048.9999999995</v>
      </c>
      <c r="V476" s="72">
        <f t="shared" ca="1" si="232"/>
        <v>0.59133488860026029</v>
      </c>
      <c r="W476" s="72">
        <f ca="1">(Coef!$J$9/(1+Coef!$J$8*(COS(V476))^2)^0.5)*Coef!$J$6</f>
        <v>6382228.0888245981</v>
      </c>
      <c r="X476" s="72">
        <f t="shared" ca="1" si="233"/>
        <v>-9</v>
      </c>
      <c r="Y476" s="72">
        <f t="shared" ca="1" si="234"/>
        <v>3.1333414791327105E-2</v>
      </c>
      <c r="Z476" s="72">
        <f t="shared" ca="1" si="235"/>
        <v>0.92561970045115738</v>
      </c>
      <c r="AA476" s="72">
        <f t="shared" ca="1" si="236"/>
        <v>0.63796254176641654</v>
      </c>
      <c r="AB476" s="72">
        <f t="shared" ca="1" si="237"/>
        <v>1.0541447388258389</v>
      </c>
      <c r="AC476" s="72">
        <f t="shared" ca="1" si="238"/>
        <v>0.95009918956098338</v>
      </c>
      <c r="AD476" s="72">
        <f t="shared" ca="1" si="239"/>
        <v>1.7300657561476906</v>
      </c>
      <c r="AE476" s="72">
        <f ca="1">Coef!$J$6*Coef!$J$9*(V476-(Coef!$J$10*AB476)+(Coef!$J$11*AC476)-(Coef!$J$12*AD476))</f>
        <v>3748960.8762509497</v>
      </c>
      <c r="AF476" s="72">
        <f t="shared" ca="1" si="240"/>
        <v>2.207398976184887E-3</v>
      </c>
      <c r="AG476" s="72">
        <f ca="1">((Coef!$J$8*Y476^2)/2)*(COS(V476))^2</f>
        <v>2.2802135296670758E-6</v>
      </c>
      <c r="AH476" s="72">
        <f t="shared" ca="1" si="241"/>
        <v>3.1333390975701661E-2</v>
      </c>
      <c r="AI476" s="72">
        <f t="shared" ca="1" si="242"/>
        <v>0.59354228254310415</v>
      </c>
      <c r="AJ476" s="72">
        <f t="shared" ca="1" si="243"/>
        <v>3.1338518317416075E-2</v>
      </c>
      <c r="AK476" s="72">
        <f t="shared" ca="1" si="244"/>
        <v>3.7786412852070468E-2</v>
      </c>
      <c r="AL476" s="72">
        <f t="shared" ca="1" si="245"/>
        <v>0.59321125188427126</v>
      </c>
      <c r="AM476" s="72">
        <f ca="1">V476+(1+Coef!$J$8*(COS(V476))^2-(3/2)*Coef!$J$8*SIN(V476)*COS(V476)*(AL476-V476))*(AL476-V476)</f>
        <v>0.59321995120648308</v>
      </c>
      <c r="AN476" s="34" t="str">
        <f t="shared" ca="1" si="246"/>
        <v>29 699977 3763049 N</v>
      </c>
      <c r="AO476" s="33">
        <f t="shared" ca="1" si="247"/>
        <v>33.988999527088104</v>
      </c>
      <c r="AP476" s="33">
        <f t="shared" ca="1" si="248"/>
        <v>-6.8349980206374701</v>
      </c>
      <c r="AQ476" s="72">
        <f ca="1">'MGRS to Dist'!BP476</f>
        <v>4100.3842947422645</v>
      </c>
      <c r="AR476" s="72">
        <f ca="1">'MGRS to Dist'!BT476</f>
        <v>345.48894886853572</v>
      </c>
      <c r="AS476" s="72">
        <f ca="1">'MGRS to Dist'!BU476</f>
        <v>165.48270849617791</v>
      </c>
      <c r="AT476" s="72">
        <f ca="1">'MGRS to Dist'!BV476</f>
        <v>345.48270849617779</v>
      </c>
    </row>
    <row r="477" spans="2:46" ht="16.5" customHeight="1">
      <c r="B477" s="38" t="s">
        <v>727</v>
      </c>
      <c r="C477" s="72" t="str">
        <f t="shared" si="249"/>
        <v>29SPT9932465720</v>
      </c>
      <c r="D477" s="72">
        <f t="array" aca="1" ref="D477" ca="1">MATCH(TRUE,ISERROR(VALUE(MID(C477,ROW(INDIRECT("1:"&amp;LEN(C477))),1))),0)</f>
        <v>3</v>
      </c>
      <c r="E477" s="72">
        <f t="shared" ca="1" si="250"/>
        <v>29</v>
      </c>
      <c r="F477" s="72" t="str">
        <f t="shared" ca="1" si="251"/>
        <v>S</v>
      </c>
      <c r="G477" s="72" t="str">
        <f t="shared" ca="1" si="252"/>
        <v>P</v>
      </c>
      <c r="H477" s="72" t="str">
        <f t="shared" ca="1" si="253"/>
        <v>T</v>
      </c>
      <c r="I477" s="72">
        <f t="shared" ca="1" si="254"/>
        <v>10</v>
      </c>
      <c r="J477" s="72">
        <f t="shared" ca="1" si="255"/>
        <v>99324</v>
      </c>
      <c r="K477" s="72">
        <f t="shared" ca="1" si="256"/>
        <v>65720</v>
      </c>
      <c r="L477" s="72">
        <f t="shared" ca="1" si="257"/>
        <v>170.80604746885038</v>
      </c>
      <c r="M477" s="72">
        <f ca="1">VLOOKUP(G477,Coef!$C$2:$F$25,4)</f>
        <v>6</v>
      </c>
      <c r="N477" s="31">
        <f ca="1">VLOOKUP(F477,Coef!$C$4:$D$23,2)</f>
        <v>15</v>
      </c>
      <c r="O477" s="31">
        <f ca="1">MOD(VLOOKUP(H477,Coef!$C$2:$G$21,5)+MOD(E477+1,2)*15,20)</f>
        <v>18</v>
      </c>
      <c r="P477" s="31">
        <f ca="1">VLOOKUP(N477,Coef!$A$27:$B$46,2)</f>
        <v>3.56</v>
      </c>
      <c r="Q477" s="31">
        <f ca="1">VLOOKUP(N477,Coef!$A$27:$C$46,3)+O477/10-0.1</f>
        <v>3.6999999999999997</v>
      </c>
      <c r="R477" s="31">
        <f ca="1">IF(Q477+0.1&lt;P477,Q477+2,Q477)</f>
        <v>3.6999999999999997</v>
      </c>
      <c r="S477" s="72">
        <f t="shared" ca="1" si="258"/>
        <v>699324</v>
      </c>
      <c r="T477" s="72">
        <f t="shared" ca="1" si="259"/>
        <v>3765719.9999999995</v>
      </c>
      <c r="U477" s="72">
        <f t="shared" ca="1" si="231"/>
        <v>3765719.9999999995</v>
      </c>
      <c r="V477" s="72">
        <f t="shared" ca="1" si="232"/>
        <v>0.59175461619016179</v>
      </c>
      <c r="W477" s="72">
        <f ca="1">(Coef!$J$9/(1+Coef!$J$8*(COS(V477))^2)^0.5)*Coef!$J$6</f>
        <v>6382236.4070862085</v>
      </c>
      <c r="X477" s="72">
        <f t="shared" ca="1" si="233"/>
        <v>-9</v>
      </c>
      <c r="Y477" s="72">
        <f t="shared" ca="1" si="234"/>
        <v>3.1231058720841209E-2</v>
      </c>
      <c r="Z477" s="72">
        <f t="shared" ca="1" si="235"/>
        <v>0.92593707027004746</v>
      </c>
      <c r="AA477" s="72">
        <f t="shared" ca="1" si="236"/>
        <v>0.63782148600108368</v>
      </c>
      <c r="AB477" s="72">
        <f t="shared" ca="1" si="237"/>
        <v>1.0547231513251856</v>
      </c>
      <c r="AC477" s="72">
        <f t="shared" ca="1" si="238"/>
        <v>0.95049773499416013</v>
      </c>
      <c r="AD477" s="72">
        <f t="shared" ca="1" si="239"/>
        <v>1.7306149782571543</v>
      </c>
      <c r="AE477" s="72">
        <f ca="1">Coef!$J$6*Coef!$J$9*(V477-(Coef!$J$10*AB477)+(Coef!$J$11*AC477)-(Coef!$J$12*AD477))</f>
        <v>3751627.2930687279</v>
      </c>
      <c r="AF477" s="72">
        <f t="shared" ca="1" si="240"/>
        <v>2.2081142145760116E-3</v>
      </c>
      <c r="AG477" s="72">
        <f ca="1">((Coef!$J$8*Y477^2)/2)*(COS(V477))^2</f>
        <v>2.2640632704567757E-6</v>
      </c>
      <c r="AH477" s="72">
        <f t="shared" ca="1" si="241"/>
        <v>3.123103515114356E-2</v>
      </c>
      <c r="AI477" s="72">
        <f t="shared" ca="1" si="242"/>
        <v>0.59396272540542749</v>
      </c>
      <c r="AJ477" s="72">
        <f t="shared" ca="1" si="243"/>
        <v>3.1236112407208694E-2</v>
      </c>
      <c r="AK477" s="72">
        <f t="shared" ca="1" si="244"/>
        <v>3.7673734075656828E-2</v>
      </c>
      <c r="AL477" s="72">
        <f t="shared" ca="1" si="245"/>
        <v>0.59363355458339928</v>
      </c>
      <c r="AM477" s="72">
        <f ca="1">V477+(1+Coef!$J$8*(COS(V477))^2-(3/2)*Coef!$J$8*SIN(V477)*COS(V477)*(AL477-V477))*(AL477-V477)</f>
        <v>0.59364226089564476</v>
      </c>
      <c r="AN477" s="34" t="str">
        <f t="shared" ca="1" si="246"/>
        <v>29 699324 3765720 N</v>
      </c>
      <c r="AO477" s="33">
        <f t="shared" ca="1" si="247"/>
        <v>34.013196089924556</v>
      </c>
      <c r="AP477" s="33">
        <f t="shared" ca="1" si="248"/>
        <v>-6.8414540389666705</v>
      </c>
      <c r="AQ477" s="72">
        <f ca="1">'MGRS to Dist'!BP477</f>
        <v>2749.412311929947</v>
      </c>
      <c r="AR477" s="72">
        <f ca="1">'MGRS to Dist'!BT477</f>
        <v>347.52897371165693</v>
      </c>
      <c r="AS477" s="72">
        <f ca="1">'MGRS to Dist'!BU477</f>
        <v>167.52536344938818</v>
      </c>
      <c r="AT477" s="72">
        <f ca="1">'MGRS to Dist'!BV477</f>
        <v>347.52536344938812</v>
      </c>
    </row>
    <row r="478" spans="2:46" ht="16.5" customHeight="1">
      <c r="B478" s="38" t="s">
        <v>728</v>
      </c>
      <c r="C478" s="72" t="str">
        <f t="shared" si="249"/>
        <v>29SPT9810964036</v>
      </c>
      <c r="D478" s="72">
        <f t="array" aca="1" ref="D478" ca="1">MATCH(TRUE,ISERROR(VALUE(MID(C478,ROW(INDIRECT("1:"&amp;LEN(C478))),1))),0)</f>
        <v>3</v>
      </c>
      <c r="E478" s="72">
        <f t="shared" ca="1" si="250"/>
        <v>29</v>
      </c>
      <c r="F478" s="72" t="str">
        <f t="shared" ca="1" si="251"/>
        <v>S</v>
      </c>
      <c r="G478" s="72" t="str">
        <f t="shared" ca="1" si="252"/>
        <v>P</v>
      </c>
      <c r="H478" s="72" t="str">
        <f t="shared" ca="1" si="253"/>
        <v>T</v>
      </c>
      <c r="I478" s="72">
        <f t="shared" ca="1" si="254"/>
        <v>10</v>
      </c>
      <c r="J478" s="72">
        <f t="shared" ca="1" si="255"/>
        <v>98109</v>
      </c>
      <c r="K478" s="72">
        <f t="shared" ca="1" si="256"/>
        <v>64036</v>
      </c>
      <c r="L478" s="72">
        <f t="shared" ca="1" si="257"/>
        <v>170.80604746885038</v>
      </c>
      <c r="M478" s="72">
        <f ca="1">VLOOKUP(G478,Coef!$C$2:$F$25,4)</f>
        <v>6</v>
      </c>
      <c r="N478" s="31">
        <f ca="1">VLOOKUP(F478,Coef!$C$4:$D$23,2)</f>
        <v>15</v>
      </c>
      <c r="O478" s="31">
        <f ca="1">MOD(VLOOKUP(H478,Coef!$C$2:$G$21,5)+MOD(E478+1,2)*15,20)</f>
        <v>18</v>
      </c>
      <c r="P478" s="31">
        <f ca="1">VLOOKUP(N478,Coef!$A$27:$B$46,2)</f>
        <v>3.56</v>
      </c>
      <c r="Q478" s="31">
        <f ca="1">VLOOKUP(N478,Coef!$A$27:$C$46,3)+O478/10-0.1</f>
        <v>3.6999999999999997</v>
      </c>
      <c r="R478" s="31">
        <f ca="1">IF(Q478+0.1&lt;P478,Q478+2,Q478)</f>
        <v>3.6999999999999997</v>
      </c>
      <c r="S478" s="72">
        <f t="shared" ca="1" si="258"/>
        <v>698109</v>
      </c>
      <c r="T478" s="72">
        <f t="shared" ca="1" si="259"/>
        <v>3764035.9999999995</v>
      </c>
      <c r="U478" s="72">
        <f t="shared" ca="1" si="231"/>
        <v>3764035.9999999995</v>
      </c>
      <c r="V478" s="72">
        <f t="shared" ca="1" si="232"/>
        <v>0.59148998823756205</v>
      </c>
      <c r="W478" s="72">
        <f ca="1">(Coef!$J$9/(1+Coef!$J$8*(COS(V478))^2)^0.5)*Coef!$J$6</f>
        <v>6382231.1622902518</v>
      </c>
      <c r="X478" s="72">
        <f t="shared" ca="1" si="233"/>
        <v>-9</v>
      </c>
      <c r="Y478" s="72">
        <f t="shared" ca="1" si="234"/>
        <v>3.1040712089925142E-2</v>
      </c>
      <c r="Z478" s="72">
        <f t="shared" ca="1" si="235"/>
        <v>0.92573705237559867</v>
      </c>
      <c r="AA478" s="72">
        <f t="shared" ca="1" si="236"/>
        <v>0.6379105136652734</v>
      </c>
      <c r="AB478" s="72">
        <f t="shared" ca="1" si="237"/>
        <v>1.0543585144253613</v>
      </c>
      <c r="AC478" s="72">
        <f t="shared" ca="1" si="238"/>
        <v>0.95024651423533935</v>
      </c>
      <c r="AD478" s="72">
        <f t="shared" ca="1" si="239"/>
        <v>1.7302688154285539</v>
      </c>
      <c r="AE478" s="72">
        <f ca="1">Coef!$J$6*Coef!$J$9*(V478-(Coef!$J$10*AB478)+(Coef!$J$11*AC478)-(Coef!$J$12*AD478))</f>
        <v>3749946.181438264</v>
      </c>
      <c r="AF478" s="72">
        <f t="shared" ca="1" si="240"/>
        <v>2.2076634649315112E-3</v>
      </c>
      <c r="AG478" s="72">
        <f ca="1">((Coef!$J$8*Y478^2)/2)*(COS(V478))^2</f>
        <v>2.2373448917772913E-6</v>
      </c>
      <c r="AH478" s="72">
        <f t="shared" ca="1" si="241"/>
        <v>3.1040688940332267E-2</v>
      </c>
      <c r="AI478" s="72">
        <f t="shared" ca="1" si="242"/>
        <v>0.59369764676318904</v>
      </c>
      <c r="AJ478" s="72">
        <f t="shared" ca="1" si="243"/>
        <v>3.1045673923859263E-2</v>
      </c>
      <c r="AK478" s="72">
        <f t="shared" ca="1" si="244"/>
        <v>3.7437568235677836E-2</v>
      </c>
      <c r="AL478" s="72">
        <f t="shared" ca="1" si="245"/>
        <v>0.59337265989023336</v>
      </c>
      <c r="AM478" s="72">
        <f ca="1">V478+(1+Coef!$J$8*(COS(V478))^2-(3/2)*Coef!$J$8*SIN(V478)*COS(V478)*(AL478-V478))*(AL478-V478)</f>
        <v>0.59338138658037753</v>
      </c>
      <c r="AN478" s="34" t="str">
        <f t="shared" ca="1" si="246"/>
        <v>29 698109 3764036 N</v>
      </c>
      <c r="AO478" s="33">
        <f t="shared" ca="1" si="247"/>
        <v>33.998249092676375</v>
      </c>
      <c r="AP478" s="33">
        <f t="shared" ca="1" si="248"/>
        <v>-6.8549853448626283</v>
      </c>
      <c r="AQ478" s="72">
        <f ca="1">'MGRS to Dist'!BP478</f>
        <v>2076.3748708924863</v>
      </c>
      <c r="AR478" s="72">
        <f ca="1">'MGRS to Dist'!BT478</f>
        <v>216.89074607852953</v>
      </c>
      <c r="AS478" s="72">
        <f ca="1">'MGRS to Dist'!BU478</f>
        <v>36.883178347821698</v>
      </c>
      <c r="AT478" s="72">
        <f ca="1">'MGRS to Dist'!BV478</f>
        <v>216.88317834782174</v>
      </c>
    </row>
    <row r="479" spans="2:46" ht="16.5" customHeight="1">
      <c r="B479" s="38" t="s">
        <v>729</v>
      </c>
      <c r="C479" s="72" t="str">
        <f t="shared" si="249"/>
        <v>29SQT0792257594</v>
      </c>
      <c r="D479" s="72">
        <f t="array" aca="1" ref="D479" ca="1">MATCH(TRUE,ISERROR(VALUE(MID(C479,ROW(INDIRECT("1:"&amp;LEN(C479))),1))),0)</f>
        <v>3</v>
      </c>
      <c r="E479" s="72">
        <f t="shared" ca="1" si="250"/>
        <v>29</v>
      </c>
      <c r="F479" s="72" t="str">
        <f t="shared" ca="1" si="251"/>
        <v>S</v>
      </c>
      <c r="G479" s="72" t="str">
        <f t="shared" ca="1" si="252"/>
        <v>Q</v>
      </c>
      <c r="H479" s="72" t="str">
        <f t="shared" ca="1" si="253"/>
        <v>T</v>
      </c>
      <c r="I479" s="72">
        <f t="shared" ca="1" si="254"/>
        <v>10</v>
      </c>
      <c r="J479" s="72">
        <f t="shared" ca="1" si="255"/>
        <v>7922</v>
      </c>
      <c r="K479" s="72">
        <f t="shared" ca="1" si="256"/>
        <v>57594</v>
      </c>
      <c r="L479" s="72">
        <f t="shared" ca="1" si="257"/>
        <v>170.80604746885038</v>
      </c>
      <c r="M479" s="72">
        <f ca="1">VLOOKUP(G479,Coef!$C$2:$F$25,4)</f>
        <v>7</v>
      </c>
      <c r="N479" s="31">
        <f ca="1">VLOOKUP(F479,Coef!$C$4:$D$23,2)</f>
        <v>15</v>
      </c>
      <c r="O479" s="31">
        <f ca="1">MOD(VLOOKUP(H479,Coef!$C$2:$G$21,5)+MOD(E479+1,2)*15,20)</f>
        <v>18</v>
      </c>
      <c r="P479" s="31">
        <f ca="1">VLOOKUP(N479,Coef!$A$27:$B$46,2)</f>
        <v>3.56</v>
      </c>
      <c r="Q479" s="31">
        <f ca="1">VLOOKUP(N479,Coef!$A$27:$C$46,3)+O479/10-0.1</f>
        <v>3.6999999999999997</v>
      </c>
      <c r="R479" s="31">
        <f ca="1">IF(Q479+0.1&lt;P479,Q479+2,Q479)</f>
        <v>3.6999999999999997</v>
      </c>
      <c r="S479" s="72">
        <f t="shared" ca="1" si="258"/>
        <v>707922</v>
      </c>
      <c r="T479" s="72">
        <f t="shared" ca="1" si="259"/>
        <v>3757593.9999999995</v>
      </c>
      <c r="U479" s="72">
        <f t="shared" ca="1" si="231"/>
        <v>3757593.9999999995</v>
      </c>
      <c r="V479" s="72">
        <f t="shared" ca="1" si="232"/>
        <v>0.59047767631912484</v>
      </c>
      <c r="W479" s="72">
        <f ca="1">(Coef!$J$9/(1+Coef!$J$8*(COS(V479))^2)^0.5)*Coef!$J$6</f>
        <v>6382211.1093622921</v>
      </c>
      <c r="X479" s="72">
        <f t="shared" ca="1" si="233"/>
        <v>-9</v>
      </c>
      <c r="Y479" s="72">
        <f t="shared" ca="1" si="234"/>
        <v>3.2578364525578267E-2</v>
      </c>
      <c r="Z479" s="72">
        <f t="shared" ca="1" si="235"/>
        <v>0.92496950794529242</v>
      </c>
      <c r="AA479" s="72">
        <f t="shared" ca="1" si="236"/>
        <v>0.63824807306854159</v>
      </c>
      <c r="AB479" s="72">
        <f t="shared" ca="1" si="237"/>
        <v>1.0529624302917711</v>
      </c>
      <c r="AC479" s="72">
        <f t="shared" ca="1" si="238"/>
        <v>0.94928384098596363</v>
      </c>
      <c r="AD479" s="72">
        <f t="shared" ca="1" si="239"/>
        <v>1.7289411878088581</v>
      </c>
      <c r="AE479" s="72">
        <f ca="1">Coef!$J$6*Coef!$J$9*(V479-(Coef!$J$10*AB479)+(Coef!$J$11*AC479)-(Coef!$J$12*AD479))</f>
        <v>3743515.2688924912</v>
      </c>
      <c r="AF479" s="72">
        <f t="shared" ca="1" si="240"/>
        <v>2.2059331580015751E-3</v>
      </c>
      <c r="AG479" s="72">
        <f ca="1">((Coef!$J$8*Y479^2)/2)*(COS(V479))^2</f>
        <v>2.4678463966059543E-6</v>
      </c>
      <c r="AH479" s="72">
        <f t="shared" ca="1" si="241"/>
        <v>3.2578337726111767E-2</v>
      </c>
      <c r="AI479" s="72">
        <f t="shared" ca="1" si="242"/>
        <v>0.59268360403322218</v>
      </c>
      <c r="AJ479" s="72">
        <f t="shared" ca="1" si="243"/>
        <v>3.2584100858019049E-2</v>
      </c>
      <c r="AK479" s="72">
        <f t="shared" ca="1" si="244"/>
        <v>3.9264048646930311E-2</v>
      </c>
      <c r="AL479" s="72">
        <f t="shared" ca="1" si="245"/>
        <v>0.59232642288218407</v>
      </c>
      <c r="AM479" s="72">
        <f ca="1">V479+(1+Coef!$J$8*(COS(V479))^2-(3/2)*Coef!$J$8*SIN(V479)*COS(V479)*(AL479-V479))*(AL479-V479)</f>
        <v>0.59233500429864527</v>
      </c>
      <c r="AN479" s="34" t="str">
        <f t="shared" ca="1" si="246"/>
        <v>29 707922 3757594 N</v>
      </c>
      <c r="AO479" s="33">
        <f t="shared" ca="1" si="247"/>
        <v>33.938295804175851</v>
      </c>
      <c r="AP479" s="33">
        <f t="shared" ca="1" si="248"/>
        <v>-6.7503357259345425</v>
      </c>
      <c r="AQ479" s="72">
        <f ca="1">'MGRS to Dist'!BP479</f>
        <v>11737.312688276776</v>
      </c>
      <c r="AR479" s="72">
        <f ca="1">'MGRS to Dist'!BT479</f>
        <v>124.6066515908384</v>
      </c>
      <c r="AS479" s="72">
        <f ca="1">'MGRS to Dist'!BU479</f>
        <v>-55.334877117214027</v>
      </c>
      <c r="AT479" s="72">
        <f ca="1">'MGRS to Dist'!BV479</f>
        <v>124.66512288278602</v>
      </c>
    </row>
    <row r="480" spans="2:46" ht="16.5" customHeight="1">
      <c r="B480" s="38" t="s">
        <v>730</v>
      </c>
      <c r="C480" s="72" t="str">
        <f t="shared" si="249"/>
        <v>29SPT9933965526</v>
      </c>
      <c r="D480" s="72">
        <f t="array" aca="1" ref="D480" ca="1">MATCH(TRUE,ISERROR(VALUE(MID(C480,ROW(INDIRECT("1:"&amp;LEN(C480))),1))),0)</f>
        <v>3</v>
      </c>
      <c r="E480" s="72">
        <f t="shared" ca="1" si="250"/>
        <v>29</v>
      </c>
      <c r="F480" s="72" t="str">
        <f t="shared" ca="1" si="251"/>
        <v>S</v>
      </c>
      <c r="G480" s="72" t="str">
        <f t="shared" ca="1" si="252"/>
        <v>P</v>
      </c>
      <c r="H480" s="72" t="str">
        <f t="shared" ca="1" si="253"/>
        <v>T</v>
      </c>
      <c r="I480" s="72">
        <f t="shared" ca="1" si="254"/>
        <v>10</v>
      </c>
      <c r="J480" s="72">
        <f t="shared" ca="1" si="255"/>
        <v>99339</v>
      </c>
      <c r="K480" s="72">
        <f t="shared" ca="1" si="256"/>
        <v>65526</v>
      </c>
      <c r="L480" s="72">
        <f t="shared" ca="1" si="257"/>
        <v>170.80604746885038</v>
      </c>
      <c r="M480" s="72">
        <f ca="1">VLOOKUP(G480,Coef!$C$2:$F$25,4)</f>
        <v>6</v>
      </c>
      <c r="N480" s="31">
        <f ca="1">VLOOKUP(F480,Coef!$C$4:$D$23,2)</f>
        <v>15</v>
      </c>
      <c r="O480" s="31">
        <f ca="1">MOD(VLOOKUP(H480,Coef!$C$2:$G$21,5)+MOD(E480+1,2)*15,20)</f>
        <v>18</v>
      </c>
      <c r="P480" s="31">
        <f ca="1">VLOOKUP(N480,Coef!$A$27:$B$46,2)</f>
        <v>3.56</v>
      </c>
      <c r="Q480" s="31">
        <f ca="1">VLOOKUP(N480,Coef!$A$27:$C$46,3)+O480/10-0.1</f>
        <v>3.6999999999999997</v>
      </c>
      <c r="R480" s="31">
        <f ca="1">IF(Q480+0.1&lt;P480,Q480+2,Q480)</f>
        <v>3.6999999999999997</v>
      </c>
      <c r="S480" s="72">
        <f t="shared" ca="1" si="258"/>
        <v>699339</v>
      </c>
      <c r="T480" s="72">
        <f t="shared" ca="1" si="259"/>
        <v>3765525.9999999995</v>
      </c>
      <c r="U480" s="72">
        <f t="shared" ca="1" si="231"/>
        <v>3765525.9999999995</v>
      </c>
      <c r="V480" s="72">
        <f t="shared" ca="1" si="232"/>
        <v>0.59172413054716633</v>
      </c>
      <c r="W480" s="72">
        <f ca="1">(Coef!$J$9/(1+Coef!$J$8*(COS(V480))^2)^0.5)*Coef!$J$6</f>
        <v>6382235.8028173512</v>
      </c>
      <c r="X480" s="72">
        <f t="shared" ca="1" si="233"/>
        <v>-9</v>
      </c>
      <c r="Y480" s="72">
        <f t="shared" ca="1" si="234"/>
        <v>3.1233411951342271E-2</v>
      </c>
      <c r="Z480" s="72">
        <f t="shared" ca="1" si="235"/>
        <v>0.92591404104610275</v>
      </c>
      <c r="AA480" s="72">
        <f t="shared" ca="1" si="236"/>
        <v>0.63783175875474785</v>
      </c>
      <c r="AB480" s="72">
        <f t="shared" ca="1" si="237"/>
        <v>1.0546811510702176</v>
      </c>
      <c r="AC480" s="72">
        <f t="shared" ca="1" si="238"/>
        <v>0.95046880299135017</v>
      </c>
      <c r="AD480" s="72">
        <f t="shared" ca="1" si="239"/>
        <v>1.7305751184616673</v>
      </c>
      <c r="AE480" s="72">
        <f ca="1">Coef!$J$6*Coef!$J$9*(V480-(Coef!$J$10*AB480)+(Coef!$J$11*AC480)-(Coef!$J$12*AD480))</f>
        <v>3751433.6256031543</v>
      </c>
      <c r="AF480" s="72">
        <f t="shared" ca="1" si="240"/>
        <v>2.2080623205153822E-3</v>
      </c>
      <c r="AG480" s="72">
        <f ca="1">((Coef!$J$8*Y480^2)/2)*(COS(V480))^2</f>
        <v>2.2644972647362545E-6</v>
      </c>
      <c r="AH480" s="72">
        <f t="shared" ca="1" si="241"/>
        <v>3.1233388375350293E-2</v>
      </c>
      <c r="AI480" s="72">
        <f t="shared" ca="1" si="242"/>
        <v>0.59393218786753066</v>
      </c>
      <c r="AJ480" s="72">
        <f t="shared" ca="1" si="243"/>
        <v>3.1238466779236196E-2</v>
      </c>
      <c r="AK480" s="72">
        <f t="shared" ca="1" si="244"/>
        <v>3.7675794777423215E-2</v>
      </c>
      <c r="AL480" s="72">
        <f t="shared" ca="1" si="245"/>
        <v>0.59360298913535259</v>
      </c>
      <c r="AM480" s="72">
        <f ca="1">V480+(1+Coef!$J$8*(COS(V480))^2-(3/2)*Coef!$J$8*SIN(V480)*COS(V480)*(AL480-V480))*(AL480-V480)</f>
        <v>0.59361169543635506</v>
      </c>
      <c r="AN480" s="34" t="str">
        <f t="shared" ca="1" si="246"/>
        <v>29 699339 3765526 N</v>
      </c>
      <c r="AO480" s="33">
        <f t="shared" ca="1" si="247"/>
        <v>34.011444818108373</v>
      </c>
      <c r="AP480" s="33">
        <f t="shared" ca="1" si="248"/>
        <v>-6.8413359694526212</v>
      </c>
      <c r="AQ480" s="72">
        <f ca="1">'MGRS to Dist'!BP480</f>
        <v>11685.637226570865</v>
      </c>
      <c r="AR480" s="72">
        <f ca="1">'MGRS to Dist'!BT480</f>
        <v>314.13262500607931</v>
      </c>
      <c r="AS480" s="72">
        <f ca="1">'MGRS to Dist'!BU480</f>
        <v>134.08177139168845</v>
      </c>
      <c r="AT480" s="72">
        <f ca="1">'MGRS to Dist'!BV480</f>
        <v>314.08177139168845</v>
      </c>
    </row>
    <row r="481" spans="2:46" ht="16.5" customHeight="1">
      <c r="B481" s="38" t="s">
        <v>731</v>
      </c>
      <c r="C481" s="72" t="str">
        <f t="shared" si="249"/>
        <v>29SQT0093265829</v>
      </c>
      <c r="D481" s="72">
        <f t="array" aca="1" ref="D481" ca="1">MATCH(TRUE,ISERROR(VALUE(MID(C481,ROW(INDIRECT("1:"&amp;LEN(C481))),1))),0)</f>
        <v>3</v>
      </c>
      <c r="E481" s="72">
        <f t="shared" ca="1" si="250"/>
        <v>29</v>
      </c>
      <c r="F481" s="72" t="str">
        <f t="shared" ca="1" si="251"/>
        <v>S</v>
      </c>
      <c r="G481" s="72" t="str">
        <f t="shared" ca="1" si="252"/>
        <v>Q</v>
      </c>
      <c r="H481" s="72" t="str">
        <f t="shared" ca="1" si="253"/>
        <v>T</v>
      </c>
      <c r="I481" s="72">
        <f t="shared" ca="1" si="254"/>
        <v>10</v>
      </c>
      <c r="J481" s="72">
        <f t="shared" ca="1" si="255"/>
        <v>932</v>
      </c>
      <c r="K481" s="72">
        <f t="shared" ca="1" si="256"/>
        <v>65829</v>
      </c>
      <c r="L481" s="72">
        <f t="shared" ca="1" si="257"/>
        <v>170.80604746885038</v>
      </c>
      <c r="M481" s="72">
        <f ca="1">VLOOKUP(G481,Coef!$C$2:$F$25,4)</f>
        <v>7</v>
      </c>
      <c r="N481" s="31">
        <f ca="1">VLOOKUP(F481,Coef!$C$4:$D$23,2)</f>
        <v>15</v>
      </c>
      <c r="O481" s="31">
        <f ca="1">MOD(VLOOKUP(H481,Coef!$C$2:$G$21,5)+MOD(E481+1,2)*15,20)</f>
        <v>18</v>
      </c>
      <c r="P481" s="31">
        <f ca="1">VLOOKUP(N481,Coef!$A$27:$B$46,2)</f>
        <v>3.56</v>
      </c>
      <c r="Q481" s="31">
        <f ca="1">VLOOKUP(N481,Coef!$A$27:$C$46,3)+O481/10-0.1</f>
        <v>3.6999999999999997</v>
      </c>
      <c r="R481" s="31">
        <f ca="1">IF(Q481+0.1&lt;P481,Q481+2,Q481)</f>
        <v>3.6999999999999997</v>
      </c>
      <c r="S481" s="72">
        <f t="shared" ca="1" si="258"/>
        <v>700932</v>
      </c>
      <c r="T481" s="72">
        <f t="shared" ca="1" si="259"/>
        <v>3765828.9999999995</v>
      </c>
      <c r="U481" s="72">
        <f t="shared" ca="1" si="231"/>
        <v>3765828.9999999995</v>
      </c>
      <c r="V481" s="72">
        <f t="shared" ca="1" si="232"/>
        <v>0.5917717447215356</v>
      </c>
      <c r="W481" s="72">
        <f ca="1">(Coef!$J$9/(1+Coef!$J$8*(COS(V481))^2)^0.5)*Coef!$J$6</f>
        <v>6382236.746604762</v>
      </c>
      <c r="X481" s="72">
        <f t="shared" ca="1" si="233"/>
        <v>-9</v>
      </c>
      <c r="Y481" s="72">
        <f t="shared" ca="1" si="234"/>
        <v>3.1483006346778392E-2</v>
      </c>
      <c r="Z481" s="72">
        <f t="shared" ca="1" si="235"/>
        <v>0.92595000785978832</v>
      </c>
      <c r="AA481" s="72">
        <f t="shared" ca="1" si="236"/>
        <v>0.63781571230018785</v>
      </c>
      <c r="AB481" s="72">
        <f t="shared" ca="1" si="237"/>
        <v>1.0547467486514297</v>
      </c>
      <c r="AC481" s="72">
        <f t="shared" ca="1" si="238"/>
        <v>0.95051398956361932</v>
      </c>
      <c r="AD481" s="72">
        <f t="shared" ca="1" si="239"/>
        <v>1.7306373715593086</v>
      </c>
      <c r="AE481" s="72">
        <f ca="1">Coef!$J$6*Coef!$J$9*(V481-(Coef!$J$10*AB481)+(Coef!$J$11*AC481)-(Coef!$J$12*AD481))</f>
        <v>3751736.1062565125</v>
      </c>
      <c r="AF481" s="72">
        <f t="shared" ca="1" si="240"/>
        <v>2.2081433677596254E-3</v>
      </c>
      <c r="AG481" s="72">
        <f ca="1">((Coef!$J$8*Y481^2)/2)*(COS(V481))^2</f>
        <v>2.3006870071955958E-6</v>
      </c>
      <c r="AH481" s="72">
        <f t="shared" ca="1" si="241"/>
        <v>3.1482982202597175E-2</v>
      </c>
      <c r="AI481" s="72">
        <f t="shared" ca="1" si="242"/>
        <v>0.59397988300904847</v>
      </c>
      <c r="AJ481" s="72">
        <f t="shared" ca="1" si="243"/>
        <v>3.148818333445863E-2</v>
      </c>
      <c r="AK481" s="72">
        <f t="shared" ca="1" si="244"/>
        <v>3.7977904231527138E-2</v>
      </c>
      <c r="AL481" s="72">
        <f t="shared" ca="1" si="245"/>
        <v>0.59364537022131536</v>
      </c>
      <c r="AM481" s="72">
        <f ca="1">V481+(1+Coef!$J$8*(COS(V481))^2-(3/2)*Coef!$J$8*SIN(V481)*COS(V481)*(AL481-V481))*(AL481-V481)</f>
        <v>0.59365405176164876</v>
      </c>
      <c r="AN481" s="34" t="str">
        <f t="shared" ca="1" si="246"/>
        <v>29 700932 3765829 N</v>
      </c>
      <c r="AO481" s="33">
        <f t="shared" ca="1" si="247"/>
        <v>34.013871656783387</v>
      </c>
      <c r="AP481" s="33">
        <f t="shared" ca="1" si="248"/>
        <v>-6.8240263727814652</v>
      </c>
      <c r="AQ481" s="72">
        <f ca="1">'MGRS to Dist'!BP481</f>
        <v>1621.4082803690158</v>
      </c>
      <c r="AR481" s="72">
        <f ca="1">'MGRS to Dist'!BT481</f>
        <v>80.395050691517667</v>
      </c>
      <c r="AS481" s="72">
        <f ca="1">'MGRS to Dist'!BU481</f>
        <v>-99.595266734680379</v>
      </c>
      <c r="AT481" s="72">
        <f ca="1">'MGRS to Dist'!BV481</f>
        <v>80.404733265319578</v>
      </c>
    </row>
    <row r="482" spans="2:46" ht="16.5" customHeight="1">
      <c r="B482" s="38" t="s">
        <v>732</v>
      </c>
      <c r="C482" s="72" t="str">
        <f t="shared" si="249"/>
        <v>29SQT0107365895</v>
      </c>
      <c r="D482" s="72">
        <f t="array" aca="1" ref="D482" ca="1">MATCH(TRUE,ISERROR(VALUE(MID(C482,ROW(INDIRECT("1:"&amp;LEN(C482))),1))),0)</f>
        <v>3</v>
      </c>
      <c r="E482" s="72">
        <f t="shared" ca="1" si="250"/>
        <v>29</v>
      </c>
      <c r="F482" s="72" t="str">
        <f t="shared" ca="1" si="251"/>
        <v>S</v>
      </c>
      <c r="G482" s="72" t="str">
        <f t="shared" ca="1" si="252"/>
        <v>Q</v>
      </c>
      <c r="H482" s="72" t="str">
        <f t="shared" ca="1" si="253"/>
        <v>T</v>
      </c>
      <c r="I482" s="72">
        <f t="shared" ca="1" si="254"/>
        <v>10</v>
      </c>
      <c r="J482" s="72">
        <f t="shared" ca="1" si="255"/>
        <v>1073</v>
      </c>
      <c r="K482" s="72">
        <f t="shared" ca="1" si="256"/>
        <v>65895</v>
      </c>
      <c r="L482" s="72">
        <f t="shared" ca="1" si="257"/>
        <v>170.80604746885038</v>
      </c>
      <c r="M482" s="72">
        <f ca="1">VLOOKUP(G482,Coef!$C$2:$F$25,4)</f>
        <v>7</v>
      </c>
      <c r="N482" s="31">
        <f ca="1">VLOOKUP(F482,Coef!$C$4:$D$23,2)</f>
        <v>15</v>
      </c>
      <c r="O482" s="31">
        <f ca="1">MOD(VLOOKUP(H482,Coef!$C$2:$G$21,5)+MOD(E482+1,2)*15,20)</f>
        <v>18</v>
      </c>
      <c r="P482" s="31">
        <f ca="1">VLOOKUP(N482,Coef!$A$27:$B$46,2)</f>
        <v>3.56</v>
      </c>
      <c r="Q482" s="31">
        <f ca="1">VLOOKUP(N482,Coef!$A$27:$C$46,3)+O482/10-0.1</f>
        <v>3.6999999999999997</v>
      </c>
      <c r="R482" s="31">
        <f ca="1">IF(Q482+0.1&lt;P482,Q482+2,Q482)</f>
        <v>3.6999999999999997</v>
      </c>
      <c r="S482" s="72">
        <f t="shared" ca="1" si="258"/>
        <v>701073</v>
      </c>
      <c r="T482" s="72">
        <f t="shared" ca="1" si="259"/>
        <v>3765894.9999999995</v>
      </c>
      <c r="U482" s="72">
        <f t="shared" ca="1" si="231"/>
        <v>3765894.9999999995</v>
      </c>
      <c r="V482" s="72">
        <f t="shared" ca="1" si="232"/>
        <v>0.59178211612585363</v>
      </c>
      <c r="W482" s="72">
        <f ca="1">(Coef!$J$9/(1+Coef!$J$8*(COS(V482))^2)^0.5)*Coef!$J$6</f>
        <v>6382236.9521871367</v>
      </c>
      <c r="X482" s="72">
        <f t="shared" ca="1" si="233"/>
        <v>-9</v>
      </c>
      <c r="Y482" s="72">
        <f t="shared" ca="1" si="234"/>
        <v>3.1505097900054312E-2</v>
      </c>
      <c r="Z482" s="72">
        <f t="shared" ca="1" si="235"/>
        <v>0.92595784110153811</v>
      </c>
      <c r="AA482" s="72">
        <f t="shared" ca="1" si="236"/>
        <v>0.63781221563477986</v>
      </c>
      <c r="AB482" s="72">
        <f t="shared" ca="1" si="237"/>
        <v>1.0547610366766227</v>
      </c>
      <c r="AC482" s="72">
        <f t="shared" ca="1" si="238"/>
        <v>0.95052383141616192</v>
      </c>
      <c r="AD482" s="72">
        <f t="shared" ca="1" si="239"/>
        <v>1.7306509300546455</v>
      </c>
      <c r="AE482" s="72">
        <f ca="1">Coef!$J$6*Coef!$J$9*(V482-(Coef!$J$10*AB482)+(Coef!$J$11*AC482)-(Coef!$J$12*AD482))</f>
        <v>3751801.9931492978</v>
      </c>
      <c r="AF482" s="72">
        <f t="shared" ca="1" si="240"/>
        <v>2.2081610188214975E-3</v>
      </c>
      <c r="AG482" s="72">
        <f ca="1">((Coef!$J$8*Y482^2)/2)*(COS(V482))^2</f>
        <v>2.3038847928094696E-6</v>
      </c>
      <c r="AH482" s="72">
        <f t="shared" ca="1" si="241"/>
        <v>3.1505073705348996E-2</v>
      </c>
      <c r="AI482" s="72">
        <f t="shared" ca="1" si="242"/>
        <v>0.59399027205732657</v>
      </c>
      <c r="AJ482" s="72">
        <f t="shared" ca="1" si="243"/>
        <v>3.1510285794107806E-2</v>
      </c>
      <c r="AK482" s="72">
        <f t="shared" ca="1" si="244"/>
        <v>3.8004802750727214E-2</v>
      </c>
      <c r="AL482" s="72">
        <f t="shared" ca="1" si="245"/>
        <v>0.59365528239726839</v>
      </c>
      <c r="AM482" s="72">
        <f ca="1">V482+(1+Coef!$J$8*(COS(V482))^2-(3/2)*Coef!$J$8*SIN(V482)*COS(V482)*(AL482-V482))*(AL482-V482)</f>
        <v>0.59366396169239477</v>
      </c>
      <c r="AN482" s="34" t="str">
        <f t="shared" ca="1" si="246"/>
        <v>29 701073 3765895 N</v>
      </c>
      <c r="AO482" s="33">
        <f t="shared" ca="1" si="247"/>
        <v>34.014439453990406</v>
      </c>
      <c r="AP482" s="33">
        <f t="shared" ca="1" si="248"/>
        <v>-6.822485201156149</v>
      </c>
      <c r="AQ482" s="72">
        <f ca="1">'MGRS to Dist'!BP482</f>
        <v>155.66710307160955</v>
      </c>
      <c r="AR482" s="72">
        <f ca="1">'MGRS to Dist'!BT482</f>
        <v>66.035956526785924</v>
      </c>
      <c r="AS482" s="72">
        <f ca="1">'MGRS to Dist'!BU482</f>
        <v>-113.96318134533225</v>
      </c>
      <c r="AT482" s="72">
        <f ca="1">'MGRS to Dist'!BV482</f>
        <v>66.036818654667741</v>
      </c>
    </row>
    <row r="483" spans="2:46" ht="16.5" customHeight="1">
      <c r="B483" s="38" t="s">
        <v>665</v>
      </c>
      <c r="C483" s="72" t="str">
        <f t="shared" si="249"/>
        <v>29SQT0100366971</v>
      </c>
      <c r="D483" s="72">
        <f t="array" aca="1" ref="D483" ca="1">MATCH(TRUE,ISERROR(VALUE(MID(C483,ROW(INDIRECT("1:"&amp;LEN(C483))),1))),0)</f>
        <v>3</v>
      </c>
      <c r="E483" s="72">
        <f t="shared" ca="1" si="250"/>
        <v>29</v>
      </c>
      <c r="F483" s="72" t="str">
        <f t="shared" ca="1" si="251"/>
        <v>S</v>
      </c>
      <c r="G483" s="72" t="str">
        <f t="shared" ca="1" si="252"/>
        <v>Q</v>
      </c>
      <c r="H483" s="72" t="str">
        <f t="shared" ca="1" si="253"/>
        <v>T</v>
      </c>
      <c r="I483" s="72">
        <f t="shared" ca="1" si="254"/>
        <v>10</v>
      </c>
      <c r="J483" s="72">
        <f t="shared" ca="1" si="255"/>
        <v>1003</v>
      </c>
      <c r="K483" s="72">
        <f t="shared" ca="1" si="256"/>
        <v>66971</v>
      </c>
      <c r="L483" s="72">
        <f t="shared" ca="1" si="257"/>
        <v>170.80604746885038</v>
      </c>
      <c r="M483" s="72">
        <f ca="1">VLOOKUP(G483,Coef!$C$2:$F$25,4)</f>
        <v>7</v>
      </c>
      <c r="N483" s="31">
        <f ca="1">VLOOKUP(F483,Coef!$C$4:$D$23,2)</f>
        <v>15</v>
      </c>
      <c r="O483" s="31">
        <f ca="1">MOD(VLOOKUP(H483,Coef!$C$2:$G$21,5)+MOD(E483+1,2)*15,20)</f>
        <v>18</v>
      </c>
      <c r="P483" s="31">
        <f ca="1">VLOOKUP(N483,Coef!$A$27:$B$46,2)</f>
        <v>3.56</v>
      </c>
      <c r="Q483" s="31">
        <f ca="1">VLOOKUP(N483,Coef!$A$27:$C$46,3)+O483/10-0.1</f>
        <v>3.6999999999999997</v>
      </c>
      <c r="R483" s="31">
        <f ca="1">IF(Q483+0.1&lt;P483,Q483+2,Q483)</f>
        <v>3.6999999999999997</v>
      </c>
      <c r="S483" s="72">
        <f t="shared" ca="1" si="258"/>
        <v>701003</v>
      </c>
      <c r="T483" s="72">
        <f t="shared" ca="1" si="259"/>
        <v>3766970.9999999995</v>
      </c>
      <c r="U483" s="72">
        <f t="shared" ca="1" si="231"/>
        <v>3766970.9999999995</v>
      </c>
      <c r="V483" s="72">
        <f t="shared" ca="1" si="232"/>
        <v>0.59195120144473568</v>
      </c>
      <c r="W483" s="72">
        <f ca="1">(Coef!$J$9/(1+Coef!$J$8*(COS(V483))^2)^0.5)*Coef!$J$6</f>
        <v>6382240.3040508358</v>
      </c>
      <c r="X483" s="72">
        <f t="shared" ca="1" si="233"/>
        <v>-9</v>
      </c>
      <c r="Y483" s="72">
        <f t="shared" ca="1" si="234"/>
        <v>3.149411341851583E-2</v>
      </c>
      <c r="Z483" s="72">
        <f t="shared" ca="1" si="235"/>
        <v>0.9260854904831346</v>
      </c>
      <c r="AA483" s="72">
        <f t="shared" ca="1" si="236"/>
        <v>0.63775513886341484</v>
      </c>
      <c r="AB483" s="72">
        <f t="shared" ca="1" si="237"/>
        <v>1.054993946686303</v>
      </c>
      <c r="AC483" s="72">
        <f t="shared" ca="1" si="238"/>
        <v>0.95068424473058089</v>
      </c>
      <c r="AD483" s="72">
        <f t="shared" ca="1" si="239"/>
        <v>1.7308718946373958</v>
      </c>
      <c r="AE483" s="72">
        <f ca="1">Coef!$J$6*Coef!$J$9*(V483-(Coef!$J$10*AB483)+(Coef!$J$11*AC483)-(Coef!$J$12*AD483))</f>
        <v>3752876.1500570541</v>
      </c>
      <c r="AF483" s="72">
        <f t="shared" ca="1" si="240"/>
        <v>2.2084486436525033E-3</v>
      </c>
      <c r="AG483" s="72">
        <f ca="1">((Coef!$J$8*Y483^2)/2)*(COS(V483))^2</f>
        <v>2.3017552012531249E-6</v>
      </c>
      <c r="AH483" s="72">
        <f t="shared" ca="1" si="241"/>
        <v>3.149408925460271E-2</v>
      </c>
      <c r="AI483" s="72">
        <f t="shared" ca="1" si="242"/>
        <v>0.59415964500508001</v>
      </c>
      <c r="AJ483" s="72">
        <f t="shared" ca="1" si="243"/>
        <v>3.1499295893395063E-2</v>
      </c>
      <c r="AK483" s="72">
        <f t="shared" ca="1" si="244"/>
        <v>3.7995903063663364E-2</v>
      </c>
      <c r="AL483" s="72">
        <f t="shared" ca="1" si="245"/>
        <v>0.59382476654190552</v>
      </c>
      <c r="AM483" s="72">
        <f ca="1">V483+(1+Coef!$J$8*(COS(V483))^2-(3/2)*Coef!$J$8*SIN(V483)*COS(V483)*(AL483-V483))*(AL483-V483)</f>
        <v>0.5938334457021488</v>
      </c>
      <c r="AN483" s="34" t="str">
        <f t="shared" ca="1" si="246"/>
        <v>29 701003 3766971 N</v>
      </c>
      <c r="AO483" s="33">
        <f t="shared" ca="1" si="247"/>
        <v>34.024150172444259</v>
      </c>
      <c r="AP483" s="33">
        <f t="shared" ca="1" si="248"/>
        <v>-6.822995115663895</v>
      </c>
      <c r="AQ483" s="72">
        <f ca="1">'MGRS to Dist'!BP483</f>
        <v>1078.1686217645331</v>
      </c>
      <c r="AR483" s="72">
        <f ca="1">'MGRS to Dist'!BT483</f>
        <v>357.50801565266869</v>
      </c>
      <c r="AS483" s="72">
        <f ca="1">'MGRS to Dist'!BU483</f>
        <v>177.50773036974937</v>
      </c>
      <c r="AT483" s="72">
        <f ca="1">'MGRS to Dist'!BV483</f>
        <v>357.50773036974931</v>
      </c>
    </row>
    <row r="484" spans="2:46" ht="16.5" customHeight="1">
      <c r="B484" s="38" t="s">
        <v>733</v>
      </c>
      <c r="C484" s="72" t="str">
        <f t="shared" si="249"/>
        <v>29SPT9957665386</v>
      </c>
      <c r="D484" s="72">
        <f t="array" aca="1" ref="D484" ca="1">MATCH(TRUE,ISERROR(VALUE(MID(C484,ROW(INDIRECT("1:"&amp;LEN(C484))),1))),0)</f>
        <v>3</v>
      </c>
      <c r="E484" s="72">
        <f t="shared" ca="1" si="250"/>
        <v>29</v>
      </c>
      <c r="F484" s="72" t="str">
        <f t="shared" ca="1" si="251"/>
        <v>S</v>
      </c>
      <c r="G484" s="72" t="str">
        <f t="shared" ca="1" si="252"/>
        <v>P</v>
      </c>
      <c r="H484" s="72" t="str">
        <f t="shared" ca="1" si="253"/>
        <v>T</v>
      </c>
      <c r="I484" s="72">
        <f t="shared" ca="1" si="254"/>
        <v>10</v>
      </c>
      <c r="J484" s="72">
        <f t="shared" ca="1" si="255"/>
        <v>99576</v>
      </c>
      <c r="K484" s="72">
        <f t="shared" ca="1" si="256"/>
        <v>65386</v>
      </c>
      <c r="L484" s="72">
        <f t="shared" ca="1" si="257"/>
        <v>170.80604746885038</v>
      </c>
      <c r="M484" s="72">
        <f ca="1">VLOOKUP(G484,Coef!$C$2:$F$25,4)</f>
        <v>6</v>
      </c>
      <c r="N484" s="31">
        <f ca="1">VLOOKUP(F484,Coef!$C$4:$D$23,2)</f>
        <v>15</v>
      </c>
      <c r="O484" s="31">
        <f ca="1">MOD(VLOOKUP(H484,Coef!$C$2:$G$21,5)+MOD(E484+1,2)*15,20)</f>
        <v>18</v>
      </c>
      <c r="P484" s="31">
        <f ca="1">VLOOKUP(N484,Coef!$A$27:$B$46,2)</f>
        <v>3.56</v>
      </c>
      <c r="Q484" s="31">
        <f ca="1">VLOOKUP(N484,Coef!$A$27:$C$46,3)+O484/10-0.1</f>
        <v>3.6999999999999997</v>
      </c>
      <c r="R484" s="31">
        <f ca="1">IF(Q484+0.1&lt;P484,Q484+2,Q484)</f>
        <v>3.6999999999999997</v>
      </c>
      <c r="S484" s="72">
        <f t="shared" ca="1" si="258"/>
        <v>699576</v>
      </c>
      <c r="T484" s="72">
        <f t="shared" ca="1" si="259"/>
        <v>3765385.9999999995</v>
      </c>
      <c r="U484" s="72">
        <f t="shared" ca="1" si="231"/>
        <v>3765385.9999999995</v>
      </c>
      <c r="V484" s="72">
        <f t="shared" ca="1" si="232"/>
        <v>0.59170213059861299</v>
      </c>
      <c r="W484" s="72">
        <f ca="1">(Coef!$J$9/(1+Coef!$J$8*(COS(V484))^2)^0.5)*Coef!$J$6</f>
        <v>6382235.3667564848</v>
      </c>
      <c r="X484" s="72">
        <f t="shared" ca="1" si="233"/>
        <v>-9</v>
      </c>
      <c r="Y484" s="72">
        <f t="shared" ca="1" si="234"/>
        <v>3.1270548409972933E-2</v>
      </c>
      <c r="Z484" s="72">
        <f t="shared" ca="1" si="235"/>
        <v>0.92589741988023955</v>
      </c>
      <c r="AA484" s="72">
        <f t="shared" ca="1" si="236"/>
        <v>0.63783916939762042</v>
      </c>
      <c r="AB484" s="72">
        <f t="shared" ca="1" si="237"/>
        <v>1.0546508405387327</v>
      </c>
      <c r="AC484" s="72">
        <f t="shared" ca="1" si="238"/>
        <v>0.95044792275345469</v>
      </c>
      <c r="AD484" s="72">
        <f t="shared" ca="1" si="239"/>
        <v>1.7305463506167469</v>
      </c>
      <c r="AE484" s="72">
        <f ca="1">Coef!$J$6*Coef!$J$9*(V484-(Coef!$J$10*AB484)+(Coef!$J$11*AC484)-(Coef!$J$12*AD484))</f>
        <v>3751293.8656106256</v>
      </c>
      <c r="AF484" s="72">
        <f t="shared" ca="1" si="240"/>
        <v>2.2080248658293685E-3</v>
      </c>
      <c r="AG484" s="72">
        <f ca="1">((Coef!$J$8*Y484^2)/2)*(COS(V484))^2</f>
        <v>2.2699525514671461E-6</v>
      </c>
      <c r="AH484" s="72">
        <f t="shared" ca="1" si="241"/>
        <v>3.1270524749085885E-2</v>
      </c>
      <c r="AI484" s="72">
        <f t="shared" ca="1" si="242"/>
        <v>0.59391015045233064</v>
      </c>
      <c r="AJ484" s="72">
        <f t="shared" ca="1" si="243"/>
        <v>3.1275621289715727E-2</v>
      </c>
      <c r="AK484" s="72">
        <f t="shared" ca="1" si="244"/>
        <v>3.7720002495554385E-2</v>
      </c>
      <c r="AL484" s="72">
        <f t="shared" ca="1" si="245"/>
        <v>0.59358018450479266</v>
      </c>
      <c r="AM484" s="72">
        <f ca="1">V484+(1+Coef!$J$8*(COS(V484))^2-(3/2)*Coef!$J$8*SIN(V484)*COS(V484)*(AL484-V484))*(AL484-V484)</f>
        <v>0.59358888734223336</v>
      </c>
      <c r="AN484" s="34" t="str">
        <f t="shared" ca="1" si="246"/>
        <v>29 699576 3765386 N</v>
      </c>
      <c r="AO484" s="33">
        <f t="shared" ca="1" si="247"/>
        <v>34.010138010576469</v>
      </c>
      <c r="AP484" s="33">
        <f t="shared" ca="1" si="248"/>
        <v>-6.8388030537818008</v>
      </c>
      <c r="AQ484" s="72">
        <f ca="1">'MGRS to Dist'!BP484</f>
        <v>2132.5323423938885</v>
      </c>
      <c r="AR484" s="72">
        <f ca="1">'MGRS to Dist'!BT484</f>
        <v>223.08344301210323</v>
      </c>
      <c r="AS484" s="72">
        <f ca="1">'MGRS to Dist'!BU484</f>
        <v>43.074599404184049</v>
      </c>
      <c r="AT484" s="72">
        <f ca="1">'MGRS to Dist'!BV484</f>
        <v>223.07459940418403</v>
      </c>
    </row>
    <row r="485" spans="2:46" ht="16.5" customHeight="1">
      <c r="B485" s="38" t="s">
        <v>734</v>
      </c>
      <c r="C485" s="72" t="str">
        <f t="shared" si="249"/>
        <v>29SPT9962065116</v>
      </c>
      <c r="D485" s="72">
        <f t="array" aca="1" ref="D485" ca="1">MATCH(TRUE,ISERROR(VALUE(MID(C485,ROW(INDIRECT("1:"&amp;LEN(C485))),1))),0)</f>
        <v>3</v>
      </c>
      <c r="E485" s="72">
        <f t="shared" ca="1" si="250"/>
        <v>29</v>
      </c>
      <c r="F485" s="72" t="str">
        <f t="shared" ca="1" si="251"/>
        <v>S</v>
      </c>
      <c r="G485" s="72" t="str">
        <f t="shared" ca="1" si="252"/>
        <v>P</v>
      </c>
      <c r="H485" s="72" t="str">
        <f t="shared" ca="1" si="253"/>
        <v>T</v>
      </c>
      <c r="I485" s="72">
        <f t="shared" ca="1" si="254"/>
        <v>10</v>
      </c>
      <c r="J485" s="72">
        <f t="shared" ca="1" si="255"/>
        <v>99620</v>
      </c>
      <c r="K485" s="72">
        <f t="shared" ca="1" si="256"/>
        <v>65116</v>
      </c>
      <c r="L485" s="72">
        <f t="shared" ca="1" si="257"/>
        <v>170.80604746885038</v>
      </c>
      <c r="M485" s="72">
        <f ca="1">VLOOKUP(G485,Coef!$C$2:$F$25,4)</f>
        <v>6</v>
      </c>
      <c r="N485" s="31">
        <f ca="1">VLOOKUP(F485,Coef!$C$4:$D$23,2)</f>
        <v>15</v>
      </c>
      <c r="O485" s="31">
        <f ca="1">MOD(VLOOKUP(H485,Coef!$C$2:$G$21,5)+MOD(E485+1,2)*15,20)</f>
        <v>18</v>
      </c>
      <c r="P485" s="31">
        <f ca="1">VLOOKUP(N485,Coef!$A$27:$B$46,2)</f>
        <v>3.56</v>
      </c>
      <c r="Q485" s="31">
        <f ca="1">VLOOKUP(N485,Coef!$A$27:$C$46,3)+O485/10-0.1</f>
        <v>3.6999999999999997</v>
      </c>
      <c r="R485" s="31">
        <f ca="1">IF(Q485+0.1&lt;P485,Q485+2,Q485)</f>
        <v>3.6999999999999997</v>
      </c>
      <c r="S485" s="72">
        <f t="shared" ca="1" si="258"/>
        <v>699620</v>
      </c>
      <c r="T485" s="72">
        <f t="shared" ca="1" si="259"/>
        <v>3765115.9999999995</v>
      </c>
      <c r="U485" s="72">
        <f t="shared" ca="1" si="231"/>
        <v>3765115.9999999995</v>
      </c>
      <c r="V485" s="72">
        <f t="shared" ca="1" si="232"/>
        <v>0.59165970212640273</v>
      </c>
      <c r="W485" s="72">
        <f ca="1">(Coef!$J$9/(1+Coef!$J$8*(COS(V485))^2)^0.5)*Coef!$J$6</f>
        <v>6382234.5258043157</v>
      </c>
      <c r="X485" s="72">
        <f t="shared" ca="1" si="233"/>
        <v>-9</v>
      </c>
      <c r="Y485" s="72">
        <f t="shared" ca="1" si="234"/>
        <v>3.1277446667449603E-2</v>
      </c>
      <c r="Z485" s="72">
        <f t="shared" ca="1" si="235"/>
        <v>0.92586535971260875</v>
      </c>
      <c r="AA485" s="72">
        <f t="shared" ca="1" si="236"/>
        <v>0.63785345499596346</v>
      </c>
      <c r="AB485" s="72">
        <f t="shared" ca="1" si="237"/>
        <v>1.0545923819827072</v>
      </c>
      <c r="AC485" s="72">
        <f t="shared" ca="1" si="238"/>
        <v>0.95040765023602125</v>
      </c>
      <c r="AD485" s="72">
        <f t="shared" ca="1" si="239"/>
        <v>1.7304908625660278</v>
      </c>
      <c r="AE485" s="72">
        <f ca="1">Coef!$J$6*Coef!$J$9*(V485-(Coef!$J$10*AB485)+(Coef!$J$11*AC485)-(Coef!$J$12*AD485))</f>
        <v>3751024.3285630713</v>
      </c>
      <c r="AF485" s="72">
        <f t="shared" ca="1" si="240"/>
        <v>2.2079526190950062E-3</v>
      </c>
      <c r="AG485" s="72">
        <f ca="1">((Coef!$J$8*Y485^2)/2)*(COS(V485))^2</f>
        <v>2.271083662200898E-6</v>
      </c>
      <c r="AH485" s="72">
        <f t="shared" ca="1" si="241"/>
        <v>3.1277422989550233E-2</v>
      </c>
      <c r="AI485" s="72">
        <f t="shared" ca="1" si="242"/>
        <v>0.59386764973105266</v>
      </c>
      <c r="AJ485" s="72">
        <f t="shared" ca="1" si="243"/>
        <v>3.128252290390654E-2</v>
      </c>
      <c r="AK485" s="72">
        <f t="shared" ca="1" si="244"/>
        <v>3.7727236668466453E-2</v>
      </c>
      <c r="AL485" s="72">
        <f t="shared" ca="1" si="245"/>
        <v>0.59353756850666495</v>
      </c>
      <c r="AM485" s="72">
        <f ca="1">V485+(1+Coef!$J$8*(COS(V485))^2-(3/2)*Coef!$J$8*SIN(V485)*COS(V485)*(AL485-V485))*(AL485-V485)</f>
        <v>0.59354627097450652</v>
      </c>
      <c r="AN485" s="34" t="str">
        <f t="shared" ca="1" si="246"/>
        <v>29 699620 3765116 N</v>
      </c>
      <c r="AO485" s="33">
        <f t="shared" ca="1" si="247"/>
        <v>34.007696272567543</v>
      </c>
      <c r="AP485" s="33">
        <f t="shared" ca="1" si="248"/>
        <v>-6.8383885662056709</v>
      </c>
      <c r="AQ485" s="72">
        <f ca="1">'MGRS to Dist'!BP485</f>
        <v>273.53676330712852</v>
      </c>
      <c r="AR485" s="72">
        <f ca="1">'MGRS to Dist'!BT485</f>
        <v>171.99008639239548</v>
      </c>
      <c r="AS485" s="72">
        <f ca="1">'MGRS to Dist'!BU485</f>
        <v>-8.009681775608577</v>
      </c>
      <c r="AT485" s="72">
        <f ca="1">'MGRS to Dist'!BV485</f>
        <v>171.99031822439133</v>
      </c>
    </row>
    <row r="486" spans="2:46" ht="16.5" customHeight="1">
      <c r="B486" s="38" t="s">
        <v>735</v>
      </c>
      <c r="C486" s="72" t="str">
        <f t="shared" si="249"/>
        <v>29SPT9941066190</v>
      </c>
      <c r="D486" s="72">
        <f t="array" aca="1" ref="D486" ca="1">MATCH(TRUE,ISERROR(VALUE(MID(C486,ROW(INDIRECT("1:"&amp;LEN(C486))),1))),0)</f>
        <v>3</v>
      </c>
      <c r="E486" s="72">
        <f t="shared" ca="1" si="250"/>
        <v>29</v>
      </c>
      <c r="F486" s="72" t="str">
        <f t="shared" ca="1" si="251"/>
        <v>S</v>
      </c>
      <c r="G486" s="72" t="str">
        <f t="shared" ca="1" si="252"/>
        <v>P</v>
      </c>
      <c r="H486" s="72" t="str">
        <f t="shared" ca="1" si="253"/>
        <v>T</v>
      </c>
      <c r="I486" s="72">
        <f t="shared" ca="1" si="254"/>
        <v>10</v>
      </c>
      <c r="J486" s="72">
        <f t="shared" ca="1" si="255"/>
        <v>99410</v>
      </c>
      <c r="K486" s="72">
        <f t="shared" ca="1" si="256"/>
        <v>66190</v>
      </c>
      <c r="L486" s="72">
        <f t="shared" ca="1" si="257"/>
        <v>170.80604746885038</v>
      </c>
      <c r="M486" s="72">
        <f ca="1">VLOOKUP(G486,Coef!$C$2:$F$25,4)</f>
        <v>6</v>
      </c>
      <c r="N486" s="31">
        <f ca="1">VLOOKUP(F486,Coef!$C$4:$D$23,2)</f>
        <v>15</v>
      </c>
      <c r="O486" s="31">
        <f ca="1">MOD(VLOOKUP(H486,Coef!$C$2:$G$21,5)+MOD(E486+1,2)*15,20)</f>
        <v>18</v>
      </c>
      <c r="P486" s="31">
        <f ca="1">VLOOKUP(N486,Coef!$A$27:$B$46,2)</f>
        <v>3.56</v>
      </c>
      <c r="Q486" s="31">
        <f ca="1">VLOOKUP(N486,Coef!$A$27:$C$46,3)+O486/10-0.1</f>
        <v>3.6999999999999997</v>
      </c>
      <c r="R486" s="31">
        <f ca="1">IF(Q486+0.1&lt;P486,Q486+2,Q486)</f>
        <v>3.6999999999999997</v>
      </c>
      <c r="S486" s="72">
        <f t="shared" ca="1" si="258"/>
        <v>699410</v>
      </c>
      <c r="T486" s="72">
        <f t="shared" ca="1" si="259"/>
        <v>3766189.9999999995</v>
      </c>
      <c r="U486" s="72">
        <f t="shared" ca="1" si="231"/>
        <v>3766189.9999999995</v>
      </c>
      <c r="V486" s="72">
        <f t="shared" ca="1" si="232"/>
        <v>0.59182847316030551</v>
      </c>
      <c r="W486" s="72">
        <f ca="1">(Coef!$J$9/(1+Coef!$J$8*(COS(V486))^2)^0.5)*Coef!$J$6</f>
        <v>6382237.8710995484</v>
      </c>
      <c r="X486" s="72">
        <f t="shared" ca="1" si="233"/>
        <v>-9</v>
      </c>
      <c r="Y486" s="72">
        <f t="shared" ca="1" si="234"/>
        <v>3.124452645411117E-2</v>
      </c>
      <c r="Z486" s="72">
        <f t="shared" ca="1" si="235"/>
        <v>0.92599284844830498</v>
      </c>
      <c r="AA486" s="72">
        <f t="shared" ca="1" si="236"/>
        <v>0.63779658048694954</v>
      </c>
      <c r="AB486" s="72">
        <f t="shared" ca="1" si="237"/>
        <v>1.0548248973844581</v>
      </c>
      <c r="AC486" s="72">
        <f t="shared" ca="1" si="238"/>
        <v>0.95056781816008085</v>
      </c>
      <c r="AD486" s="72">
        <f t="shared" ca="1" si="239"/>
        <v>1.7307115254882632</v>
      </c>
      <c r="AE486" s="72">
        <f ca="1">Coef!$J$6*Coef!$J$9*(V486-(Coef!$J$10*AB486)+(Coef!$J$11*AC486)-(Coef!$J$12*AD486))</f>
        <v>3752096.4876721608</v>
      </c>
      <c r="AF486" s="72">
        <f t="shared" ca="1" si="240"/>
        <v>2.2082399015019199E-3</v>
      </c>
      <c r="AG486" s="72">
        <f ca="1">((Coef!$J$8*Y486^2)/2)*(COS(V486))^2</f>
        <v>2.2657913767189523E-6</v>
      </c>
      <c r="AH486" s="72">
        <f t="shared" ca="1" si="241"/>
        <v>3.1244502856251632E-2</v>
      </c>
      <c r="AI486" s="72">
        <f t="shared" ca="1" si="242"/>
        <v>0.59403670805839648</v>
      </c>
      <c r="AJ486" s="72">
        <f t="shared" ca="1" si="243"/>
        <v>3.1249586683732511E-2</v>
      </c>
      <c r="AK486" s="72">
        <f t="shared" ca="1" si="244"/>
        <v>3.769185140880351E-2</v>
      </c>
      <c r="AL486" s="72">
        <f t="shared" ca="1" si="245"/>
        <v>0.59370720088281292</v>
      </c>
      <c r="AM486" s="72">
        <f ca="1">V486+(1+Coef!$J$8*(COS(V486))^2-(3/2)*Coef!$J$8*SIN(V486)*COS(V486)*(AL486-V486))*(AL486-V486)</f>
        <v>0.59371590535382557</v>
      </c>
      <c r="AN486" s="34" t="str">
        <f t="shared" ca="1" si="246"/>
        <v>29 699410 3766190 N</v>
      </c>
      <c r="AO486" s="33">
        <f t="shared" ca="1" si="247"/>
        <v>34.017415606562842</v>
      </c>
      <c r="AP486" s="33">
        <f t="shared" ca="1" si="248"/>
        <v>-6.8404159922413328</v>
      </c>
      <c r="AQ486" s="72">
        <f ca="1">'MGRS to Dist'!BP486</f>
        <v>1094.238873686174</v>
      </c>
      <c r="AR486" s="72">
        <f ca="1">'MGRS to Dist'!BT486</f>
        <v>350.19058779059003</v>
      </c>
      <c r="AS486" s="72">
        <f ca="1">'MGRS to Dist'!BU486</f>
        <v>170.1894537000251</v>
      </c>
      <c r="AT486" s="72">
        <f ca="1">'MGRS to Dist'!BV486</f>
        <v>350.18945370002507</v>
      </c>
    </row>
    <row r="487" spans="2:46" ht="16.5" customHeight="1">
      <c r="B487" s="38" t="s">
        <v>736</v>
      </c>
      <c r="C487" s="72" t="str">
        <f t="shared" si="249"/>
        <v>29SPT9926364039</v>
      </c>
      <c r="D487" s="72">
        <f t="array" aca="1" ref="D487" ca="1">MATCH(TRUE,ISERROR(VALUE(MID(C487,ROW(INDIRECT("1:"&amp;LEN(C487))),1))),0)</f>
        <v>3</v>
      </c>
      <c r="E487" s="72">
        <f t="shared" ca="1" si="250"/>
        <v>29</v>
      </c>
      <c r="F487" s="72" t="str">
        <f t="shared" ca="1" si="251"/>
        <v>S</v>
      </c>
      <c r="G487" s="72" t="str">
        <f t="shared" ca="1" si="252"/>
        <v>P</v>
      </c>
      <c r="H487" s="72" t="str">
        <f t="shared" ca="1" si="253"/>
        <v>T</v>
      </c>
      <c r="I487" s="72">
        <f t="shared" ca="1" si="254"/>
        <v>10</v>
      </c>
      <c r="J487" s="72">
        <f t="shared" ca="1" si="255"/>
        <v>99263</v>
      </c>
      <c r="K487" s="72">
        <f t="shared" ca="1" si="256"/>
        <v>64039</v>
      </c>
      <c r="L487" s="72">
        <f t="shared" ca="1" si="257"/>
        <v>170.80604746885038</v>
      </c>
      <c r="M487" s="72">
        <f ca="1">VLOOKUP(G487,Coef!$C$2:$F$25,4)</f>
        <v>6</v>
      </c>
      <c r="N487" s="31">
        <f ca="1">VLOOKUP(F487,Coef!$C$4:$D$23,2)</f>
        <v>15</v>
      </c>
      <c r="O487" s="31">
        <f ca="1">MOD(VLOOKUP(H487,Coef!$C$2:$G$21,5)+MOD(E487+1,2)*15,20)</f>
        <v>18</v>
      </c>
      <c r="P487" s="31">
        <f ca="1">VLOOKUP(N487,Coef!$A$27:$B$46,2)</f>
        <v>3.56</v>
      </c>
      <c r="Q487" s="31">
        <f ca="1">VLOOKUP(N487,Coef!$A$27:$C$46,3)+O487/10-0.1</f>
        <v>3.6999999999999997</v>
      </c>
      <c r="R487" s="31">
        <f ca="1">IF(Q487+0.1&lt;P487,Q487+2,Q487)</f>
        <v>3.6999999999999997</v>
      </c>
      <c r="S487" s="72">
        <f t="shared" ca="1" si="258"/>
        <v>699263</v>
      </c>
      <c r="T487" s="72">
        <f t="shared" ca="1" si="259"/>
        <v>3764038.9999999995</v>
      </c>
      <c r="U487" s="72">
        <f t="shared" ca="1" si="231"/>
        <v>3764038.9999999995</v>
      </c>
      <c r="V487" s="72">
        <f t="shared" ca="1" si="232"/>
        <v>0.591490459665031</v>
      </c>
      <c r="W487" s="72">
        <f ca="1">(Coef!$J$9/(1+Coef!$J$8*(COS(V487))^2)^0.5)*Coef!$J$6</f>
        <v>6382231.1716326922</v>
      </c>
      <c r="X487" s="72">
        <f t="shared" ca="1" si="233"/>
        <v>-9</v>
      </c>
      <c r="Y487" s="72">
        <f t="shared" ca="1" si="234"/>
        <v>3.1221526554172881E-2</v>
      </c>
      <c r="Z487" s="72">
        <f t="shared" ca="1" si="235"/>
        <v>0.92573740893259582</v>
      </c>
      <c r="AA487" s="72">
        <f t="shared" ca="1" si="236"/>
        <v>0.63791035535453444</v>
      </c>
      <c r="AB487" s="72">
        <f t="shared" ca="1" si="237"/>
        <v>1.0543591641313288</v>
      </c>
      <c r="AC487" s="72">
        <f t="shared" ca="1" si="238"/>
        <v>0.95024696193713021</v>
      </c>
      <c r="AD487" s="72">
        <f t="shared" ca="1" si="239"/>
        <v>1.7302694324365655</v>
      </c>
      <c r="AE487" s="72">
        <f ca="1">Coef!$J$6*Coef!$J$9*(V487-(Coef!$J$10*AB487)+(Coef!$J$11*AC487)-(Coef!$J$12*AD487))</f>
        <v>3749949.1762890276</v>
      </c>
      <c r="AF487" s="72">
        <f t="shared" ca="1" si="240"/>
        <v>2.2076642685080836E-3</v>
      </c>
      <c r="AG487" s="72">
        <f ca="1">((Coef!$J$8*Y487^2)/2)*(COS(V487))^2</f>
        <v>2.2634847765977472E-6</v>
      </c>
      <c r="AH487" s="72">
        <f t="shared" ca="1" si="241"/>
        <v>3.1221502997689526E-2</v>
      </c>
      <c r="AI487" s="72">
        <f t="shared" ca="1" si="242"/>
        <v>0.59369811893652458</v>
      </c>
      <c r="AJ487" s="72">
        <f t="shared" ca="1" si="243"/>
        <v>3.1226575606071449E-2</v>
      </c>
      <c r="AK487" s="72">
        <f t="shared" ca="1" si="244"/>
        <v>3.7655521616515045E-2</v>
      </c>
      <c r="AL487" s="72">
        <f t="shared" ca="1" si="245"/>
        <v>0.59336933652427903</v>
      </c>
      <c r="AM487" s="72">
        <f ca="1">V487+(1+Coef!$J$8*(COS(V487))^2-(3/2)*Coef!$J$8*SIN(V487)*COS(V487)*(AL487-V487))*(AL487-V487)</f>
        <v>0.59337804565236385</v>
      </c>
      <c r="AN487" s="34" t="str">
        <f t="shared" ca="1" si="246"/>
        <v>29 699263 3764039 N</v>
      </c>
      <c r="AO487" s="33">
        <f t="shared" ca="1" si="247"/>
        <v>33.998057671601536</v>
      </c>
      <c r="AP487" s="33">
        <f t="shared" ca="1" si="248"/>
        <v>-6.8424975360100486</v>
      </c>
      <c r="AQ487" s="72">
        <f ca="1">'MGRS to Dist'!BP487</f>
        <v>2155.8234768326715</v>
      </c>
      <c r="AR487" s="72">
        <f ca="1">'MGRS to Dist'!BT487</f>
        <v>185.09433083377436</v>
      </c>
      <c r="AS487" s="72">
        <f ca="1">'MGRS to Dist'!BU487</f>
        <v>5.0931666162470401</v>
      </c>
      <c r="AT487" s="72">
        <f ca="1">'MGRS to Dist'!BV487</f>
        <v>185.093166616247</v>
      </c>
    </row>
    <row r="488" spans="2:46" ht="16.5" customHeight="1">
      <c r="B488" s="38" t="s">
        <v>737</v>
      </c>
      <c r="C488" s="72" t="str">
        <f t="shared" si="249"/>
        <v>29SPT9790162870</v>
      </c>
      <c r="D488" s="72">
        <f t="array" aca="1" ref="D488" ca="1">MATCH(TRUE,ISERROR(VALUE(MID(C488,ROW(INDIRECT("1:"&amp;LEN(C488))),1))),0)</f>
        <v>3</v>
      </c>
      <c r="E488" s="72">
        <f t="shared" ca="1" si="250"/>
        <v>29</v>
      </c>
      <c r="F488" s="72" t="str">
        <f t="shared" ca="1" si="251"/>
        <v>S</v>
      </c>
      <c r="G488" s="72" t="str">
        <f t="shared" ca="1" si="252"/>
        <v>P</v>
      </c>
      <c r="H488" s="72" t="str">
        <f t="shared" ca="1" si="253"/>
        <v>T</v>
      </c>
      <c r="I488" s="72">
        <f t="shared" ca="1" si="254"/>
        <v>10</v>
      </c>
      <c r="J488" s="72">
        <f t="shared" ca="1" si="255"/>
        <v>97901</v>
      </c>
      <c r="K488" s="72">
        <f t="shared" ca="1" si="256"/>
        <v>62870</v>
      </c>
      <c r="L488" s="72">
        <f t="shared" ca="1" si="257"/>
        <v>170.80604746885038</v>
      </c>
      <c r="M488" s="72">
        <f ca="1">VLOOKUP(G488,Coef!$C$2:$F$25,4)</f>
        <v>6</v>
      </c>
      <c r="N488" s="31">
        <f ca="1">VLOOKUP(F488,Coef!$C$4:$D$23,2)</f>
        <v>15</v>
      </c>
      <c r="O488" s="31">
        <f ca="1">MOD(VLOOKUP(H488,Coef!$C$2:$G$21,5)+MOD(E488+1,2)*15,20)</f>
        <v>18</v>
      </c>
      <c r="P488" s="31">
        <f ca="1">VLOOKUP(N488,Coef!$A$27:$B$46,2)</f>
        <v>3.56</v>
      </c>
      <c r="Q488" s="31">
        <f ca="1">VLOOKUP(N488,Coef!$A$27:$C$46,3)+O488/10-0.1</f>
        <v>3.6999999999999997</v>
      </c>
      <c r="R488" s="31">
        <f ca="1">IF(Q488+0.1&lt;P488,Q488+2,Q488)</f>
        <v>3.6999999999999997</v>
      </c>
      <c r="S488" s="72">
        <f t="shared" ca="1" si="258"/>
        <v>697901</v>
      </c>
      <c r="T488" s="72">
        <f t="shared" ca="1" si="259"/>
        <v>3762869.9999999995</v>
      </c>
      <c r="U488" s="72">
        <f t="shared" ca="1" si="231"/>
        <v>3762869.9999999995</v>
      </c>
      <c r="V488" s="72">
        <f t="shared" ca="1" si="232"/>
        <v>0.59130676009460992</v>
      </c>
      <c r="W488" s="72">
        <f ca="1">(Coef!$J$9/(1+Coef!$J$8*(COS(V488))^2)^0.5)*Coef!$J$6</f>
        <v>6382227.5314703137</v>
      </c>
      <c r="X488" s="72">
        <f t="shared" ca="1" si="233"/>
        <v>-9</v>
      </c>
      <c r="Y488" s="72">
        <f t="shared" ca="1" si="234"/>
        <v>3.1008139246707225E-2</v>
      </c>
      <c r="Z488" s="72">
        <f t="shared" ca="1" si="235"/>
        <v>0.92559840824048767</v>
      </c>
      <c r="AA488" s="72">
        <f t="shared" ca="1" si="236"/>
        <v>0.63797196546923918</v>
      </c>
      <c r="AB488" s="72">
        <f t="shared" ca="1" si="237"/>
        <v>1.0541059642148538</v>
      </c>
      <c r="AC488" s="72">
        <f t="shared" ca="1" si="238"/>
        <v>0.95007246452845018</v>
      </c>
      <c r="AD488" s="72">
        <f t="shared" ca="1" si="239"/>
        <v>1.7300289161977416</v>
      </c>
      <c r="AE488" s="72">
        <f ca="1">Coef!$J$6*Coef!$J$9*(V488-(Coef!$J$10*AB488)+(Coef!$J$11*AC488)-(Coef!$J$12*AD488))</f>
        <v>3748782.1837706794</v>
      </c>
      <c r="AF488" s="72">
        <f t="shared" ca="1" si="240"/>
        <v>2.2073509851935087E-3</v>
      </c>
      <c r="AG488" s="72">
        <f ca="1">((Coef!$J$8*Y488^2)/2)*(COS(V488))^2</f>
        <v>2.2332013365611041E-6</v>
      </c>
      <c r="AH488" s="72">
        <f t="shared" ca="1" si="241"/>
        <v>3.1008116164234555E-2</v>
      </c>
      <c r="AI488" s="72">
        <f t="shared" ca="1" si="242"/>
        <v>0.59351410615034428</v>
      </c>
      <c r="AJ488" s="72">
        <f t="shared" ca="1" si="243"/>
        <v>3.1013085470633472E-2</v>
      </c>
      <c r="AK488" s="72">
        <f t="shared" ca="1" si="244"/>
        <v>3.7393679668426036E-2</v>
      </c>
      <c r="AL488" s="72">
        <f t="shared" ca="1" si="245"/>
        <v>0.59318992894891553</v>
      </c>
      <c r="AM488" s="72">
        <f ca="1">V488+(1+Coef!$J$8*(COS(V488))^2-(3/2)*Coef!$J$8*SIN(V488)*COS(V488)*(AL488-V488))*(AL488-V488)</f>
        <v>0.59319866009443067</v>
      </c>
      <c r="AN488" s="34" t="str">
        <f t="shared" ca="1" si="246"/>
        <v>29 697901 3762870 N</v>
      </c>
      <c r="AO488" s="33">
        <f t="shared" ca="1" si="247"/>
        <v>33.987779636226364</v>
      </c>
      <c r="AP488" s="33">
        <f t="shared" ca="1" si="248"/>
        <v>-6.8574999745350329</v>
      </c>
      <c r="AQ488" s="72">
        <f ca="1">'MGRS to Dist'!BP488</f>
        <v>1794.7284132596344</v>
      </c>
      <c r="AR488" s="72">
        <f ca="1">'MGRS to Dist'!BT488</f>
        <v>230.43726595000606</v>
      </c>
      <c r="AS488" s="72">
        <f ca="1">'MGRS to Dist'!BU488</f>
        <v>50.428878230041406</v>
      </c>
      <c r="AT488" s="72">
        <f ca="1">'MGRS to Dist'!BV488</f>
        <v>230.42887823004139</v>
      </c>
    </row>
    <row r="489" spans="2:46" ht="16.5" customHeight="1">
      <c r="B489" s="38" t="s">
        <v>738</v>
      </c>
      <c r="C489" s="72" t="str">
        <f t="shared" si="249"/>
        <v>29SPT9735964167</v>
      </c>
      <c r="D489" s="72">
        <f t="array" aca="1" ref="D489" ca="1">MATCH(TRUE,ISERROR(VALUE(MID(C489,ROW(INDIRECT("1:"&amp;LEN(C489))),1))),0)</f>
        <v>3</v>
      </c>
      <c r="E489" s="72">
        <f t="shared" ca="1" si="250"/>
        <v>29</v>
      </c>
      <c r="F489" s="72" t="str">
        <f t="shared" ca="1" si="251"/>
        <v>S</v>
      </c>
      <c r="G489" s="72" t="str">
        <f t="shared" ca="1" si="252"/>
        <v>P</v>
      </c>
      <c r="H489" s="72" t="str">
        <f t="shared" ca="1" si="253"/>
        <v>T</v>
      </c>
      <c r="I489" s="72">
        <f t="shared" ca="1" si="254"/>
        <v>10</v>
      </c>
      <c r="J489" s="72">
        <f t="shared" ca="1" si="255"/>
        <v>97359</v>
      </c>
      <c r="K489" s="72">
        <f t="shared" ca="1" si="256"/>
        <v>64167</v>
      </c>
      <c r="L489" s="72">
        <f t="shared" ca="1" si="257"/>
        <v>170.80604746885038</v>
      </c>
      <c r="M489" s="72">
        <f ca="1">VLOOKUP(G489,Coef!$C$2:$F$25,4)</f>
        <v>6</v>
      </c>
      <c r="N489" s="31">
        <f ca="1">VLOOKUP(F489,Coef!$C$4:$D$23,2)</f>
        <v>15</v>
      </c>
      <c r="O489" s="31">
        <f ca="1">MOD(VLOOKUP(H489,Coef!$C$2:$G$21,5)+MOD(E489+1,2)*15,20)</f>
        <v>18</v>
      </c>
      <c r="P489" s="31">
        <f ca="1">VLOOKUP(N489,Coef!$A$27:$B$46,2)</f>
        <v>3.56</v>
      </c>
      <c r="Q489" s="31">
        <f ca="1">VLOOKUP(N489,Coef!$A$27:$C$46,3)+O489/10-0.1</f>
        <v>3.6999999999999997</v>
      </c>
      <c r="R489" s="31">
        <f ca="1">IF(Q489+0.1&lt;P489,Q489+2,Q489)</f>
        <v>3.6999999999999997</v>
      </c>
      <c r="S489" s="72">
        <f t="shared" ca="1" si="258"/>
        <v>697359</v>
      </c>
      <c r="T489" s="72">
        <f t="shared" ca="1" si="259"/>
        <v>3764166.9999999995</v>
      </c>
      <c r="U489" s="72">
        <f t="shared" ca="1" si="231"/>
        <v>3764166.9999999995</v>
      </c>
      <c r="V489" s="72">
        <f t="shared" ca="1" si="232"/>
        <v>0.59151057390370843</v>
      </c>
      <c r="W489" s="72">
        <f ca="1">(Coef!$J$9/(1+Coef!$J$8*(COS(V489))^2)^0.5)*Coef!$J$6</f>
        <v>6382231.5702469219</v>
      </c>
      <c r="X489" s="72">
        <f t="shared" ca="1" si="233"/>
        <v>-9</v>
      </c>
      <c r="Y489" s="72">
        <f t="shared" ca="1" si="234"/>
        <v>3.0923196350326785E-2</v>
      </c>
      <c r="Z489" s="72">
        <f t="shared" ca="1" si="235"/>
        <v>0.92575262126450752</v>
      </c>
      <c r="AA489" s="72">
        <f t="shared" ca="1" si="236"/>
        <v>0.63790359979986944</v>
      </c>
      <c r="AB489" s="72">
        <f t="shared" ca="1" si="237"/>
        <v>1.0543868845359623</v>
      </c>
      <c r="AC489" s="72">
        <f t="shared" ca="1" si="238"/>
        <v>0.95026606335193908</v>
      </c>
      <c r="AD489" s="72">
        <f t="shared" ca="1" si="239"/>
        <v>1.7302957570196693</v>
      </c>
      <c r="AE489" s="72">
        <f ca="1">Coef!$J$6*Coef!$J$9*(V489-(Coef!$J$10*AB489)+(Coef!$J$11*AC489)-(Coef!$J$12*AD489))</f>
        <v>3750076.9566005268</v>
      </c>
      <c r="AF489" s="72">
        <f t="shared" ca="1" si="240"/>
        <v>2.2076985525186126E-3</v>
      </c>
      <c r="AG489" s="72">
        <f ca="1">((Coef!$J$8*Y489^2)/2)*(COS(V489))^2</f>
        <v>2.2203750096178489E-6</v>
      </c>
      <c r="AH489" s="72">
        <f t="shared" ca="1" si="241"/>
        <v>3.0923173463295987E-2</v>
      </c>
      <c r="AI489" s="72">
        <f t="shared" ca="1" si="242"/>
        <v>0.59371826755430834</v>
      </c>
      <c r="AJ489" s="72">
        <f t="shared" ca="1" si="243"/>
        <v>3.0928102041862027E-2</v>
      </c>
      <c r="AK489" s="72">
        <f t="shared" ca="1" si="244"/>
        <v>3.7296440141926269E-2</v>
      </c>
      <c r="AL489" s="72">
        <f t="shared" ca="1" si="245"/>
        <v>0.59339572114287653</v>
      </c>
      <c r="AM489" s="72">
        <f ca="1">V489+(1+Coef!$J$8*(COS(V489))^2-(3/2)*Coef!$J$8*SIN(V489)*COS(V489)*(AL489-V489))*(AL489-V489)</f>
        <v>0.59340445904379469</v>
      </c>
      <c r="AN489" s="34" t="str">
        <f t="shared" ca="1" si="246"/>
        <v>29 697359 3764167 N</v>
      </c>
      <c r="AO489" s="33">
        <f t="shared" ca="1" si="247"/>
        <v>33.999571047453152</v>
      </c>
      <c r="AP489" s="33">
        <f t="shared" ca="1" si="248"/>
        <v>-6.8630713890053201</v>
      </c>
      <c r="AQ489" s="72">
        <f ca="1">'MGRS to Dist'!BP489</f>
        <v>1405.5784930074763</v>
      </c>
      <c r="AR489" s="72">
        <f ca="1">'MGRS to Dist'!BT489</f>
        <v>338.60891955668149</v>
      </c>
      <c r="AS489" s="72">
        <f ca="1">'MGRS to Dist'!BU489</f>
        <v>158.60580457111547</v>
      </c>
      <c r="AT489" s="72">
        <f ca="1">'MGRS to Dist'!BV489</f>
        <v>338.60580457111541</v>
      </c>
    </row>
    <row r="490" spans="2:46" ht="16.5" customHeight="1">
      <c r="B490" s="38" t="s">
        <v>739</v>
      </c>
      <c r="C490" s="72" t="str">
        <f t="shared" si="249"/>
        <v>29SQT0163563098</v>
      </c>
      <c r="D490" s="72">
        <f t="array" aca="1" ref="D490" ca="1">MATCH(TRUE,ISERROR(VALUE(MID(C490,ROW(INDIRECT("1:"&amp;LEN(C490))),1))),0)</f>
        <v>3</v>
      </c>
      <c r="E490" s="72">
        <f t="shared" ca="1" si="250"/>
        <v>29</v>
      </c>
      <c r="F490" s="72" t="str">
        <f t="shared" ca="1" si="251"/>
        <v>S</v>
      </c>
      <c r="G490" s="72" t="str">
        <f t="shared" ca="1" si="252"/>
        <v>Q</v>
      </c>
      <c r="H490" s="72" t="str">
        <f t="shared" ca="1" si="253"/>
        <v>T</v>
      </c>
      <c r="I490" s="72">
        <f t="shared" ca="1" si="254"/>
        <v>10</v>
      </c>
      <c r="J490" s="72">
        <f t="shared" ca="1" si="255"/>
        <v>1635</v>
      </c>
      <c r="K490" s="72">
        <f t="shared" ca="1" si="256"/>
        <v>63098</v>
      </c>
      <c r="L490" s="72">
        <f t="shared" ca="1" si="257"/>
        <v>170.80604746885038</v>
      </c>
      <c r="M490" s="72">
        <f ca="1">VLOOKUP(G490,Coef!$C$2:$F$25,4)</f>
        <v>7</v>
      </c>
      <c r="N490" s="31">
        <f ca="1">VLOOKUP(F490,Coef!$C$4:$D$23,2)</f>
        <v>15</v>
      </c>
      <c r="O490" s="31">
        <f ca="1">MOD(VLOOKUP(H490,Coef!$C$2:$G$21,5)+MOD(E490+1,2)*15,20)</f>
        <v>18</v>
      </c>
      <c r="P490" s="31">
        <f ca="1">VLOOKUP(N490,Coef!$A$27:$B$46,2)</f>
        <v>3.56</v>
      </c>
      <c r="Q490" s="31">
        <f ca="1">VLOOKUP(N490,Coef!$A$27:$C$46,3)+O490/10-0.1</f>
        <v>3.6999999999999997</v>
      </c>
      <c r="R490" s="31">
        <f ca="1">IF(Q490+0.1&lt;P490,Q490+2,Q490)</f>
        <v>3.6999999999999997</v>
      </c>
      <c r="S490" s="72">
        <f t="shared" ca="1" si="258"/>
        <v>701635</v>
      </c>
      <c r="T490" s="72">
        <f t="shared" ca="1" si="259"/>
        <v>3763097.9999999995</v>
      </c>
      <c r="U490" s="72">
        <f t="shared" ca="1" si="231"/>
        <v>3763097.9999999995</v>
      </c>
      <c r="V490" s="72">
        <f t="shared" ca="1" si="232"/>
        <v>0.59134258858225408</v>
      </c>
      <c r="W490" s="72">
        <f ca="1">(Coef!$J$9/(1+Coef!$J$8*(COS(V490))^2)^0.5)*Coef!$J$6</f>
        <v>6382228.2413987024</v>
      </c>
      <c r="X490" s="72">
        <f t="shared" ca="1" si="233"/>
        <v>-9</v>
      </c>
      <c r="Y490" s="72">
        <f t="shared" ca="1" si="234"/>
        <v>3.1593197919824081E-2</v>
      </c>
      <c r="Z490" s="72">
        <f t="shared" ca="1" si="235"/>
        <v>0.92562552853442503</v>
      </c>
      <c r="AA490" s="72">
        <f t="shared" ca="1" si="236"/>
        <v>0.63795996145164147</v>
      </c>
      <c r="AB490" s="72">
        <f t="shared" ca="1" si="237"/>
        <v>1.0541553528494667</v>
      </c>
      <c r="AC490" s="72">
        <f t="shared" ca="1" si="238"/>
        <v>0.95010650500001037</v>
      </c>
      <c r="AD490" s="72">
        <f t="shared" ca="1" si="239"/>
        <v>1.7300758400988923</v>
      </c>
      <c r="AE490" s="72">
        <f ca="1">Coef!$J$6*Coef!$J$9*(V490-(Coef!$J$10*AB490)+(Coef!$J$11*AC490)-(Coef!$J$12*AD490))</f>
        <v>3749009.7920777337</v>
      </c>
      <c r="AF490" s="72">
        <f t="shared" ca="1" si="240"/>
        <v>2.2074121121024577E-3</v>
      </c>
      <c r="AG490" s="72">
        <f ca="1">((Coef!$J$8*Y490^2)/2)*(COS(V490))^2</f>
        <v>2.3181564767827192E-6</v>
      </c>
      <c r="AH490" s="72">
        <f t="shared" ca="1" si="241"/>
        <v>3.1593173507165291E-2</v>
      </c>
      <c r="AI490" s="72">
        <f t="shared" ca="1" si="242"/>
        <v>0.59354999557722987</v>
      </c>
      <c r="AJ490" s="72">
        <f t="shared" ca="1" si="243"/>
        <v>3.1598429444535059E-2</v>
      </c>
      <c r="AK490" s="72">
        <f t="shared" ca="1" si="244"/>
        <v>3.8099696789168143E-2</v>
      </c>
      <c r="AL490" s="72">
        <f t="shared" ca="1" si="245"/>
        <v>0.59321345038760676</v>
      </c>
      <c r="AM490" s="72">
        <f ca="1">V490+(1+Coef!$J$8*(COS(V490))^2-(3/2)*Coef!$J$8*SIN(V490)*COS(V490)*(AL490-V490))*(AL490-V490)</f>
        <v>0.59322212416167808</v>
      </c>
      <c r="AN490" s="34" t="str">
        <f t="shared" ca="1" si="246"/>
        <v>29 701635 3763098 N</v>
      </c>
      <c r="AO490" s="33">
        <f t="shared" ca="1" si="247"/>
        <v>33.989124028249854</v>
      </c>
      <c r="AP490" s="33">
        <f t="shared" ca="1" si="248"/>
        <v>-6.8170481732525321</v>
      </c>
      <c r="AQ490" s="72">
        <f ca="1">'MGRS to Dist'!BP490</f>
        <v>4407.2002455597894</v>
      </c>
      <c r="AR490" s="72">
        <f ca="1">'MGRS to Dist'!BT490</f>
        <v>105.29873417603932</v>
      </c>
      <c r="AS490" s="72">
        <f ca="1">'MGRS to Dist'!BU490</f>
        <v>-74.675533731525931</v>
      </c>
      <c r="AT490" s="72">
        <f ca="1">'MGRS to Dist'!BV490</f>
        <v>105.32446626847411</v>
      </c>
    </row>
    <row r="491" spans="2:46" ht="16.5" customHeight="1">
      <c r="B491" s="38" t="s">
        <v>740</v>
      </c>
      <c r="C491" s="72" t="str">
        <f t="shared" si="249"/>
        <v>29SQT0275557865</v>
      </c>
      <c r="D491" s="72">
        <f t="array" aca="1" ref="D491" ca="1">MATCH(TRUE,ISERROR(VALUE(MID(C491,ROW(INDIRECT("1:"&amp;LEN(C491))),1))),0)</f>
        <v>3</v>
      </c>
      <c r="E491" s="72">
        <f t="shared" ca="1" si="250"/>
        <v>29</v>
      </c>
      <c r="F491" s="72" t="str">
        <f t="shared" ca="1" si="251"/>
        <v>S</v>
      </c>
      <c r="G491" s="72" t="str">
        <f t="shared" ca="1" si="252"/>
        <v>Q</v>
      </c>
      <c r="H491" s="72" t="str">
        <f t="shared" ca="1" si="253"/>
        <v>T</v>
      </c>
      <c r="I491" s="72">
        <f t="shared" ca="1" si="254"/>
        <v>10</v>
      </c>
      <c r="J491" s="72">
        <f t="shared" ca="1" si="255"/>
        <v>2755</v>
      </c>
      <c r="K491" s="72">
        <f t="shared" ca="1" si="256"/>
        <v>57865</v>
      </c>
      <c r="L491" s="72">
        <f t="shared" ca="1" si="257"/>
        <v>170.80604746885038</v>
      </c>
      <c r="M491" s="72">
        <f ca="1">VLOOKUP(G491,Coef!$C$2:$F$25,4)</f>
        <v>7</v>
      </c>
      <c r="N491" s="31">
        <f ca="1">VLOOKUP(F491,Coef!$C$4:$D$23,2)</f>
        <v>15</v>
      </c>
      <c r="O491" s="31">
        <f ca="1">MOD(VLOOKUP(H491,Coef!$C$2:$G$21,5)+MOD(E491+1,2)*15,20)</f>
        <v>18</v>
      </c>
      <c r="P491" s="31">
        <f ca="1">VLOOKUP(N491,Coef!$A$27:$B$46,2)</f>
        <v>3.56</v>
      </c>
      <c r="Q491" s="31">
        <f ca="1">VLOOKUP(N491,Coef!$A$27:$C$46,3)+O491/10-0.1</f>
        <v>3.6999999999999997</v>
      </c>
      <c r="R491" s="31">
        <f ca="1">IF(Q491+0.1&lt;P491,Q491+2,Q491)</f>
        <v>3.6999999999999997</v>
      </c>
      <c r="S491" s="72">
        <f t="shared" ca="1" si="258"/>
        <v>702755</v>
      </c>
      <c r="T491" s="72">
        <f t="shared" ca="1" si="259"/>
        <v>3757864.9999999995</v>
      </c>
      <c r="U491" s="72">
        <f t="shared" ca="1" si="231"/>
        <v>3757864.9999999995</v>
      </c>
      <c r="V491" s="72">
        <f t="shared" ca="1" si="232"/>
        <v>0.59052026193382479</v>
      </c>
      <c r="W491" s="72">
        <f ca="1">(Coef!$J$9/(1+Coef!$J$8*(COS(V491))^2)^0.5)*Coef!$J$6</f>
        <v>6382211.9526032656</v>
      </c>
      <c r="X491" s="72">
        <f t="shared" ca="1" si="233"/>
        <v>-9</v>
      </c>
      <c r="Y491" s="72">
        <f t="shared" ca="1" si="234"/>
        <v>3.1768766300106575E-2</v>
      </c>
      <c r="Z491" s="72">
        <f t="shared" ca="1" si="235"/>
        <v>0.92500187317727234</v>
      </c>
      <c r="AA491" s="72">
        <f t="shared" ca="1" si="236"/>
        <v>0.63823396892065531</v>
      </c>
      <c r="AB491" s="72">
        <f t="shared" ca="1" si="237"/>
        <v>1.0530211985224609</v>
      </c>
      <c r="AC491" s="72">
        <f t="shared" ca="1" si="238"/>
        <v>0.9493243911220095</v>
      </c>
      <c r="AD491" s="72">
        <f t="shared" ca="1" si="239"/>
        <v>1.7289971470750969</v>
      </c>
      <c r="AE491" s="72">
        <f ca="1">Coef!$J$6*Coef!$J$9*(V491-(Coef!$J$10*AB491)+(Coef!$J$11*AC491)-(Coef!$J$12*AD491))</f>
        <v>3743785.8012477746</v>
      </c>
      <c r="AF491" s="72">
        <f t="shared" ca="1" si="240"/>
        <v>2.2060061396867417E-3</v>
      </c>
      <c r="AG491" s="72">
        <f ca="1">((Coef!$J$8*Y491^2)/2)*(COS(V491))^2</f>
        <v>2.3465805933814985E-6</v>
      </c>
      <c r="AH491" s="72">
        <f t="shared" ca="1" si="241"/>
        <v>3.1768741450783081E-2</v>
      </c>
      <c r="AI491" s="72">
        <f t="shared" ca="1" si="242"/>
        <v>0.5927262628969403</v>
      </c>
      <c r="AJ491" s="72">
        <f t="shared" ca="1" si="243"/>
        <v>3.1774085503034011E-2</v>
      </c>
      <c r="AK491" s="72">
        <f t="shared" ca="1" si="244"/>
        <v>3.8290039808497892E-2</v>
      </c>
      <c r="AL491" s="72">
        <f t="shared" ca="1" si="245"/>
        <v>0.59238657296768737</v>
      </c>
      <c r="AM491" s="72">
        <f ca="1">V491+(1+Coef!$J$8*(COS(V491))^2-(3/2)*Coef!$J$8*SIN(V491)*COS(V491)*(AL491-V491))*(AL491-V491)</f>
        <v>0.59239523526471038</v>
      </c>
      <c r="AN491" s="34" t="str">
        <f t="shared" ca="1" si="246"/>
        <v>29 702755 3757865 N</v>
      </c>
      <c r="AO491" s="33">
        <f t="shared" ca="1" si="247"/>
        <v>33.941746784327371</v>
      </c>
      <c r="AP491" s="33">
        <f t="shared" ca="1" si="248"/>
        <v>-6.8061423215851597</v>
      </c>
      <c r="AQ491" s="72">
        <f ca="1">'MGRS to Dist'!BP491</f>
        <v>5350.9562087621689</v>
      </c>
      <c r="AR491" s="72">
        <f ca="1">'MGRS to Dist'!BT491</f>
        <v>169.18838199117329</v>
      </c>
      <c r="AS491" s="72">
        <f ca="1">'MGRS to Dist'!BU491</f>
        <v>-10.805524988889204</v>
      </c>
      <c r="AT491" s="72">
        <f ca="1">'MGRS to Dist'!BV491</f>
        <v>169.19447501111085</v>
      </c>
    </row>
    <row r="492" spans="2:46" ht="16.5" customHeight="1">
      <c r="B492" s="38" t="s">
        <v>741</v>
      </c>
      <c r="C492" s="72" t="str">
        <f t="shared" si="249"/>
        <v>29SPT8767253853</v>
      </c>
      <c r="D492" s="72">
        <f t="array" aca="1" ref="D492" ca="1">MATCH(TRUE,ISERROR(VALUE(MID(C492,ROW(INDIRECT("1:"&amp;LEN(C492))),1))),0)</f>
        <v>3</v>
      </c>
      <c r="E492" s="72">
        <f t="shared" ca="1" si="250"/>
        <v>29</v>
      </c>
      <c r="F492" s="72" t="str">
        <f t="shared" ca="1" si="251"/>
        <v>S</v>
      </c>
      <c r="G492" s="72" t="str">
        <f t="shared" ca="1" si="252"/>
        <v>P</v>
      </c>
      <c r="H492" s="72" t="str">
        <f t="shared" ca="1" si="253"/>
        <v>T</v>
      </c>
      <c r="I492" s="72">
        <f t="shared" ca="1" si="254"/>
        <v>10</v>
      </c>
      <c r="J492" s="72">
        <f t="shared" ca="1" si="255"/>
        <v>87672</v>
      </c>
      <c r="K492" s="72">
        <f t="shared" ca="1" si="256"/>
        <v>53853</v>
      </c>
      <c r="L492" s="72">
        <f t="shared" ca="1" si="257"/>
        <v>170.80604746885038</v>
      </c>
      <c r="M492" s="72">
        <f ca="1">VLOOKUP(G492,Coef!$C$2:$F$25,4)</f>
        <v>6</v>
      </c>
      <c r="N492" s="31">
        <f ca="1">VLOOKUP(F492,Coef!$C$4:$D$23,2)</f>
        <v>15</v>
      </c>
      <c r="O492" s="31">
        <f ca="1">MOD(VLOOKUP(H492,Coef!$C$2:$G$21,5)+MOD(E492+1,2)*15,20)</f>
        <v>18</v>
      </c>
      <c r="P492" s="31">
        <f ca="1">VLOOKUP(N492,Coef!$A$27:$B$46,2)</f>
        <v>3.56</v>
      </c>
      <c r="Q492" s="31">
        <f ca="1">VLOOKUP(N492,Coef!$A$27:$C$46,3)+O492/10-0.1</f>
        <v>3.6999999999999997</v>
      </c>
      <c r="R492" s="31">
        <f ca="1">IF(Q492+0.1&lt;P492,Q492+2,Q492)</f>
        <v>3.6999999999999997</v>
      </c>
      <c r="S492" s="72">
        <f t="shared" ca="1" si="258"/>
        <v>687672</v>
      </c>
      <c r="T492" s="72">
        <f t="shared" ca="1" si="259"/>
        <v>3753852.9999999995</v>
      </c>
      <c r="U492" s="72">
        <f t="shared" ca="1" si="231"/>
        <v>3753852.9999999995</v>
      </c>
      <c r="V492" s="72">
        <f t="shared" ca="1" si="232"/>
        <v>0.58988980626527932</v>
      </c>
      <c r="W492" s="72">
        <f ca="1">(Coef!$J$9/(1+Coef!$J$8*(COS(V492))^2)^0.5)*Coef!$J$6</f>
        <v>6382199.471954992</v>
      </c>
      <c r="X492" s="72">
        <f t="shared" ca="1" si="233"/>
        <v>-9</v>
      </c>
      <c r="Y492" s="72">
        <f t="shared" ca="1" si="234"/>
        <v>2.9405536574762119E-2</v>
      </c>
      <c r="Z492" s="72">
        <f t="shared" ca="1" si="235"/>
        <v>0.92452203889625906</v>
      </c>
      <c r="AA492" s="72">
        <f t="shared" ca="1" si="236"/>
        <v>0.63844190847396398</v>
      </c>
      <c r="AB492" s="72">
        <f t="shared" ca="1" si="237"/>
        <v>1.0521508257134089</v>
      </c>
      <c r="AC492" s="72">
        <f t="shared" ca="1" si="238"/>
        <v>0.94872359640354764</v>
      </c>
      <c r="AD492" s="72">
        <f t="shared" ca="1" si="239"/>
        <v>1.7281677224620207</v>
      </c>
      <c r="AE492" s="72">
        <f ca="1">Coef!$J$6*Coef!$J$9*(V492-(Coef!$J$10*AB492)+(Coef!$J$11*AC492)-(Coef!$J$12*AD492))</f>
        <v>3739780.7354156994</v>
      </c>
      <c r="AF492" s="72">
        <f t="shared" ca="1" si="240"/>
        <v>2.2049239680046384E-3</v>
      </c>
      <c r="AG492" s="72">
        <f ca="1">((Coef!$J$8*Y492^2)/2)*(COS(V492))^2</f>
        <v>2.0121474746058177E-6</v>
      </c>
      <c r="AH492" s="72">
        <f t="shared" ca="1" si="241"/>
        <v>2.9405516852003398E-2</v>
      </c>
      <c r="AI492" s="72">
        <f t="shared" ca="1" si="242"/>
        <v>0.59209472579665179</v>
      </c>
      <c r="AJ492" s="72">
        <f t="shared" ca="1" si="243"/>
        <v>2.940975478394342E-2</v>
      </c>
      <c r="AK492" s="72">
        <f t="shared" ca="1" si="244"/>
        <v>3.5428284274283413E-2</v>
      </c>
      <c r="AL492" s="72">
        <f t="shared" ca="1" si="245"/>
        <v>0.59180406828172682</v>
      </c>
      <c r="AM492" s="72">
        <f ca="1">V492+(1+Coef!$J$8*(COS(V492))^2-(3/2)*Coef!$J$8*SIN(V492)*COS(V492)*(AL492-V492))*(AL492-V492)</f>
        <v>0.59181296023983765</v>
      </c>
      <c r="AN492" s="34" t="str">
        <f t="shared" ca="1" si="246"/>
        <v>29 687672 3753853 N</v>
      </c>
      <c r="AO492" s="33">
        <f t="shared" ca="1" si="247"/>
        <v>33.908384882886295</v>
      </c>
      <c r="AP492" s="33">
        <f t="shared" ca="1" si="248"/>
        <v>-6.9701088356938552</v>
      </c>
      <c r="AQ492" s="72">
        <f ca="1">'MGRS to Dist'!BP492</f>
        <v>15606.374343219033</v>
      </c>
      <c r="AR492" s="72">
        <f ca="1">'MGRS to Dist'!BT492</f>
        <v>256.26809355148794</v>
      </c>
      <c r="AS492" s="72">
        <f ca="1">'MGRS to Dist'!BU492</f>
        <v>76.176582453402446</v>
      </c>
      <c r="AT492" s="72">
        <f ca="1">'MGRS to Dist'!BV492</f>
        <v>256.17658245340249</v>
      </c>
    </row>
    <row r="493" spans="2:46" ht="16.5" customHeight="1">
      <c r="B493" s="38" t="s">
        <v>742</v>
      </c>
      <c r="C493" s="72" t="str">
        <f t="shared" si="249"/>
        <v>29SPT8683453070</v>
      </c>
      <c r="D493" s="72">
        <f t="array" aca="1" ref="D493" ca="1">MATCH(TRUE,ISERROR(VALUE(MID(C493,ROW(INDIRECT("1:"&amp;LEN(C493))),1))),0)</f>
        <v>3</v>
      </c>
      <c r="E493" s="72">
        <f t="shared" ca="1" si="250"/>
        <v>29</v>
      </c>
      <c r="F493" s="72" t="str">
        <f t="shared" ca="1" si="251"/>
        <v>S</v>
      </c>
      <c r="G493" s="72" t="str">
        <f t="shared" ca="1" si="252"/>
        <v>P</v>
      </c>
      <c r="H493" s="72" t="str">
        <f t="shared" ca="1" si="253"/>
        <v>T</v>
      </c>
      <c r="I493" s="72">
        <f t="shared" ca="1" si="254"/>
        <v>10</v>
      </c>
      <c r="J493" s="72">
        <f t="shared" ca="1" si="255"/>
        <v>86834</v>
      </c>
      <c r="K493" s="72">
        <f t="shared" ca="1" si="256"/>
        <v>53070</v>
      </c>
      <c r="L493" s="72">
        <f t="shared" ca="1" si="257"/>
        <v>170.80604746885038</v>
      </c>
      <c r="M493" s="72">
        <f ca="1">VLOOKUP(G493,Coef!$C$2:$F$25,4)</f>
        <v>6</v>
      </c>
      <c r="N493" s="31">
        <f ca="1">VLOOKUP(F493,Coef!$C$4:$D$23,2)</f>
        <v>15</v>
      </c>
      <c r="O493" s="31">
        <f ca="1">MOD(VLOOKUP(H493,Coef!$C$2:$G$21,5)+MOD(E493+1,2)*15,20)</f>
        <v>18</v>
      </c>
      <c r="P493" s="31">
        <f ca="1">VLOOKUP(N493,Coef!$A$27:$B$46,2)</f>
        <v>3.56</v>
      </c>
      <c r="Q493" s="31">
        <f ca="1">VLOOKUP(N493,Coef!$A$27:$C$46,3)+O493/10-0.1</f>
        <v>3.6999999999999997</v>
      </c>
      <c r="R493" s="31">
        <f ca="1">IF(Q493+0.1&lt;P493,Q493+2,Q493)</f>
        <v>3.6999999999999997</v>
      </c>
      <c r="S493" s="72">
        <f t="shared" ca="1" si="258"/>
        <v>686834</v>
      </c>
      <c r="T493" s="72">
        <f t="shared" ca="1" si="259"/>
        <v>3753069.9999999995</v>
      </c>
      <c r="U493" s="72">
        <f t="shared" ca="1" si="231"/>
        <v>3753069.9999999995</v>
      </c>
      <c r="V493" s="72">
        <f t="shared" ca="1" si="232"/>
        <v>0.58976676369586978</v>
      </c>
      <c r="W493" s="72">
        <f ca="1">(Coef!$J$9/(1+Coef!$J$8*(COS(V493))^2)^0.5)*Coef!$J$6</f>
        <v>6382197.0369397635</v>
      </c>
      <c r="X493" s="72">
        <f t="shared" ca="1" si="233"/>
        <v>-9</v>
      </c>
      <c r="Y493" s="72">
        <f t="shared" ca="1" si="234"/>
        <v>2.9274245047374175E-2</v>
      </c>
      <c r="Z493" s="72">
        <f t="shared" ca="1" si="235"/>
        <v>0.92442822082248688</v>
      </c>
      <c r="AA493" s="72">
        <f t="shared" ca="1" si="236"/>
        <v>0.63848227458359574</v>
      </c>
      <c r="AB493" s="72">
        <f t="shared" ca="1" si="237"/>
        <v>1.0519808741071133</v>
      </c>
      <c r="AC493" s="72">
        <f t="shared" ca="1" si="238"/>
        <v>0.94860622422623386</v>
      </c>
      <c r="AD493" s="72">
        <f t="shared" ca="1" si="239"/>
        <v>1.7280056030406301</v>
      </c>
      <c r="AE493" s="72">
        <f ca="1">Coef!$J$6*Coef!$J$9*(V493-(Coef!$J$10*AB493)+(Coef!$J$11*AC493)-(Coef!$J$12*AD493))</f>
        <v>3738999.0914591118</v>
      </c>
      <c r="AF493" s="72">
        <f t="shared" ca="1" si="240"/>
        <v>2.2047123364330821E-3</v>
      </c>
      <c r="AG493" s="72">
        <f ca="1">((Coef!$J$8*Y493^2)/2)*(COS(V493))^2</f>
        <v>1.9945481716080007E-6</v>
      </c>
      <c r="AH493" s="72">
        <f t="shared" ca="1" si="241"/>
        <v>2.9274225584410198E-2</v>
      </c>
      <c r="AI493" s="72">
        <f t="shared" ca="1" si="242"/>
        <v>0.59197147163489794</v>
      </c>
      <c r="AJ493" s="72">
        <f t="shared" ca="1" si="243"/>
        <v>2.9278407002599594E-2</v>
      </c>
      <c r="AK493" s="72">
        <f t="shared" ca="1" si="244"/>
        <v>3.5267267478236358E-2</v>
      </c>
      <c r="AL493" s="72">
        <f t="shared" ca="1" si="245"/>
        <v>0.59168347928493092</v>
      </c>
      <c r="AM493" s="72">
        <f ca="1">V493+(1+Coef!$J$8*(COS(V493))^2-(3/2)*Coef!$J$8*SIN(V493)*COS(V493)*(AL493-V493))*(AL493-V493)</f>
        <v>0.59169238408930813</v>
      </c>
      <c r="AN493" s="34" t="str">
        <f t="shared" ca="1" si="246"/>
        <v>29 686834 3753070 N</v>
      </c>
      <c r="AO493" s="33">
        <f t="shared" ca="1" si="247"/>
        <v>33.901476378351013</v>
      </c>
      <c r="AP493" s="33">
        <f t="shared" ca="1" si="248"/>
        <v>-6.9793344185380706</v>
      </c>
      <c r="AQ493" s="72">
        <f ca="1">'MGRS to Dist'!BP493</f>
        <v>1146.8426879392687</v>
      </c>
      <c r="AR493" s="72">
        <f ca="1">'MGRS to Dist'!BT493</f>
        <v>227.94395780331871</v>
      </c>
      <c r="AS493" s="72">
        <f ca="1">'MGRS to Dist'!BU493</f>
        <v>47.938811620653297</v>
      </c>
      <c r="AT493" s="72">
        <f ca="1">'MGRS to Dist'!BV493</f>
        <v>227.93881162065327</v>
      </c>
    </row>
    <row r="494" spans="2:46" ht="16.5" customHeight="1">
      <c r="B494" s="38" t="s">
        <v>743</v>
      </c>
      <c r="C494" s="72" t="str">
        <f t="shared" si="249"/>
        <v>29SMR7784571938</v>
      </c>
      <c r="D494" s="72">
        <f t="array" aca="1" ref="D494" ca="1">MATCH(TRUE,ISERROR(VALUE(MID(C494,ROW(INDIRECT("1:"&amp;LEN(C494))),1))),0)</f>
        <v>3</v>
      </c>
      <c r="E494" s="72">
        <f t="shared" ca="1" si="250"/>
        <v>29</v>
      </c>
      <c r="F494" s="72" t="str">
        <f t="shared" ca="1" si="251"/>
        <v>S</v>
      </c>
      <c r="G494" s="72" t="str">
        <f t="shared" ca="1" si="252"/>
        <v>M</v>
      </c>
      <c r="H494" s="72" t="str">
        <f t="shared" ca="1" si="253"/>
        <v>R</v>
      </c>
      <c r="I494" s="72">
        <f t="shared" ca="1" si="254"/>
        <v>10</v>
      </c>
      <c r="J494" s="72">
        <f t="shared" ca="1" si="255"/>
        <v>77845</v>
      </c>
      <c r="K494" s="72">
        <f t="shared" ca="1" si="256"/>
        <v>71938</v>
      </c>
      <c r="L494" s="72">
        <f t="shared" ca="1" si="257"/>
        <v>170.80604746885038</v>
      </c>
      <c r="M494" s="72">
        <f ca="1">VLOOKUP(G494,Coef!$C$2:$F$25,4)</f>
        <v>4</v>
      </c>
      <c r="N494" s="31">
        <f ca="1">VLOOKUP(F494,Coef!$C$4:$D$23,2)</f>
        <v>15</v>
      </c>
      <c r="O494" s="31">
        <f ca="1">MOD(VLOOKUP(H494,Coef!$C$2:$G$21,5)+MOD(E494+1,2)*15,20)</f>
        <v>16</v>
      </c>
      <c r="P494" s="31">
        <f ca="1">VLOOKUP(N494,Coef!$A$27:$B$46,2)</f>
        <v>3.56</v>
      </c>
      <c r="Q494" s="31">
        <f ca="1">VLOOKUP(N494,Coef!$A$27:$C$46,3)+O494/10-0.1</f>
        <v>3.5</v>
      </c>
      <c r="R494" s="31">
        <f ca="1">IF(Q494+0.1&lt;P494,Q494+2,Q494)</f>
        <v>3.5</v>
      </c>
      <c r="S494" s="72">
        <f t="shared" ca="1" si="258"/>
        <v>477845</v>
      </c>
      <c r="T494" s="72">
        <f t="shared" ca="1" si="259"/>
        <v>3571938</v>
      </c>
      <c r="U494" s="72">
        <f t="shared" ca="1" si="231"/>
        <v>3571938</v>
      </c>
      <c r="V494" s="72">
        <f t="shared" ca="1" si="232"/>
        <v>0.561303230257442</v>
      </c>
      <c r="W494" s="72">
        <f ca="1">(Coef!$J$9/(1+Coef!$J$8*(COS(V494))^2)^0.5)*Coef!$J$6</f>
        <v>6381640.7609294765</v>
      </c>
      <c r="X494" s="72">
        <f t="shared" ca="1" si="233"/>
        <v>-9</v>
      </c>
      <c r="Y494" s="72">
        <f t="shared" ca="1" si="234"/>
        <v>-3.471677712672306E-3</v>
      </c>
      <c r="Z494" s="72">
        <f t="shared" ca="1" si="235"/>
        <v>0.90123297250811729</v>
      </c>
      <c r="AA494" s="72">
        <f t="shared" ca="1" si="236"/>
        <v>0.64588433299089876</v>
      </c>
      <c r="AB494" s="72">
        <f t="shared" ca="1" si="237"/>
        <v>1.0119197165115006</v>
      </c>
      <c r="AC494" s="72">
        <f t="shared" ca="1" si="238"/>
        <v>0.92041087063135008</v>
      </c>
      <c r="AD494" s="72">
        <f t="shared" ca="1" si="239"/>
        <v>1.6883128762436854</v>
      </c>
      <c r="AE494" s="72">
        <f ca="1">Coef!$J$6*Coef!$J$9*(V494-(Coef!$J$10*AB494)+(Coef!$J$11*AC494)-(Coef!$J$12*AD494))</f>
        <v>3558204.6296083792</v>
      </c>
      <c r="AF494" s="72">
        <f t="shared" ca="1" si="240"/>
        <v>2.1520124535528611E-3</v>
      </c>
      <c r="AG494" s="72">
        <f ca="1">((Coef!$J$8*Y494^2)/2)*(COS(V494))^2</f>
        <v>2.9106765870194856E-8</v>
      </c>
      <c r="AH494" s="72">
        <f t="shared" ca="1" si="241"/>
        <v>-3.4716776789892024E-3</v>
      </c>
      <c r="AI494" s="72">
        <f t="shared" ca="1" si="242"/>
        <v>0.56345524264835678</v>
      </c>
      <c r="AJ494" s="72">
        <f t="shared" ca="1" si="243"/>
        <v>-3.4716846527524936E-3</v>
      </c>
      <c r="AK494" s="72">
        <f t="shared" ca="1" si="244"/>
        <v>-4.1064642250321056E-3</v>
      </c>
      <c r="AL494" s="72">
        <f t="shared" ca="1" si="245"/>
        <v>0.56345143543319798</v>
      </c>
      <c r="AM494" s="72">
        <f ca="1">V494+(1+Coef!$J$8*(COS(V494))^2-(3/2)*Coef!$J$8*SIN(V494)*COS(V494)*(AL494-V494))*(AL494-V494)</f>
        <v>0.56346179019460552</v>
      </c>
      <c r="AN494" s="34" t="str">
        <f t="shared" ca="1" si="246"/>
        <v>29 477845 3571938 N</v>
      </c>
      <c r="AO494" s="33">
        <f t="shared" ca="1" si="247"/>
        <v>32.283982495036767</v>
      </c>
      <c r="AP494" s="33">
        <f t="shared" ca="1" si="248"/>
        <v>-9.2352830688158001</v>
      </c>
      <c r="AQ494" s="72">
        <f ca="1">'MGRS to Dist'!BP494</f>
        <v>276635.31639680552</v>
      </c>
      <c r="AR494" s="72">
        <f ca="1">'MGRS to Dist'!BT494</f>
        <v>230.06321435241583</v>
      </c>
      <c r="AS494" s="72">
        <f ca="1">'MGRS to Dist'!BU494</f>
        <v>48.831241774261095</v>
      </c>
      <c r="AT494" s="72">
        <f ca="1">'MGRS to Dist'!BV494</f>
        <v>228.83124177426112</v>
      </c>
    </row>
    <row r="495" spans="2:46" ht="16.5" customHeight="1">
      <c r="B495" s="38" t="s">
        <v>744</v>
      </c>
      <c r="C495" s="72" t="str">
        <f t="shared" si="249"/>
        <v>29SMR8239276430</v>
      </c>
      <c r="D495" s="72">
        <f t="array" aca="1" ref="D495" ca="1">MATCH(TRUE,ISERROR(VALUE(MID(C495,ROW(INDIRECT("1:"&amp;LEN(C495))),1))),0)</f>
        <v>3</v>
      </c>
      <c r="E495" s="72">
        <f t="shared" ca="1" si="250"/>
        <v>29</v>
      </c>
      <c r="F495" s="72" t="str">
        <f t="shared" ca="1" si="251"/>
        <v>S</v>
      </c>
      <c r="G495" s="72" t="str">
        <f t="shared" ca="1" si="252"/>
        <v>M</v>
      </c>
      <c r="H495" s="72" t="str">
        <f t="shared" ca="1" si="253"/>
        <v>R</v>
      </c>
      <c r="I495" s="72">
        <f t="shared" ca="1" si="254"/>
        <v>10</v>
      </c>
      <c r="J495" s="72">
        <f t="shared" ca="1" si="255"/>
        <v>82392</v>
      </c>
      <c r="K495" s="72">
        <f t="shared" ca="1" si="256"/>
        <v>76430</v>
      </c>
      <c r="L495" s="72">
        <f t="shared" ca="1" si="257"/>
        <v>170.80604746885038</v>
      </c>
      <c r="M495" s="72">
        <f ca="1">VLOOKUP(G495,Coef!$C$2:$F$25,4)</f>
        <v>4</v>
      </c>
      <c r="N495" s="31">
        <f ca="1">VLOOKUP(F495,Coef!$C$4:$D$23,2)</f>
        <v>15</v>
      </c>
      <c r="O495" s="31">
        <f ca="1">MOD(VLOOKUP(H495,Coef!$C$2:$G$21,5)+MOD(E495+1,2)*15,20)</f>
        <v>16</v>
      </c>
      <c r="P495" s="31">
        <f ca="1">VLOOKUP(N495,Coef!$A$27:$B$46,2)</f>
        <v>3.56</v>
      </c>
      <c r="Q495" s="31">
        <f ca="1">VLOOKUP(N495,Coef!$A$27:$C$46,3)+O495/10-0.1</f>
        <v>3.5</v>
      </c>
      <c r="R495" s="31">
        <f ca="1">IF(Q495+0.1&lt;P495,Q495+2,Q495)</f>
        <v>3.5</v>
      </c>
      <c r="S495" s="72">
        <f t="shared" ca="1" si="258"/>
        <v>482392</v>
      </c>
      <c r="T495" s="72">
        <f t="shared" ca="1" si="259"/>
        <v>3576430</v>
      </c>
      <c r="U495" s="72">
        <f t="shared" ca="1" si="231"/>
        <v>3576430</v>
      </c>
      <c r="V495" s="72">
        <f t="shared" ca="1" si="232"/>
        <v>0.56200911432102774</v>
      </c>
      <c r="W495" s="72">
        <f ca="1">(Coef!$J$9/(1+Coef!$J$8*(COS(V495))^2)^0.5)*Coef!$J$6</f>
        <v>6381654.3802774036</v>
      </c>
      <c r="X495" s="72">
        <f t="shared" ca="1" si="233"/>
        <v>-9</v>
      </c>
      <c r="Y495" s="72">
        <f t="shared" ca="1" si="234"/>
        <v>-2.7591591381723496E-3</v>
      </c>
      <c r="Z495" s="72">
        <f t="shared" ca="1" si="235"/>
        <v>0.90184384257613459</v>
      </c>
      <c r="AA495" s="72">
        <f t="shared" ca="1" si="236"/>
        <v>0.64574820676467182</v>
      </c>
      <c r="AB495" s="72">
        <f t="shared" ca="1" si="237"/>
        <v>1.012931035609095</v>
      </c>
      <c r="AC495" s="72">
        <f t="shared" ca="1" si="238"/>
        <v>0.92113532839798917</v>
      </c>
      <c r="AD495" s="72">
        <f t="shared" ca="1" si="239"/>
        <v>1.6893508059958453</v>
      </c>
      <c r="AE495" s="72">
        <f ca="1">Coef!$J$6*Coef!$J$9*(V495-(Coef!$J$10*AB495)+(Coef!$J$11*AC495)-(Coef!$J$12*AD495))</f>
        <v>3562687.689453844</v>
      </c>
      <c r="AF495" s="72">
        <f t="shared" ca="1" si="240"/>
        <v>2.1534087757285685E-3</v>
      </c>
      <c r="AG495" s="72">
        <f ca="1">((Coef!$J$8*Y495^2)/2)*(COS(V495))^2</f>
        <v>1.836888671867423E-8</v>
      </c>
      <c r="AH495" s="72">
        <f t="shared" ca="1" si="241"/>
        <v>-2.7591591212781223E-3</v>
      </c>
      <c r="AI495" s="72">
        <f t="shared" ca="1" si="242"/>
        <v>0.5641625230572006</v>
      </c>
      <c r="AJ495" s="72">
        <f t="shared" ca="1" si="243"/>
        <v>-2.7591626221737386E-3</v>
      </c>
      <c r="AK495" s="72">
        <f t="shared" ca="1" si="244"/>
        <v>-3.2651277850030674E-3</v>
      </c>
      <c r="AL495" s="72">
        <f t="shared" ca="1" si="245"/>
        <v>0.56416011446571279</v>
      </c>
      <c r="AM495" s="72">
        <f ca="1">V495+(1+Coef!$J$8*(COS(V495))^2-(3/2)*Coef!$J$8*SIN(V495)*COS(V495)*(AL495-V495))*(AL495-V495)</f>
        <v>0.56417047343232585</v>
      </c>
      <c r="AN495" s="34" t="str">
        <f t="shared" ca="1" si="246"/>
        <v>29 482392 3576430 N</v>
      </c>
      <c r="AO495" s="33">
        <f t="shared" ca="1" si="247"/>
        <v>32.324587053569815</v>
      </c>
      <c r="AP495" s="33">
        <f t="shared" ca="1" si="248"/>
        <v>-9.1870780416515743</v>
      </c>
      <c r="AQ495" s="72">
        <f ca="1">'MGRS to Dist'!BP495</f>
        <v>6394.1828534525248</v>
      </c>
      <c r="AR495" s="72">
        <f ca="1">'MGRS to Dist'!BT495</f>
        <v>45.085293540112048</v>
      </c>
      <c r="AS495" s="72">
        <f ca="1">'MGRS to Dist'!BU495</f>
        <v>-134.88894494062575</v>
      </c>
      <c r="AT495" s="72">
        <f ca="1">'MGRS to Dist'!BV495</f>
        <v>45.11105505937428</v>
      </c>
    </row>
    <row r="496" spans="2:46" ht="16.5" customHeight="1">
      <c r="B496" s="38" t="s">
        <v>745</v>
      </c>
      <c r="C496" s="72" t="str">
        <f t="shared" si="249"/>
        <v>29SMR7766472355</v>
      </c>
      <c r="D496" s="72">
        <f t="array" aca="1" ref="D496" ca="1">MATCH(TRUE,ISERROR(VALUE(MID(C496,ROW(INDIRECT("1:"&amp;LEN(C496))),1))),0)</f>
        <v>3</v>
      </c>
      <c r="E496" s="72">
        <f t="shared" ca="1" si="250"/>
        <v>29</v>
      </c>
      <c r="F496" s="72" t="str">
        <f t="shared" ca="1" si="251"/>
        <v>S</v>
      </c>
      <c r="G496" s="72" t="str">
        <f t="shared" ca="1" si="252"/>
        <v>M</v>
      </c>
      <c r="H496" s="72" t="str">
        <f t="shared" ca="1" si="253"/>
        <v>R</v>
      </c>
      <c r="I496" s="72">
        <f t="shared" ca="1" si="254"/>
        <v>10</v>
      </c>
      <c r="J496" s="72">
        <f t="shared" ca="1" si="255"/>
        <v>77664</v>
      </c>
      <c r="K496" s="72">
        <f t="shared" ca="1" si="256"/>
        <v>72355</v>
      </c>
      <c r="L496" s="72">
        <f t="shared" ca="1" si="257"/>
        <v>170.80604746885038</v>
      </c>
      <c r="M496" s="72">
        <f ca="1">VLOOKUP(G496,Coef!$C$2:$F$25,4)</f>
        <v>4</v>
      </c>
      <c r="N496" s="31">
        <f ca="1">VLOOKUP(F496,Coef!$C$4:$D$23,2)</f>
        <v>15</v>
      </c>
      <c r="O496" s="31">
        <f ca="1">MOD(VLOOKUP(H496,Coef!$C$2:$G$21,5)+MOD(E496+1,2)*15,20)</f>
        <v>16</v>
      </c>
      <c r="P496" s="31">
        <f ca="1">VLOOKUP(N496,Coef!$A$27:$B$46,2)</f>
        <v>3.56</v>
      </c>
      <c r="Q496" s="31">
        <f ca="1">VLOOKUP(N496,Coef!$A$27:$C$46,3)+O496/10-0.1</f>
        <v>3.5</v>
      </c>
      <c r="R496" s="31">
        <f ca="1">IF(Q496+0.1&lt;P496,Q496+2,Q496)</f>
        <v>3.5</v>
      </c>
      <c r="S496" s="72">
        <f t="shared" ca="1" si="258"/>
        <v>477664</v>
      </c>
      <c r="T496" s="72">
        <f t="shared" ca="1" si="259"/>
        <v>3572355</v>
      </c>
      <c r="U496" s="72">
        <f t="shared" ca="1" si="231"/>
        <v>3572355</v>
      </c>
      <c r="V496" s="72">
        <f t="shared" ca="1" si="232"/>
        <v>0.56136875867563329</v>
      </c>
      <c r="W496" s="72">
        <f ca="1">(Coef!$J$9/(1+Coef!$J$8*(COS(V496))^2)^0.5)*Coef!$J$6</f>
        <v>6381642.0248443084</v>
      </c>
      <c r="X496" s="72">
        <f t="shared" ca="1" si="233"/>
        <v>-9</v>
      </c>
      <c r="Y496" s="72">
        <f t="shared" ca="1" si="234"/>
        <v>-3.5000396313431457E-3</v>
      </c>
      <c r="Z496" s="72">
        <f t="shared" ca="1" si="235"/>
        <v>0.90128975626834995</v>
      </c>
      <c r="AA496" s="72">
        <f t="shared" ca="1" si="236"/>
        <v>0.64587179948411255</v>
      </c>
      <c r="AB496" s="72">
        <f t="shared" ca="1" si="237"/>
        <v>1.0120136368098083</v>
      </c>
      <c r="AC496" s="72">
        <f t="shared" ca="1" si="238"/>
        <v>0.92047817747838434</v>
      </c>
      <c r="AD496" s="72">
        <f t="shared" ca="1" si="239"/>
        <v>1.6884093455211875</v>
      </c>
      <c r="AE496" s="72">
        <f ca="1">Coef!$J$6*Coef!$J$9*(V496-(Coef!$J$10*AB496)+(Coef!$J$11*AC496)-(Coef!$J$12*AD496))</f>
        <v>3558620.7984701656</v>
      </c>
      <c r="AF496" s="72">
        <f t="shared" ca="1" si="240"/>
        <v>2.1521422662640639E-3</v>
      </c>
      <c r="AG496" s="72">
        <f ca="1">((Coef!$J$8*Y496^2)/2)*(COS(V496))^2</f>
        <v>2.9581846784578254E-8</v>
      </c>
      <c r="AH496" s="72">
        <f t="shared" ca="1" si="241"/>
        <v>-3.5000395968306005E-3</v>
      </c>
      <c r="AI496" s="72">
        <f t="shared" ca="1" si="242"/>
        <v>0.56352090087823303</v>
      </c>
      <c r="AJ496" s="72">
        <f t="shared" ca="1" si="243"/>
        <v>-3.5000467429108229E-3</v>
      </c>
      <c r="AK496" s="72">
        <f t="shared" ca="1" si="244"/>
        <v>-4.1401835412382942E-3</v>
      </c>
      <c r="AL496" s="72">
        <f t="shared" ca="1" si="245"/>
        <v>0.56351703064047687</v>
      </c>
      <c r="AM496" s="72">
        <f ca="1">V496+(1+Coef!$J$8*(COS(V496))^2-(3/2)*Coef!$J$8*SIN(V496)*COS(V496)*(AL496-V496))*(AL496-V496)</f>
        <v>0.56352738486678122</v>
      </c>
      <c r="AN496" s="34" t="str">
        <f t="shared" ca="1" si="246"/>
        <v>29 477664 3572355 N</v>
      </c>
      <c r="AO496" s="33">
        <f t="shared" ca="1" si="247"/>
        <v>32.287740792910981</v>
      </c>
      <c r="AP496" s="33">
        <f t="shared" ca="1" si="248"/>
        <v>-9.2372150433224824</v>
      </c>
      <c r="AQ496" s="72">
        <f ca="1">'MGRS to Dist'!BP496</f>
        <v>6244.2301097176742</v>
      </c>
      <c r="AR496" s="72">
        <f ca="1">'MGRS to Dist'!BT496</f>
        <v>229.00619559525578</v>
      </c>
      <c r="AS496" s="72">
        <f ca="1">'MGRS to Dist'!BU496</f>
        <v>48.979400209017065</v>
      </c>
      <c r="AT496" s="72">
        <f ca="1">'MGRS to Dist'!BV496</f>
        <v>228.97940020901706</v>
      </c>
    </row>
    <row r="497" spans="2:46" ht="16.5" customHeight="1">
      <c r="B497" s="38" t="s">
        <v>746</v>
      </c>
      <c r="C497" s="72" t="str">
        <f t="shared" si="249"/>
        <v>29SMR7908375828</v>
      </c>
      <c r="D497" s="72">
        <f t="array" aca="1" ref="D497" ca="1">MATCH(TRUE,ISERROR(VALUE(MID(C497,ROW(INDIRECT("1:"&amp;LEN(C497))),1))),0)</f>
        <v>3</v>
      </c>
      <c r="E497" s="72">
        <f t="shared" ca="1" si="250"/>
        <v>29</v>
      </c>
      <c r="F497" s="72" t="str">
        <f t="shared" ca="1" si="251"/>
        <v>S</v>
      </c>
      <c r="G497" s="72" t="str">
        <f t="shared" ca="1" si="252"/>
        <v>M</v>
      </c>
      <c r="H497" s="72" t="str">
        <f t="shared" ca="1" si="253"/>
        <v>R</v>
      </c>
      <c r="I497" s="72">
        <f t="shared" ca="1" si="254"/>
        <v>10</v>
      </c>
      <c r="J497" s="72">
        <f t="shared" ca="1" si="255"/>
        <v>79083</v>
      </c>
      <c r="K497" s="72">
        <f t="shared" ca="1" si="256"/>
        <v>75828</v>
      </c>
      <c r="L497" s="72">
        <f t="shared" ca="1" si="257"/>
        <v>170.80604746885038</v>
      </c>
      <c r="M497" s="72">
        <f ca="1">VLOOKUP(G497,Coef!$C$2:$F$25,4)</f>
        <v>4</v>
      </c>
      <c r="N497" s="31">
        <f ca="1">VLOOKUP(F497,Coef!$C$4:$D$23,2)</f>
        <v>15</v>
      </c>
      <c r="O497" s="31">
        <f ca="1">MOD(VLOOKUP(H497,Coef!$C$2:$G$21,5)+MOD(E497+1,2)*15,20)</f>
        <v>16</v>
      </c>
      <c r="P497" s="31">
        <f ca="1">VLOOKUP(N497,Coef!$A$27:$B$46,2)</f>
        <v>3.56</v>
      </c>
      <c r="Q497" s="31">
        <f ca="1">VLOOKUP(N497,Coef!$A$27:$C$46,3)+O497/10-0.1</f>
        <v>3.5</v>
      </c>
      <c r="R497" s="31">
        <f ca="1">IF(Q497+0.1&lt;P497,Q497+2,Q497)</f>
        <v>3.5</v>
      </c>
      <c r="S497" s="72">
        <f t="shared" ca="1" si="258"/>
        <v>479083</v>
      </c>
      <c r="T497" s="72">
        <f t="shared" ca="1" si="259"/>
        <v>3575828</v>
      </c>
      <c r="U497" s="72">
        <f t="shared" ca="1" si="231"/>
        <v>3575828</v>
      </c>
      <c r="V497" s="72">
        <f t="shared" ca="1" si="232"/>
        <v>0.56191451454224806</v>
      </c>
      <c r="W497" s="72">
        <f ca="1">(Coef!$J$9/(1+Coef!$J$8*(COS(V497))^2)^0.5)*Coef!$J$6</f>
        <v>6381652.5545261167</v>
      </c>
      <c r="X497" s="72">
        <f t="shared" ca="1" si="233"/>
        <v>-9</v>
      </c>
      <c r="Y497" s="72">
        <f t="shared" ca="1" si="234"/>
        <v>-3.2776776581427717E-3</v>
      </c>
      <c r="Z497" s="72">
        <f t="shared" ca="1" si="235"/>
        <v>0.90176208047149942</v>
      </c>
      <c r="AA497" s="72">
        <f t="shared" ca="1" si="236"/>
        <v>0.6457665922063871</v>
      </c>
      <c r="AB497" s="72">
        <f t="shared" ca="1" si="237"/>
        <v>1.0127955547779979</v>
      </c>
      <c r="AC497" s="72">
        <f t="shared" ca="1" si="238"/>
        <v>0.92103831413509518</v>
      </c>
      <c r="AD497" s="72">
        <f t="shared" ca="1" si="239"/>
        <v>1.6892118672671741</v>
      </c>
      <c r="AE497" s="72">
        <f ca="1">Coef!$J$6*Coef!$J$9*(V497-(Coef!$J$10*AB497)+(Coef!$J$11*AC497)-(Coef!$J$12*AD497))</f>
        <v>3562086.8859121646</v>
      </c>
      <c r="AF497" s="72">
        <f t="shared" ca="1" si="240"/>
        <v>2.1532219077156881E-3</v>
      </c>
      <c r="AG497" s="72">
        <f ca="1">((Coef!$J$8*Y497^2)/2)*(COS(V497))^2</f>
        <v>2.5924689187319125E-8</v>
      </c>
      <c r="AH497" s="72">
        <f t="shared" ca="1" si="241"/>
        <v>-3.2776776298185139E-3</v>
      </c>
      <c r="AI497" s="72">
        <f t="shared" ca="1" si="242"/>
        <v>0.56406773639414209</v>
      </c>
      <c r="AJ497" s="72">
        <f t="shared" ca="1" si="243"/>
        <v>-3.2776834985966952E-3</v>
      </c>
      <c r="AK497" s="72">
        <f t="shared" ca="1" si="244"/>
        <v>-3.878494855405961E-3</v>
      </c>
      <c r="AL497" s="72">
        <f t="shared" ca="1" si="245"/>
        <v>0.56406433818333679</v>
      </c>
      <c r="AM497" s="72">
        <f ca="1">V497+(1+Coef!$J$8*(COS(V497))^2-(3/2)*Coef!$J$8*SIN(V497)*COS(V497)*(AL497-V497))*(AL497-V497)</f>
        <v>0.56407469273352373</v>
      </c>
      <c r="AN497" s="34" t="str">
        <f t="shared" ca="1" si="246"/>
        <v>29 479083 3575828 N</v>
      </c>
      <c r="AO497" s="33">
        <f t="shared" ca="1" si="247"/>
        <v>32.319099223769634</v>
      </c>
      <c r="AP497" s="33">
        <f t="shared" ca="1" si="248"/>
        <v>-9.2222213860779636</v>
      </c>
      <c r="AQ497" s="72">
        <f ca="1">'MGRS to Dist'!BP497</f>
        <v>3753.1845637240931</v>
      </c>
      <c r="AR497" s="72">
        <f ca="1">'MGRS to Dist'!BT497</f>
        <v>22.001427725980989</v>
      </c>
      <c r="AS497" s="72">
        <f ca="1">'MGRS to Dist'!BU497</f>
        <v>-157.99055962123415</v>
      </c>
      <c r="AT497" s="72">
        <f ca="1">'MGRS to Dist'!BV497</f>
        <v>22.009440378765873</v>
      </c>
    </row>
    <row r="498" spans="2:46" ht="16.5" customHeight="1">
      <c r="B498" s="38" t="s">
        <v>747</v>
      </c>
      <c r="C498" s="72" t="str">
        <f t="shared" si="249"/>
        <v>29SMR7772371891</v>
      </c>
      <c r="D498" s="72">
        <f t="array" aca="1" ref="D498" ca="1">MATCH(TRUE,ISERROR(VALUE(MID(C498,ROW(INDIRECT("1:"&amp;LEN(C498))),1))),0)</f>
        <v>3</v>
      </c>
      <c r="E498" s="72">
        <f t="shared" ca="1" si="250"/>
        <v>29</v>
      </c>
      <c r="F498" s="72" t="str">
        <f t="shared" ca="1" si="251"/>
        <v>S</v>
      </c>
      <c r="G498" s="72" t="str">
        <f t="shared" ca="1" si="252"/>
        <v>M</v>
      </c>
      <c r="H498" s="72" t="str">
        <f t="shared" ca="1" si="253"/>
        <v>R</v>
      </c>
      <c r="I498" s="72">
        <f t="shared" ca="1" si="254"/>
        <v>10</v>
      </c>
      <c r="J498" s="72">
        <f t="shared" ca="1" si="255"/>
        <v>77723</v>
      </c>
      <c r="K498" s="72">
        <f t="shared" ca="1" si="256"/>
        <v>71891</v>
      </c>
      <c r="L498" s="72">
        <f t="shared" ca="1" si="257"/>
        <v>170.80604746885038</v>
      </c>
      <c r="M498" s="72">
        <f ca="1">VLOOKUP(G498,Coef!$C$2:$F$25,4)</f>
        <v>4</v>
      </c>
      <c r="N498" s="31">
        <f ca="1">VLOOKUP(F498,Coef!$C$4:$D$23,2)</f>
        <v>15</v>
      </c>
      <c r="O498" s="31">
        <f ca="1">MOD(VLOOKUP(H498,Coef!$C$2:$G$21,5)+MOD(E498+1,2)*15,20)</f>
        <v>16</v>
      </c>
      <c r="P498" s="31">
        <f ca="1">VLOOKUP(N498,Coef!$A$27:$B$46,2)</f>
        <v>3.56</v>
      </c>
      <c r="Q498" s="31">
        <f ca="1">VLOOKUP(N498,Coef!$A$27:$C$46,3)+O498/10-0.1</f>
        <v>3.5</v>
      </c>
      <c r="R498" s="31">
        <f ca="1">IF(Q498+0.1&lt;P498,Q498+2,Q498)</f>
        <v>3.5</v>
      </c>
      <c r="S498" s="72">
        <f t="shared" ca="1" si="258"/>
        <v>477723</v>
      </c>
      <c r="T498" s="72">
        <f t="shared" ca="1" si="259"/>
        <v>3571891</v>
      </c>
      <c r="U498" s="72">
        <f t="shared" ca="1" si="231"/>
        <v>3571891</v>
      </c>
      <c r="V498" s="72">
        <f t="shared" ca="1" si="232"/>
        <v>0.56129584456042769</v>
      </c>
      <c r="W498" s="72">
        <f ca="1">(Coef!$J$9/(1+Coef!$J$8*(COS(V498))^2)^0.5)*Coef!$J$6</f>
        <v>6381640.6184788886</v>
      </c>
      <c r="X498" s="72">
        <f t="shared" ca="1" si="233"/>
        <v>-9</v>
      </c>
      <c r="Y498" s="72">
        <f t="shared" ca="1" si="234"/>
        <v>-3.4907951311914974E-3</v>
      </c>
      <c r="Z498" s="72">
        <f t="shared" ca="1" si="235"/>
        <v>0.9012265714493487</v>
      </c>
      <c r="AA498" s="72">
        <f t="shared" ca="1" si="236"/>
        <v>0.64588574431380674</v>
      </c>
      <c r="AB498" s="72">
        <f t="shared" ca="1" si="237"/>
        <v>1.011909130285102</v>
      </c>
      <c r="AC498" s="72">
        <f t="shared" ca="1" si="238"/>
        <v>0.9204032837922782</v>
      </c>
      <c r="AD498" s="72">
        <f t="shared" ca="1" si="239"/>
        <v>1.6883020017120183</v>
      </c>
      <c r="AE498" s="72">
        <f ca="1">Coef!$J$6*Coef!$J$9*(V498-(Coef!$J$10*AB498)+(Coef!$J$11*AC498)-(Coef!$J$12*AD498))</f>
        <v>3558157.7233013338</v>
      </c>
      <c r="AF498" s="72">
        <f t="shared" ca="1" si="240"/>
        <v>2.151997819949251E-3</v>
      </c>
      <c r="AG498" s="72">
        <f ca="1">((Coef!$J$8*Y498^2)/2)*(COS(V498))^2</f>
        <v>2.9428485106953411E-8</v>
      </c>
      <c r="AH498" s="72">
        <f t="shared" ca="1" si="241"/>
        <v>-3.49079509694856E-3</v>
      </c>
      <c r="AI498" s="72">
        <f t="shared" ca="1" si="242"/>
        <v>0.56344784231704692</v>
      </c>
      <c r="AJ498" s="72">
        <f t="shared" ca="1" si="243"/>
        <v>-3.4908021865543426E-3</v>
      </c>
      <c r="AK498" s="72">
        <f t="shared" ca="1" si="244"/>
        <v>-4.1290577402490862E-3</v>
      </c>
      <c r="AL498" s="72">
        <f t="shared" ca="1" si="245"/>
        <v>0.5634439931195584</v>
      </c>
      <c r="AM498" s="72">
        <f ca="1">V498+(1+Coef!$J$8*(COS(V498))^2-(3/2)*Coef!$J$8*SIN(V498)*COS(V498)*(AL498-V498))*(AL498-V498)</f>
        <v>0.56345434770513114</v>
      </c>
      <c r="AN498" s="34" t="str">
        <f t="shared" ca="1" si="246"/>
        <v>29 477723 3571891 N</v>
      </c>
      <c r="AO498" s="33">
        <f t="shared" ca="1" si="247"/>
        <v>32.283556071800817</v>
      </c>
      <c r="AP498" s="33">
        <f t="shared" ca="1" si="248"/>
        <v>-9.2365775818820968</v>
      </c>
      <c r="AQ498" s="72">
        <f ca="1">'MGRS to Dist'!BP498</f>
        <v>4166.9241792868479</v>
      </c>
      <c r="AR498" s="72">
        <f ca="1">'MGRS to Dist'!BT498</f>
        <v>198.85393510386282</v>
      </c>
      <c r="AS498" s="72">
        <f ca="1">'MGRS to Dist'!BU498</f>
        <v>18.846263555326708</v>
      </c>
      <c r="AT498" s="72">
        <f ca="1">'MGRS to Dist'!BV498</f>
        <v>198.84626355532669</v>
      </c>
    </row>
    <row r="499" spans="2:46" ht="16.5" customHeight="1">
      <c r="B499" s="38" t="s">
        <v>748</v>
      </c>
      <c r="C499" s="72" t="str">
        <f t="shared" si="249"/>
        <v>29SMR7904975297</v>
      </c>
      <c r="D499" s="72">
        <f t="array" aca="1" ref="D499" ca="1">MATCH(TRUE,ISERROR(VALUE(MID(C499,ROW(INDIRECT("1:"&amp;LEN(C499))),1))),0)</f>
        <v>3</v>
      </c>
      <c r="E499" s="72">
        <f t="shared" ca="1" si="250"/>
        <v>29</v>
      </c>
      <c r="F499" s="72" t="str">
        <f t="shared" ca="1" si="251"/>
        <v>S</v>
      </c>
      <c r="G499" s="72" t="str">
        <f t="shared" ca="1" si="252"/>
        <v>M</v>
      </c>
      <c r="H499" s="72" t="str">
        <f t="shared" ca="1" si="253"/>
        <v>R</v>
      </c>
      <c r="I499" s="72">
        <f t="shared" ca="1" si="254"/>
        <v>10</v>
      </c>
      <c r="J499" s="72">
        <f t="shared" ca="1" si="255"/>
        <v>79049</v>
      </c>
      <c r="K499" s="72">
        <f t="shared" ca="1" si="256"/>
        <v>75297</v>
      </c>
      <c r="L499" s="72">
        <f t="shared" ca="1" si="257"/>
        <v>170.80604746885038</v>
      </c>
      <c r="M499" s="72">
        <f ca="1">VLOOKUP(G499,Coef!$C$2:$F$25,4)</f>
        <v>4</v>
      </c>
      <c r="N499" s="31">
        <f ca="1">VLOOKUP(F499,Coef!$C$4:$D$23,2)</f>
        <v>15</v>
      </c>
      <c r="O499" s="31">
        <f ca="1">MOD(VLOOKUP(H499,Coef!$C$2:$G$21,5)+MOD(E499+1,2)*15,20)</f>
        <v>16</v>
      </c>
      <c r="P499" s="31">
        <f ca="1">VLOOKUP(N499,Coef!$A$27:$B$46,2)</f>
        <v>3.56</v>
      </c>
      <c r="Q499" s="31">
        <f ca="1">VLOOKUP(N499,Coef!$A$27:$C$46,3)+O499/10-0.1</f>
        <v>3.5</v>
      </c>
      <c r="R499" s="31">
        <f ca="1">IF(Q499+0.1&lt;P499,Q499+2,Q499)</f>
        <v>3.5</v>
      </c>
      <c r="S499" s="72">
        <f t="shared" ca="1" si="258"/>
        <v>479049</v>
      </c>
      <c r="T499" s="72">
        <f t="shared" ca="1" si="259"/>
        <v>3575297</v>
      </c>
      <c r="U499" s="72">
        <f t="shared" ca="1" si="231"/>
        <v>3575297</v>
      </c>
      <c r="V499" s="72">
        <f t="shared" ca="1" si="232"/>
        <v>0.56183107188023462</v>
      </c>
      <c r="W499" s="72">
        <f ca="1">(Coef!$J$9/(1+Coef!$J$8*(COS(V499))^2)^0.5)*Coef!$J$6</f>
        <v>6381650.944243026</v>
      </c>
      <c r="X499" s="72">
        <f t="shared" ca="1" si="233"/>
        <v>-9</v>
      </c>
      <c r="Y499" s="72">
        <f t="shared" ca="1" si="234"/>
        <v>-3.2830062601434166E-3</v>
      </c>
      <c r="Z499" s="72">
        <f t="shared" ca="1" si="235"/>
        <v>0.90168993461192792</v>
      </c>
      <c r="AA499" s="72">
        <f t="shared" ca="1" si="236"/>
        <v>0.64578277270651052</v>
      </c>
      <c r="AB499" s="72">
        <f t="shared" ca="1" si="237"/>
        <v>1.0126760391861986</v>
      </c>
      <c r="AC499" s="72">
        <f t="shared" ca="1" si="238"/>
        <v>0.92095272256627658</v>
      </c>
      <c r="AD499" s="72">
        <f t="shared" ca="1" si="239"/>
        <v>1.6890892737787551</v>
      </c>
      <c r="AE499" s="72">
        <f ca="1">Coef!$J$6*Coef!$J$9*(V499-(Coef!$J$10*AB499)+(Coef!$J$11*AC499)-(Coef!$J$12*AD499))</f>
        <v>3561556.9416879537</v>
      </c>
      <c r="AF499" s="72">
        <f t="shared" ca="1" si="240"/>
        <v>2.1530570117504521E-3</v>
      </c>
      <c r="AG499" s="72">
        <f ca="1">((Coef!$J$8*Y499^2)/2)*(COS(V499))^2</f>
        <v>2.6011783301897606E-8</v>
      </c>
      <c r="AH499" s="72">
        <f t="shared" ca="1" si="241"/>
        <v>-3.2830062316778008E-3</v>
      </c>
      <c r="AI499" s="72">
        <f t="shared" ca="1" si="242"/>
        <v>0.56398412883598026</v>
      </c>
      <c r="AJ499" s="72">
        <f t="shared" ca="1" si="243"/>
        <v>-3.2830121291255732E-3</v>
      </c>
      <c r="AK499" s="72">
        <f t="shared" ca="1" si="244"/>
        <v>-3.884594728902015E-3</v>
      </c>
      <c r="AL499" s="72">
        <f t="shared" ca="1" si="245"/>
        <v>0.56398072019799872</v>
      </c>
      <c r="AM499" s="72">
        <f ca="1">V499+(1+Coef!$J$8*(COS(V499))^2-(3/2)*Coef!$J$8*SIN(V499)*COS(V499)*(AL499-V499))*(AL499-V499)</f>
        <v>0.56399107499722823</v>
      </c>
      <c r="AN499" s="34" t="str">
        <f t="shared" ca="1" si="246"/>
        <v>29 479049 3575297 N</v>
      </c>
      <c r="AO499" s="33">
        <f t="shared" ca="1" si="247"/>
        <v>32.314308280387465</v>
      </c>
      <c r="AP499" s="33">
        <f t="shared" ca="1" si="248"/>
        <v>-9.2225708830848525</v>
      </c>
      <c r="AQ499" s="72">
        <f ca="1">'MGRS to Dist'!BP499</f>
        <v>3656.4534110077493</v>
      </c>
      <c r="AR499" s="72">
        <f ca="1">'MGRS to Dist'!BT499</f>
        <v>21.052748097250515</v>
      </c>
      <c r="AS499" s="72">
        <f ca="1">'MGRS to Dist'!BU499</f>
        <v>-158.93976761069578</v>
      </c>
      <c r="AT499" s="72">
        <f ca="1">'MGRS to Dist'!BV499</f>
        <v>21.06023238930419</v>
      </c>
    </row>
    <row r="500" spans="2:46" ht="16.5" customHeight="1">
      <c r="B500" s="38" t="s">
        <v>749</v>
      </c>
      <c r="C500" s="72" t="str">
        <f t="shared" si="249"/>
        <v>29SMR7853271890</v>
      </c>
      <c r="D500" s="72">
        <f t="array" aca="1" ref="D500" ca="1">MATCH(TRUE,ISERROR(VALUE(MID(C500,ROW(INDIRECT("1:"&amp;LEN(C500))),1))),0)</f>
        <v>3</v>
      </c>
      <c r="E500" s="72">
        <f t="shared" ca="1" si="250"/>
        <v>29</v>
      </c>
      <c r="F500" s="72" t="str">
        <f t="shared" ca="1" si="251"/>
        <v>S</v>
      </c>
      <c r="G500" s="72" t="str">
        <f t="shared" ca="1" si="252"/>
        <v>M</v>
      </c>
      <c r="H500" s="72" t="str">
        <f t="shared" ca="1" si="253"/>
        <v>R</v>
      </c>
      <c r="I500" s="72">
        <f t="shared" ca="1" si="254"/>
        <v>10</v>
      </c>
      <c r="J500" s="72">
        <f t="shared" ca="1" si="255"/>
        <v>78532</v>
      </c>
      <c r="K500" s="72">
        <f t="shared" ca="1" si="256"/>
        <v>71890</v>
      </c>
      <c r="L500" s="72">
        <f t="shared" ca="1" si="257"/>
        <v>170.80604746885038</v>
      </c>
      <c r="M500" s="72">
        <f ca="1">VLOOKUP(G500,Coef!$C$2:$F$25,4)</f>
        <v>4</v>
      </c>
      <c r="N500" s="31">
        <f ca="1">VLOOKUP(F500,Coef!$C$4:$D$23,2)</f>
        <v>15</v>
      </c>
      <c r="O500" s="31">
        <f ca="1">MOD(VLOOKUP(H500,Coef!$C$2:$G$21,5)+MOD(E500+1,2)*15,20)</f>
        <v>16</v>
      </c>
      <c r="P500" s="31">
        <f ca="1">VLOOKUP(N500,Coef!$A$27:$B$46,2)</f>
        <v>3.56</v>
      </c>
      <c r="Q500" s="31">
        <f ca="1">VLOOKUP(N500,Coef!$A$27:$C$46,3)+O500/10-0.1</f>
        <v>3.5</v>
      </c>
      <c r="R500" s="31">
        <f ca="1">IF(Q500+0.1&lt;P500,Q500+2,Q500)</f>
        <v>3.5</v>
      </c>
      <c r="S500" s="72">
        <f t="shared" ca="1" si="258"/>
        <v>478532</v>
      </c>
      <c r="T500" s="72">
        <f t="shared" ca="1" si="259"/>
        <v>3571890</v>
      </c>
      <c r="U500" s="72">
        <f t="shared" ca="1" si="231"/>
        <v>3571890</v>
      </c>
      <c r="V500" s="72">
        <f t="shared" ca="1" si="232"/>
        <v>0.56129568741793801</v>
      </c>
      <c r="W500" s="72">
        <f ca="1">(Coef!$J$9/(1+Coef!$J$8*(COS(V500))^2)^0.5)*Coef!$J$6</f>
        <v>6381640.6154480372</v>
      </c>
      <c r="X500" s="72">
        <f t="shared" ca="1" si="233"/>
        <v>-9</v>
      </c>
      <c r="Y500" s="72">
        <f t="shared" ca="1" si="234"/>
        <v>-3.3640252238636586E-3</v>
      </c>
      <c r="Z500" s="72">
        <f t="shared" ca="1" si="235"/>
        <v>0.90122643525447244</v>
      </c>
      <c r="AA500" s="72">
        <f t="shared" ca="1" si="236"/>
        <v>0.64588577433903394</v>
      </c>
      <c r="AB500" s="72">
        <f t="shared" ca="1" si="237"/>
        <v>1.0119089050451742</v>
      </c>
      <c r="AC500" s="72">
        <f t="shared" ca="1" si="238"/>
        <v>0.92040312236863919</v>
      </c>
      <c r="AD500" s="72">
        <f t="shared" ca="1" si="239"/>
        <v>1.6883017703357124</v>
      </c>
      <c r="AE500" s="72">
        <f ca="1">Coef!$J$6*Coef!$J$9*(V500-(Coef!$J$10*AB500)+(Coef!$J$11*AC500)-(Coef!$J$12*AD500))</f>
        <v>3558156.7252948345</v>
      </c>
      <c r="AF500" s="72">
        <f t="shared" ca="1" si="240"/>
        <v>2.1519975085907209E-3</v>
      </c>
      <c r="AG500" s="72">
        <f ca="1">((Coef!$J$8*Y500^2)/2)*(COS(V500))^2</f>
        <v>2.7329881977105883E-8</v>
      </c>
      <c r="AH500" s="72">
        <f t="shared" ca="1" si="241"/>
        <v>-3.3640251932175211E-3</v>
      </c>
      <c r="AI500" s="72">
        <f t="shared" ca="1" si="242"/>
        <v>0.5634476848677149</v>
      </c>
      <c r="AJ500" s="72">
        <f t="shared" ca="1" si="243"/>
        <v>-3.3640315381456842E-3</v>
      </c>
      <c r="AK500" s="72">
        <f t="shared" ca="1" si="244"/>
        <v>-3.9791096620082275E-3</v>
      </c>
      <c r="AL500" s="72">
        <f t="shared" ca="1" si="245"/>
        <v>0.56344411016441043</v>
      </c>
      <c r="AM500" s="72">
        <f ca="1">V500+(1+Coef!$J$8*(COS(V500))^2-(3/2)*Coef!$J$8*SIN(V500)*COS(V500)*(AL500-V500))*(AL500-V500)</f>
        <v>0.56345446607100147</v>
      </c>
      <c r="AN500" s="34" t="str">
        <f t="shared" ca="1" si="246"/>
        <v>29 478532 3571890 N</v>
      </c>
      <c r="AO500" s="33">
        <f t="shared" ca="1" si="247"/>
        <v>32.283562853665629</v>
      </c>
      <c r="AP500" s="33">
        <f t="shared" ca="1" si="248"/>
        <v>-9.2279861898527997</v>
      </c>
      <c r="AQ500" s="72">
        <f ca="1">'MGRS to Dist'!BP500</f>
        <v>3447.3630175272456</v>
      </c>
      <c r="AR500" s="72">
        <f ca="1">'MGRS to Dist'!BT500</f>
        <v>188.46949181072222</v>
      </c>
      <c r="AS500" s="72">
        <f ca="1">'MGRS to Dist'!BU500</f>
        <v>8.4665982137611735</v>
      </c>
      <c r="AT500" s="72">
        <f ca="1">'MGRS to Dist'!BV500</f>
        <v>188.46659821376124</v>
      </c>
    </row>
    <row r="501" spans="2:46" ht="16.5" customHeight="1">
      <c r="B501" s="38" t="s">
        <v>750</v>
      </c>
      <c r="C501" s="72" t="str">
        <f t="shared" si="249"/>
        <v>29SMR7881775090</v>
      </c>
      <c r="D501" s="72">
        <f t="array" aca="1" ref="D501" ca="1">MATCH(TRUE,ISERROR(VALUE(MID(C501,ROW(INDIRECT("1:"&amp;LEN(C501))),1))),0)</f>
        <v>3</v>
      </c>
      <c r="E501" s="72">
        <f t="shared" ca="1" si="250"/>
        <v>29</v>
      </c>
      <c r="F501" s="72" t="str">
        <f t="shared" ca="1" si="251"/>
        <v>S</v>
      </c>
      <c r="G501" s="72" t="str">
        <f t="shared" ca="1" si="252"/>
        <v>M</v>
      </c>
      <c r="H501" s="72" t="str">
        <f t="shared" ca="1" si="253"/>
        <v>R</v>
      </c>
      <c r="I501" s="72">
        <f t="shared" ca="1" si="254"/>
        <v>10</v>
      </c>
      <c r="J501" s="72">
        <f t="shared" ca="1" si="255"/>
        <v>78817</v>
      </c>
      <c r="K501" s="72">
        <f t="shared" ca="1" si="256"/>
        <v>75090</v>
      </c>
      <c r="L501" s="72">
        <f t="shared" ca="1" si="257"/>
        <v>170.80604746885038</v>
      </c>
      <c r="M501" s="72">
        <f ca="1">VLOOKUP(G501,Coef!$C$2:$F$25,4)</f>
        <v>4</v>
      </c>
      <c r="N501" s="31">
        <f ca="1">VLOOKUP(F501,Coef!$C$4:$D$23,2)</f>
        <v>15</v>
      </c>
      <c r="O501" s="31">
        <f ca="1">MOD(VLOOKUP(H501,Coef!$C$2:$G$21,5)+MOD(E501+1,2)*15,20)</f>
        <v>16</v>
      </c>
      <c r="P501" s="31">
        <f ca="1">VLOOKUP(N501,Coef!$A$27:$B$46,2)</f>
        <v>3.56</v>
      </c>
      <c r="Q501" s="31">
        <f ca="1">VLOOKUP(N501,Coef!$A$27:$C$46,3)+O501/10-0.1</f>
        <v>3.5</v>
      </c>
      <c r="R501" s="31">
        <f ca="1">IF(Q501+0.1&lt;P501,Q501+2,Q501)</f>
        <v>3.5</v>
      </c>
      <c r="S501" s="72">
        <f t="shared" ca="1" si="258"/>
        <v>478817</v>
      </c>
      <c r="T501" s="72">
        <f t="shared" ca="1" si="259"/>
        <v>3575090</v>
      </c>
      <c r="U501" s="72">
        <f t="shared" ca="1" si="231"/>
        <v>3575090</v>
      </c>
      <c r="V501" s="72">
        <f t="shared" ca="1" si="232"/>
        <v>0.56179854338487356</v>
      </c>
      <c r="W501" s="72">
        <f ca="1">(Coef!$J$9/(1+Coef!$J$8*(COS(V501))^2)^0.5)*Coef!$J$6</f>
        <v>6381650.3165407851</v>
      </c>
      <c r="X501" s="72">
        <f t="shared" ca="1" si="233"/>
        <v>-9</v>
      </c>
      <c r="Y501" s="72">
        <f t="shared" ca="1" si="234"/>
        <v>-3.3193608156647453E-3</v>
      </c>
      <c r="Z501" s="72">
        <f t="shared" ca="1" si="235"/>
        <v>0.90166180315168498</v>
      </c>
      <c r="AA501" s="72">
        <f t="shared" ca="1" si="236"/>
        <v>0.64578907107484473</v>
      </c>
      <c r="AB501" s="72">
        <f t="shared" ca="1" si="237"/>
        <v>1.0126294449607161</v>
      </c>
      <c r="AC501" s="72">
        <f t="shared" ca="1" si="238"/>
        <v>0.92091935148924831</v>
      </c>
      <c r="AD501" s="72">
        <f t="shared" ca="1" si="239"/>
        <v>1.689041472628692</v>
      </c>
      <c r="AE501" s="72">
        <f ca="1">Coef!$J$6*Coef!$J$9*(V501-(Coef!$J$10*AB501)+(Coef!$J$11*AC501)-(Coef!$J$12*AD501))</f>
        <v>3561350.3533702395</v>
      </c>
      <c r="AF501" s="72">
        <f t="shared" ca="1" si="240"/>
        <v>2.152992713209045E-3</v>
      </c>
      <c r="AG501" s="72">
        <f ca="1">((Coef!$J$8*Y501^2)/2)*(COS(V501))^2</f>
        <v>2.6592147851579259E-8</v>
      </c>
      <c r="AH501" s="72">
        <f t="shared" ca="1" si="241"/>
        <v>-3.3193607862417674E-3</v>
      </c>
      <c r="AI501" s="72">
        <f t="shared" ca="1" si="242"/>
        <v>0.56395153604082993</v>
      </c>
      <c r="AJ501" s="72">
        <f t="shared" ca="1" si="243"/>
        <v>-3.3193668817843025E-3</v>
      </c>
      <c r="AK501" s="72">
        <f t="shared" ca="1" si="244"/>
        <v>-3.9275297601351076E-3</v>
      </c>
      <c r="AL501" s="72">
        <f t="shared" ca="1" si="245"/>
        <v>0.56394805174519591</v>
      </c>
      <c r="AM501" s="72">
        <f ca="1">V501+(1+Coef!$J$8*(COS(V501))^2-(3/2)*Coef!$J$8*SIN(V501)*COS(V501)*(AL501-V501))*(AL501-V501)</f>
        <v>0.56395840629717664</v>
      </c>
      <c r="AN501" s="34" t="str">
        <f t="shared" ca="1" si="246"/>
        <v>29 478817 3575090 N</v>
      </c>
      <c r="AO501" s="33">
        <f t="shared" ca="1" si="247"/>
        <v>32.31243650175233</v>
      </c>
      <c r="AP501" s="33">
        <f t="shared" ca="1" si="248"/>
        <v>-9.22503087916777</v>
      </c>
      <c r="AQ501" s="72">
        <f ca="1">'MGRS to Dist'!BP501</f>
        <v>3213.9338919502657</v>
      </c>
      <c r="AR501" s="72">
        <f ca="1">'MGRS to Dist'!BT501</f>
        <v>4.9439664781953638</v>
      </c>
      <c r="AS501" s="72">
        <f ca="1">'MGRS to Dist'!BU501</f>
        <v>-175.05445443175898</v>
      </c>
      <c r="AT501" s="72">
        <f ca="1">'MGRS to Dist'!BV501</f>
        <v>4.9455455682410729</v>
      </c>
    </row>
    <row r="502" spans="2:46" ht="16.5" customHeight="1">
      <c r="B502" s="38" t="s">
        <v>751</v>
      </c>
      <c r="C502" s="72" t="str">
        <f t="shared" si="249"/>
        <v>29SMR7768273382</v>
      </c>
      <c r="D502" s="72">
        <f t="array" aca="1" ref="D502" ca="1">MATCH(TRUE,ISERROR(VALUE(MID(C502,ROW(INDIRECT("1:"&amp;LEN(C502))),1))),0)</f>
        <v>3</v>
      </c>
      <c r="E502" s="72">
        <f t="shared" ca="1" si="250"/>
        <v>29</v>
      </c>
      <c r="F502" s="72" t="str">
        <f t="shared" ca="1" si="251"/>
        <v>S</v>
      </c>
      <c r="G502" s="72" t="str">
        <f t="shared" ca="1" si="252"/>
        <v>M</v>
      </c>
      <c r="H502" s="72" t="str">
        <f t="shared" ca="1" si="253"/>
        <v>R</v>
      </c>
      <c r="I502" s="72">
        <f t="shared" ca="1" si="254"/>
        <v>10</v>
      </c>
      <c r="J502" s="72">
        <f t="shared" ca="1" si="255"/>
        <v>77682</v>
      </c>
      <c r="K502" s="72">
        <f t="shared" ca="1" si="256"/>
        <v>73382</v>
      </c>
      <c r="L502" s="72">
        <f t="shared" ca="1" si="257"/>
        <v>170.80604746885038</v>
      </c>
      <c r="M502" s="72">
        <f ca="1">VLOOKUP(G502,Coef!$C$2:$F$25,4)</f>
        <v>4</v>
      </c>
      <c r="N502" s="31">
        <f ca="1">VLOOKUP(F502,Coef!$C$4:$D$23,2)</f>
        <v>15</v>
      </c>
      <c r="O502" s="31">
        <f ca="1">MOD(VLOOKUP(H502,Coef!$C$2:$G$21,5)+MOD(E502+1,2)*15,20)</f>
        <v>16</v>
      </c>
      <c r="P502" s="31">
        <f ca="1">VLOOKUP(N502,Coef!$A$27:$B$46,2)</f>
        <v>3.56</v>
      </c>
      <c r="Q502" s="31">
        <f ca="1">VLOOKUP(N502,Coef!$A$27:$C$46,3)+O502/10-0.1</f>
        <v>3.5</v>
      </c>
      <c r="R502" s="31">
        <f ca="1">IF(Q502+0.1&lt;P502,Q502+2,Q502)</f>
        <v>3.5</v>
      </c>
      <c r="S502" s="72">
        <f t="shared" ca="1" si="258"/>
        <v>477682</v>
      </c>
      <c r="T502" s="72">
        <f t="shared" ca="1" si="259"/>
        <v>3573382</v>
      </c>
      <c r="U502" s="72">
        <f t="shared" ca="1" si="231"/>
        <v>3573382</v>
      </c>
      <c r="V502" s="72">
        <f t="shared" ca="1" si="232"/>
        <v>0.56153014401252166</v>
      </c>
      <c r="W502" s="72">
        <f ca="1">(Coef!$J$9/(1+Coef!$J$8*(COS(V502))^2)^0.5)*Coef!$J$6</f>
        <v>6381645.1379940175</v>
      </c>
      <c r="X502" s="72">
        <f t="shared" ca="1" si="233"/>
        <v>-9</v>
      </c>
      <c r="Y502" s="72">
        <f t="shared" ca="1" si="234"/>
        <v>-3.497217334622175E-3</v>
      </c>
      <c r="Z502" s="72">
        <f t="shared" ca="1" si="235"/>
        <v>0.90142953898809941</v>
      </c>
      <c r="AA502" s="72">
        <f t="shared" ca="1" si="236"/>
        <v>0.64584084139546438</v>
      </c>
      <c r="AB502" s="72">
        <f t="shared" ca="1" si="237"/>
        <v>1.0122449135065714</v>
      </c>
      <c r="AC502" s="72">
        <f t="shared" ca="1" si="238"/>
        <v>0.92064389547879455</v>
      </c>
      <c r="AD502" s="72">
        <f t="shared" ca="1" si="239"/>
        <v>1.6886468312353873</v>
      </c>
      <c r="AE502" s="72">
        <f ca="1">Coef!$J$6*Coef!$J$9*(V502-(Coef!$J$10*AB502)+(Coef!$J$11*AC502)-(Coef!$J$12*AD502))</f>
        <v>3559645.7525727414</v>
      </c>
      <c r="AF502" s="72">
        <f t="shared" ca="1" si="240"/>
        <v>2.1524618072976151E-3</v>
      </c>
      <c r="AG502" s="72">
        <f ca="1">((Coef!$J$8*Y502^2)/2)*(COS(V502))^2</f>
        <v>2.9528163485800544E-8</v>
      </c>
      <c r="AH502" s="72">
        <f t="shared" ca="1" si="241"/>
        <v>-3.4972173002000397E-3</v>
      </c>
      <c r="AI502" s="72">
        <f t="shared" ca="1" si="242"/>
        <v>0.56368260575626106</v>
      </c>
      <c r="AJ502" s="72">
        <f t="shared" ca="1" si="243"/>
        <v>-3.4972244290072396E-3</v>
      </c>
      <c r="AK502" s="72">
        <f t="shared" ca="1" si="244"/>
        <v>-4.1372678592443354E-3</v>
      </c>
      <c r="AL502" s="72">
        <f t="shared" ca="1" si="245"/>
        <v>0.56367874037376253</v>
      </c>
      <c r="AM502" s="72">
        <f ca="1">V502+(1+Coef!$J$8*(COS(V502))^2-(3/2)*Coef!$J$8*SIN(V502)*COS(V502)*(AL502-V502))*(AL502-V502)</f>
        <v>0.56368909405073564</v>
      </c>
      <c r="AN502" s="34" t="str">
        <f t="shared" ca="1" si="246"/>
        <v>29 477682 3573382 N</v>
      </c>
      <c r="AO502" s="33">
        <f t="shared" ca="1" si="247"/>
        <v>32.297006046660073</v>
      </c>
      <c r="AP502" s="33">
        <f t="shared" ca="1" si="248"/>
        <v>-9.2370479870498254</v>
      </c>
      <c r="AQ502" s="72">
        <f ca="1">'MGRS to Dist'!BP502</f>
        <v>2051.5375352458223</v>
      </c>
      <c r="AR502" s="72">
        <f ca="1">'MGRS to Dist'!BT502</f>
        <v>213.35806143948787</v>
      </c>
      <c r="AS502" s="72">
        <f ca="1">'MGRS to Dist'!BU502</f>
        <v>33.351639232601791</v>
      </c>
      <c r="AT502" s="72">
        <f ca="1">'MGRS to Dist'!BV502</f>
        <v>213.35163923260177</v>
      </c>
    </row>
    <row r="503" spans="2:46" ht="16.5" customHeight="1">
      <c r="B503" s="38" t="s">
        <v>752</v>
      </c>
      <c r="C503" s="72" t="str">
        <f t="shared" si="249"/>
        <v>29SMR7765673409</v>
      </c>
      <c r="D503" s="72">
        <f t="array" aca="1" ref="D503" ca="1">MATCH(TRUE,ISERROR(VALUE(MID(C503,ROW(INDIRECT("1:"&amp;LEN(C503))),1))),0)</f>
        <v>3</v>
      </c>
      <c r="E503" s="72">
        <f t="shared" ca="1" si="250"/>
        <v>29</v>
      </c>
      <c r="F503" s="72" t="str">
        <f t="shared" ca="1" si="251"/>
        <v>S</v>
      </c>
      <c r="G503" s="72" t="str">
        <f t="shared" ca="1" si="252"/>
        <v>M</v>
      </c>
      <c r="H503" s="72" t="str">
        <f t="shared" ca="1" si="253"/>
        <v>R</v>
      </c>
      <c r="I503" s="72">
        <f t="shared" ca="1" si="254"/>
        <v>10</v>
      </c>
      <c r="J503" s="72">
        <f t="shared" ca="1" si="255"/>
        <v>77656</v>
      </c>
      <c r="K503" s="72">
        <f t="shared" ca="1" si="256"/>
        <v>73409</v>
      </c>
      <c r="L503" s="72">
        <f t="shared" ca="1" si="257"/>
        <v>170.80604746885038</v>
      </c>
      <c r="M503" s="72">
        <f ca="1">VLOOKUP(G503,Coef!$C$2:$F$25,4)</f>
        <v>4</v>
      </c>
      <c r="N503" s="31">
        <f ca="1">VLOOKUP(F503,Coef!$C$4:$D$23,2)</f>
        <v>15</v>
      </c>
      <c r="O503" s="31">
        <f ca="1">MOD(VLOOKUP(H503,Coef!$C$2:$G$21,5)+MOD(E503+1,2)*15,20)</f>
        <v>16</v>
      </c>
      <c r="P503" s="31">
        <f ca="1">VLOOKUP(N503,Coef!$A$27:$B$46,2)</f>
        <v>3.56</v>
      </c>
      <c r="Q503" s="31">
        <f ca="1">VLOOKUP(N503,Coef!$A$27:$C$46,3)+O503/10-0.1</f>
        <v>3.5</v>
      </c>
      <c r="R503" s="31">
        <f ca="1">IF(Q503+0.1&lt;P503,Q503+2,Q503)</f>
        <v>3.5</v>
      </c>
      <c r="S503" s="72">
        <f t="shared" ca="1" si="258"/>
        <v>477656</v>
      </c>
      <c r="T503" s="72">
        <f t="shared" ca="1" si="259"/>
        <v>3573409</v>
      </c>
      <c r="U503" s="72">
        <f t="shared" ca="1" si="231"/>
        <v>3573409</v>
      </c>
      <c r="V503" s="72">
        <f t="shared" ca="1" si="232"/>
        <v>0.56153438685974266</v>
      </c>
      <c r="W503" s="72">
        <f ca="1">(Coef!$J$9/(1+Coef!$J$8*(COS(V503))^2)^0.5)*Coef!$J$6</f>
        <v>6381645.2198458118</v>
      </c>
      <c r="X503" s="72">
        <f t="shared" ca="1" si="233"/>
        <v>-9</v>
      </c>
      <c r="Y503" s="72">
        <f t="shared" ca="1" si="234"/>
        <v>-3.5012914742602783E-3</v>
      </c>
      <c r="Z503" s="72">
        <f t="shared" ca="1" si="235"/>
        <v>0.90143321263207143</v>
      </c>
      <c r="AA503" s="72">
        <f t="shared" ca="1" si="236"/>
        <v>0.64584002577159572</v>
      </c>
      <c r="AB503" s="72">
        <f t="shared" ca="1" si="237"/>
        <v>1.0122509931757784</v>
      </c>
      <c r="AC503" s="72">
        <f t="shared" ca="1" si="238"/>
        <v>0.92064825132473271</v>
      </c>
      <c r="AD503" s="72">
        <f t="shared" ca="1" si="239"/>
        <v>1.6886530728229443</v>
      </c>
      <c r="AE503" s="72">
        <f ca="1">Coef!$J$6*Coef!$J$9*(V503-(Coef!$J$10*AB503)+(Coef!$J$11*AC503)-(Coef!$J$12*AD503))</f>
        <v>3559672.6988059958</v>
      </c>
      <c r="AF503" s="72">
        <f t="shared" ca="1" si="240"/>
        <v>2.1524702049068368E-3</v>
      </c>
      <c r="AG503" s="72">
        <f ca="1">((Coef!$J$8*Y503^2)/2)*(COS(V503))^2</f>
        <v>2.9596844183460481E-8</v>
      </c>
      <c r="AH503" s="72">
        <f t="shared" ca="1" si="241"/>
        <v>-3.5012914397178855E-3</v>
      </c>
      <c r="AI503" s="72">
        <f t="shared" ca="1" si="242"/>
        <v>0.56368685700094312</v>
      </c>
      <c r="AJ503" s="72">
        <f t="shared" ca="1" si="243"/>
        <v>-3.5012985934685936E-3</v>
      </c>
      <c r="AK503" s="72">
        <f t="shared" ca="1" si="244"/>
        <v>-4.1420987309961077E-3</v>
      </c>
      <c r="AL503" s="72">
        <f t="shared" ca="1" si="245"/>
        <v>0.5636829825707077</v>
      </c>
      <c r="AM503" s="72">
        <f ca="1">V503+(1+Coef!$J$8*(COS(V503))^2-(3/2)*Coef!$J$8*SIN(V503)*COS(V503)*(AL503-V503))*(AL503-V503)</f>
        <v>0.56369333618908546</v>
      </c>
      <c r="AN503" s="34" t="str">
        <f t="shared" ca="1" si="246"/>
        <v>29 477656 3573409 N</v>
      </c>
      <c r="AO503" s="33">
        <f t="shared" ca="1" si="247"/>
        <v>32.297249103283626</v>
      </c>
      <c r="AP503" s="33">
        <f t="shared" ca="1" si="248"/>
        <v>-9.2373247756125707</v>
      </c>
      <c r="AQ503" s="72">
        <f ca="1">'MGRS to Dist'!BP503</f>
        <v>37.498098144076891</v>
      </c>
      <c r="AR503" s="72">
        <f ca="1">'MGRS to Dist'!BT503</f>
        <v>316.09180065078158</v>
      </c>
      <c r="AS503" s="72">
        <f ca="1">'MGRS to Dist'!BU503</f>
        <v>136.09165276010475</v>
      </c>
      <c r="AT503" s="72">
        <f ca="1">'MGRS to Dist'!BV503</f>
        <v>316.09165276010481</v>
      </c>
    </row>
    <row r="504" spans="2:46" ht="16.5" customHeight="1">
      <c r="B504" s="38" t="s">
        <v>753</v>
      </c>
      <c r="C504" s="72" t="str">
        <f t="shared" si="249"/>
        <v>29SMR7699373419</v>
      </c>
      <c r="D504" s="72">
        <f t="array" aca="1" ref="D504" ca="1">MATCH(TRUE,ISERROR(VALUE(MID(C504,ROW(INDIRECT("1:"&amp;LEN(C504))),1))),0)</f>
        <v>3</v>
      </c>
      <c r="E504" s="72">
        <f t="shared" ca="1" si="250"/>
        <v>29</v>
      </c>
      <c r="F504" s="72" t="str">
        <f t="shared" ca="1" si="251"/>
        <v>S</v>
      </c>
      <c r="G504" s="72" t="str">
        <f t="shared" ca="1" si="252"/>
        <v>M</v>
      </c>
      <c r="H504" s="72" t="str">
        <f t="shared" ca="1" si="253"/>
        <v>R</v>
      </c>
      <c r="I504" s="72">
        <f t="shared" ca="1" si="254"/>
        <v>10</v>
      </c>
      <c r="J504" s="72">
        <f t="shared" ca="1" si="255"/>
        <v>76993</v>
      </c>
      <c r="K504" s="72">
        <f t="shared" ca="1" si="256"/>
        <v>73419</v>
      </c>
      <c r="L504" s="72">
        <f t="shared" ca="1" si="257"/>
        <v>170.80604746885038</v>
      </c>
      <c r="M504" s="72">
        <f ca="1">VLOOKUP(G504,Coef!$C$2:$F$25,4)</f>
        <v>4</v>
      </c>
      <c r="N504" s="31">
        <f ca="1">VLOOKUP(F504,Coef!$C$4:$D$23,2)</f>
        <v>15</v>
      </c>
      <c r="O504" s="31">
        <f ca="1">MOD(VLOOKUP(H504,Coef!$C$2:$G$21,5)+MOD(E504+1,2)*15,20)</f>
        <v>16</v>
      </c>
      <c r="P504" s="31">
        <f ca="1">VLOOKUP(N504,Coef!$A$27:$B$46,2)</f>
        <v>3.56</v>
      </c>
      <c r="Q504" s="31">
        <f ca="1">VLOOKUP(N504,Coef!$A$27:$C$46,3)+O504/10-0.1</f>
        <v>3.5</v>
      </c>
      <c r="R504" s="31">
        <f ca="1">IF(Q504+0.1&lt;P504,Q504+2,Q504)</f>
        <v>3.5</v>
      </c>
      <c r="S504" s="72">
        <f t="shared" ca="1" si="258"/>
        <v>476993</v>
      </c>
      <c r="T504" s="72">
        <f t="shared" ca="1" si="259"/>
        <v>3573419</v>
      </c>
      <c r="U504" s="72">
        <f t="shared" ca="1" si="231"/>
        <v>3573419</v>
      </c>
      <c r="V504" s="72">
        <f t="shared" ca="1" si="232"/>
        <v>0.56153595828463942</v>
      </c>
      <c r="W504" s="72">
        <f ca="1">(Coef!$J$9/(1+Coef!$J$8*(COS(V504))^2)^0.5)*Coef!$J$6</f>
        <v>6381645.2501613759</v>
      </c>
      <c r="X504" s="72">
        <f t="shared" ca="1" si="233"/>
        <v>-9</v>
      </c>
      <c r="Y504" s="72">
        <f t="shared" ca="1" si="234"/>
        <v>-3.6051831617274887E-3</v>
      </c>
      <c r="Z504" s="72">
        <f t="shared" ca="1" si="235"/>
        <v>0.90143457322447773</v>
      </c>
      <c r="AA504" s="72">
        <f t="shared" ca="1" si="236"/>
        <v>0.64583972366618259</v>
      </c>
      <c r="AB504" s="72">
        <f t="shared" ca="1" si="237"/>
        <v>1.0122532448968782</v>
      </c>
      <c r="AC504" s="72">
        <f t="shared" ca="1" si="238"/>
        <v>0.92064986458920428</v>
      </c>
      <c r="AD504" s="72">
        <f t="shared" ca="1" si="239"/>
        <v>1.6886553844966732</v>
      </c>
      <c r="AE504" s="72">
        <f ca="1">Coef!$J$6*Coef!$J$9*(V504-(Coef!$J$10*AB504)+(Coef!$J$11*AC504)-(Coef!$J$12*AD504))</f>
        <v>3559682.6788926502</v>
      </c>
      <c r="AF504" s="72">
        <f t="shared" ca="1" si="240"/>
        <v>2.1524733150910364E-3</v>
      </c>
      <c r="AG504" s="72">
        <f ca="1">((Coef!$J$8*Y504^2)/2)*(COS(V504))^2</f>
        <v>3.1379258935430069E-8</v>
      </c>
      <c r="AH504" s="72">
        <f t="shared" ca="1" si="241"/>
        <v>-3.6051831240181634E-3</v>
      </c>
      <c r="AI504" s="72">
        <f t="shared" ca="1" si="242"/>
        <v>0.5636884315321874</v>
      </c>
      <c r="AJ504" s="72">
        <f t="shared" ca="1" si="243"/>
        <v>-3.6051909336582977E-3</v>
      </c>
      <c r="AK504" s="72">
        <f t="shared" ca="1" si="244"/>
        <v>-4.2650079995696236E-3</v>
      </c>
      <c r="AL504" s="72">
        <f t="shared" ca="1" si="245"/>
        <v>0.56368432375074506</v>
      </c>
      <c r="AM504" s="72">
        <f ca="1">V504+(1+Coef!$J$8*(COS(V504))^2-(3/2)*Coef!$J$8*SIN(V504)*COS(V504)*(AL504-V504))*(AL504-V504)</f>
        <v>0.56369467624133485</v>
      </c>
      <c r="AN504" s="34" t="str">
        <f t="shared" ca="1" si="246"/>
        <v>29 476993 3573419 N</v>
      </c>
      <c r="AO504" s="33">
        <f t="shared" ca="1" si="247"/>
        <v>32.297325882621848</v>
      </c>
      <c r="AP504" s="33">
        <f t="shared" ca="1" si="248"/>
        <v>-9.2443669579648731</v>
      </c>
      <c r="AQ504" s="72">
        <f ca="1">'MGRS to Dist'!BP504</f>
        <v>663.33653456027366</v>
      </c>
      <c r="AR504" s="72">
        <f ca="1">'MGRS to Dist'!BT504</f>
        <v>270.74085916115206</v>
      </c>
      <c r="AS504" s="72">
        <f ca="1">'MGRS to Dist'!BU504</f>
        <v>90.737096436250894</v>
      </c>
      <c r="AT504" s="72">
        <f ca="1">'MGRS to Dist'!BV504</f>
        <v>270.73709643625091</v>
      </c>
    </row>
    <row r="505" spans="2:46" ht="16.5" customHeight="1">
      <c r="B505" s="38" t="s">
        <v>754</v>
      </c>
      <c r="C505" s="72" t="str">
        <f t="shared" si="249"/>
        <v>29SMR7755873371</v>
      </c>
      <c r="D505" s="72">
        <f t="array" aca="1" ref="D505" ca="1">MATCH(TRUE,ISERROR(VALUE(MID(C505,ROW(INDIRECT("1:"&amp;LEN(C505))),1))),0)</f>
        <v>3</v>
      </c>
      <c r="E505" s="72">
        <f t="shared" ca="1" si="250"/>
        <v>29</v>
      </c>
      <c r="F505" s="72" t="str">
        <f t="shared" ca="1" si="251"/>
        <v>S</v>
      </c>
      <c r="G505" s="72" t="str">
        <f t="shared" ca="1" si="252"/>
        <v>M</v>
      </c>
      <c r="H505" s="72" t="str">
        <f t="shared" ca="1" si="253"/>
        <v>R</v>
      </c>
      <c r="I505" s="72">
        <f t="shared" ca="1" si="254"/>
        <v>10</v>
      </c>
      <c r="J505" s="72">
        <f t="shared" ca="1" si="255"/>
        <v>77558</v>
      </c>
      <c r="K505" s="72">
        <f t="shared" ca="1" si="256"/>
        <v>73371</v>
      </c>
      <c r="L505" s="72">
        <f t="shared" ca="1" si="257"/>
        <v>170.80604746885038</v>
      </c>
      <c r="M505" s="72">
        <f ca="1">VLOOKUP(G505,Coef!$C$2:$F$25,4)</f>
        <v>4</v>
      </c>
      <c r="N505" s="31">
        <f ca="1">VLOOKUP(F505,Coef!$C$4:$D$23,2)</f>
        <v>15</v>
      </c>
      <c r="O505" s="31">
        <f ca="1">MOD(VLOOKUP(H505,Coef!$C$2:$G$21,5)+MOD(E505+1,2)*15,20)</f>
        <v>16</v>
      </c>
      <c r="P505" s="31">
        <f ca="1">VLOOKUP(N505,Coef!$A$27:$B$46,2)</f>
        <v>3.56</v>
      </c>
      <c r="Q505" s="31">
        <f ca="1">VLOOKUP(N505,Coef!$A$27:$C$46,3)+O505/10-0.1</f>
        <v>3.5</v>
      </c>
      <c r="R505" s="31">
        <f ca="1">IF(Q505+0.1&lt;P505,Q505+2,Q505)</f>
        <v>3.5</v>
      </c>
      <c r="S505" s="72">
        <f t="shared" ca="1" si="258"/>
        <v>477558</v>
      </c>
      <c r="T505" s="72">
        <f t="shared" ca="1" si="259"/>
        <v>3573371</v>
      </c>
      <c r="U505" s="72">
        <f t="shared" ca="1" si="231"/>
        <v>3573371</v>
      </c>
      <c r="V505" s="72">
        <f t="shared" ca="1" si="232"/>
        <v>0.56152841544513532</v>
      </c>
      <c r="W505" s="72">
        <f ca="1">(Coef!$J$9/(1+Coef!$J$8*(COS(V505))^2)^0.5)*Coef!$J$6</f>
        <v>6381645.1046470851</v>
      </c>
      <c r="X505" s="72">
        <f t="shared" ca="1" si="233"/>
        <v>-9</v>
      </c>
      <c r="Y505" s="72">
        <f t="shared" ca="1" si="234"/>
        <v>-3.5166480792950768E-3</v>
      </c>
      <c r="Z505" s="72">
        <f t="shared" ca="1" si="235"/>
        <v>0.90142804229972395</v>
      </c>
      <c r="AA505" s="72">
        <f t="shared" ca="1" si="236"/>
        <v>0.64584117366125315</v>
      </c>
      <c r="AB505" s="72">
        <f t="shared" ca="1" si="237"/>
        <v>1.0122424365949974</v>
      </c>
      <c r="AC505" s="72">
        <f t="shared" ca="1" si="238"/>
        <v>0.92064212086156139</v>
      </c>
      <c r="AD505" s="72">
        <f t="shared" ca="1" si="239"/>
        <v>1.688644288337726</v>
      </c>
      <c r="AE505" s="72">
        <f ca="1">Coef!$J$6*Coef!$J$9*(V505-(Coef!$J$10*AB505)+(Coef!$J$11*AC505)-(Coef!$J$12*AD505))</f>
        <v>3559634.774478009</v>
      </c>
      <c r="AF505" s="72">
        <f t="shared" ca="1" si="240"/>
        <v>2.1524583860027522E-3</v>
      </c>
      <c r="AG505" s="72">
        <f ca="1">((Coef!$J$8*Y505^2)/2)*(COS(V505))^2</f>
        <v>2.9857260365225702E-8</v>
      </c>
      <c r="AH505" s="72">
        <f t="shared" ca="1" si="241"/>
        <v>-3.5166480442959179E-3</v>
      </c>
      <c r="AI505" s="72">
        <f t="shared" ca="1" si="242"/>
        <v>0.56368087376687159</v>
      </c>
      <c r="AJ505" s="72">
        <f t="shared" ca="1" si="243"/>
        <v>-3.5166552925887662E-3</v>
      </c>
      <c r="AK505" s="72">
        <f t="shared" ca="1" si="244"/>
        <v>-4.1602500372363467E-3</v>
      </c>
      <c r="AL505" s="72">
        <f t="shared" ca="1" si="245"/>
        <v>0.56367696532773015</v>
      </c>
      <c r="AM505" s="72">
        <f ca="1">V505+(1+Coef!$J$8*(COS(V505))^2-(3/2)*Coef!$J$8*SIN(V505)*COS(V505)*(AL505-V505))*(AL505-V505)</f>
        <v>0.5636873188037842</v>
      </c>
      <c r="AN505" s="34" t="str">
        <f t="shared" ca="1" si="246"/>
        <v>29 477558 3573371 N</v>
      </c>
      <c r="AO505" s="33">
        <f t="shared" ca="1" si="247"/>
        <v>32.296904332502166</v>
      </c>
      <c r="AP505" s="33">
        <f t="shared" ca="1" si="248"/>
        <v>-9.2383647688527866</v>
      </c>
      <c r="AQ505" s="72">
        <f ca="1">'MGRS to Dist'!BP505</f>
        <v>567.2585576931001</v>
      </c>
      <c r="AR505" s="72">
        <f ca="1">'MGRS to Dist'!BT505</f>
        <v>94.748036403197887</v>
      </c>
      <c r="AS505" s="72">
        <f ca="1">'MGRS to Dist'!BU505</f>
        <v>-85.248756568433151</v>
      </c>
      <c r="AT505" s="72">
        <f ca="1">'MGRS to Dist'!BV505</f>
        <v>94.751243431566877</v>
      </c>
    </row>
    <row r="506" spans="2:46" ht="16.5" customHeight="1">
      <c r="B506" s="38" t="s">
        <v>755</v>
      </c>
      <c r="C506" s="72" t="str">
        <f t="shared" si="249"/>
        <v>29SMR7912675432</v>
      </c>
      <c r="D506" s="72">
        <f t="array" aca="1" ref="D506" ca="1">MATCH(TRUE,ISERROR(VALUE(MID(C506,ROW(INDIRECT("1:"&amp;LEN(C506))),1))),0)</f>
        <v>3</v>
      </c>
      <c r="E506" s="72">
        <f t="shared" ca="1" si="250"/>
        <v>29</v>
      </c>
      <c r="F506" s="72" t="str">
        <f t="shared" ca="1" si="251"/>
        <v>S</v>
      </c>
      <c r="G506" s="72" t="str">
        <f t="shared" ca="1" si="252"/>
        <v>M</v>
      </c>
      <c r="H506" s="72" t="str">
        <f t="shared" ca="1" si="253"/>
        <v>R</v>
      </c>
      <c r="I506" s="72">
        <f t="shared" ca="1" si="254"/>
        <v>10</v>
      </c>
      <c r="J506" s="72">
        <f t="shared" ca="1" si="255"/>
        <v>79126</v>
      </c>
      <c r="K506" s="72">
        <f t="shared" ca="1" si="256"/>
        <v>75432</v>
      </c>
      <c r="L506" s="72">
        <f t="shared" ca="1" si="257"/>
        <v>170.80604746885038</v>
      </c>
      <c r="M506" s="72">
        <f ca="1">VLOOKUP(G506,Coef!$C$2:$F$25,4)</f>
        <v>4</v>
      </c>
      <c r="N506" s="31">
        <f ca="1">VLOOKUP(F506,Coef!$C$4:$D$23,2)</f>
        <v>15</v>
      </c>
      <c r="O506" s="31">
        <f ca="1">MOD(VLOOKUP(H506,Coef!$C$2:$G$21,5)+MOD(E506+1,2)*15,20)</f>
        <v>16</v>
      </c>
      <c r="P506" s="31">
        <f ca="1">VLOOKUP(N506,Coef!$A$27:$B$46,2)</f>
        <v>3.56</v>
      </c>
      <c r="Q506" s="31">
        <f ca="1">VLOOKUP(N506,Coef!$A$27:$C$46,3)+O506/10-0.1</f>
        <v>3.5</v>
      </c>
      <c r="R506" s="31">
        <f ca="1">IF(Q506+0.1&lt;P506,Q506+2,Q506)</f>
        <v>3.5</v>
      </c>
      <c r="S506" s="72">
        <f t="shared" ca="1" si="258"/>
        <v>479126</v>
      </c>
      <c r="T506" s="72">
        <f t="shared" ca="1" si="259"/>
        <v>3575432</v>
      </c>
      <c r="U506" s="72">
        <f t="shared" ca="1" si="231"/>
        <v>3575432</v>
      </c>
      <c r="V506" s="72">
        <f t="shared" ca="1" si="232"/>
        <v>0.56185228611633975</v>
      </c>
      <c r="W506" s="72">
        <f ca="1">(Coef!$J$9/(1+Coef!$J$8*(COS(V506))^2)^0.5)*Coef!$J$6</f>
        <v>6381651.3536247024</v>
      </c>
      <c r="X506" s="72">
        <f t="shared" ca="1" si="233"/>
        <v>-9</v>
      </c>
      <c r="Y506" s="72">
        <f t="shared" ca="1" si="234"/>
        <v>-3.2709402070584467E-3</v>
      </c>
      <c r="Z506" s="72">
        <f t="shared" ca="1" si="235"/>
        <v>0.90170827916038843</v>
      </c>
      <c r="AA506" s="72">
        <f t="shared" ca="1" si="236"/>
        <v>0.64577866226893799</v>
      </c>
      <c r="AB506" s="72">
        <f t="shared" ca="1" si="237"/>
        <v>1.0127064256965339</v>
      </c>
      <c r="AC506" s="72">
        <f t="shared" ca="1" si="238"/>
        <v>0.92097448483963495</v>
      </c>
      <c r="AD506" s="72">
        <f t="shared" ca="1" si="239"/>
        <v>1.6891204452779844</v>
      </c>
      <c r="AE506" s="72">
        <f ca="1">Coef!$J$6*Coef!$J$9*(V506-(Coef!$J$10*AB506)+(Coef!$J$11*AC506)-(Coef!$J$12*AD506))</f>
        <v>3561691.67323235</v>
      </c>
      <c r="AF506" s="72">
        <f t="shared" ca="1" si="240"/>
        <v>2.1530989404248205E-3</v>
      </c>
      <c r="AG506" s="72">
        <f ca="1">((Coef!$J$8*Y506^2)/2)*(COS(V506))^2</f>
        <v>2.5820242477019058E-8</v>
      </c>
      <c r="AH506" s="72">
        <f t="shared" ca="1" si="241"/>
        <v>-3.2709401789062903E-3</v>
      </c>
      <c r="AI506" s="72">
        <f t="shared" ca="1" si="242"/>
        <v>0.56400538500117103</v>
      </c>
      <c r="AJ506" s="72">
        <f t="shared" ca="1" si="243"/>
        <v>-3.2709460115679656E-3</v>
      </c>
      <c r="AK506" s="72">
        <f t="shared" ca="1" si="244"/>
        <v>-3.8703697828502293E-3</v>
      </c>
      <c r="AL506" s="72">
        <f t="shared" ca="1" si="245"/>
        <v>0.56400200121337973</v>
      </c>
      <c r="AM506" s="72">
        <f ca="1">V506+(1+Coef!$J$8*(COS(V506))^2-(3/2)*Coef!$J$8*SIN(V506)*COS(V506)*(AL506-V506))*(AL506-V506)</f>
        <v>0.56401235605606159</v>
      </c>
      <c r="AN506" s="34" t="str">
        <f t="shared" ca="1" si="246"/>
        <v>29 479126 3575432 N</v>
      </c>
      <c r="AO506" s="33">
        <f t="shared" ca="1" si="247"/>
        <v>32.315527595242187</v>
      </c>
      <c r="AP506" s="33">
        <f t="shared" ca="1" si="248"/>
        <v>-9.221755853712283</v>
      </c>
      <c r="AQ506" s="72">
        <f ca="1">'MGRS to Dist'!BP506</f>
        <v>2590.6824478468066</v>
      </c>
      <c r="AR506" s="72">
        <f ca="1">'MGRS to Dist'!BT506</f>
        <v>37.003967724660015</v>
      </c>
      <c r="AS506" s="72">
        <f ca="1">'MGRS to Dist'!BU506</f>
        <v>-142.98715573933504</v>
      </c>
      <c r="AT506" s="72">
        <f ca="1">'MGRS to Dist'!BV506</f>
        <v>37.012844260664963</v>
      </c>
    </row>
    <row r="507" spans="2:46" ht="16.5" customHeight="1">
      <c r="B507" s="38" t="s">
        <v>756</v>
      </c>
      <c r="C507" s="72" t="str">
        <f t="shared" si="249"/>
        <v>29SQT0540369808</v>
      </c>
      <c r="D507" s="72">
        <f t="array" aca="1" ref="D507" ca="1">MATCH(TRUE,ISERROR(VALUE(MID(C507,ROW(INDIRECT("1:"&amp;LEN(C507))),1))),0)</f>
        <v>3</v>
      </c>
      <c r="E507" s="72">
        <f t="shared" ca="1" si="250"/>
        <v>29</v>
      </c>
      <c r="F507" s="72" t="str">
        <f t="shared" ca="1" si="251"/>
        <v>S</v>
      </c>
      <c r="G507" s="72" t="str">
        <f t="shared" ca="1" si="252"/>
        <v>Q</v>
      </c>
      <c r="H507" s="72" t="str">
        <f t="shared" ca="1" si="253"/>
        <v>T</v>
      </c>
      <c r="I507" s="72">
        <f t="shared" ca="1" si="254"/>
        <v>10</v>
      </c>
      <c r="J507" s="72">
        <f t="shared" ca="1" si="255"/>
        <v>5403</v>
      </c>
      <c r="K507" s="72">
        <f t="shared" ca="1" si="256"/>
        <v>69808</v>
      </c>
      <c r="L507" s="72">
        <f t="shared" ca="1" si="257"/>
        <v>170.80604746885038</v>
      </c>
      <c r="M507" s="72">
        <f ca="1">VLOOKUP(G507,Coef!$C$2:$F$25,4)</f>
        <v>7</v>
      </c>
      <c r="N507" s="31">
        <f ca="1">VLOOKUP(F507,Coef!$C$4:$D$23,2)</f>
        <v>15</v>
      </c>
      <c r="O507" s="31">
        <f ca="1">MOD(VLOOKUP(H507,Coef!$C$2:$G$21,5)+MOD(E507+1,2)*15,20)</f>
        <v>18</v>
      </c>
      <c r="P507" s="31">
        <f ca="1">VLOOKUP(N507,Coef!$A$27:$B$46,2)</f>
        <v>3.56</v>
      </c>
      <c r="Q507" s="31">
        <f ca="1">VLOOKUP(N507,Coef!$A$27:$C$46,3)+O507/10-0.1</f>
        <v>3.6999999999999997</v>
      </c>
      <c r="R507" s="31">
        <f ca="1">IF(Q507+0.1&lt;P507,Q507+2,Q507)</f>
        <v>3.6999999999999997</v>
      </c>
      <c r="S507" s="72">
        <f t="shared" ca="1" si="258"/>
        <v>705403</v>
      </c>
      <c r="T507" s="72">
        <f t="shared" ca="1" si="259"/>
        <v>3769807.9999999995</v>
      </c>
      <c r="U507" s="72">
        <f t="shared" ca="1" si="231"/>
        <v>3769807.9999999995</v>
      </c>
      <c r="V507" s="72">
        <f t="shared" ca="1" si="232"/>
        <v>0.59239701468792194</v>
      </c>
      <c r="W507" s="72">
        <f ca="1">(Coef!$J$9/(1+Coef!$J$8*(COS(V507))^2)^0.5)*Coef!$J$6</f>
        <v>6382249.1438705204</v>
      </c>
      <c r="X507" s="72">
        <f t="shared" ca="1" si="233"/>
        <v>-9</v>
      </c>
      <c r="Y507" s="72">
        <f t="shared" ca="1" si="234"/>
        <v>3.2183481930859438E-2</v>
      </c>
      <c r="Z507" s="72">
        <f t="shared" ca="1" si="235"/>
        <v>0.92642154525187892</v>
      </c>
      <c r="AA507" s="72">
        <f t="shared" ca="1" si="236"/>
        <v>0.63760401237879893</v>
      </c>
      <c r="AB507" s="72">
        <f t="shared" ca="1" si="237"/>
        <v>1.0556077873138614</v>
      </c>
      <c r="AC507" s="72">
        <f t="shared" ca="1" si="238"/>
        <v>0.95110684358009578</v>
      </c>
      <c r="AD507" s="72">
        <f t="shared" ca="1" si="239"/>
        <v>1.7314537713817744</v>
      </c>
      <c r="AE507" s="72">
        <f ca="1">Coef!$J$6*Coef!$J$9*(V507-(Coef!$J$10*AB507)+(Coef!$J$11*AC507)-(Coef!$J$12*AD507))</f>
        <v>3755708.2986433874</v>
      </c>
      <c r="AF507" s="72">
        <f t="shared" ca="1" si="240"/>
        <v>2.2092057265037089E-3</v>
      </c>
      <c r="AG507" s="72">
        <f ca="1">((Coef!$J$8*Y507^2)/2)*(COS(V507))^2</f>
        <v>2.4021820865086709E-6</v>
      </c>
      <c r="AH507" s="72">
        <f t="shared" ca="1" si="241"/>
        <v>3.2183456160664849E-2</v>
      </c>
      <c r="AI507" s="72">
        <f t="shared" ca="1" si="242"/>
        <v>0.59460621510751122</v>
      </c>
      <c r="AJ507" s="72">
        <f t="shared" ca="1" si="243"/>
        <v>3.2189012250815219E-2</v>
      </c>
      <c r="AK507" s="72">
        <f t="shared" ca="1" si="244"/>
        <v>3.8838753578948927E-2</v>
      </c>
      <c r="AL507" s="72">
        <f t="shared" ca="1" si="245"/>
        <v>0.5942561875142659</v>
      </c>
      <c r="AM507" s="72">
        <f ca="1">V507+(1+Coef!$J$8*(COS(V507))^2-(3/2)*Coef!$J$8*SIN(V507)*COS(V507)*(AL507-V507))*(AL507-V507)</f>
        <v>0.59426479494865181</v>
      </c>
      <c r="AN507" s="34" t="str">
        <f t="shared" ca="1" si="246"/>
        <v>29 705403 3769808 N</v>
      </c>
      <c r="AO507" s="33">
        <f t="shared" ca="1" si="247"/>
        <v>34.048864663765031</v>
      </c>
      <c r="AP507" s="33">
        <f t="shared" ca="1" si="248"/>
        <v>-6.7747033383776056</v>
      </c>
      <c r="AQ507" s="72">
        <f ca="1">'MGRS to Dist'!BP507</f>
        <v>298372.87927529222</v>
      </c>
      <c r="AR507" s="72">
        <f ca="1">'MGRS to Dist'!BT507</f>
        <v>49.092787771910594</v>
      </c>
      <c r="AS507" s="72">
        <f ca="1">'MGRS to Dist'!BU507</f>
        <v>-129.56763674989691</v>
      </c>
      <c r="AT507" s="72">
        <f ca="1">'MGRS to Dist'!BV507</f>
        <v>50.432363250103094</v>
      </c>
    </row>
    <row r="508" spans="2:46" ht="16.5" customHeight="1">
      <c r="B508" s="38" t="s">
        <v>757</v>
      </c>
      <c r="C508" s="72" t="str">
        <f t="shared" si="249"/>
        <v>29SQT0085667900</v>
      </c>
      <c r="D508" s="72">
        <f t="array" aca="1" ref="D508" ca="1">MATCH(TRUE,ISERROR(VALUE(MID(C508,ROW(INDIRECT("1:"&amp;LEN(C508))),1))),0)</f>
        <v>3</v>
      </c>
      <c r="E508" s="72">
        <f t="shared" ca="1" si="250"/>
        <v>29</v>
      </c>
      <c r="F508" s="72" t="str">
        <f t="shared" ca="1" si="251"/>
        <v>S</v>
      </c>
      <c r="G508" s="72" t="str">
        <f t="shared" ca="1" si="252"/>
        <v>Q</v>
      </c>
      <c r="H508" s="72" t="str">
        <f t="shared" ca="1" si="253"/>
        <v>T</v>
      </c>
      <c r="I508" s="72">
        <f t="shared" ca="1" si="254"/>
        <v>10</v>
      </c>
      <c r="J508" s="72">
        <f t="shared" ca="1" si="255"/>
        <v>856</v>
      </c>
      <c r="K508" s="72">
        <f t="shared" ca="1" si="256"/>
        <v>67900</v>
      </c>
      <c r="L508" s="72">
        <f t="shared" ca="1" si="257"/>
        <v>170.80604746885038</v>
      </c>
      <c r="M508" s="72">
        <f ca="1">VLOOKUP(G508,Coef!$C$2:$F$25,4)</f>
        <v>7</v>
      </c>
      <c r="N508" s="31">
        <f ca="1">VLOOKUP(F508,Coef!$C$4:$D$23,2)</f>
        <v>15</v>
      </c>
      <c r="O508" s="31">
        <f ca="1">MOD(VLOOKUP(H508,Coef!$C$2:$G$21,5)+MOD(E508+1,2)*15,20)</f>
        <v>18</v>
      </c>
      <c r="P508" s="31">
        <f ca="1">VLOOKUP(N508,Coef!$A$27:$B$46,2)</f>
        <v>3.56</v>
      </c>
      <c r="Q508" s="31">
        <f ca="1">VLOOKUP(N508,Coef!$A$27:$C$46,3)+O508/10-0.1</f>
        <v>3.6999999999999997</v>
      </c>
      <c r="R508" s="31">
        <f ca="1">IF(Q508+0.1&lt;P508,Q508+2,Q508)</f>
        <v>3.6999999999999997</v>
      </c>
      <c r="S508" s="72">
        <f t="shared" ca="1" si="258"/>
        <v>700856</v>
      </c>
      <c r="T508" s="72">
        <f t="shared" ca="1" si="259"/>
        <v>3767899.9999999995</v>
      </c>
      <c r="U508" s="72">
        <f t="shared" ca="1" si="231"/>
        <v>3767899.9999999995</v>
      </c>
      <c r="V508" s="72">
        <f t="shared" ca="1" si="232"/>
        <v>0.59209718681763668</v>
      </c>
      <c r="W508" s="72">
        <f ca="1">(Coef!$J$9/(1+Coef!$J$8*(COS(V508))^2)^0.5)*Coef!$J$6</f>
        <v>6382243.1983684171</v>
      </c>
      <c r="X508" s="72">
        <f t="shared" ca="1" si="233"/>
        <v>-9</v>
      </c>
      <c r="Y508" s="72">
        <f t="shared" ca="1" si="234"/>
        <v>3.1471066481977318E-2</v>
      </c>
      <c r="Z508" s="72">
        <f t="shared" ca="1" si="235"/>
        <v>0.92619561558496466</v>
      </c>
      <c r="AA508" s="72">
        <f t="shared" ca="1" si="236"/>
        <v>0.63770575286916553</v>
      </c>
      <c r="AB508" s="72">
        <f t="shared" ca="1" si="237"/>
        <v>1.0551949946101189</v>
      </c>
      <c r="AC508" s="72">
        <f t="shared" ca="1" si="238"/>
        <v>0.95082268417488058</v>
      </c>
      <c r="AD508" s="72">
        <f t="shared" ca="1" si="239"/>
        <v>1.7310625504714459</v>
      </c>
      <c r="AE508" s="72">
        <f ca="1">Coef!$J$6*Coef!$J$9*(V508-(Coef!$J$10*AB508)+(Coef!$J$11*AC508)-(Coef!$J$12*AD508))</f>
        <v>3753803.5601241933</v>
      </c>
      <c r="AF508" s="72">
        <f t="shared" ca="1" si="240"/>
        <v>2.208696760319301E-3</v>
      </c>
      <c r="AG508" s="72">
        <f ca="1">((Coef!$J$8*Y508^2)/2)*(COS(V508))^2</f>
        <v>2.2979364125448645E-6</v>
      </c>
      <c r="AH508" s="72">
        <f t="shared" ca="1" si="241"/>
        <v>3.1471042375807445E-2</v>
      </c>
      <c r="AI508" s="72">
        <f t="shared" ca="1" si="242"/>
        <v>0.59430587850251126</v>
      </c>
      <c r="AJ508" s="72">
        <f t="shared" ca="1" si="243"/>
        <v>3.1476237592176548E-2</v>
      </c>
      <c r="AK508" s="72">
        <f t="shared" ca="1" si="244"/>
        <v>3.7971864038102057E-2</v>
      </c>
      <c r="AL508" s="72">
        <f t="shared" ca="1" si="245"/>
        <v>0.59397138431896412</v>
      </c>
      <c r="AM508" s="72">
        <f ca="1">V508+(1+Coef!$J$8*(COS(V508))^2-(3/2)*Coef!$J$8*SIN(V508)*COS(V508)*(AL508-V508))*(AL508-V508)</f>
        <v>0.59398006469350351</v>
      </c>
      <c r="AN508" s="34" t="str">
        <f t="shared" ca="1" si="246"/>
        <v>29 700856 3767900 N</v>
      </c>
      <c r="AO508" s="33">
        <f t="shared" ca="1" si="247"/>
        <v>34.032550821845348</v>
      </c>
      <c r="AP508" s="33">
        <f t="shared" ca="1" si="248"/>
        <v>-6.8243724503721648</v>
      </c>
      <c r="AQ508" s="72">
        <f ca="1">'MGRS to Dist'!BP508</f>
        <v>4930.5566162147097</v>
      </c>
      <c r="AR508" s="72">
        <f ca="1">'MGRS to Dist'!BT508</f>
        <v>248.39187181239976</v>
      </c>
      <c r="AS508" s="72">
        <f ca="1">'MGRS to Dist'!BU508</f>
        <v>68.364067946982132</v>
      </c>
      <c r="AT508" s="72">
        <f ca="1">'MGRS to Dist'!BV508</f>
        <v>248.36406794698212</v>
      </c>
    </row>
    <row r="509" spans="2:46" ht="16.5" customHeight="1">
      <c r="B509" s="38" t="s">
        <v>758</v>
      </c>
      <c r="C509" s="72" t="str">
        <f t="shared" si="249"/>
        <v>29SQT0072168116</v>
      </c>
      <c r="D509" s="72">
        <f t="array" aca="1" ref="D509" ca="1">MATCH(TRUE,ISERROR(VALUE(MID(C509,ROW(INDIRECT("1:"&amp;LEN(C509))),1))),0)</f>
        <v>3</v>
      </c>
      <c r="E509" s="72">
        <f t="shared" ca="1" si="250"/>
        <v>29</v>
      </c>
      <c r="F509" s="72" t="str">
        <f t="shared" ca="1" si="251"/>
        <v>S</v>
      </c>
      <c r="G509" s="72" t="str">
        <f t="shared" ca="1" si="252"/>
        <v>Q</v>
      </c>
      <c r="H509" s="72" t="str">
        <f t="shared" ca="1" si="253"/>
        <v>T</v>
      </c>
      <c r="I509" s="72">
        <f t="shared" ca="1" si="254"/>
        <v>10</v>
      </c>
      <c r="J509" s="72">
        <f t="shared" ca="1" si="255"/>
        <v>721</v>
      </c>
      <c r="K509" s="72">
        <f t="shared" ca="1" si="256"/>
        <v>68116</v>
      </c>
      <c r="L509" s="72">
        <f t="shared" ca="1" si="257"/>
        <v>170.80604746885038</v>
      </c>
      <c r="M509" s="72">
        <f ca="1">VLOOKUP(G509,Coef!$C$2:$F$25,4)</f>
        <v>7</v>
      </c>
      <c r="N509" s="31">
        <f ca="1">VLOOKUP(F509,Coef!$C$4:$D$23,2)</f>
        <v>15</v>
      </c>
      <c r="O509" s="31">
        <f ca="1">MOD(VLOOKUP(H509,Coef!$C$2:$G$21,5)+MOD(E509+1,2)*15,20)</f>
        <v>18</v>
      </c>
      <c r="P509" s="31">
        <f ca="1">VLOOKUP(N509,Coef!$A$27:$B$46,2)</f>
        <v>3.56</v>
      </c>
      <c r="Q509" s="31">
        <f ca="1">VLOOKUP(N509,Coef!$A$27:$C$46,3)+O509/10-0.1</f>
        <v>3.6999999999999997</v>
      </c>
      <c r="R509" s="31">
        <f ca="1">IF(Q509+0.1&lt;P509,Q509+2,Q509)</f>
        <v>3.6999999999999997</v>
      </c>
      <c r="S509" s="72">
        <f t="shared" ca="1" si="258"/>
        <v>700721</v>
      </c>
      <c r="T509" s="72">
        <f t="shared" ca="1" si="259"/>
        <v>3768115.9999999995</v>
      </c>
      <c r="U509" s="72">
        <f t="shared" ca="1" si="231"/>
        <v>3768115.9999999995</v>
      </c>
      <c r="V509" s="72">
        <f t="shared" ca="1" si="232"/>
        <v>0.59213112959540481</v>
      </c>
      <c r="W509" s="72">
        <f ca="1">(Coef!$J$9/(1+Coef!$J$8*(COS(V509))^2)^0.5)*Coef!$J$6</f>
        <v>6382243.8713704878</v>
      </c>
      <c r="X509" s="72">
        <f t="shared" ca="1" si="233"/>
        <v>-9</v>
      </c>
      <c r="Y509" s="72">
        <f t="shared" ca="1" si="234"/>
        <v>3.1449910728168128E-2</v>
      </c>
      <c r="Z509" s="72">
        <f t="shared" ca="1" si="235"/>
        <v>0.92622120924750861</v>
      </c>
      <c r="AA509" s="72">
        <f t="shared" ca="1" si="236"/>
        <v>0.63769425603813668</v>
      </c>
      <c r="AB509" s="72">
        <f t="shared" ca="1" si="237"/>
        <v>1.0552417342191591</v>
      </c>
      <c r="AC509" s="72">
        <f t="shared" ca="1" si="238"/>
        <v>0.95085486467390357</v>
      </c>
      <c r="AD509" s="72">
        <f t="shared" ca="1" si="239"/>
        <v>1.7311068634016911</v>
      </c>
      <c r="AE509" s="72">
        <f ca="1">Coef!$J$6*Coef!$J$9*(V509-(Coef!$J$10*AB509)+(Coef!$J$11*AC509)-(Coef!$J$12*AD509))</f>
        <v>3754019.1906327573</v>
      </c>
      <c r="AF509" s="72">
        <f t="shared" ca="1" si="240"/>
        <v>2.2087544210709076E-3</v>
      </c>
      <c r="AG509" s="72">
        <f ca="1">((Coef!$J$8*Y509^2)/2)*(COS(V509))^2</f>
        <v>2.2947431900106142E-6</v>
      </c>
      <c r="AH509" s="72">
        <f t="shared" ca="1" si="241"/>
        <v>3.144988667167864E-2</v>
      </c>
      <c r="AI509" s="72">
        <f t="shared" ca="1" si="242"/>
        <v>0.59433987894795159</v>
      </c>
      <c r="AJ509" s="72">
        <f t="shared" ca="1" si="243"/>
        <v>3.1455071417640146E-2</v>
      </c>
      <c r="AK509" s="72">
        <f t="shared" ca="1" si="244"/>
        <v>3.7947225527042293E-2</v>
      </c>
      <c r="AL509" s="72">
        <f t="shared" ca="1" si="245"/>
        <v>0.59400580961313088</v>
      </c>
      <c r="AM509" s="72">
        <f ca="1">V509+(1+Coef!$J$8*(COS(V509))^2-(3/2)*Coef!$J$8*SIN(V509)*COS(V509)*(AL509-V509))*(AL509-V509)</f>
        <v>0.59401449182056154</v>
      </c>
      <c r="AN509" s="34" t="str">
        <f t="shared" ca="1" si="246"/>
        <v>29 700721 3768116 N</v>
      </c>
      <c r="AO509" s="33">
        <f t="shared" ca="1" si="247"/>
        <v>34.034523350926534</v>
      </c>
      <c r="AP509" s="33">
        <f t="shared" ca="1" si="248"/>
        <v>-6.8257841330693756</v>
      </c>
      <c r="AQ509" s="72">
        <f ca="1">'MGRS to Dist'!BP509</f>
        <v>254.69277720901667</v>
      </c>
      <c r="AR509" s="72">
        <f ca="1">'MGRS to Dist'!BT509</f>
        <v>329.32888725132761</v>
      </c>
      <c r="AS509" s="72">
        <f ca="1">'MGRS to Dist'!BU509</f>
        <v>149.3280971635248</v>
      </c>
      <c r="AT509" s="72">
        <f ca="1">'MGRS to Dist'!BV509</f>
        <v>329.32809716352472</v>
      </c>
    </row>
    <row r="510" spans="2:46" ht="16.5" customHeight="1">
      <c r="B510" s="38" t="s">
        <v>759</v>
      </c>
      <c r="C510" s="72" t="str">
        <f t="shared" si="249"/>
        <v>29SQT0740267352</v>
      </c>
      <c r="D510" s="72">
        <f t="array" aca="1" ref="D510" ca="1">MATCH(TRUE,ISERROR(VALUE(MID(C510,ROW(INDIRECT("1:"&amp;LEN(C510))),1))),0)</f>
        <v>3</v>
      </c>
      <c r="E510" s="72">
        <f t="shared" ca="1" si="250"/>
        <v>29</v>
      </c>
      <c r="F510" s="72" t="str">
        <f t="shared" ca="1" si="251"/>
        <v>S</v>
      </c>
      <c r="G510" s="72" t="str">
        <f t="shared" ca="1" si="252"/>
        <v>Q</v>
      </c>
      <c r="H510" s="72" t="str">
        <f t="shared" ca="1" si="253"/>
        <v>T</v>
      </c>
      <c r="I510" s="72">
        <f t="shared" ca="1" si="254"/>
        <v>10</v>
      </c>
      <c r="J510" s="72">
        <f t="shared" ca="1" si="255"/>
        <v>7402</v>
      </c>
      <c r="K510" s="72">
        <f t="shared" ca="1" si="256"/>
        <v>67352</v>
      </c>
      <c r="L510" s="72">
        <f t="shared" ca="1" si="257"/>
        <v>170.80604746885038</v>
      </c>
      <c r="M510" s="72">
        <f ca="1">VLOOKUP(G510,Coef!$C$2:$F$25,4)</f>
        <v>7</v>
      </c>
      <c r="N510" s="31">
        <f ca="1">VLOOKUP(F510,Coef!$C$4:$D$23,2)</f>
        <v>15</v>
      </c>
      <c r="O510" s="31">
        <f ca="1">MOD(VLOOKUP(H510,Coef!$C$2:$G$21,5)+MOD(E510+1,2)*15,20)</f>
        <v>18</v>
      </c>
      <c r="P510" s="31">
        <f ca="1">VLOOKUP(N510,Coef!$A$27:$B$46,2)</f>
        <v>3.56</v>
      </c>
      <c r="Q510" s="31">
        <f ca="1">VLOOKUP(N510,Coef!$A$27:$C$46,3)+O510/10-0.1</f>
        <v>3.6999999999999997</v>
      </c>
      <c r="R510" s="31">
        <f ca="1">IF(Q510+0.1&lt;P510,Q510+2,Q510)</f>
        <v>3.6999999999999997</v>
      </c>
      <c r="S510" s="72">
        <f t="shared" ca="1" si="258"/>
        <v>707402</v>
      </c>
      <c r="T510" s="72">
        <f t="shared" ca="1" si="259"/>
        <v>3767351.9999999995</v>
      </c>
      <c r="U510" s="72">
        <f t="shared" ca="1" si="231"/>
        <v>3767351.9999999995</v>
      </c>
      <c r="V510" s="72">
        <f t="shared" ca="1" si="232"/>
        <v>0.592011072733299</v>
      </c>
      <c r="W510" s="72">
        <f ca="1">(Coef!$J$9/(1+Coef!$J$8*(COS(V510))^2)^0.5)*Coef!$J$6</f>
        <v>6382241.4910216453</v>
      </c>
      <c r="X510" s="72">
        <f t="shared" ca="1" si="233"/>
        <v>-9</v>
      </c>
      <c r="Y510" s="72">
        <f t="shared" ca="1" si="234"/>
        <v>3.2496733364252545E-2</v>
      </c>
      <c r="Z510" s="72">
        <f t="shared" ca="1" si="235"/>
        <v>0.92613066436434077</v>
      </c>
      <c r="AA510" s="72">
        <f t="shared" ca="1" si="236"/>
        <v>0.63773489673725159</v>
      </c>
      <c r="AB510" s="72">
        <f t="shared" ca="1" si="237"/>
        <v>1.0550764049154693</v>
      </c>
      <c r="AC510" s="72">
        <f t="shared" ca="1" si="238"/>
        <v>0.95074102787091486</v>
      </c>
      <c r="AD510" s="72">
        <f t="shared" ca="1" si="239"/>
        <v>1.7309500996888632</v>
      </c>
      <c r="AE510" s="72">
        <f ca="1">Coef!$J$6*Coef!$J$9*(V510-(Coef!$J$10*AB510)+(Coef!$J$11*AC510)-(Coef!$J$12*AD510))</f>
        <v>3753256.4978437028</v>
      </c>
      <c r="AF510" s="72">
        <f t="shared" ca="1" si="240"/>
        <v>2.2085504248195395E-3</v>
      </c>
      <c r="AG510" s="72">
        <f ca="1">((Coef!$J$8*Y510^2)/2)*(COS(V510))^2</f>
        <v>2.4504441254584724E-6</v>
      </c>
      <c r="AH510" s="72">
        <f t="shared" ca="1" si="241"/>
        <v>3.2496706820442756E-2</v>
      </c>
      <c r="AI510" s="72">
        <f t="shared" ca="1" si="242"/>
        <v>0.59421961774618914</v>
      </c>
      <c r="AJ510" s="72">
        <f t="shared" ca="1" si="243"/>
        <v>3.2502426737588741E-2</v>
      </c>
      <c r="AK510" s="72">
        <f t="shared" ca="1" si="244"/>
        <v>3.9206292321150325E-2</v>
      </c>
      <c r="AL510" s="72">
        <f t="shared" ca="1" si="245"/>
        <v>0.59386304416001146</v>
      </c>
      <c r="AM510" s="72">
        <f ca="1">V510+(1+Coef!$J$8*(COS(V510))^2-(3/2)*Coef!$J$8*SIN(V510)*COS(V510)*(AL510-V510))*(AL510-V510)</f>
        <v>0.59387162278343275</v>
      </c>
      <c r="AN510" s="34" t="str">
        <f t="shared" ca="1" si="246"/>
        <v>29 707402 3767352 N</v>
      </c>
      <c r="AO510" s="33">
        <f t="shared" ca="1" si="247"/>
        <v>34.026337558075959</v>
      </c>
      <c r="AP510" s="33">
        <f t="shared" ca="1" si="248"/>
        <v>-6.7536449196419177</v>
      </c>
      <c r="AQ510" s="72">
        <f ca="1">'MGRS to Dist'!BP510</f>
        <v>6723.7788200883897</v>
      </c>
      <c r="AR510" s="72">
        <f ca="1">'MGRS to Dist'!BT510</f>
        <v>97.776341662887717</v>
      </c>
      <c r="AS510" s="72">
        <f ca="1">'MGRS to Dist'!BU510</f>
        <v>-82.18328683910363</v>
      </c>
      <c r="AT510" s="72">
        <f ca="1">'MGRS to Dist'!BV510</f>
        <v>97.81671316089637</v>
      </c>
    </row>
    <row r="511" spans="2:46" ht="16.5" customHeight="1">
      <c r="B511" s="38" t="s">
        <v>760</v>
      </c>
      <c r="C511" s="72" t="str">
        <f t="shared" si="249"/>
        <v>29SQT0542469934</v>
      </c>
      <c r="D511" s="72">
        <f t="array" aca="1" ref="D511" ca="1">MATCH(TRUE,ISERROR(VALUE(MID(C511,ROW(INDIRECT("1:"&amp;LEN(C511))),1))),0)</f>
        <v>3</v>
      </c>
      <c r="E511" s="72">
        <f t="shared" ca="1" si="250"/>
        <v>29</v>
      </c>
      <c r="F511" s="72" t="str">
        <f t="shared" ca="1" si="251"/>
        <v>S</v>
      </c>
      <c r="G511" s="72" t="str">
        <f t="shared" ca="1" si="252"/>
        <v>Q</v>
      </c>
      <c r="H511" s="72" t="str">
        <f t="shared" ca="1" si="253"/>
        <v>T</v>
      </c>
      <c r="I511" s="72">
        <f t="shared" ca="1" si="254"/>
        <v>10</v>
      </c>
      <c r="J511" s="72">
        <f t="shared" ca="1" si="255"/>
        <v>5424</v>
      </c>
      <c r="K511" s="72">
        <f t="shared" ca="1" si="256"/>
        <v>69934</v>
      </c>
      <c r="L511" s="72">
        <f t="shared" ca="1" si="257"/>
        <v>170.80604746885038</v>
      </c>
      <c r="M511" s="72">
        <f ca="1">VLOOKUP(G511,Coef!$C$2:$F$25,4)</f>
        <v>7</v>
      </c>
      <c r="N511" s="31">
        <f ca="1">VLOOKUP(F511,Coef!$C$4:$D$23,2)</f>
        <v>15</v>
      </c>
      <c r="O511" s="31">
        <f ca="1">MOD(VLOOKUP(H511,Coef!$C$2:$G$21,5)+MOD(E511+1,2)*15,20)</f>
        <v>18</v>
      </c>
      <c r="P511" s="31">
        <f ca="1">VLOOKUP(N511,Coef!$A$27:$B$46,2)</f>
        <v>3.56</v>
      </c>
      <c r="Q511" s="31">
        <f ca="1">VLOOKUP(N511,Coef!$A$27:$C$46,3)+O511/10-0.1</f>
        <v>3.6999999999999997</v>
      </c>
      <c r="R511" s="31">
        <f ca="1">IF(Q511+0.1&lt;P511,Q511+2,Q511)</f>
        <v>3.6999999999999997</v>
      </c>
      <c r="S511" s="72">
        <f t="shared" ca="1" si="258"/>
        <v>705424</v>
      </c>
      <c r="T511" s="72">
        <f t="shared" ca="1" si="259"/>
        <v>3769933.9999999995</v>
      </c>
      <c r="U511" s="72">
        <f t="shared" ca="1" si="231"/>
        <v>3769933.9999999995</v>
      </c>
      <c r="V511" s="72">
        <f t="shared" ca="1" si="232"/>
        <v>0.5924168146416201</v>
      </c>
      <c r="W511" s="72">
        <f ca="1">(Coef!$J$9/(1+Coef!$J$8*(COS(V511))^2)^0.5)*Coef!$J$6</f>
        <v>6382249.5365496315</v>
      </c>
      <c r="X511" s="72">
        <f t="shared" ca="1" si="233"/>
        <v>-9</v>
      </c>
      <c r="Y511" s="72">
        <f t="shared" ca="1" si="234"/>
        <v>3.2186770326604344E-2</v>
      </c>
      <c r="Z511" s="72">
        <f t="shared" ca="1" si="235"/>
        <v>0.92643645341050052</v>
      </c>
      <c r="AA511" s="72">
        <f t="shared" ca="1" si="236"/>
        <v>0.63759727897192164</v>
      </c>
      <c r="AB511" s="72">
        <f t="shared" ca="1" si="237"/>
        <v>1.0556350413468705</v>
      </c>
      <c r="AC511" s="72">
        <f t="shared" ca="1" si="238"/>
        <v>0.95112560075313324</v>
      </c>
      <c r="AD511" s="72">
        <f t="shared" ca="1" si="239"/>
        <v>1.7314795900589781</v>
      </c>
      <c r="AE511" s="72">
        <f ca="1">Coef!$J$6*Coef!$J$9*(V511-(Coef!$J$10*AB511)+(Coef!$J$11*AC511)-(Coef!$J$12*AD511))</f>
        <v>3755834.0834499612</v>
      </c>
      <c r="AF511" s="72">
        <f t="shared" ca="1" si="240"/>
        <v>2.2092393080670853E-3</v>
      </c>
      <c r="AG511" s="72">
        <f ca="1">((Coef!$J$8*Y511^2)/2)*(COS(V511))^2</f>
        <v>2.4026089680859501E-6</v>
      </c>
      <c r="AH511" s="72">
        <f t="shared" ca="1" si="241"/>
        <v>3.2186744549196664E-2</v>
      </c>
      <c r="AI511" s="72">
        <f t="shared" ca="1" si="242"/>
        <v>0.59462604864174906</v>
      </c>
      <c r="AJ511" s="72">
        <f t="shared" ca="1" si="243"/>
        <v>3.2192302342683166E-2</v>
      </c>
      <c r="AK511" s="72">
        <f t="shared" ca="1" si="244"/>
        <v>3.8843239824277058E-2</v>
      </c>
      <c r="AL511" s="72">
        <f t="shared" ca="1" si="245"/>
        <v>0.59427593459477068</v>
      </c>
      <c r="AM511" s="72">
        <f ca="1">V511+(1+Coef!$J$8*(COS(V511))^2-(3/2)*Coef!$J$8*SIN(V511)*COS(V511)*(AL511-V511))*(AL511-V511)</f>
        <v>0.59428454155473642</v>
      </c>
      <c r="AN511" s="34" t="str">
        <f t="shared" ca="1" si="246"/>
        <v>29 705424 3769934 N</v>
      </c>
      <c r="AO511" s="33">
        <f t="shared" ca="1" si="247"/>
        <v>34.04999606095339</v>
      </c>
      <c r="AP511" s="33">
        <f t="shared" ca="1" si="248"/>
        <v>-6.7744462954544424</v>
      </c>
      <c r="AQ511" s="72">
        <f ca="1">'MGRS to Dist'!BP511</f>
        <v>3252.1620232201508</v>
      </c>
      <c r="AR511" s="72">
        <f ca="1">'MGRS to Dist'!BT511</f>
        <v>323.92908107965496</v>
      </c>
      <c r="AS511" s="72">
        <f ca="1">'MGRS to Dist'!BU511</f>
        <v>143.91743761255631</v>
      </c>
      <c r="AT511" s="72">
        <f ca="1">'MGRS to Dist'!BV511</f>
        <v>323.91743761255634</v>
      </c>
    </row>
    <row r="512" spans="2:46" ht="16.5" customHeight="1">
      <c r="B512" s="38" t="s">
        <v>761</v>
      </c>
      <c r="C512" s="72" t="str">
        <f t="shared" si="249"/>
        <v>29SQT0133369194</v>
      </c>
      <c r="D512" s="72">
        <f t="array" aca="1" ref="D512" ca="1">MATCH(TRUE,ISERROR(VALUE(MID(C512,ROW(INDIRECT("1:"&amp;LEN(C512))),1))),0)</f>
        <v>3</v>
      </c>
      <c r="E512" s="72">
        <f t="shared" ca="1" si="250"/>
        <v>29</v>
      </c>
      <c r="F512" s="72" t="str">
        <f t="shared" ca="1" si="251"/>
        <v>S</v>
      </c>
      <c r="G512" s="72" t="str">
        <f t="shared" ca="1" si="252"/>
        <v>Q</v>
      </c>
      <c r="H512" s="72" t="str">
        <f t="shared" ca="1" si="253"/>
        <v>T</v>
      </c>
      <c r="I512" s="72">
        <f t="shared" ca="1" si="254"/>
        <v>10</v>
      </c>
      <c r="J512" s="72">
        <f t="shared" ca="1" si="255"/>
        <v>1333</v>
      </c>
      <c r="K512" s="72">
        <f t="shared" ca="1" si="256"/>
        <v>69194</v>
      </c>
      <c r="L512" s="72">
        <f t="shared" ca="1" si="257"/>
        <v>170.80604746885038</v>
      </c>
      <c r="M512" s="72">
        <f ca="1">VLOOKUP(G512,Coef!$C$2:$F$25,4)</f>
        <v>7</v>
      </c>
      <c r="N512" s="31">
        <f ca="1">VLOOKUP(F512,Coef!$C$4:$D$23,2)</f>
        <v>15</v>
      </c>
      <c r="O512" s="31">
        <f ca="1">MOD(VLOOKUP(H512,Coef!$C$2:$G$21,5)+MOD(E512+1,2)*15,20)</f>
        <v>18</v>
      </c>
      <c r="P512" s="31">
        <f ca="1">VLOOKUP(N512,Coef!$A$27:$B$46,2)</f>
        <v>3.56</v>
      </c>
      <c r="Q512" s="31">
        <f ca="1">VLOOKUP(N512,Coef!$A$27:$C$46,3)+O512/10-0.1</f>
        <v>3.6999999999999997</v>
      </c>
      <c r="R512" s="31">
        <f ca="1">IF(Q512+0.1&lt;P512,Q512+2,Q512)</f>
        <v>3.6999999999999997</v>
      </c>
      <c r="S512" s="72">
        <f t="shared" ca="1" si="258"/>
        <v>701333</v>
      </c>
      <c r="T512" s="72">
        <f t="shared" ca="1" si="259"/>
        <v>3769193.9999999995</v>
      </c>
      <c r="U512" s="72">
        <f t="shared" ca="1" si="231"/>
        <v>3769193.9999999995</v>
      </c>
      <c r="V512" s="72">
        <f t="shared" ca="1" si="232"/>
        <v>0.59230052919926623</v>
      </c>
      <c r="W512" s="72">
        <f ca="1">(Coef!$J$9/(1+Coef!$J$8*(COS(V512))^2)^0.5)*Coef!$J$6</f>
        <v>6382247.2304304522</v>
      </c>
      <c r="X512" s="72">
        <f t="shared" ca="1" si="233"/>
        <v>-9</v>
      </c>
      <c r="Y512" s="72">
        <f t="shared" ca="1" si="234"/>
        <v>3.1545785164831516E-2</v>
      </c>
      <c r="Z512" s="72">
        <f t="shared" ca="1" si="235"/>
        <v>0.92634887677007527</v>
      </c>
      <c r="AA512" s="72">
        <f t="shared" ca="1" si="236"/>
        <v>0.63763679832830755</v>
      </c>
      <c r="AB512" s="72">
        <f t="shared" ca="1" si="237"/>
        <v>1.0554749675843038</v>
      </c>
      <c r="AC512" s="72">
        <f t="shared" ca="1" si="238"/>
        <v>0.9510154252703048</v>
      </c>
      <c r="AD512" s="72">
        <f t="shared" ca="1" si="239"/>
        <v>1.7313279270150581</v>
      </c>
      <c r="AE512" s="72">
        <f ca="1">Coef!$J$6*Coef!$J$9*(V512-(Coef!$J$10*AB512)+(Coef!$J$11*AC512)-(Coef!$J$12*AD512))</f>
        <v>3755095.3476165934</v>
      </c>
      <c r="AF512" s="72">
        <f t="shared" ca="1" si="240"/>
        <v>2.2090420308671266E-3</v>
      </c>
      <c r="AG512" s="72">
        <f ca="1">((Coef!$J$8*Y512^2)/2)*(COS(V512))^2</f>
        <v>2.3082292914318672E-6</v>
      </c>
      <c r="AH512" s="72">
        <f t="shared" ca="1" si="241"/>
        <v>3.1545760893196405E-2</v>
      </c>
      <c r="AI512" s="72">
        <f t="shared" ca="1" si="242"/>
        <v>0.5945095661311578</v>
      </c>
      <c r="AJ512" s="72">
        <f t="shared" ca="1" si="243"/>
        <v>3.1550993202152822E-2</v>
      </c>
      <c r="AK512" s="72">
        <f t="shared" ca="1" si="244"/>
        <v>3.806719553172741E-2</v>
      </c>
      <c r="AL512" s="72">
        <f t="shared" ca="1" si="245"/>
        <v>0.59417333504521253</v>
      </c>
      <c r="AM512" s="72">
        <f ca="1">V512+(1+Coef!$J$8*(COS(V512))^2-(3/2)*Coef!$J$8*SIN(V512)*COS(V512)*(AL512-V512))*(AL512-V512)</f>
        <v>0.59418200660644771</v>
      </c>
      <c r="AN512" s="34" t="str">
        <f t="shared" ca="1" si="246"/>
        <v>29 701333 3769194 N</v>
      </c>
      <c r="AO512" s="33">
        <f t="shared" ca="1" si="247"/>
        <v>34.04412124116385</v>
      </c>
      <c r="AP512" s="33">
        <f t="shared" ca="1" si="248"/>
        <v>-6.8189103581327544</v>
      </c>
      <c r="AQ512" s="72">
        <f ca="1">'MGRS to Dist'!BP512</f>
        <v>4156.9317307549609</v>
      </c>
      <c r="AR512" s="72">
        <f ca="1">'MGRS to Dist'!BT512</f>
        <v>260.95233563583906</v>
      </c>
      <c r="AS512" s="72">
        <f ca="1">'MGRS to Dist'!BU512</f>
        <v>80.927441378905542</v>
      </c>
      <c r="AT512" s="72">
        <f ca="1">'MGRS to Dist'!BV512</f>
        <v>260.92744137890554</v>
      </c>
    </row>
    <row r="513" spans="2:46" ht="16.5" customHeight="1">
      <c r="B513" s="38" t="s">
        <v>762</v>
      </c>
      <c r="C513" s="72" t="str">
        <f t="shared" si="249"/>
        <v>29SQT0142770924</v>
      </c>
      <c r="D513" s="72">
        <f t="array" aca="1" ref="D513" ca="1">MATCH(TRUE,ISERROR(VALUE(MID(C513,ROW(INDIRECT("1:"&amp;LEN(C513))),1))),0)</f>
        <v>3</v>
      </c>
      <c r="E513" s="72">
        <f t="shared" ca="1" si="250"/>
        <v>29</v>
      </c>
      <c r="F513" s="72" t="str">
        <f t="shared" ca="1" si="251"/>
        <v>S</v>
      </c>
      <c r="G513" s="72" t="str">
        <f t="shared" ca="1" si="252"/>
        <v>Q</v>
      </c>
      <c r="H513" s="72" t="str">
        <f t="shared" ca="1" si="253"/>
        <v>T</v>
      </c>
      <c r="I513" s="72">
        <f t="shared" ca="1" si="254"/>
        <v>10</v>
      </c>
      <c r="J513" s="72">
        <f t="shared" ca="1" si="255"/>
        <v>1427</v>
      </c>
      <c r="K513" s="72">
        <f t="shared" ca="1" si="256"/>
        <v>70924</v>
      </c>
      <c r="L513" s="72">
        <f t="shared" ca="1" si="257"/>
        <v>170.80604746885038</v>
      </c>
      <c r="M513" s="72">
        <f ca="1">VLOOKUP(G513,Coef!$C$2:$F$25,4)</f>
        <v>7</v>
      </c>
      <c r="N513" s="31">
        <f ca="1">VLOOKUP(F513,Coef!$C$4:$D$23,2)</f>
        <v>15</v>
      </c>
      <c r="O513" s="31">
        <f ca="1">MOD(VLOOKUP(H513,Coef!$C$2:$G$21,5)+MOD(E513+1,2)*15,20)</f>
        <v>18</v>
      </c>
      <c r="P513" s="31">
        <f ca="1">VLOOKUP(N513,Coef!$A$27:$B$46,2)</f>
        <v>3.56</v>
      </c>
      <c r="Q513" s="31">
        <f ca="1">VLOOKUP(N513,Coef!$A$27:$C$46,3)+O513/10-0.1</f>
        <v>3.6999999999999997</v>
      </c>
      <c r="R513" s="31">
        <f ca="1">IF(Q513+0.1&lt;P513,Q513+2,Q513)</f>
        <v>3.6999999999999997</v>
      </c>
      <c r="S513" s="72">
        <f t="shared" ca="1" si="258"/>
        <v>701427</v>
      </c>
      <c r="T513" s="72">
        <f t="shared" ca="1" si="259"/>
        <v>3770923.9999999995</v>
      </c>
      <c r="U513" s="72">
        <f t="shared" ca="1" si="231"/>
        <v>3770923.9999999995</v>
      </c>
      <c r="V513" s="72">
        <f t="shared" ca="1" si="232"/>
        <v>0.59257238570639081</v>
      </c>
      <c r="W513" s="72">
        <f ca="1">(Coef!$J$9/(1+Coef!$J$8*(COS(V513))^2)^0.5)*Coef!$J$6</f>
        <v>6382252.6221078476</v>
      </c>
      <c r="X513" s="72">
        <f t="shared" ca="1" si="233"/>
        <v>-9</v>
      </c>
      <c r="Y513" s="72">
        <f t="shared" ca="1" si="234"/>
        <v>3.1560486857299501E-2</v>
      </c>
      <c r="Z513" s="72">
        <f t="shared" ca="1" si="235"/>
        <v>0.92655353838937304</v>
      </c>
      <c r="AA513" s="72">
        <f t="shared" ca="1" si="236"/>
        <v>0.6375443103024836</v>
      </c>
      <c r="AB513" s="72">
        <f t="shared" ca="1" si="237"/>
        <v>1.0558491549010773</v>
      </c>
      <c r="AC513" s="72">
        <f t="shared" ca="1" si="238"/>
        <v>0.9512729437514289</v>
      </c>
      <c r="AD513" s="72">
        <f t="shared" ca="1" si="239"/>
        <v>1.7316823792687179</v>
      </c>
      <c r="AE513" s="72">
        <f ca="1">Coef!$J$6*Coef!$J$9*(V513-(Coef!$J$10*AB513)+(Coef!$J$11*AC513)-(Coef!$J$12*AD513))</f>
        <v>3756822.3934523766</v>
      </c>
      <c r="AF513" s="72">
        <f t="shared" ca="1" si="240"/>
        <v>2.2095030364005937E-3</v>
      </c>
      <c r="AG513" s="72">
        <f ca="1">((Coef!$J$8*Y513^2)/2)*(COS(V513))^2</f>
        <v>2.3095358903641679E-6</v>
      </c>
      <c r="AH513" s="72">
        <f t="shared" ca="1" si="241"/>
        <v>3.1560462560607135E-2</v>
      </c>
      <c r="AI513" s="72">
        <f t="shared" ca="1" si="242"/>
        <v>0.59478188363986484</v>
      </c>
      <c r="AJ513" s="72">
        <f t="shared" ca="1" si="243"/>
        <v>3.1565702188652622E-2</v>
      </c>
      <c r="AK513" s="72">
        <f t="shared" ca="1" si="244"/>
        <v>3.8091933155307692E-2</v>
      </c>
      <c r="AL513" s="72">
        <f t="shared" ca="1" si="245"/>
        <v>0.59444514174507546</v>
      </c>
      <c r="AM513" s="72">
        <f ca="1">V513+(1+Coef!$J$8*(COS(V513))^2-(3/2)*Coef!$J$8*SIN(V513)*COS(V513)*(AL513-V513))*(AL513-V513)</f>
        <v>0.59445380989364227</v>
      </c>
      <c r="AN513" s="34" t="str">
        <f t="shared" ca="1" si="246"/>
        <v>29 701427 3770924 N</v>
      </c>
      <c r="AO513" s="33">
        <f t="shared" ca="1" si="247"/>
        <v>34.059694422377881</v>
      </c>
      <c r="AP513" s="33">
        <f t="shared" ca="1" si="248"/>
        <v>-6.8174929967064202</v>
      </c>
      <c r="AQ513" s="72">
        <f ca="1">'MGRS to Dist'!BP513</f>
        <v>1732.3787519314342</v>
      </c>
      <c r="AR513" s="72">
        <f ca="1">'MGRS to Dist'!BT513</f>
        <v>4.3119464869090507</v>
      </c>
      <c r="AS513" s="72">
        <f ca="1">'MGRS to Dist'!BU513</f>
        <v>-175.68725987040952</v>
      </c>
      <c r="AT513" s="72">
        <f ca="1">'MGRS to Dist'!BV513</f>
        <v>4.3127401295905088</v>
      </c>
    </row>
    <row r="514" spans="2:46" ht="16.5" customHeight="1">
      <c r="B514" s="38" t="s">
        <v>763</v>
      </c>
      <c r="C514" s="72" t="str">
        <f t="shared" si="249"/>
        <v>29SQT0092469285</v>
      </c>
      <c r="D514" s="72">
        <f t="array" aca="1" ref="D514" ca="1">MATCH(TRUE,ISERROR(VALUE(MID(C514,ROW(INDIRECT("1:"&amp;LEN(C514))),1))),0)</f>
        <v>3</v>
      </c>
      <c r="E514" s="72">
        <f t="shared" ca="1" si="250"/>
        <v>29</v>
      </c>
      <c r="F514" s="72" t="str">
        <f t="shared" ca="1" si="251"/>
        <v>S</v>
      </c>
      <c r="G514" s="72" t="str">
        <f t="shared" ca="1" si="252"/>
        <v>Q</v>
      </c>
      <c r="H514" s="72" t="str">
        <f t="shared" ca="1" si="253"/>
        <v>T</v>
      </c>
      <c r="I514" s="72">
        <f t="shared" ca="1" si="254"/>
        <v>10</v>
      </c>
      <c r="J514" s="72">
        <f t="shared" ca="1" si="255"/>
        <v>924</v>
      </c>
      <c r="K514" s="72">
        <f t="shared" ca="1" si="256"/>
        <v>69285</v>
      </c>
      <c r="L514" s="72">
        <f t="shared" ca="1" si="257"/>
        <v>170.80604746885038</v>
      </c>
      <c r="M514" s="72">
        <f ca="1">VLOOKUP(G514,Coef!$C$2:$F$25,4)</f>
        <v>7</v>
      </c>
      <c r="N514" s="31">
        <f ca="1">VLOOKUP(F514,Coef!$C$4:$D$23,2)</f>
        <v>15</v>
      </c>
      <c r="O514" s="31">
        <f ca="1">MOD(VLOOKUP(H514,Coef!$C$2:$G$21,5)+MOD(E514+1,2)*15,20)</f>
        <v>18</v>
      </c>
      <c r="P514" s="31">
        <f ca="1">VLOOKUP(N514,Coef!$A$27:$B$46,2)</f>
        <v>3.56</v>
      </c>
      <c r="Q514" s="31">
        <f ca="1">VLOOKUP(N514,Coef!$A$27:$C$46,3)+O514/10-0.1</f>
        <v>3.6999999999999997</v>
      </c>
      <c r="R514" s="31">
        <f ca="1">IF(Q514+0.1&lt;P514,Q514+2,Q514)</f>
        <v>3.6999999999999997</v>
      </c>
      <c r="S514" s="72">
        <f t="shared" ca="1" si="258"/>
        <v>700924</v>
      </c>
      <c r="T514" s="72">
        <f t="shared" ca="1" si="259"/>
        <v>3769284.9999999995</v>
      </c>
      <c r="U514" s="72">
        <f t="shared" ref="U514:U551" ca="1" si="260">IF(N514&lt;11,T514-10000000,T514)</f>
        <v>3769284.9999999995</v>
      </c>
      <c r="V514" s="72">
        <f t="shared" ca="1" si="232"/>
        <v>0.59231482916582601</v>
      </c>
      <c r="W514" s="72">
        <f ca="1">(Coef!$J$9/(1+Coef!$J$8*(COS(V514))^2)^0.5)*Coef!$J$6</f>
        <v>6382247.5140088908</v>
      </c>
      <c r="X514" s="72">
        <f t="shared" ca="1" si="233"/>
        <v>-9</v>
      </c>
      <c r="Y514" s="72">
        <f t="shared" ca="1" si="234"/>
        <v>3.1481699755294086E-2</v>
      </c>
      <c r="Z514" s="72">
        <f t="shared" ca="1" si="235"/>
        <v>0.92635964903196089</v>
      </c>
      <c r="AA514" s="72">
        <f t="shared" ca="1" si="236"/>
        <v>0.63763194190169548</v>
      </c>
      <c r="AB514" s="72">
        <f t="shared" ca="1" si="237"/>
        <v>1.0554946536818064</v>
      </c>
      <c r="AC514" s="72">
        <f t="shared" ca="1" si="238"/>
        <v>0.95102897573677869</v>
      </c>
      <c r="AD514" s="72">
        <f t="shared" ca="1" si="239"/>
        <v>1.7313465813107245</v>
      </c>
      <c r="AE514" s="72">
        <f ca="1">Coef!$J$6*Coef!$J$9*(V514-(Coef!$J$10*AB514)+(Coef!$J$11*AC514)-(Coef!$J$12*AD514))</f>
        <v>3755186.1921150819</v>
      </c>
      <c r="AF514" s="72">
        <f t="shared" ca="1" si="240"/>
        <v>2.2090662974087148E-3</v>
      </c>
      <c r="AG514" s="72">
        <f ca="1">((Coef!$J$8*Y514^2)/2)*(COS(V514))^2</f>
        <v>2.2988162192975525E-6</v>
      </c>
      <c r="AH514" s="72">
        <f t="shared" ca="1" si="241"/>
        <v>3.1481675631746746E-2</v>
      </c>
      <c r="AI514" s="72">
        <f t="shared" ca="1" si="242"/>
        <v>0.59452389038499731</v>
      </c>
      <c r="AJ514" s="72">
        <f t="shared" ca="1" si="243"/>
        <v>3.1486876116059326E-2</v>
      </c>
      <c r="AK514" s="72">
        <f t="shared" ca="1" si="244"/>
        <v>3.7990278454257155E-2</v>
      </c>
      <c r="AL514" s="72">
        <f t="shared" ca="1" si="245"/>
        <v>0.59418901296618987</v>
      </c>
      <c r="AM514" s="72">
        <f ca="1">V514+(1+Coef!$J$8*(COS(V514))^2-(3/2)*Coef!$J$8*SIN(V514)*COS(V514)*(AL514-V514))*(AL514-V514)</f>
        <v>0.59419769072809492</v>
      </c>
      <c r="AN514" s="34" t="str">
        <f t="shared" ca="1" si="246"/>
        <v>29 700924 3769285 N</v>
      </c>
      <c r="AO514" s="33">
        <f t="shared" ca="1" si="247"/>
        <v>34.045019875139609</v>
      </c>
      <c r="AP514" s="33">
        <f t="shared" ca="1" si="248"/>
        <v>-6.8233173820442801</v>
      </c>
      <c r="AQ514" s="72">
        <f ca="1">'MGRS to Dist'!BP514</f>
        <v>1714.2778728537453</v>
      </c>
      <c r="AR514" s="72">
        <f ca="1">'MGRS to Dist'!BT514</f>
        <v>198.20483853171547</v>
      </c>
      <c r="AS514" s="72">
        <f ca="1">'MGRS to Dist'!BU514</f>
        <v>18.201577165674991</v>
      </c>
      <c r="AT514" s="72">
        <f ca="1">'MGRS to Dist'!BV514</f>
        <v>198.20157716567496</v>
      </c>
    </row>
    <row r="515" spans="2:46" ht="16.5" customHeight="1">
      <c r="B515" s="38" t="s">
        <v>764</v>
      </c>
      <c r="C515" s="72" t="str">
        <f t="shared" si="249"/>
        <v>29SQT0138370340</v>
      </c>
      <c r="D515" s="72">
        <f t="array" aca="1" ref="D515" ca="1">MATCH(TRUE,ISERROR(VALUE(MID(C515,ROW(INDIRECT("1:"&amp;LEN(C515))),1))),0)</f>
        <v>3</v>
      </c>
      <c r="E515" s="72">
        <f t="shared" ca="1" si="250"/>
        <v>29</v>
      </c>
      <c r="F515" s="72" t="str">
        <f t="shared" ca="1" si="251"/>
        <v>S</v>
      </c>
      <c r="G515" s="72" t="str">
        <f t="shared" ca="1" si="252"/>
        <v>Q</v>
      </c>
      <c r="H515" s="72" t="str">
        <f t="shared" ca="1" si="253"/>
        <v>T</v>
      </c>
      <c r="I515" s="72">
        <f t="shared" ca="1" si="254"/>
        <v>10</v>
      </c>
      <c r="J515" s="72">
        <f t="shared" ca="1" si="255"/>
        <v>1383</v>
      </c>
      <c r="K515" s="72">
        <f t="shared" ca="1" si="256"/>
        <v>70340</v>
      </c>
      <c r="L515" s="72">
        <f t="shared" ca="1" si="257"/>
        <v>170.80604746885038</v>
      </c>
      <c r="M515" s="72">
        <f ca="1">VLOOKUP(G515,Coef!$C$2:$F$25,4)</f>
        <v>7</v>
      </c>
      <c r="N515" s="31">
        <f ca="1">VLOOKUP(F515,Coef!$C$4:$D$23,2)</f>
        <v>15</v>
      </c>
      <c r="O515" s="31">
        <f ca="1">MOD(VLOOKUP(H515,Coef!$C$2:$G$21,5)+MOD(E515+1,2)*15,20)</f>
        <v>18</v>
      </c>
      <c r="P515" s="31">
        <f ca="1">VLOOKUP(N515,Coef!$A$27:$B$46,2)</f>
        <v>3.56</v>
      </c>
      <c r="Q515" s="31">
        <f ca="1">VLOOKUP(N515,Coef!$A$27:$C$46,3)+O515/10-0.1</f>
        <v>3.6999999999999997</v>
      </c>
      <c r="R515" s="31">
        <f ca="1">IF(Q515+0.1&lt;P515,Q515+2,Q515)</f>
        <v>3.6999999999999997</v>
      </c>
      <c r="S515" s="72">
        <f t="shared" ca="1" si="258"/>
        <v>701383</v>
      </c>
      <c r="T515" s="72">
        <f t="shared" ca="1" si="259"/>
        <v>3770339.9999999995</v>
      </c>
      <c r="U515" s="72">
        <f t="shared" ca="1" si="260"/>
        <v>3770339.9999999995</v>
      </c>
      <c r="V515" s="72">
        <f t="shared" ref="V515:V551" ca="1" si="261">U515/(6366197.724*0.9996)</f>
        <v>0.59248061449242506</v>
      </c>
      <c r="W515" s="72">
        <f ca="1">(Coef!$J$9/(1+Coef!$J$8*(COS(V515))^2)^0.5)*Coef!$J$6</f>
        <v>6382250.801892464</v>
      </c>
      <c r="X515" s="72">
        <f t="shared" ref="X515:X551" ca="1" si="262">6*E515-183</f>
        <v>-9</v>
      </c>
      <c r="Y515" s="72">
        <f t="shared" ref="Y515:Y551" ca="1" si="263">(S515-500000)/W515</f>
        <v>3.1553601738791889E-2</v>
      </c>
      <c r="Z515" s="72">
        <f t="shared" ref="Z515:Z551" ca="1" si="264">SIN(2*V515)</f>
        <v>0.92648448092780022</v>
      </c>
      <c r="AA515" s="72">
        <f t="shared" ref="AA515:AA551" ca="1" si="265">Z515*(COS(V515))^2</f>
        <v>0.63757557005712528</v>
      </c>
      <c r="AB515" s="72">
        <f t="shared" ref="AB515:AB551" ca="1" si="266">V515+(Z515/2)</f>
        <v>1.0557228549563251</v>
      </c>
      <c r="AC515" s="72">
        <f t="shared" ref="AC515:AC551" ca="1" si="267">(3*AB515+AA515)/4</f>
        <v>0.95118603373152522</v>
      </c>
      <c r="AD515" s="72">
        <f t="shared" ref="AD515:AD551" ca="1" si="268">(5*AC515+AA515*(COS(V515))^2)/3</f>
        <v>1.7315627695320062</v>
      </c>
      <c r="AE515" s="72">
        <f ca="1">Coef!$J$6*Coef!$J$9*(V515-(Coef!$J$10*AB515)+(Coef!$J$11*AC515)-(Coef!$J$12*AD515))</f>
        <v>3756239.3902068604</v>
      </c>
      <c r="AF515" s="72">
        <f t="shared" ref="AF515:AF551" ca="1" si="269">(U515-AE515)/W515</f>
        <v>2.2093474905370445E-3</v>
      </c>
      <c r="AG515" s="72">
        <f ca="1">((Coef!$J$8*Y515^2)/2)*(COS(V515))^2</f>
        <v>2.3088135907890131E-6</v>
      </c>
      <c r="AH515" s="72">
        <f t="shared" ref="AH515:AH551" ca="1" si="270">Y515*(1-(AG515/3))</f>
        <v>3.1553577454997046E-2</v>
      </c>
      <c r="AI515" s="72">
        <f t="shared" ref="AI515:AI551" ca="1" si="271">AF515*(1-AG515)+V515</f>
        <v>0.59468995688199056</v>
      </c>
      <c r="AJ515" s="72">
        <f t="shared" ref="AJ515:AJ551" ca="1" si="272">(EXP(AH515)-EXP(-AH515))/2</f>
        <v>3.1558813654507245E-2</v>
      </c>
      <c r="AK515" s="72">
        <f t="shared" ref="AK515:AK551" ca="1" si="273">ATAN(AJ515/COS(AI515))</f>
        <v>3.8081262670741994E-2</v>
      </c>
      <c r="AL515" s="72">
        <f t="shared" ref="AL515:AL551" ca="1" si="274">ATAN(COS(AK515)*TAN(AI515))</f>
        <v>0.59435342846947892</v>
      </c>
      <c r="AM515" s="72">
        <f ca="1">V515+(1+Coef!$J$8*(COS(V515))^2-(3/2)*Coef!$J$8*SIN(V515)*COS(V515)*(AL515-V515))*(AL515-V515)</f>
        <v>0.59436209796013828</v>
      </c>
      <c r="AN515" s="34" t="str">
        <f t="shared" ref="AN515:AN551" ca="1" si="275">E515&amp;" "&amp;RIGHT(S515+1000000,6)&amp;" "&amp;RIGHT(T515+10000000,7)&amp;" "&amp;IF(AO515&lt;0,"S","N")</f>
        <v>29 701383 3770340 N</v>
      </c>
      <c r="AO515" s="33">
        <f t="shared" ref="AO515:AO551" ca="1" si="276">AM515/PI()*180</f>
        <v>34.054439715657118</v>
      </c>
      <c r="AP515" s="33">
        <f t="shared" ref="AP515:AP551" ca="1" si="277">AK515/PI()*180+X515</f>
        <v>-6.8181043704373945</v>
      </c>
      <c r="AQ515" s="72">
        <f ca="1">'MGRS to Dist'!BP515</f>
        <v>1150.4105684215494</v>
      </c>
      <c r="AR515" s="72">
        <f ca="1">'MGRS to Dist'!BT515</f>
        <v>24.631272224581721</v>
      </c>
      <c r="AS515" s="72">
        <f ca="1">'MGRS to Dist'!BU515</f>
        <v>-155.36580894631524</v>
      </c>
      <c r="AT515" s="72">
        <f ca="1">'MGRS to Dist'!BV515</f>
        <v>24.634191053684731</v>
      </c>
    </row>
    <row r="516" spans="2:46" ht="16.5" customHeight="1">
      <c r="B516" s="38" t="s">
        <v>765</v>
      </c>
      <c r="C516" s="72" t="str">
        <f t="shared" ref="C516:C551" si="278">SUBSTITUTE(B516," ","")</f>
        <v>29SQT0282171903</v>
      </c>
      <c r="D516" s="72">
        <f t="array" aca="1" ref="D516" ca="1">MATCH(TRUE,ISERROR(VALUE(MID(C516,ROW(INDIRECT("1:"&amp;LEN(C516))),1))),0)</f>
        <v>3</v>
      </c>
      <c r="E516" s="72">
        <f t="shared" ref="E516:E551" ca="1" si="279">VALUE(LEFT(C516,D516-1))</f>
        <v>29</v>
      </c>
      <c r="F516" s="72" t="str">
        <f t="shared" ref="F516:F551" ca="1" si="280">MID(C516,D516,1)</f>
        <v>S</v>
      </c>
      <c r="G516" s="72" t="str">
        <f t="shared" ref="G516:G551" ca="1" si="281">MID(C516,D516+1,1)</f>
        <v>Q</v>
      </c>
      <c r="H516" s="72" t="str">
        <f t="shared" ref="H516:H551" ca="1" si="282">MID(C516,D516+2,1)</f>
        <v>T</v>
      </c>
      <c r="I516" s="72">
        <f t="shared" ref="I516:I551" ca="1" si="283">LEN(C516)-D516-2</f>
        <v>10</v>
      </c>
      <c r="J516" s="72">
        <f t="shared" ref="J516:J551" ca="1" si="284">VALUE(LEFT(RIGHT(C516,I516),I516/2))*10^(5-I516/2)</f>
        <v>2821</v>
      </c>
      <c r="K516" s="72">
        <f t="shared" ref="K516:K551" ca="1" si="285">VALUE(RIGHT(C516,I516/2))*10^(5-I516/2)</f>
        <v>71903</v>
      </c>
      <c r="L516" s="72">
        <f t="shared" ref="L516:L551" ca="1" si="286">E516*6-183*PI()/180</f>
        <v>170.80604746885038</v>
      </c>
      <c r="M516" s="72">
        <f ca="1">VLOOKUP(G516,Coef!$C$2:$F$25,4)</f>
        <v>7</v>
      </c>
      <c r="N516" s="31">
        <f ca="1">VLOOKUP(F516,Coef!$C$4:$D$23,2)</f>
        <v>15</v>
      </c>
      <c r="O516" s="31">
        <f ca="1">MOD(VLOOKUP(H516,Coef!$C$2:$G$21,5)+MOD(E516+1,2)*15,20)</f>
        <v>18</v>
      </c>
      <c r="P516" s="31">
        <f ca="1">VLOOKUP(N516,Coef!$A$27:$B$46,2)</f>
        <v>3.56</v>
      </c>
      <c r="Q516" s="31">
        <f ca="1">VLOOKUP(N516,Coef!$A$27:$C$46,3)+O516/10-0.1</f>
        <v>3.6999999999999997</v>
      </c>
      <c r="R516" s="31">
        <f ca="1">IF(Q516+0.1&lt;P516,Q516+2,Q516)</f>
        <v>3.6999999999999997</v>
      </c>
      <c r="S516" s="72">
        <f t="shared" ref="S516:S551" ca="1" si="287">M516*100000+J516</f>
        <v>702821</v>
      </c>
      <c r="T516" s="72">
        <f t="shared" ref="T516:T551" ca="1" si="288">R516*1000000+K516</f>
        <v>3771902.9999999995</v>
      </c>
      <c r="U516" s="72">
        <f t="shared" ca="1" si="260"/>
        <v>3771902.9999999995</v>
      </c>
      <c r="V516" s="72">
        <f t="shared" ca="1" si="261"/>
        <v>0.59272622820377507</v>
      </c>
      <c r="W516" s="72">
        <f ca="1">(Coef!$J$9/(1+Coef!$J$8*(COS(V516))^2)^0.5)*Coef!$J$6</f>
        <v>6382255.6737698009</v>
      </c>
      <c r="X516" s="72">
        <f t="shared" ca="1" si="262"/>
        <v>-9</v>
      </c>
      <c r="Y516" s="72">
        <f t="shared" ca="1" si="263"/>
        <v>3.1778889841967098E-2</v>
      </c>
      <c r="Z516" s="72">
        <f t="shared" ca="1" si="264"/>
        <v>0.92666923421441094</v>
      </c>
      <c r="AA516" s="72">
        <f t="shared" ca="1" si="265"/>
        <v>0.6374918197064382</v>
      </c>
      <c r="AB516" s="72">
        <f t="shared" ca="1" si="266"/>
        <v>1.0560608453109805</v>
      </c>
      <c r="AC516" s="72">
        <f t="shared" ca="1" si="267"/>
        <v>0.95141858890984488</v>
      </c>
      <c r="AD516" s="72">
        <f t="shared" ca="1" si="268"/>
        <v>1.7318827899746694</v>
      </c>
      <c r="AE516" s="72">
        <f ca="1">Coef!$J$6*Coef!$J$9*(V516-(Coef!$J$10*AB516)+(Coef!$J$11*AC516)-(Coef!$J$12*AD516))</f>
        <v>3757799.7236422547</v>
      </c>
      <c r="AF516" s="72">
        <f t="shared" ca="1" si="269"/>
        <v>2.2097636131544148E-3</v>
      </c>
      <c r="AG516" s="72">
        <f ca="1">((Coef!$J$8*Y516^2)/2)*(COS(V516))^2</f>
        <v>2.3411259935138789E-6</v>
      </c>
      <c r="AH516" s="72">
        <f t="shared" ca="1" si="270"/>
        <v>3.1778865042505412E-2</v>
      </c>
      <c r="AI516" s="72">
        <f t="shared" ca="1" si="271"/>
        <v>0.59493598664359448</v>
      </c>
      <c r="AJ516" s="72">
        <f t="shared" ca="1" si="272"/>
        <v>3.1784214205446804E-2</v>
      </c>
      <c r="AK516" s="72">
        <f t="shared" ca="1" si="273"/>
        <v>3.83593605769596E-2</v>
      </c>
      <c r="AL516" s="72">
        <f t="shared" ca="1" si="274"/>
        <v>0.5945944571836278</v>
      </c>
      <c r="AM516" s="72">
        <f ca="1">V516+(1+Coef!$J$8*(COS(V516))^2-(3/2)*Coef!$J$8*SIN(V516)*COS(V516)*(AL516-V516))*(AL516-V516)</f>
        <v>0.59460310262117277</v>
      </c>
      <c r="AN516" s="34" t="str">
        <f t="shared" ca="1" si="275"/>
        <v>29 702821 3771903 N</v>
      </c>
      <c r="AO516" s="33">
        <f t="shared" ca="1" si="276"/>
        <v>34.068248265577374</v>
      </c>
      <c r="AP516" s="33">
        <f t="shared" ca="1" si="277"/>
        <v>-6.8021705341196999</v>
      </c>
      <c r="AQ516" s="72">
        <f ca="1">'MGRS to Dist'!BP516</f>
        <v>2123.6476319586227</v>
      </c>
      <c r="AR516" s="72">
        <f ca="1">'MGRS to Dist'!BT516</f>
        <v>43.705219794193113</v>
      </c>
      <c r="AS516" s="72">
        <f ca="1">'MGRS to Dist'!BU516</f>
        <v>-136.2858559795383</v>
      </c>
      <c r="AT516" s="72">
        <f ca="1">'MGRS to Dist'!BV516</f>
        <v>43.714144020461731</v>
      </c>
    </row>
    <row r="517" spans="2:46" ht="16.5" customHeight="1">
      <c r="B517" s="38" t="s">
        <v>766</v>
      </c>
      <c r="C517" s="72" t="str">
        <f t="shared" si="278"/>
        <v>29SQT0417873415</v>
      </c>
      <c r="D517" s="72">
        <f t="array" aca="1" ref="D517" ca="1">MATCH(TRUE,ISERROR(VALUE(MID(C517,ROW(INDIRECT("1:"&amp;LEN(C517))),1))),0)</f>
        <v>3</v>
      </c>
      <c r="E517" s="72">
        <f t="shared" ca="1" si="279"/>
        <v>29</v>
      </c>
      <c r="F517" s="72" t="str">
        <f t="shared" ca="1" si="280"/>
        <v>S</v>
      </c>
      <c r="G517" s="72" t="str">
        <f t="shared" ca="1" si="281"/>
        <v>Q</v>
      </c>
      <c r="H517" s="72" t="str">
        <f t="shared" ca="1" si="282"/>
        <v>T</v>
      </c>
      <c r="I517" s="72">
        <f t="shared" ca="1" si="283"/>
        <v>10</v>
      </c>
      <c r="J517" s="72">
        <f t="shared" ca="1" si="284"/>
        <v>4178</v>
      </c>
      <c r="K517" s="72">
        <f t="shared" ca="1" si="285"/>
        <v>73415</v>
      </c>
      <c r="L517" s="72">
        <f t="shared" ca="1" si="286"/>
        <v>170.80604746885038</v>
      </c>
      <c r="M517" s="72">
        <f ca="1">VLOOKUP(G517,Coef!$C$2:$F$25,4)</f>
        <v>7</v>
      </c>
      <c r="N517" s="31">
        <f ca="1">VLOOKUP(F517,Coef!$C$4:$D$23,2)</f>
        <v>15</v>
      </c>
      <c r="O517" s="31">
        <f ca="1">MOD(VLOOKUP(H517,Coef!$C$2:$G$21,5)+MOD(E517+1,2)*15,20)</f>
        <v>18</v>
      </c>
      <c r="P517" s="31">
        <f ca="1">VLOOKUP(N517,Coef!$A$27:$B$46,2)</f>
        <v>3.56</v>
      </c>
      <c r="Q517" s="31">
        <f ca="1">VLOOKUP(N517,Coef!$A$27:$C$46,3)+O517/10-0.1</f>
        <v>3.6999999999999997</v>
      </c>
      <c r="R517" s="31">
        <f ca="1">IF(Q517+0.1&lt;P517,Q517+2,Q517)</f>
        <v>3.6999999999999997</v>
      </c>
      <c r="S517" s="72">
        <f t="shared" ca="1" si="287"/>
        <v>704178</v>
      </c>
      <c r="T517" s="72">
        <f t="shared" ca="1" si="288"/>
        <v>3773414.9999999995</v>
      </c>
      <c r="U517" s="72">
        <f t="shared" ca="1" si="260"/>
        <v>3773414.9999999995</v>
      </c>
      <c r="V517" s="72">
        <f t="shared" ca="1" si="261"/>
        <v>0.59296382764815214</v>
      </c>
      <c r="W517" s="72">
        <f ca="1">(Coef!$J$9/(1+Coef!$J$8*(COS(V517))^2)^0.5)*Coef!$J$6</f>
        <v>6382260.3876143936</v>
      </c>
      <c r="X517" s="72">
        <f t="shared" ca="1" si="262"/>
        <v>-9</v>
      </c>
      <c r="Y517" s="72">
        <f t="shared" ca="1" si="263"/>
        <v>3.1991486965375772E-2</v>
      </c>
      <c r="Z517" s="72">
        <f t="shared" ca="1" si="264"/>
        <v>0.92684774629933442</v>
      </c>
      <c r="AA517" s="72">
        <f t="shared" ca="1" si="265"/>
        <v>0.63741053573767281</v>
      </c>
      <c r="AB517" s="72">
        <f t="shared" ca="1" si="266"/>
        <v>1.0563877007978193</v>
      </c>
      <c r="AC517" s="72">
        <f t="shared" ca="1" si="267"/>
        <v>0.9516434095327827</v>
      </c>
      <c r="AD517" s="72">
        <f t="shared" ca="1" si="268"/>
        <v>1.7321920661836672</v>
      </c>
      <c r="AE517" s="72">
        <f ca="1">Coef!$J$6*Coef!$J$9*(V517-(Coef!$J$10*AB517)+(Coef!$J$11*AC517)-(Coef!$J$12*AD517))</f>
        <v>3759309.1474870606</v>
      </c>
      <c r="AF517" s="72">
        <f t="shared" ca="1" si="269"/>
        <v>2.2101656241279568E-3</v>
      </c>
      <c r="AG517" s="72">
        <f ca="1">((Coef!$J$8*Y517^2)/2)*(COS(V517))^2</f>
        <v>2.3717950841225265E-6</v>
      </c>
      <c r="AH517" s="72">
        <f t="shared" ca="1" si="270"/>
        <v>3.1991461672958597E-2</v>
      </c>
      <c r="AI517" s="72">
        <f t="shared" ca="1" si="271"/>
        <v>0.59517398803022015</v>
      </c>
      <c r="AJ517" s="72">
        <f t="shared" ca="1" si="272"/>
        <v>3.199691891508899E-2</v>
      </c>
      <c r="AK517" s="72">
        <f t="shared" ca="1" si="273"/>
        <v>3.8622028334867699E-2</v>
      </c>
      <c r="AL517" s="72">
        <f t="shared" ca="1" si="274"/>
        <v>0.5948276987393003</v>
      </c>
      <c r="AM517" s="72">
        <f ca="1">V517+(1+Coef!$J$8*(COS(V517))^2-(3/2)*Coef!$J$8*SIN(V517)*COS(V517)*(AL517-V517))*(AL517-V517)</f>
        <v>0.59483632127912112</v>
      </c>
      <c r="AN517" s="34" t="str">
        <f t="shared" ca="1" si="275"/>
        <v>29 704178 3773415 N</v>
      </c>
      <c r="AO517" s="33">
        <f t="shared" ca="1" si="276"/>
        <v>34.081610710381518</v>
      </c>
      <c r="AP517" s="33">
        <f t="shared" ca="1" si="277"/>
        <v>-6.7871207801774016</v>
      </c>
      <c r="AQ517" s="72">
        <f ca="1">'MGRS to Dist'!BP517</f>
        <v>2031.4233778047324</v>
      </c>
      <c r="AR517" s="72">
        <f ca="1">'MGRS to Dist'!BT517</f>
        <v>43.007509949756411</v>
      </c>
      <c r="AS517" s="72">
        <f ca="1">'MGRS to Dist'!BU517</f>
        <v>-136.98405802499593</v>
      </c>
      <c r="AT517" s="72">
        <f ca="1">'MGRS to Dist'!BV517</f>
        <v>43.015941975004068</v>
      </c>
    </row>
    <row r="518" spans="2:46" ht="16.5" customHeight="1">
      <c r="B518" s="38" t="s">
        <v>767</v>
      </c>
      <c r="C518" s="72" t="str">
        <f t="shared" si="278"/>
        <v>29SQT0393471899</v>
      </c>
      <c r="D518" s="72">
        <f t="array" aca="1" ref="D518" ca="1">MATCH(TRUE,ISERROR(VALUE(MID(C518,ROW(INDIRECT("1:"&amp;LEN(C518))),1))),0)</f>
        <v>3</v>
      </c>
      <c r="E518" s="72">
        <f t="shared" ca="1" si="279"/>
        <v>29</v>
      </c>
      <c r="F518" s="72" t="str">
        <f t="shared" ca="1" si="280"/>
        <v>S</v>
      </c>
      <c r="G518" s="72" t="str">
        <f t="shared" ca="1" si="281"/>
        <v>Q</v>
      </c>
      <c r="H518" s="72" t="str">
        <f t="shared" ca="1" si="282"/>
        <v>T</v>
      </c>
      <c r="I518" s="72">
        <f t="shared" ca="1" si="283"/>
        <v>10</v>
      </c>
      <c r="J518" s="72">
        <f t="shared" ca="1" si="284"/>
        <v>3934</v>
      </c>
      <c r="K518" s="72">
        <f t="shared" ca="1" si="285"/>
        <v>71899</v>
      </c>
      <c r="L518" s="72">
        <f t="shared" ca="1" si="286"/>
        <v>170.80604746885038</v>
      </c>
      <c r="M518" s="72">
        <f ca="1">VLOOKUP(G518,Coef!$C$2:$F$25,4)</f>
        <v>7</v>
      </c>
      <c r="N518" s="31">
        <f ca="1">VLOOKUP(F518,Coef!$C$4:$D$23,2)</f>
        <v>15</v>
      </c>
      <c r="O518" s="31">
        <f ca="1">MOD(VLOOKUP(H518,Coef!$C$2:$G$21,5)+MOD(E518+1,2)*15,20)</f>
        <v>18</v>
      </c>
      <c r="P518" s="31">
        <f ca="1">VLOOKUP(N518,Coef!$A$27:$B$46,2)</f>
        <v>3.56</v>
      </c>
      <c r="Q518" s="31">
        <f ca="1">VLOOKUP(N518,Coef!$A$27:$C$46,3)+O518/10-0.1</f>
        <v>3.6999999999999997</v>
      </c>
      <c r="R518" s="31">
        <f ca="1">IF(Q518+0.1&lt;P518,Q518+2,Q518)</f>
        <v>3.6999999999999997</v>
      </c>
      <c r="S518" s="72">
        <f t="shared" ca="1" si="287"/>
        <v>703934</v>
      </c>
      <c r="T518" s="72">
        <f t="shared" ca="1" si="288"/>
        <v>3771898.9999999995</v>
      </c>
      <c r="U518" s="72">
        <f t="shared" ca="1" si="260"/>
        <v>3771898.9999999995</v>
      </c>
      <c r="V518" s="72">
        <f t="shared" ca="1" si="261"/>
        <v>0.59272559963381644</v>
      </c>
      <c r="W518" s="72">
        <f ca="1">(Coef!$J$9/(1+Coef!$J$8*(COS(V518))^2)^0.5)*Coef!$J$6</f>
        <v>6382255.6613005297</v>
      </c>
      <c r="X518" s="72">
        <f t="shared" ca="1" si="262"/>
        <v>-9</v>
      </c>
      <c r="Y518" s="72">
        <f t="shared" ca="1" si="263"/>
        <v>3.195327965887907E-2</v>
      </c>
      <c r="Z518" s="72">
        <f t="shared" ca="1" si="264"/>
        <v>0.92666876168267587</v>
      </c>
      <c r="AA518" s="72">
        <f t="shared" ca="1" si="265"/>
        <v>0.63749203439605906</v>
      </c>
      <c r="AB518" s="72">
        <f t="shared" ca="1" si="266"/>
        <v>1.0560599804751543</v>
      </c>
      <c r="AC518" s="72">
        <f t="shared" ca="1" si="267"/>
        <v>0.9514179939553804</v>
      </c>
      <c r="AD518" s="72">
        <f t="shared" ca="1" si="268"/>
        <v>1.7318819713896756</v>
      </c>
      <c r="AE518" s="72">
        <f ca="1">Coef!$J$6*Coef!$J$9*(V518-(Coef!$J$10*AB518)+(Coef!$J$11*AC518)-(Coef!$J$12*AD518))</f>
        <v>3757795.7304619164</v>
      </c>
      <c r="AF518" s="72">
        <f t="shared" ca="1" si="269"/>
        <v>2.2097625489370088E-3</v>
      </c>
      <c r="AG518" s="72">
        <f ca="1">((Coef!$J$8*Y518^2)/2)*(COS(V518))^2</f>
        <v>2.3668928208380654E-6</v>
      </c>
      <c r="AH518" s="72">
        <f t="shared" ca="1" si="270"/>
        <v>3.1953254448882994E-2</v>
      </c>
      <c r="AI518" s="72">
        <f t="shared" ca="1" si="271"/>
        <v>0.59493535695248234</v>
      </c>
      <c r="AJ518" s="72">
        <f t="shared" ca="1" si="272"/>
        <v>3.1958692161030089E-2</v>
      </c>
      <c r="AK518" s="72">
        <f t="shared" ca="1" si="273"/>
        <v>3.8569707867887874E-2</v>
      </c>
      <c r="AL518" s="72">
        <f t="shared" ca="1" si="274"/>
        <v>0.59459007136535447</v>
      </c>
      <c r="AM518" s="72">
        <f ca="1">V518+(1+Coef!$J$8*(COS(V518))^2-(3/2)*Coef!$J$8*SIN(V518)*COS(V518)*(AL518-V518))*(AL518-V518)</f>
        <v>0.59459869945595467</v>
      </c>
      <c r="AN518" s="34" t="str">
        <f t="shared" ca="1" si="275"/>
        <v>29 703934 3771899 N</v>
      </c>
      <c r="AO518" s="33">
        <f t="shared" ca="1" si="276"/>
        <v>34.067995982793882</v>
      </c>
      <c r="AP518" s="33">
        <f t="shared" ca="1" si="277"/>
        <v>-6.7901185221174991</v>
      </c>
      <c r="AQ518" s="72">
        <f ca="1">'MGRS to Dist'!BP518</f>
        <v>1535.3363807704293</v>
      </c>
      <c r="AR518" s="72">
        <f ca="1">'MGRS to Dist'!BT518</f>
        <v>190.33682674701006</v>
      </c>
      <c r="AS518" s="72">
        <f ca="1">'MGRS to Dist'!BU518</f>
        <v>10.335147187765383</v>
      </c>
      <c r="AT518" s="72">
        <f ca="1">'MGRS to Dist'!BV518</f>
        <v>190.33514718776541</v>
      </c>
    </row>
    <row r="519" spans="2:46" ht="16.5" customHeight="1">
      <c r="B519" s="38" t="s">
        <v>768</v>
      </c>
      <c r="C519" s="72" t="str">
        <f t="shared" si="278"/>
        <v>29SQT0449871446</v>
      </c>
      <c r="D519" s="72">
        <f t="array" aca="1" ref="D519" ca="1">MATCH(TRUE,ISERROR(VALUE(MID(C519,ROW(INDIRECT("1:"&amp;LEN(C519))),1))),0)</f>
        <v>3</v>
      </c>
      <c r="E519" s="72">
        <f t="shared" ca="1" si="279"/>
        <v>29</v>
      </c>
      <c r="F519" s="72" t="str">
        <f t="shared" ca="1" si="280"/>
        <v>S</v>
      </c>
      <c r="G519" s="72" t="str">
        <f t="shared" ca="1" si="281"/>
        <v>Q</v>
      </c>
      <c r="H519" s="72" t="str">
        <f t="shared" ca="1" si="282"/>
        <v>T</v>
      </c>
      <c r="I519" s="72">
        <f t="shared" ca="1" si="283"/>
        <v>10</v>
      </c>
      <c r="J519" s="72">
        <f t="shared" ca="1" si="284"/>
        <v>4498</v>
      </c>
      <c r="K519" s="72">
        <f t="shared" ca="1" si="285"/>
        <v>71446</v>
      </c>
      <c r="L519" s="72">
        <f t="shared" ca="1" si="286"/>
        <v>170.80604746885038</v>
      </c>
      <c r="M519" s="72">
        <f ca="1">VLOOKUP(G519,Coef!$C$2:$F$25,4)</f>
        <v>7</v>
      </c>
      <c r="N519" s="31">
        <f ca="1">VLOOKUP(F519,Coef!$C$4:$D$23,2)</f>
        <v>15</v>
      </c>
      <c r="O519" s="31">
        <f ca="1">MOD(VLOOKUP(H519,Coef!$C$2:$G$21,5)+MOD(E519+1,2)*15,20)</f>
        <v>18</v>
      </c>
      <c r="P519" s="31">
        <f ca="1">VLOOKUP(N519,Coef!$A$27:$B$46,2)</f>
        <v>3.56</v>
      </c>
      <c r="Q519" s="31">
        <f ca="1">VLOOKUP(N519,Coef!$A$27:$C$46,3)+O519/10-0.1</f>
        <v>3.6999999999999997</v>
      </c>
      <c r="R519" s="31">
        <f ca="1">IF(Q519+0.1&lt;P519,Q519+2,Q519)</f>
        <v>3.6999999999999997</v>
      </c>
      <c r="S519" s="72">
        <f t="shared" ca="1" si="287"/>
        <v>704498</v>
      </c>
      <c r="T519" s="72">
        <f t="shared" ca="1" si="288"/>
        <v>3771445.9999999995</v>
      </c>
      <c r="U519" s="72">
        <f t="shared" ca="1" si="260"/>
        <v>3771445.9999999995</v>
      </c>
      <c r="V519" s="72">
        <f t="shared" ca="1" si="261"/>
        <v>0.59265441408599717</v>
      </c>
      <c r="W519" s="72">
        <f ca="1">(Coef!$J$9/(1+Coef!$J$8*(COS(V519))^2)^0.5)*Coef!$J$6</f>
        <v>6382254.2491973108</v>
      </c>
      <c r="X519" s="72">
        <f t="shared" ca="1" si="262"/>
        <v>-9</v>
      </c>
      <c r="Y519" s="72">
        <f t="shared" ca="1" si="263"/>
        <v>3.2041656758772886E-2</v>
      </c>
      <c r="Z519" s="72">
        <f t="shared" ca="1" si="264"/>
        <v>0.92661523798935808</v>
      </c>
      <c r="AA519" s="72">
        <f t="shared" ca="1" si="265"/>
        <v>0.63751633613522318</v>
      </c>
      <c r="AB519" s="72">
        <f t="shared" ca="1" si="266"/>
        <v>1.0559620330806763</v>
      </c>
      <c r="AC519" s="72">
        <f t="shared" ca="1" si="267"/>
        <v>0.95135060884431311</v>
      </c>
      <c r="AD519" s="72">
        <f t="shared" ca="1" si="268"/>
        <v>1.731789253186782</v>
      </c>
      <c r="AE519" s="72">
        <f ca="1">Coef!$J$6*Coef!$J$9*(V519-(Coef!$J$10*AB519)+(Coef!$J$11*AC519)-(Coef!$J$12*AD519))</f>
        <v>3757343.5029399283</v>
      </c>
      <c r="AF519" s="72">
        <f t="shared" ca="1" si="269"/>
        <v>2.2096420025643554E-3</v>
      </c>
      <c r="AG519" s="72">
        <f ca="1">((Coef!$J$8*Y519^2)/2)*(COS(V519))^2</f>
        <v>2.3802319460636784E-6</v>
      </c>
      <c r="AH519" s="72">
        <f t="shared" ca="1" si="270"/>
        <v>3.2041631336581208E-2</v>
      </c>
      <c r="AI519" s="72">
        <f t="shared" ca="1" si="271"/>
        <v>0.5948640508291011</v>
      </c>
      <c r="AJ519" s="72">
        <f t="shared" ca="1" si="272"/>
        <v>3.2047114294352363E-2</v>
      </c>
      <c r="AK519" s="72">
        <f t="shared" ca="1" si="273"/>
        <v>3.8674450606799679E-2</v>
      </c>
      <c r="AL519" s="72">
        <f t="shared" ca="1" si="274"/>
        <v>0.59451690697140536</v>
      </c>
      <c r="AM519" s="72">
        <f ca="1">V519+(1+Coef!$J$8*(COS(V519))^2-(3/2)*Coef!$J$8*SIN(V519)*COS(V519)*(AL519-V519))*(AL519-V519)</f>
        <v>0.59452552675082537</v>
      </c>
      <c r="AN519" s="34" t="str">
        <f t="shared" ca="1" si="275"/>
        <v>29 704498 3771446 N</v>
      </c>
      <c r="AO519" s="33">
        <f t="shared" ca="1" si="276"/>
        <v>34.063803495614415</v>
      </c>
      <c r="AP519" s="33">
        <f t="shared" ca="1" si="277"/>
        <v>-6.7841172052432128</v>
      </c>
      <c r="AQ519" s="72">
        <f ca="1">'MGRS to Dist'!BP519</f>
        <v>723.31566152845937</v>
      </c>
      <c r="AR519" s="72">
        <f ca="1">'MGRS to Dist'!BT519</f>
        <v>130.13965846996274</v>
      </c>
      <c r="AS519" s="72">
        <f ca="1">'MGRS to Dist'!BU519</f>
        <v>-49.856979915998743</v>
      </c>
      <c r="AT519" s="72">
        <f ca="1">'MGRS to Dist'!BV519</f>
        <v>130.14302008400125</v>
      </c>
    </row>
    <row r="520" spans="2:46" ht="16.5" customHeight="1">
      <c r="B520" s="38" t="s">
        <v>769</v>
      </c>
      <c r="C520" s="72" t="str">
        <f t="shared" si="278"/>
        <v>29SQT0261169747</v>
      </c>
      <c r="D520" s="72">
        <f t="array" aca="1" ref="D520" ca="1">MATCH(TRUE,ISERROR(VALUE(MID(C520,ROW(INDIRECT("1:"&amp;LEN(C520))),1))),0)</f>
        <v>3</v>
      </c>
      <c r="E520" s="72">
        <f t="shared" ca="1" si="279"/>
        <v>29</v>
      </c>
      <c r="F520" s="72" t="str">
        <f t="shared" ca="1" si="280"/>
        <v>S</v>
      </c>
      <c r="G520" s="72" t="str">
        <f t="shared" ca="1" si="281"/>
        <v>Q</v>
      </c>
      <c r="H520" s="72" t="str">
        <f t="shared" ca="1" si="282"/>
        <v>T</v>
      </c>
      <c r="I520" s="72">
        <f t="shared" ca="1" si="283"/>
        <v>10</v>
      </c>
      <c r="J520" s="72">
        <f t="shared" ca="1" si="284"/>
        <v>2611</v>
      </c>
      <c r="K520" s="72">
        <f t="shared" ca="1" si="285"/>
        <v>69747</v>
      </c>
      <c r="L520" s="72">
        <f t="shared" ca="1" si="286"/>
        <v>170.80604746885038</v>
      </c>
      <c r="M520" s="72">
        <f ca="1">VLOOKUP(G520,Coef!$C$2:$F$25,4)</f>
        <v>7</v>
      </c>
      <c r="N520" s="31">
        <f ca="1">VLOOKUP(F520,Coef!$C$4:$D$23,2)</f>
        <v>15</v>
      </c>
      <c r="O520" s="31">
        <f ca="1">MOD(VLOOKUP(H520,Coef!$C$2:$G$21,5)+MOD(E520+1,2)*15,20)</f>
        <v>18</v>
      </c>
      <c r="P520" s="31">
        <f ca="1">VLOOKUP(N520,Coef!$A$27:$B$46,2)</f>
        <v>3.56</v>
      </c>
      <c r="Q520" s="31">
        <f ca="1">VLOOKUP(N520,Coef!$A$27:$C$46,3)+O520/10-0.1</f>
        <v>3.6999999999999997</v>
      </c>
      <c r="R520" s="31">
        <f ca="1">IF(Q520+0.1&lt;P520,Q520+2,Q520)</f>
        <v>3.6999999999999997</v>
      </c>
      <c r="S520" s="72">
        <f t="shared" ca="1" si="287"/>
        <v>702611</v>
      </c>
      <c r="T520" s="72">
        <f t="shared" ca="1" si="288"/>
        <v>3769746.9999999995</v>
      </c>
      <c r="U520" s="72">
        <f t="shared" ca="1" si="260"/>
        <v>3769746.9999999995</v>
      </c>
      <c r="V520" s="72">
        <f t="shared" ca="1" si="261"/>
        <v>0.59238742899605223</v>
      </c>
      <c r="W520" s="72">
        <f ca="1">(Coef!$J$9/(1+Coef!$J$8*(COS(V520))^2)^0.5)*Coef!$J$6</f>
        <v>6382248.9537662631</v>
      </c>
      <c r="X520" s="72">
        <f t="shared" ca="1" si="262"/>
        <v>-9</v>
      </c>
      <c r="Y520" s="72">
        <f t="shared" ca="1" si="263"/>
        <v>3.1746019540719442E-2</v>
      </c>
      <c r="Z520" s="72">
        <f t="shared" ca="1" si="264"/>
        <v>0.92641432728809314</v>
      </c>
      <c r="AA520" s="72">
        <f t="shared" ca="1" si="265"/>
        <v>0.63760727154882502</v>
      </c>
      <c r="AB520" s="72">
        <f t="shared" ca="1" si="266"/>
        <v>1.0555945926400989</v>
      </c>
      <c r="AC520" s="72">
        <f t="shared" ca="1" si="267"/>
        <v>0.9510977623672805</v>
      </c>
      <c r="AD520" s="72">
        <f t="shared" ca="1" si="268"/>
        <v>1.7314412711217935</v>
      </c>
      <c r="AE520" s="72">
        <f ca="1">Coef!$J$6*Coef!$J$9*(V520-(Coef!$J$10*AB520)+(Coef!$J$11*AC520)-(Coef!$J$12*AD520))</f>
        <v>3755647.4028326725</v>
      </c>
      <c r="AF520" s="72">
        <f t="shared" ca="1" si="269"/>
        <v>2.2091894674535813E-3</v>
      </c>
      <c r="AG520" s="72">
        <f ca="1">((Coef!$J$8*Y520^2)/2)*(COS(V520))^2</f>
        <v>2.3373515037700141E-6</v>
      </c>
      <c r="AH520" s="72">
        <f t="shared" ca="1" si="270"/>
        <v>3.1745994806850607E-2</v>
      </c>
      <c r="AI520" s="72">
        <f t="shared" ca="1" si="271"/>
        <v>0.59459661329985347</v>
      </c>
      <c r="AJ520" s="72">
        <f t="shared" ca="1" si="272"/>
        <v>3.1751327387795791E-2</v>
      </c>
      <c r="AK520" s="72">
        <f t="shared" ca="1" si="273"/>
        <v>3.8310921574729741E-2</v>
      </c>
      <c r="AL520" s="72">
        <f t="shared" ca="1" si="274"/>
        <v>0.59425603869402011</v>
      </c>
      <c r="AM520" s="72">
        <f ca="1">V520+(1+Coef!$J$8*(COS(V520))^2-(3/2)*Coef!$J$8*SIN(V520)*COS(V520)*(AL520-V520))*(AL520-V520)</f>
        <v>0.59426468984778991</v>
      </c>
      <c r="AN520" s="34" t="str">
        <f t="shared" ca="1" si="275"/>
        <v>29 702611 3769747 N</v>
      </c>
      <c r="AO520" s="33">
        <f t="shared" ca="1" si="276"/>
        <v>34.048858641929222</v>
      </c>
      <c r="AP520" s="33">
        <f t="shared" ca="1" si="277"/>
        <v>-6.8049458845112962</v>
      </c>
      <c r="AQ520" s="72">
        <f ca="1">'MGRS to Dist'!BP520</f>
        <v>2538.8859235100222</v>
      </c>
      <c r="AR520" s="72">
        <f ca="1">'MGRS to Dist'!BT520</f>
        <v>229.11156310394853</v>
      </c>
      <c r="AS520" s="72">
        <f ca="1">'MGRS to Dist'!BU520</f>
        <v>49.099898882748413</v>
      </c>
      <c r="AT520" s="72">
        <f ca="1">'MGRS to Dist'!BV520</f>
        <v>229.09989888274845</v>
      </c>
    </row>
    <row r="521" spans="2:46" ht="16.5" customHeight="1">
      <c r="B521" s="38" t="s">
        <v>770</v>
      </c>
      <c r="C521" s="72" t="str">
        <f t="shared" si="278"/>
        <v>29SQT0221868632</v>
      </c>
      <c r="D521" s="72">
        <f t="array" aca="1" ref="D521" ca="1">MATCH(TRUE,ISERROR(VALUE(MID(C521,ROW(INDIRECT("1:"&amp;LEN(C521))),1))),0)</f>
        <v>3</v>
      </c>
      <c r="E521" s="72">
        <f t="shared" ca="1" si="279"/>
        <v>29</v>
      </c>
      <c r="F521" s="72" t="str">
        <f t="shared" ca="1" si="280"/>
        <v>S</v>
      </c>
      <c r="G521" s="72" t="str">
        <f t="shared" ca="1" si="281"/>
        <v>Q</v>
      </c>
      <c r="H521" s="72" t="str">
        <f t="shared" ca="1" si="282"/>
        <v>T</v>
      </c>
      <c r="I521" s="72">
        <f t="shared" ca="1" si="283"/>
        <v>10</v>
      </c>
      <c r="J521" s="72">
        <f t="shared" ca="1" si="284"/>
        <v>2218</v>
      </c>
      <c r="K521" s="72">
        <f t="shared" ca="1" si="285"/>
        <v>68632</v>
      </c>
      <c r="L521" s="72">
        <f t="shared" ca="1" si="286"/>
        <v>170.80604746885038</v>
      </c>
      <c r="M521" s="72">
        <f ca="1">VLOOKUP(G521,Coef!$C$2:$F$25,4)</f>
        <v>7</v>
      </c>
      <c r="N521" s="31">
        <f ca="1">VLOOKUP(F521,Coef!$C$4:$D$23,2)</f>
        <v>15</v>
      </c>
      <c r="O521" s="31">
        <f ca="1">MOD(VLOOKUP(H521,Coef!$C$2:$G$21,5)+MOD(E521+1,2)*15,20)</f>
        <v>18</v>
      </c>
      <c r="P521" s="31">
        <f ca="1">VLOOKUP(N521,Coef!$A$27:$B$46,2)</f>
        <v>3.56</v>
      </c>
      <c r="Q521" s="31">
        <f ca="1">VLOOKUP(N521,Coef!$A$27:$C$46,3)+O521/10-0.1</f>
        <v>3.6999999999999997</v>
      </c>
      <c r="R521" s="31">
        <f ca="1">IF(Q521+0.1&lt;P521,Q521+2,Q521)</f>
        <v>3.6999999999999997</v>
      </c>
      <c r="S521" s="72">
        <f t="shared" ca="1" si="287"/>
        <v>702218</v>
      </c>
      <c r="T521" s="72">
        <f t="shared" ca="1" si="288"/>
        <v>3768631.9999999995</v>
      </c>
      <c r="U521" s="72">
        <f t="shared" ca="1" si="260"/>
        <v>3768631.9999999995</v>
      </c>
      <c r="V521" s="72">
        <f t="shared" ca="1" si="261"/>
        <v>0.59221221512007316</v>
      </c>
      <c r="W521" s="72">
        <f ca="1">(Coef!$J$9/(1+Coef!$J$8*(COS(V521))^2)^0.5)*Coef!$J$6</f>
        <v>6382245.4791737869</v>
      </c>
      <c r="X521" s="72">
        <f t="shared" ca="1" si="262"/>
        <v>-9</v>
      </c>
      <c r="Y521" s="72">
        <f t="shared" ca="1" si="263"/>
        <v>3.1684459750078137E-2</v>
      </c>
      <c r="Z521" s="72">
        <f t="shared" ca="1" si="264"/>
        <v>0.92628233238539337</v>
      </c>
      <c r="AA521" s="72">
        <f t="shared" ca="1" si="265"/>
        <v>0.63766676972106195</v>
      </c>
      <c r="AB521" s="72">
        <f t="shared" ca="1" si="266"/>
        <v>1.0553533813127698</v>
      </c>
      <c r="AC521" s="72">
        <f t="shared" ca="1" si="267"/>
        <v>0.95093172841484275</v>
      </c>
      <c r="AD521" s="72">
        <f t="shared" ca="1" si="268"/>
        <v>1.7312126974988622</v>
      </c>
      <c r="AE521" s="72">
        <f ca="1">Coef!$J$6*Coef!$J$9*(V521-(Coef!$J$10*AB521)+(Coef!$J$11*AC521)-(Coef!$J$12*AD521))</f>
        <v>3754534.3082349007</v>
      </c>
      <c r="AF521" s="72">
        <f t="shared" ca="1" si="269"/>
        <v>2.2088921228589045E-3</v>
      </c>
      <c r="AG521" s="72">
        <f ca="1">((Coef!$J$8*Y521^2)/2)*(COS(V521))^2</f>
        <v>2.3288444930953318E-6</v>
      </c>
      <c r="AH521" s="72">
        <f t="shared" ca="1" si="270"/>
        <v>3.1684435154018267E-2</v>
      </c>
      <c r="AI521" s="72">
        <f t="shared" ca="1" si="271"/>
        <v>0.59442110209876586</v>
      </c>
      <c r="AJ521" s="72">
        <f t="shared" ca="1" si="272"/>
        <v>3.1689736772320454E-2</v>
      </c>
      <c r="AK521" s="72">
        <f t="shared" ca="1" si="273"/>
        <v>3.8232146635298288E-2</v>
      </c>
      <c r="AL521" s="72">
        <f t="shared" ca="1" si="274"/>
        <v>0.5940819746187872</v>
      </c>
      <c r="AM521" s="72">
        <f ca="1">V521+(1+Coef!$J$8*(COS(V521))^2-(3/2)*Coef!$J$8*SIN(V521)*COS(V521)*(AL521-V521))*(AL521-V521)</f>
        <v>0.59409063313338206</v>
      </c>
      <c r="AN521" s="34" t="str">
        <f t="shared" ca="1" si="275"/>
        <v>29 702218 3768632 N</v>
      </c>
      <c r="AO521" s="33">
        <f t="shared" ca="1" si="276"/>
        <v>34.03888592679774</v>
      </c>
      <c r="AP521" s="33">
        <f t="shared" ca="1" si="277"/>
        <v>-6.8094593560721171</v>
      </c>
      <c r="AQ521" s="72">
        <f ca="1">'MGRS to Dist'!BP521</f>
        <v>1182.1084236159597</v>
      </c>
      <c r="AR521" s="72">
        <f ca="1">'MGRS to Dist'!BT521</f>
        <v>200.55799186488673</v>
      </c>
      <c r="AS521" s="72">
        <f ca="1">'MGRS to Dist'!BU521</f>
        <v>20.555465099164813</v>
      </c>
      <c r="AT521" s="72">
        <f ca="1">'MGRS to Dist'!BV521</f>
        <v>200.55546509916485</v>
      </c>
    </row>
    <row r="522" spans="2:46" ht="16.5" customHeight="1">
      <c r="B522" s="38" t="s">
        <v>771</v>
      </c>
      <c r="C522" s="72" t="str">
        <f t="shared" si="278"/>
        <v>29SQT0338169499</v>
      </c>
      <c r="D522" s="72">
        <f t="array" aca="1" ref="D522" ca="1">MATCH(TRUE,ISERROR(VALUE(MID(C522,ROW(INDIRECT("1:"&amp;LEN(C522))),1))),0)</f>
        <v>3</v>
      </c>
      <c r="E522" s="72">
        <f t="shared" ca="1" si="279"/>
        <v>29</v>
      </c>
      <c r="F522" s="72" t="str">
        <f t="shared" ca="1" si="280"/>
        <v>S</v>
      </c>
      <c r="G522" s="72" t="str">
        <f t="shared" ca="1" si="281"/>
        <v>Q</v>
      </c>
      <c r="H522" s="72" t="str">
        <f t="shared" ca="1" si="282"/>
        <v>T</v>
      </c>
      <c r="I522" s="72">
        <f t="shared" ca="1" si="283"/>
        <v>10</v>
      </c>
      <c r="J522" s="72">
        <f t="shared" ca="1" si="284"/>
        <v>3381</v>
      </c>
      <c r="K522" s="72">
        <f t="shared" ca="1" si="285"/>
        <v>69499</v>
      </c>
      <c r="L522" s="72">
        <f t="shared" ca="1" si="286"/>
        <v>170.80604746885038</v>
      </c>
      <c r="M522" s="72">
        <f ca="1">VLOOKUP(G522,Coef!$C$2:$F$25,4)</f>
        <v>7</v>
      </c>
      <c r="N522" s="31">
        <f ca="1">VLOOKUP(F522,Coef!$C$4:$D$23,2)</f>
        <v>15</v>
      </c>
      <c r="O522" s="31">
        <f ca="1">MOD(VLOOKUP(H522,Coef!$C$2:$G$21,5)+MOD(E522+1,2)*15,20)</f>
        <v>18</v>
      </c>
      <c r="P522" s="31">
        <f ca="1">VLOOKUP(N522,Coef!$A$27:$B$46,2)</f>
        <v>3.56</v>
      </c>
      <c r="Q522" s="31">
        <f ca="1">VLOOKUP(N522,Coef!$A$27:$C$46,3)+O522/10-0.1</f>
        <v>3.6999999999999997</v>
      </c>
      <c r="R522" s="31">
        <f ca="1">IF(Q522+0.1&lt;P522,Q522+2,Q522)</f>
        <v>3.6999999999999997</v>
      </c>
      <c r="S522" s="72">
        <f t="shared" ca="1" si="287"/>
        <v>703381</v>
      </c>
      <c r="T522" s="72">
        <f t="shared" ca="1" si="288"/>
        <v>3769498.9999999995</v>
      </c>
      <c r="U522" s="72">
        <f t="shared" ca="1" si="260"/>
        <v>3769498.9999999995</v>
      </c>
      <c r="V522" s="72">
        <f t="shared" ca="1" si="261"/>
        <v>0.59234845765861477</v>
      </c>
      <c r="W522" s="72">
        <f ca="1">(Coef!$J$9/(1+Coef!$J$8*(COS(V522))^2)^0.5)*Coef!$J$6</f>
        <v>6382248.1808988061</v>
      </c>
      <c r="X522" s="72">
        <f t="shared" ca="1" si="262"/>
        <v>-9</v>
      </c>
      <c r="Y522" s="72">
        <f t="shared" ca="1" si="263"/>
        <v>3.1866670526647878E-2</v>
      </c>
      <c r="Z522" s="72">
        <f t="shared" ca="1" si="264"/>
        <v>0.92638497861770952</v>
      </c>
      <c r="AA522" s="72">
        <f t="shared" ca="1" si="265"/>
        <v>0.63762051755163662</v>
      </c>
      <c r="AB522" s="72">
        <f t="shared" ca="1" si="266"/>
        <v>1.0555409469674695</v>
      </c>
      <c r="AC522" s="72">
        <f t="shared" ca="1" si="267"/>
        <v>0.95106083961351129</v>
      </c>
      <c r="AD522" s="72">
        <f t="shared" ca="1" si="268"/>
        <v>1.7313904454100673</v>
      </c>
      <c r="AE522" s="72">
        <f ca="1">Coef!$J$6*Coef!$J$9*(V522-(Coef!$J$10*AB522)+(Coef!$J$11*AC522)-(Coef!$J$12*AD522))</f>
        <v>3755399.8264779313</v>
      </c>
      <c r="AF522" s="72">
        <f t="shared" ca="1" si="269"/>
        <v>2.2091233562908257E-3</v>
      </c>
      <c r="AG522" s="72">
        <f ca="1">((Coef!$J$8*Y522^2)/2)*(COS(V522))^2</f>
        <v>2.3552750500429243E-6</v>
      </c>
      <c r="AH522" s="72">
        <f t="shared" ca="1" si="270"/>
        <v>3.1866645508389871E-2</v>
      </c>
      <c r="AI522" s="72">
        <f t="shared" ca="1" si="271"/>
        <v>0.59455757581181246</v>
      </c>
      <c r="AJ522" s="72">
        <f t="shared" ca="1" si="272"/>
        <v>3.1872039122211815E-2</v>
      </c>
      <c r="AK522" s="72">
        <f t="shared" ca="1" si="273"/>
        <v>3.8455414058156417E-2</v>
      </c>
      <c r="AL522" s="72">
        <f t="shared" ca="1" si="274"/>
        <v>0.59421443783766992</v>
      </c>
      <c r="AM522" s="72">
        <f ca="1">V522+(1+Coef!$J$8*(COS(V522))^2-(3/2)*Coef!$J$8*SIN(V522)*COS(V522)*(AL522-V522))*(AL522-V522)</f>
        <v>0.59422307729499968</v>
      </c>
      <c r="AN522" s="34" t="str">
        <f t="shared" ca="1" si="275"/>
        <v>29 703381 3769499 N</v>
      </c>
      <c r="AO522" s="33">
        <f t="shared" ca="1" si="276"/>
        <v>34.04647441827958</v>
      </c>
      <c r="AP522" s="33">
        <f t="shared" ca="1" si="277"/>
        <v>-6.7966670750395837</v>
      </c>
      <c r="AQ522" s="72">
        <f ca="1">'MGRS to Dist'!BP522</f>
        <v>1450.4508770646707</v>
      </c>
      <c r="AR522" s="72">
        <f ca="1">'MGRS to Dist'!BT522</f>
        <v>54.397589574366748</v>
      </c>
      <c r="AS522" s="72">
        <f ca="1">'MGRS to Dist'!BU522</f>
        <v>-125.59524917483532</v>
      </c>
      <c r="AT522" s="72">
        <f ca="1">'MGRS to Dist'!BV522</f>
        <v>54.404750825164683</v>
      </c>
    </row>
    <row r="523" spans="2:46" ht="16.5" customHeight="1">
      <c r="B523" s="38" t="s">
        <v>772</v>
      </c>
      <c r="C523" s="72" t="str">
        <f t="shared" si="278"/>
        <v>29SQT0469068553</v>
      </c>
      <c r="D523" s="72">
        <f t="array" aca="1" ref="D523" ca="1">MATCH(TRUE,ISERROR(VALUE(MID(C523,ROW(INDIRECT("1:"&amp;LEN(C523))),1))),0)</f>
        <v>3</v>
      </c>
      <c r="E523" s="72">
        <f t="shared" ca="1" si="279"/>
        <v>29</v>
      </c>
      <c r="F523" s="72" t="str">
        <f t="shared" ca="1" si="280"/>
        <v>S</v>
      </c>
      <c r="G523" s="72" t="str">
        <f t="shared" ca="1" si="281"/>
        <v>Q</v>
      </c>
      <c r="H523" s="72" t="str">
        <f t="shared" ca="1" si="282"/>
        <v>T</v>
      </c>
      <c r="I523" s="72">
        <f t="shared" ca="1" si="283"/>
        <v>10</v>
      </c>
      <c r="J523" s="72">
        <f t="shared" ca="1" si="284"/>
        <v>4690</v>
      </c>
      <c r="K523" s="72">
        <f t="shared" ca="1" si="285"/>
        <v>68553</v>
      </c>
      <c r="L523" s="72">
        <f t="shared" ca="1" si="286"/>
        <v>170.80604746885038</v>
      </c>
      <c r="M523" s="72">
        <f ca="1">VLOOKUP(G523,Coef!$C$2:$F$25,4)</f>
        <v>7</v>
      </c>
      <c r="N523" s="31">
        <f ca="1">VLOOKUP(F523,Coef!$C$4:$D$23,2)</f>
        <v>15</v>
      </c>
      <c r="O523" s="31">
        <f ca="1">MOD(VLOOKUP(H523,Coef!$C$2:$G$21,5)+MOD(E523+1,2)*15,20)</f>
        <v>18</v>
      </c>
      <c r="P523" s="31">
        <f ca="1">VLOOKUP(N523,Coef!$A$27:$B$46,2)</f>
        <v>3.56</v>
      </c>
      <c r="Q523" s="31">
        <f ca="1">VLOOKUP(N523,Coef!$A$27:$C$46,3)+O523/10-0.1</f>
        <v>3.6999999999999997</v>
      </c>
      <c r="R523" s="31">
        <f ca="1">IF(Q523+0.1&lt;P523,Q523+2,Q523)</f>
        <v>3.6999999999999997</v>
      </c>
      <c r="S523" s="72">
        <f t="shared" ca="1" si="287"/>
        <v>704690</v>
      </c>
      <c r="T523" s="72">
        <f t="shared" ca="1" si="288"/>
        <v>3768552.9999999995</v>
      </c>
      <c r="U523" s="72">
        <f t="shared" ca="1" si="260"/>
        <v>3768552.9999999995</v>
      </c>
      <c r="V523" s="72">
        <f t="shared" ca="1" si="261"/>
        <v>0.59219980086338941</v>
      </c>
      <c r="W523" s="72">
        <f ca="1">(Coef!$J$9/(1+Coef!$J$8*(COS(V523))^2)^0.5)*Coef!$J$6</f>
        <v>6382245.2330108983</v>
      </c>
      <c r="X523" s="72">
        <f t="shared" ca="1" si="262"/>
        <v>-9</v>
      </c>
      <c r="Y523" s="72">
        <f t="shared" ca="1" si="263"/>
        <v>3.2071785480959202E-2</v>
      </c>
      <c r="Z523" s="72">
        <f t="shared" ca="1" si="264"/>
        <v>0.92627297596487734</v>
      </c>
      <c r="AA523" s="72">
        <f t="shared" ca="1" si="265"/>
        <v>0.63767097987757226</v>
      </c>
      <c r="AB523" s="72">
        <f t="shared" ca="1" si="266"/>
        <v>1.0553362888458282</v>
      </c>
      <c r="AC523" s="72">
        <f t="shared" ca="1" si="267"/>
        <v>0.95091996160376424</v>
      </c>
      <c r="AD523" s="72">
        <f t="shared" ca="1" si="268"/>
        <v>1.7311964964620623</v>
      </c>
      <c r="AE523" s="72">
        <f ca="1">Coef!$J$6*Coef!$J$9*(V523-(Coef!$J$10*AB523)+(Coef!$J$11*AC523)-(Coef!$J$12*AD523))</f>
        <v>3754455.4433054575</v>
      </c>
      <c r="AF523" s="72">
        <f t="shared" ca="1" si="269"/>
        <v>2.2088710445699014E-3</v>
      </c>
      <c r="AG523" s="72">
        <f ca="1">((Coef!$J$8*Y523^2)/2)*(COS(V523))^2</f>
        <v>2.3861701470362326E-6</v>
      </c>
      <c r="AH523" s="72">
        <f t="shared" ca="1" si="270"/>
        <v>3.2071759971380176E-2</v>
      </c>
      <c r="AI523" s="72">
        <f t="shared" ca="1" si="271"/>
        <v>0.59440866663721714</v>
      </c>
      <c r="AJ523" s="72">
        <f t="shared" ca="1" si="272"/>
        <v>3.2077258411048915E-2</v>
      </c>
      <c r="AK523" s="72">
        <f t="shared" ca="1" si="273"/>
        <v>3.8698884083448508E-2</v>
      </c>
      <c r="AL523" s="72">
        <f t="shared" ca="1" si="274"/>
        <v>0.59406121104769172</v>
      </c>
      <c r="AM523" s="72">
        <f ca="1">V523+(1+Coef!$J$8*(COS(V523))^2-(3/2)*Coef!$J$8*SIN(V523)*COS(V523)*(AL523-V523))*(AL523-V523)</f>
        <v>0.59406983111532152</v>
      </c>
      <c r="AN523" s="34" t="str">
        <f t="shared" ca="1" si="275"/>
        <v>29 704690 3768553 N</v>
      </c>
      <c r="AO523" s="33">
        <f t="shared" ca="1" si="276"/>
        <v>34.037694058957513</v>
      </c>
      <c r="AP523" s="33">
        <f t="shared" ca="1" si="277"/>
        <v>-6.7827172701524034</v>
      </c>
      <c r="AQ523" s="72">
        <f ca="1">'MGRS to Dist'!BP523</f>
        <v>1614.8703667608274</v>
      </c>
      <c r="AR523" s="72">
        <f ca="1">'MGRS to Dist'!BT523</f>
        <v>127.2164194777107</v>
      </c>
      <c r="AS523" s="72">
        <f ca="1">'MGRS to Dist'!BU523</f>
        <v>-52.775771397917232</v>
      </c>
      <c r="AT523" s="72">
        <f ca="1">'MGRS to Dist'!BV523</f>
        <v>127.22422860208275</v>
      </c>
    </row>
    <row r="524" spans="2:46" ht="16.5" customHeight="1">
      <c r="B524" s="38" t="s">
        <v>773</v>
      </c>
      <c r="C524" s="72" t="str">
        <f t="shared" si="278"/>
        <v>29SQT0146269289</v>
      </c>
      <c r="D524" s="72">
        <f t="array" aca="1" ref="D524" ca="1">MATCH(TRUE,ISERROR(VALUE(MID(C524,ROW(INDIRECT("1:"&amp;LEN(C524))),1))),0)</f>
        <v>3</v>
      </c>
      <c r="E524" s="72">
        <f t="shared" ca="1" si="279"/>
        <v>29</v>
      </c>
      <c r="F524" s="72" t="str">
        <f t="shared" ca="1" si="280"/>
        <v>S</v>
      </c>
      <c r="G524" s="72" t="str">
        <f t="shared" ca="1" si="281"/>
        <v>Q</v>
      </c>
      <c r="H524" s="72" t="str">
        <f t="shared" ca="1" si="282"/>
        <v>T</v>
      </c>
      <c r="I524" s="72">
        <f t="shared" ca="1" si="283"/>
        <v>10</v>
      </c>
      <c r="J524" s="72">
        <f t="shared" ca="1" si="284"/>
        <v>1462</v>
      </c>
      <c r="K524" s="72">
        <f t="shared" ca="1" si="285"/>
        <v>69289</v>
      </c>
      <c r="L524" s="72">
        <f t="shared" ca="1" si="286"/>
        <v>170.80604746885038</v>
      </c>
      <c r="M524" s="72">
        <f ca="1">VLOOKUP(G524,Coef!$C$2:$F$25,4)</f>
        <v>7</v>
      </c>
      <c r="N524" s="31">
        <f ca="1">VLOOKUP(F524,Coef!$C$4:$D$23,2)</f>
        <v>15</v>
      </c>
      <c r="O524" s="31">
        <f ca="1">MOD(VLOOKUP(H524,Coef!$C$2:$G$21,5)+MOD(E524+1,2)*15,20)</f>
        <v>18</v>
      </c>
      <c r="P524" s="31">
        <f ca="1">VLOOKUP(N524,Coef!$A$27:$B$46,2)</f>
        <v>3.56</v>
      </c>
      <c r="Q524" s="31">
        <f ca="1">VLOOKUP(N524,Coef!$A$27:$C$46,3)+O524/10-0.1</f>
        <v>3.6999999999999997</v>
      </c>
      <c r="R524" s="31">
        <f ca="1">IF(Q524+0.1&lt;P524,Q524+2,Q524)</f>
        <v>3.6999999999999997</v>
      </c>
      <c r="S524" s="72">
        <f t="shared" ca="1" si="287"/>
        <v>701462</v>
      </c>
      <c r="T524" s="72">
        <f t="shared" ca="1" si="288"/>
        <v>3769288.9999999995</v>
      </c>
      <c r="U524" s="72">
        <f t="shared" ca="1" si="260"/>
        <v>3769288.9999999995</v>
      </c>
      <c r="V524" s="72">
        <f t="shared" ca="1" si="261"/>
        <v>0.59231545773578465</v>
      </c>
      <c r="W524" s="72">
        <f ca="1">(Coef!$J$9/(1+Coef!$J$8*(COS(V524))^2)^0.5)*Coef!$J$6</f>
        <v>6382247.5264739543</v>
      </c>
      <c r="X524" s="72">
        <f t="shared" ca="1" si="262"/>
        <v>-9</v>
      </c>
      <c r="Y524" s="72">
        <f t="shared" ca="1" si="263"/>
        <v>3.1565996016971021E-2</v>
      </c>
      <c r="Z524" s="72">
        <f t="shared" ca="1" si="264"/>
        <v>0.92636012252059263</v>
      </c>
      <c r="AA524" s="72">
        <f t="shared" ca="1" si="265"/>
        <v>0.63763172841060511</v>
      </c>
      <c r="AB524" s="72">
        <f t="shared" ca="1" si="266"/>
        <v>1.0554955189960809</v>
      </c>
      <c r="AC524" s="72">
        <f t="shared" ca="1" si="267"/>
        <v>0.95102957134971189</v>
      </c>
      <c r="AD524" s="72">
        <f t="shared" ca="1" si="268"/>
        <v>1.7313474012550538</v>
      </c>
      <c r="AE524" s="72">
        <f ca="1">Coef!$J$6*Coef!$J$9*(V524-(Coef!$J$10*AB524)+(Coef!$J$11*AC524)-(Coef!$J$12*AD524))</f>
        <v>3755190.1852801275</v>
      </c>
      <c r="AF524" s="72">
        <f t="shared" ca="1" si="269"/>
        <v>2.20906736402644E-3</v>
      </c>
      <c r="AG524" s="72">
        <f ca="1">((Coef!$J$8*Y524^2)/2)*(COS(V524))^2</f>
        <v>2.3111414925553241E-6</v>
      </c>
      <c r="AH524" s="72">
        <f t="shared" ca="1" si="270"/>
        <v>3.1565971699143304E-2</v>
      </c>
      <c r="AI524" s="72">
        <f t="shared" ca="1" si="271"/>
        <v>0.59452451999434386</v>
      </c>
      <c r="AJ524" s="72">
        <f t="shared" ca="1" si="272"/>
        <v>3.1571214071619558E-2</v>
      </c>
      <c r="AK524" s="72">
        <f t="shared" ca="1" si="273"/>
        <v>3.8091953773594756E-2</v>
      </c>
      <c r="AL524" s="72">
        <f t="shared" ca="1" si="274"/>
        <v>0.59418784731614793</v>
      </c>
      <c r="AM524" s="72">
        <f ca="1">V524+(1+Coef!$J$8*(COS(V524))^2-(3/2)*Coef!$J$8*SIN(V524)*COS(V524)*(AL524-V524))*(AL524-V524)</f>
        <v>0.59419651677891006</v>
      </c>
      <c r="AN524" s="34" t="str">
        <f t="shared" ca="1" si="275"/>
        <v>29 701462 3769289 N</v>
      </c>
      <c r="AO524" s="33">
        <f t="shared" ca="1" si="276"/>
        <v>34.04495261280595</v>
      </c>
      <c r="AP524" s="33">
        <f t="shared" ca="1" si="277"/>
        <v>-6.8174918153655906</v>
      </c>
      <c r="AQ524" s="72">
        <f ca="1">'MGRS to Dist'!BP524</f>
        <v>3310.4838298029381</v>
      </c>
      <c r="AR524" s="72">
        <f ca="1">'MGRS to Dist'!BT524</f>
        <v>284.14831686545642</v>
      </c>
      <c r="AS524" s="72">
        <f ca="1">'MGRS to Dist'!BU524</f>
        <v>104.12885039858374</v>
      </c>
      <c r="AT524" s="72">
        <f ca="1">'MGRS to Dist'!BV524</f>
        <v>284.12885039858372</v>
      </c>
    </row>
    <row r="525" spans="2:46" ht="16.5" customHeight="1">
      <c r="B525" s="38" t="s">
        <v>774</v>
      </c>
      <c r="C525" s="72" t="str">
        <f t="shared" si="278"/>
        <v>29SQT0157569978</v>
      </c>
      <c r="D525" s="72">
        <f t="array" aca="1" ref="D525" ca="1">MATCH(TRUE,ISERROR(VALUE(MID(C525,ROW(INDIRECT("1:"&amp;LEN(C525))),1))),0)</f>
        <v>3</v>
      </c>
      <c r="E525" s="72">
        <f t="shared" ca="1" si="279"/>
        <v>29</v>
      </c>
      <c r="F525" s="72" t="str">
        <f t="shared" ca="1" si="280"/>
        <v>S</v>
      </c>
      <c r="G525" s="72" t="str">
        <f t="shared" ca="1" si="281"/>
        <v>Q</v>
      </c>
      <c r="H525" s="72" t="str">
        <f t="shared" ca="1" si="282"/>
        <v>T</v>
      </c>
      <c r="I525" s="72">
        <f t="shared" ca="1" si="283"/>
        <v>10</v>
      </c>
      <c r="J525" s="72">
        <f t="shared" ca="1" si="284"/>
        <v>1575</v>
      </c>
      <c r="K525" s="72">
        <f t="shared" ca="1" si="285"/>
        <v>69978</v>
      </c>
      <c r="L525" s="72">
        <f t="shared" ca="1" si="286"/>
        <v>170.80604746885038</v>
      </c>
      <c r="M525" s="72">
        <f ca="1">VLOOKUP(G525,Coef!$C$2:$F$25,4)</f>
        <v>7</v>
      </c>
      <c r="N525" s="31">
        <f ca="1">VLOOKUP(F525,Coef!$C$4:$D$23,2)</f>
        <v>15</v>
      </c>
      <c r="O525" s="31">
        <f ca="1">MOD(VLOOKUP(H525,Coef!$C$2:$G$21,5)+MOD(E525+1,2)*15,20)</f>
        <v>18</v>
      </c>
      <c r="P525" s="31">
        <f ca="1">VLOOKUP(N525,Coef!$A$27:$B$46,2)</f>
        <v>3.56</v>
      </c>
      <c r="Q525" s="31">
        <f ca="1">VLOOKUP(N525,Coef!$A$27:$C$46,3)+O525/10-0.1</f>
        <v>3.6999999999999997</v>
      </c>
      <c r="R525" s="31">
        <f ca="1">IF(Q525+0.1&lt;P525,Q525+2,Q525)</f>
        <v>3.6999999999999997</v>
      </c>
      <c r="S525" s="72">
        <f t="shared" ca="1" si="287"/>
        <v>701575</v>
      </c>
      <c r="T525" s="72">
        <f t="shared" ca="1" si="288"/>
        <v>3769977.9999999995</v>
      </c>
      <c r="U525" s="72">
        <f t="shared" ca="1" si="260"/>
        <v>3769977.9999999995</v>
      </c>
      <c r="V525" s="72">
        <f t="shared" ca="1" si="261"/>
        <v>0.59242372891116546</v>
      </c>
      <c r="W525" s="72">
        <f ca="1">(Coef!$J$9/(1+Coef!$J$8*(COS(V525))^2)^0.5)*Coef!$J$6</f>
        <v>6382249.6736771772</v>
      </c>
      <c r="X525" s="72">
        <f t="shared" ca="1" si="262"/>
        <v>-9</v>
      </c>
      <c r="Y525" s="72">
        <f t="shared" ca="1" si="263"/>
        <v>3.158369075270933E-2</v>
      </c>
      <c r="Z525" s="72">
        <f t="shared" ca="1" si="264"/>
        <v>0.92644165909190435</v>
      </c>
      <c r="AA525" s="72">
        <f t="shared" ca="1" si="265"/>
        <v>0.63759492719468736</v>
      </c>
      <c r="AB525" s="72">
        <f t="shared" ca="1" si="266"/>
        <v>1.0556445584571177</v>
      </c>
      <c r="AC525" s="72">
        <f t="shared" ca="1" si="267"/>
        <v>0.95113215064151002</v>
      </c>
      <c r="AD525" s="72">
        <f t="shared" ca="1" si="268"/>
        <v>1.7314886056186669</v>
      </c>
      <c r="AE525" s="72">
        <f ca="1">Coef!$J$6*Coef!$J$9*(V525-(Coef!$J$10*AB525)+(Coef!$J$11*AC525)-(Coef!$J$12*AD525))</f>
        <v>3755878.0083085201</v>
      </c>
      <c r="AF525" s="72">
        <f t="shared" ca="1" si="269"/>
        <v>2.2092510341037239E-3</v>
      </c>
      <c r="AG525" s="72">
        <f ca="1">((Coef!$J$8*Y525^2)/2)*(COS(V525))^2</f>
        <v>2.3133961413045338E-6</v>
      </c>
      <c r="AH525" s="72">
        <f t="shared" ca="1" si="270"/>
        <v>3.1583666397513227E-2</v>
      </c>
      <c r="AI525" s="72">
        <f t="shared" ca="1" si="271"/>
        <v>0.59463297483439637</v>
      </c>
      <c r="AJ525" s="72">
        <f t="shared" ca="1" si="272"/>
        <v>3.1588917591257148E-2</v>
      </c>
      <c r="AK525" s="72">
        <f t="shared" ca="1" si="273"/>
        <v>3.8116085664298756E-2</v>
      </c>
      <c r="AL525" s="72">
        <f t="shared" ca="1" si="274"/>
        <v>0.59429584602989127</v>
      </c>
      <c r="AM525" s="72">
        <f ca="1">V525+(1+Coef!$J$8*(COS(V525))^2-(3/2)*Coef!$J$8*SIN(V525)*COS(V525)*(AL525-V525))*(AL525-V525)</f>
        <v>0.59430451296652687</v>
      </c>
      <c r="AN525" s="34" t="str">
        <f t="shared" ca="1" si="275"/>
        <v>29 701575 3769978 N</v>
      </c>
      <c r="AO525" s="33">
        <f t="shared" ca="1" si="276"/>
        <v>34.051140338559897</v>
      </c>
      <c r="AP525" s="33">
        <f t="shared" ca="1" si="277"/>
        <v>-6.8161091598765804</v>
      </c>
      <c r="AQ525" s="72">
        <f ca="1">'MGRS to Dist'!BP525</f>
        <v>698.13459621575123</v>
      </c>
      <c r="AR525" s="72">
        <f ca="1">'MGRS to Dist'!BT525</f>
        <v>10.488846870871953</v>
      </c>
      <c r="AS525" s="72">
        <f ca="1">'MGRS to Dist'!BU525</f>
        <v>-169.51037899703212</v>
      </c>
      <c r="AT525" s="72">
        <f ca="1">'MGRS to Dist'!BV525</f>
        <v>10.489621002967908</v>
      </c>
    </row>
    <row r="526" spans="2:46" ht="16.5" customHeight="1">
      <c r="B526" s="38" t="s">
        <v>775</v>
      </c>
      <c r="C526" s="72" t="str">
        <f t="shared" si="278"/>
        <v>29SQT0170270045</v>
      </c>
      <c r="D526" s="72">
        <f t="array" aca="1" ref="D526" ca="1">MATCH(TRUE,ISERROR(VALUE(MID(C526,ROW(INDIRECT("1:"&amp;LEN(C526))),1))),0)</f>
        <v>3</v>
      </c>
      <c r="E526" s="72">
        <f t="shared" ca="1" si="279"/>
        <v>29</v>
      </c>
      <c r="F526" s="72" t="str">
        <f t="shared" ca="1" si="280"/>
        <v>S</v>
      </c>
      <c r="G526" s="72" t="str">
        <f t="shared" ca="1" si="281"/>
        <v>Q</v>
      </c>
      <c r="H526" s="72" t="str">
        <f t="shared" ca="1" si="282"/>
        <v>T</v>
      </c>
      <c r="I526" s="72">
        <f t="shared" ca="1" si="283"/>
        <v>10</v>
      </c>
      <c r="J526" s="72">
        <f t="shared" ca="1" si="284"/>
        <v>1702</v>
      </c>
      <c r="K526" s="72">
        <f t="shared" ca="1" si="285"/>
        <v>70045</v>
      </c>
      <c r="L526" s="72">
        <f t="shared" ca="1" si="286"/>
        <v>170.80604746885038</v>
      </c>
      <c r="M526" s="72">
        <f ca="1">VLOOKUP(G526,Coef!$C$2:$F$25,4)</f>
        <v>7</v>
      </c>
      <c r="N526" s="31">
        <f ca="1">VLOOKUP(F526,Coef!$C$4:$D$23,2)</f>
        <v>15</v>
      </c>
      <c r="O526" s="31">
        <f ca="1">MOD(VLOOKUP(H526,Coef!$C$2:$G$21,5)+MOD(E526+1,2)*15,20)</f>
        <v>18</v>
      </c>
      <c r="P526" s="31">
        <f ca="1">VLOOKUP(N526,Coef!$A$27:$B$46,2)</f>
        <v>3.56</v>
      </c>
      <c r="Q526" s="31">
        <f ca="1">VLOOKUP(N526,Coef!$A$27:$C$46,3)+O526/10-0.1</f>
        <v>3.6999999999999997</v>
      </c>
      <c r="R526" s="31">
        <f ca="1">IF(Q526+0.1&lt;P526,Q526+2,Q526)</f>
        <v>3.6999999999999997</v>
      </c>
      <c r="S526" s="72">
        <f t="shared" ca="1" si="287"/>
        <v>701702</v>
      </c>
      <c r="T526" s="72">
        <f t="shared" ca="1" si="288"/>
        <v>3770044.9999999995</v>
      </c>
      <c r="U526" s="72">
        <f t="shared" ca="1" si="260"/>
        <v>3770044.9999999995</v>
      </c>
      <c r="V526" s="72">
        <f t="shared" ca="1" si="261"/>
        <v>0.59243425745797318</v>
      </c>
      <c r="W526" s="72">
        <f ca="1">(Coef!$J$9/(1+Coef!$J$8*(COS(V526))^2)^0.5)*Coef!$J$6</f>
        <v>6382249.882486525</v>
      </c>
      <c r="X526" s="72">
        <f t="shared" ca="1" si="262"/>
        <v>-9</v>
      </c>
      <c r="Y526" s="72">
        <f t="shared" ca="1" si="263"/>
        <v>3.1603588658207928E-2</v>
      </c>
      <c r="Z526" s="72">
        <f t="shared" ca="1" si="264"/>
        <v>0.92644958558467339</v>
      </c>
      <c r="AA526" s="72">
        <f t="shared" ca="1" si="265"/>
        <v>0.63759134565302866</v>
      </c>
      <c r="AB526" s="72">
        <f t="shared" ca="1" si="266"/>
        <v>1.0556590502503098</v>
      </c>
      <c r="AC526" s="72">
        <f t="shared" ca="1" si="267"/>
        <v>0.95114212410098942</v>
      </c>
      <c r="AD526" s="72">
        <f t="shared" ca="1" si="268"/>
        <v>1.731502333373772</v>
      </c>
      <c r="AE526" s="72">
        <f ca="1">Coef!$J$6*Coef!$J$9*(V526-(Coef!$J$10*AB526)+(Coef!$J$11*AC526)-(Coef!$J$12*AD526))</f>
        <v>3755944.8938940363</v>
      </c>
      <c r="AF526" s="72">
        <f t="shared" ca="1" si="269"/>
        <v>2.2092688888060009E-3</v>
      </c>
      <c r="AG526" s="72">
        <f ca="1">((Coef!$J$8*Y526^2)/2)*(COS(V526))^2</f>
        <v>2.3162791359879695E-6</v>
      </c>
      <c r="AH526" s="72">
        <f t="shared" ca="1" si="270"/>
        <v>3.1603564257296921E-2</v>
      </c>
      <c r="AI526" s="72">
        <f t="shared" ca="1" si="271"/>
        <v>0.59464352122949571</v>
      </c>
      <c r="AJ526" s="72">
        <f t="shared" ca="1" si="272"/>
        <v>3.1608825382456518E-2</v>
      </c>
      <c r="AK526" s="72">
        <f t="shared" ca="1" si="273"/>
        <v>3.8140355459765914E-2</v>
      </c>
      <c r="AL526" s="72">
        <f t="shared" ca="1" si="274"/>
        <v>0.59430596006103942</v>
      </c>
      <c r="AM526" s="72">
        <f ca="1">V526+(1+Coef!$J$8*(COS(V526))^2-(3/2)*Coef!$J$8*SIN(V526)*COS(V526)*(AL526-V526))*(AL526-V526)</f>
        <v>0.59431462495913234</v>
      </c>
      <c r="AN526" s="34" t="str">
        <f t="shared" ca="1" si="275"/>
        <v>29 701702 3770045 N</v>
      </c>
      <c r="AO526" s="33">
        <f t="shared" ca="1" si="276"/>
        <v>34.05171971305866</v>
      </c>
      <c r="AP526" s="33">
        <f t="shared" ca="1" si="277"/>
        <v>-6.814718603026666</v>
      </c>
      <c r="AQ526" s="72">
        <f ca="1">'MGRS to Dist'!BP526</f>
        <v>143.57516078938923</v>
      </c>
      <c r="AR526" s="72">
        <f ca="1">'MGRS to Dist'!BT526</f>
        <v>63.302953692014341</v>
      </c>
      <c r="AS526" s="72">
        <f ca="1">'MGRS to Dist'!BU526</f>
        <v>-116.69626768386124</v>
      </c>
      <c r="AT526" s="72">
        <f ca="1">'MGRS to Dist'!BV526</f>
        <v>63.303732316138792</v>
      </c>
    </row>
    <row r="527" spans="2:46" ht="16.5" customHeight="1">
      <c r="B527" s="38" t="s">
        <v>776</v>
      </c>
      <c r="C527" s="72" t="str">
        <f t="shared" si="278"/>
        <v>29SQT0179570218</v>
      </c>
      <c r="D527" s="72">
        <f t="array" aca="1" ref="D527" ca="1">MATCH(TRUE,ISERROR(VALUE(MID(C527,ROW(INDIRECT("1:"&amp;LEN(C527))),1))),0)</f>
        <v>3</v>
      </c>
      <c r="E527" s="72">
        <f t="shared" ca="1" si="279"/>
        <v>29</v>
      </c>
      <c r="F527" s="72" t="str">
        <f t="shared" ca="1" si="280"/>
        <v>S</v>
      </c>
      <c r="G527" s="72" t="str">
        <f t="shared" ca="1" si="281"/>
        <v>Q</v>
      </c>
      <c r="H527" s="72" t="str">
        <f t="shared" ca="1" si="282"/>
        <v>T</v>
      </c>
      <c r="I527" s="72">
        <f t="shared" ca="1" si="283"/>
        <v>10</v>
      </c>
      <c r="J527" s="72">
        <f t="shared" ca="1" si="284"/>
        <v>1795</v>
      </c>
      <c r="K527" s="72">
        <f t="shared" ca="1" si="285"/>
        <v>70218</v>
      </c>
      <c r="L527" s="72">
        <f t="shared" ca="1" si="286"/>
        <v>170.80604746885038</v>
      </c>
      <c r="M527" s="72">
        <f ca="1">VLOOKUP(G527,Coef!$C$2:$F$25,4)</f>
        <v>7</v>
      </c>
      <c r="N527" s="31">
        <f ca="1">VLOOKUP(F527,Coef!$C$4:$D$23,2)</f>
        <v>15</v>
      </c>
      <c r="O527" s="31">
        <f ca="1">MOD(VLOOKUP(H527,Coef!$C$2:$G$21,5)+MOD(E527+1,2)*15,20)</f>
        <v>18</v>
      </c>
      <c r="P527" s="31">
        <f ca="1">VLOOKUP(N527,Coef!$A$27:$B$46,2)</f>
        <v>3.56</v>
      </c>
      <c r="Q527" s="31">
        <f ca="1">VLOOKUP(N527,Coef!$A$27:$C$46,3)+O527/10-0.1</f>
        <v>3.6999999999999997</v>
      </c>
      <c r="R527" s="31">
        <f ca="1">IF(Q527+0.1&lt;P527,Q527+2,Q527)</f>
        <v>3.6999999999999997</v>
      </c>
      <c r="S527" s="72">
        <f t="shared" ca="1" si="287"/>
        <v>701795</v>
      </c>
      <c r="T527" s="72">
        <f t="shared" ca="1" si="288"/>
        <v>3770217.9999999995</v>
      </c>
      <c r="U527" s="72">
        <f t="shared" ca="1" si="260"/>
        <v>3770217.9999999995</v>
      </c>
      <c r="V527" s="72">
        <f t="shared" ca="1" si="261"/>
        <v>0.59246144310868565</v>
      </c>
      <c r="W527" s="72">
        <f ca="1">(Coef!$J$9/(1+Coef!$J$8*(COS(V527))^2)^0.5)*Coef!$J$6</f>
        <v>6382250.4216593206</v>
      </c>
      <c r="X527" s="72">
        <f t="shared" ca="1" si="262"/>
        <v>-9</v>
      </c>
      <c r="Y527" s="72">
        <f t="shared" ca="1" si="263"/>
        <v>3.1618157650970917E-2</v>
      </c>
      <c r="Z527" s="72">
        <f t="shared" ca="1" si="264"/>
        <v>0.92647005059907994</v>
      </c>
      <c r="AA527" s="72">
        <f t="shared" ca="1" si="265"/>
        <v>0.6375820954116812</v>
      </c>
      <c r="AB527" s="72">
        <f t="shared" ca="1" si="266"/>
        <v>1.0556964684082257</v>
      </c>
      <c r="AC527" s="72">
        <f t="shared" ca="1" si="267"/>
        <v>0.95116787515908963</v>
      </c>
      <c r="AD527" s="72">
        <f t="shared" ca="1" si="268"/>
        <v>1.731537776967486</v>
      </c>
      <c r="AE527" s="72">
        <f ca="1">Coef!$J$6*Coef!$J$9*(V527-(Coef!$J$10*AB527)+(Coef!$J$11*AC527)-(Coef!$J$12*AD527))</f>
        <v>3756117.5984959542</v>
      </c>
      <c r="AF527" s="72">
        <f t="shared" ca="1" si="269"/>
        <v>2.2093149864808015E-3</v>
      </c>
      <c r="AG527" s="72">
        <f ca="1">((Coef!$J$8*Y527^2)/2)*(COS(V527))^2</f>
        <v>2.3183303521616006E-6</v>
      </c>
      <c r="AH527" s="72">
        <f t="shared" ca="1" si="270"/>
        <v>3.1618133217192729E-2</v>
      </c>
      <c r="AI527" s="72">
        <f t="shared" ca="1" si="271"/>
        <v>0.59467075297324445</v>
      </c>
      <c r="AJ527" s="72">
        <f t="shared" ca="1" si="272"/>
        <v>3.162340162194438E-2</v>
      </c>
      <c r="AK527" s="72">
        <f t="shared" ca="1" si="273"/>
        <v>3.815862871048642E-2</v>
      </c>
      <c r="AL527" s="72">
        <f t="shared" ca="1" si="274"/>
        <v>0.59433286084981285</v>
      </c>
      <c r="AM527" s="72">
        <f ca="1">V527+(1+Coef!$J$8*(COS(V527))^2-(3/2)*Coef!$J$8*SIN(V527)*COS(V527)*(AL527-V527))*(AL527-V527)</f>
        <v>0.59434152411363272</v>
      </c>
      <c r="AN527" s="34" t="str">
        <f t="shared" ca="1" si="275"/>
        <v>29 701795 3770218 N</v>
      </c>
      <c r="AO527" s="33">
        <f t="shared" ca="1" si="276"/>
        <v>34.053260921084004</v>
      </c>
      <c r="AP527" s="33">
        <f t="shared" ca="1" si="277"/>
        <v>-6.8136716228823975</v>
      </c>
      <c r="AQ527" s="72">
        <f ca="1">'MGRS to Dist'!BP527</f>
        <v>196.39284690373114</v>
      </c>
      <c r="AR527" s="72">
        <f ca="1">'MGRS to Dist'!BT527</f>
        <v>29.372133120971114</v>
      </c>
      <c r="AS527" s="72">
        <f ca="1">'MGRS to Dist'!BU527</f>
        <v>-150.62728062018587</v>
      </c>
      <c r="AT527" s="72">
        <f ca="1">'MGRS to Dist'!BV527</f>
        <v>29.3727193798141</v>
      </c>
    </row>
    <row r="528" spans="2:46" ht="16.5" customHeight="1">
      <c r="B528" s="38" t="s">
        <v>777</v>
      </c>
      <c r="C528" s="72" t="str">
        <f t="shared" si="278"/>
        <v>29SQT0149670030</v>
      </c>
      <c r="D528" s="72">
        <f t="array" aca="1" ref="D528" ca="1">MATCH(TRUE,ISERROR(VALUE(MID(C528,ROW(INDIRECT("1:"&amp;LEN(C528))),1))),0)</f>
        <v>3</v>
      </c>
      <c r="E528" s="72">
        <f t="shared" ca="1" si="279"/>
        <v>29</v>
      </c>
      <c r="F528" s="72" t="str">
        <f t="shared" ca="1" si="280"/>
        <v>S</v>
      </c>
      <c r="G528" s="72" t="str">
        <f t="shared" ca="1" si="281"/>
        <v>Q</v>
      </c>
      <c r="H528" s="72" t="str">
        <f t="shared" ca="1" si="282"/>
        <v>T</v>
      </c>
      <c r="I528" s="72">
        <f t="shared" ca="1" si="283"/>
        <v>10</v>
      </c>
      <c r="J528" s="72">
        <f t="shared" ca="1" si="284"/>
        <v>1496</v>
      </c>
      <c r="K528" s="72">
        <f t="shared" ca="1" si="285"/>
        <v>70030</v>
      </c>
      <c r="L528" s="72">
        <f t="shared" ca="1" si="286"/>
        <v>170.80604746885038</v>
      </c>
      <c r="M528" s="72">
        <f ca="1">VLOOKUP(G528,Coef!$C$2:$F$25,4)</f>
        <v>7</v>
      </c>
      <c r="N528" s="31">
        <f ca="1">VLOOKUP(F528,Coef!$C$4:$D$23,2)</f>
        <v>15</v>
      </c>
      <c r="O528" s="31">
        <f ca="1">MOD(VLOOKUP(H528,Coef!$C$2:$G$21,5)+MOD(E528+1,2)*15,20)</f>
        <v>18</v>
      </c>
      <c r="P528" s="31">
        <f ca="1">VLOOKUP(N528,Coef!$A$27:$B$46,2)</f>
        <v>3.56</v>
      </c>
      <c r="Q528" s="31">
        <f ca="1">VLOOKUP(N528,Coef!$A$27:$C$46,3)+O528/10-0.1</f>
        <v>3.6999999999999997</v>
      </c>
      <c r="R528" s="31">
        <f ca="1">IF(Q528+0.1&lt;P528,Q528+2,Q528)</f>
        <v>3.6999999999999997</v>
      </c>
      <c r="S528" s="72">
        <f t="shared" ca="1" si="287"/>
        <v>701496</v>
      </c>
      <c r="T528" s="72">
        <f t="shared" ca="1" si="288"/>
        <v>3770029.9999999995</v>
      </c>
      <c r="U528" s="72">
        <f t="shared" ca="1" si="260"/>
        <v>3770029.9999999995</v>
      </c>
      <c r="V528" s="72">
        <f t="shared" ca="1" si="261"/>
        <v>0.5924319003206282</v>
      </c>
      <c r="W528" s="72">
        <f ca="1">(Coef!$J$9/(1+Coef!$J$8*(COS(V528))^2)^0.5)*Coef!$J$6</f>
        <v>6382249.835738007</v>
      </c>
      <c r="X528" s="72">
        <f t="shared" ca="1" si="262"/>
        <v>-9</v>
      </c>
      <c r="Y528" s="72">
        <f t="shared" ca="1" si="263"/>
        <v>3.1571311870573326E-2</v>
      </c>
      <c r="Z528" s="72">
        <f t="shared" ca="1" si="264"/>
        <v>0.92644781103242879</v>
      </c>
      <c r="AA528" s="72">
        <f t="shared" ca="1" si="265"/>
        <v>0.63759214753542615</v>
      </c>
      <c r="AB528" s="72">
        <f t="shared" ca="1" si="266"/>
        <v>1.0556558058368426</v>
      </c>
      <c r="AC528" s="72">
        <f t="shared" ca="1" si="267"/>
        <v>0.95113989126148857</v>
      </c>
      <c r="AD528" s="72">
        <f t="shared" ca="1" si="268"/>
        <v>1.7314992600464745</v>
      </c>
      <c r="AE528" s="72">
        <f ca="1">Coef!$J$6*Coef!$J$9*(V528-(Coef!$J$10*AB528)+(Coef!$J$11*AC528)-(Coef!$J$12*AD528))</f>
        <v>3755929.919508649</v>
      </c>
      <c r="AF528" s="72">
        <f t="shared" ca="1" si="269"/>
        <v>2.2092648915740926E-3</v>
      </c>
      <c r="AG528" s="72">
        <f ca="1">((Coef!$J$8*Y528^2)/2)*(COS(V528))^2</f>
        <v>2.3115576488114124E-6</v>
      </c>
      <c r="AH528" s="72">
        <f t="shared" ca="1" si="270"/>
        <v>3.1571287544270847E-2</v>
      </c>
      <c r="AI528" s="72">
        <f t="shared" ca="1" si="271"/>
        <v>0.59464116010535917</v>
      </c>
      <c r="AJ528" s="72">
        <f t="shared" ca="1" si="272"/>
        <v>3.1576532565795179E-2</v>
      </c>
      <c r="AK528" s="72">
        <f t="shared" ca="1" si="273"/>
        <v>3.8101366712853378E-2</v>
      </c>
      <c r="AL528" s="72">
        <f t="shared" ca="1" si="274"/>
        <v>0.59430428943620695</v>
      </c>
      <c r="AM528" s="72">
        <f ca="1">V528+(1+Coef!$J$8*(COS(V528))^2-(3/2)*Coef!$J$8*SIN(V528)*COS(V528)*(AL528-V528))*(AL528-V528)</f>
        <v>0.59431295753402369</v>
      </c>
      <c r="AN528" s="34" t="str">
        <f t="shared" ca="1" si="275"/>
        <v>29 701496 3770030 N</v>
      </c>
      <c r="AO528" s="33">
        <f t="shared" ca="1" si="276"/>
        <v>34.051624176637283</v>
      </c>
      <c r="AP528" s="33">
        <f t="shared" ca="1" si="277"/>
        <v>-6.8169524936732584</v>
      </c>
      <c r="AQ528" s="72">
        <f ca="1">'MGRS to Dist'!BP528</f>
        <v>353.15682565542812</v>
      </c>
      <c r="AR528" s="72">
        <f ca="1">'MGRS to Dist'!BT528</f>
        <v>238.94776426188082</v>
      </c>
      <c r="AS528" s="72">
        <f ca="1">'MGRS to Dist'!BU528</f>
        <v>58.945927133409434</v>
      </c>
      <c r="AT528" s="72">
        <f ca="1">'MGRS to Dist'!BV528</f>
        <v>238.94592713340944</v>
      </c>
    </row>
    <row r="529" spans="2:46" ht="16.5" customHeight="1">
      <c r="B529" s="38" t="s">
        <v>778</v>
      </c>
      <c r="C529" s="72" t="str">
        <f t="shared" si="278"/>
        <v>29SQT0108169414</v>
      </c>
      <c r="D529" s="72">
        <f t="array" aca="1" ref="D529" ca="1">MATCH(TRUE,ISERROR(VALUE(MID(C529,ROW(INDIRECT("1:"&amp;LEN(C529))),1))),0)</f>
        <v>3</v>
      </c>
      <c r="E529" s="72">
        <f t="shared" ca="1" si="279"/>
        <v>29</v>
      </c>
      <c r="F529" s="72" t="str">
        <f t="shared" ca="1" si="280"/>
        <v>S</v>
      </c>
      <c r="G529" s="72" t="str">
        <f t="shared" ca="1" si="281"/>
        <v>Q</v>
      </c>
      <c r="H529" s="72" t="str">
        <f t="shared" ca="1" si="282"/>
        <v>T</v>
      </c>
      <c r="I529" s="72">
        <f t="shared" ca="1" si="283"/>
        <v>10</v>
      </c>
      <c r="J529" s="72">
        <f t="shared" ca="1" si="284"/>
        <v>1081</v>
      </c>
      <c r="K529" s="72">
        <f t="shared" ca="1" si="285"/>
        <v>69414</v>
      </c>
      <c r="L529" s="72">
        <f t="shared" ca="1" si="286"/>
        <v>170.80604746885038</v>
      </c>
      <c r="M529" s="72">
        <f ca="1">VLOOKUP(G529,Coef!$C$2:$F$25,4)</f>
        <v>7</v>
      </c>
      <c r="N529" s="31">
        <f ca="1">VLOOKUP(F529,Coef!$C$4:$D$23,2)</f>
        <v>15</v>
      </c>
      <c r="O529" s="31">
        <f ca="1">MOD(VLOOKUP(H529,Coef!$C$2:$G$21,5)+MOD(E529+1,2)*15,20)</f>
        <v>18</v>
      </c>
      <c r="P529" s="31">
        <f ca="1">VLOOKUP(N529,Coef!$A$27:$B$46,2)</f>
        <v>3.56</v>
      </c>
      <c r="Q529" s="31">
        <f ca="1">VLOOKUP(N529,Coef!$A$27:$C$46,3)+O529/10-0.1</f>
        <v>3.6999999999999997</v>
      </c>
      <c r="R529" s="31">
        <f ca="1">IF(Q529+0.1&lt;P529,Q529+2,Q529)</f>
        <v>3.6999999999999997</v>
      </c>
      <c r="S529" s="72">
        <f t="shared" ca="1" si="287"/>
        <v>701081</v>
      </c>
      <c r="T529" s="72">
        <f t="shared" ca="1" si="288"/>
        <v>3769413.9999999995</v>
      </c>
      <c r="U529" s="72">
        <f t="shared" ca="1" si="260"/>
        <v>3769413.9999999995</v>
      </c>
      <c r="V529" s="72">
        <f t="shared" ca="1" si="261"/>
        <v>0.59233510054699301</v>
      </c>
      <c r="W529" s="72">
        <f ca="1">(Coef!$J$9/(1+Coef!$J$8*(COS(V529))^2)^0.5)*Coef!$J$6</f>
        <v>6382247.916010417</v>
      </c>
      <c r="X529" s="72">
        <f t="shared" ca="1" si="262"/>
        <v>-9</v>
      </c>
      <c r="Y529" s="72">
        <f t="shared" ca="1" si="263"/>
        <v>3.1506297255481264E-2</v>
      </c>
      <c r="Z529" s="72">
        <f t="shared" ca="1" si="264"/>
        <v>0.92637491830260288</v>
      </c>
      <c r="AA529" s="72">
        <f t="shared" ca="1" si="265"/>
        <v>0.63762505588946283</v>
      </c>
      <c r="AB529" s="72">
        <f t="shared" ca="1" si="266"/>
        <v>1.0555225596982944</v>
      </c>
      <c r="AC529" s="72">
        <f t="shared" ca="1" si="267"/>
        <v>0.95104818374608646</v>
      </c>
      <c r="AD529" s="72">
        <f t="shared" ca="1" si="268"/>
        <v>1.7313730234667919</v>
      </c>
      <c r="AE529" s="72">
        <f ca="1">Coef!$J$6*Coef!$J$9*(V529-(Coef!$J$10*AB529)+(Coef!$J$11*AC529)-(Coef!$J$12*AD529))</f>
        <v>3755314.9716996234</v>
      </c>
      <c r="AF529" s="72">
        <f t="shared" ca="1" si="269"/>
        <v>2.2091006939745353E-3</v>
      </c>
      <c r="AG529" s="72">
        <f ca="1">((Coef!$J$8*Y529^2)/2)*(COS(V529))^2</f>
        <v>2.3023470624189224E-6</v>
      </c>
      <c r="AH529" s="72">
        <f t="shared" ca="1" si="270"/>
        <v>3.1506273076004288E-2</v>
      </c>
      <c r="AI529" s="72">
        <f t="shared" ca="1" si="271"/>
        <v>0.5945441961548511</v>
      </c>
      <c r="AJ529" s="72">
        <f t="shared" ca="1" si="272"/>
        <v>3.1511485760064517E-2</v>
      </c>
      <c r="AK529" s="72">
        <f t="shared" ca="1" si="273"/>
        <v>3.8020463958878557E-2</v>
      </c>
      <c r="AL529" s="72">
        <f t="shared" ca="1" si="274"/>
        <v>0.59420878083604622</v>
      </c>
      <c r="AM529" s="72">
        <f ca="1">V529+(1+Coef!$J$8*(COS(V529))^2-(3/2)*Coef!$J$8*SIN(V529)*COS(V529)*(AL529-V529))*(AL529-V529)</f>
        <v>0.59421745603363063</v>
      </c>
      <c r="AN529" s="34" t="str">
        <f t="shared" ca="1" si="275"/>
        <v>29 701081 3769414 N</v>
      </c>
      <c r="AO529" s="33">
        <f t="shared" ca="1" si="276"/>
        <v>34.046152343727591</v>
      </c>
      <c r="AP529" s="33">
        <f t="shared" ca="1" si="277"/>
        <v>-6.8215878800270016</v>
      </c>
      <c r="AQ529" s="72">
        <f ca="1">'MGRS to Dist'!BP529</f>
        <v>742.67844168168278</v>
      </c>
      <c r="AR529" s="72">
        <f ca="1">'MGRS to Dist'!BT529</f>
        <v>215.06643239670245</v>
      </c>
      <c r="AS529" s="72">
        <f ca="1">'MGRS to Dist'!BU529</f>
        <v>35.063837043484462</v>
      </c>
      <c r="AT529" s="72">
        <f ca="1">'MGRS to Dist'!BV529</f>
        <v>215.06383704348445</v>
      </c>
    </row>
    <row r="530" spans="2:46" ht="16.5" customHeight="1">
      <c r="B530" s="38" t="s">
        <v>779</v>
      </c>
      <c r="C530" s="72" t="str">
        <f t="shared" si="278"/>
        <v>29SQT0083069616</v>
      </c>
      <c r="D530" s="72">
        <f t="array" aca="1" ref="D530" ca="1">MATCH(TRUE,ISERROR(VALUE(MID(C530,ROW(INDIRECT("1:"&amp;LEN(C530))),1))),0)</f>
        <v>3</v>
      </c>
      <c r="E530" s="72">
        <f t="shared" ca="1" si="279"/>
        <v>29</v>
      </c>
      <c r="F530" s="72" t="str">
        <f t="shared" ca="1" si="280"/>
        <v>S</v>
      </c>
      <c r="G530" s="72" t="str">
        <f t="shared" ca="1" si="281"/>
        <v>Q</v>
      </c>
      <c r="H530" s="72" t="str">
        <f t="shared" ca="1" si="282"/>
        <v>T</v>
      </c>
      <c r="I530" s="72">
        <f t="shared" ca="1" si="283"/>
        <v>10</v>
      </c>
      <c r="J530" s="72">
        <f t="shared" ca="1" si="284"/>
        <v>830</v>
      </c>
      <c r="K530" s="72">
        <f t="shared" ca="1" si="285"/>
        <v>69616</v>
      </c>
      <c r="L530" s="72">
        <f t="shared" ca="1" si="286"/>
        <v>170.80604746885038</v>
      </c>
      <c r="M530" s="72">
        <f ca="1">VLOOKUP(G530,Coef!$C$2:$F$25,4)</f>
        <v>7</v>
      </c>
      <c r="N530" s="31">
        <f ca="1">VLOOKUP(F530,Coef!$C$4:$D$23,2)</f>
        <v>15</v>
      </c>
      <c r="O530" s="31">
        <f ca="1">MOD(VLOOKUP(H530,Coef!$C$2:$G$21,5)+MOD(E530+1,2)*15,20)</f>
        <v>18</v>
      </c>
      <c r="P530" s="31">
        <f ca="1">VLOOKUP(N530,Coef!$A$27:$B$46,2)</f>
        <v>3.56</v>
      </c>
      <c r="Q530" s="31">
        <f ca="1">VLOOKUP(N530,Coef!$A$27:$C$46,3)+O530/10-0.1</f>
        <v>3.6999999999999997</v>
      </c>
      <c r="R530" s="31">
        <f ca="1">IF(Q530+0.1&lt;P530,Q530+2,Q530)</f>
        <v>3.6999999999999997</v>
      </c>
      <c r="S530" s="72">
        <f t="shared" ca="1" si="287"/>
        <v>700830</v>
      </c>
      <c r="T530" s="72">
        <f t="shared" ca="1" si="288"/>
        <v>3769615.9999999995</v>
      </c>
      <c r="U530" s="72">
        <f t="shared" ca="1" si="260"/>
        <v>3769615.9999999995</v>
      </c>
      <c r="V530" s="72">
        <f t="shared" ca="1" si="261"/>
        <v>0.59236684332990586</v>
      </c>
      <c r="W530" s="72">
        <f ca="1">(Coef!$J$9/(1+Coef!$J$8*(COS(V530))^2)^0.5)*Coef!$J$6</f>
        <v>6382248.5455146413</v>
      </c>
      <c r="X530" s="72">
        <f t="shared" ca="1" si="262"/>
        <v>-9</v>
      </c>
      <c r="Y530" s="72">
        <f t="shared" ca="1" si="263"/>
        <v>3.1466966315678919E-2</v>
      </c>
      <c r="Z530" s="72">
        <f t="shared" ca="1" si="264"/>
        <v>0.92639882526426121</v>
      </c>
      <c r="AA530" s="72">
        <f t="shared" ca="1" si="265"/>
        <v>0.63761426930806797</v>
      </c>
      <c r="AB530" s="72">
        <f t="shared" ca="1" si="266"/>
        <v>1.0555662559620365</v>
      </c>
      <c r="AC530" s="72">
        <f t="shared" ca="1" si="267"/>
        <v>0.95107825929854439</v>
      </c>
      <c r="AD530" s="72">
        <f t="shared" ca="1" si="268"/>
        <v>1.7314144246658107</v>
      </c>
      <c r="AE530" s="72">
        <f ca="1">Coef!$J$6*Coef!$J$9*(V530-(Coef!$J$10*AB530)+(Coef!$J$11*AC530)-(Coef!$J$12*AD530))</f>
        <v>3755516.6266018236</v>
      </c>
      <c r="AF530" s="72">
        <f t="shared" ca="1" si="269"/>
        <v>2.2091545475904067E-3</v>
      </c>
      <c r="AG530" s="72">
        <f ca="1">((Coef!$J$8*Y530^2)/2)*(COS(V530))^2</f>
        <v>2.2965042555275082E-6</v>
      </c>
      <c r="AH530" s="72">
        <f t="shared" ca="1" si="270"/>
        <v>3.1466942227671567E-2</v>
      </c>
      <c r="AI530" s="72">
        <f t="shared" ca="1" si="271"/>
        <v>0.5945759928041634</v>
      </c>
      <c r="AJ530" s="72">
        <f t="shared" ca="1" si="272"/>
        <v>3.1472135413689872E-2</v>
      </c>
      <c r="AK530" s="72">
        <f t="shared" ca="1" si="273"/>
        <v>3.7973846758741617E-2</v>
      </c>
      <c r="AL530" s="72">
        <f t="shared" ca="1" si="274"/>
        <v>0.59424139103185181</v>
      </c>
      <c r="AM530" s="72">
        <f ca="1">V530+(1+Coef!$J$8*(COS(V530))^2-(3/2)*Coef!$J$8*SIN(V530)*COS(V530)*(AL530-V530))*(AL530-V530)</f>
        <v>0.59425006986604412</v>
      </c>
      <c r="AN530" s="34" t="str">
        <f t="shared" ca="1" si="275"/>
        <v>29 700830 3769616 N</v>
      </c>
      <c r="AO530" s="33">
        <f t="shared" ca="1" si="276"/>
        <v>34.048020978678629</v>
      </c>
      <c r="AP530" s="33">
        <f t="shared" ca="1" si="277"/>
        <v>-6.8242588488475651</v>
      </c>
      <c r="AQ530" s="72">
        <f ca="1">'MGRS to Dist'!BP530</f>
        <v>322.15630544258795</v>
      </c>
      <c r="AR530" s="72">
        <f ca="1">'MGRS to Dist'!BT530</f>
        <v>310.17681494046826</v>
      </c>
      <c r="AS530" s="72">
        <f ca="1">'MGRS to Dist'!BU530</f>
        <v>130.17531953434886</v>
      </c>
      <c r="AT530" s="72">
        <f ca="1">'MGRS to Dist'!BV530</f>
        <v>310.17531953434877</v>
      </c>
    </row>
    <row r="531" spans="2:46" ht="16.5" customHeight="1">
      <c r="B531" s="38" t="s">
        <v>780</v>
      </c>
      <c r="C531" s="72" t="str">
        <f t="shared" si="278"/>
        <v>29SQT0091369751</v>
      </c>
      <c r="D531" s="72">
        <f t="array" aca="1" ref="D531" ca="1">MATCH(TRUE,ISERROR(VALUE(MID(C531,ROW(INDIRECT("1:"&amp;LEN(C531))),1))),0)</f>
        <v>3</v>
      </c>
      <c r="E531" s="72">
        <f t="shared" ca="1" si="279"/>
        <v>29</v>
      </c>
      <c r="F531" s="72" t="str">
        <f t="shared" ca="1" si="280"/>
        <v>S</v>
      </c>
      <c r="G531" s="72" t="str">
        <f t="shared" ca="1" si="281"/>
        <v>Q</v>
      </c>
      <c r="H531" s="72" t="str">
        <f t="shared" ca="1" si="282"/>
        <v>T</v>
      </c>
      <c r="I531" s="72">
        <f t="shared" ca="1" si="283"/>
        <v>10</v>
      </c>
      <c r="J531" s="72">
        <f t="shared" ca="1" si="284"/>
        <v>913</v>
      </c>
      <c r="K531" s="72">
        <f t="shared" ca="1" si="285"/>
        <v>69751</v>
      </c>
      <c r="L531" s="72">
        <f t="shared" ca="1" si="286"/>
        <v>170.80604746885038</v>
      </c>
      <c r="M531" s="72">
        <f ca="1">VLOOKUP(G531,Coef!$C$2:$F$25,4)</f>
        <v>7</v>
      </c>
      <c r="N531" s="31">
        <f ca="1">VLOOKUP(F531,Coef!$C$4:$D$23,2)</f>
        <v>15</v>
      </c>
      <c r="O531" s="31">
        <f ca="1">MOD(VLOOKUP(H531,Coef!$C$2:$G$21,5)+MOD(E531+1,2)*15,20)</f>
        <v>18</v>
      </c>
      <c r="P531" s="31">
        <f ca="1">VLOOKUP(N531,Coef!$A$27:$B$46,2)</f>
        <v>3.56</v>
      </c>
      <c r="Q531" s="31">
        <f ca="1">VLOOKUP(N531,Coef!$A$27:$C$46,3)+O531/10-0.1</f>
        <v>3.6999999999999997</v>
      </c>
      <c r="R531" s="31">
        <f ca="1">IF(Q531+0.1&lt;P531,Q531+2,Q531)</f>
        <v>3.6999999999999997</v>
      </c>
      <c r="S531" s="72">
        <f t="shared" ca="1" si="287"/>
        <v>700913</v>
      </c>
      <c r="T531" s="72">
        <f t="shared" ca="1" si="288"/>
        <v>3769750.9999999995</v>
      </c>
      <c r="U531" s="72">
        <f t="shared" ca="1" si="260"/>
        <v>3769750.9999999995</v>
      </c>
      <c r="V531" s="72">
        <f t="shared" ca="1" si="261"/>
        <v>0.59238805756601098</v>
      </c>
      <c r="W531" s="72">
        <f ca="1">(Coef!$J$9/(1+Coef!$J$8*(COS(V531))^2)^0.5)*Coef!$J$6</f>
        <v>6382248.9662320698</v>
      </c>
      <c r="X531" s="72">
        <f t="shared" ca="1" si="262"/>
        <v>-9</v>
      </c>
      <c r="Y531" s="72">
        <f t="shared" ca="1" si="263"/>
        <v>3.1479969061535114E-2</v>
      </c>
      <c r="Z531" s="72">
        <f t="shared" ca="1" si="264"/>
        <v>0.92641480060762571</v>
      </c>
      <c r="AA531" s="72">
        <f t="shared" ca="1" si="265"/>
        <v>0.63760705784582883</v>
      </c>
      <c r="AB531" s="72">
        <f t="shared" ca="1" si="266"/>
        <v>1.0555954578698239</v>
      </c>
      <c r="AC531" s="72">
        <f t="shared" ca="1" si="267"/>
        <v>0.95109835786382502</v>
      </c>
      <c r="AD531" s="72">
        <f t="shared" ca="1" si="268"/>
        <v>1.7314420908257964</v>
      </c>
      <c r="AE531" s="72">
        <f ca="1">Coef!$J$6*Coef!$J$9*(V531-(Coef!$J$10*AB531)+(Coef!$J$11*AC531)-(Coef!$J$12*AD531))</f>
        <v>3755651.3960004221</v>
      </c>
      <c r="AF531" s="72">
        <f t="shared" ca="1" si="269"/>
        <v>2.2091905336468782E-3</v>
      </c>
      <c r="AG531" s="72">
        <f ca="1">((Coef!$J$8*Y531^2)/2)*(COS(V531))^2</f>
        <v>2.2983369367627293E-6</v>
      </c>
      <c r="AH531" s="72">
        <f t="shared" ca="1" si="270"/>
        <v>3.1479944944343224E-2</v>
      </c>
      <c r="AI531" s="72">
        <f t="shared" ca="1" si="271"/>
        <v>0.59459724302219363</v>
      </c>
      <c r="AJ531" s="72">
        <f t="shared" ca="1" si="272"/>
        <v>3.1485144570993606E-2</v>
      </c>
      <c r="AK531" s="72">
        <f t="shared" ca="1" si="273"/>
        <v>3.7990073715359646E-2</v>
      </c>
      <c r="AL531" s="72">
        <f t="shared" ca="1" si="274"/>
        <v>0.59426234947845813</v>
      </c>
      <c r="AM531" s="72">
        <f ca="1">V531+(1+Coef!$J$8*(COS(V531))^2-(3/2)*Coef!$J$8*SIN(V531)*COS(V531)*(AL531-V531))*(AL531-V531)</f>
        <v>0.59427102688209765</v>
      </c>
      <c r="AN531" s="34" t="str">
        <f t="shared" ca="1" si="275"/>
        <v>29 700913 3769751 N</v>
      </c>
      <c r="AO531" s="33">
        <f t="shared" ca="1" si="276"/>
        <v>34.049221727249687</v>
      </c>
      <c r="AP531" s="33">
        <f t="shared" ca="1" si="277"/>
        <v>-6.8233291127190094</v>
      </c>
      <c r="AQ531" s="72">
        <f ca="1">'MGRS to Dist'!BP531</f>
        <v>158.45853867544253</v>
      </c>
      <c r="AR531" s="72">
        <f ca="1">'MGRS to Dist'!BT531</f>
        <v>32.682092152367034</v>
      </c>
      <c r="AS531" s="72">
        <f ca="1">'MGRS to Dist'!BU531</f>
        <v>-147.31738729193773</v>
      </c>
      <c r="AT531" s="72">
        <f ca="1">'MGRS to Dist'!BV531</f>
        <v>32.682612708062265</v>
      </c>
    </row>
    <row r="532" spans="2:46" ht="16.5" customHeight="1">
      <c r="B532" s="38" t="s">
        <v>781</v>
      </c>
      <c r="C532" s="72" t="str">
        <f t="shared" si="278"/>
        <v>29SQT0094669905</v>
      </c>
      <c r="D532" s="72">
        <f t="array" aca="1" ref="D532" ca="1">MATCH(TRUE,ISERROR(VALUE(MID(C532,ROW(INDIRECT("1:"&amp;LEN(C532))),1))),0)</f>
        <v>3</v>
      </c>
      <c r="E532" s="72">
        <f t="shared" ca="1" si="279"/>
        <v>29</v>
      </c>
      <c r="F532" s="72" t="str">
        <f t="shared" ca="1" si="280"/>
        <v>S</v>
      </c>
      <c r="G532" s="72" t="str">
        <f t="shared" ca="1" si="281"/>
        <v>Q</v>
      </c>
      <c r="H532" s="72" t="str">
        <f t="shared" ca="1" si="282"/>
        <v>T</v>
      </c>
      <c r="I532" s="72">
        <f t="shared" ca="1" si="283"/>
        <v>10</v>
      </c>
      <c r="J532" s="72">
        <f t="shared" ca="1" si="284"/>
        <v>946</v>
      </c>
      <c r="K532" s="72">
        <f t="shared" ca="1" si="285"/>
        <v>69905</v>
      </c>
      <c r="L532" s="72">
        <f t="shared" ca="1" si="286"/>
        <v>170.80604746885038</v>
      </c>
      <c r="M532" s="72">
        <f ca="1">VLOOKUP(G532,Coef!$C$2:$F$25,4)</f>
        <v>7</v>
      </c>
      <c r="N532" s="31">
        <f ca="1">VLOOKUP(F532,Coef!$C$4:$D$23,2)</f>
        <v>15</v>
      </c>
      <c r="O532" s="31">
        <f ca="1">MOD(VLOOKUP(H532,Coef!$C$2:$G$21,5)+MOD(E532+1,2)*15,20)</f>
        <v>18</v>
      </c>
      <c r="P532" s="31">
        <f ca="1">VLOOKUP(N532,Coef!$A$27:$B$46,2)</f>
        <v>3.56</v>
      </c>
      <c r="Q532" s="31">
        <f ca="1">VLOOKUP(N532,Coef!$A$27:$C$46,3)+O532/10-0.1</f>
        <v>3.6999999999999997</v>
      </c>
      <c r="R532" s="31">
        <f ca="1">IF(Q532+0.1&lt;P532,Q532+2,Q532)</f>
        <v>3.6999999999999997</v>
      </c>
      <c r="S532" s="72">
        <f t="shared" ca="1" si="287"/>
        <v>700946</v>
      </c>
      <c r="T532" s="72">
        <f t="shared" ca="1" si="288"/>
        <v>3769904.9999999995</v>
      </c>
      <c r="U532" s="72">
        <f t="shared" ca="1" si="260"/>
        <v>3769904.9999999995</v>
      </c>
      <c r="V532" s="72">
        <f t="shared" ca="1" si="261"/>
        <v>0.59241225750941973</v>
      </c>
      <c r="W532" s="72">
        <f ca="1">(Coef!$J$9/(1+Coef!$J$8*(COS(V532))^2)^0.5)*Coef!$J$6</f>
        <v>6382249.4461705405</v>
      </c>
      <c r="X532" s="72">
        <f t="shared" ca="1" si="262"/>
        <v>-9</v>
      </c>
      <c r="Y532" s="72">
        <f t="shared" ca="1" si="263"/>
        <v>3.1485137285032168E-2</v>
      </c>
      <c r="Z532" s="72">
        <f t="shared" ca="1" si="264"/>
        <v>0.92643302229634938</v>
      </c>
      <c r="AA532" s="72">
        <f t="shared" ca="1" si="265"/>
        <v>0.6375988288855583</v>
      </c>
      <c r="AB532" s="72">
        <f t="shared" ca="1" si="266"/>
        <v>1.0556287686575945</v>
      </c>
      <c r="AC532" s="72">
        <f t="shared" ca="1" si="267"/>
        <v>0.95112128371458549</v>
      </c>
      <c r="AD532" s="72">
        <f t="shared" ca="1" si="268"/>
        <v>1.7314736478479091</v>
      </c>
      <c r="AE532" s="72">
        <f ca="1">Coef!$J$6*Coef!$J$9*(V532-(Coef!$J$10*AB532)+(Coef!$J$11*AC532)-(Coef!$J$12*AD532))</f>
        <v>3755805.1329765497</v>
      </c>
      <c r="AF532" s="72">
        <f t="shared" ca="1" si="269"/>
        <v>2.2092315792999941E-3</v>
      </c>
      <c r="AG532" s="72">
        <f ca="1">((Coef!$J$8*Y532^2)/2)*(COS(V532))^2</f>
        <v>2.2990167660421284E-6</v>
      </c>
      <c r="AH532" s="72">
        <f t="shared" ca="1" si="270"/>
        <v>3.1485113156746E-2</v>
      </c>
      <c r="AI532" s="72">
        <f t="shared" ca="1" si="271"/>
        <v>0.59462148400965931</v>
      </c>
      <c r="AJ532" s="72">
        <f t="shared" ca="1" si="272"/>
        <v>3.1490315344843756E-2</v>
      </c>
      <c r="AK532" s="72">
        <f t="shared" ca="1" si="273"/>
        <v>3.7996929064417047E-2</v>
      </c>
      <c r="AL532" s="72">
        <f t="shared" ca="1" si="274"/>
        <v>0.59428646305584032</v>
      </c>
      <c r="AM532" s="72">
        <f ca="1">V532+(1+Coef!$J$8*(COS(V532))^2-(3/2)*Coef!$J$8*SIN(V532)*COS(V532)*(AL532-V532))*(AL532-V532)</f>
        <v>0.59429513977688164</v>
      </c>
      <c r="AN532" s="34" t="str">
        <f t="shared" ca="1" si="275"/>
        <v>29 700946 3769905 N</v>
      </c>
      <c r="AO532" s="33">
        <f t="shared" ca="1" si="276"/>
        <v>34.050603294352655</v>
      </c>
      <c r="AP532" s="33">
        <f t="shared" ca="1" si="277"/>
        <v>-6.8229363301509309</v>
      </c>
      <c r="AQ532" s="72">
        <f ca="1">'MGRS to Dist'!BP532</f>
        <v>157.48064684645067</v>
      </c>
      <c r="AR532" s="72">
        <f ca="1">'MGRS to Dist'!BT532</f>
        <v>13.254769173157172</v>
      </c>
      <c r="AS532" s="72">
        <f ca="1">'MGRS to Dist'!BU532</f>
        <v>-166.74501090206667</v>
      </c>
      <c r="AT532" s="72">
        <f ca="1">'MGRS to Dist'!BV532</f>
        <v>13.254989097933333</v>
      </c>
    </row>
    <row r="533" spans="2:46" ht="16.5" customHeight="1">
      <c r="B533" s="38" t="s">
        <v>782</v>
      </c>
      <c r="C533" s="72" t="str">
        <f t="shared" si="278"/>
        <v>29SQT0151070685</v>
      </c>
      <c r="D533" s="72">
        <f t="array" aca="1" ref="D533" ca="1">MATCH(TRUE,ISERROR(VALUE(MID(C533,ROW(INDIRECT("1:"&amp;LEN(C533))),1))),0)</f>
        <v>3</v>
      </c>
      <c r="E533" s="72">
        <f t="shared" ca="1" si="279"/>
        <v>29</v>
      </c>
      <c r="F533" s="72" t="str">
        <f t="shared" ca="1" si="280"/>
        <v>S</v>
      </c>
      <c r="G533" s="72" t="str">
        <f t="shared" ca="1" si="281"/>
        <v>Q</v>
      </c>
      <c r="H533" s="72" t="str">
        <f t="shared" ca="1" si="282"/>
        <v>T</v>
      </c>
      <c r="I533" s="72">
        <f t="shared" ca="1" si="283"/>
        <v>10</v>
      </c>
      <c r="J533" s="72">
        <f t="shared" ca="1" si="284"/>
        <v>1510</v>
      </c>
      <c r="K533" s="72">
        <f t="shared" ca="1" si="285"/>
        <v>70685</v>
      </c>
      <c r="L533" s="72">
        <f t="shared" ca="1" si="286"/>
        <v>170.80604746885038</v>
      </c>
      <c r="M533" s="72">
        <f ca="1">VLOOKUP(G533,Coef!$C$2:$F$25,4)</f>
        <v>7</v>
      </c>
      <c r="N533" s="31">
        <f ca="1">VLOOKUP(F533,Coef!$C$4:$D$23,2)</f>
        <v>15</v>
      </c>
      <c r="O533" s="31">
        <f ca="1">MOD(VLOOKUP(H533,Coef!$C$2:$G$21,5)+MOD(E533+1,2)*15,20)</f>
        <v>18</v>
      </c>
      <c r="P533" s="31">
        <f ca="1">VLOOKUP(N533,Coef!$A$27:$B$46,2)</f>
        <v>3.56</v>
      </c>
      <c r="Q533" s="31">
        <f ca="1">VLOOKUP(N533,Coef!$A$27:$C$46,3)+O533/10-0.1</f>
        <v>3.6999999999999997</v>
      </c>
      <c r="R533" s="31">
        <f ca="1">IF(Q533+0.1&lt;P533,Q533+2,Q533)</f>
        <v>3.6999999999999997</v>
      </c>
      <c r="S533" s="72">
        <f t="shared" ca="1" si="287"/>
        <v>701510</v>
      </c>
      <c r="T533" s="72">
        <f t="shared" ca="1" si="288"/>
        <v>3770684.9999999995</v>
      </c>
      <c r="U533" s="72">
        <f t="shared" ca="1" si="260"/>
        <v>3770684.9999999995</v>
      </c>
      <c r="V533" s="72">
        <f t="shared" ca="1" si="261"/>
        <v>0.59253482865136031</v>
      </c>
      <c r="W533" s="72">
        <f ca="1">(Coef!$J$9/(1+Coef!$J$8*(COS(V533))^2)^0.5)*Coef!$J$6</f>
        <v>6382251.8771743467</v>
      </c>
      <c r="X533" s="72">
        <f t="shared" ca="1" si="262"/>
        <v>-9</v>
      </c>
      <c r="Y533" s="72">
        <f t="shared" ca="1" si="263"/>
        <v>3.1573495355250024E-2</v>
      </c>
      <c r="Z533" s="72">
        <f t="shared" ca="1" si="264"/>
        <v>0.92652528063274653</v>
      </c>
      <c r="AA533" s="72">
        <f t="shared" ca="1" si="265"/>
        <v>0.637557107975675</v>
      </c>
      <c r="AB533" s="72">
        <f t="shared" ca="1" si="266"/>
        <v>1.0557974689677336</v>
      </c>
      <c r="AC533" s="72">
        <f t="shared" ca="1" si="267"/>
        <v>0.95123737871971903</v>
      </c>
      <c r="AD533" s="72">
        <f t="shared" ca="1" si="268"/>
        <v>1.7316334347532971</v>
      </c>
      <c r="AE533" s="72">
        <f ca="1">Coef!$J$6*Coef!$J$9*(V533-(Coef!$J$10*AB533)+(Coef!$J$11*AC533)-(Coef!$J$12*AD533))</f>
        <v>3756583.8013104377</v>
      </c>
      <c r="AF533" s="72">
        <f t="shared" ca="1" si="269"/>
        <v>2.209439389252828E-3</v>
      </c>
      <c r="AG533" s="72">
        <f ca="1">((Coef!$J$8*Y533^2)/2)*(COS(V533))^2</f>
        <v>2.3115570522023469E-6</v>
      </c>
      <c r="AH533" s="72">
        <f t="shared" ca="1" si="270"/>
        <v>3.1573471027271406E-2</v>
      </c>
      <c r="AI533" s="72">
        <f t="shared" ca="1" si="271"/>
        <v>0.59474426293336791</v>
      </c>
      <c r="AJ533" s="72">
        <f t="shared" ca="1" si="272"/>
        <v>3.1578717137150658E-2</v>
      </c>
      <c r="AK533" s="72">
        <f t="shared" ca="1" si="273"/>
        <v>3.8106654886376663E-2</v>
      </c>
      <c r="AL533" s="72">
        <f t="shared" ca="1" si="274"/>
        <v>0.59440727084661249</v>
      </c>
      <c r="AM533" s="72">
        <f ca="1">V533+(1+Coef!$J$8*(COS(V533))^2-(3/2)*Coef!$J$8*SIN(V533)*COS(V533)*(AL533-V533))*(AL533-V533)</f>
        <v>0.59441593798491987</v>
      </c>
      <c r="AN533" s="34" t="str">
        <f t="shared" ca="1" si="275"/>
        <v>29 701510 3770685 N</v>
      </c>
      <c r="AO533" s="33">
        <f t="shared" ca="1" si="276"/>
        <v>34.057524521845984</v>
      </c>
      <c r="AP533" s="33">
        <f t="shared" ca="1" si="277"/>
        <v>-6.8166495036490415</v>
      </c>
      <c r="AQ533" s="72">
        <f ca="1">'MGRS to Dist'!BP533</f>
        <v>962.45117822654379</v>
      </c>
      <c r="AR533" s="72">
        <f ca="1">'MGRS to Dist'!BT533</f>
        <v>36.96219603565919</v>
      </c>
      <c r="AS533" s="72">
        <f ca="1">'MGRS to Dist'!BU533</f>
        <v>-143.03428349911138</v>
      </c>
      <c r="AT533" s="72">
        <f ca="1">'MGRS to Dist'!BV533</f>
        <v>36.965716500888618</v>
      </c>
    </row>
    <row r="534" spans="2:46" ht="16.5" customHeight="1">
      <c r="B534" s="38" t="s">
        <v>783</v>
      </c>
      <c r="C534" s="72" t="str">
        <f t="shared" si="278"/>
        <v>29SQT0118970513</v>
      </c>
      <c r="D534" s="72">
        <f t="array" aca="1" ref="D534" ca="1">MATCH(TRUE,ISERROR(VALUE(MID(C534,ROW(INDIRECT("1:"&amp;LEN(C534))),1))),0)</f>
        <v>3</v>
      </c>
      <c r="E534" s="72">
        <f t="shared" ca="1" si="279"/>
        <v>29</v>
      </c>
      <c r="F534" s="72" t="str">
        <f t="shared" ca="1" si="280"/>
        <v>S</v>
      </c>
      <c r="G534" s="72" t="str">
        <f t="shared" ca="1" si="281"/>
        <v>Q</v>
      </c>
      <c r="H534" s="72" t="str">
        <f t="shared" ca="1" si="282"/>
        <v>T</v>
      </c>
      <c r="I534" s="72">
        <f t="shared" ca="1" si="283"/>
        <v>10</v>
      </c>
      <c r="J534" s="72">
        <f t="shared" ca="1" si="284"/>
        <v>1189</v>
      </c>
      <c r="K534" s="72">
        <f t="shared" ca="1" si="285"/>
        <v>70513</v>
      </c>
      <c r="L534" s="72">
        <f t="shared" ca="1" si="286"/>
        <v>170.80604746885038</v>
      </c>
      <c r="M534" s="72">
        <f ca="1">VLOOKUP(G534,Coef!$C$2:$F$25,4)</f>
        <v>7</v>
      </c>
      <c r="N534" s="31">
        <f ca="1">VLOOKUP(F534,Coef!$C$4:$D$23,2)</f>
        <v>15</v>
      </c>
      <c r="O534" s="31">
        <f ca="1">MOD(VLOOKUP(H534,Coef!$C$2:$G$21,5)+MOD(E534+1,2)*15,20)</f>
        <v>18</v>
      </c>
      <c r="P534" s="31">
        <f ca="1">VLOOKUP(N534,Coef!$A$27:$B$46,2)</f>
        <v>3.56</v>
      </c>
      <c r="Q534" s="31">
        <f ca="1">VLOOKUP(N534,Coef!$A$27:$C$46,3)+O534/10-0.1</f>
        <v>3.6999999999999997</v>
      </c>
      <c r="R534" s="31">
        <f ca="1">IF(Q534+0.1&lt;P534,Q534+2,Q534)</f>
        <v>3.6999999999999997</v>
      </c>
      <c r="S534" s="72">
        <f t="shared" ca="1" si="287"/>
        <v>701189</v>
      </c>
      <c r="T534" s="72">
        <f t="shared" ca="1" si="288"/>
        <v>3770512.9999999995</v>
      </c>
      <c r="U534" s="72">
        <f t="shared" ca="1" si="260"/>
        <v>3770512.9999999995</v>
      </c>
      <c r="V534" s="72">
        <f t="shared" ca="1" si="261"/>
        <v>0.59250780014313753</v>
      </c>
      <c r="W534" s="72">
        <f ca="1">(Coef!$J$9/(1+Coef!$J$8*(COS(V534))^2)^0.5)*Coef!$J$6</f>
        <v>6382251.341085799</v>
      </c>
      <c r="X534" s="72">
        <f t="shared" ca="1" si="262"/>
        <v>-9</v>
      </c>
      <c r="Y534" s="72">
        <f t="shared" ca="1" si="263"/>
        <v>3.1523202275793187E-2</v>
      </c>
      <c r="Z534" s="72">
        <f t="shared" ca="1" si="264"/>
        <v>0.92650494127184913</v>
      </c>
      <c r="AA534" s="72">
        <f t="shared" ca="1" si="265"/>
        <v>0.63756631396521402</v>
      </c>
      <c r="AB534" s="72">
        <f t="shared" ca="1" si="266"/>
        <v>1.0557602707790621</v>
      </c>
      <c r="AC534" s="72">
        <f t="shared" ca="1" si="267"/>
        <v>0.95121178157560005</v>
      </c>
      <c r="AD534" s="72">
        <f t="shared" ca="1" si="268"/>
        <v>1.7315982064902808</v>
      </c>
      <c r="AE534" s="72">
        <f ca="1">Coef!$J$6*Coef!$J$9*(V534-(Coef!$J$10*AB534)+(Coef!$J$11*AC534)-(Coef!$J$12*AD534))</f>
        <v>3756412.0948834163</v>
      </c>
      <c r="AF534" s="72">
        <f t="shared" ca="1" si="269"/>
        <v>2.2093935764968264E-3</v>
      </c>
      <c r="AG534" s="72">
        <f ca="1">((Coef!$J$8*Y534^2)/2)*(COS(V534))^2</f>
        <v>2.304282664547514E-6</v>
      </c>
      <c r="AH534" s="72">
        <f t="shared" ca="1" si="270"/>
        <v>3.1523178063003671E-2</v>
      </c>
      <c r="AI534" s="72">
        <f t="shared" ca="1" si="271"/>
        <v>0.59471718862856704</v>
      </c>
      <c r="AJ534" s="72">
        <f t="shared" ca="1" si="272"/>
        <v>3.1528399142588925E-2</v>
      </c>
      <c r="AK534" s="72">
        <f t="shared" ca="1" si="273"/>
        <v>3.8045297713577002E-2</v>
      </c>
      <c r="AL534" s="72">
        <f t="shared" ca="1" si="274"/>
        <v>0.59438128829376935</v>
      </c>
      <c r="AM534" s="72">
        <f ca="1">V534+(1+Coef!$J$8*(COS(V534))^2-(3/2)*Coef!$J$8*SIN(V534)*COS(V534)*(AL534-V534))*(AL534-V534)</f>
        <v>0.59438996058095983</v>
      </c>
      <c r="AN534" s="34" t="str">
        <f t="shared" ca="1" si="275"/>
        <v>29 701189 3770513 N</v>
      </c>
      <c r="AO534" s="33">
        <f t="shared" ca="1" si="276"/>
        <v>34.056036126236371</v>
      </c>
      <c r="AP534" s="33">
        <f t="shared" ca="1" si="277"/>
        <v>-6.8201650106933176</v>
      </c>
      <c r="AQ534" s="72">
        <f ca="1">'MGRS to Dist'!BP534</f>
        <v>364.14082095057978</v>
      </c>
      <c r="AR534" s="72">
        <f ca="1">'MGRS to Dist'!BT534</f>
        <v>242.93256716077406</v>
      </c>
      <c r="AS534" s="72">
        <f ca="1">'MGRS to Dist'!BU534</f>
        <v>62.930598426941337</v>
      </c>
      <c r="AT534" s="72">
        <f ca="1">'MGRS to Dist'!BV534</f>
        <v>242.93059842694129</v>
      </c>
    </row>
    <row r="535" spans="2:46" ht="16.5" customHeight="1">
      <c r="B535" s="38" t="s">
        <v>784</v>
      </c>
      <c r="C535" s="72" t="str">
        <f t="shared" si="278"/>
        <v>29SQT0088170023</v>
      </c>
      <c r="D535" s="72">
        <f t="array" aca="1" ref="D535" ca="1">MATCH(TRUE,ISERROR(VALUE(MID(C535,ROW(INDIRECT("1:"&amp;LEN(C535))),1))),0)</f>
        <v>3</v>
      </c>
      <c r="E535" s="72">
        <f t="shared" ca="1" si="279"/>
        <v>29</v>
      </c>
      <c r="F535" s="72" t="str">
        <f t="shared" ca="1" si="280"/>
        <v>S</v>
      </c>
      <c r="G535" s="72" t="str">
        <f t="shared" ca="1" si="281"/>
        <v>Q</v>
      </c>
      <c r="H535" s="72" t="str">
        <f t="shared" ca="1" si="282"/>
        <v>T</v>
      </c>
      <c r="I535" s="72">
        <f t="shared" ca="1" si="283"/>
        <v>10</v>
      </c>
      <c r="J535" s="72">
        <f t="shared" ca="1" si="284"/>
        <v>881</v>
      </c>
      <c r="K535" s="72">
        <f t="shared" ca="1" si="285"/>
        <v>70023</v>
      </c>
      <c r="L535" s="72">
        <f t="shared" ca="1" si="286"/>
        <v>170.80604746885038</v>
      </c>
      <c r="M535" s="72">
        <f ca="1">VLOOKUP(G535,Coef!$C$2:$F$25,4)</f>
        <v>7</v>
      </c>
      <c r="N535" s="31">
        <f ca="1">VLOOKUP(F535,Coef!$C$4:$D$23,2)</f>
        <v>15</v>
      </c>
      <c r="O535" s="31">
        <f ca="1">MOD(VLOOKUP(H535,Coef!$C$2:$G$21,5)+MOD(E535+1,2)*15,20)</f>
        <v>18</v>
      </c>
      <c r="P535" s="31">
        <f ca="1">VLOOKUP(N535,Coef!$A$27:$B$46,2)</f>
        <v>3.56</v>
      </c>
      <c r="Q535" s="31">
        <f ca="1">VLOOKUP(N535,Coef!$A$27:$C$46,3)+O535/10-0.1</f>
        <v>3.6999999999999997</v>
      </c>
      <c r="R535" s="31">
        <f ca="1">IF(Q535+0.1&lt;P535,Q535+2,Q535)</f>
        <v>3.6999999999999997</v>
      </c>
      <c r="S535" s="72">
        <f t="shared" ca="1" si="287"/>
        <v>700881</v>
      </c>
      <c r="T535" s="72">
        <f t="shared" ca="1" si="288"/>
        <v>3770022.9999999995</v>
      </c>
      <c r="U535" s="72">
        <f t="shared" ca="1" si="260"/>
        <v>3770022.9999999995</v>
      </c>
      <c r="V535" s="72">
        <f t="shared" ca="1" si="261"/>
        <v>0.5924308003232005</v>
      </c>
      <c r="W535" s="72">
        <f ca="1">(Coef!$J$9/(1+Coef!$J$8*(COS(V535))^2)^0.5)*Coef!$J$6</f>
        <v>6382249.8139220625</v>
      </c>
      <c r="X535" s="72">
        <f t="shared" ca="1" si="262"/>
        <v>-9</v>
      </c>
      <c r="Y535" s="72">
        <f t="shared" ca="1" si="263"/>
        <v>3.1474950974467307E-2</v>
      </c>
      <c r="Z535" s="72">
        <f t="shared" ca="1" si="264"/>
        <v>0.9264469829010018</v>
      </c>
      <c r="AA535" s="72">
        <f t="shared" ca="1" si="265"/>
        <v>0.6375925217383841</v>
      </c>
      <c r="AB535" s="72">
        <f t="shared" ca="1" si="266"/>
        <v>1.0556542917737013</v>
      </c>
      <c r="AC535" s="72">
        <f t="shared" ca="1" si="267"/>
        <v>0.95113884926487202</v>
      </c>
      <c r="AD535" s="72">
        <f t="shared" ca="1" si="268"/>
        <v>1.7314978258170566</v>
      </c>
      <c r="AE535" s="72">
        <f ca="1">Coef!$J$6*Coef!$J$9*(V535-(Coef!$J$10*AB535)+(Coef!$J$11*AC535)-(Coef!$J$12*AD535))</f>
        <v>3755922.9314622469</v>
      </c>
      <c r="AF535" s="72">
        <f t="shared" ca="1" si="269"/>
        <v>2.2092630261816315E-3</v>
      </c>
      <c r="AG535" s="72">
        <f ca="1">((Coef!$J$8*Y535^2)/2)*(COS(V535))^2</f>
        <v>2.2974720676783294E-6</v>
      </c>
      <c r="AH535" s="72">
        <f t="shared" ca="1" si="270"/>
        <v>3.1474926870193744E-2</v>
      </c>
      <c r="AI535" s="72">
        <f t="shared" ca="1" si="271"/>
        <v>0.59464005827366206</v>
      </c>
      <c r="AJ535" s="72">
        <f t="shared" ca="1" si="272"/>
        <v>3.1480124010612176E-2</v>
      </c>
      <c r="AK535" s="72">
        <f t="shared" ca="1" si="273"/>
        <v>3.7985120483141607E-2</v>
      </c>
      <c r="AL535" s="72">
        <f t="shared" ca="1" si="274"/>
        <v>0.59430524054919098</v>
      </c>
      <c r="AM535" s="72">
        <f ca="1">V535+(1+Coef!$J$8*(COS(V535))^2-(3/2)*Coef!$J$8*SIN(V535)*COS(V535)*(AL535-V535))*(AL535-V535)</f>
        <v>0.59431391813736822</v>
      </c>
      <c r="AN535" s="34" t="str">
        <f t="shared" ca="1" si="275"/>
        <v>29 700881 3770023 N</v>
      </c>
      <c r="AO535" s="33">
        <f t="shared" ca="1" si="276"/>
        <v>34.051679215154707</v>
      </c>
      <c r="AP535" s="33">
        <f t="shared" ca="1" si="277"/>
        <v>-6.8236129120200513</v>
      </c>
      <c r="AQ535" s="72">
        <f ca="1">'MGRS to Dist'!BP535</f>
        <v>578.70391076381304</v>
      </c>
      <c r="AR535" s="72">
        <f ca="1">'MGRS to Dist'!BT535</f>
        <v>213.25197761734981</v>
      </c>
      <c r="AS535" s="72">
        <f ca="1">'MGRS to Dist'!BU535</f>
        <v>33.250046889336481</v>
      </c>
      <c r="AT535" s="72">
        <f ca="1">'MGRS to Dist'!BV535</f>
        <v>213.25004688933643</v>
      </c>
    </row>
    <row r="536" spans="2:46" ht="16.5" customHeight="1">
      <c r="B536" s="38" t="s">
        <v>785</v>
      </c>
      <c r="C536" s="72" t="str">
        <f t="shared" si="278"/>
        <v>29SQT0057469674</v>
      </c>
      <c r="D536" s="72">
        <f t="array" aca="1" ref="D536" ca="1">MATCH(TRUE,ISERROR(VALUE(MID(C536,ROW(INDIRECT("1:"&amp;LEN(C536))),1))),0)</f>
        <v>3</v>
      </c>
      <c r="E536" s="72">
        <f t="shared" ca="1" si="279"/>
        <v>29</v>
      </c>
      <c r="F536" s="72" t="str">
        <f t="shared" ca="1" si="280"/>
        <v>S</v>
      </c>
      <c r="G536" s="72" t="str">
        <f t="shared" ca="1" si="281"/>
        <v>Q</v>
      </c>
      <c r="H536" s="72" t="str">
        <f t="shared" ca="1" si="282"/>
        <v>T</v>
      </c>
      <c r="I536" s="72">
        <f t="shared" ca="1" si="283"/>
        <v>10</v>
      </c>
      <c r="J536" s="72">
        <f t="shared" ca="1" si="284"/>
        <v>574</v>
      </c>
      <c r="K536" s="72">
        <f t="shared" ca="1" si="285"/>
        <v>69674</v>
      </c>
      <c r="L536" s="72">
        <f t="shared" ca="1" si="286"/>
        <v>170.80604746885038</v>
      </c>
      <c r="M536" s="72">
        <f ca="1">VLOOKUP(G536,Coef!$C$2:$F$25,4)</f>
        <v>7</v>
      </c>
      <c r="N536" s="31">
        <f ca="1">VLOOKUP(F536,Coef!$C$4:$D$23,2)</f>
        <v>15</v>
      </c>
      <c r="O536" s="31">
        <f ca="1">MOD(VLOOKUP(H536,Coef!$C$2:$G$21,5)+MOD(E536+1,2)*15,20)</f>
        <v>18</v>
      </c>
      <c r="P536" s="31">
        <f ca="1">VLOOKUP(N536,Coef!$A$27:$B$46,2)</f>
        <v>3.56</v>
      </c>
      <c r="Q536" s="31">
        <f ca="1">VLOOKUP(N536,Coef!$A$27:$C$46,3)+O536/10-0.1</f>
        <v>3.6999999999999997</v>
      </c>
      <c r="R536" s="31">
        <f ca="1">IF(Q536+0.1&lt;P536,Q536+2,Q536)</f>
        <v>3.6999999999999997</v>
      </c>
      <c r="S536" s="72">
        <f t="shared" ca="1" si="287"/>
        <v>700574</v>
      </c>
      <c r="T536" s="72">
        <f t="shared" ca="1" si="288"/>
        <v>3769673.9999999995</v>
      </c>
      <c r="U536" s="72">
        <f t="shared" ca="1" si="260"/>
        <v>3769673.9999999995</v>
      </c>
      <c r="V536" s="72">
        <f t="shared" ca="1" si="261"/>
        <v>0.59237595759430661</v>
      </c>
      <c r="W536" s="72">
        <f ca="1">(Coef!$J$9/(1+Coef!$J$8*(COS(V536))^2)^0.5)*Coef!$J$6</f>
        <v>6382248.7262664158</v>
      </c>
      <c r="X536" s="72">
        <f t="shared" ca="1" si="262"/>
        <v>-9</v>
      </c>
      <c r="Y536" s="72">
        <f t="shared" ca="1" si="263"/>
        <v>3.1426854170463335E-2</v>
      </c>
      <c r="Z536" s="72">
        <f t="shared" ca="1" si="264"/>
        <v>0.92640568894944664</v>
      </c>
      <c r="AA536" s="72">
        <f t="shared" ca="1" si="265"/>
        <v>0.63761117130625589</v>
      </c>
      <c r="AB536" s="72">
        <f t="shared" ca="1" si="266"/>
        <v>1.05557880206903</v>
      </c>
      <c r="AC536" s="72">
        <f t="shared" ca="1" si="267"/>
        <v>0.95108689437833649</v>
      </c>
      <c r="AD536" s="72">
        <f t="shared" ca="1" si="268"/>
        <v>1.7314263111582591</v>
      </c>
      <c r="AE536" s="72">
        <f ca="1">Coef!$J$6*Coef!$J$9*(V536-(Coef!$J$10*AB536)+(Coef!$J$11*AC536)-(Coef!$J$12*AD536))</f>
        <v>3755574.5275253635</v>
      </c>
      <c r="AF536" s="72">
        <f t="shared" ca="1" si="269"/>
        <v>2.2091700087790477E-3</v>
      </c>
      <c r="AG536" s="72">
        <f ca="1">((Coef!$J$8*Y536^2)/2)*(COS(V536))^2</f>
        <v>2.2906250027513877E-6</v>
      </c>
      <c r="AH536" s="72">
        <f t="shared" ca="1" si="270"/>
        <v>3.1426830174750696E-2</v>
      </c>
      <c r="AI536" s="72">
        <f t="shared" ca="1" si="271"/>
        <v>0.59458512254270557</v>
      </c>
      <c r="AJ536" s="72">
        <f t="shared" ca="1" si="272"/>
        <v>3.1432003525593832E-2</v>
      </c>
      <c r="AK536" s="72">
        <f t="shared" ca="1" si="273"/>
        <v>3.792570453537162E-2</v>
      </c>
      <c r="AL536" s="72">
        <f t="shared" ca="1" si="274"/>
        <v>0.59425136627283182</v>
      </c>
      <c r="AM536" s="72">
        <f ca="1">V536+(1+Coef!$J$8*(COS(V536))^2-(3/2)*Coef!$J$8*SIN(V536)*COS(V536)*(AL536-V536))*(AL536-V536)</f>
        <v>0.59426004897879525</v>
      </c>
      <c r="AN536" s="34" t="str">
        <f t="shared" ca="1" si="275"/>
        <v>29 700574 3769674 N</v>
      </c>
      <c r="AO536" s="33">
        <f t="shared" ca="1" si="276"/>
        <v>34.048592739722551</v>
      </c>
      <c r="AP536" s="33">
        <f t="shared" ca="1" si="277"/>
        <v>-6.8270171950630409</v>
      </c>
      <c r="AQ536" s="72">
        <f ca="1">'MGRS to Dist'!BP536</f>
        <v>464.76685264372566</v>
      </c>
      <c r="AR536" s="72">
        <f ca="1">'MGRS to Dist'!BT536</f>
        <v>222.42394750715661</v>
      </c>
      <c r="AS536" s="72">
        <f ca="1">'MGRS to Dist'!BU536</f>
        <v>42.422041387375145</v>
      </c>
      <c r="AT536" s="72">
        <f ca="1">'MGRS to Dist'!BV536</f>
        <v>222.42204138737509</v>
      </c>
    </row>
    <row r="537" spans="2:46" ht="16.5" customHeight="1">
      <c r="B537" s="38" t="s">
        <v>786</v>
      </c>
      <c r="C537" s="72" t="str">
        <f t="shared" si="278"/>
        <v>29SQT0190869857</v>
      </c>
      <c r="D537" s="72">
        <f t="array" aca="1" ref="D537" ca="1">MATCH(TRUE,ISERROR(VALUE(MID(C537,ROW(INDIRECT("1:"&amp;LEN(C537))),1))),0)</f>
        <v>3</v>
      </c>
      <c r="E537" s="72">
        <f t="shared" ca="1" si="279"/>
        <v>29</v>
      </c>
      <c r="F537" s="72" t="str">
        <f t="shared" ca="1" si="280"/>
        <v>S</v>
      </c>
      <c r="G537" s="72" t="str">
        <f t="shared" ca="1" si="281"/>
        <v>Q</v>
      </c>
      <c r="H537" s="72" t="str">
        <f t="shared" ca="1" si="282"/>
        <v>T</v>
      </c>
      <c r="I537" s="72">
        <f t="shared" ca="1" si="283"/>
        <v>10</v>
      </c>
      <c r="J537" s="72">
        <f t="shared" ca="1" si="284"/>
        <v>1908</v>
      </c>
      <c r="K537" s="72">
        <f t="shared" ca="1" si="285"/>
        <v>69857</v>
      </c>
      <c r="L537" s="72">
        <f t="shared" ca="1" si="286"/>
        <v>170.80604746885038</v>
      </c>
      <c r="M537" s="72">
        <f ca="1">VLOOKUP(G537,Coef!$C$2:$F$25,4)</f>
        <v>7</v>
      </c>
      <c r="N537" s="31">
        <f ca="1">VLOOKUP(F537,Coef!$C$4:$D$23,2)</f>
        <v>15</v>
      </c>
      <c r="O537" s="31">
        <f ca="1">MOD(VLOOKUP(H537,Coef!$C$2:$G$21,5)+MOD(E537+1,2)*15,20)</f>
        <v>18</v>
      </c>
      <c r="P537" s="31">
        <f ca="1">VLOOKUP(N537,Coef!$A$27:$B$46,2)</f>
        <v>3.56</v>
      </c>
      <c r="Q537" s="31">
        <f ca="1">VLOOKUP(N537,Coef!$A$27:$C$46,3)+O537/10-0.1</f>
        <v>3.6999999999999997</v>
      </c>
      <c r="R537" s="31">
        <f ca="1">IF(Q537+0.1&lt;P537,Q537+2,Q537)</f>
        <v>3.6999999999999997</v>
      </c>
      <c r="S537" s="72">
        <f t="shared" ca="1" si="287"/>
        <v>701908</v>
      </c>
      <c r="T537" s="72">
        <f t="shared" ca="1" si="288"/>
        <v>3769856.9999999995</v>
      </c>
      <c r="U537" s="72">
        <f t="shared" ca="1" si="260"/>
        <v>3769856.9999999995</v>
      </c>
      <c r="V537" s="72">
        <f t="shared" ca="1" si="261"/>
        <v>0.59240471466991573</v>
      </c>
      <c r="W537" s="72">
        <f ca="1">(Coef!$J$9/(1+Coef!$J$8*(COS(V537))^2)^0.5)*Coef!$J$6</f>
        <v>6382249.2965783048</v>
      </c>
      <c r="X537" s="72">
        <f t="shared" ca="1" si="262"/>
        <v>-9</v>
      </c>
      <c r="Y537" s="72">
        <f t="shared" ca="1" si="263"/>
        <v>3.1635868581355524E-2</v>
      </c>
      <c r="Z537" s="72">
        <f t="shared" ca="1" si="264"/>
        <v>0.92642734304175056</v>
      </c>
      <c r="AA537" s="72">
        <f t="shared" ca="1" si="265"/>
        <v>0.63760139404797511</v>
      </c>
      <c r="AB537" s="72">
        <f t="shared" ca="1" si="266"/>
        <v>1.0556183861907911</v>
      </c>
      <c r="AC537" s="72">
        <f t="shared" ca="1" si="267"/>
        <v>0.95111413815508705</v>
      </c>
      <c r="AD537" s="72">
        <f t="shared" ca="1" si="268"/>
        <v>1.7314638122237724</v>
      </c>
      <c r="AE537" s="72">
        <f ca="1">Coef!$J$6*Coef!$J$9*(V537-(Coef!$J$10*AB537)+(Coef!$J$11*AC537)-(Coef!$J$12*AD537))</f>
        <v>3755757.2149542961</v>
      </c>
      <c r="AF537" s="72">
        <f t="shared" ca="1" si="269"/>
        <v>2.2092187864335981E-3</v>
      </c>
      <c r="AG537" s="72">
        <f ca="1">((Coef!$J$8*Y537^2)/2)*(COS(V537))^2</f>
        <v>2.3211055550430509E-6</v>
      </c>
      <c r="AH537" s="72">
        <f t="shared" ca="1" si="270"/>
        <v>3.1635844104625423E-2</v>
      </c>
      <c r="AI537" s="72">
        <f t="shared" ca="1" si="271"/>
        <v>0.59461392832851934</v>
      </c>
      <c r="AJ537" s="72">
        <f t="shared" ca="1" si="272"/>
        <v>3.1641121367918468E-2</v>
      </c>
      <c r="AK537" s="72">
        <f t="shared" ca="1" si="273"/>
        <v>3.8178523792497629E-2</v>
      </c>
      <c r="AL537" s="72">
        <f t="shared" ca="1" si="274"/>
        <v>0.5942756991701944</v>
      </c>
      <c r="AM537" s="72">
        <f ca="1">V537+(1+Coef!$J$8*(COS(V537))^2-(3/2)*Coef!$J$8*SIN(V537)*COS(V537)*(AL537-V537))*(AL537-V537)</f>
        <v>0.59428436109568938</v>
      </c>
      <c r="AN537" s="34" t="str">
        <f t="shared" ca="1" si="275"/>
        <v>29 701908 3769857 N</v>
      </c>
      <c r="AO537" s="33">
        <f t="shared" ca="1" si="276"/>
        <v>34.049985721411616</v>
      </c>
      <c r="AP537" s="33">
        <f t="shared" ca="1" si="277"/>
        <v>-6.8125317186500887</v>
      </c>
      <c r="AQ537" s="72">
        <f ca="1">'MGRS to Dist'!BP537</f>
        <v>1346.3599508538039</v>
      </c>
      <c r="AR537" s="72">
        <f ca="1">'MGRS to Dist'!BT537</f>
        <v>83.375692749340999</v>
      </c>
      <c r="AS537" s="72">
        <f ca="1">'MGRS to Dist'!BU537</f>
        <v>-96.616196747175451</v>
      </c>
      <c r="AT537" s="72">
        <f ca="1">'MGRS to Dist'!BV537</f>
        <v>83.383803252824578</v>
      </c>
    </row>
    <row r="538" spans="2:46" ht="16.5" customHeight="1">
      <c r="B538" s="38" t="s">
        <v>787</v>
      </c>
      <c r="C538" s="72" t="str">
        <f t="shared" si="278"/>
        <v>29SQT0255770907</v>
      </c>
      <c r="D538" s="72">
        <f t="array" aca="1" ref="D538" ca="1">MATCH(TRUE,ISERROR(VALUE(MID(C538,ROW(INDIRECT("1:"&amp;LEN(C538))),1))),0)</f>
        <v>3</v>
      </c>
      <c r="E538" s="72">
        <f t="shared" ca="1" si="279"/>
        <v>29</v>
      </c>
      <c r="F538" s="72" t="str">
        <f t="shared" ca="1" si="280"/>
        <v>S</v>
      </c>
      <c r="G538" s="72" t="str">
        <f t="shared" ca="1" si="281"/>
        <v>Q</v>
      </c>
      <c r="H538" s="72" t="str">
        <f t="shared" ca="1" si="282"/>
        <v>T</v>
      </c>
      <c r="I538" s="72">
        <f t="shared" ca="1" si="283"/>
        <v>10</v>
      </c>
      <c r="J538" s="72">
        <f t="shared" ca="1" si="284"/>
        <v>2557</v>
      </c>
      <c r="K538" s="72">
        <f t="shared" ca="1" si="285"/>
        <v>70907</v>
      </c>
      <c r="L538" s="72">
        <f t="shared" ca="1" si="286"/>
        <v>170.80604746885038</v>
      </c>
      <c r="M538" s="72">
        <f ca="1">VLOOKUP(G538,Coef!$C$2:$F$25,4)</f>
        <v>7</v>
      </c>
      <c r="N538" s="31">
        <f ca="1">VLOOKUP(F538,Coef!$C$4:$D$23,2)</f>
        <v>15</v>
      </c>
      <c r="O538" s="31">
        <f ca="1">MOD(VLOOKUP(H538,Coef!$C$2:$G$21,5)+MOD(E538+1,2)*15,20)</f>
        <v>18</v>
      </c>
      <c r="P538" s="31">
        <f ca="1">VLOOKUP(N538,Coef!$A$27:$B$46,2)</f>
        <v>3.56</v>
      </c>
      <c r="Q538" s="31">
        <f ca="1">VLOOKUP(N538,Coef!$A$27:$C$46,3)+O538/10-0.1</f>
        <v>3.6999999999999997</v>
      </c>
      <c r="R538" s="31">
        <f ca="1">IF(Q538+0.1&lt;P538,Q538+2,Q538)</f>
        <v>3.6999999999999997</v>
      </c>
      <c r="S538" s="72">
        <f t="shared" ca="1" si="287"/>
        <v>702557</v>
      </c>
      <c r="T538" s="72">
        <f t="shared" ca="1" si="288"/>
        <v>3770906.9999999995</v>
      </c>
      <c r="U538" s="72">
        <f t="shared" ca="1" si="260"/>
        <v>3770906.9999999995</v>
      </c>
      <c r="V538" s="72">
        <f t="shared" ca="1" si="261"/>
        <v>0.59256971428406646</v>
      </c>
      <c r="W538" s="72">
        <f ca="1">(Coef!$J$9/(1+Coef!$J$8*(COS(V538))^2)^0.5)*Coef!$J$6</f>
        <v>6382252.5691201864</v>
      </c>
      <c r="X538" s="72">
        <f t="shared" ca="1" si="262"/>
        <v>-9</v>
      </c>
      <c r="Y538" s="72">
        <f t="shared" ca="1" si="263"/>
        <v>3.1737540595000793E-2</v>
      </c>
      <c r="Z538" s="72">
        <f t="shared" ca="1" si="264"/>
        <v>0.92655152859611756</v>
      </c>
      <c r="AA538" s="72">
        <f t="shared" ca="1" si="265"/>
        <v>0.63754522081351095</v>
      </c>
      <c r="AB538" s="72">
        <f t="shared" ca="1" si="266"/>
        <v>1.0558454785821252</v>
      </c>
      <c r="AC538" s="72">
        <f t="shared" ca="1" si="267"/>
        <v>0.9512704141399716</v>
      </c>
      <c r="AD538" s="72">
        <f t="shared" ca="1" si="268"/>
        <v>1.7316788981049733</v>
      </c>
      <c r="AE538" s="72">
        <f ca="1">Coef!$J$6*Coef!$J$9*(V538-(Coef!$J$10*AB538)+(Coef!$J$11*AC538)-(Coef!$J$12*AD538))</f>
        <v>3756805.4224604415</v>
      </c>
      <c r="AF538" s="72">
        <f t="shared" ca="1" si="269"/>
        <v>2.2094985096307467E-3</v>
      </c>
      <c r="AG538" s="72">
        <f ca="1">((Coef!$J$8*Y538^2)/2)*(COS(V538))^2</f>
        <v>2.3355298831345414E-6</v>
      </c>
      <c r="AH538" s="72">
        <f t="shared" ca="1" si="270"/>
        <v>3.17375158870093E-2</v>
      </c>
      <c r="AI538" s="72">
        <f t="shared" ca="1" si="271"/>
        <v>0.59477920763334746</v>
      </c>
      <c r="AJ538" s="72">
        <f t="shared" ca="1" si="272"/>
        <v>3.1742844196174402E-2</v>
      </c>
      <c r="AK538" s="72">
        <f t="shared" ca="1" si="273"/>
        <v>3.8305421655231688E-2</v>
      </c>
      <c r="AL538" s="72">
        <f t="shared" ca="1" si="274"/>
        <v>0.59443868090368845</v>
      </c>
      <c r="AM538" s="72">
        <f ca="1">V538+(1+Coef!$J$8*(COS(V538))^2-(3/2)*Coef!$J$8*SIN(V538)*COS(V538)*(AL538-V538))*(AL538-V538)</f>
        <v>0.59444733157711449</v>
      </c>
      <c r="AN538" s="34" t="str">
        <f t="shared" ca="1" si="275"/>
        <v>29 702557 3770907 N</v>
      </c>
      <c r="AO538" s="33">
        <f t="shared" ca="1" si="276"/>
        <v>34.059323242182494</v>
      </c>
      <c r="AP538" s="33">
        <f t="shared" ca="1" si="277"/>
        <v>-6.8052610066861963</v>
      </c>
      <c r="AQ538" s="72">
        <f ca="1">'MGRS to Dist'!BP538</f>
        <v>1234.2542771824533</v>
      </c>
      <c r="AR538" s="72">
        <f ca="1">'MGRS to Dist'!BT538</f>
        <v>32.824796424046042</v>
      </c>
      <c r="AS538" s="72">
        <f ca="1">'MGRS to Dist'!BU538</f>
        <v>-147.17113209743158</v>
      </c>
      <c r="AT538" s="72">
        <f ca="1">'MGRS to Dist'!BV538</f>
        <v>32.82886790256839</v>
      </c>
    </row>
    <row r="539" spans="2:46" ht="16.5" customHeight="1">
      <c r="B539" s="38" t="s">
        <v>788</v>
      </c>
      <c r="C539" s="72" t="str">
        <f t="shared" si="278"/>
        <v>29SQT0247971077</v>
      </c>
      <c r="D539" s="72">
        <f t="array" aca="1" ref="D539" ca="1">MATCH(TRUE,ISERROR(VALUE(MID(C539,ROW(INDIRECT("1:"&amp;LEN(C539))),1))),0)</f>
        <v>3</v>
      </c>
      <c r="E539" s="72">
        <f t="shared" ca="1" si="279"/>
        <v>29</v>
      </c>
      <c r="F539" s="72" t="str">
        <f t="shared" ca="1" si="280"/>
        <v>S</v>
      </c>
      <c r="G539" s="72" t="str">
        <f t="shared" ca="1" si="281"/>
        <v>Q</v>
      </c>
      <c r="H539" s="72" t="str">
        <f t="shared" ca="1" si="282"/>
        <v>T</v>
      </c>
      <c r="I539" s="72">
        <f t="shared" ca="1" si="283"/>
        <v>10</v>
      </c>
      <c r="J539" s="72">
        <f t="shared" ca="1" si="284"/>
        <v>2479</v>
      </c>
      <c r="K539" s="72">
        <f t="shared" ca="1" si="285"/>
        <v>71077</v>
      </c>
      <c r="L539" s="72">
        <f t="shared" ca="1" si="286"/>
        <v>170.80604746885038</v>
      </c>
      <c r="M539" s="72">
        <f ca="1">VLOOKUP(G539,Coef!$C$2:$F$25,4)</f>
        <v>7</v>
      </c>
      <c r="N539" s="31">
        <f ca="1">VLOOKUP(F539,Coef!$C$4:$D$23,2)</f>
        <v>15</v>
      </c>
      <c r="O539" s="31">
        <f ca="1">MOD(VLOOKUP(H539,Coef!$C$2:$G$21,5)+MOD(E539+1,2)*15,20)</f>
        <v>18</v>
      </c>
      <c r="P539" s="31">
        <f ca="1">VLOOKUP(N539,Coef!$A$27:$B$46,2)</f>
        <v>3.56</v>
      </c>
      <c r="Q539" s="31">
        <f ca="1">VLOOKUP(N539,Coef!$A$27:$C$46,3)+O539/10-0.1</f>
        <v>3.6999999999999997</v>
      </c>
      <c r="R539" s="31">
        <f ca="1">IF(Q539+0.1&lt;P539,Q539+2,Q539)</f>
        <v>3.6999999999999997</v>
      </c>
      <c r="S539" s="72">
        <f t="shared" ca="1" si="287"/>
        <v>702479</v>
      </c>
      <c r="T539" s="72">
        <f t="shared" ca="1" si="288"/>
        <v>3771076.9999999995</v>
      </c>
      <c r="U539" s="72">
        <f t="shared" ca="1" si="260"/>
        <v>3771076.9999999995</v>
      </c>
      <c r="V539" s="72">
        <f t="shared" ca="1" si="261"/>
        <v>0.59259642850730987</v>
      </c>
      <c r="W539" s="72">
        <f ca="1">(Coef!$J$9/(1+Coef!$J$8*(COS(V539))^2)^0.5)*Coef!$J$6</f>
        <v>6382253.099002026</v>
      </c>
      <c r="X539" s="72">
        <f t="shared" ca="1" si="262"/>
        <v>-9</v>
      </c>
      <c r="Y539" s="72">
        <f t="shared" ca="1" si="263"/>
        <v>3.1725316570673304E-2</v>
      </c>
      <c r="Z539" s="72">
        <f t="shared" ca="1" si="264"/>
        <v>0.92657162533844284</v>
      </c>
      <c r="AA539" s="72">
        <f t="shared" ca="1" si="265"/>
        <v>0.63753611421271339</v>
      </c>
      <c r="AB539" s="72">
        <f t="shared" ca="1" si="266"/>
        <v>1.0558822411765312</v>
      </c>
      <c r="AC539" s="72">
        <f t="shared" ca="1" si="267"/>
        <v>0.95129570943557673</v>
      </c>
      <c r="AD539" s="72">
        <f t="shared" ca="1" si="268"/>
        <v>1.7317137080518858</v>
      </c>
      <c r="AE539" s="72">
        <f ca="1">Coef!$J$6*Coef!$J$9*(V539-(Coef!$J$10*AB539)+(Coef!$J$11*AC539)-(Coef!$J$12*AD539))</f>
        <v>3756975.1323988191</v>
      </c>
      <c r="AF539" s="72">
        <f t="shared" ca="1" si="269"/>
        <v>2.2095437743428754E-3</v>
      </c>
      <c r="AG539" s="72">
        <f ca="1">((Coef!$J$8*Y539^2)/2)*(COS(V539))^2</f>
        <v>2.3336471741577508E-6</v>
      </c>
      <c r="AH539" s="72">
        <f t="shared" ca="1" si="270"/>
        <v>3.1725291892108182E-2</v>
      </c>
      <c r="AI539" s="72">
        <f t="shared" ca="1" si="271"/>
        <v>0.59480596712535716</v>
      </c>
      <c r="AJ539" s="72">
        <f t="shared" ca="1" si="272"/>
        <v>3.1730614046696637E-2</v>
      </c>
      <c r="AK539" s="72">
        <f t="shared" ca="1" si="273"/>
        <v>3.8291369962074211E-2</v>
      </c>
      <c r="AL539" s="72">
        <f t="shared" ca="1" si="274"/>
        <v>0.594465682904041</v>
      </c>
      <c r="AM539" s="72">
        <f ca="1">V539+(1+Coef!$J$8*(COS(V539))^2-(3/2)*Coef!$J$8*SIN(V539)*COS(V539)*(AL539-V539))*(AL539-V539)</f>
        <v>0.59447433459476773</v>
      </c>
      <c r="AN539" s="34" t="str">
        <f t="shared" ca="1" si="275"/>
        <v>29 702479 3771077 N</v>
      </c>
      <c r="AO539" s="33">
        <f t="shared" ca="1" si="276"/>
        <v>34.060870401128142</v>
      </c>
      <c r="AP539" s="33">
        <f t="shared" ca="1" si="277"/>
        <v>-6.8060661093991328</v>
      </c>
      <c r="AQ539" s="72">
        <f ca="1">'MGRS to Dist'!BP539</f>
        <v>187.0203488543178</v>
      </c>
      <c r="AR539" s="72">
        <f ca="1">'MGRS to Dist'!BT539</f>
        <v>336.67911431529404</v>
      </c>
      <c r="AS539" s="72">
        <f ca="1">'MGRS to Dist'!BU539</f>
        <v>156.67866340775703</v>
      </c>
      <c r="AT539" s="72">
        <f ca="1">'MGRS to Dist'!BV539</f>
        <v>336.67866340775709</v>
      </c>
    </row>
    <row r="540" spans="2:46" ht="16.5" customHeight="1">
      <c r="B540" s="38" t="s">
        <v>789</v>
      </c>
      <c r="C540" s="72" t="str">
        <f t="shared" si="278"/>
        <v>29SQT0278771297</v>
      </c>
      <c r="D540" s="72">
        <f t="array" aca="1" ref="D540" ca="1">MATCH(TRUE,ISERROR(VALUE(MID(C540,ROW(INDIRECT("1:"&amp;LEN(C540))),1))),0)</f>
        <v>3</v>
      </c>
      <c r="E540" s="72">
        <f t="shared" ca="1" si="279"/>
        <v>29</v>
      </c>
      <c r="F540" s="72" t="str">
        <f t="shared" ca="1" si="280"/>
        <v>S</v>
      </c>
      <c r="G540" s="72" t="str">
        <f t="shared" ca="1" si="281"/>
        <v>Q</v>
      </c>
      <c r="H540" s="72" t="str">
        <f t="shared" ca="1" si="282"/>
        <v>T</v>
      </c>
      <c r="I540" s="72">
        <f t="shared" ca="1" si="283"/>
        <v>10</v>
      </c>
      <c r="J540" s="72">
        <f t="shared" ca="1" si="284"/>
        <v>2787</v>
      </c>
      <c r="K540" s="72">
        <f t="shared" ca="1" si="285"/>
        <v>71297</v>
      </c>
      <c r="L540" s="72">
        <f t="shared" ca="1" si="286"/>
        <v>170.80604746885038</v>
      </c>
      <c r="M540" s="72">
        <f ca="1">VLOOKUP(G540,Coef!$C$2:$F$25,4)</f>
        <v>7</v>
      </c>
      <c r="N540" s="31">
        <f ca="1">VLOOKUP(F540,Coef!$C$4:$D$23,2)</f>
        <v>15</v>
      </c>
      <c r="O540" s="31">
        <f ca="1">MOD(VLOOKUP(H540,Coef!$C$2:$G$21,5)+MOD(E540+1,2)*15,20)</f>
        <v>18</v>
      </c>
      <c r="P540" s="31">
        <f ca="1">VLOOKUP(N540,Coef!$A$27:$B$46,2)</f>
        <v>3.56</v>
      </c>
      <c r="Q540" s="31">
        <f ca="1">VLOOKUP(N540,Coef!$A$27:$C$46,3)+O540/10-0.1</f>
        <v>3.6999999999999997</v>
      </c>
      <c r="R540" s="31">
        <f ca="1">IF(Q540+0.1&lt;P540,Q540+2,Q540)</f>
        <v>3.6999999999999997</v>
      </c>
      <c r="S540" s="72">
        <f t="shared" ca="1" si="287"/>
        <v>702787</v>
      </c>
      <c r="T540" s="72">
        <f t="shared" ca="1" si="288"/>
        <v>3771296.9999999995</v>
      </c>
      <c r="U540" s="72">
        <f t="shared" ca="1" si="260"/>
        <v>3771296.9999999995</v>
      </c>
      <c r="V540" s="72">
        <f t="shared" ca="1" si="261"/>
        <v>0.59263099985503664</v>
      </c>
      <c r="W540" s="72">
        <f ca="1">(Coef!$J$9/(1+Coef!$J$8*(COS(V540))^2)^0.5)*Coef!$J$6</f>
        <v>6382253.7847487219</v>
      </c>
      <c r="X540" s="72">
        <f t="shared" ca="1" si="262"/>
        <v>-9</v>
      </c>
      <c r="Y540" s="72">
        <f t="shared" ca="1" si="263"/>
        <v>3.1773571976186153E-2</v>
      </c>
      <c r="Z540" s="72">
        <f t="shared" ca="1" si="264"/>
        <v>0.92659762896102538</v>
      </c>
      <c r="AA540" s="72">
        <f t="shared" ca="1" si="265"/>
        <v>0.63752432428328665</v>
      </c>
      <c r="AB540" s="72">
        <f t="shared" ca="1" si="266"/>
        <v>1.0559298143355493</v>
      </c>
      <c r="AC540" s="72">
        <f t="shared" ca="1" si="267"/>
        <v>0.95132844182248366</v>
      </c>
      <c r="AD540" s="72">
        <f t="shared" ca="1" si="268"/>
        <v>1.7317587506420746</v>
      </c>
      <c r="AE540" s="72">
        <f ca="1">Coef!$J$6*Coef!$J$9*(V540-(Coef!$J$10*AB540)+(Coef!$J$11*AC540)-(Coef!$J$12*AD540))</f>
        <v>3757194.7570877005</v>
      </c>
      <c r="AF540" s="72">
        <f t="shared" ca="1" si="269"/>
        <v>2.2096023423572187E-3</v>
      </c>
      <c r="AG540" s="72">
        <f ca="1">((Coef!$J$8*Y540^2)/2)*(COS(V540))^2</f>
        <v>2.3406427282549282E-6</v>
      </c>
      <c r="AH540" s="72">
        <f t="shared" ca="1" si="270"/>
        <v>3.1773547185992755E-2</v>
      </c>
      <c r="AI540" s="72">
        <f t="shared" ca="1" si="271"/>
        <v>0.59484059702550418</v>
      </c>
      <c r="AJ540" s="72">
        <f t="shared" ca="1" si="272"/>
        <v>3.1778893663915786E-2</v>
      </c>
      <c r="AK540" s="72">
        <f t="shared" ca="1" si="273"/>
        <v>3.8350472648573726E-2</v>
      </c>
      <c r="AL540" s="72">
        <f t="shared" ca="1" si="274"/>
        <v>0.59449925194088471</v>
      </c>
      <c r="AM540" s="72">
        <f ca="1">V540+(1+Coef!$J$8*(COS(V540))^2-(3/2)*Coef!$J$8*SIN(V540)*COS(V540)*(AL540-V540))*(AL540-V540)</f>
        <v>0.59450789859747544</v>
      </c>
      <c r="AN540" s="34" t="str">
        <f t="shared" ca="1" si="275"/>
        <v>29 702787 3771297 N</v>
      </c>
      <c r="AO540" s="33">
        <f t="shared" ca="1" si="276"/>
        <v>34.062793476826855</v>
      </c>
      <c r="AP540" s="33">
        <f t="shared" ca="1" si="277"/>
        <v>-6.802679774904826</v>
      </c>
      <c r="AQ540" s="72">
        <f ca="1">'MGRS to Dist'!BP540</f>
        <v>378.46213100450262</v>
      </c>
      <c r="AR540" s="72">
        <f ca="1">'MGRS to Dist'!BT540</f>
        <v>55.568331264117148</v>
      </c>
      <c r="AS540" s="72">
        <f ca="1">'MGRS to Dist'!BU540</f>
        <v>-124.42977209305877</v>
      </c>
      <c r="AT540" s="72">
        <f ca="1">'MGRS to Dist'!BV540</f>
        <v>55.570227906941227</v>
      </c>
    </row>
    <row r="541" spans="2:46" ht="16.5" customHeight="1">
      <c r="B541" s="38" t="s">
        <v>790</v>
      </c>
      <c r="C541" s="72" t="str">
        <f t="shared" si="278"/>
        <v>29SQT0319872154</v>
      </c>
      <c r="D541" s="72">
        <f t="array" aca="1" ref="D541" ca="1">MATCH(TRUE,ISERROR(VALUE(MID(C541,ROW(INDIRECT("1:"&amp;LEN(C541))),1))),0)</f>
        <v>3</v>
      </c>
      <c r="E541" s="72">
        <f t="shared" ca="1" si="279"/>
        <v>29</v>
      </c>
      <c r="F541" s="72" t="str">
        <f t="shared" ca="1" si="280"/>
        <v>S</v>
      </c>
      <c r="G541" s="72" t="str">
        <f t="shared" ca="1" si="281"/>
        <v>Q</v>
      </c>
      <c r="H541" s="72" t="str">
        <f t="shared" ca="1" si="282"/>
        <v>T</v>
      </c>
      <c r="I541" s="72">
        <f t="shared" ca="1" si="283"/>
        <v>10</v>
      </c>
      <c r="J541" s="72">
        <f t="shared" ca="1" si="284"/>
        <v>3198</v>
      </c>
      <c r="K541" s="72">
        <f t="shared" ca="1" si="285"/>
        <v>72154</v>
      </c>
      <c r="L541" s="72">
        <f t="shared" ca="1" si="286"/>
        <v>170.80604746885038</v>
      </c>
      <c r="M541" s="72">
        <f ca="1">VLOOKUP(G541,Coef!$C$2:$F$25,4)</f>
        <v>7</v>
      </c>
      <c r="N541" s="31">
        <f ca="1">VLOOKUP(F541,Coef!$C$4:$D$23,2)</f>
        <v>15</v>
      </c>
      <c r="O541" s="31">
        <f ca="1">MOD(VLOOKUP(H541,Coef!$C$2:$G$21,5)+MOD(E541+1,2)*15,20)</f>
        <v>18</v>
      </c>
      <c r="P541" s="31">
        <f ca="1">VLOOKUP(N541,Coef!$A$27:$B$46,2)</f>
        <v>3.56</v>
      </c>
      <c r="Q541" s="31">
        <f ca="1">VLOOKUP(N541,Coef!$A$27:$C$46,3)+O541/10-0.1</f>
        <v>3.6999999999999997</v>
      </c>
      <c r="R541" s="31">
        <f ca="1">IF(Q541+0.1&lt;P541,Q541+2,Q541)</f>
        <v>3.6999999999999997</v>
      </c>
      <c r="S541" s="72">
        <f t="shared" ca="1" si="287"/>
        <v>703198</v>
      </c>
      <c r="T541" s="72">
        <f t="shared" ca="1" si="288"/>
        <v>3772153.9999999995</v>
      </c>
      <c r="U541" s="72">
        <f t="shared" ca="1" si="260"/>
        <v>3772153.9999999995</v>
      </c>
      <c r="V541" s="72">
        <f t="shared" ca="1" si="261"/>
        <v>0.5927656709686816</v>
      </c>
      <c r="W541" s="72">
        <f ca="1">(Coef!$J$9/(1+Coef!$J$8*(COS(V541))^2)^0.5)*Coef!$J$6</f>
        <v>6382256.456229358</v>
      </c>
      <c r="X541" s="72">
        <f t="shared" ca="1" si="262"/>
        <v>-9</v>
      </c>
      <c r="Y541" s="72">
        <f t="shared" ca="1" si="263"/>
        <v>3.1837955963312937E-2</v>
      </c>
      <c r="Z541" s="72">
        <f t="shared" ca="1" si="264"/>
        <v>0.92669888265151201</v>
      </c>
      <c r="AA541" s="72">
        <f t="shared" ca="1" si="265"/>
        <v>0.63747834426614225</v>
      </c>
      <c r="AB541" s="72">
        <f t="shared" ca="1" si="266"/>
        <v>1.0561151122944377</v>
      </c>
      <c r="AC541" s="72">
        <f t="shared" ca="1" si="267"/>
        <v>0.95145592028736381</v>
      </c>
      <c r="AD541" s="72">
        <f t="shared" ca="1" si="268"/>
        <v>1.7319341520242622</v>
      </c>
      <c r="AE541" s="72">
        <f ca="1">Coef!$J$6*Coef!$J$9*(V541-(Coef!$J$10*AB541)+(Coef!$J$11*AC541)-(Coef!$J$12*AD541))</f>
        <v>3758050.2957553472</v>
      </c>
      <c r="AF541" s="72">
        <f t="shared" ca="1" si="269"/>
        <v>2.2098303854409473E-3</v>
      </c>
      <c r="AG541" s="72">
        <f ca="1">((Coef!$J$8*Y541^2)/2)*(COS(V541))^2</f>
        <v>2.3497119417321017E-6</v>
      </c>
      <c r="AH541" s="72">
        <f t="shared" ca="1" si="270"/>
        <v>3.1837931026637831E-2</v>
      </c>
      <c r="AI541" s="72">
        <f t="shared" ca="1" si="271"/>
        <v>0.59497549616165768</v>
      </c>
      <c r="AJ541" s="72">
        <f t="shared" ca="1" si="272"/>
        <v>3.1843310072826203E-2</v>
      </c>
      <c r="AK541" s="72">
        <f t="shared" ca="1" si="273"/>
        <v>3.8431637941740066E-2</v>
      </c>
      <c r="AL541" s="72">
        <f t="shared" ca="1" si="274"/>
        <v>0.594632667460671</v>
      </c>
      <c r="AM541" s="72">
        <f ca="1">V541+(1+Coef!$J$8*(COS(V541))^2-(3/2)*Coef!$J$8*SIN(V541)*COS(V541)*(AL541-V541))*(AL541-V541)</f>
        <v>0.59464130674508997</v>
      </c>
      <c r="AN541" s="34" t="str">
        <f t="shared" ca="1" si="275"/>
        <v>29 703198 3772154 N</v>
      </c>
      <c r="AO541" s="33">
        <f t="shared" ca="1" si="276"/>
        <v>34.070437200637826</v>
      </c>
      <c r="AP541" s="33">
        <f t="shared" ca="1" si="277"/>
        <v>-6.7980293461634522</v>
      </c>
      <c r="AQ541" s="72">
        <f ca="1">'MGRS to Dist'!BP541</f>
        <v>950.35518450490429</v>
      </c>
      <c r="AR541" s="72">
        <f ca="1">'MGRS to Dist'!BT541</f>
        <v>26.746307224616373</v>
      </c>
      <c r="AS541" s="72">
        <f ca="1">'MGRS to Dist'!BU541</f>
        <v>-153.25108780791089</v>
      </c>
      <c r="AT541" s="72">
        <f ca="1">'MGRS to Dist'!BV541</f>
        <v>26.748912192089108</v>
      </c>
    </row>
    <row r="542" spans="2:46" ht="16.5" customHeight="1">
      <c r="B542" s="38" t="s">
        <v>791</v>
      </c>
      <c r="C542" s="72" t="str">
        <f t="shared" si="278"/>
        <v>29SQT0354673007</v>
      </c>
      <c r="D542" s="72">
        <f t="array" aca="1" ref="D542" ca="1">MATCH(TRUE,ISERROR(VALUE(MID(C542,ROW(INDIRECT("1:"&amp;LEN(C542))),1))),0)</f>
        <v>3</v>
      </c>
      <c r="E542" s="72">
        <f t="shared" ca="1" si="279"/>
        <v>29</v>
      </c>
      <c r="F542" s="72" t="str">
        <f t="shared" ca="1" si="280"/>
        <v>S</v>
      </c>
      <c r="G542" s="72" t="str">
        <f t="shared" ca="1" si="281"/>
        <v>Q</v>
      </c>
      <c r="H542" s="72" t="str">
        <f t="shared" ca="1" si="282"/>
        <v>T</v>
      </c>
      <c r="I542" s="72">
        <f t="shared" ca="1" si="283"/>
        <v>10</v>
      </c>
      <c r="J542" s="72">
        <f t="shared" ca="1" si="284"/>
        <v>3546</v>
      </c>
      <c r="K542" s="72">
        <f t="shared" ca="1" si="285"/>
        <v>73007</v>
      </c>
      <c r="L542" s="72">
        <f t="shared" ca="1" si="286"/>
        <v>170.80604746885038</v>
      </c>
      <c r="M542" s="72">
        <f ca="1">VLOOKUP(G542,Coef!$C$2:$F$25,4)</f>
        <v>7</v>
      </c>
      <c r="N542" s="31">
        <f ca="1">VLOOKUP(F542,Coef!$C$4:$D$23,2)</f>
        <v>15</v>
      </c>
      <c r="O542" s="31">
        <f ca="1">MOD(VLOOKUP(H542,Coef!$C$2:$G$21,5)+MOD(E542+1,2)*15,20)</f>
        <v>18</v>
      </c>
      <c r="P542" s="31">
        <f ca="1">VLOOKUP(N542,Coef!$A$27:$B$46,2)</f>
        <v>3.56</v>
      </c>
      <c r="Q542" s="31">
        <f ca="1">VLOOKUP(N542,Coef!$A$27:$C$46,3)+O542/10-0.1</f>
        <v>3.6999999999999997</v>
      </c>
      <c r="R542" s="31">
        <f ca="1">IF(Q542+0.1&lt;P542,Q542+2,Q542)</f>
        <v>3.6999999999999997</v>
      </c>
      <c r="S542" s="72">
        <f t="shared" ca="1" si="287"/>
        <v>703546</v>
      </c>
      <c r="T542" s="72">
        <f t="shared" ca="1" si="288"/>
        <v>3773006.9999999995</v>
      </c>
      <c r="U542" s="72">
        <f t="shared" ca="1" si="260"/>
        <v>3773006.9999999995</v>
      </c>
      <c r="V542" s="72">
        <f t="shared" ca="1" si="261"/>
        <v>0.59289971351236792</v>
      </c>
      <c r="W542" s="72">
        <f ca="1">(Coef!$J$9/(1+Coef!$J$8*(COS(V542))^2)^0.5)*Coef!$J$6</f>
        <v>6382259.1155341128</v>
      </c>
      <c r="X542" s="72">
        <f t="shared" ca="1" si="262"/>
        <v>-9</v>
      </c>
      <c r="Y542" s="72">
        <f t="shared" ca="1" si="263"/>
        <v>3.1892468844547349E-2</v>
      </c>
      <c r="Z542" s="72">
        <f t="shared" ca="1" si="264"/>
        <v>0.92679959698837289</v>
      </c>
      <c r="AA542" s="72">
        <f t="shared" ca="1" si="265"/>
        <v>0.63743249530364032</v>
      </c>
      <c r="AB542" s="72">
        <f t="shared" ca="1" si="266"/>
        <v>1.0562995120065544</v>
      </c>
      <c r="AC542" s="72">
        <f t="shared" ca="1" si="267"/>
        <v>0.9515827578308258</v>
      </c>
      <c r="AD542" s="72">
        <f t="shared" ca="1" si="268"/>
        <v>1.7321086399590915</v>
      </c>
      <c r="AE542" s="72">
        <f ca="1">Coef!$J$6*Coef!$J$9*(V542-(Coef!$J$10*AB542)+(Coef!$J$11*AC542)-(Coef!$J$12*AD542))</f>
        <v>3758901.8423105646</v>
      </c>
      <c r="AF542" s="72">
        <f t="shared" ca="1" si="269"/>
        <v>2.2100571966913196E-3</v>
      </c>
      <c r="AG542" s="72">
        <f ca="1">((Coef!$J$8*Y542^2)/2)*(COS(V542))^2</f>
        <v>2.3573394003616509E-6</v>
      </c>
      <c r="AH542" s="72">
        <f t="shared" ca="1" si="270"/>
        <v>3.1892443784089557E-2</v>
      </c>
      <c r="AI542" s="72">
        <f t="shared" ca="1" si="271"/>
        <v>0.59510976549920436</v>
      </c>
      <c r="AJ542" s="72">
        <f t="shared" ca="1" si="272"/>
        <v>3.1897850508485592E-2</v>
      </c>
      <c r="AK542" s="72">
        <f t="shared" ca="1" si="273"/>
        <v>3.8500893268492715E-2</v>
      </c>
      <c r="AL542" s="72">
        <f t="shared" ca="1" si="274"/>
        <v>0.5947656629545095</v>
      </c>
      <c r="AM542" s="72">
        <f ca="1">V542+(1+Coef!$J$8*(COS(V542))^2-(3/2)*Coef!$J$8*SIN(V542)*COS(V542)*(AL542-V542))*(AL542-V542)</f>
        <v>0.59477429583903574</v>
      </c>
      <c r="AN542" s="34" t="str">
        <f t="shared" ca="1" si="275"/>
        <v>29 703546 3773007 N</v>
      </c>
      <c r="AO542" s="33">
        <f t="shared" ca="1" si="276"/>
        <v>34.078056914442186</v>
      </c>
      <c r="AP542" s="33">
        <f t="shared" ca="1" si="277"/>
        <v>-6.7940613082317256</v>
      </c>
      <c r="AQ542" s="72">
        <f ca="1">'MGRS to Dist'!BP542</f>
        <v>921.15500879399076</v>
      </c>
      <c r="AR542" s="72">
        <f ca="1">'MGRS to Dist'!BT542</f>
        <v>23.33190923933762</v>
      </c>
      <c r="AS542" s="72">
        <f ca="1">'MGRS to Dist'!BU542</f>
        <v>-156.6658676009578</v>
      </c>
      <c r="AT542" s="72">
        <f ca="1">'MGRS to Dist'!BV542</f>
        <v>23.334132399042232</v>
      </c>
    </row>
    <row r="543" spans="2:46" ht="16.5" customHeight="1">
      <c r="B543" s="38" t="s">
        <v>792</v>
      </c>
      <c r="C543" s="72" t="str">
        <f t="shared" si="278"/>
        <v>29SQT0261271828</v>
      </c>
      <c r="D543" s="72">
        <f t="array" aca="1" ref="D543" ca="1">MATCH(TRUE,ISERROR(VALUE(MID(C543,ROW(INDIRECT("1:"&amp;LEN(C543))),1))),0)</f>
        <v>3</v>
      </c>
      <c r="E543" s="72">
        <f t="shared" ca="1" si="279"/>
        <v>29</v>
      </c>
      <c r="F543" s="72" t="str">
        <f t="shared" ca="1" si="280"/>
        <v>S</v>
      </c>
      <c r="G543" s="72" t="str">
        <f t="shared" ca="1" si="281"/>
        <v>Q</v>
      </c>
      <c r="H543" s="72" t="str">
        <f t="shared" ca="1" si="282"/>
        <v>T</v>
      </c>
      <c r="I543" s="72">
        <f t="shared" ca="1" si="283"/>
        <v>10</v>
      </c>
      <c r="J543" s="72">
        <f t="shared" ca="1" si="284"/>
        <v>2612</v>
      </c>
      <c r="K543" s="72">
        <f t="shared" ca="1" si="285"/>
        <v>71828</v>
      </c>
      <c r="L543" s="72">
        <f t="shared" ca="1" si="286"/>
        <v>170.80604746885038</v>
      </c>
      <c r="M543" s="72">
        <f ca="1">VLOOKUP(G543,Coef!$C$2:$F$25,4)</f>
        <v>7</v>
      </c>
      <c r="N543" s="31">
        <f ca="1">VLOOKUP(F543,Coef!$C$4:$D$23,2)</f>
        <v>15</v>
      </c>
      <c r="O543" s="31">
        <f ca="1">MOD(VLOOKUP(H543,Coef!$C$2:$G$21,5)+MOD(E543+1,2)*15,20)</f>
        <v>18</v>
      </c>
      <c r="P543" s="31">
        <f ca="1">VLOOKUP(N543,Coef!$A$27:$B$46,2)</f>
        <v>3.56</v>
      </c>
      <c r="Q543" s="31">
        <f ca="1">VLOOKUP(N543,Coef!$A$27:$C$46,3)+O543/10-0.1</f>
        <v>3.6999999999999997</v>
      </c>
      <c r="R543" s="31">
        <f ca="1">IF(Q543+0.1&lt;P543,Q543+2,Q543)</f>
        <v>3.6999999999999997</v>
      </c>
      <c r="S543" s="72">
        <f t="shared" ca="1" si="287"/>
        <v>702612</v>
      </c>
      <c r="T543" s="72">
        <f t="shared" ca="1" si="288"/>
        <v>3771827.9999999995</v>
      </c>
      <c r="U543" s="72">
        <f t="shared" ca="1" si="260"/>
        <v>3771827.9999999995</v>
      </c>
      <c r="V543" s="72">
        <f t="shared" ca="1" si="261"/>
        <v>0.59271444251705008</v>
      </c>
      <c r="W543" s="72">
        <f ca="1">(Coef!$J$9/(1+Coef!$J$8*(COS(V543))^2)^0.5)*Coef!$J$6</f>
        <v>6382255.439972057</v>
      </c>
      <c r="X543" s="72">
        <f t="shared" ca="1" si="262"/>
        <v>-9</v>
      </c>
      <c r="Y543" s="72">
        <f t="shared" ca="1" si="263"/>
        <v>3.1746143962061019E-2</v>
      </c>
      <c r="Z543" s="72">
        <f t="shared" ca="1" si="264"/>
        <v>0.92666037400067514</v>
      </c>
      <c r="AA543" s="72">
        <f t="shared" ca="1" si="265"/>
        <v>0.63749584483176613</v>
      </c>
      <c r="AB543" s="72">
        <f t="shared" ca="1" si="266"/>
        <v>1.0560446295173875</v>
      </c>
      <c r="AC543" s="72">
        <f t="shared" ca="1" si="267"/>
        <v>0.95140743334598221</v>
      </c>
      <c r="AD543" s="72">
        <f t="shared" ca="1" si="268"/>
        <v>1.7318674411600234</v>
      </c>
      <c r="AE543" s="72">
        <f ca="1">Coef!$J$6*Coef!$J$9*(V543-(Coef!$J$10*AB543)+(Coef!$J$11*AC543)-(Coef!$J$12*AD543))</f>
        <v>3757724.8515147925</v>
      </c>
      <c r="AF543" s="72">
        <f t="shared" ca="1" si="269"/>
        <v>2.2097436584689167E-3</v>
      </c>
      <c r="AG543" s="72">
        <f ca="1">((Coef!$J$8*Y543^2)/2)*(COS(V543))^2</f>
        <v>2.336340842503709E-6</v>
      </c>
      <c r="AH543" s="72">
        <f t="shared" ca="1" si="270"/>
        <v>3.1746119238790109E-2</v>
      </c>
      <c r="AI543" s="72">
        <f t="shared" ca="1" si="271"/>
        <v>0.59492418101280464</v>
      </c>
      <c r="AJ543" s="72">
        <f t="shared" ca="1" si="272"/>
        <v>3.175145188244255E-2</v>
      </c>
      <c r="AK543" s="72">
        <f t="shared" ca="1" si="273"/>
        <v>3.8319553643150296E-2</v>
      </c>
      <c r="AL543" s="72">
        <f t="shared" ca="1" si="274"/>
        <v>0.59458336332292594</v>
      </c>
      <c r="AM543" s="72">
        <f ca="1">V543+(1+Coef!$J$8*(COS(V543))^2-(3/2)*Coef!$J$8*SIN(V543)*COS(V543)*(AL543-V543))*(AL543-V543)</f>
        <v>0.59459201209363433</v>
      </c>
      <c r="AN543" s="34" t="str">
        <f t="shared" ca="1" si="275"/>
        <v>29 702612 3771828 N</v>
      </c>
      <c r="AO543" s="33">
        <f t="shared" ca="1" si="276"/>
        <v>34.06761282515685</v>
      </c>
      <c r="AP543" s="33">
        <f t="shared" ca="1" si="277"/>
        <v>-6.8044513034223302</v>
      </c>
      <c r="AQ543" s="72">
        <f ca="1">'MGRS to Dist'!BP543</f>
        <v>1503.9636401034436</v>
      </c>
      <c r="AR543" s="72">
        <f ca="1">'MGRS to Dist'!BT543</f>
        <v>219.49265559726985</v>
      </c>
      <c r="AS543" s="72">
        <f ca="1">'MGRS to Dist'!BU543</f>
        <v>39.486834640552196</v>
      </c>
      <c r="AT543" s="72">
        <f ca="1">'MGRS to Dist'!BV543</f>
        <v>219.48683464055216</v>
      </c>
    </row>
    <row r="544" spans="2:46" ht="16.5" customHeight="1">
      <c r="B544" s="38" t="s">
        <v>793</v>
      </c>
      <c r="C544" s="72" t="str">
        <f t="shared" si="278"/>
        <v>29SQT0391270682</v>
      </c>
      <c r="D544" s="72">
        <f t="array" aca="1" ref="D544" ca="1">MATCH(TRUE,ISERROR(VALUE(MID(C544,ROW(INDIRECT("1:"&amp;LEN(C544))),1))),0)</f>
        <v>3</v>
      </c>
      <c r="E544" s="72">
        <f t="shared" ca="1" si="279"/>
        <v>29</v>
      </c>
      <c r="F544" s="72" t="str">
        <f t="shared" ca="1" si="280"/>
        <v>S</v>
      </c>
      <c r="G544" s="72" t="str">
        <f t="shared" ca="1" si="281"/>
        <v>Q</v>
      </c>
      <c r="H544" s="72" t="str">
        <f t="shared" ca="1" si="282"/>
        <v>T</v>
      </c>
      <c r="I544" s="72">
        <f t="shared" ca="1" si="283"/>
        <v>10</v>
      </c>
      <c r="J544" s="72">
        <f t="shared" ca="1" si="284"/>
        <v>3912</v>
      </c>
      <c r="K544" s="72">
        <f t="shared" ca="1" si="285"/>
        <v>70682</v>
      </c>
      <c r="L544" s="72">
        <f t="shared" ca="1" si="286"/>
        <v>170.80604746885038</v>
      </c>
      <c r="M544" s="72">
        <f ca="1">VLOOKUP(G544,Coef!$C$2:$F$25,4)</f>
        <v>7</v>
      </c>
      <c r="N544" s="31">
        <f ca="1">VLOOKUP(F544,Coef!$C$4:$D$23,2)</f>
        <v>15</v>
      </c>
      <c r="O544" s="31">
        <f ca="1">MOD(VLOOKUP(H544,Coef!$C$2:$G$21,5)+MOD(E544+1,2)*15,20)</f>
        <v>18</v>
      </c>
      <c r="P544" s="31">
        <f ca="1">VLOOKUP(N544,Coef!$A$27:$B$46,2)</f>
        <v>3.56</v>
      </c>
      <c r="Q544" s="31">
        <f ca="1">VLOOKUP(N544,Coef!$A$27:$C$46,3)+O544/10-0.1</f>
        <v>3.6999999999999997</v>
      </c>
      <c r="R544" s="31">
        <f ca="1">IF(Q544+0.1&lt;P544,Q544+2,Q544)</f>
        <v>3.6999999999999997</v>
      </c>
      <c r="S544" s="72">
        <f t="shared" ca="1" si="287"/>
        <v>703912</v>
      </c>
      <c r="T544" s="72">
        <f t="shared" ca="1" si="288"/>
        <v>3770681.9999999995</v>
      </c>
      <c r="U544" s="72">
        <f t="shared" ca="1" si="260"/>
        <v>3770681.9999999995</v>
      </c>
      <c r="V544" s="72">
        <f t="shared" ca="1" si="261"/>
        <v>0.59253435722389125</v>
      </c>
      <c r="W544" s="72">
        <f ca="1">(Coef!$J$9/(1+Coef!$J$8*(COS(V544))^2)^0.5)*Coef!$J$6</f>
        <v>6382251.8678238643</v>
      </c>
      <c r="X544" s="72">
        <f t="shared" ca="1" si="262"/>
        <v>-9</v>
      </c>
      <c r="Y544" s="72">
        <f t="shared" ca="1" si="263"/>
        <v>3.1949851592041167E-2</v>
      </c>
      <c r="Z544" s="72">
        <f t="shared" ca="1" si="264"/>
        <v>0.9265249258996513</v>
      </c>
      <c r="AA544" s="72">
        <f t="shared" ca="1" si="265"/>
        <v>0.63755726857431727</v>
      </c>
      <c r="AB544" s="72">
        <f t="shared" ca="1" si="266"/>
        <v>1.0557968201737169</v>
      </c>
      <c r="AC544" s="72">
        <f t="shared" ca="1" si="267"/>
        <v>0.95123693227386696</v>
      </c>
      <c r="AD544" s="72">
        <f t="shared" ca="1" si="268"/>
        <v>1.7316328203398046</v>
      </c>
      <c r="AE544" s="72">
        <f ca="1">Coef!$J$6*Coef!$J$9*(V544-(Coef!$J$10*AB544)+(Coef!$J$11*AC544)-(Coef!$J$12*AD544))</f>
        <v>3756580.8064305251</v>
      </c>
      <c r="AF544" s="72">
        <f t="shared" ca="1" si="269"/>
        <v>2.2094385902514417E-3</v>
      </c>
      <c r="AG544" s="72">
        <f ca="1">((Coef!$J$8*Y544^2)/2)*(COS(V544))^2</f>
        <v>2.3669945411300449E-6</v>
      </c>
      <c r="AH544" s="72">
        <f t="shared" ca="1" si="270"/>
        <v>3.1949826383666398E-2</v>
      </c>
      <c r="AI544" s="72">
        <f t="shared" ca="1" si="271"/>
        <v>0.59474379058441362</v>
      </c>
      <c r="AJ544" s="72">
        <f t="shared" ca="1" si="272"/>
        <v>3.1955262345807145E-2</v>
      </c>
      <c r="AK544" s="72">
        <f t="shared" ca="1" si="273"/>
        <v>3.8560579397901404E-2</v>
      </c>
      <c r="AL544" s="72">
        <f t="shared" ca="1" si="274"/>
        <v>0.59439872146279837</v>
      </c>
      <c r="AM544" s="72">
        <f ca="1">V544+(1+Coef!$J$8*(COS(V544))^2-(3/2)*Coef!$J$8*SIN(V544)*COS(V544)*(AL544-V544))*(AL544-V544)</f>
        <v>0.5944073512859821</v>
      </c>
      <c r="AN544" s="34" t="str">
        <f t="shared" ca="1" si="275"/>
        <v>29 703912 3770682 N</v>
      </c>
      <c r="AO544" s="33">
        <f t="shared" ca="1" si="276"/>
        <v>34.057032540236904</v>
      </c>
      <c r="AP544" s="33">
        <f t="shared" ca="1" si="277"/>
        <v>-6.7906415449211366</v>
      </c>
      <c r="AQ544" s="72">
        <f ca="1">'MGRS to Dist'!BP544</f>
        <v>1732.8182858005371</v>
      </c>
      <c r="AR544" s="72">
        <f ca="1">'MGRS to Dist'!BT544</f>
        <v>132.75932472119234</v>
      </c>
      <c r="AS544" s="72">
        <f ca="1">'MGRS to Dist'!BU544</f>
        <v>-47.232940511094689</v>
      </c>
      <c r="AT544" s="72">
        <f ca="1">'MGRS to Dist'!BV544</f>
        <v>132.76705948890532</v>
      </c>
    </row>
    <row r="545" spans="2:46" ht="16.5" customHeight="1">
      <c r="B545" s="38" t="s">
        <v>794</v>
      </c>
      <c r="C545" s="72" t="str">
        <f t="shared" si="278"/>
        <v>29SQT0228169453</v>
      </c>
      <c r="D545" s="72">
        <f t="array" aca="1" ref="D545" ca="1">MATCH(TRUE,ISERROR(VALUE(MID(C545,ROW(INDIRECT("1:"&amp;LEN(C545))),1))),0)</f>
        <v>3</v>
      </c>
      <c r="E545" s="72">
        <f t="shared" ca="1" si="279"/>
        <v>29</v>
      </c>
      <c r="F545" s="72" t="str">
        <f t="shared" ca="1" si="280"/>
        <v>S</v>
      </c>
      <c r="G545" s="72" t="str">
        <f t="shared" ca="1" si="281"/>
        <v>Q</v>
      </c>
      <c r="H545" s="72" t="str">
        <f t="shared" ca="1" si="282"/>
        <v>T</v>
      </c>
      <c r="I545" s="72">
        <f t="shared" ca="1" si="283"/>
        <v>10</v>
      </c>
      <c r="J545" s="72">
        <f t="shared" ca="1" si="284"/>
        <v>2281</v>
      </c>
      <c r="K545" s="72">
        <f t="shared" ca="1" si="285"/>
        <v>69453</v>
      </c>
      <c r="L545" s="72">
        <f t="shared" ca="1" si="286"/>
        <v>170.80604746885038</v>
      </c>
      <c r="M545" s="72">
        <f ca="1">VLOOKUP(G545,Coef!$C$2:$F$25,4)</f>
        <v>7</v>
      </c>
      <c r="N545" s="31">
        <f ca="1">VLOOKUP(F545,Coef!$C$4:$D$23,2)</f>
        <v>15</v>
      </c>
      <c r="O545" s="31">
        <f ca="1">MOD(VLOOKUP(H545,Coef!$C$2:$G$21,5)+MOD(E545+1,2)*15,20)</f>
        <v>18</v>
      </c>
      <c r="P545" s="31">
        <f ca="1">VLOOKUP(N545,Coef!$A$27:$B$46,2)</f>
        <v>3.56</v>
      </c>
      <c r="Q545" s="31">
        <f ca="1">VLOOKUP(N545,Coef!$A$27:$C$46,3)+O545/10-0.1</f>
        <v>3.6999999999999997</v>
      </c>
      <c r="R545" s="31">
        <f ca="1">IF(Q545+0.1&lt;P545,Q545+2,Q545)</f>
        <v>3.6999999999999997</v>
      </c>
      <c r="S545" s="72">
        <f t="shared" ca="1" si="287"/>
        <v>702281</v>
      </c>
      <c r="T545" s="72">
        <f t="shared" ca="1" si="288"/>
        <v>3769452.9999999995</v>
      </c>
      <c r="U545" s="72">
        <f t="shared" ca="1" si="260"/>
        <v>3769452.9999999995</v>
      </c>
      <c r="V545" s="72">
        <f t="shared" ca="1" si="261"/>
        <v>0.59234122910409004</v>
      </c>
      <c r="W545" s="72">
        <f ca="1">(Coef!$J$9/(1+Coef!$J$8*(COS(V545))^2)^0.5)*Coef!$J$6</f>
        <v>6382248.0375470817</v>
      </c>
      <c r="X545" s="72">
        <f t="shared" ca="1" si="262"/>
        <v>-9</v>
      </c>
      <c r="Y545" s="72">
        <f t="shared" ca="1" si="263"/>
        <v>3.1694318179107242E-2</v>
      </c>
      <c r="Z545" s="72">
        <f t="shared" ca="1" si="264"/>
        <v>0.92637953429396547</v>
      </c>
      <c r="AA545" s="72">
        <f t="shared" ca="1" si="265"/>
        <v>0.63762297369614285</v>
      </c>
      <c r="AB545" s="72">
        <f t="shared" ca="1" si="266"/>
        <v>1.0555309962510728</v>
      </c>
      <c r="AC545" s="72">
        <f t="shared" ca="1" si="267"/>
        <v>0.95105399061234031</v>
      </c>
      <c r="AD545" s="72">
        <f t="shared" ca="1" si="268"/>
        <v>1.7313810171809487</v>
      </c>
      <c r="AE545" s="72">
        <f ca="1">Coef!$J$6*Coef!$J$9*(V545-(Coef!$J$10*AB545)+(Coef!$J$11*AC545)-(Coef!$J$12*AD545))</f>
        <v>3755353.9050671817</v>
      </c>
      <c r="AF545" s="72">
        <f t="shared" ca="1" si="269"/>
        <v>2.2091110921844746E-3</v>
      </c>
      <c r="AG545" s="72">
        <f ca="1">((Coef!$J$8*Y545^2)/2)*(COS(V545))^2</f>
        <v>2.3298893887956968E-6</v>
      </c>
      <c r="AH545" s="72">
        <f t="shared" ca="1" si="270"/>
        <v>3.1694293564355373E-2</v>
      </c>
      <c r="AI545" s="72">
        <f t="shared" ca="1" si="271"/>
        <v>0.59455033504929</v>
      </c>
      <c r="AJ545" s="72">
        <f t="shared" ca="1" si="272"/>
        <v>3.169960013305767E-2</v>
      </c>
      <c r="AK545" s="72">
        <f t="shared" ca="1" si="273"/>
        <v>3.8247373007976947E-2</v>
      </c>
      <c r="AL545" s="72">
        <f t="shared" ca="1" si="274"/>
        <v>0.59421090210907279</v>
      </c>
      <c r="AM545" s="72">
        <f ca="1">V545+(1+Coef!$J$8*(COS(V545))^2-(3/2)*Coef!$J$8*SIN(V545)*COS(V545)*(AL545-V545))*(AL545-V545)</f>
        <v>0.59421955871627075</v>
      </c>
      <c r="AN545" s="34" t="str">
        <f t="shared" ca="1" si="275"/>
        <v>29 702281 3769453 N</v>
      </c>
      <c r="AO545" s="33">
        <f t="shared" ca="1" si="276"/>
        <v>34.046272818568525</v>
      </c>
      <c r="AP545" s="33">
        <f t="shared" ca="1" si="277"/>
        <v>-6.8085869491803361</v>
      </c>
      <c r="AQ545" s="72">
        <f ca="1">'MGRS to Dist'!BP545</f>
        <v>2041.9836503728047</v>
      </c>
      <c r="AR545" s="72">
        <f ca="1">'MGRS to Dist'!BT545</f>
        <v>234.11305920814891</v>
      </c>
      <c r="AS545" s="72">
        <f ca="1">'MGRS to Dist'!BU545</f>
        <v>54.103010857283337</v>
      </c>
      <c r="AT545" s="72">
        <f ca="1">'MGRS to Dist'!BV545</f>
        <v>234.10301085728338</v>
      </c>
    </row>
    <row r="546" spans="2:46" ht="16.5" customHeight="1">
      <c r="B546" s="38" t="s">
        <v>795</v>
      </c>
      <c r="C546" s="72" t="str">
        <f t="shared" si="278"/>
        <v>29SQT0240169052</v>
      </c>
      <c r="D546" s="72">
        <f t="array" aca="1" ref="D546" ca="1">MATCH(TRUE,ISERROR(VALUE(MID(C546,ROW(INDIRECT("1:"&amp;LEN(C546))),1))),0)</f>
        <v>3</v>
      </c>
      <c r="E546" s="72">
        <f t="shared" ca="1" si="279"/>
        <v>29</v>
      </c>
      <c r="F546" s="72" t="str">
        <f t="shared" ca="1" si="280"/>
        <v>S</v>
      </c>
      <c r="G546" s="72" t="str">
        <f t="shared" ca="1" si="281"/>
        <v>Q</v>
      </c>
      <c r="H546" s="72" t="str">
        <f t="shared" ca="1" si="282"/>
        <v>T</v>
      </c>
      <c r="I546" s="72">
        <f t="shared" ca="1" si="283"/>
        <v>10</v>
      </c>
      <c r="J546" s="72">
        <f t="shared" ca="1" si="284"/>
        <v>2401</v>
      </c>
      <c r="K546" s="72">
        <f t="shared" ca="1" si="285"/>
        <v>69052</v>
      </c>
      <c r="L546" s="72">
        <f t="shared" ca="1" si="286"/>
        <v>170.80604746885038</v>
      </c>
      <c r="M546" s="72">
        <f ca="1">VLOOKUP(G546,Coef!$C$2:$F$25,4)</f>
        <v>7</v>
      </c>
      <c r="N546" s="31">
        <f ca="1">VLOOKUP(F546,Coef!$C$4:$D$23,2)</f>
        <v>15</v>
      </c>
      <c r="O546" s="31">
        <f ca="1">MOD(VLOOKUP(H546,Coef!$C$2:$G$21,5)+MOD(E546+1,2)*15,20)</f>
        <v>18</v>
      </c>
      <c r="P546" s="31">
        <f ca="1">VLOOKUP(N546,Coef!$A$27:$B$46,2)</f>
        <v>3.56</v>
      </c>
      <c r="Q546" s="31">
        <f ca="1">VLOOKUP(N546,Coef!$A$27:$C$46,3)+O546/10-0.1</f>
        <v>3.6999999999999997</v>
      </c>
      <c r="R546" s="31">
        <f ca="1">IF(Q546+0.1&lt;P546,Q546+2,Q546)</f>
        <v>3.6999999999999997</v>
      </c>
      <c r="S546" s="72">
        <f t="shared" ca="1" si="287"/>
        <v>702401</v>
      </c>
      <c r="T546" s="72">
        <f t="shared" ca="1" si="288"/>
        <v>3769051.9999999995</v>
      </c>
      <c r="U546" s="72">
        <f t="shared" ca="1" si="260"/>
        <v>3769051.9999999995</v>
      </c>
      <c r="V546" s="72">
        <f t="shared" ca="1" si="261"/>
        <v>0.59227821496573352</v>
      </c>
      <c r="W546" s="72">
        <f ca="1">(Coef!$J$9/(1+Coef!$J$8*(COS(V546))^2)^0.5)*Coef!$J$6</f>
        <v>6382246.7879301002</v>
      </c>
      <c r="X546" s="72">
        <f t="shared" ca="1" si="262"/>
        <v>-9</v>
      </c>
      <c r="Y546" s="72">
        <f t="shared" ca="1" si="263"/>
        <v>3.1713126540762145E-2</v>
      </c>
      <c r="Z546" s="72">
        <f t="shared" ca="1" si="264"/>
        <v>0.92633206579279004</v>
      </c>
      <c r="AA546" s="72">
        <f t="shared" ca="1" si="265"/>
        <v>0.63764437459135026</v>
      </c>
      <c r="AB546" s="72">
        <f t="shared" ca="1" si="266"/>
        <v>1.0554442478621286</v>
      </c>
      <c r="AC546" s="72">
        <f t="shared" ca="1" si="267"/>
        <v>0.95099427954443405</v>
      </c>
      <c r="AD546" s="72">
        <f t="shared" ca="1" si="268"/>
        <v>1.7312988159625504</v>
      </c>
      <c r="AE546" s="72">
        <f ca="1">Coef!$J$6*Coef!$J$9*(V546-(Coef!$J$10*AB546)+(Coef!$J$11*AC546)-(Coef!$J$12*AD546))</f>
        <v>3754953.5902914936</v>
      </c>
      <c r="AF546" s="72">
        <f t="shared" ca="1" si="269"/>
        <v>2.2090041605988069E-3</v>
      </c>
      <c r="AG546" s="72">
        <f ca="1">((Coef!$J$8*Y546^2)/2)*(COS(V546))^2</f>
        <v>2.3328532918306401E-6</v>
      </c>
      <c r="AH546" s="72">
        <f t="shared" ca="1" si="270"/>
        <v>3.1713101880071592E-2</v>
      </c>
      <c r="AI546" s="72">
        <f t="shared" ca="1" si="271"/>
        <v>0.59448721397304971</v>
      </c>
      <c r="AJ546" s="72">
        <f t="shared" ca="1" si="272"/>
        <v>3.171841790191493E-2</v>
      </c>
      <c r="AK546" s="72">
        <f t="shared" ca="1" si="273"/>
        <v>3.8268423923465487E-2</v>
      </c>
      <c r="AL546" s="72">
        <f t="shared" ca="1" si="274"/>
        <v>0.59414742448545554</v>
      </c>
      <c r="AM546" s="72">
        <f ca="1">V546+(1+Coef!$J$8*(COS(V546))^2-(3/2)*Coef!$J$8*SIN(V546)*COS(V546)*(AL546-V546))*(AL546-V546)</f>
        <v>0.59415607968696871</v>
      </c>
      <c r="AN546" s="34" t="str">
        <f t="shared" ca="1" si="275"/>
        <v>29 702401 3769052 N</v>
      </c>
      <c r="AO546" s="33">
        <f t="shared" ca="1" si="276"/>
        <v>34.042635738101929</v>
      </c>
      <c r="AP546" s="33">
        <f t="shared" ca="1" si="277"/>
        <v>-6.8073808205679569</v>
      </c>
      <c r="AQ546" s="72">
        <f ca="1">'MGRS to Dist'!BP546</f>
        <v>418.52635085217707</v>
      </c>
      <c r="AR546" s="72">
        <f ca="1">'MGRS to Dist'!BT546</f>
        <v>164.63505195512414</v>
      </c>
      <c r="AS546" s="72">
        <f ca="1">'MGRS to Dist'!BU546</f>
        <v>-15.364272810698228</v>
      </c>
      <c r="AT546" s="72">
        <f ca="1">'MGRS to Dist'!BV546</f>
        <v>164.63572718930175</v>
      </c>
    </row>
    <row r="547" spans="2:46" ht="16.5" customHeight="1">
      <c r="B547" s="38" t="s">
        <v>796</v>
      </c>
      <c r="C547" s="72" t="str">
        <f t="shared" si="278"/>
        <v>29SQT0228968703</v>
      </c>
      <c r="D547" s="72">
        <f t="array" aca="1" ref="D547" ca="1">MATCH(TRUE,ISERROR(VALUE(MID(C547,ROW(INDIRECT("1:"&amp;LEN(C547))),1))),0)</f>
        <v>3</v>
      </c>
      <c r="E547" s="72">
        <f t="shared" ca="1" si="279"/>
        <v>29</v>
      </c>
      <c r="F547" s="72" t="str">
        <f t="shared" ca="1" si="280"/>
        <v>S</v>
      </c>
      <c r="G547" s="72" t="str">
        <f t="shared" ca="1" si="281"/>
        <v>Q</v>
      </c>
      <c r="H547" s="72" t="str">
        <f t="shared" ca="1" si="282"/>
        <v>T</v>
      </c>
      <c r="I547" s="72">
        <f t="shared" ca="1" si="283"/>
        <v>10</v>
      </c>
      <c r="J547" s="72">
        <f t="shared" ca="1" si="284"/>
        <v>2289</v>
      </c>
      <c r="K547" s="72">
        <f t="shared" ca="1" si="285"/>
        <v>68703</v>
      </c>
      <c r="L547" s="72">
        <f t="shared" ca="1" si="286"/>
        <v>170.80604746885038</v>
      </c>
      <c r="M547" s="72">
        <f ca="1">VLOOKUP(G547,Coef!$C$2:$F$25,4)</f>
        <v>7</v>
      </c>
      <c r="N547" s="31">
        <f ca="1">VLOOKUP(F547,Coef!$C$4:$D$23,2)</f>
        <v>15</v>
      </c>
      <c r="O547" s="31">
        <f ca="1">MOD(VLOOKUP(H547,Coef!$C$2:$G$21,5)+MOD(E547+1,2)*15,20)</f>
        <v>18</v>
      </c>
      <c r="P547" s="31">
        <f ca="1">VLOOKUP(N547,Coef!$A$27:$B$46,2)</f>
        <v>3.56</v>
      </c>
      <c r="Q547" s="31">
        <f ca="1">VLOOKUP(N547,Coef!$A$27:$C$46,3)+O547/10-0.1</f>
        <v>3.6999999999999997</v>
      </c>
      <c r="R547" s="31">
        <f ca="1">IF(Q547+0.1&lt;P547,Q547+2,Q547)</f>
        <v>3.6999999999999997</v>
      </c>
      <c r="S547" s="72">
        <f t="shared" ca="1" si="287"/>
        <v>702289</v>
      </c>
      <c r="T547" s="72">
        <f t="shared" ca="1" si="288"/>
        <v>3768702.9999999995</v>
      </c>
      <c r="U547" s="72">
        <f t="shared" ca="1" si="260"/>
        <v>3768702.9999999995</v>
      </c>
      <c r="V547" s="72">
        <f t="shared" ca="1" si="261"/>
        <v>0.59222337223683952</v>
      </c>
      <c r="W547" s="72">
        <f ca="1">(Coef!$J$9/(1+Coef!$J$8*(COS(V547))^2)^0.5)*Coef!$J$6</f>
        <v>6382245.7004109332</v>
      </c>
      <c r="X547" s="72">
        <f t="shared" ca="1" si="262"/>
        <v>-9</v>
      </c>
      <c r="Y547" s="72">
        <f t="shared" ca="1" si="263"/>
        <v>3.1695583262639861E-2</v>
      </c>
      <c r="Z547" s="72">
        <f t="shared" ca="1" si="264"/>
        <v>0.92629074083308427</v>
      </c>
      <c r="AA547" s="72">
        <f t="shared" ca="1" si="265"/>
        <v>0.63766298529872678</v>
      </c>
      <c r="AB547" s="72">
        <f t="shared" ca="1" si="266"/>
        <v>1.0553687426533815</v>
      </c>
      <c r="AC547" s="72">
        <f t="shared" ca="1" si="267"/>
        <v>0.95094230331471785</v>
      </c>
      <c r="AD547" s="72">
        <f t="shared" ca="1" si="268"/>
        <v>1.7312272572316614</v>
      </c>
      <c r="AE547" s="72">
        <f ca="1">Coef!$J$6*Coef!$J$9*(V547-(Coef!$J$10*AB547)+(Coef!$J$11*AC547)-(Coef!$J$12*AD547))</f>
        <v>3754605.1868501604</v>
      </c>
      <c r="AF547" s="72">
        <f t="shared" ca="1" si="269"/>
        <v>2.2089110654156512E-3</v>
      </c>
      <c r="AG547" s="72">
        <f ca="1">((Coef!$J$8*Y547^2)/2)*(COS(V547))^2</f>
        <v>2.3304449764051505E-6</v>
      </c>
      <c r="AH547" s="72">
        <f t="shared" ca="1" si="270"/>
        <v>3.1695558641035598E-2</v>
      </c>
      <c r="AI547" s="72">
        <f t="shared" ca="1" si="271"/>
        <v>0.5944322781545095</v>
      </c>
      <c r="AJ547" s="72">
        <f t="shared" ca="1" si="272"/>
        <v>3.1700865845219084E-2</v>
      </c>
      <c r="AK547" s="72">
        <f t="shared" ca="1" si="273"/>
        <v>3.8245848899906357E-2</v>
      </c>
      <c r="AL547" s="72">
        <f t="shared" ca="1" si="274"/>
        <v>0.59409290447120988</v>
      </c>
      <c r="AM547" s="72">
        <f ca="1">V547+(1+Coef!$J$8*(COS(V547))^2-(3/2)*Coef!$J$8*SIN(V547)*COS(V547)*(AL547-V547))*(AL547-V547)</f>
        <v>0.59410156180501172</v>
      </c>
      <c r="AN547" s="34" t="str">
        <f t="shared" ca="1" si="275"/>
        <v>29 702289 3768703 N</v>
      </c>
      <c r="AO547" s="33">
        <f t="shared" ca="1" si="276"/>
        <v>34.039512093557803</v>
      </c>
      <c r="AP547" s="33">
        <f t="shared" ca="1" si="277"/>
        <v>-6.8086742741403032</v>
      </c>
      <c r="AQ547" s="72">
        <f ca="1">'MGRS to Dist'!BP547</f>
        <v>366.49265309807117</v>
      </c>
      <c r="AR547" s="72">
        <f ca="1">'MGRS to Dist'!BT547</f>
        <v>198.93877570600691</v>
      </c>
      <c r="AS547" s="72">
        <f ca="1">'MGRS to Dist'!BU547</f>
        <v>18.938051647419314</v>
      </c>
      <c r="AT547" s="72">
        <f ca="1">'MGRS to Dist'!BV547</f>
        <v>198.93805164741934</v>
      </c>
    </row>
    <row r="548" spans="2:46" ht="16.5" customHeight="1">
      <c r="B548" s="38" t="s">
        <v>797</v>
      </c>
      <c r="C548" s="72" t="str">
        <f t="shared" si="278"/>
        <v>29SQT0221269174</v>
      </c>
      <c r="D548" s="72">
        <f t="array" aca="1" ref="D548" ca="1">MATCH(TRUE,ISERROR(VALUE(MID(C548,ROW(INDIRECT("1:"&amp;LEN(C548))),1))),0)</f>
        <v>3</v>
      </c>
      <c r="E548" s="72">
        <f t="shared" ca="1" si="279"/>
        <v>29</v>
      </c>
      <c r="F548" s="72" t="str">
        <f t="shared" ca="1" si="280"/>
        <v>S</v>
      </c>
      <c r="G548" s="72" t="str">
        <f t="shared" ca="1" si="281"/>
        <v>Q</v>
      </c>
      <c r="H548" s="72" t="str">
        <f t="shared" ca="1" si="282"/>
        <v>T</v>
      </c>
      <c r="I548" s="72">
        <f t="shared" ca="1" si="283"/>
        <v>10</v>
      </c>
      <c r="J548" s="72">
        <f t="shared" ca="1" si="284"/>
        <v>2212</v>
      </c>
      <c r="K548" s="72">
        <f t="shared" ca="1" si="285"/>
        <v>69174</v>
      </c>
      <c r="L548" s="72">
        <f t="shared" ca="1" si="286"/>
        <v>170.80604746885038</v>
      </c>
      <c r="M548" s="72">
        <f ca="1">VLOOKUP(G548,Coef!$C$2:$F$25,4)</f>
        <v>7</v>
      </c>
      <c r="N548" s="31">
        <f ca="1">VLOOKUP(F548,Coef!$C$4:$D$23,2)</f>
        <v>15</v>
      </c>
      <c r="O548" s="31">
        <f ca="1">MOD(VLOOKUP(H548,Coef!$C$2:$G$21,5)+MOD(E548+1,2)*15,20)</f>
        <v>18</v>
      </c>
      <c r="P548" s="31">
        <f ca="1">VLOOKUP(N548,Coef!$A$27:$B$46,2)</f>
        <v>3.56</v>
      </c>
      <c r="Q548" s="31">
        <f ca="1">VLOOKUP(N548,Coef!$A$27:$C$46,3)+O548/10-0.1</f>
        <v>3.6999999999999997</v>
      </c>
      <c r="R548" s="31">
        <f ca="1">IF(Q548+0.1&lt;P548,Q548+2,Q548)</f>
        <v>3.6999999999999997</v>
      </c>
      <c r="S548" s="72">
        <f t="shared" ca="1" si="287"/>
        <v>702212</v>
      </c>
      <c r="T548" s="72">
        <f t="shared" ca="1" si="288"/>
        <v>3769173.9999999995</v>
      </c>
      <c r="U548" s="72">
        <f t="shared" ca="1" si="260"/>
        <v>3769173.9999999995</v>
      </c>
      <c r="V548" s="72">
        <f t="shared" ca="1" si="261"/>
        <v>0.59229738634947293</v>
      </c>
      <c r="W548" s="72">
        <f ca="1">(Coef!$J$9/(1+Coef!$J$8*(COS(V548))^2)^0.5)*Coef!$J$6</f>
        <v>6382247.1681059664</v>
      </c>
      <c r="X548" s="72">
        <f t="shared" ca="1" si="262"/>
        <v>-9</v>
      </c>
      <c r="Y548" s="72">
        <f t="shared" ca="1" si="263"/>
        <v>3.1683511257682873E-2</v>
      </c>
      <c r="Z548" s="72">
        <f t="shared" ca="1" si="264"/>
        <v>0.92634650913842509</v>
      </c>
      <c r="AA548" s="72">
        <f t="shared" ca="1" si="265"/>
        <v>0.63763786554752167</v>
      </c>
      <c r="AB548" s="72">
        <f t="shared" ca="1" si="266"/>
        <v>1.0554706409186854</v>
      </c>
      <c r="AC548" s="72">
        <f t="shared" ca="1" si="267"/>
        <v>0.9510124470758945</v>
      </c>
      <c r="AD548" s="72">
        <f t="shared" ca="1" si="268"/>
        <v>1.7313238270254925</v>
      </c>
      <c r="AE548" s="72">
        <f ca="1">Coef!$J$6*Coef!$J$9*(V548-(Coef!$J$10*AB548)+(Coef!$J$11*AC548)-(Coef!$J$12*AD548))</f>
        <v>3755075.3817943721</v>
      </c>
      <c r="AF548" s="72">
        <f t="shared" ca="1" si="269"/>
        <v>2.2090366973066349E-3</v>
      </c>
      <c r="AG548" s="72">
        <f ca="1">((Coef!$J$8*Y548^2)/2)*(COS(V548))^2</f>
        <v>2.3284381849739494E-6</v>
      </c>
      <c r="AH548" s="72">
        <f t="shared" ca="1" si="270"/>
        <v>3.1683486666650391E-2</v>
      </c>
      <c r="AI548" s="72">
        <f t="shared" ca="1" si="271"/>
        <v>0.59450641790317416</v>
      </c>
      <c r="AJ548" s="72">
        <f t="shared" ca="1" si="272"/>
        <v>3.1688787808832219E-2</v>
      </c>
      <c r="AK548" s="72">
        <f t="shared" ca="1" si="273"/>
        <v>3.8233205832462105E-2</v>
      </c>
      <c r="AL548" s="72">
        <f t="shared" ca="1" si="274"/>
        <v>0.59416724837073898</v>
      </c>
      <c r="AM548" s="72">
        <f ca="1">V548+(1+Coef!$J$8*(COS(V548))^2-(3/2)*Coef!$J$8*SIN(V548)*COS(V548)*(AL548-V548))*(AL548-V548)</f>
        <v>0.59417590636383177</v>
      </c>
      <c r="AN548" s="34" t="str">
        <f t="shared" ca="1" si="275"/>
        <v>29 702212 3769174 N</v>
      </c>
      <c r="AO548" s="33">
        <f t="shared" ca="1" si="276"/>
        <v>34.04377172300795</v>
      </c>
      <c r="AP548" s="33">
        <f t="shared" ca="1" si="277"/>
        <v>-6.8093986685449579</v>
      </c>
      <c r="AQ548" s="72">
        <f ca="1">'MGRS to Dist'!BP548</f>
        <v>477.20279228674013</v>
      </c>
      <c r="AR548" s="72">
        <f ca="1">'MGRS to Dist'!BT548</f>
        <v>351.97904999739086</v>
      </c>
      <c r="AS548" s="72">
        <f ca="1">'MGRS to Dist'!BU548</f>
        <v>171.97864448481351</v>
      </c>
      <c r="AT548" s="72">
        <f ca="1">'MGRS to Dist'!BV548</f>
        <v>351.97864448481346</v>
      </c>
    </row>
    <row r="549" spans="2:46" ht="16.5" customHeight="1">
      <c r="B549" s="38" t="s">
        <v>798</v>
      </c>
      <c r="C549" s="72" t="str">
        <f t="shared" si="278"/>
        <v>29SQT0319269210</v>
      </c>
      <c r="D549" s="72">
        <f t="array" aca="1" ref="D549" ca="1">MATCH(TRUE,ISERROR(VALUE(MID(C549,ROW(INDIRECT("1:"&amp;LEN(C549))),1))),0)</f>
        <v>3</v>
      </c>
      <c r="E549" s="72">
        <f t="shared" ca="1" si="279"/>
        <v>29</v>
      </c>
      <c r="F549" s="72" t="str">
        <f t="shared" ca="1" si="280"/>
        <v>S</v>
      </c>
      <c r="G549" s="72" t="str">
        <f t="shared" ca="1" si="281"/>
        <v>Q</v>
      </c>
      <c r="H549" s="72" t="str">
        <f t="shared" ca="1" si="282"/>
        <v>T</v>
      </c>
      <c r="I549" s="72">
        <f t="shared" ca="1" si="283"/>
        <v>10</v>
      </c>
      <c r="J549" s="72">
        <f t="shared" ca="1" si="284"/>
        <v>3192</v>
      </c>
      <c r="K549" s="72">
        <f t="shared" ca="1" si="285"/>
        <v>69210</v>
      </c>
      <c r="L549" s="72">
        <f t="shared" ca="1" si="286"/>
        <v>170.80604746885038</v>
      </c>
      <c r="M549" s="72">
        <f ca="1">VLOOKUP(G549,Coef!$C$2:$F$25,4)</f>
        <v>7</v>
      </c>
      <c r="N549" s="31">
        <f ca="1">VLOOKUP(F549,Coef!$C$4:$D$23,2)</f>
        <v>15</v>
      </c>
      <c r="O549" s="31">
        <f ca="1">MOD(VLOOKUP(H549,Coef!$C$2:$G$21,5)+MOD(E549+1,2)*15,20)</f>
        <v>18</v>
      </c>
      <c r="P549" s="31">
        <f ca="1">VLOOKUP(N549,Coef!$A$27:$B$46,2)</f>
        <v>3.56</v>
      </c>
      <c r="Q549" s="31">
        <f ca="1">VLOOKUP(N549,Coef!$A$27:$C$46,3)+O549/10-0.1</f>
        <v>3.6999999999999997</v>
      </c>
      <c r="R549" s="31">
        <f ca="1">IF(Q549+0.1&lt;P549,Q549+2,Q549)</f>
        <v>3.6999999999999997</v>
      </c>
      <c r="S549" s="72">
        <f t="shared" ca="1" si="287"/>
        <v>703192</v>
      </c>
      <c r="T549" s="72">
        <f t="shared" ca="1" si="288"/>
        <v>3769209.9999999995</v>
      </c>
      <c r="U549" s="72">
        <f t="shared" ca="1" si="260"/>
        <v>3769209.9999999995</v>
      </c>
      <c r="V549" s="72">
        <f t="shared" ca="1" si="261"/>
        <v>0.5923030434791009</v>
      </c>
      <c r="W549" s="72">
        <f ca="1">(Coef!$J$9/(1+Coef!$J$8*(COS(V549))^2)^0.5)*Coef!$J$6</f>
        <v>6382247.2802901557</v>
      </c>
      <c r="X549" s="72">
        <f t="shared" ca="1" si="262"/>
        <v>-9</v>
      </c>
      <c r="Y549" s="72">
        <f t="shared" ca="1" si="263"/>
        <v>3.1837061629922038E-2</v>
      </c>
      <c r="Z549" s="72">
        <f t="shared" ca="1" si="264"/>
        <v>0.92635077084904338</v>
      </c>
      <c r="AA549" s="72">
        <f t="shared" ca="1" si="265"/>
        <v>0.63763594451990824</v>
      </c>
      <c r="AB549" s="72">
        <f t="shared" ca="1" si="266"/>
        <v>1.0554784289036225</v>
      </c>
      <c r="AC549" s="72">
        <f t="shared" ca="1" si="267"/>
        <v>0.95101780780769385</v>
      </c>
      <c r="AD549" s="72">
        <f t="shared" ca="1" si="268"/>
        <v>1.7313312069692539</v>
      </c>
      <c r="AE549" s="72">
        <f ca="1">Coef!$J$6*Coef!$J$9*(V549-(Coef!$J$10*AB549)+(Coef!$J$11*AC549)-(Coef!$J$12*AD549))</f>
        <v>3755111.3202747898</v>
      </c>
      <c r="AF549" s="72">
        <f t="shared" ca="1" si="269"/>
        <v>2.2090462976496815E-3</v>
      </c>
      <c r="AG549" s="72">
        <f ca="1">((Coef!$J$8*Y549^2)/2)*(COS(V549))^2</f>
        <v>2.3510439726732318E-6</v>
      </c>
      <c r="AH549" s="72">
        <f t="shared" ca="1" si="270"/>
        <v>3.1837036679811422E-2</v>
      </c>
      <c r="AI549" s="72">
        <f t="shared" ca="1" si="271"/>
        <v>0.59451208458318561</v>
      </c>
      <c r="AJ549" s="72">
        <f t="shared" ca="1" si="272"/>
        <v>3.1842415272695213E-2</v>
      </c>
      <c r="AK549" s="72">
        <f t="shared" ca="1" si="273"/>
        <v>3.8418525834717526E-2</v>
      </c>
      <c r="AL549" s="72">
        <f t="shared" ca="1" si="274"/>
        <v>0.59416961719094996</v>
      </c>
      <c r="AM549" s="72">
        <f ca="1">V549+(1+Coef!$J$8*(COS(V549))^2-(3/2)*Coef!$J$8*SIN(V549)*COS(V549)*(AL549-V549))*(AL549-V549)</f>
        <v>0.59417825992097528</v>
      </c>
      <c r="AN549" s="34" t="str">
        <f t="shared" ca="1" si="275"/>
        <v>29 703192 3769210 N</v>
      </c>
      <c r="AO549" s="33">
        <f t="shared" ca="1" si="276"/>
        <v>34.043906571899115</v>
      </c>
      <c r="AP549" s="33">
        <f t="shared" ca="1" si="277"/>
        <v>-6.7987806145563674</v>
      </c>
      <c r="AQ549" s="72">
        <f ca="1">'MGRS to Dist'!BP549</f>
        <v>980.55652953985737</v>
      </c>
      <c r="AR549" s="72">
        <f ca="1">'MGRS to Dist'!BT549</f>
        <v>89.118933507576287</v>
      </c>
      <c r="AS549" s="72">
        <f ca="1">'MGRS to Dist'!BU549</f>
        <v>-90.875122218374813</v>
      </c>
      <c r="AT549" s="72">
        <f ca="1">'MGRS to Dist'!BV549</f>
        <v>89.124877781625173</v>
      </c>
    </row>
    <row r="550" spans="2:46" ht="16.5" customHeight="1">
      <c r="B550" s="38" t="s">
        <v>799</v>
      </c>
      <c r="C550" s="72" t="str">
        <f t="shared" si="278"/>
        <v>29SQT0289068991</v>
      </c>
      <c r="D550" s="72">
        <f t="array" aca="1" ref="D550" ca="1">MATCH(TRUE,ISERROR(VALUE(MID(C550,ROW(INDIRECT("1:"&amp;LEN(C550))),1))),0)</f>
        <v>3</v>
      </c>
      <c r="E550" s="72">
        <f t="shared" ca="1" si="279"/>
        <v>29</v>
      </c>
      <c r="F550" s="72" t="str">
        <f t="shared" ca="1" si="280"/>
        <v>S</v>
      </c>
      <c r="G550" s="72" t="str">
        <f t="shared" ca="1" si="281"/>
        <v>Q</v>
      </c>
      <c r="H550" s="72" t="str">
        <f t="shared" ca="1" si="282"/>
        <v>T</v>
      </c>
      <c r="I550" s="72">
        <f t="shared" ca="1" si="283"/>
        <v>10</v>
      </c>
      <c r="J550" s="72">
        <f t="shared" ca="1" si="284"/>
        <v>2890</v>
      </c>
      <c r="K550" s="72">
        <f t="shared" ca="1" si="285"/>
        <v>68991</v>
      </c>
      <c r="L550" s="72">
        <f t="shared" ca="1" si="286"/>
        <v>170.80604746885038</v>
      </c>
      <c r="M550" s="72">
        <f ca="1">VLOOKUP(G550,Coef!$C$2:$F$25,4)</f>
        <v>7</v>
      </c>
      <c r="N550" s="31">
        <f ca="1">VLOOKUP(F550,Coef!$C$4:$D$23,2)</f>
        <v>15</v>
      </c>
      <c r="O550" s="31">
        <f ca="1">MOD(VLOOKUP(H550,Coef!$C$2:$G$21,5)+MOD(E550+1,2)*15,20)</f>
        <v>18</v>
      </c>
      <c r="P550" s="31">
        <f ca="1">VLOOKUP(N550,Coef!$A$27:$B$46,2)</f>
        <v>3.56</v>
      </c>
      <c r="Q550" s="31">
        <f ca="1">VLOOKUP(N550,Coef!$A$27:$C$46,3)+O550/10-0.1</f>
        <v>3.6999999999999997</v>
      </c>
      <c r="R550" s="31">
        <f ca="1">IF(Q550+0.1&lt;P550,Q550+2,Q550)</f>
        <v>3.6999999999999997</v>
      </c>
      <c r="S550" s="72">
        <f t="shared" ca="1" si="287"/>
        <v>702890</v>
      </c>
      <c r="T550" s="72">
        <f t="shared" ca="1" si="288"/>
        <v>3768990.9999999995</v>
      </c>
      <c r="U550" s="72">
        <f t="shared" ca="1" si="260"/>
        <v>3768990.9999999995</v>
      </c>
      <c r="V550" s="72">
        <f t="shared" ca="1" si="261"/>
        <v>0.59226862927386381</v>
      </c>
      <c r="W550" s="72">
        <f ca="1">(Coef!$J$9/(1+Coef!$J$8*(COS(V550))^2)^0.5)*Coef!$J$6</f>
        <v>6382246.5978444144</v>
      </c>
      <c r="X550" s="72">
        <f t="shared" ca="1" si="262"/>
        <v>-9</v>
      </c>
      <c r="Y550" s="72">
        <f t="shared" ca="1" si="263"/>
        <v>3.1789746273440063E-2</v>
      </c>
      <c r="Z550" s="72">
        <f t="shared" ca="1" si="264"/>
        <v>0.92632484360927225</v>
      </c>
      <c r="AA550" s="72">
        <f t="shared" ca="1" si="265"/>
        <v>0.63764762847315071</v>
      </c>
      <c r="AB550" s="72">
        <f t="shared" ca="1" si="266"/>
        <v>1.0554310510784999</v>
      </c>
      <c r="AC550" s="72">
        <f t="shared" ca="1" si="267"/>
        <v>0.95098519542716253</v>
      </c>
      <c r="AD550" s="72">
        <f t="shared" ca="1" si="268"/>
        <v>1.7312863097051281</v>
      </c>
      <c r="AE550" s="72">
        <f ca="1">Coef!$J$6*Coef!$J$9*(V550-(Coef!$J$10*AB550)+(Coef!$J$11*AC550)-(Coef!$J$12*AD550))</f>
        <v>3754892.6945482166</v>
      </c>
      <c r="AF550" s="72">
        <f t="shared" ca="1" si="269"/>
        <v>2.2089878909637476E-3</v>
      </c>
      <c r="AG550" s="72">
        <f ca="1">((Coef!$J$8*Y550^2)/2)*(COS(V550))^2</f>
        <v>2.3441696151972595E-6</v>
      </c>
      <c r="AH550" s="72">
        <f t="shared" ca="1" si="270"/>
        <v>3.17897214332543E-2</v>
      </c>
      <c r="AI550" s="72">
        <f t="shared" ca="1" si="271"/>
        <v>0.59447761198658522</v>
      </c>
      <c r="AJ550" s="72">
        <f t="shared" ca="1" si="272"/>
        <v>3.1795076080444518E-2</v>
      </c>
      <c r="AK550" s="72">
        <f t="shared" ca="1" si="273"/>
        <v>3.8360573008826768E-2</v>
      </c>
      <c r="AL550" s="72">
        <f t="shared" ca="1" si="274"/>
        <v>0.59413618658326084</v>
      </c>
      <c r="AM550" s="72">
        <f ca="1">V550+(1+Coef!$J$8*(COS(V550))^2-(3/2)*Coef!$J$8*SIN(V550)*COS(V550)*(AL550-V550))*(AL550-V550)</f>
        <v>0.59414483426070297</v>
      </c>
      <c r="AN550" s="34" t="str">
        <f t="shared" ca="1" si="275"/>
        <v>29 702890 3768991 N</v>
      </c>
      <c r="AO550" s="33">
        <f t="shared" ca="1" si="276"/>
        <v>34.041991422638077</v>
      </c>
      <c r="AP550" s="33">
        <f t="shared" ca="1" si="277"/>
        <v>-6.8021010668907653</v>
      </c>
      <c r="AQ550" s="72">
        <f ca="1">'MGRS to Dist'!BP550</f>
        <v>373.00789147431101</v>
      </c>
      <c r="AR550" s="72">
        <f ca="1">'MGRS to Dist'!BT550</f>
        <v>235.16043397779771</v>
      </c>
      <c r="AS550" s="72">
        <f ca="1">'MGRS to Dist'!BU550</f>
        <v>55.158575141378115</v>
      </c>
      <c r="AT550" s="72">
        <f ca="1">'MGRS to Dist'!BV550</f>
        <v>235.15857514137815</v>
      </c>
    </row>
    <row r="551" spans="2:46" ht="16.5" customHeight="1">
      <c r="B551" s="38" t="s">
        <v>800</v>
      </c>
      <c r="C551" s="72" t="str">
        <f t="shared" si="278"/>
        <v>29SQT0290868604</v>
      </c>
      <c r="D551" s="72">
        <f t="array" aca="1" ref="D551" ca="1">MATCH(TRUE,ISERROR(VALUE(MID(C551,ROW(INDIRECT("1:"&amp;LEN(C551))),1))),0)</f>
        <v>3</v>
      </c>
      <c r="E551" s="72">
        <f t="shared" ca="1" si="279"/>
        <v>29</v>
      </c>
      <c r="F551" s="72" t="str">
        <f t="shared" ca="1" si="280"/>
        <v>S</v>
      </c>
      <c r="G551" s="72" t="str">
        <f t="shared" ca="1" si="281"/>
        <v>Q</v>
      </c>
      <c r="H551" s="72" t="str">
        <f t="shared" ca="1" si="282"/>
        <v>T</v>
      </c>
      <c r="I551" s="72">
        <f t="shared" ca="1" si="283"/>
        <v>10</v>
      </c>
      <c r="J551" s="72">
        <f t="shared" ca="1" si="284"/>
        <v>2908</v>
      </c>
      <c r="K551" s="72">
        <f t="shared" ca="1" si="285"/>
        <v>68604</v>
      </c>
      <c r="L551" s="72">
        <f t="shared" ca="1" si="286"/>
        <v>170.80604746885038</v>
      </c>
      <c r="M551" s="72">
        <f ca="1">VLOOKUP(G551,Coef!$C$2:$F$25,4)</f>
        <v>7</v>
      </c>
      <c r="N551" s="31">
        <f ca="1">VLOOKUP(F551,Coef!$C$4:$D$23,2)</f>
        <v>15</v>
      </c>
      <c r="O551" s="31">
        <f ca="1">MOD(VLOOKUP(H551,Coef!$C$2:$G$21,5)+MOD(E551+1,2)*15,20)</f>
        <v>18</v>
      </c>
      <c r="P551" s="31">
        <f ca="1">VLOOKUP(N551,Coef!$A$27:$B$46,2)</f>
        <v>3.56</v>
      </c>
      <c r="Q551" s="31">
        <f ca="1">VLOOKUP(N551,Coef!$A$27:$C$46,3)+O551/10-0.1</f>
        <v>3.6999999999999997</v>
      </c>
      <c r="R551" s="31">
        <f ca="1">IF(Q551+0.1&lt;P551,Q551+2,Q551)</f>
        <v>3.6999999999999997</v>
      </c>
      <c r="S551" s="72">
        <f t="shared" ca="1" si="287"/>
        <v>702908</v>
      </c>
      <c r="T551" s="72">
        <f t="shared" ca="1" si="288"/>
        <v>3768603.9999999995</v>
      </c>
      <c r="U551" s="72">
        <f t="shared" ca="1" si="260"/>
        <v>3768603.9999999995</v>
      </c>
      <c r="V551" s="72">
        <f t="shared" ca="1" si="261"/>
        <v>0.59220781513036247</v>
      </c>
      <c r="W551" s="72">
        <f ca="1">(Coef!$J$9/(1+Coef!$J$8*(COS(V551))^2)^0.5)*Coef!$J$6</f>
        <v>6382245.3919258928</v>
      </c>
      <c r="X551" s="72">
        <f t="shared" ca="1" si="262"/>
        <v>-9</v>
      </c>
      <c r="Y551" s="72">
        <f t="shared" ca="1" si="263"/>
        <v>3.17925726041021E-2</v>
      </c>
      <c r="Z551" s="72">
        <f t="shared" ca="1" si="264"/>
        <v>0.92627901625104292</v>
      </c>
      <c r="AA551" s="72">
        <f t="shared" ca="1" si="265"/>
        <v>0.63766826201033089</v>
      </c>
      <c r="AB551" s="72">
        <f t="shared" ca="1" si="266"/>
        <v>1.0553473232558839</v>
      </c>
      <c r="AC551" s="72">
        <f t="shared" ca="1" si="267"/>
        <v>0.95092755794449568</v>
      </c>
      <c r="AD551" s="72">
        <f t="shared" ca="1" si="268"/>
        <v>1.7312069554521157</v>
      </c>
      <c r="AE551" s="72">
        <f ca="1">Coef!$J$6*Coef!$J$9*(V551-(Coef!$J$10*AB551)+(Coef!$J$11*AC551)-(Coef!$J$12*AD551))</f>
        <v>3754506.3561069653</v>
      </c>
      <c r="AF551" s="72">
        <f t="shared" ca="1" si="269"/>
        <v>2.2088846522368083E-3</v>
      </c>
      <c r="AG551" s="72">
        <f ca="1">((Coef!$J$8*Y551^2)/2)*(COS(V551))^2</f>
        <v>2.3447783293726869E-6</v>
      </c>
      <c r="AH551" s="72">
        <f t="shared" ca="1" si="270"/>
        <v>3.1792547755257007E-2</v>
      </c>
      <c r="AI551" s="72">
        <f t="shared" ca="1" si="271"/>
        <v>0.59441669460325441</v>
      </c>
      <c r="AJ551" s="72">
        <f t="shared" ca="1" si="272"/>
        <v>3.1797903830815821E-2</v>
      </c>
      <c r="AK551" s="72">
        <f t="shared" ca="1" si="273"/>
        <v>3.8362403037438209E-2</v>
      </c>
      <c r="AL551" s="72">
        <f t="shared" ca="1" si="274"/>
        <v>0.59407525334133049</v>
      </c>
      <c r="AM551" s="72">
        <f ca="1">V551+(1+Coef!$J$8*(COS(V551))^2-(3/2)*Coef!$J$8*SIN(V551)*COS(V551)*(AL551-V551))*(AL551-V551)</f>
        <v>0.59408390117811438</v>
      </c>
      <c r="AN551" s="34" t="str">
        <f t="shared" ca="1" si="275"/>
        <v>29 702908 3768604 N</v>
      </c>
      <c r="AO551" s="33">
        <f t="shared" ca="1" si="276"/>
        <v>34.038500214173034</v>
      </c>
      <c r="AP551" s="33">
        <f t="shared" ca="1" si="277"/>
        <v>-6.8019962139749408</v>
      </c>
      <c r="AQ551" s="72">
        <f ca="1">'MGRS to Dist'!BP551</f>
        <v>387.37673130394825</v>
      </c>
      <c r="AR551" s="72">
        <f ca="1">'MGRS to Dist'!BT551</f>
        <v>178.57434330480498</v>
      </c>
      <c r="AS551" s="72">
        <f ca="1">'MGRS to Dist'!BU551</f>
        <v>-1.4255980011415865</v>
      </c>
      <c r="AT551" s="72">
        <f ca="1">'MGRS to Dist'!BV551</f>
        <v>178.57440199885843</v>
      </c>
    </row>
    <row r="552" spans="2:46" ht="16.5" customHeight="1">
      <c r="B552" s="19" t="s">
        <v>801</v>
      </c>
      <c r="C552" s="72" t="str">
        <f t="shared" ref="C552:C606" si="289">SUBSTITUTE(B552," ","")</f>
        <v>29SQT0281668522</v>
      </c>
      <c r="D552" s="72">
        <f t="array" aca="1" ref="D552" ca="1">MATCH(TRUE,ISERROR(VALUE(MID(C552,ROW(INDIRECT("1:"&amp;LEN(C552))),1))),0)</f>
        <v>3</v>
      </c>
      <c r="E552" s="72">
        <f t="shared" ref="E552:E606" ca="1" si="290">VALUE(LEFT(C552,D552-1))</f>
        <v>29</v>
      </c>
      <c r="F552" s="72" t="str">
        <f t="shared" ref="F552:F606" ca="1" si="291">MID(C552,D552,1)</f>
        <v>S</v>
      </c>
      <c r="G552" s="72" t="str">
        <f t="shared" ref="G552:G606" ca="1" si="292">MID(C552,D552+1,1)</f>
        <v>Q</v>
      </c>
      <c r="H552" s="72" t="str">
        <f t="shared" ref="H552:H606" ca="1" si="293">MID(C552,D552+2,1)</f>
        <v>T</v>
      </c>
      <c r="I552" s="72">
        <f t="shared" ref="I552:I606" ca="1" si="294">LEN(C552)-D552-2</f>
        <v>10</v>
      </c>
      <c r="J552" s="72">
        <f t="shared" ref="J552:J606" ca="1" si="295">VALUE(LEFT(RIGHT(C552,I552),I552/2))*10^(5-I552/2)</f>
        <v>2816</v>
      </c>
      <c r="K552" s="72">
        <f t="shared" ref="K552:K606" ca="1" si="296">VALUE(RIGHT(C552,I552/2))*10^(5-I552/2)</f>
        <v>68522</v>
      </c>
      <c r="L552" s="72">
        <f t="shared" ref="L552:L606" ca="1" si="297">E552*6-183*PI()/180</f>
        <v>170.80604746885038</v>
      </c>
      <c r="M552" s="72">
        <f ca="1">VLOOKUP(G552,Coef!$C$2:$F$25,4)</f>
        <v>7</v>
      </c>
      <c r="N552" s="31">
        <f ca="1">VLOOKUP(F552,Coef!$C$4:$D$23,2)</f>
        <v>15</v>
      </c>
      <c r="O552" s="31">
        <f ca="1">MOD(VLOOKUP(H552,Coef!$C$2:$G$21,5)+MOD(E552+1,2)*15,20)</f>
        <v>18</v>
      </c>
      <c r="P552" s="31">
        <f ca="1">VLOOKUP(N552,Coef!$A$27:$B$46,2)</f>
        <v>3.56</v>
      </c>
      <c r="Q552" s="31">
        <f ca="1">VLOOKUP(N552,Coef!$A$27:$C$46,3)+O552/10-0.1</f>
        <v>3.6999999999999997</v>
      </c>
      <c r="R552" s="31">
        <f t="shared" ref="R552:R605" ca="1" si="298">IF(Q552+0.1&lt;P552,Q552+2,Q552)</f>
        <v>3.6999999999999997</v>
      </c>
      <c r="S552" s="72">
        <f t="shared" ref="S552:S606" ca="1" si="299">M552*100000+J552</f>
        <v>702816</v>
      </c>
      <c r="T552" s="72">
        <f t="shared" ref="T552:T606" ca="1" si="300">R552*1000000+K552</f>
        <v>3768521.9999999995</v>
      </c>
      <c r="U552" s="72">
        <f t="shared" ref="U552:U606" ca="1" si="301">IF(N552&lt;11,T552-10000000,T552)</f>
        <v>3768521.9999999995</v>
      </c>
      <c r="V552" s="72">
        <f t="shared" ref="V552:V606" ca="1" si="302">U552/(6366197.724*0.9996)</f>
        <v>0.59219492944620977</v>
      </c>
      <c r="W552" s="72">
        <f ca="1">(Coef!$J$9/(1+Coef!$J$8*(COS(V552))^2)^0.5)*Coef!$J$6</f>
        <v>6382245.1364160227</v>
      </c>
      <c r="X552" s="72">
        <f t="shared" ref="X552:X606" ca="1" si="303">6*E552-183</f>
        <v>-9</v>
      </c>
      <c r="Y552" s="72">
        <f t="shared" ref="Y552:Y606" ca="1" si="304">(S552-500000)/W552</f>
        <v>3.1778158886872875E-2</v>
      </c>
      <c r="Z552" s="72">
        <f t="shared" ref="Z552:Z606" ca="1" si="305">SIN(2*V552)</f>
        <v>0.92626930430209731</v>
      </c>
      <c r="AA552" s="72">
        <f t="shared" ref="AA552:AA606" ca="1" si="306">Z552*(COS(V552))^2</f>
        <v>0.63767263176873323</v>
      </c>
      <c r="AB552" s="72">
        <f t="shared" ref="AB552:AB606" ca="1" si="307">V552+(Z552/2)</f>
        <v>1.0553295815972583</v>
      </c>
      <c r="AC552" s="72">
        <f t="shared" ref="AC552:AC606" ca="1" si="308">(3*AB552+AA552)/4</f>
        <v>0.95091534414012702</v>
      </c>
      <c r="AD552" s="72">
        <f t="shared" ref="AD552:AD606" ca="1" si="309">(5*AC552+AA552*(COS(V552))^2)/3</f>
        <v>1.7311901388713995</v>
      </c>
      <c r="AE552" s="72">
        <f ca="1">Coef!$J$6*Coef!$J$9*(V552-(Coef!$J$10*AB552)+(Coef!$J$11*AC552)-(Coef!$J$12*AD552))</f>
        <v>3754424.4963103207</v>
      </c>
      <c r="AF552" s="72">
        <f t="shared" ref="AF552:AF606" ca="1" si="310">(U552-AE552)/W552</f>
        <v>2.2088627729513013E-3</v>
      </c>
      <c r="AG552" s="72">
        <f ca="1">((Coef!$J$8*Y552^2)/2)*(COS(V552))^2</f>
        <v>2.3426933354800061E-6</v>
      </c>
      <c r="AH552" s="72">
        <f t="shared" ref="AH552:AH606" ca="1" si="311">Y552*(1-(AG552/3))</f>
        <v>3.1778134071379194E-2</v>
      </c>
      <c r="AI552" s="72">
        <f t="shared" ref="AI552:AI606" ca="1" si="312">AF552*(1-AG552)+V552</f>
        <v>0.59440378704447294</v>
      </c>
      <c r="AJ552" s="72">
        <f t="shared" ref="AJ552:AJ606" ca="1" si="313">(EXP(AH552)-EXP(-AH552))/2</f>
        <v>3.1783482865195445E-2</v>
      </c>
      <c r="AK552" s="72">
        <f t="shared" ref="AK552:AK606" ca="1" si="314">ATAN(AJ552/COS(AI552))</f>
        <v>3.8344687765399725E-2</v>
      </c>
      <c r="AL552" s="72">
        <f t="shared" ref="AL552:AL606" ca="1" si="315">ATAN(COS(AK552)*TAN(AI552))</f>
        <v>0.59406266463076496</v>
      </c>
      <c r="AM552" s="72">
        <f ca="1">V552+(1+Coef!$J$8*(COS(V552))^2-(3/2)*Coef!$J$8*SIN(V552)*COS(V552)*(AL552-V552))*(AL552-V552)</f>
        <v>0.59407131399060642</v>
      </c>
      <c r="AN552" s="34" t="str">
        <f t="shared" ref="AN552:AN606" ca="1" si="316">E552&amp;" "&amp;RIGHT(S552+1000000,6)&amp;" "&amp;RIGHT(T552+10000000,7)&amp;" "&amp;IF(AO552&lt;0,"S","N")</f>
        <v>29 702816 3768522 N</v>
      </c>
      <c r="AO552" s="33">
        <f t="shared" ref="AO552:AO606" ca="1" si="317">AM552/PI()*180</f>
        <v>34.037779021452884</v>
      </c>
      <c r="AP552" s="33">
        <f t="shared" ref="AP552:AP606" ca="1" si="318">AK552/PI()*180+X552</f>
        <v>-6.8030112242956715</v>
      </c>
      <c r="AQ552" s="72">
        <f ca="1">'MGRS to Dist'!BP552</f>
        <v>123.22638047850204</v>
      </c>
      <c r="AR552" s="72">
        <f ca="1">'MGRS to Dist'!BT552</f>
        <v>229.38930299602347</v>
      </c>
      <c r="AS552" s="72">
        <f ca="1">'MGRS to Dist'!BU552</f>
        <v>49.388734849370273</v>
      </c>
      <c r="AT552" s="72">
        <f ca="1">'MGRS to Dist'!BV552</f>
        <v>229.38873484937028</v>
      </c>
    </row>
    <row r="553" spans="2:46" ht="16.5" customHeight="1">
      <c r="B553" s="19" t="s">
        <v>802</v>
      </c>
      <c r="C553" s="72" t="str">
        <f t="shared" si="289"/>
        <v>29SQT0262068322</v>
      </c>
      <c r="D553" s="72">
        <f t="array" aca="1" ref="D553" ca="1">MATCH(TRUE,ISERROR(VALUE(MID(C553,ROW(INDIRECT("1:"&amp;LEN(C553))),1))),0)</f>
        <v>3</v>
      </c>
      <c r="E553" s="72">
        <f t="shared" ca="1" si="290"/>
        <v>29</v>
      </c>
      <c r="F553" s="72" t="str">
        <f t="shared" ca="1" si="291"/>
        <v>S</v>
      </c>
      <c r="G553" s="72" t="str">
        <f t="shared" ca="1" si="292"/>
        <v>Q</v>
      </c>
      <c r="H553" s="72" t="str">
        <f t="shared" ca="1" si="293"/>
        <v>T</v>
      </c>
      <c r="I553" s="72">
        <f t="shared" ca="1" si="294"/>
        <v>10</v>
      </c>
      <c r="J553" s="72">
        <f t="shared" ca="1" si="295"/>
        <v>2620</v>
      </c>
      <c r="K553" s="72">
        <f t="shared" ca="1" si="296"/>
        <v>68322</v>
      </c>
      <c r="L553" s="72">
        <f t="shared" ca="1" si="297"/>
        <v>170.80604746885038</v>
      </c>
      <c r="M553" s="72">
        <f ca="1">VLOOKUP(G553,Coef!$C$2:$F$25,4)</f>
        <v>7</v>
      </c>
      <c r="N553" s="31">
        <f ca="1">VLOOKUP(F553,Coef!$C$4:$D$23,2)</f>
        <v>15</v>
      </c>
      <c r="O553" s="31">
        <f ca="1">MOD(VLOOKUP(H553,Coef!$C$2:$G$21,5)+MOD(E553+1,2)*15,20)</f>
        <v>18</v>
      </c>
      <c r="P553" s="31">
        <f ca="1">VLOOKUP(N553,Coef!$A$27:$B$46,2)</f>
        <v>3.56</v>
      </c>
      <c r="Q553" s="31">
        <f ca="1">VLOOKUP(N553,Coef!$A$27:$C$46,3)+O553/10-0.1</f>
        <v>3.6999999999999997</v>
      </c>
      <c r="R553" s="31">
        <f t="shared" ca="1" si="298"/>
        <v>3.6999999999999997</v>
      </c>
      <c r="S553" s="72">
        <f t="shared" ca="1" si="299"/>
        <v>702620</v>
      </c>
      <c r="T553" s="72">
        <f t="shared" ca="1" si="300"/>
        <v>3768321.9999999995</v>
      </c>
      <c r="U553" s="72">
        <f t="shared" ca="1" si="301"/>
        <v>3768321.9999999995</v>
      </c>
      <c r="V553" s="72">
        <f t="shared" ca="1" si="302"/>
        <v>0.5921635009482763</v>
      </c>
      <c r="W553" s="72">
        <f ca="1">(Coef!$J$9/(1+Coef!$J$8*(COS(V553))^2)^0.5)*Coef!$J$6</f>
        <v>6382244.5132325785</v>
      </c>
      <c r="X553" s="72">
        <f t="shared" ca="1" si="303"/>
        <v>-9</v>
      </c>
      <c r="Y553" s="72">
        <f t="shared" ca="1" si="304"/>
        <v>3.174745179065129E-2</v>
      </c>
      <c r="Z553" s="72">
        <f t="shared" ca="1" si="305"/>
        <v>0.92624561404167238</v>
      </c>
      <c r="AA553" s="72">
        <f t="shared" ca="1" si="306"/>
        <v>0.63768328648130024</v>
      </c>
      <c r="AB553" s="72">
        <f t="shared" ca="1" si="307"/>
        <v>1.0552863079691126</v>
      </c>
      <c r="AC553" s="72">
        <f t="shared" ca="1" si="308"/>
        <v>0.95088555259715957</v>
      </c>
      <c r="AD553" s="72">
        <f t="shared" ca="1" si="309"/>
        <v>1.7311491191524366</v>
      </c>
      <c r="AE553" s="72">
        <f ca="1">Coef!$J$6*Coef!$J$9*(V553-(Coef!$J$10*AB553)+(Coef!$J$11*AC553)-(Coef!$J$12*AD553))</f>
        <v>3754224.8383109584</v>
      </c>
      <c r="AF553" s="72">
        <f t="shared" ca="1" si="310"/>
        <v>2.2088094023682324E-3</v>
      </c>
      <c r="AG553" s="72">
        <f ca="1">((Coef!$J$8*Y553^2)/2)*(COS(V553))^2</f>
        <v>2.3382669256000186E-6</v>
      </c>
      <c r="AH553" s="72">
        <f t="shared" ca="1" si="311"/>
        <v>3.1747427045979125E-2</v>
      </c>
      <c r="AI553" s="72">
        <f t="shared" ca="1" si="312"/>
        <v>0.5943723051858586</v>
      </c>
      <c r="AJ553" s="72">
        <f t="shared" ca="1" si="313"/>
        <v>3.1752760348728648E-2</v>
      </c>
      <c r="AK553" s="72">
        <f t="shared" ca="1" si="314"/>
        <v>3.8306844969186911E-2</v>
      </c>
      <c r="AL553" s="72">
        <f t="shared" ca="1" si="315"/>
        <v>0.59403186444660161</v>
      </c>
      <c r="AM553" s="72">
        <f ca="1">V553+(1+Coef!$J$8*(COS(V553))^2-(3/2)*Coef!$J$8*SIN(V553)*COS(V553)*(AL553-V553))*(AL553-V553)</f>
        <v>0.59404051707760419</v>
      </c>
      <c r="AN553" s="34" t="str">
        <f t="shared" ca="1" si="316"/>
        <v>29 702620 3768322 N</v>
      </c>
      <c r="AO553" s="33">
        <f t="shared" ca="1" si="317"/>
        <v>34.036014488315821</v>
      </c>
      <c r="AP553" s="33">
        <f t="shared" ca="1" si="318"/>
        <v>-6.8051794568036401</v>
      </c>
      <c r="AQ553" s="72">
        <f ca="1">'MGRS to Dist'!BP553</f>
        <v>279.99872494188912</v>
      </c>
      <c r="AR553" s="72">
        <f ca="1">'MGRS to Dist'!BT553</f>
        <v>225.51915435432355</v>
      </c>
      <c r="AS553" s="72">
        <f ca="1">'MGRS to Dist'!BU553</f>
        <v>45.517940736858591</v>
      </c>
      <c r="AT553" s="72">
        <f ca="1">'MGRS to Dist'!BV553</f>
        <v>225.51794073685858</v>
      </c>
    </row>
    <row r="554" spans="2:46" ht="16.5" customHeight="1">
      <c r="B554" s="19" t="s">
        <v>803</v>
      </c>
      <c r="C554" s="72" t="str">
        <f t="shared" si="289"/>
        <v>29SQT0148568775</v>
      </c>
      <c r="D554" s="72">
        <f t="array" aca="1" ref="D554" ca="1">MATCH(TRUE,ISERROR(VALUE(MID(C554,ROW(INDIRECT("1:"&amp;LEN(C554))),1))),0)</f>
        <v>3</v>
      </c>
      <c r="E554" s="72">
        <f t="shared" ca="1" si="290"/>
        <v>29</v>
      </c>
      <c r="F554" s="72" t="str">
        <f t="shared" ca="1" si="291"/>
        <v>S</v>
      </c>
      <c r="G554" s="72" t="str">
        <f t="shared" ca="1" si="292"/>
        <v>Q</v>
      </c>
      <c r="H554" s="72" t="str">
        <f t="shared" ca="1" si="293"/>
        <v>T</v>
      </c>
      <c r="I554" s="72">
        <f t="shared" ca="1" si="294"/>
        <v>10</v>
      </c>
      <c r="J554" s="72">
        <f t="shared" ca="1" si="295"/>
        <v>1485</v>
      </c>
      <c r="K554" s="72">
        <f t="shared" ca="1" si="296"/>
        <v>68775</v>
      </c>
      <c r="L554" s="72">
        <f t="shared" ca="1" si="297"/>
        <v>170.80604746885038</v>
      </c>
      <c r="M554" s="72">
        <f ca="1">VLOOKUP(G554,Coef!$C$2:$F$25,4)</f>
        <v>7</v>
      </c>
      <c r="N554" s="31">
        <f ca="1">VLOOKUP(F554,Coef!$C$4:$D$23,2)</f>
        <v>15</v>
      </c>
      <c r="O554" s="31">
        <f ca="1">MOD(VLOOKUP(H554,Coef!$C$2:$G$21,5)+MOD(E554+1,2)*15,20)</f>
        <v>18</v>
      </c>
      <c r="P554" s="31">
        <f ca="1">VLOOKUP(N554,Coef!$A$27:$B$46,2)</f>
        <v>3.56</v>
      </c>
      <c r="Q554" s="31">
        <f ca="1">VLOOKUP(N554,Coef!$A$27:$C$46,3)+O554/10-0.1</f>
        <v>3.6999999999999997</v>
      </c>
      <c r="R554" s="31">
        <f t="shared" ca="1" si="298"/>
        <v>3.6999999999999997</v>
      </c>
      <c r="S554" s="72">
        <f t="shared" ca="1" si="299"/>
        <v>701485</v>
      </c>
      <c r="T554" s="72">
        <f t="shared" ca="1" si="300"/>
        <v>3768774.9999999995</v>
      </c>
      <c r="U554" s="72">
        <f t="shared" ca="1" si="301"/>
        <v>3768774.9999999995</v>
      </c>
      <c r="V554" s="72">
        <f t="shared" ca="1" si="302"/>
        <v>0.59223468649609556</v>
      </c>
      <c r="W554" s="72">
        <f ca="1">(Coef!$J$9/(1+Coef!$J$8*(COS(V554))^2)^0.5)*Coef!$J$6</f>
        <v>6382245.9247661708</v>
      </c>
      <c r="X554" s="72">
        <f t="shared" ca="1" si="303"/>
        <v>-9</v>
      </c>
      <c r="Y554" s="72">
        <f t="shared" ca="1" si="304"/>
        <v>3.1569607685931013E-2</v>
      </c>
      <c r="Z554" s="72">
        <f t="shared" ca="1" si="305"/>
        <v>0.92629926723860267</v>
      </c>
      <c r="AA554" s="72">
        <f t="shared" ca="1" si="306"/>
        <v>0.63765914698419734</v>
      </c>
      <c r="AB554" s="72">
        <f t="shared" ca="1" si="307"/>
        <v>1.055384320115397</v>
      </c>
      <c r="AC554" s="72">
        <f t="shared" ca="1" si="308"/>
        <v>0.95095302683259708</v>
      </c>
      <c r="AD554" s="72">
        <f t="shared" ca="1" si="309"/>
        <v>1.7312420213614781</v>
      </c>
      <c r="AE554" s="72">
        <f ca="1">Coef!$J$6*Coef!$J$9*(V554-(Coef!$J$10*AB554)+(Coef!$J$11*AC554)-(Coef!$J$12*AD554))</f>
        <v>3754677.0637633037</v>
      </c>
      <c r="AF554" s="72">
        <f t="shared" ca="1" si="310"/>
        <v>2.2089302735874071E-3</v>
      </c>
      <c r="AG554" s="72">
        <f ca="1">((Coef!$J$8*Y554^2)/2)*(COS(V554))^2</f>
        <v>2.3119216681320906E-6</v>
      </c>
      <c r="AH554" s="72">
        <f t="shared" ca="1" si="311"/>
        <v>3.1569583357110992E-2</v>
      </c>
      <c r="AI554" s="72">
        <f t="shared" ca="1" si="312"/>
        <v>0.59444361166280923</v>
      </c>
      <c r="AJ554" s="72">
        <f t="shared" ca="1" si="313"/>
        <v>3.157482752928964E-2</v>
      </c>
      <c r="AK554" s="72">
        <f t="shared" ca="1" si="314"/>
        <v>3.8094227557691492E-2</v>
      </c>
      <c r="AL554" s="72">
        <f t="shared" ca="1" si="315"/>
        <v>0.59410692068133242</v>
      </c>
      <c r="AM554" s="72">
        <f ca="1">V554+(1+Coef!$J$8*(COS(V554))^2-(3/2)*Coef!$J$8*SIN(V554)*COS(V554)*(AL554-V554))*(AL554-V554)</f>
        <v>0.59411559037111339</v>
      </c>
      <c r="AN554" s="34" t="str">
        <f t="shared" ca="1" si="316"/>
        <v>29 701485 3768775 N</v>
      </c>
      <c r="AO554" s="33">
        <f t="shared" ca="1" si="317"/>
        <v>34.040315871188049</v>
      </c>
      <c r="AP554" s="33">
        <f t="shared" ca="1" si="318"/>
        <v>-6.8173615371333245</v>
      </c>
      <c r="AQ554" s="72">
        <f ca="1">'MGRS to Dist'!BP554</f>
        <v>1221.9351279240032</v>
      </c>
      <c r="AR554" s="72">
        <f ca="1">'MGRS to Dist'!BT554</f>
        <v>293.08208063602342</v>
      </c>
      <c r="AS554" s="72">
        <f ca="1">'MGRS to Dist'!BU554</f>
        <v>113.07526177735473</v>
      </c>
      <c r="AT554" s="72">
        <f ca="1">'MGRS to Dist'!BV554</f>
        <v>293.07526177735463</v>
      </c>
    </row>
    <row r="555" spans="2:46" ht="16.5" customHeight="1">
      <c r="B555" s="19" t="s">
        <v>804</v>
      </c>
      <c r="C555" s="72" t="str">
        <f t="shared" si="289"/>
        <v>29SPS2958351394</v>
      </c>
      <c r="D555" s="72">
        <f t="array" aca="1" ref="D555" ca="1">MATCH(TRUE,ISERROR(VALUE(MID(C555,ROW(INDIRECT("1:"&amp;LEN(C555))),1))),0)</f>
        <v>3</v>
      </c>
      <c r="E555" s="72">
        <f t="shared" ca="1" si="290"/>
        <v>29</v>
      </c>
      <c r="F555" s="72" t="str">
        <f t="shared" ca="1" si="291"/>
        <v>S</v>
      </c>
      <c r="G555" s="72" t="str">
        <f t="shared" ca="1" si="292"/>
        <v>P</v>
      </c>
      <c r="H555" s="72" t="str">
        <f t="shared" ca="1" si="293"/>
        <v>S</v>
      </c>
      <c r="I555" s="72">
        <f t="shared" ca="1" si="294"/>
        <v>10</v>
      </c>
      <c r="J555" s="72">
        <f t="shared" ca="1" si="295"/>
        <v>29583</v>
      </c>
      <c r="K555" s="72">
        <f t="shared" ca="1" si="296"/>
        <v>51394</v>
      </c>
      <c r="L555" s="72">
        <f t="shared" ca="1" si="297"/>
        <v>170.80604746885038</v>
      </c>
      <c r="M555" s="72">
        <f ca="1">VLOOKUP(G555,Coef!$C$2:$F$25,4)</f>
        <v>6</v>
      </c>
      <c r="N555" s="31">
        <f ca="1">VLOOKUP(F555,Coef!$C$4:$D$23,2)</f>
        <v>15</v>
      </c>
      <c r="O555" s="31">
        <f ca="1">MOD(VLOOKUP(H555,Coef!$C$2:$G$21,5)+MOD(E555+1,2)*15,20)</f>
        <v>17</v>
      </c>
      <c r="P555" s="31">
        <f ca="1">VLOOKUP(N555,Coef!$A$27:$B$46,2)</f>
        <v>3.56</v>
      </c>
      <c r="Q555" s="31">
        <f ca="1">VLOOKUP(N555,Coef!$A$27:$C$46,3)+O555/10-0.1</f>
        <v>3.6</v>
      </c>
      <c r="R555" s="31">
        <f t="shared" ca="1" si="298"/>
        <v>3.6</v>
      </c>
      <c r="S555" s="72">
        <f t="shared" ca="1" si="299"/>
        <v>629583</v>
      </c>
      <c r="T555" s="72">
        <f t="shared" ca="1" si="300"/>
        <v>3651394</v>
      </c>
      <c r="U555" s="72">
        <f t="shared" ca="1" si="301"/>
        <v>3651394</v>
      </c>
      <c r="V555" s="72">
        <f t="shared" ca="1" si="302"/>
        <v>0.57378914391645164</v>
      </c>
      <c r="W555" s="72">
        <f ca="1">(Coef!$J$9/(1+Coef!$J$8*(COS(V555))^2)^0.5)*Coef!$J$6</f>
        <v>6381883.0165564409</v>
      </c>
      <c r="X555" s="72">
        <f t="shared" ca="1" si="303"/>
        <v>-9</v>
      </c>
      <c r="Y555" s="72">
        <f t="shared" ca="1" si="304"/>
        <v>2.030482220746203E-2</v>
      </c>
      <c r="Z555" s="72">
        <f t="shared" ca="1" si="305"/>
        <v>0.9117720256843691</v>
      </c>
      <c r="AA555" s="72">
        <f t="shared" ca="1" si="306"/>
        <v>0.64311689044516684</v>
      </c>
      <c r="AB555" s="72">
        <f t="shared" ca="1" si="307"/>
        <v>1.0296751567586362</v>
      </c>
      <c r="AC555" s="72">
        <f t="shared" ca="1" si="308"/>
        <v>0.93303559018026883</v>
      </c>
      <c r="AD555" s="72">
        <f t="shared" ca="1" si="309"/>
        <v>1.706266462000771</v>
      </c>
      <c r="AE555" s="72">
        <f ca="1">Coef!$J$6*Coef!$J$9*(V555-(Coef!$J$10*AB555)+(Coef!$J$11*AC555)-(Coef!$J$12*AD555))</f>
        <v>3637506.7459888426</v>
      </c>
      <c r="AF555" s="72">
        <f t="shared" ca="1" si="310"/>
        <v>2.1760433362896033E-3</v>
      </c>
      <c r="AG555" s="72">
        <f ca="1">((Coef!$J$8*Y555^2)/2)*(COS(V555))^2</f>
        <v>9.7994004789537739E-7</v>
      </c>
      <c r="AH555" s="72">
        <f t="shared" ca="1" si="311"/>
        <v>2.0304815574959216E-2</v>
      </c>
      <c r="AI555" s="72">
        <f t="shared" ca="1" si="312"/>
        <v>0.57596518512034922</v>
      </c>
      <c r="AJ555" s="72">
        <f t="shared" ca="1" si="313"/>
        <v>2.030621083401507E-2</v>
      </c>
      <c r="AK555" s="72">
        <f t="shared" ca="1" si="314"/>
        <v>2.4207753309187958E-2</v>
      </c>
      <c r="AL555" s="72">
        <f t="shared" ca="1" si="315"/>
        <v>0.57583134133729985</v>
      </c>
      <c r="AM555" s="72">
        <f ca="1">V555+(1+Coef!$J$8*(COS(V555))^2-(3/2)*Coef!$J$8*SIN(V555)*COS(V555)*(AL555-V555))*(AL555-V555)</f>
        <v>0.57584103009588705</v>
      </c>
      <c r="AN555" s="34" t="str">
        <f t="shared" ca="1" si="316"/>
        <v>29 629583 3651394 N</v>
      </c>
      <c r="AO555" s="33">
        <f t="shared" ca="1" si="317"/>
        <v>32.993260694960149</v>
      </c>
      <c r="AP555" s="33">
        <f t="shared" ca="1" si="318"/>
        <v>-7.6129979038896778</v>
      </c>
      <c r="AQ555" s="72">
        <f ca="1">'MGRS to Dist'!BP555</f>
        <v>137660.32467421138</v>
      </c>
      <c r="AR555" s="72">
        <f ca="1">'MGRS to Dist'!BT555</f>
        <v>212.57595359344168</v>
      </c>
      <c r="AS555" s="72">
        <f ca="1">'MGRS to Dist'!BU555</f>
        <v>32.13659482270733</v>
      </c>
      <c r="AT555" s="72">
        <f ca="1">'MGRS to Dist'!BV555</f>
        <v>212.13659482270737</v>
      </c>
    </row>
    <row r="556" spans="2:46" ht="16.5" customHeight="1">
      <c r="B556" s="19" t="s">
        <v>805</v>
      </c>
      <c r="C556" s="72" t="str">
        <f t="shared" si="289"/>
        <v>29RMP4353964826</v>
      </c>
      <c r="D556" s="72">
        <f t="array" aca="1" ref="D556" ca="1">MATCH(TRUE,ISERROR(VALUE(MID(C556,ROW(INDIRECT("1:"&amp;LEN(C556))),1))),0)</f>
        <v>3</v>
      </c>
      <c r="E556" s="72">
        <f t="shared" ca="1" si="290"/>
        <v>29</v>
      </c>
      <c r="F556" s="72" t="str">
        <f t="shared" ca="1" si="291"/>
        <v>R</v>
      </c>
      <c r="G556" s="72" t="str">
        <f t="shared" ca="1" si="292"/>
        <v>M</v>
      </c>
      <c r="H556" s="72" t="str">
        <f t="shared" ca="1" si="293"/>
        <v>P</v>
      </c>
      <c r="I556" s="72">
        <f t="shared" ca="1" si="294"/>
        <v>10</v>
      </c>
      <c r="J556" s="72">
        <f t="shared" ca="1" si="295"/>
        <v>43539</v>
      </c>
      <c r="K556" s="72">
        <f t="shared" ca="1" si="296"/>
        <v>64826</v>
      </c>
      <c r="L556" s="72">
        <f t="shared" ca="1" si="297"/>
        <v>170.80604746885038</v>
      </c>
      <c r="M556" s="72">
        <f ca="1">VLOOKUP(G556,Coef!$C$2:$F$25,4)</f>
        <v>4</v>
      </c>
      <c r="N556" s="31">
        <f ca="1">VLOOKUP(F556,Coef!$C$4:$D$23,2)</f>
        <v>14</v>
      </c>
      <c r="O556" s="31">
        <f ca="1">MOD(VLOOKUP(H556,Coef!$C$2:$G$21,5)+MOD(E556+1,2)*15,20)</f>
        <v>14</v>
      </c>
      <c r="P556" s="31">
        <f ca="1">VLOOKUP(N556,Coef!$A$27:$B$46,2)</f>
        <v>2.67</v>
      </c>
      <c r="Q556" s="31">
        <f ca="1">VLOOKUP(N556,Coef!$A$27:$C$46,3)+O556/10-0.1</f>
        <v>3.3</v>
      </c>
      <c r="R556" s="31">
        <f t="shared" ca="1" si="298"/>
        <v>3.3</v>
      </c>
      <c r="S556" s="72">
        <f t="shared" ca="1" si="299"/>
        <v>443539</v>
      </c>
      <c r="T556" s="72">
        <f t="shared" ca="1" si="300"/>
        <v>3364826</v>
      </c>
      <c r="U556" s="72">
        <f t="shared" ca="1" si="301"/>
        <v>3364826</v>
      </c>
      <c r="V556" s="72">
        <f t="shared" ca="1" si="302"/>
        <v>0.52875713493745624</v>
      </c>
      <c r="W556" s="72">
        <f ca="1">(Coef!$J$9/(1+Coef!$J$8*(COS(V556))^2)^0.5)*Coef!$J$6</f>
        <v>6381023.3831150914</v>
      </c>
      <c r="X556" s="72">
        <f t="shared" ca="1" si="303"/>
        <v>-9</v>
      </c>
      <c r="Y556" s="72">
        <f t="shared" ca="1" si="304"/>
        <v>-8.8482672151620981E-3</v>
      </c>
      <c r="Z556" s="72">
        <f t="shared" ca="1" si="305"/>
        <v>0.87113758445791489</v>
      </c>
      <c r="AA556" s="72">
        <f t="shared" ca="1" si="306"/>
        <v>0.64945006057590582</v>
      </c>
      <c r="AB556" s="72">
        <f t="shared" ca="1" si="307"/>
        <v>0.96432592716641374</v>
      </c>
      <c r="AC556" s="72">
        <f t="shared" ca="1" si="308"/>
        <v>0.88560696051878685</v>
      </c>
      <c r="AD556" s="72">
        <f t="shared" ca="1" si="309"/>
        <v>1.6374041633818173</v>
      </c>
      <c r="AE556" s="72">
        <f ca="1">Coef!$J$6*Coef!$J$9*(V556-(Coef!$J$10*AB556)+(Coef!$J$11*AC556)-(Coef!$J$12*AD556))</f>
        <v>3351535.6578770825</v>
      </c>
      <c r="AF556" s="72">
        <f t="shared" ca="1" si="310"/>
        <v>2.0827916346593048E-3</v>
      </c>
      <c r="AG556" s="72">
        <f ca="1">((Coef!$J$8*Y556^2)/2)*(COS(V556))^2</f>
        <v>1.9668577065180986E-7</v>
      </c>
      <c r="AH556" s="72">
        <f t="shared" ca="1" si="311"/>
        <v>-8.8482666350526793E-3</v>
      </c>
      <c r="AI556" s="72">
        <f t="shared" ca="1" si="312"/>
        <v>0.53083992616246012</v>
      </c>
      <c r="AJ556" s="72">
        <f t="shared" ca="1" si="313"/>
        <v>-8.8483820933247248E-3</v>
      </c>
      <c r="AK556" s="72">
        <f t="shared" ca="1" si="314"/>
        <v>-1.0260035588046522E-2</v>
      </c>
      <c r="AL556" s="72">
        <f t="shared" ca="1" si="315"/>
        <v>0.53081694662274836</v>
      </c>
      <c r="AM556" s="72">
        <f ca="1">V556+(1+Coef!$J$8*(COS(V556))^2-(3/2)*Coef!$J$8*SIN(V556)*COS(V556)*(AL556-V556))*(AL556-V556)</f>
        <v>0.53082727731239165</v>
      </c>
      <c r="AN556" s="34" t="str">
        <f t="shared" ca="1" si="316"/>
        <v>29 443539 3364826 N</v>
      </c>
      <c r="AO556" s="33">
        <f t="shared" ca="1" si="317"/>
        <v>30.414162640420599</v>
      </c>
      <c r="AP556" s="33">
        <f t="shared" ca="1" si="318"/>
        <v>-9.5878567368490906</v>
      </c>
      <c r="AQ556" s="72">
        <f ca="1">'MGRS to Dist'!BP556</f>
        <v>341782.65177702915</v>
      </c>
      <c r="AR556" s="72">
        <f ca="1">'MGRS to Dist'!BT556</f>
        <v>213.60630294678219</v>
      </c>
      <c r="AS556" s="72">
        <f ca="1">'MGRS to Dist'!BU556</f>
        <v>32.56812446954148</v>
      </c>
      <c r="AT556" s="72">
        <f ca="1">'MGRS to Dist'!BV556</f>
        <v>212.56812446954154</v>
      </c>
    </row>
    <row r="557" spans="2:46" ht="16.5" customHeight="1">
      <c r="B557" s="19" t="s">
        <v>806</v>
      </c>
      <c r="C557" s="72" t="str">
        <f t="shared" si="289"/>
        <v>29RMP4349064915</v>
      </c>
      <c r="D557" s="72">
        <f t="array" aca="1" ref="D557" ca="1">MATCH(TRUE,ISERROR(VALUE(MID(C557,ROW(INDIRECT("1:"&amp;LEN(C557))),1))),0)</f>
        <v>3</v>
      </c>
      <c r="E557" s="72">
        <f t="shared" ca="1" si="290"/>
        <v>29</v>
      </c>
      <c r="F557" s="72" t="str">
        <f t="shared" ca="1" si="291"/>
        <v>R</v>
      </c>
      <c r="G557" s="72" t="str">
        <f t="shared" ca="1" si="292"/>
        <v>M</v>
      </c>
      <c r="H557" s="72" t="str">
        <f t="shared" ca="1" si="293"/>
        <v>P</v>
      </c>
      <c r="I557" s="72">
        <f t="shared" ca="1" si="294"/>
        <v>10</v>
      </c>
      <c r="J557" s="72">
        <f t="shared" ca="1" si="295"/>
        <v>43490</v>
      </c>
      <c r="K557" s="72">
        <f t="shared" ca="1" si="296"/>
        <v>64915</v>
      </c>
      <c r="L557" s="72">
        <f t="shared" ca="1" si="297"/>
        <v>170.80604746885038</v>
      </c>
      <c r="M557" s="72">
        <f ca="1">VLOOKUP(G557,Coef!$C$2:$F$25,4)</f>
        <v>4</v>
      </c>
      <c r="N557" s="31">
        <f ca="1">VLOOKUP(F557,Coef!$C$4:$D$23,2)</f>
        <v>14</v>
      </c>
      <c r="O557" s="31">
        <f ca="1">MOD(VLOOKUP(H557,Coef!$C$2:$G$21,5)+MOD(E557+1,2)*15,20)</f>
        <v>14</v>
      </c>
      <c r="P557" s="31">
        <f ca="1">VLOOKUP(N557,Coef!$A$27:$B$46,2)</f>
        <v>2.67</v>
      </c>
      <c r="Q557" s="31">
        <f ca="1">VLOOKUP(N557,Coef!$A$27:$C$46,3)+O557/10-0.1</f>
        <v>3.3</v>
      </c>
      <c r="R557" s="31">
        <f t="shared" ca="1" si="298"/>
        <v>3.3</v>
      </c>
      <c r="S557" s="72">
        <f t="shared" ca="1" si="299"/>
        <v>443490</v>
      </c>
      <c r="T557" s="72">
        <f t="shared" ca="1" si="300"/>
        <v>3364915</v>
      </c>
      <c r="U557" s="72">
        <f t="shared" ca="1" si="301"/>
        <v>3364915</v>
      </c>
      <c r="V557" s="72">
        <f t="shared" ca="1" si="302"/>
        <v>0.52877112061903664</v>
      </c>
      <c r="W557" s="72">
        <f ca="1">(Coef!$J$9/(1+Coef!$J$8*(COS(V557))^2)^0.5)*Coef!$J$6</f>
        <v>6381023.6437814767</v>
      </c>
      <c r="X557" s="72">
        <f t="shared" ca="1" si="303"/>
        <v>-9</v>
      </c>
      <c r="Y557" s="72">
        <f t="shared" ca="1" si="304"/>
        <v>-8.8559458724261127E-3</v>
      </c>
      <c r="Z557" s="72">
        <f t="shared" ca="1" si="305"/>
        <v>0.87115131914758881</v>
      </c>
      <c r="AA557" s="72">
        <f t="shared" ca="1" si="306"/>
        <v>0.64944968634024147</v>
      </c>
      <c r="AB557" s="72">
        <f t="shared" ca="1" si="307"/>
        <v>0.96434678019283104</v>
      </c>
      <c r="AC557" s="72">
        <f t="shared" ca="1" si="308"/>
        <v>0.88562250672968368</v>
      </c>
      <c r="AD557" s="72">
        <f t="shared" ca="1" si="309"/>
        <v>1.6374273431993089</v>
      </c>
      <c r="AE557" s="72">
        <f ca="1">Coef!$J$6*Coef!$J$9*(V557-(Coef!$J$10*AB557)+(Coef!$J$11*AC557)-(Coef!$J$12*AD557))</f>
        <v>3351624.4546905621</v>
      </c>
      <c r="AF557" s="72">
        <f t="shared" ca="1" si="310"/>
        <v>2.0828233918847787E-3</v>
      </c>
      <c r="AG557" s="72">
        <f ca="1">((Coef!$J$8*Y557^2)/2)*(COS(V557))^2</f>
        <v>1.9702407253155931E-7</v>
      </c>
      <c r="AH557" s="72">
        <f t="shared" ca="1" si="311"/>
        <v>-8.8559452908146055E-3</v>
      </c>
      <c r="AI557" s="72">
        <f t="shared" ca="1" si="312"/>
        <v>0.53085394360055504</v>
      </c>
      <c r="AJ557" s="72">
        <f t="shared" ca="1" si="313"/>
        <v>-8.8560610499375247E-3</v>
      </c>
      <c r="AK557" s="72">
        <f t="shared" ca="1" si="314"/>
        <v>-1.0269023502251565E-2</v>
      </c>
      <c r="AL557" s="72">
        <f t="shared" ca="1" si="315"/>
        <v>0.53083092342206983</v>
      </c>
      <c r="AM557" s="72">
        <f ca="1">V557+(1+Coef!$J$8*(COS(V557))^2-(3/2)*Coef!$J$8*SIN(V557)*COS(V557)*(AL557-V557))*(AL557-V557)</f>
        <v>0.530841253897819</v>
      </c>
      <c r="AN557" s="34" t="str">
        <f t="shared" ca="1" si="316"/>
        <v>29 443490 3364915 N</v>
      </c>
      <c r="AO557" s="33">
        <f t="shared" ca="1" si="317"/>
        <v>30.414963439777591</v>
      </c>
      <c r="AP557" s="33">
        <f t="shared" ca="1" si="318"/>
        <v>-9.5883717063996663</v>
      </c>
      <c r="AQ557" s="72">
        <f ca="1">'MGRS to Dist'!BP557</f>
        <v>101.63389715949121</v>
      </c>
      <c r="AR557" s="72">
        <f ca="1">'MGRS to Dist'!BT557</f>
        <v>330.98854527326228</v>
      </c>
      <c r="AS557" s="72">
        <f ca="1">'MGRS to Dist'!BU557</f>
        <v>150.98828456842281</v>
      </c>
      <c r="AT557" s="72">
        <f ca="1">'MGRS to Dist'!BV557</f>
        <v>330.98828456842284</v>
      </c>
    </row>
    <row r="558" spans="2:46" ht="16.5" customHeight="1">
      <c r="B558" s="19" t="s">
        <v>807</v>
      </c>
      <c r="C558" s="72" t="str">
        <f t="shared" si="289"/>
        <v>29RMP4183166106</v>
      </c>
      <c r="D558" s="72">
        <f t="array" aca="1" ref="D558" ca="1">MATCH(TRUE,ISERROR(VALUE(MID(C558,ROW(INDIRECT("1:"&amp;LEN(C558))),1))),0)</f>
        <v>3</v>
      </c>
      <c r="E558" s="72">
        <f t="shared" ca="1" si="290"/>
        <v>29</v>
      </c>
      <c r="F558" s="72" t="str">
        <f t="shared" ca="1" si="291"/>
        <v>R</v>
      </c>
      <c r="G558" s="72" t="str">
        <f t="shared" ca="1" si="292"/>
        <v>M</v>
      </c>
      <c r="H558" s="72" t="str">
        <f t="shared" ca="1" si="293"/>
        <v>P</v>
      </c>
      <c r="I558" s="72">
        <f t="shared" ca="1" si="294"/>
        <v>10</v>
      </c>
      <c r="J558" s="72">
        <f t="shared" ca="1" si="295"/>
        <v>41831</v>
      </c>
      <c r="K558" s="72">
        <f t="shared" ca="1" si="296"/>
        <v>66106</v>
      </c>
      <c r="L558" s="72">
        <f t="shared" ca="1" si="297"/>
        <v>170.80604746885038</v>
      </c>
      <c r="M558" s="72">
        <f ca="1">VLOOKUP(G558,Coef!$C$2:$F$25,4)</f>
        <v>4</v>
      </c>
      <c r="N558" s="31">
        <f ca="1">VLOOKUP(F558,Coef!$C$4:$D$23,2)</f>
        <v>14</v>
      </c>
      <c r="O558" s="31">
        <f ca="1">MOD(VLOOKUP(H558,Coef!$C$2:$G$21,5)+MOD(E558+1,2)*15,20)</f>
        <v>14</v>
      </c>
      <c r="P558" s="31">
        <f ca="1">VLOOKUP(N558,Coef!$A$27:$B$46,2)</f>
        <v>2.67</v>
      </c>
      <c r="Q558" s="31">
        <f ca="1">VLOOKUP(N558,Coef!$A$27:$C$46,3)+O558/10-0.1</f>
        <v>3.3</v>
      </c>
      <c r="R558" s="31">
        <f t="shared" ca="1" si="298"/>
        <v>3.3</v>
      </c>
      <c r="S558" s="72">
        <f t="shared" ca="1" si="299"/>
        <v>441831</v>
      </c>
      <c r="T558" s="72">
        <f t="shared" ca="1" si="300"/>
        <v>3366106</v>
      </c>
      <c r="U558" s="72">
        <f t="shared" ca="1" si="301"/>
        <v>3366106</v>
      </c>
      <c r="V558" s="72">
        <f t="shared" ca="1" si="302"/>
        <v>0.52895827732423051</v>
      </c>
      <c r="W558" s="72">
        <f ca="1">(Coef!$J$9/(1+Coef!$J$8*(COS(V558))^2)^0.5)*Coef!$J$6</f>
        <v>6381027.1324233618</v>
      </c>
      <c r="X558" s="72">
        <f t="shared" ca="1" si="303"/>
        <v>-9</v>
      </c>
      <c r="Y558" s="72">
        <f t="shared" ca="1" si="304"/>
        <v>-9.1159305222870603E-3</v>
      </c>
      <c r="Z558" s="72">
        <f t="shared" ca="1" si="305"/>
        <v>0.87133505147994517</v>
      </c>
      <c r="AA558" s="72">
        <f t="shared" ca="1" si="306"/>
        <v>0.6494445811118722</v>
      </c>
      <c r="AB558" s="72">
        <f t="shared" ca="1" si="307"/>
        <v>0.96462580306420309</v>
      </c>
      <c r="AC558" s="72">
        <f t="shared" ca="1" si="308"/>
        <v>0.88583049757612042</v>
      </c>
      <c r="AD558" s="72">
        <f t="shared" ca="1" si="309"/>
        <v>1.6377374266857361</v>
      </c>
      <c r="AE558" s="72">
        <f ca="1">Coef!$J$6*Coef!$J$9*(V558-(Coef!$J$10*AB558)+(Coef!$J$11*AC558)-(Coef!$J$12*AD558))</f>
        <v>3352812.736691236</v>
      </c>
      <c r="AF558" s="72">
        <f t="shared" ca="1" si="310"/>
        <v>2.0832482032897273E-3</v>
      </c>
      <c r="AG558" s="72">
        <f ca="1">((Coef!$J$8*Y558^2)/2)*(COS(V558))^2</f>
        <v>2.087163146106453E-7</v>
      </c>
      <c r="AH558" s="72">
        <f t="shared" ca="1" si="311"/>
        <v>-9.115929888072586E-3</v>
      </c>
      <c r="AI558" s="72">
        <f t="shared" ca="1" si="312"/>
        <v>0.5310415250927123</v>
      </c>
      <c r="AJ558" s="72">
        <f t="shared" ca="1" si="313"/>
        <v>-9.1160561444961763E-3</v>
      </c>
      <c r="AK558" s="72">
        <f t="shared" ca="1" si="314"/>
        <v>-1.0571642304000827E-2</v>
      </c>
      <c r="AL558" s="72">
        <f t="shared" ca="1" si="315"/>
        <v>0.53101712304117321</v>
      </c>
      <c r="AM558" s="72">
        <f ca="1">V558+(1+Coef!$J$8*(COS(V558))^2-(3/2)*Coef!$J$8*SIN(V558)*COS(V558)*(AL558-V558))*(AL558-V558)</f>
        <v>0.5310274464590744</v>
      </c>
      <c r="AN558" s="34" t="str">
        <f t="shared" ca="1" si="316"/>
        <v>29 441831 3366106 N</v>
      </c>
      <c r="AO558" s="33">
        <f t="shared" ca="1" si="317"/>
        <v>30.425631487714256</v>
      </c>
      <c r="AP558" s="33">
        <f t="shared" ca="1" si="318"/>
        <v>-9.6057104865412057</v>
      </c>
      <c r="AQ558" s="72">
        <f ca="1">'MGRS to Dist'!BP558</f>
        <v>2042.9786679082167</v>
      </c>
      <c r="AR558" s="72">
        <f ca="1">'MGRS to Dist'!BT558</f>
        <v>305.5120444769895</v>
      </c>
      <c r="AS558" s="72">
        <f ca="1">'MGRS to Dist'!BU558</f>
        <v>125.50326517137557</v>
      </c>
      <c r="AT558" s="72">
        <f ca="1">'MGRS to Dist'!BV558</f>
        <v>305.50326517137569</v>
      </c>
    </row>
    <row r="559" spans="2:46" ht="16.5" customHeight="1">
      <c r="B559" s="19" t="s">
        <v>808</v>
      </c>
      <c r="C559" s="72" t="str">
        <f t="shared" si="289"/>
        <v>29RQR0622622136</v>
      </c>
      <c r="D559" s="72">
        <f t="array" aca="1" ref="D559" ca="1">MATCH(TRUE,ISERROR(VALUE(MID(C559,ROW(INDIRECT("1:"&amp;LEN(C559))),1))),0)</f>
        <v>3</v>
      </c>
      <c r="E559" s="72">
        <f t="shared" ca="1" si="290"/>
        <v>29</v>
      </c>
      <c r="F559" s="72" t="str">
        <f t="shared" ca="1" si="291"/>
        <v>R</v>
      </c>
      <c r="G559" s="72" t="str">
        <f t="shared" ca="1" si="292"/>
        <v>Q</v>
      </c>
      <c r="H559" s="72" t="str">
        <f t="shared" ca="1" si="293"/>
        <v>R</v>
      </c>
      <c r="I559" s="72">
        <f t="shared" ca="1" si="294"/>
        <v>10</v>
      </c>
      <c r="J559" s="72">
        <f t="shared" ca="1" si="295"/>
        <v>6226</v>
      </c>
      <c r="K559" s="72">
        <f t="shared" ca="1" si="296"/>
        <v>22136</v>
      </c>
      <c r="L559" s="72">
        <f t="shared" ca="1" si="297"/>
        <v>170.80604746885038</v>
      </c>
      <c r="M559" s="72">
        <f ca="1">VLOOKUP(G559,Coef!$C$2:$F$25,4)</f>
        <v>7</v>
      </c>
      <c r="N559" s="31">
        <f ca="1">VLOOKUP(F559,Coef!$C$4:$D$23,2)</f>
        <v>14</v>
      </c>
      <c r="O559" s="31">
        <f ca="1">MOD(VLOOKUP(H559,Coef!$C$2:$G$21,5)+MOD(E559+1,2)*15,20)</f>
        <v>16</v>
      </c>
      <c r="P559" s="31">
        <f ca="1">VLOOKUP(N559,Coef!$A$27:$B$46,2)</f>
        <v>2.67</v>
      </c>
      <c r="Q559" s="31">
        <f ca="1">VLOOKUP(N559,Coef!$A$27:$C$46,3)+O559/10-0.1</f>
        <v>3.5</v>
      </c>
      <c r="R559" s="31">
        <f t="shared" ca="1" si="298"/>
        <v>3.5</v>
      </c>
      <c r="S559" s="72">
        <f t="shared" ca="1" si="299"/>
        <v>706226</v>
      </c>
      <c r="T559" s="72">
        <f t="shared" ca="1" si="300"/>
        <v>3522136</v>
      </c>
      <c r="U559" s="72">
        <f t="shared" ca="1" si="301"/>
        <v>3522136</v>
      </c>
      <c r="V559" s="72">
        <f t="shared" ca="1" si="302"/>
        <v>0.55347721998702826</v>
      </c>
      <c r="W559" s="72">
        <f ca="1">(Coef!$J$9/(1+Coef!$J$8*(COS(V559))^2)^0.5)*Coef!$J$6</f>
        <v>6381490.3967784634</v>
      </c>
      <c r="X559" s="72">
        <f t="shared" ca="1" si="303"/>
        <v>-9</v>
      </c>
      <c r="Y559" s="72">
        <f t="shared" ca="1" si="304"/>
        <v>3.2316275223748366E-2</v>
      </c>
      <c r="Z559" s="72">
        <f t="shared" ca="1" si="305"/>
        <v>0.89434029043846675</v>
      </c>
      <c r="AA559" s="72">
        <f t="shared" ca="1" si="306"/>
        <v>0.64722841346622872</v>
      </c>
      <c r="AB559" s="72">
        <f t="shared" ca="1" si="307"/>
        <v>1.0006473652062615</v>
      </c>
      <c r="AC559" s="72">
        <f t="shared" ca="1" si="308"/>
        <v>0.91229262727125326</v>
      </c>
      <c r="AD559" s="72">
        <f t="shared" ca="1" si="309"/>
        <v>1.6766194156312355</v>
      </c>
      <c r="AE559" s="72">
        <f ca="1">Coef!$J$6*Coef!$J$9*(V559-(Coef!$J$10*AB559)+(Coef!$J$11*AC559)-(Coef!$J$12*AD559))</f>
        <v>3508503.6654776242</v>
      </c>
      <c r="AF559" s="72">
        <f t="shared" ca="1" si="310"/>
        <v>2.13623051587726E-3</v>
      </c>
      <c r="AG559" s="72">
        <f ca="1">((Coef!$J$8*Y559^2)/2)*(COS(V559))^2</f>
        <v>2.5468000322362223E-6</v>
      </c>
      <c r="AH559" s="72">
        <f t="shared" ca="1" si="311"/>
        <v>3.2316247789384772E-2</v>
      </c>
      <c r="AI559" s="72">
        <f t="shared" ca="1" si="312"/>
        <v>0.55561344506235355</v>
      </c>
      <c r="AJ559" s="72">
        <f t="shared" ca="1" si="313"/>
        <v>3.2321872940780816E-2</v>
      </c>
      <c r="AK559" s="72">
        <f t="shared" ca="1" si="314"/>
        <v>3.8026325047642459E-2</v>
      </c>
      <c r="AL559" s="72">
        <f t="shared" ca="1" si="315"/>
        <v>0.55528942658299374</v>
      </c>
      <c r="AM559" s="72">
        <f ca="1">V559+(1+Coef!$J$8*(COS(V559))^2-(3/2)*Coef!$J$8*SIN(V559)*COS(V559)*(AL559-V559))*(AL559-V559)</f>
        <v>0.55529825046881476</v>
      </c>
      <c r="AN559" s="34" t="str">
        <f t="shared" ca="1" si="316"/>
        <v>29 706226 3522136 N</v>
      </c>
      <c r="AO559" s="33">
        <f t="shared" ca="1" si="317"/>
        <v>31.816246122861571</v>
      </c>
      <c r="AP559" s="33">
        <f t="shared" ca="1" si="318"/>
        <v>-6.8212520643774779</v>
      </c>
      <c r="AQ559" s="72">
        <f ca="1">'MGRS to Dist'!BP559</f>
        <v>307081.61691798037</v>
      </c>
      <c r="AR559" s="72">
        <f ca="1">'MGRS to Dist'!BT559</f>
        <v>59.02730281270567</v>
      </c>
      <c r="AS559" s="72">
        <f ca="1">'MGRS to Dist'!BU559</f>
        <v>-119.5332467936334</v>
      </c>
      <c r="AT559" s="72">
        <f ca="1">'MGRS to Dist'!BV559</f>
        <v>60.466753206366604</v>
      </c>
    </row>
    <row r="560" spans="2:46" ht="16.5" customHeight="1">
      <c r="B560" s="19" t="s">
        <v>809</v>
      </c>
      <c r="C560" s="72" t="str">
        <f t="shared" si="289"/>
        <v>29RLN8567150572</v>
      </c>
      <c r="D560" s="72">
        <f t="array" aca="1" ref="D560" ca="1">MATCH(TRUE,ISERROR(VALUE(MID(C560,ROW(INDIRECT("1:"&amp;LEN(C560))),1))),0)</f>
        <v>3</v>
      </c>
      <c r="E560" s="72">
        <f t="shared" ca="1" si="290"/>
        <v>29</v>
      </c>
      <c r="F560" s="72" t="str">
        <f t="shared" ca="1" si="291"/>
        <v>R</v>
      </c>
      <c r="G560" s="72" t="str">
        <f t="shared" ca="1" si="292"/>
        <v>L</v>
      </c>
      <c r="H560" s="72" t="str">
        <f t="shared" ca="1" si="293"/>
        <v>N</v>
      </c>
      <c r="I560" s="72">
        <f t="shared" ca="1" si="294"/>
        <v>10</v>
      </c>
      <c r="J560" s="72">
        <f t="shared" ca="1" si="295"/>
        <v>85671</v>
      </c>
      <c r="K560" s="72">
        <f t="shared" ca="1" si="296"/>
        <v>50572</v>
      </c>
      <c r="L560" s="72">
        <f t="shared" ca="1" si="297"/>
        <v>170.80604746885038</v>
      </c>
      <c r="M560" s="72">
        <f ca="1">VLOOKUP(G560,Coef!$C$2:$F$25,4)</f>
        <v>3</v>
      </c>
      <c r="N560" s="31">
        <f ca="1">VLOOKUP(F560,Coef!$C$4:$D$23,2)</f>
        <v>14</v>
      </c>
      <c r="O560" s="31">
        <f ca="1">MOD(VLOOKUP(H560,Coef!$C$2:$G$21,5)+MOD(E560+1,2)*15,20)</f>
        <v>13</v>
      </c>
      <c r="P560" s="31">
        <f ca="1">VLOOKUP(N560,Coef!$A$27:$B$46,2)</f>
        <v>2.67</v>
      </c>
      <c r="Q560" s="31">
        <f ca="1">VLOOKUP(N560,Coef!$A$27:$C$46,3)+O560/10-0.1</f>
        <v>3.1999999999999997</v>
      </c>
      <c r="R560" s="31">
        <f t="shared" ca="1" si="298"/>
        <v>3.1999999999999997</v>
      </c>
      <c r="S560" s="72">
        <f t="shared" ca="1" si="299"/>
        <v>385671</v>
      </c>
      <c r="T560" s="72">
        <f t="shared" ca="1" si="300"/>
        <v>3250571.9999999995</v>
      </c>
      <c r="U560" s="72">
        <f t="shared" ca="1" si="301"/>
        <v>3250571.9999999995</v>
      </c>
      <c r="V560" s="72">
        <f t="shared" ca="1" si="302"/>
        <v>0.51080297692300192</v>
      </c>
      <c r="W560" s="72">
        <f ca="1">(Coef!$J$9/(1+Coef!$J$8*(COS(V560))^2)^0.5)*Coef!$J$6</f>
        <v>6380692.2384405769</v>
      </c>
      <c r="X560" s="72">
        <f t="shared" ca="1" si="303"/>
        <v>-9</v>
      </c>
      <c r="Y560" s="72">
        <f t="shared" ca="1" si="304"/>
        <v>-1.7917961833548907E-2</v>
      </c>
      <c r="Z560" s="72">
        <f t="shared" ca="1" si="305"/>
        <v>0.85294742431990844</v>
      </c>
      <c r="AA560" s="72">
        <f t="shared" ca="1" si="306"/>
        <v>0.64909163831911443</v>
      </c>
      <c r="AB560" s="72">
        <f t="shared" ca="1" si="307"/>
        <v>0.93727668908295614</v>
      </c>
      <c r="AC560" s="72">
        <f t="shared" ca="1" si="308"/>
        <v>0.86523042639199566</v>
      </c>
      <c r="AD560" s="72">
        <f t="shared" ca="1" si="309"/>
        <v>1.6067032800547476</v>
      </c>
      <c r="AE560" s="72">
        <f ca="1">Coef!$J$6*Coef!$J$9*(V560-(Coef!$J$10*AB560)+(Coef!$J$11*AC560)-(Coef!$J$12*AD560))</f>
        <v>3237551.4108143342</v>
      </c>
      <c r="AF560" s="72">
        <f t="shared" ca="1" si="310"/>
        <v>2.0406232896209324E-3</v>
      </c>
      <c r="AG560" s="72">
        <f ca="1">((Coef!$J$8*Y560^2)/2)*(COS(V560))^2</f>
        <v>8.2330061317875944E-7</v>
      </c>
      <c r="AH560" s="72">
        <f t="shared" ca="1" si="311"/>
        <v>-1.7917956916259251E-2</v>
      </c>
      <c r="AI560" s="72">
        <f t="shared" ca="1" si="312"/>
        <v>0.51284359853257644</v>
      </c>
      <c r="AJ560" s="72">
        <f t="shared" ca="1" si="313"/>
        <v>-1.7918915701158222E-2</v>
      </c>
      <c r="AK560" s="72">
        <f t="shared" ca="1" si="314"/>
        <v>-2.0561580070888173E-2</v>
      </c>
      <c r="AL560" s="72">
        <f t="shared" ca="1" si="315"/>
        <v>0.51275322072347596</v>
      </c>
      <c r="AM560" s="72">
        <f ca="1">V560+(1+Coef!$J$8*(COS(V560))^2-(3/2)*Coef!$J$8*SIN(V560)*COS(V560)*(AL560-V560))*(AL560-V560)</f>
        <v>0.51276320663131092</v>
      </c>
      <c r="AN560" s="34" t="str">
        <f t="shared" ca="1" si="316"/>
        <v>29 385671 3250572 N</v>
      </c>
      <c r="AO560" s="33">
        <f t="shared" ca="1" si="317"/>
        <v>29.379167629568663</v>
      </c>
      <c r="AP560" s="33">
        <f t="shared" ca="1" si="318"/>
        <v>-10.178091758182196</v>
      </c>
      <c r="AQ560" s="72">
        <f ca="1">'MGRS to Dist'!BP560</f>
        <v>420237.03729959211</v>
      </c>
      <c r="AR560" s="72">
        <f ca="1">'MGRS to Dist'!BT560</f>
        <v>230.71919305502561</v>
      </c>
      <c r="AS560" s="72">
        <f ca="1">'MGRS to Dist'!BU560</f>
        <v>49.009789551636594</v>
      </c>
      <c r="AT560" s="72">
        <f ca="1">'MGRS to Dist'!BV560</f>
        <v>229.00978955163657</v>
      </c>
    </row>
    <row r="561" spans="2:46" ht="16.5" customHeight="1">
      <c r="B561" s="19" t="s">
        <v>810</v>
      </c>
      <c r="C561" s="72" t="str">
        <f t="shared" si="289"/>
        <v>30STC5139089922</v>
      </c>
      <c r="D561" s="72">
        <f t="array" aca="1" ref="D561" ca="1">MATCH(TRUE,ISERROR(VALUE(MID(C561,ROW(INDIRECT("1:"&amp;LEN(C561))),1))),0)</f>
        <v>3</v>
      </c>
      <c r="E561" s="72">
        <f t="shared" ca="1" si="290"/>
        <v>30</v>
      </c>
      <c r="F561" s="72" t="str">
        <f t="shared" ca="1" si="291"/>
        <v>S</v>
      </c>
      <c r="G561" s="72" t="str">
        <f t="shared" ca="1" si="292"/>
        <v>T</v>
      </c>
      <c r="H561" s="72" t="str">
        <f t="shared" ca="1" si="293"/>
        <v>C</v>
      </c>
      <c r="I561" s="72">
        <f t="shared" ca="1" si="294"/>
        <v>10</v>
      </c>
      <c r="J561" s="72">
        <f t="shared" ca="1" si="295"/>
        <v>51390</v>
      </c>
      <c r="K561" s="72">
        <f t="shared" ca="1" si="296"/>
        <v>89922</v>
      </c>
      <c r="L561" s="72">
        <f t="shared" ca="1" si="297"/>
        <v>176.80604746885038</v>
      </c>
      <c r="M561" s="72">
        <f ca="1">VLOOKUP(G561,Coef!$C$2:$F$25,4)</f>
        <v>2</v>
      </c>
      <c r="N561" s="31">
        <f ca="1">VLOOKUP(F561,Coef!$C$4:$D$23,2)</f>
        <v>15</v>
      </c>
      <c r="O561" s="31">
        <f ca="1">MOD(VLOOKUP(H561,Coef!$C$2:$G$21,5)+MOD(E561+1,2)*15,20)</f>
        <v>18</v>
      </c>
      <c r="P561" s="31">
        <f ca="1">VLOOKUP(N561,Coef!$A$27:$B$46,2)</f>
        <v>3.56</v>
      </c>
      <c r="Q561" s="31">
        <f ca="1">VLOOKUP(N561,Coef!$A$27:$C$46,3)+O561/10-0.1</f>
        <v>3.6999999999999997</v>
      </c>
      <c r="R561" s="31">
        <f t="shared" ca="1" si="298"/>
        <v>3.6999999999999997</v>
      </c>
      <c r="S561" s="72">
        <f t="shared" ca="1" si="299"/>
        <v>251390</v>
      </c>
      <c r="T561" s="72">
        <f t="shared" ca="1" si="300"/>
        <v>3789921.9999999995</v>
      </c>
      <c r="U561" s="72">
        <f t="shared" ca="1" si="301"/>
        <v>3789921.9999999995</v>
      </c>
      <c r="V561" s="72">
        <f t="shared" ca="1" si="302"/>
        <v>0.59555777872509119</v>
      </c>
      <c r="W561" s="72">
        <f ca="1">(Coef!$J$9/(1+Coef!$J$8*(COS(V561))^2)^0.5)*Coef!$J$6</f>
        <v>6382311.9096859787</v>
      </c>
      <c r="X561" s="72">
        <f t="shared" ca="1" si="303"/>
        <v>-3</v>
      </c>
      <c r="Y561" s="72">
        <f t="shared" ca="1" si="304"/>
        <v>-3.8952969318641791E-2</v>
      </c>
      <c r="Z561" s="72">
        <f t="shared" ca="1" si="305"/>
        <v>0.92878299743973314</v>
      </c>
      <c r="AA561" s="72">
        <f t="shared" ca="1" si="306"/>
        <v>0.63650612996464784</v>
      </c>
      <c r="AB561" s="72">
        <f t="shared" ca="1" si="307"/>
        <v>1.0599492774449577</v>
      </c>
      <c r="AC561" s="72">
        <f t="shared" ca="1" si="308"/>
        <v>0.95408849057488021</v>
      </c>
      <c r="AD561" s="72">
        <f t="shared" ca="1" si="309"/>
        <v>1.7355492464538436</v>
      </c>
      <c r="AE561" s="72">
        <f ca="1">Coef!$J$6*Coef!$J$9*(V561-(Coef!$J$10*AB561)+(Coef!$J$11*AC561)-(Coef!$J$12*AD561))</f>
        <v>3775788.2404876761</v>
      </c>
      <c r="AF561" s="72">
        <f t="shared" ca="1" si="310"/>
        <v>2.214520335628477E-3</v>
      </c>
      <c r="AG561" s="72">
        <f ca="1">((Coef!$J$8*Y561^2)/2)*(COS(V561))^2</f>
        <v>3.5040229641123341E-6</v>
      </c>
      <c r="AH561" s="72">
        <f t="shared" ca="1" si="311"/>
        <v>-3.8952923821275451E-2</v>
      </c>
      <c r="AI561" s="72">
        <f t="shared" ca="1" si="312"/>
        <v>0.59777229130098952</v>
      </c>
      <c r="AJ561" s="72">
        <f t="shared" ca="1" si="313"/>
        <v>-3.896277531040776E-2</v>
      </c>
      <c r="AK561" s="72">
        <f t="shared" ca="1" si="314"/>
        <v>-4.7101815783366786E-2</v>
      </c>
      <c r="AL561" s="72">
        <f t="shared" ca="1" si="315"/>
        <v>0.59725615494413475</v>
      </c>
      <c r="AM561" s="72">
        <f ca="1">V561+(1+Coef!$J$8*(COS(V561))^2-(3/2)*Coef!$J$8*SIN(V561)*COS(V561)*(AL561-V561))*(AL561-V561)</f>
        <v>0.59726398562136207</v>
      </c>
      <c r="AN561" s="34" t="str">
        <f t="shared" ca="1" si="316"/>
        <v>30 251390 3789922 N</v>
      </c>
      <c r="AO561" s="33">
        <f t="shared" ca="1" si="317"/>
        <v>34.220705631266334</v>
      </c>
      <c r="AP561" s="33">
        <f t="shared" ca="1" si="318"/>
        <v>-5.6987352517896044</v>
      </c>
      <c r="AQ561" s="72">
        <f ca="1">'MGRS to Dist'!BP561</f>
        <v>684016.54350204568</v>
      </c>
      <c r="AR561" s="72">
        <f ca="1">'MGRS to Dist'!BT561</f>
        <v>37.019280771766148</v>
      </c>
      <c r="AS561" s="72">
        <f ca="1">'MGRS to Dist'!BU561</f>
        <v>-140.61732331979366</v>
      </c>
      <c r="AT561" s="72">
        <f ca="1">'MGRS to Dist'!BV561</f>
        <v>39.382676680206316</v>
      </c>
    </row>
    <row r="562" spans="2:46" ht="16.5" customHeight="1">
      <c r="B562" s="19" t="s">
        <v>811</v>
      </c>
      <c r="C562" s="72" t="str">
        <f t="shared" si="289"/>
        <v>29RNQ9565099225</v>
      </c>
      <c r="D562" s="72">
        <f t="array" aca="1" ref="D562" ca="1">MATCH(TRUE,ISERROR(VALUE(MID(C562,ROW(INDIRECT("1:"&amp;LEN(C562))),1))),0)</f>
        <v>3</v>
      </c>
      <c r="E562" s="72">
        <f t="shared" ca="1" si="290"/>
        <v>29</v>
      </c>
      <c r="F562" s="72" t="str">
        <f t="shared" ca="1" si="291"/>
        <v>R</v>
      </c>
      <c r="G562" s="72" t="str">
        <f t="shared" ca="1" si="292"/>
        <v>N</v>
      </c>
      <c r="H562" s="72" t="str">
        <f t="shared" ca="1" si="293"/>
        <v>Q</v>
      </c>
      <c r="I562" s="72">
        <f t="shared" ca="1" si="294"/>
        <v>10</v>
      </c>
      <c r="J562" s="72">
        <f t="shared" ca="1" si="295"/>
        <v>95650</v>
      </c>
      <c r="K562" s="72">
        <f t="shared" ca="1" si="296"/>
        <v>99225</v>
      </c>
      <c r="L562" s="72">
        <f t="shared" ca="1" si="297"/>
        <v>170.80604746885038</v>
      </c>
      <c r="M562" s="72">
        <f ca="1">VLOOKUP(G562,Coef!$C$2:$F$25,4)</f>
        <v>5</v>
      </c>
      <c r="N562" s="31">
        <f ca="1">VLOOKUP(F562,Coef!$C$4:$D$23,2)</f>
        <v>14</v>
      </c>
      <c r="O562" s="31">
        <f ca="1">MOD(VLOOKUP(H562,Coef!$C$2:$G$21,5)+MOD(E562+1,2)*15,20)</f>
        <v>15</v>
      </c>
      <c r="P562" s="31">
        <f ca="1">VLOOKUP(N562,Coef!$A$27:$B$46,2)</f>
        <v>2.67</v>
      </c>
      <c r="Q562" s="31">
        <f ca="1">VLOOKUP(N562,Coef!$A$27:$C$46,3)+O562/10-0.1</f>
        <v>3.4</v>
      </c>
      <c r="R562" s="31">
        <f t="shared" ca="1" si="298"/>
        <v>3.4</v>
      </c>
      <c r="S562" s="72">
        <f t="shared" ca="1" si="299"/>
        <v>595650</v>
      </c>
      <c r="T562" s="72">
        <f t="shared" ca="1" si="300"/>
        <v>3499225</v>
      </c>
      <c r="U562" s="72">
        <f t="shared" ca="1" si="301"/>
        <v>3499225</v>
      </c>
      <c r="V562" s="72">
        <f t="shared" ca="1" si="302"/>
        <v>0.54987692840625946</v>
      </c>
      <c r="W562" s="72">
        <f ca="1">(Coef!$J$9/(1+Coef!$J$8*(COS(V562))^2)^0.5)*Coef!$J$6</f>
        <v>6381421.6181742037</v>
      </c>
      <c r="X562" s="72">
        <f t="shared" ca="1" si="303"/>
        <v>-9</v>
      </c>
      <c r="Y562" s="72">
        <f t="shared" ca="1" si="304"/>
        <v>1.4988823137400933E-2</v>
      </c>
      <c r="Z562" s="72">
        <f t="shared" ca="1" si="305"/>
        <v>0.89109568346985268</v>
      </c>
      <c r="AA562" s="72">
        <f t="shared" ca="1" si="306"/>
        <v>0.64774434596534669</v>
      </c>
      <c r="AB562" s="72">
        <f t="shared" ca="1" si="307"/>
        <v>0.9954247701411858</v>
      </c>
      <c r="AC562" s="72">
        <f t="shared" ca="1" si="308"/>
        <v>0.90850466409722608</v>
      </c>
      <c r="AD562" s="72">
        <f t="shared" ca="1" si="309"/>
        <v>1.6711245655388878</v>
      </c>
      <c r="AE562" s="72">
        <f ca="1">Coef!$J$6*Coef!$J$9*(V562-(Coef!$J$10*AB562)+(Coef!$J$11*AC562)-(Coef!$J$12*AD562))</f>
        <v>3485640.3231131546</v>
      </c>
      <c r="AF562" s="72">
        <f t="shared" ca="1" si="310"/>
        <v>2.1287853553127413E-3</v>
      </c>
      <c r="AG562" s="72">
        <f ca="1">((Coef!$J$8*Y562^2)/2)*(COS(V562))^2</f>
        <v>5.5031561150548336E-7</v>
      </c>
      <c r="AH562" s="72">
        <f t="shared" ca="1" si="311"/>
        <v>1.4988820387873143E-2</v>
      </c>
      <c r="AI562" s="72">
        <f t="shared" ca="1" si="312"/>
        <v>0.55200571259006836</v>
      </c>
      <c r="AJ562" s="72">
        <f t="shared" ca="1" si="313"/>
        <v>1.4989381637408594E-2</v>
      </c>
      <c r="AK562" s="72">
        <f t="shared" ca="1" si="314"/>
        <v>1.7602211733977156E-2</v>
      </c>
      <c r="AL562" s="72">
        <f t="shared" ca="1" si="315"/>
        <v>0.55193653859762637</v>
      </c>
      <c r="AM562" s="72">
        <f ca="1">V562+(1+Coef!$J$8*(COS(V562))^2-(3/2)*Coef!$J$8*SIN(V562)*COS(V562)*(AL562-V562))*(AL562-V562)</f>
        <v>0.55194660950554764</v>
      </c>
      <c r="AN562" s="34" t="str">
        <f t="shared" ca="1" si="316"/>
        <v>29 595650 3499225 N</v>
      </c>
      <c r="AO562" s="33">
        <f t="shared" ca="1" si="317"/>
        <v>31.624211241223204</v>
      </c>
      <c r="AP562" s="33">
        <f t="shared" ca="1" si="318"/>
        <v>-7.9914675575474545</v>
      </c>
      <c r="AQ562" s="72">
        <f ca="1">'MGRS to Dist'!BP562</f>
        <v>359013.53372511384</v>
      </c>
      <c r="AR562" s="72">
        <f ca="1">'MGRS to Dist'!BT562</f>
        <v>217.17531295736168</v>
      </c>
      <c r="AS562" s="72">
        <f ca="1">'MGRS to Dist'!BU562</f>
        <v>35.928767755280113</v>
      </c>
      <c r="AT562" s="72">
        <f ca="1">'MGRS to Dist'!BV562</f>
        <v>215.92876775528009</v>
      </c>
    </row>
    <row r="563" spans="2:46" ht="16.5" customHeight="1">
      <c r="B563" s="19" t="s">
        <v>812</v>
      </c>
      <c r="C563" s="72" t="str">
        <f t="shared" si="289"/>
        <v>29SPT8396751445</v>
      </c>
      <c r="D563" s="72">
        <f t="array" aca="1" ref="D563" ca="1">MATCH(TRUE,ISERROR(VALUE(MID(C563,ROW(INDIRECT("1:"&amp;LEN(C563))),1))),0)</f>
        <v>3</v>
      </c>
      <c r="E563" s="72">
        <f t="shared" ca="1" si="290"/>
        <v>29</v>
      </c>
      <c r="F563" s="72" t="str">
        <f t="shared" ca="1" si="291"/>
        <v>S</v>
      </c>
      <c r="G563" s="72" t="str">
        <f t="shared" ca="1" si="292"/>
        <v>P</v>
      </c>
      <c r="H563" s="72" t="str">
        <f t="shared" ca="1" si="293"/>
        <v>T</v>
      </c>
      <c r="I563" s="72">
        <f t="shared" ca="1" si="294"/>
        <v>10</v>
      </c>
      <c r="J563" s="72">
        <f t="shared" ca="1" si="295"/>
        <v>83967</v>
      </c>
      <c r="K563" s="72">
        <f t="shared" ca="1" si="296"/>
        <v>51445</v>
      </c>
      <c r="L563" s="72">
        <f t="shared" ca="1" si="297"/>
        <v>170.80604746885038</v>
      </c>
      <c r="M563" s="72">
        <f ca="1">VLOOKUP(G563,Coef!$C$2:$F$25,4)</f>
        <v>6</v>
      </c>
      <c r="N563" s="31">
        <f ca="1">VLOOKUP(F563,Coef!$C$4:$D$23,2)</f>
        <v>15</v>
      </c>
      <c r="O563" s="31">
        <f ca="1">MOD(VLOOKUP(H563,Coef!$C$2:$G$21,5)+MOD(E563+1,2)*15,20)</f>
        <v>18</v>
      </c>
      <c r="P563" s="31">
        <f ca="1">VLOOKUP(N563,Coef!$A$27:$B$46,2)</f>
        <v>3.56</v>
      </c>
      <c r="Q563" s="31">
        <f ca="1">VLOOKUP(N563,Coef!$A$27:$C$46,3)+O563/10-0.1</f>
        <v>3.6999999999999997</v>
      </c>
      <c r="R563" s="31">
        <f t="shared" ca="1" si="298"/>
        <v>3.6999999999999997</v>
      </c>
      <c r="S563" s="72">
        <f t="shared" ca="1" si="299"/>
        <v>683967</v>
      </c>
      <c r="T563" s="72">
        <f t="shared" ca="1" si="300"/>
        <v>3751444.9999999995</v>
      </c>
      <c r="U563" s="72">
        <f t="shared" ca="1" si="301"/>
        <v>3751444.9999999995</v>
      </c>
      <c r="V563" s="72">
        <f t="shared" ca="1" si="302"/>
        <v>0.58951140715016026</v>
      </c>
      <c r="W563" s="72">
        <f ca="1">(Coef!$J$9/(1+Coef!$J$8*(COS(V563))^2)^0.5)*Coef!$J$6</f>
        <v>6382191.9842258403</v>
      </c>
      <c r="X563" s="72">
        <f t="shared" ca="1" si="303"/>
        <v>-9</v>
      </c>
      <c r="Y563" s="72">
        <f t="shared" ca="1" si="304"/>
        <v>2.8825049521338582E-2</v>
      </c>
      <c r="Z563" s="72">
        <f t="shared" ca="1" si="305"/>
        <v>0.92423333672687968</v>
      </c>
      <c r="AA563" s="72">
        <f t="shared" ca="1" si="306"/>
        <v>0.63856582283516394</v>
      </c>
      <c r="AB563" s="72">
        <f t="shared" ca="1" si="307"/>
        <v>1.0516280755136</v>
      </c>
      <c r="AC563" s="72">
        <f t="shared" ca="1" si="308"/>
        <v>0.94836251234399105</v>
      </c>
      <c r="AD563" s="72">
        <f t="shared" ca="1" si="309"/>
        <v>1.7276688926159498</v>
      </c>
      <c r="AE563" s="72">
        <f ca="1">Coef!$J$6*Coef!$J$9*(V563-(Coef!$J$10*AB563)+(Coef!$J$11*AC563)-(Coef!$J$12*AD563))</f>
        <v>3737376.908580279</v>
      </c>
      <c r="AF563" s="72">
        <f t="shared" ca="1" si="310"/>
        <v>2.2042726784921398E-3</v>
      </c>
      <c r="AG563" s="72">
        <f ca="1">((Coef!$J$8*Y563^2)/2)*(COS(V563))^2</f>
        <v>1.9344683899352195E-6</v>
      </c>
      <c r="AH563" s="72">
        <f t="shared" ca="1" si="311"/>
        <v>2.8825030934289536E-2</v>
      </c>
      <c r="AI563" s="72">
        <f t="shared" ca="1" si="312"/>
        <v>0.59171567556455662</v>
      </c>
      <c r="AJ563" s="72">
        <f t="shared" ca="1" si="313"/>
        <v>2.8829022801978466E-2</v>
      </c>
      <c r="AK563" s="72">
        <f t="shared" ca="1" si="314"/>
        <v>3.4720434764468691E-2</v>
      </c>
      <c r="AL563" s="72">
        <f t="shared" ca="1" si="315"/>
        <v>0.59143660386641261</v>
      </c>
      <c r="AM563" s="72">
        <f ca="1">V563+(1+Coef!$J$8*(COS(V563))^2-(3/2)*Coef!$J$8*SIN(V563)*COS(V563)*(AL563-V563))*(AL563-V563)</f>
        <v>0.59144555106283625</v>
      </c>
      <c r="AN563" s="34" t="str">
        <f t="shared" ca="1" si="316"/>
        <v>29 683967 3751445 N</v>
      </c>
      <c r="AO563" s="33">
        <f t="shared" ca="1" si="317"/>
        <v>33.887333887689742</v>
      </c>
      <c r="AP563" s="33">
        <f t="shared" ca="1" si="318"/>
        <v>-7.0106656251366433</v>
      </c>
      <c r="AQ563" s="72">
        <f ca="1">'MGRS to Dist'!BP563</f>
        <v>267275.75412162347</v>
      </c>
      <c r="AR563" s="72">
        <f ca="1">'MGRS to Dist'!BT563</f>
        <v>19.761512865314614</v>
      </c>
      <c r="AS563" s="72">
        <f ca="1">'MGRS to Dist'!BU563</f>
        <v>-159.70770254786541</v>
      </c>
      <c r="AT563" s="72">
        <f ca="1">'MGRS to Dist'!BV563</f>
        <v>20.292297452134562</v>
      </c>
    </row>
    <row r="564" spans="2:46" ht="16.5" customHeight="1">
      <c r="B564" s="19" t="s">
        <v>813</v>
      </c>
      <c r="C564" s="72" t="str">
        <f t="shared" si="289"/>
        <v>29RPP6305689231</v>
      </c>
      <c r="D564" s="72">
        <f t="array" aca="1" ref="D564" ca="1">MATCH(TRUE,ISERROR(VALUE(MID(C564,ROW(INDIRECT("1:"&amp;LEN(C564))),1))),0)</f>
        <v>3</v>
      </c>
      <c r="E564" s="72">
        <f t="shared" ca="1" si="290"/>
        <v>29</v>
      </c>
      <c r="F564" s="72" t="str">
        <f t="shared" ca="1" si="291"/>
        <v>R</v>
      </c>
      <c r="G564" s="72" t="str">
        <f t="shared" ca="1" si="292"/>
        <v>P</v>
      </c>
      <c r="H564" s="72" t="str">
        <f t="shared" ca="1" si="293"/>
        <v>P</v>
      </c>
      <c r="I564" s="72">
        <f t="shared" ca="1" si="294"/>
        <v>10</v>
      </c>
      <c r="J564" s="72">
        <f t="shared" ca="1" si="295"/>
        <v>63056</v>
      </c>
      <c r="K564" s="72">
        <f t="shared" ca="1" si="296"/>
        <v>89231</v>
      </c>
      <c r="L564" s="72">
        <f t="shared" ca="1" si="297"/>
        <v>170.80604746885038</v>
      </c>
      <c r="M564" s="72">
        <f ca="1">VLOOKUP(G564,Coef!$C$2:$F$25,4)</f>
        <v>6</v>
      </c>
      <c r="N564" s="31">
        <f ca="1">VLOOKUP(F564,Coef!$C$4:$D$23,2)</f>
        <v>14</v>
      </c>
      <c r="O564" s="31">
        <f ca="1">MOD(VLOOKUP(H564,Coef!$C$2:$G$21,5)+MOD(E564+1,2)*15,20)</f>
        <v>14</v>
      </c>
      <c r="P564" s="31">
        <f ca="1">VLOOKUP(N564,Coef!$A$27:$B$46,2)</f>
        <v>2.67</v>
      </c>
      <c r="Q564" s="31">
        <f ca="1">VLOOKUP(N564,Coef!$A$27:$C$46,3)+O564/10-0.1</f>
        <v>3.3</v>
      </c>
      <c r="R564" s="31">
        <f t="shared" ca="1" si="298"/>
        <v>3.3</v>
      </c>
      <c r="S564" s="72">
        <f t="shared" ca="1" si="299"/>
        <v>663056</v>
      </c>
      <c r="T564" s="72">
        <f t="shared" ca="1" si="300"/>
        <v>3389231</v>
      </c>
      <c r="U564" s="72">
        <f t="shared" ca="1" si="301"/>
        <v>3389231</v>
      </c>
      <c r="V564" s="72">
        <f t="shared" ca="1" si="302"/>
        <v>0.53259219739778807</v>
      </c>
      <c r="W564" s="72">
        <f ca="1">(Coef!$J$9/(1+Coef!$J$8*(COS(V564))^2)^0.5)*Coef!$J$6</f>
        <v>6381095.0158046819</v>
      </c>
      <c r="X564" s="72">
        <f t="shared" ca="1" si="303"/>
        <v>-9</v>
      </c>
      <c r="Y564" s="72">
        <f t="shared" ca="1" si="304"/>
        <v>2.5552981047319193E-2</v>
      </c>
      <c r="Z564" s="72">
        <f t="shared" ca="1" si="305"/>
        <v>0.8748782533311853</v>
      </c>
      <c r="AA564" s="72">
        <f t="shared" ca="1" si="306"/>
        <v>0.6493096605241343</v>
      </c>
      <c r="AB564" s="72">
        <f t="shared" ca="1" si="307"/>
        <v>0.97003132406338066</v>
      </c>
      <c r="AC564" s="72">
        <f t="shared" ca="1" si="308"/>
        <v>0.88985090817856904</v>
      </c>
      <c r="AD564" s="72">
        <f t="shared" ca="1" si="309"/>
        <v>1.6437178773867707</v>
      </c>
      <c r="AE564" s="72">
        <f ca="1">Coef!$J$6*Coef!$J$9*(V564-(Coef!$J$10*AB564)+(Coef!$J$11*AC564)-(Coef!$J$12*AD564))</f>
        <v>3375885.3496233341</v>
      </c>
      <c r="AF564" s="72">
        <f t="shared" ca="1" si="310"/>
        <v>2.0914357713858506E-3</v>
      </c>
      <c r="AG564" s="72">
        <f ca="1">((Coef!$J$8*Y564^2)/2)*(COS(V564))^2</f>
        <v>1.6329950213233052E-6</v>
      </c>
      <c r="AH564" s="72">
        <f t="shared" ca="1" si="311"/>
        <v>2.5552967138022249E-2</v>
      </c>
      <c r="AI564" s="72">
        <f t="shared" ca="1" si="312"/>
        <v>0.53468362975386974</v>
      </c>
      <c r="AJ564" s="72">
        <f t="shared" ca="1" si="313"/>
        <v>2.5555748048046889E-2</v>
      </c>
      <c r="AK564" s="72">
        <f t="shared" ca="1" si="314"/>
        <v>2.9692410436345396E-2</v>
      </c>
      <c r="AL564" s="72">
        <f t="shared" ca="1" si="315"/>
        <v>0.53449034523545036</v>
      </c>
      <c r="AM564" s="72">
        <f ca="1">V564+(1+Coef!$J$8*(COS(V564))^2-(3/2)*Coef!$J$8*SIN(V564)*COS(V564)*(AL564-V564))*(AL564-V564)</f>
        <v>0.53449982357614412</v>
      </c>
      <c r="AN564" s="34" t="str">
        <f t="shared" ca="1" si="316"/>
        <v>29 663056 3389231 N</v>
      </c>
      <c r="AO564" s="33">
        <f t="shared" ca="1" si="317"/>
        <v>30.624584041400151</v>
      </c>
      <c r="AP564" s="33">
        <f t="shared" ca="1" si="318"/>
        <v>-7.2987501984272098</v>
      </c>
      <c r="AQ564" s="72">
        <f ca="1">'MGRS to Dist'!BP564</f>
        <v>362827.41947641486</v>
      </c>
      <c r="AR564" s="72">
        <f ca="1">'MGRS to Dist'!BT564</f>
        <v>184.34776538474279</v>
      </c>
      <c r="AS564" s="72">
        <f ca="1">'MGRS to Dist'!BU564</f>
        <v>4.1939513597251388</v>
      </c>
      <c r="AT564" s="72">
        <f ca="1">'MGRS to Dist'!BV564</f>
        <v>184.19395135972513</v>
      </c>
    </row>
    <row r="565" spans="2:46" ht="16.5" customHeight="1">
      <c r="B565" s="19" t="s">
        <v>814</v>
      </c>
      <c r="C565" s="72" t="str">
        <f t="shared" si="289"/>
        <v>30STE9156002952</v>
      </c>
      <c r="D565" s="72">
        <f t="array" aca="1" ref="D565" ca="1">MATCH(TRUE,ISERROR(VALUE(MID(C565,ROW(INDIRECT("1:"&amp;LEN(C565))),1))),0)</f>
        <v>3</v>
      </c>
      <c r="E565" s="72">
        <f t="shared" ca="1" si="290"/>
        <v>30</v>
      </c>
      <c r="F565" s="72" t="str">
        <f t="shared" ca="1" si="291"/>
        <v>S</v>
      </c>
      <c r="G565" s="72" t="str">
        <f t="shared" ca="1" si="292"/>
        <v>T</v>
      </c>
      <c r="H565" s="72" t="str">
        <f t="shared" ca="1" si="293"/>
        <v>E</v>
      </c>
      <c r="I565" s="72">
        <f t="shared" ca="1" si="294"/>
        <v>10</v>
      </c>
      <c r="J565" s="72">
        <f t="shared" ca="1" si="295"/>
        <v>91560</v>
      </c>
      <c r="K565" s="72">
        <f t="shared" ca="1" si="296"/>
        <v>2952</v>
      </c>
      <c r="L565" s="72">
        <f t="shared" ca="1" si="297"/>
        <v>176.80604746885038</v>
      </c>
      <c r="M565" s="72">
        <f ca="1">VLOOKUP(G565,Coef!$C$2:$F$25,4)</f>
        <v>2</v>
      </c>
      <c r="N565" s="31">
        <f ca="1">VLOOKUP(F565,Coef!$C$4:$D$23,2)</f>
        <v>15</v>
      </c>
      <c r="O565" s="31">
        <f ca="1">MOD(VLOOKUP(H565,Coef!$C$2:$G$21,5)+MOD(E565+1,2)*15,20)</f>
        <v>0</v>
      </c>
      <c r="P565" s="31">
        <f ca="1">VLOOKUP(N565,Coef!$A$27:$B$46,2)</f>
        <v>3.56</v>
      </c>
      <c r="Q565" s="31">
        <f ca="1">VLOOKUP(N565,Coef!$A$27:$C$46,3)+O565/10-0.1</f>
        <v>1.9</v>
      </c>
      <c r="R565" s="31">
        <f t="shared" ca="1" si="298"/>
        <v>3.9</v>
      </c>
      <c r="S565" s="72">
        <f t="shared" ca="1" si="299"/>
        <v>291560</v>
      </c>
      <c r="T565" s="72">
        <f t="shared" ca="1" si="300"/>
        <v>3902952</v>
      </c>
      <c r="U565" s="72">
        <f t="shared" ca="1" si="301"/>
        <v>3902952</v>
      </c>
      <c r="V565" s="72">
        <f t="shared" ca="1" si="302"/>
        <v>0.61331959433219274</v>
      </c>
      <c r="W565" s="72">
        <f ca="1">(Coef!$J$9/(1+Coef!$J$8*(COS(V565))^2)^0.5)*Coef!$J$6</f>
        <v>6382667.5315426206</v>
      </c>
      <c r="X565" s="72">
        <f t="shared" ca="1" si="303"/>
        <v>-3</v>
      </c>
      <c r="Y565" s="72">
        <f t="shared" ca="1" si="304"/>
        <v>-3.2657192148879223E-2</v>
      </c>
      <c r="Z565" s="72">
        <f t="shared" ca="1" si="305"/>
        <v>0.94136017137883066</v>
      </c>
      <c r="AA565" s="72">
        <f t="shared" ca="1" si="306"/>
        <v>0.62948912836673776</v>
      </c>
      <c r="AB565" s="72">
        <f t="shared" ca="1" si="307"/>
        <v>1.0839996800216081</v>
      </c>
      <c r="AC565" s="72">
        <f t="shared" ca="1" si="308"/>
        <v>0.97037204210789041</v>
      </c>
      <c r="AD565" s="72">
        <f t="shared" ca="1" si="309"/>
        <v>1.7576002161358932</v>
      </c>
      <c r="AE565" s="72">
        <f ca="1">Coef!$J$6*Coef!$J$9*(V565-(Coef!$J$10*AB565)+(Coef!$J$11*AC565)-(Coef!$J$12*AD565))</f>
        <v>3888637.9271326074</v>
      </c>
      <c r="AF565" s="72">
        <f t="shared" ca="1" si="310"/>
        <v>2.2426474192261442E-3</v>
      </c>
      <c r="AG565" s="72">
        <f ca="1">((Coef!$J$8*Y565^2)/2)*(COS(V565))^2</f>
        <v>2.4031870201030789E-6</v>
      </c>
      <c r="AH565" s="72">
        <f t="shared" ca="1" si="311"/>
        <v>-3.2657165988432463E-2</v>
      </c>
      <c r="AI565" s="72">
        <f t="shared" ca="1" si="312"/>
        <v>0.61556223636191776</v>
      </c>
      <c r="AJ565" s="72">
        <f t="shared" ca="1" si="313"/>
        <v>-3.2662971057471346E-2</v>
      </c>
      <c r="AK565" s="72">
        <f t="shared" ca="1" si="314"/>
        <v>-3.9984818329116364E-2</v>
      </c>
      <c r="AL565" s="72">
        <f t="shared" ca="1" si="315"/>
        <v>0.61518532675568427</v>
      </c>
      <c r="AM565" s="72">
        <f ca="1">V565+(1+Coef!$J$8*(COS(V565))^2-(3/2)*Coef!$J$8*SIN(V565)*COS(V565)*(AL565-V565))*(AL565-V565)</f>
        <v>0.61519371851270832</v>
      </c>
      <c r="AN565" s="34" t="str">
        <f t="shared" ca="1" si="316"/>
        <v>30 291560 3902952 N</v>
      </c>
      <c r="AO565" s="33">
        <f t="shared" ca="1" si="317"/>
        <v>35.248003653737371</v>
      </c>
      <c r="AP565" s="33">
        <f t="shared" ca="1" si="318"/>
        <v>-5.2909613348557034</v>
      </c>
      <c r="AQ565" s="72">
        <f ca="1">'MGRS to Dist'!BP565</f>
        <v>546011.27405174891</v>
      </c>
      <c r="AR565" s="72">
        <f ca="1">'MGRS to Dist'!BT565</f>
        <v>19.485758466554501</v>
      </c>
      <c r="AS565" s="72">
        <f ca="1">'MGRS to Dist'!BU565</f>
        <v>-159.42162644997958</v>
      </c>
      <c r="AT565" s="72">
        <f ca="1">'MGRS to Dist'!BV565</f>
        <v>20.578373550020444</v>
      </c>
    </row>
    <row r="566" spans="2:46" ht="16.5" customHeight="1">
      <c r="B566" s="19" t="s">
        <v>815</v>
      </c>
      <c r="C566" s="72" t="str">
        <f t="shared" si="289"/>
        <v>29RKM9326248209</v>
      </c>
      <c r="D566" s="72">
        <f t="array" aca="1" ref="D566" ca="1">MATCH(TRUE,ISERROR(VALUE(MID(C566,ROW(INDIRECT("1:"&amp;LEN(C566))),1))),0)</f>
        <v>3</v>
      </c>
      <c r="E566" s="72">
        <f t="shared" ca="1" si="290"/>
        <v>29</v>
      </c>
      <c r="F566" s="72" t="str">
        <f t="shared" ca="1" si="291"/>
        <v>R</v>
      </c>
      <c r="G566" s="72" t="str">
        <f t="shared" ca="1" si="292"/>
        <v>K</v>
      </c>
      <c r="H566" s="72" t="str">
        <f t="shared" ca="1" si="293"/>
        <v>M</v>
      </c>
      <c r="I566" s="72">
        <f t="shared" ca="1" si="294"/>
        <v>10</v>
      </c>
      <c r="J566" s="72">
        <f t="shared" ca="1" si="295"/>
        <v>93262</v>
      </c>
      <c r="K566" s="72">
        <f t="shared" ca="1" si="296"/>
        <v>48209</v>
      </c>
      <c r="L566" s="72">
        <f t="shared" ca="1" si="297"/>
        <v>170.80604746885038</v>
      </c>
      <c r="M566" s="72">
        <f ca="1">VLOOKUP(G566,Coef!$C$2:$F$25,4)</f>
        <v>2</v>
      </c>
      <c r="N566" s="31">
        <f ca="1">VLOOKUP(F566,Coef!$C$4:$D$23,2)</f>
        <v>14</v>
      </c>
      <c r="O566" s="31">
        <f ca="1">MOD(VLOOKUP(H566,Coef!$C$2:$G$21,5)+MOD(E566+1,2)*15,20)</f>
        <v>12</v>
      </c>
      <c r="P566" s="31">
        <f ca="1">VLOOKUP(N566,Coef!$A$27:$B$46,2)</f>
        <v>2.67</v>
      </c>
      <c r="Q566" s="31">
        <f ca="1">VLOOKUP(N566,Coef!$A$27:$C$46,3)+O566/10-0.1</f>
        <v>3.1</v>
      </c>
      <c r="R566" s="31">
        <f t="shared" ca="1" si="298"/>
        <v>3.1</v>
      </c>
      <c r="S566" s="72">
        <f t="shared" ca="1" si="299"/>
        <v>293262</v>
      </c>
      <c r="T566" s="72">
        <f t="shared" ca="1" si="300"/>
        <v>3148209</v>
      </c>
      <c r="U566" s="72">
        <f t="shared" ca="1" si="301"/>
        <v>3148209</v>
      </c>
      <c r="V566" s="72">
        <f t="shared" ca="1" si="302"/>
        <v>0.49471740025318223</v>
      </c>
      <c r="W566" s="72">
        <f ca="1">(Coef!$J$9/(1+Coef!$J$8*(COS(V566))^2)^0.5)*Coef!$J$6</f>
        <v>6380401.701714864</v>
      </c>
      <c r="X566" s="72">
        <f t="shared" ca="1" si="303"/>
        <v>-9</v>
      </c>
      <c r="Y566" s="72">
        <f t="shared" ca="1" si="304"/>
        <v>-3.2402035117073416E-2</v>
      </c>
      <c r="Z566" s="72">
        <f t="shared" ca="1" si="305"/>
        <v>0.83571572585122678</v>
      </c>
      <c r="AA566" s="72">
        <f t="shared" ca="1" si="306"/>
        <v>0.64732964565314066</v>
      </c>
      <c r="AB566" s="72">
        <f t="shared" ca="1" si="307"/>
        <v>0.91257526317879556</v>
      </c>
      <c r="AC566" s="72">
        <f t="shared" ca="1" si="308"/>
        <v>0.84626385879738186</v>
      </c>
      <c r="AD566" s="72">
        <f t="shared" ca="1" si="309"/>
        <v>1.5775762111753036</v>
      </c>
      <c r="AE566" s="72">
        <f ca="1">Coef!$J$6*Coef!$J$9*(V566-(Coef!$J$10*AB566)+(Coef!$J$11*AC566)-(Coef!$J$12*AD566))</f>
        <v>3135445.0085896868</v>
      </c>
      <c r="AF566" s="72">
        <f t="shared" ca="1" si="310"/>
        <v>2.0004996561396112E-3</v>
      </c>
      <c r="AG566" s="72">
        <f ca="1">((Coef!$J$8*Y566^2)/2)*(COS(V566))^2</f>
        <v>2.7403685275732405E-6</v>
      </c>
      <c r="AH566" s="72">
        <f t="shared" ca="1" si="311"/>
        <v>-3.2402005519234327E-2</v>
      </c>
      <c r="AI566" s="72">
        <f t="shared" ca="1" si="312"/>
        <v>0.49671789442721553</v>
      </c>
      <c r="AJ566" s="72">
        <f t="shared" ca="1" si="313"/>
        <v>-3.2407675573594918E-2</v>
      </c>
      <c r="AK566" s="72">
        <f t="shared" ca="1" si="314"/>
        <v>-3.6845769841987376E-2</v>
      </c>
      <c r="AL566" s="72">
        <f t="shared" ca="1" si="315"/>
        <v>0.49643349514665042</v>
      </c>
      <c r="AM566" s="72">
        <f ca="1">V566+(1+Coef!$J$8*(COS(V566))^2-(3/2)*Coef!$J$8*SIN(V566)*COS(V566)*(AL566-V566))*(AL566-V566)</f>
        <v>0.49644244121444342</v>
      </c>
      <c r="AN566" s="34" t="str">
        <f t="shared" ca="1" si="316"/>
        <v>29 293262 3148209 N</v>
      </c>
      <c r="AO566" s="33">
        <f t="shared" ca="1" si="317"/>
        <v>28.44405665275908</v>
      </c>
      <c r="AP566" s="33">
        <f t="shared" ca="1" si="318"/>
        <v>-11.111107104856288</v>
      </c>
      <c r="AQ566" s="72">
        <f ca="1">'MGRS to Dist'!BP566</f>
        <v>933733.64601448271</v>
      </c>
      <c r="AR566" s="72">
        <f ca="1">'MGRS to Dist'!BT566</f>
        <v>217.5823253592385</v>
      </c>
      <c r="AS566" s="72">
        <f ca="1">'MGRS to Dist'!BU566</f>
        <v>34.504064305749999</v>
      </c>
      <c r="AT566" s="72">
        <f ca="1">'MGRS to Dist'!BV566</f>
        <v>214.50406430575003</v>
      </c>
    </row>
    <row r="567" spans="2:46" ht="16.5" customHeight="1">
      <c r="B567" s="19" t="s">
        <v>816</v>
      </c>
      <c r="C567" s="72" t="str">
        <f t="shared" si="289"/>
        <v>30STE4660864074</v>
      </c>
      <c r="D567" s="72">
        <f t="array" aca="1" ref="D567" ca="1">MATCH(TRUE,ISERROR(VALUE(MID(C567,ROW(INDIRECT("1:"&amp;LEN(C567))),1))),0)</f>
        <v>3</v>
      </c>
      <c r="E567" s="72">
        <f t="shared" ca="1" si="290"/>
        <v>30</v>
      </c>
      <c r="F567" s="72" t="str">
        <f t="shared" ca="1" si="291"/>
        <v>S</v>
      </c>
      <c r="G567" s="72" t="str">
        <f t="shared" ca="1" si="292"/>
        <v>T</v>
      </c>
      <c r="H567" s="72" t="str">
        <f t="shared" ca="1" si="293"/>
        <v>E</v>
      </c>
      <c r="I567" s="72">
        <f t="shared" ca="1" si="294"/>
        <v>10</v>
      </c>
      <c r="J567" s="72">
        <f t="shared" ca="1" si="295"/>
        <v>46608</v>
      </c>
      <c r="K567" s="72">
        <f t="shared" ca="1" si="296"/>
        <v>64074</v>
      </c>
      <c r="L567" s="72">
        <f t="shared" ca="1" si="297"/>
        <v>176.80604746885038</v>
      </c>
      <c r="M567" s="72">
        <f ca="1">VLOOKUP(G567,Coef!$C$2:$F$25,4)</f>
        <v>2</v>
      </c>
      <c r="N567" s="31">
        <f ca="1">VLOOKUP(F567,Coef!$C$4:$D$23,2)</f>
        <v>15</v>
      </c>
      <c r="O567" s="31">
        <f ca="1">MOD(VLOOKUP(H567,Coef!$C$2:$G$21,5)+MOD(E567+1,2)*15,20)</f>
        <v>0</v>
      </c>
      <c r="P567" s="31">
        <f ca="1">VLOOKUP(N567,Coef!$A$27:$B$46,2)</f>
        <v>3.56</v>
      </c>
      <c r="Q567" s="31">
        <f ca="1">VLOOKUP(N567,Coef!$A$27:$C$46,3)+O567/10-0.1</f>
        <v>1.9</v>
      </c>
      <c r="R567" s="31">
        <f t="shared" ca="1" si="298"/>
        <v>3.9</v>
      </c>
      <c r="S567" s="72">
        <f t="shared" ca="1" si="299"/>
        <v>246608</v>
      </c>
      <c r="T567" s="72">
        <f t="shared" ca="1" si="300"/>
        <v>3964074</v>
      </c>
      <c r="U567" s="72">
        <f t="shared" ca="1" si="301"/>
        <v>3964074</v>
      </c>
      <c r="V567" s="72">
        <f t="shared" ca="1" si="302"/>
        <v>0.62292445758564097</v>
      </c>
      <c r="W567" s="72">
        <f ca="1">(Coef!$J$9/(1+Coef!$J$8*(COS(V567))^2)^0.5)*Coef!$J$6</f>
        <v>6382861.7898263885</v>
      </c>
      <c r="X567" s="72">
        <f t="shared" ca="1" si="303"/>
        <v>-3</v>
      </c>
      <c r="Y567" s="72">
        <f t="shared" ca="1" si="304"/>
        <v>-3.9698807266026072E-2</v>
      </c>
      <c r="Z567" s="72">
        <f t="shared" ca="1" si="305"/>
        <v>0.94766751703504004</v>
      </c>
      <c r="AA567" s="72">
        <f t="shared" ca="1" si="306"/>
        <v>0.62510942673751957</v>
      </c>
      <c r="AB567" s="72">
        <f t="shared" ca="1" si="307"/>
        <v>1.096758216103161</v>
      </c>
      <c r="AC567" s="72">
        <f t="shared" ca="1" si="308"/>
        <v>0.9788460187617507</v>
      </c>
      <c r="AD567" s="72">
        <f t="shared" ca="1" si="309"/>
        <v>1.7688568989286424</v>
      </c>
      <c r="AE567" s="72">
        <f ca="1">Coef!$J$6*Coef!$J$9*(V567-(Coef!$J$10*AB567)+(Coef!$J$11*AC567)-(Coef!$J$12*AD567))</f>
        <v>3949670.3160919482</v>
      </c>
      <c r="AF567" s="72">
        <f t="shared" ca="1" si="310"/>
        <v>2.2566184859289561E-3</v>
      </c>
      <c r="AG567" s="72">
        <f ca="1">((Coef!$J$8*Y567^2)/2)*(COS(V567))^2</f>
        <v>3.5030992591597872E-6</v>
      </c>
      <c r="AH567" s="72">
        <f t="shared" ca="1" si="311"/>
        <v>-3.9698760909738631E-2</v>
      </c>
      <c r="AI567" s="72">
        <f t="shared" ca="1" si="312"/>
        <v>0.62518106816641139</v>
      </c>
      <c r="AJ567" s="72">
        <f t="shared" ca="1" si="313"/>
        <v>-3.9709189217189245E-2</v>
      </c>
      <c r="AK567" s="72">
        <f t="shared" ca="1" si="314"/>
        <v>-4.893277446046624E-2</v>
      </c>
      <c r="AL567" s="72">
        <f t="shared" ca="1" si="315"/>
        <v>0.62461281420621539</v>
      </c>
      <c r="AM567" s="72">
        <f ca="1">V567+(1+Coef!$J$8*(COS(V567))^2-(3/2)*Coef!$J$8*SIN(V567)*COS(V567)*(AL567-V567))*(AL567-V567)</f>
        <v>0.62462030626052045</v>
      </c>
      <c r="AN567" s="34" t="str">
        <f t="shared" ca="1" si="316"/>
        <v>30 246608 3964074 N</v>
      </c>
      <c r="AO567" s="33">
        <f t="shared" ca="1" si="317"/>
        <v>35.788107346896737</v>
      </c>
      <c r="AP567" s="33">
        <f t="shared" ca="1" si="318"/>
        <v>-5.8036414564502596</v>
      </c>
      <c r="AQ567" s="72">
        <f ca="1">'MGRS to Dist'!BP567</f>
        <v>955660.14035202062</v>
      </c>
      <c r="AR567" s="72">
        <f ca="1">'MGRS to Dist'!BT567</f>
        <v>30.091999800169788</v>
      </c>
      <c r="AS567" s="72">
        <f ca="1">'MGRS to Dist'!BU567</f>
        <v>-147.07910516544828</v>
      </c>
      <c r="AT567" s="72">
        <f ca="1">'MGRS to Dist'!BV567</f>
        <v>32.920894834551746</v>
      </c>
    </row>
    <row r="568" spans="2:46" ht="16.5" customHeight="1">
      <c r="B568" s="19" t="s">
        <v>817</v>
      </c>
      <c r="C568" s="72" t="str">
        <f t="shared" si="289"/>
        <v>30STE4473662691</v>
      </c>
      <c r="D568" s="72">
        <f t="array" aca="1" ref="D568" ca="1">MATCH(TRUE,ISERROR(VALUE(MID(C568,ROW(INDIRECT("1:"&amp;LEN(C568))),1))),0)</f>
        <v>3</v>
      </c>
      <c r="E568" s="72">
        <f t="shared" ca="1" si="290"/>
        <v>30</v>
      </c>
      <c r="F568" s="72" t="str">
        <f t="shared" ca="1" si="291"/>
        <v>S</v>
      </c>
      <c r="G568" s="72" t="str">
        <f t="shared" ca="1" si="292"/>
        <v>T</v>
      </c>
      <c r="H568" s="72" t="str">
        <f t="shared" ca="1" si="293"/>
        <v>E</v>
      </c>
      <c r="I568" s="72">
        <f t="shared" ca="1" si="294"/>
        <v>10</v>
      </c>
      <c r="J568" s="72">
        <f t="shared" ca="1" si="295"/>
        <v>44736</v>
      </c>
      <c r="K568" s="72">
        <f t="shared" ca="1" si="296"/>
        <v>62691</v>
      </c>
      <c r="L568" s="72">
        <f t="shared" ca="1" si="297"/>
        <v>176.80604746885038</v>
      </c>
      <c r="M568" s="72">
        <f ca="1">VLOOKUP(G568,Coef!$C$2:$F$25,4)</f>
        <v>2</v>
      </c>
      <c r="N568" s="31">
        <f ca="1">VLOOKUP(F568,Coef!$C$4:$D$23,2)</f>
        <v>15</v>
      </c>
      <c r="O568" s="31">
        <f ca="1">MOD(VLOOKUP(H568,Coef!$C$2:$G$21,5)+MOD(E568+1,2)*15,20)</f>
        <v>0</v>
      </c>
      <c r="P568" s="31">
        <f ca="1">VLOOKUP(N568,Coef!$A$27:$B$46,2)</f>
        <v>3.56</v>
      </c>
      <c r="Q568" s="31">
        <f ca="1">VLOOKUP(N568,Coef!$A$27:$C$46,3)+O568/10-0.1</f>
        <v>1.9</v>
      </c>
      <c r="R568" s="31">
        <f t="shared" ca="1" si="298"/>
        <v>3.9</v>
      </c>
      <c r="S568" s="72">
        <f t="shared" ca="1" si="299"/>
        <v>244736</v>
      </c>
      <c r="T568" s="72">
        <f t="shared" ca="1" si="300"/>
        <v>3962691</v>
      </c>
      <c r="U568" s="72">
        <f t="shared" ca="1" si="301"/>
        <v>3962691</v>
      </c>
      <c r="V568" s="72">
        <f t="shared" ca="1" si="302"/>
        <v>0.62270712952243101</v>
      </c>
      <c r="W568" s="72">
        <f ca="1">(Coef!$J$9/(1+Coef!$J$8*(COS(V568))^2)^0.5)*Coef!$J$6</f>
        <v>6382857.3799537485</v>
      </c>
      <c r="X568" s="72">
        <f t="shared" ca="1" si="303"/>
        <v>-3</v>
      </c>
      <c r="Y568" s="72">
        <f t="shared" ca="1" si="304"/>
        <v>-3.999212026915909E-2</v>
      </c>
      <c r="Z568" s="72">
        <f t="shared" ca="1" si="305"/>
        <v>0.94752865966138589</v>
      </c>
      <c r="AA568" s="72">
        <f t="shared" ca="1" si="306"/>
        <v>0.62521296605150589</v>
      </c>
      <c r="AB568" s="72">
        <f t="shared" ca="1" si="307"/>
        <v>1.096471459353124</v>
      </c>
      <c r="AC568" s="72">
        <f t="shared" ca="1" si="308"/>
        <v>0.97865683602771947</v>
      </c>
      <c r="AD568" s="72">
        <f t="shared" ca="1" si="309"/>
        <v>1.7686072789483525</v>
      </c>
      <c r="AE568" s="72">
        <f ca="1">Coef!$J$6*Coef!$J$9*(V568-(Coef!$J$10*AB568)+(Coef!$J$11*AC568)-(Coef!$J$12*AD568))</f>
        <v>3948289.2820249642</v>
      </c>
      <c r="AF568" s="72">
        <f t="shared" ca="1" si="310"/>
        <v>2.2563120429835038E-3</v>
      </c>
      <c r="AG568" s="72">
        <f ca="1">((Coef!$J$8*Y568^2)/2)*(COS(V568))^2</f>
        <v>3.5561654066151128E-6</v>
      </c>
      <c r="AH568" s="72">
        <f t="shared" ca="1" si="311"/>
        <v>-3.999207286296088E-2</v>
      </c>
      <c r="AI568" s="72">
        <f t="shared" ca="1" si="312"/>
        <v>0.62496343354159567</v>
      </c>
      <c r="AJ568" s="72">
        <f t="shared" ca="1" si="313"/>
        <v>-4.0002734041695243E-2</v>
      </c>
      <c r="AK568" s="72">
        <f t="shared" ca="1" si="314"/>
        <v>-4.9286191676644032E-2</v>
      </c>
      <c r="AL568" s="72">
        <f t="shared" ca="1" si="315"/>
        <v>0.62438702322245121</v>
      </c>
      <c r="AM568" s="72">
        <f ca="1">V568+(1+Coef!$J$8*(COS(V568))^2-(3/2)*Coef!$J$8*SIN(V568)*COS(V568)*(AL568-V568))*(AL568-V568)</f>
        <v>0.62439448012434262</v>
      </c>
      <c r="AN568" s="34" t="str">
        <f t="shared" ca="1" si="316"/>
        <v>30 244736 3962691 N</v>
      </c>
      <c r="AO568" s="33">
        <f t="shared" ca="1" si="317"/>
        <v>35.775168462389999</v>
      </c>
      <c r="AP568" s="33">
        <f t="shared" ca="1" si="318"/>
        <v>-5.8238907713445105</v>
      </c>
      <c r="AQ568" s="72">
        <f ca="1">'MGRS to Dist'!BP568</f>
        <v>2326.5365530990439</v>
      </c>
      <c r="AR568" s="72">
        <f ca="1">'MGRS to Dist'!BT568</f>
        <v>231.78032182301234</v>
      </c>
      <c r="AS568" s="72">
        <f ca="1">'MGRS to Dist'!BU568</f>
        <v>51.768482094687123</v>
      </c>
      <c r="AT568" s="72">
        <f ca="1">'MGRS to Dist'!BV568</f>
        <v>231.7684820946871</v>
      </c>
    </row>
    <row r="569" spans="2:46" ht="16.5" customHeight="1">
      <c r="B569" s="19" t="s">
        <v>818</v>
      </c>
      <c r="C569" s="72" t="str">
        <f t="shared" si="289"/>
        <v>30STE4505263233</v>
      </c>
      <c r="D569" s="72">
        <f t="array" aca="1" ref="D569" ca="1">MATCH(TRUE,ISERROR(VALUE(MID(C569,ROW(INDIRECT("1:"&amp;LEN(C569))),1))),0)</f>
        <v>3</v>
      </c>
      <c r="E569" s="72">
        <f t="shared" ca="1" si="290"/>
        <v>30</v>
      </c>
      <c r="F569" s="72" t="str">
        <f t="shared" ca="1" si="291"/>
        <v>S</v>
      </c>
      <c r="G569" s="72" t="str">
        <f t="shared" ca="1" si="292"/>
        <v>T</v>
      </c>
      <c r="H569" s="72" t="str">
        <f t="shared" ca="1" si="293"/>
        <v>E</v>
      </c>
      <c r="I569" s="72">
        <f t="shared" ca="1" si="294"/>
        <v>10</v>
      </c>
      <c r="J569" s="72">
        <f t="shared" ca="1" si="295"/>
        <v>45052</v>
      </c>
      <c r="K569" s="72">
        <f t="shared" ca="1" si="296"/>
        <v>63233</v>
      </c>
      <c r="L569" s="72">
        <f t="shared" ca="1" si="297"/>
        <v>176.80604746885038</v>
      </c>
      <c r="M569" s="72">
        <f ca="1">VLOOKUP(G569,Coef!$C$2:$F$25,4)</f>
        <v>2</v>
      </c>
      <c r="N569" s="31">
        <f ca="1">VLOOKUP(F569,Coef!$C$4:$D$23,2)</f>
        <v>15</v>
      </c>
      <c r="O569" s="31">
        <f ca="1">MOD(VLOOKUP(H569,Coef!$C$2:$G$21,5)+MOD(E569+1,2)*15,20)</f>
        <v>0</v>
      </c>
      <c r="P569" s="31">
        <f ca="1">VLOOKUP(N569,Coef!$A$27:$B$46,2)</f>
        <v>3.56</v>
      </c>
      <c r="Q569" s="31">
        <f ca="1">VLOOKUP(N569,Coef!$A$27:$C$46,3)+O569/10-0.1</f>
        <v>1.9</v>
      </c>
      <c r="R569" s="31">
        <f t="shared" ca="1" si="298"/>
        <v>3.9</v>
      </c>
      <c r="S569" s="72">
        <f t="shared" ca="1" si="299"/>
        <v>245052</v>
      </c>
      <c r="T569" s="72">
        <f t="shared" ca="1" si="300"/>
        <v>3963233</v>
      </c>
      <c r="U569" s="72">
        <f t="shared" ca="1" si="301"/>
        <v>3963233</v>
      </c>
      <c r="V569" s="72">
        <f t="shared" ca="1" si="302"/>
        <v>0.62279230075183067</v>
      </c>
      <c r="W569" s="72">
        <f ca="1">(Coef!$J$9/(1+Coef!$J$8*(COS(V569))^2)^0.5)*Coef!$J$6</f>
        <v>6382859.1081120772</v>
      </c>
      <c r="X569" s="72">
        <f t="shared" ca="1" si="303"/>
        <v>-3</v>
      </c>
      <c r="Y569" s="72">
        <f t="shared" ca="1" si="304"/>
        <v>-3.994260184687181E-2</v>
      </c>
      <c r="Z569" s="72">
        <f t="shared" ca="1" si="305"/>
        <v>0.94758309942918795</v>
      </c>
      <c r="AA569" s="72">
        <f t="shared" ca="1" si="306"/>
        <v>0.62517241311860661</v>
      </c>
      <c r="AB569" s="72">
        <f t="shared" ca="1" si="307"/>
        <v>1.0965838504664247</v>
      </c>
      <c r="AC569" s="72">
        <f t="shared" ca="1" si="308"/>
        <v>0.97873099112947015</v>
      </c>
      <c r="AD569" s="72">
        <f t="shared" ca="1" si="309"/>
        <v>1.7687051332886297</v>
      </c>
      <c r="AE569" s="72">
        <f ca="1">Coef!$J$6*Coef!$J$9*(V569-(Coef!$J$10*AB569)+(Coef!$J$11*AC569)-(Coef!$J$12*AD569))</f>
        <v>3948830.5112314657</v>
      </c>
      <c r="AF569" s="72">
        <f t="shared" ca="1" si="310"/>
        <v>2.2564321919983973E-3</v>
      </c>
      <c r="AG569" s="72">
        <f ca="1">((Coef!$J$8*Y569^2)/2)*(COS(V569))^2</f>
        <v>3.5469304606171192E-6</v>
      </c>
      <c r="AH569" s="72">
        <f t="shared" ca="1" si="311"/>
        <v>-3.994255462232809E-2</v>
      </c>
      <c r="AI569" s="72">
        <f t="shared" ca="1" si="312"/>
        <v>0.62504872494042096</v>
      </c>
      <c r="AJ569" s="72">
        <f t="shared" ca="1" si="313"/>
        <v>-3.9953176245915989E-2</v>
      </c>
      <c r="AK569" s="72">
        <f t="shared" ca="1" si="314"/>
        <v>-4.9228256007688764E-2</v>
      </c>
      <c r="AL569" s="72">
        <f t="shared" ca="1" si="315"/>
        <v>0.62447363659731803</v>
      </c>
      <c r="AM569" s="72">
        <f ca="1">V569+(1+Coef!$J$8*(COS(V569))^2-(3/2)*Coef!$J$8*SIN(V569)*COS(V569)*(AL569-V569))*(AL569-V569)</f>
        <v>0.62448109897388526</v>
      </c>
      <c r="AN569" s="34" t="str">
        <f t="shared" ca="1" si="316"/>
        <v>30 245052 3963233 N</v>
      </c>
      <c r="AO569" s="33">
        <f t="shared" ca="1" si="317"/>
        <v>35.780131356895069</v>
      </c>
      <c r="AP569" s="33">
        <f t="shared" ca="1" si="318"/>
        <v>-5.820571302030106</v>
      </c>
      <c r="AQ569" s="72">
        <f ca="1">'MGRS to Dist'!BP569</f>
        <v>627.13927679292772</v>
      </c>
      <c r="AR569" s="72">
        <f ca="1">'MGRS to Dist'!BT569</f>
        <v>28.485001024845928</v>
      </c>
      <c r="AS569" s="72">
        <f ca="1">'MGRS to Dist'!BU569</f>
        <v>-151.51305827646368</v>
      </c>
      <c r="AT569" s="72">
        <f ca="1">'MGRS to Dist'!BV569</f>
        <v>28.486941723536347</v>
      </c>
    </row>
    <row r="570" spans="2:46" ht="16.5" customHeight="1">
      <c r="B570" s="19" t="s">
        <v>819</v>
      </c>
      <c r="C570" s="72" t="str">
        <f t="shared" si="289"/>
        <v>30STE4605359519</v>
      </c>
      <c r="D570" s="72">
        <f t="array" aca="1" ref="D570" ca="1">MATCH(TRUE,ISERROR(VALUE(MID(C570,ROW(INDIRECT("1:"&amp;LEN(C570))),1))),0)</f>
        <v>3</v>
      </c>
      <c r="E570" s="72">
        <f t="shared" ca="1" si="290"/>
        <v>30</v>
      </c>
      <c r="F570" s="72" t="str">
        <f t="shared" ca="1" si="291"/>
        <v>S</v>
      </c>
      <c r="G570" s="72" t="str">
        <f t="shared" ca="1" si="292"/>
        <v>T</v>
      </c>
      <c r="H570" s="72" t="str">
        <f t="shared" ca="1" si="293"/>
        <v>E</v>
      </c>
      <c r="I570" s="72">
        <f t="shared" ca="1" si="294"/>
        <v>10</v>
      </c>
      <c r="J570" s="72">
        <f t="shared" ca="1" si="295"/>
        <v>46053</v>
      </c>
      <c r="K570" s="72">
        <f t="shared" ca="1" si="296"/>
        <v>59519</v>
      </c>
      <c r="L570" s="72">
        <f t="shared" ca="1" si="297"/>
        <v>176.80604746885038</v>
      </c>
      <c r="M570" s="72">
        <f ca="1">VLOOKUP(G570,Coef!$C$2:$F$25,4)</f>
        <v>2</v>
      </c>
      <c r="N570" s="31">
        <f ca="1">VLOOKUP(F570,Coef!$C$4:$D$23,2)</f>
        <v>15</v>
      </c>
      <c r="O570" s="31">
        <f ca="1">MOD(VLOOKUP(H570,Coef!$C$2:$G$21,5)+MOD(E570+1,2)*15,20)</f>
        <v>0</v>
      </c>
      <c r="P570" s="31">
        <f ca="1">VLOOKUP(N570,Coef!$A$27:$B$46,2)</f>
        <v>3.56</v>
      </c>
      <c r="Q570" s="31">
        <f ca="1">VLOOKUP(N570,Coef!$A$27:$C$46,3)+O570/10-0.1</f>
        <v>1.9</v>
      </c>
      <c r="R570" s="31">
        <f t="shared" ca="1" si="298"/>
        <v>3.9</v>
      </c>
      <c r="S570" s="72">
        <f t="shared" ca="1" si="299"/>
        <v>246053</v>
      </c>
      <c r="T570" s="72">
        <f t="shared" ca="1" si="300"/>
        <v>3959519</v>
      </c>
      <c r="U570" s="72">
        <f t="shared" ca="1" si="301"/>
        <v>3959519</v>
      </c>
      <c r="V570" s="72">
        <f t="shared" ca="1" si="302"/>
        <v>0.62220867354520615</v>
      </c>
      <c r="W570" s="72">
        <f ca="1">(Coef!$J$9/(1+Coef!$J$8*(COS(V570))^2)^0.5)*Coef!$J$6</f>
        <v>6382847.2681036228</v>
      </c>
      <c r="X570" s="72">
        <f t="shared" ca="1" si="303"/>
        <v>-3</v>
      </c>
      <c r="Y570" s="72">
        <f t="shared" ca="1" si="304"/>
        <v>-3.9785849376190535E-2</v>
      </c>
      <c r="Z570" s="72">
        <f t="shared" ca="1" si="305"/>
        <v>0.94720950520013392</v>
      </c>
      <c r="AA570" s="72">
        <f t="shared" ca="1" si="306"/>
        <v>0.62544966963252968</v>
      </c>
      <c r="AB570" s="72">
        <f t="shared" ca="1" si="307"/>
        <v>1.095813426145273</v>
      </c>
      <c r="AC570" s="72">
        <f t="shared" ca="1" si="308"/>
        <v>0.97822248701708714</v>
      </c>
      <c r="AD570" s="72">
        <f t="shared" ca="1" si="309"/>
        <v>1.7680338760597663</v>
      </c>
      <c r="AE570" s="72">
        <f ca="1">Coef!$J$6*Coef!$J$9*(V570-(Coef!$J$10*AB570)+(Coef!$J$11*AC570)-(Coef!$J$12*AD570))</f>
        <v>3945121.8018294978</v>
      </c>
      <c r="AF570" s="72">
        <f t="shared" ca="1" si="310"/>
        <v>2.2556075001900658E-3</v>
      </c>
      <c r="AG570" s="72">
        <f ca="1">((Coef!$J$8*Y570^2)/2)*(COS(V570))^2</f>
        <v>3.5220949545452531E-6</v>
      </c>
      <c r="AH570" s="72">
        <f t="shared" ca="1" si="311"/>
        <v>-3.9785802666344086E-2</v>
      </c>
      <c r="AI570" s="72">
        <f t="shared" ca="1" si="312"/>
        <v>0.62446427310093244</v>
      </c>
      <c r="AJ570" s="72">
        <f t="shared" ca="1" si="313"/>
        <v>-3.979629972187626E-2</v>
      </c>
      <c r="AK570" s="72">
        <f t="shared" ca="1" si="314"/>
        <v>-4.9014642302785696E-2</v>
      </c>
      <c r="AL570" s="72">
        <f t="shared" ca="1" si="315"/>
        <v>0.62389438800769681</v>
      </c>
      <c r="AM570" s="72">
        <f ca="1">V570+(1+Coef!$J$8*(COS(V570))^2-(3/2)*Coef!$J$8*SIN(V570)*COS(V570)*(AL570-V570))*(AL570-V570)</f>
        <v>0.62390187606988534</v>
      </c>
      <c r="AN570" s="34" t="str">
        <f t="shared" ca="1" si="316"/>
        <v>30 246053 3959519 N</v>
      </c>
      <c r="AO570" s="33">
        <f t="shared" ca="1" si="317"/>
        <v>35.746944329098568</v>
      </c>
      <c r="AP570" s="33">
        <f t="shared" ca="1" si="318"/>
        <v>-5.8083321382930073</v>
      </c>
      <c r="AQ570" s="72">
        <f ca="1">'MGRS to Dist'!BP570</f>
        <v>3845.0007604597963</v>
      </c>
      <c r="AR570" s="72">
        <f ca="1">'MGRS to Dist'!BT570</f>
        <v>163.33648571307401</v>
      </c>
      <c r="AS570" s="72">
        <f ca="1">'MGRS to Dist'!BU570</f>
        <v>-16.656361212521169</v>
      </c>
      <c r="AT570" s="72">
        <f ca="1">'MGRS to Dist'!BV570</f>
        <v>163.34363878747877</v>
      </c>
    </row>
    <row r="571" spans="2:46" ht="16.5" customHeight="1">
      <c r="B571" s="19" t="s">
        <v>820</v>
      </c>
      <c r="C571" s="72" t="str">
        <f t="shared" si="289"/>
        <v>30STE4527764312</v>
      </c>
      <c r="D571" s="72">
        <f t="array" aca="1" ref="D571" ca="1">MATCH(TRUE,ISERROR(VALUE(MID(C571,ROW(INDIRECT("1:"&amp;LEN(C571))),1))),0)</f>
        <v>3</v>
      </c>
      <c r="E571" s="72">
        <f t="shared" ca="1" si="290"/>
        <v>30</v>
      </c>
      <c r="F571" s="72" t="str">
        <f t="shared" ca="1" si="291"/>
        <v>S</v>
      </c>
      <c r="G571" s="72" t="str">
        <f t="shared" ca="1" si="292"/>
        <v>T</v>
      </c>
      <c r="H571" s="72" t="str">
        <f t="shared" ca="1" si="293"/>
        <v>E</v>
      </c>
      <c r="I571" s="72">
        <f t="shared" ca="1" si="294"/>
        <v>10</v>
      </c>
      <c r="J571" s="72">
        <f t="shared" ca="1" si="295"/>
        <v>45277</v>
      </c>
      <c r="K571" s="72">
        <f t="shared" ca="1" si="296"/>
        <v>64312</v>
      </c>
      <c r="L571" s="72">
        <f t="shared" ca="1" si="297"/>
        <v>176.80604746885038</v>
      </c>
      <c r="M571" s="72">
        <f ca="1">VLOOKUP(G571,Coef!$C$2:$F$25,4)</f>
        <v>2</v>
      </c>
      <c r="N571" s="31">
        <f ca="1">VLOOKUP(F571,Coef!$C$4:$D$23,2)</f>
        <v>15</v>
      </c>
      <c r="O571" s="31">
        <f ca="1">MOD(VLOOKUP(H571,Coef!$C$2:$G$21,5)+MOD(E571+1,2)*15,20)</f>
        <v>0</v>
      </c>
      <c r="P571" s="31">
        <f ca="1">VLOOKUP(N571,Coef!$A$27:$B$46,2)</f>
        <v>3.56</v>
      </c>
      <c r="Q571" s="31">
        <f ca="1">VLOOKUP(N571,Coef!$A$27:$C$46,3)+O571/10-0.1</f>
        <v>1.9</v>
      </c>
      <c r="R571" s="31">
        <f t="shared" ca="1" si="298"/>
        <v>3.9</v>
      </c>
      <c r="S571" s="72">
        <f t="shared" ca="1" si="299"/>
        <v>245277</v>
      </c>
      <c r="T571" s="72">
        <f t="shared" ca="1" si="300"/>
        <v>3964312</v>
      </c>
      <c r="U571" s="72">
        <f t="shared" ca="1" si="301"/>
        <v>3964312</v>
      </c>
      <c r="V571" s="72">
        <f t="shared" ca="1" si="302"/>
        <v>0.62296185749818178</v>
      </c>
      <c r="W571" s="72">
        <f ca="1">(Coef!$J$9/(1+Coef!$J$8*(COS(V571))^2)^0.5)*Coef!$J$6</f>
        <v>6382862.5487859482</v>
      </c>
      <c r="X571" s="72">
        <f t="shared" ca="1" si="303"/>
        <v>-3</v>
      </c>
      <c r="Y571" s="72">
        <f t="shared" ca="1" si="304"/>
        <v>-3.99073296742775E-2</v>
      </c>
      <c r="Z571" s="72">
        <f t="shared" ca="1" si="305"/>
        <v>0.94769139489752729</v>
      </c>
      <c r="AA571" s="72">
        <f t="shared" ca="1" si="306"/>
        <v>0.62509158813125698</v>
      </c>
      <c r="AB571" s="72">
        <f t="shared" ca="1" si="307"/>
        <v>1.0968075549469454</v>
      </c>
      <c r="AC571" s="72">
        <f t="shared" ca="1" si="308"/>
        <v>0.97887856324302325</v>
      </c>
      <c r="AD571" s="72">
        <f t="shared" ca="1" si="309"/>
        <v>1.768899832373382</v>
      </c>
      <c r="AE571" s="72">
        <f ca="1">Coef!$J$6*Coef!$J$9*(V571-(Coef!$J$10*AB571)+(Coef!$J$11*AC571)-(Coef!$J$12*AD571))</f>
        <v>3949907.9780638963</v>
      </c>
      <c r="AF571" s="72">
        <f t="shared" ca="1" si="310"/>
        <v>2.2566711762958794E-3</v>
      </c>
      <c r="AG571" s="72">
        <f ca="1">((Coef!$J$8*Y571^2)/2)*(COS(V571))^2</f>
        <v>3.5398065370680772E-6</v>
      </c>
      <c r="AH571" s="72">
        <f t="shared" ca="1" si="311"/>
        <v>-3.9907282586202013E-2</v>
      </c>
      <c r="AI571" s="72">
        <f t="shared" ca="1" si="312"/>
        <v>0.62521852068629824</v>
      </c>
      <c r="AJ571" s="72">
        <f t="shared" ca="1" si="313"/>
        <v>-3.9917876094256399E-2</v>
      </c>
      <c r="AK571" s="72">
        <f t="shared" ca="1" si="314"/>
        <v>-4.9190848849896017E-2</v>
      </c>
      <c r="AL571" s="72">
        <f t="shared" ca="1" si="315"/>
        <v>0.62464424133283636</v>
      </c>
      <c r="AM571" s="72">
        <f ca="1">V571+(1+Coef!$J$8*(COS(V571))^2-(3/2)*Coef!$J$8*SIN(V571)*COS(V571)*(AL571-V571))*(AL571-V571)</f>
        <v>0.62465170652892643</v>
      </c>
      <c r="AN571" s="34" t="str">
        <f t="shared" ca="1" si="316"/>
        <v>30 245277 3964312 N</v>
      </c>
      <c r="AO571" s="33">
        <f t="shared" ca="1" si="317"/>
        <v>35.789906449751975</v>
      </c>
      <c r="AP571" s="33">
        <f t="shared" ca="1" si="318"/>
        <v>-5.818428029765002</v>
      </c>
      <c r="AQ571" s="72">
        <f ca="1">'MGRS to Dist'!BP571</f>
        <v>4853.4843366954401</v>
      </c>
      <c r="AR571" s="72">
        <f ca="1">'MGRS to Dist'!BT571</f>
        <v>349.20783674564285</v>
      </c>
      <c r="AS571" s="72">
        <f ca="1">'MGRS to Dist'!BU571</f>
        <v>169.2019355893907</v>
      </c>
      <c r="AT571" s="72">
        <f ca="1">'MGRS to Dist'!BV571</f>
        <v>349.2019355893907</v>
      </c>
    </row>
    <row r="572" spans="2:46" ht="16.5" customHeight="1">
      <c r="B572" s="19" t="s">
        <v>821</v>
      </c>
      <c r="C572" s="72" t="str">
        <f t="shared" si="289"/>
        <v>30STE4496263723</v>
      </c>
      <c r="D572" s="72">
        <f t="array" aca="1" ref="D572" ca="1">MATCH(TRUE,ISERROR(VALUE(MID(C572,ROW(INDIRECT("1:"&amp;LEN(C572))),1))),0)</f>
        <v>3</v>
      </c>
      <c r="E572" s="72">
        <f t="shared" ca="1" si="290"/>
        <v>30</v>
      </c>
      <c r="F572" s="72" t="str">
        <f t="shared" ca="1" si="291"/>
        <v>S</v>
      </c>
      <c r="G572" s="72" t="str">
        <f t="shared" ca="1" si="292"/>
        <v>T</v>
      </c>
      <c r="H572" s="72" t="str">
        <f t="shared" ca="1" si="293"/>
        <v>E</v>
      </c>
      <c r="I572" s="72">
        <f t="shared" ca="1" si="294"/>
        <v>10</v>
      </c>
      <c r="J572" s="72">
        <f t="shared" ca="1" si="295"/>
        <v>44962</v>
      </c>
      <c r="K572" s="72">
        <f t="shared" ca="1" si="296"/>
        <v>63723</v>
      </c>
      <c r="L572" s="72">
        <f t="shared" ca="1" si="297"/>
        <v>176.80604746885038</v>
      </c>
      <c r="M572" s="72">
        <f ca="1">VLOOKUP(G572,Coef!$C$2:$F$25,4)</f>
        <v>2</v>
      </c>
      <c r="N572" s="31">
        <f ca="1">VLOOKUP(F572,Coef!$C$4:$D$23,2)</f>
        <v>15</v>
      </c>
      <c r="O572" s="31">
        <f ca="1">MOD(VLOOKUP(H572,Coef!$C$2:$G$21,5)+MOD(E572+1,2)*15,20)</f>
        <v>0</v>
      </c>
      <c r="P572" s="31">
        <f ca="1">VLOOKUP(N572,Coef!$A$27:$B$46,2)</f>
        <v>3.56</v>
      </c>
      <c r="Q572" s="31">
        <f ca="1">VLOOKUP(N572,Coef!$A$27:$C$46,3)+O572/10-0.1</f>
        <v>1.9</v>
      </c>
      <c r="R572" s="31">
        <f t="shared" ca="1" si="298"/>
        <v>3.9</v>
      </c>
      <c r="S572" s="72">
        <f t="shared" ca="1" si="299"/>
        <v>244962</v>
      </c>
      <c r="T572" s="72">
        <f t="shared" ca="1" si="300"/>
        <v>3963723</v>
      </c>
      <c r="U572" s="72">
        <f t="shared" ca="1" si="301"/>
        <v>3963723</v>
      </c>
      <c r="V572" s="72">
        <f t="shared" ca="1" si="302"/>
        <v>0.6228693005717677</v>
      </c>
      <c r="W572" s="72">
        <f ca="1">(Coef!$J$9/(1+Coef!$J$8*(COS(V572))^2)^0.5)*Coef!$J$6</f>
        <v>6382860.6705558822</v>
      </c>
      <c r="X572" s="72">
        <f t="shared" ca="1" si="303"/>
        <v>-3</v>
      </c>
      <c r="Y572" s="72">
        <f t="shared" ca="1" si="304"/>
        <v>-3.9956692330210111E-2</v>
      </c>
      <c r="Z572" s="72">
        <f t="shared" ca="1" si="305"/>
        <v>0.94763229252827208</v>
      </c>
      <c r="AA572" s="72">
        <f t="shared" ca="1" si="306"/>
        <v>0.62513572391768324</v>
      </c>
      <c r="AB572" s="72">
        <f t="shared" ca="1" si="307"/>
        <v>1.0966854468359037</v>
      </c>
      <c r="AC572" s="72">
        <f t="shared" ca="1" si="308"/>
        <v>0.97879801610634865</v>
      </c>
      <c r="AD572" s="72">
        <f t="shared" ca="1" si="309"/>
        <v>1.7687935684867213</v>
      </c>
      <c r="AE572" s="72">
        <f ca="1">Coef!$J$6*Coef!$J$9*(V572-(Coef!$J$10*AB572)+(Coef!$J$11*AC572)-(Coef!$J$12*AD572))</f>
        <v>3949319.8147670175</v>
      </c>
      <c r="AF572" s="72">
        <f t="shared" ca="1" si="310"/>
        <v>2.2565407544338791E-3</v>
      </c>
      <c r="AG572" s="72">
        <f ca="1">((Coef!$J$8*Y572^2)/2)*(COS(V572))^2</f>
        <v>3.5490408413462942E-6</v>
      </c>
      <c r="AH572" s="72">
        <f t="shared" ca="1" si="311"/>
        <v>-3.9956645060899125E-2</v>
      </c>
      <c r="AI572" s="72">
        <f t="shared" ca="1" si="312"/>
        <v>0.62512583331764626</v>
      </c>
      <c r="AJ572" s="72">
        <f t="shared" ca="1" si="313"/>
        <v>-3.9967277929945033E-2</v>
      </c>
      <c r="AK572" s="72">
        <f t="shared" ca="1" si="314"/>
        <v>-4.9248339114313991E-2</v>
      </c>
      <c r="AL572" s="72">
        <f t="shared" ca="1" si="315"/>
        <v>0.62455024602663722</v>
      </c>
      <c r="AM572" s="72">
        <f ca="1">V572+(1+Coef!$J$8*(COS(V572))^2-(3/2)*Coef!$J$8*SIN(V572)*COS(V572)*(AL572-V572))*(AL572-V572)</f>
        <v>0.62455770584634263</v>
      </c>
      <c r="AN572" s="34" t="str">
        <f t="shared" ca="1" si="316"/>
        <v>30 244962 3963723 N</v>
      </c>
      <c r="AO572" s="33">
        <f t="shared" ca="1" si="317"/>
        <v>35.784520607368577</v>
      </c>
      <c r="AP572" s="33">
        <f t="shared" ca="1" si="318"/>
        <v>-5.8217219792792427</v>
      </c>
      <c r="AQ572" s="72">
        <f ca="1">'MGRS to Dist'!BP572</f>
        <v>667.67411834570555</v>
      </c>
      <c r="AR572" s="72">
        <f ca="1">'MGRS to Dist'!BT572</f>
        <v>206.38796988020138</v>
      </c>
      <c r="AS572" s="72">
        <f ca="1">'MGRS to Dist'!BU572</f>
        <v>26.386043655415484</v>
      </c>
      <c r="AT572" s="72">
        <f ca="1">'MGRS to Dist'!BV572</f>
        <v>206.38604365541551</v>
      </c>
    </row>
    <row r="573" spans="2:46" ht="16.5" customHeight="1">
      <c r="B573" s="19" t="s">
        <v>822</v>
      </c>
      <c r="C573" s="72" t="str">
        <f t="shared" si="289"/>
        <v>30STE4436863036</v>
      </c>
      <c r="D573" s="72">
        <f t="array" aca="1" ref="D573" ca="1">MATCH(TRUE,ISERROR(VALUE(MID(C573,ROW(INDIRECT("1:"&amp;LEN(C573))),1))),0)</f>
        <v>3</v>
      </c>
      <c r="E573" s="72">
        <f t="shared" ca="1" si="290"/>
        <v>30</v>
      </c>
      <c r="F573" s="72" t="str">
        <f t="shared" ca="1" si="291"/>
        <v>S</v>
      </c>
      <c r="G573" s="72" t="str">
        <f t="shared" ca="1" si="292"/>
        <v>T</v>
      </c>
      <c r="H573" s="72" t="str">
        <f t="shared" ca="1" si="293"/>
        <v>E</v>
      </c>
      <c r="I573" s="72">
        <f t="shared" ca="1" si="294"/>
        <v>10</v>
      </c>
      <c r="J573" s="72">
        <f t="shared" ca="1" si="295"/>
        <v>44368</v>
      </c>
      <c r="K573" s="72">
        <f t="shared" ca="1" si="296"/>
        <v>63036</v>
      </c>
      <c r="L573" s="72">
        <f t="shared" ca="1" si="297"/>
        <v>176.80604746885038</v>
      </c>
      <c r="M573" s="72">
        <f ca="1">VLOOKUP(G573,Coef!$C$2:$F$25,4)</f>
        <v>2</v>
      </c>
      <c r="N573" s="31">
        <f ca="1">VLOOKUP(F573,Coef!$C$4:$D$23,2)</f>
        <v>15</v>
      </c>
      <c r="O573" s="31">
        <f ca="1">MOD(VLOOKUP(H573,Coef!$C$2:$G$21,5)+MOD(E573+1,2)*15,20)</f>
        <v>0</v>
      </c>
      <c r="P573" s="31">
        <f ca="1">VLOOKUP(N573,Coef!$A$27:$B$46,2)</f>
        <v>3.56</v>
      </c>
      <c r="Q573" s="31">
        <f ca="1">VLOOKUP(N573,Coef!$A$27:$C$46,3)+O573/10-0.1</f>
        <v>1.9</v>
      </c>
      <c r="R573" s="31">
        <f t="shared" ca="1" si="298"/>
        <v>3.9</v>
      </c>
      <c r="S573" s="72">
        <f t="shared" ca="1" si="299"/>
        <v>244368</v>
      </c>
      <c r="T573" s="72">
        <f t="shared" ca="1" si="300"/>
        <v>3963036</v>
      </c>
      <c r="U573" s="72">
        <f t="shared" ca="1" si="301"/>
        <v>3963036</v>
      </c>
      <c r="V573" s="72">
        <f t="shared" ca="1" si="302"/>
        <v>0.62276134368136626</v>
      </c>
      <c r="W573" s="72">
        <f ca="1">(Coef!$J$9/(1+Coef!$J$8*(COS(V573))^2)^0.5)*Coef!$J$6</f>
        <v>6382858.4799690815</v>
      </c>
      <c r="X573" s="72">
        <f t="shared" ca="1" si="303"/>
        <v>-3</v>
      </c>
      <c r="Y573" s="72">
        <f t="shared" ca="1" si="304"/>
        <v>-4.0049767796393049E-2</v>
      </c>
      <c r="Z573" s="72">
        <f t="shared" ca="1" si="305"/>
        <v>0.94756331546170858</v>
      </c>
      <c r="AA573" s="72">
        <f t="shared" ca="1" si="306"/>
        <v>0.62518715646098566</v>
      </c>
      <c r="AB573" s="72">
        <f t="shared" ca="1" si="307"/>
        <v>1.0965430014122206</v>
      </c>
      <c r="AC573" s="72">
        <f t="shared" ca="1" si="308"/>
        <v>0.97870404017441182</v>
      </c>
      <c r="AD573" s="72">
        <f t="shared" ca="1" si="309"/>
        <v>1.768669570458947</v>
      </c>
      <c r="AE573" s="72">
        <f ca="1">Coef!$J$6*Coef!$J$9*(V573-(Coef!$J$10*AB573)+(Coef!$J$11*AC573)-(Coef!$J$12*AD573))</f>
        <v>3948633.7913398719</v>
      </c>
      <c r="AF573" s="72">
        <f t="shared" ca="1" si="310"/>
        <v>2.2563885295789647E-3</v>
      </c>
      <c r="AG573" s="72">
        <f ca="1">((Coef!$J$8*Y573^2)/2)*(COS(V573))^2</f>
        <v>3.566147364293903E-6</v>
      </c>
      <c r="AH573" s="72">
        <f t="shared" ca="1" si="311"/>
        <v>-4.0049720188601756E-2</v>
      </c>
      <c r="AI573" s="72">
        <f t="shared" ca="1" si="312"/>
        <v>0.62501772416433121</v>
      </c>
      <c r="AJ573" s="72">
        <f t="shared" ca="1" si="313"/>
        <v>-4.0060427539564569E-2</v>
      </c>
      <c r="AK573" s="72">
        <f t="shared" ca="1" si="314"/>
        <v>-4.9359089005969858E-2</v>
      </c>
      <c r="AL573" s="72">
        <f t="shared" ca="1" si="315"/>
        <v>0.62443958623074802</v>
      </c>
      <c r="AM573" s="72">
        <f ca="1">V573+(1+Coef!$J$8*(COS(V573))^2-(3/2)*Coef!$J$8*SIN(V573)*COS(V573)*(AL573-V573))*(AL573-V573)</f>
        <v>0.62444703523507816</v>
      </c>
      <c r="AN573" s="34" t="str">
        <f t="shared" ca="1" si="316"/>
        <v>30 244368 3963036 N</v>
      </c>
      <c r="AO573" s="33">
        <f t="shared" ca="1" si="317"/>
        <v>35.778179648426985</v>
      </c>
      <c r="AP573" s="33">
        <f t="shared" ca="1" si="318"/>
        <v>-5.8280674806526545</v>
      </c>
      <c r="AQ573" s="72">
        <f ca="1">'MGRS to Dist'!BP573</f>
        <v>907.82143985184609</v>
      </c>
      <c r="AR573" s="72">
        <f ca="1">'MGRS to Dist'!BT573</f>
        <v>219.07276740081099</v>
      </c>
      <c r="AS573" s="72">
        <f ca="1">'MGRS to Dist'!BU573</f>
        <v>39.069057226488887</v>
      </c>
      <c r="AT573" s="72">
        <f ca="1">'MGRS to Dist'!BV573</f>
        <v>219.06905722648889</v>
      </c>
    </row>
    <row r="574" spans="2:46" ht="16.5" customHeight="1">
      <c r="B574" s="19" t="s">
        <v>823</v>
      </c>
      <c r="C574" s="72" t="str">
        <f t="shared" si="289"/>
        <v>30STE4486863035</v>
      </c>
      <c r="D574" s="72">
        <f t="array" aca="1" ref="D574" ca="1">MATCH(TRUE,ISERROR(VALUE(MID(C574,ROW(INDIRECT("1:"&amp;LEN(C574))),1))),0)</f>
        <v>3</v>
      </c>
      <c r="E574" s="72">
        <f t="shared" ca="1" si="290"/>
        <v>30</v>
      </c>
      <c r="F574" s="72" t="str">
        <f t="shared" ca="1" si="291"/>
        <v>S</v>
      </c>
      <c r="G574" s="72" t="str">
        <f t="shared" ca="1" si="292"/>
        <v>T</v>
      </c>
      <c r="H574" s="72" t="str">
        <f t="shared" ca="1" si="293"/>
        <v>E</v>
      </c>
      <c r="I574" s="72">
        <f t="shared" ca="1" si="294"/>
        <v>10</v>
      </c>
      <c r="J574" s="72">
        <f t="shared" ca="1" si="295"/>
        <v>44868</v>
      </c>
      <c r="K574" s="72">
        <f t="shared" ca="1" si="296"/>
        <v>63035</v>
      </c>
      <c r="L574" s="72">
        <f t="shared" ca="1" si="297"/>
        <v>176.80604746885038</v>
      </c>
      <c r="M574" s="72">
        <f ca="1">VLOOKUP(G574,Coef!$C$2:$F$25,4)</f>
        <v>2</v>
      </c>
      <c r="N574" s="31">
        <f ca="1">VLOOKUP(F574,Coef!$C$4:$D$23,2)</f>
        <v>15</v>
      </c>
      <c r="O574" s="31">
        <f ca="1">MOD(VLOOKUP(H574,Coef!$C$2:$G$21,5)+MOD(E574+1,2)*15,20)</f>
        <v>0</v>
      </c>
      <c r="P574" s="31">
        <f ca="1">VLOOKUP(N574,Coef!$A$27:$B$46,2)</f>
        <v>3.56</v>
      </c>
      <c r="Q574" s="31">
        <f ca="1">VLOOKUP(N574,Coef!$A$27:$C$46,3)+O574/10-0.1</f>
        <v>1.9</v>
      </c>
      <c r="R574" s="31">
        <f t="shared" ca="1" si="298"/>
        <v>3.9</v>
      </c>
      <c r="S574" s="72">
        <f t="shared" ca="1" si="299"/>
        <v>244868</v>
      </c>
      <c r="T574" s="72">
        <f t="shared" ca="1" si="300"/>
        <v>3963035</v>
      </c>
      <c r="U574" s="72">
        <f t="shared" ca="1" si="301"/>
        <v>3963035</v>
      </c>
      <c r="V574" s="72">
        <f t="shared" ca="1" si="302"/>
        <v>0.62276118653887658</v>
      </c>
      <c r="W574" s="72">
        <f ca="1">(Coef!$J$9/(1+Coef!$J$8*(COS(V574))^2)^0.5)*Coef!$J$6</f>
        <v>6382858.476780572</v>
      </c>
      <c r="X574" s="72">
        <f t="shared" ca="1" si="303"/>
        <v>-3</v>
      </c>
      <c r="Y574" s="72">
        <f t="shared" ca="1" si="304"/>
        <v>-3.9971433007345188E-2</v>
      </c>
      <c r="Z574" s="72">
        <f t="shared" ca="1" si="305"/>
        <v>0.94756321502621166</v>
      </c>
      <c r="AA574" s="72">
        <f t="shared" ca="1" si="306"/>
        <v>0.62518723128973219</v>
      </c>
      <c r="AB574" s="72">
        <f t="shared" ca="1" si="307"/>
        <v>1.0965427940519823</v>
      </c>
      <c r="AC574" s="72">
        <f t="shared" ca="1" si="308"/>
        <v>0.97870390336141977</v>
      </c>
      <c r="AD574" s="72">
        <f t="shared" ca="1" si="309"/>
        <v>1.7686693899248682</v>
      </c>
      <c r="AE574" s="72">
        <f ca="1">Coef!$J$6*Coef!$J$9*(V574-(Coef!$J$10*AB574)+(Coef!$J$11*AC574)-(Coef!$J$12*AD574))</f>
        <v>3948632.7927618898</v>
      </c>
      <c r="AF574" s="72">
        <f t="shared" ca="1" si="310"/>
        <v>2.2563883079191392E-3</v>
      </c>
      <c r="AG574" s="72">
        <f ca="1">((Coef!$J$8*Y574^2)/2)*(COS(V574))^2</f>
        <v>3.5522114957645056E-6</v>
      </c>
      <c r="AH574" s="72">
        <f t="shared" ca="1" si="311"/>
        <v>-3.9971385678350582E-2</v>
      </c>
      <c r="AI574" s="72">
        <f t="shared" ca="1" si="312"/>
        <v>0.62501756683162724</v>
      </c>
      <c r="AJ574" s="72">
        <f t="shared" ca="1" si="313"/>
        <v>-3.998203032024944E-2</v>
      </c>
      <c r="AK574" s="72">
        <f t="shared" ca="1" si="314"/>
        <v>-4.9262645318267566E-2</v>
      </c>
      <c r="AL574" s="72">
        <f t="shared" ca="1" si="315"/>
        <v>0.62444168650178467</v>
      </c>
      <c r="AM574" s="72">
        <f ca="1">V574+(1+Coef!$J$8*(COS(V574))^2-(3/2)*Coef!$J$8*SIN(V574)*COS(V574)*(AL574-V574))*(AL574-V574)</f>
        <v>0.62444914550933084</v>
      </c>
      <c r="AN574" s="34" t="str">
        <f t="shared" ca="1" si="316"/>
        <v>30 244868 3963035 N</v>
      </c>
      <c r="AO574" s="33">
        <f t="shared" ca="1" si="317"/>
        <v>35.77830055823528</v>
      </c>
      <c r="AP574" s="33">
        <f t="shared" ca="1" si="318"/>
        <v>-5.8225416643866357</v>
      </c>
      <c r="AQ574" s="72">
        <f ca="1">'MGRS to Dist'!BP574</f>
        <v>499.79919388971103</v>
      </c>
      <c r="AR574" s="72">
        <f ca="1">'MGRS to Dist'!BT574</f>
        <v>88.453455699786446</v>
      </c>
      <c r="AS574" s="72">
        <f ca="1">'MGRS to Dist'!BU574</f>
        <v>-91.543313633874845</v>
      </c>
      <c r="AT574" s="72">
        <f ca="1">'MGRS to Dist'!BV574</f>
        <v>88.456686366125155</v>
      </c>
    </row>
    <row r="575" spans="2:46" ht="16.5" customHeight="1">
      <c r="B575" s="19" t="s">
        <v>824</v>
      </c>
      <c r="C575" s="72" t="str">
        <f t="shared" si="289"/>
        <v>30STE4689061990</v>
      </c>
      <c r="D575" s="72">
        <f t="array" aca="1" ref="D575" ca="1">MATCH(TRUE,ISERROR(VALUE(MID(C575,ROW(INDIRECT("1:"&amp;LEN(C575))),1))),0)</f>
        <v>3</v>
      </c>
      <c r="E575" s="72">
        <f t="shared" ca="1" si="290"/>
        <v>30</v>
      </c>
      <c r="F575" s="72" t="str">
        <f t="shared" ca="1" si="291"/>
        <v>S</v>
      </c>
      <c r="G575" s="72" t="str">
        <f t="shared" ca="1" si="292"/>
        <v>T</v>
      </c>
      <c r="H575" s="72" t="str">
        <f t="shared" ca="1" si="293"/>
        <v>E</v>
      </c>
      <c r="I575" s="72">
        <f t="shared" ca="1" si="294"/>
        <v>10</v>
      </c>
      <c r="J575" s="72">
        <f t="shared" ca="1" si="295"/>
        <v>46890</v>
      </c>
      <c r="K575" s="72">
        <f t="shared" ca="1" si="296"/>
        <v>61990</v>
      </c>
      <c r="L575" s="72">
        <f t="shared" ca="1" si="297"/>
        <v>176.80604746885038</v>
      </c>
      <c r="M575" s="72">
        <f ca="1">VLOOKUP(G575,Coef!$C$2:$F$25,4)</f>
        <v>2</v>
      </c>
      <c r="N575" s="31">
        <f ca="1">VLOOKUP(F575,Coef!$C$4:$D$23,2)</f>
        <v>15</v>
      </c>
      <c r="O575" s="31">
        <f ca="1">MOD(VLOOKUP(H575,Coef!$C$2:$G$21,5)+MOD(E575+1,2)*15,20)</f>
        <v>0</v>
      </c>
      <c r="P575" s="31">
        <f ca="1">VLOOKUP(N575,Coef!$A$27:$B$46,2)</f>
        <v>3.56</v>
      </c>
      <c r="Q575" s="31">
        <f ca="1">VLOOKUP(N575,Coef!$A$27:$C$46,3)+O575/10-0.1</f>
        <v>1.9</v>
      </c>
      <c r="R575" s="31">
        <f t="shared" ca="1" si="298"/>
        <v>3.9</v>
      </c>
      <c r="S575" s="72">
        <f t="shared" ca="1" si="299"/>
        <v>246890</v>
      </c>
      <c r="T575" s="72">
        <f t="shared" ca="1" si="300"/>
        <v>3961990</v>
      </c>
      <c r="U575" s="72">
        <f t="shared" ca="1" si="301"/>
        <v>3961990</v>
      </c>
      <c r="V575" s="72">
        <f t="shared" ca="1" si="302"/>
        <v>0.62259697263717417</v>
      </c>
      <c r="W575" s="72">
        <f ca="1">(Coef!$J$9/(1+Coef!$J$8*(COS(V575))^2)^0.5)*Coef!$J$6</f>
        <v>6382855.144975841</v>
      </c>
      <c r="X575" s="72">
        <f t="shared" ca="1" si="303"/>
        <v>-3</v>
      </c>
      <c r="Y575" s="72">
        <f t="shared" ca="1" si="304"/>
        <v>-3.9654667738971229E-2</v>
      </c>
      <c r="Z575" s="72">
        <f t="shared" ca="1" si="305"/>
        <v>0.94745820878057652</v>
      </c>
      <c r="AA575" s="72">
        <f t="shared" ca="1" si="306"/>
        <v>0.62526536905080754</v>
      </c>
      <c r="AB575" s="72">
        <f t="shared" ca="1" si="307"/>
        <v>1.0963260770274625</v>
      </c>
      <c r="AC575" s="72">
        <f t="shared" ca="1" si="308"/>
        <v>0.97856090003329876</v>
      </c>
      <c r="AD575" s="72">
        <f t="shared" ca="1" si="309"/>
        <v>1.7684806650012612</v>
      </c>
      <c r="AE575" s="72">
        <f ca="1">Coef!$J$6*Coef!$J$9*(V575-(Coef!$J$10*AB575)+(Coef!$J$11*AC575)-(Coef!$J$12*AD575))</f>
        <v>3947589.2795888018</v>
      </c>
      <c r="AF575" s="72">
        <f t="shared" ca="1" si="310"/>
        <v>2.2561565450116006E-3</v>
      </c>
      <c r="AG575" s="72">
        <f ca="1">((Coef!$J$8*Y575^2)/2)*(COS(V575))^2</f>
        <v>3.4969579927445041E-6</v>
      </c>
      <c r="AH575" s="72">
        <f t="shared" ca="1" si="311"/>
        <v>-3.9654621515402125E-2</v>
      </c>
      <c r="AI575" s="72">
        <f t="shared" ca="1" si="312"/>
        <v>0.62485312129250115</v>
      </c>
      <c r="AJ575" s="72">
        <f t="shared" ca="1" si="313"/>
        <v>-3.9665015075294907E-2</v>
      </c>
      <c r="AK575" s="72">
        <f t="shared" ca="1" si="314"/>
        <v>-4.8866880628543878E-2</v>
      </c>
      <c r="AL575" s="72">
        <f t="shared" ca="1" si="315"/>
        <v>0.62428652075907387</v>
      </c>
      <c r="AM575" s="72">
        <f ca="1">V575+(1+Coef!$J$8*(COS(V575))^2-(3/2)*Coef!$J$8*SIN(V575)*COS(V575)*(AL575-V575))*(AL575-V575)</f>
        <v>0.62429402162746084</v>
      </c>
      <c r="AN575" s="34" t="str">
        <f t="shared" ca="1" si="316"/>
        <v>30 246890 3961990 N</v>
      </c>
      <c r="AO575" s="33">
        <f t="shared" ca="1" si="317"/>
        <v>35.769412614502443</v>
      </c>
      <c r="AP575" s="33">
        <f t="shared" ca="1" si="318"/>
        <v>-5.7998660179851633</v>
      </c>
      <c r="AQ575" s="72">
        <f ca="1">'MGRS to Dist'!BP575</f>
        <v>2275.1726065164803</v>
      </c>
      <c r="AR575" s="72">
        <f ca="1">'MGRS to Dist'!BT575</f>
        <v>115.77890632854417</v>
      </c>
      <c r="AS575" s="72">
        <f ca="1">'MGRS to Dist'!BU575</f>
        <v>-64.207837771065741</v>
      </c>
      <c r="AT575" s="72">
        <f ca="1">'MGRS to Dist'!BV575</f>
        <v>115.79216222893427</v>
      </c>
    </row>
    <row r="576" spans="2:46" ht="16.5" customHeight="1">
      <c r="B576" s="19" t="s">
        <v>825</v>
      </c>
      <c r="C576" s="72" t="str">
        <f t="shared" si="289"/>
        <v>30STE5054263667</v>
      </c>
      <c r="D576" s="72">
        <f t="array" aca="1" ref="D576" ca="1">MATCH(TRUE,ISERROR(VALUE(MID(C576,ROW(INDIRECT("1:"&amp;LEN(C576))),1))),0)</f>
        <v>3</v>
      </c>
      <c r="E576" s="72">
        <f t="shared" ca="1" si="290"/>
        <v>30</v>
      </c>
      <c r="F576" s="72" t="str">
        <f t="shared" ca="1" si="291"/>
        <v>S</v>
      </c>
      <c r="G576" s="72" t="str">
        <f t="shared" ca="1" si="292"/>
        <v>T</v>
      </c>
      <c r="H576" s="72" t="str">
        <f t="shared" ca="1" si="293"/>
        <v>E</v>
      </c>
      <c r="I576" s="72">
        <f t="shared" ca="1" si="294"/>
        <v>10</v>
      </c>
      <c r="J576" s="72">
        <f t="shared" ca="1" si="295"/>
        <v>50542</v>
      </c>
      <c r="K576" s="72">
        <f t="shared" ca="1" si="296"/>
        <v>63667</v>
      </c>
      <c r="L576" s="72">
        <f t="shared" ca="1" si="297"/>
        <v>176.80604746885038</v>
      </c>
      <c r="M576" s="72">
        <f ca="1">VLOOKUP(G576,Coef!$C$2:$F$25,4)</f>
        <v>2</v>
      </c>
      <c r="N576" s="31">
        <f ca="1">VLOOKUP(F576,Coef!$C$4:$D$23,2)</f>
        <v>15</v>
      </c>
      <c r="O576" s="31">
        <f ca="1">MOD(VLOOKUP(H576,Coef!$C$2:$G$21,5)+MOD(E576+1,2)*15,20)</f>
        <v>0</v>
      </c>
      <c r="P576" s="31">
        <f ca="1">VLOOKUP(N576,Coef!$A$27:$B$46,2)</f>
        <v>3.56</v>
      </c>
      <c r="Q576" s="31">
        <f ca="1">VLOOKUP(N576,Coef!$A$27:$C$46,3)+O576/10-0.1</f>
        <v>1.9</v>
      </c>
      <c r="R576" s="31">
        <f t="shared" ca="1" si="298"/>
        <v>3.9</v>
      </c>
      <c r="S576" s="72">
        <f t="shared" ca="1" si="299"/>
        <v>250542</v>
      </c>
      <c r="T576" s="72">
        <f t="shared" ca="1" si="300"/>
        <v>3963667</v>
      </c>
      <c r="U576" s="72">
        <f t="shared" ca="1" si="301"/>
        <v>3963667</v>
      </c>
      <c r="V576" s="72">
        <f t="shared" ca="1" si="302"/>
        <v>0.62286050059234632</v>
      </c>
      <c r="W576" s="72">
        <f ca="1">(Coef!$J$9/(1+Coef!$J$8*(COS(V576))^2)^0.5)*Coef!$J$6</f>
        <v>6382860.4919867124</v>
      </c>
      <c r="X576" s="72">
        <f t="shared" ca="1" si="303"/>
        <v>-3</v>
      </c>
      <c r="Y576" s="72">
        <f t="shared" ca="1" si="304"/>
        <v>-3.9082477255014292E-2</v>
      </c>
      <c r="Z576" s="72">
        <f t="shared" ca="1" si="305"/>
        <v>0.94762667159724001</v>
      </c>
      <c r="AA576" s="72">
        <f t="shared" ca="1" si="306"/>
        <v>0.62513991826456816</v>
      </c>
      <c r="AB576" s="72">
        <f t="shared" ca="1" si="307"/>
        <v>1.0966738363909663</v>
      </c>
      <c r="AC576" s="72">
        <f t="shared" ca="1" si="308"/>
        <v>0.97879035685936677</v>
      </c>
      <c r="AD576" s="72">
        <f t="shared" ca="1" si="309"/>
        <v>1.7687834630920278</v>
      </c>
      <c r="AE576" s="72">
        <f ca="1">Coef!$J$6*Coef!$J$9*(V576-(Coef!$J$10*AB576)+(Coef!$J$11*AC576)-(Coef!$J$12*AD576))</f>
        <v>3949263.8943447685</v>
      </c>
      <c r="AF576" s="72">
        <f t="shared" ca="1" si="310"/>
        <v>2.2565283501517421E-3</v>
      </c>
      <c r="AG576" s="72">
        <f ca="1">((Coef!$J$8*Y576^2)/2)*(COS(V576))^2</f>
        <v>3.3954832746212475E-6</v>
      </c>
      <c r="AH576" s="72">
        <f t="shared" ca="1" si="311"/>
        <v>-3.9082433020381675E-2</v>
      </c>
      <c r="AI576" s="72">
        <f t="shared" ca="1" si="312"/>
        <v>0.62511702128049385</v>
      </c>
      <c r="AJ576" s="72">
        <f t="shared" ca="1" si="313"/>
        <v>-3.9092383103169148E-2</v>
      </c>
      <c r="AK576" s="72">
        <f t="shared" ca="1" si="314"/>
        <v>-4.8171659027718104E-2</v>
      </c>
      <c r="AL576" s="72">
        <f t="shared" ca="1" si="315"/>
        <v>0.62456633446221632</v>
      </c>
      <c r="AM576" s="72">
        <f ca="1">V576+(1+Coef!$J$8*(COS(V576))^2-(3/2)*Coef!$J$8*SIN(V576)*COS(V576)*(AL576-V576))*(AL576-V576)</f>
        <v>0.62457390462610052</v>
      </c>
      <c r="AN576" s="34" t="str">
        <f t="shared" ca="1" si="316"/>
        <v>30 250542 3963667 N</v>
      </c>
      <c r="AO576" s="33">
        <f t="shared" ca="1" si="317"/>
        <v>35.785448729081963</v>
      </c>
      <c r="AP576" s="33">
        <f t="shared" ca="1" si="318"/>
        <v>-5.760032754431518</v>
      </c>
      <c r="AQ576" s="72">
        <f ca="1">'MGRS to Dist'!BP576</f>
        <v>4017.1163274884243</v>
      </c>
      <c r="AR576" s="72">
        <f ca="1">'MGRS to Dist'!BT576</f>
        <v>63.596796552441958</v>
      </c>
      <c r="AS576" s="72">
        <f ca="1">'MGRS to Dist'!BU576</f>
        <v>-116.37991540143155</v>
      </c>
      <c r="AT576" s="72">
        <f ca="1">'MGRS to Dist'!BV576</f>
        <v>63.62008459856844</v>
      </c>
    </row>
    <row r="577" spans="2:46" ht="16.5" customHeight="1">
      <c r="B577" s="19" t="s">
        <v>826</v>
      </c>
      <c r="C577" s="72" t="str">
        <f t="shared" si="289"/>
        <v>30STE5247366903</v>
      </c>
      <c r="D577" s="72">
        <f t="array" aca="1" ref="D577" ca="1">MATCH(TRUE,ISERROR(VALUE(MID(C577,ROW(INDIRECT("1:"&amp;LEN(C577))),1))),0)</f>
        <v>3</v>
      </c>
      <c r="E577" s="72">
        <f t="shared" ca="1" si="290"/>
        <v>30</v>
      </c>
      <c r="F577" s="72" t="str">
        <f t="shared" ca="1" si="291"/>
        <v>S</v>
      </c>
      <c r="G577" s="72" t="str">
        <f t="shared" ca="1" si="292"/>
        <v>T</v>
      </c>
      <c r="H577" s="72" t="str">
        <f t="shared" ca="1" si="293"/>
        <v>E</v>
      </c>
      <c r="I577" s="72">
        <f t="shared" ca="1" si="294"/>
        <v>10</v>
      </c>
      <c r="J577" s="72">
        <f t="shared" ca="1" si="295"/>
        <v>52473</v>
      </c>
      <c r="K577" s="72">
        <f t="shared" ca="1" si="296"/>
        <v>66903</v>
      </c>
      <c r="L577" s="72">
        <f t="shared" ca="1" si="297"/>
        <v>176.80604746885038</v>
      </c>
      <c r="M577" s="72">
        <f ca="1">VLOOKUP(G577,Coef!$C$2:$F$25,4)</f>
        <v>2</v>
      </c>
      <c r="N577" s="31">
        <f ca="1">VLOOKUP(F577,Coef!$C$4:$D$23,2)</f>
        <v>15</v>
      </c>
      <c r="O577" s="31">
        <f ca="1">MOD(VLOOKUP(H577,Coef!$C$2:$G$21,5)+MOD(E577+1,2)*15,20)</f>
        <v>0</v>
      </c>
      <c r="P577" s="31">
        <f ca="1">VLOOKUP(N577,Coef!$A$27:$B$46,2)</f>
        <v>3.56</v>
      </c>
      <c r="Q577" s="31">
        <f ca="1">VLOOKUP(N577,Coef!$A$27:$C$46,3)+O577/10-0.1</f>
        <v>1.9</v>
      </c>
      <c r="R577" s="31">
        <f t="shared" ca="1" si="298"/>
        <v>3.9</v>
      </c>
      <c r="S577" s="72">
        <f t="shared" ca="1" si="299"/>
        <v>252473</v>
      </c>
      <c r="T577" s="72">
        <f t="shared" ca="1" si="300"/>
        <v>3966903</v>
      </c>
      <c r="U577" s="72">
        <f t="shared" ca="1" si="301"/>
        <v>3966903</v>
      </c>
      <c r="V577" s="72">
        <f t="shared" ca="1" si="302"/>
        <v>0.62336901368890996</v>
      </c>
      <c r="W577" s="72">
        <f ca="1">(Coef!$J$9/(1+Coef!$J$8*(COS(V577))^2)^0.5)*Coef!$J$6</f>
        <v>6382870.812494399</v>
      </c>
      <c r="X577" s="72">
        <f t="shared" ca="1" si="303"/>
        <v>-3</v>
      </c>
      <c r="Y577" s="72">
        <f t="shared" ca="1" si="304"/>
        <v>-3.8779885614396055E-2</v>
      </c>
      <c r="Z577" s="72">
        <f t="shared" ca="1" si="305"/>
        <v>0.94795099945185202</v>
      </c>
      <c r="AA577" s="72">
        <f t="shared" ca="1" si="306"/>
        <v>0.62489699675339505</v>
      </c>
      <c r="AB577" s="72">
        <f t="shared" ca="1" si="307"/>
        <v>1.0973445134148361</v>
      </c>
      <c r="AC577" s="72">
        <f t="shared" ca="1" si="308"/>
        <v>0.97923263424947582</v>
      </c>
      <c r="AD577" s="72">
        <f t="shared" ca="1" si="309"/>
        <v>1.7693667820117074</v>
      </c>
      <c r="AE577" s="72">
        <f ca="1">Coef!$J$6*Coef!$J$9*(V577-(Coef!$J$10*AB577)+(Coef!$J$11*AC577)-(Coef!$J$12*AD577))</f>
        <v>3952495.3035888956</v>
      </c>
      <c r="AF577" s="72">
        <f t="shared" ca="1" si="310"/>
        <v>2.2572439321349729E-3</v>
      </c>
      <c r="AG577" s="72">
        <f ca="1">((Coef!$J$8*Y577^2)/2)*(COS(V577))^2</f>
        <v>3.3406660860721918E-6</v>
      </c>
      <c r="AH577" s="72">
        <f t="shared" ca="1" si="311"/>
        <v>-3.8779842430846492E-2</v>
      </c>
      <c r="AI577" s="72">
        <f t="shared" ca="1" si="312"/>
        <v>0.62562625008034667</v>
      </c>
      <c r="AJ577" s="72">
        <f t="shared" ca="1" si="313"/>
        <v>-3.8789563175300079E-2</v>
      </c>
      <c r="AK577" s="72">
        <f t="shared" ca="1" si="314"/>
        <v>-4.7816630578881747E-2</v>
      </c>
      <c r="AL577" s="72">
        <f t="shared" ca="1" si="315"/>
        <v>0.62508346867961651</v>
      </c>
      <c r="AM577" s="72">
        <f ca="1">V577+(1+Coef!$J$8*(COS(V577))^2-(3/2)*Coef!$J$8*SIN(V577)*COS(V577)*(AL577-V577))*(AL577-V577)</f>
        <v>0.62509107145789422</v>
      </c>
      <c r="AN577" s="34" t="str">
        <f t="shared" ca="1" si="316"/>
        <v>30 252473 3966903 N</v>
      </c>
      <c r="AO577" s="33">
        <f t="shared" ca="1" si="317"/>
        <v>35.815080205847892</v>
      </c>
      <c r="AP577" s="33">
        <f t="shared" ca="1" si="318"/>
        <v>-5.7396911227061187</v>
      </c>
      <c r="AQ577" s="72">
        <f ca="1">'MGRS to Dist'!BP577</f>
        <v>3766.9894585236189</v>
      </c>
      <c r="AR577" s="72">
        <f ca="1">'MGRS to Dist'!BT577</f>
        <v>29.102373817188379</v>
      </c>
      <c r="AS577" s="72">
        <f ca="1">'MGRS to Dist'!BU577</f>
        <v>-150.88572711258234</v>
      </c>
      <c r="AT577" s="72">
        <f ca="1">'MGRS to Dist'!BV577</f>
        <v>29.114272887417656</v>
      </c>
    </row>
    <row r="578" spans="2:46" ht="16.5" customHeight="1">
      <c r="B578" s="19" t="s">
        <v>827</v>
      </c>
      <c r="C578" s="72" t="str">
        <f t="shared" si="289"/>
        <v>30STE5068563925</v>
      </c>
      <c r="D578" s="72">
        <f t="array" aca="1" ref="D578" ca="1">MATCH(TRUE,ISERROR(VALUE(MID(C578,ROW(INDIRECT("1:"&amp;LEN(C578))),1))),0)</f>
        <v>3</v>
      </c>
      <c r="E578" s="72">
        <f t="shared" ca="1" si="290"/>
        <v>30</v>
      </c>
      <c r="F578" s="72" t="str">
        <f t="shared" ca="1" si="291"/>
        <v>S</v>
      </c>
      <c r="G578" s="72" t="str">
        <f t="shared" ca="1" si="292"/>
        <v>T</v>
      </c>
      <c r="H578" s="72" t="str">
        <f t="shared" ca="1" si="293"/>
        <v>E</v>
      </c>
      <c r="I578" s="72">
        <f t="shared" ca="1" si="294"/>
        <v>10</v>
      </c>
      <c r="J578" s="72">
        <f t="shared" ca="1" si="295"/>
        <v>50685</v>
      </c>
      <c r="K578" s="72">
        <f t="shared" ca="1" si="296"/>
        <v>63925</v>
      </c>
      <c r="L578" s="72">
        <f t="shared" ca="1" si="297"/>
        <v>176.80604746885038</v>
      </c>
      <c r="M578" s="72">
        <f ca="1">VLOOKUP(G578,Coef!$C$2:$F$25,4)</f>
        <v>2</v>
      </c>
      <c r="N578" s="31">
        <f ca="1">VLOOKUP(F578,Coef!$C$4:$D$23,2)</f>
        <v>15</v>
      </c>
      <c r="O578" s="31">
        <f ca="1">MOD(VLOOKUP(H578,Coef!$C$2:$G$21,5)+MOD(E578+1,2)*15,20)</f>
        <v>0</v>
      </c>
      <c r="P578" s="31">
        <f ca="1">VLOOKUP(N578,Coef!$A$27:$B$46,2)</f>
        <v>3.56</v>
      </c>
      <c r="Q578" s="31">
        <f ca="1">VLOOKUP(N578,Coef!$A$27:$C$46,3)+O578/10-0.1</f>
        <v>1.9</v>
      </c>
      <c r="R578" s="31">
        <f t="shared" ca="1" si="298"/>
        <v>3.9</v>
      </c>
      <c r="S578" s="72">
        <f t="shared" ca="1" si="299"/>
        <v>250685</v>
      </c>
      <c r="T578" s="72">
        <f t="shared" ca="1" si="300"/>
        <v>3963925</v>
      </c>
      <c r="U578" s="72">
        <f t="shared" ca="1" si="301"/>
        <v>3963925</v>
      </c>
      <c r="V578" s="72">
        <f t="shared" ca="1" si="302"/>
        <v>0.62290104335468055</v>
      </c>
      <c r="W578" s="72">
        <f ca="1">(Coef!$J$9/(1+Coef!$J$8*(COS(V578))^2)^0.5)*Coef!$J$6</f>
        <v>6382861.3146893103</v>
      </c>
      <c r="X578" s="72">
        <f t="shared" ca="1" si="303"/>
        <v>-3</v>
      </c>
      <c r="Y578" s="72">
        <f t="shared" ca="1" si="304"/>
        <v>-3.9060068472149712E-2</v>
      </c>
      <c r="Z578" s="72">
        <f t="shared" ca="1" si="305"/>
        <v>0.94765256559039013</v>
      </c>
      <c r="AA578" s="72">
        <f t="shared" ca="1" si="306"/>
        <v>0.62512059153187283</v>
      </c>
      <c r="AB578" s="72">
        <f t="shared" ca="1" si="307"/>
        <v>1.0967273261498756</v>
      </c>
      <c r="AC578" s="72">
        <f t="shared" ca="1" si="308"/>
        <v>0.97882564249537485</v>
      </c>
      <c r="AD578" s="72">
        <f t="shared" ca="1" si="309"/>
        <v>1.7688300169047289</v>
      </c>
      <c r="AE578" s="72">
        <f ca="1">Coef!$J$6*Coef!$J$9*(V578-(Coef!$J$10*AB578)+(Coef!$J$11*AC578)-(Coef!$J$12*AD578))</f>
        <v>3949521.5277577024</v>
      </c>
      <c r="AF578" s="72">
        <f t="shared" ca="1" si="310"/>
        <v>2.2565854923323994E-3</v>
      </c>
      <c r="AG578" s="72">
        <f ca="1">((Coef!$J$8*Y578^2)/2)*(COS(V578))^2</f>
        <v>3.3913931194205184E-6</v>
      </c>
      <c r="AH578" s="72">
        <f t="shared" ca="1" si="311"/>
        <v>-3.9060024316133896E-2</v>
      </c>
      <c r="AI578" s="72">
        <f t="shared" ca="1" si="312"/>
        <v>0.62515762119404439</v>
      </c>
      <c r="AJ578" s="72">
        <f t="shared" ca="1" si="313"/>
        <v>-3.9069957292618918E-2</v>
      </c>
      <c r="AK578" s="72">
        <f t="shared" ca="1" si="314"/>
        <v>-4.8145475972221394E-2</v>
      </c>
      <c r="AL578" s="72">
        <f t="shared" ca="1" si="315"/>
        <v>0.62460751811883819</v>
      </c>
      <c r="AM578" s="72">
        <f ca="1">V578+(1+Coef!$J$8*(COS(V578))^2-(3/2)*Coef!$J$8*SIN(V578)*COS(V578)*(AL578-V578))*(AL578-V578)</f>
        <v>0.62461509067940946</v>
      </c>
      <c r="AN578" s="34" t="str">
        <f t="shared" ca="1" si="316"/>
        <v>30 250685 3963925 N</v>
      </c>
      <c r="AO578" s="33">
        <f t="shared" ca="1" si="317"/>
        <v>35.787808516111369</v>
      </c>
      <c r="AP578" s="33">
        <f t="shared" ca="1" si="318"/>
        <v>-5.7585325758567993</v>
      </c>
      <c r="AQ578" s="72">
        <f ca="1">'MGRS to Dist'!BP578</f>
        <v>3472.2804984009067</v>
      </c>
      <c r="AR578" s="72">
        <f ca="1">'MGRS to Dist'!BT578</f>
        <v>209.26904471050415</v>
      </c>
      <c r="AS578" s="72">
        <f ca="1">'MGRS to Dist'!BU578</f>
        <v>29.258022872268764</v>
      </c>
      <c r="AT578" s="72">
        <f ca="1">'MGRS to Dist'!BV578</f>
        <v>209.25802287226884</v>
      </c>
    </row>
    <row r="579" spans="2:46" ht="16.5" customHeight="1">
      <c r="B579" s="19" t="s">
        <v>828</v>
      </c>
      <c r="C579" s="72" t="str">
        <f t="shared" si="289"/>
        <v>30STE4268663929</v>
      </c>
      <c r="D579" s="72">
        <f t="array" aca="1" ref="D579" ca="1">MATCH(TRUE,ISERROR(VALUE(MID(C579,ROW(INDIRECT("1:"&amp;LEN(C579))),1))),0)</f>
        <v>3</v>
      </c>
      <c r="E579" s="72">
        <f t="shared" ca="1" si="290"/>
        <v>30</v>
      </c>
      <c r="F579" s="72" t="str">
        <f t="shared" ca="1" si="291"/>
        <v>S</v>
      </c>
      <c r="G579" s="72" t="str">
        <f t="shared" ca="1" si="292"/>
        <v>T</v>
      </c>
      <c r="H579" s="72" t="str">
        <f t="shared" ca="1" si="293"/>
        <v>E</v>
      </c>
      <c r="I579" s="72">
        <f t="shared" ca="1" si="294"/>
        <v>10</v>
      </c>
      <c r="J579" s="72">
        <f t="shared" ca="1" si="295"/>
        <v>42686</v>
      </c>
      <c r="K579" s="72">
        <f t="shared" ca="1" si="296"/>
        <v>63929</v>
      </c>
      <c r="L579" s="72">
        <f t="shared" ca="1" si="297"/>
        <v>176.80604746885038</v>
      </c>
      <c r="M579" s="72">
        <f ca="1">VLOOKUP(G579,Coef!$C$2:$F$25,4)</f>
        <v>2</v>
      </c>
      <c r="N579" s="31">
        <f ca="1">VLOOKUP(F579,Coef!$C$4:$D$23,2)</f>
        <v>15</v>
      </c>
      <c r="O579" s="31">
        <f ca="1">MOD(VLOOKUP(H579,Coef!$C$2:$G$21,5)+MOD(E579+1,2)*15,20)</f>
        <v>0</v>
      </c>
      <c r="P579" s="31">
        <f ca="1">VLOOKUP(N579,Coef!$A$27:$B$46,2)</f>
        <v>3.56</v>
      </c>
      <c r="Q579" s="31">
        <f ca="1">VLOOKUP(N579,Coef!$A$27:$C$46,3)+O579/10-0.1</f>
        <v>1.9</v>
      </c>
      <c r="R579" s="31">
        <f t="shared" ca="1" si="298"/>
        <v>3.9</v>
      </c>
      <c r="S579" s="72">
        <f t="shared" ca="1" si="299"/>
        <v>242686</v>
      </c>
      <c r="T579" s="72">
        <f t="shared" ca="1" si="300"/>
        <v>3963929</v>
      </c>
      <c r="U579" s="72">
        <f t="shared" ca="1" si="301"/>
        <v>3963929</v>
      </c>
      <c r="V579" s="72">
        <f t="shared" ca="1" si="302"/>
        <v>0.62290167192463919</v>
      </c>
      <c r="W579" s="72">
        <f ca="1">(Coef!$J$9/(1+Coef!$J$8*(COS(V579))^2)^0.5)*Coef!$J$6</f>
        <v>6382861.3274445683</v>
      </c>
      <c r="X579" s="72">
        <f t="shared" ca="1" si="303"/>
        <v>-3</v>
      </c>
      <c r="Y579" s="72">
        <f t="shared" ca="1" si="304"/>
        <v>-4.0313268109651662E-2</v>
      </c>
      <c r="Z579" s="72">
        <f t="shared" ca="1" si="305"/>
        <v>0.94765296699859991</v>
      </c>
      <c r="AA579" s="72">
        <f t="shared" ca="1" si="306"/>
        <v>0.6251202918367571</v>
      </c>
      <c r="AB579" s="72">
        <f t="shared" ca="1" si="307"/>
        <v>1.0967281554239392</v>
      </c>
      <c r="AC579" s="72">
        <f t="shared" ca="1" si="308"/>
        <v>0.97882618952714373</v>
      </c>
      <c r="AD579" s="72">
        <f t="shared" ca="1" si="309"/>
        <v>1.768830738605236</v>
      </c>
      <c r="AE579" s="72">
        <f ca="1">Coef!$J$6*Coef!$J$9*(V579-(Coef!$J$10*AB579)+(Coef!$J$11*AC579)-(Coef!$J$12*AD579))</f>
        <v>3949525.5220749658</v>
      </c>
      <c r="AF579" s="72">
        <f t="shared" ca="1" si="310"/>
        <v>2.256586378134709E-3</v>
      </c>
      <c r="AG579" s="72">
        <f ca="1">((Coef!$J$8*Y579^2)/2)*(COS(V579))^2</f>
        <v>3.6124991685453356E-6</v>
      </c>
      <c r="AH579" s="72">
        <f t="shared" ca="1" si="311"/>
        <v>-4.0313219565769151E-2</v>
      </c>
      <c r="AI579" s="72">
        <f t="shared" ca="1" si="312"/>
        <v>0.62515825015085746</v>
      </c>
      <c r="AJ579" s="72">
        <f t="shared" ca="1" si="313"/>
        <v>-4.0324139662644976E-2</v>
      </c>
      <c r="AK579" s="72">
        <f t="shared" ca="1" si="314"/>
        <v>-4.9688510378318111E-2</v>
      </c>
      <c r="AL579" s="72">
        <f t="shared" ca="1" si="315"/>
        <v>0.62457231305096961</v>
      </c>
      <c r="AM579" s="72">
        <f ca="1">V579+(1+Coef!$J$8*(COS(V579))^2-(3/2)*Coef!$J$8*SIN(V579)*COS(V579)*(AL579-V579))*(AL579-V579)</f>
        <v>0.62457972687816143</v>
      </c>
      <c r="AN579" s="34" t="str">
        <f t="shared" ca="1" si="316"/>
        <v>30 242686 3963929 N</v>
      </c>
      <c r="AO579" s="33">
        <f t="shared" ca="1" si="317"/>
        <v>35.785782319552318</v>
      </c>
      <c r="AP579" s="33">
        <f t="shared" ca="1" si="318"/>
        <v>-5.8469419349696174</v>
      </c>
      <c r="AQ579" s="72">
        <f ca="1">'MGRS to Dist'!BP579</f>
        <v>7995.8756582554715</v>
      </c>
      <c r="AR579" s="72">
        <f ca="1">'MGRS to Dist'!BT579</f>
        <v>268.40753419972481</v>
      </c>
      <c r="AS579" s="72">
        <f ca="1">'MGRS to Dist'!BU579</f>
        <v>88.355834986711542</v>
      </c>
      <c r="AT579" s="72">
        <f ca="1">'MGRS to Dist'!BV579</f>
        <v>268.35583498671156</v>
      </c>
    </row>
    <row r="580" spans="2:46" ht="16.5" customHeight="1">
      <c r="B580" s="19" t="s">
        <v>829</v>
      </c>
      <c r="C580" s="72" t="str">
        <f t="shared" si="289"/>
        <v>30STE4527963397</v>
      </c>
      <c r="D580" s="72">
        <f t="array" aca="1" ref="D580" ca="1">MATCH(TRUE,ISERROR(VALUE(MID(C580,ROW(INDIRECT("1:"&amp;LEN(C580))),1))),0)</f>
        <v>3</v>
      </c>
      <c r="E580" s="72">
        <f t="shared" ca="1" si="290"/>
        <v>30</v>
      </c>
      <c r="F580" s="72" t="str">
        <f t="shared" ca="1" si="291"/>
        <v>S</v>
      </c>
      <c r="G580" s="72" t="str">
        <f t="shared" ca="1" si="292"/>
        <v>T</v>
      </c>
      <c r="H580" s="72" t="str">
        <f t="shared" ca="1" si="293"/>
        <v>E</v>
      </c>
      <c r="I580" s="72">
        <f t="shared" ca="1" si="294"/>
        <v>10</v>
      </c>
      <c r="J580" s="72">
        <f t="shared" ca="1" si="295"/>
        <v>45279</v>
      </c>
      <c r="K580" s="72">
        <f t="shared" ca="1" si="296"/>
        <v>63397</v>
      </c>
      <c r="L580" s="72">
        <f t="shared" ca="1" si="297"/>
        <v>176.80604746885038</v>
      </c>
      <c r="M580" s="72">
        <f ca="1">VLOOKUP(G580,Coef!$C$2:$F$25,4)</f>
        <v>2</v>
      </c>
      <c r="N580" s="31">
        <f ca="1">VLOOKUP(F580,Coef!$C$4:$D$23,2)</f>
        <v>15</v>
      </c>
      <c r="O580" s="31">
        <f ca="1">MOD(VLOOKUP(H580,Coef!$C$2:$G$21,5)+MOD(E580+1,2)*15,20)</f>
        <v>0</v>
      </c>
      <c r="P580" s="31">
        <f ca="1">VLOOKUP(N580,Coef!$A$27:$B$46,2)</f>
        <v>3.56</v>
      </c>
      <c r="Q580" s="31">
        <f ca="1">VLOOKUP(N580,Coef!$A$27:$C$46,3)+O580/10-0.1</f>
        <v>1.9</v>
      </c>
      <c r="R580" s="31">
        <f t="shared" ca="1" si="298"/>
        <v>3.9</v>
      </c>
      <c r="S580" s="72">
        <f t="shared" ca="1" si="299"/>
        <v>245279</v>
      </c>
      <c r="T580" s="72">
        <f t="shared" ca="1" si="300"/>
        <v>3963397</v>
      </c>
      <c r="U580" s="72">
        <f t="shared" ca="1" si="301"/>
        <v>3963397</v>
      </c>
      <c r="V580" s="72">
        <f t="shared" ca="1" si="302"/>
        <v>0.62281807212013618</v>
      </c>
      <c r="W580" s="72">
        <f ca="1">(Coef!$J$9/(1+Coef!$J$8*(COS(V580))^2)^0.5)*Coef!$J$6</f>
        <v>6382859.6310432944</v>
      </c>
      <c r="X580" s="72">
        <f t="shared" ca="1" si="303"/>
        <v>-3</v>
      </c>
      <c r="Y580" s="72">
        <f t="shared" ca="1" si="304"/>
        <v>-3.990703457759813E-2</v>
      </c>
      <c r="Z580" s="72">
        <f t="shared" ca="1" si="305"/>
        <v>0.94759956656037714</v>
      </c>
      <c r="AA580" s="72">
        <f t="shared" ca="1" si="306"/>
        <v>0.62516013631730838</v>
      </c>
      <c r="AB580" s="72">
        <f t="shared" ca="1" si="307"/>
        <v>1.0966178554003247</v>
      </c>
      <c r="AC580" s="72">
        <f t="shared" ca="1" si="308"/>
        <v>0.97875342562957057</v>
      </c>
      <c r="AD580" s="72">
        <f t="shared" ca="1" si="309"/>
        <v>1.7687347352749938</v>
      </c>
      <c r="AE580" s="72">
        <f ca="1">Coef!$J$6*Coef!$J$9*(V580-(Coef!$J$10*AB580)+(Coef!$J$11*AC580)-(Coef!$J$12*AD580))</f>
        <v>3948994.278089074</v>
      </c>
      <c r="AF580" s="72">
        <f t="shared" ca="1" si="310"/>
        <v>2.2564685334576107E-3</v>
      </c>
      <c r="AG580" s="72">
        <f ca="1">((Coef!$J$8*Y580^2)/2)*(COS(V580))^2</f>
        <v>3.5404854217855555E-6</v>
      </c>
      <c r="AH580" s="72">
        <f t="shared" ca="1" si="311"/>
        <v>-3.9906987480840081E-2</v>
      </c>
      <c r="AI580" s="72">
        <f t="shared" ca="1" si="312"/>
        <v>0.62507453266459989</v>
      </c>
      <c r="AJ580" s="72">
        <f t="shared" ca="1" si="313"/>
        <v>-3.991758075387386E-2</v>
      </c>
      <c r="AK580" s="72">
        <f t="shared" ca="1" si="314"/>
        <v>-4.9185382256613119E-2</v>
      </c>
      <c r="AL580" s="72">
        <f t="shared" ca="1" si="315"/>
        <v>0.62450043594804572</v>
      </c>
      <c r="AM580" s="72">
        <f ca="1">V580+(1+Coef!$J$8*(COS(V580))^2-(3/2)*Coef!$J$8*SIN(V580)*COS(V580)*(AL580-V580))*(AL580-V580)</f>
        <v>0.62450790260176248</v>
      </c>
      <c r="AN580" s="34" t="str">
        <f t="shared" ca="1" si="316"/>
        <v>30 245279 3963397 N</v>
      </c>
      <c r="AO580" s="33">
        <f t="shared" ca="1" si="317"/>
        <v>35.781667091648075</v>
      </c>
      <c r="AP580" s="33">
        <f t="shared" ca="1" si="318"/>
        <v>-5.8181148170415771</v>
      </c>
      <c r="AQ580" s="72">
        <f ca="1">'MGRS to Dist'!BP580</f>
        <v>2645.9331698850656</v>
      </c>
      <c r="AR580" s="72">
        <f ca="1">'MGRS to Dist'!BT580</f>
        <v>99.971960330547915</v>
      </c>
      <c r="AS580" s="72">
        <f ca="1">'MGRS to Dist'!BU580</f>
        <v>-80.011183667449004</v>
      </c>
      <c r="AT580" s="72">
        <f ca="1">'MGRS to Dist'!BV580</f>
        <v>99.988816332550982</v>
      </c>
    </row>
    <row r="581" spans="2:46" ht="16.5" customHeight="1">
      <c r="B581" s="19" t="s">
        <v>830</v>
      </c>
      <c r="C581" s="72" t="str">
        <f t="shared" si="289"/>
        <v>30STE4631262599</v>
      </c>
      <c r="D581" s="72">
        <f t="array" aca="1" ref="D581" ca="1">MATCH(TRUE,ISERROR(VALUE(MID(C581,ROW(INDIRECT("1:"&amp;LEN(C581))),1))),0)</f>
        <v>3</v>
      </c>
      <c r="E581" s="72">
        <f t="shared" ca="1" si="290"/>
        <v>30</v>
      </c>
      <c r="F581" s="72" t="str">
        <f t="shared" ca="1" si="291"/>
        <v>S</v>
      </c>
      <c r="G581" s="72" t="str">
        <f t="shared" ca="1" si="292"/>
        <v>T</v>
      </c>
      <c r="H581" s="72" t="str">
        <f t="shared" ca="1" si="293"/>
        <v>E</v>
      </c>
      <c r="I581" s="72">
        <f t="shared" ca="1" si="294"/>
        <v>10</v>
      </c>
      <c r="J581" s="72">
        <f t="shared" ca="1" si="295"/>
        <v>46312</v>
      </c>
      <c r="K581" s="72">
        <f t="shared" ca="1" si="296"/>
        <v>62599</v>
      </c>
      <c r="L581" s="72">
        <f t="shared" ca="1" si="297"/>
        <v>176.80604746885038</v>
      </c>
      <c r="M581" s="72">
        <f ca="1">VLOOKUP(G581,Coef!$C$2:$F$25,4)</f>
        <v>2</v>
      </c>
      <c r="N581" s="31">
        <f ca="1">VLOOKUP(F581,Coef!$C$4:$D$23,2)</f>
        <v>15</v>
      </c>
      <c r="O581" s="31">
        <f ca="1">MOD(VLOOKUP(H581,Coef!$C$2:$G$21,5)+MOD(E581+1,2)*15,20)</f>
        <v>0</v>
      </c>
      <c r="P581" s="31">
        <f ca="1">VLOOKUP(N581,Coef!$A$27:$B$46,2)</f>
        <v>3.56</v>
      </c>
      <c r="Q581" s="31">
        <f ca="1">VLOOKUP(N581,Coef!$A$27:$C$46,3)+O581/10-0.1</f>
        <v>1.9</v>
      </c>
      <c r="R581" s="31">
        <f t="shared" ca="1" si="298"/>
        <v>3.9</v>
      </c>
      <c r="S581" s="72">
        <f t="shared" ca="1" si="299"/>
        <v>246312</v>
      </c>
      <c r="T581" s="72">
        <f t="shared" ca="1" si="300"/>
        <v>3962599</v>
      </c>
      <c r="U581" s="72">
        <f t="shared" ca="1" si="301"/>
        <v>3962599</v>
      </c>
      <c r="V581" s="72">
        <f t="shared" ca="1" si="302"/>
        <v>0.62269267241338166</v>
      </c>
      <c r="W581" s="72">
        <f ca="1">(Coef!$J$9/(1+Coef!$J$8*(COS(V581))^2)^0.5)*Coef!$J$6</f>
        <v>6382857.0866232179</v>
      </c>
      <c r="X581" s="72">
        <f t="shared" ca="1" si="303"/>
        <v>-3</v>
      </c>
      <c r="Y581" s="72">
        <f t="shared" ca="1" si="304"/>
        <v>-3.974521073512096E-2</v>
      </c>
      <c r="Z581" s="72">
        <f t="shared" ca="1" si="305"/>
        <v>0.94751941623322611</v>
      </c>
      <c r="AA581" s="72">
        <f t="shared" ca="1" si="306"/>
        <v>0.62521984646550699</v>
      </c>
      <c r="AB581" s="72">
        <f t="shared" ca="1" si="307"/>
        <v>1.0964523805299948</v>
      </c>
      <c r="AC581" s="72">
        <f t="shared" ca="1" si="308"/>
        <v>0.97864424701387287</v>
      </c>
      <c r="AD581" s="72">
        <f t="shared" ca="1" si="309"/>
        <v>1.7685906654215577</v>
      </c>
      <c r="AE581" s="72">
        <f ca="1">Coef!$J$6*Coef!$J$9*(V581-(Coef!$J$10*AB581)+(Coef!$J$11*AC581)-(Coef!$J$12*AD581))</f>
        <v>3948197.4129044041</v>
      </c>
      <c r="AF581" s="72">
        <f t="shared" ca="1" si="310"/>
        <v>2.2562916418382324E-3</v>
      </c>
      <c r="AG581" s="72">
        <f ca="1">((Coef!$J$8*Y581^2)/2)*(COS(V581))^2</f>
        <v>3.5124626708030306E-6</v>
      </c>
      <c r="AH581" s="72">
        <f t="shared" ca="1" si="311"/>
        <v>-3.9745164200597947E-2</v>
      </c>
      <c r="AI581" s="72">
        <f t="shared" ca="1" si="312"/>
        <v>0.62494895613007972</v>
      </c>
      <c r="AJ581" s="72">
        <f t="shared" ca="1" si="313"/>
        <v>-3.9755629121218605E-2</v>
      </c>
      <c r="AK581" s="72">
        <f t="shared" ca="1" si="314"/>
        <v>-4.8981718457408008E-2</v>
      </c>
      <c r="AL581" s="72">
        <f t="shared" ca="1" si="315"/>
        <v>0.62437965252691285</v>
      </c>
      <c r="AM581" s="72">
        <f ca="1">V581+(1+Coef!$J$8*(COS(V581))^2-(3/2)*Coef!$J$8*SIN(V581)*COS(V581)*(AL581-V581))*(AL581-V581)</f>
        <v>0.62438714098339754</v>
      </c>
      <c r="AN581" s="34" t="str">
        <f t="shared" ca="1" si="316"/>
        <v>30 246312 3962599 N</v>
      </c>
      <c r="AO581" s="33">
        <f t="shared" ca="1" si="317"/>
        <v>35.774747960588591</v>
      </c>
      <c r="AP581" s="33">
        <f t="shared" ca="1" si="318"/>
        <v>-5.8064457409075239</v>
      </c>
      <c r="AQ581" s="72">
        <f ca="1">'MGRS to Dist'!BP581</f>
        <v>1304.8153973683991</v>
      </c>
      <c r="AR581" s="72">
        <f ca="1">'MGRS to Dist'!BT581</f>
        <v>126.15859005872323</v>
      </c>
      <c r="AS581" s="72">
        <f ca="1">'MGRS to Dist'!BU581</f>
        <v>-53.834587625874917</v>
      </c>
      <c r="AT581" s="72">
        <f ca="1">'MGRS to Dist'!BV581</f>
        <v>126.16541237412508</v>
      </c>
    </row>
    <row r="582" spans="2:46" ht="16.5" customHeight="1">
      <c r="B582" s="19" t="s">
        <v>831</v>
      </c>
      <c r="C582" s="72" t="str">
        <f t="shared" si="289"/>
        <v>30STE4544263243</v>
      </c>
      <c r="D582" s="72">
        <f t="array" aca="1" ref="D582" ca="1">MATCH(TRUE,ISERROR(VALUE(MID(C582,ROW(INDIRECT("1:"&amp;LEN(C582))),1))),0)</f>
        <v>3</v>
      </c>
      <c r="E582" s="72">
        <f t="shared" ca="1" si="290"/>
        <v>30</v>
      </c>
      <c r="F582" s="72" t="str">
        <f t="shared" ca="1" si="291"/>
        <v>S</v>
      </c>
      <c r="G582" s="72" t="str">
        <f t="shared" ca="1" si="292"/>
        <v>T</v>
      </c>
      <c r="H582" s="72" t="str">
        <f t="shared" ca="1" si="293"/>
        <v>E</v>
      </c>
      <c r="I582" s="72">
        <f t="shared" ca="1" si="294"/>
        <v>10</v>
      </c>
      <c r="J582" s="72">
        <f t="shared" ca="1" si="295"/>
        <v>45442</v>
      </c>
      <c r="K582" s="72">
        <f t="shared" ca="1" si="296"/>
        <v>63243</v>
      </c>
      <c r="L582" s="72">
        <f t="shared" ca="1" si="297"/>
        <v>176.80604746885038</v>
      </c>
      <c r="M582" s="72">
        <f ca="1">VLOOKUP(G582,Coef!$C$2:$F$25,4)</f>
        <v>2</v>
      </c>
      <c r="N582" s="31">
        <f ca="1">VLOOKUP(F582,Coef!$C$4:$D$23,2)</f>
        <v>15</v>
      </c>
      <c r="O582" s="31">
        <f ca="1">MOD(VLOOKUP(H582,Coef!$C$2:$G$21,5)+MOD(E582+1,2)*15,20)</f>
        <v>0</v>
      </c>
      <c r="P582" s="31">
        <f ca="1">VLOOKUP(N582,Coef!$A$27:$B$46,2)</f>
        <v>3.56</v>
      </c>
      <c r="Q582" s="31">
        <f ca="1">VLOOKUP(N582,Coef!$A$27:$C$46,3)+O582/10-0.1</f>
        <v>1.9</v>
      </c>
      <c r="R582" s="31">
        <f t="shared" ca="1" si="298"/>
        <v>3.9</v>
      </c>
      <c r="S582" s="72">
        <f t="shared" ca="1" si="299"/>
        <v>245442</v>
      </c>
      <c r="T582" s="72">
        <f t="shared" ca="1" si="300"/>
        <v>3963243</v>
      </c>
      <c r="U582" s="72">
        <f t="shared" ca="1" si="301"/>
        <v>3963243</v>
      </c>
      <c r="V582" s="72">
        <f t="shared" ca="1" si="302"/>
        <v>0.62279387217672744</v>
      </c>
      <c r="W582" s="72">
        <f ca="1">(Coef!$J$9/(1+Coef!$J$8*(COS(V582))^2)^0.5)*Coef!$J$6</f>
        <v>6382859.1399978632</v>
      </c>
      <c r="X582" s="72">
        <f t="shared" ca="1" si="303"/>
        <v>-3</v>
      </c>
      <c r="Y582" s="72">
        <f t="shared" ca="1" si="304"/>
        <v>-3.9881500502623533E-2</v>
      </c>
      <c r="Z582" s="72">
        <f t="shared" ca="1" si="305"/>
        <v>0.94758410359462386</v>
      </c>
      <c r="AA582" s="72">
        <f t="shared" ca="1" si="306"/>
        <v>0.62517166461524876</v>
      </c>
      <c r="AB582" s="72">
        <f t="shared" ca="1" si="307"/>
        <v>1.0965859239740394</v>
      </c>
      <c r="AC582" s="72">
        <f t="shared" ca="1" si="308"/>
        <v>0.97873235913434176</v>
      </c>
      <c r="AD582" s="72">
        <f t="shared" ca="1" si="309"/>
        <v>1.7687069383819074</v>
      </c>
      <c r="AE582" s="72">
        <f ca="1">Coef!$J$6*Coef!$J$9*(V582-(Coef!$J$10*AB582)+(Coef!$J$11*AC582)-(Coef!$J$12*AD582))</f>
        <v>3948840.4970143139</v>
      </c>
      <c r="AF582" s="72">
        <f t="shared" ca="1" si="310"/>
        <v>2.2564344081218257E-3</v>
      </c>
      <c r="AG582" s="72">
        <f ca="1">((Coef!$J$8*Y582^2)/2)*(COS(V582))^2</f>
        <v>3.5360790971684323E-6</v>
      </c>
      <c r="AH582" s="72">
        <f t="shared" ca="1" si="311"/>
        <v>-3.9881453494576773E-2</v>
      </c>
      <c r="AI582" s="72">
        <f t="shared" ca="1" si="312"/>
        <v>0.62505029860591876</v>
      </c>
      <c r="AJ582" s="72">
        <f t="shared" ca="1" si="313"/>
        <v>-3.9892026445621842E-2</v>
      </c>
      <c r="AK582" s="72">
        <f t="shared" ca="1" si="314"/>
        <v>-4.9153087472934995E-2</v>
      </c>
      <c r="AL582" s="72">
        <f t="shared" ca="1" si="315"/>
        <v>0.62447696494310567</v>
      </c>
      <c r="AM582" s="72">
        <f ca="1">V582+(1+Coef!$J$8*(COS(V582))^2-(3/2)*Coef!$J$8*SIN(V582)*COS(V582)*(AL582-V582))*(AL582-V582)</f>
        <v>0.62448443508645479</v>
      </c>
      <c r="AN582" s="34" t="str">
        <f t="shared" ca="1" si="316"/>
        <v>30 245442 3963243 N</v>
      </c>
      <c r="AO582" s="33">
        <f t="shared" ca="1" si="317"/>
        <v>35.780322502065282</v>
      </c>
      <c r="AP582" s="33">
        <f t="shared" ca="1" si="318"/>
        <v>-5.816264462236532</v>
      </c>
      <c r="AQ582" s="72">
        <f ca="1">'MGRS to Dist'!BP582</f>
        <v>1081.9930954317424</v>
      </c>
      <c r="AR582" s="72">
        <f ca="1">'MGRS to Dist'!BT582</f>
        <v>304.98735330067791</v>
      </c>
      <c r="AS582" s="72">
        <f ca="1">'MGRS to Dist'!BU582</f>
        <v>124.98161288711098</v>
      </c>
      <c r="AT582" s="72">
        <f ca="1">'MGRS to Dist'!BV582</f>
        <v>304.98161288711094</v>
      </c>
    </row>
    <row r="583" spans="2:46" ht="16.5" customHeight="1">
      <c r="B583" s="19" t="s">
        <v>832</v>
      </c>
      <c r="C583" s="72" t="str">
        <f t="shared" si="289"/>
        <v>30STE4490263304</v>
      </c>
      <c r="D583" s="72">
        <f t="array" aca="1" ref="D583" ca="1">MATCH(TRUE,ISERROR(VALUE(MID(C583,ROW(INDIRECT("1:"&amp;LEN(C583))),1))),0)</f>
        <v>3</v>
      </c>
      <c r="E583" s="72">
        <f t="shared" ca="1" si="290"/>
        <v>30</v>
      </c>
      <c r="F583" s="72" t="str">
        <f t="shared" ca="1" si="291"/>
        <v>S</v>
      </c>
      <c r="G583" s="72" t="str">
        <f t="shared" ca="1" si="292"/>
        <v>T</v>
      </c>
      <c r="H583" s="72" t="str">
        <f t="shared" ca="1" si="293"/>
        <v>E</v>
      </c>
      <c r="I583" s="72">
        <f t="shared" ca="1" si="294"/>
        <v>10</v>
      </c>
      <c r="J583" s="72">
        <f t="shared" ca="1" si="295"/>
        <v>44902</v>
      </c>
      <c r="K583" s="72">
        <f t="shared" ca="1" si="296"/>
        <v>63304</v>
      </c>
      <c r="L583" s="72">
        <f t="shared" ca="1" si="297"/>
        <v>176.80604746885038</v>
      </c>
      <c r="M583" s="72">
        <f ca="1">VLOOKUP(G583,Coef!$C$2:$F$25,4)</f>
        <v>2</v>
      </c>
      <c r="N583" s="31">
        <f ca="1">VLOOKUP(F583,Coef!$C$4:$D$23,2)</f>
        <v>15</v>
      </c>
      <c r="O583" s="31">
        <f ca="1">MOD(VLOOKUP(H583,Coef!$C$2:$G$21,5)+MOD(E583+1,2)*15,20)</f>
        <v>0</v>
      </c>
      <c r="P583" s="31">
        <f ca="1">VLOOKUP(N583,Coef!$A$27:$B$46,2)</f>
        <v>3.56</v>
      </c>
      <c r="Q583" s="31">
        <f ca="1">VLOOKUP(N583,Coef!$A$27:$C$46,3)+O583/10-0.1</f>
        <v>1.9</v>
      </c>
      <c r="R583" s="31">
        <f t="shared" ca="1" si="298"/>
        <v>3.9</v>
      </c>
      <c r="S583" s="72">
        <f t="shared" ca="1" si="299"/>
        <v>244902</v>
      </c>
      <c r="T583" s="72">
        <f t="shared" ca="1" si="300"/>
        <v>3963304</v>
      </c>
      <c r="U583" s="72">
        <f t="shared" ca="1" si="301"/>
        <v>3963304</v>
      </c>
      <c r="V583" s="72">
        <f t="shared" ca="1" si="302"/>
        <v>0.62280345786859714</v>
      </c>
      <c r="W583" s="72">
        <f ca="1">(Coef!$J$9/(1+Coef!$J$8*(COS(V583))^2)^0.5)*Coef!$J$6</f>
        <v>6382859.3345018998</v>
      </c>
      <c r="X583" s="72">
        <f t="shared" ca="1" si="303"/>
        <v>-3</v>
      </c>
      <c r="Y583" s="72">
        <f t="shared" ca="1" si="304"/>
        <v>-3.9966100869729904E-2</v>
      </c>
      <c r="Z583" s="72">
        <f t="shared" ca="1" si="305"/>
        <v>0.94759022880109578</v>
      </c>
      <c r="AA583" s="72">
        <f t="shared" ca="1" si="306"/>
        <v>0.62516709851390628</v>
      </c>
      <c r="AB583" s="72">
        <f t="shared" ca="1" si="307"/>
        <v>1.0965985722691451</v>
      </c>
      <c r="AC583" s="72">
        <f t="shared" ca="1" si="308"/>
        <v>0.9787407038303354</v>
      </c>
      <c r="AD583" s="72">
        <f t="shared" ca="1" si="309"/>
        <v>1.7687179491862326</v>
      </c>
      <c r="AE583" s="72">
        <f ca="1">Coef!$J$6*Coef!$J$9*(V583-(Coef!$J$10*AB583)+(Coef!$J$11*AC583)-(Coef!$J$12*AD583))</f>
        <v>3948901.4102929286</v>
      </c>
      <c r="AF583" s="72">
        <f t="shared" ca="1" si="310"/>
        <v>2.2564479259662967E-3</v>
      </c>
      <c r="AG583" s="72">
        <f ca="1">((Coef!$J$8*Y583^2)/2)*(COS(V583))^2</f>
        <v>3.5510482418007963E-6</v>
      </c>
      <c r="AH583" s="72">
        <f t="shared" ca="1" si="311"/>
        <v>-3.9966053562545831E-2</v>
      </c>
      <c r="AI583" s="72">
        <f t="shared" ca="1" si="312"/>
        <v>0.62505989778180804</v>
      </c>
      <c r="AJ583" s="72">
        <f t="shared" ca="1" si="313"/>
        <v>-3.9976693944854091E-2</v>
      </c>
      <c r="AK583" s="72">
        <f t="shared" ca="1" si="314"/>
        <v>-4.9257582944985098E-2</v>
      </c>
      <c r="AL583" s="72">
        <f t="shared" ca="1" si="315"/>
        <v>0.62448411960857197</v>
      </c>
      <c r="AM583" s="72">
        <f ca="1">V583+(1+Coef!$J$8*(COS(V583))^2-(3/2)*Coef!$J$8*SIN(V583)*COS(V583)*(AL583-V583))*(AL583-V583)</f>
        <v>0.62449157887878881</v>
      </c>
      <c r="AN583" s="34" t="str">
        <f t="shared" ca="1" si="316"/>
        <v>30 244902 3963304 N</v>
      </c>
      <c r="AO583" s="33">
        <f t="shared" ca="1" si="317"/>
        <v>35.780731811215738</v>
      </c>
      <c r="AP583" s="33">
        <f t="shared" ca="1" si="318"/>
        <v>-5.8222516117632299</v>
      </c>
      <c r="AQ583" s="72">
        <f ca="1">'MGRS to Dist'!BP583</f>
        <v>543.21701217714349</v>
      </c>
      <c r="AR583" s="72">
        <f ca="1">'MGRS to Dist'!BT583</f>
        <v>274.81865066371353</v>
      </c>
      <c r="AS583" s="72">
        <f ca="1">'MGRS to Dist'!BU583</f>
        <v>94.815150085223223</v>
      </c>
      <c r="AT583" s="72">
        <f ca="1">'MGRS to Dist'!BV583</f>
        <v>274.81515008522319</v>
      </c>
    </row>
    <row r="584" spans="2:46" ht="16.5" customHeight="1">
      <c r="B584" s="19" t="s">
        <v>833</v>
      </c>
      <c r="C584" s="72" t="str">
        <f t="shared" si="289"/>
        <v>30STE4729161328</v>
      </c>
      <c r="D584" s="72">
        <f t="array" aca="1" ref="D584" ca="1">MATCH(TRUE,ISERROR(VALUE(MID(C584,ROW(INDIRECT("1:"&amp;LEN(C584))),1))),0)</f>
        <v>3</v>
      </c>
      <c r="E584" s="72">
        <f t="shared" ca="1" si="290"/>
        <v>30</v>
      </c>
      <c r="F584" s="72" t="str">
        <f t="shared" ca="1" si="291"/>
        <v>S</v>
      </c>
      <c r="G584" s="72" t="str">
        <f t="shared" ca="1" si="292"/>
        <v>T</v>
      </c>
      <c r="H584" s="72" t="str">
        <f t="shared" ca="1" si="293"/>
        <v>E</v>
      </c>
      <c r="I584" s="72">
        <f t="shared" ca="1" si="294"/>
        <v>10</v>
      </c>
      <c r="J584" s="72">
        <f t="shared" ca="1" si="295"/>
        <v>47291</v>
      </c>
      <c r="K584" s="72">
        <f t="shared" ca="1" si="296"/>
        <v>61328</v>
      </c>
      <c r="L584" s="72">
        <f t="shared" ca="1" si="297"/>
        <v>176.80604746885038</v>
      </c>
      <c r="M584" s="72">
        <f ca="1">VLOOKUP(G584,Coef!$C$2:$F$25,4)</f>
        <v>2</v>
      </c>
      <c r="N584" s="31">
        <f ca="1">VLOOKUP(F584,Coef!$C$4:$D$23,2)</f>
        <v>15</v>
      </c>
      <c r="O584" s="31">
        <f ca="1">MOD(VLOOKUP(H584,Coef!$C$2:$G$21,5)+MOD(E584+1,2)*15,20)</f>
        <v>0</v>
      </c>
      <c r="P584" s="31">
        <f ca="1">VLOOKUP(N584,Coef!$A$27:$B$46,2)</f>
        <v>3.56</v>
      </c>
      <c r="Q584" s="31">
        <f ca="1">VLOOKUP(N584,Coef!$A$27:$C$46,3)+O584/10-0.1</f>
        <v>1.9</v>
      </c>
      <c r="R584" s="31">
        <f t="shared" ca="1" si="298"/>
        <v>3.9</v>
      </c>
      <c r="S584" s="72">
        <f t="shared" ca="1" si="299"/>
        <v>247291</v>
      </c>
      <c r="T584" s="72">
        <f t="shared" ca="1" si="300"/>
        <v>3961328</v>
      </c>
      <c r="U584" s="72">
        <f t="shared" ca="1" si="301"/>
        <v>3961328</v>
      </c>
      <c r="V584" s="72">
        <f t="shared" ca="1" si="302"/>
        <v>0.62249294430901436</v>
      </c>
      <c r="W584" s="72">
        <f ca="1">(Coef!$J$9/(1+Coef!$J$8*(COS(V584))^2)^0.5)*Coef!$J$6</f>
        <v>6382853.0344952699</v>
      </c>
      <c r="X584" s="72">
        <f t="shared" ca="1" si="303"/>
        <v>-3</v>
      </c>
      <c r="Y584" s="72">
        <f t="shared" ca="1" si="304"/>
        <v>-3.9591856280297891E-2</v>
      </c>
      <c r="Z584" s="72">
        <f t="shared" ca="1" si="305"/>
        <v>0.94739163519963809</v>
      </c>
      <c r="AA584" s="72">
        <f t="shared" ca="1" si="306"/>
        <v>0.6253148084975314</v>
      </c>
      <c r="AB584" s="72">
        <f t="shared" ca="1" si="307"/>
        <v>1.0961887619088335</v>
      </c>
      <c r="AC584" s="72">
        <f t="shared" ca="1" si="308"/>
        <v>0.97847027355600802</v>
      </c>
      <c r="AD584" s="72">
        <f t="shared" ca="1" si="309"/>
        <v>1.7683610400323078</v>
      </c>
      <c r="AE584" s="72">
        <f ca="1">Coef!$J$6*Coef!$J$9*(V584-(Coef!$J$10*AB584)+(Coef!$J$11*AC584)-(Coef!$J$12*AD584))</f>
        <v>3946928.2223284431</v>
      </c>
      <c r="AF584" s="72">
        <f t="shared" ca="1" si="310"/>
        <v>2.2560095922207922E-3</v>
      </c>
      <c r="AG584" s="72">
        <f ca="1">((Coef!$J$8*Y584^2)/2)*(COS(V584))^2</f>
        <v>3.486409275943998E-6</v>
      </c>
      <c r="AH584" s="72">
        <f t="shared" ca="1" si="311"/>
        <v>-3.9591810269159561E-2</v>
      </c>
      <c r="AI584" s="72">
        <f t="shared" ca="1" si="312"/>
        <v>0.6247489460358624</v>
      </c>
      <c r="AJ584" s="72">
        <f t="shared" ca="1" si="313"/>
        <v>-3.9602154515786303E-2</v>
      </c>
      <c r="AK584" s="72">
        <f t="shared" ca="1" si="314"/>
        <v>-4.8785900444009468E-2</v>
      </c>
      <c r="AL584" s="72">
        <f t="shared" ca="1" si="315"/>
        <v>0.62418426144471306</v>
      </c>
      <c r="AM584" s="72">
        <f ca="1">V584+(1+Coef!$J$8*(COS(V584))^2-(3/2)*Coef!$J$8*SIN(V584)*COS(V584)*(AL584-V584))*(AL584-V584)</f>
        <v>0.62419177127683345</v>
      </c>
      <c r="AN584" s="34" t="str">
        <f t="shared" ca="1" si="316"/>
        <v>30 247291 3961328 N</v>
      </c>
      <c r="AO584" s="33">
        <f t="shared" ca="1" si="317"/>
        <v>35.763554100957762</v>
      </c>
      <c r="AP584" s="33">
        <f t="shared" ca="1" si="318"/>
        <v>-5.7952261951871513</v>
      </c>
      <c r="AQ584" s="72">
        <f ca="1">'MGRS to Dist'!BP584</f>
        <v>3099.0835451012235</v>
      </c>
      <c r="AR584" s="72">
        <f ca="1">'MGRS to Dist'!BT584</f>
        <v>128.06738193828932</v>
      </c>
      <c r="AS584" s="72">
        <f ca="1">'MGRS to Dist'!BU584</f>
        <v>-51.916819995485952</v>
      </c>
      <c r="AT584" s="72">
        <f ca="1">'MGRS to Dist'!BV584</f>
        <v>128.08318000451402</v>
      </c>
    </row>
    <row r="585" spans="2:46" ht="16.5" customHeight="1">
      <c r="B585" s="19" t="s">
        <v>834</v>
      </c>
      <c r="C585" s="72" t="str">
        <f t="shared" si="289"/>
        <v>30STE4526363601</v>
      </c>
      <c r="D585" s="72">
        <f t="array" aca="1" ref="D585" ca="1">MATCH(TRUE,ISERROR(VALUE(MID(C585,ROW(INDIRECT("1:"&amp;LEN(C585))),1))),0)</f>
        <v>3</v>
      </c>
      <c r="E585" s="72">
        <f t="shared" ca="1" si="290"/>
        <v>30</v>
      </c>
      <c r="F585" s="72" t="str">
        <f t="shared" ca="1" si="291"/>
        <v>S</v>
      </c>
      <c r="G585" s="72" t="str">
        <f t="shared" ca="1" si="292"/>
        <v>T</v>
      </c>
      <c r="H585" s="72" t="str">
        <f t="shared" ca="1" si="293"/>
        <v>E</v>
      </c>
      <c r="I585" s="72">
        <f t="shared" ca="1" si="294"/>
        <v>10</v>
      </c>
      <c r="J585" s="72">
        <f t="shared" ca="1" si="295"/>
        <v>45263</v>
      </c>
      <c r="K585" s="72">
        <f t="shared" ca="1" si="296"/>
        <v>63601</v>
      </c>
      <c r="L585" s="72">
        <f t="shared" ca="1" si="297"/>
        <v>176.80604746885038</v>
      </c>
      <c r="M585" s="72">
        <f ca="1">VLOOKUP(G585,Coef!$C$2:$F$25,4)</f>
        <v>2</v>
      </c>
      <c r="N585" s="31">
        <f ca="1">VLOOKUP(F585,Coef!$C$4:$D$23,2)</f>
        <v>15</v>
      </c>
      <c r="O585" s="31">
        <f ca="1">MOD(VLOOKUP(H585,Coef!$C$2:$G$21,5)+MOD(E585+1,2)*15,20)</f>
        <v>0</v>
      </c>
      <c r="P585" s="31">
        <f ca="1">VLOOKUP(N585,Coef!$A$27:$B$46,2)</f>
        <v>3.56</v>
      </c>
      <c r="Q585" s="31">
        <f ca="1">VLOOKUP(N585,Coef!$A$27:$C$46,3)+O585/10-0.1</f>
        <v>1.9</v>
      </c>
      <c r="R585" s="31">
        <f t="shared" ca="1" si="298"/>
        <v>3.9</v>
      </c>
      <c r="S585" s="72">
        <f t="shared" ca="1" si="299"/>
        <v>245263</v>
      </c>
      <c r="T585" s="72">
        <f t="shared" ca="1" si="300"/>
        <v>3963601</v>
      </c>
      <c r="U585" s="72">
        <f t="shared" ca="1" si="301"/>
        <v>3963601</v>
      </c>
      <c r="V585" s="72">
        <f t="shared" ca="1" si="302"/>
        <v>0.62285012918802829</v>
      </c>
      <c r="W585" s="72">
        <f ca="1">(Coef!$J$9/(1+Coef!$J$8*(COS(V585))^2)^0.5)*Coef!$J$6</f>
        <v>6382860.2815315714</v>
      </c>
      <c r="X585" s="72">
        <f t="shared" ca="1" si="303"/>
        <v>-3</v>
      </c>
      <c r="Y585" s="72">
        <f t="shared" ca="1" si="304"/>
        <v>-3.9909537223784521E-2</v>
      </c>
      <c r="Z585" s="72">
        <f t="shared" ca="1" si="305"/>
        <v>0.94762004655168275</v>
      </c>
      <c r="AA585" s="72">
        <f t="shared" ca="1" si="306"/>
        <v>0.62514486117283619</v>
      </c>
      <c r="AB585" s="72">
        <f t="shared" ca="1" si="307"/>
        <v>1.0966601524638697</v>
      </c>
      <c r="AC585" s="72">
        <f t="shared" ca="1" si="308"/>
        <v>0.97878132964111131</v>
      </c>
      <c r="AD585" s="72">
        <f t="shared" ca="1" si="309"/>
        <v>1.7687715526705736</v>
      </c>
      <c r="AE585" s="72">
        <f ca="1">Coef!$J$6*Coef!$J$9*(V585-(Coef!$J$10*AB585)+(Coef!$J$11*AC585)-(Coef!$J$12*AD585))</f>
        <v>3949197.9881388564</v>
      </c>
      <c r="AF585" s="72">
        <f t="shared" ca="1" si="310"/>
        <v>2.256513729874034E-3</v>
      </c>
      <c r="AG585" s="72">
        <f ca="1">((Coef!$J$8*Y585^2)/2)*(COS(V585))^2</f>
        <v>3.5407664531183405E-6</v>
      </c>
      <c r="AH585" s="72">
        <f t="shared" ca="1" si="311"/>
        <v>-3.9909490120334332E-2</v>
      </c>
      <c r="AI585" s="72">
        <f t="shared" ca="1" si="312"/>
        <v>0.62510663492811425</v>
      </c>
      <c r="AJ585" s="72">
        <f t="shared" ca="1" si="313"/>
        <v>-3.9920085386568993E-2</v>
      </c>
      <c r="AK585" s="72">
        <f t="shared" ca="1" si="314"/>
        <v>-4.9189601084541117E-2</v>
      </c>
      <c r="AL585" s="72">
        <f t="shared" ca="1" si="315"/>
        <v>0.6245324274378018</v>
      </c>
      <c r="AM585" s="72">
        <f ca="1">V585+(1+Coef!$J$8*(COS(V585))^2-(3/2)*Coef!$J$8*SIN(V585)*COS(V585)*(AL585-V585))*(AL585-V585)</f>
        <v>0.62453989345628924</v>
      </c>
      <c r="AN585" s="34" t="str">
        <f t="shared" ca="1" si="316"/>
        <v>30 245263 3963601 N</v>
      </c>
      <c r="AO585" s="33">
        <f t="shared" ca="1" si="317"/>
        <v>35.783500032595477</v>
      </c>
      <c r="AP585" s="33">
        <f t="shared" ca="1" si="318"/>
        <v>-5.8183565380763431</v>
      </c>
      <c r="AQ585" s="72">
        <f ca="1">'MGRS to Dist'!BP585</f>
        <v>3044.9988691241565</v>
      </c>
      <c r="AR585" s="72">
        <f ca="1">'MGRS to Dist'!BT585</f>
        <v>316.75192229556956</v>
      </c>
      <c r="AS585" s="72">
        <f ca="1">'MGRS to Dist'!BU585</f>
        <v>136.73840069304194</v>
      </c>
      <c r="AT585" s="72">
        <f ca="1">'MGRS to Dist'!BV585</f>
        <v>316.73840069304197</v>
      </c>
    </row>
    <row r="586" spans="2:46" ht="16.5" customHeight="1">
      <c r="B586" s="19" t="s">
        <v>835</v>
      </c>
      <c r="C586" s="72" t="str">
        <f t="shared" si="289"/>
        <v>30STE4512563355</v>
      </c>
      <c r="D586" s="72">
        <f t="array" aca="1" ref="D586" ca="1">MATCH(TRUE,ISERROR(VALUE(MID(C586,ROW(INDIRECT("1:"&amp;LEN(C586))),1))),0)</f>
        <v>3</v>
      </c>
      <c r="E586" s="72">
        <f t="shared" ca="1" si="290"/>
        <v>30</v>
      </c>
      <c r="F586" s="72" t="str">
        <f t="shared" ca="1" si="291"/>
        <v>S</v>
      </c>
      <c r="G586" s="72" t="str">
        <f t="shared" ca="1" si="292"/>
        <v>T</v>
      </c>
      <c r="H586" s="72" t="str">
        <f t="shared" ca="1" si="293"/>
        <v>E</v>
      </c>
      <c r="I586" s="72">
        <f t="shared" ca="1" si="294"/>
        <v>10</v>
      </c>
      <c r="J586" s="72">
        <f t="shared" ca="1" si="295"/>
        <v>45125</v>
      </c>
      <c r="K586" s="72">
        <f t="shared" ca="1" si="296"/>
        <v>63355</v>
      </c>
      <c r="L586" s="72">
        <f t="shared" ca="1" si="297"/>
        <v>176.80604746885038</v>
      </c>
      <c r="M586" s="72">
        <f ca="1">VLOOKUP(G586,Coef!$C$2:$F$25,4)</f>
        <v>2</v>
      </c>
      <c r="N586" s="31">
        <f ca="1">VLOOKUP(F586,Coef!$C$4:$D$23,2)</f>
        <v>15</v>
      </c>
      <c r="O586" s="31">
        <f ca="1">MOD(VLOOKUP(H586,Coef!$C$2:$G$21,5)+MOD(E586+1,2)*15,20)</f>
        <v>0</v>
      </c>
      <c r="P586" s="31">
        <f ca="1">VLOOKUP(N586,Coef!$A$27:$B$46,2)</f>
        <v>3.56</v>
      </c>
      <c r="Q586" s="31">
        <f ca="1">VLOOKUP(N586,Coef!$A$27:$C$46,3)+O586/10-0.1</f>
        <v>1.9</v>
      </c>
      <c r="R586" s="31">
        <f t="shared" ca="1" si="298"/>
        <v>3.9</v>
      </c>
      <c r="S586" s="72">
        <f t="shared" ca="1" si="299"/>
        <v>245125</v>
      </c>
      <c r="T586" s="72">
        <f t="shared" ca="1" si="300"/>
        <v>3963355</v>
      </c>
      <c r="U586" s="72">
        <f t="shared" ca="1" si="301"/>
        <v>3963355</v>
      </c>
      <c r="V586" s="72">
        <f t="shared" ca="1" si="302"/>
        <v>0.62281147213557009</v>
      </c>
      <c r="W586" s="72">
        <f ca="1">(Coef!$J$9/(1+Coef!$J$8*(COS(V586))^2)^0.5)*Coef!$J$6</f>
        <v>6382859.4971210063</v>
      </c>
      <c r="X586" s="72">
        <f t="shared" ca="1" si="303"/>
        <v>-3</v>
      </c>
      <c r="Y586" s="72">
        <f t="shared" ca="1" si="304"/>
        <v>-3.9931162532241479E-2</v>
      </c>
      <c r="Z586" s="72">
        <f t="shared" ca="1" si="305"/>
        <v>0.9475953496080427</v>
      </c>
      <c r="AA586" s="72">
        <f t="shared" ca="1" si="306"/>
        <v>0.62516328064929982</v>
      </c>
      <c r="AB586" s="72">
        <f t="shared" ca="1" si="307"/>
        <v>1.0966091469395916</v>
      </c>
      <c r="AC586" s="72">
        <f t="shared" ca="1" si="308"/>
        <v>0.97874768036701865</v>
      </c>
      <c r="AD586" s="72">
        <f t="shared" ca="1" si="309"/>
        <v>1.7687271545916097</v>
      </c>
      <c r="AE586" s="72">
        <f ca="1">Coef!$J$6*Coef!$J$9*(V586-(Coef!$J$10*AB586)+(Coef!$J$11*AC586)-(Coef!$J$12*AD586))</f>
        <v>3948952.3377924366</v>
      </c>
      <c r="AF586" s="72">
        <f t="shared" ca="1" si="310"/>
        <v>2.2564592271002893E-3</v>
      </c>
      <c r="AG586" s="72">
        <f ca="1">((Coef!$J$8*Y586^2)/2)*(COS(V586))^2</f>
        <v>3.5448015034150004E-6</v>
      </c>
      <c r="AH586" s="72">
        <f t="shared" ca="1" si="311"/>
        <v>-3.9931115349559822E-2</v>
      </c>
      <c r="AI586" s="72">
        <f t="shared" ca="1" si="312"/>
        <v>0.62506792336397032</v>
      </c>
      <c r="AJ586" s="72">
        <f t="shared" ca="1" si="313"/>
        <v>-3.9941727849396647E-2</v>
      </c>
      <c r="AK586" s="72">
        <f t="shared" ca="1" si="314"/>
        <v>-4.9214853321110176E-2</v>
      </c>
      <c r="AL586" s="72">
        <f t="shared" ca="1" si="315"/>
        <v>0.62449314084426943</v>
      </c>
      <c r="AM586" s="72">
        <f ca="1">V586+(1+Coef!$J$8*(COS(V586))^2-(3/2)*Coef!$J$8*SIN(V586)*COS(V586)*(AL586-V586))*(AL586-V586)</f>
        <v>0.62450060448945477</v>
      </c>
      <c r="AN586" s="34" t="str">
        <f t="shared" ca="1" si="316"/>
        <v>30 245125 3963355 N</v>
      </c>
      <c r="AO586" s="33">
        <f t="shared" ca="1" si="317"/>
        <v>35.781248940614425</v>
      </c>
      <c r="AP586" s="33">
        <f t="shared" ca="1" si="318"/>
        <v>-5.8198033846550157</v>
      </c>
      <c r="AQ586" s="72">
        <f ca="1">'MGRS to Dist'!BP586</f>
        <v>281.9509934977475</v>
      </c>
      <c r="AR586" s="72">
        <f ca="1">'MGRS to Dist'!BT586</f>
        <v>207.53847660064486</v>
      </c>
      <c r="AS586" s="72">
        <f ca="1">'MGRS to Dist'!BU586</f>
        <v>27.537630617667855</v>
      </c>
      <c r="AT586" s="72">
        <f ca="1">'MGRS to Dist'!BV586</f>
        <v>207.5376306176679</v>
      </c>
    </row>
    <row r="587" spans="2:46" ht="16.5" customHeight="1">
      <c r="B587" s="19" t="s">
        <v>836</v>
      </c>
      <c r="C587" s="72" t="str">
        <f t="shared" si="289"/>
        <v>30STE4610762959</v>
      </c>
      <c r="D587" s="72">
        <f t="array" aca="1" ref="D587" ca="1">MATCH(TRUE,ISERROR(VALUE(MID(C587,ROW(INDIRECT("1:"&amp;LEN(C587))),1))),0)</f>
        <v>3</v>
      </c>
      <c r="E587" s="72">
        <f t="shared" ca="1" si="290"/>
        <v>30</v>
      </c>
      <c r="F587" s="72" t="str">
        <f t="shared" ca="1" si="291"/>
        <v>S</v>
      </c>
      <c r="G587" s="72" t="str">
        <f t="shared" ca="1" si="292"/>
        <v>T</v>
      </c>
      <c r="H587" s="72" t="str">
        <f t="shared" ca="1" si="293"/>
        <v>E</v>
      </c>
      <c r="I587" s="72">
        <f t="shared" ca="1" si="294"/>
        <v>10</v>
      </c>
      <c r="J587" s="72">
        <f t="shared" ca="1" si="295"/>
        <v>46107</v>
      </c>
      <c r="K587" s="72">
        <f t="shared" ca="1" si="296"/>
        <v>62959</v>
      </c>
      <c r="L587" s="72">
        <f t="shared" ca="1" si="297"/>
        <v>176.80604746885038</v>
      </c>
      <c r="M587" s="72">
        <f ca="1">VLOOKUP(G587,Coef!$C$2:$F$25,4)</f>
        <v>2</v>
      </c>
      <c r="N587" s="31">
        <f ca="1">VLOOKUP(F587,Coef!$C$4:$D$23,2)</f>
        <v>15</v>
      </c>
      <c r="O587" s="31">
        <f ca="1">MOD(VLOOKUP(H587,Coef!$C$2:$G$21,5)+MOD(E587+1,2)*15,20)</f>
        <v>0</v>
      </c>
      <c r="P587" s="31">
        <f ca="1">VLOOKUP(N587,Coef!$A$27:$B$46,2)</f>
        <v>3.56</v>
      </c>
      <c r="Q587" s="31">
        <f ca="1">VLOOKUP(N587,Coef!$A$27:$C$46,3)+O587/10-0.1</f>
        <v>1.9</v>
      </c>
      <c r="R587" s="31">
        <f t="shared" ca="1" si="298"/>
        <v>3.9</v>
      </c>
      <c r="S587" s="72">
        <f t="shared" ca="1" si="299"/>
        <v>246107</v>
      </c>
      <c r="T587" s="72">
        <f t="shared" ca="1" si="300"/>
        <v>3962959</v>
      </c>
      <c r="U587" s="72">
        <f t="shared" ca="1" si="301"/>
        <v>3962959</v>
      </c>
      <c r="V587" s="72">
        <f t="shared" ca="1" si="302"/>
        <v>0.62274924370966189</v>
      </c>
      <c r="W587" s="72">
        <f ca="1">(Coef!$J$9/(1+Coef!$J$8*(COS(V587))^2)^0.5)*Coef!$J$6</f>
        <v>6382858.2344548749</v>
      </c>
      <c r="X587" s="72">
        <f t="shared" ca="1" si="303"/>
        <v>-3</v>
      </c>
      <c r="Y587" s="72">
        <f t="shared" ca="1" si="304"/>
        <v>-3.977732086065728E-2</v>
      </c>
      <c r="Z587" s="72">
        <f t="shared" ca="1" si="305"/>
        <v>0.94755558165458809</v>
      </c>
      <c r="AA587" s="72">
        <f t="shared" ca="1" si="306"/>
        <v>0.62519291796249876</v>
      </c>
      <c r="AB587" s="72">
        <f t="shared" ca="1" si="307"/>
        <v>1.096527034536956</v>
      </c>
      <c r="AC587" s="72">
        <f t="shared" ca="1" si="308"/>
        <v>0.97869350539334166</v>
      </c>
      <c r="AD587" s="72">
        <f t="shared" ca="1" si="309"/>
        <v>1.7686556689772406</v>
      </c>
      <c r="AE587" s="72">
        <f ca="1">Coef!$J$6*Coef!$J$9*(V587-(Coef!$J$10*AB587)+(Coef!$J$11*AC587)-(Coef!$J$12*AD587))</f>
        <v>3948556.9008396552</v>
      </c>
      <c r="AF587" s="72">
        <f t="shared" ca="1" si="310"/>
        <v>2.2563714610802114E-3</v>
      </c>
      <c r="AG587" s="72">
        <f ca="1">((Coef!$J$8*Y587^2)/2)*(COS(V587))^2</f>
        <v>3.5178545959965308E-6</v>
      </c>
      <c r="AH587" s="72">
        <f t="shared" ca="1" si="311"/>
        <v>-3.9777274217046944E-2</v>
      </c>
      <c r="AI587" s="72">
        <f t="shared" ca="1" si="312"/>
        <v>0.62500560723315535</v>
      </c>
      <c r="AJ587" s="72">
        <f t="shared" ca="1" si="313"/>
        <v>-3.9787764523251556E-2</v>
      </c>
      <c r="AK587" s="72">
        <f t="shared" ca="1" si="314"/>
        <v>-4.9023248524885953E-2</v>
      </c>
      <c r="AL587" s="72">
        <f t="shared" ca="1" si="315"/>
        <v>0.62443531611804759</v>
      </c>
      <c r="AM587" s="72">
        <f ca="1">V587+(1+Coef!$J$8*(COS(V587))^2-(3/2)*Coef!$J$8*SIN(V587)*COS(V587)*(AL587-V587))*(AL587-V587)</f>
        <v>0.62444279994295471</v>
      </c>
      <c r="AN587" s="34" t="str">
        <f t="shared" ca="1" si="316"/>
        <v>30 246107 3962959 N</v>
      </c>
      <c r="AO587" s="33">
        <f t="shared" ca="1" si="317"/>
        <v>35.777936984063309</v>
      </c>
      <c r="AP587" s="33">
        <f t="shared" ca="1" si="318"/>
        <v>-5.8088252384969037</v>
      </c>
      <c r="AQ587" s="72">
        <f ca="1">'MGRS to Dist'!BP587</f>
        <v>1058.4183008119874</v>
      </c>
      <c r="AR587" s="72">
        <f ca="1">'MGRS to Dist'!BT587</f>
        <v>110.3953592540596</v>
      </c>
      <c r="AS587" s="72">
        <f ca="1">'MGRS to Dist'!BU587</f>
        <v>-69.598222166817791</v>
      </c>
      <c r="AT587" s="72">
        <f ca="1">'MGRS to Dist'!BV587</f>
        <v>110.40177783318222</v>
      </c>
    </row>
    <row r="588" spans="2:46" ht="16.5" customHeight="1">
      <c r="B588" s="19" t="s">
        <v>837</v>
      </c>
      <c r="C588" s="72" t="str">
        <f t="shared" si="289"/>
        <v>30STE4709461383</v>
      </c>
      <c r="D588" s="72">
        <f t="array" aca="1" ref="D588" ca="1">MATCH(TRUE,ISERROR(VALUE(MID(C588,ROW(INDIRECT("1:"&amp;LEN(C588))),1))),0)</f>
        <v>3</v>
      </c>
      <c r="E588" s="72">
        <f t="shared" ca="1" si="290"/>
        <v>30</v>
      </c>
      <c r="F588" s="72" t="str">
        <f t="shared" ca="1" si="291"/>
        <v>S</v>
      </c>
      <c r="G588" s="72" t="str">
        <f t="shared" ca="1" si="292"/>
        <v>T</v>
      </c>
      <c r="H588" s="72" t="str">
        <f t="shared" ca="1" si="293"/>
        <v>E</v>
      </c>
      <c r="I588" s="72">
        <f t="shared" ca="1" si="294"/>
        <v>10</v>
      </c>
      <c r="J588" s="72">
        <f t="shared" ca="1" si="295"/>
        <v>47094</v>
      </c>
      <c r="K588" s="72">
        <f t="shared" ca="1" si="296"/>
        <v>61383</v>
      </c>
      <c r="L588" s="72">
        <f t="shared" ca="1" si="297"/>
        <v>176.80604746885038</v>
      </c>
      <c r="M588" s="72">
        <f ca="1">VLOOKUP(G588,Coef!$C$2:$F$25,4)</f>
        <v>2</v>
      </c>
      <c r="N588" s="31">
        <f ca="1">VLOOKUP(F588,Coef!$C$4:$D$23,2)</f>
        <v>15</v>
      </c>
      <c r="O588" s="31">
        <f ca="1">MOD(VLOOKUP(H588,Coef!$C$2:$G$21,5)+MOD(E588+1,2)*15,20)</f>
        <v>0</v>
      </c>
      <c r="P588" s="31">
        <f ca="1">VLOOKUP(N588,Coef!$A$27:$B$46,2)</f>
        <v>3.56</v>
      </c>
      <c r="Q588" s="31">
        <f ca="1">VLOOKUP(N588,Coef!$A$27:$C$46,3)+O588/10-0.1</f>
        <v>1.9</v>
      </c>
      <c r="R588" s="31">
        <f t="shared" ca="1" si="298"/>
        <v>3.9</v>
      </c>
      <c r="S588" s="72">
        <f t="shared" ca="1" si="299"/>
        <v>247094</v>
      </c>
      <c r="T588" s="72">
        <f t="shared" ca="1" si="300"/>
        <v>3961383</v>
      </c>
      <c r="U588" s="72">
        <f t="shared" ca="1" si="301"/>
        <v>3961383</v>
      </c>
      <c r="V588" s="72">
        <f t="shared" ca="1" si="302"/>
        <v>0.62250158714594606</v>
      </c>
      <c r="W588" s="72">
        <f ca="1">(Coef!$J$9/(1+Coef!$J$8*(COS(V588))^2)^0.5)*Coef!$J$6</f>
        <v>6382853.2098315815</v>
      </c>
      <c r="X588" s="72">
        <f t="shared" ca="1" si="303"/>
        <v>-3</v>
      </c>
      <c r="Y588" s="72">
        <f t="shared" ca="1" si="304"/>
        <v>-3.9622719132949194E-2</v>
      </c>
      <c r="Z588" s="72">
        <f t="shared" ca="1" si="305"/>
        <v>0.94739716779943062</v>
      </c>
      <c r="AA588" s="72">
        <f t="shared" ca="1" si="306"/>
        <v>0.62531070277144118</v>
      </c>
      <c r="AB588" s="72">
        <f t="shared" ca="1" si="307"/>
        <v>1.0962001710456613</v>
      </c>
      <c r="AC588" s="72">
        <f t="shared" ca="1" si="308"/>
        <v>0.97847780397710626</v>
      </c>
      <c r="AD588" s="72">
        <f t="shared" ca="1" si="309"/>
        <v>1.7683709807040298</v>
      </c>
      <c r="AE588" s="72">
        <f ca="1">Coef!$J$6*Coef!$J$9*(V588-(Coef!$J$10*AB588)+(Coef!$J$11*AC588)-(Coef!$J$12*AD588))</f>
        <v>3946983.1439791759</v>
      </c>
      <c r="AF588" s="72">
        <f t="shared" ca="1" si="310"/>
        <v>2.256021805208334E-3</v>
      </c>
      <c r="AG588" s="72">
        <f ca="1">((Coef!$J$8*Y588^2)/2)*(COS(V588))^2</f>
        <v>3.4918035643180625E-6</v>
      </c>
      <c r="AH588" s="72">
        <f t="shared" ca="1" si="311"/>
        <v>-3.9622673014698559E-2</v>
      </c>
      <c r="AI588" s="72">
        <f t="shared" ca="1" si="312"/>
        <v>0.62475760107356937</v>
      </c>
      <c r="AJ588" s="72">
        <f t="shared" ca="1" si="313"/>
        <v>-3.9633041472204089E-2</v>
      </c>
      <c r="AK588" s="72">
        <f t="shared" ca="1" si="314"/>
        <v>-4.8824193913026726E-2</v>
      </c>
      <c r="AL588" s="72">
        <f t="shared" ca="1" si="315"/>
        <v>0.624192026210726</v>
      </c>
      <c r="AM588" s="72">
        <f ca="1">V588+(1+Coef!$J$8*(COS(V588))^2-(3/2)*Coef!$J$8*SIN(V588)*COS(V588)*(AL588-V588))*(AL588-V588)</f>
        <v>0.62419953205775469</v>
      </c>
      <c r="AN588" s="34" t="str">
        <f t="shared" ca="1" si="316"/>
        <v>30 247094 3961383 N</v>
      </c>
      <c r="AO588" s="33">
        <f t="shared" ca="1" si="317"/>
        <v>35.763998760950273</v>
      </c>
      <c r="AP588" s="33">
        <f t="shared" ca="1" si="318"/>
        <v>-5.7974202493447553</v>
      </c>
      <c r="AQ588" s="72">
        <f ca="1">'MGRS to Dist'!BP588</f>
        <v>1858.8277296836072</v>
      </c>
      <c r="AR588" s="72">
        <f ca="1">'MGRS to Dist'!BT588</f>
        <v>146.41657672598745</v>
      </c>
      <c r="AS588" s="72">
        <f ca="1">'MGRS to Dist'!BU588</f>
        <v>-33.576756525986141</v>
      </c>
      <c r="AT588" s="72">
        <f ca="1">'MGRS to Dist'!BV588</f>
        <v>146.42324347401387</v>
      </c>
    </row>
    <row r="589" spans="2:46" ht="16.5" customHeight="1">
      <c r="B589" s="19" t="s">
        <v>838</v>
      </c>
      <c r="C589" s="72" t="str">
        <f t="shared" si="289"/>
        <v>30STE4501463317</v>
      </c>
      <c r="D589" s="72">
        <f t="array" aca="1" ref="D589" ca="1">MATCH(TRUE,ISERROR(VALUE(MID(C589,ROW(INDIRECT("1:"&amp;LEN(C589))),1))),0)</f>
        <v>3</v>
      </c>
      <c r="E589" s="72">
        <f t="shared" ca="1" si="290"/>
        <v>30</v>
      </c>
      <c r="F589" s="72" t="str">
        <f t="shared" ca="1" si="291"/>
        <v>S</v>
      </c>
      <c r="G589" s="72" t="str">
        <f t="shared" ca="1" si="292"/>
        <v>T</v>
      </c>
      <c r="H589" s="72" t="str">
        <f t="shared" ca="1" si="293"/>
        <v>E</v>
      </c>
      <c r="I589" s="72">
        <f t="shared" ca="1" si="294"/>
        <v>10</v>
      </c>
      <c r="J589" s="72">
        <f t="shared" ca="1" si="295"/>
        <v>45014</v>
      </c>
      <c r="K589" s="72">
        <f t="shared" ca="1" si="296"/>
        <v>63317</v>
      </c>
      <c r="L589" s="72">
        <f t="shared" ca="1" si="297"/>
        <v>176.80604746885038</v>
      </c>
      <c r="M589" s="72">
        <f ca="1">VLOOKUP(G589,Coef!$C$2:$F$25,4)</f>
        <v>2</v>
      </c>
      <c r="N589" s="31">
        <f ca="1">VLOOKUP(F589,Coef!$C$4:$D$23,2)</f>
        <v>15</v>
      </c>
      <c r="O589" s="31">
        <f ca="1">MOD(VLOOKUP(H589,Coef!$C$2:$G$21,5)+MOD(E589+1,2)*15,20)</f>
        <v>0</v>
      </c>
      <c r="P589" s="31">
        <f ca="1">VLOOKUP(N589,Coef!$A$27:$B$46,2)</f>
        <v>3.56</v>
      </c>
      <c r="Q589" s="31">
        <f ca="1">VLOOKUP(N589,Coef!$A$27:$C$46,3)+O589/10-0.1</f>
        <v>1.9</v>
      </c>
      <c r="R589" s="31">
        <f t="shared" ca="1" si="298"/>
        <v>3.9</v>
      </c>
      <c r="S589" s="72">
        <f t="shared" ca="1" si="299"/>
        <v>245014</v>
      </c>
      <c r="T589" s="72">
        <f t="shared" ca="1" si="300"/>
        <v>3963317</v>
      </c>
      <c r="U589" s="72">
        <f t="shared" ca="1" si="301"/>
        <v>3963317</v>
      </c>
      <c r="V589" s="72">
        <f t="shared" ca="1" si="302"/>
        <v>0.62280550072096275</v>
      </c>
      <c r="W589" s="72">
        <f ca="1">(Coef!$J$9/(1+Coef!$J$8*(COS(V589))^2)^0.5)*Coef!$J$6</f>
        <v>6382859.3759537442</v>
      </c>
      <c r="X589" s="72">
        <f t="shared" ca="1" si="303"/>
        <v>-3</v>
      </c>
      <c r="Y589" s="72">
        <f t="shared" ca="1" si="304"/>
        <v>-3.9948553615424015E-2</v>
      </c>
      <c r="Z589" s="72">
        <f t="shared" ca="1" si="305"/>
        <v>0.94759153412794617</v>
      </c>
      <c r="AA589" s="72">
        <f t="shared" ca="1" si="306"/>
        <v>0.62516612535906368</v>
      </c>
      <c r="AB589" s="72">
        <f t="shared" ca="1" si="307"/>
        <v>1.0966012677849357</v>
      </c>
      <c r="AC589" s="72">
        <f t="shared" ca="1" si="308"/>
        <v>0.97874248217846771</v>
      </c>
      <c r="AD589" s="72">
        <f t="shared" ca="1" si="309"/>
        <v>1.7687202956923009</v>
      </c>
      <c r="AE589" s="72">
        <f ca="1">Coef!$J$6*Coef!$J$9*(V589-(Coef!$J$10*AB589)+(Coef!$J$11*AC589)-(Coef!$J$12*AD589))</f>
        <v>3948914.3918120409</v>
      </c>
      <c r="AF589" s="72">
        <f t="shared" ca="1" si="310"/>
        <v>2.256450806705574E-3</v>
      </c>
      <c r="AG589" s="72">
        <f ca="1">((Coef!$J$8*Y589^2)/2)*(COS(V589))^2</f>
        <v>3.5479203162337929E-6</v>
      </c>
      <c r="AH589" s="72">
        <f t="shared" ca="1" si="311"/>
        <v>-3.9948506370662357E-2</v>
      </c>
      <c r="AI589" s="72">
        <f t="shared" ca="1" si="312"/>
        <v>0.62506194352196065</v>
      </c>
      <c r="AJ589" s="72">
        <f t="shared" ca="1" si="313"/>
        <v>-3.995913274332169E-2</v>
      </c>
      <c r="AK589" s="72">
        <f t="shared" ca="1" si="314"/>
        <v>-4.9236052302352576E-2</v>
      </c>
      <c r="AL589" s="72">
        <f t="shared" ca="1" si="315"/>
        <v>0.6244866679115364</v>
      </c>
      <c r="AM589" s="72">
        <f ca="1">V589+(1+Coef!$J$8*(COS(V589))^2-(3/2)*Coef!$J$8*SIN(V589)*COS(V589)*(AL589-V589))*(AL589-V589)</f>
        <v>0.62449412939906979</v>
      </c>
      <c r="AN589" s="34" t="str">
        <f t="shared" ca="1" si="316"/>
        <v>30 245014 3963317 N</v>
      </c>
      <c r="AO589" s="33">
        <f t="shared" ca="1" si="317"/>
        <v>35.780877945263406</v>
      </c>
      <c r="AP589" s="33">
        <f t="shared" ca="1" si="318"/>
        <v>-5.8210179968101823</v>
      </c>
      <c r="AQ589" s="72">
        <f ca="1">'MGRS to Dist'!BP589</f>
        <v>2839.0829217628202</v>
      </c>
      <c r="AR589" s="72">
        <f ca="1">'MGRS to Dist'!BT589</f>
        <v>311.40653946062508</v>
      </c>
      <c r="AS589" s="72">
        <f ca="1">'MGRS to Dist'!BU589</f>
        <v>131.39274498524381</v>
      </c>
      <c r="AT589" s="72">
        <f ca="1">'MGRS to Dist'!BV589</f>
        <v>311.39274498524378</v>
      </c>
    </row>
    <row r="590" spans="2:46" ht="16.5" customHeight="1">
      <c r="B590" s="19" t="s">
        <v>839</v>
      </c>
      <c r="C590" s="72" t="str">
        <f t="shared" si="289"/>
        <v>29RNP1141171202</v>
      </c>
      <c r="D590" s="72">
        <f t="array" aca="1" ref="D590" ca="1">MATCH(TRUE,ISERROR(VALUE(MID(C590,ROW(INDIRECT("1:"&amp;LEN(C590))),1))),0)</f>
        <v>3</v>
      </c>
      <c r="E590" s="72">
        <f t="shared" ca="1" si="290"/>
        <v>29</v>
      </c>
      <c r="F590" s="72" t="str">
        <f t="shared" ca="1" si="291"/>
        <v>R</v>
      </c>
      <c r="G590" s="72" t="str">
        <f t="shared" ca="1" si="292"/>
        <v>N</v>
      </c>
      <c r="H590" s="72" t="str">
        <f t="shared" ca="1" si="293"/>
        <v>P</v>
      </c>
      <c r="I590" s="72">
        <f t="shared" ca="1" si="294"/>
        <v>10</v>
      </c>
      <c r="J590" s="72">
        <f t="shared" ca="1" si="295"/>
        <v>11411</v>
      </c>
      <c r="K590" s="72">
        <f t="shared" ca="1" si="296"/>
        <v>71202</v>
      </c>
      <c r="L590" s="72">
        <f t="shared" ca="1" si="297"/>
        <v>170.80604746885038</v>
      </c>
      <c r="M590" s="72">
        <f ca="1">VLOOKUP(G590,Coef!$C$2:$F$25,4)</f>
        <v>5</v>
      </c>
      <c r="N590" s="31">
        <f ca="1">VLOOKUP(F590,Coef!$C$4:$D$23,2)</f>
        <v>14</v>
      </c>
      <c r="O590" s="31">
        <f ca="1">MOD(VLOOKUP(H590,Coef!$C$2:$G$21,5)+MOD(E590+1,2)*15,20)</f>
        <v>14</v>
      </c>
      <c r="P590" s="31">
        <f ca="1">VLOOKUP(N590,Coef!$A$27:$B$46,2)</f>
        <v>2.67</v>
      </c>
      <c r="Q590" s="31">
        <f ca="1">VLOOKUP(N590,Coef!$A$27:$C$46,3)+O590/10-0.1</f>
        <v>3.3</v>
      </c>
      <c r="R590" s="31">
        <f t="shared" ca="1" si="298"/>
        <v>3.3</v>
      </c>
      <c r="S590" s="72">
        <f t="shared" ca="1" si="299"/>
        <v>511411</v>
      </c>
      <c r="T590" s="72">
        <f t="shared" ca="1" si="300"/>
        <v>3371202</v>
      </c>
      <c r="U590" s="72">
        <f t="shared" ca="1" si="301"/>
        <v>3371202</v>
      </c>
      <c r="V590" s="72">
        <f t="shared" ca="1" si="302"/>
        <v>0.5297590754515753</v>
      </c>
      <c r="W590" s="72">
        <f ca="1">(Coef!$J$9/(1+Coef!$J$8*(COS(V590))^2)^0.5)*Coef!$J$6</f>
        <v>6381042.0678398367</v>
      </c>
      <c r="X590" s="72">
        <f t="shared" ca="1" si="303"/>
        <v>-9</v>
      </c>
      <c r="Y590" s="72">
        <f t="shared" ca="1" si="304"/>
        <v>1.7882659099696151E-3</v>
      </c>
      <c r="Z590" s="72">
        <f t="shared" ca="1" si="305"/>
        <v>0.87211981851186782</v>
      </c>
      <c r="AA590" s="72">
        <f t="shared" ca="1" si="306"/>
        <v>0.64942069519132406</v>
      </c>
      <c r="AB590" s="72">
        <f t="shared" ca="1" si="307"/>
        <v>0.96581898470750915</v>
      </c>
      <c r="AC590" s="72">
        <f t="shared" ca="1" si="308"/>
        <v>0.88671941232846296</v>
      </c>
      <c r="AD590" s="72">
        <f t="shared" ca="1" si="309"/>
        <v>1.639061901461526</v>
      </c>
      <c r="AE590" s="72">
        <f ca="1">Coef!$J$6*Coef!$J$9*(V590-(Coef!$J$10*AB590)+(Coef!$J$11*AC590)-(Coef!$J$12*AD590))</f>
        <v>3357897.1290494581</v>
      </c>
      <c r="AF590" s="72">
        <f t="shared" ca="1" si="310"/>
        <v>2.0850624097273817E-3</v>
      </c>
      <c r="AG590" s="72">
        <f ca="1">((Coef!$J$8*Y590^2)/2)*(COS(V590))^2</f>
        <v>8.0243827518805488E-9</v>
      </c>
      <c r="AH590" s="72">
        <f t="shared" ca="1" si="311"/>
        <v>1.7882659051863716E-3</v>
      </c>
      <c r="AI590" s="72">
        <f t="shared" ca="1" si="312"/>
        <v>0.5318441378445713</v>
      </c>
      <c r="AJ590" s="72">
        <f t="shared" ca="1" si="313"/>
        <v>1.7882668583009131E-3</v>
      </c>
      <c r="AK590" s="72">
        <f t="shared" ca="1" si="314"/>
        <v>2.0748574394101075E-3</v>
      </c>
      <c r="AL590" s="72">
        <f t="shared" ca="1" si="315"/>
        <v>0.53184319703031158</v>
      </c>
      <c r="AM590" s="72">
        <f ca="1">V590+(1+Coef!$J$8*(COS(V590))^2-(3/2)*Coef!$J$8*SIN(V590)*COS(V590)*(AL590-V590))*(AL590-V590)</f>
        <v>0.53185363713148015</v>
      </c>
      <c r="AN590" s="34" t="str">
        <f t="shared" ca="1" si="316"/>
        <v>29 511411 3371202 N</v>
      </c>
      <c r="AO590" s="33">
        <f t="shared" ca="1" si="317"/>
        <v>30.472968726316182</v>
      </c>
      <c r="AP590" s="33">
        <f t="shared" ca="1" si="318"/>
        <v>-8.8811194256304802</v>
      </c>
      <c r="AQ590" s="72">
        <f ca="1">'MGRS to Dist'!BP590</f>
        <v>654189.40664972621</v>
      </c>
      <c r="AR590" s="72">
        <f ca="1">'MGRS to Dist'!BT590</f>
        <v>206.62233856589307</v>
      </c>
      <c r="AS590" s="72">
        <f ca="1">'MGRS to Dist'!BU590</f>
        <v>24.947932221642159</v>
      </c>
      <c r="AT590" s="72">
        <f ca="1">'MGRS to Dist'!BV590</f>
        <v>204.94793222164219</v>
      </c>
    </row>
    <row r="591" spans="2:46" ht="16.5" customHeight="1">
      <c r="B591" s="19" t="s">
        <v>840</v>
      </c>
      <c r="C591" s="72" t="str">
        <f t="shared" si="289"/>
        <v>30SVC0745686587</v>
      </c>
      <c r="D591" s="72">
        <f t="array" aca="1" ref="D591" ca="1">MATCH(TRUE,ISERROR(VALUE(MID(C591,ROW(INDIRECT("1:"&amp;LEN(C591))),1))),0)</f>
        <v>3</v>
      </c>
      <c r="E591" s="72">
        <f t="shared" ca="1" si="290"/>
        <v>30</v>
      </c>
      <c r="F591" s="72" t="str">
        <f t="shared" ca="1" si="291"/>
        <v>S</v>
      </c>
      <c r="G591" s="72" t="str">
        <f t="shared" ca="1" si="292"/>
        <v>V</v>
      </c>
      <c r="H591" s="72" t="str">
        <f t="shared" ca="1" si="293"/>
        <v>C</v>
      </c>
      <c r="I591" s="72">
        <f t="shared" ca="1" si="294"/>
        <v>10</v>
      </c>
      <c r="J591" s="72">
        <f t="shared" ca="1" si="295"/>
        <v>7456</v>
      </c>
      <c r="K591" s="72">
        <f t="shared" ca="1" si="296"/>
        <v>86587</v>
      </c>
      <c r="L591" s="72">
        <f t="shared" ca="1" si="297"/>
        <v>176.80604746885038</v>
      </c>
      <c r="M591" s="72">
        <f ca="1">VLOOKUP(G591,Coef!$C$2:$F$25,4)</f>
        <v>4</v>
      </c>
      <c r="N591" s="31">
        <f ca="1">VLOOKUP(F591,Coef!$C$4:$D$23,2)</f>
        <v>15</v>
      </c>
      <c r="O591" s="31">
        <f ca="1">MOD(VLOOKUP(H591,Coef!$C$2:$G$21,5)+MOD(E591+1,2)*15,20)</f>
        <v>18</v>
      </c>
      <c r="P591" s="31">
        <f ca="1">VLOOKUP(N591,Coef!$A$27:$B$46,2)</f>
        <v>3.56</v>
      </c>
      <c r="Q591" s="31">
        <f ca="1">VLOOKUP(N591,Coef!$A$27:$C$46,3)+O591/10-0.1</f>
        <v>3.6999999999999997</v>
      </c>
      <c r="R591" s="31">
        <f t="shared" ca="1" si="298"/>
        <v>3.6999999999999997</v>
      </c>
      <c r="S591" s="72">
        <f t="shared" ca="1" si="299"/>
        <v>407456</v>
      </c>
      <c r="T591" s="72">
        <f t="shared" ca="1" si="300"/>
        <v>3786586.9999999995</v>
      </c>
      <c r="U591" s="72">
        <f t="shared" ca="1" si="301"/>
        <v>3786586.9999999995</v>
      </c>
      <c r="V591" s="72">
        <f t="shared" ca="1" si="302"/>
        <v>0.59503370852205062</v>
      </c>
      <c r="W591" s="72">
        <f ca="1">(Coef!$J$9/(1+Coef!$J$8*(COS(V591))^2)^0.5)*Coef!$J$6</f>
        <v>6382301.491646314</v>
      </c>
      <c r="X591" s="72">
        <f t="shared" ca="1" si="303"/>
        <v>-3</v>
      </c>
      <c r="Y591" s="72">
        <f t="shared" ca="1" si="304"/>
        <v>-1.4500098455256192E-2</v>
      </c>
      <c r="Z591" s="72">
        <f t="shared" ca="1" si="305"/>
        <v>0.92839402134940119</v>
      </c>
      <c r="AA591" s="72">
        <f t="shared" ca="1" si="306"/>
        <v>0.63669135886155015</v>
      </c>
      <c r="AB591" s="72">
        <f t="shared" ca="1" si="307"/>
        <v>1.0592307191967512</v>
      </c>
      <c r="AC591" s="72">
        <f t="shared" ca="1" si="308"/>
        <v>0.95359587911295085</v>
      </c>
      <c r="AD591" s="72">
        <f t="shared" ca="1" si="309"/>
        <v>1.7348738215645747</v>
      </c>
      <c r="AE591" s="72">
        <f ca="1">Coef!$J$6*Coef!$J$9*(V591-(Coef!$J$10*AB591)+(Coef!$J$11*AC591)-(Coef!$J$12*AD591))</f>
        <v>3772458.8465152928</v>
      </c>
      <c r="AF591" s="72">
        <f t="shared" ca="1" si="310"/>
        <v>2.2136455796077431E-3</v>
      </c>
      <c r="AG591" s="72">
        <f ca="1">((Coef!$J$8*Y591^2)/2)*(COS(V591))^2</f>
        <v>4.8588780028173373E-7</v>
      </c>
      <c r="AH591" s="72">
        <f t="shared" ca="1" si="311"/>
        <v>-1.4500096106782543E-2</v>
      </c>
      <c r="AI591" s="72">
        <f t="shared" ca="1" si="312"/>
        <v>0.59724735302607501</v>
      </c>
      <c r="AJ591" s="72">
        <f t="shared" ca="1" si="313"/>
        <v>-1.4500604226394154E-2</v>
      </c>
      <c r="AK591" s="72">
        <f t="shared" ca="1" si="314"/>
        <v>-1.753458755032206E-2</v>
      </c>
      <c r="AL591" s="72">
        <f t="shared" ca="1" si="315"/>
        <v>0.59717586421031199</v>
      </c>
      <c r="AM591" s="72">
        <f ca="1">V591+(1+Coef!$J$8*(COS(V591))^2-(3/2)*Coef!$J$8*SIN(V591)*COS(V591)*(AL591-V591))*(AL591-V591)</f>
        <v>0.59718574358655085</v>
      </c>
      <c r="AN591" s="34" t="str">
        <f t="shared" ca="1" si="316"/>
        <v>30 407456 3786587 N</v>
      </c>
      <c r="AO591" s="33">
        <f t="shared" ca="1" si="317"/>
        <v>34.216222692891129</v>
      </c>
      <c r="AP591" s="33">
        <f t="shared" ca="1" si="318"/>
        <v>-4.0046578621360904</v>
      </c>
      <c r="AQ591" s="72">
        <f ca="1">'MGRS to Dist'!BP591</f>
        <v>618741.9330917747</v>
      </c>
      <c r="AR591" s="72">
        <f ca="1">'MGRS to Dist'!BT591</f>
        <v>46.45863958857467</v>
      </c>
      <c r="AS591" s="72">
        <f ca="1">'MGRS to Dist'!BU591</f>
        <v>-130.92988699841001</v>
      </c>
      <c r="AT591" s="72">
        <f ca="1">'MGRS to Dist'!BV591</f>
        <v>49.070113001590016</v>
      </c>
    </row>
    <row r="592" spans="2:46" ht="16.5" customHeight="1">
      <c r="B592" s="19" t="s">
        <v>841</v>
      </c>
      <c r="C592" s="72" t="str">
        <f t="shared" si="289"/>
        <v>30SVC0626184302</v>
      </c>
      <c r="D592" s="72">
        <f t="array" aca="1" ref="D592" ca="1">MATCH(TRUE,ISERROR(VALUE(MID(C592,ROW(INDIRECT("1:"&amp;LEN(C592))),1))),0)</f>
        <v>3</v>
      </c>
      <c r="E592" s="72">
        <f t="shared" ca="1" si="290"/>
        <v>30</v>
      </c>
      <c r="F592" s="72" t="str">
        <f t="shared" ca="1" si="291"/>
        <v>S</v>
      </c>
      <c r="G592" s="72" t="str">
        <f t="shared" ca="1" si="292"/>
        <v>V</v>
      </c>
      <c r="H592" s="72" t="str">
        <f t="shared" ca="1" si="293"/>
        <v>C</v>
      </c>
      <c r="I592" s="72">
        <f t="shared" ca="1" si="294"/>
        <v>10</v>
      </c>
      <c r="J592" s="72">
        <f t="shared" ca="1" si="295"/>
        <v>6261</v>
      </c>
      <c r="K592" s="72">
        <f t="shared" ca="1" si="296"/>
        <v>84302</v>
      </c>
      <c r="L592" s="72">
        <f t="shared" ca="1" si="297"/>
        <v>176.80604746885038</v>
      </c>
      <c r="M592" s="72">
        <f ca="1">VLOOKUP(G592,Coef!$C$2:$F$25,4)</f>
        <v>4</v>
      </c>
      <c r="N592" s="31">
        <f ca="1">VLOOKUP(F592,Coef!$C$4:$D$23,2)</f>
        <v>15</v>
      </c>
      <c r="O592" s="31">
        <f ca="1">MOD(VLOOKUP(H592,Coef!$C$2:$G$21,5)+MOD(E592+1,2)*15,20)</f>
        <v>18</v>
      </c>
      <c r="P592" s="31">
        <f ca="1">VLOOKUP(N592,Coef!$A$27:$B$46,2)</f>
        <v>3.56</v>
      </c>
      <c r="Q592" s="31">
        <f ca="1">VLOOKUP(N592,Coef!$A$27:$C$46,3)+O592/10-0.1</f>
        <v>3.6999999999999997</v>
      </c>
      <c r="R592" s="31">
        <f t="shared" ca="1" si="298"/>
        <v>3.6999999999999997</v>
      </c>
      <c r="S592" s="72">
        <f t="shared" ca="1" si="299"/>
        <v>406261</v>
      </c>
      <c r="T592" s="72">
        <f t="shared" ca="1" si="300"/>
        <v>3784301.9999999995</v>
      </c>
      <c r="U592" s="72">
        <f t="shared" ca="1" si="301"/>
        <v>3784301.9999999995</v>
      </c>
      <c r="V592" s="72">
        <f t="shared" ca="1" si="302"/>
        <v>0.59467463793316067</v>
      </c>
      <c r="W592" s="72">
        <f ca="1">(Coef!$J$9/(1+Coef!$J$8*(COS(V592))^2)^0.5)*Coef!$J$6</f>
        <v>6382294.3562005078</v>
      </c>
      <c r="X592" s="72">
        <f t="shared" ca="1" si="303"/>
        <v>-3</v>
      </c>
      <c r="Y592" s="72">
        <f t="shared" ca="1" si="304"/>
        <v>-1.4687351408186142E-2</v>
      </c>
      <c r="Z592" s="72">
        <f t="shared" ca="1" si="305"/>
        <v>0.92812692266268304</v>
      </c>
      <c r="AA592" s="72">
        <f t="shared" ca="1" si="306"/>
        <v>0.63681753790285656</v>
      </c>
      <c r="AB592" s="72">
        <f t="shared" ca="1" si="307"/>
        <v>1.0587380992645021</v>
      </c>
      <c r="AC592" s="72">
        <f t="shared" ca="1" si="308"/>
        <v>0.95325795892409071</v>
      </c>
      <c r="AD592" s="72">
        <f t="shared" ca="1" si="309"/>
        <v>1.7344102184953092</v>
      </c>
      <c r="AE592" s="72">
        <f ca="1">Coef!$J$6*Coef!$J$9*(V592-(Coef!$J$10*AB592)+(Coef!$J$11*AC592)-(Coef!$J$12*AD592))</f>
        <v>3770177.696937433</v>
      </c>
      <c r="AF592" s="72">
        <f t="shared" ca="1" si="310"/>
        <v>2.2130447569915909E-3</v>
      </c>
      <c r="AG592" s="72">
        <f ca="1">((Coef!$J$8*Y592^2)/2)*(COS(V592))^2</f>
        <v>4.9876054232220891E-7</v>
      </c>
      <c r="AH592" s="72">
        <f t="shared" ca="1" si="311"/>
        <v>-1.4687348966362359E-2</v>
      </c>
      <c r="AI592" s="72">
        <f t="shared" ca="1" si="312"/>
        <v>0.59688768158637284</v>
      </c>
      <c r="AJ592" s="72">
        <f t="shared" ca="1" si="313"/>
        <v>-1.4687877026853036E-2</v>
      </c>
      <c r="AK592" s="72">
        <f t="shared" ca="1" si="314"/>
        <v>-1.7756654943428599E-2</v>
      </c>
      <c r="AL592" s="72">
        <f t="shared" ca="1" si="315"/>
        <v>0.59681439137669934</v>
      </c>
      <c r="AM592" s="72">
        <f ca="1">V592+(1+Coef!$J$8*(COS(V592))^2-(3/2)*Coef!$J$8*SIN(V592)*COS(V592)*(AL592-V592))*(AL592-V592)</f>
        <v>0.59682426451099646</v>
      </c>
      <c r="AN592" s="34" t="str">
        <f t="shared" ca="1" si="316"/>
        <v>30 406261 3784302 N</v>
      </c>
      <c r="AO592" s="33">
        <f t="shared" ca="1" si="317"/>
        <v>34.195511467479577</v>
      </c>
      <c r="AP592" s="33">
        <f t="shared" ca="1" si="318"/>
        <v>-4.0173813865285677</v>
      </c>
      <c r="AQ592" s="72">
        <f ca="1">'MGRS to Dist'!BP592</f>
        <v>2579.3698752983746</v>
      </c>
      <c r="AR592" s="72">
        <f ca="1">'MGRS to Dist'!BT592</f>
        <v>206.93710355990527</v>
      </c>
      <c r="AS592" s="72">
        <f ca="1">'MGRS to Dist'!BU592</f>
        <v>26.929950800645031</v>
      </c>
      <c r="AT592" s="72">
        <f ca="1">'MGRS to Dist'!BV592</f>
        <v>206.92995080064497</v>
      </c>
    </row>
    <row r="593" spans="2:46" ht="16.5" customHeight="1">
      <c r="B593" s="19" t="s">
        <v>842</v>
      </c>
      <c r="C593" s="72" t="str">
        <f t="shared" si="289"/>
        <v>29SPT9060953480</v>
      </c>
      <c r="D593" s="72">
        <f t="array" aca="1" ref="D593" ca="1">MATCH(TRUE,ISERROR(VALUE(MID(C593,ROW(INDIRECT("1:"&amp;LEN(C593))),1))),0)</f>
        <v>3</v>
      </c>
      <c r="E593" s="72">
        <f t="shared" ca="1" si="290"/>
        <v>29</v>
      </c>
      <c r="F593" s="72" t="str">
        <f t="shared" ca="1" si="291"/>
        <v>S</v>
      </c>
      <c r="G593" s="72" t="str">
        <f t="shared" ca="1" si="292"/>
        <v>P</v>
      </c>
      <c r="H593" s="72" t="str">
        <f t="shared" ca="1" si="293"/>
        <v>T</v>
      </c>
      <c r="I593" s="72">
        <f t="shared" ca="1" si="294"/>
        <v>10</v>
      </c>
      <c r="J593" s="72">
        <f t="shared" ca="1" si="295"/>
        <v>90609</v>
      </c>
      <c r="K593" s="72">
        <f t="shared" ca="1" si="296"/>
        <v>53480</v>
      </c>
      <c r="L593" s="72">
        <f t="shared" ca="1" si="297"/>
        <v>170.80604746885038</v>
      </c>
      <c r="M593" s="72">
        <f ca="1">VLOOKUP(G593,Coef!$C$2:$F$25,4)</f>
        <v>6</v>
      </c>
      <c r="N593" s="31">
        <f ca="1">VLOOKUP(F593,Coef!$C$4:$D$23,2)</f>
        <v>15</v>
      </c>
      <c r="O593" s="31">
        <f ca="1">MOD(VLOOKUP(H593,Coef!$C$2:$G$21,5)+MOD(E593+1,2)*15,20)</f>
        <v>18</v>
      </c>
      <c r="P593" s="31">
        <f ca="1">VLOOKUP(N593,Coef!$A$27:$B$46,2)</f>
        <v>3.56</v>
      </c>
      <c r="Q593" s="31">
        <f ca="1">VLOOKUP(N593,Coef!$A$27:$C$46,3)+O593/10-0.1</f>
        <v>3.6999999999999997</v>
      </c>
      <c r="R593" s="31">
        <f t="shared" ca="1" si="298"/>
        <v>3.6999999999999997</v>
      </c>
      <c r="S593" s="72">
        <f t="shared" ca="1" si="299"/>
        <v>690609</v>
      </c>
      <c r="T593" s="72">
        <f t="shared" ca="1" si="300"/>
        <v>3753479.9999999995</v>
      </c>
      <c r="U593" s="72">
        <f t="shared" ca="1" si="301"/>
        <v>3753479.9999999995</v>
      </c>
      <c r="V593" s="72">
        <f t="shared" ca="1" si="302"/>
        <v>0.58983119211663337</v>
      </c>
      <c r="W593" s="72">
        <f ca="1">(Coef!$J$9/(1+Coef!$J$8*(COS(V593))^2)^0.5)*Coef!$J$6</f>
        <v>6382198.3119484978</v>
      </c>
      <c r="X593" s="72">
        <f t="shared" ca="1" si="303"/>
        <v>-9</v>
      </c>
      <c r="Y593" s="72">
        <f t="shared" ca="1" si="304"/>
        <v>2.9865728183837443E-2</v>
      </c>
      <c r="Z593" s="72">
        <f t="shared" ca="1" si="305"/>
        <v>0.92447735348848414</v>
      </c>
      <c r="AA593" s="72">
        <f t="shared" ca="1" si="306"/>
        <v>0.63846114661083009</v>
      </c>
      <c r="AB593" s="72">
        <f t="shared" ca="1" si="307"/>
        <v>1.0520698688608754</v>
      </c>
      <c r="AC593" s="72">
        <f t="shared" ca="1" si="308"/>
        <v>0.94866768829836412</v>
      </c>
      <c r="AD593" s="72">
        <f t="shared" ca="1" si="309"/>
        <v>1.7280905031500289</v>
      </c>
      <c r="AE593" s="72">
        <f ca="1">Coef!$J$6*Coef!$J$9*(V593-(Coef!$J$10*AB593)+(Coef!$J$11*AC593)-(Coef!$J$12*AD593))</f>
        <v>3739408.3812864823</v>
      </c>
      <c r="AF593" s="72">
        <f t="shared" ca="1" si="310"/>
        <v>2.2048231699683921E-3</v>
      </c>
      <c r="AG593" s="72">
        <f ca="1">((Coef!$J$8*Y593^2)/2)*(COS(V593))^2</f>
        <v>2.0757826848759265E-6</v>
      </c>
      <c r="AH593" s="72">
        <f t="shared" ca="1" si="311"/>
        <v>2.9865707518916967E-2</v>
      </c>
      <c r="AI593" s="72">
        <f t="shared" ca="1" si="312"/>
        <v>0.592036010709868</v>
      </c>
      <c r="AJ593" s="72">
        <f t="shared" ca="1" si="313"/>
        <v>2.9870147555426108E-2</v>
      </c>
      <c r="AK593" s="72">
        <f t="shared" ca="1" si="314"/>
        <v>3.5980999099133465E-2</v>
      </c>
      <c r="AL593" s="72">
        <f t="shared" ca="1" si="315"/>
        <v>0.59173622687466065</v>
      </c>
      <c r="AM593" s="72">
        <f ca="1">V593+(1+Coef!$J$8*(COS(V593))^2-(3/2)*Coef!$J$8*SIN(V593)*COS(V593)*(AL593-V593))*(AL593-V593)</f>
        <v>0.59174507674983179</v>
      </c>
      <c r="AN593" s="34" t="str">
        <f t="shared" ca="1" si="316"/>
        <v>29 690609 3753480 N</v>
      </c>
      <c r="AO593" s="33">
        <f t="shared" ca="1" si="317"/>
        <v>33.90449544541034</v>
      </c>
      <c r="AP593" s="33">
        <f t="shared" ca="1" si="318"/>
        <v>-6.9384406089556352</v>
      </c>
      <c r="AQ593" s="72">
        <f ca="1">'MGRS to Dist'!BP593</f>
        <v>271619.19547632389</v>
      </c>
      <c r="AR593" s="72">
        <f ca="1">'MGRS to Dist'!BT593</f>
        <v>263.96290333829575</v>
      </c>
      <c r="AS593" s="72">
        <f ca="1">'MGRS to Dist'!BU593</f>
        <v>82.32710642024</v>
      </c>
      <c r="AT593" s="72">
        <f ca="1">'MGRS to Dist'!BV593</f>
        <v>262.32710642023994</v>
      </c>
    </row>
    <row r="594" spans="2:46" ht="16.5" customHeight="1">
      <c r="B594" s="19" t="s">
        <v>843</v>
      </c>
      <c r="C594" s="72" t="str">
        <f t="shared" si="289"/>
        <v>30STE8143225185</v>
      </c>
      <c r="D594" s="72">
        <f t="array" aca="1" ref="D594" ca="1">MATCH(TRUE,ISERROR(VALUE(MID(C594,ROW(INDIRECT("1:"&amp;LEN(C594))),1))),0)</f>
        <v>3</v>
      </c>
      <c r="E594" s="72">
        <f t="shared" ca="1" si="290"/>
        <v>30</v>
      </c>
      <c r="F594" s="72" t="str">
        <f t="shared" ca="1" si="291"/>
        <v>S</v>
      </c>
      <c r="G594" s="72" t="str">
        <f t="shared" ca="1" si="292"/>
        <v>T</v>
      </c>
      <c r="H594" s="72" t="str">
        <f t="shared" ca="1" si="293"/>
        <v>E</v>
      </c>
      <c r="I594" s="72">
        <f t="shared" ca="1" si="294"/>
        <v>10</v>
      </c>
      <c r="J594" s="72">
        <f t="shared" ca="1" si="295"/>
        <v>81432</v>
      </c>
      <c r="K594" s="72">
        <f t="shared" ca="1" si="296"/>
        <v>25185</v>
      </c>
      <c r="L594" s="72">
        <f t="shared" ca="1" si="297"/>
        <v>176.80604746885038</v>
      </c>
      <c r="M594" s="72">
        <f ca="1">VLOOKUP(G594,Coef!$C$2:$F$25,4)</f>
        <v>2</v>
      </c>
      <c r="N594" s="31">
        <f ca="1">VLOOKUP(F594,Coef!$C$4:$D$23,2)</f>
        <v>15</v>
      </c>
      <c r="O594" s="31">
        <f ca="1">MOD(VLOOKUP(H594,Coef!$C$2:$G$21,5)+MOD(E594+1,2)*15,20)</f>
        <v>0</v>
      </c>
      <c r="P594" s="31">
        <f ca="1">VLOOKUP(N594,Coef!$A$27:$B$46,2)</f>
        <v>3.56</v>
      </c>
      <c r="Q594" s="31">
        <f ca="1">VLOOKUP(N594,Coef!$A$27:$C$46,3)+O594/10-0.1</f>
        <v>1.9</v>
      </c>
      <c r="R594" s="31">
        <f t="shared" ca="1" si="298"/>
        <v>3.9</v>
      </c>
      <c r="S594" s="72">
        <f t="shared" ca="1" si="299"/>
        <v>281432</v>
      </c>
      <c r="T594" s="72">
        <f t="shared" ca="1" si="300"/>
        <v>3925185</v>
      </c>
      <c r="U594" s="72">
        <f t="shared" ca="1" si="301"/>
        <v>3925185</v>
      </c>
      <c r="V594" s="72">
        <f t="shared" ca="1" si="302"/>
        <v>0.61681334330496707</v>
      </c>
      <c r="W594" s="72">
        <f ca="1">(Coef!$J$9/(1+Coef!$J$8*(COS(V594))^2)^0.5)*Coef!$J$6</f>
        <v>6382738.0400516186</v>
      </c>
      <c r="X594" s="72">
        <f t="shared" ca="1" si="303"/>
        <v>-3</v>
      </c>
      <c r="Y594" s="72">
        <f t="shared" ca="1" si="304"/>
        <v>-3.4243611225854474E-2</v>
      </c>
      <c r="Z594" s="72">
        <f t="shared" ca="1" si="305"/>
        <v>0.94369477656109191</v>
      </c>
      <c r="AA594" s="72">
        <f t="shared" ca="1" si="306"/>
        <v>0.6279427262699685</v>
      </c>
      <c r="AB594" s="72">
        <f t="shared" ca="1" si="307"/>
        <v>1.088660731585513</v>
      </c>
      <c r="AC594" s="72">
        <f t="shared" ca="1" si="308"/>
        <v>0.97348123025662692</v>
      </c>
      <c r="AD594" s="72">
        <f t="shared" ca="1" si="309"/>
        <v>1.7617482374326061</v>
      </c>
      <c r="AE594" s="72">
        <f ca="1">Coef!$J$6*Coef!$J$9*(V594-(Coef!$J$10*AB594)+(Coef!$J$11*AC594)-(Coef!$J$12*AD594))</f>
        <v>3910837.6866583987</v>
      </c>
      <c r="AF594" s="72">
        <f t="shared" ca="1" si="310"/>
        <v>2.2478305159278097E-3</v>
      </c>
      <c r="AG594" s="72">
        <f ca="1">((Coef!$J$8*Y594^2)/2)*(COS(V594))^2</f>
        <v>2.6293298423992884E-6</v>
      </c>
      <c r="AH594" s="72">
        <f t="shared" ca="1" si="311"/>
        <v>-3.4243581213271507E-2</v>
      </c>
      <c r="AI594" s="72">
        <f t="shared" ca="1" si="312"/>
        <v>0.61906116791060706</v>
      </c>
      <c r="AJ594" s="72">
        <f t="shared" ca="1" si="313"/>
        <v>-3.425027407332687E-2</v>
      </c>
      <c r="AK594" s="72">
        <f t="shared" ca="1" si="314"/>
        <v>-4.2029853037664704E-2</v>
      </c>
      <c r="AL594" s="72">
        <f t="shared" ca="1" si="315"/>
        <v>0.61864369142393649</v>
      </c>
      <c r="AM594" s="72">
        <f ca="1">V594+(1+Coef!$J$8*(COS(V594))^2-(3/2)*Coef!$J$8*SIN(V594)*COS(V594)*(AL594-V594))*(AL594-V594)</f>
        <v>0.61865188367600765</v>
      </c>
      <c r="AN594" s="34" t="str">
        <f t="shared" ca="1" si="316"/>
        <v>30 281432 3925185 N</v>
      </c>
      <c r="AO594" s="33">
        <f t="shared" ca="1" si="317"/>
        <v>35.446141922453592</v>
      </c>
      <c r="AP594" s="33">
        <f t="shared" ca="1" si="318"/>
        <v>-5.4081331926132901</v>
      </c>
      <c r="AQ594" s="72">
        <f ca="1">'MGRS to Dist'!BP594</f>
        <v>221167.09259970658</v>
      </c>
      <c r="AR594" s="72">
        <f ca="1">'MGRS to Dist'!BT594</f>
        <v>38.793293658437221</v>
      </c>
      <c r="AS594" s="72">
        <f ca="1">'MGRS to Dist'!BU594</f>
        <v>-140.33596191098601</v>
      </c>
      <c r="AT594" s="72">
        <f ca="1">'MGRS to Dist'!BV594</f>
        <v>39.664038089013957</v>
      </c>
    </row>
    <row r="595" spans="2:46" ht="16.5" customHeight="1">
      <c r="B595" s="19" t="s">
        <v>844</v>
      </c>
      <c r="C595" s="72" t="str">
        <f t="shared" si="289"/>
        <v>30STE8430051529</v>
      </c>
      <c r="D595" s="72">
        <f t="array" aca="1" ref="D595" ca="1">MATCH(TRUE,ISERROR(VALUE(MID(C595,ROW(INDIRECT("1:"&amp;LEN(C595))),1))),0)</f>
        <v>3</v>
      </c>
      <c r="E595" s="72">
        <f t="shared" ca="1" si="290"/>
        <v>30</v>
      </c>
      <c r="F595" s="72" t="str">
        <f t="shared" ca="1" si="291"/>
        <v>S</v>
      </c>
      <c r="G595" s="72" t="str">
        <f t="shared" ca="1" si="292"/>
        <v>T</v>
      </c>
      <c r="H595" s="72" t="str">
        <f t="shared" ca="1" si="293"/>
        <v>E</v>
      </c>
      <c r="I595" s="72">
        <f t="shared" ca="1" si="294"/>
        <v>10</v>
      </c>
      <c r="J595" s="72">
        <f t="shared" ca="1" si="295"/>
        <v>84300</v>
      </c>
      <c r="K595" s="72">
        <f t="shared" ca="1" si="296"/>
        <v>51529</v>
      </c>
      <c r="L595" s="72">
        <f t="shared" ca="1" si="297"/>
        <v>176.80604746885038</v>
      </c>
      <c r="M595" s="72">
        <f ca="1">VLOOKUP(G595,Coef!$C$2:$F$25,4)</f>
        <v>2</v>
      </c>
      <c r="N595" s="31">
        <f ca="1">VLOOKUP(F595,Coef!$C$4:$D$23,2)</f>
        <v>15</v>
      </c>
      <c r="O595" s="31">
        <f ca="1">MOD(VLOOKUP(H595,Coef!$C$2:$G$21,5)+MOD(E595+1,2)*15,20)</f>
        <v>0</v>
      </c>
      <c r="P595" s="31">
        <f ca="1">VLOOKUP(N595,Coef!$A$27:$B$46,2)</f>
        <v>3.56</v>
      </c>
      <c r="Q595" s="31">
        <f ca="1">VLOOKUP(N595,Coef!$A$27:$C$46,3)+O595/10-0.1</f>
        <v>1.9</v>
      </c>
      <c r="R595" s="31">
        <f t="shared" ca="1" si="298"/>
        <v>3.9</v>
      </c>
      <c r="S595" s="72">
        <f t="shared" ca="1" si="299"/>
        <v>284300</v>
      </c>
      <c r="T595" s="72">
        <f t="shared" ca="1" si="300"/>
        <v>3951529</v>
      </c>
      <c r="U595" s="72">
        <f t="shared" ca="1" si="301"/>
        <v>3951529</v>
      </c>
      <c r="V595" s="72">
        <f t="shared" ca="1" si="302"/>
        <v>0.62095310505276391</v>
      </c>
      <c r="W595" s="72">
        <f ca="1">(Coef!$J$9/(1+Coef!$J$8*(COS(V595))^2)^0.5)*Coef!$J$6</f>
        <v>6382821.8125625709</v>
      </c>
      <c r="X595" s="72">
        <f t="shared" ca="1" si="303"/>
        <v>-3</v>
      </c>
      <c r="Y595" s="72">
        <f t="shared" ca="1" si="304"/>
        <v>-3.3793830743553362E-2</v>
      </c>
      <c r="Z595" s="72">
        <f t="shared" ca="1" si="305"/>
        <v>0.94640141071689421</v>
      </c>
      <c r="AA595" s="72">
        <f t="shared" ca="1" si="306"/>
        <v>0.62604114148412582</v>
      </c>
      <c r="AB595" s="72">
        <f t="shared" ca="1" si="307"/>
        <v>1.094153810411211</v>
      </c>
      <c r="AC595" s="72">
        <f t="shared" ca="1" si="308"/>
        <v>0.97712564317943973</v>
      </c>
      <c r="AD595" s="72">
        <f t="shared" ca="1" si="309"/>
        <v>1.7665840624627265</v>
      </c>
      <c r="AE595" s="72">
        <f ca="1">Coef!$J$6*Coef!$J$9*(V595-(Coef!$J$10*AB595)+(Coef!$J$11*AC595)-(Coef!$J$12*AD595))</f>
        <v>3937143.2535301466</v>
      </c>
      <c r="AF595" s="72">
        <f t="shared" ca="1" si="310"/>
        <v>2.2538223519791268E-3</v>
      </c>
      <c r="AG595" s="72">
        <f ca="1">((Coef!$J$8*Y595^2)/2)*(COS(V595))^2</f>
        <v>2.5456565904844223E-6</v>
      </c>
      <c r="AH595" s="72">
        <f t="shared" ca="1" si="311"/>
        <v>-3.3793802067724046E-2</v>
      </c>
      <c r="AI595" s="72">
        <f t="shared" ca="1" si="312"/>
        <v>0.62320692166728531</v>
      </c>
      <c r="AJ595" s="72">
        <f t="shared" ca="1" si="313"/>
        <v>-3.3800234640619375E-2</v>
      </c>
      <c r="AK595" s="72">
        <f t="shared" ca="1" si="314"/>
        <v>-4.1601327866954599E-2</v>
      </c>
      <c r="AL595" s="72">
        <f t="shared" ca="1" si="315"/>
        <v>0.62279675692866265</v>
      </c>
      <c r="AM595" s="72">
        <f ca="1">V595+(1+Coef!$J$8*(COS(V595))^2-(3/2)*Coef!$J$8*SIN(V595)*COS(V595)*(AL595-V595))*(AL595-V595)</f>
        <v>0.62280495995064467</v>
      </c>
      <c r="AN595" s="34" t="str">
        <f t="shared" ca="1" si="316"/>
        <v>30 284300 3951529 N</v>
      </c>
      <c r="AO595" s="33">
        <f t="shared" ca="1" si="317"/>
        <v>35.684095664986202</v>
      </c>
      <c r="AP595" s="33">
        <f t="shared" ca="1" si="318"/>
        <v>-5.3835805089164781</v>
      </c>
      <c r="AQ595" s="72">
        <f ca="1">'MGRS to Dist'!BP595</f>
        <v>26494.859004156227</v>
      </c>
      <c r="AR595" s="72">
        <f ca="1">'MGRS to Dist'!BT595</f>
        <v>4.790703992121621</v>
      </c>
      <c r="AS595" s="72">
        <f ca="1">'MGRS to Dist'!BU595</f>
        <v>-175.19501545223702</v>
      </c>
      <c r="AT595" s="72">
        <f ca="1">'MGRS to Dist'!BV595</f>
        <v>4.804984547762956</v>
      </c>
    </row>
    <row r="596" spans="2:46" ht="16.5" customHeight="1">
      <c r="B596" s="19" t="s">
        <v>845</v>
      </c>
      <c r="C596" s="72" t="str">
        <f t="shared" si="289"/>
        <v>30STE8646739182</v>
      </c>
      <c r="D596" s="72">
        <f t="array" aca="1" ref="D596" ca="1">MATCH(TRUE,ISERROR(VALUE(MID(C596,ROW(INDIRECT("1:"&amp;LEN(C596))),1))),0)</f>
        <v>3</v>
      </c>
      <c r="E596" s="72">
        <f t="shared" ca="1" si="290"/>
        <v>30</v>
      </c>
      <c r="F596" s="72" t="str">
        <f t="shared" ca="1" si="291"/>
        <v>S</v>
      </c>
      <c r="G596" s="72" t="str">
        <f t="shared" ca="1" si="292"/>
        <v>T</v>
      </c>
      <c r="H596" s="72" t="str">
        <f t="shared" ca="1" si="293"/>
        <v>E</v>
      </c>
      <c r="I596" s="72">
        <f t="shared" ca="1" si="294"/>
        <v>10</v>
      </c>
      <c r="J596" s="72">
        <f t="shared" ca="1" si="295"/>
        <v>86467</v>
      </c>
      <c r="K596" s="72">
        <f t="shared" ca="1" si="296"/>
        <v>39182</v>
      </c>
      <c r="L596" s="72">
        <f t="shared" ca="1" si="297"/>
        <v>176.80604746885038</v>
      </c>
      <c r="M596" s="72">
        <f ca="1">VLOOKUP(G596,Coef!$C$2:$F$25,4)</f>
        <v>2</v>
      </c>
      <c r="N596" s="31">
        <f ca="1">VLOOKUP(F596,Coef!$C$4:$D$23,2)</f>
        <v>15</v>
      </c>
      <c r="O596" s="31">
        <f ca="1">MOD(VLOOKUP(H596,Coef!$C$2:$G$21,5)+MOD(E596+1,2)*15,20)</f>
        <v>0</v>
      </c>
      <c r="P596" s="31">
        <f ca="1">VLOOKUP(N596,Coef!$A$27:$B$46,2)</f>
        <v>3.56</v>
      </c>
      <c r="Q596" s="31">
        <f ca="1">VLOOKUP(N596,Coef!$A$27:$C$46,3)+O596/10-0.1</f>
        <v>1.9</v>
      </c>
      <c r="R596" s="31">
        <f t="shared" ca="1" si="298"/>
        <v>3.9</v>
      </c>
      <c r="S596" s="72">
        <f t="shared" ca="1" si="299"/>
        <v>286467</v>
      </c>
      <c r="T596" s="72">
        <f t="shared" ca="1" si="300"/>
        <v>3939182</v>
      </c>
      <c r="U596" s="72">
        <f t="shared" ca="1" si="301"/>
        <v>3939182</v>
      </c>
      <c r="V596" s="72">
        <f t="shared" ca="1" si="302"/>
        <v>0.61901286673284106</v>
      </c>
      <c r="W596" s="72">
        <f ca="1">(Coef!$J$9/(1+Coef!$J$8*(COS(V596))^2)^0.5)*Coef!$J$6</f>
        <v>6382782.5194867402</v>
      </c>
      <c r="X596" s="72">
        <f t="shared" ca="1" si="303"/>
        <v>-3</v>
      </c>
      <c r="Y596" s="72">
        <f t="shared" ca="1" si="304"/>
        <v>-3.3454531679260609E-2</v>
      </c>
      <c r="Z596" s="72">
        <f t="shared" ca="1" si="305"/>
        <v>0.94514092222730584</v>
      </c>
      <c r="AA596" s="72">
        <f t="shared" ca="1" si="306"/>
        <v>0.62694168891606317</v>
      </c>
      <c r="AB596" s="72">
        <f t="shared" ca="1" si="307"/>
        <v>1.0915833278464939</v>
      </c>
      <c r="AC596" s="72">
        <f t="shared" ca="1" si="308"/>
        <v>0.97542291811388626</v>
      </c>
      <c r="AD596" s="72">
        <f t="shared" ca="1" si="309"/>
        <v>1.7643282412852155</v>
      </c>
      <c r="AE596" s="72">
        <f ca="1">Coef!$J$6*Coef!$J$9*(V596-(Coef!$J$10*AB596)+(Coef!$J$11*AC596)-(Coef!$J$12*AD596))</f>
        <v>3924814.1375392103</v>
      </c>
      <c r="AF596" s="72">
        <f t="shared" ca="1" si="310"/>
        <v>2.2510343125313162E-3</v>
      </c>
      <c r="AG596" s="72">
        <f ca="1">((Coef!$J$8*Y596^2)/2)*(COS(V596))^2</f>
        <v>2.5017157544159303E-6</v>
      </c>
      <c r="AH596" s="72">
        <f t="shared" ca="1" si="311"/>
        <v>-3.3454503781350953E-2</v>
      </c>
      <c r="AI596" s="72">
        <f t="shared" ca="1" si="312"/>
        <v>0.62126389541392435</v>
      </c>
      <c r="AJ596" s="72">
        <f t="shared" ca="1" si="313"/>
        <v>-3.3460744531997211E-2</v>
      </c>
      <c r="AK596" s="72">
        <f t="shared" ca="1" si="314"/>
        <v>-4.1126664250743752E-2</v>
      </c>
      <c r="AL596" s="72">
        <f t="shared" ca="1" si="315"/>
        <v>0.62086356591580572</v>
      </c>
      <c r="AM596" s="72">
        <f ca="1">V596+(1+Coef!$J$8*(COS(V596))^2-(3/2)*Coef!$J$8*SIN(V596)*COS(V596)*(AL596-V596))*(AL596-V596)</f>
        <v>0.62087182314088762</v>
      </c>
      <c r="AN596" s="34" t="str">
        <f t="shared" ca="1" si="316"/>
        <v>30 286467 3939182 N</v>
      </c>
      <c r="AO596" s="33">
        <f t="shared" ca="1" si="317"/>
        <v>35.573335084565741</v>
      </c>
      <c r="AP596" s="33">
        <f t="shared" ca="1" si="318"/>
        <v>-5.3563842870191785</v>
      </c>
      <c r="AQ596" s="72">
        <f ca="1">'MGRS to Dist'!BP596</f>
        <v>12533.619959283011</v>
      </c>
      <c r="AR596" s="72">
        <f ca="1">'MGRS to Dist'!BT596</f>
        <v>168.70541672709487</v>
      </c>
      <c r="AS596" s="72">
        <f ca="1">'MGRS to Dist'!BU596</f>
        <v>-11.278740639148872</v>
      </c>
      <c r="AT596" s="72">
        <f ca="1">'MGRS to Dist'!BV596</f>
        <v>168.72125936085115</v>
      </c>
    </row>
    <row r="597" spans="2:46" ht="16.5" customHeight="1">
      <c r="B597" s="19" t="s">
        <v>846</v>
      </c>
      <c r="C597" s="72" t="str">
        <f t="shared" si="289"/>
        <v>30STE8352139161</v>
      </c>
      <c r="D597" s="72">
        <f t="array" aca="1" ref="D597" ca="1">MATCH(TRUE,ISERROR(VALUE(MID(C597,ROW(INDIRECT("1:"&amp;LEN(C597))),1))),0)</f>
        <v>3</v>
      </c>
      <c r="E597" s="72">
        <f t="shared" ca="1" si="290"/>
        <v>30</v>
      </c>
      <c r="F597" s="72" t="str">
        <f t="shared" ca="1" si="291"/>
        <v>S</v>
      </c>
      <c r="G597" s="72" t="str">
        <f t="shared" ca="1" si="292"/>
        <v>T</v>
      </c>
      <c r="H597" s="72" t="str">
        <f t="shared" ca="1" si="293"/>
        <v>E</v>
      </c>
      <c r="I597" s="72">
        <f t="shared" ca="1" si="294"/>
        <v>10</v>
      </c>
      <c r="J597" s="72">
        <f t="shared" ca="1" si="295"/>
        <v>83521</v>
      </c>
      <c r="K597" s="72">
        <f t="shared" ca="1" si="296"/>
        <v>39161</v>
      </c>
      <c r="L597" s="72">
        <f t="shared" ca="1" si="297"/>
        <v>176.80604746885038</v>
      </c>
      <c r="M597" s="72">
        <f ca="1">VLOOKUP(G597,Coef!$C$2:$F$25,4)</f>
        <v>2</v>
      </c>
      <c r="N597" s="31">
        <f ca="1">VLOOKUP(F597,Coef!$C$4:$D$23,2)</f>
        <v>15</v>
      </c>
      <c r="O597" s="31">
        <f ca="1">MOD(VLOOKUP(H597,Coef!$C$2:$G$21,5)+MOD(E597+1,2)*15,20)</f>
        <v>0</v>
      </c>
      <c r="P597" s="31">
        <f ca="1">VLOOKUP(N597,Coef!$A$27:$B$46,2)</f>
        <v>3.56</v>
      </c>
      <c r="Q597" s="31">
        <f ca="1">VLOOKUP(N597,Coef!$A$27:$C$46,3)+O597/10-0.1</f>
        <v>1.9</v>
      </c>
      <c r="R597" s="31">
        <f t="shared" ca="1" si="298"/>
        <v>3.9</v>
      </c>
      <c r="S597" s="72">
        <f t="shared" ca="1" si="299"/>
        <v>283521</v>
      </c>
      <c r="T597" s="72">
        <f t="shared" ca="1" si="300"/>
        <v>3939161</v>
      </c>
      <c r="U597" s="72">
        <f t="shared" ca="1" si="301"/>
        <v>3939161</v>
      </c>
      <c r="V597" s="72">
        <f t="shared" ca="1" si="302"/>
        <v>0.61900956674055807</v>
      </c>
      <c r="W597" s="72">
        <f ca="1">(Coef!$J$9/(1+Coef!$J$8*(COS(V597))^2)^0.5)*Coef!$J$6</f>
        <v>6382782.4527016813</v>
      </c>
      <c r="X597" s="72">
        <f t="shared" ca="1" si="303"/>
        <v>-3</v>
      </c>
      <c r="Y597" s="72">
        <f t="shared" ca="1" si="304"/>
        <v>-3.3916086221671166E-2</v>
      </c>
      <c r="Z597" s="72">
        <f t="shared" ca="1" si="305"/>
        <v>0.94513876623675486</v>
      </c>
      <c r="AA597" s="72">
        <f t="shared" ca="1" si="306"/>
        <v>0.62694320662426373</v>
      </c>
      <c r="AB597" s="72">
        <f t="shared" ca="1" si="307"/>
        <v>1.0915789498589354</v>
      </c>
      <c r="AC597" s="72">
        <f t="shared" ca="1" si="308"/>
        <v>0.97542001405026746</v>
      </c>
      <c r="AD597" s="72">
        <f t="shared" ca="1" si="309"/>
        <v>1.7643243885627538</v>
      </c>
      <c r="AE597" s="72">
        <f ca="1">Coef!$J$6*Coef!$J$9*(V597-(Coef!$J$10*AB597)+(Coef!$J$11*AC597)-(Coef!$J$12*AD597))</f>
        <v>3924793.1681505763</v>
      </c>
      <c r="AF597" s="72">
        <f t="shared" ca="1" si="310"/>
        <v>2.2510295401564468E-3</v>
      </c>
      <c r="AG597" s="72">
        <f ca="1">((Coef!$J$8*Y597^2)/2)*(COS(V597))^2</f>
        <v>2.5712337350556913E-6</v>
      </c>
      <c r="AH597" s="72">
        <f t="shared" ca="1" si="311"/>
        <v>-3.3916057152942818E-2</v>
      </c>
      <c r="AI597" s="72">
        <f t="shared" ca="1" si="312"/>
        <v>0.62126059049279148</v>
      </c>
      <c r="AJ597" s="72">
        <f t="shared" ca="1" si="313"/>
        <v>-3.392255979432196E-2</v>
      </c>
      <c r="AK597" s="72">
        <f t="shared" ca="1" si="314"/>
        <v>-4.1693530621087757E-2</v>
      </c>
      <c r="AL597" s="72">
        <f t="shared" ca="1" si="315"/>
        <v>0.62084914838036898</v>
      </c>
      <c r="AM597" s="72">
        <f ca="1">V597+(1+Coef!$J$8*(COS(V597))^2-(3/2)*Coef!$J$8*SIN(V597)*COS(V597)*(AL597-V597))*(AL597-V597)</f>
        <v>0.6208573561389551</v>
      </c>
      <c r="AN597" s="34" t="str">
        <f t="shared" ca="1" si="316"/>
        <v>30 283521 3939161 N</v>
      </c>
      <c r="AO597" s="33">
        <f t="shared" ca="1" si="317"/>
        <v>35.572506186412802</v>
      </c>
      <c r="AP597" s="33">
        <f t="shared" ca="1" si="318"/>
        <v>-5.3888633375877903</v>
      </c>
      <c r="AQ597" s="72">
        <f ca="1">'MGRS to Dist'!BP597</f>
        <v>2945.5749104468996</v>
      </c>
      <c r="AR597" s="72">
        <f ca="1">'MGRS to Dist'!BT597</f>
        <v>268.21228707812384</v>
      </c>
      <c r="AS597" s="72">
        <f ca="1">'MGRS to Dist'!BU597</f>
        <v>88.193392759919007</v>
      </c>
      <c r="AT597" s="72">
        <f ca="1">'MGRS to Dist'!BV597</f>
        <v>268.19339275991911</v>
      </c>
    </row>
    <row r="598" spans="2:46" ht="16.5" customHeight="1">
      <c r="B598" s="19" t="s">
        <v>847</v>
      </c>
      <c r="C598" s="72" t="str">
        <f t="shared" si="289"/>
        <v>30STE4600662093</v>
      </c>
      <c r="D598" s="72">
        <f t="array" aca="1" ref="D598" ca="1">MATCH(TRUE,ISERROR(VALUE(MID(C598,ROW(INDIRECT("1:"&amp;LEN(C598))),1))),0)</f>
        <v>3</v>
      </c>
      <c r="E598" s="72">
        <f t="shared" ca="1" si="290"/>
        <v>30</v>
      </c>
      <c r="F598" s="72" t="str">
        <f t="shared" ca="1" si="291"/>
        <v>S</v>
      </c>
      <c r="G598" s="72" t="str">
        <f t="shared" ca="1" si="292"/>
        <v>T</v>
      </c>
      <c r="H598" s="72" t="str">
        <f t="shared" ca="1" si="293"/>
        <v>E</v>
      </c>
      <c r="I598" s="72">
        <f t="shared" ca="1" si="294"/>
        <v>10</v>
      </c>
      <c r="J598" s="72">
        <f t="shared" ca="1" si="295"/>
        <v>46006</v>
      </c>
      <c r="K598" s="72">
        <f t="shared" ca="1" si="296"/>
        <v>62093</v>
      </c>
      <c r="L598" s="72">
        <f t="shared" ca="1" si="297"/>
        <v>176.80604746885038</v>
      </c>
      <c r="M598" s="72">
        <f ca="1">VLOOKUP(G598,Coef!$C$2:$F$25,4)</f>
        <v>2</v>
      </c>
      <c r="N598" s="31">
        <f ca="1">VLOOKUP(F598,Coef!$C$4:$D$23,2)</f>
        <v>15</v>
      </c>
      <c r="O598" s="31">
        <f ca="1">MOD(VLOOKUP(H598,Coef!$C$2:$G$21,5)+MOD(E598+1,2)*15,20)</f>
        <v>0</v>
      </c>
      <c r="P598" s="31">
        <f ca="1">VLOOKUP(N598,Coef!$A$27:$B$46,2)</f>
        <v>3.56</v>
      </c>
      <c r="Q598" s="31">
        <f ca="1">VLOOKUP(N598,Coef!$A$27:$C$46,3)+O598/10-0.1</f>
        <v>1.9</v>
      </c>
      <c r="R598" s="31">
        <f t="shared" ca="1" si="298"/>
        <v>3.9</v>
      </c>
      <c r="S598" s="72">
        <f t="shared" ca="1" si="299"/>
        <v>246006</v>
      </c>
      <c r="T598" s="72">
        <f t="shared" ca="1" si="300"/>
        <v>3962093</v>
      </c>
      <c r="U598" s="72">
        <f t="shared" ca="1" si="301"/>
        <v>3962093</v>
      </c>
      <c r="V598" s="72">
        <f t="shared" ca="1" si="302"/>
        <v>0.62261315831360997</v>
      </c>
      <c r="W598" s="72">
        <f ca="1">(Coef!$J$9/(1+Coef!$J$8*(COS(V598))^2)^0.5)*Coef!$J$6</f>
        <v>6382855.4733571792</v>
      </c>
      <c r="X598" s="72">
        <f t="shared" ca="1" si="303"/>
        <v>-3</v>
      </c>
      <c r="Y598" s="72">
        <f t="shared" ca="1" si="304"/>
        <v>-3.9793161706418403E-2</v>
      </c>
      <c r="Z598" s="72">
        <f t="shared" ca="1" si="305"/>
        <v>0.94746856321875628</v>
      </c>
      <c r="AA598" s="72">
        <f t="shared" ca="1" si="306"/>
        <v>0.62525767260796183</v>
      </c>
      <c r="AB598" s="72">
        <f t="shared" ca="1" si="307"/>
        <v>1.096347439922988</v>
      </c>
      <c r="AC598" s="72">
        <f t="shared" ca="1" si="308"/>
        <v>0.97857499809423143</v>
      </c>
      <c r="AD598" s="72">
        <f t="shared" ca="1" si="309"/>
        <v>1.7684992725277393</v>
      </c>
      <c r="AE598" s="72">
        <f ca="1">Coef!$J$6*Coef!$J$9*(V598-(Coef!$J$10*AB598)+(Coef!$J$11*AC598)-(Coef!$J$12*AD598))</f>
        <v>3947692.1329677184</v>
      </c>
      <c r="AF598" s="72">
        <f t="shared" ca="1" si="310"/>
        <v>2.2561794000181537E-3</v>
      </c>
      <c r="AG598" s="72">
        <f ca="1">((Coef!$J$8*Y598^2)/2)*(COS(V598))^2</f>
        <v>3.5213450767327636E-6</v>
      </c>
      <c r="AH598" s="72">
        <f t="shared" ca="1" si="311"/>
        <v>-3.9793114997933712E-2</v>
      </c>
      <c r="AI598" s="72">
        <f t="shared" ca="1" si="312"/>
        <v>0.62486932976884191</v>
      </c>
      <c r="AJ598" s="72">
        <f t="shared" ca="1" si="313"/>
        <v>-3.9803617842675054E-2</v>
      </c>
      <c r="AK598" s="72">
        <f t="shared" ca="1" si="314"/>
        <v>-4.903793701001867E-2</v>
      </c>
      <c r="AL598" s="72">
        <f t="shared" ca="1" si="315"/>
        <v>0.62429874857200518</v>
      </c>
      <c r="AM598" s="72">
        <f ca="1">V598+(1+Coef!$J$8*(COS(V598))^2-(3/2)*Coef!$J$8*SIN(V598)*COS(V598)*(AL598-V598))*(AL598-V598)</f>
        <v>0.62430623172676791</v>
      </c>
      <c r="AN598" s="34" t="str">
        <f t="shared" ca="1" si="316"/>
        <v>30 246006 3962093 N</v>
      </c>
      <c r="AO598" s="33">
        <f t="shared" ca="1" si="317"/>
        <v>35.770112201660176</v>
      </c>
      <c r="AP598" s="33">
        <f t="shared" ca="1" si="318"/>
        <v>-5.8096668267024487</v>
      </c>
      <c r="AQ598" s="72">
        <f ca="1">'MGRS to Dist'!BP598</f>
        <v>43956.306859370961</v>
      </c>
      <c r="AR598" s="72">
        <f ca="1">'MGRS to Dist'!BT598</f>
        <v>300.15254501806629</v>
      </c>
      <c r="AS598" s="72">
        <f ca="1">'MGRS to Dist'!BU598</f>
        <v>119.90715889803113</v>
      </c>
      <c r="AT598" s="72">
        <f ca="1">'MGRS to Dist'!BV598</f>
        <v>299.90715889803118</v>
      </c>
    </row>
    <row r="599" spans="2:46" ht="16.5" customHeight="1">
      <c r="B599" s="19" t="s">
        <v>848</v>
      </c>
      <c r="C599" s="72" t="str">
        <f t="shared" si="289"/>
        <v>30STE3710556144</v>
      </c>
      <c r="D599" s="72">
        <f t="array" aca="1" ref="D599" ca="1">MATCH(TRUE,ISERROR(VALUE(MID(C599,ROW(INDIRECT("1:"&amp;LEN(C599))),1))),0)</f>
        <v>3</v>
      </c>
      <c r="E599" s="72">
        <f t="shared" ca="1" si="290"/>
        <v>30</v>
      </c>
      <c r="F599" s="72" t="str">
        <f t="shared" ca="1" si="291"/>
        <v>S</v>
      </c>
      <c r="G599" s="72" t="str">
        <f t="shared" ca="1" si="292"/>
        <v>T</v>
      </c>
      <c r="H599" s="72" t="str">
        <f t="shared" ca="1" si="293"/>
        <v>E</v>
      </c>
      <c r="I599" s="72">
        <f t="shared" ca="1" si="294"/>
        <v>10</v>
      </c>
      <c r="J599" s="72">
        <f t="shared" ca="1" si="295"/>
        <v>37105</v>
      </c>
      <c r="K599" s="72">
        <f t="shared" ca="1" si="296"/>
        <v>56144</v>
      </c>
      <c r="L599" s="72">
        <f t="shared" ca="1" si="297"/>
        <v>176.80604746885038</v>
      </c>
      <c r="M599" s="72">
        <f ca="1">VLOOKUP(G599,Coef!$C$2:$F$25,4)</f>
        <v>2</v>
      </c>
      <c r="N599" s="31">
        <f ca="1">VLOOKUP(F599,Coef!$C$4:$D$23,2)</f>
        <v>15</v>
      </c>
      <c r="O599" s="31">
        <f ca="1">MOD(VLOOKUP(H599,Coef!$C$2:$G$21,5)+MOD(E599+1,2)*15,20)</f>
        <v>0</v>
      </c>
      <c r="P599" s="31">
        <f ca="1">VLOOKUP(N599,Coef!$A$27:$B$46,2)</f>
        <v>3.56</v>
      </c>
      <c r="Q599" s="31">
        <f ca="1">VLOOKUP(N599,Coef!$A$27:$C$46,3)+O599/10-0.1</f>
        <v>1.9</v>
      </c>
      <c r="R599" s="31">
        <f t="shared" ca="1" si="298"/>
        <v>3.9</v>
      </c>
      <c r="S599" s="72">
        <f t="shared" ca="1" si="299"/>
        <v>237105</v>
      </c>
      <c r="T599" s="72">
        <f t="shared" ca="1" si="300"/>
        <v>3956144</v>
      </c>
      <c r="U599" s="72">
        <f t="shared" ca="1" si="301"/>
        <v>3956144</v>
      </c>
      <c r="V599" s="72">
        <f t="shared" ca="1" si="302"/>
        <v>0.62167831764257886</v>
      </c>
      <c r="W599" s="72">
        <f ca="1">(Coef!$J$9/(1+Coef!$J$8*(COS(V599))^2)^0.5)*Coef!$J$6</f>
        <v>6382836.5129196076</v>
      </c>
      <c r="X599" s="72">
        <f t="shared" ca="1" si="303"/>
        <v>-3</v>
      </c>
      <c r="Y599" s="72">
        <f t="shared" ca="1" si="304"/>
        <v>-4.1187800982818497E-2</v>
      </c>
      <c r="Z599" s="72">
        <f t="shared" ca="1" si="305"/>
        <v>0.94686889200175373</v>
      </c>
      <c r="AA599" s="72">
        <f t="shared" ca="1" si="306"/>
        <v>0.62570034196387359</v>
      </c>
      <c r="AB599" s="72">
        <f t="shared" ca="1" si="307"/>
        <v>1.0951127636434557</v>
      </c>
      <c r="AC599" s="72">
        <f t="shared" ca="1" si="308"/>
        <v>0.97775965822356015</v>
      </c>
      <c r="AD599" s="72">
        <f t="shared" ca="1" si="309"/>
        <v>1.7674224247493771</v>
      </c>
      <c r="AE599" s="72">
        <f ca="1">Coef!$J$6*Coef!$J$9*(V599-(Coef!$J$10*AB599)+(Coef!$J$11*AC599)-(Coef!$J$12*AD599))</f>
        <v>3941751.6274170787</v>
      </c>
      <c r="AF599" s="72">
        <f t="shared" ca="1" si="310"/>
        <v>2.2548552753606406E-3</v>
      </c>
      <c r="AG599" s="72">
        <f ca="1">((Coef!$J$8*Y599^2)/2)*(COS(V599))^2</f>
        <v>3.7775587458054299E-6</v>
      </c>
      <c r="AH599" s="72">
        <f t="shared" ca="1" si="311"/>
        <v>-4.1187749119705887E-2</v>
      </c>
      <c r="AI599" s="72">
        <f t="shared" ca="1" si="312"/>
        <v>0.62393316440009128</v>
      </c>
      <c r="AJ599" s="72">
        <f t="shared" ca="1" si="313"/>
        <v>-4.1199395467714062E-2</v>
      </c>
      <c r="AK599" s="72">
        <f t="shared" ca="1" si="314"/>
        <v>-5.0720461399542796E-2</v>
      </c>
      <c r="AL599" s="72">
        <f t="shared" ca="1" si="315"/>
        <v>0.62332313032880338</v>
      </c>
      <c r="AM599" s="72">
        <f ca="1">V599+(1+Coef!$J$8*(COS(V599))^2-(3/2)*Coef!$J$8*SIN(V599)*COS(V599)*(AL599-V599))*(AL599-V599)</f>
        <v>0.62333044259692993</v>
      </c>
      <c r="AN599" s="34" t="str">
        <f t="shared" ca="1" si="316"/>
        <v>30 237105 3956144 N</v>
      </c>
      <c r="AO599" s="33">
        <f t="shared" ca="1" si="317"/>
        <v>35.714203602825719</v>
      </c>
      <c r="AP599" s="33">
        <f t="shared" ca="1" si="318"/>
        <v>-5.9060683731500063</v>
      </c>
      <c r="AQ599" s="72">
        <f ca="1">'MGRS to Dist'!BP599</f>
        <v>10701.468571248841</v>
      </c>
      <c r="AR599" s="72">
        <f ca="1">'MGRS to Dist'!BT599</f>
        <v>234.48101662868149</v>
      </c>
      <c r="AS599" s="72">
        <f ca="1">'MGRS to Dist'!BU599</f>
        <v>54.424704750805063</v>
      </c>
      <c r="AT599" s="72">
        <f ca="1">'MGRS to Dist'!BV599</f>
        <v>234.42470475080506</v>
      </c>
    </row>
    <row r="600" spans="2:46" ht="16.5" customHeight="1">
      <c r="B600" s="19" t="s">
        <v>849</v>
      </c>
      <c r="C600" s="72" t="str">
        <f t="shared" si="289"/>
        <v>29RPR6499002540</v>
      </c>
      <c r="D600" s="72">
        <f t="array" aca="1" ref="D600" ca="1">MATCH(TRUE,ISERROR(VALUE(MID(C600,ROW(INDIRECT("1:"&amp;LEN(C600))),1))),0)</f>
        <v>3</v>
      </c>
      <c r="E600" s="72">
        <f t="shared" ca="1" si="290"/>
        <v>29</v>
      </c>
      <c r="F600" s="72" t="str">
        <f t="shared" ca="1" si="291"/>
        <v>R</v>
      </c>
      <c r="G600" s="72" t="str">
        <f t="shared" ca="1" si="292"/>
        <v>P</v>
      </c>
      <c r="H600" s="72" t="str">
        <f t="shared" ca="1" si="293"/>
        <v>R</v>
      </c>
      <c r="I600" s="72">
        <f t="shared" ca="1" si="294"/>
        <v>10</v>
      </c>
      <c r="J600" s="72">
        <f t="shared" ca="1" si="295"/>
        <v>64990</v>
      </c>
      <c r="K600" s="72">
        <f t="shared" ca="1" si="296"/>
        <v>2540</v>
      </c>
      <c r="L600" s="72">
        <f t="shared" ca="1" si="297"/>
        <v>170.80604746885038</v>
      </c>
      <c r="M600" s="72">
        <f ca="1">VLOOKUP(G600,Coef!$C$2:$F$25,4)</f>
        <v>6</v>
      </c>
      <c r="N600" s="31">
        <f ca="1">VLOOKUP(F600,Coef!$C$4:$D$23,2)</f>
        <v>14</v>
      </c>
      <c r="O600" s="31">
        <f ca="1">MOD(VLOOKUP(H600,Coef!$C$2:$G$21,5)+MOD(E600+1,2)*15,20)</f>
        <v>16</v>
      </c>
      <c r="P600" s="31">
        <f ca="1">VLOOKUP(N600,Coef!$A$27:$B$46,2)</f>
        <v>2.67</v>
      </c>
      <c r="Q600" s="31">
        <f ca="1">VLOOKUP(N600,Coef!$A$27:$C$46,3)+O600/10-0.1</f>
        <v>3.5</v>
      </c>
      <c r="R600" s="31">
        <f t="shared" ca="1" si="298"/>
        <v>3.5</v>
      </c>
      <c r="S600" s="72">
        <f t="shared" ca="1" si="299"/>
        <v>664990</v>
      </c>
      <c r="T600" s="72">
        <f t="shared" ca="1" si="300"/>
        <v>3502540</v>
      </c>
      <c r="U600" s="72">
        <f t="shared" ca="1" si="301"/>
        <v>3502540</v>
      </c>
      <c r="V600" s="72">
        <f t="shared" ca="1" si="302"/>
        <v>0.55039785575950673</v>
      </c>
      <c r="W600" s="72">
        <f ca="1">(Coef!$J$9/(1+Coef!$J$8*(COS(V600))^2)^0.5)*Coef!$J$6</f>
        <v>6381431.5541412001</v>
      </c>
      <c r="X600" s="72">
        <f t="shared" ca="1" si="303"/>
        <v>-9</v>
      </c>
      <c r="Y600" s="72">
        <f t="shared" ca="1" si="304"/>
        <v>2.5854700250280128E-2</v>
      </c>
      <c r="Z600" s="72">
        <f t="shared" ca="1" si="305"/>
        <v>0.89156800954515092</v>
      </c>
      <c r="AA600" s="72">
        <f t="shared" ca="1" si="306"/>
        <v>0.64767371131487506</v>
      </c>
      <c r="AB600" s="72">
        <f t="shared" ca="1" si="307"/>
        <v>0.99618186053208224</v>
      </c>
      <c r="AC600" s="72">
        <f t="shared" ca="1" si="308"/>
        <v>0.90905482322778053</v>
      </c>
      <c r="AD600" s="72">
        <f t="shared" ca="1" si="309"/>
        <v>1.6719241400226477</v>
      </c>
      <c r="AE600" s="72">
        <f ca="1">Coef!$J$6*Coef!$J$9*(V600-(Coef!$J$10*AB600)+(Coef!$J$11*AC600)-(Coef!$J$12*AD600))</f>
        <v>3488948.3817910855</v>
      </c>
      <c r="AF600" s="72">
        <f t="shared" ca="1" si="310"/>
        <v>2.1298697782152522E-3</v>
      </c>
      <c r="AG600" s="72">
        <f ca="1">((Coef!$J$8*Y600^2)/2)*(COS(V600))^2</f>
        <v>1.6363578294658399E-6</v>
      </c>
      <c r="AH600" s="72">
        <f t="shared" ca="1" si="311"/>
        <v>2.5854686147766398E-2</v>
      </c>
      <c r="AI600" s="72">
        <f t="shared" ca="1" si="312"/>
        <v>0.5525277220524929</v>
      </c>
      <c r="AJ600" s="72">
        <f t="shared" ca="1" si="313"/>
        <v>2.5857566735292603E-2</v>
      </c>
      <c r="AK600" s="72">
        <f t="shared" ca="1" si="314"/>
        <v>3.0368420233862024E-2</v>
      </c>
      <c r="AL600" s="72">
        <f t="shared" ca="1" si="315"/>
        <v>0.55232170866471841</v>
      </c>
      <c r="AM600" s="72">
        <f ca="1">V600+(1+Coef!$J$8*(COS(V600))^2-(3/2)*Coef!$J$8*SIN(V600)*COS(V600)*(AL600-V600))*(AL600-V600)</f>
        <v>0.55233111090540543</v>
      </c>
      <c r="AN600" s="34" t="str">
        <f t="shared" ca="1" si="316"/>
        <v>29 664990 3502540 N</v>
      </c>
      <c r="AO600" s="33">
        <f t="shared" ca="1" si="317"/>
        <v>31.646241548651929</v>
      </c>
      <c r="AP600" s="33">
        <f t="shared" ca="1" si="318"/>
        <v>-7.260017690120014</v>
      </c>
      <c r="AQ600" s="72">
        <f ca="1">'MGRS to Dist'!BP600</f>
        <v>468331.50082644279</v>
      </c>
      <c r="AR600" s="72">
        <f ca="1">'MGRS to Dist'!BT600</f>
        <v>195.86031908704891</v>
      </c>
      <c r="AS600" s="72">
        <f ca="1">'MGRS to Dist'!BU600</f>
        <v>15.108979156862649</v>
      </c>
      <c r="AT600" s="72">
        <f ca="1">'MGRS to Dist'!BV600</f>
        <v>195.10897915686269</v>
      </c>
    </row>
    <row r="601" spans="2:46" ht="16.5" customHeight="1">
      <c r="B601" s="19" t="s">
        <v>850</v>
      </c>
      <c r="C601" s="72" t="str">
        <f t="shared" si="289"/>
        <v>30SVE1468600600</v>
      </c>
      <c r="D601" s="72">
        <f t="array" aca="1" ref="D601" ca="1">MATCH(TRUE,ISERROR(VALUE(MID(C601,ROW(INDIRECT("1:"&amp;LEN(C601))),1))),0)</f>
        <v>3</v>
      </c>
      <c r="E601" s="72">
        <f t="shared" ca="1" si="290"/>
        <v>30</v>
      </c>
      <c r="F601" s="72" t="str">
        <f t="shared" ca="1" si="291"/>
        <v>S</v>
      </c>
      <c r="G601" s="72" t="str">
        <f t="shared" ca="1" si="292"/>
        <v>V</v>
      </c>
      <c r="H601" s="72" t="str">
        <f t="shared" ca="1" si="293"/>
        <v>E</v>
      </c>
      <c r="I601" s="72">
        <f t="shared" ca="1" si="294"/>
        <v>10</v>
      </c>
      <c r="J601" s="72">
        <f t="shared" ca="1" si="295"/>
        <v>14686</v>
      </c>
      <c r="K601" s="72">
        <f t="shared" ca="1" si="296"/>
        <v>600</v>
      </c>
      <c r="L601" s="72">
        <f t="shared" ca="1" si="297"/>
        <v>176.80604746885038</v>
      </c>
      <c r="M601" s="72">
        <f ca="1">VLOOKUP(G601,Coef!$C$2:$F$25,4)</f>
        <v>4</v>
      </c>
      <c r="N601" s="31">
        <f ca="1">VLOOKUP(F601,Coef!$C$4:$D$23,2)</f>
        <v>15</v>
      </c>
      <c r="O601" s="31">
        <f ca="1">MOD(VLOOKUP(H601,Coef!$C$2:$G$21,5)+MOD(E601+1,2)*15,20)</f>
        <v>0</v>
      </c>
      <c r="P601" s="31">
        <f ca="1">VLOOKUP(N601,Coef!$A$27:$B$46,2)</f>
        <v>3.56</v>
      </c>
      <c r="Q601" s="31">
        <f ca="1">VLOOKUP(N601,Coef!$A$27:$C$46,3)+O601/10-0.1</f>
        <v>1.9</v>
      </c>
      <c r="R601" s="31">
        <f t="shared" ca="1" si="298"/>
        <v>3.9</v>
      </c>
      <c r="S601" s="72">
        <f t="shared" ca="1" si="299"/>
        <v>414686</v>
      </c>
      <c r="T601" s="72">
        <f t="shared" ca="1" si="300"/>
        <v>3900600</v>
      </c>
      <c r="U601" s="72">
        <f t="shared" ca="1" si="301"/>
        <v>3900600</v>
      </c>
      <c r="V601" s="72">
        <f t="shared" ca="1" si="302"/>
        <v>0.61294999519649507</v>
      </c>
      <c r="W601" s="72">
        <f ca="1">(Coef!$J$9/(1+Coef!$J$8*(COS(V601))^2)^0.5)*Coef!$J$6</f>
        <v>6382660.0829318166</v>
      </c>
      <c r="X601" s="72">
        <f t="shared" ca="1" si="303"/>
        <v>-3</v>
      </c>
      <c r="Y601" s="72">
        <f t="shared" ca="1" si="304"/>
        <v>-1.3366527261594634E-2</v>
      </c>
      <c r="Z601" s="72">
        <f t="shared" ca="1" si="305"/>
        <v>0.94111050623441195</v>
      </c>
      <c r="AA601" s="72">
        <f t="shared" ca="1" si="306"/>
        <v>0.62964957018436007</v>
      </c>
      <c r="AB601" s="72">
        <f t="shared" ca="1" si="307"/>
        <v>1.0835052483137011</v>
      </c>
      <c r="AC601" s="72">
        <f t="shared" ca="1" si="308"/>
        <v>0.97004132878136584</v>
      </c>
      <c r="AD601" s="72">
        <f t="shared" ca="1" si="309"/>
        <v>1.7571578039480935</v>
      </c>
      <c r="AE601" s="72">
        <f ca="1">Coef!$J$6*Coef!$J$9*(V601-(Coef!$J$10*AB601)+(Coef!$J$11*AC601)-(Coef!$J$12*AD601))</f>
        <v>3886289.4866085467</v>
      </c>
      <c r="AF601" s="72">
        <f t="shared" ca="1" si="310"/>
        <v>2.2420923573420039E-3</v>
      </c>
      <c r="AG601" s="72">
        <f ca="1">((Coef!$J$8*Y601^2)/2)*(COS(V601))^2</f>
        <v>4.0280322451618011E-7</v>
      </c>
      <c r="AH601" s="72">
        <f t="shared" ca="1" si="311"/>
        <v>-1.3366525466901208E-2</v>
      </c>
      <c r="AI601" s="72">
        <f t="shared" ca="1" si="312"/>
        <v>0.61519208665071501</v>
      </c>
      <c r="AJ601" s="72">
        <f t="shared" ca="1" si="313"/>
        <v>-1.3366923489947891E-2</v>
      </c>
      <c r="AK601" s="72">
        <f t="shared" ca="1" si="314"/>
        <v>-1.6366281383716121E-2</v>
      </c>
      <c r="AL601" s="72">
        <f t="shared" ca="1" si="315"/>
        <v>0.61512896402658934</v>
      </c>
      <c r="AM601" s="72">
        <f ca="1">V601+(1+Coef!$J$8*(COS(V601))^2-(3/2)*Coef!$J$8*SIN(V601)*COS(V601)*(AL601-V601))*(AL601-V601)</f>
        <v>0.61513876653637845</v>
      </c>
      <c r="AN601" s="34" t="str">
        <f t="shared" ca="1" si="316"/>
        <v>30 414686 3900600 N</v>
      </c>
      <c r="AO601" s="33">
        <f t="shared" ca="1" si="317"/>
        <v>35.244855137417765</v>
      </c>
      <c r="AP601" s="33">
        <f t="shared" ca="1" si="318"/>
        <v>-3.9377188496104627</v>
      </c>
      <c r="AQ601" s="72">
        <f ca="1">'MGRS to Dist'!BP601</f>
        <v>504628.12290150707</v>
      </c>
      <c r="AR601" s="72">
        <f ca="1">'MGRS to Dist'!BT601</f>
        <v>36.704685232108318</v>
      </c>
      <c r="AS601" s="72">
        <f ca="1">'MGRS to Dist'!BU601</f>
        <v>-141.46298832577605</v>
      </c>
      <c r="AT601" s="72">
        <f ca="1">'MGRS to Dist'!BV601</f>
        <v>38.537011674223947</v>
      </c>
    </row>
    <row r="602" spans="2:46" ht="16.5" customHeight="1">
      <c r="B602" s="19" t="s">
        <v>851</v>
      </c>
      <c r="C602" s="72" t="str">
        <f t="shared" si="289"/>
        <v>29RMN2822686427</v>
      </c>
      <c r="D602" s="72">
        <f t="array" aca="1" ref="D602" ca="1">MATCH(TRUE,ISERROR(VALUE(MID(C602,ROW(INDIRECT("1:"&amp;LEN(C602))),1))),0)</f>
        <v>3</v>
      </c>
      <c r="E602" s="72">
        <f t="shared" ca="1" si="290"/>
        <v>29</v>
      </c>
      <c r="F602" s="72" t="str">
        <f t="shared" ca="1" si="291"/>
        <v>R</v>
      </c>
      <c r="G602" s="72" t="str">
        <f t="shared" ca="1" si="292"/>
        <v>M</v>
      </c>
      <c r="H602" s="72" t="str">
        <f t="shared" ca="1" si="293"/>
        <v>N</v>
      </c>
      <c r="I602" s="72">
        <f t="shared" ca="1" si="294"/>
        <v>10</v>
      </c>
      <c r="J602" s="72">
        <f t="shared" ca="1" si="295"/>
        <v>28226</v>
      </c>
      <c r="K602" s="72">
        <f t="shared" ca="1" si="296"/>
        <v>86427</v>
      </c>
      <c r="L602" s="72">
        <f t="shared" ca="1" si="297"/>
        <v>170.80604746885038</v>
      </c>
      <c r="M602" s="72">
        <f ca="1">VLOOKUP(G602,Coef!$C$2:$F$25,4)</f>
        <v>4</v>
      </c>
      <c r="N602" s="31">
        <f ca="1">VLOOKUP(F602,Coef!$C$4:$D$23,2)</f>
        <v>14</v>
      </c>
      <c r="O602" s="31">
        <f ca="1">MOD(VLOOKUP(H602,Coef!$C$2:$G$21,5)+MOD(E602+1,2)*15,20)</f>
        <v>13</v>
      </c>
      <c r="P602" s="31">
        <f ca="1">VLOOKUP(N602,Coef!$A$27:$B$46,2)</f>
        <v>2.67</v>
      </c>
      <c r="Q602" s="31">
        <f ca="1">VLOOKUP(N602,Coef!$A$27:$C$46,3)+O602/10-0.1</f>
        <v>3.1999999999999997</v>
      </c>
      <c r="R602" s="31">
        <f t="shared" ca="1" si="298"/>
        <v>3.1999999999999997</v>
      </c>
      <c r="S602" s="72">
        <f t="shared" ca="1" si="299"/>
        <v>428226</v>
      </c>
      <c r="T602" s="72">
        <f t="shared" ca="1" si="300"/>
        <v>3286426.9999999995</v>
      </c>
      <c r="U602" s="72">
        <f t="shared" ca="1" si="301"/>
        <v>3286426.9999999995</v>
      </c>
      <c r="V602" s="72">
        <f t="shared" ca="1" si="302"/>
        <v>0.51643732089002503</v>
      </c>
      <c r="W602" s="72">
        <f ca="1">(Coef!$J$9/(1+Coef!$J$8*(COS(V602))^2)^0.5)*Coef!$J$6</f>
        <v>6380795.3970542233</v>
      </c>
      <c r="X602" s="72">
        <f t="shared" ca="1" si="303"/>
        <v>-9</v>
      </c>
      <c r="Y602" s="72">
        <f t="shared" ca="1" si="304"/>
        <v>-1.124844091273251E-2</v>
      </c>
      <c r="Z602" s="72">
        <f t="shared" ca="1" si="305"/>
        <v>0.8587753647405989</v>
      </c>
      <c r="AA602" s="72">
        <f t="shared" ca="1" si="306"/>
        <v>0.64938544634229645</v>
      </c>
      <c r="AB602" s="72">
        <f t="shared" ca="1" si="307"/>
        <v>0.94582500326032448</v>
      </c>
      <c r="AC602" s="72">
        <f t="shared" ca="1" si="308"/>
        <v>0.87171511403081747</v>
      </c>
      <c r="AD602" s="72">
        <f t="shared" ca="1" si="309"/>
        <v>1.6165417849357002</v>
      </c>
      <c r="AE602" s="72">
        <f ca="1">Coef!$J$6*Coef!$J$9*(V602-(Coef!$J$10*AB602)+(Coef!$J$11*AC602)-(Coef!$J$12*AD602))</f>
        <v>3273319.8491849671</v>
      </c>
      <c r="AF602" s="72">
        <f t="shared" ca="1" si="310"/>
        <v>2.0541562610021172E-3</v>
      </c>
      <c r="AG602" s="72">
        <f ca="1">((Coef!$J$8*Y602^2)/2)*(COS(V602))^2</f>
        <v>3.2240747951565412E-7</v>
      </c>
      <c r="AH602" s="72">
        <f t="shared" ca="1" si="311"/>
        <v>-1.1248439703872015E-2</v>
      </c>
      <c r="AI602" s="72">
        <f t="shared" ca="1" si="312"/>
        <v>0.51849147648875182</v>
      </c>
      <c r="AJ602" s="72">
        <f t="shared" ca="1" si="313"/>
        <v>-1.1248676911336408E-2</v>
      </c>
      <c r="AK602" s="72">
        <f t="shared" ca="1" si="314"/>
        <v>-1.2950110244858769E-2</v>
      </c>
      <c r="AL602" s="72">
        <f t="shared" ca="1" si="315"/>
        <v>0.51845538299621718</v>
      </c>
      <c r="AM602" s="72">
        <f ca="1">V602+(1+Coef!$J$8*(COS(V602))^2-(3/2)*Coef!$J$8*SIN(V602)*COS(V602)*(AL602-V602))*(AL602-V602)</f>
        <v>0.51846564986035049</v>
      </c>
      <c r="AN602" s="34" t="str">
        <f t="shared" ca="1" si="316"/>
        <v>29 428226 3286427 N</v>
      </c>
      <c r="AO602" s="33">
        <f t="shared" ca="1" si="317"/>
        <v>29.705893559505583</v>
      </c>
      <c r="AP602" s="33">
        <f t="shared" ca="1" si="318"/>
        <v>-9.7419866612595367</v>
      </c>
      <c r="AQ602" s="72">
        <f ca="1">'MGRS to Dist'!BP602</f>
        <v>821235.76072274032</v>
      </c>
      <c r="AR602" s="72">
        <f ca="1">'MGRS to Dist'!BT602</f>
        <v>223.07409493135148</v>
      </c>
      <c r="AS602" s="72">
        <f ca="1">'MGRS to Dist'!BU602</f>
        <v>39.952025686848991</v>
      </c>
      <c r="AT602" s="72">
        <f ca="1">'MGRS to Dist'!BV602</f>
        <v>219.95202568684897</v>
      </c>
    </row>
    <row r="603" spans="2:46" ht="16.5" customHeight="1">
      <c r="B603" s="19" t="s">
        <v>852</v>
      </c>
      <c r="C603" s="72" t="str">
        <f t="shared" si="289"/>
        <v>30STC6201052359</v>
      </c>
      <c r="D603" s="72">
        <f t="array" aca="1" ref="D603" ca="1">MATCH(TRUE,ISERROR(VALUE(MID(C603,ROW(INDIRECT("1:"&amp;LEN(C603))),1))),0)</f>
        <v>3</v>
      </c>
      <c r="E603" s="72">
        <f t="shared" ca="1" si="290"/>
        <v>30</v>
      </c>
      <c r="F603" s="72" t="str">
        <f t="shared" ca="1" si="291"/>
        <v>S</v>
      </c>
      <c r="G603" s="72" t="str">
        <f t="shared" ca="1" si="292"/>
        <v>T</v>
      </c>
      <c r="H603" s="72" t="str">
        <f t="shared" ca="1" si="293"/>
        <v>C</v>
      </c>
      <c r="I603" s="72">
        <f t="shared" ca="1" si="294"/>
        <v>10</v>
      </c>
      <c r="J603" s="72">
        <f t="shared" ca="1" si="295"/>
        <v>62010</v>
      </c>
      <c r="K603" s="72">
        <f t="shared" ca="1" si="296"/>
        <v>52359</v>
      </c>
      <c r="L603" s="72">
        <f t="shared" ca="1" si="297"/>
        <v>176.80604746885038</v>
      </c>
      <c r="M603" s="72">
        <f ca="1">VLOOKUP(G603,Coef!$C$2:$F$25,4)</f>
        <v>2</v>
      </c>
      <c r="N603" s="31">
        <f ca="1">VLOOKUP(F603,Coef!$C$4:$D$23,2)</f>
        <v>15</v>
      </c>
      <c r="O603" s="31">
        <f ca="1">MOD(VLOOKUP(H603,Coef!$C$2:$G$21,5)+MOD(E603+1,2)*15,20)</f>
        <v>18</v>
      </c>
      <c r="P603" s="31">
        <f ca="1">VLOOKUP(N603,Coef!$A$27:$B$46,2)</f>
        <v>3.56</v>
      </c>
      <c r="Q603" s="31">
        <f ca="1">VLOOKUP(N603,Coef!$A$27:$C$46,3)+O603/10-0.1</f>
        <v>3.6999999999999997</v>
      </c>
      <c r="R603" s="31">
        <f t="shared" ca="1" si="298"/>
        <v>3.6999999999999997</v>
      </c>
      <c r="S603" s="72">
        <f t="shared" ca="1" si="299"/>
        <v>262010</v>
      </c>
      <c r="T603" s="72">
        <f t="shared" ca="1" si="300"/>
        <v>3752358.9999999995</v>
      </c>
      <c r="U603" s="72">
        <f t="shared" ca="1" si="301"/>
        <v>3752358.9999999995</v>
      </c>
      <c r="V603" s="72">
        <f t="shared" ca="1" si="302"/>
        <v>0.58965503538571629</v>
      </c>
      <c r="W603" s="72">
        <f ca="1">(Coef!$J$9/(1+Coef!$J$8*(COS(V603))^2)^0.5)*Coef!$J$6</f>
        <v>6382194.8260505283</v>
      </c>
      <c r="X603" s="72">
        <f t="shared" ca="1" si="303"/>
        <v>-3</v>
      </c>
      <c r="Y603" s="72">
        <f t="shared" ca="1" si="304"/>
        <v>-3.7289679567377693E-2</v>
      </c>
      <c r="Z603" s="72">
        <f t="shared" ca="1" si="305"/>
        <v>0.92434298120134828</v>
      </c>
      <c r="AA603" s="72">
        <f t="shared" ca="1" si="306"/>
        <v>0.63851886763038468</v>
      </c>
      <c r="AB603" s="72">
        <f t="shared" ca="1" si="307"/>
        <v>1.0518265259863904</v>
      </c>
      <c r="AC603" s="72">
        <f t="shared" ca="1" si="308"/>
        <v>0.94849961139738892</v>
      </c>
      <c r="AD603" s="72">
        <f t="shared" ca="1" si="309"/>
        <v>1.7278583217489334</v>
      </c>
      <c r="AE603" s="72">
        <f ca="1">Coef!$J$6*Coef!$J$9*(V603-(Coef!$J$10*AB603)+(Coef!$J$11*AC603)-(Coef!$J$12*AD603))</f>
        <v>3738289.3235838879</v>
      </c>
      <c r="AF603" s="72">
        <f t="shared" ca="1" si="310"/>
        <v>2.2045200435879412E-3</v>
      </c>
      <c r="AG603" s="72">
        <f ca="1">((Coef!$J$8*Y603^2)/2)*(COS(V603))^2</f>
        <v>3.2367962472367225E-6</v>
      </c>
      <c r="AH603" s="72">
        <f t="shared" ca="1" si="311"/>
        <v>-3.7289639334346064E-2</v>
      </c>
      <c r="AI603" s="72">
        <f t="shared" ca="1" si="312"/>
        <v>0.591859548293722</v>
      </c>
      <c r="AJ603" s="72">
        <f t="shared" ca="1" si="313"/>
        <v>-3.729828191603024E-2</v>
      </c>
      <c r="AK603" s="72">
        <f t="shared" ca="1" si="314"/>
        <v>-4.4912628571262346E-2</v>
      </c>
      <c r="AL603" s="72">
        <f t="shared" ca="1" si="315"/>
        <v>0.59139250311703484</v>
      </c>
      <c r="AM603" s="72">
        <f ca="1">V603+(1+Coef!$J$8*(COS(V603))^2-(3/2)*Coef!$J$8*SIN(V603)*COS(V603)*(AL603-V603))*(AL603-V603)</f>
        <v>0.59140057782573696</v>
      </c>
      <c r="AN603" s="34" t="str">
        <f t="shared" ca="1" si="316"/>
        <v>30 262010 3752359 N</v>
      </c>
      <c r="AO603" s="33">
        <f t="shared" ca="1" si="317"/>
        <v>33.88475711101291</v>
      </c>
      <c r="AP603" s="33">
        <f t="shared" ca="1" si="318"/>
        <v>-5.5733040639720084</v>
      </c>
      <c r="AQ603" s="72">
        <f ca="1">'MGRS to Dist'!BP603</f>
        <v>608599.84714762552</v>
      </c>
      <c r="AR603" s="72">
        <f ca="1">'MGRS to Dist'!BT603</f>
        <v>39.212889235979503</v>
      </c>
      <c r="AS603" s="72">
        <f ca="1">'MGRS to Dist'!BU603</f>
        <v>-138.58852682379549</v>
      </c>
      <c r="AT603" s="72">
        <f ca="1">'MGRS to Dist'!BV603</f>
        <v>41.411473176204538</v>
      </c>
    </row>
    <row r="604" spans="2:46" ht="16.5" customHeight="1">
      <c r="B604" s="19" t="s">
        <v>853</v>
      </c>
      <c r="C604" s="72" t="str">
        <f t="shared" si="289"/>
        <v>29RMP5238601758</v>
      </c>
      <c r="D604" s="72">
        <f t="array" aca="1" ref="D604" ca="1">MATCH(TRUE,ISERROR(VALUE(MID(C604,ROW(INDIRECT("1:"&amp;LEN(C604))),1))),0)</f>
        <v>3</v>
      </c>
      <c r="E604" s="72">
        <f t="shared" ca="1" si="290"/>
        <v>29</v>
      </c>
      <c r="F604" s="72" t="str">
        <f t="shared" ca="1" si="291"/>
        <v>R</v>
      </c>
      <c r="G604" s="72" t="str">
        <f t="shared" ca="1" si="292"/>
        <v>M</v>
      </c>
      <c r="H604" s="72" t="str">
        <f t="shared" ca="1" si="293"/>
        <v>P</v>
      </c>
      <c r="I604" s="72">
        <f t="shared" ca="1" si="294"/>
        <v>10</v>
      </c>
      <c r="J604" s="72">
        <f t="shared" ca="1" si="295"/>
        <v>52386</v>
      </c>
      <c r="K604" s="72">
        <f t="shared" ca="1" si="296"/>
        <v>1758</v>
      </c>
      <c r="L604" s="72">
        <f t="shared" ca="1" si="297"/>
        <v>170.80604746885038</v>
      </c>
      <c r="M604" s="72">
        <f ca="1">VLOOKUP(G604,Coef!$C$2:$F$25,4)</f>
        <v>4</v>
      </c>
      <c r="N604" s="31">
        <f ca="1">VLOOKUP(F604,Coef!$C$4:$D$23,2)</f>
        <v>14</v>
      </c>
      <c r="O604" s="31">
        <f ca="1">MOD(VLOOKUP(H604,Coef!$C$2:$G$21,5)+MOD(E604+1,2)*15,20)</f>
        <v>14</v>
      </c>
      <c r="P604" s="31">
        <f ca="1">VLOOKUP(N604,Coef!$A$27:$B$46,2)</f>
        <v>2.67</v>
      </c>
      <c r="Q604" s="31">
        <f ca="1">VLOOKUP(N604,Coef!$A$27:$C$46,3)+O604/10-0.1</f>
        <v>3.3</v>
      </c>
      <c r="R604" s="31">
        <f t="shared" ca="1" si="298"/>
        <v>3.3</v>
      </c>
      <c r="S604" s="72">
        <f t="shared" ca="1" si="299"/>
        <v>452386</v>
      </c>
      <c r="T604" s="72">
        <f t="shared" ca="1" si="300"/>
        <v>3301758</v>
      </c>
      <c r="U604" s="72">
        <f t="shared" ca="1" si="301"/>
        <v>3301758</v>
      </c>
      <c r="V604" s="72">
        <f t="shared" ca="1" si="302"/>
        <v>0.5188464723991153</v>
      </c>
      <c r="W604" s="72">
        <f ca="1">(Coef!$J$9/(1+Coef!$J$8*(COS(V604))^2)^0.5)*Coef!$J$6</f>
        <v>6380839.7206461839</v>
      </c>
      <c r="X604" s="72">
        <f t="shared" ca="1" si="303"/>
        <v>-9</v>
      </c>
      <c r="Y604" s="72">
        <f t="shared" ca="1" si="304"/>
        <v>-7.4620272698493915E-3</v>
      </c>
      <c r="Z604" s="72">
        <f t="shared" ca="1" si="305"/>
        <v>0.86123405512782514</v>
      </c>
      <c r="AA604" s="72">
        <f t="shared" ca="1" si="306"/>
        <v>0.64946027088282288</v>
      </c>
      <c r="AB604" s="72">
        <f t="shared" ca="1" si="307"/>
        <v>0.94946349996302781</v>
      </c>
      <c r="AC604" s="72">
        <f t="shared" ca="1" si="308"/>
        <v>0.8744626926929765</v>
      </c>
      <c r="AD604" s="72">
        <f t="shared" ca="1" si="309"/>
        <v>1.6206914070776968</v>
      </c>
      <c r="AE604" s="72">
        <f ca="1">Coef!$J$6*Coef!$J$9*(V604-(Coef!$J$10*AB604)+(Coef!$J$11*AC604)-(Coef!$J$12*AD604))</f>
        <v>3288614.3674787302</v>
      </c>
      <c r="AF604" s="72">
        <f t="shared" ca="1" si="310"/>
        <v>2.0598593753642811E-3</v>
      </c>
      <c r="AG604" s="72">
        <f ca="1">((Coef!$J$8*Y604^2)/2)*(COS(V604))^2</f>
        <v>1.4149546821006461E-7</v>
      </c>
      <c r="AH604" s="72">
        <f t="shared" ca="1" si="311"/>
        <v>-7.4620269179017104E-3</v>
      </c>
      <c r="AI604" s="72">
        <f t="shared" ca="1" si="312"/>
        <v>0.52090633148301879</v>
      </c>
      <c r="AJ604" s="72">
        <f t="shared" ca="1" si="313"/>
        <v>-7.4620961679997544E-3</v>
      </c>
      <c r="AK604" s="72">
        <f t="shared" ca="1" si="314"/>
        <v>-8.6029319757751719E-3</v>
      </c>
      <c r="AL604" s="72">
        <f t="shared" ca="1" si="315"/>
        <v>0.5208903577544699</v>
      </c>
      <c r="AM604" s="72">
        <f ca="1">V604+(1+Coef!$J$8*(COS(V604))^2-(3/2)*Coef!$J$8*SIN(V604)*COS(V604)*(AL604-V604))*(AL604-V604)</f>
        <v>0.52090072717329283</v>
      </c>
      <c r="AN604" s="34" t="str">
        <f t="shared" ca="1" si="316"/>
        <v>29 452386 3301758 N</v>
      </c>
      <c r="AO604" s="33">
        <f t="shared" ca="1" si="317"/>
        <v>29.845413212325234</v>
      </c>
      <c r="AP604" s="33">
        <f t="shared" ca="1" si="318"/>
        <v>-9.4929116936500595</v>
      </c>
      <c r="AQ604" s="72">
        <f ca="1">'MGRS to Dist'!BP604</f>
        <v>581431.35767242417</v>
      </c>
      <c r="AR604" s="72">
        <f ca="1">'MGRS to Dist'!BT604</f>
        <v>220.54491151520602</v>
      </c>
      <c r="AS604" s="72">
        <f ca="1">'MGRS to Dist'!BU604</f>
        <v>38.473800195387135</v>
      </c>
      <c r="AT604" s="72">
        <f ca="1">'MGRS to Dist'!BV604</f>
        <v>218.47380019538718</v>
      </c>
    </row>
    <row r="605" spans="2:46" ht="16.5" customHeight="1">
      <c r="B605" s="19" t="s">
        <v>854</v>
      </c>
      <c r="C605" s="72" t="str">
        <f t="shared" si="289"/>
        <v>29RQQ1406822072</v>
      </c>
      <c r="D605" s="72">
        <f t="array" aca="1" ref="D605" ca="1">MATCH(TRUE,ISERROR(VALUE(MID(C605,ROW(INDIRECT("1:"&amp;LEN(C605))),1))),0)</f>
        <v>3</v>
      </c>
      <c r="E605" s="72">
        <f t="shared" ca="1" si="290"/>
        <v>29</v>
      </c>
      <c r="F605" s="72" t="str">
        <f t="shared" ca="1" si="291"/>
        <v>R</v>
      </c>
      <c r="G605" s="72" t="str">
        <f t="shared" ca="1" si="292"/>
        <v>Q</v>
      </c>
      <c r="H605" s="72" t="str">
        <f t="shared" ca="1" si="293"/>
        <v>Q</v>
      </c>
      <c r="I605" s="72">
        <f t="shared" ca="1" si="294"/>
        <v>10</v>
      </c>
      <c r="J605" s="72">
        <f t="shared" ca="1" si="295"/>
        <v>14068</v>
      </c>
      <c r="K605" s="72">
        <f t="shared" ca="1" si="296"/>
        <v>22072</v>
      </c>
      <c r="L605" s="72">
        <f t="shared" ca="1" si="297"/>
        <v>170.80604746885038</v>
      </c>
      <c r="M605" s="72">
        <f ca="1">VLOOKUP(G605,Coef!$C$2:$F$25,4)</f>
        <v>7</v>
      </c>
      <c r="N605" s="31">
        <f ca="1">VLOOKUP(F605,Coef!$C$4:$D$23,2)</f>
        <v>14</v>
      </c>
      <c r="O605" s="31">
        <f ca="1">MOD(VLOOKUP(H605,Coef!$C$2:$G$21,5)+MOD(E605+1,2)*15,20)</f>
        <v>15</v>
      </c>
      <c r="P605" s="31">
        <f ca="1">VLOOKUP(N605,Coef!$A$27:$B$46,2)</f>
        <v>2.67</v>
      </c>
      <c r="Q605" s="31">
        <f ca="1">VLOOKUP(N605,Coef!$A$27:$C$46,3)+O605/10-0.1</f>
        <v>3.4</v>
      </c>
      <c r="R605" s="31">
        <f t="shared" ca="1" si="298"/>
        <v>3.4</v>
      </c>
      <c r="S605" s="72">
        <f t="shared" ca="1" si="299"/>
        <v>714068</v>
      </c>
      <c r="T605" s="72">
        <f t="shared" ca="1" si="300"/>
        <v>3422072</v>
      </c>
      <c r="U605" s="72">
        <f t="shared" ca="1" si="301"/>
        <v>3422072</v>
      </c>
      <c r="V605" s="72">
        <f t="shared" ca="1" si="302"/>
        <v>0.53775291390095381</v>
      </c>
      <c r="W605" s="72">
        <f ca="1">(Coef!$J$9/(1+Coef!$J$8*(COS(V605))^2)^0.5)*Coef!$J$6</f>
        <v>6381191.8936911859</v>
      </c>
      <c r="X605" s="72">
        <f t="shared" ca="1" si="303"/>
        <v>-9</v>
      </c>
      <c r="Y605" s="72">
        <f t="shared" ca="1" si="304"/>
        <v>3.3546710954052324E-2</v>
      </c>
      <c r="Z605" s="72">
        <f t="shared" ca="1" si="305"/>
        <v>0.87983067649168101</v>
      </c>
      <c r="AA605" s="72">
        <f t="shared" ca="1" si="306"/>
        <v>0.64900149454149292</v>
      </c>
      <c r="AB605" s="72">
        <f t="shared" ca="1" si="307"/>
        <v>0.97766825214679431</v>
      </c>
      <c r="AC605" s="72">
        <f t="shared" ca="1" si="308"/>
        <v>0.89550156274546888</v>
      </c>
      <c r="AD605" s="72">
        <f t="shared" ca="1" si="309"/>
        <v>1.6520798774803949</v>
      </c>
      <c r="AE605" s="72">
        <f ca="1">Coef!$J$6*Coef!$J$9*(V605-(Coef!$J$10*AB605)+(Coef!$J$11*AC605)-(Coef!$J$12*AD605))</f>
        <v>3408653.2207932044</v>
      </c>
      <c r="AF605" s="72">
        <f t="shared" ca="1" si="310"/>
        <v>2.1028640778006061E-3</v>
      </c>
      <c r="AG605" s="72">
        <f ca="1">((Coef!$J$8*Y605^2)/2)*(COS(V605))^2</f>
        <v>2.797331670094516E-6</v>
      </c>
      <c r="AH605" s="72">
        <f t="shared" ca="1" si="311"/>
        <v>3.3546679673626664E-2</v>
      </c>
      <c r="AI605" s="72">
        <f t="shared" ca="1" si="312"/>
        <v>0.53985577209634616</v>
      </c>
      <c r="AJ605" s="72">
        <f t="shared" ca="1" si="313"/>
        <v>3.3552972153167937E-2</v>
      </c>
      <c r="AK605" s="72">
        <f t="shared" ca="1" si="314"/>
        <v>3.9095997517942987E-2</v>
      </c>
      <c r="AL605" s="72">
        <f t="shared" ca="1" si="315"/>
        <v>0.53951878148730126</v>
      </c>
      <c r="AM605" s="72">
        <f ca="1">V605+(1+Coef!$J$8*(COS(V605))^2-(3/2)*Coef!$J$8*SIN(V605)*COS(V605)*(AL605-V605))*(AL605-V605)</f>
        <v>0.53952754635986711</v>
      </c>
      <c r="AN605" s="34" t="str">
        <f t="shared" ca="1" si="316"/>
        <v>29 714068 3422072 N</v>
      </c>
      <c r="AO605" s="33">
        <f t="shared" ca="1" si="317"/>
        <v>30.912651337469246</v>
      </c>
      <c r="AP605" s="33">
        <f t="shared" ca="1" si="318"/>
        <v>-6.7599643463679246</v>
      </c>
      <c r="AQ605" s="72">
        <f ca="1">'MGRS to Dist'!BP605</f>
        <v>288085.7313395993</v>
      </c>
      <c r="AR605" s="72">
        <f ca="1">'MGRS to Dist'!BT605</f>
        <v>64.958915624647773</v>
      </c>
      <c r="AS605" s="72">
        <f ca="1">'MGRS to Dist'!BU605</f>
        <v>-113.65872846704107</v>
      </c>
      <c r="AT605" s="72">
        <f ca="1">'MGRS to Dist'!BV605</f>
        <v>66.341271532958956</v>
      </c>
    </row>
    <row r="606" spans="2:46" ht="16.5" customHeight="1">
      <c r="C606" s="72" t="str">
        <f t="shared" si="289"/>
        <v/>
      </c>
      <c r="D606" s="72" t="e">
        <f t="array" aca="1" ref="D606" ca="1">MATCH(TRUE,ISERROR(VALUE(MID(C606,ROW(INDIRECT("1:"&amp;LEN(C606))),1))),0)</f>
        <v>#N/A</v>
      </c>
      <c r="E606" s="72" t="e">
        <f t="shared" ca="1" si="290"/>
        <v>#N/A</v>
      </c>
      <c r="F606" s="72" t="e">
        <f t="shared" ca="1" si="291"/>
        <v>#N/A</v>
      </c>
      <c r="G606" s="72" t="e">
        <f t="shared" ca="1" si="292"/>
        <v>#N/A</v>
      </c>
      <c r="H606" s="72" t="e">
        <f t="shared" ca="1" si="293"/>
        <v>#N/A</v>
      </c>
      <c r="I606" s="72" t="e">
        <f t="shared" ca="1" si="294"/>
        <v>#N/A</v>
      </c>
      <c r="J606" s="72" t="e">
        <f t="shared" ca="1" si="295"/>
        <v>#N/A</v>
      </c>
      <c r="K606" s="72" t="e">
        <f t="shared" ca="1" si="296"/>
        <v>#N/A</v>
      </c>
      <c r="L606" s="72" t="e">
        <f t="shared" ca="1" si="297"/>
        <v>#N/A</v>
      </c>
      <c r="M606" s="72" t="e">
        <f ca="1">VLOOKUP(G606,Coef!$C$2:$F$25,4)</f>
        <v>#N/A</v>
      </c>
      <c r="N606" s="31" t="e">
        <f ca="1">VLOOKUP(F606,Coef!$C$4:$D$23,2)</f>
        <v>#N/A</v>
      </c>
      <c r="O606" s="31" t="e">
        <f ca="1">MOD(VLOOKUP(H606,Coef!$C$2:$G$21,5)+MOD(E606+1,2)*15,20)</f>
        <v>#N/A</v>
      </c>
      <c r="P606" s="31" t="e">
        <f ca="1">VLOOKUP(N606,Coef!$A$27:$B$46,2)</f>
        <v>#N/A</v>
      </c>
      <c r="Q606" s="31" t="e">
        <f ca="1">VLOOKUP(N606,Coef!$A$27:$C$46,3)+O606/10-0.1</f>
        <v>#N/A</v>
      </c>
      <c r="R606" s="31" t="e">
        <f ca="1">IF(Q606+0.1&lt;P606,Q606+2,Q606)</f>
        <v>#N/A</v>
      </c>
      <c r="S606" s="72" t="e">
        <f t="shared" ca="1" si="299"/>
        <v>#N/A</v>
      </c>
      <c r="T606" s="72" t="e">
        <f t="shared" ca="1" si="300"/>
        <v>#N/A</v>
      </c>
      <c r="U606" s="72" t="e">
        <f t="shared" ca="1" si="301"/>
        <v>#N/A</v>
      </c>
      <c r="V606" s="72" t="e">
        <f t="shared" ca="1" si="302"/>
        <v>#N/A</v>
      </c>
      <c r="W606" s="72" t="e">
        <f ca="1">(Coef!$J$9/(1+Coef!$J$8*(COS(V606))^2)^0.5)*Coef!$J$6</f>
        <v>#N/A</v>
      </c>
      <c r="X606" s="72" t="e">
        <f t="shared" ca="1" si="303"/>
        <v>#N/A</v>
      </c>
      <c r="Y606" s="72" t="e">
        <f t="shared" ca="1" si="304"/>
        <v>#N/A</v>
      </c>
      <c r="Z606" s="72" t="e">
        <f t="shared" ca="1" si="305"/>
        <v>#N/A</v>
      </c>
      <c r="AA606" s="72" t="e">
        <f t="shared" ca="1" si="306"/>
        <v>#N/A</v>
      </c>
      <c r="AB606" s="72" t="e">
        <f t="shared" ca="1" si="307"/>
        <v>#N/A</v>
      </c>
      <c r="AC606" s="72" t="e">
        <f t="shared" ca="1" si="308"/>
        <v>#N/A</v>
      </c>
      <c r="AD606" s="72" t="e">
        <f t="shared" ca="1" si="309"/>
        <v>#N/A</v>
      </c>
      <c r="AE606" s="72" t="e">
        <f ca="1">Coef!$J$6*Coef!$J$9*(V606-(Coef!$J$10*AB606)+(Coef!$J$11*AC606)-(Coef!$J$12*AD606))</f>
        <v>#N/A</v>
      </c>
      <c r="AF606" s="72" t="e">
        <f t="shared" ca="1" si="310"/>
        <v>#N/A</v>
      </c>
      <c r="AG606" s="72" t="e">
        <f ca="1">((Coef!$J$8*Y606^2)/2)*(COS(V606))^2</f>
        <v>#N/A</v>
      </c>
      <c r="AH606" s="72" t="e">
        <f t="shared" ca="1" si="311"/>
        <v>#N/A</v>
      </c>
      <c r="AI606" s="72" t="e">
        <f t="shared" ca="1" si="312"/>
        <v>#N/A</v>
      </c>
      <c r="AJ606" s="72" t="e">
        <f t="shared" ca="1" si="313"/>
        <v>#N/A</v>
      </c>
      <c r="AK606" s="72" t="e">
        <f t="shared" ca="1" si="314"/>
        <v>#N/A</v>
      </c>
      <c r="AL606" s="72" t="e">
        <f t="shared" ca="1" si="315"/>
        <v>#N/A</v>
      </c>
      <c r="AM606" s="72" t="e">
        <f ca="1">V606+(1+Coef!$J$8*(COS(V606))^2-(3/2)*Coef!$J$8*SIN(V606)*COS(V606)*(AL606-V606))*(AL606-V606)</f>
        <v>#N/A</v>
      </c>
      <c r="AN606" s="34" t="e">
        <f t="shared" ca="1" si="316"/>
        <v>#N/A</v>
      </c>
      <c r="AO606" s="33" t="e">
        <f t="shared" ca="1" si="317"/>
        <v>#N/A</v>
      </c>
      <c r="AP606" s="33" t="e">
        <f t="shared" ca="1" si="318"/>
        <v>#N/A</v>
      </c>
      <c r="AQ606" s="72" t="e">
        <f ca="1">'MGRS to Dist'!BP606</f>
        <v>#N/A</v>
      </c>
      <c r="AR606" s="72" t="e">
        <f ca="1">'MGRS to Dist'!BT606</f>
        <v>#N/A</v>
      </c>
      <c r="AS606" s="72" t="e">
        <f ca="1">'MGRS to Dist'!BU606</f>
        <v>#N/A</v>
      </c>
      <c r="AT606" s="72" t="e">
        <f ca="1">'MGRS to Dist'!BV606</f>
        <v>#N/A</v>
      </c>
    </row>
    <row r="607" spans="2:46" ht="16.5" customHeight="1">
      <c r="C607" s="72" t="str">
        <f t="shared" ref="C607:C667" si="319">SUBSTITUTE(B607," ","")</f>
        <v/>
      </c>
      <c r="D607" s="72" t="e">
        <f t="array" aca="1" ref="D607" ca="1">MATCH(TRUE,ISERROR(VALUE(MID(C607,ROW(INDIRECT("1:"&amp;LEN(C607))),1))),0)</f>
        <v>#N/A</v>
      </c>
      <c r="E607" s="72" t="e">
        <f t="shared" ref="E607:E667" ca="1" si="320">VALUE(LEFT(C607,D607-1))</f>
        <v>#N/A</v>
      </c>
      <c r="F607" s="72" t="e">
        <f t="shared" ref="F607:F667" ca="1" si="321">MID(C607,D607,1)</f>
        <v>#N/A</v>
      </c>
      <c r="G607" s="72" t="e">
        <f t="shared" ref="G607:G667" ca="1" si="322">MID(C607,D607+1,1)</f>
        <v>#N/A</v>
      </c>
      <c r="H607" s="72" t="e">
        <f t="shared" ref="H607:H667" ca="1" si="323">MID(C607,D607+2,1)</f>
        <v>#N/A</v>
      </c>
      <c r="I607" s="72" t="e">
        <f t="shared" ref="I607:I667" ca="1" si="324">LEN(C607)-D607-2</f>
        <v>#N/A</v>
      </c>
      <c r="J607" s="72" t="e">
        <f t="shared" ref="J607:J667" ca="1" si="325">VALUE(LEFT(RIGHT(C607,I607),I607/2))*10^(5-I607/2)</f>
        <v>#N/A</v>
      </c>
      <c r="K607" s="72" t="e">
        <f t="shared" ref="K607:K667" ca="1" si="326">VALUE(RIGHT(C607,I607/2))*10^(5-I607/2)</f>
        <v>#N/A</v>
      </c>
      <c r="L607" s="72" t="e">
        <f t="shared" ref="L607:L667" ca="1" si="327">E607*6-183*PI()/180</f>
        <v>#N/A</v>
      </c>
      <c r="M607" s="72" t="e">
        <f ca="1">VLOOKUP(G607,Coef!$C$2:$F$25,4)</f>
        <v>#N/A</v>
      </c>
      <c r="N607" s="31" t="e">
        <f ca="1">VLOOKUP(F607,Coef!$C$4:$D$23,2)</f>
        <v>#N/A</v>
      </c>
      <c r="O607" s="31" t="e">
        <f ca="1">MOD(VLOOKUP(H607,Coef!$C$2:$G$21,5)+MOD(E607+1,2)*15,20)</f>
        <v>#N/A</v>
      </c>
      <c r="P607" s="31" t="e">
        <f ca="1">VLOOKUP(N607,Coef!$A$27:$B$46,2)</f>
        <v>#N/A</v>
      </c>
      <c r="Q607" s="31" t="e">
        <f ca="1">VLOOKUP(N607,Coef!$A$27:$C$46,3)+O607/10-0.1</f>
        <v>#N/A</v>
      </c>
      <c r="R607" s="31" t="e">
        <f t="shared" ref="R607:R667" ca="1" si="328">IF(Q607+0.1&lt;P607,Q607+2,Q607)</f>
        <v>#N/A</v>
      </c>
      <c r="S607" s="72" t="e">
        <f t="shared" ref="S607:S667" ca="1" si="329">M607*100000+J607</f>
        <v>#N/A</v>
      </c>
      <c r="T607" s="72" t="e">
        <f t="shared" ref="T607:T667" ca="1" si="330">R607*1000000+K607</f>
        <v>#N/A</v>
      </c>
      <c r="U607" s="72" t="e">
        <f t="shared" ref="U607:U667" ca="1" si="331">IF(N607&lt;11,T607-10000000,T607)</f>
        <v>#N/A</v>
      </c>
      <c r="V607" s="72" t="e">
        <f t="shared" ref="V607:V667" ca="1" si="332">U607/(6366197.724*0.9996)</f>
        <v>#N/A</v>
      </c>
      <c r="W607" s="72" t="e">
        <f ca="1">(Coef!$J$9/(1+Coef!$J$8*(COS(V607))^2)^0.5)*Coef!$J$6</f>
        <v>#N/A</v>
      </c>
      <c r="X607" s="72" t="e">
        <f t="shared" ref="X607:X667" ca="1" si="333">6*E607-183</f>
        <v>#N/A</v>
      </c>
      <c r="Y607" s="72" t="e">
        <f t="shared" ref="Y607:Y667" ca="1" si="334">(S607-500000)/W607</f>
        <v>#N/A</v>
      </c>
      <c r="Z607" s="72" t="e">
        <f t="shared" ref="Z607:Z667" ca="1" si="335">SIN(2*V607)</f>
        <v>#N/A</v>
      </c>
      <c r="AA607" s="72" t="e">
        <f t="shared" ref="AA607:AA667" ca="1" si="336">Z607*(COS(V607))^2</f>
        <v>#N/A</v>
      </c>
      <c r="AB607" s="72" t="e">
        <f t="shared" ref="AB607:AB667" ca="1" si="337">V607+(Z607/2)</f>
        <v>#N/A</v>
      </c>
      <c r="AC607" s="72" t="e">
        <f t="shared" ref="AC607:AC667" ca="1" si="338">(3*AB607+AA607)/4</f>
        <v>#N/A</v>
      </c>
      <c r="AD607" s="72" t="e">
        <f t="shared" ref="AD607:AD667" ca="1" si="339">(5*AC607+AA607*(COS(V607))^2)/3</f>
        <v>#N/A</v>
      </c>
      <c r="AE607" s="72" t="e">
        <f ca="1">Coef!$J$6*Coef!$J$9*(V607-(Coef!$J$10*AB607)+(Coef!$J$11*AC607)-(Coef!$J$12*AD607))</f>
        <v>#N/A</v>
      </c>
      <c r="AF607" s="72" t="e">
        <f t="shared" ref="AF607:AF667" ca="1" si="340">(U607-AE607)/W607</f>
        <v>#N/A</v>
      </c>
      <c r="AG607" s="72" t="e">
        <f ca="1">((Coef!$J$8*Y607^2)/2)*(COS(V607))^2</f>
        <v>#N/A</v>
      </c>
      <c r="AH607" s="72" t="e">
        <f t="shared" ref="AH607:AH667" ca="1" si="341">Y607*(1-(AG607/3))</f>
        <v>#N/A</v>
      </c>
      <c r="AI607" s="72" t="e">
        <f t="shared" ref="AI607:AI667" ca="1" si="342">AF607*(1-AG607)+V607</f>
        <v>#N/A</v>
      </c>
      <c r="AJ607" s="72" t="e">
        <f t="shared" ref="AJ607:AJ667" ca="1" si="343">(EXP(AH607)-EXP(-AH607))/2</f>
        <v>#N/A</v>
      </c>
      <c r="AK607" s="72" t="e">
        <f t="shared" ref="AK607:AK667" ca="1" si="344">ATAN(AJ607/COS(AI607))</f>
        <v>#N/A</v>
      </c>
      <c r="AL607" s="72" t="e">
        <f t="shared" ref="AL607:AL667" ca="1" si="345">ATAN(COS(AK607)*TAN(AI607))</f>
        <v>#N/A</v>
      </c>
      <c r="AM607" s="72" t="e">
        <f ca="1">V607+(1+Coef!$J$8*(COS(V607))^2-(3/2)*Coef!$J$8*SIN(V607)*COS(V607)*(AL607-V607))*(AL607-V607)</f>
        <v>#N/A</v>
      </c>
      <c r="AN607" s="34" t="e">
        <f t="shared" ref="AN607:AN667" ca="1" si="346">E607&amp;" "&amp;RIGHT(S607+1000000,6)&amp;" "&amp;RIGHT(T607+10000000,7)&amp;" "&amp;IF(AO607&lt;0,"S","N")</f>
        <v>#N/A</v>
      </c>
      <c r="AO607" s="33" t="e">
        <f t="shared" ref="AO607:AO667" ca="1" si="347">AM607/PI()*180</f>
        <v>#N/A</v>
      </c>
      <c r="AP607" s="33" t="e">
        <f t="shared" ref="AP607:AP667" ca="1" si="348">AK607/PI()*180+X607</f>
        <v>#N/A</v>
      </c>
      <c r="AQ607" s="72" t="e">
        <f ca="1">'MGRS to Dist'!BP607</f>
        <v>#N/A</v>
      </c>
      <c r="AR607" s="72" t="e">
        <f ca="1">'MGRS to Dist'!BT607</f>
        <v>#N/A</v>
      </c>
      <c r="AS607" s="72" t="e">
        <f ca="1">'MGRS to Dist'!BU607</f>
        <v>#N/A</v>
      </c>
      <c r="AT607" s="72" t="e">
        <f ca="1">'MGRS to Dist'!BV607</f>
        <v>#N/A</v>
      </c>
    </row>
    <row r="608" spans="2:46" ht="16.5" customHeight="1">
      <c r="C608" s="72" t="str">
        <f t="shared" si="319"/>
        <v/>
      </c>
      <c r="D608" s="72" t="e">
        <f t="array" aca="1" ref="D608" ca="1">MATCH(TRUE,ISERROR(VALUE(MID(C608,ROW(INDIRECT("1:"&amp;LEN(C608))),1))),0)</f>
        <v>#N/A</v>
      </c>
      <c r="E608" s="72" t="e">
        <f t="shared" ca="1" si="320"/>
        <v>#N/A</v>
      </c>
      <c r="F608" s="72" t="e">
        <f t="shared" ca="1" si="321"/>
        <v>#N/A</v>
      </c>
      <c r="G608" s="72" t="e">
        <f t="shared" ca="1" si="322"/>
        <v>#N/A</v>
      </c>
      <c r="H608" s="72" t="e">
        <f t="shared" ca="1" si="323"/>
        <v>#N/A</v>
      </c>
      <c r="I608" s="72" t="e">
        <f t="shared" ca="1" si="324"/>
        <v>#N/A</v>
      </c>
      <c r="J608" s="72" t="e">
        <f t="shared" ca="1" si="325"/>
        <v>#N/A</v>
      </c>
      <c r="K608" s="72" t="e">
        <f t="shared" ca="1" si="326"/>
        <v>#N/A</v>
      </c>
      <c r="L608" s="72" t="e">
        <f t="shared" ca="1" si="327"/>
        <v>#N/A</v>
      </c>
      <c r="M608" s="72" t="e">
        <f ca="1">VLOOKUP(G608,Coef!$C$2:$F$25,4)</f>
        <v>#N/A</v>
      </c>
      <c r="N608" s="31" t="e">
        <f ca="1">VLOOKUP(F608,Coef!$C$4:$D$23,2)</f>
        <v>#N/A</v>
      </c>
      <c r="O608" s="31" t="e">
        <f ca="1">MOD(VLOOKUP(H608,Coef!$C$2:$G$21,5)+MOD(E608+1,2)*15,20)</f>
        <v>#N/A</v>
      </c>
      <c r="P608" s="31" t="e">
        <f ca="1">VLOOKUP(N608,Coef!$A$27:$B$46,2)</f>
        <v>#N/A</v>
      </c>
      <c r="Q608" s="31" t="e">
        <f ca="1">VLOOKUP(N608,Coef!$A$27:$C$46,3)+O608/10-0.1</f>
        <v>#N/A</v>
      </c>
      <c r="R608" s="31" t="e">
        <f t="shared" ca="1" si="328"/>
        <v>#N/A</v>
      </c>
      <c r="S608" s="72" t="e">
        <f t="shared" ca="1" si="329"/>
        <v>#N/A</v>
      </c>
      <c r="T608" s="72" t="e">
        <f t="shared" ca="1" si="330"/>
        <v>#N/A</v>
      </c>
      <c r="U608" s="72" t="e">
        <f t="shared" ca="1" si="331"/>
        <v>#N/A</v>
      </c>
      <c r="V608" s="72" t="e">
        <f t="shared" ca="1" si="332"/>
        <v>#N/A</v>
      </c>
      <c r="W608" s="72" t="e">
        <f ca="1">(Coef!$J$9/(1+Coef!$J$8*(COS(V608))^2)^0.5)*Coef!$J$6</f>
        <v>#N/A</v>
      </c>
      <c r="X608" s="72" t="e">
        <f t="shared" ca="1" si="333"/>
        <v>#N/A</v>
      </c>
      <c r="Y608" s="72" t="e">
        <f t="shared" ca="1" si="334"/>
        <v>#N/A</v>
      </c>
      <c r="Z608" s="72" t="e">
        <f t="shared" ca="1" si="335"/>
        <v>#N/A</v>
      </c>
      <c r="AA608" s="72" t="e">
        <f t="shared" ca="1" si="336"/>
        <v>#N/A</v>
      </c>
      <c r="AB608" s="72" t="e">
        <f t="shared" ca="1" si="337"/>
        <v>#N/A</v>
      </c>
      <c r="AC608" s="72" t="e">
        <f t="shared" ca="1" si="338"/>
        <v>#N/A</v>
      </c>
      <c r="AD608" s="72" t="e">
        <f t="shared" ca="1" si="339"/>
        <v>#N/A</v>
      </c>
      <c r="AE608" s="72" t="e">
        <f ca="1">Coef!$J$6*Coef!$J$9*(V608-(Coef!$J$10*AB608)+(Coef!$J$11*AC608)-(Coef!$J$12*AD608))</f>
        <v>#N/A</v>
      </c>
      <c r="AF608" s="72" t="e">
        <f t="shared" ca="1" si="340"/>
        <v>#N/A</v>
      </c>
      <c r="AG608" s="72" t="e">
        <f ca="1">((Coef!$J$8*Y608^2)/2)*(COS(V608))^2</f>
        <v>#N/A</v>
      </c>
      <c r="AH608" s="72" t="e">
        <f t="shared" ca="1" si="341"/>
        <v>#N/A</v>
      </c>
      <c r="AI608" s="72" t="e">
        <f t="shared" ca="1" si="342"/>
        <v>#N/A</v>
      </c>
      <c r="AJ608" s="72" t="e">
        <f t="shared" ca="1" si="343"/>
        <v>#N/A</v>
      </c>
      <c r="AK608" s="72" t="e">
        <f t="shared" ca="1" si="344"/>
        <v>#N/A</v>
      </c>
      <c r="AL608" s="72" t="e">
        <f t="shared" ca="1" si="345"/>
        <v>#N/A</v>
      </c>
      <c r="AM608" s="72" t="e">
        <f ca="1">V608+(1+Coef!$J$8*(COS(V608))^2-(3/2)*Coef!$J$8*SIN(V608)*COS(V608)*(AL608-V608))*(AL608-V608)</f>
        <v>#N/A</v>
      </c>
      <c r="AN608" s="34" t="e">
        <f t="shared" ca="1" si="346"/>
        <v>#N/A</v>
      </c>
      <c r="AO608" s="33" t="e">
        <f t="shared" ca="1" si="347"/>
        <v>#N/A</v>
      </c>
      <c r="AP608" s="33" t="e">
        <f t="shared" ca="1" si="348"/>
        <v>#N/A</v>
      </c>
      <c r="AQ608" s="72" t="e">
        <f ca="1">'MGRS to Dist'!BP608</f>
        <v>#N/A</v>
      </c>
      <c r="AR608" s="72" t="e">
        <f ca="1">'MGRS to Dist'!BT608</f>
        <v>#N/A</v>
      </c>
      <c r="AS608" s="72" t="e">
        <f ca="1">'MGRS to Dist'!BU608</f>
        <v>#N/A</v>
      </c>
      <c r="AT608" s="72" t="e">
        <f ca="1">'MGRS to Dist'!BV608</f>
        <v>#N/A</v>
      </c>
    </row>
    <row r="609" spans="3:46" ht="16.5" customHeight="1">
      <c r="C609" s="72" t="str">
        <f t="shared" si="319"/>
        <v/>
      </c>
      <c r="D609" s="72" t="e">
        <f t="array" aca="1" ref="D609" ca="1">MATCH(TRUE,ISERROR(VALUE(MID(C609,ROW(INDIRECT("1:"&amp;LEN(C609))),1))),0)</f>
        <v>#N/A</v>
      </c>
      <c r="E609" s="72" t="e">
        <f t="shared" ca="1" si="320"/>
        <v>#N/A</v>
      </c>
      <c r="F609" s="72" t="e">
        <f t="shared" ca="1" si="321"/>
        <v>#N/A</v>
      </c>
      <c r="G609" s="72" t="e">
        <f t="shared" ca="1" si="322"/>
        <v>#N/A</v>
      </c>
      <c r="H609" s="72" t="e">
        <f t="shared" ca="1" si="323"/>
        <v>#N/A</v>
      </c>
      <c r="I609" s="72" t="e">
        <f t="shared" ca="1" si="324"/>
        <v>#N/A</v>
      </c>
      <c r="J609" s="72" t="e">
        <f t="shared" ca="1" si="325"/>
        <v>#N/A</v>
      </c>
      <c r="K609" s="72" t="e">
        <f t="shared" ca="1" si="326"/>
        <v>#N/A</v>
      </c>
      <c r="L609" s="72" t="e">
        <f t="shared" ca="1" si="327"/>
        <v>#N/A</v>
      </c>
      <c r="M609" s="72" t="e">
        <f ca="1">VLOOKUP(G609,Coef!$C$2:$F$25,4)</f>
        <v>#N/A</v>
      </c>
      <c r="N609" s="31" t="e">
        <f ca="1">VLOOKUP(F609,Coef!$C$4:$D$23,2)</f>
        <v>#N/A</v>
      </c>
      <c r="O609" s="31" t="e">
        <f ca="1">MOD(VLOOKUP(H609,Coef!$C$2:$G$21,5)+MOD(E609+1,2)*15,20)</f>
        <v>#N/A</v>
      </c>
      <c r="P609" s="31" t="e">
        <f ca="1">VLOOKUP(N609,Coef!$A$27:$B$46,2)</f>
        <v>#N/A</v>
      </c>
      <c r="Q609" s="31" t="e">
        <f ca="1">VLOOKUP(N609,Coef!$A$27:$C$46,3)+O609/10-0.1</f>
        <v>#N/A</v>
      </c>
      <c r="R609" s="31" t="e">
        <f t="shared" ca="1" si="328"/>
        <v>#N/A</v>
      </c>
      <c r="S609" s="72" t="e">
        <f t="shared" ca="1" si="329"/>
        <v>#N/A</v>
      </c>
      <c r="T609" s="72" t="e">
        <f t="shared" ca="1" si="330"/>
        <v>#N/A</v>
      </c>
      <c r="U609" s="72" t="e">
        <f t="shared" ca="1" si="331"/>
        <v>#N/A</v>
      </c>
      <c r="V609" s="72" t="e">
        <f t="shared" ca="1" si="332"/>
        <v>#N/A</v>
      </c>
      <c r="W609" s="72" t="e">
        <f ca="1">(Coef!$J$9/(1+Coef!$J$8*(COS(V609))^2)^0.5)*Coef!$J$6</f>
        <v>#N/A</v>
      </c>
      <c r="X609" s="72" t="e">
        <f t="shared" ca="1" si="333"/>
        <v>#N/A</v>
      </c>
      <c r="Y609" s="72" t="e">
        <f t="shared" ca="1" si="334"/>
        <v>#N/A</v>
      </c>
      <c r="Z609" s="72" t="e">
        <f t="shared" ca="1" si="335"/>
        <v>#N/A</v>
      </c>
      <c r="AA609" s="72" t="e">
        <f t="shared" ca="1" si="336"/>
        <v>#N/A</v>
      </c>
      <c r="AB609" s="72" t="e">
        <f t="shared" ca="1" si="337"/>
        <v>#N/A</v>
      </c>
      <c r="AC609" s="72" t="e">
        <f t="shared" ca="1" si="338"/>
        <v>#N/A</v>
      </c>
      <c r="AD609" s="72" t="e">
        <f t="shared" ca="1" si="339"/>
        <v>#N/A</v>
      </c>
      <c r="AE609" s="72" t="e">
        <f ca="1">Coef!$J$6*Coef!$J$9*(V609-(Coef!$J$10*AB609)+(Coef!$J$11*AC609)-(Coef!$J$12*AD609))</f>
        <v>#N/A</v>
      </c>
      <c r="AF609" s="72" t="e">
        <f t="shared" ca="1" si="340"/>
        <v>#N/A</v>
      </c>
      <c r="AG609" s="72" t="e">
        <f ca="1">((Coef!$J$8*Y609^2)/2)*(COS(V609))^2</f>
        <v>#N/A</v>
      </c>
      <c r="AH609" s="72" t="e">
        <f t="shared" ca="1" si="341"/>
        <v>#N/A</v>
      </c>
      <c r="AI609" s="72" t="e">
        <f t="shared" ca="1" si="342"/>
        <v>#N/A</v>
      </c>
      <c r="AJ609" s="72" t="e">
        <f t="shared" ca="1" si="343"/>
        <v>#N/A</v>
      </c>
      <c r="AK609" s="72" t="e">
        <f t="shared" ca="1" si="344"/>
        <v>#N/A</v>
      </c>
      <c r="AL609" s="72" t="e">
        <f t="shared" ca="1" si="345"/>
        <v>#N/A</v>
      </c>
      <c r="AM609" s="72" t="e">
        <f ca="1">V609+(1+Coef!$J$8*(COS(V609))^2-(3/2)*Coef!$J$8*SIN(V609)*COS(V609)*(AL609-V609))*(AL609-V609)</f>
        <v>#N/A</v>
      </c>
      <c r="AN609" s="34" t="e">
        <f t="shared" ca="1" si="346"/>
        <v>#N/A</v>
      </c>
      <c r="AO609" s="33" t="e">
        <f t="shared" ca="1" si="347"/>
        <v>#N/A</v>
      </c>
      <c r="AP609" s="33" t="e">
        <f t="shared" ca="1" si="348"/>
        <v>#N/A</v>
      </c>
      <c r="AQ609" s="72" t="e">
        <f ca="1">'MGRS to Dist'!BP609</f>
        <v>#N/A</v>
      </c>
      <c r="AR609" s="72" t="e">
        <f ca="1">'MGRS to Dist'!BT609</f>
        <v>#N/A</v>
      </c>
      <c r="AS609" s="72" t="e">
        <f ca="1">'MGRS to Dist'!BU609</f>
        <v>#N/A</v>
      </c>
      <c r="AT609" s="72" t="e">
        <f ca="1">'MGRS to Dist'!BV609</f>
        <v>#N/A</v>
      </c>
    </row>
    <row r="610" spans="3:46" ht="16.5" customHeight="1">
      <c r="C610" s="72" t="str">
        <f t="shared" si="319"/>
        <v/>
      </c>
      <c r="D610" s="72" t="e">
        <f t="array" aca="1" ref="D610" ca="1">MATCH(TRUE,ISERROR(VALUE(MID(C610,ROW(INDIRECT("1:"&amp;LEN(C610))),1))),0)</f>
        <v>#N/A</v>
      </c>
      <c r="E610" s="72" t="e">
        <f t="shared" ca="1" si="320"/>
        <v>#N/A</v>
      </c>
      <c r="F610" s="72" t="e">
        <f t="shared" ca="1" si="321"/>
        <v>#N/A</v>
      </c>
      <c r="G610" s="72" t="e">
        <f t="shared" ca="1" si="322"/>
        <v>#N/A</v>
      </c>
      <c r="H610" s="72" t="e">
        <f t="shared" ca="1" si="323"/>
        <v>#N/A</v>
      </c>
      <c r="I610" s="72" t="e">
        <f t="shared" ca="1" si="324"/>
        <v>#N/A</v>
      </c>
      <c r="J610" s="72" t="e">
        <f t="shared" ca="1" si="325"/>
        <v>#N/A</v>
      </c>
      <c r="K610" s="72" t="e">
        <f t="shared" ca="1" si="326"/>
        <v>#N/A</v>
      </c>
      <c r="L610" s="72" t="e">
        <f t="shared" ca="1" si="327"/>
        <v>#N/A</v>
      </c>
      <c r="M610" s="72" t="e">
        <f ca="1">VLOOKUP(G610,Coef!$C$2:$F$25,4)</f>
        <v>#N/A</v>
      </c>
      <c r="N610" s="31" t="e">
        <f ca="1">VLOOKUP(F610,Coef!$C$4:$D$23,2)</f>
        <v>#N/A</v>
      </c>
      <c r="O610" s="31" t="e">
        <f ca="1">MOD(VLOOKUP(H610,Coef!$C$2:$G$21,5)+MOD(E610+1,2)*15,20)</f>
        <v>#N/A</v>
      </c>
      <c r="P610" s="31" t="e">
        <f ca="1">VLOOKUP(N610,Coef!$A$27:$B$46,2)</f>
        <v>#N/A</v>
      </c>
      <c r="Q610" s="31" t="e">
        <f ca="1">VLOOKUP(N610,Coef!$A$27:$C$46,3)+O610/10-0.1</f>
        <v>#N/A</v>
      </c>
      <c r="R610" s="31" t="e">
        <f t="shared" ca="1" si="328"/>
        <v>#N/A</v>
      </c>
      <c r="S610" s="72" t="e">
        <f t="shared" ca="1" si="329"/>
        <v>#N/A</v>
      </c>
      <c r="T610" s="72" t="e">
        <f t="shared" ca="1" si="330"/>
        <v>#N/A</v>
      </c>
      <c r="U610" s="72" t="e">
        <f t="shared" ca="1" si="331"/>
        <v>#N/A</v>
      </c>
      <c r="V610" s="72" t="e">
        <f t="shared" ca="1" si="332"/>
        <v>#N/A</v>
      </c>
      <c r="W610" s="72" t="e">
        <f ca="1">(Coef!$J$9/(1+Coef!$J$8*(COS(V610))^2)^0.5)*Coef!$J$6</f>
        <v>#N/A</v>
      </c>
      <c r="X610" s="72" t="e">
        <f t="shared" ca="1" si="333"/>
        <v>#N/A</v>
      </c>
      <c r="Y610" s="72" t="e">
        <f t="shared" ca="1" si="334"/>
        <v>#N/A</v>
      </c>
      <c r="Z610" s="72" t="e">
        <f t="shared" ca="1" si="335"/>
        <v>#N/A</v>
      </c>
      <c r="AA610" s="72" t="e">
        <f t="shared" ca="1" si="336"/>
        <v>#N/A</v>
      </c>
      <c r="AB610" s="72" t="e">
        <f t="shared" ca="1" si="337"/>
        <v>#N/A</v>
      </c>
      <c r="AC610" s="72" t="e">
        <f t="shared" ca="1" si="338"/>
        <v>#N/A</v>
      </c>
      <c r="AD610" s="72" t="e">
        <f t="shared" ca="1" si="339"/>
        <v>#N/A</v>
      </c>
      <c r="AE610" s="72" t="e">
        <f ca="1">Coef!$J$6*Coef!$J$9*(V610-(Coef!$J$10*AB610)+(Coef!$J$11*AC610)-(Coef!$J$12*AD610))</f>
        <v>#N/A</v>
      </c>
      <c r="AF610" s="72" t="e">
        <f t="shared" ca="1" si="340"/>
        <v>#N/A</v>
      </c>
      <c r="AG610" s="72" t="e">
        <f ca="1">((Coef!$J$8*Y610^2)/2)*(COS(V610))^2</f>
        <v>#N/A</v>
      </c>
      <c r="AH610" s="72" t="e">
        <f t="shared" ca="1" si="341"/>
        <v>#N/A</v>
      </c>
      <c r="AI610" s="72" t="e">
        <f t="shared" ca="1" si="342"/>
        <v>#N/A</v>
      </c>
      <c r="AJ610" s="72" t="e">
        <f t="shared" ca="1" si="343"/>
        <v>#N/A</v>
      </c>
      <c r="AK610" s="72" t="e">
        <f t="shared" ca="1" si="344"/>
        <v>#N/A</v>
      </c>
      <c r="AL610" s="72" t="e">
        <f t="shared" ca="1" si="345"/>
        <v>#N/A</v>
      </c>
      <c r="AM610" s="72" t="e">
        <f ca="1">V610+(1+Coef!$J$8*(COS(V610))^2-(3/2)*Coef!$J$8*SIN(V610)*COS(V610)*(AL610-V610))*(AL610-V610)</f>
        <v>#N/A</v>
      </c>
      <c r="AN610" s="34" t="e">
        <f t="shared" ca="1" si="346"/>
        <v>#N/A</v>
      </c>
      <c r="AO610" s="33" t="e">
        <f t="shared" ca="1" si="347"/>
        <v>#N/A</v>
      </c>
      <c r="AP610" s="33" t="e">
        <f t="shared" ca="1" si="348"/>
        <v>#N/A</v>
      </c>
      <c r="AQ610" s="72" t="e">
        <f ca="1">'MGRS to Dist'!BP610</f>
        <v>#N/A</v>
      </c>
      <c r="AR610" s="72" t="e">
        <f ca="1">'MGRS to Dist'!BT610</f>
        <v>#N/A</v>
      </c>
      <c r="AS610" s="72" t="e">
        <f ca="1">'MGRS to Dist'!BU610</f>
        <v>#N/A</v>
      </c>
      <c r="AT610" s="72" t="e">
        <f ca="1">'MGRS to Dist'!BV610</f>
        <v>#N/A</v>
      </c>
    </row>
    <row r="611" spans="3:46" ht="16.5" customHeight="1">
      <c r="C611" s="72" t="str">
        <f t="shared" si="319"/>
        <v/>
      </c>
      <c r="D611" s="72" t="e">
        <f t="array" aca="1" ref="D611" ca="1">MATCH(TRUE,ISERROR(VALUE(MID(C611,ROW(INDIRECT("1:"&amp;LEN(C611))),1))),0)</f>
        <v>#N/A</v>
      </c>
      <c r="E611" s="72" t="e">
        <f t="shared" ca="1" si="320"/>
        <v>#N/A</v>
      </c>
      <c r="F611" s="72" t="e">
        <f t="shared" ca="1" si="321"/>
        <v>#N/A</v>
      </c>
      <c r="G611" s="72" t="e">
        <f t="shared" ca="1" si="322"/>
        <v>#N/A</v>
      </c>
      <c r="H611" s="72" t="e">
        <f t="shared" ca="1" si="323"/>
        <v>#N/A</v>
      </c>
      <c r="I611" s="72" t="e">
        <f t="shared" ca="1" si="324"/>
        <v>#N/A</v>
      </c>
      <c r="J611" s="72" t="e">
        <f t="shared" ca="1" si="325"/>
        <v>#N/A</v>
      </c>
      <c r="K611" s="72" t="e">
        <f t="shared" ca="1" si="326"/>
        <v>#N/A</v>
      </c>
      <c r="L611" s="72" t="e">
        <f t="shared" ca="1" si="327"/>
        <v>#N/A</v>
      </c>
      <c r="M611" s="72" t="e">
        <f ca="1">VLOOKUP(G611,Coef!$C$2:$F$25,4)</f>
        <v>#N/A</v>
      </c>
      <c r="N611" s="31" t="e">
        <f ca="1">VLOOKUP(F611,Coef!$C$4:$D$23,2)</f>
        <v>#N/A</v>
      </c>
      <c r="O611" s="31" t="e">
        <f ca="1">MOD(VLOOKUP(H611,Coef!$C$2:$G$21,5)+MOD(E611+1,2)*15,20)</f>
        <v>#N/A</v>
      </c>
      <c r="P611" s="31" t="e">
        <f ca="1">VLOOKUP(N611,Coef!$A$27:$B$46,2)</f>
        <v>#N/A</v>
      </c>
      <c r="Q611" s="31" t="e">
        <f ca="1">VLOOKUP(N611,Coef!$A$27:$C$46,3)+O611/10-0.1</f>
        <v>#N/A</v>
      </c>
      <c r="R611" s="31" t="e">
        <f t="shared" ca="1" si="328"/>
        <v>#N/A</v>
      </c>
      <c r="S611" s="72" t="e">
        <f t="shared" ca="1" si="329"/>
        <v>#N/A</v>
      </c>
      <c r="T611" s="72" t="e">
        <f t="shared" ca="1" si="330"/>
        <v>#N/A</v>
      </c>
      <c r="U611" s="72" t="e">
        <f t="shared" ca="1" si="331"/>
        <v>#N/A</v>
      </c>
      <c r="V611" s="72" t="e">
        <f t="shared" ca="1" si="332"/>
        <v>#N/A</v>
      </c>
      <c r="W611" s="72" t="e">
        <f ca="1">(Coef!$J$9/(1+Coef!$J$8*(COS(V611))^2)^0.5)*Coef!$J$6</f>
        <v>#N/A</v>
      </c>
      <c r="X611" s="72" t="e">
        <f t="shared" ca="1" si="333"/>
        <v>#N/A</v>
      </c>
      <c r="Y611" s="72" t="e">
        <f t="shared" ca="1" si="334"/>
        <v>#N/A</v>
      </c>
      <c r="Z611" s="72" t="e">
        <f t="shared" ca="1" si="335"/>
        <v>#N/A</v>
      </c>
      <c r="AA611" s="72" t="e">
        <f t="shared" ca="1" si="336"/>
        <v>#N/A</v>
      </c>
      <c r="AB611" s="72" t="e">
        <f t="shared" ca="1" si="337"/>
        <v>#N/A</v>
      </c>
      <c r="AC611" s="72" t="e">
        <f t="shared" ca="1" si="338"/>
        <v>#N/A</v>
      </c>
      <c r="AD611" s="72" t="e">
        <f t="shared" ca="1" si="339"/>
        <v>#N/A</v>
      </c>
      <c r="AE611" s="72" t="e">
        <f ca="1">Coef!$J$6*Coef!$J$9*(V611-(Coef!$J$10*AB611)+(Coef!$J$11*AC611)-(Coef!$J$12*AD611))</f>
        <v>#N/A</v>
      </c>
      <c r="AF611" s="72" t="e">
        <f t="shared" ca="1" si="340"/>
        <v>#N/A</v>
      </c>
      <c r="AG611" s="72" t="e">
        <f ca="1">((Coef!$J$8*Y611^2)/2)*(COS(V611))^2</f>
        <v>#N/A</v>
      </c>
      <c r="AH611" s="72" t="e">
        <f t="shared" ca="1" si="341"/>
        <v>#N/A</v>
      </c>
      <c r="AI611" s="72" t="e">
        <f t="shared" ca="1" si="342"/>
        <v>#N/A</v>
      </c>
      <c r="AJ611" s="72" t="e">
        <f t="shared" ca="1" si="343"/>
        <v>#N/A</v>
      </c>
      <c r="AK611" s="72" t="e">
        <f t="shared" ca="1" si="344"/>
        <v>#N/A</v>
      </c>
      <c r="AL611" s="72" t="e">
        <f t="shared" ca="1" si="345"/>
        <v>#N/A</v>
      </c>
      <c r="AM611" s="72" t="e">
        <f ca="1">V611+(1+Coef!$J$8*(COS(V611))^2-(3/2)*Coef!$J$8*SIN(V611)*COS(V611)*(AL611-V611))*(AL611-V611)</f>
        <v>#N/A</v>
      </c>
      <c r="AN611" s="34" t="e">
        <f t="shared" ca="1" si="346"/>
        <v>#N/A</v>
      </c>
      <c r="AO611" s="33" t="e">
        <f t="shared" ca="1" si="347"/>
        <v>#N/A</v>
      </c>
      <c r="AP611" s="33" t="e">
        <f t="shared" ca="1" si="348"/>
        <v>#N/A</v>
      </c>
      <c r="AQ611" s="72" t="e">
        <f ca="1">'MGRS to Dist'!BP611</f>
        <v>#N/A</v>
      </c>
      <c r="AR611" s="72" t="e">
        <f ca="1">'MGRS to Dist'!BT611</f>
        <v>#N/A</v>
      </c>
      <c r="AS611" s="72" t="e">
        <f ca="1">'MGRS to Dist'!BU611</f>
        <v>#N/A</v>
      </c>
      <c r="AT611" s="72" t="e">
        <f ca="1">'MGRS to Dist'!BV611</f>
        <v>#N/A</v>
      </c>
    </row>
    <row r="612" spans="3:46" ht="16.5" customHeight="1">
      <c r="C612" s="72" t="str">
        <f t="shared" si="319"/>
        <v/>
      </c>
      <c r="D612" s="72" t="e">
        <f t="array" aca="1" ref="D612" ca="1">MATCH(TRUE,ISERROR(VALUE(MID(C612,ROW(INDIRECT("1:"&amp;LEN(C612))),1))),0)</f>
        <v>#N/A</v>
      </c>
      <c r="E612" s="72" t="e">
        <f t="shared" ca="1" si="320"/>
        <v>#N/A</v>
      </c>
      <c r="F612" s="72" t="e">
        <f t="shared" ca="1" si="321"/>
        <v>#N/A</v>
      </c>
      <c r="G612" s="72" t="e">
        <f t="shared" ca="1" si="322"/>
        <v>#N/A</v>
      </c>
      <c r="H612" s="72" t="e">
        <f t="shared" ca="1" si="323"/>
        <v>#N/A</v>
      </c>
      <c r="I612" s="72" t="e">
        <f t="shared" ca="1" si="324"/>
        <v>#N/A</v>
      </c>
      <c r="J612" s="72" t="e">
        <f t="shared" ca="1" si="325"/>
        <v>#N/A</v>
      </c>
      <c r="K612" s="72" t="e">
        <f t="shared" ca="1" si="326"/>
        <v>#N/A</v>
      </c>
      <c r="L612" s="72" t="e">
        <f t="shared" ca="1" si="327"/>
        <v>#N/A</v>
      </c>
      <c r="M612" s="72" t="e">
        <f ca="1">VLOOKUP(G612,Coef!$C$2:$F$25,4)</f>
        <v>#N/A</v>
      </c>
      <c r="N612" s="31" t="e">
        <f ca="1">VLOOKUP(F612,Coef!$C$4:$D$23,2)</f>
        <v>#N/A</v>
      </c>
      <c r="O612" s="31" t="e">
        <f ca="1">MOD(VLOOKUP(H612,Coef!$C$2:$G$21,5)+MOD(E612+1,2)*15,20)</f>
        <v>#N/A</v>
      </c>
      <c r="P612" s="31" t="e">
        <f ca="1">VLOOKUP(N612,Coef!$A$27:$B$46,2)</f>
        <v>#N/A</v>
      </c>
      <c r="Q612" s="31" t="e">
        <f ca="1">VLOOKUP(N612,Coef!$A$27:$C$46,3)+O612/10-0.1</f>
        <v>#N/A</v>
      </c>
      <c r="R612" s="31" t="e">
        <f t="shared" ca="1" si="328"/>
        <v>#N/A</v>
      </c>
      <c r="S612" s="72" t="e">
        <f t="shared" ca="1" si="329"/>
        <v>#N/A</v>
      </c>
      <c r="T612" s="72" t="e">
        <f t="shared" ca="1" si="330"/>
        <v>#N/A</v>
      </c>
      <c r="U612" s="72" t="e">
        <f t="shared" ca="1" si="331"/>
        <v>#N/A</v>
      </c>
      <c r="V612" s="72" t="e">
        <f t="shared" ca="1" si="332"/>
        <v>#N/A</v>
      </c>
      <c r="W612" s="72" t="e">
        <f ca="1">(Coef!$J$9/(1+Coef!$J$8*(COS(V612))^2)^0.5)*Coef!$J$6</f>
        <v>#N/A</v>
      </c>
      <c r="X612" s="72" t="e">
        <f t="shared" ca="1" si="333"/>
        <v>#N/A</v>
      </c>
      <c r="Y612" s="72" t="e">
        <f t="shared" ca="1" si="334"/>
        <v>#N/A</v>
      </c>
      <c r="Z612" s="72" t="e">
        <f t="shared" ca="1" si="335"/>
        <v>#N/A</v>
      </c>
      <c r="AA612" s="72" t="e">
        <f t="shared" ca="1" si="336"/>
        <v>#N/A</v>
      </c>
      <c r="AB612" s="72" t="e">
        <f t="shared" ca="1" si="337"/>
        <v>#N/A</v>
      </c>
      <c r="AC612" s="72" t="e">
        <f t="shared" ca="1" si="338"/>
        <v>#N/A</v>
      </c>
      <c r="AD612" s="72" t="e">
        <f t="shared" ca="1" si="339"/>
        <v>#N/A</v>
      </c>
      <c r="AE612" s="72" t="e">
        <f ca="1">Coef!$J$6*Coef!$J$9*(V612-(Coef!$J$10*AB612)+(Coef!$J$11*AC612)-(Coef!$J$12*AD612))</f>
        <v>#N/A</v>
      </c>
      <c r="AF612" s="72" t="e">
        <f t="shared" ca="1" si="340"/>
        <v>#N/A</v>
      </c>
      <c r="AG612" s="72" t="e">
        <f ca="1">((Coef!$J$8*Y612^2)/2)*(COS(V612))^2</f>
        <v>#N/A</v>
      </c>
      <c r="AH612" s="72" t="e">
        <f t="shared" ca="1" si="341"/>
        <v>#N/A</v>
      </c>
      <c r="AI612" s="72" t="e">
        <f t="shared" ca="1" si="342"/>
        <v>#N/A</v>
      </c>
      <c r="AJ612" s="72" t="e">
        <f t="shared" ca="1" si="343"/>
        <v>#N/A</v>
      </c>
      <c r="AK612" s="72" t="e">
        <f t="shared" ca="1" si="344"/>
        <v>#N/A</v>
      </c>
      <c r="AL612" s="72" t="e">
        <f t="shared" ca="1" si="345"/>
        <v>#N/A</v>
      </c>
      <c r="AM612" s="72" t="e">
        <f ca="1">V612+(1+Coef!$J$8*(COS(V612))^2-(3/2)*Coef!$J$8*SIN(V612)*COS(V612)*(AL612-V612))*(AL612-V612)</f>
        <v>#N/A</v>
      </c>
      <c r="AN612" s="34" t="e">
        <f t="shared" ca="1" si="346"/>
        <v>#N/A</v>
      </c>
      <c r="AO612" s="33" t="e">
        <f t="shared" ca="1" si="347"/>
        <v>#N/A</v>
      </c>
      <c r="AP612" s="33" t="e">
        <f t="shared" ca="1" si="348"/>
        <v>#N/A</v>
      </c>
      <c r="AQ612" s="72" t="e">
        <f ca="1">'MGRS to Dist'!BP612</f>
        <v>#N/A</v>
      </c>
      <c r="AR612" s="72" t="e">
        <f ca="1">'MGRS to Dist'!BT612</f>
        <v>#N/A</v>
      </c>
      <c r="AS612" s="72" t="e">
        <f ca="1">'MGRS to Dist'!BU612</f>
        <v>#N/A</v>
      </c>
      <c r="AT612" s="72" t="e">
        <f ca="1">'MGRS to Dist'!BV612</f>
        <v>#N/A</v>
      </c>
    </row>
    <row r="613" spans="3:46" ht="16.5" customHeight="1">
      <c r="C613" s="72" t="str">
        <f t="shared" si="319"/>
        <v/>
      </c>
      <c r="D613" s="72" t="e">
        <f t="array" aca="1" ref="D613" ca="1">MATCH(TRUE,ISERROR(VALUE(MID(C613,ROW(INDIRECT("1:"&amp;LEN(C613))),1))),0)</f>
        <v>#N/A</v>
      </c>
      <c r="E613" s="72" t="e">
        <f t="shared" ca="1" si="320"/>
        <v>#N/A</v>
      </c>
      <c r="F613" s="72" t="e">
        <f t="shared" ca="1" si="321"/>
        <v>#N/A</v>
      </c>
      <c r="G613" s="72" t="e">
        <f t="shared" ca="1" si="322"/>
        <v>#N/A</v>
      </c>
      <c r="H613" s="72" t="e">
        <f t="shared" ca="1" si="323"/>
        <v>#N/A</v>
      </c>
      <c r="I613" s="72" t="e">
        <f t="shared" ca="1" si="324"/>
        <v>#N/A</v>
      </c>
      <c r="J613" s="72" t="e">
        <f t="shared" ca="1" si="325"/>
        <v>#N/A</v>
      </c>
      <c r="K613" s="72" t="e">
        <f t="shared" ca="1" si="326"/>
        <v>#N/A</v>
      </c>
      <c r="L613" s="72" t="e">
        <f t="shared" ca="1" si="327"/>
        <v>#N/A</v>
      </c>
      <c r="M613" s="72" t="e">
        <f ca="1">VLOOKUP(G613,Coef!$C$2:$F$25,4)</f>
        <v>#N/A</v>
      </c>
      <c r="N613" s="31" t="e">
        <f ca="1">VLOOKUP(F613,Coef!$C$4:$D$23,2)</f>
        <v>#N/A</v>
      </c>
      <c r="O613" s="31" t="e">
        <f ca="1">MOD(VLOOKUP(H613,Coef!$C$2:$G$21,5)+MOD(E613+1,2)*15,20)</f>
        <v>#N/A</v>
      </c>
      <c r="P613" s="31" t="e">
        <f ca="1">VLOOKUP(N613,Coef!$A$27:$B$46,2)</f>
        <v>#N/A</v>
      </c>
      <c r="Q613" s="31" t="e">
        <f ca="1">VLOOKUP(N613,Coef!$A$27:$C$46,3)+O613/10-0.1</f>
        <v>#N/A</v>
      </c>
      <c r="R613" s="31" t="e">
        <f t="shared" ca="1" si="328"/>
        <v>#N/A</v>
      </c>
      <c r="S613" s="72" t="e">
        <f t="shared" ca="1" si="329"/>
        <v>#N/A</v>
      </c>
      <c r="T613" s="72" t="e">
        <f t="shared" ca="1" si="330"/>
        <v>#N/A</v>
      </c>
      <c r="U613" s="72" t="e">
        <f t="shared" ca="1" si="331"/>
        <v>#N/A</v>
      </c>
      <c r="V613" s="72" t="e">
        <f t="shared" ca="1" si="332"/>
        <v>#N/A</v>
      </c>
      <c r="W613" s="72" t="e">
        <f ca="1">(Coef!$J$9/(1+Coef!$J$8*(COS(V613))^2)^0.5)*Coef!$J$6</f>
        <v>#N/A</v>
      </c>
      <c r="X613" s="72" t="e">
        <f t="shared" ca="1" si="333"/>
        <v>#N/A</v>
      </c>
      <c r="Y613" s="72" t="e">
        <f t="shared" ca="1" si="334"/>
        <v>#N/A</v>
      </c>
      <c r="Z613" s="72" t="e">
        <f t="shared" ca="1" si="335"/>
        <v>#N/A</v>
      </c>
      <c r="AA613" s="72" t="e">
        <f t="shared" ca="1" si="336"/>
        <v>#N/A</v>
      </c>
      <c r="AB613" s="72" t="e">
        <f t="shared" ca="1" si="337"/>
        <v>#N/A</v>
      </c>
      <c r="AC613" s="72" t="e">
        <f t="shared" ca="1" si="338"/>
        <v>#N/A</v>
      </c>
      <c r="AD613" s="72" t="e">
        <f t="shared" ca="1" si="339"/>
        <v>#N/A</v>
      </c>
      <c r="AE613" s="72" t="e">
        <f ca="1">Coef!$J$6*Coef!$J$9*(V613-(Coef!$J$10*AB613)+(Coef!$J$11*AC613)-(Coef!$J$12*AD613))</f>
        <v>#N/A</v>
      </c>
      <c r="AF613" s="72" t="e">
        <f t="shared" ca="1" si="340"/>
        <v>#N/A</v>
      </c>
      <c r="AG613" s="72" t="e">
        <f ca="1">((Coef!$J$8*Y613^2)/2)*(COS(V613))^2</f>
        <v>#N/A</v>
      </c>
      <c r="AH613" s="72" t="e">
        <f t="shared" ca="1" si="341"/>
        <v>#N/A</v>
      </c>
      <c r="AI613" s="72" t="e">
        <f t="shared" ca="1" si="342"/>
        <v>#N/A</v>
      </c>
      <c r="AJ613" s="72" t="e">
        <f t="shared" ca="1" si="343"/>
        <v>#N/A</v>
      </c>
      <c r="AK613" s="72" t="e">
        <f t="shared" ca="1" si="344"/>
        <v>#N/A</v>
      </c>
      <c r="AL613" s="72" t="e">
        <f t="shared" ca="1" si="345"/>
        <v>#N/A</v>
      </c>
      <c r="AM613" s="72" t="e">
        <f ca="1">V613+(1+Coef!$J$8*(COS(V613))^2-(3/2)*Coef!$J$8*SIN(V613)*COS(V613)*(AL613-V613))*(AL613-V613)</f>
        <v>#N/A</v>
      </c>
      <c r="AN613" s="34" t="e">
        <f t="shared" ca="1" si="346"/>
        <v>#N/A</v>
      </c>
      <c r="AO613" s="33" t="e">
        <f t="shared" ca="1" si="347"/>
        <v>#N/A</v>
      </c>
      <c r="AP613" s="33" t="e">
        <f t="shared" ca="1" si="348"/>
        <v>#N/A</v>
      </c>
      <c r="AQ613" s="72" t="e">
        <f ca="1">'MGRS to Dist'!BP613</f>
        <v>#N/A</v>
      </c>
      <c r="AR613" s="72" t="e">
        <f ca="1">'MGRS to Dist'!BT613</f>
        <v>#N/A</v>
      </c>
      <c r="AS613" s="72" t="e">
        <f ca="1">'MGRS to Dist'!BU613</f>
        <v>#N/A</v>
      </c>
      <c r="AT613" s="72" t="e">
        <f ca="1">'MGRS to Dist'!BV613</f>
        <v>#N/A</v>
      </c>
    </row>
    <row r="614" spans="3:46" ht="16.5" customHeight="1">
      <c r="C614" s="72" t="str">
        <f t="shared" si="319"/>
        <v/>
      </c>
      <c r="D614" s="72" t="e">
        <f t="array" aca="1" ref="D614" ca="1">MATCH(TRUE,ISERROR(VALUE(MID(C614,ROW(INDIRECT("1:"&amp;LEN(C614))),1))),0)</f>
        <v>#N/A</v>
      </c>
      <c r="E614" s="72" t="e">
        <f t="shared" ca="1" si="320"/>
        <v>#N/A</v>
      </c>
      <c r="F614" s="72" t="e">
        <f t="shared" ca="1" si="321"/>
        <v>#N/A</v>
      </c>
      <c r="G614" s="72" t="e">
        <f t="shared" ca="1" si="322"/>
        <v>#N/A</v>
      </c>
      <c r="H614" s="72" t="e">
        <f t="shared" ca="1" si="323"/>
        <v>#N/A</v>
      </c>
      <c r="I614" s="72" t="e">
        <f t="shared" ca="1" si="324"/>
        <v>#N/A</v>
      </c>
      <c r="J614" s="72" t="e">
        <f t="shared" ca="1" si="325"/>
        <v>#N/A</v>
      </c>
      <c r="K614" s="72" t="e">
        <f t="shared" ca="1" si="326"/>
        <v>#N/A</v>
      </c>
      <c r="L614" s="72" t="e">
        <f t="shared" ca="1" si="327"/>
        <v>#N/A</v>
      </c>
      <c r="M614" s="72" t="e">
        <f ca="1">VLOOKUP(G614,Coef!$C$2:$F$25,4)</f>
        <v>#N/A</v>
      </c>
      <c r="N614" s="31" t="e">
        <f ca="1">VLOOKUP(F614,Coef!$C$4:$D$23,2)</f>
        <v>#N/A</v>
      </c>
      <c r="O614" s="31" t="e">
        <f ca="1">MOD(VLOOKUP(H614,Coef!$C$2:$G$21,5)+MOD(E614+1,2)*15,20)</f>
        <v>#N/A</v>
      </c>
      <c r="P614" s="31" t="e">
        <f ca="1">VLOOKUP(N614,Coef!$A$27:$B$46,2)</f>
        <v>#N/A</v>
      </c>
      <c r="Q614" s="31" t="e">
        <f ca="1">VLOOKUP(N614,Coef!$A$27:$C$46,3)+O614/10-0.1</f>
        <v>#N/A</v>
      </c>
      <c r="R614" s="31" t="e">
        <f t="shared" ca="1" si="328"/>
        <v>#N/A</v>
      </c>
      <c r="S614" s="72" t="e">
        <f t="shared" ca="1" si="329"/>
        <v>#N/A</v>
      </c>
      <c r="T614" s="72" t="e">
        <f t="shared" ca="1" si="330"/>
        <v>#N/A</v>
      </c>
      <c r="U614" s="72" t="e">
        <f t="shared" ca="1" si="331"/>
        <v>#N/A</v>
      </c>
      <c r="V614" s="72" t="e">
        <f t="shared" ca="1" si="332"/>
        <v>#N/A</v>
      </c>
      <c r="W614" s="72" t="e">
        <f ca="1">(Coef!$J$9/(1+Coef!$J$8*(COS(V614))^2)^0.5)*Coef!$J$6</f>
        <v>#N/A</v>
      </c>
      <c r="X614" s="72" t="e">
        <f t="shared" ca="1" si="333"/>
        <v>#N/A</v>
      </c>
      <c r="Y614" s="72" t="e">
        <f t="shared" ca="1" si="334"/>
        <v>#N/A</v>
      </c>
      <c r="Z614" s="72" t="e">
        <f t="shared" ca="1" si="335"/>
        <v>#N/A</v>
      </c>
      <c r="AA614" s="72" t="e">
        <f t="shared" ca="1" si="336"/>
        <v>#N/A</v>
      </c>
      <c r="AB614" s="72" t="e">
        <f t="shared" ca="1" si="337"/>
        <v>#N/A</v>
      </c>
      <c r="AC614" s="72" t="e">
        <f t="shared" ca="1" si="338"/>
        <v>#N/A</v>
      </c>
      <c r="AD614" s="72" t="e">
        <f t="shared" ca="1" si="339"/>
        <v>#N/A</v>
      </c>
      <c r="AE614" s="72" t="e">
        <f ca="1">Coef!$J$6*Coef!$J$9*(V614-(Coef!$J$10*AB614)+(Coef!$J$11*AC614)-(Coef!$J$12*AD614))</f>
        <v>#N/A</v>
      </c>
      <c r="AF614" s="72" t="e">
        <f t="shared" ca="1" si="340"/>
        <v>#N/A</v>
      </c>
      <c r="AG614" s="72" t="e">
        <f ca="1">((Coef!$J$8*Y614^2)/2)*(COS(V614))^2</f>
        <v>#N/A</v>
      </c>
      <c r="AH614" s="72" t="e">
        <f t="shared" ca="1" si="341"/>
        <v>#N/A</v>
      </c>
      <c r="AI614" s="72" t="e">
        <f t="shared" ca="1" si="342"/>
        <v>#N/A</v>
      </c>
      <c r="AJ614" s="72" t="e">
        <f t="shared" ca="1" si="343"/>
        <v>#N/A</v>
      </c>
      <c r="AK614" s="72" t="e">
        <f t="shared" ca="1" si="344"/>
        <v>#N/A</v>
      </c>
      <c r="AL614" s="72" t="e">
        <f t="shared" ca="1" si="345"/>
        <v>#N/A</v>
      </c>
      <c r="AM614" s="72" t="e">
        <f ca="1">V614+(1+Coef!$J$8*(COS(V614))^2-(3/2)*Coef!$J$8*SIN(V614)*COS(V614)*(AL614-V614))*(AL614-V614)</f>
        <v>#N/A</v>
      </c>
      <c r="AN614" s="34" t="e">
        <f t="shared" ca="1" si="346"/>
        <v>#N/A</v>
      </c>
      <c r="AO614" s="33" t="e">
        <f t="shared" ca="1" si="347"/>
        <v>#N/A</v>
      </c>
      <c r="AP614" s="33" t="e">
        <f t="shared" ca="1" si="348"/>
        <v>#N/A</v>
      </c>
      <c r="AQ614" s="72" t="e">
        <f ca="1">'MGRS to Dist'!BP614</f>
        <v>#N/A</v>
      </c>
      <c r="AR614" s="72" t="e">
        <f ca="1">'MGRS to Dist'!BT614</f>
        <v>#N/A</v>
      </c>
      <c r="AS614" s="72" t="e">
        <f ca="1">'MGRS to Dist'!BU614</f>
        <v>#N/A</v>
      </c>
      <c r="AT614" s="72" t="e">
        <f ca="1">'MGRS to Dist'!BV614</f>
        <v>#N/A</v>
      </c>
    </row>
    <row r="615" spans="3:46" ht="16.5" customHeight="1">
      <c r="C615" s="72" t="str">
        <f t="shared" si="319"/>
        <v/>
      </c>
      <c r="D615" s="72" t="e">
        <f t="array" aca="1" ref="D615" ca="1">MATCH(TRUE,ISERROR(VALUE(MID(C615,ROW(INDIRECT("1:"&amp;LEN(C615))),1))),0)</f>
        <v>#N/A</v>
      </c>
      <c r="E615" s="72" t="e">
        <f t="shared" ca="1" si="320"/>
        <v>#N/A</v>
      </c>
      <c r="F615" s="72" t="e">
        <f t="shared" ca="1" si="321"/>
        <v>#N/A</v>
      </c>
      <c r="G615" s="72" t="e">
        <f t="shared" ca="1" si="322"/>
        <v>#N/A</v>
      </c>
      <c r="H615" s="72" t="e">
        <f t="shared" ca="1" si="323"/>
        <v>#N/A</v>
      </c>
      <c r="I615" s="72" t="e">
        <f t="shared" ca="1" si="324"/>
        <v>#N/A</v>
      </c>
      <c r="J615" s="72" t="e">
        <f t="shared" ca="1" si="325"/>
        <v>#N/A</v>
      </c>
      <c r="K615" s="72" t="e">
        <f t="shared" ca="1" si="326"/>
        <v>#N/A</v>
      </c>
      <c r="L615" s="72" t="e">
        <f t="shared" ca="1" si="327"/>
        <v>#N/A</v>
      </c>
      <c r="M615" s="72" t="e">
        <f ca="1">VLOOKUP(G615,Coef!$C$2:$F$25,4)</f>
        <v>#N/A</v>
      </c>
      <c r="N615" s="31" t="e">
        <f ca="1">VLOOKUP(F615,Coef!$C$4:$D$23,2)</f>
        <v>#N/A</v>
      </c>
      <c r="O615" s="31" t="e">
        <f ca="1">MOD(VLOOKUP(H615,Coef!$C$2:$G$21,5)+MOD(E615+1,2)*15,20)</f>
        <v>#N/A</v>
      </c>
      <c r="P615" s="31" t="e">
        <f ca="1">VLOOKUP(N615,Coef!$A$27:$B$46,2)</f>
        <v>#N/A</v>
      </c>
      <c r="Q615" s="31" t="e">
        <f ca="1">VLOOKUP(N615,Coef!$A$27:$C$46,3)+O615/10-0.1</f>
        <v>#N/A</v>
      </c>
      <c r="R615" s="31" t="e">
        <f t="shared" ca="1" si="328"/>
        <v>#N/A</v>
      </c>
      <c r="S615" s="72" t="e">
        <f t="shared" ca="1" si="329"/>
        <v>#N/A</v>
      </c>
      <c r="T615" s="72" t="e">
        <f t="shared" ca="1" si="330"/>
        <v>#N/A</v>
      </c>
      <c r="U615" s="72" t="e">
        <f t="shared" ca="1" si="331"/>
        <v>#N/A</v>
      </c>
      <c r="V615" s="72" t="e">
        <f t="shared" ca="1" si="332"/>
        <v>#N/A</v>
      </c>
      <c r="W615" s="72" t="e">
        <f ca="1">(Coef!$J$9/(1+Coef!$J$8*(COS(V615))^2)^0.5)*Coef!$J$6</f>
        <v>#N/A</v>
      </c>
      <c r="X615" s="72" t="e">
        <f t="shared" ca="1" si="333"/>
        <v>#N/A</v>
      </c>
      <c r="Y615" s="72" t="e">
        <f t="shared" ca="1" si="334"/>
        <v>#N/A</v>
      </c>
      <c r="Z615" s="72" t="e">
        <f t="shared" ca="1" si="335"/>
        <v>#N/A</v>
      </c>
      <c r="AA615" s="72" t="e">
        <f t="shared" ca="1" si="336"/>
        <v>#N/A</v>
      </c>
      <c r="AB615" s="72" t="e">
        <f t="shared" ca="1" si="337"/>
        <v>#N/A</v>
      </c>
      <c r="AC615" s="72" t="e">
        <f t="shared" ca="1" si="338"/>
        <v>#N/A</v>
      </c>
      <c r="AD615" s="72" t="e">
        <f t="shared" ca="1" si="339"/>
        <v>#N/A</v>
      </c>
      <c r="AE615" s="72" t="e">
        <f ca="1">Coef!$J$6*Coef!$J$9*(V615-(Coef!$J$10*AB615)+(Coef!$J$11*AC615)-(Coef!$J$12*AD615))</f>
        <v>#N/A</v>
      </c>
      <c r="AF615" s="72" t="e">
        <f t="shared" ca="1" si="340"/>
        <v>#N/A</v>
      </c>
      <c r="AG615" s="72" t="e">
        <f ca="1">((Coef!$J$8*Y615^2)/2)*(COS(V615))^2</f>
        <v>#N/A</v>
      </c>
      <c r="AH615" s="72" t="e">
        <f t="shared" ca="1" si="341"/>
        <v>#N/A</v>
      </c>
      <c r="AI615" s="72" t="e">
        <f t="shared" ca="1" si="342"/>
        <v>#N/A</v>
      </c>
      <c r="AJ615" s="72" t="e">
        <f t="shared" ca="1" si="343"/>
        <v>#N/A</v>
      </c>
      <c r="AK615" s="72" t="e">
        <f t="shared" ca="1" si="344"/>
        <v>#N/A</v>
      </c>
      <c r="AL615" s="72" t="e">
        <f t="shared" ca="1" si="345"/>
        <v>#N/A</v>
      </c>
      <c r="AM615" s="72" t="e">
        <f ca="1">V615+(1+Coef!$J$8*(COS(V615))^2-(3/2)*Coef!$J$8*SIN(V615)*COS(V615)*(AL615-V615))*(AL615-V615)</f>
        <v>#N/A</v>
      </c>
      <c r="AN615" s="34" t="e">
        <f t="shared" ca="1" si="346"/>
        <v>#N/A</v>
      </c>
      <c r="AO615" s="33" t="e">
        <f t="shared" ca="1" si="347"/>
        <v>#N/A</v>
      </c>
      <c r="AP615" s="33" t="e">
        <f t="shared" ca="1" si="348"/>
        <v>#N/A</v>
      </c>
      <c r="AQ615" s="72" t="e">
        <f ca="1">'MGRS to Dist'!BP615</f>
        <v>#N/A</v>
      </c>
      <c r="AR615" s="72" t="e">
        <f ca="1">'MGRS to Dist'!BT615</f>
        <v>#N/A</v>
      </c>
      <c r="AS615" s="72" t="e">
        <f ca="1">'MGRS to Dist'!BU615</f>
        <v>#N/A</v>
      </c>
      <c r="AT615" s="72" t="e">
        <f ca="1">'MGRS to Dist'!BV615</f>
        <v>#N/A</v>
      </c>
    </row>
    <row r="616" spans="3:46" ht="16.5" customHeight="1">
      <c r="C616" s="72" t="str">
        <f t="shared" si="319"/>
        <v/>
      </c>
      <c r="D616" s="72" t="e">
        <f t="array" aca="1" ref="D616" ca="1">MATCH(TRUE,ISERROR(VALUE(MID(C616,ROW(INDIRECT("1:"&amp;LEN(C616))),1))),0)</f>
        <v>#N/A</v>
      </c>
      <c r="E616" s="72" t="e">
        <f t="shared" ca="1" si="320"/>
        <v>#N/A</v>
      </c>
      <c r="F616" s="72" t="e">
        <f t="shared" ca="1" si="321"/>
        <v>#N/A</v>
      </c>
      <c r="G616" s="72" t="e">
        <f t="shared" ca="1" si="322"/>
        <v>#N/A</v>
      </c>
      <c r="H616" s="72" t="e">
        <f t="shared" ca="1" si="323"/>
        <v>#N/A</v>
      </c>
      <c r="I616" s="72" t="e">
        <f t="shared" ca="1" si="324"/>
        <v>#N/A</v>
      </c>
      <c r="J616" s="72" t="e">
        <f t="shared" ca="1" si="325"/>
        <v>#N/A</v>
      </c>
      <c r="K616" s="72" t="e">
        <f t="shared" ca="1" si="326"/>
        <v>#N/A</v>
      </c>
      <c r="L616" s="72" t="e">
        <f t="shared" ca="1" si="327"/>
        <v>#N/A</v>
      </c>
      <c r="M616" s="72" t="e">
        <f ca="1">VLOOKUP(G616,Coef!$C$2:$F$25,4)</f>
        <v>#N/A</v>
      </c>
      <c r="N616" s="31" t="e">
        <f ca="1">VLOOKUP(F616,Coef!$C$4:$D$23,2)</f>
        <v>#N/A</v>
      </c>
      <c r="O616" s="31" t="e">
        <f ca="1">MOD(VLOOKUP(H616,Coef!$C$2:$G$21,5)+MOD(E616+1,2)*15,20)</f>
        <v>#N/A</v>
      </c>
      <c r="P616" s="31" t="e">
        <f ca="1">VLOOKUP(N616,Coef!$A$27:$B$46,2)</f>
        <v>#N/A</v>
      </c>
      <c r="Q616" s="31" t="e">
        <f ca="1">VLOOKUP(N616,Coef!$A$27:$C$46,3)+O616/10-0.1</f>
        <v>#N/A</v>
      </c>
      <c r="R616" s="31" t="e">
        <f t="shared" ca="1" si="328"/>
        <v>#N/A</v>
      </c>
      <c r="S616" s="72" t="e">
        <f t="shared" ca="1" si="329"/>
        <v>#N/A</v>
      </c>
      <c r="T616" s="72" t="e">
        <f t="shared" ca="1" si="330"/>
        <v>#N/A</v>
      </c>
      <c r="U616" s="72" t="e">
        <f t="shared" ca="1" si="331"/>
        <v>#N/A</v>
      </c>
      <c r="V616" s="72" t="e">
        <f t="shared" ca="1" si="332"/>
        <v>#N/A</v>
      </c>
      <c r="W616" s="72" t="e">
        <f ca="1">(Coef!$J$9/(1+Coef!$J$8*(COS(V616))^2)^0.5)*Coef!$J$6</f>
        <v>#N/A</v>
      </c>
      <c r="X616" s="72" t="e">
        <f t="shared" ca="1" si="333"/>
        <v>#N/A</v>
      </c>
      <c r="Y616" s="72" t="e">
        <f t="shared" ca="1" si="334"/>
        <v>#N/A</v>
      </c>
      <c r="Z616" s="72" t="e">
        <f t="shared" ca="1" si="335"/>
        <v>#N/A</v>
      </c>
      <c r="AA616" s="72" t="e">
        <f t="shared" ca="1" si="336"/>
        <v>#N/A</v>
      </c>
      <c r="AB616" s="72" t="e">
        <f t="shared" ca="1" si="337"/>
        <v>#N/A</v>
      </c>
      <c r="AC616" s="72" t="e">
        <f t="shared" ca="1" si="338"/>
        <v>#N/A</v>
      </c>
      <c r="AD616" s="72" t="e">
        <f t="shared" ca="1" si="339"/>
        <v>#N/A</v>
      </c>
      <c r="AE616" s="72" t="e">
        <f ca="1">Coef!$J$6*Coef!$J$9*(V616-(Coef!$J$10*AB616)+(Coef!$J$11*AC616)-(Coef!$J$12*AD616))</f>
        <v>#N/A</v>
      </c>
      <c r="AF616" s="72" t="e">
        <f t="shared" ca="1" si="340"/>
        <v>#N/A</v>
      </c>
      <c r="AG616" s="72" t="e">
        <f ca="1">((Coef!$J$8*Y616^2)/2)*(COS(V616))^2</f>
        <v>#N/A</v>
      </c>
      <c r="AH616" s="72" t="e">
        <f t="shared" ca="1" si="341"/>
        <v>#N/A</v>
      </c>
      <c r="AI616" s="72" t="e">
        <f t="shared" ca="1" si="342"/>
        <v>#N/A</v>
      </c>
      <c r="AJ616" s="72" t="e">
        <f t="shared" ca="1" si="343"/>
        <v>#N/A</v>
      </c>
      <c r="AK616" s="72" t="e">
        <f t="shared" ca="1" si="344"/>
        <v>#N/A</v>
      </c>
      <c r="AL616" s="72" t="e">
        <f t="shared" ca="1" si="345"/>
        <v>#N/A</v>
      </c>
      <c r="AM616" s="72" t="e">
        <f ca="1">V616+(1+Coef!$J$8*(COS(V616))^2-(3/2)*Coef!$J$8*SIN(V616)*COS(V616)*(AL616-V616))*(AL616-V616)</f>
        <v>#N/A</v>
      </c>
      <c r="AN616" s="34" t="e">
        <f t="shared" ca="1" si="346"/>
        <v>#N/A</v>
      </c>
      <c r="AO616" s="33" t="e">
        <f t="shared" ca="1" si="347"/>
        <v>#N/A</v>
      </c>
      <c r="AP616" s="33" t="e">
        <f t="shared" ca="1" si="348"/>
        <v>#N/A</v>
      </c>
      <c r="AQ616" s="72" t="e">
        <f ca="1">'MGRS to Dist'!BP616</f>
        <v>#N/A</v>
      </c>
      <c r="AR616" s="72" t="e">
        <f ca="1">'MGRS to Dist'!BT616</f>
        <v>#N/A</v>
      </c>
      <c r="AS616" s="72" t="e">
        <f ca="1">'MGRS to Dist'!BU616</f>
        <v>#N/A</v>
      </c>
      <c r="AT616" s="72" t="e">
        <f ca="1">'MGRS to Dist'!BV616</f>
        <v>#N/A</v>
      </c>
    </row>
    <row r="617" spans="3:46" ht="16.5" customHeight="1">
      <c r="C617" s="72" t="str">
        <f t="shared" si="319"/>
        <v/>
      </c>
      <c r="D617" s="72" t="e">
        <f t="array" aca="1" ref="D617" ca="1">MATCH(TRUE,ISERROR(VALUE(MID(C617,ROW(INDIRECT("1:"&amp;LEN(C617))),1))),0)</f>
        <v>#N/A</v>
      </c>
      <c r="E617" s="72" t="e">
        <f t="shared" ca="1" si="320"/>
        <v>#N/A</v>
      </c>
      <c r="F617" s="72" t="e">
        <f t="shared" ca="1" si="321"/>
        <v>#N/A</v>
      </c>
      <c r="G617" s="72" t="e">
        <f t="shared" ca="1" si="322"/>
        <v>#N/A</v>
      </c>
      <c r="H617" s="72" t="e">
        <f t="shared" ca="1" si="323"/>
        <v>#N/A</v>
      </c>
      <c r="I617" s="72" t="e">
        <f t="shared" ca="1" si="324"/>
        <v>#N/A</v>
      </c>
      <c r="J617" s="72" t="e">
        <f t="shared" ca="1" si="325"/>
        <v>#N/A</v>
      </c>
      <c r="K617" s="72" t="e">
        <f t="shared" ca="1" si="326"/>
        <v>#N/A</v>
      </c>
      <c r="L617" s="72" t="e">
        <f t="shared" ca="1" si="327"/>
        <v>#N/A</v>
      </c>
      <c r="M617" s="72" t="e">
        <f ca="1">VLOOKUP(G617,Coef!$C$2:$F$25,4)</f>
        <v>#N/A</v>
      </c>
      <c r="N617" s="31" t="e">
        <f ca="1">VLOOKUP(F617,Coef!$C$4:$D$23,2)</f>
        <v>#N/A</v>
      </c>
      <c r="O617" s="31" t="e">
        <f ca="1">MOD(VLOOKUP(H617,Coef!$C$2:$G$21,5)+MOD(E617+1,2)*15,20)</f>
        <v>#N/A</v>
      </c>
      <c r="P617" s="31" t="e">
        <f ca="1">VLOOKUP(N617,Coef!$A$27:$B$46,2)</f>
        <v>#N/A</v>
      </c>
      <c r="Q617" s="31" t="e">
        <f ca="1">VLOOKUP(N617,Coef!$A$27:$C$46,3)+O617/10-0.1</f>
        <v>#N/A</v>
      </c>
      <c r="R617" s="31" t="e">
        <f t="shared" ca="1" si="328"/>
        <v>#N/A</v>
      </c>
      <c r="S617" s="72" t="e">
        <f t="shared" ca="1" si="329"/>
        <v>#N/A</v>
      </c>
      <c r="T617" s="72" t="e">
        <f t="shared" ca="1" si="330"/>
        <v>#N/A</v>
      </c>
      <c r="U617" s="72" t="e">
        <f t="shared" ca="1" si="331"/>
        <v>#N/A</v>
      </c>
      <c r="V617" s="72" t="e">
        <f t="shared" ca="1" si="332"/>
        <v>#N/A</v>
      </c>
      <c r="W617" s="72" t="e">
        <f ca="1">(Coef!$J$9/(1+Coef!$J$8*(COS(V617))^2)^0.5)*Coef!$J$6</f>
        <v>#N/A</v>
      </c>
      <c r="X617" s="72" t="e">
        <f t="shared" ca="1" si="333"/>
        <v>#N/A</v>
      </c>
      <c r="Y617" s="72" t="e">
        <f t="shared" ca="1" si="334"/>
        <v>#N/A</v>
      </c>
      <c r="Z617" s="72" t="e">
        <f t="shared" ca="1" si="335"/>
        <v>#N/A</v>
      </c>
      <c r="AA617" s="72" t="e">
        <f t="shared" ca="1" si="336"/>
        <v>#N/A</v>
      </c>
      <c r="AB617" s="72" t="e">
        <f t="shared" ca="1" si="337"/>
        <v>#N/A</v>
      </c>
      <c r="AC617" s="72" t="e">
        <f t="shared" ca="1" si="338"/>
        <v>#N/A</v>
      </c>
      <c r="AD617" s="72" t="e">
        <f t="shared" ca="1" si="339"/>
        <v>#N/A</v>
      </c>
      <c r="AE617" s="72" t="e">
        <f ca="1">Coef!$J$6*Coef!$J$9*(V617-(Coef!$J$10*AB617)+(Coef!$J$11*AC617)-(Coef!$J$12*AD617))</f>
        <v>#N/A</v>
      </c>
      <c r="AF617" s="72" t="e">
        <f t="shared" ca="1" si="340"/>
        <v>#N/A</v>
      </c>
      <c r="AG617" s="72" t="e">
        <f ca="1">((Coef!$J$8*Y617^2)/2)*(COS(V617))^2</f>
        <v>#N/A</v>
      </c>
      <c r="AH617" s="72" t="e">
        <f t="shared" ca="1" si="341"/>
        <v>#N/A</v>
      </c>
      <c r="AI617" s="72" t="e">
        <f t="shared" ca="1" si="342"/>
        <v>#N/A</v>
      </c>
      <c r="AJ617" s="72" t="e">
        <f t="shared" ca="1" si="343"/>
        <v>#N/A</v>
      </c>
      <c r="AK617" s="72" t="e">
        <f t="shared" ca="1" si="344"/>
        <v>#N/A</v>
      </c>
      <c r="AL617" s="72" t="e">
        <f t="shared" ca="1" si="345"/>
        <v>#N/A</v>
      </c>
      <c r="AM617" s="72" t="e">
        <f ca="1">V617+(1+Coef!$J$8*(COS(V617))^2-(3/2)*Coef!$J$8*SIN(V617)*COS(V617)*(AL617-V617))*(AL617-V617)</f>
        <v>#N/A</v>
      </c>
      <c r="AN617" s="34" t="e">
        <f t="shared" ca="1" si="346"/>
        <v>#N/A</v>
      </c>
      <c r="AO617" s="33" t="e">
        <f t="shared" ca="1" si="347"/>
        <v>#N/A</v>
      </c>
      <c r="AP617" s="33" t="e">
        <f t="shared" ca="1" si="348"/>
        <v>#N/A</v>
      </c>
      <c r="AQ617" s="72" t="e">
        <f ca="1">'MGRS to Dist'!BP617</f>
        <v>#N/A</v>
      </c>
      <c r="AR617" s="72" t="e">
        <f ca="1">'MGRS to Dist'!BT617</f>
        <v>#N/A</v>
      </c>
      <c r="AS617" s="72" t="e">
        <f ca="1">'MGRS to Dist'!BU617</f>
        <v>#N/A</v>
      </c>
      <c r="AT617" s="72" t="e">
        <f ca="1">'MGRS to Dist'!BV617</f>
        <v>#N/A</v>
      </c>
    </row>
    <row r="618" spans="3:46" ht="16.5" customHeight="1">
      <c r="C618" s="72" t="str">
        <f t="shared" si="319"/>
        <v/>
      </c>
      <c r="D618" s="72" t="e">
        <f t="array" aca="1" ref="D618" ca="1">MATCH(TRUE,ISERROR(VALUE(MID(C618,ROW(INDIRECT("1:"&amp;LEN(C618))),1))),0)</f>
        <v>#N/A</v>
      </c>
      <c r="E618" s="72" t="e">
        <f t="shared" ca="1" si="320"/>
        <v>#N/A</v>
      </c>
      <c r="F618" s="72" t="e">
        <f t="shared" ca="1" si="321"/>
        <v>#N/A</v>
      </c>
      <c r="G618" s="72" t="e">
        <f t="shared" ca="1" si="322"/>
        <v>#N/A</v>
      </c>
      <c r="H618" s="72" t="e">
        <f t="shared" ca="1" si="323"/>
        <v>#N/A</v>
      </c>
      <c r="I618" s="72" t="e">
        <f t="shared" ca="1" si="324"/>
        <v>#N/A</v>
      </c>
      <c r="J618" s="72" t="e">
        <f t="shared" ca="1" si="325"/>
        <v>#N/A</v>
      </c>
      <c r="K618" s="72" t="e">
        <f t="shared" ca="1" si="326"/>
        <v>#N/A</v>
      </c>
      <c r="L618" s="72" t="e">
        <f t="shared" ca="1" si="327"/>
        <v>#N/A</v>
      </c>
      <c r="M618" s="72" t="e">
        <f ca="1">VLOOKUP(G618,Coef!$C$2:$F$25,4)</f>
        <v>#N/A</v>
      </c>
      <c r="N618" s="31" t="e">
        <f ca="1">VLOOKUP(F618,Coef!$C$4:$D$23,2)</f>
        <v>#N/A</v>
      </c>
      <c r="O618" s="31" t="e">
        <f ca="1">MOD(VLOOKUP(H618,Coef!$C$2:$G$21,5)+MOD(E618+1,2)*15,20)</f>
        <v>#N/A</v>
      </c>
      <c r="P618" s="31" t="e">
        <f ca="1">VLOOKUP(N618,Coef!$A$27:$B$46,2)</f>
        <v>#N/A</v>
      </c>
      <c r="Q618" s="31" t="e">
        <f ca="1">VLOOKUP(N618,Coef!$A$27:$C$46,3)+O618/10-0.1</f>
        <v>#N/A</v>
      </c>
      <c r="R618" s="31" t="e">
        <f t="shared" ca="1" si="328"/>
        <v>#N/A</v>
      </c>
      <c r="S618" s="72" t="e">
        <f t="shared" ca="1" si="329"/>
        <v>#N/A</v>
      </c>
      <c r="T618" s="72" t="e">
        <f t="shared" ca="1" si="330"/>
        <v>#N/A</v>
      </c>
      <c r="U618" s="72" t="e">
        <f t="shared" ca="1" si="331"/>
        <v>#N/A</v>
      </c>
      <c r="V618" s="72" t="e">
        <f t="shared" ca="1" si="332"/>
        <v>#N/A</v>
      </c>
      <c r="W618" s="72" t="e">
        <f ca="1">(Coef!$J$9/(1+Coef!$J$8*(COS(V618))^2)^0.5)*Coef!$J$6</f>
        <v>#N/A</v>
      </c>
      <c r="X618" s="72" t="e">
        <f t="shared" ca="1" si="333"/>
        <v>#N/A</v>
      </c>
      <c r="Y618" s="72" t="e">
        <f t="shared" ca="1" si="334"/>
        <v>#N/A</v>
      </c>
      <c r="Z618" s="72" t="e">
        <f t="shared" ca="1" si="335"/>
        <v>#N/A</v>
      </c>
      <c r="AA618" s="72" t="e">
        <f t="shared" ca="1" si="336"/>
        <v>#N/A</v>
      </c>
      <c r="AB618" s="72" t="e">
        <f t="shared" ca="1" si="337"/>
        <v>#N/A</v>
      </c>
      <c r="AC618" s="72" t="e">
        <f t="shared" ca="1" si="338"/>
        <v>#N/A</v>
      </c>
      <c r="AD618" s="72" t="e">
        <f t="shared" ca="1" si="339"/>
        <v>#N/A</v>
      </c>
      <c r="AE618" s="72" t="e">
        <f ca="1">Coef!$J$6*Coef!$J$9*(V618-(Coef!$J$10*AB618)+(Coef!$J$11*AC618)-(Coef!$J$12*AD618))</f>
        <v>#N/A</v>
      </c>
      <c r="AF618" s="72" t="e">
        <f t="shared" ca="1" si="340"/>
        <v>#N/A</v>
      </c>
      <c r="AG618" s="72" t="e">
        <f ca="1">((Coef!$J$8*Y618^2)/2)*(COS(V618))^2</f>
        <v>#N/A</v>
      </c>
      <c r="AH618" s="72" t="e">
        <f t="shared" ca="1" si="341"/>
        <v>#N/A</v>
      </c>
      <c r="AI618" s="72" t="e">
        <f t="shared" ca="1" si="342"/>
        <v>#N/A</v>
      </c>
      <c r="AJ618" s="72" t="e">
        <f t="shared" ca="1" si="343"/>
        <v>#N/A</v>
      </c>
      <c r="AK618" s="72" t="e">
        <f t="shared" ca="1" si="344"/>
        <v>#N/A</v>
      </c>
      <c r="AL618" s="72" t="e">
        <f t="shared" ca="1" si="345"/>
        <v>#N/A</v>
      </c>
      <c r="AM618" s="72" t="e">
        <f ca="1">V618+(1+Coef!$J$8*(COS(V618))^2-(3/2)*Coef!$J$8*SIN(V618)*COS(V618)*(AL618-V618))*(AL618-V618)</f>
        <v>#N/A</v>
      </c>
      <c r="AN618" s="34" t="e">
        <f t="shared" ca="1" si="346"/>
        <v>#N/A</v>
      </c>
      <c r="AO618" s="33" t="e">
        <f t="shared" ca="1" si="347"/>
        <v>#N/A</v>
      </c>
      <c r="AP618" s="33" t="e">
        <f t="shared" ca="1" si="348"/>
        <v>#N/A</v>
      </c>
      <c r="AQ618" s="72" t="e">
        <f ca="1">'MGRS to Dist'!BP618</f>
        <v>#N/A</v>
      </c>
      <c r="AR618" s="72" t="e">
        <f ca="1">'MGRS to Dist'!BT618</f>
        <v>#N/A</v>
      </c>
      <c r="AS618" s="72" t="e">
        <f ca="1">'MGRS to Dist'!BU618</f>
        <v>#N/A</v>
      </c>
      <c r="AT618" s="72" t="e">
        <f ca="1">'MGRS to Dist'!BV618</f>
        <v>#N/A</v>
      </c>
    </row>
    <row r="619" spans="3:46" ht="16.5" customHeight="1">
      <c r="C619" s="72" t="str">
        <f t="shared" si="319"/>
        <v/>
      </c>
      <c r="D619" s="72" t="e">
        <f t="array" aca="1" ref="D619" ca="1">MATCH(TRUE,ISERROR(VALUE(MID(C619,ROW(INDIRECT("1:"&amp;LEN(C619))),1))),0)</f>
        <v>#N/A</v>
      </c>
      <c r="E619" s="72" t="e">
        <f t="shared" ca="1" si="320"/>
        <v>#N/A</v>
      </c>
      <c r="F619" s="72" t="e">
        <f t="shared" ca="1" si="321"/>
        <v>#N/A</v>
      </c>
      <c r="G619" s="72" t="e">
        <f t="shared" ca="1" si="322"/>
        <v>#N/A</v>
      </c>
      <c r="H619" s="72" t="e">
        <f t="shared" ca="1" si="323"/>
        <v>#N/A</v>
      </c>
      <c r="I619" s="72" t="e">
        <f t="shared" ca="1" si="324"/>
        <v>#N/A</v>
      </c>
      <c r="J619" s="72" t="e">
        <f t="shared" ca="1" si="325"/>
        <v>#N/A</v>
      </c>
      <c r="K619" s="72" t="e">
        <f t="shared" ca="1" si="326"/>
        <v>#N/A</v>
      </c>
      <c r="L619" s="72" t="e">
        <f t="shared" ca="1" si="327"/>
        <v>#N/A</v>
      </c>
      <c r="M619" s="72" t="e">
        <f ca="1">VLOOKUP(G619,Coef!$C$2:$F$25,4)</f>
        <v>#N/A</v>
      </c>
      <c r="N619" s="31" t="e">
        <f ca="1">VLOOKUP(F619,Coef!$C$4:$D$23,2)</f>
        <v>#N/A</v>
      </c>
      <c r="O619" s="31" t="e">
        <f ca="1">MOD(VLOOKUP(H619,Coef!$C$2:$G$21,5)+MOD(E619+1,2)*15,20)</f>
        <v>#N/A</v>
      </c>
      <c r="P619" s="31" t="e">
        <f ca="1">VLOOKUP(N619,Coef!$A$27:$B$46,2)</f>
        <v>#N/A</v>
      </c>
      <c r="Q619" s="31" t="e">
        <f ca="1">VLOOKUP(N619,Coef!$A$27:$C$46,3)+O619/10-0.1</f>
        <v>#N/A</v>
      </c>
      <c r="R619" s="31" t="e">
        <f t="shared" ca="1" si="328"/>
        <v>#N/A</v>
      </c>
      <c r="S619" s="72" t="e">
        <f t="shared" ca="1" si="329"/>
        <v>#N/A</v>
      </c>
      <c r="T619" s="72" t="e">
        <f t="shared" ca="1" si="330"/>
        <v>#N/A</v>
      </c>
      <c r="U619" s="72" t="e">
        <f t="shared" ca="1" si="331"/>
        <v>#N/A</v>
      </c>
      <c r="V619" s="72" t="e">
        <f t="shared" ca="1" si="332"/>
        <v>#N/A</v>
      </c>
      <c r="W619" s="72" t="e">
        <f ca="1">(Coef!$J$9/(1+Coef!$J$8*(COS(V619))^2)^0.5)*Coef!$J$6</f>
        <v>#N/A</v>
      </c>
      <c r="X619" s="72" t="e">
        <f t="shared" ca="1" si="333"/>
        <v>#N/A</v>
      </c>
      <c r="Y619" s="72" t="e">
        <f t="shared" ca="1" si="334"/>
        <v>#N/A</v>
      </c>
      <c r="Z619" s="72" t="e">
        <f t="shared" ca="1" si="335"/>
        <v>#N/A</v>
      </c>
      <c r="AA619" s="72" t="e">
        <f t="shared" ca="1" si="336"/>
        <v>#N/A</v>
      </c>
      <c r="AB619" s="72" t="e">
        <f t="shared" ca="1" si="337"/>
        <v>#N/A</v>
      </c>
      <c r="AC619" s="72" t="e">
        <f t="shared" ca="1" si="338"/>
        <v>#N/A</v>
      </c>
      <c r="AD619" s="72" t="e">
        <f t="shared" ca="1" si="339"/>
        <v>#N/A</v>
      </c>
      <c r="AE619" s="72" t="e">
        <f ca="1">Coef!$J$6*Coef!$J$9*(V619-(Coef!$J$10*AB619)+(Coef!$J$11*AC619)-(Coef!$J$12*AD619))</f>
        <v>#N/A</v>
      </c>
      <c r="AF619" s="72" t="e">
        <f t="shared" ca="1" si="340"/>
        <v>#N/A</v>
      </c>
      <c r="AG619" s="72" t="e">
        <f ca="1">((Coef!$J$8*Y619^2)/2)*(COS(V619))^2</f>
        <v>#N/A</v>
      </c>
      <c r="AH619" s="72" t="e">
        <f t="shared" ca="1" si="341"/>
        <v>#N/A</v>
      </c>
      <c r="AI619" s="72" t="e">
        <f t="shared" ca="1" si="342"/>
        <v>#N/A</v>
      </c>
      <c r="AJ619" s="72" t="e">
        <f t="shared" ca="1" si="343"/>
        <v>#N/A</v>
      </c>
      <c r="AK619" s="72" t="e">
        <f t="shared" ca="1" si="344"/>
        <v>#N/A</v>
      </c>
      <c r="AL619" s="72" t="e">
        <f t="shared" ca="1" si="345"/>
        <v>#N/A</v>
      </c>
      <c r="AM619" s="72" t="e">
        <f ca="1">V619+(1+Coef!$J$8*(COS(V619))^2-(3/2)*Coef!$J$8*SIN(V619)*COS(V619)*(AL619-V619))*(AL619-V619)</f>
        <v>#N/A</v>
      </c>
      <c r="AN619" s="34" t="e">
        <f t="shared" ca="1" si="346"/>
        <v>#N/A</v>
      </c>
      <c r="AO619" s="33" t="e">
        <f t="shared" ca="1" si="347"/>
        <v>#N/A</v>
      </c>
      <c r="AP619" s="33" t="e">
        <f t="shared" ca="1" si="348"/>
        <v>#N/A</v>
      </c>
      <c r="AQ619" s="72" t="e">
        <f ca="1">'MGRS to Dist'!BP619</f>
        <v>#N/A</v>
      </c>
      <c r="AR619" s="72" t="e">
        <f ca="1">'MGRS to Dist'!BT619</f>
        <v>#N/A</v>
      </c>
      <c r="AS619" s="72" t="e">
        <f ca="1">'MGRS to Dist'!BU619</f>
        <v>#N/A</v>
      </c>
      <c r="AT619" s="72" t="e">
        <f ca="1">'MGRS to Dist'!BV619</f>
        <v>#N/A</v>
      </c>
    </row>
    <row r="620" spans="3:46" ht="16.5" customHeight="1">
      <c r="C620" s="72" t="str">
        <f t="shared" si="319"/>
        <v/>
      </c>
      <c r="D620" s="72" t="e">
        <f t="array" aca="1" ref="D620" ca="1">MATCH(TRUE,ISERROR(VALUE(MID(C620,ROW(INDIRECT("1:"&amp;LEN(C620))),1))),0)</f>
        <v>#N/A</v>
      </c>
      <c r="E620" s="72" t="e">
        <f t="shared" ca="1" si="320"/>
        <v>#N/A</v>
      </c>
      <c r="F620" s="72" t="e">
        <f t="shared" ca="1" si="321"/>
        <v>#N/A</v>
      </c>
      <c r="G620" s="72" t="e">
        <f t="shared" ca="1" si="322"/>
        <v>#N/A</v>
      </c>
      <c r="H620" s="72" t="e">
        <f t="shared" ca="1" si="323"/>
        <v>#N/A</v>
      </c>
      <c r="I620" s="72" t="e">
        <f t="shared" ca="1" si="324"/>
        <v>#N/A</v>
      </c>
      <c r="J620" s="72" t="e">
        <f t="shared" ca="1" si="325"/>
        <v>#N/A</v>
      </c>
      <c r="K620" s="72" t="e">
        <f t="shared" ca="1" si="326"/>
        <v>#N/A</v>
      </c>
      <c r="L620" s="72" t="e">
        <f t="shared" ca="1" si="327"/>
        <v>#N/A</v>
      </c>
      <c r="M620" s="72" t="e">
        <f ca="1">VLOOKUP(G620,Coef!$C$2:$F$25,4)</f>
        <v>#N/A</v>
      </c>
      <c r="N620" s="31" t="e">
        <f ca="1">VLOOKUP(F620,Coef!$C$4:$D$23,2)</f>
        <v>#N/A</v>
      </c>
      <c r="O620" s="31" t="e">
        <f ca="1">MOD(VLOOKUP(H620,Coef!$C$2:$G$21,5)+MOD(E620+1,2)*15,20)</f>
        <v>#N/A</v>
      </c>
      <c r="P620" s="31" t="e">
        <f ca="1">VLOOKUP(N620,Coef!$A$27:$B$46,2)</f>
        <v>#N/A</v>
      </c>
      <c r="Q620" s="31" t="e">
        <f ca="1">VLOOKUP(N620,Coef!$A$27:$C$46,3)+O620/10-0.1</f>
        <v>#N/A</v>
      </c>
      <c r="R620" s="31" t="e">
        <f t="shared" ca="1" si="328"/>
        <v>#N/A</v>
      </c>
      <c r="S620" s="72" t="e">
        <f t="shared" ca="1" si="329"/>
        <v>#N/A</v>
      </c>
      <c r="T620" s="72" t="e">
        <f t="shared" ca="1" si="330"/>
        <v>#N/A</v>
      </c>
      <c r="U620" s="72" t="e">
        <f t="shared" ca="1" si="331"/>
        <v>#N/A</v>
      </c>
      <c r="V620" s="72" t="e">
        <f t="shared" ca="1" si="332"/>
        <v>#N/A</v>
      </c>
      <c r="W620" s="72" t="e">
        <f ca="1">(Coef!$J$9/(1+Coef!$J$8*(COS(V620))^2)^0.5)*Coef!$J$6</f>
        <v>#N/A</v>
      </c>
      <c r="X620" s="72" t="e">
        <f t="shared" ca="1" si="333"/>
        <v>#N/A</v>
      </c>
      <c r="Y620" s="72" t="e">
        <f t="shared" ca="1" si="334"/>
        <v>#N/A</v>
      </c>
      <c r="Z620" s="72" t="e">
        <f t="shared" ca="1" si="335"/>
        <v>#N/A</v>
      </c>
      <c r="AA620" s="72" t="e">
        <f t="shared" ca="1" si="336"/>
        <v>#N/A</v>
      </c>
      <c r="AB620" s="72" t="e">
        <f t="shared" ca="1" si="337"/>
        <v>#N/A</v>
      </c>
      <c r="AC620" s="72" t="e">
        <f t="shared" ca="1" si="338"/>
        <v>#N/A</v>
      </c>
      <c r="AD620" s="72" t="e">
        <f t="shared" ca="1" si="339"/>
        <v>#N/A</v>
      </c>
      <c r="AE620" s="72" t="e">
        <f ca="1">Coef!$J$6*Coef!$J$9*(V620-(Coef!$J$10*AB620)+(Coef!$J$11*AC620)-(Coef!$J$12*AD620))</f>
        <v>#N/A</v>
      </c>
      <c r="AF620" s="72" t="e">
        <f t="shared" ca="1" si="340"/>
        <v>#N/A</v>
      </c>
      <c r="AG620" s="72" t="e">
        <f ca="1">((Coef!$J$8*Y620^2)/2)*(COS(V620))^2</f>
        <v>#N/A</v>
      </c>
      <c r="AH620" s="72" t="e">
        <f t="shared" ca="1" si="341"/>
        <v>#N/A</v>
      </c>
      <c r="AI620" s="72" t="e">
        <f t="shared" ca="1" si="342"/>
        <v>#N/A</v>
      </c>
      <c r="AJ620" s="72" t="e">
        <f t="shared" ca="1" si="343"/>
        <v>#N/A</v>
      </c>
      <c r="AK620" s="72" t="e">
        <f t="shared" ca="1" si="344"/>
        <v>#N/A</v>
      </c>
      <c r="AL620" s="72" t="e">
        <f t="shared" ca="1" si="345"/>
        <v>#N/A</v>
      </c>
      <c r="AM620" s="72" t="e">
        <f ca="1">V620+(1+Coef!$J$8*(COS(V620))^2-(3/2)*Coef!$J$8*SIN(V620)*COS(V620)*(AL620-V620))*(AL620-V620)</f>
        <v>#N/A</v>
      </c>
      <c r="AN620" s="34" t="e">
        <f t="shared" ca="1" si="346"/>
        <v>#N/A</v>
      </c>
      <c r="AO620" s="33" t="e">
        <f t="shared" ca="1" si="347"/>
        <v>#N/A</v>
      </c>
      <c r="AP620" s="33" t="e">
        <f t="shared" ca="1" si="348"/>
        <v>#N/A</v>
      </c>
      <c r="AQ620" s="72" t="e">
        <f ca="1">'MGRS to Dist'!BP620</f>
        <v>#N/A</v>
      </c>
      <c r="AR620" s="72" t="e">
        <f ca="1">'MGRS to Dist'!BT620</f>
        <v>#N/A</v>
      </c>
      <c r="AS620" s="72" t="e">
        <f ca="1">'MGRS to Dist'!BU620</f>
        <v>#N/A</v>
      </c>
      <c r="AT620" s="72" t="e">
        <f ca="1">'MGRS to Dist'!BV620</f>
        <v>#N/A</v>
      </c>
    </row>
    <row r="621" spans="3:46" ht="16.5" customHeight="1">
      <c r="C621" s="72" t="str">
        <f t="shared" si="319"/>
        <v/>
      </c>
      <c r="D621" s="72" t="e">
        <f t="array" aca="1" ref="D621" ca="1">MATCH(TRUE,ISERROR(VALUE(MID(C621,ROW(INDIRECT("1:"&amp;LEN(C621))),1))),0)</f>
        <v>#N/A</v>
      </c>
      <c r="E621" s="72" t="e">
        <f t="shared" ca="1" si="320"/>
        <v>#N/A</v>
      </c>
      <c r="F621" s="72" t="e">
        <f t="shared" ca="1" si="321"/>
        <v>#N/A</v>
      </c>
      <c r="G621" s="72" t="e">
        <f t="shared" ca="1" si="322"/>
        <v>#N/A</v>
      </c>
      <c r="H621" s="72" t="e">
        <f t="shared" ca="1" si="323"/>
        <v>#N/A</v>
      </c>
      <c r="I621" s="72" t="e">
        <f t="shared" ca="1" si="324"/>
        <v>#N/A</v>
      </c>
      <c r="J621" s="72" t="e">
        <f t="shared" ca="1" si="325"/>
        <v>#N/A</v>
      </c>
      <c r="K621" s="72" t="e">
        <f t="shared" ca="1" si="326"/>
        <v>#N/A</v>
      </c>
      <c r="L621" s="72" t="e">
        <f t="shared" ca="1" si="327"/>
        <v>#N/A</v>
      </c>
      <c r="M621" s="72" t="e">
        <f ca="1">VLOOKUP(G621,Coef!$C$2:$F$25,4)</f>
        <v>#N/A</v>
      </c>
      <c r="N621" s="31" t="e">
        <f ca="1">VLOOKUP(F621,Coef!$C$4:$D$23,2)</f>
        <v>#N/A</v>
      </c>
      <c r="O621" s="31" t="e">
        <f ca="1">MOD(VLOOKUP(H621,Coef!$C$2:$G$21,5)+MOD(E621+1,2)*15,20)</f>
        <v>#N/A</v>
      </c>
      <c r="P621" s="31" t="e">
        <f ca="1">VLOOKUP(N621,Coef!$A$27:$B$46,2)</f>
        <v>#N/A</v>
      </c>
      <c r="Q621" s="31" t="e">
        <f ca="1">VLOOKUP(N621,Coef!$A$27:$C$46,3)+O621/10-0.1</f>
        <v>#N/A</v>
      </c>
      <c r="R621" s="31" t="e">
        <f t="shared" ca="1" si="328"/>
        <v>#N/A</v>
      </c>
      <c r="S621" s="72" t="e">
        <f t="shared" ca="1" si="329"/>
        <v>#N/A</v>
      </c>
      <c r="T621" s="72" t="e">
        <f t="shared" ca="1" si="330"/>
        <v>#N/A</v>
      </c>
      <c r="U621" s="72" t="e">
        <f t="shared" ca="1" si="331"/>
        <v>#N/A</v>
      </c>
      <c r="V621" s="72" t="e">
        <f t="shared" ca="1" si="332"/>
        <v>#N/A</v>
      </c>
      <c r="W621" s="72" t="e">
        <f ca="1">(Coef!$J$9/(1+Coef!$J$8*(COS(V621))^2)^0.5)*Coef!$J$6</f>
        <v>#N/A</v>
      </c>
      <c r="X621" s="72" t="e">
        <f t="shared" ca="1" si="333"/>
        <v>#N/A</v>
      </c>
      <c r="Y621" s="72" t="e">
        <f t="shared" ca="1" si="334"/>
        <v>#N/A</v>
      </c>
      <c r="Z621" s="72" t="e">
        <f t="shared" ca="1" si="335"/>
        <v>#N/A</v>
      </c>
      <c r="AA621" s="72" t="e">
        <f t="shared" ca="1" si="336"/>
        <v>#N/A</v>
      </c>
      <c r="AB621" s="72" t="e">
        <f t="shared" ca="1" si="337"/>
        <v>#N/A</v>
      </c>
      <c r="AC621" s="72" t="e">
        <f t="shared" ca="1" si="338"/>
        <v>#N/A</v>
      </c>
      <c r="AD621" s="72" t="e">
        <f t="shared" ca="1" si="339"/>
        <v>#N/A</v>
      </c>
      <c r="AE621" s="72" t="e">
        <f ca="1">Coef!$J$6*Coef!$J$9*(V621-(Coef!$J$10*AB621)+(Coef!$J$11*AC621)-(Coef!$J$12*AD621))</f>
        <v>#N/A</v>
      </c>
      <c r="AF621" s="72" t="e">
        <f t="shared" ca="1" si="340"/>
        <v>#N/A</v>
      </c>
      <c r="AG621" s="72" t="e">
        <f ca="1">((Coef!$J$8*Y621^2)/2)*(COS(V621))^2</f>
        <v>#N/A</v>
      </c>
      <c r="AH621" s="72" t="e">
        <f t="shared" ca="1" si="341"/>
        <v>#N/A</v>
      </c>
      <c r="AI621" s="72" t="e">
        <f t="shared" ca="1" si="342"/>
        <v>#N/A</v>
      </c>
      <c r="AJ621" s="72" t="e">
        <f t="shared" ca="1" si="343"/>
        <v>#N/A</v>
      </c>
      <c r="AK621" s="72" t="e">
        <f t="shared" ca="1" si="344"/>
        <v>#N/A</v>
      </c>
      <c r="AL621" s="72" t="e">
        <f t="shared" ca="1" si="345"/>
        <v>#N/A</v>
      </c>
      <c r="AM621" s="72" t="e">
        <f ca="1">V621+(1+Coef!$J$8*(COS(V621))^2-(3/2)*Coef!$J$8*SIN(V621)*COS(V621)*(AL621-V621))*(AL621-V621)</f>
        <v>#N/A</v>
      </c>
      <c r="AN621" s="34" t="e">
        <f t="shared" ca="1" si="346"/>
        <v>#N/A</v>
      </c>
      <c r="AO621" s="33" t="e">
        <f t="shared" ca="1" si="347"/>
        <v>#N/A</v>
      </c>
      <c r="AP621" s="33" t="e">
        <f t="shared" ca="1" si="348"/>
        <v>#N/A</v>
      </c>
      <c r="AQ621" s="72" t="e">
        <f ca="1">'MGRS to Dist'!BP621</f>
        <v>#N/A</v>
      </c>
      <c r="AR621" s="72" t="e">
        <f ca="1">'MGRS to Dist'!BT621</f>
        <v>#N/A</v>
      </c>
      <c r="AS621" s="72" t="e">
        <f ca="1">'MGRS to Dist'!BU621</f>
        <v>#N/A</v>
      </c>
      <c r="AT621" s="72" t="e">
        <f ca="1">'MGRS to Dist'!BV621</f>
        <v>#N/A</v>
      </c>
    </row>
    <row r="622" spans="3:46" ht="16.5" customHeight="1">
      <c r="C622" s="72" t="str">
        <f t="shared" si="319"/>
        <v/>
      </c>
      <c r="D622" s="72" t="e">
        <f t="array" aca="1" ref="D622" ca="1">MATCH(TRUE,ISERROR(VALUE(MID(C622,ROW(INDIRECT("1:"&amp;LEN(C622))),1))),0)</f>
        <v>#N/A</v>
      </c>
      <c r="E622" s="72" t="e">
        <f t="shared" ca="1" si="320"/>
        <v>#N/A</v>
      </c>
      <c r="F622" s="72" t="e">
        <f t="shared" ca="1" si="321"/>
        <v>#N/A</v>
      </c>
      <c r="G622" s="72" t="e">
        <f t="shared" ca="1" si="322"/>
        <v>#N/A</v>
      </c>
      <c r="H622" s="72" t="e">
        <f t="shared" ca="1" si="323"/>
        <v>#N/A</v>
      </c>
      <c r="I622" s="72" t="e">
        <f t="shared" ca="1" si="324"/>
        <v>#N/A</v>
      </c>
      <c r="J622" s="72" t="e">
        <f t="shared" ca="1" si="325"/>
        <v>#N/A</v>
      </c>
      <c r="K622" s="72" t="e">
        <f t="shared" ca="1" si="326"/>
        <v>#N/A</v>
      </c>
      <c r="L622" s="72" t="e">
        <f t="shared" ca="1" si="327"/>
        <v>#N/A</v>
      </c>
      <c r="M622" s="72" t="e">
        <f ca="1">VLOOKUP(G622,Coef!$C$2:$F$25,4)</f>
        <v>#N/A</v>
      </c>
      <c r="N622" s="31" t="e">
        <f ca="1">VLOOKUP(F622,Coef!$C$4:$D$23,2)</f>
        <v>#N/A</v>
      </c>
      <c r="O622" s="31" t="e">
        <f ca="1">MOD(VLOOKUP(H622,Coef!$C$2:$G$21,5)+MOD(E622+1,2)*15,20)</f>
        <v>#N/A</v>
      </c>
      <c r="P622" s="31" t="e">
        <f ca="1">VLOOKUP(N622,Coef!$A$27:$B$46,2)</f>
        <v>#N/A</v>
      </c>
      <c r="Q622" s="31" t="e">
        <f ca="1">VLOOKUP(N622,Coef!$A$27:$C$46,3)+O622/10-0.1</f>
        <v>#N/A</v>
      </c>
      <c r="R622" s="31" t="e">
        <f t="shared" ca="1" si="328"/>
        <v>#N/A</v>
      </c>
      <c r="S622" s="72" t="e">
        <f t="shared" ca="1" si="329"/>
        <v>#N/A</v>
      </c>
      <c r="T622" s="72" t="e">
        <f t="shared" ca="1" si="330"/>
        <v>#N/A</v>
      </c>
      <c r="U622" s="72" t="e">
        <f t="shared" ca="1" si="331"/>
        <v>#N/A</v>
      </c>
      <c r="V622" s="72" t="e">
        <f t="shared" ca="1" si="332"/>
        <v>#N/A</v>
      </c>
      <c r="W622" s="72" t="e">
        <f ca="1">(Coef!$J$9/(1+Coef!$J$8*(COS(V622))^2)^0.5)*Coef!$J$6</f>
        <v>#N/A</v>
      </c>
      <c r="X622" s="72" t="e">
        <f t="shared" ca="1" si="333"/>
        <v>#N/A</v>
      </c>
      <c r="Y622" s="72" t="e">
        <f t="shared" ca="1" si="334"/>
        <v>#N/A</v>
      </c>
      <c r="Z622" s="72" t="e">
        <f t="shared" ca="1" si="335"/>
        <v>#N/A</v>
      </c>
      <c r="AA622" s="72" t="e">
        <f t="shared" ca="1" si="336"/>
        <v>#N/A</v>
      </c>
      <c r="AB622" s="72" t="e">
        <f t="shared" ca="1" si="337"/>
        <v>#N/A</v>
      </c>
      <c r="AC622" s="72" t="e">
        <f t="shared" ca="1" si="338"/>
        <v>#N/A</v>
      </c>
      <c r="AD622" s="72" t="e">
        <f t="shared" ca="1" si="339"/>
        <v>#N/A</v>
      </c>
      <c r="AE622" s="72" t="e">
        <f ca="1">Coef!$J$6*Coef!$J$9*(V622-(Coef!$J$10*AB622)+(Coef!$J$11*AC622)-(Coef!$J$12*AD622))</f>
        <v>#N/A</v>
      </c>
      <c r="AF622" s="72" t="e">
        <f t="shared" ca="1" si="340"/>
        <v>#N/A</v>
      </c>
      <c r="AG622" s="72" t="e">
        <f ca="1">((Coef!$J$8*Y622^2)/2)*(COS(V622))^2</f>
        <v>#N/A</v>
      </c>
      <c r="AH622" s="72" t="e">
        <f t="shared" ca="1" si="341"/>
        <v>#N/A</v>
      </c>
      <c r="AI622" s="72" t="e">
        <f t="shared" ca="1" si="342"/>
        <v>#N/A</v>
      </c>
      <c r="AJ622" s="72" t="e">
        <f t="shared" ca="1" si="343"/>
        <v>#N/A</v>
      </c>
      <c r="AK622" s="72" t="e">
        <f t="shared" ca="1" si="344"/>
        <v>#N/A</v>
      </c>
      <c r="AL622" s="72" t="e">
        <f t="shared" ca="1" si="345"/>
        <v>#N/A</v>
      </c>
      <c r="AM622" s="72" t="e">
        <f ca="1">V622+(1+Coef!$J$8*(COS(V622))^2-(3/2)*Coef!$J$8*SIN(V622)*COS(V622)*(AL622-V622))*(AL622-V622)</f>
        <v>#N/A</v>
      </c>
      <c r="AN622" s="34" t="e">
        <f t="shared" ca="1" si="346"/>
        <v>#N/A</v>
      </c>
      <c r="AO622" s="33" t="e">
        <f t="shared" ca="1" si="347"/>
        <v>#N/A</v>
      </c>
      <c r="AP622" s="33" t="e">
        <f t="shared" ca="1" si="348"/>
        <v>#N/A</v>
      </c>
      <c r="AQ622" s="72" t="e">
        <f ca="1">'MGRS to Dist'!BP622</f>
        <v>#N/A</v>
      </c>
      <c r="AR622" s="72" t="e">
        <f ca="1">'MGRS to Dist'!BT622</f>
        <v>#N/A</v>
      </c>
      <c r="AS622" s="72" t="e">
        <f ca="1">'MGRS to Dist'!BU622</f>
        <v>#N/A</v>
      </c>
      <c r="AT622" s="72" t="e">
        <f ca="1">'MGRS to Dist'!BV622</f>
        <v>#N/A</v>
      </c>
    </row>
    <row r="623" spans="3:46" ht="16.5" customHeight="1">
      <c r="C623" s="72" t="str">
        <f t="shared" si="319"/>
        <v/>
      </c>
      <c r="D623" s="72" t="e">
        <f t="array" aca="1" ref="D623" ca="1">MATCH(TRUE,ISERROR(VALUE(MID(C623,ROW(INDIRECT("1:"&amp;LEN(C623))),1))),0)</f>
        <v>#N/A</v>
      </c>
      <c r="E623" s="72" t="e">
        <f t="shared" ca="1" si="320"/>
        <v>#N/A</v>
      </c>
      <c r="F623" s="72" t="e">
        <f t="shared" ca="1" si="321"/>
        <v>#N/A</v>
      </c>
      <c r="G623" s="72" t="e">
        <f t="shared" ca="1" si="322"/>
        <v>#N/A</v>
      </c>
      <c r="H623" s="72" t="e">
        <f t="shared" ca="1" si="323"/>
        <v>#N/A</v>
      </c>
      <c r="I623" s="72" t="e">
        <f t="shared" ca="1" si="324"/>
        <v>#N/A</v>
      </c>
      <c r="J623" s="72" t="e">
        <f t="shared" ca="1" si="325"/>
        <v>#N/A</v>
      </c>
      <c r="K623" s="72" t="e">
        <f t="shared" ca="1" si="326"/>
        <v>#N/A</v>
      </c>
      <c r="L623" s="72" t="e">
        <f t="shared" ca="1" si="327"/>
        <v>#N/A</v>
      </c>
      <c r="M623" s="72" t="e">
        <f ca="1">VLOOKUP(G623,Coef!$C$2:$F$25,4)</f>
        <v>#N/A</v>
      </c>
      <c r="N623" s="31" t="e">
        <f ca="1">VLOOKUP(F623,Coef!$C$4:$D$23,2)</f>
        <v>#N/A</v>
      </c>
      <c r="O623" s="31" t="e">
        <f ca="1">MOD(VLOOKUP(H623,Coef!$C$2:$G$21,5)+MOD(E623+1,2)*15,20)</f>
        <v>#N/A</v>
      </c>
      <c r="P623" s="31" t="e">
        <f ca="1">VLOOKUP(N623,Coef!$A$27:$B$46,2)</f>
        <v>#N/A</v>
      </c>
      <c r="Q623" s="31" t="e">
        <f ca="1">VLOOKUP(N623,Coef!$A$27:$C$46,3)+O623/10-0.1</f>
        <v>#N/A</v>
      </c>
      <c r="R623" s="31" t="e">
        <f t="shared" ca="1" si="328"/>
        <v>#N/A</v>
      </c>
      <c r="S623" s="72" t="e">
        <f t="shared" ca="1" si="329"/>
        <v>#N/A</v>
      </c>
      <c r="T623" s="72" t="e">
        <f t="shared" ca="1" si="330"/>
        <v>#N/A</v>
      </c>
      <c r="U623" s="72" t="e">
        <f t="shared" ca="1" si="331"/>
        <v>#N/A</v>
      </c>
      <c r="V623" s="72" t="e">
        <f t="shared" ca="1" si="332"/>
        <v>#N/A</v>
      </c>
      <c r="W623" s="72" t="e">
        <f ca="1">(Coef!$J$9/(1+Coef!$J$8*(COS(V623))^2)^0.5)*Coef!$J$6</f>
        <v>#N/A</v>
      </c>
      <c r="X623" s="72" t="e">
        <f t="shared" ca="1" si="333"/>
        <v>#N/A</v>
      </c>
      <c r="Y623" s="72" t="e">
        <f t="shared" ca="1" si="334"/>
        <v>#N/A</v>
      </c>
      <c r="Z623" s="72" t="e">
        <f t="shared" ca="1" si="335"/>
        <v>#N/A</v>
      </c>
      <c r="AA623" s="72" t="e">
        <f t="shared" ca="1" si="336"/>
        <v>#N/A</v>
      </c>
      <c r="AB623" s="72" t="e">
        <f t="shared" ca="1" si="337"/>
        <v>#N/A</v>
      </c>
      <c r="AC623" s="72" t="e">
        <f t="shared" ca="1" si="338"/>
        <v>#N/A</v>
      </c>
      <c r="AD623" s="72" t="e">
        <f t="shared" ca="1" si="339"/>
        <v>#N/A</v>
      </c>
      <c r="AE623" s="72" t="e">
        <f ca="1">Coef!$J$6*Coef!$J$9*(V623-(Coef!$J$10*AB623)+(Coef!$J$11*AC623)-(Coef!$J$12*AD623))</f>
        <v>#N/A</v>
      </c>
      <c r="AF623" s="72" t="e">
        <f t="shared" ca="1" si="340"/>
        <v>#N/A</v>
      </c>
      <c r="AG623" s="72" t="e">
        <f ca="1">((Coef!$J$8*Y623^2)/2)*(COS(V623))^2</f>
        <v>#N/A</v>
      </c>
      <c r="AH623" s="72" t="e">
        <f t="shared" ca="1" si="341"/>
        <v>#N/A</v>
      </c>
      <c r="AI623" s="72" t="e">
        <f t="shared" ca="1" si="342"/>
        <v>#N/A</v>
      </c>
      <c r="AJ623" s="72" t="e">
        <f t="shared" ca="1" si="343"/>
        <v>#N/A</v>
      </c>
      <c r="AK623" s="72" t="e">
        <f t="shared" ca="1" si="344"/>
        <v>#N/A</v>
      </c>
      <c r="AL623" s="72" t="e">
        <f t="shared" ca="1" si="345"/>
        <v>#N/A</v>
      </c>
      <c r="AM623" s="72" t="e">
        <f ca="1">V623+(1+Coef!$J$8*(COS(V623))^2-(3/2)*Coef!$J$8*SIN(V623)*COS(V623)*(AL623-V623))*(AL623-V623)</f>
        <v>#N/A</v>
      </c>
      <c r="AN623" s="34" t="e">
        <f t="shared" ca="1" si="346"/>
        <v>#N/A</v>
      </c>
      <c r="AO623" s="33" t="e">
        <f t="shared" ca="1" si="347"/>
        <v>#N/A</v>
      </c>
      <c r="AP623" s="33" t="e">
        <f t="shared" ca="1" si="348"/>
        <v>#N/A</v>
      </c>
      <c r="AQ623" s="72" t="e">
        <f ca="1">'MGRS to Dist'!BP623</f>
        <v>#N/A</v>
      </c>
      <c r="AR623" s="72" t="e">
        <f ca="1">'MGRS to Dist'!BT623</f>
        <v>#N/A</v>
      </c>
      <c r="AS623" s="72" t="e">
        <f ca="1">'MGRS to Dist'!BU623</f>
        <v>#N/A</v>
      </c>
      <c r="AT623" s="72" t="e">
        <f ca="1">'MGRS to Dist'!BV623</f>
        <v>#N/A</v>
      </c>
    </row>
    <row r="624" spans="3:46" ht="16.5" customHeight="1">
      <c r="C624" s="72" t="str">
        <f t="shared" si="319"/>
        <v/>
      </c>
      <c r="D624" s="72" t="e">
        <f t="array" aca="1" ref="D624" ca="1">MATCH(TRUE,ISERROR(VALUE(MID(C624,ROW(INDIRECT("1:"&amp;LEN(C624))),1))),0)</f>
        <v>#N/A</v>
      </c>
      <c r="E624" s="72" t="e">
        <f t="shared" ca="1" si="320"/>
        <v>#N/A</v>
      </c>
      <c r="F624" s="72" t="e">
        <f t="shared" ca="1" si="321"/>
        <v>#N/A</v>
      </c>
      <c r="G624" s="72" t="e">
        <f t="shared" ca="1" si="322"/>
        <v>#N/A</v>
      </c>
      <c r="H624" s="72" t="e">
        <f t="shared" ca="1" si="323"/>
        <v>#N/A</v>
      </c>
      <c r="I624" s="72" t="e">
        <f t="shared" ca="1" si="324"/>
        <v>#N/A</v>
      </c>
      <c r="J624" s="72" t="e">
        <f t="shared" ca="1" si="325"/>
        <v>#N/A</v>
      </c>
      <c r="K624" s="72" t="e">
        <f t="shared" ca="1" si="326"/>
        <v>#N/A</v>
      </c>
      <c r="L624" s="72" t="e">
        <f t="shared" ca="1" si="327"/>
        <v>#N/A</v>
      </c>
      <c r="M624" s="72" t="e">
        <f ca="1">VLOOKUP(G624,Coef!$C$2:$F$25,4)</f>
        <v>#N/A</v>
      </c>
      <c r="N624" s="31" t="e">
        <f ca="1">VLOOKUP(F624,Coef!$C$4:$D$23,2)</f>
        <v>#N/A</v>
      </c>
      <c r="O624" s="31" t="e">
        <f ca="1">MOD(VLOOKUP(H624,Coef!$C$2:$G$21,5)+MOD(E624+1,2)*15,20)</f>
        <v>#N/A</v>
      </c>
      <c r="P624" s="31" t="e">
        <f ca="1">VLOOKUP(N624,Coef!$A$27:$B$46,2)</f>
        <v>#N/A</v>
      </c>
      <c r="Q624" s="31" t="e">
        <f ca="1">VLOOKUP(N624,Coef!$A$27:$C$46,3)+O624/10-0.1</f>
        <v>#N/A</v>
      </c>
      <c r="R624" s="31" t="e">
        <f t="shared" ca="1" si="328"/>
        <v>#N/A</v>
      </c>
      <c r="S624" s="72" t="e">
        <f t="shared" ca="1" si="329"/>
        <v>#N/A</v>
      </c>
      <c r="T624" s="72" t="e">
        <f t="shared" ca="1" si="330"/>
        <v>#N/A</v>
      </c>
      <c r="U624" s="72" t="e">
        <f t="shared" ca="1" si="331"/>
        <v>#N/A</v>
      </c>
      <c r="V624" s="72" t="e">
        <f t="shared" ca="1" si="332"/>
        <v>#N/A</v>
      </c>
      <c r="W624" s="72" t="e">
        <f ca="1">(Coef!$J$9/(1+Coef!$J$8*(COS(V624))^2)^0.5)*Coef!$J$6</f>
        <v>#N/A</v>
      </c>
      <c r="X624" s="72" t="e">
        <f t="shared" ca="1" si="333"/>
        <v>#N/A</v>
      </c>
      <c r="Y624" s="72" t="e">
        <f t="shared" ca="1" si="334"/>
        <v>#N/A</v>
      </c>
      <c r="Z624" s="72" t="e">
        <f t="shared" ca="1" si="335"/>
        <v>#N/A</v>
      </c>
      <c r="AA624" s="72" t="e">
        <f t="shared" ca="1" si="336"/>
        <v>#N/A</v>
      </c>
      <c r="AB624" s="72" t="e">
        <f t="shared" ca="1" si="337"/>
        <v>#N/A</v>
      </c>
      <c r="AC624" s="72" t="e">
        <f t="shared" ca="1" si="338"/>
        <v>#N/A</v>
      </c>
      <c r="AD624" s="72" t="e">
        <f t="shared" ca="1" si="339"/>
        <v>#N/A</v>
      </c>
      <c r="AE624" s="72" t="e">
        <f ca="1">Coef!$J$6*Coef!$J$9*(V624-(Coef!$J$10*AB624)+(Coef!$J$11*AC624)-(Coef!$J$12*AD624))</f>
        <v>#N/A</v>
      </c>
      <c r="AF624" s="72" t="e">
        <f t="shared" ca="1" si="340"/>
        <v>#N/A</v>
      </c>
      <c r="AG624" s="72" t="e">
        <f ca="1">((Coef!$J$8*Y624^2)/2)*(COS(V624))^2</f>
        <v>#N/A</v>
      </c>
      <c r="AH624" s="72" t="e">
        <f t="shared" ca="1" si="341"/>
        <v>#N/A</v>
      </c>
      <c r="AI624" s="72" t="e">
        <f t="shared" ca="1" si="342"/>
        <v>#N/A</v>
      </c>
      <c r="AJ624" s="72" t="e">
        <f t="shared" ca="1" si="343"/>
        <v>#N/A</v>
      </c>
      <c r="AK624" s="72" t="e">
        <f t="shared" ca="1" si="344"/>
        <v>#N/A</v>
      </c>
      <c r="AL624" s="72" t="e">
        <f t="shared" ca="1" si="345"/>
        <v>#N/A</v>
      </c>
      <c r="AM624" s="72" t="e">
        <f ca="1">V624+(1+Coef!$J$8*(COS(V624))^2-(3/2)*Coef!$J$8*SIN(V624)*COS(V624)*(AL624-V624))*(AL624-V624)</f>
        <v>#N/A</v>
      </c>
      <c r="AN624" s="34" t="e">
        <f t="shared" ca="1" si="346"/>
        <v>#N/A</v>
      </c>
      <c r="AO624" s="33" t="e">
        <f t="shared" ca="1" si="347"/>
        <v>#N/A</v>
      </c>
      <c r="AP624" s="33" t="e">
        <f t="shared" ca="1" si="348"/>
        <v>#N/A</v>
      </c>
      <c r="AQ624" s="72" t="e">
        <f ca="1">'MGRS to Dist'!BP624</f>
        <v>#N/A</v>
      </c>
      <c r="AR624" s="72" t="e">
        <f ca="1">'MGRS to Dist'!BT624</f>
        <v>#N/A</v>
      </c>
      <c r="AS624" s="72" t="e">
        <f ca="1">'MGRS to Dist'!BU624</f>
        <v>#N/A</v>
      </c>
      <c r="AT624" s="72" t="e">
        <f ca="1">'MGRS to Dist'!BV624</f>
        <v>#N/A</v>
      </c>
    </row>
    <row r="625" spans="3:46" ht="16.5" customHeight="1">
      <c r="C625" s="72" t="str">
        <f t="shared" si="319"/>
        <v/>
      </c>
      <c r="D625" s="72" t="e">
        <f t="array" aca="1" ref="D625" ca="1">MATCH(TRUE,ISERROR(VALUE(MID(C625,ROW(INDIRECT("1:"&amp;LEN(C625))),1))),0)</f>
        <v>#N/A</v>
      </c>
      <c r="E625" s="72" t="e">
        <f t="shared" ca="1" si="320"/>
        <v>#N/A</v>
      </c>
      <c r="F625" s="72" t="e">
        <f t="shared" ca="1" si="321"/>
        <v>#N/A</v>
      </c>
      <c r="G625" s="72" t="e">
        <f t="shared" ca="1" si="322"/>
        <v>#N/A</v>
      </c>
      <c r="H625" s="72" t="e">
        <f t="shared" ca="1" si="323"/>
        <v>#N/A</v>
      </c>
      <c r="I625" s="72" t="e">
        <f t="shared" ca="1" si="324"/>
        <v>#N/A</v>
      </c>
      <c r="J625" s="72" t="e">
        <f t="shared" ca="1" si="325"/>
        <v>#N/A</v>
      </c>
      <c r="K625" s="72" t="e">
        <f t="shared" ca="1" si="326"/>
        <v>#N/A</v>
      </c>
      <c r="L625" s="72" t="e">
        <f t="shared" ca="1" si="327"/>
        <v>#N/A</v>
      </c>
      <c r="M625" s="72" t="e">
        <f ca="1">VLOOKUP(G625,Coef!$C$2:$F$25,4)</f>
        <v>#N/A</v>
      </c>
      <c r="N625" s="31" t="e">
        <f ca="1">VLOOKUP(F625,Coef!$C$4:$D$23,2)</f>
        <v>#N/A</v>
      </c>
      <c r="O625" s="31" t="e">
        <f ca="1">MOD(VLOOKUP(H625,Coef!$C$2:$G$21,5)+MOD(E625+1,2)*15,20)</f>
        <v>#N/A</v>
      </c>
      <c r="P625" s="31" t="e">
        <f ca="1">VLOOKUP(N625,Coef!$A$27:$B$46,2)</f>
        <v>#N/A</v>
      </c>
      <c r="Q625" s="31" t="e">
        <f ca="1">VLOOKUP(N625,Coef!$A$27:$C$46,3)+O625/10-0.1</f>
        <v>#N/A</v>
      </c>
      <c r="R625" s="31" t="e">
        <f t="shared" ca="1" si="328"/>
        <v>#N/A</v>
      </c>
      <c r="S625" s="72" t="e">
        <f t="shared" ca="1" si="329"/>
        <v>#N/A</v>
      </c>
      <c r="T625" s="72" t="e">
        <f t="shared" ca="1" si="330"/>
        <v>#N/A</v>
      </c>
      <c r="U625" s="72" t="e">
        <f t="shared" ca="1" si="331"/>
        <v>#N/A</v>
      </c>
      <c r="V625" s="72" t="e">
        <f t="shared" ca="1" si="332"/>
        <v>#N/A</v>
      </c>
      <c r="W625" s="72" t="e">
        <f ca="1">(Coef!$J$9/(1+Coef!$J$8*(COS(V625))^2)^0.5)*Coef!$J$6</f>
        <v>#N/A</v>
      </c>
      <c r="X625" s="72" t="e">
        <f t="shared" ca="1" si="333"/>
        <v>#N/A</v>
      </c>
      <c r="Y625" s="72" t="e">
        <f t="shared" ca="1" si="334"/>
        <v>#N/A</v>
      </c>
      <c r="Z625" s="72" t="e">
        <f t="shared" ca="1" si="335"/>
        <v>#N/A</v>
      </c>
      <c r="AA625" s="72" t="e">
        <f t="shared" ca="1" si="336"/>
        <v>#N/A</v>
      </c>
      <c r="AB625" s="72" t="e">
        <f t="shared" ca="1" si="337"/>
        <v>#N/A</v>
      </c>
      <c r="AC625" s="72" t="e">
        <f t="shared" ca="1" si="338"/>
        <v>#N/A</v>
      </c>
      <c r="AD625" s="72" t="e">
        <f t="shared" ca="1" si="339"/>
        <v>#N/A</v>
      </c>
      <c r="AE625" s="72" t="e">
        <f ca="1">Coef!$J$6*Coef!$J$9*(V625-(Coef!$J$10*AB625)+(Coef!$J$11*AC625)-(Coef!$J$12*AD625))</f>
        <v>#N/A</v>
      </c>
      <c r="AF625" s="72" t="e">
        <f t="shared" ca="1" si="340"/>
        <v>#N/A</v>
      </c>
      <c r="AG625" s="72" t="e">
        <f ca="1">((Coef!$J$8*Y625^2)/2)*(COS(V625))^2</f>
        <v>#N/A</v>
      </c>
      <c r="AH625" s="72" t="e">
        <f t="shared" ca="1" si="341"/>
        <v>#N/A</v>
      </c>
      <c r="AI625" s="72" t="e">
        <f t="shared" ca="1" si="342"/>
        <v>#N/A</v>
      </c>
      <c r="AJ625" s="72" t="e">
        <f t="shared" ca="1" si="343"/>
        <v>#N/A</v>
      </c>
      <c r="AK625" s="72" t="e">
        <f t="shared" ca="1" si="344"/>
        <v>#N/A</v>
      </c>
      <c r="AL625" s="72" t="e">
        <f t="shared" ca="1" si="345"/>
        <v>#N/A</v>
      </c>
      <c r="AM625" s="72" t="e">
        <f ca="1">V625+(1+Coef!$J$8*(COS(V625))^2-(3/2)*Coef!$J$8*SIN(V625)*COS(V625)*(AL625-V625))*(AL625-V625)</f>
        <v>#N/A</v>
      </c>
      <c r="AN625" s="34" t="e">
        <f t="shared" ca="1" si="346"/>
        <v>#N/A</v>
      </c>
      <c r="AO625" s="33" t="e">
        <f t="shared" ca="1" si="347"/>
        <v>#N/A</v>
      </c>
      <c r="AP625" s="33" t="e">
        <f t="shared" ca="1" si="348"/>
        <v>#N/A</v>
      </c>
      <c r="AQ625" s="72" t="e">
        <f ca="1">'MGRS to Dist'!BP625</f>
        <v>#N/A</v>
      </c>
      <c r="AR625" s="72" t="e">
        <f ca="1">'MGRS to Dist'!BT625</f>
        <v>#N/A</v>
      </c>
      <c r="AS625" s="72" t="e">
        <f ca="1">'MGRS to Dist'!BU625</f>
        <v>#N/A</v>
      </c>
      <c r="AT625" s="72" t="e">
        <f ca="1">'MGRS to Dist'!BV625</f>
        <v>#N/A</v>
      </c>
    </row>
    <row r="626" spans="3:46" ht="16.5" customHeight="1">
      <c r="C626" s="72" t="str">
        <f t="shared" si="319"/>
        <v/>
      </c>
      <c r="D626" s="72" t="e">
        <f t="array" aca="1" ref="D626" ca="1">MATCH(TRUE,ISERROR(VALUE(MID(C626,ROW(INDIRECT("1:"&amp;LEN(C626))),1))),0)</f>
        <v>#N/A</v>
      </c>
      <c r="E626" s="72" t="e">
        <f t="shared" ca="1" si="320"/>
        <v>#N/A</v>
      </c>
      <c r="F626" s="72" t="e">
        <f t="shared" ca="1" si="321"/>
        <v>#N/A</v>
      </c>
      <c r="G626" s="72" t="e">
        <f t="shared" ca="1" si="322"/>
        <v>#N/A</v>
      </c>
      <c r="H626" s="72" t="e">
        <f t="shared" ca="1" si="323"/>
        <v>#N/A</v>
      </c>
      <c r="I626" s="72" t="e">
        <f t="shared" ca="1" si="324"/>
        <v>#N/A</v>
      </c>
      <c r="J626" s="72" t="e">
        <f t="shared" ca="1" si="325"/>
        <v>#N/A</v>
      </c>
      <c r="K626" s="72" t="e">
        <f t="shared" ca="1" si="326"/>
        <v>#N/A</v>
      </c>
      <c r="L626" s="72" t="e">
        <f t="shared" ca="1" si="327"/>
        <v>#N/A</v>
      </c>
      <c r="M626" s="72" t="e">
        <f ca="1">VLOOKUP(G626,Coef!$C$2:$F$25,4)</f>
        <v>#N/A</v>
      </c>
      <c r="N626" s="31" t="e">
        <f ca="1">VLOOKUP(F626,Coef!$C$4:$D$23,2)</f>
        <v>#N/A</v>
      </c>
      <c r="O626" s="31" t="e">
        <f ca="1">MOD(VLOOKUP(H626,Coef!$C$2:$G$21,5)+MOD(E626+1,2)*15,20)</f>
        <v>#N/A</v>
      </c>
      <c r="P626" s="31" t="e">
        <f ca="1">VLOOKUP(N626,Coef!$A$27:$B$46,2)</f>
        <v>#N/A</v>
      </c>
      <c r="Q626" s="31" t="e">
        <f ca="1">VLOOKUP(N626,Coef!$A$27:$C$46,3)+O626/10-0.1</f>
        <v>#N/A</v>
      </c>
      <c r="R626" s="31" t="e">
        <f t="shared" ca="1" si="328"/>
        <v>#N/A</v>
      </c>
      <c r="S626" s="72" t="e">
        <f t="shared" ca="1" si="329"/>
        <v>#N/A</v>
      </c>
      <c r="T626" s="72" t="e">
        <f t="shared" ca="1" si="330"/>
        <v>#N/A</v>
      </c>
      <c r="U626" s="72" t="e">
        <f t="shared" ca="1" si="331"/>
        <v>#N/A</v>
      </c>
      <c r="V626" s="72" t="e">
        <f t="shared" ca="1" si="332"/>
        <v>#N/A</v>
      </c>
      <c r="W626" s="72" t="e">
        <f ca="1">(Coef!$J$9/(1+Coef!$J$8*(COS(V626))^2)^0.5)*Coef!$J$6</f>
        <v>#N/A</v>
      </c>
      <c r="X626" s="72" t="e">
        <f t="shared" ca="1" si="333"/>
        <v>#N/A</v>
      </c>
      <c r="Y626" s="72" t="e">
        <f t="shared" ca="1" si="334"/>
        <v>#N/A</v>
      </c>
      <c r="Z626" s="72" t="e">
        <f t="shared" ca="1" si="335"/>
        <v>#N/A</v>
      </c>
      <c r="AA626" s="72" t="e">
        <f t="shared" ca="1" si="336"/>
        <v>#N/A</v>
      </c>
      <c r="AB626" s="72" t="e">
        <f t="shared" ca="1" si="337"/>
        <v>#N/A</v>
      </c>
      <c r="AC626" s="72" t="e">
        <f t="shared" ca="1" si="338"/>
        <v>#N/A</v>
      </c>
      <c r="AD626" s="72" t="e">
        <f t="shared" ca="1" si="339"/>
        <v>#N/A</v>
      </c>
      <c r="AE626" s="72" t="e">
        <f ca="1">Coef!$J$6*Coef!$J$9*(V626-(Coef!$J$10*AB626)+(Coef!$J$11*AC626)-(Coef!$J$12*AD626))</f>
        <v>#N/A</v>
      </c>
      <c r="AF626" s="72" t="e">
        <f t="shared" ca="1" si="340"/>
        <v>#N/A</v>
      </c>
      <c r="AG626" s="72" t="e">
        <f ca="1">((Coef!$J$8*Y626^2)/2)*(COS(V626))^2</f>
        <v>#N/A</v>
      </c>
      <c r="AH626" s="72" t="e">
        <f t="shared" ca="1" si="341"/>
        <v>#N/A</v>
      </c>
      <c r="AI626" s="72" t="e">
        <f t="shared" ca="1" si="342"/>
        <v>#N/A</v>
      </c>
      <c r="AJ626" s="72" t="e">
        <f t="shared" ca="1" si="343"/>
        <v>#N/A</v>
      </c>
      <c r="AK626" s="72" t="e">
        <f t="shared" ca="1" si="344"/>
        <v>#N/A</v>
      </c>
      <c r="AL626" s="72" t="e">
        <f t="shared" ca="1" si="345"/>
        <v>#N/A</v>
      </c>
      <c r="AM626" s="72" t="e">
        <f ca="1">V626+(1+Coef!$J$8*(COS(V626))^2-(3/2)*Coef!$J$8*SIN(V626)*COS(V626)*(AL626-V626))*(AL626-V626)</f>
        <v>#N/A</v>
      </c>
      <c r="AN626" s="34" t="e">
        <f t="shared" ca="1" si="346"/>
        <v>#N/A</v>
      </c>
      <c r="AO626" s="33" t="e">
        <f t="shared" ca="1" si="347"/>
        <v>#N/A</v>
      </c>
      <c r="AP626" s="33" t="e">
        <f t="shared" ca="1" si="348"/>
        <v>#N/A</v>
      </c>
      <c r="AQ626" s="72" t="e">
        <f ca="1">'MGRS to Dist'!BP626</f>
        <v>#N/A</v>
      </c>
      <c r="AR626" s="72" t="e">
        <f ca="1">'MGRS to Dist'!BT626</f>
        <v>#N/A</v>
      </c>
      <c r="AS626" s="72" t="e">
        <f ca="1">'MGRS to Dist'!BU626</f>
        <v>#N/A</v>
      </c>
      <c r="AT626" s="72" t="e">
        <f ca="1">'MGRS to Dist'!BV626</f>
        <v>#N/A</v>
      </c>
    </row>
    <row r="627" spans="3:46" ht="16.5" customHeight="1">
      <c r="C627" s="72" t="str">
        <f t="shared" si="319"/>
        <v/>
      </c>
      <c r="D627" s="72" t="e">
        <f t="array" aca="1" ref="D627" ca="1">MATCH(TRUE,ISERROR(VALUE(MID(C627,ROW(INDIRECT("1:"&amp;LEN(C627))),1))),0)</f>
        <v>#N/A</v>
      </c>
      <c r="E627" s="72" t="e">
        <f t="shared" ca="1" si="320"/>
        <v>#N/A</v>
      </c>
      <c r="F627" s="72" t="e">
        <f t="shared" ca="1" si="321"/>
        <v>#N/A</v>
      </c>
      <c r="G627" s="72" t="e">
        <f t="shared" ca="1" si="322"/>
        <v>#N/A</v>
      </c>
      <c r="H627" s="72" t="e">
        <f t="shared" ca="1" si="323"/>
        <v>#N/A</v>
      </c>
      <c r="I627" s="72" t="e">
        <f t="shared" ca="1" si="324"/>
        <v>#N/A</v>
      </c>
      <c r="J627" s="72" t="e">
        <f t="shared" ca="1" si="325"/>
        <v>#N/A</v>
      </c>
      <c r="K627" s="72" t="e">
        <f t="shared" ca="1" si="326"/>
        <v>#N/A</v>
      </c>
      <c r="L627" s="72" t="e">
        <f t="shared" ca="1" si="327"/>
        <v>#N/A</v>
      </c>
      <c r="M627" s="72" t="e">
        <f ca="1">VLOOKUP(G627,Coef!$C$2:$F$25,4)</f>
        <v>#N/A</v>
      </c>
      <c r="N627" s="31" t="e">
        <f ca="1">VLOOKUP(F627,Coef!$C$4:$D$23,2)</f>
        <v>#N/A</v>
      </c>
      <c r="O627" s="31" t="e">
        <f ca="1">MOD(VLOOKUP(H627,Coef!$C$2:$G$21,5)+MOD(E627+1,2)*15,20)</f>
        <v>#N/A</v>
      </c>
      <c r="P627" s="31" t="e">
        <f ca="1">VLOOKUP(N627,Coef!$A$27:$B$46,2)</f>
        <v>#N/A</v>
      </c>
      <c r="Q627" s="31" t="e">
        <f ca="1">VLOOKUP(N627,Coef!$A$27:$C$46,3)+O627/10-0.1</f>
        <v>#N/A</v>
      </c>
      <c r="R627" s="31" t="e">
        <f t="shared" ca="1" si="328"/>
        <v>#N/A</v>
      </c>
      <c r="S627" s="72" t="e">
        <f t="shared" ca="1" si="329"/>
        <v>#N/A</v>
      </c>
      <c r="T627" s="72" t="e">
        <f t="shared" ca="1" si="330"/>
        <v>#N/A</v>
      </c>
      <c r="U627" s="72" t="e">
        <f t="shared" ca="1" si="331"/>
        <v>#N/A</v>
      </c>
      <c r="V627" s="72" t="e">
        <f t="shared" ca="1" si="332"/>
        <v>#N/A</v>
      </c>
      <c r="W627" s="72" t="e">
        <f ca="1">(Coef!$J$9/(1+Coef!$J$8*(COS(V627))^2)^0.5)*Coef!$J$6</f>
        <v>#N/A</v>
      </c>
      <c r="X627" s="72" t="e">
        <f t="shared" ca="1" si="333"/>
        <v>#N/A</v>
      </c>
      <c r="Y627" s="72" t="e">
        <f t="shared" ca="1" si="334"/>
        <v>#N/A</v>
      </c>
      <c r="Z627" s="72" t="e">
        <f t="shared" ca="1" si="335"/>
        <v>#N/A</v>
      </c>
      <c r="AA627" s="72" t="e">
        <f t="shared" ca="1" si="336"/>
        <v>#N/A</v>
      </c>
      <c r="AB627" s="72" t="e">
        <f t="shared" ca="1" si="337"/>
        <v>#N/A</v>
      </c>
      <c r="AC627" s="72" t="e">
        <f t="shared" ca="1" si="338"/>
        <v>#N/A</v>
      </c>
      <c r="AD627" s="72" t="e">
        <f t="shared" ca="1" si="339"/>
        <v>#N/A</v>
      </c>
      <c r="AE627" s="72" t="e">
        <f ca="1">Coef!$J$6*Coef!$J$9*(V627-(Coef!$J$10*AB627)+(Coef!$J$11*AC627)-(Coef!$J$12*AD627))</f>
        <v>#N/A</v>
      </c>
      <c r="AF627" s="72" t="e">
        <f t="shared" ca="1" si="340"/>
        <v>#N/A</v>
      </c>
      <c r="AG627" s="72" t="e">
        <f ca="1">((Coef!$J$8*Y627^2)/2)*(COS(V627))^2</f>
        <v>#N/A</v>
      </c>
      <c r="AH627" s="72" t="e">
        <f t="shared" ca="1" si="341"/>
        <v>#N/A</v>
      </c>
      <c r="AI627" s="72" t="e">
        <f t="shared" ca="1" si="342"/>
        <v>#N/A</v>
      </c>
      <c r="AJ627" s="72" t="e">
        <f t="shared" ca="1" si="343"/>
        <v>#N/A</v>
      </c>
      <c r="AK627" s="72" t="e">
        <f t="shared" ca="1" si="344"/>
        <v>#N/A</v>
      </c>
      <c r="AL627" s="72" t="e">
        <f t="shared" ca="1" si="345"/>
        <v>#N/A</v>
      </c>
      <c r="AM627" s="72" t="e">
        <f ca="1">V627+(1+Coef!$J$8*(COS(V627))^2-(3/2)*Coef!$J$8*SIN(V627)*COS(V627)*(AL627-V627))*(AL627-V627)</f>
        <v>#N/A</v>
      </c>
      <c r="AN627" s="34" t="e">
        <f t="shared" ca="1" si="346"/>
        <v>#N/A</v>
      </c>
      <c r="AO627" s="33" t="e">
        <f t="shared" ca="1" si="347"/>
        <v>#N/A</v>
      </c>
      <c r="AP627" s="33" t="e">
        <f t="shared" ca="1" si="348"/>
        <v>#N/A</v>
      </c>
      <c r="AQ627" s="72" t="e">
        <f ca="1">'MGRS to Dist'!BP627</f>
        <v>#N/A</v>
      </c>
      <c r="AR627" s="72" t="e">
        <f ca="1">'MGRS to Dist'!BT627</f>
        <v>#N/A</v>
      </c>
      <c r="AS627" s="72" t="e">
        <f ca="1">'MGRS to Dist'!BU627</f>
        <v>#N/A</v>
      </c>
      <c r="AT627" s="72" t="e">
        <f ca="1">'MGRS to Dist'!BV627</f>
        <v>#N/A</v>
      </c>
    </row>
    <row r="628" spans="3:46" ht="16.5" customHeight="1">
      <c r="C628" s="72" t="str">
        <f t="shared" si="319"/>
        <v/>
      </c>
      <c r="D628" s="72" t="e">
        <f t="array" aca="1" ref="D628" ca="1">MATCH(TRUE,ISERROR(VALUE(MID(C628,ROW(INDIRECT("1:"&amp;LEN(C628))),1))),0)</f>
        <v>#N/A</v>
      </c>
      <c r="E628" s="72" t="e">
        <f t="shared" ca="1" si="320"/>
        <v>#N/A</v>
      </c>
      <c r="F628" s="72" t="e">
        <f t="shared" ca="1" si="321"/>
        <v>#N/A</v>
      </c>
      <c r="G628" s="72" t="e">
        <f t="shared" ca="1" si="322"/>
        <v>#N/A</v>
      </c>
      <c r="H628" s="72" t="e">
        <f t="shared" ca="1" si="323"/>
        <v>#N/A</v>
      </c>
      <c r="I628" s="72" t="e">
        <f t="shared" ca="1" si="324"/>
        <v>#N/A</v>
      </c>
      <c r="J628" s="72" t="e">
        <f t="shared" ca="1" si="325"/>
        <v>#N/A</v>
      </c>
      <c r="K628" s="72" t="e">
        <f t="shared" ca="1" si="326"/>
        <v>#N/A</v>
      </c>
      <c r="L628" s="72" t="e">
        <f t="shared" ca="1" si="327"/>
        <v>#N/A</v>
      </c>
      <c r="M628" s="72" t="e">
        <f ca="1">VLOOKUP(G628,Coef!$C$2:$F$25,4)</f>
        <v>#N/A</v>
      </c>
      <c r="N628" s="31" t="e">
        <f ca="1">VLOOKUP(F628,Coef!$C$4:$D$23,2)</f>
        <v>#N/A</v>
      </c>
      <c r="O628" s="31" t="e">
        <f ca="1">MOD(VLOOKUP(H628,Coef!$C$2:$G$21,5)+MOD(E628+1,2)*15,20)</f>
        <v>#N/A</v>
      </c>
      <c r="P628" s="31" t="e">
        <f ca="1">VLOOKUP(N628,Coef!$A$27:$B$46,2)</f>
        <v>#N/A</v>
      </c>
      <c r="Q628" s="31" t="e">
        <f ca="1">VLOOKUP(N628,Coef!$A$27:$C$46,3)+O628/10-0.1</f>
        <v>#N/A</v>
      </c>
      <c r="R628" s="31" t="e">
        <f t="shared" ca="1" si="328"/>
        <v>#N/A</v>
      </c>
      <c r="S628" s="72" t="e">
        <f t="shared" ca="1" si="329"/>
        <v>#N/A</v>
      </c>
      <c r="T628" s="72" t="e">
        <f t="shared" ca="1" si="330"/>
        <v>#N/A</v>
      </c>
      <c r="U628" s="72" t="e">
        <f t="shared" ca="1" si="331"/>
        <v>#N/A</v>
      </c>
      <c r="V628" s="72" t="e">
        <f t="shared" ca="1" si="332"/>
        <v>#N/A</v>
      </c>
      <c r="W628" s="72" t="e">
        <f ca="1">(Coef!$J$9/(1+Coef!$J$8*(COS(V628))^2)^0.5)*Coef!$J$6</f>
        <v>#N/A</v>
      </c>
      <c r="X628" s="72" t="e">
        <f t="shared" ca="1" si="333"/>
        <v>#N/A</v>
      </c>
      <c r="Y628" s="72" t="e">
        <f t="shared" ca="1" si="334"/>
        <v>#N/A</v>
      </c>
      <c r="Z628" s="72" t="e">
        <f t="shared" ca="1" si="335"/>
        <v>#N/A</v>
      </c>
      <c r="AA628" s="72" t="e">
        <f t="shared" ca="1" si="336"/>
        <v>#N/A</v>
      </c>
      <c r="AB628" s="72" t="e">
        <f t="shared" ca="1" si="337"/>
        <v>#N/A</v>
      </c>
      <c r="AC628" s="72" t="e">
        <f t="shared" ca="1" si="338"/>
        <v>#N/A</v>
      </c>
      <c r="AD628" s="72" t="e">
        <f t="shared" ca="1" si="339"/>
        <v>#N/A</v>
      </c>
      <c r="AE628" s="72" t="e">
        <f ca="1">Coef!$J$6*Coef!$J$9*(V628-(Coef!$J$10*AB628)+(Coef!$J$11*AC628)-(Coef!$J$12*AD628))</f>
        <v>#N/A</v>
      </c>
      <c r="AF628" s="72" t="e">
        <f t="shared" ca="1" si="340"/>
        <v>#N/A</v>
      </c>
      <c r="AG628" s="72" t="e">
        <f ca="1">((Coef!$J$8*Y628^2)/2)*(COS(V628))^2</f>
        <v>#N/A</v>
      </c>
      <c r="AH628" s="72" t="e">
        <f t="shared" ca="1" si="341"/>
        <v>#N/A</v>
      </c>
      <c r="AI628" s="72" t="e">
        <f t="shared" ca="1" si="342"/>
        <v>#N/A</v>
      </c>
      <c r="AJ628" s="72" t="e">
        <f t="shared" ca="1" si="343"/>
        <v>#N/A</v>
      </c>
      <c r="AK628" s="72" t="e">
        <f t="shared" ca="1" si="344"/>
        <v>#N/A</v>
      </c>
      <c r="AL628" s="72" t="e">
        <f t="shared" ca="1" si="345"/>
        <v>#N/A</v>
      </c>
      <c r="AM628" s="72" t="e">
        <f ca="1">V628+(1+Coef!$J$8*(COS(V628))^2-(3/2)*Coef!$J$8*SIN(V628)*COS(V628)*(AL628-V628))*(AL628-V628)</f>
        <v>#N/A</v>
      </c>
      <c r="AN628" s="34" t="e">
        <f t="shared" ca="1" si="346"/>
        <v>#N/A</v>
      </c>
      <c r="AO628" s="33" t="e">
        <f t="shared" ca="1" si="347"/>
        <v>#N/A</v>
      </c>
      <c r="AP628" s="33" t="e">
        <f t="shared" ca="1" si="348"/>
        <v>#N/A</v>
      </c>
      <c r="AQ628" s="72" t="e">
        <f ca="1">'MGRS to Dist'!BP628</f>
        <v>#N/A</v>
      </c>
      <c r="AR628" s="72" t="e">
        <f ca="1">'MGRS to Dist'!BT628</f>
        <v>#N/A</v>
      </c>
      <c r="AS628" s="72" t="e">
        <f ca="1">'MGRS to Dist'!BU628</f>
        <v>#N/A</v>
      </c>
      <c r="AT628" s="72" t="e">
        <f ca="1">'MGRS to Dist'!BV628</f>
        <v>#N/A</v>
      </c>
    </row>
    <row r="629" spans="3:46" ht="16.5" customHeight="1">
      <c r="C629" s="72" t="str">
        <f t="shared" si="319"/>
        <v/>
      </c>
      <c r="D629" s="72" t="e">
        <f t="array" aca="1" ref="D629" ca="1">MATCH(TRUE,ISERROR(VALUE(MID(C629,ROW(INDIRECT("1:"&amp;LEN(C629))),1))),0)</f>
        <v>#N/A</v>
      </c>
      <c r="E629" s="72" t="e">
        <f t="shared" ca="1" si="320"/>
        <v>#N/A</v>
      </c>
      <c r="F629" s="72" t="e">
        <f t="shared" ca="1" si="321"/>
        <v>#N/A</v>
      </c>
      <c r="G629" s="72" t="e">
        <f t="shared" ca="1" si="322"/>
        <v>#N/A</v>
      </c>
      <c r="H629" s="72" t="e">
        <f t="shared" ca="1" si="323"/>
        <v>#N/A</v>
      </c>
      <c r="I629" s="72" t="e">
        <f t="shared" ca="1" si="324"/>
        <v>#N/A</v>
      </c>
      <c r="J629" s="72" t="e">
        <f t="shared" ca="1" si="325"/>
        <v>#N/A</v>
      </c>
      <c r="K629" s="72" t="e">
        <f t="shared" ca="1" si="326"/>
        <v>#N/A</v>
      </c>
      <c r="L629" s="72" t="e">
        <f t="shared" ca="1" si="327"/>
        <v>#N/A</v>
      </c>
      <c r="M629" s="72" t="e">
        <f ca="1">VLOOKUP(G629,Coef!$C$2:$F$25,4)</f>
        <v>#N/A</v>
      </c>
      <c r="N629" s="31" t="e">
        <f ca="1">VLOOKUP(F629,Coef!$C$4:$D$23,2)</f>
        <v>#N/A</v>
      </c>
      <c r="O629" s="31" t="e">
        <f ca="1">MOD(VLOOKUP(H629,Coef!$C$2:$G$21,5)+MOD(E629+1,2)*15,20)</f>
        <v>#N/A</v>
      </c>
      <c r="P629" s="31" t="e">
        <f ca="1">VLOOKUP(N629,Coef!$A$27:$B$46,2)</f>
        <v>#N/A</v>
      </c>
      <c r="Q629" s="31" t="e">
        <f ca="1">VLOOKUP(N629,Coef!$A$27:$C$46,3)+O629/10-0.1</f>
        <v>#N/A</v>
      </c>
      <c r="R629" s="31" t="e">
        <f t="shared" ca="1" si="328"/>
        <v>#N/A</v>
      </c>
      <c r="S629" s="72" t="e">
        <f t="shared" ca="1" si="329"/>
        <v>#N/A</v>
      </c>
      <c r="T629" s="72" t="e">
        <f t="shared" ca="1" si="330"/>
        <v>#N/A</v>
      </c>
      <c r="U629" s="72" t="e">
        <f t="shared" ca="1" si="331"/>
        <v>#N/A</v>
      </c>
      <c r="V629" s="72" t="e">
        <f t="shared" ca="1" si="332"/>
        <v>#N/A</v>
      </c>
      <c r="W629" s="72" t="e">
        <f ca="1">(Coef!$J$9/(1+Coef!$J$8*(COS(V629))^2)^0.5)*Coef!$J$6</f>
        <v>#N/A</v>
      </c>
      <c r="X629" s="72" t="e">
        <f t="shared" ca="1" si="333"/>
        <v>#N/A</v>
      </c>
      <c r="Y629" s="72" t="e">
        <f t="shared" ca="1" si="334"/>
        <v>#N/A</v>
      </c>
      <c r="Z629" s="72" t="e">
        <f t="shared" ca="1" si="335"/>
        <v>#N/A</v>
      </c>
      <c r="AA629" s="72" t="e">
        <f t="shared" ca="1" si="336"/>
        <v>#N/A</v>
      </c>
      <c r="AB629" s="72" t="e">
        <f t="shared" ca="1" si="337"/>
        <v>#N/A</v>
      </c>
      <c r="AC629" s="72" t="e">
        <f t="shared" ca="1" si="338"/>
        <v>#N/A</v>
      </c>
      <c r="AD629" s="72" t="e">
        <f t="shared" ca="1" si="339"/>
        <v>#N/A</v>
      </c>
      <c r="AE629" s="72" t="e">
        <f ca="1">Coef!$J$6*Coef!$J$9*(V629-(Coef!$J$10*AB629)+(Coef!$J$11*AC629)-(Coef!$J$12*AD629))</f>
        <v>#N/A</v>
      </c>
      <c r="AF629" s="72" t="e">
        <f t="shared" ca="1" si="340"/>
        <v>#N/A</v>
      </c>
      <c r="AG629" s="72" t="e">
        <f ca="1">((Coef!$J$8*Y629^2)/2)*(COS(V629))^2</f>
        <v>#N/A</v>
      </c>
      <c r="AH629" s="72" t="e">
        <f t="shared" ca="1" si="341"/>
        <v>#N/A</v>
      </c>
      <c r="AI629" s="72" t="e">
        <f t="shared" ca="1" si="342"/>
        <v>#N/A</v>
      </c>
      <c r="AJ629" s="72" t="e">
        <f t="shared" ca="1" si="343"/>
        <v>#N/A</v>
      </c>
      <c r="AK629" s="72" t="e">
        <f t="shared" ca="1" si="344"/>
        <v>#N/A</v>
      </c>
      <c r="AL629" s="72" t="e">
        <f t="shared" ca="1" si="345"/>
        <v>#N/A</v>
      </c>
      <c r="AM629" s="72" t="e">
        <f ca="1">V629+(1+Coef!$J$8*(COS(V629))^2-(3/2)*Coef!$J$8*SIN(V629)*COS(V629)*(AL629-V629))*(AL629-V629)</f>
        <v>#N/A</v>
      </c>
      <c r="AN629" s="34" t="e">
        <f t="shared" ca="1" si="346"/>
        <v>#N/A</v>
      </c>
      <c r="AO629" s="33" t="e">
        <f t="shared" ca="1" si="347"/>
        <v>#N/A</v>
      </c>
      <c r="AP629" s="33" t="e">
        <f t="shared" ca="1" si="348"/>
        <v>#N/A</v>
      </c>
      <c r="AQ629" s="72" t="e">
        <f ca="1">'MGRS to Dist'!BP629</f>
        <v>#N/A</v>
      </c>
      <c r="AR629" s="72" t="e">
        <f ca="1">'MGRS to Dist'!BT629</f>
        <v>#N/A</v>
      </c>
      <c r="AS629" s="72" t="e">
        <f ca="1">'MGRS to Dist'!BU629</f>
        <v>#N/A</v>
      </c>
      <c r="AT629" s="72" t="e">
        <f ca="1">'MGRS to Dist'!BV629</f>
        <v>#N/A</v>
      </c>
    </row>
    <row r="630" spans="3:46" ht="16.5" customHeight="1">
      <c r="C630" s="72" t="str">
        <f t="shared" si="319"/>
        <v/>
      </c>
      <c r="D630" s="72" t="e">
        <f t="array" aca="1" ref="D630" ca="1">MATCH(TRUE,ISERROR(VALUE(MID(C630,ROW(INDIRECT("1:"&amp;LEN(C630))),1))),0)</f>
        <v>#N/A</v>
      </c>
      <c r="E630" s="72" t="e">
        <f t="shared" ca="1" si="320"/>
        <v>#N/A</v>
      </c>
      <c r="F630" s="72" t="e">
        <f t="shared" ca="1" si="321"/>
        <v>#N/A</v>
      </c>
      <c r="G630" s="72" t="e">
        <f t="shared" ca="1" si="322"/>
        <v>#N/A</v>
      </c>
      <c r="H630" s="72" t="e">
        <f t="shared" ca="1" si="323"/>
        <v>#N/A</v>
      </c>
      <c r="I630" s="72" t="e">
        <f t="shared" ca="1" si="324"/>
        <v>#N/A</v>
      </c>
      <c r="J630" s="72" t="e">
        <f t="shared" ca="1" si="325"/>
        <v>#N/A</v>
      </c>
      <c r="K630" s="72" t="e">
        <f t="shared" ca="1" si="326"/>
        <v>#N/A</v>
      </c>
      <c r="L630" s="72" t="e">
        <f t="shared" ca="1" si="327"/>
        <v>#N/A</v>
      </c>
      <c r="M630" s="72" t="e">
        <f ca="1">VLOOKUP(G630,Coef!$C$2:$F$25,4)</f>
        <v>#N/A</v>
      </c>
      <c r="N630" s="31" t="e">
        <f ca="1">VLOOKUP(F630,Coef!$C$4:$D$23,2)</f>
        <v>#N/A</v>
      </c>
      <c r="O630" s="31" t="e">
        <f ca="1">MOD(VLOOKUP(H630,Coef!$C$2:$G$21,5)+MOD(E630+1,2)*15,20)</f>
        <v>#N/A</v>
      </c>
      <c r="P630" s="31" t="e">
        <f ca="1">VLOOKUP(N630,Coef!$A$27:$B$46,2)</f>
        <v>#N/A</v>
      </c>
      <c r="Q630" s="31" t="e">
        <f ca="1">VLOOKUP(N630,Coef!$A$27:$C$46,3)+O630/10-0.1</f>
        <v>#N/A</v>
      </c>
      <c r="R630" s="31" t="e">
        <f t="shared" ca="1" si="328"/>
        <v>#N/A</v>
      </c>
      <c r="S630" s="72" t="e">
        <f t="shared" ca="1" si="329"/>
        <v>#N/A</v>
      </c>
      <c r="T630" s="72" t="e">
        <f t="shared" ca="1" si="330"/>
        <v>#N/A</v>
      </c>
      <c r="U630" s="72" t="e">
        <f t="shared" ca="1" si="331"/>
        <v>#N/A</v>
      </c>
      <c r="V630" s="72" t="e">
        <f t="shared" ca="1" si="332"/>
        <v>#N/A</v>
      </c>
      <c r="W630" s="72" t="e">
        <f ca="1">(Coef!$J$9/(1+Coef!$J$8*(COS(V630))^2)^0.5)*Coef!$J$6</f>
        <v>#N/A</v>
      </c>
      <c r="X630" s="72" t="e">
        <f t="shared" ca="1" si="333"/>
        <v>#N/A</v>
      </c>
      <c r="Y630" s="72" t="e">
        <f t="shared" ca="1" si="334"/>
        <v>#N/A</v>
      </c>
      <c r="Z630" s="72" t="e">
        <f t="shared" ca="1" si="335"/>
        <v>#N/A</v>
      </c>
      <c r="AA630" s="72" t="e">
        <f t="shared" ca="1" si="336"/>
        <v>#N/A</v>
      </c>
      <c r="AB630" s="72" t="e">
        <f t="shared" ca="1" si="337"/>
        <v>#N/A</v>
      </c>
      <c r="AC630" s="72" t="e">
        <f t="shared" ca="1" si="338"/>
        <v>#N/A</v>
      </c>
      <c r="AD630" s="72" t="e">
        <f t="shared" ca="1" si="339"/>
        <v>#N/A</v>
      </c>
      <c r="AE630" s="72" t="e">
        <f ca="1">Coef!$J$6*Coef!$J$9*(V630-(Coef!$J$10*AB630)+(Coef!$J$11*AC630)-(Coef!$J$12*AD630))</f>
        <v>#N/A</v>
      </c>
      <c r="AF630" s="72" t="e">
        <f t="shared" ca="1" si="340"/>
        <v>#N/A</v>
      </c>
      <c r="AG630" s="72" t="e">
        <f ca="1">((Coef!$J$8*Y630^2)/2)*(COS(V630))^2</f>
        <v>#N/A</v>
      </c>
      <c r="AH630" s="72" t="e">
        <f t="shared" ca="1" si="341"/>
        <v>#N/A</v>
      </c>
      <c r="AI630" s="72" t="e">
        <f t="shared" ca="1" si="342"/>
        <v>#N/A</v>
      </c>
      <c r="AJ630" s="72" t="e">
        <f t="shared" ca="1" si="343"/>
        <v>#N/A</v>
      </c>
      <c r="AK630" s="72" t="e">
        <f t="shared" ca="1" si="344"/>
        <v>#N/A</v>
      </c>
      <c r="AL630" s="72" t="e">
        <f t="shared" ca="1" si="345"/>
        <v>#N/A</v>
      </c>
      <c r="AM630" s="72" t="e">
        <f ca="1">V630+(1+Coef!$J$8*(COS(V630))^2-(3/2)*Coef!$J$8*SIN(V630)*COS(V630)*(AL630-V630))*(AL630-V630)</f>
        <v>#N/A</v>
      </c>
      <c r="AN630" s="34" t="e">
        <f t="shared" ca="1" si="346"/>
        <v>#N/A</v>
      </c>
      <c r="AO630" s="33" t="e">
        <f t="shared" ca="1" si="347"/>
        <v>#N/A</v>
      </c>
      <c r="AP630" s="33" t="e">
        <f t="shared" ca="1" si="348"/>
        <v>#N/A</v>
      </c>
      <c r="AQ630" s="72" t="e">
        <f ca="1">'MGRS to Dist'!BP630</f>
        <v>#N/A</v>
      </c>
      <c r="AR630" s="72" t="e">
        <f ca="1">'MGRS to Dist'!BT630</f>
        <v>#N/A</v>
      </c>
      <c r="AS630" s="72" t="e">
        <f ca="1">'MGRS to Dist'!BU630</f>
        <v>#N/A</v>
      </c>
      <c r="AT630" s="72" t="e">
        <f ca="1">'MGRS to Dist'!BV630</f>
        <v>#N/A</v>
      </c>
    </row>
    <row r="631" spans="3:46" ht="16.5" customHeight="1">
      <c r="C631" s="72" t="str">
        <f t="shared" si="319"/>
        <v/>
      </c>
      <c r="D631" s="72" t="e">
        <f t="array" aca="1" ref="D631" ca="1">MATCH(TRUE,ISERROR(VALUE(MID(C631,ROW(INDIRECT("1:"&amp;LEN(C631))),1))),0)</f>
        <v>#N/A</v>
      </c>
      <c r="E631" s="72" t="e">
        <f t="shared" ca="1" si="320"/>
        <v>#N/A</v>
      </c>
      <c r="F631" s="72" t="e">
        <f t="shared" ca="1" si="321"/>
        <v>#N/A</v>
      </c>
      <c r="G631" s="72" t="e">
        <f t="shared" ca="1" si="322"/>
        <v>#N/A</v>
      </c>
      <c r="H631" s="72" t="e">
        <f t="shared" ca="1" si="323"/>
        <v>#N/A</v>
      </c>
      <c r="I631" s="72" t="e">
        <f t="shared" ca="1" si="324"/>
        <v>#N/A</v>
      </c>
      <c r="J631" s="72" t="e">
        <f t="shared" ca="1" si="325"/>
        <v>#N/A</v>
      </c>
      <c r="K631" s="72" t="e">
        <f t="shared" ca="1" si="326"/>
        <v>#N/A</v>
      </c>
      <c r="L631" s="72" t="e">
        <f t="shared" ca="1" si="327"/>
        <v>#N/A</v>
      </c>
      <c r="M631" s="72" t="e">
        <f ca="1">VLOOKUP(G631,Coef!$C$2:$F$25,4)</f>
        <v>#N/A</v>
      </c>
      <c r="N631" s="31" t="e">
        <f ca="1">VLOOKUP(F631,Coef!$C$4:$D$23,2)</f>
        <v>#N/A</v>
      </c>
      <c r="O631" s="31" t="e">
        <f ca="1">MOD(VLOOKUP(H631,Coef!$C$2:$G$21,5)+MOD(E631+1,2)*15,20)</f>
        <v>#N/A</v>
      </c>
      <c r="P631" s="31" t="e">
        <f ca="1">VLOOKUP(N631,Coef!$A$27:$B$46,2)</f>
        <v>#N/A</v>
      </c>
      <c r="Q631" s="31" t="e">
        <f ca="1">VLOOKUP(N631,Coef!$A$27:$C$46,3)+O631/10-0.1</f>
        <v>#N/A</v>
      </c>
      <c r="R631" s="31" t="e">
        <f t="shared" ca="1" si="328"/>
        <v>#N/A</v>
      </c>
      <c r="S631" s="72" t="e">
        <f t="shared" ca="1" si="329"/>
        <v>#N/A</v>
      </c>
      <c r="T631" s="72" t="e">
        <f t="shared" ca="1" si="330"/>
        <v>#N/A</v>
      </c>
      <c r="U631" s="72" t="e">
        <f t="shared" ca="1" si="331"/>
        <v>#N/A</v>
      </c>
      <c r="V631" s="72" t="e">
        <f t="shared" ca="1" si="332"/>
        <v>#N/A</v>
      </c>
      <c r="W631" s="72" t="e">
        <f ca="1">(Coef!$J$9/(1+Coef!$J$8*(COS(V631))^2)^0.5)*Coef!$J$6</f>
        <v>#N/A</v>
      </c>
      <c r="X631" s="72" t="e">
        <f t="shared" ca="1" si="333"/>
        <v>#N/A</v>
      </c>
      <c r="Y631" s="72" t="e">
        <f t="shared" ca="1" si="334"/>
        <v>#N/A</v>
      </c>
      <c r="Z631" s="72" t="e">
        <f t="shared" ca="1" si="335"/>
        <v>#N/A</v>
      </c>
      <c r="AA631" s="72" t="e">
        <f t="shared" ca="1" si="336"/>
        <v>#N/A</v>
      </c>
      <c r="AB631" s="72" t="e">
        <f t="shared" ca="1" si="337"/>
        <v>#N/A</v>
      </c>
      <c r="AC631" s="72" t="e">
        <f t="shared" ca="1" si="338"/>
        <v>#N/A</v>
      </c>
      <c r="AD631" s="72" t="e">
        <f t="shared" ca="1" si="339"/>
        <v>#N/A</v>
      </c>
      <c r="AE631" s="72" t="e">
        <f ca="1">Coef!$J$6*Coef!$J$9*(V631-(Coef!$J$10*AB631)+(Coef!$J$11*AC631)-(Coef!$J$12*AD631))</f>
        <v>#N/A</v>
      </c>
      <c r="AF631" s="72" t="e">
        <f t="shared" ca="1" si="340"/>
        <v>#N/A</v>
      </c>
      <c r="AG631" s="72" t="e">
        <f ca="1">((Coef!$J$8*Y631^2)/2)*(COS(V631))^2</f>
        <v>#N/A</v>
      </c>
      <c r="AH631" s="72" t="e">
        <f t="shared" ca="1" si="341"/>
        <v>#N/A</v>
      </c>
      <c r="AI631" s="72" t="e">
        <f t="shared" ca="1" si="342"/>
        <v>#N/A</v>
      </c>
      <c r="AJ631" s="72" t="e">
        <f t="shared" ca="1" si="343"/>
        <v>#N/A</v>
      </c>
      <c r="AK631" s="72" t="e">
        <f t="shared" ca="1" si="344"/>
        <v>#N/A</v>
      </c>
      <c r="AL631" s="72" t="e">
        <f t="shared" ca="1" si="345"/>
        <v>#N/A</v>
      </c>
      <c r="AM631" s="72" t="e">
        <f ca="1">V631+(1+Coef!$J$8*(COS(V631))^2-(3/2)*Coef!$J$8*SIN(V631)*COS(V631)*(AL631-V631))*(AL631-V631)</f>
        <v>#N/A</v>
      </c>
      <c r="AN631" s="34" t="e">
        <f t="shared" ca="1" si="346"/>
        <v>#N/A</v>
      </c>
      <c r="AO631" s="33" t="e">
        <f t="shared" ca="1" si="347"/>
        <v>#N/A</v>
      </c>
      <c r="AP631" s="33" t="e">
        <f t="shared" ca="1" si="348"/>
        <v>#N/A</v>
      </c>
      <c r="AQ631" s="72" t="e">
        <f ca="1">'MGRS to Dist'!BP631</f>
        <v>#N/A</v>
      </c>
      <c r="AR631" s="72" t="e">
        <f ca="1">'MGRS to Dist'!BT631</f>
        <v>#N/A</v>
      </c>
      <c r="AS631" s="72" t="e">
        <f ca="1">'MGRS to Dist'!BU631</f>
        <v>#N/A</v>
      </c>
      <c r="AT631" s="72" t="e">
        <f ca="1">'MGRS to Dist'!BV631</f>
        <v>#N/A</v>
      </c>
    </row>
    <row r="632" spans="3:46" ht="16.5" customHeight="1">
      <c r="C632" s="72" t="str">
        <f t="shared" si="319"/>
        <v/>
      </c>
      <c r="D632" s="72" t="e">
        <f t="array" aca="1" ref="D632" ca="1">MATCH(TRUE,ISERROR(VALUE(MID(C632,ROW(INDIRECT("1:"&amp;LEN(C632))),1))),0)</f>
        <v>#N/A</v>
      </c>
      <c r="E632" s="72" t="e">
        <f t="shared" ca="1" si="320"/>
        <v>#N/A</v>
      </c>
      <c r="F632" s="72" t="e">
        <f t="shared" ca="1" si="321"/>
        <v>#N/A</v>
      </c>
      <c r="G632" s="72" t="e">
        <f t="shared" ca="1" si="322"/>
        <v>#N/A</v>
      </c>
      <c r="H632" s="72" t="e">
        <f t="shared" ca="1" si="323"/>
        <v>#N/A</v>
      </c>
      <c r="I632" s="72" t="e">
        <f t="shared" ca="1" si="324"/>
        <v>#N/A</v>
      </c>
      <c r="J632" s="72" t="e">
        <f t="shared" ca="1" si="325"/>
        <v>#N/A</v>
      </c>
      <c r="K632" s="72" t="e">
        <f t="shared" ca="1" si="326"/>
        <v>#N/A</v>
      </c>
      <c r="L632" s="72" t="e">
        <f t="shared" ca="1" si="327"/>
        <v>#N/A</v>
      </c>
      <c r="M632" s="72" t="e">
        <f ca="1">VLOOKUP(G632,Coef!$C$2:$F$25,4)</f>
        <v>#N/A</v>
      </c>
      <c r="N632" s="31" t="e">
        <f ca="1">VLOOKUP(F632,Coef!$C$4:$D$23,2)</f>
        <v>#N/A</v>
      </c>
      <c r="O632" s="31" t="e">
        <f ca="1">MOD(VLOOKUP(H632,Coef!$C$2:$G$21,5)+MOD(E632+1,2)*15,20)</f>
        <v>#N/A</v>
      </c>
      <c r="P632" s="31" t="e">
        <f ca="1">VLOOKUP(N632,Coef!$A$27:$B$46,2)</f>
        <v>#N/A</v>
      </c>
      <c r="Q632" s="31" t="e">
        <f ca="1">VLOOKUP(N632,Coef!$A$27:$C$46,3)+O632/10-0.1</f>
        <v>#N/A</v>
      </c>
      <c r="R632" s="31" t="e">
        <f t="shared" ca="1" si="328"/>
        <v>#N/A</v>
      </c>
      <c r="S632" s="72" t="e">
        <f t="shared" ca="1" si="329"/>
        <v>#N/A</v>
      </c>
      <c r="T632" s="72" t="e">
        <f t="shared" ca="1" si="330"/>
        <v>#N/A</v>
      </c>
      <c r="U632" s="72" t="e">
        <f t="shared" ca="1" si="331"/>
        <v>#N/A</v>
      </c>
      <c r="V632" s="72" t="e">
        <f t="shared" ca="1" si="332"/>
        <v>#N/A</v>
      </c>
      <c r="W632" s="72" t="e">
        <f ca="1">(Coef!$J$9/(1+Coef!$J$8*(COS(V632))^2)^0.5)*Coef!$J$6</f>
        <v>#N/A</v>
      </c>
      <c r="X632" s="72" t="e">
        <f t="shared" ca="1" si="333"/>
        <v>#N/A</v>
      </c>
      <c r="Y632" s="72" t="e">
        <f t="shared" ca="1" si="334"/>
        <v>#N/A</v>
      </c>
      <c r="Z632" s="72" t="e">
        <f t="shared" ca="1" si="335"/>
        <v>#N/A</v>
      </c>
      <c r="AA632" s="72" t="e">
        <f t="shared" ca="1" si="336"/>
        <v>#N/A</v>
      </c>
      <c r="AB632" s="72" t="e">
        <f t="shared" ca="1" si="337"/>
        <v>#N/A</v>
      </c>
      <c r="AC632" s="72" t="e">
        <f t="shared" ca="1" si="338"/>
        <v>#N/A</v>
      </c>
      <c r="AD632" s="72" t="e">
        <f t="shared" ca="1" si="339"/>
        <v>#N/A</v>
      </c>
      <c r="AE632" s="72" t="e">
        <f ca="1">Coef!$J$6*Coef!$J$9*(V632-(Coef!$J$10*AB632)+(Coef!$J$11*AC632)-(Coef!$J$12*AD632))</f>
        <v>#N/A</v>
      </c>
      <c r="AF632" s="72" t="e">
        <f t="shared" ca="1" si="340"/>
        <v>#N/A</v>
      </c>
      <c r="AG632" s="72" t="e">
        <f ca="1">((Coef!$J$8*Y632^2)/2)*(COS(V632))^2</f>
        <v>#N/A</v>
      </c>
      <c r="AH632" s="72" t="e">
        <f t="shared" ca="1" si="341"/>
        <v>#N/A</v>
      </c>
      <c r="AI632" s="72" t="e">
        <f t="shared" ca="1" si="342"/>
        <v>#N/A</v>
      </c>
      <c r="AJ632" s="72" t="e">
        <f t="shared" ca="1" si="343"/>
        <v>#N/A</v>
      </c>
      <c r="AK632" s="72" t="e">
        <f t="shared" ca="1" si="344"/>
        <v>#N/A</v>
      </c>
      <c r="AL632" s="72" t="e">
        <f t="shared" ca="1" si="345"/>
        <v>#N/A</v>
      </c>
      <c r="AM632" s="72" t="e">
        <f ca="1">V632+(1+Coef!$J$8*(COS(V632))^2-(3/2)*Coef!$J$8*SIN(V632)*COS(V632)*(AL632-V632))*(AL632-V632)</f>
        <v>#N/A</v>
      </c>
      <c r="AN632" s="34" t="e">
        <f t="shared" ca="1" si="346"/>
        <v>#N/A</v>
      </c>
      <c r="AO632" s="33" t="e">
        <f t="shared" ca="1" si="347"/>
        <v>#N/A</v>
      </c>
      <c r="AP632" s="33" t="e">
        <f t="shared" ca="1" si="348"/>
        <v>#N/A</v>
      </c>
      <c r="AQ632" s="72" t="e">
        <f ca="1">'MGRS to Dist'!BP632</f>
        <v>#N/A</v>
      </c>
      <c r="AR632" s="72" t="e">
        <f ca="1">'MGRS to Dist'!BT632</f>
        <v>#N/A</v>
      </c>
      <c r="AS632" s="72" t="e">
        <f ca="1">'MGRS to Dist'!BU632</f>
        <v>#N/A</v>
      </c>
      <c r="AT632" s="72" t="e">
        <f ca="1">'MGRS to Dist'!BV632</f>
        <v>#N/A</v>
      </c>
    </row>
    <row r="633" spans="3:46" ht="16.5" customHeight="1">
      <c r="C633" s="72" t="str">
        <f t="shared" si="319"/>
        <v/>
      </c>
      <c r="D633" s="72" t="e">
        <f t="array" aca="1" ref="D633" ca="1">MATCH(TRUE,ISERROR(VALUE(MID(C633,ROW(INDIRECT("1:"&amp;LEN(C633))),1))),0)</f>
        <v>#N/A</v>
      </c>
      <c r="E633" s="72" t="e">
        <f t="shared" ca="1" si="320"/>
        <v>#N/A</v>
      </c>
      <c r="F633" s="72" t="e">
        <f t="shared" ca="1" si="321"/>
        <v>#N/A</v>
      </c>
      <c r="G633" s="72" t="e">
        <f t="shared" ca="1" si="322"/>
        <v>#N/A</v>
      </c>
      <c r="H633" s="72" t="e">
        <f t="shared" ca="1" si="323"/>
        <v>#N/A</v>
      </c>
      <c r="I633" s="72" t="e">
        <f t="shared" ca="1" si="324"/>
        <v>#N/A</v>
      </c>
      <c r="J633" s="72" t="e">
        <f t="shared" ca="1" si="325"/>
        <v>#N/A</v>
      </c>
      <c r="K633" s="72" t="e">
        <f t="shared" ca="1" si="326"/>
        <v>#N/A</v>
      </c>
      <c r="L633" s="72" t="e">
        <f t="shared" ca="1" si="327"/>
        <v>#N/A</v>
      </c>
      <c r="M633" s="72" t="e">
        <f ca="1">VLOOKUP(G633,Coef!$C$2:$F$25,4)</f>
        <v>#N/A</v>
      </c>
      <c r="N633" s="31" t="e">
        <f ca="1">VLOOKUP(F633,Coef!$C$4:$D$23,2)</f>
        <v>#N/A</v>
      </c>
      <c r="O633" s="31" t="e">
        <f ca="1">MOD(VLOOKUP(H633,Coef!$C$2:$G$21,5)+MOD(E633+1,2)*15,20)</f>
        <v>#N/A</v>
      </c>
      <c r="P633" s="31" t="e">
        <f ca="1">VLOOKUP(N633,Coef!$A$27:$B$46,2)</f>
        <v>#N/A</v>
      </c>
      <c r="Q633" s="31" t="e">
        <f ca="1">VLOOKUP(N633,Coef!$A$27:$C$46,3)+O633/10-0.1</f>
        <v>#N/A</v>
      </c>
      <c r="R633" s="31" t="e">
        <f t="shared" ca="1" si="328"/>
        <v>#N/A</v>
      </c>
      <c r="S633" s="72" t="e">
        <f t="shared" ca="1" si="329"/>
        <v>#N/A</v>
      </c>
      <c r="T633" s="72" t="e">
        <f t="shared" ca="1" si="330"/>
        <v>#N/A</v>
      </c>
      <c r="U633" s="72" t="e">
        <f t="shared" ca="1" si="331"/>
        <v>#N/A</v>
      </c>
      <c r="V633" s="72" t="e">
        <f t="shared" ca="1" si="332"/>
        <v>#N/A</v>
      </c>
      <c r="W633" s="72" t="e">
        <f ca="1">(Coef!$J$9/(1+Coef!$J$8*(COS(V633))^2)^0.5)*Coef!$J$6</f>
        <v>#N/A</v>
      </c>
      <c r="X633" s="72" t="e">
        <f t="shared" ca="1" si="333"/>
        <v>#N/A</v>
      </c>
      <c r="Y633" s="72" t="e">
        <f t="shared" ca="1" si="334"/>
        <v>#N/A</v>
      </c>
      <c r="Z633" s="72" t="e">
        <f t="shared" ca="1" si="335"/>
        <v>#N/A</v>
      </c>
      <c r="AA633" s="72" t="e">
        <f t="shared" ca="1" si="336"/>
        <v>#N/A</v>
      </c>
      <c r="AB633" s="72" t="e">
        <f t="shared" ca="1" si="337"/>
        <v>#N/A</v>
      </c>
      <c r="AC633" s="72" t="e">
        <f t="shared" ca="1" si="338"/>
        <v>#N/A</v>
      </c>
      <c r="AD633" s="72" t="e">
        <f t="shared" ca="1" si="339"/>
        <v>#N/A</v>
      </c>
      <c r="AE633" s="72" t="e">
        <f ca="1">Coef!$J$6*Coef!$J$9*(V633-(Coef!$J$10*AB633)+(Coef!$J$11*AC633)-(Coef!$J$12*AD633))</f>
        <v>#N/A</v>
      </c>
      <c r="AF633" s="72" t="e">
        <f t="shared" ca="1" si="340"/>
        <v>#N/A</v>
      </c>
      <c r="AG633" s="72" t="e">
        <f ca="1">((Coef!$J$8*Y633^2)/2)*(COS(V633))^2</f>
        <v>#N/A</v>
      </c>
      <c r="AH633" s="72" t="e">
        <f t="shared" ca="1" si="341"/>
        <v>#N/A</v>
      </c>
      <c r="AI633" s="72" t="e">
        <f t="shared" ca="1" si="342"/>
        <v>#N/A</v>
      </c>
      <c r="AJ633" s="72" t="e">
        <f t="shared" ca="1" si="343"/>
        <v>#N/A</v>
      </c>
      <c r="AK633" s="72" t="e">
        <f t="shared" ca="1" si="344"/>
        <v>#N/A</v>
      </c>
      <c r="AL633" s="72" t="e">
        <f t="shared" ca="1" si="345"/>
        <v>#N/A</v>
      </c>
      <c r="AM633" s="72" t="e">
        <f ca="1">V633+(1+Coef!$J$8*(COS(V633))^2-(3/2)*Coef!$J$8*SIN(V633)*COS(V633)*(AL633-V633))*(AL633-V633)</f>
        <v>#N/A</v>
      </c>
      <c r="AN633" s="34" t="e">
        <f t="shared" ca="1" si="346"/>
        <v>#N/A</v>
      </c>
      <c r="AO633" s="33" t="e">
        <f t="shared" ca="1" si="347"/>
        <v>#N/A</v>
      </c>
      <c r="AP633" s="33" t="e">
        <f t="shared" ca="1" si="348"/>
        <v>#N/A</v>
      </c>
      <c r="AQ633" s="72" t="e">
        <f ca="1">'MGRS to Dist'!BP633</f>
        <v>#N/A</v>
      </c>
      <c r="AR633" s="72" t="e">
        <f ca="1">'MGRS to Dist'!BT633</f>
        <v>#N/A</v>
      </c>
      <c r="AS633" s="72" t="e">
        <f ca="1">'MGRS to Dist'!BU633</f>
        <v>#N/A</v>
      </c>
      <c r="AT633" s="72" t="e">
        <f ca="1">'MGRS to Dist'!BV633</f>
        <v>#N/A</v>
      </c>
    </row>
    <row r="634" spans="3:46" ht="16.5" customHeight="1">
      <c r="C634" s="72" t="str">
        <f t="shared" si="319"/>
        <v/>
      </c>
      <c r="D634" s="72" t="e">
        <f t="array" aca="1" ref="D634" ca="1">MATCH(TRUE,ISERROR(VALUE(MID(C634,ROW(INDIRECT("1:"&amp;LEN(C634))),1))),0)</f>
        <v>#N/A</v>
      </c>
      <c r="E634" s="72" t="e">
        <f t="shared" ca="1" si="320"/>
        <v>#N/A</v>
      </c>
      <c r="F634" s="72" t="e">
        <f t="shared" ca="1" si="321"/>
        <v>#N/A</v>
      </c>
      <c r="G634" s="72" t="e">
        <f t="shared" ca="1" si="322"/>
        <v>#N/A</v>
      </c>
      <c r="H634" s="72" t="e">
        <f t="shared" ca="1" si="323"/>
        <v>#N/A</v>
      </c>
      <c r="I634" s="72" t="e">
        <f t="shared" ca="1" si="324"/>
        <v>#N/A</v>
      </c>
      <c r="J634" s="72" t="e">
        <f t="shared" ca="1" si="325"/>
        <v>#N/A</v>
      </c>
      <c r="K634" s="72" t="e">
        <f t="shared" ca="1" si="326"/>
        <v>#N/A</v>
      </c>
      <c r="L634" s="72" t="e">
        <f t="shared" ca="1" si="327"/>
        <v>#N/A</v>
      </c>
      <c r="M634" s="72" t="e">
        <f ca="1">VLOOKUP(G634,Coef!$C$2:$F$25,4)</f>
        <v>#N/A</v>
      </c>
      <c r="N634" s="31" t="e">
        <f ca="1">VLOOKUP(F634,Coef!$C$4:$D$23,2)</f>
        <v>#N/A</v>
      </c>
      <c r="O634" s="31" t="e">
        <f ca="1">MOD(VLOOKUP(H634,Coef!$C$2:$G$21,5)+MOD(E634+1,2)*15,20)</f>
        <v>#N/A</v>
      </c>
      <c r="P634" s="31" t="e">
        <f ca="1">VLOOKUP(N634,Coef!$A$27:$B$46,2)</f>
        <v>#N/A</v>
      </c>
      <c r="Q634" s="31" t="e">
        <f ca="1">VLOOKUP(N634,Coef!$A$27:$C$46,3)+O634/10-0.1</f>
        <v>#N/A</v>
      </c>
      <c r="R634" s="31" t="e">
        <f t="shared" ca="1" si="328"/>
        <v>#N/A</v>
      </c>
      <c r="S634" s="72" t="e">
        <f t="shared" ca="1" si="329"/>
        <v>#N/A</v>
      </c>
      <c r="T634" s="72" t="e">
        <f t="shared" ca="1" si="330"/>
        <v>#N/A</v>
      </c>
      <c r="U634" s="72" t="e">
        <f t="shared" ca="1" si="331"/>
        <v>#N/A</v>
      </c>
      <c r="V634" s="72" t="e">
        <f t="shared" ca="1" si="332"/>
        <v>#N/A</v>
      </c>
      <c r="W634" s="72" t="e">
        <f ca="1">(Coef!$J$9/(1+Coef!$J$8*(COS(V634))^2)^0.5)*Coef!$J$6</f>
        <v>#N/A</v>
      </c>
      <c r="X634" s="72" t="e">
        <f t="shared" ca="1" si="333"/>
        <v>#N/A</v>
      </c>
      <c r="Y634" s="72" t="e">
        <f t="shared" ca="1" si="334"/>
        <v>#N/A</v>
      </c>
      <c r="Z634" s="72" t="e">
        <f t="shared" ca="1" si="335"/>
        <v>#N/A</v>
      </c>
      <c r="AA634" s="72" t="e">
        <f t="shared" ca="1" si="336"/>
        <v>#N/A</v>
      </c>
      <c r="AB634" s="72" t="e">
        <f t="shared" ca="1" si="337"/>
        <v>#N/A</v>
      </c>
      <c r="AC634" s="72" t="e">
        <f t="shared" ca="1" si="338"/>
        <v>#N/A</v>
      </c>
      <c r="AD634" s="72" t="e">
        <f t="shared" ca="1" si="339"/>
        <v>#N/A</v>
      </c>
      <c r="AE634" s="72" t="e">
        <f ca="1">Coef!$J$6*Coef!$J$9*(V634-(Coef!$J$10*AB634)+(Coef!$J$11*AC634)-(Coef!$J$12*AD634))</f>
        <v>#N/A</v>
      </c>
      <c r="AF634" s="72" t="e">
        <f t="shared" ca="1" si="340"/>
        <v>#N/A</v>
      </c>
      <c r="AG634" s="72" t="e">
        <f ca="1">((Coef!$J$8*Y634^2)/2)*(COS(V634))^2</f>
        <v>#N/A</v>
      </c>
      <c r="AH634" s="72" t="e">
        <f t="shared" ca="1" si="341"/>
        <v>#N/A</v>
      </c>
      <c r="AI634" s="72" t="e">
        <f t="shared" ca="1" si="342"/>
        <v>#N/A</v>
      </c>
      <c r="AJ634" s="72" t="e">
        <f t="shared" ca="1" si="343"/>
        <v>#N/A</v>
      </c>
      <c r="AK634" s="72" t="e">
        <f t="shared" ca="1" si="344"/>
        <v>#N/A</v>
      </c>
      <c r="AL634" s="72" t="e">
        <f t="shared" ca="1" si="345"/>
        <v>#N/A</v>
      </c>
      <c r="AM634" s="72" t="e">
        <f ca="1">V634+(1+Coef!$J$8*(COS(V634))^2-(3/2)*Coef!$J$8*SIN(V634)*COS(V634)*(AL634-V634))*(AL634-V634)</f>
        <v>#N/A</v>
      </c>
      <c r="AN634" s="34" t="e">
        <f t="shared" ca="1" si="346"/>
        <v>#N/A</v>
      </c>
      <c r="AO634" s="33" t="e">
        <f t="shared" ca="1" si="347"/>
        <v>#N/A</v>
      </c>
      <c r="AP634" s="33" t="e">
        <f t="shared" ca="1" si="348"/>
        <v>#N/A</v>
      </c>
      <c r="AQ634" s="72" t="e">
        <f ca="1">'MGRS to Dist'!BP634</f>
        <v>#N/A</v>
      </c>
      <c r="AR634" s="72" t="e">
        <f ca="1">'MGRS to Dist'!BT634</f>
        <v>#N/A</v>
      </c>
      <c r="AS634" s="72" t="e">
        <f ca="1">'MGRS to Dist'!BU634</f>
        <v>#N/A</v>
      </c>
      <c r="AT634" s="72" t="e">
        <f ca="1">'MGRS to Dist'!BV634</f>
        <v>#N/A</v>
      </c>
    </row>
    <row r="635" spans="3:46" ht="16.5" customHeight="1">
      <c r="C635" s="72" t="str">
        <f t="shared" si="319"/>
        <v/>
      </c>
      <c r="D635" s="72" t="e">
        <f t="array" aca="1" ref="D635" ca="1">MATCH(TRUE,ISERROR(VALUE(MID(C635,ROW(INDIRECT("1:"&amp;LEN(C635))),1))),0)</f>
        <v>#N/A</v>
      </c>
      <c r="E635" s="72" t="e">
        <f t="shared" ca="1" si="320"/>
        <v>#N/A</v>
      </c>
      <c r="F635" s="72" t="e">
        <f t="shared" ca="1" si="321"/>
        <v>#N/A</v>
      </c>
      <c r="G635" s="72" t="e">
        <f t="shared" ca="1" si="322"/>
        <v>#N/A</v>
      </c>
      <c r="H635" s="72" t="e">
        <f t="shared" ca="1" si="323"/>
        <v>#N/A</v>
      </c>
      <c r="I635" s="72" t="e">
        <f t="shared" ca="1" si="324"/>
        <v>#N/A</v>
      </c>
      <c r="J635" s="72" t="e">
        <f t="shared" ca="1" si="325"/>
        <v>#N/A</v>
      </c>
      <c r="K635" s="72" t="e">
        <f t="shared" ca="1" si="326"/>
        <v>#N/A</v>
      </c>
      <c r="L635" s="72" t="e">
        <f t="shared" ca="1" si="327"/>
        <v>#N/A</v>
      </c>
      <c r="M635" s="72" t="e">
        <f ca="1">VLOOKUP(G635,Coef!$C$2:$F$25,4)</f>
        <v>#N/A</v>
      </c>
      <c r="N635" s="31" t="e">
        <f ca="1">VLOOKUP(F635,Coef!$C$4:$D$23,2)</f>
        <v>#N/A</v>
      </c>
      <c r="O635" s="31" t="e">
        <f ca="1">MOD(VLOOKUP(H635,Coef!$C$2:$G$21,5)+MOD(E635+1,2)*15,20)</f>
        <v>#N/A</v>
      </c>
      <c r="P635" s="31" t="e">
        <f ca="1">VLOOKUP(N635,Coef!$A$27:$B$46,2)</f>
        <v>#N/A</v>
      </c>
      <c r="Q635" s="31" t="e">
        <f ca="1">VLOOKUP(N635,Coef!$A$27:$C$46,3)+O635/10-0.1</f>
        <v>#N/A</v>
      </c>
      <c r="R635" s="31" t="e">
        <f t="shared" ca="1" si="328"/>
        <v>#N/A</v>
      </c>
      <c r="S635" s="72" t="e">
        <f t="shared" ca="1" si="329"/>
        <v>#N/A</v>
      </c>
      <c r="T635" s="72" t="e">
        <f t="shared" ca="1" si="330"/>
        <v>#N/A</v>
      </c>
      <c r="U635" s="72" t="e">
        <f t="shared" ca="1" si="331"/>
        <v>#N/A</v>
      </c>
      <c r="V635" s="72" t="e">
        <f t="shared" ca="1" si="332"/>
        <v>#N/A</v>
      </c>
      <c r="W635" s="72" t="e">
        <f ca="1">(Coef!$J$9/(1+Coef!$J$8*(COS(V635))^2)^0.5)*Coef!$J$6</f>
        <v>#N/A</v>
      </c>
      <c r="X635" s="72" t="e">
        <f t="shared" ca="1" si="333"/>
        <v>#N/A</v>
      </c>
      <c r="Y635" s="72" t="e">
        <f t="shared" ca="1" si="334"/>
        <v>#N/A</v>
      </c>
      <c r="Z635" s="72" t="e">
        <f t="shared" ca="1" si="335"/>
        <v>#N/A</v>
      </c>
      <c r="AA635" s="72" t="e">
        <f t="shared" ca="1" si="336"/>
        <v>#N/A</v>
      </c>
      <c r="AB635" s="72" t="e">
        <f t="shared" ca="1" si="337"/>
        <v>#N/A</v>
      </c>
      <c r="AC635" s="72" t="e">
        <f t="shared" ca="1" si="338"/>
        <v>#N/A</v>
      </c>
      <c r="AD635" s="72" t="e">
        <f t="shared" ca="1" si="339"/>
        <v>#N/A</v>
      </c>
      <c r="AE635" s="72" t="e">
        <f ca="1">Coef!$J$6*Coef!$J$9*(V635-(Coef!$J$10*AB635)+(Coef!$J$11*AC635)-(Coef!$J$12*AD635))</f>
        <v>#N/A</v>
      </c>
      <c r="AF635" s="72" t="e">
        <f t="shared" ca="1" si="340"/>
        <v>#N/A</v>
      </c>
      <c r="AG635" s="72" t="e">
        <f ca="1">((Coef!$J$8*Y635^2)/2)*(COS(V635))^2</f>
        <v>#N/A</v>
      </c>
      <c r="AH635" s="72" t="e">
        <f t="shared" ca="1" si="341"/>
        <v>#N/A</v>
      </c>
      <c r="AI635" s="72" t="e">
        <f t="shared" ca="1" si="342"/>
        <v>#N/A</v>
      </c>
      <c r="AJ635" s="72" t="e">
        <f t="shared" ca="1" si="343"/>
        <v>#N/A</v>
      </c>
      <c r="AK635" s="72" t="e">
        <f t="shared" ca="1" si="344"/>
        <v>#N/A</v>
      </c>
      <c r="AL635" s="72" t="e">
        <f t="shared" ca="1" si="345"/>
        <v>#N/A</v>
      </c>
      <c r="AM635" s="72" t="e">
        <f ca="1">V635+(1+Coef!$J$8*(COS(V635))^2-(3/2)*Coef!$J$8*SIN(V635)*COS(V635)*(AL635-V635))*(AL635-V635)</f>
        <v>#N/A</v>
      </c>
      <c r="AN635" s="34" t="e">
        <f t="shared" ca="1" si="346"/>
        <v>#N/A</v>
      </c>
      <c r="AO635" s="33" t="e">
        <f t="shared" ca="1" si="347"/>
        <v>#N/A</v>
      </c>
      <c r="AP635" s="33" t="e">
        <f t="shared" ca="1" si="348"/>
        <v>#N/A</v>
      </c>
      <c r="AQ635" s="72" t="e">
        <f ca="1">'MGRS to Dist'!BP635</f>
        <v>#N/A</v>
      </c>
      <c r="AR635" s="72" t="e">
        <f ca="1">'MGRS to Dist'!BT635</f>
        <v>#N/A</v>
      </c>
      <c r="AS635" s="72" t="e">
        <f ca="1">'MGRS to Dist'!BU635</f>
        <v>#N/A</v>
      </c>
      <c r="AT635" s="72" t="e">
        <f ca="1">'MGRS to Dist'!BV635</f>
        <v>#N/A</v>
      </c>
    </row>
    <row r="636" spans="3:46" ht="16.5" customHeight="1">
      <c r="C636" s="72" t="str">
        <f t="shared" si="319"/>
        <v/>
      </c>
      <c r="D636" s="72" t="e">
        <f t="array" aca="1" ref="D636" ca="1">MATCH(TRUE,ISERROR(VALUE(MID(C636,ROW(INDIRECT("1:"&amp;LEN(C636))),1))),0)</f>
        <v>#N/A</v>
      </c>
      <c r="E636" s="72" t="e">
        <f t="shared" ca="1" si="320"/>
        <v>#N/A</v>
      </c>
      <c r="F636" s="72" t="e">
        <f t="shared" ca="1" si="321"/>
        <v>#N/A</v>
      </c>
      <c r="G636" s="72" t="e">
        <f t="shared" ca="1" si="322"/>
        <v>#N/A</v>
      </c>
      <c r="H636" s="72" t="e">
        <f t="shared" ca="1" si="323"/>
        <v>#N/A</v>
      </c>
      <c r="I636" s="72" t="e">
        <f t="shared" ca="1" si="324"/>
        <v>#N/A</v>
      </c>
      <c r="J636" s="72" t="e">
        <f t="shared" ca="1" si="325"/>
        <v>#N/A</v>
      </c>
      <c r="K636" s="72" t="e">
        <f t="shared" ca="1" si="326"/>
        <v>#N/A</v>
      </c>
      <c r="L636" s="72" t="e">
        <f t="shared" ca="1" si="327"/>
        <v>#N/A</v>
      </c>
      <c r="M636" s="72" t="e">
        <f ca="1">VLOOKUP(G636,Coef!$C$2:$F$25,4)</f>
        <v>#N/A</v>
      </c>
      <c r="N636" s="31" t="e">
        <f ca="1">VLOOKUP(F636,Coef!$C$4:$D$23,2)</f>
        <v>#N/A</v>
      </c>
      <c r="O636" s="31" t="e">
        <f ca="1">MOD(VLOOKUP(H636,Coef!$C$2:$G$21,5)+MOD(E636+1,2)*15,20)</f>
        <v>#N/A</v>
      </c>
      <c r="P636" s="31" t="e">
        <f ca="1">VLOOKUP(N636,Coef!$A$27:$B$46,2)</f>
        <v>#N/A</v>
      </c>
      <c r="Q636" s="31" t="e">
        <f ca="1">VLOOKUP(N636,Coef!$A$27:$C$46,3)+O636/10-0.1</f>
        <v>#N/A</v>
      </c>
      <c r="R636" s="31" t="e">
        <f t="shared" ca="1" si="328"/>
        <v>#N/A</v>
      </c>
      <c r="S636" s="72" t="e">
        <f t="shared" ca="1" si="329"/>
        <v>#N/A</v>
      </c>
      <c r="T636" s="72" t="e">
        <f t="shared" ca="1" si="330"/>
        <v>#N/A</v>
      </c>
      <c r="U636" s="72" t="e">
        <f t="shared" ca="1" si="331"/>
        <v>#N/A</v>
      </c>
      <c r="V636" s="72" t="e">
        <f t="shared" ca="1" si="332"/>
        <v>#N/A</v>
      </c>
      <c r="W636" s="72" t="e">
        <f ca="1">(Coef!$J$9/(1+Coef!$J$8*(COS(V636))^2)^0.5)*Coef!$J$6</f>
        <v>#N/A</v>
      </c>
      <c r="X636" s="72" t="e">
        <f t="shared" ca="1" si="333"/>
        <v>#N/A</v>
      </c>
      <c r="Y636" s="72" t="e">
        <f t="shared" ca="1" si="334"/>
        <v>#N/A</v>
      </c>
      <c r="Z636" s="72" t="e">
        <f t="shared" ca="1" si="335"/>
        <v>#N/A</v>
      </c>
      <c r="AA636" s="72" t="e">
        <f t="shared" ca="1" si="336"/>
        <v>#N/A</v>
      </c>
      <c r="AB636" s="72" t="e">
        <f t="shared" ca="1" si="337"/>
        <v>#N/A</v>
      </c>
      <c r="AC636" s="72" t="e">
        <f t="shared" ca="1" si="338"/>
        <v>#N/A</v>
      </c>
      <c r="AD636" s="72" t="e">
        <f t="shared" ca="1" si="339"/>
        <v>#N/A</v>
      </c>
      <c r="AE636" s="72" t="e">
        <f ca="1">Coef!$J$6*Coef!$J$9*(V636-(Coef!$J$10*AB636)+(Coef!$J$11*AC636)-(Coef!$J$12*AD636))</f>
        <v>#N/A</v>
      </c>
      <c r="AF636" s="72" t="e">
        <f t="shared" ca="1" si="340"/>
        <v>#N/A</v>
      </c>
      <c r="AG636" s="72" t="e">
        <f ca="1">((Coef!$J$8*Y636^2)/2)*(COS(V636))^2</f>
        <v>#N/A</v>
      </c>
      <c r="AH636" s="72" t="e">
        <f t="shared" ca="1" si="341"/>
        <v>#N/A</v>
      </c>
      <c r="AI636" s="72" t="e">
        <f t="shared" ca="1" si="342"/>
        <v>#N/A</v>
      </c>
      <c r="AJ636" s="72" t="e">
        <f t="shared" ca="1" si="343"/>
        <v>#N/A</v>
      </c>
      <c r="AK636" s="72" t="e">
        <f t="shared" ca="1" si="344"/>
        <v>#N/A</v>
      </c>
      <c r="AL636" s="72" t="e">
        <f t="shared" ca="1" si="345"/>
        <v>#N/A</v>
      </c>
      <c r="AM636" s="72" t="e">
        <f ca="1">V636+(1+Coef!$J$8*(COS(V636))^2-(3/2)*Coef!$J$8*SIN(V636)*COS(V636)*(AL636-V636))*(AL636-V636)</f>
        <v>#N/A</v>
      </c>
      <c r="AN636" s="34" t="e">
        <f t="shared" ca="1" si="346"/>
        <v>#N/A</v>
      </c>
      <c r="AO636" s="33" t="e">
        <f t="shared" ca="1" si="347"/>
        <v>#N/A</v>
      </c>
      <c r="AP636" s="33" t="e">
        <f t="shared" ca="1" si="348"/>
        <v>#N/A</v>
      </c>
      <c r="AQ636" s="72" t="e">
        <f ca="1">'MGRS to Dist'!BP636</f>
        <v>#N/A</v>
      </c>
      <c r="AR636" s="72" t="e">
        <f ca="1">'MGRS to Dist'!BT636</f>
        <v>#N/A</v>
      </c>
      <c r="AS636" s="72" t="e">
        <f ca="1">'MGRS to Dist'!BU636</f>
        <v>#N/A</v>
      </c>
      <c r="AT636" s="72" t="e">
        <f ca="1">'MGRS to Dist'!BV636</f>
        <v>#N/A</v>
      </c>
    </row>
    <row r="637" spans="3:46" ht="16.5" customHeight="1">
      <c r="C637" s="72" t="str">
        <f t="shared" si="319"/>
        <v/>
      </c>
      <c r="D637" s="72" t="e">
        <f t="array" aca="1" ref="D637" ca="1">MATCH(TRUE,ISERROR(VALUE(MID(C637,ROW(INDIRECT("1:"&amp;LEN(C637))),1))),0)</f>
        <v>#N/A</v>
      </c>
      <c r="E637" s="72" t="e">
        <f t="shared" ca="1" si="320"/>
        <v>#N/A</v>
      </c>
      <c r="F637" s="72" t="e">
        <f t="shared" ca="1" si="321"/>
        <v>#N/A</v>
      </c>
      <c r="G637" s="72" t="e">
        <f t="shared" ca="1" si="322"/>
        <v>#N/A</v>
      </c>
      <c r="H637" s="72" t="e">
        <f t="shared" ca="1" si="323"/>
        <v>#N/A</v>
      </c>
      <c r="I637" s="72" t="e">
        <f t="shared" ca="1" si="324"/>
        <v>#N/A</v>
      </c>
      <c r="J637" s="72" t="e">
        <f t="shared" ca="1" si="325"/>
        <v>#N/A</v>
      </c>
      <c r="K637" s="72" t="e">
        <f t="shared" ca="1" si="326"/>
        <v>#N/A</v>
      </c>
      <c r="L637" s="72" t="e">
        <f t="shared" ca="1" si="327"/>
        <v>#N/A</v>
      </c>
      <c r="M637" s="72" t="e">
        <f ca="1">VLOOKUP(G637,Coef!$C$2:$F$25,4)</f>
        <v>#N/A</v>
      </c>
      <c r="N637" s="31" t="e">
        <f ca="1">VLOOKUP(F637,Coef!$C$4:$D$23,2)</f>
        <v>#N/A</v>
      </c>
      <c r="O637" s="31" t="e">
        <f ca="1">MOD(VLOOKUP(H637,Coef!$C$2:$G$21,5)+MOD(E637+1,2)*15,20)</f>
        <v>#N/A</v>
      </c>
      <c r="P637" s="31" t="e">
        <f ca="1">VLOOKUP(N637,Coef!$A$27:$B$46,2)</f>
        <v>#N/A</v>
      </c>
      <c r="Q637" s="31" t="e">
        <f ca="1">VLOOKUP(N637,Coef!$A$27:$C$46,3)+O637/10-0.1</f>
        <v>#N/A</v>
      </c>
      <c r="R637" s="31" t="e">
        <f t="shared" ca="1" si="328"/>
        <v>#N/A</v>
      </c>
      <c r="S637" s="72" t="e">
        <f t="shared" ca="1" si="329"/>
        <v>#N/A</v>
      </c>
      <c r="T637" s="72" t="e">
        <f t="shared" ca="1" si="330"/>
        <v>#N/A</v>
      </c>
      <c r="U637" s="72" t="e">
        <f t="shared" ca="1" si="331"/>
        <v>#N/A</v>
      </c>
      <c r="V637" s="72" t="e">
        <f t="shared" ca="1" si="332"/>
        <v>#N/A</v>
      </c>
      <c r="W637" s="72" t="e">
        <f ca="1">(Coef!$J$9/(1+Coef!$J$8*(COS(V637))^2)^0.5)*Coef!$J$6</f>
        <v>#N/A</v>
      </c>
      <c r="X637" s="72" t="e">
        <f t="shared" ca="1" si="333"/>
        <v>#N/A</v>
      </c>
      <c r="Y637" s="72" t="e">
        <f t="shared" ca="1" si="334"/>
        <v>#N/A</v>
      </c>
      <c r="Z637" s="72" t="e">
        <f t="shared" ca="1" si="335"/>
        <v>#N/A</v>
      </c>
      <c r="AA637" s="72" t="e">
        <f t="shared" ca="1" si="336"/>
        <v>#N/A</v>
      </c>
      <c r="AB637" s="72" t="e">
        <f t="shared" ca="1" si="337"/>
        <v>#N/A</v>
      </c>
      <c r="AC637" s="72" t="e">
        <f t="shared" ca="1" si="338"/>
        <v>#N/A</v>
      </c>
      <c r="AD637" s="72" t="e">
        <f t="shared" ca="1" si="339"/>
        <v>#N/A</v>
      </c>
      <c r="AE637" s="72" t="e">
        <f ca="1">Coef!$J$6*Coef!$J$9*(V637-(Coef!$J$10*AB637)+(Coef!$J$11*AC637)-(Coef!$J$12*AD637))</f>
        <v>#N/A</v>
      </c>
      <c r="AF637" s="72" t="e">
        <f t="shared" ca="1" si="340"/>
        <v>#N/A</v>
      </c>
      <c r="AG637" s="72" t="e">
        <f ca="1">((Coef!$J$8*Y637^2)/2)*(COS(V637))^2</f>
        <v>#N/A</v>
      </c>
      <c r="AH637" s="72" t="e">
        <f t="shared" ca="1" si="341"/>
        <v>#N/A</v>
      </c>
      <c r="AI637" s="72" t="e">
        <f t="shared" ca="1" si="342"/>
        <v>#N/A</v>
      </c>
      <c r="AJ637" s="72" t="e">
        <f t="shared" ca="1" si="343"/>
        <v>#N/A</v>
      </c>
      <c r="AK637" s="72" t="e">
        <f t="shared" ca="1" si="344"/>
        <v>#N/A</v>
      </c>
      <c r="AL637" s="72" t="e">
        <f t="shared" ca="1" si="345"/>
        <v>#N/A</v>
      </c>
      <c r="AM637" s="72" t="e">
        <f ca="1">V637+(1+Coef!$J$8*(COS(V637))^2-(3/2)*Coef!$J$8*SIN(V637)*COS(V637)*(AL637-V637))*(AL637-V637)</f>
        <v>#N/A</v>
      </c>
      <c r="AN637" s="34" t="e">
        <f t="shared" ca="1" si="346"/>
        <v>#N/A</v>
      </c>
      <c r="AO637" s="33" t="e">
        <f t="shared" ca="1" si="347"/>
        <v>#N/A</v>
      </c>
      <c r="AP637" s="33" t="e">
        <f t="shared" ca="1" si="348"/>
        <v>#N/A</v>
      </c>
      <c r="AQ637" s="72" t="e">
        <f ca="1">'MGRS to Dist'!BP637</f>
        <v>#N/A</v>
      </c>
      <c r="AR637" s="72" t="e">
        <f ca="1">'MGRS to Dist'!BT637</f>
        <v>#N/A</v>
      </c>
      <c r="AS637" s="72" t="e">
        <f ca="1">'MGRS to Dist'!BU637</f>
        <v>#N/A</v>
      </c>
      <c r="AT637" s="72" t="e">
        <f ca="1">'MGRS to Dist'!BV637</f>
        <v>#N/A</v>
      </c>
    </row>
    <row r="638" spans="3:46" ht="16.5" customHeight="1">
      <c r="C638" s="72" t="str">
        <f t="shared" si="319"/>
        <v/>
      </c>
      <c r="D638" s="72" t="e">
        <f t="array" aca="1" ref="D638" ca="1">MATCH(TRUE,ISERROR(VALUE(MID(C638,ROW(INDIRECT("1:"&amp;LEN(C638))),1))),0)</f>
        <v>#N/A</v>
      </c>
      <c r="E638" s="72" t="e">
        <f t="shared" ca="1" si="320"/>
        <v>#N/A</v>
      </c>
      <c r="F638" s="72" t="e">
        <f t="shared" ca="1" si="321"/>
        <v>#N/A</v>
      </c>
      <c r="G638" s="72" t="e">
        <f t="shared" ca="1" si="322"/>
        <v>#N/A</v>
      </c>
      <c r="H638" s="72" t="e">
        <f t="shared" ca="1" si="323"/>
        <v>#N/A</v>
      </c>
      <c r="I638" s="72" t="e">
        <f t="shared" ca="1" si="324"/>
        <v>#N/A</v>
      </c>
      <c r="J638" s="72" t="e">
        <f t="shared" ca="1" si="325"/>
        <v>#N/A</v>
      </c>
      <c r="K638" s="72" t="e">
        <f t="shared" ca="1" si="326"/>
        <v>#N/A</v>
      </c>
      <c r="L638" s="72" t="e">
        <f t="shared" ca="1" si="327"/>
        <v>#N/A</v>
      </c>
      <c r="M638" s="72" t="e">
        <f ca="1">VLOOKUP(G638,Coef!$C$2:$F$25,4)</f>
        <v>#N/A</v>
      </c>
      <c r="N638" s="31" t="e">
        <f ca="1">VLOOKUP(F638,Coef!$C$4:$D$23,2)</f>
        <v>#N/A</v>
      </c>
      <c r="O638" s="31" t="e">
        <f ca="1">MOD(VLOOKUP(H638,Coef!$C$2:$G$21,5)+MOD(E638+1,2)*15,20)</f>
        <v>#N/A</v>
      </c>
      <c r="P638" s="31" t="e">
        <f ca="1">VLOOKUP(N638,Coef!$A$27:$B$46,2)</f>
        <v>#N/A</v>
      </c>
      <c r="Q638" s="31" t="e">
        <f ca="1">VLOOKUP(N638,Coef!$A$27:$C$46,3)+O638/10-0.1</f>
        <v>#N/A</v>
      </c>
      <c r="R638" s="31" t="e">
        <f t="shared" ca="1" si="328"/>
        <v>#N/A</v>
      </c>
      <c r="S638" s="72" t="e">
        <f t="shared" ca="1" si="329"/>
        <v>#N/A</v>
      </c>
      <c r="T638" s="72" t="e">
        <f t="shared" ca="1" si="330"/>
        <v>#N/A</v>
      </c>
      <c r="U638" s="72" t="e">
        <f t="shared" ca="1" si="331"/>
        <v>#N/A</v>
      </c>
      <c r="V638" s="72" t="e">
        <f t="shared" ca="1" si="332"/>
        <v>#N/A</v>
      </c>
      <c r="W638" s="72" t="e">
        <f ca="1">(Coef!$J$9/(1+Coef!$J$8*(COS(V638))^2)^0.5)*Coef!$J$6</f>
        <v>#N/A</v>
      </c>
      <c r="X638" s="72" t="e">
        <f t="shared" ca="1" si="333"/>
        <v>#N/A</v>
      </c>
      <c r="Y638" s="72" t="e">
        <f t="shared" ca="1" si="334"/>
        <v>#N/A</v>
      </c>
      <c r="Z638" s="72" t="e">
        <f t="shared" ca="1" si="335"/>
        <v>#N/A</v>
      </c>
      <c r="AA638" s="72" t="e">
        <f t="shared" ca="1" si="336"/>
        <v>#N/A</v>
      </c>
      <c r="AB638" s="72" t="e">
        <f t="shared" ca="1" si="337"/>
        <v>#N/A</v>
      </c>
      <c r="AC638" s="72" t="e">
        <f t="shared" ca="1" si="338"/>
        <v>#N/A</v>
      </c>
      <c r="AD638" s="72" t="e">
        <f t="shared" ca="1" si="339"/>
        <v>#N/A</v>
      </c>
      <c r="AE638" s="72" t="e">
        <f ca="1">Coef!$J$6*Coef!$J$9*(V638-(Coef!$J$10*AB638)+(Coef!$J$11*AC638)-(Coef!$J$12*AD638))</f>
        <v>#N/A</v>
      </c>
      <c r="AF638" s="72" t="e">
        <f t="shared" ca="1" si="340"/>
        <v>#N/A</v>
      </c>
      <c r="AG638" s="72" t="e">
        <f ca="1">((Coef!$J$8*Y638^2)/2)*(COS(V638))^2</f>
        <v>#N/A</v>
      </c>
      <c r="AH638" s="72" t="e">
        <f t="shared" ca="1" si="341"/>
        <v>#N/A</v>
      </c>
      <c r="AI638" s="72" t="e">
        <f t="shared" ca="1" si="342"/>
        <v>#N/A</v>
      </c>
      <c r="AJ638" s="72" t="e">
        <f t="shared" ca="1" si="343"/>
        <v>#N/A</v>
      </c>
      <c r="AK638" s="72" t="e">
        <f t="shared" ca="1" si="344"/>
        <v>#N/A</v>
      </c>
      <c r="AL638" s="72" t="e">
        <f t="shared" ca="1" si="345"/>
        <v>#N/A</v>
      </c>
      <c r="AM638" s="72" t="e">
        <f ca="1">V638+(1+Coef!$J$8*(COS(V638))^2-(3/2)*Coef!$J$8*SIN(V638)*COS(V638)*(AL638-V638))*(AL638-V638)</f>
        <v>#N/A</v>
      </c>
      <c r="AN638" s="34" t="e">
        <f t="shared" ca="1" si="346"/>
        <v>#N/A</v>
      </c>
      <c r="AO638" s="33" t="e">
        <f t="shared" ca="1" si="347"/>
        <v>#N/A</v>
      </c>
      <c r="AP638" s="33" t="e">
        <f t="shared" ca="1" si="348"/>
        <v>#N/A</v>
      </c>
      <c r="AQ638" s="72" t="e">
        <f ca="1">'MGRS to Dist'!BP638</f>
        <v>#N/A</v>
      </c>
      <c r="AR638" s="72" t="e">
        <f ca="1">'MGRS to Dist'!BT638</f>
        <v>#N/A</v>
      </c>
      <c r="AS638" s="72" t="e">
        <f ca="1">'MGRS to Dist'!BU638</f>
        <v>#N/A</v>
      </c>
      <c r="AT638" s="72" t="e">
        <f ca="1">'MGRS to Dist'!BV638</f>
        <v>#N/A</v>
      </c>
    </row>
    <row r="639" spans="3:46" ht="16.5" customHeight="1">
      <c r="C639" s="72" t="str">
        <f t="shared" si="319"/>
        <v/>
      </c>
      <c r="D639" s="72" t="e">
        <f t="array" aca="1" ref="D639" ca="1">MATCH(TRUE,ISERROR(VALUE(MID(C639,ROW(INDIRECT("1:"&amp;LEN(C639))),1))),0)</f>
        <v>#N/A</v>
      </c>
      <c r="E639" s="72" t="e">
        <f t="shared" ca="1" si="320"/>
        <v>#N/A</v>
      </c>
      <c r="F639" s="72" t="e">
        <f t="shared" ca="1" si="321"/>
        <v>#N/A</v>
      </c>
      <c r="G639" s="72" t="e">
        <f t="shared" ca="1" si="322"/>
        <v>#N/A</v>
      </c>
      <c r="H639" s="72" t="e">
        <f t="shared" ca="1" si="323"/>
        <v>#N/A</v>
      </c>
      <c r="I639" s="72" t="e">
        <f t="shared" ca="1" si="324"/>
        <v>#N/A</v>
      </c>
      <c r="J639" s="72" t="e">
        <f t="shared" ca="1" si="325"/>
        <v>#N/A</v>
      </c>
      <c r="K639" s="72" t="e">
        <f t="shared" ca="1" si="326"/>
        <v>#N/A</v>
      </c>
      <c r="L639" s="72" t="e">
        <f t="shared" ca="1" si="327"/>
        <v>#N/A</v>
      </c>
      <c r="M639" s="72" t="e">
        <f ca="1">VLOOKUP(G639,Coef!$C$2:$F$25,4)</f>
        <v>#N/A</v>
      </c>
      <c r="N639" s="31" t="e">
        <f ca="1">VLOOKUP(F639,Coef!$C$4:$D$23,2)</f>
        <v>#N/A</v>
      </c>
      <c r="O639" s="31" t="e">
        <f ca="1">MOD(VLOOKUP(H639,Coef!$C$2:$G$21,5)+MOD(E639+1,2)*15,20)</f>
        <v>#N/A</v>
      </c>
      <c r="P639" s="31" t="e">
        <f ca="1">VLOOKUP(N639,Coef!$A$27:$B$46,2)</f>
        <v>#N/A</v>
      </c>
      <c r="Q639" s="31" t="e">
        <f ca="1">VLOOKUP(N639,Coef!$A$27:$C$46,3)+O639/10-0.1</f>
        <v>#N/A</v>
      </c>
      <c r="R639" s="31" t="e">
        <f t="shared" ca="1" si="328"/>
        <v>#N/A</v>
      </c>
      <c r="S639" s="72" t="e">
        <f t="shared" ca="1" si="329"/>
        <v>#N/A</v>
      </c>
      <c r="T639" s="72" t="e">
        <f t="shared" ca="1" si="330"/>
        <v>#N/A</v>
      </c>
      <c r="U639" s="72" t="e">
        <f t="shared" ca="1" si="331"/>
        <v>#N/A</v>
      </c>
      <c r="V639" s="72" t="e">
        <f t="shared" ca="1" si="332"/>
        <v>#N/A</v>
      </c>
      <c r="W639" s="72" t="e">
        <f ca="1">(Coef!$J$9/(1+Coef!$J$8*(COS(V639))^2)^0.5)*Coef!$J$6</f>
        <v>#N/A</v>
      </c>
      <c r="X639" s="72" t="e">
        <f t="shared" ca="1" si="333"/>
        <v>#N/A</v>
      </c>
      <c r="Y639" s="72" t="e">
        <f t="shared" ca="1" si="334"/>
        <v>#N/A</v>
      </c>
      <c r="Z639" s="72" t="e">
        <f t="shared" ca="1" si="335"/>
        <v>#N/A</v>
      </c>
      <c r="AA639" s="72" t="e">
        <f t="shared" ca="1" si="336"/>
        <v>#N/A</v>
      </c>
      <c r="AB639" s="72" t="e">
        <f t="shared" ca="1" si="337"/>
        <v>#N/A</v>
      </c>
      <c r="AC639" s="72" t="e">
        <f t="shared" ca="1" si="338"/>
        <v>#N/A</v>
      </c>
      <c r="AD639" s="72" t="e">
        <f t="shared" ca="1" si="339"/>
        <v>#N/A</v>
      </c>
      <c r="AE639" s="72" t="e">
        <f ca="1">Coef!$J$6*Coef!$J$9*(V639-(Coef!$J$10*AB639)+(Coef!$J$11*AC639)-(Coef!$J$12*AD639))</f>
        <v>#N/A</v>
      </c>
      <c r="AF639" s="72" t="e">
        <f t="shared" ca="1" si="340"/>
        <v>#N/A</v>
      </c>
      <c r="AG639" s="72" t="e">
        <f ca="1">((Coef!$J$8*Y639^2)/2)*(COS(V639))^2</f>
        <v>#N/A</v>
      </c>
      <c r="AH639" s="72" t="e">
        <f t="shared" ca="1" si="341"/>
        <v>#N/A</v>
      </c>
      <c r="AI639" s="72" t="e">
        <f t="shared" ca="1" si="342"/>
        <v>#N/A</v>
      </c>
      <c r="AJ639" s="72" t="e">
        <f t="shared" ca="1" si="343"/>
        <v>#N/A</v>
      </c>
      <c r="AK639" s="72" t="e">
        <f t="shared" ca="1" si="344"/>
        <v>#N/A</v>
      </c>
      <c r="AL639" s="72" t="e">
        <f t="shared" ca="1" si="345"/>
        <v>#N/A</v>
      </c>
      <c r="AM639" s="72" t="e">
        <f ca="1">V639+(1+Coef!$J$8*(COS(V639))^2-(3/2)*Coef!$J$8*SIN(V639)*COS(V639)*(AL639-V639))*(AL639-V639)</f>
        <v>#N/A</v>
      </c>
      <c r="AN639" s="34" t="e">
        <f t="shared" ca="1" si="346"/>
        <v>#N/A</v>
      </c>
      <c r="AO639" s="33" t="e">
        <f t="shared" ca="1" si="347"/>
        <v>#N/A</v>
      </c>
      <c r="AP639" s="33" t="e">
        <f t="shared" ca="1" si="348"/>
        <v>#N/A</v>
      </c>
      <c r="AQ639" s="72" t="e">
        <f ca="1">'MGRS to Dist'!BP639</f>
        <v>#N/A</v>
      </c>
      <c r="AR639" s="72" t="e">
        <f ca="1">'MGRS to Dist'!BT639</f>
        <v>#N/A</v>
      </c>
      <c r="AS639" s="72" t="e">
        <f ca="1">'MGRS to Dist'!BU639</f>
        <v>#N/A</v>
      </c>
      <c r="AT639" s="72" t="e">
        <f ca="1">'MGRS to Dist'!BV639</f>
        <v>#N/A</v>
      </c>
    </row>
    <row r="640" spans="3:46" ht="16.5" customHeight="1">
      <c r="C640" s="72" t="str">
        <f t="shared" si="319"/>
        <v/>
      </c>
      <c r="D640" s="72" t="e">
        <f t="array" aca="1" ref="D640" ca="1">MATCH(TRUE,ISERROR(VALUE(MID(C640,ROW(INDIRECT("1:"&amp;LEN(C640))),1))),0)</f>
        <v>#N/A</v>
      </c>
      <c r="E640" s="72" t="e">
        <f t="shared" ca="1" si="320"/>
        <v>#N/A</v>
      </c>
      <c r="F640" s="72" t="e">
        <f t="shared" ca="1" si="321"/>
        <v>#N/A</v>
      </c>
      <c r="G640" s="72" t="e">
        <f t="shared" ca="1" si="322"/>
        <v>#N/A</v>
      </c>
      <c r="H640" s="72" t="e">
        <f t="shared" ca="1" si="323"/>
        <v>#N/A</v>
      </c>
      <c r="I640" s="72" t="e">
        <f t="shared" ca="1" si="324"/>
        <v>#N/A</v>
      </c>
      <c r="J640" s="72" t="e">
        <f t="shared" ca="1" si="325"/>
        <v>#N/A</v>
      </c>
      <c r="K640" s="72" t="e">
        <f t="shared" ca="1" si="326"/>
        <v>#N/A</v>
      </c>
      <c r="L640" s="72" t="e">
        <f t="shared" ca="1" si="327"/>
        <v>#N/A</v>
      </c>
      <c r="M640" s="72" t="e">
        <f ca="1">VLOOKUP(G640,Coef!$C$2:$F$25,4)</f>
        <v>#N/A</v>
      </c>
      <c r="N640" s="31" t="e">
        <f ca="1">VLOOKUP(F640,Coef!$C$4:$D$23,2)</f>
        <v>#N/A</v>
      </c>
      <c r="O640" s="31" t="e">
        <f ca="1">MOD(VLOOKUP(H640,Coef!$C$2:$G$21,5)+MOD(E640+1,2)*15,20)</f>
        <v>#N/A</v>
      </c>
      <c r="P640" s="31" t="e">
        <f ca="1">VLOOKUP(N640,Coef!$A$27:$B$46,2)</f>
        <v>#N/A</v>
      </c>
      <c r="Q640" s="31" t="e">
        <f ca="1">VLOOKUP(N640,Coef!$A$27:$C$46,3)+O640/10-0.1</f>
        <v>#N/A</v>
      </c>
      <c r="R640" s="31" t="e">
        <f t="shared" ca="1" si="328"/>
        <v>#N/A</v>
      </c>
      <c r="S640" s="72" t="e">
        <f t="shared" ca="1" si="329"/>
        <v>#N/A</v>
      </c>
      <c r="T640" s="72" t="e">
        <f t="shared" ca="1" si="330"/>
        <v>#N/A</v>
      </c>
      <c r="U640" s="72" t="e">
        <f t="shared" ca="1" si="331"/>
        <v>#N/A</v>
      </c>
      <c r="V640" s="72" t="e">
        <f t="shared" ca="1" si="332"/>
        <v>#N/A</v>
      </c>
      <c r="W640" s="72" t="e">
        <f ca="1">(Coef!$J$9/(1+Coef!$J$8*(COS(V640))^2)^0.5)*Coef!$J$6</f>
        <v>#N/A</v>
      </c>
      <c r="X640" s="72" t="e">
        <f t="shared" ca="1" si="333"/>
        <v>#N/A</v>
      </c>
      <c r="Y640" s="72" t="e">
        <f t="shared" ca="1" si="334"/>
        <v>#N/A</v>
      </c>
      <c r="Z640" s="72" t="e">
        <f t="shared" ca="1" si="335"/>
        <v>#N/A</v>
      </c>
      <c r="AA640" s="72" t="e">
        <f t="shared" ca="1" si="336"/>
        <v>#N/A</v>
      </c>
      <c r="AB640" s="72" t="e">
        <f t="shared" ca="1" si="337"/>
        <v>#N/A</v>
      </c>
      <c r="AC640" s="72" t="e">
        <f t="shared" ca="1" si="338"/>
        <v>#N/A</v>
      </c>
      <c r="AD640" s="72" t="e">
        <f t="shared" ca="1" si="339"/>
        <v>#N/A</v>
      </c>
      <c r="AE640" s="72" t="e">
        <f ca="1">Coef!$J$6*Coef!$J$9*(V640-(Coef!$J$10*AB640)+(Coef!$J$11*AC640)-(Coef!$J$12*AD640))</f>
        <v>#N/A</v>
      </c>
      <c r="AF640" s="72" t="e">
        <f t="shared" ca="1" si="340"/>
        <v>#N/A</v>
      </c>
      <c r="AG640" s="72" t="e">
        <f ca="1">((Coef!$J$8*Y640^2)/2)*(COS(V640))^2</f>
        <v>#N/A</v>
      </c>
      <c r="AH640" s="72" t="e">
        <f t="shared" ca="1" si="341"/>
        <v>#N/A</v>
      </c>
      <c r="AI640" s="72" t="e">
        <f t="shared" ca="1" si="342"/>
        <v>#N/A</v>
      </c>
      <c r="AJ640" s="72" t="e">
        <f t="shared" ca="1" si="343"/>
        <v>#N/A</v>
      </c>
      <c r="AK640" s="72" t="e">
        <f t="shared" ca="1" si="344"/>
        <v>#N/A</v>
      </c>
      <c r="AL640" s="72" t="e">
        <f t="shared" ca="1" si="345"/>
        <v>#N/A</v>
      </c>
      <c r="AM640" s="72" t="e">
        <f ca="1">V640+(1+Coef!$J$8*(COS(V640))^2-(3/2)*Coef!$J$8*SIN(V640)*COS(V640)*(AL640-V640))*(AL640-V640)</f>
        <v>#N/A</v>
      </c>
      <c r="AN640" s="34" t="e">
        <f t="shared" ca="1" si="346"/>
        <v>#N/A</v>
      </c>
      <c r="AO640" s="33" t="e">
        <f t="shared" ca="1" si="347"/>
        <v>#N/A</v>
      </c>
      <c r="AP640" s="33" t="e">
        <f t="shared" ca="1" si="348"/>
        <v>#N/A</v>
      </c>
      <c r="AQ640" s="72" t="e">
        <f ca="1">'MGRS to Dist'!BP640</f>
        <v>#N/A</v>
      </c>
      <c r="AR640" s="72" t="e">
        <f ca="1">'MGRS to Dist'!BT640</f>
        <v>#N/A</v>
      </c>
      <c r="AS640" s="72" t="e">
        <f ca="1">'MGRS to Dist'!BU640</f>
        <v>#N/A</v>
      </c>
      <c r="AT640" s="72" t="e">
        <f ca="1">'MGRS to Dist'!BV640</f>
        <v>#N/A</v>
      </c>
    </row>
    <row r="641" spans="3:46" ht="16.5" customHeight="1">
      <c r="C641" s="72" t="str">
        <f t="shared" si="319"/>
        <v/>
      </c>
      <c r="D641" s="72" t="e">
        <f t="array" aca="1" ref="D641" ca="1">MATCH(TRUE,ISERROR(VALUE(MID(C641,ROW(INDIRECT("1:"&amp;LEN(C641))),1))),0)</f>
        <v>#N/A</v>
      </c>
      <c r="E641" s="72" t="e">
        <f t="shared" ca="1" si="320"/>
        <v>#N/A</v>
      </c>
      <c r="F641" s="72" t="e">
        <f t="shared" ca="1" si="321"/>
        <v>#N/A</v>
      </c>
      <c r="G641" s="72" t="e">
        <f t="shared" ca="1" si="322"/>
        <v>#N/A</v>
      </c>
      <c r="H641" s="72" t="e">
        <f t="shared" ca="1" si="323"/>
        <v>#N/A</v>
      </c>
      <c r="I641" s="72" t="e">
        <f t="shared" ca="1" si="324"/>
        <v>#N/A</v>
      </c>
      <c r="J641" s="72" t="e">
        <f t="shared" ca="1" si="325"/>
        <v>#N/A</v>
      </c>
      <c r="K641" s="72" t="e">
        <f t="shared" ca="1" si="326"/>
        <v>#N/A</v>
      </c>
      <c r="L641" s="72" t="e">
        <f t="shared" ca="1" si="327"/>
        <v>#N/A</v>
      </c>
      <c r="M641" s="72" t="e">
        <f ca="1">VLOOKUP(G641,Coef!$C$2:$F$25,4)</f>
        <v>#N/A</v>
      </c>
      <c r="N641" s="31" t="e">
        <f ca="1">VLOOKUP(F641,Coef!$C$4:$D$23,2)</f>
        <v>#N/A</v>
      </c>
      <c r="O641" s="31" t="e">
        <f ca="1">MOD(VLOOKUP(H641,Coef!$C$2:$G$21,5)+MOD(E641+1,2)*15,20)</f>
        <v>#N/A</v>
      </c>
      <c r="P641" s="31" t="e">
        <f ca="1">VLOOKUP(N641,Coef!$A$27:$B$46,2)</f>
        <v>#N/A</v>
      </c>
      <c r="Q641" s="31" t="e">
        <f ca="1">VLOOKUP(N641,Coef!$A$27:$C$46,3)+O641/10-0.1</f>
        <v>#N/A</v>
      </c>
      <c r="R641" s="31" t="e">
        <f t="shared" ca="1" si="328"/>
        <v>#N/A</v>
      </c>
      <c r="S641" s="72" t="e">
        <f t="shared" ca="1" si="329"/>
        <v>#N/A</v>
      </c>
      <c r="T641" s="72" t="e">
        <f t="shared" ca="1" si="330"/>
        <v>#N/A</v>
      </c>
      <c r="U641" s="72" t="e">
        <f t="shared" ca="1" si="331"/>
        <v>#N/A</v>
      </c>
      <c r="V641" s="72" t="e">
        <f t="shared" ca="1" si="332"/>
        <v>#N/A</v>
      </c>
      <c r="W641" s="72" t="e">
        <f ca="1">(Coef!$J$9/(1+Coef!$J$8*(COS(V641))^2)^0.5)*Coef!$J$6</f>
        <v>#N/A</v>
      </c>
      <c r="X641" s="72" t="e">
        <f t="shared" ca="1" si="333"/>
        <v>#N/A</v>
      </c>
      <c r="Y641" s="72" t="e">
        <f t="shared" ca="1" si="334"/>
        <v>#N/A</v>
      </c>
      <c r="Z641" s="72" t="e">
        <f t="shared" ca="1" si="335"/>
        <v>#N/A</v>
      </c>
      <c r="AA641" s="72" t="e">
        <f t="shared" ca="1" si="336"/>
        <v>#N/A</v>
      </c>
      <c r="AB641" s="72" t="e">
        <f t="shared" ca="1" si="337"/>
        <v>#N/A</v>
      </c>
      <c r="AC641" s="72" t="e">
        <f t="shared" ca="1" si="338"/>
        <v>#N/A</v>
      </c>
      <c r="AD641" s="72" t="e">
        <f t="shared" ca="1" si="339"/>
        <v>#N/A</v>
      </c>
      <c r="AE641" s="72" t="e">
        <f ca="1">Coef!$J$6*Coef!$J$9*(V641-(Coef!$J$10*AB641)+(Coef!$J$11*AC641)-(Coef!$J$12*AD641))</f>
        <v>#N/A</v>
      </c>
      <c r="AF641" s="72" t="e">
        <f t="shared" ca="1" si="340"/>
        <v>#N/A</v>
      </c>
      <c r="AG641" s="72" t="e">
        <f ca="1">((Coef!$J$8*Y641^2)/2)*(COS(V641))^2</f>
        <v>#N/A</v>
      </c>
      <c r="AH641" s="72" t="e">
        <f t="shared" ca="1" si="341"/>
        <v>#N/A</v>
      </c>
      <c r="AI641" s="72" t="e">
        <f t="shared" ca="1" si="342"/>
        <v>#N/A</v>
      </c>
      <c r="AJ641" s="72" t="e">
        <f t="shared" ca="1" si="343"/>
        <v>#N/A</v>
      </c>
      <c r="AK641" s="72" t="e">
        <f t="shared" ca="1" si="344"/>
        <v>#N/A</v>
      </c>
      <c r="AL641" s="72" t="e">
        <f t="shared" ca="1" si="345"/>
        <v>#N/A</v>
      </c>
      <c r="AM641" s="72" t="e">
        <f ca="1">V641+(1+Coef!$J$8*(COS(V641))^2-(3/2)*Coef!$J$8*SIN(V641)*COS(V641)*(AL641-V641))*(AL641-V641)</f>
        <v>#N/A</v>
      </c>
      <c r="AN641" s="34" t="e">
        <f t="shared" ca="1" si="346"/>
        <v>#N/A</v>
      </c>
      <c r="AO641" s="33" t="e">
        <f t="shared" ca="1" si="347"/>
        <v>#N/A</v>
      </c>
      <c r="AP641" s="33" t="e">
        <f t="shared" ca="1" si="348"/>
        <v>#N/A</v>
      </c>
      <c r="AQ641" s="72" t="e">
        <f ca="1">'MGRS to Dist'!BP641</f>
        <v>#N/A</v>
      </c>
      <c r="AR641" s="72" t="e">
        <f ca="1">'MGRS to Dist'!BT641</f>
        <v>#N/A</v>
      </c>
      <c r="AS641" s="72" t="e">
        <f ca="1">'MGRS to Dist'!BU641</f>
        <v>#N/A</v>
      </c>
      <c r="AT641" s="72" t="e">
        <f ca="1">'MGRS to Dist'!BV641</f>
        <v>#N/A</v>
      </c>
    </row>
    <row r="642" spans="3:46" ht="16.5" customHeight="1">
      <c r="C642" s="72" t="str">
        <f t="shared" si="319"/>
        <v/>
      </c>
      <c r="D642" s="72" t="e">
        <f t="array" aca="1" ref="D642" ca="1">MATCH(TRUE,ISERROR(VALUE(MID(C642,ROW(INDIRECT("1:"&amp;LEN(C642))),1))),0)</f>
        <v>#N/A</v>
      </c>
      <c r="E642" s="72" t="e">
        <f t="shared" ca="1" si="320"/>
        <v>#N/A</v>
      </c>
      <c r="F642" s="72" t="e">
        <f t="shared" ca="1" si="321"/>
        <v>#N/A</v>
      </c>
      <c r="G642" s="72" t="e">
        <f t="shared" ca="1" si="322"/>
        <v>#N/A</v>
      </c>
      <c r="H642" s="72" t="e">
        <f t="shared" ca="1" si="323"/>
        <v>#N/A</v>
      </c>
      <c r="I642" s="72" t="e">
        <f t="shared" ca="1" si="324"/>
        <v>#N/A</v>
      </c>
      <c r="J642" s="72" t="e">
        <f t="shared" ca="1" si="325"/>
        <v>#N/A</v>
      </c>
      <c r="K642" s="72" t="e">
        <f t="shared" ca="1" si="326"/>
        <v>#N/A</v>
      </c>
      <c r="L642" s="72" t="e">
        <f t="shared" ca="1" si="327"/>
        <v>#N/A</v>
      </c>
      <c r="M642" s="72" t="e">
        <f ca="1">VLOOKUP(G642,Coef!$C$2:$F$25,4)</f>
        <v>#N/A</v>
      </c>
      <c r="N642" s="31" t="e">
        <f ca="1">VLOOKUP(F642,Coef!$C$4:$D$23,2)</f>
        <v>#N/A</v>
      </c>
      <c r="O642" s="31" t="e">
        <f ca="1">MOD(VLOOKUP(H642,Coef!$C$2:$G$21,5)+MOD(E642+1,2)*15,20)</f>
        <v>#N/A</v>
      </c>
      <c r="P642" s="31" t="e">
        <f ca="1">VLOOKUP(N642,Coef!$A$27:$B$46,2)</f>
        <v>#N/A</v>
      </c>
      <c r="Q642" s="31" t="e">
        <f ca="1">VLOOKUP(N642,Coef!$A$27:$C$46,3)+O642/10-0.1</f>
        <v>#N/A</v>
      </c>
      <c r="R642" s="31" t="e">
        <f t="shared" ca="1" si="328"/>
        <v>#N/A</v>
      </c>
      <c r="S642" s="72" t="e">
        <f t="shared" ca="1" si="329"/>
        <v>#N/A</v>
      </c>
      <c r="T642" s="72" t="e">
        <f t="shared" ca="1" si="330"/>
        <v>#N/A</v>
      </c>
      <c r="U642" s="72" t="e">
        <f t="shared" ca="1" si="331"/>
        <v>#N/A</v>
      </c>
      <c r="V642" s="72" t="e">
        <f t="shared" ca="1" si="332"/>
        <v>#N/A</v>
      </c>
      <c r="W642" s="72" t="e">
        <f ca="1">(Coef!$J$9/(1+Coef!$J$8*(COS(V642))^2)^0.5)*Coef!$J$6</f>
        <v>#N/A</v>
      </c>
      <c r="X642" s="72" t="e">
        <f t="shared" ca="1" si="333"/>
        <v>#N/A</v>
      </c>
      <c r="Y642" s="72" t="e">
        <f t="shared" ca="1" si="334"/>
        <v>#N/A</v>
      </c>
      <c r="Z642" s="72" t="e">
        <f t="shared" ca="1" si="335"/>
        <v>#N/A</v>
      </c>
      <c r="AA642" s="72" t="e">
        <f t="shared" ca="1" si="336"/>
        <v>#N/A</v>
      </c>
      <c r="AB642" s="72" t="e">
        <f t="shared" ca="1" si="337"/>
        <v>#N/A</v>
      </c>
      <c r="AC642" s="72" t="e">
        <f t="shared" ca="1" si="338"/>
        <v>#N/A</v>
      </c>
      <c r="AD642" s="72" t="e">
        <f t="shared" ca="1" si="339"/>
        <v>#N/A</v>
      </c>
      <c r="AE642" s="72" t="e">
        <f ca="1">Coef!$J$6*Coef!$J$9*(V642-(Coef!$J$10*AB642)+(Coef!$J$11*AC642)-(Coef!$J$12*AD642))</f>
        <v>#N/A</v>
      </c>
      <c r="AF642" s="72" t="e">
        <f t="shared" ca="1" si="340"/>
        <v>#N/A</v>
      </c>
      <c r="AG642" s="72" t="e">
        <f ca="1">((Coef!$J$8*Y642^2)/2)*(COS(V642))^2</f>
        <v>#N/A</v>
      </c>
      <c r="AH642" s="72" t="e">
        <f t="shared" ca="1" si="341"/>
        <v>#N/A</v>
      </c>
      <c r="AI642" s="72" t="e">
        <f t="shared" ca="1" si="342"/>
        <v>#N/A</v>
      </c>
      <c r="AJ642" s="72" t="e">
        <f t="shared" ca="1" si="343"/>
        <v>#N/A</v>
      </c>
      <c r="AK642" s="72" t="e">
        <f t="shared" ca="1" si="344"/>
        <v>#N/A</v>
      </c>
      <c r="AL642" s="72" t="e">
        <f t="shared" ca="1" si="345"/>
        <v>#N/A</v>
      </c>
      <c r="AM642" s="72" t="e">
        <f ca="1">V642+(1+Coef!$J$8*(COS(V642))^2-(3/2)*Coef!$J$8*SIN(V642)*COS(V642)*(AL642-V642))*(AL642-V642)</f>
        <v>#N/A</v>
      </c>
      <c r="AN642" s="34" t="e">
        <f t="shared" ca="1" si="346"/>
        <v>#N/A</v>
      </c>
      <c r="AO642" s="33" t="e">
        <f t="shared" ca="1" si="347"/>
        <v>#N/A</v>
      </c>
      <c r="AP642" s="33" t="e">
        <f t="shared" ca="1" si="348"/>
        <v>#N/A</v>
      </c>
      <c r="AQ642" s="72" t="e">
        <f ca="1">'MGRS to Dist'!BP642</f>
        <v>#N/A</v>
      </c>
      <c r="AR642" s="72" t="e">
        <f ca="1">'MGRS to Dist'!BT642</f>
        <v>#N/A</v>
      </c>
      <c r="AS642" s="72" t="e">
        <f ca="1">'MGRS to Dist'!BU642</f>
        <v>#N/A</v>
      </c>
      <c r="AT642" s="72" t="e">
        <f ca="1">'MGRS to Dist'!BV642</f>
        <v>#N/A</v>
      </c>
    </row>
    <row r="643" spans="3:46" ht="16.5" customHeight="1">
      <c r="C643" s="72" t="str">
        <f t="shared" si="319"/>
        <v/>
      </c>
      <c r="D643" s="72" t="e">
        <f t="array" aca="1" ref="D643" ca="1">MATCH(TRUE,ISERROR(VALUE(MID(C643,ROW(INDIRECT("1:"&amp;LEN(C643))),1))),0)</f>
        <v>#N/A</v>
      </c>
      <c r="E643" s="72" t="e">
        <f t="shared" ca="1" si="320"/>
        <v>#N/A</v>
      </c>
      <c r="F643" s="72" t="e">
        <f t="shared" ca="1" si="321"/>
        <v>#N/A</v>
      </c>
      <c r="G643" s="72" t="e">
        <f t="shared" ca="1" si="322"/>
        <v>#N/A</v>
      </c>
      <c r="H643" s="72" t="e">
        <f t="shared" ca="1" si="323"/>
        <v>#N/A</v>
      </c>
      <c r="I643" s="72" t="e">
        <f t="shared" ca="1" si="324"/>
        <v>#N/A</v>
      </c>
      <c r="J643" s="72" t="e">
        <f t="shared" ca="1" si="325"/>
        <v>#N/A</v>
      </c>
      <c r="K643" s="72" t="e">
        <f t="shared" ca="1" si="326"/>
        <v>#N/A</v>
      </c>
      <c r="L643" s="72" t="e">
        <f t="shared" ca="1" si="327"/>
        <v>#N/A</v>
      </c>
      <c r="M643" s="72" t="e">
        <f ca="1">VLOOKUP(G643,Coef!$C$2:$F$25,4)</f>
        <v>#N/A</v>
      </c>
      <c r="N643" s="31" t="e">
        <f ca="1">VLOOKUP(F643,Coef!$C$4:$D$23,2)</f>
        <v>#N/A</v>
      </c>
      <c r="O643" s="31" t="e">
        <f ca="1">MOD(VLOOKUP(H643,Coef!$C$2:$G$21,5)+MOD(E643+1,2)*15,20)</f>
        <v>#N/A</v>
      </c>
      <c r="P643" s="31" t="e">
        <f ca="1">VLOOKUP(N643,Coef!$A$27:$B$46,2)</f>
        <v>#N/A</v>
      </c>
      <c r="Q643" s="31" t="e">
        <f ca="1">VLOOKUP(N643,Coef!$A$27:$C$46,3)+O643/10-0.1</f>
        <v>#N/A</v>
      </c>
      <c r="R643" s="31" t="e">
        <f t="shared" ca="1" si="328"/>
        <v>#N/A</v>
      </c>
      <c r="S643" s="72" t="e">
        <f t="shared" ca="1" si="329"/>
        <v>#N/A</v>
      </c>
      <c r="T643" s="72" t="e">
        <f t="shared" ca="1" si="330"/>
        <v>#N/A</v>
      </c>
      <c r="U643" s="72" t="e">
        <f t="shared" ca="1" si="331"/>
        <v>#N/A</v>
      </c>
      <c r="V643" s="72" t="e">
        <f t="shared" ca="1" si="332"/>
        <v>#N/A</v>
      </c>
      <c r="W643" s="72" t="e">
        <f ca="1">(Coef!$J$9/(1+Coef!$J$8*(COS(V643))^2)^0.5)*Coef!$J$6</f>
        <v>#N/A</v>
      </c>
      <c r="X643" s="72" t="e">
        <f t="shared" ca="1" si="333"/>
        <v>#N/A</v>
      </c>
      <c r="Y643" s="72" t="e">
        <f t="shared" ca="1" si="334"/>
        <v>#N/A</v>
      </c>
      <c r="Z643" s="72" t="e">
        <f t="shared" ca="1" si="335"/>
        <v>#N/A</v>
      </c>
      <c r="AA643" s="72" t="e">
        <f t="shared" ca="1" si="336"/>
        <v>#N/A</v>
      </c>
      <c r="AB643" s="72" t="e">
        <f t="shared" ca="1" si="337"/>
        <v>#N/A</v>
      </c>
      <c r="AC643" s="72" t="e">
        <f t="shared" ca="1" si="338"/>
        <v>#N/A</v>
      </c>
      <c r="AD643" s="72" t="e">
        <f t="shared" ca="1" si="339"/>
        <v>#N/A</v>
      </c>
      <c r="AE643" s="72" t="e">
        <f ca="1">Coef!$J$6*Coef!$J$9*(V643-(Coef!$J$10*AB643)+(Coef!$J$11*AC643)-(Coef!$J$12*AD643))</f>
        <v>#N/A</v>
      </c>
      <c r="AF643" s="72" t="e">
        <f t="shared" ca="1" si="340"/>
        <v>#N/A</v>
      </c>
      <c r="AG643" s="72" t="e">
        <f ca="1">((Coef!$J$8*Y643^2)/2)*(COS(V643))^2</f>
        <v>#N/A</v>
      </c>
      <c r="AH643" s="72" t="e">
        <f t="shared" ca="1" si="341"/>
        <v>#N/A</v>
      </c>
      <c r="AI643" s="72" t="e">
        <f t="shared" ca="1" si="342"/>
        <v>#N/A</v>
      </c>
      <c r="AJ643" s="72" t="e">
        <f t="shared" ca="1" si="343"/>
        <v>#N/A</v>
      </c>
      <c r="AK643" s="72" t="e">
        <f t="shared" ca="1" si="344"/>
        <v>#N/A</v>
      </c>
      <c r="AL643" s="72" t="e">
        <f t="shared" ca="1" si="345"/>
        <v>#N/A</v>
      </c>
      <c r="AM643" s="72" t="e">
        <f ca="1">V643+(1+Coef!$J$8*(COS(V643))^2-(3/2)*Coef!$J$8*SIN(V643)*COS(V643)*(AL643-V643))*(AL643-V643)</f>
        <v>#N/A</v>
      </c>
      <c r="AN643" s="34" t="e">
        <f t="shared" ca="1" si="346"/>
        <v>#N/A</v>
      </c>
      <c r="AO643" s="33" t="e">
        <f t="shared" ca="1" si="347"/>
        <v>#N/A</v>
      </c>
      <c r="AP643" s="33" t="e">
        <f t="shared" ca="1" si="348"/>
        <v>#N/A</v>
      </c>
      <c r="AQ643" s="72" t="e">
        <f ca="1">'MGRS to Dist'!BP643</f>
        <v>#N/A</v>
      </c>
      <c r="AR643" s="72" t="e">
        <f ca="1">'MGRS to Dist'!BT643</f>
        <v>#N/A</v>
      </c>
      <c r="AS643" s="72" t="e">
        <f ca="1">'MGRS to Dist'!BU643</f>
        <v>#N/A</v>
      </c>
      <c r="AT643" s="72" t="e">
        <f ca="1">'MGRS to Dist'!BV643</f>
        <v>#N/A</v>
      </c>
    </row>
    <row r="644" spans="3:46" ht="16.5" customHeight="1">
      <c r="C644" s="72" t="str">
        <f t="shared" si="319"/>
        <v/>
      </c>
      <c r="D644" s="72" t="e">
        <f t="array" aca="1" ref="D644" ca="1">MATCH(TRUE,ISERROR(VALUE(MID(C644,ROW(INDIRECT("1:"&amp;LEN(C644))),1))),0)</f>
        <v>#N/A</v>
      </c>
      <c r="E644" s="72" t="e">
        <f t="shared" ca="1" si="320"/>
        <v>#N/A</v>
      </c>
      <c r="F644" s="72" t="e">
        <f t="shared" ca="1" si="321"/>
        <v>#N/A</v>
      </c>
      <c r="G644" s="72" t="e">
        <f t="shared" ca="1" si="322"/>
        <v>#N/A</v>
      </c>
      <c r="H644" s="72" t="e">
        <f t="shared" ca="1" si="323"/>
        <v>#N/A</v>
      </c>
      <c r="I644" s="72" t="e">
        <f t="shared" ca="1" si="324"/>
        <v>#N/A</v>
      </c>
      <c r="J644" s="72" t="e">
        <f t="shared" ca="1" si="325"/>
        <v>#N/A</v>
      </c>
      <c r="K644" s="72" t="e">
        <f t="shared" ca="1" si="326"/>
        <v>#N/A</v>
      </c>
      <c r="L644" s="72" t="e">
        <f t="shared" ca="1" si="327"/>
        <v>#N/A</v>
      </c>
      <c r="M644" s="72" t="e">
        <f ca="1">VLOOKUP(G644,Coef!$C$2:$F$25,4)</f>
        <v>#N/A</v>
      </c>
      <c r="N644" s="31" t="e">
        <f ca="1">VLOOKUP(F644,Coef!$C$4:$D$23,2)</f>
        <v>#N/A</v>
      </c>
      <c r="O644" s="31" t="e">
        <f ca="1">MOD(VLOOKUP(H644,Coef!$C$2:$G$21,5)+MOD(E644+1,2)*15,20)</f>
        <v>#N/A</v>
      </c>
      <c r="P644" s="31" t="e">
        <f ca="1">VLOOKUP(N644,Coef!$A$27:$B$46,2)</f>
        <v>#N/A</v>
      </c>
      <c r="Q644" s="31" t="e">
        <f ca="1">VLOOKUP(N644,Coef!$A$27:$C$46,3)+O644/10-0.1</f>
        <v>#N/A</v>
      </c>
      <c r="R644" s="31" t="e">
        <f t="shared" ca="1" si="328"/>
        <v>#N/A</v>
      </c>
      <c r="S644" s="72" t="e">
        <f t="shared" ca="1" si="329"/>
        <v>#N/A</v>
      </c>
      <c r="T644" s="72" t="e">
        <f t="shared" ca="1" si="330"/>
        <v>#N/A</v>
      </c>
      <c r="U644" s="72" t="e">
        <f t="shared" ca="1" si="331"/>
        <v>#N/A</v>
      </c>
      <c r="V644" s="72" t="e">
        <f t="shared" ca="1" si="332"/>
        <v>#N/A</v>
      </c>
      <c r="W644" s="72" t="e">
        <f ca="1">(Coef!$J$9/(1+Coef!$J$8*(COS(V644))^2)^0.5)*Coef!$J$6</f>
        <v>#N/A</v>
      </c>
      <c r="X644" s="72" t="e">
        <f t="shared" ca="1" si="333"/>
        <v>#N/A</v>
      </c>
      <c r="Y644" s="72" t="e">
        <f t="shared" ca="1" si="334"/>
        <v>#N/A</v>
      </c>
      <c r="Z644" s="72" t="e">
        <f t="shared" ca="1" si="335"/>
        <v>#N/A</v>
      </c>
      <c r="AA644" s="72" t="e">
        <f t="shared" ca="1" si="336"/>
        <v>#N/A</v>
      </c>
      <c r="AB644" s="72" t="e">
        <f t="shared" ca="1" si="337"/>
        <v>#N/A</v>
      </c>
      <c r="AC644" s="72" t="e">
        <f t="shared" ca="1" si="338"/>
        <v>#N/A</v>
      </c>
      <c r="AD644" s="72" t="e">
        <f t="shared" ca="1" si="339"/>
        <v>#N/A</v>
      </c>
      <c r="AE644" s="72" t="e">
        <f ca="1">Coef!$J$6*Coef!$J$9*(V644-(Coef!$J$10*AB644)+(Coef!$J$11*AC644)-(Coef!$J$12*AD644))</f>
        <v>#N/A</v>
      </c>
      <c r="AF644" s="72" t="e">
        <f t="shared" ca="1" si="340"/>
        <v>#N/A</v>
      </c>
      <c r="AG644" s="72" t="e">
        <f ca="1">((Coef!$J$8*Y644^2)/2)*(COS(V644))^2</f>
        <v>#N/A</v>
      </c>
      <c r="AH644" s="72" t="e">
        <f t="shared" ca="1" si="341"/>
        <v>#N/A</v>
      </c>
      <c r="AI644" s="72" t="e">
        <f t="shared" ca="1" si="342"/>
        <v>#N/A</v>
      </c>
      <c r="AJ644" s="72" t="e">
        <f t="shared" ca="1" si="343"/>
        <v>#N/A</v>
      </c>
      <c r="AK644" s="72" t="e">
        <f t="shared" ca="1" si="344"/>
        <v>#N/A</v>
      </c>
      <c r="AL644" s="72" t="e">
        <f t="shared" ca="1" si="345"/>
        <v>#N/A</v>
      </c>
      <c r="AM644" s="72" t="e">
        <f ca="1">V644+(1+Coef!$J$8*(COS(V644))^2-(3/2)*Coef!$J$8*SIN(V644)*COS(V644)*(AL644-V644))*(AL644-V644)</f>
        <v>#N/A</v>
      </c>
      <c r="AN644" s="34" t="e">
        <f t="shared" ca="1" si="346"/>
        <v>#N/A</v>
      </c>
      <c r="AO644" s="33" t="e">
        <f t="shared" ca="1" si="347"/>
        <v>#N/A</v>
      </c>
      <c r="AP644" s="33" t="e">
        <f t="shared" ca="1" si="348"/>
        <v>#N/A</v>
      </c>
      <c r="AQ644" s="72" t="e">
        <f ca="1">'MGRS to Dist'!BP644</f>
        <v>#N/A</v>
      </c>
      <c r="AR644" s="72" t="e">
        <f ca="1">'MGRS to Dist'!BT644</f>
        <v>#N/A</v>
      </c>
      <c r="AS644" s="72" t="e">
        <f ca="1">'MGRS to Dist'!BU644</f>
        <v>#N/A</v>
      </c>
      <c r="AT644" s="72" t="e">
        <f ca="1">'MGRS to Dist'!BV644</f>
        <v>#N/A</v>
      </c>
    </row>
    <row r="645" spans="3:46" ht="16.5" customHeight="1">
      <c r="C645" s="72" t="str">
        <f t="shared" si="319"/>
        <v/>
      </c>
      <c r="D645" s="72" t="e">
        <f t="array" aca="1" ref="D645" ca="1">MATCH(TRUE,ISERROR(VALUE(MID(C645,ROW(INDIRECT("1:"&amp;LEN(C645))),1))),0)</f>
        <v>#N/A</v>
      </c>
      <c r="E645" s="72" t="e">
        <f t="shared" ca="1" si="320"/>
        <v>#N/A</v>
      </c>
      <c r="F645" s="72" t="e">
        <f t="shared" ca="1" si="321"/>
        <v>#N/A</v>
      </c>
      <c r="G645" s="72" t="e">
        <f t="shared" ca="1" si="322"/>
        <v>#N/A</v>
      </c>
      <c r="H645" s="72" t="e">
        <f t="shared" ca="1" si="323"/>
        <v>#N/A</v>
      </c>
      <c r="I645" s="72" t="e">
        <f t="shared" ca="1" si="324"/>
        <v>#N/A</v>
      </c>
      <c r="J645" s="72" t="e">
        <f t="shared" ca="1" si="325"/>
        <v>#N/A</v>
      </c>
      <c r="K645" s="72" t="e">
        <f t="shared" ca="1" si="326"/>
        <v>#N/A</v>
      </c>
      <c r="L645" s="72" t="e">
        <f t="shared" ca="1" si="327"/>
        <v>#N/A</v>
      </c>
      <c r="M645" s="72" t="e">
        <f ca="1">VLOOKUP(G645,Coef!$C$2:$F$25,4)</f>
        <v>#N/A</v>
      </c>
      <c r="N645" s="31" t="e">
        <f ca="1">VLOOKUP(F645,Coef!$C$4:$D$23,2)</f>
        <v>#N/A</v>
      </c>
      <c r="O645" s="31" t="e">
        <f ca="1">MOD(VLOOKUP(H645,Coef!$C$2:$G$21,5)+MOD(E645+1,2)*15,20)</f>
        <v>#N/A</v>
      </c>
      <c r="P645" s="31" t="e">
        <f ca="1">VLOOKUP(N645,Coef!$A$27:$B$46,2)</f>
        <v>#N/A</v>
      </c>
      <c r="Q645" s="31" t="e">
        <f ca="1">VLOOKUP(N645,Coef!$A$27:$C$46,3)+O645/10-0.1</f>
        <v>#N/A</v>
      </c>
      <c r="R645" s="31" t="e">
        <f t="shared" ca="1" si="328"/>
        <v>#N/A</v>
      </c>
      <c r="S645" s="72" t="e">
        <f t="shared" ca="1" si="329"/>
        <v>#N/A</v>
      </c>
      <c r="T645" s="72" t="e">
        <f t="shared" ca="1" si="330"/>
        <v>#N/A</v>
      </c>
      <c r="U645" s="72" t="e">
        <f t="shared" ca="1" si="331"/>
        <v>#N/A</v>
      </c>
      <c r="V645" s="72" t="e">
        <f t="shared" ca="1" si="332"/>
        <v>#N/A</v>
      </c>
      <c r="W645" s="72" t="e">
        <f ca="1">(Coef!$J$9/(1+Coef!$J$8*(COS(V645))^2)^0.5)*Coef!$J$6</f>
        <v>#N/A</v>
      </c>
      <c r="X645" s="72" t="e">
        <f t="shared" ca="1" si="333"/>
        <v>#N/A</v>
      </c>
      <c r="Y645" s="72" t="e">
        <f t="shared" ca="1" si="334"/>
        <v>#N/A</v>
      </c>
      <c r="Z645" s="72" t="e">
        <f t="shared" ca="1" si="335"/>
        <v>#N/A</v>
      </c>
      <c r="AA645" s="72" t="e">
        <f t="shared" ca="1" si="336"/>
        <v>#N/A</v>
      </c>
      <c r="AB645" s="72" t="e">
        <f t="shared" ca="1" si="337"/>
        <v>#N/A</v>
      </c>
      <c r="AC645" s="72" t="e">
        <f t="shared" ca="1" si="338"/>
        <v>#N/A</v>
      </c>
      <c r="AD645" s="72" t="e">
        <f t="shared" ca="1" si="339"/>
        <v>#N/A</v>
      </c>
      <c r="AE645" s="72" t="e">
        <f ca="1">Coef!$J$6*Coef!$J$9*(V645-(Coef!$J$10*AB645)+(Coef!$J$11*AC645)-(Coef!$J$12*AD645))</f>
        <v>#N/A</v>
      </c>
      <c r="AF645" s="72" t="e">
        <f t="shared" ca="1" si="340"/>
        <v>#N/A</v>
      </c>
      <c r="AG645" s="72" t="e">
        <f ca="1">((Coef!$J$8*Y645^2)/2)*(COS(V645))^2</f>
        <v>#N/A</v>
      </c>
      <c r="AH645" s="72" t="e">
        <f t="shared" ca="1" si="341"/>
        <v>#N/A</v>
      </c>
      <c r="AI645" s="72" t="e">
        <f t="shared" ca="1" si="342"/>
        <v>#N/A</v>
      </c>
      <c r="AJ645" s="72" t="e">
        <f t="shared" ca="1" si="343"/>
        <v>#N/A</v>
      </c>
      <c r="AK645" s="72" t="e">
        <f t="shared" ca="1" si="344"/>
        <v>#N/A</v>
      </c>
      <c r="AL645" s="72" t="e">
        <f t="shared" ca="1" si="345"/>
        <v>#N/A</v>
      </c>
      <c r="AM645" s="72" t="e">
        <f ca="1">V645+(1+Coef!$J$8*(COS(V645))^2-(3/2)*Coef!$J$8*SIN(V645)*COS(V645)*(AL645-V645))*(AL645-V645)</f>
        <v>#N/A</v>
      </c>
      <c r="AN645" s="34" t="e">
        <f t="shared" ca="1" si="346"/>
        <v>#N/A</v>
      </c>
      <c r="AO645" s="33" t="e">
        <f t="shared" ca="1" si="347"/>
        <v>#N/A</v>
      </c>
      <c r="AP645" s="33" t="e">
        <f t="shared" ca="1" si="348"/>
        <v>#N/A</v>
      </c>
      <c r="AQ645" s="72" t="e">
        <f ca="1">'MGRS to Dist'!BP645</f>
        <v>#N/A</v>
      </c>
      <c r="AR645" s="72" t="e">
        <f ca="1">'MGRS to Dist'!BT645</f>
        <v>#N/A</v>
      </c>
      <c r="AS645" s="72" t="e">
        <f ca="1">'MGRS to Dist'!BU645</f>
        <v>#N/A</v>
      </c>
      <c r="AT645" s="72" t="e">
        <f ca="1">'MGRS to Dist'!BV645</f>
        <v>#N/A</v>
      </c>
    </row>
    <row r="646" spans="3:46" ht="16.5" customHeight="1">
      <c r="C646" s="72" t="str">
        <f t="shared" si="319"/>
        <v/>
      </c>
      <c r="D646" s="72" t="e">
        <f t="array" aca="1" ref="D646" ca="1">MATCH(TRUE,ISERROR(VALUE(MID(C646,ROW(INDIRECT("1:"&amp;LEN(C646))),1))),0)</f>
        <v>#N/A</v>
      </c>
      <c r="E646" s="72" t="e">
        <f t="shared" ca="1" si="320"/>
        <v>#N/A</v>
      </c>
      <c r="F646" s="72" t="e">
        <f t="shared" ca="1" si="321"/>
        <v>#N/A</v>
      </c>
      <c r="G646" s="72" t="e">
        <f t="shared" ca="1" si="322"/>
        <v>#N/A</v>
      </c>
      <c r="H646" s="72" t="e">
        <f t="shared" ca="1" si="323"/>
        <v>#N/A</v>
      </c>
      <c r="I646" s="72" t="e">
        <f t="shared" ca="1" si="324"/>
        <v>#N/A</v>
      </c>
      <c r="J646" s="72" t="e">
        <f t="shared" ca="1" si="325"/>
        <v>#N/A</v>
      </c>
      <c r="K646" s="72" t="e">
        <f t="shared" ca="1" si="326"/>
        <v>#N/A</v>
      </c>
      <c r="L646" s="72" t="e">
        <f t="shared" ca="1" si="327"/>
        <v>#N/A</v>
      </c>
      <c r="M646" s="72" t="e">
        <f ca="1">VLOOKUP(G646,Coef!$C$2:$F$25,4)</f>
        <v>#N/A</v>
      </c>
      <c r="N646" s="31" t="e">
        <f ca="1">VLOOKUP(F646,Coef!$C$4:$D$23,2)</f>
        <v>#N/A</v>
      </c>
      <c r="O646" s="31" t="e">
        <f ca="1">MOD(VLOOKUP(H646,Coef!$C$2:$G$21,5)+MOD(E646+1,2)*15,20)</f>
        <v>#N/A</v>
      </c>
      <c r="P646" s="31" t="e">
        <f ca="1">VLOOKUP(N646,Coef!$A$27:$B$46,2)</f>
        <v>#N/A</v>
      </c>
      <c r="Q646" s="31" t="e">
        <f ca="1">VLOOKUP(N646,Coef!$A$27:$C$46,3)+O646/10-0.1</f>
        <v>#N/A</v>
      </c>
      <c r="R646" s="31" t="e">
        <f t="shared" ca="1" si="328"/>
        <v>#N/A</v>
      </c>
      <c r="S646" s="72" t="e">
        <f t="shared" ca="1" si="329"/>
        <v>#N/A</v>
      </c>
      <c r="T646" s="72" t="e">
        <f t="shared" ca="1" si="330"/>
        <v>#N/A</v>
      </c>
      <c r="U646" s="72" t="e">
        <f t="shared" ca="1" si="331"/>
        <v>#N/A</v>
      </c>
      <c r="V646" s="72" t="e">
        <f t="shared" ca="1" si="332"/>
        <v>#N/A</v>
      </c>
      <c r="W646" s="72" t="e">
        <f ca="1">(Coef!$J$9/(1+Coef!$J$8*(COS(V646))^2)^0.5)*Coef!$J$6</f>
        <v>#N/A</v>
      </c>
      <c r="X646" s="72" t="e">
        <f t="shared" ca="1" si="333"/>
        <v>#N/A</v>
      </c>
      <c r="Y646" s="72" t="e">
        <f t="shared" ca="1" si="334"/>
        <v>#N/A</v>
      </c>
      <c r="Z646" s="72" t="e">
        <f t="shared" ca="1" si="335"/>
        <v>#N/A</v>
      </c>
      <c r="AA646" s="72" t="e">
        <f t="shared" ca="1" si="336"/>
        <v>#N/A</v>
      </c>
      <c r="AB646" s="72" t="e">
        <f t="shared" ca="1" si="337"/>
        <v>#N/A</v>
      </c>
      <c r="AC646" s="72" t="e">
        <f t="shared" ca="1" si="338"/>
        <v>#N/A</v>
      </c>
      <c r="AD646" s="72" t="e">
        <f t="shared" ca="1" si="339"/>
        <v>#N/A</v>
      </c>
      <c r="AE646" s="72" t="e">
        <f ca="1">Coef!$J$6*Coef!$J$9*(V646-(Coef!$J$10*AB646)+(Coef!$J$11*AC646)-(Coef!$J$12*AD646))</f>
        <v>#N/A</v>
      </c>
      <c r="AF646" s="72" t="e">
        <f t="shared" ca="1" si="340"/>
        <v>#N/A</v>
      </c>
      <c r="AG646" s="72" t="e">
        <f ca="1">((Coef!$J$8*Y646^2)/2)*(COS(V646))^2</f>
        <v>#N/A</v>
      </c>
      <c r="AH646" s="72" t="e">
        <f t="shared" ca="1" si="341"/>
        <v>#N/A</v>
      </c>
      <c r="AI646" s="72" t="e">
        <f t="shared" ca="1" si="342"/>
        <v>#N/A</v>
      </c>
      <c r="AJ646" s="72" t="e">
        <f t="shared" ca="1" si="343"/>
        <v>#N/A</v>
      </c>
      <c r="AK646" s="72" t="e">
        <f t="shared" ca="1" si="344"/>
        <v>#N/A</v>
      </c>
      <c r="AL646" s="72" t="e">
        <f t="shared" ca="1" si="345"/>
        <v>#N/A</v>
      </c>
      <c r="AM646" s="72" t="e">
        <f ca="1">V646+(1+Coef!$J$8*(COS(V646))^2-(3/2)*Coef!$J$8*SIN(V646)*COS(V646)*(AL646-V646))*(AL646-V646)</f>
        <v>#N/A</v>
      </c>
      <c r="AN646" s="34" t="e">
        <f t="shared" ca="1" si="346"/>
        <v>#N/A</v>
      </c>
      <c r="AO646" s="33" t="e">
        <f t="shared" ca="1" si="347"/>
        <v>#N/A</v>
      </c>
      <c r="AP646" s="33" t="e">
        <f t="shared" ca="1" si="348"/>
        <v>#N/A</v>
      </c>
      <c r="AQ646" s="72" t="e">
        <f ca="1">'MGRS to Dist'!BP646</f>
        <v>#N/A</v>
      </c>
      <c r="AR646" s="72" t="e">
        <f ca="1">'MGRS to Dist'!BT646</f>
        <v>#N/A</v>
      </c>
      <c r="AS646" s="72" t="e">
        <f ca="1">'MGRS to Dist'!BU646</f>
        <v>#N/A</v>
      </c>
      <c r="AT646" s="72" t="e">
        <f ca="1">'MGRS to Dist'!BV646</f>
        <v>#N/A</v>
      </c>
    </row>
    <row r="647" spans="3:46" ht="16.5" customHeight="1">
      <c r="C647" s="72" t="str">
        <f t="shared" si="319"/>
        <v/>
      </c>
      <c r="D647" s="72" t="e">
        <f t="array" aca="1" ref="D647" ca="1">MATCH(TRUE,ISERROR(VALUE(MID(C647,ROW(INDIRECT("1:"&amp;LEN(C647))),1))),0)</f>
        <v>#N/A</v>
      </c>
      <c r="E647" s="72" t="e">
        <f t="shared" ca="1" si="320"/>
        <v>#N/A</v>
      </c>
      <c r="F647" s="72" t="e">
        <f t="shared" ca="1" si="321"/>
        <v>#N/A</v>
      </c>
      <c r="G647" s="72" t="e">
        <f t="shared" ca="1" si="322"/>
        <v>#N/A</v>
      </c>
      <c r="H647" s="72" t="e">
        <f t="shared" ca="1" si="323"/>
        <v>#N/A</v>
      </c>
      <c r="I647" s="72" t="e">
        <f t="shared" ca="1" si="324"/>
        <v>#N/A</v>
      </c>
      <c r="J647" s="72" t="e">
        <f t="shared" ca="1" si="325"/>
        <v>#N/A</v>
      </c>
      <c r="K647" s="72" t="e">
        <f t="shared" ca="1" si="326"/>
        <v>#N/A</v>
      </c>
      <c r="L647" s="72" t="e">
        <f t="shared" ca="1" si="327"/>
        <v>#N/A</v>
      </c>
      <c r="M647" s="72" t="e">
        <f ca="1">VLOOKUP(G647,Coef!$C$2:$F$25,4)</f>
        <v>#N/A</v>
      </c>
      <c r="N647" s="31" t="e">
        <f ca="1">VLOOKUP(F647,Coef!$C$4:$D$23,2)</f>
        <v>#N/A</v>
      </c>
      <c r="O647" s="31" t="e">
        <f ca="1">MOD(VLOOKUP(H647,Coef!$C$2:$G$21,5)+MOD(E647+1,2)*15,20)</f>
        <v>#N/A</v>
      </c>
      <c r="P647" s="31" t="e">
        <f ca="1">VLOOKUP(N647,Coef!$A$27:$B$46,2)</f>
        <v>#N/A</v>
      </c>
      <c r="Q647" s="31" t="e">
        <f ca="1">VLOOKUP(N647,Coef!$A$27:$C$46,3)+O647/10-0.1</f>
        <v>#N/A</v>
      </c>
      <c r="R647" s="31" t="e">
        <f t="shared" ca="1" si="328"/>
        <v>#N/A</v>
      </c>
      <c r="S647" s="72" t="e">
        <f t="shared" ca="1" si="329"/>
        <v>#N/A</v>
      </c>
      <c r="T647" s="72" t="e">
        <f t="shared" ca="1" si="330"/>
        <v>#N/A</v>
      </c>
      <c r="U647" s="72" t="e">
        <f t="shared" ca="1" si="331"/>
        <v>#N/A</v>
      </c>
      <c r="V647" s="72" t="e">
        <f t="shared" ca="1" si="332"/>
        <v>#N/A</v>
      </c>
      <c r="W647" s="72" t="e">
        <f ca="1">(Coef!$J$9/(1+Coef!$J$8*(COS(V647))^2)^0.5)*Coef!$J$6</f>
        <v>#N/A</v>
      </c>
      <c r="X647" s="72" t="e">
        <f t="shared" ca="1" si="333"/>
        <v>#N/A</v>
      </c>
      <c r="Y647" s="72" t="e">
        <f t="shared" ca="1" si="334"/>
        <v>#N/A</v>
      </c>
      <c r="Z647" s="72" t="e">
        <f t="shared" ca="1" si="335"/>
        <v>#N/A</v>
      </c>
      <c r="AA647" s="72" t="e">
        <f t="shared" ca="1" si="336"/>
        <v>#N/A</v>
      </c>
      <c r="AB647" s="72" t="e">
        <f t="shared" ca="1" si="337"/>
        <v>#N/A</v>
      </c>
      <c r="AC647" s="72" t="e">
        <f t="shared" ca="1" si="338"/>
        <v>#N/A</v>
      </c>
      <c r="AD647" s="72" t="e">
        <f t="shared" ca="1" si="339"/>
        <v>#N/A</v>
      </c>
      <c r="AE647" s="72" t="e">
        <f ca="1">Coef!$J$6*Coef!$J$9*(V647-(Coef!$J$10*AB647)+(Coef!$J$11*AC647)-(Coef!$J$12*AD647))</f>
        <v>#N/A</v>
      </c>
      <c r="AF647" s="72" t="e">
        <f t="shared" ca="1" si="340"/>
        <v>#N/A</v>
      </c>
      <c r="AG647" s="72" t="e">
        <f ca="1">((Coef!$J$8*Y647^2)/2)*(COS(V647))^2</f>
        <v>#N/A</v>
      </c>
      <c r="AH647" s="72" t="e">
        <f t="shared" ca="1" si="341"/>
        <v>#N/A</v>
      </c>
      <c r="AI647" s="72" t="e">
        <f t="shared" ca="1" si="342"/>
        <v>#N/A</v>
      </c>
      <c r="AJ647" s="72" t="e">
        <f t="shared" ca="1" si="343"/>
        <v>#N/A</v>
      </c>
      <c r="AK647" s="72" t="e">
        <f t="shared" ca="1" si="344"/>
        <v>#N/A</v>
      </c>
      <c r="AL647" s="72" t="e">
        <f t="shared" ca="1" si="345"/>
        <v>#N/A</v>
      </c>
      <c r="AM647" s="72" t="e">
        <f ca="1">V647+(1+Coef!$J$8*(COS(V647))^2-(3/2)*Coef!$J$8*SIN(V647)*COS(V647)*(AL647-V647))*(AL647-V647)</f>
        <v>#N/A</v>
      </c>
      <c r="AN647" s="34" t="e">
        <f t="shared" ca="1" si="346"/>
        <v>#N/A</v>
      </c>
      <c r="AO647" s="33" t="e">
        <f t="shared" ca="1" si="347"/>
        <v>#N/A</v>
      </c>
      <c r="AP647" s="33" t="e">
        <f t="shared" ca="1" si="348"/>
        <v>#N/A</v>
      </c>
      <c r="AQ647" s="72" t="e">
        <f ca="1">'MGRS to Dist'!BP647</f>
        <v>#N/A</v>
      </c>
      <c r="AR647" s="72" t="e">
        <f ca="1">'MGRS to Dist'!BT647</f>
        <v>#N/A</v>
      </c>
      <c r="AS647" s="72" t="e">
        <f ca="1">'MGRS to Dist'!BU647</f>
        <v>#N/A</v>
      </c>
      <c r="AT647" s="72" t="e">
        <f ca="1">'MGRS to Dist'!BV647</f>
        <v>#N/A</v>
      </c>
    </row>
    <row r="648" spans="3:46" ht="16.5" customHeight="1">
      <c r="C648" s="72" t="str">
        <f t="shared" si="319"/>
        <v/>
      </c>
      <c r="D648" s="72" t="e">
        <f t="array" aca="1" ref="D648" ca="1">MATCH(TRUE,ISERROR(VALUE(MID(C648,ROW(INDIRECT("1:"&amp;LEN(C648))),1))),0)</f>
        <v>#N/A</v>
      </c>
      <c r="E648" s="72" t="e">
        <f t="shared" ca="1" si="320"/>
        <v>#N/A</v>
      </c>
      <c r="F648" s="72" t="e">
        <f t="shared" ca="1" si="321"/>
        <v>#N/A</v>
      </c>
      <c r="G648" s="72" t="e">
        <f t="shared" ca="1" si="322"/>
        <v>#N/A</v>
      </c>
      <c r="H648" s="72" t="e">
        <f t="shared" ca="1" si="323"/>
        <v>#N/A</v>
      </c>
      <c r="I648" s="72" t="e">
        <f t="shared" ca="1" si="324"/>
        <v>#N/A</v>
      </c>
      <c r="J648" s="72" t="e">
        <f t="shared" ca="1" si="325"/>
        <v>#N/A</v>
      </c>
      <c r="K648" s="72" t="e">
        <f t="shared" ca="1" si="326"/>
        <v>#N/A</v>
      </c>
      <c r="L648" s="72" t="e">
        <f t="shared" ca="1" si="327"/>
        <v>#N/A</v>
      </c>
      <c r="M648" s="72" t="e">
        <f ca="1">VLOOKUP(G648,Coef!$C$2:$F$25,4)</f>
        <v>#N/A</v>
      </c>
      <c r="N648" s="31" t="e">
        <f ca="1">VLOOKUP(F648,Coef!$C$4:$D$23,2)</f>
        <v>#N/A</v>
      </c>
      <c r="O648" s="31" t="e">
        <f ca="1">MOD(VLOOKUP(H648,Coef!$C$2:$G$21,5)+MOD(E648+1,2)*15,20)</f>
        <v>#N/A</v>
      </c>
      <c r="P648" s="31" t="e">
        <f ca="1">VLOOKUP(N648,Coef!$A$27:$B$46,2)</f>
        <v>#N/A</v>
      </c>
      <c r="Q648" s="31" t="e">
        <f ca="1">VLOOKUP(N648,Coef!$A$27:$C$46,3)+O648/10-0.1</f>
        <v>#N/A</v>
      </c>
      <c r="R648" s="31" t="e">
        <f t="shared" ca="1" si="328"/>
        <v>#N/A</v>
      </c>
      <c r="S648" s="72" t="e">
        <f t="shared" ca="1" si="329"/>
        <v>#N/A</v>
      </c>
      <c r="T648" s="72" t="e">
        <f t="shared" ca="1" si="330"/>
        <v>#N/A</v>
      </c>
      <c r="U648" s="72" t="e">
        <f t="shared" ca="1" si="331"/>
        <v>#N/A</v>
      </c>
      <c r="V648" s="72" t="e">
        <f t="shared" ca="1" si="332"/>
        <v>#N/A</v>
      </c>
      <c r="W648" s="72" t="e">
        <f ca="1">(Coef!$J$9/(1+Coef!$J$8*(COS(V648))^2)^0.5)*Coef!$J$6</f>
        <v>#N/A</v>
      </c>
      <c r="X648" s="72" t="e">
        <f t="shared" ca="1" si="333"/>
        <v>#N/A</v>
      </c>
      <c r="Y648" s="72" t="e">
        <f t="shared" ca="1" si="334"/>
        <v>#N/A</v>
      </c>
      <c r="Z648" s="72" t="e">
        <f t="shared" ca="1" si="335"/>
        <v>#N/A</v>
      </c>
      <c r="AA648" s="72" t="e">
        <f t="shared" ca="1" si="336"/>
        <v>#N/A</v>
      </c>
      <c r="AB648" s="72" t="e">
        <f t="shared" ca="1" si="337"/>
        <v>#N/A</v>
      </c>
      <c r="AC648" s="72" t="e">
        <f t="shared" ca="1" si="338"/>
        <v>#N/A</v>
      </c>
      <c r="AD648" s="72" t="e">
        <f t="shared" ca="1" si="339"/>
        <v>#N/A</v>
      </c>
      <c r="AE648" s="72" t="e">
        <f ca="1">Coef!$J$6*Coef!$J$9*(V648-(Coef!$J$10*AB648)+(Coef!$J$11*AC648)-(Coef!$J$12*AD648))</f>
        <v>#N/A</v>
      </c>
      <c r="AF648" s="72" t="e">
        <f t="shared" ca="1" si="340"/>
        <v>#N/A</v>
      </c>
      <c r="AG648" s="72" t="e">
        <f ca="1">((Coef!$J$8*Y648^2)/2)*(COS(V648))^2</f>
        <v>#N/A</v>
      </c>
      <c r="AH648" s="72" t="e">
        <f t="shared" ca="1" si="341"/>
        <v>#N/A</v>
      </c>
      <c r="AI648" s="72" t="e">
        <f t="shared" ca="1" si="342"/>
        <v>#N/A</v>
      </c>
      <c r="AJ648" s="72" t="e">
        <f t="shared" ca="1" si="343"/>
        <v>#N/A</v>
      </c>
      <c r="AK648" s="72" t="e">
        <f t="shared" ca="1" si="344"/>
        <v>#N/A</v>
      </c>
      <c r="AL648" s="72" t="e">
        <f t="shared" ca="1" si="345"/>
        <v>#N/A</v>
      </c>
      <c r="AM648" s="72" t="e">
        <f ca="1">V648+(1+Coef!$J$8*(COS(V648))^2-(3/2)*Coef!$J$8*SIN(V648)*COS(V648)*(AL648-V648))*(AL648-V648)</f>
        <v>#N/A</v>
      </c>
      <c r="AN648" s="34" t="e">
        <f t="shared" ca="1" si="346"/>
        <v>#N/A</v>
      </c>
      <c r="AO648" s="33" t="e">
        <f t="shared" ca="1" si="347"/>
        <v>#N/A</v>
      </c>
      <c r="AP648" s="33" t="e">
        <f t="shared" ca="1" si="348"/>
        <v>#N/A</v>
      </c>
      <c r="AQ648" s="72" t="e">
        <f ca="1">'MGRS to Dist'!BP648</f>
        <v>#N/A</v>
      </c>
      <c r="AR648" s="72" t="e">
        <f ca="1">'MGRS to Dist'!BT648</f>
        <v>#N/A</v>
      </c>
      <c r="AS648" s="72" t="e">
        <f ca="1">'MGRS to Dist'!BU648</f>
        <v>#N/A</v>
      </c>
      <c r="AT648" s="72" t="e">
        <f ca="1">'MGRS to Dist'!BV648</f>
        <v>#N/A</v>
      </c>
    </row>
    <row r="649" spans="3:46" ht="16.5" customHeight="1">
      <c r="C649" s="72" t="str">
        <f t="shared" si="319"/>
        <v/>
      </c>
      <c r="D649" s="72" t="e">
        <f t="array" aca="1" ref="D649" ca="1">MATCH(TRUE,ISERROR(VALUE(MID(C649,ROW(INDIRECT("1:"&amp;LEN(C649))),1))),0)</f>
        <v>#N/A</v>
      </c>
      <c r="E649" s="72" t="e">
        <f t="shared" ca="1" si="320"/>
        <v>#N/A</v>
      </c>
      <c r="F649" s="72" t="e">
        <f t="shared" ca="1" si="321"/>
        <v>#N/A</v>
      </c>
      <c r="G649" s="72" t="e">
        <f t="shared" ca="1" si="322"/>
        <v>#N/A</v>
      </c>
      <c r="H649" s="72" t="e">
        <f t="shared" ca="1" si="323"/>
        <v>#N/A</v>
      </c>
      <c r="I649" s="72" t="e">
        <f t="shared" ca="1" si="324"/>
        <v>#N/A</v>
      </c>
      <c r="J649" s="72" t="e">
        <f t="shared" ca="1" si="325"/>
        <v>#N/A</v>
      </c>
      <c r="K649" s="72" t="e">
        <f t="shared" ca="1" si="326"/>
        <v>#N/A</v>
      </c>
      <c r="L649" s="72" t="e">
        <f t="shared" ca="1" si="327"/>
        <v>#N/A</v>
      </c>
      <c r="M649" s="72" t="e">
        <f ca="1">VLOOKUP(G649,Coef!$C$2:$F$25,4)</f>
        <v>#N/A</v>
      </c>
      <c r="N649" s="31" t="e">
        <f ca="1">VLOOKUP(F649,Coef!$C$4:$D$23,2)</f>
        <v>#N/A</v>
      </c>
      <c r="O649" s="31" t="e">
        <f ca="1">MOD(VLOOKUP(H649,Coef!$C$2:$G$21,5)+MOD(E649+1,2)*15,20)</f>
        <v>#N/A</v>
      </c>
      <c r="P649" s="31" t="e">
        <f ca="1">VLOOKUP(N649,Coef!$A$27:$B$46,2)</f>
        <v>#N/A</v>
      </c>
      <c r="Q649" s="31" t="e">
        <f ca="1">VLOOKUP(N649,Coef!$A$27:$C$46,3)+O649/10-0.1</f>
        <v>#N/A</v>
      </c>
      <c r="R649" s="31" t="e">
        <f t="shared" ca="1" si="328"/>
        <v>#N/A</v>
      </c>
      <c r="S649" s="72" t="e">
        <f t="shared" ca="1" si="329"/>
        <v>#N/A</v>
      </c>
      <c r="T649" s="72" t="e">
        <f t="shared" ca="1" si="330"/>
        <v>#N/A</v>
      </c>
      <c r="U649" s="72" t="e">
        <f t="shared" ca="1" si="331"/>
        <v>#N/A</v>
      </c>
      <c r="V649" s="72" t="e">
        <f t="shared" ca="1" si="332"/>
        <v>#N/A</v>
      </c>
      <c r="W649" s="72" t="e">
        <f ca="1">(Coef!$J$9/(1+Coef!$J$8*(COS(V649))^2)^0.5)*Coef!$J$6</f>
        <v>#N/A</v>
      </c>
      <c r="X649" s="72" t="e">
        <f t="shared" ca="1" si="333"/>
        <v>#N/A</v>
      </c>
      <c r="Y649" s="72" t="e">
        <f t="shared" ca="1" si="334"/>
        <v>#N/A</v>
      </c>
      <c r="Z649" s="72" t="e">
        <f t="shared" ca="1" si="335"/>
        <v>#N/A</v>
      </c>
      <c r="AA649" s="72" t="e">
        <f t="shared" ca="1" si="336"/>
        <v>#N/A</v>
      </c>
      <c r="AB649" s="72" t="e">
        <f t="shared" ca="1" si="337"/>
        <v>#N/A</v>
      </c>
      <c r="AC649" s="72" t="e">
        <f t="shared" ca="1" si="338"/>
        <v>#N/A</v>
      </c>
      <c r="AD649" s="72" t="e">
        <f t="shared" ca="1" si="339"/>
        <v>#N/A</v>
      </c>
      <c r="AE649" s="72" t="e">
        <f ca="1">Coef!$J$6*Coef!$J$9*(V649-(Coef!$J$10*AB649)+(Coef!$J$11*AC649)-(Coef!$J$12*AD649))</f>
        <v>#N/A</v>
      </c>
      <c r="AF649" s="72" t="e">
        <f t="shared" ca="1" si="340"/>
        <v>#N/A</v>
      </c>
      <c r="AG649" s="72" t="e">
        <f ca="1">((Coef!$J$8*Y649^2)/2)*(COS(V649))^2</f>
        <v>#N/A</v>
      </c>
      <c r="AH649" s="72" t="e">
        <f t="shared" ca="1" si="341"/>
        <v>#N/A</v>
      </c>
      <c r="AI649" s="72" t="e">
        <f t="shared" ca="1" si="342"/>
        <v>#N/A</v>
      </c>
      <c r="AJ649" s="72" t="e">
        <f t="shared" ca="1" si="343"/>
        <v>#N/A</v>
      </c>
      <c r="AK649" s="72" t="e">
        <f t="shared" ca="1" si="344"/>
        <v>#N/A</v>
      </c>
      <c r="AL649" s="72" t="e">
        <f t="shared" ca="1" si="345"/>
        <v>#N/A</v>
      </c>
      <c r="AM649" s="72" t="e">
        <f ca="1">V649+(1+Coef!$J$8*(COS(V649))^2-(3/2)*Coef!$J$8*SIN(V649)*COS(V649)*(AL649-V649))*(AL649-V649)</f>
        <v>#N/A</v>
      </c>
      <c r="AN649" s="34" t="e">
        <f t="shared" ca="1" si="346"/>
        <v>#N/A</v>
      </c>
      <c r="AO649" s="33" t="e">
        <f t="shared" ca="1" si="347"/>
        <v>#N/A</v>
      </c>
      <c r="AP649" s="33" t="e">
        <f t="shared" ca="1" si="348"/>
        <v>#N/A</v>
      </c>
      <c r="AQ649" s="72" t="e">
        <f ca="1">'MGRS to Dist'!BP649</f>
        <v>#N/A</v>
      </c>
      <c r="AR649" s="72" t="e">
        <f ca="1">'MGRS to Dist'!BT649</f>
        <v>#N/A</v>
      </c>
      <c r="AS649" s="72" t="e">
        <f ca="1">'MGRS to Dist'!BU649</f>
        <v>#N/A</v>
      </c>
      <c r="AT649" s="72" t="e">
        <f ca="1">'MGRS to Dist'!BV649</f>
        <v>#N/A</v>
      </c>
    </row>
    <row r="650" spans="3:46" ht="16.5" customHeight="1">
      <c r="C650" s="72" t="str">
        <f t="shared" si="319"/>
        <v/>
      </c>
      <c r="D650" s="72" t="e">
        <f t="array" aca="1" ref="D650" ca="1">MATCH(TRUE,ISERROR(VALUE(MID(C650,ROW(INDIRECT("1:"&amp;LEN(C650))),1))),0)</f>
        <v>#N/A</v>
      </c>
      <c r="E650" s="72" t="e">
        <f t="shared" ca="1" si="320"/>
        <v>#N/A</v>
      </c>
      <c r="F650" s="72" t="e">
        <f t="shared" ca="1" si="321"/>
        <v>#N/A</v>
      </c>
      <c r="G650" s="72" t="e">
        <f t="shared" ca="1" si="322"/>
        <v>#N/A</v>
      </c>
      <c r="H650" s="72" t="e">
        <f t="shared" ca="1" si="323"/>
        <v>#N/A</v>
      </c>
      <c r="I650" s="72" t="e">
        <f t="shared" ca="1" si="324"/>
        <v>#N/A</v>
      </c>
      <c r="J650" s="72" t="e">
        <f t="shared" ca="1" si="325"/>
        <v>#N/A</v>
      </c>
      <c r="K650" s="72" t="e">
        <f t="shared" ca="1" si="326"/>
        <v>#N/A</v>
      </c>
      <c r="L650" s="72" t="e">
        <f t="shared" ca="1" si="327"/>
        <v>#N/A</v>
      </c>
      <c r="M650" s="72" t="e">
        <f ca="1">VLOOKUP(G650,Coef!$C$2:$F$25,4)</f>
        <v>#N/A</v>
      </c>
      <c r="N650" s="31" t="e">
        <f ca="1">VLOOKUP(F650,Coef!$C$4:$D$23,2)</f>
        <v>#N/A</v>
      </c>
      <c r="O650" s="31" t="e">
        <f ca="1">MOD(VLOOKUP(H650,Coef!$C$2:$G$21,5)+MOD(E650+1,2)*15,20)</f>
        <v>#N/A</v>
      </c>
      <c r="P650" s="31" t="e">
        <f ca="1">VLOOKUP(N650,Coef!$A$27:$B$46,2)</f>
        <v>#N/A</v>
      </c>
      <c r="Q650" s="31" t="e">
        <f ca="1">VLOOKUP(N650,Coef!$A$27:$C$46,3)+O650/10-0.1</f>
        <v>#N/A</v>
      </c>
      <c r="R650" s="31" t="e">
        <f t="shared" ca="1" si="328"/>
        <v>#N/A</v>
      </c>
      <c r="S650" s="72" t="e">
        <f t="shared" ca="1" si="329"/>
        <v>#N/A</v>
      </c>
      <c r="T650" s="72" t="e">
        <f t="shared" ca="1" si="330"/>
        <v>#N/A</v>
      </c>
      <c r="U650" s="72" t="e">
        <f t="shared" ca="1" si="331"/>
        <v>#N/A</v>
      </c>
      <c r="V650" s="72" t="e">
        <f t="shared" ca="1" si="332"/>
        <v>#N/A</v>
      </c>
      <c r="W650" s="72" t="e">
        <f ca="1">(Coef!$J$9/(1+Coef!$J$8*(COS(V650))^2)^0.5)*Coef!$J$6</f>
        <v>#N/A</v>
      </c>
      <c r="X650" s="72" t="e">
        <f t="shared" ca="1" si="333"/>
        <v>#N/A</v>
      </c>
      <c r="Y650" s="72" t="e">
        <f t="shared" ca="1" si="334"/>
        <v>#N/A</v>
      </c>
      <c r="Z650" s="72" t="e">
        <f t="shared" ca="1" si="335"/>
        <v>#N/A</v>
      </c>
      <c r="AA650" s="72" t="e">
        <f t="shared" ca="1" si="336"/>
        <v>#N/A</v>
      </c>
      <c r="AB650" s="72" t="e">
        <f t="shared" ca="1" si="337"/>
        <v>#N/A</v>
      </c>
      <c r="AC650" s="72" t="e">
        <f t="shared" ca="1" si="338"/>
        <v>#N/A</v>
      </c>
      <c r="AD650" s="72" t="e">
        <f t="shared" ca="1" si="339"/>
        <v>#N/A</v>
      </c>
      <c r="AE650" s="72" t="e">
        <f ca="1">Coef!$J$6*Coef!$J$9*(V650-(Coef!$J$10*AB650)+(Coef!$J$11*AC650)-(Coef!$J$12*AD650))</f>
        <v>#N/A</v>
      </c>
      <c r="AF650" s="72" t="e">
        <f t="shared" ca="1" si="340"/>
        <v>#N/A</v>
      </c>
      <c r="AG650" s="72" t="e">
        <f ca="1">((Coef!$J$8*Y650^2)/2)*(COS(V650))^2</f>
        <v>#N/A</v>
      </c>
      <c r="AH650" s="72" t="e">
        <f t="shared" ca="1" si="341"/>
        <v>#N/A</v>
      </c>
      <c r="AI650" s="72" t="e">
        <f t="shared" ca="1" si="342"/>
        <v>#N/A</v>
      </c>
      <c r="AJ650" s="72" t="e">
        <f t="shared" ca="1" si="343"/>
        <v>#N/A</v>
      </c>
      <c r="AK650" s="72" t="e">
        <f t="shared" ca="1" si="344"/>
        <v>#N/A</v>
      </c>
      <c r="AL650" s="72" t="e">
        <f t="shared" ca="1" si="345"/>
        <v>#N/A</v>
      </c>
      <c r="AM650" s="72" t="e">
        <f ca="1">V650+(1+Coef!$J$8*(COS(V650))^2-(3/2)*Coef!$J$8*SIN(V650)*COS(V650)*(AL650-V650))*(AL650-V650)</f>
        <v>#N/A</v>
      </c>
      <c r="AN650" s="34" t="e">
        <f t="shared" ca="1" si="346"/>
        <v>#N/A</v>
      </c>
      <c r="AO650" s="33" t="e">
        <f t="shared" ca="1" si="347"/>
        <v>#N/A</v>
      </c>
      <c r="AP650" s="33" t="e">
        <f t="shared" ca="1" si="348"/>
        <v>#N/A</v>
      </c>
      <c r="AQ650" s="72" t="e">
        <f ca="1">'MGRS to Dist'!BP650</f>
        <v>#N/A</v>
      </c>
      <c r="AR650" s="72" t="e">
        <f ca="1">'MGRS to Dist'!BT650</f>
        <v>#N/A</v>
      </c>
      <c r="AS650" s="72" t="e">
        <f ca="1">'MGRS to Dist'!BU650</f>
        <v>#N/A</v>
      </c>
      <c r="AT650" s="72" t="e">
        <f ca="1">'MGRS to Dist'!BV650</f>
        <v>#N/A</v>
      </c>
    </row>
    <row r="651" spans="3:46" ht="16.5" customHeight="1">
      <c r="C651" s="72" t="str">
        <f t="shared" si="319"/>
        <v/>
      </c>
      <c r="D651" s="72" t="e">
        <f t="array" aca="1" ref="D651" ca="1">MATCH(TRUE,ISERROR(VALUE(MID(C651,ROW(INDIRECT("1:"&amp;LEN(C651))),1))),0)</f>
        <v>#N/A</v>
      </c>
      <c r="E651" s="72" t="e">
        <f t="shared" ca="1" si="320"/>
        <v>#N/A</v>
      </c>
      <c r="F651" s="72" t="e">
        <f t="shared" ca="1" si="321"/>
        <v>#N/A</v>
      </c>
      <c r="G651" s="72" t="e">
        <f t="shared" ca="1" si="322"/>
        <v>#N/A</v>
      </c>
      <c r="H651" s="72" t="e">
        <f t="shared" ca="1" si="323"/>
        <v>#N/A</v>
      </c>
      <c r="I651" s="72" t="e">
        <f t="shared" ca="1" si="324"/>
        <v>#N/A</v>
      </c>
      <c r="J651" s="72" t="e">
        <f t="shared" ca="1" si="325"/>
        <v>#N/A</v>
      </c>
      <c r="K651" s="72" t="e">
        <f t="shared" ca="1" si="326"/>
        <v>#N/A</v>
      </c>
      <c r="L651" s="72" t="e">
        <f t="shared" ca="1" si="327"/>
        <v>#N/A</v>
      </c>
      <c r="M651" s="72" t="e">
        <f ca="1">VLOOKUP(G651,Coef!$C$2:$F$25,4)</f>
        <v>#N/A</v>
      </c>
      <c r="N651" s="31" t="e">
        <f ca="1">VLOOKUP(F651,Coef!$C$4:$D$23,2)</f>
        <v>#N/A</v>
      </c>
      <c r="O651" s="31" t="e">
        <f ca="1">MOD(VLOOKUP(H651,Coef!$C$2:$G$21,5)+MOD(E651+1,2)*15,20)</f>
        <v>#N/A</v>
      </c>
      <c r="P651" s="31" t="e">
        <f ca="1">VLOOKUP(N651,Coef!$A$27:$B$46,2)</f>
        <v>#N/A</v>
      </c>
      <c r="Q651" s="31" t="e">
        <f ca="1">VLOOKUP(N651,Coef!$A$27:$C$46,3)+O651/10-0.1</f>
        <v>#N/A</v>
      </c>
      <c r="R651" s="31" t="e">
        <f t="shared" ca="1" si="328"/>
        <v>#N/A</v>
      </c>
      <c r="S651" s="72" t="e">
        <f t="shared" ca="1" si="329"/>
        <v>#N/A</v>
      </c>
      <c r="T651" s="72" t="e">
        <f t="shared" ca="1" si="330"/>
        <v>#N/A</v>
      </c>
      <c r="U651" s="72" t="e">
        <f t="shared" ca="1" si="331"/>
        <v>#N/A</v>
      </c>
      <c r="V651" s="72" t="e">
        <f t="shared" ca="1" si="332"/>
        <v>#N/A</v>
      </c>
      <c r="W651" s="72" t="e">
        <f ca="1">(Coef!$J$9/(1+Coef!$J$8*(COS(V651))^2)^0.5)*Coef!$J$6</f>
        <v>#N/A</v>
      </c>
      <c r="X651" s="72" t="e">
        <f t="shared" ca="1" si="333"/>
        <v>#N/A</v>
      </c>
      <c r="Y651" s="72" t="e">
        <f t="shared" ca="1" si="334"/>
        <v>#N/A</v>
      </c>
      <c r="Z651" s="72" t="e">
        <f t="shared" ca="1" si="335"/>
        <v>#N/A</v>
      </c>
      <c r="AA651" s="72" t="e">
        <f t="shared" ca="1" si="336"/>
        <v>#N/A</v>
      </c>
      <c r="AB651" s="72" t="e">
        <f t="shared" ca="1" si="337"/>
        <v>#N/A</v>
      </c>
      <c r="AC651" s="72" t="e">
        <f t="shared" ca="1" si="338"/>
        <v>#N/A</v>
      </c>
      <c r="AD651" s="72" t="e">
        <f t="shared" ca="1" si="339"/>
        <v>#N/A</v>
      </c>
      <c r="AE651" s="72" t="e">
        <f ca="1">Coef!$J$6*Coef!$J$9*(V651-(Coef!$J$10*AB651)+(Coef!$J$11*AC651)-(Coef!$J$12*AD651))</f>
        <v>#N/A</v>
      </c>
      <c r="AF651" s="72" t="e">
        <f t="shared" ca="1" si="340"/>
        <v>#N/A</v>
      </c>
      <c r="AG651" s="72" t="e">
        <f ca="1">((Coef!$J$8*Y651^2)/2)*(COS(V651))^2</f>
        <v>#N/A</v>
      </c>
      <c r="AH651" s="72" t="e">
        <f t="shared" ca="1" si="341"/>
        <v>#N/A</v>
      </c>
      <c r="AI651" s="72" t="e">
        <f t="shared" ca="1" si="342"/>
        <v>#N/A</v>
      </c>
      <c r="AJ651" s="72" t="e">
        <f t="shared" ca="1" si="343"/>
        <v>#N/A</v>
      </c>
      <c r="AK651" s="72" t="e">
        <f t="shared" ca="1" si="344"/>
        <v>#N/A</v>
      </c>
      <c r="AL651" s="72" t="e">
        <f t="shared" ca="1" si="345"/>
        <v>#N/A</v>
      </c>
      <c r="AM651" s="72" t="e">
        <f ca="1">V651+(1+Coef!$J$8*(COS(V651))^2-(3/2)*Coef!$J$8*SIN(V651)*COS(V651)*(AL651-V651))*(AL651-V651)</f>
        <v>#N/A</v>
      </c>
      <c r="AN651" s="34" t="e">
        <f t="shared" ca="1" si="346"/>
        <v>#N/A</v>
      </c>
      <c r="AO651" s="33" t="e">
        <f t="shared" ca="1" si="347"/>
        <v>#N/A</v>
      </c>
      <c r="AP651" s="33" t="e">
        <f t="shared" ca="1" si="348"/>
        <v>#N/A</v>
      </c>
      <c r="AQ651" s="72" t="e">
        <f ca="1">'MGRS to Dist'!BP651</f>
        <v>#N/A</v>
      </c>
      <c r="AR651" s="72" t="e">
        <f ca="1">'MGRS to Dist'!BT651</f>
        <v>#N/A</v>
      </c>
      <c r="AS651" s="72" t="e">
        <f ca="1">'MGRS to Dist'!BU651</f>
        <v>#N/A</v>
      </c>
      <c r="AT651" s="72" t="e">
        <f ca="1">'MGRS to Dist'!BV651</f>
        <v>#N/A</v>
      </c>
    </row>
    <row r="652" spans="3:46" ht="16.5" customHeight="1">
      <c r="C652" s="72" t="str">
        <f t="shared" si="319"/>
        <v/>
      </c>
      <c r="D652" s="72" t="e">
        <f t="array" aca="1" ref="D652" ca="1">MATCH(TRUE,ISERROR(VALUE(MID(C652,ROW(INDIRECT("1:"&amp;LEN(C652))),1))),0)</f>
        <v>#N/A</v>
      </c>
      <c r="E652" s="72" t="e">
        <f t="shared" ca="1" si="320"/>
        <v>#N/A</v>
      </c>
      <c r="F652" s="72" t="e">
        <f t="shared" ca="1" si="321"/>
        <v>#N/A</v>
      </c>
      <c r="G652" s="72" t="e">
        <f t="shared" ca="1" si="322"/>
        <v>#N/A</v>
      </c>
      <c r="H652" s="72" t="e">
        <f t="shared" ca="1" si="323"/>
        <v>#N/A</v>
      </c>
      <c r="I652" s="72" t="e">
        <f t="shared" ca="1" si="324"/>
        <v>#N/A</v>
      </c>
      <c r="J652" s="72" t="e">
        <f t="shared" ca="1" si="325"/>
        <v>#N/A</v>
      </c>
      <c r="K652" s="72" t="e">
        <f t="shared" ca="1" si="326"/>
        <v>#N/A</v>
      </c>
      <c r="L652" s="72" t="e">
        <f t="shared" ca="1" si="327"/>
        <v>#N/A</v>
      </c>
      <c r="M652" s="72" t="e">
        <f ca="1">VLOOKUP(G652,Coef!$C$2:$F$25,4)</f>
        <v>#N/A</v>
      </c>
      <c r="N652" s="31" t="e">
        <f ca="1">VLOOKUP(F652,Coef!$C$4:$D$23,2)</f>
        <v>#N/A</v>
      </c>
      <c r="O652" s="31" t="e">
        <f ca="1">MOD(VLOOKUP(H652,Coef!$C$2:$G$21,5)+MOD(E652+1,2)*15,20)</f>
        <v>#N/A</v>
      </c>
      <c r="P652" s="31" t="e">
        <f ca="1">VLOOKUP(N652,Coef!$A$27:$B$46,2)</f>
        <v>#N/A</v>
      </c>
      <c r="Q652" s="31" t="e">
        <f ca="1">VLOOKUP(N652,Coef!$A$27:$C$46,3)+O652/10-0.1</f>
        <v>#N/A</v>
      </c>
      <c r="R652" s="31" t="e">
        <f t="shared" ca="1" si="328"/>
        <v>#N/A</v>
      </c>
      <c r="S652" s="72" t="e">
        <f t="shared" ca="1" si="329"/>
        <v>#N/A</v>
      </c>
      <c r="T652" s="72" t="e">
        <f t="shared" ca="1" si="330"/>
        <v>#N/A</v>
      </c>
      <c r="U652" s="72" t="e">
        <f t="shared" ca="1" si="331"/>
        <v>#N/A</v>
      </c>
      <c r="V652" s="72" t="e">
        <f t="shared" ca="1" si="332"/>
        <v>#N/A</v>
      </c>
      <c r="W652" s="72" t="e">
        <f ca="1">(Coef!$J$9/(1+Coef!$J$8*(COS(V652))^2)^0.5)*Coef!$J$6</f>
        <v>#N/A</v>
      </c>
      <c r="X652" s="72" t="e">
        <f t="shared" ca="1" si="333"/>
        <v>#N/A</v>
      </c>
      <c r="Y652" s="72" t="e">
        <f t="shared" ca="1" si="334"/>
        <v>#N/A</v>
      </c>
      <c r="Z652" s="72" t="e">
        <f t="shared" ca="1" si="335"/>
        <v>#N/A</v>
      </c>
      <c r="AA652" s="72" t="e">
        <f t="shared" ca="1" si="336"/>
        <v>#N/A</v>
      </c>
      <c r="AB652" s="72" t="e">
        <f t="shared" ca="1" si="337"/>
        <v>#N/A</v>
      </c>
      <c r="AC652" s="72" t="e">
        <f t="shared" ca="1" si="338"/>
        <v>#N/A</v>
      </c>
      <c r="AD652" s="72" t="e">
        <f t="shared" ca="1" si="339"/>
        <v>#N/A</v>
      </c>
      <c r="AE652" s="72" t="e">
        <f ca="1">Coef!$J$6*Coef!$J$9*(V652-(Coef!$J$10*AB652)+(Coef!$J$11*AC652)-(Coef!$J$12*AD652))</f>
        <v>#N/A</v>
      </c>
      <c r="AF652" s="72" t="e">
        <f t="shared" ca="1" si="340"/>
        <v>#N/A</v>
      </c>
      <c r="AG652" s="72" t="e">
        <f ca="1">((Coef!$J$8*Y652^2)/2)*(COS(V652))^2</f>
        <v>#N/A</v>
      </c>
      <c r="AH652" s="72" t="e">
        <f t="shared" ca="1" si="341"/>
        <v>#N/A</v>
      </c>
      <c r="AI652" s="72" t="e">
        <f t="shared" ca="1" si="342"/>
        <v>#N/A</v>
      </c>
      <c r="AJ652" s="72" t="e">
        <f t="shared" ca="1" si="343"/>
        <v>#N/A</v>
      </c>
      <c r="AK652" s="72" t="e">
        <f t="shared" ca="1" si="344"/>
        <v>#N/A</v>
      </c>
      <c r="AL652" s="72" t="e">
        <f t="shared" ca="1" si="345"/>
        <v>#N/A</v>
      </c>
      <c r="AM652" s="72" t="e">
        <f ca="1">V652+(1+Coef!$J$8*(COS(V652))^2-(3/2)*Coef!$J$8*SIN(V652)*COS(V652)*(AL652-V652))*(AL652-V652)</f>
        <v>#N/A</v>
      </c>
      <c r="AN652" s="34" t="e">
        <f t="shared" ca="1" si="346"/>
        <v>#N/A</v>
      </c>
      <c r="AO652" s="33" t="e">
        <f t="shared" ca="1" si="347"/>
        <v>#N/A</v>
      </c>
      <c r="AP652" s="33" t="e">
        <f t="shared" ca="1" si="348"/>
        <v>#N/A</v>
      </c>
      <c r="AQ652" s="72" t="e">
        <f ca="1">'MGRS to Dist'!BP652</f>
        <v>#N/A</v>
      </c>
      <c r="AR652" s="72" t="e">
        <f ca="1">'MGRS to Dist'!BT652</f>
        <v>#N/A</v>
      </c>
      <c r="AS652" s="72" t="e">
        <f ca="1">'MGRS to Dist'!BU652</f>
        <v>#N/A</v>
      </c>
      <c r="AT652" s="72" t="e">
        <f ca="1">'MGRS to Dist'!BV652</f>
        <v>#N/A</v>
      </c>
    </row>
    <row r="653" spans="3:46" ht="16.5" customHeight="1">
      <c r="C653" s="72" t="str">
        <f t="shared" si="319"/>
        <v/>
      </c>
      <c r="D653" s="72" t="e">
        <f t="array" aca="1" ref="D653" ca="1">MATCH(TRUE,ISERROR(VALUE(MID(C653,ROW(INDIRECT("1:"&amp;LEN(C653))),1))),0)</f>
        <v>#N/A</v>
      </c>
      <c r="E653" s="72" t="e">
        <f t="shared" ca="1" si="320"/>
        <v>#N/A</v>
      </c>
      <c r="F653" s="72" t="e">
        <f t="shared" ca="1" si="321"/>
        <v>#N/A</v>
      </c>
      <c r="G653" s="72" t="e">
        <f t="shared" ca="1" si="322"/>
        <v>#N/A</v>
      </c>
      <c r="H653" s="72" t="e">
        <f t="shared" ca="1" si="323"/>
        <v>#N/A</v>
      </c>
      <c r="I653" s="72" t="e">
        <f t="shared" ca="1" si="324"/>
        <v>#N/A</v>
      </c>
      <c r="J653" s="72" t="e">
        <f t="shared" ca="1" si="325"/>
        <v>#N/A</v>
      </c>
      <c r="K653" s="72" t="e">
        <f t="shared" ca="1" si="326"/>
        <v>#N/A</v>
      </c>
      <c r="L653" s="72" t="e">
        <f t="shared" ca="1" si="327"/>
        <v>#N/A</v>
      </c>
      <c r="M653" s="72" t="e">
        <f ca="1">VLOOKUP(G653,Coef!$C$2:$F$25,4)</f>
        <v>#N/A</v>
      </c>
      <c r="N653" s="31" t="e">
        <f ca="1">VLOOKUP(F653,Coef!$C$4:$D$23,2)</f>
        <v>#N/A</v>
      </c>
      <c r="O653" s="31" t="e">
        <f ca="1">MOD(VLOOKUP(H653,Coef!$C$2:$G$21,5)+MOD(E653+1,2)*15,20)</f>
        <v>#N/A</v>
      </c>
      <c r="P653" s="31" t="e">
        <f ca="1">VLOOKUP(N653,Coef!$A$27:$B$46,2)</f>
        <v>#N/A</v>
      </c>
      <c r="Q653" s="31" t="e">
        <f ca="1">VLOOKUP(N653,Coef!$A$27:$C$46,3)+O653/10-0.1</f>
        <v>#N/A</v>
      </c>
      <c r="R653" s="31" t="e">
        <f t="shared" ca="1" si="328"/>
        <v>#N/A</v>
      </c>
      <c r="S653" s="72" t="e">
        <f t="shared" ca="1" si="329"/>
        <v>#N/A</v>
      </c>
      <c r="T653" s="72" t="e">
        <f t="shared" ca="1" si="330"/>
        <v>#N/A</v>
      </c>
      <c r="U653" s="72" t="e">
        <f t="shared" ca="1" si="331"/>
        <v>#N/A</v>
      </c>
      <c r="V653" s="72" t="e">
        <f t="shared" ca="1" si="332"/>
        <v>#N/A</v>
      </c>
      <c r="W653" s="72" t="e">
        <f ca="1">(Coef!$J$9/(1+Coef!$J$8*(COS(V653))^2)^0.5)*Coef!$J$6</f>
        <v>#N/A</v>
      </c>
      <c r="X653" s="72" t="e">
        <f t="shared" ca="1" si="333"/>
        <v>#N/A</v>
      </c>
      <c r="Y653" s="72" t="e">
        <f t="shared" ca="1" si="334"/>
        <v>#N/A</v>
      </c>
      <c r="Z653" s="72" t="e">
        <f t="shared" ca="1" si="335"/>
        <v>#N/A</v>
      </c>
      <c r="AA653" s="72" t="e">
        <f t="shared" ca="1" si="336"/>
        <v>#N/A</v>
      </c>
      <c r="AB653" s="72" t="e">
        <f t="shared" ca="1" si="337"/>
        <v>#N/A</v>
      </c>
      <c r="AC653" s="72" t="e">
        <f t="shared" ca="1" si="338"/>
        <v>#N/A</v>
      </c>
      <c r="AD653" s="72" t="e">
        <f t="shared" ca="1" si="339"/>
        <v>#N/A</v>
      </c>
      <c r="AE653" s="72" t="e">
        <f ca="1">Coef!$J$6*Coef!$J$9*(V653-(Coef!$J$10*AB653)+(Coef!$J$11*AC653)-(Coef!$J$12*AD653))</f>
        <v>#N/A</v>
      </c>
      <c r="AF653" s="72" t="e">
        <f t="shared" ca="1" si="340"/>
        <v>#N/A</v>
      </c>
      <c r="AG653" s="72" t="e">
        <f ca="1">((Coef!$J$8*Y653^2)/2)*(COS(V653))^2</f>
        <v>#N/A</v>
      </c>
      <c r="AH653" s="72" t="e">
        <f t="shared" ca="1" si="341"/>
        <v>#N/A</v>
      </c>
      <c r="AI653" s="72" t="e">
        <f t="shared" ca="1" si="342"/>
        <v>#N/A</v>
      </c>
      <c r="AJ653" s="72" t="e">
        <f t="shared" ca="1" si="343"/>
        <v>#N/A</v>
      </c>
      <c r="AK653" s="72" t="e">
        <f t="shared" ca="1" si="344"/>
        <v>#N/A</v>
      </c>
      <c r="AL653" s="72" t="e">
        <f t="shared" ca="1" si="345"/>
        <v>#N/A</v>
      </c>
      <c r="AM653" s="72" t="e">
        <f ca="1">V653+(1+Coef!$J$8*(COS(V653))^2-(3/2)*Coef!$J$8*SIN(V653)*COS(V653)*(AL653-V653))*(AL653-V653)</f>
        <v>#N/A</v>
      </c>
      <c r="AN653" s="34" t="e">
        <f t="shared" ca="1" si="346"/>
        <v>#N/A</v>
      </c>
      <c r="AO653" s="33" t="e">
        <f t="shared" ca="1" si="347"/>
        <v>#N/A</v>
      </c>
      <c r="AP653" s="33" t="e">
        <f t="shared" ca="1" si="348"/>
        <v>#N/A</v>
      </c>
      <c r="AQ653" s="72" t="e">
        <f ca="1">'MGRS to Dist'!BP653</f>
        <v>#N/A</v>
      </c>
      <c r="AR653" s="72" t="e">
        <f ca="1">'MGRS to Dist'!BT653</f>
        <v>#N/A</v>
      </c>
      <c r="AS653" s="72" t="e">
        <f ca="1">'MGRS to Dist'!BU653</f>
        <v>#N/A</v>
      </c>
      <c r="AT653" s="72" t="e">
        <f ca="1">'MGRS to Dist'!BV653</f>
        <v>#N/A</v>
      </c>
    </row>
    <row r="654" spans="3:46" ht="16.5" customHeight="1">
      <c r="C654" s="72" t="str">
        <f t="shared" si="319"/>
        <v/>
      </c>
      <c r="D654" s="72" t="e">
        <f t="array" aca="1" ref="D654" ca="1">MATCH(TRUE,ISERROR(VALUE(MID(C654,ROW(INDIRECT("1:"&amp;LEN(C654))),1))),0)</f>
        <v>#N/A</v>
      </c>
      <c r="E654" s="72" t="e">
        <f t="shared" ca="1" si="320"/>
        <v>#N/A</v>
      </c>
      <c r="F654" s="72" t="e">
        <f t="shared" ca="1" si="321"/>
        <v>#N/A</v>
      </c>
      <c r="G654" s="72" t="e">
        <f t="shared" ca="1" si="322"/>
        <v>#N/A</v>
      </c>
      <c r="H654" s="72" t="e">
        <f t="shared" ca="1" si="323"/>
        <v>#N/A</v>
      </c>
      <c r="I654" s="72" t="e">
        <f t="shared" ca="1" si="324"/>
        <v>#N/A</v>
      </c>
      <c r="J654" s="72" t="e">
        <f t="shared" ca="1" si="325"/>
        <v>#N/A</v>
      </c>
      <c r="K654" s="72" t="e">
        <f t="shared" ca="1" si="326"/>
        <v>#N/A</v>
      </c>
      <c r="L654" s="72" t="e">
        <f t="shared" ca="1" si="327"/>
        <v>#N/A</v>
      </c>
      <c r="M654" s="72" t="e">
        <f ca="1">VLOOKUP(G654,Coef!$C$2:$F$25,4)</f>
        <v>#N/A</v>
      </c>
      <c r="N654" s="31" t="e">
        <f ca="1">VLOOKUP(F654,Coef!$C$4:$D$23,2)</f>
        <v>#N/A</v>
      </c>
      <c r="O654" s="31" t="e">
        <f ca="1">MOD(VLOOKUP(H654,Coef!$C$2:$G$21,5)+MOD(E654+1,2)*15,20)</f>
        <v>#N/A</v>
      </c>
      <c r="P654" s="31" t="e">
        <f ca="1">VLOOKUP(N654,Coef!$A$27:$B$46,2)</f>
        <v>#N/A</v>
      </c>
      <c r="Q654" s="31" t="e">
        <f ca="1">VLOOKUP(N654,Coef!$A$27:$C$46,3)+O654/10-0.1</f>
        <v>#N/A</v>
      </c>
      <c r="R654" s="31" t="e">
        <f t="shared" ca="1" si="328"/>
        <v>#N/A</v>
      </c>
      <c r="S654" s="72" t="e">
        <f t="shared" ca="1" si="329"/>
        <v>#N/A</v>
      </c>
      <c r="T654" s="72" t="e">
        <f t="shared" ca="1" si="330"/>
        <v>#N/A</v>
      </c>
      <c r="U654" s="72" t="e">
        <f t="shared" ca="1" si="331"/>
        <v>#N/A</v>
      </c>
      <c r="V654" s="72" t="e">
        <f t="shared" ca="1" si="332"/>
        <v>#N/A</v>
      </c>
      <c r="W654" s="72" t="e">
        <f ca="1">(Coef!$J$9/(1+Coef!$J$8*(COS(V654))^2)^0.5)*Coef!$J$6</f>
        <v>#N/A</v>
      </c>
      <c r="X654" s="72" t="e">
        <f t="shared" ca="1" si="333"/>
        <v>#N/A</v>
      </c>
      <c r="Y654" s="72" t="e">
        <f t="shared" ca="1" si="334"/>
        <v>#N/A</v>
      </c>
      <c r="Z654" s="72" t="e">
        <f t="shared" ca="1" si="335"/>
        <v>#N/A</v>
      </c>
      <c r="AA654" s="72" t="e">
        <f t="shared" ca="1" si="336"/>
        <v>#N/A</v>
      </c>
      <c r="AB654" s="72" t="e">
        <f t="shared" ca="1" si="337"/>
        <v>#N/A</v>
      </c>
      <c r="AC654" s="72" t="e">
        <f t="shared" ca="1" si="338"/>
        <v>#N/A</v>
      </c>
      <c r="AD654" s="72" t="e">
        <f t="shared" ca="1" si="339"/>
        <v>#N/A</v>
      </c>
      <c r="AE654" s="72" t="e">
        <f ca="1">Coef!$J$6*Coef!$J$9*(V654-(Coef!$J$10*AB654)+(Coef!$J$11*AC654)-(Coef!$J$12*AD654))</f>
        <v>#N/A</v>
      </c>
      <c r="AF654" s="72" t="e">
        <f t="shared" ca="1" si="340"/>
        <v>#N/A</v>
      </c>
      <c r="AG654" s="72" t="e">
        <f ca="1">((Coef!$J$8*Y654^2)/2)*(COS(V654))^2</f>
        <v>#N/A</v>
      </c>
      <c r="AH654" s="72" t="e">
        <f t="shared" ca="1" si="341"/>
        <v>#N/A</v>
      </c>
      <c r="AI654" s="72" t="e">
        <f t="shared" ca="1" si="342"/>
        <v>#N/A</v>
      </c>
      <c r="AJ654" s="72" t="e">
        <f t="shared" ca="1" si="343"/>
        <v>#N/A</v>
      </c>
      <c r="AK654" s="72" t="e">
        <f t="shared" ca="1" si="344"/>
        <v>#N/A</v>
      </c>
      <c r="AL654" s="72" t="e">
        <f t="shared" ca="1" si="345"/>
        <v>#N/A</v>
      </c>
      <c r="AM654" s="72" t="e">
        <f ca="1">V654+(1+Coef!$J$8*(COS(V654))^2-(3/2)*Coef!$J$8*SIN(V654)*COS(V654)*(AL654-V654))*(AL654-V654)</f>
        <v>#N/A</v>
      </c>
      <c r="AN654" s="34" t="e">
        <f t="shared" ca="1" si="346"/>
        <v>#N/A</v>
      </c>
      <c r="AO654" s="33" t="e">
        <f t="shared" ca="1" si="347"/>
        <v>#N/A</v>
      </c>
      <c r="AP654" s="33" t="e">
        <f t="shared" ca="1" si="348"/>
        <v>#N/A</v>
      </c>
      <c r="AQ654" s="72" t="e">
        <f ca="1">'MGRS to Dist'!BP654</f>
        <v>#N/A</v>
      </c>
      <c r="AR654" s="72" t="e">
        <f ca="1">'MGRS to Dist'!BT654</f>
        <v>#N/A</v>
      </c>
      <c r="AS654" s="72" t="e">
        <f ca="1">'MGRS to Dist'!BU654</f>
        <v>#N/A</v>
      </c>
      <c r="AT654" s="72" t="e">
        <f ca="1">'MGRS to Dist'!BV654</f>
        <v>#N/A</v>
      </c>
    </row>
    <row r="655" spans="3:46" ht="16.5" customHeight="1">
      <c r="C655" s="72" t="str">
        <f t="shared" si="319"/>
        <v/>
      </c>
      <c r="D655" s="72" t="e">
        <f t="array" aca="1" ref="D655" ca="1">MATCH(TRUE,ISERROR(VALUE(MID(C655,ROW(INDIRECT("1:"&amp;LEN(C655))),1))),0)</f>
        <v>#N/A</v>
      </c>
      <c r="E655" s="72" t="e">
        <f t="shared" ca="1" si="320"/>
        <v>#N/A</v>
      </c>
      <c r="F655" s="72" t="e">
        <f t="shared" ca="1" si="321"/>
        <v>#N/A</v>
      </c>
      <c r="G655" s="72" t="e">
        <f t="shared" ca="1" si="322"/>
        <v>#N/A</v>
      </c>
      <c r="H655" s="72" t="e">
        <f t="shared" ca="1" si="323"/>
        <v>#N/A</v>
      </c>
      <c r="I655" s="72" t="e">
        <f t="shared" ca="1" si="324"/>
        <v>#N/A</v>
      </c>
      <c r="J655" s="72" t="e">
        <f t="shared" ca="1" si="325"/>
        <v>#N/A</v>
      </c>
      <c r="K655" s="72" t="e">
        <f t="shared" ca="1" si="326"/>
        <v>#N/A</v>
      </c>
      <c r="L655" s="72" t="e">
        <f t="shared" ca="1" si="327"/>
        <v>#N/A</v>
      </c>
      <c r="M655" s="72" t="e">
        <f ca="1">VLOOKUP(G655,Coef!$C$2:$F$25,4)</f>
        <v>#N/A</v>
      </c>
      <c r="N655" s="31" t="e">
        <f ca="1">VLOOKUP(F655,Coef!$C$4:$D$23,2)</f>
        <v>#N/A</v>
      </c>
      <c r="O655" s="31" t="e">
        <f ca="1">MOD(VLOOKUP(H655,Coef!$C$2:$G$21,5)+MOD(E655+1,2)*15,20)</f>
        <v>#N/A</v>
      </c>
      <c r="P655" s="31" t="e">
        <f ca="1">VLOOKUP(N655,Coef!$A$27:$B$46,2)</f>
        <v>#N/A</v>
      </c>
      <c r="Q655" s="31" t="e">
        <f ca="1">VLOOKUP(N655,Coef!$A$27:$C$46,3)+O655/10-0.1</f>
        <v>#N/A</v>
      </c>
      <c r="R655" s="31" t="e">
        <f t="shared" ca="1" si="328"/>
        <v>#N/A</v>
      </c>
      <c r="S655" s="72" t="e">
        <f t="shared" ca="1" si="329"/>
        <v>#N/A</v>
      </c>
      <c r="T655" s="72" t="e">
        <f t="shared" ca="1" si="330"/>
        <v>#N/A</v>
      </c>
      <c r="U655" s="72" t="e">
        <f t="shared" ca="1" si="331"/>
        <v>#N/A</v>
      </c>
      <c r="V655" s="72" t="e">
        <f t="shared" ca="1" si="332"/>
        <v>#N/A</v>
      </c>
      <c r="W655" s="72" t="e">
        <f ca="1">(Coef!$J$9/(1+Coef!$J$8*(COS(V655))^2)^0.5)*Coef!$J$6</f>
        <v>#N/A</v>
      </c>
      <c r="X655" s="72" t="e">
        <f t="shared" ca="1" si="333"/>
        <v>#N/A</v>
      </c>
      <c r="Y655" s="72" t="e">
        <f t="shared" ca="1" si="334"/>
        <v>#N/A</v>
      </c>
      <c r="Z655" s="72" t="e">
        <f t="shared" ca="1" si="335"/>
        <v>#N/A</v>
      </c>
      <c r="AA655" s="72" t="e">
        <f t="shared" ca="1" si="336"/>
        <v>#N/A</v>
      </c>
      <c r="AB655" s="72" t="e">
        <f t="shared" ca="1" si="337"/>
        <v>#N/A</v>
      </c>
      <c r="AC655" s="72" t="e">
        <f t="shared" ca="1" si="338"/>
        <v>#N/A</v>
      </c>
      <c r="AD655" s="72" t="e">
        <f t="shared" ca="1" si="339"/>
        <v>#N/A</v>
      </c>
      <c r="AE655" s="72" t="e">
        <f ca="1">Coef!$J$6*Coef!$J$9*(V655-(Coef!$J$10*AB655)+(Coef!$J$11*AC655)-(Coef!$J$12*AD655))</f>
        <v>#N/A</v>
      </c>
      <c r="AF655" s="72" t="e">
        <f t="shared" ca="1" si="340"/>
        <v>#N/A</v>
      </c>
      <c r="AG655" s="72" t="e">
        <f ca="1">((Coef!$J$8*Y655^2)/2)*(COS(V655))^2</f>
        <v>#N/A</v>
      </c>
      <c r="AH655" s="72" t="e">
        <f t="shared" ca="1" si="341"/>
        <v>#N/A</v>
      </c>
      <c r="AI655" s="72" t="e">
        <f t="shared" ca="1" si="342"/>
        <v>#N/A</v>
      </c>
      <c r="AJ655" s="72" t="e">
        <f t="shared" ca="1" si="343"/>
        <v>#N/A</v>
      </c>
      <c r="AK655" s="72" t="e">
        <f t="shared" ca="1" si="344"/>
        <v>#N/A</v>
      </c>
      <c r="AL655" s="72" t="e">
        <f t="shared" ca="1" si="345"/>
        <v>#N/A</v>
      </c>
      <c r="AM655" s="72" t="e">
        <f ca="1">V655+(1+Coef!$J$8*(COS(V655))^2-(3/2)*Coef!$J$8*SIN(V655)*COS(V655)*(AL655-V655))*(AL655-V655)</f>
        <v>#N/A</v>
      </c>
      <c r="AN655" s="34" t="e">
        <f t="shared" ca="1" si="346"/>
        <v>#N/A</v>
      </c>
      <c r="AO655" s="33" t="e">
        <f t="shared" ca="1" si="347"/>
        <v>#N/A</v>
      </c>
      <c r="AP655" s="33" t="e">
        <f t="shared" ca="1" si="348"/>
        <v>#N/A</v>
      </c>
      <c r="AQ655" s="72" t="e">
        <f ca="1">'MGRS to Dist'!BP655</f>
        <v>#N/A</v>
      </c>
      <c r="AR655" s="72" t="e">
        <f ca="1">'MGRS to Dist'!BT655</f>
        <v>#N/A</v>
      </c>
      <c r="AS655" s="72" t="e">
        <f ca="1">'MGRS to Dist'!BU655</f>
        <v>#N/A</v>
      </c>
      <c r="AT655" s="72" t="e">
        <f ca="1">'MGRS to Dist'!BV655</f>
        <v>#N/A</v>
      </c>
    </row>
    <row r="656" spans="3:46" ht="16.5" customHeight="1">
      <c r="C656" s="72" t="str">
        <f t="shared" si="319"/>
        <v/>
      </c>
      <c r="D656" s="72" t="e">
        <f t="array" aca="1" ref="D656" ca="1">MATCH(TRUE,ISERROR(VALUE(MID(C656,ROW(INDIRECT("1:"&amp;LEN(C656))),1))),0)</f>
        <v>#N/A</v>
      </c>
      <c r="E656" s="72" t="e">
        <f t="shared" ca="1" si="320"/>
        <v>#N/A</v>
      </c>
      <c r="F656" s="72" t="e">
        <f t="shared" ca="1" si="321"/>
        <v>#N/A</v>
      </c>
      <c r="G656" s="72" t="e">
        <f t="shared" ca="1" si="322"/>
        <v>#N/A</v>
      </c>
      <c r="H656" s="72" t="e">
        <f t="shared" ca="1" si="323"/>
        <v>#N/A</v>
      </c>
      <c r="I656" s="72" t="e">
        <f t="shared" ca="1" si="324"/>
        <v>#N/A</v>
      </c>
      <c r="J656" s="72" t="e">
        <f t="shared" ca="1" si="325"/>
        <v>#N/A</v>
      </c>
      <c r="K656" s="72" t="e">
        <f t="shared" ca="1" si="326"/>
        <v>#N/A</v>
      </c>
      <c r="L656" s="72" t="e">
        <f t="shared" ca="1" si="327"/>
        <v>#N/A</v>
      </c>
      <c r="M656" s="72" t="e">
        <f ca="1">VLOOKUP(G656,Coef!$C$2:$F$25,4)</f>
        <v>#N/A</v>
      </c>
      <c r="N656" s="31" t="e">
        <f ca="1">VLOOKUP(F656,Coef!$C$4:$D$23,2)</f>
        <v>#N/A</v>
      </c>
      <c r="O656" s="31" t="e">
        <f ca="1">MOD(VLOOKUP(H656,Coef!$C$2:$G$21,5)+MOD(E656+1,2)*15,20)</f>
        <v>#N/A</v>
      </c>
      <c r="P656" s="31" t="e">
        <f ca="1">VLOOKUP(N656,Coef!$A$27:$B$46,2)</f>
        <v>#N/A</v>
      </c>
      <c r="Q656" s="31" t="e">
        <f ca="1">VLOOKUP(N656,Coef!$A$27:$C$46,3)+O656/10-0.1</f>
        <v>#N/A</v>
      </c>
      <c r="R656" s="31" t="e">
        <f t="shared" ca="1" si="328"/>
        <v>#N/A</v>
      </c>
      <c r="S656" s="72" t="e">
        <f t="shared" ca="1" si="329"/>
        <v>#N/A</v>
      </c>
      <c r="T656" s="72" t="e">
        <f t="shared" ca="1" si="330"/>
        <v>#N/A</v>
      </c>
      <c r="U656" s="72" t="e">
        <f t="shared" ca="1" si="331"/>
        <v>#N/A</v>
      </c>
      <c r="V656" s="72" t="e">
        <f t="shared" ca="1" si="332"/>
        <v>#N/A</v>
      </c>
      <c r="W656" s="72" t="e">
        <f ca="1">(Coef!$J$9/(1+Coef!$J$8*(COS(V656))^2)^0.5)*Coef!$J$6</f>
        <v>#N/A</v>
      </c>
      <c r="X656" s="72" t="e">
        <f t="shared" ca="1" si="333"/>
        <v>#N/A</v>
      </c>
      <c r="Y656" s="72" t="e">
        <f t="shared" ca="1" si="334"/>
        <v>#N/A</v>
      </c>
      <c r="Z656" s="72" t="e">
        <f t="shared" ca="1" si="335"/>
        <v>#N/A</v>
      </c>
      <c r="AA656" s="72" t="e">
        <f t="shared" ca="1" si="336"/>
        <v>#N/A</v>
      </c>
      <c r="AB656" s="72" t="e">
        <f t="shared" ca="1" si="337"/>
        <v>#N/A</v>
      </c>
      <c r="AC656" s="72" t="e">
        <f t="shared" ca="1" si="338"/>
        <v>#N/A</v>
      </c>
      <c r="AD656" s="72" t="e">
        <f t="shared" ca="1" si="339"/>
        <v>#N/A</v>
      </c>
      <c r="AE656" s="72" t="e">
        <f ca="1">Coef!$J$6*Coef!$J$9*(V656-(Coef!$J$10*AB656)+(Coef!$J$11*AC656)-(Coef!$J$12*AD656))</f>
        <v>#N/A</v>
      </c>
      <c r="AF656" s="72" t="e">
        <f t="shared" ca="1" si="340"/>
        <v>#N/A</v>
      </c>
      <c r="AG656" s="72" t="e">
        <f ca="1">((Coef!$J$8*Y656^2)/2)*(COS(V656))^2</f>
        <v>#N/A</v>
      </c>
      <c r="AH656" s="72" t="e">
        <f t="shared" ca="1" si="341"/>
        <v>#N/A</v>
      </c>
      <c r="AI656" s="72" t="e">
        <f t="shared" ca="1" si="342"/>
        <v>#N/A</v>
      </c>
      <c r="AJ656" s="72" t="e">
        <f t="shared" ca="1" si="343"/>
        <v>#N/A</v>
      </c>
      <c r="AK656" s="72" t="e">
        <f t="shared" ca="1" si="344"/>
        <v>#N/A</v>
      </c>
      <c r="AL656" s="72" t="e">
        <f t="shared" ca="1" si="345"/>
        <v>#N/A</v>
      </c>
      <c r="AM656" s="72" t="e">
        <f ca="1">V656+(1+Coef!$J$8*(COS(V656))^2-(3/2)*Coef!$J$8*SIN(V656)*COS(V656)*(AL656-V656))*(AL656-V656)</f>
        <v>#N/A</v>
      </c>
      <c r="AN656" s="34" t="e">
        <f t="shared" ca="1" si="346"/>
        <v>#N/A</v>
      </c>
      <c r="AO656" s="33" t="e">
        <f t="shared" ca="1" si="347"/>
        <v>#N/A</v>
      </c>
      <c r="AP656" s="33" t="e">
        <f t="shared" ca="1" si="348"/>
        <v>#N/A</v>
      </c>
      <c r="AQ656" s="72" t="e">
        <f ca="1">'MGRS to Dist'!BP656</f>
        <v>#N/A</v>
      </c>
      <c r="AR656" s="72" t="e">
        <f ca="1">'MGRS to Dist'!BT656</f>
        <v>#N/A</v>
      </c>
      <c r="AS656" s="72" t="e">
        <f ca="1">'MGRS to Dist'!BU656</f>
        <v>#N/A</v>
      </c>
      <c r="AT656" s="72" t="e">
        <f ca="1">'MGRS to Dist'!BV656</f>
        <v>#N/A</v>
      </c>
    </row>
    <row r="657" spans="3:46" ht="16.5" customHeight="1">
      <c r="C657" s="72" t="str">
        <f t="shared" si="319"/>
        <v/>
      </c>
      <c r="D657" s="72" t="e">
        <f t="array" aca="1" ref="D657" ca="1">MATCH(TRUE,ISERROR(VALUE(MID(C657,ROW(INDIRECT("1:"&amp;LEN(C657))),1))),0)</f>
        <v>#N/A</v>
      </c>
      <c r="E657" s="72" t="e">
        <f t="shared" ca="1" si="320"/>
        <v>#N/A</v>
      </c>
      <c r="F657" s="72" t="e">
        <f t="shared" ca="1" si="321"/>
        <v>#N/A</v>
      </c>
      <c r="G657" s="72" t="e">
        <f t="shared" ca="1" si="322"/>
        <v>#N/A</v>
      </c>
      <c r="H657" s="72" t="e">
        <f t="shared" ca="1" si="323"/>
        <v>#N/A</v>
      </c>
      <c r="I657" s="72" t="e">
        <f t="shared" ca="1" si="324"/>
        <v>#N/A</v>
      </c>
      <c r="J657" s="72" t="e">
        <f t="shared" ca="1" si="325"/>
        <v>#N/A</v>
      </c>
      <c r="K657" s="72" t="e">
        <f t="shared" ca="1" si="326"/>
        <v>#N/A</v>
      </c>
      <c r="L657" s="72" t="e">
        <f t="shared" ca="1" si="327"/>
        <v>#N/A</v>
      </c>
      <c r="M657" s="72" t="e">
        <f ca="1">VLOOKUP(G657,Coef!$C$2:$F$25,4)</f>
        <v>#N/A</v>
      </c>
      <c r="N657" s="31" t="e">
        <f ca="1">VLOOKUP(F657,Coef!$C$4:$D$23,2)</f>
        <v>#N/A</v>
      </c>
      <c r="O657" s="31" t="e">
        <f ca="1">MOD(VLOOKUP(H657,Coef!$C$2:$G$21,5)+MOD(E657+1,2)*15,20)</f>
        <v>#N/A</v>
      </c>
      <c r="P657" s="31" t="e">
        <f ca="1">VLOOKUP(N657,Coef!$A$27:$B$46,2)</f>
        <v>#N/A</v>
      </c>
      <c r="Q657" s="31" t="e">
        <f ca="1">VLOOKUP(N657,Coef!$A$27:$C$46,3)+O657/10-0.1</f>
        <v>#N/A</v>
      </c>
      <c r="R657" s="31" t="e">
        <f t="shared" ca="1" si="328"/>
        <v>#N/A</v>
      </c>
      <c r="S657" s="72" t="e">
        <f t="shared" ca="1" si="329"/>
        <v>#N/A</v>
      </c>
      <c r="T657" s="72" t="e">
        <f t="shared" ca="1" si="330"/>
        <v>#N/A</v>
      </c>
      <c r="U657" s="72" t="e">
        <f t="shared" ca="1" si="331"/>
        <v>#N/A</v>
      </c>
      <c r="V657" s="72" t="e">
        <f t="shared" ca="1" si="332"/>
        <v>#N/A</v>
      </c>
      <c r="W657" s="72" t="e">
        <f ca="1">(Coef!$J$9/(1+Coef!$J$8*(COS(V657))^2)^0.5)*Coef!$J$6</f>
        <v>#N/A</v>
      </c>
      <c r="X657" s="72" t="e">
        <f t="shared" ca="1" si="333"/>
        <v>#N/A</v>
      </c>
      <c r="Y657" s="72" t="e">
        <f t="shared" ca="1" si="334"/>
        <v>#N/A</v>
      </c>
      <c r="Z657" s="72" t="e">
        <f t="shared" ca="1" si="335"/>
        <v>#N/A</v>
      </c>
      <c r="AA657" s="72" t="e">
        <f t="shared" ca="1" si="336"/>
        <v>#N/A</v>
      </c>
      <c r="AB657" s="72" t="e">
        <f t="shared" ca="1" si="337"/>
        <v>#N/A</v>
      </c>
      <c r="AC657" s="72" t="e">
        <f t="shared" ca="1" si="338"/>
        <v>#N/A</v>
      </c>
      <c r="AD657" s="72" t="e">
        <f t="shared" ca="1" si="339"/>
        <v>#N/A</v>
      </c>
      <c r="AE657" s="72" t="e">
        <f ca="1">Coef!$J$6*Coef!$J$9*(V657-(Coef!$J$10*AB657)+(Coef!$J$11*AC657)-(Coef!$J$12*AD657))</f>
        <v>#N/A</v>
      </c>
      <c r="AF657" s="72" t="e">
        <f t="shared" ca="1" si="340"/>
        <v>#N/A</v>
      </c>
      <c r="AG657" s="72" t="e">
        <f ca="1">((Coef!$J$8*Y657^2)/2)*(COS(V657))^2</f>
        <v>#N/A</v>
      </c>
      <c r="AH657" s="72" t="e">
        <f t="shared" ca="1" si="341"/>
        <v>#N/A</v>
      </c>
      <c r="AI657" s="72" t="e">
        <f t="shared" ca="1" si="342"/>
        <v>#N/A</v>
      </c>
      <c r="AJ657" s="72" t="e">
        <f t="shared" ca="1" si="343"/>
        <v>#N/A</v>
      </c>
      <c r="AK657" s="72" t="e">
        <f t="shared" ca="1" si="344"/>
        <v>#N/A</v>
      </c>
      <c r="AL657" s="72" t="e">
        <f t="shared" ca="1" si="345"/>
        <v>#N/A</v>
      </c>
      <c r="AM657" s="72" t="e">
        <f ca="1">V657+(1+Coef!$J$8*(COS(V657))^2-(3/2)*Coef!$J$8*SIN(V657)*COS(V657)*(AL657-V657))*(AL657-V657)</f>
        <v>#N/A</v>
      </c>
      <c r="AN657" s="34" t="e">
        <f t="shared" ca="1" si="346"/>
        <v>#N/A</v>
      </c>
      <c r="AO657" s="33" t="e">
        <f t="shared" ca="1" si="347"/>
        <v>#N/A</v>
      </c>
      <c r="AP657" s="33" t="e">
        <f t="shared" ca="1" si="348"/>
        <v>#N/A</v>
      </c>
      <c r="AQ657" s="72" t="e">
        <f ca="1">'MGRS to Dist'!BP657</f>
        <v>#N/A</v>
      </c>
      <c r="AR657" s="72" t="e">
        <f ca="1">'MGRS to Dist'!BT657</f>
        <v>#N/A</v>
      </c>
      <c r="AS657" s="72" t="e">
        <f ca="1">'MGRS to Dist'!BU657</f>
        <v>#N/A</v>
      </c>
      <c r="AT657" s="72" t="e">
        <f ca="1">'MGRS to Dist'!BV657</f>
        <v>#N/A</v>
      </c>
    </row>
    <row r="658" spans="3:46" ht="16.5" customHeight="1">
      <c r="C658" s="72" t="str">
        <f t="shared" si="319"/>
        <v/>
      </c>
      <c r="D658" s="72" t="e">
        <f t="array" aca="1" ref="D658" ca="1">MATCH(TRUE,ISERROR(VALUE(MID(C658,ROW(INDIRECT("1:"&amp;LEN(C658))),1))),0)</f>
        <v>#N/A</v>
      </c>
      <c r="E658" s="72" t="e">
        <f t="shared" ca="1" si="320"/>
        <v>#N/A</v>
      </c>
      <c r="F658" s="72" t="e">
        <f t="shared" ca="1" si="321"/>
        <v>#N/A</v>
      </c>
      <c r="G658" s="72" t="e">
        <f t="shared" ca="1" si="322"/>
        <v>#N/A</v>
      </c>
      <c r="H658" s="72" t="e">
        <f t="shared" ca="1" si="323"/>
        <v>#N/A</v>
      </c>
      <c r="I658" s="72" t="e">
        <f t="shared" ca="1" si="324"/>
        <v>#N/A</v>
      </c>
      <c r="J658" s="72" t="e">
        <f t="shared" ca="1" si="325"/>
        <v>#N/A</v>
      </c>
      <c r="K658" s="72" t="e">
        <f t="shared" ca="1" si="326"/>
        <v>#N/A</v>
      </c>
      <c r="L658" s="72" t="e">
        <f t="shared" ca="1" si="327"/>
        <v>#N/A</v>
      </c>
      <c r="M658" s="72" t="e">
        <f ca="1">VLOOKUP(G658,Coef!$C$2:$F$25,4)</f>
        <v>#N/A</v>
      </c>
      <c r="N658" s="31" t="e">
        <f ca="1">VLOOKUP(F658,Coef!$C$4:$D$23,2)</f>
        <v>#N/A</v>
      </c>
      <c r="O658" s="31" t="e">
        <f ca="1">MOD(VLOOKUP(H658,Coef!$C$2:$G$21,5)+MOD(E658+1,2)*15,20)</f>
        <v>#N/A</v>
      </c>
      <c r="P658" s="31" t="e">
        <f ca="1">VLOOKUP(N658,Coef!$A$27:$B$46,2)</f>
        <v>#N/A</v>
      </c>
      <c r="Q658" s="31" t="e">
        <f ca="1">VLOOKUP(N658,Coef!$A$27:$C$46,3)+O658/10-0.1</f>
        <v>#N/A</v>
      </c>
      <c r="R658" s="31" t="e">
        <f t="shared" ca="1" si="328"/>
        <v>#N/A</v>
      </c>
      <c r="S658" s="72" t="e">
        <f t="shared" ca="1" si="329"/>
        <v>#N/A</v>
      </c>
      <c r="T658" s="72" t="e">
        <f t="shared" ca="1" si="330"/>
        <v>#N/A</v>
      </c>
      <c r="U658" s="72" t="e">
        <f t="shared" ca="1" si="331"/>
        <v>#N/A</v>
      </c>
      <c r="V658" s="72" t="e">
        <f t="shared" ca="1" si="332"/>
        <v>#N/A</v>
      </c>
      <c r="W658" s="72" t="e">
        <f ca="1">(Coef!$J$9/(1+Coef!$J$8*(COS(V658))^2)^0.5)*Coef!$J$6</f>
        <v>#N/A</v>
      </c>
      <c r="X658" s="72" t="e">
        <f t="shared" ca="1" si="333"/>
        <v>#N/A</v>
      </c>
      <c r="Y658" s="72" t="e">
        <f t="shared" ca="1" si="334"/>
        <v>#N/A</v>
      </c>
      <c r="Z658" s="72" t="e">
        <f t="shared" ca="1" si="335"/>
        <v>#N/A</v>
      </c>
      <c r="AA658" s="72" t="e">
        <f t="shared" ca="1" si="336"/>
        <v>#N/A</v>
      </c>
      <c r="AB658" s="72" t="e">
        <f t="shared" ca="1" si="337"/>
        <v>#N/A</v>
      </c>
      <c r="AC658" s="72" t="e">
        <f t="shared" ca="1" si="338"/>
        <v>#N/A</v>
      </c>
      <c r="AD658" s="72" t="e">
        <f t="shared" ca="1" si="339"/>
        <v>#N/A</v>
      </c>
      <c r="AE658" s="72" t="e">
        <f ca="1">Coef!$J$6*Coef!$J$9*(V658-(Coef!$J$10*AB658)+(Coef!$J$11*AC658)-(Coef!$J$12*AD658))</f>
        <v>#N/A</v>
      </c>
      <c r="AF658" s="72" t="e">
        <f t="shared" ca="1" si="340"/>
        <v>#N/A</v>
      </c>
      <c r="AG658" s="72" t="e">
        <f ca="1">((Coef!$J$8*Y658^2)/2)*(COS(V658))^2</f>
        <v>#N/A</v>
      </c>
      <c r="AH658" s="72" t="e">
        <f t="shared" ca="1" si="341"/>
        <v>#N/A</v>
      </c>
      <c r="AI658" s="72" t="e">
        <f t="shared" ca="1" si="342"/>
        <v>#N/A</v>
      </c>
      <c r="AJ658" s="72" t="e">
        <f t="shared" ca="1" si="343"/>
        <v>#N/A</v>
      </c>
      <c r="AK658" s="72" t="e">
        <f t="shared" ca="1" si="344"/>
        <v>#N/A</v>
      </c>
      <c r="AL658" s="72" t="e">
        <f t="shared" ca="1" si="345"/>
        <v>#N/A</v>
      </c>
      <c r="AM658" s="72" t="e">
        <f ca="1">V658+(1+Coef!$J$8*(COS(V658))^2-(3/2)*Coef!$J$8*SIN(V658)*COS(V658)*(AL658-V658))*(AL658-V658)</f>
        <v>#N/A</v>
      </c>
      <c r="AN658" s="34" t="e">
        <f t="shared" ca="1" si="346"/>
        <v>#N/A</v>
      </c>
      <c r="AO658" s="33" t="e">
        <f t="shared" ca="1" si="347"/>
        <v>#N/A</v>
      </c>
      <c r="AP658" s="33" t="e">
        <f t="shared" ca="1" si="348"/>
        <v>#N/A</v>
      </c>
      <c r="AQ658" s="72" t="e">
        <f ca="1">'MGRS to Dist'!BP658</f>
        <v>#N/A</v>
      </c>
      <c r="AR658" s="72" t="e">
        <f ca="1">'MGRS to Dist'!BT658</f>
        <v>#N/A</v>
      </c>
      <c r="AS658" s="72" t="e">
        <f ca="1">'MGRS to Dist'!BU658</f>
        <v>#N/A</v>
      </c>
      <c r="AT658" s="72" t="e">
        <f ca="1">'MGRS to Dist'!BV658</f>
        <v>#N/A</v>
      </c>
    </row>
    <row r="659" spans="3:46" ht="16.5" customHeight="1">
      <c r="C659" s="72" t="str">
        <f t="shared" si="319"/>
        <v/>
      </c>
      <c r="D659" s="72" t="e">
        <f t="array" aca="1" ref="D659" ca="1">MATCH(TRUE,ISERROR(VALUE(MID(C659,ROW(INDIRECT("1:"&amp;LEN(C659))),1))),0)</f>
        <v>#N/A</v>
      </c>
      <c r="E659" s="72" t="e">
        <f t="shared" ca="1" si="320"/>
        <v>#N/A</v>
      </c>
      <c r="F659" s="72" t="e">
        <f t="shared" ca="1" si="321"/>
        <v>#N/A</v>
      </c>
      <c r="G659" s="72" t="e">
        <f t="shared" ca="1" si="322"/>
        <v>#N/A</v>
      </c>
      <c r="H659" s="72" t="e">
        <f t="shared" ca="1" si="323"/>
        <v>#N/A</v>
      </c>
      <c r="I659" s="72" t="e">
        <f t="shared" ca="1" si="324"/>
        <v>#N/A</v>
      </c>
      <c r="J659" s="72" t="e">
        <f t="shared" ca="1" si="325"/>
        <v>#N/A</v>
      </c>
      <c r="K659" s="72" t="e">
        <f t="shared" ca="1" si="326"/>
        <v>#N/A</v>
      </c>
      <c r="L659" s="72" t="e">
        <f t="shared" ca="1" si="327"/>
        <v>#N/A</v>
      </c>
      <c r="M659" s="72" t="e">
        <f ca="1">VLOOKUP(G659,Coef!$C$2:$F$25,4)</f>
        <v>#N/A</v>
      </c>
      <c r="N659" s="31" t="e">
        <f ca="1">VLOOKUP(F659,Coef!$C$4:$D$23,2)</f>
        <v>#N/A</v>
      </c>
      <c r="O659" s="31" t="e">
        <f ca="1">MOD(VLOOKUP(H659,Coef!$C$2:$G$21,5)+MOD(E659+1,2)*15,20)</f>
        <v>#N/A</v>
      </c>
      <c r="P659" s="31" t="e">
        <f ca="1">VLOOKUP(N659,Coef!$A$27:$B$46,2)</f>
        <v>#N/A</v>
      </c>
      <c r="Q659" s="31" t="e">
        <f ca="1">VLOOKUP(N659,Coef!$A$27:$C$46,3)+O659/10-0.1</f>
        <v>#N/A</v>
      </c>
      <c r="R659" s="31" t="e">
        <f t="shared" ca="1" si="328"/>
        <v>#N/A</v>
      </c>
      <c r="S659" s="72" t="e">
        <f t="shared" ca="1" si="329"/>
        <v>#N/A</v>
      </c>
      <c r="T659" s="72" t="e">
        <f t="shared" ca="1" si="330"/>
        <v>#N/A</v>
      </c>
      <c r="U659" s="72" t="e">
        <f t="shared" ca="1" si="331"/>
        <v>#N/A</v>
      </c>
      <c r="V659" s="72" t="e">
        <f t="shared" ca="1" si="332"/>
        <v>#N/A</v>
      </c>
      <c r="W659" s="72" t="e">
        <f ca="1">(Coef!$J$9/(1+Coef!$J$8*(COS(V659))^2)^0.5)*Coef!$J$6</f>
        <v>#N/A</v>
      </c>
      <c r="X659" s="72" t="e">
        <f t="shared" ca="1" si="333"/>
        <v>#N/A</v>
      </c>
      <c r="Y659" s="72" t="e">
        <f t="shared" ca="1" si="334"/>
        <v>#N/A</v>
      </c>
      <c r="Z659" s="72" t="e">
        <f t="shared" ca="1" si="335"/>
        <v>#N/A</v>
      </c>
      <c r="AA659" s="72" t="e">
        <f t="shared" ca="1" si="336"/>
        <v>#N/A</v>
      </c>
      <c r="AB659" s="72" t="e">
        <f t="shared" ca="1" si="337"/>
        <v>#N/A</v>
      </c>
      <c r="AC659" s="72" t="e">
        <f t="shared" ca="1" si="338"/>
        <v>#N/A</v>
      </c>
      <c r="AD659" s="72" t="e">
        <f t="shared" ca="1" si="339"/>
        <v>#N/A</v>
      </c>
      <c r="AE659" s="72" t="e">
        <f ca="1">Coef!$J$6*Coef!$J$9*(V659-(Coef!$J$10*AB659)+(Coef!$J$11*AC659)-(Coef!$J$12*AD659))</f>
        <v>#N/A</v>
      </c>
      <c r="AF659" s="72" t="e">
        <f t="shared" ca="1" si="340"/>
        <v>#N/A</v>
      </c>
      <c r="AG659" s="72" t="e">
        <f ca="1">((Coef!$J$8*Y659^2)/2)*(COS(V659))^2</f>
        <v>#N/A</v>
      </c>
      <c r="AH659" s="72" t="e">
        <f t="shared" ca="1" si="341"/>
        <v>#N/A</v>
      </c>
      <c r="AI659" s="72" t="e">
        <f t="shared" ca="1" si="342"/>
        <v>#N/A</v>
      </c>
      <c r="AJ659" s="72" t="e">
        <f t="shared" ca="1" si="343"/>
        <v>#N/A</v>
      </c>
      <c r="AK659" s="72" t="e">
        <f t="shared" ca="1" si="344"/>
        <v>#N/A</v>
      </c>
      <c r="AL659" s="72" t="e">
        <f t="shared" ca="1" si="345"/>
        <v>#N/A</v>
      </c>
      <c r="AM659" s="72" t="e">
        <f ca="1">V659+(1+Coef!$J$8*(COS(V659))^2-(3/2)*Coef!$J$8*SIN(V659)*COS(V659)*(AL659-V659))*(AL659-V659)</f>
        <v>#N/A</v>
      </c>
      <c r="AN659" s="34" t="e">
        <f t="shared" ca="1" si="346"/>
        <v>#N/A</v>
      </c>
      <c r="AO659" s="33" t="e">
        <f t="shared" ca="1" si="347"/>
        <v>#N/A</v>
      </c>
      <c r="AP659" s="33" t="e">
        <f t="shared" ca="1" si="348"/>
        <v>#N/A</v>
      </c>
      <c r="AQ659" s="72" t="e">
        <f ca="1">'MGRS to Dist'!BP659</f>
        <v>#N/A</v>
      </c>
      <c r="AR659" s="72" t="e">
        <f ca="1">'MGRS to Dist'!BT659</f>
        <v>#N/A</v>
      </c>
      <c r="AS659" s="72" t="e">
        <f ca="1">'MGRS to Dist'!BU659</f>
        <v>#N/A</v>
      </c>
      <c r="AT659" s="72" t="e">
        <f ca="1">'MGRS to Dist'!BV659</f>
        <v>#N/A</v>
      </c>
    </row>
    <row r="660" spans="3:46" ht="16.5" customHeight="1">
      <c r="C660" s="72" t="str">
        <f t="shared" si="319"/>
        <v/>
      </c>
      <c r="D660" s="72" t="e">
        <f t="array" aca="1" ref="D660" ca="1">MATCH(TRUE,ISERROR(VALUE(MID(C660,ROW(INDIRECT("1:"&amp;LEN(C660))),1))),0)</f>
        <v>#N/A</v>
      </c>
      <c r="E660" s="72" t="e">
        <f t="shared" ca="1" si="320"/>
        <v>#N/A</v>
      </c>
      <c r="F660" s="72" t="e">
        <f t="shared" ca="1" si="321"/>
        <v>#N/A</v>
      </c>
      <c r="G660" s="72" t="e">
        <f t="shared" ca="1" si="322"/>
        <v>#N/A</v>
      </c>
      <c r="H660" s="72" t="e">
        <f t="shared" ca="1" si="323"/>
        <v>#N/A</v>
      </c>
      <c r="I660" s="72" t="e">
        <f t="shared" ca="1" si="324"/>
        <v>#N/A</v>
      </c>
      <c r="J660" s="72" t="e">
        <f t="shared" ca="1" si="325"/>
        <v>#N/A</v>
      </c>
      <c r="K660" s="72" t="e">
        <f t="shared" ca="1" si="326"/>
        <v>#N/A</v>
      </c>
      <c r="L660" s="72" t="e">
        <f t="shared" ca="1" si="327"/>
        <v>#N/A</v>
      </c>
      <c r="M660" s="72" t="e">
        <f ca="1">VLOOKUP(G660,Coef!$C$2:$F$25,4)</f>
        <v>#N/A</v>
      </c>
      <c r="N660" s="31" t="e">
        <f ca="1">VLOOKUP(F660,Coef!$C$4:$D$23,2)</f>
        <v>#N/A</v>
      </c>
      <c r="O660" s="31" t="e">
        <f ca="1">MOD(VLOOKUP(H660,Coef!$C$2:$G$21,5)+MOD(E660+1,2)*15,20)</f>
        <v>#N/A</v>
      </c>
      <c r="P660" s="31" t="e">
        <f ca="1">VLOOKUP(N660,Coef!$A$27:$B$46,2)</f>
        <v>#N/A</v>
      </c>
      <c r="Q660" s="31" t="e">
        <f ca="1">VLOOKUP(N660,Coef!$A$27:$C$46,3)+O660/10-0.1</f>
        <v>#N/A</v>
      </c>
      <c r="R660" s="31" t="e">
        <f t="shared" ca="1" si="328"/>
        <v>#N/A</v>
      </c>
      <c r="S660" s="72" t="e">
        <f t="shared" ca="1" si="329"/>
        <v>#N/A</v>
      </c>
      <c r="T660" s="72" t="e">
        <f t="shared" ca="1" si="330"/>
        <v>#N/A</v>
      </c>
      <c r="U660" s="72" t="e">
        <f t="shared" ca="1" si="331"/>
        <v>#N/A</v>
      </c>
      <c r="V660" s="72" t="e">
        <f t="shared" ca="1" si="332"/>
        <v>#N/A</v>
      </c>
      <c r="W660" s="72" t="e">
        <f ca="1">(Coef!$J$9/(1+Coef!$J$8*(COS(V660))^2)^0.5)*Coef!$J$6</f>
        <v>#N/A</v>
      </c>
      <c r="X660" s="72" t="e">
        <f t="shared" ca="1" si="333"/>
        <v>#N/A</v>
      </c>
      <c r="Y660" s="72" t="e">
        <f t="shared" ca="1" si="334"/>
        <v>#N/A</v>
      </c>
      <c r="Z660" s="72" t="e">
        <f t="shared" ca="1" si="335"/>
        <v>#N/A</v>
      </c>
      <c r="AA660" s="72" t="e">
        <f t="shared" ca="1" si="336"/>
        <v>#N/A</v>
      </c>
      <c r="AB660" s="72" t="e">
        <f t="shared" ca="1" si="337"/>
        <v>#N/A</v>
      </c>
      <c r="AC660" s="72" t="e">
        <f t="shared" ca="1" si="338"/>
        <v>#N/A</v>
      </c>
      <c r="AD660" s="72" t="e">
        <f t="shared" ca="1" si="339"/>
        <v>#N/A</v>
      </c>
      <c r="AE660" s="72" t="e">
        <f ca="1">Coef!$J$6*Coef!$J$9*(V660-(Coef!$J$10*AB660)+(Coef!$J$11*AC660)-(Coef!$J$12*AD660))</f>
        <v>#N/A</v>
      </c>
      <c r="AF660" s="72" t="e">
        <f t="shared" ca="1" si="340"/>
        <v>#N/A</v>
      </c>
      <c r="AG660" s="72" t="e">
        <f ca="1">((Coef!$J$8*Y660^2)/2)*(COS(V660))^2</f>
        <v>#N/A</v>
      </c>
      <c r="AH660" s="72" t="e">
        <f t="shared" ca="1" si="341"/>
        <v>#N/A</v>
      </c>
      <c r="AI660" s="72" t="e">
        <f t="shared" ca="1" si="342"/>
        <v>#N/A</v>
      </c>
      <c r="AJ660" s="72" t="e">
        <f t="shared" ca="1" si="343"/>
        <v>#N/A</v>
      </c>
      <c r="AK660" s="72" t="e">
        <f t="shared" ca="1" si="344"/>
        <v>#N/A</v>
      </c>
      <c r="AL660" s="72" t="e">
        <f t="shared" ca="1" si="345"/>
        <v>#N/A</v>
      </c>
      <c r="AM660" s="72" t="e">
        <f ca="1">V660+(1+Coef!$J$8*(COS(V660))^2-(3/2)*Coef!$J$8*SIN(V660)*COS(V660)*(AL660-V660))*(AL660-V660)</f>
        <v>#N/A</v>
      </c>
      <c r="AN660" s="34" t="e">
        <f t="shared" ca="1" si="346"/>
        <v>#N/A</v>
      </c>
      <c r="AO660" s="33" t="e">
        <f t="shared" ca="1" si="347"/>
        <v>#N/A</v>
      </c>
      <c r="AP660" s="33" t="e">
        <f t="shared" ca="1" si="348"/>
        <v>#N/A</v>
      </c>
      <c r="AQ660" s="72" t="e">
        <f ca="1">'MGRS to Dist'!BP660</f>
        <v>#N/A</v>
      </c>
      <c r="AR660" s="72" t="e">
        <f ca="1">'MGRS to Dist'!BT660</f>
        <v>#N/A</v>
      </c>
      <c r="AS660" s="72" t="e">
        <f ca="1">'MGRS to Dist'!BU660</f>
        <v>#N/A</v>
      </c>
      <c r="AT660" s="72" t="e">
        <f ca="1">'MGRS to Dist'!BV660</f>
        <v>#N/A</v>
      </c>
    </row>
    <row r="661" spans="3:46" ht="16.5" customHeight="1">
      <c r="C661" s="72" t="str">
        <f t="shared" si="319"/>
        <v/>
      </c>
      <c r="D661" s="72" t="e">
        <f t="array" aca="1" ref="D661" ca="1">MATCH(TRUE,ISERROR(VALUE(MID(C661,ROW(INDIRECT("1:"&amp;LEN(C661))),1))),0)</f>
        <v>#N/A</v>
      </c>
      <c r="E661" s="72" t="e">
        <f t="shared" ca="1" si="320"/>
        <v>#N/A</v>
      </c>
      <c r="F661" s="72" t="e">
        <f t="shared" ca="1" si="321"/>
        <v>#N/A</v>
      </c>
      <c r="G661" s="72" t="e">
        <f t="shared" ca="1" si="322"/>
        <v>#N/A</v>
      </c>
      <c r="H661" s="72" t="e">
        <f t="shared" ca="1" si="323"/>
        <v>#N/A</v>
      </c>
      <c r="I661" s="72" t="e">
        <f t="shared" ca="1" si="324"/>
        <v>#N/A</v>
      </c>
      <c r="J661" s="72" t="e">
        <f t="shared" ca="1" si="325"/>
        <v>#N/A</v>
      </c>
      <c r="K661" s="72" t="e">
        <f t="shared" ca="1" si="326"/>
        <v>#N/A</v>
      </c>
      <c r="L661" s="72" t="e">
        <f t="shared" ca="1" si="327"/>
        <v>#N/A</v>
      </c>
      <c r="M661" s="72" t="e">
        <f ca="1">VLOOKUP(G661,Coef!$C$2:$F$25,4)</f>
        <v>#N/A</v>
      </c>
      <c r="N661" s="31" t="e">
        <f ca="1">VLOOKUP(F661,Coef!$C$4:$D$23,2)</f>
        <v>#N/A</v>
      </c>
      <c r="O661" s="31" t="e">
        <f ca="1">MOD(VLOOKUP(H661,Coef!$C$2:$G$21,5)+MOD(E661+1,2)*15,20)</f>
        <v>#N/A</v>
      </c>
      <c r="P661" s="31" t="e">
        <f ca="1">VLOOKUP(N661,Coef!$A$27:$B$46,2)</f>
        <v>#N/A</v>
      </c>
      <c r="Q661" s="31" t="e">
        <f ca="1">VLOOKUP(N661,Coef!$A$27:$C$46,3)+O661/10-0.1</f>
        <v>#N/A</v>
      </c>
      <c r="R661" s="31" t="e">
        <f t="shared" ca="1" si="328"/>
        <v>#N/A</v>
      </c>
      <c r="S661" s="72" t="e">
        <f t="shared" ca="1" si="329"/>
        <v>#N/A</v>
      </c>
      <c r="T661" s="72" t="e">
        <f t="shared" ca="1" si="330"/>
        <v>#N/A</v>
      </c>
      <c r="U661" s="72" t="e">
        <f t="shared" ca="1" si="331"/>
        <v>#N/A</v>
      </c>
      <c r="V661" s="72" t="e">
        <f t="shared" ca="1" si="332"/>
        <v>#N/A</v>
      </c>
      <c r="W661" s="72" t="e">
        <f ca="1">(Coef!$J$9/(1+Coef!$J$8*(COS(V661))^2)^0.5)*Coef!$J$6</f>
        <v>#N/A</v>
      </c>
      <c r="X661" s="72" t="e">
        <f t="shared" ca="1" si="333"/>
        <v>#N/A</v>
      </c>
      <c r="Y661" s="72" t="e">
        <f t="shared" ca="1" si="334"/>
        <v>#N/A</v>
      </c>
      <c r="Z661" s="72" t="e">
        <f t="shared" ca="1" si="335"/>
        <v>#N/A</v>
      </c>
      <c r="AA661" s="72" t="e">
        <f t="shared" ca="1" si="336"/>
        <v>#N/A</v>
      </c>
      <c r="AB661" s="72" t="e">
        <f t="shared" ca="1" si="337"/>
        <v>#N/A</v>
      </c>
      <c r="AC661" s="72" t="e">
        <f t="shared" ca="1" si="338"/>
        <v>#N/A</v>
      </c>
      <c r="AD661" s="72" t="e">
        <f t="shared" ca="1" si="339"/>
        <v>#N/A</v>
      </c>
      <c r="AE661" s="72" t="e">
        <f ca="1">Coef!$J$6*Coef!$J$9*(V661-(Coef!$J$10*AB661)+(Coef!$J$11*AC661)-(Coef!$J$12*AD661))</f>
        <v>#N/A</v>
      </c>
      <c r="AF661" s="72" t="e">
        <f t="shared" ca="1" si="340"/>
        <v>#N/A</v>
      </c>
      <c r="AG661" s="72" t="e">
        <f ca="1">((Coef!$J$8*Y661^2)/2)*(COS(V661))^2</f>
        <v>#N/A</v>
      </c>
      <c r="AH661" s="72" t="e">
        <f t="shared" ca="1" si="341"/>
        <v>#N/A</v>
      </c>
      <c r="AI661" s="72" t="e">
        <f t="shared" ca="1" si="342"/>
        <v>#N/A</v>
      </c>
      <c r="AJ661" s="72" t="e">
        <f t="shared" ca="1" si="343"/>
        <v>#N/A</v>
      </c>
      <c r="AK661" s="72" t="e">
        <f t="shared" ca="1" si="344"/>
        <v>#N/A</v>
      </c>
      <c r="AL661" s="72" t="e">
        <f t="shared" ca="1" si="345"/>
        <v>#N/A</v>
      </c>
      <c r="AM661" s="72" t="e">
        <f ca="1">V661+(1+Coef!$J$8*(COS(V661))^2-(3/2)*Coef!$J$8*SIN(V661)*COS(V661)*(AL661-V661))*(AL661-V661)</f>
        <v>#N/A</v>
      </c>
      <c r="AN661" s="34" t="e">
        <f t="shared" ca="1" si="346"/>
        <v>#N/A</v>
      </c>
      <c r="AO661" s="33" t="e">
        <f t="shared" ca="1" si="347"/>
        <v>#N/A</v>
      </c>
      <c r="AP661" s="33" t="e">
        <f t="shared" ca="1" si="348"/>
        <v>#N/A</v>
      </c>
      <c r="AQ661" s="72" t="e">
        <f ca="1">'MGRS to Dist'!BP661</f>
        <v>#N/A</v>
      </c>
      <c r="AR661" s="72" t="e">
        <f ca="1">'MGRS to Dist'!BT661</f>
        <v>#N/A</v>
      </c>
      <c r="AS661" s="72" t="e">
        <f ca="1">'MGRS to Dist'!BU661</f>
        <v>#N/A</v>
      </c>
      <c r="AT661" s="72" t="e">
        <f ca="1">'MGRS to Dist'!BV661</f>
        <v>#N/A</v>
      </c>
    </row>
    <row r="662" spans="3:46" ht="16.5" customHeight="1">
      <c r="C662" s="72" t="str">
        <f t="shared" si="319"/>
        <v/>
      </c>
      <c r="D662" s="72" t="e">
        <f t="array" aca="1" ref="D662" ca="1">MATCH(TRUE,ISERROR(VALUE(MID(C662,ROW(INDIRECT("1:"&amp;LEN(C662))),1))),0)</f>
        <v>#N/A</v>
      </c>
      <c r="E662" s="72" t="e">
        <f t="shared" ca="1" si="320"/>
        <v>#N/A</v>
      </c>
      <c r="F662" s="72" t="e">
        <f t="shared" ca="1" si="321"/>
        <v>#N/A</v>
      </c>
      <c r="G662" s="72" t="e">
        <f t="shared" ca="1" si="322"/>
        <v>#N/A</v>
      </c>
      <c r="H662" s="72" t="e">
        <f t="shared" ca="1" si="323"/>
        <v>#N/A</v>
      </c>
      <c r="I662" s="72" t="e">
        <f t="shared" ca="1" si="324"/>
        <v>#N/A</v>
      </c>
      <c r="J662" s="72" t="e">
        <f t="shared" ca="1" si="325"/>
        <v>#N/A</v>
      </c>
      <c r="K662" s="72" t="e">
        <f t="shared" ca="1" si="326"/>
        <v>#N/A</v>
      </c>
      <c r="L662" s="72" t="e">
        <f t="shared" ca="1" si="327"/>
        <v>#N/A</v>
      </c>
      <c r="M662" s="72" t="e">
        <f ca="1">VLOOKUP(G662,Coef!$C$2:$F$25,4)</f>
        <v>#N/A</v>
      </c>
      <c r="N662" s="31" t="e">
        <f ca="1">VLOOKUP(F662,Coef!$C$4:$D$23,2)</f>
        <v>#N/A</v>
      </c>
      <c r="O662" s="31" t="e">
        <f ca="1">MOD(VLOOKUP(H662,Coef!$C$2:$G$21,5)+MOD(E662+1,2)*15,20)</f>
        <v>#N/A</v>
      </c>
      <c r="P662" s="31" t="e">
        <f ca="1">VLOOKUP(N662,Coef!$A$27:$B$46,2)</f>
        <v>#N/A</v>
      </c>
      <c r="Q662" s="31" t="e">
        <f ca="1">VLOOKUP(N662,Coef!$A$27:$C$46,3)+O662/10-0.1</f>
        <v>#N/A</v>
      </c>
      <c r="R662" s="31" t="e">
        <f t="shared" ca="1" si="328"/>
        <v>#N/A</v>
      </c>
      <c r="S662" s="72" t="e">
        <f t="shared" ca="1" si="329"/>
        <v>#N/A</v>
      </c>
      <c r="T662" s="72" t="e">
        <f t="shared" ca="1" si="330"/>
        <v>#N/A</v>
      </c>
      <c r="U662" s="72" t="e">
        <f t="shared" ca="1" si="331"/>
        <v>#N/A</v>
      </c>
      <c r="V662" s="72" t="e">
        <f t="shared" ca="1" si="332"/>
        <v>#N/A</v>
      </c>
      <c r="W662" s="72" t="e">
        <f ca="1">(Coef!$J$9/(1+Coef!$J$8*(COS(V662))^2)^0.5)*Coef!$J$6</f>
        <v>#N/A</v>
      </c>
      <c r="X662" s="72" t="e">
        <f t="shared" ca="1" si="333"/>
        <v>#N/A</v>
      </c>
      <c r="Y662" s="72" t="e">
        <f t="shared" ca="1" si="334"/>
        <v>#N/A</v>
      </c>
      <c r="Z662" s="72" t="e">
        <f t="shared" ca="1" si="335"/>
        <v>#N/A</v>
      </c>
      <c r="AA662" s="72" t="e">
        <f t="shared" ca="1" si="336"/>
        <v>#N/A</v>
      </c>
      <c r="AB662" s="72" t="e">
        <f t="shared" ca="1" si="337"/>
        <v>#N/A</v>
      </c>
      <c r="AC662" s="72" t="e">
        <f t="shared" ca="1" si="338"/>
        <v>#N/A</v>
      </c>
      <c r="AD662" s="72" t="e">
        <f t="shared" ca="1" si="339"/>
        <v>#N/A</v>
      </c>
      <c r="AE662" s="72" t="e">
        <f ca="1">Coef!$J$6*Coef!$J$9*(V662-(Coef!$J$10*AB662)+(Coef!$J$11*AC662)-(Coef!$J$12*AD662))</f>
        <v>#N/A</v>
      </c>
      <c r="AF662" s="72" t="e">
        <f t="shared" ca="1" si="340"/>
        <v>#N/A</v>
      </c>
      <c r="AG662" s="72" t="e">
        <f ca="1">((Coef!$J$8*Y662^2)/2)*(COS(V662))^2</f>
        <v>#N/A</v>
      </c>
      <c r="AH662" s="72" t="e">
        <f t="shared" ca="1" si="341"/>
        <v>#N/A</v>
      </c>
      <c r="AI662" s="72" t="e">
        <f t="shared" ca="1" si="342"/>
        <v>#N/A</v>
      </c>
      <c r="AJ662" s="72" t="e">
        <f t="shared" ca="1" si="343"/>
        <v>#N/A</v>
      </c>
      <c r="AK662" s="72" t="e">
        <f t="shared" ca="1" si="344"/>
        <v>#N/A</v>
      </c>
      <c r="AL662" s="72" t="e">
        <f t="shared" ca="1" si="345"/>
        <v>#N/A</v>
      </c>
      <c r="AM662" s="72" t="e">
        <f ca="1">V662+(1+Coef!$J$8*(COS(V662))^2-(3/2)*Coef!$J$8*SIN(V662)*COS(V662)*(AL662-V662))*(AL662-V662)</f>
        <v>#N/A</v>
      </c>
      <c r="AN662" s="34" t="e">
        <f t="shared" ca="1" si="346"/>
        <v>#N/A</v>
      </c>
      <c r="AO662" s="33" t="e">
        <f t="shared" ca="1" si="347"/>
        <v>#N/A</v>
      </c>
      <c r="AP662" s="33" t="e">
        <f t="shared" ca="1" si="348"/>
        <v>#N/A</v>
      </c>
      <c r="AQ662" s="72" t="e">
        <f ca="1">'MGRS to Dist'!BP662</f>
        <v>#N/A</v>
      </c>
      <c r="AR662" s="72" t="e">
        <f ca="1">'MGRS to Dist'!BT662</f>
        <v>#N/A</v>
      </c>
      <c r="AS662" s="72" t="e">
        <f ca="1">'MGRS to Dist'!BU662</f>
        <v>#N/A</v>
      </c>
      <c r="AT662" s="72" t="e">
        <f ca="1">'MGRS to Dist'!BV662</f>
        <v>#N/A</v>
      </c>
    </row>
    <row r="663" spans="3:46" ht="16.5" customHeight="1">
      <c r="C663" s="72" t="str">
        <f t="shared" si="319"/>
        <v/>
      </c>
      <c r="D663" s="72" t="e">
        <f t="array" aca="1" ref="D663" ca="1">MATCH(TRUE,ISERROR(VALUE(MID(C663,ROW(INDIRECT("1:"&amp;LEN(C663))),1))),0)</f>
        <v>#N/A</v>
      </c>
      <c r="E663" s="72" t="e">
        <f t="shared" ca="1" si="320"/>
        <v>#N/A</v>
      </c>
      <c r="F663" s="72" t="e">
        <f t="shared" ca="1" si="321"/>
        <v>#N/A</v>
      </c>
      <c r="G663" s="72" t="e">
        <f t="shared" ca="1" si="322"/>
        <v>#N/A</v>
      </c>
      <c r="H663" s="72" t="e">
        <f t="shared" ca="1" si="323"/>
        <v>#N/A</v>
      </c>
      <c r="I663" s="72" t="e">
        <f t="shared" ca="1" si="324"/>
        <v>#N/A</v>
      </c>
      <c r="J663" s="72" t="e">
        <f t="shared" ca="1" si="325"/>
        <v>#N/A</v>
      </c>
      <c r="K663" s="72" t="e">
        <f t="shared" ca="1" si="326"/>
        <v>#N/A</v>
      </c>
      <c r="L663" s="72" t="e">
        <f t="shared" ca="1" si="327"/>
        <v>#N/A</v>
      </c>
      <c r="M663" s="72" t="e">
        <f ca="1">VLOOKUP(G663,Coef!$C$2:$F$25,4)</f>
        <v>#N/A</v>
      </c>
      <c r="N663" s="31" t="e">
        <f ca="1">VLOOKUP(F663,Coef!$C$4:$D$23,2)</f>
        <v>#N/A</v>
      </c>
      <c r="O663" s="31" t="e">
        <f ca="1">MOD(VLOOKUP(H663,Coef!$C$2:$G$21,5)+MOD(E663+1,2)*15,20)</f>
        <v>#N/A</v>
      </c>
      <c r="P663" s="31" t="e">
        <f ca="1">VLOOKUP(N663,Coef!$A$27:$B$46,2)</f>
        <v>#N/A</v>
      </c>
      <c r="Q663" s="31" t="e">
        <f ca="1">VLOOKUP(N663,Coef!$A$27:$C$46,3)+O663/10-0.1</f>
        <v>#N/A</v>
      </c>
      <c r="R663" s="31" t="e">
        <f t="shared" ca="1" si="328"/>
        <v>#N/A</v>
      </c>
      <c r="S663" s="72" t="e">
        <f t="shared" ca="1" si="329"/>
        <v>#N/A</v>
      </c>
      <c r="T663" s="72" t="e">
        <f t="shared" ca="1" si="330"/>
        <v>#N/A</v>
      </c>
      <c r="U663" s="72" t="e">
        <f t="shared" ca="1" si="331"/>
        <v>#N/A</v>
      </c>
      <c r="V663" s="72" t="e">
        <f t="shared" ca="1" si="332"/>
        <v>#N/A</v>
      </c>
      <c r="W663" s="72" t="e">
        <f ca="1">(Coef!$J$9/(1+Coef!$J$8*(COS(V663))^2)^0.5)*Coef!$J$6</f>
        <v>#N/A</v>
      </c>
      <c r="X663" s="72" t="e">
        <f t="shared" ca="1" si="333"/>
        <v>#N/A</v>
      </c>
      <c r="Y663" s="72" t="e">
        <f t="shared" ca="1" si="334"/>
        <v>#N/A</v>
      </c>
      <c r="Z663" s="72" t="e">
        <f t="shared" ca="1" si="335"/>
        <v>#N/A</v>
      </c>
      <c r="AA663" s="72" t="e">
        <f t="shared" ca="1" si="336"/>
        <v>#N/A</v>
      </c>
      <c r="AB663" s="72" t="e">
        <f t="shared" ca="1" si="337"/>
        <v>#N/A</v>
      </c>
      <c r="AC663" s="72" t="e">
        <f t="shared" ca="1" si="338"/>
        <v>#N/A</v>
      </c>
      <c r="AD663" s="72" t="e">
        <f t="shared" ca="1" si="339"/>
        <v>#N/A</v>
      </c>
      <c r="AE663" s="72" t="e">
        <f ca="1">Coef!$J$6*Coef!$J$9*(V663-(Coef!$J$10*AB663)+(Coef!$J$11*AC663)-(Coef!$J$12*AD663))</f>
        <v>#N/A</v>
      </c>
      <c r="AF663" s="72" t="e">
        <f t="shared" ca="1" si="340"/>
        <v>#N/A</v>
      </c>
      <c r="AG663" s="72" t="e">
        <f ca="1">((Coef!$J$8*Y663^2)/2)*(COS(V663))^2</f>
        <v>#N/A</v>
      </c>
      <c r="AH663" s="72" t="e">
        <f t="shared" ca="1" si="341"/>
        <v>#N/A</v>
      </c>
      <c r="AI663" s="72" t="e">
        <f t="shared" ca="1" si="342"/>
        <v>#N/A</v>
      </c>
      <c r="AJ663" s="72" t="e">
        <f t="shared" ca="1" si="343"/>
        <v>#N/A</v>
      </c>
      <c r="AK663" s="72" t="e">
        <f t="shared" ca="1" si="344"/>
        <v>#N/A</v>
      </c>
      <c r="AL663" s="72" t="e">
        <f t="shared" ca="1" si="345"/>
        <v>#N/A</v>
      </c>
      <c r="AM663" s="72" t="e">
        <f ca="1">V663+(1+Coef!$J$8*(COS(V663))^2-(3/2)*Coef!$J$8*SIN(V663)*COS(V663)*(AL663-V663))*(AL663-V663)</f>
        <v>#N/A</v>
      </c>
      <c r="AN663" s="34" t="e">
        <f t="shared" ca="1" si="346"/>
        <v>#N/A</v>
      </c>
      <c r="AO663" s="33" t="e">
        <f t="shared" ca="1" si="347"/>
        <v>#N/A</v>
      </c>
      <c r="AP663" s="33" t="e">
        <f t="shared" ca="1" si="348"/>
        <v>#N/A</v>
      </c>
      <c r="AQ663" s="72" t="e">
        <f ca="1">'MGRS to Dist'!BP663</f>
        <v>#N/A</v>
      </c>
      <c r="AR663" s="72" t="e">
        <f ca="1">'MGRS to Dist'!BT663</f>
        <v>#N/A</v>
      </c>
      <c r="AS663" s="72" t="e">
        <f ca="1">'MGRS to Dist'!BU663</f>
        <v>#N/A</v>
      </c>
      <c r="AT663" s="72" t="e">
        <f ca="1">'MGRS to Dist'!BV663</f>
        <v>#N/A</v>
      </c>
    </row>
    <row r="664" spans="3:46" ht="16.5" customHeight="1">
      <c r="C664" s="72" t="str">
        <f t="shared" si="319"/>
        <v/>
      </c>
      <c r="D664" s="72" t="e">
        <f t="array" aca="1" ref="D664" ca="1">MATCH(TRUE,ISERROR(VALUE(MID(C664,ROW(INDIRECT("1:"&amp;LEN(C664))),1))),0)</f>
        <v>#N/A</v>
      </c>
      <c r="E664" s="72" t="e">
        <f t="shared" ca="1" si="320"/>
        <v>#N/A</v>
      </c>
      <c r="F664" s="72" t="e">
        <f t="shared" ca="1" si="321"/>
        <v>#N/A</v>
      </c>
      <c r="G664" s="72" t="e">
        <f t="shared" ca="1" si="322"/>
        <v>#N/A</v>
      </c>
      <c r="H664" s="72" t="e">
        <f t="shared" ca="1" si="323"/>
        <v>#N/A</v>
      </c>
      <c r="I664" s="72" t="e">
        <f t="shared" ca="1" si="324"/>
        <v>#N/A</v>
      </c>
      <c r="J664" s="72" t="e">
        <f t="shared" ca="1" si="325"/>
        <v>#N/A</v>
      </c>
      <c r="K664" s="72" t="e">
        <f t="shared" ca="1" si="326"/>
        <v>#N/A</v>
      </c>
      <c r="L664" s="72" t="e">
        <f t="shared" ca="1" si="327"/>
        <v>#N/A</v>
      </c>
      <c r="M664" s="72" t="e">
        <f ca="1">VLOOKUP(G664,Coef!$C$2:$F$25,4)</f>
        <v>#N/A</v>
      </c>
      <c r="N664" s="31" t="e">
        <f ca="1">VLOOKUP(F664,Coef!$C$4:$D$23,2)</f>
        <v>#N/A</v>
      </c>
      <c r="O664" s="31" t="e">
        <f ca="1">MOD(VLOOKUP(H664,Coef!$C$2:$G$21,5)+MOD(E664+1,2)*15,20)</f>
        <v>#N/A</v>
      </c>
      <c r="P664" s="31" t="e">
        <f ca="1">VLOOKUP(N664,Coef!$A$27:$B$46,2)</f>
        <v>#N/A</v>
      </c>
      <c r="Q664" s="31" t="e">
        <f ca="1">VLOOKUP(N664,Coef!$A$27:$C$46,3)+O664/10-0.1</f>
        <v>#N/A</v>
      </c>
      <c r="R664" s="31" t="e">
        <f t="shared" ca="1" si="328"/>
        <v>#N/A</v>
      </c>
      <c r="S664" s="72" t="e">
        <f t="shared" ca="1" si="329"/>
        <v>#N/A</v>
      </c>
      <c r="T664" s="72" t="e">
        <f t="shared" ca="1" si="330"/>
        <v>#N/A</v>
      </c>
      <c r="U664" s="72" t="e">
        <f t="shared" ca="1" si="331"/>
        <v>#N/A</v>
      </c>
      <c r="V664" s="72" t="e">
        <f t="shared" ca="1" si="332"/>
        <v>#N/A</v>
      </c>
      <c r="W664" s="72" t="e">
        <f ca="1">(Coef!$J$9/(1+Coef!$J$8*(COS(V664))^2)^0.5)*Coef!$J$6</f>
        <v>#N/A</v>
      </c>
      <c r="X664" s="72" t="e">
        <f t="shared" ca="1" si="333"/>
        <v>#N/A</v>
      </c>
      <c r="Y664" s="72" t="e">
        <f t="shared" ca="1" si="334"/>
        <v>#N/A</v>
      </c>
      <c r="Z664" s="72" t="e">
        <f t="shared" ca="1" si="335"/>
        <v>#N/A</v>
      </c>
      <c r="AA664" s="72" t="e">
        <f t="shared" ca="1" si="336"/>
        <v>#N/A</v>
      </c>
      <c r="AB664" s="72" t="e">
        <f t="shared" ca="1" si="337"/>
        <v>#N/A</v>
      </c>
      <c r="AC664" s="72" t="e">
        <f t="shared" ca="1" si="338"/>
        <v>#N/A</v>
      </c>
      <c r="AD664" s="72" t="e">
        <f t="shared" ca="1" si="339"/>
        <v>#N/A</v>
      </c>
      <c r="AE664" s="72" t="e">
        <f ca="1">Coef!$J$6*Coef!$J$9*(V664-(Coef!$J$10*AB664)+(Coef!$J$11*AC664)-(Coef!$J$12*AD664))</f>
        <v>#N/A</v>
      </c>
      <c r="AF664" s="72" t="e">
        <f t="shared" ca="1" si="340"/>
        <v>#N/A</v>
      </c>
      <c r="AG664" s="72" t="e">
        <f ca="1">((Coef!$J$8*Y664^2)/2)*(COS(V664))^2</f>
        <v>#N/A</v>
      </c>
      <c r="AH664" s="72" t="e">
        <f t="shared" ca="1" si="341"/>
        <v>#N/A</v>
      </c>
      <c r="AI664" s="72" t="e">
        <f t="shared" ca="1" si="342"/>
        <v>#N/A</v>
      </c>
      <c r="AJ664" s="72" t="e">
        <f t="shared" ca="1" si="343"/>
        <v>#N/A</v>
      </c>
      <c r="AK664" s="72" t="e">
        <f t="shared" ca="1" si="344"/>
        <v>#N/A</v>
      </c>
      <c r="AL664" s="72" t="e">
        <f t="shared" ca="1" si="345"/>
        <v>#N/A</v>
      </c>
      <c r="AM664" s="72" t="e">
        <f ca="1">V664+(1+Coef!$J$8*(COS(V664))^2-(3/2)*Coef!$J$8*SIN(V664)*COS(V664)*(AL664-V664))*(AL664-V664)</f>
        <v>#N/A</v>
      </c>
      <c r="AN664" s="34" t="e">
        <f t="shared" ca="1" si="346"/>
        <v>#N/A</v>
      </c>
      <c r="AO664" s="33" t="e">
        <f t="shared" ca="1" si="347"/>
        <v>#N/A</v>
      </c>
      <c r="AP664" s="33" t="e">
        <f t="shared" ca="1" si="348"/>
        <v>#N/A</v>
      </c>
      <c r="AQ664" s="72" t="e">
        <f ca="1">'MGRS to Dist'!BP664</f>
        <v>#N/A</v>
      </c>
      <c r="AR664" s="72" t="e">
        <f ca="1">'MGRS to Dist'!BT664</f>
        <v>#N/A</v>
      </c>
      <c r="AS664" s="72" t="e">
        <f ca="1">'MGRS to Dist'!BU664</f>
        <v>#N/A</v>
      </c>
      <c r="AT664" s="72" t="e">
        <f ca="1">'MGRS to Dist'!BV664</f>
        <v>#N/A</v>
      </c>
    </row>
    <row r="665" spans="3:46" ht="16.5" customHeight="1">
      <c r="C665" s="72" t="str">
        <f t="shared" si="319"/>
        <v/>
      </c>
      <c r="D665" s="72" t="e">
        <f t="array" aca="1" ref="D665" ca="1">MATCH(TRUE,ISERROR(VALUE(MID(C665,ROW(INDIRECT("1:"&amp;LEN(C665))),1))),0)</f>
        <v>#N/A</v>
      </c>
      <c r="E665" s="72" t="e">
        <f t="shared" ca="1" si="320"/>
        <v>#N/A</v>
      </c>
      <c r="F665" s="72" t="e">
        <f t="shared" ca="1" si="321"/>
        <v>#N/A</v>
      </c>
      <c r="G665" s="72" t="e">
        <f t="shared" ca="1" si="322"/>
        <v>#N/A</v>
      </c>
      <c r="H665" s="72" t="e">
        <f t="shared" ca="1" si="323"/>
        <v>#N/A</v>
      </c>
      <c r="I665" s="72" t="e">
        <f t="shared" ca="1" si="324"/>
        <v>#N/A</v>
      </c>
      <c r="J665" s="72" t="e">
        <f t="shared" ca="1" si="325"/>
        <v>#N/A</v>
      </c>
      <c r="K665" s="72" t="e">
        <f t="shared" ca="1" si="326"/>
        <v>#N/A</v>
      </c>
      <c r="L665" s="72" t="e">
        <f t="shared" ca="1" si="327"/>
        <v>#N/A</v>
      </c>
      <c r="M665" s="72" t="e">
        <f ca="1">VLOOKUP(G665,Coef!$C$2:$F$25,4)</f>
        <v>#N/A</v>
      </c>
      <c r="N665" s="31" t="e">
        <f ca="1">VLOOKUP(F665,Coef!$C$4:$D$23,2)</f>
        <v>#N/A</v>
      </c>
      <c r="O665" s="31" t="e">
        <f ca="1">MOD(VLOOKUP(H665,Coef!$C$2:$G$21,5)+MOD(E665+1,2)*15,20)</f>
        <v>#N/A</v>
      </c>
      <c r="P665" s="31" t="e">
        <f ca="1">VLOOKUP(N665,Coef!$A$27:$B$46,2)</f>
        <v>#N/A</v>
      </c>
      <c r="Q665" s="31" t="e">
        <f ca="1">VLOOKUP(N665,Coef!$A$27:$C$46,3)+O665/10-0.1</f>
        <v>#N/A</v>
      </c>
      <c r="R665" s="31" t="e">
        <f t="shared" ca="1" si="328"/>
        <v>#N/A</v>
      </c>
      <c r="S665" s="72" t="e">
        <f t="shared" ca="1" si="329"/>
        <v>#N/A</v>
      </c>
      <c r="T665" s="72" t="e">
        <f t="shared" ca="1" si="330"/>
        <v>#N/A</v>
      </c>
      <c r="U665" s="72" t="e">
        <f t="shared" ca="1" si="331"/>
        <v>#N/A</v>
      </c>
      <c r="V665" s="72" t="e">
        <f t="shared" ca="1" si="332"/>
        <v>#N/A</v>
      </c>
      <c r="W665" s="72" t="e">
        <f ca="1">(Coef!$J$9/(1+Coef!$J$8*(COS(V665))^2)^0.5)*Coef!$J$6</f>
        <v>#N/A</v>
      </c>
      <c r="X665" s="72" t="e">
        <f t="shared" ca="1" si="333"/>
        <v>#N/A</v>
      </c>
      <c r="Y665" s="72" t="e">
        <f t="shared" ca="1" si="334"/>
        <v>#N/A</v>
      </c>
      <c r="Z665" s="72" t="e">
        <f t="shared" ca="1" si="335"/>
        <v>#N/A</v>
      </c>
      <c r="AA665" s="72" t="e">
        <f t="shared" ca="1" si="336"/>
        <v>#N/A</v>
      </c>
      <c r="AB665" s="72" t="e">
        <f t="shared" ca="1" si="337"/>
        <v>#N/A</v>
      </c>
      <c r="AC665" s="72" t="e">
        <f t="shared" ca="1" si="338"/>
        <v>#N/A</v>
      </c>
      <c r="AD665" s="72" t="e">
        <f t="shared" ca="1" si="339"/>
        <v>#N/A</v>
      </c>
      <c r="AE665" s="72" t="e">
        <f ca="1">Coef!$J$6*Coef!$J$9*(V665-(Coef!$J$10*AB665)+(Coef!$J$11*AC665)-(Coef!$J$12*AD665))</f>
        <v>#N/A</v>
      </c>
      <c r="AF665" s="72" t="e">
        <f t="shared" ca="1" si="340"/>
        <v>#N/A</v>
      </c>
      <c r="AG665" s="72" t="e">
        <f ca="1">((Coef!$J$8*Y665^2)/2)*(COS(V665))^2</f>
        <v>#N/A</v>
      </c>
      <c r="AH665" s="72" t="e">
        <f t="shared" ca="1" si="341"/>
        <v>#N/A</v>
      </c>
      <c r="AI665" s="72" t="e">
        <f t="shared" ca="1" si="342"/>
        <v>#N/A</v>
      </c>
      <c r="AJ665" s="72" t="e">
        <f t="shared" ca="1" si="343"/>
        <v>#N/A</v>
      </c>
      <c r="AK665" s="72" t="e">
        <f t="shared" ca="1" si="344"/>
        <v>#N/A</v>
      </c>
      <c r="AL665" s="72" t="e">
        <f t="shared" ca="1" si="345"/>
        <v>#N/A</v>
      </c>
      <c r="AM665" s="72" t="e">
        <f ca="1">V665+(1+Coef!$J$8*(COS(V665))^2-(3/2)*Coef!$J$8*SIN(V665)*COS(V665)*(AL665-V665))*(AL665-V665)</f>
        <v>#N/A</v>
      </c>
      <c r="AN665" s="34" t="e">
        <f t="shared" ca="1" si="346"/>
        <v>#N/A</v>
      </c>
      <c r="AO665" s="33" t="e">
        <f t="shared" ca="1" si="347"/>
        <v>#N/A</v>
      </c>
      <c r="AP665" s="33" t="e">
        <f t="shared" ca="1" si="348"/>
        <v>#N/A</v>
      </c>
      <c r="AQ665" s="72" t="e">
        <f ca="1">'MGRS to Dist'!BP665</f>
        <v>#N/A</v>
      </c>
      <c r="AR665" s="72" t="e">
        <f ca="1">'MGRS to Dist'!BT665</f>
        <v>#N/A</v>
      </c>
      <c r="AS665" s="72" t="e">
        <f ca="1">'MGRS to Dist'!BU665</f>
        <v>#N/A</v>
      </c>
      <c r="AT665" s="72" t="e">
        <f ca="1">'MGRS to Dist'!BV665</f>
        <v>#N/A</v>
      </c>
    </row>
    <row r="666" spans="3:46" ht="16.5" customHeight="1">
      <c r="C666" s="72" t="str">
        <f t="shared" si="319"/>
        <v/>
      </c>
      <c r="D666" s="72" t="e">
        <f t="array" aca="1" ref="D666" ca="1">MATCH(TRUE,ISERROR(VALUE(MID(C666,ROW(INDIRECT("1:"&amp;LEN(C666))),1))),0)</f>
        <v>#N/A</v>
      </c>
      <c r="E666" s="72" t="e">
        <f t="shared" ca="1" si="320"/>
        <v>#N/A</v>
      </c>
      <c r="F666" s="72" t="e">
        <f t="shared" ca="1" si="321"/>
        <v>#N/A</v>
      </c>
      <c r="G666" s="72" t="e">
        <f t="shared" ca="1" si="322"/>
        <v>#N/A</v>
      </c>
      <c r="H666" s="72" t="e">
        <f t="shared" ca="1" si="323"/>
        <v>#N/A</v>
      </c>
      <c r="I666" s="72" t="e">
        <f t="shared" ca="1" si="324"/>
        <v>#N/A</v>
      </c>
      <c r="J666" s="72" t="e">
        <f t="shared" ca="1" si="325"/>
        <v>#N/A</v>
      </c>
      <c r="K666" s="72" t="e">
        <f t="shared" ca="1" si="326"/>
        <v>#N/A</v>
      </c>
      <c r="L666" s="72" t="e">
        <f t="shared" ca="1" si="327"/>
        <v>#N/A</v>
      </c>
      <c r="M666" s="72" t="e">
        <f ca="1">VLOOKUP(G666,Coef!$C$2:$F$25,4)</f>
        <v>#N/A</v>
      </c>
      <c r="N666" s="31" t="e">
        <f ca="1">VLOOKUP(F666,Coef!$C$4:$D$23,2)</f>
        <v>#N/A</v>
      </c>
      <c r="O666" s="31" t="e">
        <f ca="1">MOD(VLOOKUP(H666,Coef!$C$2:$G$21,5)+MOD(E666+1,2)*15,20)</f>
        <v>#N/A</v>
      </c>
      <c r="P666" s="31" t="e">
        <f ca="1">VLOOKUP(N666,Coef!$A$27:$B$46,2)</f>
        <v>#N/A</v>
      </c>
      <c r="Q666" s="31" t="e">
        <f ca="1">VLOOKUP(N666,Coef!$A$27:$C$46,3)+O666/10-0.1</f>
        <v>#N/A</v>
      </c>
      <c r="R666" s="31" t="e">
        <f t="shared" ca="1" si="328"/>
        <v>#N/A</v>
      </c>
      <c r="S666" s="72" t="e">
        <f t="shared" ca="1" si="329"/>
        <v>#N/A</v>
      </c>
      <c r="T666" s="72" t="e">
        <f t="shared" ca="1" si="330"/>
        <v>#N/A</v>
      </c>
      <c r="U666" s="72" t="e">
        <f t="shared" ca="1" si="331"/>
        <v>#N/A</v>
      </c>
      <c r="V666" s="72" t="e">
        <f t="shared" ca="1" si="332"/>
        <v>#N/A</v>
      </c>
      <c r="W666" s="72" t="e">
        <f ca="1">(Coef!$J$9/(1+Coef!$J$8*(COS(V666))^2)^0.5)*Coef!$J$6</f>
        <v>#N/A</v>
      </c>
      <c r="X666" s="72" t="e">
        <f t="shared" ca="1" si="333"/>
        <v>#N/A</v>
      </c>
      <c r="Y666" s="72" t="e">
        <f t="shared" ca="1" si="334"/>
        <v>#N/A</v>
      </c>
      <c r="Z666" s="72" t="e">
        <f t="shared" ca="1" si="335"/>
        <v>#N/A</v>
      </c>
      <c r="AA666" s="72" t="e">
        <f t="shared" ca="1" si="336"/>
        <v>#N/A</v>
      </c>
      <c r="AB666" s="72" t="e">
        <f t="shared" ca="1" si="337"/>
        <v>#N/A</v>
      </c>
      <c r="AC666" s="72" t="e">
        <f t="shared" ca="1" si="338"/>
        <v>#N/A</v>
      </c>
      <c r="AD666" s="72" t="e">
        <f t="shared" ca="1" si="339"/>
        <v>#N/A</v>
      </c>
      <c r="AE666" s="72" t="e">
        <f ca="1">Coef!$J$6*Coef!$J$9*(V666-(Coef!$J$10*AB666)+(Coef!$J$11*AC666)-(Coef!$J$12*AD666))</f>
        <v>#N/A</v>
      </c>
      <c r="AF666" s="72" t="e">
        <f t="shared" ca="1" si="340"/>
        <v>#N/A</v>
      </c>
      <c r="AG666" s="72" t="e">
        <f ca="1">((Coef!$J$8*Y666^2)/2)*(COS(V666))^2</f>
        <v>#N/A</v>
      </c>
      <c r="AH666" s="72" t="e">
        <f t="shared" ca="1" si="341"/>
        <v>#N/A</v>
      </c>
      <c r="AI666" s="72" t="e">
        <f t="shared" ca="1" si="342"/>
        <v>#N/A</v>
      </c>
      <c r="AJ666" s="72" t="e">
        <f t="shared" ca="1" si="343"/>
        <v>#N/A</v>
      </c>
      <c r="AK666" s="72" t="e">
        <f t="shared" ca="1" si="344"/>
        <v>#N/A</v>
      </c>
      <c r="AL666" s="72" t="e">
        <f t="shared" ca="1" si="345"/>
        <v>#N/A</v>
      </c>
      <c r="AM666" s="72" t="e">
        <f ca="1">V666+(1+Coef!$J$8*(COS(V666))^2-(3/2)*Coef!$J$8*SIN(V666)*COS(V666)*(AL666-V666))*(AL666-V666)</f>
        <v>#N/A</v>
      </c>
      <c r="AN666" s="34" t="e">
        <f t="shared" ca="1" si="346"/>
        <v>#N/A</v>
      </c>
      <c r="AO666" s="33" t="e">
        <f t="shared" ca="1" si="347"/>
        <v>#N/A</v>
      </c>
      <c r="AP666" s="33" t="e">
        <f t="shared" ca="1" si="348"/>
        <v>#N/A</v>
      </c>
      <c r="AQ666" s="72" t="e">
        <f ca="1">'MGRS to Dist'!BP666</f>
        <v>#N/A</v>
      </c>
      <c r="AR666" s="72" t="e">
        <f ca="1">'MGRS to Dist'!BT666</f>
        <v>#N/A</v>
      </c>
      <c r="AS666" s="72" t="e">
        <f ca="1">'MGRS to Dist'!BU666</f>
        <v>#N/A</v>
      </c>
      <c r="AT666" s="72" t="e">
        <f ca="1">'MGRS to Dist'!BV666</f>
        <v>#N/A</v>
      </c>
    </row>
    <row r="667" spans="3:46" ht="16.5" customHeight="1">
      <c r="C667" s="72" t="str">
        <f t="shared" si="319"/>
        <v/>
      </c>
      <c r="D667" s="72" t="e">
        <f t="array" aca="1" ref="D667" ca="1">MATCH(TRUE,ISERROR(VALUE(MID(C667,ROW(INDIRECT("1:"&amp;LEN(C667))),1))),0)</f>
        <v>#N/A</v>
      </c>
      <c r="E667" s="72" t="e">
        <f t="shared" ca="1" si="320"/>
        <v>#N/A</v>
      </c>
      <c r="F667" s="72" t="e">
        <f t="shared" ca="1" si="321"/>
        <v>#N/A</v>
      </c>
      <c r="G667" s="72" t="e">
        <f t="shared" ca="1" si="322"/>
        <v>#N/A</v>
      </c>
      <c r="H667" s="72" t="e">
        <f t="shared" ca="1" si="323"/>
        <v>#N/A</v>
      </c>
      <c r="I667" s="72" t="e">
        <f t="shared" ca="1" si="324"/>
        <v>#N/A</v>
      </c>
      <c r="J667" s="72" t="e">
        <f t="shared" ca="1" si="325"/>
        <v>#N/A</v>
      </c>
      <c r="K667" s="72" t="e">
        <f t="shared" ca="1" si="326"/>
        <v>#N/A</v>
      </c>
      <c r="L667" s="72" t="e">
        <f t="shared" ca="1" si="327"/>
        <v>#N/A</v>
      </c>
      <c r="M667" s="72" t="e">
        <f ca="1">VLOOKUP(G667,Coef!$C$2:$F$25,4)</f>
        <v>#N/A</v>
      </c>
      <c r="N667" s="31" t="e">
        <f ca="1">VLOOKUP(F667,Coef!$C$4:$D$23,2)</f>
        <v>#N/A</v>
      </c>
      <c r="O667" s="31" t="e">
        <f ca="1">MOD(VLOOKUP(H667,Coef!$C$2:$G$21,5)+MOD(E667+1,2)*15,20)</f>
        <v>#N/A</v>
      </c>
      <c r="P667" s="31" t="e">
        <f ca="1">VLOOKUP(N667,Coef!$A$27:$B$46,2)</f>
        <v>#N/A</v>
      </c>
      <c r="Q667" s="31" t="e">
        <f ca="1">VLOOKUP(N667,Coef!$A$27:$C$46,3)+O667/10-0.1</f>
        <v>#N/A</v>
      </c>
      <c r="R667" s="31" t="e">
        <f t="shared" ca="1" si="328"/>
        <v>#N/A</v>
      </c>
      <c r="S667" s="72" t="e">
        <f t="shared" ca="1" si="329"/>
        <v>#N/A</v>
      </c>
      <c r="T667" s="72" t="e">
        <f t="shared" ca="1" si="330"/>
        <v>#N/A</v>
      </c>
      <c r="U667" s="72" t="e">
        <f t="shared" ca="1" si="331"/>
        <v>#N/A</v>
      </c>
      <c r="V667" s="72" t="e">
        <f t="shared" ca="1" si="332"/>
        <v>#N/A</v>
      </c>
      <c r="W667" s="72" t="e">
        <f ca="1">(Coef!$J$9/(1+Coef!$J$8*(COS(V667))^2)^0.5)*Coef!$J$6</f>
        <v>#N/A</v>
      </c>
      <c r="X667" s="72" t="e">
        <f t="shared" ca="1" si="333"/>
        <v>#N/A</v>
      </c>
      <c r="Y667" s="72" t="e">
        <f t="shared" ca="1" si="334"/>
        <v>#N/A</v>
      </c>
      <c r="Z667" s="72" t="e">
        <f t="shared" ca="1" si="335"/>
        <v>#N/A</v>
      </c>
      <c r="AA667" s="72" t="e">
        <f t="shared" ca="1" si="336"/>
        <v>#N/A</v>
      </c>
      <c r="AB667" s="72" t="e">
        <f t="shared" ca="1" si="337"/>
        <v>#N/A</v>
      </c>
      <c r="AC667" s="72" t="e">
        <f t="shared" ca="1" si="338"/>
        <v>#N/A</v>
      </c>
      <c r="AD667" s="72" t="e">
        <f t="shared" ca="1" si="339"/>
        <v>#N/A</v>
      </c>
      <c r="AE667" s="72" t="e">
        <f ca="1">Coef!$J$6*Coef!$J$9*(V667-(Coef!$J$10*AB667)+(Coef!$J$11*AC667)-(Coef!$J$12*AD667))</f>
        <v>#N/A</v>
      </c>
      <c r="AF667" s="72" t="e">
        <f t="shared" ca="1" si="340"/>
        <v>#N/A</v>
      </c>
      <c r="AG667" s="72" t="e">
        <f ca="1">((Coef!$J$8*Y667^2)/2)*(COS(V667))^2</f>
        <v>#N/A</v>
      </c>
      <c r="AH667" s="72" t="e">
        <f t="shared" ca="1" si="341"/>
        <v>#N/A</v>
      </c>
      <c r="AI667" s="72" t="e">
        <f t="shared" ca="1" si="342"/>
        <v>#N/A</v>
      </c>
      <c r="AJ667" s="72" t="e">
        <f t="shared" ca="1" si="343"/>
        <v>#N/A</v>
      </c>
      <c r="AK667" s="72" t="e">
        <f t="shared" ca="1" si="344"/>
        <v>#N/A</v>
      </c>
      <c r="AL667" s="72" t="e">
        <f t="shared" ca="1" si="345"/>
        <v>#N/A</v>
      </c>
      <c r="AM667" s="72" t="e">
        <f ca="1">V667+(1+Coef!$J$8*(COS(V667))^2-(3/2)*Coef!$J$8*SIN(V667)*COS(V667)*(AL667-V667))*(AL667-V667)</f>
        <v>#N/A</v>
      </c>
      <c r="AN667" s="34" t="e">
        <f t="shared" ca="1" si="346"/>
        <v>#N/A</v>
      </c>
      <c r="AO667" s="33" t="e">
        <f t="shared" ca="1" si="347"/>
        <v>#N/A</v>
      </c>
      <c r="AP667" s="33" t="e">
        <f t="shared" ca="1" si="348"/>
        <v>#N/A</v>
      </c>
      <c r="AQ667" s="72" t="e">
        <f ca="1">'MGRS to Dist'!BP667</f>
        <v>#N/A</v>
      </c>
      <c r="AR667" s="72" t="e">
        <f ca="1">'MGRS to Dist'!BT667</f>
        <v>#N/A</v>
      </c>
      <c r="AS667" s="72" t="e">
        <f ca="1">'MGRS to Dist'!BU667</f>
        <v>#N/A</v>
      </c>
      <c r="AT667" s="72" t="e">
        <f ca="1">'MGRS to Dist'!BV667</f>
        <v>#N/A</v>
      </c>
    </row>
    <row r="668" spans="3:46" ht="16.5" customHeight="1">
      <c r="C668" s="72" t="str">
        <f t="shared" ref="C668:C731" si="349">SUBSTITUTE(B668," ","")</f>
        <v/>
      </c>
      <c r="D668" s="72" t="e">
        <f t="array" aca="1" ref="D668" ca="1">MATCH(TRUE,ISERROR(VALUE(MID(C668,ROW(INDIRECT("1:"&amp;LEN(C668))),1))),0)</f>
        <v>#N/A</v>
      </c>
      <c r="E668" s="72" t="e">
        <f t="shared" ref="E668:E731" ca="1" si="350">VALUE(LEFT(C668,D668-1))</f>
        <v>#N/A</v>
      </c>
      <c r="F668" s="72" t="e">
        <f t="shared" ref="F668:F731" ca="1" si="351">MID(C668,D668,1)</f>
        <v>#N/A</v>
      </c>
      <c r="G668" s="72" t="e">
        <f t="shared" ref="G668:G731" ca="1" si="352">MID(C668,D668+1,1)</f>
        <v>#N/A</v>
      </c>
      <c r="H668" s="72" t="e">
        <f t="shared" ref="H668:H731" ca="1" si="353">MID(C668,D668+2,1)</f>
        <v>#N/A</v>
      </c>
      <c r="I668" s="72" t="e">
        <f t="shared" ref="I668:I731" ca="1" si="354">LEN(C668)-D668-2</f>
        <v>#N/A</v>
      </c>
      <c r="J668" s="72" t="e">
        <f t="shared" ref="J668:J731" ca="1" si="355">VALUE(LEFT(RIGHT(C668,I668),I668/2))*10^(5-I668/2)</f>
        <v>#N/A</v>
      </c>
      <c r="K668" s="72" t="e">
        <f t="shared" ref="K668:K731" ca="1" si="356">VALUE(RIGHT(C668,I668/2))*10^(5-I668/2)</f>
        <v>#N/A</v>
      </c>
      <c r="L668" s="72" t="e">
        <f t="shared" ref="L668:L731" ca="1" si="357">E668*6-183*PI()/180</f>
        <v>#N/A</v>
      </c>
      <c r="M668" s="72" t="e">
        <f ca="1">VLOOKUP(G668,Coef!$C$2:$F$25,4)</f>
        <v>#N/A</v>
      </c>
      <c r="N668" s="31" t="e">
        <f ca="1">VLOOKUP(F668,Coef!$C$4:$D$23,2)</f>
        <v>#N/A</v>
      </c>
      <c r="O668" s="31" t="e">
        <f ca="1">MOD(VLOOKUP(H668,Coef!$C$2:$G$21,5)+MOD(E668+1,2)*15,20)</f>
        <v>#N/A</v>
      </c>
      <c r="P668" s="31" t="e">
        <f ca="1">VLOOKUP(N668,Coef!$A$27:$B$46,2)</f>
        <v>#N/A</v>
      </c>
      <c r="Q668" s="31" t="e">
        <f ca="1">VLOOKUP(N668,Coef!$A$27:$C$46,3)+O668/10-0.1</f>
        <v>#N/A</v>
      </c>
      <c r="R668" s="31" t="e">
        <f t="shared" ref="R668:R731" ca="1" si="358">IF(Q668+0.1&lt;P668,Q668+2,Q668)</f>
        <v>#N/A</v>
      </c>
      <c r="S668" s="72" t="e">
        <f t="shared" ref="S668:S731" ca="1" si="359">M668*100000+J668</f>
        <v>#N/A</v>
      </c>
      <c r="T668" s="72" t="e">
        <f t="shared" ref="T668:T731" ca="1" si="360">R668*1000000+K668</f>
        <v>#N/A</v>
      </c>
      <c r="U668" s="72" t="e">
        <f t="shared" ref="U668:U731" ca="1" si="361">IF(N668&lt;11,T668-10000000,T668)</f>
        <v>#N/A</v>
      </c>
      <c r="V668" s="72" t="e">
        <f t="shared" ref="V668:V731" ca="1" si="362">U668/(6366197.724*0.9996)</f>
        <v>#N/A</v>
      </c>
      <c r="W668" s="72" t="e">
        <f ca="1">(Coef!$J$9/(1+Coef!$J$8*(COS(V668))^2)^0.5)*Coef!$J$6</f>
        <v>#N/A</v>
      </c>
      <c r="X668" s="72" t="e">
        <f t="shared" ref="X668:X731" ca="1" si="363">6*E668-183</f>
        <v>#N/A</v>
      </c>
      <c r="Y668" s="72" t="e">
        <f t="shared" ref="Y668:Y731" ca="1" si="364">(S668-500000)/W668</f>
        <v>#N/A</v>
      </c>
      <c r="Z668" s="72" t="e">
        <f t="shared" ref="Z668:Z731" ca="1" si="365">SIN(2*V668)</f>
        <v>#N/A</v>
      </c>
      <c r="AA668" s="72" t="e">
        <f t="shared" ref="AA668:AA731" ca="1" si="366">Z668*(COS(V668))^2</f>
        <v>#N/A</v>
      </c>
      <c r="AB668" s="72" t="e">
        <f t="shared" ref="AB668:AB731" ca="1" si="367">V668+(Z668/2)</f>
        <v>#N/A</v>
      </c>
      <c r="AC668" s="72" t="e">
        <f t="shared" ref="AC668:AC731" ca="1" si="368">(3*AB668+AA668)/4</f>
        <v>#N/A</v>
      </c>
      <c r="AD668" s="72" t="e">
        <f t="shared" ref="AD668:AD731" ca="1" si="369">(5*AC668+AA668*(COS(V668))^2)/3</f>
        <v>#N/A</v>
      </c>
      <c r="AE668" s="72" t="e">
        <f ca="1">Coef!$J$6*Coef!$J$9*(V668-(Coef!$J$10*AB668)+(Coef!$J$11*AC668)-(Coef!$J$12*AD668))</f>
        <v>#N/A</v>
      </c>
      <c r="AF668" s="72" t="e">
        <f t="shared" ref="AF668:AF731" ca="1" si="370">(U668-AE668)/W668</f>
        <v>#N/A</v>
      </c>
      <c r="AG668" s="72" t="e">
        <f ca="1">((Coef!$J$8*Y668^2)/2)*(COS(V668))^2</f>
        <v>#N/A</v>
      </c>
      <c r="AH668" s="72" t="e">
        <f t="shared" ref="AH668:AH731" ca="1" si="371">Y668*(1-(AG668/3))</f>
        <v>#N/A</v>
      </c>
      <c r="AI668" s="72" t="e">
        <f t="shared" ref="AI668:AI731" ca="1" si="372">AF668*(1-AG668)+V668</f>
        <v>#N/A</v>
      </c>
      <c r="AJ668" s="72" t="e">
        <f t="shared" ref="AJ668:AJ731" ca="1" si="373">(EXP(AH668)-EXP(-AH668))/2</f>
        <v>#N/A</v>
      </c>
      <c r="AK668" s="72" t="e">
        <f t="shared" ref="AK668:AK731" ca="1" si="374">ATAN(AJ668/COS(AI668))</f>
        <v>#N/A</v>
      </c>
      <c r="AL668" s="72" t="e">
        <f t="shared" ref="AL668:AL731" ca="1" si="375">ATAN(COS(AK668)*TAN(AI668))</f>
        <v>#N/A</v>
      </c>
      <c r="AM668" s="72" t="e">
        <f ca="1">V668+(1+Coef!$J$8*(COS(V668))^2-(3/2)*Coef!$J$8*SIN(V668)*COS(V668)*(AL668-V668))*(AL668-V668)</f>
        <v>#N/A</v>
      </c>
      <c r="AN668" s="34" t="e">
        <f t="shared" ref="AN668:AN731" ca="1" si="376">E668&amp;" "&amp;RIGHT(S668+1000000,6)&amp;" "&amp;RIGHT(T668+10000000,7)&amp;" "&amp;IF(AO668&lt;0,"S","N")</f>
        <v>#N/A</v>
      </c>
      <c r="AO668" s="33" t="e">
        <f t="shared" ref="AO668:AO731" ca="1" si="377">AM668/PI()*180</f>
        <v>#N/A</v>
      </c>
      <c r="AP668" s="33" t="e">
        <f t="shared" ref="AP668:AP731" ca="1" si="378">AK668/PI()*180+X668</f>
        <v>#N/A</v>
      </c>
      <c r="AQ668" s="72" t="e">
        <f ca="1">'MGRS to Dist'!BP668</f>
        <v>#N/A</v>
      </c>
      <c r="AR668" s="72" t="e">
        <f ca="1">'MGRS to Dist'!BT668</f>
        <v>#N/A</v>
      </c>
      <c r="AS668" s="72" t="e">
        <f ca="1">'MGRS to Dist'!BU668</f>
        <v>#N/A</v>
      </c>
      <c r="AT668" s="72" t="e">
        <f ca="1">'MGRS to Dist'!BV668</f>
        <v>#N/A</v>
      </c>
    </row>
    <row r="669" spans="3:46" ht="16.5" customHeight="1">
      <c r="C669" s="72" t="str">
        <f t="shared" si="349"/>
        <v/>
      </c>
      <c r="D669" s="72" t="e">
        <f t="array" aca="1" ref="D669" ca="1">MATCH(TRUE,ISERROR(VALUE(MID(C669,ROW(INDIRECT("1:"&amp;LEN(C669))),1))),0)</f>
        <v>#N/A</v>
      </c>
      <c r="E669" s="72" t="e">
        <f t="shared" ca="1" si="350"/>
        <v>#N/A</v>
      </c>
      <c r="F669" s="72" t="e">
        <f t="shared" ca="1" si="351"/>
        <v>#N/A</v>
      </c>
      <c r="G669" s="72" t="e">
        <f t="shared" ca="1" si="352"/>
        <v>#N/A</v>
      </c>
      <c r="H669" s="72" t="e">
        <f t="shared" ca="1" si="353"/>
        <v>#N/A</v>
      </c>
      <c r="I669" s="72" t="e">
        <f t="shared" ca="1" si="354"/>
        <v>#N/A</v>
      </c>
      <c r="J669" s="72" t="e">
        <f t="shared" ca="1" si="355"/>
        <v>#N/A</v>
      </c>
      <c r="K669" s="72" t="e">
        <f t="shared" ca="1" si="356"/>
        <v>#N/A</v>
      </c>
      <c r="L669" s="72" t="e">
        <f t="shared" ca="1" si="357"/>
        <v>#N/A</v>
      </c>
      <c r="M669" s="72" t="e">
        <f ca="1">VLOOKUP(G669,Coef!$C$2:$F$25,4)</f>
        <v>#N/A</v>
      </c>
      <c r="N669" s="31" t="e">
        <f ca="1">VLOOKUP(F669,Coef!$C$4:$D$23,2)</f>
        <v>#N/A</v>
      </c>
      <c r="O669" s="31" t="e">
        <f ca="1">MOD(VLOOKUP(H669,Coef!$C$2:$G$21,5)+MOD(E669+1,2)*15,20)</f>
        <v>#N/A</v>
      </c>
      <c r="P669" s="31" t="e">
        <f ca="1">VLOOKUP(N669,Coef!$A$27:$B$46,2)</f>
        <v>#N/A</v>
      </c>
      <c r="Q669" s="31" t="e">
        <f ca="1">VLOOKUP(N669,Coef!$A$27:$C$46,3)+O669/10-0.1</f>
        <v>#N/A</v>
      </c>
      <c r="R669" s="31" t="e">
        <f t="shared" ca="1" si="358"/>
        <v>#N/A</v>
      </c>
      <c r="S669" s="72" t="e">
        <f t="shared" ca="1" si="359"/>
        <v>#N/A</v>
      </c>
      <c r="T669" s="72" t="e">
        <f t="shared" ca="1" si="360"/>
        <v>#N/A</v>
      </c>
      <c r="U669" s="72" t="e">
        <f t="shared" ca="1" si="361"/>
        <v>#N/A</v>
      </c>
      <c r="V669" s="72" t="e">
        <f t="shared" ca="1" si="362"/>
        <v>#N/A</v>
      </c>
      <c r="W669" s="72" t="e">
        <f ca="1">(Coef!$J$9/(1+Coef!$J$8*(COS(V669))^2)^0.5)*Coef!$J$6</f>
        <v>#N/A</v>
      </c>
      <c r="X669" s="72" t="e">
        <f t="shared" ca="1" si="363"/>
        <v>#N/A</v>
      </c>
      <c r="Y669" s="72" t="e">
        <f t="shared" ca="1" si="364"/>
        <v>#N/A</v>
      </c>
      <c r="Z669" s="72" t="e">
        <f t="shared" ca="1" si="365"/>
        <v>#N/A</v>
      </c>
      <c r="AA669" s="72" t="e">
        <f t="shared" ca="1" si="366"/>
        <v>#N/A</v>
      </c>
      <c r="AB669" s="72" t="e">
        <f t="shared" ca="1" si="367"/>
        <v>#N/A</v>
      </c>
      <c r="AC669" s="72" t="e">
        <f t="shared" ca="1" si="368"/>
        <v>#N/A</v>
      </c>
      <c r="AD669" s="72" t="e">
        <f t="shared" ca="1" si="369"/>
        <v>#N/A</v>
      </c>
      <c r="AE669" s="72" t="e">
        <f ca="1">Coef!$J$6*Coef!$J$9*(V669-(Coef!$J$10*AB669)+(Coef!$J$11*AC669)-(Coef!$J$12*AD669))</f>
        <v>#N/A</v>
      </c>
      <c r="AF669" s="72" t="e">
        <f t="shared" ca="1" si="370"/>
        <v>#N/A</v>
      </c>
      <c r="AG669" s="72" t="e">
        <f ca="1">((Coef!$J$8*Y669^2)/2)*(COS(V669))^2</f>
        <v>#N/A</v>
      </c>
      <c r="AH669" s="72" t="e">
        <f t="shared" ca="1" si="371"/>
        <v>#N/A</v>
      </c>
      <c r="AI669" s="72" t="e">
        <f t="shared" ca="1" si="372"/>
        <v>#N/A</v>
      </c>
      <c r="AJ669" s="72" t="e">
        <f t="shared" ca="1" si="373"/>
        <v>#N/A</v>
      </c>
      <c r="AK669" s="72" t="e">
        <f t="shared" ca="1" si="374"/>
        <v>#N/A</v>
      </c>
      <c r="AL669" s="72" t="e">
        <f t="shared" ca="1" si="375"/>
        <v>#N/A</v>
      </c>
      <c r="AM669" s="72" t="e">
        <f ca="1">V669+(1+Coef!$J$8*(COS(V669))^2-(3/2)*Coef!$J$8*SIN(V669)*COS(V669)*(AL669-V669))*(AL669-V669)</f>
        <v>#N/A</v>
      </c>
      <c r="AN669" s="34" t="e">
        <f t="shared" ca="1" si="376"/>
        <v>#N/A</v>
      </c>
      <c r="AO669" s="33" t="e">
        <f t="shared" ca="1" si="377"/>
        <v>#N/A</v>
      </c>
      <c r="AP669" s="33" t="e">
        <f t="shared" ca="1" si="378"/>
        <v>#N/A</v>
      </c>
      <c r="AQ669" s="72" t="e">
        <f ca="1">'MGRS to Dist'!BP669</f>
        <v>#N/A</v>
      </c>
      <c r="AR669" s="72" t="e">
        <f ca="1">'MGRS to Dist'!BT669</f>
        <v>#N/A</v>
      </c>
      <c r="AS669" s="72" t="e">
        <f ca="1">'MGRS to Dist'!BU669</f>
        <v>#N/A</v>
      </c>
      <c r="AT669" s="72" t="e">
        <f ca="1">'MGRS to Dist'!BV669</f>
        <v>#N/A</v>
      </c>
    </row>
    <row r="670" spans="3:46" ht="16.5" customHeight="1">
      <c r="C670" s="72" t="str">
        <f t="shared" si="349"/>
        <v/>
      </c>
      <c r="D670" s="72" t="e">
        <f t="array" aca="1" ref="D670" ca="1">MATCH(TRUE,ISERROR(VALUE(MID(C670,ROW(INDIRECT("1:"&amp;LEN(C670))),1))),0)</f>
        <v>#N/A</v>
      </c>
      <c r="E670" s="72" t="e">
        <f t="shared" ca="1" si="350"/>
        <v>#N/A</v>
      </c>
      <c r="F670" s="72" t="e">
        <f t="shared" ca="1" si="351"/>
        <v>#N/A</v>
      </c>
      <c r="G670" s="72" t="e">
        <f t="shared" ca="1" si="352"/>
        <v>#N/A</v>
      </c>
      <c r="H670" s="72" t="e">
        <f t="shared" ca="1" si="353"/>
        <v>#N/A</v>
      </c>
      <c r="I670" s="72" t="e">
        <f t="shared" ca="1" si="354"/>
        <v>#N/A</v>
      </c>
      <c r="J670" s="72" t="e">
        <f t="shared" ca="1" si="355"/>
        <v>#N/A</v>
      </c>
      <c r="K670" s="72" t="e">
        <f t="shared" ca="1" si="356"/>
        <v>#N/A</v>
      </c>
      <c r="L670" s="72" t="e">
        <f t="shared" ca="1" si="357"/>
        <v>#N/A</v>
      </c>
      <c r="M670" s="72" t="e">
        <f ca="1">VLOOKUP(G670,Coef!$C$2:$F$25,4)</f>
        <v>#N/A</v>
      </c>
      <c r="N670" s="31" t="e">
        <f ca="1">VLOOKUP(F670,Coef!$C$4:$D$23,2)</f>
        <v>#N/A</v>
      </c>
      <c r="O670" s="31" t="e">
        <f ca="1">MOD(VLOOKUP(H670,Coef!$C$2:$G$21,5)+MOD(E670+1,2)*15,20)</f>
        <v>#N/A</v>
      </c>
      <c r="P670" s="31" t="e">
        <f ca="1">VLOOKUP(N670,Coef!$A$27:$B$46,2)</f>
        <v>#N/A</v>
      </c>
      <c r="Q670" s="31" t="e">
        <f ca="1">VLOOKUP(N670,Coef!$A$27:$C$46,3)+O670/10-0.1</f>
        <v>#N/A</v>
      </c>
      <c r="R670" s="31" t="e">
        <f t="shared" ca="1" si="358"/>
        <v>#N/A</v>
      </c>
      <c r="S670" s="72" t="e">
        <f t="shared" ca="1" si="359"/>
        <v>#N/A</v>
      </c>
      <c r="T670" s="72" t="e">
        <f t="shared" ca="1" si="360"/>
        <v>#N/A</v>
      </c>
      <c r="U670" s="72" t="e">
        <f t="shared" ca="1" si="361"/>
        <v>#N/A</v>
      </c>
      <c r="V670" s="72" t="e">
        <f t="shared" ca="1" si="362"/>
        <v>#N/A</v>
      </c>
      <c r="W670" s="72" t="e">
        <f ca="1">(Coef!$J$9/(1+Coef!$J$8*(COS(V670))^2)^0.5)*Coef!$J$6</f>
        <v>#N/A</v>
      </c>
      <c r="X670" s="72" t="e">
        <f t="shared" ca="1" si="363"/>
        <v>#N/A</v>
      </c>
      <c r="Y670" s="72" t="e">
        <f t="shared" ca="1" si="364"/>
        <v>#N/A</v>
      </c>
      <c r="Z670" s="72" t="e">
        <f t="shared" ca="1" si="365"/>
        <v>#N/A</v>
      </c>
      <c r="AA670" s="72" t="e">
        <f t="shared" ca="1" si="366"/>
        <v>#N/A</v>
      </c>
      <c r="AB670" s="72" t="e">
        <f t="shared" ca="1" si="367"/>
        <v>#N/A</v>
      </c>
      <c r="AC670" s="72" t="e">
        <f t="shared" ca="1" si="368"/>
        <v>#N/A</v>
      </c>
      <c r="AD670" s="72" t="e">
        <f t="shared" ca="1" si="369"/>
        <v>#N/A</v>
      </c>
      <c r="AE670" s="72" t="e">
        <f ca="1">Coef!$J$6*Coef!$J$9*(V670-(Coef!$J$10*AB670)+(Coef!$J$11*AC670)-(Coef!$J$12*AD670))</f>
        <v>#N/A</v>
      </c>
      <c r="AF670" s="72" t="e">
        <f t="shared" ca="1" si="370"/>
        <v>#N/A</v>
      </c>
      <c r="AG670" s="72" t="e">
        <f ca="1">((Coef!$J$8*Y670^2)/2)*(COS(V670))^2</f>
        <v>#N/A</v>
      </c>
      <c r="AH670" s="72" t="e">
        <f t="shared" ca="1" si="371"/>
        <v>#N/A</v>
      </c>
      <c r="AI670" s="72" t="e">
        <f t="shared" ca="1" si="372"/>
        <v>#N/A</v>
      </c>
      <c r="AJ670" s="72" t="e">
        <f t="shared" ca="1" si="373"/>
        <v>#N/A</v>
      </c>
      <c r="AK670" s="72" t="e">
        <f t="shared" ca="1" si="374"/>
        <v>#N/A</v>
      </c>
      <c r="AL670" s="72" t="e">
        <f t="shared" ca="1" si="375"/>
        <v>#N/A</v>
      </c>
      <c r="AM670" s="72" t="e">
        <f ca="1">V670+(1+Coef!$J$8*(COS(V670))^2-(3/2)*Coef!$J$8*SIN(V670)*COS(V670)*(AL670-V670))*(AL670-V670)</f>
        <v>#N/A</v>
      </c>
      <c r="AN670" s="34" t="e">
        <f t="shared" ca="1" si="376"/>
        <v>#N/A</v>
      </c>
      <c r="AO670" s="33" t="e">
        <f t="shared" ca="1" si="377"/>
        <v>#N/A</v>
      </c>
      <c r="AP670" s="33" t="e">
        <f t="shared" ca="1" si="378"/>
        <v>#N/A</v>
      </c>
      <c r="AQ670" s="72" t="e">
        <f ca="1">'MGRS to Dist'!BP670</f>
        <v>#N/A</v>
      </c>
      <c r="AR670" s="72" t="e">
        <f ca="1">'MGRS to Dist'!BT670</f>
        <v>#N/A</v>
      </c>
      <c r="AS670" s="72" t="e">
        <f ca="1">'MGRS to Dist'!BU670</f>
        <v>#N/A</v>
      </c>
      <c r="AT670" s="72" t="e">
        <f ca="1">'MGRS to Dist'!BV670</f>
        <v>#N/A</v>
      </c>
    </row>
    <row r="671" spans="3:46" ht="16.5" customHeight="1">
      <c r="C671" s="72" t="str">
        <f t="shared" si="349"/>
        <v/>
      </c>
      <c r="D671" s="72" t="e">
        <f t="array" aca="1" ref="D671" ca="1">MATCH(TRUE,ISERROR(VALUE(MID(C671,ROW(INDIRECT("1:"&amp;LEN(C671))),1))),0)</f>
        <v>#N/A</v>
      </c>
      <c r="E671" s="72" t="e">
        <f t="shared" ca="1" si="350"/>
        <v>#N/A</v>
      </c>
      <c r="F671" s="72" t="e">
        <f t="shared" ca="1" si="351"/>
        <v>#N/A</v>
      </c>
      <c r="G671" s="72" t="e">
        <f t="shared" ca="1" si="352"/>
        <v>#N/A</v>
      </c>
      <c r="H671" s="72" t="e">
        <f t="shared" ca="1" si="353"/>
        <v>#N/A</v>
      </c>
      <c r="I671" s="72" t="e">
        <f t="shared" ca="1" si="354"/>
        <v>#N/A</v>
      </c>
      <c r="J671" s="72" t="e">
        <f t="shared" ca="1" si="355"/>
        <v>#N/A</v>
      </c>
      <c r="K671" s="72" t="e">
        <f t="shared" ca="1" si="356"/>
        <v>#N/A</v>
      </c>
      <c r="L671" s="72" t="e">
        <f t="shared" ca="1" si="357"/>
        <v>#N/A</v>
      </c>
      <c r="M671" s="72" t="e">
        <f ca="1">VLOOKUP(G671,Coef!$C$2:$F$25,4)</f>
        <v>#N/A</v>
      </c>
      <c r="N671" s="31" t="e">
        <f ca="1">VLOOKUP(F671,Coef!$C$4:$D$23,2)</f>
        <v>#N/A</v>
      </c>
      <c r="O671" s="31" t="e">
        <f ca="1">MOD(VLOOKUP(H671,Coef!$C$2:$G$21,5)+MOD(E671+1,2)*15,20)</f>
        <v>#N/A</v>
      </c>
      <c r="P671" s="31" t="e">
        <f ca="1">VLOOKUP(N671,Coef!$A$27:$B$46,2)</f>
        <v>#N/A</v>
      </c>
      <c r="Q671" s="31" t="e">
        <f ca="1">VLOOKUP(N671,Coef!$A$27:$C$46,3)+O671/10-0.1</f>
        <v>#N/A</v>
      </c>
      <c r="R671" s="31" t="e">
        <f t="shared" ca="1" si="358"/>
        <v>#N/A</v>
      </c>
      <c r="S671" s="72" t="e">
        <f t="shared" ca="1" si="359"/>
        <v>#N/A</v>
      </c>
      <c r="T671" s="72" t="e">
        <f t="shared" ca="1" si="360"/>
        <v>#N/A</v>
      </c>
      <c r="U671" s="72" t="e">
        <f t="shared" ca="1" si="361"/>
        <v>#N/A</v>
      </c>
      <c r="V671" s="72" t="e">
        <f t="shared" ca="1" si="362"/>
        <v>#N/A</v>
      </c>
      <c r="W671" s="72" t="e">
        <f ca="1">(Coef!$J$9/(1+Coef!$J$8*(COS(V671))^2)^0.5)*Coef!$J$6</f>
        <v>#N/A</v>
      </c>
      <c r="X671" s="72" t="e">
        <f t="shared" ca="1" si="363"/>
        <v>#N/A</v>
      </c>
      <c r="Y671" s="72" t="e">
        <f t="shared" ca="1" si="364"/>
        <v>#N/A</v>
      </c>
      <c r="Z671" s="72" t="e">
        <f t="shared" ca="1" si="365"/>
        <v>#N/A</v>
      </c>
      <c r="AA671" s="72" t="e">
        <f t="shared" ca="1" si="366"/>
        <v>#N/A</v>
      </c>
      <c r="AB671" s="72" t="e">
        <f t="shared" ca="1" si="367"/>
        <v>#N/A</v>
      </c>
      <c r="AC671" s="72" t="e">
        <f t="shared" ca="1" si="368"/>
        <v>#N/A</v>
      </c>
      <c r="AD671" s="72" t="e">
        <f t="shared" ca="1" si="369"/>
        <v>#N/A</v>
      </c>
      <c r="AE671" s="72" t="e">
        <f ca="1">Coef!$J$6*Coef!$J$9*(V671-(Coef!$J$10*AB671)+(Coef!$J$11*AC671)-(Coef!$J$12*AD671))</f>
        <v>#N/A</v>
      </c>
      <c r="AF671" s="72" t="e">
        <f t="shared" ca="1" si="370"/>
        <v>#N/A</v>
      </c>
      <c r="AG671" s="72" t="e">
        <f ca="1">((Coef!$J$8*Y671^2)/2)*(COS(V671))^2</f>
        <v>#N/A</v>
      </c>
      <c r="AH671" s="72" t="e">
        <f t="shared" ca="1" si="371"/>
        <v>#N/A</v>
      </c>
      <c r="AI671" s="72" t="e">
        <f t="shared" ca="1" si="372"/>
        <v>#N/A</v>
      </c>
      <c r="AJ671" s="72" t="e">
        <f t="shared" ca="1" si="373"/>
        <v>#N/A</v>
      </c>
      <c r="AK671" s="72" t="e">
        <f t="shared" ca="1" si="374"/>
        <v>#N/A</v>
      </c>
      <c r="AL671" s="72" t="e">
        <f t="shared" ca="1" si="375"/>
        <v>#N/A</v>
      </c>
      <c r="AM671" s="72" t="e">
        <f ca="1">V671+(1+Coef!$J$8*(COS(V671))^2-(3/2)*Coef!$J$8*SIN(V671)*COS(V671)*(AL671-V671))*(AL671-V671)</f>
        <v>#N/A</v>
      </c>
      <c r="AN671" s="34" t="e">
        <f t="shared" ca="1" si="376"/>
        <v>#N/A</v>
      </c>
      <c r="AO671" s="33" t="e">
        <f t="shared" ca="1" si="377"/>
        <v>#N/A</v>
      </c>
      <c r="AP671" s="33" t="e">
        <f t="shared" ca="1" si="378"/>
        <v>#N/A</v>
      </c>
      <c r="AQ671" s="72" t="e">
        <f ca="1">'MGRS to Dist'!BP671</f>
        <v>#N/A</v>
      </c>
      <c r="AR671" s="72" t="e">
        <f ca="1">'MGRS to Dist'!BT671</f>
        <v>#N/A</v>
      </c>
      <c r="AS671" s="72" t="e">
        <f ca="1">'MGRS to Dist'!BU671</f>
        <v>#N/A</v>
      </c>
      <c r="AT671" s="72" t="e">
        <f ca="1">'MGRS to Dist'!BV671</f>
        <v>#N/A</v>
      </c>
    </row>
    <row r="672" spans="3:46" ht="16.5" customHeight="1">
      <c r="C672" s="72" t="str">
        <f t="shared" si="349"/>
        <v/>
      </c>
      <c r="D672" s="72" t="e">
        <f t="array" aca="1" ref="D672" ca="1">MATCH(TRUE,ISERROR(VALUE(MID(C672,ROW(INDIRECT("1:"&amp;LEN(C672))),1))),0)</f>
        <v>#N/A</v>
      </c>
      <c r="E672" s="72" t="e">
        <f t="shared" ca="1" si="350"/>
        <v>#N/A</v>
      </c>
      <c r="F672" s="72" t="e">
        <f t="shared" ca="1" si="351"/>
        <v>#N/A</v>
      </c>
      <c r="G672" s="72" t="e">
        <f t="shared" ca="1" si="352"/>
        <v>#N/A</v>
      </c>
      <c r="H672" s="72" t="e">
        <f t="shared" ca="1" si="353"/>
        <v>#N/A</v>
      </c>
      <c r="I672" s="72" t="e">
        <f t="shared" ca="1" si="354"/>
        <v>#N/A</v>
      </c>
      <c r="J672" s="72" t="e">
        <f t="shared" ca="1" si="355"/>
        <v>#N/A</v>
      </c>
      <c r="K672" s="72" t="e">
        <f t="shared" ca="1" si="356"/>
        <v>#N/A</v>
      </c>
      <c r="L672" s="72" t="e">
        <f t="shared" ca="1" si="357"/>
        <v>#N/A</v>
      </c>
      <c r="M672" s="72" t="e">
        <f ca="1">VLOOKUP(G672,Coef!$C$2:$F$25,4)</f>
        <v>#N/A</v>
      </c>
      <c r="N672" s="31" t="e">
        <f ca="1">VLOOKUP(F672,Coef!$C$4:$D$23,2)</f>
        <v>#N/A</v>
      </c>
      <c r="O672" s="31" t="e">
        <f ca="1">MOD(VLOOKUP(H672,Coef!$C$2:$G$21,5)+MOD(E672+1,2)*15,20)</f>
        <v>#N/A</v>
      </c>
      <c r="P672" s="31" t="e">
        <f ca="1">VLOOKUP(N672,Coef!$A$27:$B$46,2)</f>
        <v>#N/A</v>
      </c>
      <c r="Q672" s="31" t="e">
        <f ca="1">VLOOKUP(N672,Coef!$A$27:$C$46,3)+O672/10-0.1</f>
        <v>#N/A</v>
      </c>
      <c r="R672" s="31" t="e">
        <f t="shared" ca="1" si="358"/>
        <v>#N/A</v>
      </c>
      <c r="S672" s="72" t="e">
        <f t="shared" ca="1" si="359"/>
        <v>#N/A</v>
      </c>
      <c r="T672" s="72" t="e">
        <f t="shared" ca="1" si="360"/>
        <v>#N/A</v>
      </c>
      <c r="U672" s="72" t="e">
        <f t="shared" ca="1" si="361"/>
        <v>#N/A</v>
      </c>
      <c r="V672" s="72" t="e">
        <f t="shared" ca="1" si="362"/>
        <v>#N/A</v>
      </c>
      <c r="W672" s="72" t="e">
        <f ca="1">(Coef!$J$9/(1+Coef!$J$8*(COS(V672))^2)^0.5)*Coef!$J$6</f>
        <v>#N/A</v>
      </c>
      <c r="X672" s="72" t="e">
        <f t="shared" ca="1" si="363"/>
        <v>#N/A</v>
      </c>
      <c r="Y672" s="72" t="e">
        <f t="shared" ca="1" si="364"/>
        <v>#N/A</v>
      </c>
      <c r="Z672" s="72" t="e">
        <f t="shared" ca="1" si="365"/>
        <v>#N/A</v>
      </c>
      <c r="AA672" s="72" t="e">
        <f t="shared" ca="1" si="366"/>
        <v>#N/A</v>
      </c>
      <c r="AB672" s="72" t="e">
        <f t="shared" ca="1" si="367"/>
        <v>#N/A</v>
      </c>
      <c r="AC672" s="72" t="e">
        <f t="shared" ca="1" si="368"/>
        <v>#N/A</v>
      </c>
      <c r="AD672" s="72" t="e">
        <f t="shared" ca="1" si="369"/>
        <v>#N/A</v>
      </c>
      <c r="AE672" s="72" t="e">
        <f ca="1">Coef!$J$6*Coef!$J$9*(V672-(Coef!$J$10*AB672)+(Coef!$J$11*AC672)-(Coef!$J$12*AD672))</f>
        <v>#N/A</v>
      </c>
      <c r="AF672" s="72" t="e">
        <f t="shared" ca="1" si="370"/>
        <v>#N/A</v>
      </c>
      <c r="AG672" s="72" t="e">
        <f ca="1">((Coef!$J$8*Y672^2)/2)*(COS(V672))^2</f>
        <v>#N/A</v>
      </c>
      <c r="AH672" s="72" t="e">
        <f t="shared" ca="1" si="371"/>
        <v>#N/A</v>
      </c>
      <c r="AI672" s="72" t="e">
        <f t="shared" ca="1" si="372"/>
        <v>#N/A</v>
      </c>
      <c r="AJ672" s="72" t="e">
        <f t="shared" ca="1" si="373"/>
        <v>#N/A</v>
      </c>
      <c r="AK672" s="72" t="e">
        <f t="shared" ca="1" si="374"/>
        <v>#N/A</v>
      </c>
      <c r="AL672" s="72" t="e">
        <f t="shared" ca="1" si="375"/>
        <v>#N/A</v>
      </c>
      <c r="AM672" s="72" t="e">
        <f ca="1">V672+(1+Coef!$J$8*(COS(V672))^2-(3/2)*Coef!$J$8*SIN(V672)*COS(V672)*(AL672-V672))*(AL672-V672)</f>
        <v>#N/A</v>
      </c>
      <c r="AN672" s="34" t="e">
        <f t="shared" ca="1" si="376"/>
        <v>#N/A</v>
      </c>
      <c r="AO672" s="33" t="e">
        <f t="shared" ca="1" si="377"/>
        <v>#N/A</v>
      </c>
      <c r="AP672" s="33" t="e">
        <f t="shared" ca="1" si="378"/>
        <v>#N/A</v>
      </c>
      <c r="AQ672" s="72" t="e">
        <f ca="1">'MGRS to Dist'!BP672</f>
        <v>#N/A</v>
      </c>
      <c r="AR672" s="72" t="e">
        <f ca="1">'MGRS to Dist'!BT672</f>
        <v>#N/A</v>
      </c>
      <c r="AS672" s="72" t="e">
        <f ca="1">'MGRS to Dist'!BU672</f>
        <v>#N/A</v>
      </c>
      <c r="AT672" s="72" t="e">
        <f ca="1">'MGRS to Dist'!BV672</f>
        <v>#N/A</v>
      </c>
    </row>
    <row r="673" spans="3:46" ht="16.5" customHeight="1">
      <c r="C673" s="72" t="str">
        <f t="shared" si="349"/>
        <v/>
      </c>
      <c r="D673" s="72" t="e">
        <f t="array" aca="1" ref="D673" ca="1">MATCH(TRUE,ISERROR(VALUE(MID(C673,ROW(INDIRECT("1:"&amp;LEN(C673))),1))),0)</f>
        <v>#N/A</v>
      </c>
      <c r="E673" s="72" t="e">
        <f t="shared" ca="1" si="350"/>
        <v>#N/A</v>
      </c>
      <c r="F673" s="72" t="e">
        <f t="shared" ca="1" si="351"/>
        <v>#N/A</v>
      </c>
      <c r="G673" s="72" t="e">
        <f t="shared" ca="1" si="352"/>
        <v>#N/A</v>
      </c>
      <c r="H673" s="72" t="e">
        <f t="shared" ca="1" si="353"/>
        <v>#N/A</v>
      </c>
      <c r="I673" s="72" t="e">
        <f t="shared" ca="1" si="354"/>
        <v>#N/A</v>
      </c>
      <c r="J673" s="72" t="e">
        <f t="shared" ca="1" si="355"/>
        <v>#N/A</v>
      </c>
      <c r="K673" s="72" t="e">
        <f t="shared" ca="1" si="356"/>
        <v>#N/A</v>
      </c>
      <c r="L673" s="72" t="e">
        <f t="shared" ca="1" si="357"/>
        <v>#N/A</v>
      </c>
      <c r="M673" s="72" t="e">
        <f ca="1">VLOOKUP(G673,Coef!$C$2:$F$25,4)</f>
        <v>#N/A</v>
      </c>
      <c r="N673" s="31" t="e">
        <f ca="1">VLOOKUP(F673,Coef!$C$4:$D$23,2)</f>
        <v>#N/A</v>
      </c>
      <c r="O673" s="31" t="e">
        <f ca="1">MOD(VLOOKUP(H673,Coef!$C$2:$G$21,5)+MOD(E673+1,2)*15,20)</f>
        <v>#N/A</v>
      </c>
      <c r="P673" s="31" t="e">
        <f ca="1">VLOOKUP(N673,Coef!$A$27:$B$46,2)</f>
        <v>#N/A</v>
      </c>
      <c r="Q673" s="31" t="e">
        <f ca="1">VLOOKUP(N673,Coef!$A$27:$C$46,3)+O673/10-0.1</f>
        <v>#N/A</v>
      </c>
      <c r="R673" s="31" t="e">
        <f t="shared" ca="1" si="358"/>
        <v>#N/A</v>
      </c>
      <c r="S673" s="72" t="e">
        <f t="shared" ca="1" si="359"/>
        <v>#N/A</v>
      </c>
      <c r="T673" s="72" t="e">
        <f t="shared" ca="1" si="360"/>
        <v>#N/A</v>
      </c>
      <c r="U673" s="72" t="e">
        <f t="shared" ca="1" si="361"/>
        <v>#N/A</v>
      </c>
      <c r="V673" s="72" t="e">
        <f t="shared" ca="1" si="362"/>
        <v>#N/A</v>
      </c>
      <c r="W673" s="72" t="e">
        <f ca="1">(Coef!$J$9/(1+Coef!$J$8*(COS(V673))^2)^0.5)*Coef!$J$6</f>
        <v>#N/A</v>
      </c>
      <c r="X673" s="72" t="e">
        <f t="shared" ca="1" si="363"/>
        <v>#N/A</v>
      </c>
      <c r="Y673" s="72" t="e">
        <f t="shared" ca="1" si="364"/>
        <v>#N/A</v>
      </c>
      <c r="Z673" s="72" t="e">
        <f t="shared" ca="1" si="365"/>
        <v>#N/A</v>
      </c>
      <c r="AA673" s="72" t="e">
        <f t="shared" ca="1" si="366"/>
        <v>#N/A</v>
      </c>
      <c r="AB673" s="72" t="e">
        <f t="shared" ca="1" si="367"/>
        <v>#N/A</v>
      </c>
      <c r="AC673" s="72" t="e">
        <f t="shared" ca="1" si="368"/>
        <v>#N/A</v>
      </c>
      <c r="AD673" s="72" t="e">
        <f t="shared" ca="1" si="369"/>
        <v>#N/A</v>
      </c>
      <c r="AE673" s="72" t="e">
        <f ca="1">Coef!$J$6*Coef!$J$9*(V673-(Coef!$J$10*AB673)+(Coef!$J$11*AC673)-(Coef!$J$12*AD673))</f>
        <v>#N/A</v>
      </c>
      <c r="AF673" s="72" t="e">
        <f t="shared" ca="1" si="370"/>
        <v>#N/A</v>
      </c>
      <c r="AG673" s="72" t="e">
        <f ca="1">((Coef!$J$8*Y673^2)/2)*(COS(V673))^2</f>
        <v>#N/A</v>
      </c>
      <c r="AH673" s="72" t="e">
        <f t="shared" ca="1" si="371"/>
        <v>#N/A</v>
      </c>
      <c r="AI673" s="72" t="e">
        <f t="shared" ca="1" si="372"/>
        <v>#N/A</v>
      </c>
      <c r="AJ673" s="72" t="e">
        <f t="shared" ca="1" si="373"/>
        <v>#N/A</v>
      </c>
      <c r="AK673" s="72" t="e">
        <f t="shared" ca="1" si="374"/>
        <v>#N/A</v>
      </c>
      <c r="AL673" s="72" t="e">
        <f t="shared" ca="1" si="375"/>
        <v>#N/A</v>
      </c>
      <c r="AM673" s="72" t="e">
        <f ca="1">V673+(1+Coef!$J$8*(COS(V673))^2-(3/2)*Coef!$J$8*SIN(V673)*COS(V673)*(AL673-V673))*(AL673-V673)</f>
        <v>#N/A</v>
      </c>
      <c r="AN673" s="34" t="e">
        <f t="shared" ca="1" si="376"/>
        <v>#N/A</v>
      </c>
      <c r="AO673" s="33" t="e">
        <f t="shared" ca="1" si="377"/>
        <v>#N/A</v>
      </c>
      <c r="AP673" s="33" t="e">
        <f t="shared" ca="1" si="378"/>
        <v>#N/A</v>
      </c>
      <c r="AQ673" s="72" t="e">
        <f ca="1">'MGRS to Dist'!BP673</f>
        <v>#N/A</v>
      </c>
      <c r="AR673" s="72" t="e">
        <f ca="1">'MGRS to Dist'!BT673</f>
        <v>#N/A</v>
      </c>
      <c r="AS673" s="72" t="e">
        <f ca="1">'MGRS to Dist'!BU673</f>
        <v>#N/A</v>
      </c>
      <c r="AT673" s="72" t="e">
        <f ca="1">'MGRS to Dist'!BV673</f>
        <v>#N/A</v>
      </c>
    </row>
    <row r="674" spans="3:46" ht="16.5" customHeight="1">
      <c r="C674" s="72" t="str">
        <f t="shared" si="349"/>
        <v/>
      </c>
      <c r="D674" s="72" t="e">
        <f t="array" aca="1" ref="D674" ca="1">MATCH(TRUE,ISERROR(VALUE(MID(C674,ROW(INDIRECT("1:"&amp;LEN(C674))),1))),0)</f>
        <v>#N/A</v>
      </c>
      <c r="E674" s="72" t="e">
        <f t="shared" ca="1" si="350"/>
        <v>#N/A</v>
      </c>
      <c r="F674" s="72" t="e">
        <f t="shared" ca="1" si="351"/>
        <v>#N/A</v>
      </c>
      <c r="G674" s="72" t="e">
        <f t="shared" ca="1" si="352"/>
        <v>#N/A</v>
      </c>
      <c r="H674" s="72" t="e">
        <f t="shared" ca="1" si="353"/>
        <v>#N/A</v>
      </c>
      <c r="I674" s="72" t="e">
        <f t="shared" ca="1" si="354"/>
        <v>#N/A</v>
      </c>
      <c r="J674" s="72" t="e">
        <f t="shared" ca="1" si="355"/>
        <v>#N/A</v>
      </c>
      <c r="K674" s="72" t="e">
        <f t="shared" ca="1" si="356"/>
        <v>#N/A</v>
      </c>
      <c r="L674" s="72" t="e">
        <f t="shared" ca="1" si="357"/>
        <v>#N/A</v>
      </c>
      <c r="M674" s="72" t="e">
        <f ca="1">VLOOKUP(G674,Coef!$C$2:$F$25,4)</f>
        <v>#N/A</v>
      </c>
      <c r="N674" s="31" t="e">
        <f ca="1">VLOOKUP(F674,Coef!$C$4:$D$23,2)</f>
        <v>#N/A</v>
      </c>
      <c r="O674" s="31" t="e">
        <f ca="1">MOD(VLOOKUP(H674,Coef!$C$2:$G$21,5)+MOD(E674+1,2)*15,20)</f>
        <v>#N/A</v>
      </c>
      <c r="P674" s="31" t="e">
        <f ca="1">VLOOKUP(N674,Coef!$A$27:$B$46,2)</f>
        <v>#N/A</v>
      </c>
      <c r="Q674" s="31" t="e">
        <f ca="1">VLOOKUP(N674,Coef!$A$27:$C$46,3)+O674/10-0.1</f>
        <v>#N/A</v>
      </c>
      <c r="R674" s="31" t="e">
        <f t="shared" ca="1" si="358"/>
        <v>#N/A</v>
      </c>
      <c r="S674" s="72" t="e">
        <f t="shared" ca="1" si="359"/>
        <v>#N/A</v>
      </c>
      <c r="T674" s="72" t="e">
        <f t="shared" ca="1" si="360"/>
        <v>#N/A</v>
      </c>
      <c r="U674" s="72" t="e">
        <f t="shared" ca="1" si="361"/>
        <v>#N/A</v>
      </c>
      <c r="V674" s="72" t="e">
        <f t="shared" ca="1" si="362"/>
        <v>#N/A</v>
      </c>
      <c r="W674" s="72" t="e">
        <f ca="1">(Coef!$J$9/(1+Coef!$J$8*(COS(V674))^2)^0.5)*Coef!$J$6</f>
        <v>#N/A</v>
      </c>
      <c r="X674" s="72" t="e">
        <f t="shared" ca="1" si="363"/>
        <v>#N/A</v>
      </c>
      <c r="Y674" s="72" t="e">
        <f t="shared" ca="1" si="364"/>
        <v>#N/A</v>
      </c>
      <c r="Z674" s="72" t="e">
        <f t="shared" ca="1" si="365"/>
        <v>#N/A</v>
      </c>
      <c r="AA674" s="72" t="e">
        <f t="shared" ca="1" si="366"/>
        <v>#N/A</v>
      </c>
      <c r="AB674" s="72" t="e">
        <f t="shared" ca="1" si="367"/>
        <v>#N/A</v>
      </c>
      <c r="AC674" s="72" t="e">
        <f t="shared" ca="1" si="368"/>
        <v>#N/A</v>
      </c>
      <c r="AD674" s="72" t="e">
        <f t="shared" ca="1" si="369"/>
        <v>#N/A</v>
      </c>
      <c r="AE674" s="72" t="e">
        <f ca="1">Coef!$J$6*Coef!$J$9*(V674-(Coef!$J$10*AB674)+(Coef!$J$11*AC674)-(Coef!$J$12*AD674))</f>
        <v>#N/A</v>
      </c>
      <c r="AF674" s="72" t="e">
        <f t="shared" ca="1" si="370"/>
        <v>#N/A</v>
      </c>
      <c r="AG674" s="72" t="e">
        <f ca="1">((Coef!$J$8*Y674^2)/2)*(COS(V674))^2</f>
        <v>#N/A</v>
      </c>
      <c r="AH674" s="72" t="e">
        <f t="shared" ca="1" si="371"/>
        <v>#N/A</v>
      </c>
      <c r="AI674" s="72" t="e">
        <f t="shared" ca="1" si="372"/>
        <v>#N/A</v>
      </c>
      <c r="AJ674" s="72" t="e">
        <f t="shared" ca="1" si="373"/>
        <v>#N/A</v>
      </c>
      <c r="AK674" s="72" t="e">
        <f t="shared" ca="1" si="374"/>
        <v>#N/A</v>
      </c>
      <c r="AL674" s="72" t="e">
        <f t="shared" ca="1" si="375"/>
        <v>#N/A</v>
      </c>
      <c r="AM674" s="72" t="e">
        <f ca="1">V674+(1+Coef!$J$8*(COS(V674))^2-(3/2)*Coef!$J$8*SIN(V674)*COS(V674)*(AL674-V674))*(AL674-V674)</f>
        <v>#N/A</v>
      </c>
      <c r="AN674" s="34" t="e">
        <f t="shared" ca="1" si="376"/>
        <v>#N/A</v>
      </c>
      <c r="AO674" s="33" t="e">
        <f t="shared" ca="1" si="377"/>
        <v>#N/A</v>
      </c>
      <c r="AP674" s="33" t="e">
        <f t="shared" ca="1" si="378"/>
        <v>#N/A</v>
      </c>
      <c r="AQ674" s="72" t="e">
        <f ca="1">'MGRS to Dist'!BP674</f>
        <v>#N/A</v>
      </c>
      <c r="AR674" s="72" t="e">
        <f ca="1">'MGRS to Dist'!BT674</f>
        <v>#N/A</v>
      </c>
      <c r="AS674" s="72" t="e">
        <f ca="1">'MGRS to Dist'!BU674</f>
        <v>#N/A</v>
      </c>
      <c r="AT674" s="72" t="e">
        <f ca="1">'MGRS to Dist'!BV674</f>
        <v>#N/A</v>
      </c>
    </row>
    <row r="675" spans="3:46" ht="16.5" customHeight="1">
      <c r="C675" s="72" t="str">
        <f t="shared" si="349"/>
        <v/>
      </c>
      <c r="D675" s="72" t="e">
        <f t="array" aca="1" ref="D675" ca="1">MATCH(TRUE,ISERROR(VALUE(MID(C675,ROW(INDIRECT("1:"&amp;LEN(C675))),1))),0)</f>
        <v>#N/A</v>
      </c>
      <c r="E675" s="72" t="e">
        <f t="shared" ca="1" si="350"/>
        <v>#N/A</v>
      </c>
      <c r="F675" s="72" t="e">
        <f t="shared" ca="1" si="351"/>
        <v>#N/A</v>
      </c>
      <c r="G675" s="72" t="e">
        <f t="shared" ca="1" si="352"/>
        <v>#N/A</v>
      </c>
      <c r="H675" s="72" t="e">
        <f t="shared" ca="1" si="353"/>
        <v>#N/A</v>
      </c>
      <c r="I675" s="72" t="e">
        <f t="shared" ca="1" si="354"/>
        <v>#N/A</v>
      </c>
      <c r="J675" s="72" t="e">
        <f t="shared" ca="1" si="355"/>
        <v>#N/A</v>
      </c>
      <c r="K675" s="72" t="e">
        <f t="shared" ca="1" si="356"/>
        <v>#N/A</v>
      </c>
      <c r="L675" s="72" t="e">
        <f t="shared" ca="1" si="357"/>
        <v>#N/A</v>
      </c>
      <c r="M675" s="72" t="e">
        <f ca="1">VLOOKUP(G675,Coef!$C$2:$F$25,4)</f>
        <v>#N/A</v>
      </c>
      <c r="N675" s="31" t="e">
        <f ca="1">VLOOKUP(F675,Coef!$C$4:$D$23,2)</f>
        <v>#N/A</v>
      </c>
      <c r="O675" s="31" t="e">
        <f ca="1">MOD(VLOOKUP(H675,Coef!$C$2:$G$21,5)+MOD(E675+1,2)*15,20)</f>
        <v>#N/A</v>
      </c>
      <c r="P675" s="31" t="e">
        <f ca="1">VLOOKUP(N675,Coef!$A$27:$B$46,2)</f>
        <v>#N/A</v>
      </c>
      <c r="Q675" s="31" t="e">
        <f ca="1">VLOOKUP(N675,Coef!$A$27:$C$46,3)+O675/10-0.1</f>
        <v>#N/A</v>
      </c>
      <c r="R675" s="31" t="e">
        <f t="shared" ca="1" si="358"/>
        <v>#N/A</v>
      </c>
      <c r="S675" s="72" t="e">
        <f t="shared" ca="1" si="359"/>
        <v>#N/A</v>
      </c>
      <c r="T675" s="72" t="e">
        <f t="shared" ca="1" si="360"/>
        <v>#N/A</v>
      </c>
      <c r="U675" s="72" t="e">
        <f t="shared" ca="1" si="361"/>
        <v>#N/A</v>
      </c>
      <c r="V675" s="72" t="e">
        <f t="shared" ca="1" si="362"/>
        <v>#N/A</v>
      </c>
      <c r="W675" s="72" t="e">
        <f ca="1">(Coef!$J$9/(1+Coef!$J$8*(COS(V675))^2)^0.5)*Coef!$J$6</f>
        <v>#N/A</v>
      </c>
      <c r="X675" s="72" t="e">
        <f t="shared" ca="1" si="363"/>
        <v>#N/A</v>
      </c>
      <c r="Y675" s="72" t="e">
        <f t="shared" ca="1" si="364"/>
        <v>#N/A</v>
      </c>
      <c r="Z675" s="72" t="e">
        <f t="shared" ca="1" si="365"/>
        <v>#N/A</v>
      </c>
      <c r="AA675" s="72" t="e">
        <f t="shared" ca="1" si="366"/>
        <v>#N/A</v>
      </c>
      <c r="AB675" s="72" t="e">
        <f t="shared" ca="1" si="367"/>
        <v>#N/A</v>
      </c>
      <c r="AC675" s="72" t="e">
        <f t="shared" ca="1" si="368"/>
        <v>#N/A</v>
      </c>
      <c r="AD675" s="72" t="e">
        <f t="shared" ca="1" si="369"/>
        <v>#N/A</v>
      </c>
      <c r="AE675" s="72" t="e">
        <f ca="1">Coef!$J$6*Coef!$J$9*(V675-(Coef!$J$10*AB675)+(Coef!$J$11*AC675)-(Coef!$J$12*AD675))</f>
        <v>#N/A</v>
      </c>
      <c r="AF675" s="72" t="e">
        <f t="shared" ca="1" si="370"/>
        <v>#N/A</v>
      </c>
      <c r="AG675" s="72" t="e">
        <f ca="1">((Coef!$J$8*Y675^2)/2)*(COS(V675))^2</f>
        <v>#N/A</v>
      </c>
      <c r="AH675" s="72" t="e">
        <f t="shared" ca="1" si="371"/>
        <v>#N/A</v>
      </c>
      <c r="AI675" s="72" t="e">
        <f t="shared" ca="1" si="372"/>
        <v>#N/A</v>
      </c>
      <c r="AJ675" s="72" t="e">
        <f t="shared" ca="1" si="373"/>
        <v>#N/A</v>
      </c>
      <c r="AK675" s="72" t="e">
        <f t="shared" ca="1" si="374"/>
        <v>#N/A</v>
      </c>
      <c r="AL675" s="72" t="e">
        <f t="shared" ca="1" si="375"/>
        <v>#N/A</v>
      </c>
      <c r="AM675" s="72" t="e">
        <f ca="1">V675+(1+Coef!$J$8*(COS(V675))^2-(3/2)*Coef!$J$8*SIN(V675)*COS(V675)*(AL675-V675))*(AL675-V675)</f>
        <v>#N/A</v>
      </c>
      <c r="AN675" s="34" t="e">
        <f t="shared" ca="1" si="376"/>
        <v>#N/A</v>
      </c>
      <c r="AO675" s="33" t="e">
        <f t="shared" ca="1" si="377"/>
        <v>#N/A</v>
      </c>
      <c r="AP675" s="33" t="e">
        <f t="shared" ca="1" si="378"/>
        <v>#N/A</v>
      </c>
      <c r="AQ675" s="72" t="e">
        <f ca="1">'MGRS to Dist'!BP675</f>
        <v>#N/A</v>
      </c>
      <c r="AR675" s="72" t="e">
        <f ca="1">'MGRS to Dist'!BT675</f>
        <v>#N/A</v>
      </c>
      <c r="AS675" s="72" t="e">
        <f ca="1">'MGRS to Dist'!BU675</f>
        <v>#N/A</v>
      </c>
      <c r="AT675" s="72" t="e">
        <f ca="1">'MGRS to Dist'!BV675</f>
        <v>#N/A</v>
      </c>
    </row>
    <row r="676" spans="3:46" ht="16.5" customHeight="1">
      <c r="C676" s="72" t="str">
        <f t="shared" si="349"/>
        <v/>
      </c>
      <c r="D676" s="72" t="e">
        <f t="array" aca="1" ref="D676" ca="1">MATCH(TRUE,ISERROR(VALUE(MID(C676,ROW(INDIRECT("1:"&amp;LEN(C676))),1))),0)</f>
        <v>#N/A</v>
      </c>
      <c r="E676" s="72" t="e">
        <f t="shared" ca="1" si="350"/>
        <v>#N/A</v>
      </c>
      <c r="F676" s="72" t="e">
        <f t="shared" ca="1" si="351"/>
        <v>#N/A</v>
      </c>
      <c r="G676" s="72" t="e">
        <f t="shared" ca="1" si="352"/>
        <v>#N/A</v>
      </c>
      <c r="H676" s="72" t="e">
        <f t="shared" ca="1" si="353"/>
        <v>#N/A</v>
      </c>
      <c r="I676" s="72" t="e">
        <f t="shared" ca="1" si="354"/>
        <v>#N/A</v>
      </c>
      <c r="J676" s="72" t="e">
        <f t="shared" ca="1" si="355"/>
        <v>#N/A</v>
      </c>
      <c r="K676" s="72" t="e">
        <f t="shared" ca="1" si="356"/>
        <v>#N/A</v>
      </c>
      <c r="L676" s="72" t="e">
        <f t="shared" ca="1" si="357"/>
        <v>#N/A</v>
      </c>
      <c r="M676" s="72" t="e">
        <f ca="1">VLOOKUP(G676,Coef!$C$2:$F$25,4)</f>
        <v>#N/A</v>
      </c>
      <c r="N676" s="31" t="e">
        <f ca="1">VLOOKUP(F676,Coef!$C$4:$D$23,2)</f>
        <v>#N/A</v>
      </c>
      <c r="O676" s="31" t="e">
        <f ca="1">MOD(VLOOKUP(H676,Coef!$C$2:$G$21,5)+MOD(E676+1,2)*15,20)</f>
        <v>#N/A</v>
      </c>
      <c r="P676" s="31" t="e">
        <f ca="1">VLOOKUP(N676,Coef!$A$27:$B$46,2)</f>
        <v>#N/A</v>
      </c>
      <c r="Q676" s="31" t="e">
        <f ca="1">VLOOKUP(N676,Coef!$A$27:$C$46,3)+O676/10-0.1</f>
        <v>#N/A</v>
      </c>
      <c r="R676" s="31" t="e">
        <f t="shared" ca="1" si="358"/>
        <v>#N/A</v>
      </c>
      <c r="S676" s="72" t="e">
        <f t="shared" ca="1" si="359"/>
        <v>#N/A</v>
      </c>
      <c r="T676" s="72" t="e">
        <f t="shared" ca="1" si="360"/>
        <v>#N/A</v>
      </c>
      <c r="U676" s="72" t="e">
        <f t="shared" ca="1" si="361"/>
        <v>#N/A</v>
      </c>
      <c r="V676" s="72" t="e">
        <f t="shared" ca="1" si="362"/>
        <v>#N/A</v>
      </c>
      <c r="W676" s="72" t="e">
        <f ca="1">(Coef!$J$9/(1+Coef!$J$8*(COS(V676))^2)^0.5)*Coef!$J$6</f>
        <v>#N/A</v>
      </c>
      <c r="X676" s="72" t="e">
        <f t="shared" ca="1" si="363"/>
        <v>#N/A</v>
      </c>
      <c r="Y676" s="72" t="e">
        <f t="shared" ca="1" si="364"/>
        <v>#N/A</v>
      </c>
      <c r="Z676" s="72" t="e">
        <f t="shared" ca="1" si="365"/>
        <v>#N/A</v>
      </c>
      <c r="AA676" s="72" t="e">
        <f t="shared" ca="1" si="366"/>
        <v>#N/A</v>
      </c>
      <c r="AB676" s="72" t="e">
        <f t="shared" ca="1" si="367"/>
        <v>#N/A</v>
      </c>
      <c r="AC676" s="72" t="e">
        <f t="shared" ca="1" si="368"/>
        <v>#N/A</v>
      </c>
      <c r="AD676" s="72" t="e">
        <f t="shared" ca="1" si="369"/>
        <v>#N/A</v>
      </c>
      <c r="AE676" s="72" t="e">
        <f ca="1">Coef!$J$6*Coef!$J$9*(V676-(Coef!$J$10*AB676)+(Coef!$J$11*AC676)-(Coef!$J$12*AD676))</f>
        <v>#N/A</v>
      </c>
      <c r="AF676" s="72" t="e">
        <f t="shared" ca="1" si="370"/>
        <v>#N/A</v>
      </c>
      <c r="AG676" s="72" t="e">
        <f ca="1">((Coef!$J$8*Y676^2)/2)*(COS(V676))^2</f>
        <v>#N/A</v>
      </c>
      <c r="AH676" s="72" t="e">
        <f t="shared" ca="1" si="371"/>
        <v>#N/A</v>
      </c>
      <c r="AI676" s="72" t="e">
        <f t="shared" ca="1" si="372"/>
        <v>#N/A</v>
      </c>
      <c r="AJ676" s="72" t="e">
        <f t="shared" ca="1" si="373"/>
        <v>#N/A</v>
      </c>
      <c r="AK676" s="72" t="e">
        <f t="shared" ca="1" si="374"/>
        <v>#N/A</v>
      </c>
      <c r="AL676" s="72" t="e">
        <f t="shared" ca="1" si="375"/>
        <v>#N/A</v>
      </c>
      <c r="AM676" s="72" t="e">
        <f ca="1">V676+(1+Coef!$J$8*(COS(V676))^2-(3/2)*Coef!$J$8*SIN(V676)*COS(V676)*(AL676-V676))*(AL676-V676)</f>
        <v>#N/A</v>
      </c>
      <c r="AN676" s="34" t="e">
        <f t="shared" ca="1" si="376"/>
        <v>#N/A</v>
      </c>
      <c r="AO676" s="33" t="e">
        <f t="shared" ca="1" si="377"/>
        <v>#N/A</v>
      </c>
      <c r="AP676" s="33" t="e">
        <f t="shared" ca="1" si="378"/>
        <v>#N/A</v>
      </c>
      <c r="AQ676" s="72" t="e">
        <f ca="1">'MGRS to Dist'!BP676</f>
        <v>#N/A</v>
      </c>
      <c r="AR676" s="72" t="e">
        <f ca="1">'MGRS to Dist'!BT676</f>
        <v>#N/A</v>
      </c>
      <c r="AS676" s="72" t="e">
        <f ca="1">'MGRS to Dist'!BU676</f>
        <v>#N/A</v>
      </c>
      <c r="AT676" s="72" t="e">
        <f ca="1">'MGRS to Dist'!BV676</f>
        <v>#N/A</v>
      </c>
    </row>
    <row r="677" spans="3:46" ht="16.5" customHeight="1">
      <c r="C677" s="72" t="str">
        <f t="shared" si="349"/>
        <v/>
      </c>
      <c r="D677" s="72" t="e">
        <f t="array" aca="1" ref="D677" ca="1">MATCH(TRUE,ISERROR(VALUE(MID(C677,ROW(INDIRECT("1:"&amp;LEN(C677))),1))),0)</f>
        <v>#N/A</v>
      </c>
      <c r="E677" s="72" t="e">
        <f t="shared" ca="1" si="350"/>
        <v>#N/A</v>
      </c>
      <c r="F677" s="72" t="e">
        <f t="shared" ca="1" si="351"/>
        <v>#N/A</v>
      </c>
      <c r="G677" s="72" t="e">
        <f t="shared" ca="1" si="352"/>
        <v>#N/A</v>
      </c>
      <c r="H677" s="72" t="e">
        <f t="shared" ca="1" si="353"/>
        <v>#N/A</v>
      </c>
      <c r="I677" s="72" t="e">
        <f t="shared" ca="1" si="354"/>
        <v>#N/A</v>
      </c>
      <c r="J677" s="72" t="e">
        <f t="shared" ca="1" si="355"/>
        <v>#N/A</v>
      </c>
      <c r="K677" s="72" t="e">
        <f t="shared" ca="1" si="356"/>
        <v>#N/A</v>
      </c>
      <c r="L677" s="72" t="e">
        <f t="shared" ca="1" si="357"/>
        <v>#N/A</v>
      </c>
      <c r="M677" s="72" t="e">
        <f ca="1">VLOOKUP(G677,Coef!$C$2:$F$25,4)</f>
        <v>#N/A</v>
      </c>
      <c r="N677" s="31" t="e">
        <f ca="1">VLOOKUP(F677,Coef!$C$4:$D$23,2)</f>
        <v>#N/A</v>
      </c>
      <c r="O677" s="31" t="e">
        <f ca="1">MOD(VLOOKUP(H677,Coef!$C$2:$G$21,5)+MOD(E677+1,2)*15,20)</f>
        <v>#N/A</v>
      </c>
      <c r="P677" s="31" t="e">
        <f ca="1">VLOOKUP(N677,Coef!$A$27:$B$46,2)</f>
        <v>#N/A</v>
      </c>
      <c r="Q677" s="31" t="e">
        <f ca="1">VLOOKUP(N677,Coef!$A$27:$C$46,3)+O677/10-0.1</f>
        <v>#N/A</v>
      </c>
      <c r="R677" s="31" t="e">
        <f t="shared" ca="1" si="358"/>
        <v>#N/A</v>
      </c>
      <c r="S677" s="72" t="e">
        <f t="shared" ca="1" si="359"/>
        <v>#N/A</v>
      </c>
      <c r="T677" s="72" t="e">
        <f t="shared" ca="1" si="360"/>
        <v>#N/A</v>
      </c>
      <c r="U677" s="72" t="e">
        <f t="shared" ca="1" si="361"/>
        <v>#N/A</v>
      </c>
      <c r="V677" s="72" t="e">
        <f t="shared" ca="1" si="362"/>
        <v>#N/A</v>
      </c>
      <c r="W677" s="72" t="e">
        <f ca="1">(Coef!$J$9/(1+Coef!$J$8*(COS(V677))^2)^0.5)*Coef!$J$6</f>
        <v>#N/A</v>
      </c>
      <c r="X677" s="72" t="e">
        <f t="shared" ca="1" si="363"/>
        <v>#N/A</v>
      </c>
      <c r="Y677" s="72" t="e">
        <f t="shared" ca="1" si="364"/>
        <v>#N/A</v>
      </c>
      <c r="Z677" s="72" t="e">
        <f t="shared" ca="1" si="365"/>
        <v>#N/A</v>
      </c>
      <c r="AA677" s="72" t="e">
        <f t="shared" ca="1" si="366"/>
        <v>#N/A</v>
      </c>
      <c r="AB677" s="72" t="e">
        <f t="shared" ca="1" si="367"/>
        <v>#N/A</v>
      </c>
      <c r="AC677" s="72" t="e">
        <f t="shared" ca="1" si="368"/>
        <v>#N/A</v>
      </c>
      <c r="AD677" s="72" t="e">
        <f t="shared" ca="1" si="369"/>
        <v>#N/A</v>
      </c>
      <c r="AE677" s="72" t="e">
        <f ca="1">Coef!$J$6*Coef!$J$9*(V677-(Coef!$J$10*AB677)+(Coef!$J$11*AC677)-(Coef!$J$12*AD677))</f>
        <v>#N/A</v>
      </c>
      <c r="AF677" s="72" t="e">
        <f t="shared" ca="1" si="370"/>
        <v>#N/A</v>
      </c>
      <c r="AG677" s="72" t="e">
        <f ca="1">((Coef!$J$8*Y677^2)/2)*(COS(V677))^2</f>
        <v>#N/A</v>
      </c>
      <c r="AH677" s="72" t="e">
        <f t="shared" ca="1" si="371"/>
        <v>#N/A</v>
      </c>
      <c r="AI677" s="72" t="e">
        <f t="shared" ca="1" si="372"/>
        <v>#N/A</v>
      </c>
      <c r="AJ677" s="72" t="e">
        <f t="shared" ca="1" si="373"/>
        <v>#N/A</v>
      </c>
      <c r="AK677" s="72" t="e">
        <f t="shared" ca="1" si="374"/>
        <v>#N/A</v>
      </c>
      <c r="AL677" s="72" t="e">
        <f t="shared" ca="1" si="375"/>
        <v>#N/A</v>
      </c>
      <c r="AM677" s="72" t="e">
        <f ca="1">V677+(1+Coef!$J$8*(COS(V677))^2-(3/2)*Coef!$J$8*SIN(V677)*COS(V677)*(AL677-V677))*(AL677-V677)</f>
        <v>#N/A</v>
      </c>
      <c r="AN677" s="34" t="e">
        <f t="shared" ca="1" si="376"/>
        <v>#N/A</v>
      </c>
      <c r="AO677" s="33" t="e">
        <f t="shared" ca="1" si="377"/>
        <v>#N/A</v>
      </c>
      <c r="AP677" s="33" t="e">
        <f t="shared" ca="1" si="378"/>
        <v>#N/A</v>
      </c>
      <c r="AQ677" s="72" t="e">
        <f ca="1">'MGRS to Dist'!BP677</f>
        <v>#N/A</v>
      </c>
      <c r="AR677" s="72" t="e">
        <f ca="1">'MGRS to Dist'!BT677</f>
        <v>#N/A</v>
      </c>
      <c r="AS677" s="72" t="e">
        <f ca="1">'MGRS to Dist'!BU677</f>
        <v>#N/A</v>
      </c>
      <c r="AT677" s="72" t="e">
        <f ca="1">'MGRS to Dist'!BV677</f>
        <v>#N/A</v>
      </c>
    </row>
    <row r="678" spans="3:46" ht="16.5" customHeight="1">
      <c r="C678" s="72" t="str">
        <f t="shared" si="349"/>
        <v/>
      </c>
      <c r="D678" s="72" t="e">
        <f t="array" aca="1" ref="D678" ca="1">MATCH(TRUE,ISERROR(VALUE(MID(C678,ROW(INDIRECT("1:"&amp;LEN(C678))),1))),0)</f>
        <v>#N/A</v>
      </c>
      <c r="E678" s="72" t="e">
        <f t="shared" ca="1" si="350"/>
        <v>#N/A</v>
      </c>
      <c r="F678" s="72" t="e">
        <f t="shared" ca="1" si="351"/>
        <v>#N/A</v>
      </c>
      <c r="G678" s="72" t="e">
        <f t="shared" ca="1" si="352"/>
        <v>#N/A</v>
      </c>
      <c r="H678" s="72" t="e">
        <f t="shared" ca="1" si="353"/>
        <v>#N/A</v>
      </c>
      <c r="I678" s="72" t="e">
        <f t="shared" ca="1" si="354"/>
        <v>#N/A</v>
      </c>
      <c r="J678" s="72" t="e">
        <f t="shared" ca="1" si="355"/>
        <v>#N/A</v>
      </c>
      <c r="K678" s="72" t="e">
        <f t="shared" ca="1" si="356"/>
        <v>#N/A</v>
      </c>
      <c r="L678" s="72" t="e">
        <f t="shared" ca="1" si="357"/>
        <v>#N/A</v>
      </c>
      <c r="M678" s="72" t="e">
        <f ca="1">VLOOKUP(G678,Coef!$C$2:$F$25,4)</f>
        <v>#N/A</v>
      </c>
      <c r="N678" s="31" t="e">
        <f ca="1">VLOOKUP(F678,Coef!$C$4:$D$23,2)</f>
        <v>#N/A</v>
      </c>
      <c r="O678" s="31" t="e">
        <f ca="1">MOD(VLOOKUP(H678,Coef!$C$2:$G$21,5)+MOD(E678+1,2)*15,20)</f>
        <v>#N/A</v>
      </c>
      <c r="P678" s="31" t="e">
        <f ca="1">VLOOKUP(N678,Coef!$A$27:$B$46,2)</f>
        <v>#N/A</v>
      </c>
      <c r="Q678" s="31" t="e">
        <f ca="1">VLOOKUP(N678,Coef!$A$27:$C$46,3)+O678/10-0.1</f>
        <v>#N/A</v>
      </c>
      <c r="R678" s="31" t="e">
        <f t="shared" ca="1" si="358"/>
        <v>#N/A</v>
      </c>
      <c r="S678" s="72" t="e">
        <f t="shared" ca="1" si="359"/>
        <v>#N/A</v>
      </c>
      <c r="T678" s="72" t="e">
        <f t="shared" ca="1" si="360"/>
        <v>#N/A</v>
      </c>
      <c r="U678" s="72" t="e">
        <f t="shared" ca="1" si="361"/>
        <v>#N/A</v>
      </c>
      <c r="V678" s="72" t="e">
        <f t="shared" ca="1" si="362"/>
        <v>#N/A</v>
      </c>
      <c r="W678" s="72" t="e">
        <f ca="1">(Coef!$J$9/(1+Coef!$J$8*(COS(V678))^2)^0.5)*Coef!$J$6</f>
        <v>#N/A</v>
      </c>
      <c r="X678" s="72" t="e">
        <f t="shared" ca="1" si="363"/>
        <v>#N/A</v>
      </c>
      <c r="Y678" s="72" t="e">
        <f t="shared" ca="1" si="364"/>
        <v>#N/A</v>
      </c>
      <c r="Z678" s="72" t="e">
        <f t="shared" ca="1" si="365"/>
        <v>#N/A</v>
      </c>
      <c r="AA678" s="72" t="e">
        <f t="shared" ca="1" si="366"/>
        <v>#N/A</v>
      </c>
      <c r="AB678" s="72" t="e">
        <f t="shared" ca="1" si="367"/>
        <v>#N/A</v>
      </c>
      <c r="AC678" s="72" t="e">
        <f t="shared" ca="1" si="368"/>
        <v>#N/A</v>
      </c>
      <c r="AD678" s="72" t="e">
        <f t="shared" ca="1" si="369"/>
        <v>#N/A</v>
      </c>
      <c r="AE678" s="72" t="e">
        <f ca="1">Coef!$J$6*Coef!$J$9*(V678-(Coef!$J$10*AB678)+(Coef!$J$11*AC678)-(Coef!$J$12*AD678))</f>
        <v>#N/A</v>
      </c>
      <c r="AF678" s="72" t="e">
        <f t="shared" ca="1" si="370"/>
        <v>#N/A</v>
      </c>
      <c r="AG678" s="72" t="e">
        <f ca="1">((Coef!$J$8*Y678^2)/2)*(COS(V678))^2</f>
        <v>#N/A</v>
      </c>
      <c r="AH678" s="72" t="e">
        <f t="shared" ca="1" si="371"/>
        <v>#N/A</v>
      </c>
      <c r="AI678" s="72" t="e">
        <f t="shared" ca="1" si="372"/>
        <v>#N/A</v>
      </c>
      <c r="AJ678" s="72" t="e">
        <f t="shared" ca="1" si="373"/>
        <v>#N/A</v>
      </c>
      <c r="AK678" s="72" t="e">
        <f t="shared" ca="1" si="374"/>
        <v>#N/A</v>
      </c>
      <c r="AL678" s="72" t="e">
        <f t="shared" ca="1" si="375"/>
        <v>#N/A</v>
      </c>
      <c r="AM678" s="72" t="e">
        <f ca="1">V678+(1+Coef!$J$8*(COS(V678))^2-(3/2)*Coef!$J$8*SIN(V678)*COS(V678)*(AL678-V678))*(AL678-V678)</f>
        <v>#N/A</v>
      </c>
      <c r="AN678" s="34" t="e">
        <f t="shared" ca="1" si="376"/>
        <v>#N/A</v>
      </c>
      <c r="AO678" s="33" t="e">
        <f t="shared" ca="1" si="377"/>
        <v>#N/A</v>
      </c>
      <c r="AP678" s="33" t="e">
        <f t="shared" ca="1" si="378"/>
        <v>#N/A</v>
      </c>
      <c r="AQ678" s="72" t="e">
        <f ca="1">'MGRS to Dist'!BP678</f>
        <v>#N/A</v>
      </c>
      <c r="AR678" s="72" t="e">
        <f ca="1">'MGRS to Dist'!BT678</f>
        <v>#N/A</v>
      </c>
      <c r="AS678" s="72" t="e">
        <f ca="1">'MGRS to Dist'!BU678</f>
        <v>#N/A</v>
      </c>
      <c r="AT678" s="72" t="e">
        <f ca="1">'MGRS to Dist'!BV678</f>
        <v>#N/A</v>
      </c>
    </row>
    <row r="679" spans="3:46" ht="16.5" customHeight="1">
      <c r="C679" s="72" t="str">
        <f t="shared" si="349"/>
        <v/>
      </c>
      <c r="D679" s="72" t="e">
        <f t="array" aca="1" ref="D679" ca="1">MATCH(TRUE,ISERROR(VALUE(MID(C679,ROW(INDIRECT("1:"&amp;LEN(C679))),1))),0)</f>
        <v>#N/A</v>
      </c>
      <c r="E679" s="72" t="e">
        <f t="shared" ca="1" si="350"/>
        <v>#N/A</v>
      </c>
      <c r="F679" s="72" t="e">
        <f t="shared" ca="1" si="351"/>
        <v>#N/A</v>
      </c>
      <c r="G679" s="72" t="e">
        <f t="shared" ca="1" si="352"/>
        <v>#N/A</v>
      </c>
      <c r="H679" s="72" t="e">
        <f t="shared" ca="1" si="353"/>
        <v>#N/A</v>
      </c>
      <c r="I679" s="72" t="e">
        <f t="shared" ca="1" si="354"/>
        <v>#N/A</v>
      </c>
      <c r="J679" s="72" t="e">
        <f t="shared" ca="1" si="355"/>
        <v>#N/A</v>
      </c>
      <c r="K679" s="72" t="e">
        <f t="shared" ca="1" si="356"/>
        <v>#N/A</v>
      </c>
      <c r="L679" s="72" t="e">
        <f t="shared" ca="1" si="357"/>
        <v>#N/A</v>
      </c>
      <c r="M679" s="72" t="e">
        <f ca="1">VLOOKUP(G679,Coef!$C$2:$F$25,4)</f>
        <v>#N/A</v>
      </c>
      <c r="N679" s="31" t="e">
        <f ca="1">VLOOKUP(F679,Coef!$C$4:$D$23,2)</f>
        <v>#N/A</v>
      </c>
      <c r="O679" s="31" t="e">
        <f ca="1">MOD(VLOOKUP(H679,Coef!$C$2:$G$21,5)+MOD(E679+1,2)*15,20)</f>
        <v>#N/A</v>
      </c>
      <c r="P679" s="31" t="e">
        <f ca="1">VLOOKUP(N679,Coef!$A$27:$B$46,2)</f>
        <v>#N/A</v>
      </c>
      <c r="Q679" s="31" t="e">
        <f ca="1">VLOOKUP(N679,Coef!$A$27:$C$46,3)+O679/10-0.1</f>
        <v>#N/A</v>
      </c>
      <c r="R679" s="31" t="e">
        <f t="shared" ca="1" si="358"/>
        <v>#N/A</v>
      </c>
      <c r="S679" s="72" t="e">
        <f t="shared" ca="1" si="359"/>
        <v>#N/A</v>
      </c>
      <c r="T679" s="72" t="e">
        <f t="shared" ca="1" si="360"/>
        <v>#N/A</v>
      </c>
      <c r="U679" s="72" t="e">
        <f t="shared" ca="1" si="361"/>
        <v>#N/A</v>
      </c>
      <c r="V679" s="72" t="e">
        <f t="shared" ca="1" si="362"/>
        <v>#N/A</v>
      </c>
      <c r="W679" s="72" t="e">
        <f ca="1">(Coef!$J$9/(1+Coef!$J$8*(COS(V679))^2)^0.5)*Coef!$J$6</f>
        <v>#N/A</v>
      </c>
      <c r="X679" s="72" t="e">
        <f t="shared" ca="1" si="363"/>
        <v>#N/A</v>
      </c>
      <c r="Y679" s="72" t="e">
        <f t="shared" ca="1" si="364"/>
        <v>#N/A</v>
      </c>
      <c r="Z679" s="72" t="e">
        <f t="shared" ca="1" si="365"/>
        <v>#N/A</v>
      </c>
      <c r="AA679" s="72" t="e">
        <f t="shared" ca="1" si="366"/>
        <v>#N/A</v>
      </c>
      <c r="AB679" s="72" t="e">
        <f t="shared" ca="1" si="367"/>
        <v>#N/A</v>
      </c>
      <c r="AC679" s="72" t="e">
        <f t="shared" ca="1" si="368"/>
        <v>#N/A</v>
      </c>
      <c r="AD679" s="72" t="e">
        <f t="shared" ca="1" si="369"/>
        <v>#N/A</v>
      </c>
      <c r="AE679" s="72" t="e">
        <f ca="1">Coef!$J$6*Coef!$J$9*(V679-(Coef!$J$10*AB679)+(Coef!$J$11*AC679)-(Coef!$J$12*AD679))</f>
        <v>#N/A</v>
      </c>
      <c r="AF679" s="72" t="e">
        <f t="shared" ca="1" si="370"/>
        <v>#N/A</v>
      </c>
      <c r="AG679" s="72" t="e">
        <f ca="1">((Coef!$J$8*Y679^2)/2)*(COS(V679))^2</f>
        <v>#N/A</v>
      </c>
      <c r="AH679" s="72" t="e">
        <f t="shared" ca="1" si="371"/>
        <v>#N/A</v>
      </c>
      <c r="AI679" s="72" t="e">
        <f t="shared" ca="1" si="372"/>
        <v>#N/A</v>
      </c>
      <c r="AJ679" s="72" t="e">
        <f t="shared" ca="1" si="373"/>
        <v>#N/A</v>
      </c>
      <c r="AK679" s="72" t="e">
        <f t="shared" ca="1" si="374"/>
        <v>#N/A</v>
      </c>
      <c r="AL679" s="72" t="e">
        <f t="shared" ca="1" si="375"/>
        <v>#N/A</v>
      </c>
      <c r="AM679" s="72" t="e">
        <f ca="1">V679+(1+Coef!$J$8*(COS(V679))^2-(3/2)*Coef!$J$8*SIN(V679)*COS(V679)*(AL679-V679))*(AL679-V679)</f>
        <v>#N/A</v>
      </c>
      <c r="AN679" s="34" t="e">
        <f t="shared" ca="1" si="376"/>
        <v>#N/A</v>
      </c>
      <c r="AO679" s="33" t="e">
        <f t="shared" ca="1" si="377"/>
        <v>#N/A</v>
      </c>
      <c r="AP679" s="33" t="e">
        <f t="shared" ca="1" si="378"/>
        <v>#N/A</v>
      </c>
      <c r="AQ679" s="72" t="e">
        <f ca="1">'MGRS to Dist'!BP679</f>
        <v>#N/A</v>
      </c>
      <c r="AR679" s="72" t="e">
        <f ca="1">'MGRS to Dist'!BT679</f>
        <v>#N/A</v>
      </c>
      <c r="AS679" s="72" t="e">
        <f ca="1">'MGRS to Dist'!BU679</f>
        <v>#N/A</v>
      </c>
      <c r="AT679" s="72" t="e">
        <f ca="1">'MGRS to Dist'!BV679</f>
        <v>#N/A</v>
      </c>
    </row>
    <row r="680" spans="3:46" ht="16.5" customHeight="1">
      <c r="C680" s="72" t="str">
        <f t="shared" si="349"/>
        <v/>
      </c>
      <c r="D680" s="72" t="e">
        <f t="array" aca="1" ref="D680" ca="1">MATCH(TRUE,ISERROR(VALUE(MID(C680,ROW(INDIRECT("1:"&amp;LEN(C680))),1))),0)</f>
        <v>#N/A</v>
      </c>
      <c r="E680" s="72" t="e">
        <f t="shared" ca="1" si="350"/>
        <v>#N/A</v>
      </c>
      <c r="F680" s="72" t="e">
        <f t="shared" ca="1" si="351"/>
        <v>#N/A</v>
      </c>
      <c r="G680" s="72" t="e">
        <f t="shared" ca="1" si="352"/>
        <v>#N/A</v>
      </c>
      <c r="H680" s="72" t="e">
        <f t="shared" ca="1" si="353"/>
        <v>#N/A</v>
      </c>
      <c r="I680" s="72" t="e">
        <f t="shared" ca="1" si="354"/>
        <v>#N/A</v>
      </c>
      <c r="J680" s="72" t="e">
        <f t="shared" ca="1" si="355"/>
        <v>#N/A</v>
      </c>
      <c r="K680" s="72" t="e">
        <f t="shared" ca="1" si="356"/>
        <v>#N/A</v>
      </c>
      <c r="L680" s="72" t="e">
        <f t="shared" ca="1" si="357"/>
        <v>#N/A</v>
      </c>
      <c r="M680" s="72" t="e">
        <f ca="1">VLOOKUP(G680,Coef!$C$2:$F$25,4)</f>
        <v>#N/A</v>
      </c>
      <c r="N680" s="31" t="e">
        <f ca="1">VLOOKUP(F680,Coef!$C$4:$D$23,2)</f>
        <v>#N/A</v>
      </c>
      <c r="O680" s="31" t="e">
        <f ca="1">MOD(VLOOKUP(H680,Coef!$C$2:$G$21,5)+MOD(E680+1,2)*15,20)</f>
        <v>#N/A</v>
      </c>
      <c r="P680" s="31" t="e">
        <f ca="1">VLOOKUP(N680,Coef!$A$27:$B$46,2)</f>
        <v>#N/A</v>
      </c>
      <c r="Q680" s="31" t="e">
        <f ca="1">VLOOKUP(N680,Coef!$A$27:$C$46,3)+O680/10-0.1</f>
        <v>#N/A</v>
      </c>
      <c r="R680" s="31" t="e">
        <f t="shared" ca="1" si="358"/>
        <v>#N/A</v>
      </c>
      <c r="S680" s="72" t="e">
        <f t="shared" ca="1" si="359"/>
        <v>#N/A</v>
      </c>
      <c r="T680" s="72" t="e">
        <f t="shared" ca="1" si="360"/>
        <v>#N/A</v>
      </c>
      <c r="U680" s="72" t="e">
        <f t="shared" ca="1" si="361"/>
        <v>#N/A</v>
      </c>
      <c r="V680" s="72" t="e">
        <f t="shared" ca="1" si="362"/>
        <v>#N/A</v>
      </c>
      <c r="W680" s="72" t="e">
        <f ca="1">(Coef!$J$9/(1+Coef!$J$8*(COS(V680))^2)^0.5)*Coef!$J$6</f>
        <v>#N/A</v>
      </c>
      <c r="X680" s="72" t="e">
        <f t="shared" ca="1" si="363"/>
        <v>#N/A</v>
      </c>
      <c r="Y680" s="72" t="e">
        <f t="shared" ca="1" si="364"/>
        <v>#N/A</v>
      </c>
      <c r="Z680" s="72" t="e">
        <f t="shared" ca="1" si="365"/>
        <v>#N/A</v>
      </c>
      <c r="AA680" s="72" t="e">
        <f t="shared" ca="1" si="366"/>
        <v>#N/A</v>
      </c>
      <c r="AB680" s="72" t="e">
        <f t="shared" ca="1" si="367"/>
        <v>#N/A</v>
      </c>
      <c r="AC680" s="72" t="e">
        <f t="shared" ca="1" si="368"/>
        <v>#N/A</v>
      </c>
      <c r="AD680" s="72" t="e">
        <f t="shared" ca="1" si="369"/>
        <v>#N/A</v>
      </c>
      <c r="AE680" s="72" t="e">
        <f ca="1">Coef!$J$6*Coef!$J$9*(V680-(Coef!$J$10*AB680)+(Coef!$J$11*AC680)-(Coef!$J$12*AD680))</f>
        <v>#N/A</v>
      </c>
      <c r="AF680" s="72" t="e">
        <f t="shared" ca="1" si="370"/>
        <v>#N/A</v>
      </c>
      <c r="AG680" s="72" t="e">
        <f ca="1">((Coef!$J$8*Y680^2)/2)*(COS(V680))^2</f>
        <v>#N/A</v>
      </c>
      <c r="AH680" s="72" t="e">
        <f t="shared" ca="1" si="371"/>
        <v>#N/A</v>
      </c>
      <c r="AI680" s="72" t="e">
        <f t="shared" ca="1" si="372"/>
        <v>#N/A</v>
      </c>
      <c r="AJ680" s="72" t="e">
        <f t="shared" ca="1" si="373"/>
        <v>#N/A</v>
      </c>
      <c r="AK680" s="72" t="e">
        <f t="shared" ca="1" si="374"/>
        <v>#N/A</v>
      </c>
      <c r="AL680" s="72" t="e">
        <f t="shared" ca="1" si="375"/>
        <v>#N/A</v>
      </c>
      <c r="AM680" s="72" t="e">
        <f ca="1">V680+(1+Coef!$J$8*(COS(V680))^2-(3/2)*Coef!$J$8*SIN(V680)*COS(V680)*(AL680-V680))*(AL680-V680)</f>
        <v>#N/A</v>
      </c>
      <c r="AN680" s="34" t="e">
        <f t="shared" ca="1" si="376"/>
        <v>#N/A</v>
      </c>
      <c r="AO680" s="33" t="e">
        <f t="shared" ca="1" si="377"/>
        <v>#N/A</v>
      </c>
      <c r="AP680" s="33" t="e">
        <f t="shared" ca="1" si="378"/>
        <v>#N/A</v>
      </c>
      <c r="AQ680" s="72" t="e">
        <f ca="1">'MGRS to Dist'!BP680</f>
        <v>#N/A</v>
      </c>
      <c r="AR680" s="72" t="e">
        <f ca="1">'MGRS to Dist'!BT680</f>
        <v>#N/A</v>
      </c>
      <c r="AS680" s="72" t="e">
        <f ca="1">'MGRS to Dist'!BU680</f>
        <v>#N/A</v>
      </c>
      <c r="AT680" s="72" t="e">
        <f ca="1">'MGRS to Dist'!BV680</f>
        <v>#N/A</v>
      </c>
    </row>
    <row r="681" spans="3:46" ht="16.5" customHeight="1">
      <c r="C681" s="72" t="str">
        <f t="shared" si="349"/>
        <v/>
      </c>
      <c r="D681" s="72" t="e">
        <f t="array" aca="1" ref="D681" ca="1">MATCH(TRUE,ISERROR(VALUE(MID(C681,ROW(INDIRECT("1:"&amp;LEN(C681))),1))),0)</f>
        <v>#N/A</v>
      </c>
      <c r="E681" s="72" t="e">
        <f t="shared" ca="1" si="350"/>
        <v>#N/A</v>
      </c>
      <c r="F681" s="72" t="e">
        <f t="shared" ca="1" si="351"/>
        <v>#N/A</v>
      </c>
      <c r="G681" s="72" t="e">
        <f t="shared" ca="1" si="352"/>
        <v>#N/A</v>
      </c>
      <c r="H681" s="72" t="e">
        <f t="shared" ca="1" si="353"/>
        <v>#N/A</v>
      </c>
      <c r="I681" s="72" t="e">
        <f t="shared" ca="1" si="354"/>
        <v>#N/A</v>
      </c>
      <c r="J681" s="72" t="e">
        <f t="shared" ca="1" si="355"/>
        <v>#N/A</v>
      </c>
      <c r="K681" s="72" t="e">
        <f t="shared" ca="1" si="356"/>
        <v>#N/A</v>
      </c>
      <c r="L681" s="72" t="e">
        <f t="shared" ca="1" si="357"/>
        <v>#N/A</v>
      </c>
      <c r="M681" s="72" t="e">
        <f ca="1">VLOOKUP(G681,Coef!$C$2:$F$25,4)</f>
        <v>#N/A</v>
      </c>
      <c r="N681" s="31" t="e">
        <f ca="1">VLOOKUP(F681,Coef!$C$4:$D$23,2)</f>
        <v>#N/A</v>
      </c>
      <c r="O681" s="31" t="e">
        <f ca="1">MOD(VLOOKUP(H681,Coef!$C$2:$G$21,5)+MOD(E681+1,2)*15,20)</f>
        <v>#N/A</v>
      </c>
      <c r="P681" s="31" t="e">
        <f ca="1">VLOOKUP(N681,Coef!$A$27:$B$46,2)</f>
        <v>#N/A</v>
      </c>
      <c r="Q681" s="31" t="e">
        <f ca="1">VLOOKUP(N681,Coef!$A$27:$C$46,3)+O681/10-0.1</f>
        <v>#N/A</v>
      </c>
      <c r="R681" s="31" t="e">
        <f t="shared" ca="1" si="358"/>
        <v>#N/A</v>
      </c>
      <c r="S681" s="72" t="e">
        <f t="shared" ca="1" si="359"/>
        <v>#N/A</v>
      </c>
      <c r="T681" s="72" t="e">
        <f t="shared" ca="1" si="360"/>
        <v>#N/A</v>
      </c>
      <c r="U681" s="72" t="e">
        <f t="shared" ca="1" si="361"/>
        <v>#N/A</v>
      </c>
      <c r="V681" s="72" t="e">
        <f t="shared" ca="1" si="362"/>
        <v>#N/A</v>
      </c>
      <c r="W681" s="72" t="e">
        <f ca="1">(Coef!$J$9/(1+Coef!$J$8*(COS(V681))^2)^0.5)*Coef!$J$6</f>
        <v>#N/A</v>
      </c>
      <c r="X681" s="72" t="e">
        <f t="shared" ca="1" si="363"/>
        <v>#N/A</v>
      </c>
      <c r="Y681" s="72" t="e">
        <f t="shared" ca="1" si="364"/>
        <v>#N/A</v>
      </c>
      <c r="Z681" s="72" t="e">
        <f t="shared" ca="1" si="365"/>
        <v>#N/A</v>
      </c>
      <c r="AA681" s="72" t="e">
        <f t="shared" ca="1" si="366"/>
        <v>#N/A</v>
      </c>
      <c r="AB681" s="72" t="e">
        <f t="shared" ca="1" si="367"/>
        <v>#N/A</v>
      </c>
      <c r="AC681" s="72" t="e">
        <f t="shared" ca="1" si="368"/>
        <v>#N/A</v>
      </c>
      <c r="AD681" s="72" t="e">
        <f t="shared" ca="1" si="369"/>
        <v>#N/A</v>
      </c>
      <c r="AE681" s="72" t="e">
        <f ca="1">Coef!$J$6*Coef!$J$9*(V681-(Coef!$J$10*AB681)+(Coef!$J$11*AC681)-(Coef!$J$12*AD681))</f>
        <v>#N/A</v>
      </c>
      <c r="AF681" s="72" t="e">
        <f t="shared" ca="1" si="370"/>
        <v>#N/A</v>
      </c>
      <c r="AG681" s="72" t="e">
        <f ca="1">((Coef!$J$8*Y681^2)/2)*(COS(V681))^2</f>
        <v>#N/A</v>
      </c>
      <c r="AH681" s="72" t="e">
        <f t="shared" ca="1" si="371"/>
        <v>#N/A</v>
      </c>
      <c r="AI681" s="72" t="e">
        <f t="shared" ca="1" si="372"/>
        <v>#N/A</v>
      </c>
      <c r="AJ681" s="72" t="e">
        <f t="shared" ca="1" si="373"/>
        <v>#N/A</v>
      </c>
      <c r="AK681" s="72" t="e">
        <f t="shared" ca="1" si="374"/>
        <v>#N/A</v>
      </c>
      <c r="AL681" s="72" t="e">
        <f t="shared" ca="1" si="375"/>
        <v>#N/A</v>
      </c>
      <c r="AM681" s="72" t="e">
        <f ca="1">V681+(1+Coef!$J$8*(COS(V681))^2-(3/2)*Coef!$J$8*SIN(V681)*COS(V681)*(AL681-V681))*(AL681-V681)</f>
        <v>#N/A</v>
      </c>
      <c r="AN681" s="34" t="e">
        <f t="shared" ca="1" si="376"/>
        <v>#N/A</v>
      </c>
      <c r="AO681" s="33" t="e">
        <f t="shared" ca="1" si="377"/>
        <v>#N/A</v>
      </c>
      <c r="AP681" s="33" t="e">
        <f t="shared" ca="1" si="378"/>
        <v>#N/A</v>
      </c>
      <c r="AQ681" s="72" t="e">
        <f ca="1">'MGRS to Dist'!BP681</f>
        <v>#N/A</v>
      </c>
      <c r="AR681" s="72" t="e">
        <f ca="1">'MGRS to Dist'!BT681</f>
        <v>#N/A</v>
      </c>
      <c r="AS681" s="72" t="e">
        <f ca="1">'MGRS to Dist'!BU681</f>
        <v>#N/A</v>
      </c>
      <c r="AT681" s="72" t="e">
        <f ca="1">'MGRS to Dist'!BV681</f>
        <v>#N/A</v>
      </c>
    </row>
    <row r="682" spans="3:46" ht="16.5" customHeight="1">
      <c r="C682" s="72" t="str">
        <f t="shared" si="349"/>
        <v/>
      </c>
      <c r="D682" s="72" t="e">
        <f t="array" aca="1" ref="D682" ca="1">MATCH(TRUE,ISERROR(VALUE(MID(C682,ROW(INDIRECT("1:"&amp;LEN(C682))),1))),0)</f>
        <v>#N/A</v>
      </c>
      <c r="E682" s="72" t="e">
        <f t="shared" ca="1" si="350"/>
        <v>#N/A</v>
      </c>
      <c r="F682" s="72" t="e">
        <f t="shared" ca="1" si="351"/>
        <v>#N/A</v>
      </c>
      <c r="G682" s="72" t="e">
        <f t="shared" ca="1" si="352"/>
        <v>#N/A</v>
      </c>
      <c r="H682" s="72" t="e">
        <f t="shared" ca="1" si="353"/>
        <v>#N/A</v>
      </c>
      <c r="I682" s="72" t="e">
        <f t="shared" ca="1" si="354"/>
        <v>#N/A</v>
      </c>
      <c r="J682" s="72" t="e">
        <f t="shared" ca="1" si="355"/>
        <v>#N/A</v>
      </c>
      <c r="K682" s="72" t="e">
        <f t="shared" ca="1" si="356"/>
        <v>#N/A</v>
      </c>
      <c r="L682" s="72" t="e">
        <f t="shared" ca="1" si="357"/>
        <v>#N/A</v>
      </c>
      <c r="M682" s="72" t="e">
        <f ca="1">VLOOKUP(G682,Coef!$C$2:$F$25,4)</f>
        <v>#N/A</v>
      </c>
      <c r="N682" s="31" t="e">
        <f ca="1">VLOOKUP(F682,Coef!$C$4:$D$23,2)</f>
        <v>#N/A</v>
      </c>
      <c r="O682" s="31" t="e">
        <f ca="1">MOD(VLOOKUP(H682,Coef!$C$2:$G$21,5)+MOD(E682+1,2)*15,20)</f>
        <v>#N/A</v>
      </c>
      <c r="P682" s="31" t="e">
        <f ca="1">VLOOKUP(N682,Coef!$A$27:$B$46,2)</f>
        <v>#N/A</v>
      </c>
      <c r="Q682" s="31" t="e">
        <f ca="1">VLOOKUP(N682,Coef!$A$27:$C$46,3)+O682/10-0.1</f>
        <v>#N/A</v>
      </c>
      <c r="R682" s="31" t="e">
        <f t="shared" ca="1" si="358"/>
        <v>#N/A</v>
      </c>
      <c r="S682" s="72" t="e">
        <f t="shared" ca="1" si="359"/>
        <v>#N/A</v>
      </c>
      <c r="T682" s="72" t="e">
        <f t="shared" ca="1" si="360"/>
        <v>#N/A</v>
      </c>
      <c r="U682" s="72" t="e">
        <f t="shared" ca="1" si="361"/>
        <v>#N/A</v>
      </c>
      <c r="V682" s="72" t="e">
        <f t="shared" ca="1" si="362"/>
        <v>#N/A</v>
      </c>
      <c r="W682" s="72" t="e">
        <f ca="1">(Coef!$J$9/(1+Coef!$J$8*(COS(V682))^2)^0.5)*Coef!$J$6</f>
        <v>#N/A</v>
      </c>
      <c r="X682" s="72" t="e">
        <f t="shared" ca="1" si="363"/>
        <v>#N/A</v>
      </c>
      <c r="Y682" s="72" t="e">
        <f t="shared" ca="1" si="364"/>
        <v>#N/A</v>
      </c>
      <c r="Z682" s="72" t="e">
        <f t="shared" ca="1" si="365"/>
        <v>#N/A</v>
      </c>
      <c r="AA682" s="72" t="e">
        <f t="shared" ca="1" si="366"/>
        <v>#N/A</v>
      </c>
      <c r="AB682" s="72" t="e">
        <f t="shared" ca="1" si="367"/>
        <v>#N/A</v>
      </c>
      <c r="AC682" s="72" t="e">
        <f t="shared" ca="1" si="368"/>
        <v>#N/A</v>
      </c>
      <c r="AD682" s="72" t="e">
        <f t="shared" ca="1" si="369"/>
        <v>#N/A</v>
      </c>
      <c r="AE682" s="72" t="e">
        <f ca="1">Coef!$J$6*Coef!$J$9*(V682-(Coef!$J$10*AB682)+(Coef!$J$11*AC682)-(Coef!$J$12*AD682))</f>
        <v>#N/A</v>
      </c>
      <c r="AF682" s="72" t="e">
        <f t="shared" ca="1" si="370"/>
        <v>#N/A</v>
      </c>
      <c r="AG682" s="72" t="e">
        <f ca="1">((Coef!$J$8*Y682^2)/2)*(COS(V682))^2</f>
        <v>#N/A</v>
      </c>
      <c r="AH682" s="72" t="e">
        <f t="shared" ca="1" si="371"/>
        <v>#N/A</v>
      </c>
      <c r="AI682" s="72" t="e">
        <f t="shared" ca="1" si="372"/>
        <v>#N/A</v>
      </c>
      <c r="AJ682" s="72" t="e">
        <f t="shared" ca="1" si="373"/>
        <v>#N/A</v>
      </c>
      <c r="AK682" s="72" t="e">
        <f t="shared" ca="1" si="374"/>
        <v>#N/A</v>
      </c>
      <c r="AL682" s="72" t="e">
        <f t="shared" ca="1" si="375"/>
        <v>#N/A</v>
      </c>
      <c r="AM682" s="72" t="e">
        <f ca="1">V682+(1+Coef!$J$8*(COS(V682))^2-(3/2)*Coef!$J$8*SIN(V682)*COS(V682)*(AL682-V682))*(AL682-V682)</f>
        <v>#N/A</v>
      </c>
      <c r="AN682" s="34" t="e">
        <f t="shared" ca="1" si="376"/>
        <v>#N/A</v>
      </c>
      <c r="AO682" s="33" t="e">
        <f t="shared" ca="1" si="377"/>
        <v>#N/A</v>
      </c>
      <c r="AP682" s="33" t="e">
        <f t="shared" ca="1" si="378"/>
        <v>#N/A</v>
      </c>
      <c r="AQ682" s="72" t="e">
        <f ca="1">'MGRS to Dist'!BP682</f>
        <v>#N/A</v>
      </c>
      <c r="AR682" s="72" t="e">
        <f ca="1">'MGRS to Dist'!BT682</f>
        <v>#N/A</v>
      </c>
      <c r="AS682" s="72" t="e">
        <f ca="1">'MGRS to Dist'!BU682</f>
        <v>#N/A</v>
      </c>
      <c r="AT682" s="72" t="e">
        <f ca="1">'MGRS to Dist'!BV682</f>
        <v>#N/A</v>
      </c>
    </row>
    <row r="683" spans="3:46" ht="16.5" customHeight="1">
      <c r="C683" s="72" t="str">
        <f t="shared" si="349"/>
        <v/>
      </c>
      <c r="D683" s="72" t="e">
        <f t="array" aca="1" ref="D683" ca="1">MATCH(TRUE,ISERROR(VALUE(MID(C683,ROW(INDIRECT("1:"&amp;LEN(C683))),1))),0)</f>
        <v>#N/A</v>
      </c>
      <c r="E683" s="72" t="e">
        <f t="shared" ca="1" si="350"/>
        <v>#N/A</v>
      </c>
      <c r="F683" s="72" t="e">
        <f t="shared" ca="1" si="351"/>
        <v>#N/A</v>
      </c>
      <c r="G683" s="72" t="e">
        <f t="shared" ca="1" si="352"/>
        <v>#N/A</v>
      </c>
      <c r="H683" s="72" t="e">
        <f t="shared" ca="1" si="353"/>
        <v>#N/A</v>
      </c>
      <c r="I683" s="72" t="e">
        <f t="shared" ca="1" si="354"/>
        <v>#N/A</v>
      </c>
      <c r="J683" s="72" t="e">
        <f t="shared" ca="1" si="355"/>
        <v>#N/A</v>
      </c>
      <c r="K683" s="72" t="e">
        <f t="shared" ca="1" si="356"/>
        <v>#N/A</v>
      </c>
      <c r="L683" s="72" t="e">
        <f t="shared" ca="1" si="357"/>
        <v>#N/A</v>
      </c>
      <c r="M683" s="72" t="e">
        <f ca="1">VLOOKUP(G683,Coef!$C$2:$F$25,4)</f>
        <v>#N/A</v>
      </c>
      <c r="N683" s="31" t="e">
        <f ca="1">VLOOKUP(F683,Coef!$C$4:$D$23,2)</f>
        <v>#N/A</v>
      </c>
      <c r="O683" s="31" t="e">
        <f ca="1">MOD(VLOOKUP(H683,Coef!$C$2:$G$21,5)+MOD(E683+1,2)*15,20)</f>
        <v>#N/A</v>
      </c>
      <c r="P683" s="31" t="e">
        <f ca="1">VLOOKUP(N683,Coef!$A$27:$B$46,2)</f>
        <v>#N/A</v>
      </c>
      <c r="Q683" s="31" t="e">
        <f ca="1">VLOOKUP(N683,Coef!$A$27:$C$46,3)+O683/10-0.1</f>
        <v>#N/A</v>
      </c>
      <c r="R683" s="31" t="e">
        <f t="shared" ca="1" si="358"/>
        <v>#N/A</v>
      </c>
      <c r="S683" s="72" t="e">
        <f t="shared" ca="1" si="359"/>
        <v>#N/A</v>
      </c>
      <c r="T683" s="72" t="e">
        <f t="shared" ca="1" si="360"/>
        <v>#N/A</v>
      </c>
      <c r="U683" s="72" t="e">
        <f t="shared" ca="1" si="361"/>
        <v>#N/A</v>
      </c>
      <c r="V683" s="72" t="e">
        <f t="shared" ca="1" si="362"/>
        <v>#N/A</v>
      </c>
      <c r="W683" s="72" t="e">
        <f ca="1">(Coef!$J$9/(1+Coef!$J$8*(COS(V683))^2)^0.5)*Coef!$J$6</f>
        <v>#N/A</v>
      </c>
      <c r="X683" s="72" t="e">
        <f t="shared" ca="1" si="363"/>
        <v>#N/A</v>
      </c>
      <c r="Y683" s="72" t="e">
        <f t="shared" ca="1" si="364"/>
        <v>#N/A</v>
      </c>
      <c r="Z683" s="72" t="e">
        <f t="shared" ca="1" si="365"/>
        <v>#N/A</v>
      </c>
      <c r="AA683" s="72" t="e">
        <f t="shared" ca="1" si="366"/>
        <v>#N/A</v>
      </c>
      <c r="AB683" s="72" t="e">
        <f t="shared" ca="1" si="367"/>
        <v>#N/A</v>
      </c>
      <c r="AC683" s="72" t="e">
        <f t="shared" ca="1" si="368"/>
        <v>#N/A</v>
      </c>
      <c r="AD683" s="72" t="e">
        <f t="shared" ca="1" si="369"/>
        <v>#N/A</v>
      </c>
      <c r="AE683" s="72" t="e">
        <f ca="1">Coef!$J$6*Coef!$J$9*(V683-(Coef!$J$10*AB683)+(Coef!$J$11*AC683)-(Coef!$J$12*AD683))</f>
        <v>#N/A</v>
      </c>
      <c r="AF683" s="72" t="e">
        <f t="shared" ca="1" si="370"/>
        <v>#N/A</v>
      </c>
      <c r="AG683" s="72" t="e">
        <f ca="1">((Coef!$J$8*Y683^2)/2)*(COS(V683))^2</f>
        <v>#N/A</v>
      </c>
      <c r="AH683" s="72" t="e">
        <f t="shared" ca="1" si="371"/>
        <v>#N/A</v>
      </c>
      <c r="AI683" s="72" t="e">
        <f t="shared" ca="1" si="372"/>
        <v>#N/A</v>
      </c>
      <c r="AJ683" s="72" t="e">
        <f t="shared" ca="1" si="373"/>
        <v>#N/A</v>
      </c>
      <c r="AK683" s="72" t="e">
        <f t="shared" ca="1" si="374"/>
        <v>#N/A</v>
      </c>
      <c r="AL683" s="72" t="e">
        <f t="shared" ca="1" si="375"/>
        <v>#N/A</v>
      </c>
      <c r="AM683" s="72" t="e">
        <f ca="1">V683+(1+Coef!$J$8*(COS(V683))^2-(3/2)*Coef!$J$8*SIN(V683)*COS(V683)*(AL683-V683))*(AL683-V683)</f>
        <v>#N/A</v>
      </c>
      <c r="AN683" s="34" t="e">
        <f t="shared" ca="1" si="376"/>
        <v>#N/A</v>
      </c>
      <c r="AO683" s="33" t="e">
        <f t="shared" ca="1" si="377"/>
        <v>#N/A</v>
      </c>
      <c r="AP683" s="33" t="e">
        <f t="shared" ca="1" si="378"/>
        <v>#N/A</v>
      </c>
      <c r="AQ683" s="72" t="e">
        <f ca="1">'MGRS to Dist'!BP683</f>
        <v>#N/A</v>
      </c>
      <c r="AR683" s="72" t="e">
        <f ca="1">'MGRS to Dist'!BT683</f>
        <v>#N/A</v>
      </c>
      <c r="AS683" s="72" t="e">
        <f ca="1">'MGRS to Dist'!BU683</f>
        <v>#N/A</v>
      </c>
      <c r="AT683" s="72" t="e">
        <f ca="1">'MGRS to Dist'!BV683</f>
        <v>#N/A</v>
      </c>
    </row>
    <row r="684" spans="3:46" ht="16.5" customHeight="1">
      <c r="C684" s="72" t="str">
        <f t="shared" si="349"/>
        <v/>
      </c>
      <c r="D684" s="72" t="e">
        <f t="array" aca="1" ref="D684" ca="1">MATCH(TRUE,ISERROR(VALUE(MID(C684,ROW(INDIRECT("1:"&amp;LEN(C684))),1))),0)</f>
        <v>#N/A</v>
      </c>
      <c r="E684" s="72" t="e">
        <f t="shared" ca="1" si="350"/>
        <v>#N/A</v>
      </c>
      <c r="F684" s="72" t="e">
        <f t="shared" ca="1" si="351"/>
        <v>#N/A</v>
      </c>
      <c r="G684" s="72" t="e">
        <f t="shared" ca="1" si="352"/>
        <v>#N/A</v>
      </c>
      <c r="H684" s="72" t="e">
        <f t="shared" ca="1" si="353"/>
        <v>#N/A</v>
      </c>
      <c r="I684" s="72" t="e">
        <f t="shared" ca="1" si="354"/>
        <v>#N/A</v>
      </c>
      <c r="J684" s="72" t="e">
        <f t="shared" ca="1" si="355"/>
        <v>#N/A</v>
      </c>
      <c r="K684" s="72" t="e">
        <f t="shared" ca="1" si="356"/>
        <v>#N/A</v>
      </c>
      <c r="L684" s="72" t="e">
        <f t="shared" ca="1" si="357"/>
        <v>#N/A</v>
      </c>
      <c r="M684" s="72" t="e">
        <f ca="1">VLOOKUP(G684,Coef!$C$2:$F$25,4)</f>
        <v>#N/A</v>
      </c>
      <c r="N684" s="31" t="e">
        <f ca="1">VLOOKUP(F684,Coef!$C$4:$D$23,2)</f>
        <v>#N/A</v>
      </c>
      <c r="O684" s="31" t="e">
        <f ca="1">MOD(VLOOKUP(H684,Coef!$C$2:$G$21,5)+MOD(E684+1,2)*15,20)</f>
        <v>#N/A</v>
      </c>
      <c r="P684" s="31" t="e">
        <f ca="1">VLOOKUP(N684,Coef!$A$27:$B$46,2)</f>
        <v>#N/A</v>
      </c>
      <c r="Q684" s="31" t="e">
        <f ca="1">VLOOKUP(N684,Coef!$A$27:$C$46,3)+O684/10-0.1</f>
        <v>#N/A</v>
      </c>
      <c r="R684" s="31" t="e">
        <f t="shared" ca="1" si="358"/>
        <v>#N/A</v>
      </c>
      <c r="S684" s="72" t="e">
        <f t="shared" ca="1" si="359"/>
        <v>#N/A</v>
      </c>
      <c r="T684" s="72" t="e">
        <f t="shared" ca="1" si="360"/>
        <v>#N/A</v>
      </c>
      <c r="U684" s="72" t="e">
        <f t="shared" ca="1" si="361"/>
        <v>#N/A</v>
      </c>
      <c r="V684" s="72" t="e">
        <f t="shared" ca="1" si="362"/>
        <v>#N/A</v>
      </c>
      <c r="W684" s="72" t="e">
        <f ca="1">(Coef!$J$9/(1+Coef!$J$8*(COS(V684))^2)^0.5)*Coef!$J$6</f>
        <v>#N/A</v>
      </c>
      <c r="X684" s="72" t="e">
        <f t="shared" ca="1" si="363"/>
        <v>#N/A</v>
      </c>
      <c r="Y684" s="72" t="e">
        <f t="shared" ca="1" si="364"/>
        <v>#N/A</v>
      </c>
      <c r="Z684" s="72" t="e">
        <f t="shared" ca="1" si="365"/>
        <v>#N/A</v>
      </c>
      <c r="AA684" s="72" t="e">
        <f t="shared" ca="1" si="366"/>
        <v>#N/A</v>
      </c>
      <c r="AB684" s="72" t="e">
        <f t="shared" ca="1" si="367"/>
        <v>#N/A</v>
      </c>
      <c r="AC684" s="72" t="e">
        <f t="shared" ca="1" si="368"/>
        <v>#N/A</v>
      </c>
      <c r="AD684" s="72" t="e">
        <f t="shared" ca="1" si="369"/>
        <v>#N/A</v>
      </c>
      <c r="AE684" s="72" t="e">
        <f ca="1">Coef!$J$6*Coef!$J$9*(V684-(Coef!$J$10*AB684)+(Coef!$J$11*AC684)-(Coef!$J$12*AD684))</f>
        <v>#N/A</v>
      </c>
      <c r="AF684" s="72" t="e">
        <f t="shared" ca="1" si="370"/>
        <v>#N/A</v>
      </c>
      <c r="AG684" s="72" t="e">
        <f ca="1">((Coef!$J$8*Y684^2)/2)*(COS(V684))^2</f>
        <v>#N/A</v>
      </c>
      <c r="AH684" s="72" t="e">
        <f t="shared" ca="1" si="371"/>
        <v>#N/A</v>
      </c>
      <c r="AI684" s="72" t="e">
        <f t="shared" ca="1" si="372"/>
        <v>#N/A</v>
      </c>
      <c r="AJ684" s="72" t="e">
        <f t="shared" ca="1" si="373"/>
        <v>#N/A</v>
      </c>
      <c r="AK684" s="72" t="e">
        <f t="shared" ca="1" si="374"/>
        <v>#N/A</v>
      </c>
      <c r="AL684" s="72" t="e">
        <f t="shared" ca="1" si="375"/>
        <v>#N/A</v>
      </c>
      <c r="AM684" s="72" t="e">
        <f ca="1">V684+(1+Coef!$J$8*(COS(V684))^2-(3/2)*Coef!$J$8*SIN(V684)*COS(V684)*(AL684-V684))*(AL684-V684)</f>
        <v>#N/A</v>
      </c>
      <c r="AN684" s="34" t="e">
        <f t="shared" ca="1" si="376"/>
        <v>#N/A</v>
      </c>
      <c r="AO684" s="33" t="e">
        <f t="shared" ca="1" si="377"/>
        <v>#N/A</v>
      </c>
      <c r="AP684" s="33" t="e">
        <f t="shared" ca="1" si="378"/>
        <v>#N/A</v>
      </c>
      <c r="AQ684" s="72" t="e">
        <f ca="1">'MGRS to Dist'!BP684</f>
        <v>#N/A</v>
      </c>
      <c r="AR684" s="72" t="e">
        <f ca="1">'MGRS to Dist'!BT684</f>
        <v>#N/A</v>
      </c>
      <c r="AS684" s="72" t="e">
        <f ca="1">'MGRS to Dist'!BU684</f>
        <v>#N/A</v>
      </c>
      <c r="AT684" s="72" t="e">
        <f ca="1">'MGRS to Dist'!BV684</f>
        <v>#N/A</v>
      </c>
    </row>
    <row r="685" spans="3:46" ht="16.5" customHeight="1">
      <c r="C685" s="72" t="str">
        <f t="shared" si="349"/>
        <v/>
      </c>
      <c r="D685" s="72" t="e">
        <f t="array" aca="1" ref="D685" ca="1">MATCH(TRUE,ISERROR(VALUE(MID(C685,ROW(INDIRECT("1:"&amp;LEN(C685))),1))),0)</f>
        <v>#N/A</v>
      </c>
      <c r="E685" s="72" t="e">
        <f t="shared" ca="1" si="350"/>
        <v>#N/A</v>
      </c>
      <c r="F685" s="72" t="e">
        <f t="shared" ca="1" si="351"/>
        <v>#N/A</v>
      </c>
      <c r="G685" s="72" t="e">
        <f t="shared" ca="1" si="352"/>
        <v>#N/A</v>
      </c>
      <c r="H685" s="72" t="e">
        <f t="shared" ca="1" si="353"/>
        <v>#N/A</v>
      </c>
      <c r="I685" s="72" t="e">
        <f t="shared" ca="1" si="354"/>
        <v>#N/A</v>
      </c>
      <c r="J685" s="72" t="e">
        <f t="shared" ca="1" si="355"/>
        <v>#N/A</v>
      </c>
      <c r="K685" s="72" t="e">
        <f t="shared" ca="1" si="356"/>
        <v>#N/A</v>
      </c>
      <c r="L685" s="72" t="e">
        <f t="shared" ca="1" si="357"/>
        <v>#N/A</v>
      </c>
      <c r="M685" s="72" t="e">
        <f ca="1">VLOOKUP(G685,Coef!$C$2:$F$25,4)</f>
        <v>#N/A</v>
      </c>
      <c r="N685" s="31" t="e">
        <f ca="1">VLOOKUP(F685,Coef!$C$4:$D$23,2)</f>
        <v>#N/A</v>
      </c>
      <c r="O685" s="31" t="e">
        <f ca="1">MOD(VLOOKUP(H685,Coef!$C$2:$G$21,5)+MOD(E685+1,2)*15,20)</f>
        <v>#N/A</v>
      </c>
      <c r="P685" s="31" t="e">
        <f ca="1">VLOOKUP(N685,Coef!$A$27:$B$46,2)</f>
        <v>#N/A</v>
      </c>
      <c r="Q685" s="31" t="e">
        <f ca="1">VLOOKUP(N685,Coef!$A$27:$C$46,3)+O685/10-0.1</f>
        <v>#N/A</v>
      </c>
      <c r="R685" s="31" t="e">
        <f t="shared" ca="1" si="358"/>
        <v>#N/A</v>
      </c>
      <c r="S685" s="72" t="e">
        <f t="shared" ca="1" si="359"/>
        <v>#N/A</v>
      </c>
      <c r="T685" s="72" t="e">
        <f t="shared" ca="1" si="360"/>
        <v>#N/A</v>
      </c>
      <c r="U685" s="72" t="e">
        <f t="shared" ca="1" si="361"/>
        <v>#N/A</v>
      </c>
      <c r="V685" s="72" t="e">
        <f t="shared" ca="1" si="362"/>
        <v>#N/A</v>
      </c>
      <c r="W685" s="72" t="e">
        <f ca="1">(Coef!$J$9/(1+Coef!$J$8*(COS(V685))^2)^0.5)*Coef!$J$6</f>
        <v>#N/A</v>
      </c>
      <c r="X685" s="72" t="e">
        <f t="shared" ca="1" si="363"/>
        <v>#N/A</v>
      </c>
      <c r="Y685" s="72" t="e">
        <f t="shared" ca="1" si="364"/>
        <v>#N/A</v>
      </c>
      <c r="Z685" s="72" t="e">
        <f t="shared" ca="1" si="365"/>
        <v>#N/A</v>
      </c>
      <c r="AA685" s="72" t="e">
        <f t="shared" ca="1" si="366"/>
        <v>#N/A</v>
      </c>
      <c r="AB685" s="72" t="e">
        <f t="shared" ca="1" si="367"/>
        <v>#N/A</v>
      </c>
      <c r="AC685" s="72" t="e">
        <f t="shared" ca="1" si="368"/>
        <v>#N/A</v>
      </c>
      <c r="AD685" s="72" t="e">
        <f t="shared" ca="1" si="369"/>
        <v>#N/A</v>
      </c>
      <c r="AE685" s="72" t="e">
        <f ca="1">Coef!$J$6*Coef!$J$9*(V685-(Coef!$J$10*AB685)+(Coef!$J$11*AC685)-(Coef!$J$12*AD685))</f>
        <v>#N/A</v>
      </c>
      <c r="AF685" s="72" t="e">
        <f t="shared" ca="1" si="370"/>
        <v>#N/A</v>
      </c>
      <c r="AG685" s="72" t="e">
        <f ca="1">((Coef!$J$8*Y685^2)/2)*(COS(V685))^2</f>
        <v>#N/A</v>
      </c>
      <c r="AH685" s="72" t="e">
        <f t="shared" ca="1" si="371"/>
        <v>#N/A</v>
      </c>
      <c r="AI685" s="72" t="e">
        <f t="shared" ca="1" si="372"/>
        <v>#N/A</v>
      </c>
      <c r="AJ685" s="72" t="e">
        <f t="shared" ca="1" si="373"/>
        <v>#N/A</v>
      </c>
      <c r="AK685" s="72" t="e">
        <f t="shared" ca="1" si="374"/>
        <v>#N/A</v>
      </c>
      <c r="AL685" s="72" t="e">
        <f t="shared" ca="1" si="375"/>
        <v>#N/A</v>
      </c>
      <c r="AM685" s="72" t="e">
        <f ca="1">V685+(1+Coef!$J$8*(COS(V685))^2-(3/2)*Coef!$J$8*SIN(V685)*COS(V685)*(AL685-V685))*(AL685-V685)</f>
        <v>#N/A</v>
      </c>
      <c r="AN685" s="34" t="e">
        <f t="shared" ca="1" si="376"/>
        <v>#N/A</v>
      </c>
      <c r="AO685" s="33" t="e">
        <f t="shared" ca="1" si="377"/>
        <v>#N/A</v>
      </c>
      <c r="AP685" s="33" t="e">
        <f t="shared" ca="1" si="378"/>
        <v>#N/A</v>
      </c>
      <c r="AQ685" s="72" t="e">
        <f ca="1">'MGRS to Dist'!BP685</f>
        <v>#N/A</v>
      </c>
      <c r="AR685" s="72" t="e">
        <f ca="1">'MGRS to Dist'!BT685</f>
        <v>#N/A</v>
      </c>
      <c r="AS685" s="72" t="e">
        <f ca="1">'MGRS to Dist'!BU685</f>
        <v>#N/A</v>
      </c>
      <c r="AT685" s="72" t="e">
        <f ca="1">'MGRS to Dist'!BV685</f>
        <v>#N/A</v>
      </c>
    </row>
    <row r="686" spans="3:46" ht="16.5" customHeight="1">
      <c r="C686" s="72" t="str">
        <f t="shared" si="349"/>
        <v/>
      </c>
      <c r="D686" s="72" t="e">
        <f t="array" aca="1" ref="D686" ca="1">MATCH(TRUE,ISERROR(VALUE(MID(C686,ROW(INDIRECT("1:"&amp;LEN(C686))),1))),0)</f>
        <v>#N/A</v>
      </c>
      <c r="E686" s="72" t="e">
        <f t="shared" ca="1" si="350"/>
        <v>#N/A</v>
      </c>
      <c r="F686" s="72" t="e">
        <f t="shared" ca="1" si="351"/>
        <v>#N/A</v>
      </c>
      <c r="G686" s="72" t="e">
        <f t="shared" ca="1" si="352"/>
        <v>#N/A</v>
      </c>
      <c r="H686" s="72" t="e">
        <f t="shared" ca="1" si="353"/>
        <v>#N/A</v>
      </c>
      <c r="I686" s="72" t="e">
        <f t="shared" ca="1" si="354"/>
        <v>#N/A</v>
      </c>
      <c r="J686" s="72" t="e">
        <f t="shared" ca="1" si="355"/>
        <v>#N/A</v>
      </c>
      <c r="K686" s="72" t="e">
        <f t="shared" ca="1" si="356"/>
        <v>#N/A</v>
      </c>
      <c r="L686" s="72" t="e">
        <f t="shared" ca="1" si="357"/>
        <v>#N/A</v>
      </c>
      <c r="M686" s="72" t="e">
        <f ca="1">VLOOKUP(G686,Coef!$C$2:$F$25,4)</f>
        <v>#N/A</v>
      </c>
      <c r="N686" s="31" t="e">
        <f ca="1">VLOOKUP(F686,Coef!$C$4:$D$23,2)</f>
        <v>#N/A</v>
      </c>
      <c r="O686" s="31" t="e">
        <f ca="1">MOD(VLOOKUP(H686,Coef!$C$2:$G$21,5)+MOD(E686+1,2)*15,20)</f>
        <v>#N/A</v>
      </c>
      <c r="P686" s="31" t="e">
        <f ca="1">VLOOKUP(N686,Coef!$A$27:$B$46,2)</f>
        <v>#N/A</v>
      </c>
      <c r="Q686" s="31" t="e">
        <f ca="1">VLOOKUP(N686,Coef!$A$27:$C$46,3)+O686/10-0.1</f>
        <v>#N/A</v>
      </c>
      <c r="R686" s="31" t="e">
        <f t="shared" ca="1" si="358"/>
        <v>#N/A</v>
      </c>
      <c r="S686" s="72" t="e">
        <f t="shared" ca="1" si="359"/>
        <v>#N/A</v>
      </c>
      <c r="T686" s="72" t="e">
        <f t="shared" ca="1" si="360"/>
        <v>#N/A</v>
      </c>
      <c r="U686" s="72" t="e">
        <f t="shared" ca="1" si="361"/>
        <v>#N/A</v>
      </c>
      <c r="V686" s="72" t="e">
        <f t="shared" ca="1" si="362"/>
        <v>#N/A</v>
      </c>
      <c r="W686" s="72" t="e">
        <f ca="1">(Coef!$J$9/(1+Coef!$J$8*(COS(V686))^2)^0.5)*Coef!$J$6</f>
        <v>#N/A</v>
      </c>
      <c r="X686" s="72" t="e">
        <f t="shared" ca="1" si="363"/>
        <v>#N/A</v>
      </c>
      <c r="Y686" s="72" t="e">
        <f t="shared" ca="1" si="364"/>
        <v>#N/A</v>
      </c>
      <c r="Z686" s="72" t="e">
        <f t="shared" ca="1" si="365"/>
        <v>#N/A</v>
      </c>
      <c r="AA686" s="72" t="e">
        <f t="shared" ca="1" si="366"/>
        <v>#N/A</v>
      </c>
      <c r="AB686" s="72" t="e">
        <f t="shared" ca="1" si="367"/>
        <v>#N/A</v>
      </c>
      <c r="AC686" s="72" t="e">
        <f t="shared" ca="1" si="368"/>
        <v>#N/A</v>
      </c>
      <c r="AD686" s="72" t="e">
        <f t="shared" ca="1" si="369"/>
        <v>#N/A</v>
      </c>
      <c r="AE686" s="72" t="e">
        <f ca="1">Coef!$J$6*Coef!$J$9*(V686-(Coef!$J$10*AB686)+(Coef!$J$11*AC686)-(Coef!$J$12*AD686))</f>
        <v>#N/A</v>
      </c>
      <c r="AF686" s="72" t="e">
        <f t="shared" ca="1" si="370"/>
        <v>#N/A</v>
      </c>
      <c r="AG686" s="72" t="e">
        <f ca="1">((Coef!$J$8*Y686^2)/2)*(COS(V686))^2</f>
        <v>#N/A</v>
      </c>
      <c r="AH686" s="72" t="e">
        <f t="shared" ca="1" si="371"/>
        <v>#N/A</v>
      </c>
      <c r="AI686" s="72" t="e">
        <f t="shared" ca="1" si="372"/>
        <v>#N/A</v>
      </c>
      <c r="AJ686" s="72" t="e">
        <f t="shared" ca="1" si="373"/>
        <v>#N/A</v>
      </c>
      <c r="AK686" s="72" t="e">
        <f t="shared" ca="1" si="374"/>
        <v>#N/A</v>
      </c>
      <c r="AL686" s="72" t="e">
        <f t="shared" ca="1" si="375"/>
        <v>#N/A</v>
      </c>
      <c r="AM686" s="72" t="e">
        <f ca="1">V686+(1+Coef!$J$8*(COS(V686))^2-(3/2)*Coef!$J$8*SIN(V686)*COS(V686)*(AL686-V686))*(AL686-V686)</f>
        <v>#N/A</v>
      </c>
      <c r="AN686" s="34" t="e">
        <f t="shared" ca="1" si="376"/>
        <v>#N/A</v>
      </c>
      <c r="AO686" s="33" t="e">
        <f t="shared" ca="1" si="377"/>
        <v>#N/A</v>
      </c>
      <c r="AP686" s="33" t="e">
        <f t="shared" ca="1" si="378"/>
        <v>#N/A</v>
      </c>
      <c r="AQ686" s="72" t="e">
        <f ca="1">'MGRS to Dist'!BP686</f>
        <v>#N/A</v>
      </c>
      <c r="AR686" s="72" t="e">
        <f ca="1">'MGRS to Dist'!BT686</f>
        <v>#N/A</v>
      </c>
      <c r="AS686" s="72" t="e">
        <f ca="1">'MGRS to Dist'!BU686</f>
        <v>#N/A</v>
      </c>
      <c r="AT686" s="72" t="e">
        <f ca="1">'MGRS to Dist'!BV686</f>
        <v>#N/A</v>
      </c>
    </row>
    <row r="687" spans="3:46" ht="16.5" customHeight="1">
      <c r="C687" s="72" t="str">
        <f t="shared" si="349"/>
        <v/>
      </c>
      <c r="D687" s="72" t="e">
        <f t="array" aca="1" ref="D687" ca="1">MATCH(TRUE,ISERROR(VALUE(MID(C687,ROW(INDIRECT("1:"&amp;LEN(C687))),1))),0)</f>
        <v>#N/A</v>
      </c>
      <c r="E687" s="72" t="e">
        <f t="shared" ca="1" si="350"/>
        <v>#N/A</v>
      </c>
      <c r="F687" s="72" t="e">
        <f t="shared" ca="1" si="351"/>
        <v>#N/A</v>
      </c>
      <c r="G687" s="72" t="e">
        <f t="shared" ca="1" si="352"/>
        <v>#N/A</v>
      </c>
      <c r="H687" s="72" t="e">
        <f t="shared" ca="1" si="353"/>
        <v>#N/A</v>
      </c>
      <c r="I687" s="72" t="e">
        <f t="shared" ca="1" si="354"/>
        <v>#N/A</v>
      </c>
      <c r="J687" s="72" t="e">
        <f t="shared" ca="1" si="355"/>
        <v>#N/A</v>
      </c>
      <c r="K687" s="72" t="e">
        <f t="shared" ca="1" si="356"/>
        <v>#N/A</v>
      </c>
      <c r="L687" s="72" t="e">
        <f t="shared" ca="1" si="357"/>
        <v>#N/A</v>
      </c>
      <c r="M687" s="72" t="e">
        <f ca="1">VLOOKUP(G687,Coef!$C$2:$F$25,4)</f>
        <v>#N/A</v>
      </c>
      <c r="N687" s="31" t="e">
        <f ca="1">VLOOKUP(F687,Coef!$C$4:$D$23,2)</f>
        <v>#N/A</v>
      </c>
      <c r="O687" s="31" t="e">
        <f ca="1">MOD(VLOOKUP(H687,Coef!$C$2:$G$21,5)+MOD(E687+1,2)*15,20)</f>
        <v>#N/A</v>
      </c>
      <c r="P687" s="31" t="e">
        <f ca="1">VLOOKUP(N687,Coef!$A$27:$B$46,2)</f>
        <v>#N/A</v>
      </c>
      <c r="Q687" s="31" t="e">
        <f ca="1">VLOOKUP(N687,Coef!$A$27:$C$46,3)+O687/10-0.1</f>
        <v>#N/A</v>
      </c>
      <c r="R687" s="31" t="e">
        <f t="shared" ca="1" si="358"/>
        <v>#N/A</v>
      </c>
      <c r="S687" s="72" t="e">
        <f t="shared" ca="1" si="359"/>
        <v>#N/A</v>
      </c>
      <c r="T687" s="72" t="e">
        <f t="shared" ca="1" si="360"/>
        <v>#N/A</v>
      </c>
      <c r="U687" s="72" t="e">
        <f t="shared" ca="1" si="361"/>
        <v>#N/A</v>
      </c>
      <c r="V687" s="72" t="e">
        <f t="shared" ca="1" si="362"/>
        <v>#N/A</v>
      </c>
      <c r="W687" s="72" t="e">
        <f ca="1">(Coef!$J$9/(1+Coef!$J$8*(COS(V687))^2)^0.5)*Coef!$J$6</f>
        <v>#N/A</v>
      </c>
      <c r="X687" s="72" t="e">
        <f t="shared" ca="1" si="363"/>
        <v>#N/A</v>
      </c>
      <c r="Y687" s="72" t="e">
        <f t="shared" ca="1" si="364"/>
        <v>#N/A</v>
      </c>
      <c r="Z687" s="72" t="e">
        <f t="shared" ca="1" si="365"/>
        <v>#N/A</v>
      </c>
      <c r="AA687" s="72" t="e">
        <f t="shared" ca="1" si="366"/>
        <v>#N/A</v>
      </c>
      <c r="AB687" s="72" t="e">
        <f t="shared" ca="1" si="367"/>
        <v>#N/A</v>
      </c>
      <c r="AC687" s="72" t="e">
        <f t="shared" ca="1" si="368"/>
        <v>#N/A</v>
      </c>
      <c r="AD687" s="72" t="e">
        <f t="shared" ca="1" si="369"/>
        <v>#N/A</v>
      </c>
      <c r="AE687" s="72" t="e">
        <f ca="1">Coef!$J$6*Coef!$J$9*(V687-(Coef!$J$10*AB687)+(Coef!$J$11*AC687)-(Coef!$J$12*AD687))</f>
        <v>#N/A</v>
      </c>
      <c r="AF687" s="72" t="e">
        <f t="shared" ca="1" si="370"/>
        <v>#N/A</v>
      </c>
      <c r="AG687" s="72" t="e">
        <f ca="1">((Coef!$J$8*Y687^2)/2)*(COS(V687))^2</f>
        <v>#N/A</v>
      </c>
      <c r="AH687" s="72" t="e">
        <f t="shared" ca="1" si="371"/>
        <v>#N/A</v>
      </c>
      <c r="AI687" s="72" t="e">
        <f t="shared" ca="1" si="372"/>
        <v>#N/A</v>
      </c>
      <c r="AJ687" s="72" t="e">
        <f t="shared" ca="1" si="373"/>
        <v>#N/A</v>
      </c>
      <c r="AK687" s="72" t="e">
        <f t="shared" ca="1" si="374"/>
        <v>#N/A</v>
      </c>
      <c r="AL687" s="72" t="e">
        <f t="shared" ca="1" si="375"/>
        <v>#N/A</v>
      </c>
      <c r="AM687" s="72" t="e">
        <f ca="1">V687+(1+Coef!$J$8*(COS(V687))^2-(3/2)*Coef!$J$8*SIN(V687)*COS(V687)*(AL687-V687))*(AL687-V687)</f>
        <v>#N/A</v>
      </c>
      <c r="AN687" s="34" t="e">
        <f t="shared" ca="1" si="376"/>
        <v>#N/A</v>
      </c>
      <c r="AO687" s="33" t="e">
        <f t="shared" ca="1" si="377"/>
        <v>#N/A</v>
      </c>
      <c r="AP687" s="33" t="e">
        <f t="shared" ca="1" si="378"/>
        <v>#N/A</v>
      </c>
      <c r="AQ687" s="72" t="e">
        <f ca="1">'MGRS to Dist'!BP687</f>
        <v>#N/A</v>
      </c>
      <c r="AR687" s="72" t="e">
        <f ca="1">'MGRS to Dist'!BT687</f>
        <v>#N/A</v>
      </c>
      <c r="AS687" s="72" t="e">
        <f ca="1">'MGRS to Dist'!BU687</f>
        <v>#N/A</v>
      </c>
      <c r="AT687" s="72" t="e">
        <f ca="1">'MGRS to Dist'!BV687</f>
        <v>#N/A</v>
      </c>
    </row>
    <row r="688" spans="3:46" ht="16.5" customHeight="1">
      <c r="C688" s="72" t="str">
        <f t="shared" si="349"/>
        <v/>
      </c>
      <c r="D688" s="72" t="e">
        <f t="array" aca="1" ref="D688" ca="1">MATCH(TRUE,ISERROR(VALUE(MID(C688,ROW(INDIRECT("1:"&amp;LEN(C688))),1))),0)</f>
        <v>#N/A</v>
      </c>
      <c r="E688" s="72" t="e">
        <f t="shared" ca="1" si="350"/>
        <v>#N/A</v>
      </c>
      <c r="F688" s="72" t="e">
        <f t="shared" ca="1" si="351"/>
        <v>#N/A</v>
      </c>
      <c r="G688" s="72" t="e">
        <f t="shared" ca="1" si="352"/>
        <v>#N/A</v>
      </c>
      <c r="H688" s="72" t="e">
        <f t="shared" ca="1" si="353"/>
        <v>#N/A</v>
      </c>
      <c r="I688" s="72" t="e">
        <f t="shared" ca="1" si="354"/>
        <v>#N/A</v>
      </c>
      <c r="J688" s="72" t="e">
        <f t="shared" ca="1" si="355"/>
        <v>#N/A</v>
      </c>
      <c r="K688" s="72" t="e">
        <f t="shared" ca="1" si="356"/>
        <v>#N/A</v>
      </c>
      <c r="L688" s="72" t="e">
        <f t="shared" ca="1" si="357"/>
        <v>#N/A</v>
      </c>
      <c r="M688" s="72" t="e">
        <f ca="1">VLOOKUP(G688,Coef!$C$2:$F$25,4)</f>
        <v>#N/A</v>
      </c>
      <c r="N688" s="31" t="e">
        <f ca="1">VLOOKUP(F688,Coef!$C$4:$D$23,2)</f>
        <v>#N/A</v>
      </c>
      <c r="O688" s="31" t="e">
        <f ca="1">MOD(VLOOKUP(H688,Coef!$C$2:$G$21,5)+MOD(E688+1,2)*15,20)</f>
        <v>#N/A</v>
      </c>
      <c r="P688" s="31" t="e">
        <f ca="1">VLOOKUP(N688,Coef!$A$27:$B$46,2)</f>
        <v>#N/A</v>
      </c>
      <c r="Q688" s="31" t="e">
        <f ca="1">VLOOKUP(N688,Coef!$A$27:$C$46,3)+O688/10-0.1</f>
        <v>#N/A</v>
      </c>
      <c r="R688" s="31" t="e">
        <f t="shared" ca="1" si="358"/>
        <v>#N/A</v>
      </c>
      <c r="S688" s="72" t="e">
        <f t="shared" ca="1" si="359"/>
        <v>#N/A</v>
      </c>
      <c r="T688" s="72" t="e">
        <f t="shared" ca="1" si="360"/>
        <v>#N/A</v>
      </c>
      <c r="U688" s="72" t="e">
        <f t="shared" ca="1" si="361"/>
        <v>#N/A</v>
      </c>
      <c r="V688" s="72" t="e">
        <f t="shared" ca="1" si="362"/>
        <v>#N/A</v>
      </c>
      <c r="W688" s="72" t="e">
        <f ca="1">(Coef!$J$9/(1+Coef!$J$8*(COS(V688))^2)^0.5)*Coef!$J$6</f>
        <v>#N/A</v>
      </c>
      <c r="X688" s="72" t="e">
        <f t="shared" ca="1" si="363"/>
        <v>#N/A</v>
      </c>
      <c r="Y688" s="72" t="e">
        <f t="shared" ca="1" si="364"/>
        <v>#N/A</v>
      </c>
      <c r="Z688" s="72" t="e">
        <f t="shared" ca="1" si="365"/>
        <v>#N/A</v>
      </c>
      <c r="AA688" s="72" t="e">
        <f t="shared" ca="1" si="366"/>
        <v>#N/A</v>
      </c>
      <c r="AB688" s="72" t="e">
        <f t="shared" ca="1" si="367"/>
        <v>#N/A</v>
      </c>
      <c r="AC688" s="72" t="e">
        <f t="shared" ca="1" si="368"/>
        <v>#N/A</v>
      </c>
      <c r="AD688" s="72" t="e">
        <f t="shared" ca="1" si="369"/>
        <v>#N/A</v>
      </c>
      <c r="AE688" s="72" t="e">
        <f ca="1">Coef!$J$6*Coef!$J$9*(V688-(Coef!$J$10*AB688)+(Coef!$J$11*AC688)-(Coef!$J$12*AD688))</f>
        <v>#N/A</v>
      </c>
      <c r="AF688" s="72" t="e">
        <f t="shared" ca="1" si="370"/>
        <v>#N/A</v>
      </c>
      <c r="AG688" s="72" t="e">
        <f ca="1">((Coef!$J$8*Y688^2)/2)*(COS(V688))^2</f>
        <v>#N/A</v>
      </c>
      <c r="AH688" s="72" t="e">
        <f t="shared" ca="1" si="371"/>
        <v>#N/A</v>
      </c>
      <c r="AI688" s="72" t="e">
        <f t="shared" ca="1" si="372"/>
        <v>#N/A</v>
      </c>
      <c r="AJ688" s="72" t="e">
        <f t="shared" ca="1" si="373"/>
        <v>#N/A</v>
      </c>
      <c r="AK688" s="72" t="e">
        <f t="shared" ca="1" si="374"/>
        <v>#N/A</v>
      </c>
      <c r="AL688" s="72" t="e">
        <f t="shared" ca="1" si="375"/>
        <v>#N/A</v>
      </c>
      <c r="AM688" s="72" t="e">
        <f ca="1">V688+(1+Coef!$J$8*(COS(V688))^2-(3/2)*Coef!$J$8*SIN(V688)*COS(V688)*(AL688-V688))*(AL688-V688)</f>
        <v>#N/A</v>
      </c>
      <c r="AN688" s="34" t="e">
        <f t="shared" ca="1" si="376"/>
        <v>#N/A</v>
      </c>
      <c r="AO688" s="33" t="e">
        <f t="shared" ca="1" si="377"/>
        <v>#N/A</v>
      </c>
      <c r="AP688" s="33" t="e">
        <f t="shared" ca="1" si="378"/>
        <v>#N/A</v>
      </c>
      <c r="AQ688" s="72" t="e">
        <f ca="1">'MGRS to Dist'!BP688</f>
        <v>#N/A</v>
      </c>
      <c r="AR688" s="72" t="e">
        <f ca="1">'MGRS to Dist'!BT688</f>
        <v>#N/A</v>
      </c>
      <c r="AS688" s="72" t="e">
        <f ca="1">'MGRS to Dist'!BU688</f>
        <v>#N/A</v>
      </c>
      <c r="AT688" s="72" t="e">
        <f ca="1">'MGRS to Dist'!BV688</f>
        <v>#N/A</v>
      </c>
    </row>
    <row r="689" spans="3:46" ht="16.5" customHeight="1">
      <c r="C689" s="72" t="str">
        <f t="shared" si="349"/>
        <v/>
      </c>
      <c r="D689" s="72" t="e">
        <f t="array" aca="1" ref="D689" ca="1">MATCH(TRUE,ISERROR(VALUE(MID(C689,ROW(INDIRECT("1:"&amp;LEN(C689))),1))),0)</f>
        <v>#N/A</v>
      </c>
      <c r="E689" s="72" t="e">
        <f t="shared" ca="1" si="350"/>
        <v>#N/A</v>
      </c>
      <c r="F689" s="72" t="e">
        <f t="shared" ca="1" si="351"/>
        <v>#N/A</v>
      </c>
      <c r="G689" s="72" t="e">
        <f t="shared" ca="1" si="352"/>
        <v>#N/A</v>
      </c>
      <c r="H689" s="72" t="e">
        <f t="shared" ca="1" si="353"/>
        <v>#N/A</v>
      </c>
      <c r="I689" s="72" t="e">
        <f t="shared" ca="1" si="354"/>
        <v>#N/A</v>
      </c>
      <c r="J689" s="72" t="e">
        <f t="shared" ca="1" si="355"/>
        <v>#N/A</v>
      </c>
      <c r="K689" s="72" t="e">
        <f t="shared" ca="1" si="356"/>
        <v>#N/A</v>
      </c>
      <c r="L689" s="72" t="e">
        <f t="shared" ca="1" si="357"/>
        <v>#N/A</v>
      </c>
      <c r="M689" s="72" t="e">
        <f ca="1">VLOOKUP(G689,Coef!$C$2:$F$25,4)</f>
        <v>#N/A</v>
      </c>
      <c r="N689" s="31" t="e">
        <f ca="1">VLOOKUP(F689,Coef!$C$4:$D$23,2)</f>
        <v>#N/A</v>
      </c>
      <c r="O689" s="31" t="e">
        <f ca="1">MOD(VLOOKUP(H689,Coef!$C$2:$G$21,5)+MOD(E689+1,2)*15,20)</f>
        <v>#N/A</v>
      </c>
      <c r="P689" s="31" t="e">
        <f ca="1">VLOOKUP(N689,Coef!$A$27:$B$46,2)</f>
        <v>#N/A</v>
      </c>
      <c r="Q689" s="31" t="e">
        <f ca="1">VLOOKUP(N689,Coef!$A$27:$C$46,3)+O689/10-0.1</f>
        <v>#N/A</v>
      </c>
      <c r="R689" s="31" t="e">
        <f t="shared" ca="1" si="358"/>
        <v>#N/A</v>
      </c>
      <c r="S689" s="72" t="e">
        <f t="shared" ca="1" si="359"/>
        <v>#N/A</v>
      </c>
      <c r="T689" s="72" t="e">
        <f t="shared" ca="1" si="360"/>
        <v>#N/A</v>
      </c>
      <c r="U689" s="72" t="e">
        <f t="shared" ca="1" si="361"/>
        <v>#N/A</v>
      </c>
      <c r="V689" s="72" t="e">
        <f t="shared" ca="1" si="362"/>
        <v>#N/A</v>
      </c>
      <c r="W689" s="72" t="e">
        <f ca="1">(Coef!$J$9/(1+Coef!$J$8*(COS(V689))^2)^0.5)*Coef!$J$6</f>
        <v>#N/A</v>
      </c>
      <c r="X689" s="72" t="e">
        <f t="shared" ca="1" si="363"/>
        <v>#N/A</v>
      </c>
      <c r="Y689" s="72" t="e">
        <f t="shared" ca="1" si="364"/>
        <v>#N/A</v>
      </c>
      <c r="Z689" s="72" t="e">
        <f t="shared" ca="1" si="365"/>
        <v>#N/A</v>
      </c>
      <c r="AA689" s="72" t="e">
        <f t="shared" ca="1" si="366"/>
        <v>#N/A</v>
      </c>
      <c r="AB689" s="72" t="e">
        <f t="shared" ca="1" si="367"/>
        <v>#N/A</v>
      </c>
      <c r="AC689" s="72" t="e">
        <f t="shared" ca="1" si="368"/>
        <v>#N/A</v>
      </c>
      <c r="AD689" s="72" t="e">
        <f t="shared" ca="1" si="369"/>
        <v>#N/A</v>
      </c>
      <c r="AE689" s="72" t="e">
        <f ca="1">Coef!$J$6*Coef!$J$9*(V689-(Coef!$J$10*AB689)+(Coef!$J$11*AC689)-(Coef!$J$12*AD689))</f>
        <v>#N/A</v>
      </c>
      <c r="AF689" s="72" t="e">
        <f t="shared" ca="1" si="370"/>
        <v>#N/A</v>
      </c>
      <c r="AG689" s="72" t="e">
        <f ca="1">((Coef!$J$8*Y689^2)/2)*(COS(V689))^2</f>
        <v>#N/A</v>
      </c>
      <c r="AH689" s="72" t="e">
        <f t="shared" ca="1" si="371"/>
        <v>#N/A</v>
      </c>
      <c r="AI689" s="72" t="e">
        <f t="shared" ca="1" si="372"/>
        <v>#N/A</v>
      </c>
      <c r="AJ689" s="72" t="e">
        <f t="shared" ca="1" si="373"/>
        <v>#N/A</v>
      </c>
      <c r="AK689" s="72" t="e">
        <f t="shared" ca="1" si="374"/>
        <v>#N/A</v>
      </c>
      <c r="AL689" s="72" t="e">
        <f t="shared" ca="1" si="375"/>
        <v>#N/A</v>
      </c>
      <c r="AM689" s="72" t="e">
        <f ca="1">V689+(1+Coef!$J$8*(COS(V689))^2-(3/2)*Coef!$J$8*SIN(V689)*COS(V689)*(AL689-V689))*(AL689-V689)</f>
        <v>#N/A</v>
      </c>
      <c r="AN689" s="34" t="e">
        <f t="shared" ca="1" si="376"/>
        <v>#N/A</v>
      </c>
      <c r="AO689" s="33" t="e">
        <f t="shared" ca="1" si="377"/>
        <v>#N/A</v>
      </c>
      <c r="AP689" s="33" t="e">
        <f t="shared" ca="1" si="378"/>
        <v>#N/A</v>
      </c>
      <c r="AQ689" s="72" t="e">
        <f ca="1">'MGRS to Dist'!BP689</f>
        <v>#N/A</v>
      </c>
      <c r="AR689" s="72" t="e">
        <f ca="1">'MGRS to Dist'!BT689</f>
        <v>#N/A</v>
      </c>
      <c r="AS689" s="72" t="e">
        <f ca="1">'MGRS to Dist'!BU689</f>
        <v>#N/A</v>
      </c>
      <c r="AT689" s="72" t="e">
        <f ca="1">'MGRS to Dist'!BV689</f>
        <v>#N/A</v>
      </c>
    </row>
    <row r="690" spans="3:46" ht="16.5" customHeight="1">
      <c r="C690" s="72" t="str">
        <f t="shared" si="349"/>
        <v/>
      </c>
      <c r="D690" s="72" t="e">
        <f t="array" aca="1" ref="D690" ca="1">MATCH(TRUE,ISERROR(VALUE(MID(C690,ROW(INDIRECT("1:"&amp;LEN(C690))),1))),0)</f>
        <v>#N/A</v>
      </c>
      <c r="E690" s="72" t="e">
        <f t="shared" ca="1" si="350"/>
        <v>#N/A</v>
      </c>
      <c r="F690" s="72" t="e">
        <f t="shared" ca="1" si="351"/>
        <v>#N/A</v>
      </c>
      <c r="G690" s="72" t="e">
        <f t="shared" ca="1" si="352"/>
        <v>#N/A</v>
      </c>
      <c r="H690" s="72" t="e">
        <f t="shared" ca="1" si="353"/>
        <v>#N/A</v>
      </c>
      <c r="I690" s="72" t="e">
        <f t="shared" ca="1" si="354"/>
        <v>#N/A</v>
      </c>
      <c r="J690" s="72" t="e">
        <f t="shared" ca="1" si="355"/>
        <v>#N/A</v>
      </c>
      <c r="K690" s="72" t="e">
        <f t="shared" ca="1" si="356"/>
        <v>#N/A</v>
      </c>
      <c r="L690" s="72" t="e">
        <f t="shared" ca="1" si="357"/>
        <v>#N/A</v>
      </c>
      <c r="M690" s="72" t="e">
        <f ca="1">VLOOKUP(G690,Coef!$C$2:$F$25,4)</f>
        <v>#N/A</v>
      </c>
      <c r="N690" s="31" t="e">
        <f ca="1">VLOOKUP(F690,Coef!$C$4:$D$23,2)</f>
        <v>#N/A</v>
      </c>
      <c r="O690" s="31" t="e">
        <f ca="1">MOD(VLOOKUP(H690,Coef!$C$2:$G$21,5)+MOD(E690+1,2)*15,20)</f>
        <v>#N/A</v>
      </c>
      <c r="P690" s="31" t="e">
        <f ca="1">VLOOKUP(N690,Coef!$A$27:$B$46,2)</f>
        <v>#N/A</v>
      </c>
      <c r="Q690" s="31" t="e">
        <f ca="1">VLOOKUP(N690,Coef!$A$27:$C$46,3)+O690/10-0.1</f>
        <v>#N/A</v>
      </c>
      <c r="R690" s="31" t="e">
        <f t="shared" ca="1" si="358"/>
        <v>#N/A</v>
      </c>
      <c r="S690" s="72" t="e">
        <f t="shared" ca="1" si="359"/>
        <v>#N/A</v>
      </c>
      <c r="T690" s="72" t="e">
        <f t="shared" ca="1" si="360"/>
        <v>#N/A</v>
      </c>
      <c r="U690" s="72" t="e">
        <f t="shared" ca="1" si="361"/>
        <v>#N/A</v>
      </c>
      <c r="V690" s="72" t="e">
        <f t="shared" ca="1" si="362"/>
        <v>#N/A</v>
      </c>
      <c r="W690" s="72" t="e">
        <f ca="1">(Coef!$J$9/(1+Coef!$J$8*(COS(V690))^2)^0.5)*Coef!$J$6</f>
        <v>#N/A</v>
      </c>
      <c r="X690" s="72" t="e">
        <f t="shared" ca="1" si="363"/>
        <v>#N/A</v>
      </c>
      <c r="Y690" s="72" t="e">
        <f t="shared" ca="1" si="364"/>
        <v>#N/A</v>
      </c>
      <c r="Z690" s="72" t="e">
        <f t="shared" ca="1" si="365"/>
        <v>#N/A</v>
      </c>
      <c r="AA690" s="72" t="e">
        <f t="shared" ca="1" si="366"/>
        <v>#N/A</v>
      </c>
      <c r="AB690" s="72" t="e">
        <f t="shared" ca="1" si="367"/>
        <v>#N/A</v>
      </c>
      <c r="AC690" s="72" t="e">
        <f t="shared" ca="1" si="368"/>
        <v>#N/A</v>
      </c>
      <c r="AD690" s="72" t="e">
        <f t="shared" ca="1" si="369"/>
        <v>#N/A</v>
      </c>
      <c r="AE690" s="72" t="e">
        <f ca="1">Coef!$J$6*Coef!$J$9*(V690-(Coef!$J$10*AB690)+(Coef!$J$11*AC690)-(Coef!$J$12*AD690))</f>
        <v>#N/A</v>
      </c>
      <c r="AF690" s="72" t="e">
        <f t="shared" ca="1" si="370"/>
        <v>#N/A</v>
      </c>
      <c r="AG690" s="72" t="e">
        <f ca="1">((Coef!$J$8*Y690^2)/2)*(COS(V690))^2</f>
        <v>#N/A</v>
      </c>
      <c r="AH690" s="72" t="e">
        <f t="shared" ca="1" si="371"/>
        <v>#N/A</v>
      </c>
      <c r="AI690" s="72" t="e">
        <f t="shared" ca="1" si="372"/>
        <v>#N/A</v>
      </c>
      <c r="AJ690" s="72" t="e">
        <f t="shared" ca="1" si="373"/>
        <v>#N/A</v>
      </c>
      <c r="AK690" s="72" t="e">
        <f t="shared" ca="1" si="374"/>
        <v>#N/A</v>
      </c>
      <c r="AL690" s="72" t="e">
        <f t="shared" ca="1" si="375"/>
        <v>#N/A</v>
      </c>
      <c r="AM690" s="72" t="e">
        <f ca="1">V690+(1+Coef!$J$8*(COS(V690))^2-(3/2)*Coef!$J$8*SIN(V690)*COS(V690)*(AL690-V690))*(AL690-V690)</f>
        <v>#N/A</v>
      </c>
      <c r="AN690" s="34" t="e">
        <f t="shared" ca="1" si="376"/>
        <v>#N/A</v>
      </c>
      <c r="AO690" s="33" t="e">
        <f t="shared" ca="1" si="377"/>
        <v>#N/A</v>
      </c>
      <c r="AP690" s="33" t="e">
        <f t="shared" ca="1" si="378"/>
        <v>#N/A</v>
      </c>
      <c r="AQ690" s="72" t="e">
        <f ca="1">'MGRS to Dist'!BP690</f>
        <v>#N/A</v>
      </c>
      <c r="AR690" s="72" t="e">
        <f ca="1">'MGRS to Dist'!BT690</f>
        <v>#N/A</v>
      </c>
      <c r="AS690" s="72" t="e">
        <f ca="1">'MGRS to Dist'!BU690</f>
        <v>#N/A</v>
      </c>
      <c r="AT690" s="72" t="e">
        <f ca="1">'MGRS to Dist'!BV690</f>
        <v>#N/A</v>
      </c>
    </row>
    <row r="691" spans="3:46" ht="16.5" customHeight="1">
      <c r="C691" s="72" t="str">
        <f t="shared" si="349"/>
        <v/>
      </c>
      <c r="D691" s="72" t="e">
        <f t="array" aca="1" ref="D691" ca="1">MATCH(TRUE,ISERROR(VALUE(MID(C691,ROW(INDIRECT("1:"&amp;LEN(C691))),1))),0)</f>
        <v>#N/A</v>
      </c>
      <c r="E691" s="72" t="e">
        <f t="shared" ca="1" si="350"/>
        <v>#N/A</v>
      </c>
      <c r="F691" s="72" t="e">
        <f t="shared" ca="1" si="351"/>
        <v>#N/A</v>
      </c>
      <c r="G691" s="72" t="e">
        <f t="shared" ca="1" si="352"/>
        <v>#N/A</v>
      </c>
      <c r="H691" s="72" t="e">
        <f t="shared" ca="1" si="353"/>
        <v>#N/A</v>
      </c>
      <c r="I691" s="72" t="e">
        <f t="shared" ca="1" si="354"/>
        <v>#N/A</v>
      </c>
      <c r="J691" s="72" t="e">
        <f t="shared" ca="1" si="355"/>
        <v>#N/A</v>
      </c>
      <c r="K691" s="72" t="e">
        <f t="shared" ca="1" si="356"/>
        <v>#N/A</v>
      </c>
      <c r="L691" s="72" t="e">
        <f t="shared" ca="1" si="357"/>
        <v>#N/A</v>
      </c>
      <c r="M691" s="72" t="e">
        <f ca="1">VLOOKUP(G691,Coef!$C$2:$F$25,4)</f>
        <v>#N/A</v>
      </c>
      <c r="N691" s="31" t="e">
        <f ca="1">VLOOKUP(F691,Coef!$C$4:$D$23,2)</f>
        <v>#N/A</v>
      </c>
      <c r="O691" s="31" t="e">
        <f ca="1">MOD(VLOOKUP(H691,Coef!$C$2:$G$21,5)+MOD(E691+1,2)*15,20)</f>
        <v>#N/A</v>
      </c>
      <c r="P691" s="31" t="e">
        <f ca="1">VLOOKUP(N691,Coef!$A$27:$B$46,2)</f>
        <v>#N/A</v>
      </c>
      <c r="Q691" s="31" t="e">
        <f ca="1">VLOOKUP(N691,Coef!$A$27:$C$46,3)+O691/10-0.1</f>
        <v>#N/A</v>
      </c>
      <c r="R691" s="31" t="e">
        <f t="shared" ca="1" si="358"/>
        <v>#N/A</v>
      </c>
      <c r="S691" s="72" t="e">
        <f t="shared" ca="1" si="359"/>
        <v>#N/A</v>
      </c>
      <c r="T691" s="72" t="e">
        <f t="shared" ca="1" si="360"/>
        <v>#N/A</v>
      </c>
      <c r="U691" s="72" t="e">
        <f t="shared" ca="1" si="361"/>
        <v>#N/A</v>
      </c>
      <c r="V691" s="72" t="e">
        <f t="shared" ca="1" si="362"/>
        <v>#N/A</v>
      </c>
      <c r="W691" s="72" t="e">
        <f ca="1">(Coef!$J$9/(1+Coef!$J$8*(COS(V691))^2)^0.5)*Coef!$J$6</f>
        <v>#N/A</v>
      </c>
      <c r="X691" s="72" t="e">
        <f t="shared" ca="1" si="363"/>
        <v>#N/A</v>
      </c>
      <c r="Y691" s="72" t="e">
        <f t="shared" ca="1" si="364"/>
        <v>#N/A</v>
      </c>
      <c r="Z691" s="72" t="e">
        <f t="shared" ca="1" si="365"/>
        <v>#N/A</v>
      </c>
      <c r="AA691" s="72" t="e">
        <f t="shared" ca="1" si="366"/>
        <v>#N/A</v>
      </c>
      <c r="AB691" s="72" t="e">
        <f t="shared" ca="1" si="367"/>
        <v>#N/A</v>
      </c>
      <c r="AC691" s="72" t="e">
        <f t="shared" ca="1" si="368"/>
        <v>#N/A</v>
      </c>
      <c r="AD691" s="72" t="e">
        <f t="shared" ca="1" si="369"/>
        <v>#N/A</v>
      </c>
      <c r="AE691" s="72" t="e">
        <f ca="1">Coef!$J$6*Coef!$J$9*(V691-(Coef!$J$10*AB691)+(Coef!$J$11*AC691)-(Coef!$J$12*AD691))</f>
        <v>#N/A</v>
      </c>
      <c r="AF691" s="72" t="e">
        <f t="shared" ca="1" si="370"/>
        <v>#N/A</v>
      </c>
      <c r="AG691" s="72" t="e">
        <f ca="1">((Coef!$J$8*Y691^2)/2)*(COS(V691))^2</f>
        <v>#N/A</v>
      </c>
      <c r="AH691" s="72" t="e">
        <f t="shared" ca="1" si="371"/>
        <v>#N/A</v>
      </c>
      <c r="AI691" s="72" t="e">
        <f t="shared" ca="1" si="372"/>
        <v>#N/A</v>
      </c>
      <c r="AJ691" s="72" t="e">
        <f t="shared" ca="1" si="373"/>
        <v>#N/A</v>
      </c>
      <c r="AK691" s="72" t="e">
        <f t="shared" ca="1" si="374"/>
        <v>#N/A</v>
      </c>
      <c r="AL691" s="72" t="e">
        <f t="shared" ca="1" si="375"/>
        <v>#N/A</v>
      </c>
      <c r="AM691" s="72" t="e">
        <f ca="1">V691+(1+Coef!$J$8*(COS(V691))^2-(3/2)*Coef!$J$8*SIN(V691)*COS(V691)*(AL691-V691))*(AL691-V691)</f>
        <v>#N/A</v>
      </c>
      <c r="AN691" s="34" t="e">
        <f t="shared" ca="1" si="376"/>
        <v>#N/A</v>
      </c>
      <c r="AO691" s="33" t="e">
        <f t="shared" ca="1" si="377"/>
        <v>#N/A</v>
      </c>
      <c r="AP691" s="33" t="e">
        <f t="shared" ca="1" si="378"/>
        <v>#N/A</v>
      </c>
      <c r="AQ691" s="72" t="e">
        <f ca="1">'MGRS to Dist'!BP691</f>
        <v>#N/A</v>
      </c>
      <c r="AR691" s="72" t="e">
        <f ca="1">'MGRS to Dist'!BT691</f>
        <v>#N/A</v>
      </c>
      <c r="AS691" s="72" t="e">
        <f ca="1">'MGRS to Dist'!BU691</f>
        <v>#N/A</v>
      </c>
      <c r="AT691" s="72" t="e">
        <f ca="1">'MGRS to Dist'!BV691</f>
        <v>#N/A</v>
      </c>
    </row>
    <row r="692" spans="3:46" ht="16.5" customHeight="1">
      <c r="C692" s="72" t="str">
        <f t="shared" si="349"/>
        <v/>
      </c>
      <c r="D692" s="72" t="e">
        <f t="array" aca="1" ref="D692" ca="1">MATCH(TRUE,ISERROR(VALUE(MID(C692,ROW(INDIRECT("1:"&amp;LEN(C692))),1))),0)</f>
        <v>#N/A</v>
      </c>
      <c r="E692" s="72" t="e">
        <f t="shared" ca="1" si="350"/>
        <v>#N/A</v>
      </c>
      <c r="F692" s="72" t="e">
        <f t="shared" ca="1" si="351"/>
        <v>#N/A</v>
      </c>
      <c r="G692" s="72" t="e">
        <f t="shared" ca="1" si="352"/>
        <v>#N/A</v>
      </c>
      <c r="H692" s="72" t="e">
        <f t="shared" ca="1" si="353"/>
        <v>#N/A</v>
      </c>
      <c r="I692" s="72" t="e">
        <f t="shared" ca="1" si="354"/>
        <v>#N/A</v>
      </c>
      <c r="J692" s="72" t="e">
        <f t="shared" ca="1" si="355"/>
        <v>#N/A</v>
      </c>
      <c r="K692" s="72" t="e">
        <f t="shared" ca="1" si="356"/>
        <v>#N/A</v>
      </c>
      <c r="L692" s="72" t="e">
        <f t="shared" ca="1" si="357"/>
        <v>#N/A</v>
      </c>
      <c r="M692" s="72" t="e">
        <f ca="1">VLOOKUP(G692,Coef!$C$2:$F$25,4)</f>
        <v>#N/A</v>
      </c>
      <c r="N692" s="31" t="e">
        <f ca="1">VLOOKUP(F692,Coef!$C$4:$D$23,2)</f>
        <v>#N/A</v>
      </c>
      <c r="O692" s="31" t="e">
        <f ca="1">MOD(VLOOKUP(H692,Coef!$C$2:$G$21,5)+MOD(E692+1,2)*15,20)</f>
        <v>#N/A</v>
      </c>
      <c r="P692" s="31" t="e">
        <f ca="1">VLOOKUP(N692,Coef!$A$27:$B$46,2)</f>
        <v>#N/A</v>
      </c>
      <c r="Q692" s="31" t="e">
        <f ca="1">VLOOKUP(N692,Coef!$A$27:$C$46,3)+O692/10-0.1</f>
        <v>#N/A</v>
      </c>
      <c r="R692" s="31" t="e">
        <f t="shared" ca="1" si="358"/>
        <v>#N/A</v>
      </c>
      <c r="S692" s="72" t="e">
        <f t="shared" ca="1" si="359"/>
        <v>#N/A</v>
      </c>
      <c r="T692" s="72" t="e">
        <f t="shared" ca="1" si="360"/>
        <v>#N/A</v>
      </c>
      <c r="U692" s="72" t="e">
        <f t="shared" ca="1" si="361"/>
        <v>#N/A</v>
      </c>
      <c r="V692" s="72" t="e">
        <f t="shared" ca="1" si="362"/>
        <v>#N/A</v>
      </c>
      <c r="W692" s="72" t="e">
        <f ca="1">(Coef!$J$9/(1+Coef!$J$8*(COS(V692))^2)^0.5)*Coef!$J$6</f>
        <v>#N/A</v>
      </c>
      <c r="X692" s="72" t="e">
        <f t="shared" ca="1" si="363"/>
        <v>#N/A</v>
      </c>
      <c r="Y692" s="72" t="e">
        <f t="shared" ca="1" si="364"/>
        <v>#N/A</v>
      </c>
      <c r="Z692" s="72" t="e">
        <f t="shared" ca="1" si="365"/>
        <v>#N/A</v>
      </c>
      <c r="AA692" s="72" t="e">
        <f t="shared" ca="1" si="366"/>
        <v>#N/A</v>
      </c>
      <c r="AB692" s="72" t="e">
        <f t="shared" ca="1" si="367"/>
        <v>#N/A</v>
      </c>
      <c r="AC692" s="72" t="e">
        <f t="shared" ca="1" si="368"/>
        <v>#N/A</v>
      </c>
      <c r="AD692" s="72" t="e">
        <f t="shared" ca="1" si="369"/>
        <v>#N/A</v>
      </c>
      <c r="AE692" s="72" t="e">
        <f ca="1">Coef!$J$6*Coef!$J$9*(V692-(Coef!$J$10*AB692)+(Coef!$J$11*AC692)-(Coef!$J$12*AD692))</f>
        <v>#N/A</v>
      </c>
      <c r="AF692" s="72" t="e">
        <f t="shared" ca="1" si="370"/>
        <v>#N/A</v>
      </c>
      <c r="AG692" s="72" t="e">
        <f ca="1">((Coef!$J$8*Y692^2)/2)*(COS(V692))^2</f>
        <v>#N/A</v>
      </c>
      <c r="AH692" s="72" t="e">
        <f t="shared" ca="1" si="371"/>
        <v>#N/A</v>
      </c>
      <c r="AI692" s="72" t="e">
        <f t="shared" ca="1" si="372"/>
        <v>#N/A</v>
      </c>
      <c r="AJ692" s="72" t="e">
        <f t="shared" ca="1" si="373"/>
        <v>#N/A</v>
      </c>
      <c r="AK692" s="72" t="e">
        <f t="shared" ca="1" si="374"/>
        <v>#N/A</v>
      </c>
      <c r="AL692" s="72" t="e">
        <f t="shared" ca="1" si="375"/>
        <v>#N/A</v>
      </c>
      <c r="AM692" s="72" t="e">
        <f ca="1">V692+(1+Coef!$J$8*(COS(V692))^2-(3/2)*Coef!$J$8*SIN(V692)*COS(V692)*(AL692-V692))*(AL692-V692)</f>
        <v>#N/A</v>
      </c>
      <c r="AN692" s="34" t="e">
        <f t="shared" ca="1" si="376"/>
        <v>#N/A</v>
      </c>
      <c r="AO692" s="33" t="e">
        <f t="shared" ca="1" si="377"/>
        <v>#N/A</v>
      </c>
      <c r="AP692" s="33" t="e">
        <f t="shared" ca="1" si="378"/>
        <v>#N/A</v>
      </c>
      <c r="AQ692" s="72" t="e">
        <f ca="1">'MGRS to Dist'!BP692</f>
        <v>#N/A</v>
      </c>
      <c r="AR692" s="72" t="e">
        <f ca="1">'MGRS to Dist'!BT692</f>
        <v>#N/A</v>
      </c>
      <c r="AS692" s="72" t="e">
        <f ca="1">'MGRS to Dist'!BU692</f>
        <v>#N/A</v>
      </c>
      <c r="AT692" s="72" t="e">
        <f ca="1">'MGRS to Dist'!BV692</f>
        <v>#N/A</v>
      </c>
    </row>
    <row r="693" spans="3:46" ht="16.5" customHeight="1">
      <c r="C693" s="72" t="str">
        <f t="shared" si="349"/>
        <v/>
      </c>
      <c r="D693" s="72" t="e">
        <f t="array" aca="1" ref="D693" ca="1">MATCH(TRUE,ISERROR(VALUE(MID(C693,ROW(INDIRECT("1:"&amp;LEN(C693))),1))),0)</f>
        <v>#N/A</v>
      </c>
      <c r="E693" s="72" t="e">
        <f t="shared" ca="1" si="350"/>
        <v>#N/A</v>
      </c>
      <c r="F693" s="72" t="e">
        <f t="shared" ca="1" si="351"/>
        <v>#N/A</v>
      </c>
      <c r="G693" s="72" t="e">
        <f t="shared" ca="1" si="352"/>
        <v>#N/A</v>
      </c>
      <c r="H693" s="72" t="e">
        <f t="shared" ca="1" si="353"/>
        <v>#N/A</v>
      </c>
      <c r="I693" s="72" t="e">
        <f t="shared" ca="1" si="354"/>
        <v>#N/A</v>
      </c>
      <c r="J693" s="72" t="e">
        <f t="shared" ca="1" si="355"/>
        <v>#N/A</v>
      </c>
      <c r="K693" s="72" t="e">
        <f t="shared" ca="1" si="356"/>
        <v>#N/A</v>
      </c>
      <c r="L693" s="72" t="e">
        <f t="shared" ca="1" si="357"/>
        <v>#N/A</v>
      </c>
      <c r="M693" s="72" t="e">
        <f ca="1">VLOOKUP(G693,Coef!$C$2:$F$25,4)</f>
        <v>#N/A</v>
      </c>
      <c r="N693" s="31" t="e">
        <f ca="1">VLOOKUP(F693,Coef!$C$4:$D$23,2)</f>
        <v>#N/A</v>
      </c>
      <c r="O693" s="31" t="e">
        <f ca="1">MOD(VLOOKUP(H693,Coef!$C$2:$G$21,5)+MOD(E693+1,2)*15,20)</f>
        <v>#N/A</v>
      </c>
      <c r="P693" s="31" t="e">
        <f ca="1">VLOOKUP(N693,Coef!$A$27:$B$46,2)</f>
        <v>#N/A</v>
      </c>
      <c r="Q693" s="31" t="e">
        <f ca="1">VLOOKUP(N693,Coef!$A$27:$C$46,3)+O693/10-0.1</f>
        <v>#N/A</v>
      </c>
      <c r="R693" s="31" t="e">
        <f t="shared" ca="1" si="358"/>
        <v>#N/A</v>
      </c>
      <c r="S693" s="72" t="e">
        <f t="shared" ca="1" si="359"/>
        <v>#N/A</v>
      </c>
      <c r="T693" s="72" t="e">
        <f t="shared" ca="1" si="360"/>
        <v>#N/A</v>
      </c>
      <c r="U693" s="72" t="e">
        <f t="shared" ca="1" si="361"/>
        <v>#N/A</v>
      </c>
      <c r="V693" s="72" t="e">
        <f t="shared" ca="1" si="362"/>
        <v>#N/A</v>
      </c>
      <c r="W693" s="72" t="e">
        <f ca="1">(Coef!$J$9/(1+Coef!$J$8*(COS(V693))^2)^0.5)*Coef!$J$6</f>
        <v>#N/A</v>
      </c>
      <c r="X693" s="72" t="e">
        <f t="shared" ca="1" si="363"/>
        <v>#N/A</v>
      </c>
      <c r="Y693" s="72" t="e">
        <f t="shared" ca="1" si="364"/>
        <v>#N/A</v>
      </c>
      <c r="Z693" s="72" t="e">
        <f t="shared" ca="1" si="365"/>
        <v>#N/A</v>
      </c>
      <c r="AA693" s="72" t="e">
        <f t="shared" ca="1" si="366"/>
        <v>#N/A</v>
      </c>
      <c r="AB693" s="72" t="e">
        <f t="shared" ca="1" si="367"/>
        <v>#N/A</v>
      </c>
      <c r="AC693" s="72" t="e">
        <f t="shared" ca="1" si="368"/>
        <v>#N/A</v>
      </c>
      <c r="AD693" s="72" t="e">
        <f t="shared" ca="1" si="369"/>
        <v>#N/A</v>
      </c>
      <c r="AE693" s="72" t="e">
        <f ca="1">Coef!$J$6*Coef!$J$9*(V693-(Coef!$J$10*AB693)+(Coef!$J$11*AC693)-(Coef!$J$12*AD693))</f>
        <v>#N/A</v>
      </c>
      <c r="AF693" s="72" t="e">
        <f t="shared" ca="1" si="370"/>
        <v>#N/A</v>
      </c>
      <c r="AG693" s="72" t="e">
        <f ca="1">((Coef!$J$8*Y693^2)/2)*(COS(V693))^2</f>
        <v>#N/A</v>
      </c>
      <c r="AH693" s="72" t="e">
        <f t="shared" ca="1" si="371"/>
        <v>#N/A</v>
      </c>
      <c r="AI693" s="72" t="e">
        <f t="shared" ca="1" si="372"/>
        <v>#N/A</v>
      </c>
      <c r="AJ693" s="72" t="e">
        <f t="shared" ca="1" si="373"/>
        <v>#N/A</v>
      </c>
      <c r="AK693" s="72" t="e">
        <f t="shared" ca="1" si="374"/>
        <v>#N/A</v>
      </c>
      <c r="AL693" s="72" t="e">
        <f t="shared" ca="1" si="375"/>
        <v>#N/A</v>
      </c>
      <c r="AM693" s="72" t="e">
        <f ca="1">V693+(1+Coef!$J$8*(COS(V693))^2-(3/2)*Coef!$J$8*SIN(V693)*COS(V693)*(AL693-V693))*(AL693-V693)</f>
        <v>#N/A</v>
      </c>
      <c r="AN693" s="34" t="e">
        <f t="shared" ca="1" si="376"/>
        <v>#N/A</v>
      </c>
      <c r="AO693" s="33" t="e">
        <f t="shared" ca="1" si="377"/>
        <v>#N/A</v>
      </c>
      <c r="AP693" s="33" t="e">
        <f t="shared" ca="1" si="378"/>
        <v>#N/A</v>
      </c>
      <c r="AQ693" s="72" t="e">
        <f ca="1">'MGRS to Dist'!BP693</f>
        <v>#N/A</v>
      </c>
      <c r="AR693" s="72" t="e">
        <f ca="1">'MGRS to Dist'!BT693</f>
        <v>#N/A</v>
      </c>
      <c r="AS693" s="72" t="e">
        <f ca="1">'MGRS to Dist'!BU693</f>
        <v>#N/A</v>
      </c>
      <c r="AT693" s="72" t="e">
        <f ca="1">'MGRS to Dist'!BV693</f>
        <v>#N/A</v>
      </c>
    </row>
    <row r="694" spans="3:46" ht="16.5" customHeight="1">
      <c r="C694" s="72" t="str">
        <f t="shared" si="349"/>
        <v/>
      </c>
      <c r="D694" s="72" t="e">
        <f t="array" aca="1" ref="D694" ca="1">MATCH(TRUE,ISERROR(VALUE(MID(C694,ROW(INDIRECT("1:"&amp;LEN(C694))),1))),0)</f>
        <v>#N/A</v>
      </c>
      <c r="E694" s="72" t="e">
        <f t="shared" ca="1" si="350"/>
        <v>#N/A</v>
      </c>
      <c r="F694" s="72" t="e">
        <f t="shared" ca="1" si="351"/>
        <v>#N/A</v>
      </c>
      <c r="G694" s="72" t="e">
        <f t="shared" ca="1" si="352"/>
        <v>#N/A</v>
      </c>
      <c r="H694" s="72" t="e">
        <f t="shared" ca="1" si="353"/>
        <v>#N/A</v>
      </c>
      <c r="I694" s="72" t="e">
        <f t="shared" ca="1" si="354"/>
        <v>#N/A</v>
      </c>
      <c r="J694" s="72" t="e">
        <f t="shared" ca="1" si="355"/>
        <v>#N/A</v>
      </c>
      <c r="K694" s="72" t="e">
        <f t="shared" ca="1" si="356"/>
        <v>#N/A</v>
      </c>
      <c r="L694" s="72" t="e">
        <f t="shared" ca="1" si="357"/>
        <v>#N/A</v>
      </c>
      <c r="M694" s="72" t="e">
        <f ca="1">VLOOKUP(G694,Coef!$C$2:$F$25,4)</f>
        <v>#N/A</v>
      </c>
      <c r="N694" s="31" t="e">
        <f ca="1">VLOOKUP(F694,Coef!$C$4:$D$23,2)</f>
        <v>#N/A</v>
      </c>
      <c r="O694" s="31" t="e">
        <f ca="1">MOD(VLOOKUP(H694,Coef!$C$2:$G$21,5)+MOD(E694+1,2)*15,20)</f>
        <v>#N/A</v>
      </c>
      <c r="P694" s="31" t="e">
        <f ca="1">VLOOKUP(N694,Coef!$A$27:$B$46,2)</f>
        <v>#N/A</v>
      </c>
      <c r="Q694" s="31" t="e">
        <f ca="1">VLOOKUP(N694,Coef!$A$27:$C$46,3)+O694/10-0.1</f>
        <v>#N/A</v>
      </c>
      <c r="R694" s="31" t="e">
        <f t="shared" ca="1" si="358"/>
        <v>#N/A</v>
      </c>
      <c r="S694" s="72" t="e">
        <f t="shared" ca="1" si="359"/>
        <v>#N/A</v>
      </c>
      <c r="T694" s="72" t="e">
        <f t="shared" ca="1" si="360"/>
        <v>#N/A</v>
      </c>
      <c r="U694" s="72" t="e">
        <f t="shared" ca="1" si="361"/>
        <v>#N/A</v>
      </c>
      <c r="V694" s="72" t="e">
        <f t="shared" ca="1" si="362"/>
        <v>#N/A</v>
      </c>
      <c r="W694" s="72" t="e">
        <f ca="1">(Coef!$J$9/(1+Coef!$J$8*(COS(V694))^2)^0.5)*Coef!$J$6</f>
        <v>#N/A</v>
      </c>
      <c r="X694" s="72" t="e">
        <f t="shared" ca="1" si="363"/>
        <v>#N/A</v>
      </c>
      <c r="Y694" s="72" t="e">
        <f t="shared" ca="1" si="364"/>
        <v>#N/A</v>
      </c>
      <c r="Z694" s="72" t="e">
        <f t="shared" ca="1" si="365"/>
        <v>#N/A</v>
      </c>
      <c r="AA694" s="72" t="e">
        <f t="shared" ca="1" si="366"/>
        <v>#N/A</v>
      </c>
      <c r="AB694" s="72" t="e">
        <f t="shared" ca="1" si="367"/>
        <v>#N/A</v>
      </c>
      <c r="AC694" s="72" t="e">
        <f t="shared" ca="1" si="368"/>
        <v>#N/A</v>
      </c>
      <c r="AD694" s="72" t="e">
        <f t="shared" ca="1" si="369"/>
        <v>#N/A</v>
      </c>
      <c r="AE694" s="72" t="e">
        <f ca="1">Coef!$J$6*Coef!$J$9*(V694-(Coef!$J$10*AB694)+(Coef!$J$11*AC694)-(Coef!$J$12*AD694))</f>
        <v>#N/A</v>
      </c>
      <c r="AF694" s="72" t="e">
        <f t="shared" ca="1" si="370"/>
        <v>#N/A</v>
      </c>
      <c r="AG694" s="72" t="e">
        <f ca="1">((Coef!$J$8*Y694^2)/2)*(COS(V694))^2</f>
        <v>#N/A</v>
      </c>
      <c r="AH694" s="72" t="e">
        <f t="shared" ca="1" si="371"/>
        <v>#N/A</v>
      </c>
      <c r="AI694" s="72" t="e">
        <f t="shared" ca="1" si="372"/>
        <v>#N/A</v>
      </c>
      <c r="AJ694" s="72" t="e">
        <f t="shared" ca="1" si="373"/>
        <v>#N/A</v>
      </c>
      <c r="AK694" s="72" t="e">
        <f t="shared" ca="1" si="374"/>
        <v>#N/A</v>
      </c>
      <c r="AL694" s="72" t="e">
        <f t="shared" ca="1" si="375"/>
        <v>#N/A</v>
      </c>
      <c r="AM694" s="72" t="e">
        <f ca="1">V694+(1+Coef!$J$8*(COS(V694))^2-(3/2)*Coef!$J$8*SIN(V694)*COS(V694)*(AL694-V694))*(AL694-V694)</f>
        <v>#N/A</v>
      </c>
      <c r="AN694" s="34" t="e">
        <f t="shared" ca="1" si="376"/>
        <v>#N/A</v>
      </c>
      <c r="AO694" s="33" t="e">
        <f t="shared" ca="1" si="377"/>
        <v>#N/A</v>
      </c>
      <c r="AP694" s="33" t="e">
        <f t="shared" ca="1" si="378"/>
        <v>#N/A</v>
      </c>
      <c r="AQ694" s="72" t="e">
        <f ca="1">'MGRS to Dist'!BP694</f>
        <v>#N/A</v>
      </c>
      <c r="AR694" s="72" t="e">
        <f ca="1">'MGRS to Dist'!BT694</f>
        <v>#N/A</v>
      </c>
      <c r="AS694" s="72" t="e">
        <f ca="1">'MGRS to Dist'!BU694</f>
        <v>#N/A</v>
      </c>
      <c r="AT694" s="72" t="e">
        <f ca="1">'MGRS to Dist'!BV694</f>
        <v>#N/A</v>
      </c>
    </row>
    <row r="695" spans="3:46" ht="16.5" customHeight="1">
      <c r="C695" s="72" t="str">
        <f t="shared" si="349"/>
        <v/>
      </c>
      <c r="D695" s="72" t="e">
        <f t="array" aca="1" ref="D695" ca="1">MATCH(TRUE,ISERROR(VALUE(MID(C695,ROW(INDIRECT("1:"&amp;LEN(C695))),1))),0)</f>
        <v>#N/A</v>
      </c>
      <c r="E695" s="72" t="e">
        <f t="shared" ca="1" si="350"/>
        <v>#N/A</v>
      </c>
      <c r="F695" s="72" t="e">
        <f t="shared" ca="1" si="351"/>
        <v>#N/A</v>
      </c>
      <c r="G695" s="72" t="e">
        <f t="shared" ca="1" si="352"/>
        <v>#N/A</v>
      </c>
      <c r="H695" s="72" t="e">
        <f t="shared" ca="1" si="353"/>
        <v>#N/A</v>
      </c>
      <c r="I695" s="72" t="e">
        <f t="shared" ca="1" si="354"/>
        <v>#N/A</v>
      </c>
      <c r="J695" s="72" t="e">
        <f t="shared" ca="1" si="355"/>
        <v>#N/A</v>
      </c>
      <c r="K695" s="72" t="e">
        <f t="shared" ca="1" si="356"/>
        <v>#N/A</v>
      </c>
      <c r="L695" s="72" t="e">
        <f t="shared" ca="1" si="357"/>
        <v>#N/A</v>
      </c>
      <c r="M695" s="72" t="e">
        <f ca="1">VLOOKUP(G695,Coef!$C$2:$F$25,4)</f>
        <v>#N/A</v>
      </c>
      <c r="N695" s="31" t="e">
        <f ca="1">VLOOKUP(F695,Coef!$C$4:$D$23,2)</f>
        <v>#N/A</v>
      </c>
      <c r="O695" s="31" t="e">
        <f ca="1">MOD(VLOOKUP(H695,Coef!$C$2:$G$21,5)+MOD(E695+1,2)*15,20)</f>
        <v>#N/A</v>
      </c>
      <c r="P695" s="31" t="e">
        <f ca="1">VLOOKUP(N695,Coef!$A$27:$B$46,2)</f>
        <v>#N/A</v>
      </c>
      <c r="Q695" s="31" t="e">
        <f ca="1">VLOOKUP(N695,Coef!$A$27:$C$46,3)+O695/10-0.1</f>
        <v>#N/A</v>
      </c>
      <c r="R695" s="31" t="e">
        <f t="shared" ca="1" si="358"/>
        <v>#N/A</v>
      </c>
      <c r="S695" s="72" t="e">
        <f t="shared" ca="1" si="359"/>
        <v>#N/A</v>
      </c>
      <c r="T695" s="72" t="e">
        <f t="shared" ca="1" si="360"/>
        <v>#N/A</v>
      </c>
      <c r="U695" s="72" t="e">
        <f t="shared" ca="1" si="361"/>
        <v>#N/A</v>
      </c>
      <c r="V695" s="72" t="e">
        <f t="shared" ca="1" si="362"/>
        <v>#N/A</v>
      </c>
      <c r="W695" s="72" t="e">
        <f ca="1">(Coef!$J$9/(1+Coef!$J$8*(COS(V695))^2)^0.5)*Coef!$J$6</f>
        <v>#N/A</v>
      </c>
      <c r="X695" s="72" t="e">
        <f t="shared" ca="1" si="363"/>
        <v>#N/A</v>
      </c>
      <c r="Y695" s="72" t="e">
        <f t="shared" ca="1" si="364"/>
        <v>#N/A</v>
      </c>
      <c r="Z695" s="72" t="e">
        <f t="shared" ca="1" si="365"/>
        <v>#N/A</v>
      </c>
      <c r="AA695" s="72" t="e">
        <f t="shared" ca="1" si="366"/>
        <v>#N/A</v>
      </c>
      <c r="AB695" s="72" t="e">
        <f t="shared" ca="1" si="367"/>
        <v>#N/A</v>
      </c>
      <c r="AC695" s="72" t="e">
        <f t="shared" ca="1" si="368"/>
        <v>#N/A</v>
      </c>
      <c r="AD695" s="72" t="e">
        <f t="shared" ca="1" si="369"/>
        <v>#N/A</v>
      </c>
      <c r="AE695" s="72" t="e">
        <f ca="1">Coef!$J$6*Coef!$J$9*(V695-(Coef!$J$10*AB695)+(Coef!$J$11*AC695)-(Coef!$J$12*AD695))</f>
        <v>#N/A</v>
      </c>
      <c r="AF695" s="72" t="e">
        <f t="shared" ca="1" si="370"/>
        <v>#N/A</v>
      </c>
      <c r="AG695" s="72" t="e">
        <f ca="1">((Coef!$J$8*Y695^2)/2)*(COS(V695))^2</f>
        <v>#N/A</v>
      </c>
      <c r="AH695" s="72" t="e">
        <f t="shared" ca="1" si="371"/>
        <v>#N/A</v>
      </c>
      <c r="AI695" s="72" t="e">
        <f t="shared" ca="1" si="372"/>
        <v>#N/A</v>
      </c>
      <c r="AJ695" s="72" t="e">
        <f t="shared" ca="1" si="373"/>
        <v>#N/A</v>
      </c>
      <c r="AK695" s="72" t="e">
        <f t="shared" ca="1" si="374"/>
        <v>#N/A</v>
      </c>
      <c r="AL695" s="72" t="e">
        <f t="shared" ca="1" si="375"/>
        <v>#N/A</v>
      </c>
      <c r="AM695" s="72" t="e">
        <f ca="1">V695+(1+Coef!$J$8*(COS(V695))^2-(3/2)*Coef!$J$8*SIN(V695)*COS(V695)*(AL695-V695))*(AL695-V695)</f>
        <v>#N/A</v>
      </c>
      <c r="AN695" s="34" t="e">
        <f t="shared" ca="1" si="376"/>
        <v>#N/A</v>
      </c>
      <c r="AO695" s="33" t="e">
        <f t="shared" ca="1" si="377"/>
        <v>#N/A</v>
      </c>
      <c r="AP695" s="33" t="e">
        <f t="shared" ca="1" si="378"/>
        <v>#N/A</v>
      </c>
      <c r="AQ695" s="72" t="e">
        <f ca="1">'MGRS to Dist'!BP695</f>
        <v>#N/A</v>
      </c>
      <c r="AR695" s="72" t="e">
        <f ca="1">'MGRS to Dist'!BT695</f>
        <v>#N/A</v>
      </c>
      <c r="AS695" s="72" t="e">
        <f ca="1">'MGRS to Dist'!BU695</f>
        <v>#N/A</v>
      </c>
      <c r="AT695" s="72" t="e">
        <f ca="1">'MGRS to Dist'!BV695</f>
        <v>#N/A</v>
      </c>
    </row>
    <row r="696" spans="3:46" ht="16.5" customHeight="1">
      <c r="C696" s="72" t="str">
        <f t="shared" si="349"/>
        <v/>
      </c>
      <c r="D696" s="72" t="e">
        <f t="array" aca="1" ref="D696" ca="1">MATCH(TRUE,ISERROR(VALUE(MID(C696,ROW(INDIRECT("1:"&amp;LEN(C696))),1))),0)</f>
        <v>#N/A</v>
      </c>
      <c r="E696" s="72" t="e">
        <f t="shared" ca="1" si="350"/>
        <v>#N/A</v>
      </c>
      <c r="F696" s="72" t="e">
        <f t="shared" ca="1" si="351"/>
        <v>#N/A</v>
      </c>
      <c r="G696" s="72" t="e">
        <f t="shared" ca="1" si="352"/>
        <v>#N/A</v>
      </c>
      <c r="H696" s="72" t="e">
        <f t="shared" ca="1" si="353"/>
        <v>#N/A</v>
      </c>
      <c r="I696" s="72" t="e">
        <f t="shared" ca="1" si="354"/>
        <v>#N/A</v>
      </c>
      <c r="J696" s="72" t="e">
        <f t="shared" ca="1" si="355"/>
        <v>#N/A</v>
      </c>
      <c r="K696" s="72" t="e">
        <f t="shared" ca="1" si="356"/>
        <v>#N/A</v>
      </c>
      <c r="L696" s="72" t="e">
        <f t="shared" ca="1" si="357"/>
        <v>#N/A</v>
      </c>
      <c r="M696" s="72" t="e">
        <f ca="1">VLOOKUP(G696,Coef!$C$2:$F$25,4)</f>
        <v>#N/A</v>
      </c>
      <c r="N696" s="31" t="e">
        <f ca="1">VLOOKUP(F696,Coef!$C$4:$D$23,2)</f>
        <v>#N/A</v>
      </c>
      <c r="O696" s="31" t="e">
        <f ca="1">MOD(VLOOKUP(H696,Coef!$C$2:$G$21,5)+MOD(E696+1,2)*15,20)</f>
        <v>#N/A</v>
      </c>
      <c r="P696" s="31" t="e">
        <f ca="1">VLOOKUP(N696,Coef!$A$27:$B$46,2)</f>
        <v>#N/A</v>
      </c>
      <c r="Q696" s="31" t="e">
        <f ca="1">VLOOKUP(N696,Coef!$A$27:$C$46,3)+O696/10-0.1</f>
        <v>#N/A</v>
      </c>
      <c r="R696" s="31" t="e">
        <f t="shared" ca="1" si="358"/>
        <v>#N/A</v>
      </c>
      <c r="S696" s="72" t="e">
        <f t="shared" ca="1" si="359"/>
        <v>#N/A</v>
      </c>
      <c r="T696" s="72" t="e">
        <f t="shared" ca="1" si="360"/>
        <v>#N/A</v>
      </c>
      <c r="U696" s="72" t="e">
        <f t="shared" ca="1" si="361"/>
        <v>#N/A</v>
      </c>
      <c r="V696" s="72" t="e">
        <f t="shared" ca="1" si="362"/>
        <v>#N/A</v>
      </c>
      <c r="W696" s="72" t="e">
        <f ca="1">(Coef!$J$9/(1+Coef!$J$8*(COS(V696))^2)^0.5)*Coef!$J$6</f>
        <v>#N/A</v>
      </c>
      <c r="X696" s="72" t="e">
        <f t="shared" ca="1" si="363"/>
        <v>#N/A</v>
      </c>
      <c r="Y696" s="72" t="e">
        <f t="shared" ca="1" si="364"/>
        <v>#N/A</v>
      </c>
      <c r="Z696" s="72" t="e">
        <f t="shared" ca="1" si="365"/>
        <v>#N/A</v>
      </c>
      <c r="AA696" s="72" t="e">
        <f t="shared" ca="1" si="366"/>
        <v>#N/A</v>
      </c>
      <c r="AB696" s="72" t="e">
        <f t="shared" ca="1" si="367"/>
        <v>#N/A</v>
      </c>
      <c r="AC696" s="72" t="e">
        <f t="shared" ca="1" si="368"/>
        <v>#N/A</v>
      </c>
      <c r="AD696" s="72" t="e">
        <f t="shared" ca="1" si="369"/>
        <v>#N/A</v>
      </c>
      <c r="AE696" s="72" t="e">
        <f ca="1">Coef!$J$6*Coef!$J$9*(V696-(Coef!$J$10*AB696)+(Coef!$J$11*AC696)-(Coef!$J$12*AD696))</f>
        <v>#N/A</v>
      </c>
      <c r="AF696" s="72" t="e">
        <f t="shared" ca="1" si="370"/>
        <v>#N/A</v>
      </c>
      <c r="AG696" s="72" t="e">
        <f ca="1">((Coef!$J$8*Y696^2)/2)*(COS(V696))^2</f>
        <v>#N/A</v>
      </c>
      <c r="AH696" s="72" t="e">
        <f t="shared" ca="1" si="371"/>
        <v>#N/A</v>
      </c>
      <c r="AI696" s="72" t="e">
        <f t="shared" ca="1" si="372"/>
        <v>#N/A</v>
      </c>
      <c r="AJ696" s="72" t="e">
        <f t="shared" ca="1" si="373"/>
        <v>#N/A</v>
      </c>
      <c r="AK696" s="72" t="e">
        <f t="shared" ca="1" si="374"/>
        <v>#N/A</v>
      </c>
      <c r="AL696" s="72" t="e">
        <f t="shared" ca="1" si="375"/>
        <v>#N/A</v>
      </c>
      <c r="AM696" s="72" t="e">
        <f ca="1">V696+(1+Coef!$J$8*(COS(V696))^2-(3/2)*Coef!$J$8*SIN(V696)*COS(V696)*(AL696-V696))*(AL696-V696)</f>
        <v>#N/A</v>
      </c>
      <c r="AN696" s="34" t="e">
        <f t="shared" ca="1" si="376"/>
        <v>#N/A</v>
      </c>
      <c r="AO696" s="33" t="e">
        <f t="shared" ca="1" si="377"/>
        <v>#N/A</v>
      </c>
      <c r="AP696" s="33" t="e">
        <f t="shared" ca="1" si="378"/>
        <v>#N/A</v>
      </c>
      <c r="AQ696" s="72" t="e">
        <f ca="1">'MGRS to Dist'!BP696</f>
        <v>#N/A</v>
      </c>
      <c r="AR696" s="72" t="e">
        <f ca="1">'MGRS to Dist'!BT696</f>
        <v>#N/A</v>
      </c>
      <c r="AS696" s="72" t="e">
        <f ca="1">'MGRS to Dist'!BU696</f>
        <v>#N/A</v>
      </c>
      <c r="AT696" s="72" t="e">
        <f ca="1">'MGRS to Dist'!BV696</f>
        <v>#N/A</v>
      </c>
    </row>
    <row r="697" spans="3:46" ht="16.5" customHeight="1">
      <c r="C697" s="72" t="str">
        <f t="shared" si="349"/>
        <v/>
      </c>
      <c r="D697" s="72" t="e">
        <f t="array" aca="1" ref="D697" ca="1">MATCH(TRUE,ISERROR(VALUE(MID(C697,ROW(INDIRECT("1:"&amp;LEN(C697))),1))),0)</f>
        <v>#N/A</v>
      </c>
      <c r="E697" s="72" t="e">
        <f t="shared" ca="1" si="350"/>
        <v>#N/A</v>
      </c>
      <c r="F697" s="72" t="e">
        <f t="shared" ca="1" si="351"/>
        <v>#N/A</v>
      </c>
      <c r="G697" s="72" t="e">
        <f t="shared" ca="1" si="352"/>
        <v>#N/A</v>
      </c>
      <c r="H697" s="72" t="e">
        <f t="shared" ca="1" si="353"/>
        <v>#N/A</v>
      </c>
      <c r="I697" s="72" t="e">
        <f t="shared" ca="1" si="354"/>
        <v>#N/A</v>
      </c>
      <c r="J697" s="72" t="e">
        <f t="shared" ca="1" si="355"/>
        <v>#N/A</v>
      </c>
      <c r="K697" s="72" t="e">
        <f t="shared" ca="1" si="356"/>
        <v>#N/A</v>
      </c>
      <c r="L697" s="72" t="e">
        <f t="shared" ca="1" si="357"/>
        <v>#N/A</v>
      </c>
      <c r="M697" s="72" t="e">
        <f ca="1">VLOOKUP(G697,Coef!$C$2:$F$25,4)</f>
        <v>#N/A</v>
      </c>
      <c r="N697" s="31" t="e">
        <f ca="1">VLOOKUP(F697,Coef!$C$4:$D$23,2)</f>
        <v>#N/A</v>
      </c>
      <c r="O697" s="31" t="e">
        <f ca="1">MOD(VLOOKUP(H697,Coef!$C$2:$G$21,5)+MOD(E697+1,2)*15,20)</f>
        <v>#N/A</v>
      </c>
      <c r="P697" s="31" t="e">
        <f ca="1">VLOOKUP(N697,Coef!$A$27:$B$46,2)</f>
        <v>#N/A</v>
      </c>
      <c r="Q697" s="31" t="e">
        <f ca="1">VLOOKUP(N697,Coef!$A$27:$C$46,3)+O697/10-0.1</f>
        <v>#N/A</v>
      </c>
      <c r="R697" s="31" t="e">
        <f t="shared" ca="1" si="358"/>
        <v>#N/A</v>
      </c>
      <c r="S697" s="72" t="e">
        <f t="shared" ca="1" si="359"/>
        <v>#N/A</v>
      </c>
      <c r="T697" s="72" t="e">
        <f t="shared" ca="1" si="360"/>
        <v>#N/A</v>
      </c>
      <c r="U697" s="72" t="e">
        <f t="shared" ca="1" si="361"/>
        <v>#N/A</v>
      </c>
      <c r="V697" s="72" t="e">
        <f t="shared" ca="1" si="362"/>
        <v>#N/A</v>
      </c>
      <c r="W697" s="72" t="e">
        <f ca="1">(Coef!$J$9/(1+Coef!$J$8*(COS(V697))^2)^0.5)*Coef!$J$6</f>
        <v>#N/A</v>
      </c>
      <c r="X697" s="72" t="e">
        <f t="shared" ca="1" si="363"/>
        <v>#N/A</v>
      </c>
      <c r="Y697" s="72" t="e">
        <f t="shared" ca="1" si="364"/>
        <v>#N/A</v>
      </c>
      <c r="Z697" s="72" t="e">
        <f t="shared" ca="1" si="365"/>
        <v>#N/A</v>
      </c>
      <c r="AA697" s="72" t="e">
        <f t="shared" ca="1" si="366"/>
        <v>#N/A</v>
      </c>
      <c r="AB697" s="72" t="e">
        <f t="shared" ca="1" si="367"/>
        <v>#N/A</v>
      </c>
      <c r="AC697" s="72" t="e">
        <f t="shared" ca="1" si="368"/>
        <v>#N/A</v>
      </c>
      <c r="AD697" s="72" t="e">
        <f t="shared" ca="1" si="369"/>
        <v>#N/A</v>
      </c>
      <c r="AE697" s="72" t="e">
        <f ca="1">Coef!$J$6*Coef!$J$9*(V697-(Coef!$J$10*AB697)+(Coef!$J$11*AC697)-(Coef!$J$12*AD697))</f>
        <v>#N/A</v>
      </c>
      <c r="AF697" s="72" t="e">
        <f t="shared" ca="1" si="370"/>
        <v>#N/A</v>
      </c>
      <c r="AG697" s="72" t="e">
        <f ca="1">((Coef!$J$8*Y697^2)/2)*(COS(V697))^2</f>
        <v>#N/A</v>
      </c>
      <c r="AH697" s="72" t="e">
        <f t="shared" ca="1" si="371"/>
        <v>#N/A</v>
      </c>
      <c r="AI697" s="72" t="e">
        <f t="shared" ca="1" si="372"/>
        <v>#N/A</v>
      </c>
      <c r="AJ697" s="72" t="e">
        <f t="shared" ca="1" si="373"/>
        <v>#N/A</v>
      </c>
      <c r="AK697" s="72" t="e">
        <f t="shared" ca="1" si="374"/>
        <v>#N/A</v>
      </c>
      <c r="AL697" s="72" t="e">
        <f t="shared" ca="1" si="375"/>
        <v>#N/A</v>
      </c>
      <c r="AM697" s="72" t="e">
        <f ca="1">V697+(1+Coef!$J$8*(COS(V697))^2-(3/2)*Coef!$J$8*SIN(V697)*COS(V697)*(AL697-V697))*(AL697-V697)</f>
        <v>#N/A</v>
      </c>
      <c r="AN697" s="34" t="e">
        <f t="shared" ca="1" si="376"/>
        <v>#N/A</v>
      </c>
      <c r="AO697" s="33" t="e">
        <f t="shared" ca="1" si="377"/>
        <v>#N/A</v>
      </c>
      <c r="AP697" s="33" t="e">
        <f t="shared" ca="1" si="378"/>
        <v>#N/A</v>
      </c>
      <c r="AQ697" s="72" t="e">
        <f ca="1">'MGRS to Dist'!BP697</f>
        <v>#N/A</v>
      </c>
      <c r="AR697" s="72" t="e">
        <f ca="1">'MGRS to Dist'!BT697</f>
        <v>#N/A</v>
      </c>
      <c r="AS697" s="72" t="e">
        <f ca="1">'MGRS to Dist'!BU697</f>
        <v>#N/A</v>
      </c>
      <c r="AT697" s="72" t="e">
        <f ca="1">'MGRS to Dist'!BV697</f>
        <v>#N/A</v>
      </c>
    </row>
    <row r="698" spans="3:46" ht="16.5" customHeight="1">
      <c r="C698" s="72" t="str">
        <f t="shared" si="349"/>
        <v/>
      </c>
      <c r="D698" s="72" t="e">
        <f t="array" aca="1" ref="D698" ca="1">MATCH(TRUE,ISERROR(VALUE(MID(C698,ROW(INDIRECT("1:"&amp;LEN(C698))),1))),0)</f>
        <v>#N/A</v>
      </c>
      <c r="E698" s="72" t="e">
        <f t="shared" ca="1" si="350"/>
        <v>#N/A</v>
      </c>
      <c r="F698" s="72" t="e">
        <f t="shared" ca="1" si="351"/>
        <v>#N/A</v>
      </c>
      <c r="G698" s="72" t="e">
        <f t="shared" ca="1" si="352"/>
        <v>#N/A</v>
      </c>
      <c r="H698" s="72" t="e">
        <f t="shared" ca="1" si="353"/>
        <v>#N/A</v>
      </c>
      <c r="I698" s="72" t="e">
        <f t="shared" ca="1" si="354"/>
        <v>#N/A</v>
      </c>
      <c r="J698" s="72" t="e">
        <f t="shared" ca="1" si="355"/>
        <v>#N/A</v>
      </c>
      <c r="K698" s="72" t="e">
        <f t="shared" ca="1" si="356"/>
        <v>#N/A</v>
      </c>
      <c r="L698" s="72" t="e">
        <f t="shared" ca="1" si="357"/>
        <v>#N/A</v>
      </c>
      <c r="M698" s="72" t="e">
        <f ca="1">VLOOKUP(G698,Coef!$C$2:$F$25,4)</f>
        <v>#N/A</v>
      </c>
      <c r="N698" s="31" t="e">
        <f ca="1">VLOOKUP(F698,Coef!$C$4:$D$23,2)</f>
        <v>#N/A</v>
      </c>
      <c r="O698" s="31" t="e">
        <f ca="1">MOD(VLOOKUP(H698,Coef!$C$2:$G$21,5)+MOD(E698+1,2)*15,20)</f>
        <v>#N/A</v>
      </c>
      <c r="P698" s="31" t="e">
        <f ca="1">VLOOKUP(N698,Coef!$A$27:$B$46,2)</f>
        <v>#N/A</v>
      </c>
      <c r="Q698" s="31" t="e">
        <f ca="1">VLOOKUP(N698,Coef!$A$27:$C$46,3)+O698/10-0.1</f>
        <v>#N/A</v>
      </c>
      <c r="R698" s="31" t="e">
        <f t="shared" ca="1" si="358"/>
        <v>#N/A</v>
      </c>
      <c r="S698" s="72" t="e">
        <f t="shared" ca="1" si="359"/>
        <v>#N/A</v>
      </c>
      <c r="T698" s="72" t="e">
        <f t="shared" ca="1" si="360"/>
        <v>#N/A</v>
      </c>
      <c r="U698" s="72" t="e">
        <f t="shared" ca="1" si="361"/>
        <v>#N/A</v>
      </c>
      <c r="V698" s="72" t="e">
        <f t="shared" ca="1" si="362"/>
        <v>#N/A</v>
      </c>
      <c r="W698" s="72" t="e">
        <f ca="1">(Coef!$J$9/(1+Coef!$J$8*(COS(V698))^2)^0.5)*Coef!$J$6</f>
        <v>#N/A</v>
      </c>
      <c r="X698" s="72" t="e">
        <f t="shared" ca="1" si="363"/>
        <v>#N/A</v>
      </c>
      <c r="Y698" s="72" t="e">
        <f t="shared" ca="1" si="364"/>
        <v>#N/A</v>
      </c>
      <c r="Z698" s="72" t="e">
        <f t="shared" ca="1" si="365"/>
        <v>#N/A</v>
      </c>
      <c r="AA698" s="72" t="e">
        <f t="shared" ca="1" si="366"/>
        <v>#N/A</v>
      </c>
      <c r="AB698" s="72" t="e">
        <f t="shared" ca="1" si="367"/>
        <v>#N/A</v>
      </c>
      <c r="AC698" s="72" t="e">
        <f t="shared" ca="1" si="368"/>
        <v>#N/A</v>
      </c>
      <c r="AD698" s="72" t="e">
        <f t="shared" ca="1" si="369"/>
        <v>#N/A</v>
      </c>
      <c r="AE698" s="72" t="e">
        <f ca="1">Coef!$J$6*Coef!$J$9*(V698-(Coef!$J$10*AB698)+(Coef!$J$11*AC698)-(Coef!$J$12*AD698))</f>
        <v>#N/A</v>
      </c>
      <c r="AF698" s="72" t="e">
        <f t="shared" ca="1" si="370"/>
        <v>#N/A</v>
      </c>
      <c r="AG698" s="72" t="e">
        <f ca="1">((Coef!$J$8*Y698^2)/2)*(COS(V698))^2</f>
        <v>#N/A</v>
      </c>
      <c r="AH698" s="72" t="e">
        <f t="shared" ca="1" si="371"/>
        <v>#N/A</v>
      </c>
      <c r="AI698" s="72" t="e">
        <f t="shared" ca="1" si="372"/>
        <v>#N/A</v>
      </c>
      <c r="AJ698" s="72" t="e">
        <f t="shared" ca="1" si="373"/>
        <v>#N/A</v>
      </c>
      <c r="AK698" s="72" t="e">
        <f t="shared" ca="1" si="374"/>
        <v>#N/A</v>
      </c>
      <c r="AL698" s="72" t="e">
        <f t="shared" ca="1" si="375"/>
        <v>#N/A</v>
      </c>
      <c r="AM698" s="72" t="e">
        <f ca="1">V698+(1+Coef!$J$8*(COS(V698))^2-(3/2)*Coef!$J$8*SIN(V698)*COS(V698)*(AL698-V698))*(AL698-V698)</f>
        <v>#N/A</v>
      </c>
      <c r="AN698" s="34" t="e">
        <f t="shared" ca="1" si="376"/>
        <v>#N/A</v>
      </c>
      <c r="AO698" s="33" t="e">
        <f t="shared" ca="1" si="377"/>
        <v>#N/A</v>
      </c>
      <c r="AP698" s="33" t="e">
        <f t="shared" ca="1" si="378"/>
        <v>#N/A</v>
      </c>
      <c r="AQ698" s="72" t="e">
        <f ca="1">'MGRS to Dist'!BP698</f>
        <v>#N/A</v>
      </c>
      <c r="AR698" s="72" t="e">
        <f ca="1">'MGRS to Dist'!BT698</f>
        <v>#N/A</v>
      </c>
      <c r="AS698" s="72" t="e">
        <f ca="1">'MGRS to Dist'!BU698</f>
        <v>#N/A</v>
      </c>
      <c r="AT698" s="72" t="e">
        <f ca="1">'MGRS to Dist'!BV698</f>
        <v>#N/A</v>
      </c>
    </row>
    <row r="699" spans="3:46" ht="16.5" customHeight="1">
      <c r="C699" s="72" t="str">
        <f t="shared" si="349"/>
        <v/>
      </c>
      <c r="D699" s="72" t="e">
        <f t="array" aca="1" ref="D699" ca="1">MATCH(TRUE,ISERROR(VALUE(MID(C699,ROW(INDIRECT("1:"&amp;LEN(C699))),1))),0)</f>
        <v>#N/A</v>
      </c>
      <c r="E699" s="72" t="e">
        <f t="shared" ca="1" si="350"/>
        <v>#N/A</v>
      </c>
      <c r="F699" s="72" t="e">
        <f t="shared" ca="1" si="351"/>
        <v>#N/A</v>
      </c>
      <c r="G699" s="72" t="e">
        <f t="shared" ca="1" si="352"/>
        <v>#N/A</v>
      </c>
      <c r="H699" s="72" t="e">
        <f t="shared" ca="1" si="353"/>
        <v>#N/A</v>
      </c>
      <c r="I699" s="72" t="e">
        <f t="shared" ca="1" si="354"/>
        <v>#N/A</v>
      </c>
      <c r="J699" s="72" t="e">
        <f t="shared" ca="1" si="355"/>
        <v>#N/A</v>
      </c>
      <c r="K699" s="72" t="e">
        <f t="shared" ca="1" si="356"/>
        <v>#N/A</v>
      </c>
      <c r="L699" s="72" t="e">
        <f t="shared" ca="1" si="357"/>
        <v>#N/A</v>
      </c>
      <c r="M699" s="72" t="e">
        <f ca="1">VLOOKUP(G699,Coef!$C$2:$F$25,4)</f>
        <v>#N/A</v>
      </c>
      <c r="N699" s="31" t="e">
        <f ca="1">VLOOKUP(F699,Coef!$C$4:$D$23,2)</f>
        <v>#N/A</v>
      </c>
      <c r="O699" s="31" t="e">
        <f ca="1">MOD(VLOOKUP(H699,Coef!$C$2:$G$21,5)+MOD(E699+1,2)*15,20)</f>
        <v>#N/A</v>
      </c>
      <c r="P699" s="31" t="e">
        <f ca="1">VLOOKUP(N699,Coef!$A$27:$B$46,2)</f>
        <v>#N/A</v>
      </c>
      <c r="Q699" s="31" t="e">
        <f ca="1">VLOOKUP(N699,Coef!$A$27:$C$46,3)+O699/10-0.1</f>
        <v>#N/A</v>
      </c>
      <c r="R699" s="31" t="e">
        <f t="shared" ca="1" si="358"/>
        <v>#N/A</v>
      </c>
      <c r="S699" s="72" t="e">
        <f t="shared" ca="1" si="359"/>
        <v>#N/A</v>
      </c>
      <c r="T699" s="72" t="e">
        <f t="shared" ca="1" si="360"/>
        <v>#N/A</v>
      </c>
      <c r="U699" s="72" t="e">
        <f t="shared" ca="1" si="361"/>
        <v>#N/A</v>
      </c>
      <c r="V699" s="72" t="e">
        <f t="shared" ca="1" si="362"/>
        <v>#N/A</v>
      </c>
      <c r="W699" s="72" t="e">
        <f ca="1">(Coef!$J$9/(1+Coef!$J$8*(COS(V699))^2)^0.5)*Coef!$J$6</f>
        <v>#N/A</v>
      </c>
      <c r="X699" s="72" t="e">
        <f t="shared" ca="1" si="363"/>
        <v>#N/A</v>
      </c>
      <c r="Y699" s="72" t="e">
        <f t="shared" ca="1" si="364"/>
        <v>#N/A</v>
      </c>
      <c r="Z699" s="72" t="e">
        <f t="shared" ca="1" si="365"/>
        <v>#N/A</v>
      </c>
      <c r="AA699" s="72" t="e">
        <f t="shared" ca="1" si="366"/>
        <v>#N/A</v>
      </c>
      <c r="AB699" s="72" t="e">
        <f t="shared" ca="1" si="367"/>
        <v>#N/A</v>
      </c>
      <c r="AC699" s="72" t="e">
        <f t="shared" ca="1" si="368"/>
        <v>#N/A</v>
      </c>
      <c r="AD699" s="72" t="e">
        <f t="shared" ca="1" si="369"/>
        <v>#N/A</v>
      </c>
      <c r="AE699" s="72" t="e">
        <f ca="1">Coef!$J$6*Coef!$J$9*(V699-(Coef!$J$10*AB699)+(Coef!$J$11*AC699)-(Coef!$J$12*AD699))</f>
        <v>#N/A</v>
      </c>
      <c r="AF699" s="72" t="e">
        <f t="shared" ca="1" si="370"/>
        <v>#N/A</v>
      </c>
      <c r="AG699" s="72" t="e">
        <f ca="1">((Coef!$J$8*Y699^2)/2)*(COS(V699))^2</f>
        <v>#N/A</v>
      </c>
      <c r="AH699" s="72" t="e">
        <f t="shared" ca="1" si="371"/>
        <v>#N/A</v>
      </c>
      <c r="AI699" s="72" t="e">
        <f t="shared" ca="1" si="372"/>
        <v>#N/A</v>
      </c>
      <c r="AJ699" s="72" t="e">
        <f t="shared" ca="1" si="373"/>
        <v>#N/A</v>
      </c>
      <c r="AK699" s="72" t="e">
        <f t="shared" ca="1" si="374"/>
        <v>#N/A</v>
      </c>
      <c r="AL699" s="72" t="e">
        <f t="shared" ca="1" si="375"/>
        <v>#N/A</v>
      </c>
      <c r="AM699" s="72" t="e">
        <f ca="1">V699+(1+Coef!$J$8*(COS(V699))^2-(3/2)*Coef!$J$8*SIN(V699)*COS(V699)*(AL699-V699))*(AL699-V699)</f>
        <v>#N/A</v>
      </c>
      <c r="AN699" s="34" t="e">
        <f t="shared" ca="1" si="376"/>
        <v>#N/A</v>
      </c>
      <c r="AO699" s="33" t="e">
        <f t="shared" ca="1" si="377"/>
        <v>#N/A</v>
      </c>
      <c r="AP699" s="33" t="e">
        <f t="shared" ca="1" si="378"/>
        <v>#N/A</v>
      </c>
      <c r="AQ699" s="72" t="e">
        <f ca="1">'MGRS to Dist'!BP699</f>
        <v>#N/A</v>
      </c>
      <c r="AR699" s="72" t="e">
        <f ca="1">'MGRS to Dist'!BT699</f>
        <v>#N/A</v>
      </c>
      <c r="AS699" s="72" t="e">
        <f ca="1">'MGRS to Dist'!BU699</f>
        <v>#N/A</v>
      </c>
      <c r="AT699" s="72" t="e">
        <f ca="1">'MGRS to Dist'!BV699</f>
        <v>#N/A</v>
      </c>
    </row>
    <row r="700" spans="3:46" ht="16.5" customHeight="1">
      <c r="C700" s="72" t="str">
        <f t="shared" si="349"/>
        <v/>
      </c>
      <c r="D700" s="72" t="e">
        <f t="array" aca="1" ref="D700" ca="1">MATCH(TRUE,ISERROR(VALUE(MID(C700,ROW(INDIRECT("1:"&amp;LEN(C700))),1))),0)</f>
        <v>#N/A</v>
      </c>
      <c r="E700" s="72" t="e">
        <f t="shared" ca="1" si="350"/>
        <v>#N/A</v>
      </c>
      <c r="F700" s="72" t="e">
        <f t="shared" ca="1" si="351"/>
        <v>#N/A</v>
      </c>
      <c r="G700" s="72" t="e">
        <f t="shared" ca="1" si="352"/>
        <v>#N/A</v>
      </c>
      <c r="H700" s="72" t="e">
        <f t="shared" ca="1" si="353"/>
        <v>#N/A</v>
      </c>
      <c r="I700" s="72" t="e">
        <f t="shared" ca="1" si="354"/>
        <v>#N/A</v>
      </c>
      <c r="J700" s="72" t="e">
        <f t="shared" ca="1" si="355"/>
        <v>#N/A</v>
      </c>
      <c r="K700" s="72" t="e">
        <f t="shared" ca="1" si="356"/>
        <v>#N/A</v>
      </c>
      <c r="L700" s="72" t="e">
        <f t="shared" ca="1" si="357"/>
        <v>#N/A</v>
      </c>
      <c r="M700" s="72" t="e">
        <f ca="1">VLOOKUP(G700,Coef!$C$2:$F$25,4)</f>
        <v>#N/A</v>
      </c>
      <c r="N700" s="31" t="e">
        <f ca="1">VLOOKUP(F700,Coef!$C$4:$D$23,2)</f>
        <v>#N/A</v>
      </c>
      <c r="O700" s="31" t="e">
        <f ca="1">MOD(VLOOKUP(H700,Coef!$C$2:$G$21,5)+MOD(E700+1,2)*15,20)</f>
        <v>#N/A</v>
      </c>
      <c r="P700" s="31" t="e">
        <f ca="1">VLOOKUP(N700,Coef!$A$27:$B$46,2)</f>
        <v>#N/A</v>
      </c>
      <c r="Q700" s="31" t="e">
        <f ca="1">VLOOKUP(N700,Coef!$A$27:$C$46,3)+O700/10-0.1</f>
        <v>#N/A</v>
      </c>
      <c r="R700" s="31" t="e">
        <f t="shared" ca="1" si="358"/>
        <v>#N/A</v>
      </c>
      <c r="S700" s="72" t="e">
        <f t="shared" ca="1" si="359"/>
        <v>#N/A</v>
      </c>
      <c r="T700" s="72" t="e">
        <f t="shared" ca="1" si="360"/>
        <v>#N/A</v>
      </c>
      <c r="U700" s="72" t="e">
        <f t="shared" ca="1" si="361"/>
        <v>#N/A</v>
      </c>
      <c r="V700" s="72" t="e">
        <f t="shared" ca="1" si="362"/>
        <v>#N/A</v>
      </c>
      <c r="W700" s="72" t="e">
        <f ca="1">(Coef!$J$9/(1+Coef!$J$8*(COS(V700))^2)^0.5)*Coef!$J$6</f>
        <v>#N/A</v>
      </c>
      <c r="X700" s="72" t="e">
        <f t="shared" ca="1" si="363"/>
        <v>#N/A</v>
      </c>
      <c r="Y700" s="72" t="e">
        <f t="shared" ca="1" si="364"/>
        <v>#N/A</v>
      </c>
      <c r="Z700" s="72" t="e">
        <f t="shared" ca="1" si="365"/>
        <v>#N/A</v>
      </c>
      <c r="AA700" s="72" t="e">
        <f t="shared" ca="1" si="366"/>
        <v>#N/A</v>
      </c>
      <c r="AB700" s="72" t="e">
        <f t="shared" ca="1" si="367"/>
        <v>#N/A</v>
      </c>
      <c r="AC700" s="72" t="e">
        <f t="shared" ca="1" si="368"/>
        <v>#N/A</v>
      </c>
      <c r="AD700" s="72" t="e">
        <f t="shared" ca="1" si="369"/>
        <v>#N/A</v>
      </c>
      <c r="AE700" s="72" t="e">
        <f ca="1">Coef!$J$6*Coef!$J$9*(V700-(Coef!$J$10*AB700)+(Coef!$J$11*AC700)-(Coef!$J$12*AD700))</f>
        <v>#N/A</v>
      </c>
      <c r="AF700" s="72" t="e">
        <f t="shared" ca="1" si="370"/>
        <v>#N/A</v>
      </c>
      <c r="AG700" s="72" t="e">
        <f ca="1">((Coef!$J$8*Y700^2)/2)*(COS(V700))^2</f>
        <v>#N/A</v>
      </c>
      <c r="AH700" s="72" t="e">
        <f t="shared" ca="1" si="371"/>
        <v>#N/A</v>
      </c>
      <c r="AI700" s="72" t="e">
        <f t="shared" ca="1" si="372"/>
        <v>#N/A</v>
      </c>
      <c r="AJ700" s="72" t="e">
        <f t="shared" ca="1" si="373"/>
        <v>#N/A</v>
      </c>
      <c r="AK700" s="72" t="e">
        <f t="shared" ca="1" si="374"/>
        <v>#N/A</v>
      </c>
      <c r="AL700" s="72" t="e">
        <f t="shared" ca="1" si="375"/>
        <v>#N/A</v>
      </c>
      <c r="AM700" s="72" t="e">
        <f ca="1">V700+(1+Coef!$J$8*(COS(V700))^2-(3/2)*Coef!$J$8*SIN(V700)*COS(V700)*(AL700-V700))*(AL700-V700)</f>
        <v>#N/A</v>
      </c>
      <c r="AN700" s="34" t="e">
        <f t="shared" ca="1" si="376"/>
        <v>#N/A</v>
      </c>
      <c r="AO700" s="33" t="e">
        <f t="shared" ca="1" si="377"/>
        <v>#N/A</v>
      </c>
      <c r="AP700" s="33" t="e">
        <f t="shared" ca="1" si="378"/>
        <v>#N/A</v>
      </c>
      <c r="AQ700" s="72" t="e">
        <f ca="1">'MGRS to Dist'!BP700</f>
        <v>#N/A</v>
      </c>
      <c r="AR700" s="72" t="e">
        <f ca="1">'MGRS to Dist'!BT700</f>
        <v>#N/A</v>
      </c>
      <c r="AS700" s="72" t="e">
        <f ca="1">'MGRS to Dist'!BU700</f>
        <v>#N/A</v>
      </c>
      <c r="AT700" s="72" t="e">
        <f ca="1">'MGRS to Dist'!BV700</f>
        <v>#N/A</v>
      </c>
    </row>
    <row r="701" spans="3:46" ht="16.5" customHeight="1">
      <c r="C701" s="72" t="str">
        <f t="shared" si="349"/>
        <v/>
      </c>
      <c r="D701" s="72" t="e">
        <f t="array" aca="1" ref="D701" ca="1">MATCH(TRUE,ISERROR(VALUE(MID(C701,ROW(INDIRECT("1:"&amp;LEN(C701))),1))),0)</f>
        <v>#N/A</v>
      </c>
      <c r="E701" s="72" t="e">
        <f t="shared" ca="1" si="350"/>
        <v>#N/A</v>
      </c>
      <c r="F701" s="72" t="e">
        <f t="shared" ca="1" si="351"/>
        <v>#N/A</v>
      </c>
      <c r="G701" s="72" t="e">
        <f t="shared" ca="1" si="352"/>
        <v>#N/A</v>
      </c>
      <c r="H701" s="72" t="e">
        <f t="shared" ca="1" si="353"/>
        <v>#N/A</v>
      </c>
      <c r="I701" s="72" t="e">
        <f t="shared" ca="1" si="354"/>
        <v>#N/A</v>
      </c>
      <c r="J701" s="72" t="e">
        <f t="shared" ca="1" si="355"/>
        <v>#N/A</v>
      </c>
      <c r="K701" s="72" t="e">
        <f t="shared" ca="1" si="356"/>
        <v>#N/A</v>
      </c>
      <c r="L701" s="72" t="e">
        <f t="shared" ca="1" si="357"/>
        <v>#N/A</v>
      </c>
      <c r="M701" s="72" t="e">
        <f ca="1">VLOOKUP(G701,Coef!$C$2:$F$25,4)</f>
        <v>#N/A</v>
      </c>
      <c r="N701" s="31" t="e">
        <f ca="1">VLOOKUP(F701,Coef!$C$4:$D$23,2)</f>
        <v>#N/A</v>
      </c>
      <c r="O701" s="31" t="e">
        <f ca="1">MOD(VLOOKUP(H701,Coef!$C$2:$G$21,5)+MOD(E701+1,2)*15,20)</f>
        <v>#N/A</v>
      </c>
      <c r="P701" s="31" t="e">
        <f ca="1">VLOOKUP(N701,Coef!$A$27:$B$46,2)</f>
        <v>#N/A</v>
      </c>
      <c r="Q701" s="31" t="e">
        <f ca="1">VLOOKUP(N701,Coef!$A$27:$C$46,3)+O701/10-0.1</f>
        <v>#N/A</v>
      </c>
      <c r="R701" s="31" t="e">
        <f t="shared" ca="1" si="358"/>
        <v>#N/A</v>
      </c>
      <c r="S701" s="72" t="e">
        <f t="shared" ca="1" si="359"/>
        <v>#N/A</v>
      </c>
      <c r="T701" s="72" t="e">
        <f t="shared" ca="1" si="360"/>
        <v>#N/A</v>
      </c>
      <c r="U701" s="72" t="e">
        <f t="shared" ca="1" si="361"/>
        <v>#N/A</v>
      </c>
      <c r="V701" s="72" t="e">
        <f t="shared" ca="1" si="362"/>
        <v>#N/A</v>
      </c>
      <c r="W701" s="72" t="e">
        <f ca="1">(Coef!$J$9/(1+Coef!$J$8*(COS(V701))^2)^0.5)*Coef!$J$6</f>
        <v>#N/A</v>
      </c>
      <c r="X701" s="72" t="e">
        <f t="shared" ca="1" si="363"/>
        <v>#N/A</v>
      </c>
      <c r="Y701" s="72" t="e">
        <f t="shared" ca="1" si="364"/>
        <v>#N/A</v>
      </c>
      <c r="Z701" s="72" t="e">
        <f t="shared" ca="1" si="365"/>
        <v>#N/A</v>
      </c>
      <c r="AA701" s="72" t="e">
        <f t="shared" ca="1" si="366"/>
        <v>#N/A</v>
      </c>
      <c r="AB701" s="72" t="e">
        <f t="shared" ca="1" si="367"/>
        <v>#N/A</v>
      </c>
      <c r="AC701" s="72" t="e">
        <f t="shared" ca="1" si="368"/>
        <v>#N/A</v>
      </c>
      <c r="AD701" s="72" t="e">
        <f t="shared" ca="1" si="369"/>
        <v>#N/A</v>
      </c>
      <c r="AE701" s="72" t="e">
        <f ca="1">Coef!$J$6*Coef!$J$9*(V701-(Coef!$J$10*AB701)+(Coef!$J$11*AC701)-(Coef!$J$12*AD701))</f>
        <v>#N/A</v>
      </c>
      <c r="AF701" s="72" t="e">
        <f t="shared" ca="1" si="370"/>
        <v>#N/A</v>
      </c>
      <c r="AG701" s="72" t="e">
        <f ca="1">((Coef!$J$8*Y701^2)/2)*(COS(V701))^2</f>
        <v>#N/A</v>
      </c>
      <c r="AH701" s="72" t="e">
        <f t="shared" ca="1" si="371"/>
        <v>#N/A</v>
      </c>
      <c r="AI701" s="72" t="e">
        <f t="shared" ca="1" si="372"/>
        <v>#N/A</v>
      </c>
      <c r="AJ701" s="72" t="e">
        <f t="shared" ca="1" si="373"/>
        <v>#N/A</v>
      </c>
      <c r="AK701" s="72" t="e">
        <f t="shared" ca="1" si="374"/>
        <v>#N/A</v>
      </c>
      <c r="AL701" s="72" t="e">
        <f t="shared" ca="1" si="375"/>
        <v>#N/A</v>
      </c>
      <c r="AM701" s="72" t="e">
        <f ca="1">V701+(1+Coef!$J$8*(COS(V701))^2-(3/2)*Coef!$J$8*SIN(V701)*COS(V701)*(AL701-V701))*(AL701-V701)</f>
        <v>#N/A</v>
      </c>
      <c r="AN701" s="34" t="e">
        <f t="shared" ca="1" si="376"/>
        <v>#N/A</v>
      </c>
      <c r="AO701" s="33" t="e">
        <f t="shared" ca="1" si="377"/>
        <v>#N/A</v>
      </c>
      <c r="AP701" s="33" t="e">
        <f t="shared" ca="1" si="378"/>
        <v>#N/A</v>
      </c>
      <c r="AQ701" s="72" t="e">
        <f ca="1">'MGRS to Dist'!BP701</f>
        <v>#N/A</v>
      </c>
      <c r="AR701" s="72" t="e">
        <f ca="1">'MGRS to Dist'!BT701</f>
        <v>#N/A</v>
      </c>
      <c r="AS701" s="72" t="e">
        <f ca="1">'MGRS to Dist'!BU701</f>
        <v>#N/A</v>
      </c>
      <c r="AT701" s="72" t="e">
        <f ca="1">'MGRS to Dist'!BV701</f>
        <v>#N/A</v>
      </c>
    </row>
    <row r="702" spans="3:46" ht="16.5" customHeight="1">
      <c r="C702" s="72" t="str">
        <f t="shared" si="349"/>
        <v/>
      </c>
      <c r="D702" s="72" t="e">
        <f t="array" aca="1" ref="D702" ca="1">MATCH(TRUE,ISERROR(VALUE(MID(C702,ROW(INDIRECT("1:"&amp;LEN(C702))),1))),0)</f>
        <v>#N/A</v>
      </c>
      <c r="E702" s="72" t="e">
        <f t="shared" ca="1" si="350"/>
        <v>#N/A</v>
      </c>
      <c r="F702" s="72" t="e">
        <f t="shared" ca="1" si="351"/>
        <v>#N/A</v>
      </c>
      <c r="G702" s="72" t="e">
        <f t="shared" ca="1" si="352"/>
        <v>#N/A</v>
      </c>
      <c r="H702" s="72" t="e">
        <f t="shared" ca="1" si="353"/>
        <v>#N/A</v>
      </c>
      <c r="I702" s="72" t="e">
        <f t="shared" ca="1" si="354"/>
        <v>#N/A</v>
      </c>
      <c r="J702" s="72" t="e">
        <f t="shared" ca="1" si="355"/>
        <v>#N/A</v>
      </c>
      <c r="K702" s="72" t="e">
        <f t="shared" ca="1" si="356"/>
        <v>#N/A</v>
      </c>
      <c r="L702" s="72" t="e">
        <f t="shared" ca="1" si="357"/>
        <v>#N/A</v>
      </c>
      <c r="M702" s="72" t="e">
        <f ca="1">VLOOKUP(G702,Coef!$C$2:$F$25,4)</f>
        <v>#N/A</v>
      </c>
      <c r="N702" s="31" t="e">
        <f ca="1">VLOOKUP(F702,Coef!$C$4:$D$23,2)</f>
        <v>#N/A</v>
      </c>
      <c r="O702" s="31" t="e">
        <f ca="1">MOD(VLOOKUP(H702,Coef!$C$2:$G$21,5)+MOD(E702+1,2)*15,20)</f>
        <v>#N/A</v>
      </c>
      <c r="P702" s="31" t="e">
        <f ca="1">VLOOKUP(N702,Coef!$A$27:$B$46,2)</f>
        <v>#N/A</v>
      </c>
      <c r="Q702" s="31" t="e">
        <f ca="1">VLOOKUP(N702,Coef!$A$27:$C$46,3)+O702/10-0.1</f>
        <v>#N/A</v>
      </c>
      <c r="R702" s="31" t="e">
        <f t="shared" ca="1" si="358"/>
        <v>#N/A</v>
      </c>
      <c r="S702" s="72" t="e">
        <f t="shared" ca="1" si="359"/>
        <v>#N/A</v>
      </c>
      <c r="T702" s="72" t="e">
        <f t="shared" ca="1" si="360"/>
        <v>#N/A</v>
      </c>
      <c r="U702" s="72" t="e">
        <f t="shared" ca="1" si="361"/>
        <v>#N/A</v>
      </c>
      <c r="V702" s="72" t="e">
        <f t="shared" ca="1" si="362"/>
        <v>#N/A</v>
      </c>
      <c r="W702" s="72" t="e">
        <f ca="1">(Coef!$J$9/(1+Coef!$J$8*(COS(V702))^2)^0.5)*Coef!$J$6</f>
        <v>#N/A</v>
      </c>
      <c r="X702" s="72" t="e">
        <f t="shared" ca="1" si="363"/>
        <v>#N/A</v>
      </c>
      <c r="Y702" s="72" t="e">
        <f t="shared" ca="1" si="364"/>
        <v>#N/A</v>
      </c>
      <c r="Z702" s="72" t="e">
        <f t="shared" ca="1" si="365"/>
        <v>#N/A</v>
      </c>
      <c r="AA702" s="72" t="e">
        <f t="shared" ca="1" si="366"/>
        <v>#N/A</v>
      </c>
      <c r="AB702" s="72" t="e">
        <f t="shared" ca="1" si="367"/>
        <v>#N/A</v>
      </c>
      <c r="AC702" s="72" t="e">
        <f t="shared" ca="1" si="368"/>
        <v>#N/A</v>
      </c>
      <c r="AD702" s="72" t="e">
        <f t="shared" ca="1" si="369"/>
        <v>#N/A</v>
      </c>
      <c r="AE702" s="72" t="e">
        <f ca="1">Coef!$J$6*Coef!$J$9*(V702-(Coef!$J$10*AB702)+(Coef!$J$11*AC702)-(Coef!$J$12*AD702))</f>
        <v>#N/A</v>
      </c>
      <c r="AF702" s="72" t="e">
        <f t="shared" ca="1" si="370"/>
        <v>#N/A</v>
      </c>
      <c r="AG702" s="72" t="e">
        <f ca="1">((Coef!$J$8*Y702^2)/2)*(COS(V702))^2</f>
        <v>#N/A</v>
      </c>
      <c r="AH702" s="72" t="e">
        <f t="shared" ca="1" si="371"/>
        <v>#N/A</v>
      </c>
      <c r="AI702" s="72" t="e">
        <f t="shared" ca="1" si="372"/>
        <v>#N/A</v>
      </c>
      <c r="AJ702" s="72" t="e">
        <f t="shared" ca="1" si="373"/>
        <v>#N/A</v>
      </c>
      <c r="AK702" s="72" t="e">
        <f t="shared" ca="1" si="374"/>
        <v>#N/A</v>
      </c>
      <c r="AL702" s="72" t="e">
        <f t="shared" ca="1" si="375"/>
        <v>#N/A</v>
      </c>
      <c r="AM702" s="72" t="e">
        <f ca="1">V702+(1+Coef!$J$8*(COS(V702))^2-(3/2)*Coef!$J$8*SIN(V702)*COS(V702)*(AL702-V702))*(AL702-V702)</f>
        <v>#N/A</v>
      </c>
      <c r="AN702" s="34" t="e">
        <f t="shared" ca="1" si="376"/>
        <v>#N/A</v>
      </c>
      <c r="AO702" s="33" t="e">
        <f t="shared" ca="1" si="377"/>
        <v>#N/A</v>
      </c>
      <c r="AP702" s="33" t="e">
        <f t="shared" ca="1" si="378"/>
        <v>#N/A</v>
      </c>
      <c r="AQ702" s="72" t="e">
        <f ca="1">'MGRS to Dist'!BP702</f>
        <v>#N/A</v>
      </c>
      <c r="AR702" s="72" t="e">
        <f ca="1">'MGRS to Dist'!BT702</f>
        <v>#N/A</v>
      </c>
      <c r="AS702" s="72" t="e">
        <f ca="1">'MGRS to Dist'!BU702</f>
        <v>#N/A</v>
      </c>
      <c r="AT702" s="72" t="e">
        <f ca="1">'MGRS to Dist'!BV702</f>
        <v>#N/A</v>
      </c>
    </row>
    <row r="703" spans="3:46" ht="16.5" customHeight="1">
      <c r="C703" s="72" t="str">
        <f t="shared" si="349"/>
        <v/>
      </c>
      <c r="D703" s="72" t="e">
        <f t="array" aca="1" ref="D703" ca="1">MATCH(TRUE,ISERROR(VALUE(MID(C703,ROW(INDIRECT("1:"&amp;LEN(C703))),1))),0)</f>
        <v>#N/A</v>
      </c>
      <c r="E703" s="72" t="e">
        <f t="shared" ca="1" si="350"/>
        <v>#N/A</v>
      </c>
      <c r="F703" s="72" t="e">
        <f t="shared" ca="1" si="351"/>
        <v>#N/A</v>
      </c>
      <c r="G703" s="72" t="e">
        <f t="shared" ca="1" si="352"/>
        <v>#N/A</v>
      </c>
      <c r="H703" s="72" t="e">
        <f t="shared" ca="1" si="353"/>
        <v>#N/A</v>
      </c>
      <c r="I703" s="72" t="e">
        <f t="shared" ca="1" si="354"/>
        <v>#N/A</v>
      </c>
      <c r="J703" s="72" t="e">
        <f t="shared" ca="1" si="355"/>
        <v>#N/A</v>
      </c>
      <c r="K703" s="72" t="e">
        <f t="shared" ca="1" si="356"/>
        <v>#N/A</v>
      </c>
      <c r="L703" s="72" t="e">
        <f t="shared" ca="1" si="357"/>
        <v>#N/A</v>
      </c>
      <c r="M703" s="72" t="e">
        <f ca="1">VLOOKUP(G703,Coef!$C$2:$F$25,4)</f>
        <v>#N/A</v>
      </c>
      <c r="N703" s="31" t="e">
        <f ca="1">VLOOKUP(F703,Coef!$C$4:$D$23,2)</f>
        <v>#N/A</v>
      </c>
      <c r="O703" s="31" t="e">
        <f ca="1">MOD(VLOOKUP(H703,Coef!$C$2:$G$21,5)+MOD(E703+1,2)*15,20)</f>
        <v>#N/A</v>
      </c>
      <c r="P703" s="31" t="e">
        <f ca="1">VLOOKUP(N703,Coef!$A$27:$B$46,2)</f>
        <v>#N/A</v>
      </c>
      <c r="Q703" s="31" t="e">
        <f ca="1">VLOOKUP(N703,Coef!$A$27:$C$46,3)+O703/10-0.1</f>
        <v>#N/A</v>
      </c>
      <c r="R703" s="31" t="e">
        <f t="shared" ca="1" si="358"/>
        <v>#N/A</v>
      </c>
      <c r="S703" s="72" t="e">
        <f t="shared" ca="1" si="359"/>
        <v>#N/A</v>
      </c>
      <c r="T703" s="72" t="e">
        <f t="shared" ca="1" si="360"/>
        <v>#N/A</v>
      </c>
      <c r="U703" s="72" t="e">
        <f t="shared" ca="1" si="361"/>
        <v>#N/A</v>
      </c>
      <c r="V703" s="72" t="e">
        <f t="shared" ca="1" si="362"/>
        <v>#N/A</v>
      </c>
      <c r="W703" s="72" t="e">
        <f ca="1">(Coef!$J$9/(1+Coef!$J$8*(COS(V703))^2)^0.5)*Coef!$J$6</f>
        <v>#N/A</v>
      </c>
      <c r="X703" s="72" t="e">
        <f t="shared" ca="1" si="363"/>
        <v>#N/A</v>
      </c>
      <c r="Y703" s="72" t="e">
        <f t="shared" ca="1" si="364"/>
        <v>#N/A</v>
      </c>
      <c r="Z703" s="72" t="e">
        <f t="shared" ca="1" si="365"/>
        <v>#N/A</v>
      </c>
      <c r="AA703" s="72" t="e">
        <f t="shared" ca="1" si="366"/>
        <v>#N/A</v>
      </c>
      <c r="AB703" s="72" t="e">
        <f t="shared" ca="1" si="367"/>
        <v>#N/A</v>
      </c>
      <c r="AC703" s="72" t="e">
        <f t="shared" ca="1" si="368"/>
        <v>#N/A</v>
      </c>
      <c r="AD703" s="72" t="e">
        <f t="shared" ca="1" si="369"/>
        <v>#N/A</v>
      </c>
      <c r="AE703" s="72" t="e">
        <f ca="1">Coef!$J$6*Coef!$J$9*(V703-(Coef!$J$10*AB703)+(Coef!$J$11*AC703)-(Coef!$J$12*AD703))</f>
        <v>#N/A</v>
      </c>
      <c r="AF703" s="72" t="e">
        <f t="shared" ca="1" si="370"/>
        <v>#N/A</v>
      </c>
      <c r="AG703" s="72" t="e">
        <f ca="1">((Coef!$J$8*Y703^2)/2)*(COS(V703))^2</f>
        <v>#N/A</v>
      </c>
      <c r="AH703" s="72" t="e">
        <f t="shared" ca="1" si="371"/>
        <v>#N/A</v>
      </c>
      <c r="AI703" s="72" t="e">
        <f t="shared" ca="1" si="372"/>
        <v>#N/A</v>
      </c>
      <c r="AJ703" s="72" t="e">
        <f t="shared" ca="1" si="373"/>
        <v>#N/A</v>
      </c>
      <c r="AK703" s="72" t="e">
        <f t="shared" ca="1" si="374"/>
        <v>#N/A</v>
      </c>
      <c r="AL703" s="72" t="e">
        <f t="shared" ca="1" si="375"/>
        <v>#N/A</v>
      </c>
      <c r="AM703" s="72" t="e">
        <f ca="1">V703+(1+Coef!$J$8*(COS(V703))^2-(3/2)*Coef!$J$8*SIN(V703)*COS(V703)*(AL703-V703))*(AL703-V703)</f>
        <v>#N/A</v>
      </c>
      <c r="AN703" s="34" t="e">
        <f t="shared" ca="1" si="376"/>
        <v>#N/A</v>
      </c>
      <c r="AO703" s="33" t="e">
        <f t="shared" ca="1" si="377"/>
        <v>#N/A</v>
      </c>
      <c r="AP703" s="33" t="e">
        <f t="shared" ca="1" si="378"/>
        <v>#N/A</v>
      </c>
      <c r="AQ703" s="72" t="e">
        <f ca="1">'MGRS to Dist'!BP703</f>
        <v>#N/A</v>
      </c>
      <c r="AR703" s="72" t="e">
        <f ca="1">'MGRS to Dist'!BT703</f>
        <v>#N/A</v>
      </c>
      <c r="AS703" s="72" t="e">
        <f ca="1">'MGRS to Dist'!BU703</f>
        <v>#N/A</v>
      </c>
      <c r="AT703" s="72" t="e">
        <f ca="1">'MGRS to Dist'!BV703</f>
        <v>#N/A</v>
      </c>
    </row>
    <row r="704" spans="3:46" ht="16.5" customHeight="1">
      <c r="C704" s="72" t="str">
        <f t="shared" si="349"/>
        <v/>
      </c>
      <c r="D704" s="72" t="e">
        <f t="array" aca="1" ref="D704" ca="1">MATCH(TRUE,ISERROR(VALUE(MID(C704,ROW(INDIRECT("1:"&amp;LEN(C704))),1))),0)</f>
        <v>#N/A</v>
      </c>
      <c r="E704" s="72" t="e">
        <f t="shared" ca="1" si="350"/>
        <v>#N/A</v>
      </c>
      <c r="F704" s="72" t="e">
        <f t="shared" ca="1" si="351"/>
        <v>#N/A</v>
      </c>
      <c r="G704" s="72" t="e">
        <f t="shared" ca="1" si="352"/>
        <v>#N/A</v>
      </c>
      <c r="H704" s="72" t="e">
        <f t="shared" ca="1" si="353"/>
        <v>#N/A</v>
      </c>
      <c r="I704" s="72" t="e">
        <f t="shared" ca="1" si="354"/>
        <v>#N/A</v>
      </c>
      <c r="J704" s="72" t="e">
        <f t="shared" ca="1" si="355"/>
        <v>#N/A</v>
      </c>
      <c r="K704" s="72" t="e">
        <f t="shared" ca="1" si="356"/>
        <v>#N/A</v>
      </c>
      <c r="L704" s="72" t="e">
        <f t="shared" ca="1" si="357"/>
        <v>#N/A</v>
      </c>
      <c r="M704" s="72" t="e">
        <f ca="1">VLOOKUP(G704,Coef!$C$2:$F$25,4)</f>
        <v>#N/A</v>
      </c>
      <c r="N704" s="31" t="e">
        <f ca="1">VLOOKUP(F704,Coef!$C$4:$D$23,2)</f>
        <v>#N/A</v>
      </c>
      <c r="O704" s="31" t="e">
        <f ca="1">MOD(VLOOKUP(H704,Coef!$C$2:$G$21,5)+MOD(E704+1,2)*15,20)</f>
        <v>#N/A</v>
      </c>
      <c r="P704" s="31" t="e">
        <f ca="1">VLOOKUP(N704,Coef!$A$27:$B$46,2)</f>
        <v>#N/A</v>
      </c>
      <c r="Q704" s="31" t="e">
        <f ca="1">VLOOKUP(N704,Coef!$A$27:$C$46,3)+O704/10-0.1</f>
        <v>#N/A</v>
      </c>
      <c r="R704" s="31" t="e">
        <f t="shared" ca="1" si="358"/>
        <v>#N/A</v>
      </c>
      <c r="S704" s="72" t="e">
        <f t="shared" ca="1" si="359"/>
        <v>#N/A</v>
      </c>
      <c r="T704" s="72" t="e">
        <f t="shared" ca="1" si="360"/>
        <v>#N/A</v>
      </c>
      <c r="U704" s="72" t="e">
        <f t="shared" ca="1" si="361"/>
        <v>#N/A</v>
      </c>
      <c r="V704" s="72" t="e">
        <f t="shared" ca="1" si="362"/>
        <v>#N/A</v>
      </c>
      <c r="W704" s="72" t="e">
        <f ca="1">(Coef!$J$9/(1+Coef!$J$8*(COS(V704))^2)^0.5)*Coef!$J$6</f>
        <v>#N/A</v>
      </c>
      <c r="X704" s="72" t="e">
        <f t="shared" ca="1" si="363"/>
        <v>#N/A</v>
      </c>
      <c r="Y704" s="72" t="e">
        <f t="shared" ca="1" si="364"/>
        <v>#N/A</v>
      </c>
      <c r="Z704" s="72" t="e">
        <f t="shared" ca="1" si="365"/>
        <v>#N/A</v>
      </c>
      <c r="AA704" s="72" t="e">
        <f t="shared" ca="1" si="366"/>
        <v>#N/A</v>
      </c>
      <c r="AB704" s="72" t="e">
        <f t="shared" ca="1" si="367"/>
        <v>#N/A</v>
      </c>
      <c r="AC704" s="72" t="e">
        <f t="shared" ca="1" si="368"/>
        <v>#N/A</v>
      </c>
      <c r="AD704" s="72" t="e">
        <f t="shared" ca="1" si="369"/>
        <v>#N/A</v>
      </c>
      <c r="AE704" s="72" t="e">
        <f ca="1">Coef!$J$6*Coef!$J$9*(V704-(Coef!$J$10*AB704)+(Coef!$J$11*AC704)-(Coef!$J$12*AD704))</f>
        <v>#N/A</v>
      </c>
      <c r="AF704" s="72" t="e">
        <f t="shared" ca="1" si="370"/>
        <v>#N/A</v>
      </c>
      <c r="AG704" s="72" t="e">
        <f ca="1">((Coef!$J$8*Y704^2)/2)*(COS(V704))^2</f>
        <v>#N/A</v>
      </c>
      <c r="AH704" s="72" t="e">
        <f t="shared" ca="1" si="371"/>
        <v>#N/A</v>
      </c>
      <c r="AI704" s="72" t="e">
        <f t="shared" ca="1" si="372"/>
        <v>#N/A</v>
      </c>
      <c r="AJ704" s="72" t="e">
        <f t="shared" ca="1" si="373"/>
        <v>#N/A</v>
      </c>
      <c r="AK704" s="72" t="e">
        <f t="shared" ca="1" si="374"/>
        <v>#N/A</v>
      </c>
      <c r="AL704" s="72" t="e">
        <f t="shared" ca="1" si="375"/>
        <v>#N/A</v>
      </c>
      <c r="AM704" s="72" t="e">
        <f ca="1">V704+(1+Coef!$J$8*(COS(V704))^2-(3/2)*Coef!$J$8*SIN(V704)*COS(V704)*(AL704-V704))*(AL704-V704)</f>
        <v>#N/A</v>
      </c>
      <c r="AN704" s="34" t="e">
        <f t="shared" ca="1" si="376"/>
        <v>#N/A</v>
      </c>
      <c r="AO704" s="33" t="e">
        <f t="shared" ca="1" si="377"/>
        <v>#N/A</v>
      </c>
      <c r="AP704" s="33" t="e">
        <f t="shared" ca="1" si="378"/>
        <v>#N/A</v>
      </c>
      <c r="AQ704" s="72" t="e">
        <f ca="1">'MGRS to Dist'!BP704</f>
        <v>#N/A</v>
      </c>
      <c r="AR704" s="72" t="e">
        <f ca="1">'MGRS to Dist'!BT704</f>
        <v>#N/A</v>
      </c>
      <c r="AS704" s="72" t="e">
        <f ca="1">'MGRS to Dist'!BU704</f>
        <v>#N/A</v>
      </c>
      <c r="AT704" s="72" t="e">
        <f ca="1">'MGRS to Dist'!BV704</f>
        <v>#N/A</v>
      </c>
    </row>
    <row r="705" spans="3:46" ht="16.5" customHeight="1">
      <c r="C705" s="72" t="str">
        <f t="shared" si="349"/>
        <v/>
      </c>
      <c r="D705" s="72" t="e">
        <f t="array" aca="1" ref="D705" ca="1">MATCH(TRUE,ISERROR(VALUE(MID(C705,ROW(INDIRECT("1:"&amp;LEN(C705))),1))),0)</f>
        <v>#N/A</v>
      </c>
      <c r="E705" s="72" t="e">
        <f t="shared" ca="1" si="350"/>
        <v>#N/A</v>
      </c>
      <c r="F705" s="72" t="e">
        <f t="shared" ca="1" si="351"/>
        <v>#N/A</v>
      </c>
      <c r="G705" s="72" t="e">
        <f t="shared" ca="1" si="352"/>
        <v>#N/A</v>
      </c>
      <c r="H705" s="72" t="e">
        <f t="shared" ca="1" si="353"/>
        <v>#N/A</v>
      </c>
      <c r="I705" s="72" t="e">
        <f t="shared" ca="1" si="354"/>
        <v>#N/A</v>
      </c>
      <c r="J705" s="72" t="e">
        <f t="shared" ca="1" si="355"/>
        <v>#N/A</v>
      </c>
      <c r="K705" s="72" t="e">
        <f t="shared" ca="1" si="356"/>
        <v>#N/A</v>
      </c>
      <c r="L705" s="72" t="e">
        <f t="shared" ca="1" si="357"/>
        <v>#N/A</v>
      </c>
      <c r="M705" s="72" t="e">
        <f ca="1">VLOOKUP(G705,Coef!$C$2:$F$25,4)</f>
        <v>#N/A</v>
      </c>
      <c r="N705" s="31" t="e">
        <f ca="1">VLOOKUP(F705,Coef!$C$4:$D$23,2)</f>
        <v>#N/A</v>
      </c>
      <c r="O705" s="31" t="e">
        <f ca="1">MOD(VLOOKUP(H705,Coef!$C$2:$G$21,5)+MOD(E705+1,2)*15,20)</f>
        <v>#N/A</v>
      </c>
      <c r="P705" s="31" t="e">
        <f ca="1">VLOOKUP(N705,Coef!$A$27:$B$46,2)</f>
        <v>#N/A</v>
      </c>
      <c r="Q705" s="31" t="e">
        <f ca="1">VLOOKUP(N705,Coef!$A$27:$C$46,3)+O705/10-0.1</f>
        <v>#N/A</v>
      </c>
      <c r="R705" s="31" t="e">
        <f t="shared" ca="1" si="358"/>
        <v>#N/A</v>
      </c>
      <c r="S705" s="72" t="e">
        <f t="shared" ca="1" si="359"/>
        <v>#N/A</v>
      </c>
      <c r="T705" s="72" t="e">
        <f t="shared" ca="1" si="360"/>
        <v>#N/A</v>
      </c>
      <c r="U705" s="72" t="e">
        <f t="shared" ca="1" si="361"/>
        <v>#N/A</v>
      </c>
      <c r="V705" s="72" t="e">
        <f t="shared" ca="1" si="362"/>
        <v>#N/A</v>
      </c>
      <c r="W705" s="72" t="e">
        <f ca="1">(Coef!$J$9/(1+Coef!$J$8*(COS(V705))^2)^0.5)*Coef!$J$6</f>
        <v>#N/A</v>
      </c>
      <c r="X705" s="72" t="e">
        <f t="shared" ca="1" si="363"/>
        <v>#N/A</v>
      </c>
      <c r="Y705" s="72" t="e">
        <f t="shared" ca="1" si="364"/>
        <v>#N/A</v>
      </c>
      <c r="Z705" s="72" t="e">
        <f t="shared" ca="1" si="365"/>
        <v>#N/A</v>
      </c>
      <c r="AA705" s="72" t="e">
        <f t="shared" ca="1" si="366"/>
        <v>#N/A</v>
      </c>
      <c r="AB705" s="72" t="e">
        <f t="shared" ca="1" si="367"/>
        <v>#N/A</v>
      </c>
      <c r="AC705" s="72" t="e">
        <f t="shared" ca="1" si="368"/>
        <v>#N/A</v>
      </c>
      <c r="AD705" s="72" t="e">
        <f t="shared" ca="1" si="369"/>
        <v>#N/A</v>
      </c>
      <c r="AE705" s="72" t="e">
        <f ca="1">Coef!$J$6*Coef!$J$9*(V705-(Coef!$J$10*AB705)+(Coef!$J$11*AC705)-(Coef!$J$12*AD705))</f>
        <v>#N/A</v>
      </c>
      <c r="AF705" s="72" t="e">
        <f t="shared" ca="1" si="370"/>
        <v>#N/A</v>
      </c>
      <c r="AG705" s="72" t="e">
        <f ca="1">((Coef!$J$8*Y705^2)/2)*(COS(V705))^2</f>
        <v>#N/A</v>
      </c>
      <c r="AH705" s="72" t="e">
        <f t="shared" ca="1" si="371"/>
        <v>#N/A</v>
      </c>
      <c r="AI705" s="72" t="e">
        <f t="shared" ca="1" si="372"/>
        <v>#N/A</v>
      </c>
      <c r="AJ705" s="72" t="e">
        <f t="shared" ca="1" si="373"/>
        <v>#N/A</v>
      </c>
      <c r="AK705" s="72" t="e">
        <f t="shared" ca="1" si="374"/>
        <v>#N/A</v>
      </c>
      <c r="AL705" s="72" t="e">
        <f t="shared" ca="1" si="375"/>
        <v>#N/A</v>
      </c>
      <c r="AM705" s="72" t="e">
        <f ca="1">V705+(1+Coef!$J$8*(COS(V705))^2-(3/2)*Coef!$J$8*SIN(V705)*COS(V705)*(AL705-V705))*(AL705-V705)</f>
        <v>#N/A</v>
      </c>
      <c r="AN705" s="34" t="e">
        <f t="shared" ca="1" si="376"/>
        <v>#N/A</v>
      </c>
      <c r="AO705" s="33" t="e">
        <f t="shared" ca="1" si="377"/>
        <v>#N/A</v>
      </c>
      <c r="AP705" s="33" t="e">
        <f t="shared" ca="1" si="378"/>
        <v>#N/A</v>
      </c>
      <c r="AQ705" s="72" t="e">
        <f ca="1">'MGRS to Dist'!BP705</f>
        <v>#N/A</v>
      </c>
      <c r="AR705" s="72" t="e">
        <f ca="1">'MGRS to Dist'!BT705</f>
        <v>#N/A</v>
      </c>
      <c r="AS705" s="72" t="e">
        <f ca="1">'MGRS to Dist'!BU705</f>
        <v>#N/A</v>
      </c>
      <c r="AT705" s="72" t="e">
        <f ca="1">'MGRS to Dist'!BV705</f>
        <v>#N/A</v>
      </c>
    </row>
    <row r="706" spans="3:46" ht="16.5" customHeight="1">
      <c r="C706" s="72" t="str">
        <f t="shared" si="349"/>
        <v/>
      </c>
      <c r="D706" s="72" t="e">
        <f t="array" aca="1" ref="D706" ca="1">MATCH(TRUE,ISERROR(VALUE(MID(C706,ROW(INDIRECT("1:"&amp;LEN(C706))),1))),0)</f>
        <v>#N/A</v>
      </c>
      <c r="E706" s="72" t="e">
        <f t="shared" ca="1" si="350"/>
        <v>#N/A</v>
      </c>
      <c r="F706" s="72" t="e">
        <f t="shared" ca="1" si="351"/>
        <v>#N/A</v>
      </c>
      <c r="G706" s="72" t="e">
        <f t="shared" ca="1" si="352"/>
        <v>#N/A</v>
      </c>
      <c r="H706" s="72" t="e">
        <f t="shared" ca="1" si="353"/>
        <v>#N/A</v>
      </c>
      <c r="I706" s="72" t="e">
        <f t="shared" ca="1" si="354"/>
        <v>#N/A</v>
      </c>
      <c r="J706" s="72" t="e">
        <f t="shared" ca="1" si="355"/>
        <v>#N/A</v>
      </c>
      <c r="K706" s="72" t="e">
        <f t="shared" ca="1" si="356"/>
        <v>#N/A</v>
      </c>
      <c r="L706" s="72" t="e">
        <f t="shared" ca="1" si="357"/>
        <v>#N/A</v>
      </c>
      <c r="M706" s="72" t="e">
        <f ca="1">VLOOKUP(G706,Coef!$C$2:$F$25,4)</f>
        <v>#N/A</v>
      </c>
      <c r="N706" s="31" t="e">
        <f ca="1">VLOOKUP(F706,Coef!$C$4:$D$23,2)</f>
        <v>#N/A</v>
      </c>
      <c r="O706" s="31" t="e">
        <f ca="1">MOD(VLOOKUP(H706,Coef!$C$2:$G$21,5)+MOD(E706+1,2)*15,20)</f>
        <v>#N/A</v>
      </c>
      <c r="P706" s="31" t="e">
        <f ca="1">VLOOKUP(N706,Coef!$A$27:$B$46,2)</f>
        <v>#N/A</v>
      </c>
      <c r="Q706" s="31" t="e">
        <f ca="1">VLOOKUP(N706,Coef!$A$27:$C$46,3)+O706/10-0.1</f>
        <v>#N/A</v>
      </c>
      <c r="R706" s="31" t="e">
        <f t="shared" ca="1" si="358"/>
        <v>#N/A</v>
      </c>
      <c r="S706" s="72" t="e">
        <f t="shared" ca="1" si="359"/>
        <v>#N/A</v>
      </c>
      <c r="T706" s="72" t="e">
        <f t="shared" ca="1" si="360"/>
        <v>#N/A</v>
      </c>
      <c r="U706" s="72" t="e">
        <f t="shared" ca="1" si="361"/>
        <v>#N/A</v>
      </c>
      <c r="V706" s="72" t="e">
        <f t="shared" ca="1" si="362"/>
        <v>#N/A</v>
      </c>
      <c r="W706" s="72" t="e">
        <f ca="1">(Coef!$J$9/(1+Coef!$J$8*(COS(V706))^2)^0.5)*Coef!$J$6</f>
        <v>#N/A</v>
      </c>
      <c r="X706" s="72" t="e">
        <f t="shared" ca="1" si="363"/>
        <v>#N/A</v>
      </c>
      <c r="Y706" s="72" t="e">
        <f t="shared" ca="1" si="364"/>
        <v>#N/A</v>
      </c>
      <c r="Z706" s="72" t="e">
        <f t="shared" ca="1" si="365"/>
        <v>#N/A</v>
      </c>
      <c r="AA706" s="72" t="e">
        <f t="shared" ca="1" si="366"/>
        <v>#N/A</v>
      </c>
      <c r="AB706" s="72" t="e">
        <f t="shared" ca="1" si="367"/>
        <v>#N/A</v>
      </c>
      <c r="AC706" s="72" t="e">
        <f t="shared" ca="1" si="368"/>
        <v>#N/A</v>
      </c>
      <c r="AD706" s="72" t="e">
        <f t="shared" ca="1" si="369"/>
        <v>#N/A</v>
      </c>
      <c r="AE706" s="72" t="e">
        <f ca="1">Coef!$J$6*Coef!$J$9*(V706-(Coef!$J$10*AB706)+(Coef!$J$11*AC706)-(Coef!$J$12*AD706))</f>
        <v>#N/A</v>
      </c>
      <c r="AF706" s="72" t="e">
        <f t="shared" ca="1" si="370"/>
        <v>#N/A</v>
      </c>
      <c r="AG706" s="72" t="e">
        <f ca="1">((Coef!$J$8*Y706^2)/2)*(COS(V706))^2</f>
        <v>#N/A</v>
      </c>
      <c r="AH706" s="72" t="e">
        <f t="shared" ca="1" si="371"/>
        <v>#N/A</v>
      </c>
      <c r="AI706" s="72" t="e">
        <f t="shared" ca="1" si="372"/>
        <v>#N/A</v>
      </c>
      <c r="AJ706" s="72" t="e">
        <f t="shared" ca="1" si="373"/>
        <v>#N/A</v>
      </c>
      <c r="AK706" s="72" t="e">
        <f t="shared" ca="1" si="374"/>
        <v>#N/A</v>
      </c>
      <c r="AL706" s="72" t="e">
        <f t="shared" ca="1" si="375"/>
        <v>#N/A</v>
      </c>
      <c r="AM706" s="72" t="e">
        <f ca="1">V706+(1+Coef!$J$8*(COS(V706))^2-(3/2)*Coef!$J$8*SIN(V706)*COS(V706)*(AL706-V706))*(AL706-V706)</f>
        <v>#N/A</v>
      </c>
      <c r="AN706" s="34" t="e">
        <f t="shared" ca="1" si="376"/>
        <v>#N/A</v>
      </c>
      <c r="AO706" s="33" t="e">
        <f t="shared" ca="1" si="377"/>
        <v>#N/A</v>
      </c>
      <c r="AP706" s="33" t="e">
        <f t="shared" ca="1" si="378"/>
        <v>#N/A</v>
      </c>
      <c r="AQ706" s="72" t="e">
        <f ca="1">'MGRS to Dist'!BP706</f>
        <v>#N/A</v>
      </c>
      <c r="AR706" s="72" t="e">
        <f ca="1">'MGRS to Dist'!BT706</f>
        <v>#N/A</v>
      </c>
      <c r="AS706" s="72" t="e">
        <f ca="1">'MGRS to Dist'!BU706</f>
        <v>#N/A</v>
      </c>
      <c r="AT706" s="72" t="e">
        <f ca="1">'MGRS to Dist'!BV706</f>
        <v>#N/A</v>
      </c>
    </row>
    <row r="707" spans="3:46" ht="16.5" customHeight="1">
      <c r="C707" s="72" t="str">
        <f t="shared" si="349"/>
        <v/>
      </c>
      <c r="D707" s="72" t="e">
        <f t="array" aca="1" ref="D707" ca="1">MATCH(TRUE,ISERROR(VALUE(MID(C707,ROW(INDIRECT("1:"&amp;LEN(C707))),1))),0)</f>
        <v>#N/A</v>
      </c>
      <c r="E707" s="72" t="e">
        <f t="shared" ca="1" si="350"/>
        <v>#N/A</v>
      </c>
      <c r="F707" s="72" t="e">
        <f t="shared" ca="1" si="351"/>
        <v>#N/A</v>
      </c>
      <c r="G707" s="72" t="e">
        <f t="shared" ca="1" si="352"/>
        <v>#N/A</v>
      </c>
      <c r="H707" s="72" t="e">
        <f t="shared" ca="1" si="353"/>
        <v>#N/A</v>
      </c>
      <c r="I707" s="72" t="e">
        <f t="shared" ca="1" si="354"/>
        <v>#N/A</v>
      </c>
      <c r="J707" s="72" t="e">
        <f t="shared" ca="1" si="355"/>
        <v>#N/A</v>
      </c>
      <c r="K707" s="72" t="e">
        <f t="shared" ca="1" si="356"/>
        <v>#N/A</v>
      </c>
      <c r="L707" s="72" t="e">
        <f t="shared" ca="1" si="357"/>
        <v>#N/A</v>
      </c>
      <c r="M707" s="72" t="e">
        <f ca="1">VLOOKUP(G707,Coef!$C$2:$F$25,4)</f>
        <v>#N/A</v>
      </c>
      <c r="N707" s="31" t="e">
        <f ca="1">VLOOKUP(F707,Coef!$C$4:$D$23,2)</f>
        <v>#N/A</v>
      </c>
      <c r="O707" s="31" t="e">
        <f ca="1">MOD(VLOOKUP(H707,Coef!$C$2:$G$21,5)+MOD(E707+1,2)*15,20)</f>
        <v>#N/A</v>
      </c>
      <c r="P707" s="31" t="e">
        <f ca="1">VLOOKUP(N707,Coef!$A$27:$B$46,2)</f>
        <v>#N/A</v>
      </c>
      <c r="Q707" s="31" t="e">
        <f ca="1">VLOOKUP(N707,Coef!$A$27:$C$46,3)+O707/10-0.1</f>
        <v>#N/A</v>
      </c>
      <c r="R707" s="31" t="e">
        <f t="shared" ca="1" si="358"/>
        <v>#N/A</v>
      </c>
      <c r="S707" s="72" t="e">
        <f t="shared" ca="1" si="359"/>
        <v>#N/A</v>
      </c>
      <c r="T707" s="72" t="e">
        <f t="shared" ca="1" si="360"/>
        <v>#N/A</v>
      </c>
      <c r="U707" s="72" t="e">
        <f t="shared" ca="1" si="361"/>
        <v>#N/A</v>
      </c>
      <c r="V707" s="72" t="e">
        <f t="shared" ca="1" si="362"/>
        <v>#N/A</v>
      </c>
      <c r="W707" s="72" t="e">
        <f ca="1">(Coef!$J$9/(1+Coef!$J$8*(COS(V707))^2)^0.5)*Coef!$J$6</f>
        <v>#N/A</v>
      </c>
      <c r="X707" s="72" t="e">
        <f t="shared" ca="1" si="363"/>
        <v>#N/A</v>
      </c>
      <c r="Y707" s="72" t="e">
        <f t="shared" ca="1" si="364"/>
        <v>#N/A</v>
      </c>
      <c r="Z707" s="72" t="e">
        <f t="shared" ca="1" si="365"/>
        <v>#N/A</v>
      </c>
      <c r="AA707" s="72" t="e">
        <f t="shared" ca="1" si="366"/>
        <v>#N/A</v>
      </c>
      <c r="AB707" s="72" t="e">
        <f t="shared" ca="1" si="367"/>
        <v>#N/A</v>
      </c>
      <c r="AC707" s="72" t="e">
        <f t="shared" ca="1" si="368"/>
        <v>#N/A</v>
      </c>
      <c r="AD707" s="72" t="e">
        <f t="shared" ca="1" si="369"/>
        <v>#N/A</v>
      </c>
      <c r="AE707" s="72" t="e">
        <f ca="1">Coef!$J$6*Coef!$J$9*(V707-(Coef!$J$10*AB707)+(Coef!$J$11*AC707)-(Coef!$J$12*AD707))</f>
        <v>#N/A</v>
      </c>
      <c r="AF707" s="72" t="e">
        <f t="shared" ca="1" si="370"/>
        <v>#N/A</v>
      </c>
      <c r="AG707" s="72" t="e">
        <f ca="1">((Coef!$J$8*Y707^2)/2)*(COS(V707))^2</f>
        <v>#N/A</v>
      </c>
      <c r="AH707" s="72" t="e">
        <f t="shared" ca="1" si="371"/>
        <v>#N/A</v>
      </c>
      <c r="AI707" s="72" t="e">
        <f t="shared" ca="1" si="372"/>
        <v>#N/A</v>
      </c>
      <c r="AJ707" s="72" t="e">
        <f t="shared" ca="1" si="373"/>
        <v>#N/A</v>
      </c>
      <c r="AK707" s="72" t="e">
        <f t="shared" ca="1" si="374"/>
        <v>#N/A</v>
      </c>
      <c r="AL707" s="72" t="e">
        <f t="shared" ca="1" si="375"/>
        <v>#N/A</v>
      </c>
      <c r="AM707" s="72" t="e">
        <f ca="1">V707+(1+Coef!$J$8*(COS(V707))^2-(3/2)*Coef!$J$8*SIN(V707)*COS(V707)*(AL707-V707))*(AL707-V707)</f>
        <v>#N/A</v>
      </c>
      <c r="AN707" s="34" t="e">
        <f t="shared" ca="1" si="376"/>
        <v>#N/A</v>
      </c>
      <c r="AO707" s="33" t="e">
        <f t="shared" ca="1" si="377"/>
        <v>#N/A</v>
      </c>
      <c r="AP707" s="33" t="e">
        <f t="shared" ca="1" si="378"/>
        <v>#N/A</v>
      </c>
      <c r="AQ707" s="72" t="e">
        <f ca="1">'MGRS to Dist'!BP707</f>
        <v>#N/A</v>
      </c>
      <c r="AR707" s="72" t="e">
        <f ca="1">'MGRS to Dist'!BT707</f>
        <v>#N/A</v>
      </c>
      <c r="AS707" s="72" t="e">
        <f ca="1">'MGRS to Dist'!BU707</f>
        <v>#N/A</v>
      </c>
      <c r="AT707" s="72" t="e">
        <f ca="1">'MGRS to Dist'!BV707</f>
        <v>#N/A</v>
      </c>
    </row>
    <row r="708" spans="3:46" ht="16.5" customHeight="1">
      <c r="C708" s="72" t="str">
        <f t="shared" si="349"/>
        <v/>
      </c>
      <c r="D708" s="72" t="e">
        <f t="array" aca="1" ref="D708" ca="1">MATCH(TRUE,ISERROR(VALUE(MID(C708,ROW(INDIRECT("1:"&amp;LEN(C708))),1))),0)</f>
        <v>#N/A</v>
      </c>
      <c r="E708" s="72" t="e">
        <f t="shared" ca="1" si="350"/>
        <v>#N/A</v>
      </c>
      <c r="F708" s="72" t="e">
        <f t="shared" ca="1" si="351"/>
        <v>#N/A</v>
      </c>
      <c r="G708" s="72" t="e">
        <f t="shared" ca="1" si="352"/>
        <v>#N/A</v>
      </c>
      <c r="H708" s="72" t="e">
        <f t="shared" ca="1" si="353"/>
        <v>#N/A</v>
      </c>
      <c r="I708" s="72" t="e">
        <f t="shared" ca="1" si="354"/>
        <v>#N/A</v>
      </c>
      <c r="J708" s="72" t="e">
        <f t="shared" ca="1" si="355"/>
        <v>#N/A</v>
      </c>
      <c r="K708" s="72" t="e">
        <f t="shared" ca="1" si="356"/>
        <v>#N/A</v>
      </c>
      <c r="L708" s="72" t="e">
        <f t="shared" ca="1" si="357"/>
        <v>#N/A</v>
      </c>
      <c r="M708" s="72" t="e">
        <f ca="1">VLOOKUP(G708,Coef!$C$2:$F$25,4)</f>
        <v>#N/A</v>
      </c>
      <c r="N708" s="31" t="e">
        <f ca="1">VLOOKUP(F708,Coef!$C$4:$D$23,2)</f>
        <v>#N/A</v>
      </c>
      <c r="O708" s="31" t="e">
        <f ca="1">MOD(VLOOKUP(H708,Coef!$C$2:$G$21,5)+MOD(E708+1,2)*15,20)</f>
        <v>#N/A</v>
      </c>
      <c r="P708" s="31" t="e">
        <f ca="1">VLOOKUP(N708,Coef!$A$27:$B$46,2)</f>
        <v>#N/A</v>
      </c>
      <c r="Q708" s="31" t="e">
        <f ca="1">VLOOKUP(N708,Coef!$A$27:$C$46,3)+O708/10-0.1</f>
        <v>#N/A</v>
      </c>
      <c r="R708" s="31" t="e">
        <f t="shared" ca="1" si="358"/>
        <v>#N/A</v>
      </c>
      <c r="S708" s="72" t="e">
        <f t="shared" ca="1" si="359"/>
        <v>#N/A</v>
      </c>
      <c r="T708" s="72" t="e">
        <f t="shared" ca="1" si="360"/>
        <v>#N/A</v>
      </c>
      <c r="U708" s="72" t="e">
        <f t="shared" ca="1" si="361"/>
        <v>#N/A</v>
      </c>
      <c r="V708" s="72" t="e">
        <f t="shared" ca="1" si="362"/>
        <v>#N/A</v>
      </c>
      <c r="W708" s="72" t="e">
        <f ca="1">(Coef!$J$9/(1+Coef!$J$8*(COS(V708))^2)^0.5)*Coef!$J$6</f>
        <v>#N/A</v>
      </c>
      <c r="X708" s="72" t="e">
        <f t="shared" ca="1" si="363"/>
        <v>#N/A</v>
      </c>
      <c r="Y708" s="72" t="e">
        <f t="shared" ca="1" si="364"/>
        <v>#N/A</v>
      </c>
      <c r="Z708" s="72" t="e">
        <f t="shared" ca="1" si="365"/>
        <v>#N/A</v>
      </c>
      <c r="AA708" s="72" t="e">
        <f t="shared" ca="1" si="366"/>
        <v>#N/A</v>
      </c>
      <c r="AB708" s="72" t="e">
        <f t="shared" ca="1" si="367"/>
        <v>#N/A</v>
      </c>
      <c r="AC708" s="72" t="e">
        <f t="shared" ca="1" si="368"/>
        <v>#N/A</v>
      </c>
      <c r="AD708" s="72" t="e">
        <f t="shared" ca="1" si="369"/>
        <v>#N/A</v>
      </c>
      <c r="AE708" s="72" t="e">
        <f ca="1">Coef!$J$6*Coef!$J$9*(V708-(Coef!$J$10*AB708)+(Coef!$J$11*AC708)-(Coef!$J$12*AD708))</f>
        <v>#N/A</v>
      </c>
      <c r="AF708" s="72" t="e">
        <f t="shared" ca="1" si="370"/>
        <v>#N/A</v>
      </c>
      <c r="AG708" s="72" t="e">
        <f ca="1">((Coef!$J$8*Y708^2)/2)*(COS(V708))^2</f>
        <v>#N/A</v>
      </c>
      <c r="AH708" s="72" t="e">
        <f t="shared" ca="1" si="371"/>
        <v>#N/A</v>
      </c>
      <c r="AI708" s="72" t="e">
        <f t="shared" ca="1" si="372"/>
        <v>#N/A</v>
      </c>
      <c r="AJ708" s="72" t="e">
        <f t="shared" ca="1" si="373"/>
        <v>#N/A</v>
      </c>
      <c r="AK708" s="72" t="e">
        <f t="shared" ca="1" si="374"/>
        <v>#N/A</v>
      </c>
      <c r="AL708" s="72" t="e">
        <f t="shared" ca="1" si="375"/>
        <v>#N/A</v>
      </c>
      <c r="AM708" s="72" t="e">
        <f ca="1">V708+(1+Coef!$J$8*(COS(V708))^2-(3/2)*Coef!$J$8*SIN(V708)*COS(V708)*(AL708-V708))*(AL708-V708)</f>
        <v>#N/A</v>
      </c>
      <c r="AN708" s="34" t="e">
        <f t="shared" ca="1" si="376"/>
        <v>#N/A</v>
      </c>
      <c r="AO708" s="33" t="e">
        <f t="shared" ca="1" si="377"/>
        <v>#N/A</v>
      </c>
      <c r="AP708" s="33" t="e">
        <f t="shared" ca="1" si="378"/>
        <v>#N/A</v>
      </c>
      <c r="AQ708" s="72" t="e">
        <f ca="1">'MGRS to Dist'!BP708</f>
        <v>#N/A</v>
      </c>
      <c r="AR708" s="72" t="e">
        <f ca="1">'MGRS to Dist'!BT708</f>
        <v>#N/A</v>
      </c>
      <c r="AS708" s="72" t="e">
        <f ca="1">'MGRS to Dist'!BU708</f>
        <v>#N/A</v>
      </c>
      <c r="AT708" s="72" t="e">
        <f ca="1">'MGRS to Dist'!BV708</f>
        <v>#N/A</v>
      </c>
    </row>
    <row r="709" spans="3:46" ht="16.5" customHeight="1">
      <c r="C709" s="72" t="str">
        <f t="shared" si="349"/>
        <v/>
      </c>
      <c r="D709" s="72" t="e">
        <f t="array" aca="1" ref="D709" ca="1">MATCH(TRUE,ISERROR(VALUE(MID(C709,ROW(INDIRECT("1:"&amp;LEN(C709))),1))),0)</f>
        <v>#N/A</v>
      </c>
      <c r="E709" s="72" t="e">
        <f t="shared" ca="1" si="350"/>
        <v>#N/A</v>
      </c>
      <c r="F709" s="72" t="e">
        <f t="shared" ca="1" si="351"/>
        <v>#N/A</v>
      </c>
      <c r="G709" s="72" t="e">
        <f t="shared" ca="1" si="352"/>
        <v>#N/A</v>
      </c>
      <c r="H709" s="72" t="e">
        <f t="shared" ca="1" si="353"/>
        <v>#N/A</v>
      </c>
      <c r="I709" s="72" t="e">
        <f t="shared" ca="1" si="354"/>
        <v>#N/A</v>
      </c>
      <c r="J709" s="72" t="e">
        <f t="shared" ca="1" si="355"/>
        <v>#N/A</v>
      </c>
      <c r="K709" s="72" t="e">
        <f t="shared" ca="1" si="356"/>
        <v>#N/A</v>
      </c>
      <c r="L709" s="72" t="e">
        <f t="shared" ca="1" si="357"/>
        <v>#N/A</v>
      </c>
      <c r="M709" s="72" t="e">
        <f ca="1">VLOOKUP(G709,Coef!$C$2:$F$25,4)</f>
        <v>#N/A</v>
      </c>
      <c r="N709" s="31" t="e">
        <f ca="1">VLOOKUP(F709,Coef!$C$4:$D$23,2)</f>
        <v>#N/A</v>
      </c>
      <c r="O709" s="31" t="e">
        <f ca="1">MOD(VLOOKUP(H709,Coef!$C$2:$G$21,5)+MOD(E709+1,2)*15,20)</f>
        <v>#N/A</v>
      </c>
      <c r="P709" s="31" t="e">
        <f ca="1">VLOOKUP(N709,Coef!$A$27:$B$46,2)</f>
        <v>#N/A</v>
      </c>
      <c r="Q709" s="31" t="e">
        <f ca="1">VLOOKUP(N709,Coef!$A$27:$C$46,3)+O709/10-0.1</f>
        <v>#N/A</v>
      </c>
      <c r="R709" s="31" t="e">
        <f t="shared" ca="1" si="358"/>
        <v>#N/A</v>
      </c>
      <c r="S709" s="72" t="e">
        <f t="shared" ca="1" si="359"/>
        <v>#N/A</v>
      </c>
      <c r="T709" s="72" t="e">
        <f t="shared" ca="1" si="360"/>
        <v>#N/A</v>
      </c>
      <c r="U709" s="72" t="e">
        <f t="shared" ca="1" si="361"/>
        <v>#N/A</v>
      </c>
      <c r="V709" s="72" t="e">
        <f t="shared" ca="1" si="362"/>
        <v>#N/A</v>
      </c>
      <c r="W709" s="72" t="e">
        <f ca="1">(Coef!$J$9/(1+Coef!$J$8*(COS(V709))^2)^0.5)*Coef!$J$6</f>
        <v>#N/A</v>
      </c>
      <c r="X709" s="72" t="e">
        <f t="shared" ca="1" si="363"/>
        <v>#N/A</v>
      </c>
      <c r="Y709" s="72" t="e">
        <f t="shared" ca="1" si="364"/>
        <v>#N/A</v>
      </c>
      <c r="Z709" s="72" t="e">
        <f t="shared" ca="1" si="365"/>
        <v>#N/A</v>
      </c>
      <c r="AA709" s="72" t="e">
        <f t="shared" ca="1" si="366"/>
        <v>#N/A</v>
      </c>
      <c r="AB709" s="72" t="e">
        <f t="shared" ca="1" si="367"/>
        <v>#N/A</v>
      </c>
      <c r="AC709" s="72" t="e">
        <f t="shared" ca="1" si="368"/>
        <v>#N/A</v>
      </c>
      <c r="AD709" s="72" t="e">
        <f t="shared" ca="1" si="369"/>
        <v>#N/A</v>
      </c>
      <c r="AE709" s="72" t="e">
        <f ca="1">Coef!$J$6*Coef!$J$9*(V709-(Coef!$J$10*AB709)+(Coef!$J$11*AC709)-(Coef!$J$12*AD709))</f>
        <v>#N/A</v>
      </c>
      <c r="AF709" s="72" t="e">
        <f t="shared" ca="1" si="370"/>
        <v>#N/A</v>
      </c>
      <c r="AG709" s="72" t="e">
        <f ca="1">((Coef!$J$8*Y709^2)/2)*(COS(V709))^2</f>
        <v>#N/A</v>
      </c>
      <c r="AH709" s="72" t="e">
        <f t="shared" ca="1" si="371"/>
        <v>#N/A</v>
      </c>
      <c r="AI709" s="72" t="e">
        <f t="shared" ca="1" si="372"/>
        <v>#N/A</v>
      </c>
      <c r="AJ709" s="72" t="e">
        <f t="shared" ca="1" si="373"/>
        <v>#N/A</v>
      </c>
      <c r="AK709" s="72" t="e">
        <f t="shared" ca="1" si="374"/>
        <v>#N/A</v>
      </c>
      <c r="AL709" s="72" t="e">
        <f t="shared" ca="1" si="375"/>
        <v>#N/A</v>
      </c>
      <c r="AM709" s="72" t="e">
        <f ca="1">V709+(1+Coef!$J$8*(COS(V709))^2-(3/2)*Coef!$J$8*SIN(V709)*COS(V709)*(AL709-V709))*(AL709-V709)</f>
        <v>#N/A</v>
      </c>
      <c r="AN709" s="34" t="e">
        <f t="shared" ca="1" si="376"/>
        <v>#N/A</v>
      </c>
      <c r="AO709" s="33" t="e">
        <f t="shared" ca="1" si="377"/>
        <v>#N/A</v>
      </c>
      <c r="AP709" s="33" t="e">
        <f t="shared" ca="1" si="378"/>
        <v>#N/A</v>
      </c>
      <c r="AQ709" s="72" t="e">
        <f ca="1">'MGRS to Dist'!BP709</f>
        <v>#N/A</v>
      </c>
      <c r="AR709" s="72" t="e">
        <f ca="1">'MGRS to Dist'!BT709</f>
        <v>#N/A</v>
      </c>
      <c r="AS709" s="72" t="e">
        <f ca="1">'MGRS to Dist'!BU709</f>
        <v>#N/A</v>
      </c>
      <c r="AT709" s="72" t="e">
        <f ca="1">'MGRS to Dist'!BV709</f>
        <v>#N/A</v>
      </c>
    </row>
    <row r="710" spans="3:46" ht="16.5" customHeight="1">
      <c r="C710" s="72" t="str">
        <f t="shared" si="349"/>
        <v/>
      </c>
      <c r="D710" s="72" t="e">
        <f t="array" aca="1" ref="D710" ca="1">MATCH(TRUE,ISERROR(VALUE(MID(C710,ROW(INDIRECT("1:"&amp;LEN(C710))),1))),0)</f>
        <v>#N/A</v>
      </c>
      <c r="E710" s="72" t="e">
        <f t="shared" ca="1" si="350"/>
        <v>#N/A</v>
      </c>
      <c r="F710" s="72" t="e">
        <f t="shared" ca="1" si="351"/>
        <v>#N/A</v>
      </c>
      <c r="G710" s="72" t="e">
        <f t="shared" ca="1" si="352"/>
        <v>#N/A</v>
      </c>
      <c r="H710" s="72" t="e">
        <f t="shared" ca="1" si="353"/>
        <v>#N/A</v>
      </c>
      <c r="I710" s="72" t="e">
        <f t="shared" ca="1" si="354"/>
        <v>#N/A</v>
      </c>
      <c r="J710" s="72" t="e">
        <f t="shared" ca="1" si="355"/>
        <v>#N/A</v>
      </c>
      <c r="K710" s="72" t="e">
        <f t="shared" ca="1" si="356"/>
        <v>#N/A</v>
      </c>
      <c r="L710" s="72" t="e">
        <f t="shared" ca="1" si="357"/>
        <v>#N/A</v>
      </c>
      <c r="M710" s="72" t="e">
        <f ca="1">VLOOKUP(G710,Coef!$C$2:$F$25,4)</f>
        <v>#N/A</v>
      </c>
      <c r="N710" s="31" t="e">
        <f ca="1">VLOOKUP(F710,Coef!$C$4:$D$23,2)</f>
        <v>#N/A</v>
      </c>
      <c r="O710" s="31" t="e">
        <f ca="1">MOD(VLOOKUP(H710,Coef!$C$2:$G$21,5)+MOD(E710+1,2)*15,20)</f>
        <v>#N/A</v>
      </c>
      <c r="P710" s="31" t="e">
        <f ca="1">VLOOKUP(N710,Coef!$A$27:$B$46,2)</f>
        <v>#N/A</v>
      </c>
      <c r="Q710" s="31" t="e">
        <f ca="1">VLOOKUP(N710,Coef!$A$27:$C$46,3)+O710/10-0.1</f>
        <v>#N/A</v>
      </c>
      <c r="R710" s="31" t="e">
        <f t="shared" ca="1" si="358"/>
        <v>#N/A</v>
      </c>
      <c r="S710" s="72" t="e">
        <f t="shared" ca="1" si="359"/>
        <v>#N/A</v>
      </c>
      <c r="T710" s="72" t="e">
        <f t="shared" ca="1" si="360"/>
        <v>#N/A</v>
      </c>
      <c r="U710" s="72" t="e">
        <f t="shared" ca="1" si="361"/>
        <v>#N/A</v>
      </c>
      <c r="V710" s="72" t="e">
        <f t="shared" ca="1" si="362"/>
        <v>#N/A</v>
      </c>
      <c r="W710" s="72" t="e">
        <f ca="1">(Coef!$J$9/(1+Coef!$J$8*(COS(V710))^2)^0.5)*Coef!$J$6</f>
        <v>#N/A</v>
      </c>
      <c r="X710" s="72" t="e">
        <f t="shared" ca="1" si="363"/>
        <v>#N/A</v>
      </c>
      <c r="Y710" s="72" t="e">
        <f t="shared" ca="1" si="364"/>
        <v>#N/A</v>
      </c>
      <c r="Z710" s="72" t="e">
        <f t="shared" ca="1" si="365"/>
        <v>#N/A</v>
      </c>
      <c r="AA710" s="72" t="e">
        <f t="shared" ca="1" si="366"/>
        <v>#N/A</v>
      </c>
      <c r="AB710" s="72" t="e">
        <f t="shared" ca="1" si="367"/>
        <v>#N/A</v>
      </c>
      <c r="AC710" s="72" t="e">
        <f t="shared" ca="1" si="368"/>
        <v>#N/A</v>
      </c>
      <c r="AD710" s="72" t="e">
        <f t="shared" ca="1" si="369"/>
        <v>#N/A</v>
      </c>
      <c r="AE710" s="72" t="e">
        <f ca="1">Coef!$J$6*Coef!$J$9*(V710-(Coef!$J$10*AB710)+(Coef!$J$11*AC710)-(Coef!$J$12*AD710))</f>
        <v>#N/A</v>
      </c>
      <c r="AF710" s="72" t="e">
        <f t="shared" ca="1" si="370"/>
        <v>#N/A</v>
      </c>
      <c r="AG710" s="72" t="e">
        <f ca="1">((Coef!$J$8*Y710^2)/2)*(COS(V710))^2</f>
        <v>#N/A</v>
      </c>
      <c r="AH710" s="72" t="e">
        <f t="shared" ca="1" si="371"/>
        <v>#N/A</v>
      </c>
      <c r="AI710" s="72" t="e">
        <f t="shared" ca="1" si="372"/>
        <v>#N/A</v>
      </c>
      <c r="AJ710" s="72" t="e">
        <f t="shared" ca="1" si="373"/>
        <v>#N/A</v>
      </c>
      <c r="AK710" s="72" t="e">
        <f t="shared" ca="1" si="374"/>
        <v>#N/A</v>
      </c>
      <c r="AL710" s="72" t="e">
        <f t="shared" ca="1" si="375"/>
        <v>#N/A</v>
      </c>
      <c r="AM710" s="72" t="e">
        <f ca="1">V710+(1+Coef!$J$8*(COS(V710))^2-(3/2)*Coef!$J$8*SIN(V710)*COS(V710)*(AL710-V710))*(AL710-V710)</f>
        <v>#N/A</v>
      </c>
      <c r="AN710" s="34" t="e">
        <f t="shared" ca="1" si="376"/>
        <v>#N/A</v>
      </c>
      <c r="AO710" s="33" t="e">
        <f t="shared" ca="1" si="377"/>
        <v>#N/A</v>
      </c>
      <c r="AP710" s="33" t="e">
        <f t="shared" ca="1" si="378"/>
        <v>#N/A</v>
      </c>
      <c r="AQ710" s="72" t="e">
        <f ca="1">'MGRS to Dist'!BP710</f>
        <v>#N/A</v>
      </c>
      <c r="AR710" s="72" t="e">
        <f ca="1">'MGRS to Dist'!BT710</f>
        <v>#N/A</v>
      </c>
      <c r="AS710" s="72" t="e">
        <f ca="1">'MGRS to Dist'!BU710</f>
        <v>#N/A</v>
      </c>
      <c r="AT710" s="72" t="e">
        <f ca="1">'MGRS to Dist'!BV710</f>
        <v>#N/A</v>
      </c>
    </row>
    <row r="711" spans="3:46" ht="16.5" customHeight="1">
      <c r="C711" s="72" t="str">
        <f t="shared" si="349"/>
        <v/>
      </c>
      <c r="D711" s="72" t="e">
        <f t="array" aca="1" ref="D711" ca="1">MATCH(TRUE,ISERROR(VALUE(MID(C711,ROW(INDIRECT("1:"&amp;LEN(C711))),1))),0)</f>
        <v>#N/A</v>
      </c>
      <c r="E711" s="72" t="e">
        <f t="shared" ca="1" si="350"/>
        <v>#N/A</v>
      </c>
      <c r="F711" s="72" t="e">
        <f t="shared" ca="1" si="351"/>
        <v>#N/A</v>
      </c>
      <c r="G711" s="72" t="e">
        <f t="shared" ca="1" si="352"/>
        <v>#N/A</v>
      </c>
      <c r="H711" s="72" t="e">
        <f t="shared" ca="1" si="353"/>
        <v>#N/A</v>
      </c>
      <c r="I711" s="72" t="e">
        <f t="shared" ca="1" si="354"/>
        <v>#N/A</v>
      </c>
      <c r="J711" s="72" t="e">
        <f t="shared" ca="1" si="355"/>
        <v>#N/A</v>
      </c>
      <c r="K711" s="72" t="e">
        <f t="shared" ca="1" si="356"/>
        <v>#N/A</v>
      </c>
      <c r="L711" s="72" t="e">
        <f t="shared" ca="1" si="357"/>
        <v>#N/A</v>
      </c>
      <c r="M711" s="72" t="e">
        <f ca="1">VLOOKUP(G711,Coef!$C$2:$F$25,4)</f>
        <v>#N/A</v>
      </c>
      <c r="N711" s="31" t="e">
        <f ca="1">VLOOKUP(F711,Coef!$C$4:$D$23,2)</f>
        <v>#N/A</v>
      </c>
      <c r="O711" s="31" t="e">
        <f ca="1">MOD(VLOOKUP(H711,Coef!$C$2:$G$21,5)+MOD(E711+1,2)*15,20)</f>
        <v>#N/A</v>
      </c>
      <c r="P711" s="31" t="e">
        <f ca="1">VLOOKUP(N711,Coef!$A$27:$B$46,2)</f>
        <v>#N/A</v>
      </c>
      <c r="Q711" s="31" t="e">
        <f ca="1">VLOOKUP(N711,Coef!$A$27:$C$46,3)+O711/10-0.1</f>
        <v>#N/A</v>
      </c>
      <c r="R711" s="31" t="e">
        <f t="shared" ca="1" si="358"/>
        <v>#N/A</v>
      </c>
      <c r="S711" s="72" t="e">
        <f t="shared" ca="1" si="359"/>
        <v>#N/A</v>
      </c>
      <c r="T711" s="72" t="e">
        <f t="shared" ca="1" si="360"/>
        <v>#N/A</v>
      </c>
      <c r="U711" s="72" t="e">
        <f t="shared" ca="1" si="361"/>
        <v>#N/A</v>
      </c>
      <c r="V711" s="72" t="e">
        <f t="shared" ca="1" si="362"/>
        <v>#N/A</v>
      </c>
      <c r="W711" s="72" t="e">
        <f ca="1">(Coef!$J$9/(1+Coef!$J$8*(COS(V711))^2)^0.5)*Coef!$J$6</f>
        <v>#N/A</v>
      </c>
      <c r="X711" s="72" t="e">
        <f t="shared" ca="1" si="363"/>
        <v>#N/A</v>
      </c>
      <c r="Y711" s="72" t="e">
        <f t="shared" ca="1" si="364"/>
        <v>#N/A</v>
      </c>
      <c r="Z711" s="72" t="e">
        <f t="shared" ca="1" si="365"/>
        <v>#N/A</v>
      </c>
      <c r="AA711" s="72" t="e">
        <f t="shared" ca="1" si="366"/>
        <v>#N/A</v>
      </c>
      <c r="AB711" s="72" t="e">
        <f t="shared" ca="1" si="367"/>
        <v>#N/A</v>
      </c>
      <c r="AC711" s="72" t="e">
        <f t="shared" ca="1" si="368"/>
        <v>#N/A</v>
      </c>
      <c r="AD711" s="72" t="e">
        <f t="shared" ca="1" si="369"/>
        <v>#N/A</v>
      </c>
      <c r="AE711" s="72" t="e">
        <f ca="1">Coef!$J$6*Coef!$J$9*(V711-(Coef!$J$10*AB711)+(Coef!$J$11*AC711)-(Coef!$J$12*AD711))</f>
        <v>#N/A</v>
      </c>
      <c r="AF711" s="72" t="e">
        <f t="shared" ca="1" si="370"/>
        <v>#N/A</v>
      </c>
      <c r="AG711" s="72" t="e">
        <f ca="1">((Coef!$J$8*Y711^2)/2)*(COS(V711))^2</f>
        <v>#N/A</v>
      </c>
      <c r="AH711" s="72" t="e">
        <f t="shared" ca="1" si="371"/>
        <v>#N/A</v>
      </c>
      <c r="AI711" s="72" t="e">
        <f t="shared" ca="1" si="372"/>
        <v>#N/A</v>
      </c>
      <c r="AJ711" s="72" t="e">
        <f t="shared" ca="1" si="373"/>
        <v>#N/A</v>
      </c>
      <c r="AK711" s="72" t="e">
        <f t="shared" ca="1" si="374"/>
        <v>#N/A</v>
      </c>
      <c r="AL711" s="72" t="e">
        <f t="shared" ca="1" si="375"/>
        <v>#N/A</v>
      </c>
      <c r="AM711" s="72" t="e">
        <f ca="1">V711+(1+Coef!$J$8*(COS(V711))^2-(3/2)*Coef!$J$8*SIN(V711)*COS(V711)*(AL711-V711))*(AL711-V711)</f>
        <v>#N/A</v>
      </c>
      <c r="AN711" s="34" t="e">
        <f t="shared" ca="1" si="376"/>
        <v>#N/A</v>
      </c>
      <c r="AO711" s="33" t="e">
        <f t="shared" ca="1" si="377"/>
        <v>#N/A</v>
      </c>
      <c r="AP711" s="33" t="e">
        <f t="shared" ca="1" si="378"/>
        <v>#N/A</v>
      </c>
      <c r="AQ711" s="72" t="e">
        <f ca="1">'MGRS to Dist'!BP711</f>
        <v>#N/A</v>
      </c>
      <c r="AR711" s="72" t="e">
        <f ca="1">'MGRS to Dist'!BT711</f>
        <v>#N/A</v>
      </c>
      <c r="AS711" s="72" t="e">
        <f ca="1">'MGRS to Dist'!BU711</f>
        <v>#N/A</v>
      </c>
      <c r="AT711" s="72" t="e">
        <f ca="1">'MGRS to Dist'!BV711</f>
        <v>#N/A</v>
      </c>
    </row>
    <row r="712" spans="3:46" ht="16.5" customHeight="1">
      <c r="C712" s="72" t="str">
        <f t="shared" si="349"/>
        <v/>
      </c>
      <c r="D712" s="72" t="e">
        <f t="array" aca="1" ref="D712" ca="1">MATCH(TRUE,ISERROR(VALUE(MID(C712,ROW(INDIRECT("1:"&amp;LEN(C712))),1))),0)</f>
        <v>#N/A</v>
      </c>
      <c r="E712" s="72" t="e">
        <f t="shared" ca="1" si="350"/>
        <v>#N/A</v>
      </c>
      <c r="F712" s="72" t="e">
        <f t="shared" ca="1" si="351"/>
        <v>#N/A</v>
      </c>
      <c r="G712" s="72" t="e">
        <f t="shared" ca="1" si="352"/>
        <v>#N/A</v>
      </c>
      <c r="H712" s="72" t="e">
        <f t="shared" ca="1" si="353"/>
        <v>#N/A</v>
      </c>
      <c r="I712" s="72" t="e">
        <f t="shared" ca="1" si="354"/>
        <v>#N/A</v>
      </c>
      <c r="J712" s="72" t="e">
        <f t="shared" ca="1" si="355"/>
        <v>#N/A</v>
      </c>
      <c r="K712" s="72" t="e">
        <f t="shared" ca="1" si="356"/>
        <v>#N/A</v>
      </c>
      <c r="L712" s="72" t="e">
        <f t="shared" ca="1" si="357"/>
        <v>#N/A</v>
      </c>
      <c r="M712" s="72" t="e">
        <f ca="1">VLOOKUP(G712,Coef!$C$2:$F$25,4)</f>
        <v>#N/A</v>
      </c>
      <c r="N712" s="31" t="e">
        <f ca="1">VLOOKUP(F712,Coef!$C$4:$D$23,2)</f>
        <v>#N/A</v>
      </c>
      <c r="O712" s="31" t="e">
        <f ca="1">MOD(VLOOKUP(H712,Coef!$C$2:$G$21,5)+MOD(E712+1,2)*15,20)</f>
        <v>#N/A</v>
      </c>
      <c r="P712" s="31" t="e">
        <f ca="1">VLOOKUP(N712,Coef!$A$27:$B$46,2)</f>
        <v>#N/A</v>
      </c>
      <c r="Q712" s="31" t="e">
        <f ca="1">VLOOKUP(N712,Coef!$A$27:$C$46,3)+O712/10-0.1</f>
        <v>#N/A</v>
      </c>
      <c r="R712" s="31" t="e">
        <f t="shared" ca="1" si="358"/>
        <v>#N/A</v>
      </c>
      <c r="S712" s="72" t="e">
        <f t="shared" ca="1" si="359"/>
        <v>#N/A</v>
      </c>
      <c r="T712" s="72" t="e">
        <f t="shared" ca="1" si="360"/>
        <v>#N/A</v>
      </c>
      <c r="U712" s="72" t="e">
        <f t="shared" ca="1" si="361"/>
        <v>#N/A</v>
      </c>
      <c r="V712" s="72" t="e">
        <f t="shared" ca="1" si="362"/>
        <v>#N/A</v>
      </c>
      <c r="W712" s="72" t="e">
        <f ca="1">(Coef!$J$9/(1+Coef!$J$8*(COS(V712))^2)^0.5)*Coef!$J$6</f>
        <v>#N/A</v>
      </c>
      <c r="X712" s="72" t="e">
        <f t="shared" ca="1" si="363"/>
        <v>#N/A</v>
      </c>
      <c r="Y712" s="72" t="e">
        <f t="shared" ca="1" si="364"/>
        <v>#N/A</v>
      </c>
      <c r="Z712" s="72" t="e">
        <f t="shared" ca="1" si="365"/>
        <v>#N/A</v>
      </c>
      <c r="AA712" s="72" t="e">
        <f t="shared" ca="1" si="366"/>
        <v>#N/A</v>
      </c>
      <c r="AB712" s="72" t="e">
        <f t="shared" ca="1" si="367"/>
        <v>#N/A</v>
      </c>
      <c r="AC712" s="72" t="e">
        <f t="shared" ca="1" si="368"/>
        <v>#N/A</v>
      </c>
      <c r="AD712" s="72" t="e">
        <f t="shared" ca="1" si="369"/>
        <v>#N/A</v>
      </c>
      <c r="AE712" s="72" t="e">
        <f ca="1">Coef!$J$6*Coef!$J$9*(V712-(Coef!$J$10*AB712)+(Coef!$J$11*AC712)-(Coef!$J$12*AD712))</f>
        <v>#N/A</v>
      </c>
      <c r="AF712" s="72" t="e">
        <f t="shared" ca="1" si="370"/>
        <v>#N/A</v>
      </c>
      <c r="AG712" s="72" t="e">
        <f ca="1">((Coef!$J$8*Y712^2)/2)*(COS(V712))^2</f>
        <v>#N/A</v>
      </c>
      <c r="AH712" s="72" t="e">
        <f t="shared" ca="1" si="371"/>
        <v>#N/A</v>
      </c>
      <c r="AI712" s="72" t="e">
        <f t="shared" ca="1" si="372"/>
        <v>#N/A</v>
      </c>
      <c r="AJ712" s="72" t="e">
        <f t="shared" ca="1" si="373"/>
        <v>#N/A</v>
      </c>
      <c r="AK712" s="72" t="e">
        <f t="shared" ca="1" si="374"/>
        <v>#N/A</v>
      </c>
      <c r="AL712" s="72" t="e">
        <f t="shared" ca="1" si="375"/>
        <v>#N/A</v>
      </c>
      <c r="AM712" s="72" t="e">
        <f ca="1">V712+(1+Coef!$J$8*(COS(V712))^2-(3/2)*Coef!$J$8*SIN(V712)*COS(V712)*(AL712-V712))*(AL712-V712)</f>
        <v>#N/A</v>
      </c>
      <c r="AN712" s="34" t="e">
        <f t="shared" ca="1" si="376"/>
        <v>#N/A</v>
      </c>
      <c r="AO712" s="33" t="e">
        <f t="shared" ca="1" si="377"/>
        <v>#N/A</v>
      </c>
      <c r="AP712" s="33" t="e">
        <f t="shared" ca="1" si="378"/>
        <v>#N/A</v>
      </c>
      <c r="AQ712" s="72" t="e">
        <f ca="1">'MGRS to Dist'!BP712</f>
        <v>#N/A</v>
      </c>
      <c r="AR712" s="72" t="e">
        <f ca="1">'MGRS to Dist'!BT712</f>
        <v>#N/A</v>
      </c>
      <c r="AS712" s="72" t="e">
        <f ca="1">'MGRS to Dist'!BU712</f>
        <v>#N/A</v>
      </c>
      <c r="AT712" s="72" t="e">
        <f ca="1">'MGRS to Dist'!BV712</f>
        <v>#N/A</v>
      </c>
    </row>
    <row r="713" spans="3:46" ht="16.5" customHeight="1">
      <c r="C713" s="72" t="str">
        <f t="shared" si="349"/>
        <v/>
      </c>
      <c r="D713" s="72" t="e">
        <f t="array" aca="1" ref="D713" ca="1">MATCH(TRUE,ISERROR(VALUE(MID(C713,ROW(INDIRECT("1:"&amp;LEN(C713))),1))),0)</f>
        <v>#N/A</v>
      </c>
      <c r="E713" s="72" t="e">
        <f t="shared" ca="1" si="350"/>
        <v>#N/A</v>
      </c>
      <c r="F713" s="72" t="e">
        <f t="shared" ca="1" si="351"/>
        <v>#N/A</v>
      </c>
      <c r="G713" s="72" t="e">
        <f t="shared" ca="1" si="352"/>
        <v>#N/A</v>
      </c>
      <c r="H713" s="72" t="e">
        <f t="shared" ca="1" si="353"/>
        <v>#N/A</v>
      </c>
      <c r="I713" s="72" t="e">
        <f t="shared" ca="1" si="354"/>
        <v>#N/A</v>
      </c>
      <c r="J713" s="72" t="e">
        <f t="shared" ca="1" si="355"/>
        <v>#N/A</v>
      </c>
      <c r="K713" s="72" t="e">
        <f t="shared" ca="1" si="356"/>
        <v>#N/A</v>
      </c>
      <c r="L713" s="72" t="e">
        <f t="shared" ca="1" si="357"/>
        <v>#N/A</v>
      </c>
      <c r="M713" s="72" t="e">
        <f ca="1">VLOOKUP(G713,Coef!$C$2:$F$25,4)</f>
        <v>#N/A</v>
      </c>
      <c r="N713" s="31" t="e">
        <f ca="1">VLOOKUP(F713,Coef!$C$4:$D$23,2)</f>
        <v>#N/A</v>
      </c>
      <c r="O713" s="31" t="e">
        <f ca="1">MOD(VLOOKUP(H713,Coef!$C$2:$G$21,5)+MOD(E713+1,2)*15,20)</f>
        <v>#N/A</v>
      </c>
      <c r="P713" s="31" t="e">
        <f ca="1">VLOOKUP(N713,Coef!$A$27:$B$46,2)</f>
        <v>#N/A</v>
      </c>
      <c r="Q713" s="31" t="e">
        <f ca="1">VLOOKUP(N713,Coef!$A$27:$C$46,3)+O713/10-0.1</f>
        <v>#N/A</v>
      </c>
      <c r="R713" s="31" t="e">
        <f t="shared" ca="1" si="358"/>
        <v>#N/A</v>
      </c>
      <c r="S713" s="72" t="e">
        <f t="shared" ca="1" si="359"/>
        <v>#N/A</v>
      </c>
      <c r="T713" s="72" t="e">
        <f t="shared" ca="1" si="360"/>
        <v>#N/A</v>
      </c>
      <c r="U713" s="72" t="e">
        <f t="shared" ca="1" si="361"/>
        <v>#N/A</v>
      </c>
      <c r="V713" s="72" t="e">
        <f t="shared" ca="1" si="362"/>
        <v>#N/A</v>
      </c>
      <c r="W713" s="72" t="e">
        <f ca="1">(Coef!$J$9/(1+Coef!$J$8*(COS(V713))^2)^0.5)*Coef!$J$6</f>
        <v>#N/A</v>
      </c>
      <c r="X713" s="72" t="e">
        <f t="shared" ca="1" si="363"/>
        <v>#N/A</v>
      </c>
      <c r="Y713" s="72" t="e">
        <f t="shared" ca="1" si="364"/>
        <v>#N/A</v>
      </c>
      <c r="Z713" s="72" t="e">
        <f t="shared" ca="1" si="365"/>
        <v>#N/A</v>
      </c>
      <c r="AA713" s="72" t="e">
        <f t="shared" ca="1" si="366"/>
        <v>#N/A</v>
      </c>
      <c r="AB713" s="72" t="e">
        <f t="shared" ca="1" si="367"/>
        <v>#N/A</v>
      </c>
      <c r="AC713" s="72" t="e">
        <f t="shared" ca="1" si="368"/>
        <v>#N/A</v>
      </c>
      <c r="AD713" s="72" t="e">
        <f t="shared" ca="1" si="369"/>
        <v>#N/A</v>
      </c>
      <c r="AE713" s="72" t="e">
        <f ca="1">Coef!$J$6*Coef!$J$9*(V713-(Coef!$J$10*AB713)+(Coef!$J$11*AC713)-(Coef!$J$12*AD713))</f>
        <v>#N/A</v>
      </c>
      <c r="AF713" s="72" t="e">
        <f t="shared" ca="1" si="370"/>
        <v>#N/A</v>
      </c>
      <c r="AG713" s="72" t="e">
        <f ca="1">((Coef!$J$8*Y713^2)/2)*(COS(V713))^2</f>
        <v>#N/A</v>
      </c>
      <c r="AH713" s="72" t="e">
        <f t="shared" ca="1" si="371"/>
        <v>#N/A</v>
      </c>
      <c r="AI713" s="72" t="e">
        <f t="shared" ca="1" si="372"/>
        <v>#N/A</v>
      </c>
      <c r="AJ713" s="72" t="e">
        <f t="shared" ca="1" si="373"/>
        <v>#N/A</v>
      </c>
      <c r="AK713" s="72" t="e">
        <f t="shared" ca="1" si="374"/>
        <v>#N/A</v>
      </c>
      <c r="AL713" s="72" t="e">
        <f t="shared" ca="1" si="375"/>
        <v>#N/A</v>
      </c>
      <c r="AM713" s="72" t="e">
        <f ca="1">V713+(1+Coef!$J$8*(COS(V713))^2-(3/2)*Coef!$J$8*SIN(V713)*COS(V713)*(AL713-V713))*(AL713-V713)</f>
        <v>#N/A</v>
      </c>
      <c r="AN713" s="34" t="e">
        <f t="shared" ca="1" si="376"/>
        <v>#N/A</v>
      </c>
      <c r="AO713" s="33" t="e">
        <f t="shared" ca="1" si="377"/>
        <v>#N/A</v>
      </c>
      <c r="AP713" s="33" t="e">
        <f t="shared" ca="1" si="378"/>
        <v>#N/A</v>
      </c>
      <c r="AQ713" s="72" t="e">
        <f ca="1">'MGRS to Dist'!BP713</f>
        <v>#N/A</v>
      </c>
      <c r="AR713" s="72" t="e">
        <f ca="1">'MGRS to Dist'!BT713</f>
        <v>#N/A</v>
      </c>
      <c r="AS713" s="72" t="e">
        <f ca="1">'MGRS to Dist'!BU713</f>
        <v>#N/A</v>
      </c>
      <c r="AT713" s="72" t="e">
        <f ca="1">'MGRS to Dist'!BV713</f>
        <v>#N/A</v>
      </c>
    </row>
    <row r="714" spans="3:46" ht="16.5" customHeight="1">
      <c r="C714" s="72" t="str">
        <f t="shared" si="349"/>
        <v/>
      </c>
      <c r="D714" s="72" t="e">
        <f t="array" aca="1" ref="D714" ca="1">MATCH(TRUE,ISERROR(VALUE(MID(C714,ROW(INDIRECT("1:"&amp;LEN(C714))),1))),0)</f>
        <v>#N/A</v>
      </c>
      <c r="E714" s="72" t="e">
        <f t="shared" ca="1" si="350"/>
        <v>#N/A</v>
      </c>
      <c r="F714" s="72" t="e">
        <f t="shared" ca="1" si="351"/>
        <v>#N/A</v>
      </c>
      <c r="G714" s="72" t="e">
        <f t="shared" ca="1" si="352"/>
        <v>#N/A</v>
      </c>
      <c r="H714" s="72" t="e">
        <f t="shared" ca="1" si="353"/>
        <v>#N/A</v>
      </c>
      <c r="I714" s="72" t="e">
        <f t="shared" ca="1" si="354"/>
        <v>#N/A</v>
      </c>
      <c r="J714" s="72" t="e">
        <f t="shared" ca="1" si="355"/>
        <v>#N/A</v>
      </c>
      <c r="K714" s="72" t="e">
        <f t="shared" ca="1" si="356"/>
        <v>#N/A</v>
      </c>
      <c r="L714" s="72" t="e">
        <f t="shared" ca="1" si="357"/>
        <v>#N/A</v>
      </c>
      <c r="M714" s="72" t="e">
        <f ca="1">VLOOKUP(G714,Coef!$C$2:$F$25,4)</f>
        <v>#N/A</v>
      </c>
      <c r="N714" s="31" t="e">
        <f ca="1">VLOOKUP(F714,Coef!$C$4:$D$23,2)</f>
        <v>#N/A</v>
      </c>
      <c r="O714" s="31" t="e">
        <f ca="1">MOD(VLOOKUP(H714,Coef!$C$2:$G$21,5)+MOD(E714+1,2)*15,20)</f>
        <v>#N/A</v>
      </c>
      <c r="P714" s="31" t="e">
        <f ca="1">VLOOKUP(N714,Coef!$A$27:$B$46,2)</f>
        <v>#N/A</v>
      </c>
      <c r="Q714" s="31" t="e">
        <f ca="1">VLOOKUP(N714,Coef!$A$27:$C$46,3)+O714/10-0.1</f>
        <v>#N/A</v>
      </c>
      <c r="R714" s="31" t="e">
        <f t="shared" ca="1" si="358"/>
        <v>#N/A</v>
      </c>
      <c r="S714" s="72" t="e">
        <f t="shared" ca="1" si="359"/>
        <v>#N/A</v>
      </c>
      <c r="T714" s="72" t="e">
        <f t="shared" ca="1" si="360"/>
        <v>#N/A</v>
      </c>
      <c r="U714" s="72" t="e">
        <f t="shared" ca="1" si="361"/>
        <v>#N/A</v>
      </c>
      <c r="V714" s="72" t="e">
        <f t="shared" ca="1" si="362"/>
        <v>#N/A</v>
      </c>
      <c r="W714" s="72" t="e">
        <f ca="1">(Coef!$J$9/(1+Coef!$J$8*(COS(V714))^2)^0.5)*Coef!$J$6</f>
        <v>#N/A</v>
      </c>
      <c r="X714" s="72" t="e">
        <f t="shared" ca="1" si="363"/>
        <v>#N/A</v>
      </c>
      <c r="Y714" s="72" t="e">
        <f t="shared" ca="1" si="364"/>
        <v>#N/A</v>
      </c>
      <c r="Z714" s="72" t="e">
        <f t="shared" ca="1" si="365"/>
        <v>#N/A</v>
      </c>
      <c r="AA714" s="72" t="e">
        <f t="shared" ca="1" si="366"/>
        <v>#N/A</v>
      </c>
      <c r="AB714" s="72" t="e">
        <f t="shared" ca="1" si="367"/>
        <v>#N/A</v>
      </c>
      <c r="AC714" s="72" t="e">
        <f t="shared" ca="1" si="368"/>
        <v>#N/A</v>
      </c>
      <c r="AD714" s="72" t="e">
        <f t="shared" ca="1" si="369"/>
        <v>#N/A</v>
      </c>
      <c r="AE714" s="72" t="e">
        <f ca="1">Coef!$J$6*Coef!$J$9*(V714-(Coef!$J$10*AB714)+(Coef!$J$11*AC714)-(Coef!$J$12*AD714))</f>
        <v>#N/A</v>
      </c>
      <c r="AF714" s="72" t="e">
        <f t="shared" ca="1" si="370"/>
        <v>#N/A</v>
      </c>
      <c r="AG714" s="72" t="e">
        <f ca="1">((Coef!$J$8*Y714^2)/2)*(COS(V714))^2</f>
        <v>#N/A</v>
      </c>
      <c r="AH714" s="72" t="e">
        <f t="shared" ca="1" si="371"/>
        <v>#N/A</v>
      </c>
      <c r="AI714" s="72" t="e">
        <f t="shared" ca="1" si="372"/>
        <v>#N/A</v>
      </c>
      <c r="AJ714" s="72" t="e">
        <f t="shared" ca="1" si="373"/>
        <v>#N/A</v>
      </c>
      <c r="AK714" s="72" t="e">
        <f t="shared" ca="1" si="374"/>
        <v>#N/A</v>
      </c>
      <c r="AL714" s="72" t="e">
        <f t="shared" ca="1" si="375"/>
        <v>#N/A</v>
      </c>
      <c r="AM714" s="72" t="e">
        <f ca="1">V714+(1+Coef!$J$8*(COS(V714))^2-(3/2)*Coef!$J$8*SIN(V714)*COS(V714)*(AL714-V714))*(AL714-V714)</f>
        <v>#N/A</v>
      </c>
      <c r="AN714" s="34" t="e">
        <f t="shared" ca="1" si="376"/>
        <v>#N/A</v>
      </c>
      <c r="AO714" s="33" t="e">
        <f t="shared" ca="1" si="377"/>
        <v>#N/A</v>
      </c>
      <c r="AP714" s="33" t="e">
        <f t="shared" ca="1" si="378"/>
        <v>#N/A</v>
      </c>
      <c r="AQ714" s="72" t="e">
        <f ca="1">'MGRS to Dist'!BP714</f>
        <v>#N/A</v>
      </c>
      <c r="AR714" s="72" t="e">
        <f ca="1">'MGRS to Dist'!BT714</f>
        <v>#N/A</v>
      </c>
      <c r="AS714" s="72" t="e">
        <f ca="1">'MGRS to Dist'!BU714</f>
        <v>#N/A</v>
      </c>
      <c r="AT714" s="72" t="e">
        <f ca="1">'MGRS to Dist'!BV714</f>
        <v>#N/A</v>
      </c>
    </row>
    <row r="715" spans="3:46" ht="16.5" customHeight="1">
      <c r="C715" s="72" t="str">
        <f t="shared" si="349"/>
        <v/>
      </c>
      <c r="D715" s="72" t="e">
        <f t="array" aca="1" ref="D715" ca="1">MATCH(TRUE,ISERROR(VALUE(MID(C715,ROW(INDIRECT("1:"&amp;LEN(C715))),1))),0)</f>
        <v>#N/A</v>
      </c>
      <c r="E715" s="72" t="e">
        <f t="shared" ca="1" si="350"/>
        <v>#N/A</v>
      </c>
      <c r="F715" s="72" t="e">
        <f t="shared" ca="1" si="351"/>
        <v>#N/A</v>
      </c>
      <c r="G715" s="72" t="e">
        <f t="shared" ca="1" si="352"/>
        <v>#N/A</v>
      </c>
      <c r="H715" s="72" t="e">
        <f t="shared" ca="1" si="353"/>
        <v>#N/A</v>
      </c>
      <c r="I715" s="72" t="e">
        <f t="shared" ca="1" si="354"/>
        <v>#N/A</v>
      </c>
      <c r="J715" s="72" t="e">
        <f t="shared" ca="1" si="355"/>
        <v>#N/A</v>
      </c>
      <c r="K715" s="72" t="e">
        <f t="shared" ca="1" si="356"/>
        <v>#N/A</v>
      </c>
      <c r="L715" s="72" t="e">
        <f t="shared" ca="1" si="357"/>
        <v>#N/A</v>
      </c>
      <c r="M715" s="72" t="e">
        <f ca="1">VLOOKUP(G715,Coef!$C$2:$F$25,4)</f>
        <v>#N/A</v>
      </c>
      <c r="N715" s="31" t="e">
        <f ca="1">VLOOKUP(F715,Coef!$C$4:$D$23,2)</f>
        <v>#N/A</v>
      </c>
      <c r="O715" s="31" t="e">
        <f ca="1">MOD(VLOOKUP(H715,Coef!$C$2:$G$21,5)+MOD(E715+1,2)*15,20)</f>
        <v>#N/A</v>
      </c>
      <c r="P715" s="31" t="e">
        <f ca="1">VLOOKUP(N715,Coef!$A$27:$B$46,2)</f>
        <v>#N/A</v>
      </c>
      <c r="Q715" s="31" t="e">
        <f ca="1">VLOOKUP(N715,Coef!$A$27:$C$46,3)+O715/10-0.1</f>
        <v>#N/A</v>
      </c>
      <c r="R715" s="31" t="e">
        <f t="shared" ca="1" si="358"/>
        <v>#N/A</v>
      </c>
      <c r="S715" s="72" t="e">
        <f t="shared" ca="1" si="359"/>
        <v>#N/A</v>
      </c>
      <c r="T715" s="72" t="e">
        <f t="shared" ca="1" si="360"/>
        <v>#N/A</v>
      </c>
      <c r="U715" s="72" t="e">
        <f t="shared" ca="1" si="361"/>
        <v>#N/A</v>
      </c>
      <c r="V715" s="72" t="e">
        <f t="shared" ca="1" si="362"/>
        <v>#N/A</v>
      </c>
      <c r="W715" s="72" t="e">
        <f ca="1">(Coef!$J$9/(1+Coef!$J$8*(COS(V715))^2)^0.5)*Coef!$J$6</f>
        <v>#N/A</v>
      </c>
      <c r="X715" s="72" t="e">
        <f t="shared" ca="1" si="363"/>
        <v>#N/A</v>
      </c>
      <c r="Y715" s="72" t="e">
        <f t="shared" ca="1" si="364"/>
        <v>#N/A</v>
      </c>
      <c r="Z715" s="72" t="e">
        <f t="shared" ca="1" si="365"/>
        <v>#N/A</v>
      </c>
      <c r="AA715" s="72" t="e">
        <f t="shared" ca="1" si="366"/>
        <v>#N/A</v>
      </c>
      <c r="AB715" s="72" t="e">
        <f t="shared" ca="1" si="367"/>
        <v>#N/A</v>
      </c>
      <c r="AC715" s="72" t="e">
        <f t="shared" ca="1" si="368"/>
        <v>#N/A</v>
      </c>
      <c r="AD715" s="72" t="e">
        <f t="shared" ca="1" si="369"/>
        <v>#N/A</v>
      </c>
      <c r="AE715" s="72" t="e">
        <f ca="1">Coef!$J$6*Coef!$J$9*(V715-(Coef!$J$10*AB715)+(Coef!$J$11*AC715)-(Coef!$J$12*AD715))</f>
        <v>#N/A</v>
      </c>
      <c r="AF715" s="72" t="e">
        <f t="shared" ca="1" si="370"/>
        <v>#N/A</v>
      </c>
      <c r="AG715" s="72" t="e">
        <f ca="1">((Coef!$J$8*Y715^2)/2)*(COS(V715))^2</f>
        <v>#N/A</v>
      </c>
      <c r="AH715" s="72" t="e">
        <f t="shared" ca="1" si="371"/>
        <v>#N/A</v>
      </c>
      <c r="AI715" s="72" t="e">
        <f t="shared" ca="1" si="372"/>
        <v>#N/A</v>
      </c>
      <c r="AJ715" s="72" t="e">
        <f t="shared" ca="1" si="373"/>
        <v>#N/A</v>
      </c>
      <c r="AK715" s="72" t="e">
        <f t="shared" ca="1" si="374"/>
        <v>#N/A</v>
      </c>
      <c r="AL715" s="72" t="e">
        <f t="shared" ca="1" si="375"/>
        <v>#N/A</v>
      </c>
      <c r="AM715" s="72" t="e">
        <f ca="1">V715+(1+Coef!$J$8*(COS(V715))^2-(3/2)*Coef!$J$8*SIN(V715)*COS(V715)*(AL715-V715))*(AL715-V715)</f>
        <v>#N/A</v>
      </c>
      <c r="AN715" s="34" t="e">
        <f t="shared" ca="1" si="376"/>
        <v>#N/A</v>
      </c>
      <c r="AO715" s="33" t="e">
        <f t="shared" ca="1" si="377"/>
        <v>#N/A</v>
      </c>
      <c r="AP715" s="33" t="e">
        <f t="shared" ca="1" si="378"/>
        <v>#N/A</v>
      </c>
      <c r="AQ715" s="72" t="e">
        <f ca="1">'MGRS to Dist'!BP715</f>
        <v>#N/A</v>
      </c>
      <c r="AR715" s="72" t="e">
        <f ca="1">'MGRS to Dist'!BT715</f>
        <v>#N/A</v>
      </c>
      <c r="AS715" s="72" t="e">
        <f ca="1">'MGRS to Dist'!BU715</f>
        <v>#N/A</v>
      </c>
      <c r="AT715" s="72" t="e">
        <f ca="1">'MGRS to Dist'!BV715</f>
        <v>#N/A</v>
      </c>
    </row>
    <row r="716" spans="3:46" ht="16.5" customHeight="1">
      <c r="C716" s="72" t="str">
        <f t="shared" si="349"/>
        <v/>
      </c>
      <c r="D716" s="72" t="e">
        <f t="array" aca="1" ref="D716" ca="1">MATCH(TRUE,ISERROR(VALUE(MID(C716,ROW(INDIRECT("1:"&amp;LEN(C716))),1))),0)</f>
        <v>#N/A</v>
      </c>
      <c r="E716" s="72" t="e">
        <f t="shared" ca="1" si="350"/>
        <v>#N/A</v>
      </c>
      <c r="F716" s="72" t="e">
        <f t="shared" ca="1" si="351"/>
        <v>#N/A</v>
      </c>
      <c r="G716" s="72" t="e">
        <f t="shared" ca="1" si="352"/>
        <v>#N/A</v>
      </c>
      <c r="H716" s="72" t="e">
        <f t="shared" ca="1" si="353"/>
        <v>#N/A</v>
      </c>
      <c r="I716" s="72" t="e">
        <f t="shared" ca="1" si="354"/>
        <v>#N/A</v>
      </c>
      <c r="J716" s="72" t="e">
        <f t="shared" ca="1" si="355"/>
        <v>#N/A</v>
      </c>
      <c r="K716" s="72" t="e">
        <f t="shared" ca="1" si="356"/>
        <v>#N/A</v>
      </c>
      <c r="L716" s="72" t="e">
        <f t="shared" ca="1" si="357"/>
        <v>#N/A</v>
      </c>
      <c r="M716" s="72" t="e">
        <f ca="1">VLOOKUP(G716,Coef!$C$2:$F$25,4)</f>
        <v>#N/A</v>
      </c>
      <c r="N716" s="31" t="e">
        <f ca="1">VLOOKUP(F716,Coef!$C$4:$D$23,2)</f>
        <v>#N/A</v>
      </c>
      <c r="O716" s="31" t="e">
        <f ca="1">MOD(VLOOKUP(H716,Coef!$C$2:$G$21,5)+MOD(E716+1,2)*15,20)</f>
        <v>#N/A</v>
      </c>
      <c r="P716" s="31" t="e">
        <f ca="1">VLOOKUP(N716,Coef!$A$27:$B$46,2)</f>
        <v>#N/A</v>
      </c>
      <c r="Q716" s="31" t="e">
        <f ca="1">VLOOKUP(N716,Coef!$A$27:$C$46,3)+O716/10-0.1</f>
        <v>#N/A</v>
      </c>
      <c r="R716" s="31" t="e">
        <f t="shared" ca="1" si="358"/>
        <v>#N/A</v>
      </c>
      <c r="S716" s="72" t="e">
        <f t="shared" ca="1" si="359"/>
        <v>#N/A</v>
      </c>
      <c r="T716" s="72" t="e">
        <f t="shared" ca="1" si="360"/>
        <v>#N/A</v>
      </c>
      <c r="U716" s="72" t="e">
        <f t="shared" ca="1" si="361"/>
        <v>#N/A</v>
      </c>
      <c r="V716" s="72" t="e">
        <f t="shared" ca="1" si="362"/>
        <v>#N/A</v>
      </c>
      <c r="W716" s="72" t="e">
        <f ca="1">(Coef!$J$9/(1+Coef!$J$8*(COS(V716))^2)^0.5)*Coef!$J$6</f>
        <v>#N/A</v>
      </c>
      <c r="X716" s="72" t="e">
        <f t="shared" ca="1" si="363"/>
        <v>#N/A</v>
      </c>
      <c r="Y716" s="72" t="e">
        <f t="shared" ca="1" si="364"/>
        <v>#N/A</v>
      </c>
      <c r="Z716" s="72" t="e">
        <f t="shared" ca="1" si="365"/>
        <v>#N/A</v>
      </c>
      <c r="AA716" s="72" t="e">
        <f t="shared" ca="1" si="366"/>
        <v>#N/A</v>
      </c>
      <c r="AB716" s="72" t="e">
        <f t="shared" ca="1" si="367"/>
        <v>#N/A</v>
      </c>
      <c r="AC716" s="72" t="e">
        <f t="shared" ca="1" si="368"/>
        <v>#N/A</v>
      </c>
      <c r="AD716" s="72" t="e">
        <f t="shared" ca="1" si="369"/>
        <v>#N/A</v>
      </c>
      <c r="AE716" s="72" t="e">
        <f ca="1">Coef!$J$6*Coef!$J$9*(V716-(Coef!$J$10*AB716)+(Coef!$J$11*AC716)-(Coef!$J$12*AD716))</f>
        <v>#N/A</v>
      </c>
      <c r="AF716" s="72" t="e">
        <f t="shared" ca="1" si="370"/>
        <v>#N/A</v>
      </c>
      <c r="AG716" s="72" t="e">
        <f ca="1">((Coef!$J$8*Y716^2)/2)*(COS(V716))^2</f>
        <v>#N/A</v>
      </c>
      <c r="AH716" s="72" t="e">
        <f t="shared" ca="1" si="371"/>
        <v>#N/A</v>
      </c>
      <c r="AI716" s="72" t="e">
        <f t="shared" ca="1" si="372"/>
        <v>#N/A</v>
      </c>
      <c r="AJ716" s="72" t="e">
        <f t="shared" ca="1" si="373"/>
        <v>#N/A</v>
      </c>
      <c r="AK716" s="72" t="e">
        <f t="shared" ca="1" si="374"/>
        <v>#N/A</v>
      </c>
      <c r="AL716" s="72" t="e">
        <f t="shared" ca="1" si="375"/>
        <v>#N/A</v>
      </c>
      <c r="AM716" s="72" t="e">
        <f ca="1">V716+(1+Coef!$J$8*(COS(V716))^2-(3/2)*Coef!$J$8*SIN(V716)*COS(V716)*(AL716-V716))*(AL716-V716)</f>
        <v>#N/A</v>
      </c>
      <c r="AN716" s="34" t="e">
        <f t="shared" ca="1" si="376"/>
        <v>#N/A</v>
      </c>
      <c r="AO716" s="33" t="e">
        <f t="shared" ca="1" si="377"/>
        <v>#N/A</v>
      </c>
      <c r="AP716" s="33" t="e">
        <f t="shared" ca="1" si="378"/>
        <v>#N/A</v>
      </c>
      <c r="AQ716" s="72" t="e">
        <f ca="1">'MGRS to Dist'!BP716</f>
        <v>#N/A</v>
      </c>
      <c r="AR716" s="72" t="e">
        <f ca="1">'MGRS to Dist'!BT716</f>
        <v>#N/A</v>
      </c>
      <c r="AS716" s="72" t="e">
        <f ca="1">'MGRS to Dist'!BU716</f>
        <v>#N/A</v>
      </c>
      <c r="AT716" s="72" t="e">
        <f ca="1">'MGRS to Dist'!BV716</f>
        <v>#N/A</v>
      </c>
    </row>
    <row r="717" spans="3:46" ht="16.5" customHeight="1">
      <c r="C717" s="72" t="str">
        <f t="shared" si="349"/>
        <v/>
      </c>
      <c r="D717" s="72" t="e">
        <f t="array" aca="1" ref="D717" ca="1">MATCH(TRUE,ISERROR(VALUE(MID(C717,ROW(INDIRECT("1:"&amp;LEN(C717))),1))),0)</f>
        <v>#N/A</v>
      </c>
      <c r="E717" s="72" t="e">
        <f t="shared" ca="1" si="350"/>
        <v>#N/A</v>
      </c>
      <c r="F717" s="72" t="e">
        <f t="shared" ca="1" si="351"/>
        <v>#N/A</v>
      </c>
      <c r="G717" s="72" t="e">
        <f t="shared" ca="1" si="352"/>
        <v>#N/A</v>
      </c>
      <c r="H717" s="72" t="e">
        <f t="shared" ca="1" si="353"/>
        <v>#N/A</v>
      </c>
      <c r="I717" s="72" t="e">
        <f t="shared" ca="1" si="354"/>
        <v>#N/A</v>
      </c>
      <c r="J717" s="72" t="e">
        <f t="shared" ca="1" si="355"/>
        <v>#N/A</v>
      </c>
      <c r="K717" s="72" t="e">
        <f t="shared" ca="1" si="356"/>
        <v>#N/A</v>
      </c>
      <c r="L717" s="72" t="e">
        <f t="shared" ca="1" si="357"/>
        <v>#N/A</v>
      </c>
      <c r="M717" s="72" t="e">
        <f ca="1">VLOOKUP(G717,Coef!$C$2:$F$25,4)</f>
        <v>#N/A</v>
      </c>
      <c r="N717" s="31" t="e">
        <f ca="1">VLOOKUP(F717,Coef!$C$4:$D$23,2)</f>
        <v>#N/A</v>
      </c>
      <c r="O717" s="31" t="e">
        <f ca="1">MOD(VLOOKUP(H717,Coef!$C$2:$G$21,5)+MOD(E717+1,2)*15,20)</f>
        <v>#N/A</v>
      </c>
      <c r="P717" s="31" t="e">
        <f ca="1">VLOOKUP(N717,Coef!$A$27:$B$46,2)</f>
        <v>#N/A</v>
      </c>
      <c r="Q717" s="31" t="e">
        <f ca="1">VLOOKUP(N717,Coef!$A$27:$C$46,3)+O717/10-0.1</f>
        <v>#N/A</v>
      </c>
      <c r="R717" s="31" t="e">
        <f t="shared" ca="1" si="358"/>
        <v>#N/A</v>
      </c>
      <c r="S717" s="72" t="e">
        <f t="shared" ca="1" si="359"/>
        <v>#N/A</v>
      </c>
      <c r="T717" s="72" t="e">
        <f t="shared" ca="1" si="360"/>
        <v>#N/A</v>
      </c>
      <c r="U717" s="72" t="e">
        <f t="shared" ca="1" si="361"/>
        <v>#N/A</v>
      </c>
      <c r="V717" s="72" t="e">
        <f t="shared" ca="1" si="362"/>
        <v>#N/A</v>
      </c>
      <c r="W717" s="72" t="e">
        <f ca="1">(Coef!$J$9/(1+Coef!$J$8*(COS(V717))^2)^0.5)*Coef!$J$6</f>
        <v>#N/A</v>
      </c>
      <c r="X717" s="72" t="e">
        <f t="shared" ca="1" si="363"/>
        <v>#N/A</v>
      </c>
      <c r="Y717" s="72" t="e">
        <f t="shared" ca="1" si="364"/>
        <v>#N/A</v>
      </c>
      <c r="Z717" s="72" t="e">
        <f t="shared" ca="1" si="365"/>
        <v>#N/A</v>
      </c>
      <c r="AA717" s="72" t="e">
        <f t="shared" ca="1" si="366"/>
        <v>#N/A</v>
      </c>
      <c r="AB717" s="72" t="e">
        <f t="shared" ca="1" si="367"/>
        <v>#N/A</v>
      </c>
      <c r="AC717" s="72" t="e">
        <f t="shared" ca="1" si="368"/>
        <v>#N/A</v>
      </c>
      <c r="AD717" s="72" t="e">
        <f t="shared" ca="1" si="369"/>
        <v>#N/A</v>
      </c>
      <c r="AE717" s="72" t="e">
        <f ca="1">Coef!$J$6*Coef!$J$9*(V717-(Coef!$J$10*AB717)+(Coef!$J$11*AC717)-(Coef!$J$12*AD717))</f>
        <v>#N/A</v>
      </c>
      <c r="AF717" s="72" t="e">
        <f t="shared" ca="1" si="370"/>
        <v>#N/A</v>
      </c>
      <c r="AG717" s="72" t="e">
        <f ca="1">((Coef!$J$8*Y717^2)/2)*(COS(V717))^2</f>
        <v>#N/A</v>
      </c>
      <c r="AH717" s="72" t="e">
        <f t="shared" ca="1" si="371"/>
        <v>#N/A</v>
      </c>
      <c r="AI717" s="72" t="e">
        <f t="shared" ca="1" si="372"/>
        <v>#N/A</v>
      </c>
      <c r="AJ717" s="72" t="e">
        <f t="shared" ca="1" si="373"/>
        <v>#N/A</v>
      </c>
      <c r="AK717" s="72" t="e">
        <f t="shared" ca="1" si="374"/>
        <v>#N/A</v>
      </c>
      <c r="AL717" s="72" t="e">
        <f t="shared" ca="1" si="375"/>
        <v>#N/A</v>
      </c>
      <c r="AM717" s="72" t="e">
        <f ca="1">V717+(1+Coef!$J$8*(COS(V717))^2-(3/2)*Coef!$J$8*SIN(V717)*COS(V717)*(AL717-V717))*(AL717-V717)</f>
        <v>#N/A</v>
      </c>
      <c r="AN717" s="34" t="e">
        <f t="shared" ca="1" si="376"/>
        <v>#N/A</v>
      </c>
      <c r="AO717" s="33" t="e">
        <f t="shared" ca="1" si="377"/>
        <v>#N/A</v>
      </c>
      <c r="AP717" s="33" t="e">
        <f t="shared" ca="1" si="378"/>
        <v>#N/A</v>
      </c>
      <c r="AQ717" s="72" t="e">
        <f ca="1">'MGRS to Dist'!BP717</f>
        <v>#N/A</v>
      </c>
      <c r="AR717" s="72" t="e">
        <f ca="1">'MGRS to Dist'!BT717</f>
        <v>#N/A</v>
      </c>
      <c r="AS717" s="72" t="e">
        <f ca="1">'MGRS to Dist'!BU717</f>
        <v>#N/A</v>
      </c>
      <c r="AT717" s="72" t="e">
        <f ca="1">'MGRS to Dist'!BV717</f>
        <v>#N/A</v>
      </c>
    </row>
    <row r="718" spans="3:46" ht="16.5" customHeight="1">
      <c r="C718" s="72" t="str">
        <f t="shared" si="349"/>
        <v/>
      </c>
      <c r="D718" s="72" t="e">
        <f t="array" aca="1" ref="D718" ca="1">MATCH(TRUE,ISERROR(VALUE(MID(C718,ROW(INDIRECT("1:"&amp;LEN(C718))),1))),0)</f>
        <v>#N/A</v>
      </c>
      <c r="E718" s="72" t="e">
        <f t="shared" ca="1" si="350"/>
        <v>#N/A</v>
      </c>
      <c r="F718" s="72" t="e">
        <f t="shared" ca="1" si="351"/>
        <v>#N/A</v>
      </c>
      <c r="G718" s="72" t="e">
        <f t="shared" ca="1" si="352"/>
        <v>#N/A</v>
      </c>
      <c r="H718" s="72" t="e">
        <f t="shared" ca="1" si="353"/>
        <v>#N/A</v>
      </c>
      <c r="I718" s="72" t="e">
        <f t="shared" ca="1" si="354"/>
        <v>#N/A</v>
      </c>
      <c r="J718" s="72" t="e">
        <f t="shared" ca="1" si="355"/>
        <v>#N/A</v>
      </c>
      <c r="K718" s="72" t="e">
        <f t="shared" ca="1" si="356"/>
        <v>#N/A</v>
      </c>
      <c r="L718" s="72" t="e">
        <f t="shared" ca="1" si="357"/>
        <v>#N/A</v>
      </c>
      <c r="M718" s="72" t="e">
        <f ca="1">VLOOKUP(G718,Coef!$C$2:$F$25,4)</f>
        <v>#N/A</v>
      </c>
      <c r="N718" s="31" t="e">
        <f ca="1">VLOOKUP(F718,Coef!$C$4:$D$23,2)</f>
        <v>#N/A</v>
      </c>
      <c r="O718" s="31" t="e">
        <f ca="1">MOD(VLOOKUP(H718,Coef!$C$2:$G$21,5)+MOD(E718+1,2)*15,20)</f>
        <v>#N/A</v>
      </c>
      <c r="P718" s="31" t="e">
        <f ca="1">VLOOKUP(N718,Coef!$A$27:$B$46,2)</f>
        <v>#N/A</v>
      </c>
      <c r="Q718" s="31" t="e">
        <f ca="1">VLOOKUP(N718,Coef!$A$27:$C$46,3)+O718/10-0.1</f>
        <v>#N/A</v>
      </c>
      <c r="R718" s="31" t="e">
        <f t="shared" ca="1" si="358"/>
        <v>#N/A</v>
      </c>
      <c r="S718" s="72" t="e">
        <f t="shared" ca="1" si="359"/>
        <v>#N/A</v>
      </c>
      <c r="T718" s="72" t="e">
        <f t="shared" ca="1" si="360"/>
        <v>#N/A</v>
      </c>
      <c r="U718" s="72" t="e">
        <f t="shared" ca="1" si="361"/>
        <v>#N/A</v>
      </c>
      <c r="V718" s="72" t="e">
        <f t="shared" ca="1" si="362"/>
        <v>#N/A</v>
      </c>
      <c r="W718" s="72" t="e">
        <f ca="1">(Coef!$J$9/(1+Coef!$J$8*(COS(V718))^2)^0.5)*Coef!$J$6</f>
        <v>#N/A</v>
      </c>
      <c r="X718" s="72" t="e">
        <f t="shared" ca="1" si="363"/>
        <v>#N/A</v>
      </c>
      <c r="Y718" s="72" t="e">
        <f t="shared" ca="1" si="364"/>
        <v>#N/A</v>
      </c>
      <c r="Z718" s="72" t="e">
        <f t="shared" ca="1" si="365"/>
        <v>#N/A</v>
      </c>
      <c r="AA718" s="72" t="e">
        <f t="shared" ca="1" si="366"/>
        <v>#N/A</v>
      </c>
      <c r="AB718" s="72" t="e">
        <f t="shared" ca="1" si="367"/>
        <v>#N/A</v>
      </c>
      <c r="AC718" s="72" t="e">
        <f t="shared" ca="1" si="368"/>
        <v>#N/A</v>
      </c>
      <c r="AD718" s="72" t="e">
        <f t="shared" ca="1" si="369"/>
        <v>#N/A</v>
      </c>
      <c r="AE718" s="72" t="e">
        <f ca="1">Coef!$J$6*Coef!$J$9*(V718-(Coef!$J$10*AB718)+(Coef!$J$11*AC718)-(Coef!$J$12*AD718))</f>
        <v>#N/A</v>
      </c>
      <c r="AF718" s="72" t="e">
        <f t="shared" ca="1" si="370"/>
        <v>#N/A</v>
      </c>
      <c r="AG718" s="72" t="e">
        <f ca="1">((Coef!$J$8*Y718^2)/2)*(COS(V718))^2</f>
        <v>#N/A</v>
      </c>
      <c r="AH718" s="72" t="e">
        <f t="shared" ca="1" si="371"/>
        <v>#N/A</v>
      </c>
      <c r="AI718" s="72" t="e">
        <f t="shared" ca="1" si="372"/>
        <v>#N/A</v>
      </c>
      <c r="AJ718" s="72" t="e">
        <f t="shared" ca="1" si="373"/>
        <v>#N/A</v>
      </c>
      <c r="AK718" s="72" t="e">
        <f t="shared" ca="1" si="374"/>
        <v>#N/A</v>
      </c>
      <c r="AL718" s="72" t="e">
        <f t="shared" ca="1" si="375"/>
        <v>#N/A</v>
      </c>
      <c r="AM718" s="72" t="e">
        <f ca="1">V718+(1+Coef!$J$8*(COS(V718))^2-(3/2)*Coef!$J$8*SIN(V718)*COS(V718)*(AL718-V718))*(AL718-V718)</f>
        <v>#N/A</v>
      </c>
      <c r="AN718" s="34" t="e">
        <f t="shared" ca="1" si="376"/>
        <v>#N/A</v>
      </c>
      <c r="AO718" s="33" t="e">
        <f t="shared" ca="1" si="377"/>
        <v>#N/A</v>
      </c>
      <c r="AP718" s="33" t="e">
        <f t="shared" ca="1" si="378"/>
        <v>#N/A</v>
      </c>
      <c r="AQ718" s="72" t="e">
        <f ca="1">'MGRS to Dist'!BP718</f>
        <v>#N/A</v>
      </c>
      <c r="AR718" s="72" t="e">
        <f ca="1">'MGRS to Dist'!BT718</f>
        <v>#N/A</v>
      </c>
      <c r="AS718" s="72" t="e">
        <f ca="1">'MGRS to Dist'!BU718</f>
        <v>#N/A</v>
      </c>
      <c r="AT718" s="72" t="e">
        <f ca="1">'MGRS to Dist'!BV718</f>
        <v>#N/A</v>
      </c>
    </row>
    <row r="719" spans="3:46" ht="16.5" customHeight="1">
      <c r="C719" s="72" t="str">
        <f t="shared" si="349"/>
        <v/>
      </c>
      <c r="D719" s="72" t="e">
        <f t="array" aca="1" ref="D719" ca="1">MATCH(TRUE,ISERROR(VALUE(MID(C719,ROW(INDIRECT("1:"&amp;LEN(C719))),1))),0)</f>
        <v>#N/A</v>
      </c>
      <c r="E719" s="72" t="e">
        <f t="shared" ca="1" si="350"/>
        <v>#N/A</v>
      </c>
      <c r="F719" s="72" t="e">
        <f t="shared" ca="1" si="351"/>
        <v>#N/A</v>
      </c>
      <c r="G719" s="72" t="e">
        <f t="shared" ca="1" si="352"/>
        <v>#N/A</v>
      </c>
      <c r="H719" s="72" t="e">
        <f t="shared" ca="1" si="353"/>
        <v>#N/A</v>
      </c>
      <c r="I719" s="72" t="e">
        <f t="shared" ca="1" si="354"/>
        <v>#N/A</v>
      </c>
      <c r="J719" s="72" t="e">
        <f t="shared" ca="1" si="355"/>
        <v>#N/A</v>
      </c>
      <c r="K719" s="72" t="e">
        <f t="shared" ca="1" si="356"/>
        <v>#N/A</v>
      </c>
      <c r="L719" s="72" t="e">
        <f t="shared" ca="1" si="357"/>
        <v>#N/A</v>
      </c>
      <c r="M719" s="72" t="e">
        <f ca="1">VLOOKUP(G719,Coef!$C$2:$F$25,4)</f>
        <v>#N/A</v>
      </c>
      <c r="N719" s="31" t="e">
        <f ca="1">VLOOKUP(F719,Coef!$C$4:$D$23,2)</f>
        <v>#N/A</v>
      </c>
      <c r="O719" s="31" t="e">
        <f ca="1">MOD(VLOOKUP(H719,Coef!$C$2:$G$21,5)+MOD(E719+1,2)*15,20)</f>
        <v>#N/A</v>
      </c>
      <c r="P719" s="31" t="e">
        <f ca="1">VLOOKUP(N719,Coef!$A$27:$B$46,2)</f>
        <v>#N/A</v>
      </c>
      <c r="Q719" s="31" t="e">
        <f ca="1">VLOOKUP(N719,Coef!$A$27:$C$46,3)+O719/10-0.1</f>
        <v>#N/A</v>
      </c>
      <c r="R719" s="31" t="e">
        <f t="shared" ca="1" si="358"/>
        <v>#N/A</v>
      </c>
      <c r="S719" s="72" t="e">
        <f t="shared" ca="1" si="359"/>
        <v>#N/A</v>
      </c>
      <c r="T719" s="72" t="e">
        <f t="shared" ca="1" si="360"/>
        <v>#N/A</v>
      </c>
      <c r="U719" s="72" t="e">
        <f t="shared" ca="1" si="361"/>
        <v>#N/A</v>
      </c>
      <c r="V719" s="72" t="e">
        <f t="shared" ca="1" si="362"/>
        <v>#N/A</v>
      </c>
      <c r="W719" s="72" t="e">
        <f ca="1">(Coef!$J$9/(1+Coef!$J$8*(COS(V719))^2)^0.5)*Coef!$J$6</f>
        <v>#N/A</v>
      </c>
      <c r="X719" s="72" t="e">
        <f t="shared" ca="1" si="363"/>
        <v>#N/A</v>
      </c>
      <c r="Y719" s="72" t="e">
        <f t="shared" ca="1" si="364"/>
        <v>#N/A</v>
      </c>
      <c r="Z719" s="72" t="e">
        <f t="shared" ca="1" si="365"/>
        <v>#N/A</v>
      </c>
      <c r="AA719" s="72" t="e">
        <f t="shared" ca="1" si="366"/>
        <v>#N/A</v>
      </c>
      <c r="AB719" s="72" t="e">
        <f t="shared" ca="1" si="367"/>
        <v>#N/A</v>
      </c>
      <c r="AC719" s="72" t="e">
        <f t="shared" ca="1" si="368"/>
        <v>#N/A</v>
      </c>
      <c r="AD719" s="72" t="e">
        <f t="shared" ca="1" si="369"/>
        <v>#N/A</v>
      </c>
      <c r="AE719" s="72" t="e">
        <f ca="1">Coef!$J$6*Coef!$J$9*(V719-(Coef!$J$10*AB719)+(Coef!$J$11*AC719)-(Coef!$J$12*AD719))</f>
        <v>#N/A</v>
      </c>
      <c r="AF719" s="72" t="e">
        <f t="shared" ca="1" si="370"/>
        <v>#N/A</v>
      </c>
      <c r="AG719" s="72" t="e">
        <f ca="1">((Coef!$J$8*Y719^2)/2)*(COS(V719))^2</f>
        <v>#N/A</v>
      </c>
      <c r="AH719" s="72" t="e">
        <f t="shared" ca="1" si="371"/>
        <v>#N/A</v>
      </c>
      <c r="AI719" s="72" t="e">
        <f t="shared" ca="1" si="372"/>
        <v>#N/A</v>
      </c>
      <c r="AJ719" s="72" t="e">
        <f t="shared" ca="1" si="373"/>
        <v>#N/A</v>
      </c>
      <c r="AK719" s="72" t="e">
        <f t="shared" ca="1" si="374"/>
        <v>#N/A</v>
      </c>
      <c r="AL719" s="72" t="e">
        <f t="shared" ca="1" si="375"/>
        <v>#N/A</v>
      </c>
      <c r="AM719" s="72" t="e">
        <f ca="1">V719+(1+Coef!$J$8*(COS(V719))^2-(3/2)*Coef!$J$8*SIN(V719)*COS(V719)*(AL719-V719))*(AL719-V719)</f>
        <v>#N/A</v>
      </c>
      <c r="AN719" s="34" t="e">
        <f t="shared" ca="1" si="376"/>
        <v>#N/A</v>
      </c>
      <c r="AO719" s="33" t="e">
        <f t="shared" ca="1" si="377"/>
        <v>#N/A</v>
      </c>
      <c r="AP719" s="33" t="e">
        <f t="shared" ca="1" si="378"/>
        <v>#N/A</v>
      </c>
      <c r="AQ719" s="72" t="e">
        <f ca="1">'MGRS to Dist'!BP719</f>
        <v>#N/A</v>
      </c>
      <c r="AR719" s="72" t="e">
        <f ca="1">'MGRS to Dist'!BT719</f>
        <v>#N/A</v>
      </c>
      <c r="AS719" s="72" t="e">
        <f ca="1">'MGRS to Dist'!BU719</f>
        <v>#N/A</v>
      </c>
      <c r="AT719" s="72" t="e">
        <f ca="1">'MGRS to Dist'!BV719</f>
        <v>#N/A</v>
      </c>
    </row>
    <row r="720" spans="3:46" ht="16.5" customHeight="1">
      <c r="C720" s="72" t="str">
        <f t="shared" si="349"/>
        <v/>
      </c>
      <c r="D720" s="72" t="e">
        <f t="array" aca="1" ref="D720" ca="1">MATCH(TRUE,ISERROR(VALUE(MID(C720,ROW(INDIRECT("1:"&amp;LEN(C720))),1))),0)</f>
        <v>#N/A</v>
      </c>
      <c r="E720" s="72" t="e">
        <f t="shared" ca="1" si="350"/>
        <v>#N/A</v>
      </c>
      <c r="F720" s="72" t="e">
        <f t="shared" ca="1" si="351"/>
        <v>#N/A</v>
      </c>
      <c r="G720" s="72" t="e">
        <f t="shared" ca="1" si="352"/>
        <v>#N/A</v>
      </c>
      <c r="H720" s="72" t="e">
        <f t="shared" ca="1" si="353"/>
        <v>#N/A</v>
      </c>
      <c r="I720" s="72" t="e">
        <f t="shared" ca="1" si="354"/>
        <v>#N/A</v>
      </c>
      <c r="J720" s="72" t="e">
        <f t="shared" ca="1" si="355"/>
        <v>#N/A</v>
      </c>
      <c r="K720" s="72" t="e">
        <f t="shared" ca="1" si="356"/>
        <v>#N/A</v>
      </c>
      <c r="L720" s="72" t="e">
        <f t="shared" ca="1" si="357"/>
        <v>#N/A</v>
      </c>
      <c r="M720" s="72" t="e">
        <f ca="1">VLOOKUP(G720,Coef!$C$2:$F$25,4)</f>
        <v>#N/A</v>
      </c>
      <c r="N720" s="31" t="e">
        <f ca="1">VLOOKUP(F720,Coef!$C$4:$D$23,2)</f>
        <v>#N/A</v>
      </c>
      <c r="O720" s="31" t="e">
        <f ca="1">MOD(VLOOKUP(H720,Coef!$C$2:$G$21,5)+MOD(E720+1,2)*15,20)</f>
        <v>#N/A</v>
      </c>
      <c r="P720" s="31" t="e">
        <f ca="1">VLOOKUP(N720,Coef!$A$27:$B$46,2)</f>
        <v>#N/A</v>
      </c>
      <c r="Q720" s="31" t="e">
        <f ca="1">VLOOKUP(N720,Coef!$A$27:$C$46,3)+O720/10-0.1</f>
        <v>#N/A</v>
      </c>
      <c r="R720" s="31" t="e">
        <f t="shared" ca="1" si="358"/>
        <v>#N/A</v>
      </c>
      <c r="S720" s="72" t="e">
        <f t="shared" ca="1" si="359"/>
        <v>#N/A</v>
      </c>
      <c r="T720" s="72" t="e">
        <f t="shared" ca="1" si="360"/>
        <v>#N/A</v>
      </c>
      <c r="U720" s="72" t="e">
        <f t="shared" ca="1" si="361"/>
        <v>#N/A</v>
      </c>
      <c r="V720" s="72" t="e">
        <f t="shared" ca="1" si="362"/>
        <v>#N/A</v>
      </c>
      <c r="W720" s="72" t="e">
        <f ca="1">(Coef!$J$9/(1+Coef!$J$8*(COS(V720))^2)^0.5)*Coef!$J$6</f>
        <v>#N/A</v>
      </c>
      <c r="X720" s="72" t="e">
        <f t="shared" ca="1" si="363"/>
        <v>#N/A</v>
      </c>
      <c r="Y720" s="72" t="e">
        <f t="shared" ca="1" si="364"/>
        <v>#N/A</v>
      </c>
      <c r="Z720" s="72" t="e">
        <f t="shared" ca="1" si="365"/>
        <v>#N/A</v>
      </c>
      <c r="AA720" s="72" t="e">
        <f t="shared" ca="1" si="366"/>
        <v>#N/A</v>
      </c>
      <c r="AB720" s="72" t="e">
        <f t="shared" ca="1" si="367"/>
        <v>#N/A</v>
      </c>
      <c r="AC720" s="72" t="e">
        <f t="shared" ca="1" si="368"/>
        <v>#N/A</v>
      </c>
      <c r="AD720" s="72" t="e">
        <f t="shared" ca="1" si="369"/>
        <v>#N/A</v>
      </c>
      <c r="AE720" s="72" t="e">
        <f ca="1">Coef!$J$6*Coef!$J$9*(V720-(Coef!$J$10*AB720)+(Coef!$J$11*AC720)-(Coef!$J$12*AD720))</f>
        <v>#N/A</v>
      </c>
      <c r="AF720" s="72" t="e">
        <f t="shared" ca="1" si="370"/>
        <v>#N/A</v>
      </c>
      <c r="AG720" s="72" t="e">
        <f ca="1">((Coef!$J$8*Y720^2)/2)*(COS(V720))^2</f>
        <v>#N/A</v>
      </c>
      <c r="AH720" s="72" t="e">
        <f t="shared" ca="1" si="371"/>
        <v>#N/A</v>
      </c>
      <c r="AI720" s="72" t="e">
        <f t="shared" ca="1" si="372"/>
        <v>#N/A</v>
      </c>
      <c r="AJ720" s="72" t="e">
        <f t="shared" ca="1" si="373"/>
        <v>#N/A</v>
      </c>
      <c r="AK720" s="72" t="e">
        <f t="shared" ca="1" si="374"/>
        <v>#N/A</v>
      </c>
      <c r="AL720" s="72" t="e">
        <f t="shared" ca="1" si="375"/>
        <v>#N/A</v>
      </c>
      <c r="AM720" s="72" t="e">
        <f ca="1">V720+(1+Coef!$J$8*(COS(V720))^2-(3/2)*Coef!$J$8*SIN(V720)*COS(V720)*(AL720-V720))*(AL720-V720)</f>
        <v>#N/A</v>
      </c>
      <c r="AN720" s="34" t="e">
        <f t="shared" ca="1" si="376"/>
        <v>#N/A</v>
      </c>
      <c r="AO720" s="33" t="e">
        <f t="shared" ca="1" si="377"/>
        <v>#N/A</v>
      </c>
      <c r="AP720" s="33" t="e">
        <f t="shared" ca="1" si="378"/>
        <v>#N/A</v>
      </c>
      <c r="AQ720" s="72" t="e">
        <f ca="1">'MGRS to Dist'!BP720</f>
        <v>#N/A</v>
      </c>
      <c r="AR720" s="72" t="e">
        <f ca="1">'MGRS to Dist'!BT720</f>
        <v>#N/A</v>
      </c>
      <c r="AS720" s="72" t="e">
        <f ca="1">'MGRS to Dist'!BU720</f>
        <v>#N/A</v>
      </c>
      <c r="AT720" s="72" t="e">
        <f ca="1">'MGRS to Dist'!BV720</f>
        <v>#N/A</v>
      </c>
    </row>
    <row r="721" spans="3:46" ht="16.5" customHeight="1">
      <c r="C721" s="72" t="str">
        <f t="shared" si="349"/>
        <v/>
      </c>
      <c r="D721" s="72" t="e">
        <f t="array" aca="1" ref="D721" ca="1">MATCH(TRUE,ISERROR(VALUE(MID(C721,ROW(INDIRECT("1:"&amp;LEN(C721))),1))),0)</f>
        <v>#N/A</v>
      </c>
      <c r="E721" s="72" t="e">
        <f t="shared" ca="1" si="350"/>
        <v>#N/A</v>
      </c>
      <c r="F721" s="72" t="e">
        <f t="shared" ca="1" si="351"/>
        <v>#N/A</v>
      </c>
      <c r="G721" s="72" t="e">
        <f t="shared" ca="1" si="352"/>
        <v>#N/A</v>
      </c>
      <c r="H721" s="72" t="e">
        <f t="shared" ca="1" si="353"/>
        <v>#N/A</v>
      </c>
      <c r="I721" s="72" t="e">
        <f t="shared" ca="1" si="354"/>
        <v>#N/A</v>
      </c>
      <c r="J721" s="72" t="e">
        <f t="shared" ca="1" si="355"/>
        <v>#N/A</v>
      </c>
      <c r="K721" s="72" t="e">
        <f t="shared" ca="1" si="356"/>
        <v>#N/A</v>
      </c>
      <c r="L721" s="72" t="e">
        <f t="shared" ca="1" si="357"/>
        <v>#N/A</v>
      </c>
      <c r="M721" s="72" t="e">
        <f ca="1">VLOOKUP(G721,Coef!$C$2:$F$25,4)</f>
        <v>#N/A</v>
      </c>
      <c r="N721" s="31" t="e">
        <f ca="1">VLOOKUP(F721,Coef!$C$4:$D$23,2)</f>
        <v>#N/A</v>
      </c>
      <c r="O721" s="31" t="e">
        <f ca="1">MOD(VLOOKUP(H721,Coef!$C$2:$G$21,5)+MOD(E721+1,2)*15,20)</f>
        <v>#N/A</v>
      </c>
      <c r="P721" s="31" t="e">
        <f ca="1">VLOOKUP(N721,Coef!$A$27:$B$46,2)</f>
        <v>#N/A</v>
      </c>
      <c r="Q721" s="31" t="e">
        <f ca="1">VLOOKUP(N721,Coef!$A$27:$C$46,3)+O721/10-0.1</f>
        <v>#N/A</v>
      </c>
      <c r="R721" s="31" t="e">
        <f t="shared" ca="1" si="358"/>
        <v>#N/A</v>
      </c>
      <c r="S721" s="72" t="e">
        <f t="shared" ca="1" si="359"/>
        <v>#N/A</v>
      </c>
      <c r="T721" s="72" t="e">
        <f t="shared" ca="1" si="360"/>
        <v>#N/A</v>
      </c>
      <c r="U721" s="72" t="e">
        <f t="shared" ca="1" si="361"/>
        <v>#N/A</v>
      </c>
      <c r="V721" s="72" t="e">
        <f t="shared" ca="1" si="362"/>
        <v>#N/A</v>
      </c>
      <c r="W721" s="72" t="e">
        <f ca="1">(Coef!$J$9/(1+Coef!$J$8*(COS(V721))^2)^0.5)*Coef!$J$6</f>
        <v>#N/A</v>
      </c>
      <c r="X721" s="72" t="e">
        <f t="shared" ca="1" si="363"/>
        <v>#N/A</v>
      </c>
      <c r="Y721" s="72" t="e">
        <f t="shared" ca="1" si="364"/>
        <v>#N/A</v>
      </c>
      <c r="Z721" s="72" t="e">
        <f t="shared" ca="1" si="365"/>
        <v>#N/A</v>
      </c>
      <c r="AA721" s="72" t="e">
        <f t="shared" ca="1" si="366"/>
        <v>#N/A</v>
      </c>
      <c r="AB721" s="72" t="e">
        <f t="shared" ca="1" si="367"/>
        <v>#N/A</v>
      </c>
      <c r="AC721" s="72" t="e">
        <f t="shared" ca="1" si="368"/>
        <v>#N/A</v>
      </c>
      <c r="AD721" s="72" t="e">
        <f t="shared" ca="1" si="369"/>
        <v>#N/A</v>
      </c>
      <c r="AE721" s="72" t="e">
        <f ca="1">Coef!$J$6*Coef!$J$9*(V721-(Coef!$J$10*AB721)+(Coef!$J$11*AC721)-(Coef!$J$12*AD721))</f>
        <v>#N/A</v>
      </c>
      <c r="AF721" s="72" t="e">
        <f t="shared" ca="1" si="370"/>
        <v>#N/A</v>
      </c>
      <c r="AG721" s="72" t="e">
        <f ca="1">((Coef!$J$8*Y721^2)/2)*(COS(V721))^2</f>
        <v>#N/A</v>
      </c>
      <c r="AH721" s="72" t="e">
        <f t="shared" ca="1" si="371"/>
        <v>#N/A</v>
      </c>
      <c r="AI721" s="72" t="e">
        <f t="shared" ca="1" si="372"/>
        <v>#N/A</v>
      </c>
      <c r="AJ721" s="72" t="e">
        <f t="shared" ca="1" si="373"/>
        <v>#N/A</v>
      </c>
      <c r="AK721" s="72" t="e">
        <f t="shared" ca="1" si="374"/>
        <v>#N/A</v>
      </c>
      <c r="AL721" s="72" t="e">
        <f t="shared" ca="1" si="375"/>
        <v>#N/A</v>
      </c>
      <c r="AM721" s="72" t="e">
        <f ca="1">V721+(1+Coef!$J$8*(COS(V721))^2-(3/2)*Coef!$J$8*SIN(V721)*COS(V721)*(AL721-V721))*(AL721-V721)</f>
        <v>#N/A</v>
      </c>
      <c r="AN721" s="34" t="e">
        <f t="shared" ca="1" si="376"/>
        <v>#N/A</v>
      </c>
      <c r="AO721" s="33" t="e">
        <f t="shared" ca="1" si="377"/>
        <v>#N/A</v>
      </c>
      <c r="AP721" s="33" t="e">
        <f t="shared" ca="1" si="378"/>
        <v>#N/A</v>
      </c>
      <c r="AQ721" s="72" t="e">
        <f ca="1">'MGRS to Dist'!BP721</f>
        <v>#N/A</v>
      </c>
      <c r="AR721" s="72" t="e">
        <f ca="1">'MGRS to Dist'!BT721</f>
        <v>#N/A</v>
      </c>
      <c r="AS721" s="72" t="e">
        <f ca="1">'MGRS to Dist'!BU721</f>
        <v>#N/A</v>
      </c>
      <c r="AT721" s="72" t="e">
        <f ca="1">'MGRS to Dist'!BV721</f>
        <v>#N/A</v>
      </c>
    </row>
    <row r="722" spans="3:46" ht="16.5" customHeight="1">
      <c r="C722" s="72" t="str">
        <f t="shared" si="349"/>
        <v/>
      </c>
      <c r="D722" s="72" t="e">
        <f t="array" aca="1" ref="D722" ca="1">MATCH(TRUE,ISERROR(VALUE(MID(C722,ROW(INDIRECT("1:"&amp;LEN(C722))),1))),0)</f>
        <v>#N/A</v>
      </c>
      <c r="E722" s="72" t="e">
        <f t="shared" ca="1" si="350"/>
        <v>#N/A</v>
      </c>
      <c r="F722" s="72" t="e">
        <f t="shared" ca="1" si="351"/>
        <v>#N/A</v>
      </c>
      <c r="G722" s="72" t="e">
        <f t="shared" ca="1" si="352"/>
        <v>#N/A</v>
      </c>
      <c r="H722" s="72" t="e">
        <f t="shared" ca="1" si="353"/>
        <v>#N/A</v>
      </c>
      <c r="I722" s="72" t="e">
        <f t="shared" ca="1" si="354"/>
        <v>#N/A</v>
      </c>
      <c r="J722" s="72" t="e">
        <f t="shared" ca="1" si="355"/>
        <v>#N/A</v>
      </c>
      <c r="K722" s="72" t="e">
        <f t="shared" ca="1" si="356"/>
        <v>#N/A</v>
      </c>
      <c r="L722" s="72" t="e">
        <f t="shared" ca="1" si="357"/>
        <v>#N/A</v>
      </c>
      <c r="M722" s="72" t="e">
        <f ca="1">VLOOKUP(G722,Coef!$C$2:$F$25,4)</f>
        <v>#N/A</v>
      </c>
      <c r="N722" s="31" t="e">
        <f ca="1">VLOOKUP(F722,Coef!$C$4:$D$23,2)</f>
        <v>#N/A</v>
      </c>
      <c r="O722" s="31" t="e">
        <f ca="1">MOD(VLOOKUP(H722,Coef!$C$2:$G$21,5)+MOD(E722+1,2)*15,20)</f>
        <v>#N/A</v>
      </c>
      <c r="P722" s="31" t="e">
        <f ca="1">VLOOKUP(N722,Coef!$A$27:$B$46,2)</f>
        <v>#N/A</v>
      </c>
      <c r="Q722" s="31" t="e">
        <f ca="1">VLOOKUP(N722,Coef!$A$27:$C$46,3)+O722/10-0.1</f>
        <v>#N/A</v>
      </c>
      <c r="R722" s="31" t="e">
        <f t="shared" ca="1" si="358"/>
        <v>#N/A</v>
      </c>
      <c r="S722" s="72" t="e">
        <f t="shared" ca="1" si="359"/>
        <v>#N/A</v>
      </c>
      <c r="T722" s="72" t="e">
        <f t="shared" ca="1" si="360"/>
        <v>#N/A</v>
      </c>
      <c r="U722" s="72" t="e">
        <f t="shared" ca="1" si="361"/>
        <v>#N/A</v>
      </c>
      <c r="V722" s="72" t="e">
        <f t="shared" ca="1" si="362"/>
        <v>#N/A</v>
      </c>
      <c r="W722" s="72" t="e">
        <f ca="1">(Coef!$J$9/(1+Coef!$J$8*(COS(V722))^2)^0.5)*Coef!$J$6</f>
        <v>#N/A</v>
      </c>
      <c r="X722" s="72" t="e">
        <f t="shared" ca="1" si="363"/>
        <v>#N/A</v>
      </c>
      <c r="Y722" s="72" t="e">
        <f t="shared" ca="1" si="364"/>
        <v>#N/A</v>
      </c>
      <c r="Z722" s="72" t="e">
        <f t="shared" ca="1" si="365"/>
        <v>#N/A</v>
      </c>
      <c r="AA722" s="72" t="e">
        <f t="shared" ca="1" si="366"/>
        <v>#N/A</v>
      </c>
      <c r="AB722" s="72" t="e">
        <f t="shared" ca="1" si="367"/>
        <v>#N/A</v>
      </c>
      <c r="AC722" s="72" t="e">
        <f t="shared" ca="1" si="368"/>
        <v>#N/A</v>
      </c>
      <c r="AD722" s="72" t="e">
        <f t="shared" ca="1" si="369"/>
        <v>#N/A</v>
      </c>
      <c r="AE722" s="72" t="e">
        <f ca="1">Coef!$J$6*Coef!$J$9*(V722-(Coef!$J$10*AB722)+(Coef!$J$11*AC722)-(Coef!$J$12*AD722))</f>
        <v>#N/A</v>
      </c>
      <c r="AF722" s="72" t="e">
        <f t="shared" ca="1" si="370"/>
        <v>#N/A</v>
      </c>
      <c r="AG722" s="72" t="e">
        <f ca="1">((Coef!$J$8*Y722^2)/2)*(COS(V722))^2</f>
        <v>#N/A</v>
      </c>
      <c r="AH722" s="72" t="e">
        <f t="shared" ca="1" si="371"/>
        <v>#N/A</v>
      </c>
      <c r="AI722" s="72" t="e">
        <f t="shared" ca="1" si="372"/>
        <v>#N/A</v>
      </c>
      <c r="AJ722" s="72" t="e">
        <f t="shared" ca="1" si="373"/>
        <v>#N/A</v>
      </c>
      <c r="AK722" s="72" t="e">
        <f t="shared" ca="1" si="374"/>
        <v>#N/A</v>
      </c>
      <c r="AL722" s="72" t="e">
        <f t="shared" ca="1" si="375"/>
        <v>#N/A</v>
      </c>
      <c r="AM722" s="72" t="e">
        <f ca="1">V722+(1+Coef!$J$8*(COS(V722))^2-(3/2)*Coef!$J$8*SIN(V722)*COS(V722)*(AL722-V722))*(AL722-V722)</f>
        <v>#N/A</v>
      </c>
      <c r="AN722" s="34" t="e">
        <f t="shared" ca="1" si="376"/>
        <v>#N/A</v>
      </c>
      <c r="AO722" s="33" t="e">
        <f t="shared" ca="1" si="377"/>
        <v>#N/A</v>
      </c>
      <c r="AP722" s="33" t="e">
        <f t="shared" ca="1" si="378"/>
        <v>#N/A</v>
      </c>
      <c r="AQ722" s="72" t="e">
        <f ca="1">'MGRS to Dist'!BP722</f>
        <v>#N/A</v>
      </c>
      <c r="AR722" s="72" t="e">
        <f ca="1">'MGRS to Dist'!BT722</f>
        <v>#N/A</v>
      </c>
      <c r="AS722" s="72" t="e">
        <f ca="1">'MGRS to Dist'!BU722</f>
        <v>#N/A</v>
      </c>
      <c r="AT722" s="72" t="e">
        <f ca="1">'MGRS to Dist'!BV722</f>
        <v>#N/A</v>
      </c>
    </row>
    <row r="723" spans="3:46" ht="16.5" customHeight="1">
      <c r="C723" s="72" t="str">
        <f t="shared" si="349"/>
        <v/>
      </c>
      <c r="D723" s="72" t="e">
        <f t="array" aca="1" ref="D723" ca="1">MATCH(TRUE,ISERROR(VALUE(MID(C723,ROW(INDIRECT("1:"&amp;LEN(C723))),1))),0)</f>
        <v>#N/A</v>
      </c>
      <c r="E723" s="72" t="e">
        <f t="shared" ca="1" si="350"/>
        <v>#N/A</v>
      </c>
      <c r="F723" s="72" t="e">
        <f t="shared" ca="1" si="351"/>
        <v>#N/A</v>
      </c>
      <c r="G723" s="72" t="e">
        <f t="shared" ca="1" si="352"/>
        <v>#N/A</v>
      </c>
      <c r="H723" s="72" t="e">
        <f t="shared" ca="1" si="353"/>
        <v>#N/A</v>
      </c>
      <c r="I723" s="72" t="e">
        <f t="shared" ca="1" si="354"/>
        <v>#N/A</v>
      </c>
      <c r="J723" s="72" t="e">
        <f t="shared" ca="1" si="355"/>
        <v>#N/A</v>
      </c>
      <c r="K723" s="72" t="e">
        <f t="shared" ca="1" si="356"/>
        <v>#N/A</v>
      </c>
      <c r="L723" s="72" t="e">
        <f t="shared" ca="1" si="357"/>
        <v>#N/A</v>
      </c>
      <c r="M723" s="72" t="e">
        <f ca="1">VLOOKUP(G723,Coef!$C$2:$F$25,4)</f>
        <v>#N/A</v>
      </c>
      <c r="N723" s="31" t="e">
        <f ca="1">VLOOKUP(F723,Coef!$C$4:$D$23,2)</f>
        <v>#N/A</v>
      </c>
      <c r="O723" s="31" t="e">
        <f ca="1">MOD(VLOOKUP(H723,Coef!$C$2:$G$21,5)+MOD(E723+1,2)*15,20)</f>
        <v>#N/A</v>
      </c>
      <c r="P723" s="31" t="e">
        <f ca="1">VLOOKUP(N723,Coef!$A$27:$B$46,2)</f>
        <v>#N/A</v>
      </c>
      <c r="Q723" s="31" t="e">
        <f ca="1">VLOOKUP(N723,Coef!$A$27:$C$46,3)+O723/10-0.1</f>
        <v>#N/A</v>
      </c>
      <c r="R723" s="31" t="e">
        <f t="shared" ca="1" si="358"/>
        <v>#N/A</v>
      </c>
      <c r="S723" s="72" t="e">
        <f t="shared" ca="1" si="359"/>
        <v>#N/A</v>
      </c>
      <c r="T723" s="72" t="e">
        <f t="shared" ca="1" si="360"/>
        <v>#N/A</v>
      </c>
      <c r="U723" s="72" t="e">
        <f t="shared" ca="1" si="361"/>
        <v>#N/A</v>
      </c>
      <c r="V723" s="72" t="e">
        <f t="shared" ca="1" si="362"/>
        <v>#N/A</v>
      </c>
      <c r="W723" s="72" t="e">
        <f ca="1">(Coef!$J$9/(1+Coef!$J$8*(COS(V723))^2)^0.5)*Coef!$J$6</f>
        <v>#N/A</v>
      </c>
      <c r="X723" s="72" t="e">
        <f t="shared" ca="1" si="363"/>
        <v>#N/A</v>
      </c>
      <c r="Y723" s="72" t="e">
        <f t="shared" ca="1" si="364"/>
        <v>#N/A</v>
      </c>
      <c r="Z723" s="72" t="e">
        <f t="shared" ca="1" si="365"/>
        <v>#N/A</v>
      </c>
      <c r="AA723" s="72" t="e">
        <f t="shared" ca="1" si="366"/>
        <v>#N/A</v>
      </c>
      <c r="AB723" s="72" t="e">
        <f t="shared" ca="1" si="367"/>
        <v>#N/A</v>
      </c>
      <c r="AC723" s="72" t="e">
        <f t="shared" ca="1" si="368"/>
        <v>#N/A</v>
      </c>
      <c r="AD723" s="72" t="e">
        <f t="shared" ca="1" si="369"/>
        <v>#N/A</v>
      </c>
      <c r="AE723" s="72" t="e">
        <f ca="1">Coef!$J$6*Coef!$J$9*(V723-(Coef!$J$10*AB723)+(Coef!$J$11*AC723)-(Coef!$J$12*AD723))</f>
        <v>#N/A</v>
      </c>
      <c r="AF723" s="72" t="e">
        <f t="shared" ca="1" si="370"/>
        <v>#N/A</v>
      </c>
      <c r="AG723" s="72" t="e">
        <f ca="1">((Coef!$J$8*Y723^2)/2)*(COS(V723))^2</f>
        <v>#N/A</v>
      </c>
      <c r="AH723" s="72" t="e">
        <f t="shared" ca="1" si="371"/>
        <v>#N/A</v>
      </c>
      <c r="AI723" s="72" t="e">
        <f t="shared" ca="1" si="372"/>
        <v>#N/A</v>
      </c>
      <c r="AJ723" s="72" t="e">
        <f t="shared" ca="1" si="373"/>
        <v>#N/A</v>
      </c>
      <c r="AK723" s="72" t="e">
        <f t="shared" ca="1" si="374"/>
        <v>#N/A</v>
      </c>
      <c r="AL723" s="72" t="e">
        <f t="shared" ca="1" si="375"/>
        <v>#N/A</v>
      </c>
      <c r="AM723" s="72" t="e">
        <f ca="1">V723+(1+Coef!$J$8*(COS(V723))^2-(3/2)*Coef!$J$8*SIN(V723)*COS(V723)*(AL723-V723))*(AL723-V723)</f>
        <v>#N/A</v>
      </c>
      <c r="AN723" s="34" t="e">
        <f t="shared" ca="1" si="376"/>
        <v>#N/A</v>
      </c>
      <c r="AO723" s="33" t="e">
        <f t="shared" ca="1" si="377"/>
        <v>#N/A</v>
      </c>
      <c r="AP723" s="33" t="e">
        <f t="shared" ca="1" si="378"/>
        <v>#N/A</v>
      </c>
      <c r="AQ723" s="72" t="e">
        <f ca="1">'MGRS to Dist'!BP723</f>
        <v>#N/A</v>
      </c>
      <c r="AR723" s="72" t="e">
        <f ca="1">'MGRS to Dist'!BT723</f>
        <v>#N/A</v>
      </c>
      <c r="AS723" s="72" t="e">
        <f ca="1">'MGRS to Dist'!BU723</f>
        <v>#N/A</v>
      </c>
      <c r="AT723" s="72" t="e">
        <f ca="1">'MGRS to Dist'!BV723</f>
        <v>#N/A</v>
      </c>
    </row>
    <row r="724" spans="3:46" ht="16.5" customHeight="1">
      <c r="C724" s="72" t="str">
        <f t="shared" si="349"/>
        <v/>
      </c>
      <c r="D724" s="72" t="e">
        <f t="array" aca="1" ref="D724" ca="1">MATCH(TRUE,ISERROR(VALUE(MID(C724,ROW(INDIRECT("1:"&amp;LEN(C724))),1))),0)</f>
        <v>#N/A</v>
      </c>
      <c r="E724" s="72" t="e">
        <f t="shared" ca="1" si="350"/>
        <v>#N/A</v>
      </c>
      <c r="F724" s="72" t="e">
        <f t="shared" ca="1" si="351"/>
        <v>#N/A</v>
      </c>
      <c r="G724" s="72" t="e">
        <f t="shared" ca="1" si="352"/>
        <v>#N/A</v>
      </c>
      <c r="H724" s="72" t="e">
        <f t="shared" ca="1" si="353"/>
        <v>#N/A</v>
      </c>
      <c r="I724" s="72" t="e">
        <f t="shared" ca="1" si="354"/>
        <v>#N/A</v>
      </c>
      <c r="J724" s="72" t="e">
        <f t="shared" ca="1" si="355"/>
        <v>#N/A</v>
      </c>
      <c r="K724" s="72" t="e">
        <f t="shared" ca="1" si="356"/>
        <v>#N/A</v>
      </c>
      <c r="L724" s="72" t="e">
        <f t="shared" ca="1" si="357"/>
        <v>#N/A</v>
      </c>
      <c r="M724" s="72" t="e">
        <f ca="1">VLOOKUP(G724,Coef!$C$2:$F$25,4)</f>
        <v>#N/A</v>
      </c>
      <c r="N724" s="31" t="e">
        <f ca="1">VLOOKUP(F724,Coef!$C$4:$D$23,2)</f>
        <v>#N/A</v>
      </c>
      <c r="O724" s="31" t="e">
        <f ca="1">MOD(VLOOKUP(H724,Coef!$C$2:$G$21,5)+MOD(E724+1,2)*15,20)</f>
        <v>#N/A</v>
      </c>
      <c r="P724" s="31" t="e">
        <f ca="1">VLOOKUP(N724,Coef!$A$27:$B$46,2)</f>
        <v>#N/A</v>
      </c>
      <c r="Q724" s="31" t="e">
        <f ca="1">VLOOKUP(N724,Coef!$A$27:$C$46,3)+O724/10-0.1</f>
        <v>#N/A</v>
      </c>
      <c r="R724" s="31" t="e">
        <f t="shared" ca="1" si="358"/>
        <v>#N/A</v>
      </c>
      <c r="S724" s="72" t="e">
        <f t="shared" ca="1" si="359"/>
        <v>#N/A</v>
      </c>
      <c r="T724" s="72" t="e">
        <f t="shared" ca="1" si="360"/>
        <v>#N/A</v>
      </c>
      <c r="U724" s="72" t="e">
        <f t="shared" ca="1" si="361"/>
        <v>#N/A</v>
      </c>
      <c r="V724" s="72" t="e">
        <f t="shared" ca="1" si="362"/>
        <v>#N/A</v>
      </c>
      <c r="W724" s="72" t="e">
        <f ca="1">(Coef!$J$9/(1+Coef!$J$8*(COS(V724))^2)^0.5)*Coef!$J$6</f>
        <v>#N/A</v>
      </c>
      <c r="X724" s="72" t="e">
        <f t="shared" ca="1" si="363"/>
        <v>#N/A</v>
      </c>
      <c r="Y724" s="72" t="e">
        <f t="shared" ca="1" si="364"/>
        <v>#N/A</v>
      </c>
      <c r="Z724" s="72" t="e">
        <f t="shared" ca="1" si="365"/>
        <v>#N/A</v>
      </c>
      <c r="AA724" s="72" t="e">
        <f t="shared" ca="1" si="366"/>
        <v>#N/A</v>
      </c>
      <c r="AB724" s="72" t="e">
        <f t="shared" ca="1" si="367"/>
        <v>#N/A</v>
      </c>
      <c r="AC724" s="72" t="e">
        <f t="shared" ca="1" si="368"/>
        <v>#N/A</v>
      </c>
      <c r="AD724" s="72" t="e">
        <f t="shared" ca="1" si="369"/>
        <v>#N/A</v>
      </c>
      <c r="AE724" s="72" t="e">
        <f ca="1">Coef!$J$6*Coef!$J$9*(V724-(Coef!$J$10*AB724)+(Coef!$J$11*AC724)-(Coef!$J$12*AD724))</f>
        <v>#N/A</v>
      </c>
      <c r="AF724" s="72" t="e">
        <f t="shared" ca="1" si="370"/>
        <v>#N/A</v>
      </c>
      <c r="AG724" s="72" t="e">
        <f ca="1">((Coef!$J$8*Y724^2)/2)*(COS(V724))^2</f>
        <v>#N/A</v>
      </c>
      <c r="AH724" s="72" t="e">
        <f t="shared" ca="1" si="371"/>
        <v>#N/A</v>
      </c>
      <c r="AI724" s="72" t="e">
        <f t="shared" ca="1" si="372"/>
        <v>#N/A</v>
      </c>
      <c r="AJ724" s="72" t="e">
        <f t="shared" ca="1" si="373"/>
        <v>#N/A</v>
      </c>
      <c r="AK724" s="72" t="e">
        <f t="shared" ca="1" si="374"/>
        <v>#N/A</v>
      </c>
      <c r="AL724" s="72" t="e">
        <f t="shared" ca="1" si="375"/>
        <v>#N/A</v>
      </c>
      <c r="AM724" s="72" t="e">
        <f ca="1">V724+(1+Coef!$J$8*(COS(V724))^2-(3/2)*Coef!$J$8*SIN(V724)*COS(V724)*(AL724-V724))*(AL724-V724)</f>
        <v>#N/A</v>
      </c>
      <c r="AN724" s="34" t="e">
        <f t="shared" ca="1" si="376"/>
        <v>#N/A</v>
      </c>
      <c r="AO724" s="33" t="e">
        <f t="shared" ca="1" si="377"/>
        <v>#N/A</v>
      </c>
      <c r="AP724" s="33" t="e">
        <f t="shared" ca="1" si="378"/>
        <v>#N/A</v>
      </c>
      <c r="AQ724" s="72" t="e">
        <f ca="1">'MGRS to Dist'!BP724</f>
        <v>#N/A</v>
      </c>
      <c r="AR724" s="72" t="e">
        <f ca="1">'MGRS to Dist'!BT724</f>
        <v>#N/A</v>
      </c>
      <c r="AS724" s="72" t="e">
        <f ca="1">'MGRS to Dist'!BU724</f>
        <v>#N/A</v>
      </c>
      <c r="AT724" s="72" t="e">
        <f ca="1">'MGRS to Dist'!BV724</f>
        <v>#N/A</v>
      </c>
    </row>
    <row r="725" spans="3:46" ht="16.5" customHeight="1">
      <c r="C725" s="72" t="str">
        <f t="shared" si="349"/>
        <v/>
      </c>
      <c r="D725" s="72" t="e">
        <f t="array" aca="1" ref="D725" ca="1">MATCH(TRUE,ISERROR(VALUE(MID(C725,ROW(INDIRECT("1:"&amp;LEN(C725))),1))),0)</f>
        <v>#N/A</v>
      </c>
      <c r="E725" s="72" t="e">
        <f t="shared" ca="1" si="350"/>
        <v>#N/A</v>
      </c>
      <c r="F725" s="72" t="e">
        <f t="shared" ca="1" si="351"/>
        <v>#N/A</v>
      </c>
      <c r="G725" s="72" t="e">
        <f t="shared" ca="1" si="352"/>
        <v>#N/A</v>
      </c>
      <c r="H725" s="72" t="e">
        <f t="shared" ca="1" si="353"/>
        <v>#N/A</v>
      </c>
      <c r="I725" s="72" t="e">
        <f t="shared" ca="1" si="354"/>
        <v>#N/A</v>
      </c>
      <c r="J725" s="72" t="e">
        <f t="shared" ca="1" si="355"/>
        <v>#N/A</v>
      </c>
      <c r="K725" s="72" t="e">
        <f t="shared" ca="1" si="356"/>
        <v>#N/A</v>
      </c>
      <c r="L725" s="72" t="e">
        <f t="shared" ca="1" si="357"/>
        <v>#N/A</v>
      </c>
      <c r="M725" s="72" t="e">
        <f ca="1">VLOOKUP(G725,Coef!$C$2:$F$25,4)</f>
        <v>#N/A</v>
      </c>
      <c r="N725" s="31" t="e">
        <f ca="1">VLOOKUP(F725,Coef!$C$4:$D$23,2)</f>
        <v>#N/A</v>
      </c>
      <c r="O725" s="31" t="e">
        <f ca="1">MOD(VLOOKUP(H725,Coef!$C$2:$G$21,5)+MOD(E725+1,2)*15,20)</f>
        <v>#N/A</v>
      </c>
      <c r="P725" s="31" t="e">
        <f ca="1">VLOOKUP(N725,Coef!$A$27:$B$46,2)</f>
        <v>#N/A</v>
      </c>
      <c r="Q725" s="31" t="e">
        <f ca="1">VLOOKUP(N725,Coef!$A$27:$C$46,3)+O725/10-0.1</f>
        <v>#N/A</v>
      </c>
      <c r="R725" s="31" t="e">
        <f t="shared" ca="1" si="358"/>
        <v>#N/A</v>
      </c>
      <c r="S725" s="72" t="e">
        <f t="shared" ca="1" si="359"/>
        <v>#N/A</v>
      </c>
      <c r="T725" s="72" t="e">
        <f t="shared" ca="1" si="360"/>
        <v>#N/A</v>
      </c>
      <c r="U725" s="72" t="e">
        <f t="shared" ca="1" si="361"/>
        <v>#N/A</v>
      </c>
      <c r="V725" s="72" t="e">
        <f t="shared" ca="1" si="362"/>
        <v>#N/A</v>
      </c>
      <c r="W725" s="72" t="e">
        <f ca="1">(Coef!$J$9/(1+Coef!$J$8*(COS(V725))^2)^0.5)*Coef!$J$6</f>
        <v>#N/A</v>
      </c>
      <c r="X725" s="72" t="e">
        <f t="shared" ca="1" si="363"/>
        <v>#N/A</v>
      </c>
      <c r="Y725" s="72" t="e">
        <f t="shared" ca="1" si="364"/>
        <v>#N/A</v>
      </c>
      <c r="Z725" s="72" t="e">
        <f t="shared" ca="1" si="365"/>
        <v>#N/A</v>
      </c>
      <c r="AA725" s="72" t="e">
        <f t="shared" ca="1" si="366"/>
        <v>#N/A</v>
      </c>
      <c r="AB725" s="72" t="e">
        <f t="shared" ca="1" si="367"/>
        <v>#N/A</v>
      </c>
      <c r="AC725" s="72" t="e">
        <f t="shared" ca="1" si="368"/>
        <v>#N/A</v>
      </c>
      <c r="AD725" s="72" t="e">
        <f t="shared" ca="1" si="369"/>
        <v>#N/A</v>
      </c>
      <c r="AE725" s="72" t="e">
        <f ca="1">Coef!$J$6*Coef!$J$9*(V725-(Coef!$J$10*AB725)+(Coef!$J$11*AC725)-(Coef!$J$12*AD725))</f>
        <v>#N/A</v>
      </c>
      <c r="AF725" s="72" t="e">
        <f t="shared" ca="1" si="370"/>
        <v>#N/A</v>
      </c>
      <c r="AG725" s="72" t="e">
        <f ca="1">((Coef!$J$8*Y725^2)/2)*(COS(V725))^2</f>
        <v>#N/A</v>
      </c>
      <c r="AH725" s="72" t="e">
        <f t="shared" ca="1" si="371"/>
        <v>#N/A</v>
      </c>
      <c r="AI725" s="72" t="e">
        <f t="shared" ca="1" si="372"/>
        <v>#N/A</v>
      </c>
      <c r="AJ725" s="72" t="e">
        <f t="shared" ca="1" si="373"/>
        <v>#N/A</v>
      </c>
      <c r="AK725" s="72" t="e">
        <f t="shared" ca="1" si="374"/>
        <v>#N/A</v>
      </c>
      <c r="AL725" s="72" t="e">
        <f t="shared" ca="1" si="375"/>
        <v>#N/A</v>
      </c>
      <c r="AM725" s="72" t="e">
        <f ca="1">V725+(1+Coef!$J$8*(COS(V725))^2-(3/2)*Coef!$J$8*SIN(V725)*COS(V725)*(AL725-V725))*(AL725-V725)</f>
        <v>#N/A</v>
      </c>
      <c r="AN725" s="34" t="e">
        <f t="shared" ca="1" si="376"/>
        <v>#N/A</v>
      </c>
      <c r="AO725" s="33" t="e">
        <f t="shared" ca="1" si="377"/>
        <v>#N/A</v>
      </c>
      <c r="AP725" s="33" t="e">
        <f t="shared" ca="1" si="378"/>
        <v>#N/A</v>
      </c>
      <c r="AQ725" s="72" t="e">
        <f ca="1">'MGRS to Dist'!BP725</f>
        <v>#N/A</v>
      </c>
      <c r="AR725" s="72" t="e">
        <f ca="1">'MGRS to Dist'!BT725</f>
        <v>#N/A</v>
      </c>
      <c r="AS725" s="72" t="e">
        <f ca="1">'MGRS to Dist'!BU725</f>
        <v>#N/A</v>
      </c>
      <c r="AT725" s="72" t="e">
        <f ca="1">'MGRS to Dist'!BV725</f>
        <v>#N/A</v>
      </c>
    </row>
    <row r="726" spans="3:46" ht="16.5" customHeight="1">
      <c r="C726" s="72" t="str">
        <f t="shared" si="349"/>
        <v/>
      </c>
      <c r="D726" s="72" t="e">
        <f t="array" aca="1" ref="D726" ca="1">MATCH(TRUE,ISERROR(VALUE(MID(C726,ROW(INDIRECT("1:"&amp;LEN(C726))),1))),0)</f>
        <v>#N/A</v>
      </c>
      <c r="E726" s="72" t="e">
        <f t="shared" ca="1" si="350"/>
        <v>#N/A</v>
      </c>
      <c r="F726" s="72" t="e">
        <f t="shared" ca="1" si="351"/>
        <v>#N/A</v>
      </c>
      <c r="G726" s="72" t="e">
        <f t="shared" ca="1" si="352"/>
        <v>#N/A</v>
      </c>
      <c r="H726" s="72" t="e">
        <f t="shared" ca="1" si="353"/>
        <v>#N/A</v>
      </c>
      <c r="I726" s="72" t="e">
        <f t="shared" ca="1" si="354"/>
        <v>#N/A</v>
      </c>
      <c r="J726" s="72" t="e">
        <f t="shared" ca="1" si="355"/>
        <v>#N/A</v>
      </c>
      <c r="K726" s="72" t="e">
        <f t="shared" ca="1" si="356"/>
        <v>#N/A</v>
      </c>
      <c r="L726" s="72" t="e">
        <f t="shared" ca="1" si="357"/>
        <v>#N/A</v>
      </c>
      <c r="M726" s="72" t="e">
        <f ca="1">VLOOKUP(G726,Coef!$C$2:$F$25,4)</f>
        <v>#N/A</v>
      </c>
      <c r="N726" s="31" t="e">
        <f ca="1">VLOOKUP(F726,Coef!$C$4:$D$23,2)</f>
        <v>#N/A</v>
      </c>
      <c r="O726" s="31" t="e">
        <f ca="1">MOD(VLOOKUP(H726,Coef!$C$2:$G$21,5)+MOD(E726+1,2)*15,20)</f>
        <v>#N/A</v>
      </c>
      <c r="P726" s="31" t="e">
        <f ca="1">VLOOKUP(N726,Coef!$A$27:$B$46,2)</f>
        <v>#N/A</v>
      </c>
      <c r="Q726" s="31" t="e">
        <f ca="1">VLOOKUP(N726,Coef!$A$27:$C$46,3)+O726/10-0.1</f>
        <v>#N/A</v>
      </c>
      <c r="R726" s="31" t="e">
        <f t="shared" ca="1" si="358"/>
        <v>#N/A</v>
      </c>
      <c r="S726" s="72" t="e">
        <f t="shared" ca="1" si="359"/>
        <v>#N/A</v>
      </c>
      <c r="T726" s="72" t="e">
        <f t="shared" ca="1" si="360"/>
        <v>#N/A</v>
      </c>
      <c r="U726" s="72" t="e">
        <f t="shared" ca="1" si="361"/>
        <v>#N/A</v>
      </c>
      <c r="V726" s="72" t="e">
        <f t="shared" ca="1" si="362"/>
        <v>#N/A</v>
      </c>
      <c r="W726" s="72" t="e">
        <f ca="1">(Coef!$J$9/(1+Coef!$J$8*(COS(V726))^2)^0.5)*Coef!$J$6</f>
        <v>#N/A</v>
      </c>
      <c r="X726" s="72" t="e">
        <f t="shared" ca="1" si="363"/>
        <v>#N/A</v>
      </c>
      <c r="Y726" s="72" t="e">
        <f t="shared" ca="1" si="364"/>
        <v>#N/A</v>
      </c>
      <c r="Z726" s="72" t="e">
        <f t="shared" ca="1" si="365"/>
        <v>#N/A</v>
      </c>
      <c r="AA726" s="72" t="e">
        <f t="shared" ca="1" si="366"/>
        <v>#N/A</v>
      </c>
      <c r="AB726" s="72" t="e">
        <f t="shared" ca="1" si="367"/>
        <v>#N/A</v>
      </c>
      <c r="AC726" s="72" t="e">
        <f t="shared" ca="1" si="368"/>
        <v>#N/A</v>
      </c>
      <c r="AD726" s="72" t="e">
        <f t="shared" ca="1" si="369"/>
        <v>#N/A</v>
      </c>
      <c r="AE726" s="72" t="e">
        <f ca="1">Coef!$J$6*Coef!$J$9*(V726-(Coef!$J$10*AB726)+(Coef!$J$11*AC726)-(Coef!$J$12*AD726))</f>
        <v>#N/A</v>
      </c>
      <c r="AF726" s="72" t="e">
        <f t="shared" ca="1" si="370"/>
        <v>#N/A</v>
      </c>
      <c r="AG726" s="72" t="e">
        <f ca="1">((Coef!$J$8*Y726^2)/2)*(COS(V726))^2</f>
        <v>#N/A</v>
      </c>
      <c r="AH726" s="72" t="e">
        <f t="shared" ca="1" si="371"/>
        <v>#N/A</v>
      </c>
      <c r="AI726" s="72" t="e">
        <f t="shared" ca="1" si="372"/>
        <v>#N/A</v>
      </c>
      <c r="AJ726" s="72" t="e">
        <f t="shared" ca="1" si="373"/>
        <v>#N/A</v>
      </c>
      <c r="AK726" s="72" t="e">
        <f t="shared" ca="1" si="374"/>
        <v>#N/A</v>
      </c>
      <c r="AL726" s="72" t="e">
        <f t="shared" ca="1" si="375"/>
        <v>#N/A</v>
      </c>
      <c r="AM726" s="72" t="e">
        <f ca="1">V726+(1+Coef!$J$8*(COS(V726))^2-(3/2)*Coef!$J$8*SIN(V726)*COS(V726)*(AL726-V726))*(AL726-V726)</f>
        <v>#N/A</v>
      </c>
      <c r="AN726" s="34" t="e">
        <f t="shared" ca="1" si="376"/>
        <v>#N/A</v>
      </c>
      <c r="AO726" s="33" t="e">
        <f t="shared" ca="1" si="377"/>
        <v>#N/A</v>
      </c>
      <c r="AP726" s="33" t="e">
        <f t="shared" ca="1" si="378"/>
        <v>#N/A</v>
      </c>
      <c r="AQ726" s="72" t="e">
        <f ca="1">'MGRS to Dist'!BP726</f>
        <v>#N/A</v>
      </c>
      <c r="AR726" s="72" t="e">
        <f ca="1">'MGRS to Dist'!BT726</f>
        <v>#N/A</v>
      </c>
      <c r="AS726" s="72" t="e">
        <f ca="1">'MGRS to Dist'!BU726</f>
        <v>#N/A</v>
      </c>
      <c r="AT726" s="72" t="e">
        <f ca="1">'MGRS to Dist'!BV726</f>
        <v>#N/A</v>
      </c>
    </row>
    <row r="727" spans="3:46" ht="16.5" customHeight="1">
      <c r="C727" s="72" t="str">
        <f t="shared" si="349"/>
        <v/>
      </c>
      <c r="D727" s="72" t="e">
        <f t="array" aca="1" ref="D727" ca="1">MATCH(TRUE,ISERROR(VALUE(MID(C727,ROW(INDIRECT("1:"&amp;LEN(C727))),1))),0)</f>
        <v>#N/A</v>
      </c>
      <c r="E727" s="72" t="e">
        <f t="shared" ca="1" si="350"/>
        <v>#N/A</v>
      </c>
      <c r="F727" s="72" t="e">
        <f t="shared" ca="1" si="351"/>
        <v>#N/A</v>
      </c>
      <c r="G727" s="72" t="e">
        <f t="shared" ca="1" si="352"/>
        <v>#N/A</v>
      </c>
      <c r="H727" s="72" t="e">
        <f t="shared" ca="1" si="353"/>
        <v>#N/A</v>
      </c>
      <c r="I727" s="72" t="e">
        <f t="shared" ca="1" si="354"/>
        <v>#N/A</v>
      </c>
      <c r="J727" s="72" t="e">
        <f t="shared" ca="1" si="355"/>
        <v>#N/A</v>
      </c>
      <c r="K727" s="72" t="e">
        <f t="shared" ca="1" si="356"/>
        <v>#N/A</v>
      </c>
      <c r="L727" s="72" t="e">
        <f t="shared" ca="1" si="357"/>
        <v>#N/A</v>
      </c>
      <c r="M727" s="72" t="e">
        <f ca="1">VLOOKUP(G727,Coef!$C$2:$F$25,4)</f>
        <v>#N/A</v>
      </c>
      <c r="N727" s="31" t="e">
        <f ca="1">VLOOKUP(F727,Coef!$C$4:$D$23,2)</f>
        <v>#N/A</v>
      </c>
      <c r="O727" s="31" t="e">
        <f ca="1">MOD(VLOOKUP(H727,Coef!$C$2:$G$21,5)+MOD(E727+1,2)*15,20)</f>
        <v>#N/A</v>
      </c>
      <c r="P727" s="31" t="e">
        <f ca="1">VLOOKUP(N727,Coef!$A$27:$B$46,2)</f>
        <v>#N/A</v>
      </c>
      <c r="Q727" s="31" t="e">
        <f ca="1">VLOOKUP(N727,Coef!$A$27:$C$46,3)+O727/10-0.1</f>
        <v>#N/A</v>
      </c>
      <c r="R727" s="31" t="e">
        <f t="shared" ca="1" si="358"/>
        <v>#N/A</v>
      </c>
      <c r="S727" s="72" t="e">
        <f t="shared" ca="1" si="359"/>
        <v>#N/A</v>
      </c>
      <c r="T727" s="72" t="e">
        <f t="shared" ca="1" si="360"/>
        <v>#N/A</v>
      </c>
      <c r="U727" s="72" t="e">
        <f t="shared" ca="1" si="361"/>
        <v>#N/A</v>
      </c>
      <c r="V727" s="72" t="e">
        <f t="shared" ca="1" si="362"/>
        <v>#N/A</v>
      </c>
      <c r="W727" s="72" t="e">
        <f ca="1">(Coef!$J$9/(1+Coef!$J$8*(COS(V727))^2)^0.5)*Coef!$J$6</f>
        <v>#N/A</v>
      </c>
      <c r="X727" s="72" t="e">
        <f t="shared" ca="1" si="363"/>
        <v>#N/A</v>
      </c>
      <c r="Y727" s="72" t="e">
        <f t="shared" ca="1" si="364"/>
        <v>#N/A</v>
      </c>
      <c r="Z727" s="72" t="e">
        <f t="shared" ca="1" si="365"/>
        <v>#N/A</v>
      </c>
      <c r="AA727" s="72" t="e">
        <f t="shared" ca="1" si="366"/>
        <v>#N/A</v>
      </c>
      <c r="AB727" s="72" t="e">
        <f t="shared" ca="1" si="367"/>
        <v>#N/A</v>
      </c>
      <c r="AC727" s="72" t="e">
        <f t="shared" ca="1" si="368"/>
        <v>#N/A</v>
      </c>
      <c r="AD727" s="72" t="e">
        <f t="shared" ca="1" si="369"/>
        <v>#N/A</v>
      </c>
      <c r="AE727" s="72" t="e">
        <f ca="1">Coef!$J$6*Coef!$J$9*(V727-(Coef!$J$10*AB727)+(Coef!$J$11*AC727)-(Coef!$J$12*AD727))</f>
        <v>#N/A</v>
      </c>
      <c r="AF727" s="72" t="e">
        <f t="shared" ca="1" si="370"/>
        <v>#N/A</v>
      </c>
      <c r="AG727" s="72" t="e">
        <f ca="1">((Coef!$J$8*Y727^2)/2)*(COS(V727))^2</f>
        <v>#N/A</v>
      </c>
      <c r="AH727" s="72" t="e">
        <f t="shared" ca="1" si="371"/>
        <v>#N/A</v>
      </c>
      <c r="AI727" s="72" t="e">
        <f t="shared" ca="1" si="372"/>
        <v>#N/A</v>
      </c>
      <c r="AJ727" s="72" t="e">
        <f t="shared" ca="1" si="373"/>
        <v>#N/A</v>
      </c>
      <c r="AK727" s="72" t="e">
        <f t="shared" ca="1" si="374"/>
        <v>#N/A</v>
      </c>
      <c r="AL727" s="72" t="e">
        <f t="shared" ca="1" si="375"/>
        <v>#N/A</v>
      </c>
      <c r="AM727" s="72" t="e">
        <f ca="1">V727+(1+Coef!$J$8*(COS(V727))^2-(3/2)*Coef!$J$8*SIN(V727)*COS(V727)*(AL727-V727))*(AL727-V727)</f>
        <v>#N/A</v>
      </c>
      <c r="AN727" s="34" t="e">
        <f t="shared" ca="1" si="376"/>
        <v>#N/A</v>
      </c>
      <c r="AO727" s="33" t="e">
        <f t="shared" ca="1" si="377"/>
        <v>#N/A</v>
      </c>
      <c r="AP727" s="33" t="e">
        <f t="shared" ca="1" si="378"/>
        <v>#N/A</v>
      </c>
      <c r="AQ727" s="72" t="e">
        <f ca="1">'MGRS to Dist'!BP727</f>
        <v>#N/A</v>
      </c>
      <c r="AR727" s="72" t="e">
        <f ca="1">'MGRS to Dist'!BT727</f>
        <v>#N/A</v>
      </c>
      <c r="AS727" s="72" t="e">
        <f ca="1">'MGRS to Dist'!BU727</f>
        <v>#N/A</v>
      </c>
      <c r="AT727" s="72" t="e">
        <f ca="1">'MGRS to Dist'!BV727</f>
        <v>#N/A</v>
      </c>
    </row>
    <row r="728" spans="3:46" ht="16.5" customHeight="1">
      <c r="C728" s="72" t="str">
        <f t="shared" si="349"/>
        <v/>
      </c>
      <c r="D728" s="72" t="e">
        <f t="array" aca="1" ref="D728" ca="1">MATCH(TRUE,ISERROR(VALUE(MID(C728,ROW(INDIRECT("1:"&amp;LEN(C728))),1))),0)</f>
        <v>#N/A</v>
      </c>
      <c r="E728" s="72" t="e">
        <f t="shared" ca="1" si="350"/>
        <v>#N/A</v>
      </c>
      <c r="F728" s="72" t="e">
        <f t="shared" ca="1" si="351"/>
        <v>#N/A</v>
      </c>
      <c r="G728" s="72" t="e">
        <f t="shared" ca="1" si="352"/>
        <v>#N/A</v>
      </c>
      <c r="H728" s="72" t="e">
        <f t="shared" ca="1" si="353"/>
        <v>#N/A</v>
      </c>
      <c r="I728" s="72" t="e">
        <f t="shared" ca="1" si="354"/>
        <v>#N/A</v>
      </c>
      <c r="J728" s="72" t="e">
        <f t="shared" ca="1" si="355"/>
        <v>#N/A</v>
      </c>
      <c r="K728" s="72" t="e">
        <f t="shared" ca="1" si="356"/>
        <v>#N/A</v>
      </c>
      <c r="L728" s="72" t="e">
        <f t="shared" ca="1" si="357"/>
        <v>#N/A</v>
      </c>
      <c r="M728" s="72" t="e">
        <f ca="1">VLOOKUP(G728,Coef!$C$2:$F$25,4)</f>
        <v>#N/A</v>
      </c>
      <c r="N728" s="31" t="e">
        <f ca="1">VLOOKUP(F728,Coef!$C$4:$D$23,2)</f>
        <v>#N/A</v>
      </c>
      <c r="O728" s="31" t="e">
        <f ca="1">MOD(VLOOKUP(H728,Coef!$C$2:$G$21,5)+MOD(E728+1,2)*15,20)</f>
        <v>#N/A</v>
      </c>
      <c r="P728" s="31" t="e">
        <f ca="1">VLOOKUP(N728,Coef!$A$27:$B$46,2)</f>
        <v>#N/A</v>
      </c>
      <c r="Q728" s="31" t="e">
        <f ca="1">VLOOKUP(N728,Coef!$A$27:$C$46,3)+O728/10-0.1</f>
        <v>#N/A</v>
      </c>
      <c r="R728" s="31" t="e">
        <f t="shared" ca="1" si="358"/>
        <v>#N/A</v>
      </c>
      <c r="S728" s="72" t="e">
        <f t="shared" ca="1" si="359"/>
        <v>#N/A</v>
      </c>
      <c r="T728" s="72" t="e">
        <f t="shared" ca="1" si="360"/>
        <v>#N/A</v>
      </c>
      <c r="U728" s="72" t="e">
        <f t="shared" ca="1" si="361"/>
        <v>#N/A</v>
      </c>
      <c r="V728" s="72" t="e">
        <f t="shared" ca="1" si="362"/>
        <v>#N/A</v>
      </c>
      <c r="W728" s="72" t="e">
        <f ca="1">(Coef!$J$9/(1+Coef!$J$8*(COS(V728))^2)^0.5)*Coef!$J$6</f>
        <v>#N/A</v>
      </c>
      <c r="X728" s="72" t="e">
        <f t="shared" ca="1" si="363"/>
        <v>#N/A</v>
      </c>
      <c r="Y728" s="72" t="e">
        <f t="shared" ca="1" si="364"/>
        <v>#N/A</v>
      </c>
      <c r="Z728" s="72" t="e">
        <f t="shared" ca="1" si="365"/>
        <v>#N/A</v>
      </c>
      <c r="AA728" s="72" t="e">
        <f t="shared" ca="1" si="366"/>
        <v>#N/A</v>
      </c>
      <c r="AB728" s="72" t="e">
        <f t="shared" ca="1" si="367"/>
        <v>#N/A</v>
      </c>
      <c r="AC728" s="72" t="e">
        <f t="shared" ca="1" si="368"/>
        <v>#N/A</v>
      </c>
      <c r="AD728" s="72" t="e">
        <f t="shared" ca="1" si="369"/>
        <v>#N/A</v>
      </c>
      <c r="AE728" s="72" t="e">
        <f ca="1">Coef!$J$6*Coef!$J$9*(V728-(Coef!$J$10*AB728)+(Coef!$J$11*AC728)-(Coef!$J$12*AD728))</f>
        <v>#N/A</v>
      </c>
      <c r="AF728" s="72" t="e">
        <f t="shared" ca="1" si="370"/>
        <v>#N/A</v>
      </c>
      <c r="AG728" s="72" t="e">
        <f ca="1">((Coef!$J$8*Y728^2)/2)*(COS(V728))^2</f>
        <v>#N/A</v>
      </c>
      <c r="AH728" s="72" t="e">
        <f t="shared" ca="1" si="371"/>
        <v>#N/A</v>
      </c>
      <c r="AI728" s="72" t="e">
        <f t="shared" ca="1" si="372"/>
        <v>#N/A</v>
      </c>
      <c r="AJ728" s="72" t="e">
        <f t="shared" ca="1" si="373"/>
        <v>#N/A</v>
      </c>
      <c r="AK728" s="72" t="e">
        <f t="shared" ca="1" si="374"/>
        <v>#N/A</v>
      </c>
      <c r="AL728" s="72" t="e">
        <f t="shared" ca="1" si="375"/>
        <v>#N/A</v>
      </c>
      <c r="AM728" s="72" t="e">
        <f ca="1">V728+(1+Coef!$J$8*(COS(V728))^2-(3/2)*Coef!$J$8*SIN(V728)*COS(V728)*(AL728-V728))*(AL728-V728)</f>
        <v>#N/A</v>
      </c>
      <c r="AN728" s="34" t="e">
        <f t="shared" ca="1" si="376"/>
        <v>#N/A</v>
      </c>
      <c r="AO728" s="33" t="e">
        <f t="shared" ca="1" si="377"/>
        <v>#N/A</v>
      </c>
      <c r="AP728" s="33" t="e">
        <f t="shared" ca="1" si="378"/>
        <v>#N/A</v>
      </c>
      <c r="AQ728" s="72" t="e">
        <f ca="1">'MGRS to Dist'!BP728</f>
        <v>#N/A</v>
      </c>
      <c r="AR728" s="72" t="e">
        <f ca="1">'MGRS to Dist'!BT728</f>
        <v>#N/A</v>
      </c>
      <c r="AS728" s="72" t="e">
        <f ca="1">'MGRS to Dist'!BU728</f>
        <v>#N/A</v>
      </c>
      <c r="AT728" s="72" t="e">
        <f ca="1">'MGRS to Dist'!BV728</f>
        <v>#N/A</v>
      </c>
    </row>
    <row r="729" spans="3:46" ht="16.5" customHeight="1">
      <c r="C729" s="72" t="str">
        <f t="shared" si="349"/>
        <v/>
      </c>
      <c r="D729" s="72" t="e">
        <f t="array" aca="1" ref="D729" ca="1">MATCH(TRUE,ISERROR(VALUE(MID(C729,ROW(INDIRECT("1:"&amp;LEN(C729))),1))),0)</f>
        <v>#N/A</v>
      </c>
      <c r="E729" s="72" t="e">
        <f t="shared" ca="1" si="350"/>
        <v>#N/A</v>
      </c>
      <c r="F729" s="72" t="e">
        <f t="shared" ca="1" si="351"/>
        <v>#N/A</v>
      </c>
      <c r="G729" s="72" t="e">
        <f t="shared" ca="1" si="352"/>
        <v>#N/A</v>
      </c>
      <c r="H729" s="72" t="e">
        <f t="shared" ca="1" si="353"/>
        <v>#N/A</v>
      </c>
      <c r="I729" s="72" t="e">
        <f t="shared" ca="1" si="354"/>
        <v>#N/A</v>
      </c>
      <c r="J729" s="72" t="e">
        <f t="shared" ca="1" si="355"/>
        <v>#N/A</v>
      </c>
      <c r="K729" s="72" t="e">
        <f t="shared" ca="1" si="356"/>
        <v>#N/A</v>
      </c>
      <c r="L729" s="72" t="e">
        <f t="shared" ca="1" si="357"/>
        <v>#N/A</v>
      </c>
      <c r="M729" s="72" t="e">
        <f ca="1">VLOOKUP(G729,Coef!$C$2:$F$25,4)</f>
        <v>#N/A</v>
      </c>
      <c r="N729" s="31" t="e">
        <f ca="1">VLOOKUP(F729,Coef!$C$4:$D$23,2)</f>
        <v>#N/A</v>
      </c>
      <c r="O729" s="31" t="e">
        <f ca="1">MOD(VLOOKUP(H729,Coef!$C$2:$G$21,5)+MOD(E729+1,2)*15,20)</f>
        <v>#N/A</v>
      </c>
      <c r="P729" s="31" t="e">
        <f ca="1">VLOOKUP(N729,Coef!$A$27:$B$46,2)</f>
        <v>#N/A</v>
      </c>
      <c r="Q729" s="31" t="e">
        <f ca="1">VLOOKUP(N729,Coef!$A$27:$C$46,3)+O729/10-0.1</f>
        <v>#N/A</v>
      </c>
      <c r="R729" s="31" t="e">
        <f t="shared" ca="1" si="358"/>
        <v>#N/A</v>
      </c>
      <c r="S729" s="72" t="e">
        <f t="shared" ca="1" si="359"/>
        <v>#N/A</v>
      </c>
      <c r="T729" s="72" t="e">
        <f t="shared" ca="1" si="360"/>
        <v>#N/A</v>
      </c>
      <c r="U729" s="72" t="e">
        <f t="shared" ca="1" si="361"/>
        <v>#N/A</v>
      </c>
      <c r="V729" s="72" t="e">
        <f t="shared" ca="1" si="362"/>
        <v>#N/A</v>
      </c>
      <c r="W729" s="72" t="e">
        <f ca="1">(Coef!$J$9/(1+Coef!$J$8*(COS(V729))^2)^0.5)*Coef!$J$6</f>
        <v>#N/A</v>
      </c>
      <c r="X729" s="72" t="e">
        <f t="shared" ca="1" si="363"/>
        <v>#N/A</v>
      </c>
      <c r="Y729" s="72" t="e">
        <f t="shared" ca="1" si="364"/>
        <v>#N/A</v>
      </c>
      <c r="Z729" s="72" t="e">
        <f t="shared" ca="1" si="365"/>
        <v>#N/A</v>
      </c>
      <c r="AA729" s="72" t="e">
        <f t="shared" ca="1" si="366"/>
        <v>#N/A</v>
      </c>
      <c r="AB729" s="72" t="e">
        <f t="shared" ca="1" si="367"/>
        <v>#N/A</v>
      </c>
      <c r="AC729" s="72" t="e">
        <f t="shared" ca="1" si="368"/>
        <v>#N/A</v>
      </c>
      <c r="AD729" s="72" t="e">
        <f t="shared" ca="1" si="369"/>
        <v>#N/A</v>
      </c>
      <c r="AE729" s="72" t="e">
        <f ca="1">Coef!$J$6*Coef!$J$9*(V729-(Coef!$J$10*AB729)+(Coef!$J$11*AC729)-(Coef!$J$12*AD729))</f>
        <v>#N/A</v>
      </c>
      <c r="AF729" s="72" t="e">
        <f t="shared" ca="1" si="370"/>
        <v>#N/A</v>
      </c>
      <c r="AG729" s="72" t="e">
        <f ca="1">((Coef!$J$8*Y729^2)/2)*(COS(V729))^2</f>
        <v>#N/A</v>
      </c>
      <c r="AH729" s="72" t="e">
        <f t="shared" ca="1" si="371"/>
        <v>#N/A</v>
      </c>
      <c r="AI729" s="72" t="e">
        <f t="shared" ca="1" si="372"/>
        <v>#N/A</v>
      </c>
      <c r="AJ729" s="72" t="e">
        <f t="shared" ca="1" si="373"/>
        <v>#N/A</v>
      </c>
      <c r="AK729" s="72" t="e">
        <f t="shared" ca="1" si="374"/>
        <v>#N/A</v>
      </c>
      <c r="AL729" s="72" t="e">
        <f t="shared" ca="1" si="375"/>
        <v>#N/A</v>
      </c>
      <c r="AM729" s="72" t="e">
        <f ca="1">V729+(1+Coef!$J$8*(COS(V729))^2-(3/2)*Coef!$J$8*SIN(V729)*COS(V729)*(AL729-V729))*(AL729-V729)</f>
        <v>#N/A</v>
      </c>
      <c r="AN729" s="34" t="e">
        <f t="shared" ca="1" si="376"/>
        <v>#N/A</v>
      </c>
      <c r="AO729" s="33" t="e">
        <f t="shared" ca="1" si="377"/>
        <v>#N/A</v>
      </c>
      <c r="AP729" s="33" t="e">
        <f t="shared" ca="1" si="378"/>
        <v>#N/A</v>
      </c>
      <c r="AQ729" s="72" t="e">
        <f ca="1">'MGRS to Dist'!BP729</f>
        <v>#N/A</v>
      </c>
      <c r="AR729" s="72" t="e">
        <f ca="1">'MGRS to Dist'!BT729</f>
        <v>#N/A</v>
      </c>
      <c r="AS729" s="72" t="e">
        <f ca="1">'MGRS to Dist'!BU729</f>
        <v>#N/A</v>
      </c>
      <c r="AT729" s="72" t="e">
        <f ca="1">'MGRS to Dist'!BV729</f>
        <v>#N/A</v>
      </c>
    </row>
    <row r="730" spans="3:46" ht="16.5" customHeight="1">
      <c r="C730" s="72" t="str">
        <f t="shared" si="349"/>
        <v/>
      </c>
      <c r="D730" s="72" t="e">
        <f t="array" aca="1" ref="D730" ca="1">MATCH(TRUE,ISERROR(VALUE(MID(C730,ROW(INDIRECT("1:"&amp;LEN(C730))),1))),0)</f>
        <v>#N/A</v>
      </c>
      <c r="E730" s="72" t="e">
        <f t="shared" ca="1" si="350"/>
        <v>#N/A</v>
      </c>
      <c r="F730" s="72" t="e">
        <f t="shared" ca="1" si="351"/>
        <v>#N/A</v>
      </c>
      <c r="G730" s="72" t="e">
        <f t="shared" ca="1" si="352"/>
        <v>#N/A</v>
      </c>
      <c r="H730" s="72" t="e">
        <f t="shared" ca="1" si="353"/>
        <v>#N/A</v>
      </c>
      <c r="I730" s="72" t="e">
        <f t="shared" ca="1" si="354"/>
        <v>#N/A</v>
      </c>
      <c r="J730" s="72" t="e">
        <f t="shared" ca="1" si="355"/>
        <v>#N/A</v>
      </c>
      <c r="K730" s="72" t="e">
        <f t="shared" ca="1" si="356"/>
        <v>#N/A</v>
      </c>
      <c r="L730" s="72" t="e">
        <f t="shared" ca="1" si="357"/>
        <v>#N/A</v>
      </c>
      <c r="M730" s="72" t="e">
        <f ca="1">VLOOKUP(G730,Coef!$C$2:$F$25,4)</f>
        <v>#N/A</v>
      </c>
      <c r="N730" s="31" t="e">
        <f ca="1">VLOOKUP(F730,Coef!$C$4:$D$23,2)</f>
        <v>#N/A</v>
      </c>
      <c r="O730" s="31" t="e">
        <f ca="1">MOD(VLOOKUP(H730,Coef!$C$2:$G$21,5)+MOD(E730+1,2)*15,20)</f>
        <v>#N/A</v>
      </c>
      <c r="P730" s="31" t="e">
        <f ca="1">VLOOKUP(N730,Coef!$A$27:$B$46,2)</f>
        <v>#N/A</v>
      </c>
      <c r="Q730" s="31" t="e">
        <f ca="1">VLOOKUP(N730,Coef!$A$27:$C$46,3)+O730/10-0.1</f>
        <v>#N/A</v>
      </c>
      <c r="R730" s="31" t="e">
        <f t="shared" ca="1" si="358"/>
        <v>#N/A</v>
      </c>
      <c r="S730" s="72" t="e">
        <f t="shared" ca="1" si="359"/>
        <v>#N/A</v>
      </c>
      <c r="T730" s="72" t="e">
        <f t="shared" ca="1" si="360"/>
        <v>#N/A</v>
      </c>
      <c r="U730" s="72" t="e">
        <f t="shared" ca="1" si="361"/>
        <v>#N/A</v>
      </c>
      <c r="V730" s="72" t="e">
        <f t="shared" ca="1" si="362"/>
        <v>#N/A</v>
      </c>
      <c r="W730" s="72" t="e">
        <f ca="1">(Coef!$J$9/(1+Coef!$J$8*(COS(V730))^2)^0.5)*Coef!$J$6</f>
        <v>#N/A</v>
      </c>
      <c r="X730" s="72" t="e">
        <f t="shared" ca="1" si="363"/>
        <v>#N/A</v>
      </c>
      <c r="Y730" s="72" t="e">
        <f t="shared" ca="1" si="364"/>
        <v>#N/A</v>
      </c>
      <c r="Z730" s="72" t="e">
        <f t="shared" ca="1" si="365"/>
        <v>#N/A</v>
      </c>
      <c r="AA730" s="72" t="e">
        <f t="shared" ca="1" si="366"/>
        <v>#N/A</v>
      </c>
      <c r="AB730" s="72" t="e">
        <f t="shared" ca="1" si="367"/>
        <v>#N/A</v>
      </c>
      <c r="AC730" s="72" t="e">
        <f t="shared" ca="1" si="368"/>
        <v>#N/A</v>
      </c>
      <c r="AD730" s="72" t="e">
        <f t="shared" ca="1" si="369"/>
        <v>#N/A</v>
      </c>
      <c r="AE730" s="72" t="e">
        <f ca="1">Coef!$J$6*Coef!$J$9*(V730-(Coef!$J$10*AB730)+(Coef!$J$11*AC730)-(Coef!$J$12*AD730))</f>
        <v>#N/A</v>
      </c>
      <c r="AF730" s="72" t="e">
        <f t="shared" ca="1" si="370"/>
        <v>#N/A</v>
      </c>
      <c r="AG730" s="72" t="e">
        <f ca="1">((Coef!$J$8*Y730^2)/2)*(COS(V730))^2</f>
        <v>#N/A</v>
      </c>
      <c r="AH730" s="72" t="e">
        <f t="shared" ca="1" si="371"/>
        <v>#N/A</v>
      </c>
      <c r="AI730" s="72" t="e">
        <f t="shared" ca="1" si="372"/>
        <v>#N/A</v>
      </c>
      <c r="AJ730" s="72" t="e">
        <f t="shared" ca="1" si="373"/>
        <v>#N/A</v>
      </c>
      <c r="AK730" s="72" t="e">
        <f t="shared" ca="1" si="374"/>
        <v>#N/A</v>
      </c>
      <c r="AL730" s="72" t="e">
        <f t="shared" ca="1" si="375"/>
        <v>#N/A</v>
      </c>
      <c r="AM730" s="72" t="e">
        <f ca="1">V730+(1+Coef!$J$8*(COS(V730))^2-(3/2)*Coef!$J$8*SIN(V730)*COS(V730)*(AL730-V730))*(AL730-V730)</f>
        <v>#N/A</v>
      </c>
      <c r="AN730" s="34" t="e">
        <f t="shared" ca="1" si="376"/>
        <v>#N/A</v>
      </c>
      <c r="AO730" s="33" t="e">
        <f t="shared" ca="1" si="377"/>
        <v>#N/A</v>
      </c>
      <c r="AP730" s="33" t="e">
        <f t="shared" ca="1" si="378"/>
        <v>#N/A</v>
      </c>
      <c r="AQ730" s="72" t="e">
        <f ca="1">'MGRS to Dist'!BP730</f>
        <v>#N/A</v>
      </c>
      <c r="AR730" s="72" t="e">
        <f ca="1">'MGRS to Dist'!BT730</f>
        <v>#N/A</v>
      </c>
      <c r="AS730" s="72" t="e">
        <f ca="1">'MGRS to Dist'!BU730</f>
        <v>#N/A</v>
      </c>
      <c r="AT730" s="72" t="e">
        <f ca="1">'MGRS to Dist'!BV730</f>
        <v>#N/A</v>
      </c>
    </row>
    <row r="731" spans="3:46" ht="16.5" customHeight="1">
      <c r="C731" s="72" t="str">
        <f t="shared" si="349"/>
        <v/>
      </c>
      <c r="D731" s="72" t="e">
        <f t="array" aca="1" ref="D731" ca="1">MATCH(TRUE,ISERROR(VALUE(MID(C731,ROW(INDIRECT("1:"&amp;LEN(C731))),1))),0)</f>
        <v>#N/A</v>
      </c>
      <c r="E731" s="72" t="e">
        <f t="shared" ca="1" si="350"/>
        <v>#N/A</v>
      </c>
      <c r="F731" s="72" t="e">
        <f t="shared" ca="1" si="351"/>
        <v>#N/A</v>
      </c>
      <c r="G731" s="72" t="e">
        <f t="shared" ca="1" si="352"/>
        <v>#N/A</v>
      </c>
      <c r="H731" s="72" t="e">
        <f t="shared" ca="1" si="353"/>
        <v>#N/A</v>
      </c>
      <c r="I731" s="72" t="e">
        <f t="shared" ca="1" si="354"/>
        <v>#N/A</v>
      </c>
      <c r="J731" s="72" t="e">
        <f t="shared" ca="1" si="355"/>
        <v>#N/A</v>
      </c>
      <c r="K731" s="72" t="e">
        <f t="shared" ca="1" si="356"/>
        <v>#N/A</v>
      </c>
      <c r="L731" s="72" t="e">
        <f t="shared" ca="1" si="357"/>
        <v>#N/A</v>
      </c>
      <c r="M731" s="72" t="e">
        <f ca="1">VLOOKUP(G731,Coef!$C$2:$F$25,4)</f>
        <v>#N/A</v>
      </c>
      <c r="N731" s="31" t="e">
        <f ca="1">VLOOKUP(F731,Coef!$C$4:$D$23,2)</f>
        <v>#N/A</v>
      </c>
      <c r="O731" s="31" t="e">
        <f ca="1">MOD(VLOOKUP(H731,Coef!$C$2:$G$21,5)+MOD(E731+1,2)*15,20)</f>
        <v>#N/A</v>
      </c>
      <c r="P731" s="31" t="e">
        <f ca="1">VLOOKUP(N731,Coef!$A$27:$B$46,2)</f>
        <v>#N/A</v>
      </c>
      <c r="Q731" s="31" t="e">
        <f ca="1">VLOOKUP(N731,Coef!$A$27:$C$46,3)+O731/10-0.1</f>
        <v>#N/A</v>
      </c>
      <c r="R731" s="31" t="e">
        <f t="shared" ca="1" si="358"/>
        <v>#N/A</v>
      </c>
      <c r="S731" s="72" t="e">
        <f t="shared" ca="1" si="359"/>
        <v>#N/A</v>
      </c>
      <c r="T731" s="72" t="e">
        <f t="shared" ca="1" si="360"/>
        <v>#N/A</v>
      </c>
      <c r="U731" s="72" t="e">
        <f t="shared" ca="1" si="361"/>
        <v>#N/A</v>
      </c>
      <c r="V731" s="72" t="e">
        <f t="shared" ca="1" si="362"/>
        <v>#N/A</v>
      </c>
      <c r="W731" s="72" t="e">
        <f ca="1">(Coef!$J$9/(1+Coef!$J$8*(COS(V731))^2)^0.5)*Coef!$J$6</f>
        <v>#N/A</v>
      </c>
      <c r="X731" s="72" t="e">
        <f t="shared" ca="1" si="363"/>
        <v>#N/A</v>
      </c>
      <c r="Y731" s="72" t="e">
        <f t="shared" ca="1" si="364"/>
        <v>#N/A</v>
      </c>
      <c r="Z731" s="72" t="e">
        <f t="shared" ca="1" si="365"/>
        <v>#N/A</v>
      </c>
      <c r="AA731" s="72" t="e">
        <f t="shared" ca="1" si="366"/>
        <v>#N/A</v>
      </c>
      <c r="AB731" s="72" t="e">
        <f t="shared" ca="1" si="367"/>
        <v>#N/A</v>
      </c>
      <c r="AC731" s="72" t="e">
        <f t="shared" ca="1" si="368"/>
        <v>#N/A</v>
      </c>
      <c r="AD731" s="72" t="e">
        <f t="shared" ca="1" si="369"/>
        <v>#N/A</v>
      </c>
      <c r="AE731" s="72" t="e">
        <f ca="1">Coef!$J$6*Coef!$J$9*(V731-(Coef!$J$10*AB731)+(Coef!$J$11*AC731)-(Coef!$J$12*AD731))</f>
        <v>#N/A</v>
      </c>
      <c r="AF731" s="72" t="e">
        <f t="shared" ca="1" si="370"/>
        <v>#N/A</v>
      </c>
      <c r="AG731" s="72" t="e">
        <f ca="1">((Coef!$J$8*Y731^2)/2)*(COS(V731))^2</f>
        <v>#N/A</v>
      </c>
      <c r="AH731" s="72" t="e">
        <f t="shared" ca="1" si="371"/>
        <v>#N/A</v>
      </c>
      <c r="AI731" s="72" t="e">
        <f t="shared" ca="1" si="372"/>
        <v>#N/A</v>
      </c>
      <c r="AJ731" s="72" t="e">
        <f t="shared" ca="1" si="373"/>
        <v>#N/A</v>
      </c>
      <c r="AK731" s="72" t="e">
        <f t="shared" ca="1" si="374"/>
        <v>#N/A</v>
      </c>
      <c r="AL731" s="72" t="e">
        <f t="shared" ca="1" si="375"/>
        <v>#N/A</v>
      </c>
      <c r="AM731" s="72" t="e">
        <f ca="1">V731+(1+Coef!$J$8*(COS(V731))^2-(3/2)*Coef!$J$8*SIN(V731)*COS(V731)*(AL731-V731))*(AL731-V731)</f>
        <v>#N/A</v>
      </c>
      <c r="AN731" s="34" t="e">
        <f t="shared" ca="1" si="376"/>
        <v>#N/A</v>
      </c>
      <c r="AO731" s="33" t="e">
        <f t="shared" ca="1" si="377"/>
        <v>#N/A</v>
      </c>
      <c r="AP731" s="33" t="e">
        <f t="shared" ca="1" si="378"/>
        <v>#N/A</v>
      </c>
      <c r="AQ731" s="72" t="e">
        <f ca="1">'MGRS to Dist'!BP731</f>
        <v>#N/A</v>
      </c>
      <c r="AR731" s="72" t="e">
        <f ca="1">'MGRS to Dist'!BT731</f>
        <v>#N/A</v>
      </c>
      <c r="AS731" s="72" t="e">
        <f ca="1">'MGRS to Dist'!BU731</f>
        <v>#N/A</v>
      </c>
      <c r="AT731" s="72" t="e">
        <f ca="1">'MGRS to Dist'!BV731</f>
        <v>#N/A</v>
      </c>
    </row>
    <row r="732" spans="3:46" ht="16.5" customHeight="1">
      <c r="C732" s="72" t="str">
        <f t="shared" ref="C732:C795" si="379">SUBSTITUTE(B732," ","")</f>
        <v/>
      </c>
      <c r="D732" s="72" t="e">
        <f t="array" aca="1" ref="D732" ca="1">MATCH(TRUE,ISERROR(VALUE(MID(C732,ROW(INDIRECT("1:"&amp;LEN(C732))),1))),0)</f>
        <v>#N/A</v>
      </c>
      <c r="E732" s="72" t="e">
        <f t="shared" ref="E732:E795" ca="1" si="380">VALUE(LEFT(C732,D732-1))</f>
        <v>#N/A</v>
      </c>
      <c r="F732" s="72" t="e">
        <f t="shared" ref="F732:F795" ca="1" si="381">MID(C732,D732,1)</f>
        <v>#N/A</v>
      </c>
      <c r="G732" s="72" t="e">
        <f t="shared" ref="G732:G795" ca="1" si="382">MID(C732,D732+1,1)</f>
        <v>#N/A</v>
      </c>
      <c r="H732" s="72" t="e">
        <f t="shared" ref="H732:H795" ca="1" si="383">MID(C732,D732+2,1)</f>
        <v>#N/A</v>
      </c>
      <c r="I732" s="72" t="e">
        <f t="shared" ref="I732:I795" ca="1" si="384">LEN(C732)-D732-2</f>
        <v>#N/A</v>
      </c>
      <c r="J732" s="72" t="e">
        <f t="shared" ref="J732:J795" ca="1" si="385">VALUE(LEFT(RIGHT(C732,I732),I732/2))*10^(5-I732/2)</f>
        <v>#N/A</v>
      </c>
      <c r="K732" s="72" t="e">
        <f t="shared" ref="K732:K795" ca="1" si="386">VALUE(RIGHT(C732,I732/2))*10^(5-I732/2)</f>
        <v>#N/A</v>
      </c>
      <c r="L732" s="72" t="e">
        <f t="shared" ref="L732:L795" ca="1" si="387">E732*6-183*PI()/180</f>
        <v>#N/A</v>
      </c>
      <c r="M732" s="72" t="e">
        <f ca="1">VLOOKUP(G732,Coef!$C$2:$F$25,4)</f>
        <v>#N/A</v>
      </c>
      <c r="N732" s="31" t="e">
        <f ca="1">VLOOKUP(F732,Coef!$C$4:$D$23,2)</f>
        <v>#N/A</v>
      </c>
      <c r="O732" s="31" t="e">
        <f ca="1">MOD(VLOOKUP(H732,Coef!$C$2:$G$21,5)+MOD(E732+1,2)*15,20)</f>
        <v>#N/A</v>
      </c>
      <c r="P732" s="31" t="e">
        <f ca="1">VLOOKUP(N732,Coef!$A$27:$B$46,2)</f>
        <v>#N/A</v>
      </c>
      <c r="Q732" s="31" t="e">
        <f ca="1">VLOOKUP(N732,Coef!$A$27:$C$46,3)+O732/10-0.1</f>
        <v>#N/A</v>
      </c>
      <c r="R732" s="31" t="e">
        <f t="shared" ref="R732:R795" ca="1" si="388">IF(Q732+0.1&lt;P732,Q732+2,Q732)</f>
        <v>#N/A</v>
      </c>
      <c r="S732" s="72" t="e">
        <f t="shared" ref="S732:S795" ca="1" si="389">M732*100000+J732</f>
        <v>#N/A</v>
      </c>
      <c r="T732" s="72" t="e">
        <f t="shared" ref="T732:T795" ca="1" si="390">R732*1000000+K732</f>
        <v>#N/A</v>
      </c>
      <c r="U732" s="72" t="e">
        <f t="shared" ref="U732:U795" ca="1" si="391">IF(N732&lt;11,T732-10000000,T732)</f>
        <v>#N/A</v>
      </c>
      <c r="V732" s="72" t="e">
        <f t="shared" ref="V732:V795" ca="1" si="392">U732/(6366197.724*0.9996)</f>
        <v>#N/A</v>
      </c>
      <c r="W732" s="72" t="e">
        <f ca="1">(Coef!$J$9/(1+Coef!$J$8*(COS(V732))^2)^0.5)*Coef!$J$6</f>
        <v>#N/A</v>
      </c>
      <c r="X732" s="72" t="e">
        <f t="shared" ref="X732:X795" ca="1" si="393">6*E732-183</f>
        <v>#N/A</v>
      </c>
      <c r="Y732" s="72" t="e">
        <f t="shared" ref="Y732:Y795" ca="1" si="394">(S732-500000)/W732</f>
        <v>#N/A</v>
      </c>
      <c r="Z732" s="72" t="e">
        <f t="shared" ref="Z732:Z795" ca="1" si="395">SIN(2*V732)</f>
        <v>#N/A</v>
      </c>
      <c r="AA732" s="72" t="e">
        <f t="shared" ref="AA732:AA795" ca="1" si="396">Z732*(COS(V732))^2</f>
        <v>#N/A</v>
      </c>
      <c r="AB732" s="72" t="e">
        <f t="shared" ref="AB732:AB795" ca="1" si="397">V732+(Z732/2)</f>
        <v>#N/A</v>
      </c>
      <c r="AC732" s="72" t="e">
        <f t="shared" ref="AC732:AC795" ca="1" si="398">(3*AB732+AA732)/4</f>
        <v>#N/A</v>
      </c>
      <c r="AD732" s="72" t="e">
        <f t="shared" ref="AD732:AD795" ca="1" si="399">(5*AC732+AA732*(COS(V732))^2)/3</f>
        <v>#N/A</v>
      </c>
      <c r="AE732" s="72" t="e">
        <f ca="1">Coef!$J$6*Coef!$J$9*(V732-(Coef!$J$10*AB732)+(Coef!$J$11*AC732)-(Coef!$J$12*AD732))</f>
        <v>#N/A</v>
      </c>
      <c r="AF732" s="72" t="e">
        <f t="shared" ref="AF732:AF795" ca="1" si="400">(U732-AE732)/W732</f>
        <v>#N/A</v>
      </c>
      <c r="AG732" s="72" t="e">
        <f ca="1">((Coef!$J$8*Y732^2)/2)*(COS(V732))^2</f>
        <v>#N/A</v>
      </c>
      <c r="AH732" s="72" t="e">
        <f t="shared" ref="AH732:AH795" ca="1" si="401">Y732*(1-(AG732/3))</f>
        <v>#N/A</v>
      </c>
      <c r="AI732" s="72" t="e">
        <f t="shared" ref="AI732:AI795" ca="1" si="402">AF732*(1-AG732)+V732</f>
        <v>#N/A</v>
      </c>
      <c r="AJ732" s="72" t="e">
        <f t="shared" ref="AJ732:AJ795" ca="1" si="403">(EXP(AH732)-EXP(-AH732))/2</f>
        <v>#N/A</v>
      </c>
      <c r="AK732" s="72" t="e">
        <f t="shared" ref="AK732:AK795" ca="1" si="404">ATAN(AJ732/COS(AI732))</f>
        <v>#N/A</v>
      </c>
      <c r="AL732" s="72" t="e">
        <f t="shared" ref="AL732:AL795" ca="1" si="405">ATAN(COS(AK732)*TAN(AI732))</f>
        <v>#N/A</v>
      </c>
      <c r="AM732" s="72" t="e">
        <f ca="1">V732+(1+Coef!$J$8*(COS(V732))^2-(3/2)*Coef!$J$8*SIN(V732)*COS(V732)*(AL732-V732))*(AL732-V732)</f>
        <v>#N/A</v>
      </c>
      <c r="AN732" s="34" t="e">
        <f t="shared" ref="AN732:AN795" ca="1" si="406">E732&amp;" "&amp;RIGHT(S732+1000000,6)&amp;" "&amp;RIGHT(T732+10000000,7)&amp;" "&amp;IF(AO732&lt;0,"S","N")</f>
        <v>#N/A</v>
      </c>
      <c r="AO732" s="33" t="e">
        <f t="shared" ref="AO732:AO795" ca="1" si="407">AM732/PI()*180</f>
        <v>#N/A</v>
      </c>
      <c r="AP732" s="33" t="e">
        <f t="shared" ref="AP732:AP795" ca="1" si="408">AK732/PI()*180+X732</f>
        <v>#N/A</v>
      </c>
      <c r="AQ732" s="72" t="e">
        <f ca="1">'MGRS to Dist'!BP732</f>
        <v>#N/A</v>
      </c>
      <c r="AR732" s="72" t="e">
        <f ca="1">'MGRS to Dist'!BT732</f>
        <v>#N/A</v>
      </c>
      <c r="AS732" s="72" t="e">
        <f ca="1">'MGRS to Dist'!BU732</f>
        <v>#N/A</v>
      </c>
      <c r="AT732" s="72" t="e">
        <f ca="1">'MGRS to Dist'!BV732</f>
        <v>#N/A</v>
      </c>
    </row>
    <row r="733" spans="3:46" ht="16.5" customHeight="1">
      <c r="C733" s="72" t="str">
        <f t="shared" si="379"/>
        <v/>
      </c>
      <c r="D733" s="72" t="e">
        <f t="array" aca="1" ref="D733" ca="1">MATCH(TRUE,ISERROR(VALUE(MID(C733,ROW(INDIRECT("1:"&amp;LEN(C733))),1))),0)</f>
        <v>#N/A</v>
      </c>
      <c r="E733" s="72" t="e">
        <f t="shared" ca="1" si="380"/>
        <v>#N/A</v>
      </c>
      <c r="F733" s="72" t="e">
        <f t="shared" ca="1" si="381"/>
        <v>#N/A</v>
      </c>
      <c r="G733" s="72" t="e">
        <f t="shared" ca="1" si="382"/>
        <v>#N/A</v>
      </c>
      <c r="H733" s="72" t="e">
        <f t="shared" ca="1" si="383"/>
        <v>#N/A</v>
      </c>
      <c r="I733" s="72" t="e">
        <f t="shared" ca="1" si="384"/>
        <v>#N/A</v>
      </c>
      <c r="J733" s="72" t="e">
        <f t="shared" ca="1" si="385"/>
        <v>#N/A</v>
      </c>
      <c r="K733" s="72" t="e">
        <f t="shared" ca="1" si="386"/>
        <v>#N/A</v>
      </c>
      <c r="L733" s="72" t="e">
        <f t="shared" ca="1" si="387"/>
        <v>#N/A</v>
      </c>
      <c r="M733" s="72" t="e">
        <f ca="1">VLOOKUP(G733,Coef!$C$2:$F$25,4)</f>
        <v>#N/A</v>
      </c>
      <c r="N733" s="31" t="e">
        <f ca="1">VLOOKUP(F733,Coef!$C$4:$D$23,2)</f>
        <v>#N/A</v>
      </c>
      <c r="O733" s="31" t="e">
        <f ca="1">MOD(VLOOKUP(H733,Coef!$C$2:$G$21,5)+MOD(E733+1,2)*15,20)</f>
        <v>#N/A</v>
      </c>
      <c r="P733" s="31" t="e">
        <f ca="1">VLOOKUP(N733,Coef!$A$27:$B$46,2)</f>
        <v>#N/A</v>
      </c>
      <c r="Q733" s="31" t="e">
        <f ca="1">VLOOKUP(N733,Coef!$A$27:$C$46,3)+O733/10-0.1</f>
        <v>#N/A</v>
      </c>
      <c r="R733" s="31" t="e">
        <f t="shared" ca="1" si="388"/>
        <v>#N/A</v>
      </c>
      <c r="S733" s="72" t="e">
        <f t="shared" ca="1" si="389"/>
        <v>#N/A</v>
      </c>
      <c r="T733" s="72" t="e">
        <f t="shared" ca="1" si="390"/>
        <v>#N/A</v>
      </c>
      <c r="U733" s="72" t="e">
        <f t="shared" ca="1" si="391"/>
        <v>#N/A</v>
      </c>
      <c r="V733" s="72" t="e">
        <f t="shared" ca="1" si="392"/>
        <v>#N/A</v>
      </c>
      <c r="W733" s="72" t="e">
        <f ca="1">(Coef!$J$9/(1+Coef!$J$8*(COS(V733))^2)^0.5)*Coef!$J$6</f>
        <v>#N/A</v>
      </c>
      <c r="X733" s="72" t="e">
        <f t="shared" ca="1" si="393"/>
        <v>#N/A</v>
      </c>
      <c r="Y733" s="72" t="e">
        <f t="shared" ca="1" si="394"/>
        <v>#N/A</v>
      </c>
      <c r="Z733" s="72" t="e">
        <f t="shared" ca="1" si="395"/>
        <v>#N/A</v>
      </c>
      <c r="AA733" s="72" t="e">
        <f t="shared" ca="1" si="396"/>
        <v>#N/A</v>
      </c>
      <c r="AB733" s="72" t="e">
        <f t="shared" ca="1" si="397"/>
        <v>#N/A</v>
      </c>
      <c r="AC733" s="72" t="e">
        <f t="shared" ca="1" si="398"/>
        <v>#N/A</v>
      </c>
      <c r="AD733" s="72" t="e">
        <f t="shared" ca="1" si="399"/>
        <v>#N/A</v>
      </c>
      <c r="AE733" s="72" t="e">
        <f ca="1">Coef!$J$6*Coef!$J$9*(V733-(Coef!$J$10*AB733)+(Coef!$J$11*AC733)-(Coef!$J$12*AD733))</f>
        <v>#N/A</v>
      </c>
      <c r="AF733" s="72" t="e">
        <f t="shared" ca="1" si="400"/>
        <v>#N/A</v>
      </c>
      <c r="AG733" s="72" t="e">
        <f ca="1">((Coef!$J$8*Y733^2)/2)*(COS(V733))^2</f>
        <v>#N/A</v>
      </c>
      <c r="AH733" s="72" t="e">
        <f t="shared" ca="1" si="401"/>
        <v>#N/A</v>
      </c>
      <c r="AI733" s="72" t="e">
        <f t="shared" ca="1" si="402"/>
        <v>#N/A</v>
      </c>
      <c r="AJ733" s="72" t="e">
        <f t="shared" ca="1" si="403"/>
        <v>#N/A</v>
      </c>
      <c r="AK733" s="72" t="e">
        <f t="shared" ca="1" si="404"/>
        <v>#N/A</v>
      </c>
      <c r="AL733" s="72" t="e">
        <f t="shared" ca="1" si="405"/>
        <v>#N/A</v>
      </c>
      <c r="AM733" s="72" t="e">
        <f ca="1">V733+(1+Coef!$J$8*(COS(V733))^2-(3/2)*Coef!$J$8*SIN(V733)*COS(V733)*(AL733-V733))*(AL733-V733)</f>
        <v>#N/A</v>
      </c>
      <c r="AN733" s="34" t="e">
        <f t="shared" ca="1" si="406"/>
        <v>#N/A</v>
      </c>
      <c r="AO733" s="33" t="e">
        <f t="shared" ca="1" si="407"/>
        <v>#N/A</v>
      </c>
      <c r="AP733" s="33" t="e">
        <f t="shared" ca="1" si="408"/>
        <v>#N/A</v>
      </c>
      <c r="AQ733" s="72" t="e">
        <f ca="1">'MGRS to Dist'!BP733</f>
        <v>#N/A</v>
      </c>
      <c r="AR733" s="72" t="e">
        <f ca="1">'MGRS to Dist'!BT733</f>
        <v>#N/A</v>
      </c>
      <c r="AS733" s="72" t="e">
        <f ca="1">'MGRS to Dist'!BU733</f>
        <v>#N/A</v>
      </c>
      <c r="AT733" s="72" t="e">
        <f ca="1">'MGRS to Dist'!BV733</f>
        <v>#N/A</v>
      </c>
    </row>
    <row r="734" spans="3:46" ht="16.5" customHeight="1">
      <c r="C734" s="72" t="str">
        <f t="shared" si="379"/>
        <v/>
      </c>
      <c r="D734" s="72" t="e">
        <f t="array" aca="1" ref="D734" ca="1">MATCH(TRUE,ISERROR(VALUE(MID(C734,ROW(INDIRECT("1:"&amp;LEN(C734))),1))),0)</f>
        <v>#N/A</v>
      </c>
      <c r="E734" s="72" t="e">
        <f t="shared" ca="1" si="380"/>
        <v>#N/A</v>
      </c>
      <c r="F734" s="72" t="e">
        <f t="shared" ca="1" si="381"/>
        <v>#N/A</v>
      </c>
      <c r="G734" s="72" t="e">
        <f t="shared" ca="1" si="382"/>
        <v>#N/A</v>
      </c>
      <c r="H734" s="72" t="e">
        <f t="shared" ca="1" si="383"/>
        <v>#N/A</v>
      </c>
      <c r="I734" s="72" t="e">
        <f t="shared" ca="1" si="384"/>
        <v>#N/A</v>
      </c>
      <c r="J734" s="72" t="e">
        <f t="shared" ca="1" si="385"/>
        <v>#N/A</v>
      </c>
      <c r="K734" s="72" t="e">
        <f t="shared" ca="1" si="386"/>
        <v>#N/A</v>
      </c>
      <c r="L734" s="72" t="e">
        <f t="shared" ca="1" si="387"/>
        <v>#N/A</v>
      </c>
      <c r="M734" s="72" t="e">
        <f ca="1">VLOOKUP(G734,Coef!$C$2:$F$25,4)</f>
        <v>#N/A</v>
      </c>
      <c r="N734" s="31" t="e">
        <f ca="1">VLOOKUP(F734,Coef!$C$4:$D$23,2)</f>
        <v>#N/A</v>
      </c>
      <c r="O734" s="31" t="e">
        <f ca="1">MOD(VLOOKUP(H734,Coef!$C$2:$G$21,5)+MOD(E734+1,2)*15,20)</f>
        <v>#N/A</v>
      </c>
      <c r="P734" s="31" t="e">
        <f ca="1">VLOOKUP(N734,Coef!$A$27:$B$46,2)</f>
        <v>#N/A</v>
      </c>
      <c r="Q734" s="31" t="e">
        <f ca="1">VLOOKUP(N734,Coef!$A$27:$C$46,3)+O734/10-0.1</f>
        <v>#N/A</v>
      </c>
      <c r="R734" s="31" t="e">
        <f t="shared" ca="1" si="388"/>
        <v>#N/A</v>
      </c>
      <c r="S734" s="72" t="e">
        <f t="shared" ca="1" si="389"/>
        <v>#N/A</v>
      </c>
      <c r="T734" s="72" t="e">
        <f t="shared" ca="1" si="390"/>
        <v>#N/A</v>
      </c>
      <c r="U734" s="72" t="e">
        <f t="shared" ca="1" si="391"/>
        <v>#N/A</v>
      </c>
      <c r="V734" s="72" t="e">
        <f t="shared" ca="1" si="392"/>
        <v>#N/A</v>
      </c>
      <c r="W734" s="72" t="e">
        <f ca="1">(Coef!$J$9/(1+Coef!$J$8*(COS(V734))^2)^0.5)*Coef!$J$6</f>
        <v>#N/A</v>
      </c>
      <c r="X734" s="72" t="e">
        <f t="shared" ca="1" si="393"/>
        <v>#N/A</v>
      </c>
      <c r="Y734" s="72" t="e">
        <f t="shared" ca="1" si="394"/>
        <v>#N/A</v>
      </c>
      <c r="Z734" s="72" t="e">
        <f t="shared" ca="1" si="395"/>
        <v>#N/A</v>
      </c>
      <c r="AA734" s="72" t="e">
        <f t="shared" ca="1" si="396"/>
        <v>#N/A</v>
      </c>
      <c r="AB734" s="72" t="e">
        <f t="shared" ca="1" si="397"/>
        <v>#N/A</v>
      </c>
      <c r="AC734" s="72" t="e">
        <f t="shared" ca="1" si="398"/>
        <v>#N/A</v>
      </c>
      <c r="AD734" s="72" t="e">
        <f t="shared" ca="1" si="399"/>
        <v>#N/A</v>
      </c>
      <c r="AE734" s="72" t="e">
        <f ca="1">Coef!$J$6*Coef!$J$9*(V734-(Coef!$J$10*AB734)+(Coef!$J$11*AC734)-(Coef!$J$12*AD734))</f>
        <v>#N/A</v>
      </c>
      <c r="AF734" s="72" t="e">
        <f t="shared" ca="1" si="400"/>
        <v>#N/A</v>
      </c>
      <c r="AG734" s="72" t="e">
        <f ca="1">((Coef!$J$8*Y734^2)/2)*(COS(V734))^2</f>
        <v>#N/A</v>
      </c>
      <c r="AH734" s="72" t="e">
        <f t="shared" ca="1" si="401"/>
        <v>#N/A</v>
      </c>
      <c r="AI734" s="72" t="e">
        <f t="shared" ca="1" si="402"/>
        <v>#N/A</v>
      </c>
      <c r="AJ734" s="72" t="e">
        <f t="shared" ca="1" si="403"/>
        <v>#N/A</v>
      </c>
      <c r="AK734" s="72" t="e">
        <f t="shared" ca="1" si="404"/>
        <v>#N/A</v>
      </c>
      <c r="AL734" s="72" t="e">
        <f t="shared" ca="1" si="405"/>
        <v>#N/A</v>
      </c>
      <c r="AM734" s="72" t="e">
        <f ca="1">V734+(1+Coef!$J$8*(COS(V734))^2-(3/2)*Coef!$J$8*SIN(V734)*COS(V734)*(AL734-V734))*(AL734-V734)</f>
        <v>#N/A</v>
      </c>
      <c r="AN734" s="34" t="e">
        <f t="shared" ca="1" si="406"/>
        <v>#N/A</v>
      </c>
      <c r="AO734" s="33" t="e">
        <f t="shared" ca="1" si="407"/>
        <v>#N/A</v>
      </c>
      <c r="AP734" s="33" t="e">
        <f t="shared" ca="1" si="408"/>
        <v>#N/A</v>
      </c>
      <c r="AQ734" s="72" t="e">
        <f ca="1">'MGRS to Dist'!BP734</f>
        <v>#N/A</v>
      </c>
      <c r="AR734" s="72" t="e">
        <f ca="1">'MGRS to Dist'!BT734</f>
        <v>#N/A</v>
      </c>
      <c r="AS734" s="72" t="e">
        <f ca="1">'MGRS to Dist'!BU734</f>
        <v>#N/A</v>
      </c>
      <c r="AT734" s="72" t="e">
        <f ca="1">'MGRS to Dist'!BV734</f>
        <v>#N/A</v>
      </c>
    </row>
    <row r="735" spans="3:46" ht="16.5" customHeight="1">
      <c r="C735" s="72" t="str">
        <f t="shared" si="379"/>
        <v/>
      </c>
      <c r="D735" s="72" t="e">
        <f t="array" aca="1" ref="D735" ca="1">MATCH(TRUE,ISERROR(VALUE(MID(C735,ROW(INDIRECT("1:"&amp;LEN(C735))),1))),0)</f>
        <v>#N/A</v>
      </c>
      <c r="E735" s="72" t="e">
        <f t="shared" ca="1" si="380"/>
        <v>#N/A</v>
      </c>
      <c r="F735" s="72" t="e">
        <f t="shared" ca="1" si="381"/>
        <v>#N/A</v>
      </c>
      <c r="G735" s="72" t="e">
        <f t="shared" ca="1" si="382"/>
        <v>#N/A</v>
      </c>
      <c r="H735" s="72" t="e">
        <f t="shared" ca="1" si="383"/>
        <v>#N/A</v>
      </c>
      <c r="I735" s="72" t="e">
        <f t="shared" ca="1" si="384"/>
        <v>#N/A</v>
      </c>
      <c r="J735" s="72" t="e">
        <f t="shared" ca="1" si="385"/>
        <v>#N/A</v>
      </c>
      <c r="K735" s="72" t="e">
        <f t="shared" ca="1" si="386"/>
        <v>#N/A</v>
      </c>
      <c r="L735" s="72" t="e">
        <f t="shared" ca="1" si="387"/>
        <v>#N/A</v>
      </c>
      <c r="M735" s="72" t="e">
        <f ca="1">VLOOKUP(G735,Coef!$C$2:$F$25,4)</f>
        <v>#N/A</v>
      </c>
      <c r="N735" s="31" t="e">
        <f ca="1">VLOOKUP(F735,Coef!$C$4:$D$23,2)</f>
        <v>#N/A</v>
      </c>
      <c r="O735" s="31" t="e">
        <f ca="1">MOD(VLOOKUP(H735,Coef!$C$2:$G$21,5)+MOD(E735+1,2)*15,20)</f>
        <v>#N/A</v>
      </c>
      <c r="P735" s="31" t="e">
        <f ca="1">VLOOKUP(N735,Coef!$A$27:$B$46,2)</f>
        <v>#N/A</v>
      </c>
      <c r="Q735" s="31" t="e">
        <f ca="1">VLOOKUP(N735,Coef!$A$27:$C$46,3)+O735/10-0.1</f>
        <v>#N/A</v>
      </c>
      <c r="R735" s="31" t="e">
        <f t="shared" ca="1" si="388"/>
        <v>#N/A</v>
      </c>
      <c r="S735" s="72" t="e">
        <f t="shared" ca="1" si="389"/>
        <v>#N/A</v>
      </c>
      <c r="T735" s="72" t="e">
        <f t="shared" ca="1" si="390"/>
        <v>#N/A</v>
      </c>
      <c r="U735" s="72" t="e">
        <f t="shared" ca="1" si="391"/>
        <v>#N/A</v>
      </c>
      <c r="V735" s="72" t="e">
        <f t="shared" ca="1" si="392"/>
        <v>#N/A</v>
      </c>
      <c r="W735" s="72" t="e">
        <f ca="1">(Coef!$J$9/(1+Coef!$J$8*(COS(V735))^2)^0.5)*Coef!$J$6</f>
        <v>#N/A</v>
      </c>
      <c r="X735" s="72" t="e">
        <f t="shared" ca="1" si="393"/>
        <v>#N/A</v>
      </c>
      <c r="Y735" s="72" t="e">
        <f t="shared" ca="1" si="394"/>
        <v>#N/A</v>
      </c>
      <c r="Z735" s="72" t="e">
        <f t="shared" ca="1" si="395"/>
        <v>#N/A</v>
      </c>
      <c r="AA735" s="72" t="e">
        <f t="shared" ca="1" si="396"/>
        <v>#N/A</v>
      </c>
      <c r="AB735" s="72" t="e">
        <f t="shared" ca="1" si="397"/>
        <v>#N/A</v>
      </c>
      <c r="AC735" s="72" t="e">
        <f t="shared" ca="1" si="398"/>
        <v>#N/A</v>
      </c>
      <c r="AD735" s="72" t="e">
        <f t="shared" ca="1" si="399"/>
        <v>#N/A</v>
      </c>
      <c r="AE735" s="72" t="e">
        <f ca="1">Coef!$J$6*Coef!$J$9*(V735-(Coef!$J$10*AB735)+(Coef!$J$11*AC735)-(Coef!$J$12*AD735))</f>
        <v>#N/A</v>
      </c>
      <c r="AF735" s="72" t="e">
        <f t="shared" ca="1" si="400"/>
        <v>#N/A</v>
      </c>
      <c r="AG735" s="72" t="e">
        <f ca="1">((Coef!$J$8*Y735^2)/2)*(COS(V735))^2</f>
        <v>#N/A</v>
      </c>
      <c r="AH735" s="72" t="e">
        <f t="shared" ca="1" si="401"/>
        <v>#N/A</v>
      </c>
      <c r="AI735" s="72" t="e">
        <f t="shared" ca="1" si="402"/>
        <v>#N/A</v>
      </c>
      <c r="AJ735" s="72" t="e">
        <f t="shared" ca="1" si="403"/>
        <v>#N/A</v>
      </c>
      <c r="AK735" s="72" t="e">
        <f t="shared" ca="1" si="404"/>
        <v>#N/A</v>
      </c>
      <c r="AL735" s="72" t="e">
        <f t="shared" ca="1" si="405"/>
        <v>#N/A</v>
      </c>
      <c r="AM735" s="72" t="e">
        <f ca="1">V735+(1+Coef!$J$8*(COS(V735))^2-(3/2)*Coef!$J$8*SIN(V735)*COS(V735)*(AL735-V735))*(AL735-V735)</f>
        <v>#N/A</v>
      </c>
      <c r="AN735" s="34" t="e">
        <f t="shared" ca="1" si="406"/>
        <v>#N/A</v>
      </c>
      <c r="AO735" s="33" t="e">
        <f t="shared" ca="1" si="407"/>
        <v>#N/A</v>
      </c>
      <c r="AP735" s="33" t="e">
        <f t="shared" ca="1" si="408"/>
        <v>#N/A</v>
      </c>
      <c r="AQ735" s="72" t="e">
        <f ca="1">'MGRS to Dist'!BP735</f>
        <v>#N/A</v>
      </c>
      <c r="AR735" s="72" t="e">
        <f ca="1">'MGRS to Dist'!BT735</f>
        <v>#N/A</v>
      </c>
      <c r="AS735" s="72" t="e">
        <f ca="1">'MGRS to Dist'!BU735</f>
        <v>#N/A</v>
      </c>
      <c r="AT735" s="72" t="e">
        <f ca="1">'MGRS to Dist'!BV735</f>
        <v>#N/A</v>
      </c>
    </row>
    <row r="736" spans="3:46" ht="16.5" customHeight="1">
      <c r="C736" s="72" t="str">
        <f t="shared" si="379"/>
        <v/>
      </c>
      <c r="D736" s="72" t="e">
        <f t="array" aca="1" ref="D736" ca="1">MATCH(TRUE,ISERROR(VALUE(MID(C736,ROW(INDIRECT("1:"&amp;LEN(C736))),1))),0)</f>
        <v>#N/A</v>
      </c>
      <c r="E736" s="72" t="e">
        <f t="shared" ca="1" si="380"/>
        <v>#N/A</v>
      </c>
      <c r="F736" s="72" t="e">
        <f t="shared" ca="1" si="381"/>
        <v>#N/A</v>
      </c>
      <c r="G736" s="72" t="e">
        <f t="shared" ca="1" si="382"/>
        <v>#N/A</v>
      </c>
      <c r="H736" s="72" t="e">
        <f t="shared" ca="1" si="383"/>
        <v>#N/A</v>
      </c>
      <c r="I736" s="72" t="e">
        <f t="shared" ca="1" si="384"/>
        <v>#N/A</v>
      </c>
      <c r="J736" s="72" t="e">
        <f t="shared" ca="1" si="385"/>
        <v>#N/A</v>
      </c>
      <c r="K736" s="72" t="e">
        <f t="shared" ca="1" si="386"/>
        <v>#N/A</v>
      </c>
      <c r="L736" s="72" t="e">
        <f t="shared" ca="1" si="387"/>
        <v>#N/A</v>
      </c>
      <c r="M736" s="72" t="e">
        <f ca="1">VLOOKUP(G736,Coef!$C$2:$F$25,4)</f>
        <v>#N/A</v>
      </c>
      <c r="N736" s="31" t="e">
        <f ca="1">VLOOKUP(F736,Coef!$C$4:$D$23,2)</f>
        <v>#N/A</v>
      </c>
      <c r="O736" s="31" t="e">
        <f ca="1">MOD(VLOOKUP(H736,Coef!$C$2:$G$21,5)+MOD(E736+1,2)*15,20)</f>
        <v>#N/A</v>
      </c>
      <c r="P736" s="31" t="e">
        <f ca="1">VLOOKUP(N736,Coef!$A$27:$B$46,2)</f>
        <v>#N/A</v>
      </c>
      <c r="Q736" s="31" t="e">
        <f ca="1">VLOOKUP(N736,Coef!$A$27:$C$46,3)+O736/10-0.1</f>
        <v>#N/A</v>
      </c>
      <c r="R736" s="31" t="e">
        <f t="shared" ca="1" si="388"/>
        <v>#N/A</v>
      </c>
      <c r="S736" s="72" t="e">
        <f t="shared" ca="1" si="389"/>
        <v>#N/A</v>
      </c>
      <c r="T736" s="72" t="e">
        <f t="shared" ca="1" si="390"/>
        <v>#N/A</v>
      </c>
      <c r="U736" s="72" t="e">
        <f t="shared" ca="1" si="391"/>
        <v>#N/A</v>
      </c>
      <c r="V736" s="72" t="e">
        <f t="shared" ca="1" si="392"/>
        <v>#N/A</v>
      </c>
      <c r="W736" s="72" t="e">
        <f ca="1">(Coef!$J$9/(1+Coef!$J$8*(COS(V736))^2)^0.5)*Coef!$J$6</f>
        <v>#N/A</v>
      </c>
      <c r="X736" s="72" t="e">
        <f t="shared" ca="1" si="393"/>
        <v>#N/A</v>
      </c>
      <c r="Y736" s="72" t="e">
        <f t="shared" ca="1" si="394"/>
        <v>#N/A</v>
      </c>
      <c r="Z736" s="72" t="e">
        <f t="shared" ca="1" si="395"/>
        <v>#N/A</v>
      </c>
      <c r="AA736" s="72" t="e">
        <f t="shared" ca="1" si="396"/>
        <v>#N/A</v>
      </c>
      <c r="AB736" s="72" t="e">
        <f t="shared" ca="1" si="397"/>
        <v>#N/A</v>
      </c>
      <c r="AC736" s="72" t="e">
        <f t="shared" ca="1" si="398"/>
        <v>#N/A</v>
      </c>
      <c r="AD736" s="72" t="e">
        <f t="shared" ca="1" si="399"/>
        <v>#N/A</v>
      </c>
      <c r="AE736" s="72" t="e">
        <f ca="1">Coef!$J$6*Coef!$J$9*(V736-(Coef!$J$10*AB736)+(Coef!$J$11*AC736)-(Coef!$J$12*AD736))</f>
        <v>#N/A</v>
      </c>
      <c r="AF736" s="72" t="e">
        <f t="shared" ca="1" si="400"/>
        <v>#N/A</v>
      </c>
      <c r="AG736" s="72" t="e">
        <f ca="1">((Coef!$J$8*Y736^2)/2)*(COS(V736))^2</f>
        <v>#N/A</v>
      </c>
      <c r="AH736" s="72" t="e">
        <f t="shared" ca="1" si="401"/>
        <v>#N/A</v>
      </c>
      <c r="AI736" s="72" t="e">
        <f t="shared" ca="1" si="402"/>
        <v>#N/A</v>
      </c>
      <c r="AJ736" s="72" t="e">
        <f t="shared" ca="1" si="403"/>
        <v>#N/A</v>
      </c>
      <c r="AK736" s="72" t="e">
        <f t="shared" ca="1" si="404"/>
        <v>#N/A</v>
      </c>
      <c r="AL736" s="72" t="e">
        <f t="shared" ca="1" si="405"/>
        <v>#N/A</v>
      </c>
      <c r="AM736" s="72" t="e">
        <f ca="1">V736+(1+Coef!$J$8*(COS(V736))^2-(3/2)*Coef!$J$8*SIN(V736)*COS(V736)*(AL736-V736))*(AL736-V736)</f>
        <v>#N/A</v>
      </c>
      <c r="AN736" s="34" t="e">
        <f t="shared" ca="1" si="406"/>
        <v>#N/A</v>
      </c>
      <c r="AO736" s="33" t="e">
        <f t="shared" ca="1" si="407"/>
        <v>#N/A</v>
      </c>
      <c r="AP736" s="33" t="e">
        <f t="shared" ca="1" si="408"/>
        <v>#N/A</v>
      </c>
      <c r="AQ736" s="72" t="e">
        <f ca="1">'MGRS to Dist'!BP736</f>
        <v>#N/A</v>
      </c>
      <c r="AR736" s="72" t="e">
        <f ca="1">'MGRS to Dist'!BT736</f>
        <v>#N/A</v>
      </c>
      <c r="AS736" s="72" t="e">
        <f ca="1">'MGRS to Dist'!BU736</f>
        <v>#N/A</v>
      </c>
      <c r="AT736" s="72" t="e">
        <f ca="1">'MGRS to Dist'!BV736</f>
        <v>#N/A</v>
      </c>
    </row>
    <row r="737" spans="3:46" ht="16.5" customHeight="1">
      <c r="C737" s="72" t="str">
        <f t="shared" si="379"/>
        <v/>
      </c>
      <c r="D737" s="72" t="e">
        <f t="array" aca="1" ref="D737" ca="1">MATCH(TRUE,ISERROR(VALUE(MID(C737,ROW(INDIRECT("1:"&amp;LEN(C737))),1))),0)</f>
        <v>#N/A</v>
      </c>
      <c r="E737" s="72" t="e">
        <f t="shared" ca="1" si="380"/>
        <v>#N/A</v>
      </c>
      <c r="F737" s="72" t="e">
        <f t="shared" ca="1" si="381"/>
        <v>#N/A</v>
      </c>
      <c r="G737" s="72" t="e">
        <f t="shared" ca="1" si="382"/>
        <v>#N/A</v>
      </c>
      <c r="H737" s="72" t="e">
        <f t="shared" ca="1" si="383"/>
        <v>#N/A</v>
      </c>
      <c r="I737" s="72" t="e">
        <f t="shared" ca="1" si="384"/>
        <v>#N/A</v>
      </c>
      <c r="J737" s="72" t="e">
        <f t="shared" ca="1" si="385"/>
        <v>#N/A</v>
      </c>
      <c r="K737" s="72" t="e">
        <f t="shared" ca="1" si="386"/>
        <v>#N/A</v>
      </c>
      <c r="L737" s="72" t="e">
        <f t="shared" ca="1" si="387"/>
        <v>#N/A</v>
      </c>
      <c r="M737" s="72" t="e">
        <f ca="1">VLOOKUP(G737,Coef!$C$2:$F$25,4)</f>
        <v>#N/A</v>
      </c>
      <c r="N737" s="31" t="e">
        <f ca="1">VLOOKUP(F737,Coef!$C$4:$D$23,2)</f>
        <v>#N/A</v>
      </c>
      <c r="O737" s="31" t="e">
        <f ca="1">MOD(VLOOKUP(H737,Coef!$C$2:$G$21,5)+MOD(E737+1,2)*15,20)</f>
        <v>#N/A</v>
      </c>
      <c r="P737" s="31" t="e">
        <f ca="1">VLOOKUP(N737,Coef!$A$27:$B$46,2)</f>
        <v>#N/A</v>
      </c>
      <c r="Q737" s="31" t="e">
        <f ca="1">VLOOKUP(N737,Coef!$A$27:$C$46,3)+O737/10-0.1</f>
        <v>#N/A</v>
      </c>
      <c r="R737" s="31" t="e">
        <f t="shared" ca="1" si="388"/>
        <v>#N/A</v>
      </c>
      <c r="S737" s="72" t="e">
        <f t="shared" ca="1" si="389"/>
        <v>#N/A</v>
      </c>
      <c r="T737" s="72" t="e">
        <f t="shared" ca="1" si="390"/>
        <v>#N/A</v>
      </c>
      <c r="U737" s="72" t="e">
        <f t="shared" ca="1" si="391"/>
        <v>#N/A</v>
      </c>
      <c r="V737" s="72" t="e">
        <f t="shared" ca="1" si="392"/>
        <v>#N/A</v>
      </c>
      <c r="W737" s="72" t="e">
        <f ca="1">(Coef!$J$9/(1+Coef!$J$8*(COS(V737))^2)^0.5)*Coef!$J$6</f>
        <v>#N/A</v>
      </c>
      <c r="X737" s="72" t="e">
        <f t="shared" ca="1" si="393"/>
        <v>#N/A</v>
      </c>
      <c r="Y737" s="72" t="e">
        <f t="shared" ca="1" si="394"/>
        <v>#N/A</v>
      </c>
      <c r="Z737" s="72" t="e">
        <f t="shared" ca="1" si="395"/>
        <v>#N/A</v>
      </c>
      <c r="AA737" s="72" t="e">
        <f t="shared" ca="1" si="396"/>
        <v>#N/A</v>
      </c>
      <c r="AB737" s="72" t="e">
        <f t="shared" ca="1" si="397"/>
        <v>#N/A</v>
      </c>
      <c r="AC737" s="72" t="e">
        <f t="shared" ca="1" si="398"/>
        <v>#N/A</v>
      </c>
      <c r="AD737" s="72" t="e">
        <f t="shared" ca="1" si="399"/>
        <v>#N/A</v>
      </c>
      <c r="AE737" s="72" t="e">
        <f ca="1">Coef!$J$6*Coef!$J$9*(V737-(Coef!$J$10*AB737)+(Coef!$J$11*AC737)-(Coef!$J$12*AD737))</f>
        <v>#N/A</v>
      </c>
      <c r="AF737" s="72" t="e">
        <f t="shared" ca="1" si="400"/>
        <v>#N/A</v>
      </c>
      <c r="AG737" s="72" t="e">
        <f ca="1">((Coef!$J$8*Y737^2)/2)*(COS(V737))^2</f>
        <v>#N/A</v>
      </c>
      <c r="AH737" s="72" t="e">
        <f t="shared" ca="1" si="401"/>
        <v>#N/A</v>
      </c>
      <c r="AI737" s="72" t="e">
        <f t="shared" ca="1" si="402"/>
        <v>#N/A</v>
      </c>
      <c r="AJ737" s="72" t="e">
        <f t="shared" ca="1" si="403"/>
        <v>#N/A</v>
      </c>
      <c r="AK737" s="72" t="e">
        <f t="shared" ca="1" si="404"/>
        <v>#N/A</v>
      </c>
      <c r="AL737" s="72" t="e">
        <f t="shared" ca="1" si="405"/>
        <v>#N/A</v>
      </c>
      <c r="AM737" s="72" t="e">
        <f ca="1">V737+(1+Coef!$J$8*(COS(V737))^2-(3/2)*Coef!$J$8*SIN(V737)*COS(V737)*(AL737-V737))*(AL737-V737)</f>
        <v>#N/A</v>
      </c>
      <c r="AN737" s="34" t="e">
        <f t="shared" ca="1" si="406"/>
        <v>#N/A</v>
      </c>
      <c r="AO737" s="33" t="e">
        <f t="shared" ca="1" si="407"/>
        <v>#N/A</v>
      </c>
      <c r="AP737" s="33" t="e">
        <f t="shared" ca="1" si="408"/>
        <v>#N/A</v>
      </c>
      <c r="AQ737" s="72" t="e">
        <f ca="1">'MGRS to Dist'!BP737</f>
        <v>#N/A</v>
      </c>
      <c r="AR737" s="72" t="e">
        <f ca="1">'MGRS to Dist'!BT737</f>
        <v>#N/A</v>
      </c>
      <c r="AS737" s="72" t="e">
        <f ca="1">'MGRS to Dist'!BU737</f>
        <v>#N/A</v>
      </c>
      <c r="AT737" s="72" t="e">
        <f ca="1">'MGRS to Dist'!BV737</f>
        <v>#N/A</v>
      </c>
    </row>
    <row r="738" spans="3:46" ht="16.5" customHeight="1">
      <c r="C738" s="72" t="str">
        <f t="shared" si="379"/>
        <v/>
      </c>
      <c r="D738" s="72" t="e">
        <f t="array" aca="1" ref="D738" ca="1">MATCH(TRUE,ISERROR(VALUE(MID(C738,ROW(INDIRECT("1:"&amp;LEN(C738))),1))),0)</f>
        <v>#N/A</v>
      </c>
      <c r="E738" s="72" t="e">
        <f t="shared" ca="1" si="380"/>
        <v>#N/A</v>
      </c>
      <c r="F738" s="72" t="e">
        <f t="shared" ca="1" si="381"/>
        <v>#N/A</v>
      </c>
      <c r="G738" s="72" t="e">
        <f t="shared" ca="1" si="382"/>
        <v>#N/A</v>
      </c>
      <c r="H738" s="72" t="e">
        <f t="shared" ca="1" si="383"/>
        <v>#N/A</v>
      </c>
      <c r="I738" s="72" t="e">
        <f t="shared" ca="1" si="384"/>
        <v>#N/A</v>
      </c>
      <c r="J738" s="72" t="e">
        <f t="shared" ca="1" si="385"/>
        <v>#N/A</v>
      </c>
      <c r="K738" s="72" t="e">
        <f t="shared" ca="1" si="386"/>
        <v>#N/A</v>
      </c>
      <c r="L738" s="72" t="e">
        <f t="shared" ca="1" si="387"/>
        <v>#N/A</v>
      </c>
      <c r="M738" s="72" t="e">
        <f ca="1">VLOOKUP(G738,Coef!$C$2:$F$25,4)</f>
        <v>#N/A</v>
      </c>
      <c r="N738" s="31" t="e">
        <f ca="1">VLOOKUP(F738,Coef!$C$4:$D$23,2)</f>
        <v>#N/A</v>
      </c>
      <c r="O738" s="31" t="e">
        <f ca="1">MOD(VLOOKUP(H738,Coef!$C$2:$G$21,5)+MOD(E738+1,2)*15,20)</f>
        <v>#N/A</v>
      </c>
      <c r="P738" s="31" t="e">
        <f ca="1">VLOOKUP(N738,Coef!$A$27:$B$46,2)</f>
        <v>#N/A</v>
      </c>
      <c r="Q738" s="31" t="e">
        <f ca="1">VLOOKUP(N738,Coef!$A$27:$C$46,3)+O738/10-0.1</f>
        <v>#N/A</v>
      </c>
      <c r="R738" s="31" t="e">
        <f t="shared" ca="1" si="388"/>
        <v>#N/A</v>
      </c>
      <c r="S738" s="72" t="e">
        <f t="shared" ca="1" si="389"/>
        <v>#N/A</v>
      </c>
      <c r="T738" s="72" t="e">
        <f t="shared" ca="1" si="390"/>
        <v>#N/A</v>
      </c>
      <c r="U738" s="72" t="e">
        <f t="shared" ca="1" si="391"/>
        <v>#N/A</v>
      </c>
      <c r="V738" s="72" t="e">
        <f t="shared" ca="1" si="392"/>
        <v>#N/A</v>
      </c>
      <c r="W738" s="72" t="e">
        <f ca="1">(Coef!$J$9/(1+Coef!$J$8*(COS(V738))^2)^0.5)*Coef!$J$6</f>
        <v>#N/A</v>
      </c>
      <c r="X738" s="72" t="e">
        <f t="shared" ca="1" si="393"/>
        <v>#N/A</v>
      </c>
      <c r="Y738" s="72" t="e">
        <f t="shared" ca="1" si="394"/>
        <v>#N/A</v>
      </c>
      <c r="Z738" s="72" t="e">
        <f t="shared" ca="1" si="395"/>
        <v>#N/A</v>
      </c>
      <c r="AA738" s="72" t="e">
        <f t="shared" ca="1" si="396"/>
        <v>#N/A</v>
      </c>
      <c r="AB738" s="72" t="e">
        <f t="shared" ca="1" si="397"/>
        <v>#N/A</v>
      </c>
      <c r="AC738" s="72" t="e">
        <f t="shared" ca="1" si="398"/>
        <v>#N/A</v>
      </c>
      <c r="AD738" s="72" t="e">
        <f t="shared" ca="1" si="399"/>
        <v>#N/A</v>
      </c>
      <c r="AE738" s="72" t="e">
        <f ca="1">Coef!$J$6*Coef!$J$9*(V738-(Coef!$J$10*AB738)+(Coef!$J$11*AC738)-(Coef!$J$12*AD738))</f>
        <v>#N/A</v>
      </c>
      <c r="AF738" s="72" t="e">
        <f t="shared" ca="1" si="400"/>
        <v>#N/A</v>
      </c>
      <c r="AG738" s="72" t="e">
        <f ca="1">((Coef!$J$8*Y738^2)/2)*(COS(V738))^2</f>
        <v>#N/A</v>
      </c>
      <c r="AH738" s="72" t="e">
        <f t="shared" ca="1" si="401"/>
        <v>#N/A</v>
      </c>
      <c r="AI738" s="72" t="e">
        <f t="shared" ca="1" si="402"/>
        <v>#N/A</v>
      </c>
      <c r="AJ738" s="72" t="e">
        <f t="shared" ca="1" si="403"/>
        <v>#N/A</v>
      </c>
      <c r="AK738" s="72" t="e">
        <f t="shared" ca="1" si="404"/>
        <v>#N/A</v>
      </c>
      <c r="AL738" s="72" t="e">
        <f t="shared" ca="1" si="405"/>
        <v>#N/A</v>
      </c>
      <c r="AM738" s="72" t="e">
        <f ca="1">V738+(1+Coef!$J$8*(COS(V738))^2-(3/2)*Coef!$J$8*SIN(V738)*COS(V738)*(AL738-V738))*(AL738-V738)</f>
        <v>#N/A</v>
      </c>
      <c r="AN738" s="34" t="e">
        <f t="shared" ca="1" si="406"/>
        <v>#N/A</v>
      </c>
      <c r="AO738" s="33" t="e">
        <f t="shared" ca="1" si="407"/>
        <v>#N/A</v>
      </c>
      <c r="AP738" s="33" t="e">
        <f t="shared" ca="1" si="408"/>
        <v>#N/A</v>
      </c>
      <c r="AQ738" s="72" t="e">
        <f ca="1">'MGRS to Dist'!BP738</f>
        <v>#N/A</v>
      </c>
      <c r="AR738" s="72" t="e">
        <f ca="1">'MGRS to Dist'!BT738</f>
        <v>#N/A</v>
      </c>
      <c r="AS738" s="72" t="e">
        <f ca="1">'MGRS to Dist'!BU738</f>
        <v>#N/A</v>
      </c>
      <c r="AT738" s="72" t="e">
        <f ca="1">'MGRS to Dist'!BV738</f>
        <v>#N/A</v>
      </c>
    </row>
    <row r="739" spans="3:46" ht="16.5" customHeight="1">
      <c r="C739" s="72" t="str">
        <f t="shared" si="379"/>
        <v/>
      </c>
      <c r="D739" s="72" t="e">
        <f t="array" aca="1" ref="D739" ca="1">MATCH(TRUE,ISERROR(VALUE(MID(C739,ROW(INDIRECT("1:"&amp;LEN(C739))),1))),0)</f>
        <v>#N/A</v>
      </c>
      <c r="E739" s="72" t="e">
        <f t="shared" ca="1" si="380"/>
        <v>#N/A</v>
      </c>
      <c r="F739" s="72" t="e">
        <f t="shared" ca="1" si="381"/>
        <v>#N/A</v>
      </c>
      <c r="G739" s="72" t="e">
        <f t="shared" ca="1" si="382"/>
        <v>#N/A</v>
      </c>
      <c r="H739" s="72" t="e">
        <f t="shared" ca="1" si="383"/>
        <v>#N/A</v>
      </c>
      <c r="I739" s="72" t="e">
        <f t="shared" ca="1" si="384"/>
        <v>#N/A</v>
      </c>
      <c r="J739" s="72" t="e">
        <f t="shared" ca="1" si="385"/>
        <v>#N/A</v>
      </c>
      <c r="K739" s="72" t="e">
        <f t="shared" ca="1" si="386"/>
        <v>#N/A</v>
      </c>
      <c r="L739" s="72" t="e">
        <f t="shared" ca="1" si="387"/>
        <v>#N/A</v>
      </c>
      <c r="M739" s="72" t="e">
        <f ca="1">VLOOKUP(G739,Coef!$C$2:$F$25,4)</f>
        <v>#N/A</v>
      </c>
      <c r="N739" s="31" t="e">
        <f ca="1">VLOOKUP(F739,Coef!$C$4:$D$23,2)</f>
        <v>#N/A</v>
      </c>
      <c r="O739" s="31" t="e">
        <f ca="1">MOD(VLOOKUP(H739,Coef!$C$2:$G$21,5)+MOD(E739+1,2)*15,20)</f>
        <v>#N/A</v>
      </c>
      <c r="P739" s="31" t="e">
        <f ca="1">VLOOKUP(N739,Coef!$A$27:$B$46,2)</f>
        <v>#N/A</v>
      </c>
      <c r="Q739" s="31" t="e">
        <f ca="1">VLOOKUP(N739,Coef!$A$27:$C$46,3)+O739/10-0.1</f>
        <v>#N/A</v>
      </c>
      <c r="R739" s="31" t="e">
        <f t="shared" ca="1" si="388"/>
        <v>#N/A</v>
      </c>
      <c r="S739" s="72" t="e">
        <f t="shared" ca="1" si="389"/>
        <v>#N/A</v>
      </c>
      <c r="T739" s="72" t="e">
        <f t="shared" ca="1" si="390"/>
        <v>#N/A</v>
      </c>
      <c r="U739" s="72" t="e">
        <f t="shared" ca="1" si="391"/>
        <v>#N/A</v>
      </c>
      <c r="V739" s="72" t="e">
        <f t="shared" ca="1" si="392"/>
        <v>#N/A</v>
      </c>
      <c r="W739" s="72" t="e">
        <f ca="1">(Coef!$J$9/(1+Coef!$J$8*(COS(V739))^2)^0.5)*Coef!$J$6</f>
        <v>#N/A</v>
      </c>
      <c r="X739" s="72" t="e">
        <f t="shared" ca="1" si="393"/>
        <v>#N/A</v>
      </c>
      <c r="Y739" s="72" t="e">
        <f t="shared" ca="1" si="394"/>
        <v>#N/A</v>
      </c>
      <c r="Z739" s="72" t="e">
        <f t="shared" ca="1" si="395"/>
        <v>#N/A</v>
      </c>
      <c r="AA739" s="72" t="e">
        <f t="shared" ca="1" si="396"/>
        <v>#N/A</v>
      </c>
      <c r="AB739" s="72" t="e">
        <f t="shared" ca="1" si="397"/>
        <v>#N/A</v>
      </c>
      <c r="AC739" s="72" t="e">
        <f t="shared" ca="1" si="398"/>
        <v>#N/A</v>
      </c>
      <c r="AD739" s="72" t="e">
        <f t="shared" ca="1" si="399"/>
        <v>#N/A</v>
      </c>
      <c r="AE739" s="72" t="e">
        <f ca="1">Coef!$J$6*Coef!$J$9*(V739-(Coef!$J$10*AB739)+(Coef!$J$11*AC739)-(Coef!$J$12*AD739))</f>
        <v>#N/A</v>
      </c>
      <c r="AF739" s="72" t="e">
        <f t="shared" ca="1" si="400"/>
        <v>#N/A</v>
      </c>
      <c r="AG739" s="72" t="e">
        <f ca="1">((Coef!$J$8*Y739^2)/2)*(COS(V739))^2</f>
        <v>#N/A</v>
      </c>
      <c r="AH739" s="72" t="e">
        <f t="shared" ca="1" si="401"/>
        <v>#N/A</v>
      </c>
      <c r="AI739" s="72" t="e">
        <f t="shared" ca="1" si="402"/>
        <v>#N/A</v>
      </c>
      <c r="AJ739" s="72" t="e">
        <f t="shared" ca="1" si="403"/>
        <v>#N/A</v>
      </c>
      <c r="AK739" s="72" t="e">
        <f t="shared" ca="1" si="404"/>
        <v>#N/A</v>
      </c>
      <c r="AL739" s="72" t="e">
        <f t="shared" ca="1" si="405"/>
        <v>#N/A</v>
      </c>
      <c r="AM739" s="72" t="e">
        <f ca="1">V739+(1+Coef!$J$8*(COS(V739))^2-(3/2)*Coef!$J$8*SIN(V739)*COS(V739)*(AL739-V739))*(AL739-V739)</f>
        <v>#N/A</v>
      </c>
      <c r="AN739" s="34" t="e">
        <f t="shared" ca="1" si="406"/>
        <v>#N/A</v>
      </c>
      <c r="AO739" s="33" t="e">
        <f t="shared" ca="1" si="407"/>
        <v>#N/A</v>
      </c>
      <c r="AP739" s="33" t="e">
        <f t="shared" ca="1" si="408"/>
        <v>#N/A</v>
      </c>
      <c r="AQ739" s="72" t="e">
        <f ca="1">'MGRS to Dist'!BP739</f>
        <v>#N/A</v>
      </c>
      <c r="AR739" s="72" t="e">
        <f ca="1">'MGRS to Dist'!BT739</f>
        <v>#N/A</v>
      </c>
      <c r="AS739" s="72" t="e">
        <f ca="1">'MGRS to Dist'!BU739</f>
        <v>#N/A</v>
      </c>
      <c r="AT739" s="72" t="e">
        <f ca="1">'MGRS to Dist'!BV739</f>
        <v>#N/A</v>
      </c>
    </row>
    <row r="740" spans="3:46" ht="16.5" customHeight="1">
      <c r="C740" s="72" t="str">
        <f t="shared" si="379"/>
        <v/>
      </c>
      <c r="D740" s="72" t="e">
        <f t="array" aca="1" ref="D740" ca="1">MATCH(TRUE,ISERROR(VALUE(MID(C740,ROW(INDIRECT("1:"&amp;LEN(C740))),1))),0)</f>
        <v>#N/A</v>
      </c>
      <c r="E740" s="72" t="e">
        <f t="shared" ca="1" si="380"/>
        <v>#N/A</v>
      </c>
      <c r="F740" s="72" t="e">
        <f t="shared" ca="1" si="381"/>
        <v>#N/A</v>
      </c>
      <c r="G740" s="72" t="e">
        <f t="shared" ca="1" si="382"/>
        <v>#N/A</v>
      </c>
      <c r="H740" s="72" t="e">
        <f t="shared" ca="1" si="383"/>
        <v>#N/A</v>
      </c>
      <c r="I740" s="72" t="e">
        <f t="shared" ca="1" si="384"/>
        <v>#N/A</v>
      </c>
      <c r="J740" s="72" t="e">
        <f t="shared" ca="1" si="385"/>
        <v>#N/A</v>
      </c>
      <c r="K740" s="72" t="e">
        <f t="shared" ca="1" si="386"/>
        <v>#N/A</v>
      </c>
      <c r="L740" s="72" t="e">
        <f t="shared" ca="1" si="387"/>
        <v>#N/A</v>
      </c>
      <c r="M740" s="72" t="e">
        <f ca="1">VLOOKUP(G740,Coef!$C$2:$F$25,4)</f>
        <v>#N/A</v>
      </c>
      <c r="N740" s="31" t="e">
        <f ca="1">VLOOKUP(F740,Coef!$C$4:$D$23,2)</f>
        <v>#N/A</v>
      </c>
      <c r="O740" s="31" t="e">
        <f ca="1">MOD(VLOOKUP(H740,Coef!$C$2:$G$21,5)+MOD(E740+1,2)*15,20)</f>
        <v>#N/A</v>
      </c>
      <c r="P740" s="31" t="e">
        <f ca="1">VLOOKUP(N740,Coef!$A$27:$B$46,2)</f>
        <v>#N/A</v>
      </c>
      <c r="Q740" s="31" t="e">
        <f ca="1">VLOOKUP(N740,Coef!$A$27:$C$46,3)+O740/10-0.1</f>
        <v>#N/A</v>
      </c>
      <c r="R740" s="31" t="e">
        <f t="shared" ca="1" si="388"/>
        <v>#N/A</v>
      </c>
      <c r="S740" s="72" t="e">
        <f t="shared" ca="1" si="389"/>
        <v>#N/A</v>
      </c>
      <c r="T740" s="72" t="e">
        <f t="shared" ca="1" si="390"/>
        <v>#N/A</v>
      </c>
      <c r="U740" s="72" t="e">
        <f t="shared" ca="1" si="391"/>
        <v>#N/A</v>
      </c>
      <c r="V740" s="72" t="e">
        <f t="shared" ca="1" si="392"/>
        <v>#N/A</v>
      </c>
      <c r="W740" s="72" t="e">
        <f ca="1">(Coef!$J$9/(1+Coef!$J$8*(COS(V740))^2)^0.5)*Coef!$J$6</f>
        <v>#N/A</v>
      </c>
      <c r="X740" s="72" t="e">
        <f t="shared" ca="1" si="393"/>
        <v>#N/A</v>
      </c>
      <c r="Y740" s="72" t="e">
        <f t="shared" ca="1" si="394"/>
        <v>#N/A</v>
      </c>
      <c r="Z740" s="72" t="e">
        <f t="shared" ca="1" si="395"/>
        <v>#N/A</v>
      </c>
      <c r="AA740" s="72" t="e">
        <f t="shared" ca="1" si="396"/>
        <v>#N/A</v>
      </c>
      <c r="AB740" s="72" t="e">
        <f t="shared" ca="1" si="397"/>
        <v>#N/A</v>
      </c>
      <c r="AC740" s="72" t="e">
        <f t="shared" ca="1" si="398"/>
        <v>#N/A</v>
      </c>
      <c r="AD740" s="72" t="e">
        <f t="shared" ca="1" si="399"/>
        <v>#N/A</v>
      </c>
      <c r="AE740" s="72" t="e">
        <f ca="1">Coef!$J$6*Coef!$J$9*(V740-(Coef!$J$10*AB740)+(Coef!$J$11*AC740)-(Coef!$J$12*AD740))</f>
        <v>#N/A</v>
      </c>
      <c r="AF740" s="72" t="e">
        <f t="shared" ca="1" si="400"/>
        <v>#N/A</v>
      </c>
      <c r="AG740" s="72" t="e">
        <f ca="1">((Coef!$J$8*Y740^2)/2)*(COS(V740))^2</f>
        <v>#N/A</v>
      </c>
      <c r="AH740" s="72" t="e">
        <f t="shared" ca="1" si="401"/>
        <v>#N/A</v>
      </c>
      <c r="AI740" s="72" t="e">
        <f t="shared" ca="1" si="402"/>
        <v>#N/A</v>
      </c>
      <c r="AJ740" s="72" t="e">
        <f t="shared" ca="1" si="403"/>
        <v>#N/A</v>
      </c>
      <c r="AK740" s="72" t="e">
        <f t="shared" ca="1" si="404"/>
        <v>#N/A</v>
      </c>
      <c r="AL740" s="72" t="e">
        <f t="shared" ca="1" si="405"/>
        <v>#N/A</v>
      </c>
      <c r="AM740" s="72" t="e">
        <f ca="1">V740+(1+Coef!$J$8*(COS(V740))^2-(3/2)*Coef!$J$8*SIN(V740)*COS(V740)*(AL740-V740))*(AL740-V740)</f>
        <v>#N/A</v>
      </c>
      <c r="AN740" s="34" t="e">
        <f t="shared" ca="1" si="406"/>
        <v>#N/A</v>
      </c>
      <c r="AO740" s="33" t="e">
        <f t="shared" ca="1" si="407"/>
        <v>#N/A</v>
      </c>
      <c r="AP740" s="33" t="e">
        <f t="shared" ca="1" si="408"/>
        <v>#N/A</v>
      </c>
      <c r="AQ740" s="72" t="e">
        <f ca="1">'MGRS to Dist'!BP740</f>
        <v>#N/A</v>
      </c>
      <c r="AR740" s="72" t="e">
        <f ca="1">'MGRS to Dist'!BT740</f>
        <v>#N/A</v>
      </c>
      <c r="AS740" s="72" t="e">
        <f ca="1">'MGRS to Dist'!BU740</f>
        <v>#N/A</v>
      </c>
      <c r="AT740" s="72" t="e">
        <f ca="1">'MGRS to Dist'!BV740</f>
        <v>#N/A</v>
      </c>
    </row>
    <row r="741" spans="3:46" ht="16.5" customHeight="1">
      <c r="C741" s="72" t="str">
        <f t="shared" si="379"/>
        <v/>
      </c>
      <c r="D741" s="72" t="e">
        <f t="array" aca="1" ref="D741" ca="1">MATCH(TRUE,ISERROR(VALUE(MID(C741,ROW(INDIRECT("1:"&amp;LEN(C741))),1))),0)</f>
        <v>#N/A</v>
      </c>
      <c r="E741" s="72" t="e">
        <f t="shared" ca="1" si="380"/>
        <v>#N/A</v>
      </c>
      <c r="F741" s="72" t="e">
        <f t="shared" ca="1" si="381"/>
        <v>#N/A</v>
      </c>
      <c r="G741" s="72" t="e">
        <f t="shared" ca="1" si="382"/>
        <v>#N/A</v>
      </c>
      <c r="H741" s="72" t="e">
        <f t="shared" ca="1" si="383"/>
        <v>#N/A</v>
      </c>
      <c r="I741" s="72" t="e">
        <f t="shared" ca="1" si="384"/>
        <v>#N/A</v>
      </c>
      <c r="J741" s="72" t="e">
        <f t="shared" ca="1" si="385"/>
        <v>#N/A</v>
      </c>
      <c r="K741" s="72" t="e">
        <f t="shared" ca="1" si="386"/>
        <v>#N/A</v>
      </c>
      <c r="L741" s="72" t="e">
        <f t="shared" ca="1" si="387"/>
        <v>#N/A</v>
      </c>
      <c r="M741" s="72" t="e">
        <f ca="1">VLOOKUP(G741,Coef!$C$2:$F$25,4)</f>
        <v>#N/A</v>
      </c>
      <c r="N741" s="31" t="e">
        <f ca="1">VLOOKUP(F741,Coef!$C$4:$D$23,2)</f>
        <v>#N/A</v>
      </c>
      <c r="O741" s="31" t="e">
        <f ca="1">MOD(VLOOKUP(H741,Coef!$C$2:$G$21,5)+MOD(E741+1,2)*15,20)</f>
        <v>#N/A</v>
      </c>
      <c r="P741" s="31" t="e">
        <f ca="1">VLOOKUP(N741,Coef!$A$27:$B$46,2)</f>
        <v>#N/A</v>
      </c>
      <c r="Q741" s="31" t="e">
        <f ca="1">VLOOKUP(N741,Coef!$A$27:$C$46,3)+O741/10-0.1</f>
        <v>#N/A</v>
      </c>
      <c r="R741" s="31" t="e">
        <f t="shared" ca="1" si="388"/>
        <v>#N/A</v>
      </c>
      <c r="S741" s="72" t="e">
        <f t="shared" ca="1" si="389"/>
        <v>#N/A</v>
      </c>
      <c r="T741" s="72" t="e">
        <f t="shared" ca="1" si="390"/>
        <v>#N/A</v>
      </c>
      <c r="U741" s="72" t="e">
        <f t="shared" ca="1" si="391"/>
        <v>#N/A</v>
      </c>
      <c r="V741" s="72" t="e">
        <f t="shared" ca="1" si="392"/>
        <v>#N/A</v>
      </c>
      <c r="W741" s="72" t="e">
        <f ca="1">(Coef!$J$9/(1+Coef!$J$8*(COS(V741))^2)^0.5)*Coef!$J$6</f>
        <v>#N/A</v>
      </c>
      <c r="X741" s="72" t="e">
        <f t="shared" ca="1" si="393"/>
        <v>#N/A</v>
      </c>
      <c r="Y741" s="72" t="e">
        <f t="shared" ca="1" si="394"/>
        <v>#N/A</v>
      </c>
      <c r="Z741" s="72" t="e">
        <f t="shared" ca="1" si="395"/>
        <v>#N/A</v>
      </c>
      <c r="AA741" s="72" t="e">
        <f t="shared" ca="1" si="396"/>
        <v>#N/A</v>
      </c>
      <c r="AB741" s="72" t="e">
        <f t="shared" ca="1" si="397"/>
        <v>#N/A</v>
      </c>
      <c r="AC741" s="72" t="e">
        <f t="shared" ca="1" si="398"/>
        <v>#N/A</v>
      </c>
      <c r="AD741" s="72" t="e">
        <f t="shared" ca="1" si="399"/>
        <v>#N/A</v>
      </c>
      <c r="AE741" s="72" t="e">
        <f ca="1">Coef!$J$6*Coef!$J$9*(V741-(Coef!$J$10*AB741)+(Coef!$J$11*AC741)-(Coef!$J$12*AD741))</f>
        <v>#N/A</v>
      </c>
      <c r="AF741" s="72" t="e">
        <f t="shared" ca="1" si="400"/>
        <v>#N/A</v>
      </c>
      <c r="AG741" s="72" t="e">
        <f ca="1">((Coef!$J$8*Y741^2)/2)*(COS(V741))^2</f>
        <v>#N/A</v>
      </c>
      <c r="AH741" s="72" t="e">
        <f t="shared" ca="1" si="401"/>
        <v>#N/A</v>
      </c>
      <c r="AI741" s="72" t="e">
        <f t="shared" ca="1" si="402"/>
        <v>#N/A</v>
      </c>
      <c r="AJ741" s="72" t="e">
        <f t="shared" ca="1" si="403"/>
        <v>#N/A</v>
      </c>
      <c r="AK741" s="72" t="e">
        <f t="shared" ca="1" si="404"/>
        <v>#N/A</v>
      </c>
      <c r="AL741" s="72" t="e">
        <f t="shared" ca="1" si="405"/>
        <v>#N/A</v>
      </c>
      <c r="AM741" s="72" t="e">
        <f ca="1">V741+(1+Coef!$J$8*(COS(V741))^2-(3/2)*Coef!$J$8*SIN(V741)*COS(V741)*(AL741-V741))*(AL741-V741)</f>
        <v>#N/A</v>
      </c>
      <c r="AN741" s="34" t="e">
        <f t="shared" ca="1" si="406"/>
        <v>#N/A</v>
      </c>
      <c r="AO741" s="33" t="e">
        <f t="shared" ca="1" si="407"/>
        <v>#N/A</v>
      </c>
      <c r="AP741" s="33" t="e">
        <f t="shared" ca="1" si="408"/>
        <v>#N/A</v>
      </c>
      <c r="AQ741" s="72" t="e">
        <f ca="1">'MGRS to Dist'!BP741</f>
        <v>#N/A</v>
      </c>
      <c r="AR741" s="72" t="e">
        <f ca="1">'MGRS to Dist'!BT741</f>
        <v>#N/A</v>
      </c>
      <c r="AS741" s="72" t="e">
        <f ca="1">'MGRS to Dist'!BU741</f>
        <v>#N/A</v>
      </c>
      <c r="AT741" s="72" t="e">
        <f ca="1">'MGRS to Dist'!BV741</f>
        <v>#N/A</v>
      </c>
    </row>
    <row r="742" spans="3:46" ht="16.5" customHeight="1">
      <c r="C742" s="72" t="str">
        <f t="shared" si="379"/>
        <v/>
      </c>
      <c r="D742" s="72" t="e">
        <f t="array" aca="1" ref="D742" ca="1">MATCH(TRUE,ISERROR(VALUE(MID(C742,ROW(INDIRECT("1:"&amp;LEN(C742))),1))),0)</f>
        <v>#N/A</v>
      </c>
      <c r="E742" s="72" t="e">
        <f t="shared" ca="1" si="380"/>
        <v>#N/A</v>
      </c>
      <c r="F742" s="72" t="e">
        <f t="shared" ca="1" si="381"/>
        <v>#N/A</v>
      </c>
      <c r="G742" s="72" t="e">
        <f t="shared" ca="1" si="382"/>
        <v>#N/A</v>
      </c>
      <c r="H742" s="72" t="e">
        <f t="shared" ca="1" si="383"/>
        <v>#N/A</v>
      </c>
      <c r="I742" s="72" t="e">
        <f t="shared" ca="1" si="384"/>
        <v>#N/A</v>
      </c>
      <c r="J742" s="72" t="e">
        <f t="shared" ca="1" si="385"/>
        <v>#N/A</v>
      </c>
      <c r="K742" s="72" t="e">
        <f t="shared" ca="1" si="386"/>
        <v>#N/A</v>
      </c>
      <c r="L742" s="72" t="e">
        <f t="shared" ca="1" si="387"/>
        <v>#N/A</v>
      </c>
      <c r="M742" s="72" t="e">
        <f ca="1">VLOOKUP(G742,Coef!$C$2:$F$25,4)</f>
        <v>#N/A</v>
      </c>
      <c r="N742" s="31" t="e">
        <f ca="1">VLOOKUP(F742,Coef!$C$4:$D$23,2)</f>
        <v>#N/A</v>
      </c>
      <c r="O742" s="31" t="e">
        <f ca="1">MOD(VLOOKUP(H742,Coef!$C$2:$G$21,5)+MOD(E742+1,2)*15,20)</f>
        <v>#N/A</v>
      </c>
      <c r="P742" s="31" t="e">
        <f ca="1">VLOOKUP(N742,Coef!$A$27:$B$46,2)</f>
        <v>#N/A</v>
      </c>
      <c r="Q742" s="31" t="e">
        <f ca="1">VLOOKUP(N742,Coef!$A$27:$C$46,3)+O742/10-0.1</f>
        <v>#N/A</v>
      </c>
      <c r="R742" s="31" t="e">
        <f t="shared" ca="1" si="388"/>
        <v>#N/A</v>
      </c>
      <c r="S742" s="72" t="e">
        <f t="shared" ca="1" si="389"/>
        <v>#N/A</v>
      </c>
      <c r="T742" s="72" t="e">
        <f t="shared" ca="1" si="390"/>
        <v>#N/A</v>
      </c>
      <c r="U742" s="72" t="e">
        <f t="shared" ca="1" si="391"/>
        <v>#N/A</v>
      </c>
      <c r="V742" s="72" t="e">
        <f t="shared" ca="1" si="392"/>
        <v>#N/A</v>
      </c>
      <c r="W742" s="72" t="e">
        <f ca="1">(Coef!$J$9/(1+Coef!$J$8*(COS(V742))^2)^0.5)*Coef!$J$6</f>
        <v>#N/A</v>
      </c>
      <c r="X742" s="72" t="e">
        <f t="shared" ca="1" si="393"/>
        <v>#N/A</v>
      </c>
      <c r="Y742" s="72" t="e">
        <f t="shared" ca="1" si="394"/>
        <v>#N/A</v>
      </c>
      <c r="Z742" s="72" t="e">
        <f t="shared" ca="1" si="395"/>
        <v>#N/A</v>
      </c>
      <c r="AA742" s="72" t="e">
        <f t="shared" ca="1" si="396"/>
        <v>#N/A</v>
      </c>
      <c r="AB742" s="72" t="e">
        <f t="shared" ca="1" si="397"/>
        <v>#N/A</v>
      </c>
      <c r="AC742" s="72" t="e">
        <f t="shared" ca="1" si="398"/>
        <v>#N/A</v>
      </c>
      <c r="AD742" s="72" t="e">
        <f t="shared" ca="1" si="399"/>
        <v>#N/A</v>
      </c>
      <c r="AE742" s="72" t="e">
        <f ca="1">Coef!$J$6*Coef!$J$9*(V742-(Coef!$J$10*AB742)+(Coef!$J$11*AC742)-(Coef!$J$12*AD742))</f>
        <v>#N/A</v>
      </c>
      <c r="AF742" s="72" t="e">
        <f t="shared" ca="1" si="400"/>
        <v>#N/A</v>
      </c>
      <c r="AG742" s="72" t="e">
        <f ca="1">((Coef!$J$8*Y742^2)/2)*(COS(V742))^2</f>
        <v>#N/A</v>
      </c>
      <c r="AH742" s="72" t="e">
        <f t="shared" ca="1" si="401"/>
        <v>#N/A</v>
      </c>
      <c r="AI742" s="72" t="e">
        <f t="shared" ca="1" si="402"/>
        <v>#N/A</v>
      </c>
      <c r="AJ742" s="72" t="e">
        <f t="shared" ca="1" si="403"/>
        <v>#N/A</v>
      </c>
      <c r="AK742" s="72" t="e">
        <f t="shared" ca="1" si="404"/>
        <v>#N/A</v>
      </c>
      <c r="AL742" s="72" t="e">
        <f t="shared" ca="1" si="405"/>
        <v>#N/A</v>
      </c>
      <c r="AM742" s="72" t="e">
        <f ca="1">V742+(1+Coef!$J$8*(COS(V742))^2-(3/2)*Coef!$J$8*SIN(V742)*COS(V742)*(AL742-V742))*(AL742-V742)</f>
        <v>#N/A</v>
      </c>
      <c r="AN742" s="34" t="e">
        <f t="shared" ca="1" si="406"/>
        <v>#N/A</v>
      </c>
      <c r="AO742" s="33" t="e">
        <f t="shared" ca="1" si="407"/>
        <v>#N/A</v>
      </c>
      <c r="AP742" s="33" t="e">
        <f t="shared" ca="1" si="408"/>
        <v>#N/A</v>
      </c>
      <c r="AQ742" s="72" t="e">
        <f ca="1">'MGRS to Dist'!BP742</f>
        <v>#N/A</v>
      </c>
      <c r="AR742" s="72" t="e">
        <f ca="1">'MGRS to Dist'!BT742</f>
        <v>#N/A</v>
      </c>
      <c r="AS742" s="72" t="e">
        <f ca="1">'MGRS to Dist'!BU742</f>
        <v>#N/A</v>
      </c>
      <c r="AT742" s="72" t="e">
        <f ca="1">'MGRS to Dist'!BV742</f>
        <v>#N/A</v>
      </c>
    </row>
    <row r="743" spans="3:46" ht="16.5" customHeight="1">
      <c r="C743" s="72" t="str">
        <f t="shared" si="379"/>
        <v/>
      </c>
      <c r="D743" s="72" t="e">
        <f t="array" aca="1" ref="D743" ca="1">MATCH(TRUE,ISERROR(VALUE(MID(C743,ROW(INDIRECT("1:"&amp;LEN(C743))),1))),0)</f>
        <v>#N/A</v>
      </c>
      <c r="E743" s="72" t="e">
        <f t="shared" ca="1" si="380"/>
        <v>#N/A</v>
      </c>
      <c r="F743" s="72" t="e">
        <f t="shared" ca="1" si="381"/>
        <v>#N/A</v>
      </c>
      <c r="G743" s="72" t="e">
        <f t="shared" ca="1" si="382"/>
        <v>#N/A</v>
      </c>
      <c r="H743" s="72" t="e">
        <f t="shared" ca="1" si="383"/>
        <v>#N/A</v>
      </c>
      <c r="I743" s="72" t="e">
        <f t="shared" ca="1" si="384"/>
        <v>#N/A</v>
      </c>
      <c r="J743" s="72" t="e">
        <f t="shared" ca="1" si="385"/>
        <v>#N/A</v>
      </c>
      <c r="K743" s="72" t="e">
        <f t="shared" ca="1" si="386"/>
        <v>#N/A</v>
      </c>
      <c r="L743" s="72" t="e">
        <f t="shared" ca="1" si="387"/>
        <v>#N/A</v>
      </c>
      <c r="M743" s="72" t="e">
        <f ca="1">VLOOKUP(G743,Coef!$C$2:$F$25,4)</f>
        <v>#N/A</v>
      </c>
      <c r="N743" s="31" t="e">
        <f ca="1">VLOOKUP(F743,Coef!$C$4:$D$23,2)</f>
        <v>#N/A</v>
      </c>
      <c r="O743" s="31" t="e">
        <f ca="1">MOD(VLOOKUP(H743,Coef!$C$2:$G$21,5)+MOD(E743+1,2)*15,20)</f>
        <v>#N/A</v>
      </c>
      <c r="P743" s="31" t="e">
        <f ca="1">VLOOKUP(N743,Coef!$A$27:$B$46,2)</f>
        <v>#N/A</v>
      </c>
      <c r="Q743" s="31" t="e">
        <f ca="1">VLOOKUP(N743,Coef!$A$27:$C$46,3)+O743/10-0.1</f>
        <v>#N/A</v>
      </c>
      <c r="R743" s="31" t="e">
        <f t="shared" ca="1" si="388"/>
        <v>#N/A</v>
      </c>
      <c r="S743" s="72" t="e">
        <f t="shared" ca="1" si="389"/>
        <v>#N/A</v>
      </c>
      <c r="T743" s="72" t="e">
        <f t="shared" ca="1" si="390"/>
        <v>#N/A</v>
      </c>
      <c r="U743" s="72" t="e">
        <f t="shared" ca="1" si="391"/>
        <v>#N/A</v>
      </c>
      <c r="V743" s="72" t="e">
        <f t="shared" ca="1" si="392"/>
        <v>#N/A</v>
      </c>
      <c r="W743" s="72" t="e">
        <f ca="1">(Coef!$J$9/(1+Coef!$J$8*(COS(V743))^2)^0.5)*Coef!$J$6</f>
        <v>#N/A</v>
      </c>
      <c r="X743" s="72" t="e">
        <f t="shared" ca="1" si="393"/>
        <v>#N/A</v>
      </c>
      <c r="Y743" s="72" t="e">
        <f t="shared" ca="1" si="394"/>
        <v>#N/A</v>
      </c>
      <c r="Z743" s="72" t="e">
        <f t="shared" ca="1" si="395"/>
        <v>#N/A</v>
      </c>
      <c r="AA743" s="72" t="e">
        <f t="shared" ca="1" si="396"/>
        <v>#N/A</v>
      </c>
      <c r="AB743" s="72" t="e">
        <f t="shared" ca="1" si="397"/>
        <v>#N/A</v>
      </c>
      <c r="AC743" s="72" t="e">
        <f t="shared" ca="1" si="398"/>
        <v>#N/A</v>
      </c>
      <c r="AD743" s="72" t="e">
        <f t="shared" ca="1" si="399"/>
        <v>#N/A</v>
      </c>
      <c r="AE743" s="72" t="e">
        <f ca="1">Coef!$J$6*Coef!$J$9*(V743-(Coef!$J$10*AB743)+(Coef!$J$11*AC743)-(Coef!$J$12*AD743))</f>
        <v>#N/A</v>
      </c>
      <c r="AF743" s="72" t="e">
        <f t="shared" ca="1" si="400"/>
        <v>#N/A</v>
      </c>
      <c r="AG743" s="72" t="e">
        <f ca="1">((Coef!$J$8*Y743^2)/2)*(COS(V743))^2</f>
        <v>#N/A</v>
      </c>
      <c r="AH743" s="72" t="e">
        <f t="shared" ca="1" si="401"/>
        <v>#N/A</v>
      </c>
      <c r="AI743" s="72" t="e">
        <f t="shared" ca="1" si="402"/>
        <v>#N/A</v>
      </c>
      <c r="AJ743" s="72" t="e">
        <f t="shared" ca="1" si="403"/>
        <v>#N/A</v>
      </c>
      <c r="AK743" s="72" t="e">
        <f t="shared" ca="1" si="404"/>
        <v>#N/A</v>
      </c>
      <c r="AL743" s="72" t="e">
        <f t="shared" ca="1" si="405"/>
        <v>#N/A</v>
      </c>
      <c r="AM743" s="72" t="e">
        <f ca="1">V743+(1+Coef!$J$8*(COS(V743))^2-(3/2)*Coef!$J$8*SIN(V743)*COS(V743)*(AL743-V743))*(AL743-V743)</f>
        <v>#N/A</v>
      </c>
      <c r="AN743" s="34" t="e">
        <f t="shared" ca="1" si="406"/>
        <v>#N/A</v>
      </c>
      <c r="AO743" s="33" t="e">
        <f t="shared" ca="1" si="407"/>
        <v>#N/A</v>
      </c>
      <c r="AP743" s="33" t="e">
        <f t="shared" ca="1" si="408"/>
        <v>#N/A</v>
      </c>
      <c r="AQ743" s="72" t="e">
        <f ca="1">'MGRS to Dist'!BP743</f>
        <v>#N/A</v>
      </c>
      <c r="AR743" s="72" t="e">
        <f ca="1">'MGRS to Dist'!BT743</f>
        <v>#N/A</v>
      </c>
      <c r="AS743" s="72" t="e">
        <f ca="1">'MGRS to Dist'!BU743</f>
        <v>#N/A</v>
      </c>
      <c r="AT743" s="72" t="e">
        <f ca="1">'MGRS to Dist'!BV743</f>
        <v>#N/A</v>
      </c>
    </row>
    <row r="744" spans="3:46" ht="16.5" customHeight="1">
      <c r="C744" s="72" t="str">
        <f t="shared" si="379"/>
        <v/>
      </c>
      <c r="D744" s="72" t="e">
        <f t="array" aca="1" ref="D744" ca="1">MATCH(TRUE,ISERROR(VALUE(MID(C744,ROW(INDIRECT("1:"&amp;LEN(C744))),1))),0)</f>
        <v>#N/A</v>
      </c>
      <c r="E744" s="72" t="e">
        <f t="shared" ca="1" si="380"/>
        <v>#N/A</v>
      </c>
      <c r="F744" s="72" t="e">
        <f t="shared" ca="1" si="381"/>
        <v>#N/A</v>
      </c>
      <c r="G744" s="72" t="e">
        <f t="shared" ca="1" si="382"/>
        <v>#N/A</v>
      </c>
      <c r="H744" s="72" t="e">
        <f t="shared" ca="1" si="383"/>
        <v>#N/A</v>
      </c>
      <c r="I744" s="72" t="e">
        <f t="shared" ca="1" si="384"/>
        <v>#N/A</v>
      </c>
      <c r="J744" s="72" t="e">
        <f t="shared" ca="1" si="385"/>
        <v>#N/A</v>
      </c>
      <c r="K744" s="72" t="e">
        <f t="shared" ca="1" si="386"/>
        <v>#N/A</v>
      </c>
      <c r="L744" s="72" t="e">
        <f t="shared" ca="1" si="387"/>
        <v>#N/A</v>
      </c>
      <c r="M744" s="72" t="e">
        <f ca="1">VLOOKUP(G744,Coef!$C$2:$F$25,4)</f>
        <v>#N/A</v>
      </c>
      <c r="N744" s="31" t="e">
        <f ca="1">VLOOKUP(F744,Coef!$C$4:$D$23,2)</f>
        <v>#N/A</v>
      </c>
      <c r="O744" s="31" t="e">
        <f ca="1">MOD(VLOOKUP(H744,Coef!$C$2:$G$21,5)+MOD(E744+1,2)*15,20)</f>
        <v>#N/A</v>
      </c>
      <c r="P744" s="31" t="e">
        <f ca="1">VLOOKUP(N744,Coef!$A$27:$B$46,2)</f>
        <v>#N/A</v>
      </c>
      <c r="Q744" s="31" t="e">
        <f ca="1">VLOOKUP(N744,Coef!$A$27:$C$46,3)+O744/10-0.1</f>
        <v>#N/A</v>
      </c>
      <c r="R744" s="31" t="e">
        <f t="shared" ca="1" si="388"/>
        <v>#N/A</v>
      </c>
      <c r="S744" s="72" t="e">
        <f t="shared" ca="1" si="389"/>
        <v>#N/A</v>
      </c>
      <c r="T744" s="72" t="e">
        <f t="shared" ca="1" si="390"/>
        <v>#N/A</v>
      </c>
      <c r="U744" s="72" t="e">
        <f t="shared" ca="1" si="391"/>
        <v>#N/A</v>
      </c>
      <c r="V744" s="72" t="e">
        <f t="shared" ca="1" si="392"/>
        <v>#N/A</v>
      </c>
      <c r="W744" s="72" t="e">
        <f ca="1">(Coef!$J$9/(1+Coef!$J$8*(COS(V744))^2)^0.5)*Coef!$J$6</f>
        <v>#N/A</v>
      </c>
      <c r="X744" s="72" t="e">
        <f t="shared" ca="1" si="393"/>
        <v>#N/A</v>
      </c>
      <c r="Y744" s="72" t="e">
        <f t="shared" ca="1" si="394"/>
        <v>#N/A</v>
      </c>
      <c r="Z744" s="72" t="e">
        <f t="shared" ca="1" si="395"/>
        <v>#N/A</v>
      </c>
      <c r="AA744" s="72" t="e">
        <f t="shared" ca="1" si="396"/>
        <v>#N/A</v>
      </c>
      <c r="AB744" s="72" t="e">
        <f t="shared" ca="1" si="397"/>
        <v>#N/A</v>
      </c>
      <c r="AC744" s="72" t="e">
        <f t="shared" ca="1" si="398"/>
        <v>#N/A</v>
      </c>
      <c r="AD744" s="72" t="e">
        <f t="shared" ca="1" si="399"/>
        <v>#N/A</v>
      </c>
      <c r="AE744" s="72" t="e">
        <f ca="1">Coef!$J$6*Coef!$J$9*(V744-(Coef!$J$10*AB744)+(Coef!$J$11*AC744)-(Coef!$J$12*AD744))</f>
        <v>#N/A</v>
      </c>
      <c r="AF744" s="72" t="e">
        <f t="shared" ca="1" si="400"/>
        <v>#N/A</v>
      </c>
      <c r="AG744" s="72" t="e">
        <f ca="1">((Coef!$J$8*Y744^2)/2)*(COS(V744))^2</f>
        <v>#N/A</v>
      </c>
      <c r="AH744" s="72" t="e">
        <f t="shared" ca="1" si="401"/>
        <v>#N/A</v>
      </c>
      <c r="AI744" s="72" t="e">
        <f t="shared" ca="1" si="402"/>
        <v>#N/A</v>
      </c>
      <c r="AJ744" s="72" t="e">
        <f t="shared" ca="1" si="403"/>
        <v>#N/A</v>
      </c>
      <c r="AK744" s="72" t="e">
        <f t="shared" ca="1" si="404"/>
        <v>#N/A</v>
      </c>
      <c r="AL744" s="72" t="e">
        <f t="shared" ca="1" si="405"/>
        <v>#N/A</v>
      </c>
      <c r="AM744" s="72" t="e">
        <f ca="1">V744+(1+Coef!$J$8*(COS(V744))^2-(3/2)*Coef!$J$8*SIN(V744)*COS(V744)*(AL744-V744))*(AL744-V744)</f>
        <v>#N/A</v>
      </c>
      <c r="AN744" s="34" t="e">
        <f t="shared" ca="1" si="406"/>
        <v>#N/A</v>
      </c>
      <c r="AO744" s="33" t="e">
        <f t="shared" ca="1" si="407"/>
        <v>#N/A</v>
      </c>
      <c r="AP744" s="33" t="e">
        <f t="shared" ca="1" si="408"/>
        <v>#N/A</v>
      </c>
      <c r="AQ744" s="72" t="e">
        <f ca="1">'MGRS to Dist'!BP744</f>
        <v>#N/A</v>
      </c>
      <c r="AR744" s="72" t="e">
        <f ca="1">'MGRS to Dist'!BT744</f>
        <v>#N/A</v>
      </c>
      <c r="AS744" s="72" t="e">
        <f ca="1">'MGRS to Dist'!BU744</f>
        <v>#N/A</v>
      </c>
      <c r="AT744" s="72" t="e">
        <f ca="1">'MGRS to Dist'!BV744</f>
        <v>#N/A</v>
      </c>
    </row>
    <row r="745" spans="3:46" ht="16.5" customHeight="1">
      <c r="C745" s="72" t="str">
        <f t="shared" si="379"/>
        <v/>
      </c>
      <c r="D745" s="72" t="e">
        <f t="array" aca="1" ref="D745" ca="1">MATCH(TRUE,ISERROR(VALUE(MID(C745,ROW(INDIRECT("1:"&amp;LEN(C745))),1))),0)</f>
        <v>#N/A</v>
      </c>
      <c r="E745" s="72" t="e">
        <f t="shared" ca="1" si="380"/>
        <v>#N/A</v>
      </c>
      <c r="F745" s="72" t="e">
        <f t="shared" ca="1" si="381"/>
        <v>#N/A</v>
      </c>
      <c r="G745" s="72" t="e">
        <f t="shared" ca="1" si="382"/>
        <v>#N/A</v>
      </c>
      <c r="H745" s="72" t="e">
        <f t="shared" ca="1" si="383"/>
        <v>#N/A</v>
      </c>
      <c r="I745" s="72" t="e">
        <f t="shared" ca="1" si="384"/>
        <v>#N/A</v>
      </c>
      <c r="J745" s="72" t="e">
        <f t="shared" ca="1" si="385"/>
        <v>#N/A</v>
      </c>
      <c r="K745" s="72" t="e">
        <f t="shared" ca="1" si="386"/>
        <v>#N/A</v>
      </c>
      <c r="L745" s="72" t="e">
        <f t="shared" ca="1" si="387"/>
        <v>#N/A</v>
      </c>
      <c r="M745" s="72" t="e">
        <f ca="1">VLOOKUP(G745,Coef!$C$2:$F$25,4)</f>
        <v>#N/A</v>
      </c>
      <c r="N745" s="31" t="e">
        <f ca="1">VLOOKUP(F745,Coef!$C$4:$D$23,2)</f>
        <v>#N/A</v>
      </c>
      <c r="O745" s="31" t="e">
        <f ca="1">MOD(VLOOKUP(H745,Coef!$C$2:$G$21,5)+MOD(E745+1,2)*15,20)</f>
        <v>#N/A</v>
      </c>
      <c r="P745" s="31" t="e">
        <f ca="1">VLOOKUP(N745,Coef!$A$27:$B$46,2)</f>
        <v>#N/A</v>
      </c>
      <c r="Q745" s="31" t="e">
        <f ca="1">VLOOKUP(N745,Coef!$A$27:$C$46,3)+O745/10-0.1</f>
        <v>#N/A</v>
      </c>
      <c r="R745" s="31" t="e">
        <f t="shared" ca="1" si="388"/>
        <v>#N/A</v>
      </c>
      <c r="S745" s="72" t="e">
        <f t="shared" ca="1" si="389"/>
        <v>#N/A</v>
      </c>
      <c r="T745" s="72" t="e">
        <f t="shared" ca="1" si="390"/>
        <v>#N/A</v>
      </c>
      <c r="U745" s="72" t="e">
        <f t="shared" ca="1" si="391"/>
        <v>#N/A</v>
      </c>
      <c r="V745" s="72" t="e">
        <f t="shared" ca="1" si="392"/>
        <v>#N/A</v>
      </c>
      <c r="W745" s="72" t="e">
        <f ca="1">(Coef!$J$9/(1+Coef!$J$8*(COS(V745))^2)^0.5)*Coef!$J$6</f>
        <v>#N/A</v>
      </c>
      <c r="X745" s="72" t="e">
        <f t="shared" ca="1" si="393"/>
        <v>#N/A</v>
      </c>
      <c r="Y745" s="72" t="e">
        <f t="shared" ca="1" si="394"/>
        <v>#N/A</v>
      </c>
      <c r="Z745" s="72" t="e">
        <f t="shared" ca="1" si="395"/>
        <v>#N/A</v>
      </c>
      <c r="AA745" s="72" t="e">
        <f t="shared" ca="1" si="396"/>
        <v>#N/A</v>
      </c>
      <c r="AB745" s="72" t="e">
        <f t="shared" ca="1" si="397"/>
        <v>#N/A</v>
      </c>
      <c r="AC745" s="72" t="e">
        <f t="shared" ca="1" si="398"/>
        <v>#N/A</v>
      </c>
      <c r="AD745" s="72" t="e">
        <f t="shared" ca="1" si="399"/>
        <v>#N/A</v>
      </c>
      <c r="AE745" s="72" t="e">
        <f ca="1">Coef!$J$6*Coef!$J$9*(V745-(Coef!$J$10*AB745)+(Coef!$J$11*AC745)-(Coef!$J$12*AD745))</f>
        <v>#N/A</v>
      </c>
      <c r="AF745" s="72" t="e">
        <f t="shared" ca="1" si="400"/>
        <v>#N/A</v>
      </c>
      <c r="AG745" s="72" t="e">
        <f ca="1">((Coef!$J$8*Y745^2)/2)*(COS(V745))^2</f>
        <v>#N/A</v>
      </c>
      <c r="AH745" s="72" t="e">
        <f t="shared" ca="1" si="401"/>
        <v>#N/A</v>
      </c>
      <c r="AI745" s="72" t="e">
        <f t="shared" ca="1" si="402"/>
        <v>#N/A</v>
      </c>
      <c r="AJ745" s="72" t="e">
        <f t="shared" ca="1" si="403"/>
        <v>#N/A</v>
      </c>
      <c r="AK745" s="72" t="e">
        <f t="shared" ca="1" si="404"/>
        <v>#N/A</v>
      </c>
      <c r="AL745" s="72" t="e">
        <f t="shared" ca="1" si="405"/>
        <v>#N/A</v>
      </c>
      <c r="AM745" s="72" t="e">
        <f ca="1">V745+(1+Coef!$J$8*(COS(V745))^2-(3/2)*Coef!$J$8*SIN(V745)*COS(V745)*(AL745-V745))*(AL745-V745)</f>
        <v>#N/A</v>
      </c>
      <c r="AN745" s="34" t="e">
        <f t="shared" ca="1" si="406"/>
        <v>#N/A</v>
      </c>
      <c r="AO745" s="33" t="e">
        <f t="shared" ca="1" si="407"/>
        <v>#N/A</v>
      </c>
      <c r="AP745" s="33" t="e">
        <f t="shared" ca="1" si="408"/>
        <v>#N/A</v>
      </c>
      <c r="AQ745" s="72" t="e">
        <f ca="1">'MGRS to Dist'!BP745</f>
        <v>#N/A</v>
      </c>
      <c r="AR745" s="72" t="e">
        <f ca="1">'MGRS to Dist'!BT745</f>
        <v>#N/A</v>
      </c>
      <c r="AS745" s="72" t="e">
        <f ca="1">'MGRS to Dist'!BU745</f>
        <v>#N/A</v>
      </c>
      <c r="AT745" s="72" t="e">
        <f ca="1">'MGRS to Dist'!BV745</f>
        <v>#N/A</v>
      </c>
    </row>
    <row r="746" spans="3:46" ht="16.5" customHeight="1">
      <c r="C746" s="72" t="str">
        <f t="shared" si="379"/>
        <v/>
      </c>
      <c r="D746" s="72" t="e">
        <f t="array" aca="1" ref="D746" ca="1">MATCH(TRUE,ISERROR(VALUE(MID(C746,ROW(INDIRECT("1:"&amp;LEN(C746))),1))),0)</f>
        <v>#N/A</v>
      </c>
      <c r="E746" s="72" t="e">
        <f t="shared" ca="1" si="380"/>
        <v>#N/A</v>
      </c>
      <c r="F746" s="72" t="e">
        <f t="shared" ca="1" si="381"/>
        <v>#N/A</v>
      </c>
      <c r="G746" s="72" t="e">
        <f t="shared" ca="1" si="382"/>
        <v>#N/A</v>
      </c>
      <c r="H746" s="72" t="e">
        <f t="shared" ca="1" si="383"/>
        <v>#N/A</v>
      </c>
      <c r="I746" s="72" t="e">
        <f t="shared" ca="1" si="384"/>
        <v>#N/A</v>
      </c>
      <c r="J746" s="72" t="e">
        <f t="shared" ca="1" si="385"/>
        <v>#N/A</v>
      </c>
      <c r="K746" s="72" t="e">
        <f t="shared" ca="1" si="386"/>
        <v>#N/A</v>
      </c>
      <c r="L746" s="72" t="e">
        <f t="shared" ca="1" si="387"/>
        <v>#N/A</v>
      </c>
      <c r="M746" s="72" t="e">
        <f ca="1">VLOOKUP(G746,Coef!$C$2:$F$25,4)</f>
        <v>#N/A</v>
      </c>
      <c r="N746" s="31" t="e">
        <f ca="1">VLOOKUP(F746,Coef!$C$4:$D$23,2)</f>
        <v>#N/A</v>
      </c>
      <c r="O746" s="31" t="e">
        <f ca="1">MOD(VLOOKUP(H746,Coef!$C$2:$G$21,5)+MOD(E746+1,2)*15,20)</f>
        <v>#N/A</v>
      </c>
      <c r="P746" s="31" t="e">
        <f ca="1">VLOOKUP(N746,Coef!$A$27:$B$46,2)</f>
        <v>#N/A</v>
      </c>
      <c r="Q746" s="31" t="e">
        <f ca="1">VLOOKUP(N746,Coef!$A$27:$C$46,3)+O746/10-0.1</f>
        <v>#N/A</v>
      </c>
      <c r="R746" s="31" t="e">
        <f t="shared" ca="1" si="388"/>
        <v>#N/A</v>
      </c>
      <c r="S746" s="72" t="e">
        <f t="shared" ca="1" si="389"/>
        <v>#N/A</v>
      </c>
      <c r="T746" s="72" t="e">
        <f t="shared" ca="1" si="390"/>
        <v>#N/A</v>
      </c>
      <c r="U746" s="72" t="e">
        <f t="shared" ca="1" si="391"/>
        <v>#N/A</v>
      </c>
      <c r="V746" s="72" t="e">
        <f t="shared" ca="1" si="392"/>
        <v>#N/A</v>
      </c>
      <c r="W746" s="72" t="e">
        <f ca="1">(Coef!$J$9/(1+Coef!$J$8*(COS(V746))^2)^0.5)*Coef!$J$6</f>
        <v>#N/A</v>
      </c>
      <c r="X746" s="72" t="e">
        <f t="shared" ca="1" si="393"/>
        <v>#N/A</v>
      </c>
      <c r="Y746" s="72" t="e">
        <f t="shared" ca="1" si="394"/>
        <v>#N/A</v>
      </c>
      <c r="Z746" s="72" t="e">
        <f t="shared" ca="1" si="395"/>
        <v>#N/A</v>
      </c>
      <c r="AA746" s="72" t="e">
        <f t="shared" ca="1" si="396"/>
        <v>#N/A</v>
      </c>
      <c r="AB746" s="72" t="e">
        <f t="shared" ca="1" si="397"/>
        <v>#N/A</v>
      </c>
      <c r="AC746" s="72" t="e">
        <f t="shared" ca="1" si="398"/>
        <v>#N/A</v>
      </c>
      <c r="AD746" s="72" t="e">
        <f t="shared" ca="1" si="399"/>
        <v>#N/A</v>
      </c>
      <c r="AE746" s="72" t="e">
        <f ca="1">Coef!$J$6*Coef!$J$9*(V746-(Coef!$J$10*AB746)+(Coef!$J$11*AC746)-(Coef!$J$12*AD746))</f>
        <v>#N/A</v>
      </c>
      <c r="AF746" s="72" t="e">
        <f t="shared" ca="1" si="400"/>
        <v>#N/A</v>
      </c>
      <c r="AG746" s="72" t="e">
        <f ca="1">((Coef!$J$8*Y746^2)/2)*(COS(V746))^2</f>
        <v>#N/A</v>
      </c>
      <c r="AH746" s="72" t="e">
        <f t="shared" ca="1" si="401"/>
        <v>#N/A</v>
      </c>
      <c r="AI746" s="72" t="e">
        <f t="shared" ca="1" si="402"/>
        <v>#N/A</v>
      </c>
      <c r="AJ746" s="72" t="e">
        <f t="shared" ca="1" si="403"/>
        <v>#N/A</v>
      </c>
      <c r="AK746" s="72" t="e">
        <f t="shared" ca="1" si="404"/>
        <v>#N/A</v>
      </c>
      <c r="AL746" s="72" t="e">
        <f t="shared" ca="1" si="405"/>
        <v>#N/A</v>
      </c>
      <c r="AM746" s="72" t="e">
        <f ca="1">V746+(1+Coef!$J$8*(COS(V746))^2-(3/2)*Coef!$J$8*SIN(V746)*COS(V746)*(AL746-V746))*(AL746-V746)</f>
        <v>#N/A</v>
      </c>
      <c r="AN746" s="34" t="e">
        <f t="shared" ca="1" si="406"/>
        <v>#N/A</v>
      </c>
      <c r="AO746" s="33" t="e">
        <f t="shared" ca="1" si="407"/>
        <v>#N/A</v>
      </c>
      <c r="AP746" s="33" t="e">
        <f t="shared" ca="1" si="408"/>
        <v>#N/A</v>
      </c>
      <c r="AQ746" s="72" t="e">
        <f ca="1">'MGRS to Dist'!BP746</f>
        <v>#N/A</v>
      </c>
      <c r="AR746" s="72" t="e">
        <f ca="1">'MGRS to Dist'!BT746</f>
        <v>#N/A</v>
      </c>
      <c r="AS746" s="72" t="e">
        <f ca="1">'MGRS to Dist'!BU746</f>
        <v>#N/A</v>
      </c>
      <c r="AT746" s="72" t="e">
        <f ca="1">'MGRS to Dist'!BV746</f>
        <v>#N/A</v>
      </c>
    </row>
    <row r="747" spans="3:46" ht="16.5" customHeight="1">
      <c r="C747" s="72" t="str">
        <f t="shared" si="379"/>
        <v/>
      </c>
      <c r="D747" s="72" t="e">
        <f t="array" aca="1" ref="D747" ca="1">MATCH(TRUE,ISERROR(VALUE(MID(C747,ROW(INDIRECT("1:"&amp;LEN(C747))),1))),0)</f>
        <v>#N/A</v>
      </c>
      <c r="E747" s="72" t="e">
        <f t="shared" ca="1" si="380"/>
        <v>#N/A</v>
      </c>
      <c r="F747" s="72" t="e">
        <f t="shared" ca="1" si="381"/>
        <v>#N/A</v>
      </c>
      <c r="G747" s="72" t="e">
        <f t="shared" ca="1" si="382"/>
        <v>#N/A</v>
      </c>
      <c r="H747" s="72" t="e">
        <f t="shared" ca="1" si="383"/>
        <v>#N/A</v>
      </c>
      <c r="I747" s="72" t="e">
        <f t="shared" ca="1" si="384"/>
        <v>#N/A</v>
      </c>
      <c r="J747" s="72" t="e">
        <f t="shared" ca="1" si="385"/>
        <v>#N/A</v>
      </c>
      <c r="K747" s="72" t="e">
        <f t="shared" ca="1" si="386"/>
        <v>#N/A</v>
      </c>
      <c r="L747" s="72" t="e">
        <f t="shared" ca="1" si="387"/>
        <v>#N/A</v>
      </c>
      <c r="M747" s="72" t="e">
        <f ca="1">VLOOKUP(G747,Coef!$C$2:$F$25,4)</f>
        <v>#N/A</v>
      </c>
      <c r="N747" s="31" t="e">
        <f ca="1">VLOOKUP(F747,Coef!$C$4:$D$23,2)</f>
        <v>#N/A</v>
      </c>
      <c r="O747" s="31" t="e">
        <f ca="1">MOD(VLOOKUP(H747,Coef!$C$2:$G$21,5)+MOD(E747+1,2)*15,20)</f>
        <v>#N/A</v>
      </c>
      <c r="P747" s="31" t="e">
        <f ca="1">VLOOKUP(N747,Coef!$A$27:$B$46,2)</f>
        <v>#N/A</v>
      </c>
      <c r="Q747" s="31" t="e">
        <f ca="1">VLOOKUP(N747,Coef!$A$27:$C$46,3)+O747/10-0.1</f>
        <v>#N/A</v>
      </c>
      <c r="R747" s="31" t="e">
        <f t="shared" ca="1" si="388"/>
        <v>#N/A</v>
      </c>
      <c r="S747" s="72" t="e">
        <f t="shared" ca="1" si="389"/>
        <v>#N/A</v>
      </c>
      <c r="T747" s="72" t="e">
        <f t="shared" ca="1" si="390"/>
        <v>#N/A</v>
      </c>
      <c r="U747" s="72" t="e">
        <f t="shared" ca="1" si="391"/>
        <v>#N/A</v>
      </c>
      <c r="V747" s="72" t="e">
        <f t="shared" ca="1" si="392"/>
        <v>#N/A</v>
      </c>
      <c r="W747" s="72" t="e">
        <f ca="1">(Coef!$J$9/(1+Coef!$J$8*(COS(V747))^2)^0.5)*Coef!$J$6</f>
        <v>#N/A</v>
      </c>
      <c r="X747" s="72" t="e">
        <f t="shared" ca="1" si="393"/>
        <v>#N/A</v>
      </c>
      <c r="Y747" s="72" t="e">
        <f t="shared" ca="1" si="394"/>
        <v>#N/A</v>
      </c>
      <c r="Z747" s="72" t="e">
        <f t="shared" ca="1" si="395"/>
        <v>#N/A</v>
      </c>
      <c r="AA747" s="72" t="e">
        <f t="shared" ca="1" si="396"/>
        <v>#N/A</v>
      </c>
      <c r="AB747" s="72" t="e">
        <f t="shared" ca="1" si="397"/>
        <v>#N/A</v>
      </c>
      <c r="AC747" s="72" t="e">
        <f t="shared" ca="1" si="398"/>
        <v>#N/A</v>
      </c>
      <c r="AD747" s="72" t="e">
        <f t="shared" ca="1" si="399"/>
        <v>#N/A</v>
      </c>
      <c r="AE747" s="72" t="e">
        <f ca="1">Coef!$J$6*Coef!$J$9*(V747-(Coef!$J$10*AB747)+(Coef!$J$11*AC747)-(Coef!$J$12*AD747))</f>
        <v>#N/A</v>
      </c>
      <c r="AF747" s="72" t="e">
        <f t="shared" ca="1" si="400"/>
        <v>#N/A</v>
      </c>
      <c r="AG747" s="72" t="e">
        <f ca="1">((Coef!$J$8*Y747^2)/2)*(COS(V747))^2</f>
        <v>#N/A</v>
      </c>
      <c r="AH747" s="72" t="e">
        <f t="shared" ca="1" si="401"/>
        <v>#N/A</v>
      </c>
      <c r="AI747" s="72" t="e">
        <f t="shared" ca="1" si="402"/>
        <v>#N/A</v>
      </c>
      <c r="AJ747" s="72" t="e">
        <f t="shared" ca="1" si="403"/>
        <v>#N/A</v>
      </c>
      <c r="AK747" s="72" t="e">
        <f t="shared" ca="1" si="404"/>
        <v>#N/A</v>
      </c>
      <c r="AL747" s="72" t="e">
        <f t="shared" ca="1" si="405"/>
        <v>#N/A</v>
      </c>
      <c r="AM747" s="72" t="e">
        <f ca="1">V747+(1+Coef!$J$8*(COS(V747))^2-(3/2)*Coef!$J$8*SIN(V747)*COS(V747)*(AL747-V747))*(AL747-V747)</f>
        <v>#N/A</v>
      </c>
      <c r="AN747" s="34" t="e">
        <f t="shared" ca="1" si="406"/>
        <v>#N/A</v>
      </c>
      <c r="AO747" s="33" t="e">
        <f t="shared" ca="1" si="407"/>
        <v>#N/A</v>
      </c>
      <c r="AP747" s="33" t="e">
        <f t="shared" ca="1" si="408"/>
        <v>#N/A</v>
      </c>
      <c r="AQ747" s="72" t="e">
        <f ca="1">'MGRS to Dist'!BP747</f>
        <v>#N/A</v>
      </c>
      <c r="AR747" s="72" t="e">
        <f ca="1">'MGRS to Dist'!BT747</f>
        <v>#N/A</v>
      </c>
      <c r="AS747" s="72" t="e">
        <f ca="1">'MGRS to Dist'!BU747</f>
        <v>#N/A</v>
      </c>
      <c r="AT747" s="72" t="e">
        <f ca="1">'MGRS to Dist'!BV747</f>
        <v>#N/A</v>
      </c>
    </row>
    <row r="748" spans="3:46" ht="16.5" customHeight="1">
      <c r="C748" s="72" t="str">
        <f t="shared" si="379"/>
        <v/>
      </c>
      <c r="D748" s="72" t="e">
        <f t="array" aca="1" ref="D748" ca="1">MATCH(TRUE,ISERROR(VALUE(MID(C748,ROW(INDIRECT("1:"&amp;LEN(C748))),1))),0)</f>
        <v>#N/A</v>
      </c>
      <c r="E748" s="72" t="e">
        <f t="shared" ca="1" si="380"/>
        <v>#N/A</v>
      </c>
      <c r="F748" s="72" t="e">
        <f t="shared" ca="1" si="381"/>
        <v>#N/A</v>
      </c>
      <c r="G748" s="72" t="e">
        <f t="shared" ca="1" si="382"/>
        <v>#N/A</v>
      </c>
      <c r="H748" s="72" t="e">
        <f t="shared" ca="1" si="383"/>
        <v>#N/A</v>
      </c>
      <c r="I748" s="72" t="e">
        <f t="shared" ca="1" si="384"/>
        <v>#N/A</v>
      </c>
      <c r="J748" s="72" t="e">
        <f t="shared" ca="1" si="385"/>
        <v>#N/A</v>
      </c>
      <c r="K748" s="72" t="e">
        <f t="shared" ca="1" si="386"/>
        <v>#N/A</v>
      </c>
      <c r="L748" s="72" t="e">
        <f t="shared" ca="1" si="387"/>
        <v>#N/A</v>
      </c>
      <c r="M748" s="72" t="e">
        <f ca="1">VLOOKUP(G748,Coef!$C$2:$F$25,4)</f>
        <v>#N/A</v>
      </c>
      <c r="N748" s="31" t="e">
        <f ca="1">VLOOKUP(F748,Coef!$C$4:$D$23,2)</f>
        <v>#N/A</v>
      </c>
      <c r="O748" s="31" t="e">
        <f ca="1">MOD(VLOOKUP(H748,Coef!$C$2:$G$21,5)+MOD(E748+1,2)*15,20)</f>
        <v>#N/A</v>
      </c>
      <c r="P748" s="31" t="e">
        <f ca="1">VLOOKUP(N748,Coef!$A$27:$B$46,2)</f>
        <v>#N/A</v>
      </c>
      <c r="Q748" s="31" t="e">
        <f ca="1">VLOOKUP(N748,Coef!$A$27:$C$46,3)+O748/10-0.1</f>
        <v>#N/A</v>
      </c>
      <c r="R748" s="31" t="e">
        <f t="shared" ca="1" si="388"/>
        <v>#N/A</v>
      </c>
      <c r="S748" s="72" t="e">
        <f t="shared" ca="1" si="389"/>
        <v>#N/A</v>
      </c>
      <c r="T748" s="72" t="e">
        <f t="shared" ca="1" si="390"/>
        <v>#N/A</v>
      </c>
      <c r="U748" s="72" t="e">
        <f t="shared" ca="1" si="391"/>
        <v>#N/A</v>
      </c>
      <c r="V748" s="72" t="e">
        <f t="shared" ca="1" si="392"/>
        <v>#N/A</v>
      </c>
      <c r="W748" s="72" t="e">
        <f ca="1">(Coef!$J$9/(1+Coef!$J$8*(COS(V748))^2)^0.5)*Coef!$J$6</f>
        <v>#N/A</v>
      </c>
      <c r="X748" s="72" t="e">
        <f t="shared" ca="1" si="393"/>
        <v>#N/A</v>
      </c>
      <c r="Y748" s="72" t="e">
        <f t="shared" ca="1" si="394"/>
        <v>#N/A</v>
      </c>
      <c r="Z748" s="72" t="e">
        <f t="shared" ca="1" si="395"/>
        <v>#N/A</v>
      </c>
      <c r="AA748" s="72" t="e">
        <f t="shared" ca="1" si="396"/>
        <v>#N/A</v>
      </c>
      <c r="AB748" s="72" t="e">
        <f t="shared" ca="1" si="397"/>
        <v>#N/A</v>
      </c>
      <c r="AC748" s="72" t="e">
        <f t="shared" ca="1" si="398"/>
        <v>#N/A</v>
      </c>
      <c r="AD748" s="72" t="e">
        <f t="shared" ca="1" si="399"/>
        <v>#N/A</v>
      </c>
      <c r="AE748" s="72" t="e">
        <f ca="1">Coef!$J$6*Coef!$J$9*(V748-(Coef!$J$10*AB748)+(Coef!$J$11*AC748)-(Coef!$J$12*AD748))</f>
        <v>#N/A</v>
      </c>
      <c r="AF748" s="72" t="e">
        <f t="shared" ca="1" si="400"/>
        <v>#N/A</v>
      </c>
      <c r="AG748" s="72" t="e">
        <f ca="1">((Coef!$J$8*Y748^2)/2)*(COS(V748))^2</f>
        <v>#N/A</v>
      </c>
      <c r="AH748" s="72" t="e">
        <f t="shared" ca="1" si="401"/>
        <v>#N/A</v>
      </c>
      <c r="AI748" s="72" t="e">
        <f t="shared" ca="1" si="402"/>
        <v>#N/A</v>
      </c>
      <c r="AJ748" s="72" t="e">
        <f t="shared" ca="1" si="403"/>
        <v>#N/A</v>
      </c>
      <c r="AK748" s="72" t="e">
        <f t="shared" ca="1" si="404"/>
        <v>#N/A</v>
      </c>
      <c r="AL748" s="72" t="e">
        <f t="shared" ca="1" si="405"/>
        <v>#N/A</v>
      </c>
      <c r="AM748" s="72" t="e">
        <f ca="1">V748+(1+Coef!$J$8*(COS(V748))^2-(3/2)*Coef!$J$8*SIN(V748)*COS(V748)*(AL748-V748))*(AL748-V748)</f>
        <v>#N/A</v>
      </c>
      <c r="AN748" s="34" t="e">
        <f t="shared" ca="1" si="406"/>
        <v>#N/A</v>
      </c>
      <c r="AO748" s="33" t="e">
        <f t="shared" ca="1" si="407"/>
        <v>#N/A</v>
      </c>
      <c r="AP748" s="33" t="e">
        <f t="shared" ca="1" si="408"/>
        <v>#N/A</v>
      </c>
      <c r="AQ748" s="72" t="e">
        <f ca="1">'MGRS to Dist'!BP748</f>
        <v>#N/A</v>
      </c>
      <c r="AR748" s="72" t="e">
        <f ca="1">'MGRS to Dist'!BT748</f>
        <v>#N/A</v>
      </c>
      <c r="AS748" s="72" t="e">
        <f ca="1">'MGRS to Dist'!BU748</f>
        <v>#N/A</v>
      </c>
      <c r="AT748" s="72" t="e">
        <f ca="1">'MGRS to Dist'!BV748</f>
        <v>#N/A</v>
      </c>
    </row>
    <row r="749" spans="3:46" ht="16.5" customHeight="1">
      <c r="C749" s="72" t="str">
        <f t="shared" si="379"/>
        <v/>
      </c>
      <c r="D749" s="72" t="e">
        <f t="array" aca="1" ref="D749" ca="1">MATCH(TRUE,ISERROR(VALUE(MID(C749,ROW(INDIRECT("1:"&amp;LEN(C749))),1))),0)</f>
        <v>#N/A</v>
      </c>
      <c r="E749" s="72" t="e">
        <f t="shared" ca="1" si="380"/>
        <v>#N/A</v>
      </c>
      <c r="F749" s="72" t="e">
        <f t="shared" ca="1" si="381"/>
        <v>#N/A</v>
      </c>
      <c r="G749" s="72" t="e">
        <f t="shared" ca="1" si="382"/>
        <v>#N/A</v>
      </c>
      <c r="H749" s="72" t="e">
        <f t="shared" ca="1" si="383"/>
        <v>#N/A</v>
      </c>
      <c r="I749" s="72" t="e">
        <f t="shared" ca="1" si="384"/>
        <v>#N/A</v>
      </c>
      <c r="J749" s="72" t="e">
        <f t="shared" ca="1" si="385"/>
        <v>#N/A</v>
      </c>
      <c r="K749" s="72" t="e">
        <f t="shared" ca="1" si="386"/>
        <v>#N/A</v>
      </c>
      <c r="L749" s="72" t="e">
        <f t="shared" ca="1" si="387"/>
        <v>#N/A</v>
      </c>
      <c r="M749" s="72" t="e">
        <f ca="1">VLOOKUP(G749,Coef!$C$2:$F$25,4)</f>
        <v>#N/A</v>
      </c>
      <c r="N749" s="31" t="e">
        <f ca="1">VLOOKUP(F749,Coef!$C$4:$D$23,2)</f>
        <v>#N/A</v>
      </c>
      <c r="O749" s="31" t="e">
        <f ca="1">MOD(VLOOKUP(H749,Coef!$C$2:$G$21,5)+MOD(E749+1,2)*15,20)</f>
        <v>#N/A</v>
      </c>
      <c r="P749" s="31" t="e">
        <f ca="1">VLOOKUP(N749,Coef!$A$27:$B$46,2)</f>
        <v>#N/A</v>
      </c>
      <c r="Q749" s="31" t="e">
        <f ca="1">VLOOKUP(N749,Coef!$A$27:$C$46,3)+O749/10-0.1</f>
        <v>#N/A</v>
      </c>
      <c r="R749" s="31" t="e">
        <f t="shared" ca="1" si="388"/>
        <v>#N/A</v>
      </c>
      <c r="S749" s="72" t="e">
        <f t="shared" ca="1" si="389"/>
        <v>#N/A</v>
      </c>
      <c r="T749" s="72" t="e">
        <f t="shared" ca="1" si="390"/>
        <v>#N/A</v>
      </c>
      <c r="U749" s="72" t="e">
        <f t="shared" ca="1" si="391"/>
        <v>#N/A</v>
      </c>
      <c r="V749" s="72" t="e">
        <f t="shared" ca="1" si="392"/>
        <v>#N/A</v>
      </c>
      <c r="W749" s="72" t="e">
        <f ca="1">(Coef!$J$9/(1+Coef!$J$8*(COS(V749))^2)^0.5)*Coef!$J$6</f>
        <v>#N/A</v>
      </c>
      <c r="X749" s="72" t="e">
        <f t="shared" ca="1" si="393"/>
        <v>#N/A</v>
      </c>
      <c r="Y749" s="72" t="e">
        <f t="shared" ca="1" si="394"/>
        <v>#N/A</v>
      </c>
      <c r="Z749" s="72" t="e">
        <f t="shared" ca="1" si="395"/>
        <v>#N/A</v>
      </c>
      <c r="AA749" s="72" t="e">
        <f t="shared" ca="1" si="396"/>
        <v>#N/A</v>
      </c>
      <c r="AB749" s="72" t="e">
        <f t="shared" ca="1" si="397"/>
        <v>#N/A</v>
      </c>
      <c r="AC749" s="72" t="e">
        <f t="shared" ca="1" si="398"/>
        <v>#N/A</v>
      </c>
      <c r="AD749" s="72" t="e">
        <f t="shared" ca="1" si="399"/>
        <v>#N/A</v>
      </c>
      <c r="AE749" s="72" t="e">
        <f ca="1">Coef!$J$6*Coef!$J$9*(V749-(Coef!$J$10*AB749)+(Coef!$J$11*AC749)-(Coef!$J$12*AD749))</f>
        <v>#N/A</v>
      </c>
      <c r="AF749" s="72" t="e">
        <f t="shared" ca="1" si="400"/>
        <v>#N/A</v>
      </c>
      <c r="AG749" s="72" t="e">
        <f ca="1">((Coef!$J$8*Y749^2)/2)*(COS(V749))^2</f>
        <v>#N/A</v>
      </c>
      <c r="AH749" s="72" t="e">
        <f t="shared" ca="1" si="401"/>
        <v>#N/A</v>
      </c>
      <c r="AI749" s="72" t="e">
        <f t="shared" ca="1" si="402"/>
        <v>#N/A</v>
      </c>
      <c r="AJ749" s="72" t="e">
        <f t="shared" ca="1" si="403"/>
        <v>#N/A</v>
      </c>
      <c r="AK749" s="72" t="e">
        <f t="shared" ca="1" si="404"/>
        <v>#N/A</v>
      </c>
      <c r="AL749" s="72" t="e">
        <f t="shared" ca="1" si="405"/>
        <v>#N/A</v>
      </c>
      <c r="AM749" s="72" t="e">
        <f ca="1">V749+(1+Coef!$J$8*(COS(V749))^2-(3/2)*Coef!$J$8*SIN(V749)*COS(V749)*(AL749-V749))*(AL749-V749)</f>
        <v>#N/A</v>
      </c>
      <c r="AN749" s="34" t="e">
        <f t="shared" ca="1" si="406"/>
        <v>#N/A</v>
      </c>
      <c r="AO749" s="33" t="e">
        <f t="shared" ca="1" si="407"/>
        <v>#N/A</v>
      </c>
      <c r="AP749" s="33" t="e">
        <f t="shared" ca="1" si="408"/>
        <v>#N/A</v>
      </c>
      <c r="AQ749" s="72" t="e">
        <f ca="1">'MGRS to Dist'!BP749</f>
        <v>#N/A</v>
      </c>
      <c r="AR749" s="72" t="e">
        <f ca="1">'MGRS to Dist'!BT749</f>
        <v>#N/A</v>
      </c>
      <c r="AS749" s="72" t="e">
        <f ca="1">'MGRS to Dist'!BU749</f>
        <v>#N/A</v>
      </c>
      <c r="AT749" s="72" t="e">
        <f ca="1">'MGRS to Dist'!BV749</f>
        <v>#N/A</v>
      </c>
    </row>
    <row r="750" spans="3:46" ht="16.5" customHeight="1">
      <c r="C750" s="72" t="str">
        <f t="shared" si="379"/>
        <v/>
      </c>
      <c r="D750" s="72" t="e">
        <f t="array" aca="1" ref="D750" ca="1">MATCH(TRUE,ISERROR(VALUE(MID(C750,ROW(INDIRECT("1:"&amp;LEN(C750))),1))),0)</f>
        <v>#N/A</v>
      </c>
      <c r="E750" s="72" t="e">
        <f t="shared" ca="1" si="380"/>
        <v>#N/A</v>
      </c>
      <c r="F750" s="72" t="e">
        <f t="shared" ca="1" si="381"/>
        <v>#N/A</v>
      </c>
      <c r="G750" s="72" t="e">
        <f t="shared" ca="1" si="382"/>
        <v>#N/A</v>
      </c>
      <c r="H750" s="72" t="e">
        <f t="shared" ca="1" si="383"/>
        <v>#N/A</v>
      </c>
      <c r="I750" s="72" t="e">
        <f t="shared" ca="1" si="384"/>
        <v>#N/A</v>
      </c>
      <c r="J750" s="72" t="e">
        <f t="shared" ca="1" si="385"/>
        <v>#N/A</v>
      </c>
      <c r="K750" s="72" t="e">
        <f t="shared" ca="1" si="386"/>
        <v>#N/A</v>
      </c>
      <c r="L750" s="72" t="e">
        <f t="shared" ca="1" si="387"/>
        <v>#N/A</v>
      </c>
      <c r="M750" s="72" t="e">
        <f ca="1">VLOOKUP(G750,Coef!$C$2:$F$25,4)</f>
        <v>#N/A</v>
      </c>
      <c r="N750" s="31" t="e">
        <f ca="1">VLOOKUP(F750,Coef!$C$4:$D$23,2)</f>
        <v>#N/A</v>
      </c>
      <c r="O750" s="31" t="e">
        <f ca="1">MOD(VLOOKUP(H750,Coef!$C$2:$G$21,5)+MOD(E750+1,2)*15,20)</f>
        <v>#N/A</v>
      </c>
      <c r="P750" s="31" t="e">
        <f ca="1">VLOOKUP(N750,Coef!$A$27:$B$46,2)</f>
        <v>#N/A</v>
      </c>
      <c r="Q750" s="31" t="e">
        <f ca="1">VLOOKUP(N750,Coef!$A$27:$C$46,3)+O750/10-0.1</f>
        <v>#N/A</v>
      </c>
      <c r="R750" s="31" t="e">
        <f t="shared" ca="1" si="388"/>
        <v>#N/A</v>
      </c>
      <c r="S750" s="72" t="e">
        <f t="shared" ca="1" si="389"/>
        <v>#N/A</v>
      </c>
      <c r="T750" s="72" t="e">
        <f t="shared" ca="1" si="390"/>
        <v>#N/A</v>
      </c>
      <c r="U750" s="72" t="e">
        <f t="shared" ca="1" si="391"/>
        <v>#N/A</v>
      </c>
      <c r="V750" s="72" t="e">
        <f t="shared" ca="1" si="392"/>
        <v>#N/A</v>
      </c>
      <c r="W750" s="72" t="e">
        <f ca="1">(Coef!$J$9/(1+Coef!$J$8*(COS(V750))^2)^0.5)*Coef!$J$6</f>
        <v>#N/A</v>
      </c>
      <c r="X750" s="72" t="e">
        <f t="shared" ca="1" si="393"/>
        <v>#N/A</v>
      </c>
      <c r="Y750" s="72" t="e">
        <f t="shared" ca="1" si="394"/>
        <v>#N/A</v>
      </c>
      <c r="Z750" s="72" t="e">
        <f t="shared" ca="1" si="395"/>
        <v>#N/A</v>
      </c>
      <c r="AA750" s="72" t="e">
        <f t="shared" ca="1" si="396"/>
        <v>#N/A</v>
      </c>
      <c r="AB750" s="72" t="e">
        <f t="shared" ca="1" si="397"/>
        <v>#N/A</v>
      </c>
      <c r="AC750" s="72" t="e">
        <f t="shared" ca="1" si="398"/>
        <v>#N/A</v>
      </c>
      <c r="AD750" s="72" t="e">
        <f t="shared" ca="1" si="399"/>
        <v>#N/A</v>
      </c>
      <c r="AE750" s="72" t="e">
        <f ca="1">Coef!$J$6*Coef!$J$9*(V750-(Coef!$J$10*AB750)+(Coef!$J$11*AC750)-(Coef!$J$12*AD750))</f>
        <v>#N/A</v>
      </c>
      <c r="AF750" s="72" t="e">
        <f t="shared" ca="1" si="400"/>
        <v>#N/A</v>
      </c>
      <c r="AG750" s="72" t="e">
        <f ca="1">((Coef!$J$8*Y750^2)/2)*(COS(V750))^2</f>
        <v>#N/A</v>
      </c>
      <c r="AH750" s="72" t="e">
        <f t="shared" ca="1" si="401"/>
        <v>#N/A</v>
      </c>
      <c r="AI750" s="72" t="e">
        <f t="shared" ca="1" si="402"/>
        <v>#N/A</v>
      </c>
      <c r="AJ750" s="72" t="e">
        <f t="shared" ca="1" si="403"/>
        <v>#N/A</v>
      </c>
      <c r="AK750" s="72" t="e">
        <f t="shared" ca="1" si="404"/>
        <v>#N/A</v>
      </c>
      <c r="AL750" s="72" t="e">
        <f t="shared" ca="1" si="405"/>
        <v>#N/A</v>
      </c>
      <c r="AM750" s="72" t="e">
        <f ca="1">V750+(1+Coef!$J$8*(COS(V750))^2-(3/2)*Coef!$J$8*SIN(V750)*COS(V750)*(AL750-V750))*(AL750-V750)</f>
        <v>#N/A</v>
      </c>
      <c r="AN750" s="34" t="e">
        <f t="shared" ca="1" si="406"/>
        <v>#N/A</v>
      </c>
      <c r="AO750" s="33" t="e">
        <f t="shared" ca="1" si="407"/>
        <v>#N/A</v>
      </c>
      <c r="AP750" s="33" t="e">
        <f t="shared" ca="1" si="408"/>
        <v>#N/A</v>
      </c>
      <c r="AQ750" s="72" t="e">
        <f ca="1">'MGRS to Dist'!BP750</f>
        <v>#N/A</v>
      </c>
      <c r="AR750" s="72" t="e">
        <f ca="1">'MGRS to Dist'!BT750</f>
        <v>#N/A</v>
      </c>
      <c r="AS750" s="72" t="e">
        <f ca="1">'MGRS to Dist'!BU750</f>
        <v>#N/A</v>
      </c>
      <c r="AT750" s="72" t="e">
        <f ca="1">'MGRS to Dist'!BV750</f>
        <v>#N/A</v>
      </c>
    </row>
    <row r="751" spans="3:46" ht="16.5" customHeight="1">
      <c r="C751" s="72" t="str">
        <f t="shared" si="379"/>
        <v/>
      </c>
      <c r="D751" s="72" t="e">
        <f t="array" aca="1" ref="D751" ca="1">MATCH(TRUE,ISERROR(VALUE(MID(C751,ROW(INDIRECT("1:"&amp;LEN(C751))),1))),0)</f>
        <v>#N/A</v>
      </c>
      <c r="E751" s="72" t="e">
        <f t="shared" ca="1" si="380"/>
        <v>#N/A</v>
      </c>
      <c r="F751" s="72" t="e">
        <f t="shared" ca="1" si="381"/>
        <v>#N/A</v>
      </c>
      <c r="G751" s="72" t="e">
        <f t="shared" ca="1" si="382"/>
        <v>#N/A</v>
      </c>
      <c r="H751" s="72" t="e">
        <f t="shared" ca="1" si="383"/>
        <v>#N/A</v>
      </c>
      <c r="I751" s="72" t="e">
        <f t="shared" ca="1" si="384"/>
        <v>#N/A</v>
      </c>
      <c r="J751" s="72" t="e">
        <f t="shared" ca="1" si="385"/>
        <v>#N/A</v>
      </c>
      <c r="K751" s="72" t="e">
        <f t="shared" ca="1" si="386"/>
        <v>#N/A</v>
      </c>
      <c r="L751" s="72" t="e">
        <f t="shared" ca="1" si="387"/>
        <v>#N/A</v>
      </c>
      <c r="M751" s="72" t="e">
        <f ca="1">VLOOKUP(G751,Coef!$C$2:$F$25,4)</f>
        <v>#N/A</v>
      </c>
      <c r="N751" s="31" t="e">
        <f ca="1">VLOOKUP(F751,Coef!$C$4:$D$23,2)</f>
        <v>#N/A</v>
      </c>
      <c r="O751" s="31" t="e">
        <f ca="1">MOD(VLOOKUP(H751,Coef!$C$2:$G$21,5)+MOD(E751+1,2)*15,20)</f>
        <v>#N/A</v>
      </c>
      <c r="P751" s="31" t="e">
        <f ca="1">VLOOKUP(N751,Coef!$A$27:$B$46,2)</f>
        <v>#N/A</v>
      </c>
      <c r="Q751" s="31" t="e">
        <f ca="1">VLOOKUP(N751,Coef!$A$27:$C$46,3)+O751/10-0.1</f>
        <v>#N/A</v>
      </c>
      <c r="R751" s="31" t="e">
        <f t="shared" ca="1" si="388"/>
        <v>#N/A</v>
      </c>
      <c r="S751" s="72" t="e">
        <f t="shared" ca="1" si="389"/>
        <v>#N/A</v>
      </c>
      <c r="T751" s="72" t="e">
        <f t="shared" ca="1" si="390"/>
        <v>#N/A</v>
      </c>
      <c r="U751" s="72" t="e">
        <f t="shared" ca="1" si="391"/>
        <v>#N/A</v>
      </c>
      <c r="V751" s="72" t="e">
        <f t="shared" ca="1" si="392"/>
        <v>#N/A</v>
      </c>
      <c r="W751" s="72" t="e">
        <f ca="1">(Coef!$J$9/(1+Coef!$J$8*(COS(V751))^2)^0.5)*Coef!$J$6</f>
        <v>#N/A</v>
      </c>
      <c r="X751" s="72" t="e">
        <f t="shared" ca="1" si="393"/>
        <v>#N/A</v>
      </c>
      <c r="Y751" s="72" t="e">
        <f t="shared" ca="1" si="394"/>
        <v>#N/A</v>
      </c>
      <c r="Z751" s="72" t="e">
        <f t="shared" ca="1" si="395"/>
        <v>#N/A</v>
      </c>
      <c r="AA751" s="72" t="e">
        <f t="shared" ca="1" si="396"/>
        <v>#N/A</v>
      </c>
      <c r="AB751" s="72" t="e">
        <f t="shared" ca="1" si="397"/>
        <v>#N/A</v>
      </c>
      <c r="AC751" s="72" t="e">
        <f t="shared" ca="1" si="398"/>
        <v>#N/A</v>
      </c>
      <c r="AD751" s="72" t="e">
        <f t="shared" ca="1" si="399"/>
        <v>#N/A</v>
      </c>
      <c r="AE751" s="72" t="e">
        <f ca="1">Coef!$J$6*Coef!$J$9*(V751-(Coef!$J$10*AB751)+(Coef!$J$11*AC751)-(Coef!$J$12*AD751))</f>
        <v>#N/A</v>
      </c>
      <c r="AF751" s="72" t="e">
        <f t="shared" ca="1" si="400"/>
        <v>#N/A</v>
      </c>
      <c r="AG751" s="72" t="e">
        <f ca="1">((Coef!$J$8*Y751^2)/2)*(COS(V751))^2</f>
        <v>#N/A</v>
      </c>
      <c r="AH751" s="72" t="e">
        <f t="shared" ca="1" si="401"/>
        <v>#N/A</v>
      </c>
      <c r="AI751" s="72" t="e">
        <f t="shared" ca="1" si="402"/>
        <v>#N/A</v>
      </c>
      <c r="AJ751" s="72" t="e">
        <f t="shared" ca="1" si="403"/>
        <v>#N/A</v>
      </c>
      <c r="AK751" s="72" t="e">
        <f t="shared" ca="1" si="404"/>
        <v>#N/A</v>
      </c>
      <c r="AL751" s="72" t="e">
        <f t="shared" ca="1" si="405"/>
        <v>#N/A</v>
      </c>
      <c r="AM751" s="72" t="e">
        <f ca="1">V751+(1+Coef!$J$8*(COS(V751))^2-(3/2)*Coef!$J$8*SIN(V751)*COS(V751)*(AL751-V751))*(AL751-V751)</f>
        <v>#N/A</v>
      </c>
      <c r="AN751" s="34" t="e">
        <f t="shared" ca="1" si="406"/>
        <v>#N/A</v>
      </c>
      <c r="AO751" s="33" t="e">
        <f t="shared" ca="1" si="407"/>
        <v>#N/A</v>
      </c>
      <c r="AP751" s="33" t="e">
        <f t="shared" ca="1" si="408"/>
        <v>#N/A</v>
      </c>
      <c r="AQ751" s="72" t="e">
        <f ca="1">'MGRS to Dist'!BP751</f>
        <v>#N/A</v>
      </c>
      <c r="AR751" s="72" t="e">
        <f ca="1">'MGRS to Dist'!BT751</f>
        <v>#N/A</v>
      </c>
      <c r="AS751" s="72" t="e">
        <f ca="1">'MGRS to Dist'!BU751</f>
        <v>#N/A</v>
      </c>
      <c r="AT751" s="72" t="e">
        <f ca="1">'MGRS to Dist'!BV751</f>
        <v>#N/A</v>
      </c>
    </row>
    <row r="752" spans="3:46" ht="16.5" customHeight="1">
      <c r="C752" s="72" t="str">
        <f t="shared" si="379"/>
        <v/>
      </c>
      <c r="D752" s="72" t="e">
        <f t="array" aca="1" ref="D752" ca="1">MATCH(TRUE,ISERROR(VALUE(MID(C752,ROW(INDIRECT("1:"&amp;LEN(C752))),1))),0)</f>
        <v>#N/A</v>
      </c>
      <c r="E752" s="72" t="e">
        <f t="shared" ca="1" si="380"/>
        <v>#N/A</v>
      </c>
      <c r="F752" s="72" t="e">
        <f t="shared" ca="1" si="381"/>
        <v>#N/A</v>
      </c>
      <c r="G752" s="72" t="e">
        <f t="shared" ca="1" si="382"/>
        <v>#N/A</v>
      </c>
      <c r="H752" s="72" t="e">
        <f t="shared" ca="1" si="383"/>
        <v>#N/A</v>
      </c>
      <c r="I752" s="72" t="e">
        <f t="shared" ca="1" si="384"/>
        <v>#N/A</v>
      </c>
      <c r="J752" s="72" t="e">
        <f t="shared" ca="1" si="385"/>
        <v>#N/A</v>
      </c>
      <c r="K752" s="72" t="e">
        <f t="shared" ca="1" si="386"/>
        <v>#N/A</v>
      </c>
      <c r="L752" s="72" t="e">
        <f t="shared" ca="1" si="387"/>
        <v>#N/A</v>
      </c>
      <c r="M752" s="72" t="e">
        <f ca="1">VLOOKUP(G752,Coef!$C$2:$F$25,4)</f>
        <v>#N/A</v>
      </c>
      <c r="N752" s="31" t="e">
        <f ca="1">VLOOKUP(F752,Coef!$C$4:$D$23,2)</f>
        <v>#N/A</v>
      </c>
      <c r="O752" s="31" t="e">
        <f ca="1">MOD(VLOOKUP(H752,Coef!$C$2:$G$21,5)+MOD(E752+1,2)*15,20)</f>
        <v>#N/A</v>
      </c>
      <c r="P752" s="31" t="e">
        <f ca="1">VLOOKUP(N752,Coef!$A$27:$B$46,2)</f>
        <v>#N/A</v>
      </c>
      <c r="Q752" s="31" t="e">
        <f ca="1">VLOOKUP(N752,Coef!$A$27:$C$46,3)+O752/10-0.1</f>
        <v>#N/A</v>
      </c>
      <c r="R752" s="31" t="e">
        <f t="shared" ca="1" si="388"/>
        <v>#N/A</v>
      </c>
      <c r="S752" s="72" t="e">
        <f t="shared" ca="1" si="389"/>
        <v>#N/A</v>
      </c>
      <c r="T752" s="72" t="e">
        <f t="shared" ca="1" si="390"/>
        <v>#N/A</v>
      </c>
      <c r="U752" s="72" t="e">
        <f t="shared" ca="1" si="391"/>
        <v>#N/A</v>
      </c>
      <c r="V752" s="72" t="e">
        <f t="shared" ca="1" si="392"/>
        <v>#N/A</v>
      </c>
      <c r="W752" s="72" t="e">
        <f ca="1">(Coef!$J$9/(1+Coef!$J$8*(COS(V752))^2)^0.5)*Coef!$J$6</f>
        <v>#N/A</v>
      </c>
      <c r="X752" s="72" t="e">
        <f t="shared" ca="1" si="393"/>
        <v>#N/A</v>
      </c>
      <c r="Y752" s="72" t="e">
        <f t="shared" ca="1" si="394"/>
        <v>#N/A</v>
      </c>
      <c r="Z752" s="72" t="e">
        <f t="shared" ca="1" si="395"/>
        <v>#N/A</v>
      </c>
      <c r="AA752" s="72" t="e">
        <f t="shared" ca="1" si="396"/>
        <v>#N/A</v>
      </c>
      <c r="AB752" s="72" t="e">
        <f t="shared" ca="1" si="397"/>
        <v>#N/A</v>
      </c>
      <c r="AC752" s="72" t="e">
        <f t="shared" ca="1" si="398"/>
        <v>#N/A</v>
      </c>
      <c r="AD752" s="72" t="e">
        <f t="shared" ca="1" si="399"/>
        <v>#N/A</v>
      </c>
      <c r="AE752" s="72" t="e">
        <f ca="1">Coef!$J$6*Coef!$J$9*(V752-(Coef!$J$10*AB752)+(Coef!$J$11*AC752)-(Coef!$J$12*AD752))</f>
        <v>#N/A</v>
      </c>
      <c r="AF752" s="72" t="e">
        <f t="shared" ca="1" si="400"/>
        <v>#N/A</v>
      </c>
      <c r="AG752" s="72" t="e">
        <f ca="1">((Coef!$J$8*Y752^2)/2)*(COS(V752))^2</f>
        <v>#N/A</v>
      </c>
      <c r="AH752" s="72" t="e">
        <f t="shared" ca="1" si="401"/>
        <v>#N/A</v>
      </c>
      <c r="AI752" s="72" t="e">
        <f t="shared" ca="1" si="402"/>
        <v>#N/A</v>
      </c>
      <c r="AJ752" s="72" t="e">
        <f t="shared" ca="1" si="403"/>
        <v>#N/A</v>
      </c>
      <c r="AK752" s="72" t="e">
        <f t="shared" ca="1" si="404"/>
        <v>#N/A</v>
      </c>
      <c r="AL752" s="72" t="e">
        <f t="shared" ca="1" si="405"/>
        <v>#N/A</v>
      </c>
      <c r="AM752" s="72" t="e">
        <f ca="1">V752+(1+Coef!$J$8*(COS(V752))^2-(3/2)*Coef!$J$8*SIN(V752)*COS(V752)*(AL752-V752))*(AL752-V752)</f>
        <v>#N/A</v>
      </c>
      <c r="AN752" s="34" t="e">
        <f t="shared" ca="1" si="406"/>
        <v>#N/A</v>
      </c>
      <c r="AO752" s="33" t="e">
        <f t="shared" ca="1" si="407"/>
        <v>#N/A</v>
      </c>
      <c r="AP752" s="33" t="e">
        <f t="shared" ca="1" si="408"/>
        <v>#N/A</v>
      </c>
      <c r="AQ752" s="72" t="e">
        <f ca="1">'MGRS to Dist'!BP752</f>
        <v>#N/A</v>
      </c>
      <c r="AR752" s="72" t="e">
        <f ca="1">'MGRS to Dist'!BT752</f>
        <v>#N/A</v>
      </c>
      <c r="AS752" s="72" t="e">
        <f ca="1">'MGRS to Dist'!BU752</f>
        <v>#N/A</v>
      </c>
      <c r="AT752" s="72" t="e">
        <f ca="1">'MGRS to Dist'!BV752</f>
        <v>#N/A</v>
      </c>
    </row>
    <row r="753" spans="3:46" ht="16.5" customHeight="1">
      <c r="C753" s="72" t="str">
        <f t="shared" si="379"/>
        <v/>
      </c>
      <c r="D753" s="72" t="e">
        <f t="array" aca="1" ref="D753" ca="1">MATCH(TRUE,ISERROR(VALUE(MID(C753,ROW(INDIRECT("1:"&amp;LEN(C753))),1))),0)</f>
        <v>#N/A</v>
      </c>
      <c r="E753" s="72" t="e">
        <f t="shared" ca="1" si="380"/>
        <v>#N/A</v>
      </c>
      <c r="F753" s="72" t="e">
        <f t="shared" ca="1" si="381"/>
        <v>#N/A</v>
      </c>
      <c r="G753" s="72" t="e">
        <f t="shared" ca="1" si="382"/>
        <v>#N/A</v>
      </c>
      <c r="H753" s="72" t="e">
        <f t="shared" ca="1" si="383"/>
        <v>#N/A</v>
      </c>
      <c r="I753" s="72" t="e">
        <f t="shared" ca="1" si="384"/>
        <v>#N/A</v>
      </c>
      <c r="J753" s="72" t="e">
        <f t="shared" ca="1" si="385"/>
        <v>#N/A</v>
      </c>
      <c r="K753" s="72" t="e">
        <f t="shared" ca="1" si="386"/>
        <v>#N/A</v>
      </c>
      <c r="L753" s="72" t="e">
        <f t="shared" ca="1" si="387"/>
        <v>#N/A</v>
      </c>
      <c r="M753" s="72" t="e">
        <f ca="1">VLOOKUP(G753,Coef!$C$2:$F$25,4)</f>
        <v>#N/A</v>
      </c>
      <c r="N753" s="31" t="e">
        <f ca="1">VLOOKUP(F753,Coef!$C$4:$D$23,2)</f>
        <v>#N/A</v>
      </c>
      <c r="O753" s="31" t="e">
        <f ca="1">MOD(VLOOKUP(H753,Coef!$C$2:$G$21,5)+MOD(E753+1,2)*15,20)</f>
        <v>#N/A</v>
      </c>
      <c r="P753" s="31" t="e">
        <f ca="1">VLOOKUP(N753,Coef!$A$27:$B$46,2)</f>
        <v>#N/A</v>
      </c>
      <c r="Q753" s="31" t="e">
        <f ca="1">VLOOKUP(N753,Coef!$A$27:$C$46,3)+O753/10-0.1</f>
        <v>#N/A</v>
      </c>
      <c r="R753" s="31" t="e">
        <f t="shared" ca="1" si="388"/>
        <v>#N/A</v>
      </c>
      <c r="S753" s="72" t="e">
        <f t="shared" ca="1" si="389"/>
        <v>#N/A</v>
      </c>
      <c r="T753" s="72" t="e">
        <f t="shared" ca="1" si="390"/>
        <v>#N/A</v>
      </c>
      <c r="U753" s="72" t="e">
        <f t="shared" ca="1" si="391"/>
        <v>#N/A</v>
      </c>
      <c r="V753" s="72" t="e">
        <f t="shared" ca="1" si="392"/>
        <v>#N/A</v>
      </c>
      <c r="W753" s="72" t="e">
        <f ca="1">(Coef!$J$9/(1+Coef!$J$8*(COS(V753))^2)^0.5)*Coef!$J$6</f>
        <v>#N/A</v>
      </c>
      <c r="X753" s="72" t="e">
        <f t="shared" ca="1" si="393"/>
        <v>#N/A</v>
      </c>
      <c r="Y753" s="72" t="e">
        <f t="shared" ca="1" si="394"/>
        <v>#N/A</v>
      </c>
      <c r="Z753" s="72" t="e">
        <f t="shared" ca="1" si="395"/>
        <v>#N/A</v>
      </c>
      <c r="AA753" s="72" t="e">
        <f t="shared" ca="1" si="396"/>
        <v>#N/A</v>
      </c>
      <c r="AB753" s="72" t="e">
        <f t="shared" ca="1" si="397"/>
        <v>#N/A</v>
      </c>
      <c r="AC753" s="72" t="e">
        <f t="shared" ca="1" si="398"/>
        <v>#N/A</v>
      </c>
      <c r="AD753" s="72" t="e">
        <f t="shared" ca="1" si="399"/>
        <v>#N/A</v>
      </c>
      <c r="AE753" s="72" t="e">
        <f ca="1">Coef!$J$6*Coef!$J$9*(V753-(Coef!$J$10*AB753)+(Coef!$J$11*AC753)-(Coef!$J$12*AD753))</f>
        <v>#N/A</v>
      </c>
      <c r="AF753" s="72" t="e">
        <f t="shared" ca="1" si="400"/>
        <v>#N/A</v>
      </c>
      <c r="AG753" s="72" t="e">
        <f ca="1">((Coef!$J$8*Y753^2)/2)*(COS(V753))^2</f>
        <v>#N/A</v>
      </c>
      <c r="AH753" s="72" t="e">
        <f t="shared" ca="1" si="401"/>
        <v>#N/A</v>
      </c>
      <c r="AI753" s="72" t="e">
        <f t="shared" ca="1" si="402"/>
        <v>#N/A</v>
      </c>
      <c r="AJ753" s="72" t="e">
        <f t="shared" ca="1" si="403"/>
        <v>#N/A</v>
      </c>
      <c r="AK753" s="72" t="e">
        <f t="shared" ca="1" si="404"/>
        <v>#N/A</v>
      </c>
      <c r="AL753" s="72" t="e">
        <f t="shared" ca="1" si="405"/>
        <v>#N/A</v>
      </c>
      <c r="AM753" s="72" t="e">
        <f ca="1">V753+(1+Coef!$J$8*(COS(V753))^2-(3/2)*Coef!$J$8*SIN(V753)*COS(V753)*(AL753-V753))*(AL753-V753)</f>
        <v>#N/A</v>
      </c>
      <c r="AN753" s="34" t="e">
        <f t="shared" ca="1" si="406"/>
        <v>#N/A</v>
      </c>
      <c r="AO753" s="33" t="e">
        <f t="shared" ca="1" si="407"/>
        <v>#N/A</v>
      </c>
      <c r="AP753" s="33" t="e">
        <f t="shared" ca="1" si="408"/>
        <v>#N/A</v>
      </c>
      <c r="AQ753" s="72" t="e">
        <f ca="1">'MGRS to Dist'!BP753</f>
        <v>#N/A</v>
      </c>
      <c r="AR753" s="72" t="e">
        <f ca="1">'MGRS to Dist'!BT753</f>
        <v>#N/A</v>
      </c>
      <c r="AS753" s="72" t="e">
        <f ca="1">'MGRS to Dist'!BU753</f>
        <v>#N/A</v>
      </c>
      <c r="AT753" s="72" t="e">
        <f ca="1">'MGRS to Dist'!BV753</f>
        <v>#N/A</v>
      </c>
    </row>
    <row r="754" spans="3:46" ht="16.5" customHeight="1">
      <c r="C754" s="72" t="str">
        <f t="shared" si="379"/>
        <v/>
      </c>
      <c r="D754" s="72" t="e">
        <f t="array" aca="1" ref="D754" ca="1">MATCH(TRUE,ISERROR(VALUE(MID(C754,ROW(INDIRECT("1:"&amp;LEN(C754))),1))),0)</f>
        <v>#N/A</v>
      </c>
      <c r="E754" s="72" t="e">
        <f t="shared" ca="1" si="380"/>
        <v>#N/A</v>
      </c>
      <c r="F754" s="72" t="e">
        <f t="shared" ca="1" si="381"/>
        <v>#N/A</v>
      </c>
      <c r="G754" s="72" t="e">
        <f t="shared" ca="1" si="382"/>
        <v>#N/A</v>
      </c>
      <c r="H754" s="72" t="e">
        <f t="shared" ca="1" si="383"/>
        <v>#N/A</v>
      </c>
      <c r="I754" s="72" t="e">
        <f t="shared" ca="1" si="384"/>
        <v>#N/A</v>
      </c>
      <c r="J754" s="72" t="e">
        <f t="shared" ca="1" si="385"/>
        <v>#N/A</v>
      </c>
      <c r="K754" s="72" t="e">
        <f t="shared" ca="1" si="386"/>
        <v>#N/A</v>
      </c>
      <c r="L754" s="72" t="e">
        <f t="shared" ca="1" si="387"/>
        <v>#N/A</v>
      </c>
      <c r="M754" s="72" t="e">
        <f ca="1">VLOOKUP(G754,Coef!$C$2:$F$25,4)</f>
        <v>#N/A</v>
      </c>
      <c r="N754" s="31" t="e">
        <f ca="1">VLOOKUP(F754,Coef!$C$4:$D$23,2)</f>
        <v>#N/A</v>
      </c>
      <c r="O754" s="31" t="e">
        <f ca="1">MOD(VLOOKUP(H754,Coef!$C$2:$G$21,5)+MOD(E754+1,2)*15,20)</f>
        <v>#N/A</v>
      </c>
      <c r="P754" s="31" t="e">
        <f ca="1">VLOOKUP(N754,Coef!$A$27:$B$46,2)</f>
        <v>#N/A</v>
      </c>
      <c r="Q754" s="31" t="e">
        <f ca="1">VLOOKUP(N754,Coef!$A$27:$C$46,3)+O754/10-0.1</f>
        <v>#N/A</v>
      </c>
      <c r="R754" s="31" t="e">
        <f t="shared" ca="1" si="388"/>
        <v>#N/A</v>
      </c>
      <c r="S754" s="72" t="e">
        <f t="shared" ca="1" si="389"/>
        <v>#N/A</v>
      </c>
      <c r="T754" s="72" t="e">
        <f t="shared" ca="1" si="390"/>
        <v>#N/A</v>
      </c>
      <c r="U754" s="72" t="e">
        <f t="shared" ca="1" si="391"/>
        <v>#N/A</v>
      </c>
      <c r="V754" s="72" t="e">
        <f t="shared" ca="1" si="392"/>
        <v>#N/A</v>
      </c>
      <c r="W754" s="72" t="e">
        <f ca="1">(Coef!$J$9/(1+Coef!$J$8*(COS(V754))^2)^0.5)*Coef!$J$6</f>
        <v>#N/A</v>
      </c>
      <c r="X754" s="72" t="e">
        <f t="shared" ca="1" si="393"/>
        <v>#N/A</v>
      </c>
      <c r="Y754" s="72" t="e">
        <f t="shared" ca="1" si="394"/>
        <v>#N/A</v>
      </c>
      <c r="Z754" s="72" t="e">
        <f t="shared" ca="1" si="395"/>
        <v>#N/A</v>
      </c>
      <c r="AA754" s="72" t="e">
        <f t="shared" ca="1" si="396"/>
        <v>#N/A</v>
      </c>
      <c r="AB754" s="72" t="e">
        <f t="shared" ca="1" si="397"/>
        <v>#N/A</v>
      </c>
      <c r="AC754" s="72" t="e">
        <f t="shared" ca="1" si="398"/>
        <v>#N/A</v>
      </c>
      <c r="AD754" s="72" t="e">
        <f t="shared" ca="1" si="399"/>
        <v>#N/A</v>
      </c>
      <c r="AE754" s="72" t="e">
        <f ca="1">Coef!$J$6*Coef!$J$9*(V754-(Coef!$J$10*AB754)+(Coef!$J$11*AC754)-(Coef!$J$12*AD754))</f>
        <v>#N/A</v>
      </c>
      <c r="AF754" s="72" t="e">
        <f t="shared" ca="1" si="400"/>
        <v>#N/A</v>
      </c>
      <c r="AG754" s="72" t="e">
        <f ca="1">((Coef!$J$8*Y754^2)/2)*(COS(V754))^2</f>
        <v>#N/A</v>
      </c>
      <c r="AH754" s="72" t="e">
        <f t="shared" ca="1" si="401"/>
        <v>#N/A</v>
      </c>
      <c r="AI754" s="72" t="e">
        <f t="shared" ca="1" si="402"/>
        <v>#N/A</v>
      </c>
      <c r="AJ754" s="72" t="e">
        <f t="shared" ca="1" si="403"/>
        <v>#N/A</v>
      </c>
      <c r="AK754" s="72" t="e">
        <f t="shared" ca="1" si="404"/>
        <v>#N/A</v>
      </c>
      <c r="AL754" s="72" t="e">
        <f t="shared" ca="1" si="405"/>
        <v>#N/A</v>
      </c>
      <c r="AM754" s="72" t="e">
        <f ca="1">V754+(1+Coef!$J$8*(COS(V754))^2-(3/2)*Coef!$J$8*SIN(V754)*COS(V754)*(AL754-V754))*(AL754-V754)</f>
        <v>#N/A</v>
      </c>
      <c r="AN754" s="34" t="e">
        <f t="shared" ca="1" si="406"/>
        <v>#N/A</v>
      </c>
      <c r="AO754" s="33" t="e">
        <f t="shared" ca="1" si="407"/>
        <v>#N/A</v>
      </c>
      <c r="AP754" s="33" t="e">
        <f t="shared" ca="1" si="408"/>
        <v>#N/A</v>
      </c>
      <c r="AQ754" s="72" t="e">
        <f ca="1">'MGRS to Dist'!BP754</f>
        <v>#N/A</v>
      </c>
      <c r="AR754" s="72" t="e">
        <f ca="1">'MGRS to Dist'!BT754</f>
        <v>#N/A</v>
      </c>
      <c r="AS754" s="72" t="e">
        <f ca="1">'MGRS to Dist'!BU754</f>
        <v>#N/A</v>
      </c>
      <c r="AT754" s="72" t="e">
        <f ca="1">'MGRS to Dist'!BV754</f>
        <v>#N/A</v>
      </c>
    </row>
    <row r="755" spans="3:46" ht="16.5" customHeight="1">
      <c r="C755" s="72" t="str">
        <f t="shared" si="379"/>
        <v/>
      </c>
      <c r="D755" s="72" t="e">
        <f t="array" aca="1" ref="D755" ca="1">MATCH(TRUE,ISERROR(VALUE(MID(C755,ROW(INDIRECT("1:"&amp;LEN(C755))),1))),0)</f>
        <v>#N/A</v>
      </c>
      <c r="E755" s="72" t="e">
        <f t="shared" ca="1" si="380"/>
        <v>#N/A</v>
      </c>
      <c r="F755" s="72" t="e">
        <f t="shared" ca="1" si="381"/>
        <v>#N/A</v>
      </c>
      <c r="G755" s="72" t="e">
        <f t="shared" ca="1" si="382"/>
        <v>#N/A</v>
      </c>
      <c r="H755" s="72" t="e">
        <f t="shared" ca="1" si="383"/>
        <v>#N/A</v>
      </c>
      <c r="I755" s="72" t="e">
        <f t="shared" ca="1" si="384"/>
        <v>#N/A</v>
      </c>
      <c r="J755" s="72" t="e">
        <f t="shared" ca="1" si="385"/>
        <v>#N/A</v>
      </c>
      <c r="K755" s="72" t="e">
        <f t="shared" ca="1" si="386"/>
        <v>#N/A</v>
      </c>
      <c r="L755" s="72" t="e">
        <f t="shared" ca="1" si="387"/>
        <v>#N/A</v>
      </c>
      <c r="M755" s="72" t="e">
        <f ca="1">VLOOKUP(G755,Coef!$C$2:$F$25,4)</f>
        <v>#N/A</v>
      </c>
      <c r="N755" s="31" t="e">
        <f ca="1">VLOOKUP(F755,Coef!$C$4:$D$23,2)</f>
        <v>#N/A</v>
      </c>
      <c r="O755" s="31" t="e">
        <f ca="1">MOD(VLOOKUP(H755,Coef!$C$2:$G$21,5)+MOD(E755+1,2)*15,20)</f>
        <v>#N/A</v>
      </c>
      <c r="P755" s="31" t="e">
        <f ca="1">VLOOKUP(N755,Coef!$A$27:$B$46,2)</f>
        <v>#N/A</v>
      </c>
      <c r="Q755" s="31" t="e">
        <f ca="1">VLOOKUP(N755,Coef!$A$27:$C$46,3)+O755/10-0.1</f>
        <v>#N/A</v>
      </c>
      <c r="R755" s="31" t="e">
        <f t="shared" ca="1" si="388"/>
        <v>#N/A</v>
      </c>
      <c r="S755" s="72" t="e">
        <f t="shared" ca="1" si="389"/>
        <v>#N/A</v>
      </c>
      <c r="T755" s="72" t="e">
        <f t="shared" ca="1" si="390"/>
        <v>#N/A</v>
      </c>
      <c r="U755" s="72" t="e">
        <f t="shared" ca="1" si="391"/>
        <v>#N/A</v>
      </c>
      <c r="V755" s="72" t="e">
        <f t="shared" ca="1" si="392"/>
        <v>#N/A</v>
      </c>
      <c r="W755" s="72" t="e">
        <f ca="1">(Coef!$J$9/(1+Coef!$J$8*(COS(V755))^2)^0.5)*Coef!$J$6</f>
        <v>#N/A</v>
      </c>
      <c r="X755" s="72" t="e">
        <f t="shared" ca="1" si="393"/>
        <v>#N/A</v>
      </c>
      <c r="Y755" s="72" t="e">
        <f t="shared" ca="1" si="394"/>
        <v>#N/A</v>
      </c>
      <c r="Z755" s="72" t="e">
        <f t="shared" ca="1" si="395"/>
        <v>#N/A</v>
      </c>
      <c r="AA755" s="72" t="e">
        <f t="shared" ca="1" si="396"/>
        <v>#N/A</v>
      </c>
      <c r="AB755" s="72" t="e">
        <f t="shared" ca="1" si="397"/>
        <v>#N/A</v>
      </c>
      <c r="AC755" s="72" t="e">
        <f t="shared" ca="1" si="398"/>
        <v>#N/A</v>
      </c>
      <c r="AD755" s="72" t="e">
        <f t="shared" ca="1" si="399"/>
        <v>#N/A</v>
      </c>
      <c r="AE755" s="72" t="e">
        <f ca="1">Coef!$J$6*Coef!$J$9*(V755-(Coef!$J$10*AB755)+(Coef!$J$11*AC755)-(Coef!$J$12*AD755))</f>
        <v>#N/A</v>
      </c>
      <c r="AF755" s="72" t="e">
        <f t="shared" ca="1" si="400"/>
        <v>#N/A</v>
      </c>
      <c r="AG755" s="72" t="e">
        <f ca="1">((Coef!$J$8*Y755^2)/2)*(COS(V755))^2</f>
        <v>#N/A</v>
      </c>
      <c r="AH755" s="72" t="e">
        <f t="shared" ca="1" si="401"/>
        <v>#N/A</v>
      </c>
      <c r="AI755" s="72" t="e">
        <f t="shared" ca="1" si="402"/>
        <v>#N/A</v>
      </c>
      <c r="AJ755" s="72" t="e">
        <f t="shared" ca="1" si="403"/>
        <v>#N/A</v>
      </c>
      <c r="AK755" s="72" t="e">
        <f t="shared" ca="1" si="404"/>
        <v>#N/A</v>
      </c>
      <c r="AL755" s="72" t="e">
        <f t="shared" ca="1" si="405"/>
        <v>#N/A</v>
      </c>
      <c r="AM755" s="72" t="e">
        <f ca="1">V755+(1+Coef!$J$8*(COS(V755))^2-(3/2)*Coef!$J$8*SIN(V755)*COS(V755)*(AL755-V755))*(AL755-V755)</f>
        <v>#N/A</v>
      </c>
      <c r="AN755" s="34" t="e">
        <f t="shared" ca="1" si="406"/>
        <v>#N/A</v>
      </c>
      <c r="AO755" s="33" t="e">
        <f t="shared" ca="1" si="407"/>
        <v>#N/A</v>
      </c>
      <c r="AP755" s="33" t="e">
        <f t="shared" ca="1" si="408"/>
        <v>#N/A</v>
      </c>
      <c r="AQ755" s="72" t="e">
        <f ca="1">'MGRS to Dist'!BP755</f>
        <v>#N/A</v>
      </c>
      <c r="AR755" s="72" t="e">
        <f ca="1">'MGRS to Dist'!BT755</f>
        <v>#N/A</v>
      </c>
      <c r="AS755" s="72" t="e">
        <f ca="1">'MGRS to Dist'!BU755</f>
        <v>#N/A</v>
      </c>
      <c r="AT755" s="72" t="e">
        <f ca="1">'MGRS to Dist'!BV755</f>
        <v>#N/A</v>
      </c>
    </row>
    <row r="756" spans="3:46" ht="16.5" customHeight="1">
      <c r="C756" s="72" t="str">
        <f t="shared" si="379"/>
        <v/>
      </c>
      <c r="D756" s="72" t="e">
        <f t="array" aca="1" ref="D756" ca="1">MATCH(TRUE,ISERROR(VALUE(MID(C756,ROW(INDIRECT("1:"&amp;LEN(C756))),1))),0)</f>
        <v>#N/A</v>
      </c>
      <c r="E756" s="72" t="e">
        <f t="shared" ca="1" si="380"/>
        <v>#N/A</v>
      </c>
      <c r="F756" s="72" t="e">
        <f t="shared" ca="1" si="381"/>
        <v>#N/A</v>
      </c>
      <c r="G756" s="72" t="e">
        <f t="shared" ca="1" si="382"/>
        <v>#N/A</v>
      </c>
      <c r="H756" s="72" t="e">
        <f t="shared" ca="1" si="383"/>
        <v>#N/A</v>
      </c>
      <c r="I756" s="72" t="e">
        <f t="shared" ca="1" si="384"/>
        <v>#N/A</v>
      </c>
      <c r="J756" s="72" t="e">
        <f t="shared" ca="1" si="385"/>
        <v>#N/A</v>
      </c>
      <c r="K756" s="72" t="e">
        <f t="shared" ca="1" si="386"/>
        <v>#N/A</v>
      </c>
      <c r="L756" s="72" t="e">
        <f t="shared" ca="1" si="387"/>
        <v>#N/A</v>
      </c>
      <c r="M756" s="72" t="e">
        <f ca="1">VLOOKUP(G756,Coef!$C$2:$F$25,4)</f>
        <v>#N/A</v>
      </c>
      <c r="N756" s="31" t="e">
        <f ca="1">VLOOKUP(F756,Coef!$C$4:$D$23,2)</f>
        <v>#N/A</v>
      </c>
      <c r="O756" s="31" t="e">
        <f ca="1">MOD(VLOOKUP(H756,Coef!$C$2:$G$21,5)+MOD(E756+1,2)*15,20)</f>
        <v>#N/A</v>
      </c>
      <c r="P756" s="31" t="e">
        <f ca="1">VLOOKUP(N756,Coef!$A$27:$B$46,2)</f>
        <v>#N/A</v>
      </c>
      <c r="Q756" s="31" t="e">
        <f ca="1">VLOOKUP(N756,Coef!$A$27:$C$46,3)+O756/10-0.1</f>
        <v>#N/A</v>
      </c>
      <c r="R756" s="31" t="e">
        <f t="shared" ca="1" si="388"/>
        <v>#N/A</v>
      </c>
      <c r="S756" s="72" t="e">
        <f t="shared" ca="1" si="389"/>
        <v>#N/A</v>
      </c>
      <c r="T756" s="72" t="e">
        <f t="shared" ca="1" si="390"/>
        <v>#N/A</v>
      </c>
      <c r="U756" s="72" t="e">
        <f t="shared" ca="1" si="391"/>
        <v>#N/A</v>
      </c>
      <c r="V756" s="72" t="e">
        <f t="shared" ca="1" si="392"/>
        <v>#N/A</v>
      </c>
      <c r="W756" s="72" t="e">
        <f ca="1">(Coef!$J$9/(1+Coef!$J$8*(COS(V756))^2)^0.5)*Coef!$J$6</f>
        <v>#N/A</v>
      </c>
      <c r="X756" s="72" t="e">
        <f t="shared" ca="1" si="393"/>
        <v>#N/A</v>
      </c>
      <c r="Y756" s="72" t="e">
        <f t="shared" ca="1" si="394"/>
        <v>#N/A</v>
      </c>
      <c r="Z756" s="72" t="e">
        <f t="shared" ca="1" si="395"/>
        <v>#N/A</v>
      </c>
      <c r="AA756" s="72" t="e">
        <f t="shared" ca="1" si="396"/>
        <v>#N/A</v>
      </c>
      <c r="AB756" s="72" t="e">
        <f t="shared" ca="1" si="397"/>
        <v>#N/A</v>
      </c>
      <c r="AC756" s="72" t="e">
        <f t="shared" ca="1" si="398"/>
        <v>#N/A</v>
      </c>
      <c r="AD756" s="72" t="e">
        <f t="shared" ca="1" si="399"/>
        <v>#N/A</v>
      </c>
      <c r="AE756" s="72" t="e">
        <f ca="1">Coef!$J$6*Coef!$J$9*(V756-(Coef!$J$10*AB756)+(Coef!$J$11*AC756)-(Coef!$J$12*AD756))</f>
        <v>#N/A</v>
      </c>
      <c r="AF756" s="72" t="e">
        <f t="shared" ca="1" si="400"/>
        <v>#N/A</v>
      </c>
      <c r="AG756" s="72" t="e">
        <f ca="1">((Coef!$J$8*Y756^2)/2)*(COS(V756))^2</f>
        <v>#N/A</v>
      </c>
      <c r="AH756" s="72" t="e">
        <f t="shared" ca="1" si="401"/>
        <v>#N/A</v>
      </c>
      <c r="AI756" s="72" t="e">
        <f t="shared" ca="1" si="402"/>
        <v>#N/A</v>
      </c>
      <c r="AJ756" s="72" t="e">
        <f t="shared" ca="1" si="403"/>
        <v>#N/A</v>
      </c>
      <c r="AK756" s="72" t="e">
        <f t="shared" ca="1" si="404"/>
        <v>#N/A</v>
      </c>
      <c r="AL756" s="72" t="e">
        <f t="shared" ca="1" si="405"/>
        <v>#N/A</v>
      </c>
      <c r="AM756" s="72" t="e">
        <f ca="1">V756+(1+Coef!$J$8*(COS(V756))^2-(3/2)*Coef!$J$8*SIN(V756)*COS(V756)*(AL756-V756))*(AL756-V756)</f>
        <v>#N/A</v>
      </c>
      <c r="AN756" s="34" t="e">
        <f t="shared" ca="1" si="406"/>
        <v>#N/A</v>
      </c>
      <c r="AO756" s="33" t="e">
        <f t="shared" ca="1" si="407"/>
        <v>#N/A</v>
      </c>
      <c r="AP756" s="33" t="e">
        <f t="shared" ca="1" si="408"/>
        <v>#N/A</v>
      </c>
      <c r="AQ756" s="72" t="e">
        <f ca="1">'MGRS to Dist'!BP756</f>
        <v>#N/A</v>
      </c>
      <c r="AR756" s="72" t="e">
        <f ca="1">'MGRS to Dist'!BT756</f>
        <v>#N/A</v>
      </c>
      <c r="AS756" s="72" t="e">
        <f ca="1">'MGRS to Dist'!BU756</f>
        <v>#N/A</v>
      </c>
      <c r="AT756" s="72" t="e">
        <f ca="1">'MGRS to Dist'!BV756</f>
        <v>#N/A</v>
      </c>
    </row>
    <row r="757" spans="3:46" ht="16.5" customHeight="1">
      <c r="C757" s="72" t="str">
        <f t="shared" si="379"/>
        <v/>
      </c>
      <c r="D757" s="72" t="e">
        <f t="array" aca="1" ref="D757" ca="1">MATCH(TRUE,ISERROR(VALUE(MID(C757,ROW(INDIRECT("1:"&amp;LEN(C757))),1))),0)</f>
        <v>#N/A</v>
      </c>
      <c r="E757" s="72" t="e">
        <f t="shared" ca="1" si="380"/>
        <v>#N/A</v>
      </c>
      <c r="F757" s="72" t="e">
        <f t="shared" ca="1" si="381"/>
        <v>#N/A</v>
      </c>
      <c r="G757" s="72" t="e">
        <f t="shared" ca="1" si="382"/>
        <v>#N/A</v>
      </c>
      <c r="H757" s="72" t="e">
        <f t="shared" ca="1" si="383"/>
        <v>#N/A</v>
      </c>
      <c r="I757" s="72" t="e">
        <f t="shared" ca="1" si="384"/>
        <v>#N/A</v>
      </c>
      <c r="J757" s="72" t="e">
        <f t="shared" ca="1" si="385"/>
        <v>#N/A</v>
      </c>
      <c r="K757" s="72" t="e">
        <f t="shared" ca="1" si="386"/>
        <v>#N/A</v>
      </c>
      <c r="L757" s="72" t="e">
        <f t="shared" ca="1" si="387"/>
        <v>#N/A</v>
      </c>
      <c r="M757" s="72" t="e">
        <f ca="1">VLOOKUP(G757,Coef!$C$2:$F$25,4)</f>
        <v>#N/A</v>
      </c>
      <c r="N757" s="31" t="e">
        <f ca="1">VLOOKUP(F757,Coef!$C$4:$D$23,2)</f>
        <v>#N/A</v>
      </c>
      <c r="O757" s="31" t="e">
        <f ca="1">MOD(VLOOKUP(H757,Coef!$C$2:$G$21,5)+MOD(E757+1,2)*15,20)</f>
        <v>#N/A</v>
      </c>
      <c r="P757" s="31" t="e">
        <f ca="1">VLOOKUP(N757,Coef!$A$27:$B$46,2)</f>
        <v>#N/A</v>
      </c>
      <c r="Q757" s="31" t="e">
        <f ca="1">VLOOKUP(N757,Coef!$A$27:$C$46,3)+O757/10-0.1</f>
        <v>#N/A</v>
      </c>
      <c r="R757" s="31" t="e">
        <f t="shared" ca="1" si="388"/>
        <v>#N/A</v>
      </c>
      <c r="S757" s="72" t="e">
        <f t="shared" ca="1" si="389"/>
        <v>#N/A</v>
      </c>
      <c r="T757" s="72" t="e">
        <f t="shared" ca="1" si="390"/>
        <v>#N/A</v>
      </c>
      <c r="U757" s="72" t="e">
        <f t="shared" ca="1" si="391"/>
        <v>#N/A</v>
      </c>
      <c r="V757" s="72" t="e">
        <f t="shared" ca="1" si="392"/>
        <v>#N/A</v>
      </c>
      <c r="W757" s="72" t="e">
        <f ca="1">(Coef!$J$9/(1+Coef!$J$8*(COS(V757))^2)^0.5)*Coef!$J$6</f>
        <v>#N/A</v>
      </c>
      <c r="X757" s="72" t="e">
        <f t="shared" ca="1" si="393"/>
        <v>#N/A</v>
      </c>
      <c r="Y757" s="72" t="e">
        <f t="shared" ca="1" si="394"/>
        <v>#N/A</v>
      </c>
      <c r="Z757" s="72" t="e">
        <f t="shared" ca="1" si="395"/>
        <v>#N/A</v>
      </c>
      <c r="AA757" s="72" t="e">
        <f t="shared" ca="1" si="396"/>
        <v>#N/A</v>
      </c>
      <c r="AB757" s="72" t="e">
        <f t="shared" ca="1" si="397"/>
        <v>#N/A</v>
      </c>
      <c r="AC757" s="72" t="e">
        <f t="shared" ca="1" si="398"/>
        <v>#N/A</v>
      </c>
      <c r="AD757" s="72" t="e">
        <f t="shared" ca="1" si="399"/>
        <v>#N/A</v>
      </c>
      <c r="AE757" s="72" t="e">
        <f ca="1">Coef!$J$6*Coef!$J$9*(V757-(Coef!$J$10*AB757)+(Coef!$J$11*AC757)-(Coef!$J$12*AD757))</f>
        <v>#N/A</v>
      </c>
      <c r="AF757" s="72" t="e">
        <f t="shared" ca="1" si="400"/>
        <v>#N/A</v>
      </c>
      <c r="AG757" s="72" t="e">
        <f ca="1">((Coef!$J$8*Y757^2)/2)*(COS(V757))^2</f>
        <v>#N/A</v>
      </c>
      <c r="AH757" s="72" t="e">
        <f t="shared" ca="1" si="401"/>
        <v>#N/A</v>
      </c>
      <c r="AI757" s="72" t="e">
        <f t="shared" ca="1" si="402"/>
        <v>#N/A</v>
      </c>
      <c r="AJ757" s="72" t="e">
        <f t="shared" ca="1" si="403"/>
        <v>#N/A</v>
      </c>
      <c r="AK757" s="72" t="e">
        <f t="shared" ca="1" si="404"/>
        <v>#N/A</v>
      </c>
      <c r="AL757" s="72" t="e">
        <f t="shared" ca="1" si="405"/>
        <v>#N/A</v>
      </c>
      <c r="AM757" s="72" t="e">
        <f ca="1">V757+(1+Coef!$J$8*(COS(V757))^2-(3/2)*Coef!$J$8*SIN(V757)*COS(V757)*(AL757-V757))*(AL757-V757)</f>
        <v>#N/A</v>
      </c>
      <c r="AN757" s="34" t="e">
        <f t="shared" ca="1" si="406"/>
        <v>#N/A</v>
      </c>
      <c r="AO757" s="33" t="e">
        <f t="shared" ca="1" si="407"/>
        <v>#N/A</v>
      </c>
      <c r="AP757" s="33" t="e">
        <f t="shared" ca="1" si="408"/>
        <v>#N/A</v>
      </c>
      <c r="AQ757" s="72" t="e">
        <f ca="1">'MGRS to Dist'!BP757</f>
        <v>#N/A</v>
      </c>
      <c r="AR757" s="72" t="e">
        <f ca="1">'MGRS to Dist'!BT757</f>
        <v>#N/A</v>
      </c>
      <c r="AS757" s="72" t="e">
        <f ca="1">'MGRS to Dist'!BU757</f>
        <v>#N/A</v>
      </c>
      <c r="AT757" s="72" t="e">
        <f ca="1">'MGRS to Dist'!BV757</f>
        <v>#N/A</v>
      </c>
    </row>
    <row r="758" spans="3:46" ht="16.5" customHeight="1">
      <c r="C758" s="72" t="str">
        <f t="shared" si="379"/>
        <v/>
      </c>
      <c r="D758" s="72" t="e">
        <f t="array" aca="1" ref="D758" ca="1">MATCH(TRUE,ISERROR(VALUE(MID(C758,ROW(INDIRECT("1:"&amp;LEN(C758))),1))),0)</f>
        <v>#N/A</v>
      </c>
      <c r="E758" s="72" t="e">
        <f t="shared" ca="1" si="380"/>
        <v>#N/A</v>
      </c>
      <c r="F758" s="72" t="e">
        <f t="shared" ca="1" si="381"/>
        <v>#N/A</v>
      </c>
      <c r="G758" s="72" t="e">
        <f t="shared" ca="1" si="382"/>
        <v>#N/A</v>
      </c>
      <c r="H758" s="72" t="e">
        <f t="shared" ca="1" si="383"/>
        <v>#N/A</v>
      </c>
      <c r="I758" s="72" t="e">
        <f t="shared" ca="1" si="384"/>
        <v>#N/A</v>
      </c>
      <c r="J758" s="72" t="e">
        <f t="shared" ca="1" si="385"/>
        <v>#N/A</v>
      </c>
      <c r="K758" s="72" t="e">
        <f t="shared" ca="1" si="386"/>
        <v>#N/A</v>
      </c>
      <c r="L758" s="72" t="e">
        <f t="shared" ca="1" si="387"/>
        <v>#N/A</v>
      </c>
      <c r="M758" s="72" t="e">
        <f ca="1">VLOOKUP(G758,Coef!$C$2:$F$25,4)</f>
        <v>#N/A</v>
      </c>
      <c r="N758" s="31" t="e">
        <f ca="1">VLOOKUP(F758,Coef!$C$4:$D$23,2)</f>
        <v>#N/A</v>
      </c>
      <c r="O758" s="31" t="e">
        <f ca="1">MOD(VLOOKUP(H758,Coef!$C$2:$G$21,5)+MOD(E758+1,2)*15,20)</f>
        <v>#N/A</v>
      </c>
      <c r="P758" s="31" t="e">
        <f ca="1">VLOOKUP(N758,Coef!$A$27:$B$46,2)</f>
        <v>#N/A</v>
      </c>
      <c r="Q758" s="31" t="e">
        <f ca="1">VLOOKUP(N758,Coef!$A$27:$C$46,3)+O758/10-0.1</f>
        <v>#N/A</v>
      </c>
      <c r="R758" s="31" t="e">
        <f t="shared" ca="1" si="388"/>
        <v>#N/A</v>
      </c>
      <c r="S758" s="72" t="e">
        <f t="shared" ca="1" si="389"/>
        <v>#N/A</v>
      </c>
      <c r="T758" s="72" t="e">
        <f t="shared" ca="1" si="390"/>
        <v>#N/A</v>
      </c>
      <c r="U758" s="72" t="e">
        <f t="shared" ca="1" si="391"/>
        <v>#N/A</v>
      </c>
      <c r="V758" s="72" t="e">
        <f t="shared" ca="1" si="392"/>
        <v>#N/A</v>
      </c>
      <c r="W758" s="72" t="e">
        <f ca="1">(Coef!$J$9/(1+Coef!$J$8*(COS(V758))^2)^0.5)*Coef!$J$6</f>
        <v>#N/A</v>
      </c>
      <c r="X758" s="72" t="e">
        <f t="shared" ca="1" si="393"/>
        <v>#N/A</v>
      </c>
      <c r="Y758" s="72" t="e">
        <f t="shared" ca="1" si="394"/>
        <v>#N/A</v>
      </c>
      <c r="Z758" s="72" t="e">
        <f t="shared" ca="1" si="395"/>
        <v>#N/A</v>
      </c>
      <c r="AA758" s="72" t="e">
        <f t="shared" ca="1" si="396"/>
        <v>#N/A</v>
      </c>
      <c r="AB758" s="72" t="e">
        <f t="shared" ca="1" si="397"/>
        <v>#N/A</v>
      </c>
      <c r="AC758" s="72" t="e">
        <f t="shared" ca="1" si="398"/>
        <v>#N/A</v>
      </c>
      <c r="AD758" s="72" t="e">
        <f t="shared" ca="1" si="399"/>
        <v>#N/A</v>
      </c>
      <c r="AE758" s="72" t="e">
        <f ca="1">Coef!$J$6*Coef!$J$9*(V758-(Coef!$J$10*AB758)+(Coef!$J$11*AC758)-(Coef!$J$12*AD758))</f>
        <v>#N/A</v>
      </c>
      <c r="AF758" s="72" t="e">
        <f t="shared" ca="1" si="400"/>
        <v>#N/A</v>
      </c>
      <c r="AG758" s="72" t="e">
        <f ca="1">((Coef!$J$8*Y758^2)/2)*(COS(V758))^2</f>
        <v>#N/A</v>
      </c>
      <c r="AH758" s="72" t="e">
        <f t="shared" ca="1" si="401"/>
        <v>#N/A</v>
      </c>
      <c r="AI758" s="72" t="e">
        <f t="shared" ca="1" si="402"/>
        <v>#N/A</v>
      </c>
      <c r="AJ758" s="72" t="e">
        <f t="shared" ca="1" si="403"/>
        <v>#N/A</v>
      </c>
      <c r="AK758" s="72" t="e">
        <f t="shared" ca="1" si="404"/>
        <v>#N/A</v>
      </c>
      <c r="AL758" s="72" t="e">
        <f t="shared" ca="1" si="405"/>
        <v>#N/A</v>
      </c>
      <c r="AM758" s="72" t="e">
        <f ca="1">V758+(1+Coef!$J$8*(COS(V758))^2-(3/2)*Coef!$J$8*SIN(V758)*COS(V758)*(AL758-V758))*(AL758-V758)</f>
        <v>#N/A</v>
      </c>
      <c r="AN758" s="34" t="e">
        <f t="shared" ca="1" si="406"/>
        <v>#N/A</v>
      </c>
      <c r="AO758" s="33" t="e">
        <f t="shared" ca="1" si="407"/>
        <v>#N/A</v>
      </c>
      <c r="AP758" s="33" t="e">
        <f t="shared" ca="1" si="408"/>
        <v>#N/A</v>
      </c>
      <c r="AQ758" s="72" t="e">
        <f ca="1">'MGRS to Dist'!BP758</f>
        <v>#N/A</v>
      </c>
      <c r="AR758" s="72" t="e">
        <f ca="1">'MGRS to Dist'!BT758</f>
        <v>#N/A</v>
      </c>
      <c r="AS758" s="72" t="e">
        <f ca="1">'MGRS to Dist'!BU758</f>
        <v>#N/A</v>
      </c>
      <c r="AT758" s="72" t="e">
        <f ca="1">'MGRS to Dist'!BV758</f>
        <v>#N/A</v>
      </c>
    </row>
    <row r="759" spans="3:46" ht="16.5" customHeight="1">
      <c r="C759" s="72" t="str">
        <f t="shared" si="379"/>
        <v/>
      </c>
      <c r="D759" s="72" t="e">
        <f t="array" aca="1" ref="D759" ca="1">MATCH(TRUE,ISERROR(VALUE(MID(C759,ROW(INDIRECT("1:"&amp;LEN(C759))),1))),0)</f>
        <v>#N/A</v>
      </c>
      <c r="E759" s="72" t="e">
        <f t="shared" ca="1" si="380"/>
        <v>#N/A</v>
      </c>
      <c r="F759" s="72" t="e">
        <f t="shared" ca="1" si="381"/>
        <v>#N/A</v>
      </c>
      <c r="G759" s="72" t="e">
        <f t="shared" ca="1" si="382"/>
        <v>#N/A</v>
      </c>
      <c r="H759" s="72" t="e">
        <f t="shared" ca="1" si="383"/>
        <v>#N/A</v>
      </c>
      <c r="I759" s="72" t="e">
        <f t="shared" ca="1" si="384"/>
        <v>#N/A</v>
      </c>
      <c r="J759" s="72" t="e">
        <f t="shared" ca="1" si="385"/>
        <v>#N/A</v>
      </c>
      <c r="K759" s="72" t="e">
        <f t="shared" ca="1" si="386"/>
        <v>#N/A</v>
      </c>
      <c r="L759" s="72" t="e">
        <f t="shared" ca="1" si="387"/>
        <v>#N/A</v>
      </c>
      <c r="M759" s="72" t="e">
        <f ca="1">VLOOKUP(G759,Coef!$C$2:$F$25,4)</f>
        <v>#N/A</v>
      </c>
      <c r="N759" s="31" t="e">
        <f ca="1">VLOOKUP(F759,Coef!$C$4:$D$23,2)</f>
        <v>#N/A</v>
      </c>
      <c r="O759" s="31" t="e">
        <f ca="1">MOD(VLOOKUP(H759,Coef!$C$2:$G$21,5)+MOD(E759+1,2)*15,20)</f>
        <v>#N/A</v>
      </c>
      <c r="P759" s="31" t="e">
        <f ca="1">VLOOKUP(N759,Coef!$A$27:$B$46,2)</f>
        <v>#N/A</v>
      </c>
      <c r="Q759" s="31" t="e">
        <f ca="1">VLOOKUP(N759,Coef!$A$27:$C$46,3)+O759/10-0.1</f>
        <v>#N/A</v>
      </c>
      <c r="R759" s="31" t="e">
        <f t="shared" ca="1" si="388"/>
        <v>#N/A</v>
      </c>
      <c r="S759" s="72" t="e">
        <f t="shared" ca="1" si="389"/>
        <v>#N/A</v>
      </c>
      <c r="T759" s="72" t="e">
        <f t="shared" ca="1" si="390"/>
        <v>#N/A</v>
      </c>
      <c r="U759" s="72" t="e">
        <f t="shared" ca="1" si="391"/>
        <v>#N/A</v>
      </c>
      <c r="V759" s="72" t="e">
        <f t="shared" ca="1" si="392"/>
        <v>#N/A</v>
      </c>
      <c r="W759" s="72" t="e">
        <f ca="1">(Coef!$J$9/(1+Coef!$J$8*(COS(V759))^2)^0.5)*Coef!$J$6</f>
        <v>#N/A</v>
      </c>
      <c r="X759" s="72" t="e">
        <f t="shared" ca="1" si="393"/>
        <v>#N/A</v>
      </c>
      <c r="Y759" s="72" t="e">
        <f t="shared" ca="1" si="394"/>
        <v>#N/A</v>
      </c>
      <c r="Z759" s="72" t="e">
        <f t="shared" ca="1" si="395"/>
        <v>#N/A</v>
      </c>
      <c r="AA759" s="72" t="e">
        <f t="shared" ca="1" si="396"/>
        <v>#N/A</v>
      </c>
      <c r="AB759" s="72" t="e">
        <f t="shared" ca="1" si="397"/>
        <v>#N/A</v>
      </c>
      <c r="AC759" s="72" t="e">
        <f t="shared" ca="1" si="398"/>
        <v>#N/A</v>
      </c>
      <c r="AD759" s="72" t="e">
        <f t="shared" ca="1" si="399"/>
        <v>#N/A</v>
      </c>
      <c r="AE759" s="72" t="e">
        <f ca="1">Coef!$J$6*Coef!$J$9*(V759-(Coef!$J$10*AB759)+(Coef!$J$11*AC759)-(Coef!$J$12*AD759))</f>
        <v>#N/A</v>
      </c>
      <c r="AF759" s="72" t="e">
        <f t="shared" ca="1" si="400"/>
        <v>#N/A</v>
      </c>
      <c r="AG759" s="72" t="e">
        <f ca="1">((Coef!$J$8*Y759^2)/2)*(COS(V759))^2</f>
        <v>#N/A</v>
      </c>
      <c r="AH759" s="72" t="e">
        <f t="shared" ca="1" si="401"/>
        <v>#N/A</v>
      </c>
      <c r="AI759" s="72" t="e">
        <f t="shared" ca="1" si="402"/>
        <v>#N/A</v>
      </c>
      <c r="AJ759" s="72" t="e">
        <f t="shared" ca="1" si="403"/>
        <v>#N/A</v>
      </c>
      <c r="AK759" s="72" t="e">
        <f t="shared" ca="1" si="404"/>
        <v>#N/A</v>
      </c>
      <c r="AL759" s="72" t="e">
        <f t="shared" ca="1" si="405"/>
        <v>#N/A</v>
      </c>
      <c r="AM759" s="72" t="e">
        <f ca="1">V759+(1+Coef!$J$8*(COS(V759))^2-(3/2)*Coef!$J$8*SIN(V759)*COS(V759)*(AL759-V759))*(AL759-V759)</f>
        <v>#N/A</v>
      </c>
      <c r="AN759" s="34" t="e">
        <f t="shared" ca="1" si="406"/>
        <v>#N/A</v>
      </c>
      <c r="AO759" s="33" t="e">
        <f t="shared" ca="1" si="407"/>
        <v>#N/A</v>
      </c>
      <c r="AP759" s="33" t="e">
        <f t="shared" ca="1" si="408"/>
        <v>#N/A</v>
      </c>
      <c r="AQ759" s="72" t="e">
        <f ca="1">'MGRS to Dist'!BP759</f>
        <v>#N/A</v>
      </c>
      <c r="AR759" s="72" t="e">
        <f ca="1">'MGRS to Dist'!BT759</f>
        <v>#N/A</v>
      </c>
      <c r="AS759" s="72" t="e">
        <f ca="1">'MGRS to Dist'!BU759</f>
        <v>#N/A</v>
      </c>
      <c r="AT759" s="72" t="e">
        <f ca="1">'MGRS to Dist'!BV759</f>
        <v>#N/A</v>
      </c>
    </row>
    <row r="760" spans="3:46" ht="16.5" customHeight="1">
      <c r="C760" s="72" t="str">
        <f t="shared" si="379"/>
        <v/>
      </c>
      <c r="D760" s="72" t="e">
        <f t="array" aca="1" ref="D760" ca="1">MATCH(TRUE,ISERROR(VALUE(MID(C760,ROW(INDIRECT("1:"&amp;LEN(C760))),1))),0)</f>
        <v>#N/A</v>
      </c>
      <c r="E760" s="72" t="e">
        <f t="shared" ca="1" si="380"/>
        <v>#N/A</v>
      </c>
      <c r="F760" s="72" t="e">
        <f t="shared" ca="1" si="381"/>
        <v>#N/A</v>
      </c>
      <c r="G760" s="72" t="e">
        <f t="shared" ca="1" si="382"/>
        <v>#N/A</v>
      </c>
      <c r="H760" s="72" t="e">
        <f t="shared" ca="1" si="383"/>
        <v>#N/A</v>
      </c>
      <c r="I760" s="72" t="e">
        <f t="shared" ca="1" si="384"/>
        <v>#N/A</v>
      </c>
      <c r="J760" s="72" t="e">
        <f t="shared" ca="1" si="385"/>
        <v>#N/A</v>
      </c>
      <c r="K760" s="72" t="e">
        <f t="shared" ca="1" si="386"/>
        <v>#N/A</v>
      </c>
      <c r="L760" s="72" t="e">
        <f t="shared" ca="1" si="387"/>
        <v>#N/A</v>
      </c>
      <c r="M760" s="72" t="e">
        <f ca="1">VLOOKUP(G760,Coef!$C$2:$F$25,4)</f>
        <v>#N/A</v>
      </c>
      <c r="N760" s="31" t="e">
        <f ca="1">VLOOKUP(F760,Coef!$C$4:$D$23,2)</f>
        <v>#N/A</v>
      </c>
      <c r="O760" s="31" t="e">
        <f ca="1">MOD(VLOOKUP(H760,Coef!$C$2:$G$21,5)+MOD(E760+1,2)*15,20)</f>
        <v>#N/A</v>
      </c>
      <c r="P760" s="31" t="e">
        <f ca="1">VLOOKUP(N760,Coef!$A$27:$B$46,2)</f>
        <v>#N/A</v>
      </c>
      <c r="Q760" s="31" t="e">
        <f ca="1">VLOOKUP(N760,Coef!$A$27:$C$46,3)+O760/10-0.1</f>
        <v>#N/A</v>
      </c>
      <c r="R760" s="31" t="e">
        <f t="shared" ca="1" si="388"/>
        <v>#N/A</v>
      </c>
      <c r="S760" s="72" t="e">
        <f t="shared" ca="1" si="389"/>
        <v>#N/A</v>
      </c>
      <c r="T760" s="72" t="e">
        <f t="shared" ca="1" si="390"/>
        <v>#N/A</v>
      </c>
      <c r="U760" s="72" t="e">
        <f t="shared" ca="1" si="391"/>
        <v>#N/A</v>
      </c>
      <c r="V760" s="72" t="e">
        <f t="shared" ca="1" si="392"/>
        <v>#N/A</v>
      </c>
      <c r="W760" s="72" t="e">
        <f ca="1">(Coef!$J$9/(1+Coef!$J$8*(COS(V760))^2)^0.5)*Coef!$J$6</f>
        <v>#N/A</v>
      </c>
      <c r="X760" s="72" t="e">
        <f t="shared" ca="1" si="393"/>
        <v>#N/A</v>
      </c>
      <c r="Y760" s="72" t="e">
        <f t="shared" ca="1" si="394"/>
        <v>#N/A</v>
      </c>
      <c r="Z760" s="72" t="e">
        <f t="shared" ca="1" si="395"/>
        <v>#N/A</v>
      </c>
      <c r="AA760" s="72" t="e">
        <f t="shared" ca="1" si="396"/>
        <v>#N/A</v>
      </c>
      <c r="AB760" s="72" t="e">
        <f t="shared" ca="1" si="397"/>
        <v>#N/A</v>
      </c>
      <c r="AC760" s="72" t="e">
        <f t="shared" ca="1" si="398"/>
        <v>#N/A</v>
      </c>
      <c r="AD760" s="72" t="e">
        <f t="shared" ca="1" si="399"/>
        <v>#N/A</v>
      </c>
      <c r="AE760" s="72" t="e">
        <f ca="1">Coef!$J$6*Coef!$J$9*(V760-(Coef!$J$10*AB760)+(Coef!$J$11*AC760)-(Coef!$J$12*AD760))</f>
        <v>#N/A</v>
      </c>
      <c r="AF760" s="72" t="e">
        <f t="shared" ca="1" si="400"/>
        <v>#N/A</v>
      </c>
      <c r="AG760" s="72" t="e">
        <f ca="1">((Coef!$J$8*Y760^2)/2)*(COS(V760))^2</f>
        <v>#N/A</v>
      </c>
      <c r="AH760" s="72" t="e">
        <f t="shared" ca="1" si="401"/>
        <v>#N/A</v>
      </c>
      <c r="AI760" s="72" t="e">
        <f t="shared" ca="1" si="402"/>
        <v>#N/A</v>
      </c>
      <c r="AJ760" s="72" t="e">
        <f t="shared" ca="1" si="403"/>
        <v>#N/A</v>
      </c>
      <c r="AK760" s="72" t="e">
        <f t="shared" ca="1" si="404"/>
        <v>#N/A</v>
      </c>
      <c r="AL760" s="72" t="e">
        <f t="shared" ca="1" si="405"/>
        <v>#N/A</v>
      </c>
      <c r="AM760" s="72" t="e">
        <f ca="1">V760+(1+Coef!$J$8*(COS(V760))^2-(3/2)*Coef!$J$8*SIN(V760)*COS(V760)*(AL760-V760))*(AL760-V760)</f>
        <v>#N/A</v>
      </c>
      <c r="AN760" s="34" t="e">
        <f t="shared" ca="1" si="406"/>
        <v>#N/A</v>
      </c>
      <c r="AO760" s="33" t="e">
        <f t="shared" ca="1" si="407"/>
        <v>#N/A</v>
      </c>
      <c r="AP760" s="33" t="e">
        <f t="shared" ca="1" si="408"/>
        <v>#N/A</v>
      </c>
      <c r="AQ760" s="72" t="e">
        <f ca="1">'MGRS to Dist'!BP760</f>
        <v>#N/A</v>
      </c>
      <c r="AR760" s="72" t="e">
        <f ca="1">'MGRS to Dist'!BT760</f>
        <v>#N/A</v>
      </c>
      <c r="AS760" s="72" t="e">
        <f ca="1">'MGRS to Dist'!BU760</f>
        <v>#N/A</v>
      </c>
      <c r="AT760" s="72" t="e">
        <f ca="1">'MGRS to Dist'!BV760</f>
        <v>#N/A</v>
      </c>
    </row>
    <row r="761" spans="3:46" ht="16.5" customHeight="1">
      <c r="C761" s="72" t="str">
        <f t="shared" si="379"/>
        <v/>
      </c>
      <c r="D761" s="72" t="e">
        <f t="array" aca="1" ref="D761" ca="1">MATCH(TRUE,ISERROR(VALUE(MID(C761,ROW(INDIRECT("1:"&amp;LEN(C761))),1))),0)</f>
        <v>#N/A</v>
      </c>
      <c r="E761" s="72" t="e">
        <f t="shared" ca="1" si="380"/>
        <v>#N/A</v>
      </c>
      <c r="F761" s="72" t="e">
        <f t="shared" ca="1" si="381"/>
        <v>#N/A</v>
      </c>
      <c r="G761" s="72" t="e">
        <f t="shared" ca="1" si="382"/>
        <v>#N/A</v>
      </c>
      <c r="H761" s="72" t="e">
        <f t="shared" ca="1" si="383"/>
        <v>#N/A</v>
      </c>
      <c r="I761" s="72" t="e">
        <f t="shared" ca="1" si="384"/>
        <v>#N/A</v>
      </c>
      <c r="J761" s="72" t="e">
        <f t="shared" ca="1" si="385"/>
        <v>#N/A</v>
      </c>
      <c r="K761" s="72" t="e">
        <f t="shared" ca="1" si="386"/>
        <v>#N/A</v>
      </c>
      <c r="L761" s="72" t="e">
        <f t="shared" ca="1" si="387"/>
        <v>#N/A</v>
      </c>
      <c r="M761" s="72" t="e">
        <f ca="1">VLOOKUP(G761,Coef!$C$2:$F$25,4)</f>
        <v>#N/A</v>
      </c>
      <c r="N761" s="31" t="e">
        <f ca="1">VLOOKUP(F761,Coef!$C$4:$D$23,2)</f>
        <v>#N/A</v>
      </c>
      <c r="O761" s="31" t="e">
        <f ca="1">MOD(VLOOKUP(H761,Coef!$C$2:$G$21,5)+MOD(E761+1,2)*15,20)</f>
        <v>#N/A</v>
      </c>
      <c r="P761" s="31" t="e">
        <f ca="1">VLOOKUP(N761,Coef!$A$27:$B$46,2)</f>
        <v>#N/A</v>
      </c>
      <c r="Q761" s="31" t="e">
        <f ca="1">VLOOKUP(N761,Coef!$A$27:$C$46,3)+O761/10-0.1</f>
        <v>#N/A</v>
      </c>
      <c r="R761" s="31" t="e">
        <f t="shared" ca="1" si="388"/>
        <v>#N/A</v>
      </c>
      <c r="S761" s="72" t="e">
        <f t="shared" ca="1" si="389"/>
        <v>#N/A</v>
      </c>
      <c r="T761" s="72" t="e">
        <f t="shared" ca="1" si="390"/>
        <v>#N/A</v>
      </c>
      <c r="U761" s="72" t="e">
        <f t="shared" ca="1" si="391"/>
        <v>#N/A</v>
      </c>
      <c r="V761" s="72" t="e">
        <f t="shared" ca="1" si="392"/>
        <v>#N/A</v>
      </c>
      <c r="W761" s="72" t="e">
        <f ca="1">(Coef!$J$9/(1+Coef!$J$8*(COS(V761))^2)^0.5)*Coef!$J$6</f>
        <v>#N/A</v>
      </c>
      <c r="X761" s="72" t="e">
        <f t="shared" ca="1" si="393"/>
        <v>#N/A</v>
      </c>
      <c r="Y761" s="72" t="e">
        <f t="shared" ca="1" si="394"/>
        <v>#N/A</v>
      </c>
      <c r="Z761" s="72" t="e">
        <f t="shared" ca="1" si="395"/>
        <v>#N/A</v>
      </c>
      <c r="AA761" s="72" t="e">
        <f t="shared" ca="1" si="396"/>
        <v>#N/A</v>
      </c>
      <c r="AB761" s="72" t="e">
        <f t="shared" ca="1" si="397"/>
        <v>#N/A</v>
      </c>
      <c r="AC761" s="72" t="e">
        <f t="shared" ca="1" si="398"/>
        <v>#N/A</v>
      </c>
      <c r="AD761" s="72" t="e">
        <f t="shared" ca="1" si="399"/>
        <v>#N/A</v>
      </c>
      <c r="AE761" s="72" t="e">
        <f ca="1">Coef!$J$6*Coef!$J$9*(V761-(Coef!$J$10*AB761)+(Coef!$J$11*AC761)-(Coef!$J$12*AD761))</f>
        <v>#N/A</v>
      </c>
      <c r="AF761" s="72" t="e">
        <f t="shared" ca="1" si="400"/>
        <v>#N/A</v>
      </c>
      <c r="AG761" s="72" t="e">
        <f ca="1">((Coef!$J$8*Y761^2)/2)*(COS(V761))^2</f>
        <v>#N/A</v>
      </c>
      <c r="AH761" s="72" t="e">
        <f t="shared" ca="1" si="401"/>
        <v>#N/A</v>
      </c>
      <c r="AI761" s="72" t="e">
        <f t="shared" ca="1" si="402"/>
        <v>#N/A</v>
      </c>
      <c r="AJ761" s="72" t="e">
        <f t="shared" ca="1" si="403"/>
        <v>#N/A</v>
      </c>
      <c r="AK761" s="72" t="e">
        <f t="shared" ca="1" si="404"/>
        <v>#N/A</v>
      </c>
      <c r="AL761" s="72" t="e">
        <f t="shared" ca="1" si="405"/>
        <v>#N/A</v>
      </c>
      <c r="AM761" s="72" t="e">
        <f ca="1">V761+(1+Coef!$J$8*(COS(V761))^2-(3/2)*Coef!$J$8*SIN(V761)*COS(V761)*(AL761-V761))*(AL761-V761)</f>
        <v>#N/A</v>
      </c>
      <c r="AN761" s="34" t="e">
        <f t="shared" ca="1" si="406"/>
        <v>#N/A</v>
      </c>
      <c r="AO761" s="33" t="e">
        <f t="shared" ca="1" si="407"/>
        <v>#N/A</v>
      </c>
      <c r="AP761" s="33" t="e">
        <f t="shared" ca="1" si="408"/>
        <v>#N/A</v>
      </c>
      <c r="AQ761" s="72" t="e">
        <f ca="1">'MGRS to Dist'!BP761</f>
        <v>#N/A</v>
      </c>
      <c r="AR761" s="72" t="e">
        <f ca="1">'MGRS to Dist'!BT761</f>
        <v>#N/A</v>
      </c>
      <c r="AS761" s="72" t="e">
        <f ca="1">'MGRS to Dist'!BU761</f>
        <v>#N/A</v>
      </c>
      <c r="AT761" s="72" t="e">
        <f ca="1">'MGRS to Dist'!BV761</f>
        <v>#N/A</v>
      </c>
    </row>
    <row r="762" spans="3:46" ht="16.5" customHeight="1">
      <c r="C762" s="72" t="str">
        <f t="shared" si="379"/>
        <v/>
      </c>
      <c r="D762" s="72" t="e">
        <f t="array" aca="1" ref="D762" ca="1">MATCH(TRUE,ISERROR(VALUE(MID(C762,ROW(INDIRECT("1:"&amp;LEN(C762))),1))),0)</f>
        <v>#N/A</v>
      </c>
      <c r="E762" s="72" t="e">
        <f t="shared" ca="1" si="380"/>
        <v>#N/A</v>
      </c>
      <c r="F762" s="72" t="e">
        <f t="shared" ca="1" si="381"/>
        <v>#N/A</v>
      </c>
      <c r="G762" s="72" t="e">
        <f t="shared" ca="1" si="382"/>
        <v>#N/A</v>
      </c>
      <c r="H762" s="72" t="e">
        <f t="shared" ca="1" si="383"/>
        <v>#N/A</v>
      </c>
      <c r="I762" s="72" t="e">
        <f t="shared" ca="1" si="384"/>
        <v>#N/A</v>
      </c>
      <c r="J762" s="72" t="e">
        <f t="shared" ca="1" si="385"/>
        <v>#N/A</v>
      </c>
      <c r="K762" s="72" t="e">
        <f t="shared" ca="1" si="386"/>
        <v>#N/A</v>
      </c>
      <c r="L762" s="72" t="e">
        <f t="shared" ca="1" si="387"/>
        <v>#N/A</v>
      </c>
      <c r="M762" s="72" t="e">
        <f ca="1">VLOOKUP(G762,Coef!$C$2:$F$25,4)</f>
        <v>#N/A</v>
      </c>
      <c r="N762" s="31" t="e">
        <f ca="1">VLOOKUP(F762,Coef!$C$4:$D$23,2)</f>
        <v>#N/A</v>
      </c>
      <c r="O762" s="31" t="e">
        <f ca="1">MOD(VLOOKUP(H762,Coef!$C$2:$G$21,5)+MOD(E762+1,2)*15,20)</f>
        <v>#N/A</v>
      </c>
      <c r="P762" s="31" t="e">
        <f ca="1">VLOOKUP(N762,Coef!$A$27:$B$46,2)</f>
        <v>#N/A</v>
      </c>
      <c r="Q762" s="31" t="e">
        <f ca="1">VLOOKUP(N762,Coef!$A$27:$C$46,3)+O762/10-0.1</f>
        <v>#N/A</v>
      </c>
      <c r="R762" s="31" t="e">
        <f t="shared" ca="1" si="388"/>
        <v>#N/A</v>
      </c>
      <c r="S762" s="72" t="e">
        <f t="shared" ca="1" si="389"/>
        <v>#N/A</v>
      </c>
      <c r="T762" s="72" t="e">
        <f t="shared" ca="1" si="390"/>
        <v>#N/A</v>
      </c>
      <c r="U762" s="72" t="e">
        <f t="shared" ca="1" si="391"/>
        <v>#N/A</v>
      </c>
      <c r="V762" s="72" t="e">
        <f t="shared" ca="1" si="392"/>
        <v>#N/A</v>
      </c>
      <c r="W762" s="72" t="e">
        <f ca="1">(Coef!$J$9/(1+Coef!$J$8*(COS(V762))^2)^0.5)*Coef!$J$6</f>
        <v>#N/A</v>
      </c>
      <c r="X762" s="72" t="e">
        <f t="shared" ca="1" si="393"/>
        <v>#N/A</v>
      </c>
      <c r="Y762" s="72" t="e">
        <f t="shared" ca="1" si="394"/>
        <v>#N/A</v>
      </c>
      <c r="Z762" s="72" t="e">
        <f t="shared" ca="1" si="395"/>
        <v>#N/A</v>
      </c>
      <c r="AA762" s="72" t="e">
        <f t="shared" ca="1" si="396"/>
        <v>#N/A</v>
      </c>
      <c r="AB762" s="72" t="e">
        <f t="shared" ca="1" si="397"/>
        <v>#N/A</v>
      </c>
      <c r="AC762" s="72" t="e">
        <f t="shared" ca="1" si="398"/>
        <v>#N/A</v>
      </c>
      <c r="AD762" s="72" t="e">
        <f t="shared" ca="1" si="399"/>
        <v>#N/A</v>
      </c>
      <c r="AE762" s="72" t="e">
        <f ca="1">Coef!$J$6*Coef!$J$9*(V762-(Coef!$J$10*AB762)+(Coef!$J$11*AC762)-(Coef!$J$12*AD762))</f>
        <v>#N/A</v>
      </c>
      <c r="AF762" s="72" t="e">
        <f t="shared" ca="1" si="400"/>
        <v>#N/A</v>
      </c>
      <c r="AG762" s="72" t="e">
        <f ca="1">((Coef!$J$8*Y762^2)/2)*(COS(V762))^2</f>
        <v>#N/A</v>
      </c>
      <c r="AH762" s="72" t="e">
        <f t="shared" ca="1" si="401"/>
        <v>#N/A</v>
      </c>
      <c r="AI762" s="72" t="e">
        <f t="shared" ca="1" si="402"/>
        <v>#N/A</v>
      </c>
      <c r="AJ762" s="72" t="e">
        <f t="shared" ca="1" si="403"/>
        <v>#N/A</v>
      </c>
      <c r="AK762" s="72" t="e">
        <f t="shared" ca="1" si="404"/>
        <v>#N/A</v>
      </c>
      <c r="AL762" s="72" t="e">
        <f t="shared" ca="1" si="405"/>
        <v>#N/A</v>
      </c>
      <c r="AM762" s="72" t="e">
        <f ca="1">V762+(1+Coef!$J$8*(COS(V762))^2-(3/2)*Coef!$J$8*SIN(V762)*COS(V762)*(AL762-V762))*(AL762-V762)</f>
        <v>#N/A</v>
      </c>
      <c r="AN762" s="34" t="e">
        <f t="shared" ca="1" si="406"/>
        <v>#N/A</v>
      </c>
      <c r="AO762" s="33" t="e">
        <f t="shared" ca="1" si="407"/>
        <v>#N/A</v>
      </c>
      <c r="AP762" s="33" t="e">
        <f t="shared" ca="1" si="408"/>
        <v>#N/A</v>
      </c>
      <c r="AQ762" s="72" t="e">
        <f ca="1">'MGRS to Dist'!BP762</f>
        <v>#N/A</v>
      </c>
      <c r="AR762" s="72" t="e">
        <f ca="1">'MGRS to Dist'!BT762</f>
        <v>#N/A</v>
      </c>
      <c r="AS762" s="72" t="e">
        <f ca="1">'MGRS to Dist'!BU762</f>
        <v>#N/A</v>
      </c>
      <c r="AT762" s="72" t="e">
        <f ca="1">'MGRS to Dist'!BV762</f>
        <v>#N/A</v>
      </c>
    </row>
    <row r="763" spans="3:46" ht="16.5" customHeight="1">
      <c r="C763" s="72" t="str">
        <f t="shared" si="379"/>
        <v/>
      </c>
      <c r="D763" s="72" t="e">
        <f t="array" aca="1" ref="D763" ca="1">MATCH(TRUE,ISERROR(VALUE(MID(C763,ROW(INDIRECT("1:"&amp;LEN(C763))),1))),0)</f>
        <v>#N/A</v>
      </c>
      <c r="E763" s="72" t="e">
        <f t="shared" ca="1" si="380"/>
        <v>#N/A</v>
      </c>
      <c r="F763" s="72" t="e">
        <f t="shared" ca="1" si="381"/>
        <v>#N/A</v>
      </c>
      <c r="G763" s="72" t="e">
        <f t="shared" ca="1" si="382"/>
        <v>#N/A</v>
      </c>
      <c r="H763" s="72" t="e">
        <f t="shared" ca="1" si="383"/>
        <v>#N/A</v>
      </c>
      <c r="I763" s="72" t="e">
        <f t="shared" ca="1" si="384"/>
        <v>#N/A</v>
      </c>
      <c r="J763" s="72" t="e">
        <f t="shared" ca="1" si="385"/>
        <v>#N/A</v>
      </c>
      <c r="K763" s="72" t="e">
        <f t="shared" ca="1" si="386"/>
        <v>#N/A</v>
      </c>
      <c r="L763" s="72" t="e">
        <f t="shared" ca="1" si="387"/>
        <v>#N/A</v>
      </c>
      <c r="M763" s="72" t="e">
        <f ca="1">VLOOKUP(G763,Coef!$C$2:$F$25,4)</f>
        <v>#N/A</v>
      </c>
      <c r="N763" s="31" t="e">
        <f ca="1">VLOOKUP(F763,Coef!$C$4:$D$23,2)</f>
        <v>#N/A</v>
      </c>
      <c r="O763" s="31" t="e">
        <f ca="1">MOD(VLOOKUP(H763,Coef!$C$2:$G$21,5)+MOD(E763+1,2)*15,20)</f>
        <v>#N/A</v>
      </c>
      <c r="P763" s="31" t="e">
        <f ca="1">VLOOKUP(N763,Coef!$A$27:$B$46,2)</f>
        <v>#N/A</v>
      </c>
      <c r="Q763" s="31" t="e">
        <f ca="1">VLOOKUP(N763,Coef!$A$27:$C$46,3)+O763/10-0.1</f>
        <v>#N/A</v>
      </c>
      <c r="R763" s="31" t="e">
        <f t="shared" ca="1" si="388"/>
        <v>#N/A</v>
      </c>
      <c r="S763" s="72" t="e">
        <f t="shared" ca="1" si="389"/>
        <v>#N/A</v>
      </c>
      <c r="T763" s="72" t="e">
        <f t="shared" ca="1" si="390"/>
        <v>#N/A</v>
      </c>
      <c r="U763" s="72" t="e">
        <f t="shared" ca="1" si="391"/>
        <v>#N/A</v>
      </c>
      <c r="V763" s="72" t="e">
        <f t="shared" ca="1" si="392"/>
        <v>#N/A</v>
      </c>
      <c r="W763" s="72" t="e">
        <f ca="1">(Coef!$J$9/(1+Coef!$J$8*(COS(V763))^2)^0.5)*Coef!$J$6</f>
        <v>#N/A</v>
      </c>
      <c r="X763" s="72" t="e">
        <f t="shared" ca="1" si="393"/>
        <v>#N/A</v>
      </c>
      <c r="Y763" s="72" t="e">
        <f t="shared" ca="1" si="394"/>
        <v>#N/A</v>
      </c>
      <c r="Z763" s="72" t="e">
        <f t="shared" ca="1" si="395"/>
        <v>#N/A</v>
      </c>
      <c r="AA763" s="72" t="e">
        <f t="shared" ca="1" si="396"/>
        <v>#N/A</v>
      </c>
      <c r="AB763" s="72" t="e">
        <f t="shared" ca="1" si="397"/>
        <v>#N/A</v>
      </c>
      <c r="AC763" s="72" t="e">
        <f t="shared" ca="1" si="398"/>
        <v>#N/A</v>
      </c>
      <c r="AD763" s="72" t="e">
        <f t="shared" ca="1" si="399"/>
        <v>#N/A</v>
      </c>
      <c r="AE763" s="72" t="e">
        <f ca="1">Coef!$J$6*Coef!$J$9*(V763-(Coef!$J$10*AB763)+(Coef!$J$11*AC763)-(Coef!$J$12*AD763))</f>
        <v>#N/A</v>
      </c>
      <c r="AF763" s="72" t="e">
        <f t="shared" ca="1" si="400"/>
        <v>#N/A</v>
      </c>
      <c r="AG763" s="72" t="e">
        <f ca="1">((Coef!$J$8*Y763^2)/2)*(COS(V763))^2</f>
        <v>#N/A</v>
      </c>
      <c r="AH763" s="72" t="e">
        <f t="shared" ca="1" si="401"/>
        <v>#N/A</v>
      </c>
      <c r="AI763" s="72" t="e">
        <f t="shared" ca="1" si="402"/>
        <v>#N/A</v>
      </c>
      <c r="AJ763" s="72" t="e">
        <f t="shared" ca="1" si="403"/>
        <v>#N/A</v>
      </c>
      <c r="AK763" s="72" t="e">
        <f t="shared" ca="1" si="404"/>
        <v>#N/A</v>
      </c>
      <c r="AL763" s="72" t="e">
        <f t="shared" ca="1" si="405"/>
        <v>#N/A</v>
      </c>
      <c r="AM763" s="72" t="e">
        <f ca="1">V763+(1+Coef!$J$8*(COS(V763))^2-(3/2)*Coef!$J$8*SIN(V763)*COS(V763)*(AL763-V763))*(AL763-V763)</f>
        <v>#N/A</v>
      </c>
      <c r="AN763" s="34" t="e">
        <f t="shared" ca="1" si="406"/>
        <v>#N/A</v>
      </c>
      <c r="AO763" s="33" t="e">
        <f t="shared" ca="1" si="407"/>
        <v>#N/A</v>
      </c>
      <c r="AP763" s="33" t="e">
        <f t="shared" ca="1" si="408"/>
        <v>#N/A</v>
      </c>
      <c r="AQ763" s="72" t="e">
        <f ca="1">'MGRS to Dist'!BP763</f>
        <v>#N/A</v>
      </c>
      <c r="AR763" s="72" t="e">
        <f ca="1">'MGRS to Dist'!BT763</f>
        <v>#N/A</v>
      </c>
      <c r="AS763" s="72" t="e">
        <f ca="1">'MGRS to Dist'!BU763</f>
        <v>#N/A</v>
      </c>
      <c r="AT763" s="72" t="e">
        <f ca="1">'MGRS to Dist'!BV763</f>
        <v>#N/A</v>
      </c>
    </row>
    <row r="764" spans="3:46" ht="16.5" customHeight="1">
      <c r="C764" s="72" t="str">
        <f t="shared" si="379"/>
        <v/>
      </c>
      <c r="D764" s="72" t="e">
        <f t="array" aca="1" ref="D764" ca="1">MATCH(TRUE,ISERROR(VALUE(MID(C764,ROW(INDIRECT("1:"&amp;LEN(C764))),1))),0)</f>
        <v>#N/A</v>
      </c>
      <c r="E764" s="72" t="e">
        <f t="shared" ca="1" si="380"/>
        <v>#N/A</v>
      </c>
      <c r="F764" s="72" t="e">
        <f t="shared" ca="1" si="381"/>
        <v>#N/A</v>
      </c>
      <c r="G764" s="72" t="e">
        <f t="shared" ca="1" si="382"/>
        <v>#N/A</v>
      </c>
      <c r="H764" s="72" t="e">
        <f t="shared" ca="1" si="383"/>
        <v>#N/A</v>
      </c>
      <c r="I764" s="72" t="e">
        <f t="shared" ca="1" si="384"/>
        <v>#N/A</v>
      </c>
      <c r="J764" s="72" t="e">
        <f t="shared" ca="1" si="385"/>
        <v>#N/A</v>
      </c>
      <c r="K764" s="72" t="e">
        <f t="shared" ca="1" si="386"/>
        <v>#N/A</v>
      </c>
      <c r="L764" s="72" t="e">
        <f t="shared" ca="1" si="387"/>
        <v>#N/A</v>
      </c>
      <c r="M764" s="72" t="e">
        <f ca="1">VLOOKUP(G764,Coef!$C$2:$F$25,4)</f>
        <v>#N/A</v>
      </c>
      <c r="N764" s="31" t="e">
        <f ca="1">VLOOKUP(F764,Coef!$C$4:$D$23,2)</f>
        <v>#N/A</v>
      </c>
      <c r="O764" s="31" t="e">
        <f ca="1">MOD(VLOOKUP(H764,Coef!$C$2:$G$21,5)+MOD(E764+1,2)*15,20)</f>
        <v>#N/A</v>
      </c>
      <c r="P764" s="31" t="e">
        <f ca="1">VLOOKUP(N764,Coef!$A$27:$B$46,2)</f>
        <v>#N/A</v>
      </c>
      <c r="Q764" s="31" t="e">
        <f ca="1">VLOOKUP(N764,Coef!$A$27:$C$46,3)+O764/10-0.1</f>
        <v>#N/A</v>
      </c>
      <c r="R764" s="31" t="e">
        <f t="shared" ca="1" si="388"/>
        <v>#N/A</v>
      </c>
      <c r="S764" s="72" t="e">
        <f t="shared" ca="1" si="389"/>
        <v>#N/A</v>
      </c>
      <c r="T764" s="72" t="e">
        <f t="shared" ca="1" si="390"/>
        <v>#N/A</v>
      </c>
      <c r="U764" s="72" t="e">
        <f t="shared" ca="1" si="391"/>
        <v>#N/A</v>
      </c>
      <c r="V764" s="72" t="e">
        <f t="shared" ca="1" si="392"/>
        <v>#N/A</v>
      </c>
      <c r="W764" s="72" t="e">
        <f ca="1">(Coef!$J$9/(1+Coef!$J$8*(COS(V764))^2)^0.5)*Coef!$J$6</f>
        <v>#N/A</v>
      </c>
      <c r="X764" s="72" t="e">
        <f t="shared" ca="1" si="393"/>
        <v>#N/A</v>
      </c>
      <c r="Y764" s="72" t="e">
        <f t="shared" ca="1" si="394"/>
        <v>#N/A</v>
      </c>
      <c r="Z764" s="72" t="e">
        <f t="shared" ca="1" si="395"/>
        <v>#N/A</v>
      </c>
      <c r="AA764" s="72" t="e">
        <f t="shared" ca="1" si="396"/>
        <v>#N/A</v>
      </c>
      <c r="AB764" s="72" t="e">
        <f t="shared" ca="1" si="397"/>
        <v>#N/A</v>
      </c>
      <c r="AC764" s="72" t="e">
        <f t="shared" ca="1" si="398"/>
        <v>#N/A</v>
      </c>
      <c r="AD764" s="72" t="e">
        <f t="shared" ca="1" si="399"/>
        <v>#N/A</v>
      </c>
      <c r="AE764" s="72" t="e">
        <f ca="1">Coef!$J$6*Coef!$J$9*(V764-(Coef!$J$10*AB764)+(Coef!$J$11*AC764)-(Coef!$J$12*AD764))</f>
        <v>#N/A</v>
      </c>
      <c r="AF764" s="72" t="e">
        <f t="shared" ca="1" si="400"/>
        <v>#N/A</v>
      </c>
      <c r="AG764" s="72" t="e">
        <f ca="1">((Coef!$J$8*Y764^2)/2)*(COS(V764))^2</f>
        <v>#N/A</v>
      </c>
      <c r="AH764" s="72" t="e">
        <f t="shared" ca="1" si="401"/>
        <v>#N/A</v>
      </c>
      <c r="AI764" s="72" t="e">
        <f t="shared" ca="1" si="402"/>
        <v>#N/A</v>
      </c>
      <c r="AJ764" s="72" t="e">
        <f t="shared" ca="1" si="403"/>
        <v>#N/A</v>
      </c>
      <c r="AK764" s="72" t="e">
        <f t="shared" ca="1" si="404"/>
        <v>#N/A</v>
      </c>
      <c r="AL764" s="72" t="e">
        <f t="shared" ca="1" si="405"/>
        <v>#N/A</v>
      </c>
      <c r="AM764" s="72" t="e">
        <f ca="1">V764+(1+Coef!$J$8*(COS(V764))^2-(3/2)*Coef!$J$8*SIN(V764)*COS(V764)*(AL764-V764))*(AL764-V764)</f>
        <v>#N/A</v>
      </c>
      <c r="AN764" s="34" t="e">
        <f t="shared" ca="1" si="406"/>
        <v>#N/A</v>
      </c>
      <c r="AO764" s="33" t="e">
        <f t="shared" ca="1" si="407"/>
        <v>#N/A</v>
      </c>
      <c r="AP764" s="33" t="e">
        <f t="shared" ca="1" si="408"/>
        <v>#N/A</v>
      </c>
      <c r="AQ764" s="72" t="e">
        <f ca="1">'MGRS to Dist'!BP764</f>
        <v>#N/A</v>
      </c>
      <c r="AR764" s="72" t="e">
        <f ca="1">'MGRS to Dist'!BT764</f>
        <v>#N/A</v>
      </c>
      <c r="AS764" s="72" t="e">
        <f ca="1">'MGRS to Dist'!BU764</f>
        <v>#N/A</v>
      </c>
      <c r="AT764" s="72" t="e">
        <f ca="1">'MGRS to Dist'!BV764</f>
        <v>#N/A</v>
      </c>
    </row>
    <row r="765" spans="3:46" ht="16.5" customHeight="1">
      <c r="C765" s="72" t="str">
        <f t="shared" si="379"/>
        <v/>
      </c>
      <c r="D765" s="72" t="e">
        <f t="array" aca="1" ref="D765" ca="1">MATCH(TRUE,ISERROR(VALUE(MID(C765,ROW(INDIRECT("1:"&amp;LEN(C765))),1))),0)</f>
        <v>#N/A</v>
      </c>
      <c r="E765" s="72" t="e">
        <f t="shared" ca="1" si="380"/>
        <v>#N/A</v>
      </c>
      <c r="F765" s="72" t="e">
        <f t="shared" ca="1" si="381"/>
        <v>#N/A</v>
      </c>
      <c r="G765" s="72" t="e">
        <f t="shared" ca="1" si="382"/>
        <v>#N/A</v>
      </c>
      <c r="H765" s="72" t="e">
        <f t="shared" ca="1" si="383"/>
        <v>#N/A</v>
      </c>
      <c r="I765" s="72" t="e">
        <f t="shared" ca="1" si="384"/>
        <v>#N/A</v>
      </c>
      <c r="J765" s="72" t="e">
        <f t="shared" ca="1" si="385"/>
        <v>#N/A</v>
      </c>
      <c r="K765" s="72" t="e">
        <f t="shared" ca="1" si="386"/>
        <v>#N/A</v>
      </c>
      <c r="L765" s="72" t="e">
        <f t="shared" ca="1" si="387"/>
        <v>#N/A</v>
      </c>
      <c r="M765" s="72" t="e">
        <f ca="1">VLOOKUP(G765,Coef!$C$2:$F$25,4)</f>
        <v>#N/A</v>
      </c>
      <c r="N765" s="31" t="e">
        <f ca="1">VLOOKUP(F765,Coef!$C$4:$D$23,2)</f>
        <v>#N/A</v>
      </c>
      <c r="O765" s="31" t="e">
        <f ca="1">MOD(VLOOKUP(H765,Coef!$C$2:$G$21,5)+MOD(E765+1,2)*15,20)</f>
        <v>#N/A</v>
      </c>
      <c r="P765" s="31" t="e">
        <f ca="1">VLOOKUP(N765,Coef!$A$27:$B$46,2)</f>
        <v>#N/A</v>
      </c>
      <c r="Q765" s="31" t="e">
        <f ca="1">VLOOKUP(N765,Coef!$A$27:$C$46,3)+O765/10-0.1</f>
        <v>#N/A</v>
      </c>
      <c r="R765" s="31" t="e">
        <f t="shared" ca="1" si="388"/>
        <v>#N/A</v>
      </c>
      <c r="S765" s="72" t="e">
        <f t="shared" ca="1" si="389"/>
        <v>#N/A</v>
      </c>
      <c r="T765" s="72" t="e">
        <f t="shared" ca="1" si="390"/>
        <v>#N/A</v>
      </c>
      <c r="U765" s="72" t="e">
        <f t="shared" ca="1" si="391"/>
        <v>#N/A</v>
      </c>
      <c r="V765" s="72" t="e">
        <f t="shared" ca="1" si="392"/>
        <v>#N/A</v>
      </c>
      <c r="W765" s="72" t="e">
        <f ca="1">(Coef!$J$9/(1+Coef!$J$8*(COS(V765))^2)^0.5)*Coef!$J$6</f>
        <v>#N/A</v>
      </c>
      <c r="X765" s="72" t="e">
        <f t="shared" ca="1" si="393"/>
        <v>#N/A</v>
      </c>
      <c r="Y765" s="72" t="e">
        <f t="shared" ca="1" si="394"/>
        <v>#N/A</v>
      </c>
      <c r="Z765" s="72" t="e">
        <f t="shared" ca="1" si="395"/>
        <v>#N/A</v>
      </c>
      <c r="AA765" s="72" t="e">
        <f t="shared" ca="1" si="396"/>
        <v>#N/A</v>
      </c>
      <c r="AB765" s="72" t="e">
        <f t="shared" ca="1" si="397"/>
        <v>#N/A</v>
      </c>
      <c r="AC765" s="72" t="e">
        <f t="shared" ca="1" si="398"/>
        <v>#N/A</v>
      </c>
      <c r="AD765" s="72" t="e">
        <f t="shared" ca="1" si="399"/>
        <v>#N/A</v>
      </c>
      <c r="AE765" s="72" t="e">
        <f ca="1">Coef!$J$6*Coef!$J$9*(V765-(Coef!$J$10*AB765)+(Coef!$J$11*AC765)-(Coef!$J$12*AD765))</f>
        <v>#N/A</v>
      </c>
      <c r="AF765" s="72" t="e">
        <f t="shared" ca="1" si="400"/>
        <v>#N/A</v>
      </c>
      <c r="AG765" s="72" t="e">
        <f ca="1">((Coef!$J$8*Y765^2)/2)*(COS(V765))^2</f>
        <v>#N/A</v>
      </c>
      <c r="AH765" s="72" t="e">
        <f t="shared" ca="1" si="401"/>
        <v>#N/A</v>
      </c>
      <c r="AI765" s="72" t="e">
        <f t="shared" ca="1" si="402"/>
        <v>#N/A</v>
      </c>
      <c r="AJ765" s="72" t="e">
        <f t="shared" ca="1" si="403"/>
        <v>#N/A</v>
      </c>
      <c r="AK765" s="72" t="e">
        <f t="shared" ca="1" si="404"/>
        <v>#N/A</v>
      </c>
      <c r="AL765" s="72" t="e">
        <f t="shared" ca="1" si="405"/>
        <v>#N/A</v>
      </c>
      <c r="AM765" s="72" t="e">
        <f ca="1">V765+(1+Coef!$J$8*(COS(V765))^2-(3/2)*Coef!$J$8*SIN(V765)*COS(V765)*(AL765-V765))*(AL765-V765)</f>
        <v>#N/A</v>
      </c>
      <c r="AN765" s="34" t="e">
        <f t="shared" ca="1" si="406"/>
        <v>#N/A</v>
      </c>
      <c r="AO765" s="33" t="e">
        <f t="shared" ca="1" si="407"/>
        <v>#N/A</v>
      </c>
      <c r="AP765" s="33" t="e">
        <f t="shared" ca="1" si="408"/>
        <v>#N/A</v>
      </c>
      <c r="AQ765" s="72" t="e">
        <f ca="1">'MGRS to Dist'!BP765</f>
        <v>#N/A</v>
      </c>
      <c r="AR765" s="72" t="e">
        <f ca="1">'MGRS to Dist'!BT765</f>
        <v>#N/A</v>
      </c>
      <c r="AS765" s="72" t="e">
        <f ca="1">'MGRS to Dist'!BU765</f>
        <v>#N/A</v>
      </c>
      <c r="AT765" s="72" t="e">
        <f ca="1">'MGRS to Dist'!BV765</f>
        <v>#N/A</v>
      </c>
    </row>
    <row r="766" spans="3:46" ht="16.5" customHeight="1">
      <c r="C766" s="72" t="str">
        <f t="shared" si="379"/>
        <v/>
      </c>
      <c r="D766" s="72" t="e">
        <f t="array" aca="1" ref="D766" ca="1">MATCH(TRUE,ISERROR(VALUE(MID(C766,ROW(INDIRECT("1:"&amp;LEN(C766))),1))),0)</f>
        <v>#N/A</v>
      </c>
      <c r="E766" s="72" t="e">
        <f t="shared" ca="1" si="380"/>
        <v>#N/A</v>
      </c>
      <c r="F766" s="72" t="e">
        <f t="shared" ca="1" si="381"/>
        <v>#N/A</v>
      </c>
      <c r="G766" s="72" t="e">
        <f t="shared" ca="1" si="382"/>
        <v>#N/A</v>
      </c>
      <c r="H766" s="72" t="e">
        <f t="shared" ca="1" si="383"/>
        <v>#N/A</v>
      </c>
      <c r="I766" s="72" t="e">
        <f t="shared" ca="1" si="384"/>
        <v>#N/A</v>
      </c>
      <c r="J766" s="72" t="e">
        <f t="shared" ca="1" si="385"/>
        <v>#N/A</v>
      </c>
      <c r="K766" s="72" t="e">
        <f t="shared" ca="1" si="386"/>
        <v>#N/A</v>
      </c>
      <c r="L766" s="72" t="e">
        <f t="shared" ca="1" si="387"/>
        <v>#N/A</v>
      </c>
      <c r="M766" s="72" t="e">
        <f ca="1">VLOOKUP(G766,Coef!$C$2:$F$25,4)</f>
        <v>#N/A</v>
      </c>
      <c r="N766" s="31" t="e">
        <f ca="1">VLOOKUP(F766,Coef!$C$4:$D$23,2)</f>
        <v>#N/A</v>
      </c>
      <c r="O766" s="31" t="e">
        <f ca="1">MOD(VLOOKUP(H766,Coef!$C$2:$G$21,5)+MOD(E766+1,2)*15,20)</f>
        <v>#N/A</v>
      </c>
      <c r="P766" s="31" t="e">
        <f ca="1">VLOOKUP(N766,Coef!$A$27:$B$46,2)</f>
        <v>#N/A</v>
      </c>
      <c r="Q766" s="31" t="e">
        <f ca="1">VLOOKUP(N766,Coef!$A$27:$C$46,3)+O766/10-0.1</f>
        <v>#N/A</v>
      </c>
      <c r="R766" s="31" t="e">
        <f t="shared" ca="1" si="388"/>
        <v>#N/A</v>
      </c>
      <c r="S766" s="72" t="e">
        <f t="shared" ca="1" si="389"/>
        <v>#N/A</v>
      </c>
      <c r="T766" s="72" t="e">
        <f t="shared" ca="1" si="390"/>
        <v>#N/A</v>
      </c>
      <c r="U766" s="72" t="e">
        <f t="shared" ca="1" si="391"/>
        <v>#N/A</v>
      </c>
      <c r="V766" s="72" t="e">
        <f t="shared" ca="1" si="392"/>
        <v>#N/A</v>
      </c>
      <c r="W766" s="72" t="e">
        <f ca="1">(Coef!$J$9/(1+Coef!$J$8*(COS(V766))^2)^0.5)*Coef!$J$6</f>
        <v>#N/A</v>
      </c>
      <c r="X766" s="72" t="e">
        <f t="shared" ca="1" si="393"/>
        <v>#N/A</v>
      </c>
      <c r="Y766" s="72" t="e">
        <f t="shared" ca="1" si="394"/>
        <v>#N/A</v>
      </c>
      <c r="Z766" s="72" t="e">
        <f t="shared" ca="1" si="395"/>
        <v>#N/A</v>
      </c>
      <c r="AA766" s="72" t="e">
        <f t="shared" ca="1" si="396"/>
        <v>#N/A</v>
      </c>
      <c r="AB766" s="72" t="e">
        <f t="shared" ca="1" si="397"/>
        <v>#N/A</v>
      </c>
      <c r="AC766" s="72" t="e">
        <f t="shared" ca="1" si="398"/>
        <v>#N/A</v>
      </c>
      <c r="AD766" s="72" t="e">
        <f t="shared" ca="1" si="399"/>
        <v>#N/A</v>
      </c>
      <c r="AE766" s="72" t="e">
        <f ca="1">Coef!$J$6*Coef!$J$9*(V766-(Coef!$J$10*AB766)+(Coef!$J$11*AC766)-(Coef!$J$12*AD766))</f>
        <v>#N/A</v>
      </c>
      <c r="AF766" s="72" t="e">
        <f t="shared" ca="1" si="400"/>
        <v>#N/A</v>
      </c>
      <c r="AG766" s="72" t="e">
        <f ca="1">((Coef!$J$8*Y766^2)/2)*(COS(V766))^2</f>
        <v>#N/A</v>
      </c>
      <c r="AH766" s="72" t="e">
        <f t="shared" ca="1" si="401"/>
        <v>#N/A</v>
      </c>
      <c r="AI766" s="72" t="e">
        <f t="shared" ca="1" si="402"/>
        <v>#N/A</v>
      </c>
      <c r="AJ766" s="72" t="e">
        <f t="shared" ca="1" si="403"/>
        <v>#N/A</v>
      </c>
      <c r="AK766" s="72" t="e">
        <f t="shared" ca="1" si="404"/>
        <v>#N/A</v>
      </c>
      <c r="AL766" s="72" t="e">
        <f t="shared" ca="1" si="405"/>
        <v>#N/A</v>
      </c>
      <c r="AM766" s="72" t="e">
        <f ca="1">V766+(1+Coef!$J$8*(COS(V766))^2-(3/2)*Coef!$J$8*SIN(V766)*COS(V766)*(AL766-V766))*(AL766-V766)</f>
        <v>#N/A</v>
      </c>
      <c r="AN766" s="34" t="e">
        <f t="shared" ca="1" si="406"/>
        <v>#N/A</v>
      </c>
      <c r="AO766" s="33" t="e">
        <f t="shared" ca="1" si="407"/>
        <v>#N/A</v>
      </c>
      <c r="AP766" s="33" t="e">
        <f t="shared" ca="1" si="408"/>
        <v>#N/A</v>
      </c>
      <c r="AQ766" s="72" t="e">
        <f ca="1">'MGRS to Dist'!BP766</f>
        <v>#N/A</v>
      </c>
      <c r="AR766" s="72" t="e">
        <f ca="1">'MGRS to Dist'!BT766</f>
        <v>#N/A</v>
      </c>
      <c r="AS766" s="72" t="e">
        <f ca="1">'MGRS to Dist'!BU766</f>
        <v>#N/A</v>
      </c>
      <c r="AT766" s="72" t="e">
        <f ca="1">'MGRS to Dist'!BV766</f>
        <v>#N/A</v>
      </c>
    </row>
    <row r="767" spans="3:46" ht="16.5" customHeight="1">
      <c r="C767" s="72" t="str">
        <f t="shared" si="379"/>
        <v/>
      </c>
      <c r="D767" s="72" t="e">
        <f t="array" aca="1" ref="D767" ca="1">MATCH(TRUE,ISERROR(VALUE(MID(C767,ROW(INDIRECT("1:"&amp;LEN(C767))),1))),0)</f>
        <v>#N/A</v>
      </c>
      <c r="E767" s="72" t="e">
        <f t="shared" ca="1" si="380"/>
        <v>#N/A</v>
      </c>
      <c r="F767" s="72" t="e">
        <f t="shared" ca="1" si="381"/>
        <v>#N/A</v>
      </c>
      <c r="G767" s="72" t="e">
        <f t="shared" ca="1" si="382"/>
        <v>#N/A</v>
      </c>
      <c r="H767" s="72" t="e">
        <f t="shared" ca="1" si="383"/>
        <v>#N/A</v>
      </c>
      <c r="I767" s="72" t="e">
        <f t="shared" ca="1" si="384"/>
        <v>#N/A</v>
      </c>
      <c r="J767" s="72" t="e">
        <f t="shared" ca="1" si="385"/>
        <v>#N/A</v>
      </c>
      <c r="K767" s="72" t="e">
        <f t="shared" ca="1" si="386"/>
        <v>#N/A</v>
      </c>
      <c r="L767" s="72" t="e">
        <f t="shared" ca="1" si="387"/>
        <v>#N/A</v>
      </c>
      <c r="M767" s="72" t="e">
        <f ca="1">VLOOKUP(G767,Coef!$C$2:$F$25,4)</f>
        <v>#N/A</v>
      </c>
      <c r="N767" s="31" t="e">
        <f ca="1">VLOOKUP(F767,Coef!$C$4:$D$23,2)</f>
        <v>#N/A</v>
      </c>
      <c r="O767" s="31" t="e">
        <f ca="1">MOD(VLOOKUP(H767,Coef!$C$2:$G$21,5)+MOD(E767+1,2)*15,20)</f>
        <v>#N/A</v>
      </c>
      <c r="P767" s="31" t="e">
        <f ca="1">VLOOKUP(N767,Coef!$A$27:$B$46,2)</f>
        <v>#N/A</v>
      </c>
      <c r="Q767" s="31" t="e">
        <f ca="1">VLOOKUP(N767,Coef!$A$27:$C$46,3)+O767/10-0.1</f>
        <v>#N/A</v>
      </c>
      <c r="R767" s="31" t="e">
        <f t="shared" ca="1" si="388"/>
        <v>#N/A</v>
      </c>
      <c r="S767" s="72" t="e">
        <f t="shared" ca="1" si="389"/>
        <v>#N/A</v>
      </c>
      <c r="T767" s="72" t="e">
        <f t="shared" ca="1" si="390"/>
        <v>#N/A</v>
      </c>
      <c r="U767" s="72" t="e">
        <f t="shared" ca="1" si="391"/>
        <v>#N/A</v>
      </c>
      <c r="V767" s="72" t="e">
        <f t="shared" ca="1" si="392"/>
        <v>#N/A</v>
      </c>
      <c r="W767" s="72" t="e">
        <f ca="1">(Coef!$J$9/(1+Coef!$J$8*(COS(V767))^2)^0.5)*Coef!$J$6</f>
        <v>#N/A</v>
      </c>
      <c r="X767" s="72" t="e">
        <f t="shared" ca="1" si="393"/>
        <v>#N/A</v>
      </c>
      <c r="Y767" s="72" t="e">
        <f t="shared" ca="1" si="394"/>
        <v>#N/A</v>
      </c>
      <c r="Z767" s="72" t="e">
        <f t="shared" ca="1" si="395"/>
        <v>#N/A</v>
      </c>
      <c r="AA767" s="72" t="e">
        <f t="shared" ca="1" si="396"/>
        <v>#N/A</v>
      </c>
      <c r="AB767" s="72" t="e">
        <f t="shared" ca="1" si="397"/>
        <v>#N/A</v>
      </c>
      <c r="AC767" s="72" t="e">
        <f t="shared" ca="1" si="398"/>
        <v>#N/A</v>
      </c>
      <c r="AD767" s="72" t="e">
        <f t="shared" ca="1" si="399"/>
        <v>#N/A</v>
      </c>
      <c r="AE767" s="72" t="e">
        <f ca="1">Coef!$J$6*Coef!$J$9*(V767-(Coef!$J$10*AB767)+(Coef!$J$11*AC767)-(Coef!$J$12*AD767))</f>
        <v>#N/A</v>
      </c>
      <c r="AF767" s="72" t="e">
        <f t="shared" ca="1" si="400"/>
        <v>#N/A</v>
      </c>
      <c r="AG767" s="72" t="e">
        <f ca="1">((Coef!$J$8*Y767^2)/2)*(COS(V767))^2</f>
        <v>#N/A</v>
      </c>
      <c r="AH767" s="72" t="e">
        <f t="shared" ca="1" si="401"/>
        <v>#N/A</v>
      </c>
      <c r="AI767" s="72" t="e">
        <f t="shared" ca="1" si="402"/>
        <v>#N/A</v>
      </c>
      <c r="AJ767" s="72" t="e">
        <f t="shared" ca="1" si="403"/>
        <v>#N/A</v>
      </c>
      <c r="AK767" s="72" t="e">
        <f t="shared" ca="1" si="404"/>
        <v>#N/A</v>
      </c>
      <c r="AL767" s="72" t="e">
        <f t="shared" ca="1" si="405"/>
        <v>#N/A</v>
      </c>
      <c r="AM767" s="72" t="e">
        <f ca="1">V767+(1+Coef!$J$8*(COS(V767))^2-(3/2)*Coef!$J$8*SIN(V767)*COS(V767)*(AL767-V767))*(AL767-V767)</f>
        <v>#N/A</v>
      </c>
      <c r="AN767" s="34" t="e">
        <f t="shared" ca="1" si="406"/>
        <v>#N/A</v>
      </c>
      <c r="AO767" s="33" t="e">
        <f t="shared" ca="1" si="407"/>
        <v>#N/A</v>
      </c>
      <c r="AP767" s="33" t="e">
        <f t="shared" ca="1" si="408"/>
        <v>#N/A</v>
      </c>
      <c r="AQ767" s="72" t="e">
        <f ca="1">'MGRS to Dist'!BP767</f>
        <v>#N/A</v>
      </c>
      <c r="AR767" s="72" t="e">
        <f ca="1">'MGRS to Dist'!BT767</f>
        <v>#N/A</v>
      </c>
      <c r="AS767" s="72" t="e">
        <f ca="1">'MGRS to Dist'!BU767</f>
        <v>#N/A</v>
      </c>
      <c r="AT767" s="72" t="e">
        <f ca="1">'MGRS to Dist'!BV767</f>
        <v>#N/A</v>
      </c>
    </row>
    <row r="768" spans="3:46" ht="16.5" customHeight="1">
      <c r="C768" s="72" t="str">
        <f t="shared" si="379"/>
        <v/>
      </c>
      <c r="D768" s="72" t="e">
        <f t="array" aca="1" ref="D768" ca="1">MATCH(TRUE,ISERROR(VALUE(MID(C768,ROW(INDIRECT("1:"&amp;LEN(C768))),1))),0)</f>
        <v>#N/A</v>
      </c>
      <c r="E768" s="72" t="e">
        <f t="shared" ca="1" si="380"/>
        <v>#N/A</v>
      </c>
      <c r="F768" s="72" t="e">
        <f t="shared" ca="1" si="381"/>
        <v>#N/A</v>
      </c>
      <c r="G768" s="72" t="e">
        <f t="shared" ca="1" si="382"/>
        <v>#N/A</v>
      </c>
      <c r="H768" s="72" t="e">
        <f t="shared" ca="1" si="383"/>
        <v>#N/A</v>
      </c>
      <c r="I768" s="72" t="e">
        <f t="shared" ca="1" si="384"/>
        <v>#N/A</v>
      </c>
      <c r="J768" s="72" t="e">
        <f t="shared" ca="1" si="385"/>
        <v>#N/A</v>
      </c>
      <c r="K768" s="72" t="e">
        <f t="shared" ca="1" si="386"/>
        <v>#N/A</v>
      </c>
      <c r="L768" s="72" t="e">
        <f t="shared" ca="1" si="387"/>
        <v>#N/A</v>
      </c>
      <c r="M768" s="72" t="e">
        <f ca="1">VLOOKUP(G768,Coef!$C$2:$F$25,4)</f>
        <v>#N/A</v>
      </c>
      <c r="N768" s="31" t="e">
        <f ca="1">VLOOKUP(F768,Coef!$C$4:$D$23,2)</f>
        <v>#N/A</v>
      </c>
      <c r="O768" s="31" t="e">
        <f ca="1">MOD(VLOOKUP(H768,Coef!$C$2:$G$21,5)+MOD(E768+1,2)*15,20)</f>
        <v>#N/A</v>
      </c>
      <c r="P768" s="31" t="e">
        <f ca="1">VLOOKUP(N768,Coef!$A$27:$B$46,2)</f>
        <v>#N/A</v>
      </c>
      <c r="Q768" s="31" t="e">
        <f ca="1">VLOOKUP(N768,Coef!$A$27:$C$46,3)+O768/10-0.1</f>
        <v>#N/A</v>
      </c>
      <c r="R768" s="31" t="e">
        <f t="shared" ca="1" si="388"/>
        <v>#N/A</v>
      </c>
      <c r="S768" s="72" t="e">
        <f t="shared" ca="1" si="389"/>
        <v>#N/A</v>
      </c>
      <c r="T768" s="72" t="e">
        <f t="shared" ca="1" si="390"/>
        <v>#N/A</v>
      </c>
      <c r="U768" s="72" t="e">
        <f t="shared" ca="1" si="391"/>
        <v>#N/A</v>
      </c>
      <c r="V768" s="72" t="e">
        <f t="shared" ca="1" si="392"/>
        <v>#N/A</v>
      </c>
      <c r="W768" s="72" t="e">
        <f ca="1">(Coef!$J$9/(1+Coef!$J$8*(COS(V768))^2)^0.5)*Coef!$J$6</f>
        <v>#N/A</v>
      </c>
      <c r="X768" s="72" t="e">
        <f t="shared" ca="1" si="393"/>
        <v>#N/A</v>
      </c>
      <c r="Y768" s="72" t="e">
        <f t="shared" ca="1" si="394"/>
        <v>#N/A</v>
      </c>
      <c r="Z768" s="72" t="e">
        <f t="shared" ca="1" si="395"/>
        <v>#N/A</v>
      </c>
      <c r="AA768" s="72" t="e">
        <f t="shared" ca="1" si="396"/>
        <v>#N/A</v>
      </c>
      <c r="AB768" s="72" t="e">
        <f t="shared" ca="1" si="397"/>
        <v>#N/A</v>
      </c>
      <c r="AC768" s="72" t="e">
        <f t="shared" ca="1" si="398"/>
        <v>#N/A</v>
      </c>
      <c r="AD768" s="72" t="e">
        <f t="shared" ca="1" si="399"/>
        <v>#N/A</v>
      </c>
      <c r="AE768" s="72" t="e">
        <f ca="1">Coef!$J$6*Coef!$J$9*(V768-(Coef!$J$10*AB768)+(Coef!$J$11*AC768)-(Coef!$J$12*AD768))</f>
        <v>#N/A</v>
      </c>
      <c r="AF768" s="72" t="e">
        <f t="shared" ca="1" si="400"/>
        <v>#N/A</v>
      </c>
      <c r="AG768" s="72" t="e">
        <f ca="1">((Coef!$J$8*Y768^2)/2)*(COS(V768))^2</f>
        <v>#N/A</v>
      </c>
      <c r="AH768" s="72" t="e">
        <f t="shared" ca="1" si="401"/>
        <v>#N/A</v>
      </c>
      <c r="AI768" s="72" t="e">
        <f t="shared" ca="1" si="402"/>
        <v>#N/A</v>
      </c>
      <c r="AJ768" s="72" t="e">
        <f t="shared" ca="1" si="403"/>
        <v>#N/A</v>
      </c>
      <c r="AK768" s="72" t="e">
        <f t="shared" ca="1" si="404"/>
        <v>#N/A</v>
      </c>
      <c r="AL768" s="72" t="e">
        <f t="shared" ca="1" si="405"/>
        <v>#N/A</v>
      </c>
      <c r="AM768" s="72" t="e">
        <f ca="1">V768+(1+Coef!$J$8*(COS(V768))^2-(3/2)*Coef!$J$8*SIN(V768)*COS(V768)*(AL768-V768))*(AL768-V768)</f>
        <v>#N/A</v>
      </c>
      <c r="AN768" s="34" t="e">
        <f t="shared" ca="1" si="406"/>
        <v>#N/A</v>
      </c>
      <c r="AO768" s="33" t="e">
        <f t="shared" ca="1" si="407"/>
        <v>#N/A</v>
      </c>
      <c r="AP768" s="33" t="e">
        <f t="shared" ca="1" si="408"/>
        <v>#N/A</v>
      </c>
      <c r="AQ768" s="72" t="e">
        <f ca="1">'MGRS to Dist'!BP768</f>
        <v>#N/A</v>
      </c>
      <c r="AR768" s="72" t="e">
        <f ca="1">'MGRS to Dist'!BT768</f>
        <v>#N/A</v>
      </c>
      <c r="AS768" s="72" t="e">
        <f ca="1">'MGRS to Dist'!BU768</f>
        <v>#N/A</v>
      </c>
      <c r="AT768" s="72" t="e">
        <f ca="1">'MGRS to Dist'!BV768</f>
        <v>#N/A</v>
      </c>
    </row>
    <row r="769" spans="3:46" ht="16.5" customHeight="1">
      <c r="C769" s="72" t="str">
        <f t="shared" si="379"/>
        <v/>
      </c>
      <c r="D769" s="72" t="e">
        <f t="array" aca="1" ref="D769" ca="1">MATCH(TRUE,ISERROR(VALUE(MID(C769,ROW(INDIRECT("1:"&amp;LEN(C769))),1))),0)</f>
        <v>#N/A</v>
      </c>
      <c r="E769" s="72" t="e">
        <f t="shared" ca="1" si="380"/>
        <v>#N/A</v>
      </c>
      <c r="F769" s="72" t="e">
        <f t="shared" ca="1" si="381"/>
        <v>#N/A</v>
      </c>
      <c r="G769" s="72" t="e">
        <f t="shared" ca="1" si="382"/>
        <v>#N/A</v>
      </c>
      <c r="H769" s="72" t="e">
        <f t="shared" ca="1" si="383"/>
        <v>#N/A</v>
      </c>
      <c r="I769" s="72" t="e">
        <f t="shared" ca="1" si="384"/>
        <v>#N/A</v>
      </c>
      <c r="J769" s="72" t="e">
        <f t="shared" ca="1" si="385"/>
        <v>#N/A</v>
      </c>
      <c r="K769" s="72" t="e">
        <f t="shared" ca="1" si="386"/>
        <v>#N/A</v>
      </c>
      <c r="L769" s="72" t="e">
        <f t="shared" ca="1" si="387"/>
        <v>#N/A</v>
      </c>
      <c r="M769" s="72" t="e">
        <f ca="1">VLOOKUP(G769,Coef!$C$2:$F$25,4)</f>
        <v>#N/A</v>
      </c>
      <c r="N769" s="31" t="e">
        <f ca="1">VLOOKUP(F769,Coef!$C$4:$D$23,2)</f>
        <v>#N/A</v>
      </c>
      <c r="O769" s="31" t="e">
        <f ca="1">MOD(VLOOKUP(H769,Coef!$C$2:$G$21,5)+MOD(E769+1,2)*15,20)</f>
        <v>#N/A</v>
      </c>
      <c r="P769" s="31" t="e">
        <f ca="1">VLOOKUP(N769,Coef!$A$27:$B$46,2)</f>
        <v>#N/A</v>
      </c>
      <c r="Q769" s="31" t="e">
        <f ca="1">VLOOKUP(N769,Coef!$A$27:$C$46,3)+O769/10-0.1</f>
        <v>#N/A</v>
      </c>
      <c r="R769" s="31" t="e">
        <f t="shared" ca="1" si="388"/>
        <v>#N/A</v>
      </c>
      <c r="S769" s="72" t="e">
        <f t="shared" ca="1" si="389"/>
        <v>#N/A</v>
      </c>
      <c r="T769" s="72" t="e">
        <f t="shared" ca="1" si="390"/>
        <v>#N/A</v>
      </c>
      <c r="U769" s="72" t="e">
        <f t="shared" ca="1" si="391"/>
        <v>#N/A</v>
      </c>
      <c r="V769" s="72" t="e">
        <f t="shared" ca="1" si="392"/>
        <v>#N/A</v>
      </c>
      <c r="W769" s="72" t="e">
        <f ca="1">(Coef!$J$9/(1+Coef!$J$8*(COS(V769))^2)^0.5)*Coef!$J$6</f>
        <v>#N/A</v>
      </c>
      <c r="X769" s="72" t="e">
        <f t="shared" ca="1" si="393"/>
        <v>#N/A</v>
      </c>
      <c r="Y769" s="72" t="e">
        <f t="shared" ca="1" si="394"/>
        <v>#N/A</v>
      </c>
      <c r="Z769" s="72" t="e">
        <f t="shared" ca="1" si="395"/>
        <v>#N/A</v>
      </c>
      <c r="AA769" s="72" t="e">
        <f t="shared" ca="1" si="396"/>
        <v>#N/A</v>
      </c>
      <c r="AB769" s="72" t="e">
        <f t="shared" ca="1" si="397"/>
        <v>#N/A</v>
      </c>
      <c r="AC769" s="72" t="e">
        <f t="shared" ca="1" si="398"/>
        <v>#N/A</v>
      </c>
      <c r="AD769" s="72" t="e">
        <f t="shared" ca="1" si="399"/>
        <v>#N/A</v>
      </c>
      <c r="AE769" s="72" t="e">
        <f ca="1">Coef!$J$6*Coef!$J$9*(V769-(Coef!$J$10*AB769)+(Coef!$J$11*AC769)-(Coef!$J$12*AD769))</f>
        <v>#N/A</v>
      </c>
      <c r="AF769" s="72" t="e">
        <f t="shared" ca="1" si="400"/>
        <v>#N/A</v>
      </c>
      <c r="AG769" s="72" t="e">
        <f ca="1">((Coef!$J$8*Y769^2)/2)*(COS(V769))^2</f>
        <v>#N/A</v>
      </c>
      <c r="AH769" s="72" t="e">
        <f t="shared" ca="1" si="401"/>
        <v>#N/A</v>
      </c>
      <c r="AI769" s="72" t="e">
        <f t="shared" ca="1" si="402"/>
        <v>#N/A</v>
      </c>
      <c r="AJ769" s="72" t="e">
        <f t="shared" ca="1" si="403"/>
        <v>#N/A</v>
      </c>
      <c r="AK769" s="72" t="e">
        <f t="shared" ca="1" si="404"/>
        <v>#N/A</v>
      </c>
      <c r="AL769" s="72" t="e">
        <f t="shared" ca="1" si="405"/>
        <v>#N/A</v>
      </c>
      <c r="AM769" s="72" t="e">
        <f ca="1">V769+(1+Coef!$J$8*(COS(V769))^2-(3/2)*Coef!$J$8*SIN(V769)*COS(V769)*(AL769-V769))*(AL769-V769)</f>
        <v>#N/A</v>
      </c>
      <c r="AN769" s="34" t="e">
        <f t="shared" ca="1" si="406"/>
        <v>#N/A</v>
      </c>
      <c r="AO769" s="33" t="e">
        <f t="shared" ca="1" si="407"/>
        <v>#N/A</v>
      </c>
      <c r="AP769" s="33" t="e">
        <f t="shared" ca="1" si="408"/>
        <v>#N/A</v>
      </c>
      <c r="AQ769" s="72" t="e">
        <f ca="1">'MGRS to Dist'!BP769</f>
        <v>#N/A</v>
      </c>
      <c r="AR769" s="72" t="e">
        <f ca="1">'MGRS to Dist'!BT769</f>
        <v>#N/A</v>
      </c>
      <c r="AS769" s="72" t="e">
        <f ca="1">'MGRS to Dist'!BU769</f>
        <v>#N/A</v>
      </c>
      <c r="AT769" s="72" t="e">
        <f ca="1">'MGRS to Dist'!BV769</f>
        <v>#N/A</v>
      </c>
    </row>
    <row r="770" spans="3:46" ht="16.5" customHeight="1">
      <c r="C770" s="72" t="str">
        <f t="shared" si="379"/>
        <v/>
      </c>
      <c r="D770" s="72" t="e">
        <f t="array" aca="1" ref="D770" ca="1">MATCH(TRUE,ISERROR(VALUE(MID(C770,ROW(INDIRECT("1:"&amp;LEN(C770))),1))),0)</f>
        <v>#N/A</v>
      </c>
      <c r="E770" s="72" t="e">
        <f t="shared" ca="1" si="380"/>
        <v>#N/A</v>
      </c>
      <c r="F770" s="72" t="e">
        <f t="shared" ca="1" si="381"/>
        <v>#N/A</v>
      </c>
      <c r="G770" s="72" t="e">
        <f t="shared" ca="1" si="382"/>
        <v>#N/A</v>
      </c>
      <c r="H770" s="72" t="e">
        <f t="shared" ca="1" si="383"/>
        <v>#N/A</v>
      </c>
      <c r="I770" s="72" t="e">
        <f t="shared" ca="1" si="384"/>
        <v>#N/A</v>
      </c>
      <c r="J770" s="72" t="e">
        <f t="shared" ca="1" si="385"/>
        <v>#N/A</v>
      </c>
      <c r="K770" s="72" t="e">
        <f t="shared" ca="1" si="386"/>
        <v>#N/A</v>
      </c>
      <c r="L770" s="72" t="e">
        <f t="shared" ca="1" si="387"/>
        <v>#N/A</v>
      </c>
      <c r="M770" s="72" t="e">
        <f ca="1">VLOOKUP(G770,Coef!$C$2:$F$25,4)</f>
        <v>#N/A</v>
      </c>
      <c r="N770" s="31" t="e">
        <f ca="1">VLOOKUP(F770,Coef!$C$4:$D$23,2)</f>
        <v>#N/A</v>
      </c>
      <c r="O770" s="31" t="e">
        <f ca="1">MOD(VLOOKUP(H770,Coef!$C$2:$G$21,5)+MOD(E770+1,2)*15,20)</f>
        <v>#N/A</v>
      </c>
      <c r="P770" s="31" t="e">
        <f ca="1">VLOOKUP(N770,Coef!$A$27:$B$46,2)</f>
        <v>#N/A</v>
      </c>
      <c r="Q770" s="31" t="e">
        <f ca="1">VLOOKUP(N770,Coef!$A$27:$C$46,3)+O770/10-0.1</f>
        <v>#N/A</v>
      </c>
      <c r="R770" s="31" t="e">
        <f t="shared" ca="1" si="388"/>
        <v>#N/A</v>
      </c>
      <c r="S770" s="72" t="e">
        <f t="shared" ca="1" si="389"/>
        <v>#N/A</v>
      </c>
      <c r="T770" s="72" t="e">
        <f t="shared" ca="1" si="390"/>
        <v>#N/A</v>
      </c>
      <c r="U770" s="72" t="e">
        <f t="shared" ca="1" si="391"/>
        <v>#N/A</v>
      </c>
      <c r="V770" s="72" t="e">
        <f t="shared" ca="1" si="392"/>
        <v>#N/A</v>
      </c>
      <c r="W770" s="72" t="e">
        <f ca="1">(Coef!$J$9/(1+Coef!$J$8*(COS(V770))^2)^0.5)*Coef!$J$6</f>
        <v>#N/A</v>
      </c>
      <c r="X770" s="72" t="e">
        <f t="shared" ca="1" si="393"/>
        <v>#N/A</v>
      </c>
      <c r="Y770" s="72" t="e">
        <f t="shared" ca="1" si="394"/>
        <v>#N/A</v>
      </c>
      <c r="Z770" s="72" t="e">
        <f t="shared" ca="1" si="395"/>
        <v>#N/A</v>
      </c>
      <c r="AA770" s="72" t="e">
        <f t="shared" ca="1" si="396"/>
        <v>#N/A</v>
      </c>
      <c r="AB770" s="72" t="e">
        <f t="shared" ca="1" si="397"/>
        <v>#N/A</v>
      </c>
      <c r="AC770" s="72" t="e">
        <f t="shared" ca="1" si="398"/>
        <v>#N/A</v>
      </c>
      <c r="AD770" s="72" t="e">
        <f t="shared" ca="1" si="399"/>
        <v>#N/A</v>
      </c>
      <c r="AE770" s="72" t="e">
        <f ca="1">Coef!$J$6*Coef!$J$9*(V770-(Coef!$J$10*AB770)+(Coef!$J$11*AC770)-(Coef!$J$12*AD770))</f>
        <v>#N/A</v>
      </c>
      <c r="AF770" s="72" t="e">
        <f t="shared" ca="1" si="400"/>
        <v>#N/A</v>
      </c>
      <c r="AG770" s="72" t="e">
        <f ca="1">((Coef!$J$8*Y770^2)/2)*(COS(V770))^2</f>
        <v>#N/A</v>
      </c>
      <c r="AH770" s="72" t="e">
        <f t="shared" ca="1" si="401"/>
        <v>#N/A</v>
      </c>
      <c r="AI770" s="72" t="e">
        <f t="shared" ca="1" si="402"/>
        <v>#N/A</v>
      </c>
      <c r="AJ770" s="72" t="e">
        <f t="shared" ca="1" si="403"/>
        <v>#N/A</v>
      </c>
      <c r="AK770" s="72" t="e">
        <f t="shared" ca="1" si="404"/>
        <v>#N/A</v>
      </c>
      <c r="AL770" s="72" t="e">
        <f t="shared" ca="1" si="405"/>
        <v>#N/A</v>
      </c>
      <c r="AM770" s="72" t="e">
        <f ca="1">V770+(1+Coef!$J$8*(COS(V770))^2-(3/2)*Coef!$J$8*SIN(V770)*COS(V770)*(AL770-V770))*(AL770-V770)</f>
        <v>#N/A</v>
      </c>
      <c r="AN770" s="34" t="e">
        <f t="shared" ca="1" si="406"/>
        <v>#N/A</v>
      </c>
      <c r="AO770" s="33" t="e">
        <f t="shared" ca="1" si="407"/>
        <v>#N/A</v>
      </c>
      <c r="AP770" s="33" t="e">
        <f t="shared" ca="1" si="408"/>
        <v>#N/A</v>
      </c>
      <c r="AQ770" s="72" t="e">
        <f ca="1">'MGRS to Dist'!BP770</f>
        <v>#N/A</v>
      </c>
      <c r="AR770" s="72" t="e">
        <f ca="1">'MGRS to Dist'!BT770</f>
        <v>#N/A</v>
      </c>
      <c r="AS770" s="72" t="e">
        <f ca="1">'MGRS to Dist'!BU770</f>
        <v>#N/A</v>
      </c>
      <c r="AT770" s="72" t="e">
        <f ca="1">'MGRS to Dist'!BV770</f>
        <v>#N/A</v>
      </c>
    </row>
    <row r="771" spans="3:46" ht="16.5" customHeight="1">
      <c r="C771" s="72" t="str">
        <f t="shared" si="379"/>
        <v/>
      </c>
      <c r="D771" s="72" t="e">
        <f t="array" aca="1" ref="D771" ca="1">MATCH(TRUE,ISERROR(VALUE(MID(C771,ROW(INDIRECT("1:"&amp;LEN(C771))),1))),0)</f>
        <v>#N/A</v>
      </c>
      <c r="E771" s="72" t="e">
        <f t="shared" ca="1" si="380"/>
        <v>#N/A</v>
      </c>
      <c r="F771" s="72" t="e">
        <f t="shared" ca="1" si="381"/>
        <v>#N/A</v>
      </c>
      <c r="G771" s="72" t="e">
        <f t="shared" ca="1" si="382"/>
        <v>#N/A</v>
      </c>
      <c r="H771" s="72" t="e">
        <f t="shared" ca="1" si="383"/>
        <v>#N/A</v>
      </c>
      <c r="I771" s="72" t="e">
        <f t="shared" ca="1" si="384"/>
        <v>#N/A</v>
      </c>
      <c r="J771" s="72" t="e">
        <f t="shared" ca="1" si="385"/>
        <v>#N/A</v>
      </c>
      <c r="K771" s="72" t="e">
        <f t="shared" ca="1" si="386"/>
        <v>#N/A</v>
      </c>
      <c r="L771" s="72" t="e">
        <f t="shared" ca="1" si="387"/>
        <v>#N/A</v>
      </c>
      <c r="M771" s="72" t="e">
        <f ca="1">VLOOKUP(G771,Coef!$C$2:$F$25,4)</f>
        <v>#N/A</v>
      </c>
      <c r="N771" s="31" t="e">
        <f ca="1">VLOOKUP(F771,Coef!$C$4:$D$23,2)</f>
        <v>#N/A</v>
      </c>
      <c r="O771" s="31" t="e">
        <f ca="1">MOD(VLOOKUP(H771,Coef!$C$2:$G$21,5)+MOD(E771+1,2)*15,20)</f>
        <v>#N/A</v>
      </c>
      <c r="P771" s="31" t="e">
        <f ca="1">VLOOKUP(N771,Coef!$A$27:$B$46,2)</f>
        <v>#N/A</v>
      </c>
      <c r="Q771" s="31" t="e">
        <f ca="1">VLOOKUP(N771,Coef!$A$27:$C$46,3)+O771/10-0.1</f>
        <v>#N/A</v>
      </c>
      <c r="R771" s="31" t="e">
        <f t="shared" ca="1" si="388"/>
        <v>#N/A</v>
      </c>
      <c r="S771" s="72" t="e">
        <f t="shared" ca="1" si="389"/>
        <v>#N/A</v>
      </c>
      <c r="T771" s="72" t="e">
        <f t="shared" ca="1" si="390"/>
        <v>#N/A</v>
      </c>
      <c r="U771" s="72" t="e">
        <f t="shared" ca="1" si="391"/>
        <v>#N/A</v>
      </c>
      <c r="V771" s="72" t="e">
        <f t="shared" ca="1" si="392"/>
        <v>#N/A</v>
      </c>
      <c r="W771" s="72" t="e">
        <f ca="1">(Coef!$J$9/(1+Coef!$J$8*(COS(V771))^2)^0.5)*Coef!$J$6</f>
        <v>#N/A</v>
      </c>
      <c r="X771" s="72" t="e">
        <f t="shared" ca="1" si="393"/>
        <v>#N/A</v>
      </c>
      <c r="Y771" s="72" t="e">
        <f t="shared" ca="1" si="394"/>
        <v>#N/A</v>
      </c>
      <c r="Z771" s="72" t="e">
        <f t="shared" ca="1" si="395"/>
        <v>#N/A</v>
      </c>
      <c r="AA771" s="72" t="e">
        <f t="shared" ca="1" si="396"/>
        <v>#N/A</v>
      </c>
      <c r="AB771" s="72" t="e">
        <f t="shared" ca="1" si="397"/>
        <v>#N/A</v>
      </c>
      <c r="AC771" s="72" t="e">
        <f t="shared" ca="1" si="398"/>
        <v>#N/A</v>
      </c>
      <c r="AD771" s="72" t="e">
        <f t="shared" ca="1" si="399"/>
        <v>#N/A</v>
      </c>
      <c r="AE771" s="72" t="e">
        <f ca="1">Coef!$J$6*Coef!$J$9*(V771-(Coef!$J$10*AB771)+(Coef!$J$11*AC771)-(Coef!$J$12*AD771))</f>
        <v>#N/A</v>
      </c>
      <c r="AF771" s="72" t="e">
        <f t="shared" ca="1" si="400"/>
        <v>#N/A</v>
      </c>
      <c r="AG771" s="72" t="e">
        <f ca="1">((Coef!$J$8*Y771^2)/2)*(COS(V771))^2</f>
        <v>#N/A</v>
      </c>
      <c r="AH771" s="72" t="e">
        <f t="shared" ca="1" si="401"/>
        <v>#N/A</v>
      </c>
      <c r="AI771" s="72" t="e">
        <f t="shared" ca="1" si="402"/>
        <v>#N/A</v>
      </c>
      <c r="AJ771" s="72" t="e">
        <f t="shared" ca="1" si="403"/>
        <v>#N/A</v>
      </c>
      <c r="AK771" s="72" t="e">
        <f t="shared" ca="1" si="404"/>
        <v>#N/A</v>
      </c>
      <c r="AL771" s="72" t="e">
        <f t="shared" ca="1" si="405"/>
        <v>#N/A</v>
      </c>
      <c r="AM771" s="72" t="e">
        <f ca="1">V771+(1+Coef!$J$8*(COS(V771))^2-(3/2)*Coef!$J$8*SIN(V771)*COS(V771)*(AL771-V771))*(AL771-V771)</f>
        <v>#N/A</v>
      </c>
      <c r="AN771" s="34" t="e">
        <f t="shared" ca="1" si="406"/>
        <v>#N/A</v>
      </c>
      <c r="AO771" s="33" t="e">
        <f t="shared" ca="1" si="407"/>
        <v>#N/A</v>
      </c>
      <c r="AP771" s="33" t="e">
        <f t="shared" ca="1" si="408"/>
        <v>#N/A</v>
      </c>
      <c r="AQ771" s="72" t="e">
        <f ca="1">'MGRS to Dist'!BP771</f>
        <v>#N/A</v>
      </c>
      <c r="AR771" s="72" t="e">
        <f ca="1">'MGRS to Dist'!BT771</f>
        <v>#N/A</v>
      </c>
      <c r="AS771" s="72" t="e">
        <f ca="1">'MGRS to Dist'!BU771</f>
        <v>#N/A</v>
      </c>
      <c r="AT771" s="72" t="e">
        <f ca="1">'MGRS to Dist'!BV771</f>
        <v>#N/A</v>
      </c>
    </row>
    <row r="772" spans="3:46" ht="16.5" customHeight="1">
      <c r="C772" s="72" t="str">
        <f t="shared" si="379"/>
        <v/>
      </c>
      <c r="D772" s="72" t="e">
        <f t="array" aca="1" ref="D772" ca="1">MATCH(TRUE,ISERROR(VALUE(MID(C772,ROW(INDIRECT("1:"&amp;LEN(C772))),1))),0)</f>
        <v>#N/A</v>
      </c>
      <c r="E772" s="72" t="e">
        <f t="shared" ca="1" si="380"/>
        <v>#N/A</v>
      </c>
      <c r="F772" s="72" t="e">
        <f t="shared" ca="1" si="381"/>
        <v>#N/A</v>
      </c>
      <c r="G772" s="72" t="e">
        <f t="shared" ca="1" si="382"/>
        <v>#N/A</v>
      </c>
      <c r="H772" s="72" t="e">
        <f t="shared" ca="1" si="383"/>
        <v>#N/A</v>
      </c>
      <c r="I772" s="72" t="e">
        <f t="shared" ca="1" si="384"/>
        <v>#N/A</v>
      </c>
      <c r="J772" s="72" t="e">
        <f t="shared" ca="1" si="385"/>
        <v>#N/A</v>
      </c>
      <c r="K772" s="72" t="e">
        <f t="shared" ca="1" si="386"/>
        <v>#N/A</v>
      </c>
      <c r="L772" s="72" t="e">
        <f t="shared" ca="1" si="387"/>
        <v>#N/A</v>
      </c>
      <c r="M772" s="72" t="e">
        <f ca="1">VLOOKUP(G772,Coef!$C$2:$F$25,4)</f>
        <v>#N/A</v>
      </c>
      <c r="N772" s="31" t="e">
        <f ca="1">VLOOKUP(F772,Coef!$C$4:$D$23,2)</f>
        <v>#N/A</v>
      </c>
      <c r="O772" s="31" t="e">
        <f ca="1">MOD(VLOOKUP(H772,Coef!$C$2:$G$21,5)+MOD(E772+1,2)*15,20)</f>
        <v>#N/A</v>
      </c>
      <c r="P772" s="31" t="e">
        <f ca="1">VLOOKUP(N772,Coef!$A$27:$B$46,2)</f>
        <v>#N/A</v>
      </c>
      <c r="Q772" s="31" t="e">
        <f ca="1">VLOOKUP(N772,Coef!$A$27:$C$46,3)+O772/10-0.1</f>
        <v>#N/A</v>
      </c>
      <c r="R772" s="31" t="e">
        <f t="shared" ca="1" si="388"/>
        <v>#N/A</v>
      </c>
      <c r="S772" s="72" t="e">
        <f t="shared" ca="1" si="389"/>
        <v>#N/A</v>
      </c>
      <c r="T772" s="72" t="e">
        <f t="shared" ca="1" si="390"/>
        <v>#N/A</v>
      </c>
      <c r="U772" s="72" t="e">
        <f t="shared" ca="1" si="391"/>
        <v>#N/A</v>
      </c>
      <c r="V772" s="72" t="e">
        <f t="shared" ca="1" si="392"/>
        <v>#N/A</v>
      </c>
      <c r="W772" s="72" t="e">
        <f ca="1">(Coef!$J$9/(1+Coef!$J$8*(COS(V772))^2)^0.5)*Coef!$J$6</f>
        <v>#N/A</v>
      </c>
      <c r="X772" s="72" t="e">
        <f t="shared" ca="1" si="393"/>
        <v>#N/A</v>
      </c>
      <c r="Y772" s="72" t="e">
        <f t="shared" ca="1" si="394"/>
        <v>#N/A</v>
      </c>
      <c r="Z772" s="72" t="e">
        <f t="shared" ca="1" si="395"/>
        <v>#N/A</v>
      </c>
      <c r="AA772" s="72" t="e">
        <f t="shared" ca="1" si="396"/>
        <v>#N/A</v>
      </c>
      <c r="AB772" s="72" t="e">
        <f t="shared" ca="1" si="397"/>
        <v>#N/A</v>
      </c>
      <c r="AC772" s="72" t="e">
        <f t="shared" ca="1" si="398"/>
        <v>#N/A</v>
      </c>
      <c r="AD772" s="72" t="e">
        <f t="shared" ca="1" si="399"/>
        <v>#N/A</v>
      </c>
      <c r="AE772" s="72" t="e">
        <f ca="1">Coef!$J$6*Coef!$J$9*(V772-(Coef!$J$10*AB772)+(Coef!$J$11*AC772)-(Coef!$J$12*AD772))</f>
        <v>#N/A</v>
      </c>
      <c r="AF772" s="72" t="e">
        <f t="shared" ca="1" si="400"/>
        <v>#N/A</v>
      </c>
      <c r="AG772" s="72" t="e">
        <f ca="1">((Coef!$J$8*Y772^2)/2)*(COS(V772))^2</f>
        <v>#N/A</v>
      </c>
      <c r="AH772" s="72" t="e">
        <f t="shared" ca="1" si="401"/>
        <v>#N/A</v>
      </c>
      <c r="AI772" s="72" t="e">
        <f t="shared" ca="1" si="402"/>
        <v>#N/A</v>
      </c>
      <c r="AJ772" s="72" t="e">
        <f t="shared" ca="1" si="403"/>
        <v>#N/A</v>
      </c>
      <c r="AK772" s="72" t="e">
        <f t="shared" ca="1" si="404"/>
        <v>#N/A</v>
      </c>
      <c r="AL772" s="72" t="e">
        <f t="shared" ca="1" si="405"/>
        <v>#N/A</v>
      </c>
      <c r="AM772" s="72" t="e">
        <f ca="1">V772+(1+Coef!$J$8*(COS(V772))^2-(3/2)*Coef!$J$8*SIN(V772)*COS(V772)*(AL772-V772))*(AL772-V772)</f>
        <v>#N/A</v>
      </c>
      <c r="AN772" s="34" t="e">
        <f t="shared" ca="1" si="406"/>
        <v>#N/A</v>
      </c>
      <c r="AO772" s="33" t="e">
        <f t="shared" ca="1" si="407"/>
        <v>#N/A</v>
      </c>
      <c r="AP772" s="33" t="e">
        <f t="shared" ca="1" si="408"/>
        <v>#N/A</v>
      </c>
      <c r="AQ772" s="72" t="e">
        <f ca="1">'MGRS to Dist'!BP772</f>
        <v>#N/A</v>
      </c>
      <c r="AR772" s="72" t="e">
        <f ca="1">'MGRS to Dist'!BT772</f>
        <v>#N/A</v>
      </c>
      <c r="AS772" s="72" t="e">
        <f ca="1">'MGRS to Dist'!BU772</f>
        <v>#N/A</v>
      </c>
      <c r="AT772" s="72" t="e">
        <f ca="1">'MGRS to Dist'!BV772</f>
        <v>#N/A</v>
      </c>
    </row>
    <row r="773" spans="3:46" ht="16.5" customHeight="1">
      <c r="C773" s="72" t="str">
        <f t="shared" si="379"/>
        <v/>
      </c>
      <c r="D773" s="72" t="e">
        <f t="array" aca="1" ref="D773" ca="1">MATCH(TRUE,ISERROR(VALUE(MID(C773,ROW(INDIRECT("1:"&amp;LEN(C773))),1))),0)</f>
        <v>#N/A</v>
      </c>
      <c r="E773" s="72" t="e">
        <f t="shared" ca="1" si="380"/>
        <v>#N/A</v>
      </c>
      <c r="F773" s="72" t="e">
        <f t="shared" ca="1" si="381"/>
        <v>#N/A</v>
      </c>
      <c r="G773" s="72" t="e">
        <f t="shared" ca="1" si="382"/>
        <v>#N/A</v>
      </c>
      <c r="H773" s="72" t="e">
        <f t="shared" ca="1" si="383"/>
        <v>#N/A</v>
      </c>
      <c r="I773" s="72" t="e">
        <f t="shared" ca="1" si="384"/>
        <v>#N/A</v>
      </c>
      <c r="J773" s="72" t="e">
        <f t="shared" ca="1" si="385"/>
        <v>#N/A</v>
      </c>
      <c r="K773" s="72" t="e">
        <f t="shared" ca="1" si="386"/>
        <v>#N/A</v>
      </c>
      <c r="L773" s="72" t="e">
        <f t="shared" ca="1" si="387"/>
        <v>#N/A</v>
      </c>
      <c r="M773" s="72" t="e">
        <f ca="1">VLOOKUP(G773,Coef!$C$2:$F$25,4)</f>
        <v>#N/A</v>
      </c>
      <c r="N773" s="31" t="e">
        <f ca="1">VLOOKUP(F773,Coef!$C$4:$D$23,2)</f>
        <v>#N/A</v>
      </c>
      <c r="O773" s="31" t="e">
        <f ca="1">MOD(VLOOKUP(H773,Coef!$C$2:$G$21,5)+MOD(E773+1,2)*15,20)</f>
        <v>#N/A</v>
      </c>
      <c r="P773" s="31" t="e">
        <f ca="1">VLOOKUP(N773,Coef!$A$27:$B$46,2)</f>
        <v>#N/A</v>
      </c>
      <c r="Q773" s="31" t="e">
        <f ca="1">VLOOKUP(N773,Coef!$A$27:$C$46,3)+O773/10-0.1</f>
        <v>#N/A</v>
      </c>
      <c r="R773" s="31" t="e">
        <f t="shared" ca="1" si="388"/>
        <v>#N/A</v>
      </c>
      <c r="S773" s="72" t="e">
        <f t="shared" ca="1" si="389"/>
        <v>#N/A</v>
      </c>
      <c r="T773" s="72" t="e">
        <f t="shared" ca="1" si="390"/>
        <v>#N/A</v>
      </c>
      <c r="U773" s="72" t="e">
        <f t="shared" ca="1" si="391"/>
        <v>#N/A</v>
      </c>
      <c r="V773" s="72" t="e">
        <f t="shared" ca="1" si="392"/>
        <v>#N/A</v>
      </c>
      <c r="W773" s="72" t="e">
        <f ca="1">(Coef!$J$9/(1+Coef!$J$8*(COS(V773))^2)^0.5)*Coef!$J$6</f>
        <v>#N/A</v>
      </c>
      <c r="X773" s="72" t="e">
        <f t="shared" ca="1" si="393"/>
        <v>#N/A</v>
      </c>
      <c r="Y773" s="72" t="e">
        <f t="shared" ca="1" si="394"/>
        <v>#N/A</v>
      </c>
      <c r="Z773" s="72" t="e">
        <f t="shared" ca="1" si="395"/>
        <v>#N/A</v>
      </c>
      <c r="AA773" s="72" t="e">
        <f t="shared" ca="1" si="396"/>
        <v>#N/A</v>
      </c>
      <c r="AB773" s="72" t="e">
        <f t="shared" ca="1" si="397"/>
        <v>#N/A</v>
      </c>
      <c r="AC773" s="72" t="e">
        <f t="shared" ca="1" si="398"/>
        <v>#N/A</v>
      </c>
      <c r="AD773" s="72" t="e">
        <f t="shared" ca="1" si="399"/>
        <v>#N/A</v>
      </c>
      <c r="AE773" s="72" t="e">
        <f ca="1">Coef!$J$6*Coef!$J$9*(V773-(Coef!$J$10*AB773)+(Coef!$J$11*AC773)-(Coef!$J$12*AD773))</f>
        <v>#N/A</v>
      </c>
      <c r="AF773" s="72" t="e">
        <f t="shared" ca="1" si="400"/>
        <v>#N/A</v>
      </c>
      <c r="AG773" s="72" t="e">
        <f ca="1">((Coef!$J$8*Y773^2)/2)*(COS(V773))^2</f>
        <v>#N/A</v>
      </c>
      <c r="AH773" s="72" t="e">
        <f t="shared" ca="1" si="401"/>
        <v>#N/A</v>
      </c>
      <c r="AI773" s="72" t="e">
        <f t="shared" ca="1" si="402"/>
        <v>#N/A</v>
      </c>
      <c r="AJ773" s="72" t="e">
        <f t="shared" ca="1" si="403"/>
        <v>#N/A</v>
      </c>
      <c r="AK773" s="72" t="e">
        <f t="shared" ca="1" si="404"/>
        <v>#N/A</v>
      </c>
      <c r="AL773" s="72" t="e">
        <f t="shared" ca="1" si="405"/>
        <v>#N/A</v>
      </c>
      <c r="AM773" s="72" t="e">
        <f ca="1">V773+(1+Coef!$J$8*(COS(V773))^2-(3/2)*Coef!$J$8*SIN(V773)*COS(V773)*(AL773-V773))*(AL773-V773)</f>
        <v>#N/A</v>
      </c>
      <c r="AN773" s="34" t="e">
        <f t="shared" ca="1" si="406"/>
        <v>#N/A</v>
      </c>
      <c r="AO773" s="33" t="e">
        <f t="shared" ca="1" si="407"/>
        <v>#N/A</v>
      </c>
      <c r="AP773" s="33" t="e">
        <f t="shared" ca="1" si="408"/>
        <v>#N/A</v>
      </c>
      <c r="AQ773" s="72" t="e">
        <f ca="1">'MGRS to Dist'!BP773</f>
        <v>#N/A</v>
      </c>
      <c r="AR773" s="72" t="e">
        <f ca="1">'MGRS to Dist'!BT773</f>
        <v>#N/A</v>
      </c>
      <c r="AS773" s="72" t="e">
        <f ca="1">'MGRS to Dist'!BU773</f>
        <v>#N/A</v>
      </c>
      <c r="AT773" s="72" t="e">
        <f ca="1">'MGRS to Dist'!BV773</f>
        <v>#N/A</v>
      </c>
    </row>
    <row r="774" spans="3:46" ht="16.5" customHeight="1">
      <c r="C774" s="72" t="str">
        <f t="shared" si="379"/>
        <v/>
      </c>
      <c r="D774" s="72" t="e">
        <f t="array" aca="1" ref="D774" ca="1">MATCH(TRUE,ISERROR(VALUE(MID(C774,ROW(INDIRECT("1:"&amp;LEN(C774))),1))),0)</f>
        <v>#N/A</v>
      </c>
      <c r="E774" s="72" t="e">
        <f t="shared" ca="1" si="380"/>
        <v>#N/A</v>
      </c>
      <c r="F774" s="72" t="e">
        <f t="shared" ca="1" si="381"/>
        <v>#N/A</v>
      </c>
      <c r="G774" s="72" t="e">
        <f t="shared" ca="1" si="382"/>
        <v>#N/A</v>
      </c>
      <c r="H774" s="72" t="e">
        <f t="shared" ca="1" si="383"/>
        <v>#N/A</v>
      </c>
      <c r="I774" s="72" t="e">
        <f t="shared" ca="1" si="384"/>
        <v>#N/A</v>
      </c>
      <c r="J774" s="72" t="e">
        <f t="shared" ca="1" si="385"/>
        <v>#N/A</v>
      </c>
      <c r="K774" s="72" t="e">
        <f t="shared" ca="1" si="386"/>
        <v>#N/A</v>
      </c>
      <c r="L774" s="72" t="e">
        <f t="shared" ca="1" si="387"/>
        <v>#N/A</v>
      </c>
      <c r="M774" s="72" t="e">
        <f ca="1">VLOOKUP(G774,Coef!$C$2:$F$25,4)</f>
        <v>#N/A</v>
      </c>
      <c r="N774" s="31" t="e">
        <f ca="1">VLOOKUP(F774,Coef!$C$4:$D$23,2)</f>
        <v>#N/A</v>
      </c>
      <c r="O774" s="31" t="e">
        <f ca="1">MOD(VLOOKUP(H774,Coef!$C$2:$G$21,5)+MOD(E774+1,2)*15,20)</f>
        <v>#N/A</v>
      </c>
      <c r="P774" s="31" t="e">
        <f ca="1">VLOOKUP(N774,Coef!$A$27:$B$46,2)</f>
        <v>#N/A</v>
      </c>
      <c r="Q774" s="31" t="e">
        <f ca="1">VLOOKUP(N774,Coef!$A$27:$C$46,3)+O774/10-0.1</f>
        <v>#N/A</v>
      </c>
      <c r="R774" s="31" t="e">
        <f t="shared" ca="1" si="388"/>
        <v>#N/A</v>
      </c>
      <c r="S774" s="72" t="e">
        <f t="shared" ca="1" si="389"/>
        <v>#N/A</v>
      </c>
      <c r="T774" s="72" t="e">
        <f t="shared" ca="1" si="390"/>
        <v>#N/A</v>
      </c>
      <c r="U774" s="72" t="e">
        <f t="shared" ca="1" si="391"/>
        <v>#N/A</v>
      </c>
      <c r="V774" s="72" t="e">
        <f t="shared" ca="1" si="392"/>
        <v>#N/A</v>
      </c>
      <c r="W774" s="72" t="e">
        <f ca="1">(Coef!$J$9/(1+Coef!$J$8*(COS(V774))^2)^0.5)*Coef!$J$6</f>
        <v>#N/A</v>
      </c>
      <c r="X774" s="72" t="e">
        <f t="shared" ca="1" si="393"/>
        <v>#N/A</v>
      </c>
      <c r="Y774" s="72" t="e">
        <f t="shared" ca="1" si="394"/>
        <v>#N/A</v>
      </c>
      <c r="Z774" s="72" t="e">
        <f t="shared" ca="1" si="395"/>
        <v>#N/A</v>
      </c>
      <c r="AA774" s="72" t="e">
        <f t="shared" ca="1" si="396"/>
        <v>#N/A</v>
      </c>
      <c r="AB774" s="72" t="e">
        <f t="shared" ca="1" si="397"/>
        <v>#N/A</v>
      </c>
      <c r="AC774" s="72" t="e">
        <f t="shared" ca="1" si="398"/>
        <v>#N/A</v>
      </c>
      <c r="AD774" s="72" t="e">
        <f t="shared" ca="1" si="399"/>
        <v>#N/A</v>
      </c>
      <c r="AE774" s="72" t="e">
        <f ca="1">Coef!$J$6*Coef!$J$9*(V774-(Coef!$J$10*AB774)+(Coef!$J$11*AC774)-(Coef!$J$12*AD774))</f>
        <v>#N/A</v>
      </c>
      <c r="AF774" s="72" t="e">
        <f t="shared" ca="1" si="400"/>
        <v>#N/A</v>
      </c>
      <c r="AG774" s="72" t="e">
        <f ca="1">((Coef!$J$8*Y774^2)/2)*(COS(V774))^2</f>
        <v>#N/A</v>
      </c>
      <c r="AH774" s="72" t="e">
        <f t="shared" ca="1" si="401"/>
        <v>#N/A</v>
      </c>
      <c r="AI774" s="72" t="e">
        <f t="shared" ca="1" si="402"/>
        <v>#N/A</v>
      </c>
      <c r="AJ774" s="72" t="e">
        <f t="shared" ca="1" si="403"/>
        <v>#N/A</v>
      </c>
      <c r="AK774" s="72" t="e">
        <f t="shared" ca="1" si="404"/>
        <v>#N/A</v>
      </c>
      <c r="AL774" s="72" t="e">
        <f t="shared" ca="1" si="405"/>
        <v>#N/A</v>
      </c>
      <c r="AM774" s="72" t="e">
        <f ca="1">V774+(1+Coef!$J$8*(COS(V774))^2-(3/2)*Coef!$J$8*SIN(V774)*COS(V774)*(AL774-V774))*(AL774-V774)</f>
        <v>#N/A</v>
      </c>
      <c r="AN774" s="34" t="e">
        <f t="shared" ca="1" si="406"/>
        <v>#N/A</v>
      </c>
      <c r="AO774" s="33" t="e">
        <f t="shared" ca="1" si="407"/>
        <v>#N/A</v>
      </c>
      <c r="AP774" s="33" t="e">
        <f t="shared" ca="1" si="408"/>
        <v>#N/A</v>
      </c>
      <c r="AQ774" s="72" t="e">
        <f ca="1">'MGRS to Dist'!BP774</f>
        <v>#N/A</v>
      </c>
      <c r="AR774" s="72" t="e">
        <f ca="1">'MGRS to Dist'!BT774</f>
        <v>#N/A</v>
      </c>
      <c r="AS774" s="72" t="e">
        <f ca="1">'MGRS to Dist'!BU774</f>
        <v>#N/A</v>
      </c>
      <c r="AT774" s="72" t="e">
        <f ca="1">'MGRS to Dist'!BV774</f>
        <v>#N/A</v>
      </c>
    </row>
    <row r="775" spans="3:46" ht="16.5" customHeight="1">
      <c r="C775" s="72" t="str">
        <f t="shared" si="379"/>
        <v/>
      </c>
      <c r="D775" s="72" t="e">
        <f t="array" aca="1" ref="D775" ca="1">MATCH(TRUE,ISERROR(VALUE(MID(C775,ROW(INDIRECT("1:"&amp;LEN(C775))),1))),0)</f>
        <v>#N/A</v>
      </c>
      <c r="E775" s="72" t="e">
        <f t="shared" ca="1" si="380"/>
        <v>#N/A</v>
      </c>
      <c r="F775" s="72" t="e">
        <f t="shared" ca="1" si="381"/>
        <v>#N/A</v>
      </c>
      <c r="G775" s="72" t="e">
        <f t="shared" ca="1" si="382"/>
        <v>#N/A</v>
      </c>
      <c r="H775" s="72" t="e">
        <f t="shared" ca="1" si="383"/>
        <v>#N/A</v>
      </c>
      <c r="I775" s="72" t="e">
        <f t="shared" ca="1" si="384"/>
        <v>#N/A</v>
      </c>
      <c r="J775" s="72" t="e">
        <f t="shared" ca="1" si="385"/>
        <v>#N/A</v>
      </c>
      <c r="K775" s="72" t="e">
        <f t="shared" ca="1" si="386"/>
        <v>#N/A</v>
      </c>
      <c r="L775" s="72" t="e">
        <f t="shared" ca="1" si="387"/>
        <v>#N/A</v>
      </c>
      <c r="M775" s="72" t="e">
        <f ca="1">VLOOKUP(G775,Coef!$C$2:$F$25,4)</f>
        <v>#N/A</v>
      </c>
      <c r="N775" s="31" t="e">
        <f ca="1">VLOOKUP(F775,Coef!$C$4:$D$23,2)</f>
        <v>#N/A</v>
      </c>
      <c r="O775" s="31" t="e">
        <f ca="1">MOD(VLOOKUP(H775,Coef!$C$2:$G$21,5)+MOD(E775+1,2)*15,20)</f>
        <v>#N/A</v>
      </c>
      <c r="P775" s="31" t="e">
        <f ca="1">VLOOKUP(N775,Coef!$A$27:$B$46,2)</f>
        <v>#N/A</v>
      </c>
      <c r="Q775" s="31" t="e">
        <f ca="1">VLOOKUP(N775,Coef!$A$27:$C$46,3)+O775/10-0.1</f>
        <v>#N/A</v>
      </c>
      <c r="R775" s="31" t="e">
        <f t="shared" ca="1" si="388"/>
        <v>#N/A</v>
      </c>
      <c r="S775" s="72" t="e">
        <f t="shared" ca="1" si="389"/>
        <v>#N/A</v>
      </c>
      <c r="T775" s="72" t="e">
        <f t="shared" ca="1" si="390"/>
        <v>#N/A</v>
      </c>
      <c r="U775" s="72" t="e">
        <f t="shared" ca="1" si="391"/>
        <v>#N/A</v>
      </c>
      <c r="V775" s="72" t="e">
        <f t="shared" ca="1" si="392"/>
        <v>#N/A</v>
      </c>
      <c r="W775" s="72" t="e">
        <f ca="1">(Coef!$J$9/(1+Coef!$J$8*(COS(V775))^2)^0.5)*Coef!$J$6</f>
        <v>#N/A</v>
      </c>
      <c r="X775" s="72" t="e">
        <f t="shared" ca="1" si="393"/>
        <v>#N/A</v>
      </c>
      <c r="Y775" s="72" t="e">
        <f t="shared" ca="1" si="394"/>
        <v>#N/A</v>
      </c>
      <c r="Z775" s="72" t="e">
        <f t="shared" ca="1" si="395"/>
        <v>#N/A</v>
      </c>
      <c r="AA775" s="72" t="e">
        <f t="shared" ca="1" si="396"/>
        <v>#N/A</v>
      </c>
      <c r="AB775" s="72" t="e">
        <f t="shared" ca="1" si="397"/>
        <v>#N/A</v>
      </c>
      <c r="AC775" s="72" t="e">
        <f t="shared" ca="1" si="398"/>
        <v>#N/A</v>
      </c>
      <c r="AD775" s="72" t="e">
        <f t="shared" ca="1" si="399"/>
        <v>#N/A</v>
      </c>
      <c r="AE775" s="72" t="e">
        <f ca="1">Coef!$J$6*Coef!$J$9*(V775-(Coef!$J$10*AB775)+(Coef!$J$11*AC775)-(Coef!$J$12*AD775))</f>
        <v>#N/A</v>
      </c>
      <c r="AF775" s="72" t="e">
        <f t="shared" ca="1" si="400"/>
        <v>#N/A</v>
      </c>
      <c r="AG775" s="72" t="e">
        <f ca="1">((Coef!$J$8*Y775^2)/2)*(COS(V775))^2</f>
        <v>#N/A</v>
      </c>
      <c r="AH775" s="72" t="e">
        <f t="shared" ca="1" si="401"/>
        <v>#N/A</v>
      </c>
      <c r="AI775" s="72" t="e">
        <f t="shared" ca="1" si="402"/>
        <v>#N/A</v>
      </c>
      <c r="AJ775" s="72" t="e">
        <f t="shared" ca="1" si="403"/>
        <v>#N/A</v>
      </c>
      <c r="AK775" s="72" t="e">
        <f t="shared" ca="1" si="404"/>
        <v>#N/A</v>
      </c>
      <c r="AL775" s="72" t="e">
        <f t="shared" ca="1" si="405"/>
        <v>#N/A</v>
      </c>
      <c r="AM775" s="72" t="e">
        <f ca="1">V775+(1+Coef!$J$8*(COS(V775))^2-(3/2)*Coef!$J$8*SIN(V775)*COS(V775)*(AL775-V775))*(AL775-V775)</f>
        <v>#N/A</v>
      </c>
      <c r="AN775" s="34" t="e">
        <f t="shared" ca="1" si="406"/>
        <v>#N/A</v>
      </c>
      <c r="AO775" s="33" t="e">
        <f t="shared" ca="1" si="407"/>
        <v>#N/A</v>
      </c>
      <c r="AP775" s="33" t="e">
        <f t="shared" ca="1" si="408"/>
        <v>#N/A</v>
      </c>
      <c r="AQ775" s="72" t="e">
        <f ca="1">'MGRS to Dist'!BP775</f>
        <v>#N/A</v>
      </c>
      <c r="AR775" s="72" t="e">
        <f ca="1">'MGRS to Dist'!BT775</f>
        <v>#N/A</v>
      </c>
      <c r="AS775" s="72" t="e">
        <f ca="1">'MGRS to Dist'!BU775</f>
        <v>#N/A</v>
      </c>
      <c r="AT775" s="72" t="e">
        <f ca="1">'MGRS to Dist'!BV775</f>
        <v>#N/A</v>
      </c>
    </row>
    <row r="776" spans="3:46" ht="16.5" customHeight="1">
      <c r="C776" s="72" t="str">
        <f t="shared" si="379"/>
        <v/>
      </c>
      <c r="D776" s="72" t="e">
        <f t="array" aca="1" ref="D776" ca="1">MATCH(TRUE,ISERROR(VALUE(MID(C776,ROW(INDIRECT("1:"&amp;LEN(C776))),1))),0)</f>
        <v>#N/A</v>
      </c>
      <c r="E776" s="72" t="e">
        <f t="shared" ca="1" si="380"/>
        <v>#N/A</v>
      </c>
      <c r="F776" s="72" t="e">
        <f t="shared" ca="1" si="381"/>
        <v>#N/A</v>
      </c>
      <c r="G776" s="72" t="e">
        <f t="shared" ca="1" si="382"/>
        <v>#N/A</v>
      </c>
      <c r="H776" s="72" t="e">
        <f t="shared" ca="1" si="383"/>
        <v>#N/A</v>
      </c>
      <c r="I776" s="72" t="e">
        <f t="shared" ca="1" si="384"/>
        <v>#N/A</v>
      </c>
      <c r="J776" s="72" t="e">
        <f t="shared" ca="1" si="385"/>
        <v>#N/A</v>
      </c>
      <c r="K776" s="72" t="e">
        <f t="shared" ca="1" si="386"/>
        <v>#N/A</v>
      </c>
      <c r="L776" s="72" t="e">
        <f t="shared" ca="1" si="387"/>
        <v>#N/A</v>
      </c>
      <c r="M776" s="72" t="e">
        <f ca="1">VLOOKUP(G776,Coef!$C$2:$F$25,4)</f>
        <v>#N/A</v>
      </c>
      <c r="N776" s="31" t="e">
        <f ca="1">VLOOKUP(F776,Coef!$C$4:$D$23,2)</f>
        <v>#N/A</v>
      </c>
      <c r="O776" s="31" t="e">
        <f ca="1">MOD(VLOOKUP(H776,Coef!$C$2:$G$21,5)+MOD(E776+1,2)*15,20)</f>
        <v>#N/A</v>
      </c>
      <c r="P776" s="31" t="e">
        <f ca="1">VLOOKUP(N776,Coef!$A$27:$B$46,2)</f>
        <v>#N/A</v>
      </c>
      <c r="Q776" s="31" t="e">
        <f ca="1">VLOOKUP(N776,Coef!$A$27:$C$46,3)+O776/10-0.1</f>
        <v>#N/A</v>
      </c>
      <c r="R776" s="31" t="e">
        <f t="shared" ca="1" si="388"/>
        <v>#N/A</v>
      </c>
      <c r="S776" s="72" t="e">
        <f t="shared" ca="1" si="389"/>
        <v>#N/A</v>
      </c>
      <c r="T776" s="72" t="e">
        <f t="shared" ca="1" si="390"/>
        <v>#N/A</v>
      </c>
      <c r="U776" s="72" t="e">
        <f t="shared" ca="1" si="391"/>
        <v>#N/A</v>
      </c>
      <c r="V776" s="72" t="e">
        <f t="shared" ca="1" si="392"/>
        <v>#N/A</v>
      </c>
      <c r="W776" s="72" t="e">
        <f ca="1">(Coef!$J$9/(1+Coef!$J$8*(COS(V776))^2)^0.5)*Coef!$J$6</f>
        <v>#N/A</v>
      </c>
      <c r="X776" s="72" t="e">
        <f t="shared" ca="1" si="393"/>
        <v>#N/A</v>
      </c>
      <c r="Y776" s="72" t="e">
        <f t="shared" ca="1" si="394"/>
        <v>#N/A</v>
      </c>
      <c r="Z776" s="72" t="e">
        <f t="shared" ca="1" si="395"/>
        <v>#N/A</v>
      </c>
      <c r="AA776" s="72" t="e">
        <f t="shared" ca="1" si="396"/>
        <v>#N/A</v>
      </c>
      <c r="AB776" s="72" t="e">
        <f t="shared" ca="1" si="397"/>
        <v>#N/A</v>
      </c>
      <c r="AC776" s="72" t="e">
        <f t="shared" ca="1" si="398"/>
        <v>#N/A</v>
      </c>
      <c r="AD776" s="72" t="e">
        <f t="shared" ca="1" si="399"/>
        <v>#N/A</v>
      </c>
      <c r="AE776" s="72" t="e">
        <f ca="1">Coef!$J$6*Coef!$J$9*(V776-(Coef!$J$10*AB776)+(Coef!$J$11*AC776)-(Coef!$J$12*AD776))</f>
        <v>#N/A</v>
      </c>
      <c r="AF776" s="72" t="e">
        <f t="shared" ca="1" si="400"/>
        <v>#N/A</v>
      </c>
      <c r="AG776" s="72" t="e">
        <f ca="1">((Coef!$J$8*Y776^2)/2)*(COS(V776))^2</f>
        <v>#N/A</v>
      </c>
      <c r="AH776" s="72" t="e">
        <f t="shared" ca="1" si="401"/>
        <v>#N/A</v>
      </c>
      <c r="AI776" s="72" t="e">
        <f t="shared" ca="1" si="402"/>
        <v>#N/A</v>
      </c>
      <c r="AJ776" s="72" t="e">
        <f t="shared" ca="1" si="403"/>
        <v>#N/A</v>
      </c>
      <c r="AK776" s="72" t="e">
        <f t="shared" ca="1" si="404"/>
        <v>#N/A</v>
      </c>
      <c r="AL776" s="72" t="e">
        <f t="shared" ca="1" si="405"/>
        <v>#N/A</v>
      </c>
      <c r="AM776" s="72" t="e">
        <f ca="1">V776+(1+Coef!$J$8*(COS(V776))^2-(3/2)*Coef!$J$8*SIN(V776)*COS(V776)*(AL776-V776))*(AL776-V776)</f>
        <v>#N/A</v>
      </c>
      <c r="AN776" s="34" t="e">
        <f t="shared" ca="1" si="406"/>
        <v>#N/A</v>
      </c>
      <c r="AO776" s="33" t="e">
        <f t="shared" ca="1" si="407"/>
        <v>#N/A</v>
      </c>
      <c r="AP776" s="33" t="e">
        <f t="shared" ca="1" si="408"/>
        <v>#N/A</v>
      </c>
      <c r="AQ776" s="72" t="e">
        <f ca="1">'MGRS to Dist'!BP776</f>
        <v>#N/A</v>
      </c>
      <c r="AR776" s="72" t="e">
        <f ca="1">'MGRS to Dist'!BT776</f>
        <v>#N/A</v>
      </c>
      <c r="AS776" s="72" t="e">
        <f ca="1">'MGRS to Dist'!BU776</f>
        <v>#N/A</v>
      </c>
      <c r="AT776" s="72" t="e">
        <f ca="1">'MGRS to Dist'!BV776</f>
        <v>#N/A</v>
      </c>
    </row>
    <row r="777" spans="3:46" ht="16.5" customHeight="1">
      <c r="C777" s="72" t="str">
        <f t="shared" si="379"/>
        <v/>
      </c>
      <c r="D777" s="72" t="e">
        <f t="array" aca="1" ref="D777" ca="1">MATCH(TRUE,ISERROR(VALUE(MID(C777,ROW(INDIRECT("1:"&amp;LEN(C777))),1))),0)</f>
        <v>#N/A</v>
      </c>
      <c r="E777" s="72" t="e">
        <f t="shared" ca="1" si="380"/>
        <v>#N/A</v>
      </c>
      <c r="F777" s="72" t="e">
        <f t="shared" ca="1" si="381"/>
        <v>#N/A</v>
      </c>
      <c r="G777" s="72" t="e">
        <f t="shared" ca="1" si="382"/>
        <v>#N/A</v>
      </c>
      <c r="H777" s="72" t="e">
        <f t="shared" ca="1" si="383"/>
        <v>#N/A</v>
      </c>
      <c r="I777" s="72" t="e">
        <f t="shared" ca="1" si="384"/>
        <v>#N/A</v>
      </c>
      <c r="J777" s="72" t="e">
        <f t="shared" ca="1" si="385"/>
        <v>#N/A</v>
      </c>
      <c r="K777" s="72" t="e">
        <f t="shared" ca="1" si="386"/>
        <v>#N/A</v>
      </c>
      <c r="L777" s="72" t="e">
        <f t="shared" ca="1" si="387"/>
        <v>#N/A</v>
      </c>
      <c r="M777" s="72" t="e">
        <f ca="1">VLOOKUP(G777,Coef!$C$2:$F$25,4)</f>
        <v>#N/A</v>
      </c>
      <c r="N777" s="31" t="e">
        <f ca="1">VLOOKUP(F777,Coef!$C$4:$D$23,2)</f>
        <v>#N/A</v>
      </c>
      <c r="O777" s="31" t="e">
        <f ca="1">MOD(VLOOKUP(H777,Coef!$C$2:$G$21,5)+MOD(E777+1,2)*15,20)</f>
        <v>#N/A</v>
      </c>
      <c r="P777" s="31" t="e">
        <f ca="1">VLOOKUP(N777,Coef!$A$27:$B$46,2)</f>
        <v>#N/A</v>
      </c>
      <c r="Q777" s="31" t="e">
        <f ca="1">VLOOKUP(N777,Coef!$A$27:$C$46,3)+O777/10-0.1</f>
        <v>#N/A</v>
      </c>
      <c r="R777" s="31" t="e">
        <f t="shared" ca="1" si="388"/>
        <v>#N/A</v>
      </c>
      <c r="S777" s="72" t="e">
        <f t="shared" ca="1" si="389"/>
        <v>#N/A</v>
      </c>
      <c r="T777" s="72" t="e">
        <f t="shared" ca="1" si="390"/>
        <v>#N/A</v>
      </c>
      <c r="U777" s="72" t="e">
        <f t="shared" ca="1" si="391"/>
        <v>#N/A</v>
      </c>
      <c r="V777" s="72" t="e">
        <f t="shared" ca="1" si="392"/>
        <v>#N/A</v>
      </c>
      <c r="W777" s="72" t="e">
        <f ca="1">(Coef!$J$9/(1+Coef!$J$8*(COS(V777))^2)^0.5)*Coef!$J$6</f>
        <v>#N/A</v>
      </c>
      <c r="X777" s="72" t="e">
        <f t="shared" ca="1" si="393"/>
        <v>#N/A</v>
      </c>
      <c r="Y777" s="72" t="e">
        <f t="shared" ca="1" si="394"/>
        <v>#N/A</v>
      </c>
      <c r="Z777" s="72" t="e">
        <f t="shared" ca="1" si="395"/>
        <v>#N/A</v>
      </c>
      <c r="AA777" s="72" t="e">
        <f t="shared" ca="1" si="396"/>
        <v>#N/A</v>
      </c>
      <c r="AB777" s="72" t="e">
        <f t="shared" ca="1" si="397"/>
        <v>#N/A</v>
      </c>
      <c r="AC777" s="72" t="e">
        <f t="shared" ca="1" si="398"/>
        <v>#N/A</v>
      </c>
      <c r="AD777" s="72" t="e">
        <f t="shared" ca="1" si="399"/>
        <v>#N/A</v>
      </c>
      <c r="AE777" s="72" t="e">
        <f ca="1">Coef!$J$6*Coef!$J$9*(V777-(Coef!$J$10*AB777)+(Coef!$J$11*AC777)-(Coef!$J$12*AD777))</f>
        <v>#N/A</v>
      </c>
      <c r="AF777" s="72" t="e">
        <f t="shared" ca="1" si="400"/>
        <v>#N/A</v>
      </c>
      <c r="AG777" s="72" t="e">
        <f ca="1">((Coef!$J$8*Y777^2)/2)*(COS(V777))^2</f>
        <v>#N/A</v>
      </c>
      <c r="AH777" s="72" t="e">
        <f t="shared" ca="1" si="401"/>
        <v>#N/A</v>
      </c>
      <c r="AI777" s="72" t="e">
        <f t="shared" ca="1" si="402"/>
        <v>#N/A</v>
      </c>
      <c r="AJ777" s="72" t="e">
        <f t="shared" ca="1" si="403"/>
        <v>#N/A</v>
      </c>
      <c r="AK777" s="72" t="e">
        <f t="shared" ca="1" si="404"/>
        <v>#N/A</v>
      </c>
      <c r="AL777" s="72" t="e">
        <f t="shared" ca="1" si="405"/>
        <v>#N/A</v>
      </c>
      <c r="AM777" s="72" t="e">
        <f ca="1">V777+(1+Coef!$J$8*(COS(V777))^2-(3/2)*Coef!$J$8*SIN(V777)*COS(V777)*(AL777-V777))*(AL777-V777)</f>
        <v>#N/A</v>
      </c>
      <c r="AN777" s="34" t="e">
        <f t="shared" ca="1" si="406"/>
        <v>#N/A</v>
      </c>
      <c r="AO777" s="33" t="e">
        <f t="shared" ca="1" si="407"/>
        <v>#N/A</v>
      </c>
      <c r="AP777" s="33" t="e">
        <f t="shared" ca="1" si="408"/>
        <v>#N/A</v>
      </c>
      <c r="AQ777" s="72" t="e">
        <f ca="1">'MGRS to Dist'!BP777</f>
        <v>#N/A</v>
      </c>
      <c r="AR777" s="72" t="e">
        <f ca="1">'MGRS to Dist'!BT777</f>
        <v>#N/A</v>
      </c>
      <c r="AS777" s="72" t="e">
        <f ca="1">'MGRS to Dist'!BU777</f>
        <v>#N/A</v>
      </c>
      <c r="AT777" s="72" t="e">
        <f ca="1">'MGRS to Dist'!BV777</f>
        <v>#N/A</v>
      </c>
    </row>
    <row r="778" spans="3:46" ht="16.5" customHeight="1">
      <c r="C778" s="72" t="str">
        <f t="shared" si="379"/>
        <v/>
      </c>
      <c r="D778" s="72" t="e">
        <f t="array" aca="1" ref="D778" ca="1">MATCH(TRUE,ISERROR(VALUE(MID(C778,ROW(INDIRECT("1:"&amp;LEN(C778))),1))),0)</f>
        <v>#N/A</v>
      </c>
      <c r="E778" s="72" t="e">
        <f t="shared" ca="1" si="380"/>
        <v>#N/A</v>
      </c>
      <c r="F778" s="72" t="e">
        <f t="shared" ca="1" si="381"/>
        <v>#N/A</v>
      </c>
      <c r="G778" s="72" t="e">
        <f t="shared" ca="1" si="382"/>
        <v>#N/A</v>
      </c>
      <c r="H778" s="72" t="e">
        <f t="shared" ca="1" si="383"/>
        <v>#N/A</v>
      </c>
      <c r="I778" s="72" t="e">
        <f t="shared" ca="1" si="384"/>
        <v>#N/A</v>
      </c>
      <c r="J778" s="72" t="e">
        <f t="shared" ca="1" si="385"/>
        <v>#N/A</v>
      </c>
      <c r="K778" s="72" t="e">
        <f t="shared" ca="1" si="386"/>
        <v>#N/A</v>
      </c>
      <c r="L778" s="72" t="e">
        <f t="shared" ca="1" si="387"/>
        <v>#N/A</v>
      </c>
      <c r="M778" s="72" t="e">
        <f ca="1">VLOOKUP(G778,Coef!$C$2:$F$25,4)</f>
        <v>#N/A</v>
      </c>
      <c r="N778" s="31" t="e">
        <f ca="1">VLOOKUP(F778,Coef!$C$4:$D$23,2)</f>
        <v>#N/A</v>
      </c>
      <c r="O778" s="31" t="e">
        <f ca="1">MOD(VLOOKUP(H778,Coef!$C$2:$G$21,5)+MOD(E778+1,2)*15,20)</f>
        <v>#N/A</v>
      </c>
      <c r="P778" s="31" t="e">
        <f ca="1">VLOOKUP(N778,Coef!$A$27:$B$46,2)</f>
        <v>#N/A</v>
      </c>
      <c r="Q778" s="31" t="e">
        <f ca="1">VLOOKUP(N778,Coef!$A$27:$C$46,3)+O778/10-0.1</f>
        <v>#N/A</v>
      </c>
      <c r="R778" s="31" t="e">
        <f t="shared" ca="1" si="388"/>
        <v>#N/A</v>
      </c>
      <c r="S778" s="72" t="e">
        <f t="shared" ca="1" si="389"/>
        <v>#N/A</v>
      </c>
      <c r="T778" s="72" t="e">
        <f t="shared" ca="1" si="390"/>
        <v>#N/A</v>
      </c>
      <c r="U778" s="72" t="e">
        <f t="shared" ca="1" si="391"/>
        <v>#N/A</v>
      </c>
      <c r="V778" s="72" t="e">
        <f t="shared" ca="1" si="392"/>
        <v>#N/A</v>
      </c>
      <c r="W778" s="72" t="e">
        <f ca="1">(Coef!$J$9/(1+Coef!$J$8*(COS(V778))^2)^0.5)*Coef!$J$6</f>
        <v>#N/A</v>
      </c>
      <c r="X778" s="72" t="e">
        <f t="shared" ca="1" si="393"/>
        <v>#N/A</v>
      </c>
      <c r="Y778" s="72" t="e">
        <f t="shared" ca="1" si="394"/>
        <v>#N/A</v>
      </c>
      <c r="Z778" s="72" t="e">
        <f t="shared" ca="1" si="395"/>
        <v>#N/A</v>
      </c>
      <c r="AA778" s="72" t="e">
        <f t="shared" ca="1" si="396"/>
        <v>#N/A</v>
      </c>
      <c r="AB778" s="72" t="e">
        <f t="shared" ca="1" si="397"/>
        <v>#N/A</v>
      </c>
      <c r="AC778" s="72" t="e">
        <f t="shared" ca="1" si="398"/>
        <v>#N/A</v>
      </c>
      <c r="AD778" s="72" t="e">
        <f t="shared" ca="1" si="399"/>
        <v>#N/A</v>
      </c>
      <c r="AE778" s="72" t="e">
        <f ca="1">Coef!$J$6*Coef!$J$9*(V778-(Coef!$J$10*AB778)+(Coef!$J$11*AC778)-(Coef!$J$12*AD778))</f>
        <v>#N/A</v>
      </c>
      <c r="AF778" s="72" t="e">
        <f t="shared" ca="1" si="400"/>
        <v>#N/A</v>
      </c>
      <c r="AG778" s="72" t="e">
        <f ca="1">((Coef!$J$8*Y778^2)/2)*(COS(V778))^2</f>
        <v>#N/A</v>
      </c>
      <c r="AH778" s="72" t="e">
        <f t="shared" ca="1" si="401"/>
        <v>#N/A</v>
      </c>
      <c r="AI778" s="72" t="e">
        <f t="shared" ca="1" si="402"/>
        <v>#N/A</v>
      </c>
      <c r="AJ778" s="72" t="e">
        <f t="shared" ca="1" si="403"/>
        <v>#N/A</v>
      </c>
      <c r="AK778" s="72" t="e">
        <f t="shared" ca="1" si="404"/>
        <v>#N/A</v>
      </c>
      <c r="AL778" s="72" t="e">
        <f t="shared" ca="1" si="405"/>
        <v>#N/A</v>
      </c>
      <c r="AM778" s="72" t="e">
        <f ca="1">V778+(1+Coef!$J$8*(COS(V778))^2-(3/2)*Coef!$J$8*SIN(V778)*COS(V778)*(AL778-V778))*(AL778-V778)</f>
        <v>#N/A</v>
      </c>
      <c r="AN778" s="34" t="e">
        <f t="shared" ca="1" si="406"/>
        <v>#N/A</v>
      </c>
      <c r="AO778" s="33" t="e">
        <f t="shared" ca="1" si="407"/>
        <v>#N/A</v>
      </c>
      <c r="AP778" s="33" t="e">
        <f t="shared" ca="1" si="408"/>
        <v>#N/A</v>
      </c>
      <c r="AQ778" s="72" t="e">
        <f ca="1">'MGRS to Dist'!BP778</f>
        <v>#N/A</v>
      </c>
      <c r="AR778" s="72" t="e">
        <f ca="1">'MGRS to Dist'!BT778</f>
        <v>#N/A</v>
      </c>
      <c r="AS778" s="72" t="e">
        <f ca="1">'MGRS to Dist'!BU778</f>
        <v>#N/A</v>
      </c>
      <c r="AT778" s="72" t="e">
        <f ca="1">'MGRS to Dist'!BV778</f>
        <v>#N/A</v>
      </c>
    </row>
    <row r="779" spans="3:46" ht="16.5" customHeight="1">
      <c r="C779" s="72" t="str">
        <f t="shared" si="379"/>
        <v/>
      </c>
      <c r="D779" s="72" t="e">
        <f t="array" aca="1" ref="D779" ca="1">MATCH(TRUE,ISERROR(VALUE(MID(C779,ROW(INDIRECT("1:"&amp;LEN(C779))),1))),0)</f>
        <v>#N/A</v>
      </c>
      <c r="E779" s="72" t="e">
        <f t="shared" ca="1" si="380"/>
        <v>#N/A</v>
      </c>
      <c r="F779" s="72" t="e">
        <f t="shared" ca="1" si="381"/>
        <v>#N/A</v>
      </c>
      <c r="G779" s="72" t="e">
        <f t="shared" ca="1" si="382"/>
        <v>#N/A</v>
      </c>
      <c r="H779" s="72" t="e">
        <f t="shared" ca="1" si="383"/>
        <v>#N/A</v>
      </c>
      <c r="I779" s="72" t="e">
        <f t="shared" ca="1" si="384"/>
        <v>#N/A</v>
      </c>
      <c r="J779" s="72" t="e">
        <f t="shared" ca="1" si="385"/>
        <v>#N/A</v>
      </c>
      <c r="K779" s="72" t="e">
        <f t="shared" ca="1" si="386"/>
        <v>#N/A</v>
      </c>
      <c r="L779" s="72" t="e">
        <f t="shared" ca="1" si="387"/>
        <v>#N/A</v>
      </c>
      <c r="M779" s="72" t="e">
        <f ca="1">VLOOKUP(G779,Coef!$C$2:$F$25,4)</f>
        <v>#N/A</v>
      </c>
      <c r="N779" s="31" t="e">
        <f ca="1">VLOOKUP(F779,Coef!$C$4:$D$23,2)</f>
        <v>#N/A</v>
      </c>
      <c r="O779" s="31" t="e">
        <f ca="1">MOD(VLOOKUP(H779,Coef!$C$2:$G$21,5)+MOD(E779+1,2)*15,20)</f>
        <v>#N/A</v>
      </c>
      <c r="P779" s="31" t="e">
        <f ca="1">VLOOKUP(N779,Coef!$A$27:$B$46,2)</f>
        <v>#N/A</v>
      </c>
      <c r="Q779" s="31" t="e">
        <f ca="1">VLOOKUP(N779,Coef!$A$27:$C$46,3)+O779/10-0.1</f>
        <v>#N/A</v>
      </c>
      <c r="R779" s="31" t="e">
        <f t="shared" ca="1" si="388"/>
        <v>#N/A</v>
      </c>
      <c r="S779" s="72" t="e">
        <f t="shared" ca="1" si="389"/>
        <v>#N/A</v>
      </c>
      <c r="T779" s="72" t="e">
        <f t="shared" ca="1" si="390"/>
        <v>#N/A</v>
      </c>
      <c r="U779" s="72" t="e">
        <f t="shared" ca="1" si="391"/>
        <v>#N/A</v>
      </c>
      <c r="V779" s="72" t="e">
        <f t="shared" ca="1" si="392"/>
        <v>#N/A</v>
      </c>
      <c r="W779" s="72" t="e">
        <f ca="1">(Coef!$J$9/(1+Coef!$J$8*(COS(V779))^2)^0.5)*Coef!$J$6</f>
        <v>#N/A</v>
      </c>
      <c r="X779" s="72" t="e">
        <f t="shared" ca="1" si="393"/>
        <v>#N/A</v>
      </c>
      <c r="Y779" s="72" t="e">
        <f t="shared" ca="1" si="394"/>
        <v>#N/A</v>
      </c>
      <c r="Z779" s="72" t="e">
        <f t="shared" ca="1" si="395"/>
        <v>#N/A</v>
      </c>
      <c r="AA779" s="72" t="e">
        <f t="shared" ca="1" si="396"/>
        <v>#N/A</v>
      </c>
      <c r="AB779" s="72" t="e">
        <f t="shared" ca="1" si="397"/>
        <v>#N/A</v>
      </c>
      <c r="AC779" s="72" t="e">
        <f t="shared" ca="1" si="398"/>
        <v>#N/A</v>
      </c>
      <c r="AD779" s="72" t="e">
        <f t="shared" ca="1" si="399"/>
        <v>#N/A</v>
      </c>
      <c r="AE779" s="72" t="e">
        <f ca="1">Coef!$J$6*Coef!$J$9*(V779-(Coef!$J$10*AB779)+(Coef!$J$11*AC779)-(Coef!$J$12*AD779))</f>
        <v>#N/A</v>
      </c>
      <c r="AF779" s="72" t="e">
        <f t="shared" ca="1" si="400"/>
        <v>#N/A</v>
      </c>
      <c r="AG779" s="72" t="e">
        <f ca="1">((Coef!$J$8*Y779^2)/2)*(COS(V779))^2</f>
        <v>#N/A</v>
      </c>
      <c r="AH779" s="72" t="e">
        <f t="shared" ca="1" si="401"/>
        <v>#N/A</v>
      </c>
      <c r="AI779" s="72" t="e">
        <f t="shared" ca="1" si="402"/>
        <v>#N/A</v>
      </c>
      <c r="AJ779" s="72" t="e">
        <f t="shared" ca="1" si="403"/>
        <v>#N/A</v>
      </c>
      <c r="AK779" s="72" t="e">
        <f t="shared" ca="1" si="404"/>
        <v>#N/A</v>
      </c>
      <c r="AL779" s="72" t="e">
        <f t="shared" ca="1" si="405"/>
        <v>#N/A</v>
      </c>
      <c r="AM779" s="72" t="e">
        <f ca="1">V779+(1+Coef!$J$8*(COS(V779))^2-(3/2)*Coef!$J$8*SIN(V779)*COS(V779)*(AL779-V779))*(AL779-V779)</f>
        <v>#N/A</v>
      </c>
      <c r="AN779" s="34" t="e">
        <f t="shared" ca="1" si="406"/>
        <v>#N/A</v>
      </c>
      <c r="AO779" s="33" t="e">
        <f t="shared" ca="1" si="407"/>
        <v>#N/A</v>
      </c>
      <c r="AP779" s="33" t="e">
        <f t="shared" ca="1" si="408"/>
        <v>#N/A</v>
      </c>
      <c r="AQ779" s="72" t="e">
        <f ca="1">'MGRS to Dist'!BP779</f>
        <v>#N/A</v>
      </c>
      <c r="AR779" s="72" t="e">
        <f ca="1">'MGRS to Dist'!BT779</f>
        <v>#N/A</v>
      </c>
      <c r="AS779" s="72" t="e">
        <f ca="1">'MGRS to Dist'!BU779</f>
        <v>#N/A</v>
      </c>
      <c r="AT779" s="72" t="e">
        <f ca="1">'MGRS to Dist'!BV779</f>
        <v>#N/A</v>
      </c>
    </row>
    <row r="780" spans="3:46" ht="16.5" customHeight="1">
      <c r="C780" s="72" t="str">
        <f t="shared" si="379"/>
        <v/>
      </c>
      <c r="D780" s="72" t="e">
        <f t="array" aca="1" ref="D780" ca="1">MATCH(TRUE,ISERROR(VALUE(MID(C780,ROW(INDIRECT("1:"&amp;LEN(C780))),1))),0)</f>
        <v>#N/A</v>
      </c>
      <c r="E780" s="72" t="e">
        <f t="shared" ca="1" si="380"/>
        <v>#N/A</v>
      </c>
      <c r="F780" s="72" t="e">
        <f t="shared" ca="1" si="381"/>
        <v>#N/A</v>
      </c>
      <c r="G780" s="72" t="e">
        <f t="shared" ca="1" si="382"/>
        <v>#N/A</v>
      </c>
      <c r="H780" s="72" t="e">
        <f t="shared" ca="1" si="383"/>
        <v>#N/A</v>
      </c>
      <c r="I780" s="72" t="e">
        <f t="shared" ca="1" si="384"/>
        <v>#N/A</v>
      </c>
      <c r="J780" s="72" t="e">
        <f t="shared" ca="1" si="385"/>
        <v>#N/A</v>
      </c>
      <c r="K780" s="72" t="e">
        <f t="shared" ca="1" si="386"/>
        <v>#N/A</v>
      </c>
      <c r="L780" s="72" t="e">
        <f t="shared" ca="1" si="387"/>
        <v>#N/A</v>
      </c>
      <c r="M780" s="72" t="e">
        <f ca="1">VLOOKUP(G780,Coef!$C$2:$F$25,4)</f>
        <v>#N/A</v>
      </c>
      <c r="N780" s="31" t="e">
        <f ca="1">VLOOKUP(F780,Coef!$C$4:$D$23,2)</f>
        <v>#N/A</v>
      </c>
      <c r="O780" s="31" t="e">
        <f ca="1">MOD(VLOOKUP(H780,Coef!$C$2:$G$21,5)+MOD(E780+1,2)*15,20)</f>
        <v>#N/A</v>
      </c>
      <c r="P780" s="31" t="e">
        <f ca="1">VLOOKUP(N780,Coef!$A$27:$B$46,2)</f>
        <v>#N/A</v>
      </c>
      <c r="Q780" s="31" t="e">
        <f ca="1">VLOOKUP(N780,Coef!$A$27:$C$46,3)+O780/10-0.1</f>
        <v>#N/A</v>
      </c>
      <c r="R780" s="31" t="e">
        <f t="shared" ca="1" si="388"/>
        <v>#N/A</v>
      </c>
      <c r="S780" s="72" t="e">
        <f t="shared" ca="1" si="389"/>
        <v>#N/A</v>
      </c>
      <c r="T780" s="72" t="e">
        <f t="shared" ca="1" si="390"/>
        <v>#N/A</v>
      </c>
      <c r="U780" s="72" t="e">
        <f t="shared" ca="1" si="391"/>
        <v>#N/A</v>
      </c>
      <c r="V780" s="72" t="e">
        <f t="shared" ca="1" si="392"/>
        <v>#N/A</v>
      </c>
      <c r="W780" s="72" t="e">
        <f ca="1">(Coef!$J$9/(1+Coef!$J$8*(COS(V780))^2)^0.5)*Coef!$J$6</f>
        <v>#N/A</v>
      </c>
      <c r="X780" s="72" t="e">
        <f t="shared" ca="1" si="393"/>
        <v>#N/A</v>
      </c>
      <c r="Y780" s="72" t="e">
        <f t="shared" ca="1" si="394"/>
        <v>#N/A</v>
      </c>
      <c r="Z780" s="72" t="e">
        <f t="shared" ca="1" si="395"/>
        <v>#N/A</v>
      </c>
      <c r="AA780" s="72" t="e">
        <f t="shared" ca="1" si="396"/>
        <v>#N/A</v>
      </c>
      <c r="AB780" s="72" t="e">
        <f t="shared" ca="1" si="397"/>
        <v>#N/A</v>
      </c>
      <c r="AC780" s="72" t="e">
        <f t="shared" ca="1" si="398"/>
        <v>#N/A</v>
      </c>
      <c r="AD780" s="72" t="e">
        <f t="shared" ca="1" si="399"/>
        <v>#N/A</v>
      </c>
      <c r="AE780" s="72" t="e">
        <f ca="1">Coef!$J$6*Coef!$J$9*(V780-(Coef!$J$10*AB780)+(Coef!$J$11*AC780)-(Coef!$J$12*AD780))</f>
        <v>#N/A</v>
      </c>
      <c r="AF780" s="72" t="e">
        <f t="shared" ca="1" si="400"/>
        <v>#N/A</v>
      </c>
      <c r="AG780" s="72" t="e">
        <f ca="1">((Coef!$J$8*Y780^2)/2)*(COS(V780))^2</f>
        <v>#N/A</v>
      </c>
      <c r="AH780" s="72" t="e">
        <f t="shared" ca="1" si="401"/>
        <v>#N/A</v>
      </c>
      <c r="AI780" s="72" t="e">
        <f t="shared" ca="1" si="402"/>
        <v>#N/A</v>
      </c>
      <c r="AJ780" s="72" t="e">
        <f t="shared" ca="1" si="403"/>
        <v>#N/A</v>
      </c>
      <c r="AK780" s="72" t="e">
        <f t="shared" ca="1" si="404"/>
        <v>#N/A</v>
      </c>
      <c r="AL780" s="72" t="e">
        <f t="shared" ca="1" si="405"/>
        <v>#N/A</v>
      </c>
      <c r="AM780" s="72" t="e">
        <f ca="1">V780+(1+Coef!$J$8*(COS(V780))^2-(3/2)*Coef!$J$8*SIN(V780)*COS(V780)*(AL780-V780))*(AL780-V780)</f>
        <v>#N/A</v>
      </c>
      <c r="AN780" s="34" t="e">
        <f t="shared" ca="1" si="406"/>
        <v>#N/A</v>
      </c>
      <c r="AO780" s="33" t="e">
        <f t="shared" ca="1" si="407"/>
        <v>#N/A</v>
      </c>
      <c r="AP780" s="33" t="e">
        <f t="shared" ca="1" si="408"/>
        <v>#N/A</v>
      </c>
      <c r="AQ780" s="72" t="e">
        <f ca="1">'MGRS to Dist'!BP780</f>
        <v>#N/A</v>
      </c>
      <c r="AR780" s="72" t="e">
        <f ca="1">'MGRS to Dist'!BT780</f>
        <v>#N/A</v>
      </c>
      <c r="AS780" s="72" t="e">
        <f ca="1">'MGRS to Dist'!BU780</f>
        <v>#N/A</v>
      </c>
      <c r="AT780" s="72" t="e">
        <f ca="1">'MGRS to Dist'!BV780</f>
        <v>#N/A</v>
      </c>
    </row>
    <row r="781" spans="3:46" ht="16.5" customHeight="1">
      <c r="C781" s="72" t="str">
        <f t="shared" si="379"/>
        <v/>
      </c>
      <c r="D781" s="72" t="e">
        <f t="array" aca="1" ref="D781" ca="1">MATCH(TRUE,ISERROR(VALUE(MID(C781,ROW(INDIRECT("1:"&amp;LEN(C781))),1))),0)</f>
        <v>#N/A</v>
      </c>
      <c r="E781" s="72" t="e">
        <f t="shared" ca="1" si="380"/>
        <v>#N/A</v>
      </c>
      <c r="F781" s="72" t="e">
        <f t="shared" ca="1" si="381"/>
        <v>#N/A</v>
      </c>
      <c r="G781" s="72" t="e">
        <f t="shared" ca="1" si="382"/>
        <v>#N/A</v>
      </c>
      <c r="H781" s="72" t="e">
        <f t="shared" ca="1" si="383"/>
        <v>#N/A</v>
      </c>
      <c r="I781" s="72" t="e">
        <f t="shared" ca="1" si="384"/>
        <v>#N/A</v>
      </c>
      <c r="J781" s="72" t="e">
        <f t="shared" ca="1" si="385"/>
        <v>#N/A</v>
      </c>
      <c r="K781" s="72" t="e">
        <f t="shared" ca="1" si="386"/>
        <v>#N/A</v>
      </c>
      <c r="L781" s="72" t="e">
        <f t="shared" ca="1" si="387"/>
        <v>#N/A</v>
      </c>
      <c r="M781" s="72" t="e">
        <f ca="1">VLOOKUP(G781,Coef!$C$2:$F$25,4)</f>
        <v>#N/A</v>
      </c>
      <c r="N781" s="31" t="e">
        <f ca="1">VLOOKUP(F781,Coef!$C$4:$D$23,2)</f>
        <v>#N/A</v>
      </c>
      <c r="O781" s="31" t="e">
        <f ca="1">MOD(VLOOKUP(H781,Coef!$C$2:$G$21,5)+MOD(E781+1,2)*15,20)</f>
        <v>#N/A</v>
      </c>
      <c r="P781" s="31" t="e">
        <f ca="1">VLOOKUP(N781,Coef!$A$27:$B$46,2)</f>
        <v>#N/A</v>
      </c>
      <c r="Q781" s="31" t="e">
        <f ca="1">VLOOKUP(N781,Coef!$A$27:$C$46,3)+O781/10-0.1</f>
        <v>#N/A</v>
      </c>
      <c r="R781" s="31" t="e">
        <f t="shared" ca="1" si="388"/>
        <v>#N/A</v>
      </c>
      <c r="S781" s="72" t="e">
        <f t="shared" ca="1" si="389"/>
        <v>#N/A</v>
      </c>
      <c r="T781" s="72" t="e">
        <f t="shared" ca="1" si="390"/>
        <v>#N/A</v>
      </c>
      <c r="U781" s="72" t="e">
        <f t="shared" ca="1" si="391"/>
        <v>#N/A</v>
      </c>
      <c r="V781" s="72" t="e">
        <f t="shared" ca="1" si="392"/>
        <v>#N/A</v>
      </c>
      <c r="W781" s="72" t="e">
        <f ca="1">(Coef!$J$9/(1+Coef!$J$8*(COS(V781))^2)^0.5)*Coef!$J$6</f>
        <v>#N/A</v>
      </c>
      <c r="X781" s="72" t="e">
        <f t="shared" ca="1" si="393"/>
        <v>#N/A</v>
      </c>
      <c r="Y781" s="72" t="e">
        <f t="shared" ca="1" si="394"/>
        <v>#N/A</v>
      </c>
      <c r="Z781" s="72" t="e">
        <f t="shared" ca="1" si="395"/>
        <v>#N/A</v>
      </c>
      <c r="AA781" s="72" t="e">
        <f t="shared" ca="1" si="396"/>
        <v>#N/A</v>
      </c>
      <c r="AB781" s="72" t="e">
        <f t="shared" ca="1" si="397"/>
        <v>#N/A</v>
      </c>
      <c r="AC781" s="72" t="e">
        <f t="shared" ca="1" si="398"/>
        <v>#N/A</v>
      </c>
      <c r="AD781" s="72" t="e">
        <f t="shared" ca="1" si="399"/>
        <v>#N/A</v>
      </c>
      <c r="AE781" s="72" t="e">
        <f ca="1">Coef!$J$6*Coef!$J$9*(V781-(Coef!$J$10*AB781)+(Coef!$J$11*AC781)-(Coef!$J$12*AD781))</f>
        <v>#N/A</v>
      </c>
      <c r="AF781" s="72" t="e">
        <f t="shared" ca="1" si="400"/>
        <v>#N/A</v>
      </c>
      <c r="AG781" s="72" t="e">
        <f ca="1">((Coef!$J$8*Y781^2)/2)*(COS(V781))^2</f>
        <v>#N/A</v>
      </c>
      <c r="AH781" s="72" t="e">
        <f t="shared" ca="1" si="401"/>
        <v>#N/A</v>
      </c>
      <c r="AI781" s="72" t="e">
        <f t="shared" ca="1" si="402"/>
        <v>#N/A</v>
      </c>
      <c r="AJ781" s="72" t="e">
        <f t="shared" ca="1" si="403"/>
        <v>#N/A</v>
      </c>
      <c r="AK781" s="72" t="e">
        <f t="shared" ca="1" si="404"/>
        <v>#N/A</v>
      </c>
      <c r="AL781" s="72" t="e">
        <f t="shared" ca="1" si="405"/>
        <v>#N/A</v>
      </c>
      <c r="AM781" s="72" t="e">
        <f ca="1">V781+(1+Coef!$J$8*(COS(V781))^2-(3/2)*Coef!$J$8*SIN(V781)*COS(V781)*(AL781-V781))*(AL781-V781)</f>
        <v>#N/A</v>
      </c>
      <c r="AN781" s="34" t="e">
        <f t="shared" ca="1" si="406"/>
        <v>#N/A</v>
      </c>
      <c r="AO781" s="33" t="e">
        <f t="shared" ca="1" si="407"/>
        <v>#N/A</v>
      </c>
      <c r="AP781" s="33" t="e">
        <f t="shared" ca="1" si="408"/>
        <v>#N/A</v>
      </c>
      <c r="AQ781" s="72" t="e">
        <f ca="1">'MGRS to Dist'!BP781</f>
        <v>#N/A</v>
      </c>
      <c r="AR781" s="72" t="e">
        <f ca="1">'MGRS to Dist'!BT781</f>
        <v>#N/A</v>
      </c>
      <c r="AS781" s="72" t="e">
        <f ca="1">'MGRS to Dist'!BU781</f>
        <v>#N/A</v>
      </c>
      <c r="AT781" s="72" t="e">
        <f ca="1">'MGRS to Dist'!BV781</f>
        <v>#N/A</v>
      </c>
    </row>
    <row r="782" spans="3:46" ht="16.5" customHeight="1">
      <c r="C782" s="72" t="str">
        <f t="shared" si="379"/>
        <v/>
      </c>
      <c r="D782" s="72" t="e">
        <f t="array" aca="1" ref="D782" ca="1">MATCH(TRUE,ISERROR(VALUE(MID(C782,ROW(INDIRECT("1:"&amp;LEN(C782))),1))),0)</f>
        <v>#N/A</v>
      </c>
      <c r="E782" s="72" t="e">
        <f t="shared" ca="1" si="380"/>
        <v>#N/A</v>
      </c>
      <c r="F782" s="72" t="e">
        <f t="shared" ca="1" si="381"/>
        <v>#N/A</v>
      </c>
      <c r="G782" s="72" t="e">
        <f t="shared" ca="1" si="382"/>
        <v>#N/A</v>
      </c>
      <c r="H782" s="72" t="e">
        <f t="shared" ca="1" si="383"/>
        <v>#N/A</v>
      </c>
      <c r="I782" s="72" t="e">
        <f t="shared" ca="1" si="384"/>
        <v>#N/A</v>
      </c>
      <c r="J782" s="72" t="e">
        <f t="shared" ca="1" si="385"/>
        <v>#N/A</v>
      </c>
      <c r="K782" s="72" t="e">
        <f t="shared" ca="1" si="386"/>
        <v>#N/A</v>
      </c>
      <c r="L782" s="72" t="e">
        <f t="shared" ca="1" si="387"/>
        <v>#N/A</v>
      </c>
      <c r="M782" s="72" t="e">
        <f ca="1">VLOOKUP(G782,Coef!$C$2:$F$25,4)</f>
        <v>#N/A</v>
      </c>
      <c r="N782" s="31" t="e">
        <f ca="1">VLOOKUP(F782,Coef!$C$4:$D$23,2)</f>
        <v>#N/A</v>
      </c>
      <c r="O782" s="31" t="e">
        <f ca="1">MOD(VLOOKUP(H782,Coef!$C$2:$G$21,5)+MOD(E782+1,2)*15,20)</f>
        <v>#N/A</v>
      </c>
      <c r="P782" s="31" t="e">
        <f ca="1">VLOOKUP(N782,Coef!$A$27:$B$46,2)</f>
        <v>#N/A</v>
      </c>
      <c r="Q782" s="31" t="e">
        <f ca="1">VLOOKUP(N782,Coef!$A$27:$C$46,3)+O782/10-0.1</f>
        <v>#N/A</v>
      </c>
      <c r="R782" s="31" t="e">
        <f t="shared" ca="1" si="388"/>
        <v>#N/A</v>
      </c>
      <c r="S782" s="72" t="e">
        <f t="shared" ca="1" si="389"/>
        <v>#N/A</v>
      </c>
      <c r="T782" s="72" t="e">
        <f t="shared" ca="1" si="390"/>
        <v>#N/A</v>
      </c>
      <c r="U782" s="72" t="e">
        <f t="shared" ca="1" si="391"/>
        <v>#N/A</v>
      </c>
      <c r="V782" s="72" t="e">
        <f t="shared" ca="1" si="392"/>
        <v>#N/A</v>
      </c>
      <c r="W782" s="72" t="e">
        <f ca="1">(Coef!$J$9/(1+Coef!$J$8*(COS(V782))^2)^0.5)*Coef!$J$6</f>
        <v>#N/A</v>
      </c>
      <c r="X782" s="72" t="e">
        <f t="shared" ca="1" si="393"/>
        <v>#N/A</v>
      </c>
      <c r="Y782" s="72" t="e">
        <f t="shared" ca="1" si="394"/>
        <v>#N/A</v>
      </c>
      <c r="Z782" s="72" t="e">
        <f t="shared" ca="1" si="395"/>
        <v>#N/A</v>
      </c>
      <c r="AA782" s="72" t="e">
        <f t="shared" ca="1" si="396"/>
        <v>#N/A</v>
      </c>
      <c r="AB782" s="72" t="e">
        <f t="shared" ca="1" si="397"/>
        <v>#N/A</v>
      </c>
      <c r="AC782" s="72" t="e">
        <f t="shared" ca="1" si="398"/>
        <v>#N/A</v>
      </c>
      <c r="AD782" s="72" t="e">
        <f t="shared" ca="1" si="399"/>
        <v>#N/A</v>
      </c>
      <c r="AE782" s="72" t="e">
        <f ca="1">Coef!$J$6*Coef!$J$9*(V782-(Coef!$J$10*AB782)+(Coef!$J$11*AC782)-(Coef!$J$12*AD782))</f>
        <v>#N/A</v>
      </c>
      <c r="AF782" s="72" t="e">
        <f t="shared" ca="1" si="400"/>
        <v>#N/A</v>
      </c>
      <c r="AG782" s="72" t="e">
        <f ca="1">((Coef!$J$8*Y782^2)/2)*(COS(V782))^2</f>
        <v>#N/A</v>
      </c>
      <c r="AH782" s="72" t="e">
        <f t="shared" ca="1" si="401"/>
        <v>#N/A</v>
      </c>
      <c r="AI782" s="72" t="e">
        <f t="shared" ca="1" si="402"/>
        <v>#N/A</v>
      </c>
      <c r="AJ782" s="72" t="e">
        <f t="shared" ca="1" si="403"/>
        <v>#N/A</v>
      </c>
      <c r="AK782" s="72" t="e">
        <f t="shared" ca="1" si="404"/>
        <v>#N/A</v>
      </c>
      <c r="AL782" s="72" t="e">
        <f t="shared" ca="1" si="405"/>
        <v>#N/A</v>
      </c>
      <c r="AM782" s="72" t="e">
        <f ca="1">V782+(1+Coef!$J$8*(COS(V782))^2-(3/2)*Coef!$J$8*SIN(V782)*COS(V782)*(AL782-V782))*(AL782-V782)</f>
        <v>#N/A</v>
      </c>
      <c r="AN782" s="34" t="e">
        <f t="shared" ca="1" si="406"/>
        <v>#N/A</v>
      </c>
      <c r="AO782" s="33" t="e">
        <f t="shared" ca="1" si="407"/>
        <v>#N/A</v>
      </c>
      <c r="AP782" s="33" t="e">
        <f t="shared" ca="1" si="408"/>
        <v>#N/A</v>
      </c>
      <c r="AQ782" s="72" t="e">
        <f ca="1">'MGRS to Dist'!BP782</f>
        <v>#N/A</v>
      </c>
      <c r="AR782" s="72" t="e">
        <f ca="1">'MGRS to Dist'!BT782</f>
        <v>#N/A</v>
      </c>
      <c r="AS782" s="72" t="e">
        <f ca="1">'MGRS to Dist'!BU782</f>
        <v>#N/A</v>
      </c>
      <c r="AT782" s="72" t="e">
        <f ca="1">'MGRS to Dist'!BV782</f>
        <v>#N/A</v>
      </c>
    </row>
    <row r="783" spans="3:46" ht="16.5" customHeight="1">
      <c r="C783" s="72" t="str">
        <f t="shared" si="379"/>
        <v/>
      </c>
      <c r="D783" s="72" t="e">
        <f t="array" aca="1" ref="D783" ca="1">MATCH(TRUE,ISERROR(VALUE(MID(C783,ROW(INDIRECT("1:"&amp;LEN(C783))),1))),0)</f>
        <v>#N/A</v>
      </c>
      <c r="E783" s="72" t="e">
        <f t="shared" ca="1" si="380"/>
        <v>#N/A</v>
      </c>
      <c r="F783" s="72" t="e">
        <f t="shared" ca="1" si="381"/>
        <v>#N/A</v>
      </c>
      <c r="G783" s="72" t="e">
        <f t="shared" ca="1" si="382"/>
        <v>#N/A</v>
      </c>
      <c r="H783" s="72" t="e">
        <f t="shared" ca="1" si="383"/>
        <v>#N/A</v>
      </c>
      <c r="I783" s="72" t="e">
        <f t="shared" ca="1" si="384"/>
        <v>#N/A</v>
      </c>
      <c r="J783" s="72" t="e">
        <f t="shared" ca="1" si="385"/>
        <v>#N/A</v>
      </c>
      <c r="K783" s="72" t="e">
        <f t="shared" ca="1" si="386"/>
        <v>#N/A</v>
      </c>
      <c r="L783" s="72" t="e">
        <f t="shared" ca="1" si="387"/>
        <v>#N/A</v>
      </c>
      <c r="M783" s="72" t="e">
        <f ca="1">VLOOKUP(G783,Coef!$C$2:$F$25,4)</f>
        <v>#N/A</v>
      </c>
      <c r="N783" s="31" t="e">
        <f ca="1">VLOOKUP(F783,Coef!$C$4:$D$23,2)</f>
        <v>#N/A</v>
      </c>
      <c r="O783" s="31" t="e">
        <f ca="1">MOD(VLOOKUP(H783,Coef!$C$2:$G$21,5)+MOD(E783+1,2)*15,20)</f>
        <v>#N/A</v>
      </c>
      <c r="P783" s="31" t="e">
        <f ca="1">VLOOKUP(N783,Coef!$A$27:$B$46,2)</f>
        <v>#N/A</v>
      </c>
      <c r="Q783" s="31" t="e">
        <f ca="1">VLOOKUP(N783,Coef!$A$27:$C$46,3)+O783/10-0.1</f>
        <v>#N/A</v>
      </c>
      <c r="R783" s="31" t="e">
        <f t="shared" ca="1" si="388"/>
        <v>#N/A</v>
      </c>
      <c r="S783" s="72" t="e">
        <f t="shared" ca="1" si="389"/>
        <v>#N/A</v>
      </c>
      <c r="T783" s="72" t="e">
        <f t="shared" ca="1" si="390"/>
        <v>#N/A</v>
      </c>
      <c r="U783" s="72" t="e">
        <f t="shared" ca="1" si="391"/>
        <v>#N/A</v>
      </c>
      <c r="V783" s="72" t="e">
        <f t="shared" ca="1" si="392"/>
        <v>#N/A</v>
      </c>
      <c r="W783" s="72" t="e">
        <f ca="1">(Coef!$J$9/(1+Coef!$J$8*(COS(V783))^2)^0.5)*Coef!$J$6</f>
        <v>#N/A</v>
      </c>
      <c r="X783" s="72" t="e">
        <f t="shared" ca="1" si="393"/>
        <v>#N/A</v>
      </c>
      <c r="Y783" s="72" t="e">
        <f t="shared" ca="1" si="394"/>
        <v>#N/A</v>
      </c>
      <c r="Z783" s="72" t="e">
        <f t="shared" ca="1" si="395"/>
        <v>#N/A</v>
      </c>
      <c r="AA783" s="72" t="e">
        <f t="shared" ca="1" si="396"/>
        <v>#N/A</v>
      </c>
      <c r="AB783" s="72" t="e">
        <f t="shared" ca="1" si="397"/>
        <v>#N/A</v>
      </c>
      <c r="AC783" s="72" t="e">
        <f t="shared" ca="1" si="398"/>
        <v>#N/A</v>
      </c>
      <c r="AD783" s="72" t="e">
        <f t="shared" ca="1" si="399"/>
        <v>#N/A</v>
      </c>
      <c r="AE783" s="72" t="e">
        <f ca="1">Coef!$J$6*Coef!$J$9*(V783-(Coef!$J$10*AB783)+(Coef!$J$11*AC783)-(Coef!$J$12*AD783))</f>
        <v>#N/A</v>
      </c>
      <c r="AF783" s="72" t="e">
        <f t="shared" ca="1" si="400"/>
        <v>#N/A</v>
      </c>
      <c r="AG783" s="72" t="e">
        <f ca="1">((Coef!$J$8*Y783^2)/2)*(COS(V783))^2</f>
        <v>#N/A</v>
      </c>
      <c r="AH783" s="72" t="e">
        <f t="shared" ca="1" si="401"/>
        <v>#N/A</v>
      </c>
      <c r="AI783" s="72" t="e">
        <f t="shared" ca="1" si="402"/>
        <v>#N/A</v>
      </c>
      <c r="AJ783" s="72" t="e">
        <f t="shared" ca="1" si="403"/>
        <v>#N/A</v>
      </c>
      <c r="AK783" s="72" t="e">
        <f t="shared" ca="1" si="404"/>
        <v>#N/A</v>
      </c>
      <c r="AL783" s="72" t="e">
        <f t="shared" ca="1" si="405"/>
        <v>#N/A</v>
      </c>
      <c r="AM783" s="72" t="e">
        <f ca="1">V783+(1+Coef!$J$8*(COS(V783))^2-(3/2)*Coef!$J$8*SIN(V783)*COS(V783)*(AL783-V783))*(AL783-V783)</f>
        <v>#N/A</v>
      </c>
      <c r="AN783" s="34" t="e">
        <f t="shared" ca="1" si="406"/>
        <v>#N/A</v>
      </c>
      <c r="AO783" s="33" t="e">
        <f t="shared" ca="1" si="407"/>
        <v>#N/A</v>
      </c>
      <c r="AP783" s="33" t="e">
        <f t="shared" ca="1" si="408"/>
        <v>#N/A</v>
      </c>
      <c r="AQ783" s="72" t="e">
        <f ca="1">'MGRS to Dist'!BP783</f>
        <v>#N/A</v>
      </c>
      <c r="AR783" s="72" t="e">
        <f ca="1">'MGRS to Dist'!BT783</f>
        <v>#N/A</v>
      </c>
      <c r="AS783" s="72" t="e">
        <f ca="1">'MGRS to Dist'!BU783</f>
        <v>#N/A</v>
      </c>
      <c r="AT783" s="72" t="e">
        <f ca="1">'MGRS to Dist'!BV783</f>
        <v>#N/A</v>
      </c>
    </row>
    <row r="784" spans="3:46" ht="16.5" customHeight="1">
      <c r="C784" s="72" t="str">
        <f t="shared" si="379"/>
        <v/>
      </c>
      <c r="D784" s="72" t="e">
        <f t="array" aca="1" ref="D784" ca="1">MATCH(TRUE,ISERROR(VALUE(MID(C784,ROW(INDIRECT("1:"&amp;LEN(C784))),1))),0)</f>
        <v>#N/A</v>
      </c>
      <c r="E784" s="72" t="e">
        <f t="shared" ca="1" si="380"/>
        <v>#N/A</v>
      </c>
      <c r="F784" s="72" t="e">
        <f t="shared" ca="1" si="381"/>
        <v>#N/A</v>
      </c>
      <c r="G784" s="72" t="e">
        <f t="shared" ca="1" si="382"/>
        <v>#N/A</v>
      </c>
      <c r="H784" s="72" t="e">
        <f t="shared" ca="1" si="383"/>
        <v>#N/A</v>
      </c>
      <c r="I784" s="72" t="e">
        <f t="shared" ca="1" si="384"/>
        <v>#N/A</v>
      </c>
      <c r="J784" s="72" t="e">
        <f t="shared" ca="1" si="385"/>
        <v>#N/A</v>
      </c>
      <c r="K784" s="72" t="e">
        <f t="shared" ca="1" si="386"/>
        <v>#N/A</v>
      </c>
      <c r="L784" s="72" t="e">
        <f t="shared" ca="1" si="387"/>
        <v>#N/A</v>
      </c>
      <c r="M784" s="72" t="e">
        <f ca="1">VLOOKUP(G784,Coef!$C$2:$F$25,4)</f>
        <v>#N/A</v>
      </c>
      <c r="N784" s="31" t="e">
        <f ca="1">VLOOKUP(F784,Coef!$C$4:$D$23,2)</f>
        <v>#N/A</v>
      </c>
      <c r="O784" s="31" t="e">
        <f ca="1">MOD(VLOOKUP(H784,Coef!$C$2:$G$21,5)+MOD(E784+1,2)*15,20)</f>
        <v>#N/A</v>
      </c>
      <c r="P784" s="31" t="e">
        <f ca="1">VLOOKUP(N784,Coef!$A$27:$B$46,2)</f>
        <v>#N/A</v>
      </c>
      <c r="Q784" s="31" t="e">
        <f ca="1">VLOOKUP(N784,Coef!$A$27:$C$46,3)+O784/10-0.1</f>
        <v>#N/A</v>
      </c>
      <c r="R784" s="31" t="e">
        <f t="shared" ca="1" si="388"/>
        <v>#N/A</v>
      </c>
      <c r="S784" s="72" t="e">
        <f t="shared" ca="1" si="389"/>
        <v>#N/A</v>
      </c>
      <c r="T784" s="72" t="e">
        <f t="shared" ca="1" si="390"/>
        <v>#N/A</v>
      </c>
      <c r="U784" s="72" t="e">
        <f t="shared" ca="1" si="391"/>
        <v>#N/A</v>
      </c>
      <c r="V784" s="72" t="e">
        <f t="shared" ca="1" si="392"/>
        <v>#N/A</v>
      </c>
      <c r="W784" s="72" t="e">
        <f ca="1">(Coef!$J$9/(1+Coef!$J$8*(COS(V784))^2)^0.5)*Coef!$J$6</f>
        <v>#N/A</v>
      </c>
      <c r="X784" s="72" t="e">
        <f t="shared" ca="1" si="393"/>
        <v>#N/A</v>
      </c>
      <c r="Y784" s="72" t="e">
        <f t="shared" ca="1" si="394"/>
        <v>#N/A</v>
      </c>
      <c r="Z784" s="72" t="e">
        <f t="shared" ca="1" si="395"/>
        <v>#N/A</v>
      </c>
      <c r="AA784" s="72" t="e">
        <f t="shared" ca="1" si="396"/>
        <v>#N/A</v>
      </c>
      <c r="AB784" s="72" t="e">
        <f t="shared" ca="1" si="397"/>
        <v>#N/A</v>
      </c>
      <c r="AC784" s="72" t="e">
        <f t="shared" ca="1" si="398"/>
        <v>#N/A</v>
      </c>
      <c r="AD784" s="72" t="e">
        <f t="shared" ca="1" si="399"/>
        <v>#N/A</v>
      </c>
      <c r="AE784" s="72" t="e">
        <f ca="1">Coef!$J$6*Coef!$J$9*(V784-(Coef!$J$10*AB784)+(Coef!$J$11*AC784)-(Coef!$J$12*AD784))</f>
        <v>#N/A</v>
      </c>
      <c r="AF784" s="72" t="e">
        <f t="shared" ca="1" si="400"/>
        <v>#N/A</v>
      </c>
      <c r="AG784" s="72" t="e">
        <f ca="1">((Coef!$J$8*Y784^2)/2)*(COS(V784))^2</f>
        <v>#N/A</v>
      </c>
      <c r="AH784" s="72" t="e">
        <f t="shared" ca="1" si="401"/>
        <v>#N/A</v>
      </c>
      <c r="AI784" s="72" t="e">
        <f t="shared" ca="1" si="402"/>
        <v>#N/A</v>
      </c>
      <c r="AJ784" s="72" t="e">
        <f t="shared" ca="1" si="403"/>
        <v>#N/A</v>
      </c>
      <c r="AK784" s="72" t="e">
        <f t="shared" ca="1" si="404"/>
        <v>#N/A</v>
      </c>
      <c r="AL784" s="72" t="e">
        <f t="shared" ca="1" si="405"/>
        <v>#N/A</v>
      </c>
      <c r="AM784" s="72" t="e">
        <f ca="1">V784+(1+Coef!$J$8*(COS(V784))^2-(3/2)*Coef!$J$8*SIN(V784)*COS(V784)*(AL784-V784))*(AL784-V784)</f>
        <v>#N/A</v>
      </c>
      <c r="AN784" s="34" t="e">
        <f t="shared" ca="1" si="406"/>
        <v>#N/A</v>
      </c>
      <c r="AO784" s="33" t="e">
        <f t="shared" ca="1" si="407"/>
        <v>#N/A</v>
      </c>
      <c r="AP784" s="33" t="e">
        <f t="shared" ca="1" si="408"/>
        <v>#N/A</v>
      </c>
      <c r="AQ784" s="72" t="e">
        <f ca="1">'MGRS to Dist'!BP784</f>
        <v>#N/A</v>
      </c>
      <c r="AR784" s="72" t="e">
        <f ca="1">'MGRS to Dist'!BT784</f>
        <v>#N/A</v>
      </c>
      <c r="AS784" s="72" t="e">
        <f ca="1">'MGRS to Dist'!BU784</f>
        <v>#N/A</v>
      </c>
      <c r="AT784" s="72" t="e">
        <f ca="1">'MGRS to Dist'!BV784</f>
        <v>#N/A</v>
      </c>
    </row>
    <row r="785" spans="3:46" ht="16.5" customHeight="1">
      <c r="C785" s="72" t="str">
        <f t="shared" si="379"/>
        <v/>
      </c>
      <c r="D785" s="72" t="e">
        <f t="array" aca="1" ref="D785" ca="1">MATCH(TRUE,ISERROR(VALUE(MID(C785,ROW(INDIRECT("1:"&amp;LEN(C785))),1))),0)</f>
        <v>#N/A</v>
      </c>
      <c r="E785" s="72" t="e">
        <f t="shared" ca="1" si="380"/>
        <v>#N/A</v>
      </c>
      <c r="F785" s="72" t="e">
        <f t="shared" ca="1" si="381"/>
        <v>#N/A</v>
      </c>
      <c r="G785" s="72" t="e">
        <f t="shared" ca="1" si="382"/>
        <v>#N/A</v>
      </c>
      <c r="H785" s="72" t="e">
        <f t="shared" ca="1" si="383"/>
        <v>#N/A</v>
      </c>
      <c r="I785" s="72" t="e">
        <f t="shared" ca="1" si="384"/>
        <v>#N/A</v>
      </c>
      <c r="J785" s="72" t="e">
        <f t="shared" ca="1" si="385"/>
        <v>#N/A</v>
      </c>
      <c r="K785" s="72" t="e">
        <f t="shared" ca="1" si="386"/>
        <v>#N/A</v>
      </c>
      <c r="L785" s="72" t="e">
        <f t="shared" ca="1" si="387"/>
        <v>#N/A</v>
      </c>
      <c r="M785" s="72" t="e">
        <f ca="1">VLOOKUP(G785,Coef!$C$2:$F$25,4)</f>
        <v>#N/A</v>
      </c>
      <c r="N785" s="31" t="e">
        <f ca="1">VLOOKUP(F785,Coef!$C$4:$D$23,2)</f>
        <v>#N/A</v>
      </c>
      <c r="O785" s="31" t="e">
        <f ca="1">MOD(VLOOKUP(H785,Coef!$C$2:$G$21,5)+MOD(E785+1,2)*15,20)</f>
        <v>#N/A</v>
      </c>
      <c r="P785" s="31" t="e">
        <f ca="1">VLOOKUP(N785,Coef!$A$27:$B$46,2)</f>
        <v>#N/A</v>
      </c>
      <c r="Q785" s="31" t="e">
        <f ca="1">VLOOKUP(N785,Coef!$A$27:$C$46,3)+O785/10-0.1</f>
        <v>#N/A</v>
      </c>
      <c r="R785" s="31" t="e">
        <f t="shared" ca="1" si="388"/>
        <v>#N/A</v>
      </c>
      <c r="S785" s="72" t="e">
        <f t="shared" ca="1" si="389"/>
        <v>#N/A</v>
      </c>
      <c r="T785" s="72" t="e">
        <f t="shared" ca="1" si="390"/>
        <v>#N/A</v>
      </c>
      <c r="U785" s="72" t="e">
        <f t="shared" ca="1" si="391"/>
        <v>#N/A</v>
      </c>
      <c r="V785" s="72" t="e">
        <f t="shared" ca="1" si="392"/>
        <v>#N/A</v>
      </c>
      <c r="W785" s="72" t="e">
        <f ca="1">(Coef!$J$9/(1+Coef!$J$8*(COS(V785))^2)^0.5)*Coef!$J$6</f>
        <v>#N/A</v>
      </c>
      <c r="X785" s="72" t="e">
        <f t="shared" ca="1" si="393"/>
        <v>#N/A</v>
      </c>
      <c r="Y785" s="72" t="e">
        <f t="shared" ca="1" si="394"/>
        <v>#N/A</v>
      </c>
      <c r="Z785" s="72" t="e">
        <f t="shared" ca="1" si="395"/>
        <v>#N/A</v>
      </c>
      <c r="AA785" s="72" t="e">
        <f t="shared" ca="1" si="396"/>
        <v>#N/A</v>
      </c>
      <c r="AB785" s="72" t="e">
        <f t="shared" ca="1" si="397"/>
        <v>#N/A</v>
      </c>
      <c r="AC785" s="72" t="e">
        <f t="shared" ca="1" si="398"/>
        <v>#N/A</v>
      </c>
      <c r="AD785" s="72" t="e">
        <f t="shared" ca="1" si="399"/>
        <v>#N/A</v>
      </c>
      <c r="AE785" s="72" t="e">
        <f ca="1">Coef!$J$6*Coef!$J$9*(V785-(Coef!$J$10*AB785)+(Coef!$J$11*AC785)-(Coef!$J$12*AD785))</f>
        <v>#N/A</v>
      </c>
      <c r="AF785" s="72" t="e">
        <f t="shared" ca="1" si="400"/>
        <v>#N/A</v>
      </c>
      <c r="AG785" s="72" t="e">
        <f ca="1">((Coef!$J$8*Y785^2)/2)*(COS(V785))^2</f>
        <v>#N/A</v>
      </c>
      <c r="AH785" s="72" t="e">
        <f t="shared" ca="1" si="401"/>
        <v>#N/A</v>
      </c>
      <c r="AI785" s="72" t="e">
        <f t="shared" ca="1" si="402"/>
        <v>#N/A</v>
      </c>
      <c r="AJ785" s="72" t="e">
        <f t="shared" ca="1" si="403"/>
        <v>#N/A</v>
      </c>
      <c r="AK785" s="72" t="e">
        <f t="shared" ca="1" si="404"/>
        <v>#N/A</v>
      </c>
      <c r="AL785" s="72" t="e">
        <f t="shared" ca="1" si="405"/>
        <v>#N/A</v>
      </c>
      <c r="AM785" s="72" t="e">
        <f ca="1">V785+(1+Coef!$J$8*(COS(V785))^2-(3/2)*Coef!$J$8*SIN(V785)*COS(V785)*(AL785-V785))*(AL785-V785)</f>
        <v>#N/A</v>
      </c>
      <c r="AN785" s="34" t="e">
        <f t="shared" ca="1" si="406"/>
        <v>#N/A</v>
      </c>
      <c r="AO785" s="33" t="e">
        <f t="shared" ca="1" si="407"/>
        <v>#N/A</v>
      </c>
      <c r="AP785" s="33" t="e">
        <f t="shared" ca="1" si="408"/>
        <v>#N/A</v>
      </c>
      <c r="AQ785" s="72" t="e">
        <f ca="1">'MGRS to Dist'!BP785</f>
        <v>#N/A</v>
      </c>
      <c r="AR785" s="72" t="e">
        <f ca="1">'MGRS to Dist'!BT785</f>
        <v>#N/A</v>
      </c>
      <c r="AS785" s="72" t="e">
        <f ca="1">'MGRS to Dist'!BU785</f>
        <v>#N/A</v>
      </c>
      <c r="AT785" s="72" t="e">
        <f ca="1">'MGRS to Dist'!BV785</f>
        <v>#N/A</v>
      </c>
    </row>
    <row r="786" spans="3:46" ht="16.5" customHeight="1">
      <c r="C786" s="72" t="str">
        <f t="shared" si="379"/>
        <v/>
      </c>
      <c r="D786" s="72" t="e">
        <f t="array" aca="1" ref="D786" ca="1">MATCH(TRUE,ISERROR(VALUE(MID(C786,ROW(INDIRECT("1:"&amp;LEN(C786))),1))),0)</f>
        <v>#N/A</v>
      </c>
      <c r="E786" s="72" t="e">
        <f t="shared" ca="1" si="380"/>
        <v>#N/A</v>
      </c>
      <c r="F786" s="72" t="e">
        <f t="shared" ca="1" si="381"/>
        <v>#N/A</v>
      </c>
      <c r="G786" s="72" t="e">
        <f t="shared" ca="1" si="382"/>
        <v>#N/A</v>
      </c>
      <c r="H786" s="72" t="e">
        <f t="shared" ca="1" si="383"/>
        <v>#N/A</v>
      </c>
      <c r="I786" s="72" t="e">
        <f t="shared" ca="1" si="384"/>
        <v>#N/A</v>
      </c>
      <c r="J786" s="72" t="e">
        <f t="shared" ca="1" si="385"/>
        <v>#N/A</v>
      </c>
      <c r="K786" s="72" t="e">
        <f t="shared" ca="1" si="386"/>
        <v>#N/A</v>
      </c>
      <c r="L786" s="72" t="e">
        <f t="shared" ca="1" si="387"/>
        <v>#N/A</v>
      </c>
      <c r="M786" s="72" t="e">
        <f ca="1">VLOOKUP(G786,Coef!$C$2:$F$25,4)</f>
        <v>#N/A</v>
      </c>
      <c r="N786" s="31" t="e">
        <f ca="1">VLOOKUP(F786,Coef!$C$4:$D$23,2)</f>
        <v>#N/A</v>
      </c>
      <c r="O786" s="31" t="e">
        <f ca="1">MOD(VLOOKUP(H786,Coef!$C$2:$G$21,5)+MOD(E786+1,2)*15,20)</f>
        <v>#N/A</v>
      </c>
      <c r="P786" s="31" t="e">
        <f ca="1">VLOOKUP(N786,Coef!$A$27:$B$46,2)</f>
        <v>#N/A</v>
      </c>
      <c r="Q786" s="31" t="e">
        <f ca="1">VLOOKUP(N786,Coef!$A$27:$C$46,3)+O786/10-0.1</f>
        <v>#N/A</v>
      </c>
      <c r="R786" s="31" t="e">
        <f t="shared" ca="1" si="388"/>
        <v>#N/A</v>
      </c>
      <c r="S786" s="72" t="e">
        <f t="shared" ca="1" si="389"/>
        <v>#N/A</v>
      </c>
      <c r="T786" s="72" t="e">
        <f t="shared" ca="1" si="390"/>
        <v>#N/A</v>
      </c>
      <c r="U786" s="72" t="e">
        <f t="shared" ca="1" si="391"/>
        <v>#N/A</v>
      </c>
      <c r="V786" s="72" t="e">
        <f t="shared" ca="1" si="392"/>
        <v>#N/A</v>
      </c>
      <c r="W786" s="72" t="e">
        <f ca="1">(Coef!$J$9/(1+Coef!$J$8*(COS(V786))^2)^0.5)*Coef!$J$6</f>
        <v>#N/A</v>
      </c>
      <c r="X786" s="72" t="e">
        <f t="shared" ca="1" si="393"/>
        <v>#N/A</v>
      </c>
      <c r="Y786" s="72" t="e">
        <f t="shared" ca="1" si="394"/>
        <v>#N/A</v>
      </c>
      <c r="Z786" s="72" t="e">
        <f t="shared" ca="1" si="395"/>
        <v>#N/A</v>
      </c>
      <c r="AA786" s="72" t="e">
        <f t="shared" ca="1" si="396"/>
        <v>#N/A</v>
      </c>
      <c r="AB786" s="72" t="e">
        <f t="shared" ca="1" si="397"/>
        <v>#N/A</v>
      </c>
      <c r="AC786" s="72" t="e">
        <f t="shared" ca="1" si="398"/>
        <v>#N/A</v>
      </c>
      <c r="AD786" s="72" t="e">
        <f t="shared" ca="1" si="399"/>
        <v>#N/A</v>
      </c>
      <c r="AE786" s="72" t="e">
        <f ca="1">Coef!$J$6*Coef!$J$9*(V786-(Coef!$J$10*AB786)+(Coef!$J$11*AC786)-(Coef!$J$12*AD786))</f>
        <v>#N/A</v>
      </c>
      <c r="AF786" s="72" t="e">
        <f t="shared" ca="1" si="400"/>
        <v>#N/A</v>
      </c>
      <c r="AG786" s="72" t="e">
        <f ca="1">((Coef!$J$8*Y786^2)/2)*(COS(V786))^2</f>
        <v>#N/A</v>
      </c>
      <c r="AH786" s="72" t="e">
        <f t="shared" ca="1" si="401"/>
        <v>#N/A</v>
      </c>
      <c r="AI786" s="72" t="e">
        <f t="shared" ca="1" si="402"/>
        <v>#N/A</v>
      </c>
      <c r="AJ786" s="72" t="e">
        <f t="shared" ca="1" si="403"/>
        <v>#N/A</v>
      </c>
      <c r="AK786" s="72" t="e">
        <f t="shared" ca="1" si="404"/>
        <v>#N/A</v>
      </c>
      <c r="AL786" s="72" t="e">
        <f t="shared" ca="1" si="405"/>
        <v>#N/A</v>
      </c>
      <c r="AM786" s="72" t="e">
        <f ca="1">V786+(1+Coef!$J$8*(COS(V786))^2-(3/2)*Coef!$J$8*SIN(V786)*COS(V786)*(AL786-V786))*(AL786-V786)</f>
        <v>#N/A</v>
      </c>
      <c r="AN786" s="34" t="e">
        <f t="shared" ca="1" si="406"/>
        <v>#N/A</v>
      </c>
      <c r="AO786" s="33" t="e">
        <f t="shared" ca="1" si="407"/>
        <v>#N/A</v>
      </c>
      <c r="AP786" s="33" t="e">
        <f t="shared" ca="1" si="408"/>
        <v>#N/A</v>
      </c>
      <c r="AQ786" s="72" t="e">
        <f ca="1">'MGRS to Dist'!BP786</f>
        <v>#N/A</v>
      </c>
      <c r="AR786" s="72" t="e">
        <f ca="1">'MGRS to Dist'!BT786</f>
        <v>#N/A</v>
      </c>
      <c r="AS786" s="72" t="e">
        <f ca="1">'MGRS to Dist'!BU786</f>
        <v>#N/A</v>
      </c>
      <c r="AT786" s="72" t="e">
        <f ca="1">'MGRS to Dist'!BV786</f>
        <v>#N/A</v>
      </c>
    </row>
    <row r="787" spans="3:46" ht="16.5" customHeight="1">
      <c r="C787" s="72" t="str">
        <f t="shared" si="379"/>
        <v/>
      </c>
      <c r="D787" s="72" t="e">
        <f t="array" aca="1" ref="D787" ca="1">MATCH(TRUE,ISERROR(VALUE(MID(C787,ROW(INDIRECT("1:"&amp;LEN(C787))),1))),0)</f>
        <v>#N/A</v>
      </c>
      <c r="E787" s="72" t="e">
        <f t="shared" ca="1" si="380"/>
        <v>#N/A</v>
      </c>
      <c r="F787" s="72" t="e">
        <f t="shared" ca="1" si="381"/>
        <v>#N/A</v>
      </c>
      <c r="G787" s="72" t="e">
        <f t="shared" ca="1" si="382"/>
        <v>#N/A</v>
      </c>
      <c r="H787" s="72" t="e">
        <f t="shared" ca="1" si="383"/>
        <v>#N/A</v>
      </c>
      <c r="I787" s="72" t="e">
        <f t="shared" ca="1" si="384"/>
        <v>#N/A</v>
      </c>
      <c r="J787" s="72" t="e">
        <f t="shared" ca="1" si="385"/>
        <v>#N/A</v>
      </c>
      <c r="K787" s="72" t="e">
        <f t="shared" ca="1" si="386"/>
        <v>#N/A</v>
      </c>
      <c r="L787" s="72" t="e">
        <f t="shared" ca="1" si="387"/>
        <v>#N/A</v>
      </c>
      <c r="M787" s="72" t="e">
        <f ca="1">VLOOKUP(G787,Coef!$C$2:$F$25,4)</f>
        <v>#N/A</v>
      </c>
      <c r="N787" s="31" t="e">
        <f ca="1">VLOOKUP(F787,Coef!$C$4:$D$23,2)</f>
        <v>#N/A</v>
      </c>
      <c r="O787" s="31" t="e">
        <f ca="1">MOD(VLOOKUP(H787,Coef!$C$2:$G$21,5)+MOD(E787+1,2)*15,20)</f>
        <v>#N/A</v>
      </c>
      <c r="P787" s="31" t="e">
        <f ca="1">VLOOKUP(N787,Coef!$A$27:$B$46,2)</f>
        <v>#N/A</v>
      </c>
      <c r="Q787" s="31" t="e">
        <f ca="1">VLOOKUP(N787,Coef!$A$27:$C$46,3)+O787/10-0.1</f>
        <v>#N/A</v>
      </c>
      <c r="R787" s="31" t="e">
        <f t="shared" ca="1" si="388"/>
        <v>#N/A</v>
      </c>
      <c r="S787" s="72" t="e">
        <f t="shared" ca="1" si="389"/>
        <v>#N/A</v>
      </c>
      <c r="T787" s="72" t="e">
        <f t="shared" ca="1" si="390"/>
        <v>#N/A</v>
      </c>
      <c r="U787" s="72" t="e">
        <f t="shared" ca="1" si="391"/>
        <v>#N/A</v>
      </c>
      <c r="V787" s="72" t="e">
        <f t="shared" ca="1" si="392"/>
        <v>#N/A</v>
      </c>
      <c r="W787" s="72" t="e">
        <f ca="1">(Coef!$J$9/(1+Coef!$J$8*(COS(V787))^2)^0.5)*Coef!$J$6</f>
        <v>#N/A</v>
      </c>
      <c r="X787" s="72" t="e">
        <f t="shared" ca="1" si="393"/>
        <v>#N/A</v>
      </c>
      <c r="Y787" s="72" t="e">
        <f t="shared" ca="1" si="394"/>
        <v>#N/A</v>
      </c>
      <c r="Z787" s="72" t="e">
        <f t="shared" ca="1" si="395"/>
        <v>#N/A</v>
      </c>
      <c r="AA787" s="72" t="e">
        <f t="shared" ca="1" si="396"/>
        <v>#N/A</v>
      </c>
      <c r="AB787" s="72" t="e">
        <f t="shared" ca="1" si="397"/>
        <v>#N/A</v>
      </c>
      <c r="AC787" s="72" t="e">
        <f t="shared" ca="1" si="398"/>
        <v>#N/A</v>
      </c>
      <c r="AD787" s="72" t="e">
        <f t="shared" ca="1" si="399"/>
        <v>#N/A</v>
      </c>
      <c r="AE787" s="72" t="e">
        <f ca="1">Coef!$J$6*Coef!$J$9*(V787-(Coef!$J$10*AB787)+(Coef!$J$11*AC787)-(Coef!$J$12*AD787))</f>
        <v>#N/A</v>
      </c>
      <c r="AF787" s="72" t="e">
        <f t="shared" ca="1" si="400"/>
        <v>#N/A</v>
      </c>
      <c r="AG787" s="72" t="e">
        <f ca="1">((Coef!$J$8*Y787^2)/2)*(COS(V787))^2</f>
        <v>#N/A</v>
      </c>
      <c r="AH787" s="72" t="e">
        <f t="shared" ca="1" si="401"/>
        <v>#N/A</v>
      </c>
      <c r="AI787" s="72" t="e">
        <f t="shared" ca="1" si="402"/>
        <v>#N/A</v>
      </c>
      <c r="AJ787" s="72" t="e">
        <f t="shared" ca="1" si="403"/>
        <v>#N/A</v>
      </c>
      <c r="AK787" s="72" t="e">
        <f t="shared" ca="1" si="404"/>
        <v>#N/A</v>
      </c>
      <c r="AL787" s="72" t="e">
        <f t="shared" ca="1" si="405"/>
        <v>#N/A</v>
      </c>
      <c r="AM787" s="72" t="e">
        <f ca="1">V787+(1+Coef!$J$8*(COS(V787))^2-(3/2)*Coef!$J$8*SIN(V787)*COS(V787)*(AL787-V787))*(AL787-V787)</f>
        <v>#N/A</v>
      </c>
      <c r="AN787" s="34" t="e">
        <f t="shared" ca="1" si="406"/>
        <v>#N/A</v>
      </c>
      <c r="AO787" s="33" t="e">
        <f t="shared" ca="1" si="407"/>
        <v>#N/A</v>
      </c>
      <c r="AP787" s="33" t="e">
        <f t="shared" ca="1" si="408"/>
        <v>#N/A</v>
      </c>
      <c r="AQ787" s="72" t="e">
        <f ca="1">'MGRS to Dist'!BP787</f>
        <v>#N/A</v>
      </c>
      <c r="AR787" s="72" t="e">
        <f ca="1">'MGRS to Dist'!BT787</f>
        <v>#N/A</v>
      </c>
      <c r="AS787" s="72" t="e">
        <f ca="1">'MGRS to Dist'!BU787</f>
        <v>#N/A</v>
      </c>
      <c r="AT787" s="72" t="e">
        <f ca="1">'MGRS to Dist'!BV787</f>
        <v>#N/A</v>
      </c>
    </row>
    <row r="788" spans="3:46" ht="16.5" customHeight="1">
      <c r="C788" s="72" t="str">
        <f t="shared" si="379"/>
        <v/>
      </c>
      <c r="D788" s="72" t="e">
        <f t="array" aca="1" ref="D788" ca="1">MATCH(TRUE,ISERROR(VALUE(MID(C788,ROW(INDIRECT("1:"&amp;LEN(C788))),1))),0)</f>
        <v>#N/A</v>
      </c>
      <c r="E788" s="72" t="e">
        <f t="shared" ca="1" si="380"/>
        <v>#N/A</v>
      </c>
      <c r="F788" s="72" t="e">
        <f t="shared" ca="1" si="381"/>
        <v>#N/A</v>
      </c>
      <c r="G788" s="72" t="e">
        <f t="shared" ca="1" si="382"/>
        <v>#N/A</v>
      </c>
      <c r="H788" s="72" t="e">
        <f t="shared" ca="1" si="383"/>
        <v>#N/A</v>
      </c>
      <c r="I788" s="72" t="e">
        <f t="shared" ca="1" si="384"/>
        <v>#N/A</v>
      </c>
      <c r="J788" s="72" t="e">
        <f t="shared" ca="1" si="385"/>
        <v>#N/A</v>
      </c>
      <c r="K788" s="72" t="e">
        <f t="shared" ca="1" si="386"/>
        <v>#N/A</v>
      </c>
      <c r="L788" s="72" t="e">
        <f t="shared" ca="1" si="387"/>
        <v>#N/A</v>
      </c>
      <c r="M788" s="72" t="e">
        <f ca="1">VLOOKUP(G788,Coef!$C$2:$F$25,4)</f>
        <v>#N/A</v>
      </c>
      <c r="N788" s="31" t="e">
        <f ca="1">VLOOKUP(F788,Coef!$C$4:$D$23,2)</f>
        <v>#N/A</v>
      </c>
      <c r="O788" s="31" t="e">
        <f ca="1">MOD(VLOOKUP(H788,Coef!$C$2:$G$21,5)+MOD(E788+1,2)*15,20)</f>
        <v>#N/A</v>
      </c>
      <c r="P788" s="31" t="e">
        <f ca="1">VLOOKUP(N788,Coef!$A$27:$B$46,2)</f>
        <v>#N/A</v>
      </c>
      <c r="Q788" s="31" t="e">
        <f ca="1">VLOOKUP(N788,Coef!$A$27:$C$46,3)+O788/10-0.1</f>
        <v>#N/A</v>
      </c>
      <c r="R788" s="31" t="e">
        <f t="shared" ca="1" si="388"/>
        <v>#N/A</v>
      </c>
      <c r="S788" s="72" t="e">
        <f t="shared" ca="1" si="389"/>
        <v>#N/A</v>
      </c>
      <c r="T788" s="72" t="e">
        <f t="shared" ca="1" si="390"/>
        <v>#N/A</v>
      </c>
      <c r="U788" s="72" t="e">
        <f t="shared" ca="1" si="391"/>
        <v>#N/A</v>
      </c>
      <c r="V788" s="72" t="e">
        <f t="shared" ca="1" si="392"/>
        <v>#N/A</v>
      </c>
      <c r="W788" s="72" t="e">
        <f ca="1">(Coef!$J$9/(1+Coef!$J$8*(COS(V788))^2)^0.5)*Coef!$J$6</f>
        <v>#N/A</v>
      </c>
      <c r="X788" s="72" t="e">
        <f t="shared" ca="1" si="393"/>
        <v>#N/A</v>
      </c>
      <c r="Y788" s="72" t="e">
        <f t="shared" ca="1" si="394"/>
        <v>#N/A</v>
      </c>
      <c r="Z788" s="72" t="e">
        <f t="shared" ca="1" si="395"/>
        <v>#N/A</v>
      </c>
      <c r="AA788" s="72" t="e">
        <f t="shared" ca="1" si="396"/>
        <v>#N/A</v>
      </c>
      <c r="AB788" s="72" t="e">
        <f t="shared" ca="1" si="397"/>
        <v>#N/A</v>
      </c>
      <c r="AC788" s="72" t="e">
        <f t="shared" ca="1" si="398"/>
        <v>#N/A</v>
      </c>
      <c r="AD788" s="72" t="e">
        <f t="shared" ca="1" si="399"/>
        <v>#N/A</v>
      </c>
      <c r="AE788" s="72" t="e">
        <f ca="1">Coef!$J$6*Coef!$J$9*(V788-(Coef!$J$10*AB788)+(Coef!$J$11*AC788)-(Coef!$J$12*AD788))</f>
        <v>#N/A</v>
      </c>
      <c r="AF788" s="72" t="e">
        <f t="shared" ca="1" si="400"/>
        <v>#N/A</v>
      </c>
      <c r="AG788" s="72" t="e">
        <f ca="1">((Coef!$J$8*Y788^2)/2)*(COS(V788))^2</f>
        <v>#N/A</v>
      </c>
      <c r="AH788" s="72" t="e">
        <f t="shared" ca="1" si="401"/>
        <v>#N/A</v>
      </c>
      <c r="AI788" s="72" t="e">
        <f t="shared" ca="1" si="402"/>
        <v>#N/A</v>
      </c>
      <c r="AJ788" s="72" t="e">
        <f t="shared" ca="1" si="403"/>
        <v>#N/A</v>
      </c>
      <c r="AK788" s="72" t="e">
        <f t="shared" ca="1" si="404"/>
        <v>#N/A</v>
      </c>
      <c r="AL788" s="72" t="e">
        <f t="shared" ca="1" si="405"/>
        <v>#N/A</v>
      </c>
      <c r="AM788" s="72" t="e">
        <f ca="1">V788+(1+Coef!$J$8*(COS(V788))^2-(3/2)*Coef!$J$8*SIN(V788)*COS(V788)*(AL788-V788))*(AL788-V788)</f>
        <v>#N/A</v>
      </c>
      <c r="AN788" s="34" t="e">
        <f t="shared" ca="1" si="406"/>
        <v>#N/A</v>
      </c>
      <c r="AO788" s="33" t="e">
        <f t="shared" ca="1" si="407"/>
        <v>#N/A</v>
      </c>
      <c r="AP788" s="33" t="e">
        <f t="shared" ca="1" si="408"/>
        <v>#N/A</v>
      </c>
      <c r="AQ788" s="72" t="e">
        <f ca="1">'MGRS to Dist'!BP788</f>
        <v>#N/A</v>
      </c>
      <c r="AR788" s="72" t="e">
        <f ca="1">'MGRS to Dist'!BT788</f>
        <v>#N/A</v>
      </c>
      <c r="AS788" s="72" t="e">
        <f ca="1">'MGRS to Dist'!BU788</f>
        <v>#N/A</v>
      </c>
      <c r="AT788" s="72" t="e">
        <f ca="1">'MGRS to Dist'!BV788</f>
        <v>#N/A</v>
      </c>
    </row>
    <row r="789" spans="3:46" ht="16.5" customHeight="1">
      <c r="C789" s="72" t="str">
        <f t="shared" si="379"/>
        <v/>
      </c>
      <c r="D789" s="72" t="e">
        <f t="array" aca="1" ref="D789" ca="1">MATCH(TRUE,ISERROR(VALUE(MID(C789,ROW(INDIRECT("1:"&amp;LEN(C789))),1))),0)</f>
        <v>#N/A</v>
      </c>
      <c r="E789" s="72" t="e">
        <f t="shared" ca="1" si="380"/>
        <v>#N/A</v>
      </c>
      <c r="F789" s="72" t="e">
        <f t="shared" ca="1" si="381"/>
        <v>#N/A</v>
      </c>
      <c r="G789" s="72" t="e">
        <f t="shared" ca="1" si="382"/>
        <v>#N/A</v>
      </c>
      <c r="H789" s="72" t="e">
        <f t="shared" ca="1" si="383"/>
        <v>#N/A</v>
      </c>
      <c r="I789" s="72" t="e">
        <f t="shared" ca="1" si="384"/>
        <v>#N/A</v>
      </c>
      <c r="J789" s="72" t="e">
        <f t="shared" ca="1" si="385"/>
        <v>#N/A</v>
      </c>
      <c r="K789" s="72" t="e">
        <f t="shared" ca="1" si="386"/>
        <v>#N/A</v>
      </c>
      <c r="L789" s="72" t="e">
        <f t="shared" ca="1" si="387"/>
        <v>#N/A</v>
      </c>
      <c r="M789" s="72" t="e">
        <f ca="1">VLOOKUP(G789,Coef!$C$2:$F$25,4)</f>
        <v>#N/A</v>
      </c>
      <c r="N789" s="31" t="e">
        <f ca="1">VLOOKUP(F789,Coef!$C$4:$D$23,2)</f>
        <v>#N/A</v>
      </c>
      <c r="O789" s="31" t="e">
        <f ca="1">MOD(VLOOKUP(H789,Coef!$C$2:$G$21,5)+MOD(E789+1,2)*15,20)</f>
        <v>#N/A</v>
      </c>
      <c r="P789" s="31" t="e">
        <f ca="1">VLOOKUP(N789,Coef!$A$27:$B$46,2)</f>
        <v>#N/A</v>
      </c>
      <c r="Q789" s="31" t="e">
        <f ca="1">VLOOKUP(N789,Coef!$A$27:$C$46,3)+O789/10-0.1</f>
        <v>#N/A</v>
      </c>
      <c r="R789" s="31" t="e">
        <f t="shared" ca="1" si="388"/>
        <v>#N/A</v>
      </c>
      <c r="S789" s="72" t="e">
        <f t="shared" ca="1" si="389"/>
        <v>#N/A</v>
      </c>
      <c r="T789" s="72" t="e">
        <f t="shared" ca="1" si="390"/>
        <v>#N/A</v>
      </c>
      <c r="U789" s="72" t="e">
        <f t="shared" ca="1" si="391"/>
        <v>#N/A</v>
      </c>
      <c r="V789" s="72" t="e">
        <f t="shared" ca="1" si="392"/>
        <v>#N/A</v>
      </c>
      <c r="W789" s="72" t="e">
        <f ca="1">(Coef!$J$9/(1+Coef!$J$8*(COS(V789))^2)^0.5)*Coef!$J$6</f>
        <v>#N/A</v>
      </c>
      <c r="X789" s="72" t="e">
        <f t="shared" ca="1" si="393"/>
        <v>#N/A</v>
      </c>
      <c r="Y789" s="72" t="e">
        <f t="shared" ca="1" si="394"/>
        <v>#N/A</v>
      </c>
      <c r="Z789" s="72" t="e">
        <f t="shared" ca="1" si="395"/>
        <v>#N/A</v>
      </c>
      <c r="AA789" s="72" t="e">
        <f t="shared" ca="1" si="396"/>
        <v>#N/A</v>
      </c>
      <c r="AB789" s="72" t="e">
        <f t="shared" ca="1" si="397"/>
        <v>#N/A</v>
      </c>
      <c r="AC789" s="72" t="e">
        <f t="shared" ca="1" si="398"/>
        <v>#N/A</v>
      </c>
      <c r="AD789" s="72" t="e">
        <f t="shared" ca="1" si="399"/>
        <v>#N/A</v>
      </c>
      <c r="AE789" s="72" t="e">
        <f ca="1">Coef!$J$6*Coef!$J$9*(V789-(Coef!$J$10*AB789)+(Coef!$J$11*AC789)-(Coef!$J$12*AD789))</f>
        <v>#N/A</v>
      </c>
      <c r="AF789" s="72" t="e">
        <f t="shared" ca="1" si="400"/>
        <v>#N/A</v>
      </c>
      <c r="AG789" s="72" t="e">
        <f ca="1">((Coef!$J$8*Y789^2)/2)*(COS(V789))^2</f>
        <v>#N/A</v>
      </c>
      <c r="AH789" s="72" t="e">
        <f t="shared" ca="1" si="401"/>
        <v>#N/A</v>
      </c>
      <c r="AI789" s="72" t="e">
        <f t="shared" ca="1" si="402"/>
        <v>#N/A</v>
      </c>
      <c r="AJ789" s="72" t="e">
        <f t="shared" ca="1" si="403"/>
        <v>#N/A</v>
      </c>
      <c r="AK789" s="72" t="e">
        <f t="shared" ca="1" si="404"/>
        <v>#N/A</v>
      </c>
      <c r="AL789" s="72" t="e">
        <f t="shared" ca="1" si="405"/>
        <v>#N/A</v>
      </c>
      <c r="AM789" s="72" t="e">
        <f ca="1">V789+(1+Coef!$J$8*(COS(V789))^2-(3/2)*Coef!$J$8*SIN(V789)*COS(V789)*(AL789-V789))*(AL789-V789)</f>
        <v>#N/A</v>
      </c>
      <c r="AN789" s="34" t="e">
        <f t="shared" ca="1" si="406"/>
        <v>#N/A</v>
      </c>
      <c r="AO789" s="33" t="e">
        <f t="shared" ca="1" si="407"/>
        <v>#N/A</v>
      </c>
      <c r="AP789" s="33" t="e">
        <f t="shared" ca="1" si="408"/>
        <v>#N/A</v>
      </c>
      <c r="AQ789" s="72" t="e">
        <f ca="1">'MGRS to Dist'!BP789</f>
        <v>#N/A</v>
      </c>
      <c r="AR789" s="72" t="e">
        <f ca="1">'MGRS to Dist'!BT789</f>
        <v>#N/A</v>
      </c>
      <c r="AS789" s="72" t="e">
        <f ca="1">'MGRS to Dist'!BU789</f>
        <v>#N/A</v>
      </c>
      <c r="AT789" s="72" t="e">
        <f ca="1">'MGRS to Dist'!BV789</f>
        <v>#N/A</v>
      </c>
    </row>
    <row r="790" spans="3:46" ht="16.5" customHeight="1">
      <c r="C790" s="72" t="str">
        <f t="shared" si="379"/>
        <v/>
      </c>
      <c r="D790" s="72" t="e">
        <f t="array" aca="1" ref="D790" ca="1">MATCH(TRUE,ISERROR(VALUE(MID(C790,ROW(INDIRECT("1:"&amp;LEN(C790))),1))),0)</f>
        <v>#N/A</v>
      </c>
      <c r="E790" s="72" t="e">
        <f t="shared" ca="1" si="380"/>
        <v>#N/A</v>
      </c>
      <c r="F790" s="72" t="e">
        <f t="shared" ca="1" si="381"/>
        <v>#N/A</v>
      </c>
      <c r="G790" s="72" t="e">
        <f t="shared" ca="1" si="382"/>
        <v>#N/A</v>
      </c>
      <c r="H790" s="72" t="e">
        <f t="shared" ca="1" si="383"/>
        <v>#N/A</v>
      </c>
      <c r="I790" s="72" t="e">
        <f t="shared" ca="1" si="384"/>
        <v>#N/A</v>
      </c>
      <c r="J790" s="72" t="e">
        <f t="shared" ca="1" si="385"/>
        <v>#N/A</v>
      </c>
      <c r="K790" s="72" t="e">
        <f t="shared" ca="1" si="386"/>
        <v>#N/A</v>
      </c>
      <c r="L790" s="72" t="e">
        <f t="shared" ca="1" si="387"/>
        <v>#N/A</v>
      </c>
      <c r="M790" s="72" t="e">
        <f ca="1">VLOOKUP(G790,Coef!$C$2:$F$25,4)</f>
        <v>#N/A</v>
      </c>
      <c r="N790" s="31" t="e">
        <f ca="1">VLOOKUP(F790,Coef!$C$4:$D$23,2)</f>
        <v>#N/A</v>
      </c>
      <c r="O790" s="31" t="e">
        <f ca="1">MOD(VLOOKUP(H790,Coef!$C$2:$G$21,5)+MOD(E790+1,2)*15,20)</f>
        <v>#N/A</v>
      </c>
      <c r="P790" s="31" t="e">
        <f ca="1">VLOOKUP(N790,Coef!$A$27:$B$46,2)</f>
        <v>#N/A</v>
      </c>
      <c r="Q790" s="31" t="e">
        <f ca="1">VLOOKUP(N790,Coef!$A$27:$C$46,3)+O790/10-0.1</f>
        <v>#N/A</v>
      </c>
      <c r="R790" s="31" t="e">
        <f t="shared" ca="1" si="388"/>
        <v>#N/A</v>
      </c>
      <c r="S790" s="72" t="e">
        <f t="shared" ca="1" si="389"/>
        <v>#N/A</v>
      </c>
      <c r="T790" s="72" t="e">
        <f t="shared" ca="1" si="390"/>
        <v>#N/A</v>
      </c>
      <c r="U790" s="72" t="e">
        <f t="shared" ca="1" si="391"/>
        <v>#N/A</v>
      </c>
      <c r="V790" s="72" t="e">
        <f t="shared" ca="1" si="392"/>
        <v>#N/A</v>
      </c>
      <c r="W790" s="72" t="e">
        <f ca="1">(Coef!$J$9/(1+Coef!$J$8*(COS(V790))^2)^0.5)*Coef!$J$6</f>
        <v>#N/A</v>
      </c>
      <c r="X790" s="72" t="e">
        <f t="shared" ca="1" si="393"/>
        <v>#N/A</v>
      </c>
      <c r="Y790" s="72" t="e">
        <f t="shared" ca="1" si="394"/>
        <v>#N/A</v>
      </c>
      <c r="Z790" s="72" t="e">
        <f t="shared" ca="1" si="395"/>
        <v>#N/A</v>
      </c>
      <c r="AA790" s="72" t="e">
        <f t="shared" ca="1" si="396"/>
        <v>#N/A</v>
      </c>
      <c r="AB790" s="72" t="e">
        <f t="shared" ca="1" si="397"/>
        <v>#N/A</v>
      </c>
      <c r="AC790" s="72" t="e">
        <f t="shared" ca="1" si="398"/>
        <v>#N/A</v>
      </c>
      <c r="AD790" s="72" t="e">
        <f t="shared" ca="1" si="399"/>
        <v>#N/A</v>
      </c>
      <c r="AE790" s="72" t="e">
        <f ca="1">Coef!$J$6*Coef!$J$9*(V790-(Coef!$J$10*AB790)+(Coef!$J$11*AC790)-(Coef!$J$12*AD790))</f>
        <v>#N/A</v>
      </c>
      <c r="AF790" s="72" t="e">
        <f t="shared" ca="1" si="400"/>
        <v>#N/A</v>
      </c>
      <c r="AG790" s="72" t="e">
        <f ca="1">((Coef!$J$8*Y790^2)/2)*(COS(V790))^2</f>
        <v>#N/A</v>
      </c>
      <c r="AH790" s="72" t="e">
        <f t="shared" ca="1" si="401"/>
        <v>#N/A</v>
      </c>
      <c r="AI790" s="72" t="e">
        <f t="shared" ca="1" si="402"/>
        <v>#N/A</v>
      </c>
      <c r="AJ790" s="72" t="e">
        <f t="shared" ca="1" si="403"/>
        <v>#N/A</v>
      </c>
      <c r="AK790" s="72" t="e">
        <f t="shared" ca="1" si="404"/>
        <v>#N/A</v>
      </c>
      <c r="AL790" s="72" t="e">
        <f t="shared" ca="1" si="405"/>
        <v>#N/A</v>
      </c>
      <c r="AM790" s="72" t="e">
        <f ca="1">V790+(1+Coef!$J$8*(COS(V790))^2-(3/2)*Coef!$J$8*SIN(V790)*COS(V790)*(AL790-V790))*(AL790-V790)</f>
        <v>#N/A</v>
      </c>
      <c r="AN790" s="34" t="e">
        <f t="shared" ca="1" si="406"/>
        <v>#N/A</v>
      </c>
      <c r="AO790" s="33" t="e">
        <f t="shared" ca="1" si="407"/>
        <v>#N/A</v>
      </c>
      <c r="AP790" s="33" t="e">
        <f t="shared" ca="1" si="408"/>
        <v>#N/A</v>
      </c>
      <c r="AQ790" s="72" t="e">
        <f ca="1">'MGRS to Dist'!BP790</f>
        <v>#N/A</v>
      </c>
      <c r="AR790" s="72" t="e">
        <f ca="1">'MGRS to Dist'!BT790</f>
        <v>#N/A</v>
      </c>
      <c r="AS790" s="72" t="e">
        <f ca="1">'MGRS to Dist'!BU790</f>
        <v>#N/A</v>
      </c>
      <c r="AT790" s="72" t="e">
        <f ca="1">'MGRS to Dist'!BV790</f>
        <v>#N/A</v>
      </c>
    </row>
    <row r="791" spans="3:46" ht="16.5" customHeight="1">
      <c r="C791" s="72" t="str">
        <f t="shared" si="379"/>
        <v/>
      </c>
      <c r="D791" s="72" t="e">
        <f t="array" aca="1" ref="D791" ca="1">MATCH(TRUE,ISERROR(VALUE(MID(C791,ROW(INDIRECT("1:"&amp;LEN(C791))),1))),0)</f>
        <v>#N/A</v>
      </c>
      <c r="E791" s="72" t="e">
        <f t="shared" ca="1" si="380"/>
        <v>#N/A</v>
      </c>
      <c r="F791" s="72" t="e">
        <f t="shared" ca="1" si="381"/>
        <v>#N/A</v>
      </c>
      <c r="G791" s="72" t="e">
        <f t="shared" ca="1" si="382"/>
        <v>#N/A</v>
      </c>
      <c r="H791" s="72" t="e">
        <f t="shared" ca="1" si="383"/>
        <v>#N/A</v>
      </c>
      <c r="I791" s="72" t="e">
        <f t="shared" ca="1" si="384"/>
        <v>#N/A</v>
      </c>
      <c r="J791" s="72" t="e">
        <f t="shared" ca="1" si="385"/>
        <v>#N/A</v>
      </c>
      <c r="K791" s="72" t="e">
        <f t="shared" ca="1" si="386"/>
        <v>#N/A</v>
      </c>
      <c r="L791" s="72" t="e">
        <f t="shared" ca="1" si="387"/>
        <v>#N/A</v>
      </c>
      <c r="M791" s="72" t="e">
        <f ca="1">VLOOKUP(G791,Coef!$C$2:$F$25,4)</f>
        <v>#N/A</v>
      </c>
      <c r="N791" s="31" t="e">
        <f ca="1">VLOOKUP(F791,Coef!$C$4:$D$23,2)</f>
        <v>#N/A</v>
      </c>
      <c r="O791" s="31" t="e">
        <f ca="1">MOD(VLOOKUP(H791,Coef!$C$2:$G$21,5)+MOD(E791+1,2)*15,20)</f>
        <v>#N/A</v>
      </c>
      <c r="P791" s="31" t="e">
        <f ca="1">VLOOKUP(N791,Coef!$A$27:$B$46,2)</f>
        <v>#N/A</v>
      </c>
      <c r="Q791" s="31" t="e">
        <f ca="1">VLOOKUP(N791,Coef!$A$27:$C$46,3)+O791/10-0.1</f>
        <v>#N/A</v>
      </c>
      <c r="R791" s="31" t="e">
        <f t="shared" ca="1" si="388"/>
        <v>#N/A</v>
      </c>
      <c r="S791" s="72" t="e">
        <f t="shared" ca="1" si="389"/>
        <v>#N/A</v>
      </c>
      <c r="T791" s="72" t="e">
        <f t="shared" ca="1" si="390"/>
        <v>#N/A</v>
      </c>
      <c r="U791" s="72" t="e">
        <f t="shared" ca="1" si="391"/>
        <v>#N/A</v>
      </c>
      <c r="V791" s="72" t="e">
        <f t="shared" ca="1" si="392"/>
        <v>#N/A</v>
      </c>
      <c r="W791" s="72" t="e">
        <f ca="1">(Coef!$J$9/(1+Coef!$J$8*(COS(V791))^2)^0.5)*Coef!$J$6</f>
        <v>#N/A</v>
      </c>
      <c r="X791" s="72" t="e">
        <f t="shared" ca="1" si="393"/>
        <v>#N/A</v>
      </c>
      <c r="Y791" s="72" t="e">
        <f t="shared" ca="1" si="394"/>
        <v>#N/A</v>
      </c>
      <c r="Z791" s="72" t="e">
        <f t="shared" ca="1" si="395"/>
        <v>#N/A</v>
      </c>
      <c r="AA791" s="72" t="e">
        <f t="shared" ca="1" si="396"/>
        <v>#N/A</v>
      </c>
      <c r="AB791" s="72" t="e">
        <f t="shared" ca="1" si="397"/>
        <v>#N/A</v>
      </c>
      <c r="AC791" s="72" t="e">
        <f t="shared" ca="1" si="398"/>
        <v>#N/A</v>
      </c>
      <c r="AD791" s="72" t="e">
        <f t="shared" ca="1" si="399"/>
        <v>#N/A</v>
      </c>
      <c r="AE791" s="72" t="e">
        <f ca="1">Coef!$J$6*Coef!$J$9*(V791-(Coef!$J$10*AB791)+(Coef!$J$11*AC791)-(Coef!$J$12*AD791))</f>
        <v>#N/A</v>
      </c>
      <c r="AF791" s="72" t="e">
        <f t="shared" ca="1" si="400"/>
        <v>#N/A</v>
      </c>
      <c r="AG791" s="72" t="e">
        <f ca="1">((Coef!$J$8*Y791^2)/2)*(COS(V791))^2</f>
        <v>#N/A</v>
      </c>
      <c r="AH791" s="72" t="e">
        <f t="shared" ca="1" si="401"/>
        <v>#N/A</v>
      </c>
      <c r="AI791" s="72" t="e">
        <f t="shared" ca="1" si="402"/>
        <v>#N/A</v>
      </c>
      <c r="AJ791" s="72" t="e">
        <f t="shared" ca="1" si="403"/>
        <v>#N/A</v>
      </c>
      <c r="AK791" s="72" t="e">
        <f t="shared" ca="1" si="404"/>
        <v>#N/A</v>
      </c>
      <c r="AL791" s="72" t="e">
        <f t="shared" ca="1" si="405"/>
        <v>#N/A</v>
      </c>
      <c r="AM791" s="72" t="e">
        <f ca="1">V791+(1+Coef!$J$8*(COS(V791))^2-(3/2)*Coef!$J$8*SIN(V791)*COS(V791)*(AL791-V791))*(AL791-V791)</f>
        <v>#N/A</v>
      </c>
      <c r="AN791" s="34" t="e">
        <f t="shared" ca="1" si="406"/>
        <v>#N/A</v>
      </c>
      <c r="AO791" s="33" t="e">
        <f t="shared" ca="1" si="407"/>
        <v>#N/A</v>
      </c>
      <c r="AP791" s="33" t="e">
        <f t="shared" ca="1" si="408"/>
        <v>#N/A</v>
      </c>
      <c r="AQ791" s="72" t="e">
        <f ca="1">'MGRS to Dist'!BP791</f>
        <v>#N/A</v>
      </c>
      <c r="AR791" s="72" t="e">
        <f ca="1">'MGRS to Dist'!BT791</f>
        <v>#N/A</v>
      </c>
      <c r="AS791" s="72" t="e">
        <f ca="1">'MGRS to Dist'!BU791</f>
        <v>#N/A</v>
      </c>
      <c r="AT791" s="72" t="e">
        <f ca="1">'MGRS to Dist'!BV791</f>
        <v>#N/A</v>
      </c>
    </row>
    <row r="792" spans="3:46" ht="16.5" customHeight="1">
      <c r="C792" s="72" t="str">
        <f t="shared" si="379"/>
        <v/>
      </c>
      <c r="D792" s="72" t="e">
        <f t="array" aca="1" ref="D792" ca="1">MATCH(TRUE,ISERROR(VALUE(MID(C792,ROW(INDIRECT("1:"&amp;LEN(C792))),1))),0)</f>
        <v>#N/A</v>
      </c>
      <c r="E792" s="72" t="e">
        <f t="shared" ca="1" si="380"/>
        <v>#N/A</v>
      </c>
      <c r="F792" s="72" t="e">
        <f t="shared" ca="1" si="381"/>
        <v>#N/A</v>
      </c>
      <c r="G792" s="72" t="e">
        <f t="shared" ca="1" si="382"/>
        <v>#N/A</v>
      </c>
      <c r="H792" s="72" t="e">
        <f t="shared" ca="1" si="383"/>
        <v>#N/A</v>
      </c>
      <c r="I792" s="72" t="e">
        <f t="shared" ca="1" si="384"/>
        <v>#N/A</v>
      </c>
      <c r="J792" s="72" t="e">
        <f t="shared" ca="1" si="385"/>
        <v>#N/A</v>
      </c>
      <c r="K792" s="72" t="e">
        <f t="shared" ca="1" si="386"/>
        <v>#N/A</v>
      </c>
      <c r="L792" s="72" t="e">
        <f t="shared" ca="1" si="387"/>
        <v>#N/A</v>
      </c>
      <c r="M792" s="72" t="e">
        <f ca="1">VLOOKUP(G792,Coef!$C$2:$F$25,4)</f>
        <v>#N/A</v>
      </c>
      <c r="N792" s="31" t="e">
        <f ca="1">VLOOKUP(F792,Coef!$C$4:$D$23,2)</f>
        <v>#N/A</v>
      </c>
      <c r="O792" s="31" t="e">
        <f ca="1">MOD(VLOOKUP(H792,Coef!$C$2:$G$21,5)+MOD(E792+1,2)*15,20)</f>
        <v>#N/A</v>
      </c>
      <c r="P792" s="31" t="e">
        <f ca="1">VLOOKUP(N792,Coef!$A$27:$B$46,2)</f>
        <v>#N/A</v>
      </c>
      <c r="Q792" s="31" t="e">
        <f ca="1">VLOOKUP(N792,Coef!$A$27:$C$46,3)+O792/10-0.1</f>
        <v>#N/A</v>
      </c>
      <c r="R792" s="31" t="e">
        <f t="shared" ca="1" si="388"/>
        <v>#N/A</v>
      </c>
      <c r="S792" s="72" t="e">
        <f t="shared" ca="1" si="389"/>
        <v>#N/A</v>
      </c>
      <c r="T792" s="72" t="e">
        <f t="shared" ca="1" si="390"/>
        <v>#N/A</v>
      </c>
      <c r="U792" s="72" t="e">
        <f t="shared" ca="1" si="391"/>
        <v>#N/A</v>
      </c>
      <c r="V792" s="72" t="e">
        <f t="shared" ca="1" si="392"/>
        <v>#N/A</v>
      </c>
      <c r="W792" s="72" t="e">
        <f ca="1">(Coef!$J$9/(1+Coef!$J$8*(COS(V792))^2)^0.5)*Coef!$J$6</f>
        <v>#N/A</v>
      </c>
      <c r="X792" s="72" t="e">
        <f t="shared" ca="1" si="393"/>
        <v>#N/A</v>
      </c>
      <c r="Y792" s="72" t="e">
        <f t="shared" ca="1" si="394"/>
        <v>#N/A</v>
      </c>
      <c r="Z792" s="72" t="e">
        <f t="shared" ca="1" si="395"/>
        <v>#N/A</v>
      </c>
      <c r="AA792" s="72" t="e">
        <f t="shared" ca="1" si="396"/>
        <v>#N/A</v>
      </c>
      <c r="AB792" s="72" t="e">
        <f t="shared" ca="1" si="397"/>
        <v>#N/A</v>
      </c>
      <c r="AC792" s="72" t="e">
        <f t="shared" ca="1" si="398"/>
        <v>#N/A</v>
      </c>
      <c r="AD792" s="72" t="e">
        <f t="shared" ca="1" si="399"/>
        <v>#N/A</v>
      </c>
      <c r="AE792" s="72" t="e">
        <f ca="1">Coef!$J$6*Coef!$J$9*(V792-(Coef!$J$10*AB792)+(Coef!$J$11*AC792)-(Coef!$J$12*AD792))</f>
        <v>#N/A</v>
      </c>
      <c r="AF792" s="72" t="e">
        <f t="shared" ca="1" si="400"/>
        <v>#N/A</v>
      </c>
      <c r="AG792" s="72" t="e">
        <f ca="1">((Coef!$J$8*Y792^2)/2)*(COS(V792))^2</f>
        <v>#N/A</v>
      </c>
      <c r="AH792" s="72" t="e">
        <f t="shared" ca="1" si="401"/>
        <v>#N/A</v>
      </c>
      <c r="AI792" s="72" t="e">
        <f t="shared" ca="1" si="402"/>
        <v>#N/A</v>
      </c>
      <c r="AJ792" s="72" t="e">
        <f t="shared" ca="1" si="403"/>
        <v>#N/A</v>
      </c>
      <c r="AK792" s="72" t="e">
        <f t="shared" ca="1" si="404"/>
        <v>#N/A</v>
      </c>
      <c r="AL792" s="72" t="e">
        <f t="shared" ca="1" si="405"/>
        <v>#N/A</v>
      </c>
      <c r="AM792" s="72" t="e">
        <f ca="1">V792+(1+Coef!$J$8*(COS(V792))^2-(3/2)*Coef!$J$8*SIN(V792)*COS(V792)*(AL792-V792))*(AL792-V792)</f>
        <v>#N/A</v>
      </c>
      <c r="AN792" s="34" t="e">
        <f t="shared" ca="1" si="406"/>
        <v>#N/A</v>
      </c>
      <c r="AO792" s="33" t="e">
        <f t="shared" ca="1" si="407"/>
        <v>#N/A</v>
      </c>
      <c r="AP792" s="33" t="e">
        <f t="shared" ca="1" si="408"/>
        <v>#N/A</v>
      </c>
      <c r="AQ792" s="72" t="e">
        <f ca="1">'MGRS to Dist'!BP792</f>
        <v>#N/A</v>
      </c>
      <c r="AR792" s="72" t="e">
        <f ca="1">'MGRS to Dist'!BT792</f>
        <v>#N/A</v>
      </c>
      <c r="AS792" s="72" t="e">
        <f ca="1">'MGRS to Dist'!BU792</f>
        <v>#N/A</v>
      </c>
      <c r="AT792" s="72" t="e">
        <f ca="1">'MGRS to Dist'!BV792</f>
        <v>#N/A</v>
      </c>
    </row>
    <row r="793" spans="3:46" ht="16.5" customHeight="1">
      <c r="C793" s="72" t="str">
        <f t="shared" si="379"/>
        <v/>
      </c>
      <c r="D793" s="72" t="e">
        <f t="array" aca="1" ref="D793" ca="1">MATCH(TRUE,ISERROR(VALUE(MID(C793,ROW(INDIRECT("1:"&amp;LEN(C793))),1))),0)</f>
        <v>#N/A</v>
      </c>
      <c r="E793" s="72" t="e">
        <f t="shared" ca="1" si="380"/>
        <v>#N/A</v>
      </c>
      <c r="F793" s="72" t="e">
        <f t="shared" ca="1" si="381"/>
        <v>#N/A</v>
      </c>
      <c r="G793" s="72" t="e">
        <f t="shared" ca="1" si="382"/>
        <v>#N/A</v>
      </c>
      <c r="H793" s="72" t="e">
        <f t="shared" ca="1" si="383"/>
        <v>#N/A</v>
      </c>
      <c r="I793" s="72" t="e">
        <f t="shared" ca="1" si="384"/>
        <v>#N/A</v>
      </c>
      <c r="J793" s="72" t="e">
        <f t="shared" ca="1" si="385"/>
        <v>#N/A</v>
      </c>
      <c r="K793" s="72" t="e">
        <f t="shared" ca="1" si="386"/>
        <v>#N/A</v>
      </c>
      <c r="L793" s="72" t="e">
        <f t="shared" ca="1" si="387"/>
        <v>#N/A</v>
      </c>
      <c r="M793" s="72" t="e">
        <f ca="1">VLOOKUP(G793,Coef!$C$2:$F$25,4)</f>
        <v>#N/A</v>
      </c>
      <c r="N793" s="31" t="e">
        <f ca="1">VLOOKUP(F793,Coef!$C$4:$D$23,2)</f>
        <v>#N/A</v>
      </c>
      <c r="O793" s="31" t="e">
        <f ca="1">MOD(VLOOKUP(H793,Coef!$C$2:$G$21,5)+MOD(E793+1,2)*15,20)</f>
        <v>#N/A</v>
      </c>
      <c r="P793" s="31" t="e">
        <f ca="1">VLOOKUP(N793,Coef!$A$27:$B$46,2)</f>
        <v>#N/A</v>
      </c>
      <c r="Q793" s="31" t="e">
        <f ca="1">VLOOKUP(N793,Coef!$A$27:$C$46,3)+O793/10-0.1</f>
        <v>#N/A</v>
      </c>
      <c r="R793" s="31" t="e">
        <f t="shared" ca="1" si="388"/>
        <v>#N/A</v>
      </c>
      <c r="S793" s="72" t="e">
        <f t="shared" ca="1" si="389"/>
        <v>#N/A</v>
      </c>
      <c r="T793" s="72" t="e">
        <f t="shared" ca="1" si="390"/>
        <v>#N/A</v>
      </c>
      <c r="U793" s="72" t="e">
        <f t="shared" ca="1" si="391"/>
        <v>#N/A</v>
      </c>
      <c r="V793" s="72" t="e">
        <f t="shared" ca="1" si="392"/>
        <v>#N/A</v>
      </c>
      <c r="W793" s="72" t="e">
        <f ca="1">(Coef!$J$9/(1+Coef!$J$8*(COS(V793))^2)^0.5)*Coef!$J$6</f>
        <v>#N/A</v>
      </c>
      <c r="X793" s="72" t="e">
        <f t="shared" ca="1" si="393"/>
        <v>#N/A</v>
      </c>
      <c r="Y793" s="72" t="e">
        <f t="shared" ca="1" si="394"/>
        <v>#N/A</v>
      </c>
      <c r="Z793" s="72" t="e">
        <f t="shared" ca="1" si="395"/>
        <v>#N/A</v>
      </c>
      <c r="AA793" s="72" t="e">
        <f t="shared" ca="1" si="396"/>
        <v>#N/A</v>
      </c>
      <c r="AB793" s="72" t="e">
        <f t="shared" ca="1" si="397"/>
        <v>#N/A</v>
      </c>
      <c r="AC793" s="72" t="e">
        <f t="shared" ca="1" si="398"/>
        <v>#N/A</v>
      </c>
      <c r="AD793" s="72" t="e">
        <f t="shared" ca="1" si="399"/>
        <v>#N/A</v>
      </c>
      <c r="AE793" s="72" t="e">
        <f ca="1">Coef!$J$6*Coef!$J$9*(V793-(Coef!$J$10*AB793)+(Coef!$J$11*AC793)-(Coef!$J$12*AD793))</f>
        <v>#N/A</v>
      </c>
      <c r="AF793" s="72" t="e">
        <f t="shared" ca="1" si="400"/>
        <v>#N/A</v>
      </c>
      <c r="AG793" s="72" t="e">
        <f ca="1">((Coef!$J$8*Y793^2)/2)*(COS(V793))^2</f>
        <v>#N/A</v>
      </c>
      <c r="AH793" s="72" t="e">
        <f t="shared" ca="1" si="401"/>
        <v>#N/A</v>
      </c>
      <c r="AI793" s="72" t="e">
        <f t="shared" ca="1" si="402"/>
        <v>#N/A</v>
      </c>
      <c r="AJ793" s="72" t="e">
        <f t="shared" ca="1" si="403"/>
        <v>#N/A</v>
      </c>
      <c r="AK793" s="72" t="e">
        <f t="shared" ca="1" si="404"/>
        <v>#N/A</v>
      </c>
      <c r="AL793" s="72" t="e">
        <f t="shared" ca="1" si="405"/>
        <v>#N/A</v>
      </c>
      <c r="AM793" s="72" t="e">
        <f ca="1">V793+(1+Coef!$J$8*(COS(V793))^2-(3/2)*Coef!$J$8*SIN(V793)*COS(V793)*(AL793-V793))*(AL793-V793)</f>
        <v>#N/A</v>
      </c>
      <c r="AN793" s="34" t="e">
        <f t="shared" ca="1" si="406"/>
        <v>#N/A</v>
      </c>
      <c r="AO793" s="33" t="e">
        <f t="shared" ca="1" si="407"/>
        <v>#N/A</v>
      </c>
      <c r="AP793" s="33" t="e">
        <f t="shared" ca="1" si="408"/>
        <v>#N/A</v>
      </c>
      <c r="AQ793" s="72" t="e">
        <f ca="1">'MGRS to Dist'!BP793</f>
        <v>#N/A</v>
      </c>
      <c r="AR793" s="72" t="e">
        <f ca="1">'MGRS to Dist'!BT793</f>
        <v>#N/A</v>
      </c>
      <c r="AS793" s="72" t="e">
        <f ca="1">'MGRS to Dist'!BU793</f>
        <v>#N/A</v>
      </c>
      <c r="AT793" s="72" t="e">
        <f ca="1">'MGRS to Dist'!BV793</f>
        <v>#N/A</v>
      </c>
    </row>
    <row r="794" spans="3:46" ht="16.5" customHeight="1">
      <c r="C794" s="72" t="str">
        <f t="shared" si="379"/>
        <v/>
      </c>
      <c r="D794" s="72" t="e">
        <f t="array" aca="1" ref="D794" ca="1">MATCH(TRUE,ISERROR(VALUE(MID(C794,ROW(INDIRECT("1:"&amp;LEN(C794))),1))),0)</f>
        <v>#N/A</v>
      </c>
      <c r="E794" s="72" t="e">
        <f t="shared" ca="1" si="380"/>
        <v>#N/A</v>
      </c>
      <c r="F794" s="72" t="e">
        <f t="shared" ca="1" si="381"/>
        <v>#N/A</v>
      </c>
      <c r="G794" s="72" t="e">
        <f t="shared" ca="1" si="382"/>
        <v>#N/A</v>
      </c>
      <c r="H794" s="72" t="e">
        <f t="shared" ca="1" si="383"/>
        <v>#N/A</v>
      </c>
      <c r="I794" s="72" t="e">
        <f t="shared" ca="1" si="384"/>
        <v>#N/A</v>
      </c>
      <c r="J794" s="72" t="e">
        <f t="shared" ca="1" si="385"/>
        <v>#N/A</v>
      </c>
      <c r="K794" s="72" t="e">
        <f t="shared" ca="1" si="386"/>
        <v>#N/A</v>
      </c>
      <c r="L794" s="72" t="e">
        <f t="shared" ca="1" si="387"/>
        <v>#N/A</v>
      </c>
      <c r="M794" s="72" t="e">
        <f ca="1">VLOOKUP(G794,Coef!$C$2:$F$25,4)</f>
        <v>#N/A</v>
      </c>
      <c r="N794" s="31" t="e">
        <f ca="1">VLOOKUP(F794,Coef!$C$4:$D$23,2)</f>
        <v>#N/A</v>
      </c>
      <c r="O794" s="31" t="e">
        <f ca="1">MOD(VLOOKUP(H794,Coef!$C$2:$G$21,5)+MOD(E794+1,2)*15,20)</f>
        <v>#N/A</v>
      </c>
      <c r="P794" s="31" t="e">
        <f ca="1">VLOOKUP(N794,Coef!$A$27:$B$46,2)</f>
        <v>#N/A</v>
      </c>
      <c r="Q794" s="31" t="e">
        <f ca="1">VLOOKUP(N794,Coef!$A$27:$C$46,3)+O794/10-0.1</f>
        <v>#N/A</v>
      </c>
      <c r="R794" s="31" t="e">
        <f t="shared" ca="1" si="388"/>
        <v>#N/A</v>
      </c>
      <c r="S794" s="72" t="e">
        <f t="shared" ca="1" si="389"/>
        <v>#N/A</v>
      </c>
      <c r="T794" s="72" t="e">
        <f t="shared" ca="1" si="390"/>
        <v>#N/A</v>
      </c>
      <c r="U794" s="72" t="e">
        <f t="shared" ca="1" si="391"/>
        <v>#N/A</v>
      </c>
      <c r="V794" s="72" t="e">
        <f t="shared" ca="1" si="392"/>
        <v>#N/A</v>
      </c>
      <c r="W794" s="72" t="e">
        <f ca="1">(Coef!$J$9/(1+Coef!$J$8*(COS(V794))^2)^0.5)*Coef!$J$6</f>
        <v>#N/A</v>
      </c>
      <c r="X794" s="72" t="e">
        <f t="shared" ca="1" si="393"/>
        <v>#N/A</v>
      </c>
      <c r="Y794" s="72" t="e">
        <f t="shared" ca="1" si="394"/>
        <v>#N/A</v>
      </c>
      <c r="Z794" s="72" t="e">
        <f t="shared" ca="1" si="395"/>
        <v>#N/A</v>
      </c>
      <c r="AA794" s="72" t="e">
        <f t="shared" ca="1" si="396"/>
        <v>#N/A</v>
      </c>
      <c r="AB794" s="72" t="e">
        <f t="shared" ca="1" si="397"/>
        <v>#N/A</v>
      </c>
      <c r="AC794" s="72" t="e">
        <f t="shared" ca="1" si="398"/>
        <v>#N/A</v>
      </c>
      <c r="AD794" s="72" t="e">
        <f t="shared" ca="1" si="399"/>
        <v>#N/A</v>
      </c>
      <c r="AE794" s="72" t="e">
        <f ca="1">Coef!$J$6*Coef!$J$9*(V794-(Coef!$J$10*AB794)+(Coef!$J$11*AC794)-(Coef!$J$12*AD794))</f>
        <v>#N/A</v>
      </c>
      <c r="AF794" s="72" t="e">
        <f t="shared" ca="1" si="400"/>
        <v>#N/A</v>
      </c>
      <c r="AG794" s="72" t="e">
        <f ca="1">((Coef!$J$8*Y794^2)/2)*(COS(V794))^2</f>
        <v>#N/A</v>
      </c>
      <c r="AH794" s="72" t="e">
        <f t="shared" ca="1" si="401"/>
        <v>#N/A</v>
      </c>
      <c r="AI794" s="72" t="e">
        <f t="shared" ca="1" si="402"/>
        <v>#N/A</v>
      </c>
      <c r="AJ794" s="72" t="e">
        <f t="shared" ca="1" si="403"/>
        <v>#N/A</v>
      </c>
      <c r="AK794" s="72" t="e">
        <f t="shared" ca="1" si="404"/>
        <v>#N/A</v>
      </c>
      <c r="AL794" s="72" t="e">
        <f t="shared" ca="1" si="405"/>
        <v>#N/A</v>
      </c>
      <c r="AM794" s="72" t="e">
        <f ca="1">V794+(1+Coef!$J$8*(COS(V794))^2-(3/2)*Coef!$J$8*SIN(V794)*COS(V794)*(AL794-V794))*(AL794-V794)</f>
        <v>#N/A</v>
      </c>
      <c r="AN794" s="34" t="e">
        <f t="shared" ca="1" si="406"/>
        <v>#N/A</v>
      </c>
      <c r="AO794" s="33" t="e">
        <f t="shared" ca="1" si="407"/>
        <v>#N/A</v>
      </c>
      <c r="AP794" s="33" t="e">
        <f t="shared" ca="1" si="408"/>
        <v>#N/A</v>
      </c>
      <c r="AQ794" s="72" t="e">
        <f ca="1">'MGRS to Dist'!BP794</f>
        <v>#N/A</v>
      </c>
      <c r="AR794" s="72" t="e">
        <f ca="1">'MGRS to Dist'!BT794</f>
        <v>#N/A</v>
      </c>
      <c r="AS794" s="72" t="e">
        <f ca="1">'MGRS to Dist'!BU794</f>
        <v>#N/A</v>
      </c>
      <c r="AT794" s="72" t="e">
        <f ca="1">'MGRS to Dist'!BV794</f>
        <v>#N/A</v>
      </c>
    </row>
    <row r="795" spans="3:46" ht="16.5" customHeight="1">
      <c r="C795" s="72" t="str">
        <f t="shared" si="379"/>
        <v/>
      </c>
      <c r="D795" s="72" t="e">
        <f t="array" aca="1" ref="D795" ca="1">MATCH(TRUE,ISERROR(VALUE(MID(C795,ROW(INDIRECT("1:"&amp;LEN(C795))),1))),0)</f>
        <v>#N/A</v>
      </c>
      <c r="E795" s="72" t="e">
        <f t="shared" ca="1" si="380"/>
        <v>#N/A</v>
      </c>
      <c r="F795" s="72" t="e">
        <f t="shared" ca="1" si="381"/>
        <v>#N/A</v>
      </c>
      <c r="G795" s="72" t="e">
        <f t="shared" ca="1" si="382"/>
        <v>#N/A</v>
      </c>
      <c r="H795" s="72" t="e">
        <f t="shared" ca="1" si="383"/>
        <v>#N/A</v>
      </c>
      <c r="I795" s="72" t="e">
        <f t="shared" ca="1" si="384"/>
        <v>#N/A</v>
      </c>
      <c r="J795" s="72" t="e">
        <f t="shared" ca="1" si="385"/>
        <v>#N/A</v>
      </c>
      <c r="K795" s="72" t="e">
        <f t="shared" ca="1" si="386"/>
        <v>#N/A</v>
      </c>
      <c r="L795" s="72" t="e">
        <f t="shared" ca="1" si="387"/>
        <v>#N/A</v>
      </c>
      <c r="M795" s="72" t="e">
        <f ca="1">VLOOKUP(G795,Coef!$C$2:$F$25,4)</f>
        <v>#N/A</v>
      </c>
      <c r="N795" s="31" t="e">
        <f ca="1">VLOOKUP(F795,Coef!$C$4:$D$23,2)</f>
        <v>#N/A</v>
      </c>
      <c r="O795" s="31" t="e">
        <f ca="1">MOD(VLOOKUP(H795,Coef!$C$2:$G$21,5)+MOD(E795+1,2)*15,20)</f>
        <v>#N/A</v>
      </c>
      <c r="P795" s="31" t="e">
        <f ca="1">VLOOKUP(N795,Coef!$A$27:$B$46,2)</f>
        <v>#N/A</v>
      </c>
      <c r="Q795" s="31" t="e">
        <f ca="1">VLOOKUP(N795,Coef!$A$27:$C$46,3)+O795/10-0.1</f>
        <v>#N/A</v>
      </c>
      <c r="R795" s="31" t="e">
        <f t="shared" ca="1" si="388"/>
        <v>#N/A</v>
      </c>
      <c r="S795" s="72" t="e">
        <f t="shared" ca="1" si="389"/>
        <v>#N/A</v>
      </c>
      <c r="T795" s="72" t="e">
        <f t="shared" ca="1" si="390"/>
        <v>#N/A</v>
      </c>
      <c r="U795" s="72" t="e">
        <f t="shared" ca="1" si="391"/>
        <v>#N/A</v>
      </c>
      <c r="V795" s="72" t="e">
        <f t="shared" ca="1" si="392"/>
        <v>#N/A</v>
      </c>
      <c r="W795" s="72" t="e">
        <f ca="1">(Coef!$J$9/(1+Coef!$J$8*(COS(V795))^2)^0.5)*Coef!$J$6</f>
        <v>#N/A</v>
      </c>
      <c r="X795" s="72" t="e">
        <f t="shared" ca="1" si="393"/>
        <v>#N/A</v>
      </c>
      <c r="Y795" s="72" t="e">
        <f t="shared" ca="1" si="394"/>
        <v>#N/A</v>
      </c>
      <c r="Z795" s="72" t="e">
        <f t="shared" ca="1" si="395"/>
        <v>#N/A</v>
      </c>
      <c r="AA795" s="72" t="e">
        <f t="shared" ca="1" si="396"/>
        <v>#N/A</v>
      </c>
      <c r="AB795" s="72" t="e">
        <f t="shared" ca="1" si="397"/>
        <v>#N/A</v>
      </c>
      <c r="AC795" s="72" t="e">
        <f t="shared" ca="1" si="398"/>
        <v>#N/A</v>
      </c>
      <c r="AD795" s="72" t="e">
        <f t="shared" ca="1" si="399"/>
        <v>#N/A</v>
      </c>
      <c r="AE795" s="72" t="e">
        <f ca="1">Coef!$J$6*Coef!$J$9*(V795-(Coef!$J$10*AB795)+(Coef!$J$11*AC795)-(Coef!$J$12*AD795))</f>
        <v>#N/A</v>
      </c>
      <c r="AF795" s="72" t="e">
        <f t="shared" ca="1" si="400"/>
        <v>#N/A</v>
      </c>
      <c r="AG795" s="72" t="e">
        <f ca="1">((Coef!$J$8*Y795^2)/2)*(COS(V795))^2</f>
        <v>#N/A</v>
      </c>
      <c r="AH795" s="72" t="e">
        <f t="shared" ca="1" si="401"/>
        <v>#N/A</v>
      </c>
      <c r="AI795" s="72" t="e">
        <f t="shared" ca="1" si="402"/>
        <v>#N/A</v>
      </c>
      <c r="AJ795" s="72" t="e">
        <f t="shared" ca="1" si="403"/>
        <v>#N/A</v>
      </c>
      <c r="AK795" s="72" t="e">
        <f t="shared" ca="1" si="404"/>
        <v>#N/A</v>
      </c>
      <c r="AL795" s="72" t="e">
        <f t="shared" ca="1" si="405"/>
        <v>#N/A</v>
      </c>
      <c r="AM795" s="72" t="e">
        <f ca="1">V795+(1+Coef!$J$8*(COS(V795))^2-(3/2)*Coef!$J$8*SIN(V795)*COS(V795)*(AL795-V795))*(AL795-V795)</f>
        <v>#N/A</v>
      </c>
      <c r="AN795" s="34" t="e">
        <f t="shared" ca="1" si="406"/>
        <v>#N/A</v>
      </c>
      <c r="AO795" s="33" t="e">
        <f t="shared" ca="1" si="407"/>
        <v>#N/A</v>
      </c>
      <c r="AP795" s="33" t="e">
        <f t="shared" ca="1" si="408"/>
        <v>#N/A</v>
      </c>
      <c r="AQ795" s="72" t="e">
        <f ca="1">'MGRS to Dist'!BP795</f>
        <v>#N/A</v>
      </c>
      <c r="AR795" s="72" t="e">
        <f ca="1">'MGRS to Dist'!BT795</f>
        <v>#N/A</v>
      </c>
      <c r="AS795" s="72" t="e">
        <f ca="1">'MGRS to Dist'!BU795</f>
        <v>#N/A</v>
      </c>
      <c r="AT795" s="72" t="e">
        <f ca="1">'MGRS to Dist'!BV795</f>
        <v>#N/A</v>
      </c>
    </row>
    <row r="796" spans="3:46" ht="16.5" customHeight="1">
      <c r="C796" s="72" t="str">
        <f t="shared" ref="C796:C859" si="409">SUBSTITUTE(B796," ","")</f>
        <v/>
      </c>
      <c r="D796" s="72" t="e">
        <f t="array" aca="1" ref="D796" ca="1">MATCH(TRUE,ISERROR(VALUE(MID(C796,ROW(INDIRECT("1:"&amp;LEN(C796))),1))),0)</f>
        <v>#N/A</v>
      </c>
      <c r="E796" s="72" t="e">
        <f t="shared" ref="E796:E859" ca="1" si="410">VALUE(LEFT(C796,D796-1))</f>
        <v>#N/A</v>
      </c>
      <c r="F796" s="72" t="e">
        <f t="shared" ref="F796:F859" ca="1" si="411">MID(C796,D796,1)</f>
        <v>#N/A</v>
      </c>
      <c r="G796" s="72" t="e">
        <f t="shared" ref="G796:G859" ca="1" si="412">MID(C796,D796+1,1)</f>
        <v>#N/A</v>
      </c>
      <c r="H796" s="72" t="e">
        <f t="shared" ref="H796:H859" ca="1" si="413">MID(C796,D796+2,1)</f>
        <v>#N/A</v>
      </c>
      <c r="I796" s="72" t="e">
        <f t="shared" ref="I796:I859" ca="1" si="414">LEN(C796)-D796-2</f>
        <v>#N/A</v>
      </c>
      <c r="J796" s="72" t="e">
        <f t="shared" ref="J796:J859" ca="1" si="415">VALUE(LEFT(RIGHT(C796,I796),I796/2))*10^(5-I796/2)</f>
        <v>#N/A</v>
      </c>
      <c r="K796" s="72" t="e">
        <f t="shared" ref="K796:K859" ca="1" si="416">VALUE(RIGHT(C796,I796/2))*10^(5-I796/2)</f>
        <v>#N/A</v>
      </c>
      <c r="L796" s="72" t="e">
        <f t="shared" ref="L796:L859" ca="1" si="417">E796*6-183*PI()/180</f>
        <v>#N/A</v>
      </c>
      <c r="M796" s="72" t="e">
        <f ca="1">VLOOKUP(G796,Coef!$C$2:$F$25,4)</f>
        <v>#N/A</v>
      </c>
      <c r="N796" s="31" t="e">
        <f ca="1">VLOOKUP(F796,Coef!$C$4:$D$23,2)</f>
        <v>#N/A</v>
      </c>
      <c r="O796" s="31" t="e">
        <f ca="1">MOD(VLOOKUP(H796,Coef!$C$2:$G$21,5)+MOD(E796+1,2)*15,20)</f>
        <v>#N/A</v>
      </c>
      <c r="P796" s="31" t="e">
        <f ca="1">VLOOKUP(N796,Coef!$A$27:$B$46,2)</f>
        <v>#N/A</v>
      </c>
      <c r="Q796" s="31" t="e">
        <f ca="1">VLOOKUP(N796,Coef!$A$27:$C$46,3)+O796/10-0.1</f>
        <v>#N/A</v>
      </c>
      <c r="R796" s="31" t="e">
        <f t="shared" ref="R796:R859" ca="1" si="418">IF(Q796+0.1&lt;P796,Q796+2,Q796)</f>
        <v>#N/A</v>
      </c>
      <c r="S796" s="72" t="e">
        <f t="shared" ref="S796:S859" ca="1" si="419">M796*100000+J796</f>
        <v>#N/A</v>
      </c>
      <c r="T796" s="72" t="e">
        <f t="shared" ref="T796:T859" ca="1" si="420">R796*1000000+K796</f>
        <v>#N/A</v>
      </c>
      <c r="U796" s="72" t="e">
        <f t="shared" ref="U796:U859" ca="1" si="421">IF(N796&lt;11,T796-10000000,T796)</f>
        <v>#N/A</v>
      </c>
      <c r="V796" s="72" t="e">
        <f t="shared" ref="V796:V859" ca="1" si="422">U796/(6366197.724*0.9996)</f>
        <v>#N/A</v>
      </c>
      <c r="W796" s="72" t="e">
        <f ca="1">(Coef!$J$9/(1+Coef!$J$8*(COS(V796))^2)^0.5)*Coef!$J$6</f>
        <v>#N/A</v>
      </c>
      <c r="X796" s="72" t="e">
        <f t="shared" ref="X796:X859" ca="1" si="423">6*E796-183</f>
        <v>#N/A</v>
      </c>
      <c r="Y796" s="72" t="e">
        <f t="shared" ref="Y796:Y859" ca="1" si="424">(S796-500000)/W796</f>
        <v>#N/A</v>
      </c>
      <c r="Z796" s="72" t="e">
        <f t="shared" ref="Z796:Z859" ca="1" si="425">SIN(2*V796)</f>
        <v>#N/A</v>
      </c>
      <c r="AA796" s="72" t="e">
        <f t="shared" ref="AA796:AA859" ca="1" si="426">Z796*(COS(V796))^2</f>
        <v>#N/A</v>
      </c>
      <c r="AB796" s="72" t="e">
        <f t="shared" ref="AB796:AB859" ca="1" si="427">V796+(Z796/2)</f>
        <v>#N/A</v>
      </c>
      <c r="AC796" s="72" t="e">
        <f t="shared" ref="AC796:AC859" ca="1" si="428">(3*AB796+AA796)/4</f>
        <v>#N/A</v>
      </c>
      <c r="AD796" s="72" t="e">
        <f t="shared" ref="AD796:AD859" ca="1" si="429">(5*AC796+AA796*(COS(V796))^2)/3</f>
        <v>#N/A</v>
      </c>
      <c r="AE796" s="72" t="e">
        <f ca="1">Coef!$J$6*Coef!$J$9*(V796-(Coef!$J$10*AB796)+(Coef!$J$11*AC796)-(Coef!$J$12*AD796))</f>
        <v>#N/A</v>
      </c>
      <c r="AF796" s="72" t="e">
        <f t="shared" ref="AF796:AF859" ca="1" si="430">(U796-AE796)/W796</f>
        <v>#N/A</v>
      </c>
      <c r="AG796" s="72" t="e">
        <f ca="1">((Coef!$J$8*Y796^2)/2)*(COS(V796))^2</f>
        <v>#N/A</v>
      </c>
      <c r="AH796" s="72" t="e">
        <f t="shared" ref="AH796:AH859" ca="1" si="431">Y796*(1-(AG796/3))</f>
        <v>#N/A</v>
      </c>
      <c r="AI796" s="72" t="e">
        <f t="shared" ref="AI796:AI859" ca="1" si="432">AF796*(1-AG796)+V796</f>
        <v>#N/A</v>
      </c>
      <c r="AJ796" s="72" t="e">
        <f t="shared" ref="AJ796:AJ859" ca="1" si="433">(EXP(AH796)-EXP(-AH796))/2</f>
        <v>#N/A</v>
      </c>
      <c r="AK796" s="72" t="e">
        <f t="shared" ref="AK796:AK859" ca="1" si="434">ATAN(AJ796/COS(AI796))</f>
        <v>#N/A</v>
      </c>
      <c r="AL796" s="72" t="e">
        <f t="shared" ref="AL796:AL859" ca="1" si="435">ATAN(COS(AK796)*TAN(AI796))</f>
        <v>#N/A</v>
      </c>
      <c r="AM796" s="72" t="e">
        <f ca="1">V796+(1+Coef!$J$8*(COS(V796))^2-(3/2)*Coef!$J$8*SIN(V796)*COS(V796)*(AL796-V796))*(AL796-V796)</f>
        <v>#N/A</v>
      </c>
      <c r="AN796" s="34" t="e">
        <f t="shared" ref="AN796:AN859" ca="1" si="436">E796&amp;" "&amp;RIGHT(S796+1000000,6)&amp;" "&amp;RIGHT(T796+10000000,7)&amp;" "&amp;IF(AO796&lt;0,"S","N")</f>
        <v>#N/A</v>
      </c>
      <c r="AO796" s="33" t="e">
        <f t="shared" ref="AO796:AO859" ca="1" si="437">AM796/PI()*180</f>
        <v>#N/A</v>
      </c>
      <c r="AP796" s="33" t="e">
        <f t="shared" ref="AP796:AP859" ca="1" si="438">AK796/PI()*180+X796</f>
        <v>#N/A</v>
      </c>
      <c r="AQ796" s="72" t="e">
        <f ca="1">'MGRS to Dist'!BP796</f>
        <v>#N/A</v>
      </c>
      <c r="AR796" s="72" t="e">
        <f ca="1">'MGRS to Dist'!BT796</f>
        <v>#N/A</v>
      </c>
      <c r="AS796" s="72" t="e">
        <f ca="1">'MGRS to Dist'!BU796</f>
        <v>#N/A</v>
      </c>
      <c r="AT796" s="72" t="e">
        <f ca="1">'MGRS to Dist'!BV796</f>
        <v>#N/A</v>
      </c>
    </row>
    <row r="797" spans="3:46" ht="16.5" customHeight="1">
      <c r="C797" s="72" t="str">
        <f t="shared" si="409"/>
        <v/>
      </c>
      <c r="D797" s="72" t="e">
        <f t="array" aca="1" ref="D797" ca="1">MATCH(TRUE,ISERROR(VALUE(MID(C797,ROW(INDIRECT("1:"&amp;LEN(C797))),1))),0)</f>
        <v>#N/A</v>
      </c>
      <c r="E797" s="72" t="e">
        <f t="shared" ca="1" si="410"/>
        <v>#N/A</v>
      </c>
      <c r="F797" s="72" t="e">
        <f t="shared" ca="1" si="411"/>
        <v>#N/A</v>
      </c>
      <c r="G797" s="72" t="e">
        <f t="shared" ca="1" si="412"/>
        <v>#N/A</v>
      </c>
      <c r="H797" s="72" t="e">
        <f t="shared" ca="1" si="413"/>
        <v>#N/A</v>
      </c>
      <c r="I797" s="72" t="e">
        <f t="shared" ca="1" si="414"/>
        <v>#N/A</v>
      </c>
      <c r="J797" s="72" t="e">
        <f t="shared" ca="1" si="415"/>
        <v>#N/A</v>
      </c>
      <c r="K797" s="72" t="e">
        <f t="shared" ca="1" si="416"/>
        <v>#N/A</v>
      </c>
      <c r="L797" s="72" t="e">
        <f t="shared" ca="1" si="417"/>
        <v>#N/A</v>
      </c>
      <c r="M797" s="72" t="e">
        <f ca="1">VLOOKUP(G797,Coef!$C$2:$F$25,4)</f>
        <v>#N/A</v>
      </c>
      <c r="N797" s="31" t="e">
        <f ca="1">VLOOKUP(F797,Coef!$C$4:$D$23,2)</f>
        <v>#N/A</v>
      </c>
      <c r="O797" s="31" t="e">
        <f ca="1">MOD(VLOOKUP(H797,Coef!$C$2:$G$21,5)+MOD(E797+1,2)*15,20)</f>
        <v>#N/A</v>
      </c>
      <c r="P797" s="31" t="e">
        <f ca="1">VLOOKUP(N797,Coef!$A$27:$B$46,2)</f>
        <v>#N/A</v>
      </c>
      <c r="Q797" s="31" t="e">
        <f ca="1">VLOOKUP(N797,Coef!$A$27:$C$46,3)+O797/10-0.1</f>
        <v>#N/A</v>
      </c>
      <c r="R797" s="31" t="e">
        <f t="shared" ca="1" si="418"/>
        <v>#N/A</v>
      </c>
      <c r="S797" s="72" t="e">
        <f t="shared" ca="1" si="419"/>
        <v>#N/A</v>
      </c>
      <c r="T797" s="72" t="e">
        <f t="shared" ca="1" si="420"/>
        <v>#N/A</v>
      </c>
      <c r="U797" s="72" t="e">
        <f t="shared" ca="1" si="421"/>
        <v>#N/A</v>
      </c>
      <c r="V797" s="72" t="e">
        <f t="shared" ca="1" si="422"/>
        <v>#N/A</v>
      </c>
      <c r="W797" s="72" t="e">
        <f ca="1">(Coef!$J$9/(1+Coef!$J$8*(COS(V797))^2)^0.5)*Coef!$J$6</f>
        <v>#N/A</v>
      </c>
      <c r="X797" s="72" t="e">
        <f t="shared" ca="1" si="423"/>
        <v>#N/A</v>
      </c>
      <c r="Y797" s="72" t="e">
        <f t="shared" ca="1" si="424"/>
        <v>#N/A</v>
      </c>
      <c r="Z797" s="72" t="e">
        <f t="shared" ca="1" si="425"/>
        <v>#N/A</v>
      </c>
      <c r="AA797" s="72" t="e">
        <f t="shared" ca="1" si="426"/>
        <v>#N/A</v>
      </c>
      <c r="AB797" s="72" t="e">
        <f t="shared" ca="1" si="427"/>
        <v>#N/A</v>
      </c>
      <c r="AC797" s="72" t="e">
        <f t="shared" ca="1" si="428"/>
        <v>#N/A</v>
      </c>
      <c r="AD797" s="72" t="e">
        <f t="shared" ca="1" si="429"/>
        <v>#N/A</v>
      </c>
      <c r="AE797" s="72" t="e">
        <f ca="1">Coef!$J$6*Coef!$J$9*(V797-(Coef!$J$10*AB797)+(Coef!$J$11*AC797)-(Coef!$J$12*AD797))</f>
        <v>#N/A</v>
      </c>
      <c r="AF797" s="72" t="e">
        <f t="shared" ca="1" si="430"/>
        <v>#N/A</v>
      </c>
      <c r="AG797" s="72" t="e">
        <f ca="1">((Coef!$J$8*Y797^2)/2)*(COS(V797))^2</f>
        <v>#N/A</v>
      </c>
      <c r="AH797" s="72" t="e">
        <f t="shared" ca="1" si="431"/>
        <v>#N/A</v>
      </c>
      <c r="AI797" s="72" t="e">
        <f t="shared" ca="1" si="432"/>
        <v>#N/A</v>
      </c>
      <c r="AJ797" s="72" t="e">
        <f t="shared" ca="1" si="433"/>
        <v>#N/A</v>
      </c>
      <c r="AK797" s="72" t="e">
        <f t="shared" ca="1" si="434"/>
        <v>#N/A</v>
      </c>
      <c r="AL797" s="72" t="e">
        <f t="shared" ca="1" si="435"/>
        <v>#N/A</v>
      </c>
      <c r="AM797" s="72" t="e">
        <f ca="1">V797+(1+Coef!$J$8*(COS(V797))^2-(3/2)*Coef!$J$8*SIN(V797)*COS(V797)*(AL797-V797))*(AL797-V797)</f>
        <v>#N/A</v>
      </c>
      <c r="AN797" s="34" t="e">
        <f t="shared" ca="1" si="436"/>
        <v>#N/A</v>
      </c>
      <c r="AO797" s="33" t="e">
        <f t="shared" ca="1" si="437"/>
        <v>#N/A</v>
      </c>
      <c r="AP797" s="33" t="e">
        <f t="shared" ca="1" si="438"/>
        <v>#N/A</v>
      </c>
      <c r="AQ797" s="72" t="e">
        <f ca="1">'MGRS to Dist'!BP797</f>
        <v>#N/A</v>
      </c>
      <c r="AR797" s="72" t="e">
        <f ca="1">'MGRS to Dist'!BT797</f>
        <v>#N/A</v>
      </c>
      <c r="AS797" s="72" t="e">
        <f ca="1">'MGRS to Dist'!BU797</f>
        <v>#N/A</v>
      </c>
      <c r="AT797" s="72" t="e">
        <f ca="1">'MGRS to Dist'!BV797</f>
        <v>#N/A</v>
      </c>
    </row>
    <row r="798" spans="3:46" ht="16.5" customHeight="1">
      <c r="C798" s="72" t="str">
        <f t="shared" si="409"/>
        <v/>
      </c>
      <c r="D798" s="72" t="e">
        <f t="array" aca="1" ref="D798" ca="1">MATCH(TRUE,ISERROR(VALUE(MID(C798,ROW(INDIRECT("1:"&amp;LEN(C798))),1))),0)</f>
        <v>#N/A</v>
      </c>
      <c r="E798" s="72" t="e">
        <f t="shared" ca="1" si="410"/>
        <v>#N/A</v>
      </c>
      <c r="F798" s="72" t="e">
        <f t="shared" ca="1" si="411"/>
        <v>#N/A</v>
      </c>
      <c r="G798" s="72" t="e">
        <f t="shared" ca="1" si="412"/>
        <v>#N/A</v>
      </c>
      <c r="H798" s="72" t="e">
        <f t="shared" ca="1" si="413"/>
        <v>#N/A</v>
      </c>
      <c r="I798" s="72" t="e">
        <f t="shared" ca="1" si="414"/>
        <v>#N/A</v>
      </c>
      <c r="J798" s="72" t="e">
        <f t="shared" ca="1" si="415"/>
        <v>#N/A</v>
      </c>
      <c r="K798" s="72" t="e">
        <f t="shared" ca="1" si="416"/>
        <v>#N/A</v>
      </c>
      <c r="L798" s="72" t="e">
        <f t="shared" ca="1" si="417"/>
        <v>#N/A</v>
      </c>
      <c r="M798" s="72" t="e">
        <f ca="1">VLOOKUP(G798,Coef!$C$2:$F$25,4)</f>
        <v>#N/A</v>
      </c>
      <c r="N798" s="31" t="e">
        <f ca="1">VLOOKUP(F798,Coef!$C$4:$D$23,2)</f>
        <v>#N/A</v>
      </c>
      <c r="O798" s="31" t="e">
        <f ca="1">MOD(VLOOKUP(H798,Coef!$C$2:$G$21,5)+MOD(E798+1,2)*15,20)</f>
        <v>#N/A</v>
      </c>
      <c r="P798" s="31" t="e">
        <f ca="1">VLOOKUP(N798,Coef!$A$27:$B$46,2)</f>
        <v>#N/A</v>
      </c>
      <c r="Q798" s="31" t="e">
        <f ca="1">VLOOKUP(N798,Coef!$A$27:$C$46,3)+O798/10-0.1</f>
        <v>#N/A</v>
      </c>
      <c r="R798" s="31" t="e">
        <f t="shared" ca="1" si="418"/>
        <v>#N/A</v>
      </c>
      <c r="S798" s="72" t="e">
        <f t="shared" ca="1" si="419"/>
        <v>#N/A</v>
      </c>
      <c r="T798" s="72" t="e">
        <f t="shared" ca="1" si="420"/>
        <v>#N/A</v>
      </c>
      <c r="U798" s="72" t="e">
        <f t="shared" ca="1" si="421"/>
        <v>#N/A</v>
      </c>
      <c r="V798" s="72" t="e">
        <f t="shared" ca="1" si="422"/>
        <v>#N/A</v>
      </c>
      <c r="W798" s="72" t="e">
        <f ca="1">(Coef!$J$9/(1+Coef!$J$8*(COS(V798))^2)^0.5)*Coef!$J$6</f>
        <v>#N/A</v>
      </c>
      <c r="X798" s="72" t="e">
        <f t="shared" ca="1" si="423"/>
        <v>#N/A</v>
      </c>
      <c r="Y798" s="72" t="e">
        <f t="shared" ca="1" si="424"/>
        <v>#N/A</v>
      </c>
      <c r="Z798" s="72" t="e">
        <f t="shared" ca="1" si="425"/>
        <v>#N/A</v>
      </c>
      <c r="AA798" s="72" t="e">
        <f t="shared" ca="1" si="426"/>
        <v>#N/A</v>
      </c>
      <c r="AB798" s="72" t="e">
        <f t="shared" ca="1" si="427"/>
        <v>#N/A</v>
      </c>
      <c r="AC798" s="72" t="e">
        <f t="shared" ca="1" si="428"/>
        <v>#N/A</v>
      </c>
      <c r="AD798" s="72" t="e">
        <f t="shared" ca="1" si="429"/>
        <v>#N/A</v>
      </c>
      <c r="AE798" s="72" t="e">
        <f ca="1">Coef!$J$6*Coef!$J$9*(V798-(Coef!$J$10*AB798)+(Coef!$J$11*AC798)-(Coef!$J$12*AD798))</f>
        <v>#N/A</v>
      </c>
      <c r="AF798" s="72" t="e">
        <f t="shared" ca="1" si="430"/>
        <v>#N/A</v>
      </c>
      <c r="AG798" s="72" t="e">
        <f ca="1">((Coef!$J$8*Y798^2)/2)*(COS(V798))^2</f>
        <v>#N/A</v>
      </c>
      <c r="AH798" s="72" t="e">
        <f t="shared" ca="1" si="431"/>
        <v>#N/A</v>
      </c>
      <c r="AI798" s="72" t="e">
        <f t="shared" ca="1" si="432"/>
        <v>#N/A</v>
      </c>
      <c r="AJ798" s="72" t="e">
        <f t="shared" ca="1" si="433"/>
        <v>#N/A</v>
      </c>
      <c r="AK798" s="72" t="e">
        <f t="shared" ca="1" si="434"/>
        <v>#N/A</v>
      </c>
      <c r="AL798" s="72" t="e">
        <f t="shared" ca="1" si="435"/>
        <v>#N/A</v>
      </c>
      <c r="AM798" s="72" t="e">
        <f ca="1">V798+(1+Coef!$J$8*(COS(V798))^2-(3/2)*Coef!$J$8*SIN(V798)*COS(V798)*(AL798-V798))*(AL798-V798)</f>
        <v>#N/A</v>
      </c>
      <c r="AN798" s="34" t="e">
        <f t="shared" ca="1" si="436"/>
        <v>#N/A</v>
      </c>
      <c r="AO798" s="33" t="e">
        <f t="shared" ca="1" si="437"/>
        <v>#N/A</v>
      </c>
      <c r="AP798" s="33" t="e">
        <f t="shared" ca="1" si="438"/>
        <v>#N/A</v>
      </c>
      <c r="AQ798" s="72" t="e">
        <f ca="1">'MGRS to Dist'!BP798</f>
        <v>#N/A</v>
      </c>
      <c r="AR798" s="72" t="e">
        <f ca="1">'MGRS to Dist'!BT798</f>
        <v>#N/A</v>
      </c>
      <c r="AS798" s="72" t="e">
        <f ca="1">'MGRS to Dist'!BU798</f>
        <v>#N/A</v>
      </c>
      <c r="AT798" s="72" t="e">
        <f ca="1">'MGRS to Dist'!BV798</f>
        <v>#N/A</v>
      </c>
    </row>
    <row r="799" spans="3:46" ht="16.5" customHeight="1">
      <c r="C799" s="72" t="str">
        <f t="shared" si="409"/>
        <v/>
      </c>
      <c r="D799" s="72" t="e">
        <f t="array" aca="1" ref="D799" ca="1">MATCH(TRUE,ISERROR(VALUE(MID(C799,ROW(INDIRECT("1:"&amp;LEN(C799))),1))),0)</f>
        <v>#N/A</v>
      </c>
      <c r="E799" s="72" t="e">
        <f t="shared" ca="1" si="410"/>
        <v>#N/A</v>
      </c>
      <c r="F799" s="72" t="e">
        <f t="shared" ca="1" si="411"/>
        <v>#N/A</v>
      </c>
      <c r="G799" s="72" t="e">
        <f t="shared" ca="1" si="412"/>
        <v>#N/A</v>
      </c>
      <c r="H799" s="72" t="e">
        <f t="shared" ca="1" si="413"/>
        <v>#N/A</v>
      </c>
      <c r="I799" s="72" t="e">
        <f t="shared" ca="1" si="414"/>
        <v>#N/A</v>
      </c>
      <c r="J799" s="72" t="e">
        <f t="shared" ca="1" si="415"/>
        <v>#N/A</v>
      </c>
      <c r="K799" s="72" t="e">
        <f t="shared" ca="1" si="416"/>
        <v>#N/A</v>
      </c>
      <c r="L799" s="72" t="e">
        <f t="shared" ca="1" si="417"/>
        <v>#N/A</v>
      </c>
      <c r="M799" s="72" t="e">
        <f ca="1">VLOOKUP(G799,Coef!$C$2:$F$25,4)</f>
        <v>#N/A</v>
      </c>
      <c r="N799" s="31" t="e">
        <f ca="1">VLOOKUP(F799,Coef!$C$4:$D$23,2)</f>
        <v>#N/A</v>
      </c>
      <c r="O799" s="31" t="e">
        <f ca="1">MOD(VLOOKUP(H799,Coef!$C$2:$G$21,5)+MOD(E799+1,2)*15,20)</f>
        <v>#N/A</v>
      </c>
      <c r="P799" s="31" t="e">
        <f ca="1">VLOOKUP(N799,Coef!$A$27:$B$46,2)</f>
        <v>#N/A</v>
      </c>
      <c r="Q799" s="31" t="e">
        <f ca="1">VLOOKUP(N799,Coef!$A$27:$C$46,3)+O799/10-0.1</f>
        <v>#N/A</v>
      </c>
      <c r="R799" s="31" t="e">
        <f t="shared" ca="1" si="418"/>
        <v>#N/A</v>
      </c>
      <c r="S799" s="72" t="e">
        <f t="shared" ca="1" si="419"/>
        <v>#N/A</v>
      </c>
      <c r="T799" s="72" t="e">
        <f t="shared" ca="1" si="420"/>
        <v>#N/A</v>
      </c>
      <c r="U799" s="72" t="e">
        <f t="shared" ca="1" si="421"/>
        <v>#N/A</v>
      </c>
      <c r="V799" s="72" t="e">
        <f t="shared" ca="1" si="422"/>
        <v>#N/A</v>
      </c>
      <c r="W799" s="72" t="e">
        <f ca="1">(Coef!$J$9/(1+Coef!$J$8*(COS(V799))^2)^0.5)*Coef!$J$6</f>
        <v>#N/A</v>
      </c>
      <c r="X799" s="72" t="e">
        <f t="shared" ca="1" si="423"/>
        <v>#N/A</v>
      </c>
      <c r="Y799" s="72" t="e">
        <f t="shared" ca="1" si="424"/>
        <v>#N/A</v>
      </c>
      <c r="Z799" s="72" t="e">
        <f t="shared" ca="1" si="425"/>
        <v>#N/A</v>
      </c>
      <c r="AA799" s="72" t="e">
        <f t="shared" ca="1" si="426"/>
        <v>#N/A</v>
      </c>
      <c r="AB799" s="72" t="e">
        <f t="shared" ca="1" si="427"/>
        <v>#N/A</v>
      </c>
      <c r="AC799" s="72" t="e">
        <f t="shared" ca="1" si="428"/>
        <v>#N/A</v>
      </c>
      <c r="AD799" s="72" t="e">
        <f t="shared" ca="1" si="429"/>
        <v>#N/A</v>
      </c>
      <c r="AE799" s="72" t="e">
        <f ca="1">Coef!$J$6*Coef!$J$9*(V799-(Coef!$J$10*AB799)+(Coef!$J$11*AC799)-(Coef!$J$12*AD799))</f>
        <v>#N/A</v>
      </c>
      <c r="AF799" s="72" t="e">
        <f t="shared" ca="1" si="430"/>
        <v>#N/A</v>
      </c>
      <c r="AG799" s="72" t="e">
        <f ca="1">((Coef!$J$8*Y799^2)/2)*(COS(V799))^2</f>
        <v>#N/A</v>
      </c>
      <c r="AH799" s="72" t="e">
        <f t="shared" ca="1" si="431"/>
        <v>#N/A</v>
      </c>
      <c r="AI799" s="72" t="e">
        <f t="shared" ca="1" si="432"/>
        <v>#N/A</v>
      </c>
      <c r="AJ799" s="72" t="e">
        <f t="shared" ca="1" si="433"/>
        <v>#N/A</v>
      </c>
      <c r="AK799" s="72" t="e">
        <f t="shared" ca="1" si="434"/>
        <v>#N/A</v>
      </c>
      <c r="AL799" s="72" t="e">
        <f t="shared" ca="1" si="435"/>
        <v>#N/A</v>
      </c>
      <c r="AM799" s="72" t="e">
        <f ca="1">V799+(1+Coef!$J$8*(COS(V799))^2-(3/2)*Coef!$J$8*SIN(V799)*COS(V799)*(AL799-V799))*(AL799-V799)</f>
        <v>#N/A</v>
      </c>
      <c r="AN799" s="34" t="e">
        <f t="shared" ca="1" si="436"/>
        <v>#N/A</v>
      </c>
      <c r="AO799" s="33" t="e">
        <f t="shared" ca="1" si="437"/>
        <v>#N/A</v>
      </c>
      <c r="AP799" s="33" t="e">
        <f t="shared" ca="1" si="438"/>
        <v>#N/A</v>
      </c>
      <c r="AQ799" s="72" t="e">
        <f ca="1">'MGRS to Dist'!BP799</f>
        <v>#N/A</v>
      </c>
      <c r="AR799" s="72" t="e">
        <f ca="1">'MGRS to Dist'!BT799</f>
        <v>#N/A</v>
      </c>
      <c r="AS799" s="72" t="e">
        <f ca="1">'MGRS to Dist'!BU799</f>
        <v>#N/A</v>
      </c>
      <c r="AT799" s="72" t="e">
        <f ca="1">'MGRS to Dist'!BV799</f>
        <v>#N/A</v>
      </c>
    </row>
    <row r="800" spans="3:46" ht="16.5" customHeight="1">
      <c r="C800" s="72" t="str">
        <f t="shared" si="409"/>
        <v/>
      </c>
      <c r="D800" s="72" t="e">
        <f t="array" aca="1" ref="D800" ca="1">MATCH(TRUE,ISERROR(VALUE(MID(C800,ROW(INDIRECT("1:"&amp;LEN(C800))),1))),0)</f>
        <v>#N/A</v>
      </c>
      <c r="E800" s="72" t="e">
        <f t="shared" ca="1" si="410"/>
        <v>#N/A</v>
      </c>
      <c r="F800" s="72" t="e">
        <f t="shared" ca="1" si="411"/>
        <v>#N/A</v>
      </c>
      <c r="G800" s="72" t="e">
        <f t="shared" ca="1" si="412"/>
        <v>#N/A</v>
      </c>
      <c r="H800" s="72" t="e">
        <f t="shared" ca="1" si="413"/>
        <v>#N/A</v>
      </c>
      <c r="I800" s="72" t="e">
        <f t="shared" ca="1" si="414"/>
        <v>#N/A</v>
      </c>
      <c r="J800" s="72" t="e">
        <f t="shared" ca="1" si="415"/>
        <v>#N/A</v>
      </c>
      <c r="K800" s="72" t="e">
        <f t="shared" ca="1" si="416"/>
        <v>#N/A</v>
      </c>
      <c r="L800" s="72" t="e">
        <f t="shared" ca="1" si="417"/>
        <v>#N/A</v>
      </c>
      <c r="M800" s="72" t="e">
        <f ca="1">VLOOKUP(G800,Coef!$C$2:$F$25,4)</f>
        <v>#N/A</v>
      </c>
      <c r="N800" s="31" t="e">
        <f ca="1">VLOOKUP(F800,Coef!$C$4:$D$23,2)</f>
        <v>#N/A</v>
      </c>
      <c r="O800" s="31" t="e">
        <f ca="1">MOD(VLOOKUP(H800,Coef!$C$2:$G$21,5)+MOD(E800+1,2)*15,20)</f>
        <v>#N/A</v>
      </c>
      <c r="P800" s="31" t="e">
        <f ca="1">VLOOKUP(N800,Coef!$A$27:$B$46,2)</f>
        <v>#N/A</v>
      </c>
      <c r="Q800" s="31" t="e">
        <f ca="1">VLOOKUP(N800,Coef!$A$27:$C$46,3)+O800/10-0.1</f>
        <v>#N/A</v>
      </c>
      <c r="R800" s="31" t="e">
        <f t="shared" ca="1" si="418"/>
        <v>#N/A</v>
      </c>
      <c r="S800" s="72" t="e">
        <f t="shared" ca="1" si="419"/>
        <v>#N/A</v>
      </c>
      <c r="T800" s="72" t="e">
        <f t="shared" ca="1" si="420"/>
        <v>#N/A</v>
      </c>
      <c r="U800" s="72" t="e">
        <f t="shared" ca="1" si="421"/>
        <v>#N/A</v>
      </c>
      <c r="V800" s="72" t="e">
        <f t="shared" ca="1" si="422"/>
        <v>#N/A</v>
      </c>
      <c r="W800" s="72" t="e">
        <f ca="1">(Coef!$J$9/(1+Coef!$J$8*(COS(V800))^2)^0.5)*Coef!$J$6</f>
        <v>#N/A</v>
      </c>
      <c r="X800" s="72" t="e">
        <f t="shared" ca="1" si="423"/>
        <v>#N/A</v>
      </c>
      <c r="Y800" s="72" t="e">
        <f t="shared" ca="1" si="424"/>
        <v>#N/A</v>
      </c>
      <c r="Z800" s="72" t="e">
        <f t="shared" ca="1" si="425"/>
        <v>#N/A</v>
      </c>
      <c r="AA800" s="72" t="e">
        <f t="shared" ca="1" si="426"/>
        <v>#N/A</v>
      </c>
      <c r="AB800" s="72" t="e">
        <f t="shared" ca="1" si="427"/>
        <v>#N/A</v>
      </c>
      <c r="AC800" s="72" t="e">
        <f t="shared" ca="1" si="428"/>
        <v>#N/A</v>
      </c>
      <c r="AD800" s="72" t="e">
        <f t="shared" ca="1" si="429"/>
        <v>#N/A</v>
      </c>
      <c r="AE800" s="72" t="e">
        <f ca="1">Coef!$J$6*Coef!$J$9*(V800-(Coef!$J$10*AB800)+(Coef!$J$11*AC800)-(Coef!$J$12*AD800))</f>
        <v>#N/A</v>
      </c>
      <c r="AF800" s="72" t="e">
        <f t="shared" ca="1" si="430"/>
        <v>#N/A</v>
      </c>
      <c r="AG800" s="72" t="e">
        <f ca="1">((Coef!$J$8*Y800^2)/2)*(COS(V800))^2</f>
        <v>#N/A</v>
      </c>
      <c r="AH800" s="72" t="e">
        <f t="shared" ca="1" si="431"/>
        <v>#N/A</v>
      </c>
      <c r="AI800" s="72" t="e">
        <f t="shared" ca="1" si="432"/>
        <v>#N/A</v>
      </c>
      <c r="AJ800" s="72" t="e">
        <f t="shared" ca="1" si="433"/>
        <v>#N/A</v>
      </c>
      <c r="AK800" s="72" t="e">
        <f t="shared" ca="1" si="434"/>
        <v>#N/A</v>
      </c>
      <c r="AL800" s="72" t="e">
        <f t="shared" ca="1" si="435"/>
        <v>#N/A</v>
      </c>
      <c r="AM800" s="72" t="e">
        <f ca="1">V800+(1+Coef!$J$8*(COS(V800))^2-(3/2)*Coef!$J$8*SIN(V800)*COS(V800)*(AL800-V800))*(AL800-V800)</f>
        <v>#N/A</v>
      </c>
      <c r="AN800" s="34" t="e">
        <f t="shared" ca="1" si="436"/>
        <v>#N/A</v>
      </c>
      <c r="AO800" s="33" t="e">
        <f t="shared" ca="1" si="437"/>
        <v>#N/A</v>
      </c>
      <c r="AP800" s="33" t="e">
        <f t="shared" ca="1" si="438"/>
        <v>#N/A</v>
      </c>
      <c r="AQ800" s="72" t="e">
        <f ca="1">'MGRS to Dist'!BP800</f>
        <v>#N/A</v>
      </c>
      <c r="AR800" s="72" t="e">
        <f ca="1">'MGRS to Dist'!BT800</f>
        <v>#N/A</v>
      </c>
      <c r="AS800" s="72" t="e">
        <f ca="1">'MGRS to Dist'!BU800</f>
        <v>#N/A</v>
      </c>
      <c r="AT800" s="72" t="e">
        <f ca="1">'MGRS to Dist'!BV800</f>
        <v>#N/A</v>
      </c>
    </row>
    <row r="801" spans="3:46" ht="16.5" customHeight="1">
      <c r="C801" s="72" t="str">
        <f t="shared" si="409"/>
        <v/>
      </c>
      <c r="D801" s="72" t="e">
        <f t="array" aca="1" ref="D801" ca="1">MATCH(TRUE,ISERROR(VALUE(MID(C801,ROW(INDIRECT("1:"&amp;LEN(C801))),1))),0)</f>
        <v>#N/A</v>
      </c>
      <c r="E801" s="72" t="e">
        <f t="shared" ca="1" si="410"/>
        <v>#N/A</v>
      </c>
      <c r="F801" s="72" t="e">
        <f t="shared" ca="1" si="411"/>
        <v>#N/A</v>
      </c>
      <c r="G801" s="72" t="e">
        <f t="shared" ca="1" si="412"/>
        <v>#N/A</v>
      </c>
      <c r="H801" s="72" t="e">
        <f t="shared" ca="1" si="413"/>
        <v>#N/A</v>
      </c>
      <c r="I801" s="72" t="e">
        <f t="shared" ca="1" si="414"/>
        <v>#N/A</v>
      </c>
      <c r="J801" s="72" t="e">
        <f t="shared" ca="1" si="415"/>
        <v>#N/A</v>
      </c>
      <c r="K801" s="72" t="e">
        <f t="shared" ca="1" si="416"/>
        <v>#N/A</v>
      </c>
      <c r="L801" s="72" t="e">
        <f t="shared" ca="1" si="417"/>
        <v>#N/A</v>
      </c>
      <c r="M801" s="72" t="e">
        <f ca="1">VLOOKUP(G801,Coef!$C$2:$F$25,4)</f>
        <v>#N/A</v>
      </c>
      <c r="N801" s="31" t="e">
        <f ca="1">VLOOKUP(F801,Coef!$C$4:$D$23,2)</f>
        <v>#N/A</v>
      </c>
      <c r="O801" s="31" t="e">
        <f ca="1">MOD(VLOOKUP(H801,Coef!$C$2:$G$21,5)+MOD(E801+1,2)*15,20)</f>
        <v>#N/A</v>
      </c>
      <c r="P801" s="31" t="e">
        <f ca="1">VLOOKUP(N801,Coef!$A$27:$B$46,2)</f>
        <v>#N/A</v>
      </c>
      <c r="Q801" s="31" t="e">
        <f ca="1">VLOOKUP(N801,Coef!$A$27:$C$46,3)+O801/10-0.1</f>
        <v>#N/A</v>
      </c>
      <c r="R801" s="31" t="e">
        <f t="shared" ca="1" si="418"/>
        <v>#N/A</v>
      </c>
      <c r="S801" s="72" t="e">
        <f t="shared" ca="1" si="419"/>
        <v>#N/A</v>
      </c>
      <c r="T801" s="72" t="e">
        <f t="shared" ca="1" si="420"/>
        <v>#N/A</v>
      </c>
      <c r="U801" s="72" t="e">
        <f t="shared" ca="1" si="421"/>
        <v>#N/A</v>
      </c>
      <c r="V801" s="72" t="e">
        <f t="shared" ca="1" si="422"/>
        <v>#N/A</v>
      </c>
      <c r="W801" s="72" t="e">
        <f ca="1">(Coef!$J$9/(1+Coef!$J$8*(COS(V801))^2)^0.5)*Coef!$J$6</f>
        <v>#N/A</v>
      </c>
      <c r="X801" s="72" t="e">
        <f t="shared" ca="1" si="423"/>
        <v>#N/A</v>
      </c>
      <c r="Y801" s="72" t="e">
        <f t="shared" ca="1" si="424"/>
        <v>#N/A</v>
      </c>
      <c r="Z801" s="72" t="e">
        <f t="shared" ca="1" si="425"/>
        <v>#N/A</v>
      </c>
      <c r="AA801" s="72" t="e">
        <f t="shared" ca="1" si="426"/>
        <v>#N/A</v>
      </c>
      <c r="AB801" s="72" t="e">
        <f t="shared" ca="1" si="427"/>
        <v>#N/A</v>
      </c>
      <c r="AC801" s="72" t="e">
        <f t="shared" ca="1" si="428"/>
        <v>#N/A</v>
      </c>
      <c r="AD801" s="72" t="e">
        <f t="shared" ca="1" si="429"/>
        <v>#N/A</v>
      </c>
      <c r="AE801" s="72" t="e">
        <f ca="1">Coef!$J$6*Coef!$J$9*(V801-(Coef!$J$10*AB801)+(Coef!$J$11*AC801)-(Coef!$J$12*AD801))</f>
        <v>#N/A</v>
      </c>
      <c r="AF801" s="72" t="e">
        <f t="shared" ca="1" si="430"/>
        <v>#N/A</v>
      </c>
      <c r="AG801" s="72" t="e">
        <f ca="1">((Coef!$J$8*Y801^2)/2)*(COS(V801))^2</f>
        <v>#N/A</v>
      </c>
      <c r="AH801" s="72" t="e">
        <f t="shared" ca="1" si="431"/>
        <v>#N/A</v>
      </c>
      <c r="AI801" s="72" t="e">
        <f t="shared" ca="1" si="432"/>
        <v>#N/A</v>
      </c>
      <c r="AJ801" s="72" t="e">
        <f t="shared" ca="1" si="433"/>
        <v>#N/A</v>
      </c>
      <c r="AK801" s="72" t="e">
        <f t="shared" ca="1" si="434"/>
        <v>#N/A</v>
      </c>
      <c r="AL801" s="72" t="e">
        <f t="shared" ca="1" si="435"/>
        <v>#N/A</v>
      </c>
      <c r="AM801" s="72" t="e">
        <f ca="1">V801+(1+Coef!$J$8*(COS(V801))^2-(3/2)*Coef!$J$8*SIN(V801)*COS(V801)*(AL801-V801))*(AL801-V801)</f>
        <v>#N/A</v>
      </c>
      <c r="AN801" s="34" t="e">
        <f t="shared" ca="1" si="436"/>
        <v>#N/A</v>
      </c>
      <c r="AO801" s="33" t="e">
        <f t="shared" ca="1" si="437"/>
        <v>#N/A</v>
      </c>
      <c r="AP801" s="33" t="e">
        <f t="shared" ca="1" si="438"/>
        <v>#N/A</v>
      </c>
      <c r="AQ801" s="72" t="e">
        <f ca="1">'MGRS to Dist'!BP801</f>
        <v>#N/A</v>
      </c>
      <c r="AR801" s="72" t="e">
        <f ca="1">'MGRS to Dist'!BT801</f>
        <v>#N/A</v>
      </c>
      <c r="AS801" s="72" t="e">
        <f ca="1">'MGRS to Dist'!BU801</f>
        <v>#N/A</v>
      </c>
      <c r="AT801" s="72" t="e">
        <f ca="1">'MGRS to Dist'!BV801</f>
        <v>#N/A</v>
      </c>
    </row>
    <row r="802" spans="3:46" ht="16.5" customHeight="1">
      <c r="C802" s="72" t="str">
        <f t="shared" si="409"/>
        <v/>
      </c>
      <c r="D802" s="72" t="e">
        <f t="array" aca="1" ref="D802" ca="1">MATCH(TRUE,ISERROR(VALUE(MID(C802,ROW(INDIRECT("1:"&amp;LEN(C802))),1))),0)</f>
        <v>#N/A</v>
      </c>
      <c r="E802" s="72" t="e">
        <f t="shared" ca="1" si="410"/>
        <v>#N/A</v>
      </c>
      <c r="F802" s="72" t="e">
        <f t="shared" ca="1" si="411"/>
        <v>#N/A</v>
      </c>
      <c r="G802" s="72" t="e">
        <f t="shared" ca="1" si="412"/>
        <v>#N/A</v>
      </c>
      <c r="H802" s="72" t="e">
        <f t="shared" ca="1" si="413"/>
        <v>#N/A</v>
      </c>
      <c r="I802" s="72" t="e">
        <f t="shared" ca="1" si="414"/>
        <v>#N/A</v>
      </c>
      <c r="J802" s="72" t="e">
        <f t="shared" ca="1" si="415"/>
        <v>#N/A</v>
      </c>
      <c r="K802" s="72" t="e">
        <f t="shared" ca="1" si="416"/>
        <v>#N/A</v>
      </c>
      <c r="L802" s="72" t="e">
        <f t="shared" ca="1" si="417"/>
        <v>#N/A</v>
      </c>
      <c r="M802" s="72" t="e">
        <f ca="1">VLOOKUP(G802,Coef!$C$2:$F$25,4)</f>
        <v>#N/A</v>
      </c>
      <c r="N802" s="31" t="e">
        <f ca="1">VLOOKUP(F802,Coef!$C$4:$D$23,2)</f>
        <v>#N/A</v>
      </c>
      <c r="O802" s="31" t="e">
        <f ca="1">MOD(VLOOKUP(H802,Coef!$C$2:$G$21,5)+MOD(E802+1,2)*15,20)</f>
        <v>#N/A</v>
      </c>
      <c r="P802" s="31" t="e">
        <f ca="1">VLOOKUP(N802,Coef!$A$27:$B$46,2)</f>
        <v>#N/A</v>
      </c>
      <c r="Q802" s="31" t="e">
        <f ca="1">VLOOKUP(N802,Coef!$A$27:$C$46,3)+O802/10-0.1</f>
        <v>#N/A</v>
      </c>
      <c r="R802" s="31" t="e">
        <f t="shared" ca="1" si="418"/>
        <v>#N/A</v>
      </c>
      <c r="S802" s="72" t="e">
        <f t="shared" ca="1" si="419"/>
        <v>#N/A</v>
      </c>
      <c r="T802" s="72" t="e">
        <f t="shared" ca="1" si="420"/>
        <v>#N/A</v>
      </c>
      <c r="U802" s="72" t="e">
        <f t="shared" ca="1" si="421"/>
        <v>#N/A</v>
      </c>
      <c r="V802" s="72" t="e">
        <f t="shared" ca="1" si="422"/>
        <v>#N/A</v>
      </c>
      <c r="W802" s="72" t="e">
        <f ca="1">(Coef!$J$9/(1+Coef!$J$8*(COS(V802))^2)^0.5)*Coef!$J$6</f>
        <v>#N/A</v>
      </c>
      <c r="X802" s="72" t="e">
        <f t="shared" ca="1" si="423"/>
        <v>#N/A</v>
      </c>
      <c r="Y802" s="72" t="e">
        <f t="shared" ca="1" si="424"/>
        <v>#N/A</v>
      </c>
      <c r="Z802" s="72" t="e">
        <f t="shared" ca="1" si="425"/>
        <v>#N/A</v>
      </c>
      <c r="AA802" s="72" t="e">
        <f t="shared" ca="1" si="426"/>
        <v>#N/A</v>
      </c>
      <c r="AB802" s="72" t="e">
        <f t="shared" ca="1" si="427"/>
        <v>#N/A</v>
      </c>
      <c r="AC802" s="72" t="e">
        <f t="shared" ca="1" si="428"/>
        <v>#N/A</v>
      </c>
      <c r="AD802" s="72" t="e">
        <f t="shared" ca="1" si="429"/>
        <v>#N/A</v>
      </c>
      <c r="AE802" s="72" t="e">
        <f ca="1">Coef!$J$6*Coef!$J$9*(V802-(Coef!$J$10*AB802)+(Coef!$J$11*AC802)-(Coef!$J$12*AD802))</f>
        <v>#N/A</v>
      </c>
      <c r="AF802" s="72" t="e">
        <f t="shared" ca="1" si="430"/>
        <v>#N/A</v>
      </c>
      <c r="AG802" s="72" t="e">
        <f ca="1">((Coef!$J$8*Y802^2)/2)*(COS(V802))^2</f>
        <v>#N/A</v>
      </c>
      <c r="AH802" s="72" t="e">
        <f t="shared" ca="1" si="431"/>
        <v>#N/A</v>
      </c>
      <c r="AI802" s="72" t="e">
        <f t="shared" ca="1" si="432"/>
        <v>#N/A</v>
      </c>
      <c r="AJ802" s="72" t="e">
        <f t="shared" ca="1" si="433"/>
        <v>#N/A</v>
      </c>
      <c r="AK802" s="72" t="e">
        <f t="shared" ca="1" si="434"/>
        <v>#N/A</v>
      </c>
      <c r="AL802" s="72" t="e">
        <f t="shared" ca="1" si="435"/>
        <v>#N/A</v>
      </c>
      <c r="AM802" s="72" t="e">
        <f ca="1">V802+(1+Coef!$J$8*(COS(V802))^2-(3/2)*Coef!$J$8*SIN(V802)*COS(V802)*(AL802-V802))*(AL802-V802)</f>
        <v>#N/A</v>
      </c>
      <c r="AN802" s="34" t="e">
        <f t="shared" ca="1" si="436"/>
        <v>#N/A</v>
      </c>
      <c r="AO802" s="33" t="e">
        <f t="shared" ca="1" si="437"/>
        <v>#N/A</v>
      </c>
      <c r="AP802" s="33" t="e">
        <f t="shared" ca="1" si="438"/>
        <v>#N/A</v>
      </c>
      <c r="AQ802" s="72" t="e">
        <f ca="1">'MGRS to Dist'!BP802</f>
        <v>#N/A</v>
      </c>
      <c r="AR802" s="72" t="e">
        <f ca="1">'MGRS to Dist'!BT802</f>
        <v>#N/A</v>
      </c>
      <c r="AS802" s="72" t="e">
        <f ca="1">'MGRS to Dist'!BU802</f>
        <v>#N/A</v>
      </c>
      <c r="AT802" s="72" t="e">
        <f ca="1">'MGRS to Dist'!BV802</f>
        <v>#N/A</v>
      </c>
    </row>
    <row r="803" spans="3:46" ht="16.5" customHeight="1">
      <c r="C803" s="72" t="str">
        <f t="shared" si="409"/>
        <v/>
      </c>
      <c r="D803" s="72" t="e">
        <f t="array" aca="1" ref="D803" ca="1">MATCH(TRUE,ISERROR(VALUE(MID(C803,ROW(INDIRECT("1:"&amp;LEN(C803))),1))),0)</f>
        <v>#N/A</v>
      </c>
      <c r="E803" s="72" t="e">
        <f t="shared" ca="1" si="410"/>
        <v>#N/A</v>
      </c>
      <c r="F803" s="72" t="e">
        <f t="shared" ca="1" si="411"/>
        <v>#N/A</v>
      </c>
      <c r="G803" s="72" t="e">
        <f t="shared" ca="1" si="412"/>
        <v>#N/A</v>
      </c>
      <c r="H803" s="72" t="e">
        <f t="shared" ca="1" si="413"/>
        <v>#N/A</v>
      </c>
      <c r="I803" s="72" t="e">
        <f t="shared" ca="1" si="414"/>
        <v>#N/A</v>
      </c>
      <c r="J803" s="72" t="e">
        <f t="shared" ca="1" si="415"/>
        <v>#N/A</v>
      </c>
      <c r="K803" s="72" t="e">
        <f t="shared" ca="1" si="416"/>
        <v>#N/A</v>
      </c>
      <c r="L803" s="72" t="e">
        <f t="shared" ca="1" si="417"/>
        <v>#N/A</v>
      </c>
      <c r="M803" s="72" t="e">
        <f ca="1">VLOOKUP(G803,Coef!$C$2:$F$25,4)</f>
        <v>#N/A</v>
      </c>
      <c r="N803" s="31" t="e">
        <f ca="1">VLOOKUP(F803,Coef!$C$4:$D$23,2)</f>
        <v>#N/A</v>
      </c>
      <c r="O803" s="31" t="e">
        <f ca="1">MOD(VLOOKUP(H803,Coef!$C$2:$G$21,5)+MOD(E803+1,2)*15,20)</f>
        <v>#N/A</v>
      </c>
      <c r="P803" s="31" t="e">
        <f ca="1">VLOOKUP(N803,Coef!$A$27:$B$46,2)</f>
        <v>#N/A</v>
      </c>
      <c r="Q803" s="31" t="e">
        <f ca="1">VLOOKUP(N803,Coef!$A$27:$C$46,3)+O803/10-0.1</f>
        <v>#N/A</v>
      </c>
      <c r="R803" s="31" t="e">
        <f t="shared" ca="1" si="418"/>
        <v>#N/A</v>
      </c>
      <c r="S803" s="72" t="e">
        <f t="shared" ca="1" si="419"/>
        <v>#N/A</v>
      </c>
      <c r="T803" s="72" t="e">
        <f t="shared" ca="1" si="420"/>
        <v>#N/A</v>
      </c>
      <c r="U803" s="72" t="e">
        <f t="shared" ca="1" si="421"/>
        <v>#N/A</v>
      </c>
      <c r="V803" s="72" t="e">
        <f t="shared" ca="1" si="422"/>
        <v>#N/A</v>
      </c>
      <c r="W803" s="72" t="e">
        <f ca="1">(Coef!$J$9/(1+Coef!$J$8*(COS(V803))^2)^0.5)*Coef!$J$6</f>
        <v>#N/A</v>
      </c>
      <c r="X803" s="72" t="e">
        <f t="shared" ca="1" si="423"/>
        <v>#N/A</v>
      </c>
      <c r="Y803" s="72" t="e">
        <f t="shared" ca="1" si="424"/>
        <v>#N/A</v>
      </c>
      <c r="Z803" s="72" t="e">
        <f t="shared" ca="1" si="425"/>
        <v>#N/A</v>
      </c>
      <c r="AA803" s="72" t="e">
        <f t="shared" ca="1" si="426"/>
        <v>#N/A</v>
      </c>
      <c r="AB803" s="72" t="e">
        <f t="shared" ca="1" si="427"/>
        <v>#N/A</v>
      </c>
      <c r="AC803" s="72" t="e">
        <f t="shared" ca="1" si="428"/>
        <v>#N/A</v>
      </c>
      <c r="AD803" s="72" t="e">
        <f t="shared" ca="1" si="429"/>
        <v>#N/A</v>
      </c>
      <c r="AE803" s="72" t="e">
        <f ca="1">Coef!$J$6*Coef!$J$9*(V803-(Coef!$J$10*AB803)+(Coef!$J$11*AC803)-(Coef!$J$12*AD803))</f>
        <v>#N/A</v>
      </c>
      <c r="AF803" s="72" t="e">
        <f t="shared" ca="1" si="430"/>
        <v>#N/A</v>
      </c>
      <c r="AG803" s="72" t="e">
        <f ca="1">((Coef!$J$8*Y803^2)/2)*(COS(V803))^2</f>
        <v>#N/A</v>
      </c>
      <c r="AH803" s="72" t="e">
        <f t="shared" ca="1" si="431"/>
        <v>#N/A</v>
      </c>
      <c r="AI803" s="72" t="e">
        <f t="shared" ca="1" si="432"/>
        <v>#N/A</v>
      </c>
      <c r="AJ803" s="72" t="e">
        <f t="shared" ca="1" si="433"/>
        <v>#N/A</v>
      </c>
      <c r="AK803" s="72" t="e">
        <f t="shared" ca="1" si="434"/>
        <v>#N/A</v>
      </c>
      <c r="AL803" s="72" t="e">
        <f t="shared" ca="1" si="435"/>
        <v>#N/A</v>
      </c>
      <c r="AM803" s="72" t="e">
        <f ca="1">V803+(1+Coef!$J$8*(COS(V803))^2-(3/2)*Coef!$J$8*SIN(V803)*COS(V803)*(AL803-V803))*(AL803-V803)</f>
        <v>#N/A</v>
      </c>
      <c r="AN803" s="34" t="e">
        <f t="shared" ca="1" si="436"/>
        <v>#N/A</v>
      </c>
      <c r="AO803" s="33" t="e">
        <f t="shared" ca="1" si="437"/>
        <v>#N/A</v>
      </c>
      <c r="AP803" s="33" t="e">
        <f t="shared" ca="1" si="438"/>
        <v>#N/A</v>
      </c>
      <c r="AQ803" s="72" t="e">
        <f ca="1">'MGRS to Dist'!BP803</f>
        <v>#N/A</v>
      </c>
      <c r="AR803" s="72" t="e">
        <f ca="1">'MGRS to Dist'!BT803</f>
        <v>#N/A</v>
      </c>
      <c r="AS803" s="72" t="e">
        <f ca="1">'MGRS to Dist'!BU803</f>
        <v>#N/A</v>
      </c>
      <c r="AT803" s="72" t="e">
        <f ca="1">'MGRS to Dist'!BV803</f>
        <v>#N/A</v>
      </c>
    </row>
    <row r="804" spans="3:46" ht="16.5" customHeight="1">
      <c r="C804" s="72" t="str">
        <f t="shared" si="409"/>
        <v/>
      </c>
      <c r="D804" s="72" t="e">
        <f t="array" aca="1" ref="D804" ca="1">MATCH(TRUE,ISERROR(VALUE(MID(C804,ROW(INDIRECT("1:"&amp;LEN(C804))),1))),0)</f>
        <v>#N/A</v>
      </c>
      <c r="E804" s="72" t="e">
        <f t="shared" ca="1" si="410"/>
        <v>#N/A</v>
      </c>
      <c r="F804" s="72" t="e">
        <f t="shared" ca="1" si="411"/>
        <v>#N/A</v>
      </c>
      <c r="G804" s="72" t="e">
        <f t="shared" ca="1" si="412"/>
        <v>#N/A</v>
      </c>
      <c r="H804" s="72" t="e">
        <f t="shared" ca="1" si="413"/>
        <v>#N/A</v>
      </c>
      <c r="I804" s="72" t="e">
        <f t="shared" ca="1" si="414"/>
        <v>#N/A</v>
      </c>
      <c r="J804" s="72" t="e">
        <f t="shared" ca="1" si="415"/>
        <v>#N/A</v>
      </c>
      <c r="K804" s="72" t="e">
        <f t="shared" ca="1" si="416"/>
        <v>#N/A</v>
      </c>
      <c r="L804" s="72" t="e">
        <f t="shared" ca="1" si="417"/>
        <v>#N/A</v>
      </c>
      <c r="M804" s="72" t="e">
        <f ca="1">VLOOKUP(G804,Coef!$C$2:$F$25,4)</f>
        <v>#N/A</v>
      </c>
      <c r="N804" s="31" t="e">
        <f ca="1">VLOOKUP(F804,Coef!$C$4:$D$23,2)</f>
        <v>#N/A</v>
      </c>
      <c r="O804" s="31" t="e">
        <f ca="1">MOD(VLOOKUP(H804,Coef!$C$2:$G$21,5)+MOD(E804+1,2)*15,20)</f>
        <v>#N/A</v>
      </c>
      <c r="P804" s="31" t="e">
        <f ca="1">VLOOKUP(N804,Coef!$A$27:$B$46,2)</f>
        <v>#N/A</v>
      </c>
      <c r="Q804" s="31" t="e">
        <f ca="1">VLOOKUP(N804,Coef!$A$27:$C$46,3)+O804/10-0.1</f>
        <v>#N/A</v>
      </c>
      <c r="R804" s="31" t="e">
        <f t="shared" ca="1" si="418"/>
        <v>#N/A</v>
      </c>
      <c r="S804" s="72" t="e">
        <f t="shared" ca="1" si="419"/>
        <v>#N/A</v>
      </c>
      <c r="T804" s="72" t="e">
        <f t="shared" ca="1" si="420"/>
        <v>#N/A</v>
      </c>
      <c r="U804" s="72" t="e">
        <f t="shared" ca="1" si="421"/>
        <v>#N/A</v>
      </c>
      <c r="V804" s="72" t="e">
        <f t="shared" ca="1" si="422"/>
        <v>#N/A</v>
      </c>
      <c r="W804" s="72" t="e">
        <f ca="1">(Coef!$J$9/(1+Coef!$J$8*(COS(V804))^2)^0.5)*Coef!$J$6</f>
        <v>#N/A</v>
      </c>
      <c r="X804" s="72" t="e">
        <f t="shared" ca="1" si="423"/>
        <v>#N/A</v>
      </c>
      <c r="Y804" s="72" t="e">
        <f t="shared" ca="1" si="424"/>
        <v>#N/A</v>
      </c>
      <c r="Z804" s="72" t="e">
        <f t="shared" ca="1" si="425"/>
        <v>#N/A</v>
      </c>
      <c r="AA804" s="72" t="e">
        <f t="shared" ca="1" si="426"/>
        <v>#N/A</v>
      </c>
      <c r="AB804" s="72" t="e">
        <f t="shared" ca="1" si="427"/>
        <v>#N/A</v>
      </c>
      <c r="AC804" s="72" t="e">
        <f t="shared" ca="1" si="428"/>
        <v>#N/A</v>
      </c>
      <c r="AD804" s="72" t="e">
        <f t="shared" ca="1" si="429"/>
        <v>#N/A</v>
      </c>
      <c r="AE804" s="72" t="e">
        <f ca="1">Coef!$J$6*Coef!$J$9*(V804-(Coef!$J$10*AB804)+(Coef!$J$11*AC804)-(Coef!$J$12*AD804))</f>
        <v>#N/A</v>
      </c>
      <c r="AF804" s="72" t="e">
        <f t="shared" ca="1" si="430"/>
        <v>#N/A</v>
      </c>
      <c r="AG804" s="72" t="e">
        <f ca="1">((Coef!$J$8*Y804^2)/2)*(COS(V804))^2</f>
        <v>#N/A</v>
      </c>
      <c r="AH804" s="72" t="e">
        <f t="shared" ca="1" si="431"/>
        <v>#N/A</v>
      </c>
      <c r="AI804" s="72" t="e">
        <f t="shared" ca="1" si="432"/>
        <v>#N/A</v>
      </c>
      <c r="AJ804" s="72" t="e">
        <f t="shared" ca="1" si="433"/>
        <v>#N/A</v>
      </c>
      <c r="AK804" s="72" t="e">
        <f t="shared" ca="1" si="434"/>
        <v>#N/A</v>
      </c>
      <c r="AL804" s="72" t="e">
        <f t="shared" ca="1" si="435"/>
        <v>#N/A</v>
      </c>
      <c r="AM804" s="72" t="e">
        <f ca="1">V804+(1+Coef!$J$8*(COS(V804))^2-(3/2)*Coef!$J$8*SIN(V804)*COS(V804)*(AL804-V804))*(AL804-V804)</f>
        <v>#N/A</v>
      </c>
      <c r="AN804" s="34" t="e">
        <f t="shared" ca="1" si="436"/>
        <v>#N/A</v>
      </c>
      <c r="AO804" s="33" t="e">
        <f t="shared" ca="1" si="437"/>
        <v>#N/A</v>
      </c>
      <c r="AP804" s="33" t="e">
        <f t="shared" ca="1" si="438"/>
        <v>#N/A</v>
      </c>
      <c r="AQ804" s="72" t="e">
        <f ca="1">'MGRS to Dist'!BP804</f>
        <v>#N/A</v>
      </c>
      <c r="AR804" s="72" t="e">
        <f ca="1">'MGRS to Dist'!BT804</f>
        <v>#N/A</v>
      </c>
      <c r="AS804" s="72" t="e">
        <f ca="1">'MGRS to Dist'!BU804</f>
        <v>#N/A</v>
      </c>
      <c r="AT804" s="72" t="e">
        <f ca="1">'MGRS to Dist'!BV804</f>
        <v>#N/A</v>
      </c>
    </row>
    <row r="805" spans="3:46" ht="16.5" customHeight="1">
      <c r="C805" s="72" t="str">
        <f t="shared" si="409"/>
        <v/>
      </c>
      <c r="D805" s="72" t="e">
        <f t="array" aca="1" ref="D805" ca="1">MATCH(TRUE,ISERROR(VALUE(MID(C805,ROW(INDIRECT("1:"&amp;LEN(C805))),1))),0)</f>
        <v>#N/A</v>
      </c>
      <c r="E805" s="72" t="e">
        <f t="shared" ca="1" si="410"/>
        <v>#N/A</v>
      </c>
      <c r="F805" s="72" t="e">
        <f t="shared" ca="1" si="411"/>
        <v>#N/A</v>
      </c>
      <c r="G805" s="72" t="e">
        <f t="shared" ca="1" si="412"/>
        <v>#N/A</v>
      </c>
      <c r="H805" s="72" t="e">
        <f t="shared" ca="1" si="413"/>
        <v>#N/A</v>
      </c>
      <c r="I805" s="72" t="e">
        <f t="shared" ca="1" si="414"/>
        <v>#N/A</v>
      </c>
      <c r="J805" s="72" t="e">
        <f t="shared" ca="1" si="415"/>
        <v>#N/A</v>
      </c>
      <c r="K805" s="72" t="e">
        <f t="shared" ca="1" si="416"/>
        <v>#N/A</v>
      </c>
      <c r="L805" s="72" t="e">
        <f t="shared" ca="1" si="417"/>
        <v>#N/A</v>
      </c>
      <c r="M805" s="72" t="e">
        <f ca="1">VLOOKUP(G805,Coef!$C$2:$F$25,4)</f>
        <v>#N/A</v>
      </c>
      <c r="N805" s="31" t="e">
        <f ca="1">VLOOKUP(F805,Coef!$C$4:$D$23,2)</f>
        <v>#N/A</v>
      </c>
      <c r="O805" s="31" t="e">
        <f ca="1">MOD(VLOOKUP(H805,Coef!$C$2:$G$21,5)+MOD(E805+1,2)*15,20)</f>
        <v>#N/A</v>
      </c>
      <c r="P805" s="31" t="e">
        <f ca="1">VLOOKUP(N805,Coef!$A$27:$B$46,2)</f>
        <v>#N/A</v>
      </c>
      <c r="Q805" s="31" t="e">
        <f ca="1">VLOOKUP(N805,Coef!$A$27:$C$46,3)+O805/10-0.1</f>
        <v>#N/A</v>
      </c>
      <c r="R805" s="31" t="e">
        <f t="shared" ca="1" si="418"/>
        <v>#N/A</v>
      </c>
      <c r="S805" s="72" t="e">
        <f t="shared" ca="1" si="419"/>
        <v>#N/A</v>
      </c>
      <c r="T805" s="72" t="e">
        <f t="shared" ca="1" si="420"/>
        <v>#N/A</v>
      </c>
      <c r="U805" s="72" t="e">
        <f t="shared" ca="1" si="421"/>
        <v>#N/A</v>
      </c>
      <c r="V805" s="72" t="e">
        <f t="shared" ca="1" si="422"/>
        <v>#N/A</v>
      </c>
      <c r="W805" s="72" t="e">
        <f ca="1">(Coef!$J$9/(1+Coef!$J$8*(COS(V805))^2)^0.5)*Coef!$J$6</f>
        <v>#N/A</v>
      </c>
      <c r="X805" s="72" t="e">
        <f t="shared" ca="1" si="423"/>
        <v>#N/A</v>
      </c>
      <c r="Y805" s="72" t="e">
        <f t="shared" ca="1" si="424"/>
        <v>#N/A</v>
      </c>
      <c r="Z805" s="72" t="e">
        <f t="shared" ca="1" si="425"/>
        <v>#N/A</v>
      </c>
      <c r="AA805" s="72" t="e">
        <f t="shared" ca="1" si="426"/>
        <v>#N/A</v>
      </c>
      <c r="AB805" s="72" t="e">
        <f t="shared" ca="1" si="427"/>
        <v>#N/A</v>
      </c>
      <c r="AC805" s="72" t="e">
        <f t="shared" ca="1" si="428"/>
        <v>#N/A</v>
      </c>
      <c r="AD805" s="72" t="e">
        <f t="shared" ca="1" si="429"/>
        <v>#N/A</v>
      </c>
      <c r="AE805" s="72" t="e">
        <f ca="1">Coef!$J$6*Coef!$J$9*(V805-(Coef!$J$10*AB805)+(Coef!$J$11*AC805)-(Coef!$J$12*AD805))</f>
        <v>#N/A</v>
      </c>
      <c r="AF805" s="72" t="e">
        <f t="shared" ca="1" si="430"/>
        <v>#N/A</v>
      </c>
      <c r="AG805" s="72" t="e">
        <f ca="1">((Coef!$J$8*Y805^2)/2)*(COS(V805))^2</f>
        <v>#N/A</v>
      </c>
      <c r="AH805" s="72" t="e">
        <f t="shared" ca="1" si="431"/>
        <v>#N/A</v>
      </c>
      <c r="AI805" s="72" t="e">
        <f t="shared" ca="1" si="432"/>
        <v>#N/A</v>
      </c>
      <c r="AJ805" s="72" t="e">
        <f t="shared" ca="1" si="433"/>
        <v>#N/A</v>
      </c>
      <c r="AK805" s="72" t="e">
        <f t="shared" ca="1" si="434"/>
        <v>#N/A</v>
      </c>
      <c r="AL805" s="72" t="e">
        <f t="shared" ca="1" si="435"/>
        <v>#N/A</v>
      </c>
      <c r="AM805" s="72" t="e">
        <f ca="1">V805+(1+Coef!$J$8*(COS(V805))^2-(3/2)*Coef!$J$8*SIN(V805)*COS(V805)*(AL805-V805))*(AL805-V805)</f>
        <v>#N/A</v>
      </c>
      <c r="AN805" s="34" t="e">
        <f t="shared" ca="1" si="436"/>
        <v>#N/A</v>
      </c>
      <c r="AO805" s="33" t="e">
        <f t="shared" ca="1" si="437"/>
        <v>#N/A</v>
      </c>
      <c r="AP805" s="33" t="e">
        <f t="shared" ca="1" si="438"/>
        <v>#N/A</v>
      </c>
      <c r="AQ805" s="72" t="e">
        <f ca="1">'MGRS to Dist'!BP805</f>
        <v>#N/A</v>
      </c>
      <c r="AR805" s="72" t="e">
        <f ca="1">'MGRS to Dist'!BT805</f>
        <v>#N/A</v>
      </c>
      <c r="AS805" s="72" t="e">
        <f ca="1">'MGRS to Dist'!BU805</f>
        <v>#N/A</v>
      </c>
      <c r="AT805" s="72" t="e">
        <f ca="1">'MGRS to Dist'!BV805</f>
        <v>#N/A</v>
      </c>
    </row>
    <row r="806" spans="3:46" ht="16.5" customHeight="1">
      <c r="C806" s="72" t="str">
        <f t="shared" si="409"/>
        <v/>
      </c>
      <c r="D806" s="72" t="e">
        <f t="array" aca="1" ref="D806" ca="1">MATCH(TRUE,ISERROR(VALUE(MID(C806,ROW(INDIRECT("1:"&amp;LEN(C806))),1))),0)</f>
        <v>#N/A</v>
      </c>
      <c r="E806" s="72" t="e">
        <f t="shared" ca="1" si="410"/>
        <v>#N/A</v>
      </c>
      <c r="F806" s="72" t="e">
        <f t="shared" ca="1" si="411"/>
        <v>#N/A</v>
      </c>
      <c r="G806" s="72" t="e">
        <f t="shared" ca="1" si="412"/>
        <v>#N/A</v>
      </c>
      <c r="H806" s="72" t="e">
        <f t="shared" ca="1" si="413"/>
        <v>#N/A</v>
      </c>
      <c r="I806" s="72" t="e">
        <f t="shared" ca="1" si="414"/>
        <v>#N/A</v>
      </c>
      <c r="J806" s="72" t="e">
        <f t="shared" ca="1" si="415"/>
        <v>#N/A</v>
      </c>
      <c r="K806" s="72" t="e">
        <f t="shared" ca="1" si="416"/>
        <v>#N/A</v>
      </c>
      <c r="L806" s="72" t="e">
        <f t="shared" ca="1" si="417"/>
        <v>#N/A</v>
      </c>
      <c r="M806" s="72" t="e">
        <f ca="1">VLOOKUP(G806,Coef!$C$2:$F$25,4)</f>
        <v>#N/A</v>
      </c>
      <c r="N806" s="31" t="e">
        <f ca="1">VLOOKUP(F806,Coef!$C$4:$D$23,2)</f>
        <v>#N/A</v>
      </c>
      <c r="O806" s="31" t="e">
        <f ca="1">MOD(VLOOKUP(H806,Coef!$C$2:$G$21,5)+MOD(E806+1,2)*15,20)</f>
        <v>#N/A</v>
      </c>
      <c r="P806" s="31" t="e">
        <f ca="1">VLOOKUP(N806,Coef!$A$27:$B$46,2)</f>
        <v>#N/A</v>
      </c>
      <c r="Q806" s="31" t="e">
        <f ca="1">VLOOKUP(N806,Coef!$A$27:$C$46,3)+O806/10-0.1</f>
        <v>#N/A</v>
      </c>
      <c r="R806" s="31" t="e">
        <f t="shared" ca="1" si="418"/>
        <v>#N/A</v>
      </c>
      <c r="S806" s="72" t="e">
        <f t="shared" ca="1" si="419"/>
        <v>#N/A</v>
      </c>
      <c r="T806" s="72" t="e">
        <f t="shared" ca="1" si="420"/>
        <v>#N/A</v>
      </c>
      <c r="U806" s="72" t="e">
        <f t="shared" ca="1" si="421"/>
        <v>#N/A</v>
      </c>
      <c r="V806" s="72" t="e">
        <f t="shared" ca="1" si="422"/>
        <v>#N/A</v>
      </c>
      <c r="W806" s="72" t="e">
        <f ca="1">(Coef!$J$9/(1+Coef!$J$8*(COS(V806))^2)^0.5)*Coef!$J$6</f>
        <v>#N/A</v>
      </c>
      <c r="X806" s="72" t="e">
        <f t="shared" ca="1" si="423"/>
        <v>#N/A</v>
      </c>
      <c r="Y806" s="72" t="e">
        <f t="shared" ca="1" si="424"/>
        <v>#N/A</v>
      </c>
      <c r="Z806" s="72" t="e">
        <f t="shared" ca="1" si="425"/>
        <v>#N/A</v>
      </c>
      <c r="AA806" s="72" t="e">
        <f t="shared" ca="1" si="426"/>
        <v>#N/A</v>
      </c>
      <c r="AB806" s="72" t="e">
        <f t="shared" ca="1" si="427"/>
        <v>#N/A</v>
      </c>
      <c r="AC806" s="72" t="e">
        <f t="shared" ca="1" si="428"/>
        <v>#N/A</v>
      </c>
      <c r="AD806" s="72" t="e">
        <f t="shared" ca="1" si="429"/>
        <v>#N/A</v>
      </c>
      <c r="AE806" s="72" t="e">
        <f ca="1">Coef!$J$6*Coef!$J$9*(V806-(Coef!$J$10*AB806)+(Coef!$J$11*AC806)-(Coef!$J$12*AD806))</f>
        <v>#N/A</v>
      </c>
      <c r="AF806" s="72" t="e">
        <f t="shared" ca="1" si="430"/>
        <v>#N/A</v>
      </c>
      <c r="AG806" s="72" t="e">
        <f ca="1">((Coef!$J$8*Y806^2)/2)*(COS(V806))^2</f>
        <v>#N/A</v>
      </c>
      <c r="AH806" s="72" t="e">
        <f t="shared" ca="1" si="431"/>
        <v>#N/A</v>
      </c>
      <c r="AI806" s="72" t="e">
        <f t="shared" ca="1" si="432"/>
        <v>#N/A</v>
      </c>
      <c r="AJ806" s="72" t="e">
        <f t="shared" ca="1" si="433"/>
        <v>#N/A</v>
      </c>
      <c r="AK806" s="72" t="e">
        <f t="shared" ca="1" si="434"/>
        <v>#N/A</v>
      </c>
      <c r="AL806" s="72" t="e">
        <f t="shared" ca="1" si="435"/>
        <v>#N/A</v>
      </c>
      <c r="AM806" s="72" t="e">
        <f ca="1">V806+(1+Coef!$J$8*(COS(V806))^2-(3/2)*Coef!$J$8*SIN(V806)*COS(V806)*(AL806-V806))*(AL806-V806)</f>
        <v>#N/A</v>
      </c>
      <c r="AN806" s="34" t="e">
        <f t="shared" ca="1" si="436"/>
        <v>#N/A</v>
      </c>
      <c r="AO806" s="33" t="e">
        <f t="shared" ca="1" si="437"/>
        <v>#N/A</v>
      </c>
      <c r="AP806" s="33" t="e">
        <f t="shared" ca="1" si="438"/>
        <v>#N/A</v>
      </c>
      <c r="AQ806" s="72" t="e">
        <f ca="1">'MGRS to Dist'!BP806</f>
        <v>#N/A</v>
      </c>
      <c r="AR806" s="72" t="e">
        <f ca="1">'MGRS to Dist'!BT806</f>
        <v>#N/A</v>
      </c>
      <c r="AS806" s="72" t="e">
        <f ca="1">'MGRS to Dist'!BU806</f>
        <v>#N/A</v>
      </c>
      <c r="AT806" s="72" t="e">
        <f ca="1">'MGRS to Dist'!BV806</f>
        <v>#N/A</v>
      </c>
    </row>
    <row r="807" spans="3:46" ht="16.5" customHeight="1">
      <c r="C807" s="72" t="str">
        <f t="shared" si="409"/>
        <v/>
      </c>
      <c r="D807" s="72" t="e">
        <f t="array" aca="1" ref="D807" ca="1">MATCH(TRUE,ISERROR(VALUE(MID(C807,ROW(INDIRECT("1:"&amp;LEN(C807))),1))),0)</f>
        <v>#N/A</v>
      </c>
      <c r="E807" s="72" t="e">
        <f t="shared" ca="1" si="410"/>
        <v>#N/A</v>
      </c>
      <c r="F807" s="72" t="e">
        <f t="shared" ca="1" si="411"/>
        <v>#N/A</v>
      </c>
      <c r="G807" s="72" t="e">
        <f t="shared" ca="1" si="412"/>
        <v>#N/A</v>
      </c>
      <c r="H807" s="72" t="e">
        <f t="shared" ca="1" si="413"/>
        <v>#N/A</v>
      </c>
      <c r="I807" s="72" t="e">
        <f t="shared" ca="1" si="414"/>
        <v>#N/A</v>
      </c>
      <c r="J807" s="72" t="e">
        <f t="shared" ca="1" si="415"/>
        <v>#N/A</v>
      </c>
      <c r="K807" s="72" t="e">
        <f t="shared" ca="1" si="416"/>
        <v>#N/A</v>
      </c>
      <c r="L807" s="72" t="e">
        <f t="shared" ca="1" si="417"/>
        <v>#N/A</v>
      </c>
      <c r="M807" s="72" t="e">
        <f ca="1">VLOOKUP(G807,Coef!$C$2:$F$25,4)</f>
        <v>#N/A</v>
      </c>
      <c r="N807" s="31" t="e">
        <f ca="1">VLOOKUP(F807,Coef!$C$4:$D$23,2)</f>
        <v>#N/A</v>
      </c>
      <c r="O807" s="31" t="e">
        <f ca="1">MOD(VLOOKUP(H807,Coef!$C$2:$G$21,5)+MOD(E807+1,2)*15,20)</f>
        <v>#N/A</v>
      </c>
      <c r="P807" s="31" t="e">
        <f ca="1">VLOOKUP(N807,Coef!$A$27:$B$46,2)</f>
        <v>#N/A</v>
      </c>
      <c r="Q807" s="31" t="e">
        <f ca="1">VLOOKUP(N807,Coef!$A$27:$C$46,3)+O807/10-0.1</f>
        <v>#N/A</v>
      </c>
      <c r="R807" s="31" t="e">
        <f t="shared" ca="1" si="418"/>
        <v>#N/A</v>
      </c>
      <c r="S807" s="72" t="e">
        <f t="shared" ca="1" si="419"/>
        <v>#N/A</v>
      </c>
      <c r="T807" s="72" t="e">
        <f t="shared" ca="1" si="420"/>
        <v>#N/A</v>
      </c>
      <c r="U807" s="72" t="e">
        <f t="shared" ca="1" si="421"/>
        <v>#N/A</v>
      </c>
      <c r="V807" s="72" t="e">
        <f t="shared" ca="1" si="422"/>
        <v>#N/A</v>
      </c>
      <c r="W807" s="72" t="e">
        <f ca="1">(Coef!$J$9/(1+Coef!$J$8*(COS(V807))^2)^0.5)*Coef!$J$6</f>
        <v>#N/A</v>
      </c>
      <c r="X807" s="72" t="e">
        <f t="shared" ca="1" si="423"/>
        <v>#N/A</v>
      </c>
      <c r="Y807" s="72" t="e">
        <f t="shared" ca="1" si="424"/>
        <v>#N/A</v>
      </c>
      <c r="Z807" s="72" t="e">
        <f t="shared" ca="1" si="425"/>
        <v>#N/A</v>
      </c>
      <c r="AA807" s="72" t="e">
        <f t="shared" ca="1" si="426"/>
        <v>#N/A</v>
      </c>
      <c r="AB807" s="72" t="e">
        <f t="shared" ca="1" si="427"/>
        <v>#N/A</v>
      </c>
      <c r="AC807" s="72" t="e">
        <f t="shared" ca="1" si="428"/>
        <v>#N/A</v>
      </c>
      <c r="AD807" s="72" t="e">
        <f t="shared" ca="1" si="429"/>
        <v>#N/A</v>
      </c>
      <c r="AE807" s="72" t="e">
        <f ca="1">Coef!$J$6*Coef!$J$9*(V807-(Coef!$J$10*AB807)+(Coef!$J$11*AC807)-(Coef!$J$12*AD807))</f>
        <v>#N/A</v>
      </c>
      <c r="AF807" s="72" t="e">
        <f t="shared" ca="1" si="430"/>
        <v>#N/A</v>
      </c>
      <c r="AG807" s="72" t="e">
        <f ca="1">((Coef!$J$8*Y807^2)/2)*(COS(V807))^2</f>
        <v>#N/A</v>
      </c>
      <c r="AH807" s="72" t="e">
        <f t="shared" ca="1" si="431"/>
        <v>#N/A</v>
      </c>
      <c r="AI807" s="72" t="e">
        <f t="shared" ca="1" si="432"/>
        <v>#N/A</v>
      </c>
      <c r="AJ807" s="72" t="e">
        <f t="shared" ca="1" si="433"/>
        <v>#N/A</v>
      </c>
      <c r="AK807" s="72" t="e">
        <f t="shared" ca="1" si="434"/>
        <v>#N/A</v>
      </c>
      <c r="AL807" s="72" t="e">
        <f t="shared" ca="1" si="435"/>
        <v>#N/A</v>
      </c>
      <c r="AM807" s="72" t="e">
        <f ca="1">V807+(1+Coef!$J$8*(COS(V807))^2-(3/2)*Coef!$J$8*SIN(V807)*COS(V807)*(AL807-V807))*(AL807-V807)</f>
        <v>#N/A</v>
      </c>
      <c r="AN807" s="34" t="e">
        <f t="shared" ca="1" si="436"/>
        <v>#N/A</v>
      </c>
      <c r="AO807" s="33" t="e">
        <f t="shared" ca="1" si="437"/>
        <v>#N/A</v>
      </c>
      <c r="AP807" s="33" t="e">
        <f t="shared" ca="1" si="438"/>
        <v>#N/A</v>
      </c>
      <c r="AQ807" s="72" t="e">
        <f ca="1">'MGRS to Dist'!BP807</f>
        <v>#N/A</v>
      </c>
      <c r="AR807" s="72" t="e">
        <f ca="1">'MGRS to Dist'!BT807</f>
        <v>#N/A</v>
      </c>
      <c r="AS807" s="72" t="e">
        <f ca="1">'MGRS to Dist'!BU807</f>
        <v>#N/A</v>
      </c>
      <c r="AT807" s="72" t="e">
        <f ca="1">'MGRS to Dist'!BV807</f>
        <v>#N/A</v>
      </c>
    </row>
    <row r="808" spans="3:46" ht="16.5" customHeight="1">
      <c r="C808" s="72" t="str">
        <f t="shared" si="409"/>
        <v/>
      </c>
      <c r="D808" s="72" t="e">
        <f t="array" aca="1" ref="D808" ca="1">MATCH(TRUE,ISERROR(VALUE(MID(C808,ROW(INDIRECT("1:"&amp;LEN(C808))),1))),0)</f>
        <v>#N/A</v>
      </c>
      <c r="E808" s="72" t="e">
        <f t="shared" ca="1" si="410"/>
        <v>#N/A</v>
      </c>
      <c r="F808" s="72" t="e">
        <f t="shared" ca="1" si="411"/>
        <v>#N/A</v>
      </c>
      <c r="G808" s="72" t="e">
        <f t="shared" ca="1" si="412"/>
        <v>#N/A</v>
      </c>
      <c r="H808" s="72" t="e">
        <f t="shared" ca="1" si="413"/>
        <v>#N/A</v>
      </c>
      <c r="I808" s="72" t="e">
        <f t="shared" ca="1" si="414"/>
        <v>#N/A</v>
      </c>
      <c r="J808" s="72" t="e">
        <f t="shared" ca="1" si="415"/>
        <v>#N/A</v>
      </c>
      <c r="K808" s="72" t="e">
        <f t="shared" ca="1" si="416"/>
        <v>#N/A</v>
      </c>
      <c r="L808" s="72" t="e">
        <f t="shared" ca="1" si="417"/>
        <v>#N/A</v>
      </c>
      <c r="M808" s="72" t="e">
        <f ca="1">VLOOKUP(G808,Coef!$C$2:$F$25,4)</f>
        <v>#N/A</v>
      </c>
      <c r="N808" s="31" t="e">
        <f ca="1">VLOOKUP(F808,Coef!$C$4:$D$23,2)</f>
        <v>#N/A</v>
      </c>
      <c r="O808" s="31" t="e">
        <f ca="1">MOD(VLOOKUP(H808,Coef!$C$2:$G$21,5)+MOD(E808+1,2)*15,20)</f>
        <v>#N/A</v>
      </c>
      <c r="P808" s="31" t="e">
        <f ca="1">VLOOKUP(N808,Coef!$A$27:$B$46,2)</f>
        <v>#N/A</v>
      </c>
      <c r="Q808" s="31" t="e">
        <f ca="1">VLOOKUP(N808,Coef!$A$27:$C$46,3)+O808/10-0.1</f>
        <v>#N/A</v>
      </c>
      <c r="R808" s="31" t="e">
        <f t="shared" ca="1" si="418"/>
        <v>#N/A</v>
      </c>
      <c r="S808" s="72" t="e">
        <f t="shared" ca="1" si="419"/>
        <v>#N/A</v>
      </c>
      <c r="T808" s="72" t="e">
        <f t="shared" ca="1" si="420"/>
        <v>#N/A</v>
      </c>
      <c r="U808" s="72" t="e">
        <f t="shared" ca="1" si="421"/>
        <v>#N/A</v>
      </c>
      <c r="V808" s="72" t="e">
        <f t="shared" ca="1" si="422"/>
        <v>#N/A</v>
      </c>
      <c r="W808" s="72" t="e">
        <f ca="1">(Coef!$J$9/(1+Coef!$J$8*(COS(V808))^2)^0.5)*Coef!$J$6</f>
        <v>#N/A</v>
      </c>
      <c r="X808" s="72" t="e">
        <f t="shared" ca="1" si="423"/>
        <v>#N/A</v>
      </c>
      <c r="Y808" s="72" t="e">
        <f t="shared" ca="1" si="424"/>
        <v>#N/A</v>
      </c>
      <c r="Z808" s="72" t="e">
        <f t="shared" ca="1" si="425"/>
        <v>#N/A</v>
      </c>
      <c r="AA808" s="72" t="e">
        <f t="shared" ca="1" si="426"/>
        <v>#N/A</v>
      </c>
      <c r="AB808" s="72" t="e">
        <f t="shared" ca="1" si="427"/>
        <v>#N/A</v>
      </c>
      <c r="AC808" s="72" t="e">
        <f t="shared" ca="1" si="428"/>
        <v>#N/A</v>
      </c>
      <c r="AD808" s="72" t="e">
        <f t="shared" ca="1" si="429"/>
        <v>#N/A</v>
      </c>
      <c r="AE808" s="72" t="e">
        <f ca="1">Coef!$J$6*Coef!$J$9*(V808-(Coef!$J$10*AB808)+(Coef!$J$11*AC808)-(Coef!$J$12*AD808))</f>
        <v>#N/A</v>
      </c>
      <c r="AF808" s="72" t="e">
        <f t="shared" ca="1" si="430"/>
        <v>#N/A</v>
      </c>
      <c r="AG808" s="72" t="e">
        <f ca="1">((Coef!$J$8*Y808^2)/2)*(COS(V808))^2</f>
        <v>#N/A</v>
      </c>
      <c r="AH808" s="72" t="e">
        <f t="shared" ca="1" si="431"/>
        <v>#N/A</v>
      </c>
      <c r="AI808" s="72" t="e">
        <f t="shared" ca="1" si="432"/>
        <v>#N/A</v>
      </c>
      <c r="AJ808" s="72" t="e">
        <f t="shared" ca="1" si="433"/>
        <v>#N/A</v>
      </c>
      <c r="AK808" s="72" t="e">
        <f t="shared" ca="1" si="434"/>
        <v>#N/A</v>
      </c>
      <c r="AL808" s="72" t="e">
        <f t="shared" ca="1" si="435"/>
        <v>#N/A</v>
      </c>
      <c r="AM808" s="72" t="e">
        <f ca="1">V808+(1+Coef!$J$8*(COS(V808))^2-(3/2)*Coef!$J$8*SIN(V808)*COS(V808)*(AL808-V808))*(AL808-V808)</f>
        <v>#N/A</v>
      </c>
      <c r="AN808" s="34" t="e">
        <f t="shared" ca="1" si="436"/>
        <v>#N/A</v>
      </c>
      <c r="AO808" s="33" t="e">
        <f t="shared" ca="1" si="437"/>
        <v>#N/A</v>
      </c>
      <c r="AP808" s="33" t="e">
        <f t="shared" ca="1" si="438"/>
        <v>#N/A</v>
      </c>
      <c r="AQ808" s="72" t="e">
        <f ca="1">'MGRS to Dist'!BP808</f>
        <v>#N/A</v>
      </c>
      <c r="AR808" s="72" t="e">
        <f ca="1">'MGRS to Dist'!BT808</f>
        <v>#N/A</v>
      </c>
      <c r="AS808" s="72" t="e">
        <f ca="1">'MGRS to Dist'!BU808</f>
        <v>#N/A</v>
      </c>
      <c r="AT808" s="72" t="e">
        <f ca="1">'MGRS to Dist'!BV808</f>
        <v>#N/A</v>
      </c>
    </row>
    <row r="809" spans="3:46" ht="16.5" customHeight="1">
      <c r="C809" s="72" t="str">
        <f t="shared" si="409"/>
        <v/>
      </c>
      <c r="D809" s="72" t="e">
        <f t="array" aca="1" ref="D809" ca="1">MATCH(TRUE,ISERROR(VALUE(MID(C809,ROW(INDIRECT("1:"&amp;LEN(C809))),1))),0)</f>
        <v>#N/A</v>
      </c>
      <c r="E809" s="72" t="e">
        <f t="shared" ca="1" si="410"/>
        <v>#N/A</v>
      </c>
      <c r="F809" s="72" t="e">
        <f t="shared" ca="1" si="411"/>
        <v>#N/A</v>
      </c>
      <c r="G809" s="72" t="e">
        <f t="shared" ca="1" si="412"/>
        <v>#N/A</v>
      </c>
      <c r="H809" s="72" t="e">
        <f t="shared" ca="1" si="413"/>
        <v>#N/A</v>
      </c>
      <c r="I809" s="72" t="e">
        <f t="shared" ca="1" si="414"/>
        <v>#N/A</v>
      </c>
      <c r="J809" s="72" t="e">
        <f t="shared" ca="1" si="415"/>
        <v>#N/A</v>
      </c>
      <c r="K809" s="72" t="e">
        <f t="shared" ca="1" si="416"/>
        <v>#N/A</v>
      </c>
      <c r="L809" s="72" t="e">
        <f t="shared" ca="1" si="417"/>
        <v>#N/A</v>
      </c>
      <c r="M809" s="72" t="e">
        <f ca="1">VLOOKUP(G809,Coef!$C$2:$F$25,4)</f>
        <v>#N/A</v>
      </c>
      <c r="N809" s="31" t="e">
        <f ca="1">VLOOKUP(F809,Coef!$C$4:$D$23,2)</f>
        <v>#N/A</v>
      </c>
      <c r="O809" s="31" t="e">
        <f ca="1">MOD(VLOOKUP(H809,Coef!$C$2:$G$21,5)+MOD(E809+1,2)*15,20)</f>
        <v>#N/A</v>
      </c>
      <c r="P809" s="31" t="e">
        <f ca="1">VLOOKUP(N809,Coef!$A$27:$B$46,2)</f>
        <v>#N/A</v>
      </c>
      <c r="Q809" s="31" t="e">
        <f ca="1">VLOOKUP(N809,Coef!$A$27:$C$46,3)+O809/10-0.1</f>
        <v>#N/A</v>
      </c>
      <c r="R809" s="31" t="e">
        <f t="shared" ca="1" si="418"/>
        <v>#N/A</v>
      </c>
      <c r="S809" s="72" t="e">
        <f t="shared" ca="1" si="419"/>
        <v>#N/A</v>
      </c>
      <c r="T809" s="72" t="e">
        <f t="shared" ca="1" si="420"/>
        <v>#N/A</v>
      </c>
      <c r="U809" s="72" t="e">
        <f t="shared" ca="1" si="421"/>
        <v>#N/A</v>
      </c>
      <c r="V809" s="72" t="e">
        <f t="shared" ca="1" si="422"/>
        <v>#N/A</v>
      </c>
      <c r="W809" s="72" t="e">
        <f ca="1">(Coef!$J$9/(1+Coef!$J$8*(COS(V809))^2)^0.5)*Coef!$J$6</f>
        <v>#N/A</v>
      </c>
      <c r="X809" s="72" t="e">
        <f t="shared" ca="1" si="423"/>
        <v>#N/A</v>
      </c>
      <c r="Y809" s="72" t="e">
        <f t="shared" ca="1" si="424"/>
        <v>#N/A</v>
      </c>
      <c r="Z809" s="72" t="e">
        <f t="shared" ca="1" si="425"/>
        <v>#N/A</v>
      </c>
      <c r="AA809" s="72" t="e">
        <f t="shared" ca="1" si="426"/>
        <v>#N/A</v>
      </c>
      <c r="AB809" s="72" t="e">
        <f t="shared" ca="1" si="427"/>
        <v>#N/A</v>
      </c>
      <c r="AC809" s="72" t="e">
        <f t="shared" ca="1" si="428"/>
        <v>#N/A</v>
      </c>
      <c r="AD809" s="72" t="e">
        <f t="shared" ca="1" si="429"/>
        <v>#N/A</v>
      </c>
      <c r="AE809" s="72" t="e">
        <f ca="1">Coef!$J$6*Coef!$J$9*(V809-(Coef!$J$10*AB809)+(Coef!$J$11*AC809)-(Coef!$J$12*AD809))</f>
        <v>#N/A</v>
      </c>
      <c r="AF809" s="72" t="e">
        <f t="shared" ca="1" si="430"/>
        <v>#N/A</v>
      </c>
      <c r="AG809" s="72" t="e">
        <f ca="1">((Coef!$J$8*Y809^2)/2)*(COS(V809))^2</f>
        <v>#N/A</v>
      </c>
      <c r="AH809" s="72" t="e">
        <f t="shared" ca="1" si="431"/>
        <v>#N/A</v>
      </c>
      <c r="AI809" s="72" t="e">
        <f t="shared" ca="1" si="432"/>
        <v>#N/A</v>
      </c>
      <c r="AJ809" s="72" t="e">
        <f t="shared" ca="1" si="433"/>
        <v>#N/A</v>
      </c>
      <c r="AK809" s="72" t="e">
        <f t="shared" ca="1" si="434"/>
        <v>#N/A</v>
      </c>
      <c r="AL809" s="72" t="e">
        <f t="shared" ca="1" si="435"/>
        <v>#N/A</v>
      </c>
      <c r="AM809" s="72" t="e">
        <f ca="1">V809+(1+Coef!$J$8*(COS(V809))^2-(3/2)*Coef!$J$8*SIN(V809)*COS(V809)*(AL809-V809))*(AL809-V809)</f>
        <v>#N/A</v>
      </c>
      <c r="AN809" s="34" t="e">
        <f t="shared" ca="1" si="436"/>
        <v>#N/A</v>
      </c>
      <c r="AO809" s="33" t="e">
        <f t="shared" ca="1" si="437"/>
        <v>#N/A</v>
      </c>
      <c r="AP809" s="33" t="e">
        <f t="shared" ca="1" si="438"/>
        <v>#N/A</v>
      </c>
      <c r="AQ809" s="72" t="e">
        <f ca="1">'MGRS to Dist'!BP809</f>
        <v>#N/A</v>
      </c>
      <c r="AR809" s="72" t="e">
        <f ca="1">'MGRS to Dist'!BT809</f>
        <v>#N/A</v>
      </c>
      <c r="AS809" s="72" t="e">
        <f ca="1">'MGRS to Dist'!BU809</f>
        <v>#N/A</v>
      </c>
      <c r="AT809" s="72" t="e">
        <f ca="1">'MGRS to Dist'!BV809</f>
        <v>#N/A</v>
      </c>
    </row>
    <row r="810" spans="3:46" ht="16.5" customHeight="1">
      <c r="C810" s="72" t="str">
        <f t="shared" si="409"/>
        <v/>
      </c>
      <c r="D810" s="72" t="e">
        <f t="array" aca="1" ref="D810" ca="1">MATCH(TRUE,ISERROR(VALUE(MID(C810,ROW(INDIRECT("1:"&amp;LEN(C810))),1))),0)</f>
        <v>#N/A</v>
      </c>
      <c r="E810" s="72" t="e">
        <f t="shared" ca="1" si="410"/>
        <v>#N/A</v>
      </c>
      <c r="F810" s="72" t="e">
        <f t="shared" ca="1" si="411"/>
        <v>#N/A</v>
      </c>
      <c r="G810" s="72" t="e">
        <f t="shared" ca="1" si="412"/>
        <v>#N/A</v>
      </c>
      <c r="H810" s="72" t="e">
        <f t="shared" ca="1" si="413"/>
        <v>#N/A</v>
      </c>
      <c r="I810" s="72" t="e">
        <f t="shared" ca="1" si="414"/>
        <v>#N/A</v>
      </c>
      <c r="J810" s="72" t="e">
        <f t="shared" ca="1" si="415"/>
        <v>#N/A</v>
      </c>
      <c r="K810" s="72" t="e">
        <f t="shared" ca="1" si="416"/>
        <v>#N/A</v>
      </c>
      <c r="L810" s="72" t="e">
        <f t="shared" ca="1" si="417"/>
        <v>#N/A</v>
      </c>
      <c r="M810" s="72" t="e">
        <f ca="1">VLOOKUP(G810,Coef!$C$2:$F$25,4)</f>
        <v>#N/A</v>
      </c>
      <c r="N810" s="31" t="e">
        <f ca="1">VLOOKUP(F810,Coef!$C$4:$D$23,2)</f>
        <v>#N/A</v>
      </c>
      <c r="O810" s="31" t="e">
        <f ca="1">MOD(VLOOKUP(H810,Coef!$C$2:$G$21,5)+MOD(E810+1,2)*15,20)</f>
        <v>#N/A</v>
      </c>
      <c r="P810" s="31" t="e">
        <f ca="1">VLOOKUP(N810,Coef!$A$27:$B$46,2)</f>
        <v>#N/A</v>
      </c>
      <c r="Q810" s="31" t="e">
        <f ca="1">VLOOKUP(N810,Coef!$A$27:$C$46,3)+O810/10-0.1</f>
        <v>#N/A</v>
      </c>
      <c r="R810" s="31" t="e">
        <f t="shared" ca="1" si="418"/>
        <v>#N/A</v>
      </c>
      <c r="S810" s="72" t="e">
        <f t="shared" ca="1" si="419"/>
        <v>#N/A</v>
      </c>
      <c r="T810" s="72" t="e">
        <f t="shared" ca="1" si="420"/>
        <v>#N/A</v>
      </c>
      <c r="U810" s="72" t="e">
        <f t="shared" ca="1" si="421"/>
        <v>#N/A</v>
      </c>
      <c r="V810" s="72" t="e">
        <f t="shared" ca="1" si="422"/>
        <v>#N/A</v>
      </c>
      <c r="W810" s="72" t="e">
        <f ca="1">(Coef!$J$9/(1+Coef!$J$8*(COS(V810))^2)^0.5)*Coef!$J$6</f>
        <v>#N/A</v>
      </c>
      <c r="X810" s="72" t="e">
        <f t="shared" ca="1" si="423"/>
        <v>#N/A</v>
      </c>
      <c r="Y810" s="72" t="e">
        <f t="shared" ca="1" si="424"/>
        <v>#N/A</v>
      </c>
      <c r="Z810" s="72" t="e">
        <f t="shared" ca="1" si="425"/>
        <v>#N/A</v>
      </c>
      <c r="AA810" s="72" t="e">
        <f t="shared" ca="1" si="426"/>
        <v>#N/A</v>
      </c>
      <c r="AB810" s="72" t="e">
        <f t="shared" ca="1" si="427"/>
        <v>#N/A</v>
      </c>
      <c r="AC810" s="72" t="e">
        <f t="shared" ca="1" si="428"/>
        <v>#N/A</v>
      </c>
      <c r="AD810" s="72" t="e">
        <f t="shared" ca="1" si="429"/>
        <v>#N/A</v>
      </c>
      <c r="AE810" s="72" t="e">
        <f ca="1">Coef!$J$6*Coef!$J$9*(V810-(Coef!$J$10*AB810)+(Coef!$J$11*AC810)-(Coef!$J$12*AD810))</f>
        <v>#N/A</v>
      </c>
      <c r="AF810" s="72" t="e">
        <f t="shared" ca="1" si="430"/>
        <v>#N/A</v>
      </c>
      <c r="AG810" s="72" t="e">
        <f ca="1">((Coef!$J$8*Y810^2)/2)*(COS(V810))^2</f>
        <v>#N/A</v>
      </c>
      <c r="AH810" s="72" t="e">
        <f t="shared" ca="1" si="431"/>
        <v>#N/A</v>
      </c>
      <c r="AI810" s="72" t="e">
        <f t="shared" ca="1" si="432"/>
        <v>#N/A</v>
      </c>
      <c r="AJ810" s="72" t="e">
        <f t="shared" ca="1" si="433"/>
        <v>#N/A</v>
      </c>
      <c r="AK810" s="72" t="e">
        <f t="shared" ca="1" si="434"/>
        <v>#N/A</v>
      </c>
      <c r="AL810" s="72" t="e">
        <f t="shared" ca="1" si="435"/>
        <v>#N/A</v>
      </c>
      <c r="AM810" s="72" t="e">
        <f ca="1">V810+(1+Coef!$J$8*(COS(V810))^2-(3/2)*Coef!$J$8*SIN(V810)*COS(V810)*(AL810-V810))*(AL810-V810)</f>
        <v>#N/A</v>
      </c>
      <c r="AN810" s="34" t="e">
        <f t="shared" ca="1" si="436"/>
        <v>#N/A</v>
      </c>
      <c r="AO810" s="33" t="e">
        <f t="shared" ca="1" si="437"/>
        <v>#N/A</v>
      </c>
      <c r="AP810" s="33" t="e">
        <f t="shared" ca="1" si="438"/>
        <v>#N/A</v>
      </c>
      <c r="AQ810" s="72" t="e">
        <f ca="1">'MGRS to Dist'!BP810</f>
        <v>#N/A</v>
      </c>
      <c r="AR810" s="72" t="e">
        <f ca="1">'MGRS to Dist'!BT810</f>
        <v>#N/A</v>
      </c>
      <c r="AS810" s="72" t="e">
        <f ca="1">'MGRS to Dist'!BU810</f>
        <v>#N/A</v>
      </c>
      <c r="AT810" s="72" t="e">
        <f ca="1">'MGRS to Dist'!BV810</f>
        <v>#N/A</v>
      </c>
    </row>
    <row r="811" spans="3:46" ht="16.5" customHeight="1">
      <c r="C811" s="72" t="str">
        <f t="shared" si="409"/>
        <v/>
      </c>
      <c r="D811" s="72" t="e">
        <f t="array" aca="1" ref="D811" ca="1">MATCH(TRUE,ISERROR(VALUE(MID(C811,ROW(INDIRECT("1:"&amp;LEN(C811))),1))),0)</f>
        <v>#N/A</v>
      </c>
      <c r="E811" s="72" t="e">
        <f t="shared" ca="1" si="410"/>
        <v>#N/A</v>
      </c>
      <c r="F811" s="72" t="e">
        <f t="shared" ca="1" si="411"/>
        <v>#N/A</v>
      </c>
      <c r="G811" s="72" t="e">
        <f t="shared" ca="1" si="412"/>
        <v>#N/A</v>
      </c>
      <c r="H811" s="72" t="e">
        <f t="shared" ca="1" si="413"/>
        <v>#N/A</v>
      </c>
      <c r="I811" s="72" t="e">
        <f t="shared" ca="1" si="414"/>
        <v>#N/A</v>
      </c>
      <c r="J811" s="72" t="e">
        <f t="shared" ca="1" si="415"/>
        <v>#N/A</v>
      </c>
      <c r="K811" s="72" t="e">
        <f t="shared" ca="1" si="416"/>
        <v>#N/A</v>
      </c>
      <c r="L811" s="72" t="e">
        <f t="shared" ca="1" si="417"/>
        <v>#N/A</v>
      </c>
      <c r="M811" s="72" t="e">
        <f ca="1">VLOOKUP(G811,Coef!$C$2:$F$25,4)</f>
        <v>#N/A</v>
      </c>
      <c r="N811" s="31" t="e">
        <f ca="1">VLOOKUP(F811,Coef!$C$4:$D$23,2)</f>
        <v>#N/A</v>
      </c>
      <c r="O811" s="31" t="e">
        <f ca="1">MOD(VLOOKUP(H811,Coef!$C$2:$G$21,5)+MOD(E811+1,2)*15,20)</f>
        <v>#N/A</v>
      </c>
      <c r="P811" s="31" t="e">
        <f ca="1">VLOOKUP(N811,Coef!$A$27:$B$46,2)</f>
        <v>#N/A</v>
      </c>
      <c r="Q811" s="31" t="e">
        <f ca="1">VLOOKUP(N811,Coef!$A$27:$C$46,3)+O811/10-0.1</f>
        <v>#N/A</v>
      </c>
      <c r="R811" s="31" t="e">
        <f t="shared" ca="1" si="418"/>
        <v>#N/A</v>
      </c>
      <c r="S811" s="72" t="e">
        <f t="shared" ca="1" si="419"/>
        <v>#N/A</v>
      </c>
      <c r="T811" s="72" t="e">
        <f t="shared" ca="1" si="420"/>
        <v>#N/A</v>
      </c>
      <c r="U811" s="72" t="e">
        <f t="shared" ca="1" si="421"/>
        <v>#N/A</v>
      </c>
      <c r="V811" s="72" t="e">
        <f t="shared" ca="1" si="422"/>
        <v>#N/A</v>
      </c>
      <c r="W811" s="72" t="e">
        <f ca="1">(Coef!$J$9/(1+Coef!$J$8*(COS(V811))^2)^0.5)*Coef!$J$6</f>
        <v>#N/A</v>
      </c>
      <c r="X811" s="72" t="e">
        <f t="shared" ca="1" si="423"/>
        <v>#N/A</v>
      </c>
      <c r="Y811" s="72" t="e">
        <f t="shared" ca="1" si="424"/>
        <v>#N/A</v>
      </c>
      <c r="Z811" s="72" t="e">
        <f t="shared" ca="1" si="425"/>
        <v>#N/A</v>
      </c>
      <c r="AA811" s="72" t="e">
        <f t="shared" ca="1" si="426"/>
        <v>#N/A</v>
      </c>
      <c r="AB811" s="72" t="e">
        <f t="shared" ca="1" si="427"/>
        <v>#N/A</v>
      </c>
      <c r="AC811" s="72" t="e">
        <f t="shared" ca="1" si="428"/>
        <v>#N/A</v>
      </c>
      <c r="AD811" s="72" t="e">
        <f t="shared" ca="1" si="429"/>
        <v>#N/A</v>
      </c>
      <c r="AE811" s="72" t="e">
        <f ca="1">Coef!$J$6*Coef!$J$9*(V811-(Coef!$J$10*AB811)+(Coef!$J$11*AC811)-(Coef!$J$12*AD811))</f>
        <v>#N/A</v>
      </c>
      <c r="AF811" s="72" t="e">
        <f t="shared" ca="1" si="430"/>
        <v>#N/A</v>
      </c>
      <c r="AG811" s="72" t="e">
        <f ca="1">((Coef!$J$8*Y811^2)/2)*(COS(V811))^2</f>
        <v>#N/A</v>
      </c>
      <c r="AH811" s="72" t="e">
        <f t="shared" ca="1" si="431"/>
        <v>#N/A</v>
      </c>
      <c r="AI811" s="72" t="e">
        <f t="shared" ca="1" si="432"/>
        <v>#N/A</v>
      </c>
      <c r="AJ811" s="72" t="e">
        <f t="shared" ca="1" si="433"/>
        <v>#N/A</v>
      </c>
      <c r="AK811" s="72" t="e">
        <f t="shared" ca="1" si="434"/>
        <v>#N/A</v>
      </c>
      <c r="AL811" s="72" t="e">
        <f t="shared" ca="1" si="435"/>
        <v>#N/A</v>
      </c>
      <c r="AM811" s="72" t="e">
        <f ca="1">V811+(1+Coef!$J$8*(COS(V811))^2-(3/2)*Coef!$J$8*SIN(V811)*COS(V811)*(AL811-V811))*(AL811-V811)</f>
        <v>#N/A</v>
      </c>
      <c r="AN811" s="34" t="e">
        <f t="shared" ca="1" si="436"/>
        <v>#N/A</v>
      </c>
      <c r="AO811" s="33" t="e">
        <f t="shared" ca="1" si="437"/>
        <v>#N/A</v>
      </c>
      <c r="AP811" s="33" t="e">
        <f t="shared" ca="1" si="438"/>
        <v>#N/A</v>
      </c>
      <c r="AQ811" s="72" t="e">
        <f ca="1">'MGRS to Dist'!BP811</f>
        <v>#N/A</v>
      </c>
      <c r="AR811" s="72" t="e">
        <f ca="1">'MGRS to Dist'!BT811</f>
        <v>#N/A</v>
      </c>
      <c r="AS811" s="72" t="e">
        <f ca="1">'MGRS to Dist'!BU811</f>
        <v>#N/A</v>
      </c>
      <c r="AT811" s="72" t="e">
        <f ca="1">'MGRS to Dist'!BV811</f>
        <v>#N/A</v>
      </c>
    </row>
    <row r="812" spans="3:46" ht="16.5" customHeight="1">
      <c r="C812" s="72" t="str">
        <f t="shared" si="409"/>
        <v/>
      </c>
      <c r="D812" s="72" t="e">
        <f t="array" aca="1" ref="D812" ca="1">MATCH(TRUE,ISERROR(VALUE(MID(C812,ROW(INDIRECT("1:"&amp;LEN(C812))),1))),0)</f>
        <v>#N/A</v>
      </c>
      <c r="E812" s="72" t="e">
        <f t="shared" ca="1" si="410"/>
        <v>#N/A</v>
      </c>
      <c r="F812" s="72" t="e">
        <f t="shared" ca="1" si="411"/>
        <v>#N/A</v>
      </c>
      <c r="G812" s="72" t="e">
        <f t="shared" ca="1" si="412"/>
        <v>#N/A</v>
      </c>
      <c r="H812" s="72" t="e">
        <f t="shared" ca="1" si="413"/>
        <v>#N/A</v>
      </c>
      <c r="I812" s="72" t="e">
        <f t="shared" ca="1" si="414"/>
        <v>#N/A</v>
      </c>
      <c r="J812" s="72" t="e">
        <f t="shared" ca="1" si="415"/>
        <v>#N/A</v>
      </c>
      <c r="K812" s="72" t="e">
        <f t="shared" ca="1" si="416"/>
        <v>#N/A</v>
      </c>
      <c r="L812" s="72" t="e">
        <f t="shared" ca="1" si="417"/>
        <v>#N/A</v>
      </c>
      <c r="M812" s="72" t="e">
        <f ca="1">VLOOKUP(G812,Coef!$C$2:$F$25,4)</f>
        <v>#N/A</v>
      </c>
      <c r="N812" s="31" t="e">
        <f ca="1">VLOOKUP(F812,Coef!$C$4:$D$23,2)</f>
        <v>#N/A</v>
      </c>
      <c r="O812" s="31" t="e">
        <f ca="1">MOD(VLOOKUP(H812,Coef!$C$2:$G$21,5)+MOD(E812+1,2)*15,20)</f>
        <v>#N/A</v>
      </c>
      <c r="P812" s="31" t="e">
        <f ca="1">VLOOKUP(N812,Coef!$A$27:$B$46,2)</f>
        <v>#N/A</v>
      </c>
      <c r="Q812" s="31" t="e">
        <f ca="1">VLOOKUP(N812,Coef!$A$27:$C$46,3)+O812/10-0.1</f>
        <v>#N/A</v>
      </c>
      <c r="R812" s="31" t="e">
        <f t="shared" ca="1" si="418"/>
        <v>#N/A</v>
      </c>
      <c r="S812" s="72" t="e">
        <f t="shared" ca="1" si="419"/>
        <v>#N/A</v>
      </c>
      <c r="T812" s="72" t="e">
        <f t="shared" ca="1" si="420"/>
        <v>#N/A</v>
      </c>
      <c r="U812" s="72" t="e">
        <f t="shared" ca="1" si="421"/>
        <v>#N/A</v>
      </c>
      <c r="V812" s="72" t="e">
        <f t="shared" ca="1" si="422"/>
        <v>#N/A</v>
      </c>
      <c r="W812" s="72" t="e">
        <f ca="1">(Coef!$J$9/(1+Coef!$J$8*(COS(V812))^2)^0.5)*Coef!$J$6</f>
        <v>#N/A</v>
      </c>
      <c r="X812" s="72" t="e">
        <f t="shared" ca="1" si="423"/>
        <v>#N/A</v>
      </c>
      <c r="Y812" s="72" t="e">
        <f t="shared" ca="1" si="424"/>
        <v>#N/A</v>
      </c>
      <c r="Z812" s="72" t="e">
        <f t="shared" ca="1" si="425"/>
        <v>#N/A</v>
      </c>
      <c r="AA812" s="72" t="e">
        <f t="shared" ca="1" si="426"/>
        <v>#N/A</v>
      </c>
      <c r="AB812" s="72" t="e">
        <f t="shared" ca="1" si="427"/>
        <v>#N/A</v>
      </c>
      <c r="AC812" s="72" t="e">
        <f t="shared" ca="1" si="428"/>
        <v>#N/A</v>
      </c>
      <c r="AD812" s="72" t="e">
        <f t="shared" ca="1" si="429"/>
        <v>#N/A</v>
      </c>
      <c r="AE812" s="72" t="e">
        <f ca="1">Coef!$J$6*Coef!$J$9*(V812-(Coef!$J$10*AB812)+(Coef!$J$11*AC812)-(Coef!$J$12*AD812))</f>
        <v>#N/A</v>
      </c>
      <c r="AF812" s="72" t="e">
        <f t="shared" ca="1" si="430"/>
        <v>#N/A</v>
      </c>
      <c r="AG812" s="72" t="e">
        <f ca="1">((Coef!$J$8*Y812^2)/2)*(COS(V812))^2</f>
        <v>#N/A</v>
      </c>
      <c r="AH812" s="72" t="e">
        <f t="shared" ca="1" si="431"/>
        <v>#N/A</v>
      </c>
      <c r="AI812" s="72" t="e">
        <f t="shared" ca="1" si="432"/>
        <v>#N/A</v>
      </c>
      <c r="AJ812" s="72" t="e">
        <f t="shared" ca="1" si="433"/>
        <v>#N/A</v>
      </c>
      <c r="AK812" s="72" t="e">
        <f t="shared" ca="1" si="434"/>
        <v>#N/A</v>
      </c>
      <c r="AL812" s="72" t="e">
        <f t="shared" ca="1" si="435"/>
        <v>#N/A</v>
      </c>
      <c r="AM812" s="72" t="e">
        <f ca="1">V812+(1+Coef!$J$8*(COS(V812))^2-(3/2)*Coef!$J$8*SIN(V812)*COS(V812)*(AL812-V812))*(AL812-V812)</f>
        <v>#N/A</v>
      </c>
      <c r="AN812" s="34" t="e">
        <f t="shared" ca="1" si="436"/>
        <v>#N/A</v>
      </c>
      <c r="AO812" s="33" t="e">
        <f t="shared" ca="1" si="437"/>
        <v>#N/A</v>
      </c>
      <c r="AP812" s="33" t="e">
        <f t="shared" ca="1" si="438"/>
        <v>#N/A</v>
      </c>
      <c r="AQ812" s="72" t="e">
        <f ca="1">'MGRS to Dist'!BP812</f>
        <v>#N/A</v>
      </c>
      <c r="AR812" s="72" t="e">
        <f ca="1">'MGRS to Dist'!BT812</f>
        <v>#N/A</v>
      </c>
      <c r="AS812" s="72" t="e">
        <f ca="1">'MGRS to Dist'!BU812</f>
        <v>#N/A</v>
      </c>
      <c r="AT812" s="72" t="e">
        <f ca="1">'MGRS to Dist'!BV812</f>
        <v>#N/A</v>
      </c>
    </row>
    <row r="813" spans="3:46" ht="16.5" customHeight="1">
      <c r="C813" s="72" t="str">
        <f t="shared" si="409"/>
        <v/>
      </c>
      <c r="D813" s="72" t="e">
        <f t="array" aca="1" ref="D813" ca="1">MATCH(TRUE,ISERROR(VALUE(MID(C813,ROW(INDIRECT("1:"&amp;LEN(C813))),1))),0)</f>
        <v>#N/A</v>
      </c>
      <c r="E813" s="72" t="e">
        <f t="shared" ca="1" si="410"/>
        <v>#N/A</v>
      </c>
      <c r="F813" s="72" t="e">
        <f t="shared" ca="1" si="411"/>
        <v>#N/A</v>
      </c>
      <c r="G813" s="72" t="e">
        <f t="shared" ca="1" si="412"/>
        <v>#N/A</v>
      </c>
      <c r="H813" s="72" t="e">
        <f t="shared" ca="1" si="413"/>
        <v>#N/A</v>
      </c>
      <c r="I813" s="72" t="e">
        <f t="shared" ca="1" si="414"/>
        <v>#N/A</v>
      </c>
      <c r="J813" s="72" t="e">
        <f t="shared" ca="1" si="415"/>
        <v>#N/A</v>
      </c>
      <c r="K813" s="72" t="e">
        <f t="shared" ca="1" si="416"/>
        <v>#N/A</v>
      </c>
      <c r="L813" s="72" t="e">
        <f t="shared" ca="1" si="417"/>
        <v>#N/A</v>
      </c>
      <c r="M813" s="72" t="e">
        <f ca="1">VLOOKUP(G813,Coef!$C$2:$F$25,4)</f>
        <v>#N/A</v>
      </c>
      <c r="N813" s="31" t="e">
        <f ca="1">VLOOKUP(F813,Coef!$C$4:$D$23,2)</f>
        <v>#N/A</v>
      </c>
      <c r="O813" s="31" t="e">
        <f ca="1">MOD(VLOOKUP(H813,Coef!$C$2:$G$21,5)+MOD(E813+1,2)*15,20)</f>
        <v>#N/A</v>
      </c>
      <c r="P813" s="31" t="e">
        <f ca="1">VLOOKUP(N813,Coef!$A$27:$B$46,2)</f>
        <v>#N/A</v>
      </c>
      <c r="Q813" s="31" t="e">
        <f ca="1">VLOOKUP(N813,Coef!$A$27:$C$46,3)+O813/10-0.1</f>
        <v>#N/A</v>
      </c>
      <c r="R813" s="31" t="e">
        <f t="shared" ca="1" si="418"/>
        <v>#N/A</v>
      </c>
      <c r="S813" s="72" t="e">
        <f t="shared" ca="1" si="419"/>
        <v>#N/A</v>
      </c>
      <c r="T813" s="72" t="e">
        <f t="shared" ca="1" si="420"/>
        <v>#N/A</v>
      </c>
      <c r="U813" s="72" t="e">
        <f t="shared" ca="1" si="421"/>
        <v>#N/A</v>
      </c>
      <c r="V813" s="72" t="e">
        <f t="shared" ca="1" si="422"/>
        <v>#N/A</v>
      </c>
      <c r="W813" s="72" t="e">
        <f ca="1">(Coef!$J$9/(1+Coef!$J$8*(COS(V813))^2)^0.5)*Coef!$J$6</f>
        <v>#N/A</v>
      </c>
      <c r="X813" s="72" t="e">
        <f t="shared" ca="1" si="423"/>
        <v>#N/A</v>
      </c>
      <c r="Y813" s="72" t="e">
        <f t="shared" ca="1" si="424"/>
        <v>#N/A</v>
      </c>
      <c r="Z813" s="72" t="e">
        <f t="shared" ca="1" si="425"/>
        <v>#N/A</v>
      </c>
      <c r="AA813" s="72" t="e">
        <f t="shared" ca="1" si="426"/>
        <v>#N/A</v>
      </c>
      <c r="AB813" s="72" t="e">
        <f t="shared" ca="1" si="427"/>
        <v>#N/A</v>
      </c>
      <c r="AC813" s="72" t="e">
        <f t="shared" ca="1" si="428"/>
        <v>#N/A</v>
      </c>
      <c r="AD813" s="72" t="e">
        <f t="shared" ca="1" si="429"/>
        <v>#N/A</v>
      </c>
      <c r="AE813" s="72" t="e">
        <f ca="1">Coef!$J$6*Coef!$J$9*(V813-(Coef!$J$10*AB813)+(Coef!$J$11*AC813)-(Coef!$J$12*AD813))</f>
        <v>#N/A</v>
      </c>
      <c r="AF813" s="72" t="e">
        <f t="shared" ca="1" si="430"/>
        <v>#N/A</v>
      </c>
      <c r="AG813" s="72" t="e">
        <f ca="1">((Coef!$J$8*Y813^2)/2)*(COS(V813))^2</f>
        <v>#N/A</v>
      </c>
      <c r="AH813" s="72" t="e">
        <f t="shared" ca="1" si="431"/>
        <v>#N/A</v>
      </c>
      <c r="AI813" s="72" t="e">
        <f t="shared" ca="1" si="432"/>
        <v>#N/A</v>
      </c>
      <c r="AJ813" s="72" t="e">
        <f t="shared" ca="1" si="433"/>
        <v>#N/A</v>
      </c>
      <c r="AK813" s="72" t="e">
        <f t="shared" ca="1" si="434"/>
        <v>#N/A</v>
      </c>
      <c r="AL813" s="72" t="e">
        <f t="shared" ca="1" si="435"/>
        <v>#N/A</v>
      </c>
      <c r="AM813" s="72" t="e">
        <f ca="1">V813+(1+Coef!$J$8*(COS(V813))^2-(3/2)*Coef!$J$8*SIN(V813)*COS(V813)*(AL813-V813))*(AL813-V813)</f>
        <v>#N/A</v>
      </c>
      <c r="AN813" s="34" t="e">
        <f t="shared" ca="1" si="436"/>
        <v>#N/A</v>
      </c>
      <c r="AO813" s="33" t="e">
        <f t="shared" ca="1" si="437"/>
        <v>#N/A</v>
      </c>
      <c r="AP813" s="33" t="e">
        <f t="shared" ca="1" si="438"/>
        <v>#N/A</v>
      </c>
      <c r="AQ813" s="72" t="e">
        <f ca="1">'MGRS to Dist'!BP813</f>
        <v>#N/A</v>
      </c>
      <c r="AR813" s="72" t="e">
        <f ca="1">'MGRS to Dist'!BT813</f>
        <v>#N/A</v>
      </c>
      <c r="AS813" s="72" t="e">
        <f ca="1">'MGRS to Dist'!BU813</f>
        <v>#N/A</v>
      </c>
      <c r="AT813" s="72" t="e">
        <f ca="1">'MGRS to Dist'!BV813</f>
        <v>#N/A</v>
      </c>
    </row>
    <row r="814" spans="3:46" ht="16.5" customHeight="1">
      <c r="C814" s="72" t="str">
        <f t="shared" si="409"/>
        <v/>
      </c>
      <c r="D814" s="72" t="e">
        <f t="array" aca="1" ref="D814" ca="1">MATCH(TRUE,ISERROR(VALUE(MID(C814,ROW(INDIRECT("1:"&amp;LEN(C814))),1))),0)</f>
        <v>#N/A</v>
      </c>
      <c r="E814" s="72" t="e">
        <f t="shared" ca="1" si="410"/>
        <v>#N/A</v>
      </c>
      <c r="F814" s="72" t="e">
        <f t="shared" ca="1" si="411"/>
        <v>#N/A</v>
      </c>
      <c r="G814" s="72" t="e">
        <f t="shared" ca="1" si="412"/>
        <v>#N/A</v>
      </c>
      <c r="H814" s="72" t="e">
        <f t="shared" ca="1" si="413"/>
        <v>#N/A</v>
      </c>
      <c r="I814" s="72" t="e">
        <f t="shared" ca="1" si="414"/>
        <v>#N/A</v>
      </c>
      <c r="J814" s="72" t="e">
        <f t="shared" ca="1" si="415"/>
        <v>#N/A</v>
      </c>
      <c r="K814" s="72" t="e">
        <f t="shared" ca="1" si="416"/>
        <v>#N/A</v>
      </c>
      <c r="L814" s="72" t="e">
        <f t="shared" ca="1" si="417"/>
        <v>#N/A</v>
      </c>
      <c r="M814" s="72" t="e">
        <f ca="1">VLOOKUP(G814,Coef!$C$2:$F$25,4)</f>
        <v>#N/A</v>
      </c>
      <c r="N814" s="31" t="e">
        <f ca="1">VLOOKUP(F814,Coef!$C$4:$D$23,2)</f>
        <v>#N/A</v>
      </c>
      <c r="O814" s="31" t="e">
        <f ca="1">MOD(VLOOKUP(H814,Coef!$C$2:$G$21,5)+MOD(E814+1,2)*15,20)</f>
        <v>#N/A</v>
      </c>
      <c r="P814" s="31" t="e">
        <f ca="1">VLOOKUP(N814,Coef!$A$27:$B$46,2)</f>
        <v>#N/A</v>
      </c>
      <c r="Q814" s="31" t="e">
        <f ca="1">VLOOKUP(N814,Coef!$A$27:$C$46,3)+O814/10-0.1</f>
        <v>#N/A</v>
      </c>
      <c r="R814" s="31" t="e">
        <f t="shared" ca="1" si="418"/>
        <v>#N/A</v>
      </c>
      <c r="S814" s="72" t="e">
        <f t="shared" ca="1" si="419"/>
        <v>#N/A</v>
      </c>
      <c r="T814" s="72" t="e">
        <f t="shared" ca="1" si="420"/>
        <v>#N/A</v>
      </c>
      <c r="U814" s="72" t="e">
        <f t="shared" ca="1" si="421"/>
        <v>#N/A</v>
      </c>
      <c r="V814" s="72" t="e">
        <f t="shared" ca="1" si="422"/>
        <v>#N/A</v>
      </c>
      <c r="W814" s="72" t="e">
        <f ca="1">(Coef!$J$9/(1+Coef!$J$8*(COS(V814))^2)^0.5)*Coef!$J$6</f>
        <v>#N/A</v>
      </c>
      <c r="X814" s="72" t="e">
        <f t="shared" ca="1" si="423"/>
        <v>#N/A</v>
      </c>
      <c r="Y814" s="72" t="e">
        <f t="shared" ca="1" si="424"/>
        <v>#N/A</v>
      </c>
      <c r="Z814" s="72" t="e">
        <f t="shared" ca="1" si="425"/>
        <v>#N/A</v>
      </c>
      <c r="AA814" s="72" t="e">
        <f t="shared" ca="1" si="426"/>
        <v>#N/A</v>
      </c>
      <c r="AB814" s="72" t="e">
        <f t="shared" ca="1" si="427"/>
        <v>#N/A</v>
      </c>
      <c r="AC814" s="72" t="e">
        <f t="shared" ca="1" si="428"/>
        <v>#N/A</v>
      </c>
      <c r="AD814" s="72" t="e">
        <f t="shared" ca="1" si="429"/>
        <v>#N/A</v>
      </c>
      <c r="AE814" s="72" t="e">
        <f ca="1">Coef!$J$6*Coef!$J$9*(V814-(Coef!$J$10*AB814)+(Coef!$J$11*AC814)-(Coef!$J$12*AD814))</f>
        <v>#N/A</v>
      </c>
      <c r="AF814" s="72" t="e">
        <f t="shared" ca="1" si="430"/>
        <v>#N/A</v>
      </c>
      <c r="AG814" s="72" t="e">
        <f ca="1">((Coef!$J$8*Y814^2)/2)*(COS(V814))^2</f>
        <v>#N/A</v>
      </c>
      <c r="AH814" s="72" t="e">
        <f t="shared" ca="1" si="431"/>
        <v>#N/A</v>
      </c>
      <c r="AI814" s="72" t="e">
        <f t="shared" ca="1" si="432"/>
        <v>#N/A</v>
      </c>
      <c r="AJ814" s="72" t="e">
        <f t="shared" ca="1" si="433"/>
        <v>#N/A</v>
      </c>
      <c r="AK814" s="72" t="e">
        <f t="shared" ca="1" si="434"/>
        <v>#N/A</v>
      </c>
      <c r="AL814" s="72" t="e">
        <f t="shared" ca="1" si="435"/>
        <v>#N/A</v>
      </c>
      <c r="AM814" s="72" t="e">
        <f ca="1">V814+(1+Coef!$J$8*(COS(V814))^2-(3/2)*Coef!$J$8*SIN(V814)*COS(V814)*(AL814-V814))*(AL814-V814)</f>
        <v>#N/A</v>
      </c>
      <c r="AN814" s="34" t="e">
        <f t="shared" ca="1" si="436"/>
        <v>#N/A</v>
      </c>
      <c r="AO814" s="33" t="e">
        <f t="shared" ca="1" si="437"/>
        <v>#N/A</v>
      </c>
      <c r="AP814" s="33" t="e">
        <f t="shared" ca="1" si="438"/>
        <v>#N/A</v>
      </c>
      <c r="AQ814" s="72" t="e">
        <f ca="1">'MGRS to Dist'!BP814</f>
        <v>#N/A</v>
      </c>
      <c r="AR814" s="72" t="e">
        <f ca="1">'MGRS to Dist'!BT814</f>
        <v>#N/A</v>
      </c>
      <c r="AS814" s="72" t="e">
        <f ca="1">'MGRS to Dist'!BU814</f>
        <v>#N/A</v>
      </c>
      <c r="AT814" s="72" t="e">
        <f ca="1">'MGRS to Dist'!BV814</f>
        <v>#N/A</v>
      </c>
    </row>
    <row r="815" spans="3:46" ht="16.5" customHeight="1">
      <c r="C815" s="72" t="str">
        <f t="shared" si="409"/>
        <v/>
      </c>
      <c r="D815" s="72" t="e">
        <f t="array" aca="1" ref="D815" ca="1">MATCH(TRUE,ISERROR(VALUE(MID(C815,ROW(INDIRECT("1:"&amp;LEN(C815))),1))),0)</f>
        <v>#N/A</v>
      </c>
      <c r="E815" s="72" t="e">
        <f t="shared" ca="1" si="410"/>
        <v>#N/A</v>
      </c>
      <c r="F815" s="72" t="e">
        <f t="shared" ca="1" si="411"/>
        <v>#N/A</v>
      </c>
      <c r="G815" s="72" t="e">
        <f t="shared" ca="1" si="412"/>
        <v>#N/A</v>
      </c>
      <c r="H815" s="72" t="e">
        <f t="shared" ca="1" si="413"/>
        <v>#N/A</v>
      </c>
      <c r="I815" s="72" t="e">
        <f t="shared" ca="1" si="414"/>
        <v>#N/A</v>
      </c>
      <c r="J815" s="72" t="e">
        <f t="shared" ca="1" si="415"/>
        <v>#N/A</v>
      </c>
      <c r="K815" s="72" t="e">
        <f t="shared" ca="1" si="416"/>
        <v>#N/A</v>
      </c>
      <c r="L815" s="72" t="e">
        <f t="shared" ca="1" si="417"/>
        <v>#N/A</v>
      </c>
      <c r="M815" s="72" t="e">
        <f ca="1">VLOOKUP(G815,Coef!$C$2:$F$25,4)</f>
        <v>#N/A</v>
      </c>
      <c r="N815" s="31" t="e">
        <f ca="1">VLOOKUP(F815,Coef!$C$4:$D$23,2)</f>
        <v>#N/A</v>
      </c>
      <c r="O815" s="31" t="e">
        <f ca="1">MOD(VLOOKUP(H815,Coef!$C$2:$G$21,5)+MOD(E815+1,2)*15,20)</f>
        <v>#N/A</v>
      </c>
      <c r="P815" s="31" t="e">
        <f ca="1">VLOOKUP(N815,Coef!$A$27:$B$46,2)</f>
        <v>#N/A</v>
      </c>
      <c r="Q815" s="31" t="e">
        <f ca="1">VLOOKUP(N815,Coef!$A$27:$C$46,3)+O815/10-0.1</f>
        <v>#N/A</v>
      </c>
      <c r="R815" s="31" t="e">
        <f t="shared" ca="1" si="418"/>
        <v>#N/A</v>
      </c>
      <c r="S815" s="72" t="e">
        <f t="shared" ca="1" si="419"/>
        <v>#N/A</v>
      </c>
      <c r="T815" s="72" t="e">
        <f t="shared" ca="1" si="420"/>
        <v>#N/A</v>
      </c>
      <c r="U815" s="72" t="e">
        <f t="shared" ca="1" si="421"/>
        <v>#N/A</v>
      </c>
      <c r="V815" s="72" t="e">
        <f t="shared" ca="1" si="422"/>
        <v>#N/A</v>
      </c>
      <c r="W815" s="72" t="e">
        <f ca="1">(Coef!$J$9/(1+Coef!$J$8*(COS(V815))^2)^0.5)*Coef!$J$6</f>
        <v>#N/A</v>
      </c>
      <c r="X815" s="72" t="e">
        <f t="shared" ca="1" si="423"/>
        <v>#N/A</v>
      </c>
      <c r="Y815" s="72" t="e">
        <f t="shared" ca="1" si="424"/>
        <v>#N/A</v>
      </c>
      <c r="Z815" s="72" t="e">
        <f t="shared" ca="1" si="425"/>
        <v>#N/A</v>
      </c>
      <c r="AA815" s="72" t="e">
        <f t="shared" ca="1" si="426"/>
        <v>#N/A</v>
      </c>
      <c r="AB815" s="72" t="e">
        <f t="shared" ca="1" si="427"/>
        <v>#N/A</v>
      </c>
      <c r="AC815" s="72" t="e">
        <f t="shared" ca="1" si="428"/>
        <v>#N/A</v>
      </c>
      <c r="AD815" s="72" t="e">
        <f t="shared" ca="1" si="429"/>
        <v>#N/A</v>
      </c>
      <c r="AE815" s="72" t="e">
        <f ca="1">Coef!$J$6*Coef!$J$9*(V815-(Coef!$J$10*AB815)+(Coef!$J$11*AC815)-(Coef!$J$12*AD815))</f>
        <v>#N/A</v>
      </c>
      <c r="AF815" s="72" t="e">
        <f t="shared" ca="1" si="430"/>
        <v>#N/A</v>
      </c>
      <c r="AG815" s="72" t="e">
        <f ca="1">((Coef!$J$8*Y815^2)/2)*(COS(V815))^2</f>
        <v>#N/A</v>
      </c>
      <c r="AH815" s="72" t="e">
        <f t="shared" ca="1" si="431"/>
        <v>#N/A</v>
      </c>
      <c r="AI815" s="72" t="e">
        <f t="shared" ca="1" si="432"/>
        <v>#N/A</v>
      </c>
      <c r="AJ815" s="72" t="e">
        <f t="shared" ca="1" si="433"/>
        <v>#N/A</v>
      </c>
      <c r="AK815" s="72" t="e">
        <f t="shared" ca="1" si="434"/>
        <v>#N/A</v>
      </c>
      <c r="AL815" s="72" t="e">
        <f t="shared" ca="1" si="435"/>
        <v>#N/A</v>
      </c>
      <c r="AM815" s="72" t="e">
        <f ca="1">V815+(1+Coef!$J$8*(COS(V815))^2-(3/2)*Coef!$J$8*SIN(V815)*COS(V815)*(AL815-V815))*(AL815-V815)</f>
        <v>#N/A</v>
      </c>
      <c r="AN815" s="34" t="e">
        <f t="shared" ca="1" si="436"/>
        <v>#N/A</v>
      </c>
      <c r="AO815" s="33" t="e">
        <f t="shared" ca="1" si="437"/>
        <v>#N/A</v>
      </c>
      <c r="AP815" s="33" t="e">
        <f t="shared" ca="1" si="438"/>
        <v>#N/A</v>
      </c>
      <c r="AQ815" s="72" t="e">
        <f ca="1">'MGRS to Dist'!BP815</f>
        <v>#N/A</v>
      </c>
      <c r="AR815" s="72" t="e">
        <f ca="1">'MGRS to Dist'!BT815</f>
        <v>#N/A</v>
      </c>
      <c r="AS815" s="72" t="e">
        <f ca="1">'MGRS to Dist'!BU815</f>
        <v>#N/A</v>
      </c>
      <c r="AT815" s="72" t="e">
        <f ca="1">'MGRS to Dist'!BV815</f>
        <v>#N/A</v>
      </c>
    </row>
    <row r="816" spans="3:46" ht="16.5" customHeight="1">
      <c r="C816" s="72" t="str">
        <f t="shared" si="409"/>
        <v/>
      </c>
      <c r="D816" s="72" t="e">
        <f t="array" aca="1" ref="D816" ca="1">MATCH(TRUE,ISERROR(VALUE(MID(C816,ROW(INDIRECT("1:"&amp;LEN(C816))),1))),0)</f>
        <v>#N/A</v>
      </c>
      <c r="E816" s="72" t="e">
        <f t="shared" ca="1" si="410"/>
        <v>#N/A</v>
      </c>
      <c r="F816" s="72" t="e">
        <f t="shared" ca="1" si="411"/>
        <v>#N/A</v>
      </c>
      <c r="G816" s="72" t="e">
        <f t="shared" ca="1" si="412"/>
        <v>#N/A</v>
      </c>
      <c r="H816" s="72" t="e">
        <f t="shared" ca="1" si="413"/>
        <v>#N/A</v>
      </c>
      <c r="I816" s="72" t="e">
        <f t="shared" ca="1" si="414"/>
        <v>#N/A</v>
      </c>
      <c r="J816" s="72" t="e">
        <f t="shared" ca="1" si="415"/>
        <v>#N/A</v>
      </c>
      <c r="K816" s="72" t="e">
        <f t="shared" ca="1" si="416"/>
        <v>#N/A</v>
      </c>
      <c r="L816" s="72" t="e">
        <f t="shared" ca="1" si="417"/>
        <v>#N/A</v>
      </c>
      <c r="M816" s="72" t="e">
        <f ca="1">VLOOKUP(G816,Coef!$C$2:$F$25,4)</f>
        <v>#N/A</v>
      </c>
      <c r="N816" s="31" t="e">
        <f ca="1">VLOOKUP(F816,Coef!$C$4:$D$23,2)</f>
        <v>#N/A</v>
      </c>
      <c r="O816" s="31" t="e">
        <f ca="1">MOD(VLOOKUP(H816,Coef!$C$2:$G$21,5)+MOD(E816+1,2)*15,20)</f>
        <v>#N/A</v>
      </c>
      <c r="P816" s="31" t="e">
        <f ca="1">VLOOKUP(N816,Coef!$A$27:$B$46,2)</f>
        <v>#N/A</v>
      </c>
      <c r="Q816" s="31" t="e">
        <f ca="1">VLOOKUP(N816,Coef!$A$27:$C$46,3)+O816/10-0.1</f>
        <v>#N/A</v>
      </c>
      <c r="R816" s="31" t="e">
        <f t="shared" ca="1" si="418"/>
        <v>#N/A</v>
      </c>
      <c r="S816" s="72" t="e">
        <f t="shared" ca="1" si="419"/>
        <v>#N/A</v>
      </c>
      <c r="T816" s="72" t="e">
        <f t="shared" ca="1" si="420"/>
        <v>#N/A</v>
      </c>
      <c r="U816" s="72" t="e">
        <f t="shared" ca="1" si="421"/>
        <v>#N/A</v>
      </c>
      <c r="V816" s="72" t="e">
        <f t="shared" ca="1" si="422"/>
        <v>#N/A</v>
      </c>
      <c r="W816" s="72" t="e">
        <f ca="1">(Coef!$J$9/(1+Coef!$J$8*(COS(V816))^2)^0.5)*Coef!$J$6</f>
        <v>#N/A</v>
      </c>
      <c r="X816" s="72" t="e">
        <f t="shared" ca="1" si="423"/>
        <v>#N/A</v>
      </c>
      <c r="Y816" s="72" t="e">
        <f t="shared" ca="1" si="424"/>
        <v>#N/A</v>
      </c>
      <c r="Z816" s="72" t="e">
        <f t="shared" ca="1" si="425"/>
        <v>#N/A</v>
      </c>
      <c r="AA816" s="72" t="e">
        <f t="shared" ca="1" si="426"/>
        <v>#N/A</v>
      </c>
      <c r="AB816" s="72" t="e">
        <f t="shared" ca="1" si="427"/>
        <v>#N/A</v>
      </c>
      <c r="AC816" s="72" t="e">
        <f t="shared" ca="1" si="428"/>
        <v>#N/A</v>
      </c>
      <c r="AD816" s="72" t="e">
        <f t="shared" ca="1" si="429"/>
        <v>#N/A</v>
      </c>
      <c r="AE816" s="72" t="e">
        <f ca="1">Coef!$J$6*Coef!$J$9*(V816-(Coef!$J$10*AB816)+(Coef!$J$11*AC816)-(Coef!$J$12*AD816))</f>
        <v>#N/A</v>
      </c>
      <c r="AF816" s="72" t="e">
        <f t="shared" ca="1" si="430"/>
        <v>#N/A</v>
      </c>
      <c r="AG816" s="72" t="e">
        <f ca="1">((Coef!$J$8*Y816^2)/2)*(COS(V816))^2</f>
        <v>#N/A</v>
      </c>
      <c r="AH816" s="72" t="e">
        <f t="shared" ca="1" si="431"/>
        <v>#N/A</v>
      </c>
      <c r="AI816" s="72" t="e">
        <f t="shared" ca="1" si="432"/>
        <v>#N/A</v>
      </c>
      <c r="AJ816" s="72" t="e">
        <f t="shared" ca="1" si="433"/>
        <v>#N/A</v>
      </c>
      <c r="AK816" s="72" t="e">
        <f t="shared" ca="1" si="434"/>
        <v>#N/A</v>
      </c>
      <c r="AL816" s="72" t="e">
        <f t="shared" ca="1" si="435"/>
        <v>#N/A</v>
      </c>
      <c r="AM816" s="72" t="e">
        <f ca="1">V816+(1+Coef!$J$8*(COS(V816))^2-(3/2)*Coef!$J$8*SIN(V816)*COS(V816)*(AL816-V816))*(AL816-V816)</f>
        <v>#N/A</v>
      </c>
      <c r="AN816" s="34" t="e">
        <f t="shared" ca="1" si="436"/>
        <v>#N/A</v>
      </c>
      <c r="AO816" s="33" t="e">
        <f t="shared" ca="1" si="437"/>
        <v>#N/A</v>
      </c>
      <c r="AP816" s="33" t="e">
        <f t="shared" ca="1" si="438"/>
        <v>#N/A</v>
      </c>
      <c r="AQ816" s="72" t="e">
        <f ca="1">'MGRS to Dist'!BP816</f>
        <v>#N/A</v>
      </c>
      <c r="AR816" s="72" t="e">
        <f ca="1">'MGRS to Dist'!BT816</f>
        <v>#N/A</v>
      </c>
      <c r="AS816" s="72" t="e">
        <f ca="1">'MGRS to Dist'!BU816</f>
        <v>#N/A</v>
      </c>
      <c r="AT816" s="72" t="e">
        <f ca="1">'MGRS to Dist'!BV816</f>
        <v>#N/A</v>
      </c>
    </row>
    <row r="817" spans="3:46" ht="16.5" customHeight="1">
      <c r="C817" s="72" t="str">
        <f t="shared" si="409"/>
        <v/>
      </c>
      <c r="D817" s="72" t="e">
        <f t="array" aca="1" ref="D817" ca="1">MATCH(TRUE,ISERROR(VALUE(MID(C817,ROW(INDIRECT("1:"&amp;LEN(C817))),1))),0)</f>
        <v>#N/A</v>
      </c>
      <c r="E817" s="72" t="e">
        <f t="shared" ca="1" si="410"/>
        <v>#N/A</v>
      </c>
      <c r="F817" s="72" t="e">
        <f t="shared" ca="1" si="411"/>
        <v>#N/A</v>
      </c>
      <c r="G817" s="72" t="e">
        <f t="shared" ca="1" si="412"/>
        <v>#N/A</v>
      </c>
      <c r="H817" s="72" t="e">
        <f t="shared" ca="1" si="413"/>
        <v>#N/A</v>
      </c>
      <c r="I817" s="72" t="e">
        <f t="shared" ca="1" si="414"/>
        <v>#N/A</v>
      </c>
      <c r="J817" s="72" t="e">
        <f t="shared" ca="1" si="415"/>
        <v>#N/A</v>
      </c>
      <c r="K817" s="72" t="e">
        <f t="shared" ca="1" si="416"/>
        <v>#N/A</v>
      </c>
      <c r="L817" s="72" t="e">
        <f t="shared" ca="1" si="417"/>
        <v>#N/A</v>
      </c>
      <c r="M817" s="72" t="e">
        <f ca="1">VLOOKUP(G817,Coef!$C$2:$F$25,4)</f>
        <v>#N/A</v>
      </c>
      <c r="N817" s="31" t="e">
        <f ca="1">VLOOKUP(F817,Coef!$C$4:$D$23,2)</f>
        <v>#N/A</v>
      </c>
      <c r="O817" s="31" t="e">
        <f ca="1">MOD(VLOOKUP(H817,Coef!$C$2:$G$21,5)+MOD(E817+1,2)*15,20)</f>
        <v>#N/A</v>
      </c>
      <c r="P817" s="31" t="e">
        <f ca="1">VLOOKUP(N817,Coef!$A$27:$B$46,2)</f>
        <v>#N/A</v>
      </c>
      <c r="Q817" s="31" t="e">
        <f ca="1">VLOOKUP(N817,Coef!$A$27:$C$46,3)+O817/10-0.1</f>
        <v>#N/A</v>
      </c>
      <c r="R817" s="31" t="e">
        <f t="shared" ca="1" si="418"/>
        <v>#N/A</v>
      </c>
      <c r="S817" s="72" t="e">
        <f t="shared" ca="1" si="419"/>
        <v>#N/A</v>
      </c>
      <c r="T817" s="72" t="e">
        <f t="shared" ca="1" si="420"/>
        <v>#N/A</v>
      </c>
      <c r="U817" s="72" t="e">
        <f t="shared" ca="1" si="421"/>
        <v>#N/A</v>
      </c>
      <c r="V817" s="72" t="e">
        <f t="shared" ca="1" si="422"/>
        <v>#N/A</v>
      </c>
      <c r="W817" s="72" t="e">
        <f ca="1">(Coef!$J$9/(1+Coef!$J$8*(COS(V817))^2)^0.5)*Coef!$J$6</f>
        <v>#N/A</v>
      </c>
      <c r="X817" s="72" t="e">
        <f t="shared" ca="1" si="423"/>
        <v>#N/A</v>
      </c>
      <c r="Y817" s="72" t="e">
        <f t="shared" ca="1" si="424"/>
        <v>#N/A</v>
      </c>
      <c r="Z817" s="72" t="e">
        <f t="shared" ca="1" si="425"/>
        <v>#N/A</v>
      </c>
      <c r="AA817" s="72" t="e">
        <f t="shared" ca="1" si="426"/>
        <v>#N/A</v>
      </c>
      <c r="AB817" s="72" t="e">
        <f t="shared" ca="1" si="427"/>
        <v>#N/A</v>
      </c>
      <c r="AC817" s="72" t="e">
        <f t="shared" ca="1" si="428"/>
        <v>#N/A</v>
      </c>
      <c r="AD817" s="72" t="e">
        <f t="shared" ca="1" si="429"/>
        <v>#N/A</v>
      </c>
      <c r="AE817" s="72" t="e">
        <f ca="1">Coef!$J$6*Coef!$J$9*(V817-(Coef!$J$10*AB817)+(Coef!$J$11*AC817)-(Coef!$J$12*AD817))</f>
        <v>#N/A</v>
      </c>
      <c r="AF817" s="72" t="e">
        <f t="shared" ca="1" si="430"/>
        <v>#N/A</v>
      </c>
      <c r="AG817" s="72" t="e">
        <f ca="1">((Coef!$J$8*Y817^2)/2)*(COS(V817))^2</f>
        <v>#N/A</v>
      </c>
      <c r="AH817" s="72" t="e">
        <f t="shared" ca="1" si="431"/>
        <v>#N/A</v>
      </c>
      <c r="AI817" s="72" t="e">
        <f t="shared" ca="1" si="432"/>
        <v>#N/A</v>
      </c>
      <c r="AJ817" s="72" t="e">
        <f t="shared" ca="1" si="433"/>
        <v>#N/A</v>
      </c>
      <c r="AK817" s="72" t="e">
        <f t="shared" ca="1" si="434"/>
        <v>#N/A</v>
      </c>
      <c r="AL817" s="72" t="e">
        <f t="shared" ca="1" si="435"/>
        <v>#N/A</v>
      </c>
      <c r="AM817" s="72" t="e">
        <f ca="1">V817+(1+Coef!$J$8*(COS(V817))^2-(3/2)*Coef!$J$8*SIN(V817)*COS(V817)*(AL817-V817))*(AL817-V817)</f>
        <v>#N/A</v>
      </c>
      <c r="AN817" s="34" t="e">
        <f t="shared" ca="1" si="436"/>
        <v>#N/A</v>
      </c>
      <c r="AO817" s="33" t="e">
        <f t="shared" ca="1" si="437"/>
        <v>#N/A</v>
      </c>
      <c r="AP817" s="33" t="e">
        <f t="shared" ca="1" si="438"/>
        <v>#N/A</v>
      </c>
      <c r="AQ817" s="72" t="e">
        <f ca="1">'MGRS to Dist'!BP817</f>
        <v>#N/A</v>
      </c>
      <c r="AR817" s="72" t="e">
        <f ca="1">'MGRS to Dist'!BT817</f>
        <v>#N/A</v>
      </c>
      <c r="AS817" s="72" t="e">
        <f ca="1">'MGRS to Dist'!BU817</f>
        <v>#N/A</v>
      </c>
      <c r="AT817" s="72" t="e">
        <f ca="1">'MGRS to Dist'!BV817</f>
        <v>#N/A</v>
      </c>
    </row>
    <row r="818" spans="3:46" ht="16.5" customHeight="1">
      <c r="C818" s="72" t="str">
        <f t="shared" si="409"/>
        <v/>
      </c>
      <c r="D818" s="72" t="e">
        <f t="array" aca="1" ref="D818" ca="1">MATCH(TRUE,ISERROR(VALUE(MID(C818,ROW(INDIRECT("1:"&amp;LEN(C818))),1))),0)</f>
        <v>#N/A</v>
      </c>
      <c r="E818" s="72" t="e">
        <f t="shared" ca="1" si="410"/>
        <v>#N/A</v>
      </c>
      <c r="F818" s="72" t="e">
        <f t="shared" ca="1" si="411"/>
        <v>#N/A</v>
      </c>
      <c r="G818" s="72" t="e">
        <f t="shared" ca="1" si="412"/>
        <v>#N/A</v>
      </c>
      <c r="H818" s="72" t="e">
        <f t="shared" ca="1" si="413"/>
        <v>#N/A</v>
      </c>
      <c r="I818" s="72" t="e">
        <f t="shared" ca="1" si="414"/>
        <v>#N/A</v>
      </c>
      <c r="J818" s="72" t="e">
        <f t="shared" ca="1" si="415"/>
        <v>#N/A</v>
      </c>
      <c r="K818" s="72" t="e">
        <f t="shared" ca="1" si="416"/>
        <v>#N/A</v>
      </c>
      <c r="L818" s="72" t="e">
        <f t="shared" ca="1" si="417"/>
        <v>#N/A</v>
      </c>
      <c r="M818" s="72" t="e">
        <f ca="1">VLOOKUP(G818,Coef!$C$2:$F$25,4)</f>
        <v>#N/A</v>
      </c>
      <c r="N818" s="31" t="e">
        <f ca="1">VLOOKUP(F818,Coef!$C$4:$D$23,2)</f>
        <v>#N/A</v>
      </c>
      <c r="O818" s="31" t="e">
        <f ca="1">MOD(VLOOKUP(H818,Coef!$C$2:$G$21,5)+MOD(E818+1,2)*15,20)</f>
        <v>#N/A</v>
      </c>
      <c r="P818" s="31" t="e">
        <f ca="1">VLOOKUP(N818,Coef!$A$27:$B$46,2)</f>
        <v>#N/A</v>
      </c>
      <c r="Q818" s="31" t="e">
        <f ca="1">VLOOKUP(N818,Coef!$A$27:$C$46,3)+O818/10-0.1</f>
        <v>#N/A</v>
      </c>
      <c r="R818" s="31" t="e">
        <f t="shared" ca="1" si="418"/>
        <v>#N/A</v>
      </c>
      <c r="S818" s="72" t="e">
        <f t="shared" ca="1" si="419"/>
        <v>#N/A</v>
      </c>
      <c r="T818" s="72" t="e">
        <f t="shared" ca="1" si="420"/>
        <v>#N/A</v>
      </c>
      <c r="U818" s="72" t="e">
        <f t="shared" ca="1" si="421"/>
        <v>#N/A</v>
      </c>
      <c r="V818" s="72" t="e">
        <f t="shared" ca="1" si="422"/>
        <v>#N/A</v>
      </c>
      <c r="W818" s="72" t="e">
        <f ca="1">(Coef!$J$9/(1+Coef!$J$8*(COS(V818))^2)^0.5)*Coef!$J$6</f>
        <v>#N/A</v>
      </c>
      <c r="X818" s="72" t="e">
        <f t="shared" ca="1" si="423"/>
        <v>#N/A</v>
      </c>
      <c r="Y818" s="72" t="e">
        <f t="shared" ca="1" si="424"/>
        <v>#N/A</v>
      </c>
      <c r="Z818" s="72" t="e">
        <f t="shared" ca="1" si="425"/>
        <v>#N/A</v>
      </c>
      <c r="AA818" s="72" t="e">
        <f t="shared" ca="1" si="426"/>
        <v>#N/A</v>
      </c>
      <c r="AB818" s="72" t="e">
        <f t="shared" ca="1" si="427"/>
        <v>#N/A</v>
      </c>
      <c r="AC818" s="72" t="e">
        <f t="shared" ca="1" si="428"/>
        <v>#N/A</v>
      </c>
      <c r="AD818" s="72" t="e">
        <f t="shared" ca="1" si="429"/>
        <v>#N/A</v>
      </c>
      <c r="AE818" s="72" t="e">
        <f ca="1">Coef!$J$6*Coef!$J$9*(V818-(Coef!$J$10*AB818)+(Coef!$J$11*AC818)-(Coef!$J$12*AD818))</f>
        <v>#N/A</v>
      </c>
      <c r="AF818" s="72" t="e">
        <f t="shared" ca="1" si="430"/>
        <v>#N/A</v>
      </c>
      <c r="AG818" s="72" t="e">
        <f ca="1">((Coef!$J$8*Y818^2)/2)*(COS(V818))^2</f>
        <v>#N/A</v>
      </c>
      <c r="AH818" s="72" t="e">
        <f t="shared" ca="1" si="431"/>
        <v>#N/A</v>
      </c>
      <c r="AI818" s="72" t="e">
        <f t="shared" ca="1" si="432"/>
        <v>#N/A</v>
      </c>
      <c r="AJ818" s="72" t="e">
        <f t="shared" ca="1" si="433"/>
        <v>#N/A</v>
      </c>
      <c r="AK818" s="72" t="e">
        <f t="shared" ca="1" si="434"/>
        <v>#N/A</v>
      </c>
      <c r="AL818" s="72" t="e">
        <f t="shared" ca="1" si="435"/>
        <v>#N/A</v>
      </c>
      <c r="AM818" s="72" t="e">
        <f ca="1">V818+(1+Coef!$J$8*(COS(V818))^2-(3/2)*Coef!$J$8*SIN(V818)*COS(V818)*(AL818-V818))*(AL818-V818)</f>
        <v>#N/A</v>
      </c>
      <c r="AN818" s="34" t="e">
        <f t="shared" ca="1" si="436"/>
        <v>#N/A</v>
      </c>
      <c r="AO818" s="33" t="e">
        <f t="shared" ca="1" si="437"/>
        <v>#N/A</v>
      </c>
      <c r="AP818" s="33" t="e">
        <f t="shared" ca="1" si="438"/>
        <v>#N/A</v>
      </c>
      <c r="AQ818" s="72" t="e">
        <f ca="1">'MGRS to Dist'!BP818</f>
        <v>#N/A</v>
      </c>
      <c r="AR818" s="72" t="e">
        <f ca="1">'MGRS to Dist'!BT818</f>
        <v>#N/A</v>
      </c>
      <c r="AS818" s="72" t="e">
        <f ca="1">'MGRS to Dist'!BU818</f>
        <v>#N/A</v>
      </c>
      <c r="AT818" s="72" t="e">
        <f ca="1">'MGRS to Dist'!BV818</f>
        <v>#N/A</v>
      </c>
    </row>
    <row r="819" spans="3:46" ht="16.5" customHeight="1">
      <c r="C819" s="72" t="str">
        <f t="shared" si="409"/>
        <v/>
      </c>
      <c r="D819" s="72" t="e">
        <f t="array" aca="1" ref="D819" ca="1">MATCH(TRUE,ISERROR(VALUE(MID(C819,ROW(INDIRECT("1:"&amp;LEN(C819))),1))),0)</f>
        <v>#N/A</v>
      </c>
      <c r="E819" s="72" t="e">
        <f t="shared" ca="1" si="410"/>
        <v>#N/A</v>
      </c>
      <c r="F819" s="72" t="e">
        <f t="shared" ca="1" si="411"/>
        <v>#N/A</v>
      </c>
      <c r="G819" s="72" t="e">
        <f t="shared" ca="1" si="412"/>
        <v>#N/A</v>
      </c>
      <c r="H819" s="72" t="e">
        <f t="shared" ca="1" si="413"/>
        <v>#N/A</v>
      </c>
      <c r="I819" s="72" t="e">
        <f t="shared" ca="1" si="414"/>
        <v>#N/A</v>
      </c>
      <c r="J819" s="72" t="e">
        <f t="shared" ca="1" si="415"/>
        <v>#N/A</v>
      </c>
      <c r="K819" s="72" t="e">
        <f t="shared" ca="1" si="416"/>
        <v>#N/A</v>
      </c>
      <c r="L819" s="72" t="e">
        <f t="shared" ca="1" si="417"/>
        <v>#N/A</v>
      </c>
      <c r="M819" s="72" t="e">
        <f ca="1">VLOOKUP(G819,Coef!$C$2:$F$25,4)</f>
        <v>#N/A</v>
      </c>
      <c r="N819" s="31" t="e">
        <f ca="1">VLOOKUP(F819,Coef!$C$4:$D$23,2)</f>
        <v>#N/A</v>
      </c>
      <c r="O819" s="31" t="e">
        <f ca="1">MOD(VLOOKUP(H819,Coef!$C$2:$G$21,5)+MOD(E819+1,2)*15,20)</f>
        <v>#N/A</v>
      </c>
      <c r="P819" s="31" t="e">
        <f ca="1">VLOOKUP(N819,Coef!$A$27:$B$46,2)</f>
        <v>#N/A</v>
      </c>
      <c r="Q819" s="31" t="e">
        <f ca="1">VLOOKUP(N819,Coef!$A$27:$C$46,3)+O819/10-0.1</f>
        <v>#N/A</v>
      </c>
      <c r="R819" s="31" t="e">
        <f t="shared" ca="1" si="418"/>
        <v>#N/A</v>
      </c>
      <c r="S819" s="72" t="e">
        <f t="shared" ca="1" si="419"/>
        <v>#N/A</v>
      </c>
      <c r="T819" s="72" t="e">
        <f t="shared" ca="1" si="420"/>
        <v>#N/A</v>
      </c>
      <c r="U819" s="72" t="e">
        <f t="shared" ca="1" si="421"/>
        <v>#N/A</v>
      </c>
      <c r="V819" s="72" t="e">
        <f t="shared" ca="1" si="422"/>
        <v>#N/A</v>
      </c>
      <c r="W819" s="72" t="e">
        <f ca="1">(Coef!$J$9/(1+Coef!$J$8*(COS(V819))^2)^0.5)*Coef!$J$6</f>
        <v>#N/A</v>
      </c>
      <c r="X819" s="72" t="e">
        <f t="shared" ca="1" si="423"/>
        <v>#N/A</v>
      </c>
      <c r="Y819" s="72" t="e">
        <f t="shared" ca="1" si="424"/>
        <v>#N/A</v>
      </c>
      <c r="Z819" s="72" t="e">
        <f t="shared" ca="1" si="425"/>
        <v>#N/A</v>
      </c>
      <c r="AA819" s="72" t="e">
        <f t="shared" ca="1" si="426"/>
        <v>#N/A</v>
      </c>
      <c r="AB819" s="72" t="e">
        <f t="shared" ca="1" si="427"/>
        <v>#N/A</v>
      </c>
      <c r="AC819" s="72" t="e">
        <f t="shared" ca="1" si="428"/>
        <v>#N/A</v>
      </c>
      <c r="AD819" s="72" t="e">
        <f t="shared" ca="1" si="429"/>
        <v>#N/A</v>
      </c>
      <c r="AE819" s="72" t="e">
        <f ca="1">Coef!$J$6*Coef!$J$9*(V819-(Coef!$J$10*AB819)+(Coef!$J$11*AC819)-(Coef!$J$12*AD819))</f>
        <v>#N/A</v>
      </c>
      <c r="AF819" s="72" t="e">
        <f t="shared" ca="1" si="430"/>
        <v>#N/A</v>
      </c>
      <c r="AG819" s="72" t="e">
        <f ca="1">((Coef!$J$8*Y819^2)/2)*(COS(V819))^2</f>
        <v>#N/A</v>
      </c>
      <c r="AH819" s="72" t="e">
        <f t="shared" ca="1" si="431"/>
        <v>#N/A</v>
      </c>
      <c r="AI819" s="72" t="e">
        <f t="shared" ca="1" si="432"/>
        <v>#N/A</v>
      </c>
      <c r="AJ819" s="72" t="e">
        <f t="shared" ca="1" si="433"/>
        <v>#N/A</v>
      </c>
      <c r="AK819" s="72" t="e">
        <f t="shared" ca="1" si="434"/>
        <v>#N/A</v>
      </c>
      <c r="AL819" s="72" t="e">
        <f t="shared" ca="1" si="435"/>
        <v>#N/A</v>
      </c>
      <c r="AM819" s="72" t="e">
        <f ca="1">V819+(1+Coef!$J$8*(COS(V819))^2-(3/2)*Coef!$J$8*SIN(V819)*COS(V819)*(AL819-V819))*(AL819-V819)</f>
        <v>#N/A</v>
      </c>
      <c r="AN819" s="34" t="e">
        <f t="shared" ca="1" si="436"/>
        <v>#N/A</v>
      </c>
      <c r="AO819" s="33" t="e">
        <f t="shared" ca="1" si="437"/>
        <v>#N/A</v>
      </c>
      <c r="AP819" s="33" t="e">
        <f t="shared" ca="1" si="438"/>
        <v>#N/A</v>
      </c>
      <c r="AQ819" s="72" t="e">
        <f ca="1">'MGRS to Dist'!BP819</f>
        <v>#N/A</v>
      </c>
      <c r="AR819" s="72" t="e">
        <f ca="1">'MGRS to Dist'!BT819</f>
        <v>#N/A</v>
      </c>
      <c r="AS819" s="72" t="e">
        <f ca="1">'MGRS to Dist'!BU819</f>
        <v>#N/A</v>
      </c>
      <c r="AT819" s="72" t="e">
        <f ca="1">'MGRS to Dist'!BV819</f>
        <v>#N/A</v>
      </c>
    </row>
    <row r="820" spans="3:46" ht="16.5" customHeight="1">
      <c r="C820" s="72" t="str">
        <f t="shared" si="409"/>
        <v/>
      </c>
      <c r="D820" s="72" t="e">
        <f t="array" aca="1" ref="D820" ca="1">MATCH(TRUE,ISERROR(VALUE(MID(C820,ROW(INDIRECT("1:"&amp;LEN(C820))),1))),0)</f>
        <v>#N/A</v>
      </c>
      <c r="E820" s="72" t="e">
        <f t="shared" ca="1" si="410"/>
        <v>#N/A</v>
      </c>
      <c r="F820" s="72" t="e">
        <f t="shared" ca="1" si="411"/>
        <v>#N/A</v>
      </c>
      <c r="G820" s="72" t="e">
        <f t="shared" ca="1" si="412"/>
        <v>#N/A</v>
      </c>
      <c r="H820" s="72" t="e">
        <f t="shared" ca="1" si="413"/>
        <v>#N/A</v>
      </c>
      <c r="I820" s="72" t="e">
        <f t="shared" ca="1" si="414"/>
        <v>#N/A</v>
      </c>
      <c r="J820" s="72" t="e">
        <f t="shared" ca="1" si="415"/>
        <v>#N/A</v>
      </c>
      <c r="K820" s="72" t="e">
        <f t="shared" ca="1" si="416"/>
        <v>#N/A</v>
      </c>
      <c r="L820" s="72" t="e">
        <f t="shared" ca="1" si="417"/>
        <v>#N/A</v>
      </c>
      <c r="M820" s="72" t="e">
        <f ca="1">VLOOKUP(G820,Coef!$C$2:$F$25,4)</f>
        <v>#N/A</v>
      </c>
      <c r="N820" s="31" t="e">
        <f ca="1">VLOOKUP(F820,Coef!$C$4:$D$23,2)</f>
        <v>#N/A</v>
      </c>
      <c r="O820" s="31" t="e">
        <f ca="1">MOD(VLOOKUP(H820,Coef!$C$2:$G$21,5)+MOD(E820+1,2)*15,20)</f>
        <v>#N/A</v>
      </c>
      <c r="P820" s="31" t="e">
        <f ca="1">VLOOKUP(N820,Coef!$A$27:$B$46,2)</f>
        <v>#N/A</v>
      </c>
      <c r="Q820" s="31" t="e">
        <f ca="1">VLOOKUP(N820,Coef!$A$27:$C$46,3)+O820/10-0.1</f>
        <v>#N/A</v>
      </c>
      <c r="R820" s="31" t="e">
        <f t="shared" ca="1" si="418"/>
        <v>#N/A</v>
      </c>
      <c r="S820" s="72" t="e">
        <f t="shared" ca="1" si="419"/>
        <v>#N/A</v>
      </c>
      <c r="T820" s="72" t="e">
        <f t="shared" ca="1" si="420"/>
        <v>#N/A</v>
      </c>
      <c r="U820" s="72" t="e">
        <f t="shared" ca="1" si="421"/>
        <v>#N/A</v>
      </c>
      <c r="V820" s="72" t="e">
        <f t="shared" ca="1" si="422"/>
        <v>#N/A</v>
      </c>
      <c r="W820" s="72" t="e">
        <f ca="1">(Coef!$J$9/(1+Coef!$J$8*(COS(V820))^2)^0.5)*Coef!$J$6</f>
        <v>#N/A</v>
      </c>
      <c r="X820" s="72" t="e">
        <f t="shared" ca="1" si="423"/>
        <v>#N/A</v>
      </c>
      <c r="Y820" s="72" t="e">
        <f t="shared" ca="1" si="424"/>
        <v>#N/A</v>
      </c>
      <c r="Z820" s="72" t="e">
        <f t="shared" ca="1" si="425"/>
        <v>#N/A</v>
      </c>
      <c r="AA820" s="72" t="e">
        <f t="shared" ca="1" si="426"/>
        <v>#N/A</v>
      </c>
      <c r="AB820" s="72" t="e">
        <f t="shared" ca="1" si="427"/>
        <v>#N/A</v>
      </c>
      <c r="AC820" s="72" t="e">
        <f t="shared" ca="1" si="428"/>
        <v>#N/A</v>
      </c>
      <c r="AD820" s="72" t="e">
        <f t="shared" ca="1" si="429"/>
        <v>#N/A</v>
      </c>
      <c r="AE820" s="72" t="e">
        <f ca="1">Coef!$J$6*Coef!$J$9*(V820-(Coef!$J$10*AB820)+(Coef!$J$11*AC820)-(Coef!$J$12*AD820))</f>
        <v>#N/A</v>
      </c>
      <c r="AF820" s="72" t="e">
        <f t="shared" ca="1" si="430"/>
        <v>#N/A</v>
      </c>
      <c r="AG820" s="72" t="e">
        <f ca="1">((Coef!$J$8*Y820^2)/2)*(COS(V820))^2</f>
        <v>#N/A</v>
      </c>
      <c r="AH820" s="72" t="e">
        <f t="shared" ca="1" si="431"/>
        <v>#N/A</v>
      </c>
      <c r="AI820" s="72" t="e">
        <f t="shared" ca="1" si="432"/>
        <v>#N/A</v>
      </c>
      <c r="AJ820" s="72" t="e">
        <f t="shared" ca="1" si="433"/>
        <v>#N/A</v>
      </c>
      <c r="AK820" s="72" t="e">
        <f t="shared" ca="1" si="434"/>
        <v>#N/A</v>
      </c>
      <c r="AL820" s="72" t="e">
        <f t="shared" ca="1" si="435"/>
        <v>#N/A</v>
      </c>
      <c r="AM820" s="72" t="e">
        <f ca="1">V820+(1+Coef!$J$8*(COS(V820))^2-(3/2)*Coef!$J$8*SIN(V820)*COS(V820)*(AL820-V820))*(AL820-V820)</f>
        <v>#N/A</v>
      </c>
      <c r="AN820" s="34" t="e">
        <f t="shared" ca="1" si="436"/>
        <v>#N/A</v>
      </c>
      <c r="AO820" s="33" t="e">
        <f t="shared" ca="1" si="437"/>
        <v>#N/A</v>
      </c>
      <c r="AP820" s="33" t="e">
        <f t="shared" ca="1" si="438"/>
        <v>#N/A</v>
      </c>
      <c r="AQ820" s="72" t="e">
        <f ca="1">'MGRS to Dist'!BP820</f>
        <v>#N/A</v>
      </c>
      <c r="AR820" s="72" t="e">
        <f ca="1">'MGRS to Dist'!BT820</f>
        <v>#N/A</v>
      </c>
      <c r="AS820" s="72" t="e">
        <f ca="1">'MGRS to Dist'!BU820</f>
        <v>#N/A</v>
      </c>
      <c r="AT820" s="72" t="e">
        <f ca="1">'MGRS to Dist'!BV820</f>
        <v>#N/A</v>
      </c>
    </row>
    <row r="821" spans="3:46" ht="16.5" customHeight="1">
      <c r="C821" s="72" t="str">
        <f t="shared" si="409"/>
        <v/>
      </c>
      <c r="D821" s="72" t="e">
        <f t="array" aca="1" ref="D821" ca="1">MATCH(TRUE,ISERROR(VALUE(MID(C821,ROW(INDIRECT("1:"&amp;LEN(C821))),1))),0)</f>
        <v>#N/A</v>
      </c>
      <c r="E821" s="72" t="e">
        <f t="shared" ca="1" si="410"/>
        <v>#N/A</v>
      </c>
      <c r="F821" s="72" t="e">
        <f t="shared" ca="1" si="411"/>
        <v>#N/A</v>
      </c>
      <c r="G821" s="72" t="e">
        <f t="shared" ca="1" si="412"/>
        <v>#N/A</v>
      </c>
      <c r="H821" s="72" t="e">
        <f t="shared" ca="1" si="413"/>
        <v>#N/A</v>
      </c>
      <c r="I821" s="72" t="e">
        <f t="shared" ca="1" si="414"/>
        <v>#N/A</v>
      </c>
      <c r="J821" s="72" t="e">
        <f t="shared" ca="1" si="415"/>
        <v>#N/A</v>
      </c>
      <c r="K821" s="72" t="e">
        <f t="shared" ca="1" si="416"/>
        <v>#N/A</v>
      </c>
      <c r="L821" s="72" t="e">
        <f t="shared" ca="1" si="417"/>
        <v>#N/A</v>
      </c>
      <c r="M821" s="72" t="e">
        <f ca="1">VLOOKUP(G821,Coef!$C$2:$F$25,4)</f>
        <v>#N/A</v>
      </c>
      <c r="N821" s="31" t="e">
        <f ca="1">VLOOKUP(F821,Coef!$C$4:$D$23,2)</f>
        <v>#N/A</v>
      </c>
      <c r="O821" s="31" t="e">
        <f ca="1">MOD(VLOOKUP(H821,Coef!$C$2:$G$21,5)+MOD(E821+1,2)*15,20)</f>
        <v>#N/A</v>
      </c>
      <c r="P821" s="31" t="e">
        <f ca="1">VLOOKUP(N821,Coef!$A$27:$B$46,2)</f>
        <v>#N/A</v>
      </c>
      <c r="Q821" s="31" t="e">
        <f ca="1">VLOOKUP(N821,Coef!$A$27:$C$46,3)+O821/10-0.1</f>
        <v>#N/A</v>
      </c>
      <c r="R821" s="31" t="e">
        <f t="shared" ca="1" si="418"/>
        <v>#N/A</v>
      </c>
      <c r="S821" s="72" t="e">
        <f t="shared" ca="1" si="419"/>
        <v>#N/A</v>
      </c>
      <c r="T821" s="72" t="e">
        <f t="shared" ca="1" si="420"/>
        <v>#N/A</v>
      </c>
      <c r="U821" s="72" t="e">
        <f t="shared" ca="1" si="421"/>
        <v>#N/A</v>
      </c>
      <c r="V821" s="72" t="e">
        <f t="shared" ca="1" si="422"/>
        <v>#N/A</v>
      </c>
      <c r="W821" s="72" t="e">
        <f ca="1">(Coef!$J$9/(1+Coef!$J$8*(COS(V821))^2)^0.5)*Coef!$J$6</f>
        <v>#N/A</v>
      </c>
      <c r="X821" s="72" t="e">
        <f t="shared" ca="1" si="423"/>
        <v>#N/A</v>
      </c>
      <c r="Y821" s="72" t="e">
        <f t="shared" ca="1" si="424"/>
        <v>#N/A</v>
      </c>
      <c r="Z821" s="72" t="e">
        <f t="shared" ca="1" si="425"/>
        <v>#N/A</v>
      </c>
      <c r="AA821" s="72" t="e">
        <f t="shared" ca="1" si="426"/>
        <v>#N/A</v>
      </c>
      <c r="AB821" s="72" t="e">
        <f t="shared" ca="1" si="427"/>
        <v>#N/A</v>
      </c>
      <c r="AC821" s="72" t="e">
        <f t="shared" ca="1" si="428"/>
        <v>#N/A</v>
      </c>
      <c r="AD821" s="72" t="e">
        <f t="shared" ca="1" si="429"/>
        <v>#N/A</v>
      </c>
      <c r="AE821" s="72" t="e">
        <f ca="1">Coef!$J$6*Coef!$J$9*(V821-(Coef!$J$10*AB821)+(Coef!$J$11*AC821)-(Coef!$J$12*AD821))</f>
        <v>#N/A</v>
      </c>
      <c r="AF821" s="72" t="e">
        <f t="shared" ca="1" si="430"/>
        <v>#N/A</v>
      </c>
      <c r="AG821" s="72" t="e">
        <f ca="1">((Coef!$J$8*Y821^2)/2)*(COS(V821))^2</f>
        <v>#N/A</v>
      </c>
      <c r="AH821" s="72" t="e">
        <f t="shared" ca="1" si="431"/>
        <v>#N/A</v>
      </c>
      <c r="AI821" s="72" t="e">
        <f t="shared" ca="1" si="432"/>
        <v>#N/A</v>
      </c>
      <c r="AJ821" s="72" t="e">
        <f t="shared" ca="1" si="433"/>
        <v>#N/A</v>
      </c>
      <c r="AK821" s="72" t="e">
        <f t="shared" ca="1" si="434"/>
        <v>#N/A</v>
      </c>
      <c r="AL821" s="72" t="e">
        <f t="shared" ca="1" si="435"/>
        <v>#N/A</v>
      </c>
      <c r="AM821" s="72" t="e">
        <f ca="1">V821+(1+Coef!$J$8*(COS(V821))^2-(3/2)*Coef!$J$8*SIN(V821)*COS(V821)*(AL821-V821))*(AL821-V821)</f>
        <v>#N/A</v>
      </c>
      <c r="AN821" s="34" t="e">
        <f t="shared" ca="1" si="436"/>
        <v>#N/A</v>
      </c>
      <c r="AO821" s="33" t="e">
        <f t="shared" ca="1" si="437"/>
        <v>#N/A</v>
      </c>
      <c r="AP821" s="33" t="e">
        <f t="shared" ca="1" si="438"/>
        <v>#N/A</v>
      </c>
      <c r="AQ821" s="72" t="e">
        <f ca="1">'MGRS to Dist'!BP821</f>
        <v>#N/A</v>
      </c>
      <c r="AR821" s="72" t="e">
        <f ca="1">'MGRS to Dist'!BT821</f>
        <v>#N/A</v>
      </c>
      <c r="AS821" s="72" t="e">
        <f ca="1">'MGRS to Dist'!BU821</f>
        <v>#N/A</v>
      </c>
      <c r="AT821" s="72" t="e">
        <f ca="1">'MGRS to Dist'!BV821</f>
        <v>#N/A</v>
      </c>
    </row>
    <row r="822" spans="3:46" ht="16.5" customHeight="1">
      <c r="C822" s="72" t="str">
        <f t="shared" si="409"/>
        <v/>
      </c>
      <c r="D822" s="72" t="e">
        <f t="array" aca="1" ref="D822" ca="1">MATCH(TRUE,ISERROR(VALUE(MID(C822,ROW(INDIRECT("1:"&amp;LEN(C822))),1))),0)</f>
        <v>#N/A</v>
      </c>
      <c r="E822" s="72" t="e">
        <f t="shared" ca="1" si="410"/>
        <v>#N/A</v>
      </c>
      <c r="F822" s="72" t="e">
        <f t="shared" ca="1" si="411"/>
        <v>#N/A</v>
      </c>
      <c r="G822" s="72" t="e">
        <f t="shared" ca="1" si="412"/>
        <v>#N/A</v>
      </c>
      <c r="H822" s="72" t="e">
        <f t="shared" ca="1" si="413"/>
        <v>#N/A</v>
      </c>
      <c r="I822" s="72" t="e">
        <f t="shared" ca="1" si="414"/>
        <v>#N/A</v>
      </c>
      <c r="J822" s="72" t="e">
        <f t="shared" ca="1" si="415"/>
        <v>#N/A</v>
      </c>
      <c r="K822" s="72" t="e">
        <f t="shared" ca="1" si="416"/>
        <v>#N/A</v>
      </c>
      <c r="L822" s="72" t="e">
        <f t="shared" ca="1" si="417"/>
        <v>#N/A</v>
      </c>
      <c r="M822" s="72" t="e">
        <f ca="1">VLOOKUP(G822,Coef!$C$2:$F$25,4)</f>
        <v>#N/A</v>
      </c>
      <c r="N822" s="31" t="e">
        <f ca="1">VLOOKUP(F822,Coef!$C$4:$D$23,2)</f>
        <v>#N/A</v>
      </c>
      <c r="O822" s="31" t="e">
        <f ca="1">MOD(VLOOKUP(H822,Coef!$C$2:$G$21,5)+MOD(E822+1,2)*15,20)</f>
        <v>#N/A</v>
      </c>
      <c r="P822" s="31" t="e">
        <f ca="1">VLOOKUP(N822,Coef!$A$27:$B$46,2)</f>
        <v>#N/A</v>
      </c>
      <c r="Q822" s="31" t="e">
        <f ca="1">VLOOKUP(N822,Coef!$A$27:$C$46,3)+O822/10-0.1</f>
        <v>#N/A</v>
      </c>
      <c r="R822" s="31" t="e">
        <f t="shared" ca="1" si="418"/>
        <v>#N/A</v>
      </c>
      <c r="S822" s="72" t="e">
        <f t="shared" ca="1" si="419"/>
        <v>#N/A</v>
      </c>
      <c r="T822" s="72" t="e">
        <f t="shared" ca="1" si="420"/>
        <v>#N/A</v>
      </c>
      <c r="U822" s="72" t="e">
        <f t="shared" ca="1" si="421"/>
        <v>#N/A</v>
      </c>
      <c r="V822" s="72" t="e">
        <f t="shared" ca="1" si="422"/>
        <v>#N/A</v>
      </c>
      <c r="W822" s="72" t="e">
        <f ca="1">(Coef!$J$9/(1+Coef!$J$8*(COS(V822))^2)^0.5)*Coef!$J$6</f>
        <v>#N/A</v>
      </c>
      <c r="X822" s="72" t="e">
        <f t="shared" ca="1" si="423"/>
        <v>#N/A</v>
      </c>
      <c r="Y822" s="72" t="e">
        <f t="shared" ca="1" si="424"/>
        <v>#N/A</v>
      </c>
      <c r="Z822" s="72" t="e">
        <f t="shared" ca="1" si="425"/>
        <v>#N/A</v>
      </c>
      <c r="AA822" s="72" t="e">
        <f t="shared" ca="1" si="426"/>
        <v>#N/A</v>
      </c>
      <c r="AB822" s="72" t="e">
        <f t="shared" ca="1" si="427"/>
        <v>#N/A</v>
      </c>
      <c r="AC822" s="72" t="e">
        <f t="shared" ca="1" si="428"/>
        <v>#N/A</v>
      </c>
      <c r="AD822" s="72" t="e">
        <f t="shared" ca="1" si="429"/>
        <v>#N/A</v>
      </c>
      <c r="AE822" s="72" t="e">
        <f ca="1">Coef!$J$6*Coef!$J$9*(V822-(Coef!$J$10*AB822)+(Coef!$J$11*AC822)-(Coef!$J$12*AD822))</f>
        <v>#N/A</v>
      </c>
      <c r="AF822" s="72" t="e">
        <f t="shared" ca="1" si="430"/>
        <v>#N/A</v>
      </c>
      <c r="AG822" s="72" t="e">
        <f ca="1">((Coef!$J$8*Y822^2)/2)*(COS(V822))^2</f>
        <v>#N/A</v>
      </c>
      <c r="AH822" s="72" t="e">
        <f t="shared" ca="1" si="431"/>
        <v>#N/A</v>
      </c>
      <c r="AI822" s="72" t="e">
        <f t="shared" ca="1" si="432"/>
        <v>#N/A</v>
      </c>
      <c r="AJ822" s="72" t="e">
        <f t="shared" ca="1" si="433"/>
        <v>#N/A</v>
      </c>
      <c r="AK822" s="72" t="e">
        <f t="shared" ca="1" si="434"/>
        <v>#N/A</v>
      </c>
      <c r="AL822" s="72" t="e">
        <f t="shared" ca="1" si="435"/>
        <v>#N/A</v>
      </c>
      <c r="AM822" s="72" t="e">
        <f ca="1">V822+(1+Coef!$J$8*(COS(V822))^2-(3/2)*Coef!$J$8*SIN(V822)*COS(V822)*(AL822-V822))*(AL822-V822)</f>
        <v>#N/A</v>
      </c>
      <c r="AN822" s="34" t="e">
        <f t="shared" ca="1" si="436"/>
        <v>#N/A</v>
      </c>
      <c r="AO822" s="33" t="e">
        <f t="shared" ca="1" si="437"/>
        <v>#N/A</v>
      </c>
      <c r="AP822" s="33" t="e">
        <f t="shared" ca="1" si="438"/>
        <v>#N/A</v>
      </c>
      <c r="AQ822" s="72" t="e">
        <f ca="1">'MGRS to Dist'!BP822</f>
        <v>#N/A</v>
      </c>
      <c r="AR822" s="72" t="e">
        <f ca="1">'MGRS to Dist'!BT822</f>
        <v>#N/A</v>
      </c>
      <c r="AS822" s="72" t="e">
        <f ca="1">'MGRS to Dist'!BU822</f>
        <v>#N/A</v>
      </c>
      <c r="AT822" s="72" t="e">
        <f ca="1">'MGRS to Dist'!BV822</f>
        <v>#N/A</v>
      </c>
    </row>
    <row r="823" spans="3:46" ht="16.5" customHeight="1">
      <c r="C823" s="72" t="str">
        <f t="shared" si="409"/>
        <v/>
      </c>
      <c r="D823" s="72" t="e">
        <f t="array" aca="1" ref="D823" ca="1">MATCH(TRUE,ISERROR(VALUE(MID(C823,ROW(INDIRECT("1:"&amp;LEN(C823))),1))),0)</f>
        <v>#N/A</v>
      </c>
      <c r="E823" s="72" t="e">
        <f t="shared" ca="1" si="410"/>
        <v>#N/A</v>
      </c>
      <c r="F823" s="72" t="e">
        <f t="shared" ca="1" si="411"/>
        <v>#N/A</v>
      </c>
      <c r="G823" s="72" t="e">
        <f t="shared" ca="1" si="412"/>
        <v>#N/A</v>
      </c>
      <c r="H823" s="72" t="e">
        <f t="shared" ca="1" si="413"/>
        <v>#N/A</v>
      </c>
      <c r="I823" s="72" t="e">
        <f t="shared" ca="1" si="414"/>
        <v>#N/A</v>
      </c>
      <c r="J823" s="72" t="e">
        <f t="shared" ca="1" si="415"/>
        <v>#N/A</v>
      </c>
      <c r="K823" s="72" t="e">
        <f t="shared" ca="1" si="416"/>
        <v>#N/A</v>
      </c>
      <c r="L823" s="72" t="e">
        <f t="shared" ca="1" si="417"/>
        <v>#N/A</v>
      </c>
      <c r="M823" s="72" t="e">
        <f ca="1">VLOOKUP(G823,Coef!$C$2:$F$25,4)</f>
        <v>#N/A</v>
      </c>
      <c r="N823" s="31" t="e">
        <f ca="1">VLOOKUP(F823,Coef!$C$4:$D$23,2)</f>
        <v>#N/A</v>
      </c>
      <c r="O823" s="31" t="e">
        <f ca="1">MOD(VLOOKUP(H823,Coef!$C$2:$G$21,5)+MOD(E823+1,2)*15,20)</f>
        <v>#N/A</v>
      </c>
      <c r="P823" s="31" t="e">
        <f ca="1">VLOOKUP(N823,Coef!$A$27:$B$46,2)</f>
        <v>#N/A</v>
      </c>
      <c r="Q823" s="31" t="e">
        <f ca="1">VLOOKUP(N823,Coef!$A$27:$C$46,3)+O823/10-0.1</f>
        <v>#N/A</v>
      </c>
      <c r="R823" s="31" t="e">
        <f t="shared" ca="1" si="418"/>
        <v>#N/A</v>
      </c>
      <c r="S823" s="72" t="e">
        <f t="shared" ca="1" si="419"/>
        <v>#N/A</v>
      </c>
      <c r="T823" s="72" t="e">
        <f t="shared" ca="1" si="420"/>
        <v>#N/A</v>
      </c>
      <c r="U823" s="72" t="e">
        <f t="shared" ca="1" si="421"/>
        <v>#N/A</v>
      </c>
      <c r="V823" s="72" t="e">
        <f t="shared" ca="1" si="422"/>
        <v>#N/A</v>
      </c>
      <c r="W823" s="72" t="e">
        <f ca="1">(Coef!$J$9/(1+Coef!$J$8*(COS(V823))^2)^0.5)*Coef!$J$6</f>
        <v>#N/A</v>
      </c>
      <c r="X823" s="72" t="e">
        <f t="shared" ca="1" si="423"/>
        <v>#N/A</v>
      </c>
      <c r="Y823" s="72" t="e">
        <f t="shared" ca="1" si="424"/>
        <v>#N/A</v>
      </c>
      <c r="Z823" s="72" t="e">
        <f t="shared" ca="1" si="425"/>
        <v>#N/A</v>
      </c>
      <c r="AA823" s="72" t="e">
        <f t="shared" ca="1" si="426"/>
        <v>#N/A</v>
      </c>
      <c r="AB823" s="72" t="e">
        <f t="shared" ca="1" si="427"/>
        <v>#N/A</v>
      </c>
      <c r="AC823" s="72" t="e">
        <f t="shared" ca="1" si="428"/>
        <v>#N/A</v>
      </c>
      <c r="AD823" s="72" t="e">
        <f t="shared" ca="1" si="429"/>
        <v>#N/A</v>
      </c>
      <c r="AE823" s="72" t="e">
        <f ca="1">Coef!$J$6*Coef!$J$9*(V823-(Coef!$J$10*AB823)+(Coef!$J$11*AC823)-(Coef!$J$12*AD823))</f>
        <v>#N/A</v>
      </c>
      <c r="AF823" s="72" t="e">
        <f t="shared" ca="1" si="430"/>
        <v>#N/A</v>
      </c>
      <c r="AG823" s="72" t="e">
        <f ca="1">((Coef!$J$8*Y823^2)/2)*(COS(V823))^2</f>
        <v>#N/A</v>
      </c>
      <c r="AH823" s="72" t="e">
        <f t="shared" ca="1" si="431"/>
        <v>#N/A</v>
      </c>
      <c r="AI823" s="72" t="e">
        <f t="shared" ca="1" si="432"/>
        <v>#N/A</v>
      </c>
      <c r="AJ823" s="72" t="e">
        <f t="shared" ca="1" si="433"/>
        <v>#N/A</v>
      </c>
      <c r="AK823" s="72" t="e">
        <f t="shared" ca="1" si="434"/>
        <v>#N/A</v>
      </c>
      <c r="AL823" s="72" t="e">
        <f t="shared" ca="1" si="435"/>
        <v>#N/A</v>
      </c>
      <c r="AM823" s="72" t="e">
        <f ca="1">V823+(1+Coef!$J$8*(COS(V823))^2-(3/2)*Coef!$J$8*SIN(V823)*COS(V823)*(AL823-V823))*(AL823-V823)</f>
        <v>#N/A</v>
      </c>
      <c r="AN823" s="34" t="e">
        <f t="shared" ca="1" si="436"/>
        <v>#N/A</v>
      </c>
      <c r="AO823" s="33" t="e">
        <f t="shared" ca="1" si="437"/>
        <v>#N/A</v>
      </c>
      <c r="AP823" s="33" t="e">
        <f t="shared" ca="1" si="438"/>
        <v>#N/A</v>
      </c>
      <c r="AQ823" s="72" t="e">
        <f ca="1">'MGRS to Dist'!BP823</f>
        <v>#N/A</v>
      </c>
      <c r="AR823" s="72" t="e">
        <f ca="1">'MGRS to Dist'!BT823</f>
        <v>#N/A</v>
      </c>
      <c r="AS823" s="72" t="e">
        <f ca="1">'MGRS to Dist'!BU823</f>
        <v>#N/A</v>
      </c>
      <c r="AT823" s="72" t="e">
        <f ca="1">'MGRS to Dist'!BV823</f>
        <v>#N/A</v>
      </c>
    </row>
    <row r="824" spans="3:46" ht="16.5" customHeight="1">
      <c r="C824" s="72" t="str">
        <f t="shared" si="409"/>
        <v/>
      </c>
      <c r="D824" s="72" t="e">
        <f t="array" aca="1" ref="D824" ca="1">MATCH(TRUE,ISERROR(VALUE(MID(C824,ROW(INDIRECT("1:"&amp;LEN(C824))),1))),0)</f>
        <v>#N/A</v>
      </c>
      <c r="E824" s="72" t="e">
        <f t="shared" ca="1" si="410"/>
        <v>#N/A</v>
      </c>
      <c r="F824" s="72" t="e">
        <f t="shared" ca="1" si="411"/>
        <v>#N/A</v>
      </c>
      <c r="G824" s="72" t="e">
        <f t="shared" ca="1" si="412"/>
        <v>#N/A</v>
      </c>
      <c r="H824" s="72" t="e">
        <f t="shared" ca="1" si="413"/>
        <v>#N/A</v>
      </c>
      <c r="I824" s="72" t="e">
        <f t="shared" ca="1" si="414"/>
        <v>#N/A</v>
      </c>
      <c r="J824" s="72" t="e">
        <f t="shared" ca="1" si="415"/>
        <v>#N/A</v>
      </c>
      <c r="K824" s="72" t="e">
        <f t="shared" ca="1" si="416"/>
        <v>#N/A</v>
      </c>
      <c r="L824" s="72" t="e">
        <f t="shared" ca="1" si="417"/>
        <v>#N/A</v>
      </c>
      <c r="M824" s="72" t="e">
        <f ca="1">VLOOKUP(G824,Coef!$C$2:$F$25,4)</f>
        <v>#N/A</v>
      </c>
      <c r="N824" s="31" t="e">
        <f ca="1">VLOOKUP(F824,Coef!$C$4:$D$23,2)</f>
        <v>#N/A</v>
      </c>
      <c r="O824" s="31" t="e">
        <f ca="1">MOD(VLOOKUP(H824,Coef!$C$2:$G$21,5)+MOD(E824+1,2)*15,20)</f>
        <v>#N/A</v>
      </c>
      <c r="P824" s="31" t="e">
        <f ca="1">VLOOKUP(N824,Coef!$A$27:$B$46,2)</f>
        <v>#N/A</v>
      </c>
      <c r="Q824" s="31" t="e">
        <f ca="1">VLOOKUP(N824,Coef!$A$27:$C$46,3)+O824/10-0.1</f>
        <v>#N/A</v>
      </c>
      <c r="R824" s="31" t="e">
        <f t="shared" ca="1" si="418"/>
        <v>#N/A</v>
      </c>
      <c r="S824" s="72" t="e">
        <f t="shared" ca="1" si="419"/>
        <v>#N/A</v>
      </c>
      <c r="T824" s="72" t="e">
        <f t="shared" ca="1" si="420"/>
        <v>#N/A</v>
      </c>
      <c r="U824" s="72" t="e">
        <f t="shared" ca="1" si="421"/>
        <v>#N/A</v>
      </c>
      <c r="V824" s="72" t="e">
        <f t="shared" ca="1" si="422"/>
        <v>#N/A</v>
      </c>
      <c r="W824" s="72" t="e">
        <f ca="1">(Coef!$J$9/(1+Coef!$J$8*(COS(V824))^2)^0.5)*Coef!$J$6</f>
        <v>#N/A</v>
      </c>
      <c r="X824" s="72" t="e">
        <f t="shared" ca="1" si="423"/>
        <v>#N/A</v>
      </c>
      <c r="Y824" s="72" t="e">
        <f t="shared" ca="1" si="424"/>
        <v>#N/A</v>
      </c>
      <c r="Z824" s="72" t="e">
        <f t="shared" ca="1" si="425"/>
        <v>#N/A</v>
      </c>
      <c r="AA824" s="72" t="e">
        <f t="shared" ca="1" si="426"/>
        <v>#N/A</v>
      </c>
      <c r="AB824" s="72" t="e">
        <f t="shared" ca="1" si="427"/>
        <v>#N/A</v>
      </c>
      <c r="AC824" s="72" t="e">
        <f t="shared" ca="1" si="428"/>
        <v>#N/A</v>
      </c>
      <c r="AD824" s="72" t="e">
        <f t="shared" ca="1" si="429"/>
        <v>#N/A</v>
      </c>
      <c r="AE824" s="72" t="e">
        <f ca="1">Coef!$J$6*Coef!$J$9*(V824-(Coef!$J$10*AB824)+(Coef!$J$11*AC824)-(Coef!$J$12*AD824))</f>
        <v>#N/A</v>
      </c>
      <c r="AF824" s="72" t="e">
        <f t="shared" ca="1" si="430"/>
        <v>#N/A</v>
      </c>
      <c r="AG824" s="72" t="e">
        <f ca="1">((Coef!$J$8*Y824^2)/2)*(COS(V824))^2</f>
        <v>#N/A</v>
      </c>
      <c r="AH824" s="72" t="e">
        <f t="shared" ca="1" si="431"/>
        <v>#N/A</v>
      </c>
      <c r="AI824" s="72" t="e">
        <f t="shared" ca="1" si="432"/>
        <v>#N/A</v>
      </c>
      <c r="AJ824" s="72" t="e">
        <f t="shared" ca="1" si="433"/>
        <v>#N/A</v>
      </c>
      <c r="AK824" s="72" t="e">
        <f t="shared" ca="1" si="434"/>
        <v>#N/A</v>
      </c>
      <c r="AL824" s="72" t="e">
        <f t="shared" ca="1" si="435"/>
        <v>#N/A</v>
      </c>
      <c r="AM824" s="72" t="e">
        <f ca="1">V824+(1+Coef!$J$8*(COS(V824))^2-(3/2)*Coef!$J$8*SIN(V824)*COS(V824)*(AL824-V824))*(AL824-V824)</f>
        <v>#N/A</v>
      </c>
      <c r="AN824" s="34" t="e">
        <f t="shared" ca="1" si="436"/>
        <v>#N/A</v>
      </c>
      <c r="AO824" s="33" t="e">
        <f t="shared" ca="1" si="437"/>
        <v>#N/A</v>
      </c>
      <c r="AP824" s="33" t="e">
        <f t="shared" ca="1" si="438"/>
        <v>#N/A</v>
      </c>
      <c r="AQ824" s="72" t="e">
        <f ca="1">'MGRS to Dist'!BP824</f>
        <v>#N/A</v>
      </c>
      <c r="AR824" s="72" t="e">
        <f ca="1">'MGRS to Dist'!BT824</f>
        <v>#N/A</v>
      </c>
      <c r="AS824" s="72" t="e">
        <f ca="1">'MGRS to Dist'!BU824</f>
        <v>#N/A</v>
      </c>
      <c r="AT824" s="72" t="e">
        <f ca="1">'MGRS to Dist'!BV824</f>
        <v>#N/A</v>
      </c>
    </row>
    <row r="825" spans="3:46" ht="16.5" customHeight="1">
      <c r="C825" s="72" t="str">
        <f t="shared" si="409"/>
        <v/>
      </c>
      <c r="D825" s="72" t="e">
        <f t="array" aca="1" ref="D825" ca="1">MATCH(TRUE,ISERROR(VALUE(MID(C825,ROW(INDIRECT("1:"&amp;LEN(C825))),1))),0)</f>
        <v>#N/A</v>
      </c>
      <c r="E825" s="72" t="e">
        <f t="shared" ca="1" si="410"/>
        <v>#N/A</v>
      </c>
      <c r="F825" s="72" t="e">
        <f t="shared" ca="1" si="411"/>
        <v>#N/A</v>
      </c>
      <c r="G825" s="72" t="e">
        <f t="shared" ca="1" si="412"/>
        <v>#N/A</v>
      </c>
      <c r="H825" s="72" t="e">
        <f t="shared" ca="1" si="413"/>
        <v>#N/A</v>
      </c>
      <c r="I825" s="72" t="e">
        <f t="shared" ca="1" si="414"/>
        <v>#N/A</v>
      </c>
      <c r="J825" s="72" t="e">
        <f t="shared" ca="1" si="415"/>
        <v>#N/A</v>
      </c>
      <c r="K825" s="72" t="e">
        <f t="shared" ca="1" si="416"/>
        <v>#N/A</v>
      </c>
      <c r="L825" s="72" t="e">
        <f t="shared" ca="1" si="417"/>
        <v>#N/A</v>
      </c>
      <c r="M825" s="72" t="e">
        <f ca="1">VLOOKUP(G825,Coef!$C$2:$F$25,4)</f>
        <v>#N/A</v>
      </c>
      <c r="N825" s="31" t="e">
        <f ca="1">VLOOKUP(F825,Coef!$C$4:$D$23,2)</f>
        <v>#N/A</v>
      </c>
      <c r="O825" s="31" t="e">
        <f ca="1">MOD(VLOOKUP(H825,Coef!$C$2:$G$21,5)+MOD(E825+1,2)*15,20)</f>
        <v>#N/A</v>
      </c>
      <c r="P825" s="31" t="e">
        <f ca="1">VLOOKUP(N825,Coef!$A$27:$B$46,2)</f>
        <v>#N/A</v>
      </c>
      <c r="Q825" s="31" t="e">
        <f ca="1">VLOOKUP(N825,Coef!$A$27:$C$46,3)+O825/10-0.1</f>
        <v>#N/A</v>
      </c>
      <c r="R825" s="31" t="e">
        <f t="shared" ca="1" si="418"/>
        <v>#N/A</v>
      </c>
      <c r="S825" s="72" t="e">
        <f t="shared" ca="1" si="419"/>
        <v>#N/A</v>
      </c>
      <c r="T825" s="72" t="e">
        <f t="shared" ca="1" si="420"/>
        <v>#N/A</v>
      </c>
      <c r="U825" s="72" t="e">
        <f t="shared" ca="1" si="421"/>
        <v>#N/A</v>
      </c>
      <c r="V825" s="72" t="e">
        <f t="shared" ca="1" si="422"/>
        <v>#N/A</v>
      </c>
      <c r="W825" s="72" t="e">
        <f ca="1">(Coef!$J$9/(1+Coef!$J$8*(COS(V825))^2)^0.5)*Coef!$J$6</f>
        <v>#N/A</v>
      </c>
      <c r="X825" s="72" t="e">
        <f t="shared" ca="1" si="423"/>
        <v>#N/A</v>
      </c>
      <c r="Y825" s="72" t="e">
        <f t="shared" ca="1" si="424"/>
        <v>#N/A</v>
      </c>
      <c r="Z825" s="72" t="e">
        <f t="shared" ca="1" si="425"/>
        <v>#N/A</v>
      </c>
      <c r="AA825" s="72" t="e">
        <f t="shared" ca="1" si="426"/>
        <v>#N/A</v>
      </c>
      <c r="AB825" s="72" t="e">
        <f t="shared" ca="1" si="427"/>
        <v>#N/A</v>
      </c>
      <c r="AC825" s="72" t="e">
        <f t="shared" ca="1" si="428"/>
        <v>#N/A</v>
      </c>
      <c r="AD825" s="72" t="e">
        <f t="shared" ca="1" si="429"/>
        <v>#N/A</v>
      </c>
      <c r="AE825" s="72" t="e">
        <f ca="1">Coef!$J$6*Coef!$J$9*(V825-(Coef!$J$10*AB825)+(Coef!$J$11*AC825)-(Coef!$J$12*AD825))</f>
        <v>#N/A</v>
      </c>
      <c r="AF825" s="72" t="e">
        <f t="shared" ca="1" si="430"/>
        <v>#N/A</v>
      </c>
      <c r="AG825" s="72" t="e">
        <f ca="1">((Coef!$J$8*Y825^2)/2)*(COS(V825))^2</f>
        <v>#N/A</v>
      </c>
      <c r="AH825" s="72" t="e">
        <f t="shared" ca="1" si="431"/>
        <v>#N/A</v>
      </c>
      <c r="AI825" s="72" t="e">
        <f t="shared" ca="1" si="432"/>
        <v>#N/A</v>
      </c>
      <c r="AJ825" s="72" t="e">
        <f t="shared" ca="1" si="433"/>
        <v>#N/A</v>
      </c>
      <c r="AK825" s="72" t="e">
        <f t="shared" ca="1" si="434"/>
        <v>#N/A</v>
      </c>
      <c r="AL825" s="72" t="e">
        <f t="shared" ca="1" si="435"/>
        <v>#N/A</v>
      </c>
      <c r="AM825" s="72" t="e">
        <f ca="1">V825+(1+Coef!$J$8*(COS(V825))^2-(3/2)*Coef!$J$8*SIN(V825)*COS(V825)*(AL825-V825))*(AL825-V825)</f>
        <v>#N/A</v>
      </c>
      <c r="AN825" s="34" t="e">
        <f t="shared" ca="1" si="436"/>
        <v>#N/A</v>
      </c>
      <c r="AO825" s="33" t="e">
        <f t="shared" ca="1" si="437"/>
        <v>#N/A</v>
      </c>
      <c r="AP825" s="33" t="e">
        <f t="shared" ca="1" si="438"/>
        <v>#N/A</v>
      </c>
      <c r="AQ825" s="72" t="e">
        <f ca="1">'MGRS to Dist'!BP825</f>
        <v>#N/A</v>
      </c>
      <c r="AR825" s="72" t="e">
        <f ca="1">'MGRS to Dist'!BT825</f>
        <v>#N/A</v>
      </c>
      <c r="AS825" s="72" t="e">
        <f ca="1">'MGRS to Dist'!BU825</f>
        <v>#N/A</v>
      </c>
      <c r="AT825" s="72" t="e">
        <f ca="1">'MGRS to Dist'!BV825</f>
        <v>#N/A</v>
      </c>
    </row>
    <row r="826" spans="3:46" ht="16.5" customHeight="1">
      <c r="C826" s="72" t="str">
        <f t="shared" si="409"/>
        <v/>
      </c>
      <c r="D826" s="72" t="e">
        <f t="array" aca="1" ref="D826" ca="1">MATCH(TRUE,ISERROR(VALUE(MID(C826,ROW(INDIRECT("1:"&amp;LEN(C826))),1))),0)</f>
        <v>#N/A</v>
      </c>
      <c r="E826" s="72" t="e">
        <f t="shared" ca="1" si="410"/>
        <v>#N/A</v>
      </c>
      <c r="F826" s="72" t="e">
        <f t="shared" ca="1" si="411"/>
        <v>#N/A</v>
      </c>
      <c r="G826" s="72" t="e">
        <f t="shared" ca="1" si="412"/>
        <v>#N/A</v>
      </c>
      <c r="H826" s="72" t="e">
        <f t="shared" ca="1" si="413"/>
        <v>#N/A</v>
      </c>
      <c r="I826" s="72" t="e">
        <f t="shared" ca="1" si="414"/>
        <v>#N/A</v>
      </c>
      <c r="J826" s="72" t="e">
        <f t="shared" ca="1" si="415"/>
        <v>#N/A</v>
      </c>
      <c r="K826" s="72" t="e">
        <f t="shared" ca="1" si="416"/>
        <v>#N/A</v>
      </c>
      <c r="L826" s="72" t="e">
        <f t="shared" ca="1" si="417"/>
        <v>#N/A</v>
      </c>
      <c r="M826" s="72" t="e">
        <f ca="1">VLOOKUP(G826,Coef!$C$2:$F$25,4)</f>
        <v>#N/A</v>
      </c>
      <c r="N826" s="31" t="e">
        <f ca="1">VLOOKUP(F826,Coef!$C$4:$D$23,2)</f>
        <v>#N/A</v>
      </c>
      <c r="O826" s="31" t="e">
        <f ca="1">MOD(VLOOKUP(H826,Coef!$C$2:$G$21,5)+MOD(E826+1,2)*15,20)</f>
        <v>#N/A</v>
      </c>
      <c r="P826" s="31" t="e">
        <f ca="1">VLOOKUP(N826,Coef!$A$27:$B$46,2)</f>
        <v>#N/A</v>
      </c>
      <c r="Q826" s="31" t="e">
        <f ca="1">VLOOKUP(N826,Coef!$A$27:$C$46,3)+O826/10-0.1</f>
        <v>#N/A</v>
      </c>
      <c r="R826" s="31" t="e">
        <f t="shared" ca="1" si="418"/>
        <v>#N/A</v>
      </c>
      <c r="S826" s="72" t="e">
        <f t="shared" ca="1" si="419"/>
        <v>#N/A</v>
      </c>
      <c r="T826" s="72" t="e">
        <f t="shared" ca="1" si="420"/>
        <v>#N/A</v>
      </c>
      <c r="U826" s="72" t="e">
        <f t="shared" ca="1" si="421"/>
        <v>#N/A</v>
      </c>
      <c r="V826" s="72" t="e">
        <f t="shared" ca="1" si="422"/>
        <v>#N/A</v>
      </c>
      <c r="W826" s="72" t="e">
        <f ca="1">(Coef!$J$9/(1+Coef!$J$8*(COS(V826))^2)^0.5)*Coef!$J$6</f>
        <v>#N/A</v>
      </c>
      <c r="X826" s="72" t="e">
        <f t="shared" ca="1" si="423"/>
        <v>#N/A</v>
      </c>
      <c r="Y826" s="72" t="e">
        <f t="shared" ca="1" si="424"/>
        <v>#N/A</v>
      </c>
      <c r="Z826" s="72" t="e">
        <f t="shared" ca="1" si="425"/>
        <v>#N/A</v>
      </c>
      <c r="AA826" s="72" t="e">
        <f t="shared" ca="1" si="426"/>
        <v>#N/A</v>
      </c>
      <c r="AB826" s="72" t="e">
        <f t="shared" ca="1" si="427"/>
        <v>#N/A</v>
      </c>
      <c r="AC826" s="72" t="e">
        <f t="shared" ca="1" si="428"/>
        <v>#N/A</v>
      </c>
      <c r="AD826" s="72" t="e">
        <f t="shared" ca="1" si="429"/>
        <v>#N/A</v>
      </c>
      <c r="AE826" s="72" t="e">
        <f ca="1">Coef!$J$6*Coef!$J$9*(V826-(Coef!$J$10*AB826)+(Coef!$J$11*AC826)-(Coef!$J$12*AD826))</f>
        <v>#N/A</v>
      </c>
      <c r="AF826" s="72" t="e">
        <f t="shared" ca="1" si="430"/>
        <v>#N/A</v>
      </c>
      <c r="AG826" s="72" t="e">
        <f ca="1">((Coef!$J$8*Y826^2)/2)*(COS(V826))^2</f>
        <v>#N/A</v>
      </c>
      <c r="AH826" s="72" t="e">
        <f t="shared" ca="1" si="431"/>
        <v>#N/A</v>
      </c>
      <c r="AI826" s="72" t="e">
        <f t="shared" ca="1" si="432"/>
        <v>#N/A</v>
      </c>
      <c r="AJ826" s="72" t="e">
        <f t="shared" ca="1" si="433"/>
        <v>#N/A</v>
      </c>
      <c r="AK826" s="72" t="e">
        <f t="shared" ca="1" si="434"/>
        <v>#N/A</v>
      </c>
      <c r="AL826" s="72" t="e">
        <f t="shared" ca="1" si="435"/>
        <v>#N/A</v>
      </c>
      <c r="AM826" s="72" t="e">
        <f ca="1">V826+(1+Coef!$J$8*(COS(V826))^2-(3/2)*Coef!$J$8*SIN(V826)*COS(V826)*(AL826-V826))*(AL826-V826)</f>
        <v>#N/A</v>
      </c>
      <c r="AN826" s="34" t="e">
        <f t="shared" ca="1" si="436"/>
        <v>#N/A</v>
      </c>
      <c r="AO826" s="33" t="e">
        <f t="shared" ca="1" si="437"/>
        <v>#N/A</v>
      </c>
      <c r="AP826" s="33" t="e">
        <f t="shared" ca="1" si="438"/>
        <v>#N/A</v>
      </c>
      <c r="AQ826" s="72" t="e">
        <f ca="1">'MGRS to Dist'!BP826</f>
        <v>#N/A</v>
      </c>
      <c r="AR826" s="72" t="e">
        <f ca="1">'MGRS to Dist'!BT826</f>
        <v>#N/A</v>
      </c>
      <c r="AS826" s="72" t="e">
        <f ca="1">'MGRS to Dist'!BU826</f>
        <v>#N/A</v>
      </c>
      <c r="AT826" s="72" t="e">
        <f ca="1">'MGRS to Dist'!BV826</f>
        <v>#N/A</v>
      </c>
    </row>
    <row r="827" spans="3:46" ht="16.5" customHeight="1">
      <c r="C827" s="72" t="str">
        <f t="shared" si="409"/>
        <v/>
      </c>
      <c r="D827" s="72" t="e">
        <f t="array" aca="1" ref="D827" ca="1">MATCH(TRUE,ISERROR(VALUE(MID(C827,ROW(INDIRECT("1:"&amp;LEN(C827))),1))),0)</f>
        <v>#N/A</v>
      </c>
      <c r="E827" s="72" t="e">
        <f t="shared" ca="1" si="410"/>
        <v>#N/A</v>
      </c>
      <c r="F827" s="72" t="e">
        <f t="shared" ca="1" si="411"/>
        <v>#N/A</v>
      </c>
      <c r="G827" s="72" t="e">
        <f t="shared" ca="1" si="412"/>
        <v>#N/A</v>
      </c>
      <c r="H827" s="72" t="e">
        <f t="shared" ca="1" si="413"/>
        <v>#N/A</v>
      </c>
      <c r="I827" s="72" t="e">
        <f t="shared" ca="1" si="414"/>
        <v>#N/A</v>
      </c>
      <c r="J827" s="72" t="e">
        <f t="shared" ca="1" si="415"/>
        <v>#N/A</v>
      </c>
      <c r="K827" s="72" t="e">
        <f t="shared" ca="1" si="416"/>
        <v>#N/A</v>
      </c>
      <c r="L827" s="72" t="e">
        <f t="shared" ca="1" si="417"/>
        <v>#N/A</v>
      </c>
      <c r="M827" s="72" t="e">
        <f ca="1">VLOOKUP(G827,Coef!$C$2:$F$25,4)</f>
        <v>#N/A</v>
      </c>
      <c r="N827" s="31" t="e">
        <f ca="1">VLOOKUP(F827,Coef!$C$4:$D$23,2)</f>
        <v>#N/A</v>
      </c>
      <c r="O827" s="31" t="e">
        <f ca="1">MOD(VLOOKUP(H827,Coef!$C$2:$G$21,5)+MOD(E827+1,2)*15,20)</f>
        <v>#N/A</v>
      </c>
      <c r="P827" s="31" t="e">
        <f ca="1">VLOOKUP(N827,Coef!$A$27:$B$46,2)</f>
        <v>#N/A</v>
      </c>
      <c r="Q827" s="31" t="e">
        <f ca="1">VLOOKUP(N827,Coef!$A$27:$C$46,3)+O827/10-0.1</f>
        <v>#N/A</v>
      </c>
      <c r="R827" s="31" t="e">
        <f t="shared" ca="1" si="418"/>
        <v>#N/A</v>
      </c>
      <c r="S827" s="72" t="e">
        <f t="shared" ca="1" si="419"/>
        <v>#N/A</v>
      </c>
      <c r="T827" s="72" t="e">
        <f t="shared" ca="1" si="420"/>
        <v>#N/A</v>
      </c>
      <c r="U827" s="72" t="e">
        <f t="shared" ca="1" si="421"/>
        <v>#N/A</v>
      </c>
      <c r="V827" s="72" t="e">
        <f t="shared" ca="1" si="422"/>
        <v>#N/A</v>
      </c>
      <c r="W827" s="72" t="e">
        <f ca="1">(Coef!$J$9/(1+Coef!$J$8*(COS(V827))^2)^0.5)*Coef!$J$6</f>
        <v>#N/A</v>
      </c>
      <c r="X827" s="72" t="e">
        <f t="shared" ca="1" si="423"/>
        <v>#N/A</v>
      </c>
      <c r="Y827" s="72" t="e">
        <f t="shared" ca="1" si="424"/>
        <v>#N/A</v>
      </c>
      <c r="Z827" s="72" t="e">
        <f t="shared" ca="1" si="425"/>
        <v>#N/A</v>
      </c>
      <c r="AA827" s="72" t="e">
        <f t="shared" ca="1" si="426"/>
        <v>#N/A</v>
      </c>
      <c r="AB827" s="72" t="e">
        <f t="shared" ca="1" si="427"/>
        <v>#N/A</v>
      </c>
      <c r="AC827" s="72" t="e">
        <f t="shared" ca="1" si="428"/>
        <v>#N/A</v>
      </c>
      <c r="AD827" s="72" t="e">
        <f t="shared" ca="1" si="429"/>
        <v>#N/A</v>
      </c>
      <c r="AE827" s="72" t="e">
        <f ca="1">Coef!$J$6*Coef!$J$9*(V827-(Coef!$J$10*AB827)+(Coef!$J$11*AC827)-(Coef!$J$12*AD827))</f>
        <v>#N/A</v>
      </c>
      <c r="AF827" s="72" t="e">
        <f t="shared" ca="1" si="430"/>
        <v>#N/A</v>
      </c>
      <c r="AG827" s="72" t="e">
        <f ca="1">((Coef!$J$8*Y827^2)/2)*(COS(V827))^2</f>
        <v>#N/A</v>
      </c>
      <c r="AH827" s="72" t="e">
        <f t="shared" ca="1" si="431"/>
        <v>#N/A</v>
      </c>
      <c r="AI827" s="72" t="e">
        <f t="shared" ca="1" si="432"/>
        <v>#N/A</v>
      </c>
      <c r="AJ827" s="72" t="e">
        <f t="shared" ca="1" si="433"/>
        <v>#N/A</v>
      </c>
      <c r="AK827" s="72" t="e">
        <f t="shared" ca="1" si="434"/>
        <v>#N/A</v>
      </c>
      <c r="AL827" s="72" t="e">
        <f t="shared" ca="1" si="435"/>
        <v>#N/A</v>
      </c>
      <c r="AM827" s="72" t="e">
        <f ca="1">V827+(1+Coef!$J$8*(COS(V827))^2-(3/2)*Coef!$J$8*SIN(V827)*COS(V827)*(AL827-V827))*(AL827-V827)</f>
        <v>#N/A</v>
      </c>
      <c r="AN827" s="34" t="e">
        <f t="shared" ca="1" si="436"/>
        <v>#N/A</v>
      </c>
      <c r="AO827" s="33" t="e">
        <f t="shared" ca="1" si="437"/>
        <v>#N/A</v>
      </c>
      <c r="AP827" s="33" t="e">
        <f t="shared" ca="1" si="438"/>
        <v>#N/A</v>
      </c>
      <c r="AQ827" s="72" t="e">
        <f ca="1">'MGRS to Dist'!BP827</f>
        <v>#N/A</v>
      </c>
      <c r="AR827" s="72" t="e">
        <f ca="1">'MGRS to Dist'!BT827</f>
        <v>#N/A</v>
      </c>
      <c r="AS827" s="72" t="e">
        <f ca="1">'MGRS to Dist'!BU827</f>
        <v>#N/A</v>
      </c>
      <c r="AT827" s="72" t="e">
        <f ca="1">'MGRS to Dist'!BV827</f>
        <v>#N/A</v>
      </c>
    </row>
    <row r="828" spans="3:46" ht="16.5" customHeight="1">
      <c r="C828" s="72" t="str">
        <f t="shared" si="409"/>
        <v/>
      </c>
      <c r="D828" s="72" t="e">
        <f t="array" aca="1" ref="D828" ca="1">MATCH(TRUE,ISERROR(VALUE(MID(C828,ROW(INDIRECT("1:"&amp;LEN(C828))),1))),0)</f>
        <v>#N/A</v>
      </c>
      <c r="E828" s="72" t="e">
        <f t="shared" ca="1" si="410"/>
        <v>#N/A</v>
      </c>
      <c r="F828" s="72" t="e">
        <f t="shared" ca="1" si="411"/>
        <v>#N/A</v>
      </c>
      <c r="G828" s="72" t="e">
        <f t="shared" ca="1" si="412"/>
        <v>#N/A</v>
      </c>
      <c r="H828" s="72" t="e">
        <f t="shared" ca="1" si="413"/>
        <v>#N/A</v>
      </c>
      <c r="I828" s="72" t="e">
        <f t="shared" ca="1" si="414"/>
        <v>#N/A</v>
      </c>
      <c r="J828" s="72" t="e">
        <f t="shared" ca="1" si="415"/>
        <v>#N/A</v>
      </c>
      <c r="K828" s="72" t="e">
        <f t="shared" ca="1" si="416"/>
        <v>#N/A</v>
      </c>
      <c r="L828" s="72" t="e">
        <f t="shared" ca="1" si="417"/>
        <v>#N/A</v>
      </c>
      <c r="M828" s="72" t="e">
        <f ca="1">VLOOKUP(G828,Coef!$C$2:$F$25,4)</f>
        <v>#N/A</v>
      </c>
      <c r="N828" s="31" t="e">
        <f ca="1">VLOOKUP(F828,Coef!$C$4:$D$23,2)</f>
        <v>#N/A</v>
      </c>
      <c r="O828" s="31" t="e">
        <f ca="1">MOD(VLOOKUP(H828,Coef!$C$2:$G$21,5)+MOD(E828+1,2)*15,20)</f>
        <v>#N/A</v>
      </c>
      <c r="P828" s="31" t="e">
        <f ca="1">VLOOKUP(N828,Coef!$A$27:$B$46,2)</f>
        <v>#N/A</v>
      </c>
      <c r="Q828" s="31" t="e">
        <f ca="1">VLOOKUP(N828,Coef!$A$27:$C$46,3)+O828/10-0.1</f>
        <v>#N/A</v>
      </c>
      <c r="R828" s="31" t="e">
        <f t="shared" ca="1" si="418"/>
        <v>#N/A</v>
      </c>
      <c r="S828" s="72" t="e">
        <f t="shared" ca="1" si="419"/>
        <v>#N/A</v>
      </c>
      <c r="T828" s="72" t="e">
        <f t="shared" ca="1" si="420"/>
        <v>#N/A</v>
      </c>
      <c r="U828" s="72" t="e">
        <f t="shared" ca="1" si="421"/>
        <v>#N/A</v>
      </c>
      <c r="V828" s="72" t="e">
        <f t="shared" ca="1" si="422"/>
        <v>#N/A</v>
      </c>
      <c r="W828" s="72" t="e">
        <f ca="1">(Coef!$J$9/(1+Coef!$J$8*(COS(V828))^2)^0.5)*Coef!$J$6</f>
        <v>#N/A</v>
      </c>
      <c r="X828" s="72" t="e">
        <f t="shared" ca="1" si="423"/>
        <v>#N/A</v>
      </c>
      <c r="Y828" s="72" t="e">
        <f t="shared" ca="1" si="424"/>
        <v>#N/A</v>
      </c>
      <c r="Z828" s="72" t="e">
        <f t="shared" ca="1" si="425"/>
        <v>#N/A</v>
      </c>
      <c r="AA828" s="72" t="e">
        <f t="shared" ca="1" si="426"/>
        <v>#N/A</v>
      </c>
      <c r="AB828" s="72" t="e">
        <f t="shared" ca="1" si="427"/>
        <v>#N/A</v>
      </c>
      <c r="AC828" s="72" t="e">
        <f t="shared" ca="1" si="428"/>
        <v>#N/A</v>
      </c>
      <c r="AD828" s="72" t="e">
        <f t="shared" ca="1" si="429"/>
        <v>#N/A</v>
      </c>
      <c r="AE828" s="72" t="e">
        <f ca="1">Coef!$J$6*Coef!$J$9*(V828-(Coef!$J$10*AB828)+(Coef!$J$11*AC828)-(Coef!$J$12*AD828))</f>
        <v>#N/A</v>
      </c>
      <c r="AF828" s="72" t="e">
        <f t="shared" ca="1" si="430"/>
        <v>#N/A</v>
      </c>
      <c r="AG828" s="72" t="e">
        <f ca="1">((Coef!$J$8*Y828^2)/2)*(COS(V828))^2</f>
        <v>#N/A</v>
      </c>
      <c r="AH828" s="72" t="e">
        <f t="shared" ca="1" si="431"/>
        <v>#N/A</v>
      </c>
      <c r="AI828" s="72" t="e">
        <f t="shared" ca="1" si="432"/>
        <v>#N/A</v>
      </c>
      <c r="AJ828" s="72" t="e">
        <f t="shared" ca="1" si="433"/>
        <v>#N/A</v>
      </c>
      <c r="AK828" s="72" t="e">
        <f t="shared" ca="1" si="434"/>
        <v>#N/A</v>
      </c>
      <c r="AL828" s="72" t="e">
        <f t="shared" ca="1" si="435"/>
        <v>#N/A</v>
      </c>
      <c r="AM828" s="72" t="e">
        <f ca="1">V828+(1+Coef!$J$8*(COS(V828))^2-(3/2)*Coef!$J$8*SIN(V828)*COS(V828)*(AL828-V828))*(AL828-V828)</f>
        <v>#N/A</v>
      </c>
      <c r="AN828" s="34" t="e">
        <f t="shared" ca="1" si="436"/>
        <v>#N/A</v>
      </c>
      <c r="AO828" s="33" t="e">
        <f t="shared" ca="1" si="437"/>
        <v>#N/A</v>
      </c>
      <c r="AP828" s="33" t="e">
        <f t="shared" ca="1" si="438"/>
        <v>#N/A</v>
      </c>
      <c r="AQ828" s="72" t="e">
        <f ca="1">'MGRS to Dist'!BP828</f>
        <v>#N/A</v>
      </c>
      <c r="AR828" s="72" t="e">
        <f ca="1">'MGRS to Dist'!BT828</f>
        <v>#N/A</v>
      </c>
      <c r="AS828" s="72" t="e">
        <f ca="1">'MGRS to Dist'!BU828</f>
        <v>#N/A</v>
      </c>
      <c r="AT828" s="72" t="e">
        <f ca="1">'MGRS to Dist'!BV828</f>
        <v>#N/A</v>
      </c>
    </row>
    <row r="829" spans="3:46" ht="16.5" customHeight="1">
      <c r="C829" s="72" t="str">
        <f t="shared" si="409"/>
        <v/>
      </c>
      <c r="D829" s="72" t="e">
        <f t="array" aca="1" ref="D829" ca="1">MATCH(TRUE,ISERROR(VALUE(MID(C829,ROW(INDIRECT("1:"&amp;LEN(C829))),1))),0)</f>
        <v>#N/A</v>
      </c>
      <c r="E829" s="72" t="e">
        <f t="shared" ca="1" si="410"/>
        <v>#N/A</v>
      </c>
      <c r="F829" s="72" t="e">
        <f t="shared" ca="1" si="411"/>
        <v>#N/A</v>
      </c>
      <c r="G829" s="72" t="e">
        <f t="shared" ca="1" si="412"/>
        <v>#N/A</v>
      </c>
      <c r="H829" s="72" t="e">
        <f t="shared" ca="1" si="413"/>
        <v>#N/A</v>
      </c>
      <c r="I829" s="72" t="e">
        <f t="shared" ca="1" si="414"/>
        <v>#N/A</v>
      </c>
      <c r="J829" s="72" t="e">
        <f t="shared" ca="1" si="415"/>
        <v>#N/A</v>
      </c>
      <c r="K829" s="72" t="e">
        <f t="shared" ca="1" si="416"/>
        <v>#N/A</v>
      </c>
      <c r="L829" s="72" t="e">
        <f t="shared" ca="1" si="417"/>
        <v>#N/A</v>
      </c>
      <c r="M829" s="72" t="e">
        <f ca="1">VLOOKUP(G829,Coef!$C$2:$F$25,4)</f>
        <v>#N/A</v>
      </c>
      <c r="N829" s="31" t="e">
        <f ca="1">VLOOKUP(F829,Coef!$C$4:$D$23,2)</f>
        <v>#N/A</v>
      </c>
      <c r="O829" s="31" t="e">
        <f ca="1">MOD(VLOOKUP(H829,Coef!$C$2:$G$21,5)+MOD(E829+1,2)*15,20)</f>
        <v>#N/A</v>
      </c>
      <c r="P829" s="31" t="e">
        <f ca="1">VLOOKUP(N829,Coef!$A$27:$B$46,2)</f>
        <v>#N/A</v>
      </c>
      <c r="Q829" s="31" t="e">
        <f ca="1">VLOOKUP(N829,Coef!$A$27:$C$46,3)+O829/10-0.1</f>
        <v>#N/A</v>
      </c>
      <c r="R829" s="31" t="e">
        <f t="shared" ca="1" si="418"/>
        <v>#N/A</v>
      </c>
      <c r="S829" s="72" t="e">
        <f t="shared" ca="1" si="419"/>
        <v>#N/A</v>
      </c>
      <c r="T829" s="72" t="e">
        <f t="shared" ca="1" si="420"/>
        <v>#N/A</v>
      </c>
      <c r="U829" s="72" t="e">
        <f t="shared" ca="1" si="421"/>
        <v>#N/A</v>
      </c>
      <c r="V829" s="72" t="e">
        <f t="shared" ca="1" si="422"/>
        <v>#N/A</v>
      </c>
      <c r="W829" s="72" t="e">
        <f ca="1">(Coef!$J$9/(1+Coef!$J$8*(COS(V829))^2)^0.5)*Coef!$J$6</f>
        <v>#N/A</v>
      </c>
      <c r="X829" s="72" t="e">
        <f t="shared" ca="1" si="423"/>
        <v>#N/A</v>
      </c>
      <c r="Y829" s="72" t="e">
        <f t="shared" ca="1" si="424"/>
        <v>#N/A</v>
      </c>
      <c r="Z829" s="72" t="e">
        <f t="shared" ca="1" si="425"/>
        <v>#N/A</v>
      </c>
      <c r="AA829" s="72" t="e">
        <f t="shared" ca="1" si="426"/>
        <v>#N/A</v>
      </c>
      <c r="AB829" s="72" t="e">
        <f t="shared" ca="1" si="427"/>
        <v>#N/A</v>
      </c>
      <c r="AC829" s="72" t="e">
        <f t="shared" ca="1" si="428"/>
        <v>#N/A</v>
      </c>
      <c r="AD829" s="72" t="e">
        <f t="shared" ca="1" si="429"/>
        <v>#N/A</v>
      </c>
      <c r="AE829" s="72" t="e">
        <f ca="1">Coef!$J$6*Coef!$J$9*(V829-(Coef!$J$10*AB829)+(Coef!$J$11*AC829)-(Coef!$J$12*AD829))</f>
        <v>#N/A</v>
      </c>
      <c r="AF829" s="72" t="e">
        <f t="shared" ca="1" si="430"/>
        <v>#N/A</v>
      </c>
      <c r="AG829" s="72" t="e">
        <f ca="1">((Coef!$J$8*Y829^2)/2)*(COS(V829))^2</f>
        <v>#N/A</v>
      </c>
      <c r="AH829" s="72" t="e">
        <f t="shared" ca="1" si="431"/>
        <v>#N/A</v>
      </c>
      <c r="AI829" s="72" t="e">
        <f t="shared" ca="1" si="432"/>
        <v>#N/A</v>
      </c>
      <c r="AJ829" s="72" t="e">
        <f t="shared" ca="1" si="433"/>
        <v>#N/A</v>
      </c>
      <c r="AK829" s="72" t="e">
        <f t="shared" ca="1" si="434"/>
        <v>#N/A</v>
      </c>
      <c r="AL829" s="72" t="e">
        <f t="shared" ca="1" si="435"/>
        <v>#N/A</v>
      </c>
      <c r="AM829" s="72" t="e">
        <f ca="1">V829+(1+Coef!$J$8*(COS(V829))^2-(3/2)*Coef!$J$8*SIN(V829)*COS(V829)*(AL829-V829))*(AL829-V829)</f>
        <v>#N/A</v>
      </c>
      <c r="AN829" s="34" t="e">
        <f t="shared" ca="1" si="436"/>
        <v>#N/A</v>
      </c>
      <c r="AO829" s="33" t="e">
        <f t="shared" ca="1" si="437"/>
        <v>#N/A</v>
      </c>
      <c r="AP829" s="33" t="e">
        <f t="shared" ca="1" si="438"/>
        <v>#N/A</v>
      </c>
      <c r="AQ829" s="72" t="e">
        <f ca="1">'MGRS to Dist'!BP829</f>
        <v>#N/A</v>
      </c>
      <c r="AR829" s="72" t="e">
        <f ca="1">'MGRS to Dist'!BT829</f>
        <v>#N/A</v>
      </c>
      <c r="AS829" s="72" t="e">
        <f ca="1">'MGRS to Dist'!BU829</f>
        <v>#N/A</v>
      </c>
      <c r="AT829" s="72" t="e">
        <f ca="1">'MGRS to Dist'!BV829</f>
        <v>#N/A</v>
      </c>
    </row>
    <row r="830" spans="3:46" ht="16.5" customHeight="1">
      <c r="C830" s="72" t="str">
        <f t="shared" si="409"/>
        <v/>
      </c>
      <c r="D830" s="72" t="e">
        <f t="array" aca="1" ref="D830" ca="1">MATCH(TRUE,ISERROR(VALUE(MID(C830,ROW(INDIRECT("1:"&amp;LEN(C830))),1))),0)</f>
        <v>#N/A</v>
      </c>
      <c r="E830" s="72" t="e">
        <f t="shared" ca="1" si="410"/>
        <v>#N/A</v>
      </c>
      <c r="F830" s="72" t="e">
        <f t="shared" ca="1" si="411"/>
        <v>#N/A</v>
      </c>
      <c r="G830" s="72" t="e">
        <f t="shared" ca="1" si="412"/>
        <v>#N/A</v>
      </c>
      <c r="H830" s="72" t="e">
        <f t="shared" ca="1" si="413"/>
        <v>#N/A</v>
      </c>
      <c r="I830" s="72" t="e">
        <f t="shared" ca="1" si="414"/>
        <v>#N/A</v>
      </c>
      <c r="J830" s="72" t="e">
        <f t="shared" ca="1" si="415"/>
        <v>#N/A</v>
      </c>
      <c r="K830" s="72" t="e">
        <f t="shared" ca="1" si="416"/>
        <v>#N/A</v>
      </c>
      <c r="L830" s="72" t="e">
        <f t="shared" ca="1" si="417"/>
        <v>#N/A</v>
      </c>
      <c r="M830" s="72" t="e">
        <f ca="1">VLOOKUP(G830,Coef!$C$2:$F$25,4)</f>
        <v>#N/A</v>
      </c>
      <c r="N830" s="31" t="e">
        <f ca="1">VLOOKUP(F830,Coef!$C$4:$D$23,2)</f>
        <v>#N/A</v>
      </c>
      <c r="O830" s="31" t="e">
        <f ca="1">MOD(VLOOKUP(H830,Coef!$C$2:$G$21,5)+MOD(E830+1,2)*15,20)</f>
        <v>#N/A</v>
      </c>
      <c r="P830" s="31" t="e">
        <f ca="1">VLOOKUP(N830,Coef!$A$27:$B$46,2)</f>
        <v>#N/A</v>
      </c>
      <c r="Q830" s="31" t="e">
        <f ca="1">VLOOKUP(N830,Coef!$A$27:$C$46,3)+O830/10-0.1</f>
        <v>#N/A</v>
      </c>
      <c r="R830" s="31" t="e">
        <f t="shared" ca="1" si="418"/>
        <v>#N/A</v>
      </c>
      <c r="S830" s="72" t="e">
        <f t="shared" ca="1" si="419"/>
        <v>#N/A</v>
      </c>
      <c r="T830" s="72" t="e">
        <f t="shared" ca="1" si="420"/>
        <v>#N/A</v>
      </c>
      <c r="U830" s="72" t="e">
        <f t="shared" ca="1" si="421"/>
        <v>#N/A</v>
      </c>
      <c r="V830" s="72" t="e">
        <f t="shared" ca="1" si="422"/>
        <v>#N/A</v>
      </c>
      <c r="W830" s="72" t="e">
        <f ca="1">(Coef!$J$9/(1+Coef!$J$8*(COS(V830))^2)^0.5)*Coef!$J$6</f>
        <v>#N/A</v>
      </c>
      <c r="X830" s="72" t="e">
        <f t="shared" ca="1" si="423"/>
        <v>#N/A</v>
      </c>
      <c r="Y830" s="72" t="e">
        <f t="shared" ca="1" si="424"/>
        <v>#N/A</v>
      </c>
      <c r="Z830" s="72" t="e">
        <f t="shared" ca="1" si="425"/>
        <v>#N/A</v>
      </c>
      <c r="AA830" s="72" t="e">
        <f t="shared" ca="1" si="426"/>
        <v>#N/A</v>
      </c>
      <c r="AB830" s="72" t="e">
        <f t="shared" ca="1" si="427"/>
        <v>#N/A</v>
      </c>
      <c r="AC830" s="72" t="e">
        <f t="shared" ca="1" si="428"/>
        <v>#N/A</v>
      </c>
      <c r="AD830" s="72" t="e">
        <f t="shared" ca="1" si="429"/>
        <v>#N/A</v>
      </c>
      <c r="AE830" s="72" t="e">
        <f ca="1">Coef!$J$6*Coef!$J$9*(V830-(Coef!$J$10*AB830)+(Coef!$J$11*AC830)-(Coef!$J$12*AD830))</f>
        <v>#N/A</v>
      </c>
      <c r="AF830" s="72" t="e">
        <f t="shared" ca="1" si="430"/>
        <v>#N/A</v>
      </c>
      <c r="AG830" s="72" t="e">
        <f ca="1">((Coef!$J$8*Y830^2)/2)*(COS(V830))^2</f>
        <v>#N/A</v>
      </c>
      <c r="AH830" s="72" t="e">
        <f t="shared" ca="1" si="431"/>
        <v>#N/A</v>
      </c>
      <c r="AI830" s="72" t="e">
        <f t="shared" ca="1" si="432"/>
        <v>#N/A</v>
      </c>
      <c r="AJ830" s="72" t="e">
        <f t="shared" ca="1" si="433"/>
        <v>#N/A</v>
      </c>
      <c r="AK830" s="72" t="e">
        <f t="shared" ca="1" si="434"/>
        <v>#N/A</v>
      </c>
      <c r="AL830" s="72" t="e">
        <f t="shared" ca="1" si="435"/>
        <v>#N/A</v>
      </c>
      <c r="AM830" s="72" t="e">
        <f ca="1">V830+(1+Coef!$J$8*(COS(V830))^2-(3/2)*Coef!$J$8*SIN(V830)*COS(V830)*(AL830-V830))*(AL830-V830)</f>
        <v>#N/A</v>
      </c>
      <c r="AN830" s="34" t="e">
        <f t="shared" ca="1" si="436"/>
        <v>#N/A</v>
      </c>
      <c r="AO830" s="33" t="e">
        <f t="shared" ca="1" si="437"/>
        <v>#N/A</v>
      </c>
      <c r="AP830" s="33" t="e">
        <f t="shared" ca="1" si="438"/>
        <v>#N/A</v>
      </c>
      <c r="AQ830" s="72" t="e">
        <f ca="1">'MGRS to Dist'!BP830</f>
        <v>#N/A</v>
      </c>
      <c r="AR830" s="72" t="e">
        <f ca="1">'MGRS to Dist'!BT830</f>
        <v>#N/A</v>
      </c>
      <c r="AS830" s="72" t="e">
        <f ca="1">'MGRS to Dist'!BU830</f>
        <v>#N/A</v>
      </c>
      <c r="AT830" s="72" t="e">
        <f ca="1">'MGRS to Dist'!BV830</f>
        <v>#N/A</v>
      </c>
    </row>
    <row r="831" spans="3:46" ht="16.5" customHeight="1">
      <c r="C831" s="72" t="str">
        <f t="shared" si="409"/>
        <v/>
      </c>
      <c r="D831" s="72" t="e">
        <f t="array" aca="1" ref="D831" ca="1">MATCH(TRUE,ISERROR(VALUE(MID(C831,ROW(INDIRECT("1:"&amp;LEN(C831))),1))),0)</f>
        <v>#N/A</v>
      </c>
      <c r="E831" s="72" t="e">
        <f t="shared" ca="1" si="410"/>
        <v>#N/A</v>
      </c>
      <c r="F831" s="72" t="e">
        <f t="shared" ca="1" si="411"/>
        <v>#N/A</v>
      </c>
      <c r="G831" s="72" t="e">
        <f t="shared" ca="1" si="412"/>
        <v>#N/A</v>
      </c>
      <c r="H831" s="72" t="e">
        <f t="shared" ca="1" si="413"/>
        <v>#N/A</v>
      </c>
      <c r="I831" s="72" t="e">
        <f t="shared" ca="1" si="414"/>
        <v>#N/A</v>
      </c>
      <c r="J831" s="72" t="e">
        <f t="shared" ca="1" si="415"/>
        <v>#N/A</v>
      </c>
      <c r="K831" s="72" t="e">
        <f t="shared" ca="1" si="416"/>
        <v>#N/A</v>
      </c>
      <c r="L831" s="72" t="e">
        <f t="shared" ca="1" si="417"/>
        <v>#N/A</v>
      </c>
      <c r="M831" s="72" t="e">
        <f ca="1">VLOOKUP(G831,Coef!$C$2:$F$25,4)</f>
        <v>#N/A</v>
      </c>
      <c r="N831" s="31" t="e">
        <f ca="1">VLOOKUP(F831,Coef!$C$4:$D$23,2)</f>
        <v>#N/A</v>
      </c>
      <c r="O831" s="31" t="e">
        <f ca="1">MOD(VLOOKUP(H831,Coef!$C$2:$G$21,5)+MOD(E831+1,2)*15,20)</f>
        <v>#N/A</v>
      </c>
      <c r="P831" s="31" t="e">
        <f ca="1">VLOOKUP(N831,Coef!$A$27:$B$46,2)</f>
        <v>#N/A</v>
      </c>
      <c r="Q831" s="31" t="e">
        <f ca="1">VLOOKUP(N831,Coef!$A$27:$C$46,3)+O831/10-0.1</f>
        <v>#N/A</v>
      </c>
      <c r="R831" s="31" t="e">
        <f t="shared" ca="1" si="418"/>
        <v>#N/A</v>
      </c>
      <c r="S831" s="72" t="e">
        <f t="shared" ca="1" si="419"/>
        <v>#N/A</v>
      </c>
      <c r="T831" s="72" t="e">
        <f t="shared" ca="1" si="420"/>
        <v>#N/A</v>
      </c>
      <c r="U831" s="72" t="e">
        <f t="shared" ca="1" si="421"/>
        <v>#N/A</v>
      </c>
      <c r="V831" s="72" t="e">
        <f t="shared" ca="1" si="422"/>
        <v>#N/A</v>
      </c>
      <c r="W831" s="72" t="e">
        <f ca="1">(Coef!$J$9/(1+Coef!$J$8*(COS(V831))^2)^0.5)*Coef!$J$6</f>
        <v>#N/A</v>
      </c>
      <c r="X831" s="72" t="e">
        <f t="shared" ca="1" si="423"/>
        <v>#N/A</v>
      </c>
      <c r="Y831" s="72" t="e">
        <f t="shared" ca="1" si="424"/>
        <v>#N/A</v>
      </c>
      <c r="Z831" s="72" t="e">
        <f t="shared" ca="1" si="425"/>
        <v>#N/A</v>
      </c>
      <c r="AA831" s="72" t="e">
        <f t="shared" ca="1" si="426"/>
        <v>#N/A</v>
      </c>
      <c r="AB831" s="72" t="e">
        <f t="shared" ca="1" si="427"/>
        <v>#N/A</v>
      </c>
      <c r="AC831" s="72" t="e">
        <f t="shared" ca="1" si="428"/>
        <v>#N/A</v>
      </c>
      <c r="AD831" s="72" t="e">
        <f t="shared" ca="1" si="429"/>
        <v>#N/A</v>
      </c>
      <c r="AE831" s="72" t="e">
        <f ca="1">Coef!$J$6*Coef!$J$9*(V831-(Coef!$J$10*AB831)+(Coef!$J$11*AC831)-(Coef!$J$12*AD831))</f>
        <v>#N/A</v>
      </c>
      <c r="AF831" s="72" t="e">
        <f t="shared" ca="1" si="430"/>
        <v>#N/A</v>
      </c>
      <c r="AG831" s="72" t="e">
        <f ca="1">((Coef!$J$8*Y831^2)/2)*(COS(V831))^2</f>
        <v>#N/A</v>
      </c>
      <c r="AH831" s="72" t="e">
        <f t="shared" ca="1" si="431"/>
        <v>#N/A</v>
      </c>
      <c r="AI831" s="72" t="e">
        <f t="shared" ca="1" si="432"/>
        <v>#N/A</v>
      </c>
      <c r="AJ831" s="72" t="e">
        <f t="shared" ca="1" si="433"/>
        <v>#N/A</v>
      </c>
      <c r="AK831" s="72" t="e">
        <f t="shared" ca="1" si="434"/>
        <v>#N/A</v>
      </c>
      <c r="AL831" s="72" t="e">
        <f t="shared" ca="1" si="435"/>
        <v>#N/A</v>
      </c>
      <c r="AM831" s="72" t="e">
        <f ca="1">V831+(1+Coef!$J$8*(COS(V831))^2-(3/2)*Coef!$J$8*SIN(V831)*COS(V831)*(AL831-V831))*(AL831-V831)</f>
        <v>#N/A</v>
      </c>
      <c r="AN831" s="34" t="e">
        <f t="shared" ca="1" si="436"/>
        <v>#N/A</v>
      </c>
      <c r="AO831" s="33" t="e">
        <f t="shared" ca="1" si="437"/>
        <v>#N/A</v>
      </c>
      <c r="AP831" s="33" t="e">
        <f t="shared" ca="1" si="438"/>
        <v>#N/A</v>
      </c>
      <c r="AQ831" s="72" t="e">
        <f ca="1">'MGRS to Dist'!BP831</f>
        <v>#N/A</v>
      </c>
      <c r="AR831" s="72" t="e">
        <f ca="1">'MGRS to Dist'!BT831</f>
        <v>#N/A</v>
      </c>
      <c r="AS831" s="72" t="e">
        <f ca="1">'MGRS to Dist'!BU831</f>
        <v>#N/A</v>
      </c>
      <c r="AT831" s="72" t="e">
        <f ca="1">'MGRS to Dist'!BV831</f>
        <v>#N/A</v>
      </c>
    </row>
    <row r="832" spans="3:46" ht="16.5" customHeight="1">
      <c r="C832" s="72" t="str">
        <f t="shared" si="409"/>
        <v/>
      </c>
      <c r="D832" s="72" t="e">
        <f t="array" aca="1" ref="D832" ca="1">MATCH(TRUE,ISERROR(VALUE(MID(C832,ROW(INDIRECT("1:"&amp;LEN(C832))),1))),0)</f>
        <v>#N/A</v>
      </c>
      <c r="E832" s="72" t="e">
        <f t="shared" ca="1" si="410"/>
        <v>#N/A</v>
      </c>
      <c r="F832" s="72" t="e">
        <f t="shared" ca="1" si="411"/>
        <v>#N/A</v>
      </c>
      <c r="G832" s="72" t="e">
        <f t="shared" ca="1" si="412"/>
        <v>#N/A</v>
      </c>
      <c r="H832" s="72" t="e">
        <f t="shared" ca="1" si="413"/>
        <v>#N/A</v>
      </c>
      <c r="I832" s="72" t="e">
        <f t="shared" ca="1" si="414"/>
        <v>#N/A</v>
      </c>
      <c r="J832" s="72" t="e">
        <f t="shared" ca="1" si="415"/>
        <v>#N/A</v>
      </c>
      <c r="K832" s="72" t="e">
        <f t="shared" ca="1" si="416"/>
        <v>#N/A</v>
      </c>
      <c r="L832" s="72" t="e">
        <f t="shared" ca="1" si="417"/>
        <v>#N/A</v>
      </c>
      <c r="M832" s="72" t="e">
        <f ca="1">VLOOKUP(G832,Coef!$C$2:$F$25,4)</f>
        <v>#N/A</v>
      </c>
      <c r="N832" s="31" t="e">
        <f ca="1">VLOOKUP(F832,Coef!$C$4:$D$23,2)</f>
        <v>#N/A</v>
      </c>
      <c r="O832" s="31" t="e">
        <f ca="1">MOD(VLOOKUP(H832,Coef!$C$2:$G$21,5)+MOD(E832+1,2)*15,20)</f>
        <v>#N/A</v>
      </c>
      <c r="P832" s="31" t="e">
        <f ca="1">VLOOKUP(N832,Coef!$A$27:$B$46,2)</f>
        <v>#N/A</v>
      </c>
      <c r="Q832" s="31" t="e">
        <f ca="1">VLOOKUP(N832,Coef!$A$27:$C$46,3)+O832/10-0.1</f>
        <v>#N/A</v>
      </c>
      <c r="R832" s="31" t="e">
        <f t="shared" ca="1" si="418"/>
        <v>#N/A</v>
      </c>
      <c r="S832" s="72" t="e">
        <f t="shared" ca="1" si="419"/>
        <v>#N/A</v>
      </c>
      <c r="T832" s="72" t="e">
        <f t="shared" ca="1" si="420"/>
        <v>#N/A</v>
      </c>
      <c r="U832" s="72" t="e">
        <f t="shared" ca="1" si="421"/>
        <v>#N/A</v>
      </c>
      <c r="V832" s="72" t="e">
        <f t="shared" ca="1" si="422"/>
        <v>#N/A</v>
      </c>
      <c r="W832" s="72" t="e">
        <f ca="1">(Coef!$J$9/(1+Coef!$J$8*(COS(V832))^2)^0.5)*Coef!$J$6</f>
        <v>#N/A</v>
      </c>
      <c r="X832" s="72" t="e">
        <f t="shared" ca="1" si="423"/>
        <v>#N/A</v>
      </c>
      <c r="Y832" s="72" t="e">
        <f t="shared" ca="1" si="424"/>
        <v>#N/A</v>
      </c>
      <c r="Z832" s="72" t="e">
        <f t="shared" ca="1" si="425"/>
        <v>#N/A</v>
      </c>
      <c r="AA832" s="72" t="e">
        <f t="shared" ca="1" si="426"/>
        <v>#N/A</v>
      </c>
      <c r="AB832" s="72" t="e">
        <f t="shared" ca="1" si="427"/>
        <v>#N/A</v>
      </c>
      <c r="AC832" s="72" t="e">
        <f t="shared" ca="1" si="428"/>
        <v>#N/A</v>
      </c>
      <c r="AD832" s="72" t="e">
        <f t="shared" ca="1" si="429"/>
        <v>#N/A</v>
      </c>
      <c r="AE832" s="72" t="e">
        <f ca="1">Coef!$J$6*Coef!$J$9*(V832-(Coef!$J$10*AB832)+(Coef!$J$11*AC832)-(Coef!$J$12*AD832))</f>
        <v>#N/A</v>
      </c>
      <c r="AF832" s="72" t="e">
        <f t="shared" ca="1" si="430"/>
        <v>#N/A</v>
      </c>
      <c r="AG832" s="72" t="e">
        <f ca="1">((Coef!$J$8*Y832^2)/2)*(COS(V832))^2</f>
        <v>#N/A</v>
      </c>
      <c r="AH832" s="72" t="e">
        <f t="shared" ca="1" si="431"/>
        <v>#N/A</v>
      </c>
      <c r="AI832" s="72" t="e">
        <f t="shared" ca="1" si="432"/>
        <v>#N/A</v>
      </c>
      <c r="AJ832" s="72" t="e">
        <f t="shared" ca="1" si="433"/>
        <v>#N/A</v>
      </c>
      <c r="AK832" s="72" t="e">
        <f t="shared" ca="1" si="434"/>
        <v>#N/A</v>
      </c>
      <c r="AL832" s="72" t="e">
        <f t="shared" ca="1" si="435"/>
        <v>#N/A</v>
      </c>
      <c r="AM832" s="72" t="e">
        <f ca="1">V832+(1+Coef!$J$8*(COS(V832))^2-(3/2)*Coef!$J$8*SIN(V832)*COS(V832)*(AL832-V832))*(AL832-V832)</f>
        <v>#N/A</v>
      </c>
      <c r="AN832" s="34" t="e">
        <f t="shared" ca="1" si="436"/>
        <v>#N/A</v>
      </c>
      <c r="AO832" s="33" t="e">
        <f t="shared" ca="1" si="437"/>
        <v>#N/A</v>
      </c>
      <c r="AP832" s="33" t="e">
        <f t="shared" ca="1" si="438"/>
        <v>#N/A</v>
      </c>
      <c r="AQ832" s="72" t="e">
        <f ca="1">'MGRS to Dist'!BP832</f>
        <v>#N/A</v>
      </c>
      <c r="AR832" s="72" t="e">
        <f ca="1">'MGRS to Dist'!BT832</f>
        <v>#N/A</v>
      </c>
      <c r="AS832" s="72" t="e">
        <f ca="1">'MGRS to Dist'!BU832</f>
        <v>#N/A</v>
      </c>
      <c r="AT832" s="72" t="e">
        <f ca="1">'MGRS to Dist'!BV832</f>
        <v>#N/A</v>
      </c>
    </row>
    <row r="833" spans="3:46" ht="16.5" customHeight="1">
      <c r="C833" s="72" t="str">
        <f t="shared" si="409"/>
        <v/>
      </c>
      <c r="D833" s="72" t="e">
        <f t="array" aca="1" ref="D833" ca="1">MATCH(TRUE,ISERROR(VALUE(MID(C833,ROW(INDIRECT("1:"&amp;LEN(C833))),1))),0)</f>
        <v>#N/A</v>
      </c>
      <c r="E833" s="72" t="e">
        <f t="shared" ca="1" si="410"/>
        <v>#N/A</v>
      </c>
      <c r="F833" s="72" t="e">
        <f t="shared" ca="1" si="411"/>
        <v>#N/A</v>
      </c>
      <c r="G833" s="72" t="e">
        <f t="shared" ca="1" si="412"/>
        <v>#N/A</v>
      </c>
      <c r="H833" s="72" t="e">
        <f t="shared" ca="1" si="413"/>
        <v>#N/A</v>
      </c>
      <c r="I833" s="72" t="e">
        <f t="shared" ca="1" si="414"/>
        <v>#N/A</v>
      </c>
      <c r="J833" s="72" t="e">
        <f t="shared" ca="1" si="415"/>
        <v>#N/A</v>
      </c>
      <c r="K833" s="72" t="e">
        <f t="shared" ca="1" si="416"/>
        <v>#N/A</v>
      </c>
      <c r="L833" s="72" t="e">
        <f t="shared" ca="1" si="417"/>
        <v>#N/A</v>
      </c>
      <c r="M833" s="72" t="e">
        <f ca="1">VLOOKUP(G833,Coef!$C$2:$F$25,4)</f>
        <v>#N/A</v>
      </c>
      <c r="N833" s="31" t="e">
        <f ca="1">VLOOKUP(F833,Coef!$C$4:$D$23,2)</f>
        <v>#N/A</v>
      </c>
      <c r="O833" s="31" t="e">
        <f ca="1">MOD(VLOOKUP(H833,Coef!$C$2:$G$21,5)+MOD(E833+1,2)*15,20)</f>
        <v>#N/A</v>
      </c>
      <c r="P833" s="31" t="e">
        <f ca="1">VLOOKUP(N833,Coef!$A$27:$B$46,2)</f>
        <v>#N/A</v>
      </c>
      <c r="Q833" s="31" t="e">
        <f ca="1">VLOOKUP(N833,Coef!$A$27:$C$46,3)+O833/10-0.1</f>
        <v>#N/A</v>
      </c>
      <c r="R833" s="31" t="e">
        <f t="shared" ca="1" si="418"/>
        <v>#N/A</v>
      </c>
      <c r="S833" s="72" t="e">
        <f t="shared" ca="1" si="419"/>
        <v>#N/A</v>
      </c>
      <c r="T833" s="72" t="e">
        <f t="shared" ca="1" si="420"/>
        <v>#N/A</v>
      </c>
      <c r="U833" s="72" t="e">
        <f t="shared" ca="1" si="421"/>
        <v>#N/A</v>
      </c>
      <c r="V833" s="72" t="e">
        <f t="shared" ca="1" si="422"/>
        <v>#N/A</v>
      </c>
      <c r="W833" s="72" t="e">
        <f ca="1">(Coef!$J$9/(1+Coef!$J$8*(COS(V833))^2)^0.5)*Coef!$J$6</f>
        <v>#N/A</v>
      </c>
      <c r="X833" s="72" t="e">
        <f t="shared" ca="1" si="423"/>
        <v>#N/A</v>
      </c>
      <c r="Y833" s="72" t="e">
        <f t="shared" ca="1" si="424"/>
        <v>#N/A</v>
      </c>
      <c r="Z833" s="72" t="e">
        <f t="shared" ca="1" si="425"/>
        <v>#N/A</v>
      </c>
      <c r="AA833" s="72" t="e">
        <f t="shared" ca="1" si="426"/>
        <v>#N/A</v>
      </c>
      <c r="AB833" s="72" t="e">
        <f t="shared" ca="1" si="427"/>
        <v>#N/A</v>
      </c>
      <c r="AC833" s="72" t="e">
        <f t="shared" ca="1" si="428"/>
        <v>#N/A</v>
      </c>
      <c r="AD833" s="72" t="e">
        <f t="shared" ca="1" si="429"/>
        <v>#N/A</v>
      </c>
      <c r="AE833" s="72" t="e">
        <f ca="1">Coef!$J$6*Coef!$J$9*(V833-(Coef!$J$10*AB833)+(Coef!$J$11*AC833)-(Coef!$J$12*AD833))</f>
        <v>#N/A</v>
      </c>
      <c r="AF833" s="72" t="e">
        <f t="shared" ca="1" si="430"/>
        <v>#N/A</v>
      </c>
      <c r="AG833" s="72" t="e">
        <f ca="1">((Coef!$J$8*Y833^2)/2)*(COS(V833))^2</f>
        <v>#N/A</v>
      </c>
      <c r="AH833" s="72" t="e">
        <f t="shared" ca="1" si="431"/>
        <v>#N/A</v>
      </c>
      <c r="AI833" s="72" t="e">
        <f t="shared" ca="1" si="432"/>
        <v>#N/A</v>
      </c>
      <c r="AJ833" s="72" t="e">
        <f t="shared" ca="1" si="433"/>
        <v>#N/A</v>
      </c>
      <c r="AK833" s="72" t="e">
        <f t="shared" ca="1" si="434"/>
        <v>#N/A</v>
      </c>
      <c r="AL833" s="72" t="e">
        <f t="shared" ca="1" si="435"/>
        <v>#N/A</v>
      </c>
      <c r="AM833" s="72" t="e">
        <f ca="1">V833+(1+Coef!$J$8*(COS(V833))^2-(3/2)*Coef!$J$8*SIN(V833)*COS(V833)*(AL833-V833))*(AL833-V833)</f>
        <v>#N/A</v>
      </c>
      <c r="AN833" s="34" t="e">
        <f t="shared" ca="1" si="436"/>
        <v>#N/A</v>
      </c>
      <c r="AO833" s="33" t="e">
        <f t="shared" ca="1" si="437"/>
        <v>#N/A</v>
      </c>
      <c r="AP833" s="33" t="e">
        <f t="shared" ca="1" si="438"/>
        <v>#N/A</v>
      </c>
      <c r="AQ833" s="72" t="e">
        <f ca="1">'MGRS to Dist'!BP833</f>
        <v>#N/A</v>
      </c>
      <c r="AR833" s="72" t="e">
        <f ca="1">'MGRS to Dist'!BT833</f>
        <v>#N/A</v>
      </c>
      <c r="AS833" s="72" t="e">
        <f ca="1">'MGRS to Dist'!BU833</f>
        <v>#N/A</v>
      </c>
      <c r="AT833" s="72" t="e">
        <f ca="1">'MGRS to Dist'!BV833</f>
        <v>#N/A</v>
      </c>
    </row>
    <row r="834" spans="3:46" ht="16.5" customHeight="1">
      <c r="C834" s="72" t="str">
        <f t="shared" si="409"/>
        <v/>
      </c>
      <c r="D834" s="72" t="e">
        <f t="array" aca="1" ref="D834" ca="1">MATCH(TRUE,ISERROR(VALUE(MID(C834,ROW(INDIRECT("1:"&amp;LEN(C834))),1))),0)</f>
        <v>#N/A</v>
      </c>
      <c r="E834" s="72" t="e">
        <f t="shared" ca="1" si="410"/>
        <v>#N/A</v>
      </c>
      <c r="F834" s="72" t="e">
        <f t="shared" ca="1" si="411"/>
        <v>#N/A</v>
      </c>
      <c r="G834" s="72" t="e">
        <f t="shared" ca="1" si="412"/>
        <v>#N/A</v>
      </c>
      <c r="H834" s="72" t="e">
        <f t="shared" ca="1" si="413"/>
        <v>#N/A</v>
      </c>
      <c r="I834" s="72" t="e">
        <f t="shared" ca="1" si="414"/>
        <v>#N/A</v>
      </c>
      <c r="J834" s="72" t="e">
        <f t="shared" ca="1" si="415"/>
        <v>#N/A</v>
      </c>
      <c r="K834" s="72" t="e">
        <f t="shared" ca="1" si="416"/>
        <v>#N/A</v>
      </c>
      <c r="L834" s="72" t="e">
        <f t="shared" ca="1" si="417"/>
        <v>#N/A</v>
      </c>
      <c r="M834" s="72" t="e">
        <f ca="1">VLOOKUP(G834,Coef!$C$2:$F$25,4)</f>
        <v>#N/A</v>
      </c>
      <c r="N834" s="31" t="e">
        <f ca="1">VLOOKUP(F834,Coef!$C$4:$D$23,2)</f>
        <v>#N/A</v>
      </c>
      <c r="O834" s="31" t="e">
        <f ca="1">MOD(VLOOKUP(H834,Coef!$C$2:$G$21,5)+MOD(E834+1,2)*15,20)</f>
        <v>#N/A</v>
      </c>
      <c r="P834" s="31" t="e">
        <f ca="1">VLOOKUP(N834,Coef!$A$27:$B$46,2)</f>
        <v>#N/A</v>
      </c>
      <c r="Q834" s="31" t="e">
        <f ca="1">VLOOKUP(N834,Coef!$A$27:$C$46,3)+O834/10-0.1</f>
        <v>#N/A</v>
      </c>
      <c r="R834" s="31" t="e">
        <f t="shared" ca="1" si="418"/>
        <v>#N/A</v>
      </c>
      <c r="S834" s="72" t="e">
        <f t="shared" ca="1" si="419"/>
        <v>#N/A</v>
      </c>
      <c r="T834" s="72" t="e">
        <f t="shared" ca="1" si="420"/>
        <v>#N/A</v>
      </c>
      <c r="U834" s="72" t="e">
        <f t="shared" ca="1" si="421"/>
        <v>#N/A</v>
      </c>
      <c r="V834" s="72" t="e">
        <f t="shared" ca="1" si="422"/>
        <v>#N/A</v>
      </c>
      <c r="W834" s="72" t="e">
        <f ca="1">(Coef!$J$9/(1+Coef!$J$8*(COS(V834))^2)^0.5)*Coef!$J$6</f>
        <v>#N/A</v>
      </c>
      <c r="X834" s="72" t="e">
        <f t="shared" ca="1" si="423"/>
        <v>#N/A</v>
      </c>
      <c r="Y834" s="72" t="e">
        <f t="shared" ca="1" si="424"/>
        <v>#N/A</v>
      </c>
      <c r="Z834" s="72" t="e">
        <f t="shared" ca="1" si="425"/>
        <v>#N/A</v>
      </c>
      <c r="AA834" s="72" t="e">
        <f t="shared" ca="1" si="426"/>
        <v>#N/A</v>
      </c>
      <c r="AB834" s="72" t="e">
        <f t="shared" ca="1" si="427"/>
        <v>#N/A</v>
      </c>
      <c r="AC834" s="72" t="e">
        <f t="shared" ca="1" si="428"/>
        <v>#N/A</v>
      </c>
      <c r="AD834" s="72" t="e">
        <f t="shared" ca="1" si="429"/>
        <v>#N/A</v>
      </c>
      <c r="AE834" s="72" t="e">
        <f ca="1">Coef!$J$6*Coef!$J$9*(V834-(Coef!$J$10*AB834)+(Coef!$J$11*AC834)-(Coef!$J$12*AD834))</f>
        <v>#N/A</v>
      </c>
      <c r="AF834" s="72" t="e">
        <f t="shared" ca="1" si="430"/>
        <v>#N/A</v>
      </c>
      <c r="AG834" s="72" t="e">
        <f ca="1">((Coef!$J$8*Y834^2)/2)*(COS(V834))^2</f>
        <v>#N/A</v>
      </c>
      <c r="AH834" s="72" t="e">
        <f t="shared" ca="1" si="431"/>
        <v>#N/A</v>
      </c>
      <c r="AI834" s="72" t="e">
        <f t="shared" ca="1" si="432"/>
        <v>#N/A</v>
      </c>
      <c r="AJ834" s="72" t="e">
        <f t="shared" ca="1" si="433"/>
        <v>#N/A</v>
      </c>
      <c r="AK834" s="72" t="e">
        <f t="shared" ca="1" si="434"/>
        <v>#N/A</v>
      </c>
      <c r="AL834" s="72" t="e">
        <f t="shared" ca="1" si="435"/>
        <v>#N/A</v>
      </c>
      <c r="AM834" s="72" t="e">
        <f ca="1">V834+(1+Coef!$J$8*(COS(V834))^2-(3/2)*Coef!$J$8*SIN(V834)*COS(V834)*(AL834-V834))*(AL834-V834)</f>
        <v>#N/A</v>
      </c>
      <c r="AN834" s="34" t="e">
        <f t="shared" ca="1" si="436"/>
        <v>#N/A</v>
      </c>
      <c r="AO834" s="33" t="e">
        <f t="shared" ca="1" si="437"/>
        <v>#N/A</v>
      </c>
      <c r="AP834" s="33" t="e">
        <f t="shared" ca="1" si="438"/>
        <v>#N/A</v>
      </c>
      <c r="AQ834" s="72" t="e">
        <f ca="1">'MGRS to Dist'!BP834</f>
        <v>#N/A</v>
      </c>
      <c r="AR834" s="72" t="e">
        <f ca="1">'MGRS to Dist'!BT834</f>
        <v>#N/A</v>
      </c>
      <c r="AS834" s="72" t="e">
        <f ca="1">'MGRS to Dist'!BU834</f>
        <v>#N/A</v>
      </c>
      <c r="AT834" s="72" t="e">
        <f ca="1">'MGRS to Dist'!BV834</f>
        <v>#N/A</v>
      </c>
    </row>
    <row r="835" spans="3:46" ht="16.5" customHeight="1">
      <c r="C835" s="72" t="str">
        <f t="shared" si="409"/>
        <v/>
      </c>
      <c r="D835" s="72" t="e">
        <f t="array" aca="1" ref="D835" ca="1">MATCH(TRUE,ISERROR(VALUE(MID(C835,ROW(INDIRECT("1:"&amp;LEN(C835))),1))),0)</f>
        <v>#N/A</v>
      </c>
      <c r="E835" s="72" t="e">
        <f t="shared" ca="1" si="410"/>
        <v>#N/A</v>
      </c>
      <c r="F835" s="72" t="e">
        <f t="shared" ca="1" si="411"/>
        <v>#N/A</v>
      </c>
      <c r="G835" s="72" t="e">
        <f t="shared" ca="1" si="412"/>
        <v>#N/A</v>
      </c>
      <c r="H835" s="72" t="e">
        <f t="shared" ca="1" si="413"/>
        <v>#N/A</v>
      </c>
      <c r="I835" s="72" t="e">
        <f t="shared" ca="1" si="414"/>
        <v>#N/A</v>
      </c>
      <c r="J835" s="72" t="e">
        <f t="shared" ca="1" si="415"/>
        <v>#N/A</v>
      </c>
      <c r="K835" s="72" t="e">
        <f t="shared" ca="1" si="416"/>
        <v>#N/A</v>
      </c>
      <c r="L835" s="72" t="e">
        <f t="shared" ca="1" si="417"/>
        <v>#N/A</v>
      </c>
      <c r="M835" s="72" t="e">
        <f ca="1">VLOOKUP(G835,Coef!$C$2:$F$25,4)</f>
        <v>#N/A</v>
      </c>
      <c r="N835" s="31" t="e">
        <f ca="1">VLOOKUP(F835,Coef!$C$4:$D$23,2)</f>
        <v>#N/A</v>
      </c>
      <c r="O835" s="31" t="e">
        <f ca="1">MOD(VLOOKUP(H835,Coef!$C$2:$G$21,5)+MOD(E835+1,2)*15,20)</f>
        <v>#N/A</v>
      </c>
      <c r="P835" s="31" t="e">
        <f ca="1">VLOOKUP(N835,Coef!$A$27:$B$46,2)</f>
        <v>#N/A</v>
      </c>
      <c r="Q835" s="31" t="e">
        <f ca="1">VLOOKUP(N835,Coef!$A$27:$C$46,3)+O835/10-0.1</f>
        <v>#N/A</v>
      </c>
      <c r="R835" s="31" t="e">
        <f t="shared" ca="1" si="418"/>
        <v>#N/A</v>
      </c>
      <c r="S835" s="72" t="e">
        <f t="shared" ca="1" si="419"/>
        <v>#N/A</v>
      </c>
      <c r="T835" s="72" t="e">
        <f t="shared" ca="1" si="420"/>
        <v>#N/A</v>
      </c>
      <c r="U835" s="72" t="e">
        <f t="shared" ca="1" si="421"/>
        <v>#N/A</v>
      </c>
      <c r="V835" s="72" t="e">
        <f t="shared" ca="1" si="422"/>
        <v>#N/A</v>
      </c>
      <c r="W835" s="72" t="e">
        <f ca="1">(Coef!$J$9/(1+Coef!$J$8*(COS(V835))^2)^0.5)*Coef!$J$6</f>
        <v>#N/A</v>
      </c>
      <c r="X835" s="72" t="e">
        <f t="shared" ca="1" si="423"/>
        <v>#N/A</v>
      </c>
      <c r="Y835" s="72" t="e">
        <f t="shared" ca="1" si="424"/>
        <v>#N/A</v>
      </c>
      <c r="Z835" s="72" t="e">
        <f t="shared" ca="1" si="425"/>
        <v>#N/A</v>
      </c>
      <c r="AA835" s="72" t="e">
        <f t="shared" ca="1" si="426"/>
        <v>#N/A</v>
      </c>
      <c r="AB835" s="72" t="e">
        <f t="shared" ca="1" si="427"/>
        <v>#N/A</v>
      </c>
      <c r="AC835" s="72" t="e">
        <f t="shared" ca="1" si="428"/>
        <v>#N/A</v>
      </c>
      <c r="AD835" s="72" t="e">
        <f t="shared" ca="1" si="429"/>
        <v>#N/A</v>
      </c>
      <c r="AE835" s="72" t="e">
        <f ca="1">Coef!$J$6*Coef!$J$9*(V835-(Coef!$J$10*AB835)+(Coef!$J$11*AC835)-(Coef!$J$12*AD835))</f>
        <v>#N/A</v>
      </c>
      <c r="AF835" s="72" t="e">
        <f t="shared" ca="1" si="430"/>
        <v>#N/A</v>
      </c>
      <c r="AG835" s="72" t="e">
        <f ca="1">((Coef!$J$8*Y835^2)/2)*(COS(V835))^2</f>
        <v>#N/A</v>
      </c>
      <c r="AH835" s="72" t="e">
        <f t="shared" ca="1" si="431"/>
        <v>#N/A</v>
      </c>
      <c r="AI835" s="72" t="e">
        <f t="shared" ca="1" si="432"/>
        <v>#N/A</v>
      </c>
      <c r="AJ835" s="72" t="e">
        <f t="shared" ca="1" si="433"/>
        <v>#N/A</v>
      </c>
      <c r="AK835" s="72" t="e">
        <f t="shared" ca="1" si="434"/>
        <v>#N/A</v>
      </c>
      <c r="AL835" s="72" t="e">
        <f t="shared" ca="1" si="435"/>
        <v>#N/A</v>
      </c>
      <c r="AM835" s="72" t="e">
        <f ca="1">V835+(1+Coef!$J$8*(COS(V835))^2-(3/2)*Coef!$J$8*SIN(V835)*COS(V835)*(AL835-V835))*(AL835-V835)</f>
        <v>#N/A</v>
      </c>
      <c r="AN835" s="34" t="e">
        <f t="shared" ca="1" si="436"/>
        <v>#N/A</v>
      </c>
      <c r="AO835" s="33" t="e">
        <f t="shared" ca="1" si="437"/>
        <v>#N/A</v>
      </c>
      <c r="AP835" s="33" t="e">
        <f t="shared" ca="1" si="438"/>
        <v>#N/A</v>
      </c>
      <c r="AQ835" s="72" t="e">
        <f ca="1">'MGRS to Dist'!BP835</f>
        <v>#N/A</v>
      </c>
      <c r="AR835" s="72" t="e">
        <f ca="1">'MGRS to Dist'!BT835</f>
        <v>#N/A</v>
      </c>
      <c r="AS835" s="72" t="e">
        <f ca="1">'MGRS to Dist'!BU835</f>
        <v>#N/A</v>
      </c>
      <c r="AT835" s="72" t="e">
        <f ca="1">'MGRS to Dist'!BV835</f>
        <v>#N/A</v>
      </c>
    </row>
    <row r="836" spans="3:46" ht="16.5" customHeight="1">
      <c r="C836" s="72" t="str">
        <f t="shared" si="409"/>
        <v/>
      </c>
      <c r="D836" s="72" t="e">
        <f t="array" aca="1" ref="D836" ca="1">MATCH(TRUE,ISERROR(VALUE(MID(C836,ROW(INDIRECT("1:"&amp;LEN(C836))),1))),0)</f>
        <v>#N/A</v>
      </c>
      <c r="E836" s="72" t="e">
        <f t="shared" ca="1" si="410"/>
        <v>#N/A</v>
      </c>
      <c r="F836" s="72" t="e">
        <f t="shared" ca="1" si="411"/>
        <v>#N/A</v>
      </c>
      <c r="G836" s="72" t="e">
        <f t="shared" ca="1" si="412"/>
        <v>#N/A</v>
      </c>
      <c r="H836" s="72" t="e">
        <f t="shared" ca="1" si="413"/>
        <v>#N/A</v>
      </c>
      <c r="I836" s="72" t="e">
        <f t="shared" ca="1" si="414"/>
        <v>#N/A</v>
      </c>
      <c r="J836" s="72" t="e">
        <f t="shared" ca="1" si="415"/>
        <v>#N/A</v>
      </c>
      <c r="K836" s="72" t="e">
        <f t="shared" ca="1" si="416"/>
        <v>#N/A</v>
      </c>
      <c r="L836" s="72" t="e">
        <f t="shared" ca="1" si="417"/>
        <v>#N/A</v>
      </c>
      <c r="M836" s="72" t="e">
        <f ca="1">VLOOKUP(G836,Coef!$C$2:$F$25,4)</f>
        <v>#N/A</v>
      </c>
      <c r="N836" s="31" t="e">
        <f ca="1">VLOOKUP(F836,Coef!$C$4:$D$23,2)</f>
        <v>#N/A</v>
      </c>
      <c r="O836" s="31" t="e">
        <f ca="1">MOD(VLOOKUP(H836,Coef!$C$2:$G$21,5)+MOD(E836+1,2)*15,20)</f>
        <v>#N/A</v>
      </c>
      <c r="P836" s="31" t="e">
        <f ca="1">VLOOKUP(N836,Coef!$A$27:$B$46,2)</f>
        <v>#N/A</v>
      </c>
      <c r="Q836" s="31" t="e">
        <f ca="1">VLOOKUP(N836,Coef!$A$27:$C$46,3)+O836/10-0.1</f>
        <v>#N/A</v>
      </c>
      <c r="R836" s="31" t="e">
        <f t="shared" ca="1" si="418"/>
        <v>#N/A</v>
      </c>
      <c r="S836" s="72" t="e">
        <f t="shared" ca="1" si="419"/>
        <v>#N/A</v>
      </c>
      <c r="T836" s="72" t="e">
        <f t="shared" ca="1" si="420"/>
        <v>#N/A</v>
      </c>
      <c r="U836" s="72" t="e">
        <f t="shared" ca="1" si="421"/>
        <v>#N/A</v>
      </c>
      <c r="V836" s="72" t="e">
        <f t="shared" ca="1" si="422"/>
        <v>#N/A</v>
      </c>
      <c r="W836" s="72" t="e">
        <f ca="1">(Coef!$J$9/(1+Coef!$J$8*(COS(V836))^2)^0.5)*Coef!$J$6</f>
        <v>#N/A</v>
      </c>
      <c r="X836" s="72" t="e">
        <f t="shared" ca="1" si="423"/>
        <v>#N/A</v>
      </c>
      <c r="Y836" s="72" t="e">
        <f t="shared" ca="1" si="424"/>
        <v>#N/A</v>
      </c>
      <c r="Z836" s="72" t="e">
        <f t="shared" ca="1" si="425"/>
        <v>#N/A</v>
      </c>
      <c r="AA836" s="72" t="e">
        <f t="shared" ca="1" si="426"/>
        <v>#N/A</v>
      </c>
      <c r="AB836" s="72" t="e">
        <f t="shared" ca="1" si="427"/>
        <v>#N/A</v>
      </c>
      <c r="AC836" s="72" t="e">
        <f t="shared" ca="1" si="428"/>
        <v>#N/A</v>
      </c>
      <c r="AD836" s="72" t="e">
        <f t="shared" ca="1" si="429"/>
        <v>#N/A</v>
      </c>
      <c r="AE836" s="72" t="e">
        <f ca="1">Coef!$J$6*Coef!$J$9*(V836-(Coef!$J$10*AB836)+(Coef!$J$11*AC836)-(Coef!$J$12*AD836))</f>
        <v>#N/A</v>
      </c>
      <c r="AF836" s="72" t="e">
        <f t="shared" ca="1" si="430"/>
        <v>#N/A</v>
      </c>
      <c r="AG836" s="72" t="e">
        <f ca="1">((Coef!$J$8*Y836^2)/2)*(COS(V836))^2</f>
        <v>#N/A</v>
      </c>
      <c r="AH836" s="72" t="e">
        <f t="shared" ca="1" si="431"/>
        <v>#N/A</v>
      </c>
      <c r="AI836" s="72" t="e">
        <f t="shared" ca="1" si="432"/>
        <v>#N/A</v>
      </c>
      <c r="AJ836" s="72" t="e">
        <f t="shared" ca="1" si="433"/>
        <v>#N/A</v>
      </c>
      <c r="AK836" s="72" t="e">
        <f t="shared" ca="1" si="434"/>
        <v>#N/A</v>
      </c>
      <c r="AL836" s="72" t="e">
        <f t="shared" ca="1" si="435"/>
        <v>#N/A</v>
      </c>
      <c r="AM836" s="72" t="e">
        <f ca="1">V836+(1+Coef!$J$8*(COS(V836))^2-(3/2)*Coef!$J$8*SIN(V836)*COS(V836)*(AL836-V836))*(AL836-V836)</f>
        <v>#N/A</v>
      </c>
      <c r="AN836" s="34" t="e">
        <f t="shared" ca="1" si="436"/>
        <v>#N/A</v>
      </c>
      <c r="AO836" s="33" t="e">
        <f t="shared" ca="1" si="437"/>
        <v>#N/A</v>
      </c>
      <c r="AP836" s="33" t="e">
        <f t="shared" ca="1" si="438"/>
        <v>#N/A</v>
      </c>
      <c r="AQ836" s="72" t="e">
        <f ca="1">'MGRS to Dist'!BP836</f>
        <v>#N/A</v>
      </c>
      <c r="AR836" s="72" t="e">
        <f ca="1">'MGRS to Dist'!BT836</f>
        <v>#N/A</v>
      </c>
      <c r="AS836" s="72" t="e">
        <f ca="1">'MGRS to Dist'!BU836</f>
        <v>#N/A</v>
      </c>
      <c r="AT836" s="72" t="e">
        <f ca="1">'MGRS to Dist'!BV836</f>
        <v>#N/A</v>
      </c>
    </row>
    <row r="837" spans="3:46" ht="16.5" customHeight="1">
      <c r="C837" s="72" t="str">
        <f t="shared" si="409"/>
        <v/>
      </c>
      <c r="D837" s="72" t="e">
        <f t="array" aca="1" ref="D837" ca="1">MATCH(TRUE,ISERROR(VALUE(MID(C837,ROW(INDIRECT("1:"&amp;LEN(C837))),1))),0)</f>
        <v>#N/A</v>
      </c>
      <c r="E837" s="72" t="e">
        <f t="shared" ca="1" si="410"/>
        <v>#N/A</v>
      </c>
      <c r="F837" s="72" t="e">
        <f t="shared" ca="1" si="411"/>
        <v>#N/A</v>
      </c>
      <c r="G837" s="72" t="e">
        <f t="shared" ca="1" si="412"/>
        <v>#N/A</v>
      </c>
      <c r="H837" s="72" t="e">
        <f t="shared" ca="1" si="413"/>
        <v>#N/A</v>
      </c>
      <c r="I837" s="72" t="e">
        <f t="shared" ca="1" si="414"/>
        <v>#N/A</v>
      </c>
      <c r="J837" s="72" t="e">
        <f t="shared" ca="1" si="415"/>
        <v>#N/A</v>
      </c>
      <c r="K837" s="72" t="e">
        <f t="shared" ca="1" si="416"/>
        <v>#N/A</v>
      </c>
      <c r="L837" s="72" t="e">
        <f t="shared" ca="1" si="417"/>
        <v>#N/A</v>
      </c>
      <c r="M837" s="72" t="e">
        <f ca="1">VLOOKUP(G837,Coef!$C$2:$F$25,4)</f>
        <v>#N/A</v>
      </c>
      <c r="N837" s="31" t="e">
        <f ca="1">VLOOKUP(F837,Coef!$C$4:$D$23,2)</f>
        <v>#N/A</v>
      </c>
      <c r="O837" s="31" t="e">
        <f ca="1">MOD(VLOOKUP(H837,Coef!$C$2:$G$21,5)+MOD(E837+1,2)*15,20)</f>
        <v>#N/A</v>
      </c>
      <c r="P837" s="31" t="e">
        <f ca="1">VLOOKUP(N837,Coef!$A$27:$B$46,2)</f>
        <v>#N/A</v>
      </c>
      <c r="Q837" s="31" t="e">
        <f ca="1">VLOOKUP(N837,Coef!$A$27:$C$46,3)+O837/10-0.1</f>
        <v>#N/A</v>
      </c>
      <c r="R837" s="31" t="e">
        <f t="shared" ca="1" si="418"/>
        <v>#N/A</v>
      </c>
      <c r="S837" s="72" t="e">
        <f t="shared" ca="1" si="419"/>
        <v>#N/A</v>
      </c>
      <c r="T837" s="72" t="e">
        <f t="shared" ca="1" si="420"/>
        <v>#N/A</v>
      </c>
      <c r="U837" s="72" t="e">
        <f t="shared" ca="1" si="421"/>
        <v>#N/A</v>
      </c>
      <c r="V837" s="72" t="e">
        <f t="shared" ca="1" si="422"/>
        <v>#N/A</v>
      </c>
      <c r="W837" s="72" t="e">
        <f ca="1">(Coef!$J$9/(1+Coef!$J$8*(COS(V837))^2)^0.5)*Coef!$J$6</f>
        <v>#N/A</v>
      </c>
      <c r="X837" s="72" t="e">
        <f t="shared" ca="1" si="423"/>
        <v>#N/A</v>
      </c>
      <c r="Y837" s="72" t="e">
        <f t="shared" ca="1" si="424"/>
        <v>#N/A</v>
      </c>
      <c r="Z837" s="72" t="e">
        <f t="shared" ca="1" si="425"/>
        <v>#N/A</v>
      </c>
      <c r="AA837" s="72" t="e">
        <f t="shared" ca="1" si="426"/>
        <v>#N/A</v>
      </c>
      <c r="AB837" s="72" t="e">
        <f t="shared" ca="1" si="427"/>
        <v>#N/A</v>
      </c>
      <c r="AC837" s="72" t="e">
        <f t="shared" ca="1" si="428"/>
        <v>#N/A</v>
      </c>
      <c r="AD837" s="72" t="e">
        <f t="shared" ca="1" si="429"/>
        <v>#N/A</v>
      </c>
      <c r="AE837" s="72" t="e">
        <f ca="1">Coef!$J$6*Coef!$J$9*(V837-(Coef!$J$10*AB837)+(Coef!$J$11*AC837)-(Coef!$J$12*AD837))</f>
        <v>#N/A</v>
      </c>
      <c r="AF837" s="72" t="e">
        <f t="shared" ca="1" si="430"/>
        <v>#N/A</v>
      </c>
      <c r="AG837" s="72" t="e">
        <f ca="1">((Coef!$J$8*Y837^2)/2)*(COS(V837))^2</f>
        <v>#N/A</v>
      </c>
      <c r="AH837" s="72" t="e">
        <f t="shared" ca="1" si="431"/>
        <v>#N/A</v>
      </c>
      <c r="AI837" s="72" t="e">
        <f t="shared" ca="1" si="432"/>
        <v>#N/A</v>
      </c>
      <c r="AJ837" s="72" t="e">
        <f t="shared" ca="1" si="433"/>
        <v>#N/A</v>
      </c>
      <c r="AK837" s="72" t="e">
        <f t="shared" ca="1" si="434"/>
        <v>#N/A</v>
      </c>
      <c r="AL837" s="72" t="e">
        <f t="shared" ca="1" si="435"/>
        <v>#N/A</v>
      </c>
      <c r="AM837" s="72" t="e">
        <f ca="1">V837+(1+Coef!$J$8*(COS(V837))^2-(3/2)*Coef!$J$8*SIN(V837)*COS(V837)*(AL837-V837))*(AL837-V837)</f>
        <v>#N/A</v>
      </c>
      <c r="AN837" s="34" t="e">
        <f t="shared" ca="1" si="436"/>
        <v>#N/A</v>
      </c>
      <c r="AO837" s="33" t="e">
        <f t="shared" ca="1" si="437"/>
        <v>#N/A</v>
      </c>
      <c r="AP837" s="33" t="e">
        <f t="shared" ca="1" si="438"/>
        <v>#N/A</v>
      </c>
      <c r="AQ837" s="72" t="e">
        <f ca="1">'MGRS to Dist'!BP837</f>
        <v>#N/A</v>
      </c>
      <c r="AR837" s="72" t="e">
        <f ca="1">'MGRS to Dist'!BT837</f>
        <v>#N/A</v>
      </c>
      <c r="AS837" s="72" t="e">
        <f ca="1">'MGRS to Dist'!BU837</f>
        <v>#N/A</v>
      </c>
      <c r="AT837" s="72" t="e">
        <f ca="1">'MGRS to Dist'!BV837</f>
        <v>#N/A</v>
      </c>
    </row>
    <row r="838" spans="3:46" ht="16.5" customHeight="1">
      <c r="C838" s="72" t="str">
        <f t="shared" si="409"/>
        <v/>
      </c>
      <c r="D838" s="72" t="e">
        <f t="array" aca="1" ref="D838" ca="1">MATCH(TRUE,ISERROR(VALUE(MID(C838,ROW(INDIRECT("1:"&amp;LEN(C838))),1))),0)</f>
        <v>#N/A</v>
      </c>
      <c r="E838" s="72" t="e">
        <f t="shared" ca="1" si="410"/>
        <v>#N/A</v>
      </c>
      <c r="F838" s="72" t="e">
        <f t="shared" ca="1" si="411"/>
        <v>#N/A</v>
      </c>
      <c r="G838" s="72" t="e">
        <f t="shared" ca="1" si="412"/>
        <v>#N/A</v>
      </c>
      <c r="H838" s="72" t="e">
        <f t="shared" ca="1" si="413"/>
        <v>#N/A</v>
      </c>
      <c r="I838" s="72" t="e">
        <f t="shared" ca="1" si="414"/>
        <v>#N/A</v>
      </c>
      <c r="J838" s="72" t="e">
        <f t="shared" ca="1" si="415"/>
        <v>#N/A</v>
      </c>
      <c r="K838" s="72" t="e">
        <f t="shared" ca="1" si="416"/>
        <v>#N/A</v>
      </c>
      <c r="L838" s="72" t="e">
        <f t="shared" ca="1" si="417"/>
        <v>#N/A</v>
      </c>
      <c r="M838" s="72" t="e">
        <f ca="1">VLOOKUP(G838,Coef!$C$2:$F$25,4)</f>
        <v>#N/A</v>
      </c>
      <c r="N838" s="31" t="e">
        <f ca="1">VLOOKUP(F838,Coef!$C$4:$D$23,2)</f>
        <v>#N/A</v>
      </c>
      <c r="O838" s="31" t="e">
        <f ca="1">MOD(VLOOKUP(H838,Coef!$C$2:$G$21,5)+MOD(E838+1,2)*15,20)</f>
        <v>#N/A</v>
      </c>
      <c r="P838" s="31" t="e">
        <f ca="1">VLOOKUP(N838,Coef!$A$27:$B$46,2)</f>
        <v>#N/A</v>
      </c>
      <c r="Q838" s="31" t="e">
        <f ca="1">VLOOKUP(N838,Coef!$A$27:$C$46,3)+O838/10-0.1</f>
        <v>#N/A</v>
      </c>
      <c r="R838" s="31" t="e">
        <f t="shared" ca="1" si="418"/>
        <v>#N/A</v>
      </c>
      <c r="S838" s="72" t="e">
        <f t="shared" ca="1" si="419"/>
        <v>#N/A</v>
      </c>
      <c r="T838" s="72" t="e">
        <f t="shared" ca="1" si="420"/>
        <v>#N/A</v>
      </c>
      <c r="U838" s="72" t="e">
        <f t="shared" ca="1" si="421"/>
        <v>#N/A</v>
      </c>
      <c r="V838" s="72" t="e">
        <f t="shared" ca="1" si="422"/>
        <v>#N/A</v>
      </c>
      <c r="W838" s="72" t="e">
        <f ca="1">(Coef!$J$9/(1+Coef!$J$8*(COS(V838))^2)^0.5)*Coef!$J$6</f>
        <v>#N/A</v>
      </c>
      <c r="X838" s="72" t="e">
        <f t="shared" ca="1" si="423"/>
        <v>#N/A</v>
      </c>
      <c r="Y838" s="72" t="e">
        <f t="shared" ca="1" si="424"/>
        <v>#N/A</v>
      </c>
      <c r="Z838" s="72" t="e">
        <f t="shared" ca="1" si="425"/>
        <v>#N/A</v>
      </c>
      <c r="AA838" s="72" t="e">
        <f t="shared" ca="1" si="426"/>
        <v>#N/A</v>
      </c>
      <c r="AB838" s="72" t="e">
        <f t="shared" ca="1" si="427"/>
        <v>#N/A</v>
      </c>
      <c r="AC838" s="72" t="e">
        <f t="shared" ca="1" si="428"/>
        <v>#N/A</v>
      </c>
      <c r="AD838" s="72" t="e">
        <f t="shared" ca="1" si="429"/>
        <v>#N/A</v>
      </c>
      <c r="AE838" s="72" t="e">
        <f ca="1">Coef!$J$6*Coef!$J$9*(V838-(Coef!$J$10*AB838)+(Coef!$J$11*AC838)-(Coef!$J$12*AD838))</f>
        <v>#N/A</v>
      </c>
      <c r="AF838" s="72" t="e">
        <f t="shared" ca="1" si="430"/>
        <v>#N/A</v>
      </c>
      <c r="AG838" s="72" t="e">
        <f ca="1">((Coef!$J$8*Y838^2)/2)*(COS(V838))^2</f>
        <v>#N/A</v>
      </c>
      <c r="AH838" s="72" t="e">
        <f t="shared" ca="1" si="431"/>
        <v>#N/A</v>
      </c>
      <c r="AI838" s="72" t="e">
        <f t="shared" ca="1" si="432"/>
        <v>#N/A</v>
      </c>
      <c r="AJ838" s="72" t="e">
        <f t="shared" ca="1" si="433"/>
        <v>#N/A</v>
      </c>
      <c r="AK838" s="72" t="e">
        <f t="shared" ca="1" si="434"/>
        <v>#N/A</v>
      </c>
      <c r="AL838" s="72" t="e">
        <f t="shared" ca="1" si="435"/>
        <v>#N/A</v>
      </c>
      <c r="AM838" s="72" t="e">
        <f ca="1">V838+(1+Coef!$J$8*(COS(V838))^2-(3/2)*Coef!$J$8*SIN(V838)*COS(V838)*(AL838-V838))*(AL838-V838)</f>
        <v>#N/A</v>
      </c>
      <c r="AN838" s="34" t="e">
        <f t="shared" ca="1" si="436"/>
        <v>#N/A</v>
      </c>
      <c r="AO838" s="33" t="e">
        <f t="shared" ca="1" si="437"/>
        <v>#N/A</v>
      </c>
      <c r="AP838" s="33" t="e">
        <f t="shared" ca="1" si="438"/>
        <v>#N/A</v>
      </c>
      <c r="AQ838" s="72" t="e">
        <f ca="1">'MGRS to Dist'!BP838</f>
        <v>#N/A</v>
      </c>
      <c r="AR838" s="72" t="e">
        <f ca="1">'MGRS to Dist'!BT838</f>
        <v>#N/A</v>
      </c>
      <c r="AS838" s="72" t="e">
        <f ca="1">'MGRS to Dist'!BU838</f>
        <v>#N/A</v>
      </c>
      <c r="AT838" s="72" t="e">
        <f ca="1">'MGRS to Dist'!BV838</f>
        <v>#N/A</v>
      </c>
    </row>
    <row r="839" spans="3:46" ht="16.5" customHeight="1">
      <c r="C839" s="72" t="str">
        <f t="shared" si="409"/>
        <v/>
      </c>
      <c r="D839" s="72" t="e">
        <f t="array" aca="1" ref="D839" ca="1">MATCH(TRUE,ISERROR(VALUE(MID(C839,ROW(INDIRECT("1:"&amp;LEN(C839))),1))),0)</f>
        <v>#N/A</v>
      </c>
      <c r="E839" s="72" t="e">
        <f t="shared" ca="1" si="410"/>
        <v>#N/A</v>
      </c>
      <c r="F839" s="72" t="e">
        <f t="shared" ca="1" si="411"/>
        <v>#N/A</v>
      </c>
      <c r="G839" s="72" t="e">
        <f t="shared" ca="1" si="412"/>
        <v>#N/A</v>
      </c>
      <c r="H839" s="72" t="e">
        <f t="shared" ca="1" si="413"/>
        <v>#N/A</v>
      </c>
      <c r="I839" s="72" t="e">
        <f t="shared" ca="1" si="414"/>
        <v>#N/A</v>
      </c>
      <c r="J839" s="72" t="e">
        <f t="shared" ca="1" si="415"/>
        <v>#N/A</v>
      </c>
      <c r="K839" s="72" t="e">
        <f t="shared" ca="1" si="416"/>
        <v>#N/A</v>
      </c>
      <c r="L839" s="72" t="e">
        <f t="shared" ca="1" si="417"/>
        <v>#N/A</v>
      </c>
      <c r="M839" s="72" t="e">
        <f ca="1">VLOOKUP(G839,Coef!$C$2:$F$25,4)</f>
        <v>#N/A</v>
      </c>
      <c r="N839" s="31" t="e">
        <f ca="1">VLOOKUP(F839,Coef!$C$4:$D$23,2)</f>
        <v>#N/A</v>
      </c>
      <c r="O839" s="31" t="e">
        <f ca="1">MOD(VLOOKUP(H839,Coef!$C$2:$G$21,5)+MOD(E839+1,2)*15,20)</f>
        <v>#N/A</v>
      </c>
      <c r="P839" s="31" t="e">
        <f ca="1">VLOOKUP(N839,Coef!$A$27:$B$46,2)</f>
        <v>#N/A</v>
      </c>
      <c r="Q839" s="31" t="e">
        <f ca="1">VLOOKUP(N839,Coef!$A$27:$C$46,3)+O839/10-0.1</f>
        <v>#N/A</v>
      </c>
      <c r="R839" s="31" t="e">
        <f t="shared" ca="1" si="418"/>
        <v>#N/A</v>
      </c>
      <c r="S839" s="72" t="e">
        <f t="shared" ca="1" si="419"/>
        <v>#N/A</v>
      </c>
      <c r="T839" s="72" t="e">
        <f t="shared" ca="1" si="420"/>
        <v>#N/A</v>
      </c>
      <c r="U839" s="72" t="e">
        <f t="shared" ca="1" si="421"/>
        <v>#N/A</v>
      </c>
      <c r="V839" s="72" t="e">
        <f t="shared" ca="1" si="422"/>
        <v>#N/A</v>
      </c>
      <c r="W839" s="72" t="e">
        <f ca="1">(Coef!$J$9/(1+Coef!$J$8*(COS(V839))^2)^0.5)*Coef!$J$6</f>
        <v>#N/A</v>
      </c>
      <c r="X839" s="72" t="e">
        <f t="shared" ca="1" si="423"/>
        <v>#N/A</v>
      </c>
      <c r="Y839" s="72" t="e">
        <f t="shared" ca="1" si="424"/>
        <v>#N/A</v>
      </c>
      <c r="Z839" s="72" t="e">
        <f t="shared" ca="1" si="425"/>
        <v>#N/A</v>
      </c>
      <c r="AA839" s="72" t="e">
        <f t="shared" ca="1" si="426"/>
        <v>#N/A</v>
      </c>
      <c r="AB839" s="72" t="e">
        <f t="shared" ca="1" si="427"/>
        <v>#N/A</v>
      </c>
      <c r="AC839" s="72" t="e">
        <f t="shared" ca="1" si="428"/>
        <v>#N/A</v>
      </c>
      <c r="AD839" s="72" t="e">
        <f t="shared" ca="1" si="429"/>
        <v>#N/A</v>
      </c>
      <c r="AE839" s="72" t="e">
        <f ca="1">Coef!$J$6*Coef!$J$9*(V839-(Coef!$J$10*AB839)+(Coef!$J$11*AC839)-(Coef!$J$12*AD839))</f>
        <v>#N/A</v>
      </c>
      <c r="AF839" s="72" t="e">
        <f t="shared" ca="1" si="430"/>
        <v>#N/A</v>
      </c>
      <c r="AG839" s="72" t="e">
        <f ca="1">((Coef!$J$8*Y839^2)/2)*(COS(V839))^2</f>
        <v>#N/A</v>
      </c>
      <c r="AH839" s="72" t="e">
        <f t="shared" ca="1" si="431"/>
        <v>#N/A</v>
      </c>
      <c r="AI839" s="72" t="e">
        <f t="shared" ca="1" si="432"/>
        <v>#N/A</v>
      </c>
      <c r="AJ839" s="72" t="e">
        <f t="shared" ca="1" si="433"/>
        <v>#N/A</v>
      </c>
      <c r="AK839" s="72" t="e">
        <f t="shared" ca="1" si="434"/>
        <v>#N/A</v>
      </c>
      <c r="AL839" s="72" t="e">
        <f t="shared" ca="1" si="435"/>
        <v>#N/A</v>
      </c>
      <c r="AM839" s="72" t="e">
        <f ca="1">V839+(1+Coef!$J$8*(COS(V839))^2-(3/2)*Coef!$J$8*SIN(V839)*COS(V839)*(AL839-V839))*(AL839-V839)</f>
        <v>#N/A</v>
      </c>
      <c r="AN839" s="34" t="e">
        <f t="shared" ca="1" si="436"/>
        <v>#N/A</v>
      </c>
      <c r="AO839" s="33" t="e">
        <f t="shared" ca="1" si="437"/>
        <v>#N/A</v>
      </c>
      <c r="AP839" s="33" t="e">
        <f t="shared" ca="1" si="438"/>
        <v>#N/A</v>
      </c>
      <c r="AQ839" s="72" t="e">
        <f ca="1">'MGRS to Dist'!BP839</f>
        <v>#N/A</v>
      </c>
      <c r="AR839" s="72" t="e">
        <f ca="1">'MGRS to Dist'!BT839</f>
        <v>#N/A</v>
      </c>
      <c r="AS839" s="72" t="e">
        <f ca="1">'MGRS to Dist'!BU839</f>
        <v>#N/A</v>
      </c>
      <c r="AT839" s="72" t="e">
        <f ca="1">'MGRS to Dist'!BV839</f>
        <v>#N/A</v>
      </c>
    </row>
    <row r="840" spans="3:46" ht="16.5" customHeight="1">
      <c r="C840" s="72" t="str">
        <f t="shared" si="409"/>
        <v/>
      </c>
      <c r="D840" s="72" t="e">
        <f t="array" aca="1" ref="D840" ca="1">MATCH(TRUE,ISERROR(VALUE(MID(C840,ROW(INDIRECT("1:"&amp;LEN(C840))),1))),0)</f>
        <v>#N/A</v>
      </c>
      <c r="E840" s="72" t="e">
        <f t="shared" ca="1" si="410"/>
        <v>#N/A</v>
      </c>
      <c r="F840" s="72" t="e">
        <f t="shared" ca="1" si="411"/>
        <v>#N/A</v>
      </c>
      <c r="G840" s="72" t="e">
        <f t="shared" ca="1" si="412"/>
        <v>#N/A</v>
      </c>
      <c r="H840" s="72" t="e">
        <f t="shared" ca="1" si="413"/>
        <v>#N/A</v>
      </c>
      <c r="I840" s="72" t="e">
        <f t="shared" ca="1" si="414"/>
        <v>#N/A</v>
      </c>
      <c r="J840" s="72" t="e">
        <f t="shared" ca="1" si="415"/>
        <v>#N/A</v>
      </c>
      <c r="K840" s="72" t="e">
        <f t="shared" ca="1" si="416"/>
        <v>#N/A</v>
      </c>
      <c r="L840" s="72" t="e">
        <f t="shared" ca="1" si="417"/>
        <v>#N/A</v>
      </c>
      <c r="M840" s="72" t="e">
        <f ca="1">VLOOKUP(G840,Coef!$C$2:$F$25,4)</f>
        <v>#N/A</v>
      </c>
      <c r="N840" s="31" t="e">
        <f ca="1">VLOOKUP(F840,Coef!$C$4:$D$23,2)</f>
        <v>#N/A</v>
      </c>
      <c r="O840" s="31" t="e">
        <f ca="1">MOD(VLOOKUP(H840,Coef!$C$2:$G$21,5)+MOD(E840+1,2)*15,20)</f>
        <v>#N/A</v>
      </c>
      <c r="P840" s="31" t="e">
        <f ca="1">VLOOKUP(N840,Coef!$A$27:$B$46,2)</f>
        <v>#N/A</v>
      </c>
      <c r="Q840" s="31" t="e">
        <f ca="1">VLOOKUP(N840,Coef!$A$27:$C$46,3)+O840/10-0.1</f>
        <v>#N/A</v>
      </c>
      <c r="R840" s="31" t="e">
        <f t="shared" ca="1" si="418"/>
        <v>#N/A</v>
      </c>
      <c r="S840" s="72" t="e">
        <f t="shared" ca="1" si="419"/>
        <v>#N/A</v>
      </c>
      <c r="T840" s="72" t="e">
        <f t="shared" ca="1" si="420"/>
        <v>#N/A</v>
      </c>
      <c r="U840" s="72" t="e">
        <f t="shared" ca="1" si="421"/>
        <v>#N/A</v>
      </c>
      <c r="V840" s="72" t="e">
        <f t="shared" ca="1" si="422"/>
        <v>#N/A</v>
      </c>
      <c r="W840" s="72" t="e">
        <f ca="1">(Coef!$J$9/(1+Coef!$J$8*(COS(V840))^2)^0.5)*Coef!$J$6</f>
        <v>#N/A</v>
      </c>
      <c r="X840" s="72" t="e">
        <f t="shared" ca="1" si="423"/>
        <v>#N/A</v>
      </c>
      <c r="Y840" s="72" t="e">
        <f t="shared" ca="1" si="424"/>
        <v>#N/A</v>
      </c>
      <c r="Z840" s="72" t="e">
        <f t="shared" ca="1" si="425"/>
        <v>#N/A</v>
      </c>
      <c r="AA840" s="72" t="e">
        <f t="shared" ca="1" si="426"/>
        <v>#N/A</v>
      </c>
      <c r="AB840" s="72" t="e">
        <f t="shared" ca="1" si="427"/>
        <v>#N/A</v>
      </c>
      <c r="AC840" s="72" t="e">
        <f t="shared" ca="1" si="428"/>
        <v>#N/A</v>
      </c>
      <c r="AD840" s="72" t="e">
        <f t="shared" ca="1" si="429"/>
        <v>#N/A</v>
      </c>
      <c r="AE840" s="72" t="e">
        <f ca="1">Coef!$J$6*Coef!$J$9*(V840-(Coef!$J$10*AB840)+(Coef!$J$11*AC840)-(Coef!$J$12*AD840))</f>
        <v>#N/A</v>
      </c>
      <c r="AF840" s="72" t="e">
        <f t="shared" ca="1" si="430"/>
        <v>#N/A</v>
      </c>
      <c r="AG840" s="72" t="e">
        <f ca="1">((Coef!$J$8*Y840^2)/2)*(COS(V840))^2</f>
        <v>#N/A</v>
      </c>
      <c r="AH840" s="72" t="e">
        <f t="shared" ca="1" si="431"/>
        <v>#N/A</v>
      </c>
      <c r="AI840" s="72" t="e">
        <f t="shared" ca="1" si="432"/>
        <v>#N/A</v>
      </c>
      <c r="AJ840" s="72" t="e">
        <f t="shared" ca="1" si="433"/>
        <v>#N/A</v>
      </c>
      <c r="AK840" s="72" t="e">
        <f t="shared" ca="1" si="434"/>
        <v>#N/A</v>
      </c>
      <c r="AL840" s="72" t="e">
        <f t="shared" ca="1" si="435"/>
        <v>#N/A</v>
      </c>
      <c r="AM840" s="72" t="e">
        <f ca="1">V840+(1+Coef!$J$8*(COS(V840))^2-(3/2)*Coef!$J$8*SIN(V840)*COS(V840)*(AL840-V840))*(AL840-V840)</f>
        <v>#N/A</v>
      </c>
      <c r="AN840" s="34" t="e">
        <f t="shared" ca="1" si="436"/>
        <v>#N/A</v>
      </c>
      <c r="AO840" s="33" t="e">
        <f t="shared" ca="1" si="437"/>
        <v>#N/A</v>
      </c>
      <c r="AP840" s="33" t="e">
        <f t="shared" ca="1" si="438"/>
        <v>#N/A</v>
      </c>
      <c r="AQ840" s="72" t="e">
        <f ca="1">'MGRS to Dist'!BP840</f>
        <v>#N/A</v>
      </c>
      <c r="AR840" s="72" t="e">
        <f ca="1">'MGRS to Dist'!BT840</f>
        <v>#N/A</v>
      </c>
      <c r="AS840" s="72" t="e">
        <f ca="1">'MGRS to Dist'!BU840</f>
        <v>#N/A</v>
      </c>
      <c r="AT840" s="72" t="e">
        <f ca="1">'MGRS to Dist'!BV840</f>
        <v>#N/A</v>
      </c>
    </row>
    <row r="841" spans="3:46" ht="16.5" customHeight="1">
      <c r="C841" s="72" t="str">
        <f t="shared" si="409"/>
        <v/>
      </c>
      <c r="D841" s="72" t="e">
        <f t="array" aca="1" ref="D841" ca="1">MATCH(TRUE,ISERROR(VALUE(MID(C841,ROW(INDIRECT("1:"&amp;LEN(C841))),1))),0)</f>
        <v>#N/A</v>
      </c>
      <c r="E841" s="72" t="e">
        <f t="shared" ca="1" si="410"/>
        <v>#N/A</v>
      </c>
      <c r="F841" s="72" t="e">
        <f t="shared" ca="1" si="411"/>
        <v>#N/A</v>
      </c>
      <c r="G841" s="72" t="e">
        <f t="shared" ca="1" si="412"/>
        <v>#N/A</v>
      </c>
      <c r="H841" s="72" t="e">
        <f t="shared" ca="1" si="413"/>
        <v>#N/A</v>
      </c>
      <c r="I841" s="72" t="e">
        <f t="shared" ca="1" si="414"/>
        <v>#N/A</v>
      </c>
      <c r="J841" s="72" t="e">
        <f t="shared" ca="1" si="415"/>
        <v>#N/A</v>
      </c>
      <c r="K841" s="72" t="e">
        <f t="shared" ca="1" si="416"/>
        <v>#N/A</v>
      </c>
      <c r="L841" s="72" t="e">
        <f t="shared" ca="1" si="417"/>
        <v>#N/A</v>
      </c>
      <c r="M841" s="72" t="e">
        <f ca="1">VLOOKUP(G841,Coef!$C$2:$F$25,4)</f>
        <v>#N/A</v>
      </c>
      <c r="N841" s="31" t="e">
        <f ca="1">VLOOKUP(F841,Coef!$C$4:$D$23,2)</f>
        <v>#N/A</v>
      </c>
      <c r="O841" s="31" t="e">
        <f ca="1">MOD(VLOOKUP(H841,Coef!$C$2:$G$21,5)+MOD(E841+1,2)*15,20)</f>
        <v>#N/A</v>
      </c>
      <c r="P841" s="31" t="e">
        <f ca="1">VLOOKUP(N841,Coef!$A$27:$B$46,2)</f>
        <v>#N/A</v>
      </c>
      <c r="Q841" s="31" t="e">
        <f ca="1">VLOOKUP(N841,Coef!$A$27:$C$46,3)+O841/10-0.1</f>
        <v>#N/A</v>
      </c>
      <c r="R841" s="31" t="e">
        <f t="shared" ca="1" si="418"/>
        <v>#N/A</v>
      </c>
      <c r="S841" s="72" t="e">
        <f t="shared" ca="1" si="419"/>
        <v>#N/A</v>
      </c>
      <c r="T841" s="72" t="e">
        <f t="shared" ca="1" si="420"/>
        <v>#N/A</v>
      </c>
      <c r="U841" s="72" t="e">
        <f t="shared" ca="1" si="421"/>
        <v>#N/A</v>
      </c>
      <c r="V841" s="72" t="e">
        <f t="shared" ca="1" si="422"/>
        <v>#N/A</v>
      </c>
      <c r="W841" s="72" t="e">
        <f ca="1">(Coef!$J$9/(1+Coef!$J$8*(COS(V841))^2)^0.5)*Coef!$J$6</f>
        <v>#N/A</v>
      </c>
      <c r="X841" s="72" t="e">
        <f t="shared" ca="1" si="423"/>
        <v>#N/A</v>
      </c>
      <c r="Y841" s="72" t="e">
        <f t="shared" ca="1" si="424"/>
        <v>#N/A</v>
      </c>
      <c r="Z841" s="72" t="e">
        <f t="shared" ca="1" si="425"/>
        <v>#N/A</v>
      </c>
      <c r="AA841" s="72" t="e">
        <f t="shared" ca="1" si="426"/>
        <v>#N/A</v>
      </c>
      <c r="AB841" s="72" t="e">
        <f t="shared" ca="1" si="427"/>
        <v>#N/A</v>
      </c>
      <c r="AC841" s="72" t="e">
        <f t="shared" ca="1" si="428"/>
        <v>#N/A</v>
      </c>
      <c r="AD841" s="72" t="e">
        <f t="shared" ca="1" si="429"/>
        <v>#N/A</v>
      </c>
      <c r="AE841" s="72" t="e">
        <f ca="1">Coef!$J$6*Coef!$J$9*(V841-(Coef!$J$10*AB841)+(Coef!$J$11*AC841)-(Coef!$J$12*AD841))</f>
        <v>#N/A</v>
      </c>
      <c r="AF841" s="72" t="e">
        <f t="shared" ca="1" si="430"/>
        <v>#N/A</v>
      </c>
      <c r="AG841" s="72" t="e">
        <f ca="1">((Coef!$J$8*Y841^2)/2)*(COS(V841))^2</f>
        <v>#N/A</v>
      </c>
      <c r="AH841" s="72" t="e">
        <f t="shared" ca="1" si="431"/>
        <v>#N/A</v>
      </c>
      <c r="AI841" s="72" t="e">
        <f t="shared" ca="1" si="432"/>
        <v>#N/A</v>
      </c>
      <c r="AJ841" s="72" t="e">
        <f t="shared" ca="1" si="433"/>
        <v>#N/A</v>
      </c>
      <c r="AK841" s="72" t="e">
        <f t="shared" ca="1" si="434"/>
        <v>#N/A</v>
      </c>
      <c r="AL841" s="72" t="e">
        <f t="shared" ca="1" si="435"/>
        <v>#N/A</v>
      </c>
      <c r="AM841" s="72" t="e">
        <f ca="1">V841+(1+Coef!$J$8*(COS(V841))^2-(3/2)*Coef!$J$8*SIN(V841)*COS(V841)*(AL841-V841))*(AL841-V841)</f>
        <v>#N/A</v>
      </c>
      <c r="AN841" s="34" t="e">
        <f t="shared" ca="1" si="436"/>
        <v>#N/A</v>
      </c>
      <c r="AO841" s="33" t="e">
        <f t="shared" ca="1" si="437"/>
        <v>#N/A</v>
      </c>
      <c r="AP841" s="33" t="e">
        <f t="shared" ca="1" si="438"/>
        <v>#N/A</v>
      </c>
      <c r="AQ841" s="72" t="e">
        <f ca="1">'MGRS to Dist'!BP841</f>
        <v>#N/A</v>
      </c>
      <c r="AR841" s="72" t="e">
        <f ca="1">'MGRS to Dist'!BT841</f>
        <v>#N/A</v>
      </c>
      <c r="AS841" s="72" t="e">
        <f ca="1">'MGRS to Dist'!BU841</f>
        <v>#N/A</v>
      </c>
      <c r="AT841" s="72" t="e">
        <f ca="1">'MGRS to Dist'!BV841</f>
        <v>#N/A</v>
      </c>
    </row>
    <row r="842" spans="3:46" ht="16.5" customHeight="1">
      <c r="C842" s="72" t="str">
        <f t="shared" si="409"/>
        <v/>
      </c>
      <c r="D842" s="72" t="e">
        <f t="array" aca="1" ref="D842" ca="1">MATCH(TRUE,ISERROR(VALUE(MID(C842,ROW(INDIRECT("1:"&amp;LEN(C842))),1))),0)</f>
        <v>#N/A</v>
      </c>
      <c r="E842" s="72" t="e">
        <f t="shared" ca="1" si="410"/>
        <v>#N/A</v>
      </c>
      <c r="F842" s="72" t="e">
        <f t="shared" ca="1" si="411"/>
        <v>#N/A</v>
      </c>
      <c r="G842" s="72" t="e">
        <f t="shared" ca="1" si="412"/>
        <v>#N/A</v>
      </c>
      <c r="H842" s="72" t="e">
        <f t="shared" ca="1" si="413"/>
        <v>#N/A</v>
      </c>
      <c r="I842" s="72" t="e">
        <f t="shared" ca="1" si="414"/>
        <v>#N/A</v>
      </c>
      <c r="J842" s="72" t="e">
        <f t="shared" ca="1" si="415"/>
        <v>#N/A</v>
      </c>
      <c r="K842" s="72" t="e">
        <f t="shared" ca="1" si="416"/>
        <v>#N/A</v>
      </c>
      <c r="L842" s="72" t="e">
        <f t="shared" ca="1" si="417"/>
        <v>#N/A</v>
      </c>
      <c r="M842" s="72" t="e">
        <f ca="1">VLOOKUP(G842,Coef!$C$2:$F$25,4)</f>
        <v>#N/A</v>
      </c>
      <c r="N842" s="31" t="e">
        <f ca="1">VLOOKUP(F842,Coef!$C$4:$D$23,2)</f>
        <v>#N/A</v>
      </c>
      <c r="O842" s="31" t="e">
        <f ca="1">MOD(VLOOKUP(H842,Coef!$C$2:$G$21,5)+MOD(E842+1,2)*15,20)</f>
        <v>#N/A</v>
      </c>
      <c r="P842" s="31" t="e">
        <f ca="1">VLOOKUP(N842,Coef!$A$27:$B$46,2)</f>
        <v>#N/A</v>
      </c>
      <c r="Q842" s="31" t="e">
        <f ca="1">VLOOKUP(N842,Coef!$A$27:$C$46,3)+O842/10-0.1</f>
        <v>#N/A</v>
      </c>
      <c r="R842" s="31" t="e">
        <f t="shared" ca="1" si="418"/>
        <v>#N/A</v>
      </c>
      <c r="S842" s="72" t="e">
        <f t="shared" ca="1" si="419"/>
        <v>#N/A</v>
      </c>
      <c r="T842" s="72" t="e">
        <f t="shared" ca="1" si="420"/>
        <v>#N/A</v>
      </c>
      <c r="U842" s="72" t="e">
        <f t="shared" ca="1" si="421"/>
        <v>#N/A</v>
      </c>
      <c r="V842" s="72" t="e">
        <f t="shared" ca="1" si="422"/>
        <v>#N/A</v>
      </c>
      <c r="W842" s="72" t="e">
        <f ca="1">(Coef!$J$9/(1+Coef!$J$8*(COS(V842))^2)^0.5)*Coef!$J$6</f>
        <v>#N/A</v>
      </c>
      <c r="X842" s="72" t="e">
        <f t="shared" ca="1" si="423"/>
        <v>#N/A</v>
      </c>
      <c r="Y842" s="72" t="e">
        <f t="shared" ca="1" si="424"/>
        <v>#N/A</v>
      </c>
      <c r="Z842" s="72" t="e">
        <f t="shared" ca="1" si="425"/>
        <v>#N/A</v>
      </c>
      <c r="AA842" s="72" t="e">
        <f t="shared" ca="1" si="426"/>
        <v>#N/A</v>
      </c>
      <c r="AB842" s="72" t="e">
        <f t="shared" ca="1" si="427"/>
        <v>#N/A</v>
      </c>
      <c r="AC842" s="72" t="e">
        <f t="shared" ca="1" si="428"/>
        <v>#N/A</v>
      </c>
      <c r="AD842" s="72" t="e">
        <f t="shared" ca="1" si="429"/>
        <v>#N/A</v>
      </c>
      <c r="AE842" s="72" t="e">
        <f ca="1">Coef!$J$6*Coef!$J$9*(V842-(Coef!$J$10*AB842)+(Coef!$J$11*AC842)-(Coef!$J$12*AD842))</f>
        <v>#N/A</v>
      </c>
      <c r="AF842" s="72" t="e">
        <f t="shared" ca="1" si="430"/>
        <v>#N/A</v>
      </c>
      <c r="AG842" s="72" t="e">
        <f ca="1">((Coef!$J$8*Y842^2)/2)*(COS(V842))^2</f>
        <v>#N/A</v>
      </c>
      <c r="AH842" s="72" t="e">
        <f t="shared" ca="1" si="431"/>
        <v>#N/A</v>
      </c>
      <c r="AI842" s="72" t="e">
        <f t="shared" ca="1" si="432"/>
        <v>#N/A</v>
      </c>
      <c r="AJ842" s="72" t="e">
        <f t="shared" ca="1" si="433"/>
        <v>#N/A</v>
      </c>
      <c r="AK842" s="72" t="e">
        <f t="shared" ca="1" si="434"/>
        <v>#N/A</v>
      </c>
      <c r="AL842" s="72" t="e">
        <f t="shared" ca="1" si="435"/>
        <v>#N/A</v>
      </c>
      <c r="AM842" s="72" t="e">
        <f ca="1">V842+(1+Coef!$J$8*(COS(V842))^2-(3/2)*Coef!$J$8*SIN(V842)*COS(V842)*(AL842-V842))*(AL842-V842)</f>
        <v>#N/A</v>
      </c>
      <c r="AN842" s="34" t="e">
        <f t="shared" ca="1" si="436"/>
        <v>#N/A</v>
      </c>
      <c r="AO842" s="33" t="e">
        <f t="shared" ca="1" si="437"/>
        <v>#N/A</v>
      </c>
      <c r="AP842" s="33" t="e">
        <f t="shared" ca="1" si="438"/>
        <v>#N/A</v>
      </c>
      <c r="AQ842" s="72" t="e">
        <f ca="1">'MGRS to Dist'!BP842</f>
        <v>#N/A</v>
      </c>
      <c r="AR842" s="72" t="e">
        <f ca="1">'MGRS to Dist'!BT842</f>
        <v>#N/A</v>
      </c>
      <c r="AS842" s="72" t="e">
        <f ca="1">'MGRS to Dist'!BU842</f>
        <v>#N/A</v>
      </c>
      <c r="AT842" s="72" t="e">
        <f ca="1">'MGRS to Dist'!BV842</f>
        <v>#N/A</v>
      </c>
    </row>
    <row r="843" spans="3:46" ht="16.5" customHeight="1">
      <c r="C843" s="72" t="str">
        <f t="shared" si="409"/>
        <v/>
      </c>
      <c r="D843" s="72" t="e">
        <f t="array" aca="1" ref="D843" ca="1">MATCH(TRUE,ISERROR(VALUE(MID(C843,ROW(INDIRECT("1:"&amp;LEN(C843))),1))),0)</f>
        <v>#N/A</v>
      </c>
      <c r="E843" s="72" t="e">
        <f t="shared" ca="1" si="410"/>
        <v>#N/A</v>
      </c>
      <c r="F843" s="72" t="e">
        <f t="shared" ca="1" si="411"/>
        <v>#N/A</v>
      </c>
      <c r="G843" s="72" t="e">
        <f t="shared" ca="1" si="412"/>
        <v>#N/A</v>
      </c>
      <c r="H843" s="72" t="e">
        <f t="shared" ca="1" si="413"/>
        <v>#N/A</v>
      </c>
      <c r="I843" s="72" t="e">
        <f t="shared" ca="1" si="414"/>
        <v>#N/A</v>
      </c>
      <c r="J843" s="72" t="e">
        <f t="shared" ca="1" si="415"/>
        <v>#N/A</v>
      </c>
      <c r="K843" s="72" t="e">
        <f t="shared" ca="1" si="416"/>
        <v>#N/A</v>
      </c>
      <c r="L843" s="72" t="e">
        <f t="shared" ca="1" si="417"/>
        <v>#N/A</v>
      </c>
      <c r="M843" s="72" t="e">
        <f ca="1">VLOOKUP(G843,Coef!$C$2:$F$25,4)</f>
        <v>#N/A</v>
      </c>
      <c r="N843" s="31" t="e">
        <f ca="1">VLOOKUP(F843,Coef!$C$4:$D$23,2)</f>
        <v>#N/A</v>
      </c>
      <c r="O843" s="31" t="e">
        <f ca="1">MOD(VLOOKUP(H843,Coef!$C$2:$G$21,5)+MOD(E843+1,2)*15,20)</f>
        <v>#N/A</v>
      </c>
      <c r="P843" s="31" t="e">
        <f ca="1">VLOOKUP(N843,Coef!$A$27:$B$46,2)</f>
        <v>#N/A</v>
      </c>
      <c r="Q843" s="31" t="e">
        <f ca="1">VLOOKUP(N843,Coef!$A$27:$C$46,3)+O843/10-0.1</f>
        <v>#N/A</v>
      </c>
      <c r="R843" s="31" t="e">
        <f t="shared" ca="1" si="418"/>
        <v>#N/A</v>
      </c>
      <c r="S843" s="72" t="e">
        <f t="shared" ca="1" si="419"/>
        <v>#N/A</v>
      </c>
      <c r="T843" s="72" t="e">
        <f t="shared" ca="1" si="420"/>
        <v>#N/A</v>
      </c>
      <c r="U843" s="72" t="e">
        <f t="shared" ca="1" si="421"/>
        <v>#N/A</v>
      </c>
      <c r="V843" s="72" t="e">
        <f t="shared" ca="1" si="422"/>
        <v>#N/A</v>
      </c>
      <c r="W843" s="72" t="e">
        <f ca="1">(Coef!$J$9/(1+Coef!$J$8*(COS(V843))^2)^0.5)*Coef!$J$6</f>
        <v>#N/A</v>
      </c>
      <c r="X843" s="72" t="e">
        <f t="shared" ca="1" si="423"/>
        <v>#N/A</v>
      </c>
      <c r="Y843" s="72" t="e">
        <f t="shared" ca="1" si="424"/>
        <v>#N/A</v>
      </c>
      <c r="Z843" s="72" t="e">
        <f t="shared" ca="1" si="425"/>
        <v>#N/A</v>
      </c>
      <c r="AA843" s="72" t="e">
        <f t="shared" ca="1" si="426"/>
        <v>#N/A</v>
      </c>
      <c r="AB843" s="72" t="e">
        <f t="shared" ca="1" si="427"/>
        <v>#N/A</v>
      </c>
      <c r="AC843" s="72" t="e">
        <f t="shared" ca="1" si="428"/>
        <v>#N/A</v>
      </c>
      <c r="AD843" s="72" t="e">
        <f t="shared" ca="1" si="429"/>
        <v>#N/A</v>
      </c>
      <c r="AE843" s="72" t="e">
        <f ca="1">Coef!$J$6*Coef!$J$9*(V843-(Coef!$J$10*AB843)+(Coef!$J$11*AC843)-(Coef!$J$12*AD843))</f>
        <v>#N/A</v>
      </c>
      <c r="AF843" s="72" t="e">
        <f t="shared" ca="1" si="430"/>
        <v>#N/A</v>
      </c>
      <c r="AG843" s="72" t="e">
        <f ca="1">((Coef!$J$8*Y843^2)/2)*(COS(V843))^2</f>
        <v>#N/A</v>
      </c>
      <c r="AH843" s="72" t="e">
        <f t="shared" ca="1" si="431"/>
        <v>#N/A</v>
      </c>
      <c r="AI843" s="72" t="e">
        <f t="shared" ca="1" si="432"/>
        <v>#N/A</v>
      </c>
      <c r="AJ843" s="72" t="e">
        <f t="shared" ca="1" si="433"/>
        <v>#N/A</v>
      </c>
      <c r="AK843" s="72" t="e">
        <f t="shared" ca="1" si="434"/>
        <v>#N/A</v>
      </c>
      <c r="AL843" s="72" t="e">
        <f t="shared" ca="1" si="435"/>
        <v>#N/A</v>
      </c>
      <c r="AM843" s="72" t="e">
        <f ca="1">V843+(1+Coef!$J$8*(COS(V843))^2-(3/2)*Coef!$J$8*SIN(V843)*COS(V843)*(AL843-V843))*(AL843-V843)</f>
        <v>#N/A</v>
      </c>
      <c r="AN843" s="34" t="e">
        <f t="shared" ca="1" si="436"/>
        <v>#N/A</v>
      </c>
      <c r="AO843" s="33" t="e">
        <f t="shared" ca="1" si="437"/>
        <v>#N/A</v>
      </c>
      <c r="AP843" s="33" t="e">
        <f t="shared" ca="1" si="438"/>
        <v>#N/A</v>
      </c>
      <c r="AQ843" s="72" t="e">
        <f ca="1">'MGRS to Dist'!BP843</f>
        <v>#N/A</v>
      </c>
      <c r="AR843" s="72" t="e">
        <f ca="1">'MGRS to Dist'!BT843</f>
        <v>#N/A</v>
      </c>
      <c r="AS843" s="72" t="e">
        <f ca="1">'MGRS to Dist'!BU843</f>
        <v>#N/A</v>
      </c>
      <c r="AT843" s="72" t="e">
        <f ca="1">'MGRS to Dist'!BV843</f>
        <v>#N/A</v>
      </c>
    </row>
    <row r="844" spans="3:46" ht="16.5" customHeight="1">
      <c r="C844" s="72" t="str">
        <f t="shared" si="409"/>
        <v/>
      </c>
      <c r="D844" s="72" t="e">
        <f t="array" aca="1" ref="D844" ca="1">MATCH(TRUE,ISERROR(VALUE(MID(C844,ROW(INDIRECT("1:"&amp;LEN(C844))),1))),0)</f>
        <v>#N/A</v>
      </c>
      <c r="E844" s="72" t="e">
        <f t="shared" ca="1" si="410"/>
        <v>#N/A</v>
      </c>
      <c r="F844" s="72" t="e">
        <f t="shared" ca="1" si="411"/>
        <v>#N/A</v>
      </c>
      <c r="G844" s="72" t="e">
        <f t="shared" ca="1" si="412"/>
        <v>#N/A</v>
      </c>
      <c r="H844" s="72" t="e">
        <f t="shared" ca="1" si="413"/>
        <v>#N/A</v>
      </c>
      <c r="I844" s="72" t="e">
        <f t="shared" ca="1" si="414"/>
        <v>#N/A</v>
      </c>
      <c r="J844" s="72" t="e">
        <f t="shared" ca="1" si="415"/>
        <v>#N/A</v>
      </c>
      <c r="K844" s="72" t="e">
        <f t="shared" ca="1" si="416"/>
        <v>#N/A</v>
      </c>
      <c r="L844" s="72" t="e">
        <f t="shared" ca="1" si="417"/>
        <v>#N/A</v>
      </c>
      <c r="M844" s="72" t="e">
        <f ca="1">VLOOKUP(G844,Coef!$C$2:$F$25,4)</f>
        <v>#N/A</v>
      </c>
      <c r="N844" s="31" t="e">
        <f ca="1">VLOOKUP(F844,Coef!$C$4:$D$23,2)</f>
        <v>#N/A</v>
      </c>
      <c r="O844" s="31" t="e">
        <f ca="1">MOD(VLOOKUP(H844,Coef!$C$2:$G$21,5)+MOD(E844+1,2)*15,20)</f>
        <v>#N/A</v>
      </c>
      <c r="P844" s="31" t="e">
        <f ca="1">VLOOKUP(N844,Coef!$A$27:$B$46,2)</f>
        <v>#N/A</v>
      </c>
      <c r="Q844" s="31" t="e">
        <f ca="1">VLOOKUP(N844,Coef!$A$27:$C$46,3)+O844/10-0.1</f>
        <v>#N/A</v>
      </c>
      <c r="R844" s="31" t="e">
        <f t="shared" ca="1" si="418"/>
        <v>#N/A</v>
      </c>
      <c r="S844" s="72" t="e">
        <f t="shared" ca="1" si="419"/>
        <v>#N/A</v>
      </c>
      <c r="T844" s="72" t="e">
        <f t="shared" ca="1" si="420"/>
        <v>#N/A</v>
      </c>
      <c r="U844" s="72" t="e">
        <f t="shared" ca="1" si="421"/>
        <v>#N/A</v>
      </c>
      <c r="V844" s="72" t="e">
        <f t="shared" ca="1" si="422"/>
        <v>#N/A</v>
      </c>
      <c r="W844" s="72" t="e">
        <f ca="1">(Coef!$J$9/(1+Coef!$J$8*(COS(V844))^2)^0.5)*Coef!$J$6</f>
        <v>#N/A</v>
      </c>
      <c r="X844" s="72" t="e">
        <f t="shared" ca="1" si="423"/>
        <v>#N/A</v>
      </c>
      <c r="Y844" s="72" t="e">
        <f t="shared" ca="1" si="424"/>
        <v>#N/A</v>
      </c>
      <c r="Z844" s="72" t="e">
        <f t="shared" ca="1" si="425"/>
        <v>#N/A</v>
      </c>
      <c r="AA844" s="72" t="e">
        <f t="shared" ca="1" si="426"/>
        <v>#N/A</v>
      </c>
      <c r="AB844" s="72" t="e">
        <f t="shared" ca="1" si="427"/>
        <v>#N/A</v>
      </c>
      <c r="AC844" s="72" t="e">
        <f t="shared" ca="1" si="428"/>
        <v>#N/A</v>
      </c>
      <c r="AD844" s="72" t="e">
        <f t="shared" ca="1" si="429"/>
        <v>#N/A</v>
      </c>
      <c r="AE844" s="72" t="e">
        <f ca="1">Coef!$J$6*Coef!$J$9*(V844-(Coef!$J$10*AB844)+(Coef!$J$11*AC844)-(Coef!$J$12*AD844))</f>
        <v>#N/A</v>
      </c>
      <c r="AF844" s="72" t="e">
        <f t="shared" ca="1" si="430"/>
        <v>#N/A</v>
      </c>
      <c r="AG844" s="72" t="e">
        <f ca="1">((Coef!$J$8*Y844^2)/2)*(COS(V844))^2</f>
        <v>#N/A</v>
      </c>
      <c r="AH844" s="72" t="e">
        <f t="shared" ca="1" si="431"/>
        <v>#N/A</v>
      </c>
      <c r="AI844" s="72" t="e">
        <f t="shared" ca="1" si="432"/>
        <v>#N/A</v>
      </c>
      <c r="AJ844" s="72" t="e">
        <f t="shared" ca="1" si="433"/>
        <v>#N/A</v>
      </c>
      <c r="AK844" s="72" t="e">
        <f t="shared" ca="1" si="434"/>
        <v>#N/A</v>
      </c>
      <c r="AL844" s="72" t="e">
        <f t="shared" ca="1" si="435"/>
        <v>#N/A</v>
      </c>
      <c r="AM844" s="72" t="e">
        <f ca="1">V844+(1+Coef!$J$8*(COS(V844))^2-(3/2)*Coef!$J$8*SIN(V844)*COS(V844)*(AL844-V844))*(AL844-V844)</f>
        <v>#N/A</v>
      </c>
      <c r="AN844" s="34" t="e">
        <f t="shared" ca="1" si="436"/>
        <v>#N/A</v>
      </c>
      <c r="AO844" s="33" t="e">
        <f t="shared" ca="1" si="437"/>
        <v>#N/A</v>
      </c>
      <c r="AP844" s="33" t="e">
        <f t="shared" ca="1" si="438"/>
        <v>#N/A</v>
      </c>
      <c r="AQ844" s="72" t="e">
        <f ca="1">'MGRS to Dist'!BP844</f>
        <v>#N/A</v>
      </c>
      <c r="AR844" s="72" t="e">
        <f ca="1">'MGRS to Dist'!BT844</f>
        <v>#N/A</v>
      </c>
      <c r="AS844" s="72" t="e">
        <f ca="1">'MGRS to Dist'!BU844</f>
        <v>#N/A</v>
      </c>
      <c r="AT844" s="72" t="e">
        <f ca="1">'MGRS to Dist'!BV844</f>
        <v>#N/A</v>
      </c>
    </row>
    <row r="845" spans="3:46" ht="16.5" customHeight="1">
      <c r="C845" s="72" t="str">
        <f t="shared" si="409"/>
        <v/>
      </c>
      <c r="D845" s="72" t="e">
        <f t="array" aca="1" ref="D845" ca="1">MATCH(TRUE,ISERROR(VALUE(MID(C845,ROW(INDIRECT("1:"&amp;LEN(C845))),1))),0)</f>
        <v>#N/A</v>
      </c>
      <c r="E845" s="72" t="e">
        <f t="shared" ca="1" si="410"/>
        <v>#N/A</v>
      </c>
      <c r="F845" s="72" t="e">
        <f t="shared" ca="1" si="411"/>
        <v>#N/A</v>
      </c>
      <c r="G845" s="72" t="e">
        <f t="shared" ca="1" si="412"/>
        <v>#N/A</v>
      </c>
      <c r="H845" s="72" t="e">
        <f t="shared" ca="1" si="413"/>
        <v>#N/A</v>
      </c>
      <c r="I845" s="72" t="e">
        <f t="shared" ca="1" si="414"/>
        <v>#N/A</v>
      </c>
      <c r="J845" s="72" t="e">
        <f t="shared" ca="1" si="415"/>
        <v>#N/A</v>
      </c>
      <c r="K845" s="72" t="e">
        <f t="shared" ca="1" si="416"/>
        <v>#N/A</v>
      </c>
      <c r="L845" s="72" t="e">
        <f t="shared" ca="1" si="417"/>
        <v>#N/A</v>
      </c>
      <c r="M845" s="72" t="e">
        <f ca="1">VLOOKUP(G845,Coef!$C$2:$F$25,4)</f>
        <v>#N/A</v>
      </c>
      <c r="N845" s="31" t="e">
        <f ca="1">VLOOKUP(F845,Coef!$C$4:$D$23,2)</f>
        <v>#N/A</v>
      </c>
      <c r="O845" s="31" t="e">
        <f ca="1">MOD(VLOOKUP(H845,Coef!$C$2:$G$21,5)+MOD(E845+1,2)*15,20)</f>
        <v>#N/A</v>
      </c>
      <c r="P845" s="31" t="e">
        <f ca="1">VLOOKUP(N845,Coef!$A$27:$B$46,2)</f>
        <v>#N/A</v>
      </c>
      <c r="Q845" s="31" t="e">
        <f ca="1">VLOOKUP(N845,Coef!$A$27:$C$46,3)+O845/10-0.1</f>
        <v>#N/A</v>
      </c>
      <c r="R845" s="31" t="e">
        <f t="shared" ca="1" si="418"/>
        <v>#N/A</v>
      </c>
      <c r="S845" s="72" t="e">
        <f t="shared" ca="1" si="419"/>
        <v>#N/A</v>
      </c>
      <c r="T845" s="72" t="e">
        <f t="shared" ca="1" si="420"/>
        <v>#N/A</v>
      </c>
      <c r="U845" s="72" t="e">
        <f t="shared" ca="1" si="421"/>
        <v>#N/A</v>
      </c>
      <c r="V845" s="72" t="e">
        <f t="shared" ca="1" si="422"/>
        <v>#N/A</v>
      </c>
      <c r="W845" s="72" t="e">
        <f ca="1">(Coef!$J$9/(1+Coef!$J$8*(COS(V845))^2)^0.5)*Coef!$J$6</f>
        <v>#N/A</v>
      </c>
      <c r="X845" s="72" t="e">
        <f t="shared" ca="1" si="423"/>
        <v>#N/A</v>
      </c>
      <c r="Y845" s="72" t="e">
        <f t="shared" ca="1" si="424"/>
        <v>#N/A</v>
      </c>
      <c r="Z845" s="72" t="e">
        <f t="shared" ca="1" si="425"/>
        <v>#N/A</v>
      </c>
      <c r="AA845" s="72" t="e">
        <f t="shared" ca="1" si="426"/>
        <v>#N/A</v>
      </c>
      <c r="AB845" s="72" t="e">
        <f t="shared" ca="1" si="427"/>
        <v>#N/A</v>
      </c>
      <c r="AC845" s="72" t="e">
        <f t="shared" ca="1" si="428"/>
        <v>#N/A</v>
      </c>
      <c r="AD845" s="72" t="e">
        <f t="shared" ca="1" si="429"/>
        <v>#N/A</v>
      </c>
      <c r="AE845" s="72" t="e">
        <f ca="1">Coef!$J$6*Coef!$J$9*(V845-(Coef!$J$10*AB845)+(Coef!$J$11*AC845)-(Coef!$J$12*AD845))</f>
        <v>#N/A</v>
      </c>
      <c r="AF845" s="72" t="e">
        <f t="shared" ca="1" si="430"/>
        <v>#N/A</v>
      </c>
      <c r="AG845" s="72" t="e">
        <f ca="1">((Coef!$J$8*Y845^2)/2)*(COS(V845))^2</f>
        <v>#N/A</v>
      </c>
      <c r="AH845" s="72" t="e">
        <f t="shared" ca="1" si="431"/>
        <v>#N/A</v>
      </c>
      <c r="AI845" s="72" t="e">
        <f t="shared" ca="1" si="432"/>
        <v>#N/A</v>
      </c>
      <c r="AJ845" s="72" t="e">
        <f t="shared" ca="1" si="433"/>
        <v>#N/A</v>
      </c>
      <c r="AK845" s="72" t="e">
        <f t="shared" ca="1" si="434"/>
        <v>#N/A</v>
      </c>
      <c r="AL845" s="72" t="e">
        <f t="shared" ca="1" si="435"/>
        <v>#N/A</v>
      </c>
      <c r="AM845" s="72" t="e">
        <f ca="1">V845+(1+Coef!$J$8*(COS(V845))^2-(3/2)*Coef!$J$8*SIN(V845)*COS(V845)*(AL845-V845))*(AL845-V845)</f>
        <v>#N/A</v>
      </c>
      <c r="AN845" s="34" t="e">
        <f t="shared" ca="1" si="436"/>
        <v>#N/A</v>
      </c>
      <c r="AO845" s="33" t="e">
        <f t="shared" ca="1" si="437"/>
        <v>#N/A</v>
      </c>
      <c r="AP845" s="33" t="e">
        <f t="shared" ca="1" si="438"/>
        <v>#N/A</v>
      </c>
      <c r="AQ845" s="72" t="e">
        <f ca="1">'MGRS to Dist'!BP845</f>
        <v>#N/A</v>
      </c>
      <c r="AR845" s="72" t="e">
        <f ca="1">'MGRS to Dist'!BT845</f>
        <v>#N/A</v>
      </c>
      <c r="AS845" s="72" t="e">
        <f ca="1">'MGRS to Dist'!BU845</f>
        <v>#N/A</v>
      </c>
      <c r="AT845" s="72" t="e">
        <f ca="1">'MGRS to Dist'!BV845</f>
        <v>#N/A</v>
      </c>
    </row>
    <row r="846" spans="3:46" ht="16.5" customHeight="1">
      <c r="C846" s="72" t="str">
        <f t="shared" si="409"/>
        <v/>
      </c>
      <c r="D846" s="72" t="e">
        <f t="array" aca="1" ref="D846" ca="1">MATCH(TRUE,ISERROR(VALUE(MID(C846,ROW(INDIRECT("1:"&amp;LEN(C846))),1))),0)</f>
        <v>#N/A</v>
      </c>
      <c r="E846" s="72" t="e">
        <f t="shared" ca="1" si="410"/>
        <v>#N/A</v>
      </c>
      <c r="F846" s="72" t="e">
        <f t="shared" ca="1" si="411"/>
        <v>#N/A</v>
      </c>
      <c r="G846" s="72" t="e">
        <f t="shared" ca="1" si="412"/>
        <v>#N/A</v>
      </c>
      <c r="H846" s="72" t="e">
        <f t="shared" ca="1" si="413"/>
        <v>#N/A</v>
      </c>
      <c r="I846" s="72" t="e">
        <f t="shared" ca="1" si="414"/>
        <v>#N/A</v>
      </c>
      <c r="J846" s="72" t="e">
        <f t="shared" ca="1" si="415"/>
        <v>#N/A</v>
      </c>
      <c r="K846" s="72" t="e">
        <f t="shared" ca="1" si="416"/>
        <v>#N/A</v>
      </c>
      <c r="L846" s="72" t="e">
        <f t="shared" ca="1" si="417"/>
        <v>#N/A</v>
      </c>
      <c r="M846" s="72" t="e">
        <f ca="1">VLOOKUP(G846,Coef!$C$2:$F$25,4)</f>
        <v>#N/A</v>
      </c>
      <c r="N846" s="31" t="e">
        <f ca="1">VLOOKUP(F846,Coef!$C$4:$D$23,2)</f>
        <v>#N/A</v>
      </c>
      <c r="O846" s="31" t="e">
        <f ca="1">MOD(VLOOKUP(H846,Coef!$C$2:$G$21,5)+MOD(E846+1,2)*15,20)</f>
        <v>#N/A</v>
      </c>
      <c r="P846" s="31" t="e">
        <f ca="1">VLOOKUP(N846,Coef!$A$27:$B$46,2)</f>
        <v>#N/A</v>
      </c>
      <c r="Q846" s="31" t="e">
        <f ca="1">VLOOKUP(N846,Coef!$A$27:$C$46,3)+O846/10-0.1</f>
        <v>#N/A</v>
      </c>
      <c r="R846" s="31" t="e">
        <f t="shared" ca="1" si="418"/>
        <v>#N/A</v>
      </c>
      <c r="S846" s="72" t="e">
        <f t="shared" ca="1" si="419"/>
        <v>#N/A</v>
      </c>
      <c r="T846" s="72" t="e">
        <f t="shared" ca="1" si="420"/>
        <v>#N/A</v>
      </c>
      <c r="U846" s="72" t="e">
        <f t="shared" ca="1" si="421"/>
        <v>#N/A</v>
      </c>
      <c r="V846" s="72" t="e">
        <f t="shared" ca="1" si="422"/>
        <v>#N/A</v>
      </c>
      <c r="W846" s="72" t="e">
        <f ca="1">(Coef!$J$9/(1+Coef!$J$8*(COS(V846))^2)^0.5)*Coef!$J$6</f>
        <v>#N/A</v>
      </c>
      <c r="X846" s="72" t="e">
        <f t="shared" ca="1" si="423"/>
        <v>#N/A</v>
      </c>
      <c r="Y846" s="72" t="e">
        <f t="shared" ca="1" si="424"/>
        <v>#N/A</v>
      </c>
      <c r="Z846" s="72" t="e">
        <f t="shared" ca="1" si="425"/>
        <v>#N/A</v>
      </c>
      <c r="AA846" s="72" t="e">
        <f t="shared" ca="1" si="426"/>
        <v>#N/A</v>
      </c>
      <c r="AB846" s="72" t="e">
        <f t="shared" ca="1" si="427"/>
        <v>#N/A</v>
      </c>
      <c r="AC846" s="72" t="e">
        <f t="shared" ca="1" si="428"/>
        <v>#N/A</v>
      </c>
      <c r="AD846" s="72" t="e">
        <f t="shared" ca="1" si="429"/>
        <v>#N/A</v>
      </c>
      <c r="AE846" s="72" t="e">
        <f ca="1">Coef!$J$6*Coef!$J$9*(V846-(Coef!$J$10*AB846)+(Coef!$J$11*AC846)-(Coef!$J$12*AD846))</f>
        <v>#N/A</v>
      </c>
      <c r="AF846" s="72" t="e">
        <f t="shared" ca="1" si="430"/>
        <v>#N/A</v>
      </c>
      <c r="AG846" s="72" t="e">
        <f ca="1">((Coef!$J$8*Y846^2)/2)*(COS(V846))^2</f>
        <v>#N/A</v>
      </c>
      <c r="AH846" s="72" t="e">
        <f t="shared" ca="1" si="431"/>
        <v>#N/A</v>
      </c>
      <c r="AI846" s="72" t="e">
        <f t="shared" ca="1" si="432"/>
        <v>#N/A</v>
      </c>
      <c r="AJ846" s="72" t="e">
        <f t="shared" ca="1" si="433"/>
        <v>#N/A</v>
      </c>
      <c r="AK846" s="72" t="e">
        <f t="shared" ca="1" si="434"/>
        <v>#N/A</v>
      </c>
      <c r="AL846" s="72" t="e">
        <f t="shared" ca="1" si="435"/>
        <v>#N/A</v>
      </c>
      <c r="AM846" s="72" t="e">
        <f ca="1">V846+(1+Coef!$J$8*(COS(V846))^2-(3/2)*Coef!$J$8*SIN(V846)*COS(V846)*(AL846-V846))*(AL846-V846)</f>
        <v>#N/A</v>
      </c>
      <c r="AN846" s="34" t="e">
        <f t="shared" ca="1" si="436"/>
        <v>#N/A</v>
      </c>
      <c r="AO846" s="33" t="e">
        <f t="shared" ca="1" si="437"/>
        <v>#N/A</v>
      </c>
      <c r="AP846" s="33" t="e">
        <f t="shared" ca="1" si="438"/>
        <v>#N/A</v>
      </c>
      <c r="AQ846" s="72" t="e">
        <f ca="1">'MGRS to Dist'!BP846</f>
        <v>#N/A</v>
      </c>
      <c r="AR846" s="72" t="e">
        <f ca="1">'MGRS to Dist'!BT846</f>
        <v>#N/A</v>
      </c>
      <c r="AS846" s="72" t="e">
        <f ca="1">'MGRS to Dist'!BU846</f>
        <v>#N/A</v>
      </c>
      <c r="AT846" s="72" t="e">
        <f ca="1">'MGRS to Dist'!BV846</f>
        <v>#N/A</v>
      </c>
    </row>
    <row r="847" spans="3:46" ht="16.5" customHeight="1">
      <c r="C847" s="72" t="str">
        <f t="shared" si="409"/>
        <v/>
      </c>
      <c r="D847" s="72" t="e">
        <f t="array" aca="1" ref="D847" ca="1">MATCH(TRUE,ISERROR(VALUE(MID(C847,ROW(INDIRECT("1:"&amp;LEN(C847))),1))),0)</f>
        <v>#N/A</v>
      </c>
      <c r="E847" s="72" t="e">
        <f t="shared" ca="1" si="410"/>
        <v>#N/A</v>
      </c>
      <c r="F847" s="72" t="e">
        <f t="shared" ca="1" si="411"/>
        <v>#N/A</v>
      </c>
      <c r="G847" s="72" t="e">
        <f t="shared" ca="1" si="412"/>
        <v>#N/A</v>
      </c>
      <c r="H847" s="72" t="e">
        <f t="shared" ca="1" si="413"/>
        <v>#N/A</v>
      </c>
      <c r="I847" s="72" t="e">
        <f t="shared" ca="1" si="414"/>
        <v>#N/A</v>
      </c>
      <c r="J847" s="72" t="e">
        <f t="shared" ca="1" si="415"/>
        <v>#N/A</v>
      </c>
      <c r="K847" s="72" t="e">
        <f t="shared" ca="1" si="416"/>
        <v>#N/A</v>
      </c>
      <c r="L847" s="72" t="e">
        <f t="shared" ca="1" si="417"/>
        <v>#N/A</v>
      </c>
      <c r="M847" s="72" t="e">
        <f ca="1">VLOOKUP(G847,Coef!$C$2:$F$25,4)</f>
        <v>#N/A</v>
      </c>
      <c r="N847" s="31" t="e">
        <f ca="1">VLOOKUP(F847,Coef!$C$4:$D$23,2)</f>
        <v>#N/A</v>
      </c>
      <c r="O847" s="31" t="e">
        <f ca="1">MOD(VLOOKUP(H847,Coef!$C$2:$G$21,5)+MOD(E847+1,2)*15,20)</f>
        <v>#N/A</v>
      </c>
      <c r="P847" s="31" t="e">
        <f ca="1">VLOOKUP(N847,Coef!$A$27:$B$46,2)</f>
        <v>#N/A</v>
      </c>
      <c r="Q847" s="31" t="e">
        <f ca="1">VLOOKUP(N847,Coef!$A$27:$C$46,3)+O847/10-0.1</f>
        <v>#N/A</v>
      </c>
      <c r="R847" s="31" t="e">
        <f t="shared" ca="1" si="418"/>
        <v>#N/A</v>
      </c>
      <c r="S847" s="72" t="e">
        <f t="shared" ca="1" si="419"/>
        <v>#N/A</v>
      </c>
      <c r="T847" s="72" t="e">
        <f t="shared" ca="1" si="420"/>
        <v>#N/A</v>
      </c>
      <c r="U847" s="72" t="e">
        <f t="shared" ca="1" si="421"/>
        <v>#N/A</v>
      </c>
      <c r="V847" s="72" t="e">
        <f t="shared" ca="1" si="422"/>
        <v>#N/A</v>
      </c>
      <c r="W847" s="72" t="e">
        <f ca="1">(Coef!$J$9/(1+Coef!$J$8*(COS(V847))^2)^0.5)*Coef!$J$6</f>
        <v>#N/A</v>
      </c>
      <c r="X847" s="72" t="e">
        <f t="shared" ca="1" si="423"/>
        <v>#N/A</v>
      </c>
      <c r="Y847" s="72" t="e">
        <f t="shared" ca="1" si="424"/>
        <v>#N/A</v>
      </c>
      <c r="Z847" s="72" t="e">
        <f t="shared" ca="1" si="425"/>
        <v>#N/A</v>
      </c>
      <c r="AA847" s="72" t="e">
        <f t="shared" ca="1" si="426"/>
        <v>#N/A</v>
      </c>
      <c r="AB847" s="72" t="e">
        <f t="shared" ca="1" si="427"/>
        <v>#N/A</v>
      </c>
      <c r="AC847" s="72" t="e">
        <f t="shared" ca="1" si="428"/>
        <v>#N/A</v>
      </c>
      <c r="AD847" s="72" t="e">
        <f t="shared" ca="1" si="429"/>
        <v>#N/A</v>
      </c>
      <c r="AE847" s="72" t="e">
        <f ca="1">Coef!$J$6*Coef!$J$9*(V847-(Coef!$J$10*AB847)+(Coef!$J$11*AC847)-(Coef!$J$12*AD847))</f>
        <v>#N/A</v>
      </c>
      <c r="AF847" s="72" t="e">
        <f t="shared" ca="1" si="430"/>
        <v>#N/A</v>
      </c>
      <c r="AG847" s="72" t="e">
        <f ca="1">((Coef!$J$8*Y847^2)/2)*(COS(V847))^2</f>
        <v>#N/A</v>
      </c>
      <c r="AH847" s="72" t="e">
        <f t="shared" ca="1" si="431"/>
        <v>#N/A</v>
      </c>
      <c r="AI847" s="72" t="e">
        <f t="shared" ca="1" si="432"/>
        <v>#N/A</v>
      </c>
      <c r="AJ847" s="72" t="e">
        <f t="shared" ca="1" si="433"/>
        <v>#N/A</v>
      </c>
      <c r="AK847" s="72" t="e">
        <f t="shared" ca="1" si="434"/>
        <v>#N/A</v>
      </c>
      <c r="AL847" s="72" t="e">
        <f t="shared" ca="1" si="435"/>
        <v>#N/A</v>
      </c>
      <c r="AM847" s="72" t="e">
        <f ca="1">V847+(1+Coef!$J$8*(COS(V847))^2-(3/2)*Coef!$J$8*SIN(V847)*COS(V847)*(AL847-V847))*(AL847-V847)</f>
        <v>#N/A</v>
      </c>
      <c r="AN847" s="34" t="e">
        <f t="shared" ca="1" si="436"/>
        <v>#N/A</v>
      </c>
      <c r="AO847" s="33" t="e">
        <f t="shared" ca="1" si="437"/>
        <v>#N/A</v>
      </c>
      <c r="AP847" s="33" t="e">
        <f t="shared" ca="1" si="438"/>
        <v>#N/A</v>
      </c>
      <c r="AQ847" s="72" t="e">
        <f ca="1">'MGRS to Dist'!BP847</f>
        <v>#N/A</v>
      </c>
      <c r="AR847" s="72" t="e">
        <f ca="1">'MGRS to Dist'!BT847</f>
        <v>#N/A</v>
      </c>
      <c r="AS847" s="72" t="e">
        <f ca="1">'MGRS to Dist'!BU847</f>
        <v>#N/A</v>
      </c>
      <c r="AT847" s="72" t="e">
        <f ca="1">'MGRS to Dist'!BV847</f>
        <v>#N/A</v>
      </c>
    </row>
    <row r="848" spans="3:46" ht="16.5" customHeight="1">
      <c r="C848" s="72" t="str">
        <f t="shared" si="409"/>
        <v/>
      </c>
      <c r="D848" s="72" t="e">
        <f t="array" aca="1" ref="D848" ca="1">MATCH(TRUE,ISERROR(VALUE(MID(C848,ROW(INDIRECT("1:"&amp;LEN(C848))),1))),0)</f>
        <v>#N/A</v>
      </c>
      <c r="E848" s="72" t="e">
        <f t="shared" ca="1" si="410"/>
        <v>#N/A</v>
      </c>
      <c r="F848" s="72" t="e">
        <f t="shared" ca="1" si="411"/>
        <v>#N/A</v>
      </c>
      <c r="G848" s="72" t="e">
        <f t="shared" ca="1" si="412"/>
        <v>#N/A</v>
      </c>
      <c r="H848" s="72" t="e">
        <f t="shared" ca="1" si="413"/>
        <v>#N/A</v>
      </c>
      <c r="I848" s="72" t="e">
        <f t="shared" ca="1" si="414"/>
        <v>#N/A</v>
      </c>
      <c r="J848" s="72" t="e">
        <f t="shared" ca="1" si="415"/>
        <v>#N/A</v>
      </c>
      <c r="K848" s="72" t="e">
        <f t="shared" ca="1" si="416"/>
        <v>#N/A</v>
      </c>
      <c r="L848" s="72" t="e">
        <f t="shared" ca="1" si="417"/>
        <v>#N/A</v>
      </c>
      <c r="M848" s="72" t="e">
        <f ca="1">VLOOKUP(G848,Coef!$C$2:$F$25,4)</f>
        <v>#N/A</v>
      </c>
      <c r="N848" s="31" t="e">
        <f ca="1">VLOOKUP(F848,Coef!$C$4:$D$23,2)</f>
        <v>#N/A</v>
      </c>
      <c r="O848" s="31" t="e">
        <f ca="1">MOD(VLOOKUP(H848,Coef!$C$2:$G$21,5)+MOD(E848+1,2)*15,20)</f>
        <v>#N/A</v>
      </c>
      <c r="P848" s="31" t="e">
        <f ca="1">VLOOKUP(N848,Coef!$A$27:$B$46,2)</f>
        <v>#N/A</v>
      </c>
      <c r="Q848" s="31" t="e">
        <f ca="1">VLOOKUP(N848,Coef!$A$27:$C$46,3)+O848/10-0.1</f>
        <v>#N/A</v>
      </c>
      <c r="R848" s="31" t="e">
        <f t="shared" ca="1" si="418"/>
        <v>#N/A</v>
      </c>
      <c r="S848" s="72" t="e">
        <f t="shared" ca="1" si="419"/>
        <v>#N/A</v>
      </c>
      <c r="T848" s="72" t="e">
        <f t="shared" ca="1" si="420"/>
        <v>#N/A</v>
      </c>
      <c r="U848" s="72" t="e">
        <f t="shared" ca="1" si="421"/>
        <v>#N/A</v>
      </c>
      <c r="V848" s="72" t="e">
        <f t="shared" ca="1" si="422"/>
        <v>#N/A</v>
      </c>
      <c r="W848" s="72" t="e">
        <f ca="1">(Coef!$J$9/(1+Coef!$J$8*(COS(V848))^2)^0.5)*Coef!$J$6</f>
        <v>#N/A</v>
      </c>
      <c r="X848" s="72" t="e">
        <f t="shared" ca="1" si="423"/>
        <v>#N/A</v>
      </c>
      <c r="Y848" s="72" t="e">
        <f t="shared" ca="1" si="424"/>
        <v>#N/A</v>
      </c>
      <c r="Z848" s="72" t="e">
        <f t="shared" ca="1" si="425"/>
        <v>#N/A</v>
      </c>
      <c r="AA848" s="72" t="e">
        <f t="shared" ca="1" si="426"/>
        <v>#N/A</v>
      </c>
      <c r="AB848" s="72" t="e">
        <f t="shared" ca="1" si="427"/>
        <v>#N/A</v>
      </c>
      <c r="AC848" s="72" t="e">
        <f t="shared" ca="1" si="428"/>
        <v>#N/A</v>
      </c>
      <c r="AD848" s="72" t="e">
        <f t="shared" ca="1" si="429"/>
        <v>#N/A</v>
      </c>
      <c r="AE848" s="72" t="e">
        <f ca="1">Coef!$J$6*Coef!$J$9*(V848-(Coef!$J$10*AB848)+(Coef!$J$11*AC848)-(Coef!$J$12*AD848))</f>
        <v>#N/A</v>
      </c>
      <c r="AF848" s="72" t="e">
        <f t="shared" ca="1" si="430"/>
        <v>#N/A</v>
      </c>
      <c r="AG848" s="72" t="e">
        <f ca="1">((Coef!$J$8*Y848^2)/2)*(COS(V848))^2</f>
        <v>#N/A</v>
      </c>
      <c r="AH848" s="72" t="e">
        <f t="shared" ca="1" si="431"/>
        <v>#N/A</v>
      </c>
      <c r="AI848" s="72" t="e">
        <f t="shared" ca="1" si="432"/>
        <v>#N/A</v>
      </c>
      <c r="AJ848" s="72" t="e">
        <f t="shared" ca="1" si="433"/>
        <v>#N/A</v>
      </c>
      <c r="AK848" s="72" t="e">
        <f t="shared" ca="1" si="434"/>
        <v>#N/A</v>
      </c>
      <c r="AL848" s="72" t="e">
        <f t="shared" ca="1" si="435"/>
        <v>#N/A</v>
      </c>
      <c r="AM848" s="72" t="e">
        <f ca="1">V848+(1+Coef!$J$8*(COS(V848))^2-(3/2)*Coef!$J$8*SIN(V848)*COS(V848)*(AL848-V848))*(AL848-V848)</f>
        <v>#N/A</v>
      </c>
      <c r="AN848" s="34" t="e">
        <f t="shared" ca="1" si="436"/>
        <v>#N/A</v>
      </c>
      <c r="AO848" s="33" t="e">
        <f t="shared" ca="1" si="437"/>
        <v>#N/A</v>
      </c>
      <c r="AP848" s="33" t="e">
        <f t="shared" ca="1" si="438"/>
        <v>#N/A</v>
      </c>
      <c r="AQ848" s="72" t="e">
        <f ca="1">'MGRS to Dist'!BP848</f>
        <v>#N/A</v>
      </c>
      <c r="AR848" s="72" t="e">
        <f ca="1">'MGRS to Dist'!BT848</f>
        <v>#N/A</v>
      </c>
      <c r="AS848" s="72" t="e">
        <f ca="1">'MGRS to Dist'!BU848</f>
        <v>#N/A</v>
      </c>
      <c r="AT848" s="72" t="e">
        <f ca="1">'MGRS to Dist'!BV848</f>
        <v>#N/A</v>
      </c>
    </row>
    <row r="849" spans="3:46" ht="16.5" customHeight="1">
      <c r="C849" s="72" t="str">
        <f t="shared" si="409"/>
        <v/>
      </c>
      <c r="D849" s="72" t="e">
        <f t="array" aca="1" ref="D849" ca="1">MATCH(TRUE,ISERROR(VALUE(MID(C849,ROW(INDIRECT("1:"&amp;LEN(C849))),1))),0)</f>
        <v>#N/A</v>
      </c>
      <c r="E849" s="72" t="e">
        <f t="shared" ca="1" si="410"/>
        <v>#N/A</v>
      </c>
      <c r="F849" s="72" t="e">
        <f t="shared" ca="1" si="411"/>
        <v>#N/A</v>
      </c>
      <c r="G849" s="72" t="e">
        <f t="shared" ca="1" si="412"/>
        <v>#N/A</v>
      </c>
      <c r="H849" s="72" t="e">
        <f t="shared" ca="1" si="413"/>
        <v>#N/A</v>
      </c>
      <c r="I849" s="72" t="e">
        <f t="shared" ca="1" si="414"/>
        <v>#N/A</v>
      </c>
      <c r="J849" s="72" t="e">
        <f t="shared" ca="1" si="415"/>
        <v>#N/A</v>
      </c>
      <c r="K849" s="72" t="e">
        <f t="shared" ca="1" si="416"/>
        <v>#N/A</v>
      </c>
      <c r="L849" s="72" t="e">
        <f t="shared" ca="1" si="417"/>
        <v>#N/A</v>
      </c>
      <c r="M849" s="72" t="e">
        <f ca="1">VLOOKUP(G849,Coef!$C$2:$F$25,4)</f>
        <v>#N/A</v>
      </c>
      <c r="N849" s="31" t="e">
        <f ca="1">VLOOKUP(F849,Coef!$C$4:$D$23,2)</f>
        <v>#N/A</v>
      </c>
      <c r="O849" s="31" t="e">
        <f ca="1">MOD(VLOOKUP(H849,Coef!$C$2:$G$21,5)+MOD(E849+1,2)*15,20)</f>
        <v>#N/A</v>
      </c>
      <c r="P849" s="31" t="e">
        <f ca="1">VLOOKUP(N849,Coef!$A$27:$B$46,2)</f>
        <v>#N/A</v>
      </c>
      <c r="Q849" s="31" t="e">
        <f ca="1">VLOOKUP(N849,Coef!$A$27:$C$46,3)+O849/10-0.1</f>
        <v>#N/A</v>
      </c>
      <c r="R849" s="31" t="e">
        <f t="shared" ca="1" si="418"/>
        <v>#N/A</v>
      </c>
      <c r="S849" s="72" t="e">
        <f t="shared" ca="1" si="419"/>
        <v>#N/A</v>
      </c>
      <c r="T849" s="72" t="e">
        <f t="shared" ca="1" si="420"/>
        <v>#N/A</v>
      </c>
      <c r="U849" s="72" t="e">
        <f t="shared" ca="1" si="421"/>
        <v>#N/A</v>
      </c>
      <c r="V849" s="72" t="e">
        <f t="shared" ca="1" si="422"/>
        <v>#N/A</v>
      </c>
      <c r="W849" s="72" t="e">
        <f ca="1">(Coef!$J$9/(1+Coef!$J$8*(COS(V849))^2)^0.5)*Coef!$J$6</f>
        <v>#N/A</v>
      </c>
      <c r="X849" s="72" t="e">
        <f t="shared" ca="1" si="423"/>
        <v>#N/A</v>
      </c>
      <c r="Y849" s="72" t="e">
        <f t="shared" ca="1" si="424"/>
        <v>#N/A</v>
      </c>
      <c r="Z849" s="72" t="e">
        <f t="shared" ca="1" si="425"/>
        <v>#N/A</v>
      </c>
      <c r="AA849" s="72" t="e">
        <f t="shared" ca="1" si="426"/>
        <v>#N/A</v>
      </c>
      <c r="AB849" s="72" t="e">
        <f t="shared" ca="1" si="427"/>
        <v>#N/A</v>
      </c>
      <c r="AC849" s="72" t="e">
        <f t="shared" ca="1" si="428"/>
        <v>#N/A</v>
      </c>
      <c r="AD849" s="72" t="e">
        <f t="shared" ca="1" si="429"/>
        <v>#N/A</v>
      </c>
      <c r="AE849" s="72" t="e">
        <f ca="1">Coef!$J$6*Coef!$J$9*(V849-(Coef!$J$10*AB849)+(Coef!$J$11*AC849)-(Coef!$J$12*AD849))</f>
        <v>#N/A</v>
      </c>
      <c r="AF849" s="72" t="e">
        <f t="shared" ca="1" si="430"/>
        <v>#N/A</v>
      </c>
      <c r="AG849" s="72" t="e">
        <f ca="1">((Coef!$J$8*Y849^2)/2)*(COS(V849))^2</f>
        <v>#N/A</v>
      </c>
      <c r="AH849" s="72" t="e">
        <f t="shared" ca="1" si="431"/>
        <v>#N/A</v>
      </c>
      <c r="AI849" s="72" t="e">
        <f t="shared" ca="1" si="432"/>
        <v>#N/A</v>
      </c>
      <c r="AJ849" s="72" t="e">
        <f t="shared" ca="1" si="433"/>
        <v>#N/A</v>
      </c>
      <c r="AK849" s="72" t="e">
        <f t="shared" ca="1" si="434"/>
        <v>#N/A</v>
      </c>
      <c r="AL849" s="72" t="e">
        <f t="shared" ca="1" si="435"/>
        <v>#N/A</v>
      </c>
      <c r="AM849" s="72" t="e">
        <f ca="1">V849+(1+Coef!$J$8*(COS(V849))^2-(3/2)*Coef!$J$8*SIN(V849)*COS(V849)*(AL849-V849))*(AL849-V849)</f>
        <v>#N/A</v>
      </c>
      <c r="AN849" s="34" t="e">
        <f t="shared" ca="1" si="436"/>
        <v>#N/A</v>
      </c>
      <c r="AO849" s="33" t="e">
        <f t="shared" ca="1" si="437"/>
        <v>#N/A</v>
      </c>
      <c r="AP849" s="33" t="e">
        <f t="shared" ca="1" si="438"/>
        <v>#N/A</v>
      </c>
      <c r="AQ849" s="72" t="e">
        <f ca="1">'MGRS to Dist'!BP849</f>
        <v>#N/A</v>
      </c>
      <c r="AR849" s="72" t="e">
        <f ca="1">'MGRS to Dist'!BT849</f>
        <v>#N/A</v>
      </c>
      <c r="AS849" s="72" t="e">
        <f ca="1">'MGRS to Dist'!BU849</f>
        <v>#N/A</v>
      </c>
      <c r="AT849" s="72" t="e">
        <f ca="1">'MGRS to Dist'!BV849</f>
        <v>#N/A</v>
      </c>
    </row>
    <row r="850" spans="3:46" ht="16.5" customHeight="1">
      <c r="C850" s="72" t="str">
        <f t="shared" si="409"/>
        <v/>
      </c>
      <c r="D850" s="72" t="e">
        <f t="array" aca="1" ref="D850" ca="1">MATCH(TRUE,ISERROR(VALUE(MID(C850,ROW(INDIRECT("1:"&amp;LEN(C850))),1))),0)</f>
        <v>#N/A</v>
      </c>
      <c r="E850" s="72" t="e">
        <f t="shared" ca="1" si="410"/>
        <v>#N/A</v>
      </c>
      <c r="F850" s="72" t="e">
        <f t="shared" ca="1" si="411"/>
        <v>#N/A</v>
      </c>
      <c r="G850" s="72" t="e">
        <f t="shared" ca="1" si="412"/>
        <v>#N/A</v>
      </c>
      <c r="H850" s="72" t="e">
        <f t="shared" ca="1" si="413"/>
        <v>#N/A</v>
      </c>
      <c r="I850" s="72" t="e">
        <f t="shared" ca="1" si="414"/>
        <v>#N/A</v>
      </c>
      <c r="J850" s="72" t="e">
        <f t="shared" ca="1" si="415"/>
        <v>#N/A</v>
      </c>
      <c r="K850" s="72" t="e">
        <f t="shared" ca="1" si="416"/>
        <v>#N/A</v>
      </c>
      <c r="L850" s="72" t="e">
        <f t="shared" ca="1" si="417"/>
        <v>#N/A</v>
      </c>
      <c r="M850" s="72" t="e">
        <f ca="1">VLOOKUP(G850,Coef!$C$2:$F$25,4)</f>
        <v>#N/A</v>
      </c>
      <c r="N850" s="31" t="e">
        <f ca="1">VLOOKUP(F850,Coef!$C$4:$D$23,2)</f>
        <v>#N/A</v>
      </c>
      <c r="O850" s="31" t="e">
        <f ca="1">MOD(VLOOKUP(H850,Coef!$C$2:$G$21,5)+MOD(E850+1,2)*15,20)</f>
        <v>#N/A</v>
      </c>
      <c r="P850" s="31" t="e">
        <f ca="1">VLOOKUP(N850,Coef!$A$27:$B$46,2)</f>
        <v>#N/A</v>
      </c>
      <c r="Q850" s="31" t="e">
        <f ca="1">VLOOKUP(N850,Coef!$A$27:$C$46,3)+O850/10-0.1</f>
        <v>#N/A</v>
      </c>
      <c r="R850" s="31" t="e">
        <f t="shared" ca="1" si="418"/>
        <v>#N/A</v>
      </c>
      <c r="S850" s="72" t="e">
        <f t="shared" ca="1" si="419"/>
        <v>#N/A</v>
      </c>
      <c r="T850" s="72" t="e">
        <f t="shared" ca="1" si="420"/>
        <v>#N/A</v>
      </c>
      <c r="U850" s="72" t="e">
        <f t="shared" ca="1" si="421"/>
        <v>#N/A</v>
      </c>
      <c r="V850" s="72" t="e">
        <f t="shared" ca="1" si="422"/>
        <v>#N/A</v>
      </c>
      <c r="W850" s="72" t="e">
        <f ca="1">(Coef!$J$9/(1+Coef!$J$8*(COS(V850))^2)^0.5)*Coef!$J$6</f>
        <v>#N/A</v>
      </c>
      <c r="X850" s="72" t="e">
        <f t="shared" ca="1" si="423"/>
        <v>#N/A</v>
      </c>
      <c r="Y850" s="72" t="e">
        <f t="shared" ca="1" si="424"/>
        <v>#N/A</v>
      </c>
      <c r="Z850" s="72" t="e">
        <f t="shared" ca="1" si="425"/>
        <v>#N/A</v>
      </c>
      <c r="AA850" s="72" t="e">
        <f t="shared" ca="1" si="426"/>
        <v>#N/A</v>
      </c>
      <c r="AB850" s="72" t="e">
        <f t="shared" ca="1" si="427"/>
        <v>#N/A</v>
      </c>
      <c r="AC850" s="72" t="e">
        <f t="shared" ca="1" si="428"/>
        <v>#N/A</v>
      </c>
      <c r="AD850" s="72" t="e">
        <f t="shared" ca="1" si="429"/>
        <v>#N/A</v>
      </c>
      <c r="AE850" s="72" t="e">
        <f ca="1">Coef!$J$6*Coef!$J$9*(V850-(Coef!$J$10*AB850)+(Coef!$J$11*AC850)-(Coef!$J$12*AD850))</f>
        <v>#N/A</v>
      </c>
      <c r="AF850" s="72" t="e">
        <f t="shared" ca="1" si="430"/>
        <v>#N/A</v>
      </c>
      <c r="AG850" s="72" t="e">
        <f ca="1">((Coef!$J$8*Y850^2)/2)*(COS(V850))^2</f>
        <v>#N/A</v>
      </c>
      <c r="AH850" s="72" t="e">
        <f t="shared" ca="1" si="431"/>
        <v>#N/A</v>
      </c>
      <c r="AI850" s="72" t="e">
        <f t="shared" ca="1" si="432"/>
        <v>#N/A</v>
      </c>
      <c r="AJ850" s="72" t="e">
        <f t="shared" ca="1" si="433"/>
        <v>#N/A</v>
      </c>
      <c r="AK850" s="72" t="e">
        <f t="shared" ca="1" si="434"/>
        <v>#N/A</v>
      </c>
      <c r="AL850" s="72" t="e">
        <f t="shared" ca="1" si="435"/>
        <v>#N/A</v>
      </c>
      <c r="AM850" s="72" t="e">
        <f ca="1">V850+(1+Coef!$J$8*(COS(V850))^2-(3/2)*Coef!$J$8*SIN(V850)*COS(V850)*(AL850-V850))*(AL850-V850)</f>
        <v>#N/A</v>
      </c>
      <c r="AN850" s="34" t="e">
        <f t="shared" ca="1" si="436"/>
        <v>#N/A</v>
      </c>
      <c r="AO850" s="33" t="e">
        <f t="shared" ca="1" si="437"/>
        <v>#N/A</v>
      </c>
      <c r="AP850" s="33" t="e">
        <f t="shared" ca="1" si="438"/>
        <v>#N/A</v>
      </c>
      <c r="AQ850" s="72" t="e">
        <f ca="1">'MGRS to Dist'!BP850</f>
        <v>#N/A</v>
      </c>
      <c r="AR850" s="72" t="e">
        <f ca="1">'MGRS to Dist'!BT850</f>
        <v>#N/A</v>
      </c>
      <c r="AS850" s="72" t="e">
        <f ca="1">'MGRS to Dist'!BU850</f>
        <v>#N/A</v>
      </c>
      <c r="AT850" s="72" t="e">
        <f ca="1">'MGRS to Dist'!BV850</f>
        <v>#N/A</v>
      </c>
    </row>
    <row r="851" spans="3:46" ht="16.5" customHeight="1">
      <c r="C851" s="72" t="str">
        <f t="shared" si="409"/>
        <v/>
      </c>
      <c r="D851" s="72" t="e">
        <f t="array" aca="1" ref="D851" ca="1">MATCH(TRUE,ISERROR(VALUE(MID(C851,ROW(INDIRECT("1:"&amp;LEN(C851))),1))),0)</f>
        <v>#N/A</v>
      </c>
      <c r="E851" s="72" t="e">
        <f t="shared" ca="1" si="410"/>
        <v>#N/A</v>
      </c>
      <c r="F851" s="72" t="e">
        <f t="shared" ca="1" si="411"/>
        <v>#N/A</v>
      </c>
      <c r="G851" s="72" t="e">
        <f t="shared" ca="1" si="412"/>
        <v>#N/A</v>
      </c>
      <c r="H851" s="72" t="e">
        <f t="shared" ca="1" si="413"/>
        <v>#N/A</v>
      </c>
      <c r="I851" s="72" t="e">
        <f t="shared" ca="1" si="414"/>
        <v>#N/A</v>
      </c>
      <c r="J851" s="72" t="e">
        <f t="shared" ca="1" si="415"/>
        <v>#N/A</v>
      </c>
      <c r="K851" s="72" t="e">
        <f t="shared" ca="1" si="416"/>
        <v>#N/A</v>
      </c>
      <c r="L851" s="72" t="e">
        <f t="shared" ca="1" si="417"/>
        <v>#N/A</v>
      </c>
      <c r="M851" s="72" t="e">
        <f ca="1">VLOOKUP(G851,Coef!$C$2:$F$25,4)</f>
        <v>#N/A</v>
      </c>
      <c r="N851" s="31" t="e">
        <f ca="1">VLOOKUP(F851,Coef!$C$4:$D$23,2)</f>
        <v>#N/A</v>
      </c>
      <c r="O851" s="31" t="e">
        <f ca="1">MOD(VLOOKUP(H851,Coef!$C$2:$G$21,5)+MOD(E851+1,2)*15,20)</f>
        <v>#N/A</v>
      </c>
      <c r="P851" s="31" t="e">
        <f ca="1">VLOOKUP(N851,Coef!$A$27:$B$46,2)</f>
        <v>#N/A</v>
      </c>
      <c r="Q851" s="31" t="e">
        <f ca="1">VLOOKUP(N851,Coef!$A$27:$C$46,3)+O851/10-0.1</f>
        <v>#N/A</v>
      </c>
      <c r="R851" s="31" t="e">
        <f t="shared" ca="1" si="418"/>
        <v>#N/A</v>
      </c>
      <c r="S851" s="72" t="e">
        <f t="shared" ca="1" si="419"/>
        <v>#N/A</v>
      </c>
      <c r="T851" s="72" t="e">
        <f t="shared" ca="1" si="420"/>
        <v>#N/A</v>
      </c>
      <c r="U851" s="72" t="e">
        <f t="shared" ca="1" si="421"/>
        <v>#N/A</v>
      </c>
      <c r="V851" s="72" t="e">
        <f t="shared" ca="1" si="422"/>
        <v>#N/A</v>
      </c>
      <c r="W851" s="72" t="e">
        <f ca="1">(Coef!$J$9/(1+Coef!$J$8*(COS(V851))^2)^0.5)*Coef!$J$6</f>
        <v>#N/A</v>
      </c>
      <c r="X851" s="72" t="e">
        <f t="shared" ca="1" si="423"/>
        <v>#N/A</v>
      </c>
      <c r="Y851" s="72" t="e">
        <f t="shared" ca="1" si="424"/>
        <v>#N/A</v>
      </c>
      <c r="Z851" s="72" t="e">
        <f t="shared" ca="1" si="425"/>
        <v>#N/A</v>
      </c>
      <c r="AA851" s="72" t="e">
        <f t="shared" ca="1" si="426"/>
        <v>#N/A</v>
      </c>
      <c r="AB851" s="72" t="e">
        <f t="shared" ca="1" si="427"/>
        <v>#N/A</v>
      </c>
      <c r="AC851" s="72" t="e">
        <f t="shared" ca="1" si="428"/>
        <v>#N/A</v>
      </c>
      <c r="AD851" s="72" t="e">
        <f t="shared" ca="1" si="429"/>
        <v>#N/A</v>
      </c>
      <c r="AE851" s="72" t="e">
        <f ca="1">Coef!$J$6*Coef!$J$9*(V851-(Coef!$J$10*AB851)+(Coef!$J$11*AC851)-(Coef!$J$12*AD851))</f>
        <v>#N/A</v>
      </c>
      <c r="AF851" s="72" t="e">
        <f t="shared" ca="1" si="430"/>
        <v>#N/A</v>
      </c>
      <c r="AG851" s="72" t="e">
        <f ca="1">((Coef!$J$8*Y851^2)/2)*(COS(V851))^2</f>
        <v>#N/A</v>
      </c>
      <c r="AH851" s="72" t="e">
        <f t="shared" ca="1" si="431"/>
        <v>#N/A</v>
      </c>
      <c r="AI851" s="72" t="e">
        <f t="shared" ca="1" si="432"/>
        <v>#N/A</v>
      </c>
      <c r="AJ851" s="72" t="e">
        <f t="shared" ca="1" si="433"/>
        <v>#N/A</v>
      </c>
      <c r="AK851" s="72" t="e">
        <f t="shared" ca="1" si="434"/>
        <v>#N/A</v>
      </c>
      <c r="AL851" s="72" t="e">
        <f t="shared" ca="1" si="435"/>
        <v>#N/A</v>
      </c>
      <c r="AM851" s="72" t="e">
        <f ca="1">V851+(1+Coef!$J$8*(COS(V851))^2-(3/2)*Coef!$J$8*SIN(V851)*COS(V851)*(AL851-V851))*(AL851-V851)</f>
        <v>#N/A</v>
      </c>
      <c r="AN851" s="34" t="e">
        <f t="shared" ca="1" si="436"/>
        <v>#N/A</v>
      </c>
      <c r="AO851" s="33" t="e">
        <f t="shared" ca="1" si="437"/>
        <v>#N/A</v>
      </c>
      <c r="AP851" s="33" t="e">
        <f t="shared" ca="1" si="438"/>
        <v>#N/A</v>
      </c>
      <c r="AQ851" s="72" t="e">
        <f ca="1">'MGRS to Dist'!BP851</f>
        <v>#N/A</v>
      </c>
      <c r="AR851" s="72" t="e">
        <f ca="1">'MGRS to Dist'!BT851</f>
        <v>#N/A</v>
      </c>
      <c r="AS851" s="72" t="e">
        <f ca="1">'MGRS to Dist'!BU851</f>
        <v>#N/A</v>
      </c>
      <c r="AT851" s="72" t="e">
        <f ca="1">'MGRS to Dist'!BV851</f>
        <v>#N/A</v>
      </c>
    </row>
    <row r="852" spans="3:46" ht="16.5" customHeight="1">
      <c r="C852" s="72" t="str">
        <f t="shared" si="409"/>
        <v/>
      </c>
      <c r="D852" s="72" t="e">
        <f t="array" aca="1" ref="D852" ca="1">MATCH(TRUE,ISERROR(VALUE(MID(C852,ROW(INDIRECT("1:"&amp;LEN(C852))),1))),0)</f>
        <v>#N/A</v>
      </c>
      <c r="E852" s="72" t="e">
        <f t="shared" ca="1" si="410"/>
        <v>#N/A</v>
      </c>
      <c r="F852" s="72" t="e">
        <f t="shared" ca="1" si="411"/>
        <v>#N/A</v>
      </c>
      <c r="G852" s="72" t="e">
        <f t="shared" ca="1" si="412"/>
        <v>#N/A</v>
      </c>
      <c r="H852" s="72" t="e">
        <f t="shared" ca="1" si="413"/>
        <v>#N/A</v>
      </c>
      <c r="I852" s="72" t="e">
        <f t="shared" ca="1" si="414"/>
        <v>#N/A</v>
      </c>
      <c r="J852" s="72" t="e">
        <f t="shared" ca="1" si="415"/>
        <v>#N/A</v>
      </c>
      <c r="K852" s="72" t="e">
        <f t="shared" ca="1" si="416"/>
        <v>#N/A</v>
      </c>
      <c r="L852" s="72" t="e">
        <f t="shared" ca="1" si="417"/>
        <v>#N/A</v>
      </c>
      <c r="M852" s="72" t="e">
        <f ca="1">VLOOKUP(G852,Coef!$C$2:$F$25,4)</f>
        <v>#N/A</v>
      </c>
      <c r="N852" s="31" t="e">
        <f ca="1">VLOOKUP(F852,Coef!$C$4:$D$23,2)</f>
        <v>#N/A</v>
      </c>
      <c r="O852" s="31" t="e">
        <f ca="1">MOD(VLOOKUP(H852,Coef!$C$2:$G$21,5)+MOD(E852+1,2)*15,20)</f>
        <v>#N/A</v>
      </c>
      <c r="P852" s="31" t="e">
        <f ca="1">VLOOKUP(N852,Coef!$A$27:$B$46,2)</f>
        <v>#N/A</v>
      </c>
      <c r="Q852" s="31" t="e">
        <f ca="1">VLOOKUP(N852,Coef!$A$27:$C$46,3)+O852/10-0.1</f>
        <v>#N/A</v>
      </c>
      <c r="R852" s="31" t="e">
        <f t="shared" ca="1" si="418"/>
        <v>#N/A</v>
      </c>
      <c r="S852" s="72" t="e">
        <f t="shared" ca="1" si="419"/>
        <v>#N/A</v>
      </c>
      <c r="T852" s="72" t="e">
        <f t="shared" ca="1" si="420"/>
        <v>#N/A</v>
      </c>
      <c r="U852" s="72" t="e">
        <f t="shared" ca="1" si="421"/>
        <v>#N/A</v>
      </c>
      <c r="V852" s="72" t="e">
        <f t="shared" ca="1" si="422"/>
        <v>#N/A</v>
      </c>
      <c r="W852" s="72" t="e">
        <f ca="1">(Coef!$J$9/(1+Coef!$J$8*(COS(V852))^2)^0.5)*Coef!$J$6</f>
        <v>#N/A</v>
      </c>
      <c r="X852" s="72" t="e">
        <f t="shared" ca="1" si="423"/>
        <v>#N/A</v>
      </c>
      <c r="Y852" s="72" t="e">
        <f t="shared" ca="1" si="424"/>
        <v>#N/A</v>
      </c>
      <c r="Z852" s="72" t="e">
        <f t="shared" ca="1" si="425"/>
        <v>#N/A</v>
      </c>
      <c r="AA852" s="72" t="e">
        <f t="shared" ca="1" si="426"/>
        <v>#N/A</v>
      </c>
      <c r="AB852" s="72" t="e">
        <f t="shared" ca="1" si="427"/>
        <v>#N/A</v>
      </c>
      <c r="AC852" s="72" t="e">
        <f t="shared" ca="1" si="428"/>
        <v>#N/A</v>
      </c>
      <c r="AD852" s="72" t="e">
        <f t="shared" ca="1" si="429"/>
        <v>#N/A</v>
      </c>
      <c r="AE852" s="72" t="e">
        <f ca="1">Coef!$J$6*Coef!$J$9*(V852-(Coef!$J$10*AB852)+(Coef!$J$11*AC852)-(Coef!$J$12*AD852))</f>
        <v>#N/A</v>
      </c>
      <c r="AF852" s="72" t="e">
        <f t="shared" ca="1" si="430"/>
        <v>#N/A</v>
      </c>
      <c r="AG852" s="72" t="e">
        <f ca="1">((Coef!$J$8*Y852^2)/2)*(COS(V852))^2</f>
        <v>#N/A</v>
      </c>
      <c r="AH852" s="72" t="e">
        <f t="shared" ca="1" si="431"/>
        <v>#N/A</v>
      </c>
      <c r="AI852" s="72" t="e">
        <f t="shared" ca="1" si="432"/>
        <v>#N/A</v>
      </c>
      <c r="AJ852" s="72" t="e">
        <f t="shared" ca="1" si="433"/>
        <v>#N/A</v>
      </c>
      <c r="AK852" s="72" t="e">
        <f t="shared" ca="1" si="434"/>
        <v>#N/A</v>
      </c>
      <c r="AL852" s="72" t="e">
        <f t="shared" ca="1" si="435"/>
        <v>#N/A</v>
      </c>
      <c r="AM852" s="72" t="e">
        <f ca="1">V852+(1+Coef!$J$8*(COS(V852))^2-(3/2)*Coef!$J$8*SIN(V852)*COS(V852)*(AL852-V852))*(AL852-V852)</f>
        <v>#N/A</v>
      </c>
      <c r="AN852" s="34" t="e">
        <f t="shared" ca="1" si="436"/>
        <v>#N/A</v>
      </c>
      <c r="AO852" s="33" t="e">
        <f t="shared" ca="1" si="437"/>
        <v>#N/A</v>
      </c>
      <c r="AP852" s="33" t="e">
        <f t="shared" ca="1" si="438"/>
        <v>#N/A</v>
      </c>
      <c r="AQ852" s="72" t="e">
        <f ca="1">'MGRS to Dist'!BP852</f>
        <v>#N/A</v>
      </c>
      <c r="AR852" s="72" t="e">
        <f ca="1">'MGRS to Dist'!BT852</f>
        <v>#N/A</v>
      </c>
      <c r="AS852" s="72" t="e">
        <f ca="1">'MGRS to Dist'!BU852</f>
        <v>#N/A</v>
      </c>
      <c r="AT852" s="72" t="e">
        <f ca="1">'MGRS to Dist'!BV852</f>
        <v>#N/A</v>
      </c>
    </row>
    <row r="853" spans="3:46" ht="16.5" customHeight="1">
      <c r="C853" s="72" t="str">
        <f t="shared" si="409"/>
        <v/>
      </c>
      <c r="D853" s="72" t="e">
        <f t="array" aca="1" ref="D853" ca="1">MATCH(TRUE,ISERROR(VALUE(MID(C853,ROW(INDIRECT("1:"&amp;LEN(C853))),1))),0)</f>
        <v>#N/A</v>
      </c>
      <c r="E853" s="72" t="e">
        <f t="shared" ca="1" si="410"/>
        <v>#N/A</v>
      </c>
      <c r="F853" s="72" t="e">
        <f t="shared" ca="1" si="411"/>
        <v>#N/A</v>
      </c>
      <c r="G853" s="72" t="e">
        <f t="shared" ca="1" si="412"/>
        <v>#N/A</v>
      </c>
      <c r="H853" s="72" t="e">
        <f t="shared" ca="1" si="413"/>
        <v>#N/A</v>
      </c>
      <c r="I853" s="72" t="e">
        <f t="shared" ca="1" si="414"/>
        <v>#N/A</v>
      </c>
      <c r="J853" s="72" t="e">
        <f t="shared" ca="1" si="415"/>
        <v>#N/A</v>
      </c>
      <c r="K853" s="72" t="e">
        <f t="shared" ca="1" si="416"/>
        <v>#N/A</v>
      </c>
      <c r="L853" s="72" t="e">
        <f t="shared" ca="1" si="417"/>
        <v>#N/A</v>
      </c>
      <c r="M853" s="72" t="e">
        <f ca="1">VLOOKUP(G853,Coef!$C$2:$F$25,4)</f>
        <v>#N/A</v>
      </c>
      <c r="N853" s="31" t="e">
        <f ca="1">VLOOKUP(F853,Coef!$C$4:$D$23,2)</f>
        <v>#N/A</v>
      </c>
      <c r="O853" s="31" t="e">
        <f ca="1">MOD(VLOOKUP(H853,Coef!$C$2:$G$21,5)+MOD(E853+1,2)*15,20)</f>
        <v>#N/A</v>
      </c>
      <c r="P853" s="31" t="e">
        <f ca="1">VLOOKUP(N853,Coef!$A$27:$B$46,2)</f>
        <v>#N/A</v>
      </c>
      <c r="Q853" s="31" t="e">
        <f ca="1">VLOOKUP(N853,Coef!$A$27:$C$46,3)+O853/10-0.1</f>
        <v>#N/A</v>
      </c>
      <c r="R853" s="31" t="e">
        <f t="shared" ca="1" si="418"/>
        <v>#N/A</v>
      </c>
      <c r="S853" s="72" t="e">
        <f t="shared" ca="1" si="419"/>
        <v>#N/A</v>
      </c>
      <c r="T853" s="72" t="e">
        <f t="shared" ca="1" si="420"/>
        <v>#N/A</v>
      </c>
      <c r="U853" s="72" t="e">
        <f t="shared" ca="1" si="421"/>
        <v>#N/A</v>
      </c>
      <c r="V853" s="72" t="e">
        <f t="shared" ca="1" si="422"/>
        <v>#N/A</v>
      </c>
      <c r="W853" s="72" t="e">
        <f ca="1">(Coef!$J$9/(1+Coef!$J$8*(COS(V853))^2)^0.5)*Coef!$J$6</f>
        <v>#N/A</v>
      </c>
      <c r="X853" s="72" t="e">
        <f t="shared" ca="1" si="423"/>
        <v>#N/A</v>
      </c>
      <c r="Y853" s="72" t="e">
        <f t="shared" ca="1" si="424"/>
        <v>#N/A</v>
      </c>
      <c r="Z853" s="72" t="e">
        <f t="shared" ca="1" si="425"/>
        <v>#N/A</v>
      </c>
      <c r="AA853" s="72" t="e">
        <f t="shared" ca="1" si="426"/>
        <v>#N/A</v>
      </c>
      <c r="AB853" s="72" t="e">
        <f t="shared" ca="1" si="427"/>
        <v>#N/A</v>
      </c>
      <c r="AC853" s="72" t="e">
        <f t="shared" ca="1" si="428"/>
        <v>#N/A</v>
      </c>
      <c r="AD853" s="72" t="e">
        <f t="shared" ca="1" si="429"/>
        <v>#N/A</v>
      </c>
      <c r="AE853" s="72" t="e">
        <f ca="1">Coef!$J$6*Coef!$J$9*(V853-(Coef!$J$10*AB853)+(Coef!$J$11*AC853)-(Coef!$J$12*AD853))</f>
        <v>#N/A</v>
      </c>
      <c r="AF853" s="72" t="e">
        <f t="shared" ca="1" si="430"/>
        <v>#N/A</v>
      </c>
      <c r="AG853" s="72" t="e">
        <f ca="1">((Coef!$J$8*Y853^2)/2)*(COS(V853))^2</f>
        <v>#N/A</v>
      </c>
      <c r="AH853" s="72" t="e">
        <f t="shared" ca="1" si="431"/>
        <v>#N/A</v>
      </c>
      <c r="AI853" s="72" t="e">
        <f t="shared" ca="1" si="432"/>
        <v>#N/A</v>
      </c>
      <c r="AJ853" s="72" t="e">
        <f t="shared" ca="1" si="433"/>
        <v>#N/A</v>
      </c>
      <c r="AK853" s="72" t="e">
        <f t="shared" ca="1" si="434"/>
        <v>#N/A</v>
      </c>
      <c r="AL853" s="72" t="e">
        <f t="shared" ca="1" si="435"/>
        <v>#N/A</v>
      </c>
      <c r="AM853" s="72" t="e">
        <f ca="1">V853+(1+Coef!$J$8*(COS(V853))^2-(3/2)*Coef!$J$8*SIN(V853)*COS(V853)*(AL853-V853))*(AL853-V853)</f>
        <v>#N/A</v>
      </c>
      <c r="AN853" s="34" t="e">
        <f t="shared" ca="1" si="436"/>
        <v>#N/A</v>
      </c>
      <c r="AO853" s="33" t="e">
        <f t="shared" ca="1" si="437"/>
        <v>#N/A</v>
      </c>
      <c r="AP853" s="33" t="e">
        <f t="shared" ca="1" si="438"/>
        <v>#N/A</v>
      </c>
      <c r="AQ853" s="72" t="e">
        <f ca="1">'MGRS to Dist'!BP853</f>
        <v>#N/A</v>
      </c>
      <c r="AR853" s="72" t="e">
        <f ca="1">'MGRS to Dist'!BT853</f>
        <v>#N/A</v>
      </c>
      <c r="AS853" s="72" t="e">
        <f ca="1">'MGRS to Dist'!BU853</f>
        <v>#N/A</v>
      </c>
      <c r="AT853" s="72" t="e">
        <f ca="1">'MGRS to Dist'!BV853</f>
        <v>#N/A</v>
      </c>
    </row>
    <row r="854" spans="3:46" ht="16.5" customHeight="1">
      <c r="C854" s="72" t="str">
        <f t="shared" si="409"/>
        <v/>
      </c>
      <c r="D854" s="72" t="e">
        <f t="array" aca="1" ref="D854" ca="1">MATCH(TRUE,ISERROR(VALUE(MID(C854,ROW(INDIRECT("1:"&amp;LEN(C854))),1))),0)</f>
        <v>#N/A</v>
      </c>
      <c r="E854" s="72" t="e">
        <f t="shared" ca="1" si="410"/>
        <v>#N/A</v>
      </c>
      <c r="F854" s="72" t="e">
        <f t="shared" ca="1" si="411"/>
        <v>#N/A</v>
      </c>
      <c r="G854" s="72" t="e">
        <f t="shared" ca="1" si="412"/>
        <v>#N/A</v>
      </c>
      <c r="H854" s="72" t="e">
        <f t="shared" ca="1" si="413"/>
        <v>#N/A</v>
      </c>
      <c r="I854" s="72" t="e">
        <f t="shared" ca="1" si="414"/>
        <v>#N/A</v>
      </c>
      <c r="J854" s="72" t="e">
        <f t="shared" ca="1" si="415"/>
        <v>#N/A</v>
      </c>
      <c r="K854" s="72" t="e">
        <f t="shared" ca="1" si="416"/>
        <v>#N/A</v>
      </c>
      <c r="L854" s="72" t="e">
        <f t="shared" ca="1" si="417"/>
        <v>#N/A</v>
      </c>
      <c r="M854" s="72" t="e">
        <f ca="1">VLOOKUP(G854,Coef!$C$2:$F$25,4)</f>
        <v>#N/A</v>
      </c>
      <c r="N854" s="31" t="e">
        <f ca="1">VLOOKUP(F854,Coef!$C$4:$D$23,2)</f>
        <v>#N/A</v>
      </c>
      <c r="O854" s="31" t="e">
        <f ca="1">MOD(VLOOKUP(H854,Coef!$C$2:$G$21,5)+MOD(E854+1,2)*15,20)</f>
        <v>#N/A</v>
      </c>
      <c r="P854" s="31" t="e">
        <f ca="1">VLOOKUP(N854,Coef!$A$27:$B$46,2)</f>
        <v>#N/A</v>
      </c>
      <c r="Q854" s="31" t="e">
        <f ca="1">VLOOKUP(N854,Coef!$A$27:$C$46,3)+O854/10-0.1</f>
        <v>#N/A</v>
      </c>
      <c r="R854" s="31" t="e">
        <f t="shared" ca="1" si="418"/>
        <v>#N/A</v>
      </c>
      <c r="S854" s="72" t="e">
        <f t="shared" ca="1" si="419"/>
        <v>#N/A</v>
      </c>
      <c r="T854" s="72" t="e">
        <f t="shared" ca="1" si="420"/>
        <v>#N/A</v>
      </c>
      <c r="U854" s="72" t="e">
        <f t="shared" ca="1" si="421"/>
        <v>#N/A</v>
      </c>
      <c r="V854" s="72" t="e">
        <f t="shared" ca="1" si="422"/>
        <v>#N/A</v>
      </c>
      <c r="W854" s="72" t="e">
        <f ca="1">(Coef!$J$9/(1+Coef!$J$8*(COS(V854))^2)^0.5)*Coef!$J$6</f>
        <v>#N/A</v>
      </c>
      <c r="X854" s="72" t="e">
        <f t="shared" ca="1" si="423"/>
        <v>#N/A</v>
      </c>
      <c r="Y854" s="72" t="e">
        <f t="shared" ca="1" si="424"/>
        <v>#N/A</v>
      </c>
      <c r="Z854" s="72" t="e">
        <f t="shared" ca="1" si="425"/>
        <v>#N/A</v>
      </c>
      <c r="AA854" s="72" t="e">
        <f t="shared" ca="1" si="426"/>
        <v>#N/A</v>
      </c>
      <c r="AB854" s="72" t="e">
        <f t="shared" ca="1" si="427"/>
        <v>#N/A</v>
      </c>
      <c r="AC854" s="72" t="e">
        <f t="shared" ca="1" si="428"/>
        <v>#N/A</v>
      </c>
      <c r="AD854" s="72" t="e">
        <f t="shared" ca="1" si="429"/>
        <v>#N/A</v>
      </c>
      <c r="AE854" s="72" t="e">
        <f ca="1">Coef!$J$6*Coef!$J$9*(V854-(Coef!$J$10*AB854)+(Coef!$J$11*AC854)-(Coef!$J$12*AD854))</f>
        <v>#N/A</v>
      </c>
      <c r="AF854" s="72" t="e">
        <f t="shared" ca="1" si="430"/>
        <v>#N/A</v>
      </c>
      <c r="AG854" s="72" t="e">
        <f ca="1">((Coef!$J$8*Y854^2)/2)*(COS(V854))^2</f>
        <v>#N/A</v>
      </c>
      <c r="AH854" s="72" t="e">
        <f t="shared" ca="1" si="431"/>
        <v>#N/A</v>
      </c>
      <c r="AI854" s="72" t="e">
        <f t="shared" ca="1" si="432"/>
        <v>#N/A</v>
      </c>
      <c r="AJ854" s="72" t="e">
        <f t="shared" ca="1" si="433"/>
        <v>#N/A</v>
      </c>
      <c r="AK854" s="72" t="e">
        <f t="shared" ca="1" si="434"/>
        <v>#N/A</v>
      </c>
      <c r="AL854" s="72" t="e">
        <f t="shared" ca="1" si="435"/>
        <v>#N/A</v>
      </c>
      <c r="AM854" s="72" t="e">
        <f ca="1">V854+(1+Coef!$J$8*(COS(V854))^2-(3/2)*Coef!$J$8*SIN(V854)*COS(V854)*(AL854-V854))*(AL854-V854)</f>
        <v>#N/A</v>
      </c>
      <c r="AN854" s="34" t="e">
        <f t="shared" ca="1" si="436"/>
        <v>#N/A</v>
      </c>
      <c r="AO854" s="33" t="e">
        <f t="shared" ca="1" si="437"/>
        <v>#N/A</v>
      </c>
      <c r="AP854" s="33" t="e">
        <f t="shared" ca="1" si="438"/>
        <v>#N/A</v>
      </c>
      <c r="AQ854" s="72" t="e">
        <f ca="1">'MGRS to Dist'!BP854</f>
        <v>#N/A</v>
      </c>
      <c r="AR854" s="72" t="e">
        <f ca="1">'MGRS to Dist'!BT854</f>
        <v>#N/A</v>
      </c>
      <c r="AS854" s="72" t="e">
        <f ca="1">'MGRS to Dist'!BU854</f>
        <v>#N/A</v>
      </c>
      <c r="AT854" s="72" t="e">
        <f ca="1">'MGRS to Dist'!BV854</f>
        <v>#N/A</v>
      </c>
    </row>
    <row r="855" spans="3:46" ht="16.5" customHeight="1">
      <c r="C855" s="72" t="str">
        <f t="shared" si="409"/>
        <v/>
      </c>
      <c r="D855" s="72" t="e">
        <f t="array" aca="1" ref="D855" ca="1">MATCH(TRUE,ISERROR(VALUE(MID(C855,ROW(INDIRECT("1:"&amp;LEN(C855))),1))),0)</f>
        <v>#N/A</v>
      </c>
      <c r="E855" s="72" t="e">
        <f t="shared" ca="1" si="410"/>
        <v>#N/A</v>
      </c>
      <c r="F855" s="72" t="e">
        <f t="shared" ca="1" si="411"/>
        <v>#N/A</v>
      </c>
      <c r="G855" s="72" t="e">
        <f t="shared" ca="1" si="412"/>
        <v>#N/A</v>
      </c>
      <c r="H855" s="72" t="e">
        <f t="shared" ca="1" si="413"/>
        <v>#N/A</v>
      </c>
      <c r="I855" s="72" t="e">
        <f t="shared" ca="1" si="414"/>
        <v>#N/A</v>
      </c>
      <c r="J855" s="72" t="e">
        <f t="shared" ca="1" si="415"/>
        <v>#N/A</v>
      </c>
      <c r="K855" s="72" t="e">
        <f t="shared" ca="1" si="416"/>
        <v>#N/A</v>
      </c>
      <c r="L855" s="72" t="e">
        <f t="shared" ca="1" si="417"/>
        <v>#N/A</v>
      </c>
      <c r="M855" s="72" t="e">
        <f ca="1">VLOOKUP(G855,Coef!$C$2:$F$25,4)</f>
        <v>#N/A</v>
      </c>
      <c r="N855" s="31" t="e">
        <f ca="1">VLOOKUP(F855,Coef!$C$4:$D$23,2)</f>
        <v>#N/A</v>
      </c>
      <c r="O855" s="31" t="e">
        <f ca="1">MOD(VLOOKUP(H855,Coef!$C$2:$G$21,5)+MOD(E855+1,2)*15,20)</f>
        <v>#N/A</v>
      </c>
      <c r="P855" s="31" t="e">
        <f ca="1">VLOOKUP(N855,Coef!$A$27:$B$46,2)</f>
        <v>#N/A</v>
      </c>
      <c r="Q855" s="31" t="e">
        <f ca="1">VLOOKUP(N855,Coef!$A$27:$C$46,3)+O855/10-0.1</f>
        <v>#N/A</v>
      </c>
      <c r="R855" s="31" t="e">
        <f t="shared" ca="1" si="418"/>
        <v>#N/A</v>
      </c>
      <c r="S855" s="72" t="e">
        <f t="shared" ca="1" si="419"/>
        <v>#N/A</v>
      </c>
      <c r="T855" s="72" t="e">
        <f t="shared" ca="1" si="420"/>
        <v>#N/A</v>
      </c>
      <c r="U855" s="72" t="e">
        <f t="shared" ca="1" si="421"/>
        <v>#N/A</v>
      </c>
      <c r="V855" s="72" t="e">
        <f t="shared" ca="1" si="422"/>
        <v>#N/A</v>
      </c>
      <c r="W855" s="72" t="e">
        <f ca="1">(Coef!$J$9/(1+Coef!$J$8*(COS(V855))^2)^0.5)*Coef!$J$6</f>
        <v>#N/A</v>
      </c>
      <c r="X855" s="72" t="e">
        <f t="shared" ca="1" si="423"/>
        <v>#N/A</v>
      </c>
      <c r="Y855" s="72" t="e">
        <f t="shared" ca="1" si="424"/>
        <v>#N/A</v>
      </c>
      <c r="Z855" s="72" t="e">
        <f t="shared" ca="1" si="425"/>
        <v>#N/A</v>
      </c>
      <c r="AA855" s="72" t="e">
        <f t="shared" ca="1" si="426"/>
        <v>#N/A</v>
      </c>
      <c r="AB855" s="72" t="e">
        <f t="shared" ca="1" si="427"/>
        <v>#N/A</v>
      </c>
      <c r="AC855" s="72" t="e">
        <f t="shared" ca="1" si="428"/>
        <v>#N/A</v>
      </c>
      <c r="AD855" s="72" t="e">
        <f t="shared" ca="1" si="429"/>
        <v>#N/A</v>
      </c>
      <c r="AE855" s="72" t="e">
        <f ca="1">Coef!$J$6*Coef!$J$9*(V855-(Coef!$J$10*AB855)+(Coef!$J$11*AC855)-(Coef!$J$12*AD855))</f>
        <v>#N/A</v>
      </c>
      <c r="AF855" s="72" t="e">
        <f t="shared" ca="1" si="430"/>
        <v>#N/A</v>
      </c>
      <c r="AG855" s="72" t="e">
        <f ca="1">((Coef!$J$8*Y855^2)/2)*(COS(V855))^2</f>
        <v>#N/A</v>
      </c>
      <c r="AH855" s="72" t="e">
        <f t="shared" ca="1" si="431"/>
        <v>#N/A</v>
      </c>
      <c r="AI855" s="72" t="e">
        <f t="shared" ca="1" si="432"/>
        <v>#N/A</v>
      </c>
      <c r="AJ855" s="72" t="e">
        <f t="shared" ca="1" si="433"/>
        <v>#N/A</v>
      </c>
      <c r="AK855" s="72" t="e">
        <f t="shared" ca="1" si="434"/>
        <v>#N/A</v>
      </c>
      <c r="AL855" s="72" t="e">
        <f t="shared" ca="1" si="435"/>
        <v>#N/A</v>
      </c>
      <c r="AM855" s="72" t="e">
        <f ca="1">V855+(1+Coef!$J$8*(COS(V855))^2-(3/2)*Coef!$J$8*SIN(V855)*COS(V855)*(AL855-V855))*(AL855-V855)</f>
        <v>#N/A</v>
      </c>
      <c r="AN855" s="34" t="e">
        <f t="shared" ca="1" si="436"/>
        <v>#N/A</v>
      </c>
      <c r="AO855" s="33" t="e">
        <f t="shared" ca="1" si="437"/>
        <v>#N/A</v>
      </c>
      <c r="AP855" s="33" t="e">
        <f t="shared" ca="1" si="438"/>
        <v>#N/A</v>
      </c>
      <c r="AQ855" s="72" t="e">
        <f ca="1">'MGRS to Dist'!BP855</f>
        <v>#N/A</v>
      </c>
      <c r="AR855" s="72" t="e">
        <f ca="1">'MGRS to Dist'!BT855</f>
        <v>#N/A</v>
      </c>
      <c r="AS855" s="72" t="e">
        <f ca="1">'MGRS to Dist'!BU855</f>
        <v>#N/A</v>
      </c>
      <c r="AT855" s="72" t="e">
        <f ca="1">'MGRS to Dist'!BV855</f>
        <v>#N/A</v>
      </c>
    </row>
    <row r="856" spans="3:46" ht="16.5" customHeight="1">
      <c r="C856" s="72" t="str">
        <f t="shared" si="409"/>
        <v/>
      </c>
      <c r="D856" s="72" t="e">
        <f t="array" aca="1" ref="D856" ca="1">MATCH(TRUE,ISERROR(VALUE(MID(C856,ROW(INDIRECT("1:"&amp;LEN(C856))),1))),0)</f>
        <v>#N/A</v>
      </c>
      <c r="E856" s="72" t="e">
        <f t="shared" ca="1" si="410"/>
        <v>#N/A</v>
      </c>
      <c r="F856" s="72" t="e">
        <f t="shared" ca="1" si="411"/>
        <v>#N/A</v>
      </c>
      <c r="G856" s="72" t="e">
        <f t="shared" ca="1" si="412"/>
        <v>#N/A</v>
      </c>
      <c r="H856" s="72" t="e">
        <f t="shared" ca="1" si="413"/>
        <v>#N/A</v>
      </c>
      <c r="I856" s="72" t="e">
        <f t="shared" ca="1" si="414"/>
        <v>#N/A</v>
      </c>
      <c r="J856" s="72" t="e">
        <f t="shared" ca="1" si="415"/>
        <v>#N/A</v>
      </c>
      <c r="K856" s="72" t="e">
        <f t="shared" ca="1" si="416"/>
        <v>#N/A</v>
      </c>
      <c r="L856" s="72" t="e">
        <f t="shared" ca="1" si="417"/>
        <v>#N/A</v>
      </c>
      <c r="M856" s="72" t="e">
        <f ca="1">VLOOKUP(G856,Coef!$C$2:$F$25,4)</f>
        <v>#N/A</v>
      </c>
      <c r="N856" s="31" t="e">
        <f ca="1">VLOOKUP(F856,Coef!$C$4:$D$23,2)</f>
        <v>#N/A</v>
      </c>
      <c r="O856" s="31" t="e">
        <f ca="1">MOD(VLOOKUP(H856,Coef!$C$2:$G$21,5)+MOD(E856+1,2)*15,20)</f>
        <v>#N/A</v>
      </c>
      <c r="P856" s="31" t="e">
        <f ca="1">VLOOKUP(N856,Coef!$A$27:$B$46,2)</f>
        <v>#N/A</v>
      </c>
      <c r="Q856" s="31" t="e">
        <f ca="1">VLOOKUP(N856,Coef!$A$27:$C$46,3)+O856/10-0.1</f>
        <v>#N/A</v>
      </c>
      <c r="R856" s="31" t="e">
        <f t="shared" ca="1" si="418"/>
        <v>#N/A</v>
      </c>
      <c r="S856" s="72" t="e">
        <f t="shared" ca="1" si="419"/>
        <v>#N/A</v>
      </c>
      <c r="T856" s="72" t="e">
        <f t="shared" ca="1" si="420"/>
        <v>#N/A</v>
      </c>
      <c r="U856" s="72" t="e">
        <f t="shared" ca="1" si="421"/>
        <v>#N/A</v>
      </c>
      <c r="V856" s="72" t="e">
        <f t="shared" ca="1" si="422"/>
        <v>#N/A</v>
      </c>
      <c r="W856" s="72" t="e">
        <f ca="1">(Coef!$J$9/(1+Coef!$J$8*(COS(V856))^2)^0.5)*Coef!$J$6</f>
        <v>#N/A</v>
      </c>
      <c r="X856" s="72" t="e">
        <f t="shared" ca="1" si="423"/>
        <v>#N/A</v>
      </c>
      <c r="Y856" s="72" t="e">
        <f t="shared" ca="1" si="424"/>
        <v>#N/A</v>
      </c>
      <c r="Z856" s="72" t="e">
        <f t="shared" ca="1" si="425"/>
        <v>#N/A</v>
      </c>
      <c r="AA856" s="72" t="e">
        <f t="shared" ca="1" si="426"/>
        <v>#N/A</v>
      </c>
      <c r="AB856" s="72" t="e">
        <f t="shared" ca="1" si="427"/>
        <v>#N/A</v>
      </c>
      <c r="AC856" s="72" t="e">
        <f t="shared" ca="1" si="428"/>
        <v>#N/A</v>
      </c>
      <c r="AD856" s="72" t="e">
        <f t="shared" ca="1" si="429"/>
        <v>#N/A</v>
      </c>
      <c r="AE856" s="72" t="e">
        <f ca="1">Coef!$J$6*Coef!$J$9*(V856-(Coef!$J$10*AB856)+(Coef!$J$11*AC856)-(Coef!$J$12*AD856))</f>
        <v>#N/A</v>
      </c>
      <c r="AF856" s="72" t="e">
        <f t="shared" ca="1" si="430"/>
        <v>#N/A</v>
      </c>
      <c r="AG856" s="72" t="e">
        <f ca="1">((Coef!$J$8*Y856^2)/2)*(COS(V856))^2</f>
        <v>#N/A</v>
      </c>
      <c r="AH856" s="72" t="e">
        <f t="shared" ca="1" si="431"/>
        <v>#N/A</v>
      </c>
      <c r="AI856" s="72" t="e">
        <f t="shared" ca="1" si="432"/>
        <v>#N/A</v>
      </c>
      <c r="AJ856" s="72" t="e">
        <f t="shared" ca="1" si="433"/>
        <v>#N/A</v>
      </c>
      <c r="AK856" s="72" t="e">
        <f t="shared" ca="1" si="434"/>
        <v>#N/A</v>
      </c>
      <c r="AL856" s="72" t="e">
        <f t="shared" ca="1" si="435"/>
        <v>#N/A</v>
      </c>
      <c r="AM856" s="72" t="e">
        <f ca="1">V856+(1+Coef!$J$8*(COS(V856))^2-(3/2)*Coef!$J$8*SIN(V856)*COS(V856)*(AL856-V856))*(AL856-V856)</f>
        <v>#N/A</v>
      </c>
      <c r="AN856" s="34" t="e">
        <f t="shared" ca="1" si="436"/>
        <v>#N/A</v>
      </c>
      <c r="AO856" s="33" t="e">
        <f t="shared" ca="1" si="437"/>
        <v>#N/A</v>
      </c>
      <c r="AP856" s="33" t="e">
        <f t="shared" ca="1" si="438"/>
        <v>#N/A</v>
      </c>
      <c r="AQ856" s="72" t="e">
        <f ca="1">'MGRS to Dist'!BP856</f>
        <v>#N/A</v>
      </c>
      <c r="AR856" s="72" t="e">
        <f ca="1">'MGRS to Dist'!BT856</f>
        <v>#N/A</v>
      </c>
      <c r="AS856" s="72" t="e">
        <f ca="1">'MGRS to Dist'!BU856</f>
        <v>#N/A</v>
      </c>
      <c r="AT856" s="72" t="e">
        <f ca="1">'MGRS to Dist'!BV856</f>
        <v>#N/A</v>
      </c>
    </row>
    <row r="857" spans="3:46" ht="16.5" customHeight="1">
      <c r="C857" s="72" t="str">
        <f t="shared" si="409"/>
        <v/>
      </c>
      <c r="D857" s="72" t="e">
        <f t="array" aca="1" ref="D857" ca="1">MATCH(TRUE,ISERROR(VALUE(MID(C857,ROW(INDIRECT("1:"&amp;LEN(C857))),1))),0)</f>
        <v>#N/A</v>
      </c>
      <c r="E857" s="72" t="e">
        <f t="shared" ca="1" si="410"/>
        <v>#N/A</v>
      </c>
      <c r="F857" s="72" t="e">
        <f t="shared" ca="1" si="411"/>
        <v>#N/A</v>
      </c>
      <c r="G857" s="72" t="e">
        <f t="shared" ca="1" si="412"/>
        <v>#N/A</v>
      </c>
      <c r="H857" s="72" t="e">
        <f t="shared" ca="1" si="413"/>
        <v>#N/A</v>
      </c>
      <c r="I857" s="72" t="e">
        <f t="shared" ca="1" si="414"/>
        <v>#N/A</v>
      </c>
      <c r="J857" s="72" t="e">
        <f t="shared" ca="1" si="415"/>
        <v>#N/A</v>
      </c>
      <c r="K857" s="72" t="e">
        <f t="shared" ca="1" si="416"/>
        <v>#N/A</v>
      </c>
      <c r="L857" s="72" t="e">
        <f t="shared" ca="1" si="417"/>
        <v>#N/A</v>
      </c>
      <c r="M857" s="72" t="e">
        <f ca="1">VLOOKUP(G857,Coef!$C$2:$F$25,4)</f>
        <v>#N/A</v>
      </c>
      <c r="N857" s="31" t="e">
        <f ca="1">VLOOKUP(F857,Coef!$C$4:$D$23,2)</f>
        <v>#N/A</v>
      </c>
      <c r="O857" s="31" t="e">
        <f ca="1">MOD(VLOOKUP(H857,Coef!$C$2:$G$21,5)+MOD(E857+1,2)*15,20)</f>
        <v>#N/A</v>
      </c>
      <c r="P857" s="31" t="e">
        <f ca="1">VLOOKUP(N857,Coef!$A$27:$B$46,2)</f>
        <v>#N/A</v>
      </c>
      <c r="Q857" s="31" t="e">
        <f ca="1">VLOOKUP(N857,Coef!$A$27:$C$46,3)+O857/10-0.1</f>
        <v>#N/A</v>
      </c>
      <c r="R857" s="31" t="e">
        <f t="shared" ca="1" si="418"/>
        <v>#N/A</v>
      </c>
      <c r="S857" s="72" t="e">
        <f t="shared" ca="1" si="419"/>
        <v>#N/A</v>
      </c>
      <c r="T857" s="72" t="e">
        <f t="shared" ca="1" si="420"/>
        <v>#N/A</v>
      </c>
      <c r="U857" s="72" t="e">
        <f t="shared" ca="1" si="421"/>
        <v>#N/A</v>
      </c>
      <c r="V857" s="72" t="e">
        <f t="shared" ca="1" si="422"/>
        <v>#N/A</v>
      </c>
      <c r="W857" s="72" t="e">
        <f ca="1">(Coef!$J$9/(1+Coef!$J$8*(COS(V857))^2)^0.5)*Coef!$J$6</f>
        <v>#N/A</v>
      </c>
      <c r="X857" s="72" t="e">
        <f t="shared" ca="1" si="423"/>
        <v>#N/A</v>
      </c>
      <c r="Y857" s="72" t="e">
        <f t="shared" ca="1" si="424"/>
        <v>#N/A</v>
      </c>
      <c r="Z857" s="72" t="e">
        <f t="shared" ca="1" si="425"/>
        <v>#N/A</v>
      </c>
      <c r="AA857" s="72" t="e">
        <f t="shared" ca="1" si="426"/>
        <v>#N/A</v>
      </c>
      <c r="AB857" s="72" t="e">
        <f t="shared" ca="1" si="427"/>
        <v>#N/A</v>
      </c>
      <c r="AC857" s="72" t="e">
        <f t="shared" ca="1" si="428"/>
        <v>#N/A</v>
      </c>
      <c r="AD857" s="72" t="e">
        <f t="shared" ca="1" si="429"/>
        <v>#N/A</v>
      </c>
      <c r="AE857" s="72" t="e">
        <f ca="1">Coef!$J$6*Coef!$J$9*(V857-(Coef!$J$10*AB857)+(Coef!$J$11*AC857)-(Coef!$J$12*AD857))</f>
        <v>#N/A</v>
      </c>
      <c r="AF857" s="72" t="e">
        <f t="shared" ca="1" si="430"/>
        <v>#N/A</v>
      </c>
      <c r="AG857" s="72" t="e">
        <f ca="1">((Coef!$J$8*Y857^2)/2)*(COS(V857))^2</f>
        <v>#N/A</v>
      </c>
      <c r="AH857" s="72" t="e">
        <f t="shared" ca="1" si="431"/>
        <v>#N/A</v>
      </c>
      <c r="AI857" s="72" t="e">
        <f t="shared" ca="1" si="432"/>
        <v>#N/A</v>
      </c>
      <c r="AJ857" s="72" t="e">
        <f t="shared" ca="1" si="433"/>
        <v>#N/A</v>
      </c>
      <c r="AK857" s="72" t="e">
        <f t="shared" ca="1" si="434"/>
        <v>#N/A</v>
      </c>
      <c r="AL857" s="72" t="e">
        <f t="shared" ca="1" si="435"/>
        <v>#N/A</v>
      </c>
      <c r="AM857" s="72" t="e">
        <f ca="1">V857+(1+Coef!$J$8*(COS(V857))^2-(3/2)*Coef!$J$8*SIN(V857)*COS(V857)*(AL857-V857))*(AL857-V857)</f>
        <v>#N/A</v>
      </c>
      <c r="AN857" s="34" t="e">
        <f t="shared" ca="1" si="436"/>
        <v>#N/A</v>
      </c>
      <c r="AO857" s="33" t="e">
        <f t="shared" ca="1" si="437"/>
        <v>#N/A</v>
      </c>
      <c r="AP857" s="33" t="e">
        <f t="shared" ca="1" si="438"/>
        <v>#N/A</v>
      </c>
      <c r="AQ857" s="72" t="e">
        <f ca="1">'MGRS to Dist'!BP857</f>
        <v>#N/A</v>
      </c>
      <c r="AR857" s="72" t="e">
        <f ca="1">'MGRS to Dist'!BT857</f>
        <v>#N/A</v>
      </c>
      <c r="AS857" s="72" t="e">
        <f ca="1">'MGRS to Dist'!BU857</f>
        <v>#N/A</v>
      </c>
      <c r="AT857" s="72" t="e">
        <f ca="1">'MGRS to Dist'!BV857</f>
        <v>#N/A</v>
      </c>
    </row>
    <row r="858" spans="3:46" ht="16.5" customHeight="1">
      <c r="C858" s="72" t="str">
        <f t="shared" si="409"/>
        <v/>
      </c>
      <c r="D858" s="72" t="e">
        <f t="array" aca="1" ref="D858" ca="1">MATCH(TRUE,ISERROR(VALUE(MID(C858,ROW(INDIRECT("1:"&amp;LEN(C858))),1))),0)</f>
        <v>#N/A</v>
      </c>
      <c r="E858" s="72" t="e">
        <f t="shared" ca="1" si="410"/>
        <v>#N/A</v>
      </c>
      <c r="F858" s="72" t="e">
        <f t="shared" ca="1" si="411"/>
        <v>#N/A</v>
      </c>
      <c r="G858" s="72" t="e">
        <f t="shared" ca="1" si="412"/>
        <v>#N/A</v>
      </c>
      <c r="H858" s="72" t="e">
        <f t="shared" ca="1" si="413"/>
        <v>#N/A</v>
      </c>
      <c r="I858" s="72" t="e">
        <f t="shared" ca="1" si="414"/>
        <v>#N/A</v>
      </c>
      <c r="J858" s="72" t="e">
        <f t="shared" ca="1" si="415"/>
        <v>#N/A</v>
      </c>
      <c r="K858" s="72" t="e">
        <f t="shared" ca="1" si="416"/>
        <v>#N/A</v>
      </c>
      <c r="L858" s="72" t="e">
        <f t="shared" ca="1" si="417"/>
        <v>#N/A</v>
      </c>
      <c r="M858" s="72" t="e">
        <f ca="1">VLOOKUP(G858,Coef!$C$2:$F$25,4)</f>
        <v>#N/A</v>
      </c>
      <c r="N858" s="31" t="e">
        <f ca="1">VLOOKUP(F858,Coef!$C$4:$D$23,2)</f>
        <v>#N/A</v>
      </c>
      <c r="O858" s="31" t="e">
        <f ca="1">MOD(VLOOKUP(H858,Coef!$C$2:$G$21,5)+MOD(E858+1,2)*15,20)</f>
        <v>#N/A</v>
      </c>
      <c r="P858" s="31" t="e">
        <f ca="1">VLOOKUP(N858,Coef!$A$27:$B$46,2)</f>
        <v>#N/A</v>
      </c>
      <c r="Q858" s="31" t="e">
        <f ca="1">VLOOKUP(N858,Coef!$A$27:$C$46,3)+O858/10-0.1</f>
        <v>#N/A</v>
      </c>
      <c r="R858" s="31" t="e">
        <f t="shared" ca="1" si="418"/>
        <v>#N/A</v>
      </c>
      <c r="S858" s="72" t="e">
        <f t="shared" ca="1" si="419"/>
        <v>#N/A</v>
      </c>
      <c r="T858" s="72" t="e">
        <f t="shared" ca="1" si="420"/>
        <v>#N/A</v>
      </c>
      <c r="U858" s="72" t="e">
        <f t="shared" ca="1" si="421"/>
        <v>#N/A</v>
      </c>
      <c r="V858" s="72" t="e">
        <f t="shared" ca="1" si="422"/>
        <v>#N/A</v>
      </c>
      <c r="W858" s="72" t="e">
        <f ca="1">(Coef!$J$9/(1+Coef!$J$8*(COS(V858))^2)^0.5)*Coef!$J$6</f>
        <v>#N/A</v>
      </c>
      <c r="X858" s="72" t="e">
        <f t="shared" ca="1" si="423"/>
        <v>#N/A</v>
      </c>
      <c r="Y858" s="72" t="e">
        <f t="shared" ca="1" si="424"/>
        <v>#N/A</v>
      </c>
      <c r="Z858" s="72" t="e">
        <f t="shared" ca="1" si="425"/>
        <v>#N/A</v>
      </c>
      <c r="AA858" s="72" t="e">
        <f t="shared" ca="1" si="426"/>
        <v>#N/A</v>
      </c>
      <c r="AB858" s="72" t="e">
        <f t="shared" ca="1" si="427"/>
        <v>#N/A</v>
      </c>
      <c r="AC858" s="72" t="e">
        <f t="shared" ca="1" si="428"/>
        <v>#N/A</v>
      </c>
      <c r="AD858" s="72" t="e">
        <f t="shared" ca="1" si="429"/>
        <v>#N/A</v>
      </c>
      <c r="AE858" s="72" t="e">
        <f ca="1">Coef!$J$6*Coef!$J$9*(V858-(Coef!$J$10*AB858)+(Coef!$J$11*AC858)-(Coef!$J$12*AD858))</f>
        <v>#N/A</v>
      </c>
      <c r="AF858" s="72" t="e">
        <f t="shared" ca="1" si="430"/>
        <v>#N/A</v>
      </c>
      <c r="AG858" s="72" t="e">
        <f ca="1">((Coef!$J$8*Y858^2)/2)*(COS(V858))^2</f>
        <v>#N/A</v>
      </c>
      <c r="AH858" s="72" t="e">
        <f t="shared" ca="1" si="431"/>
        <v>#N/A</v>
      </c>
      <c r="AI858" s="72" t="e">
        <f t="shared" ca="1" si="432"/>
        <v>#N/A</v>
      </c>
      <c r="AJ858" s="72" t="e">
        <f t="shared" ca="1" si="433"/>
        <v>#N/A</v>
      </c>
      <c r="AK858" s="72" t="e">
        <f t="shared" ca="1" si="434"/>
        <v>#N/A</v>
      </c>
      <c r="AL858" s="72" t="e">
        <f t="shared" ca="1" si="435"/>
        <v>#N/A</v>
      </c>
      <c r="AM858" s="72" t="e">
        <f ca="1">V858+(1+Coef!$J$8*(COS(V858))^2-(3/2)*Coef!$J$8*SIN(V858)*COS(V858)*(AL858-V858))*(AL858-V858)</f>
        <v>#N/A</v>
      </c>
      <c r="AN858" s="34" t="e">
        <f t="shared" ca="1" si="436"/>
        <v>#N/A</v>
      </c>
      <c r="AO858" s="33" t="e">
        <f t="shared" ca="1" si="437"/>
        <v>#N/A</v>
      </c>
      <c r="AP858" s="33" t="e">
        <f t="shared" ca="1" si="438"/>
        <v>#N/A</v>
      </c>
      <c r="AQ858" s="72" t="e">
        <f ca="1">'MGRS to Dist'!BP858</f>
        <v>#N/A</v>
      </c>
      <c r="AR858" s="72" t="e">
        <f ca="1">'MGRS to Dist'!BT858</f>
        <v>#N/A</v>
      </c>
      <c r="AS858" s="72" t="e">
        <f ca="1">'MGRS to Dist'!BU858</f>
        <v>#N/A</v>
      </c>
      <c r="AT858" s="72" t="e">
        <f ca="1">'MGRS to Dist'!BV858</f>
        <v>#N/A</v>
      </c>
    </row>
    <row r="859" spans="3:46" ht="16.5" customHeight="1">
      <c r="C859" s="72" t="str">
        <f t="shared" si="409"/>
        <v/>
      </c>
      <c r="D859" s="72" t="e">
        <f t="array" aca="1" ref="D859" ca="1">MATCH(TRUE,ISERROR(VALUE(MID(C859,ROW(INDIRECT("1:"&amp;LEN(C859))),1))),0)</f>
        <v>#N/A</v>
      </c>
      <c r="E859" s="72" t="e">
        <f t="shared" ca="1" si="410"/>
        <v>#N/A</v>
      </c>
      <c r="F859" s="72" t="e">
        <f t="shared" ca="1" si="411"/>
        <v>#N/A</v>
      </c>
      <c r="G859" s="72" t="e">
        <f t="shared" ca="1" si="412"/>
        <v>#N/A</v>
      </c>
      <c r="H859" s="72" t="e">
        <f t="shared" ca="1" si="413"/>
        <v>#N/A</v>
      </c>
      <c r="I859" s="72" t="e">
        <f t="shared" ca="1" si="414"/>
        <v>#N/A</v>
      </c>
      <c r="J859" s="72" t="e">
        <f t="shared" ca="1" si="415"/>
        <v>#N/A</v>
      </c>
      <c r="K859" s="72" t="e">
        <f t="shared" ca="1" si="416"/>
        <v>#N/A</v>
      </c>
      <c r="L859" s="72" t="e">
        <f t="shared" ca="1" si="417"/>
        <v>#N/A</v>
      </c>
      <c r="M859" s="72" t="e">
        <f ca="1">VLOOKUP(G859,Coef!$C$2:$F$25,4)</f>
        <v>#N/A</v>
      </c>
      <c r="N859" s="31" t="e">
        <f ca="1">VLOOKUP(F859,Coef!$C$4:$D$23,2)</f>
        <v>#N/A</v>
      </c>
      <c r="O859" s="31" t="e">
        <f ca="1">MOD(VLOOKUP(H859,Coef!$C$2:$G$21,5)+MOD(E859+1,2)*15,20)</f>
        <v>#N/A</v>
      </c>
      <c r="P859" s="31" t="e">
        <f ca="1">VLOOKUP(N859,Coef!$A$27:$B$46,2)</f>
        <v>#N/A</v>
      </c>
      <c r="Q859" s="31" t="e">
        <f ca="1">VLOOKUP(N859,Coef!$A$27:$C$46,3)+O859/10-0.1</f>
        <v>#N/A</v>
      </c>
      <c r="R859" s="31" t="e">
        <f t="shared" ca="1" si="418"/>
        <v>#N/A</v>
      </c>
      <c r="S859" s="72" t="e">
        <f t="shared" ca="1" si="419"/>
        <v>#N/A</v>
      </c>
      <c r="T859" s="72" t="e">
        <f t="shared" ca="1" si="420"/>
        <v>#N/A</v>
      </c>
      <c r="U859" s="72" t="e">
        <f t="shared" ca="1" si="421"/>
        <v>#N/A</v>
      </c>
      <c r="V859" s="72" t="e">
        <f t="shared" ca="1" si="422"/>
        <v>#N/A</v>
      </c>
      <c r="W859" s="72" t="e">
        <f ca="1">(Coef!$J$9/(1+Coef!$J$8*(COS(V859))^2)^0.5)*Coef!$J$6</f>
        <v>#N/A</v>
      </c>
      <c r="X859" s="72" t="e">
        <f t="shared" ca="1" si="423"/>
        <v>#N/A</v>
      </c>
      <c r="Y859" s="72" t="e">
        <f t="shared" ca="1" si="424"/>
        <v>#N/A</v>
      </c>
      <c r="Z859" s="72" t="e">
        <f t="shared" ca="1" si="425"/>
        <v>#N/A</v>
      </c>
      <c r="AA859" s="72" t="e">
        <f t="shared" ca="1" si="426"/>
        <v>#N/A</v>
      </c>
      <c r="AB859" s="72" t="e">
        <f t="shared" ca="1" si="427"/>
        <v>#N/A</v>
      </c>
      <c r="AC859" s="72" t="e">
        <f t="shared" ca="1" si="428"/>
        <v>#N/A</v>
      </c>
      <c r="AD859" s="72" t="e">
        <f t="shared" ca="1" si="429"/>
        <v>#N/A</v>
      </c>
      <c r="AE859" s="72" t="e">
        <f ca="1">Coef!$J$6*Coef!$J$9*(V859-(Coef!$J$10*AB859)+(Coef!$J$11*AC859)-(Coef!$J$12*AD859))</f>
        <v>#N/A</v>
      </c>
      <c r="AF859" s="72" t="e">
        <f t="shared" ca="1" si="430"/>
        <v>#N/A</v>
      </c>
      <c r="AG859" s="72" t="e">
        <f ca="1">((Coef!$J$8*Y859^2)/2)*(COS(V859))^2</f>
        <v>#N/A</v>
      </c>
      <c r="AH859" s="72" t="e">
        <f t="shared" ca="1" si="431"/>
        <v>#N/A</v>
      </c>
      <c r="AI859" s="72" t="e">
        <f t="shared" ca="1" si="432"/>
        <v>#N/A</v>
      </c>
      <c r="AJ859" s="72" t="e">
        <f t="shared" ca="1" si="433"/>
        <v>#N/A</v>
      </c>
      <c r="AK859" s="72" t="e">
        <f t="shared" ca="1" si="434"/>
        <v>#N/A</v>
      </c>
      <c r="AL859" s="72" t="e">
        <f t="shared" ca="1" si="435"/>
        <v>#N/A</v>
      </c>
      <c r="AM859" s="72" t="e">
        <f ca="1">V859+(1+Coef!$J$8*(COS(V859))^2-(3/2)*Coef!$J$8*SIN(V859)*COS(V859)*(AL859-V859))*(AL859-V859)</f>
        <v>#N/A</v>
      </c>
      <c r="AN859" s="34" t="e">
        <f t="shared" ca="1" si="436"/>
        <v>#N/A</v>
      </c>
      <c r="AO859" s="33" t="e">
        <f t="shared" ca="1" si="437"/>
        <v>#N/A</v>
      </c>
      <c r="AP859" s="33" t="e">
        <f t="shared" ca="1" si="438"/>
        <v>#N/A</v>
      </c>
      <c r="AQ859" s="72" t="e">
        <f ca="1">'MGRS to Dist'!BP859</f>
        <v>#N/A</v>
      </c>
      <c r="AR859" s="72" t="e">
        <f ca="1">'MGRS to Dist'!BT859</f>
        <v>#N/A</v>
      </c>
      <c r="AS859" s="72" t="e">
        <f ca="1">'MGRS to Dist'!BU859</f>
        <v>#N/A</v>
      </c>
      <c r="AT859" s="72" t="e">
        <f ca="1">'MGRS to Dist'!BV859</f>
        <v>#N/A</v>
      </c>
    </row>
    <row r="860" spans="3:46" ht="16.5" customHeight="1">
      <c r="C860" s="72" t="str">
        <f t="shared" ref="C860:C923" si="439">SUBSTITUTE(B860," ","")</f>
        <v/>
      </c>
      <c r="D860" s="72" t="e">
        <f t="array" aca="1" ref="D860" ca="1">MATCH(TRUE,ISERROR(VALUE(MID(C860,ROW(INDIRECT("1:"&amp;LEN(C860))),1))),0)</f>
        <v>#N/A</v>
      </c>
      <c r="E860" s="72" t="e">
        <f t="shared" ref="E860:E923" ca="1" si="440">VALUE(LEFT(C860,D860-1))</f>
        <v>#N/A</v>
      </c>
      <c r="F860" s="72" t="e">
        <f t="shared" ref="F860:F923" ca="1" si="441">MID(C860,D860,1)</f>
        <v>#N/A</v>
      </c>
      <c r="G860" s="72" t="e">
        <f t="shared" ref="G860:G923" ca="1" si="442">MID(C860,D860+1,1)</f>
        <v>#N/A</v>
      </c>
      <c r="H860" s="72" t="e">
        <f t="shared" ref="H860:H923" ca="1" si="443">MID(C860,D860+2,1)</f>
        <v>#N/A</v>
      </c>
      <c r="I860" s="72" t="e">
        <f t="shared" ref="I860:I923" ca="1" si="444">LEN(C860)-D860-2</f>
        <v>#N/A</v>
      </c>
      <c r="J860" s="72" t="e">
        <f t="shared" ref="J860:J923" ca="1" si="445">VALUE(LEFT(RIGHT(C860,I860),I860/2))*10^(5-I860/2)</f>
        <v>#N/A</v>
      </c>
      <c r="K860" s="72" t="e">
        <f t="shared" ref="K860:K923" ca="1" si="446">VALUE(RIGHT(C860,I860/2))*10^(5-I860/2)</f>
        <v>#N/A</v>
      </c>
      <c r="L860" s="72" t="e">
        <f t="shared" ref="L860:L923" ca="1" si="447">E860*6-183*PI()/180</f>
        <v>#N/A</v>
      </c>
      <c r="M860" s="72" t="e">
        <f ca="1">VLOOKUP(G860,Coef!$C$2:$F$25,4)</f>
        <v>#N/A</v>
      </c>
      <c r="N860" s="31" t="e">
        <f ca="1">VLOOKUP(F860,Coef!$C$4:$D$23,2)</f>
        <v>#N/A</v>
      </c>
      <c r="O860" s="31" t="e">
        <f ca="1">MOD(VLOOKUP(H860,Coef!$C$2:$G$21,5)+MOD(E860+1,2)*15,20)</f>
        <v>#N/A</v>
      </c>
      <c r="P860" s="31" t="e">
        <f ca="1">VLOOKUP(N860,Coef!$A$27:$B$46,2)</f>
        <v>#N/A</v>
      </c>
      <c r="Q860" s="31" t="e">
        <f ca="1">VLOOKUP(N860,Coef!$A$27:$C$46,3)+O860/10-0.1</f>
        <v>#N/A</v>
      </c>
      <c r="R860" s="31" t="e">
        <f t="shared" ref="R860:R923" ca="1" si="448">IF(Q860+0.1&lt;P860,Q860+2,Q860)</f>
        <v>#N/A</v>
      </c>
      <c r="S860" s="72" t="e">
        <f t="shared" ref="S860:S923" ca="1" si="449">M860*100000+J860</f>
        <v>#N/A</v>
      </c>
      <c r="T860" s="72" t="e">
        <f t="shared" ref="T860:T923" ca="1" si="450">R860*1000000+K860</f>
        <v>#N/A</v>
      </c>
      <c r="U860" s="72" t="e">
        <f t="shared" ref="U860:U923" ca="1" si="451">IF(N860&lt;11,T860-10000000,T860)</f>
        <v>#N/A</v>
      </c>
      <c r="V860" s="72" t="e">
        <f t="shared" ref="V860:V923" ca="1" si="452">U860/(6366197.724*0.9996)</f>
        <v>#N/A</v>
      </c>
      <c r="W860" s="72" t="e">
        <f ca="1">(Coef!$J$9/(1+Coef!$J$8*(COS(V860))^2)^0.5)*Coef!$J$6</f>
        <v>#N/A</v>
      </c>
      <c r="X860" s="72" t="e">
        <f t="shared" ref="X860:X923" ca="1" si="453">6*E860-183</f>
        <v>#N/A</v>
      </c>
      <c r="Y860" s="72" t="e">
        <f t="shared" ref="Y860:Y923" ca="1" si="454">(S860-500000)/W860</f>
        <v>#N/A</v>
      </c>
      <c r="Z860" s="72" t="e">
        <f t="shared" ref="Z860:Z923" ca="1" si="455">SIN(2*V860)</f>
        <v>#N/A</v>
      </c>
      <c r="AA860" s="72" t="e">
        <f t="shared" ref="AA860:AA923" ca="1" si="456">Z860*(COS(V860))^2</f>
        <v>#N/A</v>
      </c>
      <c r="AB860" s="72" t="e">
        <f t="shared" ref="AB860:AB923" ca="1" si="457">V860+(Z860/2)</f>
        <v>#N/A</v>
      </c>
      <c r="AC860" s="72" t="e">
        <f t="shared" ref="AC860:AC923" ca="1" si="458">(3*AB860+AA860)/4</f>
        <v>#N/A</v>
      </c>
      <c r="AD860" s="72" t="e">
        <f t="shared" ref="AD860:AD923" ca="1" si="459">(5*AC860+AA860*(COS(V860))^2)/3</f>
        <v>#N/A</v>
      </c>
      <c r="AE860" s="72" t="e">
        <f ca="1">Coef!$J$6*Coef!$J$9*(V860-(Coef!$J$10*AB860)+(Coef!$J$11*AC860)-(Coef!$J$12*AD860))</f>
        <v>#N/A</v>
      </c>
      <c r="AF860" s="72" t="e">
        <f t="shared" ref="AF860:AF923" ca="1" si="460">(U860-AE860)/W860</f>
        <v>#N/A</v>
      </c>
      <c r="AG860" s="72" t="e">
        <f ca="1">((Coef!$J$8*Y860^2)/2)*(COS(V860))^2</f>
        <v>#N/A</v>
      </c>
      <c r="AH860" s="72" t="e">
        <f t="shared" ref="AH860:AH923" ca="1" si="461">Y860*(1-(AG860/3))</f>
        <v>#N/A</v>
      </c>
      <c r="AI860" s="72" t="e">
        <f t="shared" ref="AI860:AI923" ca="1" si="462">AF860*(1-AG860)+V860</f>
        <v>#N/A</v>
      </c>
      <c r="AJ860" s="72" t="e">
        <f t="shared" ref="AJ860:AJ923" ca="1" si="463">(EXP(AH860)-EXP(-AH860))/2</f>
        <v>#N/A</v>
      </c>
      <c r="AK860" s="72" t="e">
        <f t="shared" ref="AK860:AK923" ca="1" si="464">ATAN(AJ860/COS(AI860))</f>
        <v>#N/A</v>
      </c>
      <c r="AL860" s="72" t="e">
        <f t="shared" ref="AL860:AL923" ca="1" si="465">ATAN(COS(AK860)*TAN(AI860))</f>
        <v>#N/A</v>
      </c>
      <c r="AM860" s="72" t="e">
        <f ca="1">V860+(1+Coef!$J$8*(COS(V860))^2-(3/2)*Coef!$J$8*SIN(V860)*COS(V860)*(AL860-V860))*(AL860-V860)</f>
        <v>#N/A</v>
      </c>
      <c r="AN860" s="34" t="e">
        <f t="shared" ref="AN860:AN923" ca="1" si="466">E860&amp;" "&amp;RIGHT(S860+1000000,6)&amp;" "&amp;RIGHT(T860+10000000,7)&amp;" "&amp;IF(AO860&lt;0,"S","N")</f>
        <v>#N/A</v>
      </c>
      <c r="AO860" s="33" t="e">
        <f t="shared" ref="AO860:AO923" ca="1" si="467">AM860/PI()*180</f>
        <v>#N/A</v>
      </c>
      <c r="AP860" s="33" t="e">
        <f t="shared" ref="AP860:AP923" ca="1" si="468">AK860/PI()*180+X860</f>
        <v>#N/A</v>
      </c>
      <c r="AQ860" s="72" t="e">
        <f ca="1">'MGRS to Dist'!BP860</f>
        <v>#N/A</v>
      </c>
      <c r="AR860" s="72" t="e">
        <f ca="1">'MGRS to Dist'!BT860</f>
        <v>#N/A</v>
      </c>
      <c r="AS860" s="72" t="e">
        <f ca="1">'MGRS to Dist'!BU860</f>
        <v>#N/A</v>
      </c>
      <c r="AT860" s="72" t="e">
        <f ca="1">'MGRS to Dist'!BV860</f>
        <v>#N/A</v>
      </c>
    </row>
    <row r="861" spans="3:46" ht="16.5" customHeight="1">
      <c r="C861" s="72" t="str">
        <f t="shared" si="439"/>
        <v/>
      </c>
      <c r="D861" s="72" t="e">
        <f t="array" aca="1" ref="D861" ca="1">MATCH(TRUE,ISERROR(VALUE(MID(C861,ROW(INDIRECT("1:"&amp;LEN(C861))),1))),0)</f>
        <v>#N/A</v>
      </c>
      <c r="E861" s="72" t="e">
        <f t="shared" ca="1" si="440"/>
        <v>#N/A</v>
      </c>
      <c r="F861" s="72" t="e">
        <f t="shared" ca="1" si="441"/>
        <v>#N/A</v>
      </c>
      <c r="G861" s="72" t="e">
        <f t="shared" ca="1" si="442"/>
        <v>#N/A</v>
      </c>
      <c r="H861" s="72" t="e">
        <f t="shared" ca="1" si="443"/>
        <v>#N/A</v>
      </c>
      <c r="I861" s="72" t="e">
        <f t="shared" ca="1" si="444"/>
        <v>#N/A</v>
      </c>
      <c r="J861" s="72" t="e">
        <f t="shared" ca="1" si="445"/>
        <v>#N/A</v>
      </c>
      <c r="K861" s="72" t="e">
        <f t="shared" ca="1" si="446"/>
        <v>#N/A</v>
      </c>
      <c r="L861" s="72" t="e">
        <f t="shared" ca="1" si="447"/>
        <v>#N/A</v>
      </c>
      <c r="M861" s="72" t="e">
        <f ca="1">VLOOKUP(G861,Coef!$C$2:$F$25,4)</f>
        <v>#N/A</v>
      </c>
      <c r="N861" s="31" t="e">
        <f ca="1">VLOOKUP(F861,Coef!$C$4:$D$23,2)</f>
        <v>#N/A</v>
      </c>
      <c r="O861" s="31" t="e">
        <f ca="1">MOD(VLOOKUP(H861,Coef!$C$2:$G$21,5)+MOD(E861+1,2)*15,20)</f>
        <v>#N/A</v>
      </c>
      <c r="P861" s="31" t="e">
        <f ca="1">VLOOKUP(N861,Coef!$A$27:$B$46,2)</f>
        <v>#N/A</v>
      </c>
      <c r="Q861" s="31" t="e">
        <f ca="1">VLOOKUP(N861,Coef!$A$27:$C$46,3)+O861/10-0.1</f>
        <v>#N/A</v>
      </c>
      <c r="R861" s="31" t="e">
        <f t="shared" ca="1" si="448"/>
        <v>#N/A</v>
      </c>
      <c r="S861" s="72" t="e">
        <f t="shared" ca="1" si="449"/>
        <v>#N/A</v>
      </c>
      <c r="T861" s="72" t="e">
        <f t="shared" ca="1" si="450"/>
        <v>#N/A</v>
      </c>
      <c r="U861" s="72" t="e">
        <f t="shared" ca="1" si="451"/>
        <v>#N/A</v>
      </c>
      <c r="V861" s="72" t="e">
        <f t="shared" ca="1" si="452"/>
        <v>#N/A</v>
      </c>
      <c r="W861" s="72" t="e">
        <f ca="1">(Coef!$J$9/(1+Coef!$J$8*(COS(V861))^2)^0.5)*Coef!$J$6</f>
        <v>#N/A</v>
      </c>
      <c r="X861" s="72" t="e">
        <f t="shared" ca="1" si="453"/>
        <v>#N/A</v>
      </c>
      <c r="Y861" s="72" t="e">
        <f t="shared" ca="1" si="454"/>
        <v>#N/A</v>
      </c>
      <c r="Z861" s="72" t="e">
        <f t="shared" ca="1" si="455"/>
        <v>#N/A</v>
      </c>
      <c r="AA861" s="72" t="e">
        <f t="shared" ca="1" si="456"/>
        <v>#N/A</v>
      </c>
      <c r="AB861" s="72" t="e">
        <f t="shared" ca="1" si="457"/>
        <v>#N/A</v>
      </c>
      <c r="AC861" s="72" t="e">
        <f t="shared" ca="1" si="458"/>
        <v>#N/A</v>
      </c>
      <c r="AD861" s="72" t="e">
        <f t="shared" ca="1" si="459"/>
        <v>#N/A</v>
      </c>
      <c r="AE861" s="72" t="e">
        <f ca="1">Coef!$J$6*Coef!$J$9*(V861-(Coef!$J$10*AB861)+(Coef!$J$11*AC861)-(Coef!$J$12*AD861))</f>
        <v>#N/A</v>
      </c>
      <c r="AF861" s="72" t="e">
        <f t="shared" ca="1" si="460"/>
        <v>#N/A</v>
      </c>
      <c r="AG861" s="72" t="e">
        <f ca="1">((Coef!$J$8*Y861^2)/2)*(COS(V861))^2</f>
        <v>#N/A</v>
      </c>
      <c r="AH861" s="72" t="e">
        <f t="shared" ca="1" si="461"/>
        <v>#N/A</v>
      </c>
      <c r="AI861" s="72" t="e">
        <f t="shared" ca="1" si="462"/>
        <v>#N/A</v>
      </c>
      <c r="AJ861" s="72" t="e">
        <f t="shared" ca="1" si="463"/>
        <v>#N/A</v>
      </c>
      <c r="AK861" s="72" t="e">
        <f t="shared" ca="1" si="464"/>
        <v>#N/A</v>
      </c>
      <c r="AL861" s="72" t="e">
        <f t="shared" ca="1" si="465"/>
        <v>#N/A</v>
      </c>
      <c r="AM861" s="72" t="e">
        <f ca="1">V861+(1+Coef!$J$8*(COS(V861))^2-(3/2)*Coef!$J$8*SIN(V861)*COS(V861)*(AL861-V861))*(AL861-V861)</f>
        <v>#N/A</v>
      </c>
      <c r="AN861" s="34" t="e">
        <f t="shared" ca="1" si="466"/>
        <v>#N/A</v>
      </c>
      <c r="AO861" s="33" t="e">
        <f t="shared" ca="1" si="467"/>
        <v>#N/A</v>
      </c>
      <c r="AP861" s="33" t="e">
        <f t="shared" ca="1" si="468"/>
        <v>#N/A</v>
      </c>
      <c r="AQ861" s="72" t="e">
        <f ca="1">'MGRS to Dist'!BP861</f>
        <v>#N/A</v>
      </c>
      <c r="AR861" s="72" t="e">
        <f ca="1">'MGRS to Dist'!BT861</f>
        <v>#N/A</v>
      </c>
      <c r="AS861" s="72" t="e">
        <f ca="1">'MGRS to Dist'!BU861</f>
        <v>#N/A</v>
      </c>
      <c r="AT861" s="72" t="e">
        <f ca="1">'MGRS to Dist'!BV861</f>
        <v>#N/A</v>
      </c>
    </row>
    <row r="862" spans="3:46" ht="16.5" customHeight="1">
      <c r="C862" s="72" t="str">
        <f t="shared" si="439"/>
        <v/>
      </c>
      <c r="D862" s="72" t="e">
        <f t="array" aca="1" ref="D862" ca="1">MATCH(TRUE,ISERROR(VALUE(MID(C862,ROW(INDIRECT("1:"&amp;LEN(C862))),1))),0)</f>
        <v>#N/A</v>
      </c>
      <c r="E862" s="72" t="e">
        <f t="shared" ca="1" si="440"/>
        <v>#N/A</v>
      </c>
      <c r="F862" s="72" t="e">
        <f t="shared" ca="1" si="441"/>
        <v>#N/A</v>
      </c>
      <c r="G862" s="72" t="e">
        <f t="shared" ca="1" si="442"/>
        <v>#N/A</v>
      </c>
      <c r="H862" s="72" t="e">
        <f t="shared" ca="1" si="443"/>
        <v>#N/A</v>
      </c>
      <c r="I862" s="72" t="e">
        <f t="shared" ca="1" si="444"/>
        <v>#N/A</v>
      </c>
      <c r="J862" s="72" t="e">
        <f t="shared" ca="1" si="445"/>
        <v>#N/A</v>
      </c>
      <c r="K862" s="72" t="e">
        <f t="shared" ca="1" si="446"/>
        <v>#N/A</v>
      </c>
      <c r="L862" s="72" t="e">
        <f t="shared" ca="1" si="447"/>
        <v>#N/A</v>
      </c>
      <c r="M862" s="72" t="e">
        <f ca="1">VLOOKUP(G862,Coef!$C$2:$F$25,4)</f>
        <v>#N/A</v>
      </c>
      <c r="N862" s="31" t="e">
        <f ca="1">VLOOKUP(F862,Coef!$C$4:$D$23,2)</f>
        <v>#N/A</v>
      </c>
      <c r="O862" s="31" t="e">
        <f ca="1">MOD(VLOOKUP(H862,Coef!$C$2:$G$21,5)+MOD(E862+1,2)*15,20)</f>
        <v>#N/A</v>
      </c>
      <c r="P862" s="31" t="e">
        <f ca="1">VLOOKUP(N862,Coef!$A$27:$B$46,2)</f>
        <v>#N/A</v>
      </c>
      <c r="Q862" s="31" t="e">
        <f ca="1">VLOOKUP(N862,Coef!$A$27:$C$46,3)+O862/10-0.1</f>
        <v>#N/A</v>
      </c>
      <c r="R862" s="31" t="e">
        <f t="shared" ca="1" si="448"/>
        <v>#N/A</v>
      </c>
      <c r="S862" s="72" t="e">
        <f t="shared" ca="1" si="449"/>
        <v>#N/A</v>
      </c>
      <c r="T862" s="72" t="e">
        <f t="shared" ca="1" si="450"/>
        <v>#N/A</v>
      </c>
      <c r="U862" s="72" t="e">
        <f t="shared" ca="1" si="451"/>
        <v>#N/A</v>
      </c>
      <c r="V862" s="72" t="e">
        <f t="shared" ca="1" si="452"/>
        <v>#N/A</v>
      </c>
      <c r="W862" s="72" t="e">
        <f ca="1">(Coef!$J$9/(1+Coef!$J$8*(COS(V862))^2)^0.5)*Coef!$J$6</f>
        <v>#N/A</v>
      </c>
      <c r="X862" s="72" t="e">
        <f t="shared" ca="1" si="453"/>
        <v>#N/A</v>
      </c>
      <c r="Y862" s="72" t="e">
        <f t="shared" ca="1" si="454"/>
        <v>#N/A</v>
      </c>
      <c r="Z862" s="72" t="e">
        <f t="shared" ca="1" si="455"/>
        <v>#N/A</v>
      </c>
      <c r="AA862" s="72" t="e">
        <f t="shared" ca="1" si="456"/>
        <v>#N/A</v>
      </c>
      <c r="AB862" s="72" t="e">
        <f t="shared" ca="1" si="457"/>
        <v>#N/A</v>
      </c>
      <c r="AC862" s="72" t="e">
        <f t="shared" ca="1" si="458"/>
        <v>#N/A</v>
      </c>
      <c r="AD862" s="72" t="e">
        <f t="shared" ca="1" si="459"/>
        <v>#N/A</v>
      </c>
      <c r="AE862" s="72" t="e">
        <f ca="1">Coef!$J$6*Coef!$J$9*(V862-(Coef!$J$10*AB862)+(Coef!$J$11*AC862)-(Coef!$J$12*AD862))</f>
        <v>#N/A</v>
      </c>
      <c r="AF862" s="72" t="e">
        <f t="shared" ca="1" si="460"/>
        <v>#N/A</v>
      </c>
      <c r="AG862" s="72" t="e">
        <f ca="1">((Coef!$J$8*Y862^2)/2)*(COS(V862))^2</f>
        <v>#N/A</v>
      </c>
      <c r="AH862" s="72" t="e">
        <f t="shared" ca="1" si="461"/>
        <v>#N/A</v>
      </c>
      <c r="AI862" s="72" t="e">
        <f t="shared" ca="1" si="462"/>
        <v>#N/A</v>
      </c>
      <c r="AJ862" s="72" t="e">
        <f t="shared" ca="1" si="463"/>
        <v>#N/A</v>
      </c>
      <c r="AK862" s="72" t="e">
        <f t="shared" ca="1" si="464"/>
        <v>#N/A</v>
      </c>
      <c r="AL862" s="72" t="e">
        <f t="shared" ca="1" si="465"/>
        <v>#N/A</v>
      </c>
      <c r="AM862" s="72" t="e">
        <f ca="1">V862+(1+Coef!$J$8*(COS(V862))^2-(3/2)*Coef!$J$8*SIN(V862)*COS(V862)*(AL862-V862))*(AL862-V862)</f>
        <v>#N/A</v>
      </c>
      <c r="AN862" s="34" t="e">
        <f t="shared" ca="1" si="466"/>
        <v>#N/A</v>
      </c>
      <c r="AO862" s="33" t="e">
        <f t="shared" ca="1" si="467"/>
        <v>#N/A</v>
      </c>
      <c r="AP862" s="33" t="e">
        <f t="shared" ca="1" si="468"/>
        <v>#N/A</v>
      </c>
      <c r="AQ862" s="72" t="e">
        <f ca="1">'MGRS to Dist'!BP862</f>
        <v>#N/A</v>
      </c>
      <c r="AR862" s="72" t="e">
        <f ca="1">'MGRS to Dist'!BT862</f>
        <v>#N/A</v>
      </c>
      <c r="AS862" s="72" t="e">
        <f ca="1">'MGRS to Dist'!BU862</f>
        <v>#N/A</v>
      </c>
      <c r="AT862" s="72" t="e">
        <f ca="1">'MGRS to Dist'!BV862</f>
        <v>#N/A</v>
      </c>
    </row>
    <row r="863" spans="3:46" ht="16.5" customHeight="1">
      <c r="C863" s="72" t="str">
        <f t="shared" si="439"/>
        <v/>
      </c>
      <c r="D863" s="72" t="e">
        <f t="array" aca="1" ref="D863" ca="1">MATCH(TRUE,ISERROR(VALUE(MID(C863,ROW(INDIRECT("1:"&amp;LEN(C863))),1))),0)</f>
        <v>#N/A</v>
      </c>
      <c r="E863" s="72" t="e">
        <f t="shared" ca="1" si="440"/>
        <v>#N/A</v>
      </c>
      <c r="F863" s="72" t="e">
        <f t="shared" ca="1" si="441"/>
        <v>#N/A</v>
      </c>
      <c r="G863" s="72" t="e">
        <f t="shared" ca="1" si="442"/>
        <v>#N/A</v>
      </c>
      <c r="H863" s="72" t="e">
        <f t="shared" ca="1" si="443"/>
        <v>#N/A</v>
      </c>
      <c r="I863" s="72" t="e">
        <f t="shared" ca="1" si="444"/>
        <v>#N/A</v>
      </c>
      <c r="J863" s="72" t="e">
        <f t="shared" ca="1" si="445"/>
        <v>#N/A</v>
      </c>
      <c r="K863" s="72" t="e">
        <f t="shared" ca="1" si="446"/>
        <v>#N/A</v>
      </c>
      <c r="L863" s="72" t="e">
        <f t="shared" ca="1" si="447"/>
        <v>#N/A</v>
      </c>
      <c r="M863" s="72" t="e">
        <f ca="1">VLOOKUP(G863,Coef!$C$2:$F$25,4)</f>
        <v>#N/A</v>
      </c>
      <c r="N863" s="31" t="e">
        <f ca="1">VLOOKUP(F863,Coef!$C$4:$D$23,2)</f>
        <v>#N/A</v>
      </c>
      <c r="O863" s="31" t="e">
        <f ca="1">MOD(VLOOKUP(H863,Coef!$C$2:$G$21,5)+MOD(E863+1,2)*15,20)</f>
        <v>#N/A</v>
      </c>
      <c r="P863" s="31" t="e">
        <f ca="1">VLOOKUP(N863,Coef!$A$27:$B$46,2)</f>
        <v>#N/A</v>
      </c>
      <c r="Q863" s="31" t="e">
        <f ca="1">VLOOKUP(N863,Coef!$A$27:$C$46,3)+O863/10-0.1</f>
        <v>#N/A</v>
      </c>
      <c r="R863" s="31" t="e">
        <f t="shared" ca="1" si="448"/>
        <v>#N/A</v>
      </c>
      <c r="S863" s="72" t="e">
        <f t="shared" ca="1" si="449"/>
        <v>#N/A</v>
      </c>
      <c r="T863" s="72" t="e">
        <f t="shared" ca="1" si="450"/>
        <v>#N/A</v>
      </c>
      <c r="U863" s="72" t="e">
        <f t="shared" ca="1" si="451"/>
        <v>#N/A</v>
      </c>
      <c r="V863" s="72" t="e">
        <f t="shared" ca="1" si="452"/>
        <v>#N/A</v>
      </c>
      <c r="W863" s="72" t="e">
        <f ca="1">(Coef!$J$9/(1+Coef!$J$8*(COS(V863))^2)^0.5)*Coef!$J$6</f>
        <v>#N/A</v>
      </c>
      <c r="X863" s="72" t="e">
        <f t="shared" ca="1" si="453"/>
        <v>#N/A</v>
      </c>
      <c r="Y863" s="72" t="e">
        <f t="shared" ca="1" si="454"/>
        <v>#N/A</v>
      </c>
      <c r="Z863" s="72" t="e">
        <f t="shared" ca="1" si="455"/>
        <v>#N/A</v>
      </c>
      <c r="AA863" s="72" t="e">
        <f t="shared" ca="1" si="456"/>
        <v>#N/A</v>
      </c>
      <c r="AB863" s="72" t="e">
        <f t="shared" ca="1" si="457"/>
        <v>#N/A</v>
      </c>
      <c r="AC863" s="72" t="e">
        <f t="shared" ca="1" si="458"/>
        <v>#N/A</v>
      </c>
      <c r="AD863" s="72" t="e">
        <f t="shared" ca="1" si="459"/>
        <v>#N/A</v>
      </c>
      <c r="AE863" s="72" t="e">
        <f ca="1">Coef!$J$6*Coef!$J$9*(V863-(Coef!$J$10*AB863)+(Coef!$J$11*AC863)-(Coef!$J$12*AD863))</f>
        <v>#N/A</v>
      </c>
      <c r="AF863" s="72" t="e">
        <f t="shared" ca="1" si="460"/>
        <v>#N/A</v>
      </c>
      <c r="AG863" s="72" t="e">
        <f ca="1">((Coef!$J$8*Y863^2)/2)*(COS(V863))^2</f>
        <v>#N/A</v>
      </c>
      <c r="AH863" s="72" t="e">
        <f t="shared" ca="1" si="461"/>
        <v>#N/A</v>
      </c>
      <c r="AI863" s="72" t="e">
        <f t="shared" ca="1" si="462"/>
        <v>#N/A</v>
      </c>
      <c r="AJ863" s="72" t="e">
        <f t="shared" ca="1" si="463"/>
        <v>#N/A</v>
      </c>
      <c r="AK863" s="72" t="e">
        <f t="shared" ca="1" si="464"/>
        <v>#N/A</v>
      </c>
      <c r="AL863" s="72" t="e">
        <f t="shared" ca="1" si="465"/>
        <v>#N/A</v>
      </c>
      <c r="AM863" s="72" t="e">
        <f ca="1">V863+(1+Coef!$J$8*(COS(V863))^2-(3/2)*Coef!$J$8*SIN(V863)*COS(V863)*(AL863-V863))*(AL863-V863)</f>
        <v>#N/A</v>
      </c>
      <c r="AN863" s="34" t="e">
        <f t="shared" ca="1" si="466"/>
        <v>#N/A</v>
      </c>
      <c r="AO863" s="33" t="e">
        <f t="shared" ca="1" si="467"/>
        <v>#N/A</v>
      </c>
      <c r="AP863" s="33" t="e">
        <f t="shared" ca="1" si="468"/>
        <v>#N/A</v>
      </c>
      <c r="AQ863" s="72" t="e">
        <f ca="1">'MGRS to Dist'!BP863</f>
        <v>#N/A</v>
      </c>
      <c r="AR863" s="72" t="e">
        <f ca="1">'MGRS to Dist'!BT863</f>
        <v>#N/A</v>
      </c>
      <c r="AS863" s="72" t="e">
        <f ca="1">'MGRS to Dist'!BU863</f>
        <v>#N/A</v>
      </c>
      <c r="AT863" s="72" t="e">
        <f ca="1">'MGRS to Dist'!BV863</f>
        <v>#N/A</v>
      </c>
    </row>
    <row r="864" spans="3:46" ht="16.5" customHeight="1">
      <c r="C864" s="72" t="str">
        <f t="shared" si="439"/>
        <v/>
      </c>
      <c r="D864" s="72" t="e">
        <f t="array" aca="1" ref="D864" ca="1">MATCH(TRUE,ISERROR(VALUE(MID(C864,ROW(INDIRECT("1:"&amp;LEN(C864))),1))),0)</f>
        <v>#N/A</v>
      </c>
      <c r="E864" s="72" t="e">
        <f t="shared" ca="1" si="440"/>
        <v>#N/A</v>
      </c>
      <c r="F864" s="72" t="e">
        <f t="shared" ca="1" si="441"/>
        <v>#N/A</v>
      </c>
      <c r="G864" s="72" t="e">
        <f t="shared" ca="1" si="442"/>
        <v>#N/A</v>
      </c>
      <c r="H864" s="72" t="e">
        <f t="shared" ca="1" si="443"/>
        <v>#N/A</v>
      </c>
      <c r="I864" s="72" t="e">
        <f t="shared" ca="1" si="444"/>
        <v>#N/A</v>
      </c>
      <c r="J864" s="72" t="e">
        <f t="shared" ca="1" si="445"/>
        <v>#N/A</v>
      </c>
      <c r="K864" s="72" t="e">
        <f t="shared" ca="1" si="446"/>
        <v>#N/A</v>
      </c>
      <c r="L864" s="72" t="e">
        <f t="shared" ca="1" si="447"/>
        <v>#N/A</v>
      </c>
      <c r="M864" s="72" t="e">
        <f ca="1">VLOOKUP(G864,Coef!$C$2:$F$25,4)</f>
        <v>#N/A</v>
      </c>
      <c r="N864" s="31" t="e">
        <f ca="1">VLOOKUP(F864,Coef!$C$4:$D$23,2)</f>
        <v>#N/A</v>
      </c>
      <c r="O864" s="31" t="e">
        <f ca="1">MOD(VLOOKUP(H864,Coef!$C$2:$G$21,5)+MOD(E864+1,2)*15,20)</f>
        <v>#N/A</v>
      </c>
      <c r="P864" s="31" t="e">
        <f ca="1">VLOOKUP(N864,Coef!$A$27:$B$46,2)</f>
        <v>#N/A</v>
      </c>
      <c r="Q864" s="31" t="e">
        <f ca="1">VLOOKUP(N864,Coef!$A$27:$C$46,3)+O864/10-0.1</f>
        <v>#N/A</v>
      </c>
      <c r="R864" s="31" t="e">
        <f t="shared" ca="1" si="448"/>
        <v>#N/A</v>
      </c>
      <c r="S864" s="72" t="e">
        <f t="shared" ca="1" si="449"/>
        <v>#N/A</v>
      </c>
      <c r="T864" s="72" t="e">
        <f t="shared" ca="1" si="450"/>
        <v>#N/A</v>
      </c>
      <c r="U864" s="72" t="e">
        <f t="shared" ca="1" si="451"/>
        <v>#N/A</v>
      </c>
      <c r="V864" s="72" t="e">
        <f t="shared" ca="1" si="452"/>
        <v>#N/A</v>
      </c>
      <c r="W864" s="72" t="e">
        <f ca="1">(Coef!$J$9/(1+Coef!$J$8*(COS(V864))^2)^0.5)*Coef!$J$6</f>
        <v>#N/A</v>
      </c>
      <c r="X864" s="72" t="e">
        <f t="shared" ca="1" si="453"/>
        <v>#N/A</v>
      </c>
      <c r="Y864" s="72" t="e">
        <f t="shared" ca="1" si="454"/>
        <v>#N/A</v>
      </c>
      <c r="Z864" s="72" t="e">
        <f t="shared" ca="1" si="455"/>
        <v>#N/A</v>
      </c>
      <c r="AA864" s="72" t="e">
        <f t="shared" ca="1" si="456"/>
        <v>#N/A</v>
      </c>
      <c r="AB864" s="72" t="e">
        <f t="shared" ca="1" si="457"/>
        <v>#N/A</v>
      </c>
      <c r="AC864" s="72" t="e">
        <f t="shared" ca="1" si="458"/>
        <v>#N/A</v>
      </c>
      <c r="AD864" s="72" t="e">
        <f t="shared" ca="1" si="459"/>
        <v>#N/A</v>
      </c>
      <c r="AE864" s="72" t="e">
        <f ca="1">Coef!$J$6*Coef!$J$9*(V864-(Coef!$J$10*AB864)+(Coef!$J$11*AC864)-(Coef!$J$12*AD864))</f>
        <v>#N/A</v>
      </c>
      <c r="AF864" s="72" t="e">
        <f t="shared" ca="1" si="460"/>
        <v>#N/A</v>
      </c>
      <c r="AG864" s="72" t="e">
        <f ca="1">((Coef!$J$8*Y864^2)/2)*(COS(V864))^2</f>
        <v>#N/A</v>
      </c>
      <c r="AH864" s="72" t="e">
        <f t="shared" ca="1" si="461"/>
        <v>#N/A</v>
      </c>
      <c r="AI864" s="72" t="e">
        <f t="shared" ca="1" si="462"/>
        <v>#N/A</v>
      </c>
      <c r="AJ864" s="72" t="e">
        <f t="shared" ca="1" si="463"/>
        <v>#N/A</v>
      </c>
      <c r="AK864" s="72" t="e">
        <f t="shared" ca="1" si="464"/>
        <v>#N/A</v>
      </c>
      <c r="AL864" s="72" t="e">
        <f t="shared" ca="1" si="465"/>
        <v>#N/A</v>
      </c>
      <c r="AM864" s="72" t="e">
        <f ca="1">V864+(1+Coef!$J$8*(COS(V864))^2-(3/2)*Coef!$J$8*SIN(V864)*COS(V864)*(AL864-V864))*(AL864-V864)</f>
        <v>#N/A</v>
      </c>
      <c r="AN864" s="34" t="e">
        <f t="shared" ca="1" si="466"/>
        <v>#N/A</v>
      </c>
      <c r="AO864" s="33" t="e">
        <f t="shared" ca="1" si="467"/>
        <v>#N/A</v>
      </c>
      <c r="AP864" s="33" t="e">
        <f t="shared" ca="1" si="468"/>
        <v>#N/A</v>
      </c>
      <c r="AQ864" s="72" t="e">
        <f ca="1">'MGRS to Dist'!BP864</f>
        <v>#N/A</v>
      </c>
      <c r="AR864" s="72" t="e">
        <f ca="1">'MGRS to Dist'!BT864</f>
        <v>#N/A</v>
      </c>
      <c r="AS864" s="72" t="e">
        <f ca="1">'MGRS to Dist'!BU864</f>
        <v>#N/A</v>
      </c>
      <c r="AT864" s="72" t="e">
        <f ca="1">'MGRS to Dist'!BV864</f>
        <v>#N/A</v>
      </c>
    </row>
    <row r="865" spans="3:46" ht="16.5" customHeight="1">
      <c r="C865" s="72" t="str">
        <f t="shared" si="439"/>
        <v/>
      </c>
      <c r="D865" s="72" t="e">
        <f t="array" aca="1" ref="D865" ca="1">MATCH(TRUE,ISERROR(VALUE(MID(C865,ROW(INDIRECT("1:"&amp;LEN(C865))),1))),0)</f>
        <v>#N/A</v>
      </c>
      <c r="E865" s="72" t="e">
        <f t="shared" ca="1" si="440"/>
        <v>#N/A</v>
      </c>
      <c r="F865" s="72" t="e">
        <f t="shared" ca="1" si="441"/>
        <v>#N/A</v>
      </c>
      <c r="G865" s="72" t="e">
        <f t="shared" ca="1" si="442"/>
        <v>#N/A</v>
      </c>
      <c r="H865" s="72" t="e">
        <f t="shared" ca="1" si="443"/>
        <v>#N/A</v>
      </c>
      <c r="I865" s="72" t="e">
        <f t="shared" ca="1" si="444"/>
        <v>#N/A</v>
      </c>
      <c r="J865" s="72" t="e">
        <f t="shared" ca="1" si="445"/>
        <v>#N/A</v>
      </c>
      <c r="K865" s="72" t="e">
        <f t="shared" ca="1" si="446"/>
        <v>#N/A</v>
      </c>
      <c r="L865" s="72" t="e">
        <f t="shared" ca="1" si="447"/>
        <v>#N/A</v>
      </c>
      <c r="M865" s="72" t="e">
        <f ca="1">VLOOKUP(G865,Coef!$C$2:$F$25,4)</f>
        <v>#N/A</v>
      </c>
      <c r="N865" s="31" t="e">
        <f ca="1">VLOOKUP(F865,Coef!$C$4:$D$23,2)</f>
        <v>#N/A</v>
      </c>
      <c r="O865" s="31" t="e">
        <f ca="1">MOD(VLOOKUP(H865,Coef!$C$2:$G$21,5)+MOD(E865+1,2)*15,20)</f>
        <v>#N/A</v>
      </c>
      <c r="P865" s="31" t="e">
        <f ca="1">VLOOKUP(N865,Coef!$A$27:$B$46,2)</f>
        <v>#N/A</v>
      </c>
      <c r="Q865" s="31" t="e">
        <f ca="1">VLOOKUP(N865,Coef!$A$27:$C$46,3)+O865/10-0.1</f>
        <v>#N/A</v>
      </c>
      <c r="R865" s="31" t="e">
        <f t="shared" ca="1" si="448"/>
        <v>#N/A</v>
      </c>
      <c r="S865" s="72" t="e">
        <f t="shared" ca="1" si="449"/>
        <v>#N/A</v>
      </c>
      <c r="T865" s="72" t="e">
        <f t="shared" ca="1" si="450"/>
        <v>#N/A</v>
      </c>
      <c r="U865" s="72" t="e">
        <f t="shared" ca="1" si="451"/>
        <v>#N/A</v>
      </c>
      <c r="V865" s="72" t="e">
        <f t="shared" ca="1" si="452"/>
        <v>#N/A</v>
      </c>
      <c r="W865" s="72" t="e">
        <f ca="1">(Coef!$J$9/(1+Coef!$J$8*(COS(V865))^2)^0.5)*Coef!$J$6</f>
        <v>#N/A</v>
      </c>
      <c r="X865" s="72" t="e">
        <f t="shared" ca="1" si="453"/>
        <v>#N/A</v>
      </c>
      <c r="Y865" s="72" t="e">
        <f t="shared" ca="1" si="454"/>
        <v>#N/A</v>
      </c>
      <c r="Z865" s="72" t="e">
        <f t="shared" ca="1" si="455"/>
        <v>#N/A</v>
      </c>
      <c r="AA865" s="72" t="e">
        <f t="shared" ca="1" si="456"/>
        <v>#N/A</v>
      </c>
      <c r="AB865" s="72" t="e">
        <f t="shared" ca="1" si="457"/>
        <v>#N/A</v>
      </c>
      <c r="AC865" s="72" t="e">
        <f t="shared" ca="1" si="458"/>
        <v>#N/A</v>
      </c>
      <c r="AD865" s="72" t="e">
        <f t="shared" ca="1" si="459"/>
        <v>#N/A</v>
      </c>
      <c r="AE865" s="72" t="e">
        <f ca="1">Coef!$J$6*Coef!$J$9*(V865-(Coef!$J$10*AB865)+(Coef!$J$11*AC865)-(Coef!$J$12*AD865))</f>
        <v>#N/A</v>
      </c>
      <c r="AF865" s="72" t="e">
        <f t="shared" ca="1" si="460"/>
        <v>#N/A</v>
      </c>
      <c r="AG865" s="72" t="e">
        <f ca="1">((Coef!$J$8*Y865^2)/2)*(COS(V865))^2</f>
        <v>#N/A</v>
      </c>
      <c r="AH865" s="72" t="e">
        <f t="shared" ca="1" si="461"/>
        <v>#N/A</v>
      </c>
      <c r="AI865" s="72" t="e">
        <f t="shared" ca="1" si="462"/>
        <v>#N/A</v>
      </c>
      <c r="AJ865" s="72" t="e">
        <f t="shared" ca="1" si="463"/>
        <v>#N/A</v>
      </c>
      <c r="AK865" s="72" t="e">
        <f t="shared" ca="1" si="464"/>
        <v>#N/A</v>
      </c>
      <c r="AL865" s="72" t="e">
        <f t="shared" ca="1" si="465"/>
        <v>#N/A</v>
      </c>
      <c r="AM865" s="72" t="e">
        <f ca="1">V865+(1+Coef!$J$8*(COS(V865))^2-(3/2)*Coef!$J$8*SIN(V865)*COS(V865)*(AL865-V865))*(AL865-V865)</f>
        <v>#N/A</v>
      </c>
      <c r="AN865" s="34" t="e">
        <f t="shared" ca="1" si="466"/>
        <v>#N/A</v>
      </c>
      <c r="AO865" s="33" t="e">
        <f t="shared" ca="1" si="467"/>
        <v>#N/A</v>
      </c>
      <c r="AP865" s="33" t="e">
        <f t="shared" ca="1" si="468"/>
        <v>#N/A</v>
      </c>
      <c r="AQ865" s="72" t="e">
        <f ca="1">'MGRS to Dist'!BP865</f>
        <v>#N/A</v>
      </c>
      <c r="AR865" s="72" t="e">
        <f ca="1">'MGRS to Dist'!BT865</f>
        <v>#N/A</v>
      </c>
      <c r="AS865" s="72" t="e">
        <f ca="1">'MGRS to Dist'!BU865</f>
        <v>#N/A</v>
      </c>
      <c r="AT865" s="72" t="e">
        <f ca="1">'MGRS to Dist'!BV865</f>
        <v>#N/A</v>
      </c>
    </row>
    <row r="866" spans="3:46" ht="16.5" customHeight="1">
      <c r="C866" s="72" t="str">
        <f t="shared" si="439"/>
        <v/>
      </c>
      <c r="D866" s="72" t="e">
        <f t="array" aca="1" ref="D866" ca="1">MATCH(TRUE,ISERROR(VALUE(MID(C866,ROW(INDIRECT("1:"&amp;LEN(C866))),1))),0)</f>
        <v>#N/A</v>
      </c>
      <c r="E866" s="72" t="e">
        <f t="shared" ca="1" si="440"/>
        <v>#N/A</v>
      </c>
      <c r="F866" s="72" t="e">
        <f t="shared" ca="1" si="441"/>
        <v>#N/A</v>
      </c>
      <c r="G866" s="72" t="e">
        <f t="shared" ca="1" si="442"/>
        <v>#N/A</v>
      </c>
      <c r="H866" s="72" t="e">
        <f t="shared" ca="1" si="443"/>
        <v>#N/A</v>
      </c>
      <c r="I866" s="72" t="e">
        <f t="shared" ca="1" si="444"/>
        <v>#N/A</v>
      </c>
      <c r="J866" s="72" t="e">
        <f t="shared" ca="1" si="445"/>
        <v>#N/A</v>
      </c>
      <c r="K866" s="72" t="e">
        <f t="shared" ca="1" si="446"/>
        <v>#N/A</v>
      </c>
      <c r="L866" s="72" t="e">
        <f t="shared" ca="1" si="447"/>
        <v>#N/A</v>
      </c>
      <c r="M866" s="72" t="e">
        <f ca="1">VLOOKUP(G866,Coef!$C$2:$F$25,4)</f>
        <v>#N/A</v>
      </c>
      <c r="N866" s="31" t="e">
        <f ca="1">VLOOKUP(F866,Coef!$C$4:$D$23,2)</f>
        <v>#N/A</v>
      </c>
      <c r="O866" s="31" t="e">
        <f ca="1">MOD(VLOOKUP(H866,Coef!$C$2:$G$21,5)+MOD(E866+1,2)*15,20)</f>
        <v>#N/A</v>
      </c>
      <c r="P866" s="31" t="e">
        <f ca="1">VLOOKUP(N866,Coef!$A$27:$B$46,2)</f>
        <v>#N/A</v>
      </c>
      <c r="Q866" s="31" t="e">
        <f ca="1">VLOOKUP(N866,Coef!$A$27:$C$46,3)+O866/10-0.1</f>
        <v>#N/A</v>
      </c>
      <c r="R866" s="31" t="e">
        <f t="shared" ca="1" si="448"/>
        <v>#N/A</v>
      </c>
      <c r="S866" s="72" t="e">
        <f t="shared" ca="1" si="449"/>
        <v>#N/A</v>
      </c>
      <c r="T866" s="72" t="e">
        <f t="shared" ca="1" si="450"/>
        <v>#N/A</v>
      </c>
      <c r="U866" s="72" t="e">
        <f t="shared" ca="1" si="451"/>
        <v>#N/A</v>
      </c>
      <c r="V866" s="72" t="e">
        <f t="shared" ca="1" si="452"/>
        <v>#N/A</v>
      </c>
      <c r="W866" s="72" t="e">
        <f ca="1">(Coef!$J$9/(1+Coef!$J$8*(COS(V866))^2)^0.5)*Coef!$J$6</f>
        <v>#N/A</v>
      </c>
      <c r="X866" s="72" t="e">
        <f t="shared" ca="1" si="453"/>
        <v>#N/A</v>
      </c>
      <c r="Y866" s="72" t="e">
        <f t="shared" ca="1" si="454"/>
        <v>#N/A</v>
      </c>
      <c r="Z866" s="72" t="e">
        <f t="shared" ca="1" si="455"/>
        <v>#N/A</v>
      </c>
      <c r="AA866" s="72" t="e">
        <f t="shared" ca="1" si="456"/>
        <v>#N/A</v>
      </c>
      <c r="AB866" s="72" t="e">
        <f t="shared" ca="1" si="457"/>
        <v>#N/A</v>
      </c>
      <c r="AC866" s="72" t="e">
        <f t="shared" ca="1" si="458"/>
        <v>#N/A</v>
      </c>
      <c r="AD866" s="72" t="e">
        <f t="shared" ca="1" si="459"/>
        <v>#N/A</v>
      </c>
      <c r="AE866" s="72" t="e">
        <f ca="1">Coef!$J$6*Coef!$J$9*(V866-(Coef!$J$10*AB866)+(Coef!$J$11*AC866)-(Coef!$J$12*AD866))</f>
        <v>#N/A</v>
      </c>
      <c r="AF866" s="72" t="e">
        <f t="shared" ca="1" si="460"/>
        <v>#N/A</v>
      </c>
      <c r="AG866" s="72" t="e">
        <f ca="1">((Coef!$J$8*Y866^2)/2)*(COS(V866))^2</f>
        <v>#N/A</v>
      </c>
      <c r="AH866" s="72" t="e">
        <f t="shared" ca="1" si="461"/>
        <v>#N/A</v>
      </c>
      <c r="AI866" s="72" t="e">
        <f t="shared" ca="1" si="462"/>
        <v>#N/A</v>
      </c>
      <c r="AJ866" s="72" t="e">
        <f t="shared" ca="1" si="463"/>
        <v>#N/A</v>
      </c>
      <c r="AK866" s="72" t="e">
        <f t="shared" ca="1" si="464"/>
        <v>#N/A</v>
      </c>
      <c r="AL866" s="72" t="e">
        <f t="shared" ca="1" si="465"/>
        <v>#N/A</v>
      </c>
      <c r="AM866" s="72" t="e">
        <f ca="1">V866+(1+Coef!$J$8*(COS(V866))^2-(3/2)*Coef!$J$8*SIN(V866)*COS(V866)*(AL866-V866))*(AL866-V866)</f>
        <v>#N/A</v>
      </c>
      <c r="AN866" s="34" t="e">
        <f t="shared" ca="1" si="466"/>
        <v>#N/A</v>
      </c>
      <c r="AO866" s="33" t="e">
        <f t="shared" ca="1" si="467"/>
        <v>#N/A</v>
      </c>
      <c r="AP866" s="33" t="e">
        <f t="shared" ca="1" si="468"/>
        <v>#N/A</v>
      </c>
      <c r="AQ866" s="72" t="e">
        <f ca="1">'MGRS to Dist'!BP866</f>
        <v>#N/A</v>
      </c>
      <c r="AR866" s="72" t="e">
        <f ca="1">'MGRS to Dist'!BT866</f>
        <v>#N/A</v>
      </c>
      <c r="AS866" s="72" t="e">
        <f ca="1">'MGRS to Dist'!BU866</f>
        <v>#N/A</v>
      </c>
      <c r="AT866" s="72" t="e">
        <f ca="1">'MGRS to Dist'!BV866</f>
        <v>#N/A</v>
      </c>
    </row>
    <row r="867" spans="3:46" ht="16.5" customHeight="1">
      <c r="C867" s="72" t="str">
        <f t="shared" si="439"/>
        <v/>
      </c>
      <c r="D867" s="72" t="e">
        <f t="array" aca="1" ref="D867" ca="1">MATCH(TRUE,ISERROR(VALUE(MID(C867,ROW(INDIRECT("1:"&amp;LEN(C867))),1))),0)</f>
        <v>#N/A</v>
      </c>
      <c r="E867" s="72" t="e">
        <f t="shared" ca="1" si="440"/>
        <v>#N/A</v>
      </c>
      <c r="F867" s="72" t="e">
        <f t="shared" ca="1" si="441"/>
        <v>#N/A</v>
      </c>
      <c r="G867" s="72" t="e">
        <f t="shared" ca="1" si="442"/>
        <v>#N/A</v>
      </c>
      <c r="H867" s="72" t="e">
        <f t="shared" ca="1" si="443"/>
        <v>#N/A</v>
      </c>
      <c r="I867" s="72" t="e">
        <f t="shared" ca="1" si="444"/>
        <v>#N/A</v>
      </c>
      <c r="J867" s="72" t="e">
        <f t="shared" ca="1" si="445"/>
        <v>#N/A</v>
      </c>
      <c r="K867" s="72" t="e">
        <f t="shared" ca="1" si="446"/>
        <v>#N/A</v>
      </c>
      <c r="L867" s="72" t="e">
        <f t="shared" ca="1" si="447"/>
        <v>#N/A</v>
      </c>
      <c r="M867" s="72" t="e">
        <f ca="1">VLOOKUP(G867,Coef!$C$2:$F$25,4)</f>
        <v>#N/A</v>
      </c>
      <c r="N867" s="31" t="e">
        <f ca="1">VLOOKUP(F867,Coef!$C$4:$D$23,2)</f>
        <v>#N/A</v>
      </c>
      <c r="O867" s="31" t="e">
        <f ca="1">MOD(VLOOKUP(H867,Coef!$C$2:$G$21,5)+MOD(E867+1,2)*15,20)</f>
        <v>#N/A</v>
      </c>
      <c r="P867" s="31" t="e">
        <f ca="1">VLOOKUP(N867,Coef!$A$27:$B$46,2)</f>
        <v>#N/A</v>
      </c>
      <c r="Q867" s="31" t="e">
        <f ca="1">VLOOKUP(N867,Coef!$A$27:$C$46,3)+O867/10-0.1</f>
        <v>#N/A</v>
      </c>
      <c r="R867" s="31" t="e">
        <f t="shared" ca="1" si="448"/>
        <v>#N/A</v>
      </c>
      <c r="S867" s="72" t="e">
        <f t="shared" ca="1" si="449"/>
        <v>#N/A</v>
      </c>
      <c r="T867" s="72" t="e">
        <f t="shared" ca="1" si="450"/>
        <v>#N/A</v>
      </c>
      <c r="U867" s="72" t="e">
        <f t="shared" ca="1" si="451"/>
        <v>#N/A</v>
      </c>
      <c r="V867" s="72" t="e">
        <f t="shared" ca="1" si="452"/>
        <v>#N/A</v>
      </c>
      <c r="W867" s="72" t="e">
        <f ca="1">(Coef!$J$9/(1+Coef!$J$8*(COS(V867))^2)^0.5)*Coef!$J$6</f>
        <v>#N/A</v>
      </c>
      <c r="X867" s="72" t="e">
        <f t="shared" ca="1" si="453"/>
        <v>#N/A</v>
      </c>
      <c r="Y867" s="72" t="e">
        <f t="shared" ca="1" si="454"/>
        <v>#N/A</v>
      </c>
      <c r="Z867" s="72" t="e">
        <f t="shared" ca="1" si="455"/>
        <v>#N/A</v>
      </c>
      <c r="AA867" s="72" t="e">
        <f t="shared" ca="1" si="456"/>
        <v>#N/A</v>
      </c>
      <c r="AB867" s="72" t="e">
        <f t="shared" ca="1" si="457"/>
        <v>#N/A</v>
      </c>
      <c r="AC867" s="72" t="e">
        <f t="shared" ca="1" si="458"/>
        <v>#N/A</v>
      </c>
      <c r="AD867" s="72" t="e">
        <f t="shared" ca="1" si="459"/>
        <v>#N/A</v>
      </c>
      <c r="AE867" s="72" t="e">
        <f ca="1">Coef!$J$6*Coef!$J$9*(V867-(Coef!$J$10*AB867)+(Coef!$J$11*AC867)-(Coef!$J$12*AD867))</f>
        <v>#N/A</v>
      </c>
      <c r="AF867" s="72" t="e">
        <f t="shared" ca="1" si="460"/>
        <v>#N/A</v>
      </c>
      <c r="AG867" s="72" t="e">
        <f ca="1">((Coef!$J$8*Y867^2)/2)*(COS(V867))^2</f>
        <v>#N/A</v>
      </c>
      <c r="AH867" s="72" t="e">
        <f t="shared" ca="1" si="461"/>
        <v>#N/A</v>
      </c>
      <c r="AI867" s="72" t="e">
        <f t="shared" ca="1" si="462"/>
        <v>#N/A</v>
      </c>
      <c r="AJ867" s="72" t="e">
        <f t="shared" ca="1" si="463"/>
        <v>#N/A</v>
      </c>
      <c r="AK867" s="72" t="e">
        <f t="shared" ca="1" si="464"/>
        <v>#N/A</v>
      </c>
      <c r="AL867" s="72" t="e">
        <f t="shared" ca="1" si="465"/>
        <v>#N/A</v>
      </c>
      <c r="AM867" s="72" t="e">
        <f ca="1">V867+(1+Coef!$J$8*(COS(V867))^2-(3/2)*Coef!$J$8*SIN(V867)*COS(V867)*(AL867-V867))*(AL867-V867)</f>
        <v>#N/A</v>
      </c>
      <c r="AN867" s="34" t="e">
        <f t="shared" ca="1" si="466"/>
        <v>#N/A</v>
      </c>
      <c r="AO867" s="33" t="e">
        <f t="shared" ca="1" si="467"/>
        <v>#N/A</v>
      </c>
      <c r="AP867" s="33" t="e">
        <f t="shared" ca="1" si="468"/>
        <v>#N/A</v>
      </c>
      <c r="AQ867" s="72" t="e">
        <f ca="1">'MGRS to Dist'!BP867</f>
        <v>#N/A</v>
      </c>
      <c r="AR867" s="72" t="e">
        <f ca="1">'MGRS to Dist'!BT867</f>
        <v>#N/A</v>
      </c>
      <c r="AS867" s="72" t="e">
        <f ca="1">'MGRS to Dist'!BU867</f>
        <v>#N/A</v>
      </c>
      <c r="AT867" s="72" t="e">
        <f ca="1">'MGRS to Dist'!BV867</f>
        <v>#N/A</v>
      </c>
    </row>
    <row r="868" spans="3:46" ht="16.5" customHeight="1">
      <c r="C868" s="72" t="str">
        <f t="shared" si="439"/>
        <v/>
      </c>
      <c r="D868" s="72" t="e">
        <f t="array" aca="1" ref="D868" ca="1">MATCH(TRUE,ISERROR(VALUE(MID(C868,ROW(INDIRECT("1:"&amp;LEN(C868))),1))),0)</f>
        <v>#N/A</v>
      </c>
      <c r="E868" s="72" t="e">
        <f t="shared" ca="1" si="440"/>
        <v>#N/A</v>
      </c>
      <c r="F868" s="72" t="e">
        <f t="shared" ca="1" si="441"/>
        <v>#N/A</v>
      </c>
      <c r="G868" s="72" t="e">
        <f t="shared" ca="1" si="442"/>
        <v>#N/A</v>
      </c>
      <c r="H868" s="72" t="e">
        <f t="shared" ca="1" si="443"/>
        <v>#N/A</v>
      </c>
      <c r="I868" s="72" t="e">
        <f t="shared" ca="1" si="444"/>
        <v>#N/A</v>
      </c>
      <c r="J868" s="72" t="e">
        <f t="shared" ca="1" si="445"/>
        <v>#N/A</v>
      </c>
      <c r="K868" s="72" t="e">
        <f t="shared" ca="1" si="446"/>
        <v>#N/A</v>
      </c>
      <c r="L868" s="72" t="e">
        <f t="shared" ca="1" si="447"/>
        <v>#N/A</v>
      </c>
      <c r="M868" s="72" t="e">
        <f ca="1">VLOOKUP(G868,Coef!$C$2:$F$25,4)</f>
        <v>#N/A</v>
      </c>
      <c r="N868" s="31" t="e">
        <f ca="1">VLOOKUP(F868,Coef!$C$4:$D$23,2)</f>
        <v>#N/A</v>
      </c>
      <c r="O868" s="31" t="e">
        <f ca="1">MOD(VLOOKUP(H868,Coef!$C$2:$G$21,5)+MOD(E868+1,2)*15,20)</f>
        <v>#N/A</v>
      </c>
      <c r="P868" s="31" t="e">
        <f ca="1">VLOOKUP(N868,Coef!$A$27:$B$46,2)</f>
        <v>#N/A</v>
      </c>
      <c r="Q868" s="31" t="e">
        <f ca="1">VLOOKUP(N868,Coef!$A$27:$C$46,3)+O868/10-0.1</f>
        <v>#N/A</v>
      </c>
      <c r="R868" s="31" t="e">
        <f t="shared" ca="1" si="448"/>
        <v>#N/A</v>
      </c>
      <c r="S868" s="72" t="e">
        <f t="shared" ca="1" si="449"/>
        <v>#N/A</v>
      </c>
      <c r="T868" s="72" t="e">
        <f t="shared" ca="1" si="450"/>
        <v>#N/A</v>
      </c>
      <c r="U868" s="72" t="e">
        <f t="shared" ca="1" si="451"/>
        <v>#N/A</v>
      </c>
      <c r="V868" s="72" t="e">
        <f t="shared" ca="1" si="452"/>
        <v>#N/A</v>
      </c>
      <c r="W868" s="72" t="e">
        <f ca="1">(Coef!$J$9/(1+Coef!$J$8*(COS(V868))^2)^0.5)*Coef!$J$6</f>
        <v>#N/A</v>
      </c>
      <c r="X868" s="72" t="e">
        <f t="shared" ca="1" si="453"/>
        <v>#N/A</v>
      </c>
      <c r="Y868" s="72" t="e">
        <f t="shared" ca="1" si="454"/>
        <v>#N/A</v>
      </c>
      <c r="Z868" s="72" t="e">
        <f t="shared" ca="1" si="455"/>
        <v>#N/A</v>
      </c>
      <c r="AA868" s="72" t="e">
        <f t="shared" ca="1" si="456"/>
        <v>#N/A</v>
      </c>
      <c r="AB868" s="72" t="e">
        <f t="shared" ca="1" si="457"/>
        <v>#N/A</v>
      </c>
      <c r="AC868" s="72" t="e">
        <f t="shared" ca="1" si="458"/>
        <v>#N/A</v>
      </c>
      <c r="AD868" s="72" t="e">
        <f t="shared" ca="1" si="459"/>
        <v>#N/A</v>
      </c>
      <c r="AE868" s="72" t="e">
        <f ca="1">Coef!$J$6*Coef!$J$9*(V868-(Coef!$J$10*AB868)+(Coef!$J$11*AC868)-(Coef!$J$12*AD868))</f>
        <v>#N/A</v>
      </c>
      <c r="AF868" s="72" t="e">
        <f t="shared" ca="1" si="460"/>
        <v>#N/A</v>
      </c>
      <c r="AG868" s="72" t="e">
        <f ca="1">((Coef!$J$8*Y868^2)/2)*(COS(V868))^2</f>
        <v>#N/A</v>
      </c>
      <c r="AH868" s="72" t="e">
        <f t="shared" ca="1" si="461"/>
        <v>#N/A</v>
      </c>
      <c r="AI868" s="72" t="e">
        <f t="shared" ca="1" si="462"/>
        <v>#N/A</v>
      </c>
      <c r="AJ868" s="72" t="e">
        <f t="shared" ca="1" si="463"/>
        <v>#N/A</v>
      </c>
      <c r="AK868" s="72" t="e">
        <f t="shared" ca="1" si="464"/>
        <v>#N/A</v>
      </c>
      <c r="AL868" s="72" t="e">
        <f t="shared" ca="1" si="465"/>
        <v>#N/A</v>
      </c>
      <c r="AM868" s="72" t="e">
        <f ca="1">V868+(1+Coef!$J$8*(COS(V868))^2-(3/2)*Coef!$J$8*SIN(V868)*COS(V868)*(AL868-V868))*(AL868-V868)</f>
        <v>#N/A</v>
      </c>
      <c r="AN868" s="34" t="e">
        <f t="shared" ca="1" si="466"/>
        <v>#N/A</v>
      </c>
      <c r="AO868" s="33" t="e">
        <f t="shared" ca="1" si="467"/>
        <v>#N/A</v>
      </c>
      <c r="AP868" s="33" t="e">
        <f t="shared" ca="1" si="468"/>
        <v>#N/A</v>
      </c>
      <c r="AQ868" s="72" t="e">
        <f ca="1">'MGRS to Dist'!BP868</f>
        <v>#N/A</v>
      </c>
      <c r="AR868" s="72" t="e">
        <f ca="1">'MGRS to Dist'!BT868</f>
        <v>#N/A</v>
      </c>
      <c r="AS868" s="72" t="e">
        <f ca="1">'MGRS to Dist'!BU868</f>
        <v>#N/A</v>
      </c>
      <c r="AT868" s="72" t="e">
        <f ca="1">'MGRS to Dist'!BV868</f>
        <v>#N/A</v>
      </c>
    </row>
    <row r="869" spans="3:46" ht="16.5" customHeight="1">
      <c r="C869" s="72" t="str">
        <f t="shared" si="439"/>
        <v/>
      </c>
      <c r="D869" s="72" t="e">
        <f t="array" aca="1" ref="D869" ca="1">MATCH(TRUE,ISERROR(VALUE(MID(C869,ROW(INDIRECT("1:"&amp;LEN(C869))),1))),0)</f>
        <v>#N/A</v>
      </c>
      <c r="E869" s="72" t="e">
        <f t="shared" ca="1" si="440"/>
        <v>#N/A</v>
      </c>
      <c r="F869" s="72" t="e">
        <f t="shared" ca="1" si="441"/>
        <v>#N/A</v>
      </c>
      <c r="G869" s="72" t="e">
        <f t="shared" ca="1" si="442"/>
        <v>#N/A</v>
      </c>
      <c r="H869" s="72" t="e">
        <f t="shared" ca="1" si="443"/>
        <v>#N/A</v>
      </c>
      <c r="I869" s="72" t="e">
        <f t="shared" ca="1" si="444"/>
        <v>#N/A</v>
      </c>
      <c r="J869" s="72" t="e">
        <f t="shared" ca="1" si="445"/>
        <v>#N/A</v>
      </c>
      <c r="K869" s="72" t="e">
        <f t="shared" ca="1" si="446"/>
        <v>#N/A</v>
      </c>
      <c r="L869" s="72" t="e">
        <f t="shared" ca="1" si="447"/>
        <v>#N/A</v>
      </c>
      <c r="M869" s="72" t="e">
        <f ca="1">VLOOKUP(G869,Coef!$C$2:$F$25,4)</f>
        <v>#N/A</v>
      </c>
      <c r="N869" s="31" t="e">
        <f ca="1">VLOOKUP(F869,Coef!$C$4:$D$23,2)</f>
        <v>#N/A</v>
      </c>
      <c r="O869" s="31" t="e">
        <f ca="1">MOD(VLOOKUP(H869,Coef!$C$2:$G$21,5)+MOD(E869+1,2)*15,20)</f>
        <v>#N/A</v>
      </c>
      <c r="P869" s="31" t="e">
        <f ca="1">VLOOKUP(N869,Coef!$A$27:$B$46,2)</f>
        <v>#N/A</v>
      </c>
      <c r="Q869" s="31" t="e">
        <f ca="1">VLOOKUP(N869,Coef!$A$27:$C$46,3)+O869/10-0.1</f>
        <v>#N/A</v>
      </c>
      <c r="R869" s="31" t="e">
        <f t="shared" ca="1" si="448"/>
        <v>#N/A</v>
      </c>
      <c r="S869" s="72" t="e">
        <f t="shared" ca="1" si="449"/>
        <v>#N/A</v>
      </c>
      <c r="T869" s="72" t="e">
        <f t="shared" ca="1" si="450"/>
        <v>#N/A</v>
      </c>
      <c r="U869" s="72" t="e">
        <f t="shared" ca="1" si="451"/>
        <v>#N/A</v>
      </c>
      <c r="V869" s="72" t="e">
        <f t="shared" ca="1" si="452"/>
        <v>#N/A</v>
      </c>
      <c r="W869" s="72" t="e">
        <f ca="1">(Coef!$J$9/(1+Coef!$J$8*(COS(V869))^2)^0.5)*Coef!$J$6</f>
        <v>#N/A</v>
      </c>
      <c r="X869" s="72" t="e">
        <f t="shared" ca="1" si="453"/>
        <v>#N/A</v>
      </c>
      <c r="Y869" s="72" t="e">
        <f t="shared" ca="1" si="454"/>
        <v>#N/A</v>
      </c>
      <c r="Z869" s="72" t="e">
        <f t="shared" ca="1" si="455"/>
        <v>#N/A</v>
      </c>
      <c r="AA869" s="72" t="e">
        <f t="shared" ca="1" si="456"/>
        <v>#N/A</v>
      </c>
      <c r="AB869" s="72" t="e">
        <f t="shared" ca="1" si="457"/>
        <v>#N/A</v>
      </c>
      <c r="AC869" s="72" t="e">
        <f t="shared" ca="1" si="458"/>
        <v>#N/A</v>
      </c>
      <c r="AD869" s="72" t="e">
        <f t="shared" ca="1" si="459"/>
        <v>#N/A</v>
      </c>
      <c r="AE869" s="72" t="e">
        <f ca="1">Coef!$J$6*Coef!$J$9*(V869-(Coef!$J$10*AB869)+(Coef!$J$11*AC869)-(Coef!$J$12*AD869))</f>
        <v>#N/A</v>
      </c>
      <c r="AF869" s="72" t="e">
        <f t="shared" ca="1" si="460"/>
        <v>#N/A</v>
      </c>
      <c r="AG869" s="72" t="e">
        <f ca="1">((Coef!$J$8*Y869^2)/2)*(COS(V869))^2</f>
        <v>#N/A</v>
      </c>
      <c r="AH869" s="72" t="e">
        <f t="shared" ca="1" si="461"/>
        <v>#N/A</v>
      </c>
      <c r="AI869" s="72" t="e">
        <f t="shared" ca="1" si="462"/>
        <v>#N/A</v>
      </c>
      <c r="AJ869" s="72" t="e">
        <f t="shared" ca="1" si="463"/>
        <v>#N/A</v>
      </c>
      <c r="AK869" s="72" t="e">
        <f t="shared" ca="1" si="464"/>
        <v>#N/A</v>
      </c>
      <c r="AL869" s="72" t="e">
        <f t="shared" ca="1" si="465"/>
        <v>#N/A</v>
      </c>
      <c r="AM869" s="72" t="e">
        <f ca="1">V869+(1+Coef!$J$8*(COS(V869))^2-(3/2)*Coef!$J$8*SIN(V869)*COS(V869)*(AL869-V869))*(AL869-V869)</f>
        <v>#N/A</v>
      </c>
      <c r="AN869" s="34" t="e">
        <f t="shared" ca="1" si="466"/>
        <v>#N/A</v>
      </c>
      <c r="AO869" s="33" t="e">
        <f t="shared" ca="1" si="467"/>
        <v>#N/A</v>
      </c>
      <c r="AP869" s="33" t="e">
        <f t="shared" ca="1" si="468"/>
        <v>#N/A</v>
      </c>
      <c r="AQ869" s="72" t="e">
        <f ca="1">'MGRS to Dist'!BP869</f>
        <v>#N/A</v>
      </c>
      <c r="AR869" s="72" t="e">
        <f ca="1">'MGRS to Dist'!BT869</f>
        <v>#N/A</v>
      </c>
      <c r="AS869" s="72" t="e">
        <f ca="1">'MGRS to Dist'!BU869</f>
        <v>#N/A</v>
      </c>
      <c r="AT869" s="72" t="e">
        <f ca="1">'MGRS to Dist'!BV869</f>
        <v>#N/A</v>
      </c>
    </row>
    <row r="870" spans="3:46" ht="16.5" customHeight="1">
      <c r="C870" s="72" t="str">
        <f t="shared" si="439"/>
        <v/>
      </c>
      <c r="D870" s="72" t="e">
        <f t="array" aca="1" ref="D870" ca="1">MATCH(TRUE,ISERROR(VALUE(MID(C870,ROW(INDIRECT("1:"&amp;LEN(C870))),1))),0)</f>
        <v>#N/A</v>
      </c>
      <c r="E870" s="72" t="e">
        <f t="shared" ca="1" si="440"/>
        <v>#N/A</v>
      </c>
      <c r="F870" s="72" t="e">
        <f t="shared" ca="1" si="441"/>
        <v>#N/A</v>
      </c>
      <c r="G870" s="72" t="e">
        <f t="shared" ca="1" si="442"/>
        <v>#N/A</v>
      </c>
      <c r="H870" s="72" t="e">
        <f t="shared" ca="1" si="443"/>
        <v>#N/A</v>
      </c>
      <c r="I870" s="72" t="e">
        <f t="shared" ca="1" si="444"/>
        <v>#N/A</v>
      </c>
      <c r="J870" s="72" t="e">
        <f t="shared" ca="1" si="445"/>
        <v>#N/A</v>
      </c>
      <c r="K870" s="72" t="e">
        <f t="shared" ca="1" si="446"/>
        <v>#N/A</v>
      </c>
      <c r="L870" s="72" t="e">
        <f t="shared" ca="1" si="447"/>
        <v>#N/A</v>
      </c>
      <c r="M870" s="72" t="e">
        <f ca="1">VLOOKUP(G870,Coef!$C$2:$F$25,4)</f>
        <v>#N/A</v>
      </c>
      <c r="N870" s="31" t="e">
        <f ca="1">VLOOKUP(F870,Coef!$C$4:$D$23,2)</f>
        <v>#N/A</v>
      </c>
      <c r="O870" s="31" t="e">
        <f ca="1">MOD(VLOOKUP(H870,Coef!$C$2:$G$21,5)+MOD(E870+1,2)*15,20)</f>
        <v>#N/A</v>
      </c>
      <c r="P870" s="31" t="e">
        <f ca="1">VLOOKUP(N870,Coef!$A$27:$B$46,2)</f>
        <v>#N/A</v>
      </c>
      <c r="Q870" s="31" t="e">
        <f ca="1">VLOOKUP(N870,Coef!$A$27:$C$46,3)+O870/10-0.1</f>
        <v>#N/A</v>
      </c>
      <c r="R870" s="31" t="e">
        <f t="shared" ca="1" si="448"/>
        <v>#N/A</v>
      </c>
      <c r="S870" s="72" t="e">
        <f t="shared" ca="1" si="449"/>
        <v>#N/A</v>
      </c>
      <c r="T870" s="72" t="e">
        <f t="shared" ca="1" si="450"/>
        <v>#N/A</v>
      </c>
      <c r="U870" s="72" t="e">
        <f t="shared" ca="1" si="451"/>
        <v>#N/A</v>
      </c>
      <c r="V870" s="72" t="e">
        <f t="shared" ca="1" si="452"/>
        <v>#N/A</v>
      </c>
      <c r="W870" s="72" t="e">
        <f ca="1">(Coef!$J$9/(1+Coef!$J$8*(COS(V870))^2)^0.5)*Coef!$J$6</f>
        <v>#N/A</v>
      </c>
      <c r="X870" s="72" t="e">
        <f t="shared" ca="1" si="453"/>
        <v>#N/A</v>
      </c>
      <c r="Y870" s="72" t="e">
        <f t="shared" ca="1" si="454"/>
        <v>#N/A</v>
      </c>
      <c r="Z870" s="72" t="e">
        <f t="shared" ca="1" si="455"/>
        <v>#N/A</v>
      </c>
      <c r="AA870" s="72" t="e">
        <f t="shared" ca="1" si="456"/>
        <v>#N/A</v>
      </c>
      <c r="AB870" s="72" t="e">
        <f t="shared" ca="1" si="457"/>
        <v>#N/A</v>
      </c>
      <c r="AC870" s="72" t="e">
        <f t="shared" ca="1" si="458"/>
        <v>#N/A</v>
      </c>
      <c r="AD870" s="72" t="e">
        <f t="shared" ca="1" si="459"/>
        <v>#N/A</v>
      </c>
      <c r="AE870" s="72" t="e">
        <f ca="1">Coef!$J$6*Coef!$J$9*(V870-(Coef!$J$10*AB870)+(Coef!$J$11*AC870)-(Coef!$J$12*AD870))</f>
        <v>#N/A</v>
      </c>
      <c r="AF870" s="72" t="e">
        <f t="shared" ca="1" si="460"/>
        <v>#N/A</v>
      </c>
      <c r="AG870" s="72" t="e">
        <f ca="1">((Coef!$J$8*Y870^2)/2)*(COS(V870))^2</f>
        <v>#N/A</v>
      </c>
      <c r="AH870" s="72" t="e">
        <f t="shared" ca="1" si="461"/>
        <v>#N/A</v>
      </c>
      <c r="AI870" s="72" t="e">
        <f t="shared" ca="1" si="462"/>
        <v>#N/A</v>
      </c>
      <c r="AJ870" s="72" t="e">
        <f t="shared" ca="1" si="463"/>
        <v>#N/A</v>
      </c>
      <c r="AK870" s="72" t="e">
        <f t="shared" ca="1" si="464"/>
        <v>#N/A</v>
      </c>
      <c r="AL870" s="72" t="e">
        <f t="shared" ca="1" si="465"/>
        <v>#N/A</v>
      </c>
      <c r="AM870" s="72" t="e">
        <f ca="1">V870+(1+Coef!$J$8*(COS(V870))^2-(3/2)*Coef!$J$8*SIN(V870)*COS(V870)*(AL870-V870))*(AL870-V870)</f>
        <v>#N/A</v>
      </c>
      <c r="AN870" s="34" t="e">
        <f t="shared" ca="1" si="466"/>
        <v>#N/A</v>
      </c>
      <c r="AO870" s="33" t="e">
        <f t="shared" ca="1" si="467"/>
        <v>#N/A</v>
      </c>
      <c r="AP870" s="33" t="e">
        <f t="shared" ca="1" si="468"/>
        <v>#N/A</v>
      </c>
      <c r="AQ870" s="72" t="e">
        <f ca="1">'MGRS to Dist'!BP870</f>
        <v>#N/A</v>
      </c>
      <c r="AR870" s="72" t="e">
        <f ca="1">'MGRS to Dist'!BT870</f>
        <v>#N/A</v>
      </c>
      <c r="AS870" s="72" t="e">
        <f ca="1">'MGRS to Dist'!BU870</f>
        <v>#N/A</v>
      </c>
      <c r="AT870" s="72" t="e">
        <f ca="1">'MGRS to Dist'!BV870</f>
        <v>#N/A</v>
      </c>
    </row>
    <row r="871" spans="3:46" ht="16.5" customHeight="1">
      <c r="C871" s="72" t="str">
        <f t="shared" si="439"/>
        <v/>
      </c>
      <c r="D871" s="72" t="e">
        <f t="array" aca="1" ref="D871" ca="1">MATCH(TRUE,ISERROR(VALUE(MID(C871,ROW(INDIRECT("1:"&amp;LEN(C871))),1))),0)</f>
        <v>#N/A</v>
      </c>
      <c r="E871" s="72" t="e">
        <f t="shared" ca="1" si="440"/>
        <v>#N/A</v>
      </c>
      <c r="F871" s="72" t="e">
        <f t="shared" ca="1" si="441"/>
        <v>#N/A</v>
      </c>
      <c r="G871" s="72" t="e">
        <f t="shared" ca="1" si="442"/>
        <v>#N/A</v>
      </c>
      <c r="H871" s="72" t="e">
        <f t="shared" ca="1" si="443"/>
        <v>#N/A</v>
      </c>
      <c r="I871" s="72" t="e">
        <f t="shared" ca="1" si="444"/>
        <v>#N/A</v>
      </c>
      <c r="J871" s="72" t="e">
        <f t="shared" ca="1" si="445"/>
        <v>#N/A</v>
      </c>
      <c r="K871" s="72" t="e">
        <f t="shared" ca="1" si="446"/>
        <v>#N/A</v>
      </c>
      <c r="L871" s="72" t="e">
        <f t="shared" ca="1" si="447"/>
        <v>#N/A</v>
      </c>
      <c r="M871" s="72" t="e">
        <f ca="1">VLOOKUP(G871,Coef!$C$2:$F$25,4)</f>
        <v>#N/A</v>
      </c>
      <c r="N871" s="31" t="e">
        <f ca="1">VLOOKUP(F871,Coef!$C$4:$D$23,2)</f>
        <v>#N/A</v>
      </c>
      <c r="O871" s="31" t="e">
        <f ca="1">MOD(VLOOKUP(H871,Coef!$C$2:$G$21,5)+MOD(E871+1,2)*15,20)</f>
        <v>#N/A</v>
      </c>
      <c r="P871" s="31" t="e">
        <f ca="1">VLOOKUP(N871,Coef!$A$27:$B$46,2)</f>
        <v>#N/A</v>
      </c>
      <c r="Q871" s="31" t="e">
        <f ca="1">VLOOKUP(N871,Coef!$A$27:$C$46,3)+O871/10-0.1</f>
        <v>#N/A</v>
      </c>
      <c r="R871" s="31" t="e">
        <f t="shared" ca="1" si="448"/>
        <v>#N/A</v>
      </c>
      <c r="S871" s="72" t="e">
        <f t="shared" ca="1" si="449"/>
        <v>#N/A</v>
      </c>
      <c r="T871" s="72" t="e">
        <f t="shared" ca="1" si="450"/>
        <v>#N/A</v>
      </c>
      <c r="U871" s="72" t="e">
        <f t="shared" ca="1" si="451"/>
        <v>#N/A</v>
      </c>
      <c r="V871" s="72" t="e">
        <f t="shared" ca="1" si="452"/>
        <v>#N/A</v>
      </c>
      <c r="W871" s="72" t="e">
        <f ca="1">(Coef!$J$9/(1+Coef!$J$8*(COS(V871))^2)^0.5)*Coef!$J$6</f>
        <v>#N/A</v>
      </c>
      <c r="X871" s="72" t="e">
        <f t="shared" ca="1" si="453"/>
        <v>#N/A</v>
      </c>
      <c r="Y871" s="72" t="e">
        <f t="shared" ca="1" si="454"/>
        <v>#N/A</v>
      </c>
      <c r="Z871" s="72" t="e">
        <f t="shared" ca="1" si="455"/>
        <v>#N/A</v>
      </c>
      <c r="AA871" s="72" t="e">
        <f t="shared" ca="1" si="456"/>
        <v>#N/A</v>
      </c>
      <c r="AB871" s="72" t="e">
        <f t="shared" ca="1" si="457"/>
        <v>#N/A</v>
      </c>
      <c r="AC871" s="72" t="e">
        <f t="shared" ca="1" si="458"/>
        <v>#N/A</v>
      </c>
      <c r="AD871" s="72" t="e">
        <f t="shared" ca="1" si="459"/>
        <v>#N/A</v>
      </c>
      <c r="AE871" s="72" t="e">
        <f ca="1">Coef!$J$6*Coef!$J$9*(V871-(Coef!$J$10*AB871)+(Coef!$J$11*AC871)-(Coef!$J$12*AD871))</f>
        <v>#N/A</v>
      </c>
      <c r="AF871" s="72" t="e">
        <f t="shared" ca="1" si="460"/>
        <v>#N/A</v>
      </c>
      <c r="AG871" s="72" t="e">
        <f ca="1">((Coef!$J$8*Y871^2)/2)*(COS(V871))^2</f>
        <v>#N/A</v>
      </c>
      <c r="AH871" s="72" t="e">
        <f t="shared" ca="1" si="461"/>
        <v>#N/A</v>
      </c>
      <c r="AI871" s="72" t="e">
        <f t="shared" ca="1" si="462"/>
        <v>#N/A</v>
      </c>
      <c r="AJ871" s="72" t="e">
        <f t="shared" ca="1" si="463"/>
        <v>#N/A</v>
      </c>
      <c r="AK871" s="72" t="e">
        <f t="shared" ca="1" si="464"/>
        <v>#N/A</v>
      </c>
      <c r="AL871" s="72" t="e">
        <f t="shared" ca="1" si="465"/>
        <v>#N/A</v>
      </c>
      <c r="AM871" s="72" t="e">
        <f ca="1">V871+(1+Coef!$J$8*(COS(V871))^2-(3/2)*Coef!$J$8*SIN(V871)*COS(V871)*(AL871-V871))*(AL871-V871)</f>
        <v>#N/A</v>
      </c>
      <c r="AN871" s="34" t="e">
        <f t="shared" ca="1" si="466"/>
        <v>#N/A</v>
      </c>
      <c r="AO871" s="33" t="e">
        <f t="shared" ca="1" si="467"/>
        <v>#N/A</v>
      </c>
      <c r="AP871" s="33" t="e">
        <f t="shared" ca="1" si="468"/>
        <v>#N/A</v>
      </c>
      <c r="AQ871" s="72" t="e">
        <f ca="1">'MGRS to Dist'!BP871</f>
        <v>#N/A</v>
      </c>
      <c r="AR871" s="72" t="e">
        <f ca="1">'MGRS to Dist'!BT871</f>
        <v>#N/A</v>
      </c>
      <c r="AS871" s="72" t="e">
        <f ca="1">'MGRS to Dist'!BU871</f>
        <v>#N/A</v>
      </c>
      <c r="AT871" s="72" t="e">
        <f ca="1">'MGRS to Dist'!BV871</f>
        <v>#N/A</v>
      </c>
    </row>
    <row r="872" spans="3:46" ht="16.5" customHeight="1">
      <c r="C872" s="72" t="str">
        <f t="shared" si="439"/>
        <v/>
      </c>
      <c r="D872" s="72" t="e">
        <f t="array" aca="1" ref="D872" ca="1">MATCH(TRUE,ISERROR(VALUE(MID(C872,ROW(INDIRECT("1:"&amp;LEN(C872))),1))),0)</f>
        <v>#N/A</v>
      </c>
      <c r="E872" s="72" t="e">
        <f t="shared" ca="1" si="440"/>
        <v>#N/A</v>
      </c>
      <c r="F872" s="72" t="e">
        <f t="shared" ca="1" si="441"/>
        <v>#N/A</v>
      </c>
      <c r="G872" s="72" t="e">
        <f t="shared" ca="1" si="442"/>
        <v>#N/A</v>
      </c>
      <c r="H872" s="72" t="e">
        <f t="shared" ca="1" si="443"/>
        <v>#N/A</v>
      </c>
      <c r="I872" s="72" t="e">
        <f t="shared" ca="1" si="444"/>
        <v>#N/A</v>
      </c>
      <c r="J872" s="72" t="e">
        <f t="shared" ca="1" si="445"/>
        <v>#N/A</v>
      </c>
      <c r="K872" s="72" t="e">
        <f t="shared" ca="1" si="446"/>
        <v>#N/A</v>
      </c>
      <c r="L872" s="72" t="e">
        <f t="shared" ca="1" si="447"/>
        <v>#N/A</v>
      </c>
      <c r="M872" s="72" t="e">
        <f ca="1">VLOOKUP(G872,Coef!$C$2:$F$25,4)</f>
        <v>#N/A</v>
      </c>
      <c r="N872" s="31" t="e">
        <f ca="1">VLOOKUP(F872,Coef!$C$4:$D$23,2)</f>
        <v>#N/A</v>
      </c>
      <c r="O872" s="31" t="e">
        <f ca="1">MOD(VLOOKUP(H872,Coef!$C$2:$G$21,5)+MOD(E872+1,2)*15,20)</f>
        <v>#N/A</v>
      </c>
      <c r="P872" s="31" t="e">
        <f ca="1">VLOOKUP(N872,Coef!$A$27:$B$46,2)</f>
        <v>#N/A</v>
      </c>
      <c r="Q872" s="31" t="e">
        <f ca="1">VLOOKUP(N872,Coef!$A$27:$C$46,3)+O872/10-0.1</f>
        <v>#N/A</v>
      </c>
      <c r="R872" s="31" t="e">
        <f t="shared" ca="1" si="448"/>
        <v>#N/A</v>
      </c>
      <c r="S872" s="72" t="e">
        <f t="shared" ca="1" si="449"/>
        <v>#N/A</v>
      </c>
      <c r="T872" s="72" t="e">
        <f t="shared" ca="1" si="450"/>
        <v>#N/A</v>
      </c>
      <c r="U872" s="72" t="e">
        <f t="shared" ca="1" si="451"/>
        <v>#N/A</v>
      </c>
      <c r="V872" s="72" t="e">
        <f t="shared" ca="1" si="452"/>
        <v>#N/A</v>
      </c>
      <c r="W872" s="72" t="e">
        <f ca="1">(Coef!$J$9/(1+Coef!$J$8*(COS(V872))^2)^0.5)*Coef!$J$6</f>
        <v>#N/A</v>
      </c>
      <c r="X872" s="72" t="e">
        <f t="shared" ca="1" si="453"/>
        <v>#N/A</v>
      </c>
      <c r="Y872" s="72" t="e">
        <f t="shared" ca="1" si="454"/>
        <v>#N/A</v>
      </c>
      <c r="Z872" s="72" t="e">
        <f t="shared" ca="1" si="455"/>
        <v>#N/A</v>
      </c>
      <c r="AA872" s="72" t="e">
        <f t="shared" ca="1" si="456"/>
        <v>#N/A</v>
      </c>
      <c r="AB872" s="72" t="e">
        <f t="shared" ca="1" si="457"/>
        <v>#N/A</v>
      </c>
      <c r="AC872" s="72" t="e">
        <f t="shared" ca="1" si="458"/>
        <v>#N/A</v>
      </c>
      <c r="AD872" s="72" t="e">
        <f t="shared" ca="1" si="459"/>
        <v>#N/A</v>
      </c>
      <c r="AE872" s="72" t="e">
        <f ca="1">Coef!$J$6*Coef!$J$9*(V872-(Coef!$J$10*AB872)+(Coef!$J$11*AC872)-(Coef!$J$12*AD872))</f>
        <v>#N/A</v>
      </c>
      <c r="AF872" s="72" t="e">
        <f t="shared" ca="1" si="460"/>
        <v>#N/A</v>
      </c>
      <c r="AG872" s="72" t="e">
        <f ca="1">((Coef!$J$8*Y872^2)/2)*(COS(V872))^2</f>
        <v>#N/A</v>
      </c>
      <c r="AH872" s="72" t="e">
        <f t="shared" ca="1" si="461"/>
        <v>#N/A</v>
      </c>
      <c r="AI872" s="72" t="e">
        <f t="shared" ca="1" si="462"/>
        <v>#N/A</v>
      </c>
      <c r="AJ872" s="72" t="e">
        <f t="shared" ca="1" si="463"/>
        <v>#N/A</v>
      </c>
      <c r="AK872" s="72" t="e">
        <f t="shared" ca="1" si="464"/>
        <v>#N/A</v>
      </c>
      <c r="AL872" s="72" t="e">
        <f t="shared" ca="1" si="465"/>
        <v>#N/A</v>
      </c>
      <c r="AM872" s="72" t="e">
        <f ca="1">V872+(1+Coef!$J$8*(COS(V872))^2-(3/2)*Coef!$J$8*SIN(V872)*COS(V872)*(AL872-V872))*(AL872-V872)</f>
        <v>#N/A</v>
      </c>
      <c r="AN872" s="34" t="e">
        <f t="shared" ca="1" si="466"/>
        <v>#N/A</v>
      </c>
      <c r="AO872" s="33" t="e">
        <f t="shared" ca="1" si="467"/>
        <v>#N/A</v>
      </c>
      <c r="AP872" s="33" t="e">
        <f t="shared" ca="1" si="468"/>
        <v>#N/A</v>
      </c>
      <c r="AQ872" s="72" t="e">
        <f ca="1">'MGRS to Dist'!BP872</f>
        <v>#N/A</v>
      </c>
      <c r="AR872" s="72" t="e">
        <f ca="1">'MGRS to Dist'!BT872</f>
        <v>#N/A</v>
      </c>
      <c r="AS872" s="72" t="e">
        <f ca="1">'MGRS to Dist'!BU872</f>
        <v>#N/A</v>
      </c>
      <c r="AT872" s="72" t="e">
        <f ca="1">'MGRS to Dist'!BV872</f>
        <v>#N/A</v>
      </c>
    </row>
    <row r="873" spans="3:46" ht="16.5" customHeight="1">
      <c r="C873" s="72" t="str">
        <f t="shared" si="439"/>
        <v/>
      </c>
      <c r="D873" s="72" t="e">
        <f t="array" aca="1" ref="D873" ca="1">MATCH(TRUE,ISERROR(VALUE(MID(C873,ROW(INDIRECT("1:"&amp;LEN(C873))),1))),0)</f>
        <v>#N/A</v>
      </c>
      <c r="E873" s="72" t="e">
        <f t="shared" ca="1" si="440"/>
        <v>#N/A</v>
      </c>
      <c r="F873" s="72" t="e">
        <f t="shared" ca="1" si="441"/>
        <v>#N/A</v>
      </c>
      <c r="G873" s="72" t="e">
        <f t="shared" ca="1" si="442"/>
        <v>#N/A</v>
      </c>
      <c r="H873" s="72" t="e">
        <f t="shared" ca="1" si="443"/>
        <v>#N/A</v>
      </c>
      <c r="I873" s="72" t="e">
        <f t="shared" ca="1" si="444"/>
        <v>#N/A</v>
      </c>
      <c r="J873" s="72" t="e">
        <f t="shared" ca="1" si="445"/>
        <v>#N/A</v>
      </c>
      <c r="K873" s="72" t="e">
        <f t="shared" ca="1" si="446"/>
        <v>#N/A</v>
      </c>
      <c r="L873" s="72" t="e">
        <f t="shared" ca="1" si="447"/>
        <v>#N/A</v>
      </c>
      <c r="M873" s="72" t="e">
        <f ca="1">VLOOKUP(G873,Coef!$C$2:$F$25,4)</f>
        <v>#N/A</v>
      </c>
      <c r="N873" s="31" t="e">
        <f ca="1">VLOOKUP(F873,Coef!$C$4:$D$23,2)</f>
        <v>#N/A</v>
      </c>
      <c r="O873" s="31" t="e">
        <f ca="1">MOD(VLOOKUP(H873,Coef!$C$2:$G$21,5)+MOD(E873+1,2)*15,20)</f>
        <v>#N/A</v>
      </c>
      <c r="P873" s="31" t="e">
        <f ca="1">VLOOKUP(N873,Coef!$A$27:$B$46,2)</f>
        <v>#N/A</v>
      </c>
      <c r="Q873" s="31" t="e">
        <f ca="1">VLOOKUP(N873,Coef!$A$27:$C$46,3)+O873/10-0.1</f>
        <v>#N/A</v>
      </c>
      <c r="R873" s="31" t="e">
        <f t="shared" ca="1" si="448"/>
        <v>#N/A</v>
      </c>
      <c r="S873" s="72" t="e">
        <f t="shared" ca="1" si="449"/>
        <v>#N/A</v>
      </c>
      <c r="T873" s="72" t="e">
        <f t="shared" ca="1" si="450"/>
        <v>#N/A</v>
      </c>
      <c r="U873" s="72" t="e">
        <f t="shared" ca="1" si="451"/>
        <v>#N/A</v>
      </c>
      <c r="V873" s="72" t="e">
        <f t="shared" ca="1" si="452"/>
        <v>#N/A</v>
      </c>
      <c r="W873" s="72" t="e">
        <f ca="1">(Coef!$J$9/(1+Coef!$J$8*(COS(V873))^2)^0.5)*Coef!$J$6</f>
        <v>#N/A</v>
      </c>
      <c r="X873" s="72" t="e">
        <f t="shared" ca="1" si="453"/>
        <v>#N/A</v>
      </c>
      <c r="Y873" s="72" t="e">
        <f t="shared" ca="1" si="454"/>
        <v>#N/A</v>
      </c>
      <c r="Z873" s="72" t="e">
        <f t="shared" ca="1" si="455"/>
        <v>#N/A</v>
      </c>
      <c r="AA873" s="72" t="e">
        <f t="shared" ca="1" si="456"/>
        <v>#N/A</v>
      </c>
      <c r="AB873" s="72" t="e">
        <f t="shared" ca="1" si="457"/>
        <v>#N/A</v>
      </c>
      <c r="AC873" s="72" t="e">
        <f t="shared" ca="1" si="458"/>
        <v>#N/A</v>
      </c>
      <c r="AD873" s="72" t="e">
        <f t="shared" ca="1" si="459"/>
        <v>#N/A</v>
      </c>
      <c r="AE873" s="72" t="e">
        <f ca="1">Coef!$J$6*Coef!$J$9*(V873-(Coef!$J$10*AB873)+(Coef!$J$11*AC873)-(Coef!$J$12*AD873))</f>
        <v>#N/A</v>
      </c>
      <c r="AF873" s="72" t="e">
        <f t="shared" ca="1" si="460"/>
        <v>#N/A</v>
      </c>
      <c r="AG873" s="72" t="e">
        <f ca="1">((Coef!$J$8*Y873^2)/2)*(COS(V873))^2</f>
        <v>#N/A</v>
      </c>
      <c r="AH873" s="72" t="e">
        <f t="shared" ca="1" si="461"/>
        <v>#N/A</v>
      </c>
      <c r="AI873" s="72" t="e">
        <f t="shared" ca="1" si="462"/>
        <v>#N/A</v>
      </c>
      <c r="AJ873" s="72" t="e">
        <f t="shared" ca="1" si="463"/>
        <v>#N/A</v>
      </c>
      <c r="AK873" s="72" t="e">
        <f t="shared" ca="1" si="464"/>
        <v>#N/A</v>
      </c>
      <c r="AL873" s="72" t="e">
        <f t="shared" ca="1" si="465"/>
        <v>#N/A</v>
      </c>
      <c r="AM873" s="72" t="e">
        <f ca="1">V873+(1+Coef!$J$8*(COS(V873))^2-(3/2)*Coef!$J$8*SIN(V873)*COS(V873)*(AL873-V873))*(AL873-V873)</f>
        <v>#N/A</v>
      </c>
      <c r="AN873" s="34" t="e">
        <f t="shared" ca="1" si="466"/>
        <v>#N/A</v>
      </c>
      <c r="AO873" s="33" t="e">
        <f t="shared" ca="1" si="467"/>
        <v>#N/A</v>
      </c>
      <c r="AP873" s="33" t="e">
        <f t="shared" ca="1" si="468"/>
        <v>#N/A</v>
      </c>
      <c r="AQ873" s="72" t="e">
        <f ca="1">'MGRS to Dist'!BP873</f>
        <v>#N/A</v>
      </c>
      <c r="AR873" s="72" t="e">
        <f ca="1">'MGRS to Dist'!BT873</f>
        <v>#N/A</v>
      </c>
      <c r="AS873" s="72" t="e">
        <f ca="1">'MGRS to Dist'!BU873</f>
        <v>#N/A</v>
      </c>
      <c r="AT873" s="72" t="e">
        <f ca="1">'MGRS to Dist'!BV873</f>
        <v>#N/A</v>
      </c>
    </row>
    <row r="874" spans="3:46" ht="16.5" customHeight="1">
      <c r="C874" s="72" t="str">
        <f t="shared" si="439"/>
        <v/>
      </c>
      <c r="D874" s="72" t="e">
        <f t="array" aca="1" ref="D874" ca="1">MATCH(TRUE,ISERROR(VALUE(MID(C874,ROW(INDIRECT("1:"&amp;LEN(C874))),1))),0)</f>
        <v>#N/A</v>
      </c>
      <c r="E874" s="72" t="e">
        <f t="shared" ca="1" si="440"/>
        <v>#N/A</v>
      </c>
      <c r="F874" s="72" t="e">
        <f t="shared" ca="1" si="441"/>
        <v>#N/A</v>
      </c>
      <c r="G874" s="72" t="e">
        <f t="shared" ca="1" si="442"/>
        <v>#N/A</v>
      </c>
      <c r="H874" s="72" t="e">
        <f t="shared" ca="1" si="443"/>
        <v>#N/A</v>
      </c>
      <c r="I874" s="72" t="e">
        <f t="shared" ca="1" si="444"/>
        <v>#N/A</v>
      </c>
      <c r="J874" s="72" t="e">
        <f t="shared" ca="1" si="445"/>
        <v>#N/A</v>
      </c>
      <c r="K874" s="72" t="e">
        <f t="shared" ca="1" si="446"/>
        <v>#N/A</v>
      </c>
      <c r="L874" s="72" t="e">
        <f t="shared" ca="1" si="447"/>
        <v>#N/A</v>
      </c>
      <c r="M874" s="72" t="e">
        <f ca="1">VLOOKUP(G874,Coef!$C$2:$F$25,4)</f>
        <v>#N/A</v>
      </c>
      <c r="N874" s="31" t="e">
        <f ca="1">VLOOKUP(F874,Coef!$C$4:$D$23,2)</f>
        <v>#N/A</v>
      </c>
      <c r="O874" s="31" t="e">
        <f ca="1">MOD(VLOOKUP(H874,Coef!$C$2:$G$21,5)+MOD(E874+1,2)*15,20)</f>
        <v>#N/A</v>
      </c>
      <c r="P874" s="31" t="e">
        <f ca="1">VLOOKUP(N874,Coef!$A$27:$B$46,2)</f>
        <v>#N/A</v>
      </c>
      <c r="Q874" s="31" t="e">
        <f ca="1">VLOOKUP(N874,Coef!$A$27:$C$46,3)+O874/10-0.1</f>
        <v>#N/A</v>
      </c>
      <c r="R874" s="31" t="e">
        <f t="shared" ca="1" si="448"/>
        <v>#N/A</v>
      </c>
      <c r="S874" s="72" t="e">
        <f t="shared" ca="1" si="449"/>
        <v>#N/A</v>
      </c>
      <c r="T874" s="72" t="e">
        <f t="shared" ca="1" si="450"/>
        <v>#N/A</v>
      </c>
      <c r="U874" s="72" t="e">
        <f t="shared" ca="1" si="451"/>
        <v>#N/A</v>
      </c>
      <c r="V874" s="72" t="e">
        <f t="shared" ca="1" si="452"/>
        <v>#N/A</v>
      </c>
      <c r="W874" s="72" t="e">
        <f ca="1">(Coef!$J$9/(1+Coef!$J$8*(COS(V874))^2)^0.5)*Coef!$J$6</f>
        <v>#N/A</v>
      </c>
      <c r="X874" s="72" t="e">
        <f t="shared" ca="1" si="453"/>
        <v>#N/A</v>
      </c>
      <c r="Y874" s="72" t="e">
        <f t="shared" ca="1" si="454"/>
        <v>#N/A</v>
      </c>
      <c r="Z874" s="72" t="e">
        <f t="shared" ca="1" si="455"/>
        <v>#N/A</v>
      </c>
      <c r="AA874" s="72" t="e">
        <f t="shared" ca="1" si="456"/>
        <v>#N/A</v>
      </c>
      <c r="AB874" s="72" t="e">
        <f t="shared" ca="1" si="457"/>
        <v>#N/A</v>
      </c>
      <c r="AC874" s="72" t="e">
        <f t="shared" ca="1" si="458"/>
        <v>#N/A</v>
      </c>
      <c r="AD874" s="72" t="e">
        <f t="shared" ca="1" si="459"/>
        <v>#N/A</v>
      </c>
      <c r="AE874" s="72" t="e">
        <f ca="1">Coef!$J$6*Coef!$J$9*(V874-(Coef!$J$10*AB874)+(Coef!$J$11*AC874)-(Coef!$J$12*AD874))</f>
        <v>#N/A</v>
      </c>
      <c r="AF874" s="72" t="e">
        <f t="shared" ca="1" si="460"/>
        <v>#N/A</v>
      </c>
      <c r="AG874" s="72" t="e">
        <f ca="1">((Coef!$J$8*Y874^2)/2)*(COS(V874))^2</f>
        <v>#N/A</v>
      </c>
      <c r="AH874" s="72" t="e">
        <f t="shared" ca="1" si="461"/>
        <v>#N/A</v>
      </c>
      <c r="AI874" s="72" t="e">
        <f t="shared" ca="1" si="462"/>
        <v>#N/A</v>
      </c>
      <c r="AJ874" s="72" t="e">
        <f t="shared" ca="1" si="463"/>
        <v>#N/A</v>
      </c>
      <c r="AK874" s="72" t="e">
        <f t="shared" ca="1" si="464"/>
        <v>#N/A</v>
      </c>
      <c r="AL874" s="72" t="e">
        <f t="shared" ca="1" si="465"/>
        <v>#N/A</v>
      </c>
      <c r="AM874" s="72" t="e">
        <f ca="1">V874+(1+Coef!$J$8*(COS(V874))^2-(3/2)*Coef!$J$8*SIN(V874)*COS(V874)*(AL874-V874))*(AL874-V874)</f>
        <v>#N/A</v>
      </c>
      <c r="AN874" s="34" t="e">
        <f t="shared" ca="1" si="466"/>
        <v>#N/A</v>
      </c>
      <c r="AO874" s="33" t="e">
        <f t="shared" ca="1" si="467"/>
        <v>#N/A</v>
      </c>
      <c r="AP874" s="33" t="e">
        <f t="shared" ca="1" si="468"/>
        <v>#N/A</v>
      </c>
      <c r="AQ874" s="72" t="e">
        <f ca="1">'MGRS to Dist'!BP874</f>
        <v>#N/A</v>
      </c>
      <c r="AR874" s="72" t="e">
        <f ca="1">'MGRS to Dist'!BT874</f>
        <v>#N/A</v>
      </c>
      <c r="AS874" s="72" t="e">
        <f ca="1">'MGRS to Dist'!BU874</f>
        <v>#N/A</v>
      </c>
      <c r="AT874" s="72" t="e">
        <f ca="1">'MGRS to Dist'!BV874</f>
        <v>#N/A</v>
      </c>
    </row>
    <row r="875" spans="3:46" ht="16.5" customHeight="1">
      <c r="C875" s="72" t="str">
        <f t="shared" si="439"/>
        <v/>
      </c>
      <c r="D875" s="72" t="e">
        <f t="array" aca="1" ref="D875" ca="1">MATCH(TRUE,ISERROR(VALUE(MID(C875,ROW(INDIRECT("1:"&amp;LEN(C875))),1))),0)</f>
        <v>#N/A</v>
      </c>
      <c r="E875" s="72" t="e">
        <f t="shared" ca="1" si="440"/>
        <v>#N/A</v>
      </c>
      <c r="F875" s="72" t="e">
        <f t="shared" ca="1" si="441"/>
        <v>#N/A</v>
      </c>
      <c r="G875" s="72" t="e">
        <f t="shared" ca="1" si="442"/>
        <v>#N/A</v>
      </c>
      <c r="H875" s="72" t="e">
        <f t="shared" ca="1" si="443"/>
        <v>#N/A</v>
      </c>
      <c r="I875" s="72" t="e">
        <f t="shared" ca="1" si="444"/>
        <v>#N/A</v>
      </c>
      <c r="J875" s="72" t="e">
        <f t="shared" ca="1" si="445"/>
        <v>#N/A</v>
      </c>
      <c r="K875" s="72" t="e">
        <f t="shared" ca="1" si="446"/>
        <v>#N/A</v>
      </c>
      <c r="L875" s="72" t="e">
        <f t="shared" ca="1" si="447"/>
        <v>#N/A</v>
      </c>
      <c r="M875" s="72" t="e">
        <f ca="1">VLOOKUP(G875,Coef!$C$2:$F$25,4)</f>
        <v>#N/A</v>
      </c>
      <c r="N875" s="31" t="e">
        <f ca="1">VLOOKUP(F875,Coef!$C$4:$D$23,2)</f>
        <v>#N/A</v>
      </c>
      <c r="O875" s="31" t="e">
        <f ca="1">MOD(VLOOKUP(H875,Coef!$C$2:$G$21,5)+MOD(E875+1,2)*15,20)</f>
        <v>#N/A</v>
      </c>
      <c r="P875" s="31" t="e">
        <f ca="1">VLOOKUP(N875,Coef!$A$27:$B$46,2)</f>
        <v>#N/A</v>
      </c>
      <c r="Q875" s="31" t="e">
        <f ca="1">VLOOKUP(N875,Coef!$A$27:$C$46,3)+O875/10-0.1</f>
        <v>#N/A</v>
      </c>
      <c r="R875" s="31" t="e">
        <f t="shared" ca="1" si="448"/>
        <v>#N/A</v>
      </c>
      <c r="S875" s="72" t="e">
        <f t="shared" ca="1" si="449"/>
        <v>#N/A</v>
      </c>
      <c r="T875" s="72" t="e">
        <f t="shared" ca="1" si="450"/>
        <v>#N/A</v>
      </c>
      <c r="U875" s="72" t="e">
        <f t="shared" ca="1" si="451"/>
        <v>#N/A</v>
      </c>
      <c r="V875" s="72" t="e">
        <f t="shared" ca="1" si="452"/>
        <v>#N/A</v>
      </c>
      <c r="W875" s="72" t="e">
        <f ca="1">(Coef!$J$9/(1+Coef!$J$8*(COS(V875))^2)^0.5)*Coef!$J$6</f>
        <v>#N/A</v>
      </c>
      <c r="X875" s="72" t="e">
        <f t="shared" ca="1" si="453"/>
        <v>#N/A</v>
      </c>
      <c r="Y875" s="72" t="e">
        <f t="shared" ca="1" si="454"/>
        <v>#N/A</v>
      </c>
      <c r="Z875" s="72" t="e">
        <f t="shared" ca="1" si="455"/>
        <v>#N/A</v>
      </c>
      <c r="AA875" s="72" t="e">
        <f t="shared" ca="1" si="456"/>
        <v>#N/A</v>
      </c>
      <c r="AB875" s="72" t="e">
        <f t="shared" ca="1" si="457"/>
        <v>#N/A</v>
      </c>
      <c r="AC875" s="72" t="e">
        <f t="shared" ca="1" si="458"/>
        <v>#N/A</v>
      </c>
      <c r="AD875" s="72" t="e">
        <f t="shared" ca="1" si="459"/>
        <v>#N/A</v>
      </c>
      <c r="AE875" s="72" t="e">
        <f ca="1">Coef!$J$6*Coef!$J$9*(V875-(Coef!$J$10*AB875)+(Coef!$J$11*AC875)-(Coef!$J$12*AD875))</f>
        <v>#N/A</v>
      </c>
      <c r="AF875" s="72" t="e">
        <f t="shared" ca="1" si="460"/>
        <v>#N/A</v>
      </c>
      <c r="AG875" s="72" t="e">
        <f ca="1">((Coef!$J$8*Y875^2)/2)*(COS(V875))^2</f>
        <v>#N/A</v>
      </c>
      <c r="AH875" s="72" t="e">
        <f t="shared" ca="1" si="461"/>
        <v>#N/A</v>
      </c>
      <c r="AI875" s="72" t="e">
        <f t="shared" ca="1" si="462"/>
        <v>#N/A</v>
      </c>
      <c r="AJ875" s="72" t="e">
        <f t="shared" ca="1" si="463"/>
        <v>#N/A</v>
      </c>
      <c r="AK875" s="72" t="e">
        <f t="shared" ca="1" si="464"/>
        <v>#N/A</v>
      </c>
      <c r="AL875" s="72" t="e">
        <f t="shared" ca="1" si="465"/>
        <v>#N/A</v>
      </c>
      <c r="AM875" s="72" t="e">
        <f ca="1">V875+(1+Coef!$J$8*(COS(V875))^2-(3/2)*Coef!$J$8*SIN(V875)*COS(V875)*(AL875-V875))*(AL875-V875)</f>
        <v>#N/A</v>
      </c>
      <c r="AN875" s="34" t="e">
        <f t="shared" ca="1" si="466"/>
        <v>#N/A</v>
      </c>
      <c r="AO875" s="33" t="e">
        <f t="shared" ca="1" si="467"/>
        <v>#N/A</v>
      </c>
      <c r="AP875" s="33" t="e">
        <f t="shared" ca="1" si="468"/>
        <v>#N/A</v>
      </c>
      <c r="AQ875" s="72" t="e">
        <f ca="1">'MGRS to Dist'!BP875</f>
        <v>#N/A</v>
      </c>
      <c r="AR875" s="72" t="e">
        <f ca="1">'MGRS to Dist'!BT875</f>
        <v>#N/A</v>
      </c>
      <c r="AS875" s="72" t="e">
        <f ca="1">'MGRS to Dist'!BU875</f>
        <v>#N/A</v>
      </c>
      <c r="AT875" s="72" t="e">
        <f ca="1">'MGRS to Dist'!BV875</f>
        <v>#N/A</v>
      </c>
    </row>
    <row r="876" spans="3:46" ht="16.5" customHeight="1">
      <c r="C876" s="72" t="str">
        <f t="shared" si="439"/>
        <v/>
      </c>
      <c r="D876" s="72" t="e">
        <f t="array" aca="1" ref="D876" ca="1">MATCH(TRUE,ISERROR(VALUE(MID(C876,ROW(INDIRECT("1:"&amp;LEN(C876))),1))),0)</f>
        <v>#N/A</v>
      </c>
      <c r="E876" s="72" t="e">
        <f t="shared" ca="1" si="440"/>
        <v>#N/A</v>
      </c>
      <c r="F876" s="72" t="e">
        <f t="shared" ca="1" si="441"/>
        <v>#N/A</v>
      </c>
      <c r="G876" s="72" t="e">
        <f t="shared" ca="1" si="442"/>
        <v>#N/A</v>
      </c>
      <c r="H876" s="72" t="e">
        <f t="shared" ca="1" si="443"/>
        <v>#N/A</v>
      </c>
      <c r="I876" s="72" t="e">
        <f t="shared" ca="1" si="444"/>
        <v>#N/A</v>
      </c>
      <c r="J876" s="72" t="e">
        <f t="shared" ca="1" si="445"/>
        <v>#N/A</v>
      </c>
      <c r="K876" s="72" t="e">
        <f t="shared" ca="1" si="446"/>
        <v>#N/A</v>
      </c>
      <c r="L876" s="72" t="e">
        <f t="shared" ca="1" si="447"/>
        <v>#N/A</v>
      </c>
      <c r="M876" s="72" t="e">
        <f ca="1">VLOOKUP(G876,Coef!$C$2:$F$25,4)</f>
        <v>#N/A</v>
      </c>
      <c r="N876" s="31" t="e">
        <f ca="1">VLOOKUP(F876,Coef!$C$4:$D$23,2)</f>
        <v>#N/A</v>
      </c>
      <c r="O876" s="31" t="e">
        <f ca="1">MOD(VLOOKUP(H876,Coef!$C$2:$G$21,5)+MOD(E876+1,2)*15,20)</f>
        <v>#N/A</v>
      </c>
      <c r="P876" s="31" t="e">
        <f ca="1">VLOOKUP(N876,Coef!$A$27:$B$46,2)</f>
        <v>#N/A</v>
      </c>
      <c r="Q876" s="31" t="e">
        <f ca="1">VLOOKUP(N876,Coef!$A$27:$C$46,3)+O876/10-0.1</f>
        <v>#N/A</v>
      </c>
      <c r="R876" s="31" t="e">
        <f t="shared" ca="1" si="448"/>
        <v>#N/A</v>
      </c>
      <c r="S876" s="72" t="e">
        <f t="shared" ca="1" si="449"/>
        <v>#N/A</v>
      </c>
      <c r="T876" s="72" t="e">
        <f t="shared" ca="1" si="450"/>
        <v>#N/A</v>
      </c>
      <c r="U876" s="72" t="e">
        <f t="shared" ca="1" si="451"/>
        <v>#N/A</v>
      </c>
      <c r="V876" s="72" t="e">
        <f t="shared" ca="1" si="452"/>
        <v>#N/A</v>
      </c>
      <c r="W876" s="72" t="e">
        <f ca="1">(Coef!$J$9/(1+Coef!$J$8*(COS(V876))^2)^0.5)*Coef!$J$6</f>
        <v>#N/A</v>
      </c>
      <c r="X876" s="72" t="e">
        <f t="shared" ca="1" si="453"/>
        <v>#N/A</v>
      </c>
      <c r="Y876" s="72" t="e">
        <f t="shared" ca="1" si="454"/>
        <v>#N/A</v>
      </c>
      <c r="Z876" s="72" t="e">
        <f t="shared" ca="1" si="455"/>
        <v>#N/A</v>
      </c>
      <c r="AA876" s="72" t="e">
        <f t="shared" ca="1" si="456"/>
        <v>#N/A</v>
      </c>
      <c r="AB876" s="72" t="e">
        <f t="shared" ca="1" si="457"/>
        <v>#N/A</v>
      </c>
      <c r="AC876" s="72" t="e">
        <f t="shared" ca="1" si="458"/>
        <v>#N/A</v>
      </c>
      <c r="AD876" s="72" t="e">
        <f t="shared" ca="1" si="459"/>
        <v>#N/A</v>
      </c>
      <c r="AE876" s="72" t="e">
        <f ca="1">Coef!$J$6*Coef!$J$9*(V876-(Coef!$J$10*AB876)+(Coef!$J$11*AC876)-(Coef!$J$12*AD876))</f>
        <v>#N/A</v>
      </c>
      <c r="AF876" s="72" t="e">
        <f t="shared" ca="1" si="460"/>
        <v>#N/A</v>
      </c>
      <c r="AG876" s="72" t="e">
        <f ca="1">((Coef!$J$8*Y876^2)/2)*(COS(V876))^2</f>
        <v>#N/A</v>
      </c>
      <c r="AH876" s="72" t="e">
        <f t="shared" ca="1" si="461"/>
        <v>#N/A</v>
      </c>
      <c r="AI876" s="72" t="e">
        <f t="shared" ca="1" si="462"/>
        <v>#N/A</v>
      </c>
      <c r="AJ876" s="72" t="e">
        <f t="shared" ca="1" si="463"/>
        <v>#N/A</v>
      </c>
      <c r="AK876" s="72" t="e">
        <f t="shared" ca="1" si="464"/>
        <v>#N/A</v>
      </c>
      <c r="AL876" s="72" t="e">
        <f t="shared" ca="1" si="465"/>
        <v>#N/A</v>
      </c>
      <c r="AM876" s="72" t="e">
        <f ca="1">V876+(1+Coef!$J$8*(COS(V876))^2-(3/2)*Coef!$J$8*SIN(V876)*COS(V876)*(AL876-V876))*(AL876-V876)</f>
        <v>#N/A</v>
      </c>
      <c r="AN876" s="34" t="e">
        <f t="shared" ca="1" si="466"/>
        <v>#N/A</v>
      </c>
      <c r="AO876" s="33" t="e">
        <f t="shared" ca="1" si="467"/>
        <v>#N/A</v>
      </c>
      <c r="AP876" s="33" t="e">
        <f t="shared" ca="1" si="468"/>
        <v>#N/A</v>
      </c>
      <c r="AQ876" s="72" t="e">
        <f ca="1">'MGRS to Dist'!BP876</f>
        <v>#N/A</v>
      </c>
      <c r="AR876" s="72" t="e">
        <f ca="1">'MGRS to Dist'!BT876</f>
        <v>#N/A</v>
      </c>
      <c r="AS876" s="72" t="e">
        <f ca="1">'MGRS to Dist'!BU876</f>
        <v>#N/A</v>
      </c>
      <c r="AT876" s="72" t="e">
        <f ca="1">'MGRS to Dist'!BV876</f>
        <v>#N/A</v>
      </c>
    </row>
    <row r="877" spans="3:46" ht="16.5" customHeight="1">
      <c r="C877" s="72" t="str">
        <f t="shared" si="439"/>
        <v/>
      </c>
      <c r="D877" s="72" t="e">
        <f t="array" aca="1" ref="D877" ca="1">MATCH(TRUE,ISERROR(VALUE(MID(C877,ROW(INDIRECT("1:"&amp;LEN(C877))),1))),0)</f>
        <v>#N/A</v>
      </c>
      <c r="E877" s="72" t="e">
        <f t="shared" ca="1" si="440"/>
        <v>#N/A</v>
      </c>
      <c r="F877" s="72" t="e">
        <f t="shared" ca="1" si="441"/>
        <v>#N/A</v>
      </c>
      <c r="G877" s="72" t="e">
        <f t="shared" ca="1" si="442"/>
        <v>#N/A</v>
      </c>
      <c r="H877" s="72" t="e">
        <f t="shared" ca="1" si="443"/>
        <v>#N/A</v>
      </c>
      <c r="I877" s="72" t="e">
        <f t="shared" ca="1" si="444"/>
        <v>#N/A</v>
      </c>
      <c r="J877" s="72" t="e">
        <f t="shared" ca="1" si="445"/>
        <v>#N/A</v>
      </c>
      <c r="K877" s="72" t="e">
        <f t="shared" ca="1" si="446"/>
        <v>#N/A</v>
      </c>
      <c r="L877" s="72" t="e">
        <f t="shared" ca="1" si="447"/>
        <v>#N/A</v>
      </c>
      <c r="M877" s="72" t="e">
        <f ca="1">VLOOKUP(G877,Coef!$C$2:$F$25,4)</f>
        <v>#N/A</v>
      </c>
      <c r="N877" s="31" t="e">
        <f ca="1">VLOOKUP(F877,Coef!$C$4:$D$23,2)</f>
        <v>#N/A</v>
      </c>
      <c r="O877" s="31" t="e">
        <f ca="1">MOD(VLOOKUP(H877,Coef!$C$2:$G$21,5)+MOD(E877+1,2)*15,20)</f>
        <v>#N/A</v>
      </c>
      <c r="P877" s="31" t="e">
        <f ca="1">VLOOKUP(N877,Coef!$A$27:$B$46,2)</f>
        <v>#N/A</v>
      </c>
      <c r="Q877" s="31" t="e">
        <f ca="1">VLOOKUP(N877,Coef!$A$27:$C$46,3)+O877/10-0.1</f>
        <v>#N/A</v>
      </c>
      <c r="R877" s="31" t="e">
        <f t="shared" ca="1" si="448"/>
        <v>#N/A</v>
      </c>
      <c r="S877" s="72" t="e">
        <f t="shared" ca="1" si="449"/>
        <v>#N/A</v>
      </c>
      <c r="T877" s="72" t="e">
        <f t="shared" ca="1" si="450"/>
        <v>#N/A</v>
      </c>
      <c r="U877" s="72" t="e">
        <f t="shared" ca="1" si="451"/>
        <v>#N/A</v>
      </c>
      <c r="V877" s="72" t="e">
        <f t="shared" ca="1" si="452"/>
        <v>#N/A</v>
      </c>
      <c r="W877" s="72" t="e">
        <f ca="1">(Coef!$J$9/(1+Coef!$J$8*(COS(V877))^2)^0.5)*Coef!$J$6</f>
        <v>#N/A</v>
      </c>
      <c r="X877" s="72" t="e">
        <f t="shared" ca="1" si="453"/>
        <v>#N/A</v>
      </c>
      <c r="Y877" s="72" t="e">
        <f t="shared" ca="1" si="454"/>
        <v>#N/A</v>
      </c>
      <c r="Z877" s="72" t="e">
        <f t="shared" ca="1" si="455"/>
        <v>#N/A</v>
      </c>
      <c r="AA877" s="72" t="e">
        <f t="shared" ca="1" si="456"/>
        <v>#N/A</v>
      </c>
      <c r="AB877" s="72" t="e">
        <f t="shared" ca="1" si="457"/>
        <v>#N/A</v>
      </c>
      <c r="AC877" s="72" t="e">
        <f t="shared" ca="1" si="458"/>
        <v>#N/A</v>
      </c>
      <c r="AD877" s="72" t="e">
        <f t="shared" ca="1" si="459"/>
        <v>#N/A</v>
      </c>
      <c r="AE877" s="72" t="e">
        <f ca="1">Coef!$J$6*Coef!$J$9*(V877-(Coef!$J$10*AB877)+(Coef!$J$11*AC877)-(Coef!$J$12*AD877))</f>
        <v>#N/A</v>
      </c>
      <c r="AF877" s="72" t="e">
        <f t="shared" ca="1" si="460"/>
        <v>#N/A</v>
      </c>
      <c r="AG877" s="72" t="e">
        <f ca="1">((Coef!$J$8*Y877^2)/2)*(COS(V877))^2</f>
        <v>#N/A</v>
      </c>
      <c r="AH877" s="72" t="e">
        <f t="shared" ca="1" si="461"/>
        <v>#N/A</v>
      </c>
      <c r="AI877" s="72" t="e">
        <f t="shared" ca="1" si="462"/>
        <v>#N/A</v>
      </c>
      <c r="AJ877" s="72" t="e">
        <f t="shared" ca="1" si="463"/>
        <v>#N/A</v>
      </c>
      <c r="AK877" s="72" t="e">
        <f t="shared" ca="1" si="464"/>
        <v>#N/A</v>
      </c>
      <c r="AL877" s="72" t="e">
        <f t="shared" ca="1" si="465"/>
        <v>#N/A</v>
      </c>
      <c r="AM877" s="72" t="e">
        <f ca="1">V877+(1+Coef!$J$8*(COS(V877))^2-(3/2)*Coef!$J$8*SIN(V877)*COS(V877)*(AL877-V877))*(AL877-V877)</f>
        <v>#N/A</v>
      </c>
      <c r="AN877" s="34" t="e">
        <f t="shared" ca="1" si="466"/>
        <v>#N/A</v>
      </c>
      <c r="AO877" s="33" t="e">
        <f t="shared" ca="1" si="467"/>
        <v>#N/A</v>
      </c>
      <c r="AP877" s="33" t="e">
        <f t="shared" ca="1" si="468"/>
        <v>#N/A</v>
      </c>
      <c r="AQ877" s="72" t="e">
        <f ca="1">'MGRS to Dist'!BP877</f>
        <v>#N/A</v>
      </c>
      <c r="AR877" s="72" t="e">
        <f ca="1">'MGRS to Dist'!BT877</f>
        <v>#N/A</v>
      </c>
      <c r="AS877" s="72" t="e">
        <f ca="1">'MGRS to Dist'!BU877</f>
        <v>#N/A</v>
      </c>
      <c r="AT877" s="72" t="e">
        <f ca="1">'MGRS to Dist'!BV877</f>
        <v>#N/A</v>
      </c>
    </row>
    <row r="878" spans="3:46" ht="16.5" customHeight="1">
      <c r="C878" s="72" t="str">
        <f t="shared" si="439"/>
        <v/>
      </c>
      <c r="D878" s="72" t="e">
        <f t="array" aca="1" ref="D878" ca="1">MATCH(TRUE,ISERROR(VALUE(MID(C878,ROW(INDIRECT("1:"&amp;LEN(C878))),1))),0)</f>
        <v>#N/A</v>
      </c>
      <c r="E878" s="72" t="e">
        <f t="shared" ca="1" si="440"/>
        <v>#N/A</v>
      </c>
      <c r="F878" s="72" t="e">
        <f t="shared" ca="1" si="441"/>
        <v>#N/A</v>
      </c>
      <c r="G878" s="72" t="e">
        <f t="shared" ca="1" si="442"/>
        <v>#N/A</v>
      </c>
      <c r="H878" s="72" t="e">
        <f t="shared" ca="1" si="443"/>
        <v>#N/A</v>
      </c>
      <c r="I878" s="72" t="e">
        <f t="shared" ca="1" si="444"/>
        <v>#N/A</v>
      </c>
      <c r="J878" s="72" t="e">
        <f t="shared" ca="1" si="445"/>
        <v>#N/A</v>
      </c>
      <c r="K878" s="72" t="e">
        <f t="shared" ca="1" si="446"/>
        <v>#N/A</v>
      </c>
      <c r="L878" s="72" t="e">
        <f t="shared" ca="1" si="447"/>
        <v>#N/A</v>
      </c>
      <c r="M878" s="72" t="e">
        <f ca="1">VLOOKUP(G878,Coef!$C$2:$F$25,4)</f>
        <v>#N/A</v>
      </c>
      <c r="N878" s="31" t="e">
        <f ca="1">VLOOKUP(F878,Coef!$C$4:$D$23,2)</f>
        <v>#N/A</v>
      </c>
      <c r="O878" s="31" t="e">
        <f ca="1">MOD(VLOOKUP(H878,Coef!$C$2:$G$21,5)+MOD(E878+1,2)*15,20)</f>
        <v>#N/A</v>
      </c>
      <c r="P878" s="31" t="e">
        <f ca="1">VLOOKUP(N878,Coef!$A$27:$B$46,2)</f>
        <v>#N/A</v>
      </c>
      <c r="Q878" s="31" t="e">
        <f ca="1">VLOOKUP(N878,Coef!$A$27:$C$46,3)+O878/10-0.1</f>
        <v>#N/A</v>
      </c>
      <c r="R878" s="31" t="e">
        <f t="shared" ca="1" si="448"/>
        <v>#N/A</v>
      </c>
      <c r="S878" s="72" t="e">
        <f t="shared" ca="1" si="449"/>
        <v>#N/A</v>
      </c>
      <c r="T878" s="72" t="e">
        <f t="shared" ca="1" si="450"/>
        <v>#N/A</v>
      </c>
      <c r="U878" s="72" t="e">
        <f t="shared" ca="1" si="451"/>
        <v>#N/A</v>
      </c>
      <c r="V878" s="72" t="e">
        <f t="shared" ca="1" si="452"/>
        <v>#N/A</v>
      </c>
      <c r="W878" s="72" t="e">
        <f ca="1">(Coef!$J$9/(1+Coef!$J$8*(COS(V878))^2)^0.5)*Coef!$J$6</f>
        <v>#N/A</v>
      </c>
      <c r="X878" s="72" t="e">
        <f t="shared" ca="1" si="453"/>
        <v>#N/A</v>
      </c>
      <c r="Y878" s="72" t="e">
        <f t="shared" ca="1" si="454"/>
        <v>#N/A</v>
      </c>
      <c r="Z878" s="72" t="e">
        <f t="shared" ca="1" si="455"/>
        <v>#N/A</v>
      </c>
      <c r="AA878" s="72" t="e">
        <f t="shared" ca="1" si="456"/>
        <v>#N/A</v>
      </c>
      <c r="AB878" s="72" t="e">
        <f t="shared" ca="1" si="457"/>
        <v>#N/A</v>
      </c>
      <c r="AC878" s="72" t="e">
        <f t="shared" ca="1" si="458"/>
        <v>#N/A</v>
      </c>
      <c r="AD878" s="72" t="e">
        <f t="shared" ca="1" si="459"/>
        <v>#N/A</v>
      </c>
      <c r="AE878" s="72" t="e">
        <f ca="1">Coef!$J$6*Coef!$J$9*(V878-(Coef!$J$10*AB878)+(Coef!$J$11*AC878)-(Coef!$J$12*AD878))</f>
        <v>#N/A</v>
      </c>
      <c r="AF878" s="72" t="e">
        <f t="shared" ca="1" si="460"/>
        <v>#N/A</v>
      </c>
      <c r="AG878" s="72" t="e">
        <f ca="1">((Coef!$J$8*Y878^2)/2)*(COS(V878))^2</f>
        <v>#N/A</v>
      </c>
      <c r="AH878" s="72" t="e">
        <f t="shared" ca="1" si="461"/>
        <v>#N/A</v>
      </c>
      <c r="AI878" s="72" t="e">
        <f t="shared" ca="1" si="462"/>
        <v>#N/A</v>
      </c>
      <c r="AJ878" s="72" t="e">
        <f t="shared" ca="1" si="463"/>
        <v>#N/A</v>
      </c>
      <c r="AK878" s="72" t="e">
        <f t="shared" ca="1" si="464"/>
        <v>#N/A</v>
      </c>
      <c r="AL878" s="72" t="e">
        <f t="shared" ca="1" si="465"/>
        <v>#N/A</v>
      </c>
      <c r="AM878" s="72" t="e">
        <f ca="1">V878+(1+Coef!$J$8*(COS(V878))^2-(3/2)*Coef!$J$8*SIN(V878)*COS(V878)*(AL878-V878))*(AL878-V878)</f>
        <v>#N/A</v>
      </c>
      <c r="AN878" s="34" t="e">
        <f t="shared" ca="1" si="466"/>
        <v>#N/A</v>
      </c>
      <c r="AO878" s="33" t="e">
        <f t="shared" ca="1" si="467"/>
        <v>#N/A</v>
      </c>
      <c r="AP878" s="33" t="e">
        <f t="shared" ca="1" si="468"/>
        <v>#N/A</v>
      </c>
      <c r="AQ878" s="72" t="e">
        <f ca="1">'MGRS to Dist'!BP878</f>
        <v>#N/A</v>
      </c>
      <c r="AR878" s="72" t="e">
        <f ca="1">'MGRS to Dist'!BT878</f>
        <v>#N/A</v>
      </c>
      <c r="AS878" s="72" t="e">
        <f ca="1">'MGRS to Dist'!BU878</f>
        <v>#N/A</v>
      </c>
      <c r="AT878" s="72" t="e">
        <f ca="1">'MGRS to Dist'!BV878</f>
        <v>#N/A</v>
      </c>
    </row>
    <row r="879" spans="3:46" ht="16.5" customHeight="1">
      <c r="C879" s="72" t="str">
        <f t="shared" si="439"/>
        <v/>
      </c>
      <c r="D879" s="72" t="e">
        <f t="array" aca="1" ref="D879" ca="1">MATCH(TRUE,ISERROR(VALUE(MID(C879,ROW(INDIRECT("1:"&amp;LEN(C879))),1))),0)</f>
        <v>#N/A</v>
      </c>
      <c r="E879" s="72" t="e">
        <f t="shared" ca="1" si="440"/>
        <v>#N/A</v>
      </c>
      <c r="F879" s="72" t="e">
        <f t="shared" ca="1" si="441"/>
        <v>#N/A</v>
      </c>
      <c r="G879" s="72" t="e">
        <f t="shared" ca="1" si="442"/>
        <v>#N/A</v>
      </c>
      <c r="H879" s="72" t="e">
        <f t="shared" ca="1" si="443"/>
        <v>#N/A</v>
      </c>
      <c r="I879" s="72" t="e">
        <f t="shared" ca="1" si="444"/>
        <v>#N/A</v>
      </c>
      <c r="J879" s="72" t="e">
        <f t="shared" ca="1" si="445"/>
        <v>#N/A</v>
      </c>
      <c r="K879" s="72" t="e">
        <f t="shared" ca="1" si="446"/>
        <v>#N/A</v>
      </c>
      <c r="L879" s="72" t="e">
        <f t="shared" ca="1" si="447"/>
        <v>#N/A</v>
      </c>
      <c r="M879" s="72" t="e">
        <f ca="1">VLOOKUP(G879,Coef!$C$2:$F$25,4)</f>
        <v>#N/A</v>
      </c>
      <c r="N879" s="31" t="e">
        <f ca="1">VLOOKUP(F879,Coef!$C$4:$D$23,2)</f>
        <v>#N/A</v>
      </c>
      <c r="O879" s="31" t="e">
        <f ca="1">MOD(VLOOKUP(H879,Coef!$C$2:$G$21,5)+MOD(E879+1,2)*15,20)</f>
        <v>#N/A</v>
      </c>
      <c r="P879" s="31" t="e">
        <f ca="1">VLOOKUP(N879,Coef!$A$27:$B$46,2)</f>
        <v>#N/A</v>
      </c>
      <c r="Q879" s="31" t="e">
        <f ca="1">VLOOKUP(N879,Coef!$A$27:$C$46,3)+O879/10-0.1</f>
        <v>#N/A</v>
      </c>
      <c r="R879" s="31" t="e">
        <f t="shared" ca="1" si="448"/>
        <v>#N/A</v>
      </c>
      <c r="S879" s="72" t="e">
        <f t="shared" ca="1" si="449"/>
        <v>#N/A</v>
      </c>
      <c r="T879" s="72" t="e">
        <f t="shared" ca="1" si="450"/>
        <v>#N/A</v>
      </c>
      <c r="U879" s="72" t="e">
        <f t="shared" ca="1" si="451"/>
        <v>#N/A</v>
      </c>
      <c r="V879" s="72" t="e">
        <f t="shared" ca="1" si="452"/>
        <v>#N/A</v>
      </c>
      <c r="W879" s="72" t="e">
        <f ca="1">(Coef!$J$9/(1+Coef!$J$8*(COS(V879))^2)^0.5)*Coef!$J$6</f>
        <v>#N/A</v>
      </c>
      <c r="X879" s="72" t="e">
        <f t="shared" ca="1" si="453"/>
        <v>#N/A</v>
      </c>
      <c r="Y879" s="72" t="e">
        <f t="shared" ca="1" si="454"/>
        <v>#N/A</v>
      </c>
      <c r="Z879" s="72" t="e">
        <f t="shared" ca="1" si="455"/>
        <v>#N/A</v>
      </c>
      <c r="AA879" s="72" t="e">
        <f t="shared" ca="1" si="456"/>
        <v>#N/A</v>
      </c>
      <c r="AB879" s="72" t="e">
        <f t="shared" ca="1" si="457"/>
        <v>#N/A</v>
      </c>
      <c r="AC879" s="72" t="e">
        <f t="shared" ca="1" si="458"/>
        <v>#N/A</v>
      </c>
      <c r="AD879" s="72" t="e">
        <f t="shared" ca="1" si="459"/>
        <v>#N/A</v>
      </c>
      <c r="AE879" s="72" t="e">
        <f ca="1">Coef!$J$6*Coef!$J$9*(V879-(Coef!$J$10*AB879)+(Coef!$J$11*AC879)-(Coef!$J$12*AD879))</f>
        <v>#N/A</v>
      </c>
      <c r="AF879" s="72" t="e">
        <f t="shared" ca="1" si="460"/>
        <v>#N/A</v>
      </c>
      <c r="AG879" s="72" t="e">
        <f ca="1">((Coef!$J$8*Y879^2)/2)*(COS(V879))^2</f>
        <v>#N/A</v>
      </c>
      <c r="AH879" s="72" t="e">
        <f t="shared" ca="1" si="461"/>
        <v>#N/A</v>
      </c>
      <c r="AI879" s="72" t="e">
        <f t="shared" ca="1" si="462"/>
        <v>#N/A</v>
      </c>
      <c r="AJ879" s="72" t="e">
        <f t="shared" ca="1" si="463"/>
        <v>#N/A</v>
      </c>
      <c r="AK879" s="72" t="e">
        <f t="shared" ca="1" si="464"/>
        <v>#N/A</v>
      </c>
      <c r="AL879" s="72" t="e">
        <f t="shared" ca="1" si="465"/>
        <v>#N/A</v>
      </c>
      <c r="AM879" s="72" t="e">
        <f ca="1">V879+(1+Coef!$J$8*(COS(V879))^2-(3/2)*Coef!$J$8*SIN(V879)*COS(V879)*(AL879-V879))*(AL879-V879)</f>
        <v>#N/A</v>
      </c>
      <c r="AN879" s="34" t="e">
        <f t="shared" ca="1" si="466"/>
        <v>#N/A</v>
      </c>
      <c r="AO879" s="33" t="e">
        <f t="shared" ca="1" si="467"/>
        <v>#N/A</v>
      </c>
      <c r="AP879" s="33" t="e">
        <f t="shared" ca="1" si="468"/>
        <v>#N/A</v>
      </c>
      <c r="AQ879" s="72" t="e">
        <f ca="1">'MGRS to Dist'!BP879</f>
        <v>#N/A</v>
      </c>
      <c r="AR879" s="72" t="e">
        <f ca="1">'MGRS to Dist'!BT879</f>
        <v>#N/A</v>
      </c>
      <c r="AS879" s="72" t="e">
        <f ca="1">'MGRS to Dist'!BU879</f>
        <v>#N/A</v>
      </c>
      <c r="AT879" s="72" t="e">
        <f ca="1">'MGRS to Dist'!BV879</f>
        <v>#N/A</v>
      </c>
    </row>
    <row r="880" spans="3:46" ht="16.5" customHeight="1">
      <c r="C880" s="72" t="str">
        <f t="shared" si="439"/>
        <v/>
      </c>
      <c r="D880" s="72" t="e">
        <f t="array" aca="1" ref="D880" ca="1">MATCH(TRUE,ISERROR(VALUE(MID(C880,ROW(INDIRECT("1:"&amp;LEN(C880))),1))),0)</f>
        <v>#N/A</v>
      </c>
      <c r="E880" s="72" t="e">
        <f t="shared" ca="1" si="440"/>
        <v>#N/A</v>
      </c>
      <c r="F880" s="72" t="e">
        <f t="shared" ca="1" si="441"/>
        <v>#N/A</v>
      </c>
      <c r="G880" s="72" t="e">
        <f t="shared" ca="1" si="442"/>
        <v>#N/A</v>
      </c>
      <c r="H880" s="72" t="e">
        <f t="shared" ca="1" si="443"/>
        <v>#N/A</v>
      </c>
      <c r="I880" s="72" t="e">
        <f t="shared" ca="1" si="444"/>
        <v>#N/A</v>
      </c>
      <c r="J880" s="72" t="e">
        <f t="shared" ca="1" si="445"/>
        <v>#N/A</v>
      </c>
      <c r="K880" s="72" t="e">
        <f t="shared" ca="1" si="446"/>
        <v>#N/A</v>
      </c>
      <c r="L880" s="72" t="e">
        <f t="shared" ca="1" si="447"/>
        <v>#N/A</v>
      </c>
      <c r="M880" s="72" t="e">
        <f ca="1">VLOOKUP(G880,Coef!$C$2:$F$25,4)</f>
        <v>#N/A</v>
      </c>
      <c r="N880" s="31" t="e">
        <f ca="1">VLOOKUP(F880,Coef!$C$4:$D$23,2)</f>
        <v>#N/A</v>
      </c>
      <c r="O880" s="31" t="e">
        <f ca="1">MOD(VLOOKUP(H880,Coef!$C$2:$G$21,5)+MOD(E880+1,2)*15,20)</f>
        <v>#N/A</v>
      </c>
      <c r="P880" s="31" t="e">
        <f ca="1">VLOOKUP(N880,Coef!$A$27:$B$46,2)</f>
        <v>#N/A</v>
      </c>
      <c r="Q880" s="31" t="e">
        <f ca="1">VLOOKUP(N880,Coef!$A$27:$C$46,3)+O880/10-0.1</f>
        <v>#N/A</v>
      </c>
      <c r="R880" s="31" t="e">
        <f t="shared" ca="1" si="448"/>
        <v>#N/A</v>
      </c>
      <c r="S880" s="72" t="e">
        <f t="shared" ca="1" si="449"/>
        <v>#N/A</v>
      </c>
      <c r="T880" s="72" t="e">
        <f t="shared" ca="1" si="450"/>
        <v>#N/A</v>
      </c>
      <c r="U880" s="72" t="e">
        <f t="shared" ca="1" si="451"/>
        <v>#N/A</v>
      </c>
      <c r="V880" s="72" t="e">
        <f t="shared" ca="1" si="452"/>
        <v>#N/A</v>
      </c>
      <c r="W880" s="72" t="e">
        <f ca="1">(Coef!$J$9/(1+Coef!$J$8*(COS(V880))^2)^0.5)*Coef!$J$6</f>
        <v>#N/A</v>
      </c>
      <c r="X880" s="72" t="e">
        <f t="shared" ca="1" si="453"/>
        <v>#N/A</v>
      </c>
      <c r="Y880" s="72" t="e">
        <f t="shared" ca="1" si="454"/>
        <v>#N/A</v>
      </c>
      <c r="Z880" s="72" t="e">
        <f t="shared" ca="1" si="455"/>
        <v>#N/A</v>
      </c>
      <c r="AA880" s="72" t="e">
        <f t="shared" ca="1" si="456"/>
        <v>#N/A</v>
      </c>
      <c r="AB880" s="72" t="e">
        <f t="shared" ca="1" si="457"/>
        <v>#N/A</v>
      </c>
      <c r="AC880" s="72" t="e">
        <f t="shared" ca="1" si="458"/>
        <v>#N/A</v>
      </c>
      <c r="AD880" s="72" t="e">
        <f t="shared" ca="1" si="459"/>
        <v>#N/A</v>
      </c>
      <c r="AE880" s="72" t="e">
        <f ca="1">Coef!$J$6*Coef!$J$9*(V880-(Coef!$J$10*AB880)+(Coef!$J$11*AC880)-(Coef!$J$12*AD880))</f>
        <v>#N/A</v>
      </c>
      <c r="AF880" s="72" t="e">
        <f t="shared" ca="1" si="460"/>
        <v>#N/A</v>
      </c>
      <c r="AG880" s="72" t="e">
        <f ca="1">((Coef!$J$8*Y880^2)/2)*(COS(V880))^2</f>
        <v>#N/A</v>
      </c>
      <c r="AH880" s="72" t="e">
        <f t="shared" ca="1" si="461"/>
        <v>#N/A</v>
      </c>
      <c r="AI880" s="72" t="e">
        <f t="shared" ca="1" si="462"/>
        <v>#N/A</v>
      </c>
      <c r="AJ880" s="72" t="e">
        <f t="shared" ca="1" si="463"/>
        <v>#N/A</v>
      </c>
      <c r="AK880" s="72" t="e">
        <f t="shared" ca="1" si="464"/>
        <v>#N/A</v>
      </c>
      <c r="AL880" s="72" t="e">
        <f t="shared" ca="1" si="465"/>
        <v>#N/A</v>
      </c>
      <c r="AM880" s="72" t="e">
        <f ca="1">V880+(1+Coef!$J$8*(COS(V880))^2-(3/2)*Coef!$J$8*SIN(V880)*COS(V880)*(AL880-V880))*(AL880-V880)</f>
        <v>#N/A</v>
      </c>
      <c r="AN880" s="34" t="e">
        <f t="shared" ca="1" si="466"/>
        <v>#N/A</v>
      </c>
      <c r="AO880" s="33" t="e">
        <f t="shared" ca="1" si="467"/>
        <v>#N/A</v>
      </c>
      <c r="AP880" s="33" t="e">
        <f t="shared" ca="1" si="468"/>
        <v>#N/A</v>
      </c>
      <c r="AQ880" s="72" t="e">
        <f ca="1">'MGRS to Dist'!BP880</f>
        <v>#N/A</v>
      </c>
      <c r="AR880" s="72" t="e">
        <f ca="1">'MGRS to Dist'!BT880</f>
        <v>#N/A</v>
      </c>
      <c r="AS880" s="72" t="e">
        <f ca="1">'MGRS to Dist'!BU880</f>
        <v>#N/A</v>
      </c>
      <c r="AT880" s="72" t="e">
        <f ca="1">'MGRS to Dist'!BV880</f>
        <v>#N/A</v>
      </c>
    </row>
    <row r="881" spans="3:46" ht="16.5" customHeight="1">
      <c r="C881" s="72" t="str">
        <f t="shared" si="439"/>
        <v/>
      </c>
      <c r="D881" s="72" t="e">
        <f t="array" aca="1" ref="D881" ca="1">MATCH(TRUE,ISERROR(VALUE(MID(C881,ROW(INDIRECT("1:"&amp;LEN(C881))),1))),0)</f>
        <v>#N/A</v>
      </c>
      <c r="E881" s="72" t="e">
        <f t="shared" ca="1" si="440"/>
        <v>#N/A</v>
      </c>
      <c r="F881" s="72" t="e">
        <f t="shared" ca="1" si="441"/>
        <v>#N/A</v>
      </c>
      <c r="G881" s="72" t="e">
        <f t="shared" ca="1" si="442"/>
        <v>#N/A</v>
      </c>
      <c r="H881" s="72" t="e">
        <f t="shared" ca="1" si="443"/>
        <v>#N/A</v>
      </c>
      <c r="I881" s="72" t="e">
        <f t="shared" ca="1" si="444"/>
        <v>#N/A</v>
      </c>
      <c r="J881" s="72" t="e">
        <f t="shared" ca="1" si="445"/>
        <v>#N/A</v>
      </c>
      <c r="K881" s="72" t="e">
        <f t="shared" ca="1" si="446"/>
        <v>#N/A</v>
      </c>
      <c r="L881" s="72" t="e">
        <f t="shared" ca="1" si="447"/>
        <v>#N/A</v>
      </c>
      <c r="M881" s="72" t="e">
        <f ca="1">VLOOKUP(G881,Coef!$C$2:$F$25,4)</f>
        <v>#N/A</v>
      </c>
      <c r="N881" s="31" t="e">
        <f ca="1">VLOOKUP(F881,Coef!$C$4:$D$23,2)</f>
        <v>#N/A</v>
      </c>
      <c r="O881" s="31" t="e">
        <f ca="1">MOD(VLOOKUP(H881,Coef!$C$2:$G$21,5)+MOD(E881+1,2)*15,20)</f>
        <v>#N/A</v>
      </c>
      <c r="P881" s="31" t="e">
        <f ca="1">VLOOKUP(N881,Coef!$A$27:$B$46,2)</f>
        <v>#N/A</v>
      </c>
      <c r="Q881" s="31" t="e">
        <f ca="1">VLOOKUP(N881,Coef!$A$27:$C$46,3)+O881/10-0.1</f>
        <v>#N/A</v>
      </c>
      <c r="R881" s="31" t="e">
        <f t="shared" ca="1" si="448"/>
        <v>#N/A</v>
      </c>
      <c r="S881" s="72" t="e">
        <f t="shared" ca="1" si="449"/>
        <v>#N/A</v>
      </c>
      <c r="T881" s="72" t="e">
        <f t="shared" ca="1" si="450"/>
        <v>#N/A</v>
      </c>
      <c r="U881" s="72" t="e">
        <f t="shared" ca="1" si="451"/>
        <v>#N/A</v>
      </c>
      <c r="V881" s="72" t="e">
        <f t="shared" ca="1" si="452"/>
        <v>#N/A</v>
      </c>
      <c r="W881" s="72" t="e">
        <f ca="1">(Coef!$J$9/(1+Coef!$J$8*(COS(V881))^2)^0.5)*Coef!$J$6</f>
        <v>#N/A</v>
      </c>
      <c r="X881" s="72" t="e">
        <f t="shared" ca="1" si="453"/>
        <v>#N/A</v>
      </c>
      <c r="Y881" s="72" t="e">
        <f t="shared" ca="1" si="454"/>
        <v>#N/A</v>
      </c>
      <c r="Z881" s="72" t="e">
        <f t="shared" ca="1" si="455"/>
        <v>#N/A</v>
      </c>
      <c r="AA881" s="72" t="e">
        <f t="shared" ca="1" si="456"/>
        <v>#N/A</v>
      </c>
      <c r="AB881" s="72" t="e">
        <f t="shared" ca="1" si="457"/>
        <v>#N/A</v>
      </c>
      <c r="AC881" s="72" t="e">
        <f t="shared" ca="1" si="458"/>
        <v>#N/A</v>
      </c>
      <c r="AD881" s="72" t="e">
        <f t="shared" ca="1" si="459"/>
        <v>#N/A</v>
      </c>
      <c r="AE881" s="72" t="e">
        <f ca="1">Coef!$J$6*Coef!$J$9*(V881-(Coef!$J$10*AB881)+(Coef!$J$11*AC881)-(Coef!$J$12*AD881))</f>
        <v>#N/A</v>
      </c>
      <c r="AF881" s="72" t="e">
        <f t="shared" ca="1" si="460"/>
        <v>#N/A</v>
      </c>
      <c r="AG881" s="72" t="e">
        <f ca="1">((Coef!$J$8*Y881^2)/2)*(COS(V881))^2</f>
        <v>#N/A</v>
      </c>
      <c r="AH881" s="72" t="e">
        <f t="shared" ca="1" si="461"/>
        <v>#N/A</v>
      </c>
      <c r="AI881" s="72" t="e">
        <f t="shared" ca="1" si="462"/>
        <v>#N/A</v>
      </c>
      <c r="AJ881" s="72" t="e">
        <f t="shared" ca="1" si="463"/>
        <v>#N/A</v>
      </c>
      <c r="AK881" s="72" t="e">
        <f t="shared" ca="1" si="464"/>
        <v>#N/A</v>
      </c>
      <c r="AL881" s="72" t="e">
        <f t="shared" ca="1" si="465"/>
        <v>#N/A</v>
      </c>
      <c r="AM881" s="72" t="e">
        <f ca="1">V881+(1+Coef!$J$8*(COS(V881))^2-(3/2)*Coef!$J$8*SIN(V881)*COS(V881)*(AL881-V881))*(AL881-V881)</f>
        <v>#N/A</v>
      </c>
      <c r="AN881" s="34" t="e">
        <f t="shared" ca="1" si="466"/>
        <v>#N/A</v>
      </c>
      <c r="AO881" s="33" t="e">
        <f t="shared" ca="1" si="467"/>
        <v>#N/A</v>
      </c>
      <c r="AP881" s="33" t="e">
        <f t="shared" ca="1" si="468"/>
        <v>#N/A</v>
      </c>
      <c r="AQ881" s="72" t="e">
        <f ca="1">'MGRS to Dist'!BP881</f>
        <v>#N/A</v>
      </c>
      <c r="AR881" s="72" t="e">
        <f ca="1">'MGRS to Dist'!BT881</f>
        <v>#N/A</v>
      </c>
      <c r="AS881" s="72" t="e">
        <f ca="1">'MGRS to Dist'!BU881</f>
        <v>#N/A</v>
      </c>
      <c r="AT881" s="72" t="e">
        <f ca="1">'MGRS to Dist'!BV881</f>
        <v>#N/A</v>
      </c>
    </row>
    <row r="882" spans="3:46" ht="16.5" customHeight="1">
      <c r="C882" s="72" t="str">
        <f t="shared" si="439"/>
        <v/>
      </c>
      <c r="D882" s="72" t="e">
        <f t="array" aca="1" ref="D882" ca="1">MATCH(TRUE,ISERROR(VALUE(MID(C882,ROW(INDIRECT("1:"&amp;LEN(C882))),1))),0)</f>
        <v>#N/A</v>
      </c>
      <c r="E882" s="72" t="e">
        <f t="shared" ca="1" si="440"/>
        <v>#N/A</v>
      </c>
      <c r="F882" s="72" t="e">
        <f t="shared" ca="1" si="441"/>
        <v>#N/A</v>
      </c>
      <c r="G882" s="72" t="e">
        <f t="shared" ca="1" si="442"/>
        <v>#N/A</v>
      </c>
      <c r="H882" s="72" t="e">
        <f t="shared" ca="1" si="443"/>
        <v>#N/A</v>
      </c>
      <c r="I882" s="72" t="e">
        <f t="shared" ca="1" si="444"/>
        <v>#N/A</v>
      </c>
      <c r="J882" s="72" t="e">
        <f t="shared" ca="1" si="445"/>
        <v>#N/A</v>
      </c>
      <c r="K882" s="72" t="e">
        <f t="shared" ca="1" si="446"/>
        <v>#N/A</v>
      </c>
      <c r="L882" s="72" t="e">
        <f t="shared" ca="1" si="447"/>
        <v>#N/A</v>
      </c>
      <c r="M882" s="72" t="e">
        <f ca="1">VLOOKUP(G882,Coef!$C$2:$F$25,4)</f>
        <v>#N/A</v>
      </c>
      <c r="N882" s="31" t="e">
        <f ca="1">VLOOKUP(F882,Coef!$C$4:$D$23,2)</f>
        <v>#N/A</v>
      </c>
      <c r="O882" s="31" t="e">
        <f ca="1">MOD(VLOOKUP(H882,Coef!$C$2:$G$21,5)+MOD(E882+1,2)*15,20)</f>
        <v>#N/A</v>
      </c>
      <c r="P882" s="31" t="e">
        <f ca="1">VLOOKUP(N882,Coef!$A$27:$B$46,2)</f>
        <v>#N/A</v>
      </c>
      <c r="Q882" s="31" t="e">
        <f ca="1">VLOOKUP(N882,Coef!$A$27:$C$46,3)+O882/10-0.1</f>
        <v>#N/A</v>
      </c>
      <c r="R882" s="31" t="e">
        <f t="shared" ca="1" si="448"/>
        <v>#N/A</v>
      </c>
      <c r="S882" s="72" t="e">
        <f t="shared" ca="1" si="449"/>
        <v>#N/A</v>
      </c>
      <c r="T882" s="72" t="e">
        <f t="shared" ca="1" si="450"/>
        <v>#N/A</v>
      </c>
      <c r="U882" s="72" t="e">
        <f t="shared" ca="1" si="451"/>
        <v>#N/A</v>
      </c>
      <c r="V882" s="72" t="e">
        <f t="shared" ca="1" si="452"/>
        <v>#N/A</v>
      </c>
      <c r="W882" s="72" t="e">
        <f ca="1">(Coef!$J$9/(1+Coef!$J$8*(COS(V882))^2)^0.5)*Coef!$J$6</f>
        <v>#N/A</v>
      </c>
      <c r="X882" s="72" t="e">
        <f t="shared" ca="1" si="453"/>
        <v>#N/A</v>
      </c>
      <c r="Y882" s="72" t="e">
        <f t="shared" ca="1" si="454"/>
        <v>#N/A</v>
      </c>
      <c r="Z882" s="72" t="e">
        <f t="shared" ca="1" si="455"/>
        <v>#N/A</v>
      </c>
      <c r="AA882" s="72" t="e">
        <f t="shared" ca="1" si="456"/>
        <v>#N/A</v>
      </c>
      <c r="AB882" s="72" t="e">
        <f t="shared" ca="1" si="457"/>
        <v>#N/A</v>
      </c>
      <c r="AC882" s="72" t="e">
        <f t="shared" ca="1" si="458"/>
        <v>#N/A</v>
      </c>
      <c r="AD882" s="72" t="e">
        <f t="shared" ca="1" si="459"/>
        <v>#N/A</v>
      </c>
      <c r="AE882" s="72" t="e">
        <f ca="1">Coef!$J$6*Coef!$J$9*(V882-(Coef!$J$10*AB882)+(Coef!$J$11*AC882)-(Coef!$J$12*AD882))</f>
        <v>#N/A</v>
      </c>
      <c r="AF882" s="72" t="e">
        <f t="shared" ca="1" si="460"/>
        <v>#N/A</v>
      </c>
      <c r="AG882" s="72" t="e">
        <f ca="1">((Coef!$J$8*Y882^2)/2)*(COS(V882))^2</f>
        <v>#N/A</v>
      </c>
      <c r="AH882" s="72" t="e">
        <f t="shared" ca="1" si="461"/>
        <v>#N/A</v>
      </c>
      <c r="AI882" s="72" t="e">
        <f t="shared" ca="1" si="462"/>
        <v>#N/A</v>
      </c>
      <c r="AJ882" s="72" t="e">
        <f t="shared" ca="1" si="463"/>
        <v>#N/A</v>
      </c>
      <c r="AK882" s="72" t="e">
        <f t="shared" ca="1" si="464"/>
        <v>#N/A</v>
      </c>
      <c r="AL882" s="72" t="e">
        <f t="shared" ca="1" si="465"/>
        <v>#N/A</v>
      </c>
      <c r="AM882" s="72" t="e">
        <f ca="1">V882+(1+Coef!$J$8*(COS(V882))^2-(3/2)*Coef!$J$8*SIN(V882)*COS(V882)*(AL882-V882))*(AL882-V882)</f>
        <v>#N/A</v>
      </c>
      <c r="AN882" s="34" t="e">
        <f t="shared" ca="1" si="466"/>
        <v>#N/A</v>
      </c>
      <c r="AO882" s="33" t="e">
        <f t="shared" ca="1" si="467"/>
        <v>#N/A</v>
      </c>
      <c r="AP882" s="33" t="e">
        <f t="shared" ca="1" si="468"/>
        <v>#N/A</v>
      </c>
      <c r="AQ882" s="72" t="e">
        <f ca="1">'MGRS to Dist'!BP882</f>
        <v>#N/A</v>
      </c>
      <c r="AR882" s="72" t="e">
        <f ca="1">'MGRS to Dist'!BT882</f>
        <v>#N/A</v>
      </c>
      <c r="AS882" s="72" t="e">
        <f ca="1">'MGRS to Dist'!BU882</f>
        <v>#N/A</v>
      </c>
      <c r="AT882" s="72" t="e">
        <f ca="1">'MGRS to Dist'!BV882</f>
        <v>#N/A</v>
      </c>
    </row>
    <row r="883" spans="3:46" ht="16.5" customHeight="1">
      <c r="C883" s="72" t="str">
        <f t="shared" si="439"/>
        <v/>
      </c>
      <c r="D883" s="72" t="e">
        <f t="array" aca="1" ref="D883" ca="1">MATCH(TRUE,ISERROR(VALUE(MID(C883,ROW(INDIRECT("1:"&amp;LEN(C883))),1))),0)</f>
        <v>#N/A</v>
      </c>
      <c r="E883" s="72" t="e">
        <f t="shared" ca="1" si="440"/>
        <v>#N/A</v>
      </c>
      <c r="F883" s="72" t="e">
        <f t="shared" ca="1" si="441"/>
        <v>#N/A</v>
      </c>
      <c r="G883" s="72" t="e">
        <f t="shared" ca="1" si="442"/>
        <v>#N/A</v>
      </c>
      <c r="H883" s="72" t="e">
        <f t="shared" ca="1" si="443"/>
        <v>#N/A</v>
      </c>
      <c r="I883" s="72" t="e">
        <f t="shared" ca="1" si="444"/>
        <v>#N/A</v>
      </c>
      <c r="J883" s="72" t="e">
        <f t="shared" ca="1" si="445"/>
        <v>#N/A</v>
      </c>
      <c r="K883" s="72" t="e">
        <f t="shared" ca="1" si="446"/>
        <v>#N/A</v>
      </c>
      <c r="L883" s="72" t="e">
        <f t="shared" ca="1" si="447"/>
        <v>#N/A</v>
      </c>
      <c r="M883" s="72" t="e">
        <f ca="1">VLOOKUP(G883,Coef!$C$2:$F$25,4)</f>
        <v>#N/A</v>
      </c>
      <c r="N883" s="31" t="e">
        <f ca="1">VLOOKUP(F883,Coef!$C$4:$D$23,2)</f>
        <v>#N/A</v>
      </c>
      <c r="O883" s="31" t="e">
        <f ca="1">MOD(VLOOKUP(H883,Coef!$C$2:$G$21,5)+MOD(E883+1,2)*15,20)</f>
        <v>#N/A</v>
      </c>
      <c r="P883" s="31" t="e">
        <f ca="1">VLOOKUP(N883,Coef!$A$27:$B$46,2)</f>
        <v>#N/A</v>
      </c>
      <c r="Q883" s="31" t="e">
        <f ca="1">VLOOKUP(N883,Coef!$A$27:$C$46,3)+O883/10-0.1</f>
        <v>#N/A</v>
      </c>
      <c r="R883" s="31" t="e">
        <f t="shared" ca="1" si="448"/>
        <v>#N/A</v>
      </c>
      <c r="S883" s="72" t="e">
        <f t="shared" ca="1" si="449"/>
        <v>#N/A</v>
      </c>
      <c r="T883" s="72" t="e">
        <f t="shared" ca="1" si="450"/>
        <v>#N/A</v>
      </c>
      <c r="U883" s="72" t="e">
        <f t="shared" ca="1" si="451"/>
        <v>#N/A</v>
      </c>
      <c r="V883" s="72" t="e">
        <f t="shared" ca="1" si="452"/>
        <v>#N/A</v>
      </c>
      <c r="W883" s="72" t="e">
        <f ca="1">(Coef!$J$9/(1+Coef!$J$8*(COS(V883))^2)^0.5)*Coef!$J$6</f>
        <v>#N/A</v>
      </c>
      <c r="X883" s="72" t="e">
        <f t="shared" ca="1" si="453"/>
        <v>#N/A</v>
      </c>
      <c r="Y883" s="72" t="e">
        <f t="shared" ca="1" si="454"/>
        <v>#N/A</v>
      </c>
      <c r="Z883" s="72" t="e">
        <f t="shared" ca="1" si="455"/>
        <v>#N/A</v>
      </c>
      <c r="AA883" s="72" t="e">
        <f t="shared" ca="1" si="456"/>
        <v>#N/A</v>
      </c>
      <c r="AB883" s="72" t="e">
        <f t="shared" ca="1" si="457"/>
        <v>#N/A</v>
      </c>
      <c r="AC883" s="72" t="e">
        <f t="shared" ca="1" si="458"/>
        <v>#N/A</v>
      </c>
      <c r="AD883" s="72" t="e">
        <f t="shared" ca="1" si="459"/>
        <v>#N/A</v>
      </c>
      <c r="AE883" s="72" t="e">
        <f ca="1">Coef!$J$6*Coef!$J$9*(V883-(Coef!$J$10*AB883)+(Coef!$J$11*AC883)-(Coef!$J$12*AD883))</f>
        <v>#N/A</v>
      </c>
      <c r="AF883" s="72" t="e">
        <f t="shared" ca="1" si="460"/>
        <v>#N/A</v>
      </c>
      <c r="AG883" s="72" t="e">
        <f ca="1">((Coef!$J$8*Y883^2)/2)*(COS(V883))^2</f>
        <v>#N/A</v>
      </c>
      <c r="AH883" s="72" t="e">
        <f t="shared" ca="1" si="461"/>
        <v>#N/A</v>
      </c>
      <c r="AI883" s="72" t="e">
        <f t="shared" ca="1" si="462"/>
        <v>#N/A</v>
      </c>
      <c r="AJ883" s="72" t="e">
        <f t="shared" ca="1" si="463"/>
        <v>#N/A</v>
      </c>
      <c r="AK883" s="72" t="e">
        <f t="shared" ca="1" si="464"/>
        <v>#N/A</v>
      </c>
      <c r="AL883" s="72" t="e">
        <f t="shared" ca="1" si="465"/>
        <v>#N/A</v>
      </c>
      <c r="AM883" s="72" t="e">
        <f ca="1">V883+(1+Coef!$J$8*(COS(V883))^2-(3/2)*Coef!$J$8*SIN(V883)*COS(V883)*(AL883-V883))*(AL883-V883)</f>
        <v>#N/A</v>
      </c>
      <c r="AN883" s="34" t="e">
        <f t="shared" ca="1" si="466"/>
        <v>#N/A</v>
      </c>
      <c r="AO883" s="33" t="e">
        <f t="shared" ca="1" si="467"/>
        <v>#N/A</v>
      </c>
      <c r="AP883" s="33" t="e">
        <f t="shared" ca="1" si="468"/>
        <v>#N/A</v>
      </c>
      <c r="AQ883" s="72" t="e">
        <f ca="1">'MGRS to Dist'!BP883</f>
        <v>#N/A</v>
      </c>
      <c r="AR883" s="72" t="e">
        <f ca="1">'MGRS to Dist'!BT883</f>
        <v>#N/A</v>
      </c>
      <c r="AS883" s="72" t="e">
        <f ca="1">'MGRS to Dist'!BU883</f>
        <v>#N/A</v>
      </c>
      <c r="AT883" s="72" t="e">
        <f ca="1">'MGRS to Dist'!BV883</f>
        <v>#N/A</v>
      </c>
    </row>
    <row r="884" spans="3:46" ht="16.5" customHeight="1">
      <c r="C884" s="72" t="str">
        <f t="shared" si="439"/>
        <v/>
      </c>
      <c r="D884" s="72" t="e">
        <f t="array" aca="1" ref="D884" ca="1">MATCH(TRUE,ISERROR(VALUE(MID(C884,ROW(INDIRECT("1:"&amp;LEN(C884))),1))),0)</f>
        <v>#N/A</v>
      </c>
      <c r="E884" s="72" t="e">
        <f t="shared" ca="1" si="440"/>
        <v>#N/A</v>
      </c>
      <c r="F884" s="72" t="e">
        <f t="shared" ca="1" si="441"/>
        <v>#N/A</v>
      </c>
      <c r="G884" s="72" t="e">
        <f t="shared" ca="1" si="442"/>
        <v>#N/A</v>
      </c>
      <c r="H884" s="72" t="e">
        <f t="shared" ca="1" si="443"/>
        <v>#N/A</v>
      </c>
      <c r="I884" s="72" t="e">
        <f t="shared" ca="1" si="444"/>
        <v>#N/A</v>
      </c>
      <c r="J884" s="72" t="e">
        <f t="shared" ca="1" si="445"/>
        <v>#N/A</v>
      </c>
      <c r="K884" s="72" t="e">
        <f t="shared" ca="1" si="446"/>
        <v>#N/A</v>
      </c>
      <c r="L884" s="72" t="e">
        <f t="shared" ca="1" si="447"/>
        <v>#N/A</v>
      </c>
      <c r="M884" s="72" t="e">
        <f ca="1">VLOOKUP(G884,Coef!$C$2:$F$25,4)</f>
        <v>#N/A</v>
      </c>
      <c r="N884" s="31" t="e">
        <f ca="1">VLOOKUP(F884,Coef!$C$4:$D$23,2)</f>
        <v>#N/A</v>
      </c>
      <c r="O884" s="31" t="e">
        <f ca="1">MOD(VLOOKUP(H884,Coef!$C$2:$G$21,5)+MOD(E884+1,2)*15,20)</f>
        <v>#N/A</v>
      </c>
      <c r="P884" s="31" t="e">
        <f ca="1">VLOOKUP(N884,Coef!$A$27:$B$46,2)</f>
        <v>#N/A</v>
      </c>
      <c r="Q884" s="31" t="e">
        <f ca="1">VLOOKUP(N884,Coef!$A$27:$C$46,3)+O884/10-0.1</f>
        <v>#N/A</v>
      </c>
      <c r="R884" s="31" t="e">
        <f t="shared" ca="1" si="448"/>
        <v>#N/A</v>
      </c>
      <c r="S884" s="72" t="e">
        <f t="shared" ca="1" si="449"/>
        <v>#N/A</v>
      </c>
      <c r="T884" s="72" t="e">
        <f t="shared" ca="1" si="450"/>
        <v>#N/A</v>
      </c>
      <c r="U884" s="72" t="e">
        <f t="shared" ca="1" si="451"/>
        <v>#N/A</v>
      </c>
      <c r="V884" s="72" t="e">
        <f t="shared" ca="1" si="452"/>
        <v>#N/A</v>
      </c>
      <c r="W884" s="72" t="e">
        <f ca="1">(Coef!$J$9/(1+Coef!$J$8*(COS(V884))^2)^0.5)*Coef!$J$6</f>
        <v>#N/A</v>
      </c>
      <c r="X884" s="72" t="e">
        <f t="shared" ca="1" si="453"/>
        <v>#N/A</v>
      </c>
      <c r="Y884" s="72" t="e">
        <f t="shared" ca="1" si="454"/>
        <v>#N/A</v>
      </c>
      <c r="Z884" s="72" t="e">
        <f t="shared" ca="1" si="455"/>
        <v>#N/A</v>
      </c>
      <c r="AA884" s="72" t="e">
        <f t="shared" ca="1" si="456"/>
        <v>#N/A</v>
      </c>
      <c r="AB884" s="72" t="e">
        <f t="shared" ca="1" si="457"/>
        <v>#N/A</v>
      </c>
      <c r="AC884" s="72" t="e">
        <f t="shared" ca="1" si="458"/>
        <v>#N/A</v>
      </c>
      <c r="AD884" s="72" t="e">
        <f t="shared" ca="1" si="459"/>
        <v>#N/A</v>
      </c>
      <c r="AE884" s="72" t="e">
        <f ca="1">Coef!$J$6*Coef!$J$9*(V884-(Coef!$J$10*AB884)+(Coef!$J$11*AC884)-(Coef!$J$12*AD884))</f>
        <v>#N/A</v>
      </c>
      <c r="AF884" s="72" t="e">
        <f t="shared" ca="1" si="460"/>
        <v>#N/A</v>
      </c>
      <c r="AG884" s="72" t="e">
        <f ca="1">((Coef!$J$8*Y884^2)/2)*(COS(V884))^2</f>
        <v>#N/A</v>
      </c>
      <c r="AH884" s="72" t="e">
        <f t="shared" ca="1" si="461"/>
        <v>#N/A</v>
      </c>
      <c r="AI884" s="72" t="e">
        <f t="shared" ca="1" si="462"/>
        <v>#N/A</v>
      </c>
      <c r="AJ884" s="72" t="e">
        <f t="shared" ca="1" si="463"/>
        <v>#N/A</v>
      </c>
      <c r="AK884" s="72" t="e">
        <f t="shared" ca="1" si="464"/>
        <v>#N/A</v>
      </c>
      <c r="AL884" s="72" t="e">
        <f t="shared" ca="1" si="465"/>
        <v>#N/A</v>
      </c>
      <c r="AM884" s="72" t="e">
        <f ca="1">V884+(1+Coef!$J$8*(COS(V884))^2-(3/2)*Coef!$J$8*SIN(V884)*COS(V884)*(AL884-V884))*(AL884-V884)</f>
        <v>#N/A</v>
      </c>
      <c r="AN884" s="34" t="e">
        <f t="shared" ca="1" si="466"/>
        <v>#N/A</v>
      </c>
      <c r="AO884" s="33" t="e">
        <f t="shared" ca="1" si="467"/>
        <v>#N/A</v>
      </c>
      <c r="AP884" s="33" t="e">
        <f t="shared" ca="1" si="468"/>
        <v>#N/A</v>
      </c>
      <c r="AQ884" s="72" t="e">
        <f ca="1">'MGRS to Dist'!BP884</f>
        <v>#N/A</v>
      </c>
      <c r="AR884" s="72" t="e">
        <f ca="1">'MGRS to Dist'!BT884</f>
        <v>#N/A</v>
      </c>
      <c r="AS884" s="72" t="e">
        <f ca="1">'MGRS to Dist'!BU884</f>
        <v>#N/A</v>
      </c>
      <c r="AT884" s="72" t="e">
        <f ca="1">'MGRS to Dist'!BV884</f>
        <v>#N/A</v>
      </c>
    </row>
    <row r="885" spans="3:46" ht="16.5" customHeight="1">
      <c r="C885" s="72" t="str">
        <f t="shared" si="439"/>
        <v/>
      </c>
      <c r="D885" s="72" t="e">
        <f t="array" aca="1" ref="D885" ca="1">MATCH(TRUE,ISERROR(VALUE(MID(C885,ROW(INDIRECT("1:"&amp;LEN(C885))),1))),0)</f>
        <v>#N/A</v>
      </c>
      <c r="E885" s="72" t="e">
        <f t="shared" ca="1" si="440"/>
        <v>#N/A</v>
      </c>
      <c r="F885" s="72" t="e">
        <f t="shared" ca="1" si="441"/>
        <v>#N/A</v>
      </c>
      <c r="G885" s="72" t="e">
        <f t="shared" ca="1" si="442"/>
        <v>#N/A</v>
      </c>
      <c r="H885" s="72" t="e">
        <f t="shared" ca="1" si="443"/>
        <v>#N/A</v>
      </c>
      <c r="I885" s="72" t="e">
        <f t="shared" ca="1" si="444"/>
        <v>#N/A</v>
      </c>
      <c r="J885" s="72" t="e">
        <f t="shared" ca="1" si="445"/>
        <v>#N/A</v>
      </c>
      <c r="K885" s="72" t="e">
        <f t="shared" ca="1" si="446"/>
        <v>#N/A</v>
      </c>
      <c r="L885" s="72" t="e">
        <f t="shared" ca="1" si="447"/>
        <v>#N/A</v>
      </c>
      <c r="M885" s="72" t="e">
        <f ca="1">VLOOKUP(G885,Coef!$C$2:$F$25,4)</f>
        <v>#N/A</v>
      </c>
      <c r="N885" s="31" t="e">
        <f ca="1">VLOOKUP(F885,Coef!$C$4:$D$23,2)</f>
        <v>#N/A</v>
      </c>
      <c r="O885" s="31" t="e">
        <f ca="1">MOD(VLOOKUP(H885,Coef!$C$2:$G$21,5)+MOD(E885+1,2)*15,20)</f>
        <v>#N/A</v>
      </c>
      <c r="P885" s="31" t="e">
        <f ca="1">VLOOKUP(N885,Coef!$A$27:$B$46,2)</f>
        <v>#N/A</v>
      </c>
      <c r="Q885" s="31" t="e">
        <f ca="1">VLOOKUP(N885,Coef!$A$27:$C$46,3)+O885/10-0.1</f>
        <v>#N/A</v>
      </c>
      <c r="R885" s="31" t="e">
        <f t="shared" ca="1" si="448"/>
        <v>#N/A</v>
      </c>
      <c r="S885" s="72" t="e">
        <f t="shared" ca="1" si="449"/>
        <v>#N/A</v>
      </c>
      <c r="T885" s="72" t="e">
        <f t="shared" ca="1" si="450"/>
        <v>#N/A</v>
      </c>
      <c r="U885" s="72" t="e">
        <f t="shared" ca="1" si="451"/>
        <v>#N/A</v>
      </c>
      <c r="V885" s="72" t="e">
        <f t="shared" ca="1" si="452"/>
        <v>#N/A</v>
      </c>
      <c r="W885" s="72" t="e">
        <f ca="1">(Coef!$J$9/(1+Coef!$J$8*(COS(V885))^2)^0.5)*Coef!$J$6</f>
        <v>#N/A</v>
      </c>
      <c r="X885" s="72" t="e">
        <f t="shared" ca="1" si="453"/>
        <v>#N/A</v>
      </c>
      <c r="Y885" s="72" t="e">
        <f t="shared" ca="1" si="454"/>
        <v>#N/A</v>
      </c>
      <c r="Z885" s="72" t="e">
        <f t="shared" ca="1" si="455"/>
        <v>#N/A</v>
      </c>
      <c r="AA885" s="72" t="e">
        <f t="shared" ca="1" si="456"/>
        <v>#N/A</v>
      </c>
      <c r="AB885" s="72" t="e">
        <f t="shared" ca="1" si="457"/>
        <v>#N/A</v>
      </c>
      <c r="AC885" s="72" t="e">
        <f t="shared" ca="1" si="458"/>
        <v>#N/A</v>
      </c>
      <c r="AD885" s="72" t="e">
        <f t="shared" ca="1" si="459"/>
        <v>#N/A</v>
      </c>
      <c r="AE885" s="72" t="e">
        <f ca="1">Coef!$J$6*Coef!$J$9*(V885-(Coef!$J$10*AB885)+(Coef!$J$11*AC885)-(Coef!$J$12*AD885))</f>
        <v>#N/A</v>
      </c>
      <c r="AF885" s="72" t="e">
        <f t="shared" ca="1" si="460"/>
        <v>#N/A</v>
      </c>
      <c r="AG885" s="72" t="e">
        <f ca="1">((Coef!$J$8*Y885^2)/2)*(COS(V885))^2</f>
        <v>#N/A</v>
      </c>
      <c r="AH885" s="72" t="e">
        <f t="shared" ca="1" si="461"/>
        <v>#N/A</v>
      </c>
      <c r="AI885" s="72" t="e">
        <f t="shared" ca="1" si="462"/>
        <v>#N/A</v>
      </c>
      <c r="AJ885" s="72" t="e">
        <f t="shared" ca="1" si="463"/>
        <v>#N/A</v>
      </c>
      <c r="AK885" s="72" t="e">
        <f t="shared" ca="1" si="464"/>
        <v>#N/A</v>
      </c>
      <c r="AL885" s="72" t="e">
        <f t="shared" ca="1" si="465"/>
        <v>#N/A</v>
      </c>
      <c r="AM885" s="72" t="e">
        <f ca="1">V885+(1+Coef!$J$8*(COS(V885))^2-(3/2)*Coef!$J$8*SIN(V885)*COS(V885)*(AL885-V885))*(AL885-V885)</f>
        <v>#N/A</v>
      </c>
      <c r="AN885" s="34" t="e">
        <f t="shared" ca="1" si="466"/>
        <v>#N/A</v>
      </c>
      <c r="AO885" s="33" t="e">
        <f t="shared" ca="1" si="467"/>
        <v>#N/A</v>
      </c>
      <c r="AP885" s="33" t="e">
        <f t="shared" ca="1" si="468"/>
        <v>#N/A</v>
      </c>
      <c r="AQ885" s="72" t="e">
        <f ca="1">'MGRS to Dist'!BP885</f>
        <v>#N/A</v>
      </c>
      <c r="AR885" s="72" t="e">
        <f ca="1">'MGRS to Dist'!BT885</f>
        <v>#N/A</v>
      </c>
      <c r="AS885" s="72" t="e">
        <f ca="1">'MGRS to Dist'!BU885</f>
        <v>#N/A</v>
      </c>
      <c r="AT885" s="72" t="e">
        <f ca="1">'MGRS to Dist'!BV885</f>
        <v>#N/A</v>
      </c>
    </row>
    <row r="886" spans="3:46" ht="16.5" customHeight="1">
      <c r="C886" s="72" t="str">
        <f t="shared" si="439"/>
        <v/>
      </c>
      <c r="D886" s="72" t="e">
        <f t="array" aca="1" ref="D886" ca="1">MATCH(TRUE,ISERROR(VALUE(MID(C886,ROW(INDIRECT("1:"&amp;LEN(C886))),1))),0)</f>
        <v>#N/A</v>
      </c>
      <c r="E886" s="72" t="e">
        <f t="shared" ca="1" si="440"/>
        <v>#N/A</v>
      </c>
      <c r="F886" s="72" t="e">
        <f t="shared" ca="1" si="441"/>
        <v>#N/A</v>
      </c>
      <c r="G886" s="72" t="e">
        <f t="shared" ca="1" si="442"/>
        <v>#N/A</v>
      </c>
      <c r="H886" s="72" t="e">
        <f t="shared" ca="1" si="443"/>
        <v>#N/A</v>
      </c>
      <c r="I886" s="72" t="e">
        <f t="shared" ca="1" si="444"/>
        <v>#N/A</v>
      </c>
      <c r="J886" s="72" t="e">
        <f t="shared" ca="1" si="445"/>
        <v>#N/A</v>
      </c>
      <c r="K886" s="72" t="e">
        <f t="shared" ca="1" si="446"/>
        <v>#N/A</v>
      </c>
      <c r="L886" s="72" t="e">
        <f t="shared" ca="1" si="447"/>
        <v>#N/A</v>
      </c>
      <c r="M886" s="72" t="e">
        <f ca="1">VLOOKUP(G886,Coef!$C$2:$F$25,4)</f>
        <v>#N/A</v>
      </c>
      <c r="N886" s="31" t="e">
        <f ca="1">VLOOKUP(F886,Coef!$C$4:$D$23,2)</f>
        <v>#N/A</v>
      </c>
      <c r="O886" s="31" t="e">
        <f ca="1">MOD(VLOOKUP(H886,Coef!$C$2:$G$21,5)+MOD(E886+1,2)*15,20)</f>
        <v>#N/A</v>
      </c>
      <c r="P886" s="31" t="e">
        <f ca="1">VLOOKUP(N886,Coef!$A$27:$B$46,2)</f>
        <v>#N/A</v>
      </c>
      <c r="Q886" s="31" t="e">
        <f ca="1">VLOOKUP(N886,Coef!$A$27:$C$46,3)+O886/10-0.1</f>
        <v>#N/A</v>
      </c>
      <c r="R886" s="31" t="e">
        <f t="shared" ca="1" si="448"/>
        <v>#N/A</v>
      </c>
      <c r="S886" s="72" t="e">
        <f t="shared" ca="1" si="449"/>
        <v>#N/A</v>
      </c>
      <c r="T886" s="72" t="e">
        <f t="shared" ca="1" si="450"/>
        <v>#N/A</v>
      </c>
      <c r="U886" s="72" t="e">
        <f t="shared" ca="1" si="451"/>
        <v>#N/A</v>
      </c>
      <c r="V886" s="72" t="e">
        <f t="shared" ca="1" si="452"/>
        <v>#N/A</v>
      </c>
      <c r="W886" s="72" t="e">
        <f ca="1">(Coef!$J$9/(1+Coef!$J$8*(COS(V886))^2)^0.5)*Coef!$J$6</f>
        <v>#N/A</v>
      </c>
      <c r="X886" s="72" t="e">
        <f t="shared" ca="1" si="453"/>
        <v>#N/A</v>
      </c>
      <c r="Y886" s="72" t="e">
        <f t="shared" ca="1" si="454"/>
        <v>#N/A</v>
      </c>
      <c r="Z886" s="72" t="e">
        <f t="shared" ca="1" si="455"/>
        <v>#N/A</v>
      </c>
      <c r="AA886" s="72" t="e">
        <f t="shared" ca="1" si="456"/>
        <v>#N/A</v>
      </c>
      <c r="AB886" s="72" t="e">
        <f t="shared" ca="1" si="457"/>
        <v>#N/A</v>
      </c>
      <c r="AC886" s="72" t="e">
        <f t="shared" ca="1" si="458"/>
        <v>#N/A</v>
      </c>
      <c r="AD886" s="72" t="e">
        <f t="shared" ca="1" si="459"/>
        <v>#N/A</v>
      </c>
      <c r="AE886" s="72" t="e">
        <f ca="1">Coef!$J$6*Coef!$J$9*(V886-(Coef!$J$10*AB886)+(Coef!$J$11*AC886)-(Coef!$J$12*AD886))</f>
        <v>#N/A</v>
      </c>
      <c r="AF886" s="72" t="e">
        <f t="shared" ca="1" si="460"/>
        <v>#N/A</v>
      </c>
      <c r="AG886" s="72" t="e">
        <f ca="1">((Coef!$J$8*Y886^2)/2)*(COS(V886))^2</f>
        <v>#N/A</v>
      </c>
      <c r="AH886" s="72" t="e">
        <f t="shared" ca="1" si="461"/>
        <v>#N/A</v>
      </c>
      <c r="AI886" s="72" t="e">
        <f t="shared" ca="1" si="462"/>
        <v>#N/A</v>
      </c>
      <c r="AJ886" s="72" t="e">
        <f t="shared" ca="1" si="463"/>
        <v>#N/A</v>
      </c>
      <c r="AK886" s="72" t="e">
        <f t="shared" ca="1" si="464"/>
        <v>#N/A</v>
      </c>
      <c r="AL886" s="72" t="e">
        <f t="shared" ca="1" si="465"/>
        <v>#N/A</v>
      </c>
      <c r="AM886" s="72" t="e">
        <f ca="1">V886+(1+Coef!$J$8*(COS(V886))^2-(3/2)*Coef!$J$8*SIN(V886)*COS(V886)*(AL886-V886))*(AL886-V886)</f>
        <v>#N/A</v>
      </c>
      <c r="AN886" s="34" t="e">
        <f t="shared" ca="1" si="466"/>
        <v>#N/A</v>
      </c>
      <c r="AO886" s="33" t="e">
        <f t="shared" ca="1" si="467"/>
        <v>#N/A</v>
      </c>
      <c r="AP886" s="33" t="e">
        <f t="shared" ca="1" si="468"/>
        <v>#N/A</v>
      </c>
      <c r="AQ886" s="72" t="e">
        <f ca="1">'MGRS to Dist'!BP886</f>
        <v>#N/A</v>
      </c>
      <c r="AR886" s="72" t="e">
        <f ca="1">'MGRS to Dist'!BT886</f>
        <v>#N/A</v>
      </c>
      <c r="AS886" s="72" t="e">
        <f ca="1">'MGRS to Dist'!BU886</f>
        <v>#N/A</v>
      </c>
      <c r="AT886" s="72" t="e">
        <f ca="1">'MGRS to Dist'!BV886</f>
        <v>#N/A</v>
      </c>
    </row>
    <row r="887" spans="3:46" ht="16.5" customHeight="1">
      <c r="C887" s="72" t="str">
        <f t="shared" si="439"/>
        <v/>
      </c>
      <c r="D887" s="72" t="e">
        <f t="array" aca="1" ref="D887" ca="1">MATCH(TRUE,ISERROR(VALUE(MID(C887,ROW(INDIRECT("1:"&amp;LEN(C887))),1))),0)</f>
        <v>#N/A</v>
      </c>
      <c r="E887" s="72" t="e">
        <f t="shared" ca="1" si="440"/>
        <v>#N/A</v>
      </c>
      <c r="F887" s="72" t="e">
        <f t="shared" ca="1" si="441"/>
        <v>#N/A</v>
      </c>
      <c r="G887" s="72" t="e">
        <f t="shared" ca="1" si="442"/>
        <v>#N/A</v>
      </c>
      <c r="H887" s="72" t="e">
        <f t="shared" ca="1" si="443"/>
        <v>#N/A</v>
      </c>
      <c r="I887" s="72" t="e">
        <f t="shared" ca="1" si="444"/>
        <v>#N/A</v>
      </c>
      <c r="J887" s="72" t="e">
        <f t="shared" ca="1" si="445"/>
        <v>#N/A</v>
      </c>
      <c r="K887" s="72" t="e">
        <f t="shared" ca="1" si="446"/>
        <v>#N/A</v>
      </c>
      <c r="L887" s="72" t="e">
        <f t="shared" ca="1" si="447"/>
        <v>#N/A</v>
      </c>
      <c r="M887" s="72" t="e">
        <f ca="1">VLOOKUP(G887,Coef!$C$2:$F$25,4)</f>
        <v>#N/A</v>
      </c>
      <c r="N887" s="31" t="e">
        <f ca="1">VLOOKUP(F887,Coef!$C$4:$D$23,2)</f>
        <v>#N/A</v>
      </c>
      <c r="O887" s="31" t="e">
        <f ca="1">MOD(VLOOKUP(H887,Coef!$C$2:$G$21,5)+MOD(E887+1,2)*15,20)</f>
        <v>#N/A</v>
      </c>
      <c r="P887" s="31" t="e">
        <f ca="1">VLOOKUP(N887,Coef!$A$27:$B$46,2)</f>
        <v>#N/A</v>
      </c>
      <c r="Q887" s="31" t="e">
        <f ca="1">VLOOKUP(N887,Coef!$A$27:$C$46,3)+O887/10-0.1</f>
        <v>#N/A</v>
      </c>
      <c r="R887" s="31" t="e">
        <f t="shared" ca="1" si="448"/>
        <v>#N/A</v>
      </c>
      <c r="S887" s="72" t="e">
        <f t="shared" ca="1" si="449"/>
        <v>#N/A</v>
      </c>
      <c r="T887" s="72" t="e">
        <f t="shared" ca="1" si="450"/>
        <v>#N/A</v>
      </c>
      <c r="U887" s="72" t="e">
        <f t="shared" ca="1" si="451"/>
        <v>#N/A</v>
      </c>
      <c r="V887" s="72" t="e">
        <f t="shared" ca="1" si="452"/>
        <v>#N/A</v>
      </c>
      <c r="W887" s="72" t="e">
        <f ca="1">(Coef!$J$9/(1+Coef!$J$8*(COS(V887))^2)^0.5)*Coef!$J$6</f>
        <v>#N/A</v>
      </c>
      <c r="X887" s="72" t="e">
        <f t="shared" ca="1" si="453"/>
        <v>#N/A</v>
      </c>
      <c r="Y887" s="72" t="e">
        <f t="shared" ca="1" si="454"/>
        <v>#N/A</v>
      </c>
      <c r="Z887" s="72" t="e">
        <f t="shared" ca="1" si="455"/>
        <v>#N/A</v>
      </c>
      <c r="AA887" s="72" t="e">
        <f t="shared" ca="1" si="456"/>
        <v>#N/A</v>
      </c>
      <c r="AB887" s="72" t="e">
        <f t="shared" ca="1" si="457"/>
        <v>#N/A</v>
      </c>
      <c r="AC887" s="72" t="e">
        <f t="shared" ca="1" si="458"/>
        <v>#N/A</v>
      </c>
      <c r="AD887" s="72" t="e">
        <f t="shared" ca="1" si="459"/>
        <v>#N/A</v>
      </c>
      <c r="AE887" s="72" t="e">
        <f ca="1">Coef!$J$6*Coef!$J$9*(V887-(Coef!$J$10*AB887)+(Coef!$J$11*AC887)-(Coef!$J$12*AD887))</f>
        <v>#N/A</v>
      </c>
      <c r="AF887" s="72" t="e">
        <f t="shared" ca="1" si="460"/>
        <v>#N/A</v>
      </c>
      <c r="AG887" s="72" t="e">
        <f ca="1">((Coef!$J$8*Y887^2)/2)*(COS(V887))^2</f>
        <v>#N/A</v>
      </c>
      <c r="AH887" s="72" t="e">
        <f t="shared" ca="1" si="461"/>
        <v>#N/A</v>
      </c>
      <c r="AI887" s="72" t="e">
        <f t="shared" ca="1" si="462"/>
        <v>#N/A</v>
      </c>
      <c r="AJ887" s="72" t="e">
        <f t="shared" ca="1" si="463"/>
        <v>#N/A</v>
      </c>
      <c r="AK887" s="72" t="e">
        <f t="shared" ca="1" si="464"/>
        <v>#N/A</v>
      </c>
      <c r="AL887" s="72" t="e">
        <f t="shared" ca="1" si="465"/>
        <v>#N/A</v>
      </c>
      <c r="AM887" s="72" t="e">
        <f ca="1">V887+(1+Coef!$J$8*(COS(V887))^2-(3/2)*Coef!$J$8*SIN(V887)*COS(V887)*(AL887-V887))*(AL887-V887)</f>
        <v>#N/A</v>
      </c>
      <c r="AN887" s="34" t="e">
        <f t="shared" ca="1" si="466"/>
        <v>#N/A</v>
      </c>
      <c r="AO887" s="33" t="e">
        <f t="shared" ca="1" si="467"/>
        <v>#N/A</v>
      </c>
      <c r="AP887" s="33" t="e">
        <f t="shared" ca="1" si="468"/>
        <v>#N/A</v>
      </c>
      <c r="AQ887" s="72" t="e">
        <f ca="1">'MGRS to Dist'!BP887</f>
        <v>#N/A</v>
      </c>
      <c r="AR887" s="72" t="e">
        <f ca="1">'MGRS to Dist'!BT887</f>
        <v>#N/A</v>
      </c>
      <c r="AS887" s="72" t="e">
        <f ca="1">'MGRS to Dist'!BU887</f>
        <v>#N/A</v>
      </c>
      <c r="AT887" s="72" t="e">
        <f ca="1">'MGRS to Dist'!BV887</f>
        <v>#N/A</v>
      </c>
    </row>
    <row r="888" spans="3:46" ht="16.5" customHeight="1">
      <c r="C888" s="72" t="str">
        <f t="shared" si="439"/>
        <v/>
      </c>
      <c r="D888" s="72" t="e">
        <f t="array" aca="1" ref="D888" ca="1">MATCH(TRUE,ISERROR(VALUE(MID(C888,ROW(INDIRECT("1:"&amp;LEN(C888))),1))),0)</f>
        <v>#N/A</v>
      </c>
      <c r="E888" s="72" t="e">
        <f t="shared" ca="1" si="440"/>
        <v>#N/A</v>
      </c>
      <c r="F888" s="72" t="e">
        <f t="shared" ca="1" si="441"/>
        <v>#N/A</v>
      </c>
      <c r="G888" s="72" t="e">
        <f t="shared" ca="1" si="442"/>
        <v>#N/A</v>
      </c>
      <c r="H888" s="72" t="e">
        <f t="shared" ca="1" si="443"/>
        <v>#N/A</v>
      </c>
      <c r="I888" s="72" t="e">
        <f t="shared" ca="1" si="444"/>
        <v>#N/A</v>
      </c>
      <c r="J888" s="72" t="e">
        <f t="shared" ca="1" si="445"/>
        <v>#N/A</v>
      </c>
      <c r="K888" s="72" t="e">
        <f t="shared" ca="1" si="446"/>
        <v>#N/A</v>
      </c>
      <c r="L888" s="72" t="e">
        <f t="shared" ca="1" si="447"/>
        <v>#N/A</v>
      </c>
      <c r="M888" s="72" t="e">
        <f ca="1">VLOOKUP(G888,Coef!$C$2:$F$25,4)</f>
        <v>#N/A</v>
      </c>
      <c r="N888" s="31" t="e">
        <f ca="1">VLOOKUP(F888,Coef!$C$4:$D$23,2)</f>
        <v>#N/A</v>
      </c>
      <c r="O888" s="31" t="e">
        <f ca="1">MOD(VLOOKUP(H888,Coef!$C$2:$G$21,5)+MOD(E888+1,2)*15,20)</f>
        <v>#N/A</v>
      </c>
      <c r="P888" s="31" t="e">
        <f ca="1">VLOOKUP(N888,Coef!$A$27:$B$46,2)</f>
        <v>#N/A</v>
      </c>
      <c r="Q888" s="31" t="e">
        <f ca="1">VLOOKUP(N888,Coef!$A$27:$C$46,3)+O888/10-0.1</f>
        <v>#N/A</v>
      </c>
      <c r="R888" s="31" t="e">
        <f t="shared" ca="1" si="448"/>
        <v>#N/A</v>
      </c>
      <c r="S888" s="72" t="e">
        <f t="shared" ca="1" si="449"/>
        <v>#N/A</v>
      </c>
      <c r="T888" s="72" t="e">
        <f t="shared" ca="1" si="450"/>
        <v>#N/A</v>
      </c>
      <c r="U888" s="72" t="e">
        <f t="shared" ca="1" si="451"/>
        <v>#N/A</v>
      </c>
      <c r="V888" s="72" t="e">
        <f t="shared" ca="1" si="452"/>
        <v>#N/A</v>
      </c>
      <c r="W888" s="72" t="e">
        <f ca="1">(Coef!$J$9/(1+Coef!$J$8*(COS(V888))^2)^0.5)*Coef!$J$6</f>
        <v>#N/A</v>
      </c>
      <c r="X888" s="72" t="e">
        <f t="shared" ca="1" si="453"/>
        <v>#N/A</v>
      </c>
      <c r="Y888" s="72" t="e">
        <f t="shared" ca="1" si="454"/>
        <v>#N/A</v>
      </c>
      <c r="Z888" s="72" t="e">
        <f t="shared" ca="1" si="455"/>
        <v>#N/A</v>
      </c>
      <c r="AA888" s="72" t="e">
        <f t="shared" ca="1" si="456"/>
        <v>#N/A</v>
      </c>
      <c r="AB888" s="72" t="e">
        <f t="shared" ca="1" si="457"/>
        <v>#N/A</v>
      </c>
      <c r="AC888" s="72" t="e">
        <f t="shared" ca="1" si="458"/>
        <v>#N/A</v>
      </c>
      <c r="AD888" s="72" t="e">
        <f t="shared" ca="1" si="459"/>
        <v>#N/A</v>
      </c>
      <c r="AE888" s="72" t="e">
        <f ca="1">Coef!$J$6*Coef!$J$9*(V888-(Coef!$J$10*AB888)+(Coef!$J$11*AC888)-(Coef!$J$12*AD888))</f>
        <v>#N/A</v>
      </c>
      <c r="AF888" s="72" t="e">
        <f t="shared" ca="1" si="460"/>
        <v>#N/A</v>
      </c>
      <c r="AG888" s="72" t="e">
        <f ca="1">((Coef!$J$8*Y888^2)/2)*(COS(V888))^2</f>
        <v>#N/A</v>
      </c>
      <c r="AH888" s="72" t="e">
        <f t="shared" ca="1" si="461"/>
        <v>#N/A</v>
      </c>
      <c r="AI888" s="72" t="e">
        <f t="shared" ca="1" si="462"/>
        <v>#N/A</v>
      </c>
      <c r="AJ888" s="72" t="e">
        <f t="shared" ca="1" si="463"/>
        <v>#N/A</v>
      </c>
      <c r="AK888" s="72" t="e">
        <f t="shared" ca="1" si="464"/>
        <v>#N/A</v>
      </c>
      <c r="AL888" s="72" t="e">
        <f t="shared" ca="1" si="465"/>
        <v>#N/A</v>
      </c>
      <c r="AM888" s="72" t="e">
        <f ca="1">V888+(1+Coef!$J$8*(COS(V888))^2-(3/2)*Coef!$J$8*SIN(V888)*COS(V888)*(AL888-V888))*(AL888-V888)</f>
        <v>#N/A</v>
      </c>
      <c r="AN888" s="34" t="e">
        <f t="shared" ca="1" si="466"/>
        <v>#N/A</v>
      </c>
      <c r="AO888" s="33" t="e">
        <f t="shared" ca="1" si="467"/>
        <v>#N/A</v>
      </c>
      <c r="AP888" s="33" t="e">
        <f t="shared" ca="1" si="468"/>
        <v>#N/A</v>
      </c>
      <c r="AQ888" s="72" t="e">
        <f ca="1">'MGRS to Dist'!BP888</f>
        <v>#N/A</v>
      </c>
      <c r="AR888" s="72" t="e">
        <f ca="1">'MGRS to Dist'!BT888</f>
        <v>#N/A</v>
      </c>
      <c r="AS888" s="72" t="e">
        <f ca="1">'MGRS to Dist'!BU888</f>
        <v>#N/A</v>
      </c>
      <c r="AT888" s="72" t="e">
        <f ca="1">'MGRS to Dist'!BV888</f>
        <v>#N/A</v>
      </c>
    </row>
    <row r="889" spans="3:46" ht="16.5" customHeight="1">
      <c r="C889" s="72" t="str">
        <f t="shared" si="439"/>
        <v/>
      </c>
      <c r="D889" s="72" t="e">
        <f t="array" aca="1" ref="D889" ca="1">MATCH(TRUE,ISERROR(VALUE(MID(C889,ROW(INDIRECT("1:"&amp;LEN(C889))),1))),0)</f>
        <v>#N/A</v>
      </c>
      <c r="E889" s="72" t="e">
        <f t="shared" ca="1" si="440"/>
        <v>#N/A</v>
      </c>
      <c r="F889" s="72" t="e">
        <f t="shared" ca="1" si="441"/>
        <v>#N/A</v>
      </c>
      <c r="G889" s="72" t="e">
        <f t="shared" ca="1" si="442"/>
        <v>#N/A</v>
      </c>
      <c r="H889" s="72" t="e">
        <f t="shared" ca="1" si="443"/>
        <v>#N/A</v>
      </c>
      <c r="I889" s="72" t="e">
        <f t="shared" ca="1" si="444"/>
        <v>#N/A</v>
      </c>
      <c r="J889" s="72" t="e">
        <f t="shared" ca="1" si="445"/>
        <v>#N/A</v>
      </c>
      <c r="K889" s="72" t="e">
        <f t="shared" ca="1" si="446"/>
        <v>#N/A</v>
      </c>
      <c r="L889" s="72" t="e">
        <f t="shared" ca="1" si="447"/>
        <v>#N/A</v>
      </c>
      <c r="M889" s="72" t="e">
        <f ca="1">VLOOKUP(G889,Coef!$C$2:$F$25,4)</f>
        <v>#N/A</v>
      </c>
      <c r="N889" s="31" t="e">
        <f ca="1">VLOOKUP(F889,Coef!$C$4:$D$23,2)</f>
        <v>#N/A</v>
      </c>
      <c r="O889" s="31" t="e">
        <f ca="1">MOD(VLOOKUP(H889,Coef!$C$2:$G$21,5)+MOD(E889+1,2)*15,20)</f>
        <v>#N/A</v>
      </c>
      <c r="P889" s="31" t="e">
        <f ca="1">VLOOKUP(N889,Coef!$A$27:$B$46,2)</f>
        <v>#N/A</v>
      </c>
      <c r="Q889" s="31" t="e">
        <f ca="1">VLOOKUP(N889,Coef!$A$27:$C$46,3)+O889/10-0.1</f>
        <v>#N/A</v>
      </c>
      <c r="R889" s="31" t="e">
        <f t="shared" ca="1" si="448"/>
        <v>#N/A</v>
      </c>
      <c r="S889" s="72" t="e">
        <f t="shared" ca="1" si="449"/>
        <v>#N/A</v>
      </c>
      <c r="T889" s="72" t="e">
        <f t="shared" ca="1" si="450"/>
        <v>#N/A</v>
      </c>
      <c r="U889" s="72" t="e">
        <f t="shared" ca="1" si="451"/>
        <v>#N/A</v>
      </c>
      <c r="V889" s="72" t="e">
        <f t="shared" ca="1" si="452"/>
        <v>#N/A</v>
      </c>
      <c r="W889" s="72" t="e">
        <f ca="1">(Coef!$J$9/(1+Coef!$J$8*(COS(V889))^2)^0.5)*Coef!$J$6</f>
        <v>#N/A</v>
      </c>
      <c r="X889" s="72" t="e">
        <f t="shared" ca="1" si="453"/>
        <v>#N/A</v>
      </c>
      <c r="Y889" s="72" t="e">
        <f t="shared" ca="1" si="454"/>
        <v>#N/A</v>
      </c>
      <c r="Z889" s="72" t="e">
        <f t="shared" ca="1" si="455"/>
        <v>#N/A</v>
      </c>
      <c r="AA889" s="72" t="e">
        <f t="shared" ca="1" si="456"/>
        <v>#N/A</v>
      </c>
      <c r="AB889" s="72" t="e">
        <f t="shared" ca="1" si="457"/>
        <v>#N/A</v>
      </c>
      <c r="AC889" s="72" t="e">
        <f t="shared" ca="1" si="458"/>
        <v>#N/A</v>
      </c>
      <c r="AD889" s="72" t="e">
        <f t="shared" ca="1" si="459"/>
        <v>#N/A</v>
      </c>
      <c r="AE889" s="72" t="e">
        <f ca="1">Coef!$J$6*Coef!$J$9*(V889-(Coef!$J$10*AB889)+(Coef!$J$11*AC889)-(Coef!$J$12*AD889))</f>
        <v>#N/A</v>
      </c>
      <c r="AF889" s="72" t="e">
        <f t="shared" ca="1" si="460"/>
        <v>#N/A</v>
      </c>
      <c r="AG889" s="72" t="e">
        <f ca="1">((Coef!$J$8*Y889^2)/2)*(COS(V889))^2</f>
        <v>#N/A</v>
      </c>
      <c r="AH889" s="72" t="e">
        <f t="shared" ca="1" si="461"/>
        <v>#N/A</v>
      </c>
      <c r="AI889" s="72" t="e">
        <f t="shared" ca="1" si="462"/>
        <v>#N/A</v>
      </c>
      <c r="AJ889" s="72" t="e">
        <f t="shared" ca="1" si="463"/>
        <v>#N/A</v>
      </c>
      <c r="AK889" s="72" t="e">
        <f t="shared" ca="1" si="464"/>
        <v>#N/A</v>
      </c>
      <c r="AL889" s="72" t="e">
        <f t="shared" ca="1" si="465"/>
        <v>#N/A</v>
      </c>
      <c r="AM889" s="72" t="e">
        <f ca="1">V889+(1+Coef!$J$8*(COS(V889))^2-(3/2)*Coef!$J$8*SIN(V889)*COS(V889)*(AL889-V889))*(AL889-V889)</f>
        <v>#N/A</v>
      </c>
      <c r="AN889" s="34" t="e">
        <f t="shared" ca="1" si="466"/>
        <v>#N/A</v>
      </c>
      <c r="AO889" s="33" t="e">
        <f t="shared" ca="1" si="467"/>
        <v>#N/A</v>
      </c>
      <c r="AP889" s="33" t="e">
        <f t="shared" ca="1" si="468"/>
        <v>#N/A</v>
      </c>
      <c r="AQ889" s="72" t="e">
        <f ca="1">'MGRS to Dist'!BP889</f>
        <v>#N/A</v>
      </c>
      <c r="AR889" s="72" t="e">
        <f ca="1">'MGRS to Dist'!BT889</f>
        <v>#N/A</v>
      </c>
      <c r="AS889" s="72" t="e">
        <f ca="1">'MGRS to Dist'!BU889</f>
        <v>#N/A</v>
      </c>
      <c r="AT889" s="72" t="e">
        <f ca="1">'MGRS to Dist'!BV889</f>
        <v>#N/A</v>
      </c>
    </row>
    <row r="890" spans="3:46" ht="16.5" customHeight="1">
      <c r="C890" s="72" t="str">
        <f t="shared" si="439"/>
        <v/>
      </c>
      <c r="D890" s="72" t="e">
        <f t="array" aca="1" ref="D890" ca="1">MATCH(TRUE,ISERROR(VALUE(MID(C890,ROW(INDIRECT("1:"&amp;LEN(C890))),1))),0)</f>
        <v>#N/A</v>
      </c>
      <c r="E890" s="72" t="e">
        <f t="shared" ca="1" si="440"/>
        <v>#N/A</v>
      </c>
      <c r="F890" s="72" t="e">
        <f t="shared" ca="1" si="441"/>
        <v>#N/A</v>
      </c>
      <c r="G890" s="72" t="e">
        <f t="shared" ca="1" si="442"/>
        <v>#N/A</v>
      </c>
      <c r="H890" s="72" t="e">
        <f t="shared" ca="1" si="443"/>
        <v>#N/A</v>
      </c>
      <c r="I890" s="72" t="e">
        <f t="shared" ca="1" si="444"/>
        <v>#N/A</v>
      </c>
      <c r="J890" s="72" t="e">
        <f t="shared" ca="1" si="445"/>
        <v>#N/A</v>
      </c>
      <c r="K890" s="72" t="e">
        <f t="shared" ca="1" si="446"/>
        <v>#N/A</v>
      </c>
      <c r="L890" s="72" t="e">
        <f t="shared" ca="1" si="447"/>
        <v>#N/A</v>
      </c>
      <c r="M890" s="72" t="e">
        <f ca="1">VLOOKUP(G890,Coef!$C$2:$F$25,4)</f>
        <v>#N/A</v>
      </c>
      <c r="N890" s="31" t="e">
        <f ca="1">VLOOKUP(F890,Coef!$C$4:$D$23,2)</f>
        <v>#N/A</v>
      </c>
      <c r="O890" s="31" t="e">
        <f ca="1">MOD(VLOOKUP(H890,Coef!$C$2:$G$21,5)+MOD(E890+1,2)*15,20)</f>
        <v>#N/A</v>
      </c>
      <c r="P890" s="31" t="e">
        <f ca="1">VLOOKUP(N890,Coef!$A$27:$B$46,2)</f>
        <v>#N/A</v>
      </c>
      <c r="Q890" s="31" t="e">
        <f ca="1">VLOOKUP(N890,Coef!$A$27:$C$46,3)+O890/10-0.1</f>
        <v>#N/A</v>
      </c>
      <c r="R890" s="31" t="e">
        <f t="shared" ca="1" si="448"/>
        <v>#N/A</v>
      </c>
      <c r="S890" s="72" t="e">
        <f t="shared" ca="1" si="449"/>
        <v>#N/A</v>
      </c>
      <c r="T890" s="72" t="e">
        <f t="shared" ca="1" si="450"/>
        <v>#N/A</v>
      </c>
      <c r="U890" s="72" t="e">
        <f t="shared" ca="1" si="451"/>
        <v>#N/A</v>
      </c>
      <c r="V890" s="72" t="e">
        <f t="shared" ca="1" si="452"/>
        <v>#N/A</v>
      </c>
      <c r="W890" s="72" t="e">
        <f ca="1">(Coef!$J$9/(1+Coef!$J$8*(COS(V890))^2)^0.5)*Coef!$J$6</f>
        <v>#N/A</v>
      </c>
      <c r="X890" s="72" t="e">
        <f t="shared" ca="1" si="453"/>
        <v>#N/A</v>
      </c>
      <c r="Y890" s="72" t="e">
        <f t="shared" ca="1" si="454"/>
        <v>#N/A</v>
      </c>
      <c r="Z890" s="72" t="e">
        <f t="shared" ca="1" si="455"/>
        <v>#N/A</v>
      </c>
      <c r="AA890" s="72" t="e">
        <f t="shared" ca="1" si="456"/>
        <v>#N/A</v>
      </c>
      <c r="AB890" s="72" t="e">
        <f t="shared" ca="1" si="457"/>
        <v>#N/A</v>
      </c>
      <c r="AC890" s="72" t="e">
        <f t="shared" ca="1" si="458"/>
        <v>#N/A</v>
      </c>
      <c r="AD890" s="72" t="e">
        <f t="shared" ca="1" si="459"/>
        <v>#N/A</v>
      </c>
      <c r="AE890" s="72" t="e">
        <f ca="1">Coef!$J$6*Coef!$J$9*(V890-(Coef!$J$10*AB890)+(Coef!$J$11*AC890)-(Coef!$J$12*AD890))</f>
        <v>#N/A</v>
      </c>
      <c r="AF890" s="72" t="e">
        <f t="shared" ca="1" si="460"/>
        <v>#N/A</v>
      </c>
      <c r="AG890" s="72" t="e">
        <f ca="1">((Coef!$J$8*Y890^2)/2)*(COS(V890))^2</f>
        <v>#N/A</v>
      </c>
      <c r="AH890" s="72" t="e">
        <f t="shared" ca="1" si="461"/>
        <v>#N/A</v>
      </c>
      <c r="AI890" s="72" t="e">
        <f t="shared" ca="1" si="462"/>
        <v>#N/A</v>
      </c>
      <c r="AJ890" s="72" t="e">
        <f t="shared" ca="1" si="463"/>
        <v>#N/A</v>
      </c>
      <c r="AK890" s="72" t="e">
        <f t="shared" ca="1" si="464"/>
        <v>#N/A</v>
      </c>
      <c r="AL890" s="72" t="e">
        <f t="shared" ca="1" si="465"/>
        <v>#N/A</v>
      </c>
      <c r="AM890" s="72" t="e">
        <f ca="1">V890+(1+Coef!$J$8*(COS(V890))^2-(3/2)*Coef!$J$8*SIN(V890)*COS(V890)*(AL890-V890))*(AL890-V890)</f>
        <v>#N/A</v>
      </c>
      <c r="AN890" s="34" t="e">
        <f t="shared" ca="1" si="466"/>
        <v>#N/A</v>
      </c>
      <c r="AO890" s="33" t="e">
        <f t="shared" ca="1" si="467"/>
        <v>#N/A</v>
      </c>
      <c r="AP890" s="33" t="e">
        <f t="shared" ca="1" si="468"/>
        <v>#N/A</v>
      </c>
      <c r="AQ890" s="72" t="e">
        <f ca="1">'MGRS to Dist'!BP890</f>
        <v>#N/A</v>
      </c>
      <c r="AR890" s="72" t="e">
        <f ca="1">'MGRS to Dist'!BT890</f>
        <v>#N/A</v>
      </c>
      <c r="AS890" s="72" t="e">
        <f ca="1">'MGRS to Dist'!BU890</f>
        <v>#N/A</v>
      </c>
      <c r="AT890" s="72" t="e">
        <f ca="1">'MGRS to Dist'!BV890</f>
        <v>#N/A</v>
      </c>
    </row>
    <row r="891" spans="3:46" ht="16.5" customHeight="1">
      <c r="C891" s="72" t="str">
        <f t="shared" si="439"/>
        <v/>
      </c>
      <c r="D891" s="72" t="e">
        <f t="array" aca="1" ref="D891" ca="1">MATCH(TRUE,ISERROR(VALUE(MID(C891,ROW(INDIRECT("1:"&amp;LEN(C891))),1))),0)</f>
        <v>#N/A</v>
      </c>
      <c r="E891" s="72" t="e">
        <f t="shared" ca="1" si="440"/>
        <v>#N/A</v>
      </c>
      <c r="F891" s="72" t="e">
        <f t="shared" ca="1" si="441"/>
        <v>#N/A</v>
      </c>
      <c r="G891" s="72" t="e">
        <f t="shared" ca="1" si="442"/>
        <v>#N/A</v>
      </c>
      <c r="H891" s="72" t="e">
        <f t="shared" ca="1" si="443"/>
        <v>#N/A</v>
      </c>
      <c r="I891" s="72" t="e">
        <f t="shared" ca="1" si="444"/>
        <v>#N/A</v>
      </c>
      <c r="J891" s="72" t="e">
        <f t="shared" ca="1" si="445"/>
        <v>#N/A</v>
      </c>
      <c r="K891" s="72" t="e">
        <f t="shared" ca="1" si="446"/>
        <v>#N/A</v>
      </c>
      <c r="L891" s="72" t="e">
        <f t="shared" ca="1" si="447"/>
        <v>#N/A</v>
      </c>
      <c r="M891" s="72" t="e">
        <f ca="1">VLOOKUP(G891,Coef!$C$2:$F$25,4)</f>
        <v>#N/A</v>
      </c>
      <c r="N891" s="31" t="e">
        <f ca="1">VLOOKUP(F891,Coef!$C$4:$D$23,2)</f>
        <v>#N/A</v>
      </c>
      <c r="O891" s="31" t="e">
        <f ca="1">MOD(VLOOKUP(H891,Coef!$C$2:$G$21,5)+MOD(E891+1,2)*15,20)</f>
        <v>#N/A</v>
      </c>
      <c r="P891" s="31" t="e">
        <f ca="1">VLOOKUP(N891,Coef!$A$27:$B$46,2)</f>
        <v>#N/A</v>
      </c>
      <c r="Q891" s="31" t="e">
        <f ca="1">VLOOKUP(N891,Coef!$A$27:$C$46,3)+O891/10-0.1</f>
        <v>#N/A</v>
      </c>
      <c r="R891" s="31" t="e">
        <f t="shared" ca="1" si="448"/>
        <v>#N/A</v>
      </c>
      <c r="S891" s="72" t="e">
        <f t="shared" ca="1" si="449"/>
        <v>#N/A</v>
      </c>
      <c r="T891" s="72" t="e">
        <f t="shared" ca="1" si="450"/>
        <v>#N/A</v>
      </c>
      <c r="U891" s="72" t="e">
        <f t="shared" ca="1" si="451"/>
        <v>#N/A</v>
      </c>
      <c r="V891" s="72" t="e">
        <f t="shared" ca="1" si="452"/>
        <v>#N/A</v>
      </c>
      <c r="W891" s="72" t="e">
        <f ca="1">(Coef!$J$9/(1+Coef!$J$8*(COS(V891))^2)^0.5)*Coef!$J$6</f>
        <v>#N/A</v>
      </c>
      <c r="X891" s="72" t="e">
        <f t="shared" ca="1" si="453"/>
        <v>#N/A</v>
      </c>
      <c r="Y891" s="72" t="e">
        <f t="shared" ca="1" si="454"/>
        <v>#N/A</v>
      </c>
      <c r="Z891" s="72" t="e">
        <f t="shared" ca="1" si="455"/>
        <v>#N/A</v>
      </c>
      <c r="AA891" s="72" t="e">
        <f t="shared" ca="1" si="456"/>
        <v>#N/A</v>
      </c>
      <c r="AB891" s="72" t="e">
        <f t="shared" ca="1" si="457"/>
        <v>#N/A</v>
      </c>
      <c r="AC891" s="72" t="e">
        <f t="shared" ca="1" si="458"/>
        <v>#N/A</v>
      </c>
      <c r="AD891" s="72" t="e">
        <f t="shared" ca="1" si="459"/>
        <v>#N/A</v>
      </c>
      <c r="AE891" s="72" t="e">
        <f ca="1">Coef!$J$6*Coef!$J$9*(V891-(Coef!$J$10*AB891)+(Coef!$J$11*AC891)-(Coef!$J$12*AD891))</f>
        <v>#N/A</v>
      </c>
      <c r="AF891" s="72" t="e">
        <f t="shared" ca="1" si="460"/>
        <v>#N/A</v>
      </c>
      <c r="AG891" s="72" t="e">
        <f ca="1">((Coef!$J$8*Y891^2)/2)*(COS(V891))^2</f>
        <v>#N/A</v>
      </c>
      <c r="AH891" s="72" t="e">
        <f t="shared" ca="1" si="461"/>
        <v>#N/A</v>
      </c>
      <c r="AI891" s="72" t="e">
        <f t="shared" ca="1" si="462"/>
        <v>#N/A</v>
      </c>
      <c r="AJ891" s="72" t="e">
        <f t="shared" ca="1" si="463"/>
        <v>#N/A</v>
      </c>
      <c r="AK891" s="72" t="e">
        <f t="shared" ca="1" si="464"/>
        <v>#N/A</v>
      </c>
      <c r="AL891" s="72" t="e">
        <f t="shared" ca="1" si="465"/>
        <v>#N/A</v>
      </c>
      <c r="AM891" s="72" t="e">
        <f ca="1">V891+(1+Coef!$J$8*(COS(V891))^2-(3/2)*Coef!$J$8*SIN(V891)*COS(V891)*(AL891-V891))*(AL891-V891)</f>
        <v>#N/A</v>
      </c>
      <c r="AN891" s="34" t="e">
        <f t="shared" ca="1" si="466"/>
        <v>#N/A</v>
      </c>
      <c r="AO891" s="33" t="e">
        <f t="shared" ca="1" si="467"/>
        <v>#N/A</v>
      </c>
      <c r="AP891" s="33" t="e">
        <f t="shared" ca="1" si="468"/>
        <v>#N/A</v>
      </c>
      <c r="AQ891" s="72" t="e">
        <f ca="1">'MGRS to Dist'!BP891</f>
        <v>#N/A</v>
      </c>
      <c r="AR891" s="72" t="e">
        <f ca="1">'MGRS to Dist'!BT891</f>
        <v>#N/A</v>
      </c>
      <c r="AS891" s="72" t="e">
        <f ca="1">'MGRS to Dist'!BU891</f>
        <v>#N/A</v>
      </c>
      <c r="AT891" s="72" t="e">
        <f ca="1">'MGRS to Dist'!BV891</f>
        <v>#N/A</v>
      </c>
    </row>
    <row r="892" spans="3:46" ht="16.5" customHeight="1">
      <c r="C892" s="72" t="str">
        <f t="shared" si="439"/>
        <v/>
      </c>
      <c r="D892" s="72" t="e">
        <f t="array" aca="1" ref="D892" ca="1">MATCH(TRUE,ISERROR(VALUE(MID(C892,ROW(INDIRECT("1:"&amp;LEN(C892))),1))),0)</f>
        <v>#N/A</v>
      </c>
      <c r="E892" s="72" t="e">
        <f t="shared" ca="1" si="440"/>
        <v>#N/A</v>
      </c>
      <c r="F892" s="72" t="e">
        <f t="shared" ca="1" si="441"/>
        <v>#N/A</v>
      </c>
      <c r="G892" s="72" t="e">
        <f t="shared" ca="1" si="442"/>
        <v>#N/A</v>
      </c>
      <c r="H892" s="72" t="e">
        <f t="shared" ca="1" si="443"/>
        <v>#N/A</v>
      </c>
      <c r="I892" s="72" t="e">
        <f t="shared" ca="1" si="444"/>
        <v>#N/A</v>
      </c>
      <c r="J892" s="72" t="e">
        <f t="shared" ca="1" si="445"/>
        <v>#N/A</v>
      </c>
      <c r="K892" s="72" t="e">
        <f t="shared" ca="1" si="446"/>
        <v>#N/A</v>
      </c>
      <c r="L892" s="72" t="e">
        <f t="shared" ca="1" si="447"/>
        <v>#N/A</v>
      </c>
      <c r="M892" s="72" t="e">
        <f ca="1">VLOOKUP(G892,Coef!$C$2:$F$25,4)</f>
        <v>#N/A</v>
      </c>
      <c r="N892" s="31" t="e">
        <f ca="1">VLOOKUP(F892,Coef!$C$4:$D$23,2)</f>
        <v>#N/A</v>
      </c>
      <c r="O892" s="31" t="e">
        <f ca="1">MOD(VLOOKUP(H892,Coef!$C$2:$G$21,5)+MOD(E892+1,2)*15,20)</f>
        <v>#N/A</v>
      </c>
      <c r="P892" s="31" t="e">
        <f ca="1">VLOOKUP(N892,Coef!$A$27:$B$46,2)</f>
        <v>#N/A</v>
      </c>
      <c r="Q892" s="31" t="e">
        <f ca="1">VLOOKUP(N892,Coef!$A$27:$C$46,3)+O892/10-0.1</f>
        <v>#N/A</v>
      </c>
      <c r="R892" s="31" t="e">
        <f t="shared" ca="1" si="448"/>
        <v>#N/A</v>
      </c>
      <c r="S892" s="72" t="e">
        <f t="shared" ca="1" si="449"/>
        <v>#N/A</v>
      </c>
      <c r="T892" s="72" t="e">
        <f t="shared" ca="1" si="450"/>
        <v>#N/A</v>
      </c>
      <c r="U892" s="72" t="e">
        <f t="shared" ca="1" si="451"/>
        <v>#N/A</v>
      </c>
      <c r="V892" s="72" t="e">
        <f t="shared" ca="1" si="452"/>
        <v>#N/A</v>
      </c>
      <c r="W892" s="72" t="e">
        <f ca="1">(Coef!$J$9/(1+Coef!$J$8*(COS(V892))^2)^0.5)*Coef!$J$6</f>
        <v>#N/A</v>
      </c>
      <c r="X892" s="72" t="e">
        <f t="shared" ca="1" si="453"/>
        <v>#N/A</v>
      </c>
      <c r="Y892" s="72" t="e">
        <f t="shared" ca="1" si="454"/>
        <v>#N/A</v>
      </c>
      <c r="Z892" s="72" t="e">
        <f t="shared" ca="1" si="455"/>
        <v>#N/A</v>
      </c>
      <c r="AA892" s="72" t="e">
        <f t="shared" ca="1" si="456"/>
        <v>#N/A</v>
      </c>
      <c r="AB892" s="72" t="e">
        <f t="shared" ca="1" si="457"/>
        <v>#N/A</v>
      </c>
      <c r="AC892" s="72" t="e">
        <f t="shared" ca="1" si="458"/>
        <v>#N/A</v>
      </c>
      <c r="AD892" s="72" t="e">
        <f t="shared" ca="1" si="459"/>
        <v>#N/A</v>
      </c>
      <c r="AE892" s="72" t="e">
        <f ca="1">Coef!$J$6*Coef!$J$9*(V892-(Coef!$J$10*AB892)+(Coef!$J$11*AC892)-(Coef!$J$12*AD892))</f>
        <v>#N/A</v>
      </c>
      <c r="AF892" s="72" t="e">
        <f t="shared" ca="1" si="460"/>
        <v>#N/A</v>
      </c>
      <c r="AG892" s="72" t="e">
        <f ca="1">((Coef!$J$8*Y892^2)/2)*(COS(V892))^2</f>
        <v>#N/A</v>
      </c>
      <c r="AH892" s="72" t="e">
        <f t="shared" ca="1" si="461"/>
        <v>#N/A</v>
      </c>
      <c r="AI892" s="72" t="e">
        <f t="shared" ca="1" si="462"/>
        <v>#N/A</v>
      </c>
      <c r="AJ892" s="72" t="e">
        <f t="shared" ca="1" si="463"/>
        <v>#N/A</v>
      </c>
      <c r="AK892" s="72" t="e">
        <f t="shared" ca="1" si="464"/>
        <v>#N/A</v>
      </c>
      <c r="AL892" s="72" t="e">
        <f t="shared" ca="1" si="465"/>
        <v>#N/A</v>
      </c>
      <c r="AM892" s="72" t="e">
        <f ca="1">V892+(1+Coef!$J$8*(COS(V892))^2-(3/2)*Coef!$J$8*SIN(V892)*COS(V892)*(AL892-V892))*(AL892-V892)</f>
        <v>#N/A</v>
      </c>
      <c r="AN892" s="34" t="e">
        <f t="shared" ca="1" si="466"/>
        <v>#N/A</v>
      </c>
      <c r="AO892" s="33" t="e">
        <f t="shared" ca="1" si="467"/>
        <v>#N/A</v>
      </c>
      <c r="AP892" s="33" t="e">
        <f t="shared" ca="1" si="468"/>
        <v>#N/A</v>
      </c>
      <c r="AQ892" s="72" t="e">
        <f ca="1">'MGRS to Dist'!BP892</f>
        <v>#N/A</v>
      </c>
      <c r="AR892" s="72" t="e">
        <f ca="1">'MGRS to Dist'!BT892</f>
        <v>#N/A</v>
      </c>
      <c r="AS892" s="72" t="e">
        <f ca="1">'MGRS to Dist'!BU892</f>
        <v>#N/A</v>
      </c>
      <c r="AT892" s="72" t="e">
        <f ca="1">'MGRS to Dist'!BV892</f>
        <v>#N/A</v>
      </c>
    </row>
    <row r="893" spans="3:46" ht="16.5" customHeight="1">
      <c r="C893" s="72" t="str">
        <f t="shared" si="439"/>
        <v/>
      </c>
      <c r="D893" s="72" t="e">
        <f t="array" aca="1" ref="D893" ca="1">MATCH(TRUE,ISERROR(VALUE(MID(C893,ROW(INDIRECT("1:"&amp;LEN(C893))),1))),0)</f>
        <v>#N/A</v>
      </c>
      <c r="E893" s="72" t="e">
        <f t="shared" ca="1" si="440"/>
        <v>#N/A</v>
      </c>
      <c r="F893" s="72" t="e">
        <f t="shared" ca="1" si="441"/>
        <v>#N/A</v>
      </c>
      <c r="G893" s="72" t="e">
        <f t="shared" ca="1" si="442"/>
        <v>#N/A</v>
      </c>
      <c r="H893" s="72" t="e">
        <f t="shared" ca="1" si="443"/>
        <v>#N/A</v>
      </c>
      <c r="I893" s="72" t="e">
        <f t="shared" ca="1" si="444"/>
        <v>#N/A</v>
      </c>
      <c r="J893" s="72" t="e">
        <f t="shared" ca="1" si="445"/>
        <v>#N/A</v>
      </c>
      <c r="K893" s="72" t="e">
        <f t="shared" ca="1" si="446"/>
        <v>#N/A</v>
      </c>
      <c r="L893" s="72" t="e">
        <f t="shared" ca="1" si="447"/>
        <v>#N/A</v>
      </c>
      <c r="M893" s="72" t="e">
        <f ca="1">VLOOKUP(G893,Coef!$C$2:$F$25,4)</f>
        <v>#N/A</v>
      </c>
      <c r="N893" s="31" t="e">
        <f ca="1">VLOOKUP(F893,Coef!$C$4:$D$23,2)</f>
        <v>#N/A</v>
      </c>
      <c r="O893" s="31" t="e">
        <f ca="1">MOD(VLOOKUP(H893,Coef!$C$2:$G$21,5)+MOD(E893+1,2)*15,20)</f>
        <v>#N/A</v>
      </c>
      <c r="P893" s="31" t="e">
        <f ca="1">VLOOKUP(N893,Coef!$A$27:$B$46,2)</f>
        <v>#N/A</v>
      </c>
      <c r="Q893" s="31" t="e">
        <f ca="1">VLOOKUP(N893,Coef!$A$27:$C$46,3)+O893/10-0.1</f>
        <v>#N/A</v>
      </c>
      <c r="R893" s="31" t="e">
        <f t="shared" ca="1" si="448"/>
        <v>#N/A</v>
      </c>
      <c r="S893" s="72" t="e">
        <f t="shared" ca="1" si="449"/>
        <v>#N/A</v>
      </c>
      <c r="T893" s="72" t="e">
        <f t="shared" ca="1" si="450"/>
        <v>#N/A</v>
      </c>
      <c r="U893" s="72" t="e">
        <f t="shared" ca="1" si="451"/>
        <v>#N/A</v>
      </c>
      <c r="V893" s="72" t="e">
        <f t="shared" ca="1" si="452"/>
        <v>#N/A</v>
      </c>
      <c r="W893" s="72" t="e">
        <f ca="1">(Coef!$J$9/(1+Coef!$J$8*(COS(V893))^2)^0.5)*Coef!$J$6</f>
        <v>#N/A</v>
      </c>
      <c r="X893" s="72" t="e">
        <f t="shared" ca="1" si="453"/>
        <v>#N/A</v>
      </c>
      <c r="Y893" s="72" t="e">
        <f t="shared" ca="1" si="454"/>
        <v>#N/A</v>
      </c>
      <c r="Z893" s="72" t="e">
        <f t="shared" ca="1" si="455"/>
        <v>#N/A</v>
      </c>
      <c r="AA893" s="72" t="e">
        <f t="shared" ca="1" si="456"/>
        <v>#N/A</v>
      </c>
      <c r="AB893" s="72" t="e">
        <f t="shared" ca="1" si="457"/>
        <v>#N/A</v>
      </c>
      <c r="AC893" s="72" t="e">
        <f t="shared" ca="1" si="458"/>
        <v>#N/A</v>
      </c>
      <c r="AD893" s="72" t="e">
        <f t="shared" ca="1" si="459"/>
        <v>#N/A</v>
      </c>
      <c r="AE893" s="72" t="e">
        <f ca="1">Coef!$J$6*Coef!$J$9*(V893-(Coef!$J$10*AB893)+(Coef!$J$11*AC893)-(Coef!$J$12*AD893))</f>
        <v>#N/A</v>
      </c>
      <c r="AF893" s="72" t="e">
        <f t="shared" ca="1" si="460"/>
        <v>#N/A</v>
      </c>
      <c r="AG893" s="72" t="e">
        <f ca="1">((Coef!$J$8*Y893^2)/2)*(COS(V893))^2</f>
        <v>#N/A</v>
      </c>
      <c r="AH893" s="72" t="e">
        <f t="shared" ca="1" si="461"/>
        <v>#N/A</v>
      </c>
      <c r="AI893" s="72" t="e">
        <f t="shared" ca="1" si="462"/>
        <v>#N/A</v>
      </c>
      <c r="AJ893" s="72" t="e">
        <f t="shared" ca="1" si="463"/>
        <v>#N/A</v>
      </c>
      <c r="AK893" s="72" t="e">
        <f t="shared" ca="1" si="464"/>
        <v>#N/A</v>
      </c>
      <c r="AL893" s="72" t="e">
        <f t="shared" ca="1" si="465"/>
        <v>#N/A</v>
      </c>
      <c r="AM893" s="72" t="e">
        <f ca="1">V893+(1+Coef!$J$8*(COS(V893))^2-(3/2)*Coef!$J$8*SIN(V893)*COS(V893)*(AL893-V893))*(AL893-V893)</f>
        <v>#N/A</v>
      </c>
      <c r="AN893" s="34" t="e">
        <f t="shared" ca="1" si="466"/>
        <v>#N/A</v>
      </c>
      <c r="AO893" s="33" t="e">
        <f t="shared" ca="1" si="467"/>
        <v>#N/A</v>
      </c>
      <c r="AP893" s="33" t="e">
        <f t="shared" ca="1" si="468"/>
        <v>#N/A</v>
      </c>
      <c r="AQ893" s="72" t="e">
        <f ca="1">'MGRS to Dist'!BP893</f>
        <v>#N/A</v>
      </c>
      <c r="AR893" s="72" t="e">
        <f ca="1">'MGRS to Dist'!BT893</f>
        <v>#N/A</v>
      </c>
      <c r="AS893" s="72" t="e">
        <f ca="1">'MGRS to Dist'!BU893</f>
        <v>#N/A</v>
      </c>
      <c r="AT893" s="72" t="e">
        <f ca="1">'MGRS to Dist'!BV893</f>
        <v>#N/A</v>
      </c>
    </row>
    <row r="894" spans="3:46" ht="16.5" customHeight="1">
      <c r="C894" s="72" t="str">
        <f t="shared" si="439"/>
        <v/>
      </c>
      <c r="D894" s="72" t="e">
        <f t="array" aca="1" ref="D894" ca="1">MATCH(TRUE,ISERROR(VALUE(MID(C894,ROW(INDIRECT("1:"&amp;LEN(C894))),1))),0)</f>
        <v>#N/A</v>
      </c>
      <c r="E894" s="72" t="e">
        <f t="shared" ca="1" si="440"/>
        <v>#N/A</v>
      </c>
      <c r="F894" s="72" t="e">
        <f t="shared" ca="1" si="441"/>
        <v>#N/A</v>
      </c>
      <c r="G894" s="72" t="e">
        <f t="shared" ca="1" si="442"/>
        <v>#N/A</v>
      </c>
      <c r="H894" s="72" t="e">
        <f t="shared" ca="1" si="443"/>
        <v>#N/A</v>
      </c>
      <c r="I894" s="72" t="e">
        <f t="shared" ca="1" si="444"/>
        <v>#N/A</v>
      </c>
      <c r="J894" s="72" t="e">
        <f t="shared" ca="1" si="445"/>
        <v>#N/A</v>
      </c>
      <c r="K894" s="72" t="e">
        <f t="shared" ca="1" si="446"/>
        <v>#N/A</v>
      </c>
      <c r="L894" s="72" t="e">
        <f t="shared" ca="1" si="447"/>
        <v>#N/A</v>
      </c>
      <c r="M894" s="72" t="e">
        <f ca="1">VLOOKUP(G894,Coef!$C$2:$F$25,4)</f>
        <v>#N/A</v>
      </c>
      <c r="N894" s="31" t="e">
        <f ca="1">VLOOKUP(F894,Coef!$C$4:$D$23,2)</f>
        <v>#N/A</v>
      </c>
      <c r="O894" s="31" t="e">
        <f ca="1">MOD(VLOOKUP(H894,Coef!$C$2:$G$21,5)+MOD(E894+1,2)*15,20)</f>
        <v>#N/A</v>
      </c>
      <c r="P894" s="31" t="e">
        <f ca="1">VLOOKUP(N894,Coef!$A$27:$B$46,2)</f>
        <v>#N/A</v>
      </c>
      <c r="Q894" s="31" t="e">
        <f ca="1">VLOOKUP(N894,Coef!$A$27:$C$46,3)+O894/10-0.1</f>
        <v>#N/A</v>
      </c>
      <c r="R894" s="31" t="e">
        <f t="shared" ca="1" si="448"/>
        <v>#N/A</v>
      </c>
      <c r="S894" s="72" t="e">
        <f t="shared" ca="1" si="449"/>
        <v>#N/A</v>
      </c>
      <c r="T894" s="72" t="e">
        <f t="shared" ca="1" si="450"/>
        <v>#N/A</v>
      </c>
      <c r="U894" s="72" t="e">
        <f t="shared" ca="1" si="451"/>
        <v>#N/A</v>
      </c>
      <c r="V894" s="72" t="e">
        <f t="shared" ca="1" si="452"/>
        <v>#N/A</v>
      </c>
      <c r="W894" s="72" t="e">
        <f ca="1">(Coef!$J$9/(1+Coef!$J$8*(COS(V894))^2)^0.5)*Coef!$J$6</f>
        <v>#N/A</v>
      </c>
      <c r="X894" s="72" t="e">
        <f t="shared" ca="1" si="453"/>
        <v>#N/A</v>
      </c>
      <c r="Y894" s="72" t="e">
        <f t="shared" ca="1" si="454"/>
        <v>#N/A</v>
      </c>
      <c r="Z894" s="72" t="e">
        <f t="shared" ca="1" si="455"/>
        <v>#N/A</v>
      </c>
      <c r="AA894" s="72" t="e">
        <f t="shared" ca="1" si="456"/>
        <v>#N/A</v>
      </c>
      <c r="AB894" s="72" t="e">
        <f t="shared" ca="1" si="457"/>
        <v>#N/A</v>
      </c>
      <c r="AC894" s="72" t="e">
        <f t="shared" ca="1" si="458"/>
        <v>#N/A</v>
      </c>
      <c r="AD894" s="72" t="e">
        <f t="shared" ca="1" si="459"/>
        <v>#N/A</v>
      </c>
      <c r="AE894" s="72" t="e">
        <f ca="1">Coef!$J$6*Coef!$J$9*(V894-(Coef!$J$10*AB894)+(Coef!$J$11*AC894)-(Coef!$J$12*AD894))</f>
        <v>#N/A</v>
      </c>
      <c r="AF894" s="72" t="e">
        <f t="shared" ca="1" si="460"/>
        <v>#N/A</v>
      </c>
      <c r="AG894" s="72" t="e">
        <f ca="1">((Coef!$J$8*Y894^2)/2)*(COS(V894))^2</f>
        <v>#N/A</v>
      </c>
      <c r="AH894" s="72" t="e">
        <f t="shared" ca="1" si="461"/>
        <v>#N/A</v>
      </c>
      <c r="AI894" s="72" t="e">
        <f t="shared" ca="1" si="462"/>
        <v>#N/A</v>
      </c>
      <c r="AJ894" s="72" t="e">
        <f t="shared" ca="1" si="463"/>
        <v>#N/A</v>
      </c>
      <c r="AK894" s="72" t="e">
        <f t="shared" ca="1" si="464"/>
        <v>#N/A</v>
      </c>
      <c r="AL894" s="72" t="e">
        <f t="shared" ca="1" si="465"/>
        <v>#N/A</v>
      </c>
      <c r="AM894" s="72" t="e">
        <f ca="1">V894+(1+Coef!$J$8*(COS(V894))^2-(3/2)*Coef!$J$8*SIN(V894)*COS(V894)*(AL894-V894))*(AL894-V894)</f>
        <v>#N/A</v>
      </c>
      <c r="AN894" s="34" t="e">
        <f t="shared" ca="1" si="466"/>
        <v>#N/A</v>
      </c>
      <c r="AO894" s="33" t="e">
        <f t="shared" ca="1" si="467"/>
        <v>#N/A</v>
      </c>
      <c r="AP894" s="33" t="e">
        <f t="shared" ca="1" si="468"/>
        <v>#N/A</v>
      </c>
      <c r="AQ894" s="72" t="e">
        <f ca="1">'MGRS to Dist'!BP894</f>
        <v>#N/A</v>
      </c>
      <c r="AR894" s="72" t="e">
        <f ca="1">'MGRS to Dist'!BT894</f>
        <v>#N/A</v>
      </c>
      <c r="AS894" s="72" t="e">
        <f ca="1">'MGRS to Dist'!BU894</f>
        <v>#N/A</v>
      </c>
      <c r="AT894" s="72" t="e">
        <f ca="1">'MGRS to Dist'!BV894</f>
        <v>#N/A</v>
      </c>
    </row>
    <row r="895" spans="3:46" ht="16.5" customHeight="1">
      <c r="C895" s="72" t="str">
        <f t="shared" si="439"/>
        <v/>
      </c>
      <c r="D895" s="72" t="e">
        <f t="array" aca="1" ref="D895" ca="1">MATCH(TRUE,ISERROR(VALUE(MID(C895,ROW(INDIRECT("1:"&amp;LEN(C895))),1))),0)</f>
        <v>#N/A</v>
      </c>
      <c r="E895" s="72" t="e">
        <f t="shared" ca="1" si="440"/>
        <v>#N/A</v>
      </c>
      <c r="F895" s="72" t="e">
        <f t="shared" ca="1" si="441"/>
        <v>#N/A</v>
      </c>
      <c r="G895" s="72" t="e">
        <f t="shared" ca="1" si="442"/>
        <v>#N/A</v>
      </c>
      <c r="H895" s="72" t="e">
        <f t="shared" ca="1" si="443"/>
        <v>#N/A</v>
      </c>
      <c r="I895" s="72" t="e">
        <f t="shared" ca="1" si="444"/>
        <v>#N/A</v>
      </c>
      <c r="J895" s="72" t="e">
        <f t="shared" ca="1" si="445"/>
        <v>#N/A</v>
      </c>
      <c r="K895" s="72" t="e">
        <f t="shared" ca="1" si="446"/>
        <v>#N/A</v>
      </c>
      <c r="L895" s="72" t="e">
        <f t="shared" ca="1" si="447"/>
        <v>#N/A</v>
      </c>
      <c r="M895" s="72" t="e">
        <f ca="1">VLOOKUP(G895,Coef!$C$2:$F$25,4)</f>
        <v>#N/A</v>
      </c>
      <c r="N895" s="31" t="e">
        <f ca="1">VLOOKUP(F895,Coef!$C$4:$D$23,2)</f>
        <v>#N/A</v>
      </c>
      <c r="O895" s="31" t="e">
        <f ca="1">MOD(VLOOKUP(H895,Coef!$C$2:$G$21,5)+MOD(E895+1,2)*15,20)</f>
        <v>#N/A</v>
      </c>
      <c r="P895" s="31" t="e">
        <f ca="1">VLOOKUP(N895,Coef!$A$27:$B$46,2)</f>
        <v>#N/A</v>
      </c>
      <c r="Q895" s="31" t="e">
        <f ca="1">VLOOKUP(N895,Coef!$A$27:$C$46,3)+O895/10-0.1</f>
        <v>#N/A</v>
      </c>
      <c r="R895" s="31" t="e">
        <f t="shared" ca="1" si="448"/>
        <v>#N/A</v>
      </c>
      <c r="S895" s="72" t="e">
        <f t="shared" ca="1" si="449"/>
        <v>#N/A</v>
      </c>
      <c r="T895" s="72" t="e">
        <f t="shared" ca="1" si="450"/>
        <v>#N/A</v>
      </c>
      <c r="U895" s="72" t="e">
        <f t="shared" ca="1" si="451"/>
        <v>#N/A</v>
      </c>
      <c r="V895" s="72" t="e">
        <f t="shared" ca="1" si="452"/>
        <v>#N/A</v>
      </c>
      <c r="W895" s="72" t="e">
        <f ca="1">(Coef!$J$9/(1+Coef!$J$8*(COS(V895))^2)^0.5)*Coef!$J$6</f>
        <v>#N/A</v>
      </c>
      <c r="X895" s="72" t="e">
        <f t="shared" ca="1" si="453"/>
        <v>#N/A</v>
      </c>
      <c r="Y895" s="72" t="e">
        <f t="shared" ca="1" si="454"/>
        <v>#N/A</v>
      </c>
      <c r="Z895" s="72" t="e">
        <f t="shared" ca="1" si="455"/>
        <v>#N/A</v>
      </c>
      <c r="AA895" s="72" t="e">
        <f t="shared" ca="1" si="456"/>
        <v>#N/A</v>
      </c>
      <c r="AB895" s="72" t="e">
        <f t="shared" ca="1" si="457"/>
        <v>#N/A</v>
      </c>
      <c r="AC895" s="72" t="e">
        <f t="shared" ca="1" si="458"/>
        <v>#N/A</v>
      </c>
      <c r="AD895" s="72" t="e">
        <f t="shared" ca="1" si="459"/>
        <v>#N/A</v>
      </c>
      <c r="AE895" s="72" t="e">
        <f ca="1">Coef!$J$6*Coef!$J$9*(V895-(Coef!$J$10*AB895)+(Coef!$J$11*AC895)-(Coef!$J$12*AD895))</f>
        <v>#N/A</v>
      </c>
      <c r="AF895" s="72" t="e">
        <f t="shared" ca="1" si="460"/>
        <v>#N/A</v>
      </c>
      <c r="AG895" s="72" t="e">
        <f ca="1">((Coef!$J$8*Y895^2)/2)*(COS(V895))^2</f>
        <v>#N/A</v>
      </c>
      <c r="AH895" s="72" t="e">
        <f t="shared" ca="1" si="461"/>
        <v>#N/A</v>
      </c>
      <c r="AI895" s="72" t="e">
        <f t="shared" ca="1" si="462"/>
        <v>#N/A</v>
      </c>
      <c r="AJ895" s="72" t="e">
        <f t="shared" ca="1" si="463"/>
        <v>#N/A</v>
      </c>
      <c r="AK895" s="72" t="e">
        <f t="shared" ca="1" si="464"/>
        <v>#N/A</v>
      </c>
      <c r="AL895" s="72" t="e">
        <f t="shared" ca="1" si="465"/>
        <v>#N/A</v>
      </c>
      <c r="AM895" s="72" t="e">
        <f ca="1">V895+(1+Coef!$J$8*(COS(V895))^2-(3/2)*Coef!$J$8*SIN(V895)*COS(V895)*(AL895-V895))*(AL895-V895)</f>
        <v>#N/A</v>
      </c>
      <c r="AN895" s="34" t="e">
        <f t="shared" ca="1" si="466"/>
        <v>#N/A</v>
      </c>
      <c r="AO895" s="33" t="e">
        <f t="shared" ca="1" si="467"/>
        <v>#N/A</v>
      </c>
      <c r="AP895" s="33" t="e">
        <f t="shared" ca="1" si="468"/>
        <v>#N/A</v>
      </c>
      <c r="AQ895" s="72" t="e">
        <f ca="1">'MGRS to Dist'!BP895</f>
        <v>#N/A</v>
      </c>
      <c r="AR895" s="72" t="e">
        <f ca="1">'MGRS to Dist'!BT895</f>
        <v>#N/A</v>
      </c>
      <c r="AS895" s="72" t="e">
        <f ca="1">'MGRS to Dist'!BU895</f>
        <v>#N/A</v>
      </c>
      <c r="AT895" s="72" t="e">
        <f ca="1">'MGRS to Dist'!BV895</f>
        <v>#N/A</v>
      </c>
    </row>
    <row r="896" spans="3:46" ht="16.5" customHeight="1">
      <c r="C896" s="72" t="str">
        <f t="shared" si="439"/>
        <v/>
      </c>
      <c r="D896" s="72" t="e">
        <f t="array" aca="1" ref="D896" ca="1">MATCH(TRUE,ISERROR(VALUE(MID(C896,ROW(INDIRECT("1:"&amp;LEN(C896))),1))),0)</f>
        <v>#N/A</v>
      </c>
      <c r="E896" s="72" t="e">
        <f t="shared" ca="1" si="440"/>
        <v>#N/A</v>
      </c>
      <c r="F896" s="72" t="e">
        <f t="shared" ca="1" si="441"/>
        <v>#N/A</v>
      </c>
      <c r="G896" s="72" t="e">
        <f t="shared" ca="1" si="442"/>
        <v>#N/A</v>
      </c>
      <c r="H896" s="72" t="e">
        <f t="shared" ca="1" si="443"/>
        <v>#N/A</v>
      </c>
      <c r="I896" s="72" t="e">
        <f t="shared" ca="1" si="444"/>
        <v>#N/A</v>
      </c>
      <c r="J896" s="72" t="e">
        <f t="shared" ca="1" si="445"/>
        <v>#N/A</v>
      </c>
      <c r="K896" s="72" t="e">
        <f t="shared" ca="1" si="446"/>
        <v>#N/A</v>
      </c>
      <c r="L896" s="72" t="e">
        <f t="shared" ca="1" si="447"/>
        <v>#N/A</v>
      </c>
      <c r="M896" s="72" t="e">
        <f ca="1">VLOOKUP(G896,Coef!$C$2:$F$25,4)</f>
        <v>#N/A</v>
      </c>
      <c r="N896" s="31" t="e">
        <f ca="1">VLOOKUP(F896,Coef!$C$4:$D$23,2)</f>
        <v>#N/A</v>
      </c>
      <c r="O896" s="31" t="e">
        <f ca="1">MOD(VLOOKUP(H896,Coef!$C$2:$G$21,5)+MOD(E896+1,2)*15,20)</f>
        <v>#N/A</v>
      </c>
      <c r="P896" s="31" t="e">
        <f ca="1">VLOOKUP(N896,Coef!$A$27:$B$46,2)</f>
        <v>#N/A</v>
      </c>
      <c r="Q896" s="31" t="e">
        <f ca="1">VLOOKUP(N896,Coef!$A$27:$C$46,3)+O896/10-0.1</f>
        <v>#N/A</v>
      </c>
      <c r="R896" s="31" t="e">
        <f t="shared" ca="1" si="448"/>
        <v>#N/A</v>
      </c>
      <c r="S896" s="72" t="e">
        <f t="shared" ca="1" si="449"/>
        <v>#N/A</v>
      </c>
      <c r="T896" s="72" t="e">
        <f t="shared" ca="1" si="450"/>
        <v>#N/A</v>
      </c>
      <c r="U896" s="72" t="e">
        <f t="shared" ca="1" si="451"/>
        <v>#N/A</v>
      </c>
      <c r="V896" s="72" t="e">
        <f t="shared" ca="1" si="452"/>
        <v>#N/A</v>
      </c>
      <c r="W896" s="72" t="e">
        <f ca="1">(Coef!$J$9/(1+Coef!$J$8*(COS(V896))^2)^0.5)*Coef!$J$6</f>
        <v>#N/A</v>
      </c>
      <c r="X896" s="72" t="e">
        <f t="shared" ca="1" si="453"/>
        <v>#N/A</v>
      </c>
      <c r="Y896" s="72" t="e">
        <f t="shared" ca="1" si="454"/>
        <v>#N/A</v>
      </c>
      <c r="Z896" s="72" t="e">
        <f t="shared" ca="1" si="455"/>
        <v>#N/A</v>
      </c>
      <c r="AA896" s="72" t="e">
        <f t="shared" ca="1" si="456"/>
        <v>#N/A</v>
      </c>
      <c r="AB896" s="72" t="e">
        <f t="shared" ca="1" si="457"/>
        <v>#N/A</v>
      </c>
      <c r="AC896" s="72" t="e">
        <f t="shared" ca="1" si="458"/>
        <v>#N/A</v>
      </c>
      <c r="AD896" s="72" t="e">
        <f t="shared" ca="1" si="459"/>
        <v>#N/A</v>
      </c>
      <c r="AE896" s="72" t="e">
        <f ca="1">Coef!$J$6*Coef!$J$9*(V896-(Coef!$J$10*AB896)+(Coef!$J$11*AC896)-(Coef!$J$12*AD896))</f>
        <v>#N/A</v>
      </c>
      <c r="AF896" s="72" t="e">
        <f t="shared" ca="1" si="460"/>
        <v>#N/A</v>
      </c>
      <c r="AG896" s="72" t="e">
        <f ca="1">((Coef!$J$8*Y896^2)/2)*(COS(V896))^2</f>
        <v>#N/A</v>
      </c>
      <c r="AH896" s="72" t="e">
        <f t="shared" ca="1" si="461"/>
        <v>#N/A</v>
      </c>
      <c r="AI896" s="72" t="e">
        <f t="shared" ca="1" si="462"/>
        <v>#N/A</v>
      </c>
      <c r="AJ896" s="72" t="e">
        <f t="shared" ca="1" si="463"/>
        <v>#N/A</v>
      </c>
      <c r="AK896" s="72" t="e">
        <f t="shared" ca="1" si="464"/>
        <v>#N/A</v>
      </c>
      <c r="AL896" s="72" t="e">
        <f t="shared" ca="1" si="465"/>
        <v>#N/A</v>
      </c>
      <c r="AM896" s="72" t="e">
        <f ca="1">V896+(1+Coef!$J$8*(COS(V896))^2-(3/2)*Coef!$J$8*SIN(V896)*COS(V896)*(AL896-V896))*(AL896-V896)</f>
        <v>#N/A</v>
      </c>
      <c r="AN896" s="34" t="e">
        <f t="shared" ca="1" si="466"/>
        <v>#N/A</v>
      </c>
      <c r="AO896" s="33" t="e">
        <f t="shared" ca="1" si="467"/>
        <v>#N/A</v>
      </c>
      <c r="AP896" s="33" t="e">
        <f t="shared" ca="1" si="468"/>
        <v>#N/A</v>
      </c>
      <c r="AQ896" s="72" t="e">
        <f ca="1">'MGRS to Dist'!BP896</f>
        <v>#N/A</v>
      </c>
      <c r="AR896" s="72" t="e">
        <f ca="1">'MGRS to Dist'!BT896</f>
        <v>#N/A</v>
      </c>
      <c r="AS896" s="72" t="e">
        <f ca="1">'MGRS to Dist'!BU896</f>
        <v>#N/A</v>
      </c>
      <c r="AT896" s="72" t="e">
        <f ca="1">'MGRS to Dist'!BV896</f>
        <v>#N/A</v>
      </c>
    </row>
    <row r="897" spans="3:46" ht="16.5" customHeight="1">
      <c r="C897" s="72" t="str">
        <f t="shared" si="439"/>
        <v/>
      </c>
      <c r="D897" s="72" t="e">
        <f t="array" aca="1" ref="D897" ca="1">MATCH(TRUE,ISERROR(VALUE(MID(C897,ROW(INDIRECT("1:"&amp;LEN(C897))),1))),0)</f>
        <v>#N/A</v>
      </c>
      <c r="E897" s="72" t="e">
        <f t="shared" ca="1" si="440"/>
        <v>#N/A</v>
      </c>
      <c r="F897" s="72" t="e">
        <f t="shared" ca="1" si="441"/>
        <v>#N/A</v>
      </c>
      <c r="G897" s="72" t="e">
        <f t="shared" ca="1" si="442"/>
        <v>#N/A</v>
      </c>
      <c r="H897" s="72" t="e">
        <f t="shared" ca="1" si="443"/>
        <v>#N/A</v>
      </c>
      <c r="I897" s="72" t="e">
        <f t="shared" ca="1" si="444"/>
        <v>#N/A</v>
      </c>
      <c r="J897" s="72" t="e">
        <f t="shared" ca="1" si="445"/>
        <v>#N/A</v>
      </c>
      <c r="K897" s="72" t="e">
        <f t="shared" ca="1" si="446"/>
        <v>#N/A</v>
      </c>
      <c r="L897" s="72" t="e">
        <f t="shared" ca="1" si="447"/>
        <v>#N/A</v>
      </c>
      <c r="M897" s="72" t="e">
        <f ca="1">VLOOKUP(G897,Coef!$C$2:$F$25,4)</f>
        <v>#N/A</v>
      </c>
      <c r="N897" s="31" t="e">
        <f ca="1">VLOOKUP(F897,Coef!$C$4:$D$23,2)</f>
        <v>#N/A</v>
      </c>
      <c r="O897" s="31" t="e">
        <f ca="1">MOD(VLOOKUP(H897,Coef!$C$2:$G$21,5)+MOD(E897+1,2)*15,20)</f>
        <v>#N/A</v>
      </c>
      <c r="P897" s="31" t="e">
        <f ca="1">VLOOKUP(N897,Coef!$A$27:$B$46,2)</f>
        <v>#N/A</v>
      </c>
      <c r="Q897" s="31" t="e">
        <f ca="1">VLOOKUP(N897,Coef!$A$27:$C$46,3)+O897/10-0.1</f>
        <v>#N/A</v>
      </c>
      <c r="R897" s="31" t="e">
        <f t="shared" ca="1" si="448"/>
        <v>#N/A</v>
      </c>
      <c r="S897" s="72" t="e">
        <f t="shared" ca="1" si="449"/>
        <v>#N/A</v>
      </c>
      <c r="T897" s="72" t="e">
        <f t="shared" ca="1" si="450"/>
        <v>#N/A</v>
      </c>
      <c r="U897" s="72" t="e">
        <f t="shared" ca="1" si="451"/>
        <v>#N/A</v>
      </c>
      <c r="V897" s="72" t="e">
        <f t="shared" ca="1" si="452"/>
        <v>#N/A</v>
      </c>
      <c r="W897" s="72" t="e">
        <f ca="1">(Coef!$J$9/(1+Coef!$J$8*(COS(V897))^2)^0.5)*Coef!$J$6</f>
        <v>#N/A</v>
      </c>
      <c r="X897" s="72" t="e">
        <f t="shared" ca="1" si="453"/>
        <v>#N/A</v>
      </c>
      <c r="Y897" s="72" t="e">
        <f t="shared" ca="1" si="454"/>
        <v>#N/A</v>
      </c>
      <c r="Z897" s="72" t="e">
        <f t="shared" ca="1" si="455"/>
        <v>#N/A</v>
      </c>
      <c r="AA897" s="72" t="e">
        <f t="shared" ca="1" si="456"/>
        <v>#N/A</v>
      </c>
      <c r="AB897" s="72" t="e">
        <f t="shared" ca="1" si="457"/>
        <v>#N/A</v>
      </c>
      <c r="AC897" s="72" t="e">
        <f t="shared" ca="1" si="458"/>
        <v>#N/A</v>
      </c>
      <c r="AD897" s="72" t="e">
        <f t="shared" ca="1" si="459"/>
        <v>#N/A</v>
      </c>
      <c r="AE897" s="72" t="e">
        <f ca="1">Coef!$J$6*Coef!$J$9*(V897-(Coef!$J$10*AB897)+(Coef!$J$11*AC897)-(Coef!$J$12*AD897))</f>
        <v>#N/A</v>
      </c>
      <c r="AF897" s="72" t="e">
        <f t="shared" ca="1" si="460"/>
        <v>#N/A</v>
      </c>
      <c r="AG897" s="72" t="e">
        <f ca="1">((Coef!$J$8*Y897^2)/2)*(COS(V897))^2</f>
        <v>#N/A</v>
      </c>
      <c r="AH897" s="72" t="e">
        <f t="shared" ca="1" si="461"/>
        <v>#N/A</v>
      </c>
      <c r="AI897" s="72" t="e">
        <f t="shared" ca="1" si="462"/>
        <v>#N/A</v>
      </c>
      <c r="AJ897" s="72" t="e">
        <f t="shared" ca="1" si="463"/>
        <v>#N/A</v>
      </c>
      <c r="AK897" s="72" t="e">
        <f t="shared" ca="1" si="464"/>
        <v>#N/A</v>
      </c>
      <c r="AL897" s="72" t="e">
        <f t="shared" ca="1" si="465"/>
        <v>#N/A</v>
      </c>
      <c r="AM897" s="72" t="e">
        <f ca="1">V897+(1+Coef!$J$8*(COS(V897))^2-(3/2)*Coef!$J$8*SIN(V897)*COS(V897)*(AL897-V897))*(AL897-V897)</f>
        <v>#N/A</v>
      </c>
      <c r="AN897" s="34" t="e">
        <f t="shared" ca="1" si="466"/>
        <v>#N/A</v>
      </c>
      <c r="AO897" s="33" t="e">
        <f t="shared" ca="1" si="467"/>
        <v>#N/A</v>
      </c>
      <c r="AP897" s="33" t="e">
        <f t="shared" ca="1" si="468"/>
        <v>#N/A</v>
      </c>
      <c r="AQ897" s="72" t="e">
        <f ca="1">'MGRS to Dist'!BP897</f>
        <v>#N/A</v>
      </c>
      <c r="AR897" s="72" t="e">
        <f ca="1">'MGRS to Dist'!BT897</f>
        <v>#N/A</v>
      </c>
      <c r="AS897" s="72" t="e">
        <f ca="1">'MGRS to Dist'!BU897</f>
        <v>#N/A</v>
      </c>
      <c r="AT897" s="72" t="e">
        <f ca="1">'MGRS to Dist'!BV897</f>
        <v>#N/A</v>
      </c>
    </row>
    <row r="898" spans="3:46" ht="16.5" customHeight="1">
      <c r="C898" s="72" t="str">
        <f t="shared" si="439"/>
        <v/>
      </c>
      <c r="D898" s="72" t="e">
        <f t="array" aca="1" ref="D898" ca="1">MATCH(TRUE,ISERROR(VALUE(MID(C898,ROW(INDIRECT("1:"&amp;LEN(C898))),1))),0)</f>
        <v>#N/A</v>
      </c>
      <c r="E898" s="72" t="e">
        <f t="shared" ca="1" si="440"/>
        <v>#N/A</v>
      </c>
      <c r="F898" s="72" t="e">
        <f t="shared" ca="1" si="441"/>
        <v>#N/A</v>
      </c>
      <c r="G898" s="72" t="e">
        <f t="shared" ca="1" si="442"/>
        <v>#N/A</v>
      </c>
      <c r="H898" s="72" t="e">
        <f t="shared" ca="1" si="443"/>
        <v>#N/A</v>
      </c>
      <c r="I898" s="72" t="e">
        <f t="shared" ca="1" si="444"/>
        <v>#N/A</v>
      </c>
      <c r="J898" s="72" t="e">
        <f t="shared" ca="1" si="445"/>
        <v>#N/A</v>
      </c>
      <c r="K898" s="72" t="e">
        <f t="shared" ca="1" si="446"/>
        <v>#N/A</v>
      </c>
      <c r="L898" s="72" t="e">
        <f t="shared" ca="1" si="447"/>
        <v>#N/A</v>
      </c>
      <c r="M898" s="72" t="e">
        <f ca="1">VLOOKUP(G898,Coef!$C$2:$F$25,4)</f>
        <v>#N/A</v>
      </c>
      <c r="N898" s="31" t="e">
        <f ca="1">VLOOKUP(F898,Coef!$C$4:$D$23,2)</f>
        <v>#N/A</v>
      </c>
      <c r="O898" s="31" t="e">
        <f ca="1">MOD(VLOOKUP(H898,Coef!$C$2:$G$21,5)+MOD(E898+1,2)*15,20)</f>
        <v>#N/A</v>
      </c>
      <c r="P898" s="31" t="e">
        <f ca="1">VLOOKUP(N898,Coef!$A$27:$B$46,2)</f>
        <v>#N/A</v>
      </c>
      <c r="Q898" s="31" t="e">
        <f ca="1">VLOOKUP(N898,Coef!$A$27:$C$46,3)+O898/10-0.1</f>
        <v>#N/A</v>
      </c>
      <c r="R898" s="31" t="e">
        <f t="shared" ca="1" si="448"/>
        <v>#N/A</v>
      </c>
      <c r="S898" s="72" t="e">
        <f t="shared" ca="1" si="449"/>
        <v>#N/A</v>
      </c>
      <c r="T898" s="72" t="e">
        <f t="shared" ca="1" si="450"/>
        <v>#N/A</v>
      </c>
      <c r="U898" s="72" t="e">
        <f t="shared" ca="1" si="451"/>
        <v>#N/A</v>
      </c>
      <c r="V898" s="72" t="e">
        <f t="shared" ca="1" si="452"/>
        <v>#N/A</v>
      </c>
      <c r="W898" s="72" t="e">
        <f ca="1">(Coef!$J$9/(1+Coef!$J$8*(COS(V898))^2)^0.5)*Coef!$J$6</f>
        <v>#N/A</v>
      </c>
      <c r="X898" s="72" t="e">
        <f t="shared" ca="1" si="453"/>
        <v>#N/A</v>
      </c>
      <c r="Y898" s="72" t="e">
        <f t="shared" ca="1" si="454"/>
        <v>#N/A</v>
      </c>
      <c r="Z898" s="72" t="e">
        <f t="shared" ca="1" si="455"/>
        <v>#N/A</v>
      </c>
      <c r="AA898" s="72" t="e">
        <f t="shared" ca="1" si="456"/>
        <v>#N/A</v>
      </c>
      <c r="AB898" s="72" t="e">
        <f t="shared" ca="1" si="457"/>
        <v>#N/A</v>
      </c>
      <c r="AC898" s="72" t="e">
        <f t="shared" ca="1" si="458"/>
        <v>#N/A</v>
      </c>
      <c r="AD898" s="72" t="e">
        <f t="shared" ca="1" si="459"/>
        <v>#N/A</v>
      </c>
      <c r="AE898" s="72" t="e">
        <f ca="1">Coef!$J$6*Coef!$J$9*(V898-(Coef!$J$10*AB898)+(Coef!$J$11*AC898)-(Coef!$J$12*AD898))</f>
        <v>#N/A</v>
      </c>
      <c r="AF898" s="72" t="e">
        <f t="shared" ca="1" si="460"/>
        <v>#N/A</v>
      </c>
      <c r="AG898" s="72" t="e">
        <f ca="1">((Coef!$J$8*Y898^2)/2)*(COS(V898))^2</f>
        <v>#N/A</v>
      </c>
      <c r="AH898" s="72" t="e">
        <f t="shared" ca="1" si="461"/>
        <v>#N/A</v>
      </c>
      <c r="AI898" s="72" t="e">
        <f t="shared" ca="1" si="462"/>
        <v>#N/A</v>
      </c>
      <c r="AJ898" s="72" t="e">
        <f t="shared" ca="1" si="463"/>
        <v>#N/A</v>
      </c>
      <c r="AK898" s="72" t="e">
        <f t="shared" ca="1" si="464"/>
        <v>#N/A</v>
      </c>
      <c r="AL898" s="72" t="e">
        <f t="shared" ca="1" si="465"/>
        <v>#N/A</v>
      </c>
      <c r="AM898" s="72" t="e">
        <f ca="1">V898+(1+Coef!$J$8*(COS(V898))^2-(3/2)*Coef!$J$8*SIN(V898)*COS(V898)*(AL898-V898))*(AL898-V898)</f>
        <v>#N/A</v>
      </c>
      <c r="AN898" s="34" t="e">
        <f t="shared" ca="1" si="466"/>
        <v>#N/A</v>
      </c>
      <c r="AO898" s="33" t="e">
        <f t="shared" ca="1" si="467"/>
        <v>#N/A</v>
      </c>
      <c r="AP898" s="33" t="e">
        <f t="shared" ca="1" si="468"/>
        <v>#N/A</v>
      </c>
      <c r="AQ898" s="72" t="e">
        <f ca="1">'MGRS to Dist'!BP898</f>
        <v>#N/A</v>
      </c>
      <c r="AR898" s="72" t="e">
        <f ca="1">'MGRS to Dist'!BT898</f>
        <v>#N/A</v>
      </c>
      <c r="AS898" s="72" t="e">
        <f ca="1">'MGRS to Dist'!BU898</f>
        <v>#N/A</v>
      </c>
      <c r="AT898" s="72" t="e">
        <f ca="1">'MGRS to Dist'!BV898</f>
        <v>#N/A</v>
      </c>
    </row>
    <row r="899" spans="3:46" ht="16.5" customHeight="1">
      <c r="C899" s="72" t="str">
        <f t="shared" si="439"/>
        <v/>
      </c>
      <c r="D899" s="72" t="e">
        <f t="array" aca="1" ref="D899" ca="1">MATCH(TRUE,ISERROR(VALUE(MID(C899,ROW(INDIRECT("1:"&amp;LEN(C899))),1))),0)</f>
        <v>#N/A</v>
      </c>
      <c r="E899" s="72" t="e">
        <f t="shared" ca="1" si="440"/>
        <v>#N/A</v>
      </c>
      <c r="F899" s="72" t="e">
        <f t="shared" ca="1" si="441"/>
        <v>#N/A</v>
      </c>
      <c r="G899" s="72" t="e">
        <f t="shared" ca="1" si="442"/>
        <v>#N/A</v>
      </c>
      <c r="H899" s="72" t="e">
        <f t="shared" ca="1" si="443"/>
        <v>#N/A</v>
      </c>
      <c r="I899" s="72" t="e">
        <f t="shared" ca="1" si="444"/>
        <v>#N/A</v>
      </c>
      <c r="J899" s="72" t="e">
        <f t="shared" ca="1" si="445"/>
        <v>#N/A</v>
      </c>
      <c r="K899" s="72" t="e">
        <f t="shared" ca="1" si="446"/>
        <v>#N/A</v>
      </c>
      <c r="L899" s="72" t="e">
        <f t="shared" ca="1" si="447"/>
        <v>#N/A</v>
      </c>
      <c r="M899" s="72" t="e">
        <f ca="1">VLOOKUP(G899,Coef!$C$2:$F$25,4)</f>
        <v>#N/A</v>
      </c>
      <c r="N899" s="31" t="e">
        <f ca="1">VLOOKUP(F899,Coef!$C$4:$D$23,2)</f>
        <v>#N/A</v>
      </c>
      <c r="O899" s="31" t="e">
        <f ca="1">MOD(VLOOKUP(H899,Coef!$C$2:$G$21,5)+MOD(E899+1,2)*15,20)</f>
        <v>#N/A</v>
      </c>
      <c r="P899" s="31" t="e">
        <f ca="1">VLOOKUP(N899,Coef!$A$27:$B$46,2)</f>
        <v>#N/A</v>
      </c>
      <c r="Q899" s="31" t="e">
        <f ca="1">VLOOKUP(N899,Coef!$A$27:$C$46,3)+O899/10-0.1</f>
        <v>#N/A</v>
      </c>
      <c r="R899" s="31" t="e">
        <f t="shared" ca="1" si="448"/>
        <v>#N/A</v>
      </c>
      <c r="S899" s="72" t="e">
        <f t="shared" ca="1" si="449"/>
        <v>#N/A</v>
      </c>
      <c r="T899" s="72" t="e">
        <f t="shared" ca="1" si="450"/>
        <v>#N/A</v>
      </c>
      <c r="U899" s="72" t="e">
        <f t="shared" ca="1" si="451"/>
        <v>#N/A</v>
      </c>
      <c r="V899" s="72" t="e">
        <f t="shared" ca="1" si="452"/>
        <v>#N/A</v>
      </c>
      <c r="W899" s="72" t="e">
        <f ca="1">(Coef!$J$9/(1+Coef!$J$8*(COS(V899))^2)^0.5)*Coef!$J$6</f>
        <v>#N/A</v>
      </c>
      <c r="X899" s="72" t="e">
        <f t="shared" ca="1" si="453"/>
        <v>#N/A</v>
      </c>
      <c r="Y899" s="72" t="e">
        <f t="shared" ca="1" si="454"/>
        <v>#N/A</v>
      </c>
      <c r="Z899" s="72" t="e">
        <f t="shared" ca="1" si="455"/>
        <v>#N/A</v>
      </c>
      <c r="AA899" s="72" t="e">
        <f t="shared" ca="1" si="456"/>
        <v>#N/A</v>
      </c>
      <c r="AB899" s="72" t="e">
        <f t="shared" ca="1" si="457"/>
        <v>#N/A</v>
      </c>
      <c r="AC899" s="72" t="e">
        <f t="shared" ca="1" si="458"/>
        <v>#N/A</v>
      </c>
      <c r="AD899" s="72" t="e">
        <f t="shared" ca="1" si="459"/>
        <v>#N/A</v>
      </c>
      <c r="AE899" s="72" t="e">
        <f ca="1">Coef!$J$6*Coef!$J$9*(V899-(Coef!$J$10*AB899)+(Coef!$J$11*AC899)-(Coef!$J$12*AD899))</f>
        <v>#N/A</v>
      </c>
      <c r="AF899" s="72" t="e">
        <f t="shared" ca="1" si="460"/>
        <v>#N/A</v>
      </c>
      <c r="AG899" s="72" t="e">
        <f ca="1">((Coef!$J$8*Y899^2)/2)*(COS(V899))^2</f>
        <v>#N/A</v>
      </c>
      <c r="AH899" s="72" t="e">
        <f t="shared" ca="1" si="461"/>
        <v>#N/A</v>
      </c>
      <c r="AI899" s="72" t="e">
        <f t="shared" ca="1" si="462"/>
        <v>#N/A</v>
      </c>
      <c r="AJ899" s="72" t="e">
        <f t="shared" ca="1" si="463"/>
        <v>#N/A</v>
      </c>
      <c r="AK899" s="72" t="e">
        <f t="shared" ca="1" si="464"/>
        <v>#N/A</v>
      </c>
      <c r="AL899" s="72" t="e">
        <f t="shared" ca="1" si="465"/>
        <v>#N/A</v>
      </c>
      <c r="AM899" s="72" t="e">
        <f ca="1">V899+(1+Coef!$J$8*(COS(V899))^2-(3/2)*Coef!$J$8*SIN(V899)*COS(V899)*(AL899-V899))*(AL899-V899)</f>
        <v>#N/A</v>
      </c>
      <c r="AN899" s="34" t="e">
        <f t="shared" ca="1" si="466"/>
        <v>#N/A</v>
      </c>
      <c r="AO899" s="33" t="e">
        <f t="shared" ca="1" si="467"/>
        <v>#N/A</v>
      </c>
      <c r="AP899" s="33" t="e">
        <f t="shared" ca="1" si="468"/>
        <v>#N/A</v>
      </c>
      <c r="AQ899" s="72" t="e">
        <f ca="1">'MGRS to Dist'!BP899</f>
        <v>#N/A</v>
      </c>
      <c r="AR899" s="72" t="e">
        <f ca="1">'MGRS to Dist'!BT899</f>
        <v>#N/A</v>
      </c>
      <c r="AS899" s="72" t="e">
        <f ca="1">'MGRS to Dist'!BU899</f>
        <v>#N/A</v>
      </c>
      <c r="AT899" s="72" t="e">
        <f ca="1">'MGRS to Dist'!BV899</f>
        <v>#N/A</v>
      </c>
    </row>
    <row r="900" spans="3:46" ht="16.5" customHeight="1">
      <c r="C900" s="72" t="str">
        <f t="shared" si="439"/>
        <v/>
      </c>
      <c r="D900" s="72" t="e">
        <f t="array" aca="1" ref="D900" ca="1">MATCH(TRUE,ISERROR(VALUE(MID(C900,ROW(INDIRECT("1:"&amp;LEN(C900))),1))),0)</f>
        <v>#N/A</v>
      </c>
      <c r="E900" s="72" t="e">
        <f t="shared" ca="1" si="440"/>
        <v>#N/A</v>
      </c>
      <c r="F900" s="72" t="e">
        <f t="shared" ca="1" si="441"/>
        <v>#N/A</v>
      </c>
      <c r="G900" s="72" t="e">
        <f t="shared" ca="1" si="442"/>
        <v>#N/A</v>
      </c>
      <c r="H900" s="72" t="e">
        <f t="shared" ca="1" si="443"/>
        <v>#N/A</v>
      </c>
      <c r="I900" s="72" t="e">
        <f t="shared" ca="1" si="444"/>
        <v>#N/A</v>
      </c>
      <c r="J900" s="72" t="e">
        <f t="shared" ca="1" si="445"/>
        <v>#N/A</v>
      </c>
      <c r="K900" s="72" t="e">
        <f t="shared" ca="1" si="446"/>
        <v>#N/A</v>
      </c>
      <c r="L900" s="72" t="e">
        <f t="shared" ca="1" si="447"/>
        <v>#N/A</v>
      </c>
      <c r="M900" s="72" t="e">
        <f ca="1">VLOOKUP(G900,Coef!$C$2:$F$25,4)</f>
        <v>#N/A</v>
      </c>
      <c r="N900" s="31" t="e">
        <f ca="1">VLOOKUP(F900,Coef!$C$4:$D$23,2)</f>
        <v>#N/A</v>
      </c>
      <c r="O900" s="31" t="e">
        <f ca="1">MOD(VLOOKUP(H900,Coef!$C$2:$G$21,5)+MOD(E900+1,2)*15,20)</f>
        <v>#N/A</v>
      </c>
      <c r="P900" s="31" t="e">
        <f ca="1">VLOOKUP(N900,Coef!$A$27:$B$46,2)</f>
        <v>#N/A</v>
      </c>
      <c r="Q900" s="31" t="e">
        <f ca="1">VLOOKUP(N900,Coef!$A$27:$C$46,3)+O900/10-0.1</f>
        <v>#N/A</v>
      </c>
      <c r="R900" s="31" t="e">
        <f t="shared" ca="1" si="448"/>
        <v>#N/A</v>
      </c>
      <c r="S900" s="72" t="e">
        <f t="shared" ca="1" si="449"/>
        <v>#N/A</v>
      </c>
      <c r="T900" s="72" t="e">
        <f t="shared" ca="1" si="450"/>
        <v>#N/A</v>
      </c>
      <c r="U900" s="72" t="e">
        <f t="shared" ca="1" si="451"/>
        <v>#N/A</v>
      </c>
      <c r="V900" s="72" t="e">
        <f t="shared" ca="1" si="452"/>
        <v>#N/A</v>
      </c>
      <c r="W900" s="72" t="e">
        <f ca="1">(Coef!$J$9/(1+Coef!$J$8*(COS(V900))^2)^0.5)*Coef!$J$6</f>
        <v>#N/A</v>
      </c>
      <c r="X900" s="72" t="e">
        <f t="shared" ca="1" si="453"/>
        <v>#N/A</v>
      </c>
      <c r="Y900" s="72" t="e">
        <f t="shared" ca="1" si="454"/>
        <v>#N/A</v>
      </c>
      <c r="Z900" s="72" t="e">
        <f t="shared" ca="1" si="455"/>
        <v>#N/A</v>
      </c>
      <c r="AA900" s="72" t="e">
        <f t="shared" ca="1" si="456"/>
        <v>#N/A</v>
      </c>
      <c r="AB900" s="72" t="e">
        <f t="shared" ca="1" si="457"/>
        <v>#N/A</v>
      </c>
      <c r="AC900" s="72" t="e">
        <f t="shared" ca="1" si="458"/>
        <v>#N/A</v>
      </c>
      <c r="AD900" s="72" t="e">
        <f t="shared" ca="1" si="459"/>
        <v>#N/A</v>
      </c>
      <c r="AE900" s="72" t="e">
        <f ca="1">Coef!$J$6*Coef!$J$9*(V900-(Coef!$J$10*AB900)+(Coef!$J$11*AC900)-(Coef!$J$12*AD900))</f>
        <v>#N/A</v>
      </c>
      <c r="AF900" s="72" t="e">
        <f t="shared" ca="1" si="460"/>
        <v>#N/A</v>
      </c>
      <c r="AG900" s="72" t="e">
        <f ca="1">((Coef!$J$8*Y900^2)/2)*(COS(V900))^2</f>
        <v>#N/A</v>
      </c>
      <c r="AH900" s="72" t="e">
        <f t="shared" ca="1" si="461"/>
        <v>#N/A</v>
      </c>
      <c r="AI900" s="72" t="e">
        <f t="shared" ca="1" si="462"/>
        <v>#N/A</v>
      </c>
      <c r="AJ900" s="72" t="e">
        <f t="shared" ca="1" si="463"/>
        <v>#N/A</v>
      </c>
      <c r="AK900" s="72" t="e">
        <f t="shared" ca="1" si="464"/>
        <v>#N/A</v>
      </c>
      <c r="AL900" s="72" t="e">
        <f t="shared" ca="1" si="465"/>
        <v>#N/A</v>
      </c>
      <c r="AM900" s="72" t="e">
        <f ca="1">V900+(1+Coef!$J$8*(COS(V900))^2-(3/2)*Coef!$J$8*SIN(V900)*COS(V900)*(AL900-V900))*(AL900-V900)</f>
        <v>#N/A</v>
      </c>
      <c r="AN900" s="34" t="e">
        <f t="shared" ca="1" si="466"/>
        <v>#N/A</v>
      </c>
      <c r="AO900" s="33" t="e">
        <f t="shared" ca="1" si="467"/>
        <v>#N/A</v>
      </c>
      <c r="AP900" s="33" t="e">
        <f t="shared" ca="1" si="468"/>
        <v>#N/A</v>
      </c>
      <c r="AQ900" s="72" t="e">
        <f ca="1">'MGRS to Dist'!BP900</f>
        <v>#N/A</v>
      </c>
      <c r="AR900" s="72" t="e">
        <f ca="1">'MGRS to Dist'!BT900</f>
        <v>#N/A</v>
      </c>
      <c r="AS900" s="72" t="e">
        <f ca="1">'MGRS to Dist'!BU900</f>
        <v>#N/A</v>
      </c>
      <c r="AT900" s="72" t="e">
        <f ca="1">'MGRS to Dist'!BV900</f>
        <v>#N/A</v>
      </c>
    </row>
    <row r="901" spans="3:46" ht="16.5" customHeight="1">
      <c r="C901" s="72" t="str">
        <f t="shared" si="439"/>
        <v/>
      </c>
      <c r="D901" s="72" t="e">
        <f t="array" aca="1" ref="D901" ca="1">MATCH(TRUE,ISERROR(VALUE(MID(C901,ROW(INDIRECT("1:"&amp;LEN(C901))),1))),0)</f>
        <v>#N/A</v>
      </c>
      <c r="E901" s="72" t="e">
        <f t="shared" ca="1" si="440"/>
        <v>#N/A</v>
      </c>
      <c r="F901" s="72" t="e">
        <f t="shared" ca="1" si="441"/>
        <v>#N/A</v>
      </c>
      <c r="G901" s="72" t="e">
        <f t="shared" ca="1" si="442"/>
        <v>#N/A</v>
      </c>
      <c r="H901" s="72" t="e">
        <f t="shared" ca="1" si="443"/>
        <v>#N/A</v>
      </c>
      <c r="I901" s="72" t="e">
        <f t="shared" ca="1" si="444"/>
        <v>#N/A</v>
      </c>
      <c r="J901" s="72" t="e">
        <f t="shared" ca="1" si="445"/>
        <v>#N/A</v>
      </c>
      <c r="K901" s="72" t="e">
        <f t="shared" ca="1" si="446"/>
        <v>#N/A</v>
      </c>
      <c r="L901" s="72" t="e">
        <f t="shared" ca="1" si="447"/>
        <v>#N/A</v>
      </c>
      <c r="M901" s="72" t="e">
        <f ca="1">VLOOKUP(G901,Coef!$C$2:$F$25,4)</f>
        <v>#N/A</v>
      </c>
      <c r="N901" s="31" t="e">
        <f ca="1">VLOOKUP(F901,Coef!$C$4:$D$23,2)</f>
        <v>#N/A</v>
      </c>
      <c r="O901" s="31" t="e">
        <f ca="1">MOD(VLOOKUP(H901,Coef!$C$2:$G$21,5)+MOD(E901+1,2)*15,20)</f>
        <v>#N/A</v>
      </c>
      <c r="P901" s="31" t="e">
        <f ca="1">VLOOKUP(N901,Coef!$A$27:$B$46,2)</f>
        <v>#N/A</v>
      </c>
      <c r="Q901" s="31" t="e">
        <f ca="1">VLOOKUP(N901,Coef!$A$27:$C$46,3)+O901/10-0.1</f>
        <v>#N/A</v>
      </c>
      <c r="R901" s="31" t="e">
        <f t="shared" ca="1" si="448"/>
        <v>#N/A</v>
      </c>
      <c r="S901" s="72" t="e">
        <f t="shared" ca="1" si="449"/>
        <v>#N/A</v>
      </c>
      <c r="T901" s="72" t="e">
        <f t="shared" ca="1" si="450"/>
        <v>#N/A</v>
      </c>
      <c r="U901" s="72" t="e">
        <f t="shared" ca="1" si="451"/>
        <v>#N/A</v>
      </c>
      <c r="V901" s="72" t="e">
        <f t="shared" ca="1" si="452"/>
        <v>#N/A</v>
      </c>
      <c r="W901" s="72" t="e">
        <f ca="1">(Coef!$J$9/(1+Coef!$J$8*(COS(V901))^2)^0.5)*Coef!$J$6</f>
        <v>#N/A</v>
      </c>
      <c r="X901" s="72" t="e">
        <f t="shared" ca="1" si="453"/>
        <v>#N/A</v>
      </c>
      <c r="Y901" s="72" t="e">
        <f t="shared" ca="1" si="454"/>
        <v>#N/A</v>
      </c>
      <c r="Z901" s="72" t="e">
        <f t="shared" ca="1" si="455"/>
        <v>#N/A</v>
      </c>
      <c r="AA901" s="72" t="e">
        <f t="shared" ca="1" si="456"/>
        <v>#N/A</v>
      </c>
      <c r="AB901" s="72" t="e">
        <f t="shared" ca="1" si="457"/>
        <v>#N/A</v>
      </c>
      <c r="AC901" s="72" t="e">
        <f t="shared" ca="1" si="458"/>
        <v>#N/A</v>
      </c>
      <c r="AD901" s="72" t="e">
        <f t="shared" ca="1" si="459"/>
        <v>#N/A</v>
      </c>
      <c r="AE901" s="72" t="e">
        <f ca="1">Coef!$J$6*Coef!$J$9*(V901-(Coef!$J$10*AB901)+(Coef!$J$11*AC901)-(Coef!$J$12*AD901))</f>
        <v>#N/A</v>
      </c>
      <c r="AF901" s="72" t="e">
        <f t="shared" ca="1" si="460"/>
        <v>#N/A</v>
      </c>
      <c r="AG901" s="72" t="e">
        <f ca="1">((Coef!$J$8*Y901^2)/2)*(COS(V901))^2</f>
        <v>#N/A</v>
      </c>
      <c r="AH901" s="72" t="e">
        <f t="shared" ca="1" si="461"/>
        <v>#N/A</v>
      </c>
      <c r="AI901" s="72" t="e">
        <f t="shared" ca="1" si="462"/>
        <v>#N/A</v>
      </c>
      <c r="AJ901" s="72" t="e">
        <f t="shared" ca="1" si="463"/>
        <v>#N/A</v>
      </c>
      <c r="AK901" s="72" t="e">
        <f t="shared" ca="1" si="464"/>
        <v>#N/A</v>
      </c>
      <c r="AL901" s="72" t="e">
        <f t="shared" ca="1" si="465"/>
        <v>#N/A</v>
      </c>
      <c r="AM901" s="72" t="e">
        <f ca="1">V901+(1+Coef!$J$8*(COS(V901))^2-(3/2)*Coef!$J$8*SIN(V901)*COS(V901)*(AL901-V901))*(AL901-V901)</f>
        <v>#N/A</v>
      </c>
      <c r="AN901" s="34" t="e">
        <f t="shared" ca="1" si="466"/>
        <v>#N/A</v>
      </c>
      <c r="AO901" s="33" t="e">
        <f t="shared" ca="1" si="467"/>
        <v>#N/A</v>
      </c>
      <c r="AP901" s="33" t="e">
        <f t="shared" ca="1" si="468"/>
        <v>#N/A</v>
      </c>
      <c r="AQ901" s="72" t="e">
        <f ca="1">'MGRS to Dist'!BP901</f>
        <v>#N/A</v>
      </c>
      <c r="AR901" s="72" t="e">
        <f ca="1">'MGRS to Dist'!BT901</f>
        <v>#N/A</v>
      </c>
      <c r="AS901" s="72" t="e">
        <f ca="1">'MGRS to Dist'!BU901</f>
        <v>#N/A</v>
      </c>
      <c r="AT901" s="72" t="e">
        <f ca="1">'MGRS to Dist'!BV901</f>
        <v>#N/A</v>
      </c>
    </row>
    <row r="902" spans="3:46" ht="16.5" customHeight="1">
      <c r="C902" s="72" t="str">
        <f t="shared" si="439"/>
        <v/>
      </c>
      <c r="D902" s="72" t="e">
        <f t="array" aca="1" ref="D902" ca="1">MATCH(TRUE,ISERROR(VALUE(MID(C902,ROW(INDIRECT("1:"&amp;LEN(C902))),1))),0)</f>
        <v>#N/A</v>
      </c>
      <c r="E902" s="72" t="e">
        <f t="shared" ca="1" si="440"/>
        <v>#N/A</v>
      </c>
      <c r="F902" s="72" t="e">
        <f t="shared" ca="1" si="441"/>
        <v>#N/A</v>
      </c>
      <c r="G902" s="72" t="e">
        <f t="shared" ca="1" si="442"/>
        <v>#N/A</v>
      </c>
      <c r="H902" s="72" t="e">
        <f t="shared" ca="1" si="443"/>
        <v>#N/A</v>
      </c>
      <c r="I902" s="72" t="e">
        <f t="shared" ca="1" si="444"/>
        <v>#N/A</v>
      </c>
      <c r="J902" s="72" t="e">
        <f t="shared" ca="1" si="445"/>
        <v>#N/A</v>
      </c>
      <c r="K902" s="72" t="e">
        <f t="shared" ca="1" si="446"/>
        <v>#N/A</v>
      </c>
      <c r="L902" s="72" t="e">
        <f t="shared" ca="1" si="447"/>
        <v>#N/A</v>
      </c>
      <c r="M902" s="72" t="e">
        <f ca="1">VLOOKUP(G902,Coef!$C$2:$F$25,4)</f>
        <v>#N/A</v>
      </c>
      <c r="N902" s="31" t="e">
        <f ca="1">VLOOKUP(F902,Coef!$C$4:$D$23,2)</f>
        <v>#N/A</v>
      </c>
      <c r="O902" s="31" t="e">
        <f ca="1">MOD(VLOOKUP(H902,Coef!$C$2:$G$21,5)+MOD(E902+1,2)*15,20)</f>
        <v>#N/A</v>
      </c>
      <c r="P902" s="31" t="e">
        <f ca="1">VLOOKUP(N902,Coef!$A$27:$B$46,2)</f>
        <v>#N/A</v>
      </c>
      <c r="Q902" s="31" t="e">
        <f ca="1">VLOOKUP(N902,Coef!$A$27:$C$46,3)+O902/10-0.1</f>
        <v>#N/A</v>
      </c>
      <c r="R902" s="31" t="e">
        <f t="shared" ca="1" si="448"/>
        <v>#N/A</v>
      </c>
      <c r="S902" s="72" t="e">
        <f t="shared" ca="1" si="449"/>
        <v>#N/A</v>
      </c>
      <c r="T902" s="72" t="e">
        <f t="shared" ca="1" si="450"/>
        <v>#N/A</v>
      </c>
      <c r="U902" s="72" t="e">
        <f t="shared" ca="1" si="451"/>
        <v>#N/A</v>
      </c>
      <c r="V902" s="72" t="e">
        <f t="shared" ca="1" si="452"/>
        <v>#N/A</v>
      </c>
      <c r="W902" s="72" t="e">
        <f ca="1">(Coef!$J$9/(1+Coef!$J$8*(COS(V902))^2)^0.5)*Coef!$J$6</f>
        <v>#N/A</v>
      </c>
      <c r="X902" s="72" t="e">
        <f t="shared" ca="1" si="453"/>
        <v>#N/A</v>
      </c>
      <c r="Y902" s="72" t="e">
        <f t="shared" ca="1" si="454"/>
        <v>#N/A</v>
      </c>
      <c r="Z902" s="72" t="e">
        <f t="shared" ca="1" si="455"/>
        <v>#N/A</v>
      </c>
      <c r="AA902" s="72" t="e">
        <f t="shared" ca="1" si="456"/>
        <v>#N/A</v>
      </c>
      <c r="AB902" s="72" t="e">
        <f t="shared" ca="1" si="457"/>
        <v>#N/A</v>
      </c>
      <c r="AC902" s="72" t="e">
        <f t="shared" ca="1" si="458"/>
        <v>#N/A</v>
      </c>
      <c r="AD902" s="72" t="e">
        <f t="shared" ca="1" si="459"/>
        <v>#N/A</v>
      </c>
      <c r="AE902" s="72" t="e">
        <f ca="1">Coef!$J$6*Coef!$J$9*(V902-(Coef!$J$10*AB902)+(Coef!$J$11*AC902)-(Coef!$J$12*AD902))</f>
        <v>#N/A</v>
      </c>
      <c r="AF902" s="72" t="e">
        <f t="shared" ca="1" si="460"/>
        <v>#N/A</v>
      </c>
      <c r="AG902" s="72" t="e">
        <f ca="1">((Coef!$J$8*Y902^2)/2)*(COS(V902))^2</f>
        <v>#N/A</v>
      </c>
      <c r="AH902" s="72" t="e">
        <f t="shared" ca="1" si="461"/>
        <v>#N/A</v>
      </c>
      <c r="AI902" s="72" t="e">
        <f t="shared" ca="1" si="462"/>
        <v>#N/A</v>
      </c>
      <c r="AJ902" s="72" t="e">
        <f t="shared" ca="1" si="463"/>
        <v>#N/A</v>
      </c>
      <c r="AK902" s="72" t="e">
        <f t="shared" ca="1" si="464"/>
        <v>#N/A</v>
      </c>
      <c r="AL902" s="72" t="e">
        <f t="shared" ca="1" si="465"/>
        <v>#N/A</v>
      </c>
      <c r="AM902" s="72" t="e">
        <f ca="1">V902+(1+Coef!$J$8*(COS(V902))^2-(3/2)*Coef!$J$8*SIN(V902)*COS(V902)*(AL902-V902))*(AL902-V902)</f>
        <v>#N/A</v>
      </c>
      <c r="AN902" s="34" t="e">
        <f t="shared" ca="1" si="466"/>
        <v>#N/A</v>
      </c>
      <c r="AO902" s="33" t="e">
        <f t="shared" ca="1" si="467"/>
        <v>#N/A</v>
      </c>
      <c r="AP902" s="33" t="e">
        <f t="shared" ca="1" si="468"/>
        <v>#N/A</v>
      </c>
      <c r="AQ902" s="72" t="e">
        <f ca="1">'MGRS to Dist'!BP902</f>
        <v>#N/A</v>
      </c>
      <c r="AR902" s="72" t="e">
        <f ca="1">'MGRS to Dist'!BT902</f>
        <v>#N/A</v>
      </c>
      <c r="AS902" s="72" t="e">
        <f ca="1">'MGRS to Dist'!BU902</f>
        <v>#N/A</v>
      </c>
      <c r="AT902" s="72" t="e">
        <f ca="1">'MGRS to Dist'!BV902</f>
        <v>#N/A</v>
      </c>
    </row>
    <row r="903" spans="3:46" ht="16.5" customHeight="1">
      <c r="C903" s="72" t="str">
        <f t="shared" si="439"/>
        <v/>
      </c>
      <c r="D903" s="72" t="e">
        <f t="array" aca="1" ref="D903" ca="1">MATCH(TRUE,ISERROR(VALUE(MID(C903,ROW(INDIRECT("1:"&amp;LEN(C903))),1))),0)</f>
        <v>#N/A</v>
      </c>
      <c r="E903" s="72" t="e">
        <f t="shared" ca="1" si="440"/>
        <v>#N/A</v>
      </c>
      <c r="F903" s="72" t="e">
        <f t="shared" ca="1" si="441"/>
        <v>#N/A</v>
      </c>
      <c r="G903" s="72" t="e">
        <f t="shared" ca="1" si="442"/>
        <v>#N/A</v>
      </c>
      <c r="H903" s="72" t="e">
        <f t="shared" ca="1" si="443"/>
        <v>#N/A</v>
      </c>
      <c r="I903" s="72" t="e">
        <f t="shared" ca="1" si="444"/>
        <v>#N/A</v>
      </c>
      <c r="J903" s="72" t="e">
        <f t="shared" ca="1" si="445"/>
        <v>#N/A</v>
      </c>
      <c r="K903" s="72" t="e">
        <f t="shared" ca="1" si="446"/>
        <v>#N/A</v>
      </c>
      <c r="L903" s="72" t="e">
        <f t="shared" ca="1" si="447"/>
        <v>#N/A</v>
      </c>
      <c r="M903" s="72" t="e">
        <f ca="1">VLOOKUP(G903,Coef!$C$2:$F$25,4)</f>
        <v>#N/A</v>
      </c>
      <c r="N903" s="31" t="e">
        <f ca="1">VLOOKUP(F903,Coef!$C$4:$D$23,2)</f>
        <v>#N/A</v>
      </c>
      <c r="O903" s="31" t="e">
        <f ca="1">MOD(VLOOKUP(H903,Coef!$C$2:$G$21,5)+MOD(E903+1,2)*15,20)</f>
        <v>#N/A</v>
      </c>
      <c r="P903" s="31" t="e">
        <f ca="1">VLOOKUP(N903,Coef!$A$27:$B$46,2)</f>
        <v>#N/A</v>
      </c>
      <c r="Q903" s="31" t="e">
        <f ca="1">VLOOKUP(N903,Coef!$A$27:$C$46,3)+O903/10-0.1</f>
        <v>#N/A</v>
      </c>
      <c r="R903" s="31" t="e">
        <f t="shared" ca="1" si="448"/>
        <v>#N/A</v>
      </c>
      <c r="S903" s="72" t="e">
        <f t="shared" ca="1" si="449"/>
        <v>#N/A</v>
      </c>
      <c r="T903" s="72" t="e">
        <f t="shared" ca="1" si="450"/>
        <v>#N/A</v>
      </c>
      <c r="U903" s="72" t="e">
        <f t="shared" ca="1" si="451"/>
        <v>#N/A</v>
      </c>
      <c r="V903" s="72" t="e">
        <f t="shared" ca="1" si="452"/>
        <v>#N/A</v>
      </c>
      <c r="W903" s="72" t="e">
        <f ca="1">(Coef!$J$9/(1+Coef!$J$8*(COS(V903))^2)^0.5)*Coef!$J$6</f>
        <v>#N/A</v>
      </c>
      <c r="X903" s="72" t="e">
        <f t="shared" ca="1" si="453"/>
        <v>#N/A</v>
      </c>
      <c r="Y903" s="72" t="e">
        <f t="shared" ca="1" si="454"/>
        <v>#N/A</v>
      </c>
      <c r="Z903" s="72" t="e">
        <f t="shared" ca="1" si="455"/>
        <v>#N/A</v>
      </c>
      <c r="AA903" s="72" t="e">
        <f t="shared" ca="1" si="456"/>
        <v>#N/A</v>
      </c>
      <c r="AB903" s="72" t="e">
        <f t="shared" ca="1" si="457"/>
        <v>#N/A</v>
      </c>
      <c r="AC903" s="72" t="e">
        <f t="shared" ca="1" si="458"/>
        <v>#N/A</v>
      </c>
      <c r="AD903" s="72" t="e">
        <f t="shared" ca="1" si="459"/>
        <v>#N/A</v>
      </c>
      <c r="AE903" s="72" t="e">
        <f ca="1">Coef!$J$6*Coef!$J$9*(V903-(Coef!$J$10*AB903)+(Coef!$J$11*AC903)-(Coef!$J$12*AD903))</f>
        <v>#N/A</v>
      </c>
      <c r="AF903" s="72" t="e">
        <f t="shared" ca="1" si="460"/>
        <v>#N/A</v>
      </c>
      <c r="AG903" s="72" t="e">
        <f ca="1">((Coef!$J$8*Y903^2)/2)*(COS(V903))^2</f>
        <v>#N/A</v>
      </c>
      <c r="AH903" s="72" t="e">
        <f t="shared" ca="1" si="461"/>
        <v>#N/A</v>
      </c>
      <c r="AI903" s="72" t="e">
        <f t="shared" ca="1" si="462"/>
        <v>#N/A</v>
      </c>
      <c r="AJ903" s="72" t="e">
        <f t="shared" ca="1" si="463"/>
        <v>#N/A</v>
      </c>
      <c r="AK903" s="72" t="e">
        <f t="shared" ca="1" si="464"/>
        <v>#N/A</v>
      </c>
      <c r="AL903" s="72" t="e">
        <f t="shared" ca="1" si="465"/>
        <v>#N/A</v>
      </c>
      <c r="AM903" s="72" t="e">
        <f ca="1">V903+(1+Coef!$J$8*(COS(V903))^2-(3/2)*Coef!$J$8*SIN(V903)*COS(V903)*(AL903-V903))*(AL903-V903)</f>
        <v>#N/A</v>
      </c>
      <c r="AN903" s="34" t="e">
        <f t="shared" ca="1" si="466"/>
        <v>#N/A</v>
      </c>
      <c r="AO903" s="33" t="e">
        <f t="shared" ca="1" si="467"/>
        <v>#N/A</v>
      </c>
      <c r="AP903" s="33" t="e">
        <f t="shared" ca="1" si="468"/>
        <v>#N/A</v>
      </c>
      <c r="AQ903" s="72" t="e">
        <f ca="1">'MGRS to Dist'!BP903</f>
        <v>#N/A</v>
      </c>
      <c r="AR903" s="72" t="e">
        <f ca="1">'MGRS to Dist'!BT903</f>
        <v>#N/A</v>
      </c>
      <c r="AS903" s="72" t="e">
        <f ca="1">'MGRS to Dist'!BU903</f>
        <v>#N/A</v>
      </c>
      <c r="AT903" s="72" t="e">
        <f ca="1">'MGRS to Dist'!BV903</f>
        <v>#N/A</v>
      </c>
    </row>
    <row r="904" spans="3:46" ht="16.5" customHeight="1">
      <c r="C904" s="72" t="str">
        <f t="shared" si="439"/>
        <v/>
      </c>
      <c r="D904" s="72" t="e">
        <f t="array" aca="1" ref="D904" ca="1">MATCH(TRUE,ISERROR(VALUE(MID(C904,ROW(INDIRECT("1:"&amp;LEN(C904))),1))),0)</f>
        <v>#N/A</v>
      </c>
      <c r="E904" s="72" t="e">
        <f t="shared" ca="1" si="440"/>
        <v>#N/A</v>
      </c>
      <c r="F904" s="72" t="e">
        <f t="shared" ca="1" si="441"/>
        <v>#N/A</v>
      </c>
      <c r="G904" s="72" t="e">
        <f t="shared" ca="1" si="442"/>
        <v>#N/A</v>
      </c>
      <c r="H904" s="72" t="e">
        <f t="shared" ca="1" si="443"/>
        <v>#N/A</v>
      </c>
      <c r="I904" s="72" t="e">
        <f t="shared" ca="1" si="444"/>
        <v>#N/A</v>
      </c>
      <c r="J904" s="72" t="e">
        <f t="shared" ca="1" si="445"/>
        <v>#N/A</v>
      </c>
      <c r="K904" s="72" t="e">
        <f t="shared" ca="1" si="446"/>
        <v>#N/A</v>
      </c>
      <c r="L904" s="72" t="e">
        <f t="shared" ca="1" si="447"/>
        <v>#N/A</v>
      </c>
      <c r="M904" s="72" t="e">
        <f ca="1">VLOOKUP(G904,Coef!$C$2:$F$25,4)</f>
        <v>#N/A</v>
      </c>
      <c r="N904" s="31" t="e">
        <f ca="1">VLOOKUP(F904,Coef!$C$4:$D$23,2)</f>
        <v>#N/A</v>
      </c>
      <c r="O904" s="31" t="e">
        <f ca="1">MOD(VLOOKUP(H904,Coef!$C$2:$G$21,5)+MOD(E904+1,2)*15,20)</f>
        <v>#N/A</v>
      </c>
      <c r="P904" s="31" t="e">
        <f ca="1">VLOOKUP(N904,Coef!$A$27:$B$46,2)</f>
        <v>#N/A</v>
      </c>
      <c r="Q904" s="31" t="e">
        <f ca="1">VLOOKUP(N904,Coef!$A$27:$C$46,3)+O904/10-0.1</f>
        <v>#N/A</v>
      </c>
      <c r="R904" s="31" t="e">
        <f t="shared" ca="1" si="448"/>
        <v>#N/A</v>
      </c>
      <c r="S904" s="72" t="e">
        <f t="shared" ca="1" si="449"/>
        <v>#N/A</v>
      </c>
      <c r="T904" s="72" t="e">
        <f t="shared" ca="1" si="450"/>
        <v>#N/A</v>
      </c>
      <c r="U904" s="72" t="e">
        <f t="shared" ca="1" si="451"/>
        <v>#N/A</v>
      </c>
      <c r="V904" s="72" t="e">
        <f t="shared" ca="1" si="452"/>
        <v>#N/A</v>
      </c>
      <c r="W904" s="72" t="e">
        <f ca="1">(Coef!$J$9/(1+Coef!$J$8*(COS(V904))^2)^0.5)*Coef!$J$6</f>
        <v>#N/A</v>
      </c>
      <c r="X904" s="72" t="e">
        <f t="shared" ca="1" si="453"/>
        <v>#N/A</v>
      </c>
      <c r="Y904" s="72" t="e">
        <f t="shared" ca="1" si="454"/>
        <v>#N/A</v>
      </c>
      <c r="Z904" s="72" t="e">
        <f t="shared" ca="1" si="455"/>
        <v>#N/A</v>
      </c>
      <c r="AA904" s="72" t="e">
        <f t="shared" ca="1" si="456"/>
        <v>#N/A</v>
      </c>
      <c r="AB904" s="72" t="e">
        <f t="shared" ca="1" si="457"/>
        <v>#N/A</v>
      </c>
      <c r="AC904" s="72" t="e">
        <f t="shared" ca="1" si="458"/>
        <v>#N/A</v>
      </c>
      <c r="AD904" s="72" t="e">
        <f t="shared" ca="1" si="459"/>
        <v>#N/A</v>
      </c>
      <c r="AE904" s="72" t="e">
        <f ca="1">Coef!$J$6*Coef!$J$9*(V904-(Coef!$J$10*AB904)+(Coef!$J$11*AC904)-(Coef!$J$12*AD904))</f>
        <v>#N/A</v>
      </c>
      <c r="AF904" s="72" t="e">
        <f t="shared" ca="1" si="460"/>
        <v>#N/A</v>
      </c>
      <c r="AG904" s="72" t="e">
        <f ca="1">((Coef!$J$8*Y904^2)/2)*(COS(V904))^2</f>
        <v>#N/A</v>
      </c>
      <c r="AH904" s="72" t="e">
        <f t="shared" ca="1" si="461"/>
        <v>#N/A</v>
      </c>
      <c r="AI904" s="72" t="e">
        <f t="shared" ca="1" si="462"/>
        <v>#N/A</v>
      </c>
      <c r="AJ904" s="72" t="e">
        <f t="shared" ca="1" si="463"/>
        <v>#N/A</v>
      </c>
      <c r="AK904" s="72" t="e">
        <f t="shared" ca="1" si="464"/>
        <v>#N/A</v>
      </c>
      <c r="AL904" s="72" t="e">
        <f t="shared" ca="1" si="465"/>
        <v>#N/A</v>
      </c>
      <c r="AM904" s="72" t="e">
        <f ca="1">V904+(1+Coef!$J$8*(COS(V904))^2-(3/2)*Coef!$J$8*SIN(V904)*COS(V904)*(AL904-V904))*(AL904-V904)</f>
        <v>#N/A</v>
      </c>
      <c r="AN904" s="34" t="e">
        <f t="shared" ca="1" si="466"/>
        <v>#N/A</v>
      </c>
      <c r="AO904" s="33" t="e">
        <f t="shared" ca="1" si="467"/>
        <v>#N/A</v>
      </c>
      <c r="AP904" s="33" t="e">
        <f t="shared" ca="1" si="468"/>
        <v>#N/A</v>
      </c>
      <c r="AQ904" s="72" t="e">
        <f ca="1">'MGRS to Dist'!BP904</f>
        <v>#N/A</v>
      </c>
      <c r="AR904" s="72" t="e">
        <f ca="1">'MGRS to Dist'!BT904</f>
        <v>#N/A</v>
      </c>
      <c r="AS904" s="72" t="e">
        <f ca="1">'MGRS to Dist'!BU904</f>
        <v>#N/A</v>
      </c>
      <c r="AT904" s="72" t="e">
        <f ca="1">'MGRS to Dist'!BV904</f>
        <v>#N/A</v>
      </c>
    </row>
    <row r="905" spans="3:46" ht="16.5" customHeight="1">
      <c r="C905" s="72" t="str">
        <f t="shared" si="439"/>
        <v/>
      </c>
      <c r="D905" s="72" t="e">
        <f t="array" aca="1" ref="D905" ca="1">MATCH(TRUE,ISERROR(VALUE(MID(C905,ROW(INDIRECT("1:"&amp;LEN(C905))),1))),0)</f>
        <v>#N/A</v>
      </c>
      <c r="E905" s="72" t="e">
        <f t="shared" ca="1" si="440"/>
        <v>#N/A</v>
      </c>
      <c r="F905" s="72" t="e">
        <f t="shared" ca="1" si="441"/>
        <v>#N/A</v>
      </c>
      <c r="G905" s="72" t="e">
        <f t="shared" ca="1" si="442"/>
        <v>#N/A</v>
      </c>
      <c r="H905" s="72" t="e">
        <f t="shared" ca="1" si="443"/>
        <v>#N/A</v>
      </c>
      <c r="I905" s="72" t="e">
        <f t="shared" ca="1" si="444"/>
        <v>#N/A</v>
      </c>
      <c r="J905" s="72" t="e">
        <f t="shared" ca="1" si="445"/>
        <v>#N/A</v>
      </c>
      <c r="K905" s="72" t="e">
        <f t="shared" ca="1" si="446"/>
        <v>#N/A</v>
      </c>
      <c r="L905" s="72" t="e">
        <f t="shared" ca="1" si="447"/>
        <v>#N/A</v>
      </c>
      <c r="M905" s="72" t="e">
        <f ca="1">VLOOKUP(G905,Coef!$C$2:$F$25,4)</f>
        <v>#N/A</v>
      </c>
      <c r="N905" s="31" t="e">
        <f ca="1">VLOOKUP(F905,Coef!$C$4:$D$23,2)</f>
        <v>#N/A</v>
      </c>
      <c r="O905" s="31" t="e">
        <f ca="1">MOD(VLOOKUP(H905,Coef!$C$2:$G$21,5)+MOD(E905+1,2)*15,20)</f>
        <v>#N/A</v>
      </c>
      <c r="P905" s="31" t="e">
        <f ca="1">VLOOKUP(N905,Coef!$A$27:$B$46,2)</f>
        <v>#N/A</v>
      </c>
      <c r="Q905" s="31" t="e">
        <f ca="1">VLOOKUP(N905,Coef!$A$27:$C$46,3)+O905/10-0.1</f>
        <v>#N/A</v>
      </c>
      <c r="R905" s="31" t="e">
        <f t="shared" ca="1" si="448"/>
        <v>#N/A</v>
      </c>
      <c r="S905" s="72" t="e">
        <f t="shared" ca="1" si="449"/>
        <v>#N/A</v>
      </c>
      <c r="T905" s="72" t="e">
        <f t="shared" ca="1" si="450"/>
        <v>#N/A</v>
      </c>
      <c r="U905" s="72" t="e">
        <f t="shared" ca="1" si="451"/>
        <v>#N/A</v>
      </c>
      <c r="V905" s="72" t="e">
        <f t="shared" ca="1" si="452"/>
        <v>#N/A</v>
      </c>
      <c r="W905" s="72" t="e">
        <f ca="1">(Coef!$J$9/(1+Coef!$J$8*(COS(V905))^2)^0.5)*Coef!$J$6</f>
        <v>#N/A</v>
      </c>
      <c r="X905" s="72" t="e">
        <f t="shared" ca="1" si="453"/>
        <v>#N/A</v>
      </c>
      <c r="Y905" s="72" t="e">
        <f t="shared" ca="1" si="454"/>
        <v>#N/A</v>
      </c>
      <c r="Z905" s="72" t="e">
        <f t="shared" ca="1" si="455"/>
        <v>#N/A</v>
      </c>
      <c r="AA905" s="72" t="e">
        <f t="shared" ca="1" si="456"/>
        <v>#N/A</v>
      </c>
      <c r="AB905" s="72" t="e">
        <f t="shared" ca="1" si="457"/>
        <v>#N/A</v>
      </c>
      <c r="AC905" s="72" t="e">
        <f t="shared" ca="1" si="458"/>
        <v>#N/A</v>
      </c>
      <c r="AD905" s="72" t="e">
        <f t="shared" ca="1" si="459"/>
        <v>#N/A</v>
      </c>
      <c r="AE905" s="72" t="e">
        <f ca="1">Coef!$J$6*Coef!$J$9*(V905-(Coef!$J$10*AB905)+(Coef!$J$11*AC905)-(Coef!$J$12*AD905))</f>
        <v>#N/A</v>
      </c>
      <c r="AF905" s="72" t="e">
        <f t="shared" ca="1" si="460"/>
        <v>#N/A</v>
      </c>
      <c r="AG905" s="72" t="e">
        <f ca="1">((Coef!$J$8*Y905^2)/2)*(COS(V905))^2</f>
        <v>#N/A</v>
      </c>
      <c r="AH905" s="72" t="e">
        <f t="shared" ca="1" si="461"/>
        <v>#N/A</v>
      </c>
      <c r="AI905" s="72" t="e">
        <f t="shared" ca="1" si="462"/>
        <v>#N/A</v>
      </c>
      <c r="AJ905" s="72" t="e">
        <f t="shared" ca="1" si="463"/>
        <v>#N/A</v>
      </c>
      <c r="AK905" s="72" t="e">
        <f t="shared" ca="1" si="464"/>
        <v>#N/A</v>
      </c>
      <c r="AL905" s="72" t="e">
        <f t="shared" ca="1" si="465"/>
        <v>#N/A</v>
      </c>
      <c r="AM905" s="72" t="e">
        <f ca="1">V905+(1+Coef!$J$8*(COS(V905))^2-(3/2)*Coef!$J$8*SIN(V905)*COS(V905)*(AL905-V905))*(AL905-V905)</f>
        <v>#N/A</v>
      </c>
      <c r="AN905" s="34" t="e">
        <f t="shared" ca="1" si="466"/>
        <v>#N/A</v>
      </c>
      <c r="AO905" s="33" t="e">
        <f t="shared" ca="1" si="467"/>
        <v>#N/A</v>
      </c>
      <c r="AP905" s="33" t="e">
        <f t="shared" ca="1" si="468"/>
        <v>#N/A</v>
      </c>
      <c r="AQ905" s="72" t="e">
        <f ca="1">'MGRS to Dist'!BP905</f>
        <v>#N/A</v>
      </c>
      <c r="AR905" s="72" t="e">
        <f ca="1">'MGRS to Dist'!BT905</f>
        <v>#N/A</v>
      </c>
      <c r="AS905" s="72" t="e">
        <f ca="1">'MGRS to Dist'!BU905</f>
        <v>#N/A</v>
      </c>
      <c r="AT905" s="72" t="e">
        <f ca="1">'MGRS to Dist'!BV905</f>
        <v>#N/A</v>
      </c>
    </row>
    <row r="906" spans="3:46" ht="16.5" customHeight="1">
      <c r="C906" s="72" t="str">
        <f t="shared" si="439"/>
        <v/>
      </c>
      <c r="D906" s="72" t="e">
        <f t="array" aca="1" ref="D906" ca="1">MATCH(TRUE,ISERROR(VALUE(MID(C906,ROW(INDIRECT("1:"&amp;LEN(C906))),1))),0)</f>
        <v>#N/A</v>
      </c>
      <c r="E906" s="72" t="e">
        <f t="shared" ca="1" si="440"/>
        <v>#N/A</v>
      </c>
      <c r="F906" s="72" t="e">
        <f t="shared" ca="1" si="441"/>
        <v>#N/A</v>
      </c>
      <c r="G906" s="72" t="e">
        <f t="shared" ca="1" si="442"/>
        <v>#N/A</v>
      </c>
      <c r="H906" s="72" t="e">
        <f t="shared" ca="1" si="443"/>
        <v>#N/A</v>
      </c>
      <c r="I906" s="72" t="e">
        <f t="shared" ca="1" si="444"/>
        <v>#N/A</v>
      </c>
      <c r="J906" s="72" t="e">
        <f t="shared" ca="1" si="445"/>
        <v>#N/A</v>
      </c>
      <c r="K906" s="72" t="e">
        <f t="shared" ca="1" si="446"/>
        <v>#N/A</v>
      </c>
      <c r="L906" s="72" t="e">
        <f t="shared" ca="1" si="447"/>
        <v>#N/A</v>
      </c>
      <c r="M906" s="72" t="e">
        <f ca="1">VLOOKUP(G906,Coef!$C$2:$F$25,4)</f>
        <v>#N/A</v>
      </c>
      <c r="N906" s="31" t="e">
        <f ca="1">VLOOKUP(F906,Coef!$C$4:$D$23,2)</f>
        <v>#N/A</v>
      </c>
      <c r="O906" s="31" t="e">
        <f ca="1">MOD(VLOOKUP(H906,Coef!$C$2:$G$21,5)+MOD(E906+1,2)*15,20)</f>
        <v>#N/A</v>
      </c>
      <c r="P906" s="31" t="e">
        <f ca="1">VLOOKUP(N906,Coef!$A$27:$B$46,2)</f>
        <v>#N/A</v>
      </c>
      <c r="Q906" s="31" t="e">
        <f ca="1">VLOOKUP(N906,Coef!$A$27:$C$46,3)+O906/10-0.1</f>
        <v>#N/A</v>
      </c>
      <c r="R906" s="31" t="e">
        <f t="shared" ca="1" si="448"/>
        <v>#N/A</v>
      </c>
      <c r="S906" s="72" t="e">
        <f t="shared" ca="1" si="449"/>
        <v>#N/A</v>
      </c>
      <c r="T906" s="72" t="e">
        <f t="shared" ca="1" si="450"/>
        <v>#N/A</v>
      </c>
      <c r="U906" s="72" t="e">
        <f t="shared" ca="1" si="451"/>
        <v>#N/A</v>
      </c>
      <c r="V906" s="72" t="e">
        <f t="shared" ca="1" si="452"/>
        <v>#N/A</v>
      </c>
      <c r="W906" s="72" t="e">
        <f ca="1">(Coef!$J$9/(1+Coef!$J$8*(COS(V906))^2)^0.5)*Coef!$J$6</f>
        <v>#N/A</v>
      </c>
      <c r="X906" s="72" t="e">
        <f t="shared" ca="1" si="453"/>
        <v>#N/A</v>
      </c>
      <c r="Y906" s="72" t="e">
        <f t="shared" ca="1" si="454"/>
        <v>#N/A</v>
      </c>
      <c r="Z906" s="72" t="e">
        <f t="shared" ca="1" si="455"/>
        <v>#N/A</v>
      </c>
      <c r="AA906" s="72" t="e">
        <f t="shared" ca="1" si="456"/>
        <v>#N/A</v>
      </c>
      <c r="AB906" s="72" t="e">
        <f t="shared" ca="1" si="457"/>
        <v>#N/A</v>
      </c>
      <c r="AC906" s="72" t="e">
        <f t="shared" ca="1" si="458"/>
        <v>#N/A</v>
      </c>
      <c r="AD906" s="72" t="e">
        <f t="shared" ca="1" si="459"/>
        <v>#N/A</v>
      </c>
      <c r="AE906" s="72" t="e">
        <f ca="1">Coef!$J$6*Coef!$J$9*(V906-(Coef!$J$10*AB906)+(Coef!$J$11*AC906)-(Coef!$J$12*AD906))</f>
        <v>#N/A</v>
      </c>
      <c r="AF906" s="72" t="e">
        <f t="shared" ca="1" si="460"/>
        <v>#N/A</v>
      </c>
      <c r="AG906" s="72" t="e">
        <f ca="1">((Coef!$J$8*Y906^2)/2)*(COS(V906))^2</f>
        <v>#N/A</v>
      </c>
      <c r="AH906" s="72" t="e">
        <f t="shared" ca="1" si="461"/>
        <v>#N/A</v>
      </c>
      <c r="AI906" s="72" t="e">
        <f t="shared" ca="1" si="462"/>
        <v>#N/A</v>
      </c>
      <c r="AJ906" s="72" t="e">
        <f t="shared" ca="1" si="463"/>
        <v>#N/A</v>
      </c>
      <c r="AK906" s="72" t="e">
        <f t="shared" ca="1" si="464"/>
        <v>#N/A</v>
      </c>
      <c r="AL906" s="72" t="e">
        <f t="shared" ca="1" si="465"/>
        <v>#N/A</v>
      </c>
      <c r="AM906" s="72" t="e">
        <f ca="1">V906+(1+Coef!$J$8*(COS(V906))^2-(3/2)*Coef!$J$8*SIN(V906)*COS(V906)*(AL906-V906))*(AL906-V906)</f>
        <v>#N/A</v>
      </c>
      <c r="AN906" s="34" t="e">
        <f t="shared" ca="1" si="466"/>
        <v>#N/A</v>
      </c>
      <c r="AO906" s="33" t="e">
        <f t="shared" ca="1" si="467"/>
        <v>#N/A</v>
      </c>
      <c r="AP906" s="33" t="e">
        <f t="shared" ca="1" si="468"/>
        <v>#N/A</v>
      </c>
      <c r="AQ906" s="72" t="e">
        <f ca="1">'MGRS to Dist'!BP906</f>
        <v>#N/A</v>
      </c>
      <c r="AR906" s="72" t="e">
        <f ca="1">'MGRS to Dist'!BT906</f>
        <v>#N/A</v>
      </c>
      <c r="AS906" s="72" t="e">
        <f ca="1">'MGRS to Dist'!BU906</f>
        <v>#N/A</v>
      </c>
      <c r="AT906" s="72" t="e">
        <f ca="1">'MGRS to Dist'!BV906</f>
        <v>#N/A</v>
      </c>
    </row>
    <row r="907" spans="3:46" ht="16.5" customHeight="1">
      <c r="C907" s="72" t="str">
        <f t="shared" si="439"/>
        <v/>
      </c>
      <c r="D907" s="72" t="e">
        <f t="array" aca="1" ref="D907" ca="1">MATCH(TRUE,ISERROR(VALUE(MID(C907,ROW(INDIRECT("1:"&amp;LEN(C907))),1))),0)</f>
        <v>#N/A</v>
      </c>
      <c r="E907" s="72" t="e">
        <f t="shared" ca="1" si="440"/>
        <v>#N/A</v>
      </c>
      <c r="F907" s="72" t="e">
        <f t="shared" ca="1" si="441"/>
        <v>#N/A</v>
      </c>
      <c r="G907" s="72" t="e">
        <f t="shared" ca="1" si="442"/>
        <v>#N/A</v>
      </c>
      <c r="H907" s="72" t="e">
        <f t="shared" ca="1" si="443"/>
        <v>#N/A</v>
      </c>
      <c r="I907" s="72" t="e">
        <f t="shared" ca="1" si="444"/>
        <v>#N/A</v>
      </c>
      <c r="J907" s="72" t="e">
        <f t="shared" ca="1" si="445"/>
        <v>#N/A</v>
      </c>
      <c r="K907" s="72" t="e">
        <f t="shared" ca="1" si="446"/>
        <v>#N/A</v>
      </c>
      <c r="L907" s="72" t="e">
        <f t="shared" ca="1" si="447"/>
        <v>#N/A</v>
      </c>
      <c r="M907" s="72" t="e">
        <f ca="1">VLOOKUP(G907,Coef!$C$2:$F$25,4)</f>
        <v>#N/A</v>
      </c>
      <c r="N907" s="31" t="e">
        <f ca="1">VLOOKUP(F907,Coef!$C$4:$D$23,2)</f>
        <v>#N/A</v>
      </c>
      <c r="O907" s="31" t="e">
        <f ca="1">MOD(VLOOKUP(H907,Coef!$C$2:$G$21,5)+MOD(E907+1,2)*15,20)</f>
        <v>#N/A</v>
      </c>
      <c r="P907" s="31" t="e">
        <f ca="1">VLOOKUP(N907,Coef!$A$27:$B$46,2)</f>
        <v>#N/A</v>
      </c>
      <c r="Q907" s="31" t="e">
        <f ca="1">VLOOKUP(N907,Coef!$A$27:$C$46,3)+O907/10-0.1</f>
        <v>#N/A</v>
      </c>
      <c r="R907" s="31" t="e">
        <f t="shared" ca="1" si="448"/>
        <v>#N/A</v>
      </c>
      <c r="S907" s="72" t="e">
        <f t="shared" ca="1" si="449"/>
        <v>#N/A</v>
      </c>
      <c r="T907" s="72" t="e">
        <f t="shared" ca="1" si="450"/>
        <v>#N/A</v>
      </c>
      <c r="U907" s="72" t="e">
        <f t="shared" ca="1" si="451"/>
        <v>#N/A</v>
      </c>
      <c r="V907" s="72" t="e">
        <f t="shared" ca="1" si="452"/>
        <v>#N/A</v>
      </c>
      <c r="W907" s="72" t="e">
        <f ca="1">(Coef!$J$9/(1+Coef!$J$8*(COS(V907))^2)^0.5)*Coef!$J$6</f>
        <v>#N/A</v>
      </c>
      <c r="X907" s="72" t="e">
        <f t="shared" ca="1" si="453"/>
        <v>#N/A</v>
      </c>
      <c r="Y907" s="72" t="e">
        <f t="shared" ca="1" si="454"/>
        <v>#N/A</v>
      </c>
      <c r="Z907" s="72" t="e">
        <f t="shared" ca="1" si="455"/>
        <v>#N/A</v>
      </c>
      <c r="AA907" s="72" t="e">
        <f t="shared" ca="1" si="456"/>
        <v>#N/A</v>
      </c>
      <c r="AB907" s="72" t="e">
        <f t="shared" ca="1" si="457"/>
        <v>#N/A</v>
      </c>
      <c r="AC907" s="72" t="e">
        <f t="shared" ca="1" si="458"/>
        <v>#N/A</v>
      </c>
      <c r="AD907" s="72" t="e">
        <f t="shared" ca="1" si="459"/>
        <v>#N/A</v>
      </c>
      <c r="AE907" s="72" t="e">
        <f ca="1">Coef!$J$6*Coef!$J$9*(V907-(Coef!$J$10*AB907)+(Coef!$J$11*AC907)-(Coef!$J$12*AD907))</f>
        <v>#N/A</v>
      </c>
      <c r="AF907" s="72" t="e">
        <f t="shared" ca="1" si="460"/>
        <v>#N/A</v>
      </c>
      <c r="AG907" s="72" t="e">
        <f ca="1">((Coef!$J$8*Y907^2)/2)*(COS(V907))^2</f>
        <v>#N/A</v>
      </c>
      <c r="AH907" s="72" t="e">
        <f t="shared" ca="1" si="461"/>
        <v>#N/A</v>
      </c>
      <c r="AI907" s="72" t="e">
        <f t="shared" ca="1" si="462"/>
        <v>#N/A</v>
      </c>
      <c r="AJ907" s="72" t="e">
        <f t="shared" ca="1" si="463"/>
        <v>#N/A</v>
      </c>
      <c r="AK907" s="72" t="e">
        <f t="shared" ca="1" si="464"/>
        <v>#N/A</v>
      </c>
      <c r="AL907" s="72" t="e">
        <f t="shared" ca="1" si="465"/>
        <v>#N/A</v>
      </c>
      <c r="AM907" s="72" t="e">
        <f ca="1">V907+(1+Coef!$J$8*(COS(V907))^2-(3/2)*Coef!$J$8*SIN(V907)*COS(V907)*(AL907-V907))*(AL907-V907)</f>
        <v>#N/A</v>
      </c>
      <c r="AN907" s="34" t="e">
        <f t="shared" ca="1" si="466"/>
        <v>#N/A</v>
      </c>
      <c r="AO907" s="33" t="e">
        <f t="shared" ca="1" si="467"/>
        <v>#N/A</v>
      </c>
      <c r="AP907" s="33" t="e">
        <f t="shared" ca="1" si="468"/>
        <v>#N/A</v>
      </c>
      <c r="AQ907" s="72" t="e">
        <f ca="1">'MGRS to Dist'!BP907</f>
        <v>#N/A</v>
      </c>
      <c r="AR907" s="72" t="e">
        <f ca="1">'MGRS to Dist'!BT907</f>
        <v>#N/A</v>
      </c>
      <c r="AS907" s="72" t="e">
        <f ca="1">'MGRS to Dist'!BU907</f>
        <v>#N/A</v>
      </c>
      <c r="AT907" s="72" t="e">
        <f ca="1">'MGRS to Dist'!BV907</f>
        <v>#N/A</v>
      </c>
    </row>
    <row r="908" spans="3:46" ht="16.5" customHeight="1">
      <c r="C908" s="72" t="str">
        <f t="shared" si="439"/>
        <v/>
      </c>
      <c r="D908" s="72" t="e">
        <f t="array" aca="1" ref="D908" ca="1">MATCH(TRUE,ISERROR(VALUE(MID(C908,ROW(INDIRECT("1:"&amp;LEN(C908))),1))),0)</f>
        <v>#N/A</v>
      </c>
      <c r="E908" s="72" t="e">
        <f t="shared" ca="1" si="440"/>
        <v>#N/A</v>
      </c>
      <c r="F908" s="72" t="e">
        <f t="shared" ca="1" si="441"/>
        <v>#N/A</v>
      </c>
      <c r="G908" s="72" t="e">
        <f t="shared" ca="1" si="442"/>
        <v>#N/A</v>
      </c>
      <c r="H908" s="72" t="e">
        <f t="shared" ca="1" si="443"/>
        <v>#N/A</v>
      </c>
      <c r="I908" s="72" t="e">
        <f t="shared" ca="1" si="444"/>
        <v>#N/A</v>
      </c>
      <c r="J908" s="72" t="e">
        <f t="shared" ca="1" si="445"/>
        <v>#N/A</v>
      </c>
      <c r="K908" s="72" t="e">
        <f t="shared" ca="1" si="446"/>
        <v>#N/A</v>
      </c>
      <c r="L908" s="72" t="e">
        <f t="shared" ca="1" si="447"/>
        <v>#N/A</v>
      </c>
      <c r="M908" s="72" t="e">
        <f ca="1">VLOOKUP(G908,Coef!$C$2:$F$25,4)</f>
        <v>#N/A</v>
      </c>
      <c r="N908" s="31" t="e">
        <f ca="1">VLOOKUP(F908,Coef!$C$4:$D$23,2)</f>
        <v>#N/A</v>
      </c>
      <c r="O908" s="31" t="e">
        <f ca="1">MOD(VLOOKUP(H908,Coef!$C$2:$G$21,5)+MOD(E908+1,2)*15,20)</f>
        <v>#N/A</v>
      </c>
      <c r="P908" s="31" t="e">
        <f ca="1">VLOOKUP(N908,Coef!$A$27:$B$46,2)</f>
        <v>#N/A</v>
      </c>
      <c r="Q908" s="31" t="e">
        <f ca="1">VLOOKUP(N908,Coef!$A$27:$C$46,3)+O908/10-0.1</f>
        <v>#N/A</v>
      </c>
      <c r="R908" s="31" t="e">
        <f t="shared" ca="1" si="448"/>
        <v>#N/A</v>
      </c>
      <c r="S908" s="72" t="e">
        <f t="shared" ca="1" si="449"/>
        <v>#N/A</v>
      </c>
      <c r="T908" s="72" t="e">
        <f t="shared" ca="1" si="450"/>
        <v>#N/A</v>
      </c>
      <c r="U908" s="72" t="e">
        <f t="shared" ca="1" si="451"/>
        <v>#N/A</v>
      </c>
      <c r="V908" s="72" t="e">
        <f t="shared" ca="1" si="452"/>
        <v>#N/A</v>
      </c>
      <c r="W908" s="72" t="e">
        <f ca="1">(Coef!$J$9/(1+Coef!$J$8*(COS(V908))^2)^0.5)*Coef!$J$6</f>
        <v>#N/A</v>
      </c>
      <c r="X908" s="72" t="e">
        <f t="shared" ca="1" si="453"/>
        <v>#N/A</v>
      </c>
      <c r="Y908" s="72" t="e">
        <f t="shared" ca="1" si="454"/>
        <v>#N/A</v>
      </c>
      <c r="Z908" s="72" t="e">
        <f t="shared" ca="1" si="455"/>
        <v>#N/A</v>
      </c>
      <c r="AA908" s="72" t="e">
        <f t="shared" ca="1" si="456"/>
        <v>#N/A</v>
      </c>
      <c r="AB908" s="72" t="e">
        <f t="shared" ca="1" si="457"/>
        <v>#N/A</v>
      </c>
      <c r="AC908" s="72" t="e">
        <f t="shared" ca="1" si="458"/>
        <v>#N/A</v>
      </c>
      <c r="AD908" s="72" t="e">
        <f t="shared" ca="1" si="459"/>
        <v>#N/A</v>
      </c>
      <c r="AE908" s="72" t="e">
        <f ca="1">Coef!$J$6*Coef!$J$9*(V908-(Coef!$J$10*AB908)+(Coef!$J$11*AC908)-(Coef!$J$12*AD908))</f>
        <v>#N/A</v>
      </c>
      <c r="AF908" s="72" t="e">
        <f t="shared" ca="1" si="460"/>
        <v>#N/A</v>
      </c>
      <c r="AG908" s="72" t="e">
        <f ca="1">((Coef!$J$8*Y908^2)/2)*(COS(V908))^2</f>
        <v>#N/A</v>
      </c>
      <c r="AH908" s="72" t="e">
        <f t="shared" ca="1" si="461"/>
        <v>#N/A</v>
      </c>
      <c r="AI908" s="72" t="e">
        <f t="shared" ca="1" si="462"/>
        <v>#N/A</v>
      </c>
      <c r="AJ908" s="72" t="e">
        <f t="shared" ca="1" si="463"/>
        <v>#N/A</v>
      </c>
      <c r="AK908" s="72" t="e">
        <f t="shared" ca="1" si="464"/>
        <v>#N/A</v>
      </c>
      <c r="AL908" s="72" t="e">
        <f t="shared" ca="1" si="465"/>
        <v>#N/A</v>
      </c>
      <c r="AM908" s="72" t="e">
        <f ca="1">V908+(1+Coef!$J$8*(COS(V908))^2-(3/2)*Coef!$J$8*SIN(V908)*COS(V908)*(AL908-V908))*(AL908-V908)</f>
        <v>#N/A</v>
      </c>
      <c r="AN908" s="34" t="e">
        <f t="shared" ca="1" si="466"/>
        <v>#N/A</v>
      </c>
      <c r="AO908" s="33" t="e">
        <f t="shared" ca="1" si="467"/>
        <v>#N/A</v>
      </c>
      <c r="AP908" s="33" t="e">
        <f t="shared" ca="1" si="468"/>
        <v>#N/A</v>
      </c>
      <c r="AQ908" s="72" t="e">
        <f ca="1">'MGRS to Dist'!BP908</f>
        <v>#N/A</v>
      </c>
      <c r="AR908" s="72" t="e">
        <f ca="1">'MGRS to Dist'!BT908</f>
        <v>#N/A</v>
      </c>
      <c r="AS908" s="72" t="e">
        <f ca="1">'MGRS to Dist'!BU908</f>
        <v>#N/A</v>
      </c>
      <c r="AT908" s="72" t="e">
        <f ca="1">'MGRS to Dist'!BV908</f>
        <v>#N/A</v>
      </c>
    </row>
    <row r="909" spans="3:46" ht="16.5" customHeight="1">
      <c r="C909" s="72" t="str">
        <f t="shared" si="439"/>
        <v/>
      </c>
      <c r="D909" s="72" t="e">
        <f t="array" aca="1" ref="D909" ca="1">MATCH(TRUE,ISERROR(VALUE(MID(C909,ROW(INDIRECT("1:"&amp;LEN(C909))),1))),0)</f>
        <v>#N/A</v>
      </c>
      <c r="E909" s="72" t="e">
        <f t="shared" ca="1" si="440"/>
        <v>#N/A</v>
      </c>
      <c r="F909" s="72" t="e">
        <f t="shared" ca="1" si="441"/>
        <v>#N/A</v>
      </c>
      <c r="G909" s="72" t="e">
        <f t="shared" ca="1" si="442"/>
        <v>#N/A</v>
      </c>
      <c r="H909" s="72" t="e">
        <f t="shared" ca="1" si="443"/>
        <v>#N/A</v>
      </c>
      <c r="I909" s="72" t="e">
        <f t="shared" ca="1" si="444"/>
        <v>#N/A</v>
      </c>
      <c r="J909" s="72" t="e">
        <f t="shared" ca="1" si="445"/>
        <v>#N/A</v>
      </c>
      <c r="K909" s="72" t="e">
        <f t="shared" ca="1" si="446"/>
        <v>#N/A</v>
      </c>
      <c r="L909" s="72" t="e">
        <f t="shared" ca="1" si="447"/>
        <v>#N/A</v>
      </c>
      <c r="M909" s="72" t="e">
        <f ca="1">VLOOKUP(G909,Coef!$C$2:$F$25,4)</f>
        <v>#N/A</v>
      </c>
      <c r="N909" s="31" t="e">
        <f ca="1">VLOOKUP(F909,Coef!$C$4:$D$23,2)</f>
        <v>#N/A</v>
      </c>
      <c r="O909" s="31" t="e">
        <f ca="1">MOD(VLOOKUP(H909,Coef!$C$2:$G$21,5)+MOD(E909+1,2)*15,20)</f>
        <v>#N/A</v>
      </c>
      <c r="P909" s="31" t="e">
        <f ca="1">VLOOKUP(N909,Coef!$A$27:$B$46,2)</f>
        <v>#N/A</v>
      </c>
      <c r="Q909" s="31" t="e">
        <f ca="1">VLOOKUP(N909,Coef!$A$27:$C$46,3)+O909/10-0.1</f>
        <v>#N/A</v>
      </c>
      <c r="R909" s="31" t="e">
        <f t="shared" ca="1" si="448"/>
        <v>#N/A</v>
      </c>
      <c r="S909" s="72" t="e">
        <f t="shared" ca="1" si="449"/>
        <v>#N/A</v>
      </c>
      <c r="T909" s="72" t="e">
        <f t="shared" ca="1" si="450"/>
        <v>#N/A</v>
      </c>
      <c r="U909" s="72" t="e">
        <f t="shared" ca="1" si="451"/>
        <v>#N/A</v>
      </c>
      <c r="V909" s="72" t="e">
        <f t="shared" ca="1" si="452"/>
        <v>#N/A</v>
      </c>
      <c r="W909" s="72" t="e">
        <f ca="1">(Coef!$J$9/(1+Coef!$J$8*(COS(V909))^2)^0.5)*Coef!$J$6</f>
        <v>#N/A</v>
      </c>
      <c r="X909" s="72" t="e">
        <f t="shared" ca="1" si="453"/>
        <v>#N/A</v>
      </c>
      <c r="Y909" s="72" t="e">
        <f t="shared" ca="1" si="454"/>
        <v>#N/A</v>
      </c>
      <c r="Z909" s="72" t="e">
        <f t="shared" ca="1" si="455"/>
        <v>#N/A</v>
      </c>
      <c r="AA909" s="72" t="e">
        <f t="shared" ca="1" si="456"/>
        <v>#N/A</v>
      </c>
      <c r="AB909" s="72" t="e">
        <f t="shared" ca="1" si="457"/>
        <v>#N/A</v>
      </c>
      <c r="AC909" s="72" t="e">
        <f t="shared" ca="1" si="458"/>
        <v>#N/A</v>
      </c>
      <c r="AD909" s="72" t="e">
        <f t="shared" ca="1" si="459"/>
        <v>#N/A</v>
      </c>
      <c r="AE909" s="72" t="e">
        <f ca="1">Coef!$J$6*Coef!$J$9*(V909-(Coef!$J$10*AB909)+(Coef!$J$11*AC909)-(Coef!$J$12*AD909))</f>
        <v>#N/A</v>
      </c>
      <c r="AF909" s="72" t="e">
        <f t="shared" ca="1" si="460"/>
        <v>#N/A</v>
      </c>
      <c r="AG909" s="72" t="e">
        <f ca="1">((Coef!$J$8*Y909^2)/2)*(COS(V909))^2</f>
        <v>#N/A</v>
      </c>
      <c r="AH909" s="72" t="e">
        <f t="shared" ca="1" si="461"/>
        <v>#N/A</v>
      </c>
      <c r="AI909" s="72" t="e">
        <f t="shared" ca="1" si="462"/>
        <v>#N/A</v>
      </c>
      <c r="AJ909" s="72" t="e">
        <f t="shared" ca="1" si="463"/>
        <v>#N/A</v>
      </c>
      <c r="AK909" s="72" t="e">
        <f t="shared" ca="1" si="464"/>
        <v>#N/A</v>
      </c>
      <c r="AL909" s="72" t="e">
        <f t="shared" ca="1" si="465"/>
        <v>#N/A</v>
      </c>
      <c r="AM909" s="72" t="e">
        <f ca="1">V909+(1+Coef!$J$8*(COS(V909))^2-(3/2)*Coef!$J$8*SIN(V909)*COS(V909)*(AL909-V909))*(AL909-V909)</f>
        <v>#N/A</v>
      </c>
      <c r="AN909" s="34" t="e">
        <f t="shared" ca="1" si="466"/>
        <v>#N/A</v>
      </c>
      <c r="AO909" s="33" t="e">
        <f t="shared" ca="1" si="467"/>
        <v>#N/A</v>
      </c>
      <c r="AP909" s="33" t="e">
        <f t="shared" ca="1" si="468"/>
        <v>#N/A</v>
      </c>
      <c r="AQ909" s="72" t="e">
        <f ca="1">'MGRS to Dist'!BP909</f>
        <v>#N/A</v>
      </c>
      <c r="AR909" s="72" t="e">
        <f ca="1">'MGRS to Dist'!BT909</f>
        <v>#N/A</v>
      </c>
      <c r="AS909" s="72" t="e">
        <f ca="1">'MGRS to Dist'!BU909</f>
        <v>#N/A</v>
      </c>
      <c r="AT909" s="72" t="e">
        <f ca="1">'MGRS to Dist'!BV909</f>
        <v>#N/A</v>
      </c>
    </row>
    <row r="910" spans="3:46" ht="16.5" customHeight="1">
      <c r="C910" s="72" t="str">
        <f t="shared" si="439"/>
        <v/>
      </c>
      <c r="D910" s="72" t="e">
        <f t="array" aca="1" ref="D910" ca="1">MATCH(TRUE,ISERROR(VALUE(MID(C910,ROW(INDIRECT("1:"&amp;LEN(C910))),1))),0)</f>
        <v>#N/A</v>
      </c>
      <c r="E910" s="72" t="e">
        <f t="shared" ca="1" si="440"/>
        <v>#N/A</v>
      </c>
      <c r="F910" s="72" t="e">
        <f t="shared" ca="1" si="441"/>
        <v>#N/A</v>
      </c>
      <c r="G910" s="72" t="e">
        <f t="shared" ca="1" si="442"/>
        <v>#N/A</v>
      </c>
      <c r="H910" s="72" t="e">
        <f t="shared" ca="1" si="443"/>
        <v>#N/A</v>
      </c>
      <c r="I910" s="72" t="e">
        <f t="shared" ca="1" si="444"/>
        <v>#N/A</v>
      </c>
      <c r="J910" s="72" t="e">
        <f t="shared" ca="1" si="445"/>
        <v>#N/A</v>
      </c>
      <c r="K910" s="72" t="e">
        <f t="shared" ca="1" si="446"/>
        <v>#N/A</v>
      </c>
      <c r="L910" s="72" t="e">
        <f t="shared" ca="1" si="447"/>
        <v>#N/A</v>
      </c>
      <c r="M910" s="72" t="e">
        <f ca="1">VLOOKUP(G910,Coef!$C$2:$F$25,4)</f>
        <v>#N/A</v>
      </c>
      <c r="N910" s="31" t="e">
        <f ca="1">VLOOKUP(F910,Coef!$C$4:$D$23,2)</f>
        <v>#N/A</v>
      </c>
      <c r="O910" s="31" t="e">
        <f ca="1">MOD(VLOOKUP(H910,Coef!$C$2:$G$21,5)+MOD(E910+1,2)*15,20)</f>
        <v>#N/A</v>
      </c>
      <c r="P910" s="31" t="e">
        <f ca="1">VLOOKUP(N910,Coef!$A$27:$B$46,2)</f>
        <v>#N/A</v>
      </c>
      <c r="Q910" s="31" t="e">
        <f ca="1">VLOOKUP(N910,Coef!$A$27:$C$46,3)+O910/10-0.1</f>
        <v>#N/A</v>
      </c>
      <c r="R910" s="31" t="e">
        <f t="shared" ca="1" si="448"/>
        <v>#N/A</v>
      </c>
      <c r="S910" s="72" t="e">
        <f t="shared" ca="1" si="449"/>
        <v>#N/A</v>
      </c>
      <c r="T910" s="72" t="e">
        <f t="shared" ca="1" si="450"/>
        <v>#N/A</v>
      </c>
      <c r="U910" s="72" t="e">
        <f t="shared" ca="1" si="451"/>
        <v>#N/A</v>
      </c>
      <c r="V910" s="72" t="e">
        <f t="shared" ca="1" si="452"/>
        <v>#N/A</v>
      </c>
      <c r="W910" s="72" t="e">
        <f ca="1">(Coef!$J$9/(1+Coef!$J$8*(COS(V910))^2)^0.5)*Coef!$J$6</f>
        <v>#N/A</v>
      </c>
      <c r="X910" s="72" t="e">
        <f t="shared" ca="1" si="453"/>
        <v>#N/A</v>
      </c>
      <c r="Y910" s="72" t="e">
        <f t="shared" ca="1" si="454"/>
        <v>#N/A</v>
      </c>
      <c r="Z910" s="72" t="e">
        <f t="shared" ca="1" si="455"/>
        <v>#N/A</v>
      </c>
      <c r="AA910" s="72" t="e">
        <f t="shared" ca="1" si="456"/>
        <v>#N/A</v>
      </c>
      <c r="AB910" s="72" t="e">
        <f t="shared" ca="1" si="457"/>
        <v>#N/A</v>
      </c>
      <c r="AC910" s="72" t="e">
        <f t="shared" ca="1" si="458"/>
        <v>#N/A</v>
      </c>
      <c r="AD910" s="72" t="e">
        <f t="shared" ca="1" si="459"/>
        <v>#N/A</v>
      </c>
      <c r="AE910" s="72" t="e">
        <f ca="1">Coef!$J$6*Coef!$J$9*(V910-(Coef!$J$10*AB910)+(Coef!$J$11*AC910)-(Coef!$J$12*AD910))</f>
        <v>#N/A</v>
      </c>
      <c r="AF910" s="72" t="e">
        <f t="shared" ca="1" si="460"/>
        <v>#N/A</v>
      </c>
      <c r="AG910" s="72" t="e">
        <f ca="1">((Coef!$J$8*Y910^2)/2)*(COS(V910))^2</f>
        <v>#N/A</v>
      </c>
      <c r="AH910" s="72" t="e">
        <f t="shared" ca="1" si="461"/>
        <v>#N/A</v>
      </c>
      <c r="AI910" s="72" t="e">
        <f t="shared" ca="1" si="462"/>
        <v>#N/A</v>
      </c>
      <c r="AJ910" s="72" t="e">
        <f t="shared" ca="1" si="463"/>
        <v>#N/A</v>
      </c>
      <c r="AK910" s="72" t="e">
        <f t="shared" ca="1" si="464"/>
        <v>#N/A</v>
      </c>
      <c r="AL910" s="72" t="e">
        <f t="shared" ca="1" si="465"/>
        <v>#N/A</v>
      </c>
      <c r="AM910" s="72" t="e">
        <f ca="1">V910+(1+Coef!$J$8*(COS(V910))^2-(3/2)*Coef!$J$8*SIN(V910)*COS(V910)*(AL910-V910))*(AL910-V910)</f>
        <v>#N/A</v>
      </c>
      <c r="AN910" s="34" t="e">
        <f t="shared" ca="1" si="466"/>
        <v>#N/A</v>
      </c>
      <c r="AO910" s="33" t="e">
        <f t="shared" ca="1" si="467"/>
        <v>#N/A</v>
      </c>
      <c r="AP910" s="33" t="e">
        <f t="shared" ca="1" si="468"/>
        <v>#N/A</v>
      </c>
      <c r="AQ910" s="72" t="e">
        <f ca="1">'MGRS to Dist'!BP910</f>
        <v>#N/A</v>
      </c>
      <c r="AR910" s="72" t="e">
        <f ca="1">'MGRS to Dist'!BT910</f>
        <v>#N/A</v>
      </c>
      <c r="AS910" s="72" t="e">
        <f ca="1">'MGRS to Dist'!BU910</f>
        <v>#N/A</v>
      </c>
      <c r="AT910" s="72" t="e">
        <f ca="1">'MGRS to Dist'!BV910</f>
        <v>#N/A</v>
      </c>
    </row>
    <row r="911" spans="3:46" ht="16.5" customHeight="1">
      <c r="C911" s="72" t="str">
        <f t="shared" si="439"/>
        <v/>
      </c>
      <c r="D911" s="72" t="e">
        <f t="array" aca="1" ref="D911" ca="1">MATCH(TRUE,ISERROR(VALUE(MID(C911,ROW(INDIRECT("1:"&amp;LEN(C911))),1))),0)</f>
        <v>#N/A</v>
      </c>
      <c r="E911" s="72" t="e">
        <f t="shared" ca="1" si="440"/>
        <v>#N/A</v>
      </c>
      <c r="F911" s="72" t="e">
        <f t="shared" ca="1" si="441"/>
        <v>#N/A</v>
      </c>
      <c r="G911" s="72" t="e">
        <f t="shared" ca="1" si="442"/>
        <v>#N/A</v>
      </c>
      <c r="H911" s="72" t="e">
        <f t="shared" ca="1" si="443"/>
        <v>#N/A</v>
      </c>
      <c r="I911" s="72" t="e">
        <f t="shared" ca="1" si="444"/>
        <v>#N/A</v>
      </c>
      <c r="J911" s="72" t="e">
        <f t="shared" ca="1" si="445"/>
        <v>#N/A</v>
      </c>
      <c r="K911" s="72" t="e">
        <f t="shared" ca="1" si="446"/>
        <v>#N/A</v>
      </c>
      <c r="L911" s="72" t="e">
        <f t="shared" ca="1" si="447"/>
        <v>#N/A</v>
      </c>
      <c r="M911" s="72" t="e">
        <f ca="1">VLOOKUP(G911,Coef!$C$2:$F$25,4)</f>
        <v>#N/A</v>
      </c>
      <c r="N911" s="31" t="e">
        <f ca="1">VLOOKUP(F911,Coef!$C$4:$D$23,2)</f>
        <v>#N/A</v>
      </c>
      <c r="O911" s="31" t="e">
        <f ca="1">MOD(VLOOKUP(H911,Coef!$C$2:$G$21,5)+MOD(E911+1,2)*15,20)</f>
        <v>#N/A</v>
      </c>
      <c r="P911" s="31" t="e">
        <f ca="1">VLOOKUP(N911,Coef!$A$27:$B$46,2)</f>
        <v>#N/A</v>
      </c>
      <c r="Q911" s="31" t="e">
        <f ca="1">VLOOKUP(N911,Coef!$A$27:$C$46,3)+O911/10-0.1</f>
        <v>#N/A</v>
      </c>
      <c r="R911" s="31" t="e">
        <f t="shared" ca="1" si="448"/>
        <v>#N/A</v>
      </c>
      <c r="S911" s="72" t="e">
        <f t="shared" ca="1" si="449"/>
        <v>#N/A</v>
      </c>
      <c r="T911" s="72" t="e">
        <f t="shared" ca="1" si="450"/>
        <v>#N/A</v>
      </c>
      <c r="U911" s="72" t="e">
        <f t="shared" ca="1" si="451"/>
        <v>#N/A</v>
      </c>
      <c r="V911" s="72" t="e">
        <f t="shared" ca="1" si="452"/>
        <v>#N/A</v>
      </c>
      <c r="W911" s="72" t="e">
        <f ca="1">(Coef!$J$9/(1+Coef!$J$8*(COS(V911))^2)^0.5)*Coef!$J$6</f>
        <v>#N/A</v>
      </c>
      <c r="X911" s="72" t="e">
        <f t="shared" ca="1" si="453"/>
        <v>#N/A</v>
      </c>
      <c r="Y911" s="72" t="e">
        <f t="shared" ca="1" si="454"/>
        <v>#N/A</v>
      </c>
      <c r="Z911" s="72" t="e">
        <f t="shared" ca="1" si="455"/>
        <v>#N/A</v>
      </c>
      <c r="AA911" s="72" t="e">
        <f t="shared" ca="1" si="456"/>
        <v>#N/A</v>
      </c>
      <c r="AB911" s="72" t="e">
        <f t="shared" ca="1" si="457"/>
        <v>#N/A</v>
      </c>
      <c r="AC911" s="72" t="e">
        <f t="shared" ca="1" si="458"/>
        <v>#N/A</v>
      </c>
      <c r="AD911" s="72" t="e">
        <f t="shared" ca="1" si="459"/>
        <v>#N/A</v>
      </c>
      <c r="AE911" s="72" t="e">
        <f ca="1">Coef!$J$6*Coef!$J$9*(V911-(Coef!$J$10*AB911)+(Coef!$J$11*AC911)-(Coef!$J$12*AD911))</f>
        <v>#N/A</v>
      </c>
      <c r="AF911" s="72" t="e">
        <f t="shared" ca="1" si="460"/>
        <v>#N/A</v>
      </c>
      <c r="AG911" s="72" t="e">
        <f ca="1">((Coef!$J$8*Y911^2)/2)*(COS(V911))^2</f>
        <v>#N/A</v>
      </c>
      <c r="AH911" s="72" t="e">
        <f t="shared" ca="1" si="461"/>
        <v>#N/A</v>
      </c>
      <c r="AI911" s="72" t="e">
        <f t="shared" ca="1" si="462"/>
        <v>#N/A</v>
      </c>
      <c r="AJ911" s="72" t="e">
        <f t="shared" ca="1" si="463"/>
        <v>#N/A</v>
      </c>
      <c r="AK911" s="72" t="e">
        <f t="shared" ca="1" si="464"/>
        <v>#N/A</v>
      </c>
      <c r="AL911" s="72" t="e">
        <f t="shared" ca="1" si="465"/>
        <v>#N/A</v>
      </c>
      <c r="AM911" s="72" t="e">
        <f ca="1">V911+(1+Coef!$J$8*(COS(V911))^2-(3/2)*Coef!$J$8*SIN(V911)*COS(V911)*(AL911-V911))*(AL911-V911)</f>
        <v>#N/A</v>
      </c>
      <c r="AN911" s="34" t="e">
        <f t="shared" ca="1" si="466"/>
        <v>#N/A</v>
      </c>
      <c r="AO911" s="33" t="e">
        <f t="shared" ca="1" si="467"/>
        <v>#N/A</v>
      </c>
      <c r="AP911" s="33" t="e">
        <f t="shared" ca="1" si="468"/>
        <v>#N/A</v>
      </c>
      <c r="AQ911" s="72" t="e">
        <f ca="1">'MGRS to Dist'!BP911</f>
        <v>#N/A</v>
      </c>
      <c r="AR911" s="72" t="e">
        <f ca="1">'MGRS to Dist'!BT911</f>
        <v>#N/A</v>
      </c>
      <c r="AS911" s="72" t="e">
        <f ca="1">'MGRS to Dist'!BU911</f>
        <v>#N/A</v>
      </c>
      <c r="AT911" s="72" t="e">
        <f ca="1">'MGRS to Dist'!BV911</f>
        <v>#N/A</v>
      </c>
    </row>
    <row r="912" spans="3:46" ht="16.5" customHeight="1">
      <c r="C912" s="72" t="str">
        <f t="shared" si="439"/>
        <v/>
      </c>
      <c r="D912" s="72" t="e">
        <f t="array" aca="1" ref="D912" ca="1">MATCH(TRUE,ISERROR(VALUE(MID(C912,ROW(INDIRECT("1:"&amp;LEN(C912))),1))),0)</f>
        <v>#N/A</v>
      </c>
      <c r="E912" s="72" t="e">
        <f t="shared" ca="1" si="440"/>
        <v>#N/A</v>
      </c>
      <c r="F912" s="72" t="e">
        <f t="shared" ca="1" si="441"/>
        <v>#N/A</v>
      </c>
      <c r="G912" s="72" t="e">
        <f t="shared" ca="1" si="442"/>
        <v>#N/A</v>
      </c>
      <c r="H912" s="72" t="e">
        <f t="shared" ca="1" si="443"/>
        <v>#N/A</v>
      </c>
      <c r="I912" s="72" t="e">
        <f t="shared" ca="1" si="444"/>
        <v>#N/A</v>
      </c>
      <c r="J912" s="72" t="e">
        <f t="shared" ca="1" si="445"/>
        <v>#N/A</v>
      </c>
      <c r="K912" s="72" t="e">
        <f t="shared" ca="1" si="446"/>
        <v>#N/A</v>
      </c>
      <c r="L912" s="72" t="e">
        <f t="shared" ca="1" si="447"/>
        <v>#N/A</v>
      </c>
      <c r="M912" s="72" t="e">
        <f ca="1">VLOOKUP(G912,Coef!$C$2:$F$25,4)</f>
        <v>#N/A</v>
      </c>
      <c r="N912" s="31" t="e">
        <f ca="1">VLOOKUP(F912,Coef!$C$4:$D$23,2)</f>
        <v>#N/A</v>
      </c>
      <c r="O912" s="31" t="e">
        <f ca="1">MOD(VLOOKUP(H912,Coef!$C$2:$G$21,5)+MOD(E912+1,2)*15,20)</f>
        <v>#N/A</v>
      </c>
      <c r="P912" s="31" t="e">
        <f ca="1">VLOOKUP(N912,Coef!$A$27:$B$46,2)</f>
        <v>#N/A</v>
      </c>
      <c r="Q912" s="31" t="e">
        <f ca="1">VLOOKUP(N912,Coef!$A$27:$C$46,3)+O912/10-0.1</f>
        <v>#N/A</v>
      </c>
      <c r="R912" s="31" t="e">
        <f t="shared" ca="1" si="448"/>
        <v>#N/A</v>
      </c>
      <c r="S912" s="72" t="e">
        <f t="shared" ca="1" si="449"/>
        <v>#N/A</v>
      </c>
      <c r="T912" s="72" t="e">
        <f t="shared" ca="1" si="450"/>
        <v>#N/A</v>
      </c>
      <c r="U912" s="72" t="e">
        <f t="shared" ca="1" si="451"/>
        <v>#N/A</v>
      </c>
      <c r="V912" s="72" t="e">
        <f t="shared" ca="1" si="452"/>
        <v>#N/A</v>
      </c>
      <c r="W912" s="72" t="e">
        <f ca="1">(Coef!$J$9/(1+Coef!$J$8*(COS(V912))^2)^0.5)*Coef!$J$6</f>
        <v>#N/A</v>
      </c>
      <c r="X912" s="72" t="e">
        <f t="shared" ca="1" si="453"/>
        <v>#N/A</v>
      </c>
      <c r="Y912" s="72" t="e">
        <f t="shared" ca="1" si="454"/>
        <v>#N/A</v>
      </c>
      <c r="Z912" s="72" t="e">
        <f t="shared" ca="1" si="455"/>
        <v>#N/A</v>
      </c>
      <c r="AA912" s="72" t="e">
        <f t="shared" ca="1" si="456"/>
        <v>#N/A</v>
      </c>
      <c r="AB912" s="72" t="e">
        <f t="shared" ca="1" si="457"/>
        <v>#N/A</v>
      </c>
      <c r="AC912" s="72" t="e">
        <f t="shared" ca="1" si="458"/>
        <v>#N/A</v>
      </c>
      <c r="AD912" s="72" t="e">
        <f t="shared" ca="1" si="459"/>
        <v>#N/A</v>
      </c>
      <c r="AE912" s="72" t="e">
        <f ca="1">Coef!$J$6*Coef!$J$9*(V912-(Coef!$J$10*AB912)+(Coef!$J$11*AC912)-(Coef!$J$12*AD912))</f>
        <v>#N/A</v>
      </c>
      <c r="AF912" s="72" t="e">
        <f t="shared" ca="1" si="460"/>
        <v>#N/A</v>
      </c>
      <c r="AG912" s="72" t="e">
        <f ca="1">((Coef!$J$8*Y912^2)/2)*(COS(V912))^2</f>
        <v>#N/A</v>
      </c>
      <c r="AH912" s="72" t="e">
        <f t="shared" ca="1" si="461"/>
        <v>#N/A</v>
      </c>
      <c r="AI912" s="72" t="e">
        <f t="shared" ca="1" si="462"/>
        <v>#N/A</v>
      </c>
      <c r="AJ912" s="72" t="e">
        <f t="shared" ca="1" si="463"/>
        <v>#N/A</v>
      </c>
      <c r="AK912" s="72" t="e">
        <f t="shared" ca="1" si="464"/>
        <v>#N/A</v>
      </c>
      <c r="AL912" s="72" t="e">
        <f t="shared" ca="1" si="465"/>
        <v>#N/A</v>
      </c>
      <c r="AM912" s="72" t="e">
        <f ca="1">V912+(1+Coef!$J$8*(COS(V912))^2-(3/2)*Coef!$J$8*SIN(V912)*COS(V912)*(AL912-V912))*(AL912-V912)</f>
        <v>#N/A</v>
      </c>
      <c r="AN912" s="34" t="e">
        <f t="shared" ca="1" si="466"/>
        <v>#N/A</v>
      </c>
      <c r="AO912" s="33" t="e">
        <f t="shared" ca="1" si="467"/>
        <v>#N/A</v>
      </c>
      <c r="AP912" s="33" t="e">
        <f t="shared" ca="1" si="468"/>
        <v>#N/A</v>
      </c>
      <c r="AQ912" s="72" t="e">
        <f ca="1">'MGRS to Dist'!BP912</f>
        <v>#N/A</v>
      </c>
      <c r="AR912" s="72" t="e">
        <f ca="1">'MGRS to Dist'!BT912</f>
        <v>#N/A</v>
      </c>
      <c r="AS912" s="72" t="e">
        <f ca="1">'MGRS to Dist'!BU912</f>
        <v>#N/A</v>
      </c>
      <c r="AT912" s="72" t="e">
        <f ca="1">'MGRS to Dist'!BV912</f>
        <v>#N/A</v>
      </c>
    </row>
    <row r="913" spans="3:46" ht="16.5" customHeight="1">
      <c r="C913" s="72" t="str">
        <f t="shared" si="439"/>
        <v/>
      </c>
      <c r="D913" s="72" t="e">
        <f t="array" aca="1" ref="D913" ca="1">MATCH(TRUE,ISERROR(VALUE(MID(C913,ROW(INDIRECT("1:"&amp;LEN(C913))),1))),0)</f>
        <v>#N/A</v>
      </c>
      <c r="E913" s="72" t="e">
        <f t="shared" ca="1" si="440"/>
        <v>#N/A</v>
      </c>
      <c r="F913" s="72" t="e">
        <f t="shared" ca="1" si="441"/>
        <v>#N/A</v>
      </c>
      <c r="G913" s="72" t="e">
        <f t="shared" ca="1" si="442"/>
        <v>#N/A</v>
      </c>
      <c r="H913" s="72" t="e">
        <f t="shared" ca="1" si="443"/>
        <v>#N/A</v>
      </c>
      <c r="I913" s="72" t="e">
        <f t="shared" ca="1" si="444"/>
        <v>#N/A</v>
      </c>
      <c r="J913" s="72" t="e">
        <f t="shared" ca="1" si="445"/>
        <v>#N/A</v>
      </c>
      <c r="K913" s="72" t="e">
        <f t="shared" ca="1" si="446"/>
        <v>#N/A</v>
      </c>
      <c r="L913" s="72" t="e">
        <f t="shared" ca="1" si="447"/>
        <v>#N/A</v>
      </c>
      <c r="M913" s="72" t="e">
        <f ca="1">VLOOKUP(G913,Coef!$C$2:$F$25,4)</f>
        <v>#N/A</v>
      </c>
      <c r="N913" s="31" t="e">
        <f ca="1">VLOOKUP(F913,Coef!$C$4:$D$23,2)</f>
        <v>#N/A</v>
      </c>
      <c r="O913" s="31" t="e">
        <f ca="1">MOD(VLOOKUP(H913,Coef!$C$2:$G$21,5)+MOD(E913+1,2)*15,20)</f>
        <v>#N/A</v>
      </c>
      <c r="P913" s="31" t="e">
        <f ca="1">VLOOKUP(N913,Coef!$A$27:$B$46,2)</f>
        <v>#N/A</v>
      </c>
      <c r="Q913" s="31" t="e">
        <f ca="1">VLOOKUP(N913,Coef!$A$27:$C$46,3)+O913/10-0.1</f>
        <v>#N/A</v>
      </c>
      <c r="R913" s="31" t="e">
        <f t="shared" ca="1" si="448"/>
        <v>#N/A</v>
      </c>
      <c r="S913" s="72" t="e">
        <f t="shared" ca="1" si="449"/>
        <v>#N/A</v>
      </c>
      <c r="T913" s="72" t="e">
        <f t="shared" ca="1" si="450"/>
        <v>#N/A</v>
      </c>
      <c r="U913" s="72" t="e">
        <f t="shared" ca="1" si="451"/>
        <v>#N/A</v>
      </c>
      <c r="V913" s="72" t="e">
        <f t="shared" ca="1" si="452"/>
        <v>#N/A</v>
      </c>
      <c r="W913" s="72" t="e">
        <f ca="1">(Coef!$J$9/(1+Coef!$J$8*(COS(V913))^2)^0.5)*Coef!$J$6</f>
        <v>#N/A</v>
      </c>
      <c r="X913" s="72" t="e">
        <f t="shared" ca="1" si="453"/>
        <v>#N/A</v>
      </c>
      <c r="Y913" s="72" t="e">
        <f t="shared" ca="1" si="454"/>
        <v>#N/A</v>
      </c>
      <c r="Z913" s="72" t="e">
        <f t="shared" ca="1" si="455"/>
        <v>#N/A</v>
      </c>
      <c r="AA913" s="72" t="e">
        <f t="shared" ca="1" si="456"/>
        <v>#N/A</v>
      </c>
      <c r="AB913" s="72" t="e">
        <f t="shared" ca="1" si="457"/>
        <v>#N/A</v>
      </c>
      <c r="AC913" s="72" t="e">
        <f t="shared" ca="1" si="458"/>
        <v>#N/A</v>
      </c>
      <c r="AD913" s="72" t="e">
        <f t="shared" ca="1" si="459"/>
        <v>#N/A</v>
      </c>
      <c r="AE913" s="72" t="e">
        <f ca="1">Coef!$J$6*Coef!$J$9*(V913-(Coef!$J$10*AB913)+(Coef!$J$11*AC913)-(Coef!$J$12*AD913))</f>
        <v>#N/A</v>
      </c>
      <c r="AF913" s="72" t="e">
        <f t="shared" ca="1" si="460"/>
        <v>#N/A</v>
      </c>
      <c r="AG913" s="72" t="e">
        <f ca="1">((Coef!$J$8*Y913^2)/2)*(COS(V913))^2</f>
        <v>#N/A</v>
      </c>
      <c r="AH913" s="72" t="e">
        <f t="shared" ca="1" si="461"/>
        <v>#N/A</v>
      </c>
      <c r="AI913" s="72" t="e">
        <f t="shared" ca="1" si="462"/>
        <v>#N/A</v>
      </c>
      <c r="AJ913" s="72" t="e">
        <f t="shared" ca="1" si="463"/>
        <v>#N/A</v>
      </c>
      <c r="AK913" s="72" t="e">
        <f t="shared" ca="1" si="464"/>
        <v>#N/A</v>
      </c>
      <c r="AL913" s="72" t="e">
        <f t="shared" ca="1" si="465"/>
        <v>#N/A</v>
      </c>
      <c r="AM913" s="72" t="e">
        <f ca="1">V913+(1+Coef!$J$8*(COS(V913))^2-(3/2)*Coef!$J$8*SIN(V913)*COS(V913)*(AL913-V913))*(AL913-V913)</f>
        <v>#N/A</v>
      </c>
      <c r="AN913" s="34" t="e">
        <f t="shared" ca="1" si="466"/>
        <v>#N/A</v>
      </c>
      <c r="AO913" s="33" t="e">
        <f t="shared" ca="1" si="467"/>
        <v>#N/A</v>
      </c>
      <c r="AP913" s="33" t="e">
        <f t="shared" ca="1" si="468"/>
        <v>#N/A</v>
      </c>
      <c r="AQ913" s="72" t="e">
        <f ca="1">'MGRS to Dist'!BP913</f>
        <v>#N/A</v>
      </c>
      <c r="AR913" s="72" t="e">
        <f ca="1">'MGRS to Dist'!BT913</f>
        <v>#N/A</v>
      </c>
      <c r="AS913" s="72" t="e">
        <f ca="1">'MGRS to Dist'!BU913</f>
        <v>#N/A</v>
      </c>
      <c r="AT913" s="72" t="e">
        <f ca="1">'MGRS to Dist'!BV913</f>
        <v>#N/A</v>
      </c>
    </row>
    <row r="914" spans="3:46" ht="16.5" customHeight="1">
      <c r="C914" s="72" t="str">
        <f t="shared" si="439"/>
        <v/>
      </c>
      <c r="D914" s="72" t="e">
        <f t="array" aca="1" ref="D914" ca="1">MATCH(TRUE,ISERROR(VALUE(MID(C914,ROW(INDIRECT("1:"&amp;LEN(C914))),1))),0)</f>
        <v>#N/A</v>
      </c>
      <c r="E914" s="72" t="e">
        <f t="shared" ca="1" si="440"/>
        <v>#N/A</v>
      </c>
      <c r="F914" s="72" t="e">
        <f t="shared" ca="1" si="441"/>
        <v>#N/A</v>
      </c>
      <c r="G914" s="72" t="e">
        <f t="shared" ca="1" si="442"/>
        <v>#N/A</v>
      </c>
      <c r="H914" s="72" t="e">
        <f t="shared" ca="1" si="443"/>
        <v>#N/A</v>
      </c>
      <c r="I914" s="72" t="e">
        <f t="shared" ca="1" si="444"/>
        <v>#N/A</v>
      </c>
      <c r="J914" s="72" t="e">
        <f t="shared" ca="1" si="445"/>
        <v>#N/A</v>
      </c>
      <c r="K914" s="72" t="e">
        <f t="shared" ca="1" si="446"/>
        <v>#N/A</v>
      </c>
      <c r="L914" s="72" t="e">
        <f t="shared" ca="1" si="447"/>
        <v>#N/A</v>
      </c>
      <c r="M914" s="72" t="e">
        <f ca="1">VLOOKUP(G914,Coef!$C$2:$F$25,4)</f>
        <v>#N/A</v>
      </c>
      <c r="N914" s="31" t="e">
        <f ca="1">VLOOKUP(F914,Coef!$C$4:$D$23,2)</f>
        <v>#N/A</v>
      </c>
      <c r="O914" s="31" t="e">
        <f ca="1">MOD(VLOOKUP(H914,Coef!$C$2:$G$21,5)+MOD(E914+1,2)*15,20)</f>
        <v>#N/A</v>
      </c>
      <c r="P914" s="31" t="e">
        <f ca="1">VLOOKUP(N914,Coef!$A$27:$B$46,2)</f>
        <v>#N/A</v>
      </c>
      <c r="Q914" s="31" t="e">
        <f ca="1">VLOOKUP(N914,Coef!$A$27:$C$46,3)+O914/10-0.1</f>
        <v>#N/A</v>
      </c>
      <c r="R914" s="31" t="e">
        <f t="shared" ca="1" si="448"/>
        <v>#N/A</v>
      </c>
      <c r="S914" s="72" t="e">
        <f t="shared" ca="1" si="449"/>
        <v>#N/A</v>
      </c>
      <c r="T914" s="72" t="e">
        <f t="shared" ca="1" si="450"/>
        <v>#N/A</v>
      </c>
      <c r="U914" s="72" t="e">
        <f t="shared" ca="1" si="451"/>
        <v>#N/A</v>
      </c>
      <c r="V914" s="72" t="e">
        <f t="shared" ca="1" si="452"/>
        <v>#N/A</v>
      </c>
      <c r="W914" s="72" t="e">
        <f ca="1">(Coef!$J$9/(1+Coef!$J$8*(COS(V914))^2)^0.5)*Coef!$J$6</f>
        <v>#N/A</v>
      </c>
      <c r="X914" s="72" t="e">
        <f t="shared" ca="1" si="453"/>
        <v>#N/A</v>
      </c>
      <c r="Y914" s="72" t="e">
        <f t="shared" ca="1" si="454"/>
        <v>#N/A</v>
      </c>
      <c r="Z914" s="72" t="e">
        <f t="shared" ca="1" si="455"/>
        <v>#N/A</v>
      </c>
      <c r="AA914" s="72" t="e">
        <f t="shared" ca="1" si="456"/>
        <v>#N/A</v>
      </c>
      <c r="AB914" s="72" t="e">
        <f t="shared" ca="1" si="457"/>
        <v>#N/A</v>
      </c>
      <c r="AC914" s="72" t="e">
        <f t="shared" ca="1" si="458"/>
        <v>#N/A</v>
      </c>
      <c r="AD914" s="72" t="e">
        <f t="shared" ca="1" si="459"/>
        <v>#N/A</v>
      </c>
      <c r="AE914" s="72" t="e">
        <f ca="1">Coef!$J$6*Coef!$J$9*(V914-(Coef!$J$10*AB914)+(Coef!$J$11*AC914)-(Coef!$J$12*AD914))</f>
        <v>#N/A</v>
      </c>
      <c r="AF914" s="72" t="e">
        <f t="shared" ca="1" si="460"/>
        <v>#N/A</v>
      </c>
      <c r="AG914" s="72" t="e">
        <f ca="1">((Coef!$J$8*Y914^2)/2)*(COS(V914))^2</f>
        <v>#N/A</v>
      </c>
      <c r="AH914" s="72" t="e">
        <f t="shared" ca="1" si="461"/>
        <v>#N/A</v>
      </c>
      <c r="AI914" s="72" t="e">
        <f t="shared" ca="1" si="462"/>
        <v>#N/A</v>
      </c>
      <c r="AJ914" s="72" t="e">
        <f t="shared" ca="1" si="463"/>
        <v>#N/A</v>
      </c>
      <c r="AK914" s="72" t="e">
        <f t="shared" ca="1" si="464"/>
        <v>#N/A</v>
      </c>
      <c r="AL914" s="72" t="e">
        <f t="shared" ca="1" si="465"/>
        <v>#N/A</v>
      </c>
      <c r="AM914" s="72" t="e">
        <f ca="1">V914+(1+Coef!$J$8*(COS(V914))^2-(3/2)*Coef!$J$8*SIN(V914)*COS(V914)*(AL914-V914))*(AL914-V914)</f>
        <v>#N/A</v>
      </c>
      <c r="AN914" s="34" t="e">
        <f t="shared" ca="1" si="466"/>
        <v>#N/A</v>
      </c>
      <c r="AO914" s="33" t="e">
        <f t="shared" ca="1" si="467"/>
        <v>#N/A</v>
      </c>
      <c r="AP914" s="33" t="e">
        <f t="shared" ca="1" si="468"/>
        <v>#N/A</v>
      </c>
      <c r="AQ914" s="72" t="e">
        <f ca="1">'MGRS to Dist'!BP914</f>
        <v>#N/A</v>
      </c>
      <c r="AR914" s="72" t="e">
        <f ca="1">'MGRS to Dist'!BT914</f>
        <v>#N/A</v>
      </c>
      <c r="AS914" s="72" t="e">
        <f ca="1">'MGRS to Dist'!BU914</f>
        <v>#N/A</v>
      </c>
      <c r="AT914" s="72" t="e">
        <f ca="1">'MGRS to Dist'!BV914</f>
        <v>#N/A</v>
      </c>
    </row>
    <row r="915" spans="3:46" ht="16.5" customHeight="1">
      <c r="C915" s="72" t="str">
        <f t="shared" si="439"/>
        <v/>
      </c>
      <c r="D915" s="72" t="e">
        <f t="array" aca="1" ref="D915" ca="1">MATCH(TRUE,ISERROR(VALUE(MID(C915,ROW(INDIRECT("1:"&amp;LEN(C915))),1))),0)</f>
        <v>#N/A</v>
      </c>
      <c r="E915" s="72" t="e">
        <f t="shared" ca="1" si="440"/>
        <v>#N/A</v>
      </c>
      <c r="F915" s="72" t="e">
        <f t="shared" ca="1" si="441"/>
        <v>#N/A</v>
      </c>
      <c r="G915" s="72" t="e">
        <f t="shared" ca="1" si="442"/>
        <v>#N/A</v>
      </c>
      <c r="H915" s="72" t="e">
        <f t="shared" ca="1" si="443"/>
        <v>#N/A</v>
      </c>
      <c r="I915" s="72" t="e">
        <f t="shared" ca="1" si="444"/>
        <v>#N/A</v>
      </c>
      <c r="J915" s="72" t="e">
        <f t="shared" ca="1" si="445"/>
        <v>#N/A</v>
      </c>
      <c r="K915" s="72" t="e">
        <f t="shared" ca="1" si="446"/>
        <v>#N/A</v>
      </c>
      <c r="L915" s="72" t="e">
        <f t="shared" ca="1" si="447"/>
        <v>#N/A</v>
      </c>
      <c r="M915" s="72" t="e">
        <f ca="1">VLOOKUP(G915,Coef!$C$2:$F$25,4)</f>
        <v>#N/A</v>
      </c>
      <c r="N915" s="31" t="e">
        <f ca="1">VLOOKUP(F915,Coef!$C$4:$D$23,2)</f>
        <v>#N/A</v>
      </c>
      <c r="O915" s="31" t="e">
        <f ca="1">MOD(VLOOKUP(H915,Coef!$C$2:$G$21,5)+MOD(E915+1,2)*15,20)</f>
        <v>#N/A</v>
      </c>
      <c r="P915" s="31" t="e">
        <f ca="1">VLOOKUP(N915,Coef!$A$27:$B$46,2)</f>
        <v>#N/A</v>
      </c>
      <c r="Q915" s="31" t="e">
        <f ca="1">VLOOKUP(N915,Coef!$A$27:$C$46,3)+O915/10-0.1</f>
        <v>#N/A</v>
      </c>
      <c r="R915" s="31" t="e">
        <f t="shared" ca="1" si="448"/>
        <v>#N/A</v>
      </c>
      <c r="S915" s="72" t="e">
        <f t="shared" ca="1" si="449"/>
        <v>#N/A</v>
      </c>
      <c r="T915" s="72" t="e">
        <f t="shared" ca="1" si="450"/>
        <v>#N/A</v>
      </c>
      <c r="U915" s="72" t="e">
        <f t="shared" ca="1" si="451"/>
        <v>#N/A</v>
      </c>
      <c r="V915" s="72" t="e">
        <f t="shared" ca="1" si="452"/>
        <v>#N/A</v>
      </c>
      <c r="W915" s="72" t="e">
        <f ca="1">(Coef!$J$9/(1+Coef!$J$8*(COS(V915))^2)^0.5)*Coef!$J$6</f>
        <v>#N/A</v>
      </c>
      <c r="X915" s="72" t="e">
        <f t="shared" ca="1" si="453"/>
        <v>#N/A</v>
      </c>
      <c r="Y915" s="72" t="e">
        <f t="shared" ca="1" si="454"/>
        <v>#N/A</v>
      </c>
      <c r="Z915" s="72" t="e">
        <f t="shared" ca="1" si="455"/>
        <v>#N/A</v>
      </c>
      <c r="AA915" s="72" t="e">
        <f t="shared" ca="1" si="456"/>
        <v>#N/A</v>
      </c>
      <c r="AB915" s="72" t="e">
        <f t="shared" ca="1" si="457"/>
        <v>#N/A</v>
      </c>
      <c r="AC915" s="72" t="e">
        <f t="shared" ca="1" si="458"/>
        <v>#N/A</v>
      </c>
      <c r="AD915" s="72" t="e">
        <f t="shared" ca="1" si="459"/>
        <v>#N/A</v>
      </c>
      <c r="AE915" s="72" t="e">
        <f ca="1">Coef!$J$6*Coef!$J$9*(V915-(Coef!$J$10*AB915)+(Coef!$J$11*AC915)-(Coef!$J$12*AD915))</f>
        <v>#N/A</v>
      </c>
      <c r="AF915" s="72" t="e">
        <f t="shared" ca="1" si="460"/>
        <v>#N/A</v>
      </c>
      <c r="AG915" s="72" t="e">
        <f ca="1">((Coef!$J$8*Y915^2)/2)*(COS(V915))^2</f>
        <v>#N/A</v>
      </c>
      <c r="AH915" s="72" t="e">
        <f t="shared" ca="1" si="461"/>
        <v>#N/A</v>
      </c>
      <c r="AI915" s="72" t="e">
        <f t="shared" ca="1" si="462"/>
        <v>#N/A</v>
      </c>
      <c r="AJ915" s="72" t="e">
        <f t="shared" ca="1" si="463"/>
        <v>#N/A</v>
      </c>
      <c r="AK915" s="72" t="e">
        <f t="shared" ca="1" si="464"/>
        <v>#N/A</v>
      </c>
      <c r="AL915" s="72" t="e">
        <f t="shared" ca="1" si="465"/>
        <v>#N/A</v>
      </c>
      <c r="AM915" s="72" t="e">
        <f ca="1">V915+(1+Coef!$J$8*(COS(V915))^2-(3/2)*Coef!$J$8*SIN(V915)*COS(V915)*(AL915-V915))*(AL915-V915)</f>
        <v>#N/A</v>
      </c>
      <c r="AN915" s="34" t="e">
        <f t="shared" ca="1" si="466"/>
        <v>#N/A</v>
      </c>
      <c r="AO915" s="33" t="e">
        <f t="shared" ca="1" si="467"/>
        <v>#N/A</v>
      </c>
      <c r="AP915" s="33" t="e">
        <f t="shared" ca="1" si="468"/>
        <v>#N/A</v>
      </c>
      <c r="AQ915" s="72" t="e">
        <f ca="1">'MGRS to Dist'!BP915</f>
        <v>#N/A</v>
      </c>
      <c r="AR915" s="72" t="e">
        <f ca="1">'MGRS to Dist'!BT915</f>
        <v>#N/A</v>
      </c>
      <c r="AS915" s="72" t="e">
        <f ca="1">'MGRS to Dist'!BU915</f>
        <v>#N/A</v>
      </c>
      <c r="AT915" s="72" t="e">
        <f ca="1">'MGRS to Dist'!BV915</f>
        <v>#N/A</v>
      </c>
    </row>
    <row r="916" spans="3:46" ht="16.5" customHeight="1">
      <c r="C916" s="72" t="str">
        <f t="shared" si="439"/>
        <v/>
      </c>
      <c r="D916" s="72" t="e">
        <f t="array" aca="1" ref="D916" ca="1">MATCH(TRUE,ISERROR(VALUE(MID(C916,ROW(INDIRECT("1:"&amp;LEN(C916))),1))),0)</f>
        <v>#N/A</v>
      </c>
      <c r="E916" s="72" t="e">
        <f t="shared" ca="1" si="440"/>
        <v>#N/A</v>
      </c>
      <c r="F916" s="72" t="e">
        <f t="shared" ca="1" si="441"/>
        <v>#N/A</v>
      </c>
      <c r="G916" s="72" t="e">
        <f t="shared" ca="1" si="442"/>
        <v>#N/A</v>
      </c>
      <c r="H916" s="72" t="e">
        <f t="shared" ca="1" si="443"/>
        <v>#N/A</v>
      </c>
      <c r="I916" s="72" t="e">
        <f t="shared" ca="1" si="444"/>
        <v>#N/A</v>
      </c>
      <c r="J916" s="72" t="e">
        <f t="shared" ca="1" si="445"/>
        <v>#N/A</v>
      </c>
      <c r="K916" s="72" t="e">
        <f t="shared" ca="1" si="446"/>
        <v>#N/A</v>
      </c>
      <c r="L916" s="72" t="e">
        <f t="shared" ca="1" si="447"/>
        <v>#N/A</v>
      </c>
      <c r="M916" s="72" t="e">
        <f ca="1">VLOOKUP(G916,Coef!$C$2:$F$25,4)</f>
        <v>#N/A</v>
      </c>
      <c r="N916" s="31" t="e">
        <f ca="1">VLOOKUP(F916,Coef!$C$4:$D$23,2)</f>
        <v>#N/A</v>
      </c>
      <c r="O916" s="31" t="e">
        <f ca="1">MOD(VLOOKUP(H916,Coef!$C$2:$G$21,5)+MOD(E916+1,2)*15,20)</f>
        <v>#N/A</v>
      </c>
      <c r="P916" s="31" t="e">
        <f ca="1">VLOOKUP(N916,Coef!$A$27:$B$46,2)</f>
        <v>#N/A</v>
      </c>
      <c r="Q916" s="31" t="e">
        <f ca="1">VLOOKUP(N916,Coef!$A$27:$C$46,3)+O916/10-0.1</f>
        <v>#N/A</v>
      </c>
      <c r="R916" s="31" t="e">
        <f t="shared" ca="1" si="448"/>
        <v>#N/A</v>
      </c>
      <c r="S916" s="72" t="e">
        <f t="shared" ca="1" si="449"/>
        <v>#N/A</v>
      </c>
      <c r="T916" s="72" t="e">
        <f t="shared" ca="1" si="450"/>
        <v>#N/A</v>
      </c>
      <c r="U916" s="72" t="e">
        <f t="shared" ca="1" si="451"/>
        <v>#N/A</v>
      </c>
      <c r="V916" s="72" t="e">
        <f t="shared" ca="1" si="452"/>
        <v>#N/A</v>
      </c>
      <c r="W916" s="72" t="e">
        <f ca="1">(Coef!$J$9/(1+Coef!$J$8*(COS(V916))^2)^0.5)*Coef!$J$6</f>
        <v>#N/A</v>
      </c>
      <c r="X916" s="72" t="e">
        <f t="shared" ca="1" si="453"/>
        <v>#N/A</v>
      </c>
      <c r="Y916" s="72" t="e">
        <f t="shared" ca="1" si="454"/>
        <v>#N/A</v>
      </c>
      <c r="Z916" s="72" t="e">
        <f t="shared" ca="1" si="455"/>
        <v>#N/A</v>
      </c>
      <c r="AA916" s="72" t="e">
        <f t="shared" ca="1" si="456"/>
        <v>#N/A</v>
      </c>
      <c r="AB916" s="72" t="e">
        <f t="shared" ca="1" si="457"/>
        <v>#N/A</v>
      </c>
      <c r="AC916" s="72" t="e">
        <f t="shared" ca="1" si="458"/>
        <v>#N/A</v>
      </c>
      <c r="AD916" s="72" t="e">
        <f t="shared" ca="1" si="459"/>
        <v>#N/A</v>
      </c>
      <c r="AE916" s="72" t="e">
        <f ca="1">Coef!$J$6*Coef!$J$9*(V916-(Coef!$J$10*AB916)+(Coef!$J$11*AC916)-(Coef!$J$12*AD916))</f>
        <v>#N/A</v>
      </c>
      <c r="AF916" s="72" t="e">
        <f t="shared" ca="1" si="460"/>
        <v>#N/A</v>
      </c>
      <c r="AG916" s="72" t="e">
        <f ca="1">((Coef!$J$8*Y916^2)/2)*(COS(V916))^2</f>
        <v>#N/A</v>
      </c>
      <c r="AH916" s="72" t="e">
        <f t="shared" ca="1" si="461"/>
        <v>#N/A</v>
      </c>
      <c r="AI916" s="72" t="e">
        <f t="shared" ca="1" si="462"/>
        <v>#N/A</v>
      </c>
      <c r="AJ916" s="72" t="e">
        <f t="shared" ca="1" si="463"/>
        <v>#N/A</v>
      </c>
      <c r="AK916" s="72" t="e">
        <f t="shared" ca="1" si="464"/>
        <v>#N/A</v>
      </c>
      <c r="AL916" s="72" t="e">
        <f t="shared" ca="1" si="465"/>
        <v>#N/A</v>
      </c>
      <c r="AM916" s="72" t="e">
        <f ca="1">V916+(1+Coef!$J$8*(COS(V916))^2-(3/2)*Coef!$J$8*SIN(V916)*COS(V916)*(AL916-V916))*(AL916-V916)</f>
        <v>#N/A</v>
      </c>
      <c r="AN916" s="34" t="e">
        <f t="shared" ca="1" si="466"/>
        <v>#N/A</v>
      </c>
      <c r="AO916" s="33" t="e">
        <f t="shared" ca="1" si="467"/>
        <v>#N/A</v>
      </c>
      <c r="AP916" s="33" t="e">
        <f t="shared" ca="1" si="468"/>
        <v>#N/A</v>
      </c>
      <c r="AQ916" s="72" t="e">
        <f ca="1">'MGRS to Dist'!BP916</f>
        <v>#N/A</v>
      </c>
      <c r="AR916" s="72" t="e">
        <f ca="1">'MGRS to Dist'!BT916</f>
        <v>#N/A</v>
      </c>
      <c r="AS916" s="72" t="e">
        <f ca="1">'MGRS to Dist'!BU916</f>
        <v>#N/A</v>
      </c>
      <c r="AT916" s="72" t="e">
        <f ca="1">'MGRS to Dist'!BV916</f>
        <v>#N/A</v>
      </c>
    </row>
    <row r="917" spans="3:46" ht="16.5" customHeight="1">
      <c r="C917" s="72" t="str">
        <f t="shared" si="439"/>
        <v/>
      </c>
      <c r="D917" s="72" t="e">
        <f t="array" aca="1" ref="D917" ca="1">MATCH(TRUE,ISERROR(VALUE(MID(C917,ROW(INDIRECT("1:"&amp;LEN(C917))),1))),0)</f>
        <v>#N/A</v>
      </c>
      <c r="E917" s="72" t="e">
        <f t="shared" ca="1" si="440"/>
        <v>#N/A</v>
      </c>
      <c r="F917" s="72" t="e">
        <f t="shared" ca="1" si="441"/>
        <v>#N/A</v>
      </c>
      <c r="G917" s="72" t="e">
        <f t="shared" ca="1" si="442"/>
        <v>#N/A</v>
      </c>
      <c r="H917" s="72" t="e">
        <f t="shared" ca="1" si="443"/>
        <v>#N/A</v>
      </c>
      <c r="I917" s="72" t="e">
        <f t="shared" ca="1" si="444"/>
        <v>#N/A</v>
      </c>
      <c r="J917" s="72" t="e">
        <f t="shared" ca="1" si="445"/>
        <v>#N/A</v>
      </c>
      <c r="K917" s="72" t="e">
        <f t="shared" ca="1" si="446"/>
        <v>#N/A</v>
      </c>
      <c r="L917" s="72" t="e">
        <f t="shared" ca="1" si="447"/>
        <v>#N/A</v>
      </c>
      <c r="M917" s="72" t="e">
        <f ca="1">VLOOKUP(G917,Coef!$C$2:$F$25,4)</f>
        <v>#N/A</v>
      </c>
      <c r="N917" s="31" t="e">
        <f ca="1">VLOOKUP(F917,Coef!$C$4:$D$23,2)</f>
        <v>#N/A</v>
      </c>
      <c r="O917" s="31" t="e">
        <f ca="1">MOD(VLOOKUP(H917,Coef!$C$2:$G$21,5)+MOD(E917+1,2)*15,20)</f>
        <v>#N/A</v>
      </c>
      <c r="P917" s="31" t="e">
        <f ca="1">VLOOKUP(N917,Coef!$A$27:$B$46,2)</f>
        <v>#N/A</v>
      </c>
      <c r="Q917" s="31" t="e">
        <f ca="1">VLOOKUP(N917,Coef!$A$27:$C$46,3)+O917/10-0.1</f>
        <v>#N/A</v>
      </c>
      <c r="R917" s="31" t="e">
        <f t="shared" ca="1" si="448"/>
        <v>#N/A</v>
      </c>
      <c r="S917" s="72" t="e">
        <f t="shared" ca="1" si="449"/>
        <v>#N/A</v>
      </c>
      <c r="T917" s="72" t="e">
        <f t="shared" ca="1" si="450"/>
        <v>#N/A</v>
      </c>
      <c r="U917" s="72" t="e">
        <f t="shared" ca="1" si="451"/>
        <v>#N/A</v>
      </c>
      <c r="V917" s="72" t="e">
        <f t="shared" ca="1" si="452"/>
        <v>#N/A</v>
      </c>
      <c r="W917" s="72" t="e">
        <f ca="1">(Coef!$J$9/(1+Coef!$J$8*(COS(V917))^2)^0.5)*Coef!$J$6</f>
        <v>#N/A</v>
      </c>
      <c r="X917" s="72" t="e">
        <f t="shared" ca="1" si="453"/>
        <v>#N/A</v>
      </c>
      <c r="Y917" s="72" t="e">
        <f t="shared" ca="1" si="454"/>
        <v>#N/A</v>
      </c>
      <c r="Z917" s="72" t="e">
        <f t="shared" ca="1" si="455"/>
        <v>#N/A</v>
      </c>
      <c r="AA917" s="72" t="e">
        <f t="shared" ca="1" si="456"/>
        <v>#N/A</v>
      </c>
      <c r="AB917" s="72" t="e">
        <f t="shared" ca="1" si="457"/>
        <v>#N/A</v>
      </c>
      <c r="AC917" s="72" t="e">
        <f t="shared" ca="1" si="458"/>
        <v>#N/A</v>
      </c>
      <c r="AD917" s="72" t="e">
        <f t="shared" ca="1" si="459"/>
        <v>#N/A</v>
      </c>
      <c r="AE917" s="72" t="e">
        <f ca="1">Coef!$J$6*Coef!$J$9*(V917-(Coef!$J$10*AB917)+(Coef!$J$11*AC917)-(Coef!$J$12*AD917))</f>
        <v>#N/A</v>
      </c>
      <c r="AF917" s="72" t="e">
        <f t="shared" ca="1" si="460"/>
        <v>#N/A</v>
      </c>
      <c r="AG917" s="72" t="e">
        <f ca="1">((Coef!$J$8*Y917^2)/2)*(COS(V917))^2</f>
        <v>#N/A</v>
      </c>
      <c r="AH917" s="72" t="e">
        <f t="shared" ca="1" si="461"/>
        <v>#N/A</v>
      </c>
      <c r="AI917" s="72" t="e">
        <f t="shared" ca="1" si="462"/>
        <v>#N/A</v>
      </c>
      <c r="AJ917" s="72" t="e">
        <f t="shared" ca="1" si="463"/>
        <v>#N/A</v>
      </c>
      <c r="AK917" s="72" t="e">
        <f t="shared" ca="1" si="464"/>
        <v>#N/A</v>
      </c>
      <c r="AL917" s="72" t="e">
        <f t="shared" ca="1" si="465"/>
        <v>#N/A</v>
      </c>
      <c r="AM917" s="72" t="e">
        <f ca="1">V917+(1+Coef!$J$8*(COS(V917))^2-(3/2)*Coef!$J$8*SIN(V917)*COS(V917)*(AL917-V917))*(AL917-V917)</f>
        <v>#N/A</v>
      </c>
      <c r="AN917" s="34" t="e">
        <f t="shared" ca="1" si="466"/>
        <v>#N/A</v>
      </c>
      <c r="AO917" s="33" t="e">
        <f t="shared" ca="1" si="467"/>
        <v>#N/A</v>
      </c>
      <c r="AP917" s="33" t="e">
        <f t="shared" ca="1" si="468"/>
        <v>#N/A</v>
      </c>
      <c r="AQ917" s="72" t="e">
        <f ca="1">'MGRS to Dist'!BP917</f>
        <v>#N/A</v>
      </c>
      <c r="AR917" s="72" t="e">
        <f ca="1">'MGRS to Dist'!BT917</f>
        <v>#N/A</v>
      </c>
      <c r="AS917" s="72" t="e">
        <f ca="1">'MGRS to Dist'!BU917</f>
        <v>#N/A</v>
      </c>
      <c r="AT917" s="72" t="e">
        <f ca="1">'MGRS to Dist'!BV917</f>
        <v>#N/A</v>
      </c>
    </row>
    <row r="918" spans="3:46" ht="16.5" customHeight="1">
      <c r="C918" s="72" t="str">
        <f t="shared" si="439"/>
        <v/>
      </c>
      <c r="D918" s="72" t="e">
        <f t="array" aca="1" ref="D918" ca="1">MATCH(TRUE,ISERROR(VALUE(MID(C918,ROW(INDIRECT("1:"&amp;LEN(C918))),1))),0)</f>
        <v>#N/A</v>
      </c>
      <c r="E918" s="72" t="e">
        <f t="shared" ca="1" si="440"/>
        <v>#N/A</v>
      </c>
      <c r="F918" s="72" t="e">
        <f t="shared" ca="1" si="441"/>
        <v>#N/A</v>
      </c>
      <c r="G918" s="72" t="e">
        <f t="shared" ca="1" si="442"/>
        <v>#N/A</v>
      </c>
      <c r="H918" s="72" t="e">
        <f t="shared" ca="1" si="443"/>
        <v>#N/A</v>
      </c>
      <c r="I918" s="72" t="e">
        <f t="shared" ca="1" si="444"/>
        <v>#N/A</v>
      </c>
      <c r="J918" s="72" t="e">
        <f t="shared" ca="1" si="445"/>
        <v>#N/A</v>
      </c>
      <c r="K918" s="72" t="e">
        <f t="shared" ca="1" si="446"/>
        <v>#N/A</v>
      </c>
      <c r="L918" s="72" t="e">
        <f t="shared" ca="1" si="447"/>
        <v>#N/A</v>
      </c>
      <c r="M918" s="72" t="e">
        <f ca="1">VLOOKUP(G918,Coef!$C$2:$F$25,4)</f>
        <v>#N/A</v>
      </c>
      <c r="N918" s="31" t="e">
        <f ca="1">VLOOKUP(F918,Coef!$C$4:$D$23,2)</f>
        <v>#N/A</v>
      </c>
      <c r="O918" s="31" t="e">
        <f ca="1">MOD(VLOOKUP(H918,Coef!$C$2:$G$21,5)+MOD(E918+1,2)*15,20)</f>
        <v>#N/A</v>
      </c>
      <c r="P918" s="31" t="e">
        <f ca="1">VLOOKUP(N918,Coef!$A$27:$B$46,2)</f>
        <v>#N/A</v>
      </c>
      <c r="Q918" s="31" t="e">
        <f ca="1">VLOOKUP(N918,Coef!$A$27:$C$46,3)+O918/10-0.1</f>
        <v>#N/A</v>
      </c>
      <c r="R918" s="31" t="e">
        <f t="shared" ca="1" si="448"/>
        <v>#N/A</v>
      </c>
      <c r="S918" s="72" t="e">
        <f t="shared" ca="1" si="449"/>
        <v>#N/A</v>
      </c>
      <c r="T918" s="72" t="e">
        <f t="shared" ca="1" si="450"/>
        <v>#N/A</v>
      </c>
      <c r="U918" s="72" t="e">
        <f t="shared" ca="1" si="451"/>
        <v>#N/A</v>
      </c>
      <c r="V918" s="72" t="e">
        <f t="shared" ca="1" si="452"/>
        <v>#N/A</v>
      </c>
      <c r="W918" s="72" t="e">
        <f ca="1">(Coef!$J$9/(1+Coef!$J$8*(COS(V918))^2)^0.5)*Coef!$J$6</f>
        <v>#N/A</v>
      </c>
      <c r="X918" s="72" t="e">
        <f t="shared" ca="1" si="453"/>
        <v>#N/A</v>
      </c>
      <c r="Y918" s="72" t="e">
        <f t="shared" ca="1" si="454"/>
        <v>#N/A</v>
      </c>
      <c r="Z918" s="72" t="e">
        <f t="shared" ca="1" si="455"/>
        <v>#N/A</v>
      </c>
      <c r="AA918" s="72" t="e">
        <f t="shared" ca="1" si="456"/>
        <v>#N/A</v>
      </c>
      <c r="AB918" s="72" t="e">
        <f t="shared" ca="1" si="457"/>
        <v>#N/A</v>
      </c>
      <c r="AC918" s="72" t="e">
        <f t="shared" ca="1" si="458"/>
        <v>#N/A</v>
      </c>
      <c r="AD918" s="72" t="e">
        <f t="shared" ca="1" si="459"/>
        <v>#N/A</v>
      </c>
      <c r="AE918" s="72" t="e">
        <f ca="1">Coef!$J$6*Coef!$J$9*(V918-(Coef!$J$10*AB918)+(Coef!$J$11*AC918)-(Coef!$J$12*AD918))</f>
        <v>#N/A</v>
      </c>
      <c r="AF918" s="72" t="e">
        <f t="shared" ca="1" si="460"/>
        <v>#N/A</v>
      </c>
      <c r="AG918" s="72" t="e">
        <f ca="1">((Coef!$J$8*Y918^2)/2)*(COS(V918))^2</f>
        <v>#N/A</v>
      </c>
      <c r="AH918" s="72" t="e">
        <f t="shared" ca="1" si="461"/>
        <v>#N/A</v>
      </c>
      <c r="AI918" s="72" t="e">
        <f t="shared" ca="1" si="462"/>
        <v>#N/A</v>
      </c>
      <c r="AJ918" s="72" t="e">
        <f t="shared" ca="1" si="463"/>
        <v>#N/A</v>
      </c>
      <c r="AK918" s="72" t="e">
        <f t="shared" ca="1" si="464"/>
        <v>#N/A</v>
      </c>
      <c r="AL918" s="72" t="e">
        <f t="shared" ca="1" si="465"/>
        <v>#N/A</v>
      </c>
      <c r="AM918" s="72" t="e">
        <f ca="1">V918+(1+Coef!$J$8*(COS(V918))^2-(3/2)*Coef!$J$8*SIN(V918)*COS(V918)*(AL918-V918))*(AL918-V918)</f>
        <v>#N/A</v>
      </c>
      <c r="AN918" s="34" t="e">
        <f t="shared" ca="1" si="466"/>
        <v>#N/A</v>
      </c>
      <c r="AO918" s="33" t="e">
        <f t="shared" ca="1" si="467"/>
        <v>#N/A</v>
      </c>
      <c r="AP918" s="33" t="e">
        <f t="shared" ca="1" si="468"/>
        <v>#N/A</v>
      </c>
      <c r="AQ918" s="72" t="e">
        <f ca="1">'MGRS to Dist'!BP918</f>
        <v>#N/A</v>
      </c>
      <c r="AR918" s="72" t="e">
        <f ca="1">'MGRS to Dist'!BT918</f>
        <v>#N/A</v>
      </c>
      <c r="AS918" s="72" t="e">
        <f ca="1">'MGRS to Dist'!BU918</f>
        <v>#N/A</v>
      </c>
      <c r="AT918" s="72" t="e">
        <f ca="1">'MGRS to Dist'!BV918</f>
        <v>#N/A</v>
      </c>
    </row>
    <row r="919" spans="3:46" ht="16.5" customHeight="1">
      <c r="C919" s="72" t="str">
        <f t="shared" si="439"/>
        <v/>
      </c>
      <c r="D919" s="72" t="e">
        <f t="array" aca="1" ref="D919" ca="1">MATCH(TRUE,ISERROR(VALUE(MID(C919,ROW(INDIRECT("1:"&amp;LEN(C919))),1))),0)</f>
        <v>#N/A</v>
      </c>
      <c r="E919" s="72" t="e">
        <f t="shared" ca="1" si="440"/>
        <v>#N/A</v>
      </c>
      <c r="F919" s="72" t="e">
        <f t="shared" ca="1" si="441"/>
        <v>#N/A</v>
      </c>
      <c r="G919" s="72" t="e">
        <f t="shared" ca="1" si="442"/>
        <v>#N/A</v>
      </c>
      <c r="H919" s="72" t="e">
        <f t="shared" ca="1" si="443"/>
        <v>#N/A</v>
      </c>
      <c r="I919" s="72" t="e">
        <f t="shared" ca="1" si="444"/>
        <v>#N/A</v>
      </c>
      <c r="J919" s="72" t="e">
        <f t="shared" ca="1" si="445"/>
        <v>#N/A</v>
      </c>
      <c r="K919" s="72" t="e">
        <f t="shared" ca="1" si="446"/>
        <v>#N/A</v>
      </c>
      <c r="L919" s="72" t="e">
        <f t="shared" ca="1" si="447"/>
        <v>#N/A</v>
      </c>
      <c r="M919" s="72" t="e">
        <f ca="1">VLOOKUP(G919,Coef!$C$2:$F$25,4)</f>
        <v>#N/A</v>
      </c>
      <c r="N919" s="31" t="e">
        <f ca="1">VLOOKUP(F919,Coef!$C$4:$D$23,2)</f>
        <v>#N/A</v>
      </c>
      <c r="O919" s="31" t="e">
        <f ca="1">MOD(VLOOKUP(H919,Coef!$C$2:$G$21,5)+MOD(E919+1,2)*15,20)</f>
        <v>#N/A</v>
      </c>
      <c r="P919" s="31" t="e">
        <f ca="1">VLOOKUP(N919,Coef!$A$27:$B$46,2)</f>
        <v>#N/A</v>
      </c>
      <c r="Q919" s="31" t="e">
        <f ca="1">VLOOKUP(N919,Coef!$A$27:$C$46,3)+O919/10-0.1</f>
        <v>#N/A</v>
      </c>
      <c r="R919" s="31" t="e">
        <f t="shared" ca="1" si="448"/>
        <v>#N/A</v>
      </c>
      <c r="S919" s="72" t="e">
        <f t="shared" ca="1" si="449"/>
        <v>#N/A</v>
      </c>
      <c r="T919" s="72" t="e">
        <f t="shared" ca="1" si="450"/>
        <v>#N/A</v>
      </c>
      <c r="U919" s="72" t="e">
        <f t="shared" ca="1" si="451"/>
        <v>#N/A</v>
      </c>
      <c r="V919" s="72" t="e">
        <f t="shared" ca="1" si="452"/>
        <v>#N/A</v>
      </c>
      <c r="W919" s="72" t="e">
        <f ca="1">(Coef!$J$9/(1+Coef!$J$8*(COS(V919))^2)^0.5)*Coef!$J$6</f>
        <v>#N/A</v>
      </c>
      <c r="X919" s="72" t="e">
        <f t="shared" ca="1" si="453"/>
        <v>#N/A</v>
      </c>
      <c r="Y919" s="72" t="e">
        <f t="shared" ca="1" si="454"/>
        <v>#N/A</v>
      </c>
      <c r="Z919" s="72" t="e">
        <f t="shared" ca="1" si="455"/>
        <v>#N/A</v>
      </c>
      <c r="AA919" s="72" t="e">
        <f t="shared" ca="1" si="456"/>
        <v>#N/A</v>
      </c>
      <c r="AB919" s="72" t="e">
        <f t="shared" ca="1" si="457"/>
        <v>#N/A</v>
      </c>
      <c r="AC919" s="72" t="e">
        <f t="shared" ca="1" si="458"/>
        <v>#N/A</v>
      </c>
      <c r="AD919" s="72" t="e">
        <f t="shared" ca="1" si="459"/>
        <v>#N/A</v>
      </c>
      <c r="AE919" s="72" t="e">
        <f ca="1">Coef!$J$6*Coef!$J$9*(V919-(Coef!$J$10*AB919)+(Coef!$J$11*AC919)-(Coef!$J$12*AD919))</f>
        <v>#N/A</v>
      </c>
      <c r="AF919" s="72" t="e">
        <f t="shared" ca="1" si="460"/>
        <v>#N/A</v>
      </c>
      <c r="AG919" s="72" t="e">
        <f ca="1">((Coef!$J$8*Y919^2)/2)*(COS(V919))^2</f>
        <v>#N/A</v>
      </c>
      <c r="AH919" s="72" t="e">
        <f t="shared" ca="1" si="461"/>
        <v>#N/A</v>
      </c>
      <c r="AI919" s="72" t="e">
        <f t="shared" ca="1" si="462"/>
        <v>#N/A</v>
      </c>
      <c r="AJ919" s="72" t="e">
        <f t="shared" ca="1" si="463"/>
        <v>#N/A</v>
      </c>
      <c r="AK919" s="72" t="e">
        <f t="shared" ca="1" si="464"/>
        <v>#N/A</v>
      </c>
      <c r="AL919" s="72" t="e">
        <f t="shared" ca="1" si="465"/>
        <v>#N/A</v>
      </c>
      <c r="AM919" s="72" t="e">
        <f ca="1">V919+(1+Coef!$J$8*(COS(V919))^2-(3/2)*Coef!$J$8*SIN(V919)*COS(V919)*(AL919-V919))*(AL919-V919)</f>
        <v>#N/A</v>
      </c>
      <c r="AN919" s="34" t="e">
        <f t="shared" ca="1" si="466"/>
        <v>#N/A</v>
      </c>
      <c r="AO919" s="33" t="e">
        <f t="shared" ca="1" si="467"/>
        <v>#N/A</v>
      </c>
      <c r="AP919" s="33" t="e">
        <f t="shared" ca="1" si="468"/>
        <v>#N/A</v>
      </c>
      <c r="AQ919" s="72" t="e">
        <f ca="1">'MGRS to Dist'!BP919</f>
        <v>#N/A</v>
      </c>
      <c r="AR919" s="72" t="e">
        <f ca="1">'MGRS to Dist'!BT919</f>
        <v>#N/A</v>
      </c>
      <c r="AS919" s="72" t="e">
        <f ca="1">'MGRS to Dist'!BU919</f>
        <v>#N/A</v>
      </c>
      <c r="AT919" s="72" t="e">
        <f ca="1">'MGRS to Dist'!BV919</f>
        <v>#N/A</v>
      </c>
    </row>
    <row r="920" spans="3:46" ht="16.5" customHeight="1">
      <c r="C920" s="72" t="str">
        <f t="shared" si="439"/>
        <v/>
      </c>
      <c r="D920" s="72" t="e">
        <f t="array" aca="1" ref="D920" ca="1">MATCH(TRUE,ISERROR(VALUE(MID(C920,ROW(INDIRECT("1:"&amp;LEN(C920))),1))),0)</f>
        <v>#N/A</v>
      </c>
      <c r="E920" s="72" t="e">
        <f t="shared" ca="1" si="440"/>
        <v>#N/A</v>
      </c>
      <c r="F920" s="72" t="e">
        <f t="shared" ca="1" si="441"/>
        <v>#N/A</v>
      </c>
      <c r="G920" s="72" t="e">
        <f t="shared" ca="1" si="442"/>
        <v>#N/A</v>
      </c>
      <c r="H920" s="72" t="e">
        <f t="shared" ca="1" si="443"/>
        <v>#N/A</v>
      </c>
      <c r="I920" s="72" t="e">
        <f t="shared" ca="1" si="444"/>
        <v>#N/A</v>
      </c>
      <c r="J920" s="72" t="e">
        <f t="shared" ca="1" si="445"/>
        <v>#N/A</v>
      </c>
      <c r="K920" s="72" t="e">
        <f t="shared" ca="1" si="446"/>
        <v>#N/A</v>
      </c>
      <c r="L920" s="72" t="e">
        <f t="shared" ca="1" si="447"/>
        <v>#N/A</v>
      </c>
      <c r="M920" s="72" t="e">
        <f ca="1">VLOOKUP(G920,Coef!$C$2:$F$25,4)</f>
        <v>#N/A</v>
      </c>
      <c r="N920" s="31" t="e">
        <f ca="1">VLOOKUP(F920,Coef!$C$4:$D$23,2)</f>
        <v>#N/A</v>
      </c>
      <c r="O920" s="31" t="e">
        <f ca="1">MOD(VLOOKUP(H920,Coef!$C$2:$G$21,5)+MOD(E920+1,2)*15,20)</f>
        <v>#N/A</v>
      </c>
      <c r="P920" s="31" t="e">
        <f ca="1">VLOOKUP(N920,Coef!$A$27:$B$46,2)</f>
        <v>#N/A</v>
      </c>
      <c r="Q920" s="31" t="e">
        <f ca="1">VLOOKUP(N920,Coef!$A$27:$C$46,3)+O920/10-0.1</f>
        <v>#N/A</v>
      </c>
      <c r="R920" s="31" t="e">
        <f t="shared" ca="1" si="448"/>
        <v>#N/A</v>
      </c>
      <c r="S920" s="72" t="e">
        <f t="shared" ca="1" si="449"/>
        <v>#N/A</v>
      </c>
      <c r="T920" s="72" t="e">
        <f t="shared" ca="1" si="450"/>
        <v>#N/A</v>
      </c>
      <c r="U920" s="72" t="e">
        <f t="shared" ca="1" si="451"/>
        <v>#N/A</v>
      </c>
      <c r="V920" s="72" t="e">
        <f t="shared" ca="1" si="452"/>
        <v>#N/A</v>
      </c>
      <c r="W920" s="72" t="e">
        <f ca="1">(Coef!$J$9/(1+Coef!$J$8*(COS(V920))^2)^0.5)*Coef!$J$6</f>
        <v>#N/A</v>
      </c>
      <c r="X920" s="72" t="e">
        <f t="shared" ca="1" si="453"/>
        <v>#N/A</v>
      </c>
      <c r="Y920" s="72" t="e">
        <f t="shared" ca="1" si="454"/>
        <v>#N/A</v>
      </c>
      <c r="Z920" s="72" t="e">
        <f t="shared" ca="1" si="455"/>
        <v>#N/A</v>
      </c>
      <c r="AA920" s="72" t="e">
        <f t="shared" ca="1" si="456"/>
        <v>#N/A</v>
      </c>
      <c r="AB920" s="72" t="e">
        <f t="shared" ca="1" si="457"/>
        <v>#N/A</v>
      </c>
      <c r="AC920" s="72" t="e">
        <f t="shared" ca="1" si="458"/>
        <v>#N/A</v>
      </c>
      <c r="AD920" s="72" t="e">
        <f t="shared" ca="1" si="459"/>
        <v>#N/A</v>
      </c>
      <c r="AE920" s="72" t="e">
        <f ca="1">Coef!$J$6*Coef!$J$9*(V920-(Coef!$J$10*AB920)+(Coef!$J$11*AC920)-(Coef!$J$12*AD920))</f>
        <v>#N/A</v>
      </c>
      <c r="AF920" s="72" t="e">
        <f t="shared" ca="1" si="460"/>
        <v>#N/A</v>
      </c>
      <c r="AG920" s="72" t="e">
        <f ca="1">((Coef!$J$8*Y920^2)/2)*(COS(V920))^2</f>
        <v>#N/A</v>
      </c>
      <c r="AH920" s="72" t="e">
        <f t="shared" ca="1" si="461"/>
        <v>#N/A</v>
      </c>
      <c r="AI920" s="72" t="e">
        <f t="shared" ca="1" si="462"/>
        <v>#N/A</v>
      </c>
      <c r="AJ920" s="72" t="e">
        <f t="shared" ca="1" si="463"/>
        <v>#N/A</v>
      </c>
      <c r="AK920" s="72" t="e">
        <f t="shared" ca="1" si="464"/>
        <v>#N/A</v>
      </c>
      <c r="AL920" s="72" t="e">
        <f t="shared" ca="1" si="465"/>
        <v>#N/A</v>
      </c>
      <c r="AM920" s="72" t="e">
        <f ca="1">V920+(1+Coef!$J$8*(COS(V920))^2-(3/2)*Coef!$J$8*SIN(V920)*COS(V920)*(AL920-V920))*(AL920-V920)</f>
        <v>#N/A</v>
      </c>
      <c r="AN920" s="34" t="e">
        <f t="shared" ca="1" si="466"/>
        <v>#N/A</v>
      </c>
      <c r="AO920" s="33" t="e">
        <f t="shared" ca="1" si="467"/>
        <v>#N/A</v>
      </c>
      <c r="AP920" s="33" t="e">
        <f t="shared" ca="1" si="468"/>
        <v>#N/A</v>
      </c>
      <c r="AQ920" s="72" t="e">
        <f ca="1">'MGRS to Dist'!BP920</f>
        <v>#N/A</v>
      </c>
      <c r="AR920" s="72" t="e">
        <f ca="1">'MGRS to Dist'!BT920</f>
        <v>#N/A</v>
      </c>
      <c r="AS920" s="72" t="e">
        <f ca="1">'MGRS to Dist'!BU920</f>
        <v>#N/A</v>
      </c>
      <c r="AT920" s="72" t="e">
        <f ca="1">'MGRS to Dist'!BV920</f>
        <v>#N/A</v>
      </c>
    </row>
    <row r="921" spans="3:46" ht="16.5" customHeight="1">
      <c r="C921" s="72" t="str">
        <f t="shared" si="439"/>
        <v/>
      </c>
      <c r="D921" s="72" t="e">
        <f t="array" aca="1" ref="D921" ca="1">MATCH(TRUE,ISERROR(VALUE(MID(C921,ROW(INDIRECT("1:"&amp;LEN(C921))),1))),0)</f>
        <v>#N/A</v>
      </c>
      <c r="E921" s="72" t="e">
        <f t="shared" ca="1" si="440"/>
        <v>#N/A</v>
      </c>
      <c r="F921" s="72" t="e">
        <f t="shared" ca="1" si="441"/>
        <v>#N/A</v>
      </c>
      <c r="G921" s="72" t="e">
        <f t="shared" ca="1" si="442"/>
        <v>#N/A</v>
      </c>
      <c r="H921" s="72" t="e">
        <f t="shared" ca="1" si="443"/>
        <v>#N/A</v>
      </c>
      <c r="I921" s="72" t="e">
        <f t="shared" ca="1" si="444"/>
        <v>#N/A</v>
      </c>
      <c r="J921" s="72" t="e">
        <f t="shared" ca="1" si="445"/>
        <v>#N/A</v>
      </c>
      <c r="K921" s="72" t="e">
        <f t="shared" ca="1" si="446"/>
        <v>#N/A</v>
      </c>
      <c r="L921" s="72" t="e">
        <f t="shared" ca="1" si="447"/>
        <v>#N/A</v>
      </c>
      <c r="M921" s="72" t="e">
        <f ca="1">VLOOKUP(G921,Coef!$C$2:$F$25,4)</f>
        <v>#N/A</v>
      </c>
      <c r="N921" s="31" t="e">
        <f ca="1">VLOOKUP(F921,Coef!$C$4:$D$23,2)</f>
        <v>#N/A</v>
      </c>
      <c r="O921" s="31" t="e">
        <f ca="1">MOD(VLOOKUP(H921,Coef!$C$2:$G$21,5)+MOD(E921+1,2)*15,20)</f>
        <v>#N/A</v>
      </c>
      <c r="P921" s="31" t="e">
        <f ca="1">VLOOKUP(N921,Coef!$A$27:$B$46,2)</f>
        <v>#N/A</v>
      </c>
      <c r="Q921" s="31" t="e">
        <f ca="1">VLOOKUP(N921,Coef!$A$27:$C$46,3)+O921/10-0.1</f>
        <v>#N/A</v>
      </c>
      <c r="R921" s="31" t="e">
        <f t="shared" ca="1" si="448"/>
        <v>#N/A</v>
      </c>
      <c r="S921" s="72" t="e">
        <f t="shared" ca="1" si="449"/>
        <v>#N/A</v>
      </c>
      <c r="T921" s="72" t="e">
        <f t="shared" ca="1" si="450"/>
        <v>#N/A</v>
      </c>
      <c r="U921" s="72" t="e">
        <f t="shared" ca="1" si="451"/>
        <v>#N/A</v>
      </c>
      <c r="V921" s="72" t="e">
        <f t="shared" ca="1" si="452"/>
        <v>#N/A</v>
      </c>
      <c r="W921" s="72" t="e">
        <f ca="1">(Coef!$J$9/(1+Coef!$J$8*(COS(V921))^2)^0.5)*Coef!$J$6</f>
        <v>#N/A</v>
      </c>
      <c r="X921" s="72" t="e">
        <f t="shared" ca="1" si="453"/>
        <v>#N/A</v>
      </c>
      <c r="Y921" s="72" t="e">
        <f t="shared" ca="1" si="454"/>
        <v>#N/A</v>
      </c>
      <c r="Z921" s="72" t="e">
        <f t="shared" ca="1" si="455"/>
        <v>#N/A</v>
      </c>
      <c r="AA921" s="72" t="e">
        <f t="shared" ca="1" si="456"/>
        <v>#N/A</v>
      </c>
      <c r="AB921" s="72" t="e">
        <f t="shared" ca="1" si="457"/>
        <v>#N/A</v>
      </c>
      <c r="AC921" s="72" t="e">
        <f t="shared" ca="1" si="458"/>
        <v>#N/A</v>
      </c>
      <c r="AD921" s="72" t="e">
        <f t="shared" ca="1" si="459"/>
        <v>#N/A</v>
      </c>
      <c r="AE921" s="72" t="e">
        <f ca="1">Coef!$J$6*Coef!$J$9*(V921-(Coef!$J$10*AB921)+(Coef!$J$11*AC921)-(Coef!$J$12*AD921))</f>
        <v>#N/A</v>
      </c>
      <c r="AF921" s="72" t="e">
        <f t="shared" ca="1" si="460"/>
        <v>#N/A</v>
      </c>
      <c r="AG921" s="72" t="e">
        <f ca="1">((Coef!$J$8*Y921^2)/2)*(COS(V921))^2</f>
        <v>#N/A</v>
      </c>
      <c r="AH921" s="72" t="e">
        <f t="shared" ca="1" si="461"/>
        <v>#N/A</v>
      </c>
      <c r="AI921" s="72" t="e">
        <f t="shared" ca="1" si="462"/>
        <v>#N/A</v>
      </c>
      <c r="AJ921" s="72" t="e">
        <f t="shared" ca="1" si="463"/>
        <v>#N/A</v>
      </c>
      <c r="AK921" s="72" t="e">
        <f t="shared" ca="1" si="464"/>
        <v>#N/A</v>
      </c>
      <c r="AL921" s="72" t="e">
        <f t="shared" ca="1" si="465"/>
        <v>#N/A</v>
      </c>
      <c r="AM921" s="72" t="e">
        <f ca="1">V921+(1+Coef!$J$8*(COS(V921))^2-(3/2)*Coef!$J$8*SIN(V921)*COS(V921)*(AL921-V921))*(AL921-V921)</f>
        <v>#N/A</v>
      </c>
      <c r="AN921" s="34" t="e">
        <f t="shared" ca="1" si="466"/>
        <v>#N/A</v>
      </c>
      <c r="AO921" s="33" t="e">
        <f t="shared" ca="1" si="467"/>
        <v>#N/A</v>
      </c>
      <c r="AP921" s="33" t="e">
        <f t="shared" ca="1" si="468"/>
        <v>#N/A</v>
      </c>
      <c r="AQ921" s="72" t="e">
        <f ca="1">'MGRS to Dist'!BP921</f>
        <v>#N/A</v>
      </c>
      <c r="AR921" s="72" t="e">
        <f ca="1">'MGRS to Dist'!BT921</f>
        <v>#N/A</v>
      </c>
      <c r="AS921" s="72" t="e">
        <f ca="1">'MGRS to Dist'!BU921</f>
        <v>#N/A</v>
      </c>
      <c r="AT921" s="72" t="e">
        <f ca="1">'MGRS to Dist'!BV921</f>
        <v>#N/A</v>
      </c>
    </row>
    <row r="922" spans="3:46" ht="16.5" customHeight="1">
      <c r="C922" s="72" t="str">
        <f t="shared" si="439"/>
        <v/>
      </c>
      <c r="D922" s="72" t="e">
        <f t="array" aca="1" ref="D922" ca="1">MATCH(TRUE,ISERROR(VALUE(MID(C922,ROW(INDIRECT("1:"&amp;LEN(C922))),1))),0)</f>
        <v>#N/A</v>
      </c>
      <c r="E922" s="72" t="e">
        <f t="shared" ca="1" si="440"/>
        <v>#N/A</v>
      </c>
      <c r="F922" s="72" t="e">
        <f t="shared" ca="1" si="441"/>
        <v>#N/A</v>
      </c>
      <c r="G922" s="72" t="e">
        <f t="shared" ca="1" si="442"/>
        <v>#N/A</v>
      </c>
      <c r="H922" s="72" t="e">
        <f t="shared" ca="1" si="443"/>
        <v>#N/A</v>
      </c>
      <c r="I922" s="72" t="e">
        <f t="shared" ca="1" si="444"/>
        <v>#N/A</v>
      </c>
      <c r="J922" s="72" t="e">
        <f t="shared" ca="1" si="445"/>
        <v>#N/A</v>
      </c>
      <c r="K922" s="72" t="e">
        <f t="shared" ca="1" si="446"/>
        <v>#N/A</v>
      </c>
      <c r="L922" s="72" t="e">
        <f t="shared" ca="1" si="447"/>
        <v>#N/A</v>
      </c>
      <c r="M922" s="72" t="e">
        <f ca="1">VLOOKUP(G922,Coef!$C$2:$F$25,4)</f>
        <v>#N/A</v>
      </c>
      <c r="N922" s="31" t="e">
        <f ca="1">VLOOKUP(F922,Coef!$C$4:$D$23,2)</f>
        <v>#N/A</v>
      </c>
      <c r="O922" s="31" t="e">
        <f ca="1">MOD(VLOOKUP(H922,Coef!$C$2:$G$21,5)+MOD(E922+1,2)*15,20)</f>
        <v>#N/A</v>
      </c>
      <c r="P922" s="31" t="e">
        <f ca="1">VLOOKUP(N922,Coef!$A$27:$B$46,2)</f>
        <v>#N/A</v>
      </c>
      <c r="Q922" s="31" t="e">
        <f ca="1">VLOOKUP(N922,Coef!$A$27:$C$46,3)+O922/10-0.1</f>
        <v>#N/A</v>
      </c>
      <c r="R922" s="31" t="e">
        <f t="shared" ca="1" si="448"/>
        <v>#N/A</v>
      </c>
      <c r="S922" s="72" t="e">
        <f t="shared" ca="1" si="449"/>
        <v>#N/A</v>
      </c>
      <c r="T922" s="72" t="e">
        <f t="shared" ca="1" si="450"/>
        <v>#N/A</v>
      </c>
      <c r="U922" s="72" t="e">
        <f t="shared" ca="1" si="451"/>
        <v>#N/A</v>
      </c>
      <c r="V922" s="72" t="e">
        <f t="shared" ca="1" si="452"/>
        <v>#N/A</v>
      </c>
      <c r="W922" s="72" t="e">
        <f ca="1">(Coef!$J$9/(1+Coef!$J$8*(COS(V922))^2)^0.5)*Coef!$J$6</f>
        <v>#N/A</v>
      </c>
      <c r="X922" s="72" t="e">
        <f t="shared" ca="1" si="453"/>
        <v>#N/A</v>
      </c>
      <c r="Y922" s="72" t="e">
        <f t="shared" ca="1" si="454"/>
        <v>#N/A</v>
      </c>
      <c r="Z922" s="72" t="e">
        <f t="shared" ca="1" si="455"/>
        <v>#N/A</v>
      </c>
      <c r="AA922" s="72" t="e">
        <f t="shared" ca="1" si="456"/>
        <v>#N/A</v>
      </c>
      <c r="AB922" s="72" t="e">
        <f t="shared" ca="1" si="457"/>
        <v>#N/A</v>
      </c>
      <c r="AC922" s="72" t="e">
        <f t="shared" ca="1" si="458"/>
        <v>#N/A</v>
      </c>
      <c r="AD922" s="72" t="e">
        <f t="shared" ca="1" si="459"/>
        <v>#N/A</v>
      </c>
      <c r="AE922" s="72" t="e">
        <f ca="1">Coef!$J$6*Coef!$J$9*(V922-(Coef!$J$10*AB922)+(Coef!$J$11*AC922)-(Coef!$J$12*AD922))</f>
        <v>#N/A</v>
      </c>
      <c r="AF922" s="72" t="e">
        <f t="shared" ca="1" si="460"/>
        <v>#N/A</v>
      </c>
      <c r="AG922" s="72" t="e">
        <f ca="1">((Coef!$J$8*Y922^2)/2)*(COS(V922))^2</f>
        <v>#N/A</v>
      </c>
      <c r="AH922" s="72" t="e">
        <f t="shared" ca="1" si="461"/>
        <v>#N/A</v>
      </c>
      <c r="AI922" s="72" t="e">
        <f t="shared" ca="1" si="462"/>
        <v>#N/A</v>
      </c>
      <c r="AJ922" s="72" t="e">
        <f t="shared" ca="1" si="463"/>
        <v>#N/A</v>
      </c>
      <c r="AK922" s="72" t="e">
        <f t="shared" ca="1" si="464"/>
        <v>#N/A</v>
      </c>
      <c r="AL922" s="72" t="e">
        <f t="shared" ca="1" si="465"/>
        <v>#N/A</v>
      </c>
      <c r="AM922" s="72" t="e">
        <f ca="1">V922+(1+Coef!$J$8*(COS(V922))^2-(3/2)*Coef!$J$8*SIN(V922)*COS(V922)*(AL922-V922))*(AL922-V922)</f>
        <v>#N/A</v>
      </c>
      <c r="AN922" s="34" t="e">
        <f t="shared" ca="1" si="466"/>
        <v>#N/A</v>
      </c>
      <c r="AO922" s="33" t="e">
        <f t="shared" ca="1" si="467"/>
        <v>#N/A</v>
      </c>
      <c r="AP922" s="33" t="e">
        <f t="shared" ca="1" si="468"/>
        <v>#N/A</v>
      </c>
      <c r="AQ922" s="72" t="e">
        <f ca="1">'MGRS to Dist'!BP922</f>
        <v>#N/A</v>
      </c>
      <c r="AR922" s="72" t="e">
        <f ca="1">'MGRS to Dist'!BT922</f>
        <v>#N/A</v>
      </c>
      <c r="AS922" s="72" t="e">
        <f ca="1">'MGRS to Dist'!BU922</f>
        <v>#N/A</v>
      </c>
      <c r="AT922" s="72" t="e">
        <f ca="1">'MGRS to Dist'!BV922</f>
        <v>#N/A</v>
      </c>
    </row>
    <row r="923" spans="3:46" ht="16.5" customHeight="1">
      <c r="C923" s="72" t="str">
        <f t="shared" si="439"/>
        <v/>
      </c>
      <c r="D923" s="72" t="e">
        <f t="array" aca="1" ref="D923" ca="1">MATCH(TRUE,ISERROR(VALUE(MID(C923,ROW(INDIRECT("1:"&amp;LEN(C923))),1))),0)</f>
        <v>#N/A</v>
      </c>
      <c r="E923" s="72" t="e">
        <f t="shared" ca="1" si="440"/>
        <v>#N/A</v>
      </c>
      <c r="F923" s="72" t="e">
        <f t="shared" ca="1" si="441"/>
        <v>#N/A</v>
      </c>
      <c r="G923" s="72" t="e">
        <f t="shared" ca="1" si="442"/>
        <v>#N/A</v>
      </c>
      <c r="H923" s="72" t="e">
        <f t="shared" ca="1" si="443"/>
        <v>#N/A</v>
      </c>
      <c r="I923" s="72" t="e">
        <f t="shared" ca="1" si="444"/>
        <v>#N/A</v>
      </c>
      <c r="J923" s="72" t="e">
        <f t="shared" ca="1" si="445"/>
        <v>#N/A</v>
      </c>
      <c r="K923" s="72" t="e">
        <f t="shared" ca="1" si="446"/>
        <v>#N/A</v>
      </c>
      <c r="L923" s="72" t="e">
        <f t="shared" ca="1" si="447"/>
        <v>#N/A</v>
      </c>
      <c r="M923" s="72" t="e">
        <f ca="1">VLOOKUP(G923,Coef!$C$2:$F$25,4)</f>
        <v>#N/A</v>
      </c>
      <c r="N923" s="31" t="e">
        <f ca="1">VLOOKUP(F923,Coef!$C$4:$D$23,2)</f>
        <v>#N/A</v>
      </c>
      <c r="O923" s="31" t="e">
        <f ca="1">MOD(VLOOKUP(H923,Coef!$C$2:$G$21,5)+MOD(E923+1,2)*15,20)</f>
        <v>#N/A</v>
      </c>
      <c r="P923" s="31" t="e">
        <f ca="1">VLOOKUP(N923,Coef!$A$27:$B$46,2)</f>
        <v>#N/A</v>
      </c>
      <c r="Q923" s="31" t="e">
        <f ca="1">VLOOKUP(N923,Coef!$A$27:$C$46,3)+O923/10-0.1</f>
        <v>#N/A</v>
      </c>
      <c r="R923" s="31" t="e">
        <f t="shared" ca="1" si="448"/>
        <v>#N/A</v>
      </c>
      <c r="S923" s="72" t="e">
        <f t="shared" ca="1" si="449"/>
        <v>#N/A</v>
      </c>
      <c r="T923" s="72" t="e">
        <f t="shared" ca="1" si="450"/>
        <v>#N/A</v>
      </c>
      <c r="U923" s="72" t="e">
        <f t="shared" ca="1" si="451"/>
        <v>#N/A</v>
      </c>
      <c r="V923" s="72" t="e">
        <f t="shared" ca="1" si="452"/>
        <v>#N/A</v>
      </c>
      <c r="W923" s="72" t="e">
        <f ca="1">(Coef!$J$9/(1+Coef!$J$8*(COS(V923))^2)^0.5)*Coef!$J$6</f>
        <v>#N/A</v>
      </c>
      <c r="X923" s="72" t="e">
        <f t="shared" ca="1" si="453"/>
        <v>#N/A</v>
      </c>
      <c r="Y923" s="72" t="e">
        <f t="shared" ca="1" si="454"/>
        <v>#N/A</v>
      </c>
      <c r="Z923" s="72" t="e">
        <f t="shared" ca="1" si="455"/>
        <v>#N/A</v>
      </c>
      <c r="AA923" s="72" t="e">
        <f t="shared" ca="1" si="456"/>
        <v>#N/A</v>
      </c>
      <c r="AB923" s="72" t="e">
        <f t="shared" ca="1" si="457"/>
        <v>#N/A</v>
      </c>
      <c r="AC923" s="72" t="e">
        <f t="shared" ca="1" si="458"/>
        <v>#N/A</v>
      </c>
      <c r="AD923" s="72" t="e">
        <f t="shared" ca="1" si="459"/>
        <v>#N/A</v>
      </c>
      <c r="AE923" s="72" t="e">
        <f ca="1">Coef!$J$6*Coef!$J$9*(V923-(Coef!$J$10*AB923)+(Coef!$J$11*AC923)-(Coef!$J$12*AD923))</f>
        <v>#N/A</v>
      </c>
      <c r="AF923" s="72" t="e">
        <f t="shared" ca="1" si="460"/>
        <v>#N/A</v>
      </c>
      <c r="AG923" s="72" t="e">
        <f ca="1">((Coef!$J$8*Y923^2)/2)*(COS(V923))^2</f>
        <v>#N/A</v>
      </c>
      <c r="AH923" s="72" t="e">
        <f t="shared" ca="1" si="461"/>
        <v>#N/A</v>
      </c>
      <c r="AI923" s="72" t="e">
        <f t="shared" ca="1" si="462"/>
        <v>#N/A</v>
      </c>
      <c r="AJ923" s="72" t="e">
        <f t="shared" ca="1" si="463"/>
        <v>#N/A</v>
      </c>
      <c r="AK923" s="72" t="e">
        <f t="shared" ca="1" si="464"/>
        <v>#N/A</v>
      </c>
      <c r="AL923" s="72" t="e">
        <f t="shared" ca="1" si="465"/>
        <v>#N/A</v>
      </c>
      <c r="AM923" s="72" t="e">
        <f ca="1">V923+(1+Coef!$J$8*(COS(V923))^2-(3/2)*Coef!$J$8*SIN(V923)*COS(V923)*(AL923-V923))*(AL923-V923)</f>
        <v>#N/A</v>
      </c>
      <c r="AN923" s="34" t="e">
        <f t="shared" ca="1" si="466"/>
        <v>#N/A</v>
      </c>
      <c r="AO923" s="33" t="e">
        <f t="shared" ca="1" si="467"/>
        <v>#N/A</v>
      </c>
      <c r="AP923" s="33" t="e">
        <f t="shared" ca="1" si="468"/>
        <v>#N/A</v>
      </c>
      <c r="AQ923" s="72" t="e">
        <f ca="1">'MGRS to Dist'!BP923</f>
        <v>#N/A</v>
      </c>
      <c r="AR923" s="72" t="e">
        <f ca="1">'MGRS to Dist'!BT923</f>
        <v>#N/A</v>
      </c>
      <c r="AS923" s="72" t="e">
        <f ca="1">'MGRS to Dist'!BU923</f>
        <v>#N/A</v>
      </c>
      <c r="AT923" s="72" t="e">
        <f ca="1">'MGRS to Dist'!BV923</f>
        <v>#N/A</v>
      </c>
    </row>
    <row r="924" spans="3:46" ht="16.5" customHeight="1">
      <c r="C924" s="72" t="str">
        <f t="shared" ref="C924:C987" si="469">SUBSTITUTE(B924," ","")</f>
        <v/>
      </c>
      <c r="D924" s="72" t="e">
        <f t="array" aca="1" ref="D924" ca="1">MATCH(TRUE,ISERROR(VALUE(MID(C924,ROW(INDIRECT("1:"&amp;LEN(C924))),1))),0)</f>
        <v>#N/A</v>
      </c>
      <c r="E924" s="72" t="e">
        <f t="shared" ref="E924:E987" ca="1" si="470">VALUE(LEFT(C924,D924-1))</f>
        <v>#N/A</v>
      </c>
      <c r="F924" s="72" t="e">
        <f t="shared" ref="F924:F987" ca="1" si="471">MID(C924,D924,1)</f>
        <v>#N/A</v>
      </c>
      <c r="G924" s="72" t="e">
        <f t="shared" ref="G924:G987" ca="1" si="472">MID(C924,D924+1,1)</f>
        <v>#N/A</v>
      </c>
      <c r="H924" s="72" t="e">
        <f t="shared" ref="H924:H987" ca="1" si="473">MID(C924,D924+2,1)</f>
        <v>#N/A</v>
      </c>
      <c r="I924" s="72" t="e">
        <f t="shared" ref="I924:I987" ca="1" si="474">LEN(C924)-D924-2</f>
        <v>#N/A</v>
      </c>
      <c r="J924" s="72" t="e">
        <f t="shared" ref="J924:J987" ca="1" si="475">VALUE(LEFT(RIGHT(C924,I924),I924/2))*10^(5-I924/2)</f>
        <v>#N/A</v>
      </c>
      <c r="K924" s="72" t="e">
        <f t="shared" ref="K924:K987" ca="1" si="476">VALUE(RIGHT(C924,I924/2))*10^(5-I924/2)</f>
        <v>#N/A</v>
      </c>
      <c r="L924" s="72" t="e">
        <f t="shared" ref="L924:L987" ca="1" si="477">E924*6-183*PI()/180</f>
        <v>#N/A</v>
      </c>
      <c r="M924" s="72" t="e">
        <f ca="1">VLOOKUP(G924,Coef!$C$2:$F$25,4)</f>
        <v>#N/A</v>
      </c>
      <c r="N924" s="31" t="e">
        <f ca="1">VLOOKUP(F924,Coef!$C$4:$D$23,2)</f>
        <v>#N/A</v>
      </c>
      <c r="O924" s="31" t="e">
        <f ca="1">MOD(VLOOKUP(H924,Coef!$C$2:$G$21,5)+MOD(E924+1,2)*15,20)</f>
        <v>#N/A</v>
      </c>
      <c r="P924" s="31" t="e">
        <f ca="1">VLOOKUP(N924,Coef!$A$27:$B$46,2)</f>
        <v>#N/A</v>
      </c>
      <c r="Q924" s="31" t="e">
        <f ca="1">VLOOKUP(N924,Coef!$A$27:$C$46,3)+O924/10-0.1</f>
        <v>#N/A</v>
      </c>
      <c r="R924" s="31" t="e">
        <f t="shared" ref="R924:R987" ca="1" si="478">IF(Q924+0.1&lt;P924,Q924+2,Q924)</f>
        <v>#N/A</v>
      </c>
      <c r="S924" s="72" t="e">
        <f t="shared" ref="S924:S987" ca="1" si="479">M924*100000+J924</f>
        <v>#N/A</v>
      </c>
      <c r="T924" s="72" t="e">
        <f t="shared" ref="T924:T987" ca="1" si="480">R924*1000000+K924</f>
        <v>#N/A</v>
      </c>
      <c r="U924" s="72" t="e">
        <f t="shared" ref="U924:U987" ca="1" si="481">IF(N924&lt;11,T924-10000000,T924)</f>
        <v>#N/A</v>
      </c>
      <c r="V924" s="72" t="e">
        <f t="shared" ref="V924:V987" ca="1" si="482">U924/(6366197.724*0.9996)</f>
        <v>#N/A</v>
      </c>
      <c r="W924" s="72" t="e">
        <f ca="1">(Coef!$J$9/(1+Coef!$J$8*(COS(V924))^2)^0.5)*Coef!$J$6</f>
        <v>#N/A</v>
      </c>
      <c r="X924" s="72" t="e">
        <f t="shared" ref="X924:X987" ca="1" si="483">6*E924-183</f>
        <v>#N/A</v>
      </c>
      <c r="Y924" s="72" t="e">
        <f t="shared" ref="Y924:Y987" ca="1" si="484">(S924-500000)/W924</f>
        <v>#N/A</v>
      </c>
      <c r="Z924" s="72" t="e">
        <f t="shared" ref="Z924:Z987" ca="1" si="485">SIN(2*V924)</f>
        <v>#N/A</v>
      </c>
      <c r="AA924" s="72" t="e">
        <f t="shared" ref="AA924:AA987" ca="1" si="486">Z924*(COS(V924))^2</f>
        <v>#N/A</v>
      </c>
      <c r="AB924" s="72" t="e">
        <f t="shared" ref="AB924:AB987" ca="1" si="487">V924+(Z924/2)</f>
        <v>#N/A</v>
      </c>
      <c r="AC924" s="72" t="e">
        <f t="shared" ref="AC924:AC987" ca="1" si="488">(3*AB924+AA924)/4</f>
        <v>#N/A</v>
      </c>
      <c r="AD924" s="72" t="e">
        <f t="shared" ref="AD924:AD987" ca="1" si="489">(5*AC924+AA924*(COS(V924))^2)/3</f>
        <v>#N/A</v>
      </c>
      <c r="AE924" s="72" t="e">
        <f ca="1">Coef!$J$6*Coef!$J$9*(V924-(Coef!$J$10*AB924)+(Coef!$J$11*AC924)-(Coef!$J$12*AD924))</f>
        <v>#N/A</v>
      </c>
      <c r="AF924" s="72" t="e">
        <f t="shared" ref="AF924:AF987" ca="1" si="490">(U924-AE924)/W924</f>
        <v>#N/A</v>
      </c>
      <c r="AG924" s="72" t="e">
        <f ca="1">((Coef!$J$8*Y924^2)/2)*(COS(V924))^2</f>
        <v>#N/A</v>
      </c>
      <c r="AH924" s="72" t="e">
        <f t="shared" ref="AH924:AH987" ca="1" si="491">Y924*(1-(AG924/3))</f>
        <v>#N/A</v>
      </c>
      <c r="AI924" s="72" t="e">
        <f t="shared" ref="AI924:AI987" ca="1" si="492">AF924*(1-AG924)+V924</f>
        <v>#N/A</v>
      </c>
      <c r="AJ924" s="72" t="e">
        <f t="shared" ref="AJ924:AJ987" ca="1" si="493">(EXP(AH924)-EXP(-AH924))/2</f>
        <v>#N/A</v>
      </c>
      <c r="AK924" s="72" t="e">
        <f t="shared" ref="AK924:AK987" ca="1" si="494">ATAN(AJ924/COS(AI924))</f>
        <v>#N/A</v>
      </c>
      <c r="AL924" s="72" t="e">
        <f t="shared" ref="AL924:AL987" ca="1" si="495">ATAN(COS(AK924)*TAN(AI924))</f>
        <v>#N/A</v>
      </c>
      <c r="AM924" s="72" t="e">
        <f ca="1">V924+(1+Coef!$J$8*(COS(V924))^2-(3/2)*Coef!$J$8*SIN(V924)*COS(V924)*(AL924-V924))*(AL924-V924)</f>
        <v>#N/A</v>
      </c>
      <c r="AN924" s="34" t="e">
        <f t="shared" ref="AN924:AN987" ca="1" si="496">E924&amp;" "&amp;RIGHT(S924+1000000,6)&amp;" "&amp;RIGHT(T924+10000000,7)&amp;" "&amp;IF(AO924&lt;0,"S","N")</f>
        <v>#N/A</v>
      </c>
      <c r="AO924" s="33" t="e">
        <f t="shared" ref="AO924:AO987" ca="1" si="497">AM924/PI()*180</f>
        <v>#N/A</v>
      </c>
      <c r="AP924" s="33" t="e">
        <f t="shared" ref="AP924:AP987" ca="1" si="498">AK924/PI()*180+X924</f>
        <v>#N/A</v>
      </c>
      <c r="AQ924" s="72" t="e">
        <f ca="1">'MGRS to Dist'!BP924</f>
        <v>#N/A</v>
      </c>
      <c r="AR924" s="72" t="e">
        <f ca="1">'MGRS to Dist'!BT924</f>
        <v>#N/A</v>
      </c>
      <c r="AS924" s="72" t="e">
        <f ca="1">'MGRS to Dist'!BU924</f>
        <v>#N/A</v>
      </c>
      <c r="AT924" s="72" t="e">
        <f ca="1">'MGRS to Dist'!BV924</f>
        <v>#N/A</v>
      </c>
    </row>
    <row r="925" spans="3:46" ht="16.5" customHeight="1">
      <c r="C925" s="72" t="str">
        <f t="shared" si="469"/>
        <v/>
      </c>
      <c r="D925" s="72" t="e">
        <f t="array" aca="1" ref="D925" ca="1">MATCH(TRUE,ISERROR(VALUE(MID(C925,ROW(INDIRECT("1:"&amp;LEN(C925))),1))),0)</f>
        <v>#N/A</v>
      </c>
      <c r="E925" s="72" t="e">
        <f t="shared" ca="1" si="470"/>
        <v>#N/A</v>
      </c>
      <c r="F925" s="72" t="e">
        <f t="shared" ca="1" si="471"/>
        <v>#N/A</v>
      </c>
      <c r="G925" s="72" t="e">
        <f t="shared" ca="1" si="472"/>
        <v>#N/A</v>
      </c>
      <c r="H925" s="72" t="e">
        <f t="shared" ca="1" si="473"/>
        <v>#N/A</v>
      </c>
      <c r="I925" s="72" t="e">
        <f t="shared" ca="1" si="474"/>
        <v>#N/A</v>
      </c>
      <c r="J925" s="72" t="e">
        <f t="shared" ca="1" si="475"/>
        <v>#N/A</v>
      </c>
      <c r="K925" s="72" t="e">
        <f t="shared" ca="1" si="476"/>
        <v>#N/A</v>
      </c>
      <c r="L925" s="72" t="e">
        <f t="shared" ca="1" si="477"/>
        <v>#N/A</v>
      </c>
      <c r="M925" s="72" t="e">
        <f ca="1">VLOOKUP(G925,Coef!$C$2:$F$25,4)</f>
        <v>#N/A</v>
      </c>
      <c r="N925" s="31" t="e">
        <f ca="1">VLOOKUP(F925,Coef!$C$4:$D$23,2)</f>
        <v>#N/A</v>
      </c>
      <c r="O925" s="31" t="e">
        <f ca="1">MOD(VLOOKUP(H925,Coef!$C$2:$G$21,5)+MOD(E925+1,2)*15,20)</f>
        <v>#N/A</v>
      </c>
      <c r="P925" s="31" t="e">
        <f ca="1">VLOOKUP(N925,Coef!$A$27:$B$46,2)</f>
        <v>#N/A</v>
      </c>
      <c r="Q925" s="31" t="e">
        <f ca="1">VLOOKUP(N925,Coef!$A$27:$C$46,3)+O925/10-0.1</f>
        <v>#N/A</v>
      </c>
      <c r="R925" s="31" t="e">
        <f t="shared" ca="1" si="478"/>
        <v>#N/A</v>
      </c>
      <c r="S925" s="72" t="e">
        <f t="shared" ca="1" si="479"/>
        <v>#N/A</v>
      </c>
      <c r="T925" s="72" t="e">
        <f t="shared" ca="1" si="480"/>
        <v>#N/A</v>
      </c>
      <c r="U925" s="72" t="e">
        <f t="shared" ca="1" si="481"/>
        <v>#N/A</v>
      </c>
      <c r="V925" s="72" t="e">
        <f t="shared" ca="1" si="482"/>
        <v>#N/A</v>
      </c>
      <c r="W925" s="72" t="e">
        <f ca="1">(Coef!$J$9/(1+Coef!$J$8*(COS(V925))^2)^0.5)*Coef!$J$6</f>
        <v>#N/A</v>
      </c>
      <c r="X925" s="72" t="e">
        <f t="shared" ca="1" si="483"/>
        <v>#N/A</v>
      </c>
      <c r="Y925" s="72" t="e">
        <f t="shared" ca="1" si="484"/>
        <v>#N/A</v>
      </c>
      <c r="Z925" s="72" t="e">
        <f t="shared" ca="1" si="485"/>
        <v>#N/A</v>
      </c>
      <c r="AA925" s="72" t="e">
        <f t="shared" ca="1" si="486"/>
        <v>#N/A</v>
      </c>
      <c r="AB925" s="72" t="e">
        <f t="shared" ca="1" si="487"/>
        <v>#N/A</v>
      </c>
      <c r="AC925" s="72" t="e">
        <f t="shared" ca="1" si="488"/>
        <v>#N/A</v>
      </c>
      <c r="AD925" s="72" t="e">
        <f t="shared" ca="1" si="489"/>
        <v>#N/A</v>
      </c>
      <c r="AE925" s="72" t="e">
        <f ca="1">Coef!$J$6*Coef!$J$9*(V925-(Coef!$J$10*AB925)+(Coef!$J$11*AC925)-(Coef!$J$12*AD925))</f>
        <v>#N/A</v>
      </c>
      <c r="AF925" s="72" t="e">
        <f t="shared" ca="1" si="490"/>
        <v>#N/A</v>
      </c>
      <c r="AG925" s="72" t="e">
        <f ca="1">((Coef!$J$8*Y925^2)/2)*(COS(V925))^2</f>
        <v>#N/A</v>
      </c>
      <c r="AH925" s="72" t="e">
        <f t="shared" ca="1" si="491"/>
        <v>#N/A</v>
      </c>
      <c r="AI925" s="72" t="e">
        <f t="shared" ca="1" si="492"/>
        <v>#N/A</v>
      </c>
      <c r="AJ925" s="72" t="e">
        <f t="shared" ca="1" si="493"/>
        <v>#N/A</v>
      </c>
      <c r="AK925" s="72" t="e">
        <f t="shared" ca="1" si="494"/>
        <v>#N/A</v>
      </c>
      <c r="AL925" s="72" t="e">
        <f t="shared" ca="1" si="495"/>
        <v>#N/A</v>
      </c>
      <c r="AM925" s="72" t="e">
        <f ca="1">V925+(1+Coef!$J$8*(COS(V925))^2-(3/2)*Coef!$J$8*SIN(V925)*COS(V925)*(AL925-V925))*(AL925-V925)</f>
        <v>#N/A</v>
      </c>
      <c r="AN925" s="34" t="e">
        <f t="shared" ca="1" si="496"/>
        <v>#N/A</v>
      </c>
      <c r="AO925" s="33" t="e">
        <f t="shared" ca="1" si="497"/>
        <v>#N/A</v>
      </c>
      <c r="AP925" s="33" t="e">
        <f t="shared" ca="1" si="498"/>
        <v>#N/A</v>
      </c>
      <c r="AQ925" s="72" t="e">
        <f ca="1">'MGRS to Dist'!BP925</f>
        <v>#N/A</v>
      </c>
      <c r="AR925" s="72" t="e">
        <f ca="1">'MGRS to Dist'!BT925</f>
        <v>#N/A</v>
      </c>
      <c r="AS925" s="72" t="e">
        <f ca="1">'MGRS to Dist'!BU925</f>
        <v>#N/A</v>
      </c>
      <c r="AT925" s="72" t="e">
        <f ca="1">'MGRS to Dist'!BV925</f>
        <v>#N/A</v>
      </c>
    </row>
    <row r="926" spans="3:46" ht="16.5" customHeight="1">
      <c r="C926" s="72" t="str">
        <f t="shared" si="469"/>
        <v/>
      </c>
      <c r="D926" s="72" t="e">
        <f t="array" aca="1" ref="D926" ca="1">MATCH(TRUE,ISERROR(VALUE(MID(C926,ROW(INDIRECT("1:"&amp;LEN(C926))),1))),0)</f>
        <v>#N/A</v>
      </c>
      <c r="E926" s="72" t="e">
        <f t="shared" ca="1" si="470"/>
        <v>#N/A</v>
      </c>
      <c r="F926" s="72" t="e">
        <f t="shared" ca="1" si="471"/>
        <v>#N/A</v>
      </c>
      <c r="G926" s="72" t="e">
        <f t="shared" ca="1" si="472"/>
        <v>#N/A</v>
      </c>
      <c r="H926" s="72" t="e">
        <f t="shared" ca="1" si="473"/>
        <v>#N/A</v>
      </c>
      <c r="I926" s="72" t="e">
        <f t="shared" ca="1" si="474"/>
        <v>#N/A</v>
      </c>
      <c r="J926" s="72" t="e">
        <f t="shared" ca="1" si="475"/>
        <v>#N/A</v>
      </c>
      <c r="K926" s="72" t="e">
        <f t="shared" ca="1" si="476"/>
        <v>#N/A</v>
      </c>
      <c r="L926" s="72" t="e">
        <f t="shared" ca="1" si="477"/>
        <v>#N/A</v>
      </c>
      <c r="M926" s="72" t="e">
        <f ca="1">VLOOKUP(G926,Coef!$C$2:$F$25,4)</f>
        <v>#N/A</v>
      </c>
      <c r="N926" s="31" t="e">
        <f ca="1">VLOOKUP(F926,Coef!$C$4:$D$23,2)</f>
        <v>#N/A</v>
      </c>
      <c r="O926" s="31" t="e">
        <f ca="1">MOD(VLOOKUP(H926,Coef!$C$2:$G$21,5)+MOD(E926+1,2)*15,20)</f>
        <v>#N/A</v>
      </c>
      <c r="P926" s="31" t="e">
        <f ca="1">VLOOKUP(N926,Coef!$A$27:$B$46,2)</f>
        <v>#N/A</v>
      </c>
      <c r="Q926" s="31" t="e">
        <f ca="1">VLOOKUP(N926,Coef!$A$27:$C$46,3)+O926/10-0.1</f>
        <v>#N/A</v>
      </c>
      <c r="R926" s="31" t="e">
        <f t="shared" ca="1" si="478"/>
        <v>#N/A</v>
      </c>
      <c r="S926" s="72" t="e">
        <f t="shared" ca="1" si="479"/>
        <v>#N/A</v>
      </c>
      <c r="T926" s="72" t="e">
        <f t="shared" ca="1" si="480"/>
        <v>#N/A</v>
      </c>
      <c r="U926" s="72" t="e">
        <f t="shared" ca="1" si="481"/>
        <v>#N/A</v>
      </c>
      <c r="V926" s="72" t="e">
        <f t="shared" ca="1" si="482"/>
        <v>#N/A</v>
      </c>
      <c r="W926" s="72" t="e">
        <f ca="1">(Coef!$J$9/(1+Coef!$J$8*(COS(V926))^2)^0.5)*Coef!$J$6</f>
        <v>#N/A</v>
      </c>
      <c r="X926" s="72" t="e">
        <f t="shared" ca="1" si="483"/>
        <v>#N/A</v>
      </c>
      <c r="Y926" s="72" t="e">
        <f t="shared" ca="1" si="484"/>
        <v>#N/A</v>
      </c>
      <c r="Z926" s="72" t="e">
        <f t="shared" ca="1" si="485"/>
        <v>#N/A</v>
      </c>
      <c r="AA926" s="72" t="e">
        <f t="shared" ca="1" si="486"/>
        <v>#N/A</v>
      </c>
      <c r="AB926" s="72" t="e">
        <f t="shared" ca="1" si="487"/>
        <v>#N/A</v>
      </c>
      <c r="AC926" s="72" t="e">
        <f t="shared" ca="1" si="488"/>
        <v>#N/A</v>
      </c>
      <c r="AD926" s="72" t="e">
        <f t="shared" ca="1" si="489"/>
        <v>#N/A</v>
      </c>
      <c r="AE926" s="72" t="e">
        <f ca="1">Coef!$J$6*Coef!$J$9*(V926-(Coef!$J$10*AB926)+(Coef!$J$11*AC926)-(Coef!$J$12*AD926))</f>
        <v>#N/A</v>
      </c>
      <c r="AF926" s="72" t="e">
        <f t="shared" ca="1" si="490"/>
        <v>#N/A</v>
      </c>
      <c r="AG926" s="72" t="e">
        <f ca="1">((Coef!$J$8*Y926^2)/2)*(COS(V926))^2</f>
        <v>#N/A</v>
      </c>
      <c r="AH926" s="72" t="e">
        <f t="shared" ca="1" si="491"/>
        <v>#N/A</v>
      </c>
      <c r="AI926" s="72" t="e">
        <f t="shared" ca="1" si="492"/>
        <v>#N/A</v>
      </c>
      <c r="AJ926" s="72" t="e">
        <f t="shared" ca="1" si="493"/>
        <v>#N/A</v>
      </c>
      <c r="AK926" s="72" t="e">
        <f t="shared" ca="1" si="494"/>
        <v>#N/A</v>
      </c>
      <c r="AL926" s="72" t="e">
        <f t="shared" ca="1" si="495"/>
        <v>#N/A</v>
      </c>
      <c r="AM926" s="72" t="e">
        <f ca="1">V926+(1+Coef!$J$8*(COS(V926))^2-(3/2)*Coef!$J$8*SIN(V926)*COS(V926)*(AL926-V926))*(AL926-V926)</f>
        <v>#N/A</v>
      </c>
      <c r="AN926" s="34" t="e">
        <f t="shared" ca="1" si="496"/>
        <v>#N/A</v>
      </c>
      <c r="AO926" s="33" t="e">
        <f t="shared" ca="1" si="497"/>
        <v>#N/A</v>
      </c>
      <c r="AP926" s="33" t="e">
        <f t="shared" ca="1" si="498"/>
        <v>#N/A</v>
      </c>
      <c r="AQ926" s="72" t="e">
        <f ca="1">'MGRS to Dist'!BP926</f>
        <v>#N/A</v>
      </c>
      <c r="AR926" s="72" t="e">
        <f ca="1">'MGRS to Dist'!BT926</f>
        <v>#N/A</v>
      </c>
      <c r="AS926" s="72" t="e">
        <f ca="1">'MGRS to Dist'!BU926</f>
        <v>#N/A</v>
      </c>
      <c r="AT926" s="72" t="e">
        <f ca="1">'MGRS to Dist'!BV926</f>
        <v>#N/A</v>
      </c>
    </row>
    <row r="927" spans="3:46" ht="16.5" customHeight="1">
      <c r="C927" s="72" t="str">
        <f t="shared" si="469"/>
        <v/>
      </c>
      <c r="D927" s="72" t="e">
        <f t="array" aca="1" ref="D927" ca="1">MATCH(TRUE,ISERROR(VALUE(MID(C927,ROW(INDIRECT("1:"&amp;LEN(C927))),1))),0)</f>
        <v>#N/A</v>
      </c>
      <c r="E927" s="72" t="e">
        <f t="shared" ca="1" si="470"/>
        <v>#N/A</v>
      </c>
      <c r="F927" s="72" t="e">
        <f t="shared" ca="1" si="471"/>
        <v>#N/A</v>
      </c>
      <c r="G927" s="72" t="e">
        <f t="shared" ca="1" si="472"/>
        <v>#N/A</v>
      </c>
      <c r="H927" s="72" t="e">
        <f t="shared" ca="1" si="473"/>
        <v>#N/A</v>
      </c>
      <c r="I927" s="72" t="e">
        <f t="shared" ca="1" si="474"/>
        <v>#N/A</v>
      </c>
      <c r="J927" s="72" t="e">
        <f t="shared" ca="1" si="475"/>
        <v>#N/A</v>
      </c>
      <c r="K927" s="72" t="e">
        <f t="shared" ca="1" si="476"/>
        <v>#N/A</v>
      </c>
      <c r="L927" s="72" t="e">
        <f t="shared" ca="1" si="477"/>
        <v>#N/A</v>
      </c>
      <c r="M927" s="72" t="e">
        <f ca="1">VLOOKUP(G927,Coef!$C$2:$F$25,4)</f>
        <v>#N/A</v>
      </c>
      <c r="N927" s="31" t="e">
        <f ca="1">VLOOKUP(F927,Coef!$C$4:$D$23,2)</f>
        <v>#N/A</v>
      </c>
      <c r="O927" s="31" t="e">
        <f ca="1">MOD(VLOOKUP(H927,Coef!$C$2:$G$21,5)+MOD(E927+1,2)*15,20)</f>
        <v>#N/A</v>
      </c>
      <c r="P927" s="31" t="e">
        <f ca="1">VLOOKUP(N927,Coef!$A$27:$B$46,2)</f>
        <v>#N/A</v>
      </c>
      <c r="Q927" s="31" t="e">
        <f ca="1">VLOOKUP(N927,Coef!$A$27:$C$46,3)+O927/10-0.1</f>
        <v>#N/A</v>
      </c>
      <c r="R927" s="31" t="e">
        <f t="shared" ca="1" si="478"/>
        <v>#N/A</v>
      </c>
      <c r="S927" s="72" t="e">
        <f t="shared" ca="1" si="479"/>
        <v>#N/A</v>
      </c>
      <c r="T927" s="72" t="e">
        <f t="shared" ca="1" si="480"/>
        <v>#N/A</v>
      </c>
      <c r="U927" s="72" t="e">
        <f t="shared" ca="1" si="481"/>
        <v>#N/A</v>
      </c>
      <c r="V927" s="72" t="e">
        <f t="shared" ca="1" si="482"/>
        <v>#N/A</v>
      </c>
      <c r="W927" s="72" t="e">
        <f ca="1">(Coef!$J$9/(1+Coef!$J$8*(COS(V927))^2)^0.5)*Coef!$J$6</f>
        <v>#N/A</v>
      </c>
      <c r="X927" s="72" t="e">
        <f t="shared" ca="1" si="483"/>
        <v>#N/A</v>
      </c>
      <c r="Y927" s="72" t="e">
        <f t="shared" ca="1" si="484"/>
        <v>#N/A</v>
      </c>
      <c r="Z927" s="72" t="e">
        <f t="shared" ca="1" si="485"/>
        <v>#N/A</v>
      </c>
      <c r="AA927" s="72" t="e">
        <f t="shared" ca="1" si="486"/>
        <v>#N/A</v>
      </c>
      <c r="AB927" s="72" t="e">
        <f t="shared" ca="1" si="487"/>
        <v>#N/A</v>
      </c>
      <c r="AC927" s="72" t="e">
        <f t="shared" ca="1" si="488"/>
        <v>#N/A</v>
      </c>
      <c r="AD927" s="72" t="e">
        <f t="shared" ca="1" si="489"/>
        <v>#N/A</v>
      </c>
      <c r="AE927" s="72" t="e">
        <f ca="1">Coef!$J$6*Coef!$J$9*(V927-(Coef!$J$10*AB927)+(Coef!$J$11*AC927)-(Coef!$J$12*AD927))</f>
        <v>#N/A</v>
      </c>
      <c r="AF927" s="72" t="e">
        <f t="shared" ca="1" si="490"/>
        <v>#N/A</v>
      </c>
      <c r="AG927" s="72" t="e">
        <f ca="1">((Coef!$J$8*Y927^2)/2)*(COS(V927))^2</f>
        <v>#N/A</v>
      </c>
      <c r="AH927" s="72" t="e">
        <f t="shared" ca="1" si="491"/>
        <v>#N/A</v>
      </c>
      <c r="AI927" s="72" t="e">
        <f t="shared" ca="1" si="492"/>
        <v>#N/A</v>
      </c>
      <c r="AJ927" s="72" t="e">
        <f t="shared" ca="1" si="493"/>
        <v>#N/A</v>
      </c>
      <c r="AK927" s="72" t="e">
        <f t="shared" ca="1" si="494"/>
        <v>#N/A</v>
      </c>
      <c r="AL927" s="72" t="e">
        <f t="shared" ca="1" si="495"/>
        <v>#N/A</v>
      </c>
      <c r="AM927" s="72" t="e">
        <f ca="1">V927+(1+Coef!$J$8*(COS(V927))^2-(3/2)*Coef!$J$8*SIN(V927)*COS(V927)*(AL927-V927))*(AL927-V927)</f>
        <v>#N/A</v>
      </c>
      <c r="AN927" s="34" t="e">
        <f t="shared" ca="1" si="496"/>
        <v>#N/A</v>
      </c>
      <c r="AO927" s="33" t="e">
        <f t="shared" ca="1" si="497"/>
        <v>#N/A</v>
      </c>
      <c r="AP927" s="33" t="e">
        <f t="shared" ca="1" si="498"/>
        <v>#N/A</v>
      </c>
      <c r="AQ927" s="72" t="e">
        <f ca="1">'MGRS to Dist'!BP927</f>
        <v>#N/A</v>
      </c>
      <c r="AR927" s="72" t="e">
        <f ca="1">'MGRS to Dist'!BT927</f>
        <v>#N/A</v>
      </c>
      <c r="AS927" s="72" t="e">
        <f ca="1">'MGRS to Dist'!BU927</f>
        <v>#N/A</v>
      </c>
      <c r="AT927" s="72" t="e">
        <f ca="1">'MGRS to Dist'!BV927</f>
        <v>#N/A</v>
      </c>
    </row>
    <row r="928" spans="3:46" ht="16.5" customHeight="1">
      <c r="C928" s="72" t="str">
        <f t="shared" si="469"/>
        <v/>
      </c>
      <c r="D928" s="72" t="e">
        <f t="array" aca="1" ref="D928" ca="1">MATCH(TRUE,ISERROR(VALUE(MID(C928,ROW(INDIRECT("1:"&amp;LEN(C928))),1))),0)</f>
        <v>#N/A</v>
      </c>
      <c r="E928" s="72" t="e">
        <f t="shared" ca="1" si="470"/>
        <v>#N/A</v>
      </c>
      <c r="F928" s="72" t="e">
        <f t="shared" ca="1" si="471"/>
        <v>#N/A</v>
      </c>
      <c r="G928" s="72" t="e">
        <f t="shared" ca="1" si="472"/>
        <v>#N/A</v>
      </c>
      <c r="H928" s="72" t="e">
        <f t="shared" ca="1" si="473"/>
        <v>#N/A</v>
      </c>
      <c r="I928" s="72" t="e">
        <f t="shared" ca="1" si="474"/>
        <v>#N/A</v>
      </c>
      <c r="J928" s="72" t="e">
        <f t="shared" ca="1" si="475"/>
        <v>#N/A</v>
      </c>
      <c r="K928" s="72" t="e">
        <f t="shared" ca="1" si="476"/>
        <v>#N/A</v>
      </c>
      <c r="L928" s="72" t="e">
        <f t="shared" ca="1" si="477"/>
        <v>#N/A</v>
      </c>
      <c r="M928" s="72" t="e">
        <f ca="1">VLOOKUP(G928,Coef!$C$2:$F$25,4)</f>
        <v>#N/A</v>
      </c>
      <c r="N928" s="31" t="e">
        <f ca="1">VLOOKUP(F928,Coef!$C$4:$D$23,2)</f>
        <v>#N/A</v>
      </c>
      <c r="O928" s="31" t="e">
        <f ca="1">MOD(VLOOKUP(H928,Coef!$C$2:$G$21,5)+MOD(E928+1,2)*15,20)</f>
        <v>#N/A</v>
      </c>
      <c r="P928" s="31" t="e">
        <f ca="1">VLOOKUP(N928,Coef!$A$27:$B$46,2)</f>
        <v>#N/A</v>
      </c>
      <c r="Q928" s="31" t="e">
        <f ca="1">VLOOKUP(N928,Coef!$A$27:$C$46,3)+O928/10-0.1</f>
        <v>#N/A</v>
      </c>
      <c r="R928" s="31" t="e">
        <f t="shared" ca="1" si="478"/>
        <v>#N/A</v>
      </c>
      <c r="S928" s="72" t="e">
        <f t="shared" ca="1" si="479"/>
        <v>#N/A</v>
      </c>
      <c r="T928" s="72" t="e">
        <f t="shared" ca="1" si="480"/>
        <v>#N/A</v>
      </c>
      <c r="U928" s="72" t="e">
        <f t="shared" ca="1" si="481"/>
        <v>#N/A</v>
      </c>
      <c r="V928" s="72" t="e">
        <f t="shared" ca="1" si="482"/>
        <v>#N/A</v>
      </c>
      <c r="W928" s="72" t="e">
        <f ca="1">(Coef!$J$9/(1+Coef!$J$8*(COS(V928))^2)^0.5)*Coef!$J$6</f>
        <v>#N/A</v>
      </c>
      <c r="X928" s="72" t="e">
        <f t="shared" ca="1" si="483"/>
        <v>#N/A</v>
      </c>
      <c r="Y928" s="72" t="e">
        <f t="shared" ca="1" si="484"/>
        <v>#N/A</v>
      </c>
      <c r="Z928" s="72" t="e">
        <f t="shared" ca="1" si="485"/>
        <v>#N/A</v>
      </c>
      <c r="AA928" s="72" t="e">
        <f t="shared" ca="1" si="486"/>
        <v>#N/A</v>
      </c>
      <c r="AB928" s="72" t="e">
        <f t="shared" ca="1" si="487"/>
        <v>#N/A</v>
      </c>
      <c r="AC928" s="72" t="e">
        <f t="shared" ca="1" si="488"/>
        <v>#N/A</v>
      </c>
      <c r="AD928" s="72" t="e">
        <f t="shared" ca="1" si="489"/>
        <v>#N/A</v>
      </c>
      <c r="AE928" s="72" t="e">
        <f ca="1">Coef!$J$6*Coef!$J$9*(V928-(Coef!$J$10*AB928)+(Coef!$J$11*AC928)-(Coef!$J$12*AD928))</f>
        <v>#N/A</v>
      </c>
      <c r="AF928" s="72" t="e">
        <f t="shared" ca="1" si="490"/>
        <v>#N/A</v>
      </c>
      <c r="AG928" s="72" t="e">
        <f ca="1">((Coef!$J$8*Y928^2)/2)*(COS(V928))^2</f>
        <v>#N/A</v>
      </c>
      <c r="AH928" s="72" t="e">
        <f t="shared" ca="1" si="491"/>
        <v>#N/A</v>
      </c>
      <c r="AI928" s="72" t="e">
        <f t="shared" ca="1" si="492"/>
        <v>#N/A</v>
      </c>
      <c r="AJ928" s="72" t="e">
        <f t="shared" ca="1" si="493"/>
        <v>#N/A</v>
      </c>
      <c r="AK928" s="72" t="e">
        <f t="shared" ca="1" si="494"/>
        <v>#N/A</v>
      </c>
      <c r="AL928" s="72" t="e">
        <f t="shared" ca="1" si="495"/>
        <v>#N/A</v>
      </c>
      <c r="AM928" s="72" t="e">
        <f ca="1">V928+(1+Coef!$J$8*(COS(V928))^2-(3/2)*Coef!$J$8*SIN(V928)*COS(V928)*(AL928-V928))*(AL928-V928)</f>
        <v>#N/A</v>
      </c>
      <c r="AN928" s="34" t="e">
        <f t="shared" ca="1" si="496"/>
        <v>#N/A</v>
      </c>
      <c r="AO928" s="33" t="e">
        <f t="shared" ca="1" si="497"/>
        <v>#N/A</v>
      </c>
      <c r="AP928" s="33" t="e">
        <f t="shared" ca="1" si="498"/>
        <v>#N/A</v>
      </c>
      <c r="AQ928" s="72" t="e">
        <f ca="1">'MGRS to Dist'!BP928</f>
        <v>#N/A</v>
      </c>
      <c r="AR928" s="72" t="e">
        <f ca="1">'MGRS to Dist'!BT928</f>
        <v>#N/A</v>
      </c>
      <c r="AS928" s="72" t="e">
        <f ca="1">'MGRS to Dist'!BU928</f>
        <v>#N/A</v>
      </c>
      <c r="AT928" s="72" t="e">
        <f ca="1">'MGRS to Dist'!BV928</f>
        <v>#N/A</v>
      </c>
    </row>
    <row r="929" spans="3:46" ht="16.5" customHeight="1">
      <c r="C929" s="72" t="str">
        <f t="shared" si="469"/>
        <v/>
      </c>
      <c r="D929" s="72" t="e">
        <f t="array" aca="1" ref="D929" ca="1">MATCH(TRUE,ISERROR(VALUE(MID(C929,ROW(INDIRECT("1:"&amp;LEN(C929))),1))),0)</f>
        <v>#N/A</v>
      </c>
      <c r="E929" s="72" t="e">
        <f t="shared" ca="1" si="470"/>
        <v>#N/A</v>
      </c>
      <c r="F929" s="72" t="e">
        <f t="shared" ca="1" si="471"/>
        <v>#N/A</v>
      </c>
      <c r="G929" s="72" t="e">
        <f t="shared" ca="1" si="472"/>
        <v>#N/A</v>
      </c>
      <c r="H929" s="72" t="e">
        <f t="shared" ca="1" si="473"/>
        <v>#N/A</v>
      </c>
      <c r="I929" s="72" t="e">
        <f t="shared" ca="1" si="474"/>
        <v>#N/A</v>
      </c>
      <c r="J929" s="72" t="e">
        <f t="shared" ca="1" si="475"/>
        <v>#N/A</v>
      </c>
      <c r="K929" s="72" t="e">
        <f t="shared" ca="1" si="476"/>
        <v>#N/A</v>
      </c>
      <c r="L929" s="72" t="e">
        <f t="shared" ca="1" si="477"/>
        <v>#N/A</v>
      </c>
      <c r="M929" s="72" t="e">
        <f ca="1">VLOOKUP(G929,Coef!$C$2:$F$25,4)</f>
        <v>#N/A</v>
      </c>
      <c r="N929" s="31" t="e">
        <f ca="1">VLOOKUP(F929,Coef!$C$4:$D$23,2)</f>
        <v>#N/A</v>
      </c>
      <c r="O929" s="31" t="e">
        <f ca="1">MOD(VLOOKUP(H929,Coef!$C$2:$G$21,5)+MOD(E929+1,2)*15,20)</f>
        <v>#N/A</v>
      </c>
      <c r="P929" s="31" t="e">
        <f ca="1">VLOOKUP(N929,Coef!$A$27:$B$46,2)</f>
        <v>#N/A</v>
      </c>
      <c r="Q929" s="31" t="e">
        <f ca="1">VLOOKUP(N929,Coef!$A$27:$C$46,3)+O929/10-0.1</f>
        <v>#N/A</v>
      </c>
      <c r="R929" s="31" t="e">
        <f t="shared" ca="1" si="478"/>
        <v>#N/A</v>
      </c>
      <c r="S929" s="72" t="e">
        <f t="shared" ca="1" si="479"/>
        <v>#N/A</v>
      </c>
      <c r="T929" s="72" t="e">
        <f t="shared" ca="1" si="480"/>
        <v>#N/A</v>
      </c>
      <c r="U929" s="72" t="e">
        <f t="shared" ca="1" si="481"/>
        <v>#N/A</v>
      </c>
      <c r="V929" s="72" t="e">
        <f t="shared" ca="1" si="482"/>
        <v>#N/A</v>
      </c>
      <c r="W929" s="72" t="e">
        <f ca="1">(Coef!$J$9/(1+Coef!$J$8*(COS(V929))^2)^0.5)*Coef!$J$6</f>
        <v>#N/A</v>
      </c>
      <c r="X929" s="72" t="e">
        <f t="shared" ca="1" si="483"/>
        <v>#N/A</v>
      </c>
      <c r="Y929" s="72" t="e">
        <f t="shared" ca="1" si="484"/>
        <v>#N/A</v>
      </c>
      <c r="Z929" s="72" t="e">
        <f t="shared" ca="1" si="485"/>
        <v>#N/A</v>
      </c>
      <c r="AA929" s="72" t="e">
        <f t="shared" ca="1" si="486"/>
        <v>#N/A</v>
      </c>
      <c r="AB929" s="72" t="e">
        <f t="shared" ca="1" si="487"/>
        <v>#N/A</v>
      </c>
      <c r="AC929" s="72" t="e">
        <f t="shared" ca="1" si="488"/>
        <v>#N/A</v>
      </c>
      <c r="AD929" s="72" t="e">
        <f t="shared" ca="1" si="489"/>
        <v>#N/A</v>
      </c>
      <c r="AE929" s="72" t="e">
        <f ca="1">Coef!$J$6*Coef!$J$9*(V929-(Coef!$J$10*AB929)+(Coef!$J$11*AC929)-(Coef!$J$12*AD929))</f>
        <v>#N/A</v>
      </c>
      <c r="AF929" s="72" t="e">
        <f t="shared" ca="1" si="490"/>
        <v>#N/A</v>
      </c>
      <c r="AG929" s="72" t="e">
        <f ca="1">((Coef!$J$8*Y929^2)/2)*(COS(V929))^2</f>
        <v>#N/A</v>
      </c>
      <c r="AH929" s="72" t="e">
        <f t="shared" ca="1" si="491"/>
        <v>#N/A</v>
      </c>
      <c r="AI929" s="72" t="e">
        <f t="shared" ca="1" si="492"/>
        <v>#N/A</v>
      </c>
      <c r="AJ929" s="72" t="e">
        <f t="shared" ca="1" si="493"/>
        <v>#N/A</v>
      </c>
      <c r="AK929" s="72" t="e">
        <f t="shared" ca="1" si="494"/>
        <v>#N/A</v>
      </c>
      <c r="AL929" s="72" t="e">
        <f t="shared" ca="1" si="495"/>
        <v>#N/A</v>
      </c>
      <c r="AM929" s="72" t="e">
        <f ca="1">V929+(1+Coef!$J$8*(COS(V929))^2-(3/2)*Coef!$J$8*SIN(V929)*COS(V929)*(AL929-V929))*(AL929-V929)</f>
        <v>#N/A</v>
      </c>
      <c r="AN929" s="34" t="e">
        <f t="shared" ca="1" si="496"/>
        <v>#N/A</v>
      </c>
      <c r="AO929" s="33" t="e">
        <f t="shared" ca="1" si="497"/>
        <v>#N/A</v>
      </c>
      <c r="AP929" s="33" t="e">
        <f t="shared" ca="1" si="498"/>
        <v>#N/A</v>
      </c>
      <c r="AQ929" s="72" t="e">
        <f ca="1">'MGRS to Dist'!BP929</f>
        <v>#N/A</v>
      </c>
      <c r="AR929" s="72" t="e">
        <f ca="1">'MGRS to Dist'!BT929</f>
        <v>#N/A</v>
      </c>
      <c r="AS929" s="72" t="e">
        <f ca="1">'MGRS to Dist'!BU929</f>
        <v>#N/A</v>
      </c>
      <c r="AT929" s="72" t="e">
        <f ca="1">'MGRS to Dist'!BV929</f>
        <v>#N/A</v>
      </c>
    </row>
    <row r="930" spans="3:46" ht="16.5" customHeight="1">
      <c r="C930" s="72" t="str">
        <f t="shared" si="469"/>
        <v/>
      </c>
      <c r="D930" s="72" t="e">
        <f t="array" aca="1" ref="D930" ca="1">MATCH(TRUE,ISERROR(VALUE(MID(C930,ROW(INDIRECT("1:"&amp;LEN(C930))),1))),0)</f>
        <v>#N/A</v>
      </c>
      <c r="E930" s="72" t="e">
        <f t="shared" ca="1" si="470"/>
        <v>#N/A</v>
      </c>
      <c r="F930" s="72" t="e">
        <f t="shared" ca="1" si="471"/>
        <v>#N/A</v>
      </c>
      <c r="G930" s="72" t="e">
        <f t="shared" ca="1" si="472"/>
        <v>#N/A</v>
      </c>
      <c r="H930" s="72" t="e">
        <f t="shared" ca="1" si="473"/>
        <v>#N/A</v>
      </c>
      <c r="I930" s="72" t="e">
        <f t="shared" ca="1" si="474"/>
        <v>#N/A</v>
      </c>
      <c r="J930" s="72" t="e">
        <f t="shared" ca="1" si="475"/>
        <v>#N/A</v>
      </c>
      <c r="K930" s="72" t="e">
        <f t="shared" ca="1" si="476"/>
        <v>#N/A</v>
      </c>
      <c r="L930" s="72" t="e">
        <f t="shared" ca="1" si="477"/>
        <v>#N/A</v>
      </c>
      <c r="M930" s="72" t="e">
        <f ca="1">VLOOKUP(G930,Coef!$C$2:$F$25,4)</f>
        <v>#N/A</v>
      </c>
      <c r="N930" s="31" t="e">
        <f ca="1">VLOOKUP(F930,Coef!$C$4:$D$23,2)</f>
        <v>#N/A</v>
      </c>
      <c r="O930" s="31" t="e">
        <f ca="1">MOD(VLOOKUP(H930,Coef!$C$2:$G$21,5)+MOD(E930+1,2)*15,20)</f>
        <v>#N/A</v>
      </c>
      <c r="P930" s="31" t="e">
        <f ca="1">VLOOKUP(N930,Coef!$A$27:$B$46,2)</f>
        <v>#N/A</v>
      </c>
      <c r="Q930" s="31" t="e">
        <f ca="1">VLOOKUP(N930,Coef!$A$27:$C$46,3)+O930/10-0.1</f>
        <v>#N/A</v>
      </c>
      <c r="R930" s="31" t="e">
        <f t="shared" ca="1" si="478"/>
        <v>#N/A</v>
      </c>
      <c r="S930" s="72" t="e">
        <f t="shared" ca="1" si="479"/>
        <v>#N/A</v>
      </c>
      <c r="T930" s="72" t="e">
        <f t="shared" ca="1" si="480"/>
        <v>#N/A</v>
      </c>
      <c r="U930" s="72" t="e">
        <f t="shared" ca="1" si="481"/>
        <v>#N/A</v>
      </c>
      <c r="V930" s="72" t="e">
        <f t="shared" ca="1" si="482"/>
        <v>#N/A</v>
      </c>
      <c r="W930" s="72" t="e">
        <f ca="1">(Coef!$J$9/(1+Coef!$J$8*(COS(V930))^2)^0.5)*Coef!$J$6</f>
        <v>#N/A</v>
      </c>
      <c r="X930" s="72" t="e">
        <f t="shared" ca="1" si="483"/>
        <v>#N/A</v>
      </c>
      <c r="Y930" s="72" t="e">
        <f t="shared" ca="1" si="484"/>
        <v>#N/A</v>
      </c>
      <c r="Z930" s="72" t="e">
        <f t="shared" ca="1" si="485"/>
        <v>#N/A</v>
      </c>
      <c r="AA930" s="72" t="e">
        <f t="shared" ca="1" si="486"/>
        <v>#N/A</v>
      </c>
      <c r="AB930" s="72" t="e">
        <f t="shared" ca="1" si="487"/>
        <v>#N/A</v>
      </c>
      <c r="AC930" s="72" t="e">
        <f t="shared" ca="1" si="488"/>
        <v>#N/A</v>
      </c>
      <c r="AD930" s="72" t="e">
        <f t="shared" ca="1" si="489"/>
        <v>#N/A</v>
      </c>
      <c r="AE930" s="72" t="e">
        <f ca="1">Coef!$J$6*Coef!$J$9*(V930-(Coef!$J$10*AB930)+(Coef!$J$11*AC930)-(Coef!$J$12*AD930))</f>
        <v>#N/A</v>
      </c>
      <c r="AF930" s="72" t="e">
        <f t="shared" ca="1" si="490"/>
        <v>#N/A</v>
      </c>
      <c r="AG930" s="72" t="e">
        <f ca="1">((Coef!$J$8*Y930^2)/2)*(COS(V930))^2</f>
        <v>#N/A</v>
      </c>
      <c r="AH930" s="72" t="e">
        <f t="shared" ca="1" si="491"/>
        <v>#N/A</v>
      </c>
      <c r="AI930" s="72" t="e">
        <f t="shared" ca="1" si="492"/>
        <v>#N/A</v>
      </c>
      <c r="AJ930" s="72" t="e">
        <f t="shared" ca="1" si="493"/>
        <v>#N/A</v>
      </c>
      <c r="AK930" s="72" t="e">
        <f t="shared" ca="1" si="494"/>
        <v>#N/A</v>
      </c>
      <c r="AL930" s="72" t="e">
        <f t="shared" ca="1" si="495"/>
        <v>#N/A</v>
      </c>
      <c r="AM930" s="72" t="e">
        <f ca="1">V930+(1+Coef!$J$8*(COS(V930))^2-(3/2)*Coef!$J$8*SIN(V930)*COS(V930)*(AL930-V930))*(AL930-V930)</f>
        <v>#N/A</v>
      </c>
      <c r="AN930" s="34" t="e">
        <f t="shared" ca="1" si="496"/>
        <v>#N/A</v>
      </c>
      <c r="AO930" s="33" t="e">
        <f t="shared" ca="1" si="497"/>
        <v>#N/A</v>
      </c>
      <c r="AP930" s="33" t="e">
        <f t="shared" ca="1" si="498"/>
        <v>#N/A</v>
      </c>
      <c r="AQ930" s="72" t="e">
        <f ca="1">'MGRS to Dist'!BP930</f>
        <v>#N/A</v>
      </c>
      <c r="AR930" s="72" t="e">
        <f ca="1">'MGRS to Dist'!BT930</f>
        <v>#N/A</v>
      </c>
      <c r="AS930" s="72" t="e">
        <f ca="1">'MGRS to Dist'!BU930</f>
        <v>#N/A</v>
      </c>
      <c r="AT930" s="72" t="e">
        <f ca="1">'MGRS to Dist'!BV930</f>
        <v>#N/A</v>
      </c>
    </row>
    <row r="931" spans="3:46" ht="16.5" customHeight="1">
      <c r="C931" s="72" t="str">
        <f t="shared" si="469"/>
        <v/>
      </c>
      <c r="D931" s="72" t="e">
        <f t="array" aca="1" ref="D931" ca="1">MATCH(TRUE,ISERROR(VALUE(MID(C931,ROW(INDIRECT("1:"&amp;LEN(C931))),1))),0)</f>
        <v>#N/A</v>
      </c>
      <c r="E931" s="72" t="e">
        <f t="shared" ca="1" si="470"/>
        <v>#N/A</v>
      </c>
      <c r="F931" s="72" t="e">
        <f t="shared" ca="1" si="471"/>
        <v>#N/A</v>
      </c>
      <c r="G931" s="72" t="e">
        <f t="shared" ca="1" si="472"/>
        <v>#N/A</v>
      </c>
      <c r="H931" s="72" t="e">
        <f t="shared" ca="1" si="473"/>
        <v>#N/A</v>
      </c>
      <c r="I931" s="72" t="e">
        <f t="shared" ca="1" si="474"/>
        <v>#N/A</v>
      </c>
      <c r="J931" s="72" t="e">
        <f t="shared" ca="1" si="475"/>
        <v>#N/A</v>
      </c>
      <c r="K931" s="72" t="e">
        <f t="shared" ca="1" si="476"/>
        <v>#N/A</v>
      </c>
      <c r="L931" s="72" t="e">
        <f t="shared" ca="1" si="477"/>
        <v>#N/A</v>
      </c>
      <c r="M931" s="72" t="e">
        <f ca="1">VLOOKUP(G931,Coef!$C$2:$F$25,4)</f>
        <v>#N/A</v>
      </c>
      <c r="N931" s="31" t="e">
        <f ca="1">VLOOKUP(F931,Coef!$C$4:$D$23,2)</f>
        <v>#N/A</v>
      </c>
      <c r="O931" s="31" t="e">
        <f ca="1">MOD(VLOOKUP(H931,Coef!$C$2:$G$21,5)+MOD(E931+1,2)*15,20)</f>
        <v>#N/A</v>
      </c>
      <c r="P931" s="31" t="e">
        <f ca="1">VLOOKUP(N931,Coef!$A$27:$B$46,2)</f>
        <v>#N/A</v>
      </c>
      <c r="Q931" s="31" t="e">
        <f ca="1">VLOOKUP(N931,Coef!$A$27:$C$46,3)+O931/10-0.1</f>
        <v>#N/A</v>
      </c>
      <c r="R931" s="31" t="e">
        <f t="shared" ca="1" si="478"/>
        <v>#N/A</v>
      </c>
      <c r="S931" s="72" t="e">
        <f t="shared" ca="1" si="479"/>
        <v>#N/A</v>
      </c>
      <c r="T931" s="72" t="e">
        <f t="shared" ca="1" si="480"/>
        <v>#N/A</v>
      </c>
      <c r="U931" s="72" t="e">
        <f t="shared" ca="1" si="481"/>
        <v>#N/A</v>
      </c>
      <c r="V931" s="72" t="e">
        <f t="shared" ca="1" si="482"/>
        <v>#N/A</v>
      </c>
      <c r="W931" s="72" t="e">
        <f ca="1">(Coef!$J$9/(1+Coef!$J$8*(COS(V931))^2)^0.5)*Coef!$J$6</f>
        <v>#N/A</v>
      </c>
      <c r="X931" s="72" t="e">
        <f t="shared" ca="1" si="483"/>
        <v>#N/A</v>
      </c>
      <c r="Y931" s="72" t="e">
        <f t="shared" ca="1" si="484"/>
        <v>#N/A</v>
      </c>
      <c r="Z931" s="72" t="e">
        <f t="shared" ca="1" si="485"/>
        <v>#N/A</v>
      </c>
      <c r="AA931" s="72" t="e">
        <f t="shared" ca="1" si="486"/>
        <v>#N/A</v>
      </c>
      <c r="AB931" s="72" t="e">
        <f t="shared" ca="1" si="487"/>
        <v>#N/A</v>
      </c>
      <c r="AC931" s="72" t="e">
        <f t="shared" ca="1" si="488"/>
        <v>#N/A</v>
      </c>
      <c r="AD931" s="72" t="e">
        <f t="shared" ca="1" si="489"/>
        <v>#N/A</v>
      </c>
      <c r="AE931" s="72" t="e">
        <f ca="1">Coef!$J$6*Coef!$J$9*(V931-(Coef!$J$10*AB931)+(Coef!$J$11*AC931)-(Coef!$J$12*AD931))</f>
        <v>#N/A</v>
      </c>
      <c r="AF931" s="72" t="e">
        <f t="shared" ca="1" si="490"/>
        <v>#N/A</v>
      </c>
      <c r="AG931" s="72" t="e">
        <f ca="1">((Coef!$J$8*Y931^2)/2)*(COS(V931))^2</f>
        <v>#N/A</v>
      </c>
      <c r="AH931" s="72" t="e">
        <f t="shared" ca="1" si="491"/>
        <v>#N/A</v>
      </c>
      <c r="AI931" s="72" t="e">
        <f t="shared" ca="1" si="492"/>
        <v>#N/A</v>
      </c>
      <c r="AJ931" s="72" t="e">
        <f t="shared" ca="1" si="493"/>
        <v>#N/A</v>
      </c>
      <c r="AK931" s="72" t="e">
        <f t="shared" ca="1" si="494"/>
        <v>#N/A</v>
      </c>
      <c r="AL931" s="72" t="e">
        <f t="shared" ca="1" si="495"/>
        <v>#N/A</v>
      </c>
      <c r="AM931" s="72" t="e">
        <f ca="1">V931+(1+Coef!$J$8*(COS(V931))^2-(3/2)*Coef!$J$8*SIN(V931)*COS(V931)*(AL931-V931))*(AL931-V931)</f>
        <v>#N/A</v>
      </c>
      <c r="AN931" s="34" t="e">
        <f t="shared" ca="1" si="496"/>
        <v>#N/A</v>
      </c>
      <c r="AO931" s="33" t="e">
        <f t="shared" ca="1" si="497"/>
        <v>#N/A</v>
      </c>
      <c r="AP931" s="33" t="e">
        <f t="shared" ca="1" si="498"/>
        <v>#N/A</v>
      </c>
      <c r="AQ931" s="72" t="e">
        <f ca="1">'MGRS to Dist'!BP931</f>
        <v>#N/A</v>
      </c>
      <c r="AR931" s="72" t="e">
        <f ca="1">'MGRS to Dist'!BT931</f>
        <v>#N/A</v>
      </c>
      <c r="AS931" s="72" t="e">
        <f ca="1">'MGRS to Dist'!BU931</f>
        <v>#N/A</v>
      </c>
      <c r="AT931" s="72" t="e">
        <f ca="1">'MGRS to Dist'!BV931</f>
        <v>#N/A</v>
      </c>
    </row>
    <row r="932" spans="3:46" ht="16.5" customHeight="1">
      <c r="C932" s="72" t="str">
        <f t="shared" si="469"/>
        <v/>
      </c>
      <c r="D932" s="72" t="e">
        <f t="array" aca="1" ref="D932" ca="1">MATCH(TRUE,ISERROR(VALUE(MID(C932,ROW(INDIRECT("1:"&amp;LEN(C932))),1))),0)</f>
        <v>#N/A</v>
      </c>
      <c r="E932" s="72" t="e">
        <f t="shared" ca="1" si="470"/>
        <v>#N/A</v>
      </c>
      <c r="F932" s="72" t="e">
        <f t="shared" ca="1" si="471"/>
        <v>#N/A</v>
      </c>
      <c r="G932" s="72" t="e">
        <f t="shared" ca="1" si="472"/>
        <v>#N/A</v>
      </c>
      <c r="H932" s="72" t="e">
        <f t="shared" ca="1" si="473"/>
        <v>#N/A</v>
      </c>
      <c r="I932" s="72" t="e">
        <f t="shared" ca="1" si="474"/>
        <v>#N/A</v>
      </c>
      <c r="J932" s="72" t="e">
        <f t="shared" ca="1" si="475"/>
        <v>#N/A</v>
      </c>
      <c r="K932" s="72" t="e">
        <f t="shared" ca="1" si="476"/>
        <v>#N/A</v>
      </c>
      <c r="L932" s="72" t="e">
        <f t="shared" ca="1" si="477"/>
        <v>#N/A</v>
      </c>
      <c r="M932" s="72" t="e">
        <f ca="1">VLOOKUP(G932,Coef!$C$2:$F$25,4)</f>
        <v>#N/A</v>
      </c>
      <c r="N932" s="31" t="e">
        <f ca="1">VLOOKUP(F932,Coef!$C$4:$D$23,2)</f>
        <v>#N/A</v>
      </c>
      <c r="O932" s="31" t="e">
        <f ca="1">MOD(VLOOKUP(H932,Coef!$C$2:$G$21,5)+MOD(E932+1,2)*15,20)</f>
        <v>#N/A</v>
      </c>
      <c r="P932" s="31" t="e">
        <f ca="1">VLOOKUP(N932,Coef!$A$27:$B$46,2)</f>
        <v>#N/A</v>
      </c>
      <c r="Q932" s="31" t="e">
        <f ca="1">VLOOKUP(N932,Coef!$A$27:$C$46,3)+O932/10-0.1</f>
        <v>#N/A</v>
      </c>
      <c r="R932" s="31" t="e">
        <f t="shared" ca="1" si="478"/>
        <v>#N/A</v>
      </c>
      <c r="S932" s="72" t="e">
        <f t="shared" ca="1" si="479"/>
        <v>#N/A</v>
      </c>
      <c r="T932" s="72" t="e">
        <f t="shared" ca="1" si="480"/>
        <v>#N/A</v>
      </c>
      <c r="U932" s="72" t="e">
        <f t="shared" ca="1" si="481"/>
        <v>#N/A</v>
      </c>
      <c r="V932" s="72" t="e">
        <f t="shared" ca="1" si="482"/>
        <v>#N/A</v>
      </c>
      <c r="W932" s="72" t="e">
        <f ca="1">(Coef!$J$9/(1+Coef!$J$8*(COS(V932))^2)^0.5)*Coef!$J$6</f>
        <v>#N/A</v>
      </c>
      <c r="X932" s="72" t="e">
        <f t="shared" ca="1" si="483"/>
        <v>#N/A</v>
      </c>
      <c r="Y932" s="72" t="e">
        <f t="shared" ca="1" si="484"/>
        <v>#N/A</v>
      </c>
      <c r="Z932" s="72" t="e">
        <f t="shared" ca="1" si="485"/>
        <v>#N/A</v>
      </c>
      <c r="AA932" s="72" t="e">
        <f t="shared" ca="1" si="486"/>
        <v>#N/A</v>
      </c>
      <c r="AB932" s="72" t="e">
        <f t="shared" ca="1" si="487"/>
        <v>#N/A</v>
      </c>
      <c r="AC932" s="72" t="e">
        <f t="shared" ca="1" si="488"/>
        <v>#N/A</v>
      </c>
      <c r="AD932" s="72" t="e">
        <f t="shared" ca="1" si="489"/>
        <v>#N/A</v>
      </c>
      <c r="AE932" s="72" t="e">
        <f ca="1">Coef!$J$6*Coef!$J$9*(V932-(Coef!$J$10*AB932)+(Coef!$J$11*AC932)-(Coef!$J$12*AD932))</f>
        <v>#N/A</v>
      </c>
      <c r="AF932" s="72" t="e">
        <f t="shared" ca="1" si="490"/>
        <v>#N/A</v>
      </c>
      <c r="AG932" s="72" t="e">
        <f ca="1">((Coef!$J$8*Y932^2)/2)*(COS(V932))^2</f>
        <v>#N/A</v>
      </c>
      <c r="AH932" s="72" t="e">
        <f t="shared" ca="1" si="491"/>
        <v>#N/A</v>
      </c>
      <c r="AI932" s="72" t="e">
        <f t="shared" ca="1" si="492"/>
        <v>#N/A</v>
      </c>
      <c r="AJ932" s="72" t="e">
        <f t="shared" ca="1" si="493"/>
        <v>#N/A</v>
      </c>
      <c r="AK932" s="72" t="e">
        <f t="shared" ca="1" si="494"/>
        <v>#N/A</v>
      </c>
      <c r="AL932" s="72" t="e">
        <f t="shared" ca="1" si="495"/>
        <v>#N/A</v>
      </c>
      <c r="AM932" s="72" t="e">
        <f ca="1">V932+(1+Coef!$J$8*(COS(V932))^2-(3/2)*Coef!$J$8*SIN(V932)*COS(V932)*(AL932-V932))*(AL932-V932)</f>
        <v>#N/A</v>
      </c>
      <c r="AN932" s="34" t="e">
        <f t="shared" ca="1" si="496"/>
        <v>#N/A</v>
      </c>
      <c r="AO932" s="33" t="e">
        <f t="shared" ca="1" si="497"/>
        <v>#N/A</v>
      </c>
      <c r="AP932" s="33" t="e">
        <f t="shared" ca="1" si="498"/>
        <v>#N/A</v>
      </c>
      <c r="AQ932" s="72" t="e">
        <f ca="1">'MGRS to Dist'!BP932</f>
        <v>#N/A</v>
      </c>
      <c r="AR932" s="72" t="e">
        <f ca="1">'MGRS to Dist'!BT932</f>
        <v>#N/A</v>
      </c>
      <c r="AS932" s="72" t="e">
        <f ca="1">'MGRS to Dist'!BU932</f>
        <v>#N/A</v>
      </c>
      <c r="AT932" s="72" t="e">
        <f ca="1">'MGRS to Dist'!BV932</f>
        <v>#N/A</v>
      </c>
    </row>
    <row r="933" spans="3:46" ht="16.5" customHeight="1">
      <c r="C933" s="72" t="str">
        <f t="shared" si="469"/>
        <v/>
      </c>
      <c r="D933" s="72" t="e">
        <f t="array" aca="1" ref="D933" ca="1">MATCH(TRUE,ISERROR(VALUE(MID(C933,ROW(INDIRECT("1:"&amp;LEN(C933))),1))),0)</f>
        <v>#N/A</v>
      </c>
      <c r="E933" s="72" t="e">
        <f t="shared" ca="1" si="470"/>
        <v>#N/A</v>
      </c>
      <c r="F933" s="72" t="e">
        <f t="shared" ca="1" si="471"/>
        <v>#N/A</v>
      </c>
      <c r="G933" s="72" t="e">
        <f t="shared" ca="1" si="472"/>
        <v>#N/A</v>
      </c>
      <c r="H933" s="72" t="e">
        <f t="shared" ca="1" si="473"/>
        <v>#N/A</v>
      </c>
      <c r="I933" s="72" t="e">
        <f t="shared" ca="1" si="474"/>
        <v>#N/A</v>
      </c>
      <c r="J933" s="72" t="e">
        <f t="shared" ca="1" si="475"/>
        <v>#N/A</v>
      </c>
      <c r="K933" s="72" t="e">
        <f t="shared" ca="1" si="476"/>
        <v>#N/A</v>
      </c>
      <c r="L933" s="72" t="e">
        <f t="shared" ca="1" si="477"/>
        <v>#N/A</v>
      </c>
      <c r="M933" s="72" t="e">
        <f ca="1">VLOOKUP(G933,Coef!$C$2:$F$25,4)</f>
        <v>#N/A</v>
      </c>
      <c r="N933" s="31" t="e">
        <f ca="1">VLOOKUP(F933,Coef!$C$4:$D$23,2)</f>
        <v>#N/A</v>
      </c>
      <c r="O933" s="31" t="e">
        <f ca="1">MOD(VLOOKUP(H933,Coef!$C$2:$G$21,5)+MOD(E933+1,2)*15,20)</f>
        <v>#N/A</v>
      </c>
      <c r="P933" s="31" t="e">
        <f ca="1">VLOOKUP(N933,Coef!$A$27:$B$46,2)</f>
        <v>#N/A</v>
      </c>
      <c r="Q933" s="31" t="e">
        <f ca="1">VLOOKUP(N933,Coef!$A$27:$C$46,3)+O933/10-0.1</f>
        <v>#N/A</v>
      </c>
      <c r="R933" s="31" t="e">
        <f t="shared" ca="1" si="478"/>
        <v>#N/A</v>
      </c>
      <c r="S933" s="72" t="e">
        <f t="shared" ca="1" si="479"/>
        <v>#N/A</v>
      </c>
      <c r="T933" s="72" t="e">
        <f t="shared" ca="1" si="480"/>
        <v>#N/A</v>
      </c>
      <c r="U933" s="72" t="e">
        <f t="shared" ca="1" si="481"/>
        <v>#N/A</v>
      </c>
      <c r="V933" s="72" t="e">
        <f t="shared" ca="1" si="482"/>
        <v>#N/A</v>
      </c>
      <c r="W933" s="72" t="e">
        <f ca="1">(Coef!$J$9/(1+Coef!$J$8*(COS(V933))^2)^0.5)*Coef!$J$6</f>
        <v>#N/A</v>
      </c>
      <c r="X933" s="72" t="e">
        <f t="shared" ca="1" si="483"/>
        <v>#N/A</v>
      </c>
      <c r="Y933" s="72" t="e">
        <f t="shared" ca="1" si="484"/>
        <v>#N/A</v>
      </c>
      <c r="Z933" s="72" t="e">
        <f t="shared" ca="1" si="485"/>
        <v>#N/A</v>
      </c>
      <c r="AA933" s="72" t="e">
        <f t="shared" ca="1" si="486"/>
        <v>#N/A</v>
      </c>
      <c r="AB933" s="72" t="e">
        <f t="shared" ca="1" si="487"/>
        <v>#N/A</v>
      </c>
      <c r="AC933" s="72" t="e">
        <f t="shared" ca="1" si="488"/>
        <v>#N/A</v>
      </c>
      <c r="AD933" s="72" t="e">
        <f t="shared" ca="1" si="489"/>
        <v>#N/A</v>
      </c>
      <c r="AE933" s="72" t="e">
        <f ca="1">Coef!$J$6*Coef!$J$9*(V933-(Coef!$J$10*AB933)+(Coef!$J$11*AC933)-(Coef!$J$12*AD933))</f>
        <v>#N/A</v>
      </c>
      <c r="AF933" s="72" t="e">
        <f t="shared" ca="1" si="490"/>
        <v>#N/A</v>
      </c>
      <c r="AG933" s="72" t="e">
        <f ca="1">((Coef!$J$8*Y933^2)/2)*(COS(V933))^2</f>
        <v>#N/A</v>
      </c>
      <c r="AH933" s="72" t="e">
        <f t="shared" ca="1" si="491"/>
        <v>#N/A</v>
      </c>
      <c r="AI933" s="72" t="e">
        <f t="shared" ca="1" si="492"/>
        <v>#N/A</v>
      </c>
      <c r="AJ933" s="72" t="e">
        <f t="shared" ca="1" si="493"/>
        <v>#N/A</v>
      </c>
      <c r="AK933" s="72" t="e">
        <f t="shared" ca="1" si="494"/>
        <v>#N/A</v>
      </c>
      <c r="AL933" s="72" t="e">
        <f t="shared" ca="1" si="495"/>
        <v>#N/A</v>
      </c>
      <c r="AM933" s="72" t="e">
        <f ca="1">V933+(1+Coef!$J$8*(COS(V933))^2-(3/2)*Coef!$J$8*SIN(V933)*COS(V933)*(AL933-V933))*(AL933-V933)</f>
        <v>#N/A</v>
      </c>
      <c r="AN933" s="34" t="e">
        <f t="shared" ca="1" si="496"/>
        <v>#N/A</v>
      </c>
      <c r="AO933" s="33" t="e">
        <f t="shared" ca="1" si="497"/>
        <v>#N/A</v>
      </c>
      <c r="AP933" s="33" t="e">
        <f t="shared" ca="1" si="498"/>
        <v>#N/A</v>
      </c>
      <c r="AQ933" s="72" t="e">
        <f ca="1">'MGRS to Dist'!BP933</f>
        <v>#N/A</v>
      </c>
      <c r="AR933" s="72" t="e">
        <f ca="1">'MGRS to Dist'!BT933</f>
        <v>#N/A</v>
      </c>
      <c r="AS933" s="72" t="e">
        <f ca="1">'MGRS to Dist'!BU933</f>
        <v>#N/A</v>
      </c>
      <c r="AT933" s="72" t="e">
        <f ca="1">'MGRS to Dist'!BV933</f>
        <v>#N/A</v>
      </c>
    </row>
    <row r="934" spans="3:46" ht="16.5" customHeight="1">
      <c r="C934" s="72" t="str">
        <f t="shared" si="469"/>
        <v/>
      </c>
      <c r="D934" s="72" t="e">
        <f t="array" aca="1" ref="D934" ca="1">MATCH(TRUE,ISERROR(VALUE(MID(C934,ROW(INDIRECT("1:"&amp;LEN(C934))),1))),0)</f>
        <v>#N/A</v>
      </c>
      <c r="E934" s="72" t="e">
        <f t="shared" ca="1" si="470"/>
        <v>#N/A</v>
      </c>
      <c r="F934" s="72" t="e">
        <f t="shared" ca="1" si="471"/>
        <v>#N/A</v>
      </c>
      <c r="G934" s="72" t="e">
        <f t="shared" ca="1" si="472"/>
        <v>#N/A</v>
      </c>
      <c r="H934" s="72" t="e">
        <f t="shared" ca="1" si="473"/>
        <v>#N/A</v>
      </c>
      <c r="I934" s="72" t="e">
        <f t="shared" ca="1" si="474"/>
        <v>#N/A</v>
      </c>
      <c r="J934" s="72" t="e">
        <f t="shared" ca="1" si="475"/>
        <v>#N/A</v>
      </c>
      <c r="K934" s="72" t="e">
        <f t="shared" ca="1" si="476"/>
        <v>#N/A</v>
      </c>
      <c r="L934" s="72" t="e">
        <f t="shared" ca="1" si="477"/>
        <v>#N/A</v>
      </c>
      <c r="M934" s="72" t="e">
        <f ca="1">VLOOKUP(G934,Coef!$C$2:$F$25,4)</f>
        <v>#N/A</v>
      </c>
      <c r="N934" s="31" t="e">
        <f ca="1">VLOOKUP(F934,Coef!$C$4:$D$23,2)</f>
        <v>#N/A</v>
      </c>
      <c r="O934" s="31" t="e">
        <f ca="1">MOD(VLOOKUP(H934,Coef!$C$2:$G$21,5)+MOD(E934+1,2)*15,20)</f>
        <v>#N/A</v>
      </c>
      <c r="P934" s="31" t="e">
        <f ca="1">VLOOKUP(N934,Coef!$A$27:$B$46,2)</f>
        <v>#N/A</v>
      </c>
      <c r="Q934" s="31" t="e">
        <f ca="1">VLOOKUP(N934,Coef!$A$27:$C$46,3)+O934/10-0.1</f>
        <v>#N/A</v>
      </c>
      <c r="R934" s="31" t="e">
        <f t="shared" ca="1" si="478"/>
        <v>#N/A</v>
      </c>
      <c r="S934" s="72" t="e">
        <f t="shared" ca="1" si="479"/>
        <v>#N/A</v>
      </c>
      <c r="T934" s="72" t="e">
        <f t="shared" ca="1" si="480"/>
        <v>#N/A</v>
      </c>
      <c r="U934" s="72" t="e">
        <f t="shared" ca="1" si="481"/>
        <v>#N/A</v>
      </c>
      <c r="V934" s="72" t="e">
        <f t="shared" ca="1" si="482"/>
        <v>#N/A</v>
      </c>
      <c r="W934" s="72" t="e">
        <f ca="1">(Coef!$J$9/(1+Coef!$J$8*(COS(V934))^2)^0.5)*Coef!$J$6</f>
        <v>#N/A</v>
      </c>
      <c r="X934" s="72" t="e">
        <f t="shared" ca="1" si="483"/>
        <v>#N/A</v>
      </c>
      <c r="Y934" s="72" t="e">
        <f t="shared" ca="1" si="484"/>
        <v>#N/A</v>
      </c>
      <c r="Z934" s="72" t="e">
        <f t="shared" ca="1" si="485"/>
        <v>#N/A</v>
      </c>
      <c r="AA934" s="72" t="e">
        <f t="shared" ca="1" si="486"/>
        <v>#N/A</v>
      </c>
      <c r="AB934" s="72" t="e">
        <f t="shared" ca="1" si="487"/>
        <v>#N/A</v>
      </c>
      <c r="AC934" s="72" t="e">
        <f t="shared" ca="1" si="488"/>
        <v>#N/A</v>
      </c>
      <c r="AD934" s="72" t="e">
        <f t="shared" ca="1" si="489"/>
        <v>#N/A</v>
      </c>
      <c r="AE934" s="72" t="e">
        <f ca="1">Coef!$J$6*Coef!$J$9*(V934-(Coef!$J$10*AB934)+(Coef!$J$11*AC934)-(Coef!$J$12*AD934))</f>
        <v>#N/A</v>
      </c>
      <c r="AF934" s="72" t="e">
        <f t="shared" ca="1" si="490"/>
        <v>#N/A</v>
      </c>
      <c r="AG934" s="72" t="e">
        <f ca="1">((Coef!$J$8*Y934^2)/2)*(COS(V934))^2</f>
        <v>#N/A</v>
      </c>
      <c r="AH934" s="72" t="e">
        <f t="shared" ca="1" si="491"/>
        <v>#N/A</v>
      </c>
      <c r="AI934" s="72" t="e">
        <f t="shared" ca="1" si="492"/>
        <v>#N/A</v>
      </c>
      <c r="AJ934" s="72" t="e">
        <f t="shared" ca="1" si="493"/>
        <v>#N/A</v>
      </c>
      <c r="AK934" s="72" t="e">
        <f t="shared" ca="1" si="494"/>
        <v>#N/A</v>
      </c>
      <c r="AL934" s="72" t="e">
        <f t="shared" ca="1" si="495"/>
        <v>#N/A</v>
      </c>
      <c r="AM934" s="72" t="e">
        <f ca="1">V934+(1+Coef!$J$8*(COS(V934))^2-(3/2)*Coef!$J$8*SIN(V934)*COS(V934)*(AL934-V934))*(AL934-V934)</f>
        <v>#N/A</v>
      </c>
      <c r="AN934" s="34" t="e">
        <f t="shared" ca="1" si="496"/>
        <v>#N/A</v>
      </c>
      <c r="AO934" s="33" t="e">
        <f t="shared" ca="1" si="497"/>
        <v>#N/A</v>
      </c>
      <c r="AP934" s="33" t="e">
        <f t="shared" ca="1" si="498"/>
        <v>#N/A</v>
      </c>
      <c r="AQ934" s="72" t="e">
        <f ca="1">'MGRS to Dist'!BP934</f>
        <v>#N/A</v>
      </c>
      <c r="AR934" s="72" t="e">
        <f ca="1">'MGRS to Dist'!BT934</f>
        <v>#N/A</v>
      </c>
      <c r="AS934" s="72" t="e">
        <f ca="1">'MGRS to Dist'!BU934</f>
        <v>#N/A</v>
      </c>
      <c r="AT934" s="72" t="e">
        <f ca="1">'MGRS to Dist'!BV934</f>
        <v>#N/A</v>
      </c>
    </row>
    <row r="935" spans="3:46" ht="16.5" customHeight="1">
      <c r="C935" s="72" t="str">
        <f t="shared" si="469"/>
        <v/>
      </c>
      <c r="D935" s="72" t="e">
        <f t="array" aca="1" ref="D935" ca="1">MATCH(TRUE,ISERROR(VALUE(MID(C935,ROW(INDIRECT("1:"&amp;LEN(C935))),1))),0)</f>
        <v>#N/A</v>
      </c>
      <c r="E935" s="72" t="e">
        <f t="shared" ca="1" si="470"/>
        <v>#N/A</v>
      </c>
      <c r="F935" s="72" t="e">
        <f t="shared" ca="1" si="471"/>
        <v>#N/A</v>
      </c>
      <c r="G935" s="72" t="e">
        <f t="shared" ca="1" si="472"/>
        <v>#N/A</v>
      </c>
      <c r="H935" s="72" t="e">
        <f t="shared" ca="1" si="473"/>
        <v>#N/A</v>
      </c>
      <c r="I935" s="72" t="e">
        <f t="shared" ca="1" si="474"/>
        <v>#N/A</v>
      </c>
      <c r="J935" s="72" t="e">
        <f t="shared" ca="1" si="475"/>
        <v>#N/A</v>
      </c>
      <c r="K935" s="72" t="e">
        <f t="shared" ca="1" si="476"/>
        <v>#N/A</v>
      </c>
      <c r="L935" s="72" t="e">
        <f t="shared" ca="1" si="477"/>
        <v>#N/A</v>
      </c>
      <c r="M935" s="72" t="e">
        <f ca="1">VLOOKUP(G935,Coef!$C$2:$F$25,4)</f>
        <v>#N/A</v>
      </c>
      <c r="N935" s="31" t="e">
        <f ca="1">VLOOKUP(F935,Coef!$C$4:$D$23,2)</f>
        <v>#N/A</v>
      </c>
      <c r="O935" s="31" t="e">
        <f ca="1">MOD(VLOOKUP(H935,Coef!$C$2:$G$21,5)+MOD(E935+1,2)*15,20)</f>
        <v>#N/A</v>
      </c>
      <c r="P935" s="31" t="e">
        <f ca="1">VLOOKUP(N935,Coef!$A$27:$B$46,2)</f>
        <v>#N/A</v>
      </c>
      <c r="Q935" s="31" t="e">
        <f ca="1">VLOOKUP(N935,Coef!$A$27:$C$46,3)+O935/10-0.1</f>
        <v>#N/A</v>
      </c>
      <c r="R935" s="31" t="e">
        <f t="shared" ca="1" si="478"/>
        <v>#N/A</v>
      </c>
      <c r="S935" s="72" t="e">
        <f t="shared" ca="1" si="479"/>
        <v>#N/A</v>
      </c>
      <c r="T935" s="72" t="e">
        <f t="shared" ca="1" si="480"/>
        <v>#N/A</v>
      </c>
      <c r="U935" s="72" t="e">
        <f t="shared" ca="1" si="481"/>
        <v>#N/A</v>
      </c>
      <c r="V935" s="72" t="e">
        <f t="shared" ca="1" si="482"/>
        <v>#N/A</v>
      </c>
      <c r="W935" s="72" t="e">
        <f ca="1">(Coef!$J$9/(1+Coef!$J$8*(COS(V935))^2)^0.5)*Coef!$J$6</f>
        <v>#N/A</v>
      </c>
      <c r="X935" s="72" t="e">
        <f t="shared" ca="1" si="483"/>
        <v>#N/A</v>
      </c>
      <c r="Y935" s="72" t="e">
        <f t="shared" ca="1" si="484"/>
        <v>#N/A</v>
      </c>
      <c r="Z935" s="72" t="e">
        <f t="shared" ca="1" si="485"/>
        <v>#N/A</v>
      </c>
      <c r="AA935" s="72" t="e">
        <f t="shared" ca="1" si="486"/>
        <v>#N/A</v>
      </c>
      <c r="AB935" s="72" t="e">
        <f t="shared" ca="1" si="487"/>
        <v>#N/A</v>
      </c>
      <c r="AC935" s="72" t="e">
        <f t="shared" ca="1" si="488"/>
        <v>#N/A</v>
      </c>
      <c r="AD935" s="72" t="e">
        <f t="shared" ca="1" si="489"/>
        <v>#N/A</v>
      </c>
      <c r="AE935" s="72" t="e">
        <f ca="1">Coef!$J$6*Coef!$J$9*(V935-(Coef!$J$10*AB935)+(Coef!$J$11*AC935)-(Coef!$J$12*AD935))</f>
        <v>#N/A</v>
      </c>
      <c r="AF935" s="72" t="e">
        <f t="shared" ca="1" si="490"/>
        <v>#N/A</v>
      </c>
      <c r="AG935" s="72" t="e">
        <f ca="1">((Coef!$J$8*Y935^2)/2)*(COS(V935))^2</f>
        <v>#N/A</v>
      </c>
      <c r="AH935" s="72" t="e">
        <f t="shared" ca="1" si="491"/>
        <v>#N/A</v>
      </c>
      <c r="AI935" s="72" t="e">
        <f t="shared" ca="1" si="492"/>
        <v>#N/A</v>
      </c>
      <c r="AJ935" s="72" t="e">
        <f t="shared" ca="1" si="493"/>
        <v>#N/A</v>
      </c>
      <c r="AK935" s="72" t="e">
        <f t="shared" ca="1" si="494"/>
        <v>#N/A</v>
      </c>
      <c r="AL935" s="72" t="e">
        <f t="shared" ca="1" si="495"/>
        <v>#N/A</v>
      </c>
      <c r="AM935" s="72" t="e">
        <f ca="1">V935+(1+Coef!$J$8*(COS(V935))^2-(3/2)*Coef!$J$8*SIN(V935)*COS(V935)*(AL935-V935))*(AL935-V935)</f>
        <v>#N/A</v>
      </c>
      <c r="AN935" s="34" t="e">
        <f t="shared" ca="1" si="496"/>
        <v>#N/A</v>
      </c>
      <c r="AO935" s="33" t="e">
        <f t="shared" ca="1" si="497"/>
        <v>#N/A</v>
      </c>
      <c r="AP935" s="33" t="e">
        <f t="shared" ca="1" si="498"/>
        <v>#N/A</v>
      </c>
      <c r="AQ935" s="72" t="e">
        <f ca="1">'MGRS to Dist'!BP935</f>
        <v>#N/A</v>
      </c>
      <c r="AR935" s="72" t="e">
        <f ca="1">'MGRS to Dist'!BT935</f>
        <v>#N/A</v>
      </c>
      <c r="AS935" s="72" t="e">
        <f ca="1">'MGRS to Dist'!BU935</f>
        <v>#N/A</v>
      </c>
      <c r="AT935" s="72" t="e">
        <f ca="1">'MGRS to Dist'!BV935</f>
        <v>#N/A</v>
      </c>
    </row>
    <row r="936" spans="3:46" ht="16.5" customHeight="1">
      <c r="C936" s="72" t="str">
        <f t="shared" si="469"/>
        <v/>
      </c>
      <c r="D936" s="72" t="e">
        <f t="array" aca="1" ref="D936" ca="1">MATCH(TRUE,ISERROR(VALUE(MID(C936,ROW(INDIRECT("1:"&amp;LEN(C936))),1))),0)</f>
        <v>#N/A</v>
      </c>
      <c r="E936" s="72" t="e">
        <f t="shared" ca="1" si="470"/>
        <v>#N/A</v>
      </c>
      <c r="F936" s="72" t="e">
        <f t="shared" ca="1" si="471"/>
        <v>#N/A</v>
      </c>
      <c r="G936" s="72" t="e">
        <f t="shared" ca="1" si="472"/>
        <v>#N/A</v>
      </c>
      <c r="H936" s="72" t="e">
        <f t="shared" ca="1" si="473"/>
        <v>#N/A</v>
      </c>
      <c r="I936" s="72" t="e">
        <f t="shared" ca="1" si="474"/>
        <v>#N/A</v>
      </c>
      <c r="J936" s="72" t="e">
        <f t="shared" ca="1" si="475"/>
        <v>#N/A</v>
      </c>
      <c r="K936" s="72" t="e">
        <f t="shared" ca="1" si="476"/>
        <v>#N/A</v>
      </c>
      <c r="L936" s="72" t="e">
        <f t="shared" ca="1" si="477"/>
        <v>#N/A</v>
      </c>
      <c r="M936" s="72" t="e">
        <f ca="1">VLOOKUP(G936,Coef!$C$2:$F$25,4)</f>
        <v>#N/A</v>
      </c>
      <c r="N936" s="31" t="e">
        <f ca="1">VLOOKUP(F936,Coef!$C$4:$D$23,2)</f>
        <v>#N/A</v>
      </c>
      <c r="O936" s="31" t="e">
        <f ca="1">MOD(VLOOKUP(H936,Coef!$C$2:$G$21,5)+MOD(E936+1,2)*15,20)</f>
        <v>#N/A</v>
      </c>
      <c r="P936" s="31" t="e">
        <f ca="1">VLOOKUP(N936,Coef!$A$27:$B$46,2)</f>
        <v>#N/A</v>
      </c>
      <c r="Q936" s="31" t="e">
        <f ca="1">VLOOKUP(N936,Coef!$A$27:$C$46,3)+O936/10-0.1</f>
        <v>#N/A</v>
      </c>
      <c r="R936" s="31" t="e">
        <f t="shared" ca="1" si="478"/>
        <v>#N/A</v>
      </c>
      <c r="S936" s="72" t="e">
        <f t="shared" ca="1" si="479"/>
        <v>#N/A</v>
      </c>
      <c r="T936" s="72" t="e">
        <f t="shared" ca="1" si="480"/>
        <v>#N/A</v>
      </c>
      <c r="U936" s="72" t="e">
        <f t="shared" ca="1" si="481"/>
        <v>#N/A</v>
      </c>
      <c r="V936" s="72" t="e">
        <f t="shared" ca="1" si="482"/>
        <v>#N/A</v>
      </c>
      <c r="W936" s="72" t="e">
        <f ca="1">(Coef!$J$9/(1+Coef!$J$8*(COS(V936))^2)^0.5)*Coef!$J$6</f>
        <v>#N/A</v>
      </c>
      <c r="X936" s="72" t="e">
        <f t="shared" ca="1" si="483"/>
        <v>#N/A</v>
      </c>
      <c r="Y936" s="72" t="e">
        <f t="shared" ca="1" si="484"/>
        <v>#N/A</v>
      </c>
      <c r="Z936" s="72" t="e">
        <f t="shared" ca="1" si="485"/>
        <v>#N/A</v>
      </c>
      <c r="AA936" s="72" t="e">
        <f t="shared" ca="1" si="486"/>
        <v>#N/A</v>
      </c>
      <c r="AB936" s="72" t="e">
        <f t="shared" ca="1" si="487"/>
        <v>#N/A</v>
      </c>
      <c r="AC936" s="72" t="e">
        <f t="shared" ca="1" si="488"/>
        <v>#N/A</v>
      </c>
      <c r="AD936" s="72" t="e">
        <f t="shared" ca="1" si="489"/>
        <v>#N/A</v>
      </c>
      <c r="AE936" s="72" t="e">
        <f ca="1">Coef!$J$6*Coef!$J$9*(V936-(Coef!$J$10*AB936)+(Coef!$J$11*AC936)-(Coef!$J$12*AD936))</f>
        <v>#N/A</v>
      </c>
      <c r="AF936" s="72" t="e">
        <f t="shared" ca="1" si="490"/>
        <v>#N/A</v>
      </c>
      <c r="AG936" s="72" t="e">
        <f ca="1">((Coef!$J$8*Y936^2)/2)*(COS(V936))^2</f>
        <v>#N/A</v>
      </c>
      <c r="AH936" s="72" t="e">
        <f t="shared" ca="1" si="491"/>
        <v>#N/A</v>
      </c>
      <c r="AI936" s="72" t="e">
        <f t="shared" ca="1" si="492"/>
        <v>#N/A</v>
      </c>
      <c r="AJ936" s="72" t="e">
        <f t="shared" ca="1" si="493"/>
        <v>#N/A</v>
      </c>
      <c r="AK936" s="72" t="e">
        <f t="shared" ca="1" si="494"/>
        <v>#N/A</v>
      </c>
      <c r="AL936" s="72" t="e">
        <f t="shared" ca="1" si="495"/>
        <v>#N/A</v>
      </c>
      <c r="AM936" s="72" t="e">
        <f ca="1">V936+(1+Coef!$J$8*(COS(V936))^2-(3/2)*Coef!$J$8*SIN(V936)*COS(V936)*(AL936-V936))*(AL936-V936)</f>
        <v>#N/A</v>
      </c>
      <c r="AN936" s="34" t="e">
        <f t="shared" ca="1" si="496"/>
        <v>#N/A</v>
      </c>
      <c r="AO936" s="33" t="e">
        <f t="shared" ca="1" si="497"/>
        <v>#N/A</v>
      </c>
      <c r="AP936" s="33" t="e">
        <f t="shared" ca="1" si="498"/>
        <v>#N/A</v>
      </c>
      <c r="AQ936" s="72" t="e">
        <f ca="1">'MGRS to Dist'!BP936</f>
        <v>#N/A</v>
      </c>
      <c r="AR936" s="72" t="e">
        <f ca="1">'MGRS to Dist'!BT936</f>
        <v>#N/A</v>
      </c>
      <c r="AS936" s="72" t="e">
        <f ca="1">'MGRS to Dist'!BU936</f>
        <v>#N/A</v>
      </c>
      <c r="AT936" s="72" t="e">
        <f ca="1">'MGRS to Dist'!BV936</f>
        <v>#N/A</v>
      </c>
    </row>
    <row r="937" spans="3:46" ht="16.5" customHeight="1">
      <c r="C937" s="72" t="str">
        <f t="shared" si="469"/>
        <v/>
      </c>
      <c r="D937" s="72" t="e">
        <f t="array" aca="1" ref="D937" ca="1">MATCH(TRUE,ISERROR(VALUE(MID(C937,ROW(INDIRECT("1:"&amp;LEN(C937))),1))),0)</f>
        <v>#N/A</v>
      </c>
      <c r="E937" s="72" t="e">
        <f t="shared" ca="1" si="470"/>
        <v>#N/A</v>
      </c>
      <c r="F937" s="72" t="e">
        <f t="shared" ca="1" si="471"/>
        <v>#N/A</v>
      </c>
      <c r="G937" s="72" t="e">
        <f t="shared" ca="1" si="472"/>
        <v>#N/A</v>
      </c>
      <c r="H937" s="72" t="e">
        <f t="shared" ca="1" si="473"/>
        <v>#N/A</v>
      </c>
      <c r="I937" s="72" t="e">
        <f t="shared" ca="1" si="474"/>
        <v>#N/A</v>
      </c>
      <c r="J937" s="72" t="e">
        <f t="shared" ca="1" si="475"/>
        <v>#N/A</v>
      </c>
      <c r="K937" s="72" t="e">
        <f t="shared" ca="1" si="476"/>
        <v>#N/A</v>
      </c>
      <c r="L937" s="72" t="e">
        <f t="shared" ca="1" si="477"/>
        <v>#N/A</v>
      </c>
      <c r="M937" s="72" t="e">
        <f ca="1">VLOOKUP(G937,Coef!$C$2:$F$25,4)</f>
        <v>#N/A</v>
      </c>
      <c r="N937" s="31" t="e">
        <f ca="1">VLOOKUP(F937,Coef!$C$4:$D$23,2)</f>
        <v>#N/A</v>
      </c>
      <c r="O937" s="31" t="e">
        <f ca="1">MOD(VLOOKUP(H937,Coef!$C$2:$G$21,5)+MOD(E937+1,2)*15,20)</f>
        <v>#N/A</v>
      </c>
      <c r="P937" s="31" t="e">
        <f ca="1">VLOOKUP(N937,Coef!$A$27:$B$46,2)</f>
        <v>#N/A</v>
      </c>
      <c r="Q937" s="31" t="e">
        <f ca="1">VLOOKUP(N937,Coef!$A$27:$C$46,3)+O937/10-0.1</f>
        <v>#N/A</v>
      </c>
      <c r="R937" s="31" t="e">
        <f t="shared" ca="1" si="478"/>
        <v>#N/A</v>
      </c>
      <c r="S937" s="72" t="e">
        <f t="shared" ca="1" si="479"/>
        <v>#N/A</v>
      </c>
      <c r="T937" s="72" t="e">
        <f t="shared" ca="1" si="480"/>
        <v>#N/A</v>
      </c>
      <c r="U937" s="72" t="e">
        <f t="shared" ca="1" si="481"/>
        <v>#N/A</v>
      </c>
      <c r="V937" s="72" t="e">
        <f t="shared" ca="1" si="482"/>
        <v>#N/A</v>
      </c>
      <c r="W937" s="72" t="e">
        <f ca="1">(Coef!$J$9/(1+Coef!$J$8*(COS(V937))^2)^0.5)*Coef!$J$6</f>
        <v>#N/A</v>
      </c>
      <c r="X937" s="72" t="e">
        <f t="shared" ca="1" si="483"/>
        <v>#N/A</v>
      </c>
      <c r="Y937" s="72" t="e">
        <f t="shared" ca="1" si="484"/>
        <v>#N/A</v>
      </c>
      <c r="Z937" s="72" t="e">
        <f t="shared" ca="1" si="485"/>
        <v>#N/A</v>
      </c>
      <c r="AA937" s="72" t="e">
        <f t="shared" ca="1" si="486"/>
        <v>#N/A</v>
      </c>
      <c r="AB937" s="72" t="e">
        <f t="shared" ca="1" si="487"/>
        <v>#N/A</v>
      </c>
      <c r="AC937" s="72" t="e">
        <f t="shared" ca="1" si="488"/>
        <v>#N/A</v>
      </c>
      <c r="AD937" s="72" t="e">
        <f t="shared" ca="1" si="489"/>
        <v>#N/A</v>
      </c>
      <c r="AE937" s="72" t="e">
        <f ca="1">Coef!$J$6*Coef!$J$9*(V937-(Coef!$J$10*AB937)+(Coef!$J$11*AC937)-(Coef!$J$12*AD937))</f>
        <v>#N/A</v>
      </c>
      <c r="AF937" s="72" t="e">
        <f t="shared" ca="1" si="490"/>
        <v>#N/A</v>
      </c>
      <c r="AG937" s="72" t="e">
        <f ca="1">((Coef!$J$8*Y937^2)/2)*(COS(V937))^2</f>
        <v>#N/A</v>
      </c>
      <c r="AH937" s="72" t="e">
        <f t="shared" ca="1" si="491"/>
        <v>#N/A</v>
      </c>
      <c r="AI937" s="72" t="e">
        <f t="shared" ca="1" si="492"/>
        <v>#N/A</v>
      </c>
      <c r="AJ937" s="72" t="e">
        <f t="shared" ca="1" si="493"/>
        <v>#N/A</v>
      </c>
      <c r="AK937" s="72" t="e">
        <f t="shared" ca="1" si="494"/>
        <v>#N/A</v>
      </c>
      <c r="AL937" s="72" t="e">
        <f t="shared" ca="1" si="495"/>
        <v>#N/A</v>
      </c>
      <c r="AM937" s="72" t="e">
        <f ca="1">V937+(1+Coef!$J$8*(COS(V937))^2-(3/2)*Coef!$J$8*SIN(V937)*COS(V937)*(AL937-V937))*(AL937-V937)</f>
        <v>#N/A</v>
      </c>
      <c r="AN937" s="34" t="e">
        <f t="shared" ca="1" si="496"/>
        <v>#N/A</v>
      </c>
      <c r="AO937" s="33" t="e">
        <f t="shared" ca="1" si="497"/>
        <v>#N/A</v>
      </c>
      <c r="AP937" s="33" t="e">
        <f t="shared" ca="1" si="498"/>
        <v>#N/A</v>
      </c>
      <c r="AQ937" s="72" t="e">
        <f ca="1">'MGRS to Dist'!BP937</f>
        <v>#N/A</v>
      </c>
      <c r="AR937" s="72" t="e">
        <f ca="1">'MGRS to Dist'!BT937</f>
        <v>#N/A</v>
      </c>
      <c r="AS937" s="72" t="e">
        <f ca="1">'MGRS to Dist'!BU937</f>
        <v>#N/A</v>
      </c>
      <c r="AT937" s="72" t="e">
        <f ca="1">'MGRS to Dist'!BV937</f>
        <v>#N/A</v>
      </c>
    </row>
    <row r="938" spans="3:46" ht="16.5" customHeight="1">
      <c r="C938" s="72" t="str">
        <f t="shared" si="469"/>
        <v/>
      </c>
      <c r="D938" s="72" t="e">
        <f t="array" aca="1" ref="D938" ca="1">MATCH(TRUE,ISERROR(VALUE(MID(C938,ROW(INDIRECT("1:"&amp;LEN(C938))),1))),0)</f>
        <v>#N/A</v>
      </c>
      <c r="E938" s="72" t="e">
        <f t="shared" ca="1" si="470"/>
        <v>#N/A</v>
      </c>
      <c r="F938" s="72" t="e">
        <f t="shared" ca="1" si="471"/>
        <v>#N/A</v>
      </c>
      <c r="G938" s="72" t="e">
        <f t="shared" ca="1" si="472"/>
        <v>#N/A</v>
      </c>
      <c r="H938" s="72" t="e">
        <f t="shared" ca="1" si="473"/>
        <v>#N/A</v>
      </c>
      <c r="I938" s="72" t="e">
        <f t="shared" ca="1" si="474"/>
        <v>#N/A</v>
      </c>
      <c r="J938" s="72" t="e">
        <f t="shared" ca="1" si="475"/>
        <v>#N/A</v>
      </c>
      <c r="K938" s="72" t="e">
        <f t="shared" ca="1" si="476"/>
        <v>#N/A</v>
      </c>
      <c r="L938" s="72" t="e">
        <f t="shared" ca="1" si="477"/>
        <v>#N/A</v>
      </c>
      <c r="M938" s="72" t="e">
        <f ca="1">VLOOKUP(G938,Coef!$C$2:$F$25,4)</f>
        <v>#N/A</v>
      </c>
      <c r="N938" s="31" t="e">
        <f ca="1">VLOOKUP(F938,Coef!$C$4:$D$23,2)</f>
        <v>#N/A</v>
      </c>
      <c r="O938" s="31" t="e">
        <f ca="1">MOD(VLOOKUP(H938,Coef!$C$2:$G$21,5)+MOD(E938+1,2)*15,20)</f>
        <v>#N/A</v>
      </c>
      <c r="P938" s="31" t="e">
        <f ca="1">VLOOKUP(N938,Coef!$A$27:$B$46,2)</f>
        <v>#N/A</v>
      </c>
      <c r="Q938" s="31" t="e">
        <f ca="1">VLOOKUP(N938,Coef!$A$27:$C$46,3)+O938/10-0.1</f>
        <v>#N/A</v>
      </c>
      <c r="R938" s="31" t="e">
        <f t="shared" ca="1" si="478"/>
        <v>#N/A</v>
      </c>
      <c r="S938" s="72" t="e">
        <f t="shared" ca="1" si="479"/>
        <v>#N/A</v>
      </c>
      <c r="T938" s="72" t="e">
        <f t="shared" ca="1" si="480"/>
        <v>#N/A</v>
      </c>
      <c r="U938" s="72" t="e">
        <f t="shared" ca="1" si="481"/>
        <v>#N/A</v>
      </c>
      <c r="V938" s="72" t="e">
        <f t="shared" ca="1" si="482"/>
        <v>#N/A</v>
      </c>
      <c r="W938" s="72" t="e">
        <f ca="1">(Coef!$J$9/(1+Coef!$J$8*(COS(V938))^2)^0.5)*Coef!$J$6</f>
        <v>#N/A</v>
      </c>
      <c r="X938" s="72" t="e">
        <f t="shared" ca="1" si="483"/>
        <v>#N/A</v>
      </c>
      <c r="Y938" s="72" t="e">
        <f t="shared" ca="1" si="484"/>
        <v>#N/A</v>
      </c>
      <c r="Z938" s="72" t="e">
        <f t="shared" ca="1" si="485"/>
        <v>#N/A</v>
      </c>
      <c r="AA938" s="72" t="e">
        <f t="shared" ca="1" si="486"/>
        <v>#N/A</v>
      </c>
      <c r="AB938" s="72" t="e">
        <f t="shared" ca="1" si="487"/>
        <v>#N/A</v>
      </c>
      <c r="AC938" s="72" t="e">
        <f t="shared" ca="1" si="488"/>
        <v>#N/A</v>
      </c>
      <c r="AD938" s="72" t="e">
        <f t="shared" ca="1" si="489"/>
        <v>#N/A</v>
      </c>
      <c r="AE938" s="72" t="e">
        <f ca="1">Coef!$J$6*Coef!$J$9*(V938-(Coef!$J$10*AB938)+(Coef!$J$11*AC938)-(Coef!$J$12*AD938))</f>
        <v>#N/A</v>
      </c>
      <c r="AF938" s="72" t="e">
        <f t="shared" ca="1" si="490"/>
        <v>#N/A</v>
      </c>
      <c r="AG938" s="72" t="e">
        <f ca="1">((Coef!$J$8*Y938^2)/2)*(COS(V938))^2</f>
        <v>#N/A</v>
      </c>
      <c r="AH938" s="72" t="e">
        <f t="shared" ca="1" si="491"/>
        <v>#N/A</v>
      </c>
      <c r="AI938" s="72" t="e">
        <f t="shared" ca="1" si="492"/>
        <v>#N/A</v>
      </c>
      <c r="AJ938" s="72" t="e">
        <f t="shared" ca="1" si="493"/>
        <v>#N/A</v>
      </c>
      <c r="AK938" s="72" t="e">
        <f t="shared" ca="1" si="494"/>
        <v>#N/A</v>
      </c>
      <c r="AL938" s="72" t="e">
        <f t="shared" ca="1" si="495"/>
        <v>#N/A</v>
      </c>
      <c r="AM938" s="72" t="e">
        <f ca="1">V938+(1+Coef!$J$8*(COS(V938))^2-(3/2)*Coef!$J$8*SIN(V938)*COS(V938)*(AL938-V938))*(AL938-V938)</f>
        <v>#N/A</v>
      </c>
      <c r="AN938" s="34" t="e">
        <f t="shared" ca="1" si="496"/>
        <v>#N/A</v>
      </c>
      <c r="AO938" s="33" t="e">
        <f t="shared" ca="1" si="497"/>
        <v>#N/A</v>
      </c>
      <c r="AP938" s="33" t="e">
        <f t="shared" ca="1" si="498"/>
        <v>#N/A</v>
      </c>
      <c r="AQ938" s="72" t="e">
        <f ca="1">'MGRS to Dist'!BP938</f>
        <v>#N/A</v>
      </c>
      <c r="AR938" s="72" t="e">
        <f ca="1">'MGRS to Dist'!BT938</f>
        <v>#N/A</v>
      </c>
      <c r="AS938" s="72" t="e">
        <f ca="1">'MGRS to Dist'!BU938</f>
        <v>#N/A</v>
      </c>
      <c r="AT938" s="72" t="e">
        <f ca="1">'MGRS to Dist'!BV938</f>
        <v>#N/A</v>
      </c>
    </row>
    <row r="939" spans="3:46" ht="16.5" customHeight="1">
      <c r="C939" s="72" t="str">
        <f t="shared" si="469"/>
        <v/>
      </c>
      <c r="D939" s="72" t="e">
        <f t="array" aca="1" ref="D939" ca="1">MATCH(TRUE,ISERROR(VALUE(MID(C939,ROW(INDIRECT("1:"&amp;LEN(C939))),1))),0)</f>
        <v>#N/A</v>
      </c>
      <c r="E939" s="72" t="e">
        <f t="shared" ca="1" si="470"/>
        <v>#N/A</v>
      </c>
      <c r="F939" s="72" t="e">
        <f t="shared" ca="1" si="471"/>
        <v>#N/A</v>
      </c>
      <c r="G939" s="72" t="e">
        <f t="shared" ca="1" si="472"/>
        <v>#N/A</v>
      </c>
      <c r="H939" s="72" t="e">
        <f t="shared" ca="1" si="473"/>
        <v>#N/A</v>
      </c>
      <c r="I939" s="72" t="e">
        <f t="shared" ca="1" si="474"/>
        <v>#N/A</v>
      </c>
      <c r="J939" s="72" t="e">
        <f t="shared" ca="1" si="475"/>
        <v>#N/A</v>
      </c>
      <c r="K939" s="72" t="e">
        <f t="shared" ca="1" si="476"/>
        <v>#N/A</v>
      </c>
      <c r="L939" s="72" t="e">
        <f t="shared" ca="1" si="477"/>
        <v>#N/A</v>
      </c>
      <c r="M939" s="72" t="e">
        <f ca="1">VLOOKUP(G939,Coef!$C$2:$F$25,4)</f>
        <v>#N/A</v>
      </c>
      <c r="N939" s="31" t="e">
        <f ca="1">VLOOKUP(F939,Coef!$C$4:$D$23,2)</f>
        <v>#N/A</v>
      </c>
      <c r="O939" s="31" t="e">
        <f ca="1">MOD(VLOOKUP(H939,Coef!$C$2:$G$21,5)+MOD(E939+1,2)*15,20)</f>
        <v>#N/A</v>
      </c>
      <c r="P939" s="31" t="e">
        <f ca="1">VLOOKUP(N939,Coef!$A$27:$B$46,2)</f>
        <v>#N/A</v>
      </c>
      <c r="Q939" s="31" t="e">
        <f ca="1">VLOOKUP(N939,Coef!$A$27:$C$46,3)+O939/10-0.1</f>
        <v>#N/A</v>
      </c>
      <c r="R939" s="31" t="e">
        <f t="shared" ca="1" si="478"/>
        <v>#N/A</v>
      </c>
      <c r="S939" s="72" t="e">
        <f t="shared" ca="1" si="479"/>
        <v>#N/A</v>
      </c>
      <c r="T939" s="72" t="e">
        <f t="shared" ca="1" si="480"/>
        <v>#N/A</v>
      </c>
      <c r="U939" s="72" t="e">
        <f t="shared" ca="1" si="481"/>
        <v>#N/A</v>
      </c>
      <c r="V939" s="72" t="e">
        <f t="shared" ca="1" si="482"/>
        <v>#N/A</v>
      </c>
      <c r="W939" s="72" t="e">
        <f ca="1">(Coef!$J$9/(1+Coef!$J$8*(COS(V939))^2)^0.5)*Coef!$J$6</f>
        <v>#N/A</v>
      </c>
      <c r="X939" s="72" t="e">
        <f t="shared" ca="1" si="483"/>
        <v>#N/A</v>
      </c>
      <c r="Y939" s="72" t="e">
        <f t="shared" ca="1" si="484"/>
        <v>#N/A</v>
      </c>
      <c r="Z939" s="72" t="e">
        <f t="shared" ca="1" si="485"/>
        <v>#N/A</v>
      </c>
      <c r="AA939" s="72" t="e">
        <f t="shared" ca="1" si="486"/>
        <v>#N/A</v>
      </c>
      <c r="AB939" s="72" t="e">
        <f t="shared" ca="1" si="487"/>
        <v>#N/A</v>
      </c>
      <c r="AC939" s="72" t="e">
        <f t="shared" ca="1" si="488"/>
        <v>#N/A</v>
      </c>
      <c r="AD939" s="72" t="e">
        <f t="shared" ca="1" si="489"/>
        <v>#N/A</v>
      </c>
      <c r="AE939" s="72" t="e">
        <f ca="1">Coef!$J$6*Coef!$J$9*(V939-(Coef!$J$10*AB939)+(Coef!$J$11*AC939)-(Coef!$J$12*AD939))</f>
        <v>#N/A</v>
      </c>
      <c r="AF939" s="72" t="e">
        <f t="shared" ca="1" si="490"/>
        <v>#N/A</v>
      </c>
      <c r="AG939" s="72" t="e">
        <f ca="1">((Coef!$J$8*Y939^2)/2)*(COS(V939))^2</f>
        <v>#N/A</v>
      </c>
      <c r="AH939" s="72" t="e">
        <f t="shared" ca="1" si="491"/>
        <v>#N/A</v>
      </c>
      <c r="AI939" s="72" t="e">
        <f t="shared" ca="1" si="492"/>
        <v>#N/A</v>
      </c>
      <c r="AJ939" s="72" t="e">
        <f t="shared" ca="1" si="493"/>
        <v>#N/A</v>
      </c>
      <c r="AK939" s="72" t="e">
        <f t="shared" ca="1" si="494"/>
        <v>#N/A</v>
      </c>
      <c r="AL939" s="72" t="e">
        <f t="shared" ca="1" si="495"/>
        <v>#N/A</v>
      </c>
      <c r="AM939" s="72" t="e">
        <f ca="1">V939+(1+Coef!$J$8*(COS(V939))^2-(3/2)*Coef!$J$8*SIN(V939)*COS(V939)*(AL939-V939))*(AL939-V939)</f>
        <v>#N/A</v>
      </c>
      <c r="AN939" s="34" t="e">
        <f t="shared" ca="1" si="496"/>
        <v>#N/A</v>
      </c>
      <c r="AO939" s="33" t="e">
        <f t="shared" ca="1" si="497"/>
        <v>#N/A</v>
      </c>
      <c r="AP939" s="33" t="e">
        <f t="shared" ca="1" si="498"/>
        <v>#N/A</v>
      </c>
      <c r="AQ939" s="72" t="e">
        <f ca="1">'MGRS to Dist'!BP939</f>
        <v>#N/A</v>
      </c>
      <c r="AR939" s="72" t="e">
        <f ca="1">'MGRS to Dist'!BT939</f>
        <v>#N/A</v>
      </c>
      <c r="AS939" s="72" t="e">
        <f ca="1">'MGRS to Dist'!BU939</f>
        <v>#N/A</v>
      </c>
      <c r="AT939" s="72" t="e">
        <f ca="1">'MGRS to Dist'!BV939</f>
        <v>#N/A</v>
      </c>
    </row>
    <row r="940" spans="3:46" ht="16.5" customHeight="1">
      <c r="C940" s="72" t="str">
        <f t="shared" si="469"/>
        <v/>
      </c>
      <c r="D940" s="72" t="e">
        <f t="array" aca="1" ref="D940" ca="1">MATCH(TRUE,ISERROR(VALUE(MID(C940,ROW(INDIRECT("1:"&amp;LEN(C940))),1))),0)</f>
        <v>#N/A</v>
      </c>
      <c r="E940" s="72" t="e">
        <f t="shared" ca="1" si="470"/>
        <v>#N/A</v>
      </c>
      <c r="F940" s="72" t="e">
        <f t="shared" ca="1" si="471"/>
        <v>#N/A</v>
      </c>
      <c r="G940" s="72" t="e">
        <f t="shared" ca="1" si="472"/>
        <v>#N/A</v>
      </c>
      <c r="H940" s="72" t="e">
        <f t="shared" ca="1" si="473"/>
        <v>#N/A</v>
      </c>
      <c r="I940" s="72" t="e">
        <f t="shared" ca="1" si="474"/>
        <v>#N/A</v>
      </c>
      <c r="J940" s="72" t="e">
        <f t="shared" ca="1" si="475"/>
        <v>#N/A</v>
      </c>
      <c r="K940" s="72" t="e">
        <f t="shared" ca="1" si="476"/>
        <v>#N/A</v>
      </c>
      <c r="L940" s="72" t="e">
        <f t="shared" ca="1" si="477"/>
        <v>#N/A</v>
      </c>
      <c r="M940" s="72" t="e">
        <f ca="1">VLOOKUP(G940,Coef!$C$2:$F$25,4)</f>
        <v>#N/A</v>
      </c>
      <c r="N940" s="31" t="e">
        <f ca="1">VLOOKUP(F940,Coef!$C$4:$D$23,2)</f>
        <v>#N/A</v>
      </c>
      <c r="O940" s="31" t="e">
        <f ca="1">MOD(VLOOKUP(H940,Coef!$C$2:$G$21,5)+MOD(E940+1,2)*15,20)</f>
        <v>#N/A</v>
      </c>
      <c r="P940" s="31" t="e">
        <f ca="1">VLOOKUP(N940,Coef!$A$27:$B$46,2)</f>
        <v>#N/A</v>
      </c>
      <c r="Q940" s="31" t="e">
        <f ca="1">VLOOKUP(N940,Coef!$A$27:$C$46,3)+O940/10-0.1</f>
        <v>#N/A</v>
      </c>
      <c r="R940" s="31" t="e">
        <f t="shared" ca="1" si="478"/>
        <v>#N/A</v>
      </c>
      <c r="S940" s="72" t="e">
        <f t="shared" ca="1" si="479"/>
        <v>#N/A</v>
      </c>
      <c r="T940" s="72" t="e">
        <f t="shared" ca="1" si="480"/>
        <v>#N/A</v>
      </c>
      <c r="U940" s="72" t="e">
        <f t="shared" ca="1" si="481"/>
        <v>#N/A</v>
      </c>
      <c r="V940" s="72" t="e">
        <f t="shared" ca="1" si="482"/>
        <v>#N/A</v>
      </c>
      <c r="W940" s="72" t="e">
        <f ca="1">(Coef!$J$9/(1+Coef!$J$8*(COS(V940))^2)^0.5)*Coef!$J$6</f>
        <v>#N/A</v>
      </c>
      <c r="X940" s="72" t="e">
        <f t="shared" ca="1" si="483"/>
        <v>#N/A</v>
      </c>
      <c r="Y940" s="72" t="e">
        <f t="shared" ca="1" si="484"/>
        <v>#N/A</v>
      </c>
      <c r="Z940" s="72" t="e">
        <f t="shared" ca="1" si="485"/>
        <v>#N/A</v>
      </c>
      <c r="AA940" s="72" t="e">
        <f t="shared" ca="1" si="486"/>
        <v>#N/A</v>
      </c>
      <c r="AB940" s="72" t="e">
        <f t="shared" ca="1" si="487"/>
        <v>#N/A</v>
      </c>
      <c r="AC940" s="72" t="e">
        <f t="shared" ca="1" si="488"/>
        <v>#N/A</v>
      </c>
      <c r="AD940" s="72" t="e">
        <f t="shared" ca="1" si="489"/>
        <v>#N/A</v>
      </c>
      <c r="AE940" s="72" t="e">
        <f ca="1">Coef!$J$6*Coef!$J$9*(V940-(Coef!$J$10*AB940)+(Coef!$J$11*AC940)-(Coef!$J$12*AD940))</f>
        <v>#N/A</v>
      </c>
      <c r="AF940" s="72" t="e">
        <f t="shared" ca="1" si="490"/>
        <v>#N/A</v>
      </c>
      <c r="AG940" s="72" t="e">
        <f ca="1">((Coef!$J$8*Y940^2)/2)*(COS(V940))^2</f>
        <v>#N/A</v>
      </c>
      <c r="AH940" s="72" t="e">
        <f t="shared" ca="1" si="491"/>
        <v>#N/A</v>
      </c>
      <c r="AI940" s="72" t="e">
        <f t="shared" ca="1" si="492"/>
        <v>#N/A</v>
      </c>
      <c r="AJ940" s="72" t="e">
        <f t="shared" ca="1" si="493"/>
        <v>#N/A</v>
      </c>
      <c r="AK940" s="72" t="e">
        <f t="shared" ca="1" si="494"/>
        <v>#N/A</v>
      </c>
      <c r="AL940" s="72" t="e">
        <f t="shared" ca="1" si="495"/>
        <v>#N/A</v>
      </c>
      <c r="AM940" s="72" t="e">
        <f ca="1">V940+(1+Coef!$J$8*(COS(V940))^2-(3/2)*Coef!$J$8*SIN(V940)*COS(V940)*(AL940-V940))*(AL940-V940)</f>
        <v>#N/A</v>
      </c>
      <c r="AN940" s="34" t="e">
        <f t="shared" ca="1" si="496"/>
        <v>#N/A</v>
      </c>
      <c r="AO940" s="33" t="e">
        <f t="shared" ca="1" si="497"/>
        <v>#N/A</v>
      </c>
      <c r="AP940" s="33" t="e">
        <f t="shared" ca="1" si="498"/>
        <v>#N/A</v>
      </c>
      <c r="AQ940" s="72" t="e">
        <f ca="1">'MGRS to Dist'!BP940</f>
        <v>#N/A</v>
      </c>
      <c r="AR940" s="72" t="e">
        <f ca="1">'MGRS to Dist'!BT940</f>
        <v>#N/A</v>
      </c>
      <c r="AS940" s="72" t="e">
        <f ca="1">'MGRS to Dist'!BU940</f>
        <v>#N/A</v>
      </c>
      <c r="AT940" s="72" t="e">
        <f ca="1">'MGRS to Dist'!BV940</f>
        <v>#N/A</v>
      </c>
    </row>
    <row r="941" spans="3:46" ht="16.5" customHeight="1">
      <c r="C941" s="72" t="str">
        <f t="shared" si="469"/>
        <v/>
      </c>
      <c r="D941" s="72" t="e">
        <f t="array" aca="1" ref="D941" ca="1">MATCH(TRUE,ISERROR(VALUE(MID(C941,ROW(INDIRECT("1:"&amp;LEN(C941))),1))),0)</f>
        <v>#N/A</v>
      </c>
      <c r="E941" s="72" t="e">
        <f t="shared" ca="1" si="470"/>
        <v>#N/A</v>
      </c>
      <c r="F941" s="72" t="e">
        <f t="shared" ca="1" si="471"/>
        <v>#N/A</v>
      </c>
      <c r="G941" s="72" t="e">
        <f t="shared" ca="1" si="472"/>
        <v>#N/A</v>
      </c>
      <c r="H941" s="72" t="e">
        <f t="shared" ca="1" si="473"/>
        <v>#N/A</v>
      </c>
      <c r="I941" s="72" t="e">
        <f t="shared" ca="1" si="474"/>
        <v>#N/A</v>
      </c>
      <c r="J941" s="72" t="e">
        <f t="shared" ca="1" si="475"/>
        <v>#N/A</v>
      </c>
      <c r="K941" s="72" t="e">
        <f t="shared" ca="1" si="476"/>
        <v>#N/A</v>
      </c>
      <c r="L941" s="72" t="e">
        <f t="shared" ca="1" si="477"/>
        <v>#N/A</v>
      </c>
      <c r="M941" s="72" t="e">
        <f ca="1">VLOOKUP(G941,Coef!$C$2:$F$25,4)</f>
        <v>#N/A</v>
      </c>
      <c r="N941" s="31" t="e">
        <f ca="1">VLOOKUP(F941,Coef!$C$4:$D$23,2)</f>
        <v>#N/A</v>
      </c>
      <c r="O941" s="31" t="e">
        <f ca="1">MOD(VLOOKUP(H941,Coef!$C$2:$G$21,5)+MOD(E941+1,2)*15,20)</f>
        <v>#N/A</v>
      </c>
      <c r="P941" s="31" t="e">
        <f ca="1">VLOOKUP(N941,Coef!$A$27:$B$46,2)</f>
        <v>#N/A</v>
      </c>
      <c r="Q941" s="31" t="e">
        <f ca="1">VLOOKUP(N941,Coef!$A$27:$C$46,3)+O941/10-0.1</f>
        <v>#N/A</v>
      </c>
      <c r="R941" s="31" t="e">
        <f t="shared" ca="1" si="478"/>
        <v>#N/A</v>
      </c>
      <c r="S941" s="72" t="e">
        <f t="shared" ca="1" si="479"/>
        <v>#N/A</v>
      </c>
      <c r="T941" s="72" t="e">
        <f t="shared" ca="1" si="480"/>
        <v>#N/A</v>
      </c>
      <c r="U941" s="72" t="e">
        <f t="shared" ca="1" si="481"/>
        <v>#N/A</v>
      </c>
      <c r="V941" s="72" t="e">
        <f t="shared" ca="1" si="482"/>
        <v>#N/A</v>
      </c>
      <c r="W941" s="72" t="e">
        <f ca="1">(Coef!$J$9/(1+Coef!$J$8*(COS(V941))^2)^0.5)*Coef!$J$6</f>
        <v>#N/A</v>
      </c>
      <c r="X941" s="72" t="e">
        <f t="shared" ca="1" si="483"/>
        <v>#N/A</v>
      </c>
      <c r="Y941" s="72" t="e">
        <f t="shared" ca="1" si="484"/>
        <v>#N/A</v>
      </c>
      <c r="Z941" s="72" t="e">
        <f t="shared" ca="1" si="485"/>
        <v>#N/A</v>
      </c>
      <c r="AA941" s="72" t="e">
        <f t="shared" ca="1" si="486"/>
        <v>#N/A</v>
      </c>
      <c r="AB941" s="72" t="e">
        <f t="shared" ca="1" si="487"/>
        <v>#N/A</v>
      </c>
      <c r="AC941" s="72" t="e">
        <f t="shared" ca="1" si="488"/>
        <v>#N/A</v>
      </c>
      <c r="AD941" s="72" t="e">
        <f t="shared" ca="1" si="489"/>
        <v>#N/A</v>
      </c>
      <c r="AE941" s="72" t="e">
        <f ca="1">Coef!$J$6*Coef!$J$9*(V941-(Coef!$J$10*AB941)+(Coef!$J$11*AC941)-(Coef!$J$12*AD941))</f>
        <v>#N/A</v>
      </c>
      <c r="AF941" s="72" t="e">
        <f t="shared" ca="1" si="490"/>
        <v>#N/A</v>
      </c>
      <c r="AG941" s="72" t="e">
        <f ca="1">((Coef!$J$8*Y941^2)/2)*(COS(V941))^2</f>
        <v>#N/A</v>
      </c>
      <c r="AH941" s="72" t="e">
        <f t="shared" ca="1" si="491"/>
        <v>#N/A</v>
      </c>
      <c r="AI941" s="72" t="e">
        <f t="shared" ca="1" si="492"/>
        <v>#N/A</v>
      </c>
      <c r="AJ941" s="72" t="e">
        <f t="shared" ca="1" si="493"/>
        <v>#N/A</v>
      </c>
      <c r="AK941" s="72" t="e">
        <f t="shared" ca="1" si="494"/>
        <v>#N/A</v>
      </c>
      <c r="AL941" s="72" t="e">
        <f t="shared" ca="1" si="495"/>
        <v>#N/A</v>
      </c>
      <c r="AM941" s="72" t="e">
        <f ca="1">V941+(1+Coef!$J$8*(COS(V941))^2-(3/2)*Coef!$J$8*SIN(V941)*COS(V941)*(AL941-V941))*(AL941-V941)</f>
        <v>#N/A</v>
      </c>
      <c r="AN941" s="34" t="e">
        <f t="shared" ca="1" si="496"/>
        <v>#N/A</v>
      </c>
      <c r="AO941" s="33" t="e">
        <f t="shared" ca="1" si="497"/>
        <v>#N/A</v>
      </c>
      <c r="AP941" s="33" t="e">
        <f t="shared" ca="1" si="498"/>
        <v>#N/A</v>
      </c>
      <c r="AQ941" s="72" t="e">
        <f ca="1">'MGRS to Dist'!BP941</f>
        <v>#N/A</v>
      </c>
      <c r="AR941" s="72" t="e">
        <f ca="1">'MGRS to Dist'!BT941</f>
        <v>#N/A</v>
      </c>
      <c r="AS941" s="72" t="e">
        <f ca="1">'MGRS to Dist'!BU941</f>
        <v>#N/A</v>
      </c>
      <c r="AT941" s="72" t="e">
        <f ca="1">'MGRS to Dist'!BV941</f>
        <v>#N/A</v>
      </c>
    </row>
    <row r="942" spans="3:46" ht="16.5" customHeight="1">
      <c r="C942" s="72" t="str">
        <f t="shared" si="469"/>
        <v/>
      </c>
      <c r="D942" s="72" t="e">
        <f t="array" aca="1" ref="D942" ca="1">MATCH(TRUE,ISERROR(VALUE(MID(C942,ROW(INDIRECT("1:"&amp;LEN(C942))),1))),0)</f>
        <v>#N/A</v>
      </c>
      <c r="E942" s="72" t="e">
        <f t="shared" ca="1" si="470"/>
        <v>#N/A</v>
      </c>
      <c r="F942" s="72" t="e">
        <f t="shared" ca="1" si="471"/>
        <v>#N/A</v>
      </c>
      <c r="G942" s="72" t="e">
        <f t="shared" ca="1" si="472"/>
        <v>#N/A</v>
      </c>
      <c r="H942" s="72" t="e">
        <f t="shared" ca="1" si="473"/>
        <v>#N/A</v>
      </c>
      <c r="I942" s="72" t="e">
        <f t="shared" ca="1" si="474"/>
        <v>#N/A</v>
      </c>
      <c r="J942" s="72" t="e">
        <f t="shared" ca="1" si="475"/>
        <v>#N/A</v>
      </c>
      <c r="K942" s="72" t="e">
        <f t="shared" ca="1" si="476"/>
        <v>#N/A</v>
      </c>
      <c r="L942" s="72" t="e">
        <f t="shared" ca="1" si="477"/>
        <v>#N/A</v>
      </c>
      <c r="M942" s="72" t="e">
        <f ca="1">VLOOKUP(G942,Coef!$C$2:$F$25,4)</f>
        <v>#N/A</v>
      </c>
      <c r="N942" s="31" t="e">
        <f ca="1">VLOOKUP(F942,Coef!$C$4:$D$23,2)</f>
        <v>#N/A</v>
      </c>
      <c r="O942" s="31" t="e">
        <f ca="1">MOD(VLOOKUP(H942,Coef!$C$2:$G$21,5)+MOD(E942+1,2)*15,20)</f>
        <v>#N/A</v>
      </c>
      <c r="P942" s="31" t="e">
        <f ca="1">VLOOKUP(N942,Coef!$A$27:$B$46,2)</f>
        <v>#N/A</v>
      </c>
      <c r="Q942" s="31" t="e">
        <f ca="1">VLOOKUP(N942,Coef!$A$27:$C$46,3)+O942/10-0.1</f>
        <v>#N/A</v>
      </c>
      <c r="R942" s="31" t="e">
        <f t="shared" ca="1" si="478"/>
        <v>#N/A</v>
      </c>
      <c r="S942" s="72" t="e">
        <f t="shared" ca="1" si="479"/>
        <v>#N/A</v>
      </c>
      <c r="T942" s="72" t="e">
        <f t="shared" ca="1" si="480"/>
        <v>#N/A</v>
      </c>
      <c r="U942" s="72" t="e">
        <f t="shared" ca="1" si="481"/>
        <v>#N/A</v>
      </c>
      <c r="V942" s="72" t="e">
        <f t="shared" ca="1" si="482"/>
        <v>#N/A</v>
      </c>
      <c r="W942" s="72" t="e">
        <f ca="1">(Coef!$J$9/(1+Coef!$J$8*(COS(V942))^2)^0.5)*Coef!$J$6</f>
        <v>#N/A</v>
      </c>
      <c r="X942" s="72" t="e">
        <f t="shared" ca="1" si="483"/>
        <v>#N/A</v>
      </c>
      <c r="Y942" s="72" t="e">
        <f t="shared" ca="1" si="484"/>
        <v>#N/A</v>
      </c>
      <c r="Z942" s="72" t="e">
        <f t="shared" ca="1" si="485"/>
        <v>#N/A</v>
      </c>
      <c r="AA942" s="72" t="e">
        <f t="shared" ca="1" si="486"/>
        <v>#N/A</v>
      </c>
      <c r="AB942" s="72" t="e">
        <f t="shared" ca="1" si="487"/>
        <v>#N/A</v>
      </c>
      <c r="AC942" s="72" t="e">
        <f t="shared" ca="1" si="488"/>
        <v>#N/A</v>
      </c>
      <c r="AD942" s="72" t="e">
        <f t="shared" ca="1" si="489"/>
        <v>#N/A</v>
      </c>
      <c r="AE942" s="72" t="e">
        <f ca="1">Coef!$J$6*Coef!$J$9*(V942-(Coef!$J$10*AB942)+(Coef!$J$11*AC942)-(Coef!$J$12*AD942))</f>
        <v>#N/A</v>
      </c>
      <c r="AF942" s="72" t="e">
        <f t="shared" ca="1" si="490"/>
        <v>#N/A</v>
      </c>
      <c r="AG942" s="72" t="e">
        <f ca="1">((Coef!$J$8*Y942^2)/2)*(COS(V942))^2</f>
        <v>#N/A</v>
      </c>
      <c r="AH942" s="72" t="e">
        <f t="shared" ca="1" si="491"/>
        <v>#N/A</v>
      </c>
      <c r="AI942" s="72" t="e">
        <f t="shared" ca="1" si="492"/>
        <v>#N/A</v>
      </c>
      <c r="AJ942" s="72" t="e">
        <f t="shared" ca="1" si="493"/>
        <v>#N/A</v>
      </c>
      <c r="AK942" s="72" t="e">
        <f t="shared" ca="1" si="494"/>
        <v>#N/A</v>
      </c>
      <c r="AL942" s="72" t="e">
        <f t="shared" ca="1" si="495"/>
        <v>#N/A</v>
      </c>
      <c r="AM942" s="72" t="e">
        <f ca="1">V942+(1+Coef!$J$8*(COS(V942))^2-(3/2)*Coef!$J$8*SIN(V942)*COS(V942)*(AL942-V942))*(AL942-V942)</f>
        <v>#N/A</v>
      </c>
      <c r="AN942" s="34" t="e">
        <f t="shared" ca="1" si="496"/>
        <v>#N/A</v>
      </c>
      <c r="AO942" s="33" t="e">
        <f t="shared" ca="1" si="497"/>
        <v>#N/A</v>
      </c>
      <c r="AP942" s="33" t="e">
        <f t="shared" ca="1" si="498"/>
        <v>#N/A</v>
      </c>
      <c r="AQ942" s="72" t="e">
        <f ca="1">'MGRS to Dist'!BP942</f>
        <v>#N/A</v>
      </c>
      <c r="AR942" s="72" t="e">
        <f ca="1">'MGRS to Dist'!BT942</f>
        <v>#N/A</v>
      </c>
      <c r="AS942" s="72" t="e">
        <f ca="1">'MGRS to Dist'!BU942</f>
        <v>#N/A</v>
      </c>
      <c r="AT942" s="72" t="e">
        <f ca="1">'MGRS to Dist'!BV942</f>
        <v>#N/A</v>
      </c>
    </row>
    <row r="943" spans="3:46" ht="16.5" customHeight="1">
      <c r="C943" s="72" t="str">
        <f t="shared" si="469"/>
        <v/>
      </c>
      <c r="D943" s="72" t="e">
        <f t="array" aca="1" ref="D943" ca="1">MATCH(TRUE,ISERROR(VALUE(MID(C943,ROW(INDIRECT("1:"&amp;LEN(C943))),1))),0)</f>
        <v>#N/A</v>
      </c>
      <c r="E943" s="72" t="e">
        <f t="shared" ca="1" si="470"/>
        <v>#N/A</v>
      </c>
      <c r="F943" s="72" t="e">
        <f t="shared" ca="1" si="471"/>
        <v>#N/A</v>
      </c>
      <c r="G943" s="72" t="e">
        <f t="shared" ca="1" si="472"/>
        <v>#N/A</v>
      </c>
      <c r="H943" s="72" t="e">
        <f t="shared" ca="1" si="473"/>
        <v>#N/A</v>
      </c>
      <c r="I943" s="72" t="e">
        <f t="shared" ca="1" si="474"/>
        <v>#N/A</v>
      </c>
      <c r="J943" s="72" t="e">
        <f t="shared" ca="1" si="475"/>
        <v>#N/A</v>
      </c>
      <c r="K943" s="72" t="e">
        <f t="shared" ca="1" si="476"/>
        <v>#N/A</v>
      </c>
      <c r="L943" s="72" t="e">
        <f t="shared" ca="1" si="477"/>
        <v>#N/A</v>
      </c>
      <c r="M943" s="72" t="e">
        <f ca="1">VLOOKUP(G943,Coef!$C$2:$F$25,4)</f>
        <v>#N/A</v>
      </c>
      <c r="N943" s="31" t="e">
        <f ca="1">VLOOKUP(F943,Coef!$C$4:$D$23,2)</f>
        <v>#N/A</v>
      </c>
      <c r="O943" s="31" t="e">
        <f ca="1">MOD(VLOOKUP(H943,Coef!$C$2:$G$21,5)+MOD(E943+1,2)*15,20)</f>
        <v>#N/A</v>
      </c>
      <c r="P943" s="31" t="e">
        <f ca="1">VLOOKUP(N943,Coef!$A$27:$B$46,2)</f>
        <v>#N/A</v>
      </c>
      <c r="Q943" s="31" t="e">
        <f ca="1">VLOOKUP(N943,Coef!$A$27:$C$46,3)+O943/10-0.1</f>
        <v>#N/A</v>
      </c>
      <c r="R943" s="31" t="e">
        <f t="shared" ca="1" si="478"/>
        <v>#N/A</v>
      </c>
      <c r="S943" s="72" t="e">
        <f t="shared" ca="1" si="479"/>
        <v>#N/A</v>
      </c>
      <c r="T943" s="72" t="e">
        <f t="shared" ca="1" si="480"/>
        <v>#N/A</v>
      </c>
      <c r="U943" s="72" t="e">
        <f t="shared" ca="1" si="481"/>
        <v>#N/A</v>
      </c>
      <c r="V943" s="72" t="e">
        <f t="shared" ca="1" si="482"/>
        <v>#N/A</v>
      </c>
      <c r="W943" s="72" t="e">
        <f ca="1">(Coef!$J$9/(1+Coef!$J$8*(COS(V943))^2)^0.5)*Coef!$J$6</f>
        <v>#N/A</v>
      </c>
      <c r="X943" s="72" t="e">
        <f t="shared" ca="1" si="483"/>
        <v>#N/A</v>
      </c>
      <c r="Y943" s="72" t="e">
        <f t="shared" ca="1" si="484"/>
        <v>#N/A</v>
      </c>
      <c r="Z943" s="72" t="e">
        <f t="shared" ca="1" si="485"/>
        <v>#N/A</v>
      </c>
      <c r="AA943" s="72" t="e">
        <f t="shared" ca="1" si="486"/>
        <v>#N/A</v>
      </c>
      <c r="AB943" s="72" t="e">
        <f t="shared" ca="1" si="487"/>
        <v>#N/A</v>
      </c>
      <c r="AC943" s="72" t="e">
        <f t="shared" ca="1" si="488"/>
        <v>#N/A</v>
      </c>
      <c r="AD943" s="72" t="e">
        <f t="shared" ca="1" si="489"/>
        <v>#N/A</v>
      </c>
      <c r="AE943" s="72" t="e">
        <f ca="1">Coef!$J$6*Coef!$J$9*(V943-(Coef!$J$10*AB943)+(Coef!$J$11*AC943)-(Coef!$J$12*AD943))</f>
        <v>#N/A</v>
      </c>
      <c r="AF943" s="72" t="e">
        <f t="shared" ca="1" si="490"/>
        <v>#N/A</v>
      </c>
      <c r="AG943" s="72" t="e">
        <f ca="1">((Coef!$J$8*Y943^2)/2)*(COS(V943))^2</f>
        <v>#N/A</v>
      </c>
      <c r="AH943" s="72" t="e">
        <f t="shared" ca="1" si="491"/>
        <v>#N/A</v>
      </c>
      <c r="AI943" s="72" t="e">
        <f t="shared" ca="1" si="492"/>
        <v>#N/A</v>
      </c>
      <c r="AJ943" s="72" t="e">
        <f t="shared" ca="1" si="493"/>
        <v>#N/A</v>
      </c>
      <c r="AK943" s="72" t="e">
        <f t="shared" ca="1" si="494"/>
        <v>#N/A</v>
      </c>
      <c r="AL943" s="72" t="e">
        <f t="shared" ca="1" si="495"/>
        <v>#N/A</v>
      </c>
      <c r="AM943" s="72" t="e">
        <f ca="1">V943+(1+Coef!$J$8*(COS(V943))^2-(3/2)*Coef!$J$8*SIN(V943)*COS(V943)*(AL943-V943))*(AL943-V943)</f>
        <v>#N/A</v>
      </c>
      <c r="AN943" s="34" t="e">
        <f t="shared" ca="1" si="496"/>
        <v>#N/A</v>
      </c>
      <c r="AO943" s="33" t="e">
        <f t="shared" ca="1" si="497"/>
        <v>#N/A</v>
      </c>
      <c r="AP943" s="33" t="e">
        <f t="shared" ca="1" si="498"/>
        <v>#N/A</v>
      </c>
      <c r="AQ943" s="72" t="e">
        <f ca="1">'MGRS to Dist'!BP943</f>
        <v>#N/A</v>
      </c>
      <c r="AR943" s="72" t="e">
        <f ca="1">'MGRS to Dist'!BT943</f>
        <v>#N/A</v>
      </c>
      <c r="AS943" s="72" t="e">
        <f ca="1">'MGRS to Dist'!BU943</f>
        <v>#N/A</v>
      </c>
      <c r="AT943" s="72" t="e">
        <f ca="1">'MGRS to Dist'!BV943</f>
        <v>#N/A</v>
      </c>
    </row>
    <row r="944" spans="3:46" ht="16.5" customHeight="1">
      <c r="C944" s="72" t="str">
        <f t="shared" si="469"/>
        <v/>
      </c>
      <c r="D944" s="72" t="e">
        <f t="array" aca="1" ref="D944" ca="1">MATCH(TRUE,ISERROR(VALUE(MID(C944,ROW(INDIRECT("1:"&amp;LEN(C944))),1))),0)</f>
        <v>#N/A</v>
      </c>
      <c r="E944" s="72" t="e">
        <f t="shared" ca="1" si="470"/>
        <v>#N/A</v>
      </c>
      <c r="F944" s="72" t="e">
        <f t="shared" ca="1" si="471"/>
        <v>#N/A</v>
      </c>
      <c r="G944" s="72" t="e">
        <f t="shared" ca="1" si="472"/>
        <v>#N/A</v>
      </c>
      <c r="H944" s="72" t="e">
        <f t="shared" ca="1" si="473"/>
        <v>#N/A</v>
      </c>
      <c r="I944" s="72" t="e">
        <f t="shared" ca="1" si="474"/>
        <v>#N/A</v>
      </c>
      <c r="J944" s="72" t="e">
        <f t="shared" ca="1" si="475"/>
        <v>#N/A</v>
      </c>
      <c r="K944" s="72" t="e">
        <f t="shared" ca="1" si="476"/>
        <v>#N/A</v>
      </c>
      <c r="L944" s="72" t="e">
        <f t="shared" ca="1" si="477"/>
        <v>#N/A</v>
      </c>
      <c r="M944" s="72" t="e">
        <f ca="1">VLOOKUP(G944,Coef!$C$2:$F$25,4)</f>
        <v>#N/A</v>
      </c>
      <c r="N944" s="31" t="e">
        <f ca="1">VLOOKUP(F944,Coef!$C$4:$D$23,2)</f>
        <v>#N/A</v>
      </c>
      <c r="O944" s="31" t="e">
        <f ca="1">MOD(VLOOKUP(H944,Coef!$C$2:$G$21,5)+MOD(E944+1,2)*15,20)</f>
        <v>#N/A</v>
      </c>
      <c r="P944" s="31" t="e">
        <f ca="1">VLOOKUP(N944,Coef!$A$27:$B$46,2)</f>
        <v>#N/A</v>
      </c>
      <c r="Q944" s="31" t="e">
        <f ca="1">VLOOKUP(N944,Coef!$A$27:$C$46,3)+O944/10-0.1</f>
        <v>#N/A</v>
      </c>
      <c r="R944" s="31" t="e">
        <f t="shared" ca="1" si="478"/>
        <v>#N/A</v>
      </c>
      <c r="S944" s="72" t="e">
        <f t="shared" ca="1" si="479"/>
        <v>#N/A</v>
      </c>
      <c r="T944" s="72" t="e">
        <f t="shared" ca="1" si="480"/>
        <v>#N/A</v>
      </c>
      <c r="U944" s="72" t="e">
        <f t="shared" ca="1" si="481"/>
        <v>#N/A</v>
      </c>
      <c r="V944" s="72" t="e">
        <f t="shared" ca="1" si="482"/>
        <v>#N/A</v>
      </c>
      <c r="W944" s="72" t="e">
        <f ca="1">(Coef!$J$9/(1+Coef!$J$8*(COS(V944))^2)^0.5)*Coef!$J$6</f>
        <v>#N/A</v>
      </c>
      <c r="X944" s="72" t="e">
        <f t="shared" ca="1" si="483"/>
        <v>#N/A</v>
      </c>
      <c r="Y944" s="72" t="e">
        <f t="shared" ca="1" si="484"/>
        <v>#N/A</v>
      </c>
      <c r="Z944" s="72" t="e">
        <f t="shared" ca="1" si="485"/>
        <v>#N/A</v>
      </c>
      <c r="AA944" s="72" t="e">
        <f t="shared" ca="1" si="486"/>
        <v>#N/A</v>
      </c>
      <c r="AB944" s="72" t="e">
        <f t="shared" ca="1" si="487"/>
        <v>#N/A</v>
      </c>
      <c r="AC944" s="72" t="e">
        <f t="shared" ca="1" si="488"/>
        <v>#N/A</v>
      </c>
      <c r="AD944" s="72" t="e">
        <f t="shared" ca="1" si="489"/>
        <v>#N/A</v>
      </c>
      <c r="AE944" s="72" t="e">
        <f ca="1">Coef!$J$6*Coef!$J$9*(V944-(Coef!$J$10*AB944)+(Coef!$J$11*AC944)-(Coef!$J$12*AD944))</f>
        <v>#N/A</v>
      </c>
      <c r="AF944" s="72" t="e">
        <f t="shared" ca="1" si="490"/>
        <v>#N/A</v>
      </c>
      <c r="AG944" s="72" t="e">
        <f ca="1">((Coef!$J$8*Y944^2)/2)*(COS(V944))^2</f>
        <v>#N/A</v>
      </c>
      <c r="AH944" s="72" t="e">
        <f t="shared" ca="1" si="491"/>
        <v>#N/A</v>
      </c>
      <c r="AI944" s="72" t="e">
        <f t="shared" ca="1" si="492"/>
        <v>#N/A</v>
      </c>
      <c r="AJ944" s="72" t="e">
        <f t="shared" ca="1" si="493"/>
        <v>#N/A</v>
      </c>
      <c r="AK944" s="72" t="e">
        <f t="shared" ca="1" si="494"/>
        <v>#N/A</v>
      </c>
      <c r="AL944" s="72" t="e">
        <f t="shared" ca="1" si="495"/>
        <v>#N/A</v>
      </c>
      <c r="AM944" s="72" t="e">
        <f ca="1">V944+(1+Coef!$J$8*(COS(V944))^2-(3/2)*Coef!$J$8*SIN(V944)*COS(V944)*(AL944-V944))*(AL944-V944)</f>
        <v>#N/A</v>
      </c>
      <c r="AN944" s="34" t="e">
        <f t="shared" ca="1" si="496"/>
        <v>#N/A</v>
      </c>
      <c r="AO944" s="33" t="e">
        <f t="shared" ca="1" si="497"/>
        <v>#N/A</v>
      </c>
      <c r="AP944" s="33" t="e">
        <f t="shared" ca="1" si="498"/>
        <v>#N/A</v>
      </c>
      <c r="AQ944" s="72" t="e">
        <f ca="1">'MGRS to Dist'!BP944</f>
        <v>#N/A</v>
      </c>
      <c r="AR944" s="72" t="e">
        <f ca="1">'MGRS to Dist'!BT944</f>
        <v>#N/A</v>
      </c>
      <c r="AS944" s="72" t="e">
        <f ca="1">'MGRS to Dist'!BU944</f>
        <v>#N/A</v>
      </c>
      <c r="AT944" s="72" t="e">
        <f ca="1">'MGRS to Dist'!BV944</f>
        <v>#N/A</v>
      </c>
    </row>
    <row r="945" spans="3:46" ht="16.5" customHeight="1">
      <c r="C945" s="72" t="str">
        <f t="shared" si="469"/>
        <v/>
      </c>
      <c r="D945" s="72" t="e">
        <f t="array" aca="1" ref="D945" ca="1">MATCH(TRUE,ISERROR(VALUE(MID(C945,ROW(INDIRECT("1:"&amp;LEN(C945))),1))),0)</f>
        <v>#N/A</v>
      </c>
      <c r="E945" s="72" t="e">
        <f t="shared" ca="1" si="470"/>
        <v>#N/A</v>
      </c>
      <c r="F945" s="72" t="e">
        <f t="shared" ca="1" si="471"/>
        <v>#N/A</v>
      </c>
      <c r="G945" s="72" t="e">
        <f t="shared" ca="1" si="472"/>
        <v>#N/A</v>
      </c>
      <c r="H945" s="72" t="e">
        <f t="shared" ca="1" si="473"/>
        <v>#N/A</v>
      </c>
      <c r="I945" s="72" t="e">
        <f t="shared" ca="1" si="474"/>
        <v>#N/A</v>
      </c>
      <c r="J945" s="72" t="e">
        <f t="shared" ca="1" si="475"/>
        <v>#N/A</v>
      </c>
      <c r="K945" s="72" t="e">
        <f t="shared" ca="1" si="476"/>
        <v>#N/A</v>
      </c>
      <c r="L945" s="72" t="e">
        <f t="shared" ca="1" si="477"/>
        <v>#N/A</v>
      </c>
      <c r="M945" s="72" t="e">
        <f ca="1">VLOOKUP(G945,Coef!$C$2:$F$25,4)</f>
        <v>#N/A</v>
      </c>
      <c r="N945" s="31" t="e">
        <f ca="1">VLOOKUP(F945,Coef!$C$4:$D$23,2)</f>
        <v>#N/A</v>
      </c>
      <c r="O945" s="31" t="e">
        <f ca="1">MOD(VLOOKUP(H945,Coef!$C$2:$G$21,5)+MOD(E945+1,2)*15,20)</f>
        <v>#N/A</v>
      </c>
      <c r="P945" s="31" t="e">
        <f ca="1">VLOOKUP(N945,Coef!$A$27:$B$46,2)</f>
        <v>#N/A</v>
      </c>
      <c r="Q945" s="31" t="e">
        <f ca="1">VLOOKUP(N945,Coef!$A$27:$C$46,3)+O945/10-0.1</f>
        <v>#N/A</v>
      </c>
      <c r="R945" s="31" t="e">
        <f t="shared" ca="1" si="478"/>
        <v>#N/A</v>
      </c>
      <c r="S945" s="72" t="e">
        <f t="shared" ca="1" si="479"/>
        <v>#N/A</v>
      </c>
      <c r="T945" s="72" t="e">
        <f t="shared" ca="1" si="480"/>
        <v>#N/A</v>
      </c>
      <c r="U945" s="72" t="e">
        <f t="shared" ca="1" si="481"/>
        <v>#N/A</v>
      </c>
      <c r="V945" s="72" t="e">
        <f t="shared" ca="1" si="482"/>
        <v>#N/A</v>
      </c>
      <c r="W945" s="72" t="e">
        <f ca="1">(Coef!$J$9/(1+Coef!$J$8*(COS(V945))^2)^0.5)*Coef!$J$6</f>
        <v>#N/A</v>
      </c>
      <c r="X945" s="72" t="e">
        <f t="shared" ca="1" si="483"/>
        <v>#N/A</v>
      </c>
      <c r="Y945" s="72" t="e">
        <f t="shared" ca="1" si="484"/>
        <v>#N/A</v>
      </c>
      <c r="Z945" s="72" t="e">
        <f t="shared" ca="1" si="485"/>
        <v>#N/A</v>
      </c>
      <c r="AA945" s="72" t="e">
        <f t="shared" ca="1" si="486"/>
        <v>#N/A</v>
      </c>
      <c r="AB945" s="72" t="e">
        <f t="shared" ca="1" si="487"/>
        <v>#N/A</v>
      </c>
      <c r="AC945" s="72" t="e">
        <f t="shared" ca="1" si="488"/>
        <v>#N/A</v>
      </c>
      <c r="AD945" s="72" t="e">
        <f t="shared" ca="1" si="489"/>
        <v>#N/A</v>
      </c>
      <c r="AE945" s="72" t="e">
        <f ca="1">Coef!$J$6*Coef!$J$9*(V945-(Coef!$J$10*AB945)+(Coef!$J$11*AC945)-(Coef!$J$12*AD945))</f>
        <v>#N/A</v>
      </c>
      <c r="AF945" s="72" t="e">
        <f t="shared" ca="1" si="490"/>
        <v>#N/A</v>
      </c>
      <c r="AG945" s="72" t="e">
        <f ca="1">((Coef!$J$8*Y945^2)/2)*(COS(V945))^2</f>
        <v>#N/A</v>
      </c>
      <c r="AH945" s="72" t="e">
        <f t="shared" ca="1" si="491"/>
        <v>#N/A</v>
      </c>
      <c r="AI945" s="72" t="e">
        <f t="shared" ca="1" si="492"/>
        <v>#N/A</v>
      </c>
      <c r="AJ945" s="72" t="e">
        <f t="shared" ca="1" si="493"/>
        <v>#N/A</v>
      </c>
      <c r="AK945" s="72" t="e">
        <f t="shared" ca="1" si="494"/>
        <v>#N/A</v>
      </c>
      <c r="AL945" s="72" t="e">
        <f t="shared" ca="1" si="495"/>
        <v>#N/A</v>
      </c>
      <c r="AM945" s="72" t="e">
        <f ca="1">V945+(1+Coef!$J$8*(COS(V945))^2-(3/2)*Coef!$J$8*SIN(V945)*COS(V945)*(AL945-V945))*(AL945-V945)</f>
        <v>#N/A</v>
      </c>
      <c r="AN945" s="34" t="e">
        <f t="shared" ca="1" si="496"/>
        <v>#N/A</v>
      </c>
      <c r="AO945" s="33" t="e">
        <f t="shared" ca="1" si="497"/>
        <v>#N/A</v>
      </c>
      <c r="AP945" s="33" t="e">
        <f t="shared" ca="1" si="498"/>
        <v>#N/A</v>
      </c>
      <c r="AQ945" s="72" t="e">
        <f ca="1">'MGRS to Dist'!BP945</f>
        <v>#N/A</v>
      </c>
      <c r="AR945" s="72" t="e">
        <f ca="1">'MGRS to Dist'!BT945</f>
        <v>#N/A</v>
      </c>
      <c r="AS945" s="72" t="e">
        <f ca="1">'MGRS to Dist'!BU945</f>
        <v>#N/A</v>
      </c>
      <c r="AT945" s="72" t="e">
        <f ca="1">'MGRS to Dist'!BV945</f>
        <v>#N/A</v>
      </c>
    </row>
    <row r="946" spans="3:46" ht="16.5" customHeight="1">
      <c r="C946" s="72" t="str">
        <f t="shared" si="469"/>
        <v/>
      </c>
      <c r="D946" s="72" t="e">
        <f t="array" aca="1" ref="D946" ca="1">MATCH(TRUE,ISERROR(VALUE(MID(C946,ROW(INDIRECT("1:"&amp;LEN(C946))),1))),0)</f>
        <v>#N/A</v>
      </c>
      <c r="E946" s="72" t="e">
        <f t="shared" ca="1" si="470"/>
        <v>#N/A</v>
      </c>
      <c r="F946" s="72" t="e">
        <f t="shared" ca="1" si="471"/>
        <v>#N/A</v>
      </c>
      <c r="G946" s="72" t="e">
        <f t="shared" ca="1" si="472"/>
        <v>#N/A</v>
      </c>
      <c r="H946" s="72" t="e">
        <f t="shared" ca="1" si="473"/>
        <v>#N/A</v>
      </c>
      <c r="I946" s="72" t="e">
        <f t="shared" ca="1" si="474"/>
        <v>#N/A</v>
      </c>
      <c r="J946" s="72" t="e">
        <f t="shared" ca="1" si="475"/>
        <v>#N/A</v>
      </c>
      <c r="K946" s="72" t="e">
        <f t="shared" ca="1" si="476"/>
        <v>#N/A</v>
      </c>
      <c r="L946" s="72" t="e">
        <f t="shared" ca="1" si="477"/>
        <v>#N/A</v>
      </c>
      <c r="M946" s="72" t="e">
        <f ca="1">VLOOKUP(G946,Coef!$C$2:$F$25,4)</f>
        <v>#N/A</v>
      </c>
      <c r="N946" s="31" t="e">
        <f ca="1">VLOOKUP(F946,Coef!$C$4:$D$23,2)</f>
        <v>#N/A</v>
      </c>
      <c r="O946" s="31" t="e">
        <f ca="1">MOD(VLOOKUP(H946,Coef!$C$2:$G$21,5)+MOD(E946+1,2)*15,20)</f>
        <v>#N/A</v>
      </c>
      <c r="P946" s="31" t="e">
        <f ca="1">VLOOKUP(N946,Coef!$A$27:$B$46,2)</f>
        <v>#N/A</v>
      </c>
      <c r="Q946" s="31" t="e">
        <f ca="1">VLOOKUP(N946,Coef!$A$27:$C$46,3)+O946/10-0.1</f>
        <v>#N/A</v>
      </c>
      <c r="R946" s="31" t="e">
        <f t="shared" ca="1" si="478"/>
        <v>#N/A</v>
      </c>
      <c r="S946" s="72" t="e">
        <f t="shared" ca="1" si="479"/>
        <v>#N/A</v>
      </c>
      <c r="T946" s="72" t="e">
        <f t="shared" ca="1" si="480"/>
        <v>#N/A</v>
      </c>
      <c r="U946" s="72" t="e">
        <f t="shared" ca="1" si="481"/>
        <v>#N/A</v>
      </c>
      <c r="V946" s="72" t="e">
        <f t="shared" ca="1" si="482"/>
        <v>#N/A</v>
      </c>
      <c r="W946" s="72" t="e">
        <f ca="1">(Coef!$J$9/(1+Coef!$J$8*(COS(V946))^2)^0.5)*Coef!$J$6</f>
        <v>#N/A</v>
      </c>
      <c r="X946" s="72" t="e">
        <f t="shared" ca="1" si="483"/>
        <v>#N/A</v>
      </c>
      <c r="Y946" s="72" t="e">
        <f t="shared" ca="1" si="484"/>
        <v>#N/A</v>
      </c>
      <c r="Z946" s="72" t="e">
        <f t="shared" ca="1" si="485"/>
        <v>#N/A</v>
      </c>
      <c r="AA946" s="72" t="e">
        <f t="shared" ca="1" si="486"/>
        <v>#N/A</v>
      </c>
      <c r="AB946" s="72" t="e">
        <f t="shared" ca="1" si="487"/>
        <v>#N/A</v>
      </c>
      <c r="AC946" s="72" t="e">
        <f t="shared" ca="1" si="488"/>
        <v>#N/A</v>
      </c>
      <c r="AD946" s="72" t="e">
        <f t="shared" ca="1" si="489"/>
        <v>#N/A</v>
      </c>
      <c r="AE946" s="72" t="e">
        <f ca="1">Coef!$J$6*Coef!$J$9*(V946-(Coef!$J$10*AB946)+(Coef!$J$11*AC946)-(Coef!$J$12*AD946))</f>
        <v>#N/A</v>
      </c>
      <c r="AF946" s="72" t="e">
        <f t="shared" ca="1" si="490"/>
        <v>#N/A</v>
      </c>
      <c r="AG946" s="72" t="e">
        <f ca="1">((Coef!$J$8*Y946^2)/2)*(COS(V946))^2</f>
        <v>#N/A</v>
      </c>
      <c r="AH946" s="72" t="e">
        <f t="shared" ca="1" si="491"/>
        <v>#N/A</v>
      </c>
      <c r="AI946" s="72" t="e">
        <f t="shared" ca="1" si="492"/>
        <v>#N/A</v>
      </c>
      <c r="AJ946" s="72" t="e">
        <f t="shared" ca="1" si="493"/>
        <v>#N/A</v>
      </c>
      <c r="AK946" s="72" t="e">
        <f t="shared" ca="1" si="494"/>
        <v>#N/A</v>
      </c>
      <c r="AL946" s="72" t="e">
        <f t="shared" ca="1" si="495"/>
        <v>#N/A</v>
      </c>
      <c r="AM946" s="72" t="e">
        <f ca="1">V946+(1+Coef!$J$8*(COS(V946))^2-(3/2)*Coef!$J$8*SIN(V946)*COS(V946)*(AL946-V946))*(AL946-V946)</f>
        <v>#N/A</v>
      </c>
      <c r="AN946" s="34" t="e">
        <f t="shared" ca="1" si="496"/>
        <v>#N/A</v>
      </c>
      <c r="AO946" s="33" t="e">
        <f t="shared" ca="1" si="497"/>
        <v>#N/A</v>
      </c>
      <c r="AP946" s="33" t="e">
        <f t="shared" ca="1" si="498"/>
        <v>#N/A</v>
      </c>
      <c r="AQ946" s="72" t="e">
        <f ca="1">'MGRS to Dist'!BP946</f>
        <v>#N/A</v>
      </c>
      <c r="AR946" s="72" t="e">
        <f ca="1">'MGRS to Dist'!BT946</f>
        <v>#N/A</v>
      </c>
      <c r="AS946" s="72" t="e">
        <f ca="1">'MGRS to Dist'!BU946</f>
        <v>#N/A</v>
      </c>
      <c r="AT946" s="72" t="e">
        <f ca="1">'MGRS to Dist'!BV946</f>
        <v>#N/A</v>
      </c>
    </row>
    <row r="947" spans="3:46" ht="16.5" customHeight="1">
      <c r="C947" s="72" t="str">
        <f t="shared" si="469"/>
        <v/>
      </c>
      <c r="D947" s="72" t="e">
        <f t="array" aca="1" ref="D947" ca="1">MATCH(TRUE,ISERROR(VALUE(MID(C947,ROW(INDIRECT("1:"&amp;LEN(C947))),1))),0)</f>
        <v>#N/A</v>
      </c>
      <c r="E947" s="72" t="e">
        <f t="shared" ca="1" si="470"/>
        <v>#N/A</v>
      </c>
      <c r="F947" s="72" t="e">
        <f t="shared" ca="1" si="471"/>
        <v>#N/A</v>
      </c>
      <c r="G947" s="72" t="e">
        <f t="shared" ca="1" si="472"/>
        <v>#N/A</v>
      </c>
      <c r="H947" s="72" t="e">
        <f t="shared" ca="1" si="473"/>
        <v>#N/A</v>
      </c>
      <c r="I947" s="72" t="e">
        <f t="shared" ca="1" si="474"/>
        <v>#N/A</v>
      </c>
      <c r="J947" s="72" t="e">
        <f t="shared" ca="1" si="475"/>
        <v>#N/A</v>
      </c>
      <c r="K947" s="72" t="e">
        <f t="shared" ca="1" si="476"/>
        <v>#N/A</v>
      </c>
      <c r="L947" s="72" t="e">
        <f t="shared" ca="1" si="477"/>
        <v>#N/A</v>
      </c>
      <c r="M947" s="72" t="e">
        <f ca="1">VLOOKUP(G947,Coef!$C$2:$F$25,4)</f>
        <v>#N/A</v>
      </c>
      <c r="N947" s="31" t="e">
        <f ca="1">VLOOKUP(F947,Coef!$C$4:$D$23,2)</f>
        <v>#N/A</v>
      </c>
      <c r="O947" s="31" t="e">
        <f ca="1">MOD(VLOOKUP(H947,Coef!$C$2:$G$21,5)+MOD(E947+1,2)*15,20)</f>
        <v>#N/A</v>
      </c>
      <c r="P947" s="31" t="e">
        <f ca="1">VLOOKUP(N947,Coef!$A$27:$B$46,2)</f>
        <v>#N/A</v>
      </c>
      <c r="Q947" s="31" t="e">
        <f ca="1">VLOOKUP(N947,Coef!$A$27:$C$46,3)+O947/10-0.1</f>
        <v>#N/A</v>
      </c>
      <c r="R947" s="31" t="e">
        <f t="shared" ca="1" si="478"/>
        <v>#N/A</v>
      </c>
      <c r="S947" s="72" t="e">
        <f t="shared" ca="1" si="479"/>
        <v>#N/A</v>
      </c>
      <c r="T947" s="72" t="e">
        <f t="shared" ca="1" si="480"/>
        <v>#N/A</v>
      </c>
      <c r="U947" s="72" t="e">
        <f t="shared" ca="1" si="481"/>
        <v>#N/A</v>
      </c>
      <c r="V947" s="72" t="e">
        <f t="shared" ca="1" si="482"/>
        <v>#N/A</v>
      </c>
      <c r="W947" s="72" t="e">
        <f ca="1">(Coef!$J$9/(1+Coef!$J$8*(COS(V947))^2)^0.5)*Coef!$J$6</f>
        <v>#N/A</v>
      </c>
      <c r="X947" s="72" t="e">
        <f t="shared" ca="1" si="483"/>
        <v>#N/A</v>
      </c>
      <c r="Y947" s="72" t="e">
        <f t="shared" ca="1" si="484"/>
        <v>#N/A</v>
      </c>
      <c r="Z947" s="72" t="e">
        <f t="shared" ca="1" si="485"/>
        <v>#N/A</v>
      </c>
      <c r="AA947" s="72" t="e">
        <f t="shared" ca="1" si="486"/>
        <v>#N/A</v>
      </c>
      <c r="AB947" s="72" t="e">
        <f t="shared" ca="1" si="487"/>
        <v>#N/A</v>
      </c>
      <c r="AC947" s="72" t="e">
        <f t="shared" ca="1" si="488"/>
        <v>#N/A</v>
      </c>
      <c r="AD947" s="72" t="e">
        <f t="shared" ca="1" si="489"/>
        <v>#N/A</v>
      </c>
      <c r="AE947" s="72" t="e">
        <f ca="1">Coef!$J$6*Coef!$J$9*(V947-(Coef!$J$10*AB947)+(Coef!$J$11*AC947)-(Coef!$J$12*AD947))</f>
        <v>#N/A</v>
      </c>
      <c r="AF947" s="72" t="e">
        <f t="shared" ca="1" si="490"/>
        <v>#N/A</v>
      </c>
      <c r="AG947" s="72" t="e">
        <f ca="1">((Coef!$J$8*Y947^2)/2)*(COS(V947))^2</f>
        <v>#N/A</v>
      </c>
      <c r="AH947" s="72" t="e">
        <f t="shared" ca="1" si="491"/>
        <v>#N/A</v>
      </c>
      <c r="AI947" s="72" t="e">
        <f t="shared" ca="1" si="492"/>
        <v>#N/A</v>
      </c>
      <c r="AJ947" s="72" t="e">
        <f t="shared" ca="1" si="493"/>
        <v>#N/A</v>
      </c>
      <c r="AK947" s="72" t="e">
        <f t="shared" ca="1" si="494"/>
        <v>#N/A</v>
      </c>
      <c r="AL947" s="72" t="e">
        <f t="shared" ca="1" si="495"/>
        <v>#N/A</v>
      </c>
      <c r="AM947" s="72" t="e">
        <f ca="1">V947+(1+Coef!$J$8*(COS(V947))^2-(3/2)*Coef!$J$8*SIN(V947)*COS(V947)*(AL947-V947))*(AL947-V947)</f>
        <v>#N/A</v>
      </c>
      <c r="AN947" s="34" t="e">
        <f t="shared" ca="1" si="496"/>
        <v>#N/A</v>
      </c>
      <c r="AO947" s="33" t="e">
        <f t="shared" ca="1" si="497"/>
        <v>#N/A</v>
      </c>
      <c r="AP947" s="33" t="e">
        <f t="shared" ca="1" si="498"/>
        <v>#N/A</v>
      </c>
      <c r="AQ947" s="72" t="e">
        <f ca="1">'MGRS to Dist'!BP947</f>
        <v>#N/A</v>
      </c>
      <c r="AR947" s="72" t="e">
        <f ca="1">'MGRS to Dist'!BT947</f>
        <v>#N/A</v>
      </c>
      <c r="AS947" s="72" t="e">
        <f ca="1">'MGRS to Dist'!BU947</f>
        <v>#N/A</v>
      </c>
      <c r="AT947" s="72" t="e">
        <f ca="1">'MGRS to Dist'!BV947</f>
        <v>#N/A</v>
      </c>
    </row>
    <row r="948" spans="3:46" ht="16.5" customHeight="1">
      <c r="C948" s="72" t="str">
        <f t="shared" si="469"/>
        <v/>
      </c>
      <c r="D948" s="72" t="e">
        <f t="array" aca="1" ref="D948" ca="1">MATCH(TRUE,ISERROR(VALUE(MID(C948,ROW(INDIRECT("1:"&amp;LEN(C948))),1))),0)</f>
        <v>#N/A</v>
      </c>
      <c r="E948" s="72" t="e">
        <f t="shared" ca="1" si="470"/>
        <v>#N/A</v>
      </c>
      <c r="F948" s="72" t="e">
        <f t="shared" ca="1" si="471"/>
        <v>#N/A</v>
      </c>
      <c r="G948" s="72" t="e">
        <f t="shared" ca="1" si="472"/>
        <v>#N/A</v>
      </c>
      <c r="H948" s="72" t="e">
        <f t="shared" ca="1" si="473"/>
        <v>#N/A</v>
      </c>
      <c r="I948" s="72" t="e">
        <f t="shared" ca="1" si="474"/>
        <v>#N/A</v>
      </c>
      <c r="J948" s="72" t="e">
        <f t="shared" ca="1" si="475"/>
        <v>#N/A</v>
      </c>
      <c r="K948" s="72" t="e">
        <f t="shared" ca="1" si="476"/>
        <v>#N/A</v>
      </c>
      <c r="L948" s="72" t="e">
        <f t="shared" ca="1" si="477"/>
        <v>#N/A</v>
      </c>
      <c r="M948" s="72" t="e">
        <f ca="1">VLOOKUP(G948,Coef!$C$2:$F$25,4)</f>
        <v>#N/A</v>
      </c>
      <c r="N948" s="31" t="e">
        <f ca="1">VLOOKUP(F948,Coef!$C$4:$D$23,2)</f>
        <v>#N/A</v>
      </c>
      <c r="O948" s="31" t="e">
        <f ca="1">MOD(VLOOKUP(H948,Coef!$C$2:$G$21,5)+MOD(E948+1,2)*15,20)</f>
        <v>#N/A</v>
      </c>
      <c r="P948" s="31" t="e">
        <f ca="1">VLOOKUP(N948,Coef!$A$27:$B$46,2)</f>
        <v>#N/A</v>
      </c>
      <c r="Q948" s="31" t="e">
        <f ca="1">VLOOKUP(N948,Coef!$A$27:$C$46,3)+O948/10-0.1</f>
        <v>#N/A</v>
      </c>
      <c r="R948" s="31" t="e">
        <f t="shared" ca="1" si="478"/>
        <v>#N/A</v>
      </c>
      <c r="S948" s="72" t="e">
        <f t="shared" ca="1" si="479"/>
        <v>#N/A</v>
      </c>
      <c r="T948" s="72" t="e">
        <f t="shared" ca="1" si="480"/>
        <v>#N/A</v>
      </c>
      <c r="U948" s="72" t="e">
        <f t="shared" ca="1" si="481"/>
        <v>#N/A</v>
      </c>
      <c r="V948" s="72" t="e">
        <f t="shared" ca="1" si="482"/>
        <v>#N/A</v>
      </c>
      <c r="W948" s="72" t="e">
        <f ca="1">(Coef!$J$9/(1+Coef!$J$8*(COS(V948))^2)^0.5)*Coef!$J$6</f>
        <v>#N/A</v>
      </c>
      <c r="X948" s="72" t="e">
        <f t="shared" ca="1" si="483"/>
        <v>#N/A</v>
      </c>
      <c r="Y948" s="72" t="e">
        <f t="shared" ca="1" si="484"/>
        <v>#N/A</v>
      </c>
      <c r="Z948" s="72" t="e">
        <f t="shared" ca="1" si="485"/>
        <v>#N/A</v>
      </c>
      <c r="AA948" s="72" t="e">
        <f t="shared" ca="1" si="486"/>
        <v>#N/A</v>
      </c>
      <c r="AB948" s="72" t="e">
        <f t="shared" ca="1" si="487"/>
        <v>#N/A</v>
      </c>
      <c r="AC948" s="72" t="e">
        <f t="shared" ca="1" si="488"/>
        <v>#N/A</v>
      </c>
      <c r="AD948" s="72" t="e">
        <f t="shared" ca="1" si="489"/>
        <v>#N/A</v>
      </c>
      <c r="AE948" s="72" t="e">
        <f ca="1">Coef!$J$6*Coef!$J$9*(V948-(Coef!$J$10*AB948)+(Coef!$J$11*AC948)-(Coef!$J$12*AD948))</f>
        <v>#N/A</v>
      </c>
      <c r="AF948" s="72" t="e">
        <f t="shared" ca="1" si="490"/>
        <v>#N/A</v>
      </c>
      <c r="AG948" s="72" t="e">
        <f ca="1">((Coef!$J$8*Y948^2)/2)*(COS(V948))^2</f>
        <v>#N/A</v>
      </c>
      <c r="AH948" s="72" t="e">
        <f t="shared" ca="1" si="491"/>
        <v>#N/A</v>
      </c>
      <c r="AI948" s="72" t="e">
        <f t="shared" ca="1" si="492"/>
        <v>#N/A</v>
      </c>
      <c r="AJ948" s="72" t="e">
        <f t="shared" ca="1" si="493"/>
        <v>#N/A</v>
      </c>
      <c r="AK948" s="72" t="e">
        <f t="shared" ca="1" si="494"/>
        <v>#N/A</v>
      </c>
      <c r="AL948" s="72" t="e">
        <f t="shared" ca="1" si="495"/>
        <v>#N/A</v>
      </c>
      <c r="AM948" s="72" t="e">
        <f ca="1">V948+(1+Coef!$J$8*(COS(V948))^2-(3/2)*Coef!$J$8*SIN(V948)*COS(V948)*(AL948-V948))*(AL948-V948)</f>
        <v>#N/A</v>
      </c>
      <c r="AN948" s="34" t="e">
        <f t="shared" ca="1" si="496"/>
        <v>#N/A</v>
      </c>
      <c r="AO948" s="33" t="e">
        <f t="shared" ca="1" si="497"/>
        <v>#N/A</v>
      </c>
      <c r="AP948" s="33" t="e">
        <f t="shared" ca="1" si="498"/>
        <v>#N/A</v>
      </c>
      <c r="AQ948" s="72" t="e">
        <f ca="1">'MGRS to Dist'!BP948</f>
        <v>#N/A</v>
      </c>
      <c r="AR948" s="72" t="e">
        <f ca="1">'MGRS to Dist'!BT948</f>
        <v>#N/A</v>
      </c>
      <c r="AS948" s="72" t="e">
        <f ca="1">'MGRS to Dist'!BU948</f>
        <v>#N/A</v>
      </c>
      <c r="AT948" s="72" t="e">
        <f ca="1">'MGRS to Dist'!BV948</f>
        <v>#N/A</v>
      </c>
    </row>
    <row r="949" spans="3:46" ht="16.5" customHeight="1">
      <c r="C949" s="72" t="str">
        <f t="shared" si="469"/>
        <v/>
      </c>
      <c r="D949" s="72" t="e">
        <f t="array" aca="1" ref="D949" ca="1">MATCH(TRUE,ISERROR(VALUE(MID(C949,ROW(INDIRECT("1:"&amp;LEN(C949))),1))),0)</f>
        <v>#N/A</v>
      </c>
      <c r="E949" s="72" t="e">
        <f t="shared" ca="1" si="470"/>
        <v>#N/A</v>
      </c>
      <c r="F949" s="72" t="e">
        <f t="shared" ca="1" si="471"/>
        <v>#N/A</v>
      </c>
      <c r="G949" s="72" t="e">
        <f t="shared" ca="1" si="472"/>
        <v>#N/A</v>
      </c>
      <c r="H949" s="72" t="e">
        <f t="shared" ca="1" si="473"/>
        <v>#N/A</v>
      </c>
      <c r="I949" s="72" t="e">
        <f t="shared" ca="1" si="474"/>
        <v>#N/A</v>
      </c>
      <c r="J949" s="72" t="e">
        <f t="shared" ca="1" si="475"/>
        <v>#N/A</v>
      </c>
      <c r="K949" s="72" t="e">
        <f t="shared" ca="1" si="476"/>
        <v>#N/A</v>
      </c>
      <c r="L949" s="72" t="e">
        <f t="shared" ca="1" si="477"/>
        <v>#N/A</v>
      </c>
      <c r="M949" s="72" t="e">
        <f ca="1">VLOOKUP(G949,Coef!$C$2:$F$25,4)</f>
        <v>#N/A</v>
      </c>
      <c r="N949" s="31" t="e">
        <f ca="1">VLOOKUP(F949,Coef!$C$4:$D$23,2)</f>
        <v>#N/A</v>
      </c>
      <c r="O949" s="31" t="e">
        <f ca="1">MOD(VLOOKUP(H949,Coef!$C$2:$G$21,5)+MOD(E949+1,2)*15,20)</f>
        <v>#N/A</v>
      </c>
      <c r="P949" s="31" t="e">
        <f ca="1">VLOOKUP(N949,Coef!$A$27:$B$46,2)</f>
        <v>#N/A</v>
      </c>
      <c r="Q949" s="31" t="e">
        <f ca="1">VLOOKUP(N949,Coef!$A$27:$C$46,3)+O949/10-0.1</f>
        <v>#N/A</v>
      </c>
      <c r="R949" s="31" t="e">
        <f t="shared" ca="1" si="478"/>
        <v>#N/A</v>
      </c>
      <c r="S949" s="72" t="e">
        <f t="shared" ca="1" si="479"/>
        <v>#N/A</v>
      </c>
      <c r="T949" s="72" t="e">
        <f t="shared" ca="1" si="480"/>
        <v>#N/A</v>
      </c>
      <c r="U949" s="72" t="e">
        <f t="shared" ca="1" si="481"/>
        <v>#N/A</v>
      </c>
      <c r="V949" s="72" t="e">
        <f t="shared" ca="1" si="482"/>
        <v>#N/A</v>
      </c>
      <c r="W949" s="72" t="e">
        <f ca="1">(Coef!$J$9/(1+Coef!$J$8*(COS(V949))^2)^0.5)*Coef!$J$6</f>
        <v>#N/A</v>
      </c>
      <c r="X949" s="72" t="e">
        <f t="shared" ca="1" si="483"/>
        <v>#N/A</v>
      </c>
      <c r="Y949" s="72" t="e">
        <f t="shared" ca="1" si="484"/>
        <v>#N/A</v>
      </c>
      <c r="Z949" s="72" t="e">
        <f t="shared" ca="1" si="485"/>
        <v>#N/A</v>
      </c>
      <c r="AA949" s="72" t="e">
        <f t="shared" ca="1" si="486"/>
        <v>#N/A</v>
      </c>
      <c r="AB949" s="72" t="e">
        <f t="shared" ca="1" si="487"/>
        <v>#N/A</v>
      </c>
      <c r="AC949" s="72" t="e">
        <f t="shared" ca="1" si="488"/>
        <v>#N/A</v>
      </c>
      <c r="AD949" s="72" t="e">
        <f t="shared" ca="1" si="489"/>
        <v>#N/A</v>
      </c>
      <c r="AE949" s="72" t="e">
        <f ca="1">Coef!$J$6*Coef!$J$9*(V949-(Coef!$J$10*AB949)+(Coef!$J$11*AC949)-(Coef!$J$12*AD949))</f>
        <v>#N/A</v>
      </c>
      <c r="AF949" s="72" t="e">
        <f t="shared" ca="1" si="490"/>
        <v>#N/A</v>
      </c>
      <c r="AG949" s="72" t="e">
        <f ca="1">((Coef!$J$8*Y949^2)/2)*(COS(V949))^2</f>
        <v>#N/A</v>
      </c>
      <c r="AH949" s="72" t="e">
        <f t="shared" ca="1" si="491"/>
        <v>#N/A</v>
      </c>
      <c r="AI949" s="72" t="e">
        <f t="shared" ca="1" si="492"/>
        <v>#N/A</v>
      </c>
      <c r="AJ949" s="72" t="e">
        <f t="shared" ca="1" si="493"/>
        <v>#N/A</v>
      </c>
      <c r="AK949" s="72" t="e">
        <f t="shared" ca="1" si="494"/>
        <v>#N/A</v>
      </c>
      <c r="AL949" s="72" t="e">
        <f t="shared" ca="1" si="495"/>
        <v>#N/A</v>
      </c>
      <c r="AM949" s="72" t="e">
        <f ca="1">V949+(1+Coef!$J$8*(COS(V949))^2-(3/2)*Coef!$J$8*SIN(V949)*COS(V949)*(AL949-V949))*(AL949-V949)</f>
        <v>#N/A</v>
      </c>
      <c r="AN949" s="34" t="e">
        <f t="shared" ca="1" si="496"/>
        <v>#N/A</v>
      </c>
      <c r="AO949" s="33" t="e">
        <f t="shared" ca="1" si="497"/>
        <v>#N/A</v>
      </c>
      <c r="AP949" s="33" t="e">
        <f t="shared" ca="1" si="498"/>
        <v>#N/A</v>
      </c>
      <c r="AQ949" s="72" t="e">
        <f ca="1">'MGRS to Dist'!BP949</f>
        <v>#N/A</v>
      </c>
      <c r="AR949" s="72" t="e">
        <f ca="1">'MGRS to Dist'!BT949</f>
        <v>#N/A</v>
      </c>
      <c r="AS949" s="72" t="e">
        <f ca="1">'MGRS to Dist'!BU949</f>
        <v>#N/A</v>
      </c>
      <c r="AT949" s="72" t="e">
        <f ca="1">'MGRS to Dist'!BV949</f>
        <v>#N/A</v>
      </c>
    </row>
    <row r="950" spans="3:46" ht="16.5" customHeight="1">
      <c r="C950" s="72" t="str">
        <f t="shared" si="469"/>
        <v/>
      </c>
      <c r="D950" s="72" t="e">
        <f t="array" aca="1" ref="D950" ca="1">MATCH(TRUE,ISERROR(VALUE(MID(C950,ROW(INDIRECT("1:"&amp;LEN(C950))),1))),0)</f>
        <v>#N/A</v>
      </c>
      <c r="E950" s="72" t="e">
        <f t="shared" ca="1" si="470"/>
        <v>#N/A</v>
      </c>
      <c r="F950" s="72" t="e">
        <f t="shared" ca="1" si="471"/>
        <v>#N/A</v>
      </c>
      <c r="G950" s="72" t="e">
        <f t="shared" ca="1" si="472"/>
        <v>#N/A</v>
      </c>
      <c r="H950" s="72" t="e">
        <f t="shared" ca="1" si="473"/>
        <v>#N/A</v>
      </c>
      <c r="I950" s="72" t="e">
        <f t="shared" ca="1" si="474"/>
        <v>#N/A</v>
      </c>
      <c r="J950" s="72" t="e">
        <f t="shared" ca="1" si="475"/>
        <v>#N/A</v>
      </c>
      <c r="K950" s="72" t="e">
        <f t="shared" ca="1" si="476"/>
        <v>#N/A</v>
      </c>
      <c r="L950" s="72" t="e">
        <f t="shared" ca="1" si="477"/>
        <v>#N/A</v>
      </c>
      <c r="M950" s="72" t="e">
        <f ca="1">VLOOKUP(G950,Coef!$C$2:$F$25,4)</f>
        <v>#N/A</v>
      </c>
      <c r="N950" s="31" t="e">
        <f ca="1">VLOOKUP(F950,Coef!$C$4:$D$23,2)</f>
        <v>#N/A</v>
      </c>
      <c r="O950" s="31" t="e">
        <f ca="1">MOD(VLOOKUP(H950,Coef!$C$2:$G$21,5)+MOD(E950+1,2)*15,20)</f>
        <v>#N/A</v>
      </c>
      <c r="P950" s="31" t="e">
        <f ca="1">VLOOKUP(N950,Coef!$A$27:$B$46,2)</f>
        <v>#N/A</v>
      </c>
      <c r="Q950" s="31" t="e">
        <f ca="1">VLOOKUP(N950,Coef!$A$27:$C$46,3)+O950/10-0.1</f>
        <v>#N/A</v>
      </c>
      <c r="R950" s="31" t="e">
        <f t="shared" ca="1" si="478"/>
        <v>#N/A</v>
      </c>
      <c r="S950" s="72" t="e">
        <f t="shared" ca="1" si="479"/>
        <v>#N/A</v>
      </c>
      <c r="T950" s="72" t="e">
        <f t="shared" ca="1" si="480"/>
        <v>#N/A</v>
      </c>
      <c r="U950" s="72" t="e">
        <f t="shared" ca="1" si="481"/>
        <v>#N/A</v>
      </c>
      <c r="V950" s="72" t="e">
        <f t="shared" ca="1" si="482"/>
        <v>#N/A</v>
      </c>
      <c r="W950" s="72" t="e">
        <f ca="1">(Coef!$J$9/(1+Coef!$J$8*(COS(V950))^2)^0.5)*Coef!$J$6</f>
        <v>#N/A</v>
      </c>
      <c r="X950" s="72" t="e">
        <f t="shared" ca="1" si="483"/>
        <v>#N/A</v>
      </c>
      <c r="Y950" s="72" t="e">
        <f t="shared" ca="1" si="484"/>
        <v>#N/A</v>
      </c>
      <c r="Z950" s="72" t="e">
        <f t="shared" ca="1" si="485"/>
        <v>#N/A</v>
      </c>
      <c r="AA950" s="72" t="e">
        <f t="shared" ca="1" si="486"/>
        <v>#N/A</v>
      </c>
      <c r="AB950" s="72" t="e">
        <f t="shared" ca="1" si="487"/>
        <v>#N/A</v>
      </c>
      <c r="AC950" s="72" t="e">
        <f t="shared" ca="1" si="488"/>
        <v>#N/A</v>
      </c>
      <c r="AD950" s="72" t="e">
        <f t="shared" ca="1" si="489"/>
        <v>#N/A</v>
      </c>
      <c r="AE950" s="72" t="e">
        <f ca="1">Coef!$J$6*Coef!$J$9*(V950-(Coef!$J$10*AB950)+(Coef!$J$11*AC950)-(Coef!$J$12*AD950))</f>
        <v>#N/A</v>
      </c>
      <c r="AF950" s="72" t="e">
        <f t="shared" ca="1" si="490"/>
        <v>#N/A</v>
      </c>
      <c r="AG950" s="72" t="e">
        <f ca="1">((Coef!$J$8*Y950^2)/2)*(COS(V950))^2</f>
        <v>#N/A</v>
      </c>
      <c r="AH950" s="72" t="e">
        <f t="shared" ca="1" si="491"/>
        <v>#N/A</v>
      </c>
      <c r="AI950" s="72" t="e">
        <f t="shared" ca="1" si="492"/>
        <v>#N/A</v>
      </c>
      <c r="AJ950" s="72" t="e">
        <f t="shared" ca="1" si="493"/>
        <v>#N/A</v>
      </c>
      <c r="AK950" s="72" t="e">
        <f t="shared" ca="1" si="494"/>
        <v>#N/A</v>
      </c>
      <c r="AL950" s="72" t="e">
        <f t="shared" ca="1" si="495"/>
        <v>#N/A</v>
      </c>
      <c r="AM950" s="72" t="e">
        <f ca="1">V950+(1+Coef!$J$8*(COS(V950))^2-(3/2)*Coef!$J$8*SIN(V950)*COS(V950)*(AL950-V950))*(AL950-V950)</f>
        <v>#N/A</v>
      </c>
      <c r="AN950" s="34" t="e">
        <f t="shared" ca="1" si="496"/>
        <v>#N/A</v>
      </c>
      <c r="AO950" s="33" t="e">
        <f t="shared" ca="1" si="497"/>
        <v>#N/A</v>
      </c>
      <c r="AP950" s="33" t="e">
        <f t="shared" ca="1" si="498"/>
        <v>#N/A</v>
      </c>
      <c r="AQ950" s="72" t="e">
        <f ca="1">'MGRS to Dist'!BP950</f>
        <v>#N/A</v>
      </c>
      <c r="AR950" s="72" t="e">
        <f ca="1">'MGRS to Dist'!BT950</f>
        <v>#N/A</v>
      </c>
      <c r="AS950" s="72" t="e">
        <f ca="1">'MGRS to Dist'!BU950</f>
        <v>#N/A</v>
      </c>
      <c r="AT950" s="72" t="e">
        <f ca="1">'MGRS to Dist'!BV950</f>
        <v>#N/A</v>
      </c>
    </row>
    <row r="951" spans="3:46" ht="16.5" customHeight="1">
      <c r="C951" s="72" t="str">
        <f t="shared" si="469"/>
        <v/>
      </c>
      <c r="D951" s="72" t="e">
        <f t="array" aca="1" ref="D951" ca="1">MATCH(TRUE,ISERROR(VALUE(MID(C951,ROW(INDIRECT("1:"&amp;LEN(C951))),1))),0)</f>
        <v>#N/A</v>
      </c>
      <c r="E951" s="72" t="e">
        <f t="shared" ca="1" si="470"/>
        <v>#N/A</v>
      </c>
      <c r="F951" s="72" t="e">
        <f t="shared" ca="1" si="471"/>
        <v>#N/A</v>
      </c>
      <c r="G951" s="72" t="e">
        <f t="shared" ca="1" si="472"/>
        <v>#N/A</v>
      </c>
      <c r="H951" s="72" t="e">
        <f t="shared" ca="1" si="473"/>
        <v>#N/A</v>
      </c>
      <c r="I951" s="72" t="e">
        <f t="shared" ca="1" si="474"/>
        <v>#N/A</v>
      </c>
      <c r="J951" s="72" t="e">
        <f t="shared" ca="1" si="475"/>
        <v>#N/A</v>
      </c>
      <c r="K951" s="72" t="e">
        <f t="shared" ca="1" si="476"/>
        <v>#N/A</v>
      </c>
      <c r="L951" s="72" t="e">
        <f t="shared" ca="1" si="477"/>
        <v>#N/A</v>
      </c>
      <c r="M951" s="72" t="e">
        <f ca="1">VLOOKUP(G951,Coef!$C$2:$F$25,4)</f>
        <v>#N/A</v>
      </c>
      <c r="N951" s="31" t="e">
        <f ca="1">VLOOKUP(F951,Coef!$C$4:$D$23,2)</f>
        <v>#N/A</v>
      </c>
      <c r="O951" s="31" t="e">
        <f ca="1">MOD(VLOOKUP(H951,Coef!$C$2:$G$21,5)+MOD(E951+1,2)*15,20)</f>
        <v>#N/A</v>
      </c>
      <c r="P951" s="31" t="e">
        <f ca="1">VLOOKUP(N951,Coef!$A$27:$B$46,2)</f>
        <v>#N/A</v>
      </c>
      <c r="Q951" s="31" t="e">
        <f ca="1">VLOOKUP(N951,Coef!$A$27:$C$46,3)+O951/10-0.1</f>
        <v>#N/A</v>
      </c>
      <c r="R951" s="31" t="e">
        <f t="shared" ca="1" si="478"/>
        <v>#N/A</v>
      </c>
      <c r="S951" s="72" t="e">
        <f t="shared" ca="1" si="479"/>
        <v>#N/A</v>
      </c>
      <c r="T951" s="72" t="e">
        <f t="shared" ca="1" si="480"/>
        <v>#N/A</v>
      </c>
      <c r="U951" s="72" t="e">
        <f t="shared" ca="1" si="481"/>
        <v>#N/A</v>
      </c>
      <c r="V951" s="72" t="e">
        <f t="shared" ca="1" si="482"/>
        <v>#N/A</v>
      </c>
      <c r="W951" s="72" t="e">
        <f ca="1">(Coef!$J$9/(1+Coef!$J$8*(COS(V951))^2)^0.5)*Coef!$J$6</f>
        <v>#N/A</v>
      </c>
      <c r="X951" s="72" t="e">
        <f t="shared" ca="1" si="483"/>
        <v>#N/A</v>
      </c>
      <c r="Y951" s="72" t="e">
        <f t="shared" ca="1" si="484"/>
        <v>#N/A</v>
      </c>
      <c r="Z951" s="72" t="e">
        <f t="shared" ca="1" si="485"/>
        <v>#N/A</v>
      </c>
      <c r="AA951" s="72" t="e">
        <f t="shared" ca="1" si="486"/>
        <v>#N/A</v>
      </c>
      <c r="AB951" s="72" t="e">
        <f t="shared" ca="1" si="487"/>
        <v>#N/A</v>
      </c>
      <c r="AC951" s="72" t="e">
        <f t="shared" ca="1" si="488"/>
        <v>#N/A</v>
      </c>
      <c r="AD951" s="72" t="e">
        <f t="shared" ca="1" si="489"/>
        <v>#N/A</v>
      </c>
      <c r="AE951" s="72" t="e">
        <f ca="1">Coef!$J$6*Coef!$J$9*(V951-(Coef!$J$10*AB951)+(Coef!$J$11*AC951)-(Coef!$J$12*AD951))</f>
        <v>#N/A</v>
      </c>
      <c r="AF951" s="72" t="e">
        <f t="shared" ca="1" si="490"/>
        <v>#N/A</v>
      </c>
      <c r="AG951" s="72" t="e">
        <f ca="1">((Coef!$J$8*Y951^2)/2)*(COS(V951))^2</f>
        <v>#N/A</v>
      </c>
      <c r="AH951" s="72" t="e">
        <f t="shared" ca="1" si="491"/>
        <v>#N/A</v>
      </c>
      <c r="AI951" s="72" t="e">
        <f t="shared" ca="1" si="492"/>
        <v>#N/A</v>
      </c>
      <c r="AJ951" s="72" t="e">
        <f t="shared" ca="1" si="493"/>
        <v>#N/A</v>
      </c>
      <c r="AK951" s="72" t="e">
        <f t="shared" ca="1" si="494"/>
        <v>#N/A</v>
      </c>
      <c r="AL951" s="72" t="e">
        <f t="shared" ca="1" si="495"/>
        <v>#N/A</v>
      </c>
      <c r="AM951" s="72" t="e">
        <f ca="1">V951+(1+Coef!$J$8*(COS(V951))^2-(3/2)*Coef!$J$8*SIN(V951)*COS(V951)*(AL951-V951))*(AL951-V951)</f>
        <v>#N/A</v>
      </c>
      <c r="AN951" s="34" t="e">
        <f t="shared" ca="1" si="496"/>
        <v>#N/A</v>
      </c>
      <c r="AO951" s="33" t="e">
        <f t="shared" ca="1" si="497"/>
        <v>#N/A</v>
      </c>
      <c r="AP951" s="33" t="e">
        <f t="shared" ca="1" si="498"/>
        <v>#N/A</v>
      </c>
      <c r="AQ951" s="72" t="e">
        <f ca="1">'MGRS to Dist'!BP951</f>
        <v>#N/A</v>
      </c>
      <c r="AR951" s="72" t="e">
        <f ca="1">'MGRS to Dist'!BT951</f>
        <v>#N/A</v>
      </c>
      <c r="AS951" s="72" t="e">
        <f ca="1">'MGRS to Dist'!BU951</f>
        <v>#N/A</v>
      </c>
      <c r="AT951" s="72" t="e">
        <f ca="1">'MGRS to Dist'!BV951</f>
        <v>#N/A</v>
      </c>
    </row>
    <row r="952" spans="3:46" ht="16.5" customHeight="1">
      <c r="C952" s="72" t="str">
        <f t="shared" si="469"/>
        <v/>
      </c>
      <c r="D952" s="72" t="e">
        <f t="array" aca="1" ref="D952" ca="1">MATCH(TRUE,ISERROR(VALUE(MID(C952,ROW(INDIRECT("1:"&amp;LEN(C952))),1))),0)</f>
        <v>#N/A</v>
      </c>
      <c r="E952" s="72" t="e">
        <f t="shared" ca="1" si="470"/>
        <v>#N/A</v>
      </c>
      <c r="F952" s="72" t="e">
        <f t="shared" ca="1" si="471"/>
        <v>#N/A</v>
      </c>
      <c r="G952" s="72" t="e">
        <f t="shared" ca="1" si="472"/>
        <v>#N/A</v>
      </c>
      <c r="H952" s="72" t="e">
        <f t="shared" ca="1" si="473"/>
        <v>#N/A</v>
      </c>
      <c r="I952" s="72" t="e">
        <f t="shared" ca="1" si="474"/>
        <v>#N/A</v>
      </c>
      <c r="J952" s="72" t="e">
        <f t="shared" ca="1" si="475"/>
        <v>#N/A</v>
      </c>
      <c r="K952" s="72" t="e">
        <f t="shared" ca="1" si="476"/>
        <v>#N/A</v>
      </c>
      <c r="L952" s="72" t="e">
        <f t="shared" ca="1" si="477"/>
        <v>#N/A</v>
      </c>
      <c r="M952" s="72" t="e">
        <f ca="1">VLOOKUP(G952,Coef!$C$2:$F$25,4)</f>
        <v>#N/A</v>
      </c>
      <c r="N952" s="31" t="e">
        <f ca="1">VLOOKUP(F952,Coef!$C$4:$D$23,2)</f>
        <v>#N/A</v>
      </c>
      <c r="O952" s="31" t="e">
        <f ca="1">MOD(VLOOKUP(H952,Coef!$C$2:$G$21,5)+MOD(E952+1,2)*15,20)</f>
        <v>#N/A</v>
      </c>
      <c r="P952" s="31" t="e">
        <f ca="1">VLOOKUP(N952,Coef!$A$27:$B$46,2)</f>
        <v>#N/A</v>
      </c>
      <c r="Q952" s="31" t="e">
        <f ca="1">VLOOKUP(N952,Coef!$A$27:$C$46,3)+O952/10-0.1</f>
        <v>#N/A</v>
      </c>
      <c r="R952" s="31" t="e">
        <f t="shared" ca="1" si="478"/>
        <v>#N/A</v>
      </c>
      <c r="S952" s="72" t="e">
        <f t="shared" ca="1" si="479"/>
        <v>#N/A</v>
      </c>
      <c r="T952" s="72" t="e">
        <f t="shared" ca="1" si="480"/>
        <v>#N/A</v>
      </c>
      <c r="U952" s="72" t="e">
        <f t="shared" ca="1" si="481"/>
        <v>#N/A</v>
      </c>
      <c r="V952" s="72" t="e">
        <f t="shared" ca="1" si="482"/>
        <v>#N/A</v>
      </c>
      <c r="W952" s="72" t="e">
        <f ca="1">(Coef!$J$9/(1+Coef!$J$8*(COS(V952))^2)^0.5)*Coef!$J$6</f>
        <v>#N/A</v>
      </c>
      <c r="X952" s="72" t="e">
        <f t="shared" ca="1" si="483"/>
        <v>#N/A</v>
      </c>
      <c r="Y952" s="72" t="e">
        <f t="shared" ca="1" si="484"/>
        <v>#N/A</v>
      </c>
      <c r="Z952" s="72" t="e">
        <f t="shared" ca="1" si="485"/>
        <v>#N/A</v>
      </c>
      <c r="AA952" s="72" t="e">
        <f t="shared" ca="1" si="486"/>
        <v>#N/A</v>
      </c>
      <c r="AB952" s="72" t="e">
        <f t="shared" ca="1" si="487"/>
        <v>#N/A</v>
      </c>
      <c r="AC952" s="72" t="e">
        <f t="shared" ca="1" si="488"/>
        <v>#N/A</v>
      </c>
      <c r="AD952" s="72" t="e">
        <f t="shared" ca="1" si="489"/>
        <v>#N/A</v>
      </c>
      <c r="AE952" s="72" t="e">
        <f ca="1">Coef!$J$6*Coef!$J$9*(V952-(Coef!$J$10*AB952)+(Coef!$J$11*AC952)-(Coef!$J$12*AD952))</f>
        <v>#N/A</v>
      </c>
      <c r="AF952" s="72" t="e">
        <f t="shared" ca="1" si="490"/>
        <v>#N/A</v>
      </c>
      <c r="AG952" s="72" t="e">
        <f ca="1">((Coef!$J$8*Y952^2)/2)*(COS(V952))^2</f>
        <v>#N/A</v>
      </c>
      <c r="AH952" s="72" t="e">
        <f t="shared" ca="1" si="491"/>
        <v>#N/A</v>
      </c>
      <c r="AI952" s="72" t="e">
        <f t="shared" ca="1" si="492"/>
        <v>#N/A</v>
      </c>
      <c r="AJ952" s="72" t="e">
        <f t="shared" ca="1" si="493"/>
        <v>#N/A</v>
      </c>
      <c r="AK952" s="72" t="e">
        <f t="shared" ca="1" si="494"/>
        <v>#N/A</v>
      </c>
      <c r="AL952" s="72" t="e">
        <f t="shared" ca="1" si="495"/>
        <v>#N/A</v>
      </c>
      <c r="AM952" s="72" t="e">
        <f ca="1">V952+(1+Coef!$J$8*(COS(V952))^2-(3/2)*Coef!$J$8*SIN(V952)*COS(V952)*(AL952-V952))*(AL952-V952)</f>
        <v>#N/A</v>
      </c>
      <c r="AN952" s="34" t="e">
        <f t="shared" ca="1" si="496"/>
        <v>#N/A</v>
      </c>
      <c r="AO952" s="33" t="e">
        <f t="shared" ca="1" si="497"/>
        <v>#N/A</v>
      </c>
      <c r="AP952" s="33" t="e">
        <f t="shared" ca="1" si="498"/>
        <v>#N/A</v>
      </c>
      <c r="AQ952" s="72" t="e">
        <f ca="1">'MGRS to Dist'!BP952</f>
        <v>#N/A</v>
      </c>
      <c r="AR952" s="72" t="e">
        <f ca="1">'MGRS to Dist'!BT952</f>
        <v>#N/A</v>
      </c>
      <c r="AS952" s="72" t="e">
        <f ca="1">'MGRS to Dist'!BU952</f>
        <v>#N/A</v>
      </c>
      <c r="AT952" s="72" t="e">
        <f ca="1">'MGRS to Dist'!BV952</f>
        <v>#N/A</v>
      </c>
    </row>
    <row r="953" spans="3:46" ht="16.5" customHeight="1">
      <c r="C953" s="72" t="str">
        <f t="shared" si="469"/>
        <v/>
      </c>
      <c r="D953" s="72" t="e">
        <f t="array" aca="1" ref="D953" ca="1">MATCH(TRUE,ISERROR(VALUE(MID(C953,ROW(INDIRECT("1:"&amp;LEN(C953))),1))),0)</f>
        <v>#N/A</v>
      </c>
      <c r="E953" s="72" t="e">
        <f t="shared" ca="1" si="470"/>
        <v>#N/A</v>
      </c>
      <c r="F953" s="72" t="e">
        <f t="shared" ca="1" si="471"/>
        <v>#N/A</v>
      </c>
      <c r="G953" s="72" t="e">
        <f t="shared" ca="1" si="472"/>
        <v>#N/A</v>
      </c>
      <c r="H953" s="72" t="e">
        <f t="shared" ca="1" si="473"/>
        <v>#N/A</v>
      </c>
      <c r="I953" s="72" t="e">
        <f t="shared" ca="1" si="474"/>
        <v>#N/A</v>
      </c>
      <c r="J953" s="72" t="e">
        <f t="shared" ca="1" si="475"/>
        <v>#N/A</v>
      </c>
      <c r="K953" s="72" t="e">
        <f t="shared" ca="1" si="476"/>
        <v>#N/A</v>
      </c>
      <c r="L953" s="72" t="e">
        <f t="shared" ca="1" si="477"/>
        <v>#N/A</v>
      </c>
      <c r="M953" s="72" t="e">
        <f ca="1">VLOOKUP(G953,Coef!$C$2:$F$25,4)</f>
        <v>#N/A</v>
      </c>
      <c r="N953" s="31" t="e">
        <f ca="1">VLOOKUP(F953,Coef!$C$4:$D$23,2)</f>
        <v>#N/A</v>
      </c>
      <c r="O953" s="31" t="e">
        <f ca="1">MOD(VLOOKUP(H953,Coef!$C$2:$G$21,5)+MOD(E953+1,2)*15,20)</f>
        <v>#N/A</v>
      </c>
      <c r="P953" s="31" t="e">
        <f ca="1">VLOOKUP(N953,Coef!$A$27:$B$46,2)</f>
        <v>#N/A</v>
      </c>
      <c r="Q953" s="31" t="e">
        <f ca="1">VLOOKUP(N953,Coef!$A$27:$C$46,3)+O953/10-0.1</f>
        <v>#N/A</v>
      </c>
      <c r="R953" s="31" t="e">
        <f t="shared" ca="1" si="478"/>
        <v>#N/A</v>
      </c>
      <c r="S953" s="72" t="e">
        <f t="shared" ca="1" si="479"/>
        <v>#N/A</v>
      </c>
      <c r="T953" s="72" t="e">
        <f t="shared" ca="1" si="480"/>
        <v>#N/A</v>
      </c>
      <c r="U953" s="72" t="e">
        <f t="shared" ca="1" si="481"/>
        <v>#N/A</v>
      </c>
      <c r="V953" s="72" t="e">
        <f t="shared" ca="1" si="482"/>
        <v>#N/A</v>
      </c>
      <c r="W953" s="72" t="e">
        <f ca="1">(Coef!$J$9/(1+Coef!$J$8*(COS(V953))^2)^0.5)*Coef!$J$6</f>
        <v>#N/A</v>
      </c>
      <c r="X953" s="72" t="e">
        <f t="shared" ca="1" si="483"/>
        <v>#N/A</v>
      </c>
      <c r="Y953" s="72" t="e">
        <f t="shared" ca="1" si="484"/>
        <v>#N/A</v>
      </c>
      <c r="Z953" s="72" t="e">
        <f t="shared" ca="1" si="485"/>
        <v>#N/A</v>
      </c>
      <c r="AA953" s="72" t="e">
        <f t="shared" ca="1" si="486"/>
        <v>#N/A</v>
      </c>
      <c r="AB953" s="72" t="e">
        <f t="shared" ca="1" si="487"/>
        <v>#N/A</v>
      </c>
      <c r="AC953" s="72" t="e">
        <f t="shared" ca="1" si="488"/>
        <v>#N/A</v>
      </c>
      <c r="AD953" s="72" t="e">
        <f t="shared" ca="1" si="489"/>
        <v>#N/A</v>
      </c>
      <c r="AE953" s="72" t="e">
        <f ca="1">Coef!$J$6*Coef!$J$9*(V953-(Coef!$J$10*AB953)+(Coef!$J$11*AC953)-(Coef!$J$12*AD953))</f>
        <v>#N/A</v>
      </c>
      <c r="AF953" s="72" t="e">
        <f t="shared" ca="1" si="490"/>
        <v>#N/A</v>
      </c>
      <c r="AG953" s="72" t="e">
        <f ca="1">((Coef!$J$8*Y953^2)/2)*(COS(V953))^2</f>
        <v>#N/A</v>
      </c>
      <c r="AH953" s="72" t="e">
        <f t="shared" ca="1" si="491"/>
        <v>#N/A</v>
      </c>
      <c r="AI953" s="72" t="e">
        <f t="shared" ca="1" si="492"/>
        <v>#N/A</v>
      </c>
      <c r="AJ953" s="72" t="e">
        <f t="shared" ca="1" si="493"/>
        <v>#N/A</v>
      </c>
      <c r="AK953" s="72" t="e">
        <f t="shared" ca="1" si="494"/>
        <v>#N/A</v>
      </c>
      <c r="AL953" s="72" t="e">
        <f t="shared" ca="1" si="495"/>
        <v>#N/A</v>
      </c>
      <c r="AM953" s="72" t="e">
        <f ca="1">V953+(1+Coef!$J$8*(COS(V953))^2-(3/2)*Coef!$J$8*SIN(V953)*COS(V953)*(AL953-V953))*(AL953-V953)</f>
        <v>#N/A</v>
      </c>
      <c r="AN953" s="34" t="e">
        <f t="shared" ca="1" si="496"/>
        <v>#N/A</v>
      </c>
      <c r="AO953" s="33" t="e">
        <f t="shared" ca="1" si="497"/>
        <v>#N/A</v>
      </c>
      <c r="AP953" s="33" t="e">
        <f t="shared" ca="1" si="498"/>
        <v>#N/A</v>
      </c>
      <c r="AQ953" s="72" t="e">
        <f ca="1">'MGRS to Dist'!BP953</f>
        <v>#N/A</v>
      </c>
      <c r="AR953" s="72" t="e">
        <f ca="1">'MGRS to Dist'!BT953</f>
        <v>#N/A</v>
      </c>
      <c r="AS953" s="72" t="e">
        <f ca="1">'MGRS to Dist'!BU953</f>
        <v>#N/A</v>
      </c>
      <c r="AT953" s="72" t="e">
        <f ca="1">'MGRS to Dist'!BV953</f>
        <v>#N/A</v>
      </c>
    </row>
    <row r="954" spans="3:46" ht="16.5" customHeight="1">
      <c r="C954" s="72" t="str">
        <f t="shared" si="469"/>
        <v/>
      </c>
      <c r="D954" s="72" t="e">
        <f t="array" aca="1" ref="D954" ca="1">MATCH(TRUE,ISERROR(VALUE(MID(C954,ROW(INDIRECT("1:"&amp;LEN(C954))),1))),0)</f>
        <v>#N/A</v>
      </c>
      <c r="E954" s="72" t="e">
        <f t="shared" ca="1" si="470"/>
        <v>#N/A</v>
      </c>
      <c r="F954" s="72" t="e">
        <f t="shared" ca="1" si="471"/>
        <v>#N/A</v>
      </c>
      <c r="G954" s="72" t="e">
        <f t="shared" ca="1" si="472"/>
        <v>#N/A</v>
      </c>
      <c r="H954" s="72" t="e">
        <f t="shared" ca="1" si="473"/>
        <v>#N/A</v>
      </c>
      <c r="I954" s="72" t="e">
        <f t="shared" ca="1" si="474"/>
        <v>#N/A</v>
      </c>
      <c r="J954" s="72" t="e">
        <f t="shared" ca="1" si="475"/>
        <v>#N/A</v>
      </c>
      <c r="K954" s="72" t="e">
        <f t="shared" ca="1" si="476"/>
        <v>#N/A</v>
      </c>
      <c r="L954" s="72" t="e">
        <f t="shared" ca="1" si="477"/>
        <v>#N/A</v>
      </c>
      <c r="M954" s="72" t="e">
        <f ca="1">VLOOKUP(G954,Coef!$C$2:$F$25,4)</f>
        <v>#N/A</v>
      </c>
      <c r="N954" s="31" t="e">
        <f ca="1">VLOOKUP(F954,Coef!$C$4:$D$23,2)</f>
        <v>#N/A</v>
      </c>
      <c r="O954" s="31" t="e">
        <f ca="1">MOD(VLOOKUP(H954,Coef!$C$2:$G$21,5)+MOD(E954+1,2)*15,20)</f>
        <v>#N/A</v>
      </c>
      <c r="P954" s="31" t="e">
        <f ca="1">VLOOKUP(N954,Coef!$A$27:$B$46,2)</f>
        <v>#N/A</v>
      </c>
      <c r="Q954" s="31" t="e">
        <f ca="1">VLOOKUP(N954,Coef!$A$27:$C$46,3)+O954/10-0.1</f>
        <v>#N/A</v>
      </c>
      <c r="R954" s="31" t="e">
        <f t="shared" ca="1" si="478"/>
        <v>#N/A</v>
      </c>
      <c r="S954" s="72" t="e">
        <f t="shared" ca="1" si="479"/>
        <v>#N/A</v>
      </c>
      <c r="T954" s="72" t="e">
        <f t="shared" ca="1" si="480"/>
        <v>#N/A</v>
      </c>
      <c r="U954" s="72" t="e">
        <f t="shared" ca="1" si="481"/>
        <v>#N/A</v>
      </c>
      <c r="V954" s="72" t="e">
        <f t="shared" ca="1" si="482"/>
        <v>#N/A</v>
      </c>
      <c r="W954" s="72" t="e">
        <f ca="1">(Coef!$J$9/(1+Coef!$J$8*(COS(V954))^2)^0.5)*Coef!$J$6</f>
        <v>#N/A</v>
      </c>
      <c r="X954" s="72" t="e">
        <f t="shared" ca="1" si="483"/>
        <v>#N/A</v>
      </c>
      <c r="Y954" s="72" t="e">
        <f t="shared" ca="1" si="484"/>
        <v>#N/A</v>
      </c>
      <c r="Z954" s="72" t="e">
        <f t="shared" ca="1" si="485"/>
        <v>#N/A</v>
      </c>
      <c r="AA954" s="72" t="e">
        <f t="shared" ca="1" si="486"/>
        <v>#N/A</v>
      </c>
      <c r="AB954" s="72" t="e">
        <f t="shared" ca="1" si="487"/>
        <v>#N/A</v>
      </c>
      <c r="AC954" s="72" t="e">
        <f t="shared" ca="1" si="488"/>
        <v>#N/A</v>
      </c>
      <c r="AD954" s="72" t="e">
        <f t="shared" ca="1" si="489"/>
        <v>#N/A</v>
      </c>
      <c r="AE954" s="72" t="e">
        <f ca="1">Coef!$J$6*Coef!$J$9*(V954-(Coef!$J$10*AB954)+(Coef!$J$11*AC954)-(Coef!$J$12*AD954))</f>
        <v>#N/A</v>
      </c>
      <c r="AF954" s="72" t="e">
        <f t="shared" ca="1" si="490"/>
        <v>#N/A</v>
      </c>
      <c r="AG954" s="72" t="e">
        <f ca="1">((Coef!$J$8*Y954^2)/2)*(COS(V954))^2</f>
        <v>#N/A</v>
      </c>
      <c r="AH954" s="72" t="e">
        <f t="shared" ca="1" si="491"/>
        <v>#N/A</v>
      </c>
      <c r="AI954" s="72" t="e">
        <f t="shared" ca="1" si="492"/>
        <v>#N/A</v>
      </c>
      <c r="AJ954" s="72" t="e">
        <f t="shared" ca="1" si="493"/>
        <v>#N/A</v>
      </c>
      <c r="AK954" s="72" t="e">
        <f t="shared" ca="1" si="494"/>
        <v>#N/A</v>
      </c>
      <c r="AL954" s="72" t="e">
        <f t="shared" ca="1" si="495"/>
        <v>#N/A</v>
      </c>
      <c r="AM954" s="72" t="e">
        <f ca="1">V954+(1+Coef!$J$8*(COS(V954))^2-(3/2)*Coef!$J$8*SIN(V954)*COS(V954)*(AL954-V954))*(AL954-V954)</f>
        <v>#N/A</v>
      </c>
      <c r="AN954" s="34" t="e">
        <f t="shared" ca="1" si="496"/>
        <v>#N/A</v>
      </c>
      <c r="AO954" s="33" t="e">
        <f t="shared" ca="1" si="497"/>
        <v>#N/A</v>
      </c>
      <c r="AP954" s="33" t="e">
        <f t="shared" ca="1" si="498"/>
        <v>#N/A</v>
      </c>
      <c r="AQ954" s="72" t="e">
        <f ca="1">'MGRS to Dist'!BP954</f>
        <v>#N/A</v>
      </c>
      <c r="AR954" s="72" t="e">
        <f ca="1">'MGRS to Dist'!BT954</f>
        <v>#N/A</v>
      </c>
      <c r="AS954" s="72" t="e">
        <f ca="1">'MGRS to Dist'!BU954</f>
        <v>#N/A</v>
      </c>
      <c r="AT954" s="72" t="e">
        <f ca="1">'MGRS to Dist'!BV954</f>
        <v>#N/A</v>
      </c>
    </row>
    <row r="955" spans="3:46" ht="16.5" customHeight="1">
      <c r="C955" s="72" t="str">
        <f t="shared" si="469"/>
        <v/>
      </c>
      <c r="D955" s="72" t="e">
        <f t="array" aca="1" ref="D955" ca="1">MATCH(TRUE,ISERROR(VALUE(MID(C955,ROW(INDIRECT("1:"&amp;LEN(C955))),1))),0)</f>
        <v>#N/A</v>
      </c>
      <c r="E955" s="72" t="e">
        <f t="shared" ca="1" si="470"/>
        <v>#N/A</v>
      </c>
      <c r="F955" s="72" t="e">
        <f t="shared" ca="1" si="471"/>
        <v>#N/A</v>
      </c>
      <c r="G955" s="72" t="e">
        <f t="shared" ca="1" si="472"/>
        <v>#N/A</v>
      </c>
      <c r="H955" s="72" t="e">
        <f t="shared" ca="1" si="473"/>
        <v>#N/A</v>
      </c>
      <c r="I955" s="72" t="e">
        <f t="shared" ca="1" si="474"/>
        <v>#N/A</v>
      </c>
      <c r="J955" s="72" t="e">
        <f t="shared" ca="1" si="475"/>
        <v>#N/A</v>
      </c>
      <c r="K955" s="72" t="e">
        <f t="shared" ca="1" si="476"/>
        <v>#N/A</v>
      </c>
      <c r="L955" s="72" t="e">
        <f t="shared" ca="1" si="477"/>
        <v>#N/A</v>
      </c>
      <c r="M955" s="72" t="e">
        <f ca="1">VLOOKUP(G955,Coef!$C$2:$F$25,4)</f>
        <v>#N/A</v>
      </c>
      <c r="N955" s="31" t="e">
        <f ca="1">VLOOKUP(F955,Coef!$C$4:$D$23,2)</f>
        <v>#N/A</v>
      </c>
      <c r="O955" s="31" t="e">
        <f ca="1">MOD(VLOOKUP(H955,Coef!$C$2:$G$21,5)+MOD(E955+1,2)*15,20)</f>
        <v>#N/A</v>
      </c>
      <c r="P955" s="31" t="e">
        <f ca="1">VLOOKUP(N955,Coef!$A$27:$B$46,2)</f>
        <v>#N/A</v>
      </c>
      <c r="Q955" s="31" t="e">
        <f ca="1">VLOOKUP(N955,Coef!$A$27:$C$46,3)+O955/10-0.1</f>
        <v>#N/A</v>
      </c>
      <c r="R955" s="31" t="e">
        <f t="shared" ca="1" si="478"/>
        <v>#N/A</v>
      </c>
      <c r="S955" s="72" t="e">
        <f t="shared" ca="1" si="479"/>
        <v>#N/A</v>
      </c>
      <c r="T955" s="72" t="e">
        <f t="shared" ca="1" si="480"/>
        <v>#N/A</v>
      </c>
      <c r="U955" s="72" t="e">
        <f t="shared" ca="1" si="481"/>
        <v>#N/A</v>
      </c>
      <c r="V955" s="72" t="e">
        <f t="shared" ca="1" si="482"/>
        <v>#N/A</v>
      </c>
      <c r="W955" s="72" t="e">
        <f ca="1">(Coef!$J$9/(1+Coef!$J$8*(COS(V955))^2)^0.5)*Coef!$J$6</f>
        <v>#N/A</v>
      </c>
      <c r="X955" s="72" t="e">
        <f t="shared" ca="1" si="483"/>
        <v>#N/A</v>
      </c>
      <c r="Y955" s="72" t="e">
        <f t="shared" ca="1" si="484"/>
        <v>#N/A</v>
      </c>
      <c r="Z955" s="72" t="e">
        <f t="shared" ca="1" si="485"/>
        <v>#N/A</v>
      </c>
      <c r="AA955" s="72" t="e">
        <f t="shared" ca="1" si="486"/>
        <v>#N/A</v>
      </c>
      <c r="AB955" s="72" t="e">
        <f t="shared" ca="1" si="487"/>
        <v>#N/A</v>
      </c>
      <c r="AC955" s="72" t="e">
        <f t="shared" ca="1" si="488"/>
        <v>#N/A</v>
      </c>
      <c r="AD955" s="72" t="e">
        <f t="shared" ca="1" si="489"/>
        <v>#N/A</v>
      </c>
      <c r="AE955" s="72" t="e">
        <f ca="1">Coef!$J$6*Coef!$J$9*(V955-(Coef!$J$10*AB955)+(Coef!$J$11*AC955)-(Coef!$J$12*AD955))</f>
        <v>#N/A</v>
      </c>
      <c r="AF955" s="72" t="e">
        <f t="shared" ca="1" si="490"/>
        <v>#N/A</v>
      </c>
      <c r="AG955" s="72" t="e">
        <f ca="1">((Coef!$J$8*Y955^2)/2)*(COS(V955))^2</f>
        <v>#N/A</v>
      </c>
      <c r="AH955" s="72" t="e">
        <f t="shared" ca="1" si="491"/>
        <v>#N/A</v>
      </c>
      <c r="AI955" s="72" t="e">
        <f t="shared" ca="1" si="492"/>
        <v>#N/A</v>
      </c>
      <c r="AJ955" s="72" t="e">
        <f t="shared" ca="1" si="493"/>
        <v>#N/A</v>
      </c>
      <c r="AK955" s="72" t="e">
        <f t="shared" ca="1" si="494"/>
        <v>#N/A</v>
      </c>
      <c r="AL955" s="72" t="e">
        <f t="shared" ca="1" si="495"/>
        <v>#N/A</v>
      </c>
      <c r="AM955" s="72" t="e">
        <f ca="1">V955+(1+Coef!$J$8*(COS(V955))^2-(3/2)*Coef!$J$8*SIN(V955)*COS(V955)*(AL955-V955))*(AL955-V955)</f>
        <v>#N/A</v>
      </c>
      <c r="AN955" s="34" t="e">
        <f t="shared" ca="1" si="496"/>
        <v>#N/A</v>
      </c>
      <c r="AO955" s="33" t="e">
        <f t="shared" ca="1" si="497"/>
        <v>#N/A</v>
      </c>
      <c r="AP955" s="33" t="e">
        <f t="shared" ca="1" si="498"/>
        <v>#N/A</v>
      </c>
      <c r="AQ955" s="72" t="e">
        <f ca="1">'MGRS to Dist'!BP955</f>
        <v>#N/A</v>
      </c>
      <c r="AR955" s="72" t="e">
        <f ca="1">'MGRS to Dist'!BT955</f>
        <v>#N/A</v>
      </c>
      <c r="AS955" s="72" t="e">
        <f ca="1">'MGRS to Dist'!BU955</f>
        <v>#N/A</v>
      </c>
      <c r="AT955" s="72" t="e">
        <f ca="1">'MGRS to Dist'!BV955</f>
        <v>#N/A</v>
      </c>
    </row>
    <row r="956" spans="3:46" ht="16.5" customHeight="1">
      <c r="C956" s="72" t="str">
        <f t="shared" si="469"/>
        <v/>
      </c>
      <c r="D956" s="72" t="e">
        <f t="array" aca="1" ref="D956" ca="1">MATCH(TRUE,ISERROR(VALUE(MID(C956,ROW(INDIRECT("1:"&amp;LEN(C956))),1))),0)</f>
        <v>#N/A</v>
      </c>
      <c r="E956" s="72" t="e">
        <f t="shared" ca="1" si="470"/>
        <v>#N/A</v>
      </c>
      <c r="F956" s="72" t="e">
        <f t="shared" ca="1" si="471"/>
        <v>#N/A</v>
      </c>
      <c r="G956" s="72" t="e">
        <f t="shared" ca="1" si="472"/>
        <v>#N/A</v>
      </c>
      <c r="H956" s="72" t="e">
        <f t="shared" ca="1" si="473"/>
        <v>#N/A</v>
      </c>
      <c r="I956" s="72" t="e">
        <f t="shared" ca="1" si="474"/>
        <v>#N/A</v>
      </c>
      <c r="J956" s="72" t="e">
        <f t="shared" ca="1" si="475"/>
        <v>#N/A</v>
      </c>
      <c r="K956" s="72" t="e">
        <f t="shared" ca="1" si="476"/>
        <v>#N/A</v>
      </c>
      <c r="L956" s="72" t="e">
        <f t="shared" ca="1" si="477"/>
        <v>#N/A</v>
      </c>
      <c r="M956" s="72" t="e">
        <f ca="1">VLOOKUP(G956,Coef!$C$2:$F$25,4)</f>
        <v>#N/A</v>
      </c>
      <c r="N956" s="31" t="e">
        <f ca="1">VLOOKUP(F956,Coef!$C$4:$D$23,2)</f>
        <v>#N/A</v>
      </c>
      <c r="O956" s="31" t="e">
        <f ca="1">MOD(VLOOKUP(H956,Coef!$C$2:$G$21,5)+MOD(E956+1,2)*15,20)</f>
        <v>#N/A</v>
      </c>
      <c r="P956" s="31" t="e">
        <f ca="1">VLOOKUP(N956,Coef!$A$27:$B$46,2)</f>
        <v>#N/A</v>
      </c>
      <c r="Q956" s="31" t="e">
        <f ca="1">VLOOKUP(N956,Coef!$A$27:$C$46,3)+O956/10-0.1</f>
        <v>#N/A</v>
      </c>
      <c r="R956" s="31" t="e">
        <f t="shared" ca="1" si="478"/>
        <v>#N/A</v>
      </c>
      <c r="S956" s="72" t="e">
        <f t="shared" ca="1" si="479"/>
        <v>#N/A</v>
      </c>
      <c r="T956" s="72" t="e">
        <f t="shared" ca="1" si="480"/>
        <v>#N/A</v>
      </c>
      <c r="U956" s="72" t="e">
        <f t="shared" ca="1" si="481"/>
        <v>#N/A</v>
      </c>
      <c r="V956" s="72" t="e">
        <f t="shared" ca="1" si="482"/>
        <v>#N/A</v>
      </c>
      <c r="W956" s="72" t="e">
        <f ca="1">(Coef!$J$9/(1+Coef!$J$8*(COS(V956))^2)^0.5)*Coef!$J$6</f>
        <v>#N/A</v>
      </c>
      <c r="X956" s="72" t="e">
        <f t="shared" ca="1" si="483"/>
        <v>#N/A</v>
      </c>
      <c r="Y956" s="72" t="e">
        <f t="shared" ca="1" si="484"/>
        <v>#N/A</v>
      </c>
      <c r="Z956" s="72" t="e">
        <f t="shared" ca="1" si="485"/>
        <v>#N/A</v>
      </c>
      <c r="AA956" s="72" t="e">
        <f t="shared" ca="1" si="486"/>
        <v>#N/A</v>
      </c>
      <c r="AB956" s="72" t="e">
        <f t="shared" ca="1" si="487"/>
        <v>#N/A</v>
      </c>
      <c r="AC956" s="72" t="e">
        <f t="shared" ca="1" si="488"/>
        <v>#N/A</v>
      </c>
      <c r="AD956" s="72" t="e">
        <f t="shared" ca="1" si="489"/>
        <v>#N/A</v>
      </c>
      <c r="AE956" s="72" t="e">
        <f ca="1">Coef!$J$6*Coef!$J$9*(V956-(Coef!$J$10*AB956)+(Coef!$J$11*AC956)-(Coef!$J$12*AD956))</f>
        <v>#N/A</v>
      </c>
      <c r="AF956" s="72" t="e">
        <f t="shared" ca="1" si="490"/>
        <v>#N/A</v>
      </c>
      <c r="AG956" s="72" t="e">
        <f ca="1">((Coef!$J$8*Y956^2)/2)*(COS(V956))^2</f>
        <v>#N/A</v>
      </c>
      <c r="AH956" s="72" t="e">
        <f t="shared" ca="1" si="491"/>
        <v>#N/A</v>
      </c>
      <c r="AI956" s="72" t="e">
        <f t="shared" ca="1" si="492"/>
        <v>#N/A</v>
      </c>
      <c r="AJ956" s="72" t="e">
        <f t="shared" ca="1" si="493"/>
        <v>#N/A</v>
      </c>
      <c r="AK956" s="72" t="e">
        <f t="shared" ca="1" si="494"/>
        <v>#N/A</v>
      </c>
      <c r="AL956" s="72" t="e">
        <f t="shared" ca="1" si="495"/>
        <v>#N/A</v>
      </c>
      <c r="AM956" s="72" t="e">
        <f ca="1">V956+(1+Coef!$J$8*(COS(V956))^2-(3/2)*Coef!$J$8*SIN(V956)*COS(V956)*(AL956-V956))*(AL956-V956)</f>
        <v>#N/A</v>
      </c>
      <c r="AN956" s="34" t="e">
        <f t="shared" ca="1" si="496"/>
        <v>#N/A</v>
      </c>
      <c r="AO956" s="33" t="e">
        <f t="shared" ca="1" si="497"/>
        <v>#N/A</v>
      </c>
      <c r="AP956" s="33" t="e">
        <f t="shared" ca="1" si="498"/>
        <v>#N/A</v>
      </c>
      <c r="AQ956" s="72" t="e">
        <f ca="1">'MGRS to Dist'!BP956</f>
        <v>#N/A</v>
      </c>
      <c r="AR956" s="72" t="e">
        <f ca="1">'MGRS to Dist'!BT956</f>
        <v>#N/A</v>
      </c>
      <c r="AS956" s="72" t="e">
        <f ca="1">'MGRS to Dist'!BU956</f>
        <v>#N/A</v>
      </c>
      <c r="AT956" s="72" t="e">
        <f ca="1">'MGRS to Dist'!BV956</f>
        <v>#N/A</v>
      </c>
    </row>
    <row r="957" spans="3:46" ht="16.5" customHeight="1">
      <c r="C957" s="72" t="str">
        <f t="shared" si="469"/>
        <v/>
      </c>
      <c r="D957" s="72" t="e">
        <f t="array" aca="1" ref="D957" ca="1">MATCH(TRUE,ISERROR(VALUE(MID(C957,ROW(INDIRECT("1:"&amp;LEN(C957))),1))),0)</f>
        <v>#N/A</v>
      </c>
      <c r="E957" s="72" t="e">
        <f t="shared" ca="1" si="470"/>
        <v>#N/A</v>
      </c>
      <c r="F957" s="72" t="e">
        <f t="shared" ca="1" si="471"/>
        <v>#N/A</v>
      </c>
      <c r="G957" s="72" t="e">
        <f t="shared" ca="1" si="472"/>
        <v>#N/A</v>
      </c>
      <c r="H957" s="72" t="e">
        <f t="shared" ca="1" si="473"/>
        <v>#N/A</v>
      </c>
      <c r="I957" s="72" t="e">
        <f t="shared" ca="1" si="474"/>
        <v>#N/A</v>
      </c>
      <c r="J957" s="72" t="e">
        <f t="shared" ca="1" si="475"/>
        <v>#N/A</v>
      </c>
      <c r="K957" s="72" t="e">
        <f t="shared" ca="1" si="476"/>
        <v>#N/A</v>
      </c>
      <c r="L957" s="72" t="e">
        <f t="shared" ca="1" si="477"/>
        <v>#N/A</v>
      </c>
      <c r="M957" s="72" t="e">
        <f ca="1">VLOOKUP(G957,Coef!$C$2:$F$25,4)</f>
        <v>#N/A</v>
      </c>
      <c r="N957" s="31" t="e">
        <f ca="1">VLOOKUP(F957,Coef!$C$4:$D$23,2)</f>
        <v>#N/A</v>
      </c>
      <c r="O957" s="31" t="e">
        <f ca="1">MOD(VLOOKUP(H957,Coef!$C$2:$G$21,5)+MOD(E957+1,2)*15,20)</f>
        <v>#N/A</v>
      </c>
      <c r="P957" s="31" t="e">
        <f ca="1">VLOOKUP(N957,Coef!$A$27:$B$46,2)</f>
        <v>#N/A</v>
      </c>
      <c r="Q957" s="31" t="e">
        <f ca="1">VLOOKUP(N957,Coef!$A$27:$C$46,3)+O957/10-0.1</f>
        <v>#N/A</v>
      </c>
      <c r="R957" s="31" t="e">
        <f t="shared" ca="1" si="478"/>
        <v>#N/A</v>
      </c>
      <c r="S957" s="72" t="e">
        <f t="shared" ca="1" si="479"/>
        <v>#N/A</v>
      </c>
      <c r="T957" s="72" t="e">
        <f t="shared" ca="1" si="480"/>
        <v>#N/A</v>
      </c>
      <c r="U957" s="72" t="e">
        <f t="shared" ca="1" si="481"/>
        <v>#N/A</v>
      </c>
      <c r="V957" s="72" t="e">
        <f t="shared" ca="1" si="482"/>
        <v>#N/A</v>
      </c>
      <c r="W957" s="72" t="e">
        <f ca="1">(Coef!$J$9/(1+Coef!$J$8*(COS(V957))^2)^0.5)*Coef!$J$6</f>
        <v>#N/A</v>
      </c>
      <c r="X957" s="72" t="e">
        <f t="shared" ca="1" si="483"/>
        <v>#N/A</v>
      </c>
      <c r="Y957" s="72" t="e">
        <f t="shared" ca="1" si="484"/>
        <v>#N/A</v>
      </c>
      <c r="Z957" s="72" t="e">
        <f t="shared" ca="1" si="485"/>
        <v>#N/A</v>
      </c>
      <c r="AA957" s="72" t="e">
        <f t="shared" ca="1" si="486"/>
        <v>#N/A</v>
      </c>
      <c r="AB957" s="72" t="e">
        <f t="shared" ca="1" si="487"/>
        <v>#N/A</v>
      </c>
      <c r="AC957" s="72" t="e">
        <f t="shared" ca="1" si="488"/>
        <v>#N/A</v>
      </c>
      <c r="AD957" s="72" t="e">
        <f t="shared" ca="1" si="489"/>
        <v>#N/A</v>
      </c>
      <c r="AE957" s="72" t="e">
        <f ca="1">Coef!$J$6*Coef!$J$9*(V957-(Coef!$J$10*AB957)+(Coef!$J$11*AC957)-(Coef!$J$12*AD957))</f>
        <v>#N/A</v>
      </c>
      <c r="AF957" s="72" t="e">
        <f t="shared" ca="1" si="490"/>
        <v>#N/A</v>
      </c>
      <c r="AG957" s="72" t="e">
        <f ca="1">((Coef!$J$8*Y957^2)/2)*(COS(V957))^2</f>
        <v>#N/A</v>
      </c>
      <c r="AH957" s="72" t="e">
        <f t="shared" ca="1" si="491"/>
        <v>#N/A</v>
      </c>
      <c r="AI957" s="72" t="e">
        <f t="shared" ca="1" si="492"/>
        <v>#N/A</v>
      </c>
      <c r="AJ957" s="72" t="e">
        <f t="shared" ca="1" si="493"/>
        <v>#N/A</v>
      </c>
      <c r="AK957" s="72" t="e">
        <f t="shared" ca="1" si="494"/>
        <v>#N/A</v>
      </c>
      <c r="AL957" s="72" t="e">
        <f t="shared" ca="1" si="495"/>
        <v>#N/A</v>
      </c>
      <c r="AM957" s="72" t="e">
        <f ca="1">V957+(1+Coef!$J$8*(COS(V957))^2-(3/2)*Coef!$J$8*SIN(V957)*COS(V957)*(AL957-V957))*(AL957-V957)</f>
        <v>#N/A</v>
      </c>
      <c r="AN957" s="34" t="e">
        <f t="shared" ca="1" si="496"/>
        <v>#N/A</v>
      </c>
      <c r="AO957" s="33" t="e">
        <f t="shared" ca="1" si="497"/>
        <v>#N/A</v>
      </c>
      <c r="AP957" s="33" t="e">
        <f t="shared" ca="1" si="498"/>
        <v>#N/A</v>
      </c>
      <c r="AQ957" s="72" t="e">
        <f ca="1">'MGRS to Dist'!BP957</f>
        <v>#N/A</v>
      </c>
      <c r="AR957" s="72" t="e">
        <f ca="1">'MGRS to Dist'!BT957</f>
        <v>#N/A</v>
      </c>
      <c r="AS957" s="72" t="e">
        <f ca="1">'MGRS to Dist'!BU957</f>
        <v>#N/A</v>
      </c>
      <c r="AT957" s="72" t="e">
        <f ca="1">'MGRS to Dist'!BV957</f>
        <v>#N/A</v>
      </c>
    </row>
    <row r="958" spans="3:46" ht="16.5" customHeight="1">
      <c r="C958" s="72" t="str">
        <f t="shared" si="469"/>
        <v/>
      </c>
      <c r="D958" s="72" t="e">
        <f t="array" aca="1" ref="D958" ca="1">MATCH(TRUE,ISERROR(VALUE(MID(C958,ROW(INDIRECT("1:"&amp;LEN(C958))),1))),0)</f>
        <v>#N/A</v>
      </c>
      <c r="E958" s="72" t="e">
        <f t="shared" ca="1" si="470"/>
        <v>#N/A</v>
      </c>
      <c r="F958" s="72" t="e">
        <f t="shared" ca="1" si="471"/>
        <v>#N/A</v>
      </c>
      <c r="G958" s="72" t="e">
        <f t="shared" ca="1" si="472"/>
        <v>#N/A</v>
      </c>
      <c r="H958" s="72" t="e">
        <f t="shared" ca="1" si="473"/>
        <v>#N/A</v>
      </c>
      <c r="I958" s="72" t="e">
        <f t="shared" ca="1" si="474"/>
        <v>#N/A</v>
      </c>
      <c r="J958" s="72" t="e">
        <f t="shared" ca="1" si="475"/>
        <v>#N/A</v>
      </c>
      <c r="K958" s="72" t="e">
        <f t="shared" ca="1" si="476"/>
        <v>#N/A</v>
      </c>
      <c r="L958" s="72" t="e">
        <f t="shared" ca="1" si="477"/>
        <v>#N/A</v>
      </c>
      <c r="M958" s="72" t="e">
        <f ca="1">VLOOKUP(G958,Coef!$C$2:$F$25,4)</f>
        <v>#N/A</v>
      </c>
      <c r="N958" s="31" t="e">
        <f ca="1">VLOOKUP(F958,Coef!$C$4:$D$23,2)</f>
        <v>#N/A</v>
      </c>
      <c r="O958" s="31" t="e">
        <f ca="1">MOD(VLOOKUP(H958,Coef!$C$2:$G$21,5)+MOD(E958+1,2)*15,20)</f>
        <v>#N/A</v>
      </c>
      <c r="P958" s="31" t="e">
        <f ca="1">VLOOKUP(N958,Coef!$A$27:$B$46,2)</f>
        <v>#N/A</v>
      </c>
      <c r="Q958" s="31" t="e">
        <f ca="1">VLOOKUP(N958,Coef!$A$27:$C$46,3)+O958/10-0.1</f>
        <v>#N/A</v>
      </c>
      <c r="R958" s="31" t="e">
        <f t="shared" ca="1" si="478"/>
        <v>#N/A</v>
      </c>
      <c r="S958" s="72" t="e">
        <f t="shared" ca="1" si="479"/>
        <v>#N/A</v>
      </c>
      <c r="T958" s="72" t="e">
        <f t="shared" ca="1" si="480"/>
        <v>#N/A</v>
      </c>
      <c r="U958" s="72" t="e">
        <f t="shared" ca="1" si="481"/>
        <v>#N/A</v>
      </c>
      <c r="V958" s="72" t="e">
        <f t="shared" ca="1" si="482"/>
        <v>#N/A</v>
      </c>
      <c r="W958" s="72" t="e">
        <f ca="1">(Coef!$J$9/(1+Coef!$J$8*(COS(V958))^2)^0.5)*Coef!$J$6</f>
        <v>#N/A</v>
      </c>
      <c r="X958" s="72" t="e">
        <f t="shared" ca="1" si="483"/>
        <v>#N/A</v>
      </c>
      <c r="Y958" s="72" t="e">
        <f t="shared" ca="1" si="484"/>
        <v>#N/A</v>
      </c>
      <c r="Z958" s="72" t="e">
        <f t="shared" ca="1" si="485"/>
        <v>#N/A</v>
      </c>
      <c r="AA958" s="72" t="e">
        <f t="shared" ca="1" si="486"/>
        <v>#N/A</v>
      </c>
      <c r="AB958" s="72" t="e">
        <f t="shared" ca="1" si="487"/>
        <v>#N/A</v>
      </c>
      <c r="AC958" s="72" t="e">
        <f t="shared" ca="1" si="488"/>
        <v>#N/A</v>
      </c>
      <c r="AD958" s="72" t="e">
        <f t="shared" ca="1" si="489"/>
        <v>#N/A</v>
      </c>
      <c r="AE958" s="72" t="e">
        <f ca="1">Coef!$J$6*Coef!$J$9*(V958-(Coef!$J$10*AB958)+(Coef!$J$11*AC958)-(Coef!$J$12*AD958))</f>
        <v>#N/A</v>
      </c>
      <c r="AF958" s="72" t="e">
        <f t="shared" ca="1" si="490"/>
        <v>#N/A</v>
      </c>
      <c r="AG958" s="72" t="e">
        <f ca="1">((Coef!$J$8*Y958^2)/2)*(COS(V958))^2</f>
        <v>#N/A</v>
      </c>
      <c r="AH958" s="72" t="e">
        <f t="shared" ca="1" si="491"/>
        <v>#N/A</v>
      </c>
      <c r="AI958" s="72" t="e">
        <f t="shared" ca="1" si="492"/>
        <v>#N/A</v>
      </c>
      <c r="AJ958" s="72" t="e">
        <f t="shared" ca="1" si="493"/>
        <v>#N/A</v>
      </c>
      <c r="AK958" s="72" t="e">
        <f t="shared" ca="1" si="494"/>
        <v>#N/A</v>
      </c>
      <c r="AL958" s="72" t="e">
        <f t="shared" ca="1" si="495"/>
        <v>#N/A</v>
      </c>
      <c r="AM958" s="72" t="e">
        <f ca="1">V958+(1+Coef!$J$8*(COS(V958))^2-(3/2)*Coef!$J$8*SIN(V958)*COS(V958)*(AL958-V958))*(AL958-V958)</f>
        <v>#N/A</v>
      </c>
      <c r="AN958" s="34" t="e">
        <f t="shared" ca="1" si="496"/>
        <v>#N/A</v>
      </c>
      <c r="AO958" s="33" t="e">
        <f t="shared" ca="1" si="497"/>
        <v>#N/A</v>
      </c>
      <c r="AP958" s="33" t="e">
        <f t="shared" ca="1" si="498"/>
        <v>#N/A</v>
      </c>
      <c r="AQ958" s="72" t="e">
        <f ca="1">'MGRS to Dist'!BP958</f>
        <v>#N/A</v>
      </c>
      <c r="AR958" s="72" t="e">
        <f ca="1">'MGRS to Dist'!BT958</f>
        <v>#N/A</v>
      </c>
      <c r="AS958" s="72" t="e">
        <f ca="1">'MGRS to Dist'!BU958</f>
        <v>#N/A</v>
      </c>
      <c r="AT958" s="72" t="e">
        <f ca="1">'MGRS to Dist'!BV958</f>
        <v>#N/A</v>
      </c>
    </row>
    <row r="959" spans="3:46" ht="16.5" customHeight="1">
      <c r="C959" s="72" t="str">
        <f t="shared" si="469"/>
        <v/>
      </c>
      <c r="D959" s="72" t="e">
        <f t="array" aca="1" ref="D959" ca="1">MATCH(TRUE,ISERROR(VALUE(MID(C959,ROW(INDIRECT("1:"&amp;LEN(C959))),1))),0)</f>
        <v>#N/A</v>
      </c>
      <c r="E959" s="72" t="e">
        <f t="shared" ca="1" si="470"/>
        <v>#N/A</v>
      </c>
      <c r="F959" s="72" t="e">
        <f t="shared" ca="1" si="471"/>
        <v>#N/A</v>
      </c>
      <c r="G959" s="72" t="e">
        <f t="shared" ca="1" si="472"/>
        <v>#N/A</v>
      </c>
      <c r="H959" s="72" t="e">
        <f t="shared" ca="1" si="473"/>
        <v>#N/A</v>
      </c>
      <c r="I959" s="72" t="e">
        <f t="shared" ca="1" si="474"/>
        <v>#N/A</v>
      </c>
      <c r="J959" s="72" t="e">
        <f t="shared" ca="1" si="475"/>
        <v>#N/A</v>
      </c>
      <c r="K959" s="72" t="e">
        <f t="shared" ca="1" si="476"/>
        <v>#N/A</v>
      </c>
      <c r="L959" s="72" t="e">
        <f t="shared" ca="1" si="477"/>
        <v>#N/A</v>
      </c>
      <c r="M959" s="72" t="e">
        <f ca="1">VLOOKUP(G959,Coef!$C$2:$F$25,4)</f>
        <v>#N/A</v>
      </c>
      <c r="N959" s="31" t="e">
        <f ca="1">VLOOKUP(F959,Coef!$C$4:$D$23,2)</f>
        <v>#N/A</v>
      </c>
      <c r="O959" s="31" t="e">
        <f ca="1">MOD(VLOOKUP(H959,Coef!$C$2:$G$21,5)+MOD(E959+1,2)*15,20)</f>
        <v>#N/A</v>
      </c>
      <c r="P959" s="31" t="e">
        <f ca="1">VLOOKUP(N959,Coef!$A$27:$B$46,2)</f>
        <v>#N/A</v>
      </c>
      <c r="Q959" s="31" t="e">
        <f ca="1">VLOOKUP(N959,Coef!$A$27:$C$46,3)+O959/10-0.1</f>
        <v>#N/A</v>
      </c>
      <c r="R959" s="31" t="e">
        <f t="shared" ca="1" si="478"/>
        <v>#N/A</v>
      </c>
      <c r="S959" s="72" t="e">
        <f t="shared" ca="1" si="479"/>
        <v>#N/A</v>
      </c>
      <c r="T959" s="72" t="e">
        <f t="shared" ca="1" si="480"/>
        <v>#N/A</v>
      </c>
      <c r="U959" s="72" t="e">
        <f t="shared" ca="1" si="481"/>
        <v>#N/A</v>
      </c>
      <c r="V959" s="72" t="e">
        <f t="shared" ca="1" si="482"/>
        <v>#N/A</v>
      </c>
      <c r="W959" s="72" t="e">
        <f ca="1">(Coef!$J$9/(1+Coef!$J$8*(COS(V959))^2)^0.5)*Coef!$J$6</f>
        <v>#N/A</v>
      </c>
      <c r="X959" s="72" t="e">
        <f t="shared" ca="1" si="483"/>
        <v>#N/A</v>
      </c>
      <c r="Y959" s="72" t="e">
        <f t="shared" ca="1" si="484"/>
        <v>#N/A</v>
      </c>
      <c r="Z959" s="72" t="e">
        <f t="shared" ca="1" si="485"/>
        <v>#N/A</v>
      </c>
      <c r="AA959" s="72" t="e">
        <f t="shared" ca="1" si="486"/>
        <v>#N/A</v>
      </c>
      <c r="AB959" s="72" t="e">
        <f t="shared" ca="1" si="487"/>
        <v>#N/A</v>
      </c>
      <c r="AC959" s="72" t="e">
        <f t="shared" ca="1" si="488"/>
        <v>#N/A</v>
      </c>
      <c r="AD959" s="72" t="e">
        <f t="shared" ca="1" si="489"/>
        <v>#N/A</v>
      </c>
      <c r="AE959" s="72" t="e">
        <f ca="1">Coef!$J$6*Coef!$J$9*(V959-(Coef!$J$10*AB959)+(Coef!$J$11*AC959)-(Coef!$J$12*AD959))</f>
        <v>#N/A</v>
      </c>
      <c r="AF959" s="72" t="e">
        <f t="shared" ca="1" si="490"/>
        <v>#N/A</v>
      </c>
      <c r="AG959" s="72" t="e">
        <f ca="1">((Coef!$J$8*Y959^2)/2)*(COS(V959))^2</f>
        <v>#N/A</v>
      </c>
      <c r="AH959" s="72" t="e">
        <f t="shared" ca="1" si="491"/>
        <v>#N/A</v>
      </c>
      <c r="AI959" s="72" t="e">
        <f t="shared" ca="1" si="492"/>
        <v>#N/A</v>
      </c>
      <c r="AJ959" s="72" t="e">
        <f t="shared" ca="1" si="493"/>
        <v>#N/A</v>
      </c>
      <c r="AK959" s="72" t="e">
        <f t="shared" ca="1" si="494"/>
        <v>#N/A</v>
      </c>
      <c r="AL959" s="72" t="e">
        <f t="shared" ca="1" si="495"/>
        <v>#N/A</v>
      </c>
      <c r="AM959" s="72" t="e">
        <f ca="1">V959+(1+Coef!$J$8*(COS(V959))^2-(3/2)*Coef!$J$8*SIN(V959)*COS(V959)*(AL959-V959))*(AL959-V959)</f>
        <v>#N/A</v>
      </c>
      <c r="AN959" s="34" t="e">
        <f t="shared" ca="1" si="496"/>
        <v>#N/A</v>
      </c>
      <c r="AO959" s="33" t="e">
        <f t="shared" ca="1" si="497"/>
        <v>#N/A</v>
      </c>
      <c r="AP959" s="33" t="e">
        <f t="shared" ca="1" si="498"/>
        <v>#N/A</v>
      </c>
      <c r="AQ959" s="72" t="e">
        <f ca="1">'MGRS to Dist'!BP959</f>
        <v>#N/A</v>
      </c>
      <c r="AR959" s="72" t="e">
        <f ca="1">'MGRS to Dist'!BT959</f>
        <v>#N/A</v>
      </c>
      <c r="AS959" s="72" t="e">
        <f ca="1">'MGRS to Dist'!BU959</f>
        <v>#N/A</v>
      </c>
      <c r="AT959" s="72" t="e">
        <f ca="1">'MGRS to Dist'!BV959</f>
        <v>#N/A</v>
      </c>
    </row>
    <row r="960" spans="3:46" ht="16.5" customHeight="1">
      <c r="C960" s="72" t="str">
        <f t="shared" si="469"/>
        <v/>
      </c>
      <c r="D960" s="72" t="e">
        <f t="array" aca="1" ref="D960" ca="1">MATCH(TRUE,ISERROR(VALUE(MID(C960,ROW(INDIRECT("1:"&amp;LEN(C960))),1))),0)</f>
        <v>#N/A</v>
      </c>
      <c r="E960" s="72" t="e">
        <f t="shared" ca="1" si="470"/>
        <v>#N/A</v>
      </c>
      <c r="F960" s="72" t="e">
        <f t="shared" ca="1" si="471"/>
        <v>#N/A</v>
      </c>
      <c r="G960" s="72" t="e">
        <f t="shared" ca="1" si="472"/>
        <v>#N/A</v>
      </c>
      <c r="H960" s="72" t="e">
        <f t="shared" ca="1" si="473"/>
        <v>#N/A</v>
      </c>
      <c r="I960" s="72" t="e">
        <f t="shared" ca="1" si="474"/>
        <v>#N/A</v>
      </c>
      <c r="J960" s="72" t="e">
        <f t="shared" ca="1" si="475"/>
        <v>#N/A</v>
      </c>
      <c r="K960" s="72" t="e">
        <f t="shared" ca="1" si="476"/>
        <v>#N/A</v>
      </c>
      <c r="L960" s="72" t="e">
        <f t="shared" ca="1" si="477"/>
        <v>#N/A</v>
      </c>
      <c r="M960" s="72" t="e">
        <f ca="1">VLOOKUP(G960,Coef!$C$2:$F$25,4)</f>
        <v>#N/A</v>
      </c>
      <c r="N960" s="31" t="e">
        <f ca="1">VLOOKUP(F960,Coef!$C$4:$D$23,2)</f>
        <v>#N/A</v>
      </c>
      <c r="O960" s="31" t="e">
        <f ca="1">MOD(VLOOKUP(H960,Coef!$C$2:$G$21,5)+MOD(E960+1,2)*15,20)</f>
        <v>#N/A</v>
      </c>
      <c r="P960" s="31" t="e">
        <f ca="1">VLOOKUP(N960,Coef!$A$27:$B$46,2)</f>
        <v>#N/A</v>
      </c>
      <c r="Q960" s="31" t="e">
        <f ca="1">VLOOKUP(N960,Coef!$A$27:$C$46,3)+O960/10-0.1</f>
        <v>#N/A</v>
      </c>
      <c r="R960" s="31" t="e">
        <f t="shared" ca="1" si="478"/>
        <v>#N/A</v>
      </c>
      <c r="S960" s="72" t="e">
        <f t="shared" ca="1" si="479"/>
        <v>#N/A</v>
      </c>
      <c r="T960" s="72" t="e">
        <f t="shared" ca="1" si="480"/>
        <v>#N/A</v>
      </c>
      <c r="U960" s="72" t="e">
        <f t="shared" ca="1" si="481"/>
        <v>#N/A</v>
      </c>
      <c r="V960" s="72" t="e">
        <f t="shared" ca="1" si="482"/>
        <v>#N/A</v>
      </c>
      <c r="W960" s="72" t="e">
        <f ca="1">(Coef!$J$9/(1+Coef!$J$8*(COS(V960))^2)^0.5)*Coef!$J$6</f>
        <v>#N/A</v>
      </c>
      <c r="X960" s="72" t="e">
        <f t="shared" ca="1" si="483"/>
        <v>#N/A</v>
      </c>
      <c r="Y960" s="72" t="e">
        <f t="shared" ca="1" si="484"/>
        <v>#N/A</v>
      </c>
      <c r="Z960" s="72" t="e">
        <f t="shared" ca="1" si="485"/>
        <v>#N/A</v>
      </c>
      <c r="AA960" s="72" t="e">
        <f t="shared" ca="1" si="486"/>
        <v>#N/A</v>
      </c>
      <c r="AB960" s="72" t="e">
        <f t="shared" ca="1" si="487"/>
        <v>#N/A</v>
      </c>
      <c r="AC960" s="72" t="e">
        <f t="shared" ca="1" si="488"/>
        <v>#N/A</v>
      </c>
      <c r="AD960" s="72" t="e">
        <f t="shared" ca="1" si="489"/>
        <v>#N/A</v>
      </c>
      <c r="AE960" s="72" t="e">
        <f ca="1">Coef!$J$6*Coef!$J$9*(V960-(Coef!$J$10*AB960)+(Coef!$J$11*AC960)-(Coef!$J$12*AD960))</f>
        <v>#N/A</v>
      </c>
      <c r="AF960" s="72" t="e">
        <f t="shared" ca="1" si="490"/>
        <v>#N/A</v>
      </c>
      <c r="AG960" s="72" t="e">
        <f ca="1">((Coef!$J$8*Y960^2)/2)*(COS(V960))^2</f>
        <v>#N/A</v>
      </c>
      <c r="AH960" s="72" t="e">
        <f t="shared" ca="1" si="491"/>
        <v>#N/A</v>
      </c>
      <c r="AI960" s="72" t="e">
        <f t="shared" ca="1" si="492"/>
        <v>#N/A</v>
      </c>
      <c r="AJ960" s="72" t="e">
        <f t="shared" ca="1" si="493"/>
        <v>#N/A</v>
      </c>
      <c r="AK960" s="72" t="e">
        <f t="shared" ca="1" si="494"/>
        <v>#N/A</v>
      </c>
      <c r="AL960" s="72" t="e">
        <f t="shared" ca="1" si="495"/>
        <v>#N/A</v>
      </c>
      <c r="AM960" s="72" t="e">
        <f ca="1">V960+(1+Coef!$J$8*(COS(V960))^2-(3/2)*Coef!$J$8*SIN(V960)*COS(V960)*(AL960-V960))*(AL960-V960)</f>
        <v>#N/A</v>
      </c>
      <c r="AN960" s="34" t="e">
        <f t="shared" ca="1" si="496"/>
        <v>#N/A</v>
      </c>
      <c r="AO960" s="33" t="e">
        <f t="shared" ca="1" si="497"/>
        <v>#N/A</v>
      </c>
      <c r="AP960" s="33" t="e">
        <f t="shared" ca="1" si="498"/>
        <v>#N/A</v>
      </c>
      <c r="AQ960" s="72" t="e">
        <f ca="1">'MGRS to Dist'!BP960</f>
        <v>#N/A</v>
      </c>
      <c r="AR960" s="72" t="e">
        <f ca="1">'MGRS to Dist'!BT960</f>
        <v>#N/A</v>
      </c>
      <c r="AS960" s="72" t="e">
        <f ca="1">'MGRS to Dist'!BU960</f>
        <v>#N/A</v>
      </c>
      <c r="AT960" s="72" t="e">
        <f ca="1">'MGRS to Dist'!BV960</f>
        <v>#N/A</v>
      </c>
    </row>
    <row r="961" spans="3:46" ht="16.5" customHeight="1">
      <c r="C961" s="72" t="str">
        <f t="shared" si="469"/>
        <v/>
      </c>
      <c r="D961" s="72" t="e">
        <f t="array" aca="1" ref="D961" ca="1">MATCH(TRUE,ISERROR(VALUE(MID(C961,ROW(INDIRECT("1:"&amp;LEN(C961))),1))),0)</f>
        <v>#N/A</v>
      </c>
      <c r="E961" s="72" t="e">
        <f t="shared" ca="1" si="470"/>
        <v>#N/A</v>
      </c>
      <c r="F961" s="72" t="e">
        <f t="shared" ca="1" si="471"/>
        <v>#N/A</v>
      </c>
      <c r="G961" s="72" t="e">
        <f t="shared" ca="1" si="472"/>
        <v>#N/A</v>
      </c>
      <c r="H961" s="72" t="e">
        <f t="shared" ca="1" si="473"/>
        <v>#N/A</v>
      </c>
      <c r="I961" s="72" t="e">
        <f t="shared" ca="1" si="474"/>
        <v>#N/A</v>
      </c>
      <c r="J961" s="72" t="e">
        <f t="shared" ca="1" si="475"/>
        <v>#N/A</v>
      </c>
      <c r="K961" s="72" t="e">
        <f t="shared" ca="1" si="476"/>
        <v>#N/A</v>
      </c>
      <c r="L961" s="72" t="e">
        <f t="shared" ca="1" si="477"/>
        <v>#N/A</v>
      </c>
      <c r="M961" s="72" t="e">
        <f ca="1">VLOOKUP(G961,Coef!$C$2:$F$25,4)</f>
        <v>#N/A</v>
      </c>
      <c r="N961" s="31" t="e">
        <f ca="1">VLOOKUP(F961,Coef!$C$4:$D$23,2)</f>
        <v>#N/A</v>
      </c>
      <c r="O961" s="31" t="e">
        <f ca="1">MOD(VLOOKUP(H961,Coef!$C$2:$G$21,5)+MOD(E961+1,2)*15,20)</f>
        <v>#N/A</v>
      </c>
      <c r="P961" s="31" t="e">
        <f ca="1">VLOOKUP(N961,Coef!$A$27:$B$46,2)</f>
        <v>#N/A</v>
      </c>
      <c r="Q961" s="31" t="e">
        <f ca="1">VLOOKUP(N961,Coef!$A$27:$C$46,3)+O961/10-0.1</f>
        <v>#N/A</v>
      </c>
      <c r="R961" s="31" t="e">
        <f t="shared" ca="1" si="478"/>
        <v>#N/A</v>
      </c>
      <c r="S961" s="72" t="e">
        <f t="shared" ca="1" si="479"/>
        <v>#N/A</v>
      </c>
      <c r="T961" s="72" t="e">
        <f t="shared" ca="1" si="480"/>
        <v>#N/A</v>
      </c>
      <c r="U961" s="72" t="e">
        <f t="shared" ca="1" si="481"/>
        <v>#N/A</v>
      </c>
      <c r="V961" s="72" t="e">
        <f t="shared" ca="1" si="482"/>
        <v>#N/A</v>
      </c>
      <c r="W961" s="72" t="e">
        <f ca="1">(Coef!$J$9/(1+Coef!$J$8*(COS(V961))^2)^0.5)*Coef!$J$6</f>
        <v>#N/A</v>
      </c>
      <c r="X961" s="72" t="e">
        <f t="shared" ca="1" si="483"/>
        <v>#N/A</v>
      </c>
      <c r="Y961" s="72" t="e">
        <f t="shared" ca="1" si="484"/>
        <v>#N/A</v>
      </c>
      <c r="Z961" s="72" t="e">
        <f t="shared" ca="1" si="485"/>
        <v>#N/A</v>
      </c>
      <c r="AA961" s="72" t="e">
        <f t="shared" ca="1" si="486"/>
        <v>#N/A</v>
      </c>
      <c r="AB961" s="72" t="e">
        <f t="shared" ca="1" si="487"/>
        <v>#N/A</v>
      </c>
      <c r="AC961" s="72" t="e">
        <f t="shared" ca="1" si="488"/>
        <v>#N/A</v>
      </c>
      <c r="AD961" s="72" t="e">
        <f t="shared" ca="1" si="489"/>
        <v>#N/A</v>
      </c>
      <c r="AE961" s="72" t="e">
        <f ca="1">Coef!$J$6*Coef!$J$9*(V961-(Coef!$J$10*AB961)+(Coef!$J$11*AC961)-(Coef!$J$12*AD961))</f>
        <v>#N/A</v>
      </c>
      <c r="AF961" s="72" t="e">
        <f t="shared" ca="1" si="490"/>
        <v>#N/A</v>
      </c>
      <c r="AG961" s="72" t="e">
        <f ca="1">((Coef!$J$8*Y961^2)/2)*(COS(V961))^2</f>
        <v>#N/A</v>
      </c>
      <c r="AH961" s="72" t="e">
        <f t="shared" ca="1" si="491"/>
        <v>#N/A</v>
      </c>
      <c r="AI961" s="72" t="e">
        <f t="shared" ca="1" si="492"/>
        <v>#N/A</v>
      </c>
      <c r="AJ961" s="72" t="e">
        <f t="shared" ca="1" si="493"/>
        <v>#N/A</v>
      </c>
      <c r="AK961" s="72" t="e">
        <f t="shared" ca="1" si="494"/>
        <v>#N/A</v>
      </c>
      <c r="AL961" s="72" t="e">
        <f t="shared" ca="1" si="495"/>
        <v>#N/A</v>
      </c>
      <c r="AM961" s="72" t="e">
        <f ca="1">V961+(1+Coef!$J$8*(COS(V961))^2-(3/2)*Coef!$J$8*SIN(V961)*COS(V961)*(AL961-V961))*(AL961-V961)</f>
        <v>#N/A</v>
      </c>
      <c r="AN961" s="34" t="e">
        <f t="shared" ca="1" si="496"/>
        <v>#N/A</v>
      </c>
      <c r="AO961" s="33" t="e">
        <f t="shared" ca="1" si="497"/>
        <v>#N/A</v>
      </c>
      <c r="AP961" s="33" t="e">
        <f t="shared" ca="1" si="498"/>
        <v>#N/A</v>
      </c>
      <c r="AQ961" s="72" t="e">
        <f ca="1">'MGRS to Dist'!BP961</f>
        <v>#N/A</v>
      </c>
      <c r="AR961" s="72" t="e">
        <f ca="1">'MGRS to Dist'!BT961</f>
        <v>#N/A</v>
      </c>
      <c r="AS961" s="72" t="e">
        <f ca="1">'MGRS to Dist'!BU961</f>
        <v>#N/A</v>
      </c>
      <c r="AT961" s="72" t="e">
        <f ca="1">'MGRS to Dist'!BV961</f>
        <v>#N/A</v>
      </c>
    </row>
    <row r="962" spans="3:46" ht="16.5" customHeight="1">
      <c r="C962" s="72" t="str">
        <f t="shared" si="469"/>
        <v/>
      </c>
      <c r="D962" s="72" t="e">
        <f t="array" aca="1" ref="D962" ca="1">MATCH(TRUE,ISERROR(VALUE(MID(C962,ROW(INDIRECT("1:"&amp;LEN(C962))),1))),0)</f>
        <v>#N/A</v>
      </c>
      <c r="E962" s="72" t="e">
        <f t="shared" ca="1" si="470"/>
        <v>#N/A</v>
      </c>
      <c r="F962" s="72" t="e">
        <f t="shared" ca="1" si="471"/>
        <v>#N/A</v>
      </c>
      <c r="G962" s="72" t="e">
        <f t="shared" ca="1" si="472"/>
        <v>#N/A</v>
      </c>
      <c r="H962" s="72" t="e">
        <f t="shared" ca="1" si="473"/>
        <v>#N/A</v>
      </c>
      <c r="I962" s="72" t="e">
        <f t="shared" ca="1" si="474"/>
        <v>#N/A</v>
      </c>
      <c r="J962" s="72" t="e">
        <f t="shared" ca="1" si="475"/>
        <v>#N/A</v>
      </c>
      <c r="K962" s="72" t="e">
        <f t="shared" ca="1" si="476"/>
        <v>#N/A</v>
      </c>
      <c r="L962" s="72" t="e">
        <f t="shared" ca="1" si="477"/>
        <v>#N/A</v>
      </c>
      <c r="M962" s="72" t="e">
        <f ca="1">VLOOKUP(G962,Coef!$C$2:$F$25,4)</f>
        <v>#N/A</v>
      </c>
      <c r="N962" s="31" t="e">
        <f ca="1">VLOOKUP(F962,Coef!$C$4:$D$23,2)</f>
        <v>#N/A</v>
      </c>
      <c r="O962" s="31" t="e">
        <f ca="1">MOD(VLOOKUP(H962,Coef!$C$2:$G$21,5)+MOD(E962+1,2)*15,20)</f>
        <v>#N/A</v>
      </c>
      <c r="P962" s="31" t="e">
        <f ca="1">VLOOKUP(N962,Coef!$A$27:$B$46,2)</f>
        <v>#N/A</v>
      </c>
      <c r="Q962" s="31" t="e">
        <f ca="1">VLOOKUP(N962,Coef!$A$27:$C$46,3)+O962/10-0.1</f>
        <v>#N/A</v>
      </c>
      <c r="R962" s="31" t="e">
        <f t="shared" ca="1" si="478"/>
        <v>#N/A</v>
      </c>
      <c r="S962" s="72" t="e">
        <f t="shared" ca="1" si="479"/>
        <v>#N/A</v>
      </c>
      <c r="T962" s="72" t="e">
        <f t="shared" ca="1" si="480"/>
        <v>#N/A</v>
      </c>
      <c r="U962" s="72" t="e">
        <f t="shared" ca="1" si="481"/>
        <v>#N/A</v>
      </c>
      <c r="V962" s="72" t="e">
        <f t="shared" ca="1" si="482"/>
        <v>#N/A</v>
      </c>
      <c r="W962" s="72" t="e">
        <f ca="1">(Coef!$J$9/(1+Coef!$J$8*(COS(V962))^2)^0.5)*Coef!$J$6</f>
        <v>#N/A</v>
      </c>
      <c r="X962" s="72" t="e">
        <f t="shared" ca="1" si="483"/>
        <v>#N/A</v>
      </c>
      <c r="Y962" s="72" t="e">
        <f t="shared" ca="1" si="484"/>
        <v>#N/A</v>
      </c>
      <c r="Z962" s="72" t="e">
        <f t="shared" ca="1" si="485"/>
        <v>#N/A</v>
      </c>
      <c r="AA962" s="72" t="e">
        <f t="shared" ca="1" si="486"/>
        <v>#N/A</v>
      </c>
      <c r="AB962" s="72" t="e">
        <f t="shared" ca="1" si="487"/>
        <v>#N/A</v>
      </c>
      <c r="AC962" s="72" t="e">
        <f t="shared" ca="1" si="488"/>
        <v>#N/A</v>
      </c>
      <c r="AD962" s="72" t="e">
        <f t="shared" ca="1" si="489"/>
        <v>#N/A</v>
      </c>
      <c r="AE962" s="72" t="e">
        <f ca="1">Coef!$J$6*Coef!$J$9*(V962-(Coef!$J$10*AB962)+(Coef!$J$11*AC962)-(Coef!$J$12*AD962))</f>
        <v>#N/A</v>
      </c>
      <c r="AF962" s="72" t="e">
        <f t="shared" ca="1" si="490"/>
        <v>#N/A</v>
      </c>
      <c r="AG962" s="72" t="e">
        <f ca="1">((Coef!$J$8*Y962^2)/2)*(COS(V962))^2</f>
        <v>#N/A</v>
      </c>
      <c r="AH962" s="72" t="e">
        <f t="shared" ca="1" si="491"/>
        <v>#N/A</v>
      </c>
      <c r="AI962" s="72" t="e">
        <f t="shared" ca="1" si="492"/>
        <v>#N/A</v>
      </c>
      <c r="AJ962" s="72" t="e">
        <f t="shared" ca="1" si="493"/>
        <v>#N/A</v>
      </c>
      <c r="AK962" s="72" t="e">
        <f t="shared" ca="1" si="494"/>
        <v>#N/A</v>
      </c>
      <c r="AL962" s="72" t="e">
        <f t="shared" ca="1" si="495"/>
        <v>#N/A</v>
      </c>
      <c r="AM962" s="72" t="e">
        <f ca="1">V962+(1+Coef!$J$8*(COS(V962))^2-(3/2)*Coef!$J$8*SIN(V962)*COS(V962)*(AL962-V962))*(AL962-V962)</f>
        <v>#N/A</v>
      </c>
      <c r="AN962" s="34" t="e">
        <f t="shared" ca="1" si="496"/>
        <v>#N/A</v>
      </c>
      <c r="AO962" s="33" t="e">
        <f t="shared" ca="1" si="497"/>
        <v>#N/A</v>
      </c>
      <c r="AP962" s="33" t="e">
        <f t="shared" ca="1" si="498"/>
        <v>#N/A</v>
      </c>
      <c r="AQ962" s="72" t="e">
        <f ca="1">'MGRS to Dist'!BP962</f>
        <v>#N/A</v>
      </c>
      <c r="AR962" s="72" t="e">
        <f ca="1">'MGRS to Dist'!BT962</f>
        <v>#N/A</v>
      </c>
      <c r="AS962" s="72" t="e">
        <f ca="1">'MGRS to Dist'!BU962</f>
        <v>#N/A</v>
      </c>
      <c r="AT962" s="72" t="e">
        <f ca="1">'MGRS to Dist'!BV962</f>
        <v>#N/A</v>
      </c>
    </row>
    <row r="963" spans="3:46" ht="16.5" customHeight="1">
      <c r="C963" s="72" t="str">
        <f t="shared" si="469"/>
        <v/>
      </c>
      <c r="D963" s="72" t="e">
        <f t="array" aca="1" ref="D963" ca="1">MATCH(TRUE,ISERROR(VALUE(MID(C963,ROW(INDIRECT("1:"&amp;LEN(C963))),1))),0)</f>
        <v>#N/A</v>
      </c>
      <c r="E963" s="72" t="e">
        <f t="shared" ca="1" si="470"/>
        <v>#N/A</v>
      </c>
      <c r="F963" s="72" t="e">
        <f t="shared" ca="1" si="471"/>
        <v>#N/A</v>
      </c>
      <c r="G963" s="72" t="e">
        <f t="shared" ca="1" si="472"/>
        <v>#N/A</v>
      </c>
      <c r="H963" s="72" t="e">
        <f t="shared" ca="1" si="473"/>
        <v>#N/A</v>
      </c>
      <c r="I963" s="72" t="e">
        <f t="shared" ca="1" si="474"/>
        <v>#N/A</v>
      </c>
      <c r="J963" s="72" t="e">
        <f t="shared" ca="1" si="475"/>
        <v>#N/A</v>
      </c>
      <c r="K963" s="72" t="e">
        <f t="shared" ca="1" si="476"/>
        <v>#N/A</v>
      </c>
      <c r="L963" s="72" t="e">
        <f t="shared" ca="1" si="477"/>
        <v>#N/A</v>
      </c>
      <c r="M963" s="72" t="e">
        <f ca="1">VLOOKUP(G963,Coef!$C$2:$F$25,4)</f>
        <v>#N/A</v>
      </c>
      <c r="N963" s="31" t="e">
        <f ca="1">VLOOKUP(F963,Coef!$C$4:$D$23,2)</f>
        <v>#N/A</v>
      </c>
      <c r="O963" s="31" t="e">
        <f ca="1">MOD(VLOOKUP(H963,Coef!$C$2:$G$21,5)+MOD(E963+1,2)*15,20)</f>
        <v>#N/A</v>
      </c>
      <c r="P963" s="31" t="e">
        <f ca="1">VLOOKUP(N963,Coef!$A$27:$B$46,2)</f>
        <v>#N/A</v>
      </c>
      <c r="Q963" s="31" t="e">
        <f ca="1">VLOOKUP(N963,Coef!$A$27:$C$46,3)+O963/10-0.1</f>
        <v>#N/A</v>
      </c>
      <c r="R963" s="31" t="e">
        <f t="shared" ca="1" si="478"/>
        <v>#N/A</v>
      </c>
      <c r="S963" s="72" t="e">
        <f t="shared" ca="1" si="479"/>
        <v>#N/A</v>
      </c>
      <c r="T963" s="72" t="e">
        <f t="shared" ca="1" si="480"/>
        <v>#N/A</v>
      </c>
      <c r="U963" s="72" t="e">
        <f t="shared" ca="1" si="481"/>
        <v>#N/A</v>
      </c>
      <c r="V963" s="72" t="e">
        <f t="shared" ca="1" si="482"/>
        <v>#N/A</v>
      </c>
      <c r="W963" s="72" t="e">
        <f ca="1">(Coef!$J$9/(1+Coef!$J$8*(COS(V963))^2)^0.5)*Coef!$J$6</f>
        <v>#N/A</v>
      </c>
      <c r="X963" s="72" t="e">
        <f t="shared" ca="1" si="483"/>
        <v>#N/A</v>
      </c>
      <c r="Y963" s="72" t="e">
        <f t="shared" ca="1" si="484"/>
        <v>#N/A</v>
      </c>
      <c r="Z963" s="72" t="e">
        <f t="shared" ca="1" si="485"/>
        <v>#N/A</v>
      </c>
      <c r="AA963" s="72" t="e">
        <f t="shared" ca="1" si="486"/>
        <v>#N/A</v>
      </c>
      <c r="AB963" s="72" t="e">
        <f t="shared" ca="1" si="487"/>
        <v>#N/A</v>
      </c>
      <c r="AC963" s="72" t="e">
        <f t="shared" ca="1" si="488"/>
        <v>#N/A</v>
      </c>
      <c r="AD963" s="72" t="e">
        <f t="shared" ca="1" si="489"/>
        <v>#N/A</v>
      </c>
      <c r="AE963" s="72" t="e">
        <f ca="1">Coef!$J$6*Coef!$J$9*(V963-(Coef!$J$10*AB963)+(Coef!$J$11*AC963)-(Coef!$J$12*AD963))</f>
        <v>#N/A</v>
      </c>
      <c r="AF963" s="72" t="e">
        <f t="shared" ca="1" si="490"/>
        <v>#N/A</v>
      </c>
      <c r="AG963" s="72" t="e">
        <f ca="1">((Coef!$J$8*Y963^2)/2)*(COS(V963))^2</f>
        <v>#N/A</v>
      </c>
      <c r="AH963" s="72" t="e">
        <f t="shared" ca="1" si="491"/>
        <v>#N/A</v>
      </c>
      <c r="AI963" s="72" t="e">
        <f t="shared" ca="1" si="492"/>
        <v>#N/A</v>
      </c>
      <c r="AJ963" s="72" t="e">
        <f t="shared" ca="1" si="493"/>
        <v>#N/A</v>
      </c>
      <c r="AK963" s="72" t="e">
        <f t="shared" ca="1" si="494"/>
        <v>#N/A</v>
      </c>
      <c r="AL963" s="72" t="e">
        <f t="shared" ca="1" si="495"/>
        <v>#N/A</v>
      </c>
      <c r="AM963" s="72" t="e">
        <f ca="1">V963+(1+Coef!$J$8*(COS(V963))^2-(3/2)*Coef!$J$8*SIN(V963)*COS(V963)*(AL963-V963))*(AL963-V963)</f>
        <v>#N/A</v>
      </c>
      <c r="AN963" s="34" t="e">
        <f t="shared" ca="1" si="496"/>
        <v>#N/A</v>
      </c>
      <c r="AO963" s="33" t="e">
        <f t="shared" ca="1" si="497"/>
        <v>#N/A</v>
      </c>
      <c r="AP963" s="33" t="e">
        <f t="shared" ca="1" si="498"/>
        <v>#N/A</v>
      </c>
      <c r="AQ963" s="72" t="e">
        <f ca="1">'MGRS to Dist'!BP963</f>
        <v>#N/A</v>
      </c>
      <c r="AR963" s="72" t="e">
        <f ca="1">'MGRS to Dist'!BT963</f>
        <v>#N/A</v>
      </c>
      <c r="AS963" s="72" t="e">
        <f ca="1">'MGRS to Dist'!BU963</f>
        <v>#N/A</v>
      </c>
      <c r="AT963" s="72" t="e">
        <f ca="1">'MGRS to Dist'!BV963</f>
        <v>#N/A</v>
      </c>
    </row>
    <row r="964" spans="3:46" ht="16.5" customHeight="1">
      <c r="C964" s="72" t="str">
        <f t="shared" si="469"/>
        <v/>
      </c>
      <c r="D964" s="72" t="e">
        <f t="array" aca="1" ref="D964" ca="1">MATCH(TRUE,ISERROR(VALUE(MID(C964,ROW(INDIRECT("1:"&amp;LEN(C964))),1))),0)</f>
        <v>#N/A</v>
      </c>
      <c r="E964" s="72" t="e">
        <f t="shared" ca="1" si="470"/>
        <v>#N/A</v>
      </c>
      <c r="F964" s="72" t="e">
        <f t="shared" ca="1" si="471"/>
        <v>#N/A</v>
      </c>
      <c r="G964" s="72" t="e">
        <f t="shared" ca="1" si="472"/>
        <v>#N/A</v>
      </c>
      <c r="H964" s="72" t="e">
        <f t="shared" ca="1" si="473"/>
        <v>#N/A</v>
      </c>
      <c r="I964" s="72" t="e">
        <f t="shared" ca="1" si="474"/>
        <v>#N/A</v>
      </c>
      <c r="J964" s="72" t="e">
        <f t="shared" ca="1" si="475"/>
        <v>#N/A</v>
      </c>
      <c r="K964" s="72" t="e">
        <f t="shared" ca="1" si="476"/>
        <v>#N/A</v>
      </c>
      <c r="L964" s="72" t="e">
        <f t="shared" ca="1" si="477"/>
        <v>#N/A</v>
      </c>
      <c r="M964" s="72" t="e">
        <f ca="1">VLOOKUP(G964,Coef!$C$2:$F$25,4)</f>
        <v>#N/A</v>
      </c>
      <c r="N964" s="31" t="e">
        <f ca="1">VLOOKUP(F964,Coef!$C$4:$D$23,2)</f>
        <v>#N/A</v>
      </c>
      <c r="O964" s="31" t="e">
        <f ca="1">MOD(VLOOKUP(H964,Coef!$C$2:$G$21,5)+MOD(E964+1,2)*15,20)</f>
        <v>#N/A</v>
      </c>
      <c r="P964" s="31" t="e">
        <f ca="1">VLOOKUP(N964,Coef!$A$27:$B$46,2)</f>
        <v>#N/A</v>
      </c>
      <c r="Q964" s="31" t="e">
        <f ca="1">VLOOKUP(N964,Coef!$A$27:$C$46,3)+O964/10-0.1</f>
        <v>#N/A</v>
      </c>
      <c r="R964" s="31" t="e">
        <f t="shared" ca="1" si="478"/>
        <v>#N/A</v>
      </c>
      <c r="S964" s="72" t="e">
        <f t="shared" ca="1" si="479"/>
        <v>#N/A</v>
      </c>
      <c r="T964" s="72" t="e">
        <f t="shared" ca="1" si="480"/>
        <v>#N/A</v>
      </c>
      <c r="U964" s="72" t="e">
        <f t="shared" ca="1" si="481"/>
        <v>#N/A</v>
      </c>
      <c r="V964" s="72" t="e">
        <f t="shared" ca="1" si="482"/>
        <v>#N/A</v>
      </c>
      <c r="W964" s="72" t="e">
        <f ca="1">(Coef!$J$9/(1+Coef!$J$8*(COS(V964))^2)^0.5)*Coef!$J$6</f>
        <v>#N/A</v>
      </c>
      <c r="X964" s="72" t="e">
        <f t="shared" ca="1" si="483"/>
        <v>#N/A</v>
      </c>
      <c r="Y964" s="72" t="e">
        <f t="shared" ca="1" si="484"/>
        <v>#N/A</v>
      </c>
      <c r="Z964" s="72" t="e">
        <f t="shared" ca="1" si="485"/>
        <v>#N/A</v>
      </c>
      <c r="AA964" s="72" t="e">
        <f t="shared" ca="1" si="486"/>
        <v>#N/A</v>
      </c>
      <c r="AB964" s="72" t="e">
        <f t="shared" ca="1" si="487"/>
        <v>#N/A</v>
      </c>
      <c r="AC964" s="72" t="e">
        <f t="shared" ca="1" si="488"/>
        <v>#N/A</v>
      </c>
      <c r="AD964" s="72" t="e">
        <f t="shared" ca="1" si="489"/>
        <v>#N/A</v>
      </c>
      <c r="AE964" s="72" t="e">
        <f ca="1">Coef!$J$6*Coef!$J$9*(V964-(Coef!$J$10*AB964)+(Coef!$J$11*AC964)-(Coef!$J$12*AD964))</f>
        <v>#N/A</v>
      </c>
      <c r="AF964" s="72" t="e">
        <f t="shared" ca="1" si="490"/>
        <v>#N/A</v>
      </c>
      <c r="AG964" s="72" t="e">
        <f ca="1">((Coef!$J$8*Y964^2)/2)*(COS(V964))^2</f>
        <v>#N/A</v>
      </c>
      <c r="AH964" s="72" t="e">
        <f t="shared" ca="1" si="491"/>
        <v>#N/A</v>
      </c>
      <c r="AI964" s="72" t="e">
        <f t="shared" ca="1" si="492"/>
        <v>#N/A</v>
      </c>
      <c r="AJ964" s="72" t="e">
        <f t="shared" ca="1" si="493"/>
        <v>#N/A</v>
      </c>
      <c r="AK964" s="72" t="e">
        <f t="shared" ca="1" si="494"/>
        <v>#N/A</v>
      </c>
      <c r="AL964" s="72" t="e">
        <f t="shared" ca="1" si="495"/>
        <v>#N/A</v>
      </c>
      <c r="AM964" s="72" t="e">
        <f ca="1">V964+(1+Coef!$J$8*(COS(V964))^2-(3/2)*Coef!$J$8*SIN(V964)*COS(V964)*(AL964-V964))*(AL964-V964)</f>
        <v>#N/A</v>
      </c>
      <c r="AN964" s="34" t="e">
        <f t="shared" ca="1" si="496"/>
        <v>#N/A</v>
      </c>
      <c r="AO964" s="33" t="e">
        <f t="shared" ca="1" si="497"/>
        <v>#N/A</v>
      </c>
      <c r="AP964" s="33" t="e">
        <f t="shared" ca="1" si="498"/>
        <v>#N/A</v>
      </c>
      <c r="AQ964" s="72" t="e">
        <f ca="1">'MGRS to Dist'!BP964</f>
        <v>#N/A</v>
      </c>
      <c r="AR964" s="72" t="e">
        <f ca="1">'MGRS to Dist'!BT964</f>
        <v>#N/A</v>
      </c>
      <c r="AS964" s="72" t="e">
        <f ca="1">'MGRS to Dist'!BU964</f>
        <v>#N/A</v>
      </c>
      <c r="AT964" s="72" t="e">
        <f ca="1">'MGRS to Dist'!BV964</f>
        <v>#N/A</v>
      </c>
    </row>
    <row r="965" spans="3:46" ht="16.5" customHeight="1">
      <c r="C965" s="72" t="str">
        <f t="shared" si="469"/>
        <v/>
      </c>
      <c r="D965" s="72" t="e">
        <f t="array" aca="1" ref="D965" ca="1">MATCH(TRUE,ISERROR(VALUE(MID(C965,ROW(INDIRECT("1:"&amp;LEN(C965))),1))),0)</f>
        <v>#N/A</v>
      </c>
      <c r="E965" s="72" t="e">
        <f t="shared" ca="1" si="470"/>
        <v>#N/A</v>
      </c>
      <c r="F965" s="72" t="e">
        <f t="shared" ca="1" si="471"/>
        <v>#N/A</v>
      </c>
      <c r="G965" s="72" t="e">
        <f t="shared" ca="1" si="472"/>
        <v>#N/A</v>
      </c>
      <c r="H965" s="72" t="e">
        <f t="shared" ca="1" si="473"/>
        <v>#N/A</v>
      </c>
      <c r="I965" s="72" t="e">
        <f t="shared" ca="1" si="474"/>
        <v>#N/A</v>
      </c>
      <c r="J965" s="72" t="e">
        <f t="shared" ca="1" si="475"/>
        <v>#N/A</v>
      </c>
      <c r="K965" s="72" t="e">
        <f t="shared" ca="1" si="476"/>
        <v>#N/A</v>
      </c>
      <c r="L965" s="72" t="e">
        <f t="shared" ca="1" si="477"/>
        <v>#N/A</v>
      </c>
      <c r="M965" s="72" t="e">
        <f ca="1">VLOOKUP(G965,Coef!$C$2:$F$25,4)</f>
        <v>#N/A</v>
      </c>
      <c r="N965" s="31" t="e">
        <f ca="1">VLOOKUP(F965,Coef!$C$4:$D$23,2)</f>
        <v>#N/A</v>
      </c>
      <c r="O965" s="31" t="e">
        <f ca="1">MOD(VLOOKUP(H965,Coef!$C$2:$G$21,5)+MOD(E965+1,2)*15,20)</f>
        <v>#N/A</v>
      </c>
      <c r="P965" s="31" t="e">
        <f ca="1">VLOOKUP(N965,Coef!$A$27:$B$46,2)</f>
        <v>#N/A</v>
      </c>
      <c r="Q965" s="31" t="e">
        <f ca="1">VLOOKUP(N965,Coef!$A$27:$C$46,3)+O965/10-0.1</f>
        <v>#N/A</v>
      </c>
      <c r="R965" s="31" t="e">
        <f t="shared" ca="1" si="478"/>
        <v>#N/A</v>
      </c>
      <c r="S965" s="72" t="e">
        <f t="shared" ca="1" si="479"/>
        <v>#N/A</v>
      </c>
      <c r="T965" s="72" t="e">
        <f t="shared" ca="1" si="480"/>
        <v>#N/A</v>
      </c>
      <c r="U965" s="72" t="e">
        <f t="shared" ca="1" si="481"/>
        <v>#N/A</v>
      </c>
      <c r="V965" s="72" t="e">
        <f t="shared" ca="1" si="482"/>
        <v>#N/A</v>
      </c>
      <c r="W965" s="72" t="e">
        <f ca="1">(Coef!$J$9/(1+Coef!$J$8*(COS(V965))^2)^0.5)*Coef!$J$6</f>
        <v>#N/A</v>
      </c>
      <c r="X965" s="72" t="e">
        <f t="shared" ca="1" si="483"/>
        <v>#N/A</v>
      </c>
      <c r="Y965" s="72" t="e">
        <f t="shared" ca="1" si="484"/>
        <v>#N/A</v>
      </c>
      <c r="Z965" s="72" t="e">
        <f t="shared" ca="1" si="485"/>
        <v>#N/A</v>
      </c>
      <c r="AA965" s="72" t="e">
        <f t="shared" ca="1" si="486"/>
        <v>#N/A</v>
      </c>
      <c r="AB965" s="72" t="e">
        <f t="shared" ca="1" si="487"/>
        <v>#N/A</v>
      </c>
      <c r="AC965" s="72" t="e">
        <f t="shared" ca="1" si="488"/>
        <v>#N/A</v>
      </c>
      <c r="AD965" s="72" t="e">
        <f t="shared" ca="1" si="489"/>
        <v>#N/A</v>
      </c>
      <c r="AE965" s="72" t="e">
        <f ca="1">Coef!$J$6*Coef!$J$9*(V965-(Coef!$J$10*AB965)+(Coef!$J$11*AC965)-(Coef!$J$12*AD965))</f>
        <v>#N/A</v>
      </c>
      <c r="AF965" s="72" t="e">
        <f t="shared" ca="1" si="490"/>
        <v>#N/A</v>
      </c>
      <c r="AG965" s="72" t="e">
        <f ca="1">((Coef!$J$8*Y965^2)/2)*(COS(V965))^2</f>
        <v>#N/A</v>
      </c>
      <c r="AH965" s="72" t="e">
        <f t="shared" ca="1" si="491"/>
        <v>#N/A</v>
      </c>
      <c r="AI965" s="72" t="e">
        <f t="shared" ca="1" si="492"/>
        <v>#N/A</v>
      </c>
      <c r="AJ965" s="72" t="e">
        <f t="shared" ca="1" si="493"/>
        <v>#N/A</v>
      </c>
      <c r="AK965" s="72" t="e">
        <f t="shared" ca="1" si="494"/>
        <v>#N/A</v>
      </c>
      <c r="AL965" s="72" t="e">
        <f t="shared" ca="1" si="495"/>
        <v>#N/A</v>
      </c>
      <c r="AM965" s="72" t="e">
        <f ca="1">V965+(1+Coef!$J$8*(COS(V965))^2-(3/2)*Coef!$J$8*SIN(V965)*COS(V965)*(AL965-V965))*(AL965-V965)</f>
        <v>#N/A</v>
      </c>
      <c r="AN965" s="34" t="e">
        <f t="shared" ca="1" si="496"/>
        <v>#N/A</v>
      </c>
      <c r="AO965" s="33" t="e">
        <f t="shared" ca="1" si="497"/>
        <v>#N/A</v>
      </c>
      <c r="AP965" s="33" t="e">
        <f t="shared" ca="1" si="498"/>
        <v>#N/A</v>
      </c>
      <c r="AQ965" s="72" t="e">
        <f ca="1">'MGRS to Dist'!BP965</f>
        <v>#N/A</v>
      </c>
      <c r="AR965" s="72" t="e">
        <f ca="1">'MGRS to Dist'!BT965</f>
        <v>#N/A</v>
      </c>
      <c r="AS965" s="72" t="e">
        <f ca="1">'MGRS to Dist'!BU965</f>
        <v>#N/A</v>
      </c>
      <c r="AT965" s="72" t="e">
        <f ca="1">'MGRS to Dist'!BV965</f>
        <v>#N/A</v>
      </c>
    </row>
    <row r="966" spans="3:46" ht="16.5" customHeight="1">
      <c r="C966" s="72" t="str">
        <f t="shared" si="469"/>
        <v/>
      </c>
      <c r="D966" s="72" t="e">
        <f t="array" aca="1" ref="D966" ca="1">MATCH(TRUE,ISERROR(VALUE(MID(C966,ROW(INDIRECT("1:"&amp;LEN(C966))),1))),0)</f>
        <v>#N/A</v>
      </c>
      <c r="E966" s="72" t="e">
        <f t="shared" ca="1" si="470"/>
        <v>#N/A</v>
      </c>
      <c r="F966" s="72" t="e">
        <f t="shared" ca="1" si="471"/>
        <v>#N/A</v>
      </c>
      <c r="G966" s="72" t="e">
        <f t="shared" ca="1" si="472"/>
        <v>#N/A</v>
      </c>
      <c r="H966" s="72" t="e">
        <f t="shared" ca="1" si="473"/>
        <v>#N/A</v>
      </c>
      <c r="I966" s="72" t="e">
        <f t="shared" ca="1" si="474"/>
        <v>#N/A</v>
      </c>
      <c r="J966" s="72" t="e">
        <f t="shared" ca="1" si="475"/>
        <v>#N/A</v>
      </c>
      <c r="K966" s="72" t="e">
        <f t="shared" ca="1" si="476"/>
        <v>#N/A</v>
      </c>
      <c r="L966" s="72" t="e">
        <f t="shared" ca="1" si="477"/>
        <v>#N/A</v>
      </c>
      <c r="M966" s="72" t="e">
        <f ca="1">VLOOKUP(G966,Coef!$C$2:$F$25,4)</f>
        <v>#N/A</v>
      </c>
      <c r="N966" s="31" t="e">
        <f ca="1">VLOOKUP(F966,Coef!$C$4:$D$23,2)</f>
        <v>#N/A</v>
      </c>
      <c r="O966" s="31" t="e">
        <f ca="1">MOD(VLOOKUP(H966,Coef!$C$2:$G$21,5)+MOD(E966+1,2)*15,20)</f>
        <v>#N/A</v>
      </c>
      <c r="P966" s="31" t="e">
        <f ca="1">VLOOKUP(N966,Coef!$A$27:$B$46,2)</f>
        <v>#N/A</v>
      </c>
      <c r="Q966" s="31" t="e">
        <f ca="1">VLOOKUP(N966,Coef!$A$27:$C$46,3)+O966/10-0.1</f>
        <v>#N/A</v>
      </c>
      <c r="R966" s="31" t="e">
        <f t="shared" ca="1" si="478"/>
        <v>#N/A</v>
      </c>
      <c r="S966" s="72" t="e">
        <f t="shared" ca="1" si="479"/>
        <v>#N/A</v>
      </c>
      <c r="T966" s="72" t="e">
        <f t="shared" ca="1" si="480"/>
        <v>#N/A</v>
      </c>
      <c r="U966" s="72" t="e">
        <f t="shared" ca="1" si="481"/>
        <v>#N/A</v>
      </c>
      <c r="V966" s="72" t="e">
        <f t="shared" ca="1" si="482"/>
        <v>#N/A</v>
      </c>
      <c r="W966" s="72" t="e">
        <f ca="1">(Coef!$J$9/(1+Coef!$J$8*(COS(V966))^2)^0.5)*Coef!$J$6</f>
        <v>#N/A</v>
      </c>
      <c r="X966" s="72" t="e">
        <f t="shared" ca="1" si="483"/>
        <v>#N/A</v>
      </c>
      <c r="Y966" s="72" t="e">
        <f t="shared" ca="1" si="484"/>
        <v>#N/A</v>
      </c>
      <c r="Z966" s="72" t="e">
        <f t="shared" ca="1" si="485"/>
        <v>#N/A</v>
      </c>
      <c r="AA966" s="72" t="e">
        <f t="shared" ca="1" si="486"/>
        <v>#N/A</v>
      </c>
      <c r="AB966" s="72" t="e">
        <f t="shared" ca="1" si="487"/>
        <v>#N/A</v>
      </c>
      <c r="AC966" s="72" t="e">
        <f t="shared" ca="1" si="488"/>
        <v>#N/A</v>
      </c>
      <c r="AD966" s="72" t="e">
        <f t="shared" ca="1" si="489"/>
        <v>#N/A</v>
      </c>
      <c r="AE966" s="72" t="e">
        <f ca="1">Coef!$J$6*Coef!$J$9*(V966-(Coef!$J$10*AB966)+(Coef!$J$11*AC966)-(Coef!$J$12*AD966))</f>
        <v>#N/A</v>
      </c>
      <c r="AF966" s="72" t="e">
        <f t="shared" ca="1" si="490"/>
        <v>#N/A</v>
      </c>
      <c r="AG966" s="72" t="e">
        <f ca="1">((Coef!$J$8*Y966^2)/2)*(COS(V966))^2</f>
        <v>#N/A</v>
      </c>
      <c r="AH966" s="72" t="e">
        <f t="shared" ca="1" si="491"/>
        <v>#N/A</v>
      </c>
      <c r="AI966" s="72" t="e">
        <f t="shared" ca="1" si="492"/>
        <v>#N/A</v>
      </c>
      <c r="AJ966" s="72" t="e">
        <f t="shared" ca="1" si="493"/>
        <v>#N/A</v>
      </c>
      <c r="AK966" s="72" t="e">
        <f t="shared" ca="1" si="494"/>
        <v>#N/A</v>
      </c>
      <c r="AL966" s="72" t="e">
        <f t="shared" ca="1" si="495"/>
        <v>#N/A</v>
      </c>
      <c r="AM966" s="72" t="e">
        <f ca="1">V966+(1+Coef!$J$8*(COS(V966))^2-(3/2)*Coef!$J$8*SIN(V966)*COS(V966)*(AL966-V966))*(AL966-V966)</f>
        <v>#N/A</v>
      </c>
      <c r="AN966" s="34" t="e">
        <f t="shared" ca="1" si="496"/>
        <v>#N/A</v>
      </c>
      <c r="AO966" s="33" t="e">
        <f t="shared" ca="1" si="497"/>
        <v>#N/A</v>
      </c>
      <c r="AP966" s="33" t="e">
        <f t="shared" ca="1" si="498"/>
        <v>#N/A</v>
      </c>
      <c r="AQ966" s="72" t="e">
        <f ca="1">'MGRS to Dist'!BP966</f>
        <v>#N/A</v>
      </c>
      <c r="AR966" s="72" t="e">
        <f ca="1">'MGRS to Dist'!BT966</f>
        <v>#N/A</v>
      </c>
      <c r="AS966" s="72" t="e">
        <f ca="1">'MGRS to Dist'!BU966</f>
        <v>#N/A</v>
      </c>
      <c r="AT966" s="72" t="e">
        <f ca="1">'MGRS to Dist'!BV966</f>
        <v>#N/A</v>
      </c>
    </row>
    <row r="967" spans="3:46" ht="16.5" customHeight="1">
      <c r="C967" s="72" t="str">
        <f t="shared" si="469"/>
        <v/>
      </c>
      <c r="D967" s="72" t="e">
        <f t="array" aca="1" ref="D967" ca="1">MATCH(TRUE,ISERROR(VALUE(MID(C967,ROW(INDIRECT("1:"&amp;LEN(C967))),1))),0)</f>
        <v>#N/A</v>
      </c>
      <c r="E967" s="72" t="e">
        <f t="shared" ca="1" si="470"/>
        <v>#N/A</v>
      </c>
      <c r="F967" s="72" t="e">
        <f t="shared" ca="1" si="471"/>
        <v>#N/A</v>
      </c>
      <c r="G967" s="72" t="e">
        <f t="shared" ca="1" si="472"/>
        <v>#N/A</v>
      </c>
      <c r="H967" s="72" t="e">
        <f t="shared" ca="1" si="473"/>
        <v>#N/A</v>
      </c>
      <c r="I967" s="72" t="e">
        <f t="shared" ca="1" si="474"/>
        <v>#N/A</v>
      </c>
      <c r="J967" s="72" t="e">
        <f t="shared" ca="1" si="475"/>
        <v>#N/A</v>
      </c>
      <c r="K967" s="72" t="e">
        <f t="shared" ca="1" si="476"/>
        <v>#N/A</v>
      </c>
      <c r="L967" s="72" t="e">
        <f t="shared" ca="1" si="477"/>
        <v>#N/A</v>
      </c>
      <c r="M967" s="72" t="e">
        <f ca="1">VLOOKUP(G967,Coef!$C$2:$F$25,4)</f>
        <v>#N/A</v>
      </c>
      <c r="N967" s="31" t="e">
        <f ca="1">VLOOKUP(F967,Coef!$C$4:$D$23,2)</f>
        <v>#N/A</v>
      </c>
      <c r="O967" s="31" t="e">
        <f ca="1">MOD(VLOOKUP(H967,Coef!$C$2:$G$21,5)+MOD(E967+1,2)*15,20)</f>
        <v>#N/A</v>
      </c>
      <c r="P967" s="31" t="e">
        <f ca="1">VLOOKUP(N967,Coef!$A$27:$B$46,2)</f>
        <v>#N/A</v>
      </c>
      <c r="Q967" s="31" t="e">
        <f ca="1">VLOOKUP(N967,Coef!$A$27:$C$46,3)+O967/10-0.1</f>
        <v>#N/A</v>
      </c>
      <c r="R967" s="31" t="e">
        <f t="shared" ca="1" si="478"/>
        <v>#N/A</v>
      </c>
      <c r="S967" s="72" t="e">
        <f t="shared" ca="1" si="479"/>
        <v>#N/A</v>
      </c>
      <c r="T967" s="72" t="e">
        <f t="shared" ca="1" si="480"/>
        <v>#N/A</v>
      </c>
      <c r="U967" s="72" t="e">
        <f t="shared" ca="1" si="481"/>
        <v>#N/A</v>
      </c>
      <c r="V967" s="72" t="e">
        <f t="shared" ca="1" si="482"/>
        <v>#N/A</v>
      </c>
      <c r="W967" s="72" t="e">
        <f ca="1">(Coef!$J$9/(1+Coef!$J$8*(COS(V967))^2)^0.5)*Coef!$J$6</f>
        <v>#N/A</v>
      </c>
      <c r="X967" s="72" t="e">
        <f t="shared" ca="1" si="483"/>
        <v>#N/A</v>
      </c>
      <c r="Y967" s="72" t="e">
        <f t="shared" ca="1" si="484"/>
        <v>#N/A</v>
      </c>
      <c r="Z967" s="72" t="e">
        <f t="shared" ca="1" si="485"/>
        <v>#N/A</v>
      </c>
      <c r="AA967" s="72" t="e">
        <f t="shared" ca="1" si="486"/>
        <v>#N/A</v>
      </c>
      <c r="AB967" s="72" t="e">
        <f t="shared" ca="1" si="487"/>
        <v>#N/A</v>
      </c>
      <c r="AC967" s="72" t="e">
        <f t="shared" ca="1" si="488"/>
        <v>#N/A</v>
      </c>
      <c r="AD967" s="72" t="e">
        <f t="shared" ca="1" si="489"/>
        <v>#N/A</v>
      </c>
      <c r="AE967" s="72" t="e">
        <f ca="1">Coef!$J$6*Coef!$J$9*(V967-(Coef!$J$10*AB967)+(Coef!$J$11*AC967)-(Coef!$J$12*AD967))</f>
        <v>#N/A</v>
      </c>
      <c r="AF967" s="72" t="e">
        <f t="shared" ca="1" si="490"/>
        <v>#N/A</v>
      </c>
      <c r="AG967" s="72" t="e">
        <f ca="1">((Coef!$J$8*Y967^2)/2)*(COS(V967))^2</f>
        <v>#N/A</v>
      </c>
      <c r="AH967" s="72" t="e">
        <f t="shared" ca="1" si="491"/>
        <v>#N/A</v>
      </c>
      <c r="AI967" s="72" t="e">
        <f t="shared" ca="1" si="492"/>
        <v>#N/A</v>
      </c>
      <c r="AJ967" s="72" t="e">
        <f t="shared" ca="1" si="493"/>
        <v>#N/A</v>
      </c>
      <c r="AK967" s="72" t="e">
        <f t="shared" ca="1" si="494"/>
        <v>#N/A</v>
      </c>
      <c r="AL967" s="72" t="e">
        <f t="shared" ca="1" si="495"/>
        <v>#N/A</v>
      </c>
      <c r="AM967" s="72" t="e">
        <f ca="1">V967+(1+Coef!$J$8*(COS(V967))^2-(3/2)*Coef!$J$8*SIN(V967)*COS(V967)*(AL967-V967))*(AL967-V967)</f>
        <v>#N/A</v>
      </c>
      <c r="AN967" s="34" t="e">
        <f t="shared" ca="1" si="496"/>
        <v>#N/A</v>
      </c>
      <c r="AO967" s="33" t="e">
        <f t="shared" ca="1" si="497"/>
        <v>#N/A</v>
      </c>
      <c r="AP967" s="33" t="e">
        <f t="shared" ca="1" si="498"/>
        <v>#N/A</v>
      </c>
      <c r="AQ967" s="72" t="e">
        <f ca="1">'MGRS to Dist'!BP967</f>
        <v>#N/A</v>
      </c>
      <c r="AR967" s="72" t="e">
        <f ca="1">'MGRS to Dist'!BT967</f>
        <v>#N/A</v>
      </c>
      <c r="AS967" s="72" t="e">
        <f ca="1">'MGRS to Dist'!BU967</f>
        <v>#N/A</v>
      </c>
      <c r="AT967" s="72" t="e">
        <f ca="1">'MGRS to Dist'!BV967</f>
        <v>#N/A</v>
      </c>
    </row>
    <row r="968" spans="3:46" ht="16.5" customHeight="1">
      <c r="C968" s="72" t="str">
        <f t="shared" si="469"/>
        <v/>
      </c>
      <c r="D968" s="72" t="e">
        <f t="array" aca="1" ref="D968" ca="1">MATCH(TRUE,ISERROR(VALUE(MID(C968,ROW(INDIRECT("1:"&amp;LEN(C968))),1))),0)</f>
        <v>#N/A</v>
      </c>
      <c r="E968" s="72" t="e">
        <f t="shared" ca="1" si="470"/>
        <v>#N/A</v>
      </c>
      <c r="F968" s="72" t="e">
        <f t="shared" ca="1" si="471"/>
        <v>#N/A</v>
      </c>
      <c r="G968" s="72" t="e">
        <f t="shared" ca="1" si="472"/>
        <v>#N/A</v>
      </c>
      <c r="H968" s="72" t="e">
        <f t="shared" ca="1" si="473"/>
        <v>#N/A</v>
      </c>
      <c r="I968" s="72" t="e">
        <f t="shared" ca="1" si="474"/>
        <v>#N/A</v>
      </c>
      <c r="J968" s="72" t="e">
        <f t="shared" ca="1" si="475"/>
        <v>#N/A</v>
      </c>
      <c r="K968" s="72" t="e">
        <f t="shared" ca="1" si="476"/>
        <v>#N/A</v>
      </c>
      <c r="L968" s="72" t="e">
        <f t="shared" ca="1" si="477"/>
        <v>#N/A</v>
      </c>
      <c r="M968" s="72" t="e">
        <f ca="1">VLOOKUP(G968,Coef!$C$2:$F$25,4)</f>
        <v>#N/A</v>
      </c>
      <c r="N968" s="31" t="e">
        <f ca="1">VLOOKUP(F968,Coef!$C$4:$D$23,2)</f>
        <v>#N/A</v>
      </c>
      <c r="O968" s="31" t="e">
        <f ca="1">MOD(VLOOKUP(H968,Coef!$C$2:$G$21,5)+MOD(E968+1,2)*15,20)</f>
        <v>#N/A</v>
      </c>
      <c r="P968" s="31" t="e">
        <f ca="1">VLOOKUP(N968,Coef!$A$27:$B$46,2)</f>
        <v>#N/A</v>
      </c>
      <c r="Q968" s="31" t="e">
        <f ca="1">VLOOKUP(N968,Coef!$A$27:$C$46,3)+O968/10-0.1</f>
        <v>#N/A</v>
      </c>
      <c r="R968" s="31" t="e">
        <f t="shared" ca="1" si="478"/>
        <v>#N/A</v>
      </c>
      <c r="S968" s="72" t="e">
        <f t="shared" ca="1" si="479"/>
        <v>#N/A</v>
      </c>
      <c r="T968" s="72" t="e">
        <f t="shared" ca="1" si="480"/>
        <v>#N/A</v>
      </c>
      <c r="U968" s="72" t="e">
        <f t="shared" ca="1" si="481"/>
        <v>#N/A</v>
      </c>
      <c r="V968" s="72" t="e">
        <f t="shared" ca="1" si="482"/>
        <v>#N/A</v>
      </c>
      <c r="W968" s="72" t="e">
        <f ca="1">(Coef!$J$9/(1+Coef!$J$8*(COS(V968))^2)^0.5)*Coef!$J$6</f>
        <v>#N/A</v>
      </c>
      <c r="X968" s="72" t="e">
        <f t="shared" ca="1" si="483"/>
        <v>#N/A</v>
      </c>
      <c r="Y968" s="72" t="e">
        <f t="shared" ca="1" si="484"/>
        <v>#N/A</v>
      </c>
      <c r="Z968" s="72" t="e">
        <f t="shared" ca="1" si="485"/>
        <v>#N/A</v>
      </c>
      <c r="AA968" s="72" t="e">
        <f t="shared" ca="1" si="486"/>
        <v>#N/A</v>
      </c>
      <c r="AB968" s="72" t="e">
        <f t="shared" ca="1" si="487"/>
        <v>#N/A</v>
      </c>
      <c r="AC968" s="72" t="e">
        <f t="shared" ca="1" si="488"/>
        <v>#N/A</v>
      </c>
      <c r="AD968" s="72" t="e">
        <f t="shared" ca="1" si="489"/>
        <v>#N/A</v>
      </c>
      <c r="AE968" s="72" t="e">
        <f ca="1">Coef!$J$6*Coef!$J$9*(V968-(Coef!$J$10*AB968)+(Coef!$J$11*AC968)-(Coef!$J$12*AD968))</f>
        <v>#N/A</v>
      </c>
      <c r="AF968" s="72" t="e">
        <f t="shared" ca="1" si="490"/>
        <v>#N/A</v>
      </c>
      <c r="AG968" s="72" t="e">
        <f ca="1">((Coef!$J$8*Y968^2)/2)*(COS(V968))^2</f>
        <v>#N/A</v>
      </c>
      <c r="AH968" s="72" t="e">
        <f t="shared" ca="1" si="491"/>
        <v>#N/A</v>
      </c>
      <c r="AI968" s="72" t="e">
        <f t="shared" ca="1" si="492"/>
        <v>#N/A</v>
      </c>
      <c r="AJ968" s="72" t="e">
        <f t="shared" ca="1" si="493"/>
        <v>#N/A</v>
      </c>
      <c r="AK968" s="72" t="e">
        <f t="shared" ca="1" si="494"/>
        <v>#N/A</v>
      </c>
      <c r="AL968" s="72" t="e">
        <f t="shared" ca="1" si="495"/>
        <v>#N/A</v>
      </c>
      <c r="AM968" s="72" t="e">
        <f ca="1">V968+(1+Coef!$J$8*(COS(V968))^2-(3/2)*Coef!$J$8*SIN(V968)*COS(V968)*(AL968-V968))*(AL968-V968)</f>
        <v>#N/A</v>
      </c>
      <c r="AN968" s="34" t="e">
        <f t="shared" ca="1" si="496"/>
        <v>#N/A</v>
      </c>
      <c r="AO968" s="33" t="e">
        <f t="shared" ca="1" si="497"/>
        <v>#N/A</v>
      </c>
      <c r="AP968" s="33" t="e">
        <f t="shared" ca="1" si="498"/>
        <v>#N/A</v>
      </c>
      <c r="AQ968" s="72" t="e">
        <f ca="1">'MGRS to Dist'!BP968</f>
        <v>#N/A</v>
      </c>
      <c r="AR968" s="72" t="e">
        <f ca="1">'MGRS to Dist'!BT968</f>
        <v>#N/A</v>
      </c>
      <c r="AS968" s="72" t="e">
        <f ca="1">'MGRS to Dist'!BU968</f>
        <v>#N/A</v>
      </c>
      <c r="AT968" s="72" t="e">
        <f ca="1">'MGRS to Dist'!BV968</f>
        <v>#N/A</v>
      </c>
    </row>
    <row r="969" spans="3:46" ht="16.5" customHeight="1">
      <c r="C969" s="72" t="str">
        <f t="shared" si="469"/>
        <v/>
      </c>
      <c r="D969" s="72" t="e">
        <f t="array" aca="1" ref="D969" ca="1">MATCH(TRUE,ISERROR(VALUE(MID(C969,ROW(INDIRECT("1:"&amp;LEN(C969))),1))),0)</f>
        <v>#N/A</v>
      </c>
      <c r="E969" s="72" t="e">
        <f t="shared" ca="1" si="470"/>
        <v>#N/A</v>
      </c>
      <c r="F969" s="72" t="e">
        <f t="shared" ca="1" si="471"/>
        <v>#N/A</v>
      </c>
      <c r="G969" s="72" t="e">
        <f t="shared" ca="1" si="472"/>
        <v>#N/A</v>
      </c>
      <c r="H969" s="72" t="e">
        <f t="shared" ca="1" si="473"/>
        <v>#N/A</v>
      </c>
      <c r="I969" s="72" t="e">
        <f t="shared" ca="1" si="474"/>
        <v>#N/A</v>
      </c>
      <c r="J969" s="72" t="e">
        <f t="shared" ca="1" si="475"/>
        <v>#N/A</v>
      </c>
      <c r="K969" s="72" t="e">
        <f t="shared" ca="1" si="476"/>
        <v>#N/A</v>
      </c>
      <c r="L969" s="72" t="e">
        <f t="shared" ca="1" si="477"/>
        <v>#N/A</v>
      </c>
      <c r="M969" s="72" t="e">
        <f ca="1">VLOOKUP(G969,Coef!$C$2:$F$25,4)</f>
        <v>#N/A</v>
      </c>
      <c r="N969" s="31" t="e">
        <f ca="1">VLOOKUP(F969,Coef!$C$4:$D$23,2)</f>
        <v>#N/A</v>
      </c>
      <c r="O969" s="31" t="e">
        <f ca="1">MOD(VLOOKUP(H969,Coef!$C$2:$G$21,5)+MOD(E969+1,2)*15,20)</f>
        <v>#N/A</v>
      </c>
      <c r="P969" s="31" t="e">
        <f ca="1">VLOOKUP(N969,Coef!$A$27:$B$46,2)</f>
        <v>#N/A</v>
      </c>
      <c r="Q969" s="31" t="e">
        <f ca="1">VLOOKUP(N969,Coef!$A$27:$C$46,3)+O969/10-0.1</f>
        <v>#N/A</v>
      </c>
      <c r="R969" s="31" t="e">
        <f t="shared" ca="1" si="478"/>
        <v>#N/A</v>
      </c>
      <c r="S969" s="72" t="e">
        <f t="shared" ca="1" si="479"/>
        <v>#N/A</v>
      </c>
      <c r="T969" s="72" t="e">
        <f t="shared" ca="1" si="480"/>
        <v>#N/A</v>
      </c>
      <c r="U969" s="72" t="e">
        <f t="shared" ca="1" si="481"/>
        <v>#N/A</v>
      </c>
      <c r="V969" s="72" t="e">
        <f t="shared" ca="1" si="482"/>
        <v>#N/A</v>
      </c>
      <c r="W969" s="72" t="e">
        <f ca="1">(Coef!$J$9/(1+Coef!$J$8*(COS(V969))^2)^0.5)*Coef!$J$6</f>
        <v>#N/A</v>
      </c>
      <c r="X969" s="72" t="e">
        <f t="shared" ca="1" si="483"/>
        <v>#N/A</v>
      </c>
      <c r="Y969" s="72" t="e">
        <f t="shared" ca="1" si="484"/>
        <v>#N/A</v>
      </c>
      <c r="Z969" s="72" t="e">
        <f t="shared" ca="1" si="485"/>
        <v>#N/A</v>
      </c>
      <c r="AA969" s="72" t="e">
        <f t="shared" ca="1" si="486"/>
        <v>#N/A</v>
      </c>
      <c r="AB969" s="72" t="e">
        <f t="shared" ca="1" si="487"/>
        <v>#N/A</v>
      </c>
      <c r="AC969" s="72" t="e">
        <f t="shared" ca="1" si="488"/>
        <v>#N/A</v>
      </c>
      <c r="AD969" s="72" t="e">
        <f t="shared" ca="1" si="489"/>
        <v>#N/A</v>
      </c>
      <c r="AE969" s="72" t="e">
        <f ca="1">Coef!$J$6*Coef!$J$9*(V969-(Coef!$J$10*AB969)+(Coef!$J$11*AC969)-(Coef!$J$12*AD969))</f>
        <v>#N/A</v>
      </c>
      <c r="AF969" s="72" t="e">
        <f t="shared" ca="1" si="490"/>
        <v>#N/A</v>
      </c>
      <c r="AG969" s="72" t="e">
        <f ca="1">((Coef!$J$8*Y969^2)/2)*(COS(V969))^2</f>
        <v>#N/A</v>
      </c>
      <c r="AH969" s="72" t="e">
        <f t="shared" ca="1" si="491"/>
        <v>#N/A</v>
      </c>
      <c r="AI969" s="72" t="e">
        <f t="shared" ca="1" si="492"/>
        <v>#N/A</v>
      </c>
      <c r="AJ969" s="72" t="e">
        <f t="shared" ca="1" si="493"/>
        <v>#N/A</v>
      </c>
      <c r="AK969" s="72" t="e">
        <f t="shared" ca="1" si="494"/>
        <v>#N/A</v>
      </c>
      <c r="AL969" s="72" t="e">
        <f t="shared" ca="1" si="495"/>
        <v>#N/A</v>
      </c>
      <c r="AM969" s="72" t="e">
        <f ca="1">V969+(1+Coef!$J$8*(COS(V969))^2-(3/2)*Coef!$J$8*SIN(V969)*COS(V969)*(AL969-V969))*(AL969-V969)</f>
        <v>#N/A</v>
      </c>
      <c r="AN969" s="34" t="e">
        <f t="shared" ca="1" si="496"/>
        <v>#N/A</v>
      </c>
      <c r="AO969" s="33" t="e">
        <f t="shared" ca="1" si="497"/>
        <v>#N/A</v>
      </c>
      <c r="AP969" s="33" t="e">
        <f t="shared" ca="1" si="498"/>
        <v>#N/A</v>
      </c>
      <c r="AQ969" s="72" t="e">
        <f ca="1">'MGRS to Dist'!BP969</f>
        <v>#N/A</v>
      </c>
      <c r="AR969" s="72" t="e">
        <f ca="1">'MGRS to Dist'!BT969</f>
        <v>#N/A</v>
      </c>
      <c r="AS969" s="72" t="e">
        <f ca="1">'MGRS to Dist'!BU969</f>
        <v>#N/A</v>
      </c>
      <c r="AT969" s="72" t="e">
        <f ca="1">'MGRS to Dist'!BV969</f>
        <v>#N/A</v>
      </c>
    </row>
    <row r="970" spans="3:46" ht="16.5" customHeight="1">
      <c r="C970" s="72" t="str">
        <f t="shared" si="469"/>
        <v/>
      </c>
      <c r="D970" s="72" t="e">
        <f t="array" aca="1" ref="D970" ca="1">MATCH(TRUE,ISERROR(VALUE(MID(C970,ROW(INDIRECT("1:"&amp;LEN(C970))),1))),0)</f>
        <v>#N/A</v>
      </c>
      <c r="E970" s="72" t="e">
        <f t="shared" ca="1" si="470"/>
        <v>#N/A</v>
      </c>
      <c r="F970" s="72" t="e">
        <f t="shared" ca="1" si="471"/>
        <v>#N/A</v>
      </c>
      <c r="G970" s="72" t="e">
        <f t="shared" ca="1" si="472"/>
        <v>#N/A</v>
      </c>
      <c r="H970" s="72" t="e">
        <f t="shared" ca="1" si="473"/>
        <v>#N/A</v>
      </c>
      <c r="I970" s="72" t="e">
        <f t="shared" ca="1" si="474"/>
        <v>#N/A</v>
      </c>
      <c r="J970" s="72" t="e">
        <f t="shared" ca="1" si="475"/>
        <v>#N/A</v>
      </c>
      <c r="K970" s="72" t="e">
        <f t="shared" ca="1" si="476"/>
        <v>#N/A</v>
      </c>
      <c r="L970" s="72" t="e">
        <f t="shared" ca="1" si="477"/>
        <v>#N/A</v>
      </c>
      <c r="M970" s="72" t="e">
        <f ca="1">VLOOKUP(G970,Coef!$C$2:$F$25,4)</f>
        <v>#N/A</v>
      </c>
      <c r="N970" s="31" t="e">
        <f ca="1">VLOOKUP(F970,Coef!$C$4:$D$23,2)</f>
        <v>#N/A</v>
      </c>
      <c r="O970" s="31" t="e">
        <f ca="1">MOD(VLOOKUP(H970,Coef!$C$2:$G$21,5)+MOD(E970+1,2)*15,20)</f>
        <v>#N/A</v>
      </c>
      <c r="P970" s="31" t="e">
        <f ca="1">VLOOKUP(N970,Coef!$A$27:$B$46,2)</f>
        <v>#N/A</v>
      </c>
      <c r="Q970" s="31" t="e">
        <f ca="1">VLOOKUP(N970,Coef!$A$27:$C$46,3)+O970/10-0.1</f>
        <v>#N/A</v>
      </c>
      <c r="R970" s="31" t="e">
        <f t="shared" ca="1" si="478"/>
        <v>#N/A</v>
      </c>
      <c r="S970" s="72" t="e">
        <f t="shared" ca="1" si="479"/>
        <v>#N/A</v>
      </c>
      <c r="T970" s="72" t="e">
        <f t="shared" ca="1" si="480"/>
        <v>#N/A</v>
      </c>
      <c r="U970" s="72" t="e">
        <f t="shared" ca="1" si="481"/>
        <v>#N/A</v>
      </c>
      <c r="V970" s="72" t="e">
        <f t="shared" ca="1" si="482"/>
        <v>#N/A</v>
      </c>
      <c r="W970" s="72" t="e">
        <f ca="1">(Coef!$J$9/(1+Coef!$J$8*(COS(V970))^2)^0.5)*Coef!$J$6</f>
        <v>#N/A</v>
      </c>
      <c r="X970" s="72" t="e">
        <f t="shared" ca="1" si="483"/>
        <v>#N/A</v>
      </c>
      <c r="Y970" s="72" t="e">
        <f t="shared" ca="1" si="484"/>
        <v>#N/A</v>
      </c>
      <c r="Z970" s="72" t="e">
        <f t="shared" ca="1" si="485"/>
        <v>#N/A</v>
      </c>
      <c r="AA970" s="72" t="e">
        <f t="shared" ca="1" si="486"/>
        <v>#N/A</v>
      </c>
      <c r="AB970" s="72" t="e">
        <f t="shared" ca="1" si="487"/>
        <v>#N/A</v>
      </c>
      <c r="AC970" s="72" t="e">
        <f t="shared" ca="1" si="488"/>
        <v>#N/A</v>
      </c>
      <c r="AD970" s="72" t="e">
        <f t="shared" ca="1" si="489"/>
        <v>#N/A</v>
      </c>
      <c r="AE970" s="72" t="e">
        <f ca="1">Coef!$J$6*Coef!$J$9*(V970-(Coef!$J$10*AB970)+(Coef!$J$11*AC970)-(Coef!$J$12*AD970))</f>
        <v>#N/A</v>
      </c>
      <c r="AF970" s="72" t="e">
        <f t="shared" ca="1" si="490"/>
        <v>#N/A</v>
      </c>
      <c r="AG970" s="72" t="e">
        <f ca="1">((Coef!$J$8*Y970^2)/2)*(COS(V970))^2</f>
        <v>#N/A</v>
      </c>
      <c r="AH970" s="72" t="e">
        <f t="shared" ca="1" si="491"/>
        <v>#N/A</v>
      </c>
      <c r="AI970" s="72" t="e">
        <f t="shared" ca="1" si="492"/>
        <v>#N/A</v>
      </c>
      <c r="AJ970" s="72" t="e">
        <f t="shared" ca="1" si="493"/>
        <v>#N/A</v>
      </c>
      <c r="AK970" s="72" t="e">
        <f t="shared" ca="1" si="494"/>
        <v>#N/A</v>
      </c>
      <c r="AL970" s="72" t="e">
        <f t="shared" ca="1" si="495"/>
        <v>#N/A</v>
      </c>
      <c r="AM970" s="72" t="e">
        <f ca="1">V970+(1+Coef!$J$8*(COS(V970))^2-(3/2)*Coef!$J$8*SIN(V970)*COS(V970)*(AL970-V970))*(AL970-V970)</f>
        <v>#N/A</v>
      </c>
      <c r="AN970" s="34" t="e">
        <f t="shared" ca="1" si="496"/>
        <v>#N/A</v>
      </c>
      <c r="AO970" s="33" t="e">
        <f t="shared" ca="1" si="497"/>
        <v>#N/A</v>
      </c>
      <c r="AP970" s="33" t="e">
        <f t="shared" ca="1" si="498"/>
        <v>#N/A</v>
      </c>
      <c r="AQ970" s="72" t="e">
        <f ca="1">'MGRS to Dist'!BP970</f>
        <v>#N/A</v>
      </c>
      <c r="AR970" s="72" t="e">
        <f ca="1">'MGRS to Dist'!BT970</f>
        <v>#N/A</v>
      </c>
      <c r="AS970" s="72" t="e">
        <f ca="1">'MGRS to Dist'!BU970</f>
        <v>#N/A</v>
      </c>
      <c r="AT970" s="72" t="e">
        <f ca="1">'MGRS to Dist'!BV970</f>
        <v>#N/A</v>
      </c>
    </row>
    <row r="971" spans="3:46" ht="16.5" customHeight="1">
      <c r="C971" s="72" t="str">
        <f t="shared" si="469"/>
        <v/>
      </c>
      <c r="D971" s="72" t="e">
        <f t="array" aca="1" ref="D971" ca="1">MATCH(TRUE,ISERROR(VALUE(MID(C971,ROW(INDIRECT("1:"&amp;LEN(C971))),1))),0)</f>
        <v>#N/A</v>
      </c>
      <c r="E971" s="72" t="e">
        <f t="shared" ca="1" si="470"/>
        <v>#N/A</v>
      </c>
      <c r="F971" s="72" t="e">
        <f t="shared" ca="1" si="471"/>
        <v>#N/A</v>
      </c>
      <c r="G971" s="72" t="e">
        <f t="shared" ca="1" si="472"/>
        <v>#N/A</v>
      </c>
      <c r="H971" s="72" t="e">
        <f t="shared" ca="1" si="473"/>
        <v>#N/A</v>
      </c>
      <c r="I971" s="72" t="e">
        <f t="shared" ca="1" si="474"/>
        <v>#N/A</v>
      </c>
      <c r="J971" s="72" t="e">
        <f t="shared" ca="1" si="475"/>
        <v>#N/A</v>
      </c>
      <c r="K971" s="72" t="e">
        <f t="shared" ca="1" si="476"/>
        <v>#N/A</v>
      </c>
      <c r="L971" s="72" t="e">
        <f t="shared" ca="1" si="477"/>
        <v>#N/A</v>
      </c>
      <c r="M971" s="72" t="e">
        <f ca="1">VLOOKUP(G971,Coef!$C$2:$F$25,4)</f>
        <v>#N/A</v>
      </c>
      <c r="N971" s="31" t="e">
        <f ca="1">VLOOKUP(F971,Coef!$C$4:$D$23,2)</f>
        <v>#N/A</v>
      </c>
      <c r="O971" s="31" t="e">
        <f ca="1">MOD(VLOOKUP(H971,Coef!$C$2:$G$21,5)+MOD(E971+1,2)*15,20)</f>
        <v>#N/A</v>
      </c>
      <c r="P971" s="31" t="e">
        <f ca="1">VLOOKUP(N971,Coef!$A$27:$B$46,2)</f>
        <v>#N/A</v>
      </c>
      <c r="Q971" s="31" t="e">
        <f ca="1">VLOOKUP(N971,Coef!$A$27:$C$46,3)+O971/10-0.1</f>
        <v>#N/A</v>
      </c>
      <c r="R971" s="31" t="e">
        <f t="shared" ca="1" si="478"/>
        <v>#N/A</v>
      </c>
      <c r="S971" s="72" t="e">
        <f t="shared" ca="1" si="479"/>
        <v>#N/A</v>
      </c>
      <c r="T971" s="72" t="e">
        <f t="shared" ca="1" si="480"/>
        <v>#N/A</v>
      </c>
      <c r="U971" s="72" t="e">
        <f t="shared" ca="1" si="481"/>
        <v>#N/A</v>
      </c>
      <c r="V971" s="72" t="e">
        <f t="shared" ca="1" si="482"/>
        <v>#N/A</v>
      </c>
      <c r="W971" s="72" t="e">
        <f ca="1">(Coef!$J$9/(1+Coef!$J$8*(COS(V971))^2)^0.5)*Coef!$J$6</f>
        <v>#N/A</v>
      </c>
      <c r="X971" s="72" t="e">
        <f t="shared" ca="1" si="483"/>
        <v>#N/A</v>
      </c>
      <c r="Y971" s="72" t="e">
        <f t="shared" ca="1" si="484"/>
        <v>#N/A</v>
      </c>
      <c r="Z971" s="72" t="e">
        <f t="shared" ca="1" si="485"/>
        <v>#N/A</v>
      </c>
      <c r="AA971" s="72" t="e">
        <f t="shared" ca="1" si="486"/>
        <v>#N/A</v>
      </c>
      <c r="AB971" s="72" t="e">
        <f t="shared" ca="1" si="487"/>
        <v>#N/A</v>
      </c>
      <c r="AC971" s="72" t="e">
        <f t="shared" ca="1" si="488"/>
        <v>#N/A</v>
      </c>
      <c r="AD971" s="72" t="e">
        <f t="shared" ca="1" si="489"/>
        <v>#N/A</v>
      </c>
      <c r="AE971" s="72" t="e">
        <f ca="1">Coef!$J$6*Coef!$J$9*(V971-(Coef!$J$10*AB971)+(Coef!$J$11*AC971)-(Coef!$J$12*AD971))</f>
        <v>#N/A</v>
      </c>
      <c r="AF971" s="72" t="e">
        <f t="shared" ca="1" si="490"/>
        <v>#N/A</v>
      </c>
      <c r="AG971" s="72" t="e">
        <f ca="1">((Coef!$J$8*Y971^2)/2)*(COS(V971))^2</f>
        <v>#N/A</v>
      </c>
      <c r="AH971" s="72" t="e">
        <f t="shared" ca="1" si="491"/>
        <v>#N/A</v>
      </c>
      <c r="AI971" s="72" t="e">
        <f t="shared" ca="1" si="492"/>
        <v>#N/A</v>
      </c>
      <c r="AJ971" s="72" t="e">
        <f t="shared" ca="1" si="493"/>
        <v>#N/A</v>
      </c>
      <c r="AK971" s="72" t="e">
        <f t="shared" ca="1" si="494"/>
        <v>#N/A</v>
      </c>
      <c r="AL971" s="72" t="e">
        <f t="shared" ca="1" si="495"/>
        <v>#N/A</v>
      </c>
      <c r="AM971" s="72" t="e">
        <f ca="1">V971+(1+Coef!$J$8*(COS(V971))^2-(3/2)*Coef!$J$8*SIN(V971)*COS(V971)*(AL971-V971))*(AL971-V971)</f>
        <v>#N/A</v>
      </c>
      <c r="AN971" s="34" t="e">
        <f t="shared" ca="1" si="496"/>
        <v>#N/A</v>
      </c>
      <c r="AO971" s="33" t="e">
        <f t="shared" ca="1" si="497"/>
        <v>#N/A</v>
      </c>
      <c r="AP971" s="33" t="e">
        <f t="shared" ca="1" si="498"/>
        <v>#N/A</v>
      </c>
      <c r="AQ971" s="72" t="e">
        <f ca="1">'MGRS to Dist'!BP971</f>
        <v>#N/A</v>
      </c>
      <c r="AR971" s="72" t="e">
        <f ca="1">'MGRS to Dist'!BT971</f>
        <v>#N/A</v>
      </c>
      <c r="AS971" s="72" t="e">
        <f ca="1">'MGRS to Dist'!BU971</f>
        <v>#N/A</v>
      </c>
      <c r="AT971" s="72" t="e">
        <f ca="1">'MGRS to Dist'!BV971</f>
        <v>#N/A</v>
      </c>
    </row>
    <row r="972" spans="3:46" ht="16.5" customHeight="1">
      <c r="C972" s="72" t="str">
        <f t="shared" si="469"/>
        <v/>
      </c>
      <c r="D972" s="72" t="e">
        <f t="array" aca="1" ref="D972" ca="1">MATCH(TRUE,ISERROR(VALUE(MID(C972,ROW(INDIRECT("1:"&amp;LEN(C972))),1))),0)</f>
        <v>#N/A</v>
      </c>
      <c r="E972" s="72" t="e">
        <f t="shared" ca="1" si="470"/>
        <v>#N/A</v>
      </c>
      <c r="F972" s="72" t="e">
        <f t="shared" ca="1" si="471"/>
        <v>#N/A</v>
      </c>
      <c r="G972" s="72" t="e">
        <f t="shared" ca="1" si="472"/>
        <v>#N/A</v>
      </c>
      <c r="H972" s="72" t="e">
        <f t="shared" ca="1" si="473"/>
        <v>#N/A</v>
      </c>
      <c r="I972" s="72" t="e">
        <f t="shared" ca="1" si="474"/>
        <v>#N/A</v>
      </c>
      <c r="J972" s="72" t="e">
        <f t="shared" ca="1" si="475"/>
        <v>#N/A</v>
      </c>
      <c r="K972" s="72" t="e">
        <f t="shared" ca="1" si="476"/>
        <v>#N/A</v>
      </c>
      <c r="L972" s="72" t="e">
        <f t="shared" ca="1" si="477"/>
        <v>#N/A</v>
      </c>
      <c r="M972" s="72" t="e">
        <f ca="1">VLOOKUP(G972,Coef!$C$2:$F$25,4)</f>
        <v>#N/A</v>
      </c>
      <c r="N972" s="31" t="e">
        <f ca="1">VLOOKUP(F972,Coef!$C$4:$D$23,2)</f>
        <v>#N/A</v>
      </c>
      <c r="O972" s="31" t="e">
        <f ca="1">MOD(VLOOKUP(H972,Coef!$C$2:$G$21,5)+MOD(E972+1,2)*15,20)</f>
        <v>#N/A</v>
      </c>
      <c r="P972" s="31" t="e">
        <f ca="1">VLOOKUP(N972,Coef!$A$27:$B$46,2)</f>
        <v>#N/A</v>
      </c>
      <c r="Q972" s="31" t="e">
        <f ca="1">VLOOKUP(N972,Coef!$A$27:$C$46,3)+O972/10-0.1</f>
        <v>#N/A</v>
      </c>
      <c r="R972" s="31" t="e">
        <f t="shared" ca="1" si="478"/>
        <v>#N/A</v>
      </c>
      <c r="S972" s="72" t="e">
        <f t="shared" ca="1" si="479"/>
        <v>#N/A</v>
      </c>
      <c r="T972" s="72" t="e">
        <f t="shared" ca="1" si="480"/>
        <v>#N/A</v>
      </c>
      <c r="U972" s="72" t="e">
        <f t="shared" ca="1" si="481"/>
        <v>#N/A</v>
      </c>
      <c r="V972" s="72" t="e">
        <f t="shared" ca="1" si="482"/>
        <v>#N/A</v>
      </c>
      <c r="W972" s="72" t="e">
        <f ca="1">(Coef!$J$9/(1+Coef!$J$8*(COS(V972))^2)^0.5)*Coef!$J$6</f>
        <v>#N/A</v>
      </c>
      <c r="X972" s="72" t="e">
        <f t="shared" ca="1" si="483"/>
        <v>#N/A</v>
      </c>
      <c r="Y972" s="72" t="e">
        <f t="shared" ca="1" si="484"/>
        <v>#N/A</v>
      </c>
      <c r="Z972" s="72" t="e">
        <f t="shared" ca="1" si="485"/>
        <v>#N/A</v>
      </c>
      <c r="AA972" s="72" t="e">
        <f t="shared" ca="1" si="486"/>
        <v>#N/A</v>
      </c>
      <c r="AB972" s="72" t="e">
        <f t="shared" ca="1" si="487"/>
        <v>#N/A</v>
      </c>
      <c r="AC972" s="72" t="e">
        <f t="shared" ca="1" si="488"/>
        <v>#N/A</v>
      </c>
      <c r="AD972" s="72" t="e">
        <f t="shared" ca="1" si="489"/>
        <v>#N/A</v>
      </c>
      <c r="AE972" s="72" t="e">
        <f ca="1">Coef!$J$6*Coef!$J$9*(V972-(Coef!$J$10*AB972)+(Coef!$J$11*AC972)-(Coef!$J$12*AD972))</f>
        <v>#N/A</v>
      </c>
      <c r="AF972" s="72" t="e">
        <f t="shared" ca="1" si="490"/>
        <v>#N/A</v>
      </c>
      <c r="AG972" s="72" t="e">
        <f ca="1">((Coef!$J$8*Y972^2)/2)*(COS(V972))^2</f>
        <v>#N/A</v>
      </c>
      <c r="AH972" s="72" t="e">
        <f t="shared" ca="1" si="491"/>
        <v>#N/A</v>
      </c>
      <c r="AI972" s="72" t="e">
        <f t="shared" ca="1" si="492"/>
        <v>#N/A</v>
      </c>
      <c r="AJ972" s="72" t="e">
        <f t="shared" ca="1" si="493"/>
        <v>#N/A</v>
      </c>
      <c r="AK972" s="72" t="e">
        <f t="shared" ca="1" si="494"/>
        <v>#N/A</v>
      </c>
      <c r="AL972" s="72" t="e">
        <f t="shared" ca="1" si="495"/>
        <v>#N/A</v>
      </c>
      <c r="AM972" s="72" t="e">
        <f ca="1">V972+(1+Coef!$J$8*(COS(V972))^2-(3/2)*Coef!$J$8*SIN(V972)*COS(V972)*(AL972-V972))*(AL972-V972)</f>
        <v>#N/A</v>
      </c>
      <c r="AN972" s="34" t="e">
        <f t="shared" ca="1" si="496"/>
        <v>#N/A</v>
      </c>
      <c r="AO972" s="33" t="e">
        <f t="shared" ca="1" si="497"/>
        <v>#N/A</v>
      </c>
      <c r="AP972" s="33" t="e">
        <f t="shared" ca="1" si="498"/>
        <v>#N/A</v>
      </c>
      <c r="AQ972" s="72" t="e">
        <f ca="1">'MGRS to Dist'!BP972</f>
        <v>#N/A</v>
      </c>
      <c r="AR972" s="72" t="e">
        <f ca="1">'MGRS to Dist'!BT972</f>
        <v>#N/A</v>
      </c>
      <c r="AS972" s="72" t="e">
        <f ca="1">'MGRS to Dist'!BU972</f>
        <v>#N/A</v>
      </c>
      <c r="AT972" s="72" t="e">
        <f ca="1">'MGRS to Dist'!BV972</f>
        <v>#N/A</v>
      </c>
    </row>
    <row r="973" spans="3:46" ht="16.5" customHeight="1">
      <c r="C973" s="72" t="str">
        <f t="shared" si="469"/>
        <v/>
      </c>
      <c r="D973" s="72" t="e">
        <f t="array" aca="1" ref="D973" ca="1">MATCH(TRUE,ISERROR(VALUE(MID(C973,ROW(INDIRECT("1:"&amp;LEN(C973))),1))),0)</f>
        <v>#N/A</v>
      </c>
      <c r="E973" s="72" t="e">
        <f t="shared" ca="1" si="470"/>
        <v>#N/A</v>
      </c>
      <c r="F973" s="72" t="e">
        <f t="shared" ca="1" si="471"/>
        <v>#N/A</v>
      </c>
      <c r="G973" s="72" t="e">
        <f t="shared" ca="1" si="472"/>
        <v>#N/A</v>
      </c>
      <c r="H973" s="72" t="e">
        <f t="shared" ca="1" si="473"/>
        <v>#N/A</v>
      </c>
      <c r="I973" s="72" t="e">
        <f t="shared" ca="1" si="474"/>
        <v>#N/A</v>
      </c>
      <c r="J973" s="72" t="e">
        <f t="shared" ca="1" si="475"/>
        <v>#N/A</v>
      </c>
      <c r="K973" s="72" t="e">
        <f t="shared" ca="1" si="476"/>
        <v>#N/A</v>
      </c>
      <c r="L973" s="72" t="e">
        <f t="shared" ca="1" si="477"/>
        <v>#N/A</v>
      </c>
      <c r="M973" s="72" t="e">
        <f ca="1">VLOOKUP(G973,Coef!$C$2:$F$25,4)</f>
        <v>#N/A</v>
      </c>
      <c r="N973" s="31" t="e">
        <f ca="1">VLOOKUP(F973,Coef!$C$4:$D$23,2)</f>
        <v>#N/A</v>
      </c>
      <c r="O973" s="31" t="e">
        <f ca="1">MOD(VLOOKUP(H973,Coef!$C$2:$G$21,5)+MOD(E973+1,2)*15,20)</f>
        <v>#N/A</v>
      </c>
      <c r="P973" s="31" t="e">
        <f ca="1">VLOOKUP(N973,Coef!$A$27:$B$46,2)</f>
        <v>#N/A</v>
      </c>
      <c r="Q973" s="31" t="e">
        <f ca="1">VLOOKUP(N973,Coef!$A$27:$C$46,3)+O973/10-0.1</f>
        <v>#N/A</v>
      </c>
      <c r="R973" s="31" t="e">
        <f t="shared" ca="1" si="478"/>
        <v>#N/A</v>
      </c>
      <c r="S973" s="72" t="e">
        <f t="shared" ca="1" si="479"/>
        <v>#N/A</v>
      </c>
      <c r="T973" s="72" t="e">
        <f t="shared" ca="1" si="480"/>
        <v>#N/A</v>
      </c>
      <c r="U973" s="72" t="e">
        <f t="shared" ca="1" si="481"/>
        <v>#N/A</v>
      </c>
      <c r="V973" s="72" t="e">
        <f t="shared" ca="1" si="482"/>
        <v>#N/A</v>
      </c>
      <c r="W973" s="72" t="e">
        <f ca="1">(Coef!$J$9/(1+Coef!$J$8*(COS(V973))^2)^0.5)*Coef!$J$6</f>
        <v>#N/A</v>
      </c>
      <c r="X973" s="72" t="e">
        <f t="shared" ca="1" si="483"/>
        <v>#N/A</v>
      </c>
      <c r="Y973" s="72" t="e">
        <f t="shared" ca="1" si="484"/>
        <v>#N/A</v>
      </c>
      <c r="Z973" s="72" t="e">
        <f t="shared" ca="1" si="485"/>
        <v>#N/A</v>
      </c>
      <c r="AA973" s="72" t="e">
        <f t="shared" ca="1" si="486"/>
        <v>#N/A</v>
      </c>
      <c r="AB973" s="72" t="e">
        <f t="shared" ca="1" si="487"/>
        <v>#N/A</v>
      </c>
      <c r="AC973" s="72" t="e">
        <f t="shared" ca="1" si="488"/>
        <v>#N/A</v>
      </c>
      <c r="AD973" s="72" t="e">
        <f t="shared" ca="1" si="489"/>
        <v>#N/A</v>
      </c>
      <c r="AE973" s="72" t="e">
        <f ca="1">Coef!$J$6*Coef!$J$9*(V973-(Coef!$J$10*AB973)+(Coef!$J$11*AC973)-(Coef!$J$12*AD973))</f>
        <v>#N/A</v>
      </c>
      <c r="AF973" s="72" t="e">
        <f t="shared" ca="1" si="490"/>
        <v>#N/A</v>
      </c>
      <c r="AG973" s="72" t="e">
        <f ca="1">((Coef!$J$8*Y973^2)/2)*(COS(V973))^2</f>
        <v>#N/A</v>
      </c>
      <c r="AH973" s="72" t="e">
        <f t="shared" ca="1" si="491"/>
        <v>#N/A</v>
      </c>
      <c r="AI973" s="72" t="e">
        <f t="shared" ca="1" si="492"/>
        <v>#N/A</v>
      </c>
      <c r="AJ973" s="72" t="e">
        <f t="shared" ca="1" si="493"/>
        <v>#N/A</v>
      </c>
      <c r="AK973" s="72" t="e">
        <f t="shared" ca="1" si="494"/>
        <v>#N/A</v>
      </c>
      <c r="AL973" s="72" t="e">
        <f t="shared" ca="1" si="495"/>
        <v>#N/A</v>
      </c>
      <c r="AM973" s="72" t="e">
        <f ca="1">V973+(1+Coef!$J$8*(COS(V973))^2-(3/2)*Coef!$J$8*SIN(V973)*COS(V973)*(AL973-V973))*(AL973-V973)</f>
        <v>#N/A</v>
      </c>
      <c r="AN973" s="34" t="e">
        <f t="shared" ca="1" si="496"/>
        <v>#N/A</v>
      </c>
      <c r="AO973" s="33" t="e">
        <f t="shared" ca="1" si="497"/>
        <v>#N/A</v>
      </c>
      <c r="AP973" s="33" t="e">
        <f t="shared" ca="1" si="498"/>
        <v>#N/A</v>
      </c>
      <c r="AQ973" s="72" t="e">
        <f ca="1">'MGRS to Dist'!BP973</f>
        <v>#N/A</v>
      </c>
      <c r="AR973" s="72" t="e">
        <f ca="1">'MGRS to Dist'!BT973</f>
        <v>#N/A</v>
      </c>
      <c r="AS973" s="72" t="e">
        <f ca="1">'MGRS to Dist'!BU973</f>
        <v>#N/A</v>
      </c>
      <c r="AT973" s="72" t="e">
        <f ca="1">'MGRS to Dist'!BV973</f>
        <v>#N/A</v>
      </c>
    </row>
    <row r="974" spans="3:46" ht="16.5" customHeight="1">
      <c r="C974" s="72" t="str">
        <f t="shared" si="469"/>
        <v/>
      </c>
      <c r="D974" s="72" t="e">
        <f t="array" aca="1" ref="D974" ca="1">MATCH(TRUE,ISERROR(VALUE(MID(C974,ROW(INDIRECT("1:"&amp;LEN(C974))),1))),0)</f>
        <v>#N/A</v>
      </c>
      <c r="E974" s="72" t="e">
        <f t="shared" ca="1" si="470"/>
        <v>#N/A</v>
      </c>
      <c r="F974" s="72" t="e">
        <f t="shared" ca="1" si="471"/>
        <v>#N/A</v>
      </c>
      <c r="G974" s="72" t="e">
        <f t="shared" ca="1" si="472"/>
        <v>#N/A</v>
      </c>
      <c r="H974" s="72" t="e">
        <f t="shared" ca="1" si="473"/>
        <v>#N/A</v>
      </c>
      <c r="I974" s="72" t="e">
        <f t="shared" ca="1" si="474"/>
        <v>#N/A</v>
      </c>
      <c r="J974" s="72" t="e">
        <f t="shared" ca="1" si="475"/>
        <v>#N/A</v>
      </c>
      <c r="K974" s="72" t="e">
        <f t="shared" ca="1" si="476"/>
        <v>#N/A</v>
      </c>
      <c r="L974" s="72" t="e">
        <f t="shared" ca="1" si="477"/>
        <v>#N/A</v>
      </c>
      <c r="M974" s="72" t="e">
        <f ca="1">VLOOKUP(G974,Coef!$C$2:$F$25,4)</f>
        <v>#N/A</v>
      </c>
      <c r="N974" s="31" t="e">
        <f ca="1">VLOOKUP(F974,Coef!$C$4:$D$23,2)</f>
        <v>#N/A</v>
      </c>
      <c r="O974" s="31" t="e">
        <f ca="1">MOD(VLOOKUP(H974,Coef!$C$2:$G$21,5)+MOD(E974+1,2)*15,20)</f>
        <v>#N/A</v>
      </c>
      <c r="P974" s="31" t="e">
        <f ca="1">VLOOKUP(N974,Coef!$A$27:$B$46,2)</f>
        <v>#N/A</v>
      </c>
      <c r="Q974" s="31" t="e">
        <f ca="1">VLOOKUP(N974,Coef!$A$27:$C$46,3)+O974/10-0.1</f>
        <v>#N/A</v>
      </c>
      <c r="R974" s="31" t="e">
        <f t="shared" ca="1" si="478"/>
        <v>#N/A</v>
      </c>
      <c r="S974" s="72" t="e">
        <f t="shared" ca="1" si="479"/>
        <v>#N/A</v>
      </c>
      <c r="T974" s="72" t="e">
        <f t="shared" ca="1" si="480"/>
        <v>#N/A</v>
      </c>
      <c r="U974" s="72" t="e">
        <f t="shared" ca="1" si="481"/>
        <v>#N/A</v>
      </c>
      <c r="V974" s="72" t="e">
        <f t="shared" ca="1" si="482"/>
        <v>#N/A</v>
      </c>
      <c r="W974" s="72" t="e">
        <f ca="1">(Coef!$J$9/(1+Coef!$J$8*(COS(V974))^2)^0.5)*Coef!$J$6</f>
        <v>#N/A</v>
      </c>
      <c r="X974" s="72" t="e">
        <f t="shared" ca="1" si="483"/>
        <v>#N/A</v>
      </c>
      <c r="Y974" s="72" t="e">
        <f t="shared" ca="1" si="484"/>
        <v>#N/A</v>
      </c>
      <c r="Z974" s="72" t="e">
        <f t="shared" ca="1" si="485"/>
        <v>#N/A</v>
      </c>
      <c r="AA974" s="72" t="e">
        <f t="shared" ca="1" si="486"/>
        <v>#N/A</v>
      </c>
      <c r="AB974" s="72" t="e">
        <f t="shared" ca="1" si="487"/>
        <v>#N/A</v>
      </c>
      <c r="AC974" s="72" t="e">
        <f t="shared" ca="1" si="488"/>
        <v>#N/A</v>
      </c>
      <c r="AD974" s="72" t="e">
        <f t="shared" ca="1" si="489"/>
        <v>#N/A</v>
      </c>
      <c r="AE974" s="72" t="e">
        <f ca="1">Coef!$J$6*Coef!$J$9*(V974-(Coef!$J$10*AB974)+(Coef!$J$11*AC974)-(Coef!$J$12*AD974))</f>
        <v>#N/A</v>
      </c>
      <c r="AF974" s="72" t="e">
        <f t="shared" ca="1" si="490"/>
        <v>#N/A</v>
      </c>
      <c r="AG974" s="72" t="e">
        <f ca="1">((Coef!$J$8*Y974^2)/2)*(COS(V974))^2</f>
        <v>#N/A</v>
      </c>
      <c r="AH974" s="72" t="e">
        <f t="shared" ca="1" si="491"/>
        <v>#N/A</v>
      </c>
      <c r="AI974" s="72" t="e">
        <f t="shared" ca="1" si="492"/>
        <v>#N/A</v>
      </c>
      <c r="AJ974" s="72" t="e">
        <f t="shared" ca="1" si="493"/>
        <v>#N/A</v>
      </c>
      <c r="AK974" s="72" t="e">
        <f t="shared" ca="1" si="494"/>
        <v>#N/A</v>
      </c>
      <c r="AL974" s="72" t="e">
        <f t="shared" ca="1" si="495"/>
        <v>#N/A</v>
      </c>
      <c r="AM974" s="72" t="e">
        <f ca="1">V974+(1+Coef!$J$8*(COS(V974))^2-(3/2)*Coef!$J$8*SIN(V974)*COS(V974)*(AL974-V974))*(AL974-V974)</f>
        <v>#N/A</v>
      </c>
      <c r="AN974" s="34" t="e">
        <f t="shared" ca="1" si="496"/>
        <v>#N/A</v>
      </c>
      <c r="AO974" s="33" t="e">
        <f t="shared" ca="1" si="497"/>
        <v>#N/A</v>
      </c>
      <c r="AP974" s="33" t="e">
        <f t="shared" ca="1" si="498"/>
        <v>#N/A</v>
      </c>
      <c r="AQ974" s="72" t="e">
        <f ca="1">'MGRS to Dist'!BP974</f>
        <v>#N/A</v>
      </c>
      <c r="AR974" s="72" t="e">
        <f ca="1">'MGRS to Dist'!BT974</f>
        <v>#N/A</v>
      </c>
      <c r="AS974" s="72" t="e">
        <f ca="1">'MGRS to Dist'!BU974</f>
        <v>#N/A</v>
      </c>
      <c r="AT974" s="72" t="e">
        <f ca="1">'MGRS to Dist'!BV974</f>
        <v>#N/A</v>
      </c>
    </row>
    <row r="975" spans="3:46" ht="16.5" customHeight="1">
      <c r="C975" s="72" t="str">
        <f t="shared" si="469"/>
        <v/>
      </c>
      <c r="D975" s="72" t="e">
        <f t="array" aca="1" ref="D975" ca="1">MATCH(TRUE,ISERROR(VALUE(MID(C975,ROW(INDIRECT("1:"&amp;LEN(C975))),1))),0)</f>
        <v>#N/A</v>
      </c>
      <c r="E975" s="72" t="e">
        <f t="shared" ca="1" si="470"/>
        <v>#N/A</v>
      </c>
      <c r="F975" s="72" t="e">
        <f t="shared" ca="1" si="471"/>
        <v>#N/A</v>
      </c>
      <c r="G975" s="72" t="e">
        <f t="shared" ca="1" si="472"/>
        <v>#N/A</v>
      </c>
      <c r="H975" s="72" t="e">
        <f t="shared" ca="1" si="473"/>
        <v>#N/A</v>
      </c>
      <c r="I975" s="72" t="e">
        <f t="shared" ca="1" si="474"/>
        <v>#N/A</v>
      </c>
      <c r="J975" s="72" t="e">
        <f t="shared" ca="1" si="475"/>
        <v>#N/A</v>
      </c>
      <c r="K975" s="72" t="e">
        <f t="shared" ca="1" si="476"/>
        <v>#N/A</v>
      </c>
      <c r="L975" s="72" t="e">
        <f t="shared" ca="1" si="477"/>
        <v>#N/A</v>
      </c>
      <c r="M975" s="72" t="e">
        <f ca="1">VLOOKUP(G975,Coef!$C$2:$F$25,4)</f>
        <v>#N/A</v>
      </c>
      <c r="N975" s="31" t="e">
        <f ca="1">VLOOKUP(F975,Coef!$C$4:$D$23,2)</f>
        <v>#N/A</v>
      </c>
      <c r="O975" s="31" t="e">
        <f ca="1">MOD(VLOOKUP(H975,Coef!$C$2:$G$21,5)+MOD(E975+1,2)*15,20)</f>
        <v>#N/A</v>
      </c>
      <c r="P975" s="31" t="e">
        <f ca="1">VLOOKUP(N975,Coef!$A$27:$B$46,2)</f>
        <v>#N/A</v>
      </c>
      <c r="Q975" s="31" t="e">
        <f ca="1">VLOOKUP(N975,Coef!$A$27:$C$46,3)+O975/10-0.1</f>
        <v>#N/A</v>
      </c>
      <c r="R975" s="31" t="e">
        <f t="shared" ca="1" si="478"/>
        <v>#N/A</v>
      </c>
      <c r="S975" s="72" t="e">
        <f t="shared" ca="1" si="479"/>
        <v>#N/A</v>
      </c>
      <c r="T975" s="72" t="e">
        <f t="shared" ca="1" si="480"/>
        <v>#N/A</v>
      </c>
      <c r="U975" s="72" t="e">
        <f t="shared" ca="1" si="481"/>
        <v>#N/A</v>
      </c>
      <c r="V975" s="72" t="e">
        <f t="shared" ca="1" si="482"/>
        <v>#N/A</v>
      </c>
      <c r="W975" s="72" t="e">
        <f ca="1">(Coef!$J$9/(1+Coef!$J$8*(COS(V975))^2)^0.5)*Coef!$J$6</f>
        <v>#N/A</v>
      </c>
      <c r="X975" s="72" t="e">
        <f t="shared" ca="1" si="483"/>
        <v>#N/A</v>
      </c>
      <c r="Y975" s="72" t="e">
        <f t="shared" ca="1" si="484"/>
        <v>#N/A</v>
      </c>
      <c r="Z975" s="72" t="e">
        <f t="shared" ca="1" si="485"/>
        <v>#N/A</v>
      </c>
      <c r="AA975" s="72" t="e">
        <f t="shared" ca="1" si="486"/>
        <v>#N/A</v>
      </c>
      <c r="AB975" s="72" t="e">
        <f t="shared" ca="1" si="487"/>
        <v>#N/A</v>
      </c>
      <c r="AC975" s="72" t="e">
        <f t="shared" ca="1" si="488"/>
        <v>#N/A</v>
      </c>
      <c r="AD975" s="72" t="e">
        <f t="shared" ca="1" si="489"/>
        <v>#N/A</v>
      </c>
      <c r="AE975" s="72" t="e">
        <f ca="1">Coef!$J$6*Coef!$J$9*(V975-(Coef!$J$10*AB975)+(Coef!$J$11*AC975)-(Coef!$J$12*AD975))</f>
        <v>#N/A</v>
      </c>
      <c r="AF975" s="72" t="e">
        <f t="shared" ca="1" si="490"/>
        <v>#N/A</v>
      </c>
      <c r="AG975" s="72" t="e">
        <f ca="1">((Coef!$J$8*Y975^2)/2)*(COS(V975))^2</f>
        <v>#N/A</v>
      </c>
      <c r="AH975" s="72" t="e">
        <f t="shared" ca="1" si="491"/>
        <v>#N/A</v>
      </c>
      <c r="AI975" s="72" t="e">
        <f t="shared" ca="1" si="492"/>
        <v>#N/A</v>
      </c>
      <c r="AJ975" s="72" t="e">
        <f t="shared" ca="1" si="493"/>
        <v>#N/A</v>
      </c>
      <c r="AK975" s="72" t="e">
        <f t="shared" ca="1" si="494"/>
        <v>#N/A</v>
      </c>
      <c r="AL975" s="72" t="e">
        <f t="shared" ca="1" si="495"/>
        <v>#N/A</v>
      </c>
      <c r="AM975" s="72" t="e">
        <f ca="1">V975+(1+Coef!$J$8*(COS(V975))^2-(3/2)*Coef!$J$8*SIN(V975)*COS(V975)*(AL975-V975))*(AL975-V975)</f>
        <v>#N/A</v>
      </c>
      <c r="AN975" s="34" t="e">
        <f t="shared" ca="1" si="496"/>
        <v>#N/A</v>
      </c>
      <c r="AO975" s="33" t="e">
        <f t="shared" ca="1" si="497"/>
        <v>#N/A</v>
      </c>
      <c r="AP975" s="33" t="e">
        <f t="shared" ca="1" si="498"/>
        <v>#N/A</v>
      </c>
      <c r="AQ975" s="72" t="e">
        <f ca="1">'MGRS to Dist'!BP975</f>
        <v>#N/A</v>
      </c>
      <c r="AR975" s="72" t="e">
        <f ca="1">'MGRS to Dist'!BT975</f>
        <v>#N/A</v>
      </c>
      <c r="AS975" s="72" t="e">
        <f ca="1">'MGRS to Dist'!BU975</f>
        <v>#N/A</v>
      </c>
      <c r="AT975" s="72" t="e">
        <f ca="1">'MGRS to Dist'!BV975</f>
        <v>#N/A</v>
      </c>
    </row>
    <row r="976" spans="3:46" ht="16.5" customHeight="1">
      <c r="C976" s="72" t="str">
        <f t="shared" si="469"/>
        <v/>
      </c>
      <c r="D976" s="72" t="e">
        <f t="array" aca="1" ref="D976" ca="1">MATCH(TRUE,ISERROR(VALUE(MID(C976,ROW(INDIRECT("1:"&amp;LEN(C976))),1))),0)</f>
        <v>#N/A</v>
      </c>
      <c r="E976" s="72" t="e">
        <f t="shared" ca="1" si="470"/>
        <v>#N/A</v>
      </c>
      <c r="F976" s="72" t="e">
        <f t="shared" ca="1" si="471"/>
        <v>#N/A</v>
      </c>
      <c r="G976" s="72" t="e">
        <f t="shared" ca="1" si="472"/>
        <v>#N/A</v>
      </c>
      <c r="H976" s="72" t="e">
        <f t="shared" ca="1" si="473"/>
        <v>#N/A</v>
      </c>
      <c r="I976" s="72" t="e">
        <f t="shared" ca="1" si="474"/>
        <v>#N/A</v>
      </c>
      <c r="J976" s="72" t="e">
        <f t="shared" ca="1" si="475"/>
        <v>#N/A</v>
      </c>
      <c r="K976" s="72" t="e">
        <f t="shared" ca="1" si="476"/>
        <v>#N/A</v>
      </c>
      <c r="L976" s="72" t="e">
        <f t="shared" ca="1" si="477"/>
        <v>#N/A</v>
      </c>
      <c r="M976" s="72" t="e">
        <f ca="1">VLOOKUP(G976,Coef!$C$2:$F$25,4)</f>
        <v>#N/A</v>
      </c>
      <c r="N976" s="31" t="e">
        <f ca="1">VLOOKUP(F976,Coef!$C$4:$D$23,2)</f>
        <v>#N/A</v>
      </c>
      <c r="O976" s="31" t="e">
        <f ca="1">MOD(VLOOKUP(H976,Coef!$C$2:$G$21,5)+MOD(E976+1,2)*15,20)</f>
        <v>#N/A</v>
      </c>
      <c r="P976" s="31" t="e">
        <f ca="1">VLOOKUP(N976,Coef!$A$27:$B$46,2)</f>
        <v>#N/A</v>
      </c>
      <c r="Q976" s="31" t="e">
        <f ca="1">VLOOKUP(N976,Coef!$A$27:$C$46,3)+O976/10-0.1</f>
        <v>#N/A</v>
      </c>
      <c r="R976" s="31" t="e">
        <f t="shared" ca="1" si="478"/>
        <v>#N/A</v>
      </c>
      <c r="S976" s="72" t="e">
        <f t="shared" ca="1" si="479"/>
        <v>#N/A</v>
      </c>
      <c r="T976" s="72" t="e">
        <f t="shared" ca="1" si="480"/>
        <v>#N/A</v>
      </c>
      <c r="U976" s="72" t="e">
        <f t="shared" ca="1" si="481"/>
        <v>#N/A</v>
      </c>
      <c r="V976" s="72" t="e">
        <f t="shared" ca="1" si="482"/>
        <v>#N/A</v>
      </c>
      <c r="W976" s="72" t="e">
        <f ca="1">(Coef!$J$9/(1+Coef!$J$8*(COS(V976))^2)^0.5)*Coef!$J$6</f>
        <v>#N/A</v>
      </c>
      <c r="X976" s="72" t="e">
        <f t="shared" ca="1" si="483"/>
        <v>#N/A</v>
      </c>
      <c r="Y976" s="72" t="e">
        <f t="shared" ca="1" si="484"/>
        <v>#N/A</v>
      </c>
      <c r="Z976" s="72" t="e">
        <f t="shared" ca="1" si="485"/>
        <v>#N/A</v>
      </c>
      <c r="AA976" s="72" t="e">
        <f t="shared" ca="1" si="486"/>
        <v>#N/A</v>
      </c>
      <c r="AB976" s="72" t="e">
        <f t="shared" ca="1" si="487"/>
        <v>#N/A</v>
      </c>
      <c r="AC976" s="72" t="e">
        <f t="shared" ca="1" si="488"/>
        <v>#N/A</v>
      </c>
      <c r="AD976" s="72" t="e">
        <f t="shared" ca="1" si="489"/>
        <v>#N/A</v>
      </c>
      <c r="AE976" s="72" t="e">
        <f ca="1">Coef!$J$6*Coef!$J$9*(V976-(Coef!$J$10*AB976)+(Coef!$J$11*AC976)-(Coef!$J$12*AD976))</f>
        <v>#N/A</v>
      </c>
      <c r="AF976" s="72" t="e">
        <f t="shared" ca="1" si="490"/>
        <v>#N/A</v>
      </c>
      <c r="AG976" s="72" t="e">
        <f ca="1">((Coef!$J$8*Y976^2)/2)*(COS(V976))^2</f>
        <v>#N/A</v>
      </c>
      <c r="AH976" s="72" t="e">
        <f t="shared" ca="1" si="491"/>
        <v>#N/A</v>
      </c>
      <c r="AI976" s="72" t="e">
        <f t="shared" ca="1" si="492"/>
        <v>#N/A</v>
      </c>
      <c r="AJ976" s="72" t="e">
        <f t="shared" ca="1" si="493"/>
        <v>#N/A</v>
      </c>
      <c r="AK976" s="72" t="e">
        <f t="shared" ca="1" si="494"/>
        <v>#N/A</v>
      </c>
      <c r="AL976" s="72" t="e">
        <f t="shared" ca="1" si="495"/>
        <v>#N/A</v>
      </c>
      <c r="AM976" s="72" t="e">
        <f ca="1">V976+(1+Coef!$J$8*(COS(V976))^2-(3/2)*Coef!$J$8*SIN(V976)*COS(V976)*(AL976-V976))*(AL976-V976)</f>
        <v>#N/A</v>
      </c>
      <c r="AN976" s="34" t="e">
        <f t="shared" ca="1" si="496"/>
        <v>#N/A</v>
      </c>
      <c r="AO976" s="33" t="e">
        <f t="shared" ca="1" si="497"/>
        <v>#N/A</v>
      </c>
      <c r="AP976" s="33" t="e">
        <f t="shared" ca="1" si="498"/>
        <v>#N/A</v>
      </c>
      <c r="AQ976" s="72" t="e">
        <f ca="1">'MGRS to Dist'!BP976</f>
        <v>#N/A</v>
      </c>
      <c r="AR976" s="72" t="e">
        <f ca="1">'MGRS to Dist'!BT976</f>
        <v>#N/A</v>
      </c>
      <c r="AS976" s="72" t="e">
        <f ca="1">'MGRS to Dist'!BU976</f>
        <v>#N/A</v>
      </c>
      <c r="AT976" s="72" t="e">
        <f ca="1">'MGRS to Dist'!BV976</f>
        <v>#N/A</v>
      </c>
    </row>
    <row r="977" spans="3:46" ht="16.5" customHeight="1">
      <c r="C977" s="72" t="str">
        <f t="shared" si="469"/>
        <v/>
      </c>
      <c r="D977" s="72" t="e">
        <f t="array" aca="1" ref="D977" ca="1">MATCH(TRUE,ISERROR(VALUE(MID(C977,ROW(INDIRECT("1:"&amp;LEN(C977))),1))),0)</f>
        <v>#N/A</v>
      </c>
      <c r="E977" s="72" t="e">
        <f t="shared" ca="1" si="470"/>
        <v>#N/A</v>
      </c>
      <c r="F977" s="72" t="e">
        <f t="shared" ca="1" si="471"/>
        <v>#N/A</v>
      </c>
      <c r="G977" s="72" t="e">
        <f t="shared" ca="1" si="472"/>
        <v>#N/A</v>
      </c>
      <c r="H977" s="72" t="e">
        <f t="shared" ca="1" si="473"/>
        <v>#N/A</v>
      </c>
      <c r="I977" s="72" t="e">
        <f t="shared" ca="1" si="474"/>
        <v>#N/A</v>
      </c>
      <c r="J977" s="72" t="e">
        <f t="shared" ca="1" si="475"/>
        <v>#N/A</v>
      </c>
      <c r="K977" s="72" t="e">
        <f t="shared" ca="1" si="476"/>
        <v>#N/A</v>
      </c>
      <c r="L977" s="72" t="e">
        <f t="shared" ca="1" si="477"/>
        <v>#N/A</v>
      </c>
      <c r="M977" s="72" t="e">
        <f ca="1">VLOOKUP(G977,Coef!$C$2:$F$25,4)</f>
        <v>#N/A</v>
      </c>
      <c r="N977" s="31" t="e">
        <f ca="1">VLOOKUP(F977,Coef!$C$4:$D$23,2)</f>
        <v>#N/A</v>
      </c>
      <c r="O977" s="31" t="e">
        <f ca="1">MOD(VLOOKUP(H977,Coef!$C$2:$G$21,5)+MOD(E977+1,2)*15,20)</f>
        <v>#N/A</v>
      </c>
      <c r="P977" s="31" t="e">
        <f ca="1">VLOOKUP(N977,Coef!$A$27:$B$46,2)</f>
        <v>#N/A</v>
      </c>
      <c r="Q977" s="31" t="e">
        <f ca="1">VLOOKUP(N977,Coef!$A$27:$C$46,3)+O977/10-0.1</f>
        <v>#N/A</v>
      </c>
      <c r="R977" s="31" t="e">
        <f t="shared" ca="1" si="478"/>
        <v>#N/A</v>
      </c>
      <c r="S977" s="72" t="e">
        <f t="shared" ca="1" si="479"/>
        <v>#N/A</v>
      </c>
      <c r="T977" s="72" t="e">
        <f t="shared" ca="1" si="480"/>
        <v>#N/A</v>
      </c>
      <c r="U977" s="72" t="e">
        <f t="shared" ca="1" si="481"/>
        <v>#N/A</v>
      </c>
      <c r="V977" s="72" t="e">
        <f t="shared" ca="1" si="482"/>
        <v>#N/A</v>
      </c>
      <c r="W977" s="72" t="e">
        <f ca="1">(Coef!$J$9/(1+Coef!$J$8*(COS(V977))^2)^0.5)*Coef!$J$6</f>
        <v>#N/A</v>
      </c>
      <c r="X977" s="72" t="e">
        <f t="shared" ca="1" si="483"/>
        <v>#N/A</v>
      </c>
      <c r="Y977" s="72" t="e">
        <f t="shared" ca="1" si="484"/>
        <v>#N/A</v>
      </c>
      <c r="Z977" s="72" t="e">
        <f t="shared" ca="1" si="485"/>
        <v>#N/A</v>
      </c>
      <c r="AA977" s="72" t="e">
        <f t="shared" ca="1" si="486"/>
        <v>#N/A</v>
      </c>
      <c r="AB977" s="72" t="e">
        <f t="shared" ca="1" si="487"/>
        <v>#N/A</v>
      </c>
      <c r="AC977" s="72" t="e">
        <f t="shared" ca="1" si="488"/>
        <v>#N/A</v>
      </c>
      <c r="AD977" s="72" t="e">
        <f t="shared" ca="1" si="489"/>
        <v>#N/A</v>
      </c>
      <c r="AE977" s="72" t="e">
        <f ca="1">Coef!$J$6*Coef!$J$9*(V977-(Coef!$J$10*AB977)+(Coef!$J$11*AC977)-(Coef!$J$12*AD977))</f>
        <v>#N/A</v>
      </c>
      <c r="AF977" s="72" t="e">
        <f t="shared" ca="1" si="490"/>
        <v>#N/A</v>
      </c>
      <c r="AG977" s="72" t="e">
        <f ca="1">((Coef!$J$8*Y977^2)/2)*(COS(V977))^2</f>
        <v>#N/A</v>
      </c>
      <c r="AH977" s="72" t="e">
        <f t="shared" ca="1" si="491"/>
        <v>#N/A</v>
      </c>
      <c r="AI977" s="72" t="e">
        <f t="shared" ca="1" si="492"/>
        <v>#N/A</v>
      </c>
      <c r="AJ977" s="72" t="e">
        <f t="shared" ca="1" si="493"/>
        <v>#N/A</v>
      </c>
      <c r="AK977" s="72" t="e">
        <f t="shared" ca="1" si="494"/>
        <v>#N/A</v>
      </c>
      <c r="AL977" s="72" t="e">
        <f t="shared" ca="1" si="495"/>
        <v>#N/A</v>
      </c>
      <c r="AM977" s="72" t="e">
        <f ca="1">V977+(1+Coef!$J$8*(COS(V977))^2-(3/2)*Coef!$J$8*SIN(V977)*COS(V977)*(AL977-V977))*(AL977-V977)</f>
        <v>#N/A</v>
      </c>
      <c r="AN977" s="34" t="e">
        <f t="shared" ca="1" si="496"/>
        <v>#N/A</v>
      </c>
      <c r="AO977" s="33" t="e">
        <f t="shared" ca="1" si="497"/>
        <v>#N/A</v>
      </c>
      <c r="AP977" s="33" t="e">
        <f t="shared" ca="1" si="498"/>
        <v>#N/A</v>
      </c>
      <c r="AQ977" s="72" t="e">
        <f ca="1">'MGRS to Dist'!BP977</f>
        <v>#N/A</v>
      </c>
      <c r="AR977" s="72" t="e">
        <f ca="1">'MGRS to Dist'!BT977</f>
        <v>#N/A</v>
      </c>
      <c r="AS977" s="72" t="e">
        <f ca="1">'MGRS to Dist'!BU977</f>
        <v>#N/A</v>
      </c>
      <c r="AT977" s="72" t="e">
        <f ca="1">'MGRS to Dist'!BV977</f>
        <v>#N/A</v>
      </c>
    </row>
    <row r="978" spans="3:46" ht="16.5" customHeight="1">
      <c r="C978" s="72" t="str">
        <f t="shared" si="469"/>
        <v/>
      </c>
      <c r="D978" s="72" t="e">
        <f t="array" aca="1" ref="D978" ca="1">MATCH(TRUE,ISERROR(VALUE(MID(C978,ROW(INDIRECT("1:"&amp;LEN(C978))),1))),0)</f>
        <v>#N/A</v>
      </c>
      <c r="E978" s="72" t="e">
        <f t="shared" ca="1" si="470"/>
        <v>#N/A</v>
      </c>
      <c r="F978" s="72" t="e">
        <f t="shared" ca="1" si="471"/>
        <v>#N/A</v>
      </c>
      <c r="G978" s="72" t="e">
        <f t="shared" ca="1" si="472"/>
        <v>#N/A</v>
      </c>
      <c r="H978" s="72" t="e">
        <f t="shared" ca="1" si="473"/>
        <v>#N/A</v>
      </c>
      <c r="I978" s="72" t="e">
        <f t="shared" ca="1" si="474"/>
        <v>#N/A</v>
      </c>
      <c r="J978" s="72" t="e">
        <f t="shared" ca="1" si="475"/>
        <v>#N/A</v>
      </c>
      <c r="K978" s="72" t="e">
        <f t="shared" ca="1" si="476"/>
        <v>#N/A</v>
      </c>
      <c r="L978" s="72" t="e">
        <f t="shared" ca="1" si="477"/>
        <v>#N/A</v>
      </c>
      <c r="M978" s="72" t="e">
        <f ca="1">VLOOKUP(G978,Coef!$C$2:$F$25,4)</f>
        <v>#N/A</v>
      </c>
      <c r="N978" s="31" t="e">
        <f ca="1">VLOOKUP(F978,Coef!$C$4:$D$23,2)</f>
        <v>#N/A</v>
      </c>
      <c r="O978" s="31" t="e">
        <f ca="1">MOD(VLOOKUP(H978,Coef!$C$2:$G$21,5)+MOD(E978+1,2)*15,20)</f>
        <v>#N/A</v>
      </c>
      <c r="P978" s="31" t="e">
        <f ca="1">VLOOKUP(N978,Coef!$A$27:$B$46,2)</f>
        <v>#N/A</v>
      </c>
      <c r="Q978" s="31" t="e">
        <f ca="1">VLOOKUP(N978,Coef!$A$27:$C$46,3)+O978/10-0.1</f>
        <v>#N/A</v>
      </c>
      <c r="R978" s="31" t="e">
        <f t="shared" ca="1" si="478"/>
        <v>#N/A</v>
      </c>
      <c r="S978" s="72" t="e">
        <f t="shared" ca="1" si="479"/>
        <v>#N/A</v>
      </c>
      <c r="T978" s="72" t="e">
        <f t="shared" ca="1" si="480"/>
        <v>#N/A</v>
      </c>
      <c r="U978" s="72" t="e">
        <f t="shared" ca="1" si="481"/>
        <v>#N/A</v>
      </c>
      <c r="V978" s="72" t="e">
        <f t="shared" ca="1" si="482"/>
        <v>#N/A</v>
      </c>
      <c r="W978" s="72" t="e">
        <f ca="1">(Coef!$J$9/(1+Coef!$J$8*(COS(V978))^2)^0.5)*Coef!$J$6</f>
        <v>#N/A</v>
      </c>
      <c r="X978" s="72" t="e">
        <f t="shared" ca="1" si="483"/>
        <v>#N/A</v>
      </c>
      <c r="Y978" s="72" t="e">
        <f t="shared" ca="1" si="484"/>
        <v>#N/A</v>
      </c>
      <c r="Z978" s="72" t="e">
        <f t="shared" ca="1" si="485"/>
        <v>#N/A</v>
      </c>
      <c r="AA978" s="72" t="e">
        <f t="shared" ca="1" si="486"/>
        <v>#N/A</v>
      </c>
      <c r="AB978" s="72" t="e">
        <f t="shared" ca="1" si="487"/>
        <v>#N/A</v>
      </c>
      <c r="AC978" s="72" t="e">
        <f t="shared" ca="1" si="488"/>
        <v>#N/A</v>
      </c>
      <c r="AD978" s="72" t="e">
        <f t="shared" ca="1" si="489"/>
        <v>#N/A</v>
      </c>
      <c r="AE978" s="72" t="e">
        <f ca="1">Coef!$J$6*Coef!$J$9*(V978-(Coef!$J$10*AB978)+(Coef!$J$11*AC978)-(Coef!$J$12*AD978))</f>
        <v>#N/A</v>
      </c>
      <c r="AF978" s="72" t="e">
        <f t="shared" ca="1" si="490"/>
        <v>#N/A</v>
      </c>
      <c r="AG978" s="72" t="e">
        <f ca="1">((Coef!$J$8*Y978^2)/2)*(COS(V978))^2</f>
        <v>#N/A</v>
      </c>
      <c r="AH978" s="72" t="e">
        <f t="shared" ca="1" si="491"/>
        <v>#N/A</v>
      </c>
      <c r="AI978" s="72" t="e">
        <f t="shared" ca="1" si="492"/>
        <v>#N/A</v>
      </c>
      <c r="AJ978" s="72" t="e">
        <f t="shared" ca="1" si="493"/>
        <v>#N/A</v>
      </c>
      <c r="AK978" s="72" t="e">
        <f t="shared" ca="1" si="494"/>
        <v>#N/A</v>
      </c>
      <c r="AL978" s="72" t="e">
        <f t="shared" ca="1" si="495"/>
        <v>#N/A</v>
      </c>
      <c r="AM978" s="72" t="e">
        <f ca="1">V978+(1+Coef!$J$8*(COS(V978))^2-(3/2)*Coef!$J$8*SIN(V978)*COS(V978)*(AL978-V978))*(AL978-V978)</f>
        <v>#N/A</v>
      </c>
      <c r="AN978" s="34" t="e">
        <f t="shared" ca="1" si="496"/>
        <v>#N/A</v>
      </c>
      <c r="AO978" s="33" t="e">
        <f t="shared" ca="1" si="497"/>
        <v>#N/A</v>
      </c>
      <c r="AP978" s="33" t="e">
        <f t="shared" ca="1" si="498"/>
        <v>#N/A</v>
      </c>
      <c r="AQ978" s="72" t="e">
        <f ca="1">'MGRS to Dist'!BP978</f>
        <v>#N/A</v>
      </c>
      <c r="AR978" s="72" t="e">
        <f ca="1">'MGRS to Dist'!BT978</f>
        <v>#N/A</v>
      </c>
      <c r="AS978" s="72" t="e">
        <f ca="1">'MGRS to Dist'!BU978</f>
        <v>#N/A</v>
      </c>
      <c r="AT978" s="72" t="e">
        <f ca="1">'MGRS to Dist'!BV978</f>
        <v>#N/A</v>
      </c>
    </row>
    <row r="979" spans="3:46" ht="16.5" customHeight="1">
      <c r="C979" s="72" t="str">
        <f t="shared" si="469"/>
        <v/>
      </c>
      <c r="D979" s="72" t="e">
        <f t="array" aca="1" ref="D979" ca="1">MATCH(TRUE,ISERROR(VALUE(MID(C979,ROW(INDIRECT("1:"&amp;LEN(C979))),1))),0)</f>
        <v>#N/A</v>
      </c>
      <c r="E979" s="72" t="e">
        <f t="shared" ca="1" si="470"/>
        <v>#N/A</v>
      </c>
      <c r="F979" s="72" t="e">
        <f t="shared" ca="1" si="471"/>
        <v>#N/A</v>
      </c>
      <c r="G979" s="72" t="e">
        <f t="shared" ca="1" si="472"/>
        <v>#N/A</v>
      </c>
      <c r="H979" s="72" t="e">
        <f t="shared" ca="1" si="473"/>
        <v>#N/A</v>
      </c>
      <c r="I979" s="72" t="e">
        <f t="shared" ca="1" si="474"/>
        <v>#N/A</v>
      </c>
      <c r="J979" s="72" t="e">
        <f t="shared" ca="1" si="475"/>
        <v>#N/A</v>
      </c>
      <c r="K979" s="72" t="e">
        <f t="shared" ca="1" si="476"/>
        <v>#N/A</v>
      </c>
      <c r="L979" s="72" t="e">
        <f t="shared" ca="1" si="477"/>
        <v>#N/A</v>
      </c>
      <c r="M979" s="72" t="e">
        <f ca="1">VLOOKUP(G979,Coef!$C$2:$F$25,4)</f>
        <v>#N/A</v>
      </c>
      <c r="N979" s="31" t="e">
        <f ca="1">VLOOKUP(F979,Coef!$C$4:$D$23,2)</f>
        <v>#N/A</v>
      </c>
      <c r="O979" s="31" t="e">
        <f ca="1">MOD(VLOOKUP(H979,Coef!$C$2:$G$21,5)+MOD(E979+1,2)*15,20)</f>
        <v>#N/A</v>
      </c>
      <c r="P979" s="31" t="e">
        <f ca="1">VLOOKUP(N979,Coef!$A$27:$B$46,2)</f>
        <v>#N/A</v>
      </c>
      <c r="Q979" s="31" t="e">
        <f ca="1">VLOOKUP(N979,Coef!$A$27:$C$46,3)+O979/10-0.1</f>
        <v>#N/A</v>
      </c>
      <c r="R979" s="31" t="e">
        <f t="shared" ca="1" si="478"/>
        <v>#N/A</v>
      </c>
      <c r="S979" s="72" t="e">
        <f t="shared" ca="1" si="479"/>
        <v>#N/A</v>
      </c>
      <c r="T979" s="72" t="e">
        <f t="shared" ca="1" si="480"/>
        <v>#N/A</v>
      </c>
      <c r="U979" s="72" t="e">
        <f t="shared" ca="1" si="481"/>
        <v>#N/A</v>
      </c>
      <c r="V979" s="72" t="e">
        <f t="shared" ca="1" si="482"/>
        <v>#N/A</v>
      </c>
      <c r="W979" s="72" t="e">
        <f ca="1">(Coef!$J$9/(1+Coef!$J$8*(COS(V979))^2)^0.5)*Coef!$J$6</f>
        <v>#N/A</v>
      </c>
      <c r="X979" s="72" t="e">
        <f t="shared" ca="1" si="483"/>
        <v>#N/A</v>
      </c>
      <c r="Y979" s="72" t="e">
        <f t="shared" ca="1" si="484"/>
        <v>#N/A</v>
      </c>
      <c r="Z979" s="72" t="e">
        <f t="shared" ca="1" si="485"/>
        <v>#N/A</v>
      </c>
      <c r="AA979" s="72" t="e">
        <f t="shared" ca="1" si="486"/>
        <v>#N/A</v>
      </c>
      <c r="AB979" s="72" t="e">
        <f t="shared" ca="1" si="487"/>
        <v>#N/A</v>
      </c>
      <c r="AC979" s="72" t="e">
        <f t="shared" ca="1" si="488"/>
        <v>#N/A</v>
      </c>
      <c r="AD979" s="72" t="e">
        <f t="shared" ca="1" si="489"/>
        <v>#N/A</v>
      </c>
      <c r="AE979" s="72" t="e">
        <f ca="1">Coef!$J$6*Coef!$J$9*(V979-(Coef!$J$10*AB979)+(Coef!$J$11*AC979)-(Coef!$J$12*AD979))</f>
        <v>#N/A</v>
      </c>
      <c r="AF979" s="72" t="e">
        <f t="shared" ca="1" si="490"/>
        <v>#N/A</v>
      </c>
      <c r="AG979" s="72" t="e">
        <f ca="1">((Coef!$J$8*Y979^2)/2)*(COS(V979))^2</f>
        <v>#N/A</v>
      </c>
      <c r="AH979" s="72" t="e">
        <f t="shared" ca="1" si="491"/>
        <v>#N/A</v>
      </c>
      <c r="AI979" s="72" t="e">
        <f t="shared" ca="1" si="492"/>
        <v>#N/A</v>
      </c>
      <c r="AJ979" s="72" t="e">
        <f t="shared" ca="1" si="493"/>
        <v>#N/A</v>
      </c>
      <c r="AK979" s="72" t="e">
        <f t="shared" ca="1" si="494"/>
        <v>#N/A</v>
      </c>
      <c r="AL979" s="72" t="e">
        <f t="shared" ca="1" si="495"/>
        <v>#N/A</v>
      </c>
      <c r="AM979" s="72" t="e">
        <f ca="1">V979+(1+Coef!$J$8*(COS(V979))^2-(3/2)*Coef!$J$8*SIN(V979)*COS(V979)*(AL979-V979))*(AL979-V979)</f>
        <v>#N/A</v>
      </c>
      <c r="AN979" s="34" t="e">
        <f t="shared" ca="1" si="496"/>
        <v>#N/A</v>
      </c>
      <c r="AO979" s="33" t="e">
        <f t="shared" ca="1" si="497"/>
        <v>#N/A</v>
      </c>
      <c r="AP979" s="33" t="e">
        <f t="shared" ca="1" si="498"/>
        <v>#N/A</v>
      </c>
      <c r="AQ979" s="72" t="e">
        <f ca="1">'MGRS to Dist'!BP979</f>
        <v>#N/A</v>
      </c>
      <c r="AR979" s="72" t="e">
        <f ca="1">'MGRS to Dist'!BT979</f>
        <v>#N/A</v>
      </c>
      <c r="AS979" s="72" t="e">
        <f ca="1">'MGRS to Dist'!BU979</f>
        <v>#N/A</v>
      </c>
      <c r="AT979" s="72" t="e">
        <f ca="1">'MGRS to Dist'!BV979</f>
        <v>#N/A</v>
      </c>
    </row>
    <row r="980" spans="3:46" ht="16.5" customHeight="1">
      <c r="C980" s="72" t="str">
        <f t="shared" si="469"/>
        <v/>
      </c>
      <c r="D980" s="72" t="e">
        <f t="array" aca="1" ref="D980" ca="1">MATCH(TRUE,ISERROR(VALUE(MID(C980,ROW(INDIRECT("1:"&amp;LEN(C980))),1))),0)</f>
        <v>#N/A</v>
      </c>
      <c r="E980" s="72" t="e">
        <f t="shared" ca="1" si="470"/>
        <v>#N/A</v>
      </c>
      <c r="F980" s="72" t="e">
        <f t="shared" ca="1" si="471"/>
        <v>#N/A</v>
      </c>
      <c r="G980" s="72" t="e">
        <f t="shared" ca="1" si="472"/>
        <v>#N/A</v>
      </c>
      <c r="H980" s="72" t="e">
        <f t="shared" ca="1" si="473"/>
        <v>#N/A</v>
      </c>
      <c r="I980" s="72" t="e">
        <f t="shared" ca="1" si="474"/>
        <v>#N/A</v>
      </c>
      <c r="J980" s="72" t="e">
        <f t="shared" ca="1" si="475"/>
        <v>#N/A</v>
      </c>
      <c r="K980" s="72" t="e">
        <f t="shared" ca="1" si="476"/>
        <v>#N/A</v>
      </c>
      <c r="L980" s="72" t="e">
        <f t="shared" ca="1" si="477"/>
        <v>#N/A</v>
      </c>
      <c r="M980" s="72" t="e">
        <f ca="1">VLOOKUP(G980,Coef!$C$2:$F$25,4)</f>
        <v>#N/A</v>
      </c>
      <c r="N980" s="31" t="e">
        <f ca="1">VLOOKUP(F980,Coef!$C$4:$D$23,2)</f>
        <v>#N/A</v>
      </c>
      <c r="O980" s="31" t="e">
        <f ca="1">MOD(VLOOKUP(H980,Coef!$C$2:$G$21,5)+MOD(E980+1,2)*15,20)</f>
        <v>#N/A</v>
      </c>
      <c r="P980" s="31" t="e">
        <f ca="1">VLOOKUP(N980,Coef!$A$27:$B$46,2)</f>
        <v>#N/A</v>
      </c>
      <c r="Q980" s="31" t="e">
        <f ca="1">VLOOKUP(N980,Coef!$A$27:$C$46,3)+O980/10-0.1</f>
        <v>#N/A</v>
      </c>
      <c r="R980" s="31" t="e">
        <f t="shared" ca="1" si="478"/>
        <v>#N/A</v>
      </c>
      <c r="S980" s="72" t="e">
        <f t="shared" ca="1" si="479"/>
        <v>#N/A</v>
      </c>
      <c r="T980" s="72" t="e">
        <f t="shared" ca="1" si="480"/>
        <v>#N/A</v>
      </c>
      <c r="U980" s="72" t="e">
        <f t="shared" ca="1" si="481"/>
        <v>#N/A</v>
      </c>
      <c r="V980" s="72" t="e">
        <f t="shared" ca="1" si="482"/>
        <v>#N/A</v>
      </c>
      <c r="W980" s="72" t="e">
        <f ca="1">(Coef!$J$9/(1+Coef!$J$8*(COS(V980))^2)^0.5)*Coef!$J$6</f>
        <v>#N/A</v>
      </c>
      <c r="X980" s="72" t="e">
        <f t="shared" ca="1" si="483"/>
        <v>#N/A</v>
      </c>
      <c r="Y980" s="72" t="e">
        <f t="shared" ca="1" si="484"/>
        <v>#N/A</v>
      </c>
      <c r="Z980" s="72" t="e">
        <f t="shared" ca="1" si="485"/>
        <v>#N/A</v>
      </c>
      <c r="AA980" s="72" t="e">
        <f t="shared" ca="1" si="486"/>
        <v>#N/A</v>
      </c>
      <c r="AB980" s="72" t="e">
        <f t="shared" ca="1" si="487"/>
        <v>#N/A</v>
      </c>
      <c r="AC980" s="72" t="e">
        <f t="shared" ca="1" si="488"/>
        <v>#N/A</v>
      </c>
      <c r="AD980" s="72" t="e">
        <f t="shared" ca="1" si="489"/>
        <v>#N/A</v>
      </c>
      <c r="AE980" s="72" t="e">
        <f ca="1">Coef!$J$6*Coef!$J$9*(V980-(Coef!$J$10*AB980)+(Coef!$J$11*AC980)-(Coef!$J$12*AD980))</f>
        <v>#N/A</v>
      </c>
      <c r="AF980" s="72" t="e">
        <f t="shared" ca="1" si="490"/>
        <v>#N/A</v>
      </c>
      <c r="AG980" s="72" t="e">
        <f ca="1">((Coef!$J$8*Y980^2)/2)*(COS(V980))^2</f>
        <v>#N/A</v>
      </c>
      <c r="AH980" s="72" t="e">
        <f t="shared" ca="1" si="491"/>
        <v>#N/A</v>
      </c>
      <c r="AI980" s="72" t="e">
        <f t="shared" ca="1" si="492"/>
        <v>#N/A</v>
      </c>
      <c r="AJ980" s="72" t="e">
        <f t="shared" ca="1" si="493"/>
        <v>#N/A</v>
      </c>
      <c r="AK980" s="72" t="e">
        <f t="shared" ca="1" si="494"/>
        <v>#N/A</v>
      </c>
      <c r="AL980" s="72" t="e">
        <f t="shared" ca="1" si="495"/>
        <v>#N/A</v>
      </c>
      <c r="AM980" s="72" t="e">
        <f ca="1">V980+(1+Coef!$J$8*(COS(V980))^2-(3/2)*Coef!$J$8*SIN(V980)*COS(V980)*(AL980-V980))*(AL980-V980)</f>
        <v>#N/A</v>
      </c>
      <c r="AN980" s="34" t="e">
        <f t="shared" ca="1" si="496"/>
        <v>#N/A</v>
      </c>
      <c r="AO980" s="33" t="e">
        <f t="shared" ca="1" si="497"/>
        <v>#N/A</v>
      </c>
      <c r="AP980" s="33" t="e">
        <f t="shared" ca="1" si="498"/>
        <v>#N/A</v>
      </c>
      <c r="AQ980" s="72" t="e">
        <f ca="1">'MGRS to Dist'!BP980</f>
        <v>#N/A</v>
      </c>
      <c r="AR980" s="72" t="e">
        <f ca="1">'MGRS to Dist'!BT980</f>
        <v>#N/A</v>
      </c>
      <c r="AS980" s="72" t="e">
        <f ca="1">'MGRS to Dist'!BU980</f>
        <v>#N/A</v>
      </c>
      <c r="AT980" s="72" t="e">
        <f ca="1">'MGRS to Dist'!BV980</f>
        <v>#N/A</v>
      </c>
    </row>
    <row r="981" spans="3:46" ht="16.5" customHeight="1">
      <c r="C981" s="72" t="str">
        <f t="shared" si="469"/>
        <v/>
      </c>
      <c r="D981" s="72" t="e">
        <f t="array" aca="1" ref="D981" ca="1">MATCH(TRUE,ISERROR(VALUE(MID(C981,ROW(INDIRECT("1:"&amp;LEN(C981))),1))),0)</f>
        <v>#N/A</v>
      </c>
      <c r="E981" s="72" t="e">
        <f t="shared" ca="1" si="470"/>
        <v>#N/A</v>
      </c>
      <c r="F981" s="72" t="e">
        <f t="shared" ca="1" si="471"/>
        <v>#N/A</v>
      </c>
      <c r="G981" s="72" t="e">
        <f t="shared" ca="1" si="472"/>
        <v>#N/A</v>
      </c>
      <c r="H981" s="72" t="e">
        <f t="shared" ca="1" si="473"/>
        <v>#N/A</v>
      </c>
      <c r="I981" s="72" t="e">
        <f t="shared" ca="1" si="474"/>
        <v>#N/A</v>
      </c>
      <c r="J981" s="72" t="e">
        <f t="shared" ca="1" si="475"/>
        <v>#N/A</v>
      </c>
      <c r="K981" s="72" t="e">
        <f t="shared" ca="1" si="476"/>
        <v>#N/A</v>
      </c>
      <c r="L981" s="72" t="e">
        <f t="shared" ca="1" si="477"/>
        <v>#N/A</v>
      </c>
      <c r="M981" s="72" t="e">
        <f ca="1">VLOOKUP(G981,Coef!$C$2:$F$25,4)</f>
        <v>#N/A</v>
      </c>
      <c r="N981" s="31" t="e">
        <f ca="1">VLOOKUP(F981,Coef!$C$4:$D$23,2)</f>
        <v>#N/A</v>
      </c>
      <c r="O981" s="31" t="e">
        <f ca="1">MOD(VLOOKUP(H981,Coef!$C$2:$G$21,5)+MOD(E981+1,2)*15,20)</f>
        <v>#N/A</v>
      </c>
      <c r="P981" s="31" t="e">
        <f ca="1">VLOOKUP(N981,Coef!$A$27:$B$46,2)</f>
        <v>#N/A</v>
      </c>
      <c r="Q981" s="31" t="e">
        <f ca="1">VLOOKUP(N981,Coef!$A$27:$C$46,3)+O981/10-0.1</f>
        <v>#N/A</v>
      </c>
      <c r="R981" s="31" t="e">
        <f t="shared" ca="1" si="478"/>
        <v>#N/A</v>
      </c>
      <c r="S981" s="72" t="e">
        <f t="shared" ca="1" si="479"/>
        <v>#N/A</v>
      </c>
      <c r="T981" s="72" t="e">
        <f t="shared" ca="1" si="480"/>
        <v>#N/A</v>
      </c>
      <c r="U981" s="72" t="e">
        <f t="shared" ca="1" si="481"/>
        <v>#N/A</v>
      </c>
      <c r="V981" s="72" t="e">
        <f t="shared" ca="1" si="482"/>
        <v>#N/A</v>
      </c>
      <c r="W981" s="72" t="e">
        <f ca="1">(Coef!$J$9/(1+Coef!$J$8*(COS(V981))^2)^0.5)*Coef!$J$6</f>
        <v>#N/A</v>
      </c>
      <c r="X981" s="72" t="e">
        <f t="shared" ca="1" si="483"/>
        <v>#N/A</v>
      </c>
      <c r="Y981" s="72" t="e">
        <f t="shared" ca="1" si="484"/>
        <v>#N/A</v>
      </c>
      <c r="Z981" s="72" t="e">
        <f t="shared" ca="1" si="485"/>
        <v>#N/A</v>
      </c>
      <c r="AA981" s="72" t="e">
        <f t="shared" ca="1" si="486"/>
        <v>#N/A</v>
      </c>
      <c r="AB981" s="72" t="e">
        <f t="shared" ca="1" si="487"/>
        <v>#N/A</v>
      </c>
      <c r="AC981" s="72" t="e">
        <f t="shared" ca="1" si="488"/>
        <v>#N/A</v>
      </c>
      <c r="AD981" s="72" t="e">
        <f t="shared" ca="1" si="489"/>
        <v>#N/A</v>
      </c>
      <c r="AE981" s="72" t="e">
        <f ca="1">Coef!$J$6*Coef!$J$9*(V981-(Coef!$J$10*AB981)+(Coef!$J$11*AC981)-(Coef!$J$12*AD981))</f>
        <v>#N/A</v>
      </c>
      <c r="AF981" s="72" t="e">
        <f t="shared" ca="1" si="490"/>
        <v>#N/A</v>
      </c>
      <c r="AG981" s="72" t="e">
        <f ca="1">((Coef!$J$8*Y981^2)/2)*(COS(V981))^2</f>
        <v>#N/A</v>
      </c>
      <c r="AH981" s="72" t="e">
        <f t="shared" ca="1" si="491"/>
        <v>#N/A</v>
      </c>
      <c r="AI981" s="72" t="e">
        <f t="shared" ca="1" si="492"/>
        <v>#N/A</v>
      </c>
      <c r="AJ981" s="72" t="e">
        <f t="shared" ca="1" si="493"/>
        <v>#N/A</v>
      </c>
      <c r="AK981" s="72" t="e">
        <f t="shared" ca="1" si="494"/>
        <v>#N/A</v>
      </c>
      <c r="AL981" s="72" t="e">
        <f t="shared" ca="1" si="495"/>
        <v>#N/A</v>
      </c>
      <c r="AM981" s="72" t="e">
        <f ca="1">V981+(1+Coef!$J$8*(COS(V981))^2-(3/2)*Coef!$J$8*SIN(V981)*COS(V981)*(AL981-V981))*(AL981-V981)</f>
        <v>#N/A</v>
      </c>
      <c r="AN981" s="34" t="e">
        <f t="shared" ca="1" si="496"/>
        <v>#N/A</v>
      </c>
      <c r="AO981" s="33" t="e">
        <f t="shared" ca="1" si="497"/>
        <v>#N/A</v>
      </c>
      <c r="AP981" s="33" t="e">
        <f t="shared" ca="1" si="498"/>
        <v>#N/A</v>
      </c>
      <c r="AQ981" s="72" t="e">
        <f ca="1">'MGRS to Dist'!BP981</f>
        <v>#N/A</v>
      </c>
      <c r="AR981" s="72" t="e">
        <f ca="1">'MGRS to Dist'!BT981</f>
        <v>#N/A</v>
      </c>
      <c r="AS981" s="72" t="e">
        <f ca="1">'MGRS to Dist'!BU981</f>
        <v>#N/A</v>
      </c>
      <c r="AT981" s="72" t="e">
        <f ca="1">'MGRS to Dist'!BV981</f>
        <v>#N/A</v>
      </c>
    </row>
    <row r="982" spans="3:46" ht="16.5" customHeight="1">
      <c r="C982" s="72" t="str">
        <f t="shared" si="469"/>
        <v/>
      </c>
      <c r="D982" s="72" t="e">
        <f t="array" aca="1" ref="D982" ca="1">MATCH(TRUE,ISERROR(VALUE(MID(C982,ROW(INDIRECT("1:"&amp;LEN(C982))),1))),0)</f>
        <v>#N/A</v>
      </c>
      <c r="E982" s="72" t="e">
        <f t="shared" ca="1" si="470"/>
        <v>#N/A</v>
      </c>
      <c r="F982" s="72" t="e">
        <f t="shared" ca="1" si="471"/>
        <v>#N/A</v>
      </c>
      <c r="G982" s="72" t="e">
        <f t="shared" ca="1" si="472"/>
        <v>#N/A</v>
      </c>
      <c r="H982" s="72" t="e">
        <f t="shared" ca="1" si="473"/>
        <v>#N/A</v>
      </c>
      <c r="I982" s="72" t="e">
        <f t="shared" ca="1" si="474"/>
        <v>#N/A</v>
      </c>
      <c r="J982" s="72" t="e">
        <f t="shared" ca="1" si="475"/>
        <v>#N/A</v>
      </c>
      <c r="K982" s="72" t="e">
        <f t="shared" ca="1" si="476"/>
        <v>#N/A</v>
      </c>
      <c r="L982" s="72" t="e">
        <f t="shared" ca="1" si="477"/>
        <v>#N/A</v>
      </c>
      <c r="M982" s="72" t="e">
        <f ca="1">VLOOKUP(G982,Coef!$C$2:$F$25,4)</f>
        <v>#N/A</v>
      </c>
      <c r="N982" s="31" t="e">
        <f ca="1">VLOOKUP(F982,Coef!$C$4:$D$23,2)</f>
        <v>#N/A</v>
      </c>
      <c r="O982" s="31" t="e">
        <f ca="1">MOD(VLOOKUP(H982,Coef!$C$2:$G$21,5)+MOD(E982+1,2)*15,20)</f>
        <v>#N/A</v>
      </c>
      <c r="P982" s="31" t="e">
        <f ca="1">VLOOKUP(N982,Coef!$A$27:$B$46,2)</f>
        <v>#N/A</v>
      </c>
      <c r="Q982" s="31" t="e">
        <f ca="1">VLOOKUP(N982,Coef!$A$27:$C$46,3)+O982/10-0.1</f>
        <v>#N/A</v>
      </c>
      <c r="R982" s="31" t="e">
        <f t="shared" ca="1" si="478"/>
        <v>#N/A</v>
      </c>
      <c r="S982" s="72" t="e">
        <f t="shared" ca="1" si="479"/>
        <v>#N/A</v>
      </c>
      <c r="T982" s="72" t="e">
        <f t="shared" ca="1" si="480"/>
        <v>#N/A</v>
      </c>
      <c r="U982" s="72" t="e">
        <f t="shared" ca="1" si="481"/>
        <v>#N/A</v>
      </c>
      <c r="V982" s="72" t="e">
        <f t="shared" ca="1" si="482"/>
        <v>#N/A</v>
      </c>
      <c r="W982" s="72" t="e">
        <f ca="1">(Coef!$J$9/(1+Coef!$J$8*(COS(V982))^2)^0.5)*Coef!$J$6</f>
        <v>#N/A</v>
      </c>
      <c r="X982" s="72" t="e">
        <f t="shared" ca="1" si="483"/>
        <v>#N/A</v>
      </c>
      <c r="Y982" s="72" t="e">
        <f t="shared" ca="1" si="484"/>
        <v>#N/A</v>
      </c>
      <c r="Z982" s="72" t="e">
        <f t="shared" ca="1" si="485"/>
        <v>#N/A</v>
      </c>
      <c r="AA982" s="72" t="e">
        <f t="shared" ca="1" si="486"/>
        <v>#N/A</v>
      </c>
      <c r="AB982" s="72" t="e">
        <f t="shared" ca="1" si="487"/>
        <v>#N/A</v>
      </c>
      <c r="AC982" s="72" t="e">
        <f t="shared" ca="1" si="488"/>
        <v>#N/A</v>
      </c>
      <c r="AD982" s="72" t="e">
        <f t="shared" ca="1" si="489"/>
        <v>#N/A</v>
      </c>
      <c r="AE982" s="72" t="e">
        <f ca="1">Coef!$J$6*Coef!$J$9*(V982-(Coef!$J$10*AB982)+(Coef!$J$11*AC982)-(Coef!$J$12*AD982))</f>
        <v>#N/A</v>
      </c>
      <c r="AF982" s="72" t="e">
        <f t="shared" ca="1" si="490"/>
        <v>#N/A</v>
      </c>
      <c r="AG982" s="72" t="e">
        <f ca="1">((Coef!$J$8*Y982^2)/2)*(COS(V982))^2</f>
        <v>#N/A</v>
      </c>
      <c r="AH982" s="72" t="e">
        <f t="shared" ca="1" si="491"/>
        <v>#N/A</v>
      </c>
      <c r="AI982" s="72" t="e">
        <f t="shared" ca="1" si="492"/>
        <v>#N/A</v>
      </c>
      <c r="AJ982" s="72" t="e">
        <f t="shared" ca="1" si="493"/>
        <v>#N/A</v>
      </c>
      <c r="AK982" s="72" t="e">
        <f t="shared" ca="1" si="494"/>
        <v>#N/A</v>
      </c>
      <c r="AL982" s="72" t="e">
        <f t="shared" ca="1" si="495"/>
        <v>#N/A</v>
      </c>
      <c r="AM982" s="72" t="e">
        <f ca="1">V982+(1+Coef!$J$8*(COS(V982))^2-(3/2)*Coef!$J$8*SIN(V982)*COS(V982)*(AL982-V982))*(AL982-V982)</f>
        <v>#N/A</v>
      </c>
      <c r="AN982" s="34" t="e">
        <f t="shared" ca="1" si="496"/>
        <v>#N/A</v>
      </c>
      <c r="AO982" s="33" t="e">
        <f t="shared" ca="1" si="497"/>
        <v>#N/A</v>
      </c>
      <c r="AP982" s="33" t="e">
        <f t="shared" ca="1" si="498"/>
        <v>#N/A</v>
      </c>
      <c r="AQ982" s="72" t="e">
        <f ca="1">'MGRS to Dist'!BP982</f>
        <v>#N/A</v>
      </c>
      <c r="AR982" s="72" t="e">
        <f ca="1">'MGRS to Dist'!BT982</f>
        <v>#N/A</v>
      </c>
      <c r="AS982" s="72" t="e">
        <f ca="1">'MGRS to Dist'!BU982</f>
        <v>#N/A</v>
      </c>
      <c r="AT982" s="72" t="e">
        <f ca="1">'MGRS to Dist'!BV982</f>
        <v>#N/A</v>
      </c>
    </row>
    <row r="983" spans="3:46" ht="16.5" customHeight="1">
      <c r="C983" s="72" t="str">
        <f t="shared" si="469"/>
        <v/>
      </c>
      <c r="D983" s="72" t="e">
        <f t="array" aca="1" ref="D983" ca="1">MATCH(TRUE,ISERROR(VALUE(MID(C983,ROW(INDIRECT("1:"&amp;LEN(C983))),1))),0)</f>
        <v>#N/A</v>
      </c>
      <c r="E983" s="72" t="e">
        <f t="shared" ca="1" si="470"/>
        <v>#N/A</v>
      </c>
      <c r="F983" s="72" t="e">
        <f t="shared" ca="1" si="471"/>
        <v>#N/A</v>
      </c>
      <c r="G983" s="72" t="e">
        <f t="shared" ca="1" si="472"/>
        <v>#N/A</v>
      </c>
      <c r="H983" s="72" t="e">
        <f t="shared" ca="1" si="473"/>
        <v>#N/A</v>
      </c>
      <c r="I983" s="72" t="e">
        <f t="shared" ca="1" si="474"/>
        <v>#N/A</v>
      </c>
      <c r="J983" s="72" t="e">
        <f t="shared" ca="1" si="475"/>
        <v>#N/A</v>
      </c>
      <c r="K983" s="72" t="e">
        <f t="shared" ca="1" si="476"/>
        <v>#N/A</v>
      </c>
      <c r="L983" s="72" t="e">
        <f t="shared" ca="1" si="477"/>
        <v>#N/A</v>
      </c>
      <c r="M983" s="72" t="e">
        <f ca="1">VLOOKUP(G983,Coef!$C$2:$F$25,4)</f>
        <v>#N/A</v>
      </c>
      <c r="N983" s="31" t="e">
        <f ca="1">VLOOKUP(F983,Coef!$C$4:$D$23,2)</f>
        <v>#N/A</v>
      </c>
      <c r="O983" s="31" t="e">
        <f ca="1">MOD(VLOOKUP(H983,Coef!$C$2:$G$21,5)+MOD(E983+1,2)*15,20)</f>
        <v>#N/A</v>
      </c>
      <c r="P983" s="31" t="e">
        <f ca="1">VLOOKUP(N983,Coef!$A$27:$B$46,2)</f>
        <v>#N/A</v>
      </c>
      <c r="Q983" s="31" t="e">
        <f ca="1">VLOOKUP(N983,Coef!$A$27:$C$46,3)+O983/10-0.1</f>
        <v>#N/A</v>
      </c>
      <c r="R983" s="31" t="e">
        <f t="shared" ca="1" si="478"/>
        <v>#N/A</v>
      </c>
      <c r="S983" s="72" t="e">
        <f t="shared" ca="1" si="479"/>
        <v>#N/A</v>
      </c>
      <c r="T983" s="72" t="e">
        <f t="shared" ca="1" si="480"/>
        <v>#N/A</v>
      </c>
      <c r="U983" s="72" t="e">
        <f t="shared" ca="1" si="481"/>
        <v>#N/A</v>
      </c>
      <c r="V983" s="72" t="e">
        <f t="shared" ca="1" si="482"/>
        <v>#N/A</v>
      </c>
      <c r="W983" s="72" t="e">
        <f ca="1">(Coef!$J$9/(1+Coef!$J$8*(COS(V983))^2)^0.5)*Coef!$J$6</f>
        <v>#N/A</v>
      </c>
      <c r="X983" s="72" t="e">
        <f t="shared" ca="1" si="483"/>
        <v>#N/A</v>
      </c>
      <c r="Y983" s="72" t="e">
        <f t="shared" ca="1" si="484"/>
        <v>#N/A</v>
      </c>
      <c r="Z983" s="72" t="e">
        <f t="shared" ca="1" si="485"/>
        <v>#N/A</v>
      </c>
      <c r="AA983" s="72" t="e">
        <f t="shared" ca="1" si="486"/>
        <v>#N/A</v>
      </c>
      <c r="AB983" s="72" t="e">
        <f t="shared" ca="1" si="487"/>
        <v>#N/A</v>
      </c>
      <c r="AC983" s="72" t="e">
        <f t="shared" ca="1" si="488"/>
        <v>#N/A</v>
      </c>
      <c r="AD983" s="72" t="e">
        <f t="shared" ca="1" si="489"/>
        <v>#N/A</v>
      </c>
      <c r="AE983" s="72" t="e">
        <f ca="1">Coef!$J$6*Coef!$J$9*(V983-(Coef!$J$10*AB983)+(Coef!$J$11*AC983)-(Coef!$J$12*AD983))</f>
        <v>#N/A</v>
      </c>
      <c r="AF983" s="72" t="e">
        <f t="shared" ca="1" si="490"/>
        <v>#N/A</v>
      </c>
      <c r="AG983" s="72" t="e">
        <f ca="1">((Coef!$J$8*Y983^2)/2)*(COS(V983))^2</f>
        <v>#N/A</v>
      </c>
      <c r="AH983" s="72" t="e">
        <f t="shared" ca="1" si="491"/>
        <v>#N/A</v>
      </c>
      <c r="AI983" s="72" t="e">
        <f t="shared" ca="1" si="492"/>
        <v>#N/A</v>
      </c>
      <c r="AJ983" s="72" t="e">
        <f t="shared" ca="1" si="493"/>
        <v>#N/A</v>
      </c>
      <c r="AK983" s="72" t="e">
        <f t="shared" ca="1" si="494"/>
        <v>#N/A</v>
      </c>
      <c r="AL983" s="72" t="e">
        <f t="shared" ca="1" si="495"/>
        <v>#N/A</v>
      </c>
      <c r="AM983" s="72" t="e">
        <f ca="1">V983+(1+Coef!$J$8*(COS(V983))^2-(3/2)*Coef!$J$8*SIN(V983)*COS(V983)*(AL983-V983))*(AL983-V983)</f>
        <v>#N/A</v>
      </c>
      <c r="AN983" s="34" t="e">
        <f t="shared" ca="1" si="496"/>
        <v>#N/A</v>
      </c>
      <c r="AO983" s="33" t="e">
        <f t="shared" ca="1" si="497"/>
        <v>#N/A</v>
      </c>
      <c r="AP983" s="33" t="e">
        <f t="shared" ca="1" si="498"/>
        <v>#N/A</v>
      </c>
      <c r="AQ983" s="72" t="e">
        <f ca="1">'MGRS to Dist'!BP983</f>
        <v>#N/A</v>
      </c>
      <c r="AR983" s="72" t="e">
        <f ca="1">'MGRS to Dist'!BT983</f>
        <v>#N/A</v>
      </c>
      <c r="AS983" s="72" t="e">
        <f ca="1">'MGRS to Dist'!BU983</f>
        <v>#N/A</v>
      </c>
      <c r="AT983" s="72" t="e">
        <f ca="1">'MGRS to Dist'!BV983</f>
        <v>#N/A</v>
      </c>
    </row>
    <row r="984" spans="3:46" ht="16.5" customHeight="1">
      <c r="C984" s="72" t="str">
        <f t="shared" si="469"/>
        <v/>
      </c>
      <c r="D984" s="72" t="e">
        <f t="array" aca="1" ref="D984" ca="1">MATCH(TRUE,ISERROR(VALUE(MID(C984,ROW(INDIRECT("1:"&amp;LEN(C984))),1))),0)</f>
        <v>#N/A</v>
      </c>
      <c r="E984" s="72" t="e">
        <f t="shared" ca="1" si="470"/>
        <v>#N/A</v>
      </c>
      <c r="F984" s="72" t="e">
        <f t="shared" ca="1" si="471"/>
        <v>#N/A</v>
      </c>
      <c r="G984" s="72" t="e">
        <f t="shared" ca="1" si="472"/>
        <v>#N/A</v>
      </c>
      <c r="H984" s="72" t="e">
        <f t="shared" ca="1" si="473"/>
        <v>#N/A</v>
      </c>
      <c r="I984" s="72" t="e">
        <f t="shared" ca="1" si="474"/>
        <v>#N/A</v>
      </c>
      <c r="J984" s="72" t="e">
        <f t="shared" ca="1" si="475"/>
        <v>#N/A</v>
      </c>
      <c r="K984" s="72" t="e">
        <f t="shared" ca="1" si="476"/>
        <v>#N/A</v>
      </c>
      <c r="L984" s="72" t="e">
        <f t="shared" ca="1" si="477"/>
        <v>#N/A</v>
      </c>
      <c r="M984" s="72" t="e">
        <f ca="1">VLOOKUP(G984,Coef!$C$2:$F$25,4)</f>
        <v>#N/A</v>
      </c>
      <c r="N984" s="31" t="e">
        <f ca="1">VLOOKUP(F984,Coef!$C$4:$D$23,2)</f>
        <v>#N/A</v>
      </c>
      <c r="O984" s="31" t="e">
        <f ca="1">MOD(VLOOKUP(H984,Coef!$C$2:$G$21,5)+MOD(E984+1,2)*15,20)</f>
        <v>#N/A</v>
      </c>
      <c r="P984" s="31" t="e">
        <f ca="1">VLOOKUP(N984,Coef!$A$27:$B$46,2)</f>
        <v>#N/A</v>
      </c>
      <c r="Q984" s="31" t="e">
        <f ca="1">VLOOKUP(N984,Coef!$A$27:$C$46,3)+O984/10-0.1</f>
        <v>#N/A</v>
      </c>
      <c r="R984" s="31" t="e">
        <f t="shared" ca="1" si="478"/>
        <v>#N/A</v>
      </c>
      <c r="S984" s="72" t="e">
        <f t="shared" ca="1" si="479"/>
        <v>#N/A</v>
      </c>
      <c r="T984" s="72" t="e">
        <f t="shared" ca="1" si="480"/>
        <v>#N/A</v>
      </c>
      <c r="U984" s="72" t="e">
        <f t="shared" ca="1" si="481"/>
        <v>#N/A</v>
      </c>
      <c r="V984" s="72" t="e">
        <f t="shared" ca="1" si="482"/>
        <v>#N/A</v>
      </c>
      <c r="W984" s="72" t="e">
        <f ca="1">(Coef!$J$9/(1+Coef!$J$8*(COS(V984))^2)^0.5)*Coef!$J$6</f>
        <v>#N/A</v>
      </c>
      <c r="X984" s="72" t="e">
        <f t="shared" ca="1" si="483"/>
        <v>#N/A</v>
      </c>
      <c r="Y984" s="72" t="e">
        <f t="shared" ca="1" si="484"/>
        <v>#N/A</v>
      </c>
      <c r="Z984" s="72" t="e">
        <f t="shared" ca="1" si="485"/>
        <v>#N/A</v>
      </c>
      <c r="AA984" s="72" t="e">
        <f t="shared" ca="1" si="486"/>
        <v>#N/A</v>
      </c>
      <c r="AB984" s="72" t="e">
        <f t="shared" ca="1" si="487"/>
        <v>#N/A</v>
      </c>
      <c r="AC984" s="72" t="e">
        <f t="shared" ca="1" si="488"/>
        <v>#N/A</v>
      </c>
      <c r="AD984" s="72" t="e">
        <f t="shared" ca="1" si="489"/>
        <v>#N/A</v>
      </c>
      <c r="AE984" s="72" t="e">
        <f ca="1">Coef!$J$6*Coef!$J$9*(V984-(Coef!$J$10*AB984)+(Coef!$J$11*AC984)-(Coef!$J$12*AD984))</f>
        <v>#N/A</v>
      </c>
      <c r="AF984" s="72" t="e">
        <f t="shared" ca="1" si="490"/>
        <v>#N/A</v>
      </c>
      <c r="AG984" s="72" t="e">
        <f ca="1">((Coef!$J$8*Y984^2)/2)*(COS(V984))^2</f>
        <v>#N/A</v>
      </c>
      <c r="AH984" s="72" t="e">
        <f t="shared" ca="1" si="491"/>
        <v>#N/A</v>
      </c>
      <c r="AI984" s="72" t="e">
        <f t="shared" ca="1" si="492"/>
        <v>#N/A</v>
      </c>
      <c r="AJ984" s="72" t="e">
        <f t="shared" ca="1" si="493"/>
        <v>#N/A</v>
      </c>
      <c r="AK984" s="72" t="e">
        <f t="shared" ca="1" si="494"/>
        <v>#N/A</v>
      </c>
      <c r="AL984" s="72" t="e">
        <f t="shared" ca="1" si="495"/>
        <v>#N/A</v>
      </c>
      <c r="AM984" s="72" t="e">
        <f ca="1">V984+(1+Coef!$J$8*(COS(V984))^2-(3/2)*Coef!$J$8*SIN(V984)*COS(V984)*(AL984-V984))*(AL984-V984)</f>
        <v>#N/A</v>
      </c>
      <c r="AN984" s="34" t="e">
        <f t="shared" ca="1" si="496"/>
        <v>#N/A</v>
      </c>
      <c r="AO984" s="33" t="e">
        <f t="shared" ca="1" si="497"/>
        <v>#N/A</v>
      </c>
      <c r="AP984" s="33" t="e">
        <f t="shared" ca="1" si="498"/>
        <v>#N/A</v>
      </c>
      <c r="AQ984" s="72" t="e">
        <f ca="1">'MGRS to Dist'!BP984</f>
        <v>#N/A</v>
      </c>
      <c r="AR984" s="72" t="e">
        <f ca="1">'MGRS to Dist'!BT984</f>
        <v>#N/A</v>
      </c>
      <c r="AS984" s="72" t="e">
        <f ca="1">'MGRS to Dist'!BU984</f>
        <v>#N/A</v>
      </c>
      <c r="AT984" s="72" t="e">
        <f ca="1">'MGRS to Dist'!BV984</f>
        <v>#N/A</v>
      </c>
    </row>
    <row r="985" spans="3:46" ht="16.5" customHeight="1">
      <c r="C985" s="72" t="str">
        <f t="shared" si="469"/>
        <v/>
      </c>
      <c r="D985" s="72" t="e">
        <f t="array" aca="1" ref="D985" ca="1">MATCH(TRUE,ISERROR(VALUE(MID(C985,ROW(INDIRECT("1:"&amp;LEN(C985))),1))),0)</f>
        <v>#N/A</v>
      </c>
      <c r="E985" s="72" t="e">
        <f t="shared" ca="1" si="470"/>
        <v>#N/A</v>
      </c>
      <c r="F985" s="72" t="e">
        <f t="shared" ca="1" si="471"/>
        <v>#N/A</v>
      </c>
      <c r="G985" s="72" t="e">
        <f t="shared" ca="1" si="472"/>
        <v>#N/A</v>
      </c>
      <c r="H985" s="72" t="e">
        <f t="shared" ca="1" si="473"/>
        <v>#N/A</v>
      </c>
      <c r="I985" s="72" t="e">
        <f t="shared" ca="1" si="474"/>
        <v>#N/A</v>
      </c>
      <c r="J985" s="72" t="e">
        <f t="shared" ca="1" si="475"/>
        <v>#N/A</v>
      </c>
      <c r="K985" s="72" t="e">
        <f t="shared" ca="1" si="476"/>
        <v>#N/A</v>
      </c>
      <c r="L985" s="72" t="e">
        <f t="shared" ca="1" si="477"/>
        <v>#N/A</v>
      </c>
      <c r="M985" s="72" t="e">
        <f ca="1">VLOOKUP(G985,Coef!$C$2:$F$25,4)</f>
        <v>#N/A</v>
      </c>
      <c r="N985" s="31" t="e">
        <f ca="1">VLOOKUP(F985,Coef!$C$4:$D$23,2)</f>
        <v>#N/A</v>
      </c>
      <c r="O985" s="31" t="e">
        <f ca="1">MOD(VLOOKUP(H985,Coef!$C$2:$G$21,5)+MOD(E985+1,2)*15,20)</f>
        <v>#N/A</v>
      </c>
      <c r="P985" s="31" t="e">
        <f ca="1">VLOOKUP(N985,Coef!$A$27:$B$46,2)</f>
        <v>#N/A</v>
      </c>
      <c r="Q985" s="31" t="e">
        <f ca="1">VLOOKUP(N985,Coef!$A$27:$C$46,3)+O985/10-0.1</f>
        <v>#N/A</v>
      </c>
      <c r="R985" s="31" t="e">
        <f t="shared" ca="1" si="478"/>
        <v>#N/A</v>
      </c>
      <c r="S985" s="72" t="e">
        <f t="shared" ca="1" si="479"/>
        <v>#N/A</v>
      </c>
      <c r="T985" s="72" t="e">
        <f t="shared" ca="1" si="480"/>
        <v>#N/A</v>
      </c>
      <c r="U985" s="72" t="e">
        <f t="shared" ca="1" si="481"/>
        <v>#N/A</v>
      </c>
      <c r="V985" s="72" t="e">
        <f t="shared" ca="1" si="482"/>
        <v>#N/A</v>
      </c>
      <c r="W985" s="72" t="e">
        <f ca="1">(Coef!$J$9/(1+Coef!$J$8*(COS(V985))^2)^0.5)*Coef!$J$6</f>
        <v>#N/A</v>
      </c>
      <c r="X985" s="72" t="e">
        <f t="shared" ca="1" si="483"/>
        <v>#N/A</v>
      </c>
      <c r="Y985" s="72" t="e">
        <f t="shared" ca="1" si="484"/>
        <v>#N/A</v>
      </c>
      <c r="Z985" s="72" t="e">
        <f t="shared" ca="1" si="485"/>
        <v>#N/A</v>
      </c>
      <c r="AA985" s="72" t="e">
        <f t="shared" ca="1" si="486"/>
        <v>#N/A</v>
      </c>
      <c r="AB985" s="72" t="e">
        <f t="shared" ca="1" si="487"/>
        <v>#N/A</v>
      </c>
      <c r="AC985" s="72" t="e">
        <f t="shared" ca="1" si="488"/>
        <v>#N/A</v>
      </c>
      <c r="AD985" s="72" t="e">
        <f t="shared" ca="1" si="489"/>
        <v>#N/A</v>
      </c>
      <c r="AE985" s="72" t="e">
        <f ca="1">Coef!$J$6*Coef!$J$9*(V985-(Coef!$J$10*AB985)+(Coef!$J$11*AC985)-(Coef!$J$12*AD985))</f>
        <v>#N/A</v>
      </c>
      <c r="AF985" s="72" t="e">
        <f t="shared" ca="1" si="490"/>
        <v>#N/A</v>
      </c>
      <c r="AG985" s="72" t="e">
        <f ca="1">((Coef!$J$8*Y985^2)/2)*(COS(V985))^2</f>
        <v>#N/A</v>
      </c>
      <c r="AH985" s="72" t="e">
        <f t="shared" ca="1" si="491"/>
        <v>#N/A</v>
      </c>
      <c r="AI985" s="72" t="e">
        <f t="shared" ca="1" si="492"/>
        <v>#N/A</v>
      </c>
      <c r="AJ985" s="72" t="e">
        <f t="shared" ca="1" si="493"/>
        <v>#N/A</v>
      </c>
      <c r="AK985" s="72" t="e">
        <f t="shared" ca="1" si="494"/>
        <v>#N/A</v>
      </c>
      <c r="AL985" s="72" t="e">
        <f t="shared" ca="1" si="495"/>
        <v>#N/A</v>
      </c>
      <c r="AM985" s="72" t="e">
        <f ca="1">V985+(1+Coef!$J$8*(COS(V985))^2-(3/2)*Coef!$J$8*SIN(V985)*COS(V985)*(AL985-V985))*(AL985-V985)</f>
        <v>#N/A</v>
      </c>
      <c r="AN985" s="34" t="e">
        <f t="shared" ca="1" si="496"/>
        <v>#N/A</v>
      </c>
      <c r="AO985" s="33" t="e">
        <f t="shared" ca="1" si="497"/>
        <v>#N/A</v>
      </c>
      <c r="AP985" s="33" t="e">
        <f t="shared" ca="1" si="498"/>
        <v>#N/A</v>
      </c>
      <c r="AQ985" s="72" t="e">
        <f ca="1">'MGRS to Dist'!BP985</f>
        <v>#N/A</v>
      </c>
      <c r="AR985" s="72" t="e">
        <f ca="1">'MGRS to Dist'!BT985</f>
        <v>#N/A</v>
      </c>
      <c r="AS985" s="72" t="e">
        <f ca="1">'MGRS to Dist'!BU985</f>
        <v>#N/A</v>
      </c>
      <c r="AT985" s="72" t="e">
        <f ca="1">'MGRS to Dist'!BV985</f>
        <v>#N/A</v>
      </c>
    </row>
    <row r="986" spans="3:46" ht="16.5" customHeight="1">
      <c r="C986" s="72" t="str">
        <f t="shared" si="469"/>
        <v/>
      </c>
      <c r="D986" s="72" t="e">
        <f t="array" aca="1" ref="D986" ca="1">MATCH(TRUE,ISERROR(VALUE(MID(C986,ROW(INDIRECT("1:"&amp;LEN(C986))),1))),0)</f>
        <v>#N/A</v>
      </c>
      <c r="E986" s="72" t="e">
        <f t="shared" ca="1" si="470"/>
        <v>#N/A</v>
      </c>
      <c r="F986" s="72" t="e">
        <f t="shared" ca="1" si="471"/>
        <v>#N/A</v>
      </c>
      <c r="G986" s="72" t="e">
        <f t="shared" ca="1" si="472"/>
        <v>#N/A</v>
      </c>
      <c r="H986" s="72" t="e">
        <f t="shared" ca="1" si="473"/>
        <v>#N/A</v>
      </c>
      <c r="I986" s="72" t="e">
        <f t="shared" ca="1" si="474"/>
        <v>#N/A</v>
      </c>
      <c r="J986" s="72" t="e">
        <f t="shared" ca="1" si="475"/>
        <v>#N/A</v>
      </c>
      <c r="K986" s="72" t="e">
        <f t="shared" ca="1" si="476"/>
        <v>#N/A</v>
      </c>
      <c r="L986" s="72" t="e">
        <f t="shared" ca="1" si="477"/>
        <v>#N/A</v>
      </c>
      <c r="M986" s="72" t="e">
        <f ca="1">VLOOKUP(G986,Coef!$C$2:$F$25,4)</f>
        <v>#N/A</v>
      </c>
      <c r="N986" s="31" t="e">
        <f ca="1">VLOOKUP(F986,Coef!$C$4:$D$23,2)</f>
        <v>#N/A</v>
      </c>
      <c r="O986" s="31" t="e">
        <f ca="1">MOD(VLOOKUP(H986,Coef!$C$2:$G$21,5)+MOD(E986+1,2)*15,20)</f>
        <v>#N/A</v>
      </c>
      <c r="P986" s="31" t="e">
        <f ca="1">VLOOKUP(N986,Coef!$A$27:$B$46,2)</f>
        <v>#N/A</v>
      </c>
      <c r="Q986" s="31" t="e">
        <f ca="1">VLOOKUP(N986,Coef!$A$27:$C$46,3)+O986/10-0.1</f>
        <v>#N/A</v>
      </c>
      <c r="R986" s="31" t="e">
        <f t="shared" ca="1" si="478"/>
        <v>#N/A</v>
      </c>
      <c r="S986" s="72" t="e">
        <f t="shared" ca="1" si="479"/>
        <v>#N/A</v>
      </c>
      <c r="T986" s="72" t="e">
        <f t="shared" ca="1" si="480"/>
        <v>#N/A</v>
      </c>
      <c r="U986" s="72" t="e">
        <f t="shared" ca="1" si="481"/>
        <v>#N/A</v>
      </c>
      <c r="V986" s="72" t="e">
        <f t="shared" ca="1" si="482"/>
        <v>#N/A</v>
      </c>
      <c r="W986" s="72" t="e">
        <f ca="1">(Coef!$J$9/(1+Coef!$J$8*(COS(V986))^2)^0.5)*Coef!$J$6</f>
        <v>#N/A</v>
      </c>
      <c r="X986" s="72" t="e">
        <f t="shared" ca="1" si="483"/>
        <v>#N/A</v>
      </c>
      <c r="Y986" s="72" t="e">
        <f t="shared" ca="1" si="484"/>
        <v>#N/A</v>
      </c>
      <c r="Z986" s="72" t="e">
        <f t="shared" ca="1" si="485"/>
        <v>#N/A</v>
      </c>
      <c r="AA986" s="72" t="e">
        <f t="shared" ca="1" si="486"/>
        <v>#N/A</v>
      </c>
      <c r="AB986" s="72" t="e">
        <f t="shared" ca="1" si="487"/>
        <v>#N/A</v>
      </c>
      <c r="AC986" s="72" t="e">
        <f t="shared" ca="1" si="488"/>
        <v>#N/A</v>
      </c>
      <c r="AD986" s="72" t="e">
        <f t="shared" ca="1" si="489"/>
        <v>#N/A</v>
      </c>
      <c r="AE986" s="72" t="e">
        <f ca="1">Coef!$J$6*Coef!$J$9*(V986-(Coef!$J$10*AB986)+(Coef!$J$11*AC986)-(Coef!$J$12*AD986))</f>
        <v>#N/A</v>
      </c>
      <c r="AF986" s="72" t="e">
        <f t="shared" ca="1" si="490"/>
        <v>#N/A</v>
      </c>
      <c r="AG986" s="72" t="e">
        <f ca="1">((Coef!$J$8*Y986^2)/2)*(COS(V986))^2</f>
        <v>#N/A</v>
      </c>
      <c r="AH986" s="72" t="e">
        <f t="shared" ca="1" si="491"/>
        <v>#N/A</v>
      </c>
      <c r="AI986" s="72" t="e">
        <f t="shared" ca="1" si="492"/>
        <v>#N/A</v>
      </c>
      <c r="AJ986" s="72" t="e">
        <f t="shared" ca="1" si="493"/>
        <v>#N/A</v>
      </c>
      <c r="AK986" s="72" t="e">
        <f t="shared" ca="1" si="494"/>
        <v>#N/A</v>
      </c>
      <c r="AL986" s="72" t="e">
        <f t="shared" ca="1" si="495"/>
        <v>#N/A</v>
      </c>
      <c r="AM986" s="72" t="e">
        <f ca="1">V986+(1+Coef!$J$8*(COS(V986))^2-(3/2)*Coef!$J$8*SIN(V986)*COS(V986)*(AL986-V986))*(AL986-V986)</f>
        <v>#N/A</v>
      </c>
      <c r="AN986" s="34" t="e">
        <f t="shared" ca="1" si="496"/>
        <v>#N/A</v>
      </c>
      <c r="AO986" s="33" t="e">
        <f t="shared" ca="1" si="497"/>
        <v>#N/A</v>
      </c>
      <c r="AP986" s="33" t="e">
        <f t="shared" ca="1" si="498"/>
        <v>#N/A</v>
      </c>
      <c r="AQ986" s="72" t="e">
        <f ca="1">'MGRS to Dist'!BP986</f>
        <v>#N/A</v>
      </c>
      <c r="AR986" s="72" t="e">
        <f ca="1">'MGRS to Dist'!BT986</f>
        <v>#N/A</v>
      </c>
      <c r="AS986" s="72" t="e">
        <f ca="1">'MGRS to Dist'!BU986</f>
        <v>#N/A</v>
      </c>
      <c r="AT986" s="72" t="e">
        <f ca="1">'MGRS to Dist'!BV986</f>
        <v>#N/A</v>
      </c>
    </row>
    <row r="987" spans="3:46" ht="16.5" customHeight="1">
      <c r="C987" s="72" t="str">
        <f t="shared" si="469"/>
        <v/>
      </c>
      <c r="D987" s="72" t="e">
        <f t="array" aca="1" ref="D987" ca="1">MATCH(TRUE,ISERROR(VALUE(MID(C987,ROW(INDIRECT("1:"&amp;LEN(C987))),1))),0)</f>
        <v>#N/A</v>
      </c>
      <c r="E987" s="72" t="e">
        <f t="shared" ca="1" si="470"/>
        <v>#N/A</v>
      </c>
      <c r="F987" s="72" t="e">
        <f t="shared" ca="1" si="471"/>
        <v>#N/A</v>
      </c>
      <c r="G987" s="72" t="e">
        <f t="shared" ca="1" si="472"/>
        <v>#N/A</v>
      </c>
      <c r="H987" s="72" t="e">
        <f t="shared" ca="1" si="473"/>
        <v>#N/A</v>
      </c>
      <c r="I987" s="72" t="e">
        <f t="shared" ca="1" si="474"/>
        <v>#N/A</v>
      </c>
      <c r="J987" s="72" t="e">
        <f t="shared" ca="1" si="475"/>
        <v>#N/A</v>
      </c>
      <c r="K987" s="72" t="e">
        <f t="shared" ca="1" si="476"/>
        <v>#N/A</v>
      </c>
      <c r="L987" s="72" t="e">
        <f t="shared" ca="1" si="477"/>
        <v>#N/A</v>
      </c>
      <c r="M987" s="72" t="e">
        <f ca="1">VLOOKUP(G987,Coef!$C$2:$F$25,4)</f>
        <v>#N/A</v>
      </c>
      <c r="N987" s="31" t="e">
        <f ca="1">VLOOKUP(F987,Coef!$C$4:$D$23,2)</f>
        <v>#N/A</v>
      </c>
      <c r="O987" s="31" t="e">
        <f ca="1">MOD(VLOOKUP(H987,Coef!$C$2:$G$21,5)+MOD(E987+1,2)*15,20)</f>
        <v>#N/A</v>
      </c>
      <c r="P987" s="31" t="e">
        <f ca="1">VLOOKUP(N987,Coef!$A$27:$B$46,2)</f>
        <v>#N/A</v>
      </c>
      <c r="Q987" s="31" t="e">
        <f ca="1">VLOOKUP(N987,Coef!$A$27:$C$46,3)+O987/10-0.1</f>
        <v>#N/A</v>
      </c>
      <c r="R987" s="31" t="e">
        <f t="shared" ca="1" si="478"/>
        <v>#N/A</v>
      </c>
      <c r="S987" s="72" t="e">
        <f t="shared" ca="1" si="479"/>
        <v>#N/A</v>
      </c>
      <c r="T987" s="72" t="e">
        <f t="shared" ca="1" si="480"/>
        <v>#N/A</v>
      </c>
      <c r="U987" s="72" t="e">
        <f t="shared" ca="1" si="481"/>
        <v>#N/A</v>
      </c>
      <c r="V987" s="72" t="e">
        <f t="shared" ca="1" si="482"/>
        <v>#N/A</v>
      </c>
      <c r="W987" s="72" t="e">
        <f ca="1">(Coef!$J$9/(1+Coef!$J$8*(COS(V987))^2)^0.5)*Coef!$J$6</f>
        <v>#N/A</v>
      </c>
      <c r="X987" s="72" t="e">
        <f t="shared" ca="1" si="483"/>
        <v>#N/A</v>
      </c>
      <c r="Y987" s="72" t="e">
        <f t="shared" ca="1" si="484"/>
        <v>#N/A</v>
      </c>
      <c r="Z987" s="72" t="e">
        <f t="shared" ca="1" si="485"/>
        <v>#N/A</v>
      </c>
      <c r="AA987" s="72" t="e">
        <f t="shared" ca="1" si="486"/>
        <v>#N/A</v>
      </c>
      <c r="AB987" s="72" t="e">
        <f t="shared" ca="1" si="487"/>
        <v>#N/A</v>
      </c>
      <c r="AC987" s="72" t="e">
        <f t="shared" ca="1" si="488"/>
        <v>#N/A</v>
      </c>
      <c r="AD987" s="72" t="e">
        <f t="shared" ca="1" si="489"/>
        <v>#N/A</v>
      </c>
      <c r="AE987" s="72" t="e">
        <f ca="1">Coef!$J$6*Coef!$J$9*(V987-(Coef!$J$10*AB987)+(Coef!$J$11*AC987)-(Coef!$J$12*AD987))</f>
        <v>#N/A</v>
      </c>
      <c r="AF987" s="72" t="e">
        <f t="shared" ca="1" si="490"/>
        <v>#N/A</v>
      </c>
      <c r="AG987" s="72" t="e">
        <f ca="1">((Coef!$J$8*Y987^2)/2)*(COS(V987))^2</f>
        <v>#N/A</v>
      </c>
      <c r="AH987" s="72" t="e">
        <f t="shared" ca="1" si="491"/>
        <v>#N/A</v>
      </c>
      <c r="AI987" s="72" t="e">
        <f t="shared" ca="1" si="492"/>
        <v>#N/A</v>
      </c>
      <c r="AJ987" s="72" t="e">
        <f t="shared" ca="1" si="493"/>
        <v>#N/A</v>
      </c>
      <c r="AK987" s="72" t="e">
        <f t="shared" ca="1" si="494"/>
        <v>#N/A</v>
      </c>
      <c r="AL987" s="72" t="e">
        <f t="shared" ca="1" si="495"/>
        <v>#N/A</v>
      </c>
      <c r="AM987" s="72" t="e">
        <f ca="1">V987+(1+Coef!$J$8*(COS(V987))^2-(3/2)*Coef!$J$8*SIN(V987)*COS(V987)*(AL987-V987))*(AL987-V987)</f>
        <v>#N/A</v>
      </c>
      <c r="AN987" s="34" t="e">
        <f t="shared" ca="1" si="496"/>
        <v>#N/A</v>
      </c>
      <c r="AO987" s="33" t="e">
        <f t="shared" ca="1" si="497"/>
        <v>#N/A</v>
      </c>
      <c r="AP987" s="33" t="e">
        <f t="shared" ca="1" si="498"/>
        <v>#N/A</v>
      </c>
      <c r="AQ987" s="72" t="e">
        <f ca="1">'MGRS to Dist'!BP987</f>
        <v>#N/A</v>
      </c>
      <c r="AR987" s="72" t="e">
        <f ca="1">'MGRS to Dist'!BT987</f>
        <v>#N/A</v>
      </c>
      <c r="AS987" s="72" t="e">
        <f ca="1">'MGRS to Dist'!BU987</f>
        <v>#N/A</v>
      </c>
      <c r="AT987" s="72" t="e">
        <f ca="1">'MGRS to Dist'!BV987</f>
        <v>#N/A</v>
      </c>
    </row>
    <row r="988" spans="3:46" ht="16.5" customHeight="1">
      <c r="C988" s="72" t="str">
        <f t="shared" ref="C988:C1001" si="499">SUBSTITUTE(B988," ","")</f>
        <v/>
      </c>
      <c r="D988" s="72" t="e">
        <f t="array" aca="1" ref="D988" ca="1">MATCH(TRUE,ISERROR(VALUE(MID(C988,ROW(INDIRECT("1:"&amp;LEN(C988))),1))),0)</f>
        <v>#N/A</v>
      </c>
      <c r="E988" s="72" t="e">
        <f t="shared" ref="E988:E1001" ca="1" si="500">VALUE(LEFT(C988,D988-1))</f>
        <v>#N/A</v>
      </c>
      <c r="F988" s="72" t="e">
        <f t="shared" ref="F988:F1001" ca="1" si="501">MID(C988,D988,1)</f>
        <v>#N/A</v>
      </c>
      <c r="G988" s="72" t="e">
        <f t="shared" ref="G988:G1001" ca="1" si="502">MID(C988,D988+1,1)</f>
        <v>#N/A</v>
      </c>
      <c r="H988" s="72" t="e">
        <f t="shared" ref="H988:H1001" ca="1" si="503">MID(C988,D988+2,1)</f>
        <v>#N/A</v>
      </c>
      <c r="I988" s="72" t="e">
        <f t="shared" ref="I988:I1001" ca="1" si="504">LEN(C988)-D988-2</f>
        <v>#N/A</v>
      </c>
      <c r="J988" s="72" t="e">
        <f t="shared" ref="J988:J1001" ca="1" si="505">VALUE(LEFT(RIGHT(C988,I988),I988/2))*10^(5-I988/2)</f>
        <v>#N/A</v>
      </c>
      <c r="K988" s="72" t="e">
        <f t="shared" ref="K988:K1001" ca="1" si="506">VALUE(RIGHT(C988,I988/2))*10^(5-I988/2)</f>
        <v>#N/A</v>
      </c>
      <c r="L988" s="72" t="e">
        <f t="shared" ref="L988:L1001" ca="1" si="507">E988*6-183*PI()/180</f>
        <v>#N/A</v>
      </c>
      <c r="M988" s="72" t="e">
        <f ca="1">VLOOKUP(G988,Coef!$C$2:$F$25,4)</f>
        <v>#N/A</v>
      </c>
      <c r="N988" s="31" t="e">
        <f ca="1">VLOOKUP(F988,Coef!$C$4:$D$23,2)</f>
        <v>#N/A</v>
      </c>
      <c r="O988" s="31" t="e">
        <f ca="1">MOD(VLOOKUP(H988,Coef!$C$2:$G$21,5)+MOD(E988+1,2)*15,20)</f>
        <v>#N/A</v>
      </c>
      <c r="P988" s="31" t="e">
        <f ca="1">VLOOKUP(N988,Coef!$A$27:$B$46,2)</f>
        <v>#N/A</v>
      </c>
      <c r="Q988" s="31" t="e">
        <f ca="1">VLOOKUP(N988,Coef!$A$27:$C$46,3)+O988/10-0.1</f>
        <v>#N/A</v>
      </c>
      <c r="R988" s="31" t="e">
        <f t="shared" ref="R988:R1001" ca="1" si="508">IF(Q988+0.1&lt;P988,Q988+2,Q988)</f>
        <v>#N/A</v>
      </c>
      <c r="S988" s="72" t="e">
        <f t="shared" ref="S988:S1001" ca="1" si="509">M988*100000+J988</f>
        <v>#N/A</v>
      </c>
      <c r="T988" s="72" t="e">
        <f t="shared" ref="T988:T1001" ca="1" si="510">R988*1000000+K988</f>
        <v>#N/A</v>
      </c>
      <c r="U988" s="72" t="e">
        <f t="shared" ref="U988:U1001" ca="1" si="511">IF(N988&lt;11,T988-10000000,T988)</f>
        <v>#N/A</v>
      </c>
      <c r="V988" s="72" t="e">
        <f t="shared" ref="V988:V1001" ca="1" si="512">U988/(6366197.724*0.9996)</f>
        <v>#N/A</v>
      </c>
      <c r="W988" s="72" t="e">
        <f ca="1">(Coef!$J$9/(1+Coef!$J$8*(COS(V988))^2)^0.5)*Coef!$J$6</f>
        <v>#N/A</v>
      </c>
      <c r="X988" s="72" t="e">
        <f t="shared" ref="X988:X1001" ca="1" si="513">6*E988-183</f>
        <v>#N/A</v>
      </c>
      <c r="Y988" s="72" t="e">
        <f t="shared" ref="Y988:Y1001" ca="1" si="514">(S988-500000)/W988</f>
        <v>#N/A</v>
      </c>
      <c r="Z988" s="72" t="e">
        <f t="shared" ref="Z988:Z1001" ca="1" si="515">SIN(2*V988)</f>
        <v>#N/A</v>
      </c>
      <c r="AA988" s="72" t="e">
        <f t="shared" ref="AA988:AA1001" ca="1" si="516">Z988*(COS(V988))^2</f>
        <v>#N/A</v>
      </c>
      <c r="AB988" s="72" t="e">
        <f t="shared" ref="AB988:AB1001" ca="1" si="517">V988+(Z988/2)</f>
        <v>#N/A</v>
      </c>
      <c r="AC988" s="72" t="e">
        <f t="shared" ref="AC988:AC1001" ca="1" si="518">(3*AB988+AA988)/4</f>
        <v>#N/A</v>
      </c>
      <c r="AD988" s="72" t="e">
        <f t="shared" ref="AD988:AD1001" ca="1" si="519">(5*AC988+AA988*(COS(V988))^2)/3</f>
        <v>#N/A</v>
      </c>
      <c r="AE988" s="72" t="e">
        <f ca="1">Coef!$J$6*Coef!$J$9*(V988-(Coef!$J$10*AB988)+(Coef!$J$11*AC988)-(Coef!$J$12*AD988))</f>
        <v>#N/A</v>
      </c>
      <c r="AF988" s="72" t="e">
        <f t="shared" ref="AF988:AF1001" ca="1" si="520">(U988-AE988)/W988</f>
        <v>#N/A</v>
      </c>
      <c r="AG988" s="72" t="e">
        <f ca="1">((Coef!$J$8*Y988^2)/2)*(COS(V988))^2</f>
        <v>#N/A</v>
      </c>
      <c r="AH988" s="72" t="e">
        <f t="shared" ref="AH988:AH1001" ca="1" si="521">Y988*(1-(AG988/3))</f>
        <v>#N/A</v>
      </c>
      <c r="AI988" s="72" t="e">
        <f t="shared" ref="AI988:AI1001" ca="1" si="522">AF988*(1-AG988)+V988</f>
        <v>#N/A</v>
      </c>
      <c r="AJ988" s="72" t="e">
        <f t="shared" ref="AJ988:AJ1001" ca="1" si="523">(EXP(AH988)-EXP(-AH988))/2</f>
        <v>#N/A</v>
      </c>
      <c r="AK988" s="72" t="e">
        <f t="shared" ref="AK988:AK1001" ca="1" si="524">ATAN(AJ988/COS(AI988))</f>
        <v>#N/A</v>
      </c>
      <c r="AL988" s="72" t="e">
        <f t="shared" ref="AL988:AL1001" ca="1" si="525">ATAN(COS(AK988)*TAN(AI988))</f>
        <v>#N/A</v>
      </c>
      <c r="AM988" s="72" t="e">
        <f ca="1">V988+(1+Coef!$J$8*(COS(V988))^2-(3/2)*Coef!$J$8*SIN(V988)*COS(V988)*(AL988-V988))*(AL988-V988)</f>
        <v>#N/A</v>
      </c>
      <c r="AN988" s="34" t="e">
        <f t="shared" ref="AN988:AN1001" ca="1" si="526">E988&amp;" "&amp;RIGHT(S988+1000000,6)&amp;" "&amp;RIGHT(T988+10000000,7)&amp;" "&amp;IF(AO988&lt;0,"S","N")</f>
        <v>#N/A</v>
      </c>
      <c r="AO988" s="33" t="e">
        <f t="shared" ref="AO988:AO1001" ca="1" si="527">AM988/PI()*180</f>
        <v>#N/A</v>
      </c>
      <c r="AP988" s="33" t="e">
        <f t="shared" ref="AP988:AP1001" ca="1" si="528">AK988/PI()*180+X988</f>
        <v>#N/A</v>
      </c>
      <c r="AQ988" s="72" t="e">
        <f ca="1">'MGRS to Dist'!BP988</f>
        <v>#N/A</v>
      </c>
      <c r="AR988" s="72" t="e">
        <f ca="1">'MGRS to Dist'!BT988</f>
        <v>#N/A</v>
      </c>
      <c r="AS988" s="72" t="e">
        <f ca="1">'MGRS to Dist'!BU988</f>
        <v>#N/A</v>
      </c>
      <c r="AT988" s="72" t="e">
        <f ca="1">'MGRS to Dist'!BV988</f>
        <v>#N/A</v>
      </c>
    </row>
    <row r="989" spans="3:46" ht="16.5" customHeight="1">
      <c r="C989" s="72" t="str">
        <f t="shared" si="499"/>
        <v/>
      </c>
      <c r="D989" s="72" t="e">
        <f t="array" aca="1" ref="D989" ca="1">MATCH(TRUE,ISERROR(VALUE(MID(C989,ROW(INDIRECT("1:"&amp;LEN(C989))),1))),0)</f>
        <v>#N/A</v>
      </c>
      <c r="E989" s="72" t="e">
        <f t="shared" ca="1" si="500"/>
        <v>#N/A</v>
      </c>
      <c r="F989" s="72" t="e">
        <f t="shared" ca="1" si="501"/>
        <v>#N/A</v>
      </c>
      <c r="G989" s="72" t="e">
        <f t="shared" ca="1" si="502"/>
        <v>#N/A</v>
      </c>
      <c r="H989" s="72" t="e">
        <f t="shared" ca="1" si="503"/>
        <v>#N/A</v>
      </c>
      <c r="I989" s="72" t="e">
        <f t="shared" ca="1" si="504"/>
        <v>#N/A</v>
      </c>
      <c r="J989" s="72" t="e">
        <f t="shared" ca="1" si="505"/>
        <v>#N/A</v>
      </c>
      <c r="K989" s="72" t="e">
        <f t="shared" ca="1" si="506"/>
        <v>#N/A</v>
      </c>
      <c r="L989" s="72" t="e">
        <f t="shared" ca="1" si="507"/>
        <v>#N/A</v>
      </c>
      <c r="M989" s="72" t="e">
        <f ca="1">VLOOKUP(G989,Coef!$C$2:$F$25,4)</f>
        <v>#N/A</v>
      </c>
      <c r="N989" s="31" t="e">
        <f ca="1">VLOOKUP(F989,Coef!$C$4:$D$23,2)</f>
        <v>#N/A</v>
      </c>
      <c r="O989" s="31" t="e">
        <f ca="1">MOD(VLOOKUP(H989,Coef!$C$2:$G$21,5)+MOD(E989+1,2)*15,20)</f>
        <v>#N/A</v>
      </c>
      <c r="P989" s="31" t="e">
        <f ca="1">VLOOKUP(N989,Coef!$A$27:$B$46,2)</f>
        <v>#N/A</v>
      </c>
      <c r="Q989" s="31" t="e">
        <f ca="1">VLOOKUP(N989,Coef!$A$27:$C$46,3)+O989/10-0.1</f>
        <v>#N/A</v>
      </c>
      <c r="R989" s="31" t="e">
        <f t="shared" ca="1" si="508"/>
        <v>#N/A</v>
      </c>
      <c r="S989" s="72" t="e">
        <f t="shared" ca="1" si="509"/>
        <v>#N/A</v>
      </c>
      <c r="T989" s="72" t="e">
        <f t="shared" ca="1" si="510"/>
        <v>#N/A</v>
      </c>
      <c r="U989" s="72" t="e">
        <f t="shared" ca="1" si="511"/>
        <v>#N/A</v>
      </c>
      <c r="V989" s="72" t="e">
        <f t="shared" ca="1" si="512"/>
        <v>#N/A</v>
      </c>
      <c r="W989" s="72" t="e">
        <f ca="1">(Coef!$J$9/(1+Coef!$J$8*(COS(V989))^2)^0.5)*Coef!$J$6</f>
        <v>#N/A</v>
      </c>
      <c r="X989" s="72" t="e">
        <f t="shared" ca="1" si="513"/>
        <v>#N/A</v>
      </c>
      <c r="Y989" s="72" t="e">
        <f t="shared" ca="1" si="514"/>
        <v>#N/A</v>
      </c>
      <c r="Z989" s="72" t="e">
        <f t="shared" ca="1" si="515"/>
        <v>#N/A</v>
      </c>
      <c r="AA989" s="72" t="e">
        <f t="shared" ca="1" si="516"/>
        <v>#N/A</v>
      </c>
      <c r="AB989" s="72" t="e">
        <f t="shared" ca="1" si="517"/>
        <v>#N/A</v>
      </c>
      <c r="AC989" s="72" t="e">
        <f t="shared" ca="1" si="518"/>
        <v>#N/A</v>
      </c>
      <c r="AD989" s="72" t="e">
        <f t="shared" ca="1" si="519"/>
        <v>#N/A</v>
      </c>
      <c r="AE989" s="72" t="e">
        <f ca="1">Coef!$J$6*Coef!$J$9*(V989-(Coef!$J$10*AB989)+(Coef!$J$11*AC989)-(Coef!$J$12*AD989))</f>
        <v>#N/A</v>
      </c>
      <c r="AF989" s="72" t="e">
        <f t="shared" ca="1" si="520"/>
        <v>#N/A</v>
      </c>
      <c r="AG989" s="72" t="e">
        <f ca="1">((Coef!$J$8*Y989^2)/2)*(COS(V989))^2</f>
        <v>#N/A</v>
      </c>
      <c r="AH989" s="72" t="e">
        <f t="shared" ca="1" si="521"/>
        <v>#N/A</v>
      </c>
      <c r="AI989" s="72" t="e">
        <f t="shared" ca="1" si="522"/>
        <v>#N/A</v>
      </c>
      <c r="AJ989" s="72" t="e">
        <f t="shared" ca="1" si="523"/>
        <v>#N/A</v>
      </c>
      <c r="AK989" s="72" t="e">
        <f t="shared" ca="1" si="524"/>
        <v>#N/A</v>
      </c>
      <c r="AL989" s="72" t="e">
        <f t="shared" ca="1" si="525"/>
        <v>#N/A</v>
      </c>
      <c r="AM989" s="72" t="e">
        <f ca="1">V989+(1+Coef!$J$8*(COS(V989))^2-(3/2)*Coef!$J$8*SIN(V989)*COS(V989)*(AL989-V989))*(AL989-V989)</f>
        <v>#N/A</v>
      </c>
      <c r="AN989" s="34" t="e">
        <f t="shared" ca="1" si="526"/>
        <v>#N/A</v>
      </c>
      <c r="AO989" s="33" t="e">
        <f t="shared" ca="1" si="527"/>
        <v>#N/A</v>
      </c>
      <c r="AP989" s="33" t="e">
        <f t="shared" ca="1" si="528"/>
        <v>#N/A</v>
      </c>
      <c r="AQ989" s="72" t="e">
        <f ca="1">'MGRS to Dist'!BP989</f>
        <v>#N/A</v>
      </c>
      <c r="AR989" s="72" t="e">
        <f ca="1">'MGRS to Dist'!BT989</f>
        <v>#N/A</v>
      </c>
      <c r="AS989" s="72" t="e">
        <f ca="1">'MGRS to Dist'!BU989</f>
        <v>#N/A</v>
      </c>
      <c r="AT989" s="72" t="e">
        <f ca="1">'MGRS to Dist'!BV989</f>
        <v>#N/A</v>
      </c>
    </row>
    <row r="990" spans="3:46" ht="16.5" customHeight="1">
      <c r="C990" s="72" t="str">
        <f t="shared" si="499"/>
        <v/>
      </c>
      <c r="D990" s="72" t="e">
        <f t="array" aca="1" ref="D990" ca="1">MATCH(TRUE,ISERROR(VALUE(MID(C990,ROW(INDIRECT("1:"&amp;LEN(C990))),1))),0)</f>
        <v>#N/A</v>
      </c>
      <c r="E990" s="72" t="e">
        <f t="shared" ca="1" si="500"/>
        <v>#N/A</v>
      </c>
      <c r="F990" s="72" t="e">
        <f t="shared" ca="1" si="501"/>
        <v>#N/A</v>
      </c>
      <c r="G990" s="72" t="e">
        <f t="shared" ca="1" si="502"/>
        <v>#N/A</v>
      </c>
      <c r="H990" s="72" t="e">
        <f t="shared" ca="1" si="503"/>
        <v>#N/A</v>
      </c>
      <c r="I990" s="72" t="e">
        <f t="shared" ca="1" si="504"/>
        <v>#N/A</v>
      </c>
      <c r="J990" s="72" t="e">
        <f t="shared" ca="1" si="505"/>
        <v>#N/A</v>
      </c>
      <c r="K990" s="72" t="e">
        <f t="shared" ca="1" si="506"/>
        <v>#N/A</v>
      </c>
      <c r="L990" s="72" t="e">
        <f t="shared" ca="1" si="507"/>
        <v>#N/A</v>
      </c>
      <c r="M990" s="72" t="e">
        <f ca="1">VLOOKUP(G990,Coef!$C$2:$F$25,4)</f>
        <v>#N/A</v>
      </c>
      <c r="N990" s="31" t="e">
        <f ca="1">VLOOKUP(F990,Coef!$C$4:$D$23,2)</f>
        <v>#N/A</v>
      </c>
      <c r="O990" s="31" t="e">
        <f ca="1">MOD(VLOOKUP(H990,Coef!$C$2:$G$21,5)+MOD(E990+1,2)*15,20)</f>
        <v>#N/A</v>
      </c>
      <c r="P990" s="31" t="e">
        <f ca="1">VLOOKUP(N990,Coef!$A$27:$B$46,2)</f>
        <v>#N/A</v>
      </c>
      <c r="Q990" s="31" t="e">
        <f ca="1">VLOOKUP(N990,Coef!$A$27:$C$46,3)+O990/10-0.1</f>
        <v>#N/A</v>
      </c>
      <c r="R990" s="31" t="e">
        <f t="shared" ca="1" si="508"/>
        <v>#N/A</v>
      </c>
      <c r="S990" s="72" t="e">
        <f t="shared" ca="1" si="509"/>
        <v>#N/A</v>
      </c>
      <c r="T990" s="72" t="e">
        <f t="shared" ca="1" si="510"/>
        <v>#N/A</v>
      </c>
      <c r="U990" s="72" t="e">
        <f t="shared" ca="1" si="511"/>
        <v>#N/A</v>
      </c>
      <c r="V990" s="72" t="e">
        <f t="shared" ca="1" si="512"/>
        <v>#N/A</v>
      </c>
      <c r="W990" s="72" t="e">
        <f ca="1">(Coef!$J$9/(1+Coef!$J$8*(COS(V990))^2)^0.5)*Coef!$J$6</f>
        <v>#N/A</v>
      </c>
      <c r="X990" s="72" t="e">
        <f t="shared" ca="1" si="513"/>
        <v>#N/A</v>
      </c>
      <c r="Y990" s="72" t="e">
        <f t="shared" ca="1" si="514"/>
        <v>#N/A</v>
      </c>
      <c r="Z990" s="72" t="e">
        <f t="shared" ca="1" si="515"/>
        <v>#N/A</v>
      </c>
      <c r="AA990" s="72" t="e">
        <f t="shared" ca="1" si="516"/>
        <v>#N/A</v>
      </c>
      <c r="AB990" s="72" t="e">
        <f t="shared" ca="1" si="517"/>
        <v>#N/A</v>
      </c>
      <c r="AC990" s="72" t="e">
        <f t="shared" ca="1" si="518"/>
        <v>#N/A</v>
      </c>
      <c r="AD990" s="72" t="e">
        <f t="shared" ca="1" si="519"/>
        <v>#N/A</v>
      </c>
      <c r="AE990" s="72" t="e">
        <f ca="1">Coef!$J$6*Coef!$J$9*(V990-(Coef!$J$10*AB990)+(Coef!$J$11*AC990)-(Coef!$J$12*AD990))</f>
        <v>#N/A</v>
      </c>
      <c r="AF990" s="72" t="e">
        <f t="shared" ca="1" si="520"/>
        <v>#N/A</v>
      </c>
      <c r="AG990" s="72" t="e">
        <f ca="1">((Coef!$J$8*Y990^2)/2)*(COS(V990))^2</f>
        <v>#N/A</v>
      </c>
      <c r="AH990" s="72" t="e">
        <f t="shared" ca="1" si="521"/>
        <v>#N/A</v>
      </c>
      <c r="AI990" s="72" t="e">
        <f t="shared" ca="1" si="522"/>
        <v>#N/A</v>
      </c>
      <c r="AJ990" s="72" t="e">
        <f t="shared" ca="1" si="523"/>
        <v>#N/A</v>
      </c>
      <c r="AK990" s="72" t="e">
        <f t="shared" ca="1" si="524"/>
        <v>#N/A</v>
      </c>
      <c r="AL990" s="72" t="e">
        <f t="shared" ca="1" si="525"/>
        <v>#N/A</v>
      </c>
      <c r="AM990" s="72" t="e">
        <f ca="1">V990+(1+Coef!$J$8*(COS(V990))^2-(3/2)*Coef!$J$8*SIN(V990)*COS(V990)*(AL990-V990))*(AL990-V990)</f>
        <v>#N/A</v>
      </c>
      <c r="AN990" s="34" t="e">
        <f t="shared" ca="1" si="526"/>
        <v>#N/A</v>
      </c>
      <c r="AO990" s="33" t="e">
        <f t="shared" ca="1" si="527"/>
        <v>#N/A</v>
      </c>
      <c r="AP990" s="33" t="e">
        <f t="shared" ca="1" si="528"/>
        <v>#N/A</v>
      </c>
      <c r="AQ990" s="72" t="e">
        <f ca="1">'MGRS to Dist'!BP990</f>
        <v>#N/A</v>
      </c>
      <c r="AR990" s="72" t="e">
        <f ca="1">'MGRS to Dist'!BT990</f>
        <v>#N/A</v>
      </c>
      <c r="AS990" s="72" t="e">
        <f ca="1">'MGRS to Dist'!BU990</f>
        <v>#N/A</v>
      </c>
      <c r="AT990" s="72" t="e">
        <f ca="1">'MGRS to Dist'!BV990</f>
        <v>#N/A</v>
      </c>
    </row>
    <row r="991" spans="3:46" ht="16.5" customHeight="1">
      <c r="C991" s="72" t="str">
        <f t="shared" si="499"/>
        <v/>
      </c>
      <c r="D991" s="72" t="e">
        <f t="array" aca="1" ref="D991" ca="1">MATCH(TRUE,ISERROR(VALUE(MID(C991,ROW(INDIRECT("1:"&amp;LEN(C991))),1))),0)</f>
        <v>#N/A</v>
      </c>
      <c r="E991" s="72" t="e">
        <f t="shared" ca="1" si="500"/>
        <v>#N/A</v>
      </c>
      <c r="F991" s="72" t="e">
        <f t="shared" ca="1" si="501"/>
        <v>#N/A</v>
      </c>
      <c r="G991" s="72" t="e">
        <f t="shared" ca="1" si="502"/>
        <v>#N/A</v>
      </c>
      <c r="H991" s="72" t="e">
        <f t="shared" ca="1" si="503"/>
        <v>#N/A</v>
      </c>
      <c r="I991" s="72" t="e">
        <f t="shared" ca="1" si="504"/>
        <v>#N/A</v>
      </c>
      <c r="J991" s="72" t="e">
        <f t="shared" ca="1" si="505"/>
        <v>#N/A</v>
      </c>
      <c r="K991" s="72" t="e">
        <f t="shared" ca="1" si="506"/>
        <v>#N/A</v>
      </c>
      <c r="L991" s="72" t="e">
        <f t="shared" ca="1" si="507"/>
        <v>#N/A</v>
      </c>
      <c r="M991" s="72" t="e">
        <f ca="1">VLOOKUP(G991,Coef!$C$2:$F$25,4)</f>
        <v>#N/A</v>
      </c>
      <c r="N991" s="31" t="e">
        <f ca="1">VLOOKUP(F991,Coef!$C$4:$D$23,2)</f>
        <v>#N/A</v>
      </c>
      <c r="O991" s="31" t="e">
        <f ca="1">MOD(VLOOKUP(H991,Coef!$C$2:$G$21,5)+MOD(E991+1,2)*15,20)</f>
        <v>#N/A</v>
      </c>
      <c r="P991" s="31" t="e">
        <f ca="1">VLOOKUP(N991,Coef!$A$27:$B$46,2)</f>
        <v>#N/A</v>
      </c>
      <c r="Q991" s="31" t="e">
        <f ca="1">VLOOKUP(N991,Coef!$A$27:$C$46,3)+O991/10-0.1</f>
        <v>#N/A</v>
      </c>
      <c r="R991" s="31" t="e">
        <f t="shared" ca="1" si="508"/>
        <v>#N/A</v>
      </c>
      <c r="S991" s="72" t="e">
        <f t="shared" ca="1" si="509"/>
        <v>#N/A</v>
      </c>
      <c r="T991" s="72" t="e">
        <f t="shared" ca="1" si="510"/>
        <v>#N/A</v>
      </c>
      <c r="U991" s="72" t="e">
        <f t="shared" ca="1" si="511"/>
        <v>#N/A</v>
      </c>
      <c r="V991" s="72" t="e">
        <f t="shared" ca="1" si="512"/>
        <v>#N/A</v>
      </c>
      <c r="W991" s="72" t="e">
        <f ca="1">(Coef!$J$9/(1+Coef!$J$8*(COS(V991))^2)^0.5)*Coef!$J$6</f>
        <v>#N/A</v>
      </c>
      <c r="X991" s="72" t="e">
        <f t="shared" ca="1" si="513"/>
        <v>#N/A</v>
      </c>
      <c r="Y991" s="72" t="e">
        <f t="shared" ca="1" si="514"/>
        <v>#N/A</v>
      </c>
      <c r="Z991" s="72" t="e">
        <f t="shared" ca="1" si="515"/>
        <v>#N/A</v>
      </c>
      <c r="AA991" s="72" t="e">
        <f t="shared" ca="1" si="516"/>
        <v>#N/A</v>
      </c>
      <c r="AB991" s="72" t="e">
        <f t="shared" ca="1" si="517"/>
        <v>#N/A</v>
      </c>
      <c r="AC991" s="72" t="e">
        <f t="shared" ca="1" si="518"/>
        <v>#N/A</v>
      </c>
      <c r="AD991" s="72" t="e">
        <f t="shared" ca="1" si="519"/>
        <v>#N/A</v>
      </c>
      <c r="AE991" s="72" t="e">
        <f ca="1">Coef!$J$6*Coef!$J$9*(V991-(Coef!$J$10*AB991)+(Coef!$J$11*AC991)-(Coef!$J$12*AD991))</f>
        <v>#N/A</v>
      </c>
      <c r="AF991" s="72" t="e">
        <f t="shared" ca="1" si="520"/>
        <v>#N/A</v>
      </c>
      <c r="AG991" s="72" t="e">
        <f ca="1">((Coef!$J$8*Y991^2)/2)*(COS(V991))^2</f>
        <v>#N/A</v>
      </c>
      <c r="AH991" s="72" t="e">
        <f t="shared" ca="1" si="521"/>
        <v>#N/A</v>
      </c>
      <c r="AI991" s="72" t="e">
        <f t="shared" ca="1" si="522"/>
        <v>#N/A</v>
      </c>
      <c r="AJ991" s="72" t="e">
        <f t="shared" ca="1" si="523"/>
        <v>#N/A</v>
      </c>
      <c r="AK991" s="72" t="e">
        <f t="shared" ca="1" si="524"/>
        <v>#N/A</v>
      </c>
      <c r="AL991" s="72" t="e">
        <f t="shared" ca="1" si="525"/>
        <v>#N/A</v>
      </c>
      <c r="AM991" s="72" t="e">
        <f ca="1">V991+(1+Coef!$J$8*(COS(V991))^2-(3/2)*Coef!$J$8*SIN(V991)*COS(V991)*(AL991-V991))*(AL991-V991)</f>
        <v>#N/A</v>
      </c>
      <c r="AN991" s="34" t="e">
        <f t="shared" ca="1" si="526"/>
        <v>#N/A</v>
      </c>
      <c r="AO991" s="33" t="e">
        <f t="shared" ca="1" si="527"/>
        <v>#N/A</v>
      </c>
      <c r="AP991" s="33" t="e">
        <f t="shared" ca="1" si="528"/>
        <v>#N/A</v>
      </c>
      <c r="AQ991" s="72" t="e">
        <f ca="1">'MGRS to Dist'!BP991</f>
        <v>#N/A</v>
      </c>
      <c r="AR991" s="72" t="e">
        <f ca="1">'MGRS to Dist'!BT991</f>
        <v>#N/A</v>
      </c>
      <c r="AS991" s="72" t="e">
        <f ca="1">'MGRS to Dist'!BU991</f>
        <v>#N/A</v>
      </c>
      <c r="AT991" s="72" t="e">
        <f ca="1">'MGRS to Dist'!BV991</f>
        <v>#N/A</v>
      </c>
    </row>
    <row r="992" spans="3:46" ht="16.5" customHeight="1">
      <c r="C992" s="72" t="str">
        <f t="shared" si="499"/>
        <v/>
      </c>
      <c r="D992" s="72" t="e">
        <f t="array" aca="1" ref="D992" ca="1">MATCH(TRUE,ISERROR(VALUE(MID(C992,ROW(INDIRECT("1:"&amp;LEN(C992))),1))),0)</f>
        <v>#N/A</v>
      </c>
      <c r="E992" s="72" t="e">
        <f t="shared" ca="1" si="500"/>
        <v>#N/A</v>
      </c>
      <c r="F992" s="72" t="e">
        <f t="shared" ca="1" si="501"/>
        <v>#N/A</v>
      </c>
      <c r="G992" s="72" t="e">
        <f t="shared" ca="1" si="502"/>
        <v>#N/A</v>
      </c>
      <c r="H992" s="72" t="e">
        <f t="shared" ca="1" si="503"/>
        <v>#N/A</v>
      </c>
      <c r="I992" s="72" t="e">
        <f t="shared" ca="1" si="504"/>
        <v>#N/A</v>
      </c>
      <c r="J992" s="72" t="e">
        <f t="shared" ca="1" si="505"/>
        <v>#N/A</v>
      </c>
      <c r="K992" s="72" t="e">
        <f t="shared" ca="1" si="506"/>
        <v>#N/A</v>
      </c>
      <c r="L992" s="72" t="e">
        <f t="shared" ca="1" si="507"/>
        <v>#N/A</v>
      </c>
      <c r="M992" s="72" t="e">
        <f ca="1">VLOOKUP(G992,Coef!$C$2:$F$25,4)</f>
        <v>#N/A</v>
      </c>
      <c r="N992" s="31" t="e">
        <f ca="1">VLOOKUP(F992,Coef!$C$4:$D$23,2)</f>
        <v>#N/A</v>
      </c>
      <c r="O992" s="31" t="e">
        <f ca="1">MOD(VLOOKUP(H992,Coef!$C$2:$G$21,5)+MOD(E992+1,2)*15,20)</f>
        <v>#N/A</v>
      </c>
      <c r="P992" s="31" t="e">
        <f ca="1">VLOOKUP(N992,Coef!$A$27:$B$46,2)</f>
        <v>#N/A</v>
      </c>
      <c r="Q992" s="31" t="e">
        <f ca="1">VLOOKUP(N992,Coef!$A$27:$C$46,3)+O992/10-0.1</f>
        <v>#N/A</v>
      </c>
      <c r="R992" s="31" t="e">
        <f t="shared" ca="1" si="508"/>
        <v>#N/A</v>
      </c>
      <c r="S992" s="72" t="e">
        <f t="shared" ca="1" si="509"/>
        <v>#N/A</v>
      </c>
      <c r="T992" s="72" t="e">
        <f t="shared" ca="1" si="510"/>
        <v>#N/A</v>
      </c>
      <c r="U992" s="72" t="e">
        <f t="shared" ca="1" si="511"/>
        <v>#N/A</v>
      </c>
      <c r="V992" s="72" t="e">
        <f t="shared" ca="1" si="512"/>
        <v>#N/A</v>
      </c>
      <c r="W992" s="72" t="e">
        <f ca="1">(Coef!$J$9/(1+Coef!$J$8*(COS(V992))^2)^0.5)*Coef!$J$6</f>
        <v>#N/A</v>
      </c>
      <c r="X992" s="72" t="e">
        <f t="shared" ca="1" si="513"/>
        <v>#N/A</v>
      </c>
      <c r="Y992" s="72" t="e">
        <f t="shared" ca="1" si="514"/>
        <v>#N/A</v>
      </c>
      <c r="Z992" s="72" t="e">
        <f t="shared" ca="1" si="515"/>
        <v>#N/A</v>
      </c>
      <c r="AA992" s="72" t="e">
        <f t="shared" ca="1" si="516"/>
        <v>#N/A</v>
      </c>
      <c r="AB992" s="72" t="e">
        <f t="shared" ca="1" si="517"/>
        <v>#N/A</v>
      </c>
      <c r="AC992" s="72" t="e">
        <f t="shared" ca="1" si="518"/>
        <v>#N/A</v>
      </c>
      <c r="AD992" s="72" t="e">
        <f t="shared" ca="1" si="519"/>
        <v>#N/A</v>
      </c>
      <c r="AE992" s="72" t="e">
        <f ca="1">Coef!$J$6*Coef!$J$9*(V992-(Coef!$J$10*AB992)+(Coef!$J$11*AC992)-(Coef!$J$12*AD992))</f>
        <v>#N/A</v>
      </c>
      <c r="AF992" s="72" t="e">
        <f t="shared" ca="1" si="520"/>
        <v>#N/A</v>
      </c>
      <c r="AG992" s="72" t="e">
        <f ca="1">((Coef!$J$8*Y992^2)/2)*(COS(V992))^2</f>
        <v>#N/A</v>
      </c>
      <c r="AH992" s="72" t="e">
        <f t="shared" ca="1" si="521"/>
        <v>#N/A</v>
      </c>
      <c r="AI992" s="72" t="e">
        <f t="shared" ca="1" si="522"/>
        <v>#N/A</v>
      </c>
      <c r="AJ992" s="72" t="e">
        <f t="shared" ca="1" si="523"/>
        <v>#N/A</v>
      </c>
      <c r="AK992" s="72" t="e">
        <f t="shared" ca="1" si="524"/>
        <v>#N/A</v>
      </c>
      <c r="AL992" s="72" t="e">
        <f t="shared" ca="1" si="525"/>
        <v>#N/A</v>
      </c>
      <c r="AM992" s="72" t="e">
        <f ca="1">V992+(1+Coef!$J$8*(COS(V992))^2-(3/2)*Coef!$J$8*SIN(V992)*COS(V992)*(AL992-V992))*(AL992-V992)</f>
        <v>#N/A</v>
      </c>
      <c r="AN992" s="34" t="e">
        <f t="shared" ca="1" si="526"/>
        <v>#N/A</v>
      </c>
      <c r="AO992" s="33" t="e">
        <f t="shared" ca="1" si="527"/>
        <v>#N/A</v>
      </c>
      <c r="AP992" s="33" t="e">
        <f t="shared" ca="1" si="528"/>
        <v>#N/A</v>
      </c>
      <c r="AQ992" s="72" t="e">
        <f ca="1">'MGRS to Dist'!BP992</f>
        <v>#N/A</v>
      </c>
      <c r="AR992" s="72" t="e">
        <f ca="1">'MGRS to Dist'!BT992</f>
        <v>#N/A</v>
      </c>
      <c r="AS992" s="72" t="e">
        <f ca="1">'MGRS to Dist'!BU992</f>
        <v>#N/A</v>
      </c>
      <c r="AT992" s="72" t="e">
        <f ca="1">'MGRS to Dist'!BV992</f>
        <v>#N/A</v>
      </c>
    </row>
    <row r="993" spans="3:46" ht="16.5" customHeight="1">
      <c r="C993" s="72" t="str">
        <f t="shared" si="499"/>
        <v/>
      </c>
      <c r="D993" s="72" t="e">
        <f t="array" aca="1" ref="D993" ca="1">MATCH(TRUE,ISERROR(VALUE(MID(C993,ROW(INDIRECT("1:"&amp;LEN(C993))),1))),0)</f>
        <v>#N/A</v>
      </c>
      <c r="E993" s="72" t="e">
        <f t="shared" ca="1" si="500"/>
        <v>#N/A</v>
      </c>
      <c r="F993" s="72" t="e">
        <f t="shared" ca="1" si="501"/>
        <v>#N/A</v>
      </c>
      <c r="G993" s="72" t="e">
        <f t="shared" ca="1" si="502"/>
        <v>#N/A</v>
      </c>
      <c r="H993" s="72" t="e">
        <f t="shared" ca="1" si="503"/>
        <v>#N/A</v>
      </c>
      <c r="I993" s="72" t="e">
        <f t="shared" ca="1" si="504"/>
        <v>#N/A</v>
      </c>
      <c r="J993" s="72" t="e">
        <f t="shared" ca="1" si="505"/>
        <v>#N/A</v>
      </c>
      <c r="K993" s="72" t="e">
        <f t="shared" ca="1" si="506"/>
        <v>#N/A</v>
      </c>
      <c r="L993" s="72" t="e">
        <f t="shared" ca="1" si="507"/>
        <v>#N/A</v>
      </c>
      <c r="M993" s="72" t="e">
        <f ca="1">VLOOKUP(G993,Coef!$C$2:$F$25,4)</f>
        <v>#N/A</v>
      </c>
      <c r="N993" s="31" t="e">
        <f ca="1">VLOOKUP(F993,Coef!$C$4:$D$23,2)</f>
        <v>#N/A</v>
      </c>
      <c r="O993" s="31" t="e">
        <f ca="1">MOD(VLOOKUP(H993,Coef!$C$2:$G$21,5)+MOD(E993+1,2)*15,20)</f>
        <v>#N/A</v>
      </c>
      <c r="P993" s="31" t="e">
        <f ca="1">VLOOKUP(N993,Coef!$A$27:$B$46,2)</f>
        <v>#N/A</v>
      </c>
      <c r="Q993" s="31" t="e">
        <f ca="1">VLOOKUP(N993,Coef!$A$27:$C$46,3)+O993/10-0.1</f>
        <v>#N/A</v>
      </c>
      <c r="R993" s="31" t="e">
        <f t="shared" ca="1" si="508"/>
        <v>#N/A</v>
      </c>
      <c r="S993" s="72" t="e">
        <f t="shared" ca="1" si="509"/>
        <v>#N/A</v>
      </c>
      <c r="T993" s="72" t="e">
        <f t="shared" ca="1" si="510"/>
        <v>#N/A</v>
      </c>
      <c r="U993" s="72" t="e">
        <f t="shared" ca="1" si="511"/>
        <v>#N/A</v>
      </c>
      <c r="V993" s="72" t="e">
        <f t="shared" ca="1" si="512"/>
        <v>#N/A</v>
      </c>
      <c r="W993" s="72" t="e">
        <f ca="1">(Coef!$J$9/(1+Coef!$J$8*(COS(V993))^2)^0.5)*Coef!$J$6</f>
        <v>#N/A</v>
      </c>
      <c r="X993" s="72" t="e">
        <f t="shared" ca="1" si="513"/>
        <v>#N/A</v>
      </c>
      <c r="Y993" s="72" t="e">
        <f t="shared" ca="1" si="514"/>
        <v>#N/A</v>
      </c>
      <c r="Z993" s="72" t="e">
        <f t="shared" ca="1" si="515"/>
        <v>#N/A</v>
      </c>
      <c r="AA993" s="72" t="e">
        <f t="shared" ca="1" si="516"/>
        <v>#N/A</v>
      </c>
      <c r="AB993" s="72" t="e">
        <f t="shared" ca="1" si="517"/>
        <v>#N/A</v>
      </c>
      <c r="AC993" s="72" t="e">
        <f t="shared" ca="1" si="518"/>
        <v>#N/A</v>
      </c>
      <c r="AD993" s="72" t="e">
        <f t="shared" ca="1" si="519"/>
        <v>#N/A</v>
      </c>
      <c r="AE993" s="72" t="e">
        <f ca="1">Coef!$J$6*Coef!$J$9*(V993-(Coef!$J$10*AB993)+(Coef!$J$11*AC993)-(Coef!$J$12*AD993))</f>
        <v>#N/A</v>
      </c>
      <c r="AF993" s="72" t="e">
        <f t="shared" ca="1" si="520"/>
        <v>#N/A</v>
      </c>
      <c r="AG993" s="72" t="e">
        <f ca="1">((Coef!$J$8*Y993^2)/2)*(COS(V993))^2</f>
        <v>#N/A</v>
      </c>
      <c r="AH993" s="72" t="e">
        <f t="shared" ca="1" si="521"/>
        <v>#N/A</v>
      </c>
      <c r="AI993" s="72" t="e">
        <f t="shared" ca="1" si="522"/>
        <v>#N/A</v>
      </c>
      <c r="AJ993" s="72" t="e">
        <f t="shared" ca="1" si="523"/>
        <v>#N/A</v>
      </c>
      <c r="AK993" s="72" t="e">
        <f t="shared" ca="1" si="524"/>
        <v>#N/A</v>
      </c>
      <c r="AL993" s="72" t="e">
        <f t="shared" ca="1" si="525"/>
        <v>#N/A</v>
      </c>
      <c r="AM993" s="72" t="e">
        <f ca="1">V993+(1+Coef!$J$8*(COS(V993))^2-(3/2)*Coef!$J$8*SIN(V993)*COS(V993)*(AL993-V993))*(AL993-V993)</f>
        <v>#N/A</v>
      </c>
      <c r="AN993" s="34" t="e">
        <f t="shared" ca="1" si="526"/>
        <v>#N/A</v>
      </c>
      <c r="AO993" s="33" t="e">
        <f t="shared" ca="1" si="527"/>
        <v>#N/A</v>
      </c>
      <c r="AP993" s="33" t="e">
        <f t="shared" ca="1" si="528"/>
        <v>#N/A</v>
      </c>
      <c r="AQ993" s="72" t="e">
        <f ca="1">'MGRS to Dist'!BP993</f>
        <v>#N/A</v>
      </c>
      <c r="AR993" s="72" t="e">
        <f ca="1">'MGRS to Dist'!BT993</f>
        <v>#N/A</v>
      </c>
      <c r="AS993" s="72" t="e">
        <f ca="1">'MGRS to Dist'!BU993</f>
        <v>#N/A</v>
      </c>
      <c r="AT993" s="72" t="e">
        <f ca="1">'MGRS to Dist'!BV993</f>
        <v>#N/A</v>
      </c>
    </row>
    <row r="994" spans="3:46" ht="16.5" customHeight="1">
      <c r="C994" s="72" t="str">
        <f t="shared" si="499"/>
        <v/>
      </c>
      <c r="D994" s="72" t="e">
        <f t="array" aca="1" ref="D994" ca="1">MATCH(TRUE,ISERROR(VALUE(MID(C994,ROW(INDIRECT("1:"&amp;LEN(C994))),1))),0)</f>
        <v>#N/A</v>
      </c>
      <c r="E994" s="72" t="e">
        <f t="shared" ca="1" si="500"/>
        <v>#N/A</v>
      </c>
      <c r="F994" s="72" t="e">
        <f t="shared" ca="1" si="501"/>
        <v>#N/A</v>
      </c>
      <c r="G994" s="72" t="e">
        <f t="shared" ca="1" si="502"/>
        <v>#N/A</v>
      </c>
      <c r="H994" s="72" t="e">
        <f t="shared" ca="1" si="503"/>
        <v>#N/A</v>
      </c>
      <c r="I994" s="72" t="e">
        <f t="shared" ca="1" si="504"/>
        <v>#N/A</v>
      </c>
      <c r="J994" s="72" t="e">
        <f t="shared" ca="1" si="505"/>
        <v>#N/A</v>
      </c>
      <c r="K994" s="72" t="e">
        <f t="shared" ca="1" si="506"/>
        <v>#N/A</v>
      </c>
      <c r="L994" s="72" t="e">
        <f t="shared" ca="1" si="507"/>
        <v>#N/A</v>
      </c>
      <c r="M994" s="72" t="e">
        <f ca="1">VLOOKUP(G994,Coef!$C$2:$F$25,4)</f>
        <v>#N/A</v>
      </c>
      <c r="N994" s="31" t="e">
        <f ca="1">VLOOKUP(F994,Coef!$C$4:$D$23,2)</f>
        <v>#N/A</v>
      </c>
      <c r="O994" s="31" t="e">
        <f ca="1">MOD(VLOOKUP(H994,Coef!$C$2:$G$21,5)+MOD(E994+1,2)*15,20)</f>
        <v>#N/A</v>
      </c>
      <c r="P994" s="31" t="e">
        <f ca="1">VLOOKUP(N994,Coef!$A$27:$B$46,2)</f>
        <v>#N/A</v>
      </c>
      <c r="Q994" s="31" t="e">
        <f ca="1">VLOOKUP(N994,Coef!$A$27:$C$46,3)+O994/10-0.1</f>
        <v>#N/A</v>
      </c>
      <c r="R994" s="31" t="e">
        <f t="shared" ca="1" si="508"/>
        <v>#N/A</v>
      </c>
      <c r="S994" s="72" t="e">
        <f t="shared" ca="1" si="509"/>
        <v>#N/A</v>
      </c>
      <c r="T994" s="72" t="e">
        <f t="shared" ca="1" si="510"/>
        <v>#N/A</v>
      </c>
      <c r="U994" s="72" t="e">
        <f t="shared" ca="1" si="511"/>
        <v>#N/A</v>
      </c>
      <c r="V994" s="72" t="e">
        <f t="shared" ca="1" si="512"/>
        <v>#N/A</v>
      </c>
      <c r="W994" s="72" t="e">
        <f ca="1">(Coef!$J$9/(1+Coef!$J$8*(COS(V994))^2)^0.5)*Coef!$J$6</f>
        <v>#N/A</v>
      </c>
      <c r="X994" s="72" t="e">
        <f t="shared" ca="1" si="513"/>
        <v>#N/A</v>
      </c>
      <c r="Y994" s="72" t="e">
        <f t="shared" ca="1" si="514"/>
        <v>#N/A</v>
      </c>
      <c r="Z994" s="72" t="e">
        <f t="shared" ca="1" si="515"/>
        <v>#N/A</v>
      </c>
      <c r="AA994" s="72" t="e">
        <f t="shared" ca="1" si="516"/>
        <v>#N/A</v>
      </c>
      <c r="AB994" s="72" t="e">
        <f t="shared" ca="1" si="517"/>
        <v>#N/A</v>
      </c>
      <c r="AC994" s="72" t="e">
        <f t="shared" ca="1" si="518"/>
        <v>#N/A</v>
      </c>
      <c r="AD994" s="72" t="e">
        <f t="shared" ca="1" si="519"/>
        <v>#N/A</v>
      </c>
      <c r="AE994" s="72" t="e">
        <f ca="1">Coef!$J$6*Coef!$J$9*(V994-(Coef!$J$10*AB994)+(Coef!$J$11*AC994)-(Coef!$J$12*AD994))</f>
        <v>#N/A</v>
      </c>
      <c r="AF994" s="72" t="e">
        <f t="shared" ca="1" si="520"/>
        <v>#N/A</v>
      </c>
      <c r="AG994" s="72" t="e">
        <f ca="1">((Coef!$J$8*Y994^2)/2)*(COS(V994))^2</f>
        <v>#N/A</v>
      </c>
      <c r="AH994" s="72" t="e">
        <f t="shared" ca="1" si="521"/>
        <v>#N/A</v>
      </c>
      <c r="AI994" s="72" t="e">
        <f t="shared" ca="1" si="522"/>
        <v>#N/A</v>
      </c>
      <c r="AJ994" s="72" t="e">
        <f t="shared" ca="1" si="523"/>
        <v>#N/A</v>
      </c>
      <c r="AK994" s="72" t="e">
        <f t="shared" ca="1" si="524"/>
        <v>#N/A</v>
      </c>
      <c r="AL994" s="72" t="e">
        <f t="shared" ca="1" si="525"/>
        <v>#N/A</v>
      </c>
      <c r="AM994" s="72" t="e">
        <f ca="1">V994+(1+Coef!$J$8*(COS(V994))^2-(3/2)*Coef!$J$8*SIN(V994)*COS(V994)*(AL994-V994))*(AL994-V994)</f>
        <v>#N/A</v>
      </c>
      <c r="AN994" s="34" t="e">
        <f t="shared" ca="1" si="526"/>
        <v>#N/A</v>
      </c>
      <c r="AO994" s="33" t="e">
        <f t="shared" ca="1" si="527"/>
        <v>#N/A</v>
      </c>
      <c r="AP994" s="33" t="e">
        <f t="shared" ca="1" si="528"/>
        <v>#N/A</v>
      </c>
      <c r="AQ994" s="72" t="e">
        <f ca="1">'MGRS to Dist'!BP994</f>
        <v>#N/A</v>
      </c>
      <c r="AR994" s="72" t="e">
        <f ca="1">'MGRS to Dist'!BT994</f>
        <v>#N/A</v>
      </c>
      <c r="AS994" s="72" t="e">
        <f ca="1">'MGRS to Dist'!BU994</f>
        <v>#N/A</v>
      </c>
      <c r="AT994" s="72" t="e">
        <f ca="1">'MGRS to Dist'!BV994</f>
        <v>#N/A</v>
      </c>
    </row>
    <row r="995" spans="3:46" ht="16.5" customHeight="1">
      <c r="C995" s="72" t="str">
        <f t="shared" si="499"/>
        <v/>
      </c>
      <c r="D995" s="72" t="e">
        <f t="array" aca="1" ref="D995" ca="1">MATCH(TRUE,ISERROR(VALUE(MID(C995,ROW(INDIRECT("1:"&amp;LEN(C995))),1))),0)</f>
        <v>#N/A</v>
      </c>
      <c r="E995" s="72" t="e">
        <f t="shared" ca="1" si="500"/>
        <v>#N/A</v>
      </c>
      <c r="F995" s="72" t="e">
        <f t="shared" ca="1" si="501"/>
        <v>#N/A</v>
      </c>
      <c r="G995" s="72" t="e">
        <f t="shared" ca="1" si="502"/>
        <v>#N/A</v>
      </c>
      <c r="H995" s="72" t="e">
        <f t="shared" ca="1" si="503"/>
        <v>#N/A</v>
      </c>
      <c r="I995" s="72" t="e">
        <f t="shared" ca="1" si="504"/>
        <v>#N/A</v>
      </c>
      <c r="J995" s="72" t="e">
        <f t="shared" ca="1" si="505"/>
        <v>#N/A</v>
      </c>
      <c r="K995" s="72" t="e">
        <f t="shared" ca="1" si="506"/>
        <v>#N/A</v>
      </c>
      <c r="L995" s="72" t="e">
        <f t="shared" ca="1" si="507"/>
        <v>#N/A</v>
      </c>
      <c r="M995" s="72" t="e">
        <f ca="1">VLOOKUP(G995,Coef!$C$2:$F$25,4)</f>
        <v>#N/A</v>
      </c>
      <c r="N995" s="31" t="e">
        <f ca="1">VLOOKUP(F995,Coef!$C$4:$D$23,2)</f>
        <v>#N/A</v>
      </c>
      <c r="O995" s="31" t="e">
        <f ca="1">MOD(VLOOKUP(H995,Coef!$C$2:$G$21,5)+MOD(E995+1,2)*15,20)</f>
        <v>#N/A</v>
      </c>
      <c r="P995" s="31" t="e">
        <f ca="1">VLOOKUP(N995,Coef!$A$27:$B$46,2)</f>
        <v>#N/A</v>
      </c>
      <c r="Q995" s="31" t="e">
        <f ca="1">VLOOKUP(N995,Coef!$A$27:$C$46,3)+O995/10-0.1</f>
        <v>#N/A</v>
      </c>
      <c r="R995" s="31" t="e">
        <f t="shared" ca="1" si="508"/>
        <v>#N/A</v>
      </c>
      <c r="S995" s="72" t="e">
        <f t="shared" ca="1" si="509"/>
        <v>#N/A</v>
      </c>
      <c r="T995" s="72" t="e">
        <f t="shared" ca="1" si="510"/>
        <v>#N/A</v>
      </c>
      <c r="U995" s="72" t="e">
        <f t="shared" ca="1" si="511"/>
        <v>#N/A</v>
      </c>
      <c r="V995" s="72" t="e">
        <f t="shared" ca="1" si="512"/>
        <v>#N/A</v>
      </c>
      <c r="W995" s="72" t="e">
        <f ca="1">(Coef!$J$9/(1+Coef!$J$8*(COS(V995))^2)^0.5)*Coef!$J$6</f>
        <v>#N/A</v>
      </c>
      <c r="X995" s="72" t="e">
        <f t="shared" ca="1" si="513"/>
        <v>#N/A</v>
      </c>
      <c r="Y995" s="72" t="e">
        <f t="shared" ca="1" si="514"/>
        <v>#N/A</v>
      </c>
      <c r="Z995" s="72" t="e">
        <f t="shared" ca="1" si="515"/>
        <v>#N/A</v>
      </c>
      <c r="AA995" s="72" t="e">
        <f t="shared" ca="1" si="516"/>
        <v>#N/A</v>
      </c>
      <c r="AB995" s="72" t="e">
        <f t="shared" ca="1" si="517"/>
        <v>#N/A</v>
      </c>
      <c r="AC995" s="72" t="e">
        <f t="shared" ca="1" si="518"/>
        <v>#N/A</v>
      </c>
      <c r="AD995" s="72" t="e">
        <f t="shared" ca="1" si="519"/>
        <v>#N/A</v>
      </c>
      <c r="AE995" s="72" t="e">
        <f ca="1">Coef!$J$6*Coef!$J$9*(V995-(Coef!$J$10*AB995)+(Coef!$J$11*AC995)-(Coef!$J$12*AD995))</f>
        <v>#N/A</v>
      </c>
      <c r="AF995" s="72" t="e">
        <f t="shared" ca="1" si="520"/>
        <v>#N/A</v>
      </c>
      <c r="AG995" s="72" t="e">
        <f ca="1">((Coef!$J$8*Y995^2)/2)*(COS(V995))^2</f>
        <v>#N/A</v>
      </c>
      <c r="AH995" s="72" t="e">
        <f t="shared" ca="1" si="521"/>
        <v>#N/A</v>
      </c>
      <c r="AI995" s="72" t="e">
        <f t="shared" ca="1" si="522"/>
        <v>#N/A</v>
      </c>
      <c r="AJ995" s="72" t="e">
        <f t="shared" ca="1" si="523"/>
        <v>#N/A</v>
      </c>
      <c r="AK995" s="72" t="e">
        <f t="shared" ca="1" si="524"/>
        <v>#N/A</v>
      </c>
      <c r="AL995" s="72" t="e">
        <f t="shared" ca="1" si="525"/>
        <v>#N/A</v>
      </c>
      <c r="AM995" s="72" t="e">
        <f ca="1">V995+(1+Coef!$J$8*(COS(V995))^2-(3/2)*Coef!$J$8*SIN(V995)*COS(V995)*(AL995-V995))*(AL995-V995)</f>
        <v>#N/A</v>
      </c>
      <c r="AN995" s="34" t="e">
        <f t="shared" ca="1" si="526"/>
        <v>#N/A</v>
      </c>
      <c r="AO995" s="33" t="e">
        <f t="shared" ca="1" si="527"/>
        <v>#N/A</v>
      </c>
      <c r="AP995" s="33" t="e">
        <f t="shared" ca="1" si="528"/>
        <v>#N/A</v>
      </c>
      <c r="AQ995" s="72" t="e">
        <f ca="1">'MGRS to Dist'!BP995</f>
        <v>#N/A</v>
      </c>
      <c r="AR995" s="72" t="e">
        <f ca="1">'MGRS to Dist'!BT995</f>
        <v>#N/A</v>
      </c>
      <c r="AS995" s="72" t="e">
        <f ca="1">'MGRS to Dist'!BU995</f>
        <v>#N/A</v>
      </c>
      <c r="AT995" s="72" t="e">
        <f ca="1">'MGRS to Dist'!BV995</f>
        <v>#N/A</v>
      </c>
    </row>
    <row r="996" spans="3:46" ht="16.5" customHeight="1">
      <c r="C996" s="72" t="str">
        <f t="shared" si="499"/>
        <v/>
      </c>
      <c r="D996" s="72" t="e">
        <f t="array" aca="1" ref="D996" ca="1">MATCH(TRUE,ISERROR(VALUE(MID(C996,ROW(INDIRECT("1:"&amp;LEN(C996))),1))),0)</f>
        <v>#N/A</v>
      </c>
      <c r="E996" s="72" t="e">
        <f t="shared" ca="1" si="500"/>
        <v>#N/A</v>
      </c>
      <c r="F996" s="72" t="e">
        <f t="shared" ca="1" si="501"/>
        <v>#N/A</v>
      </c>
      <c r="G996" s="72" t="e">
        <f t="shared" ca="1" si="502"/>
        <v>#N/A</v>
      </c>
      <c r="H996" s="72" t="e">
        <f t="shared" ca="1" si="503"/>
        <v>#N/A</v>
      </c>
      <c r="I996" s="72" t="e">
        <f t="shared" ca="1" si="504"/>
        <v>#N/A</v>
      </c>
      <c r="J996" s="72" t="e">
        <f t="shared" ca="1" si="505"/>
        <v>#N/A</v>
      </c>
      <c r="K996" s="72" t="e">
        <f t="shared" ca="1" si="506"/>
        <v>#N/A</v>
      </c>
      <c r="L996" s="72" t="e">
        <f t="shared" ca="1" si="507"/>
        <v>#N/A</v>
      </c>
      <c r="M996" s="72" t="e">
        <f ca="1">VLOOKUP(G996,Coef!$C$2:$F$25,4)</f>
        <v>#N/A</v>
      </c>
      <c r="N996" s="31" t="e">
        <f ca="1">VLOOKUP(F996,Coef!$C$4:$D$23,2)</f>
        <v>#N/A</v>
      </c>
      <c r="O996" s="31" t="e">
        <f ca="1">MOD(VLOOKUP(H996,Coef!$C$2:$G$21,5)+MOD(E996+1,2)*15,20)</f>
        <v>#N/A</v>
      </c>
      <c r="P996" s="31" t="e">
        <f ca="1">VLOOKUP(N996,Coef!$A$27:$B$46,2)</f>
        <v>#N/A</v>
      </c>
      <c r="Q996" s="31" t="e">
        <f ca="1">VLOOKUP(N996,Coef!$A$27:$C$46,3)+O996/10-0.1</f>
        <v>#N/A</v>
      </c>
      <c r="R996" s="31" t="e">
        <f t="shared" ca="1" si="508"/>
        <v>#N/A</v>
      </c>
      <c r="S996" s="72" t="e">
        <f t="shared" ca="1" si="509"/>
        <v>#N/A</v>
      </c>
      <c r="T996" s="72" t="e">
        <f t="shared" ca="1" si="510"/>
        <v>#N/A</v>
      </c>
      <c r="U996" s="72" t="e">
        <f t="shared" ca="1" si="511"/>
        <v>#N/A</v>
      </c>
      <c r="V996" s="72" t="e">
        <f t="shared" ca="1" si="512"/>
        <v>#N/A</v>
      </c>
      <c r="W996" s="72" t="e">
        <f ca="1">(Coef!$J$9/(1+Coef!$J$8*(COS(V996))^2)^0.5)*Coef!$J$6</f>
        <v>#N/A</v>
      </c>
      <c r="X996" s="72" t="e">
        <f t="shared" ca="1" si="513"/>
        <v>#N/A</v>
      </c>
      <c r="Y996" s="72" t="e">
        <f t="shared" ca="1" si="514"/>
        <v>#N/A</v>
      </c>
      <c r="Z996" s="72" t="e">
        <f t="shared" ca="1" si="515"/>
        <v>#N/A</v>
      </c>
      <c r="AA996" s="72" t="e">
        <f t="shared" ca="1" si="516"/>
        <v>#N/A</v>
      </c>
      <c r="AB996" s="72" t="e">
        <f t="shared" ca="1" si="517"/>
        <v>#N/A</v>
      </c>
      <c r="AC996" s="72" t="e">
        <f t="shared" ca="1" si="518"/>
        <v>#N/A</v>
      </c>
      <c r="AD996" s="72" t="e">
        <f t="shared" ca="1" si="519"/>
        <v>#N/A</v>
      </c>
      <c r="AE996" s="72" t="e">
        <f ca="1">Coef!$J$6*Coef!$J$9*(V996-(Coef!$J$10*AB996)+(Coef!$J$11*AC996)-(Coef!$J$12*AD996))</f>
        <v>#N/A</v>
      </c>
      <c r="AF996" s="72" t="e">
        <f t="shared" ca="1" si="520"/>
        <v>#N/A</v>
      </c>
      <c r="AG996" s="72" t="e">
        <f ca="1">((Coef!$J$8*Y996^2)/2)*(COS(V996))^2</f>
        <v>#N/A</v>
      </c>
      <c r="AH996" s="72" t="e">
        <f t="shared" ca="1" si="521"/>
        <v>#N/A</v>
      </c>
      <c r="AI996" s="72" t="e">
        <f t="shared" ca="1" si="522"/>
        <v>#N/A</v>
      </c>
      <c r="AJ996" s="72" t="e">
        <f t="shared" ca="1" si="523"/>
        <v>#N/A</v>
      </c>
      <c r="AK996" s="72" t="e">
        <f t="shared" ca="1" si="524"/>
        <v>#N/A</v>
      </c>
      <c r="AL996" s="72" t="e">
        <f t="shared" ca="1" si="525"/>
        <v>#N/A</v>
      </c>
      <c r="AM996" s="72" t="e">
        <f ca="1">V996+(1+Coef!$J$8*(COS(V996))^2-(3/2)*Coef!$J$8*SIN(V996)*COS(V996)*(AL996-V996))*(AL996-V996)</f>
        <v>#N/A</v>
      </c>
      <c r="AN996" s="34" t="e">
        <f t="shared" ca="1" si="526"/>
        <v>#N/A</v>
      </c>
      <c r="AO996" s="33" t="e">
        <f t="shared" ca="1" si="527"/>
        <v>#N/A</v>
      </c>
      <c r="AP996" s="33" t="e">
        <f t="shared" ca="1" si="528"/>
        <v>#N/A</v>
      </c>
      <c r="AQ996" s="72" t="e">
        <f ca="1">'MGRS to Dist'!BP996</f>
        <v>#N/A</v>
      </c>
      <c r="AR996" s="72" t="e">
        <f ca="1">'MGRS to Dist'!BT996</f>
        <v>#N/A</v>
      </c>
      <c r="AS996" s="72" t="e">
        <f ca="1">'MGRS to Dist'!BU996</f>
        <v>#N/A</v>
      </c>
      <c r="AT996" s="72" t="e">
        <f ca="1">'MGRS to Dist'!BV996</f>
        <v>#N/A</v>
      </c>
    </row>
    <row r="997" spans="3:46" ht="16.5" customHeight="1">
      <c r="C997" s="72" t="str">
        <f t="shared" si="499"/>
        <v/>
      </c>
      <c r="D997" s="72" t="e">
        <f t="array" aca="1" ref="D997" ca="1">MATCH(TRUE,ISERROR(VALUE(MID(C997,ROW(INDIRECT("1:"&amp;LEN(C997))),1))),0)</f>
        <v>#N/A</v>
      </c>
      <c r="E997" s="72" t="e">
        <f t="shared" ca="1" si="500"/>
        <v>#N/A</v>
      </c>
      <c r="F997" s="72" t="e">
        <f t="shared" ca="1" si="501"/>
        <v>#N/A</v>
      </c>
      <c r="G997" s="72" t="e">
        <f t="shared" ca="1" si="502"/>
        <v>#N/A</v>
      </c>
      <c r="H997" s="72" t="e">
        <f t="shared" ca="1" si="503"/>
        <v>#N/A</v>
      </c>
      <c r="I997" s="72" t="e">
        <f t="shared" ca="1" si="504"/>
        <v>#N/A</v>
      </c>
      <c r="J997" s="72" t="e">
        <f t="shared" ca="1" si="505"/>
        <v>#N/A</v>
      </c>
      <c r="K997" s="72" t="e">
        <f t="shared" ca="1" si="506"/>
        <v>#N/A</v>
      </c>
      <c r="L997" s="72" t="e">
        <f t="shared" ca="1" si="507"/>
        <v>#N/A</v>
      </c>
      <c r="M997" s="72" t="e">
        <f ca="1">VLOOKUP(G997,Coef!$C$2:$F$25,4)</f>
        <v>#N/A</v>
      </c>
      <c r="N997" s="31" t="e">
        <f ca="1">VLOOKUP(F997,Coef!$C$4:$D$23,2)</f>
        <v>#N/A</v>
      </c>
      <c r="O997" s="31" t="e">
        <f ca="1">MOD(VLOOKUP(H997,Coef!$C$2:$G$21,5)+MOD(E997+1,2)*15,20)</f>
        <v>#N/A</v>
      </c>
      <c r="P997" s="31" t="e">
        <f ca="1">VLOOKUP(N997,Coef!$A$27:$B$46,2)</f>
        <v>#N/A</v>
      </c>
      <c r="Q997" s="31" t="e">
        <f ca="1">VLOOKUP(N997,Coef!$A$27:$C$46,3)+O997/10-0.1</f>
        <v>#N/A</v>
      </c>
      <c r="R997" s="31" t="e">
        <f t="shared" ca="1" si="508"/>
        <v>#N/A</v>
      </c>
      <c r="S997" s="72" t="e">
        <f t="shared" ca="1" si="509"/>
        <v>#N/A</v>
      </c>
      <c r="T997" s="72" t="e">
        <f t="shared" ca="1" si="510"/>
        <v>#N/A</v>
      </c>
      <c r="U997" s="72" t="e">
        <f t="shared" ca="1" si="511"/>
        <v>#N/A</v>
      </c>
      <c r="V997" s="72" t="e">
        <f t="shared" ca="1" si="512"/>
        <v>#N/A</v>
      </c>
      <c r="W997" s="72" t="e">
        <f ca="1">(Coef!$J$9/(1+Coef!$J$8*(COS(V997))^2)^0.5)*Coef!$J$6</f>
        <v>#N/A</v>
      </c>
      <c r="X997" s="72" t="e">
        <f t="shared" ca="1" si="513"/>
        <v>#N/A</v>
      </c>
      <c r="Y997" s="72" t="e">
        <f t="shared" ca="1" si="514"/>
        <v>#N/A</v>
      </c>
      <c r="Z997" s="72" t="e">
        <f t="shared" ca="1" si="515"/>
        <v>#N/A</v>
      </c>
      <c r="AA997" s="72" t="e">
        <f t="shared" ca="1" si="516"/>
        <v>#N/A</v>
      </c>
      <c r="AB997" s="72" t="e">
        <f t="shared" ca="1" si="517"/>
        <v>#N/A</v>
      </c>
      <c r="AC997" s="72" t="e">
        <f t="shared" ca="1" si="518"/>
        <v>#N/A</v>
      </c>
      <c r="AD997" s="72" t="e">
        <f t="shared" ca="1" si="519"/>
        <v>#N/A</v>
      </c>
      <c r="AE997" s="72" t="e">
        <f ca="1">Coef!$J$6*Coef!$J$9*(V997-(Coef!$J$10*AB997)+(Coef!$J$11*AC997)-(Coef!$J$12*AD997))</f>
        <v>#N/A</v>
      </c>
      <c r="AF997" s="72" t="e">
        <f t="shared" ca="1" si="520"/>
        <v>#N/A</v>
      </c>
      <c r="AG997" s="72" t="e">
        <f ca="1">((Coef!$J$8*Y997^2)/2)*(COS(V997))^2</f>
        <v>#N/A</v>
      </c>
      <c r="AH997" s="72" t="e">
        <f t="shared" ca="1" si="521"/>
        <v>#N/A</v>
      </c>
      <c r="AI997" s="72" t="e">
        <f t="shared" ca="1" si="522"/>
        <v>#N/A</v>
      </c>
      <c r="AJ997" s="72" t="e">
        <f t="shared" ca="1" si="523"/>
        <v>#N/A</v>
      </c>
      <c r="AK997" s="72" t="e">
        <f t="shared" ca="1" si="524"/>
        <v>#N/A</v>
      </c>
      <c r="AL997" s="72" t="e">
        <f t="shared" ca="1" si="525"/>
        <v>#N/A</v>
      </c>
      <c r="AM997" s="72" t="e">
        <f ca="1">V997+(1+Coef!$J$8*(COS(V997))^2-(3/2)*Coef!$J$8*SIN(V997)*COS(V997)*(AL997-V997))*(AL997-V997)</f>
        <v>#N/A</v>
      </c>
      <c r="AN997" s="34" t="e">
        <f t="shared" ca="1" si="526"/>
        <v>#N/A</v>
      </c>
      <c r="AO997" s="33" t="e">
        <f t="shared" ca="1" si="527"/>
        <v>#N/A</v>
      </c>
      <c r="AP997" s="33" t="e">
        <f t="shared" ca="1" si="528"/>
        <v>#N/A</v>
      </c>
      <c r="AQ997" s="72" t="e">
        <f ca="1">'MGRS to Dist'!BP997</f>
        <v>#N/A</v>
      </c>
      <c r="AR997" s="72" t="e">
        <f ca="1">'MGRS to Dist'!BT997</f>
        <v>#N/A</v>
      </c>
      <c r="AS997" s="72" t="e">
        <f ca="1">'MGRS to Dist'!BU997</f>
        <v>#N/A</v>
      </c>
      <c r="AT997" s="72" t="e">
        <f ca="1">'MGRS to Dist'!BV997</f>
        <v>#N/A</v>
      </c>
    </row>
    <row r="998" spans="3:46" ht="16.5" customHeight="1">
      <c r="C998" s="72" t="str">
        <f t="shared" si="499"/>
        <v/>
      </c>
      <c r="D998" s="72" t="e">
        <f t="array" aca="1" ref="D998" ca="1">MATCH(TRUE,ISERROR(VALUE(MID(C998,ROW(INDIRECT("1:"&amp;LEN(C998))),1))),0)</f>
        <v>#N/A</v>
      </c>
      <c r="E998" s="72" t="e">
        <f t="shared" ca="1" si="500"/>
        <v>#N/A</v>
      </c>
      <c r="F998" s="72" t="e">
        <f t="shared" ca="1" si="501"/>
        <v>#N/A</v>
      </c>
      <c r="G998" s="72" t="e">
        <f t="shared" ca="1" si="502"/>
        <v>#N/A</v>
      </c>
      <c r="H998" s="72" t="e">
        <f t="shared" ca="1" si="503"/>
        <v>#N/A</v>
      </c>
      <c r="I998" s="72" t="e">
        <f t="shared" ca="1" si="504"/>
        <v>#N/A</v>
      </c>
      <c r="J998" s="72" t="e">
        <f t="shared" ca="1" si="505"/>
        <v>#N/A</v>
      </c>
      <c r="K998" s="72" t="e">
        <f t="shared" ca="1" si="506"/>
        <v>#N/A</v>
      </c>
      <c r="L998" s="72" t="e">
        <f t="shared" ca="1" si="507"/>
        <v>#N/A</v>
      </c>
      <c r="M998" s="72" t="e">
        <f ca="1">VLOOKUP(G998,Coef!$C$2:$F$25,4)</f>
        <v>#N/A</v>
      </c>
      <c r="N998" s="31" t="e">
        <f ca="1">VLOOKUP(F998,Coef!$C$4:$D$23,2)</f>
        <v>#N/A</v>
      </c>
      <c r="O998" s="31" t="e">
        <f ca="1">MOD(VLOOKUP(H998,Coef!$C$2:$G$21,5)+MOD(E998+1,2)*15,20)</f>
        <v>#N/A</v>
      </c>
      <c r="P998" s="31" t="e">
        <f ca="1">VLOOKUP(N998,Coef!$A$27:$B$46,2)</f>
        <v>#N/A</v>
      </c>
      <c r="Q998" s="31" t="e">
        <f ca="1">VLOOKUP(N998,Coef!$A$27:$C$46,3)+O998/10-0.1</f>
        <v>#N/A</v>
      </c>
      <c r="R998" s="31" t="e">
        <f t="shared" ca="1" si="508"/>
        <v>#N/A</v>
      </c>
      <c r="S998" s="72" t="e">
        <f t="shared" ca="1" si="509"/>
        <v>#N/A</v>
      </c>
      <c r="T998" s="72" t="e">
        <f t="shared" ca="1" si="510"/>
        <v>#N/A</v>
      </c>
      <c r="U998" s="72" t="e">
        <f t="shared" ca="1" si="511"/>
        <v>#N/A</v>
      </c>
      <c r="V998" s="72" t="e">
        <f t="shared" ca="1" si="512"/>
        <v>#N/A</v>
      </c>
      <c r="W998" s="72" t="e">
        <f ca="1">(Coef!$J$9/(1+Coef!$J$8*(COS(V998))^2)^0.5)*Coef!$J$6</f>
        <v>#N/A</v>
      </c>
      <c r="X998" s="72" t="e">
        <f t="shared" ca="1" si="513"/>
        <v>#N/A</v>
      </c>
      <c r="Y998" s="72" t="e">
        <f t="shared" ca="1" si="514"/>
        <v>#N/A</v>
      </c>
      <c r="Z998" s="72" t="e">
        <f t="shared" ca="1" si="515"/>
        <v>#N/A</v>
      </c>
      <c r="AA998" s="72" t="e">
        <f t="shared" ca="1" si="516"/>
        <v>#N/A</v>
      </c>
      <c r="AB998" s="72" t="e">
        <f t="shared" ca="1" si="517"/>
        <v>#N/A</v>
      </c>
      <c r="AC998" s="72" t="e">
        <f t="shared" ca="1" si="518"/>
        <v>#N/A</v>
      </c>
      <c r="AD998" s="72" t="e">
        <f t="shared" ca="1" si="519"/>
        <v>#N/A</v>
      </c>
      <c r="AE998" s="72" t="e">
        <f ca="1">Coef!$J$6*Coef!$J$9*(V998-(Coef!$J$10*AB998)+(Coef!$J$11*AC998)-(Coef!$J$12*AD998))</f>
        <v>#N/A</v>
      </c>
      <c r="AF998" s="72" t="e">
        <f t="shared" ca="1" si="520"/>
        <v>#N/A</v>
      </c>
      <c r="AG998" s="72" t="e">
        <f ca="1">((Coef!$J$8*Y998^2)/2)*(COS(V998))^2</f>
        <v>#N/A</v>
      </c>
      <c r="AH998" s="72" t="e">
        <f t="shared" ca="1" si="521"/>
        <v>#N/A</v>
      </c>
      <c r="AI998" s="72" t="e">
        <f t="shared" ca="1" si="522"/>
        <v>#N/A</v>
      </c>
      <c r="AJ998" s="72" t="e">
        <f t="shared" ca="1" si="523"/>
        <v>#N/A</v>
      </c>
      <c r="AK998" s="72" t="e">
        <f t="shared" ca="1" si="524"/>
        <v>#N/A</v>
      </c>
      <c r="AL998" s="72" t="e">
        <f t="shared" ca="1" si="525"/>
        <v>#N/A</v>
      </c>
      <c r="AM998" s="72" t="e">
        <f ca="1">V998+(1+Coef!$J$8*(COS(V998))^2-(3/2)*Coef!$J$8*SIN(V998)*COS(V998)*(AL998-V998))*(AL998-V998)</f>
        <v>#N/A</v>
      </c>
      <c r="AN998" s="34" t="e">
        <f t="shared" ca="1" si="526"/>
        <v>#N/A</v>
      </c>
      <c r="AO998" s="33" t="e">
        <f t="shared" ca="1" si="527"/>
        <v>#N/A</v>
      </c>
      <c r="AP998" s="33" t="e">
        <f t="shared" ca="1" si="528"/>
        <v>#N/A</v>
      </c>
      <c r="AQ998" s="72" t="e">
        <f ca="1">'MGRS to Dist'!BP998</f>
        <v>#N/A</v>
      </c>
      <c r="AR998" s="72" t="e">
        <f ca="1">'MGRS to Dist'!BT998</f>
        <v>#N/A</v>
      </c>
      <c r="AS998" s="72" t="e">
        <f ca="1">'MGRS to Dist'!BU998</f>
        <v>#N/A</v>
      </c>
      <c r="AT998" s="72" t="e">
        <f ca="1">'MGRS to Dist'!BV998</f>
        <v>#N/A</v>
      </c>
    </row>
    <row r="999" spans="3:46" ht="16.5" customHeight="1">
      <c r="C999" s="72" t="str">
        <f t="shared" si="499"/>
        <v/>
      </c>
      <c r="D999" s="72" t="e">
        <f t="array" aca="1" ref="D999" ca="1">MATCH(TRUE,ISERROR(VALUE(MID(C999,ROW(INDIRECT("1:"&amp;LEN(C999))),1))),0)</f>
        <v>#N/A</v>
      </c>
      <c r="E999" s="72" t="e">
        <f t="shared" ca="1" si="500"/>
        <v>#N/A</v>
      </c>
      <c r="F999" s="72" t="e">
        <f t="shared" ca="1" si="501"/>
        <v>#N/A</v>
      </c>
      <c r="G999" s="72" t="e">
        <f t="shared" ca="1" si="502"/>
        <v>#N/A</v>
      </c>
      <c r="H999" s="72" t="e">
        <f t="shared" ca="1" si="503"/>
        <v>#N/A</v>
      </c>
      <c r="I999" s="72" t="e">
        <f t="shared" ca="1" si="504"/>
        <v>#N/A</v>
      </c>
      <c r="J999" s="72" t="e">
        <f t="shared" ca="1" si="505"/>
        <v>#N/A</v>
      </c>
      <c r="K999" s="72" t="e">
        <f t="shared" ca="1" si="506"/>
        <v>#N/A</v>
      </c>
      <c r="L999" s="72" t="e">
        <f t="shared" ca="1" si="507"/>
        <v>#N/A</v>
      </c>
      <c r="M999" s="72" t="e">
        <f ca="1">VLOOKUP(G999,Coef!$C$2:$F$25,4)</f>
        <v>#N/A</v>
      </c>
      <c r="N999" s="31" t="e">
        <f ca="1">VLOOKUP(F999,Coef!$C$4:$D$23,2)</f>
        <v>#N/A</v>
      </c>
      <c r="O999" s="31" t="e">
        <f ca="1">MOD(VLOOKUP(H999,Coef!$C$2:$G$21,5)+MOD(E999+1,2)*15,20)</f>
        <v>#N/A</v>
      </c>
      <c r="P999" s="31" t="e">
        <f ca="1">VLOOKUP(N999,Coef!$A$27:$B$46,2)</f>
        <v>#N/A</v>
      </c>
      <c r="Q999" s="31" t="e">
        <f ca="1">VLOOKUP(N999,Coef!$A$27:$C$46,3)+O999/10-0.1</f>
        <v>#N/A</v>
      </c>
      <c r="R999" s="31" t="e">
        <f t="shared" ca="1" si="508"/>
        <v>#N/A</v>
      </c>
      <c r="S999" s="72" t="e">
        <f t="shared" ca="1" si="509"/>
        <v>#N/A</v>
      </c>
      <c r="T999" s="72" t="e">
        <f t="shared" ca="1" si="510"/>
        <v>#N/A</v>
      </c>
      <c r="U999" s="72" t="e">
        <f t="shared" ca="1" si="511"/>
        <v>#N/A</v>
      </c>
      <c r="V999" s="72" t="e">
        <f t="shared" ca="1" si="512"/>
        <v>#N/A</v>
      </c>
      <c r="W999" s="72" t="e">
        <f ca="1">(Coef!$J$9/(1+Coef!$J$8*(COS(V999))^2)^0.5)*Coef!$J$6</f>
        <v>#N/A</v>
      </c>
      <c r="X999" s="72" t="e">
        <f t="shared" ca="1" si="513"/>
        <v>#N/A</v>
      </c>
      <c r="Y999" s="72" t="e">
        <f t="shared" ca="1" si="514"/>
        <v>#N/A</v>
      </c>
      <c r="Z999" s="72" t="e">
        <f t="shared" ca="1" si="515"/>
        <v>#N/A</v>
      </c>
      <c r="AA999" s="72" t="e">
        <f t="shared" ca="1" si="516"/>
        <v>#N/A</v>
      </c>
      <c r="AB999" s="72" t="e">
        <f t="shared" ca="1" si="517"/>
        <v>#N/A</v>
      </c>
      <c r="AC999" s="72" t="e">
        <f t="shared" ca="1" si="518"/>
        <v>#N/A</v>
      </c>
      <c r="AD999" s="72" t="e">
        <f t="shared" ca="1" si="519"/>
        <v>#N/A</v>
      </c>
      <c r="AE999" s="72" t="e">
        <f ca="1">Coef!$J$6*Coef!$J$9*(V999-(Coef!$J$10*AB999)+(Coef!$J$11*AC999)-(Coef!$J$12*AD999))</f>
        <v>#N/A</v>
      </c>
      <c r="AF999" s="72" t="e">
        <f t="shared" ca="1" si="520"/>
        <v>#N/A</v>
      </c>
      <c r="AG999" s="72" t="e">
        <f ca="1">((Coef!$J$8*Y999^2)/2)*(COS(V999))^2</f>
        <v>#N/A</v>
      </c>
      <c r="AH999" s="72" t="e">
        <f t="shared" ca="1" si="521"/>
        <v>#N/A</v>
      </c>
      <c r="AI999" s="72" t="e">
        <f t="shared" ca="1" si="522"/>
        <v>#N/A</v>
      </c>
      <c r="AJ999" s="72" t="e">
        <f t="shared" ca="1" si="523"/>
        <v>#N/A</v>
      </c>
      <c r="AK999" s="72" t="e">
        <f t="shared" ca="1" si="524"/>
        <v>#N/A</v>
      </c>
      <c r="AL999" s="72" t="e">
        <f t="shared" ca="1" si="525"/>
        <v>#N/A</v>
      </c>
      <c r="AM999" s="72" t="e">
        <f ca="1">V999+(1+Coef!$J$8*(COS(V999))^2-(3/2)*Coef!$J$8*SIN(V999)*COS(V999)*(AL999-V999))*(AL999-V999)</f>
        <v>#N/A</v>
      </c>
      <c r="AN999" s="34" t="e">
        <f t="shared" ca="1" si="526"/>
        <v>#N/A</v>
      </c>
      <c r="AO999" s="33" t="e">
        <f t="shared" ca="1" si="527"/>
        <v>#N/A</v>
      </c>
      <c r="AP999" s="33" t="e">
        <f t="shared" ca="1" si="528"/>
        <v>#N/A</v>
      </c>
      <c r="AQ999" s="72" t="e">
        <f ca="1">'MGRS to Dist'!BP999</f>
        <v>#N/A</v>
      </c>
      <c r="AR999" s="72" t="e">
        <f ca="1">'MGRS to Dist'!BT999</f>
        <v>#N/A</v>
      </c>
      <c r="AS999" s="72" t="e">
        <f ca="1">'MGRS to Dist'!BU999</f>
        <v>#N/A</v>
      </c>
      <c r="AT999" s="72" t="e">
        <f ca="1">'MGRS to Dist'!BV999</f>
        <v>#N/A</v>
      </c>
    </row>
    <row r="1000" spans="3:46" ht="16.5" customHeight="1">
      <c r="C1000" s="72" t="str">
        <f t="shared" si="499"/>
        <v/>
      </c>
      <c r="D1000" s="72" t="e">
        <f t="array" aca="1" ref="D1000" ca="1">MATCH(TRUE,ISERROR(VALUE(MID(C1000,ROW(INDIRECT("1:"&amp;LEN(C1000))),1))),0)</f>
        <v>#N/A</v>
      </c>
      <c r="E1000" s="72" t="e">
        <f t="shared" ca="1" si="500"/>
        <v>#N/A</v>
      </c>
      <c r="F1000" s="72" t="e">
        <f t="shared" ca="1" si="501"/>
        <v>#N/A</v>
      </c>
      <c r="G1000" s="72" t="e">
        <f t="shared" ca="1" si="502"/>
        <v>#N/A</v>
      </c>
      <c r="H1000" s="72" t="e">
        <f t="shared" ca="1" si="503"/>
        <v>#N/A</v>
      </c>
      <c r="I1000" s="72" t="e">
        <f t="shared" ca="1" si="504"/>
        <v>#N/A</v>
      </c>
      <c r="J1000" s="72" t="e">
        <f t="shared" ca="1" si="505"/>
        <v>#N/A</v>
      </c>
      <c r="K1000" s="72" t="e">
        <f t="shared" ca="1" si="506"/>
        <v>#N/A</v>
      </c>
      <c r="L1000" s="72" t="e">
        <f t="shared" ca="1" si="507"/>
        <v>#N/A</v>
      </c>
      <c r="M1000" s="72" t="e">
        <f ca="1">VLOOKUP(G1000,Coef!$C$2:$F$25,4)</f>
        <v>#N/A</v>
      </c>
      <c r="N1000" s="31" t="e">
        <f ca="1">VLOOKUP(F1000,Coef!$C$4:$D$23,2)</f>
        <v>#N/A</v>
      </c>
      <c r="O1000" s="31" t="e">
        <f ca="1">MOD(VLOOKUP(H1000,Coef!$C$2:$G$21,5)+MOD(E1000+1,2)*15,20)</f>
        <v>#N/A</v>
      </c>
      <c r="P1000" s="31" t="e">
        <f ca="1">VLOOKUP(N1000,Coef!$A$27:$B$46,2)</f>
        <v>#N/A</v>
      </c>
      <c r="Q1000" s="31" t="e">
        <f ca="1">VLOOKUP(N1000,Coef!$A$27:$C$46,3)+O1000/10-0.1</f>
        <v>#N/A</v>
      </c>
      <c r="R1000" s="31" t="e">
        <f t="shared" ca="1" si="508"/>
        <v>#N/A</v>
      </c>
      <c r="S1000" s="72" t="e">
        <f t="shared" ca="1" si="509"/>
        <v>#N/A</v>
      </c>
      <c r="T1000" s="72" t="e">
        <f t="shared" ca="1" si="510"/>
        <v>#N/A</v>
      </c>
      <c r="U1000" s="72" t="e">
        <f t="shared" ca="1" si="511"/>
        <v>#N/A</v>
      </c>
      <c r="V1000" s="72" t="e">
        <f t="shared" ca="1" si="512"/>
        <v>#N/A</v>
      </c>
      <c r="W1000" s="72" t="e">
        <f ca="1">(Coef!$J$9/(1+Coef!$J$8*(COS(V1000))^2)^0.5)*Coef!$J$6</f>
        <v>#N/A</v>
      </c>
      <c r="X1000" s="72" t="e">
        <f t="shared" ca="1" si="513"/>
        <v>#N/A</v>
      </c>
      <c r="Y1000" s="72" t="e">
        <f t="shared" ca="1" si="514"/>
        <v>#N/A</v>
      </c>
      <c r="Z1000" s="72" t="e">
        <f t="shared" ca="1" si="515"/>
        <v>#N/A</v>
      </c>
      <c r="AA1000" s="72" t="e">
        <f t="shared" ca="1" si="516"/>
        <v>#N/A</v>
      </c>
      <c r="AB1000" s="72" t="e">
        <f t="shared" ca="1" si="517"/>
        <v>#N/A</v>
      </c>
      <c r="AC1000" s="72" t="e">
        <f t="shared" ca="1" si="518"/>
        <v>#N/A</v>
      </c>
      <c r="AD1000" s="72" t="e">
        <f t="shared" ca="1" si="519"/>
        <v>#N/A</v>
      </c>
      <c r="AE1000" s="72" t="e">
        <f ca="1">Coef!$J$6*Coef!$J$9*(V1000-(Coef!$J$10*AB1000)+(Coef!$J$11*AC1000)-(Coef!$J$12*AD1000))</f>
        <v>#N/A</v>
      </c>
      <c r="AF1000" s="72" t="e">
        <f t="shared" ca="1" si="520"/>
        <v>#N/A</v>
      </c>
      <c r="AG1000" s="72" t="e">
        <f ca="1">((Coef!$J$8*Y1000^2)/2)*(COS(V1000))^2</f>
        <v>#N/A</v>
      </c>
      <c r="AH1000" s="72" t="e">
        <f t="shared" ca="1" si="521"/>
        <v>#N/A</v>
      </c>
      <c r="AI1000" s="72" t="e">
        <f t="shared" ca="1" si="522"/>
        <v>#N/A</v>
      </c>
      <c r="AJ1000" s="72" t="e">
        <f t="shared" ca="1" si="523"/>
        <v>#N/A</v>
      </c>
      <c r="AK1000" s="72" t="e">
        <f t="shared" ca="1" si="524"/>
        <v>#N/A</v>
      </c>
      <c r="AL1000" s="72" t="e">
        <f t="shared" ca="1" si="525"/>
        <v>#N/A</v>
      </c>
      <c r="AM1000" s="72" t="e">
        <f ca="1">V1000+(1+Coef!$J$8*(COS(V1000))^2-(3/2)*Coef!$J$8*SIN(V1000)*COS(V1000)*(AL1000-V1000))*(AL1000-V1000)</f>
        <v>#N/A</v>
      </c>
      <c r="AN1000" s="34" t="e">
        <f t="shared" ca="1" si="526"/>
        <v>#N/A</v>
      </c>
      <c r="AO1000" s="33" t="e">
        <f t="shared" ca="1" si="527"/>
        <v>#N/A</v>
      </c>
      <c r="AP1000" s="33" t="e">
        <f t="shared" ca="1" si="528"/>
        <v>#N/A</v>
      </c>
      <c r="AQ1000" s="72" t="e">
        <f ca="1">'MGRS to Dist'!BP1000</f>
        <v>#N/A</v>
      </c>
      <c r="AR1000" s="72" t="e">
        <f ca="1">'MGRS to Dist'!BT1000</f>
        <v>#N/A</v>
      </c>
      <c r="AS1000" s="72" t="e">
        <f ca="1">'MGRS to Dist'!BU1000</f>
        <v>#N/A</v>
      </c>
      <c r="AT1000" s="72" t="e">
        <f ca="1">'MGRS to Dist'!BV1000</f>
        <v>#N/A</v>
      </c>
    </row>
    <row r="1001" spans="3:46" ht="16.5" customHeight="1">
      <c r="C1001" s="72" t="str">
        <f t="shared" si="499"/>
        <v/>
      </c>
      <c r="D1001" s="72" t="e">
        <f t="array" aca="1" ref="D1001" ca="1">MATCH(TRUE,ISERROR(VALUE(MID(C1001,ROW(INDIRECT("1:"&amp;LEN(C1001))),1))),0)</f>
        <v>#N/A</v>
      </c>
      <c r="E1001" s="72" t="e">
        <f t="shared" ca="1" si="500"/>
        <v>#N/A</v>
      </c>
      <c r="F1001" s="72" t="e">
        <f t="shared" ca="1" si="501"/>
        <v>#N/A</v>
      </c>
      <c r="G1001" s="72" t="e">
        <f t="shared" ca="1" si="502"/>
        <v>#N/A</v>
      </c>
      <c r="H1001" s="72" t="e">
        <f t="shared" ca="1" si="503"/>
        <v>#N/A</v>
      </c>
      <c r="I1001" s="72" t="e">
        <f t="shared" ca="1" si="504"/>
        <v>#N/A</v>
      </c>
      <c r="J1001" s="72" t="e">
        <f t="shared" ca="1" si="505"/>
        <v>#N/A</v>
      </c>
      <c r="K1001" s="72" t="e">
        <f t="shared" ca="1" si="506"/>
        <v>#N/A</v>
      </c>
      <c r="L1001" s="72" t="e">
        <f t="shared" ca="1" si="507"/>
        <v>#N/A</v>
      </c>
      <c r="M1001" s="72" t="e">
        <f ca="1">VLOOKUP(G1001,Coef!$C$2:$F$25,4)</f>
        <v>#N/A</v>
      </c>
      <c r="N1001" s="31" t="e">
        <f ca="1">VLOOKUP(F1001,Coef!$C$4:$D$23,2)</f>
        <v>#N/A</v>
      </c>
      <c r="O1001" s="31" t="e">
        <f ca="1">MOD(VLOOKUP(H1001,Coef!$C$2:$G$21,5)+MOD(E1001+1,2)*15,20)</f>
        <v>#N/A</v>
      </c>
      <c r="P1001" s="31" t="e">
        <f ca="1">VLOOKUP(N1001,Coef!$A$27:$B$46,2)</f>
        <v>#N/A</v>
      </c>
      <c r="Q1001" s="31" t="e">
        <f ca="1">VLOOKUP(N1001,Coef!$A$27:$C$46,3)+O1001/10-0.1</f>
        <v>#N/A</v>
      </c>
      <c r="R1001" s="31" t="e">
        <f t="shared" ca="1" si="508"/>
        <v>#N/A</v>
      </c>
      <c r="S1001" s="72" t="e">
        <f t="shared" ca="1" si="509"/>
        <v>#N/A</v>
      </c>
      <c r="T1001" s="72" t="e">
        <f t="shared" ca="1" si="510"/>
        <v>#N/A</v>
      </c>
      <c r="U1001" s="72" t="e">
        <f t="shared" ca="1" si="511"/>
        <v>#N/A</v>
      </c>
      <c r="V1001" s="72" t="e">
        <f t="shared" ca="1" si="512"/>
        <v>#N/A</v>
      </c>
      <c r="W1001" s="72" t="e">
        <f ca="1">(Coef!$J$9/(1+Coef!$J$8*(COS(V1001))^2)^0.5)*Coef!$J$6</f>
        <v>#N/A</v>
      </c>
      <c r="X1001" s="72" t="e">
        <f t="shared" ca="1" si="513"/>
        <v>#N/A</v>
      </c>
      <c r="Y1001" s="72" t="e">
        <f t="shared" ca="1" si="514"/>
        <v>#N/A</v>
      </c>
      <c r="Z1001" s="72" t="e">
        <f t="shared" ca="1" si="515"/>
        <v>#N/A</v>
      </c>
      <c r="AA1001" s="72" t="e">
        <f t="shared" ca="1" si="516"/>
        <v>#N/A</v>
      </c>
      <c r="AB1001" s="72" t="e">
        <f t="shared" ca="1" si="517"/>
        <v>#N/A</v>
      </c>
      <c r="AC1001" s="72" t="e">
        <f t="shared" ca="1" si="518"/>
        <v>#N/A</v>
      </c>
      <c r="AD1001" s="72" t="e">
        <f t="shared" ca="1" si="519"/>
        <v>#N/A</v>
      </c>
      <c r="AE1001" s="72" t="e">
        <f ca="1">Coef!$J$6*Coef!$J$9*(V1001-(Coef!$J$10*AB1001)+(Coef!$J$11*AC1001)-(Coef!$J$12*AD1001))</f>
        <v>#N/A</v>
      </c>
      <c r="AF1001" s="72" t="e">
        <f t="shared" ca="1" si="520"/>
        <v>#N/A</v>
      </c>
      <c r="AG1001" s="72" t="e">
        <f ca="1">((Coef!$J$8*Y1001^2)/2)*(COS(V1001))^2</f>
        <v>#N/A</v>
      </c>
      <c r="AH1001" s="72" t="e">
        <f t="shared" ca="1" si="521"/>
        <v>#N/A</v>
      </c>
      <c r="AI1001" s="72" t="e">
        <f t="shared" ca="1" si="522"/>
        <v>#N/A</v>
      </c>
      <c r="AJ1001" s="72" t="e">
        <f t="shared" ca="1" si="523"/>
        <v>#N/A</v>
      </c>
      <c r="AK1001" s="72" t="e">
        <f t="shared" ca="1" si="524"/>
        <v>#N/A</v>
      </c>
      <c r="AL1001" s="72" t="e">
        <f t="shared" ca="1" si="525"/>
        <v>#N/A</v>
      </c>
      <c r="AM1001" s="72" t="e">
        <f ca="1">V1001+(1+Coef!$J$8*(COS(V1001))^2-(3/2)*Coef!$J$8*SIN(V1001)*COS(V1001)*(AL1001-V1001))*(AL1001-V1001)</f>
        <v>#N/A</v>
      </c>
      <c r="AN1001" s="34" t="e">
        <f t="shared" ca="1" si="526"/>
        <v>#N/A</v>
      </c>
      <c r="AO1001" s="33" t="e">
        <f t="shared" ca="1" si="527"/>
        <v>#N/A</v>
      </c>
      <c r="AP1001" s="33" t="e">
        <f t="shared" ca="1" si="528"/>
        <v>#N/A</v>
      </c>
      <c r="AQ1001" s="72" t="e">
        <f ca="1">'MGRS to Dist'!BP1001</f>
        <v>#N/A</v>
      </c>
      <c r="AR1001" s="72" t="e">
        <f ca="1">'MGRS to Dist'!BT1001</f>
        <v>#N/A</v>
      </c>
      <c r="AS1001" s="72" t="e">
        <f ca="1">'MGRS to Dist'!BU1001</f>
        <v>#N/A</v>
      </c>
      <c r="AT1001" s="72" t="e">
        <f ca="1">'MGRS to Dist'!BV1001</f>
        <v>#N/A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A1:BV1001"/>
  <sheetViews>
    <sheetView workbookViewId="0">
      <pane xSplit="7" ySplit="1" topLeftCell="BT982" activePane="bottomRight" state="frozen"/>
      <selection pane="bottomRight" activeCell="A200" sqref="A200:BV1001"/>
      <selection pane="bottomLeft"/>
      <selection pane="topRight"/>
    </sheetView>
  </sheetViews>
  <sheetFormatPr defaultColWidth="13" defaultRowHeight="14.25"/>
  <cols>
    <col min="1" max="2" width="13" style="20"/>
    <col min="3" max="15" width="13" style="19"/>
    <col min="19" max="24" width="13" style="19"/>
    <col min="28" max="33" width="13" style="19"/>
    <col min="37" max="42" width="13" style="19"/>
    <col min="46" max="51" width="13" style="19"/>
    <col min="55" max="60" width="13" style="19"/>
    <col min="72" max="73" width="9.140625" style="19"/>
    <col min="74" max="74" width="11" style="19" bestFit="1" customWidth="1"/>
  </cols>
  <sheetData>
    <row r="1" spans="1:74" s="22" customFormat="1">
      <c r="A1" s="20" t="s">
        <v>138</v>
      </c>
      <c r="B1" s="20" t="s">
        <v>139</v>
      </c>
      <c r="C1" s="26" t="s">
        <v>189</v>
      </c>
      <c r="D1" s="26" t="s">
        <v>190</v>
      </c>
      <c r="E1" s="26" t="s">
        <v>191</v>
      </c>
      <c r="F1" s="26" t="s">
        <v>192</v>
      </c>
      <c r="G1" s="26" t="s">
        <v>40</v>
      </c>
      <c r="H1" s="26" t="s">
        <v>193</v>
      </c>
      <c r="I1" s="26" t="s">
        <v>194</v>
      </c>
      <c r="J1" s="26" t="s">
        <v>195</v>
      </c>
      <c r="K1" s="26" t="s">
        <v>196</v>
      </c>
      <c r="L1" s="27" t="s">
        <v>197</v>
      </c>
      <c r="M1" s="26" t="s">
        <v>198</v>
      </c>
      <c r="N1" s="26" t="s">
        <v>199</v>
      </c>
      <c r="O1" s="26" t="s">
        <v>200</v>
      </c>
      <c r="P1" s="22" t="s">
        <v>12</v>
      </c>
      <c r="Q1" s="22" t="s">
        <v>201</v>
      </c>
      <c r="R1" s="22" t="s">
        <v>194</v>
      </c>
      <c r="S1" s="26" t="s">
        <v>195</v>
      </c>
      <c r="T1" s="26" t="s">
        <v>196</v>
      </c>
      <c r="U1" s="27" t="s">
        <v>197</v>
      </c>
      <c r="V1" s="26" t="s">
        <v>198</v>
      </c>
      <c r="W1" s="26" t="s">
        <v>199</v>
      </c>
      <c r="X1" s="26" t="s">
        <v>200</v>
      </c>
      <c r="Y1" s="22" t="s">
        <v>12</v>
      </c>
      <c r="Z1" s="22" t="s">
        <v>202</v>
      </c>
      <c r="AA1" s="22" t="s">
        <v>194</v>
      </c>
      <c r="AB1" s="26" t="s">
        <v>195</v>
      </c>
      <c r="AC1" s="26" t="s">
        <v>196</v>
      </c>
      <c r="AD1" s="27" t="s">
        <v>197</v>
      </c>
      <c r="AE1" s="26" t="s">
        <v>198</v>
      </c>
      <c r="AF1" s="26" t="s">
        <v>199</v>
      </c>
      <c r="AG1" s="26" t="s">
        <v>200</v>
      </c>
      <c r="AH1" s="22" t="s">
        <v>12</v>
      </c>
      <c r="AI1" s="22" t="s">
        <v>203</v>
      </c>
      <c r="AJ1" s="22" t="s">
        <v>194</v>
      </c>
      <c r="AK1" s="26" t="s">
        <v>195</v>
      </c>
      <c r="AL1" s="26" t="s">
        <v>196</v>
      </c>
      <c r="AM1" s="27" t="s">
        <v>197</v>
      </c>
      <c r="AN1" s="26" t="s">
        <v>198</v>
      </c>
      <c r="AO1" s="26" t="s">
        <v>199</v>
      </c>
      <c r="AP1" s="26" t="s">
        <v>199</v>
      </c>
      <c r="AQ1" s="22" t="s">
        <v>12</v>
      </c>
      <c r="AR1" s="22" t="s">
        <v>204</v>
      </c>
      <c r="AS1" s="22" t="s">
        <v>194</v>
      </c>
      <c r="AT1" s="26" t="s">
        <v>195</v>
      </c>
      <c r="AU1" s="26" t="s">
        <v>196</v>
      </c>
      <c r="AV1" s="27" t="s">
        <v>197</v>
      </c>
      <c r="AW1" s="26" t="s">
        <v>198</v>
      </c>
      <c r="AX1" s="26" t="s">
        <v>199</v>
      </c>
      <c r="AY1" s="26" t="s">
        <v>200</v>
      </c>
      <c r="AZ1" s="22" t="s">
        <v>12</v>
      </c>
      <c r="BA1" s="22" t="s">
        <v>205</v>
      </c>
      <c r="BB1" s="22" t="s">
        <v>194</v>
      </c>
      <c r="BC1" s="26" t="s">
        <v>195</v>
      </c>
      <c r="BD1" s="26" t="s">
        <v>196</v>
      </c>
      <c r="BE1" s="27" t="s">
        <v>197</v>
      </c>
      <c r="BF1" s="26" t="s">
        <v>198</v>
      </c>
      <c r="BG1" s="26" t="s">
        <v>199</v>
      </c>
      <c r="BH1" s="26" t="s">
        <v>200</v>
      </c>
      <c r="BI1" s="22" t="s">
        <v>12</v>
      </c>
      <c r="BJ1" s="22" t="s">
        <v>206</v>
      </c>
      <c r="BK1" s="22" t="s">
        <v>194</v>
      </c>
      <c r="BL1" s="22" t="s">
        <v>207</v>
      </c>
      <c r="BM1" s="22" t="s">
        <v>4</v>
      </c>
      <c r="BN1" s="22" t="s">
        <v>8</v>
      </c>
      <c r="BO1" s="28" t="s">
        <v>208</v>
      </c>
      <c r="BP1" s="22" t="s">
        <v>209</v>
      </c>
      <c r="BQ1" s="22" t="s">
        <v>210</v>
      </c>
      <c r="BR1" s="22" t="s">
        <v>211</v>
      </c>
      <c r="BS1" s="22" t="s">
        <v>212</v>
      </c>
      <c r="BT1" s="72" t="s">
        <v>213</v>
      </c>
      <c r="BU1" s="72" t="s">
        <v>214</v>
      </c>
      <c r="BV1" s="72" t="s">
        <v>215</v>
      </c>
    </row>
    <row r="2" spans="1:74">
      <c r="A2" s="13">
        <f ca="1">'MGRS to'!AO2</f>
        <v>30.678750525688692</v>
      </c>
      <c r="B2" s="13">
        <f ca="1">'MGRS to'!AP2</f>
        <v>-9.203748633751351</v>
      </c>
      <c r="C2" s="19">
        <f t="shared" ref="C2:D65" ca="1" si="0">A2*PI()/180</f>
        <v>0.5354452070712088</v>
      </c>
      <c r="D2" s="19">
        <f ca="1">B2*PI()/180</f>
        <v>-0.16063571718489078</v>
      </c>
      <c r="E2" s="29" t="s">
        <v>217</v>
      </c>
      <c r="P2" s="72"/>
      <c r="Q2" s="72"/>
      <c r="R2" s="72"/>
      <c r="Y2" s="72"/>
      <c r="Z2" s="72"/>
      <c r="AA2" s="72"/>
      <c r="AH2" s="72"/>
      <c r="AI2" s="72"/>
      <c r="AJ2" s="72"/>
      <c r="AQ2" s="72"/>
      <c r="AR2" s="72"/>
      <c r="AS2" s="72"/>
      <c r="AZ2" s="72"/>
      <c r="BA2" s="72"/>
      <c r="BB2" s="72"/>
      <c r="BI2" s="72"/>
      <c r="BJ2" s="72"/>
      <c r="BK2" s="72"/>
      <c r="BL2" s="72"/>
      <c r="BM2" s="72"/>
      <c r="BN2" s="72"/>
      <c r="BO2" s="72"/>
      <c r="BP2" s="72"/>
      <c r="BQ2" s="72"/>
      <c r="BR2" s="72"/>
      <c r="BS2" s="72"/>
    </row>
    <row r="3" spans="1:74">
      <c r="A3" s="13">
        <f ca="1">'MGRS to'!AO3</f>
        <v>33.853578622888151</v>
      </c>
      <c r="B3" s="13">
        <f ca="1">'MGRS to'!AP3</f>
        <v>-7.0373763876481608</v>
      </c>
      <c r="C3" s="19">
        <f t="shared" ca="1" si="0"/>
        <v>0.59085641055216598</v>
      </c>
      <c r="D3" s="19">
        <f t="shared" ca="1" si="0"/>
        <v>-0.12282538866656521</v>
      </c>
      <c r="E3" s="19">
        <f t="shared" ref="E3:E34" ca="1" si="1">ATAN((1-f)*TAN(C2))</f>
        <v>0.53397266315191572</v>
      </c>
      <c r="F3" s="19">
        <f t="shared" ref="F3:F34" ca="1" si="2">ATAN((1-f)*TAN(C3))</f>
        <v>0.58930369027316676</v>
      </c>
      <c r="G3" s="19">
        <f t="shared" ref="G3:G66" ca="1" si="3">D3-D2</f>
        <v>3.7810328518325567E-2</v>
      </c>
      <c r="H3" s="19">
        <f t="shared" ref="H3:H66" ca="1" si="4">G3</f>
        <v>3.7810328518325567E-2</v>
      </c>
      <c r="I3" s="19">
        <f t="shared" ref="I3:I66" ca="1" si="5">H3-G3</f>
        <v>0</v>
      </c>
      <c r="J3" s="19">
        <f t="shared" ref="J3:J66" ca="1" si="6">SQRT((COS($F3)*SIN(H3))^2+(COS($E3)*SIN($F3)-SIN($E3)*COS($F3)*COS(H3))^2)</f>
        <v>6.3870868723483382E-2</v>
      </c>
      <c r="K3" s="19">
        <f t="shared" ref="K3:K66" ca="1" si="7">SIN($E3)*SIN($F3)+COS($E3)*COS($F3)*COS(H3)</f>
        <v>0.99795817153250854</v>
      </c>
      <c r="L3" s="19">
        <f t="shared" ref="L3:L66" ca="1" si="8">ATAN2(K3,J3)</f>
        <v>6.3914375378142194E-2</v>
      </c>
      <c r="M3" s="19">
        <f t="shared" ref="M3:M66" ca="1" si="9">COS($E3)*COS($F3)*SIN(H3)/J3</f>
        <v>0.42352074327695188</v>
      </c>
      <c r="N3" s="19">
        <f t="shared" ref="N3:N66" ca="1" si="10">IF(1-M3^2=0,0.000000000001,1-M3)</f>
        <v>0.57647925672304812</v>
      </c>
      <c r="O3" s="19">
        <f t="shared" ref="O3:O66" ca="1" si="11">K3-2*SIN($E3)*SIN($F3)/N3</f>
        <v>1.6589706585791286E-2</v>
      </c>
      <c r="P3" s="72">
        <f t="shared" ref="P3:P34" ca="1" si="12">f/16*N3*(4+f*(4-3*N3))</f>
        <v>4.8412608430552944E-4</v>
      </c>
      <c r="Q3" s="72">
        <f t="shared" ref="Q3:Q34" ca="1" si="13">$G3+(1-P3)*f*M3*(L3+P3*J3*(O3+P3*K3*(-1+2*O3)))</f>
        <v>3.7901042733529511E-2</v>
      </c>
      <c r="R3" s="72">
        <f t="shared" ref="R3:R66" ca="1" si="14">Q3-H3</f>
        <v>9.0714215203943627E-5</v>
      </c>
      <c r="S3" s="19">
        <f t="shared" ref="S3:S66" ca="1" si="15">SQRT((COS($F3)*SIN(Q3))^2+(COS($E3)*SIN($F3)-SIN($E3)*COS($F3)*COS(Q3))^2)</f>
        <v>6.3909244025521728E-2</v>
      </c>
      <c r="T3" s="19">
        <f t="shared" ref="T3:T66" ca="1" si="16">SIN($E3)*SIN($F3)+COS($E3)*COS($F3)*COS(Q3)</f>
        <v>0.9979557147128757</v>
      </c>
      <c r="U3" s="19">
        <f t="shared" ref="U3:U66" ca="1" si="17">ATAN2(T3,S3)</f>
        <v>6.3952829243610107E-2</v>
      </c>
      <c r="V3" s="19">
        <f t="shared" ref="V3:V66" ca="1" si="18">COS($E3)*COS($F3)*SIN(Q3)/S3</f>
        <v>0.42428144511841587</v>
      </c>
      <c r="W3" s="19">
        <f t="shared" ref="W3:W66" ca="1" si="19">IF(1-V3^2=0,0.000000000001,1-V3)</f>
        <v>0.57571855488158419</v>
      </c>
      <c r="X3" s="19">
        <f t="shared" ref="X3:X66" ca="1" si="20">T3-2*SIN($E3)*SIN($F3)/W3</f>
        <v>1.529055923549949E-2</v>
      </c>
      <c r="Y3" s="72">
        <f t="shared" ref="Y3:Y34" ca="1" si="21">f/16*W3*(4+f*(4-3*W3))</f>
        <v>4.8348817156654977E-4</v>
      </c>
      <c r="Z3" s="72">
        <f t="shared" ref="Z3:Z34" ca="1" si="22">$G3+(1-Y3)*f*V3*(U3+Y3*S3*(X3+Y3*T3*(-1+2*X3)))</f>
        <v>3.7901260344730202E-2</v>
      </c>
      <c r="AA3" s="72">
        <f t="shared" ref="AA3:AA66" ca="1" si="23">Z3-Q3</f>
        <v>2.176112006910258E-7</v>
      </c>
      <c r="AB3" s="19">
        <f t="shared" ref="AB3:AB66" ca="1" si="24">SQRT((COS($F3)*SIN(Z3))^2+(COS($E3)*SIN($F3)-SIN($E3)*COS($F3)*COS(Z3))^2)</f>
        <v>6.3909336165368591E-2</v>
      </c>
      <c r="AC3" s="19">
        <f t="shared" ref="AC3:AC66" ca="1" si="25">SIN($E3)*SIN($F3)+COS($E3)*COS($F3)*COS(Z3)</f>
        <v>0.99795570881222084</v>
      </c>
      <c r="AD3" s="19">
        <f t="shared" ref="AD3:AD66" ca="1" si="26">ATAN2(AC3,AB3)</f>
        <v>6.3952921572203225E-2</v>
      </c>
      <c r="AE3" s="19">
        <f t="shared" ref="AE3:AE66" ca="1" si="27">COS($E3)*COS($F3)*SIN(Z3)/AB3</f>
        <v>0.42428326828849205</v>
      </c>
      <c r="AF3" s="19">
        <f t="shared" ref="AF3:AF66" ca="1" si="28">IF(1-AE3^2=0,0.000000000001,1-AE3)</f>
        <v>0.57571673171150795</v>
      </c>
      <c r="AG3" s="19">
        <f t="shared" ref="AG3:AG66" ca="1" si="29">AC3-2*SIN($E3)*SIN($F3)/AF3</f>
        <v>1.5287441447335182E-2</v>
      </c>
      <c r="AH3" s="72">
        <f t="shared" ref="AH3:AH34" ca="1" si="30">f/16*AF3*(4+f*(4-3*AF3))</f>
        <v>4.834866426815352E-4</v>
      </c>
      <c r="AI3" s="72">
        <f t="shared" ref="AI3:AI34" ca="1" si="31">$G3+(1-AH3)*f*AE3*(AD3+AH3*AB3*(AG3+AH3*AC3*(-1+2*AG3)))</f>
        <v>3.7901260866749949E-2</v>
      </c>
      <c r="AJ3" s="72">
        <f t="shared" ref="AJ3:AJ66" ca="1" si="32">AI3-Z3</f>
        <v>5.220197468736032E-10</v>
      </c>
      <c r="AK3" s="19">
        <f t="shared" ref="AK3:AK66" ca="1" si="33">SQRT((COS($F3)*SIN(AI3))^2+(COS($E3)*SIN($F3)-SIN($E3)*COS($F3)*COS(AI3))^2)</f>
        <v>6.3909336386400048E-2</v>
      </c>
      <c r="AL3" s="19">
        <f t="shared" ref="AL3:AL66" ca="1" si="34">SIN($E3)*SIN($F3)+COS($E3)*COS($F3)*COS(AI3)</f>
        <v>0.99795570879806583</v>
      </c>
      <c r="AM3" s="19">
        <f t="shared" ref="AM3:AM66" ca="1" si="35">ATAN2(AL3,AK3)</f>
        <v>6.3952921793687459E-2</v>
      </c>
      <c r="AN3" s="19">
        <f t="shared" ref="AN3:AN66" ca="1" si="36">COS($E3)*COS($F3)*SIN(AI3)/AK3</f>
        <v>0.42428327266202021</v>
      </c>
      <c r="AO3" s="19">
        <f t="shared" ref="AO3:AO66" ca="1" si="37">1-AN3^2</f>
        <v>0.81998370453920577</v>
      </c>
      <c r="AP3" s="19">
        <f t="shared" ref="AP3:AP66" ca="1" si="38">IF(1-AO3^2=0,0.000000000001,1-AO3)</f>
        <v>0.18001629546079423</v>
      </c>
      <c r="AQ3" s="72">
        <f t="shared" ref="AQ3:AQ34" ca="1" si="39">f/16*AO3*(4+f*(4-3*AO3))</f>
        <v>6.881997606154605E-4</v>
      </c>
      <c r="AR3" s="72">
        <f t="shared" ref="AR3:AR34" ca="1" si="40">$G3+(1-AQ3)*f*AN3*(AM3+AQ3*AK3*(AP3+AQ3*AL3*(-1+2*AP3)))</f>
        <v>3.7901252820800271E-2</v>
      </c>
      <c r="AS3" s="72">
        <f t="shared" ref="AS3:AS66" ca="1" si="41">AR3-AI3</f>
        <v>-8.0459496773488404E-9</v>
      </c>
      <c r="AT3" s="19">
        <f t="shared" ref="AT3:AT66" ca="1" si="42">SQRT((COS($F3)*SIN(AR3))^2+(COS($E3)*SIN($F3)-SIN($E3)*COS($F3)*COS(AR3))^2)</f>
        <v>6.3909332979617164E-2</v>
      </c>
      <c r="AU3" s="19">
        <f t="shared" ref="AU3:AU66" ca="1" si="43">SIN($E3)*SIN($F3)+COS($E3)*COS($F3)*COS(AR3)</f>
        <v>0.99795570901623709</v>
      </c>
      <c r="AV3" s="19">
        <f t="shared" ref="AV3:AV66" ca="1" si="44">ATAN2(AU3,AT3)</f>
        <v>6.3952918379925866E-2</v>
      </c>
      <c r="AW3" s="19">
        <f t="shared" ref="AW3:AW66" ca="1" si="45">COS($E3)*COS($F3)*SIN(AR3)/AT3</f>
        <v>0.42428320525232877</v>
      </c>
      <c r="AX3" s="19">
        <f t="shared" ref="AX3:AX66" ca="1" si="46">IF(1-AW3^2=0,0.000000000001,1-AW3)</f>
        <v>0.57571679474767123</v>
      </c>
      <c r="AY3" s="19">
        <f t="shared" ref="AY3:AY66" ca="1" si="47">AU3-2*SIN($E3)*SIN($F3)/AX3</f>
        <v>1.5287549245289855E-2</v>
      </c>
      <c r="AZ3" s="72">
        <f t="shared" ref="AZ3:AZ34" ca="1" si="48">f/16*AX3*(4+f*(4-3*AX3))</f>
        <v>4.834866955427834E-4</v>
      </c>
      <c r="BA3" s="72">
        <f t="shared" ref="BA3:BA34" ca="1" si="49">$G3+(1-AZ3)*f*AW3*(AV3+AZ3*AT3*(AY3+AZ3*AU3*(-1+2*AY3)))</f>
        <v>3.790126084870106E-2</v>
      </c>
      <c r="BB3" s="72">
        <f t="shared" ref="BB3:BB66" ca="1" si="50">BA3-AR3</f>
        <v>8.0279007885764031E-9</v>
      </c>
      <c r="BC3" s="19">
        <f t="shared" ref="BC3:BC66" ca="1" si="51">SQRT((COS($F3)*SIN(BA3))^2+(COS($E3)*SIN($F3)-SIN($E3)*COS($F3)*COS(BA3))^2)</f>
        <v>6.3909336378757911E-2</v>
      </c>
      <c r="BD3" s="19">
        <f t="shared" ref="BD3:BD66" ca="1" si="52">SIN($E3)*SIN($F3)+COS($E3)*COS($F3)*COS(BA3)</f>
        <v>0.99795570879855522</v>
      </c>
      <c r="BE3" s="19">
        <f t="shared" ref="BE3:BE66" ca="1" si="53">ATAN2(BD3,BC3)</f>
        <v>6.3952921786029668E-2</v>
      </c>
      <c r="BF3" s="19">
        <f t="shared" ref="BF3:BF66" ca="1" si="54">COS($E3)*COS($F3)*SIN(BA3)/BC3</f>
        <v>0.42428327251080467</v>
      </c>
      <c r="BG3" s="19">
        <f t="shared" ref="BG3:BG66" ca="1" si="55">IF(1-BF3^2=0,0.000000000001,1-BF3)</f>
        <v>0.57571672748919533</v>
      </c>
      <c r="BH3" s="19">
        <f t="shared" ref="BH3:BH66" ca="1" si="56">BD3-2*SIN($E3)*SIN($F3)/BG3</f>
        <v>1.5287434226770036E-2</v>
      </c>
      <c r="BI3" s="72">
        <f t="shared" ref="BI3:BI34" ca="1" si="57">f/16*BG3*(4+f*(4-3*BG3))</f>
        <v>4.8348663914076271E-4</v>
      </c>
      <c r="BJ3" s="72">
        <f t="shared" ref="BJ3:BJ34" ca="1" si="58">$G3+(1-BI3)*f*BF3*(BE3+BI3*BC3*(BH3+BI3*BD3*(-1+2*BH3)))</f>
        <v>3.7901260867958905E-2</v>
      </c>
      <c r="BK3" s="72">
        <f t="shared" ref="BK3:BK66" ca="1" si="59">BJ3-BA3</f>
        <v>1.9257845318421118E-11</v>
      </c>
      <c r="BL3" s="72">
        <f t="shared" ref="BL3:BL34" ca="1" si="60">BG3*(a^2-b^2)/b^2</f>
        <v>3.8800410093873692E-3</v>
      </c>
      <c r="BM3" s="72">
        <f t="shared" ref="BM3:BM66" ca="1" si="61">1+BL3/16384*(4096+BL3*(-768+BL3*(320-175*BL3)))</f>
        <v>1.0009693057008862</v>
      </c>
      <c r="BN3" s="72">
        <f t="shared" ref="BN3:BN66" ca="1" si="62">BL3/1024*(256+BL3*(-128+BL3*(74-47*BL3)))</f>
        <v>9.6813262341136671E-4</v>
      </c>
      <c r="BO3" s="72">
        <f t="shared" ref="BO3:BO66" ca="1" si="63">BN3*BC3*(BH3+BN3/4*(BD3*(-1+2*BH3^2)-BN3/6*BH3*(-3+4*BC3^2)*(-3+4*BH3^2)))</f>
        <v>9.3093705830152151E-7</v>
      </c>
      <c r="BP3" s="72">
        <f t="shared" ref="BP3:BP34" ca="1" si="64">b*BM3*(BE3-BO3)</f>
        <v>406921.01473532803</v>
      </c>
      <c r="BQ3" s="72">
        <f t="shared" ref="BQ3:BQ66" ca="1" si="65">ATAN2(COS(C2)*SIN(C3)-SIN(C2)*COS(C3)*COS(D3-D2),SIN(D3-D2)*COS(C3))</f>
        <v>0.5133360534107726</v>
      </c>
      <c r="BR3" s="72">
        <f t="shared" ref="BR3:BR66" ca="1" si="66">ATAN2(COS(C3)*SIN(C2)-SIN(C3)*COS(C2)*COS(D2-D3),SIN(D2-D3)*COS(C2))</f>
        <v>-2.6080619700237637</v>
      </c>
      <c r="BS3" s="72">
        <f t="shared" ref="BS3:BS66" ca="1" si="67">BR3+PI()</f>
        <v>0.5335306835660294</v>
      </c>
      <c r="BT3" s="72">
        <f t="shared" ref="BT3:BT66" ca="1" si="68">MOD(BQ3*180/PI()+360,360)</f>
        <v>29.411989332339488</v>
      </c>
      <c r="BU3" s="72">
        <f ca="1">MOD(BR3*180/PI()+360,360)</f>
        <v>210.56905640906331</v>
      </c>
      <c r="BV3" s="72">
        <f t="shared" ref="BV3:BV66" ca="1" si="69">MOD(BS3*180/PI()+360,360)</f>
        <v>30.569056409063307</v>
      </c>
    </row>
    <row r="4" spans="1:74">
      <c r="A4" s="13">
        <f ca="1">'MGRS to'!AO4</f>
        <v>30.437497534417908</v>
      </c>
      <c r="B4" s="13">
        <f ca="1">'MGRS to'!AP4</f>
        <v>-9.5899961610961277</v>
      </c>
      <c r="C4" s="19">
        <f t="shared" ca="1" si="0"/>
        <v>0.53123454804324854</v>
      </c>
      <c r="D4" s="19">
        <f t="shared" ca="1" si="0"/>
        <v>-0.16737700826474397</v>
      </c>
      <c r="E4" s="19">
        <f t="shared" ca="1" si="1"/>
        <v>0.58930369027316676</v>
      </c>
      <c r="F4" s="19">
        <f t="shared" ca="1" si="2"/>
        <v>0.52976884743449637</v>
      </c>
      <c r="G4" s="19">
        <f t="shared" ca="1" si="3"/>
        <v>-4.4551619598178757E-2</v>
      </c>
      <c r="H4" s="19">
        <f t="shared" ca="1" si="4"/>
        <v>-4.4551619598178757E-2</v>
      </c>
      <c r="I4" s="19">
        <f t="shared" ca="1" si="5"/>
        <v>0</v>
      </c>
      <c r="J4" s="19">
        <f t="shared" ca="1" si="6"/>
        <v>7.0433105850205638E-2</v>
      </c>
      <c r="K4" s="19">
        <f t="shared" ca="1" si="7"/>
        <v>0.99751650492625621</v>
      </c>
      <c r="L4" s="19">
        <f t="shared" ca="1" si="8"/>
        <v>7.0491470590876598E-2</v>
      </c>
      <c r="M4" s="19">
        <f t="shared" ca="1" si="9"/>
        <v>-0.4536154338813847</v>
      </c>
      <c r="N4" s="19">
        <f t="shared" ca="1" si="10"/>
        <v>1.4536154338813847</v>
      </c>
      <c r="O4" s="19">
        <f t="shared" ca="1" si="11"/>
        <v>0.61109294093174116</v>
      </c>
      <c r="P4" s="72">
        <f t="shared" ca="1" si="12"/>
        <v>1.2180558048246557E-3</v>
      </c>
      <c r="Q4" s="72">
        <f t="shared" ca="1" si="13"/>
        <v>-4.4658778221458854E-2</v>
      </c>
      <c r="R4" s="72">
        <f t="shared" ca="1" si="14"/>
        <v>-1.0715862328009723E-4</v>
      </c>
      <c r="S4" s="19">
        <f t="shared" ca="1" si="15"/>
        <v>7.0481635408393736E-2</v>
      </c>
      <c r="T4" s="19">
        <f t="shared" ca="1" si="16"/>
        <v>0.99751307714242943</v>
      </c>
      <c r="U4" s="19">
        <f t="shared" ca="1" si="17"/>
        <v>7.0540121055626306E-2</v>
      </c>
      <c r="V4" s="19">
        <f t="shared" ca="1" si="18"/>
        <v>-0.4543926924168904</v>
      </c>
      <c r="W4" s="19">
        <f t="shared" ca="1" si="19"/>
        <v>1.4543926924168904</v>
      </c>
      <c r="X4" s="19">
        <f t="shared" ca="1" si="20"/>
        <v>0.61129602615846612</v>
      </c>
      <c r="Y4" s="72">
        <f t="shared" ca="1" si="21"/>
        <v>1.2187047252628092E-3</v>
      </c>
      <c r="Z4" s="72">
        <f t="shared" ca="1" si="22"/>
        <v>-4.4659035917761478E-2</v>
      </c>
      <c r="AA4" s="72">
        <f t="shared" ca="1" si="23"/>
        <v>-2.5769630262323373E-7</v>
      </c>
      <c r="AB4" s="19">
        <f t="shared" ca="1" si="24"/>
        <v>7.048175221274304E-2</v>
      </c>
      <c r="AC4" s="19">
        <f t="shared" ca="1" si="25"/>
        <v>0.99751306888933622</v>
      </c>
      <c r="AD4" s="19">
        <f t="shared" ca="1" si="26"/>
        <v>7.054023815118371E-2</v>
      </c>
      <c r="AE4" s="19">
        <f t="shared" ca="1" si="27"/>
        <v>-0.45439455963679976</v>
      </c>
      <c r="AF4" s="19">
        <f t="shared" ca="1" si="28"/>
        <v>1.4543945596367998</v>
      </c>
      <c r="AG4" s="19">
        <f t="shared" ca="1" si="29"/>
        <v>0.61129651374892657</v>
      </c>
      <c r="AH4" s="72">
        <f t="shared" ca="1" si="30"/>
        <v>1.2187062841711041E-3</v>
      </c>
      <c r="AI4" s="72">
        <f t="shared" ca="1" si="31"/>
        <v>-4.4659036537472122E-2</v>
      </c>
      <c r="AJ4" s="72">
        <f t="shared" ca="1" si="32"/>
        <v>-6.1971064391208586E-10</v>
      </c>
      <c r="AK4" s="19">
        <f t="shared" ca="1" si="33"/>
        <v>7.0481752493635849E-2</v>
      </c>
      <c r="AL4" s="19">
        <f t="shared" ca="1" si="34"/>
        <v>0.99751306886948898</v>
      </c>
      <c r="AM4" s="19">
        <f t="shared" ca="1" si="35"/>
        <v>7.0540238432776819E-2</v>
      </c>
      <c r="AN4" s="19">
        <f t="shared" ca="1" si="36"/>
        <v>-0.45439456412709794</v>
      </c>
      <c r="AO4" s="19">
        <f t="shared" ca="1" si="37"/>
        <v>0.79352558009174468</v>
      </c>
      <c r="AP4" s="19">
        <f t="shared" ca="1" si="38"/>
        <v>0.20647441990825532</v>
      </c>
      <c r="AQ4" s="72">
        <f t="shared" ca="1" si="39"/>
        <v>6.6603811477326412E-4</v>
      </c>
      <c r="AR4" s="72">
        <f t="shared" ca="1" si="40"/>
        <v>-4.4659030727945914E-2</v>
      </c>
      <c r="AS4" s="72">
        <f t="shared" ca="1" si="41"/>
        <v>5.8095262073232234E-9</v>
      </c>
      <c r="AT4" s="19">
        <f t="shared" ca="1" si="42"/>
        <v>7.0481749860383899E-2</v>
      </c>
      <c r="AU4" s="19">
        <f t="shared" ca="1" si="43"/>
        <v>0.99751306905554793</v>
      </c>
      <c r="AV4" s="19">
        <f t="shared" ca="1" si="44"/>
        <v>7.0540235792959829E-2</v>
      </c>
      <c r="AW4" s="19">
        <f t="shared" ca="1" si="45"/>
        <v>-0.45439452203244474</v>
      </c>
      <c r="AX4" s="19">
        <f t="shared" ca="1" si="46"/>
        <v>1.4543945220324448</v>
      </c>
      <c r="AY4" s="19">
        <f t="shared" ca="1" si="47"/>
        <v>0.61129650392924773</v>
      </c>
      <c r="AZ4" s="72">
        <f t="shared" ca="1" si="48"/>
        <v>1.2187062527759052E-3</v>
      </c>
      <c r="BA4" s="72">
        <f t="shared" ca="1" si="49"/>
        <v>-4.4659036524991598E-2</v>
      </c>
      <c r="BB4" s="72">
        <f t="shared" ca="1" si="50"/>
        <v>-5.7970456837641571E-9</v>
      </c>
      <c r="BC4" s="19">
        <f t="shared" ca="1" si="51"/>
        <v>7.0481752487978874E-2</v>
      </c>
      <c r="BD4" s="19">
        <f t="shared" ca="1" si="52"/>
        <v>0.99751306886988877</v>
      </c>
      <c r="BE4" s="19">
        <f t="shared" ca="1" si="53"/>
        <v>7.0540238427105745E-2</v>
      </c>
      <c r="BF4" s="19">
        <f t="shared" ca="1" si="54"/>
        <v>-0.45439456403666656</v>
      </c>
      <c r="BG4" s="19">
        <f t="shared" ca="1" si="55"/>
        <v>1.4543945640366664</v>
      </c>
      <c r="BH4" s="19">
        <f t="shared" ca="1" si="56"/>
        <v>0.61129651489786996</v>
      </c>
      <c r="BI4" s="72">
        <f t="shared" ca="1" si="57"/>
        <v>1.2187062878444737E-3</v>
      </c>
      <c r="BJ4" s="72">
        <f t="shared" ca="1" si="58"/>
        <v>-4.4659036538932391E-2</v>
      </c>
      <c r="BK4" s="72">
        <f t="shared" ca="1" si="59"/>
        <v>-1.3940792964461934E-11</v>
      </c>
      <c r="BL4" s="72">
        <f t="shared" ca="1" si="60"/>
        <v>9.8018874263093841E-3</v>
      </c>
      <c r="BM4" s="72">
        <f t="shared" ca="1" si="61"/>
        <v>1.0024459865420214</v>
      </c>
      <c r="BN4" s="72">
        <f t="shared" ca="1" si="62"/>
        <v>2.4385298633929032E-3</v>
      </c>
      <c r="BO4" s="72">
        <f t="shared" ca="1" si="63"/>
        <v>1.0503814645930491E-4</v>
      </c>
      <c r="BP4" s="72">
        <f t="shared" ca="1" si="64"/>
        <v>448834.28625602036</v>
      </c>
      <c r="BQ4" s="72">
        <f t="shared" ca="1" si="65"/>
        <v>-2.565485838447207</v>
      </c>
      <c r="BR4" s="72">
        <f t="shared" ca="1" si="66"/>
        <v>0.55238881098198578</v>
      </c>
      <c r="BS4" s="72">
        <f t="shared" ca="1" si="67"/>
        <v>3.6939814645717788</v>
      </c>
      <c r="BT4" s="72">
        <f t="shared" ca="1" si="68"/>
        <v>213.0084890563937</v>
      </c>
      <c r="BU4" s="72">
        <f t="shared" ref="BU4:BU67" ca="1" si="70">BR4*180/PI()</f>
        <v>31.649547519517562</v>
      </c>
      <c r="BV4" s="72">
        <f t="shared" ca="1" si="69"/>
        <v>211.64954751951757</v>
      </c>
    </row>
    <row r="5" spans="1:74">
      <c r="A5" s="13">
        <f ca="1">'MGRS to'!AO5</f>
        <v>30.365395414895882</v>
      </c>
      <c r="B5" s="13">
        <f ca="1">'MGRS to'!AP5</f>
        <v>-9.5659091280847992</v>
      </c>
      <c r="C5" s="19">
        <f t="shared" ca="1" si="0"/>
        <v>0.52997612865992272</v>
      </c>
      <c r="D5" s="19">
        <f t="shared" ca="1" si="0"/>
        <v>-0.16695661023165972</v>
      </c>
      <c r="E5" s="19">
        <f t="shared" ca="1" si="1"/>
        <v>0.52976884743449637</v>
      </c>
      <c r="F5" s="19">
        <f t="shared" ca="1" si="2"/>
        <v>0.52851249342618334</v>
      </c>
      <c r="G5" s="19">
        <f t="shared" ca="1" si="3"/>
        <v>4.2039803308424606E-4</v>
      </c>
      <c r="H5" s="19">
        <f t="shared" ca="1" si="4"/>
        <v>4.2039803308424606E-4</v>
      </c>
      <c r="I5" s="19">
        <f t="shared" ca="1" si="5"/>
        <v>0</v>
      </c>
      <c r="J5" s="19">
        <f t="shared" ca="1" si="6"/>
        <v>1.3077172260929084E-3</v>
      </c>
      <c r="K5" s="19">
        <f t="shared" ca="1" si="7"/>
        <v>0.99999914493746267</v>
      </c>
      <c r="L5" s="19">
        <f t="shared" ca="1" si="8"/>
        <v>1.3077175988197058E-3</v>
      </c>
      <c r="M5" s="19">
        <f t="shared" ca="1" si="9"/>
        <v>0.23955811058846999</v>
      </c>
      <c r="N5" s="19">
        <f t="shared" ca="1" si="10"/>
        <v>0.76044188941153001</v>
      </c>
      <c r="O5" s="19">
        <f t="shared" ca="1" si="11"/>
        <v>0.32982489881689336</v>
      </c>
      <c r="P5" s="72">
        <f t="shared" ca="1" si="12"/>
        <v>6.3832266233851214E-4</v>
      </c>
      <c r="Q5" s="72">
        <f t="shared" ca="1" si="13"/>
        <v>4.2144793307621734E-4</v>
      </c>
      <c r="R5" s="72">
        <f t="shared" ca="1" si="14"/>
        <v>1.0498999919712846E-6</v>
      </c>
      <c r="S5" s="19">
        <f t="shared" ca="1" si="15"/>
        <v>1.3079690277561214E-3</v>
      </c>
      <c r="T5" s="19">
        <f t="shared" ca="1" si="16"/>
        <v>0.99999914460814543</v>
      </c>
      <c r="U5" s="19">
        <f t="shared" ca="1" si="17"/>
        <v>1.3079694006982662E-3</v>
      </c>
      <c r="V5" s="19">
        <f t="shared" ca="1" si="18"/>
        <v>0.24011014846728179</v>
      </c>
      <c r="W5" s="19">
        <f t="shared" ca="1" si="19"/>
        <v>0.75988985153271815</v>
      </c>
      <c r="X5" s="19">
        <f t="shared" ca="1" si="20"/>
        <v>0.32933803638708015</v>
      </c>
      <c r="Y5" s="72">
        <f t="shared" ca="1" si="21"/>
        <v>6.3786016030023529E-4</v>
      </c>
      <c r="Z5" s="72">
        <f t="shared" ca="1" si="22"/>
        <v>4.2145055509086739E-4</v>
      </c>
      <c r="AA5" s="72">
        <f t="shared" ca="1" si="23"/>
        <v>2.6220146500505713E-9</v>
      </c>
      <c r="AB5" s="19">
        <f t="shared" ca="1" si="24"/>
        <v>1.3079696573297169E-3</v>
      </c>
      <c r="AC5" s="19">
        <f t="shared" ca="1" si="25"/>
        <v>0.99999914460732187</v>
      </c>
      <c r="AD5" s="19">
        <f t="shared" ca="1" si="26"/>
        <v>1.3079700302724006E-3</v>
      </c>
      <c r="AE5" s="19">
        <f t="shared" ca="1" si="27"/>
        <v>0.24011152672449088</v>
      </c>
      <c r="AF5" s="19">
        <f t="shared" ca="1" si="28"/>
        <v>0.75988847327550912</v>
      </c>
      <c r="AG5" s="19">
        <f t="shared" ca="1" si="29"/>
        <v>0.32933681996629538</v>
      </c>
      <c r="AH5" s="72">
        <f t="shared" ca="1" si="30"/>
        <v>6.3785900558299517E-4</v>
      </c>
      <c r="AI5" s="72">
        <f t="shared" ca="1" si="31"/>
        <v>4.2145056163907284E-4</v>
      </c>
      <c r="AJ5" s="72">
        <f t="shared" ca="1" si="32"/>
        <v>6.5482054457596806E-12</v>
      </c>
      <c r="AK5" s="19">
        <f t="shared" ca="1" si="33"/>
        <v>1.3079696589019989E-3</v>
      </c>
      <c r="AL5" s="19">
        <f t="shared" ca="1" si="34"/>
        <v>0.99999914460731987</v>
      </c>
      <c r="AM5" s="19">
        <f t="shared" ca="1" si="35"/>
        <v>1.3079700318446839E-3</v>
      </c>
      <c r="AN5" s="19">
        <f t="shared" ca="1" si="36"/>
        <v>0.2401115301665436</v>
      </c>
      <c r="AO5" s="19">
        <f t="shared" ca="1" si="37"/>
        <v>0.942346453081081</v>
      </c>
      <c r="AP5" s="19">
        <f t="shared" ca="1" si="38"/>
        <v>5.7653546918918996E-2</v>
      </c>
      <c r="AQ5" s="72">
        <f t="shared" ca="1" si="39"/>
        <v>7.9065390001929411E-4</v>
      </c>
      <c r="AR5" s="72">
        <f t="shared" ca="1" si="40"/>
        <v>4.214502272321699E-4</v>
      </c>
      <c r="AS5" s="72">
        <f t="shared" ca="1" si="41"/>
        <v>-3.3440690293913208E-10</v>
      </c>
      <c r="AT5" s="19">
        <f t="shared" ca="1" si="42"/>
        <v>1.3079695786071476E-3</v>
      </c>
      <c r="AU5" s="19">
        <f t="shared" ca="1" si="43"/>
        <v>0.99999914460742489</v>
      </c>
      <c r="AV5" s="19">
        <f t="shared" ca="1" si="44"/>
        <v>1.3079699515497639E-3</v>
      </c>
      <c r="AW5" s="19">
        <f t="shared" ca="1" si="45"/>
        <v>0.24011135438627682</v>
      </c>
      <c r="AX5" s="19">
        <f t="shared" ca="1" si="46"/>
        <v>0.75988864561372316</v>
      </c>
      <c r="AY5" s="19">
        <f t="shared" ca="1" si="47"/>
        <v>0.32933697206861479</v>
      </c>
      <c r="AZ5" s="72">
        <f t="shared" ca="1" si="48"/>
        <v>6.3785914996962066E-4</v>
      </c>
      <c r="BA5" s="72">
        <f t="shared" ca="1" si="49"/>
        <v>4.2145056082028027E-4</v>
      </c>
      <c r="BB5" s="72">
        <f t="shared" ca="1" si="50"/>
        <v>3.3358811036849484E-10</v>
      </c>
      <c r="BC5" s="19">
        <f t="shared" ca="1" si="51"/>
        <v>1.3079696587054129E-3</v>
      </c>
      <c r="BD5" s="19">
        <f t="shared" ca="1" si="52"/>
        <v>0.99999914460732009</v>
      </c>
      <c r="BE5" s="19">
        <f t="shared" ca="1" si="53"/>
        <v>1.3079700316480979E-3</v>
      </c>
      <c r="BF5" s="19">
        <f t="shared" ca="1" si="54"/>
        <v>0.24011152973614425</v>
      </c>
      <c r="BG5" s="19">
        <f t="shared" ca="1" si="55"/>
        <v>0.75988847026385575</v>
      </c>
      <c r="BH5" s="19">
        <f t="shared" ca="1" si="56"/>
        <v>0.32933681730826869</v>
      </c>
      <c r="BI5" s="72">
        <f t="shared" ca="1" si="57"/>
        <v>6.3785900305980269E-4</v>
      </c>
      <c r="BJ5" s="72">
        <f t="shared" ca="1" si="58"/>
        <v>4.2145056165338144E-4</v>
      </c>
      <c r="BK5" s="72">
        <f t="shared" ca="1" si="59"/>
        <v>8.331011661782961E-13</v>
      </c>
      <c r="BL5" s="72">
        <f t="shared" ca="1" si="60"/>
        <v>5.1212658698365308E-3</v>
      </c>
      <c r="BM5" s="72">
        <f t="shared" ca="1" si="61"/>
        <v>1.0012790896758041</v>
      </c>
      <c r="BN5" s="72">
        <f t="shared" ca="1" si="62"/>
        <v>1.2770477218970384E-3</v>
      </c>
      <c r="BO5" s="72">
        <f t="shared" ca="1" si="63"/>
        <v>5.4968646955492871E-7</v>
      </c>
      <c r="BP5" s="72">
        <f t="shared" ca="1" si="64"/>
        <v>8321.5777517987917</v>
      </c>
      <c r="BQ5" s="72">
        <f t="shared" ca="1" si="65"/>
        <v>2.8609507419405911</v>
      </c>
      <c r="BR5" s="72">
        <f t="shared" ca="1" si="66"/>
        <v>-0.28042916685162184</v>
      </c>
      <c r="BS5" s="72">
        <f t="shared" ca="1" si="67"/>
        <v>2.8611634867381714</v>
      </c>
      <c r="BT5" s="72">
        <f t="shared" ca="1" si="68"/>
        <v>163.92040290801742</v>
      </c>
      <c r="BU5" s="72">
        <f t="shared" ca="1" si="70"/>
        <v>-16.067407712967899</v>
      </c>
      <c r="BV5" s="72">
        <f t="shared" ca="1" si="69"/>
        <v>163.93259228703209</v>
      </c>
    </row>
    <row r="6" spans="1:74">
      <c r="A6" s="13">
        <f ca="1">'MGRS to'!AO6</f>
        <v>33.638749380355193</v>
      </c>
      <c r="B6" s="13">
        <f ca="1">'MGRS to'!AP6</f>
        <v>-7.4490301855925232</v>
      </c>
      <c r="C6" s="19">
        <f t="shared" ca="1" si="0"/>
        <v>0.58710693294040039</v>
      </c>
      <c r="D6" s="19">
        <f t="shared" ca="1" si="0"/>
        <v>-0.1300101028190338</v>
      </c>
      <c r="E6" s="19">
        <f t="shared" ca="1" si="1"/>
        <v>0.52851249342618334</v>
      </c>
      <c r="F6" s="19">
        <f t="shared" ca="1" si="2"/>
        <v>0.58555904802524061</v>
      </c>
      <c r="G6" s="19">
        <f t="shared" ca="1" si="3"/>
        <v>3.6946507412625923E-2</v>
      </c>
      <c r="H6" s="19">
        <f t="shared" ca="1" si="4"/>
        <v>3.6946507412625923E-2</v>
      </c>
      <c r="I6" s="19">
        <f t="shared" ca="1" si="5"/>
        <v>0</v>
      </c>
      <c r="J6" s="19">
        <f t="shared" ca="1" si="6"/>
        <v>6.5047994313063517E-2</v>
      </c>
      <c r="K6" s="19">
        <f t="shared" ca="1" si="7"/>
        <v>0.99788213654511693</v>
      </c>
      <c r="L6" s="19">
        <f t="shared" ca="1" si="8"/>
        <v>6.5093954173427296E-2</v>
      </c>
      <c r="M6" s="19">
        <f t="shared" ca="1" si="9"/>
        <v>0.40868379939497779</v>
      </c>
      <c r="N6" s="19">
        <f t="shared" ca="1" si="10"/>
        <v>0.59131620060502221</v>
      </c>
      <c r="O6" s="19">
        <f t="shared" ca="1" si="11"/>
        <v>5.5302989991959817E-2</v>
      </c>
      <c r="P6" s="72">
        <f t="shared" ca="1" si="12"/>
        <v>4.9656762702279843E-4</v>
      </c>
      <c r="Q6" s="72">
        <f t="shared" ca="1" si="13"/>
        <v>3.7035659849390841E-2</v>
      </c>
      <c r="R6" s="72">
        <f t="shared" ca="1" si="14"/>
        <v>8.9152436764917964E-5</v>
      </c>
      <c r="S6" s="19">
        <f t="shared" ca="1" si="15"/>
        <v>6.508438592805095E-2</v>
      </c>
      <c r="T6" s="19">
        <f t="shared" ca="1" si="16"/>
        <v>0.99787976365310094</v>
      </c>
      <c r="U6" s="19">
        <f t="shared" ca="1" si="17"/>
        <v>6.513042306781773E-2</v>
      </c>
      <c r="V6" s="19">
        <f t="shared" ca="1" si="18"/>
        <v>0.40944044401383972</v>
      </c>
      <c r="W6" s="19">
        <f t="shared" ca="1" si="19"/>
        <v>0.59055955598616028</v>
      </c>
      <c r="X6" s="19">
        <f t="shared" ca="1" si="20"/>
        <v>5.4092953229532115E-2</v>
      </c>
      <c r="Y6" s="72">
        <f t="shared" ca="1" si="21"/>
        <v>4.959331639385595E-4</v>
      </c>
      <c r="Z6" s="72">
        <f t="shared" ca="1" si="22"/>
        <v>3.703587494796963E-2</v>
      </c>
      <c r="AA6" s="72">
        <f t="shared" ca="1" si="23"/>
        <v>2.1509857878881933E-7</v>
      </c>
      <c r="AB6" s="19">
        <f t="shared" ca="1" si="24"/>
        <v>6.5084473811574742E-2</v>
      </c>
      <c r="AC6" s="19">
        <f t="shared" ca="1" si="25"/>
        <v>0.99787975792109851</v>
      </c>
      <c r="AD6" s="19">
        <f t="shared" ca="1" si="26"/>
        <v>6.5130511138071542E-2</v>
      </c>
      <c r="AE6" s="19">
        <f t="shared" ca="1" si="27"/>
        <v>0.40944226803608302</v>
      </c>
      <c r="AF6" s="19">
        <f t="shared" ca="1" si="28"/>
        <v>0.59055773196391703</v>
      </c>
      <c r="AG6" s="19">
        <f t="shared" ca="1" si="29"/>
        <v>5.4090032476623251E-2</v>
      </c>
      <c r="AH6" s="72">
        <f t="shared" ca="1" si="30"/>
        <v>4.9593163445304459E-4</v>
      </c>
      <c r="AI6" s="72">
        <f t="shared" ca="1" si="31"/>
        <v>3.7035875466938928E-2</v>
      </c>
      <c r="AJ6" s="72">
        <f t="shared" ca="1" si="32"/>
        <v>5.1896929809114312E-10</v>
      </c>
      <c r="AK6" s="19">
        <f t="shared" ca="1" si="33"/>
        <v>6.5084474023612199E-2</v>
      </c>
      <c r="AL6" s="19">
        <f t="shared" ca="1" si="34"/>
        <v>0.99787975790726891</v>
      </c>
      <c r="AM6" s="19">
        <f t="shared" ca="1" si="35"/>
        <v>6.5130511350559514E-2</v>
      </c>
      <c r="AN6" s="19">
        <f t="shared" ca="1" si="36"/>
        <v>0.40944227243690057</v>
      </c>
      <c r="AO6" s="19">
        <f t="shared" ca="1" si="37"/>
        <v>0.83235702554170687</v>
      </c>
      <c r="AP6" s="19">
        <f t="shared" ca="1" si="38"/>
        <v>0.16764297445829313</v>
      </c>
      <c r="AQ6" s="72">
        <f t="shared" ca="1" si="39"/>
        <v>6.9856279159429837E-4</v>
      </c>
      <c r="AR6" s="72">
        <f t="shared" ca="1" si="40"/>
        <v>3.7035865402065542E-2</v>
      </c>
      <c r="AS6" s="72">
        <f t="shared" ca="1" si="41"/>
        <v>-1.0064873386117501E-8</v>
      </c>
      <c r="AT6" s="19">
        <f t="shared" ca="1" si="42"/>
        <v>6.5084469911365475E-2</v>
      </c>
      <c r="AU6" s="19">
        <f t="shared" ca="1" si="43"/>
        <v>0.99787975817548102</v>
      </c>
      <c r="AV6" s="19">
        <f t="shared" ca="1" si="44"/>
        <v>6.5130507229575307E-2</v>
      </c>
      <c r="AW6" s="19">
        <f t="shared" ca="1" si="45"/>
        <v>0.40944218708758157</v>
      </c>
      <c r="AX6" s="19">
        <f t="shared" ca="1" si="46"/>
        <v>0.59055781291241849</v>
      </c>
      <c r="AY6" s="19">
        <f t="shared" ca="1" si="47"/>
        <v>5.4090162097449324E-2</v>
      </c>
      <c r="AZ6" s="72">
        <f t="shared" ca="1" si="48"/>
        <v>4.9593170233026558E-4</v>
      </c>
      <c r="BA6" s="72">
        <f t="shared" ca="1" si="49"/>
        <v>3.7035875443907483E-2</v>
      </c>
      <c r="BB6" s="72">
        <f t="shared" ca="1" si="50"/>
        <v>1.0041841941310636E-8</v>
      </c>
      <c r="BC6" s="19">
        <f t="shared" ca="1" si="51"/>
        <v>6.5084474014202143E-2</v>
      </c>
      <c r="BD6" s="19">
        <f t="shared" ca="1" si="52"/>
        <v>0.99787975790788264</v>
      </c>
      <c r="BE6" s="19">
        <f t="shared" ca="1" si="53"/>
        <v>6.5130511341129474E-2</v>
      </c>
      <c r="BF6" s="19">
        <f t="shared" ca="1" si="54"/>
        <v>0.40944227224159579</v>
      </c>
      <c r="BG6" s="19">
        <f t="shared" ca="1" si="55"/>
        <v>0.59055772775840421</v>
      </c>
      <c r="BH6" s="19">
        <f t="shared" ca="1" si="56"/>
        <v>5.4090025742439041E-2</v>
      </c>
      <c r="BI6" s="72">
        <f t="shared" ca="1" si="57"/>
        <v>4.9593163092662325E-4</v>
      </c>
      <c r="BJ6" s="72">
        <f t="shared" ca="1" si="58"/>
        <v>3.7035875468135478E-2</v>
      </c>
      <c r="BK6" s="72">
        <f t="shared" ca="1" si="59"/>
        <v>2.4227994610548365E-11</v>
      </c>
      <c r="BL6" s="72">
        <f t="shared" ca="1" si="60"/>
        <v>3.9800618823538237E-3</v>
      </c>
      <c r="BM6" s="72">
        <f t="shared" ca="1" si="61"/>
        <v>1.0009942741574691</v>
      </c>
      <c r="BN6" s="72">
        <f t="shared" ca="1" si="62"/>
        <v>9.9303990368137564E-4</v>
      </c>
      <c r="BO6" s="72">
        <f t="shared" ca="1" si="63"/>
        <v>3.4799994265882864E-6</v>
      </c>
      <c r="BP6" s="72">
        <f t="shared" ca="1" si="64"/>
        <v>414408.03313025349</v>
      </c>
      <c r="BQ6" s="72">
        <f t="shared" ca="1" si="65"/>
        <v>0.49194038701119591</v>
      </c>
      <c r="BR6" s="72">
        <f t="shared" ca="1" si="66"/>
        <v>-2.6300628741473631</v>
      </c>
      <c r="BS6" s="72">
        <f t="shared" ca="1" si="67"/>
        <v>0.51152977944243005</v>
      </c>
      <c r="BT6" s="72">
        <f t="shared" ca="1" si="68"/>
        <v>28.186107947773849</v>
      </c>
      <c r="BU6" s="72">
        <f t="shared" ca="1" si="70"/>
        <v>-150.6915025426909</v>
      </c>
      <c r="BV6" s="72">
        <f t="shared" ca="1" si="69"/>
        <v>29.308497457309102</v>
      </c>
    </row>
    <row r="7" spans="1:74">
      <c r="A7" s="13">
        <f ca="1">'MGRS to'!AO7</f>
        <v>33.607064118657611</v>
      </c>
      <c r="B7" s="13">
        <f ca="1">'MGRS to'!AP7</f>
        <v>-7.4946596922384217</v>
      </c>
      <c r="C7" s="19">
        <f t="shared" ca="1" si="0"/>
        <v>0.58655392079942159</v>
      </c>
      <c r="D7" s="19">
        <f t="shared" ca="1" si="0"/>
        <v>-0.13080648794606536</v>
      </c>
      <c r="E7" s="19">
        <f t="shared" ca="1" si="1"/>
        <v>0.58555904802524061</v>
      </c>
      <c r="F7" s="19">
        <f t="shared" ca="1" si="2"/>
        <v>0.58500675641236932</v>
      </c>
      <c r="G7" s="19">
        <f t="shared" ca="1" si="3"/>
        <v>-7.963851270315625E-4</v>
      </c>
      <c r="H7" s="19">
        <f t="shared" ca="1" si="4"/>
        <v>-7.963851270315625E-4</v>
      </c>
      <c r="I7" s="19">
        <f t="shared" ca="1" si="5"/>
        <v>0</v>
      </c>
      <c r="J7" s="19">
        <f t="shared" ca="1" si="6"/>
        <v>8.6353808614621013E-4</v>
      </c>
      <c r="K7" s="19">
        <f t="shared" ca="1" si="7"/>
        <v>0.99999962715091739</v>
      </c>
      <c r="L7" s="19">
        <f t="shared" ca="1" si="8"/>
        <v>8.6353819346935388E-4</v>
      </c>
      <c r="M7" s="19">
        <f t="shared" ca="1" si="9"/>
        <v>-0.64078294096372335</v>
      </c>
      <c r="N7" s="19">
        <f t="shared" ca="1" si="10"/>
        <v>1.6407829409637233</v>
      </c>
      <c r="O7" s="19">
        <f t="shared" ca="1" si="11"/>
        <v>0.62800088488149286</v>
      </c>
      <c r="P7" s="72">
        <f t="shared" ca="1" si="12"/>
        <v>1.374245363680232E-3</v>
      </c>
      <c r="Q7" s="72">
        <f t="shared" ca="1" si="13"/>
        <v>-7.9823942336608173E-4</v>
      </c>
      <c r="R7" s="72">
        <f t="shared" ca="1" si="14"/>
        <v>-1.8542963345192327E-6</v>
      </c>
      <c r="S7" s="19">
        <f t="shared" ca="1" si="15"/>
        <v>8.6472685221833823E-4</v>
      </c>
      <c r="T7" s="19">
        <f t="shared" ca="1" si="16"/>
        <v>0.99999962612366566</v>
      </c>
      <c r="U7" s="19">
        <f t="shared" ca="1" si="17"/>
        <v>8.6472695998532291E-4</v>
      </c>
      <c r="V7" s="19">
        <f t="shared" ca="1" si="18"/>
        <v>-0.64139197946509374</v>
      </c>
      <c r="W7" s="19">
        <f t="shared" ca="1" si="19"/>
        <v>1.6413919794650937</v>
      </c>
      <c r="X7" s="19">
        <f t="shared" ca="1" si="20"/>
        <v>0.62813891398923505</v>
      </c>
      <c r="Y7" s="72">
        <f t="shared" ca="1" si="21"/>
        <v>1.3747533596448493E-3</v>
      </c>
      <c r="Z7" s="72">
        <f t="shared" ca="1" si="22"/>
        <v>-7.9824374089453531E-4</v>
      </c>
      <c r="AA7" s="72">
        <f t="shared" ca="1" si="23"/>
        <v>-4.3175284535719102E-9</v>
      </c>
      <c r="AB7" s="19">
        <f t="shared" ca="1" si="24"/>
        <v>8.6472962144849906E-4</v>
      </c>
      <c r="AC7" s="19">
        <f t="shared" ca="1" si="25"/>
        <v>0.99999962612127102</v>
      </c>
      <c r="AD7" s="19">
        <f t="shared" ca="1" si="26"/>
        <v>8.6472972921651915E-4</v>
      </c>
      <c r="AE7" s="19">
        <f t="shared" ca="1" si="27"/>
        <v>-0.6413933946145477</v>
      </c>
      <c r="AF7" s="19">
        <f t="shared" ca="1" si="28"/>
        <v>1.6413933946145476</v>
      </c>
      <c r="AG7" s="19">
        <f t="shared" ca="1" si="29"/>
        <v>0.62813923459156884</v>
      </c>
      <c r="AH7" s="72">
        <f t="shared" ca="1" si="30"/>
        <v>1.3747545400121027E-3</v>
      </c>
      <c r="AI7" s="72">
        <f t="shared" ca="1" si="31"/>
        <v>-7.9824375094743327E-4</v>
      </c>
      <c r="AJ7" s="72">
        <f t="shared" ca="1" si="32"/>
        <v>-1.0052897967197105E-11</v>
      </c>
      <c r="AK7" s="19">
        <f t="shared" ca="1" si="33"/>
        <v>8.6472962789634511E-4</v>
      </c>
      <c r="AL7" s="19">
        <f t="shared" ca="1" si="34"/>
        <v>0.99999962612126547</v>
      </c>
      <c r="AM7" s="19">
        <f t="shared" ca="1" si="35"/>
        <v>8.6472973566436748E-4</v>
      </c>
      <c r="AN7" s="19">
        <f t="shared" ca="1" si="36"/>
        <v>-0.64139339790956473</v>
      </c>
      <c r="AO7" s="19">
        <f t="shared" ca="1" si="37"/>
        <v>0.58861450911802282</v>
      </c>
      <c r="AP7" s="19">
        <f t="shared" ca="1" si="38"/>
        <v>0.41138549088197718</v>
      </c>
      <c r="AQ7" s="72">
        <f t="shared" ca="1" si="39"/>
        <v>4.9430218846497167E-4</v>
      </c>
      <c r="AR7" s="72">
        <f t="shared" ca="1" si="40"/>
        <v>-7.9824416160905517E-4</v>
      </c>
      <c r="AS7" s="72">
        <f t="shared" ca="1" si="41"/>
        <v>-4.1066162189545841E-10</v>
      </c>
      <c r="AT7" s="19">
        <f t="shared" ca="1" si="42"/>
        <v>8.6472989129192444E-4</v>
      </c>
      <c r="AU7" s="19">
        <f t="shared" ca="1" si="43"/>
        <v>0.99999962612103765</v>
      </c>
      <c r="AV7" s="19">
        <f t="shared" ca="1" si="44"/>
        <v>8.6472999906004537E-4</v>
      </c>
      <c r="AW7" s="19">
        <f t="shared" ca="1" si="45"/>
        <v>-0.64139353251076558</v>
      </c>
      <c r="AX7" s="19">
        <f t="shared" ca="1" si="46"/>
        <v>1.6413935325107656</v>
      </c>
      <c r="AY7" s="19">
        <f t="shared" ca="1" si="47"/>
        <v>0.62813926583194946</v>
      </c>
      <c r="AZ7" s="72">
        <f t="shared" ca="1" si="48"/>
        <v>1.3747546550304699E-3</v>
      </c>
      <c r="BA7" s="72">
        <f t="shared" ca="1" si="49"/>
        <v>-7.9824375192702154E-4</v>
      </c>
      <c r="BB7" s="72">
        <f t="shared" ca="1" si="50"/>
        <v>4.0968203363165451E-10</v>
      </c>
      <c r="BC7" s="19">
        <f t="shared" ca="1" si="51"/>
        <v>8.6472962852466369E-4</v>
      </c>
      <c r="BD7" s="19">
        <f t="shared" ca="1" si="52"/>
        <v>0.99999962612126492</v>
      </c>
      <c r="BE7" s="19">
        <f t="shared" ca="1" si="53"/>
        <v>8.6472973629268639E-4</v>
      </c>
      <c r="BF7" s="19">
        <f t="shared" ca="1" si="54"/>
        <v>-0.64139339823062835</v>
      </c>
      <c r="BG7" s="19">
        <f t="shared" ca="1" si="55"/>
        <v>1.6413933982306284</v>
      </c>
      <c r="BH7" s="19">
        <f t="shared" ca="1" si="56"/>
        <v>0.62813923541079186</v>
      </c>
      <c r="BI7" s="72">
        <f t="shared" ca="1" si="57"/>
        <v>1.3747545430282527E-3</v>
      </c>
      <c r="BJ7" s="72">
        <f t="shared" ca="1" si="58"/>
        <v>-7.9824375097312127E-4</v>
      </c>
      <c r="BK7" s="72">
        <f t="shared" ca="1" si="59"/>
        <v>9.5390026173119979E-13</v>
      </c>
      <c r="BL7" s="72">
        <f t="shared" ca="1" si="60"/>
        <v>1.1062165460169046E-2</v>
      </c>
      <c r="BM7" s="72">
        <f t="shared" ca="1" si="61"/>
        <v>1.0027598314801456</v>
      </c>
      <c r="BN7" s="72">
        <f t="shared" ca="1" si="62"/>
        <v>2.7503420651703472E-3</v>
      </c>
      <c r="BO7" s="72">
        <f t="shared" ca="1" si="63"/>
        <v>1.4935581099694696E-6</v>
      </c>
      <c r="BP7" s="72">
        <f t="shared" ca="1" si="64"/>
        <v>5502.5228135335055</v>
      </c>
      <c r="BQ7" s="72">
        <f t="shared" ca="1" si="65"/>
        <v>-2.2656586346906211</v>
      </c>
      <c r="BR7" s="72">
        <f t="shared" ca="1" si="66"/>
        <v>0.87549304090548419</v>
      </c>
      <c r="BS7" s="72">
        <f t="shared" ca="1" si="67"/>
        <v>4.0170856944952771</v>
      </c>
      <c r="BT7" s="72">
        <f t="shared" ca="1" si="68"/>
        <v>230.18732241485503</v>
      </c>
      <c r="BU7" s="72">
        <f t="shared" ca="1" si="70"/>
        <v>50.162056236958591</v>
      </c>
      <c r="BV7" s="72">
        <f t="shared" ca="1" si="69"/>
        <v>230.16205623695851</v>
      </c>
    </row>
    <row r="8" spans="1:74">
      <c r="A8" s="13">
        <f ca="1">'MGRS to'!AO8</f>
        <v>33.642196161781449</v>
      </c>
      <c r="B8" s="13">
        <f ca="1">'MGRS to'!AP8</f>
        <v>-7.4334421941215965</v>
      </c>
      <c r="C8" s="19">
        <f t="shared" ca="1" si="0"/>
        <v>0.58716709062488515</v>
      </c>
      <c r="D8" s="19">
        <f t="shared" ca="1" si="0"/>
        <v>-0.12973804104409334</v>
      </c>
      <c r="E8" s="19">
        <f t="shared" ca="1" si="1"/>
        <v>0.58500675641236932</v>
      </c>
      <c r="F8" s="19">
        <f t="shared" ca="1" si="2"/>
        <v>0.58561912744329858</v>
      </c>
      <c r="G8" s="19">
        <f t="shared" ca="1" si="3"/>
        <v>1.0684469019720255E-3</v>
      </c>
      <c r="H8" s="19">
        <f t="shared" ca="1" si="4"/>
        <v>1.0684469019720255E-3</v>
      </c>
      <c r="I8" s="19">
        <f t="shared" ca="1" si="5"/>
        <v>0</v>
      </c>
      <c r="J8" s="19">
        <f t="shared" ca="1" si="6"/>
        <v>1.0808110833604721E-3</v>
      </c>
      <c r="K8" s="19">
        <f t="shared" ca="1" si="7"/>
        <v>0.99999941592353037</v>
      </c>
      <c r="L8" s="19">
        <f t="shared" ca="1" si="8"/>
        <v>1.080811293785962E-3</v>
      </c>
      <c r="M8" s="19">
        <f t="shared" ca="1" si="9"/>
        <v>0.6868392594646594</v>
      </c>
      <c r="N8" s="19">
        <f t="shared" ca="1" si="10"/>
        <v>0.3131607405353406</v>
      </c>
      <c r="O8" s="19">
        <f t="shared" ca="1" si="11"/>
        <v>-0.94923753652108167</v>
      </c>
      <c r="P8" s="72">
        <f t="shared" ca="1" si="12"/>
        <v>2.6316554778666476E-4</v>
      </c>
      <c r="Q8" s="72">
        <f t="shared" ca="1" si="13"/>
        <v>1.0709345625155835E-3</v>
      </c>
      <c r="R8" s="72">
        <f t="shared" ca="1" si="14"/>
        <v>2.4876605435580207E-6</v>
      </c>
      <c r="S8" s="19">
        <f t="shared" ca="1" si="15"/>
        <v>1.0825203428116868E-3</v>
      </c>
      <c r="T8" s="19">
        <f t="shared" ca="1" si="16"/>
        <v>0.99999941407468196</v>
      </c>
      <c r="U8" s="19">
        <f t="shared" ca="1" si="17"/>
        <v>1.082520554237095E-3</v>
      </c>
      <c r="V8" s="19">
        <f t="shared" ca="1" si="18"/>
        <v>0.68735140516247994</v>
      </c>
      <c r="W8" s="19">
        <f t="shared" ca="1" si="19"/>
        <v>0.31264859483752006</v>
      </c>
      <c r="X8" s="19">
        <f t="shared" ca="1" si="20"/>
        <v>-0.95243055869917903</v>
      </c>
      <c r="Y8" s="72">
        <f t="shared" ca="1" si="21"/>
        <v>2.6273550214233184E-4</v>
      </c>
      <c r="Z8" s="72">
        <f t="shared" ca="1" si="22"/>
        <v>1.0709403545236637E-3</v>
      </c>
      <c r="AA8" s="72">
        <f t="shared" ca="1" si="23"/>
        <v>5.7920080801833473E-9</v>
      </c>
      <c r="AB8" s="19">
        <f t="shared" ca="1" si="24"/>
        <v>1.0825243239577151E-3</v>
      </c>
      <c r="AC8" s="19">
        <f t="shared" ca="1" si="25"/>
        <v>0.99999941407037229</v>
      </c>
      <c r="AD8" s="19">
        <f t="shared" ca="1" si="26"/>
        <v>1.0825245353854561E-3</v>
      </c>
      <c r="AE8" s="19">
        <f t="shared" ca="1" si="27"/>
        <v>0.68735259475846344</v>
      </c>
      <c r="AF8" s="19">
        <f t="shared" ca="1" si="28"/>
        <v>0.31264740524153656</v>
      </c>
      <c r="AG8" s="19">
        <f t="shared" ca="1" si="29"/>
        <v>-0.95243798752846787</v>
      </c>
      <c r="AH8" s="72">
        <f t="shared" ca="1" si="30"/>
        <v>2.6273450324449364E-4</v>
      </c>
      <c r="AI8" s="72">
        <f t="shared" ca="1" si="31"/>
        <v>1.0709403680091683E-3</v>
      </c>
      <c r="AJ8" s="72">
        <f t="shared" ca="1" si="32"/>
        <v>1.34855045966914E-11</v>
      </c>
      <c r="AK8" s="19">
        <f t="shared" ca="1" si="33"/>
        <v>1.0825243332270148E-3</v>
      </c>
      <c r="AL8" s="19">
        <f t="shared" ca="1" si="34"/>
        <v>0.9999994140703623</v>
      </c>
      <c r="AM8" s="19">
        <f t="shared" ca="1" si="35"/>
        <v>1.082524544654761E-3</v>
      </c>
      <c r="AN8" s="19">
        <f t="shared" ca="1" si="36"/>
        <v>0.68735259752817335</v>
      </c>
      <c r="AO8" s="19">
        <f t="shared" ca="1" si="37"/>
        <v>0.52754640667127295</v>
      </c>
      <c r="AP8" s="19">
        <f t="shared" ca="1" si="38"/>
        <v>0.47245359332872705</v>
      </c>
      <c r="AQ8" s="72">
        <f t="shared" ca="1" si="39"/>
        <v>4.4308678853165103E-4</v>
      </c>
      <c r="AR8" s="72">
        <f t="shared" ca="1" si="40"/>
        <v>1.0709410647110214E-3</v>
      </c>
      <c r="AS8" s="72">
        <f t="shared" ca="1" si="41"/>
        <v>6.9670185311003496E-10</v>
      </c>
      <c r="AT8" s="19">
        <f t="shared" ca="1" si="42"/>
        <v>1.0825248121065988E-3</v>
      </c>
      <c r="AU8" s="19">
        <f t="shared" ca="1" si="43"/>
        <v>0.99999941406984383</v>
      </c>
      <c r="AV8" s="19">
        <f t="shared" ca="1" si="44"/>
        <v>1.0825250235346258E-3</v>
      </c>
      <c r="AW8" s="19">
        <f t="shared" ca="1" si="45"/>
        <v>0.68735274061993556</v>
      </c>
      <c r="AX8" s="19">
        <f t="shared" ca="1" si="46"/>
        <v>0.31264725938006444</v>
      </c>
      <c r="AY8" s="19">
        <f t="shared" ca="1" si="47"/>
        <v>-0.95243889841301987</v>
      </c>
      <c r="AZ8" s="72">
        <f t="shared" ca="1" si="48"/>
        <v>2.627343807653396E-4</v>
      </c>
      <c r="BA8" s="72">
        <f t="shared" ca="1" si="49"/>
        <v>1.0709403696626942E-3</v>
      </c>
      <c r="BB8" s="72">
        <f t="shared" ca="1" si="50"/>
        <v>-6.9504832726947907E-10</v>
      </c>
      <c r="BC8" s="19">
        <f t="shared" ca="1" si="51"/>
        <v>1.082524334363548E-3</v>
      </c>
      <c r="BD8" s="19">
        <f t="shared" ca="1" si="52"/>
        <v>0.99999941407036097</v>
      </c>
      <c r="BE8" s="19">
        <f t="shared" ca="1" si="53"/>
        <v>1.082524545791295E-3</v>
      </c>
      <c r="BF8" s="19">
        <f t="shared" ca="1" si="54"/>
        <v>0.68735259786779568</v>
      </c>
      <c r="BG8" s="19">
        <f t="shared" ca="1" si="55"/>
        <v>0.31264740213220432</v>
      </c>
      <c r="BH8" s="19">
        <f t="shared" ca="1" si="56"/>
        <v>-0.95243800694580516</v>
      </c>
      <c r="BI8" s="72">
        <f t="shared" ca="1" si="57"/>
        <v>2.6273450063360275E-4</v>
      </c>
      <c r="BJ8" s="72">
        <f t="shared" ca="1" si="58"/>
        <v>1.0709403680444166E-3</v>
      </c>
      <c r="BK8" s="72">
        <f t="shared" ca="1" si="59"/>
        <v>-1.61827756056665E-12</v>
      </c>
      <c r="BL8" s="72">
        <f t="shared" ca="1" si="60"/>
        <v>2.1070861481511205E-3</v>
      </c>
      <c r="BM8" s="72">
        <f t="shared" ca="1" si="61"/>
        <v>1.0005265636033542</v>
      </c>
      <c r="BN8" s="72">
        <f t="shared" ca="1" si="62"/>
        <v>5.262172356782903E-4</v>
      </c>
      <c r="BO8" s="72">
        <f t="shared" ca="1" si="63"/>
        <v>-5.424885989419679E-7</v>
      </c>
      <c r="BP8" s="72">
        <f t="shared" ca="1" si="64"/>
        <v>6888.4141565823902</v>
      </c>
      <c r="BQ8" s="72">
        <f t="shared" ca="1" si="65"/>
        <v>0.96705681815685562</v>
      </c>
      <c r="BR8" s="72">
        <f t="shared" ca="1" si="66"/>
        <v>-2.1739441833729622</v>
      </c>
      <c r="BS8" s="72">
        <f t="shared" ca="1" si="67"/>
        <v>0.96764847021683087</v>
      </c>
      <c r="BT8" s="72">
        <f t="shared" ca="1" si="68"/>
        <v>55.40827422973814</v>
      </c>
      <c r="BU8" s="72">
        <f t="shared" ca="1" si="70"/>
        <v>-124.55782660428505</v>
      </c>
      <c r="BV8" s="72">
        <f t="shared" ca="1" si="69"/>
        <v>55.442173395714917</v>
      </c>
    </row>
    <row r="9" spans="1:74">
      <c r="A9" s="13">
        <f ca="1">'MGRS to'!AO9</f>
        <v>33.823713019145984</v>
      </c>
      <c r="B9" s="13">
        <f ca="1">'MGRS to'!AP9</f>
        <v>-6.0607556939069056</v>
      </c>
      <c r="C9" s="19">
        <f t="shared" ca="1" si="0"/>
        <v>0.5903351574337693</v>
      </c>
      <c r="D9" s="19">
        <f t="shared" ca="1" si="0"/>
        <v>-0.10578014201766912</v>
      </c>
      <c r="E9" s="19">
        <f t="shared" ca="1" si="1"/>
        <v>0.58561912744329858</v>
      </c>
      <c r="F9" s="19">
        <f t="shared" ca="1" si="2"/>
        <v>0.58878310415863033</v>
      </c>
      <c r="G9" s="19">
        <f t="shared" ca="1" si="3"/>
        <v>2.3957899026424215E-2</v>
      </c>
      <c r="H9" s="19">
        <f t="shared" ca="1" si="4"/>
        <v>2.3957899026424215E-2</v>
      </c>
      <c r="I9" s="19">
        <f t="shared" ca="1" si="5"/>
        <v>0</v>
      </c>
      <c r="J9" s="19">
        <f t="shared" ca="1" si="6"/>
        <v>2.0192687384537354E-2</v>
      </c>
      <c r="K9" s="19">
        <f t="shared" ca="1" si="7"/>
        <v>0.99979610690189746</v>
      </c>
      <c r="L9" s="19">
        <f t="shared" ca="1" si="8"/>
        <v>2.0194059879671537E-2</v>
      </c>
      <c r="M9" s="19">
        <f t="shared" ca="1" si="9"/>
        <v>0.82219410090322487</v>
      </c>
      <c r="N9" s="19">
        <f t="shared" ca="1" si="10"/>
        <v>0.17780589909677513</v>
      </c>
      <c r="O9" s="19">
        <f t="shared" ca="1" si="11"/>
        <v>-2.4528476930000096</v>
      </c>
      <c r="P9" s="72">
        <f t="shared" ca="1" si="12"/>
        <v>1.4947043637863406E-4</v>
      </c>
      <c r="Q9" s="72">
        <f t="shared" ca="1" si="13"/>
        <v>2.4013538473578198E-2</v>
      </c>
      <c r="R9" s="72">
        <f t="shared" ca="1" si="14"/>
        <v>5.5639447153983668E-5</v>
      </c>
      <c r="S9" s="19">
        <f t="shared" ca="1" si="15"/>
        <v>2.0238425759673825E-2</v>
      </c>
      <c r="T9" s="19">
        <f t="shared" ca="1" si="16"/>
        <v>0.99979518208619611</v>
      </c>
      <c r="U9" s="19">
        <f t="shared" ca="1" si="17"/>
        <v>2.0239807603599301E-2</v>
      </c>
      <c r="V9" s="19">
        <f t="shared" ca="1" si="18"/>
        <v>0.82224073073092563</v>
      </c>
      <c r="W9" s="19">
        <f t="shared" ca="1" si="19"/>
        <v>0.17775926926907437</v>
      </c>
      <c r="X9" s="19">
        <f t="shared" ca="1" si="20"/>
        <v>-2.4537543156516861</v>
      </c>
      <c r="Y9" s="72">
        <f t="shared" ca="1" si="21"/>
        <v>1.4943125503369476E-4</v>
      </c>
      <c r="Z9" s="72">
        <f t="shared" ca="1" si="22"/>
        <v>2.4013667682134292E-2</v>
      </c>
      <c r="AA9" s="72">
        <f t="shared" ca="1" si="23"/>
        <v>1.2920855609402371E-7</v>
      </c>
      <c r="AB9" s="19">
        <f t="shared" ca="1" si="24"/>
        <v>2.0238531978458308E-2</v>
      </c>
      <c r="AC9" s="19">
        <f t="shared" ca="1" si="25"/>
        <v>0.99979517993604916</v>
      </c>
      <c r="AD9" s="19">
        <f t="shared" ca="1" si="26"/>
        <v>2.0239913844143864E-2</v>
      </c>
      <c r="AE9" s="19">
        <f t="shared" ca="1" si="27"/>
        <v>0.82224083864815767</v>
      </c>
      <c r="AF9" s="19">
        <f t="shared" ca="1" si="28"/>
        <v>0.17775916135184233</v>
      </c>
      <c r="AG9" s="19">
        <f t="shared" ca="1" si="29"/>
        <v>-2.4537564144448396</v>
      </c>
      <c r="AH9" s="72">
        <f t="shared" ca="1" si="30"/>
        <v>1.4943116435476675E-4</v>
      </c>
      <c r="AI9" s="72">
        <f t="shared" ca="1" si="31"/>
        <v>2.4013667982188451E-2</v>
      </c>
      <c r="AJ9" s="72">
        <f t="shared" ca="1" si="32"/>
        <v>3.0005415860290263E-10</v>
      </c>
      <c r="AK9" s="19">
        <f t="shared" ca="1" si="33"/>
        <v>2.0238532225124548E-2</v>
      </c>
      <c r="AL9" s="19">
        <f t="shared" ca="1" si="34"/>
        <v>0.99979517993105604</v>
      </c>
      <c r="AM9" s="19">
        <f t="shared" ca="1" si="35"/>
        <v>2.0239914090860636E-2</v>
      </c>
      <c r="AN9" s="19">
        <f t="shared" ca="1" si="36"/>
        <v>0.82224083889876665</v>
      </c>
      <c r="AO9" s="19">
        <f t="shared" ca="1" si="37"/>
        <v>0.32392000284705247</v>
      </c>
      <c r="AP9" s="19">
        <f t="shared" ca="1" si="38"/>
        <v>0.67607999715294753</v>
      </c>
      <c r="AQ9" s="72">
        <f t="shared" ca="1" si="39"/>
        <v>2.7219977965245028E-4</v>
      </c>
      <c r="AR9" s="72">
        <f t="shared" ca="1" si="40"/>
        <v>2.401369186116404E-2</v>
      </c>
      <c r="AS9" s="72">
        <f t="shared" ca="1" si="41"/>
        <v>2.3878975588531581E-8</v>
      </c>
      <c r="AT9" s="19">
        <f t="shared" ca="1" si="42"/>
        <v>2.0238551855372218E-2</v>
      </c>
      <c r="AU9" s="19">
        <f t="shared" ca="1" si="43"/>
        <v>0.99979517953368702</v>
      </c>
      <c r="AV9" s="19">
        <f t="shared" ca="1" si="44"/>
        <v>2.0239933725129805E-2</v>
      </c>
      <c r="AW9" s="19">
        <f t="shared" ca="1" si="45"/>
        <v>0.82224085884271469</v>
      </c>
      <c r="AX9" s="19">
        <f t="shared" ca="1" si="46"/>
        <v>0.17775914115728531</v>
      </c>
      <c r="AY9" s="19">
        <f t="shared" ca="1" si="47"/>
        <v>-2.453756807192395</v>
      </c>
      <c r="AZ9" s="72">
        <f t="shared" ca="1" si="48"/>
        <v>1.4943114738601442E-4</v>
      </c>
      <c r="BA9" s="72">
        <f t="shared" ca="1" si="49"/>
        <v>2.4013668038338126E-2</v>
      </c>
      <c r="BB9" s="72">
        <f t="shared" ca="1" si="50"/>
        <v>-2.3822825913344392E-8</v>
      </c>
      <c r="BC9" s="19">
        <f t="shared" ca="1" si="51"/>
        <v>2.0238532271283652E-2</v>
      </c>
      <c r="BD9" s="19">
        <f t="shared" ca="1" si="52"/>
        <v>0.99979517993012168</v>
      </c>
      <c r="BE9" s="19">
        <f t="shared" ca="1" si="53"/>
        <v>2.0239914137029195E-2</v>
      </c>
      <c r="BF9" s="19">
        <f t="shared" ca="1" si="54"/>
        <v>0.82224083894566335</v>
      </c>
      <c r="BG9" s="19">
        <f t="shared" ca="1" si="55"/>
        <v>0.17775916105433665</v>
      </c>
      <c r="BH9" s="19">
        <f t="shared" ca="1" si="56"/>
        <v>-2.4537564202307856</v>
      </c>
      <c r="BI9" s="72">
        <f t="shared" ca="1" si="57"/>
        <v>1.4943116410478355E-4</v>
      </c>
      <c r="BJ9" s="72">
        <f t="shared" ca="1" si="58"/>
        <v>2.4013667983015644E-2</v>
      </c>
      <c r="BK9" s="72">
        <f t="shared" ca="1" si="59"/>
        <v>-5.5322482706010589E-11</v>
      </c>
      <c r="BL9" s="72">
        <f t="shared" ca="1" si="60"/>
        <v>1.1980072868354591E-3</v>
      </c>
      <c r="BM9" s="72">
        <f t="shared" ca="1" si="61"/>
        <v>1.0002994345792631</v>
      </c>
      <c r="BN9" s="72">
        <f t="shared" ca="1" si="62"/>
        <v>2.993225431858389E-4</v>
      </c>
      <c r="BO9" s="72">
        <f t="shared" ca="1" si="63"/>
        <v>-1.485948487975506E-5</v>
      </c>
      <c r="BP9" s="72">
        <f t="shared" ca="1" si="64"/>
        <v>128793.13266880163</v>
      </c>
      <c r="BQ9" s="72">
        <f t="shared" ca="1" si="65"/>
        <v>1.4064656860217486</v>
      </c>
      <c r="BR9" s="72">
        <f t="shared" ca="1" si="66"/>
        <v>-1.7218221420316624</v>
      </c>
      <c r="BS9" s="72">
        <f t="shared" ca="1" si="67"/>
        <v>1.4197705115581307</v>
      </c>
      <c r="BT9" s="72">
        <f t="shared" ca="1" si="68"/>
        <v>80.584547839018171</v>
      </c>
      <c r="BU9" s="72">
        <f t="shared" ca="1" si="70"/>
        <v>-98.653141810589247</v>
      </c>
      <c r="BV9" s="72">
        <f t="shared" ca="1" si="69"/>
        <v>81.346858189410739</v>
      </c>
    </row>
    <row r="10" spans="1:74">
      <c r="A10" s="13">
        <f ca="1">'MGRS to'!AO10</f>
        <v>30.053576405596758</v>
      </c>
      <c r="B10" s="13">
        <f ca="1">'MGRS to'!AP10</f>
        <v>-9.128314615791135</v>
      </c>
      <c r="C10" s="19">
        <f t="shared" ca="1" si="0"/>
        <v>0.52453386027734616</v>
      </c>
      <c r="D10" s="19">
        <f t="shared" ca="1" si="0"/>
        <v>-0.15931914520347648</v>
      </c>
      <c r="E10" s="19">
        <f t="shared" ca="1" si="1"/>
        <v>0.58878310415863033</v>
      </c>
      <c r="F10" s="19">
        <f t="shared" ca="1" si="2"/>
        <v>0.52307926345787858</v>
      </c>
      <c r="G10" s="19">
        <f t="shared" ca="1" si="3"/>
        <v>-5.3539003185807357E-2</v>
      </c>
      <c r="H10" s="19">
        <f t="shared" ca="1" si="4"/>
        <v>-5.3539003185807357E-2</v>
      </c>
      <c r="I10" s="19">
        <f t="shared" ca="1" si="5"/>
        <v>0</v>
      </c>
      <c r="J10" s="19">
        <f t="shared" ca="1" si="6"/>
        <v>7.9810996339938045E-2</v>
      </c>
      <c r="K10" s="19">
        <f t="shared" ca="1" si="7"/>
        <v>0.99681001442763728</v>
      </c>
      <c r="L10" s="19">
        <f t="shared" ca="1" si="8"/>
        <v>7.9895970084783469E-2</v>
      </c>
      <c r="M10" s="19">
        <f t="shared" ca="1" si="9"/>
        <v>-0.48304131213960572</v>
      </c>
      <c r="N10" s="19">
        <f t="shared" ca="1" si="10"/>
        <v>1.4830413121396058</v>
      </c>
      <c r="O10" s="19">
        <f t="shared" ca="1" si="11"/>
        <v>0.62268041454488632</v>
      </c>
      <c r="P10" s="72">
        <f t="shared" ca="1" si="12"/>
        <v>1.2426212124244775E-3</v>
      </c>
      <c r="Q10" s="72">
        <f t="shared" ca="1" si="13"/>
        <v>-5.3668337538663825E-2</v>
      </c>
      <c r="R10" s="72">
        <f t="shared" ca="1" si="14"/>
        <v>-1.2933435285646805E-4</v>
      </c>
      <c r="S10" s="19">
        <f t="shared" ca="1" si="15"/>
        <v>7.9873321539860875E-2</v>
      </c>
      <c r="T10" s="19">
        <f t="shared" ca="1" si="16"/>
        <v>0.99680502231188128</v>
      </c>
      <c r="U10" s="19">
        <f t="shared" ca="1" si="17"/>
        <v>7.9958494893990831E-2</v>
      </c>
      <c r="V10" s="19">
        <f t="shared" ca="1" si="18"/>
        <v>-0.48382925043356284</v>
      </c>
      <c r="W10" s="19">
        <f t="shared" ca="1" si="19"/>
        <v>1.4838292504335628</v>
      </c>
      <c r="X10" s="19">
        <f t="shared" ca="1" si="20"/>
        <v>0.62287409154052864</v>
      </c>
      <c r="Y10" s="72">
        <f t="shared" ca="1" si="21"/>
        <v>1.2432789514608506E-3</v>
      </c>
      <c r="Z10" s="72">
        <f t="shared" ca="1" si="22"/>
        <v>-5.3668649887242154E-2</v>
      </c>
      <c r="AA10" s="72">
        <f t="shared" ca="1" si="23"/>
        <v>-3.1234857832823648E-7</v>
      </c>
      <c r="AB10" s="19">
        <f t="shared" ca="1" si="24"/>
        <v>7.9873472180698527E-2</v>
      </c>
      <c r="AC10" s="19">
        <f t="shared" ca="1" si="25"/>
        <v>0.99680501024112</v>
      </c>
      <c r="AD10" s="19">
        <f t="shared" ca="1" si="26"/>
        <v>7.9958646017666155E-2</v>
      </c>
      <c r="AE10" s="19">
        <f t="shared" ca="1" si="27"/>
        <v>-0.48383115110135516</v>
      </c>
      <c r="AF10" s="19">
        <f t="shared" ca="1" si="28"/>
        <v>1.4838311511013551</v>
      </c>
      <c r="AG10" s="19">
        <f t="shared" ca="1" si="29"/>
        <v>0.62287455844507122</v>
      </c>
      <c r="AH10" s="72">
        <f t="shared" ca="1" si="30"/>
        <v>1.2432805380583273E-3</v>
      </c>
      <c r="AI10" s="72">
        <f t="shared" ca="1" si="31"/>
        <v>-5.3668650641577997E-2</v>
      </c>
      <c r="AJ10" s="72">
        <f t="shared" ca="1" si="32"/>
        <v>-7.5433584378892249E-10</v>
      </c>
      <c r="AK10" s="19">
        <f t="shared" ca="1" si="33"/>
        <v>7.9873472544503651E-2</v>
      </c>
      <c r="AL10" s="19">
        <f t="shared" ca="1" si="34"/>
        <v>0.99680501021196843</v>
      </c>
      <c r="AM10" s="19">
        <f t="shared" ca="1" si="35"/>
        <v>7.9958646382637374E-2</v>
      </c>
      <c r="AN10" s="19">
        <f t="shared" ca="1" si="36"/>
        <v>-0.48383115569154006</v>
      </c>
      <c r="AO10" s="19">
        <f t="shared" ca="1" si="37"/>
        <v>0.76590741278218877</v>
      </c>
      <c r="AP10" s="19">
        <f t="shared" ca="1" si="38"/>
        <v>0.23409258721781123</v>
      </c>
      <c r="AQ10" s="72">
        <f t="shared" ca="1" si="39"/>
        <v>6.4290165506307461E-4</v>
      </c>
      <c r="AR10" s="72">
        <f t="shared" ca="1" si="40"/>
        <v>-5.3668647712351317E-2</v>
      </c>
      <c r="AS10" s="72">
        <f t="shared" ca="1" si="41"/>
        <v>2.9292266806590916E-9</v>
      </c>
      <c r="AT10" s="19">
        <f t="shared" ca="1" si="42"/>
        <v>7.9873471131780657E-2</v>
      </c>
      <c r="AU10" s="19">
        <f t="shared" ca="1" si="43"/>
        <v>0.99680501032516922</v>
      </c>
      <c r="AV10" s="19">
        <f t="shared" ca="1" si="44"/>
        <v>7.9958644965386266E-2</v>
      </c>
      <c r="AW10" s="19">
        <f t="shared" ca="1" si="45"/>
        <v>-0.48383113786699572</v>
      </c>
      <c r="AX10" s="19">
        <f t="shared" ca="1" si="46"/>
        <v>1.4838311378669957</v>
      </c>
      <c r="AY10" s="19">
        <f t="shared" ca="1" si="47"/>
        <v>0.62287455519401724</v>
      </c>
      <c r="AZ10" s="72">
        <f t="shared" ca="1" si="48"/>
        <v>1.2432805270108413E-3</v>
      </c>
      <c r="BA10" s="72">
        <f t="shared" ca="1" si="49"/>
        <v>-5.3668650636325539E-2</v>
      </c>
      <c r="BB10" s="72">
        <f t="shared" ca="1" si="50"/>
        <v>-2.9239742224684839E-9</v>
      </c>
      <c r="BC10" s="19">
        <f t="shared" ca="1" si="51"/>
        <v>7.9873472541970469E-2</v>
      </c>
      <c r="BD10" s="19">
        <f t="shared" ca="1" si="52"/>
        <v>0.99680501021217149</v>
      </c>
      <c r="BE10" s="19">
        <f t="shared" ca="1" si="53"/>
        <v>7.9958646380096046E-2</v>
      </c>
      <c r="BF10" s="19">
        <f t="shared" ca="1" si="54"/>
        <v>-0.4838311556595784</v>
      </c>
      <c r="BG10" s="19">
        <f t="shared" ca="1" si="55"/>
        <v>1.4838311556595785</v>
      </c>
      <c r="BH10" s="19">
        <f t="shared" ca="1" si="56"/>
        <v>0.62287455956481041</v>
      </c>
      <c r="BI10" s="72">
        <f t="shared" ca="1" si="57"/>
        <v>1.2432805418633403E-3</v>
      </c>
      <c r="BJ10" s="72">
        <f t="shared" ca="1" si="58"/>
        <v>-5.3668650643387064E-2</v>
      </c>
      <c r="BK10" s="72">
        <f t="shared" ca="1" si="59"/>
        <v>-7.0615249758709808E-12</v>
      </c>
      <c r="BL10" s="72">
        <f t="shared" ca="1" si="60"/>
        <v>1.0000275239655717E-2</v>
      </c>
      <c r="BM10" s="72">
        <f t="shared" ca="1" si="61"/>
        <v>1.0024954004779127</v>
      </c>
      <c r="BN10" s="72">
        <f t="shared" ca="1" si="62"/>
        <v>2.4876399343626847E-3</v>
      </c>
      <c r="BO10" s="72">
        <f t="shared" ca="1" si="63"/>
        <v>1.2373522183467504E-4</v>
      </c>
      <c r="BP10" s="72">
        <f t="shared" ca="1" si="64"/>
        <v>508757.1489385509</v>
      </c>
      <c r="BQ10" s="72">
        <f t="shared" ca="1" si="65"/>
        <v>-2.5229219145968793</v>
      </c>
      <c r="BR10" s="72">
        <f t="shared" ca="1" si="66"/>
        <v>0.59032781724950389</v>
      </c>
      <c r="BS10" s="72">
        <f t="shared" ca="1" si="67"/>
        <v>3.731920470839297</v>
      </c>
      <c r="BT10" s="72">
        <f t="shared" ca="1" si="68"/>
        <v>215.44722225253369</v>
      </c>
      <c r="BU10" s="72">
        <f t="shared" ca="1" si="70"/>
        <v>33.82329245756673</v>
      </c>
      <c r="BV10" s="72">
        <f t="shared" ca="1" si="69"/>
        <v>213.82329245756671</v>
      </c>
    </row>
    <row r="11" spans="1:74">
      <c r="A11" s="13">
        <f ca="1">'MGRS to'!AO11</f>
        <v>35.238892904468521</v>
      </c>
      <c r="B11" s="13">
        <f ca="1">'MGRS to'!AP11</f>
        <v>-3.9391668668715925</v>
      </c>
      <c r="C11" s="19">
        <f t="shared" ca="1" si="0"/>
        <v>0.61503470594064324</v>
      </c>
      <c r="D11" s="19">
        <f t="shared" ca="1" si="0"/>
        <v>-6.8751431612378427E-2</v>
      </c>
      <c r="E11" s="19">
        <f t="shared" ca="1" si="1"/>
        <v>0.52307926345787858</v>
      </c>
      <c r="F11" s="19">
        <f t="shared" ca="1" si="2"/>
        <v>0.61345290951968623</v>
      </c>
      <c r="G11" s="19">
        <f t="shared" ca="1" si="3"/>
        <v>9.0567713591098054E-2</v>
      </c>
      <c r="H11" s="19">
        <f t="shared" ca="1" si="4"/>
        <v>9.0567713591098054E-2</v>
      </c>
      <c r="I11" s="19">
        <f t="shared" ca="1" si="5"/>
        <v>0</v>
      </c>
      <c r="J11" s="19">
        <f t="shared" ca="1" si="6"/>
        <v>0.11797959593636523</v>
      </c>
      <c r="K11" s="19">
        <f t="shared" ca="1" si="7"/>
        <v>0.99301601947939</v>
      </c>
      <c r="L11" s="19">
        <f t="shared" ca="1" si="8"/>
        <v>0.1182550212494765</v>
      </c>
      <c r="M11" s="19">
        <f t="shared" ca="1" si="9"/>
        <v>0.54301132132022023</v>
      </c>
      <c r="N11" s="19">
        <f t="shared" ca="1" si="10"/>
        <v>0.45698867867977977</v>
      </c>
      <c r="O11" s="19">
        <f t="shared" ca="1" si="11"/>
        <v>-0.26560621139886154</v>
      </c>
      <c r="P11" s="72">
        <f t="shared" ca="1" si="12"/>
        <v>3.8389324018562243E-4</v>
      </c>
      <c r="Q11" s="72">
        <f t="shared" ca="1" si="13"/>
        <v>9.0782905763837796E-2</v>
      </c>
      <c r="R11" s="72">
        <f t="shared" ca="1" si="14"/>
        <v>2.1519217273974212E-4</v>
      </c>
      <c r="S11" s="19">
        <f t="shared" ca="1" si="15"/>
        <v>0.11809571115878915</v>
      </c>
      <c r="T11" s="19">
        <f t="shared" ca="1" si="16"/>
        <v>0.99300221701962987</v>
      </c>
      <c r="U11" s="19">
        <f t="shared" ca="1" si="17"/>
        <v>0.11837195393434077</v>
      </c>
      <c r="V11" s="19">
        <f t="shared" ca="1" si="18"/>
        <v>0.54376282372984819</v>
      </c>
      <c r="W11" s="19">
        <f t="shared" ca="1" si="19"/>
        <v>0.45623717627015181</v>
      </c>
      <c r="X11" s="19">
        <f t="shared" ca="1" si="20"/>
        <v>-0.26769318476295034</v>
      </c>
      <c r="Y11" s="72">
        <f t="shared" ca="1" si="21"/>
        <v>3.832626634203609E-4</v>
      </c>
      <c r="Z11" s="72">
        <f t="shared" ca="1" si="22"/>
        <v>9.0783416660256994E-2</v>
      </c>
      <c r="AA11" s="72">
        <f t="shared" ca="1" si="23"/>
        <v>5.1089641919799256E-7</v>
      </c>
      <c r="AB11" s="19">
        <f t="shared" ca="1" si="24"/>
        <v>0.1180959870216866</v>
      </c>
      <c r="AC11" s="19">
        <f t="shared" ca="1" si="25"/>
        <v>0.9930021842117841</v>
      </c>
      <c r="AD11" s="19">
        <f t="shared" ca="1" si="26"/>
        <v>0.1183722317412754</v>
      </c>
      <c r="AE11" s="19">
        <f t="shared" ca="1" si="27"/>
        <v>0.54376460524315962</v>
      </c>
      <c r="AF11" s="19">
        <f t="shared" ca="1" si="28"/>
        <v>0.45623539475684038</v>
      </c>
      <c r="AG11" s="19">
        <f t="shared" ca="1" si="29"/>
        <v>-0.26769814034896211</v>
      </c>
      <c r="AH11" s="72">
        <f t="shared" ca="1" si="30"/>
        <v>3.8326116857082687E-4</v>
      </c>
      <c r="AI11" s="72">
        <f t="shared" ca="1" si="31"/>
        <v>9.0783417873193342E-2</v>
      </c>
      <c r="AJ11" s="72">
        <f t="shared" ca="1" si="32"/>
        <v>1.2129363485824385E-9</v>
      </c>
      <c r="AK11" s="19">
        <f t="shared" ca="1" si="33"/>
        <v>0.11809598767662303</v>
      </c>
      <c r="AL11" s="19">
        <f t="shared" ca="1" si="34"/>
        <v>0.99300218413389363</v>
      </c>
      <c r="AM11" s="19">
        <f t="shared" ca="1" si="35"/>
        <v>0.11837223240082727</v>
      </c>
      <c r="AN11" s="19">
        <f t="shared" ca="1" si="36"/>
        <v>0.54376460947269512</v>
      </c>
      <c r="AO11" s="19">
        <f t="shared" ca="1" si="37"/>
        <v>0.70432004948500737</v>
      </c>
      <c r="AP11" s="19">
        <f t="shared" ca="1" si="38"/>
        <v>0.29567995051499263</v>
      </c>
      <c r="AQ11" s="72">
        <f t="shared" ca="1" si="39"/>
        <v>5.9129673328507605E-4</v>
      </c>
      <c r="AR11" s="72">
        <f t="shared" ca="1" si="40"/>
        <v>9.0783432699872782E-2</v>
      </c>
      <c r="AS11" s="72">
        <f t="shared" ca="1" si="41"/>
        <v>1.4826679439750023E-8</v>
      </c>
      <c r="AT11" s="19">
        <f t="shared" ca="1" si="42"/>
        <v>0.11809599568242897</v>
      </c>
      <c r="AU11" s="19">
        <f t="shared" ca="1" si="43"/>
        <v>0.99300218318177735</v>
      </c>
      <c r="AV11" s="19">
        <f t="shared" ca="1" si="44"/>
        <v>0.11837224046305116</v>
      </c>
      <c r="AW11" s="19">
        <f t="shared" ca="1" si="45"/>
        <v>0.54376466117364564</v>
      </c>
      <c r="AX11" s="19">
        <f t="shared" ca="1" si="46"/>
        <v>0.45623533882635436</v>
      </c>
      <c r="AY11" s="19">
        <f t="shared" ca="1" si="47"/>
        <v>-0.26769829592986805</v>
      </c>
      <c r="AZ11" s="72">
        <f t="shared" ca="1" si="48"/>
        <v>3.8326112164012991E-4</v>
      </c>
      <c r="BA11" s="72">
        <f t="shared" ca="1" si="49"/>
        <v>9.078341791127352E-2</v>
      </c>
      <c r="BB11" s="72">
        <f t="shared" ca="1" si="50"/>
        <v>-1.4788599261850166E-8</v>
      </c>
      <c r="BC11" s="19">
        <f t="shared" ca="1" si="51"/>
        <v>0.11809598769718474</v>
      </c>
      <c r="BD11" s="19">
        <f t="shared" ca="1" si="52"/>
        <v>0.99300218413144825</v>
      </c>
      <c r="BE11" s="19">
        <f t="shared" ca="1" si="53"/>
        <v>0.11837223242153389</v>
      </c>
      <c r="BF11" s="19">
        <f t="shared" ca="1" si="54"/>
        <v>0.5437646096054819</v>
      </c>
      <c r="BG11" s="19">
        <f t="shared" ca="1" si="55"/>
        <v>0.4562353903945181</v>
      </c>
      <c r="BH11" s="19">
        <f t="shared" ca="1" si="56"/>
        <v>-0.26769815248356044</v>
      </c>
      <c r="BI11" s="72">
        <f t="shared" ca="1" si="57"/>
        <v>3.8326116491044704E-4</v>
      </c>
      <c r="BJ11" s="72">
        <f t="shared" ca="1" si="58"/>
        <v>9.0783417876163411E-2</v>
      </c>
      <c r="BK11" s="72">
        <f t="shared" ca="1" si="59"/>
        <v>-3.5110109264380185E-11</v>
      </c>
      <c r="BL11" s="72">
        <f t="shared" ca="1" si="60"/>
        <v>3.0747969272749832E-3</v>
      </c>
      <c r="BM11" s="72">
        <f t="shared" ca="1" si="61"/>
        <v>1.0007682566247613</v>
      </c>
      <c r="BN11" s="72">
        <f t="shared" ca="1" si="62"/>
        <v>7.6751953148054451E-4</v>
      </c>
      <c r="BO11" s="72">
        <f t="shared" ca="1" si="63"/>
        <v>-2.4279212552872976E-5</v>
      </c>
      <c r="BP11" s="72">
        <f t="shared" ca="1" si="64"/>
        <v>753195.50255465647</v>
      </c>
      <c r="BQ11" s="72">
        <f t="shared" ca="1" si="65"/>
        <v>0.67624529217211826</v>
      </c>
      <c r="BR11" s="72">
        <f t="shared" ca="1" si="66"/>
        <v>-2.4164168150459937</v>
      </c>
      <c r="BS11" s="72">
        <f t="shared" ca="1" si="67"/>
        <v>0.72517583854379941</v>
      </c>
      <c r="BT11" s="72">
        <f t="shared" ca="1" si="68"/>
        <v>38.746001157053627</v>
      </c>
      <c r="BU11" s="72">
        <f t="shared" ca="1" si="70"/>
        <v>-138.45048504657987</v>
      </c>
      <c r="BV11" s="72">
        <f t="shared" ca="1" si="69"/>
        <v>41.5495149534201</v>
      </c>
    </row>
    <row r="12" spans="1:74">
      <c r="A12" s="13">
        <f ca="1">'MGRS to'!AO12</f>
        <v>33.233943867621029</v>
      </c>
      <c r="B12" s="13">
        <f ca="1">'MGRS to'!AP12</f>
        <v>-8.4798915966968096</v>
      </c>
      <c r="C12" s="19">
        <f t="shared" ca="1" si="0"/>
        <v>0.58004174391296548</v>
      </c>
      <c r="D12" s="19">
        <f t="shared" ca="1" si="0"/>
        <v>-0.14800202857455844</v>
      </c>
      <c r="E12" s="19">
        <f t="shared" ca="1" si="1"/>
        <v>0.61345290951968623</v>
      </c>
      <c r="F12" s="19">
        <f t="shared" ca="1" si="2"/>
        <v>0.5785032061908193</v>
      </c>
      <c r="G12" s="19">
        <f t="shared" ca="1" si="3"/>
        <v>-7.9250596962180009E-2</v>
      </c>
      <c r="H12" s="19">
        <f t="shared" ca="1" si="4"/>
        <v>-7.9250596962180009E-2</v>
      </c>
      <c r="I12" s="19">
        <f t="shared" ca="1" si="5"/>
        <v>0</v>
      </c>
      <c r="J12" s="19">
        <f t="shared" ca="1" si="6"/>
        <v>7.4238349969751483E-2</v>
      </c>
      <c r="K12" s="19">
        <f t="shared" ca="1" si="7"/>
        <v>0.99724052634947036</v>
      </c>
      <c r="L12" s="19">
        <f t="shared" ca="1" si="8"/>
        <v>7.4306711689517579E-2</v>
      </c>
      <c r="M12" s="19">
        <f t="shared" ca="1" si="9"/>
        <v>-0.73007373785744223</v>
      </c>
      <c r="N12" s="19">
        <f t="shared" ca="1" si="10"/>
        <v>1.7300737378574422</v>
      </c>
      <c r="O12" s="19">
        <f t="shared" ca="1" si="11"/>
        <v>0.63335652402723741</v>
      </c>
      <c r="P12" s="72">
        <f t="shared" ca="1" si="12"/>
        <v>1.4487056801487461E-3</v>
      </c>
      <c r="Q12" s="72">
        <f t="shared" ca="1" si="13"/>
        <v>-7.9432387952714498E-2</v>
      </c>
      <c r="R12" s="72">
        <f t="shared" ca="1" si="14"/>
        <v>-1.8179099053448888E-4</v>
      </c>
      <c r="S12" s="19">
        <f t="shared" ca="1" si="15"/>
        <v>7.4370737345009652E-2</v>
      </c>
      <c r="T12" s="19">
        <f t="shared" ca="1" si="16"/>
        <v>0.99723066209716982</v>
      </c>
      <c r="U12" s="19">
        <f t="shared" ca="1" si="17"/>
        <v>7.4439466051506475E-2</v>
      </c>
      <c r="V12" s="19">
        <f t="shared" ca="1" si="18"/>
        <v>-0.73044233701677996</v>
      </c>
      <c r="W12" s="19">
        <f t="shared" ca="1" si="19"/>
        <v>1.7304423370167799</v>
      </c>
      <c r="X12" s="19">
        <f t="shared" ca="1" si="20"/>
        <v>0.63342417020939823</v>
      </c>
      <c r="Y12" s="72">
        <f t="shared" ca="1" si="21"/>
        <v>1.4490129883060518E-3</v>
      </c>
      <c r="Z12" s="72">
        <f t="shared" ca="1" si="22"/>
        <v>-7.9432804678772242E-2</v>
      </c>
      <c r="AA12" s="72">
        <f t="shared" ca="1" si="23"/>
        <v>-4.1672605774478733E-7</v>
      </c>
      <c r="AB12" s="19">
        <f t="shared" ca="1" si="24"/>
        <v>7.4371040896565974E-2</v>
      </c>
      <c r="AC12" s="19">
        <f t="shared" ca="1" si="25"/>
        <v>0.99723063945907775</v>
      </c>
      <c r="AD12" s="19">
        <f t="shared" ca="1" si="26"/>
        <v>7.443977044603757E-2</v>
      </c>
      <c r="AE12" s="19">
        <f t="shared" ca="1" si="27"/>
        <v>-0.73044317969620065</v>
      </c>
      <c r="AF12" s="19">
        <f t="shared" ca="1" si="28"/>
        <v>1.7304431796962008</v>
      </c>
      <c r="AG12" s="19">
        <f t="shared" ca="1" si="29"/>
        <v>0.63342432473531107</v>
      </c>
      <c r="AH12" s="72">
        <f t="shared" ca="1" si="30"/>
        <v>1.4490136908633193E-3</v>
      </c>
      <c r="AI12" s="72">
        <f t="shared" ca="1" si="31"/>
        <v>-7.9432805634046241E-2</v>
      </c>
      <c r="AJ12" s="72">
        <f t="shared" ca="1" si="32"/>
        <v>-9.5527399879280495E-10</v>
      </c>
      <c r="AK12" s="19">
        <f t="shared" ca="1" si="33"/>
        <v>7.437104159240697E-2</v>
      </c>
      <c r="AL12" s="19">
        <f t="shared" ca="1" si="34"/>
        <v>0.99723063940718371</v>
      </c>
      <c r="AM12" s="19">
        <f t="shared" ca="1" si="35"/>
        <v>7.4439771143810951E-2</v>
      </c>
      <c r="AN12" s="19">
        <f t="shared" ca="1" si="36"/>
        <v>-0.73044318162788868</v>
      </c>
      <c r="AO12" s="19">
        <f t="shared" ca="1" si="37"/>
        <v>0.46645275841332723</v>
      </c>
      <c r="AP12" s="19">
        <f t="shared" ca="1" si="38"/>
        <v>0.53354724158667277</v>
      </c>
      <c r="AQ12" s="72">
        <f t="shared" ca="1" si="39"/>
        <v>3.9183423354398512E-4</v>
      </c>
      <c r="AR12" s="72">
        <f t="shared" ca="1" si="40"/>
        <v>-7.9432869398632922E-2</v>
      </c>
      <c r="AS12" s="72">
        <f t="shared" ca="1" si="41"/>
        <v>-6.376458668022611E-8</v>
      </c>
      <c r="AT12" s="19">
        <f t="shared" ca="1" si="42"/>
        <v>7.4371088039831695E-2</v>
      </c>
      <c r="AU12" s="19">
        <f t="shared" ca="1" si="43"/>
        <v>0.99723063594324635</v>
      </c>
      <c r="AV12" s="19">
        <f t="shared" ca="1" si="44"/>
        <v>7.4439817720222623E-2</v>
      </c>
      <c r="AW12" s="19">
        <f t="shared" ca="1" si="45"/>
        <v>-0.73044331056804246</v>
      </c>
      <c r="AX12" s="19">
        <f t="shared" ca="1" si="46"/>
        <v>1.7304433105680426</v>
      </c>
      <c r="AY12" s="19">
        <f t="shared" ca="1" si="47"/>
        <v>0.63342434873381781</v>
      </c>
      <c r="AZ12" s="72">
        <f t="shared" ca="1" si="48"/>
        <v>1.4490137999735703E-3</v>
      </c>
      <c r="BA12" s="72">
        <f t="shared" ca="1" si="49"/>
        <v>-7.9432805782405566E-2</v>
      </c>
      <c r="BB12" s="72">
        <f t="shared" ca="1" si="50"/>
        <v>6.3616227355400845E-8</v>
      </c>
      <c r="BC12" s="19">
        <f t="shared" ca="1" si="51"/>
        <v>7.4371041700474913E-2</v>
      </c>
      <c r="BD12" s="19">
        <f t="shared" ca="1" si="52"/>
        <v>0.99723063939912437</v>
      </c>
      <c r="BE12" s="19">
        <f t="shared" ca="1" si="53"/>
        <v>7.4439771252178988E-2</v>
      </c>
      <c r="BF12" s="19">
        <f t="shared" ca="1" si="54"/>
        <v>-0.73044318192789059</v>
      </c>
      <c r="BG12" s="19">
        <f t="shared" ca="1" si="55"/>
        <v>1.7304431819278907</v>
      </c>
      <c r="BH12" s="19">
        <f t="shared" ca="1" si="56"/>
        <v>0.6334243251445455</v>
      </c>
      <c r="BI12" s="72">
        <f t="shared" ca="1" si="57"/>
        <v>1.44901369272392E-3</v>
      </c>
      <c r="BJ12" s="72">
        <f t="shared" ca="1" si="58"/>
        <v>-7.9432805636576134E-2</v>
      </c>
      <c r="BK12" s="72">
        <f t="shared" ca="1" si="59"/>
        <v>1.4582943186347563E-10</v>
      </c>
      <c r="BL12" s="72">
        <f t="shared" ca="1" si="60"/>
        <v>1.1662316187297149E-2</v>
      </c>
      <c r="BM12" s="72">
        <f t="shared" ca="1" si="61"/>
        <v>1.0029092343785724</v>
      </c>
      <c r="BN12" s="72">
        <f t="shared" ca="1" si="62"/>
        <v>2.8986916222180346E-3</v>
      </c>
      <c r="BO12" s="72">
        <f t="shared" ca="1" si="63"/>
        <v>1.3652182761299814E-4</v>
      </c>
      <c r="BP12" s="72">
        <f t="shared" ca="1" si="64"/>
        <v>473701.46370806504</v>
      </c>
      <c r="BQ12" s="72">
        <f t="shared" ca="1" si="65"/>
        <v>-2.0388023581846078</v>
      </c>
      <c r="BR12" s="72">
        <f t="shared" ca="1" si="66"/>
        <v>1.0581804176814711</v>
      </c>
      <c r="BS12" s="72">
        <f t="shared" ca="1" si="67"/>
        <v>4.199773071271264</v>
      </c>
      <c r="BT12" s="72">
        <f t="shared" ca="1" si="68"/>
        <v>243.18522961470242</v>
      </c>
      <c r="BU12" s="72">
        <f t="shared" ca="1" si="70"/>
        <v>60.629271896538924</v>
      </c>
      <c r="BV12" s="72">
        <f t="shared" ca="1" si="69"/>
        <v>240.62927189653897</v>
      </c>
    </row>
    <row r="13" spans="1:74">
      <c r="A13" s="13">
        <f ca="1">'MGRS to'!AO13</f>
        <v>32.475340901944094</v>
      </c>
      <c r="B13" s="13">
        <f ca="1">'MGRS to'!AP13</f>
        <v>-7.6375764439007892</v>
      </c>
      <c r="C13" s="19">
        <f t="shared" ca="1" si="0"/>
        <v>0.56680162444650939</v>
      </c>
      <c r="D13" s="19">
        <f t="shared" ca="1" si="0"/>
        <v>-0.13330085581882875</v>
      </c>
      <c r="E13" s="19">
        <f t="shared" ca="1" si="1"/>
        <v>0.5785032061908193</v>
      </c>
      <c r="F13" s="19">
        <f t="shared" ca="1" si="2"/>
        <v>0.56528142735623021</v>
      </c>
      <c r="G13" s="19">
        <f t="shared" ca="1" si="3"/>
        <v>1.4701172755729686E-2</v>
      </c>
      <c r="H13" s="19">
        <f t="shared" ca="1" si="4"/>
        <v>1.4701172755729686E-2</v>
      </c>
      <c r="I13" s="19">
        <f t="shared" ca="1" si="5"/>
        <v>0</v>
      </c>
      <c r="J13" s="19">
        <f t="shared" ca="1" si="6"/>
        <v>1.8099457571915448E-2</v>
      </c>
      <c r="K13" s="19">
        <f t="shared" ca="1" si="7"/>
        <v>0.99983619140117275</v>
      </c>
      <c r="L13" s="19">
        <f t="shared" ca="1" si="8"/>
        <v>1.810044591893711E-2</v>
      </c>
      <c r="M13" s="19">
        <f t="shared" ca="1" si="9"/>
        <v>0.57426221024905677</v>
      </c>
      <c r="N13" s="19">
        <f t="shared" ca="1" si="10"/>
        <v>0.42573778975094323</v>
      </c>
      <c r="O13" s="19">
        <f t="shared" ca="1" si="11"/>
        <v>-0.37603395918038796</v>
      </c>
      <c r="P13" s="72">
        <f t="shared" ca="1" si="12"/>
        <v>3.5766898069773293E-4</v>
      </c>
      <c r="Q13" s="72">
        <f t="shared" ca="1" si="13"/>
        <v>1.4736006059836425E-2</v>
      </c>
      <c r="R13" s="72">
        <f t="shared" ca="1" si="14"/>
        <v>3.4833304106739529E-5</v>
      </c>
      <c r="S13" s="19">
        <f t="shared" ca="1" si="15"/>
        <v>1.8119470370282879E-2</v>
      </c>
      <c r="T13" s="19">
        <f t="shared" ca="1" si="16"/>
        <v>0.99983582892067857</v>
      </c>
      <c r="U13" s="19">
        <f t="shared" ca="1" si="17"/>
        <v>1.8120461999737745E-2</v>
      </c>
      <c r="V13" s="19">
        <f t="shared" ca="1" si="18"/>
        <v>0.57498701186024237</v>
      </c>
      <c r="W13" s="19">
        <f t="shared" ca="1" si="19"/>
        <v>0.42501298813975763</v>
      </c>
      <c r="X13" s="19">
        <f t="shared" ca="1" si="20"/>
        <v>-0.37838068031285754</v>
      </c>
      <c r="Y13" s="72">
        <f t="shared" ca="1" si="21"/>
        <v>3.570607128127283E-4</v>
      </c>
      <c r="Z13" s="72">
        <f t="shared" ca="1" si="22"/>
        <v>1.4736088592917322E-2</v>
      </c>
      <c r="AA13" s="72">
        <f t="shared" ca="1" si="23"/>
        <v>8.2533080897340128E-8</v>
      </c>
      <c r="AB13" s="19">
        <f t="shared" ca="1" si="24"/>
        <v>1.8119517818012312E-2</v>
      </c>
      <c r="AC13" s="19">
        <f t="shared" ca="1" si="25"/>
        <v>0.99983582806080851</v>
      </c>
      <c r="AD13" s="19">
        <f t="shared" ca="1" si="26"/>
        <v>1.8120509455258022E-2</v>
      </c>
      <c r="AE13" s="19">
        <f t="shared" ca="1" si="27"/>
        <v>0.57498872633289866</v>
      </c>
      <c r="AF13" s="19">
        <f t="shared" ca="1" si="28"/>
        <v>0.42501127366710134</v>
      </c>
      <c r="AG13" s="19">
        <f t="shared" ca="1" si="29"/>
        <v>-0.37838624082412042</v>
      </c>
      <c r="AH13" s="72">
        <f t="shared" ca="1" si="30"/>
        <v>3.5705927399065158E-4</v>
      </c>
      <c r="AI13" s="72">
        <f t="shared" ca="1" si="31"/>
        <v>1.4736088788468939E-2</v>
      </c>
      <c r="AJ13" s="72">
        <f t="shared" ca="1" si="32"/>
        <v>1.9555161656636955E-10</v>
      </c>
      <c r="AK13" s="19">
        <f t="shared" ca="1" si="33"/>
        <v>1.8119517930433884E-2</v>
      </c>
      <c r="AL13" s="19">
        <f t="shared" ca="1" si="34"/>
        <v>0.99983582805877125</v>
      </c>
      <c r="AM13" s="19">
        <f t="shared" ca="1" si="35"/>
        <v>1.8120509567698052E-2</v>
      </c>
      <c r="AN13" s="19">
        <f t="shared" ca="1" si="36"/>
        <v>0.57498873039510534</v>
      </c>
      <c r="AO13" s="19">
        <f t="shared" ca="1" si="37"/>
        <v>0.66938795991862488</v>
      </c>
      <c r="AP13" s="19">
        <f t="shared" ca="1" si="38"/>
        <v>0.33061204008137512</v>
      </c>
      <c r="AQ13" s="72">
        <f t="shared" ca="1" si="39"/>
        <v>5.6201953538781186E-4</v>
      </c>
      <c r="AR13" s="72">
        <f t="shared" ca="1" si="40"/>
        <v>1.473609283780483E-2</v>
      </c>
      <c r="AS13" s="72">
        <f t="shared" ca="1" si="41"/>
        <v>4.0493358909043931E-9</v>
      </c>
      <c r="AT13" s="19">
        <f t="shared" ca="1" si="42"/>
        <v>1.8119520258374277E-2</v>
      </c>
      <c r="AU13" s="19">
        <f t="shared" ca="1" si="43"/>
        <v>0.99983582801658311</v>
      </c>
      <c r="AV13" s="19">
        <f t="shared" ca="1" si="44"/>
        <v>1.8120511896020691E-2</v>
      </c>
      <c r="AW13" s="19">
        <f t="shared" ca="1" si="45"/>
        <v>0.57498881451224881</v>
      </c>
      <c r="AX13" s="19">
        <f t="shared" ca="1" si="46"/>
        <v>0.42501118548775119</v>
      </c>
      <c r="AY13" s="19">
        <f t="shared" ca="1" si="47"/>
        <v>-0.37838652681547025</v>
      </c>
      <c r="AZ13" s="72">
        <f t="shared" ca="1" si="48"/>
        <v>3.5705919998865689E-4</v>
      </c>
      <c r="BA13" s="72">
        <f t="shared" ca="1" si="49"/>
        <v>1.4736088798526659E-2</v>
      </c>
      <c r="BB13" s="72">
        <f t="shared" ca="1" si="50"/>
        <v>-4.0392781706227732E-9</v>
      </c>
      <c r="BC13" s="19">
        <f t="shared" ca="1" si="51"/>
        <v>1.8119517936215999E-2</v>
      </c>
      <c r="BD13" s="19">
        <f t="shared" ca="1" si="52"/>
        <v>0.99983582805866644</v>
      </c>
      <c r="BE13" s="19">
        <f t="shared" ca="1" si="53"/>
        <v>1.8120509573481117E-2</v>
      </c>
      <c r="BF13" s="19">
        <f t="shared" ca="1" si="54"/>
        <v>0.57498873060403555</v>
      </c>
      <c r="BG13" s="19">
        <f t="shared" ca="1" si="55"/>
        <v>0.42501126939596445</v>
      </c>
      <c r="BH13" s="19">
        <f t="shared" ca="1" si="56"/>
        <v>-0.37838625467666021</v>
      </c>
      <c r="BI13" s="72">
        <f t="shared" ca="1" si="57"/>
        <v>3.5705927040622216E-4</v>
      </c>
      <c r="BJ13" s="72">
        <f t="shared" ca="1" si="58"/>
        <v>1.4736088788956103E-2</v>
      </c>
      <c r="BK13" s="72">
        <f t="shared" ca="1" si="59"/>
        <v>-9.5705561531378436E-12</v>
      </c>
      <c r="BL13" s="72">
        <f t="shared" ca="1" si="60"/>
        <v>2.8643620655247914E-3</v>
      </c>
      <c r="BM13" s="72">
        <f t="shared" ca="1" si="61"/>
        <v>1.0007157063854426</v>
      </c>
      <c r="BN13" s="72">
        <f t="shared" ca="1" si="62"/>
        <v>7.1506664034052137E-4</v>
      </c>
      <c r="BO13" s="72">
        <f t="shared" ca="1" si="63"/>
        <v>-4.9042750487002132E-6</v>
      </c>
      <c r="BP13" s="72">
        <f t="shared" ca="1" si="64"/>
        <v>115301.22923514911</v>
      </c>
      <c r="BQ13" s="72">
        <f t="shared" ca="1" si="65"/>
        <v>2.3869751994963755</v>
      </c>
      <c r="BR13" s="72">
        <f t="shared" ca="1" si="66"/>
        <v>-0.7466416505572967</v>
      </c>
      <c r="BS13" s="72">
        <f t="shared" ca="1" si="67"/>
        <v>2.3949510030324963</v>
      </c>
      <c r="BT13" s="72">
        <f t="shared" ca="1" si="68"/>
        <v>136.76360473353998</v>
      </c>
      <c r="BU13" s="72">
        <f t="shared" ca="1" si="70"/>
        <v>-42.779415385614733</v>
      </c>
      <c r="BV13" s="72">
        <f t="shared" ca="1" si="69"/>
        <v>137.2205846143853</v>
      </c>
    </row>
    <row r="14" spans="1:74">
      <c r="A14" s="13">
        <f ca="1">'MGRS to'!AO14</f>
        <v>34.595063185326858</v>
      </c>
      <c r="B14" s="13">
        <f ca="1">'MGRS to'!AP14</f>
        <v>-5.1962673829075161</v>
      </c>
      <c r="C14" s="19">
        <f t="shared" ca="1" si="0"/>
        <v>0.60379775751943088</v>
      </c>
      <c r="D14" s="19">
        <f t="shared" ca="1" si="0"/>
        <v>-9.0691974645725065E-2</v>
      </c>
      <c r="E14" s="19">
        <f t="shared" ca="1" si="1"/>
        <v>0.56528142735623021</v>
      </c>
      <c r="F14" s="19">
        <f t="shared" ca="1" si="2"/>
        <v>0.60222901912366267</v>
      </c>
      <c r="G14" s="19">
        <f t="shared" ca="1" si="3"/>
        <v>4.2608881173103685E-2</v>
      </c>
      <c r="H14" s="19">
        <f t="shared" ca="1" si="4"/>
        <v>4.2608881173103685E-2</v>
      </c>
      <c r="I14" s="19">
        <f t="shared" ca="1" si="5"/>
        <v>0</v>
      </c>
      <c r="J14" s="19">
        <f t="shared" ca="1" si="6"/>
        <v>5.1248739832210378E-2</v>
      </c>
      <c r="K14" s="19">
        <f t="shared" ca="1" si="7"/>
        <v>0.99868591992958966</v>
      </c>
      <c r="L14" s="19">
        <f t="shared" ca="1" si="8"/>
        <v>5.1271199954295688E-2</v>
      </c>
      <c r="M14" s="19">
        <f t="shared" ca="1" si="9"/>
        <v>0.57838890290610101</v>
      </c>
      <c r="N14" s="19">
        <f t="shared" ca="1" si="10"/>
        <v>0.42161109709389899</v>
      </c>
      <c r="O14" s="19">
        <f t="shared" ca="1" si="11"/>
        <v>-0.44073251279830905</v>
      </c>
      <c r="P14" s="72">
        <f t="shared" ca="1" si="12"/>
        <v>3.5420574879737238E-4</v>
      </c>
      <c r="Q14" s="72">
        <f t="shared" ca="1" si="13"/>
        <v>4.2708256994293425E-2</v>
      </c>
      <c r="R14" s="72">
        <f t="shared" ca="1" si="14"/>
        <v>9.9375821189739977E-5</v>
      </c>
      <c r="S14" s="19">
        <f t="shared" ca="1" si="15"/>
        <v>5.1306176801358336E-2</v>
      </c>
      <c r="T14" s="19">
        <f t="shared" ca="1" si="16"/>
        <v>0.99868297082809421</v>
      </c>
      <c r="U14" s="19">
        <f t="shared" ca="1" si="17"/>
        <v>5.1328712584434166E-2</v>
      </c>
      <c r="V14" s="19">
        <f t="shared" ca="1" si="18"/>
        <v>0.57908803590627511</v>
      </c>
      <c r="W14" s="19">
        <f t="shared" ca="1" si="19"/>
        <v>0.42091196409372489</v>
      </c>
      <c r="X14" s="19">
        <f t="shared" ca="1" si="20"/>
        <v>-0.44312632985611389</v>
      </c>
      <c r="Y14" s="72">
        <f t="shared" ca="1" si="21"/>
        <v>3.5361901039538996E-4</v>
      </c>
      <c r="Z14" s="72">
        <f t="shared" ca="1" si="22"/>
        <v>4.2708488723648748E-2</v>
      </c>
      <c r="AA14" s="72">
        <f t="shared" ca="1" si="23"/>
        <v>2.3172935532250749E-7</v>
      </c>
      <c r="AB14" s="19">
        <f t="shared" ca="1" si="24"/>
        <v>5.1306310816509063E-2</v>
      </c>
      <c r="AC14" s="19">
        <f t="shared" ca="1" si="25"/>
        <v>0.99868296394321265</v>
      </c>
      <c r="AD14" s="19">
        <f t="shared" ca="1" si="26"/>
        <v>5.1328846776319978E-2</v>
      </c>
      <c r="AE14" s="19">
        <f t="shared" ca="1" si="27"/>
        <v>0.57908966343000778</v>
      </c>
      <c r="AF14" s="19">
        <f t="shared" ca="1" si="28"/>
        <v>0.42091033656999222</v>
      </c>
      <c r="AG14" s="19">
        <f t="shared" ca="1" si="29"/>
        <v>-0.44313191174985356</v>
      </c>
      <c r="AH14" s="72">
        <f t="shared" ca="1" si="30"/>
        <v>3.5361764451457119E-4</v>
      </c>
      <c r="AI14" s="72">
        <f t="shared" ca="1" si="31"/>
        <v>4.2708489264006139E-2</v>
      </c>
      <c r="AJ14" s="72">
        <f t="shared" ca="1" si="32"/>
        <v>5.4035739077695766E-10</v>
      </c>
      <c r="AK14" s="19">
        <f t="shared" ca="1" si="33"/>
        <v>5.1306311129012287E-2</v>
      </c>
      <c r="AL14" s="19">
        <f t="shared" ca="1" si="34"/>
        <v>0.99868296392715816</v>
      </c>
      <c r="AM14" s="19">
        <f t="shared" ca="1" si="35"/>
        <v>5.1328847089235317E-2</v>
      </c>
      <c r="AN14" s="19">
        <f t="shared" ca="1" si="36"/>
        <v>0.57908966722512945</v>
      </c>
      <c r="AO14" s="19">
        <f t="shared" ca="1" si="37"/>
        <v>0.66465515731308877</v>
      </c>
      <c r="AP14" s="19">
        <f t="shared" ca="1" si="38"/>
        <v>0.33534484268691123</v>
      </c>
      <c r="AQ14" s="72">
        <f t="shared" ca="1" si="39"/>
        <v>5.5805249470581447E-4</v>
      </c>
      <c r="AR14" s="72">
        <f t="shared" ca="1" si="40"/>
        <v>4.2708503140459833E-2</v>
      </c>
      <c r="AS14" s="72">
        <f t="shared" ca="1" si="41"/>
        <v>1.3876453694439128E-8</v>
      </c>
      <c r="AT14" s="19">
        <f t="shared" ca="1" si="42"/>
        <v>5.1306319154140606E-2</v>
      </c>
      <c r="AU14" s="19">
        <f t="shared" ca="1" si="43"/>
        <v>0.99868296351487529</v>
      </c>
      <c r="AV14" s="19">
        <f t="shared" ca="1" si="44"/>
        <v>5.1328855124946969E-2</v>
      </c>
      <c r="AW14" s="19">
        <f t="shared" ca="1" si="45"/>
        <v>0.57908976468435425</v>
      </c>
      <c r="AX14" s="19">
        <f t="shared" ca="1" si="46"/>
        <v>0.42091023531564575</v>
      </c>
      <c r="AY14" s="19">
        <f t="shared" ca="1" si="47"/>
        <v>-0.44313225902179498</v>
      </c>
      <c r="AZ14" s="72">
        <f t="shared" ca="1" si="48"/>
        <v>3.5361755953800986E-4</v>
      </c>
      <c r="BA14" s="72">
        <f t="shared" ca="1" si="49"/>
        <v>4.2708489297623935E-2</v>
      </c>
      <c r="BB14" s="72">
        <f t="shared" ca="1" si="50"/>
        <v>-1.3842835898392192E-8</v>
      </c>
      <c r="BC14" s="19">
        <f t="shared" ca="1" si="51"/>
        <v>5.1306311148454388E-2</v>
      </c>
      <c r="BD14" s="19">
        <f t="shared" ca="1" si="52"/>
        <v>0.99868296392615918</v>
      </c>
      <c r="BE14" s="19">
        <f t="shared" ca="1" si="53"/>
        <v>5.1328847108703071E-2</v>
      </c>
      <c r="BF14" s="19">
        <f t="shared" ca="1" si="54"/>
        <v>0.57908966746123902</v>
      </c>
      <c r="BG14" s="19">
        <f t="shared" ca="1" si="55"/>
        <v>0.42091033253876098</v>
      </c>
      <c r="BH14" s="19">
        <f t="shared" ca="1" si="56"/>
        <v>-0.44313192557576064</v>
      </c>
      <c r="BI14" s="72">
        <f t="shared" ca="1" si="57"/>
        <v>3.5361764113140613E-4</v>
      </c>
      <c r="BJ14" s="72">
        <f t="shared" ca="1" si="58"/>
        <v>4.2708489265344561E-2</v>
      </c>
      <c r="BK14" s="72">
        <f t="shared" ca="1" si="59"/>
        <v>-3.2279373618493423E-11</v>
      </c>
      <c r="BL14" s="72">
        <f t="shared" ca="1" si="60"/>
        <v>2.836723814935388E-3</v>
      </c>
      <c r="BM14" s="72">
        <f t="shared" ca="1" si="61"/>
        <v>1.0007088041956655</v>
      </c>
      <c r="BN14" s="72">
        <f t="shared" ca="1" si="62"/>
        <v>7.0817672512770487E-4</v>
      </c>
      <c r="BO14" s="72">
        <f t="shared" ca="1" si="63"/>
        <v>-1.6104625769941833E-5</v>
      </c>
      <c r="BP14" s="72">
        <f t="shared" ca="1" si="64"/>
        <v>326618.48533770244</v>
      </c>
      <c r="BQ14" s="72">
        <f t="shared" ca="1" si="65"/>
        <v>0.75332683625134966</v>
      </c>
      <c r="BR14" s="72">
        <f t="shared" ca="1" si="66"/>
        <v>-2.3647200718575725</v>
      </c>
      <c r="BS14" s="72">
        <f t="shared" ca="1" si="67"/>
        <v>0.77687258173222062</v>
      </c>
      <c r="BT14" s="72">
        <f t="shared" ca="1" si="68"/>
        <v>43.162448311145226</v>
      </c>
      <c r="BU14" s="72">
        <f t="shared" ca="1" si="70"/>
        <v>-135.48847984731165</v>
      </c>
      <c r="BV14" s="72">
        <f t="shared" ca="1" si="69"/>
        <v>44.51152015268832</v>
      </c>
    </row>
    <row r="15" spans="1:74">
      <c r="A15" s="13">
        <f ca="1">'MGRS to'!AO15</f>
        <v>33.255540673745628</v>
      </c>
      <c r="B15" s="13">
        <f ca="1">'MGRS to'!AP15</f>
        <v>-8.5095445332170065</v>
      </c>
      <c r="C15" s="19">
        <f t="shared" ca="1" si="0"/>
        <v>0.58041867928775459</v>
      </c>
      <c r="D15" s="19">
        <f t="shared" ca="1" si="0"/>
        <v>-0.14851956994972074</v>
      </c>
      <c r="E15" s="19">
        <f t="shared" ca="1" si="1"/>
        <v>0.60222901912366267</v>
      </c>
      <c r="F15" s="19">
        <f t="shared" ca="1" si="2"/>
        <v>0.57887963512426366</v>
      </c>
      <c r="G15" s="19">
        <f t="shared" ca="1" si="3"/>
        <v>-5.7827595303995671E-2</v>
      </c>
      <c r="H15" s="19">
        <f t="shared" ca="1" si="4"/>
        <v>-5.7827595303995671E-2</v>
      </c>
      <c r="I15" s="19">
        <f t="shared" ca="1" si="5"/>
        <v>0</v>
      </c>
      <c r="J15" s="19">
        <f t="shared" ca="1" si="6"/>
        <v>5.3378377923855268E-2</v>
      </c>
      <c r="K15" s="19">
        <f t="shared" ca="1" si="7"/>
        <v>0.99857435815777795</v>
      </c>
      <c r="L15" s="19">
        <f t="shared" ca="1" si="8"/>
        <v>5.3403758547596103E-2</v>
      </c>
      <c r="M15" s="19">
        <f t="shared" ca="1" si="9"/>
        <v>-0.74689466042394259</v>
      </c>
      <c r="N15" s="19">
        <f t="shared" ca="1" si="10"/>
        <v>1.7468946604239426</v>
      </c>
      <c r="O15" s="19">
        <f t="shared" ca="1" si="11"/>
        <v>0.64375737493218188</v>
      </c>
      <c r="P15" s="72">
        <f t="shared" ca="1" si="12"/>
        <v>1.4627290211713104E-3</v>
      </c>
      <c r="Q15" s="72">
        <f t="shared" ca="1" si="13"/>
        <v>-5.796125895430277E-2</v>
      </c>
      <c r="R15" s="72">
        <f t="shared" ca="1" si="14"/>
        <v>-1.3366365030709898E-4</v>
      </c>
      <c r="S15" s="19">
        <f t="shared" ca="1" si="15"/>
        <v>5.3478089950344782E-2</v>
      </c>
      <c r="T15" s="19">
        <f t="shared" ca="1" si="16"/>
        <v>0.99856902310018758</v>
      </c>
      <c r="U15" s="19">
        <f t="shared" ca="1" si="17"/>
        <v>5.3503613197334723E-2</v>
      </c>
      <c r="V15" s="19">
        <f t="shared" ca="1" si="18"/>
        <v>-0.74722328337686517</v>
      </c>
      <c r="W15" s="19">
        <f t="shared" ca="1" si="19"/>
        <v>1.7472232833768651</v>
      </c>
      <c r="X15" s="19">
        <f t="shared" ca="1" si="20"/>
        <v>0.6438187749083355</v>
      </c>
      <c r="Y15" s="72">
        <f t="shared" ca="1" si="21"/>
        <v>1.4630029771274917E-3</v>
      </c>
      <c r="Z15" s="72">
        <f t="shared" ca="1" si="22"/>
        <v>-5.7961567798103457E-2</v>
      </c>
      <c r="AA15" s="72">
        <f t="shared" ca="1" si="23"/>
        <v>-3.0884380068652018E-7</v>
      </c>
      <c r="AB15" s="19">
        <f t="shared" ca="1" si="24"/>
        <v>5.3478320395504833E-2</v>
      </c>
      <c r="AC15" s="19">
        <f t="shared" ca="1" si="25"/>
        <v>0.99856901075873372</v>
      </c>
      <c r="AD15" s="19">
        <f t="shared" ca="1" si="26"/>
        <v>5.3503843972730454E-2</v>
      </c>
      <c r="AE15" s="19">
        <f t="shared" ca="1" si="27"/>
        <v>-0.74722404055958536</v>
      </c>
      <c r="AF15" s="19">
        <f t="shared" ca="1" si="28"/>
        <v>1.7472240405595854</v>
      </c>
      <c r="AG15" s="19">
        <f t="shared" ca="1" si="29"/>
        <v>0.64381891630260868</v>
      </c>
      <c r="AH15" s="72">
        <f t="shared" ca="1" si="30"/>
        <v>1.4630036083510308E-3</v>
      </c>
      <c r="AI15" s="72">
        <f t="shared" ca="1" si="31"/>
        <v>-5.7961568511718388E-2</v>
      </c>
      <c r="AJ15" s="72">
        <f t="shared" ca="1" si="32"/>
        <v>-7.1361493103605511E-10</v>
      </c>
      <c r="AK15" s="19">
        <f t="shared" ca="1" si="33"/>
        <v>5.3478320927972035E-2</v>
      </c>
      <c r="AL15" s="19">
        <f t="shared" ca="1" si="34"/>
        <v>0.99856901073021742</v>
      </c>
      <c r="AM15" s="19">
        <f t="shared" ca="1" si="35"/>
        <v>5.3503844505960713E-2</v>
      </c>
      <c r="AN15" s="19">
        <f t="shared" ca="1" si="36"/>
        <v>-0.74722404230912132</v>
      </c>
      <c r="AO15" s="19">
        <f t="shared" ca="1" si="37"/>
        <v>0.44165623059521653</v>
      </c>
      <c r="AP15" s="19">
        <f t="shared" ca="1" si="38"/>
        <v>0.55834376940478347</v>
      </c>
      <c r="AQ15" s="72">
        <f t="shared" ca="1" si="39"/>
        <v>3.7102749350279571E-4</v>
      </c>
      <c r="AR15" s="72">
        <f t="shared" ca="1" si="40"/>
        <v>-5.7961616538518911E-2</v>
      </c>
      <c r="AS15" s="72">
        <f t="shared" ca="1" si="41"/>
        <v>-4.8026800522626978E-8</v>
      </c>
      <c r="AT15" s="19">
        <f t="shared" ca="1" si="42"/>
        <v>5.3478356763401229E-2</v>
      </c>
      <c r="AU15" s="19">
        <f t="shared" ca="1" si="43"/>
        <v>0.99856900881105193</v>
      </c>
      <c r="AV15" s="19">
        <f t="shared" ca="1" si="44"/>
        <v>5.3503880392743536E-2</v>
      </c>
      <c r="AW15" s="19">
        <f t="shared" ca="1" si="45"/>
        <v>-0.74722416005404602</v>
      </c>
      <c r="AX15" s="19">
        <f t="shared" ca="1" si="46"/>
        <v>1.7472241600540461</v>
      </c>
      <c r="AY15" s="19">
        <f t="shared" ca="1" si="47"/>
        <v>0.64381893861665129</v>
      </c>
      <c r="AZ15" s="72">
        <f t="shared" ca="1" si="48"/>
        <v>1.4630037079672981E-3</v>
      </c>
      <c r="BA15" s="72">
        <f t="shared" ca="1" si="49"/>
        <v>-5.7961568624338065E-2</v>
      </c>
      <c r="BB15" s="72">
        <f t="shared" ca="1" si="50"/>
        <v>4.7914180845154419E-8</v>
      </c>
      <c r="BC15" s="19">
        <f t="shared" ca="1" si="51"/>
        <v>5.3478321012003734E-2</v>
      </c>
      <c r="BD15" s="19">
        <f t="shared" ca="1" si="52"/>
        <v>0.99856901072571702</v>
      </c>
      <c r="BE15" s="19">
        <f t="shared" ca="1" si="53"/>
        <v>5.3503844590112828E-2</v>
      </c>
      <c r="BF15" s="19">
        <f t="shared" ca="1" si="54"/>
        <v>-0.7472240425852259</v>
      </c>
      <c r="BG15" s="19">
        <f t="shared" ca="1" si="55"/>
        <v>1.7472240425852259</v>
      </c>
      <c r="BH15" s="19">
        <f t="shared" ca="1" si="56"/>
        <v>0.64381891668087077</v>
      </c>
      <c r="BI15" s="72">
        <f t="shared" ca="1" si="57"/>
        <v>1.4630036100397011E-3</v>
      </c>
      <c r="BJ15" s="72">
        <f t="shared" ca="1" si="58"/>
        <v>-5.7961568513627493E-2</v>
      </c>
      <c r="BK15" s="72">
        <f t="shared" ca="1" si="59"/>
        <v>1.1071057265388262E-10</v>
      </c>
      <c r="BL15" s="72">
        <f t="shared" ca="1" si="60"/>
        <v>1.1775410743029851E-2</v>
      </c>
      <c r="BM15" s="72">
        <f t="shared" ca="1" si="61"/>
        <v>1.0029373846691905</v>
      </c>
      <c r="BN15" s="72">
        <f t="shared" ca="1" si="62"/>
        <v>2.9266372600212538E-3</v>
      </c>
      <c r="BO15" s="72">
        <f t="shared" ca="1" si="63"/>
        <v>1.0074546161605128E-4</v>
      </c>
      <c r="BP15" s="72">
        <f t="shared" ca="1" si="64"/>
        <v>340467.42875135061</v>
      </c>
      <c r="BQ15" s="72">
        <f t="shared" ca="1" si="65"/>
        <v>-2.0079182132714299</v>
      </c>
      <c r="BR15" s="72">
        <f t="shared" ca="1" si="66"/>
        <v>1.1013917904834369</v>
      </c>
      <c r="BS15" s="72">
        <f t="shared" ca="1" si="67"/>
        <v>4.2429844440732296</v>
      </c>
      <c r="BT15" s="72">
        <f t="shared" ca="1" si="68"/>
        <v>244.95476077209793</v>
      </c>
      <c r="BU15" s="72">
        <f t="shared" ca="1" si="70"/>
        <v>63.105101185057961</v>
      </c>
      <c r="BV15" s="72">
        <f t="shared" ca="1" si="69"/>
        <v>243.10510118505795</v>
      </c>
    </row>
    <row r="16" spans="1:74">
      <c r="A16" s="13">
        <f ca="1">'MGRS to'!AO16</f>
        <v>35.002166086347856</v>
      </c>
      <c r="B16" s="13">
        <f ca="1">'MGRS to'!AP16</f>
        <v>-5.9059723871068801</v>
      </c>
      <c r="C16" s="19">
        <f t="shared" ca="1" si="0"/>
        <v>0.61090304353666791</v>
      </c>
      <c r="D16" s="19">
        <f t="shared" ca="1" si="0"/>
        <v>-0.10307866368688416</v>
      </c>
      <c r="E16" s="19">
        <f t="shared" ca="1" si="1"/>
        <v>0.57887963512426366</v>
      </c>
      <c r="F16" s="19">
        <f t="shared" ca="1" si="2"/>
        <v>0.60932595599452077</v>
      </c>
      <c r="G16" s="19">
        <f t="shared" ca="1" si="3"/>
        <v>4.5440906262836575E-2</v>
      </c>
      <c r="H16" s="19">
        <f t="shared" ca="1" si="4"/>
        <v>4.5440906262836575E-2</v>
      </c>
      <c r="I16" s="19">
        <f t="shared" ca="1" si="5"/>
        <v>0</v>
      </c>
      <c r="J16" s="19">
        <f t="shared" ca="1" si="6"/>
        <v>4.8401279672948903E-2</v>
      </c>
      <c r="K16" s="19">
        <f t="shared" ca="1" si="7"/>
        <v>0.99882797123730027</v>
      </c>
      <c r="L16" s="19">
        <f t="shared" ca="1" si="8"/>
        <v>4.8420197772911629E-2</v>
      </c>
      <c r="M16" s="19">
        <f t="shared" ca="1" si="9"/>
        <v>0.64422483160725086</v>
      </c>
      <c r="N16" s="19">
        <f t="shared" ca="1" si="10"/>
        <v>0.35577516839274914</v>
      </c>
      <c r="O16" s="19">
        <f t="shared" ca="1" si="11"/>
        <v>-0.7613044260633457</v>
      </c>
      <c r="P16" s="72">
        <f t="shared" ca="1" si="12"/>
        <v>2.9894475141566406E-4</v>
      </c>
      <c r="Q16" s="72">
        <f t="shared" ca="1" si="13"/>
        <v>4.5545437066366753E-2</v>
      </c>
      <c r="R16" s="72">
        <f t="shared" ca="1" si="14"/>
        <v>1.0453080353017841E-4</v>
      </c>
      <c r="S16" s="19">
        <f t="shared" ca="1" si="15"/>
        <v>4.8468572508048827E-2</v>
      </c>
      <c r="T16" s="19">
        <f t="shared" ca="1" si="16"/>
        <v>0.99882470808397206</v>
      </c>
      <c r="U16" s="19">
        <f t="shared" ca="1" si="17"/>
        <v>4.8487569679721114E-2</v>
      </c>
      <c r="V16" s="19">
        <f t="shared" ca="1" si="18"/>
        <v>0.64480927659288845</v>
      </c>
      <c r="W16" s="19">
        <f t="shared" ca="1" si="19"/>
        <v>0.35519072340711155</v>
      </c>
      <c r="X16" s="19">
        <f t="shared" ca="1" si="20"/>
        <v>-0.76420388127876659</v>
      </c>
      <c r="Y16" s="72">
        <f t="shared" ca="1" si="21"/>
        <v>2.9845410139805724E-4</v>
      </c>
      <c r="Z16" s="72">
        <f t="shared" ca="1" si="22"/>
        <v>4.554567747354895E-2</v>
      </c>
      <c r="AA16" s="72">
        <f t="shared" ca="1" si="23"/>
        <v>2.4040718219625612E-7</v>
      </c>
      <c r="AB16" s="19">
        <f t="shared" ca="1" si="24"/>
        <v>4.8468727342800583E-2</v>
      </c>
      <c r="AC16" s="19">
        <f t="shared" ca="1" si="25"/>
        <v>0.9988247005705102</v>
      </c>
      <c r="AD16" s="19">
        <f t="shared" ca="1" si="26"/>
        <v>4.8487724696663605E-2</v>
      </c>
      <c r="AE16" s="19">
        <f t="shared" ca="1" si="27"/>
        <v>0.6448106179297235</v>
      </c>
      <c r="AF16" s="19">
        <f t="shared" ca="1" si="28"/>
        <v>0.3551893820702765</v>
      </c>
      <c r="AG16" s="19">
        <f t="shared" ca="1" si="29"/>
        <v>-0.76421054669166888</v>
      </c>
      <c r="AH16" s="72">
        <f t="shared" ca="1" si="30"/>
        <v>2.9845297532472983E-4</v>
      </c>
      <c r="AI16" s="72">
        <f t="shared" ca="1" si="31"/>
        <v>4.5545678026453623E-2</v>
      </c>
      <c r="AJ16" s="72">
        <f t="shared" ca="1" si="32"/>
        <v>5.5290467343427352E-10</v>
      </c>
      <c r="AK16" s="19">
        <f t="shared" ca="1" si="33"/>
        <v>4.8468727698900337E-2</v>
      </c>
      <c r="AL16" s="19">
        <f t="shared" ca="1" si="34"/>
        <v>0.99882470055323025</v>
      </c>
      <c r="AM16" s="19">
        <f t="shared" ca="1" si="35"/>
        <v>4.8487725053182378E-2</v>
      </c>
      <c r="AN16" s="19">
        <f t="shared" ca="1" si="36"/>
        <v>0.64481062101460607</v>
      </c>
      <c r="AO16" s="19">
        <f t="shared" ca="1" si="37"/>
        <v>0.58421926302675808</v>
      </c>
      <c r="AP16" s="19">
        <f t="shared" ca="1" si="38"/>
        <v>0.41578073697324192</v>
      </c>
      <c r="AQ16" s="72">
        <f t="shared" ca="1" si="39"/>
        <v>4.9061659459116334E-4</v>
      </c>
      <c r="AR16" s="72">
        <f t="shared" ca="1" si="40"/>
        <v>4.5545703160324774E-2</v>
      </c>
      <c r="AS16" s="72">
        <f t="shared" ca="1" si="41"/>
        <v>2.5133871150995191E-8</v>
      </c>
      <c r="AT16" s="19">
        <f t="shared" ca="1" si="42"/>
        <v>4.8468743886441588E-2</v>
      </c>
      <c r="AU16" s="19">
        <f t="shared" ca="1" si="43"/>
        <v>0.99882469976771726</v>
      </c>
      <c r="AV16" s="19">
        <f t="shared" ca="1" si="44"/>
        <v>4.8487741259771226E-2</v>
      </c>
      <c r="AW16" s="19">
        <f t="shared" ca="1" si="45"/>
        <v>0.64481076124672099</v>
      </c>
      <c r="AX16" s="19">
        <f t="shared" ca="1" si="46"/>
        <v>0.35518923875327901</v>
      </c>
      <c r="AY16" s="19">
        <f t="shared" ca="1" si="47"/>
        <v>-0.76421125886995012</v>
      </c>
      <c r="AZ16" s="72">
        <f t="shared" ca="1" si="48"/>
        <v>2.9845285500786041E-4</v>
      </c>
      <c r="BA16" s="72">
        <f t="shared" ca="1" si="49"/>
        <v>4.5545678085529812E-2</v>
      </c>
      <c r="BB16" s="72">
        <f t="shared" ca="1" si="50"/>
        <v>-2.5074794962609559E-8</v>
      </c>
      <c r="BC16" s="19">
        <f t="shared" ca="1" si="51"/>
        <v>4.8468727736948519E-2</v>
      </c>
      <c r="BD16" s="19">
        <f t="shared" ca="1" si="52"/>
        <v>0.99882470055138395</v>
      </c>
      <c r="BE16" s="19">
        <f t="shared" ca="1" si="53"/>
        <v>4.848772509127533E-2</v>
      </c>
      <c r="BF16" s="19">
        <f t="shared" ca="1" si="54"/>
        <v>0.64481062134421641</v>
      </c>
      <c r="BG16" s="19">
        <f t="shared" ca="1" si="55"/>
        <v>0.35518937865578359</v>
      </c>
      <c r="BH16" s="19">
        <f t="shared" ca="1" si="56"/>
        <v>-0.76421056365913809</v>
      </c>
      <c r="BI16" s="72">
        <f t="shared" ca="1" si="57"/>
        <v>2.9845297245820944E-4</v>
      </c>
      <c r="BJ16" s="72">
        <f t="shared" ca="1" si="58"/>
        <v>4.5545678027861101E-2</v>
      </c>
      <c r="BK16" s="72">
        <f t="shared" ca="1" si="59"/>
        <v>-5.7668710085057029E-11</v>
      </c>
      <c r="BL16" s="72">
        <f t="shared" ca="1" si="60"/>
        <v>2.3937976603417752E-3</v>
      </c>
      <c r="BM16" s="72">
        <f t="shared" ca="1" si="61"/>
        <v>1.00059818107637</v>
      </c>
      <c r="BN16" s="72">
        <f t="shared" ca="1" si="62"/>
        <v>5.9773412144831922E-4</v>
      </c>
      <c r="BO16" s="72">
        <f t="shared" ca="1" si="63"/>
        <v>-2.2139532117851836E-5</v>
      </c>
      <c r="BP16" s="72">
        <f t="shared" ca="1" si="64"/>
        <v>308549.65243226173</v>
      </c>
      <c r="BQ16" s="72">
        <f t="shared" ca="1" si="65"/>
        <v>0.87707967063762993</v>
      </c>
      <c r="BR16" s="72">
        <f t="shared" ca="1" si="66"/>
        <v>-2.2390121251137263</v>
      </c>
      <c r="BS16" s="72">
        <f t="shared" ca="1" si="67"/>
        <v>0.90258052847606685</v>
      </c>
      <c r="BT16" s="72">
        <f t="shared" ca="1" si="68"/>
        <v>50.252963424260486</v>
      </c>
      <c r="BU16" s="72">
        <f t="shared" ca="1" si="70"/>
        <v>-128.28594504763396</v>
      </c>
      <c r="BV16" s="72">
        <f t="shared" ca="1" si="69"/>
        <v>51.714054952366041</v>
      </c>
    </row>
    <row r="17" spans="1:74">
      <c r="A17" s="13">
        <f ca="1">'MGRS to'!AO17</f>
        <v>35.003575123127867</v>
      </c>
      <c r="B17" s="13">
        <f ca="1">'MGRS to'!AP17</f>
        <v>-5.9005779459600678</v>
      </c>
      <c r="C17" s="19">
        <f t="shared" ca="1" si="0"/>
        <v>0.61092763586776089</v>
      </c>
      <c r="D17" s="19">
        <f t="shared" ca="1" si="0"/>
        <v>-0.10298451292756722</v>
      </c>
      <c r="E17" s="19">
        <f t="shared" ca="1" si="1"/>
        <v>0.60932595599452077</v>
      </c>
      <c r="F17" s="19">
        <f t="shared" ca="1" si="2"/>
        <v>0.60935051997924261</v>
      </c>
      <c r="G17" s="19">
        <f t="shared" ca="1" si="3"/>
        <v>9.4150759316943833E-5</v>
      </c>
      <c r="H17" s="19">
        <f t="shared" ca="1" si="4"/>
        <v>9.4150759316943833E-5</v>
      </c>
      <c r="I17" s="19">
        <f t="shared" ca="1" si="5"/>
        <v>0</v>
      </c>
      <c r="J17" s="19">
        <f t="shared" ca="1" si="6"/>
        <v>8.1019629286784728E-5</v>
      </c>
      <c r="K17" s="19">
        <f t="shared" ca="1" si="7"/>
        <v>0.99999999671790984</v>
      </c>
      <c r="L17" s="19">
        <f t="shared" ca="1" si="8"/>
        <v>8.1019629375422633E-5</v>
      </c>
      <c r="M17" s="19">
        <f t="shared" ca="1" si="9"/>
        <v>0.78142952337787208</v>
      </c>
      <c r="N17" s="19">
        <f t="shared" ca="1" si="10"/>
        <v>0.21857047662212792</v>
      </c>
      <c r="O17" s="19">
        <f t="shared" ca="1" si="11"/>
        <v>-1.9972558280081616</v>
      </c>
      <c r="P17" s="72">
        <f t="shared" ca="1" si="12"/>
        <v>1.8371991877257876E-4</v>
      </c>
      <c r="Q17" s="72">
        <f t="shared" ca="1" si="13"/>
        <v>9.4362912640775875E-5</v>
      </c>
      <c r="R17" s="72">
        <f t="shared" ca="1" si="14"/>
        <v>2.1215332383204178E-7</v>
      </c>
      <c r="S17" s="19">
        <f t="shared" ca="1" si="15"/>
        <v>8.1185429291204367E-5</v>
      </c>
      <c r="T17" s="19">
        <f t="shared" ca="1" si="16"/>
        <v>0.99999999670446305</v>
      </c>
      <c r="U17" s="19">
        <f t="shared" ca="1" si="17"/>
        <v>8.1185429380387558E-5</v>
      </c>
      <c r="V17" s="19">
        <f t="shared" ca="1" si="18"/>
        <v>0.78159088545335798</v>
      </c>
      <c r="W17" s="19">
        <f t="shared" ca="1" si="19"/>
        <v>0.21840911454664202</v>
      </c>
      <c r="X17" s="19">
        <f t="shared" ca="1" si="20"/>
        <v>-1.9994702201345198</v>
      </c>
      <c r="Y17" s="72">
        <f t="shared" ca="1" si="21"/>
        <v>1.8358435979083071E-4</v>
      </c>
      <c r="Z17" s="72">
        <f t="shared" ca="1" si="22"/>
        <v>9.4363390693530063E-5</v>
      </c>
      <c r="AA17" s="72">
        <f t="shared" ca="1" si="23"/>
        <v>4.7805275418864954E-10</v>
      </c>
      <c r="AB17" s="19">
        <f t="shared" ca="1" si="24"/>
        <v>8.1185802932958839E-5</v>
      </c>
      <c r="AC17" s="19">
        <f t="shared" ca="1" si="25"/>
        <v>0.99999999670443274</v>
      </c>
      <c r="AD17" s="19">
        <f t="shared" ca="1" si="26"/>
        <v>8.1185803022143263E-5</v>
      </c>
      <c r="AE17" s="19">
        <f t="shared" ca="1" si="27"/>
        <v>0.78159124794041024</v>
      </c>
      <c r="AF17" s="19">
        <f t="shared" ca="1" si="28"/>
        <v>0.21840875205958976</v>
      </c>
      <c r="AG17" s="19">
        <f t="shared" ca="1" si="29"/>
        <v>-1.9994751982735073</v>
      </c>
      <c r="AH17" s="72">
        <f t="shared" ca="1" si="30"/>
        <v>1.8358405526825011E-4</v>
      </c>
      <c r="AI17" s="72">
        <f t="shared" ca="1" si="31"/>
        <v>9.4363391770743618E-5</v>
      </c>
      <c r="AJ17" s="72">
        <f t="shared" ca="1" si="32"/>
        <v>1.0772135543594616E-12</v>
      </c>
      <c r="AK17" s="19">
        <f t="shared" ca="1" si="33"/>
        <v>8.1185803774901891E-5</v>
      </c>
      <c r="AL17" s="19">
        <f t="shared" ca="1" si="34"/>
        <v>0.99999999670443263</v>
      </c>
      <c r="AM17" s="19">
        <f t="shared" ca="1" si="35"/>
        <v>8.1185803864086315E-5</v>
      </c>
      <c r="AN17" s="19">
        <f t="shared" ca="1" si="36"/>
        <v>0.78159124875718688</v>
      </c>
      <c r="AO17" s="19">
        <f t="shared" ca="1" si="37"/>
        <v>0.38911511986618119</v>
      </c>
      <c r="AP17" s="19">
        <f t="shared" ca="1" si="38"/>
        <v>0.61088488013381881</v>
      </c>
      <c r="AQ17" s="72">
        <f t="shared" ca="1" si="39"/>
        <v>3.2693173888940726E-4</v>
      </c>
      <c r="AR17" s="72">
        <f t="shared" ca="1" si="40"/>
        <v>9.4363481872894307E-5</v>
      </c>
      <c r="AS17" s="72">
        <f t="shared" ca="1" si="41"/>
        <v>9.0102150688956863E-11</v>
      </c>
      <c r="AT17" s="19">
        <f t="shared" ca="1" si="42"/>
        <v>8.1185874197975988E-5</v>
      </c>
      <c r="AU17" s="19">
        <f t="shared" ca="1" si="43"/>
        <v>0.99999999670442696</v>
      </c>
      <c r="AV17" s="19">
        <f t="shared" ca="1" si="44"/>
        <v>8.1185874287160642E-5</v>
      </c>
      <c r="AW17" s="19">
        <f t="shared" ca="1" si="45"/>
        <v>0.78159131707705676</v>
      </c>
      <c r="AX17" s="19">
        <f t="shared" ca="1" si="46"/>
        <v>0.21840868292294324</v>
      </c>
      <c r="AY17" s="19">
        <f t="shared" ca="1" si="47"/>
        <v>-1.9994761477488434</v>
      </c>
      <c r="AZ17" s="72">
        <f t="shared" ca="1" si="48"/>
        <v>1.8358399718708583E-4</v>
      </c>
      <c r="BA17" s="72">
        <f t="shared" ca="1" si="49"/>
        <v>9.4363391976201366E-5</v>
      </c>
      <c r="BB17" s="72">
        <f t="shared" ca="1" si="50"/>
        <v>-8.9896692940702981E-11</v>
      </c>
      <c r="BC17" s="19">
        <f t="shared" ca="1" si="51"/>
        <v>8.1185803935499907E-5</v>
      </c>
      <c r="BD17" s="19">
        <f t="shared" ca="1" si="52"/>
        <v>0.99999999670443263</v>
      </c>
      <c r="BE17" s="19">
        <f t="shared" ca="1" si="53"/>
        <v>8.1185804024684331E-5</v>
      </c>
      <c r="BF17" s="19">
        <f t="shared" ca="1" si="54"/>
        <v>0.78159124891284049</v>
      </c>
      <c r="BG17" s="19">
        <f t="shared" ca="1" si="55"/>
        <v>0.21840875108715951</v>
      </c>
      <c r="BH17" s="19">
        <f t="shared" ca="1" si="56"/>
        <v>-1.999475211628194</v>
      </c>
      <c r="BI17" s="72">
        <f t="shared" ca="1" si="57"/>
        <v>1.8358405445131898E-4</v>
      </c>
      <c r="BJ17" s="72">
        <f t="shared" ca="1" si="58"/>
        <v>9.4363391773633897E-5</v>
      </c>
      <c r="BK17" s="72">
        <f t="shared" ca="1" si="59"/>
        <v>-2.0256746854994262E-13</v>
      </c>
      <c r="BL17" s="72">
        <f t="shared" ca="1" si="60"/>
        <v>1.4719650664365336E-3</v>
      </c>
      <c r="BM17" s="72">
        <f t="shared" ca="1" si="61"/>
        <v>1.0003678897656703</v>
      </c>
      <c r="BN17" s="72">
        <f t="shared" ca="1" si="62"/>
        <v>3.6772066172429996E-4</v>
      </c>
      <c r="BO17" s="72">
        <f t="shared" ca="1" si="63"/>
        <v>-5.9672541658969184E-8</v>
      </c>
      <c r="BP17" s="72">
        <f t="shared" ca="1" si="64"/>
        <v>516.6473705663193</v>
      </c>
      <c r="BQ17" s="72">
        <f t="shared" ca="1" si="65"/>
        <v>1.2620831369609868</v>
      </c>
      <c r="BR17" s="72">
        <f t="shared" ca="1" si="66"/>
        <v>-1.8794555101075368</v>
      </c>
      <c r="BS17" s="72">
        <f t="shared" ca="1" si="67"/>
        <v>1.2621371434822564</v>
      </c>
      <c r="BT17" s="72">
        <f t="shared" ca="1" si="68"/>
        <v>72.312037142495967</v>
      </c>
      <c r="BU17" s="72">
        <f t="shared" ca="1" si="70"/>
        <v>-107.68486851176908</v>
      </c>
      <c r="BV17" s="72">
        <f t="shared" ca="1" si="69"/>
        <v>72.315131488230918</v>
      </c>
    </row>
    <row r="18" spans="1:74">
      <c r="A18" s="13">
        <f ca="1">'MGRS to'!AO18</f>
        <v>33.931252878242937</v>
      </c>
      <c r="B18" s="13">
        <f ca="1">'MGRS to'!AP18</f>
        <v>-4.677082514883276</v>
      </c>
      <c r="C18" s="19">
        <f t="shared" ca="1" si="0"/>
        <v>0.59221208205214182</v>
      </c>
      <c r="D18" s="19">
        <f t="shared" ca="1" si="0"/>
        <v>-8.1630489272169857E-2</v>
      </c>
      <c r="E18" s="19">
        <f t="shared" ca="1" si="1"/>
        <v>0.60935051997924261</v>
      </c>
      <c r="F18" s="19">
        <f t="shared" ca="1" si="2"/>
        <v>0.5906576349225825</v>
      </c>
      <c r="G18" s="19">
        <f t="shared" ca="1" si="3"/>
        <v>2.1354023655397361E-2</v>
      </c>
      <c r="H18" s="19">
        <f t="shared" ca="1" si="4"/>
        <v>2.1354023655397361E-2</v>
      </c>
      <c r="I18" s="19">
        <f t="shared" ca="1" si="5"/>
        <v>0</v>
      </c>
      <c r="J18" s="19">
        <f t="shared" ca="1" si="6"/>
        <v>2.5687841906545685E-2</v>
      </c>
      <c r="K18" s="19">
        <f t="shared" ca="1" si="7"/>
        <v>0.99967001294336333</v>
      </c>
      <c r="L18" s="19">
        <f t="shared" ca="1" si="8"/>
        <v>2.5690667831337343E-2</v>
      </c>
      <c r="M18" s="19">
        <f t="shared" ca="1" si="9"/>
        <v>0.56613779033986411</v>
      </c>
      <c r="N18" s="19">
        <f t="shared" ca="1" si="10"/>
        <v>0.43386220966013589</v>
      </c>
      <c r="O18" s="19">
        <f t="shared" ca="1" si="11"/>
        <v>-0.46963320162660538</v>
      </c>
      <c r="P18" s="72">
        <f t="shared" ca="1" si="12"/>
        <v>3.644870034573628E-4</v>
      </c>
      <c r="Q18" s="72">
        <f t="shared" ca="1" si="13"/>
        <v>2.140276233895869E-2</v>
      </c>
      <c r="R18" s="72">
        <f t="shared" ca="1" si="14"/>
        <v>4.8738683561328627E-5</v>
      </c>
      <c r="S18" s="19">
        <f t="shared" ca="1" si="15"/>
        <v>2.5715442248371072E-2</v>
      </c>
      <c r="T18" s="19">
        <f t="shared" ca="1" si="16"/>
        <v>0.99966930333484305</v>
      </c>
      <c r="U18" s="19">
        <f t="shared" ca="1" si="17"/>
        <v>2.5718277293722159E-2</v>
      </c>
      <c r="V18" s="19">
        <f t="shared" ca="1" si="18"/>
        <v>0.56682073162044144</v>
      </c>
      <c r="W18" s="19">
        <f t="shared" ca="1" si="19"/>
        <v>0.43317926837955856</v>
      </c>
      <c r="X18" s="19">
        <f t="shared" ca="1" si="20"/>
        <v>-0.4719503836338822</v>
      </c>
      <c r="Y18" s="72">
        <f t="shared" ca="1" si="21"/>
        <v>3.6391388904187798E-4</v>
      </c>
      <c r="Z18" s="72">
        <f t="shared" ca="1" si="22"/>
        <v>2.1402873575284809E-2</v>
      </c>
      <c r="AA18" s="72">
        <f t="shared" ca="1" si="23"/>
        <v>1.1123632611895196E-7</v>
      </c>
      <c r="AB18" s="19">
        <f t="shared" ca="1" si="24"/>
        <v>2.5715505278662541E-2</v>
      </c>
      <c r="AC18" s="19">
        <f t="shared" ca="1" si="25"/>
        <v>0.99966930171345303</v>
      </c>
      <c r="AD18" s="19">
        <f t="shared" ca="1" si="26"/>
        <v>2.571834034486448E-2</v>
      </c>
      <c r="AE18" s="19">
        <f t="shared" ca="1" si="27"/>
        <v>0.56682228778151789</v>
      </c>
      <c r="AF18" s="19">
        <f t="shared" ca="1" si="28"/>
        <v>0.43317771221848211</v>
      </c>
      <c r="AG18" s="19">
        <f t="shared" ca="1" si="29"/>
        <v>-0.47195567194757326</v>
      </c>
      <c r="AH18" s="72">
        <f t="shared" ca="1" si="30"/>
        <v>3.6391258313183214E-4</v>
      </c>
      <c r="AI18" s="72">
        <f t="shared" ca="1" si="31"/>
        <v>2.1402873829159497E-2</v>
      </c>
      <c r="AJ18" s="72">
        <f t="shared" ca="1" si="32"/>
        <v>2.5387468863269369E-10</v>
      </c>
      <c r="AK18" s="19">
        <f t="shared" ca="1" si="33"/>
        <v>2.5715505422516792E-2</v>
      </c>
      <c r="AL18" s="19">
        <f t="shared" ca="1" si="34"/>
        <v>0.99966930170975254</v>
      </c>
      <c r="AM18" s="19">
        <f t="shared" ca="1" si="35"/>
        <v>2.5718340488766322E-2</v>
      </c>
      <c r="AN18" s="19">
        <f t="shared" ca="1" si="36"/>
        <v>0.56682229133313144</v>
      </c>
      <c r="AO18" s="19">
        <f t="shared" ca="1" si="37"/>
        <v>0.67871249004785872</v>
      </c>
      <c r="AP18" s="19">
        <f t="shared" ca="1" si="38"/>
        <v>0.32128750995214128</v>
      </c>
      <c r="AQ18" s="72">
        <f t="shared" ca="1" si="39"/>
        <v>5.6983509117328201E-4</v>
      </c>
      <c r="AR18" s="72">
        <f t="shared" ca="1" si="40"/>
        <v>2.1402881104710027E-2</v>
      </c>
      <c r="AS18" s="72">
        <f t="shared" ca="1" si="41"/>
        <v>7.2755505300947654E-9</v>
      </c>
      <c r="AT18" s="19">
        <f t="shared" ca="1" si="42"/>
        <v>2.5715509545097558E-2</v>
      </c>
      <c r="AU18" s="19">
        <f t="shared" ca="1" si="43"/>
        <v>0.99966930160370326</v>
      </c>
      <c r="AV18" s="19">
        <f t="shared" ca="1" si="44"/>
        <v>2.5718344612710865E-2</v>
      </c>
      <c r="AW18" s="19">
        <f t="shared" ca="1" si="45"/>
        <v>0.56682239311538629</v>
      </c>
      <c r="AX18" s="19">
        <f t="shared" ca="1" si="46"/>
        <v>0.43317760688461371</v>
      </c>
      <c r="AY18" s="19">
        <f t="shared" ca="1" si="47"/>
        <v>-0.47195602990581031</v>
      </c>
      <c r="AZ18" s="72">
        <f t="shared" ca="1" si="48"/>
        <v>3.6391249473702553E-4</v>
      </c>
      <c r="BA18" s="72">
        <f t="shared" ca="1" si="49"/>
        <v>2.1402873846343907E-2</v>
      </c>
      <c r="BB18" s="72">
        <f t="shared" ca="1" si="50"/>
        <v>-7.2583661199498994E-9</v>
      </c>
      <c r="BC18" s="19">
        <f t="shared" ca="1" si="51"/>
        <v>2.5715505432254052E-2</v>
      </c>
      <c r="BD18" s="19">
        <f t="shared" ca="1" si="52"/>
        <v>0.99966930170950208</v>
      </c>
      <c r="BE18" s="19">
        <f t="shared" ca="1" si="53"/>
        <v>2.5718340498506801E-2</v>
      </c>
      <c r="BF18" s="19">
        <f t="shared" ca="1" si="54"/>
        <v>0.56682229157353547</v>
      </c>
      <c r="BG18" s="19">
        <f t="shared" ca="1" si="55"/>
        <v>0.43317770842646453</v>
      </c>
      <c r="BH18" s="19">
        <f t="shared" ca="1" si="56"/>
        <v>-0.47195568483406125</v>
      </c>
      <c r="BI18" s="72">
        <f t="shared" ca="1" si="57"/>
        <v>3.6391257994962053E-4</v>
      </c>
      <c r="BJ18" s="72">
        <f t="shared" ca="1" si="58"/>
        <v>2.1402873829778134E-2</v>
      </c>
      <c r="BK18" s="72">
        <f t="shared" ca="1" si="59"/>
        <v>-1.6565773058863087E-11</v>
      </c>
      <c r="BL18" s="72">
        <f t="shared" ca="1" si="60"/>
        <v>2.9193997547668445E-3</v>
      </c>
      <c r="BM18" s="72">
        <f t="shared" ca="1" si="61"/>
        <v>1.0007294509131874</v>
      </c>
      <c r="BN18" s="72">
        <f t="shared" ca="1" si="62"/>
        <v>7.2878637158594575E-4</v>
      </c>
      <c r="BO18" s="72">
        <f t="shared" ca="1" si="63"/>
        <v>-8.8468649232012159E-6</v>
      </c>
      <c r="BP18" s="72">
        <f t="shared" ca="1" si="64"/>
        <v>163660.65320430254</v>
      </c>
      <c r="BQ18" s="72">
        <f t="shared" ca="1" si="65"/>
        <v>2.3806841214656087</v>
      </c>
      <c r="BR18" s="72">
        <f t="shared" ca="1" si="66"/>
        <v>-0.74882264939261023</v>
      </c>
      <c r="BS18" s="72">
        <f t="shared" ca="1" si="67"/>
        <v>2.3927700041971827</v>
      </c>
      <c r="BT18" s="72">
        <f t="shared" ca="1" si="68"/>
        <v>136.40315251378956</v>
      </c>
      <c r="BU18" s="72">
        <f t="shared" ca="1" si="70"/>
        <v>-42.904377414001139</v>
      </c>
      <c r="BV18" s="72">
        <f t="shared" ca="1" si="69"/>
        <v>137.09562258599885</v>
      </c>
    </row>
    <row r="19" spans="1:74">
      <c r="A19" s="13">
        <f ca="1">'MGRS to'!AO19</f>
        <v>30.69541381747576</v>
      </c>
      <c r="B19" s="13">
        <f ca="1">'MGRS to'!AP19</f>
        <v>-8.1379127532371882</v>
      </c>
      <c r="C19" s="19">
        <f t="shared" ca="1" si="0"/>
        <v>0.53573603637711376</v>
      </c>
      <c r="D19" s="19">
        <f t="shared" ca="1" si="0"/>
        <v>-0.14203337178402575</v>
      </c>
      <c r="E19" s="19">
        <f t="shared" ca="1" si="1"/>
        <v>0.5906576349225825</v>
      </c>
      <c r="F19" s="19">
        <f t="shared" ca="1" si="2"/>
        <v>0.53426302363256073</v>
      </c>
      <c r="G19" s="19">
        <f t="shared" ca="1" si="3"/>
        <v>-6.0402882511855896E-2</v>
      </c>
      <c r="H19" s="19">
        <f t="shared" ca="1" si="4"/>
        <v>-6.0402882511855896E-2</v>
      </c>
      <c r="I19" s="19">
        <f t="shared" ca="1" si="5"/>
        <v>0</v>
      </c>
      <c r="J19" s="19">
        <f t="shared" ca="1" si="6"/>
        <v>7.6015820321204797E-2</v>
      </c>
      <c r="K19" s="19">
        <f t="shared" ca="1" si="7"/>
        <v>0.99710661168246917</v>
      </c>
      <c r="L19" s="19">
        <f t="shared" ca="1" si="8"/>
        <v>7.6089219706223704E-2</v>
      </c>
      <c r="M19" s="19">
        <f t="shared" ca="1" si="9"/>
        <v>-0.56766461894702913</v>
      </c>
      <c r="N19" s="19">
        <f t="shared" ca="1" si="10"/>
        <v>1.5676646189470291</v>
      </c>
      <c r="O19" s="19">
        <f t="shared" ca="1" si="11"/>
        <v>0.63531867834739031</v>
      </c>
      <c r="P19" s="72">
        <f t="shared" ca="1" si="12"/>
        <v>1.3132463748710993E-3</v>
      </c>
      <c r="Q19" s="72">
        <f t="shared" ca="1" si="13"/>
        <v>-6.054763142856117E-2</v>
      </c>
      <c r="R19" s="72">
        <f t="shared" ca="1" si="14"/>
        <v>-1.4474891670527429E-4</v>
      </c>
      <c r="S19" s="19">
        <f t="shared" ca="1" si="15"/>
        <v>7.6097804994909007E-2</v>
      </c>
      <c r="T19" s="19">
        <f t="shared" ca="1" si="16"/>
        <v>0.99710035807583419</v>
      </c>
      <c r="U19" s="19">
        <f t="shared" ca="1" si="17"/>
        <v>7.6171442539561776E-2</v>
      </c>
      <c r="V19" s="19">
        <f t="shared" ca="1" si="18"/>
        <v>-0.56841026197882383</v>
      </c>
      <c r="W19" s="19">
        <f t="shared" ca="1" si="19"/>
        <v>1.5684102619788238</v>
      </c>
      <c r="X19" s="19">
        <f t="shared" ca="1" si="20"/>
        <v>0.63548442352067813</v>
      </c>
      <c r="Y19" s="72">
        <f t="shared" ca="1" si="21"/>
        <v>1.3138685416057795E-3</v>
      </c>
      <c r="Z19" s="72">
        <f t="shared" ca="1" si="22"/>
        <v>-6.0547978181222935E-2</v>
      </c>
      <c r="AA19" s="72">
        <f t="shared" ca="1" si="23"/>
        <v>-3.4675266176453778E-7</v>
      </c>
      <c r="AB19" s="19">
        <f t="shared" ca="1" si="24"/>
        <v>7.6098001521474182E-2</v>
      </c>
      <c r="AC19" s="19">
        <f t="shared" ca="1" si="25"/>
        <v>0.99710034307708351</v>
      </c>
      <c r="AD19" s="19">
        <f t="shared" ca="1" si="26"/>
        <v>7.6171639637642272E-2</v>
      </c>
      <c r="AE19" s="19">
        <f t="shared" ca="1" si="27"/>
        <v>-0.56841204529757328</v>
      </c>
      <c r="AF19" s="19">
        <f t="shared" ca="1" si="28"/>
        <v>1.5684120452975732</v>
      </c>
      <c r="AG19" s="19">
        <f t="shared" ca="1" si="29"/>
        <v>0.63548481968714265</v>
      </c>
      <c r="AH19" s="72">
        <f t="shared" ca="1" si="30"/>
        <v>1.3138700296093698E-3</v>
      </c>
      <c r="AI19" s="72">
        <f t="shared" ca="1" si="31"/>
        <v>-6.0547979011883767E-2</v>
      </c>
      <c r="AJ19" s="72">
        <f t="shared" ca="1" si="32"/>
        <v>-8.306608317854014E-10</v>
      </c>
      <c r="AK19" s="19">
        <f t="shared" ca="1" si="33"/>
        <v>7.6098001992262687E-2</v>
      </c>
      <c r="AL19" s="19">
        <f t="shared" ca="1" si="34"/>
        <v>0.99710034304115325</v>
      </c>
      <c r="AM19" s="19">
        <f t="shared" ca="1" si="35"/>
        <v>7.617164010979989E-2</v>
      </c>
      <c r="AN19" s="19">
        <f t="shared" ca="1" si="36"/>
        <v>-0.56841204956957314</v>
      </c>
      <c r="AO19" s="19">
        <f t="shared" ca="1" si="37"/>
        <v>0.67690774190411718</v>
      </c>
      <c r="AP19" s="19">
        <f t="shared" ca="1" si="38"/>
        <v>0.32309225809588282</v>
      </c>
      <c r="AQ19" s="72">
        <f t="shared" ca="1" si="39"/>
        <v>5.683224312458716E-4</v>
      </c>
      <c r="AR19" s="72">
        <f t="shared" ca="1" si="40"/>
        <v>-6.0547992843273606E-2</v>
      </c>
      <c r="AS19" s="72">
        <f t="shared" ca="1" si="41"/>
        <v>-1.3831389839014108E-8</v>
      </c>
      <c r="AT19" s="19">
        <f t="shared" ca="1" si="42"/>
        <v>7.6098009831394947E-2</v>
      </c>
      <c r="AU19" s="19">
        <f t="shared" ca="1" si="43"/>
        <v>0.99710034244287615</v>
      </c>
      <c r="AV19" s="19">
        <f t="shared" ca="1" si="44"/>
        <v>7.617164797172904E-2</v>
      </c>
      <c r="AW19" s="19">
        <f t="shared" ca="1" si="45"/>
        <v>-0.5684121207029178</v>
      </c>
      <c r="AX19" s="19">
        <f t="shared" ca="1" si="46"/>
        <v>1.5684121207029178</v>
      </c>
      <c r="AY19" s="19">
        <f t="shared" ca="1" si="47"/>
        <v>0.63548483643850817</v>
      </c>
      <c r="AZ19" s="72">
        <f t="shared" ca="1" si="48"/>
        <v>1.3138700925276916E-3</v>
      </c>
      <c r="BA19" s="72">
        <f t="shared" ca="1" si="49"/>
        <v>-6.0547979047007337E-2</v>
      </c>
      <c r="BB19" s="72">
        <f t="shared" ca="1" si="50"/>
        <v>1.3796266268295554E-8</v>
      </c>
      <c r="BC19" s="19">
        <f t="shared" ca="1" si="51"/>
        <v>7.6098002012169458E-2</v>
      </c>
      <c r="BD19" s="19">
        <f t="shared" ca="1" si="52"/>
        <v>0.99710034303963402</v>
      </c>
      <c r="BE19" s="19">
        <f t="shared" ca="1" si="53"/>
        <v>7.6171640129764531E-2</v>
      </c>
      <c r="BF19" s="19">
        <f t="shared" ca="1" si="54"/>
        <v>-0.56841204975020987</v>
      </c>
      <c r="BG19" s="19">
        <f t="shared" ca="1" si="55"/>
        <v>1.5684120497502099</v>
      </c>
      <c r="BH19" s="19">
        <f t="shared" ca="1" si="56"/>
        <v>0.63548482067629997</v>
      </c>
      <c r="BI19" s="72">
        <f t="shared" ca="1" si="57"/>
        <v>1.3138700333246557E-3</v>
      </c>
      <c r="BJ19" s="72">
        <f t="shared" ca="1" si="58"/>
        <v>-6.0547979013957795E-2</v>
      </c>
      <c r="BK19" s="72">
        <f t="shared" ca="1" si="59"/>
        <v>3.3049542269569798E-11</v>
      </c>
      <c r="BL19" s="72">
        <f t="shared" ca="1" si="60"/>
        <v>1.0570307899838339E-2</v>
      </c>
      <c r="BM19" s="72">
        <f t="shared" ca="1" si="61"/>
        <v>1.0026373624989131</v>
      </c>
      <c r="BN19" s="72">
        <f t="shared" ca="1" si="62"/>
        <v>2.6286953240916072E-3</v>
      </c>
      <c r="BO19" s="72">
        <f t="shared" ca="1" si="63"/>
        <v>1.2709604649621374E-4</v>
      </c>
      <c r="BP19" s="72">
        <f t="shared" ca="1" si="64"/>
        <v>484671.2229440753</v>
      </c>
      <c r="BQ19" s="72">
        <f t="shared" ca="1" si="65"/>
        <v>-2.3902551338589451</v>
      </c>
      <c r="BR19" s="72">
        <f t="shared" ca="1" si="66"/>
        <v>0.71902932579386258</v>
      </c>
      <c r="BS19" s="72">
        <f t="shared" ca="1" si="67"/>
        <v>3.8606219793836556</v>
      </c>
      <c r="BT19" s="72">
        <f t="shared" ca="1" si="68"/>
        <v>223.0484688704048</v>
      </c>
      <c r="BU19" s="72">
        <f t="shared" ca="1" si="70"/>
        <v>41.19734571412539</v>
      </c>
      <c r="BV19" s="72">
        <f t="shared" ca="1" si="69"/>
        <v>221.19734571412539</v>
      </c>
    </row>
    <row r="20" spans="1:74">
      <c r="A20" s="13">
        <f ca="1">'MGRS to'!AO20</f>
        <v>34.612084357961955</v>
      </c>
      <c r="B20" s="13">
        <f ca="1">'MGRS to'!AP20</f>
        <v>-4.57458744435562</v>
      </c>
      <c r="C20" s="19">
        <f t="shared" ca="1" si="0"/>
        <v>0.60409483302446376</v>
      </c>
      <c r="D20" s="19">
        <f t="shared" ca="1" si="0"/>
        <v>-7.9841612824398459E-2</v>
      </c>
      <c r="E20" s="19">
        <f t="shared" ca="1" si="1"/>
        <v>0.53426302363256073</v>
      </c>
      <c r="F20" s="19">
        <f t="shared" ca="1" si="2"/>
        <v>0.60252573920048624</v>
      </c>
      <c r="G20" s="19">
        <f t="shared" ca="1" si="3"/>
        <v>6.2191758959627294E-2</v>
      </c>
      <c r="H20" s="19">
        <f t="shared" ca="1" si="4"/>
        <v>6.2191758959627294E-2</v>
      </c>
      <c r="I20" s="19">
        <f t="shared" ca="1" si="5"/>
        <v>0</v>
      </c>
      <c r="J20" s="19">
        <f t="shared" ca="1" si="6"/>
        <v>8.5942116481860939E-2</v>
      </c>
      <c r="K20" s="19">
        <f t="shared" ca="1" si="7"/>
        <v>0.99630013179494181</v>
      </c>
      <c r="L20" s="19">
        <f t="shared" ca="1" si="8"/>
        <v>8.6048265094249801E-2</v>
      </c>
      <c r="M20" s="19">
        <f t="shared" ca="1" si="9"/>
        <v>0.51280059714659165</v>
      </c>
      <c r="N20" s="19">
        <f t="shared" ca="1" si="10"/>
        <v>0.48719940285340835</v>
      </c>
      <c r="O20" s="19">
        <f t="shared" ca="1" si="11"/>
        <v>-0.1883499695319637</v>
      </c>
      <c r="P20" s="72">
        <f t="shared" ca="1" si="12"/>
        <v>4.0924072921617047E-4</v>
      </c>
      <c r="Q20" s="72">
        <f t="shared" ca="1" si="13"/>
        <v>6.2339631783786466E-2</v>
      </c>
      <c r="R20" s="72">
        <f t="shared" ca="1" si="14"/>
        <v>1.4787282415917175E-4</v>
      </c>
      <c r="S20" s="19">
        <f t="shared" ca="1" si="15"/>
        <v>8.6017721392535842E-2</v>
      </c>
      <c r="T20" s="19">
        <f t="shared" ca="1" si="16"/>
        <v>0.99629360712916148</v>
      </c>
      <c r="U20" s="19">
        <f t="shared" ca="1" si="17"/>
        <v>8.6124151020378889E-2</v>
      </c>
      <c r="V20" s="19">
        <f t="shared" ca="1" si="18"/>
        <v>0.51356650662667025</v>
      </c>
      <c r="W20" s="19">
        <f t="shared" ca="1" si="19"/>
        <v>0.48643349337332975</v>
      </c>
      <c r="X20" s="19">
        <f t="shared" ca="1" si="20"/>
        <v>-0.19022177435534604</v>
      </c>
      <c r="Y20" s="72">
        <f t="shared" ca="1" si="21"/>
        <v>4.0859816116674356E-4</v>
      </c>
      <c r="Z20" s="72">
        <f t="shared" ca="1" si="22"/>
        <v>6.2339983247661122E-2</v>
      </c>
      <c r="AA20" s="72">
        <f t="shared" ca="1" si="23"/>
        <v>3.514638746565657E-7</v>
      </c>
      <c r="AB20" s="19">
        <f t="shared" ca="1" si="24"/>
        <v>8.601790122392286E-2</v>
      </c>
      <c r="AC20" s="19">
        <f t="shared" ca="1" si="25"/>
        <v>0.99629359160291275</v>
      </c>
      <c r="AD20" s="19">
        <f t="shared" ca="1" si="26"/>
        <v>8.6124331520772673E-2</v>
      </c>
      <c r="AE20" s="19">
        <f t="shared" ca="1" si="27"/>
        <v>0.51356832462315583</v>
      </c>
      <c r="AF20" s="19">
        <f t="shared" ca="1" si="28"/>
        <v>0.48643167537684417</v>
      </c>
      <c r="AG20" s="19">
        <f t="shared" ca="1" si="29"/>
        <v>-0.19022622438062697</v>
      </c>
      <c r="AH20" s="72">
        <f t="shared" ca="1" si="30"/>
        <v>4.0859663593597001E-4</v>
      </c>
      <c r="AI20" s="72">
        <f t="shared" ca="1" si="31"/>
        <v>6.2339984083018739E-2</v>
      </c>
      <c r="AJ20" s="72">
        <f t="shared" ca="1" si="32"/>
        <v>8.3535761641329032E-10</v>
      </c>
      <c r="AK20" s="19">
        <f t="shared" ca="1" si="33"/>
        <v>8.6017901651345999E-2</v>
      </c>
      <c r="AL20" s="19">
        <f t="shared" ca="1" si="34"/>
        <v>0.99629359156600983</v>
      </c>
      <c r="AM20" s="19">
        <f t="shared" ca="1" si="35"/>
        <v>8.6124331949785915E-2</v>
      </c>
      <c r="AN20" s="19">
        <f t="shared" ca="1" si="36"/>
        <v>0.51356832894414717</v>
      </c>
      <c r="AO20" s="19">
        <f t="shared" ca="1" si="37"/>
        <v>0.73624757150551623</v>
      </c>
      <c r="AP20" s="19">
        <f t="shared" ca="1" si="38"/>
        <v>0.26375242849448377</v>
      </c>
      <c r="AQ20" s="72">
        <f t="shared" ca="1" si="39"/>
        <v>6.180512510070024E-4</v>
      </c>
      <c r="AR20" s="72">
        <f t="shared" ca="1" si="40"/>
        <v>6.2339988667924472E-2</v>
      </c>
      <c r="AS20" s="72">
        <f t="shared" ca="1" si="41"/>
        <v>4.5849057328517517E-9</v>
      </c>
      <c r="AT20" s="19">
        <f t="shared" ca="1" si="42"/>
        <v>8.6017903997281098E-2</v>
      </c>
      <c r="AU20" s="19">
        <f t="shared" ca="1" si="43"/>
        <v>0.99629359136346674</v>
      </c>
      <c r="AV20" s="19">
        <f t="shared" ca="1" si="44"/>
        <v>8.6124334304448352E-2</v>
      </c>
      <c r="AW20" s="19">
        <f t="shared" ca="1" si="45"/>
        <v>0.513568352660143</v>
      </c>
      <c r="AX20" s="19">
        <f t="shared" ca="1" si="46"/>
        <v>0.486431647339857</v>
      </c>
      <c r="AY20" s="19">
        <f t="shared" ca="1" si="47"/>
        <v>-0.19022629300879945</v>
      </c>
      <c r="AZ20" s="72">
        <f t="shared" ca="1" si="48"/>
        <v>4.0859661241399062E-4</v>
      </c>
      <c r="BA20" s="72">
        <f t="shared" ca="1" si="49"/>
        <v>6.2339984095901593E-2</v>
      </c>
      <c r="BB20" s="72">
        <f t="shared" ca="1" si="50"/>
        <v>-4.572022878346349E-9</v>
      </c>
      <c r="BC20" s="19">
        <f t="shared" ca="1" si="51"/>
        <v>8.6017901657937712E-2</v>
      </c>
      <c r="BD20" s="19">
        <f t="shared" ca="1" si="52"/>
        <v>0.99629359156544073</v>
      </c>
      <c r="BE20" s="19">
        <f t="shared" ca="1" si="53"/>
        <v>8.612433195640215E-2</v>
      </c>
      <c r="BF20" s="19">
        <f t="shared" ca="1" si="54"/>
        <v>0.51356832901078531</v>
      </c>
      <c r="BG20" s="19">
        <f t="shared" ca="1" si="55"/>
        <v>0.48643167098921469</v>
      </c>
      <c r="BH20" s="19">
        <f t="shared" ca="1" si="56"/>
        <v>-0.19022623512054615</v>
      </c>
      <c r="BI20" s="72">
        <f t="shared" ca="1" si="57"/>
        <v>4.0859663225491363E-4</v>
      </c>
      <c r="BJ20" s="72">
        <f t="shared" ca="1" si="58"/>
        <v>6.2339984085034834E-2</v>
      </c>
      <c r="BK20" s="72">
        <f t="shared" ca="1" si="59"/>
        <v>-1.0866758881622474E-11</v>
      </c>
      <c r="BL20" s="72">
        <f t="shared" ca="1" si="60"/>
        <v>3.2783046619718E-3</v>
      </c>
      <c r="BM20" s="72">
        <f t="shared" ca="1" si="61"/>
        <v>1.0008190730735829</v>
      </c>
      <c r="BN20" s="72">
        <f t="shared" ca="1" si="62"/>
        <v>8.1823529613426409E-4</v>
      </c>
      <c r="BO20" s="72">
        <f t="shared" ca="1" si="63"/>
        <v>-1.3401973694108927E-5</v>
      </c>
      <c r="BP20" s="72">
        <f t="shared" ca="1" si="64"/>
        <v>548004.72807602503</v>
      </c>
      <c r="BQ20" s="72">
        <f t="shared" ca="1" si="65"/>
        <v>0.63711416807900012</v>
      </c>
      <c r="BR20" s="72">
        <f t="shared" ca="1" si="66"/>
        <v>-2.470894967349976</v>
      </c>
      <c r="BS20" s="72">
        <f t="shared" ca="1" si="67"/>
        <v>0.67069768623981707</v>
      </c>
      <c r="BT20" s="72">
        <f t="shared" ca="1" si="68"/>
        <v>36.503952898915259</v>
      </c>
      <c r="BU20" s="72">
        <f t="shared" ca="1" si="70"/>
        <v>-141.57185324926897</v>
      </c>
      <c r="BV20" s="72">
        <f t="shared" ca="1" si="69"/>
        <v>38.428146750731003</v>
      </c>
    </row>
    <row r="21" spans="1:74">
      <c r="A21" s="13">
        <f ca="1">'MGRS to'!AO21</f>
        <v>35.467004653188383</v>
      </c>
      <c r="B21" s="13">
        <f ca="1">'MGRS to'!AP21</f>
        <v>-6.0322845336863011</v>
      </c>
      <c r="C21" s="19">
        <f t="shared" ca="1" si="0"/>
        <v>0.61901600701828685</v>
      </c>
      <c r="D21" s="19">
        <f t="shared" ca="1" si="0"/>
        <v>-0.10528322652995674</v>
      </c>
      <c r="E21" s="19">
        <f t="shared" ca="1" si="1"/>
        <v>0.60252573920048624</v>
      </c>
      <c r="F21" s="19">
        <f t="shared" ca="1" si="2"/>
        <v>0.61742977509390184</v>
      </c>
      <c r="G21" s="19">
        <f t="shared" ca="1" si="3"/>
        <v>-2.544161370555828E-2</v>
      </c>
      <c r="H21" s="19">
        <f t="shared" ca="1" si="4"/>
        <v>-2.544161370555828E-2</v>
      </c>
      <c r="I21" s="19">
        <f t="shared" ca="1" si="5"/>
        <v>0</v>
      </c>
      <c r="J21" s="19">
        <f t="shared" ca="1" si="6"/>
        <v>2.5628636932594175E-2</v>
      </c>
      <c r="K21" s="19">
        <f t="shared" ca="1" si="7"/>
        <v>0.99967153253905228</v>
      </c>
      <c r="L21" s="19">
        <f t="shared" ca="1" si="8"/>
        <v>2.5631443359092485E-2</v>
      </c>
      <c r="M21" s="19">
        <f t="shared" ca="1" si="9"/>
        <v>-0.66681396013879823</v>
      </c>
      <c r="N21" s="19">
        <f t="shared" ca="1" si="10"/>
        <v>1.6668139601387981</v>
      </c>
      <c r="O21" s="19">
        <f t="shared" ca="1" si="11"/>
        <v>0.60598547630708288</v>
      </c>
      <c r="P21" s="72">
        <f t="shared" ca="1" si="12"/>
        <v>1.3959563116147519E-3</v>
      </c>
      <c r="Q21" s="72">
        <f t="shared" ca="1" si="13"/>
        <v>-2.5498886379777683E-2</v>
      </c>
      <c r="R21" s="72">
        <f t="shared" ca="1" si="14"/>
        <v>-5.7272674219403102E-5</v>
      </c>
      <c r="S21" s="19">
        <f t="shared" ca="1" si="15"/>
        <v>2.5666829093452678E-2</v>
      </c>
      <c r="T21" s="19">
        <f t="shared" ca="1" si="16"/>
        <v>0.99967055267437366</v>
      </c>
      <c r="U21" s="19">
        <f t="shared" ca="1" si="17"/>
        <v>2.5669648087674267E-2</v>
      </c>
      <c r="V21" s="19">
        <f t="shared" ca="1" si="18"/>
        <v>-0.66732027757165724</v>
      </c>
      <c r="W21" s="19">
        <f t="shared" ca="1" si="19"/>
        <v>1.6673202775716573</v>
      </c>
      <c r="X21" s="19">
        <f t="shared" ca="1" si="20"/>
        <v>0.60610404762643588</v>
      </c>
      <c r="Y21" s="72">
        <f t="shared" ca="1" si="21"/>
        <v>1.396378572999912E-3</v>
      </c>
      <c r="Z21" s="72">
        <f t="shared" ca="1" si="22"/>
        <v>-2.5499015299435848E-2</v>
      </c>
      <c r="AA21" s="72">
        <f t="shared" ca="1" si="23"/>
        <v>-1.2891965816413942E-7</v>
      </c>
      <c r="AB21" s="19">
        <f t="shared" ca="1" si="24"/>
        <v>2.5666915095885371E-2</v>
      </c>
      <c r="AC21" s="19">
        <f t="shared" ca="1" si="25"/>
        <v>0.99967055046623265</v>
      </c>
      <c r="AD21" s="19">
        <f t="shared" ca="1" si="26"/>
        <v>2.5669734118449666E-2</v>
      </c>
      <c r="AE21" s="19">
        <f t="shared" ca="1" si="27"/>
        <v>-0.66732141473159268</v>
      </c>
      <c r="AF21" s="19">
        <f t="shared" ca="1" si="28"/>
        <v>1.6673214147315927</v>
      </c>
      <c r="AG21" s="19">
        <f t="shared" ca="1" si="29"/>
        <v>0.60610431384168195</v>
      </c>
      <c r="AH21" s="72">
        <f t="shared" ca="1" si="30"/>
        <v>1.3963795213735655E-3</v>
      </c>
      <c r="AI21" s="72">
        <f t="shared" ca="1" si="31"/>
        <v>-2.5499015589631382E-2</v>
      </c>
      <c r="AJ21" s="72">
        <f t="shared" ca="1" si="32"/>
        <v>-2.9019553426934408E-10</v>
      </c>
      <c r="AK21" s="19">
        <f t="shared" ca="1" si="33"/>
        <v>2.5666915289475283E-2</v>
      </c>
      <c r="AL21" s="19">
        <f t="shared" ca="1" si="34"/>
        <v>0.99967055046126219</v>
      </c>
      <c r="AM21" s="19">
        <f t="shared" ca="1" si="35"/>
        <v>2.5669734312103374E-2</v>
      </c>
      <c r="AN21" s="19">
        <f t="shared" ca="1" si="36"/>
        <v>-0.66732141729130323</v>
      </c>
      <c r="AO21" s="19">
        <f t="shared" ca="1" si="37"/>
        <v>0.55468212602432632</v>
      </c>
      <c r="AP21" s="19">
        <f t="shared" ca="1" si="38"/>
        <v>0.44531787397567368</v>
      </c>
      <c r="AQ21" s="72">
        <f t="shared" ca="1" si="39"/>
        <v>4.6584638286750404E-4</v>
      </c>
      <c r="AR21" s="72">
        <f t="shared" ca="1" si="40"/>
        <v>-2.549903238095861E-2</v>
      </c>
      <c r="AS21" s="72">
        <f t="shared" ca="1" si="41"/>
        <v>-1.6791327227955177E-8</v>
      </c>
      <c r="AT21" s="19">
        <f t="shared" ca="1" si="42"/>
        <v>2.5666926490997239E-2</v>
      </c>
      <c r="AU21" s="19">
        <f t="shared" ca="1" si="43"/>
        <v>0.99967055017365891</v>
      </c>
      <c r="AV21" s="19">
        <f t="shared" ca="1" si="44"/>
        <v>2.5669745517316885E-2</v>
      </c>
      <c r="AW21" s="19">
        <f t="shared" ca="1" si="45"/>
        <v>-0.66732156540149823</v>
      </c>
      <c r="AX21" s="19">
        <f t="shared" ca="1" si="46"/>
        <v>1.6673215654014983</v>
      </c>
      <c r="AY21" s="19">
        <f t="shared" ca="1" si="47"/>
        <v>0.6061043491142859</v>
      </c>
      <c r="AZ21" s="72">
        <f t="shared" ca="1" si="48"/>
        <v>1.3963796470299172E-3</v>
      </c>
      <c r="BA21" s="72">
        <f t="shared" ca="1" si="49"/>
        <v>-2.5499015628081542E-2</v>
      </c>
      <c r="BB21" s="72">
        <f t="shared" ca="1" si="50"/>
        <v>1.6752877068232364E-8</v>
      </c>
      <c r="BC21" s="19">
        <f t="shared" ca="1" si="51"/>
        <v>2.5666915315125424E-2</v>
      </c>
      <c r="BD21" s="19">
        <f t="shared" ca="1" si="52"/>
        <v>0.9996705504606036</v>
      </c>
      <c r="BE21" s="19">
        <f t="shared" ca="1" si="53"/>
        <v>2.5669734337761967E-2</v>
      </c>
      <c r="BF21" s="19">
        <f t="shared" ca="1" si="54"/>
        <v>-0.66732141763045882</v>
      </c>
      <c r="BG21" s="19">
        <f t="shared" ca="1" si="55"/>
        <v>1.6673214176304589</v>
      </c>
      <c r="BH21" s="19">
        <f t="shared" ca="1" si="56"/>
        <v>0.60610431452032165</v>
      </c>
      <c r="BI21" s="72">
        <f t="shared" ca="1" si="57"/>
        <v>1.3963795237911748E-3</v>
      </c>
      <c r="BJ21" s="72">
        <f t="shared" ca="1" si="58"/>
        <v>-2.5499015590371158E-2</v>
      </c>
      <c r="BK21" s="72">
        <f t="shared" ca="1" si="59"/>
        <v>3.7710383427036476E-11</v>
      </c>
      <c r="BL21" s="72">
        <f t="shared" ca="1" si="60"/>
        <v>1.123690726244788E-2</v>
      </c>
      <c r="BM21" s="72">
        <f t="shared" ca="1" si="61"/>
        <v>1.0028033355410026</v>
      </c>
      <c r="BN21" s="72">
        <f t="shared" ca="1" si="62"/>
        <v>2.7935451082252887E-3</v>
      </c>
      <c r="BO21" s="72">
        <f t="shared" ca="1" si="63"/>
        <v>4.3445356845287662E-5</v>
      </c>
      <c r="BP21" s="72">
        <f t="shared" ca="1" si="64"/>
        <v>163356.63506549096</v>
      </c>
      <c r="BQ21" s="72">
        <f t="shared" ca="1" si="65"/>
        <v>-0.94193053464128262</v>
      </c>
      <c r="BR21" s="72">
        <f t="shared" ca="1" si="66"/>
        <v>2.1850540938088807</v>
      </c>
      <c r="BS21" s="72">
        <f t="shared" ca="1" si="67"/>
        <v>5.3266467473986738</v>
      </c>
      <c r="BT21" s="72">
        <f t="shared" ca="1" si="68"/>
        <v>306.03135577055332</v>
      </c>
      <c r="BU21" s="72">
        <f t="shared" ca="1" si="70"/>
        <v>125.19437758303152</v>
      </c>
      <c r="BV21" s="72">
        <f t="shared" ca="1" si="69"/>
        <v>305.19437758303161</v>
      </c>
    </row>
    <row r="22" spans="1:74">
      <c r="A22" s="13">
        <f ca="1">'MGRS to'!AO22</f>
        <v>31.6653324880958</v>
      </c>
      <c r="B22" s="13">
        <f ca="1">'MGRS to'!AP22</f>
        <v>-7.2576474151171446</v>
      </c>
      <c r="C22" s="19">
        <f t="shared" ca="1" si="0"/>
        <v>0.55266431065599986</v>
      </c>
      <c r="D22" s="19">
        <f t="shared" ca="1" si="0"/>
        <v>-0.12666984334264986</v>
      </c>
      <c r="E22" s="19">
        <f t="shared" ca="1" si="1"/>
        <v>0.61742977509390184</v>
      </c>
      <c r="F22" s="19">
        <f t="shared" ca="1" si="2"/>
        <v>0.55116487086423782</v>
      </c>
      <c r="G22" s="19">
        <f t="shared" ca="1" si="3"/>
        <v>-2.1386616812693118E-2</v>
      </c>
      <c r="H22" s="19">
        <f t="shared" ca="1" si="4"/>
        <v>-2.1386616812693118E-2</v>
      </c>
      <c r="I22" s="19">
        <f t="shared" ca="1" si="5"/>
        <v>0</v>
      </c>
      <c r="J22" s="19">
        <f t="shared" ca="1" si="6"/>
        <v>6.8568159192880465E-2</v>
      </c>
      <c r="K22" s="19">
        <f t="shared" ca="1" si="7"/>
        <v>0.99764643413631249</v>
      </c>
      <c r="L22" s="19">
        <f t="shared" ca="1" si="8"/>
        <v>6.8622003112646615E-2</v>
      </c>
      <c r="M22" s="19">
        <f t="shared" ca="1" si="9"/>
        <v>-0.2166392165799973</v>
      </c>
      <c r="N22" s="19">
        <f t="shared" ca="1" si="10"/>
        <v>1.2166392165799973</v>
      </c>
      <c r="O22" s="19">
        <f t="shared" ca="1" si="11"/>
        <v>0.49925710305206278</v>
      </c>
      <c r="P22" s="72">
        <f t="shared" ca="1" si="12"/>
        <v>1.0200894823299833E-3</v>
      </c>
      <c r="Q22" s="72">
        <f t="shared" ca="1" si="13"/>
        <v>-2.1436434917463405E-2</v>
      </c>
      <c r="R22" s="72">
        <f t="shared" ca="1" si="14"/>
        <v>-4.9818104770286281E-5</v>
      </c>
      <c r="S22" s="19">
        <f t="shared" ca="1" si="15"/>
        <v>6.857893803448413E-2</v>
      </c>
      <c r="T22" s="19">
        <f t="shared" ca="1" si="16"/>
        <v>0.99764569324889196</v>
      </c>
      <c r="U22" s="19">
        <f t="shared" ca="1" si="17"/>
        <v>6.8632807386823438E-2</v>
      </c>
      <c r="V22" s="19">
        <f t="shared" ca="1" si="18"/>
        <v>-0.21710965056627674</v>
      </c>
      <c r="W22" s="19">
        <f t="shared" ca="1" si="19"/>
        <v>1.2171096505662766</v>
      </c>
      <c r="X22" s="19">
        <f t="shared" ca="1" si="20"/>
        <v>0.49944899828385464</v>
      </c>
      <c r="Y22" s="72">
        <f t="shared" ca="1" si="21"/>
        <v>1.0204827102259799E-3</v>
      </c>
      <c r="Z22" s="72">
        <f t="shared" ca="1" si="22"/>
        <v>-2.1436550958539666E-2</v>
      </c>
      <c r="AA22" s="72">
        <f t="shared" ca="1" si="23"/>
        <v>-1.1604107626184135E-7</v>
      </c>
      <c r="AB22" s="19">
        <f t="shared" ca="1" si="24"/>
        <v>6.8578963168871535E-2</v>
      </c>
      <c r="AC22" s="19">
        <f t="shared" ca="1" si="25"/>
        <v>0.99764569152113436</v>
      </c>
      <c r="AD22" s="19">
        <f t="shared" ca="1" si="26"/>
        <v>6.8632832580524564E-2</v>
      </c>
      <c r="AE22" s="19">
        <f t="shared" ca="1" si="27"/>
        <v>-0.21711074608630976</v>
      </c>
      <c r="AF22" s="19">
        <f t="shared" ca="1" si="28"/>
        <v>1.2171107460863098</v>
      </c>
      <c r="AG22" s="19">
        <f t="shared" ca="1" si="29"/>
        <v>0.4994494449823898</v>
      </c>
      <c r="AH22" s="72">
        <f t="shared" ca="1" si="30"/>
        <v>1.0204836259517522E-3</v>
      </c>
      <c r="AI22" s="72">
        <f t="shared" ca="1" si="31"/>
        <v>-2.1436551228833551E-2</v>
      </c>
      <c r="AJ22" s="72">
        <f t="shared" ca="1" si="32"/>
        <v>-2.7029388449673064E-10</v>
      </c>
      <c r="AK22" s="19">
        <f t="shared" ca="1" si="33"/>
        <v>6.8578963227417092E-2</v>
      </c>
      <c r="AL22" s="19">
        <f t="shared" ca="1" si="34"/>
        <v>0.99764569151710991</v>
      </c>
      <c r="AM22" s="19">
        <f t="shared" ca="1" si="35"/>
        <v>6.8632832639208274E-2</v>
      </c>
      <c r="AN22" s="19">
        <f t="shared" ca="1" si="36"/>
        <v>-0.21711074863809754</v>
      </c>
      <c r="AO22" s="19">
        <f t="shared" ca="1" si="37"/>
        <v>0.95286292282580487</v>
      </c>
      <c r="AP22" s="19">
        <f t="shared" ca="1" si="38"/>
        <v>4.713707717419513E-2</v>
      </c>
      <c r="AQ22" s="72">
        <f t="shared" ca="1" si="39"/>
        <v>7.994563783970995E-4</v>
      </c>
      <c r="AR22" s="72">
        <f t="shared" ca="1" si="40"/>
        <v>-2.1436538705290956E-2</v>
      </c>
      <c r="AS22" s="72">
        <f t="shared" ca="1" si="41"/>
        <v>1.2523542595316295E-8</v>
      </c>
      <c r="AT22" s="19">
        <f t="shared" ca="1" si="42"/>
        <v>6.8578960514823456E-2</v>
      </c>
      <c r="AU22" s="19">
        <f t="shared" ca="1" si="43"/>
        <v>0.99764569170357575</v>
      </c>
      <c r="AV22" s="19">
        <f t="shared" ca="1" si="44"/>
        <v>6.8632829920213287E-2</v>
      </c>
      <c r="AW22" s="19">
        <f t="shared" ca="1" si="45"/>
        <v>-0.21711063040595543</v>
      </c>
      <c r="AX22" s="19">
        <f t="shared" ca="1" si="46"/>
        <v>1.2171106304059554</v>
      </c>
      <c r="AY22" s="19">
        <f t="shared" ca="1" si="47"/>
        <v>0.49944939781373843</v>
      </c>
      <c r="AZ22" s="72">
        <f t="shared" ca="1" si="48"/>
        <v>1.0204835292565949E-3</v>
      </c>
      <c r="BA22" s="72">
        <f t="shared" ca="1" si="49"/>
        <v>-2.1436551200292121E-2</v>
      </c>
      <c r="BB22" s="72">
        <f t="shared" ca="1" si="50"/>
        <v>-1.249500116567992E-8</v>
      </c>
      <c r="BC22" s="19">
        <f t="shared" ca="1" si="51"/>
        <v>6.8578963221235009E-2</v>
      </c>
      <c r="BD22" s="19">
        <f t="shared" ca="1" si="52"/>
        <v>0.9976456915175349</v>
      </c>
      <c r="BE22" s="19">
        <f t="shared" ca="1" si="53"/>
        <v>6.8632832633011592E-2</v>
      </c>
      <c r="BF22" s="19">
        <f t="shared" ca="1" si="54"/>
        <v>-0.21711074836864397</v>
      </c>
      <c r="BG22" s="19">
        <f t="shared" ca="1" si="55"/>
        <v>1.2171107483686439</v>
      </c>
      <c r="BH22" s="19">
        <f t="shared" ca="1" si="56"/>
        <v>0.49944944591301127</v>
      </c>
      <c r="BI22" s="72">
        <f t="shared" ca="1" si="57"/>
        <v>1.0204836278595148E-3</v>
      </c>
      <c r="BJ22" s="72">
        <f t="shared" ca="1" si="58"/>
        <v>-2.1436551229396663E-2</v>
      </c>
      <c r="BK22" s="72">
        <f t="shared" ca="1" si="59"/>
        <v>-2.9104541693358854E-11</v>
      </c>
      <c r="BL22" s="72">
        <f t="shared" ca="1" si="60"/>
        <v>8.2027139236198702E-3</v>
      </c>
      <c r="BM22" s="72">
        <f t="shared" ca="1" si="61"/>
        <v>1.0020475352504774</v>
      </c>
      <c r="BN22" s="72">
        <f t="shared" ca="1" si="62"/>
        <v>2.0423075931774197E-3</v>
      </c>
      <c r="BO22" s="72">
        <f t="shared" ca="1" si="63"/>
        <v>6.9916735988907486E-5</v>
      </c>
      <c r="BP22" s="72">
        <f t="shared" ca="1" si="64"/>
        <v>436729.86689190444</v>
      </c>
      <c r="BQ22" s="72">
        <f t="shared" ca="1" si="65"/>
        <v>-2.8732389873085831</v>
      </c>
      <c r="BR22" s="72">
        <f t="shared" ca="1" si="66"/>
        <v>0.25652219032586743</v>
      </c>
      <c r="BS22" s="72">
        <f t="shared" ca="1" si="67"/>
        <v>3.3981148439156605</v>
      </c>
      <c r="BT22" s="72">
        <f t="shared" ca="1" si="68"/>
        <v>195.37553249477551</v>
      </c>
      <c r="BU22" s="72">
        <f t="shared" ca="1" si="70"/>
        <v>14.69763885712384</v>
      </c>
      <c r="BV22" s="72">
        <f t="shared" ca="1" si="69"/>
        <v>194.69763885712382</v>
      </c>
    </row>
    <row r="23" spans="1:74">
      <c r="A23" s="13">
        <f ca="1">'MGRS to'!AO23</f>
        <v>33.283963360970951</v>
      </c>
      <c r="B23" s="13">
        <f ca="1">'MGRS to'!AP23</f>
        <v>-8.3539257711833113</v>
      </c>
      <c r="C23" s="19">
        <f t="shared" ca="1" si="0"/>
        <v>0.58091474876210103</v>
      </c>
      <c r="D23" s="19">
        <f t="shared" ca="1" si="0"/>
        <v>-0.14580351017435522</v>
      </c>
      <c r="E23" s="19">
        <f t="shared" ca="1" si="1"/>
        <v>0.55116487086423782</v>
      </c>
      <c r="F23" s="19">
        <f t="shared" ca="1" si="2"/>
        <v>0.5793750394219368</v>
      </c>
      <c r="G23" s="19">
        <f t="shared" ca="1" si="3"/>
        <v>-1.9133666831705365E-2</v>
      </c>
      <c r="H23" s="19">
        <f t="shared" ca="1" si="4"/>
        <v>-1.9133666831705365E-2</v>
      </c>
      <c r="I23" s="19">
        <f t="shared" ca="1" si="5"/>
        <v>0</v>
      </c>
      <c r="J23" s="19">
        <f t="shared" ca="1" si="6"/>
        <v>3.2503223808480211E-2</v>
      </c>
      <c r="K23" s="19">
        <f t="shared" ca="1" si="7"/>
        <v>0.9994716306339344</v>
      </c>
      <c r="L23" s="19">
        <f t="shared" ca="1" si="8"/>
        <v>3.2508949587881981E-2</v>
      </c>
      <c r="M23" s="19">
        <f t="shared" ca="1" si="9"/>
        <v>-0.41962932664171709</v>
      </c>
      <c r="N23" s="19">
        <f t="shared" ca="1" si="10"/>
        <v>1.419629326641717</v>
      </c>
      <c r="O23" s="19">
        <f t="shared" ca="1" si="11"/>
        <v>0.59554177056579605</v>
      </c>
      <c r="P23" s="72">
        <f t="shared" ca="1" si="12"/>
        <v>1.1896788695322906E-3</v>
      </c>
      <c r="Q23" s="72">
        <f t="shared" ca="1" si="13"/>
        <v>-1.9179382857930562E-2</v>
      </c>
      <c r="R23" s="72">
        <f t="shared" ca="1" si="14"/>
        <v>-4.5716026225196826E-5</v>
      </c>
      <c r="S23" s="19">
        <f t="shared" ca="1" si="15"/>
        <v>3.2522414689201598E-2</v>
      </c>
      <c r="T23" s="19">
        <f t="shared" ca="1" si="16"/>
        <v>0.99947100635425312</v>
      </c>
      <c r="U23" s="19">
        <f t="shared" ca="1" si="17"/>
        <v>3.2528150619833267E-2</v>
      </c>
      <c r="V23" s="19">
        <f t="shared" ca="1" si="18"/>
        <v>-0.42038361610634323</v>
      </c>
      <c r="W23" s="19">
        <f t="shared" ca="1" si="19"/>
        <v>1.4203836161063432</v>
      </c>
      <c r="X23" s="19">
        <f t="shared" ca="1" si="20"/>
        <v>0.59575565174396594</v>
      </c>
      <c r="Y23" s="72">
        <f t="shared" ca="1" si="21"/>
        <v>1.190308721571304E-3</v>
      </c>
      <c r="Z23" s="72">
        <f t="shared" ca="1" si="22"/>
        <v>-1.9179492083254326E-2</v>
      </c>
      <c r="AA23" s="72">
        <f t="shared" ca="1" si="23"/>
        <v>-1.0922532376472782E-7</v>
      </c>
      <c r="AB23" s="19">
        <f t="shared" ca="1" si="24"/>
        <v>3.2522460581546848E-2</v>
      </c>
      <c r="AC23" s="19">
        <f t="shared" ca="1" si="25"/>
        <v>0.99947100486093232</v>
      </c>
      <c r="AD23" s="19">
        <f t="shared" ca="1" si="26"/>
        <v>3.2528196536468157E-2</v>
      </c>
      <c r="AE23" s="19">
        <f t="shared" ca="1" si="27"/>
        <v>-0.42038541666440388</v>
      </c>
      <c r="AF23" s="19">
        <f t="shared" ca="1" si="28"/>
        <v>1.4203854166644039</v>
      </c>
      <c r="AG23" s="19">
        <f t="shared" ca="1" si="29"/>
        <v>0.59575616202225834</v>
      </c>
      <c r="AH23" s="72">
        <f t="shared" ca="1" si="30"/>
        <v>1.1903102250829592E-3</v>
      </c>
      <c r="AI23" s="72">
        <f t="shared" ca="1" si="31"/>
        <v>-1.9179492344216856E-2</v>
      </c>
      <c r="AJ23" s="72">
        <f t="shared" ca="1" si="32"/>
        <v>-2.6096252936369524E-10</v>
      </c>
      <c r="AK23" s="19">
        <f t="shared" ca="1" si="33"/>
        <v>3.2522460691193696E-2</v>
      </c>
      <c r="AL23" s="19">
        <f t="shared" ca="1" si="34"/>
        <v>0.99947100485736429</v>
      </c>
      <c r="AM23" s="19">
        <f t="shared" ca="1" si="35"/>
        <v>3.2528196646173041E-2</v>
      </c>
      <c r="AN23" s="19">
        <f t="shared" ca="1" si="36"/>
        <v>-0.42038542096631043</v>
      </c>
      <c r="AO23" s="19">
        <f t="shared" ca="1" si="37"/>
        <v>0.82327609783897793</v>
      </c>
      <c r="AP23" s="19">
        <f t="shared" ca="1" si="38"/>
        <v>0.17672390216102207</v>
      </c>
      <c r="AQ23" s="72">
        <f t="shared" ca="1" si="39"/>
        <v>6.909573027085715E-4</v>
      </c>
      <c r="AR23" s="72">
        <f t="shared" ca="1" si="40"/>
        <v>-1.9179488338262354E-2</v>
      </c>
      <c r="AS23" s="72">
        <f t="shared" ca="1" si="41"/>
        <v>4.0059545021453591E-9</v>
      </c>
      <c r="AT23" s="19">
        <f t="shared" ca="1" si="42"/>
        <v>3.2522459008039802E-2</v>
      </c>
      <c r="AU23" s="19">
        <f t="shared" ca="1" si="43"/>
        <v>0.99947100491213359</v>
      </c>
      <c r="AV23" s="19">
        <f t="shared" ca="1" si="44"/>
        <v>3.2528194962128297E-2</v>
      </c>
      <c r="AW23" s="19">
        <f t="shared" ca="1" si="45"/>
        <v>-0.42038535492907086</v>
      </c>
      <c r="AX23" s="19">
        <f t="shared" ca="1" si="46"/>
        <v>1.4203853549290708</v>
      </c>
      <c r="AY23" s="19">
        <f t="shared" ca="1" si="47"/>
        <v>0.59575614452648185</v>
      </c>
      <c r="AZ23" s="72">
        <f t="shared" ca="1" si="48"/>
        <v>1.1903101735323905E-3</v>
      </c>
      <c r="BA23" s="72">
        <f t="shared" ca="1" si="49"/>
        <v>-1.9179492335269274E-2</v>
      </c>
      <c r="BB23" s="72">
        <f t="shared" ca="1" si="50"/>
        <v>-3.997006919886914E-9</v>
      </c>
      <c r="BC23" s="19">
        <f t="shared" ca="1" si="51"/>
        <v>3.2522460687434231E-2</v>
      </c>
      <c r="BD23" s="19">
        <f t="shared" ca="1" si="52"/>
        <v>0.99947100485748663</v>
      </c>
      <c r="BE23" s="19">
        <f t="shared" ca="1" si="53"/>
        <v>3.2528196642411585E-2</v>
      </c>
      <c r="BF23" s="19">
        <f t="shared" ca="1" si="54"/>
        <v>-0.42038542081881181</v>
      </c>
      <c r="BG23" s="19">
        <f t="shared" ca="1" si="55"/>
        <v>1.4203854208188118</v>
      </c>
      <c r="BH23" s="19">
        <f t="shared" ca="1" si="56"/>
        <v>0.59575616319961622</v>
      </c>
      <c r="BI23" s="72">
        <f t="shared" ca="1" si="57"/>
        <v>1.1903102285519952E-3</v>
      </c>
      <c r="BJ23" s="72">
        <f t="shared" ca="1" si="58"/>
        <v>-1.9179492344818971E-2</v>
      </c>
      <c r="BK23" s="72">
        <f t="shared" ca="1" si="59"/>
        <v>-9.5496978380626985E-12</v>
      </c>
      <c r="BL23" s="72">
        <f t="shared" ca="1" si="60"/>
        <v>9.5726829163850467E-3</v>
      </c>
      <c r="BM23" s="72">
        <f t="shared" ca="1" si="61"/>
        <v>1.0023888923227076</v>
      </c>
      <c r="BN23" s="72">
        <f t="shared" ca="1" si="62"/>
        <v>2.3817792031567936E-3</v>
      </c>
      <c r="BO23" s="72">
        <f t="shared" ca="1" si="63"/>
        <v>4.613463171272897E-5</v>
      </c>
      <c r="BP23" s="72">
        <f t="shared" ca="1" si="64"/>
        <v>206973.68235492019</v>
      </c>
      <c r="BQ23" s="72">
        <f t="shared" ca="1" si="65"/>
        <v>-0.51399919931899019</v>
      </c>
      <c r="BR23" s="72">
        <f t="shared" ca="1" si="66"/>
        <v>2.6173188358723802</v>
      </c>
      <c r="BS23" s="72">
        <f t="shared" ca="1" si="67"/>
        <v>5.7589114894621733</v>
      </c>
      <c r="BT23" s="72">
        <f t="shared" ca="1" si="68"/>
        <v>330.55001520591827</v>
      </c>
      <c r="BU23" s="72">
        <f t="shared" ca="1" si="70"/>
        <v>149.96132293558119</v>
      </c>
      <c r="BV23" s="72">
        <f t="shared" ca="1" si="69"/>
        <v>329.96132293558117</v>
      </c>
    </row>
    <row r="24" spans="1:74">
      <c r="A24" s="13">
        <f ca="1">'MGRS to'!AO24</f>
        <v>33.432759096087629</v>
      </c>
      <c r="B24" s="13">
        <f ca="1">'MGRS to'!AP24</f>
        <v>-5.2250839381425669</v>
      </c>
      <c r="C24" s="19">
        <f t="shared" ca="1" si="0"/>
        <v>0.58351172425281239</v>
      </c>
      <c r="D24" s="19">
        <f t="shared" ca="1" si="0"/>
        <v>-9.1194918413659523E-2</v>
      </c>
      <c r="E24" s="19">
        <f t="shared" ca="1" si="1"/>
        <v>0.5793750394219368</v>
      </c>
      <c r="F24" s="19">
        <f t="shared" ca="1" si="2"/>
        <v>0.58196855734443476</v>
      </c>
      <c r="G24" s="19">
        <f t="shared" ca="1" si="3"/>
        <v>5.4608591760695699E-2</v>
      </c>
      <c r="H24" s="19">
        <f t="shared" ca="1" si="4"/>
        <v>5.4608591760695699E-2</v>
      </c>
      <c r="I24" s="19">
        <f t="shared" ca="1" si="5"/>
        <v>0</v>
      </c>
      <c r="J24" s="19">
        <f t="shared" ca="1" si="6"/>
        <v>4.5713862058372308E-2</v>
      </c>
      <c r="K24" s="19">
        <f t="shared" ca="1" si="7"/>
        <v>0.99895457495108753</v>
      </c>
      <c r="L24" s="19">
        <f t="shared" ca="1" si="8"/>
        <v>4.5729798861690901E-2</v>
      </c>
      <c r="M24" s="19">
        <f t="shared" ca="1" si="9"/>
        <v>0.83465436887915678</v>
      </c>
      <c r="N24" s="19">
        <f t="shared" ca="1" si="10"/>
        <v>0.16534563112084322</v>
      </c>
      <c r="O24" s="19">
        <f t="shared" ca="1" si="11"/>
        <v>-2.6412340234647806</v>
      </c>
      <c r="P24" s="72">
        <f t="shared" ca="1" si="12"/>
        <v>1.3900020125263147E-4</v>
      </c>
      <c r="Q24" s="72">
        <f t="shared" ca="1" si="13"/>
        <v>5.4736499007363118E-2</v>
      </c>
      <c r="R24" s="72">
        <f t="shared" ca="1" si="14"/>
        <v>1.2790724666741915E-4</v>
      </c>
      <c r="S24" s="19">
        <f t="shared" ca="1" si="15"/>
        <v>4.5820508904752651E-2</v>
      </c>
      <c r="T24" s="19">
        <f t="shared" ca="1" si="16"/>
        <v>0.99894968890515679</v>
      </c>
      <c r="U24" s="19">
        <f t="shared" ca="1" si="17"/>
        <v>4.5836557577019134E-2</v>
      </c>
      <c r="V24" s="19">
        <f t="shared" ca="1" si="18"/>
        <v>0.83466019509624445</v>
      </c>
      <c r="W24" s="19">
        <f t="shared" ca="1" si="19"/>
        <v>0.16533980490375555</v>
      </c>
      <c r="X24" s="19">
        <f t="shared" ca="1" si="20"/>
        <v>-2.6413671818830347</v>
      </c>
      <c r="Y24" s="72">
        <f t="shared" ca="1" si="21"/>
        <v>1.3899530538920242E-4</v>
      </c>
      <c r="Z24" s="72">
        <f t="shared" ca="1" si="22"/>
        <v>5.473679850874013E-2</v>
      </c>
      <c r="AA24" s="72">
        <f t="shared" ca="1" si="23"/>
        <v>2.9950137701156843E-7</v>
      </c>
      <c r="AB24" s="19">
        <f t="shared" ca="1" si="24"/>
        <v>4.5820758624072283E-2</v>
      </c>
      <c r="AC24" s="19">
        <f t="shared" ca="1" si="25"/>
        <v>0.99894967745082863</v>
      </c>
      <c r="AD24" s="19">
        <f t="shared" ca="1" si="26"/>
        <v>4.5836807558898934E-2</v>
      </c>
      <c r="AE24" s="19">
        <f t="shared" ca="1" si="27"/>
        <v>0.83466020868605373</v>
      </c>
      <c r="AF24" s="19">
        <f t="shared" ca="1" si="28"/>
        <v>0.16533979131394627</v>
      </c>
      <c r="AG24" s="19">
        <f t="shared" ca="1" si="29"/>
        <v>-2.6413674925467161</v>
      </c>
      <c r="AH24" s="72">
        <f t="shared" ca="1" si="30"/>
        <v>1.3899529396946809E-4</v>
      </c>
      <c r="AI24" s="72">
        <f t="shared" ca="1" si="31"/>
        <v>5.4736799210037219E-2</v>
      </c>
      <c r="AJ24" s="72">
        <f t="shared" ca="1" si="32"/>
        <v>7.0129708984456585E-10</v>
      </c>
      <c r="AK24" s="19">
        <f t="shared" ca="1" si="33"/>
        <v>4.5820759208802256E-2</v>
      </c>
      <c r="AL24" s="19">
        <f t="shared" ca="1" si="34"/>
        <v>0.99894967742400764</v>
      </c>
      <c r="AM24" s="19">
        <f t="shared" ca="1" si="35"/>
        <v>4.5836808144243707E-2</v>
      </c>
      <c r="AN24" s="19">
        <f t="shared" ca="1" si="36"/>
        <v>0.8346602087178745</v>
      </c>
      <c r="AO24" s="19">
        <f t="shared" ca="1" si="37"/>
        <v>0.30334233598303417</v>
      </c>
      <c r="AP24" s="19">
        <f t="shared" ca="1" si="38"/>
        <v>0.69665766401696583</v>
      </c>
      <c r="AQ24" s="72">
        <f t="shared" ca="1" si="39"/>
        <v>2.549209002879134E-4</v>
      </c>
      <c r="AR24" s="72">
        <f t="shared" ca="1" si="40"/>
        <v>5.4736854197470958E-2</v>
      </c>
      <c r="AS24" s="72">
        <f t="shared" ca="1" si="41"/>
        <v>5.4987433738273861E-8</v>
      </c>
      <c r="AT24" s="19">
        <f t="shared" ca="1" si="42"/>
        <v>4.5820805056419771E-2</v>
      </c>
      <c r="AU24" s="19">
        <f t="shared" ca="1" si="43"/>
        <v>0.99894967532102519</v>
      </c>
      <c r="AV24" s="19">
        <f t="shared" ca="1" si="44"/>
        <v>4.5836854040066696E-2</v>
      </c>
      <c r="AW24" s="19">
        <f t="shared" ca="1" si="45"/>
        <v>0.83466021121289069</v>
      </c>
      <c r="AX24" s="19">
        <f t="shared" ca="1" si="46"/>
        <v>0.16533978878710931</v>
      </c>
      <c r="AY24" s="19">
        <f t="shared" ca="1" si="47"/>
        <v>-2.6413675503103633</v>
      </c>
      <c r="AZ24" s="72">
        <f t="shared" ca="1" si="48"/>
        <v>1.3899529184612655E-4</v>
      </c>
      <c r="BA24" s="72">
        <f t="shared" ca="1" si="49"/>
        <v>5.4736799340435099E-2</v>
      </c>
      <c r="BB24" s="72">
        <f t="shared" ca="1" si="50"/>
        <v>-5.4857035858280057E-8</v>
      </c>
      <c r="BC24" s="19">
        <f t="shared" ca="1" si="51"/>
        <v>4.5820759317525862E-2</v>
      </c>
      <c r="BD24" s="19">
        <f t="shared" ca="1" si="52"/>
        <v>0.99894967741902074</v>
      </c>
      <c r="BE24" s="19">
        <f t="shared" ca="1" si="53"/>
        <v>4.5836808253081625E-2</v>
      </c>
      <c r="BF24" s="19">
        <f t="shared" ca="1" si="54"/>
        <v>0.83466020872379132</v>
      </c>
      <c r="BG24" s="19">
        <f t="shared" ca="1" si="55"/>
        <v>0.16533979127620868</v>
      </c>
      <c r="BH24" s="19">
        <f t="shared" ca="1" si="56"/>
        <v>-2.6413674934093994</v>
      </c>
      <c r="BI24" s="72">
        <f t="shared" ca="1" si="57"/>
        <v>1.3899529393775661E-4</v>
      </c>
      <c r="BJ24" s="72">
        <f t="shared" ca="1" si="58"/>
        <v>5.4736799211984676E-2</v>
      </c>
      <c r="BK24" s="72">
        <f t="shared" ca="1" si="59"/>
        <v>-1.2845042390852157E-10</v>
      </c>
      <c r="BL24" s="72">
        <f t="shared" ca="1" si="60"/>
        <v>1.1143069846746418E-3</v>
      </c>
      <c r="BM24" s="72">
        <f t="shared" ca="1" si="61"/>
        <v>1.0002785185694232</v>
      </c>
      <c r="BN24" s="72">
        <f t="shared" ca="1" si="62"/>
        <v>2.7842163607852459E-4</v>
      </c>
      <c r="BO24" s="72">
        <f t="shared" ca="1" si="63"/>
        <v>-3.3685738912059259E-5</v>
      </c>
      <c r="BP24" s="72">
        <f t="shared" ca="1" si="64"/>
        <v>291668.58133600646</v>
      </c>
      <c r="BQ24" s="72">
        <f t="shared" ca="1" si="65"/>
        <v>1.498918709968686</v>
      </c>
      <c r="BR24" s="72">
        <f t="shared" ca="1" si="66"/>
        <v>-1.6126408731813073</v>
      </c>
      <c r="BS24" s="72">
        <f t="shared" ca="1" si="67"/>
        <v>1.5289517804084858</v>
      </c>
      <c r="BT24" s="72">
        <f t="shared" ca="1" si="68"/>
        <v>85.881715914399592</v>
      </c>
      <c r="BU24" s="72">
        <f t="shared" ca="1" si="70"/>
        <v>-92.397515903580739</v>
      </c>
      <c r="BV24" s="72">
        <f t="shared" ca="1" si="69"/>
        <v>87.602484096419289</v>
      </c>
    </row>
    <row r="25" spans="1:74">
      <c r="A25" s="13">
        <f ca="1">'MGRS to'!AO25</f>
        <v>33.439167282796099</v>
      </c>
      <c r="B25" s="13">
        <f ca="1">'MGRS to'!AP25</f>
        <v>-5.2141696771926309</v>
      </c>
      <c r="C25" s="19">
        <f t="shared" ca="1" si="0"/>
        <v>0.58362356820995775</v>
      </c>
      <c r="D25" s="19">
        <f t="shared" ca="1" si="0"/>
        <v>-9.1004428624661293E-2</v>
      </c>
      <c r="E25" s="19">
        <f t="shared" ca="1" si="1"/>
        <v>0.58196855734443476</v>
      </c>
      <c r="F25" s="19">
        <f t="shared" ca="1" si="2"/>
        <v>0.58208025332699631</v>
      </c>
      <c r="G25" s="19">
        <f t="shared" ca="1" si="3"/>
        <v>1.9048978899822988E-4</v>
      </c>
      <c r="H25" s="19">
        <f t="shared" ca="1" si="4"/>
        <v>1.9048978899822988E-4</v>
      </c>
      <c r="I25" s="19">
        <f t="shared" ca="1" si="5"/>
        <v>0</v>
      </c>
      <c r="J25" s="19">
        <f t="shared" ca="1" si="6"/>
        <v>1.9441464636984926E-4</v>
      </c>
      <c r="K25" s="19">
        <f t="shared" ca="1" si="7"/>
        <v>0.99999998110147259</v>
      </c>
      <c r="L25" s="19">
        <f t="shared" ca="1" si="8"/>
        <v>1.9441464759456609E-4</v>
      </c>
      <c r="M25" s="19">
        <f t="shared" ca="1" si="9"/>
        <v>0.68372466116206021</v>
      </c>
      <c r="N25" s="19">
        <f t="shared" ca="1" si="10"/>
        <v>0.31627533883793979</v>
      </c>
      <c r="O25" s="19">
        <f t="shared" ca="1" si="11"/>
        <v>-0.91091628508833833</v>
      </c>
      <c r="P25" s="72">
        <f t="shared" ca="1" si="12"/>
        <v>2.6578083333135143E-4</v>
      </c>
      <c r="Q25" s="72">
        <f t="shared" ca="1" si="13"/>
        <v>1.909352385949639E-4</v>
      </c>
      <c r="R25" s="72">
        <f t="shared" ca="1" si="14"/>
        <v>4.4544959673401495E-7</v>
      </c>
      <c r="S25" s="19">
        <f t="shared" ca="1" si="15"/>
        <v>1.9471932859696842E-4</v>
      </c>
      <c r="T25" s="19">
        <f t="shared" ca="1" si="16"/>
        <v>0.99999998104219157</v>
      </c>
      <c r="U25" s="19">
        <f t="shared" ca="1" si="17"/>
        <v>1.9471932982745231E-4</v>
      </c>
      <c r="V25" s="19">
        <f t="shared" ca="1" si="18"/>
        <v>0.6842511696650545</v>
      </c>
      <c r="W25" s="19">
        <f t="shared" ca="1" si="19"/>
        <v>0.3157488303349455</v>
      </c>
      <c r="X25" s="19">
        <f t="shared" ca="1" si="20"/>
        <v>-0.91410272185299624</v>
      </c>
      <c r="Y25" s="72">
        <f t="shared" ca="1" si="21"/>
        <v>2.6533873422330406E-4</v>
      </c>
      <c r="Z25" s="72">
        <f t="shared" ca="1" si="22"/>
        <v>1.9093628025344624E-4</v>
      </c>
      <c r="AA25" s="72">
        <f t="shared" ca="1" si="23"/>
        <v>1.041658482343541E-9</v>
      </c>
      <c r="AB25" s="19">
        <f t="shared" ca="1" si="24"/>
        <v>1.9472004135362702E-4</v>
      </c>
      <c r="AC25" s="19">
        <f t="shared" ca="1" si="25"/>
        <v>0.99999998104205257</v>
      </c>
      <c r="AD25" s="19">
        <f t="shared" ca="1" si="26"/>
        <v>1.9472004258412447E-4</v>
      </c>
      <c r="AE25" s="19">
        <f t="shared" ca="1" si="27"/>
        <v>0.68425239797905779</v>
      </c>
      <c r="AF25" s="19">
        <f t="shared" ca="1" si="28"/>
        <v>0.31574760202094221</v>
      </c>
      <c r="AG25" s="19">
        <f t="shared" ca="1" si="29"/>
        <v>-0.91411016805110679</v>
      </c>
      <c r="AH25" s="72">
        <f t="shared" ca="1" si="30"/>
        <v>2.653377028301897E-4</v>
      </c>
      <c r="AI25" s="72">
        <f t="shared" ca="1" si="31"/>
        <v>1.9093628268930521E-4</v>
      </c>
      <c r="AJ25" s="72">
        <f t="shared" ca="1" si="32"/>
        <v>2.4358589689570109E-12</v>
      </c>
      <c r="AK25" s="19">
        <f t="shared" ca="1" si="33"/>
        <v>1.9472004302037422E-4</v>
      </c>
      <c r="AL25" s="19">
        <f t="shared" ca="1" si="34"/>
        <v>0.99999998104205234</v>
      </c>
      <c r="AM25" s="19">
        <f t="shared" ca="1" si="35"/>
        <v>1.9472004425087166E-4</v>
      </c>
      <c r="AN25" s="19">
        <f t="shared" ca="1" si="36"/>
        <v>0.68425240085136696</v>
      </c>
      <c r="AO25" s="19">
        <f t="shared" ca="1" si="37"/>
        <v>0.53179865192914022</v>
      </c>
      <c r="AP25" s="19">
        <f t="shared" ca="1" si="38"/>
        <v>0.46820134807085978</v>
      </c>
      <c r="AQ25" s="72">
        <f t="shared" ca="1" si="39"/>
        <v>4.4665348751186533E-4</v>
      </c>
      <c r="AR25" s="72">
        <f t="shared" ca="1" si="40"/>
        <v>1.9093640348133377E-4</v>
      </c>
      <c r="AS25" s="72">
        <f t="shared" ca="1" si="41"/>
        <v>1.207920285605131E-10</v>
      </c>
      <c r="AT25" s="19">
        <f t="shared" ca="1" si="42"/>
        <v>1.9472012567262425E-4</v>
      </c>
      <c r="AU25" s="19">
        <f t="shared" ca="1" si="43"/>
        <v>0.99999998104203613</v>
      </c>
      <c r="AV25" s="19">
        <f t="shared" ca="1" si="44"/>
        <v>1.947201269031233E-4</v>
      </c>
      <c r="AW25" s="19">
        <f t="shared" ca="1" si="45"/>
        <v>0.68425254328730101</v>
      </c>
      <c r="AX25" s="19">
        <f t="shared" ca="1" si="46"/>
        <v>0.31574745671269899</v>
      </c>
      <c r="AY25" s="19">
        <f t="shared" ca="1" si="47"/>
        <v>-0.91411104893227413</v>
      </c>
      <c r="AZ25" s="72">
        <f t="shared" ca="1" si="48"/>
        <v>2.653375808174783E-4</v>
      </c>
      <c r="BA25" s="72">
        <f t="shared" ca="1" si="49"/>
        <v>1.9093628297746658E-4</v>
      </c>
      <c r="BB25" s="72">
        <f t="shared" ca="1" si="50"/>
        <v>-1.2050386719291567E-10</v>
      </c>
      <c r="BC25" s="19">
        <f t="shared" ca="1" si="51"/>
        <v>1.9472004321756668E-4</v>
      </c>
      <c r="BD25" s="19">
        <f t="shared" ca="1" si="52"/>
        <v>0.99999998104205234</v>
      </c>
      <c r="BE25" s="19">
        <f t="shared" ca="1" si="53"/>
        <v>1.9472004444806413E-4</v>
      </c>
      <c r="BF25" s="19">
        <f t="shared" ca="1" si="54"/>
        <v>0.68425240119110131</v>
      </c>
      <c r="BG25" s="19">
        <f t="shared" ca="1" si="55"/>
        <v>0.31574759880889869</v>
      </c>
      <c r="BH25" s="19">
        <f t="shared" ca="1" si="56"/>
        <v>-0.9141101875230051</v>
      </c>
      <c r="BI25" s="72">
        <f t="shared" ca="1" si="57"/>
        <v>2.6533770013309477E-4</v>
      </c>
      <c r="BJ25" s="72">
        <f t="shared" ca="1" si="58"/>
        <v>1.9093628269567517E-4</v>
      </c>
      <c r="BK25" s="72">
        <f t="shared" ca="1" si="59"/>
        <v>-2.8179140878353826E-13</v>
      </c>
      <c r="BL25" s="72">
        <f t="shared" ca="1" si="60"/>
        <v>2.1279799135541177E-3</v>
      </c>
      <c r="BM25" s="72">
        <f t="shared" ca="1" si="61"/>
        <v>1.0005317829023823</v>
      </c>
      <c r="BN25" s="72">
        <f t="shared" ca="1" si="62"/>
        <v>5.3142963649413088E-4</v>
      </c>
      <c r="BO25" s="72">
        <f t="shared" ca="1" si="63"/>
        <v>-9.4582897336222268E-8</v>
      </c>
      <c r="BP25" s="72">
        <f t="shared" ca="1" si="64"/>
        <v>1239.0468869688057</v>
      </c>
      <c r="BQ25" s="72">
        <f t="shared" ca="1" si="65"/>
        <v>0.95761938433573091</v>
      </c>
      <c r="BR25" s="72">
        <f t="shared" ca="1" si="66"/>
        <v>-2.1838683084946804</v>
      </c>
      <c r="BS25" s="72">
        <f t="shared" ca="1" si="67"/>
        <v>0.95772434509511273</v>
      </c>
      <c r="BT25" s="72">
        <f t="shared" ca="1" si="68"/>
        <v>54.867549102353678</v>
      </c>
      <c r="BU25" s="72">
        <f t="shared" ca="1" si="70"/>
        <v>-125.12643708911926</v>
      </c>
      <c r="BV25" s="72">
        <f t="shared" ca="1" si="69"/>
        <v>54.873562910880764</v>
      </c>
    </row>
    <row r="26" spans="1:74">
      <c r="A26" s="13">
        <f ca="1">'MGRS to'!AO26</f>
        <v>33.497896631755587</v>
      </c>
      <c r="B26" s="13">
        <f ca="1">'MGRS to'!AP26</f>
        <v>-5.168222815998047</v>
      </c>
      <c r="C26" s="19">
        <f t="shared" ca="1" si="0"/>
        <v>0.58464858871685355</v>
      </c>
      <c r="D26" s="19">
        <f t="shared" ca="1" si="0"/>
        <v>-9.0202504615858992E-2</v>
      </c>
      <c r="E26" s="19">
        <f t="shared" ca="1" si="1"/>
        <v>0.58208025332699631</v>
      </c>
      <c r="F26" s="19">
        <f t="shared" ca="1" si="2"/>
        <v>0.58310392127637067</v>
      </c>
      <c r="G26" s="19">
        <f t="shared" ca="1" si="3"/>
        <v>8.0192400880230164E-4</v>
      </c>
      <c r="H26" s="19">
        <f t="shared" ca="1" si="4"/>
        <v>8.0192400880230164E-4</v>
      </c>
      <c r="I26" s="19">
        <f t="shared" ca="1" si="5"/>
        <v>0</v>
      </c>
      <c r="J26" s="19">
        <f t="shared" ca="1" si="6"/>
        <v>1.2232376624803853E-3</v>
      </c>
      <c r="K26" s="19">
        <f t="shared" ca="1" si="7"/>
        <v>0.99999925184453065</v>
      </c>
      <c r="L26" s="19">
        <f t="shared" ca="1" si="8"/>
        <v>1.2232379675377924E-3</v>
      </c>
      <c r="M26" s="19">
        <f t="shared" ca="1" si="9"/>
        <v>0.45712609031183771</v>
      </c>
      <c r="N26" s="19">
        <f t="shared" ca="1" si="10"/>
        <v>0.54287390968816229</v>
      </c>
      <c r="O26" s="19">
        <f t="shared" ca="1" si="11"/>
        <v>-0.11521028059155802</v>
      </c>
      <c r="P26" s="72">
        <f t="shared" ca="1" si="12"/>
        <v>4.5594283624202163E-4</v>
      </c>
      <c r="Q26" s="72">
        <f t="shared" ca="1" si="13"/>
        <v>8.0379785959789273E-4</v>
      </c>
      <c r="R26" s="72">
        <f t="shared" ca="1" si="14"/>
        <v>1.8738507955910972E-6</v>
      </c>
      <c r="S26" s="19">
        <f t="shared" ca="1" si="15"/>
        <v>1.2240949483085194E-3</v>
      </c>
      <c r="T26" s="19">
        <f t="shared" ca="1" si="16"/>
        <v>0.99999925079549812</v>
      </c>
      <c r="U26" s="19">
        <f t="shared" ca="1" si="17"/>
        <v>1.2240952540077596E-3</v>
      </c>
      <c r="V26" s="19">
        <f t="shared" ca="1" si="18"/>
        <v>0.457873360795714</v>
      </c>
      <c r="W26" s="19">
        <f t="shared" ca="1" si="19"/>
        <v>0.54212663920428605</v>
      </c>
      <c r="X26" s="19">
        <f t="shared" ca="1" si="20"/>
        <v>-0.11674749288730235</v>
      </c>
      <c r="Y26" s="72">
        <f t="shared" ca="1" si="21"/>
        <v>4.5531608099098713E-4</v>
      </c>
      <c r="Z26" s="72">
        <f t="shared" ca="1" si="22"/>
        <v>8.0380223821180071E-4</v>
      </c>
      <c r="AA26" s="72">
        <f t="shared" ca="1" si="23"/>
        <v>4.3786139079749972E-9</v>
      </c>
      <c r="AB26" s="19">
        <f t="shared" ca="1" si="24"/>
        <v>1.2240969531614806E-3</v>
      </c>
      <c r="AC26" s="19">
        <f t="shared" ca="1" si="25"/>
        <v>0.99999925079304397</v>
      </c>
      <c r="AD26" s="19">
        <f t="shared" ca="1" si="26"/>
        <v>1.2240972588622228E-3</v>
      </c>
      <c r="AE26" s="19">
        <f t="shared" ca="1" si="27"/>
        <v>0.45787510509846163</v>
      </c>
      <c r="AF26" s="19">
        <f t="shared" ca="1" si="28"/>
        <v>0.54212489490153837</v>
      </c>
      <c r="AG26" s="19">
        <f t="shared" ca="1" si="29"/>
        <v>-0.11675108605515394</v>
      </c>
      <c r="AH26" s="72">
        <f t="shared" ca="1" si="30"/>
        <v>4.5531461799601017E-4</v>
      </c>
      <c r="AI26" s="72">
        <f t="shared" ca="1" si="31"/>
        <v>8.0380224844327686E-4</v>
      </c>
      <c r="AJ26" s="72">
        <f t="shared" ca="1" si="32"/>
        <v>1.0231476148085672E-11</v>
      </c>
      <c r="AK26" s="19">
        <f t="shared" ca="1" si="33"/>
        <v>1.2240969578462158E-3</v>
      </c>
      <c r="AL26" s="19">
        <f t="shared" ca="1" si="34"/>
        <v>0.9999992507930382</v>
      </c>
      <c r="AM26" s="19">
        <f t="shared" ca="1" si="35"/>
        <v>1.2240972635469618E-3</v>
      </c>
      <c r="AN26" s="19">
        <f t="shared" ca="1" si="36"/>
        <v>0.45787510917435131</v>
      </c>
      <c r="AO26" s="19">
        <f t="shared" ca="1" si="37"/>
        <v>0.79035038439857586</v>
      </c>
      <c r="AP26" s="19">
        <f t="shared" ca="1" si="38"/>
        <v>0.20964961560142414</v>
      </c>
      <c r="AQ26" s="72">
        <f t="shared" ca="1" si="39"/>
        <v>6.6337833403973289E-4</v>
      </c>
      <c r="AR26" s="72">
        <f t="shared" ca="1" si="40"/>
        <v>8.0380221850431832E-4</v>
      </c>
      <c r="AS26" s="72">
        <f t="shared" ca="1" si="41"/>
        <v>-2.9938958538873461E-11</v>
      </c>
      <c r="AT26" s="19">
        <f t="shared" ca="1" si="42"/>
        <v>1.2240969441379664E-3</v>
      </c>
      <c r="AU26" s="19">
        <f t="shared" ca="1" si="43"/>
        <v>0.99999925079305496</v>
      </c>
      <c r="AV26" s="19">
        <f t="shared" ca="1" si="44"/>
        <v>1.2240972498387022E-3</v>
      </c>
      <c r="AW26" s="19">
        <f t="shared" ca="1" si="45"/>
        <v>0.45787509724761999</v>
      </c>
      <c r="AX26" s="19">
        <f t="shared" ca="1" si="46"/>
        <v>0.54212490275238001</v>
      </c>
      <c r="AY26" s="19">
        <f t="shared" ca="1" si="47"/>
        <v>-0.11675106988279971</v>
      </c>
      <c r="AZ26" s="72">
        <f t="shared" ca="1" si="48"/>
        <v>4.5531462458072835E-4</v>
      </c>
      <c r="BA26" s="72">
        <f t="shared" ca="1" si="49"/>
        <v>8.0380224839722656E-4</v>
      </c>
      <c r="BB26" s="72">
        <f t="shared" ca="1" si="50"/>
        <v>2.9892908244219529E-11</v>
      </c>
      <c r="BC26" s="19">
        <f t="shared" ca="1" si="51"/>
        <v>1.2240969578251448E-3</v>
      </c>
      <c r="BD26" s="19">
        <f t="shared" ca="1" si="52"/>
        <v>0.9999992507930382</v>
      </c>
      <c r="BE26" s="19">
        <f t="shared" ca="1" si="53"/>
        <v>1.2240972635258907E-3</v>
      </c>
      <c r="BF26" s="19">
        <f t="shared" ca="1" si="54"/>
        <v>0.45787510915600094</v>
      </c>
      <c r="BG26" s="19">
        <f t="shared" ca="1" si="55"/>
        <v>0.54212489084399906</v>
      </c>
      <c r="BH26" s="19">
        <f t="shared" ca="1" si="56"/>
        <v>-0.11675109441348908</v>
      </c>
      <c r="BI26" s="72">
        <f t="shared" ca="1" si="57"/>
        <v>4.5531461459283974E-4</v>
      </c>
      <c r="BJ26" s="72">
        <f t="shared" ca="1" si="58"/>
        <v>8.0380224846707705E-4</v>
      </c>
      <c r="BK26" s="72">
        <f t="shared" ca="1" si="59"/>
        <v>6.9850483903899363E-14</v>
      </c>
      <c r="BL26" s="72">
        <f t="shared" ca="1" si="60"/>
        <v>3.6536489357499938E-3</v>
      </c>
      <c r="BM26" s="72">
        <f t="shared" ca="1" si="61"/>
        <v>1.000912787443202</v>
      </c>
      <c r="BN26" s="72">
        <f t="shared" ca="1" si="62"/>
        <v>9.1174710655944635E-4</v>
      </c>
      <c r="BO26" s="72">
        <f t="shared" ca="1" si="63"/>
        <v>-1.3054944473431259E-7</v>
      </c>
      <c r="BP26" s="72">
        <f t="shared" ca="1" si="64"/>
        <v>7789.2163982770398</v>
      </c>
      <c r="BQ26" s="72">
        <f t="shared" ca="1" si="65"/>
        <v>0.57799867109355296</v>
      </c>
      <c r="BR26" s="72">
        <f t="shared" ca="1" si="66"/>
        <v>-2.5631517382397844</v>
      </c>
      <c r="BS26" s="72">
        <f t="shared" ca="1" si="67"/>
        <v>0.57844091535000874</v>
      </c>
      <c r="BT26" s="72">
        <f t="shared" ca="1" si="68"/>
        <v>33.116884417830818</v>
      </c>
      <c r="BU26" s="72">
        <f t="shared" ca="1" si="70"/>
        <v>-146.85777685276037</v>
      </c>
      <c r="BV26" s="72">
        <f t="shared" ca="1" si="69"/>
        <v>33.142223147239633</v>
      </c>
    </row>
    <row r="27" spans="1:74">
      <c r="A27" s="13">
        <f ca="1">'MGRS to'!AO27</f>
        <v>35.569904220466071</v>
      </c>
      <c r="B27" s="13">
        <f ca="1">'MGRS to'!AP27</f>
        <v>-5.3750283271186312</v>
      </c>
      <c r="C27" s="19">
        <f t="shared" ca="1" si="0"/>
        <v>0.62081194326615996</v>
      </c>
      <c r="D27" s="19">
        <f t="shared" ca="1" si="0"/>
        <v>-9.3811941696182941E-2</v>
      </c>
      <c r="E27" s="19">
        <f t="shared" ca="1" si="1"/>
        <v>0.58310392127637067</v>
      </c>
      <c r="F27" s="19">
        <f t="shared" ca="1" si="2"/>
        <v>0.61922374336285702</v>
      </c>
      <c r="G27" s="19">
        <f t="shared" ca="1" si="3"/>
        <v>-3.6094370803239489E-3</v>
      </c>
      <c r="H27" s="19">
        <f t="shared" ca="1" si="4"/>
        <v>-3.6094370803239489E-3</v>
      </c>
      <c r="I27" s="19">
        <f t="shared" ca="1" si="5"/>
        <v>0</v>
      </c>
      <c r="J27" s="19">
        <f t="shared" ca="1" si="6"/>
        <v>3.6234300232059695E-2</v>
      </c>
      <c r="K27" s="19">
        <f t="shared" ca="1" si="7"/>
        <v>0.99934332213043442</v>
      </c>
      <c r="L27" s="19">
        <f t="shared" ca="1" si="8"/>
        <v>3.6242233737028846E-2</v>
      </c>
      <c r="M27" s="19">
        <f t="shared" ca="1" si="9"/>
        <v>-6.771409323273149E-2</v>
      </c>
      <c r="N27" s="19">
        <f t="shared" ca="1" si="10"/>
        <v>1.0677140932327316</v>
      </c>
      <c r="O27" s="19">
        <f t="shared" ca="1" si="11"/>
        <v>0.40071822781681576</v>
      </c>
      <c r="P27" s="72">
        <f t="shared" ca="1" si="12"/>
        <v>8.9555856928775828E-4</v>
      </c>
      <c r="Q27" s="72">
        <f t="shared" ca="1" si="13"/>
        <v>-3.6176608258964662E-3</v>
      </c>
      <c r="R27" s="72">
        <f t="shared" ca="1" si="14"/>
        <v>-8.2237455725172638E-6</v>
      </c>
      <c r="S27" s="19">
        <f t="shared" ca="1" si="15"/>
        <v>3.6234857359525294E-2</v>
      </c>
      <c r="T27" s="19">
        <f t="shared" ca="1" si="16"/>
        <v>0.99934330192988985</v>
      </c>
      <c r="U27" s="19">
        <f t="shared" ca="1" si="17"/>
        <v>3.624279123059377E-2</v>
      </c>
      <c r="V27" s="19">
        <f t="shared" ca="1" si="18"/>
        <v>-6.7867328920734812E-2</v>
      </c>
      <c r="W27" s="19">
        <f t="shared" ca="1" si="19"/>
        <v>1.0678673289207348</v>
      </c>
      <c r="X27" s="19">
        <f t="shared" ca="1" si="20"/>
        <v>0.4008041084821361</v>
      </c>
      <c r="Y27" s="72">
        <f t="shared" ca="1" si="21"/>
        <v>8.9568675273774825E-4</v>
      </c>
      <c r="Z27" s="72">
        <f t="shared" ca="1" si="22"/>
        <v>-3.6176795628616964E-3</v>
      </c>
      <c r="AA27" s="72">
        <f t="shared" ca="1" si="23"/>
        <v>-1.8736965230227443E-8</v>
      </c>
      <c r="AB27" s="19">
        <f t="shared" ca="1" si="24"/>
        <v>3.6234858630321297E-2</v>
      </c>
      <c r="AC27" s="19">
        <f t="shared" ca="1" si="25"/>
        <v>0.99934330188381248</v>
      </c>
      <c r="AD27" s="19">
        <f t="shared" ca="1" si="26"/>
        <v>3.6242792502224848E-2</v>
      </c>
      <c r="AE27" s="19">
        <f t="shared" ca="1" si="27"/>
        <v>-6.7867678044536778E-2</v>
      </c>
      <c r="AF27" s="19">
        <f t="shared" ca="1" si="28"/>
        <v>1.0678676780445369</v>
      </c>
      <c r="AG27" s="19">
        <f t="shared" ca="1" si="29"/>
        <v>0.40080430411974055</v>
      </c>
      <c r="AH27" s="72">
        <f t="shared" ca="1" si="30"/>
        <v>8.9568704478378989E-4</v>
      </c>
      <c r="AI27" s="72">
        <f t="shared" ca="1" si="31"/>
        <v>-3.6176796055519597E-3</v>
      </c>
      <c r="AJ27" s="72">
        <f t="shared" ca="1" si="32"/>
        <v>-4.2690263216821345E-11</v>
      </c>
      <c r="AK27" s="19">
        <f t="shared" ca="1" si="33"/>
        <v>3.6234858633216661E-2</v>
      </c>
      <c r="AL27" s="19">
        <f t="shared" ca="1" si="34"/>
        <v>0.99934330188370746</v>
      </c>
      <c r="AM27" s="19">
        <f t="shared" ca="1" si="35"/>
        <v>3.6242792505122121E-2</v>
      </c>
      <c r="AN27" s="19">
        <f t="shared" ca="1" si="36"/>
        <v>-6.7867678839979739E-2</v>
      </c>
      <c r="AO27" s="19">
        <f t="shared" ca="1" si="37"/>
        <v>0.99539397816887332</v>
      </c>
      <c r="AP27" s="19">
        <f t="shared" ca="1" si="38"/>
        <v>4.6060218311266832E-3</v>
      </c>
      <c r="AQ27" s="72">
        <f t="shared" ca="1" si="39"/>
        <v>8.3505089763202334E-4</v>
      </c>
      <c r="AR27" s="72">
        <f t="shared" ca="1" si="40"/>
        <v>-3.6176771757031987E-3</v>
      </c>
      <c r="AS27" s="72">
        <f t="shared" ca="1" si="41"/>
        <v>2.4298487610006914E-9</v>
      </c>
      <c r="AT27" s="19">
        <f t="shared" ca="1" si="42"/>
        <v>3.6234858468416883E-2</v>
      </c>
      <c r="AU27" s="19">
        <f t="shared" ca="1" si="43"/>
        <v>0.9993433018896829</v>
      </c>
      <c r="AV27" s="19">
        <f t="shared" ca="1" si="44"/>
        <v>3.624279234021404E-2</v>
      </c>
      <c r="AW27" s="19">
        <f t="shared" ca="1" si="45"/>
        <v>-6.7867633564878307E-2</v>
      </c>
      <c r="AX27" s="19">
        <f t="shared" ca="1" si="46"/>
        <v>1.0678676335648782</v>
      </c>
      <c r="AY27" s="19">
        <f t="shared" ca="1" si="47"/>
        <v>0.40080427919479611</v>
      </c>
      <c r="AZ27" s="72">
        <f t="shared" ca="1" si="48"/>
        <v>8.9568700757604834E-4</v>
      </c>
      <c r="BA27" s="72">
        <f t="shared" ca="1" si="49"/>
        <v>-3.6176796001130625E-3</v>
      </c>
      <c r="BB27" s="72">
        <f t="shared" ca="1" si="50"/>
        <v>-2.4244098638381839E-9</v>
      </c>
      <c r="BC27" s="19">
        <f t="shared" ca="1" si="51"/>
        <v>3.6234858632847769E-2</v>
      </c>
      <c r="BD27" s="19">
        <f t="shared" ca="1" si="52"/>
        <v>0.99934330188372078</v>
      </c>
      <c r="BE27" s="19">
        <f t="shared" ca="1" si="53"/>
        <v>3.6242792504752985E-2</v>
      </c>
      <c r="BF27" s="19">
        <f t="shared" ca="1" si="54"/>
        <v>-6.7867678738637388E-2</v>
      </c>
      <c r="BG27" s="19">
        <f t="shared" ca="1" si="55"/>
        <v>1.0678676787386374</v>
      </c>
      <c r="BH27" s="19">
        <f t="shared" ca="1" si="56"/>
        <v>0.40080430450869164</v>
      </c>
      <c r="BI27" s="72">
        <f t="shared" ca="1" si="57"/>
        <v>8.9568704536441279E-4</v>
      </c>
      <c r="BJ27" s="72">
        <f t="shared" ca="1" si="58"/>
        <v>-3.6176796056368332E-3</v>
      </c>
      <c r="BK27" s="72">
        <f t="shared" ca="1" si="59"/>
        <v>-5.5237706769739603E-12</v>
      </c>
      <c r="BL27" s="72">
        <f t="shared" ca="1" si="60"/>
        <v>7.1968907420411369E-3</v>
      </c>
      <c r="BM27" s="72">
        <f t="shared" ca="1" si="61"/>
        <v>1.0017968020357111</v>
      </c>
      <c r="BN27" s="72">
        <f t="shared" ca="1" si="62"/>
        <v>1.7927750959032169E-3</v>
      </c>
      <c r="BO27" s="72">
        <f t="shared" ca="1" si="63"/>
        <v>2.6016856852846146E-5</v>
      </c>
      <c r="BP27" s="72">
        <f t="shared" ca="1" si="64"/>
        <v>230634.73410586524</v>
      </c>
      <c r="BQ27" s="72">
        <f t="shared" ca="1" si="65"/>
        <v>-8.1018698278453441E-2</v>
      </c>
      <c r="BR27" s="72">
        <f t="shared" ca="1" si="66"/>
        <v>3.0585274519355292</v>
      </c>
      <c r="BS27" s="72">
        <f t="shared" ca="1" si="67"/>
        <v>6.2001201055253219</v>
      </c>
      <c r="BT27" s="72">
        <f t="shared" ca="1" si="68"/>
        <v>355.35797052700082</v>
      </c>
      <c r="BU27" s="72">
        <f t="shared" ca="1" si="70"/>
        <v>175.24071452080756</v>
      </c>
      <c r="BV27" s="72">
        <f t="shared" ca="1" si="69"/>
        <v>355.24071452080761</v>
      </c>
    </row>
    <row r="28" spans="1:74">
      <c r="A28" s="13">
        <f ca="1">'MGRS to'!AO28</f>
        <v>32.126413602653393</v>
      </c>
      <c r="B28" s="13">
        <f ca="1">'MGRS to'!AP28</f>
        <v>-7.9099420500245499</v>
      </c>
      <c r="C28" s="19">
        <f t="shared" ca="1" si="0"/>
        <v>0.56071169422379497</v>
      </c>
      <c r="D28" s="19">
        <f t="shared" ca="1" si="0"/>
        <v>-0.13805453241487842</v>
      </c>
      <c r="E28" s="19">
        <f t="shared" ca="1" si="1"/>
        <v>0.61922374336285702</v>
      </c>
      <c r="F28" s="19">
        <f t="shared" ca="1" si="2"/>
        <v>0.55920029103411506</v>
      </c>
      <c r="G28" s="19">
        <f t="shared" ca="1" si="3"/>
        <v>-4.4242590718695476E-2</v>
      </c>
      <c r="H28" s="19">
        <f t="shared" ca="1" si="4"/>
        <v>-4.4242590718695476E-2</v>
      </c>
      <c r="I28" s="19">
        <f t="shared" ca="1" si="5"/>
        <v>0</v>
      </c>
      <c r="J28" s="19">
        <f t="shared" ca="1" si="6"/>
        <v>7.0331782114696817E-2</v>
      </c>
      <c r="K28" s="19">
        <f t="shared" ca="1" si="7"/>
        <v>0.99752365406769727</v>
      </c>
      <c r="L28" s="19">
        <f t="shared" ca="1" si="8"/>
        <v>7.0389894955955254E-2</v>
      </c>
      <c r="M28" s="19">
        <f t="shared" ca="1" si="9"/>
        <v>-0.43408923667601701</v>
      </c>
      <c r="N28" s="19">
        <f t="shared" ca="1" si="10"/>
        <v>1.434089236676017</v>
      </c>
      <c r="O28" s="19">
        <f t="shared" ca="1" si="11"/>
        <v>0.56810990517012228</v>
      </c>
      <c r="P28" s="72">
        <f t="shared" ca="1" si="12"/>
        <v>1.2017528665394849E-3</v>
      </c>
      <c r="Q28" s="72">
        <f t="shared" ca="1" si="13"/>
        <v>-4.4344984216655454E-2</v>
      </c>
      <c r="R28" s="72">
        <f t="shared" ca="1" si="14"/>
        <v>-1.0239349795997804E-4</v>
      </c>
      <c r="S28" s="19">
        <f t="shared" ca="1" si="15"/>
        <v>7.0376157166465531E-2</v>
      </c>
      <c r="T28" s="19">
        <f t="shared" ca="1" si="16"/>
        <v>0.99752052435149485</v>
      </c>
      <c r="U28" s="19">
        <f t="shared" ca="1" si="17"/>
        <v>7.0434380238277722E-2</v>
      </c>
      <c r="V28" s="19">
        <f t="shared" ca="1" si="18"/>
        <v>-0.43481887558911203</v>
      </c>
      <c r="W28" s="19">
        <f t="shared" ca="1" si="19"/>
        <v>1.434818875589112</v>
      </c>
      <c r="X28" s="19">
        <f t="shared" ca="1" si="20"/>
        <v>0.56832514237558796</v>
      </c>
      <c r="Y28" s="72">
        <f t="shared" ca="1" si="21"/>
        <v>1.2023620902655763E-3</v>
      </c>
      <c r="Z28" s="72">
        <f t="shared" ca="1" si="22"/>
        <v>-4.4345221143983891E-2</v>
      </c>
      <c r="AA28" s="72">
        <f t="shared" ca="1" si="23"/>
        <v>-2.369273284369422E-7</v>
      </c>
      <c r="AB28" s="19">
        <f t="shared" ca="1" si="24"/>
        <v>7.0376259931702309E-2</v>
      </c>
      <c r="AC28" s="19">
        <f t="shared" ca="1" si="25"/>
        <v>0.99752051710129042</v>
      </c>
      <c r="AD28" s="19">
        <f t="shared" ca="1" si="26"/>
        <v>7.043448325895213E-2</v>
      </c>
      <c r="AE28" s="19">
        <f t="shared" ca="1" si="27"/>
        <v>-0.43482056228848864</v>
      </c>
      <c r="AF28" s="19">
        <f t="shared" ca="1" si="28"/>
        <v>1.4348205622884886</v>
      </c>
      <c r="AG28" s="19">
        <f t="shared" ca="1" si="29"/>
        <v>0.56832563966483762</v>
      </c>
      <c r="AH28" s="72">
        <f t="shared" ca="1" si="30"/>
        <v>1.2023634985997038E-3</v>
      </c>
      <c r="AI28" s="72">
        <f t="shared" ca="1" si="31"/>
        <v>-4.4345221692207365E-2</v>
      </c>
      <c r="AJ28" s="72">
        <f t="shared" ca="1" si="32"/>
        <v>-5.4822347356209278E-10</v>
      </c>
      <c r="AK28" s="19">
        <f t="shared" ca="1" si="33"/>
        <v>7.0376260169490085E-2</v>
      </c>
      <c r="AL28" s="19">
        <f t="shared" ca="1" si="34"/>
        <v>0.99752051708451406</v>
      </c>
      <c r="AM28" s="19">
        <f t="shared" ca="1" si="35"/>
        <v>7.0434483497330974E-2</v>
      </c>
      <c r="AN28" s="19">
        <f t="shared" ca="1" si="36"/>
        <v>-0.43482056619131476</v>
      </c>
      <c r="AO28" s="19">
        <f t="shared" ca="1" si="37"/>
        <v>0.81093107521706442</v>
      </c>
      <c r="AP28" s="19">
        <f t="shared" ca="1" si="38"/>
        <v>0.18906892478293558</v>
      </c>
      <c r="AQ28" s="72">
        <f t="shared" ca="1" si="39"/>
        <v>6.8061750064087208E-4</v>
      </c>
      <c r="AR28" s="72">
        <f t="shared" ca="1" si="40"/>
        <v>-4.4345218387443007E-2</v>
      </c>
      <c r="AS28" s="72">
        <f t="shared" ca="1" si="41"/>
        <v>3.3047643580030872E-9</v>
      </c>
      <c r="AT28" s="19">
        <f t="shared" ca="1" si="42"/>
        <v>7.0376258736073574E-2</v>
      </c>
      <c r="AU28" s="19">
        <f t="shared" ca="1" si="43"/>
        <v>0.99752051718564339</v>
      </c>
      <c r="AV28" s="19">
        <f t="shared" ca="1" si="44"/>
        <v>7.043448206035148E-2</v>
      </c>
      <c r="AW28" s="19">
        <f t="shared" ca="1" si="45"/>
        <v>-0.43482054266455705</v>
      </c>
      <c r="AX28" s="19">
        <f t="shared" ca="1" si="46"/>
        <v>1.4348205426645571</v>
      </c>
      <c r="AY28" s="19">
        <f t="shared" ca="1" si="47"/>
        <v>0.56832563387912494</v>
      </c>
      <c r="AZ28" s="72">
        <f t="shared" ca="1" si="48"/>
        <v>1.2023634822144172E-3</v>
      </c>
      <c r="BA28" s="72">
        <f t="shared" ca="1" si="49"/>
        <v>-4.4345221685829037E-2</v>
      </c>
      <c r="BB28" s="72">
        <f t="shared" ca="1" si="50"/>
        <v>-3.298386029582101E-9</v>
      </c>
      <c r="BC28" s="19">
        <f t="shared" ca="1" si="51"/>
        <v>7.0376260166723534E-2</v>
      </c>
      <c r="BD28" s="19">
        <f t="shared" ca="1" si="52"/>
        <v>0.99752051708470924</v>
      </c>
      <c r="BE28" s="19">
        <f t="shared" ca="1" si="53"/>
        <v>7.043448349455754E-2</v>
      </c>
      <c r="BF28" s="19">
        <f t="shared" ca="1" si="54"/>
        <v>-0.43482056614590708</v>
      </c>
      <c r="BG28" s="19">
        <f t="shared" ca="1" si="55"/>
        <v>1.434820566145907</v>
      </c>
      <c r="BH28" s="19">
        <f t="shared" ca="1" si="56"/>
        <v>0.568325640802118</v>
      </c>
      <c r="BI28" s="72">
        <f t="shared" ca="1" si="57"/>
        <v>1.2023635018205113E-3</v>
      </c>
      <c r="BJ28" s="72">
        <f t="shared" ca="1" si="58"/>
        <v>-4.4345221693461133E-2</v>
      </c>
      <c r="BK28" s="72">
        <f t="shared" ca="1" si="59"/>
        <v>-7.6320963438014644E-12</v>
      </c>
      <c r="BL28" s="72">
        <f t="shared" ca="1" si="60"/>
        <v>9.6699685312912897E-3</v>
      </c>
      <c r="BM28" s="72">
        <f t="shared" ca="1" si="61"/>
        <v>1.0024131264988603</v>
      </c>
      <c r="BN28" s="72">
        <f t="shared" ca="1" si="62"/>
        <v>2.4058685392564852E-3</v>
      </c>
      <c r="BO28" s="72">
        <f t="shared" ca="1" si="63"/>
        <v>9.6190560769082075E-5</v>
      </c>
      <c r="BP28" s="72">
        <f t="shared" ca="1" si="64"/>
        <v>448202.07100319018</v>
      </c>
      <c r="BQ28" s="72">
        <f t="shared" ca="1" si="65"/>
        <v>-2.5803781322989252</v>
      </c>
      <c r="BR28" s="72">
        <f t="shared" ca="1" si="66"/>
        <v>0.53655776511407105</v>
      </c>
      <c r="BS28" s="72">
        <f t="shared" ca="1" si="67"/>
        <v>3.6781504187038641</v>
      </c>
      <c r="BT28" s="72">
        <f t="shared" ca="1" si="68"/>
        <v>212.15522347142161</v>
      </c>
      <c r="BU28" s="72">
        <f t="shared" ca="1" si="70"/>
        <v>30.742495406008029</v>
      </c>
      <c r="BV28" s="72">
        <f t="shared" ca="1" si="69"/>
        <v>210.74249540600806</v>
      </c>
    </row>
    <row r="29" spans="1:74">
      <c r="A29" s="13">
        <f ca="1">'MGRS to'!AO29</f>
        <v>32.329028113336747</v>
      </c>
      <c r="B29" s="13">
        <f ca="1">'MGRS to'!AP29</f>
        <v>-6.3530908231758758</v>
      </c>
      <c r="C29" s="19">
        <f t="shared" ca="1" si="0"/>
        <v>0.56424798454753677</v>
      </c>
      <c r="D29" s="19">
        <f t="shared" ca="1" si="0"/>
        <v>-0.1108823525426559</v>
      </c>
      <c r="E29" s="19">
        <f t="shared" ca="1" si="1"/>
        <v>0.55920029103411506</v>
      </c>
      <c r="F29" s="19">
        <f t="shared" ca="1" si="2"/>
        <v>0.56273144760854077</v>
      </c>
      <c r="G29" s="19">
        <f t="shared" ca="1" si="3"/>
        <v>2.7172179872222521E-2</v>
      </c>
      <c r="H29" s="19">
        <f t="shared" ca="1" si="4"/>
        <v>2.7172179872222521E-2</v>
      </c>
      <c r="I29" s="19">
        <f t="shared" ca="1" si="5"/>
        <v>0</v>
      </c>
      <c r="J29" s="19">
        <f t="shared" ca="1" si="6"/>
        <v>2.3274888316856784E-2</v>
      </c>
      <c r="K29" s="19">
        <f t="shared" ca="1" si="7"/>
        <v>0.99972910309435226</v>
      </c>
      <c r="L29" s="19">
        <f t="shared" ca="1" si="8"/>
        <v>2.3276990243028775E-2</v>
      </c>
      <c r="M29" s="19">
        <f t="shared" ca="1" si="9"/>
        <v>0.83691894429668467</v>
      </c>
      <c r="N29" s="19">
        <f t="shared" ca="1" si="10"/>
        <v>0.16308105570331533</v>
      </c>
      <c r="O29" s="19">
        <f t="shared" ca="1" si="11"/>
        <v>-2.471249714030483</v>
      </c>
      <c r="P29" s="72">
        <f t="shared" ca="1" si="12"/>
        <v>1.3709723151827019E-4</v>
      </c>
      <c r="Q29" s="72">
        <f t="shared" ca="1" si="13"/>
        <v>2.7237464736852911E-2</v>
      </c>
      <c r="R29" s="72">
        <f t="shared" ca="1" si="14"/>
        <v>6.5284864630390377E-5</v>
      </c>
      <c r="S29" s="19">
        <f t="shared" ca="1" si="15"/>
        <v>2.3329513123911402E-2</v>
      </c>
      <c r="T29" s="19">
        <f t="shared" ca="1" si="16"/>
        <v>0.99972782987041109</v>
      </c>
      <c r="U29" s="19">
        <f t="shared" ca="1" si="17"/>
        <v>2.3331629886564412E-2</v>
      </c>
      <c r="V29" s="19">
        <f t="shared" ca="1" si="18"/>
        <v>0.83696495142516103</v>
      </c>
      <c r="W29" s="19">
        <f t="shared" ca="1" si="19"/>
        <v>0.16303504857483897</v>
      </c>
      <c r="X29" s="19">
        <f t="shared" ca="1" si="20"/>
        <v>-2.4722304684750216</v>
      </c>
      <c r="Y29" s="72">
        <f t="shared" ca="1" si="21"/>
        <v>1.3705857054907463E-4</v>
      </c>
      <c r="Z29" s="72">
        <f t="shared" ca="1" si="22"/>
        <v>2.7237621581665161E-2</v>
      </c>
      <c r="AA29" s="72">
        <f t="shared" ca="1" si="23"/>
        <v>1.5684481224909064E-7</v>
      </c>
      <c r="AB29" s="19">
        <f t="shared" ca="1" si="24"/>
        <v>2.3329644361801748E-2</v>
      </c>
      <c r="AC29" s="19">
        <f t="shared" ca="1" si="25"/>
        <v>0.99972782680785288</v>
      </c>
      <c r="AD29" s="19">
        <f t="shared" ca="1" si="26"/>
        <v>2.3331761160183716E-2</v>
      </c>
      <c r="AE29" s="19">
        <f t="shared" ca="1" si="27"/>
        <v>0.83696506156555628</v>
      </c>
      <c r="AF29" s="19">
        <f t="shared" ca="1" si="28"/>
        <v>0.16303493843444372</v>
      </c>
      <c r="AG29" s="19">
        <f t="shared" ca="1" si="29"/>
        <v>-2.4722328170646364</v>
      </c>
      <c r="AH29" s="72">
        <f t="shared" ca="1" si="30"/>
        <v>1.3705847799526694E-4</v>
      </c>
      <c r="AI29" s="72">
        <f t="shared" ca="1" si="31"/>
        <v>2.7237621958479744E-2</v>
      </c>
      <c r="AJ29" s="72">
        <f t="shared" ca="1" si="32"/>
        <v>3.7681458300853343E-10</v>
      </c>
      <c r="AK29" s="19">
        <f t="shared" ca="1" si="33"/>
        <v>2.3329644677096556E-2</v>
      </c>
      <c r="AL29" s="19">
        <f t="shared" ca="1" si="34"/>
        <v>0.99972782680049499</v>
      </c>
      <c r="AM29" s="19">
        <f t="shared" ca="1" si="35"/>
        <v>2.3331761475564365E-2</v>
      </c>
      <c r="AN29" s="19">
        <f t="shared" ca="1" si="36"/>
        <v>0.8369650618301625</v>
      </c>
      <c r="AO29" s="19">
        <f t="shared" ca="1" si="37"/>
        <v>0.29948948527563224</v>
      </c>
      <c r="AP29" s="19">
        <f t="shared" ca="1" si="38"/>
        <v>0.70051051472436776</v>
      </c>
      <c r="AQ29" s="72">
        <f t="shared" ca="1" si="39"/>
        <v>2.5168549825903253E-4</v>
      </c>
      <c r="AR29" s="72">
        <f t="shared" ca="1" si="40"/>
        <v>2.7237648182811457E-2</v>
      </c>
      <c r="AS29" s="72">
        <f t="shared" ca="1" si="41"/>
        <v>2.6224331713120552E-8</v>
      </c>
      <c r="AT29" s="19">
        <f t="shared" ca="1" si="42"/>
        <v>2.3329666619972315E-2</v>
      </c>
      <c r="AU29" s="19">
        <f t="shared" ca="1" si="43"/>
        <v>0.99972782628843593</v>
      </c>
      <c r="AV29" s="19">
        <f t="shared" ca="1" si="44"/>
        <v>2.3331783424414016E-2</v>
      </c>
      <c r="AW29" s="19">
        <f t="shared" ca="1" si="45"/>
        <v>0.83696508024536909</v>
      </c>
      <c r="AX29" s="19">
        <f t="shared" ca="1" si="46"/>
        <v>0.16303491975463091</v>
      </c>
      <c r="AY29" s="19">
        <f t="shared" ca="1" si="47"/>
        <v>-2.4722332153857942</v>
      </c>
      <c r="AZ29" s="72">
        <f t="shared" ca="1" si="48"/>
        <v>1.3705846229813967E-4</v>
      </c>
      <c r="BA29" s="72">
        <f t="shared" ca="1" si="49"/>
        <v>2.7237622022388136E-2</v>
      </c>
      <c r="BB29" s="72">
        <f t="shared" ca="1" si="50"/>
        <v>-2.6160423320653603E-8</v>
      </c>
      <c r="BC29" s="19">
        <f t="shared" ca="1" si="51"/>
        <v>2.3329644730571093E-2</v>
      </c>
      <c r="BD29" s="19">
        <f t="shared" ca="1" si="52"/>
        <v>0.9997278267992471</v>
      </c>
      <c r="BE29" s="19">
        <f t="shared" ca="1" si="53"/>
        <v>2.3331761529053464E-2</v>
      </c>
      <c r="BF29" s="19">
        <f t="shared" ca="1" si="54"/>
        <v>0.83696506187504016</v>
      </c>
      <c r="BG29" s="19">
        <f t="shared" ca="1" si="55"/>
        <v>0.16303493812495984</v>
      </c>
      <c r="BH29" s="19">
        <f t="shared" ca="1" si="56"/>
        <v>-2.4722328236639513</v>
      </c>
      <c r="BI29" s="72">
        <f t="shared" ca="1" si="57"/>
        <v>1.3705847773519969E-4</v>
      </c>
      <c r="BJ29" s="72">
        <f t="shared" ca="1" si="58"/>
        <v>2.7237621959538567E-2</v>
      </c>
      <c r="BK29" s="72">
        <f t="shared" ca="1" si="59"/>
        <v>-6.2849569298917274E-11</v>
      </c>
      <c r="BL29" s="72">
        <f t="shared" ca="1" si="60"/>
        <v>1.0987734343703749E-3</v>
      </c>
      <c r="BM29" s="72">
        <f t="shared" ca="1" si="61"/>
        <v>1.0002746367921553</v>
      </c>
      <c r="BN29" s="72">
        <f t="shared" ca="1" si="62"/>
        <v>2.7454254150733091E-4</v>
      </c>
      <c r="BO29" s="72">
        <f t="shared" ca="1" si="63"/>
        <v>-1.5829672100337258E-5</v>
      </c>
      <c r="BP29" s="72">
        <f t="shared" ca="1" si="64"/>
        <v>148455.61457950543</v>
      </c>
      <c r="BQ29" s="72">
        <f t="shared" ca="1" si="65"/>
        <v>1.4109108426344881</v>
      </c>
      <c r="BR29" s="72">
        <f t="shared" ca="1" si="66"/>
        <v>-1.7161906175039925</v>
      </c>
      <c r="BS29" s="72">
        <f t="shared" ca="1" si="67"/>
        <v>1.4254020360858006</v>
      </c>
      <c r="BT29" s="72">
        <f t="shared" ca="1" si="68"/>
        <v>80.839236552202806</v>
      </c>
      <c r="BU29" s="72">
        <f t="shared" ca="1" si="70"/>
        <v>-98.33047922292937</v>
      </c>
      <c r="BV29" s="72">
        <f t="shared" ca="1" si="69"/>
        <v>81.669520777070659</v>
      </c>
    </row>
    <row r="30" spans="1:74">
      <c r="A30" s="13">
        <f ca="1">'MGRS to'!AO30</f>
        <v>35.780765458455718</v>
      </c>
      <c r="B30" s="13">
        <f ca="1">'MGRS to'!AP30</f>
        <v>-5.8088916271779709</v>
      </c>
      <c r="C30" s="19">
        <f t="shared" ca="1" si="0"/>
        <v>0.62449216613391056</v>
      </c>
      <c r="D30" s="19">
        <f t="shared" ca="1" si="0"/>
        <v>-0.10138428478578651</v>
      </c>
      <c r="E30" s="19">
        <f t="shared" ca="1" si="1"/>
        <v>0.56273144760854077</v>
      </c>
      <c r="F30" s="19">
        <f t="shared" ca="1" si="2"/>
        <v>0.62289999739749402</v>
      </c>
      <c r="G30" s="19">
        <f t="shared" ca="1" si="3"/>
        <v>9.4980677568693855E-3</v>
      </c>
      <c r="H30" s="19">
        <f t="shared" ca="1" si="4"/>
        <v>9.4980677568693855E-3</v>
      </c>
      <c r="I30" s="19">
        <f t="shared" ca="1" si="5"/>
        <v>0</v>
      </c>
      <c r="J30" s="19">
        <f t="shared" ca="1" si="6"/>
        <v>6.0644425158699285E-2</v>
      </c>
      <c r="K30" s="19">
        <f t="shared" ca="1" si="7"/>
        <v>0.9981594330051542</v>
      </c>
      <c r="L30" s="19">
        <f t="shared" ca="1" si="8"/>
        <v>6.0681659282023792E-2</v>
      </c>
      <c r="M30" s="19">
        <f t="shared" ca="1" si="9"/>
        <v>0.10758797278942189</v>
      </c>
      <c r="N30" s="19">
        <f t="shared" ca="1" si="10"/>
        <v>0.89241202721057811</v>
      </c>
      <c r="O30" s="19">
        <f t="shared" ca="1" si="11"/>
        <v>0.30063580487116148</v>
      </c>
      <c r="P30" s="72">
        <f t="shared" ca="1" si="12"/>
        <v>7.4885150578715741E-4</v>
      </c>
      <c r="Q30" s="72">
        <f t="shared" ca="1" si="13"/>
        <v>9.5199454971837544E-3</v>
      </c>
      <c r="R30" s="72">
        <f t="shared" ca="1" si="14"/>
        <v>2.1877740314368843E-5</v>
      </c>
      <c r="S30" s="19">
        <f t="shared" ca="1" si="15"/>
        <v>6.0646777268119893E-2</v>
      </c>
      <c r="T30" s="19">
        <f t="shared" ca="1" si="16"/>
        <v>0.99815929009702209</v>
      </c>
      <c r="U30" s="19">
        <f t="shared" ca="1" si="17"/>
        <v>6.068401572881095E-2</v>
      </c>
      <c r="V30" s="19">
        <f t="shared" ca="1" si="18"/>
        <v>0.10783159993784441</v>
      </c>
      <c r="W30" s="19">
        <f t="shared" ca="1" si="19"/>
        <v>0.89216840006215559</v>
      </c>
      <c r="X30" s="19">
        <f t="shared" ca="1" si="20"/>
        <v>0.30044518705664658</v>
      </c>
      <c r="Y30" s="72">
        <f t="shared" ca="1" si="21"/>
        <v>7.4864752857961223E-4</v>
      </c>
      <c r="Z30" s="72">
        <f t="shared" ca="1" si="22"/>
        <v>9.5199958896484086E-3</v>
      </c>
      <c r="AA30" s="72">
        <f t="shared" ca="1" si="23"/>
        <v>5.0392464654228086E-8</v>
      </c>
      <c r="AB30" s="19">
        <f t="shared" ca="1" si="24"/>
        <v>6.06467826920319E-2</v>
      </c>
      <c r="AC30" s="19">
        <f t="shared" ca="1" si="25"/>
        <v>0.9981592897674727</v>
      </c>
      <c r="AD30" s="19">
        <f t="shared" ca="1" si="26"/>
        <v>6.0684021162725213E-2</v>
      </c>
      <c r="AE30" s="19">
        <f t="shared" ca="1" si="27"/>
        <v>0.10783216106778144</v>
      </c>
      <c r="AF30" s="19">
        <f t="shared" ca="1" si="28"/>
        <v>0.89216783893221852</v>
      </c>
      <c r="AG30" s="19">
        <f t="shared" ca="1" si="29"/>
        <v>0.30044474789904974</v>
      </c>
      <c r="AH30" s="72">
        <f t="shared" ca="1" si="30"/>
        <v>7.4864705877241398E-4</v>
      </c>
      <c r="AI30" s="72">
        <f t="shared" ca="1" si="31"/>
        <v>9.5199960057207426E-3</v>
      </c>
      <c r="AJ30" s="72">
        <f t="shared" ca="1" si="32"/>
        <v>1.1607233403598816E-10</v>
      </c>
      <c r="AK30" s="19">
        <f t="shared" ca="1" si="33"/>
        <v>6.0646782704525122E-2</v>
      </c>
      <c r="AL30" s="19">
        <f t="shared" ca="1" si="34"/>
        <v>0.99815928976671364</v>
      </c>
      <c r="AM30" s="19">
        <f t="shared" ca="1" si="35"/>
        <v>6.0684021175241479E-2</v>
      </c>
      <c r="AN30" s="19">
        <f t="shared" ca="1" si="36"/>
        <v>0.10783216236026952</v>
      </c>
      <c r="AO30" s="19">
        <f t="shared" ca="1" si="37"/>
        <v>0.98837222476070852</v>
      </c>
      <c r="AP30" s="19">
        <f t="shared" ca="1" si="38"/>
        <v>1.1627775239291482E-2</v>
      </c>
      <c r="AQ30" s="72">
        <f t="shared" ca="1" si="39"/>
        <v>8.2917487168114698E-4</v>
      </c>
      <c r="AR30" s="72">
        <f t="shared" ca="1" si="40"/>
        <v>9.5199895125372969E-3</v>
      </c>
      <c r="AS30" s="72">
        <f t="shared" ca="1" si="41"/>
        <v>-6.4931834457826465E-9</v>
      </c>
      <c r="AT30" s="19">
        <f t="shared" ca="1" si="42"/>
        <v>6.0646782005640172E-2</v>
      </c>
      <c r="AU30" s="19">
        <f t="shared" ca="1" si="43"/>
        <v>0.9981592898091769</v>
      </c>
      <c r="AV30" s="19">
        <f t="shared" ca="1" si="44"/>
        <v>6.0684020475067713E-2</v>
      </c>
      <c r="AW30" s="19">
        <f t="shared" ca="1" si="45"/>
        <v>0.10783209005741203</v>
      </c>
      <c r="AX30" s="19">
        <f t="shared" ca="1" si="46"/>
        <v>0.89216790994258799</v>
      </c>
      <c r="AY30" s="19">
        <f t="shared" ca="1" si="47"/>
        <v>0.30044480347398583</v>
      </c>
      <c r="AZ30" s="72">
        <f t="shared" ca="1" si="48"/>
        <v>7.4864711822599254E-4</v>
      </c>
      <c r="BA30" s="72">
        <f t="shared" ca="1" si="49"/>
        <v>9.5199959910319161E-3</v>
      </c>
      <c r="BB30" s="72">
        <f t="shared" ca="1" si="50"/>
        <v>6.4784946192386617E-9</v>
      </c>
      <c r="BC30" s="19">
        <f t="shared" ca="1" si="51"/>
        <v>6.0646782702944144E-2</v>
      </c>
      <c r="BD30" s="19">
        <f t="shared" ca="1" si="52"/>
        <v>0.99815928976680968</v>
      </c>
      <c r="BE30" s="19">
        <f t="shared" ca="1" si="53"/>
        <v>6.0684021173657586E-2</v>
      </c>
      <c r="BF30" s="19">
        <f t="shared" ca="1" si="54"/>
        <v>0.10783216219670651</v>
      </c>
      <c r="BG30" s="19">
        <f t="shared" ca="1" si="55"/>
        <v>0.89216783780329345</v>
      </c>
      <c r="BH30" s="19">
        <f t="shared" ca="1" si="56"/>
        <v>0.3004447470155176</v>
      </c>
      <c r="BI30" s="72">
        <f t="shared" ca="1" si="57"/>
        <v>7.4864705782721921E-4</v>
      </c>
      <c r="BJ30" s="72">
        <f t="shared" ca="1" si="58"/>
        <v>9.5199960059542676E-3</v>
      </c>
      <c r="BK30" s="72">
        <f t="shared" ca="1" si="59"/>
        <v>1.4922351548873891E-11</v>
      </c>
      <c r="BL30" s="72">
        <f t="shared" ca="1" si="60"/>
        <v>6.0127622364389332E-3</v>
      </c>
      <c r="BM30" s="72">
        <f t="shared" ca="1" si="61"/>
        <v>1.0015015001044838</v>
      </c>
      <c r="BN30" s="72">
        <f t="shared" ca="1" si="62"/>
        <v>1.4986870445959273E-3</v>
      </c>
      <c r="BO30" s="72">
        <f t="shared" ca="1" si="63"/>
        <v>2.7279712602361025E-5</v>
      </c>
      <c r="BP30" s="72">
        <f t="shared" ca="1" si="64"/>
        <v>386158.82988972939</v>
      </c>
      <c r="BQ30" s="72">
        <f t="shared" ca="1" si="65"/>
        <v>0.12724552584634582</v>
      </c>
      <c r="BR30" s="72">
        <f t="shared" ca="1" si="66"/>
        <v>-3.0090258922001349</v>
      </c>
      <c r="BS30" s="72">
        <f t="shared" ca="1" si="67"/>
        <v>0.13256676138965817</v>
      </c>
      <c r="BT30" s="72">
        <f t="shared" ca="1" si="68"/>
        <v>7.2906315929184302</v>
      </c>
      <c r="BU30" s="72">
        <f t="shared" ca="1" si="70"/>
        <v>-172.40448406865477</v>
      </c>
      <c r="BV30" s="72">
        <f t="shared" ca="1" si="69"/>
        <v>7.5955159313452327</v>
      </c>
    </row>
    <row r="31" spans="1:74">
      <c r="A31" s="13">
        <f ca="1">'MGRS to'!AO31</f>
        <v>35.774669952472166</v>
      </c>
      <c r="B31" s="13">
        <f ca="1">'MGRS to'!AP31</f>
        <v>-5.8070844634271159</v>
      </c>
      <c r="C31" s="19">
        <f t="shared" ca="1" si="0"/>
        <v>0.62438577948492258</v>
      </c>
      <c r="D31" s="19">
        <f t="shared" ca="1" si="0"/>
        <v>-0.10135274382821141</v>
      </c>
      <c r="E31" s="19">
        <f t="shared" ca="1" si="1"/>
        <v>0.62289999739749402</v>
      </c>
      <c r="F31" s="19">
        <f t="shared" ca="1" si="2"/>
        <v>0.62279372427046908</v>
      </c>
      <c r="G31" s="19">
        <f t="shared" ca="1" si="3"/>
        <v>3.1540957575099116E-5</v>
      </c>
      <c r="H31" s="19">
        <f t="shared" ca="1" si="4"/>
        <v>3.1540957575099116E-5</v>
      </c>
      <c r="I31" s="19">
        <f t="shared" ca="1" si="5"/>
        <v>0</v>
      </c>
      <c r="J31" s="19">
        <f t="shared" ca="1" si="6"/>
        <v>1.0931729572876973E-4</v>
      </c>
      <c r="K31" s="19">
        <f t="shared" ca="1" si="7"/>
        <v>0.99999999402486439</v>
      </c>
      <c r="L31" s="19">
        <f t="shared" ca="1" si="8"/>
        <v>1.0931729594649829E-4</v>
      </c>
      <c r="M31" s="19">
        <f t="shared" ca="1" si="9"/>
        <v>0.1903419251985583</v>
      </c>
      <c r="N31" s="19">
        <f t="shared" ca="1" si="10"/>
        <v>0.8096580748014417</v>
      </c>
      <c r="O31" s="19">
        <f t="shared" ca="1" si="11"/>
        <v>0.15940567707097375</v>
      </c>
      <c r="P31" s="72">
        <f t="shared" ca="1" si="12"/>
        <v>6.7955123905407333E-4</v>
      </c>
      <c r="Q31" s="72">
        <f t="shared" ca="1" si="13"/>
        <v>3.1610681856539422E-5</v>
      </c>
      <c r="R31" s="72">
        <f t="shared" ca="1" si="14"/>
        <v>6.9724281440306185E-8</v>
      </c>
      <c r="S31" s="19">
        <f t="shared" ca="1" si="15"/>
        <v>1.0933058104430949E-4</v>
      </c>
      <c r="T31" s="19">
        <f t="shared" ca="1" si="16"/>
        <v>0.999999994023412</v>
      </c>
      <c r="U31" s="19">
        <f t="shared" ca="1" si="17"/>
        <v>1.0933058126211744E-4</v>
      </c>
      <c r="V31" s="19">
        <f t="shared" ca="1" si="18"/>
        <v>0.19073951355027824</v>
      </c>
      <c r="W31" s="19">
        <f t="shared" ca="1" si="19"/>
        <v>0.80926048644972171</v>
      </c>
      <c r="X31" s="19">
        <f t="shared" ca="1" si="20"/>
        <v>0.15899269445818809</v>
      </c>
      <c r="Y31" s="72">
        <f t="shared" ca="1" si="21"/>
        <v>6.7921821876297777E-4</v>
      </c>
      <c r="Z31" s="72">
        <f t="shared" ca="1" si="22"/>
        <v>3.1610835988657034E-5</v>
      </c>
      <c r="AA31" s="72">
        <f t="shared" ca="1" si="23"/>
        <v>1.5413211761186639E-10</v>
      </c>
      <c r="AB31" s="19">
        <f t="shared" ca="1" si="24"/>
        <v>1.0933061044344011E-4</v>
      </c>
      <c r="AC31" s="19">
        <f t="shared" ca="1" si="25"/>
        <v>0.99999999402340878</v>
      </c>
      <c r="AD31" s="19">
        <f t="shared" ca="1" si="26"/>
        <v>1.0933061066124824E-4</v>
      </c>
      <c r="AE31" s="19">
        <f t="shared" ca="1" si="27"/>
        <v>0.19074039229635883</v>
      </c>
      <c r="AF31" s="19">
        <f t="shared" ca="1" si="28"/>
        <v>0.80925960770364114</v>
      </c>
      <c r="AG31" s="19">
        <f t="shared" ca="1" si="29"/>
        <v>0.1589917812384205</v>
      </c>
      <c r="AH31" s="72">
        <f t="shared" ca="1" si="30"/>
        <v>6.7921748272388655E-4</v>
      </c>
      <c r="AI31" s="72">
        <f t="shared" ca="1" si="31"/>
        <v>3.1610836329380658E-5</v>
      </c>
      <c r="AJ31" s="72">
        <f t="shared" ca="1" si="32"/>
        <v>3.4072362444480253E-13</v>
      </c>
      <c r="AK31" s="19">
        <f t="shared" ca="1" si="33"/>
        <v>1.0933061050843483E-4</v>
      </c>
      <c r="AL31" s="19">
        <f t="shared" ca="1" si="34"/>
        <v>0.99999999402340878</v>
      </c>
      <c r="AM31" s="19">
        <f t="shared" ca="1" si="35"/>
        <v>1.0933061072624296E-4</v>
      </c>
      <c r="AN31" s="19">
        <f t="shared" ca="1" si="36"/>
        <v>0.19074039423890063</v>
      </c>
      <c r="AO31" s="19">
        <f t="shared" ca="1" si="37"/>
        <v>0.96361810200558873</v>
      </c>
      <c r="AP31" s="19">
        <f t="shared" ca="1" si="38"/>
        <v>3.6381897994411272E-2</v>
      </c>
      <c r="AQ31" s="72">
        <f t="shared" ca="1" si="39"/>
        <v>8.0845817874532124E-4</v>
      </c>
      <c r="AR31" s="72">
        <f t="shared" ca="1" si="40"/>
        <v>3.1610821782913742E-5</v>
      </c>
      <c r="AS31" s="72">
        <f t="shared" ca="1" si="41"/>
        <v>-1.4546466915938468E-11</v>
      </c>
      <c r="AT31" s="19">
        <f t="shared" ca="1" si="42"/>
        <v>1.0933060773384064E-4</v>
      </c>
      <c r="AU31" s="19">
        <f t="shared" ca="1" si="43"/>
        <v>0.99999999402340911</v>
      </c>
      <c r="AV31" s="19">
        <f t="shared" ca="1" si="44"/>
        <v>1.0933060795164875E-4</v>
      </c>
      <c r="AW31" s="19">
        <f t="shared" ca="1" si="45"/>
        <v>0.19074031130585062</v>
      </c>
      <c r="AX31" s="19">
        <f t="shared" ca="1" si="46"/>
        <v>0.80925968869414944</v>
      </c>
      <c r="AY31" s="19">
        <f t="shared" ca="1" si="47"/>
        <v>0.1589918654063136</v>
      </c>
      <c r="AZ31" s="72">
        <f t="shared" ca="1" si="48"/>
        <v>6.7921755056166318E-4</v>
      </c>
      <c r="BA31" s="72">
        <f t="shared" ca="1" si="49"/>
        <v>3.1610836297977515E-5</v>
      </c>
      <c r="BB31" s="72">
        <f t="shared" ca="1" si="50"/>
        <v>1.4515063772506474E-11</v>
      </c>
      <c r="BC31" s="19">
        <f t="shared" ca="1" si="51"/>
        <v>1.0933061050244452E-4</v>
      </c>
      <c r="BD31" s="19">
        <f t="shared" ca="1" si="52"/>
        <v>0.99999999402340878</v>
      </c>
      <c r="BE31" s="19">
        <f t="shared" ca="1" si="53"/>
        <v>1.0933061072025265E-4</v>
      </c>
      <c r="BF31" s="19">
        <f t="shared" ca="1" si="54"/>
        <v>0.19074039405986429</v>
      </c>
      <c r="BG31" s="19">
        <f t="shared" ca="1" si="55"/>
        <v>0.80925960594013568</v>
      </c>
      <c r="BH31" s="19">
        <f t="shared" ca="1" si="56"/>
        <v>0.15899177940572984</v>
      </c>
      <c r="BI31" s="72">
        <f t="shared" ca="1" si="57"/>
        <v>6.7921748124677179E-4</v>
      </c>
      <c r="BJ31" s="72">
        <f t="shared" ca="1" si="58"/>
        <v>3.1610836330064437E-5</v>
      </c>
      <c r="BK31" s="72">
        <f t="shared" ca="1" si="59"/>
        <v>3.2086922637127036E-14</v>
      </c>
      <c r="BL31" s="72">
        <f t="shared" ca="1" si="60"/>
        <v>5.4540024778892979E-3</v>
      </c>
      <c r="BM31" s="72">
        <f t="shared" ca="1" si="61"/>
        <v>1.0013621094282297</v>
      </c>
      <c r="BN31" s="72">
        <f t="shared" ca="1" si="62"/>
        <v>1.3597940350338039E-3</v>
      </c>
      <c r="BO31" s="72">
        <f t="shared" ca="1" si="63"/>
        <v>2.3588848774277209E-8</v>
      </c>
      <c r="BP31" s="72">
        <f t="shared" ca="1" si="64"/>
        <v>695.78410917832548</v>
      </c>
      <c r="BQ31" s="72">
        <f t="shared" ca="1" si="65"/>
        <v>2.9055398473410308</v>
      </c>
      <c r="BR31" s="72">
        <f t="shared" ca="1" si="66"/>
        <v>-0.23603436607368786</v>
      </c>
      <c r="BS31" s="72">
        <f t="shared" ca="1" si="67"/>
        <v>2.9055582875161052</v>
      </c>
      <c r="BT31" s="72">
        <f t="shared" ca="1" si="68"/>
        <v>166.47517045972654</v>
      </c>
      <c r="BU31" s="72">
        <f t="shared" ca="1" si="70"/>
        <v>-13.523772996068178</v>
      </c>
      <c r="BV31" s="72">
        <f t="shared" ca="1" si="69"/>
        <v>166.47622700393185</v>
      </c>
    </row>
    <row r="32" spans="1:74">
      <c r="A32" s="13">
        <f ca="1">'MGRS to'!AO32</f>
        <v>35.776195163813512</v>
      </c>
      <c r="B32" s="13">
        <f ca="1">'MGRS to'!AP32</f>
        <v>-5.8127786918564093</v>
      </c>
      <c r="C32" s="19">
        <f t="shared" ca="1" si="0"/>
        <v>0.6244123994446179</v>
      </c>
      <c r="D32" s="19">
        <f t="shared" ca="1" si="0"/>
        <v>-0.10145212686266325</v>
      </c>
      <c r="E32" s="19">
        <f t="shared" ca="1" si="1"/>
        <v>0.62279372427046908</v>
      </c>
      <c r="F32" s="19">
        <f t="shared" ca="1" si="2"/>
        <v>0.62282031581806319</v>
      </c>
      <c r="G32" s="19">
        <f t="shared" ca="1" si="3"/>
        <v>-9.9383034451838714E-5</v>
      </c>
      <c r="H32" s="19">
        <f t="shared" ca="1" si="4"/>
        <v>-9.9383034451838714E-5</v>
      </c>
      <c r="I32" s="19">
        <f t="shared" ca="1" si="5"/>
        <v>0</v>
      </c>
      <c r="J32" s="19">
        <f t="shared" ca="1" si="6"/>
        <v>8.4990362220930751E-5</v>
      </c>
      <c r="K32" s="19">
        <f t="shared" ca="1" si="7"/>
        <v>0.99999999638831916</v>
      </c>
      <c r="L32" s="19">
        <f t="shared" ca="1" si="8"/>
        <v>8.4990362323250095E-5</v>
      </c>
      <c r="M32" s="19">
        <f t="shared" ca="1" si="9"/>
        <v>-0.77146439989288751</v>
      </c>
      <c r="N32" s="19">
        <f t="shared" ca="1" si="10"/>
        <v>1.7714643998928876</v>
      </c>
      <c r="O32" s="19">
        <f t="shared" ca="1" si="11"/>
        <v>0.61584411100506598</v>
      </c>
      <c r="P32" s="72">
        <f t="shared" ca="1" si="12"/>
        <v>1.4832102866013965E-3</v>
      </c>
      <c r="Q32" s="72">
        <f t="shared" ca="1" si="13"/>
        <v>-9.9602742875242982E-5</v>
      </c>
      <c r="R32" s="72">
        <f t="shared" ca="1" si="14"/>
        <v>-2.1970842340426802E-7</v>
      </c>
      <c r="S32" s="19">
        <f t="shared" ca="1" si="15"/>
        <v>8.5159877751493819E-5</v>
      </c>
      <c r="T32" s="19">
        <f t="shared" ca="1" si="16"/>
        <v>0.99999999637389758</v>
      </c>
      <c r="U32" s="19">
        <f t="shared" ca="1" si="17"/>
        <v>8.5159877854426631E-5</v>
      </c>
      <c r="V32" s="19">
        <f t="shared" ca="1" si="18"/>
        <v>-0.77163085627245243</v>
      </c>
      <c r="W32" s="19">
        <f t="shared" ca="1" si="19"/>
        <v>1.7716308562724525</v>
      </c>
      <c r="X32" s="19">
        <f t="shared" ca="1" si="20"/>
        <v>0.61588020496453466</v>
      </c>
      <c r="Y32" s="72">
        <f t="shared" ca="1" si="21"/>
        <v>1.4833490354906262E-3</v>
      </c>
      <c r="Z32" s="72">
        <f t="shared" ca="1" si="22"/>
        <v>-9.9603228589882525E-5</v>
      </c>
      <c r="AA32" s="72">
        <f t="shared" ca="1" si="23"/>
        <v>-4.8571463954279366E-10</v>
      </c>
      <c r="AB32" s="19">
        <f t="shared" ca="1" si="24"/>
        <v>8.5160252543969045E-5</v>
      </c>
      <c r="AC32" s="19">
        <f t="shared" ca="1" si="25"/>
        <v>0.99999999637386572</v>
      </c>
      <c r="AD32" s="19">
        <f t="shared" ca="1" si="26"/>
        <v>8.5160252646903213E-5</v>
      </c>
      <c r="AE32" s="19">
        <f t="shared" ca="1" si="27"/>
        <v>-0.77163122316082322</v>
      </c>
      <c r="AF32" s="19">
        <f t="shared" ca="1" si="28"/>
        <v>1.7716312231608233</v>
      </c>
      <c r="AG32" s="19">
        <f t="shared" ca="1" si="29"/>
        <v>0.61588028451214372</v>
      </c>
      <c r="AH32" s="72">
        <f t="shared" ca="1" si="30"/>
        <v>1.4833493413084781E-3</v>
      </c>
      <c r="AI32" s="72">
        <f t="shared" ca="1" si="31"/>
        <v>-9.9603229663663428E-5</v>
      </c>
      <c r="AJ32" s="72">
        <f t="shared" ca="1" si="32"/>
        <v>-1.0737809025187367E-12</v>
      </c>
      <c r="AK32" s="19">
        <f t="shared" ca="1" si="33"/>
        <v>8.5160253372533422E-5</v>
      </c>
      <c r="AL32" s="19">
        <f t="shared" ca="1" si="34"/>
        <v>0.99999999637386561</v>
      </c>
      <c r="AM32" s="19">
        <f t="shared" ca="1" si="35"/>
        <v>8.5160253475467603E-5</v>
      </c>
      <c r="AN32" s="19">
        <f t="shared" ca="1" si="36"/>
        <v>-0.77163122397189277</v>
      </c>
      <c r="AO32" s="19">
        <f t="shared" ca="1" si="37"/>
        <v>0.40458525419163871</v>
      </c>
      <c r="AP32" s="19">
        <f t="shared" ca="1" si="38"/>
        <v>0.59541474580836129</v>
      </c>
      <c r="AQ32" s="72">
        <f t="shared" ca="1" si="39"/>
        <v>3.3991644264337367E-4</v>
      </c>
      <c r="AR32" s="72">
        <f t="shared" ca="1" si="40"/>
        <v>-9.96033250777233E-5</v>
      </c>
      <c r="AS32" s="72">
        <f t="shared" ca="1" si="41"/>
        <v>-9.5414059872412846E-11</v>
      </c>
      <c r="AT32" s="19">
        <f t="shared" ca="1" si="42"/>
        <v>8.5160326997019798E-5</v>
      </c>
      <c r="AU32" s="19">
        <f t="shared" ca="1" si="43"/>
        <v>0.99999999637385939</v>
      </c>
      <c r="AV32" s="19">
        <f t="shared" ca="1" si="44"/>
        <v>8.5160327099954237E-5</v>
      </c>
      <c r="AW32" s="19">
        <f t="shared" ca="1" si="45"/>
        <v>-0.77163129604291381</v>
      </c>
      <c r="AX32" s="19">
        <f t="shared" ca="1" si="46"/>
        <v>1.7716312960429139</v>
      </c>
      <c r="AY32" s="19">
        <f t="shared" ca="1" si="47"/>
        <v>0.6158803003142107</v>
      </c>
      <c r="AZ32" s="72">
        <f t="shared" ca="1" si="48"/>
        <v>1.4833494020589577E-3</v>
      </c>
      <c r="BA32" s="72">
        <f t="shared" ca="1" si="49"/>
        <v>-9.9603229876971396E-5</v>
      </c>
      <c r="BB32" s="72">
        <f t="shared" ca="1" si="50"/>
        <v>9.5200751904118974E-11</v>
      </c>
      <c r="BC32" s="19">
        <f t="shared" ca="1" si="51"/>
        <v>8.5160253537125381E-5</v>
      </c>
      <c r="BD32" s="19">
        <f t="shared" ca="1" si="52"/>
        <v>0.99999999637386561</v>
      </c>
      <c r="BE32" s="19">
        <f t="shared" ca="1" si="53"/>
        <v>8.5160253640059562E-5</v>
      </c>
      <c r="BF32" s="19">
        <f t="shared" ca="1" si="54"/>
        <v>-0.77163122413304375</v>
      </c>
      <c r="BG32" s="19">
        <f t="shared" ca="1" si="55"/>
        <v>1.7716312241330439</v>
      </c>
      <c r="BH32" s="19">
        <f t="shared" ca="1" si="56"/>
        <v>0.61588028472293754</v>
      </c>
      <c r="BI32" s="72">
        <f t="shared" ca="1" si="57"/>
        <v>1.4833493421188674E-3</v>
      </c>
      <c r="BJ32" s="72">
        <f t="shared" ca="1" si="58"/>
        <v>-9.9603229666508821E-5</v>
      </c>
      <c r="BK32" s="72">
        <f t="shared" ca="1" si="59"/>
        <v>2.1046257455987344E-13</v>
      </c>
      <c r="BL32" s="72">
        <f t="shared" ca="1" si="60"/>
        <v>1.1939902863559516E-2</v>
      </c>
      <c r="BM32" s="72">
        <f t="shared" ca="1" si="61"/>
        <v>1.0029783261842564</v>
      </c>
      <c r="BN32" s="72">
        <f t="shared" ca="1" si="62"/>
        <v>2.9672776312368544E-3</v>
      </c>
      <c r="BO32" s="72">
        <f t="shared" ca="1" si="63"/>
        <v>1.5558382170602024E-7</v>
      </c>
      <c r="BP32" s="72">
        <f t="shared" ca="1" si="64"/>
        <v>541.96298095918735</v>
      </c>
      <c r="BQ32" s="72">
        <f t="shared" ca="1" si="65"/>
        <v>-1.2518881776171427</v>
      </c>
      <c r="BR32" s="72">
        <f t="shared" ca="1" si="66"/>
        <v>1.8896463756721436</v>
      </c>
      <c r="BS32" s="72">
        <f t="shared" ca="1" si="67"/>
        <v>5.0312390292619362</v>
      </c>
      <c r="BT32" s="72">
        <f t="shared" ca="1" si="68"/>
        <v>288.27209100021378</v>
      </c>
      <c r="BU32" s="72">
        <f t="shared" ca="1" si="70"/>
        <v>108.26876209820625</v>
      </c>
      <c r="BV32" s="72">
        <f t="shared" ca="1" si="69"/>
        <v>288.26876209820625</v>
      </c>
    </row>
    <row r="33" spans="1:74">
      <c r="A33" s="13">
        <f ca="1">'MGRS to'!AO33</f>
        <v>34.925184160890062</v>
      </c>
      <c r="B33" s="13">
        <f ca="1">'MGRS to'!AP33</f>
        <v>-2.3253653968035946</v>
      </c>
      <c r="C33" s="19">
        <f t="shared" ca="1" si="0"/>
        <v>0.60955945547290458</v>
      </c>
      <c r="D33" s="19">
        <f t="shared" ca="1" si="0"/>
        <v>-4.0585282486167149E-2</v>
      </c>
      <c r="E33" s="19">
        <f t="shared" ca="1" si="1"/>
        <v>0.62282031581806319</v>
      </c>
      <c r="F33" s="19">
        <f t="shared" ca="1" si="2"/>
        <v>0.60798392240498678</v>
      </c>
      <c r="G33" s="19">
        <f t="shared" ca="1" si="3"/>
        <v>6.0866844376496101E-2</v>
      </c>
      <c r="H33" s="19">
        <f t="shared" ca="1" si="4"/>
        <v>6.0866844376496101E-2</v>
      </c>
      <c r="I33" s="19">
        <f t="shared" ca="1" si="5"/>
        <v>0</v>
      </c>
      <c r="J33" s="19">
        <f t="shared" ca="1" si="6"/>
        <v>5.1840714485726427E-2</v>
      </c>
      <c r="K33" s="19">
        <f t="shared" ca="1" si="7"/>
        <v>0.99865536614069683</v>
      </c>
      <c r="L33" s="19">
        <f t="shared" ca="1" si="8"/>
        <v>5.1863962583608141E-2</v>
      </c>
      <c r="M33" s="19">
        <f t="shared" ca="1" si="9"/>
        <v>0.78227987977290314</v>
      </c>
      <c r="N33" s="19">
        <f t="shared" ca="1" si="10"/>
        <v>0.21772012022709686</v>
      </c>
      <c r="O33" s="19">
        <f t="shared" ca="1" si="11"/>
        <v>-2.0622023462488879</v>
      </c>
      <c r="P33" s="72">
        <f t="shared" ca="1" si="12"/>
        <v>1.8300553996978902E-4</v>
      </c>
      <c r="Q33" s="72">
        <f t="shared" ca="1" si="13"/>
        <v>6.1002798838960502E-2</v>
      </c>
      <c r="R33" s="72">
        <f t="shared" ca="1" si="14"/>
        <v>1.3595446246440074E-4</v>
      </c>
      <c r="S33" s="19">
        <f t="shared" ca="1" si="15"/>
        <v>5.1946935274374578E-2</v>
      </c>
      <c r="T33" s="19">
        <f t="shared" ca="1" si="16"/>
        <v>0.99864984650056388</v>
      </c>
      <c r="U33" s="19">
        <f t="shared" ca="1" si="17"/>
        <v>5.1970326686476068E-2</v>
      </c>
      <c r="V33" s="19">
        <f t="shared" ca="1" si="18"/>
        <v>0.78242187400082885</v>
      </c>
      <c r="W33" s="19">
        <f t="shared" ca="1" si="19"/>
        <v>0.21757812599917115</v>
      </c>
      <c r="X33" s="19">
        <f t="shared" ca="1" si="20"/>
        <v>-2.0642054202188294</v>
      </c>
      <c r="Y33" s="72">
        <f t="shared" ca="1" si="21"/>
        <v>1.8288625125778955E-4</v>
      </c>
      <c r="Z33" s="72">
        <f t="shared" ca="1" si="22"/>
        <v>6.1003102386399076E-2</v>
      </c>
      <c r="AA33" s="72">
        <f t="shared" ca="1" si="23"/>
        <v>3.03547438573748E-7</v>
      </c>
      <c r="AB33" s="19">
        <f t="shared" ca="1" si="24"/>
        <v>5.1947172455912384E-2</v>
      </c>
      <c r="AC33" s="19">
        <f t="shared" ca="1" si="25"/>
        <v>0.99864983416302411</v>
      </c>
      <c r="AD33" s="19">
        <f t="shared" ca="1" si="26"/>
        <v>5.1970564188679763E-2</v>
      </c>
      <c r="AE33" s="19">
        <f t="shared" ca="1" si="27"/>
        <v>0.78242219005280655</v>
      </c>
      <c r="AF33" s="19">
        <f t="shared" ca="1" si="28"/>
        <v>0.21757780994719345</v>
      </c>
      <c r="AG33" s="19">
        <f t="shared" ca="1" si="29"/>
        <v>-2.0642098816381234</v>
      </c>
      <c r="AH33" s="72">
        <f t="shared" ca="1" si="30"/>
        <v>1.8288598574385038E-4</v>
      </c>
      <c r="AI33" s="72">
        <f t="shared" ca="1" si="31"/>
        <v>6.1003103064132765E-2</v>
      </c>
      <c r="AJ33" s="72">
        <f t="shared" ca="1" si="32"/>
        <v>6.7773368861434591E-10</v>
      </c>
      <c r="AK33" s="19">
        <f t="shared" ca="1" si="33"/>
        <v>5.1947172985470302E-2</v>
      </c>
      <c r="AL33" s="19">
        <f t="shared" ca="1" si="34"/>
        <v>0.99864983413547792</v>
      </c>
      <c r="AM33" s="19">
        <f t="shared" ca="1" si="35"/>
        <v>5.1970564718953643E-2</v>
      </c>
      <c r="AN33" s="19">
        <f t="shared" ca="1" si="36"/>
        <v>0.78242219075845421</v>
      </c>
      <c r="AO33" s="19">
        <f t="shared" ca="1" si="37"/>
        <v>0.38781551540874115</v>
      </c>
      <c r="AP33" s="19">
        <f t="shared" ca="1" si="38"/>
        <v>0.61218448459125885</v>
      </c>
      <c r="AQ33" s="72">
        <f t="shared" ca="1" si="39"/>
        <v>3.2584088284612919E-4</v>
      </c>
      <c r="AR33" s="72">
        <f t="shared" ca="1" si="40"/>
        <v>6.1003162212736967E-2</v>
      </c>
      <c r="AS33" s="72">
        <f t="shared" ca="1" si="41"/>
        <v>5.9148604202030608E-8</v>
      </c>
      <c r="AT33" s="19">
        <f t="shared" ca="1" si="42"/>
        <v>5.1947219202167987E-2</v>
      </c>
      <c r="AU33" s="19">
        <f t="shared" ca="1" si="43"/>
        <v>0.9986498317314042</v>
      </c>
      <c r="AV33" s="19">
        <f t="shared" ca="1" si="44"/>
        <v>5.1970610998135956E-2</v>
      </c>
      <c r="AW33" s="19">
        <f t="shared" ca="1" si="45"/>
        <v>0.78242225234315677</v>
      </c>
      <c r="AX33" s="19">
        <f t="shared" ca="1" si="46"/>
        <v>0.21757774765684323</v>
      </c>
      <c r="AY33" s="19">
        <f t="shared" ca="1" si="47"/>
        <v>-2.0642107609360889</v>
      </c>
      <c r="AZ33" s="72">
        <f t="shared" ca="1" si="48"/>
        <v>1.8288593341398869E-4</v>
      </c>
      <c r="BA33" s="72">
        <f t="shared" ca="1" si="49"/>
        <v>6.1003103197707687E-2</v>
      </c>
      <c r="BB33" s="72">
        <f t="shared" ca="1" si="50"/>
        <v>-5.9015029280073961E-8</v>
      </c>
      <c r="BC33" s="19">
        <f t="shared" ca="1" si="51"/>
        <v>5.1947173089841182E-2</v>
      </c>
      <c r="BD33" s="19">
        <f t="shared" ca="1" si="52"/>
        <v>0.99864983413004882</v>
      </c>
      <c r="BE33" s="19">
        <f t="shared" ca="1" si="53"/>
        <v>5.1970564823465633E-2</v>
      </c>
      <c r="BF33" s="19">
        <f t="shared" ca="1" si="54"/>
        <v>0.78242219089753073</v>
      </c>
      <c r="BG33" s="19">
        <f t="shared" ca="1" si="55"/>
        <v>0.21757780910246927</v>
      </c>
      <c r="BH33" s="19">
        <f t="shared" ca="1" si="56"/>
        <v>-2.0642098935623467</v>
      </c>
      <c r="BI33" s="72">
        <f t="shared" ca="1" si="57"/>
        <v>1.8288598503420111E-4</v>
      </c>
      <c r="BJ33" s="72">
        <f t="shared" ca="1" si="58"/>
        <v>6.1003103065944184E-2</v>
      </c>
      <c r="BK33" s="72">
        <f t="shared" ca="1" si="59"/>
        <v>-1.3176350288635064E-10</v>
      </c>
      <c r="BL33" s="72">
        <f t="shared" ca="1" si="60"/>
        <v>1.4663649356376931E-3</v>
      </c>
      <c r="BM33" s="72">
        <f t="shared" ca="1" si="61"/>
        <v>1.0003664905035927</v>
      </c>
      <c r="BN33" s="72">
        <f t="shared" ca="1" si="62"/>
        <v>3.6632268328634047E-4</v>
      </c>
      <c r="BO33" s="72">
        <f t="shared" ca="1" si="63"/>
        <v>-3.9267651458208988E-5</v>
      </c>
      <c r="BP33" s="72">
        <f t="shared" ca="1" si="64"/>
        <v>330734.78970164526</v>
      </c>
      <c r="BQ33" s="72">
        <f t="shared" ca="1" si="65"/>
        <v>1.843806224855508</v>
      </c>
      <c r="BR33" s="72">
        <f t="shared" ca="1" si="66"/>
        <v>-1.2625619189401267</v>
      </c>
      <c r="BS33" s="72">
        <f t="shared" ca="1" si="67"/>
        <v>1.8790307346496664</v>
      </c>
      <c r="BT33" s="72">
        <f t="shared" ca="1" si="68"/>
        <v>105.64231492416985</v>
      </c>
      <c r="BU33" s="72">
        <f t="shared" ca="1" si="70"/>
        <v>-72.339469329207617</v>
      </c>
      <c r="BV33" s="72">
        <f t="shared" ca="1" si="69"/>
        <v>107.66053067079235</v>
      </c>
    </row>
    <row r="34" spans="1:74">
      <c r="A34" s="13">
        <f ca="1">'MGRS to'!AO34</f>
        <v>34.926746720257292</v>
      </c>
      <c r="B34" s="13">
        <f ca="1">'MGRS to'!AP34</f>
        <v>-2.3340020767178822</v>
      </c>
      <c r="C34" s="19">
        <f t="shared" ca="1" si="0"/>
        <v>0.60958672727862062</v>
      </c>
      <c r="D34" s="19">
        <f t="shared" ca="1" si="0"/>
        <v>-4.0736020987112334E-2</v>
      </c>
      <c r="E34" s="19">
        <f t="shared" ca="1" si="1"/>
        <v>0.60798392240498678</v>
      </c>
      <c r="F34" s="19">
        <f t="shared" ca="1" si="2"/>
        <v>0.6080111625454242</v>
      </c>
      <c r="G34" s="19">
        <f t="shared" ca="1" si="3"/>
        <v>-1.5073850094518559E-4</v>
      </c>
      <c r="H34" s="19">
        <f t="shared" ca="1" si="4"/>
        <v>-1.5073850094518559E-4</v>
      </c>
      <c r="I34" s="19">
        <f t="shared" ca="1" si="5"/>
        <v>0</v>
      </c>
      <c r="J34" s="19">
        <f t="shared" ca="1" si="6"/>
        <v>1.2668838295030937E-4</v>
      </c>
      <c r="K34" s="19">
        <f t="shared" ca="1" si="7"/>
        <v>0.99999999197502665</v>
      </c>
      <c r="L34" s="19">
        <f t="shared" ca="1" si="8"/>
        <v>1.2668838328919969E-4</v>
      </c>
      <c r="M34" s="19">
        <f t="shared" ca="1" si="9"/>
        <v>-0.80159542884055202</v>
      </c>
      <c r="N34" s="19">
        <f t="shared" ca="1" si="10"/>
        <v>1.801595428840552</v>
      </c>
      <c r="O34" s="19">
        <f t="shared" ca="1" si="11"/>
        <v>0.63776771956947753</v>
      </c>
      <c r="P34" s="72">
        <f t="shared" ca="1" si="12"/>
        <v>1.5083239532591864E-3</v>
      </c>
      <c r="Q34" s="72">
        <f t="shared" ca="1" si="13"/>
        <v>-1.5107880204221275E-4</v>
      </c>
      <c r="R34" s="72">
        <f t="shared" ca="1" si="14"/>
        <v>-3.4030109702715334E-7</v>
      </c>
      <c r="S34" s="19">
        <f t="shared" ca="1" si="15"/>
        <v>1.2696118095684679E-4</v>
      </c>
      <c r="T34" s="19">
        <f t="shared" ca="1" si="16"/>
        <v>0.99999999194042921</v>
      </c>
      <c r="U34" s="19">
        <f t="shared" ca="1" si="17"/>
        <v>1.2696118129793099E-4</v>
      </c>
      <c r="V34" s="19">
        <f t="shared" ca="1" si="18"/>
        <v>-0.8016788235504162</v>
      </c>
      <c r="W34" s="19">
        <f t="shared" ca="1" si="19"/>
        <v>1.8016788235504162</v>
      </c>
      <c r="X34" s="19">
        <f t="shared" ca="1" si="20"/>
        <v>0.63778448626092799</v>
      </c>
      <c r="Y34" s="72">
        <f t="shared" ca="1" si="21"/>
        <v>1.5083934559278083E-3</v>
      </c>
      <c r="Z34" s="72">
        <f t="shared" ca="1" si="22"/>
        <v>-1.5107957029212611E-4</v>
      </c>
      <c r="AA34" s="72">
        <f t="shared" ca="1" si="23"/>
        <v>-7.6824991336534205E-10</v>
      </c>
      <c r="AB34" s="19">
        <f t="shared" ca="1" si="24"/>
        <v>1.2696179684659718E-4</v>
      </c>
      <c r="AC34" s="19">
        <f t="shared" ca="1" si="25"/>
        <v>0.99999999194035083</v>
      </c>
      <c r="AD34" s="19">
        <f t="shared" ca="1" si="26"/>
        <v>1.2696179718768637E-4</v>
      </c>
      <c r="AE34" s="19">
        <f t="shared" ca="1" si="27"/>
        <v>-0.80167901121099328</v>
      </c>
      <c r="AF34" s="19">
        <f t="shared" ca="1" si="28"/>
        <v>1.8016790112109933</v>
      </c>
      <c r="AG34" s="19">
        <f t="shared" ca="1" si="29"/>
        <v>0.63778452398875252</v>
      </c>
      <c r="AH34" s="72">
        <f t="shared" ca="1" si="30"/>
        <v>1.5083936123275151E-3</v>
      </c>
      <c r="AI34" s="72">
        <f t="shared" ca="1" si="31"/>
        <v>-1.5107957202649587E-4</v>
      </c>
      <c r="AJ34" s="72">
        <f t="shared" ca="1" si="32"/>
        <v>-1.7343697550180337E-12</v>
      </c>
      <c r="AK34" s="19">
        <f t="shared" ca="1" si="33"/>
        <v>1.2696179823700244E-4</v>
      </c>
      <c r="AL34" s="19">
        <f t="shared" ca="1" si="34"/>
        <v>0.99999999194035083</v>
      </c>
      <c r="AM34" s="19">
        <f t="shared" ca="1" si="35"/>
        <v>1.2696179857809163E-4</v>
      </c>
      <c r="AN34" s="19">
        <f t="shared" ca="1" si="36"/>
        <v>-0.80167901163466115</v>
      </c>
      <c r="AO34" s="19">
        <f t="shared" ca="1" si="37"/>
        <v>0.35731076230447278</v>
      </c>
      <c r="AP34" s="19">
        <f t="shared" ca="1" si="38"/>
        <v>0.64268923769552722</v>
      </c>
      <c r="AQ34" s="72">
        <f t="shared" ca="1" si="39"/>
        <v>3.0023389785028334E-4</v>
      </c>
      <c r="AR34" s="72">
        <f t="shared" ca="1" si="40"/>
        <v>-1.5107972214275356E-4</v>
      </c>
      <c r="AS34" s="72">
        <f t="shared" ca="1" si="41"/>
        <v>-1.5011625769485379E-10</v>
      </c>
      <c r="AT34" s="19">
        <f t="shared" ca="1" si="42"/>
        <v>1.2696191858206272E-4</v>
      </c>
      <c r="AU34" s="19">
        <f t="shared" ca="1" si="43"/>
        <v>0.99999999194033551</v>
      </c>
      <c r="AV34" s="19">
        <f t="shared" ca="1" si="44"/>
        <v>1.2696191892315288E-4</v>
      </c>
      <c r="AW34" s="19">
        <f t="shared" ca="1" si="45"/>
        <v>-0.80167904830323433</v>
      </c>
      <c r="AX34" s="19">
        <f t="shared" ca="1" si="46"/>
        <v>1.8016790483032343</v>
      </c>
      <c r="AY34" s="19">
        <f t="shared" ca="1" si="47"/>
        <v>0.63778453144588299</v>
      </c>
      <c r="AZ34" s="72">
        <f t="shared" ca="1" si="48"/>
        <v>1.5083936432408571E-3</v>
      </c>
      <c r="BA34" s="72">
        <f t="shared" ca="1" si="49"/>
        <v>-1.5107957236930767E-4</v>
      </c>
      <c r="BB34" s="72">
        <f t="shared" ca="1" si="50"/>
        <v>1.4977344589702478E-10</v>
      </c>
      <c r="BC34" s="19">
        <f t="shared" ca="1" si="51"/>
        <v>1.2696179851183416E-4</v>
      </c>
      <c r="BD34" s="19">
        <f t="shared" ca="1" si="52"/>
        <v>0.99999999194035061</v>
      </c>
      <c r="BE34" s="19">
        <f t="shared" ca="1" si="53"/>
        <v>1.2696179885292338E-4</v>
      </c>
      <c r="BF34" s="19">
        <f t="shared" ca="1" si="54"/>
        <v>-0.80167901171835698</v>
      </c>
      <c r="BG34" s="19">
        <f t="shared" ca="1" si="55"/>
        <v>1.801679011718357</v>
      </c>
      <c r="BH34" s="19">
        <f t="shared" ca="1" si="56"/>
        <v>0.63778452409075437</v>
      </c>
      <c r="BI34" s="72">
        <f t="shared" ca="1" si="57"/>
        <v>1.5083936127503611E-3</v>
      </c>
      <c r="BJ34" s="72">
        <f t="shared" ca="1" si="58"/>
        <v>-1.5107957203118523E-4</v>
      </c>
      <c r="BK34" s="72">
        <f t="shared" ca="1" si="59"/>
        <v>3.3812243369762962E-13</v>
      </c>
      <c r="BL34" s="72">
        <f t="shared" ca="1" si="60"/>
        <v>1.2142409830103342E-2</v>
      </c>
      <c r="BM34" s="72">
        <f t="shared" ca="1" si="61"/>
        <v>1.0030287260295281</v>
      </c>
      <c r="BN34" s="72">
        <f t="shared" ca="1" si="62"/>
        <v>3.0173010690521516E-3</v>
      </c>
      <c r="BO34" s="72">
        <f t="shared" ca="1" si="63"/>
        <v>2.4426948886307236E-7</v>
      </c>
      <c r="BP34" s="72">
        <f t="shared" ca="1" si="64"/>
        <v>807.95162304454789</v>
      </c>
      <c r="BQ34" s="72">
        <f t="shared" ca="1" si="65"/>
        <v>-1.3535689846950991</v>
      </c>
      <c r="BR34" s="72">
        <f t="shared" ca="1" si="66"/>
        <v>1.7879373684663626</v>
      </c>
      <c r="BS34" s="72">
        <f t="shared" ca="1" si="67"/>
        <v>4.9295300220561558</v>
      </c>
      <c r="BT34" s="72">
        <f t="shared" ca="1" si="68"/>
        <v>282.44620989716293</v>
      </c>
      <c r="BU34" s="72">
        <f t="shared" ca="1" si="70"/>
        <v>102.44126524684934</v>
      </c>
      <c r="BV34" s="72">
        <f t="shared" ca="1" si="69"/>
        <v>282.4412652468493</v>
      </c>
    </row>
    <row r="35" spans="1:74">
      <c r="A35" s="13">
        <f ca="1">'MGRS to'!AO35</f>
        <v>33.259953799287025</v>
      </c>
      <c r="B35" s="13">
        <f ca="1">'MGRS to'!AP35</f>
        <v>-7.5839887496533995</v>
      </c>
      <c r="C35" s="19">
        <f t="shared" ca="1" si="0"/>
        <v>0.58049570285875585</v>
      </c>
      <c r="D35" s="19">
        <f t="shared" ca="1" si="0"/>
        <v>-0.1323655741156598</v>
      </c>
      <c r="E35" s="19">
        <f t="shared" ref="E35:E98" ca="1" si="71">ATAN((1-f)*TAN(C34))</f>
        <v>0.6080111625454242</v>
      </c>
      <c r="F35" s="19">
        <f t="shared" ref="F35:F98" ca="1" si="72">ATAN((1-f)*TAN(C35))</f>
        <v>0.57895655531564005</v>
      </c>
      <c r="G35" s="19">
        <f t="shared" ca="1" si="3"/>
        <v>-9.1629553128547467E-2</v>
      </c>
      <c r="H35" s="19">
        <f t="shared" ca="1" si="4"/>
        <v>-9.1629553128547467E-2</v>
      </c>
      <c r="I35" s="19">
        <f t="shared" ca="1" si="5"/>
        <v>0</v>
      </c>
      <c r="J35" s="19">
        <f t="shared" ca="1" si="6"/>
        <v>8.1224431664438282E-2</v>
      </c>
      <c r="K35" s="19">
        <f t="shared" ca="1" si="7"/>
        <v>0.99669583710417331</v>
      </c>
      <c r="L35" s="19">
        <f t="shared" ca="1" si="8"/>
        <v>8.1314009652177013E-2</v>
      </c>
      <c r="M35" s="19">
        <f t="shared" ca="1" si="9"/>
        <v>-0.77395179198180231</v>
      </c>
      <c r="N35" s="19">
        <f t="shared" ca="1" si="10"/>
        <v>1.7739517919818022</v>
      </c>
      <c r="O35" s="19">
        <f t="shared" ca="1" si="11"/>
        <v>0.64431607600354357</v>
      </c>
      <c r="P35" s="72">
        <f t="shared" ref="P35:P98" ca="1" si="73">f/16*N35*(4+f*(4-3*N35))</f>
        <v>1.485283627766461E-3</v>
      </c>
      <c r="Q35" s="72">
        <f t="shared" ref="Q35:Q98" ca="1" si="74">$G35+(1-P35)*f*M35*(L35+P35*J35*(O35+P35*K35*(-1+2*O35)))</f>
        <v>-9.184044411664026E-2</v>
      </c>
      <c r="R35" s="72">
        <f t="shared" ca="1" si="14"/>
        <v>-2.1089098809279339E-4</v>
      </c>
      <c r="S35" s="19">
        <f t="shared" ca="1" si="15"/>
        <v>8.1387134461062341E-2</v>
      </c>
      <c r="T35" s="19">
        <f t="shared" ca="1" si="16"/>
        <v>0.99668256448290338</v>
      </c>
      <c r="U35" s="19">
        <f t="shared" ca="1" si="17"/>
        <v>8.1477252914101794E-2</v>
      </c>
      <c r="V35" s="19">
        <f t="shared" ca="1" si="18"/>
        <v>-0.77417730889168912</v>
      </c>
      <c r="W35" s="19">
        <f t="shared" ca="1" si="19"/>
        <v>1.774177308891689</v>
      </c>
      <c r="X35" s="19">
        <f t="shared" ca="1" si="20"/>
        <v>0.6443475946184325</v>
      </c>
      <c r="Y35" s="72">
        <f t="shared" ref="Y35:Y98" ca="1" si="75">f/16*W35*(4+f*(4-3*W35))</f>
        <v>1.485471603874927E-3</v>
      </c>
      <c r="Z35" s="72">
        <f t="shared" ref="Z35:Z98" ca="1" si="76">$G35+(1-Y35)*f*V35*(U35+Y35*S35*(X35+Y35*T35*(-1+2*X35)))</f>
        <v>-9.1840929062624102E-2</v>
      </c>
      <c r="AA35" s="72">
        <f t="shared" ca="1" si="23"/>
        <v>-4.8494598384185572E-7</v>
      </c>
      <c r="AB35" s="19">
        <f t="shared" ca="1" si="24"/>
        <v>8.1387508649879592E-2</v>
      </c>
      <c r="AC35" s="19">
        <f t="shared" ca="1" si="25"/>
        <v>0.9966825339273111</v>
      </c>
      <c r="AD35" s="19">
        <f t="shared" ca="1" si="26"/>
        <v>8.1477628348403872E-2</v>
      </c>
      <c r="AE35" s="19">
        <f t="shared" ca="1" si="27"/>
        <v>-0.7741778258960742</v>
      </c>
      <c r="AF35" s="19">
        <f t="shared" ca="1" si="28"/>
        <v>1.7741778258960741</v>
      </c>
      <c r="AG35" s="19">
        <f t="shared" ca="1" si="29"/>
        <v>0.64434766673503108</v>
      </c>
      <c r="AH35" s="72">
        <f t="shared" ref="AH35:AH98" ca="1" si="77">f/16*AF35*(4+f*(4-3*AF35))</f>
        <v>1.485472034815635E-3</v>
      </c>
      <c r="AI35" s="72">
        <f t="shared" ref="AI35:AI98" ca="1" si="78">$G35+(1-AH35)*f*AE35*(AD35+AH35*AB35*(AG35+AH35*AC35*(-1+2*AG35)))</f>
        <v>-9.1840930177758906E-2</v>
      </c>
      <c r="AJ35" s="72">
        <f t="shared" ca="1" si="32"/>
        <v>-1.1151348039417641E-9</v>
      </c>
      <c r="AK35" s="19">
        <f t="shared" ca="1" si="33"/>
        <v>8.1387509510328235E-2</v>
      </c>
      <c r="AL35" s="19">
        <f t="shared" ca="1" si="34"/>
        <v>0.99668253385704819</v>
      </c>
      <c r="AM35" s="19">
        <f t="shared" ca="1" si="35"/>
        <v>8.1477629211716515E-2</v>
      </c>
      <c r="AN35" s="19">
        <f t="shared" ca="1" si="36"/>
        <v>-0.77417782708491889</v>
      </c>
      <c r="AO35" s="19">
        <f t="shared" ca="1" si="37"/>
        <v>0.40064869205007347</v>
      </c>
      <c r="AP35" s="19">
        <f t="shared" ca="1" si="38"/>
        <v>0.59935130794992653</v>
      </c>
      <c r="AQ35" s="72">
        <f t="shared" ref="AQ35:AQ98" ca="1" si="79">f/16*AO35*(4+f*(4-3*AO35))</f>
        <v>3.3661242396519858E-4</v>
      </c>
      <c r="AR35" s="72">
        <f t="shared" ref="AR35:AR98" ca="1" si="80">$G35+(1-AQ35)*f*AN35*(AM35+AQ35*AK35*(AP35+AQ35*AL35*(-1+2*AP35)))</f>
        <v>-9.1841013723908668E-2</v>
      </c>
      <c r="AS35" s="72">
        <f t="shared" ca="1" si="41"/>
        <v>-8.3546149762248056E-8</v>
      </c>
      <c r="AT35" s="19">
        <f t="shared" ca="1" si="42"/>
        <v>8.138757397533615E-2</v>
      </c>
      <c r="AU35" s="19">
        <f t="shared" ca="1" si="43"/>
        <v>0.99668252859293616</v>
      </c>
      <c r="AV35" s="19">
        <f t="shared" ca="1" si="44"/>
        <v>8.1477693891296915E-2</v>
      </c>
      <c r="AW35" s="19">
        <f t="shared" ca="1" si="45"/>
        <v>-0.77417791615333698</v>
      </c>
      <c r="AX35" s="19">
        <f t="shared" ca="1" si="46"/>
        <v>1.7741779161533371</v>
      </c>
      <c r="AY35" s="19">
        <f t="shared" ca="1" si="47"/>
        <v>0.64434767932489057</v>
      </c>
      <c r="AZ35" s="72">
        <f t="shared" ref="AZ35:AZ98" ca="1" si="81">f/16*AX35*(4+f*(4-3*AX35))</f>
        <v>1.485472110048128E-3</v>
      </c>
      <c r="BA35" s="72">
        <f t="shared" ref="BA35:BA98" ca="1" si="82">$G35+(1-AZ35)*f*AW35*(AV35+AZ35*AT35*(AY35+AZ35*AU35*(-1+2*AY35)))</f>
        <v>-9.184093037243779E-2</v>
      </c>
      <c r="BB35" s="72">
        <f t="shared" ca="1" si="50"/>
        <v>8.3351470878123557E-8</v>
      </c>
      <c r="BC35" s="19">
        <f t="shared" ca="1" si="51"/>
        <v>8.1387509660544297E-2</v>
      </c>
      <c r="BD35" s="19">
        <f t="shared" ca="1" si="52"/>
        <v>0.99668253384478178</v>
      </c>
      <c r="BE35" s="19">
        <f t="shared" ca="1" si="53"/>
        <v>8.147762936243258E-2</v>
      </c>
      <c r="BF35" s="19">
        <f t="shared" ca="1" si="54"/>
        <v>-0.77417782729246631</v>
      </c>
      <c r="BG35" s="19">
        <f t="shared" ca="1" si="55"/>
        <v>1.7741778272924664</v>
      </c>
      <c r="BH35" s="19">
        <f t="shared" ca="1" si="56"/>
        <v>0.64434766692981205</v>
      </c>
      <c r="BI35" s="72">
        <f t="shared" ref="BI35:BI98" ca="1" si="83">f/16*BG35*(4+f*(4-3*BG35))</f>
        <v>1.4854720359795755E-3</v>
      </c>
      <c r="BJ35" s="72">
        <f t="shared" ref="BJ35:BJ98" ca="1" si="84">$G35+(1-BI35)*f*BF35*(BE35+BI35*BC35*(BH35+BI35*BD35*(-1+2*BH35)))</f>
        <v>-9.184093018077083E-2</v>
      </c>
      <c r="BK35" s="72">
        <f t="shared" ca="1" si="59"/>
        <v>1.9166696008099393E-10</v>
      </c>
      <c r="BL35" s="72">
        <f t="shared" ref="BL35:BL98" ca="1" si="85">BG35*(a^2-b^2)/b^2</f>
        <v>1.1957065687256314E-2</v>
      </c>
      <c r="BM35" s="72">
        <f t="shared" ca="1" si="61"/>
        <v>1.0029825978072133</v>
      </c>
      <c r="BN35" s="72">
        <f t="shared" ca="1" si="62"/>
        <v>2.9715175955652008E-3</v>
      </c>
      <c r="BO35" s="72">
        <f t="shared" ca="1" si="63"/>
        <v>1.5580128232715648E-4</v>
      </c>
      <c r="BP35" s="72">
        <f t="shared" ref="BP35:BP98" ca="1" si="86">b*BM35*(BE35-BO35)</f>
        <v>518484.55106654635</v>
      </c>
      <c r="BQ35" s="72">
        <f t="shared" ca="1" si="65"/>
        <v>-1.9109500165411539</v>
      </c>
      <c r="BR35" s="72">
        <f t="shared" ca="1" si="66"/>
        <v>1.1792502529593136</v>
      </c>
      <c r="BS35" s="72">
        <f t="shared" ca="1" si="67"/>
        <v>4.3208429065491067</v>
      </c>
      <c r="BT35" s="72">
        <f t="shared" ca="1" si="68"/>
        <v>250.51062919173702</v>
      </c>
      <c r="BU35" s="72">
        <f t="shared" ca="1" si="70"/>
        <v>67.566062484303387</v>
      </c>
      <c r="BV35" s="72">
        <f t="shared" ca="1" si="69"/>
        <v>247.56606248430342</v>
      </c>
    </row>
    <row r="36" spans="1:74">
      <c r="A36" s="13">
        <f ca="1">'MGRS to'!AO36</f>
        <v>33.266665400342887</v>
      </c>
      <c r="B36" s="13">
        <f ca="1">'MGRS to'!AP36</f>
        <v>-7.5833328966444675</v>
      </c>
      <c r="C36" s="19">
        <f t="shared" ca="1" si="0"/>
        <v>0.58061284239526101</v>
      </c>
      <c r="D36" s="19">
        <f t="shared" ca="1" si="0"/>
        <v>-0.13235412732124482</v>
      </c>
      <c r="E36" s="19">
        <f t="shared" ca="1" si="71"/>
        <v>0.57895655531564005</v>
      </c>
      <c r="F36" s="19">
        <f t="shared" ca="1" si="72"/>
        <v>0.57907353769948022</v>
      </c>
      <c r="G36" s="19">
        <f t="shared" ca="1" si="3"/>
        <v>1.1446794414976535E-5</v>
      </c>
      <c r="H36" s="19">
        <f t="shared" ca="1" si="4"/>
        <v>1.1446794414976535E-5</v>
      </c>
      <c r="I36" s="19">
        <f t="shared" ca="1" si="5"/>
        <v>0</v>
      </c>
      <c r="J36" s="19">
        <f t="shared" ca="1" si="6"/>
        <v>1.1737407480449211E-4</v>
      </c>
      <c r="K36" s="19">
        <f t="shared" ca="1" si="7"/>
        <v>0.99999999311166321</v>
      </c>
      <c r="L36" s="19">
        <f t="shared" ca="1" si="8"/>
        <v>1.1737407507399618E-4</v>
      </c>
      <c r="M36" s="19">
        <f t="shared" ca="1" si="9"/>
        <v>6.8322651653859715E-2</v>
      </c>
      <c r="N36" s="19">
        <f t="shared" ca="1" si="10"/>
        <v>0.93167734834614024</v>
      </c>
      <c r="O36" s="19">
        <f t="shared" ca="1" si="11"/>
        <v>0.35722894800722937</v>
      </c>
      <c r="P36" s="72">
        <f t="shared" ca="1" si="73"/>
        <v>7.8172318693323691E-4</v>
      </c>
      <c r="Q36" s="72">
        <f t="shared" ca="1" si="74"/>
        <v>1.1473668115958252E-5</v>
      </c>
      <c r="R36" s="72">
        <f t="shared" ca="1" si="14"/>
        <v>2.6873700981716695E-8</v>
      </c>
      <c r="S36" s="19">
        <f t="shared" ca="1" si="15"/>
        <v>1.1737591302790149E-4</v>
      </c>
      <c r="T36" s="19">
        <f t="shared" ca="1" si="16"/>
        <v>0.99999999311144749</v>
      </c>
      <c r="U36" s="19">
        <f t="shared" ca="1" si="17"/>
        <v>1.173759132974182E-4</v>
      </c>
      <c r="V36" s="19">
        <f t="shared" ca="1" si="18"/>
        <v>6.8481980598962461E-2</v>
      </c>
      <c r="W36" s="19">
        <f t="shared" ca="1" si="19"/>
        <v>0.93151801940103751</v>
      </c>
      <c r="X36" s="19">
        <f t="shared" ca="1" si="20"/>
        <v>0.35711900699629129</v>
      </c>
      <c r="Y36" s="72">
        <f t="shared" ca="1" si="75"/>
        <v>7.8158981492797348E-4</v>
      </c>
      <c r="Z36" s="72">
        <f t="shared" ca="1" si="76"/>
        <v>1.1473731207487361E-5</v>
      </c>
      <c r="AA36" s="72">
        <f t="shared" ca="1" si="23"/>
        <v>6.3091529108717055E-11</v>
      </c>
      <c r="AB36" s="19">
        <f t="shared" ca="1" si="24"/>
        <v>1.1737591734849237E-4</v>
      </c>
      <c r="AC36" s="19">
        <f t="shared" ca="1" si="25"/>
        <v>0.99999999311144705</v>
      </c>
      <c r="AD36" s="19">
        <f t="shared" ca="1" si="26"/>
        <v>1.173759176180091E-4</v>
      </c>
      <c r="AE36" s="19">
        <f t="shared" ca="1" si="27"/>
        <v>6.848235464758487E-2</v>
      </c>
      <c r="AF36" s="19">
        <f t="shared" ca="1" si="28"/>
        <v>0.9315176453524151</v>
      </c>
      <c r="AG36" s="19">
        <f t="shared" ca="1" si="29"/>
        <v>0.35711874884900996</v>
      </c>
      <c r="AH36" s="72">
        <f t="shared" ca="1" si="77"/>
        <v>7.8158950181703895E-4</v>
      </c>
      <c r="AI36" s="72">
        <f t="shared" ca="1" si="78"/>
        <v>1.1473731355607677E-5</v>
      </c>
      <c r="AJ36" s="72">
        <f t="shared" ca="1" si="32"/>
        <v>1.4812031606131239E-13</v>
      </c>
      <c r="AK36" s="19">
        <f t="shared" ca="1" si="33"/>
        <v>1.1737591735863522E-4</v>
      </c>
      <c r="AL36" s="19">
        <f t="shared" ca="1" si="34"/>
        <v>0.99999999311144705</v>
      </c>
      <c r="AM36" s="19">
        <f t="shared" ca="1" si="35"/>
        <v>1.1737591762815195E-4</v>
      </c>
      <c r="AN36" s="19">
        <f t="shared" ca="1" si="36"/>
        <v>6.848235552574114E-2</v>
      </c>
      <c r="AO36" s="19">
        <f t="shared" ca="1" si="37"/>
        <v>0.99531016698164598</v>
      </c>
      <c r="AP36" s="19">
        <f t="shared" ca="1" si="38"/>
        <v>4.6898330183540171E-3</v>
      </c>
      <c r="AQ36" s="72">
        <f t="shared" ca="1" si="79"/>
        <v>8.3498076299804097E-4</v>
      </c>
      <c r="AR36" s="72">
        <f t="shared" ca="1" si="80"/>
        <v>1.1473722492036162E-5</v>
      </c>
      <c r="AS36" s="72">
        <f t="shared" ca="1" si="41"/>
        <v>-8.8635715147979566E-12</v>
      </c>
      <c r="AT36" s="19">
        <f t="shared" ca="1" si="42"/>
        <v>1.1737591675162828E-4</v>
      </c>
      <c r="AU36" s="19">
        <f t="shared" ca="1" si="43"/>
        <v>0.99999999311144705</v>
      </c>
      <c r="AV36" s="19">
        <f t="shared" ca="1" si="44"/>
        <v>1.1737591702114502E-4</v>
      </c>
      <c r="AW36" s="19">
        <f t="shared" ca="1" si="45"/>
        <v>6.8482302976595508E-2</v>
      </c>
      <c r="AX36" s="19">
        <f t="shared" ca="1" si="46"/>
        <v>0.93151769702340448</v>
      </c>
      <c r="AY36" s="19">
        <f t="shared" ca="1" si="47"/>
        <v>0.35711878450942736</v>
      </c>
      <c r="AZ36" s="72">
        <f t="shared" ca="1" si="81"/>
        <v>7.8158954507011032E-4</v>
      </c>
      <c r="BA36" s="72">
        <f t="shared" ca="1" si="82"/>
        <v>1.1473731335146366E-5</v>
      </c>
      <c r="BB36" s="72">
        <f t="shared" ca="1" si="50"/>
        <v>8.8431102040651896E-12</v>
      </c>
      <c r="BC36" s="19">
        <f t="shared" ca="1" si="51"/>
        <v>1.1737591735723407E-4</v>
      </c>
      <c r="BD36" s="19">
        <f t="shared" ca="1" si="52"/>
        <v>0.99999999311144705</v>
      </c>
      <c r="BE36" s="19">
        <f t="shared" ca="1" si="53"/>
        <v>1.1737591762675081E-4</v>
      </c>
      <c r="BF36" s="19">
        <f t="shared" ca="1" si="54"/>
        <v>6.8482355404432801E-2</v>
      </c>
      <c r="BG36" s="19">
        <f t="shared" ca="1" si="55"/>
        <v>0.93151764459556718</v>
      </c>
      <c r="BH36" s="19">
        <f t="shared" ca="1" si="56"/>
        <v>0.35711874832667601</v>
      </c>
      <c r="BI36" s="72">
        <f t="shared" ca="1" si="83"/>
        <v>7.8158950118349202E-4</v>
      </c>
      <c r="BJ36" s="72">
        <f t="shared" ca="1" si="84"/>
        <v>1.1473731355907383E-5</v>
      </c>
      <c r="BK36" s="72">
        <f t="shared" ca="1" si="59"/>
        <v>2.0761016400494027E-14</v>
      </c>
      <c r="BL36" s="72">
        <f t="shared" ca="1" si="85"/>
        <v>6.2779601311246614E-3</v>
      </c>
      <c r="BM36" s="72">
        <f t="shared" ca="1" si="61"/>
        <v>1.0015676473746211</v>
      </c>
      <c r="BN36" s="72">
        <f t="shared" ca="1" si="62"/>
        <v>1.5645812443776876E-3</v>
      </c>
      <c r="BO36" s="72">
        <f t="shared" ca="1" si="63"/>
        <v>6.5529212526591971E-8</v>
      </c>
      <c r="BP36" s="72">
        <f t="shared" ca="1" si="86"/>
        <v>746.88209819396457</v>
      </c>
      <c r="BQ36" s="72">
        <f t="shared" ca="1" si="65"/>
        <v>8.1524603007675306E-2</v>
      </c>
      <c r="BR36" s="72">
        <f t="shared" ca="1" si="66"/>
        <v>-3.0600617721586589</v>
      </c>
      <c r="BS36" s="72">
        <f t="shared" ca="1" si="67"/>
        <v>8.1530881431134183E-2</v>
      </c>
      <c r="BT36" s="72">
        <f t="shared" ca="1" si="68"/>
        <v>4.6710156788193444</v>
      </c>
      <c r="BU36" s="72">
        <f t="shared" ca="1" si="70"/>
        <v>-175.32862459401449</v>
      </c>
      <c r="BV36" s="72">
        <f t="shared" ca="1" si="69"/>
        <v>4.6713754059855432</v>
      </c>
    </row>
    <row r="37" spans="1:74">
      <c r="A37" s="13">
        <f ca="1">'MGRS to'!AO37</f>
        <v>32.106417773044079</v>
      </c>
      <c r="B37" s="13">
        <f ca="1">'MGRS to'!AP37</f>
        <v>-6.4636390001132913</v>
      </c>
      <c r="C37" s="19">
        <f t="shared" ca="1" si="0"/>
        <v>0.56036270116044473</v>
      </c>
      <c r="D37" s="19">
        <f t="shared" ca="1" si="0"/>
        <v>-0.11281178221229106</v>
      </c>
      <c r="E37" s="19">
        <f t="shared" ca="1" si="71"/>
        <v>0.57907353769948022</v>
      </c>
      <c r="F37" s="19">
        <f t="shared" ca="1" si="72"/>
        <v>0.55885180870948681</v>
      </c>
      <c r="G37" s="19">
        <f t="shared" ca="1" si="3"/>
        <v>1.9542345108953765E-2</v>
      </c>
      <c r="H37" s="19">
        <f t="shared" ca="1" si="4"/>
        <v>1.9542345108953765E-2</v>
      </c>
      <c r="I37" s="19">
        <f t="shared" ca="1" si="5"/>
        <v>0</v>
      </c>
      <c r="J37" s="19">
        <f t="shared" ca="1" si="6"/>
        <v>2.6072838769394369E-2</v>
      </c>
      <c r="K37" s="19">
        <f t="shared" ca="1" si="7"/>
        <v>0.99966004575480805</v>
      </c>
      <c r="L37" s="19">
        <f t="shared" ca="1" si="8"/>
        <v>2.6075793695288733E-2</v>
      </c>
      <c r="M37" s="19">
        <f t="shared" ca="1" si="9"/>
        <v>0.53185965090184617</v>
      </c>
      <c r="N37" s="19">
        <f t="shared" ca="1" si="10"/>
        <v>0.46814034909815383</v>
      </c>
      <c r="O37" s="19">
        <f t="shared" ca="1" si="11"/>
        <v>-0.2399614593641991</v>
      </c>
      <c r="P37" s="72">
        <f t="shared" ca="1" si="73"/>
        <v>3.932501948828638E-4</v>
      </c>
      <c r="Q37" s="72">
        <f t="shared" ca="1" si="74"/>
        <v>1.9588821426572006E-2</v>
      </c>
      <c r="R37" s="72">
        <f t="shared" ca="1" si="14"/>
        <v>4.6476317618240892E-5</v>
      </c>
      <c r="S37" s="19">
        <f t="shared" ca="1" si="15"/>
        <v>2.6097566889734282E-2</v>
      </c>
      <c r="T37" s="19">
        <f t="shared" ca="1" si="16"/>
        <v>0.99965940049720725</v>
      </c>
      <c r="U37" s="19">
        <f t="shared" ca="1" si="17"/>
        <v>2.6100530232899079E-2</v>
      </c>
      <c r="V37" s="19">
        <f t="shared" ca="1" si="18"/>
        <v>0.5326192281626807</v>
      </c>
      <c r="W37" s="19">
        <f t="shared" ca="1" si="19"/>
        <v>0.4673807718373193</v>
      </c>
      <c r="X37" s="19">
        <f t="shared" ca="1" si="20"/>
        <v>-0.24197671104993446</v>
      </c>
      <c r="Y37" s="72">
        <f t="shared" ca="1" si="75"/>
        <v>3.9261287830037338E-4</v>
      </c>
      <c r="Z37" s="72">
        <f t="shared" ca="1" si="76"/>
        <v>1.9588931954119152E-2</v>
      </c>
      <c r="AA37" s="72">
        <f t="shared" ca="1" si="23"/>
        <v>1.1052754714593882E-7</v>
      </c>
      <c r="AB37" s="19">
        <f t="shared" ca="1" si="24"/>
        <v>2.6097625738879915E-2</v>
      </c>
      <c r="AC37" s="19">
        <f t="shared" ca="1" si="25"/>
        <v>0.99965939896086264</v>
      </c>
      <c r="AD37" s="19">
        <f t="shared" ca="1" si="26"/>
        <v>2.6100589102095575E-2</v>
      </c>
      <c r="AE37" s="19">
        <f t="shared" ca="1" si="27"/>
        <v>0.53262103197490118</v>
      </c>
      <c r="AF37" s="19">
        <f t="shared" ca="1" si="28"/>
        <v>0.46737896802509882</v>
      </c>
      <c r="AG37" s="19">
        <f t="shared" ca="1" si="29"/>
        <v>-0.24198150458280554</v>
      </c>
      <c r="AH37" s="72">
        <f t="shared" ca="1" si="77"/>
        <v>3.9261136482478915E-4</v>
      </c>
      <c r="AI37" s="72">
        <f t="shared" ca="1" si="78"/>
        <v>1.9588932216969945E-2</v>
      </c>
      <c r="AJ37" s="72">
        <f t="shared" ca="1" si="32"/>
        <v>2.6285079321453075E-10</v>
      </c>
      <c r="AK37" s="19">
        <f t="shared" ca="1" si="33"/>
        <v>2.60976258788321E-2</v>
      </c>
      <c r="AL37" s="19">
        <f t="shared" ca="1" si="34"/>
        <v>0.99965939895720901</v>
      </c>
      <c r="AM37" s="19">
        <f t="shared" ca="1" si="35"/>
        <v>2.6100589242095441E-2</v>
      </c>
      <c r="AN37" s="19">
        <f t="shared" ca="1" si="36"/>
        <v>0.53262103626461776</v>
      </c>
      <c r="AO37" s="19">
        <f t="shared" ca="1" si="37"/>
        <v>0.71631483172840471</v>
      </c>
      <c r="AP37" s="19">
        <f t="shared" ca="1" si="38"/>
        <v>0.28368516827159529</v>
      </c>
      <c r="AQ37" s="72">
        <f t="shared" ca="1" si="79"/>
        <v>6.0134858458270833E-4</v>
      </c>
      <c r="AR37" s="72">
        <f t="shared" ca="1" si="80"/>
        <v>1.9588934863327627E-2</v>
      </c>
      <c r="AS37" s="72">
        <f t="shared" ca="1" si="41"/>
        <v>2.6463576816015966E-9</v>
      </c>
      <c r="AT37" s="19">
        <f t="shared" ca="1" si="42"/>
        <v>2.6097627287857843E-2</v>
      </c>
      <c r="AU37" s="19">
        <f t="shared" ca="1" si="43"/>
        <v>0.99965939892042421</v>
      </c>
      <c r="AV37" s="19">
        <f t="shared" ca="1" si="44"/>
        <v>2.6100590651601266E-2</v>
      </c>
      <c r="AW37" s="19">
        <f t="shared" ca="1" si="45"/>
        <v>0.53262107945308834</v>
      </c>
      <c r="AX37" s="19">
        <f t="shared" ca="1" si="46"/>
        <v>0.46737892054691166</v>
      </c>
      <c r="AY37" s="19">
        <f t="shared" ca="1" si="47"/>
        <v>-0.24198163075400558</v>
      </c>
      <c r="AZ37" s="72">
        <f t="shared" ca="1" si="81"/>
        <v>3.9261132498855978E-4</v>
      </c>
      <c r="BA37" s="72">
        <f t="shared" ca="1" si="82"/>
        <v>1.9588932223888474E-2</v>
      </c>
      <c r="BB37" s="72">
        <f t="shared" ca="1" si="50"/>
        <v>-2.6394391533512973E-9</v>
      </c>
      <c r="BC37" s="19">
        <f t="shared" ca="1" si="51"/>
        <v>2.6097625882515785E-2</v>
      </c>
      <c r="BD37" s="19">
        <f t="shared" ca="1" si="52"/>
        <v>0.99965939895711287</v>
      </c>
      <c r="BE37" s="19">
        <f t="shared" ca="1" si="53"/>
        <v>2.6100589245780383E-2</v>
      </c>
      <c r="BF37" s="19">
        <f t="shared" ca="1" si="54"/>
        <v>0.53262103637752811</v>
      </c>
      <c r="BG37" s="19">
        <f t="shared" ca="1" si="55"/>
        <v>0.46737896362247189</v>
      </c>
      <c r="BH37" s="19">
        <f t="shared" ca="1" si="56"/>
        <v>-0.24198151628259257</v>
      </c>
      <c r="BI37" s="72">
        <f t="shared" ca="1" si="83"/>
        <v>3.9261136113079683E-4</v>
      </c>
      <c r="BJ37" s="72">
        <f t="shared" ca="1" si="84"/>
        <v>1.9588932217611498E-2</v>
      </c>
      <c r="BK37" s="72">
        <f t="shared" ca="1" si="59"/>
        <v>-6.2769754671787581E-12</v>
      </c>
      <c r="BL37" s="72">
        <f t="shared" ca="1" si="85"/>
        <v>3.1498990027420942E-3</v>
      </c>
      <c r="BM37" s="72">
        <f t="shared" ca="1" si="61"/>
        <v>1.0007870102726795</v>
      </c>
      <c r="BN37" s="72">
        <f t="shared" ca="1" si="62"/>
        <v>7.8623677170927856E-4</v>
      </c>
      <c r="BO37" s="72">
        <f t="shared" ca="1" si="63"/>
        <v>-4.968756291745409E-6</v>
      </c>
      <c r="BP37" s="72">
        <f t="shared" ca="1" si="86"/>
        <v>166077.16789668397</v>
      </c>
      <c r="BQ37" s="72">
        <f t="shared" ca="1" si="65"/>
        <v>2.4541434901633421</v>
      </c>
      <c r="BR37" s="72">
        <f t="shared" ca="1" si="66"/>
        <v>-0.67689468486548554</v>
      </c>
      <c r="BS37" s="72">
        <f t="shared" ca="1" si="67"/>
        <v>2.4646979687243076</v>
      </c>
      <c r="BT37" s="72">
        <f t="shared" ca="1" si="68"/>
        <v>140.61206430586515</v>
      </c>
      <c r="BU37" s="72">
        <f t="shared" ca="1" si="70"/>
        <v>-38.783208617630201</v>
      </c>
      <c r="BV37" s="72">
        <f t="shared" ca="1" si="69"/>
        <v>141.21679138236982</v>
      </c>
    </row>
    <row r="38" spans="1:74">
      <c r="A38" s="13">
        <f ca="1">'MGRS to'!AO38</f>
        <v>33.589845621109653</v>
      </c>
      <c r="B38" s="13">
        <f ca="1">'MGRS to'!AP38</f>
        <v>-7.5798716382467504</v>
      </c>
      <c r="C38" s="19">
        <f t="shared" ca="1" si="0"/>
        <v>0.58625340132496317</v>
      </c>
      <c r="D38" s="19">
        <f t="shared" ca="1" si="0"/>
        <v>-0.13229371696594236</v>
      </c>
      <c r="E38" s="19">
        <f t="shared" ca="1" si="71"/>
        <v>0.55885180870948681</v>
      </c>
      <c r="F38" s="19">
        <f t="shared" ca="1" si="72"/>
        <v>0.58470662928161077</v>
      </c>
      <c r="G38" s="19">
        <f t="shared" ca="1" si="3"/>
        <v>-1.94819347536513E-2</v>
      </c>
      <c r="H38" s="19">
        <f t="shared" ca="1" si="4"/>
        <v>-1.94819347536513E-2</v>
      </c>
      <c r="I38" s="19">
        <f t="shared" ca="1" si="5"/>
        <v>0</v>
      </c>
      <c r="J38" s="19">
        <f t="shared" ca="1" si="6"/>
        <v>3.0603106440107494E-2</v>
      </c>
      <c r="K38" s="19">
        <f t="shared" ca="1" si="7"/>
        <v>0.9995316152459689</v>
      </c>
      <c r="L38" s="19">
        <f t="shared" ca="1" si="8"/>
        <v>3.0607885344960124E-2</v>
      </c>
      <c r="M38" s="19">
        <f t="shared" ca="1" si="9"/>
        <v>-0.45005540988410048</v>
      </c>
      <c r="N38" s="19">
        <f t="shared" ca="1" si="10"/>
        <v>1.4500554098841005</v>
      </c>
      <c r="O38" s="19">
        <f t="shared" ca="1" si="11"/>
        <v>0.59588688014518842</v>
      </c>
      <c r="P38" s="72">
        <f t="shared" ca="1" si="73"/>
        <v>1.2150835664730218E-3</v>
      </c>
      <c r="Q38" s="72">
        <f t="shared" ca="1" si="74"/>
        <v>-1.9528097828475553E-2</v>
      </c>
      <c r="R38" s="72">
        <f t="shared" ca="1" si="14"/>
        <v>-4.6163074824252803E-5</v>
      </c>
      <c r="S38" s="19">
        <f t="shared" ca="1" si="15"/>
        <v>3.0623890186377383E-2</v>
      </c>
      <c r="T38" s="19">
        <f t="shared" ca="1" si="16"/>
        <v>0.99953097868442908</v>
      </c>
      <c r="U38" s="19">
        <f t="shared" ca="1" si="17"/>
        <v>3.0628678837202186E-2</v>
      </c>
      <c r="V38" s="19">
        <f t="shared" ca="1" si="18"/>
        <v>-0.45081552917985984</v>
      </c>
      <c r="W38" s="19">
        <f t="shared" ca="1" si="19"/>
        <v>1.4508155291798599</v>
      </c>
      <c r="X38" s="19">
        <f t="shared" ca="1" si="20"/>
        <v>0.59609772336561306</v>
      </c>
      <c r="Y38" s="72">
        <f t="shared" ca="1" si="75"/>
        <v>1.2157181890750364E-3</v>
      </c>
      <c r="Z38" s="72">
        <f t="shared" ca="1" si="76"/>
        <v>-1.9528207209274902E-2</v>
      </c>
      <c r="AA38" s="72">
        <f t="shared" ca="1" si="23"/>
        <v>-1.0938079934852407E-7</v>
      </c>
      <c r="AB38" s="19">
        <f t="shared" ca="1" si="24"/>
        <v>3.0623939473910962E-2</v>
      </c>
      <c r="AC38" s="19">
        <f t="shared" ca="1" si="25"/>
        <v>0.99953097717434369</v>
      </c>
      <c r="AD38" s="19">
        <f t="shared" ca="1" si="26"/>
        <v>3.0628728147863549E-2</v>
      </c>
      <c r="AE38" s="19">
        <f t="shared" ca="1" si="27"/>
        <v>-0.45081732840054523</v>
      </c>
      <c r="AF38" s="19">
        <f t="shared" ca="1" si="28"/>
        <v>1.4508173284005452</v>
      </c>
      <c r="AG38" s="19">
        <f t="shared" ca="1" si="29"/>
        <v>0.59609822217038055</v>
      </c>
      <c r="AH38" s="72">
        <f t="shared" ca="1" si="77"/>
        <v>1.2157196912391348E-3</v>
      </c>
      <c r="AI38" s="72">
        <f t="shared" ca="1" si="78"/>
        <v>-1.9528207468446496E-2</v>
      </c>
      <c r="AJ38" s="72">
        <f t="shared" ca="1" si="32"/>
        <v>-2.5917159390820288E-10</v>
      </c>
      <c r="AK38" s="19">
        <f t="shared" ca="1" si="33"/>
        <v>3.0623939590695204E-2</v>
      </c>
      <c r="AL38" s="19">
        <f t="shared" ca="1" si="34"/>
        <v>0.99953097717076556</v>
      </c>
      <c r="AM38" s="19">
        <f t="shared" ca="1" si="35"/>
        <v>3.0628728264702594E-2</v>
      </c>
      <c r="AN38" s="19">
        <f t="shared" ca="1" si="36"/>
        <v>-0.45081733266368623</v>
      </c>
      <c r="AO38" s="19">
        <f t="shared" ca="1" si="37"/>
        <v>0.79676373256999922</v>
      </c>
      <c r="AP38" s="19">
        <f t="shared" ca="1" si="38"/>
        <v>0.20323626743000078</v>
      </c>
      <c r="AQ38" s="72">
        <f t="shared" ca="1" si="79"/>
        <v>6.6875058903308519E-4</v>
      </c>
      <c r="AR38" s="72">
        <f t="shared" ca="1" si="80"/>
        <v>-1.9528205549119687E-2</v>
      </c>
      <c r="AS38" s="72">
        <f t="shared" ca="1" si="41"/>
        <v>1.9193268085970772E-9</v>
      </c>
      <c r="AT38" s="19">
        <f t="shared" ca="1" si="42"/>
        <v>3.0623938725835267E-2</v>
      </c>
      <c r="AU38" s="19">
        <f t="shared" ca="1" si="43"/>
        <v>0.99953097719726336</v>
      </c>
      <c r="AV38" s="19">
        <f t="shared" ca="1" si="44"/>
        <v>3.0628727399436829E-2</v>
      </c>
      <c r="AW38" s="19">
        <f t="shared" ca="1" si="45"/>
        <v>-0.45081730109247559</v>
      </c>
      <c r="AX38" s="19">
        <f t="shared" ca="1" si="46"/>
        <v>1.4508173010924756</v>
      </c>
      <c r="AY38" s="19">
        <f t="shared" ca="1" si="47"/>
        <v>0.59609821459967027</v>
      </c>
      <c r="AZ38" s="72">
        <f t="shared" ca="1" si="81"/>
        <v>1.2157196684397073E-3</v>
      </c>
      <c r="BA38" s="72">
        <f t="shared" ca="1" si="82"/>
        <v>-1.9528207464512851E-2</v>
      </c>
      <c r="BB38" s="72">
        <f t="shared" ca="1" si="50"/>
        <v>-1.91539316352074E-9</v>
      </c>
      <c r="BC38" s="19">
        <f t="shared" ca="1" si="51"/>
        <v>3.062393958892267E-2</v>
      </c>
      <c r="BD38" s="19">
        <f t="shared" ca="1" si="52"/>
        <v>0.99953097717081996</v>
      </c>
      <c r="BE38" s="19">
        <f t="shared" ca="1" si="53"/>
        <v>3.0628728262929228E-2</v>
      </c>
      <c r="BF38" s="19">
        <f t="shared" ca="1" si="54"/>
        <v>-0.45081733259898138</v>
      </c>
      <c r="BG38" s="19">
        <f t="shared" ca="1" si="55"/>
        <v>1.4508173325989815</v>
      </c>
      <c r="BH38" s="19">
        <f t="shared" ca="1" si="56"/>
        <v>0.59609822333432749</v>
      </c>
      <c r="BI38" s="72">
        <f t="shared" ca="1" si="83"/>
        <v>1.2157196947443969E-3</v>
      </c>
      <c r="BJ38" s="72">
        <f t="shared" ca="1" si="84"/>
        <v>-1.9528207469051265E-2</v>
      </c>
      <c r="BK38" s="72">
        <f t="shared" ca="1" si="59"/>
        <v>-4.5384147828730903E-12</v>
      </c>
      <c r="BL38" s="72">
        <f t="shared" ca="1" si="85"/>
        <v>9.7777786866887397E-3</v>
      </c>
      <c r="BM38" s="72">
        <f t="shared" ca="1" si="61"/>
        <v>1.0024399813496212</v>
      </c>
      <c r="BN38" s="72">
        <f t="shared" ca="1" si="62"/>
        <v>2.4325611868432659E-3</v>
      </c>
      <c r="BO38" s="72">
        <f t="shared" ca="1" si="63"/>
        <v>4.4392949400981041E-5</v>
      </c>
      <c r="BP38" s="72">
        <f t="shared" ca="1" si="86"/>
        <v>194891.41824602251</v>
      </c>
      <c r="BQ38" s="72">
        <f t="shared" ca="1" si="65"/>
        <v>-0.55847221691481064</v>
      </c>
      <c r="BR38" s="72">
        <f t="shared" ca="1" si="66"/>
        <v>2.572552038331164</v>
      </c>
      <c r="BS38" s="72">
        <f t="shared" ca="1" si="67"/>
        <v>5.7141446919209571</v>
      </c>
      <c r="BT38" s="72">
        <f t="shared" ca="1" si="68"/>
        <v>328.00189899546672</v>
      </c>
      <c r="BU38" s="72">
        <f t="shared" ca="1" si="70"/>
        <v>147.39637437415288</v>
      </c>
      <c r="BV38" s="72">
        <f t="shared" ca="1" si="69"/>
        <v>327.39637437415286</v>
      </c>
    </row>
    <row r="39" spans="1:74">
      <c r="A39" s="13">
        <f ca="1">'MGRS to'!AO39</f>
        <v>33.548890654956196</v>
      </c>
      <c r="B39" s="13">
        <f ca="1">'MGRS to'!AP39</f>
        <v>-7.5978830189620892</v>
      </c>
      <c r="C39" s="19">
        <f t="shared" ca="1" si="0"/>
        <v>0.58553860232054245</v>
      </c>
      <c r="D39" s="19">
        <f t="shared" ca="1" si="0"/>
        <v>-0.1326080748622552</v>
      </c>
      <c r="E39" s="19">
        <f t="shared" ca="1" si="71"/>
        <v>0.58470662928161077</v>
      </c>
      <c r="F39" s="19">
        <f t="shared" ca="1" si="72"/>
        <v>0.58399276572469416</v>
      </c>
      <c r="G39" s="19">
        <f t="shared" ca="1" si="3"/>
        <v>-3.1435789631284461E-4</v>
      </c>
      <c r="H39" s="19">
        <f t="shared" ca="1" si="4"/>
        <v>-3.1435789631284461E-4</v>
      </c>
      <c r="I39" s="19">
        <f t="shared" ca="1" si="5"/>
        <v>0</v>
      </c>
      <c r="J39" s="19">
        <f t="shared" ca="1" si="6"/>
        <v>7.6049209398752337E-4</v>
      </c>
      <c r="K39" s="19">
        <f t="shared" ca="1" si="7"/>
        <v>0.99999971082584571</v>
      </c>
      <c r="L39" s="19">
        <f t="shared" ca="1" si="8"/>
        <v>7.6049216729241786E-4</v>
      </c>
      <c r="M39" s="19">
        <f t="shared" ca="1" si="9"/>
        <v>-0.28756473949613853</v>
      </c>
      <c r="N39" s="19">
        <f t="shared" ca="1" si="10"/>
        <v>1.2875647394961385</v>
      </c>
      <c r="O39" s="19">
        <f t="shared" ca="1" si="11"/>
        <v>0.52728494960406869</v>
      </c>
      <c r="P39" s="72">
        <f t="shared" ca="1" si="73"/>
        <v>1.0793644073660215E-3</v>
      </c>
      <c r="Q39" s="72">
        <f t="shared" ca="1" si="74"/>
        <v>-3.1509075041083955E-4</v>
      </c>
      <c r="R39" s="72">
        <f t="shared" ca="1" si="14"/>
        <v>-7.3285409799494442E-7</v>
      </c>
      <c r="S39" s="19">
        <f t="shared" ca="1" si="15"/>
        <v>7.6070305331407879E-4</v>
      </c>
      <c r="T39" s="19">
        <f t="shared" ca="1" si="16"/>
        <v>0.99999971066539051</v>
      </c>
      <c r="U39" s="19">
        <f t="shared" ca="1" si="17"/>
        <v>7.6070312667999413E-4</v>
      </c>
      <c r="V39" s="19">
        <f t="shared" ca="1" si="18"/>
        <v>-0.28815519760244246</v>
      </c>
      <c r="W39" s="19">
        <f t="shared" ca="1" si="19"/>
        <v>1.2881551976024426</v>
      </c>
      <c r="X39" s="19">
        <f t="shared" ca="1" si="20"/>
        <v>0.52750163006039985</v>
      </c>
      <c r="Y39" s="72">
        <f t="shared" ca="1" si="75"/>
        <v>1.0798577847267389E-3</v>
      </c>
      <c r="Z39" s="72">
        <f t="shared" ca="1" si="76"/>
        <v>-3.1509245889421679E-4</v>
      </c>
      <c r="AA39" s="72">
        <f t="shared" ca="1" si="23"/>
        <v>-1.7084833772327765E-9</v>
      </c>
      <c r="AB39" s="19">
        <f t="shared" ca="1" si="24"/>
        <v>7.6070354562350639E-4</v>
      </c>
      <c r="AC39" s="19">
        <f t="shared" ca="1" si="25"/>
        <v>0.99999971066501603</v>
      </c>
      <c r="AD39" s="19">
        <f t="shared" ca="1" si="26"/>
        <v>7.607036189895643E-4</v>
      </c>
      <c r="AE39" s="19">
        <f t="shared" ca="1" si="27"/>
        <v>-0.2881565735476862</v>
      </c>
      <c r="AF39" s="19">
        <f t="shared" ca="1" si="28"/>
        <v>1.2881565735476861</v>
      </c>
      <c r="AG39" s="19">
        <f t="shared" ca="1" si="29"/>
        <v>0.52750213475914332</v>
      </c>
      <c r="AH39" s="72">
        <f t="shared" ca="1" si="77"/>
        <v>1.0798589344428865E-3</v>
      </c>
      <c r="AI39" s="72">
        <f t="shared" ca="1" si="78"/>
        <v>-3.1509246287715885E-4</v>
      </c>
      <c r="AJ39" s="72">
        <f t="shared" ca="1" si="32"/>
        <v>-3.9829420686067485E-12</v>
      </c>
      <c r="AK39" s="19">
        <f t="shared" ca="1" si="33"/>
        <v>7.6070354677118621E-4</v>
      </c>
      <c r="AL39" s="19">
        <f t="shared" ca="1" si="34"/>
        <v>0.99999971066501514</v>
      </c>
      <c r="AM39" s="19">
        <f t="shared" ca="1" si="35"/>
        <v>7.6070362013724445E-4</v>
      </c>
      <c r="AN39" s="19">
        <f t="shared" ca="1" si="36"/>
        <v>-0.28815657675539946</v>
      </c>
      <c r="AO39" s="19">
        <f t="shared" ca="1" si="37"/>
        <v>0.91696578727260958</v>
      </c>
      <c r="AP39" s="19">
        <f t="shared" ca="1" si="38"/>
        <v>8.3034212727390422E-2</v>
      </c>
      <c r="AQ39" s="72">
        <f t="shared" ca="1" si="79"/>
        <v>7.6940789610344942E-4</v>
      </c>
      <c r="AR39" s="72">
        <f t="shared" ca="1" si="80"/>
        <v>-3.1509231936621696E-4</v>
      </c>
      <c r="AS39" s="72">
        <f t="shared" ca="1" si="41"/>
        <v>1.4351094189965843E-10</v>
      </c>
      <c r="AT39" s="19">
        <f t="shared" ca="1" si="42"/>
        <v>7.6070350541763141E-4</v>
      </c>
      <c r="AU39" s="19">
        <f t="shared" ca="1" si="43"/>
        <v>0.99999971066504667</v>
      </c>
      <c r="AV39" s="19">
        <f t="shared" ca="1" si="44"/>
        <v>7.607035787836775E-4</v>
      </c>
      <c r="AW39" s="19">
        <f t="shared" ca="1" si="45"/>
        <v>-0.28815646117742205</v>
      </c>
      <c r="AX39" s="19">
        <f t="shared" ca="1" si="46"/>
        <v>1.2881564611774221</v>
      </c>
      <c r="AY39" s="19">
        <f t="shared" ca="1" si="47"/>
        <v>0.52750209354160538</v>
      </c>
      <c r="AZ39" s="72">
        <f t="shared" ca="1" si="81"/>
        <v>1.0798588405482297E-3</v>
      </c>
      <c r="BA39" s="72">
        <f t="shared" ca="1" si="82"/>
        <v>-3.1509246255188096E-4</v>
      </c>
      <c r="BB39" s="72">
        <f t="shared" ca="1" si="50"/>
        <v>-1.4318566400909824E-10</v>
      </c>
      <c r="BC39" s="19">
        <f t="shared" ca="1" si="51"/>
        <v>7.6070354667746312E-4</v>
      </c>
      <c r="BD39" s="19">
        <f t="shared" ca="1" si="52"/>
        <v>0.99999971066501525</v>
      </c>
      <c r="BE39" s="19">
        <f t="shared" ca="1" si="53"/>
        <v>7.6070362004352124E-4</v>
      </c>
      <c r="BF39" s="19">
        <f t="shared" ca="1" si="54"/>
        <v>-0.28815657649343074</v>
      </c>
      <c r="BG39" s="19">
        <f t="shared" ca="1" si="55"/>
        <v>1.2881565764934306</v>
      </c>
      <c r="BH39" s="19">
        <f t="shared" ca="1" si="56"/>
        <v>0.52750213583964567</v>
      </c>
      <c r="BI39" s="72">
        <f t="shared" ca="1" si="83"/>
        <v>1.0798589369042997E-3</v>
      </c>
      <c r="BJ39" s="72">
        <f t="shared" ca="1" si="84"/>
        <v>-3.1509246288568589E-4</v>
      </c>
      <c r="BK39" s="72">
        <f t="shared" ca="1" si="59"/>
        <v>-3.3380492380635784E-13</v>
      </c>
      <c r="BL39" s="72">
        <f t="shared" ca="1" si="85"/>
        <v>8.6815270508191888E-3</v>
      </c>
      <c r="BM39" s="72">
        <f t="shared" ca="1" si="61"/>
        <v>1.0021668615639177</v>
      </c>
      <c r="BN39" s="72">
        <f t="shared" ca="1" si="62"/>
        <v>2.1610076726330612E-3</v>
      </c>
      <c r="BO39" s="72">
        <f t="shared" ca="1" si="63"/>
        <v>8.6675866416204935E-7</v>
      </c>
      <c r="BP39" s="72">
        <f t="shared" ca="1" si="86"/>
        <v>4840.560873636101</v>
      </c>
      <c r="BQ39" s="72">
        <f t="shared" ca="1" si="65"/>
        <v>-2.7902639767726618</v>
      </c>
      <c r="BR39" s="72">
        <f t="shared" ca="1" si="66"/>
        <v>0.35115485381083728</v>
      </c>
      <c r="BS39" s="72">
        <f t="shared" ca="1" si="67"/>
        <v>3.4927475074006304</v>
      </c>
      <c r="BT39" s="72">
        <f t="shared" ca="1" si="68"/>
        <v>200.12965040353731</v>
      </c>
      <c r="BU39" s="72">
        <f t="shared" ca="1" si="70"/>
        <v>20.119691078894387</v>
      </c>
      <c r="BV39" s="72">
        <f t="shared" ca="1" si="69"/>
        <v>200.11969107889445</v>
      </c>
    </row>
    <row r="40" spans="1:74">
      <c r="A40" s="13">
        <f ca="1">'MGRS to'!AO40</f>
        <v>33.556607045642977</v>
      </c>
      <c r="B40" s="13">
        <f ca="1">'MGRS to'!AP40</f>
        <v>-7.604759951723719</v>
      </c>
      <c r="C40" s="19">
        <f t="shared" ca="1" si="0"/>
        <v>0.58567327874439701</v>
      </c>
      <c r="D40" s="19">
        <f t="shared" ca="1" si="0"/>
        <v>-0.13272809998138393</v>
      </c>
      <c r="E40" s="19">
        <f t="shared" ca="1" si="71"/>
        <v>0.58399276572469416</v>
      </c>
      <c r="F40" s="19">
        <f t="shared" ca="1" si="72"/>
        <v>0.58412726565825535</v>
      </c>
      <c r="G40" s="19">
        <f t="shared" ca="1" si="3"/>
        <v>-1.2002511912873048E-4</v>
      </c>
      <c r="H40" s="19">
        <f t="shared" ca="1" si="4"/>
        <v>-1.2002511912873048E-4</v>
      </c>
      <c r="I40" s="19">
        <f t="shared" ca="1" si="5"/>
        <v>0</v>
      </c>
      <c r="J40" s="19">
        <f t="shared" ca="1" si="6"/>
        <v>1.6767819785577413E-4</v>
      </c>
      <c r="K40" s="19">
        <f t="shared" ca="1" si="7"/>
        <v>0.999999985942011</v>
      </c>
      <c r="L40" s="19">
        <f t="shared" ca="1" si="8"/>
        <v>1.6767819864151352E-4</v>
      </c>
      <c r="M40" s="19">
        <f t="shared" ca="1" si="9"/>
        <v>-0.49815897546534676</v>
      </c>
      <c r="N40" s="19">
        <f t="shared" ca="1" si="10"/>
        <v>1.4981589754653468</v>
      </c>
      <c r="O40" s="19">
        <f t="shared" ca="1" si="11"/>
        <v>0.5940897822519422</v>
      </c>
      <c r="P40" s="72">
        <f t="shared" ca="1" si="73"/>
        <v>1.2552403700498772E-3</v>
      </c>
      <c r="Q40" s="72">
        <f t="shared" ca="1" si="74"/>
        <v>-1.2030503786869876E-4</v>
      </c>
      <c r="R40" s="72">
        <f t="shared" ca="1" si="14"/>
        <v>-2.7991873996827382E-7</v>
      </c>
      <c r="S40" s="19">
        <f t="shared" ca="1" si="15"/>
        <v>1.6781774642102274E-4</v>
      </c>
      <c r="T40" s="19">
        <f t="shared" ca="1" si="16"/>
        <v>0.99999998591860195</v>
      </c>
      <c r="U40" s="19">
        <f t="shared" ca="1" si="17"/>
        <v>1.6781774720872557E-4</v>
      </c>
      <c r="V40" s="19">
        <f t="shared" ca="1" si="18"/>
        <v>-0.49890555652825469</v>
      </c>
      <c r="W40" s="19">
        <f t="shared" ca="1" si="19"/>
        <v>1.4989055565282547</v>
      </c>
      <c r="X40" s="19">
        <f t="shared" ca="1" si="20"/>
        <v>0.59429195965725512</v>
      </c>
      <c r="Y40" s="72">
        <f t="shared" ca="1" si="75"/>
        <v>1.255863538228141E-3</v>
      </c>
      <c r="Z40" s="72">
        <f t="shared" ca="1" si="76"/>
        <v>-1.203056906864004E-4</v>
      </c>
      <c r="AA40" s="72">
        <f t="shared" ca="1" si="23"/>
        <v>-6.5281770164323308E-10</v>
      </c>
      <c r="AB40" s="19">
        <f t="shared" ca="1" si="24"/>
        <v>1.6781807211593223E-4</v>
      </c>
      <c r="AC40" s="19">
        <f t="shared" ca="1" si="25"/>
        <v>0.99999998591854733</v>
      </c>
      <c r="AD40" s="19">
        <f t="shared" ca="1" si="26"/>
        <v>1.6781807290363964E-4</v>
      </c>
      <c r="AE40" s="19">
        <f t="shared" ca="1" si="27"/>
        <v>-0.49890729550419627</v>
      </c>
      <c r="AF40" s="19">
        <f t="shared" ca="1" si="28"/>
        <v>1.4989072955041962</v>
      </c>
      <c r="AG40" s="19">
        <f t="shared" ca="1" si="29"/>
        <v>0.59429243034441315</v>
      </c>
      <c r="AH40" s="72">
        <f t="shared" ca="1" si="77"/>
        <v>1.2558649897415474E-3</v>
      </c>
      <c r="AI40" s="72">
        <f t="shared" ca="1" si="78"/>
        <v>-1.2030569220888135E-4</v>
      </c>
      <c r="AJ40" s="72">
        <f t="shared" ca="1" si="32"/>
        <v>-1.522480953157837E-12</v>
      </c>
      <c r="AK40" s="19">
        <f t="shared" ca="1" si="33"/>
        <v>1.6781807287553051E-4</v>
      </c>
      <c r="AL40" s="19">
        <f t="shared" ca="1" si="34"/>
        <v>0.99999998591854733</v>
      </c>
      <c r="AM40" s="19">
        <f t="shared" ca="1" si="35"/>
        <v>1.6781807366323792E-4</v>
      </c>
      <c r="AN40" s="19">
        <f t="shared" ca="1" si="36"/>
        <v>-0.49890729955970564</v>
      </c>
      <c r="AO40" s="19">
        <f t="shared" ca="1" si="37"/>
        <v>0.75109150644604217</v>
      </c>
      <c r="AP40" s="19">
        <f t="shared" ca="1" si="38"/>
        <v>0.24890849355395783</v>
      </c>
      <c r="AQ40" s="72">
        <f t="shared" ca="1" si="79"/>
        <v>6.3048865842374501E-4</v>
      </c>
      <c r="AR40" s="72">
        <f t="shared" ca="1" si="80"/>
        <v>-1.2030570240273341E-4</v>
      </c>
      <c r="AS40" s="72">
        <f t="shared" ca="1" si="41"/>
        <v>-1.0193852055875863E-11</v>
      </c>
      <c r="AT40" s="19">
        <f t="shared" ca="1" si="42"/>
        <v>1.6781807796131061E-4</v>
      </c>
      <c r="AU40" s="19">
        <f t="shared" ca="1" si="43"/>
        <v>0.99999998591854644</v>
      </c>
      <c r="AV40" s="19">
        <f t="shared" ca="1" si="44"/>
        <v>1.6781807874901807E-4</v>
      </c>
      <c r="AW40" s="19">
        <f t="shared" ca="1" si="45"/>
        <v>-0.49890732671403015</v>
      </c>
      <c r="AX40" s="19">
        <f t="shared" ca="1" si="46"/>
        <v>1.49890732671403</v>
      </c>
      <c r="AY40" s="19">
        <f t="shared" ca="1" si="47"/>
        <v>0.59429243879194282</v>
      </c>
      <c r="AZ40" s="72">
        <f t="shared" ca="1" si="81"/>
        <v>1.2558650157922194E-3</v>
      </c>
      <c r="BA40" s="72">
        <f t="shared" ca="1" si="82"/>
        <v>-1.2030569223620582E-4</v>
      </c>
      <c r="BB40" s="72">
        <f t="shared" ca="1" si="50"/>
        <v>1.0166527586149068E-11</v>
      </c>
      <c r="BC40" s="19">
        <f t="shared" ca="1" si="51"/>
        <v>1.6781807288916169E-4</v>
      </c>
      <c r="BD40" s="19">
        <f t="shared" ca="1" si="52"/>
        <v>0.99999998591854733</v>
      </c>
      <c r="BE40" s="19">
        <f t="shared" ca="1" si="53"/>
        <v>1.678180736768691E-4</v>
      </c>
      <c r="BF40" s="19">
        <f t="shared" ca="1" si="54"/>
        <v>-0.49890729963249586</v>
      </c>
      <c r="BG40" s="19">
        <f t="shared" ca="1" si="55"/>
        <v>1.4989072996324959</v>
      </c>
      <c r="BH40" s="19">
        <f t="shared" ca="1" si="56"/>
        <v>0.59429243146181543</v>
      </c>
      <c r="BI40" s="72">
        <f t="shared" ca="1" si="83"/>
        <v>1.2558649931874158E-3</v>
      </c>
      <c r="BJ40" s="72">
        <f t="shared" ca="1" si="84"/>
        <v>-1.2030569221249576E-4</v>
      </c>
      <c r="BK40" s="72">
        <f t="shared" ca="1" si="59"/>
        <v>2.3710064944379439E-14</v>
      </c>
      <c r="BL40" s="72">
        <f t="shared" ca="1" si="85"/>
        <v>1.010188086284728E-2</v>
      </c>
      <c r="BM40" s="72">
        <f t="shared" ca="1" si="61"/>
        <v>1.0025207067389335</v>
      </c>
      <c r="BN40" s="72">
        <f t="shared" ca="1" si="62"/>
        <v>2.5127882350636432E-3</v>
      </c>
      <c r="BO40" s="72">
        <f t="shared" ca="1" si="63"/>
        <v>2.5052983676315736E-7</v>
      </c>
      <c r="BP40" s="72">
        <f t="shared" ca="1" si="86"/>
        <v>1067.8703920436349</v>
      </c>
      <c r="BQ40" s="72">
        <f t="shared" ca="1" si="65"/>
        <v>-0.63878927863670809</v>
      </c>
      <c r="BR40" s="72">
        <f t="shared" ca="1" si="66"/>
        <v>2.5027370365340418</v>
      </c>
      <c r="BS40" s="72">
        <f t="shared" ca="1" si="67"/>
        <v>5.6443296901238345</v>
      </c>
      <c r="BT40" s="72">
        <f t="shared" ca="1" si="68"/>
        <v>323.40007033591024</v>
      </c>
      <c r="BU40" s="72">
        <f t="shared" ca="1" si="70"/>
        <v>143.39626942447953</v>
      </c>
      <c r="BV40" s="72">
        <f t="shared" ca="1" si="69"/>
        <v>323.39626942447944</v>
      </c>
    </row>
    <row r="41" spans="1:74">
      <c r="A41" s="13">
        <f ca="1">'MGRS to'!AO41</f>
        <v>33.617219288912288</v>
      </c>
      <c r="B41" s="13">
        <f ca="1">'MGRS to'!AP41</f>
        <v>-7.5322207269620982</v>
      </c>
      <c r="C41" s="19">
        <f t="shared" ca="1" si="0"/>
        <v>0.58673116195646635</v>
      </c>
      <c r="D41" s="19">
        <f t="shared" ca="1" si="0"/>
        <v>-0.13146205167244943</v>
      </c>
      <c r="E41" s="19">
        <f t="shared" ca="1" si="71"/>
        <v>0.58412726565825535</v>
      </c>
      <c r="F41" s="19">
        <f t="shared" ca="1" si="72"/>
        <v>0.5851837664334294</v>
      </c>
      <c r="G41" s="19">
        <f t="shared" ca="1" si="3"/>
        <v>1.2660483089345087E-3</v>
      </c>
      <c r="H41" s="19">
        <f t="shared" ca="1" si="4"/>
        <v>1.2660483089345087E-3</v>
      </c>
      <c r="I41" s="19">
        <f t="shared" ca="1" si="5"/>
        <v>0</v>
      </c>
      <c r="J41" s="19">
        <f t="shared" ca="1" si="6"/>
        <v>1.4935937450113886E-3</v>
      </c>
      <c r="K41" s="19">
        <f t="shared" ca="1" si="7"/>
        <v>0.99999888458824038</v>
      </c>
      <c r="L41" s="19">
        <f t="shared" ca="1" si="8"/>
        <v>1.4935943003356455E-3</v>
      </c>
      <c r="M41" s="19">
        <f t="shared" ca="1" si="9"/>
        <v>0.58945112777145092</v>
      </c>
      <c r="N41" s="19">
        <f t="shared" ca="1" si="10"/>
        <v>0.41054887222854908</v>
      </c>
      <c r="O41" s="19">
        <f t="shared" ca="1" si="11"/>
        <v>-0.48390114252104577</v>
      </c>
      <c r="P41" s="72">
        <f t="shared" ca="1" si="73"/>
        <v>3.4492167685415962E-4</v>
      </c>
      <c r="Q41" s="72">
        <f t="shared" ca="1" si="74"/>
        <v>1.2689986149277007E-3</v>
      </c>
      <c r="R41" s="72">
        <f t="shared" ca="1" si="14"/>
        <v>2.9503059931919838E-6</v>
      </c>
      <c r="S41" s="19">
        <f t="shared" ca="1" si="15"/>
        <v>1.4953338169388217E-3</v>
      </c>
      <c r="T41" s="19">
        <f t="shared" ca="1" si="16"/>
        <v>0.99999888198776299</v>
      </c>
      <c r="U41" s="19">
        <f t="shared" ca="1" si="17"/>
        <v>1.4953343742062394E-3</v>
      </c>
      <c r="V41" s="19">
        <f t="shared" ca="1" si="18"/>
        <v>0.59013721687906906</v>
      </c>
      <c r="W41" s="19">
        <f t="shared" ca="1" si="19"/>
        <v>0.40986278312093094</v>
      </c>
      <c r="X41" s="19">
        <f t="shared" ca="1" si="20"/>
        <v>-0.48638511704413001</v>
      </c>
      <c r="Y41" s="72">
        <f t="shared" ca="1" si="75"/>
        <v>3.4434585339626254E-4</v>
      </c>
      <c r="Z41" s="72">
        <f t="shared" ca="1" si="76"/>
        <v>1.269005490101241E-3</v>
      </c>
      <c r="AA41" s="72">
        <f t="shared" ca="1" si="23"/>
        <v>6.8751735402862446E-9</v>
      </c>
      <c r="AB41" s="19">
        <f t="shared" ca="1" si="24"/>
        <v>1.4953378742355368E-3</v>
      </c>
      <c r="AC41" s="19">
        <f t="shared" ca="1" si="25"/>
        <v>0.99999888198169606</v>
      </c>
      <c r="AD41" s="19">
        <f t="shared" ca="1" si="26"/>
        <v>1.4953384315074905E-3</v>
      </c>
      <c r="AE41" s="19">
        <f t="shared" ca="1" si="27"/>
        <v>0.59013881289284975</v>
      </c>
      <c r="AF41" s="19">
        <f t="shared" ca="1" si="28"/>
        <v>0.40986118710715025</v>
      </c>
      <c r="AG41" s="19">
        <f t="shared" ca="1" si="29"/>
        <v>-0.48639090508141458</v>
      </c>
      <c r="AH41" s="72">
        <f t="shared" ca="1" si="77"/>
        <v>3.4434451388547444E-4</v>
      </c>
      <c r="AI41" s="72">
        <f t="shared" ca="1" si="78"/>
        <v>1.2690055061226337E-3</v>
      </c>
      <c r="AJ41" s="72">
        <f t="shared" ca="1" si="32"/>
        <v>1.6021392762813336E-11</v>
      </c>
      <c r="AK41" s="19">
        <f t="shared" ca="1" si="33"/>
        <v>1.4953378836903574E-3</v>
      </c>
      <c r="AL41" s="19">
        <f t="shared" ca="1" si="34"/>
        <v>0.99999888198168185</v>
      </c>
      <c r="AM41" s="19">
        <f t="shared" ca="1" si="35"/>
        <v>1.4953384409623219E-3</v>
      </c>
      <c r="AN41" s="19">
        <f t="shared" ca="1" si="36"/>
        <v>0.59013881661207201</v>
      </c>
      <c r="AO41" s="19">
        <f t="shared" ca="1" si="37"/>
        <v>0.65173617712770326</v>
      </c>
      <c r="AP41" s="19">
        <f t="shared" ca="1" si="38"/>
        <v>0.34826382287229674</v>
      </c>
      <c r="AQ41" s="72">
        <f t="shared" ca="1" si="79"/>
        <v>5.4722330973946303E-4</v>
      </c>
      <c r="AR41" s="72">
        <f t="shared" ca="1" si="80"/>
        <v>1.2690059652522097E-3</v>
      </c>
      <c r="AS41" s="72">
        <f t="shared" ca="1" si="41"/>
        <v>4.5912957593804982E-10</v>
      </c>
      <c r="AT41" s="19">
        <f t="shared" ca="1" si="42"/>
        <v>1.4953381546402604E-3</v>
      </c>
      <c r="AU41" s="19">
        <f t="shared" ca="1" si="43"/>
        <v>0.99999888198127684</v>
      </c>
      <c r="AV41" s="19">
        <f t="shared" ca="1" si="44"/>
        <v>1.4953387119125275E-3</v>
      </c>
      <c r="AW41" s="19">
        <f t="shared" ca="1" si="45"/>
        <v>0.5901389231946822</v>
      </c>
      <c r="AX41" s="19">
        <f t="shared" ca="1" si="46"/>
        <v>0.4098610768053178</v>
      </c>
      <c r="AY41" s="19">
        <f t="shared" ca="1" si="47"/>
        <v>-0.48639130509912398</v>
      </c>
      <c r="AZ41" s="72">
        <f t="shared" ca="1" si="81"/>
        <v>3.4434442131077561E-4</v>
      </c>
      <c r="BA41" s="72">
        <f t="shared" ca="1" si="82"/>
        <v>1.2690055072298902E-3</v>
      </c>
      <c r="BB41" s="72">
        <f t="shared" ca="1" si="50"/>
        <v>-4.5802231950740901E-10</v>
      </c>
      <c r="BC41" s="19">
        <f t="shared" ca="1" si="51"/>
        <v>1.4953378843438059E-3</v>
      </c>
      <c r="BD41" s="19">
        <f t="shared" ca="1" si="52"/>
        <v>0.99999888198168096</v>
      </c>
      <c r="BE41" s="19">
        <f t="shared" ca="1" si="53"/>
        <v>1.495338441615771E-3</v>
      </c>
      <c r="BF41" s="19">
        <f t="shared" ca="1" si="54"/>
        <v>0.59013881686910563</v>
      </c>
      <c r="BG41" s="19">
        <f t="shared" ca="1" si="55"/>
        <v>0.40986118313089437</v>
      </c>
      <c r="BH41" s="19">
        <f t="shared" ca="1" si="56"/>
        <v>-0.48639091950159541</v>
      </c>
      <c r="BI41" s="72">
        <f t="shared" ca="1" si="83"/>
        <v>3.4434451054826161E-4</v>
      </c>
      <c r="BJ41" s="72">
        <f t="shared" ca="1" si="84"/>
        <v>1.2690055061625491E-3</v>
      </c>
      <c r="BK41" s="72">
        <f t="shared" ca="1" si="59"/>
        <v>-1.0673410939798789E-12</v>
      </c>
      <c r="BL41" s="72">
        <f t="shared" ca="1" si="85"/>
        <v>2.7622581084961475E-3</v>
      </c>
      <c r="BM41" s="72">
        <f t="shared" ca="1" si="61"/>
        <v>1.0006902072786226</v>
      </c>
      <c r="BN41" s="72">
        <f t="shared" ca="1" si="62"/>
        <v>6.8961228880605864E-4</v>
      </c>
      <c r="BO41" s="72">
        <f t="shared" ca="1" si="63"/>
        <v>-5.016615636996127E-7</v>
      </c>
      <c r="BP41" s="72">
        <f t="shared" ca="1" si="86"/>
        <v>9515.2480012499491</v>
      </c>
      <c r="BQ41" s="72">
        <f t="shared" ca="1" si="65"/>
        <v>0.7835310990715687</v>
      </c>
      <c r="BR41" s="72">
        <f t="shared" ca="1" si="66"/>
        <v>-2.3573611747993</v>
      </c>
      <c r="BS41" s="72">
        <f t="shared" ca="1" si="67"/>
        <v>0.78423147879049315</v>
      </c>
      <c r="BT41" s="72">
        <f t="shared" ca="1" si="68"/>
        <v>44.89302509404763</v>
      </c>
      <c r="BU41" s="72">
        <f t="shared" ca="1" si="70"/>
        <v>-135.0668461040014</v>
      </c>
      <c r="BV41" s="72">
        <f t="shared" ca="1" si="69"/>
        <v>44.933153895998601</v>
      </c>
    </row>
    <row r="42" spans="1:74">
      <c r="A42" s="13">
        <f ca="1">'MGRS to'!AO42</f>
        <v>33.609455408906534</v>
      </c>
      <c r="B42" s="13">
        <f ca="1">'MGRS to'!AP42</f>
        <v>-7.5460406287035937</v>
      </c>
      <c r="C42" s="19">
        <f t="shared" ca="1" si="0"/>
        <v>0.58659565668763614</v>
      </c>
      <c r="D42" s="19">
        <f t="shared" ca="1" si="0"/>
        <v>-0.13170325446014061</v>
      </c>
      <c r="E42" s="19">
        <f t="shared" ca="1" si="71"/>
        <v>0.5851837664334294</v>
      </c>
      <c r="F42" s="19">
        <f t="shared" ca="1" si="72"/>
        <v>0.58504843785633631</v>
      </c>
      <c r="G42" s="19">
        <f t="shared" ca="1" si="3"/>
        <v>-2.4120278769118597E-4</v>
      </c>
      <c r="H42" s="19">
        <f t="shared" ca="1" si="4"/>
        <v>-2.4120278769118597E-4</v>
      </c>
      <c r="I42" s="19">
        <f t="shared" ca="1" si="5"/>
        <v>0</v>
      </c>
      <c r="J42" s="19">
        <f t="shared" ca="1" si="6"/>
        <v>2.4237629953282428E-4</v>
      </c>
      <c r="K42" s="19">
        <f t="shared" ca="1" si="7"/>
        <v>0.9999999706268643</v>
      </c>
      <c r="L42" s="19">
        <f t="shared" ca="1" si="8"/>
        <v>2.4237630190594161E-4</v>
      </c>
      <c r="M42" s="19">
        <f t="shared" ca="1" si="9"/>
        <v>-0.69160409768391073</v>
      </c>
      <c r="N42" s="19">
        <f t="shared" ca="1" si="10"/>
        <v>1.6916040976839106</v>
      </c>
      <c r="O42" s="19">
        <f t="shared" ca="1" si="11"/>
        <v>0.63935877797128127</v>
      </c>
      <c r="P42" s="72">
        <f t="shared" ca="1" si="73"/>
        <v>1.4166296574064292E-3</v>
      </c>
      <c r="Q42" s="72">
        <f t="shared" ca="1" si="74"/>
        <v>-2.4176452658079505E-4</v>
      </c>
      <c r="R42" s="72">
        <f t="shared" ca="1" si="14"/>
        <v>-5.6173888960908106E-7</v>
      </c>
      <c r="S42" s="19">
        <f t="shared" ca="1" si="15"/>
        <v>2.427649412439984E-4</v>
      </c>
      <c r="T42" s="19">
        <f t="shared" ca="1" si="16"/>
        <v>0.99999997053259115</v>
      </c>
      <c r="U42" s="19">
        <f t="shared" ca="1" si="17"/>
        <v>2.427649436285497E-4</v>
      </c>
      <c r="V42" s="19">
        <f t="shared" ca="1" si="18"/>
        <v>-0.69210501377063771</v>
      </c>
      <c r="W42" s="19">
        <f t="shared" ca="1" si="19"/>
        <v>1.6921050137706377</v>
      </c>
      <c r="X42" s="19">
        <f t="shared" ca="1" si="20"/>
        <v>0.63946553896657854</v>
      </c>
      <c r="Y42" s="72">
        <f t="shared" ca="1" si="75"/>
        <v>1.4170473618058939E-3</v>
      </c>
      <c r="Z42" s="72">
        <f t="shared" ca="1" si="76"/>
        <v>-2.4176583481872919E-4</v>
      </c>
      <c r="AA42" s="72">
        <f t="shared" ca="1" si="23"/>
        <v>-1.3082379341346293E-9</v>
      </c>
      <c r="AB42" s="19">
        <f t="shared" ca="1" si="24"/>
        <v>2.4276584668275796E-4</v>
      </c>
      <c r="AC42" s="19">
        <f t="shared" ca="1" si="25"/>
        <v>0.99999997053237133</v>
      </c>
      <c r="AD42" s="19">
        <f t="shared" ca="1" si="26"/>
        <v>2.4276584906733595E-4</v>
      </c>
      <c r="AE42" s="19">
        <f t="shared" ca="1" si="27"/>
        <v>-0.69210617755043191</v>
      </c>
      <c r="AF42" s="19">
        <f t="shared" ca="1" si="28"/>
        <v>1.692106177550432</v>
      </c>
      <c r="AG42" s="19">
        <f t="shared" ca="1" si="29"/>
        <v>0.63946578693110956</v>
      </c>
      <c r="AH42" s="72">
        <f t="shared" ca="1" si="77"/>
        <v>1.4170483322585028E-3</v>
      </c>
      <c r="AI42" s="72">
        <f t="shared" ca="1" si="78"/>
        <v>-2.4176583786549437E-4</v>
      </c>
      <c r="AJ42" s="72">
        <f t="shared" ca="1" si="32"/>
        <v>-3.0467651784740063E-12</v>
      </c>
      <c r="AK42" s="19">
        <f t="shared" ca="1" si="33"/>
        <v>2.4276584879147727E-4</v>
      </c>
      <c r="AL42" s="19">
        <f t="shared" ca="1" si="34"/>
        <v>0.99999997053237089</v>
      </c>
      <c r="AM42" s="19">
        <f t="shared" ca="1" si="35"/>
        <v>2.427658511760553E-4</v>
      </c>
      <c r="AN42" s="19">
        <f t="shared" ca="1" si="36"/>
        <v>-0.6921061802606544</v>
      </c>
      <c r="AO42" s="19">
        <f t="shared" ca="1" si="37"/>
        <v>0.52098903524500662</v>
      </c>
      <c r="AP42" s="19">
        <f t="shared" ca="1" si="38"/>
        <v>0.47901096475499338</v>
      </c>
      <c r="AQ42" s="72">
        <f t="shared" ca="1" si="79"/>
        <v>4.3758644603987968E-4</v>
      </c>
      <c r="AR42" s="72">
        <f t="shared" ca="1" si="80"/>
        <v>-2.4176599760250024E-4</v>
      </c>
      <c r="AS42" s="72">
        <f t="shared" ca="1" si="41"/>
        <v>-1.5973700587625962E-10</v>
      </c>
      <c r="AT42" s="19">
        <f t="shared" ca="1" si="42"/>
        <v>2.4276595934643455E-4</v>
      </c>
      <c r="AU42" s="19">
        <f t="shared" ca="1" si="43"/>
        <v>0.99999997053234402</v>
      </c>
      <c r="AV42" s="19">
        <f t="shared" ca="1" si="44"/>
        <v>2.4276596173101585E-4</v>
      </c>
      <c r="AW42" s="19">
        <f t="shared" ca="1" si="45"/>
        <v>-0.69210632235835168</v>
      </c>
      <c r="AX42" s="19">
        <f t="shared" ca="1" si="46"/>
        <v>1.6921063223583517</v>
      </c>
      <c r="AY42" s="19">
        <f t="shared" ca="1" si="47"/>
        <v>0.63946581778505651</v>
      </c>
      <c r="AZ42" s="72">
        <f t="shared" ca="1" si="81"/>
        <v>1.4170484530109195E-3</v>
      </c>
      <c r="BA42" s="72">
        <f t="shared" ca="1" si="82"/>
        <v>-2.417658382446027E-4</v>
      </c>
      <c r="BB42" s="72">
        <f t="shared" ca="1" si="50"/>
        <v>1.593578975375709E-10</v>
      </c>
      <c r="BC42" s="19">
        <f t="shared" ca="1" si="51"/>
        <v>2.4276584905385306E-4</v>
      </c>
      <c r="BD42" s="19">
        <f t="shared" ca="1" si="52"/>
        <v>0.99999997053237077</v>
      </c>
      <c r="BE42" s="19">
        <f t="shared" ca="1" si="53"/>
        <v>2.4276585143843111E-4</v>
      </c>
      <c r="BF42" s="19">
        <f t="shared" ca="1" si="54"/>
        <v>-0.69210618059792006</v>
      </c>
      <c r="BG42" s="19">
        <f t="shared" ca="1" si="55"/>
        <v>1.6921061805979201</v>
      </c>
      <c r="BH42" s="19">
        <f t="shared" ca="1" si="56"/>
        <v>0.63946578758043204</v>
      </c>
      <c r="BI42" s="72">
        <f t="shared" ca="1" si="83"/>
        <v>1.4170483347997419E-3</v>
      </c>
      <c r="BJ42" s="72">
        <f t="shared" ca="1" si="84"/>
        <v>-2.417658378734729E-4</v>
      </c>
      <c r="BK42" s="72">
        <f t="shared" ca="1" si="59"/>
        <v>3.7112980332161538E-13</v>
      </c>
      <c r="BL42" s="72">
        <f t="shared" ca="1" si="85"/>
        <v>1.1403944091725172E-2</v>
      </c>
      <c r="BM42" s="72">
        <f t="shared" ca="1" si="61"/>
        <v>1.0028449187177542</v>
      </c>
      <c r="BN42" s="72">
        <f t="shared" ca="1" si="62"/>
        <v>2.8348361799117637E-3</v>
      </c>
      <c r="BO42" s="72">
        <f t="shared" ca="1" si="63"/>
        <v>4.3999180574294408E-7</v>
      </c>
      <c r="BP42" s="72">
        <f t="shared" ca="1" si="86"/>
        <v>1544.7877973732936</v>
      </c>
      <c r="BQ42" s="72">
        <f t="shared" ca="1" si="65"/>
        <v>-2.1641945272011607</v>
      </c>
      <c r="BR42" s="72">
        <f t="shared" ca="1" si="66"/>
        <v>0.97726460004086135</v>
      </c>
      <c r="BS42" s="72">
        <f t="shared" ca="1" si="67"/>
        <v>4.1188572536306545</v>
      </c>
      <c r="BT42" s="72">
        <f t="shared" ca="1" si="68"/>
        <v>236.00078754606284</v>
      </c>
      <c r="BU42" s="72">
        <f t="shared" ca="1" si="70"/>
        <v>55.993137049881774</v>
      </c>
      <c r="BV42" s="72">
        <f t="shared" ca="1" si="69"/>
        <v>235.99313704988174</v>
      </c>
    </row>
    <row r="43" spans="1:74">
      <c r="A43" s="13">
        <f ca="1">'MGRS to'!AO43</f>
        <v>33.609164719346957</v>
      </c>
      <c r="B43" s="13">
        <f ca="1">'MGRS to'!AP43</f>
        <v>-7.5527818589820397</v>
      </c>
      <c r="C43" s="19">
        <f t="shared" ca="1" si="0"/>
        <v>0.58659058319772028</v>
      </c>
      <c r="D43" s="19">
        <f t="shared" ca="1" si="0"/>
        <v>-0.13182091112413466</v>
      </c>
      <c r="E43" s="19">
        <f t="shared" ca="1" si="71"/>
        <v>0.58504843785633631</v>
      </c>
      <c r="F43" s="19">
        <f t="shared" ca="1" si="72"/>
        <v>0.58504337098418713</v>
      </c>
      <c r="G43" s="19">
        <f t="shared" ca="1" si="3"/>
        <v>-1.1765666399404795E-4</v>
      </c>
      <c r="H43" s="19">
        <f t="shared" ca="1" si="4"/>
        <v>-1.1765666399404795E-4</v>
      </c>
      <c r="I43" s="19">
        <f t="shared" ca="1" si="5"/>
        <v>0</v>
      </c>
      <c r="J43" s="19">
        <f t="shared" ca="1" si="6"/>
        <v>9.8219579986308237E-5</v>
      </c>
      <c r="K43" s="19">
        <f t="shared" ca="1" si="7"/>
        <v>0.99999999517645699</v>
      </c>
      <c r="L43" s="19">
        <f t="shared" ca="1" si="8"/>
        <v>9.8219580144230361E-5</v>
      </c>
      <c r="M43" s="19">
        <f t="shared" ca="1" si="9"/>
        <v>-0.83257667766380428</v>
      </c>
      <c r="N43" s="19">
        <f t="shared" ca="1" si="10"/>
        <v>1.8325766776638042</v>
      </c>
      <c r="O43" s="19">
        <f t="shared" ca="1" si="11"/>
        <v>0.66717198432049507</v>
      </c>
      <c r="P43" s="72">
        <f t="shared" ca="1" si="73"/>
        <v>1.534142272099095E-3</v>
      </c>
      <c r="Q43" s="72">
        <f t="shared" ca="1" si="74"/>
        <v>-1.1793070098684331E-4</v>
      </c>
      <c r="R43" s="72">
        <f t="shared" ca="1" si="14"/>
        <v>-2.7403699279536032E-7</v>
      </c>
      <c r="S43" s="19">
        <f t="shared" ca="1" si="15"/>
        <v>9.8447737499685577E-5</v>
      </c>
      <c r="T43" s="19">
        <f t="shared" ca="1" si="16"/>
        <v>0.99999999515402149</v>
      </c>
      <c r="U43" s="19">
        <f t="shared" ca="1" si="17"/>
        <v>9.8447737658710781E-5</v>
      </c>
      <c r="V43" s="19">
        <f t="shared" ca="1" si="18"/>
        <v>-0.83258182034103201</v>
      </c>
      <c r="W43" s="19">
        <f t="shared" ca="1" si="19"/>
        <v>1.832581820341032</v>
      </c>
      <c r="X43" s="19">
        <f t="shared" ca="1" si="20"/>
        <v>0.66717291829566505</v>
      </c>
      <c r="Y43" s="72">
        <f t="shared" ca="1" si="75"/>
        <v>1.5341465574290778E-3</v>
      </c>
      <c r="Z43" s="72">
        <f t="shared" ca="1" si="76"/>
        <v>-1.1793133925305712E-4</v>
      </c>
      <c r="AA43" s="72">
        <f t="shared" ca="1" si="23"/>
        <v>-6.3826621380736262E-10</v>
      </c>
      <c r="AB43" s="19">
        <f t="shared" ca="1" si="24"/>
        <v>9.8448268908533777E-5</v>
      </c>
      <c r="AC43" s="19">
        <f t="shared" ca="1" si="25"/>
        <v>0.9999999951539692</v>
      </c>
      <c r="AD43" s="19">
        <f t="shared" ca="1" si="26"/>
        <v>9.8448269067561556E-5</v>
      </c>
      <c r="AE43" s="19">
        <f t="shared" ca="1" si="27"/>
        <v>-0.83258183227723992</v>
      </c>
      <c r="AF43" s="19">
        <f t="shared" ca="1" si="28"/>
        <v>1.8325818322772398</v>
      </c>
      <c r="AG43" s="19">
        <f t="shared" ca="1" si="29"/>
        <v>0.66717292046342491</v>
      </c>
      <c r="AH43" s="72">
        <f t="shared" ca="1" si="77"/>
        <v>1.5341465673753736E-3</v>
      </c>
      <c r="AI43" s="72">
        <f t="shared" ca="1" si="78"/>
        <v>-1.1793134073965845E-4</v>
      </c>
      <c r="AJ43" s="72">
        <f t="shared" ca="1" si="32"/>
        <v>-1.4866013286910298E-12</v>
      </c>
      <c r="AK43" s="19">
        <f t="shared" ca="1" si="33"/>
        <v>9.844827014624949E-5</v>
      </c>
      <c r="AL43" s="19">
        <f t="shared" ca="1" si="34"/>
        <v>0.99999999515396898</v>
      </c>
      <c r="AM43" s="19">
        <f t="shared" ca="1" si="35"/>
        <v>9.8448270305277297E-5</v>
      </c>
      <c r="AN43" s="19">
        <f t="shared" ca="1" si="36"/>
        <v>-0.83258183230505356</v>
      </c>
      <c r="AO43" s="19">
        <f t="shared" ca="1" si="37"/>
        <v>0.30680749251555972</v>
      </c>
      <c r="AP43" s="19">
        <f t="shared" ca="1" si="38"/>
        <v>0.69319250748444028</v>
      </c>
      <c r="AQ43" s="72">
        <f t="shared" ca="1" si="79"/>
        <v>2.5783068563862272E-4</v>
      </c>
      <c r="AR43" s="72">
        <f t="shared" ca="1" si="80"/>
        <v>-1.1793145953709438E-4</v>
      </c>
      <c r="AS43" s="72">
        <f t="shared" ca="1" si="41"/>
        <v>-1.1879743593197229E-10</v>
      </c>
      <c r="AT43" s="19">
        <f t="shared" ca="1" si="42"/>
        <v>9.8448369054836567E-5</v>
      </c>
      <c r="AU43" s="19">
        <f t="shared" ca="1" si="43"/>
        <v>0.99999999515395932</v>
      </c>
      <c r="AV43" s="19">
        <f t="shared" ca="1" si="44"/>
        <v>9.8448369213864834E-5</v>
      </c>
      <c r="AW43" s="19">
        <f t="shared" ca="1" si="45"/>
        <v>-0.83258183452665813</v>
      </c>
      <c r="AX43" s="19">
        <f t="shared" ca="1" si="46"/>
        <v>1.8325818345266582</v>
      </c>
      <c r="AY43" s="19">
        <f t="shared" ca="1" si="47"/>
        <v>0.66717292087194657</v>
      </c>
      <c r="AZ43" s="72">
        <f t="shared" ca="1" si="81"/>
        <v>1.5341465692497865E-3</v>
      </c>
      <c r="BA43" s="72">
        <f t="shared" ca="1" si="82"/>
        <v>-1.1793134101981492E-4</v>
      </c>
      <c r="BB43" s="72">
        <f t="shared" ca="1" si="50"/>
        <v>1.1851727945940728E-10</v>
      </c>
      <c r="BC43" s="19">
        <f t="shared" ca="1" si="51"/>
        <v>9.8448270379503458E-5</v>
      </c>
      <c r="BD43" s="19">
        <f t="shared" ca="1" si="52"/>
        <v>0.99999999515396898</v>
      </c>
      <c r="BE43" s="19">
        <f t="shared" ca="1" si="53"/>
        <v>9.8448270538531251E-5</v>
      </c>
      <c r="BF43" s="19">
        <f t="shared" ca="1" si="54"/>
        <v>-0.83258183231028615</v>
      </c>
      <c r="BG43" s="19">
        <f t="shared" ca="1" si="55"/>
        <v>1.8325818323102863</v>
      </c>
      <c r="BH43" s="19">
        <f t="shared" ca="1" si="56"/>
        <v>0.66717292046942656</v>
      </c>
      <c r="BI43" s="72">
        <f t="shared" ca="1" si="83"/>
        <v>1.5341465674029106E-3</v>
      </c>
      <c r="BJ43" s="72">
        <f t="shared" ca="1" si="84"/>
        <v>-1.1793134074377345E-4</v>
      </c>
      <c r="BK43" s="72">
        <f t="shared" ca="1" si="59"/>
        <v>2.7604146453450579E-13</v>
      </c>
      <c r="BL43" s="72">
        <f t="shared" ca="1" si="85"/>
        <v>1.2350679288809795E-2</v>
      </c>
      <c r="BM43" s="72">
        <f t="shared" ca="1" si="61"/>
        <v>1.0030805560911389</v>
      </c>
      <c r="BN43" s="72">
        <f t="shared" ca="1" si="62"/>
        <v>3.068737490180262E-3</v>
      </c>
      <c r="BO43" s="72">
        <f t="shared" ca="1" si="63"/>
        <v>2.0153514823280549E-7</v>
      </c>
      <c r="BP43" s="72">
        <f t="shared" ca="1" si="86"/>
        <v>626.45406275568553</v>
      </c>
      <c r="BQ43" s="72">
        <f t="shared" ca="1" si="65"/>
        <v>-1.6224941343912394</v>
      </c>
      <c r="BR43" s="72">
        <f t="shared" ca="1" si="66"/>
        <v>1.5190333930714279</v>
      </c>
      <c r="BS43" s="72">
        <f t="shared" ca="1" si="67"/>
        <v>4.6606260466612213</v>
      </c>
      <c r="BT43" s="72">
        <f t="shared" ca="1" si="68"/>
        <v>267.03793381465016</v>
      </c>
      <c r="BU43" s="72">
        <f t="shared" ca="1" si="70"/>
        <v>87.034202362429852</v>
      </c>
      <c r="BV43" s="72">
        <f t="shared" ca="1" si="69"/>
        <v>267.03420236242982</v>
      </c>
    </row>
    <row r="44" spans="1:74">
      <c r="A44" s="13">
        <f ca="1">'MGRS to'!AO44</f>
        <v>33.596667520607163</v>
      </c>
      <c r="B44" s="13">
        <f ca="1">'MGRS to'!AP44</f>
        <v>-7.6652732125619139</v>
      </c>
      <c r="C44" s="19">
        <f t="shared" ca="1" si="0"/>
        <v>0.58637246593243486</v>
      </c>
      <c r="D44" s="19">
        <f t="shared" ca="1" si="0"/>
        <v>-0.13378425562412855</v>
      </c>
      <c r="E44" s="19">
        <f t="shared" ca="1" si="71"/>
        <v>0.58504337098418713</v>
      </c>
      <c r="F44" s="19">
        <f t="shared" ca="1" si="72"/>
        <v>0.58482553837737339</v>
      </c>
      <c r="G44" s="19">
        <f t="shared" ca="1" si="3"/>
        <v>-1.9633444999938854E-3</v>
      </c>
      <c r="H44" s="19">
        <f t="shared" ca="1" si="4"/>
        <v>-1.9633444999938854E-3</v>
      </c>
      <c r="I44" s="19">
        <f t="shared" ca="1" si="5"/>
        <v>0</v>
      </c>
      <c r="J44" s="19">
        <f t="shared" ca="1" si="6"/>
        <v>1.6513645231862745E-3</v>
      </c>
      <c r="K44" s="19">
        <f t="shared" ca="1" si="7"/>
        <v>0.9999986364966762</v>
      </c>
      <c r="L44" s="19">
        <f t="shared" ca="1" si="8"/>
        <v>1.6513652737336893E-3</v>
      </c>
      <c r="M44" s="19">
        <f t="shared" ca="1" si="9"/>
        <v>-0.82646253979890094</v>
      </c>
      <c r="N44" s="19">
        <f t="shared" ca="1" si="10"/>
        <v>1.8264625397989009</v>
      </c>
      <c r="O44" s="19">
        <f t="shared" ca="1" si="11"/>
        <v>0.66616885337812615</v>
      </c>
      <c r="P44" s="72">
        <f t="shared" ca="1" si="73"/>
        <v>1.5290473569993786E-3</v>
      </c>
      <c r="Q44" s="72">
        <f t="shared" ca="1" si="74"/>
        <v>-1.9679180483068346E-3</v>
      </c>
      <c r="R44" s="72">
        <f t="shared" ca="1" si="14"/>
        <v>-4.5735483129492015E-6</v>
      </c>
      <c r="S44" s="19">
        <f t="shared" ca="1" si="15"/>
        <v>1.6551444608048501E-3</v>
      </c>
      <c r="T44" s="19">
        <f t="shared" ca="1" si="16"/>
        <v>0.99999863024746882</v>
      </c>
      <c r="U44" s="19">
        <f t="shared" ca="1" si="17"/>
        <v>1.6551452165180357E-3</v>
      </c>
      <c r="V44" s="19">
        <f t="shared" ca="1" si="18"/>
        <v>-0.82649592414450279</v>
      </c>
      <c r="W44" s="19">
        <f t="shared" ca="1" si="19"/>
        <v>1.8264959241445027</v>
      </c>
      <c r="X44" s="19">
        <f t="shared" ca="1" si="20"/>
        <v>0.66617494880629158</v>
      </c>
      <c r="Y44" s="72">
        <f t="shared" ca="1" si="75"/>
        <v>1.5290751766243792E-3</v>
      </c>
      <c r="Z44" s="72">
        <f t="shared" ca="1" si="76"/>
        <v>-1.9679287022374621E-3</v>
      </c>
      <c r="AA44" s="72">
        <f t="shared" ca="1" si="23"/>
        <v>-1.0653930627470276E-8</v>
      </c>
      <c r="AB44" s="19">
        <f t="shared" ca="1" si="24"/>
        <v>1.6551532662234445E-3</v>
      </c>
      <c r="AC44" s="19">
        <f t="shared" ca="1" si="25"/>
        <v>0.99999863023289448</v>
      </c>
      <c r="AD44" s="19">
        <f t="shared" ca="1" si="26"/>
        <v>1.6551540219486914E-3</v>
      </c>
      <c r="AE44" s="19">
        <f t="shared" ca="1" si="27"/>
        <v>-0.82649600164531001</v>
      </c>
      <c r="AF44" s="19">
        <f t="shared" ca="1" si="28"/>
        <v>1.82649600164531</v>
      </c>
      <c r="AG44" s="19">
        <f t="shared" ca="1" si="29"/>
        <v>0.66617496295632783</v>
      </c>
      <c r="AH44" s="72">
        <f t="shared" ca="1" si="77"/>
        <v>1.5290752412068409E-3</v>
      </c>
      <c r="AI44" s="72">
        <f t="shared" ca="1" si="78"/>
        <v>-1.9679287270554435E-3</v>
      </c>
      <c r="AJ44" s="72">
        <f t="shared" ca="1" si="32"/>
        <v>-2.481798143730285E-11</v>
      </c>
      <c r="AK44" s="19">
        <f t="shared" ca="1" si="33"/>
        <v>1.6551532867353726E-3</v>
      </c>
      <c r="AL44" s="19">
        <f t="shared" ca="1" si="34"/>
        <v>0.99999863023286073</v>
      </c>
      <c r="AM44" s="19">
        <f t="shared" ca="1" si="35"/>
        <v>1.6551540424606475E-3</v>
      </c>
      <c r="AN44" s="19">
        <f t="shared" ca="1" si="36"/>
        <v>-0.82649600182584726</v>
      </c>
      <c r="AO44" s="19">
        <f t="shared" ca="1" si="37"/>
        <v>0.31690435896588909</v>
      </c>
      <c r="AP44" s="19">
        <f t="shared" ca="1" si="38"/>
        <v>0.68309564103411091</v>
      </c>
      <c r="AQ44" s="72">
        <f t="shared" ca="1" si="79"/>
        <v>2.6630900795589576E-4</v>
      </c>
      <c r="AR44" s="72">
        <f t="shared" ca="1" si="80"/>
        <v>-1.9679306847020859E-3</v>
      </c>
      <c r="AS44" s="72">
        <f t="shared" ca="1" si="41"/>
        <v>-1.9576466424482686E-9</v>
      </c>
      <c r="AT44" s="19">
        <f t="shared" ca="1" si="42"/>
        <v>1.6551549047203011E-3</v>
      </c>
      <c r="AU44" s="19">
        <f t="shared" ca="1" si="43"/>
        <v>0.99999863023018265</v>
      </c>
      <c r="AV44" s="19">
        <f t="shared" ca="1" si="44"/>
        <v>1.6551556604477921E-3</v>
      </c>
      <c r="AW44" s="19">
        <f t="shared" ca="1" si="45"/>
        <v>-0.82649601606638645</v>
      </c>
      <c r="AX44" s="19">
        <f t="shared" ca="1" si="46"/>
        <v>1.8264960160663866</v>
      </c>
      <c r="AY44" s="19">
        <f t="shared" ca="1" si="47"/>
        <v>0.66617496558931666</v>
      </c>
      <c r="AZ44" s="72">
        <f t="shared" ca="1" si="81"/>
        <v>1.529075253224117E-3</v>
      </c>
      <c r="BA44" s="72">
        <f t="shared" ca="1" si="82"/>
        <v>-1.9679287316735298E-3</v>
      </c>
      <c r="BB44" s="72">
        <f t="shared" ca="1" si="50"/>
        <v>1.9530285561529526E-9</v>
      </c>
      <c r="BC44" s="19">
        <f t="shared" ca="1" si="51"/>
        <v>1.6551532905521998E-3</v>
      </c>
      <c r="BD44" s="19">
        <f t="shared" ca="1" si="52"/>
        <v>0.99999863023285429</v>
      </c>
      <c r="BE44" s="19">
        <f t="shared" ca="1" si="53"/>
        <v>1.6551540462774802E-3</v>
      </c>
      <c r="BF44" s="19">
        <f t="shared" ca="1" si="54"/>
        <v>-0.82649600185943928</v>
      </c>
      <c r="BG44" s="19">
        <f t="shared" ca="1" si="55"/>
        <v>1.8264960018594394</v>
      </c>
      <c r="BH44" s="19">
        <f t="shared" ca="1" si="56"/>
        <v>0.66617496299542345</v>
      </c>
      <c r="BI44" s="72">
        <f t="shared" ca="1" si="83"/>
        <v>1.5290752413852778E-3</v>
      </c>
      <c r="BJ44" s="72">
        <f t="shared" ca="1" si="84"/>
        <v>-1.9679287271240141E-3</v>
      </c>
      <c r="BK44" s="72">
        <f t="shared" ca="1" si="59"/>
        <v>4.5495157120767349E-12</v>
      </c>
      <c r="BL44" s="72">
        <f t="shared" ca="1" si="85"/>
        <v>1.2309663854312267E-2</v>
      </c>
      <c r="BM44" s="72">
        <f t="shared" ca="1" si="61"/>
        <v>1.0030703492823645</v>
      </c>
      <c r="BN44" s="72">
        <f t="shared" ca="1" si="62"/>
        <v>3.0586087256254703E-3</v>
      </c>
      <c r="BO44" s="72">
        <f t="shared" ca="1" si="63"/>
        <v>3.3720482801946904E-6</v>
      </c>
      <c r="BP44" s="72">
        <f t="shared" ca="1" si="86"/>
        <v>10532.207610799665</v>
      </c>
      <c r="BQ44" s="72">
        <f t="shared" ca="1" si="65"/>
        <v>-1.7028544718971252</v>
      </c>
      <c r="BR44" s="72">
        <f t="shared" ca="1" si="66"/>
        <v>1.4376515999603376</v>
      </c>
      <c r="BS44" s="72">
        <f t="shared" ca="1" si="67"/>
        <v>4.5792442535501312</v>
      </c>
      <c r="BT44" s="72">
        <f t="shared" ca="1" si="68"/>
        <v>262.43362563531605</v>
      </c>
      <c r="BU44" s="72">
        <f t="shared" ca="1" si="70"/>
        <v>82.371369087957532</v>
      </c>
      <c r="BV44" s="72">
        <f t="shared" ca="1" si="69"/>
        <v>262.37136908795753</v>
      </c>
    </row>
    <row r="45" spans="1:74">
      <c r="A45" s="13">
        <f ca="1">'MGRS to'!AO45</f>
        <v>33.585867141947539</v>
      </c>
      <c r="B45" s="13">
        <f ca="1">'MGRS to'!AP45</f>
        <v>-7.6091272313795892</v>
      </c>
      <c r="C45" s="19">
        <f t="shared" ca="1" si="0"/>
        <v>0.58618396376436221</v>
      </c>
      <c r="D45" s="19">
        <f t="shared" ca="1" si="0"/>
        <v>-0.13280432339073422</v>
      </c>
      <c r="E45" s="19">
        <f t="shared" ca="1" si="71"/>
        <v>0.58482553837737339</v>
      </c>
      <c r="F45" s="19">
        <f t="shared" ca="1" si="72"/>
        <v>0.58463728245465196</v>
      </c>
      <c r="G45" s="19">
        <f t="shared" ca="1" si="3"/>
        <v>9.7993223339432056E-4</v>
      </c>
      <c r="H45" s="19">
        <f t="shared" ca="1" si="4"/>
        <v>9.7993223339432056E-4</v>
      </c>
      <c r="I45" s="19">
        <f t="shared" ca="1" si="5"/>
        <v>0</v>
      </c>
      <c r="J45" s="19">
        <f t="shared" ca="1" si="6"/>
        <v>8.3853209714651069E-4</v>
      </c>
      <c r="K45" s="19">
        <f t="shared" ca="1" si="7"/>
        <v>0.99999964843189926</v>
      </c>
      <c r="L45" s="19">
        <f t="shared" ca="1" si="8"/>
        <v>8.3853219541357011E-4</v>
      </c>
      <c r="M45" s="19">
        <f t="shared" ca="1" si="9"/>
        <v>0.81257404523403398</v>
      </c>
      <c r="N45" s="19">
        <f t="shared" ca="1" si="10"/>
        <v>0.18742595476596602</v>
      </c>
      <c r="O45" s="19">
        <f t="shared" ca="1" si="11"/>
        <v>-2.2511709112040896</v>
      </c>
      <c r="P45" s="72">
        <f t="shared" ca="1" si="73"/>
        <v>1.5755362257641642E-4</v>
      </c>
      <c r="Q45" s="72">
        <f t="shared" ca="1" si="74"/>
        <v>9.8221556593040436E-4</v>
      </c>
      <c r="R45" s="72">
        <f t="shared" ca="1" si="14"/>
        <v>2.2833325360837979E-6</v>
      </c>
      <c r="S45" s="19">
        <f t="shared" ca="1" si="15"/>
        <v>8.4038758195894485E-4</v>
      </c>
      <c r="T45" s="19">
        <f t="shared" ca="1" si="16"/>
        <v>0.99999964687429366</v>
      </c>
      <c r="U45" s="19">
        <f t="shared" ca="1" si="17"/>
        <v>8.403876808797784E-4</v>
      </c>
      <c r="V45" s="19">
        <f t="shared" ca="1" si="18"/>
        <v>0.81266916124475386</v>
      </c>
      <c r="W45" s="19">
        <f t="shared" ca="1" si="19"/>
        <v>0.18733083875524614</v>
      </c>
      <c r="X45" s="19">
        <f t="shared" ca="1" si="20"/>
        <v>-2.2528216733938331</v>
      </c>
      <c r="Y45" s="72">
        <f t="shared" ca="1" si="75"/>
        <v>1.5747370390636672E-4</v>
      </c>
      <c r="Z45" s="72">
        <f t="shared" ca="1" si="76"/>
        <v>9.8222088630522215E-4</v>
      </c>
      <c r="AA45" s="72">
        <f t="shared" ca="1" si="23"/>
        <v>5.3203748177910182E-9</v>
      </c>
      <c r="AB45" s="19">
        <f t="shared" ca="1" si="24"/>
        <v>8.4039190566255007E-4</v>
      </c>
      <c r="AC45" s="19">
        <f t="shared" ca="1" si="25"/>
        <v>0.99999964687066012</v>
      </c>
      <c r="AD45" s="19">
        <f t="shared" ca="1" si="26"/>
        <v>8.4039200458491039E-4</v>
      </c>
      <c r="AE45" s="19">
        <f t="shared" ca="1" si="27"/>
        <v>0.81266938213835394</v>
      </c>
      <c r="AF45" s="19">
        <f t="shared" ca="1" si="28"/>
        <v>0.18733061786164606</v>
      </c>
      <c r="AG45" s="19">
        <f t="shared" ca="1" si="29"/>
        <v>-2.2528255090086446</v>
      </c>
      <c r="AH45" s="72">
        <f t="shared" ca="1" si="77"/>
        <v>1.5747351830641535E-4</v>
      </c>
      <c r="AI45" s="72">
        <f t="shared" ca="1" si="78"/>
        <v>9.8222089870218473E-4</v>
      </c>
      <c r="AJ45" s="72">
        <f t="shared" ca="1" si="32"/>
        <v>1.2396962579749871E-11</v>
      </c>
      <c r="AK45" s="19">
        <f t="shared" ca="1" si="33"/>
        <v>8.4039191573717816E-4</v>
      </c>
      <c r="AL45" s="19">
        <f t="shared" ca="1" si="34"/>
        <v>0.99999964687065168</v>
      </c>
      <c r="AM45" s="19">
        <f t="shared" ca="1" si="35"/>
        <v>8.4039201465954195E-4</v>
      </c>
      <c r="AN45" s="19">
        <f t="shared" ca="1" si="36"/>
        <v>0.81266938265305244</v>
      </c>
      <c r="AO45" s="19">
        <f t="shared" ca="1" si="37"/>
        <v>0.33956847449830663</v>
      </c>
      <c r="AP45" s="19">
        <f t="shared" ca="1" si="38"/>
        <v>0.66043152550169337</v>
      </c>
      <c r="AQ45" s="72">
        <f t="shared" ca="1" si="79"/>
        <v>2.8533846386129003E-4</v>
      </c>
      <c r="AR45" s="72">
        <f t="shared" ca="1" si="80"/>
        <v>9.8222184991818067E-4</v>
      </c>
      <c r="AS45" s="72">
        <f t="shared" ca="1" si="41"/>
        <v>9.5121599594412409E-10</v>
      </c>
      <c r="AT45" s="19">
        <f t="shared" ca="1" si="42"/>
        <v>8.4039268876104475E-4</v>
      </c>
      <c r="AU45" s="19">
        <f t="shared" ca="1" si="43"/>
        <v>0.99999964687000209</v>
      </c>
      <c r="AV45" s="19">
        <f t="shared" ca="1" si="44"/>
        <v>8.4039278768368155E-4</v>
      </c>
      <c r="AW45" s="19">
        <f t="shared" ca="1" si="45"/>
        <v>0.81266942214568105</v>
      </c>
      <c r="AX45" s="19">
        <f t="shared" ca="1" si="46"/>
        <v>0.18733057785431895</v>
      </c>
      <c r="AY45" s="19">
        <f t="shared" ca="1" si="47"/>
        <v>-2.2528262037001614</v>
      </c>
      <c r="AZ45" s="72">
        <f t="shared" ca="1" si="81"/>
        <v>1.5747348469132659E-4</v>
      </c>
      <c r="BA45" s="72">
        <f t="shared" ca="1" si="82"/>
        <v>9.8222090094749154E-4</v>
      </c>
      <c r="BB45" s="72">
        <f t="shared" ca="1" si="50"/>
        <v>-9.4897068913905869E-10</v>
      </c>
      <c r="BC45" s="19">
        <f t="shared" ca="1" si="51"/>
        <v>8.4039191756186081E-4</v>
      </c>
      <c r="BD45" s="19">
        <f t="shared" ca="1" si="52"/>
        <v>0.99999964687065013</v>
      </c>
      <c r="BE45" s="19">
        <f t="shared" ca="1" si="53"/>
        <v>8.4039201648422525E-4</v>
      </c>
      <c r="BF45" s="19">
        <f t="shared" ca="1" si="54"/>
        <v>0.81266938274628187</v>
      </c>
      <c r="BG45" s="19">
        <f t="shared" ca="1" si="55"/>
        <v>0.18733061725371813</v>
      </c>
      <c r="BH45" s="19">
        <f t="shared" ca="1" si="56"/>
        <v>-2.2528255195647677</v>
      </c>
      <c r="BI45" s="72">
        <f t="shared" ca="1" si="83"/>
        <v>1.5747351779562014E-4</v>
      </c>
      <c r="BJ45" s="72">
        <f t="shared" ca="1" si="84"/>
        <v>9.8222089873630262E-4</v>
      </c>
      <c r="BK45" s="72">
        <f t="shared" ca="1" si="59"/>
        <v>-2.2111889142611973E-12</v>
      </c>
      <c r="BL45" s="72">
        <f t="shared" ca="1" si="85"/>
        <v>1.2625140847100304E-3</v>
      </c>
      <c r="BM45" s="72">
        <f t="shared" ca="1" si="61"/>
        <v>1.0003155538444319</v>
      </c>
      <c r="BN45" s="72">
        <f t="shared" ca="1" si="62"/>
        <v>3.1542942375959847E-4</v>
      </c>
      <c r="BO45" s="72">
        <f t="shared" ca="1" si="63"/>
        <v>-5.9699761115541316E-7</v>
      </c>
      <c r="BP45" s="72">
        <f t="shared" ca="1" si="86"/>
        <v>5347.6457994765387</v>
      </c>
      <c r="BQ45" s="72">
        <f t="shared" ca="1" si="65"/>
        <v>1.7974726940688655</v>
      </c>
      <c r="BR45" s="72">
        <f t="shared" ca="1" si="66"/>
        <v>-1.3435777976791154</v>
      </c>
      <c r="BS45" s="72">
        <f t="shared" ca="1" si="67"/>
        <v>1.7980148559106777</v>
      </c>
      <c r="BT45" s="72">
        <f t="shared" ca="1" si="68"/>
        <v>102.98759916015581</v>
      </c>
      <c r="BU45" s="72">
        <f t="shared" ca="1" si="70"/>
        <v>-76.98133725449533</v>
      </c>
      <c r="BV45" s="72">
        <f t="shared" ca="1" si="69"/>
        <v>103.01866274550468</v>
      </c>
    </row>
    <row r="46" spans="1:74">
      <c r="A46" s="13">
        <f ca="1">'MGRS to'!AO46</f>
        <v>33.593412949166606</v>
      </c>
      <c r="B46" s="13">
        <f ca="1">'MGRS to'!AP46</f>
        <v>-7.6282741799053522</v>
      </c>
      <c r="C46" s="19">
        <f t="shared" ca="1" si="0"/>
        <v>0.58631566294505577</v>
      </c>
      <c r="D46" s="19">
        <f t="shared" ca="1" si="0"/>
        <v>-0.13313850068421867</v>
      </c>
      <c r="E46" s="19">
        <f t="shared" ca="1" si="71"/>
        <v>0.58463728245465196</v>
      </c>
      <c r="F46" s="19">
        <f t="shared" ca="1" si="72"/>
        <v>0.58476880957013622</v>
      </c>
      <c r="G46" s="19">
        <f t="shared" ca="1" si="3"/>
        <v>-3.3417729348445002E-4</v>
      </c>
      <c r="H46" s="19">
        <f t="shared" ca="1" si="4"/>
        <v>-3.3417729348445002E-4</v>
      </c>
      <c r="I46" s="19">
        <f t="shared" ca="1" si="5"/>
        <v>0</v>
      </c>
      <c r="J46" s="19">
        <f t="shared" ca="1" si="6"/>
        <v>3.0814303598261986E-4</v>
      </c>
      <c r="K46" s="19">
        <f t="shared" ca="1" si="7"/>
        <v>0.99999995252393359</v>
      </c>
      <c r="L46" s="19">
        <f t="shared" ca="1" si="8"/>
        <v>3.08143040859093E-4</v>
      </c>
      <c r="M46" s="19">
        <f t="shared" ca="1" si="9"/>
        <v>-0.75409757883068174</v>
      </c>
      <c r="N46" s="19">
        <f t="shared" ca="1" si="10"/>
        <v>1.7540975788306818</v>
      </c>
      <c r="O46" s="19">
        <f t="shared" ca="1" si="11"/>
        <v>0.65264097881981642</v>
      </c>
      <c r="P46" s="72">
        <f t="shared" ca="1" si="73"/>
        <v>1.4687336172746572E-3</v>
      </c>
      <c r="Q46" s="72">
        <f t="shared" ca="1" si="74"/>
        <v>-3.3495598777366945E-4</v>
      </c>
      <c r="R46" s="72">
        <f t="shared" ca="1" si="14"/>
        <v>-7.7869428921943044E-7</v>
      </c>
      <c r="S46" s="19">
        <f t="shared" ca="1" si="15"/>
        <v>3.0873037184232137E-4</v>
      </c>
      <c r="T46" s="19">
        <f t="shared" ca="1" si="16"/>
        <v>0.99999995234277761</v>
      </c>
      <c r="U46" s="19">
        <f t="shared" ca="1" si="17"/>
        <v>3.0873037674673213E-4</v>
      </c>
      <c r="V46" s="19">
        <f t="shared" ca="1" si="18"/>
        <v>-0.75441680848426329</v>
      </c>
      <c r="W46" s="19">
        <f t="shared" ca="1" si="19"/>
        <v>1.7544168084842633</v>
      </c>
      <c r="X46" s="19">
        <f t="shared" ca="1" si="20"/>
        <v>0.65270418327983104</v>
      </c>
      <c r="Y46" s="72">
        <f t="shared" ca="1" si="75"/>
        <v>1.4689997328363505E-3</v>
      </c>
      <c r="Z46" s="72">
        <f t="shared" ca="1" si="76"/>
        <v>-3.349578022741528E-4</v>
      </c>
      <c r="AA46" s="72">
        <f t="shared" ca="1" si="23"/>
        <v>-1.8145004833510989E-9</v>
      </c>
      <c r="AB46" s="19">
        <f t="shared" ca="1" si="24"/>
        <v>3.0873174073260315E-4</v>
      </c>
      <c r="AC46" s="19">
        <f t="shared" ca="1" si="25"/>
        <v>0.99999995234235506</v>
      </c>
      <c r="AD46" s="19">
        <f t="shared" ca="1" si="26"/>
        <v>3.0873174563707912E-4</v>
      </c>
      <c r="AE46" s="19">
        <f t="shared" ca="1" si="27"/>
        <v>-0.7544175502207433</v>
      </c>
      <c r="AF46" s="19">
        <f t="shared" ca="1" si="28"/>
        <v>1.7544175502207433</v>
      </c>
      <c r="AG46" s="19">
        <f t="shared" ca="1" si="29"/>
        <v>0.65270433010987161</v>
      </c>
      <c r="AH46" s="72">
        <f t="shared" ca="1" si="77"/>
        <v>1.4690003511606761E-3</v>
      </c>
      <c r="AI46" s="72">
        <f t="shared" ca="1" si="78"/>
        <v>-3.3495780650227164E-4</v>
      </c>
      <c r="AJ46" s="72">
        <f t="shared" ca="1" si="32"/>
        <v>-4.2281188316131701E-12</v>
      </c>
      <c r="AK46" s="19">
        <f t="shared" ca="1" si="33"/>
        <v>3.0873174392235256E-4</v>
      </c>
      <c r="AL46" s="19">
        <f t="shared" ca="1" si="34"/>
        <v>0.99999995234235395</v>
      </c>
      <c r="AM46" s="19">
        <f t="shared" ca="1" si="35"/>
        <v>3.0873174882682875E-4</v>
      </c>
      <c r="AN46" s="19">
        <f t="shared" ca="1" si="36"/>
        <v>-0.75441755194915661</v>
      </c>
      <c r="AO46" s="19">
        <f t="shared" ca="1" si="37"/>
        <v>0.4308541573110416</v>
      </c>
      <c r="AP46" s="19">
        <f t="shared" ca="1" si="38"/>
        <v>0.5691458426889584</v>
      </c>
      <c r="AQ46" s="72">
        <f t="shared" ca="1" si="79"/>
        <v>3.6196267482097277E-4</v>
      </c>
      <c r="AR46" s="72">
        <f t="shared" ca="1" si="80"/>
        <v>-3.3495808367209979E-4</v>
      </c>
      <c r="AS46" s="72">
        <f t="shared" ca="1" si="41"/>
        <v>-2.7716982815883043E-10</v>
      </c>
      <c r="AT46" s="19">
        <f t="shared" ca="1" si="42"/>
        <v>3.0873195302417333E-4</v>
      </c>
      <c r="AU46" s="19">
        <f t="shared" ca="1" si="43"/>
        <v>0.99999995234228933</v>
      </c>
      <c r="AV46" s="19">
        <f t="shared" ca="1" si="44"/>
        <v>3.0873195792865949E-4</v>
      </c>
      <c r="AW46" s="19">
        <f t="shared" ca="1" si="45"/>
        <v>-0.75441766525045262</v>
      </c>
      <c r="AX46" s="19">
        <f t="shared" ca="1" si="46"/>
        <v>1.7544176652504526</v>
      </c>
      <c r="AY46" s="19">
        <f t="shared" ca="1" si="47"/>
        <v>0.65270435288050366</v>
      </c>
      <c r="AZ46" s="72">
        <f t="shared" ca="1" si="81"/>
        <v>1.4690004470514261E-3</v>
      </c>
      <c r="BA46" s="72">
        <f t="shared" ca="1" si="82"/>
        <v>-3.3495780715798047E-4</v>
      </c>
      <c r="BB46" s="72">
        <f t="shared" ca="1" si="50"/>
        <v>2.7651411932741454E-10</v>
      </c>
      <c r="BC46" s="19">
        <f t="shared" ca="1" si="51"/>
        <v>3.0873174441703504E-4</v>
      </c>
      <c r="BD46" s="19">
        <f t="shared" ca="1" si="52"/>
        <v>0.99999995234235395</v>
      </c>
      <c r="BE46" s="19">
        <f t="shared" ca="1" si="53"/>
        <v>3.0873174932151117E-4</v>
      </c>
      <c r="BF46" s="19">
        <f t="shared" ca="1" si="54"/>
        <v>-0.75441755221718687</v>
      </c>
      <c r="BG46" s="19">
        <f t="shared" ca="1" si="55"/>
        <v>1.7544175522171868</v>
      </c>
      <c r="BH46" s="19">
        <f t="shared" ca="1" si="56"/>
        <v>0.65270433050507626</v>
      </c>
      <c r="BI46" s="72">
        <f t="shared" ca="1" si="83"/>
        <v>1.4690003528249459E-3</v>
      </c>
      <c r="BJ46" s="72">
        <f t="shared" ca="1" si="84"/>
        <v>-3.3495780651365185E-4</v>
      </c>
      <c r="BK46" s="72">
        <f t="shared" ca="1" si="59"/>
        <v>6.4432861173260858E-13</v>
      </c>
      <c r="BL46" s="72">
        <f t="shared" ca="1" si="85"/>
        <v>1.1823891377759984E-2</v>
      </c>
      <c r="BM46" s="72">
        <f t="shared" ca="1" si="61"/>
        <v>1.0029494515898649</v>
      </c>
      <c r="BN46" s="72">
        <f t="shared" ca="1" si="62"/>
        <v>2.9386158538281487E-3</v>
      </c>
      <c r="BO46" s="72">
        <f t="shared" ca="1" si="63"/>
        <v>5.9206264549755492E-7</v>
      </c>
      <c r="BP46" s="72">
        <f t="shared" ca="1" si="86"/>
        <v>1964.5449567963401</v>
      </c>
      <c r="BQ46" s="72">
        <f t="shared" ca="1" si="65"/>
        <v>-1.1288095171240724</v>
      </c>
      <c r="BR46" s="72">
        <f t="shared" ca="1" si="66"/>
        <v>2.0125982559058517</v>
      </c>
      <c r="BS46" s="72">
        <f t="shared" ca="1" si="67"/>
        <v>5.1541909094956448</v>
      </c>
      <c r="BT46" s="72">
        <f t="shared" ca="1" si="68"/>
        <v>295.32397879459023</v>
      </c>
      <c r="BU46" s="72">
        <f t="shared" ca="1" si="70"/>
        <v>115.31338591879572</v>
      </c>
      <c r="BV46" s="72">
        <f t="shared" ca="1" si="69"/>
        <v>295.31338591879569</v>
      </c>
    </row>
    <row r="47" spans="1:74">
      <c r="A47" s="13">
        <f ca="1">'MGRS to'!AO47</f>
        <v>33.537023112519968</v>
      </c>
      <c r="B47" s="13">
        <f ca="1">'MGRS to'!AP47</f>
        <v>-7.6293702886017911</v>
      </c>
      <c r="C47" s="19">
        <f t="shared" ca="1" si="0"/>
        <v>0.58533147463091018</v>
      </c>
      <c r="D47" s="19">
        <f t="shared" ca="1" si="0"/>
        <v>-0.13315763138993125</v>
      </c>
      <c r="E47" s="19">
        <f t="shared" ca="1" si="71"/>
        <v>0.58476880957013622</v>
      </c>
      <c r="F47" s="19">
        <f t="shared" ca="1" si="72"/>
        <v>0.58378590968948596</v>
      </c>
      <c r="G47" s="19">
        <f t="shared" ca="1" si="3"/>
        <v>-1.91307057125778E-5</v>
      </c>
      <c r="H47" s="19">
        <f t="shared" ca="1" si="4"/>
        <v>-1.91307057125778E-5</v>
      </c>
      <c r="I47" s="19">
        <f t="shared" ca="1" si="5"/>
        <v>0</v>
      </c>
      <c r="J47" s="19">
        <f t="shared" ca="1" si="6"/>
        <v>9.8302924375035937E-4</v>
      </c>
      <c r="K47" s="19">
        <f t="shared" ca="1" si="7"/>
        <v>0.99999951682663635</v>
      </c>
      <c r="L47" s="19">
        <f t="shared" ca="1" si="8"/>
        <v>9.8302940207490534E-4</v>
      </c>
      <c r="M47" s="19">
        <f t="shared" ca="1" si="9"/>
        <v>-1.3539792404655707E-2</v>
      </c>
      <c r="N47" s="19">
        <f t="shared" ca="1" si="10"/>
        <v>1.0135397924046556</v>
      </c>
      <c r="O47" s="19">
        <f t="shared" ca="1" si="11"/>
        <v>0.39961115314815565</v>
      </c>
      <c r="P47" s="72">
        <f t="shared" ca="1" si="73"/>
        <v>8.5023492790895177E-4</v>
      </c>
      <c r="Q47" s="72">
        <f t="shared" ca="1" si="74"/>
        <v>-1.9175308869923688E-5</v>
      </c>
      <c r="R47" s="72">
        <f t="shared" ca="1" si="14"/>
        <v>-4.4603157345888319E-8</v>
      </c>
      <c r="S47" s="19">
        <f t="shared" ca="1" si="15"/>
        <v>9.830298483713949E-4</v>
      </c>
      <c r="T47" s="19">
        <f t="shared" ca="1" si="16"/>
        <v>0.99999951682604193</v>
      </c>
      <c r="U47" s="19">
        <f t="shared" ca="1" si="17"/>
        <v>9.8303000669623317E-4</v>
      </c>
      <c r="V47" s="19">
        <f t="shared" ca="1" si="18"/>
        <v>-1.3571352024700703E-2</v>
      </c>
      <c r="W47" s="19">
        <f t="shared" ca="1" si="19"/>
        <v>1.0135713520247007</v>
      </c>
      <c r="X47" s="19">
        <f t="shared" ca="1" si="20"/>
        <v>0.39962984746898156</v>
      </c>
      <c r="Y47" s="72">
        <f t="shared" ca="1" si="75"/>
        <v>8.5026133511663902E-4</v>
      </c>
      <c r="Z47" s="72">
        <f t="shared" ca="1" si="76"/>
        <v>-1.9175412861992676E-5</v>
      </c>
      <c r="AA47" s="72">
        <f t="shared" ca="1" si="23"/>
        <v>-1.0399206898774609E-10</v>
      </c>
      <c r="AB47" s="19">
        <f t="shared" ca="1" si="24"/>
        <v>9.8302984978268591E-4</v>
      </c>
      <c r="AC47" s="19">
        <f t="shared" ca="1" si="25"/>
        <v>0.9999995168260406</v>
      </c>
      <c r="AD47" s="19">
        <f t="shared" ca="1" si="26"/>
        <v>9.8303000810752461E-4</v>
      </c>
      <c r="AE47" s="19">
        <f t="shared" ca="1" si="27"/>
        <v>-1.3571425605751005E-2</v>
      </c>
      <c r="AF47" s="19">
        <f t="shared" ca="1" si="28"/>
        <v>1.0135714256057511</v>
      </c>
      <c r="AG47" s="19">
        <f t="shared" ca="1" si="29"/>
        <v>0.3996298910533097</v>
      </c>
      <c r="AH47" s="72">
        <f t="shared" ca="1" si="77"/>
        <v>8.5026139668486827E-4</v>
      </c>
      <c r="AI47" s="72">
        <f t="shared" ca="1" si="78"/>
        <v>-1.9175413104449738E-5</v>
      </c>
      <c r="AJ47" s="72">
        <f t="shared" ca="1" si="32"/>
        <v>-2.4245706218553251E-13</v>
      </c>
      <c r="AK47" s="19">
        <f t="shared" ca="1" si="33"/>
        <v>9.8302984978597841E-4</v>
      </c>
      <c r="AL47" s="19">
        <f t="shared" ca="1" si="34"/>
        <v>0.9999995168260406</v>
      </c>
      <c r="AM47" s="19">
        <f t="shared" ca="1" si="35"/>
        <v>9.8303000811081711E-4</v>
      </c>
      <c r="AN47" s="19">
        <f t="shared" ca="1" si="36"/>
        <v>-1.3571425777304878E-2</v>
      </c>
      <c r="AO47" s="19">
        <f t="shared" ca="1" si="37"/>
        <v>0.99981581640237105</v>
      </c>
      <c r="AP47" s="19">
        <f t="shared" ca="1" si="38"/>
        <v>1.8418359762895076E-4</v>
      </c>
      <c r="AQ47" s="72">
        <f t="shared" ca="1" si="79"/>
        <v>8.3875112545112832E-4</v>
      </c>
      <c r="AR47" s="72">
        <f t="shared" ca="1" si="80"/>
        <v>-1.9175398415873869E-5</v>
      </c>
      <c r="AS47" s="72">
        <f t="shared" ca="1" si="41"/>
        <v>1.4688575869666303E-11</v>
      </c>
      <c r="AT47" s="19">
        <f t="shared" ca="1" si="42"/>
        <v>9.8302984958667039E-4</v>
      </c>
      <c r="AU47" s="19">
        <f t="shared" ca="1" si="43"/>
        <v>0.99999951682604082</v>
      </c>
      <c r="AV47" s="19">
        <f t="shared" ca="1" si="44"/>
        <v>9.8303000791150909E-4</v>
      </c>
      <c r="AW47" s="19">
        <f t="shared" ca="1" si="45"/>
        <v>-1.3571415384196095E-2</v>
      </c>
      <c r="AX47" s="19">
        <f t="shared" ca="1" si="46"/>
        <v>1.0135714153841962</v>
      </c>
      <c r="AY47" s="19">
        <f t="shared" ca="1" si="47"/>
        <v>0.3996298849987675</v>
      </c>
      <c r="AZ47" s="72">
        <f t="shared" ca="1" si="81"/>
        <v>8.5026138813208143E-4</v>
      </c>
      <c r="BA47" s="72">
        <f t="shared" ca="1" si="82"/>
        <v>-1.9175413070768673E-5</v>
      </c>
      <c r="BB47" s="72">
        <f t="shared" ca="1" si="50"/>
        <v>-1.4654894803917389E-11</v>
      </c>
      <c r="BC47" s="19">
        <f t="shared" ca="1" si="51"/>
        <v>9.830298497855211E-4</v>
      </c>
      <c r="BD47" s="19">
        <f t="shared" ca="1" si="52"/>
        <v>0.9999995168260406</v>
      </c>
      <c r="BE47" s="19">
        <f t="shared" ca="1" si="53"/>
        <v>9.8303000811035979E-4</v>
      </c>
      <c r="BF47" s="19">
        <f t="shared" ca="1" si="54"/>
        <v>-1.3571425753473369E-2</v>
      </c>
      <c r="BG47" s="19">
        <f t="shared" ca="1" si="55"/>
        <v>1.0135714257534734</v>
      </c>
      <c r="BH47" s="19">
        <f t="shared" ca="1" si="56"/>
        <v>0.39962989114081016</v>
      </c>
      <c r="BI47" s="72">
        <f t="shared" ca="1" si="83"/>
        <v>8.502613968084735E-4</v>
      </c>
      <c r="BJ47" s="72">
        <f t="shared" ca="1" si="84"/>
        <v>-1.9175413104936498E-5</v>
      </c>
      <c r="BK47" s="72">
        <f t="shared" ca="1" si="59"/>
        <v>-3.4167825090514886E-14</v>
      </c>
      <c r="BL47" s="72">
        <f t="shared" ca="1" si="85"/>
        <v>6.830961321929817E-3</v>
      </c>
      <c r="BM47" s="72">
        <f t="shared" ca="1" si="61"/>
        <v>1.0017055592499671</v>
      </c>
      <c r="BN47" s="72">
        <f t="shared" ca="1" si="62"/>
        <v>1.7019305108909081E-3</v>
      </c>
      <c r="BO47" s="72">
        <f t="shared" ca="1" si="63"/>
        <v>6.6811513492134787E-7</v>
      </c>
      <c r="BP47" s="72">
        <f t="shared" ca="1" si="86"/>
        <v>6255.2818251661074</v>
      </c>
      <c r="BQ47" s="72">
        <f t="shared" ca="1" si="65"/>
        <v>-3.1253918853013851</v>
      </c>
      <c r="BR47" s="72">
        <f t="shared" ca="1" si="66"/>
        <v>1.6190191191321625E-2</v>
      </c>
      <c r="BS47" s="72">
        <f t="shared" ca="1" si="67"/>
        <v>3.1577828447811149</v>
      </c>
      <c r="BT47" s="72">
        <f t="shared" ca="1" si="68"/>
        <v>180.92823564779513</v>
      </c>
      <c r="BU47" s="72">
        <f t="shared" ca="1" si="70"/>
        <v>0.92762962477261146</v>
      </c>
      <c r="BV47" s="72">
        <f t="shared" ca="1" si="69"/>
        <v>180.92762962477263</v>
      </c>
    </row>
    <row r="48" spans="1:74">
      <c r="A48" s="13">
        <f ca="1">'MGRS to'!AO48</f>
        <v>33.568042901585123</v>
      </c>
      <c r="B48" s="13">
        <f ca="1">'MGRS to'!AP48</f>
        <v>-7.6753775109384108</v>
      </c>
      <c r="C48" s="19">
        <f t="shared" ca="1" si="0"/>
        <v>0.58587287208337124</v>
      </c>
      <c r="D48" s="19">
        <f t="shared" ca="1" si="0"/>
        <v>-0.13396060889940234</v>
      </c>
      <c r="E48" s="19">
        <f t="shared" ca="1" si="71"/>
        <v>0.58378590968948596</v>
      </c>
      <c r="F48" s="19">
        <f t="shared" ca="1" si="72"/>
        <v>0.5843265976407348</v>
      </c>
      <c r="G48" s="19">
        <f t="shared" ca="1" si="3"/>
        <v>-8.029775094710867E-4</v>
      </c>
      <c r="H48" s="19">
        <f t="shared" ca="1" si="4"/>
        <v>-8.029775094710867E-4</v>
      </c>
      <c r="I48" s="19">
        <f t="shared" ca="1" si="5"/>
        <v>0</v>
      </c>
      <c r="J48" s="19">
        <f t="shared" ca="1" si="6"/>
        <v>8.6085385070268654E-4</v>
      </c>
      <c r="K48" s="19">
        <f t="shared" ca="1" si="7"/>
        <v>0.99999962946525534</v>
      </c>
      <c r="L48" s="19">
        <f t="shared" ca="1" si="8"/>
        <v>8.6085395702812273E-4</v>
      </c>
      <c r="M48" s="19">
        <f t="shared" ca="1" si="9"/>
        <v>-0.64915504683225878</v>
      </c>
      <c r="N48" s="19">
        <f t="shared" ca="1" si="10"/>
        <v>1.6491550468322589</v>
      </c>
      <c r="O48" s="19">
        <f t="shared" ca="1" si="11"/>
        <v>0.63125870562144692</v>
      </c>
      <c r="P48" s="72">
        <f t="shared" ca="1" si="73"/>
        <v>1.3812283582776098E-3</v>
      </c>
      <c r="Q48" s="72">
        <f t="shared" ca="1" si="74"/>
        <v>-8.0485019731649601E-4</v>
      </c>
      <c r="R48" s="72">
        <f t="shared" ca="1" si="14"/>
        <v>-1.8726878454093047E-6</v>
      </c>
      <c r="S48" s="19">
        <f t="shared" ca="1" si="15"/>
        <v>8.6207007344540193E-4</v>
      </c>
      <c r="T48" s="19">
        <f t="shared" ca="1" si="16"/>
        <v>0.99999962841752521</v>
      </c>
      <c r="U48" s="19">
        <f t="shared" ca="1" si="17"/>
        <v>8.6207018022212828E-4</v>
      </c>
      <c r="V48" s="19">
        <f t="shared" ca="1" si="18"/>
        <v>-0.64975101813124181</v>
      </c>
      <c r="W48" s="19">
        <f t="shared" ca="1" si="19"/>
        <v>1.6497510181312418</v>
      </c>
      <c r="X48" s="19">
        <f t="shared" ca="1" si="20"/>
        <v>0.63139191195165212</v>
      </c>
      <c r="Y48" s="72">
        <f t="shared" ca="1" si="75"/>
        <v>1.3817254339371608E-3</v>
      </c>
      <c r="Z48" s="72">
        <f t="shared" ca="1" si="76"/>
        <v>-8.0485456476173773E-4</v>
      </c>
      <c r="AA48" s="72">
        <f t="shared" ca="1" si="23"/>
        <v>-4.3674452417227436E-9</v>
      </c>
      <c r="AB48" s="19">
        <f t="shared" ca="1" si="24"/>
        <v>8.6207291119936896E-4</v>
      </c>
      <c r="AC48" s="19">
        <f t="shared" ca="1" si="25"/>
        <v>0.99999962841507894</v>
      </c>
      <c r="AD48" s="19">
        <f t="shared" ca="1" si="26"/>
        <v>8.6207301797714959E-4</v>
      </c>
      <c r="AE48" s="19">
        <f t="shared" ca="1" si="27"/>
        <v>-0.64975240509564403</v>
      </c>
      <c r="AF48" s="19">
        <f t="shared" ca="1" si="28"/>
        <v>1.649752405095644</v>
      </c>
      <c r="AG48" s="19">
        <f t="shared" ca="1" si="29"/>
        <v>0.63139222184163546</v>
      </c>
      <c r="AH48" s="72">
        <f t="shared" ca="1" si="77"/>
        <v>1.3817265907465669E-3</v>
      </c>
      <c r="AI48" s="72">
        <f t="shared" ca="1" si="78"/>
        <v>-8.0485457494740634E-4</v>
      </c>
      <c r="AJ48" s="72">
        <f t="shared" ca="1" si="32"/>
        <v>-1.0185668606298159E-11</v>
      </c>
      <c r="AK48" s="19">
        <f t="shared" ca="1" si="33"/>
        <v>8.6207291781753288E-4</v>
      </c>
      <c r="AL48" s="19">
        <f t="shared" ca="1" si="34"/>
        <v>0.99999962841507317</v>
      </c>
      <c r="AM48" s="19">
        <f t="shared" ca="1" si="35"/>
        <v>8.6207302459531611E-4</v>
      </c>
      <c r="AN48" s="19">
        <f t="shared" ca="1" si="36"/>
        <v>-0.64975240833027603</v>
      </c>
      <c r="AO48" s="19">
        <f t="shared" ca="1" si="37"/>
        <v>0.57782180786900628</v>
      </c>
      <c r="AP48" s="19">
        <f t="shared" ca="1" si="38"/>
        <v>0.42217819213099372</v>
      </c>
      <c r="AQ48" s="72">
        <f t="shared" ca="1" si="79"/>
        <v>4.8525192087457778E-4</v>
      </c>
      <c r="AR48" s="72">
        <f t="shared" ca="1" si="80"/>
        <v>-8.0485500596717699E-4</v>
      </c>
      <c r="AS48" s="72">
        <f t="shared" ca="1" si="41"/>
        <v>-4.3101977065598818E-10</v>
      </c>
      <c r="AT48" s="19">
        <f t="shared" ca="1" si="42"/>
        <v>8.6207319787359065E-4</v>
      </c>
      <c r="AU48" s="19">
        <f t="shared" ca="1" si="43"/>
        <v>0.99999962841483181</v>
      </c>
      <c r="AV48" s="19">
        <f t="shared" ca="1" si="44"/>
        <v>8.6207330465147786E-4</v>
      </c>
      <c r="AW48" s="19">
        <f t="shared" ca="1" si="45"/>
        <v>-0.64975254520796855</v>
      </c>
      <c r="AX48" s="19">
        <f t="shared" ca="1" si="46"/>
        <v>1.6497525452079684</v>
      </c>
      <c r="AY48" s="19">
        <f t="shared" ca="1" si="47"/>
        <v>0.63139225314695646</v>
      </c>
      <c r="AZ48" s="72">
        <f t="shared" ca="1" si="81"/>
        <v>1.3817267076084369E-3</v>
      </c>
      <c r="BA48" s="72">
        <f t="shared" ca="1" si="82"/>
        <v>-8.0485457597637687E-4</v>
      </c>
      <c r="BB48" s="72">
        <f t="shared" ca="1" si="50"/>
        <v>4.2999080012741386E-10</v>
      </c>
      <c r="BC48" s="19">
        <f t="shared" ca="1" si="51"/>
        <v>8.6207291848607883E-4</v>
      </c>
      <c r="BD48" s="19">
        <f t="shared" ca="1" si="52"/>
        <v>0.99999962841507273</v>
      </c>
      <c r="BE48" s="19">
        <f t="shared" ca="1" si="53"/>
        <v>8.6207302526386217E-4</v>
      </c>
      <c r="BF48" s="19">
        <f t="shared" ca="1" si="54"/>
        <v>-0.64975240865706585</v>
      </c>
      <c r="BG48" s="19">
        <f t="shared" ca="1" si="55"/>
        <v>1.6497524086570658</v>
      </c>
      <c r="BH48" s="19">
        <f t="shared" ca="1" si="56"/>
        <v>0.63139222263736472</v>
      </c>
      <c r="BI48" s="72">
        <f t="shared" ca="1" si="83"/>
        <v>1.3817265937170007E-3</v>
      </c>
      <c r="BJ48" s="72">
        <f t="shared" ca="1" si="84"/>
        <v>-8.0485457497356098E-4</v>
      </c>
      <c r="BK48" s="72">
        <f t="shared" ca="1" si="59"/>
        <v>1.0028158858865766E-12</v>
      </c>
      <c r="BL48" s="72">
        <f t="shared" ca="1" si="85"/>
        <v>1.1118500983706673E-2</v>
      </c>
      <c r="BM48" s="72">
        <f t="shared" ca="1" si="61"/>
        <v>1.0027738571906453</v>
      </c>
      <c r="BN48" s="72">
        <f t="shared" ca="1" si="62"/>
        <v>2.7642712392064298E-3</v>
      </c>
      <c r="BO48" s="72">
        <f t="shared" ca="1" si="63"/>
        <v>1.5042739881365873E-6</v>
      </c>
      <c r="BP48" s="72">
        <f t="shared" ca="1" si="86"/>
        <v>5485.5965717525969</v>
      </c>
      <c r="BQ48" s="72">
        <f t="shared" ca="1" si="65"/>
        <v>-0.89034550273459445</v>
      </c>
      <c r="BR48" s="72">
        <f t="shared" ca="1" si="66"/>
        <v>2.2508033440918607</v>
      </c>
      <c r="BS48" s="72">
        <f t="shared" ca="1" si="67"/>
        <v>5.3923959976816533</v>
      </c>
      <c r="BT48" s="72">
        <f t="shared" ca="1" si="68"/>
        <v>308.98696038485423</v>
      </c>
      <c r="BU48" s="72">
        <f t="shared" ca="1" si="70"/>
        <v>128.9615321303956</v>
      </c>
      <c r="BV48" s="72">
        <f t="shared" ca="1" si="69"/>
        <v>308.96153213039565</v>
      </c>
    </row>
    <row r="49" spans="1:74">
      <c r="A49" s="13">
        <f ca="1">'MGRS to'!AO49</f>
        <v>33.53308161365964</v>
      </c>
      <c r="B49" s="13">
        <f ca="1">'MGRS to'!AP49</f>
        <v>-7.6083148299112731</v>
      </c>
      <c r="C49" s="19">
        <f t="shared" ca="1" si="0"/>
        <v>0.5852626824983338</v>
      </c>
      <c r="D49" s="19">
        <f t="shared" ca="1" si="0"/>
        <v>-0.13279014431026406</v>
      </c>
      <c r="E49" s="19">
        <f t="shared" ca="1" si="71"/>
        <v>0.5843265976407348</v>
      </c>
      <c r="F49" s="19">
        <f t="shared" ca="1" si="72"/>
        <v>0.58371720783849668</v>
      </c>
      <c r="G49" s="19">
        <f t="shared" ca="1" si="3"/>
        <v>1.1704645891382759E-3</v>
      </c>
      <c r="H49" s="19">
        <f t="shared" ca="1" si="4"/>
        <v>1.1704645891382759E-3</v>
      </c>
      <c r="I49" s="19">
        <f t="shared" ca="1" si="5"/>
        <v>0</v>
      </c>
      <c r="J49" s="19">
        <f t="shared" ca="1" si="6"/>
        <v>1.1510141766815276E-3</v>
      </c>
      <c r="K49" s="19">
        <f t="shared" ca="1" si="7"/>
        <v>0.99999933758296322</v>
      </c>
      <c r="L49" s="19">
        <f t="shared" ca="1" si="8"/>
        <v>1.1510144308320615E-3</v>
      </c>
      <c r="M49" s="19">
        <f t="shared" ca="1" si="9"/>
        <v>0.70773674690930555</v>
      </c>
      <c r="N49" s="19">
        <f t="shared" ca="1" si="10"/>
        <v>0.29226325309069445</v>
      </c>
      <c r="O49" s="19">
        <f t="shared" ca="1" si="11"/>
        <v>-1.0804801751647175</v>
      </c>
      <c r="P49" s="72">
        <f t="shared" ca="1" si="73"/>
        <v>2.4561715608764086E-4</v>
      </c>
      <c r="Q49" s="72">
        <f t="shared" ca="1" si="74"/>
        <v>1.173194443682433E-3</v>
      </c>
      <c r="R49" s="72">
        <f t="shared" ca="1" si="14"/>
        <v>2.7298545441571502E-6</v>
      </c>
      <c r="S49" s="19">
        <f t="shared" ca="1" si="15"/>
        <v>1.1529468242412104E-3</v>
      </c>
      <c r="T49" s="19">
        <f t="shared" ca="1" si="16"/>
        <v>0.99999933535658947</v>
      </c>
      <c r="U49" s="19">
        <f t="shared" ca="1" si="17"/>
        <v>1.1529470796741148E-3</v>
      </c>
      <c r="V49" s="19">
        <f t="shared" ca="1" si="18"/>
        <v>0.70819826527441054</v>
      </c>
      <c r="W49" s="19">
        <f t="shared" ca="1" si="19"/>
        <v>0.29180173472558946</v>
      </c>
      <c r="X49" s="19">
        <f t="shared" ca="1" si="20"/>
        <v>-1.083770697593998</v>
      </c>
      <c r="Y49" s="72">
        <f t="shared" ca="1" si="75"/>
        <v>2.452295813008529E-4</v>
      </c>
      <c r="Z49" s="72">
        <f t="shared" ca="1" si="76"/>
        <v>1.1732008104735358E-3</v>
      </c>
      <c r="AA49" s="72">
        <f t="shared" ca="1" si="23"/>
        <v>6.3667911027933538E-9</v>
      </c>
      <c r="AB49" s="19">
        <f t="shared" ca="1" si="24"/>
        <v>1.1529513331920748E-3</v>
      </c>
      <c r="AC49" s="19">
        <f t="shared" ca="1" si="25"/>
        <v>0.99999933535139085</v>
      </c>
      <c r="AD49" s="19">
        <f t="shared" ca="1" si="26"/>
        <v>1.1529515886279762E-3</v>
      </c>
      <c r="AE49" s="19">
        <f t="shared" ca="1" si="27"/>
        <v>0.70819933895313303</v>
      </c>
      <c r="AF49" s="19">
        <f t="shared" ca="1" si="28"/>
        <v>0.29180066104686697</v>
      </c>
      <c r="AG49" s="19">
        <f t="shared" ca="1" si="29"/>
        <v>-1.0837783648181087</v>
      </c>
      <c r="AH49" s="72">
        <f t="shared" ca="1" si="77"/>
        <v>2.4522867964380836E-4</v>
      </c>
      <c r="AI49" s="72">
        <f t="shared" ca="1" si="78"/>
        <v>1.1732008253226894E-3</v>
      </c>
      <c r="AJ49" s="72">
        <f t="shared" ca="1" si="32"/>
        <v>1.4849153590762443E-11</v>
      </c>
      <c r="AK49" s="19">
        <f t="shared" ca="1" si="33"/>
        <v>1.1529513437082126E-3</v>
      </c>
      <c r="AL49" s="19">
        <f t="shared" ca="1" si="34"/>
        <v>0.99999933535137875</v>
      </c>
      <c r="AM49" s="19">
        <f t="shared" ca="1" si="35"/>
        <v>1.1529515991441208E-3</v>
      </c>
      <c r="AN49" s="19">
        <f t="shared" ca="1" si="36"/>
        <v>0.70819934145724994</v>
      </c>
      <c r="AO49" s="19">
        <f t="shared" ca="1" si="37"/>
        <v>0.49845369275951745</v>
      </c>
      <c r="AP49" s="19">
        <f t="shared" ca="1" si="38"/>
        <v>0.50154630724048255</v>
      </c>
      <c r="AQ49" s="72">
        <f t="shared" ca="1" si="79"/>
        <v>4.1868235242865654E-4</v>
      </c>
      <c r="AR49" s="72">
        <f t="shared" ca="1" si="80"/>
        <v>1.1732016530711104E-3</v>
      </c>
      <c r="AS49" s="72">
        <f t="shared" ca="1" si="41"/>
        <v>8.2774842102145696E-10</v>
      </c>
      <c r="AT49" s="19">
        <f t="shared" ca="1" si="42"/>
        <v>1.1529519299187812E-3</v>
      </c>
      <c r="AU49" s="19">
        <f t="shared" ca="1" si="43"/>
        <v>0.99999933535070284</v>
      </c>
      <c r="AV49" s="19">
        <f t="shared" ca="1" si="44"/>
        <v>1.152952185355079E-3</v>
      </c>
      <c r="AW49" s="19">
        <f t="shared" ca="1" si="45"/>
        <v>0.70819948104560748</v>
      </c>
      <c r="AX49" s="19">
        <f t="shared" ca="1" si="46"/>
        <v>0.29180051895439252</v>
      </c>
      <c r="AY49" s="19">
        <f t="shared" ca="1" si="47"/>
        <v>-1.0837793795158601</v>
      </c>
      <c r="AZ49" s="72">
        <f t="shared" ca="1" si="81"/>
        <v>2.4522856031697593E-4</v>
      </c>
      <c r="BA49" s="72">
        <f t="shared" ca="1" si="82"/>
        <v>1.1732008272878646E-3</v>
      </c>
      <c r="BB49" s="72">
        <f t="shared" ca="1" si="50"/>
        <v>-8.2578324582006923E-10</v>
      </c>
      <c r="BC49" s="19">
        <f t="shared" ca="1" si="51"/>
        <v>1.1529513450999509E-3</v>
      </c>
      <c r="BD49" s="19">
        <f t="shared" ca="1" si="52"/>
        <v>0.99999933535137719</v>
      </c>
      <c r="BE49" s="19">
        <f t="shared" ca="1" si="53"/>
        <v>1.1529516005358601E-3</v>
      </c>
      <c r="BF49" s="19">
        <f t="shared" ca="1" si="54"/>
        <v>0.70819934178864774</v>
      </c>
      <c r="BG49" s="19">
        <f t="shared" ca="1" si="55"/>
        <v>0.29180065821135226</v>
      </c>
      <c r="BH49" s="19">
        <f t="shared" ca="1" si="56"/>
        <v>-1.0837783850668168</v>
      </c>
      <c r="BI49" s="72">
        <f t="shared" ca="1" si="83"/>
        <v>2.4522867726259155E-4</v>
      </c>
      <c r="BJ49" s="72">
        <f t="shared" ca="1" si="84"/>
        <v>1.173200825361905E-3</v>
      </c>
      <c r="BK49" s="72">
        <f t="shared" ca="1" si="59"/>
        <v>-1.9259596088089248E-12</v>
      </c>
      <c r="BL49" s="72">
        <f t="shared" ca="1" si="85"/>
        <v>1.9665895854094708E-3</v>
      </c>
      <c r="BM49" s="72">
        <f t="shared" ca="1" si="61"/>
        <v>1.0004914662568705</v>
      </c>
      <c r="BN49" s="72">
        <f t="shared" ca="1" si="62"/>
        <v>4.9116451097438063E-4</v>
      </c>
      <c r="BO49" s="72">
        <f t="shared" ca="1" si="63"/>
        <v>-6.1363776130880345E-7</v>
      </c>
      <c r="BP49" s="72">
        <f t="shared" ca="1" si="86"/>
        <v>7336.5323850992199</v>
      </c>
      <c r="BQ49" s="72">
        <f t="shared" ca="1" si="65"/>
        <v>2.1294590683634498</v>
      </c>
      <c r="BR49" s="72">
        <f t="shared" ca="1" si="66"/>
        <v>-1.0114867013715347</v>
      </c>
      <c r="BS49" s="72">
        <f t="shared" ca="1" si="67"/>
        <v>2.1301059522182584</v>
      </c>
      <c r="BT49" s="72">
        <f t="shared" ca="1" si="68"/>
        <v>122.00901726308592</v>
      </c>
      <c r="BU49" s="72">
        <f t="shared" ca="1" si="70"/>
        <v>-57.953919022198399</v>
      </c>
      <c r="BV49" s="72">
        <f t="shared" ca="1" si="69"/>
        <v>122.04608097780158</v>
      </c>
    </row>
    <row r="50" spans="1:74">
      <c r="A50" s="13">
        <f ca="1">'MGRS to'!AO50</f>
        <v>33.531037608266686</v>
      </c>
      <c r="B50" s="13">
        <f ca="1">'MGRS to'!AP50</f>
        <v>-7.6158425023226624</v>
      </c>
      <c r="C50" s="19">
        <f t="shared" ca="1" si="0"/>
        <v>0.58522700787429827</v>
      </c>
      <c r="D50" s="19">
        <f t="shared" ca="1" si="0"/>
        <v>-0.13292152697885434</v>
      </c>
      <c r="E50" s="19">
        <f t="shared" ca="1" si="71"/>
        <v>0.58371720783849668</v>
      </c>
      <c r="F50" s="19">
        <f t="shared" ca="1" si="72"/>
        <v>0.58368158004470827</v>
      </c>
      <c r="G50" s="19">
        <f t="shared" ca="1" si="3"/>
        <v>-1.3138266859027969E-4</v>
      </c>
      <c r="H50" s="19">
        <f t="shared" ca="1" si="4"/>
        <v>-1.3138266859027969E-4</v>
      </c>
      <c r="I50" s="19">
        <f t="shared" ca="1" si="5"/>
        <v>0</v>
      </c>
      <c r="J50" s="19">
        <f t="shared" ca="1" si="6"/>
        <v>1.1527352411929337E-4</v>
      </c>
      <c r="K50" s="19">
        <f t="shared" ca="1" si="7"/>
        <v>0.99999999335600709</v>
      </c>
      <c r="L50" s="19">
        <f t="shared" ca="1" si="8"/>
        <v>1.1527352437458555E-4</v>
      </c>
      <c r="M50" s="19">
        <f t="shared" ca="1" si="9"/>
        <v>-0.79357482743618024</v>
      </c>
      <c r="N50" s="19">
        <f t="shared" ca="1" si="10"/>
        <v>1.7935748274361802</v>
      </c>
      <c r="O50" s="19">
        <f t="shared" ca="1" si="11"/>
        <v>0.66131628705265499</v>
      </c>
      <c r="P50" s="72">
        <f t="shared" ca="1" si="73"/>
        <v>1.5016393011071554E-3</v>
      </c>
      <c r="Q50" s="72">
        <f t="shared" ca="1" si="74"/>
        <v>-1.3168922134404614E-4</v>
      </c>
      <c r="R50" s="72">
        <f t="shared" ca="1" si="14"/>
        <v>-3.0655275376644431E-7</v>
      </c>
      <c r="S50" s="19">
        <f t="shared" ca="1" si="15"/>
        <v>1.1551682372047509E-4</v>
      </c>
      <c r="T50" s="19">
        <f t="shared" ca="1" si="16"/>
        <v>0.99999999332793155</v>
      </c>
      <c r="U50" s="19">
        <f t="shared" ca="1" si="17"/>
        <v>1.1551682397738716E-4</v>
      </c>
      <c r="V50" s="19">
        <f t="shared" ca="1" si="18"/>
        <v>-0.7937511470095725</v>
      </c>
      <c r="W50" s="19">
        <f t="shared" ca="1" si="19"/>
        <v>1.7937511470095724</v>
      </c>
      <c r="X50" s="19">
        <f t="shared" ca="1" si="20"/>
        <v>0.66134957846899733</v>
      </c>
      <c r="Y50" s="72">
        <f t="shared" ca="1" si="75"/>
        <v>1.5017862549748528E-3</v>
      </c>
      <c r="Z50" s="72">
        <f t="shared" ca="1" si="76"/>
        <v>-1.3168993661796905E-4</v>
      </c>
      <c r="AA50" s="72">
        <f t="shared" ca="1" si="23"/>
        <v>-7.1527392290896864E-10</v>
      </c>
      <c r="AB50" s="19">
        <f t="shared" ca="1" si="24"/>
        <v>1.1551739147010365E-4</v>
      </c>
      <c r="AC50" s="19">
        <f t="shared" ca="1" si="25"/>
        <v>0.99999999332786604</v>
      </c>
      <c r="AD50" s="19">
        <f t="shared" ca="1" si="26"/>
        <v>1.155173917270195E-4</v>
      </c>
      <c r="AE50" s="19">
        <f t="shared" ca="1" si="27"/>
        <v>-0.79375155711052758</v>
      </c>
      <c r="AF50" s="19">
        <f t="shared" ca="1" si="28"/>
        <v>1.7937515571105276</v>
      </c>
      <c r="AG50" s="19">
        <f t="shared" ca="1" si="29"/>
        <v>0.66134965589373351</v>
      </c>
      <c r="AH50" s="72">
        <f t="shared" ca="1" si="77"/>
        <v>1.5017865967740837E-3</v>
      </c>
      <c r="AI50" s="72">
        <f t="shared" ca="1" si="78"/>
        <v>-1.316899382869046E-4</v>
      </c>
      <c r="AJ50" s="72">
        <f t="shared" ca="1" si="32"/>
        <v>-1.6689355518233195E-12</v>
      </c>
      <c r="AK50" s="19">
        <f t="shared" ca="1" si="33"/>
        <v>1.1551739279482077E-4</v>
      </c>
      <c r="AL50" s="19">
        <f t="shared" ca="1" si="34"/>
        <v>0.99999999332786582</v>
      </c>
      <c r="AM50" s="19">
        <f t="shared" ca="1" si="35"/>
        <v>1.1551739305173662E-4</v>
      </c>
      <c r="AN50" s="19">
        <f t="shared" ca="1" si="36"/>
        <v>-0.79375155806742248</v>
      </c>
      <c r="AO50" s="19">
        <f t="shared" ca="1" si="37"/>
        <v>0.36995846406553923</v>
      </c>
      <c r="AP50" s="19">
        <f t="shared" ca="1" si="38"/>
        <v>0.63004153593446077</v>
      </c>
      <c r="AQ50" s="72">
        <f t="shared" ca="1" si="79"/>
        <v>3.1085139177036605E-4</v>
      </c>
      <c r="AR50" s="72">
        <f t="shared" ca="1" si="80"/>
        <v>-1.3169005951130835E-4</v>
      </c>
      <c r="AS50" s="72">
        <f t="shared" ca="1" si="41"/>
        <v>-1.2122440375193604E-10</v>
      </c>
      <c r="AT50" s="19">
        <f t="shared" ca="1" si="42"/>
        <v>1.1551748901688806E-4</v>
      </c>
      <c r="AU50" s="19">
        <f t="shared" ca="1" si="43"/>
        <v>0.99999999332785472</v>
      </c>
      <c r="AV50" s="19">
        <f t="shared" ca="1" si="44"/>
        <v>1.1551748927380456E-4</v>
      </c>
      <c r="AW50" s="19">
        <f t="shared" ca="1" si="45"/>
        <v>-0.79375162757056128</v>
      </c>
      <c r="AX50" s="19">
        <f t="shared" ca="1" si="46"/>
        <v>1.7937516275705612</v>
      </c>
      <c r="AY50" s="19">
        <f t="shared" ca="1" si="47"/>
        <v>0.66134966919618499</v>
      </c>
      <c r="AZ50" s="72">
        <f t="shared" ca="1" si="81"/>
        <v>1.5017866554991001E-3</v>
      </c>
      <c r="BA50" s="72">
        <f t="shared" ca="1" si="82"/>
        <v>-1.3168993857364938E-4</v>
      </c>
      <c r="BB50" s="72">
        <f t="shared" ca="1" si="50"/>
        <v>1.2093765897579212E-10</v>
      </c>
      <c r="BC50" s="19">
        <f t="shared" ca="1" si="51"/>
        <v>1.1551739302243025E-4</v>
      </c>
      <c r="BD50" s="19">
        <f t="shared" ca="1" si="52"/>
        <v>0.99999999332786582</v>
      </c>
      <c r="BE50" s="19">
        <f t="shared" ca="1" si="53"/>
        <v>1.155173932793461E-4</v>
      </c>
      <c r="BF50" s="19">
        <f t="shared" ca="1" si="54"/>
        <v>-0.793751558231789</v>
      </c>
      <c r="BG50" s="19">
        <f t="shared" ca="1" si="55"/>
        <v>1.7937515582317891</v>
      </c>
      <c r="BH50" s="19">
        <f t="shared" ca="1" si="56"/>
        <v>0.66134965610542129</v>
      </c>
      <c r="BI50" s="72">
        <f t="shared" ca="1" si="83"/>
        <v>1.5017865977086009E-3</v>
      </c>
      <c r="BJ50" s="72">
        <f t="shared" ca="1" si="84"/>
        <v>-1.3168993829146774E-4</v>
      </c>
      <c r="BK50" s="72">
        <f t="shared" ca="1" si="59"/>
        <v>2.821816402504701E-13</v>
      </c>
      <c r="BL50" s="72">
        <f t="shared" ca="1" si="85"/>
        <v>1.2088982783156071E-2</v>
      </c>
      <c r="BM50" s="72">
        <f t="shared" ca="1" si="61"/>
        <v>1.0030154294972509</v>
      </c>
      <c r="BN50" s="72">
        <f t="shared" ca="1" si="62"/>
        <v>3.0041044509834304E-3</v>
      </c>
      <c r="BO50" s="72">
        <f t="shared" ca="1" si="63"/>
        <v>2.2947277101411638E-7</v>
      </c>
      <c r="BP50" s="72">
        <f t="shared" ca="1" si="86"/>
        <v>735.06663337363557</v>
      </c>
      <c r="BQ50" s="72">
        <f t="shared" ca="1" si="65"/>
        <v>-1.88566420553519</v>
      </c>
      <c r="BR50" s="72">
        <f t="shared" ca="1" si="66"/>
        <v>1.2558558718089616</v>
      </c>
      <c r="BS50" s="72">
        <f t="shared" ca="1" si="67"/>
        <v>4.3974485253987545</v>
      </c>
      <c r="BT50" s="72">
        <f t="shared" ca="1" si="68"/>
        <v>251.95939944394419</v>
      </c>
      <c r="BU50" s="72">
        <f t="shared" ca="1" si="70"/>
        <v>71.955241131376042</v>
      </c>
      <c r="BV50" s="72">
        <f t="shared" ca="1" si="69"/>
        <v>251.95524113137606</v>
      </c>
    </row>
    <row r="51" spans="1:74">
      <c r="A51" s="13">
        <f ca="1">'MGRS to'!AO51</f>
        <v>33.581807066851155</v>
      </c>
      <c r="B51" s="13">
        <f ca="1">'MGRS to'!AP51</f>
        <v>-7.6194392839011291</v>
      </c>
      <c r="C51" s="19">
        <f t="shared" ca="1" si="0"/>
        <v>0.58611310208605216</v>
      </c>
      <c r="D51" s="19">
        <f t="shared" ca="1" si="0"/>
        <v>-0.13298430265987368</v>
      </c>
      <c r="E51" s="19">
        <f t="shared" ca="1" si="71"/>
        <v>0.58368158004470827</v>
      </c>
      <c r="F51" s="19">
        <f t="shared" ca="1" si="72"/>
        <v>0.58456651340156351</v>
      </c>
      <c r="G51" s="19">
        <f t="shared" ca="1" si="3"/>
        <v>-6.2775681019339169E-5</v>
      </c>
      <c r="H51" s="19">
        <f t="shared" ca="1" si="4"/>
        <v>-6.2775681019339169E-5</v>
      </c>
      <c r="I51" s="19">
        <f t="shared" ca="1" si="5"/>
        <v>0</v>
      </c>
      <c r="J51" s="19">
        <f t="shared" ca="1" si="6"/>
        <v>8.8648133778615565E-4</v>
      </c>
      <c r="K51" s="19">
        <f t="shared" ca="1" si="7"/>
        <v>0.99999960707534163</v>
      </c>
      <c r="L51" s="19">
        <f t="shared" ca="1" si="8"/>
        <v>8.8648145389296623E-4</v>
      </c>
      <c r="M51" s="19">
        <f t="shared" ca="1" si="9"/>
        <v>-4.9278486872511101E-2</v>
      </c>
      <c r="N51" s="19">
        <f t="shared" ca="1" si="10"/>
        <v>1.0492784868725111</v>
      </c>
      <c r="O51" s="19">
        <f t="shared" ca="1" si="11"/>
        <v>0.42032942200193468</v>
      </c>
      <c r="P51" s="72">
        <f t="shared" ca="1" si="73"/>
        <v>8.801362460563449E-4</v>
      </c>
      <c r="Q51" s="72">
        <f t="shared" ca="1" si="74"/>
        <v>-6.2922071967449014E-5</v>
      </c>
      <c r="R51" s="72">
        <f t="shared" ca="1" si="14"/>
        <v>-1.4639094810984469E-7</v>
      </c>
      <c r="S51" s="19">
        <f t="shared" ca="1" si="15"/>
        <v>8.8648856008967836E-4</v>
      </c>
      <c r="T51" s="19">
        <f t="shared" ca="1" si="16"/>
        <v>0.9999996070689392</v>
      </c>
      <c r="U51" s="19">
        <f t="shared" ca="1" si="17"/>
        <v>8.8648867619932673E-4</v>
      </c>
      <c r="V51" s="19">
        <f t="shared" ca="1" si="18"/>
        <v>-4.9393000368259908E-2</v>
      </c>
      <c r="W51" s="19">
        <f t="shared" ca="1" si="19"/>
        <v>1.0493930003682599</v>
      </c>
      <c r="X51" s="19">
        <f t="shared" ca="1" si="20"/>
        <v>0.42039267766738331</v>
      </c>
      <c r="Y51" s="72">
        <f t="shared" ca="1" si="75"/>
        <v>8.8023204684722542E-4</v>
      </c>
      <c r="Z51" s="72">
        <f t="shared" ca="1" si="76"/>
        <v>-6.2922413346630163E-5</v>
      </c>
      <c r="AA51" s="72">
        <f t="shared" ca="1" si="23"/>
        <v>-3.4137918114910109E-10</v>
      </c>
      <c r="AB51" s="19">
        <f t="shared" ca="1" si="24"/>
        <v>8.864885769514127E-4</v>
      </c>
      <c r="AC51" s="19">
        <f t="shared" ca="1" si="25"/>
        <v>0.99999960706892432</v>
      </c>
      <c r="AD51" s="19">
        <f t="shared" ca="1" si="26"/>
        <v>8.8648869306106768E-4</v>
      </c>
      <c r="AE51" s="19">
        <f t="shared" ca="1" si="27"/>
        <v>-4.9393267406934498E-2</v>
      </c>
      <c r="AF51" s="19">
        <f t="shared" ca="1" si="28"/>
        <v>1.0493932674069344</v>
      </c>
      <c r="AG51" s="19">
        <f t="shared" ca="1" si="29"/>
        <v>0.42039282515970611</v>
      </c>
      <c r="AH51" s="72">
        <f t="shared" ca="1" si="77"/>
        <v>8.8023227024891829E-4</v>
      </c>
      <c r="AI51" s="72">
        <f t="shared" ca="1" si="78"/>
        <v>-6.2922414142715894E-5</v>
      </c>
      <c r="AJ51" s="72">
        <f t="shared" ca="1" si="32"/>
        <v>-7.9608573151559309E-13</v>
      </c>
      <c r="AK51" s="19">
        <f t="shared" ca="1" si="33"/>
        <v>8.8648857699076642E-4</v>
      </c>
      <c r="AL51" s="19">
        <f t="shared" ca="1" si="34"/>
        <v>0.99999960706892432</v>
      </c>
      <c r="AM51" s="19">
        <f t="shared" ca="1" si="35"/>
        <v>8.864886931004214E-4</v>
      </c>
      <c r="AN51" s="19">
        <f t="shared" ca="1" si="36"/>
        <v>-4.9393268029658627E-2</v>
      </c>
      <c r="AO51" s="19">
        <f t="shared" ca="1" si="37"/>
        <v>0.99756030507335025</v>
      </c>
      <c r="AP51" s="19">
        <f t="shared" ca="1" si="38"/>
        <v>2.4396949266497492E-3</v>
      </c>
      <c r="AQ51" s="72">
        <f t="shared" ca="1" si="79"/>
        <v>8.3686370673849485E-4</v>
      </c>
      <c r="AR51" s="72">
        <f t="shared" ca="1" si="80"/>
        <v>-6.2922366449251496E-5</v>
      </c>
      <c r="AS51" s="72">
        <f t="shared" ca="1" si="41"/>
        <v>4.7693464398624284E-11</v>
      </c>
      <c r="AT51" s="19">
        <f t="shared" ca="1" si="42"/>
        <v>8.8648857463502365E-4</v>
      </c>
      <c r="AU51" s="19">
        <f t="shared" ca="1" si="43"/>
        <v>0.99999960706892632</v>
      </c>
      <c r="AV51" s="19">
        <f t="shared" ca="1" si="44"/>
        <v>8.8648869074467776E-4</v>
      </c>
      <c r="AW51" s="19">
        <f t="shared" ca="1" si="45"/>
        <v>-4.9393230722172922E-2</v>
      </c>
      <c r="AX51" s="19">
        <f t="shared" ca="1" si="46"/>
        <v>1.0493932307221729</v>
      </c>
      <c r="AY51" s="19">
        <f t="shared" ca="1" si="47"/>
        <v>0.42039280489777398</v>
      </c>
      <c r="AZ51" s="72">
        <f t="shared" ca="1" si="81"/>
        <v>8.802322395588401E-4</v>
      </c>
      <c r="BA51" s="72">
        <f t="shared" ca="1" si="82"/>
        <v>-6.2922414033352652E-5</v>
      </c>
      <c r="BB51" s="72">
        <f t="shared" ca="1" si="50"/>
        <v>-4.7584101155878633E-11</v>
      </c>
      <c r="BC51" s="19">
        <f t="shared" ca="1" si="51"/>
        <v>8.8648857698536774E-4</v>
      </c>
      <c r="BD51" s="19">
        <f t="shared" ca="1" si="52"/>
        <v>0.99999960706892432</v>
      </c>
      <c r="BE51" s="19">
        <f t="shared" ca="1" si="53"/>
        <v>8.8648869309502273E-4</v>
      </c>
      <c r="BF51" s="19">
        <f t="shared" ca="1" si="54"/>
        <v>-4.9393267944110718E-2</v>
      </c>
      <c r="BG51" s="19">
        <f t="shared" ca="1" si="55"/>
        <v>1.0493932679441107</v>
      </c>
      <c r="BH51" s="19">
        <f t="shared" ca="1" si="56"/>
        <v>0.42039282545640233</v>
      </c>
      <c r="BI51" s="72">
        <f t="shared" ca="1" si="83"/>
        <v>8.8023227069831435E-4</v>
      </c>
      <c r="BJ51" s="72">
        <f t="shared" ca="1" si="84"/>
        <v>-6.2922414144317315E-5</v>
      </c>
      <c r="BK51" s="72">
        <f t="shared" ca="1" si="59"/>
        <v>-1.1096466356452089E-13</v>
      </c>
      <c r="BL51" s="72">
        <f t="shared" ca="1" si="85"/>
        <v>7.0723825106759506E-3</v>
      </c>
      <c r="BM51" s="72">
        <f t="shared" ca="1" si="61"/>
        <v>1.0017657578885268</v>
      </c>
      <c r="BN51" s="72">
        <f t="shared" ca="1" si="62"/>
        <v>1.7618687525508899E-3</v>
      </c>
      <c r="BO51" s="72">
        <f t="shared" ca="1" si="63"/>
        <v>6.5615631010723498E-7</v>
      </c>
      <c r="BP51" s="72">
        <f t="shared" ca="1" si="86"/>
        <v>5640.9610427449934</v>
      </c>
      <c r="BQ51" s="72">
        <f t="shared" ca="1" si="65"/>
        <v>-5.8952624743426343E-2</v>
      </c>
      <c r="BR51" s="72">
        <f t="shared" ca="1" si="66"/>
        <v>3.0826053290898914</v>
      </c>
      <c r="BS51" s="72">
        <f t="shared" ca="1" si="67"/>
        <v>6.2241979826796845</v>
      </c>
      <c r="BT51" s="72">
        <f t="shared" ca="1" si="68"/>
        <v>356.62226341098318</v>
      </c>
      <c r="BU51" s="72">
        <f t="shared" ca="1" si="70"/>
        <v>176.62027526138698</v>
      </c>
      <c r="BV51" s="72">
        <f t="shared" ca="1" si="69"/>
        <v>356.62027526138695</v>
      </c>
    </row>
    <row r="52" spans="1:74">
      <c r="A52" s="13">
        <f ca="1">'MGRS to'!AO52</f>
        <v>33.569585923054603</v>
      </c>
      <c r="B52" s="13">
        <f ca="1">'MGRS to'!AP52</f>
        <v>-7.6112845155922528</v>
      </c>
      <c r="C52" s="19">
        <f t="shared" ca="1" si="0"/>
        <v>0.58589980288844268</v>
      </c>
      <c r="D52" s="19">
        <f t="shared" ca="1" si="0"/>
        <v>-0.13284197510314649</v>
      </c>
      <c r="E52" s="19">
        <f t="shared" ca="1" si="71"/>
        <v>0.58456651340156351</v>
      </c>
      <c r="F52" s="19">
        <f t="shared" ca="1" si="72"/>
        <v>0.58435349320022689</v>
      </c>
      <c r="G52" s="19">
        <f t="shared" ca="1" si="3"/>
        <v>1.4232755672718977E-4</v>
      </c>
      <c r="H52" s="19">
        <f t="shared" ca="1" si="4"/>
        <v>1.4232755672718977E-4</v>
      </c>
      <c r="I52" s="19">
        <f t="shared" ca="1" si="5"/>
        <v>0</v>
      </c>
      <c r="J52" s="19">
        <f t="shared" ca="1" si="6"/>
        <v>2.4386044885345664E-4</v>
      </c>
      <c r="K52" s="19">
        <f t="shared" ca="1" si="7"/>
        <v>0.99999997026604037</v>
      </c>
      <c r="L52" s="19">
        <f t="shared" ca="1" si="8"/>
        <v>2.4386045127043558E-4</v>
      </c>
      <c r="M52" s="19">
        <f t="shared" ca="1" si="9"/>
        <v>0.40596658560574811</v>
      </c>
      <c r="N52" s="19">
        <f t="shared" ca="1" si="10"/>
        <v>0.59403341439425184</v>
      </c>
      <c r="O52" s="19">
        <f t="shared" ca="1" si="11"/>
        <v>-2.4949302636130821E-2</v>
      </c>
      <c r="P52" s="72">
        <f t="shared" ca="1" si="73"/>
        <v>4.9884605039942568E-4</v>
      </c>
      <c r="Q52" s="72">
        <f t="shared" ca="1" si="74"/>
        <v>1.4265931248773613E-4</v>
      </c>
      <c r="R52" s="72">
        <f t="shared" ca="1" si="14"/>
        <v>3.3175576054635613E-7</v>
      </c>
      <c r="S52" s="19">
        <f t="shared" ca="1" si="15"/>
        <v>2.4399525031193185E-4</v>
      </c>
      <c r="T52" s="19">
        <f t="shared" ca="1" si="16"/>
        <v>0.99999997023315856</v>
      </c>
      <c r="U52" s="19">
        <f t="shared" ca="1" si="17"/>
        <v>2.4399525273292118E-4</v>
      </c>
      <c r="V52" s="19">
        <f t="shared" ca="1" si="18"/>
        <v>0.40668805634107952</v>
      </c>
      <c r="W52" s="19">
        <f t="shared" ca="1" si="19"/>
        <v>0.59331194365892048</v>
      </c>
      <c r="X52" s="19">
        <f t="shared" ca="1" si="20"/>
        <v>-2.6195646878835577E-2</v>
      </c>
      <c r="Y52" s="72">
        <f t="shared" ca="1" si="75"/>
        <v>4.9824108970439047E-4</v>
      </c>
      <c r="Z52" s="72">
        <f t="shared" ca="1" si="76"/>
        <v>1.4266008578742409E-4</v>
      </c>
      <c r="AA52" s="72">
        <f t="shared" ca="1" si="23"/>
        <v>7.7329968795579462E-10</v>
      </c>
      <c r="AB52" s="19">
        <f t="shared" ca="1" si="24"/>
        <v>2.4399556480430508E-4</v>
      </c>
      <c r="AC52" s="19">
        <f t="shared" ca="1" si="25"/>
        <v>0.99999997023308185</v>
      </c>
      <c r="AD52" s="19">
        <f t="shared" ca="1" si="26"/>
        <v>2.4399556722530375E-4</v>
      </c>
      <c r="AE52" s="19">
        <f t="shared" ca="1" si="27"/>
        <v>0.4066897366422122</v>
      </c>
      <c r="AF52" s="19">
        <f t="shared" ca="1" si="28"/>
        <v>0.5933102633577878</v>
      </c>
      <c r="AG52" s="19">
        <f t="shared" ca="1" si="29"/>
        <v>-2.6198553145269421E-2</v>
      </c>
      <c r="AH52" s="72">
        <f t="shared" ca="1" si="77"/>
        <v>4.9823968075190053E-4</v>
      </c>
      <c r="AI52" s="72">
        <f t="shared" ca="1" si="78"/>
        <v>1.4266008758993207E-4</v>
      </c>
      <c r="AJ52" s="72">
        <f t="shared" ca="1" si="32"/>
        <v>1.802507985535981E-12</v>
      </c>
      <c r="AK52" s="19">
        <f t="shared" ca="1" si="33"/>
        <v>2.4399556553737295E-4</v>
      </c>
      <c r="AL52" s="19">
        <f t="shared" ca="1" si="34"/>
        <v>0.99999997023308163</v>
      </c>
      <c r="AM52" s="19">
        <f t="shared" ca="1" si="35"/>
        <v>2.4399556795837166E-4</v>
      </c>
      <c r="AN52" s="19">
        <f t="shared" ca="1" si="36"/>
        <v>0.40668974055885942</v>
      </c>
      <c r="AO52" s="19">
        <f t="shared" ca="1" si="37"/>
        <v>0.83460345492416765</v>
      </c>
      <c r="AP52" s="19">
        <f t="shared" ca="1" si="38"/>
        <v>0.16539654507583235</v>
      </c>
      <c r="AQ52" s="72">
        <f t="shared" ca="1" si="79"/>
        <v>7.004441749962054E-4</v>
      </c>
      <c r="AR52" s="72">
        <f t="shared" ca="1" si="80"/>
        <v>1.4266006315560427E-4</v>
      </c>
      <c r="AS52" s="72">
        <f t="shared" ca="1" si="41"/>
        <v>-2.443432779784642E-11</v>
      </c>
      <c r="AT52" s="19">
        <f t="shared" ca="1" si="42"/>
        <v>2.439955556001882E-4</v>
      </c>
      <c r="AU52" s="19">
        <f t="shared" ca="1" si="43"/>
        <v>0.99999997023308407</v>
      </c>
      <c r="AV52" s="19">
        <f t="shared" ca="1" si="44"/>
        <v>2.439955580211866E-4</v>
      </c>
      <c r="AW52" s="19">
        <f t="shared" ca="1" si="45"/>
        <v>0.40668968746565687</v>
      </c>
      <c r="AX52" s="19">
        <f t="shared" ca="1" si="46"/>
        <v>0.59331031253434308</v>
      </c>
      <c r="AY52" s="19">
        <f t="shared" ca="1" si="47"/>
        <v>-2.6198468088750704E-2</v>
      </c>
      <c r="AZ52" s="72">
        <f t="shared" ca="1" si="81"/>
        <v>4.9823972198702739E-4</v>
      </c>
      <c r="BA52" s="72">
        <f t="shared" ca="1" si="82"/>
        <v>1.4266008753717886E-4</v>
      </c>
      <c r="BB52" s="72">
        <f t="shared" ca="1" si="50"/>
        <v>2.4381574585891422E-11</v>
      </c>
      <c r="BC52" s="19">
        <f t="shared" ca="1" si="51"/>
        <v>2.4399556551591575E-4</v>
      </c>
      <c r="BD52" s="19">
        <f t="shared" ca="1" si="52"/>
        <v>0.99999997023308163</v>
      </c>
      <c r="BE52" s="19">
        <f t="shared" ca="1" si="53"/>
        <v>2.4399556793691445E-4</v>
      </c>
      <c r="BF52" s="19">
        <f t="shared" ca="1" si="54"/>
        <v>0.40668974044423728</v>
      </c>
      <c r="BG52" s="19">
        <f t="shared" ca="1" si="55"/>
        <v>0.59331025955576266</v>
      </c>
      <c r="BH52" s="19">
        <f t="shared" ca="1" si="56"/>
        <v>-2.6198559721310688E-2</v>
      </c>
      <c r="BI52" s="72">
        <f t="shared" ca="1" si="83"/>
        <v>4.9823967756385716E-4</v>
      </c>
      <c r="BJ52" s="72">
        <f t="shared" ca="1" si="84"/>
        <v>1.4266008759401062E-4</v>
      </c>
      <c r="BK52" s="72">
        <f t="shared" ca="1" si="59"/>
        <v>5.6831763687453796E-14</v>
      </c>
      <c r="BL52" s="72">
        <f t="shared" ca="1" si="85"/>
        <v>3.9986125614351331E-3</v>
      </c>
      <c r="BM52" s="72">
        <f t="shared" ca="1" si="61"/>
        <v>1.0009989049065271</v>
      </c>
      <c r="BN52" s="72">
        <f t="shared" ca="1" si="62"/>
        <v>9.9765913601201038E-4</v>
      </c>
      <c r="BO52" s="72">
        <f t="shared" ca="1" si="63"/>
        <v>-6.4379967362743358E-9</v>
      </c>
      <c r="BP52" s="72">
        <f t="shared" ca="1" si="86"/>
        <v>1552.6096776590718</v>
      </c>
      <c r="BQ52" s="72">
        <f t="shared" ca="1" si="65"/>
        <v>2.6341628998243585</v>
      </c>
      <c r="BR52" s="72">
        <f t="shared" ca="1" si="66"/>
        <v>-0.50735104118996632</v>
      </c>
      <c r="BS52" s="72">
        <f t="shared" ca="1" si="67"/>
        <v>2.6342416123998267</v>
      </c>
      <c r="BT52" s="72">
        <f t="shared" ca="1" si="68"/>
        <v>150.92641670987803</v>
      </c>
      <c r="BU52" s="72">
        <f t="shared" ca="1" si="70"/>
        <v>-29.069073391753058</v>
      </c>
      <c r="BV52" s="72">
        <f t="shared" ca="1" si="69"/>
        <v>150.93092660824698</v>
      </c>
    </row>
    <row r="53" spans="1:74">
      <c r="A53" s="13">
        <f ca="1">'MGRS to'!AO53</f>
        <v>33.601945418388965</v>
      </c>
      <c r="B53" s="13">
        <f ca="1">'MGRS to'!AP53</f>
        <v>-7.6447255138208252</v>
      </c>
      <c r="C53" s="19">
        <f t="shared" ca="1" si="0"/>
        <v>0.58646458262631107</v>
      </c>
      <c r="D53" s="19">
        <f t="shared" ca="1" si="0"/>
        <v>-0.13342563062738869</v>
      </c>
      <c r="E53" s="19">
        <f t="shared" ca="1" si="71"/>
        <v>0.58435349320022689</v>
      </c>
      <c r="F53" s="19">
        <f t="shared" ca="1" si="72"/>
        <v>0.58491753481660069</v>
      </c>
      <c r="G53" s="19">
        <f t="shared" ca="1" si="3"/>
        <v>-5.8365552424219369E-4</v>
      </c>
      <c r="H53" s="19">
        <f t="shared" ca="1" si="4"/>
        <v>-5.8365552424219369E-4</v>
      </c>
      <c r="I53" s="19">
        <f t="shared" ca="1" si="5"/>
        <v>0</v>
      </c>
      <c r="J53" s="19">
        <f t="shared" ca="1" si="6"/>
        <v>7.450082807945724E-4</v>
      </c>
      <c r="K53" s="19">
        <f t="shared" ca="1" si="7"/>
        <v>0.99999972248129232</v>
      </c>
      <c r="L53" s="19">
        <f t="shared" ca="1" si="8"/>
        <v>7.4500834971249184E-4</v>
      </c>
      <c r="M53" s="19">
        <f t="shared" ca="1" si="9"/>
        <v>-0.54480015990188857</v>
      </c>
      <c r="N53" s="19">
        <f t="shared" ca="1" si="10"/>
        <v>1.5448001599018886</v>
      </c>
      <c r="O53" s="19">
        <f t="shared" ca="1" si="11"/>
        <v>0.60565935745147148</v>
      </c>
      <c r="P53" s="72">
        <f t="shared" ca="1" si="73"/>
        <v>1.2941670652897176E-3</v>
      </c>
      <c r="Q53" s="72">
        <f t="shared" ca="1" si="74"/>
        <v>-5.8501566987988814E-4</v>
      </c>
      <c r="R53" s="72">
        <f t="shared" ca="1" si="14"/>
        <v>-1.3601456376944503E-6</v>
      </c>
      <c r="S53" s="19">
        <f t="shared" ca="1" si="15"/>
        <v>7.4574978256215004E-4</v>
      </c>
      <c r="T53" s="19">
        <f t="shared" ca="1" si="16"/>
        <v>0.99999972192859232</v>
      </c>
      <c r="U53" s="19">
        <f t="shared" ca="1" si="17"/>
        <v>7.4574985168605488E-4</v>
      </c>
      <c r="V53" s="19">
        <f t="shared" ca="1" si="18"/>
        <v>-0.54552679802008897</v>
      </c>
      <c r="W53" s="19">
        <f t="shared" ca="1" si="19"/>
        <v>1.5455267980200889</v>
      </c>
      <c r="X53" s="19">
        <f t="shared" ca="1" si="20"/>
        <v>0.6058447582396882</v>
      </c>
      <c r="Y53" s="72">
        <f t="shared" ca="1" si="75"/>
        <v>1.2947734443349548E-3</v>
      </c>
      <c r="Z53" s="72">
        <f t="shared" ca="1" si="76"/>
        <v>-5.8501883955191223E-4</v>
      </c>
      <c r="AA53" s="72">
        <f t="shared" ca="1" si="23"/>
        <v>-3.1696720240908041E-9</v>
      </c>
      <c r="AB53" s="19">
        <f t="shared" ca="1" si="24"/>
        <v>7.4575151170536418E-4</v>
      </c>
      <c r="AC53" s="19">
        <f t="shared" ca="1" si="25"/>
        <v>0.9999997219273028</v>
      </c>
      <c r="AD53" s="19">
        <f t="shared" ca="1" si="26"/>
        <v>7.4575158082974997E-4</v>
      </c>
      <c r="AE53" s="19">
        <f t="shared" ca="1" si="27"/>
        <v>-0.54552848883991456</v>
      </c>
      <c r="AF53" s="19">
        <f t="shared" ca="1" si="28"/>
        <v>1.5455284888399146</v>
      </c>
      <c r="AG53" s="19">
        <f t="shared" ca="1" si="29"/>
        <v>0.60584518944690235</v>
      </c>
      <c r="AH53" s="72">
        <f t="shared" ca="1" si="77"/>
        <v>1.294774855320423E-3</v>
      </c>
      <c r="AI53" s="72">
        <f t="shared" ca="1" si="78"/>
        <v>-5.8501884693848948E-4</v>
      </c>
      <c r="AJ53" s="72">
        <f t="shared" ca="1" si="32"/>
        <v>-7.3865772439590804E-12</v>
      </c>
      <c r="AK53" s="19">
        <f t="shared" ca="1" si="33"/>
        <v>7.4575151573495963E-4</v>
      </c>
      <c r="AL53" s="19">
        <f t="shared" ca="1" si="34"/>
        <v>0.9999997219272998</v>
      </c>
      <c r="AM53" s="19">
        <f t="shared" ca="1" si="35"/>
        <v>7.4575158485934651E-4</v>
      </c>
      <c r="AN53" s="19">
        <f t="shared" ca="1" si="36"/>
        <v>-0.54552849278016724</v>
      </c>
      <c r="AO53" s="19">
        <f t="shared" ca="1" si="37"/>
        <v>0.70239866356499903</v>
      </c>
      <c r="AP53" s="19">
        <f t="shared" ca="1" si="38"/>
        <v>0.29760133643500097</v>
      </c>
      <c r="AQ53" s="72">
        <f t="shared" ca="1" si="79"/>
        <v>5.8968651968050736E-4</v>
      </c>
      <c r="AR53" s="72">
        <f t="shared" ca="1" si="80"/>
        <v>-5.8501897867069426E-4</v>
      </c>
      <c r="AS53" s="72">
        <f t="shared" ca="1" si="41"/>
        <v>-1.3173220478855663E-10</v>
      </c>
      <c r="AT53" s="19">
        <f t="shared" ca="1" si="42"/>
        <v>7.4575158759863436E-4</v>
      </c>
      <c r="AU53" s="19">
        <f t="shared" ca="1" si="43"/>
        <v>0.99999972192724618</v>
      </c>
      <c r="AV53" s="19">
        <f t="shared" ca="1" si="44"/>
        <v>7.4575165672304119E-4</v>
      </c>
      <c r="AW53" s="19">
        <f t="shared" ca="1" si="45"/>
        <v>-0.54552856305070807</v>
      </c>
      <c r="AX53" s="19">
        <f t="shared" ca="1" si="46"/>
        <v>1.5455285630507081</v>
      </c>
      <c r="AY53" s="19">
        <f t="shared" ca="1" si="47"/>
        <v>0.6058452083727468</v>
      </c>
      <c r="AZ53" s="72">
        <f t="shared" ca="1" si="81"/>
        <v>1.2947749172491688E-3</v>
      </c>
      <c r="BA53" s="72">
        <f t="shared" ca="1" si="82"/>
        <v>-5.8501884726269065E-4</v>
      </c>
      <c r="BB53" s="72">
        <f t="shared" ca="1" si="50"/>
        <v>1.3140800361917393E-10</v>
      </c>
      <c r="BC53" s="19">
        <f t="shared" ca="1" si="51"/>
        <v>7.4575151591179647E-4</v>
      </c>
      <c r="BD53" s="19">
        <f t="shared" ca="1" si="52"/>
        <v>0.99999972192729969</v>
      </c>
      <c r="BE53" s="19">
        <f t="shared" ca="1" si="53"/>
        <v>7.4575158503618335E-4</v>
      </c>
      <c r="BF53" s="19">
        <f t="shared" ca="1" si="54"/>
        <v>-0.54552849295312511</v>
      </c>
      <c r="BG53" s="19">
        <f t="shared" ca="1" si="55"/>
        <v>1.545528492953125</v>
      </c>
      <c r="BH53" s="19">
        <f t="shared" ca="1" si="56"/>
        <v>0.60584519049588703</v>
      </c>
      <c r="BI53" s="72">
        <f t="shared" ca="1" si="83"/>
        <v>1.2947748587528883E-3</v>
      </c>
      <c r="BJ53" s="72">
        <f t="shared" ca="1" si="84"/>
        <v>-5.8501884695645861E-4</v>
      </c>
      <c r="BK53" s="72">
        <f t="shared" ca="1" si="59"/>
        <v>3.0623203625679274E-13</v>
      </c>
      <c r="BL53" s="72">
        <f t="shared" ca="1" si="85"/>
        <v>1.0416084243352693E-2</v>
      </c>
      <c r="BM53" s="72">
        <f t="shared" ca="1" si="61"/>
        <v>1.0025989573129366</v>
      </c>
      <c r="BN53" s="72">
        <f t="shared" ca="1" si="62"/>
        <v>2.5905403359303921E-3</v>
      </c>
      <c r="BO53" s="72">
        <f t="shared" ca="1" si="63"/>
        <v>1.1700977565505288E-6</v>
      </c>
      <c r="BP53" s="72">
        <f t="shared" ca="1" si="86"/>
        <v>4745.4212694860971</v>
      </c>
      <c r="BQ53" s="72">
        <f t="shared" ca="1" si="65"/>
        <v>-0.71062716537637882</v>
      </c>
      <c r="BR53" s="72">
        <f t="shared" ca="1" si="66"/>
        <v>2.4306426189437937</v>
      </c>
      <c r="BS53" s="72">
        <f t="shared" ca="1" si="67"/>
        <v>5.5722352725335869</v>
      </c>
      <c r="BT53" s="72">
        <f t="shared" ca="1" si="68"/>
        <v>319.2840626165883</v>
      </c>
      <c r="BU53" s="72">
        <f t="shared" ca="1" si="70"/>
        <v>139.26556357010458</v>
      </c>
      <c r="BV53" s="72">
        <f t="shared" ca="1" si="69"/>
        <v>319.26556357010463</v>
      </c>
    </row>
    <row r="54" spans="1:74">
      <c r="A54" s="13">
        <f ca="1">'MGRS to'!AO54</f>
        <v>33.554966332973692</v>
      </c>
      <c r="B54" s="13">
        <f ca="1">'MGRS to'!AP54</f>
        <v>-7.6104306124982077</v>
      </c>
      <c r="C54" s="19">
        <f t="shared" ca="1" si="0"/>
        <v>0.58564464290623885</v>
      </c>
      <c r="D54" s="19">
        <f t="shared" ca="1" si="0"/>
        <v>-0.13282707168266245</v>
      </c>
      <c r="E54" s="19">
        <f t="shared" ca="1" si="71"/>
        <v>0.58491753481660069</v>
      </c>
      <c r="F54" s="19">
        <f t="shared" ca="1" si="72"/>
        <v>0.58409866733732085</v>
      </c>
      <c r="G54" s="19">
        <f t="shared" ca="1" si="3"/>
        <v>5.9855894472624072E-4</v>
      </c>
      <c r="H54" s="19">
        <f t="shared" ca="1" si="4"/>
        <v>5.9855894472624072E-4</v>
      </c>
      <c r="I54" s="19">
        <f t="shared" ca="1" si="5"/>
        <v>0</v>
      </c>
      <c r="J54" s="19">
        <f t="shared" ca="1" si="6"/>
        <v>9.5902692415104646E-4</v>
      </c>
      <c r="K54" s="19">
        <f t="shared" ca="1" si="7"/>
        <v>0.99999954013357362</v>
      </c>
      <c r="L54" s="19">
        <f t="shared" ca="1" si="8"/>
        <v>9.5902707115916828E-4</v>
      </c>
      <c r="M54" s="19">
        <f t="shared" ca="1" si="9"/>
        <v>0.43410124096741159</v>
      </c>
      <c r="N54" s="19">
        <f t="shared" ca="1" si="10"/>
        <v>0.56589875903258835</v>
      </c>
      <c r="O54" s="19">
        <f t="shared" ca="1" si="11"/>
        <v>-7.6062789386002083E-2</v>
      </c>
      <c r="P54" s="72">
        <f t="shared" ca="1" si="73"/>
        <v>4.7525322442658108E-4</v>
      </c>
      <c r="Q54" s="72">
        <f t="shared" ca="1" si="74"/>
        <v>5.9995405540030661E-4</v>
      </c>
      <c r="R54" s="72">
        <f t="shared" ca="1" si="14"/>
        <v>1.3951106740658957E-6</v>
      </c>
      <c r="S54" s="19">
        <f t="shared" ca="1" si="15"/>
        <v>9.5963305738321959E-4</v>
      </c>
      <c r="T54" s="19">
        <f t="shared" ca="1" si="16"/>
        <v>0.99999953955209164</v>
      </c>
      <c r="U54" s="19">
        <f t="shared" ca="1" si="17"/>
        <v>9.5963320467025795E-4</v>
      </c>
      <c r="V54" s="19">
        <f t="shared" ca="1" si="18"/>
        <v>0.43483820585343247</v>
      </c>
      <c r="W54" s="19">
        <f t="shared" ca="1" si="19"/>
        <v>0.56516179414656753</v>
      </c>
      <c r="X54" s="19">
        <f t="shared" ca="1" si="20"/>
        <v>-7.74659636431273E-2</v>
      </c>
      <c r="Y54" s="72">
        <f t="shared" ca="1" si="75"/>
        <v>4.7463518429612117E-4</v>
      </c>
      <c r="Z54" s="72">
        <f t="shared" ca="1" si="76"/>
        <v>5.9995730709875867E-4</v>
      </c>
      <c r="AA54" s="72">
        <f t="shared" ca="1" si="23"/>
        <v>3.2516984520584644E-9</v>
      </c>
      <c r="AB54" s="19">
        <f t="shared" ca="1" si="24"/>
        <v>9.5963447134807906E-4</v>
      </c>
      <c r="AC54" s="19">
        <f t="shared" ca="1" si="25"/>
        <v>0.99999953955073473</v>
      </c>
      <c r="AD54" s="19">
        <f t="shared" ca="1" si="26"/>
        <v>9.596346186357686E-4</v>
      </c>
      <c r="AE54" s="19">
        <f t="shared" ca="1" si="27"/>
        <v>0.43483992192620208</v>
      </c>
      <c r="AF54" s="19">
        <f t="shared" ca="1" si="28"/>
        <v>0.56516007807379798</v>
      </c>
      <c r="AG54" s="19">
        <f t="shared" ca="1" si="29"/>
        <v>-7.746923530021832E-2</v>
      </c>
      <c r="AH54" s="72">
        <f t="shared" ca="1" si="77"/>
        <v>4.7463374514504687E-4</v>
      </c>
      <c r="AI54" s="72">
        <f t="shared" ca="1" si="78"/>
        <v>5.9995731467775795E-4</v>
      </c>
      <c r="AJ54" s="72">
        <f t="shared" ca="1" si="32"/>
        <v>7.5789992771274628E-12</v>
      </c>
      <c r="AK54" s="19">
        <f t="shared" ca="1" si="33"/>
        <v>9.5963447464371616E-4</v>
      </c>
      <c r="AL54" s="19">
        <f t="shared" ca="1" si="34"/>
        <v>0.99999953955073162</v>
      </c>
      <c r="AM54" s="19">
        <f t="shared" ca="1" si="35"/>
        <v>9.5963462193140721E-4</v>
      </c>
      <c r="AN54" s="19">
        <f t="shared" ca="1" si="36"/>
        <v>0.43483992592598997</v>
      </c>
      <c r="AO54" s="19">
        <f t="shared" ca="1" si="37"/>
        <v>0.81091423882067959</v>
      </c>
      <c r="AP54" s="19">
        <f t="shared" ca="1" si="38"/>
        <v>0.18908576117932041</v>
      </c>
      <c r="AQ54" s="72">
        <f t="shared" ca="1" si="79"/>
        <v>6.8060339856693879E-4</v>
      </c>
      <c r="AR54" s="72">
        <f t="shared" ca="1" si="80"/>
        <v>5.9995725783575798E-4</v>
      </c>
      <c r="AS54" s="72">
        <f t="shared" ca="1" si="41"/>
        <v>-5.6841999965424883E-11</v>
      </c>
      <c r="AT54" s="19">
        <f t="shared" ca="1" si="42"/>
        <v>9.5963444992655923E-4</v>
      </c>
      <c r="AU54" s="19">
        <f t="shared" ca="1" si="43"/>
        <v>0.99999953955075527</v>
      </c>
      <c r="AV54" s="19">
        <f t="shared" ca="1" si="44"/>
        <v>9.5963459721423901E-4</v>
      </c>
      <c r="AW54" s="19">
        <f t="shared" ca="1" si="45"/>
        <v>0.43483989592788291</v>
      </c>
      <c r="AX54" s="19">
        <f t="shared" ca="1" si="46"/>
        <v>0.56516010407211703</v>
      </c>
      <c r="AY54" s="19">
        <f t="shared" ca="1" si="47"/>
        <v>-7.7469185734814872E-2</v>
      </c>
      <c r="AZ54" s="72">
        <f t="shared" ca="1" si="81"/>
        <v>4.7463376694803196E-4</v>
      </c>
      <c r="BA54" s="72">
        <f t="shared" ca="1" si="82"/>
        <v>5.999573145629366E-4</v>
      </c>
      <c r="BB54" s="72">
        <f t="shared" ca="1" si="50"/>
        <v>5.6727178618549978E-11</v>
      </c>
      <c r="BC54" s="19">
        <f t="shared" ca="1" si="51"/>
        <v>9.5963447459376013E-4</v>
      </c>
      <c r="BD54" s="19">
        <f t="shared" ca="1" si="52"/>
        <v>0.99999953955073162</v>
      </c>
      <c r="BE54" s="19">
        <f t="shared" ca="1" si="53"/>
        <v>9.5963462188145118E-4</v>
      </c>
      <c r="BF54" s="19">
        <f t="shared" ca="1" si="54"/>
        <v>0.43483992586540582</v>
      </c>
      <c r="BG54" s="19">
        <f t="shared" ca="1" si="55"/>
        <v>0.56516007413459413</v>
      </c>
      <c r="BH54" s="19">
        <f t="shared" ca="1" si="56"/>
        <v>-7.7469242810251582E-2</v>
      </c>
      <c r="BI54" s="72">
        <f t="shared" ca="1" si="83"/>
        <v>4.7463374184151017E-4</v>
      </c>
      <c r="BJ54" s="72">
        <f t="shared" ca="1" si="84"/>
        <v>5.9995731469515527E-4</v>
      </c>
      <c r="BK54" s="72">
        <f t="shared" ca="1" si="59"/>
        <v>1.3221867177504176E-13</v>
      </c>
      <c r="BL54" s="72">
        <f t="shared" ca="1" si="85"/>
        <v>3.8088944784946946E-3</v>
      </c>
      <c r="BM54" s="72">
        <f t="shared" ca="1" si="61"/>
        <v>1.0009515446492712</v>
      </c>
      <c r="BN54" s="72">
        <f t="shared" ca="1" si="62"/>
        <v>9.5041414358894955E-4</v>
      </c>
      <c r="BO54" s="72">
        <f t="shared" ca="1" si="63"/>
        <v>-7.086991803007166E-8</v>
      </c>
      <c r="BP54" s="72">
        <f t="shared" ca="1" si="86"/>
        <v>6106.4151088938061</v>
      </c>
      <c r="BQ54" s="72">
        <f t="shared" ca="1" si="65"/>
        <v>2.5950092233227267</v>
      </c>
      <c r="BR54" s="72">
        <f t="shared" ca="1" si="66"/>
        <v>-0.5462523802577165</v>
      </c>
      <c r="BS54" s="72">
        <f t="shared" ca="1" si="67"/>
        <v>2.5953402733320767</v>
      </c>
      <c r="BT54" s="72">
        <f t="shared" ca="1" si="68"/>
        <v>148.68307629391393</v>
      </c>
      <c r="BU54" s="72">
        <f t="shared" ca="1" si="70"/>
        <v>-31.297955937742529</v>
      </c>
      <c r="BV54" s="72">
        <f t="shared" ca="1" si="69"/>
        <v>148.70204406225747</v>
      </c>
    </row>
    <row r="55" spans="1:74">
      <c r="A55" s="13">
        <f ca="1">'MGRS to'!AO55</f>
        <v>33.578305187712694</v>
      </c>
      <c r="B55" s="13">
        <f ca="1">'MGRS to'!AP55</f>
        <v>-7.6845945942870397</v>
      </c>
      <c r="C55" s="19">
        <f t="shared" ca="1" si="0"/>
        <v>0.58605198276507908</v>
      </c>
      <c r="D55" s="19">
        <f t="shared" ca="1" si="0"/>
        <v>-0.13412147735126667</v>
      </c>
      <c r="E55" s="19">
        <f t="shared" ca="1" si="71"/>
        <v>0.58409866733732085</v>
      </c>
      <c r="F55" s="19">
        <f t="shared" ca="1" si="72"/>
        <v>0.58450547399621522</v>
      </c>
      <c r="G55" s="19">
        <f t="shared" ca="1" si="3"/>
        <v>-1.294405668604226E-3</v>
      </c>
      <c r="H55" s="19">
        <f t="shared" ca="1" si="4"/>
        <v>-1.294405668604226E-3</v>
      </c>
      <c r="I55" s="19">
        <f t="shared" ca="1" si="5"/>
        <v>0</v>
      </c>
      <c r="J55" s="19">
        <f t="shared" ca="1" si="6"/>
        <v>1.1537578720197765E-3</v>
      </c>
      <c r="K55" s="19">
        <f t="shared" ca="1" si="7"/>
        <v>0.99999933442116484</v>
      </c>
      <c r="L55" s="19">
        <f t="shared" ca="1" si="8"/>
        <v>1.1537581279921184E-3</v>
      </c>
      <c r="M55" s="19">
        <f t="shared" ca="1" si="9"/>
        <v>-0.78052890491483873</v>
      </c>
      <c r="N55" s="19">
        <f t="shared" ca="1" si="10"/>
        <v>1.7805289049148387</v>
      </c>
      <c r="O55" s="19">
        <f t="shared" ca="1" si="11"/>
        <v>0.65821135553923904</v>
      </c>
      <c r="P55" s="72">
        <f t="shared" ca="1" si="73"/>
        <v>1.4907657897807343E-3</v>
      </c>
      <c r="Q55" s="72">
        <f t="shared" ca="1" si="74"/>
        <v>-1.2974234732433469E-3</v>
      </c>
      <c r="R55" s="72">
        <f t="shared" ca="1" si="14"/>
        <v>-3.0178046391208645E-6</v>
      </c>
      <c r="S55" s="19">
        <f t="shared" ca="1" si="15"/>
        <v>1.1561136948666294E-3</v>
      </c>
      <c r="T55" s="19">
        <f t="shared" ca="1" si="16"/>
        <v>0.99999933170033906</v>
      </c>
      <c r="U55" s="19">
        <f t="shared" ca="1" si="17"/>
        <v>1.1561139524101616E-3</v>
      </c>
      <c r="V55" s="19">
        <f t="shared" ca="1" si="18"/>
        <v>-0.78075444684163131</v>
      </c>
      <c r="W55" s="19">
        <f t="shared" ca="1" si="19"/>
        <v>1.7807544468416312</v>
      </c>
      <c r="X55" s="19">
        <f t="shared" ca="1" si="20"/>
        <v>0.65825464206553441</v>
      </c>
      <c r="Y55" s="72">
        <f t="shared" ca="1" si="75"/>
        <v>1.4909537804883026E-3</v>
      </c>
      <c r="Z55" s="72">
        <f t="shared" ca="1" si="76"/>
        <v>-1.2974305090160143E-3</v>
      </c>
      <c r="AA55" s="72">
        <f t="shared" ca="1" si="23"/>
        <v>-7.0357726673821869E-9</v>
      </c>
      <c r="AB55" s="19">
        <f t="shared" ca="1" si="24"/>
        <v>1.1561191880755991E-3</v>
      </c>
      <c r="AC55" s="19">
        <f t="shared" ca="1" si="25"/>
        <v>0.99999933169398814</v>
      </c>
      <c r="AD55" s="19">
        <f t="shared" ca="1" si="26"/>
        <v>1.1561194456228027E-3</v>
      </c>
      <c r="AE55" s="19">
        <f t="shared" ca="1" si="27"/>
        <v>-0.78075497106427061</v>
      </c>
      <c r="AF55" s="19">
        <f t="shared" ca="1" si="28"/>
        <v>1.7807549710642707</v>
      </c>
      <c r="AG55" s="19">
        <f t="shared" ca="1" si="29"/>
        <v>0.65825474266275119</v>
      </c>
      <c r="AH55" s="72">
        <f t="shared" ca="1" si="77"/>
        <v>1.4909542174311361E-3</v>
      </c>
      <c r="AI55" s="72">
        <f t="shared" ca="1" si="78"/>
        <v>-1.2974305254193615E-3</v>
      </c>
      <c r="AJ55" s="72">
        <f t="shared" ca="1" si="32"/>
        <v>-1.6403347213519992E-11</v>
      </c>
      <c r="AK55" s="19">
        <f t="shared" ca="1" si="33"/>
        <v>1.156119200882579E-3</v>
      </c>
      <c r="AL55" s="19">
        <f t="shared" ca="1" si="34"/>
        <v>0.99999933169397348</v>
      </c>
      <c r="AM55" s="19">
        <f t="shared" ca="1" si="35"/>
        <v>1.1561194584297908E-3</v>
      </c>
      <c r="AN55" s="19">
        <f t="shared" ca="1" si="36"/>
        <v>-0.78075497228644986</v>
      </c>
      <c r="AO55" s="19">
        <f t="shared" ca="1" si="37"/>
        <v>0.39042167324998489</v>
      </c>
      <c r="AP55" s="19">
        <f t="shared" ca="1" si="38"/>
        <v>0.60957832675001511</v>
      </c>
      <c r="AQ55" s="72">
        <f t="shared" ca="1" si="79"/>
        <v>3.2802842051363196E-4</v>
      </c>
      <c r="AR55" s="72">
        <f t="shared" ca="1" si="80"/>
        <v>-1.297431682075547E-3</v>
      </c>
      <c r="AS55" s="72">
        <f t="shared" ca="1" si="41"/>
        <v>-1.1566561855438223E-9</v>
      </c>
      <c r="AT55" s="19">
        <f t="shared" ca="1" si="42"/>
        <v>1.1561201039470962E-3</v>
      </c>
      <c r="AU55" s="19">
        <f t="shared" ca="1" si="43"/>
        <v>0.99999933169292943</v>
      </c>
      <c r="AV55" s="19">
        <f t="shared" ca="1" si="44"/>
        <v>1.1561203614949115E-3</v>
      </c>
      <c r="AW55" s="19">
        <f t="shared" ca="1" si="45"/>
        <v>-0.78075505846608073</v>
      </c>
      <c r="AX55" s="19">
        <f t="shared" ca="1" si="46"/>
        <v>1.7807550584660807</v>
      </c>
      <c r="AY55" s="19">
        <f t="shared" ca="1" si="47"/>
        <v>0.65825475943496825</v>
      </c>
      <c r="AZ55" s="72">
        <f t="shared" ca="1" si="81"/>
        <v>1.4909542902810887E-3</v>
      </c>
      <c r="BA55" s="72">
        <f t="shared" ca="1" si="82"/>
        <v>-1.2974305281542569E-3</v>
      </c>
      <c r="BB55" s="72">
        <f t="shared" ca="1" si="50"/>
        <v>1.1539212901173768E-9</v>
      </c>
      <c r="BC55" s="19">
        <f t="shared" ca="1" si="51"/>
        <v>1.1561192030178726E-3</v>
      </c>
      <c r="BD55" s="19">
        <f t="shared" ca="1" si="52"/>
        <v>0.99999933169397082</v>
      </c>
      <c r="BE55" s="19">
        <f t="shared" ca="1" si="53"/>
        <v>1.1561194605650862E-3</v>
      </c>
      <c r="BF55" s="19">
        <f t="shared" ca="1" si="54"/>
        <v>-0.78075497249021242</v>
      </c>
      <c r="BG55" s="19">
        <f t="shared" ca="1" si="55"/>
        <v>1.7807549724902123</v>
      </c>
      <c r="BH55" s="19">
        <f t="shared" ca="1" si="56"/>
        <v>0.65825474293638631</v>
      </c>
      <c r="BI55" s="72">
        <f t="shared" ca="1" si="83"/>
        <v>1.4909542186196674E-3</v>
      </c>
      <c r="BJ55" s="72">
        <f t="shared" ca="1" si="84"/>
        <v>-1.2974305254639807E-3</v>
      </c>
      <c r="BK55" s="72">
        <f t="shared" ca="1" si="59"/>
        <v>2.690276170239092E-12</v>
      </c>
      <c r="BL55" s="72">
        <f t="shared" ca="1" si="85"/>
        <v>1.2001392335889999E-2</v>
      </c>
      <c r="BM55" s="72">
        <f t="shared" ca="1" si="61"/>
        <v>1.0029936300576658</v>
      </c>
      <c r="BN55" s="72">
        <f t="shared" ca="1" si="62"/>
        <v>2.982467873002739E-3</v>
      </c>
      <c r="BO55" s="72">
        <f t="shared" ca="1" si="63"/>
        <v>2.2693743649470472E-6</v>
      </c>
      <c r="BP55" s="72">
        <f t="shared" ca="1" si="86"/>
        <v>7356.6967014961929</v>
      </c>
      <c r="BQ55" s="72">
        <f t="shared" ca="1" si="65"/>
        <v>-1.2093274546723087</v>
      </c>
      <c r="BR55" s="72">
        <f t="shared" ca="1" si="66"/>
        <v>1.9315495136131646</v>
      </c>
      <c r="BS55" s="72">
        <f t="shared" ca="1" si="67"/>
        <v>5.073142167202958</v>
      </c>
      <c r="BT55" s="72">
        <f t="shared" ca="1" si="68"/>
        <v>290.71064079797833</v>
      </c>
      <c r="BU55" s="72">
        <f t="shared" ca="1" si="70"/>
        <v>110.66963505058129</v>
      </c>
      <c r="BV55" s="72">
        <f t="shared" ca="1" si="69"/>
        <v>290.66963505058129</v>
      </c>
    </row>
    <row r="56" spans="1:74">
      <c r="A56" s="13">
        <f ca="1">'MGRS to'!AO56</f>
        <v>33.591025963321101</v>
      </c>
      <c r="B56" s="13">
        <f ca="1">'MGRS to'!AP56</f>
        <v>-7.6244756970279752</v>
      </c>
      <c r="C56" s="19">
        <f t="shared" ca="1" si="0"/>
        <v>0.58627400218285319</v>
      </c>
      <c r="D56" s="19">
        <f t="shared" ca="1" si="0"/>
        <v>-0.1330722046514278</v>
      </c>
      <c r="E56" s="19">
        <f t="shared" ca="1" si="71"/>
        <v>0.58450547399621522</v>
      </c>
      <c r="F56" s="19">
        <f t="shared" ca="1" si="72"/>
        <v>0.58472720322621063</v>
      </c>
      <c r="G56" s="19">
        <f t="shared" ca="1" si="3"/>
        <v>1.0492726998388713E-3</v>
      </c>
      <c r="H56" s="19">
        <f t="shared" ca="1" si="4"/>
        <v>1.0492726998388713E-3</v>
      </c>
      <c r="I56" s="19">
        <f t="shared" ca="1" si="5"/>
        <v>0</v>
      </c>
      <c r="J56" s="19">
        <f t="shared" ca="1" si="6"/>
        <v>9.0266956153438869E-4</v>
      </c>
      <c r="K56" s="19">
        <f t="shared" ca="1" si="7"/>
        <v>0.99999959259374838</v>
      </c>
      <c r="L56" s="19">
        <f t="shared" ca="1" si="8"/>
        <v>9.0266968411881622E-4</v>
      </c>
      <c r="M56" s="19">
        <f t="shared" ca="1" si="9"/>
        <v>0.808373951941597</v>
      </c>
      <c r="N56" s="19">
        <f t="shared" ca="1" si="10"/>
        <v>0.191626048058403</v>
      </c>
      <c r="O56" s="19">
        <f t="shared" ca="1" si="11"/>
        <v>-2.1788056862428311</v>
      </c>
      <c r="P56" s="72">
        <f t="shared" ca="1" si="73"/>
        <v>1.6108259998773446E-4</v>
      </c>
      <c r="Q56" s="72">
        <f t="shared" ca="1" si="74"/>
        <v>1.0517179749294199E-3</v>
      </c>
      <c r="R56" s="72">
        <f t="shared" ca="1" si="14"/>
        <v>2.4452750905486556E-6</v>
      </c>
      <c r="S56" s="19">
        <f t="shared" ca="1" si="15"/>
        <v>9.0464639608720226E-4</v>
      </c>
      <c r="T56" s="19">
        <f t="shared" ca="1" si="16"/>
        <v>0.99999959080736534</v>
      </c>
      <c r="U56" s="19">
        <f t="shared" ca="1" si="17"/>
        <v>9.0464651947876984E-4</v>
      </c>
      <c r="V56" s="19">
        <f t="shared" ca="1" si="18"/>
        <v>0.8084872479032621</v>
      </c>
      <c r="W56" s="19">
        <f t="shared" ca="1" si="19"/>
        <v>0.1915127520967379</v>
      </c>
      <c r="X56" s="19">
        <f t="shared" ca="1" si="20"/>
        <v>-2.1806862197278551</v>
      </c>
      <c r="Y56" s="72">
        <f t="shared" ca="1" si="75"/>
        <v>1.6098740810443753E-4</v>
      </c>
      <c r="Z56" s="72">
        <f t="shared" ca="1" si="76"/>
        <v>1.0517236735141154E-3</v>
      </c>
      <c r="AA56" s="72">
        <f t="shared" ca="1" si="23"/>
        <v>5.6985846954866332E-9</v>
      </c>
      <c r="AB56" s="19">
        <f t="shared" ca="1" si="24"/>
        <v>9.0465100331912755E-4</v>
      </c>
      <c r="AC56" s="19">
        <f t="shared" ca="1" si="25"/>
        <v>0.99999959080319734</v>
      </c>
      <c r="AD56" s="19">
        <f t="shared" ca="1" si="26"/>
        <v>9.0465112671258045E-4</v>
      </c>
      <c r="AE56" s="19">
        <f t="shared" ca="1" si="27"/>
        <v>0.8084875110663694</v>
      </c>
      <c r="AF56" s="19">
        <f t="shared" ca="1" si="28"/>
        <v>0.1915124889336306</v>
      </c>
      <c r="AG56" s="19">
        <f t="shared" ca="1" si="29"/>
        <v>-2.1806905904086613</v>
      </c>
      <c r="AH56" s="72">
        <f t="shared" ca="1" si="77"/>
        <v>1.6098718699330029E-4</v>
      </c>
      <c r="AI56" s="72">
        <f t="shared" ca="1" si="78"/>
        <v>1.0517236867943667E-3</v>
      </c>
      <c r="AJ56" s="72">
        <f t="shared" ca="1" si="32"/>
        <v>1.3280251247652086E-11</v>
      </c>
      <c r="AK56" s="19">
        <f t="shared" ca="1" si="33"/>
        <v>9.0465101405604357E-4</v>
      </c>
      <c r="AL56" s="19">
        <f t="shared" ca="1" si="34"/>
        <v>0.99999959080318768</v>
      </c>
      <c r="AM56" s="19">
        <f t="shared" ca="1" si="35"/>
        <v>9.0465113744950081E-4</v>
      </c>
      <c r="AN56" s="19">
        <f t="shared" ca="1" si="36"/>
        <v>0.80848751167964972</v>
      </c>
      <c r="AO56" s="19">
        <f t="shared" ca="1" si="37"/>
        <v>0.34634794345804831</v>
      </c>
      <c r="AP56" s="19">
        <f t="shared" ca="1" si="38"/>
        <v>0.65365205654195169</v>
      </c>
      <c r="AQ56" s="72">
        <f t="shared" ca="1" si="79"/>
        <v>2.9103028403954011E-4</v>
      </c>
      <c r="AR56" s="72">
        <f t="shared" ca="1" si="80"/>
        <v>1.0517246954467451E-3</v>
      </c>
      <c r="AS56" s="72">
        <f t="shared" ca="1" si="41"/>
        <v>1.0086523784171714E-9</v>
      </c>
      <c r="AT56" s="19">
        <f t="shared" ca="1" si="42"/>
        <v>9.046518295385736E-4</v>
      </c>
      <c r="AU56" s="19">
        <f t="shared" ca="1" si="43"/>
        <v>0.99999959080244993</v>
      </c>
      <c r="AV56" s="19">
        <f t="shared" ca="1" si="44"/>
        <v>9.0465195293236455E-4</v>
      </c>
      <c r="AW56" s="19">
        <f t="shared" ca="1" si="45"/>
        <v>0.80848755825924323</v>
      </c>
      <c r="AX56" s="19">
        <f t="shared" ca="1" si="46"/>
        <v>0.19151244174075677</v>
      </c>
      <c r="AY56" s="19">
        <f t="shared" ca="1" si="47"/>
        <v>-2.1806913742013601</v>
      </c>
      <c r="AZ56" s="72">
        <f t="shared" ca="1" si="81"/>
        <v>1.6098714734157963E-4</v>
      </c>
      <c r="BA56" s="72">
        <f t="shared" ca="1" si="82"/>
        <v>1.0517236891759267E-3</v>
      </c>
      <c r="BB56" s="72">
        <f t="shared" ca="1" si="50"/>
        <v>-1.0062708184072067E-9</v>
      </c>
      <c r="BC56" s="19">
        <f t="shared" ca="1" si="51"/>
        <v>9.0465101598149393E-4</v>
      </c>
      <c r="BD56" s="19">
        <f t="shared" ca="1" si="52"/>
        <v>0.9999995908031859</v>
      </c>
      <c r="BE56" s="19">
        <f t="shared" ca="1" si="53"/>
        <v>9.0465113937495192E-4</v>
      </c>
      <c r="BF56" s="19">
        <f t="shared" ca="1" si="54"/>
        <v>0.80848751178963951</v>
      </c>
      <c r="BG56" s="19">
        <f t="shared" ca="1" si="55"/>
        <v>0.19151248821036049</v>
      </c>
      <c r="BH56" s="19">
        <f t="shared" ca="1" si="56"/>
        <v>-2.1806906024209347</v>
      </c>
      <c r="BI56" s="72">
        <f t="shared" ca="1" si="83"/>
        <v>1.6098718638560462E-4</v>
      </c>
      <c r="BJ56" s="72">
        <f t="shared" ca="1" si="84"/>
        <v>1.0517236868308657E-3</v>
      </c>
      <c r="BK56" s="72">
        <f t="shared" ca="1" si="59"/>
        <v>-2.3450609943492795E-12</v>
      </c>
      <c r="BL56" s="72">
        <f t="shared" ca="1" si="85"/>
        <v>1.2906977903989413E-3</v>
      </c>
      <c r="BM56" s="72">
        <f t="shared" ca="1" si="61"/>
        <v>1.0003225964004663</v>
      </c>
      <c r="BN56" s="72">
        <f t="shared" ca="1" si="62"/>
        <v>3.2246636525779069E-4</v>
      </c>
      <c r="BO56" s="72">
        <f t="shared" ca="1" si="63"/>
        <v>-6.3595000644618048E-7</v>
      </c>
      <c r="BP56" s="72">
        <f t="shared" ca="1" si="86"/>
        <v>5756.5422414065351</v>
      </c>
      <c r="BQ56" s="72">
        <f t="shared" ca="1" si="65"/>
        <v>1.3217730669492933</v>
      </c>
      <c r="BR56" s="72">
        <f t="shared" ca="1" si="66"/>
        <v>-1.81923916187957</v>
      </c>
      <c r="BS56" s="72">
        <f t="shared" ca="1" si="67"/>
        <v>1.3223534917102231</v>
      </c>
      <c r="BT56" s="72">
        <f t="shared" ca="1" si="68"/>
        <v>75.732018210257309</v>
      </c>
      <c r="BU56" s="72">
        <f t="shared" ca="1" si="70"/>
        <v>-104.23472590061652</v>
      </c>
      <c r="BV56" s="72">
        <f t="shared" ca="1" si="69"/>
        <v>75.765274099383475</v>
      </c>
    </row>
    <row r="57" spans="1:74">
      <c r="A57" s="13">
        <f ca="1">'MGRS to'!AO57</f>
        <v>33.590822661810215</v>
      </c>
      <c r="B57" s="13">
        <f ca="1">'MGRS to'!AP57</f>
        <v>-7.641170988541365</v>
      </c>
      <c r="C57" s="19">
        <f t="shared" ca="1" si="0"/>
        <v>0.58627045390211396</v>
      </c>
      <c r="D57" s="19">
        <f t="shared" ca="1" si="0"/>
        <v>-0.13336359245791674</v>
      </c>
      <c r="E57" s="19">
        <f t="shared" ca="1" si="71"/>
        <v>0.58472720322621063</v>
      </c>
      <c r="F57" s="19">
        <f t="shared" ca="1" si="72"/>
        <v>0.58472365958081529</v>
      </c>
      <c r="G57" s="19">
        <f t="shared" ca="1" si="3"/>
        <v>-2.9138780648893525E-4</v>
      </c>
      <c r="H57" s="19">
        <f t="shared" ca="1" si="4"/>
        <v>-2.9138780648893525E-4</v>
      </c>
      <c r="I57" s="19">
        <f t="shared" ca="1" si="5"/>
        <v>0</v>
      </c>
      <c r="J57" s="19">
        <f t="shared" ca="1" si="6"/>
        <v>2.430035426848431E-4</v>
      </c>
      <c r="K57" s="19">
        <f t="shared" ca="1" si="7"/>
        <v>0.99999997047463873</v>
      </c>
      <c r="L57" s="19">
        <f t="shared" ca="1" si="8"/>
        <v>2.4300354507643225E-4</v>
      </c>
      <c r="M57" s="19">
        <f t="shared" ca="1" si="9"/>
        <v>-0.83377500108000135</v>
      </c>
      <c r="N57" s="19">
        <f t="shared" ca="1" si="10"/>
        <v>1.8337750010800014</v>
      </c>
      <c r="O57" s="19">
        <f t="shared" ca="1" si="11"/>
        <v>0.66771124596983178</v>
      </c>
      <c r="P57" s="72">
        <f t="shared" ca="1" si="73"/>
        <v>1.5351408173195145E-3</v>
      </c>
      <c r="Q57" s="72">
        <f t="shared" ca="1" si="74"/>
        <v>-2.9206677334242098E-4</v>
      </c>
      <c r="R57" s="72">
        <f t="shared" ca="1" si="14"/>
        <v>-6.7896685348572397E-7</v>
      </c>
      <c r="S57" s="19">
        <f t="shared" ca="1" si="15"/>
        <v>2.4356964839701293E-4</v>
      </c>
      <c r="T57" s="19">
        <f t="shared" ca="1" si="16"/>
        <v>0.99999997033691268</v>
      </c>
      <c r="U57" s="19">
        <f t="shared" ca="1" si="17"/>
        <v>2.4356965080535555E-4</v>
      </c>
      <c r="V57" s="19">
        <f t="shared" ca="1" si="18"/>
        <v>-0.83377541277210887</v>
      </c>
      <c r="W57" s="19">
        <f t="shared" ca="1" si="19"/>
        <v>1.8337754127721089</v>
      </c>
      <c r="X57" s="19">
        <f t="shared" ca="1" si="20"/>
        <v>0.6677113204326508</v>
      </c>
      <c r="Y57" s="72">
        <f t="shared" ca="1" si="75"/>
        <v>1.5351411603754326E-3</v>
      </c>
      <c r="Z57" s="72">
        <f t="shared" ca="1" si="76"/>
        <v>-2.9206835541268576E-4</v>
      </c>
      <c r="AA57" s="72">
        <f t="shared" ca="1" si="23"/>
        <v>-1.5820702647787767E-9</v>
      </c>
      <c r="AB57" s="19">
        <f t="shared" ca="1" si="24"/>
        <v>2.4357096748826279E-4</v>
      </c>
      <c r="AC57" s="19">
        <f t="shared" ca="1" si="25"/>
        <v>0.99999997033659138</v>
      </c>
      <c r="AD57" s="19">
        <f t="shared" ca="1" si="26"/>
        <v>2.4357096989664453E-4</v>
      </c>
      <c r="AE57" s="19">
        <f t="shared" ca="1" si="27"/>
        <v>-0.83377541372804675</v>
      </c>
      <c r="AF57" s="19">
        <f t="shared" ca="1" si="28"/>
        <v>1.8337754137280466</v>
      </c>
      <c r="AG57" s="19">
        <f t="shared" ca="1" si="29"/>
        <v>0.66771132060554983</v>
      </c>
      <c r="AH57" s="72">
        <f t="shared" ca="1" si="77"/>
        <v>1.535141161171999E-3</v>
      </c>
      <c r="AI57" s="72">
        <f t="shared" ca="1" si="78"/>
        <v>-2.9206835909909002E-4</v>
      </c>
      <c r="AJ57" s="72">
        <f t="shared" ca="1" si="32"/>
        <v>-3.686404263444909E-12</v>
      </c>
      <c r="AK57" s="19">
        <f t="shared" ca="1" si="33"/>
        <v>2.4357097056189675E-4</v>
      </c>
      <c r="AL57" s="19">
        <f t="shared" ca="1" si="34"/>
        <v>0.99999997033659072</v>
      </c>
      <c r="AM57" s="19">
        <f t="shared" ca="1" si="35"/>
        <v>2.4357097297027859E-4</v>
      </c>
      <c r="AN57" s="19">
        <f t="shared" ca="1" si="36"/>
        <v>-0.83377541373027153</v>
      </c>
      <c r="AO57" s="19">
        <f t="shared" ca="1" si="37"/>
        <v>0.30481855945891456</v>
      </c>
      <c r="AP57" s="19">
        <f t="shared" ca="1" si="38"/>
        <v>0.69518144054108544</v>
      </c>
      <c r="AQ57" s="72">
        <f t="shared" ca="1" si="79"/>
        <v>2.5616053112380733E-4</v>
      </c>
      <c r="AR57" s="72">
        <f t="shared" ca="1" si="80"/>
        <v>-2.9206865379586091E-4</v>
      </c>
      <c r="AS57" s="72">
        <f t="shared" ca="1" si="41"/>
        <v>-2.946967708923609E-10</v>
      </c>
      <c r="AT57" s="19">
        <f t="shared" ca="1" si="42"/>
        <v>2.435712162728105E-4</v>
      </c>
      <c r="AU57" s="19">
        <f t="shared" ca="1" si="43"/>
        <v>0.99999997033653076</v>
      </c>
      <c r="AV57" s="19">
        <f t="shared" ca="1" si="44"/>
        <v>2.4357121868119963E-4</v>
      </c>
      <c r="AW57" s="19">
        <f t="shared" ca="1" si="45"/>
        <v>-0.83377541390833898</v>
      </c>
      <c r="AX57" s="19">
        <f t="shared" ca="1" si="46"/>
        <v>1.8337754139083389</v>
      </c>
      <c r="AY57" s="19">
        <f t="shared" ca="1" si="47"/>
        <v>0.66771132063815908</v>
      </c>
      <c r="AZ57" s="72">
        <f t="shared" ca="1" si="81"/>
        <v>1.5351411613222336E-3</v>
      </c>
      <c r="BA57" s="72">
        <f t="shared" ca="1" si="82"/>
        <v>-2.9206835979435689E-4</v>
      </c>
      <c r="BB57" s="72">
        <f t="shared" ca="1" si="50"/>
        <v>2.9400150402311004E-10</v>
      </c>
      <c r="BC57" s="19">
        <f t="shared" ca="1" si="51"/>
        <v>2.4357097114159287E-4</v>
      </c>
      <c r="BD57" s="19">
        <f t="shared" ca="1" si="52"/>
        <v>0.99999997033659049</v>
      </c>
      <c r="BE57" s="19">
        <f t="shared" ca="1" si="53"/>
        <v>2.4357097354997471E-4</v>
      </c>
      <c r="BF57" s="19">
        <f t="shared" ca="1" si="54"/>
        <v>-0.83377541373069253</v>
      </c>
      <c r="BG57" s="19">
        <f t="shared" ca="1" si="55"/>
        <v>1.8337754137306925</v>
      </c>
      <c r="BH57" s="19">
        <f t="shared" ca="1" si="56"/>
        <v>0.66771132060602845</v>
      </c>
      <c r="BI57" s="72">
        <f t="shared" ca="1" si="83"/>
        <v>1.535141161174204E-3</v>
      </c>
      <c r="BJ57" s="72">
        <f t="shared" ca="1" si="84"/>
        <v>-2.9206835910929984E-4</v>
      </c>
      <c r="BK57" s="72">
        <f t="shared" ca="1" si="59"/>
        <v>6.8505704581278692E-13</v>
      </c>
      <c r="BL57" s="72">
        <f t="shared" ca="1" si="85"/>
        <v>1.2358723426904266E-2</v>
      </c>
      <c r="BM57" s="72">
        <f t="shared" ca="1" si="61"/>
        <v>1.0030825578798095</v>
      </c>
      <c r="BN57" s="72">
        <f t="shared" ca="1" si="62"/>
        <v>3.0707239423811224E-3</v>
      </c>
      <c r="BO57" s="72">
        <f t="shared" ca="1" si="63"/>
        <v>4.9934456645442705E-7</v>
      </c>
      <c r="BP57" s="72">
        <f t="shared" ca="1" si="86"/>
        <v>1549.909142477863</v>
      </c>
      <c r="BQ57" s="72">
        <f t="shared" ca="1" si="65"/>
        <v>-1.5853329821565589</v>
      </c>
      <c r="BR57" s="72">
        <f t="shared" ca="1" si="66"/>
        <v>1.5560984583293296</v>
      </c>
      <c r="BS57" s="72">
        <f t="shared" ca="1" si="67"/>
        <v>4.6976911119191227</v>
      </c>
      <c r="BT57" s="72">
        <f t="shared" ca="1" si="68"/>
        <v>269.16711099954051</v>
      </c>
      <c r="BU57" s="72">
        <f t="shared" ca="1" si="70"/>
        <v>89.157874169084579</v>
      </c>
      <c r="BV57" s="72">
        <f t="shared" ca="1" si="69"/>
        <v>269.15787416908461</v>
      </c>
    </row>
    <row r="58" spans="1:74">
      <c r="A58" s="13">
        <f ca="1">'MGRS to'!AO58</f>
        <v>33.592430104525747</v>
      </c>
      <c r="B58" s="13">
        <f ca="1">'MGRS to'!AP58</f>
        <v>-7.6282897394500147</v>
      </c>
      <c r="C58" s="19">
        <f t="shared" ca="1" si="0"/>
        <v>0.58629850907003711</v>
      </c>
      <c r="D58" s="19">
        <f t="shared" ca="1" si="0"/>
        <v>-0.13313877224950313</v>
      </c>
      <c r="E58" s="19">
        <f t="shared" ca="1" si="71"/>
        <v>0.58472365958081529</v>
      </c>
      <c r="F58" s="19">
        <f t="shared" ca="1" si="72"/>
        <v>0.58475167810061845</v>
      </c>
      <c r="G58" s="19">
        <f t="shared" ca="1" si="3"/>
        <v>2.2482020841360639E-4</v>
      </c>
      <c r="H58" s="19">
        <f t="shared" ca="1" si="4"/>
        <v>2.2482020841360639E-4</v>
      </c>
      <c r="I58" s="19">
        <f t="shared" ca="1" si="5"/>
        <v>0</v>
      </c>
      <c r="J58" s="19">
        <f t="shared" ca="1" si="6"/>
        <v>1.8955011248717458E-4</v>
      </c>
      <c r="K58" s="19">
        <f t="shared" ca="1" si="7"/>
        <v>0.99999998203537732</v>
      </c>
      <c r="L58" s="19">
        <f t="shared" ca="1" si="8"/>
        <v>1.8955011362224001E-4</v>
      </c>
      <c r="M58" s="19">
        <f t="shared" ca="1" si="9"/>
        <v>0.82469690823150332</v>
      </c>
      <c r="N58" s="19">
        <f t="shared" ca="1" si="10"/>
        <v>0.17530309176849668</v>
      </c>
      <c r="O58" s="19">
        <f t="shared" ca="1" si="11"/>
        <v>-2.4760669813547413</v>
      </c>
      <c r="P58" s="72">
        <f t="shared" ca="1" si="73"/>
        <v>1.4736740563057446E-4</v>
      </c>
      <c r="Q58" s="72">
        <f t="shared" ca="1" si="74"/>
        <v>2.2534405592334732E-4</v>
      </c>
      <c r="R58" s="72">
        <f t="shared" ca="1" si="14"/>
        <v>5.2384750974092962E-7</v>
      </c>
      <c r="S58" s="19">
        <f t="shared" ca="1" si="15"/>
        <v>1.899821388732278E-4</v>
      </c>
      <c r="T58" s="19">
        <f t="shared" ca="1" si="16"/>
        <v>0.99999998195339335</v>
      </c>
      <c r="U58" s="19">
        <f t="shared" ca="1" si="17"/>
        <v>1.8998214001607211E-4</v>
      </c>
      <c r="V58" s="19">
        <f t="shared" ca="1" si="18"/>
        <v>0.82473875127916485</v>
      </c>
      <c r="W58" s="19">
        <f t="shared" ca="1" si="19"/>
        <v>0.17526124872083515</v>
      </c>
      <c r="X58" s="19">
        <f t="shared" ca="1" si="20"/>
        <v>-2.4768968810105632</v>
      </c>
      <c r="Y58" s="72">
        <f t="shared" ca="1" si="75"/>
        <v>1.4733224600141628E-4</v>
      </c>
      <c r="Z58" s="72">
        <f t="shared" ca="1" si="76"/>
        <v>2.2534527652628939E-4</v>
      </c>
      <c r="AA58" s="72">
        <f t="shared" ca="1" si="23"/>
        <v>1.2206029420709641E-9</v>
      </c>
      <c r="AB58" s="19">
        <f t="shared" ca="1" si="24"/>
        <v>1.8998314555181053E-4</v>
      </c>
      <c r="AC58" s="19">
        <f t="shared" ca="1" si="25"/>
        <v>0.99999998195320194</v>
      </c>
      <c r="AD58" s="19">
        <f t="shared" ca="1" si="26"/>
        <v>1.8998314669467302E-4</v>
      </c>
      <c r="AE58" s="19">
        <f t="shared" ca="1" si="27"/>
        <v>0.82473884844332312</v>
      </c>
      <c r="AF58" s="19">
        <f t="shared" ca="1" si="28"/>
        <v>0.17526115155667688</v>
      </c>
      <c r="AG58" s="19">
        <f t="shared" ca="1" si="29"/>
        <v>-2.4768988085899935</v>
      </c>
      <c r="AH58" s="72">
        <f t="shared" ca="1" si="77"/>
        <v>1.4733216435688221E-4</v>
      </c>
      <c r="AI58" s="72">
        <f t="shared" ca="1" si="78"/>
        <v>2.2534527937038336E-4</v>
      </c>
      <c r="AJ58" s="72">
        <f t="shared" ca="1" si="32"/>
        <v>2.844093965328684E-12</v>
      </c>
      <c r="AK58" s="19">
        <f t="shared" ca="1" si="33"/>
        <v>1.8998314789745086E-4</v>
      </c>
      <c r="AL58" s="19">
        <f t="shared" ca="1" si="34"/>
        <v>0.9999999819532015</v>
      </c>
      <c r="AM58" s="19">
        <f t="shared" ca="1" si="35"/>
        <v>1.8998314904031342E-4</v>
      </c>
      <c r="AN58" s="19">
        <f t="shared" ca="1" si="36"/>
        <v>0.8247388486696966</v>
      </c>
      <c r="AO58" s="19">
        <f t="shared" ca="1" si="37"/>
        <v>0.31980583149498332</v>
      </c>
      <c r="AP58" s="19">
        <f t="shared" ca="1" si="38"/>
        <v>0.68019416850501668</v>
      </c>
      <c r="AQ58" s="72">
        <f t="shared" ca="1" si="79"/>
        <v>2.6874529022160269E-4</v>
      </c>
      <c r="AR58" s="72">
        <f t="shared" ca="1" si="80"/>
        <v>2.2534550336367971E-4</v>
      </c>
      <c r="AS58" s="72">
        <f t="shared" ca="1" si="41"/>
        <v>2.2399329635026943E-10</v>
      </c>
      <c r="AT58" s="19">
        <f t="shared" ca="1" si="42"/>
        <v>1.8998333263341871E-4</v>
      </c>
      <c r="AU58" s="19">
        <f t="shared" ca="1" si="43"/>
        <v>0.99999998195316642</v>
      </c>
      <c r="AV58" s="19">
        <f t="shared" ca="1" si="44"/>
        <v>1.8998333377628459E-4</v>
      </c>
      <c r="AW58" s="19">
        <f t="shared" ca="1" si="45"/>
        <v>0.82473886650017292</v>
      </c>
      <c r="AX58" s="19">
        <f t="shared" ca="1" si="46"/>
        <v>0.17526113349982708</v>
      </c>
      <c r="AY58" s="19">
        <f t="shared" ca="1" si="47"/>
        <v>-2.4768991668088649</v>
      </c>
      <c r="AZ58" s="72">
        <f t="shared" ca="1" si="81"/>
        <v>1.4733214918417743E-4</v>
      </c>
      <c r="BA58" s="72">
        <f t="shared" ca="1" si="82"/>
        <v>2.2534527989893105E-4</v>
      </c>
      <c r="BB58" s="72">
        <f t="shared" ca="1" si="50"/>
        <v>-2.2346474865854449E-10</v>
      </c>
      <c r="BC58" s="19">
        <f t="shared" ca="1" si="51"/>
        <v>1.899831483333566E-4</v>
      </c>
      <c r="BD58" s="19">
        <f t="shared" ca="1" si="52"/>
        <v>0.9999999819532015</v>
      </c>
      <c r="BE58" s="19">
        <f t="shared" ca="1" si="53"/>
        <v>1.8998314947621915E-4</v>
      </c>
      <c r="BF58" s="19">
        <f t="shared" ca="1" si="54"/>
        <v>0.82473884871180536</v>
      </c>
      <c r="BG58" s="19">
        <f t="shared" ca="1" si="55"/>
        <v>0.17526115128819464</v>
      </c>
      <c r="BH58" s="19">
        <f t="shared" ca="1" si="56"/>
        <v>-2.4768988139162493</v>
      </c>
      <c r="BI58" s="72">
        <f t="shared" ca="1" si="83"/>
        <v>1.4733216413128351E-4</v>
      </c>
      <c r="BJ58" s="72">
        <f t="shared" ca="1" si="84"/>
        <v>2.2534527937824187E-4</v>
      </c>
      <c r="BK58" s="72">
        <f t="shared" ca="1" si="59"/>
        <v>-5.2068917753833599E-13</v>
      </c>
      <c r="BL58" s="72">
        <f t="shared" ca="1" si="85"/>
        <v>1.1811719581543709E-3</v>
      </c>
      <c r="BM58" s="72">
        <f t="shared" ca="1" si="61"/>
        <v>1.0002952276232417</v>
      </c>
      <c r="BN58" s="72">
        <f t="shared" ca="1" si="62"/>
        <v>2.95118712638773E-4</v>
      </c>
      <c r="BO58" s="72">
        <f t="shared" ca="1" si="63"/>
        <v>-1.3882714006235537E-7</v>
      </c>
      <c r="BP58" s="72">
        <f t="shared" ca="1" si="86"/>
        <v>1208.9151146432562</v>
      </c>
      <c r="BQ58" s="72">
        <f t="shared" ca="1" si="65"/>
        <v>1.4220331749271271</v>
      </c>
      <c r="BR58" s="72">
        <f t="shared" ca="1" si="66"/>
        <v>-1.7194350924272384</v>
      </c>
      <c r="BS58" s="72">
        <f t="shared" ca="1" si="67"/>
        <v>1.4221575611625548</v>
      </c>
      <c r="BT58" s="72">
        <f t="shared" ca="1" si="68"/>
        <v>81.476499250913093</v>
      </c>
      <c r="BU58" s="72">
        <f t="shared" ca="1" si="70"/>
        <v>-98.516373942767387</v>
      </c>
      <c r="BV58" s="72">
        <f t="shared" ca="1" si="69"/>
        <v>81.483626057232641</v>
      </c>
    </row>
    <row r="59" spans="1:74">
      <c r="A59" s="13">
        <f ca="1">'MGRS to'!AO59</f>
        <v>33.591400488347027</v>
      </c>
      <c r="B59" s="13">
        <f ca="1">'MGRS to'!AP59</f>
        <v>-7.5552661438900861</v>
      </c>
      <c r="C59" s="19">
        <f t="shared" ca="1" si="0"/>
        <v>0.58628053887768672</v>
      </c>
      <c r="D59" s="19">
        <f t="shared" ca="1" si="0"/>
        <v>-0.13186427007533766</v>
      </c>
      <c r="E59" s="19">
        <f t="shared" ca="1" si="71"/>
        <v>0.58475167810061845</v>
      </c>
      <c r="F59" s="19">
        <f t="shared" ca="1" si="72"/>
        <v>0.58473373138194917</v>
      </c>
      <c r="G59" s="19">
        <f t="shared" ca="1" si="3"/>
        <v>1.2745021741654705E-3</v>
      </c>
      <c r="H59" s="19">
        <f t="shared" ca="1" si="4"/>
        <v>1.2745021741654705E-3</v>
      </c>
      <c r="I59" s="19">
        <f t="shared" ca="1" si="5"/>
        <v>0</v>
      </c>
      <c r="J59" s="19">
        <f t="shared" ca="1" si="6"/>
        <v>1.0629002108903968E-3</v>
      </c>
      <c r="K59" s="19">
        <f t="shared" ca="1" si="7"/>
        <v>0.99999943512141143</v>
      </c>
      <c r="L59" s="19">
        <f t="shared" ca="1" si="8"/>
        <v>1.0629004110269656E-3</v>
      </c>
      <c r="M59" s="19">
        <f t="shared" ca="1" si="9"/>
        <v>0.83373521394193251</v>
      </c>
      <c r="N59" s="19">
        <f t="shared" ca="1" si="10"/>
        <v>0.16626478605806749</v>
      </c>
      <c r="O59" s="19">
        <f t="shared" ca="1" si="11"/>
        <v>-2.6650854702839117</v>
      </c>
      <c r="P59" s="72">
        <f t="shared" ca="1" si="73"/>
        <v>1.3977258005939952E-4</v>
      </c>
      <c r="Q59" s="72">
        <f t="shared" ca="1" si="74"/>
        <v>1.2774718372569177E-3</v>
      </c>
      <c r="R59" s="72">
        <f t="shared" ca="1" si="14"/>
        <v>2.9696630914472204E-6</v>
      </c>
      <c r="S59" s="19">
        <f t="shared" ca="1" si="15"/>
        <v>1.0653761230015109E-3</v>
      </c>
      <c r="T59" s="19">
        <f t="shared" ca="1" si="16"/>
        <v>0.99999943248669731</v>
      </c>
      <c r="U59" s="19">
        <f t="shared" ca="1" si="17"/>
        <v>1.0653763245399308E-3</v>
      </c>
      <c r="V59" s="19">
        <f t="shared" ca="1" si="18"/>
        <v>0.83373576560622864</v>
      </c>
      <c r="W59" s="19">
        <f t="shared" ca="1" si="19"/>
        <v>0.16626423439377136</v>
      </c>
      <c r="X59" s="19">
        <f t="shared" ca="1" si="20"/>
        <v>-2.6650976336607837</v>
      </c>
      <c r="Y59" s="72">
        <f t="shared" ca="1" si="75"/>
        <v>1.3977211648920937E-4</v>
      </c>
      <c r="Z59" s="72">
        <f t="shared" ca="1" si="76"/>
        <v>1.2774787567409276E-3</v>
      </c>
      <c r="AA59" s="72">
        <f t="shared" ca="1" si="23"/>
        <v>6.9194840098592975E-9</v>
      </c>
      <c r="AB59" s="19">
        <f t="shared" ca="1" si="24"/>
        <v>1.0653818920195392E-3</v>
      </c>
      <c r="AC59" s="19">
        <f t="shared" ca="1" si="25"/>
        <v>0.99999943248055112</v>
      </c>
      <c r="AD59" s="19">
        <f t="shared" ca="1" si="26"/>
        <v>1.0653820935612329E-3</v>
      </c>
      <c r="AE59" s="19">
        <f t="shared" ca="1" si="27"/>
        <v>0.83373576688714612</v>
      </c>
      <c r="AF59" s="19">
        <f t="shared" ca="1" si="28"/>
        <v>0.16626423311285388</v>
      </c>
      <c r="AG59" s="19">
        <f t="shared" ca="1" si="29"/>
        <v>-2.6650976619032307</v>
      </c>
      <c r="AH59" s="72">
        <f t="shared" ca="1" si="77"/>
        <v>1.397721154128389E-4</v>
      </c>
      <c r="AI59" s="72">
        <f t="shared" ca="1" si="78"/>
        <v>1.2774787728637191E-3</v>
      </c>
      <c r="AJ59" s="72">
        <f t="shared" ca="1" si="32"/>
        <v>1.6122791469952436E-11</v>
      </c>
      <c r="AK59" s="19">
        <f t="shared" ca="1" si="33"/>
        <v>1.0653819054616796E-3</v>
      </c>
      <c r="AL59" s="19">
        <f t="shared" ca="1" si="34"/>
        <v>0.9999994324805368</v>
      </c>
      <c r="AM59" s="19">
        <f t="shared" ca="1" si="35"/>
        <v>1.0653821070033811E-3</v>
      </c>
      <c r="AN59" s="19">
        <f t="shared" ca="1" si="36"/>
        <v>0.83373576689013085</v>
      </c>
      <c r="AO59" s="19">
        <f t="shared" ca="1" si="37"/>
        <v>0.30488467100812544</v>
      </c>
      <c r="AP59" s="19">
        <f t="shared" ca="1" si="38"/>
        <v>0.69511532899187456</v>
      </c>
      <c r="AQ59" s="72">
        <f t="shared" ca="1" si="79"/>
        <v>2.56216046836083E-4</v>
      </c>
      <c r="AR59" s="72">
        <f t="shared" ca="1" si="80"/>
        <v>1.2774800660433842E-3</v>
      </c>
      <c r="AS59" s="72">
        <f t="shared" ca="1" si="41"/>
        <v>1.2931796651311639E-9</v>
      </c>
      <c r="AT59" s="19">
        <f t="shared" ca="1" si="42"/>
        <v>1.0653829836312077E-3</v>
      </c>
      <c r="AU59" s="19">
        <f t="shared" ca="1" si="43"/>
        <v>0.99999943247938805</v>
      </c>
      <c r="AV59" s="19">
        <f t="shared" ca="1" si="44"/>
        <v>1.0653831851735209E-3</v>
      </c>
      <c r="AW59" s="19">
        <f t="shared" ca="1" si="45"/>
        <v>0.83373576712951847</v>
      </c>
      <c r="AX59" s="19">
        <f t="shared" ca="1" si="46"/>
        <v>0.16626423287048153</v>
      </c>
      <c r="AY59" s="19">
        <f t="shared" ca="1" si="47"/>
        <v>-2.6650976672472035</v>
      </c>
      <c r="AZ59" s="72">
        <f t="shared" ca="1" si="81"/>
        <v>1.3977211520917047E-4</v>
      </c>
      <c r="BA59" s="72">
        <f t="shared" ca="1" si="82"/>
        <v>1.2774787759144684E-3</v>
      </c>
      <c r="BB59" s="72">
        <f t="shared" ca="1" si="50"/>
        <v>-1.2901289158078616E-9</v>
      </c>
      <c r="BC59" s="19">
        <f t="shared" ca="1" si="51"/>
        <v>1.0653819080051971E-3</v>
      </c>
      <c r="BD59" s="19">
        <f t="shared" ca="1" si="52"/>
        <v>0.99999943248053402</v>
      </c>
      <c r="BE59" s="19">
        <f t="shared" ca="1" si="53"/>
        <v>1.0653821095469001E-3</v>
      </c>
      <c r="BF59" s="19">
        <f t="shared" ca="1" si="54"/>
        <v>0.8337357668906954</v>
      </c>
      <c r="BG59" s="19">
        <f t="shared" ca="1" si="55"/>
        <v>0.1662642331093046</v>
      </c>
      <c r="BH59" s="19">
        <f t="shared" ca="1" si="56"/>
        <v>-2.6650976619814877</v>
      </c>
      <c r="BI59" s="72">
        <f t="shared" ca="1" si="83"/>
        <v>1.3977211540985637E-4</v>
      </c>
      <c r="BJ59" s="72">
        <f t="shared" ca="1" si="84"/>
        <v>1.2774787729083947E-3</v>
      </c>
      <c r="BK59" s="72">
        <f t="shared" ca="1" si="59"/>
        <v>-3.0060736885828554E-12</v>
      </c>
      <c r="BL59" s="72">
        <f t="shared" ca="1" si="85"/>
        <v>1.1205372573972155E-3</v>
      </c>
      <c r="BM59" s="72">
        <f t="shared" ca="1" si="61"/>
        <v>1.0002800754853864</v>
      </c>
      <c r="BN59" s="72">
        <f t="shared" ca="1" si="62"/>
        <v>2.7997746548296846E-4</v>
      </c>
      <c r="BO59" s="72">
        <f t="shared" ca="1" si="63"/>
        <v>-7.946776218935481E-7</v>
      </c>
      <c r="BP59" s="72">
        <f t="shared" ca="1" si="86"/>
        <v>6779.3199489186054</v>
      </c>
      <c r="BQ59" s="72">
        <f t="shared" ca="1" si="65"/>
        <v>1.5873686467551142</v>
      </c>
      <c r="BR59" s="72">
        <f t="shared" ca="1" si="66"/>
        <v>-1.5535188578338959</v>
      </c>
      <c r="BS59" s="72">
        <f t="shared" ca="1" si="67"/>
        <v>1.5880737957558972</v>
      </c>
      <c r="BT59" s="72">
        <f t="shared" ca="1" si="68"/>
        <v>90.949523990460875</v>
      </c>
      <c r="BU59" s="72">
        <f t="shared" ca="1" si="70"/>
        <v>-89.010073947866374</v>
      </c>
      <c r="BV59" s="72">
        <f t="shared" ca="1" si="69"/>
        <v>90.989926052133626</v>
      </c>
    </row>
    <row r="60" spans="1:74">
      <c r="A60" s="13">
        <f ca="1">'MGRS to'!AO60</f>
        <v>33.593482133191877</v>
      </c>
      <c r="B60" s="13">
        <f ca="1">'MGRS to'!AP60</f>
        <v>-7.5636476660036021</v>
      </c>
      <c r="C60" s="19">
        <f t="shared" ca="1" si="0"/>
        <v>0.58631687043408653</v>
      </c>
      <c r="D60" s="19">
        <f t="shared" ca="1" si="0"/>
        <v>-0.13201055523254723</v>
      </c>
      <c r="E60" s="19">
        <f t="shared" ca="1" si="71"/>
        <v>0.58473373138194917</v>
      </c>
      <c r="F60" s="19">
        <f t="shared" ca="1" si="72"/>
        <v>0.58477001548207586</v>
      </c>
      <c r="G60" s="19">
        <f t="shared" ca="1" si="3"/>
        <v>-1.4628515720957469E-4</v>
      </c>
      <c r="H60" s="19">
        <f t="shared" ca="1" si="4"/>
        <v>-1.4628515720957469E-4</v>
      </c>
      <c r="I60" s="19">
        <f t="shared" ca="1" si="5"/>
        <v>0</v>
      </c>
      <c r="J60" s="19">
        <f t="shared" ca="1" si="6"/>
        <v>1.2726190927061002E-4</v>
      </c>
      <c r="K60" s="19">
        <f t="shared" ca="1" si="7"/>
        <v>0.99999999190220312</v>
      </c>
      <c r="L60" s="19">
        <f t="shared" ca="1" si="8"/>
        <v>1.2726190961412373E-4</v>
      </c>
      <c r="M60" s="19">
        <f t="shared" ca="1" si="9"/>
        <v>-0.79923911403535275</v>
      </c>
      <c r="N60" s="19">
        <f t="shared" ca="1" si="10"/>
        <v>1.7992391140353527</v>
      </c>
      <c r="O60" s="19">
        <f t="shared" ca="1" si="11"/>
        <v>0.66130602234153435</v>
      </c>
      <c r="P60" s="72">
        <f t="shared" ca="1" si="73"/>
        <v>1.5063601455089697E-3</v>
      </c>
      <c r="Q60" s="72">
        <f t="shared" ca="1" si="74"/>
        <v>-1.4662600637015331E-4</v>
      </c>
      <c r="R60" s="72">
        <f t="shared" ca="1" si="14"/>
        <v>-3.4084916057861817E-7</v>
      </c>
      <c r="S60" s="19">
        <f t="shared" ca="1" si="15"/>
        <v>1.2753435499363657E-4</v>
      </c>
      <c r="T60" s="19">
        <f t="shared" ca="1" si="16"/>
        <v>0.99999999186749422</v>
      </c>
      <c r="U60" s="19">
        <f t="shared" ca="1" si="17"/>
        <v>1.2753435533936121E-4</v>
      </c>
      <c r="V60" s="19">
        <f t="shared" ca="1" si="18"/>
        <v>-0.79939001141130694</v>
      </c>
      <c r="W60" s="19">
        <f t="shared" ca="1" si="19"/>
        <v>1.7993900114113068</v>
      </c>
      <c r="X60" s="19">
        <f t="shared" ca="1" si="20"/>
        <v>0.6613344252827974</v>
      </c>
      <c r="Y60" s="72">
        <f t="shared" ca="1" si="75"/>
        <v>1.5064859076051676E-3</v>
      </c>
      <c r="Z60" s="72">
        <f t="shared" ca="1" si="76"/>
        <v>-1.4662680055979428E-4</v>
      </c>
      <c r="AA60" s="72">
        <f t="shared" ca="1" si="23"/>
        <v>-7.9418964097190473E-10</v>
      </c>
      <c r="AB60" s="19">
        <f t="shared" ca="1" si="24"/>
        <v>1.2753498986104434E-4</v>
      </c>
      <c r="AC60" s="19">
        <f t="shared" ca="1" si="25"/>
        <v>0.99999999186741317</v>
      </c>
      <c r="AD60" s="19">
        <f t="shared" ca="1" si="26"/>
        <v>1.2753499020677414E-4</v>
      </c>
      <c r="AE60" s="19">
        <f t="shared" ca="1" si="27"/>
        <v>-0.79939036187816037</v>
      </c>
      <c r="AF60" s="19">
        <f t="shared" ca="1" si="28"/>
        <v>1.7993903618781604</v>
      </c>
      <c r="AG60" s="19">
        <f t="shared" ca="1" si="29"/>
        <v>0.66133449124453203</v>
      </c>
      <c r="AH60" s="72">
        <f t="shared" ca="1" si="77"/>
        <v>1.50648619969394E-3</v>
      </c>
      <c r="AI60" s="72">
        <f t="shared" ca="1" si="78"/>
        <v>-1.4662680241028201E-4</v>
      </c>
      <c r="AJ60" s="72">
        <f t="shared" ca="1" si="32"/>
        <v>-1.8504877263760683E-12</v>
      </c>
      <c r="AK60" s="19">
        <f t="shared" ca="1" si="33"/>
        <v>1.2753499134030247E-4</v>
      </c>
      <c r="AL60" s="19">
        <f t="shared" ca="1" si="34"/>
        <v>0.99999999186741295</v>
      </c>
      <c r="AM60" s="19">
        <f t="shared" ca="1" si="35"/>
        <v>1.2753499168603229E-4</v>
      </c>
      <c r="AN60" s="19">
        <f t="shared" ca="1" si="36"/>
        <v>-0.79939036269477814</v>
      </c>
      <c r="AO60" s="19">
        <f t="shared" ca="1" si="37"/>
        <v>0.36097504803071101</v>
      </c>
      <c r="AP60" s="19">
        <f t="shared" ca="1" si="38"/>
        <v>0.63902495196928899</v>
      </c>
      <c r="AQ60" s="72">
        <f t="shared" ca="1" si="79"/>
        <v>3.0331006217518681E-4</v>
      </c>
      <c r="AR60" s="72">
        <f t="shared" ca="1" si="80"/>
        <v>-1.4662693963614094E-4</v>
      </c>
      <c r="AS60" s="72">
        <f t="shared" ca="1" si="41"/>
        <v>-1.3722585893126416E-10</v>
      </c>
      <c r="AT60" s="19">
        <f t="shared" ca="1" si="42"/>
        <v>1.2753510103732176E-4</v>
      </c>
      <c r="AU60" s="19">
        <f t="shared" ca="1" si="43"/>
        <v>0.99999999186739896</v>
      </c>
      <c r="AV60" s="19">
        <f t="shared" ca="1" si="44"/>
        <v>1.2753510138305247E-4</v>
      </c>
      <c r="AW60" s="19">
        <f t="shared" ca="1" si="45"/>
        <v>-0.79939042325054654</v>
      </c>
      <c r="AX60" s="19">
        <f t="shared" ca="1" si="46"/>
        <v>1.7993904232505464</v>
      </c>
      <c r="AY60" s="19">
        <f t="shared" ca="1" si="47"/>
        <v>0.66133450279549066</v>
      </c>
      <c r="AZ60" s="72">
        <f t="shared" ca="1" si="81"/>
        <v>1.5064862508433845E-3</v>
      </c>
      <c r="BA60" s="72">
        <f t="shared" ca="1" si="82"/>
        <v>-1.4662680273433442E-4</v>
      </c>
      <c r="BB60" s="72">
        <f t="shared" ca="1" si="50"/>
        <v>1.3690180651441952E-10</v>
      </c>
      <c r="BC60" s="19">
        <f t="shared" ca="1" si="51"/>
        <v>1.2753499159934059E-4</v>
      </c>
      <c r="BD60" s="19">
        <f t="shared" ca="1" si="52"/>
        <v>0.99999999186741295</v>
      </c>
      <c r="BE60" s="19">
        <f t="shared" ca="1" si="53"/>
        <v>1.2753499194507041E-4</v>
      </c>
      <c r="BF60" s="19">
        <f t="shared" ca="1" si="54"/>
        <v>-0.79939036283781695</v>
      </c>
      <c r="BG60" s="19">
        <f t="shared" ca="1" si="55"/>
        <v>1.7993903628378169</v>
      </c>
      <c r="BH60" s="19">
        <f t="shared" ca="1" si="56"/>
        <v>0.66133449142515</v>
      </c>
      <c r="BI60" s="72">
        <f t="shared" ca="1" si="83"/>
        <v>1.5064862004937442E-3</v>
      </c>
      <c r="BJ60" s="72">
        <f t="shared" ca="1" si="84"/>
        <v>-1.4662680241534875E-4</v>
      </c>
      <c r="BK60" s="72">
        <f t="shared" ca="1" si="59"/>
        <v>3.189856690420656E-13</v>
      </c>
      <c r="BL60" s="72">
        <f t="shared" ca="1" si="85"/>
        <v>1.2126985488428728E-2</v>
      </c>
      <c r="BM60" s="72">
        <f t="shared" ca="1" si="61"/>
        <v>1.0030248873593675</v>
      </c>
      <c r="BN60" s="72">
        <f t="shared" ca="1" si="62"/>
        <v>3.0134912887246797E-3</v>
      </c>
      <c r="BO60" s="72">
        <f t="shared" ca="1" si="63"/>
        <v>2.541311335719835E-7</v>
      </c>
      <c r="BP60" s="72">
        <f t="shared" ca="1" si="86"/>
        <v>811.54032142810547</v>
      </c>
      <c r="BQ60" s="72">
        <f t="shared" ca="1" si="65"/>
        <v>-1.2809928067850851</v>
      </c>
      <c r="BR60" s="72">
        <f t="shared" ca="1" si="66"/>
        <v>1.8605189099094981</v>
      </c>
      <c r="BS60" s="72">
        <f t="shared" ca="1" si="67"/>
        <v>5.002111563499291</v>
      </c>
      <c r="BT60" s="72">
        <f t="shared" ca="1" si="68"/>
        <v>286.60451858459732</v>
      </c>
      <c r="BU60" s="72">
        <f t="shared" ca="1" si="70"/>
        <v>106.59988124209487</v>
      </c>
      <c r="BV60" s="72">
        <f t="shared" ca="1" si="69"/>
        <v>286.59988124209485</v>
      </c>
    </row>
    <row r="61" spans="1:74">
      <c r="A61" s="13">
        <f ca="1">'MGRS to'!AO61</f>
        <v>33.562627980507898</v>
      </c>
      <c r="B61" s="13">
        <f ca="1">'MGRS to'!AP61</f>
        <v>-7.6004618556778993</v>
      </c>
      <c r="C61" s="19">
        <f t="shared" ca="1" si="0"/>
        <v>0.58577836388183802</v>
      </c>
      <c r="D61" s="19">
        <f t="shared" ca="1" si="0"/>
        <v>-0.13265308405381743</v>
      </c>
      <c r="E61" s="19">
        <f t="shared" ca="1" si="71"/>
        <v>0.58477001548207586</v>
      </c>
      <c r="F61" s="19">
        <f t="shared" ca="1" si="72"/>
        <v>0.5842322131618406</v>
      </c>
      <c r="G61" s="19">
        <f t="shared" ca="1" si="3"/>
        <v>-6.4252882127019406E-4</v>
      </c>
      <c r="H61" s="19">
        <f t="shared" ca="1" si="4"/>
        <v>-6.4252882127019406E-4</v>
      </c>
      <c r="I61" s="19">
        <f t="shared" ca="1" si="5"/>
        <v>0</v>
      </c>
      <c r="J61" s="19">
        <f t="shared" ca="1" si="6"/>
        <v>7.5919575858379772E-4</v>
      </c>
      <c r="K61" s="19">
        <f t="shared" ca="1" si="7"/>
        <v>0.99999971181085856</v>
      </c>
      <c r="L61" s="19">
        <f t="shared" ca="1" si="8"/>
        <v>7.5919583151446411E-4</v>
      </c>
      <c r="M61" s="19">
        <f t="shared" ca="1" si="9"/>
        <v>-0.58865090064650927</v>
      </c>
      <c r="N61" s="19">
        <f t="shared" ca="1" si="10"/>
        <v>1.5886509006465093</v>
      </c>
      <c r="O61" s="19">
        <f t="shared" ca="1" si="11"/>
        <v>0.61669985240467873</v>
      </c>
      <c r="P61" s="72">
        <f t="shared" ca="1" si="73"/>
        <v>1.3307564946080717E-3</v>
      </c>
      <c r="Q61" s="72">
        <f t="shared" ca="1" si="74"/>
        <v>-6.440264314402787E-4</v>
      </c>
      <c r="R61" s="72">
        <f t="shared" ca="1" si="14"/>
        <v>-1.4976101700846407E-6</v>
      </c>
      <c r="S61" s="19">
        <f t="shared" ca="1" si="15"/>
        <v>7.6007784285620405E-4</v>
      </c>
      <c r="T61" s="19">
        <f t="shared" ca="1" si="16"/>
        <v>0.99999971114079478</v>
      </c>
      <c r="U61" s="19">
        <f t="shared" ca="1" si="17"/>
        <v>7.6007791604137292E-4</v>
      </c>
      <c r="V61" s="19">
        <f t="shared" ca="1" si="18"/>
        <v>-0.58933819920483388</v>
      </c>
      <c r="W61" s="19">
        <f t="shared" ca="1" si="19"/>
        <v>1.5893381992048339</v>
      </c>
      <c r="X61" s="19">
        <f t="shared" ca="1" si="20"/>
        <v>0.61686560716722683</v>
      </c>
      <c r="Y61" s="72">
        <f t="shared" ca="1" si="75"/>
        <v>1.3313299178235951E-3</v>
      </c>
      <c r="Z61" s="72">
        <f t="shared" ca="1" si="76"/>
        <v>-6.4402992208010754E-4</v>
      </c>
      <c r="AA61" s="72">
        <f t="shared" ca="1" si="23"/>
        <v>-3.4906398288341023E-9</v>
      </c>
      <c r="AB61" s="19">
        <f t="shared" ca="1" si="24"/>
        <v>7.6007990002575671E-4</v>
      </c>
      <c r="AC61" s="19">
        <f t="shared" ca="1" si="25"/>
        <v>0.99999971113923114</v>
      </c>
      <c r="AD61" s="19">
        <f t="shared" ca="1" si="26"/>
        <v>7.6007997321151993E-4</v>
      </c>
      <c r="AE61" s="19">
        <f t="shared" ca="1" si="27"/>
        <v>-0.58933979836979911</v>
      </c>
      <c r="AF61" s="19">
        <f t="shared" ca="1" si="28"/>
        <v>1.589339798369799</v>
      </c>
      <c r="AG61" s="19">
        <f t="shared" ca="1" si="29"/>
        <v>0.61686599266827047</v>
      </c>
      <c r="AH61" s="72">
        <f t="shared" ca="1" si="77"/>
        <v>1.3313312520279368E-3</v>
      </c>
      <c r="AI61" s="72">
        <f t="shared" ca="1" si="78"/>
        <v>-6.4402993021611427E-4</v>
      </c>
      <c r="AJ61" s="72">
        <f t="shared" ca="1" si="32"/>
        <v>-8.1360067337790665E-12</v>
      </c>
      <c r="AK61" s="19">
        <f t="shared" ca="1" si="33"/>
        <v>7.6007990482064613E-4</v>
      </c>
      <c r="AL61" s="19">
        <f t="shared" ca="1" si="34"/>
        <v>0.99999971113922737</v>
      </c>
      <c r="AM61" s="19">
        <f t="shared" ca="1" si="35"/>
        <v>7.6007997800641076E-4</v>
      </c>
      <c r="AN61" s="19">
        <f t="shared" ca="1" si="36"/>
        <v>-0.58933980209711423</v>
      </c>
      <c r="AO61" s="19">
        <f t="shared" ca="1" si="37"/>
        <v>0.65267859766413427</v>
      </c>
      <c r="AP61" s="19">
        <f t="shared" ca="1" si="38"/>
        <v>0.34732140233586573</v>
      </c>
      <c r="AQ61" s="72">
        <f t="shared" ca="1" si="79"/>
        <v>5.4801330658924485E-4</v>
      </c>
      <c r="AR61" s="72">
        <f t="shared" ca="1" si="80"/>
        <v>-6.4403015985008323E-4</v>
      </c>
      <c r="AS61" s="72">
        <f t="shared" ca="1" si="41"/>
        <v>-2.296339689580873E-10</v>
      </c>
      <c r="AT61" s="19">
        <f t="shared" ca="1" si="42"/>
        <v>7.6008004015308507E-4</v>
      </c>
      <c r="AU61" s="19">
        <f t="shared" ca="1" si="43"/>
        <v>0.99999971113912456</v>
      </c>
      <c r="AV61" s="19">
        <f t="shared" ca="1" si="44"/>
        <v>7.6008011333888884E-4</v>
      </c>
      <c r="AW61" s="19">
        <f t="shared" ca="1" si="45"/>
        <v>-0.58933990729872121</v>
      </c>
      <c r="AX61" s="19">
        <f t="shared" ca="1" si="46"/>
        <v>1.5893399072987213</v>
      </c>
      <c r="AY61" s="19">
        <f t="shared" ca="1" si="47"/>
        <v>0.61686601892707982</v>
      </c>
      <c r="AZ61" s="72">
        <f t="shared" ca="1" si="81"/>
        <v>1.3313313429087674E-3</v>
      </c>
      <c r="BA61" s="72">
        <f t="shared" ca="1" si="82"/>
        <v>-6.4402993077031007E-4</v>
      </c>
      <c r="BB61" s="72">
        <f t="shared" ca="1" si="50"/>
        <v>2.290797731629296E-10</v>
      </c>
      <c r="BC61" s="19">
        <f t="shared" ca="1" si="51"/>
        <v>7.6007990514725412E-4</v>
      </c>
      <c r="BD61" s="19">
        <f t="shared" ca="1" si="52"/>
        <v>0.99999971113922714</v>
      </c>
      <c r="BE61" s="19">
        <f t="shared" ca="1" si="53"/>
        <v>7.6007997833301886E-4</v>
      </c>
      <c r="BF61" s="19">
        <f t="shared" ca="1" si="54"/>
        <v>-0.5893398023510078</v>
      </c>
      <c r="BG61" s="19">
        <f t="shared" ca="1" si="55"/>
        <v>1.5893398023510077</v>
      </c>
      <c r="BH61" s="19">
        <f t="shared" ca="1" si="56"/>
        <v>0.61686599362799521</v>
      </c>
      <c r="BI61" s="72">
        <f t="shared" ca="1" si="83"/>
        <v>1.3313312553495116E-3</v>
      </c>
      <c r="BJ61" s="72">
        <f t="shared" ca="1" si="84"/>
        <v>-6.4402993023636944E-4</v>
      </c>
      <c r="BK61" s="72">
        <f t="shared" ca="1" si="59"/>
        <v>5.3394062175110557E-13</v>
      </c>
      <c r="BL61" s="72">
        <f t="shared" ca="1" si="85"/>
        <v>1.0711350420314578E-2</v>
      </c>
      <c r="BM61" s="72">
        <f t="shared" ca="1" si="61"/>
        <v>1.0026724833566412</v>
      </c>
      <c r="BN61" s="72">
        <f t="shared" ca="1" si="62"/>
        <v>2.6635841829351524E-3</v>
      </c>
      <c r="BO61" s="72">
        <f t="shared" ca="1" si="63"/>
        <v>1.2485441365697828E-6</v>
      </c>
      <c r="BP61" s="72">
        <f t="shared" ca="1" si="86"/>
        <v>4836.5947427057799</v>
      </c>
      <c r="BQ61" s="72">
        <f t="shared" ca="1" si="65"/>
        <v>-2.358991673911782</v>
      </c>
      <c r="BR61" s="72">
        <f t="shared" ca="1" si="66"/>
        <v>0.78224561464137832</v>
      </c>
      <c r="BS61" s="72">
        <f t="shared" ca="1" si="67"/>
        <v>3.9238382682311714</v>
      </c>
      <c r="BT61" s="72">
        <f t="shared" ca="1" si="68"/>
        <v>224.83973317835355</v>
      </c>
      <c r="BU61" s="72">
        <f t="shared" ca="1" si="70"/>
        <v>44.819372261567977</v>
      </c>
      <c r="BV61" s="72">
        <f t="shared" ca="1" si="69"/>
        <v>224.81937226156799</v>
      </c>
    </row>
    <row r="62" spans="1:74">
      <c r="A62" s="13">
        <f ca="1">'MGRS to'!AO62</f>
        <v>33.604372414382162</v>
      </c>
      <c r="B62" s="13">
        <f ca="1">'MGRS to'!AP62</f>
        <v>-7.6481148573432849</v>
      </c>
      <c r="C62" s="19">
        <f t="shared" ca="1" si="0"/>
        <v>0.58650694169732498</v>
      </c>
      <c r="D62" s="19">
        <f t="shared" ca="1" si="0"/>
        <v>-0.13348478583133674</v>
      </c>
      <c r="E62" s="19">
        <f t="shared" ca="1" si="71"/>
        <v>0.5842322131618406</v>
      </c>
      <c r="F62" s="19">
        <f t="shared" ca="1" si="72"/>
        <v>0.58495983860713652</v>
      </c>
      <c r="G62" s="19">
        <f t="shared" ca="1" si="3"/>
        <v>-8.3170177751931695E-4</v>
      </c>
      <c r="H62" s="19">
        <f t="shared" ca="1" si="4"/>
        <v>-8.3170177751931695E-4</v>
      </c>
      <c r="I62" s="19">
        <f t="shared" ca="1" si="5"/>
        <v>0</v>
      </c>
      <c r="J62" s="19">
        <f t="shared" ca="1" si="6"/>
        <v>1.0052357718143259E-3</v>
      </c>
      <c r="K62" s="19">
        <f t="shared" ca="1" si="7"/>
        <v>0.99999949475039396</v>
      </c>
      <c r="L62" s="19">
        <f t="shared" ca="1" si="8"/>
        <v>1.005235941112686E-3</v>
      </c>
      <c r="M62" s="19">
        <f t="shared" ca="1" si="9"/>
        <v>-0.57539232008397567</v>
      </c>
      <c r="N62" s="19">
        <f t="shared" ca="1" si="10"/>
        <v>1.5753923200839757</v>
      </c>
      <c r="O62" s="19">
        <f t="shared" ca="1" si="11"/>
        <v>0.61336293964400035</v>
      </c>
      <c r="P62" s="72">
        <f t="shared" ca="1" si="73"/>
        <v>1.319694277661375E-3</v>
      </c>
      <c r="Q62" s="72">
        <f t="shared" ca="1" si="74"/>
        <v>-8.3364006929534168E-4</v>
      </c>
      <c r="R62" s="72">
        <f t="shared" ca="1" si="14"/>
        <v>-1.9382917760247219E-6</v>
      </c>
      <c r="S62" s="19">
        <f t="shared" ca="1" si="15"/>
        <v>1.0063517295987746E-3</v>
      </c>
      <c r="T62" s="19">
        <f t="shared" ca="1" si="16"/>
        <v>0.99999949362796992</v>
      </c>
      <c r="U62" s="19">
        <f t="shared" ca="1" si="17"/>
        <v>1.0063518994615985E-3</v>
      </c>
      <c r="V62" s="19">
        <f t="shared" ca="1" si="18"/>
        <v>-0.57609373127809838</v>
      </c>
      <c r="W62" s="19">
        <f t="shared" ca="1" si="19"/>
        <v>1.5760937312780983</v>
      </c>
      <c r="X62" s="19">
        <f t="shared" ca="1" si="20"/>
        <v>0.61353500392760307</v>
      </c>
      <c r="Y62" s="72">
        <f t="shared" ca="1" si="75"/>
        <v>1.3202795144369741E-3</v>
      </c>
      <c r="Z62" s="72">
        <f t="shared" ca="1" si="76"/>
        <v>-8.3364458651030368E-4</v>
      </c>
      <c r="AA62" s="72">
        <f t="shared" ca="1" si="23"/>
        <v>-4.5172149620029481E-9</v>
      </c>
      <c r="AB62" s="19">
        <f t="shared" ca="1" si="24"/>
        <v>1.0063543319403507E-3</v>
      </c>
      <c r="AC62" s="19">
        <f t="shared" ca="1" si="25"/>
        <v>0.99999949362535112</v>
      </c>
      <c r="AD62" s="19">
        <f t="shared" ca="1" si="26"/>
        <v>1.0063545018044922E-3</v>
      </c>
      <c r="AE62" s="19">
        <f t="shared" ca="1" si="27"/>
        <v>-0.57609536320088772</v>
      </c>
      <c r="AF62" s="19">
        <f t="shared" ca="1" si="28"/>
        <v>1.5760953632008876</v>
      </c>
      <c r="AG62" s="19">
        <f t="shared" ca="1" si="29"/>
        <v>0.6135354040785681</v>
      </c>
      <c r="AH62" s="72">
        <f t="shared" ca="1" si="77"/>
        <v>1.3202808760627125E-3</v>
      </c>
      <c r="AI62" s="72">
        <f t="shared" ca="1" si="78"/>
        <v>-8.3364459703773363E-4</v>
      </c>
      <c r="AJ62" s="72">
        <f t="shared" ca="1" si="32"/>
        <v>-1.0527429947747302E-11</v>
      </c>
      <c r="AK62" s="19">
        <f t="shared" ca="1" si="33"/>
        <v>1.0063543380051635E-3</v>
      </c>
      <c r="AL62" s="19">
        <f t="shared" ca="1" si="34"/>
        <v>0.99999949362534502</v>
      </c>
      <c r="AM62" s="19">
        <f t="shared" ca="1" si="35"/>
        <v>1.0063545078693081E-3</v>
      </c>
      <c r="AN62" s="19">
        <f t="shared" ca="1" si="36"/>
        <v>-0.57609536700408392</v>
      </c>
      <c r="AO62" s="19">
        <f t="shared" ca="1" si="37"/>
        <v>0.66811412811642978</v>
      </c>
      <c r="AP62" s="19">
        <f t="shared" ca="1" si="38"/>
        <v>0.33188587188357022</v>
      </c>
      <c r="AQ62" s="72">
        <f t="shared" ca="1" si="79"/>
        <v>5.6095181736771297E-4</v>
      </c>
      <c r="AR62" s="72">
        <f t="shared" ca="1" si="80"/>
        <v>-8.3364486127713807E-4</v>
      </c>
      <c r="AS62" s="72">
        <f t="shared" ca="1" si="41"/>
        <v>-2.6423940444574023E-10</v>
      </c>
      <c r="AT62" s="19">
        <f t="shared" ca="1" si="42"/>
        <v>1.006354490232203E-3</v>
      </c>
      <c r="AU62" s="19">
        <f t="shared" ca="1" si="43"/>
        <v>0.9999994936251918</v>
      </c>
      <c r="AV62" s="19">
        <f t="shared" ca="1" si="44"/>
        <v>1.0063546600964247E-3</v>
      </c>
      <c r="AW62" s="19">
        <f t="shared" ca="1" si="45"/>
        <v>-0.57609546246478482</v>
      </c>
      <c r="AX62" s="19">
        <f t="shared" ca="1" si="46"/>
        <v>1.5760954624647847</v>
      </c>
      <c r="AY62" s="19">
        <f t="shared" ca="1" si="47"/>
        <v>0.61353542841826159</v>
      </c>
      <c r="AZ62" s="72">
        <f t="shared" ca="1" si="81"/>
        <v>1.3202809588854277E-3</v>
      </c>
      <c r="BA62" s="72">
        <f t="shared" ca="1" si="82"/>
        <v>-8.3364459767808143E-4</v>
      </c>
      <c r="BB62" s="72">
        <f t="shared" ca="1" si="50"/>
        <v>2.6359905664491423E-10</v>
      </c>
      <c r="BC62" s="19">
        <f t="shared" ca="1" si="51"/>
        <v>1.0063543383740476E-3</v>
      </c>
      <c r="BD62" s="19">
        <f t="shared" ca="1" si="52"/>
        <v>0.99999949362534468</v>
      </c>
      <c r="BE62" s="19">
        <f t="shared" ca="1" si="53"/>
        <v>1.0063545082381923E-3</v>
      </c>
      <c r="BF62" s="19">
        <f t="shared" ca="1" si="54"/>
        <v>-0.57609536723542965</v>
      </c>
      <c r="BG62" s="19">
        <f t="shared" ca="1" si="55"/>
        <v>1.5760953672354296</v>
      </c>
      <c r="BH62" s="19">
        <f t="shared" ca="1" si="56"/>
        <v>0.61353540506784543</v>
      </c>
      <c r="BI62" s="72">
        <f t="shared" ca="1" si="83"/>
        <v>1.3202808794290093E-3</v>
      </c>
      <c r="BJ62" s="72">
        <f t="shared" ca="1" si="84"/>
        <v>-8.3364459706376033E-4</v>
      </c>
      <c r="BK62" s="72">
        <f t="shared" ca="1" si="59"/>
        <v>6.1432109399461865E-13</v>
      </c>
      <c r="BL62" s="72">
        <f t="shared" ca="1" si="85"/>
        <v>1.0622089592999852E-2</v>
      </c>
      <c r="BM62" s="72">
        <f t="shared" ca="1" si="61"/>
        <v>1.002650256820633</v>
      </c>
      <c r="BN62" s="72">
        <f t="shared" ca="1" si="62"/>
        <v>2.6415048242569416E-3</v>
      </c>
      <c r="BO62" s="72">
        <f t="shared" ca="1" si="63"/>
        <v>1.6305189458647297E-6</v>
      </c>
      <c r="BP62" s="72">
        <f t="shared" ca="1" si="86"/>
        <v>6403.7081554608285</v>
      </c>
      <c r="BQ62" s="72">
        <f t="shared" ca="1" si="65"/>
        <v>-0.76005602914022274</v>
      </c>
      <c r="BR62" s="72">
        <f t="shared" ca="1" si="66"/>
        <v>2.3810765671775722</v>
      </c>
      <c r="BS62" s="72">
        <f t="shared" ca="1" si="67"/>
        <v>5.5226692207673658</v>
      </c>
      <c r="BT62" s="72">
        <f t="shared" ca="1" si="68"/>
        <v>316.45199733679294</v>
      </c>
      <c r="BU62" s="72">
        <f t="shared" ca="1" si="70"/>
        <v>136.42563799677313</v>
      </c>
      <c r="BV62" s="72">
        <f t="shared" ca="1" si="69"/>
        <v>316.42563799677316</v>
      </c>
    </row>
    <row r="63" spans="1:74">
      <c r="A63" s="13">
        <f ca="1">'MGRS to'!AO63</f>
        <v>33.604441215281085</v>
      </c>
      <c r="B63" s="13">
        <f ca="1">'MGRS to'!AP63</f>
        <v>-7.6519398850988125</v>
      </c>
      <c r="C63" s="19">
        <f t="shared" ca="1" si="0"/>
        <v>0.58650814249953953</v>
      </c>
      <c r="D63" s="19">
        <f t="shared" ca="1" si="0"/>
        <v>-0.13355154515965087</v>
      </c>
      <c r="E63" s="19">
        <f t="shared" ca="1" si="71"/>
        <v>0.58495983860713652</v>
      </c>
      <c r="F63" s="19">
        <f t="shared" ca="1" si="72"/>
        <v>0.58496103784241205</v>
      </c>
      <c r="G63" s="19">
        <f t="shared" ca="1" si="3"/>
        <v>-6.6759328314125455E-5</v>
      </c>
      <c r="H63" s="19">
        <f t="shared" ca="1" si="4"/>
        <v>-6.6759328314125455E-5</v>
      </c>
      <c r="I63" s="19">
        <f t="shared" ca="1" si="5"/>
        <v>0</v>
      </c>
      <c r="J63" s="19">
        <f t="shared" ca="1" si="6"/>
        <v>5.5672435021338469E-5</v>
      </c>
      <c r="K63" s="19">
        <f t="shared" ca="1" si="7"/>
        <v>0.99999999845028986</v>
      </c>
      <c r="L63" s="19">
        <f t="shared" ca="1" si="8"/>
        <v>5.5672435050097189E-5</v>
      </c>
      <c r="M63" s="19">
        <f t="shared" ca="1" si="9"/>
        <v>-0.83354047774431961</v>
      </c>
      <c r="N63" s="19">
        <f t="shared" ca="1" si="10"/>
        <v>1.8335404777443196</v>
      </c>
      <c r="O63" s="19">
        <f t="shared" ca="1" si="11"/>
        <v>0.66743277604230777</v>
      </c>
      <c r="P63" s="72">
        <f t="shared" ca="1" si="73"/>
        <v>1.534945392960908E-3</v>
      </c>
      <c r="Q63" s="72">
        <f t="shared" ca="1" si="74"/>
        <v>-6.6914836712358798E-5</v>
      </c>
      <c r="R63" s="72">
        <f t="shared" ca="1" si="14"/>
        <v>-1.5550839823334382E-7</v>
      </c>
      <c r="S63" s="19">
        <f t="shared" ca="1" si="15"/>
        <v>5.5802057635584041E-5</v>
      </c>
      <c r="T63" s="19">
        <f t="shared" ca="1" si="16"/>
        <v>0.9999999984430652</v>
      </c>
      <c r="U63" s="19">
        <f t="shared" ca="1" si="17"/>
        <v>5.5802057664544091E-5</v>
      </c>
      <c r="V63" s="19">
        <f t="shared" ca="1" si="18"/>
        <v>-0.83354137554909713</v>
      </c>
      <c r="W63" s="19">
        <f t="shared" ca="1" si="19"/>
        <v>1.833541375549097</v>
      </c>
      <c r="X63" s="19">
        <f t="shared" ca="1" si="20"/>
        <v>0.66743293887866273</v>
      </c>
      <c r="Y63" s="72">
        <f t="shared" ca="1" si="75"/>
        <v>1.5349461410869992E-3</v>
      </c>
      <c r="Z63" s="72">
        <f t="shared" ca="1" si="76"/>
        <v>-6.6915198951802019E-5</v>
      </c>
      <c r="AA63" s="72">
        <f t="shared" ca="1" si="23"/>
        <v>-3.6223944322095504E-10</v>
      </c>
      <c r="AB63" s="19">
        <f t="shared" ca="1" si="24"/>
        <v>5.5802359577146506E-5</v>
      </c>
      <c r="AC63" s="19">
        <f t="shared" ca="1" si="25"/>
        <v>0.99999999844304832</v>
      </c>
      <c r="AD63" s="19">
        <f t="shared" ca="1" si="26"/>
        <v>5.5802359606107037E-5</v>
      </c>
      <c r="AE63" s="19">
        <f t="shared" ca="1" si="27"/>
        <v>-0.83354137763315028</v>
      </c>
      <c r="AF63" s="19">
        <f t="shared" ca="1" si="28"/>
        <v>1.8335413776331504</v>
      </c>
      <c r="AG63" s="19">
        <f t="shared" ca="1" si="29"/>
        <v>0.6674329392566507</v>
      </c>
      <c r="AH63" s="72">
        <f t="shared" ca="1" si="77"/>
        <v>1.5349461428236072E-3</v>
      </c>
      <c r="AI63" s="72">
        <f t="shared" ca="1" si="78"/>
        <v>-6.6915199795598338E-5</v>
      </c>
      <c r="AJ63" s="72">
        <f t="shared" ca="1" si="32"/>
        <v>-8.4379631916636083E-13</v>
      </c>
      <c r="AK63" s="19">
        <f t="shared" ca="1" si="33"/>
        <v>5.580236028048629E-5</v>
      </c>
      <c r="AL63" s="19">
        <f t="shared" ca="1" si="34"/>
        <v>0.9999999984430481</v>
      </c>
      <c r="AM63" s="19">
        <f t="shared" ca="1" si="35"/>
        <v>5.5802360309446828E-5</v>
      </c>
      <c r="AN63" s="19">
        <f t="shared" ca="1" si="36"/>
        <v>-0.8335413776379953</v>
      </c>
      <c r="AO63" s="19">
        <f t="shared" ca="1" si="37"/>
        <v>0.30520877176535288</v>
      </c>
      <c r="AP63" s="19">
        <f t="shared" ca="1" si="38"/>
        <v>0.69479122823464712</v>
      </c>
      <c r="AQ63" s="72">
        <f t="shared" ca="1" si="79"/>
        <v>2.5648820301724096E-4</v>
      </c>
      <c r="AR63" s="72">
        <f t="shared" ca="1" si="80"/>
        <v>-6.6915267317383309E-5</v>
      </c>
      <c r="AS63" s="72">
        <f t="shared" ca="1" si="41"/>
        <v>-6.7521784970453295E-11</v>
      </c>
      <c r="AT63" s="19">
        <f t="shared" ca="1" si="42"/>
        <v>5.5802416562687331E-5</v>
      </c>
      <c r="AU63" s="19">
        <f t="shared" ca="1" si="43"/>
        <v>0.99999999844304521</v>
      </c>
      <c r="AV63" s="19">
        <f t="shared" ca="1" si="44"/>
        <v>5.5802416591647936E-5</v>
      </c>
      <c r="AW63" s="19">
        <f t="shared" ca="1" si="45"/>
        <v>-0.83354137802646588</v>
      </c>
      <c r="AX63" s="19">
        <f t="shared" ca="1" si="46"/>
        <v>1.833541378026466</v>
      </c>
      <c r="AY63" s="19">
        <f t="shared" ca="1" si="47"/>
        <v>0.66743293932798697</v>
      </c>
      <c r="AZ63" s="72">
        <f t="shared" ca="1" si="81"/>
        <v>1.5349461431513505E-3</v>
      </c>
      <c r="BA63" s="72">
        <f t="shared" ca="1" si="82"/>
        <v>-6.6915199954848325E-5</v>
      </c>
      <c r="BB63" s="72">
        <f t="shared" ca="1" si="50"/>
        <v>6.7362534983666372E-11</v>
      </c>
      <c r="BC63" s="19">
        <f t="shared" ca="1" si="51"/>
        <v>5.5802360413227642E-5</v>
      </c>
      <c r="BD63" s="19">
        <f t="shared" ca="1" si="52"/>
        <v>0.9999999984430481</v>
      </c>
      <c r="BE63" s="19">
        <f t="shared" ca="1" si="53"/>
        <v>5.580236044218818E-5</v>
      </c>
      <c r="BF63" s="19">
        <f t="shared" ca="1" si="54"/>
        <v>-0.83354137763891301</v>
      </c>
      <c r="BG63" s="19">
        <f t="shared" ca="1" si="55"/>
        <v>1.8335413776389129</v>
      </c>
      <c r="BH63" s="19">
        <f t="shared" ca="1" si="56"/>
        <v>0.66743293925769565</v>
      </c>
      <c r="BI63" s="72">
        <f t="shared" ca="1" si="83"/>
        <v>1.534946142828409E-3</v>
      </c>
      <c r="BJ63" s="72">
        <f t="shared" ca="1" si="84"/>
        <v>-6.6915199797934821E-5</v>
      </c>
      <c r="BK63" s="72">
        <f t="shared" ca="1" si="59"/>
        <v>1.5691350400016263E-13</v>
      </c>
      <c r="BL63" s="72">
        <f t="shared" ca="1" si="85"/>
        <v>1.2357146141426141E-2</v>
      </c>
      <c r="BM63" s="72">
        <f t="shared" ca="1" si="61"/>
        <v>1.0030821653718272</v>
      </c>
      <c r="BN63" s="72">
        <f t="shared" ca="1" si="62"/>
        <v>3.0703344423336845E-3</v>
      </c>
      <c r="BO63" s="72">
        <f t="shared" ca="1" si="63"/>
        <v>1.1433805205143679E-7</v>
      </c>
      <c r="BP63" s="72">
        <f t="shared" ca="1" si="86"/>
        <v>355.08603622779282</v>
      </c>
      <c r="BQ63" s="72">
        <f t="shared" ca="1" si="65"/>
        <v>-1.5491849873736183</v>
      </c>
      <c r="BR63" s="72">
        <f t="shared" ca="1" si="66"/>
        <v>1.5923707178924165</v>
      </c>
      <c r="BS63" s="72">
        <f t="shared" ca="1" si="67"/>
        <v>4.7339633714822096</v>
      </c>
      <c r="BT63" s="72">
        <f t="shared" ca="1" si="68"/>
        <v>271.23823853846397</v>
      </c>
      <c r="BU63" s="72">
        <f t="shared" ca="1" si="70"/>
        <v>91.236121555452499</v>
      </c>
      <c r="BV63" s="72">
        <f t="shared" ca="1" si="69"/>
        <v>271.23612155545243</v>
      </c>
    </row>
    <row r="64" spans="1:74">
      <c r="A64" s="13">
        <f ca="1">'MGRS to'!AO64</f>
        <v>33.530483638981472</v>
      </c>
      <c r="B64" s="13">
        <f ca="1">'MGRS to'!AP64</f>
        <v>-7.7255402322441391</v>
      </c>
      <c r="C64" s="19">
        <f t="shared" ca="1" si="0"/>
        <v>0.58521733928631636</v>
      </c>
      <c r="D64" s="19">
        <f t="shared" ca="1" si="0"/>
        <v>-0.13483611354794761</v>
      </c>
      <c r="E64" s="19">
        <f t="shared" ca="1" si="71"/>
        <v>0.58496103784241205</v>
      </c>
      <c r="F64" s="19">
        <f t="shared" ca="1" si="72"/>
        <v>0.58367192415007974</v>
      </c>
      <c r="G64" s="19">
        <f t="shared" ca="1" si="3"/>
        <v>-1.2845683882967418E-3</v>
      </c>
      <c r="H64" s="19">
        <f t="shared" ca="1" si="4"/>
        <v>-1.2845683882967418E-3</v>
      </c>
      <c r="I64" s="19">
        <f t="shared" ca="1" si="5"/>
        <v>0</v>
      </c>
      <c r="J64" s="19">
        <f t="shared" ca="1" si="6"/>
        <v>1.6762472950850585E-3</v>
      </c>
      <c r="K64" s="19">
        <f t="shared" ca="1" si="7"/>
        <v>0.99999859509651601</v>
      </c>
      <c r="L64" s="19">
        <f t="shared" ca="1" si="8"/>
        <v>1.6762480800740543E-3</v>
      </c>
      <c r="M64" s="19">
        <f t="shared" ca="1" si="9"/>
        <v>-0.53314322227971944</v>
      </c>
      <c r="N64" s="19">
        <f t="shared" ca="1" si="10"/>
        <v>1.5331432222797194</v>
      </c>
      <c r="O64" s="19">
        <f t="shared" ca="1" si="11"/>
        <v>0.60304341189733779</v>
      </c>
      <c r="P64" s="72">
        <f t="shared" ca="1" si="73"/>
        <v>1.2844390540305598E-3</v>
      </c>
      <c r="Q64" s="72">
        <f t="shared" ca="1" si="74"/>
        <v>-1.2875631994480471E-3</v>
      </c>
      <c r="R64" s="72">
        <f t="shared" ca="1" si="14"/>
        <v>-2.9948111513052825E-6</v>
      </c>
      <c r="S64" s="19">
        <f t="shared" ca="1" si="15"/>
        <v>1.6778450558396051E-3</v>
      </c>
      <c r="T64" s="19">
        <f t="shared" ca="1" si="16"/>
        <v>0.99999859241699363</v>
      </c>
      <c r="U64" s="19">
        <f t="shared" ca="1" si="17"/>
        <v>1.6778458430754444E-3</v>
      </c>
      <c r="V64" s="19">
        <f t="shared" ca="1" si="18"/>
        <v>-0.53387729890614877</v>
      </c>
      <c r="W64" s="19">
        <f t="shared" ca="1" si="19"/>
        <v>1.5338772989061487</v>
      </c>
      <c r="X64" s="19">
        <f t="shared" ca="1" si="20"/>
        <v>0.60323338238055424</v>
      </c>
      <c r="Y64" s="72">
        <f t="shared" ca="1" si="75"/>
        <v>1.285051676567064E-3</v>
      </c>
      <c r="Z64" s="72">
        <f t="shared" ca="1" si="76"/>
        <v>-1.2875701814778198E-3</v>
      </c>
      <c r="AA64" s="72">
        <f t="shared" ca="1" si="23"/>
        <v>-6.9820297726990582E-9</v>
      </c>
      <c r="AB64" s="19">
        <f t="shared" ca="1" si="24"/>
        <v>1.6778487833875291E-3</v>
      </c>
      <c r="AC64" s="19">
        <f t="shared" ca="1" si="25"/>
        <v>0.9999985924107393</v>
      </c>
      <c r="AD64" s="19">
        <f t="shared" ca="1" si="26"/>
        <v>1.6778495706286152E-3</v>
      </c>
      <c r="AE64" s="19">
        <f t="shared" ca="1" si="27"/>
        <v>-0.53387900786405862</v>
      </c>
      <c r="AF64" s="19">
        <f t="shared" ca="1" si="28"/>
        <v>1.5338790078640585</v>
      </c>
      <c r="AG64" s="19">
        <f t="shared" ca="1" si="29"/>
        <v>0.60323382442679585</v>
      </c>
      <c r="AH64" s="72">
        <f t="shared" ca="1" si="77"/>
        <v>1.2850531027726482E-3</v>
      </c>
      <c r="AI64" s="72">
        <f t="shared" ca="1" si="78"/>
        <v>-1.2875701977555539E-3</v>
      </c>
      <c r="AJ64" s="72">
        <f t="shared" ca="1" si="32"/>
        <v>-1.6277734151901035E-11</v>
      </c>
      <c r="AK64" s="19">
        <f t="shared" ca="1" si="33"/>
        <v>1.6778487920778558E-3</v>
      </c>
      <c r="AL64" s="19">
        <f t="shared" ca="1" si="34"/>
        <v>0.99999859241072464</v>
      </c>
      <c r="AM64" s="19">
        <f t="shared" ca="1" si="35"/>
        <v>1.6778495793189543E-3</v>
      </c>
      <c r="AN64" s="19">
        <f t="shared" ca="1" si="36"/>
        <v>-0.53387901184826869</v>
      </c>
      <c r="AO64" s="19">
        <f t="shared" ca="1" si="37"/>
        <v>0.71497320070791615</v>
      </c>
      <c r="AP64" s="19">
        <f t="shared" ca="1" si="38"/>
        <v>0.28502679929208385</v>
      </c>
      <c r="AQ64" s="72">
        <f t="shared" ca="1" si="79"/>
        <v>6.0022430288297391E-4</v>
      </c>
      <c r="AR64" s="72">
        <f t="shared" ca="1" si="80"/>
        <v>-1.2875704414239198E-3</v>
      </c>
      <c r="AS64" s="72">
        <f t="shared" ca="1" si="41"/>
        <v>-2.4366836586658946E-10</v>
      </c>
      <c r="AT64" s="19">
        <f t="shared" ca="1" si="42"/>
        <v>1.6778489221671109E-3</v>
      </c>
      <c r="AU64" s="19">
        <f t="shared" ca="1" si="43"/>
        <v>0.99999859241050637</v>
      </c>
      <c r="AV64" s="19">
        <f t="shared" ca="1" si="44"/>
        <v>1.6778497094083924E-3</v>
      </c>
      <c r="AW64" s="19">
        <f t="shared" ca="1" si="45"/>
        <v>-0.5338790714895969</v>
      </c>
      <c r="AX64" s="19">
        <f t="shared" ca="1" si="46"/>
        <v>1.5338790714895969</v>
      </c>
      <c r="AY64" s="19">
        <f t="shared" ca="1" si="47"/>
        <v>0.60323384088442622</v>
      </c>
      <c r="AZ64" s="72">
        <f t="shared" ca="1" si="81"/>
        <v>1.2850531558711463E-3</v>
      </c>
      <c r="BA64" s="72">
        <f t="shared" ca="1" si="82"/>
        <v>-1.2875701983615859E-3</v>
      </c>
      <c r="BB64" s="72">
        <f t="shared" ca="1" si="50"/>
        <v>2.4306233393188437E-10</v>
      </c>
      <c r="BC64" s="19">
        <f t="shared" ca="1" si="51"/>
        <v>1.6778487924013809E-3</v>
      </c>
      <c r="BD64" s="19">
        <f t="shared" ca="1" si="52"/>
        <v>0.9999985924107242</v>
      </c>
      <c r="BE64" s="19">
        <f t="shared" ca="1" si="53"/>
        <v>1.6778495796424798E-3</v>
      </c>
      <c r="BF64" s="19">
        <f t="shared" ca="1" si="54"/>
        <v>-0.53387901199661081</v>
      </c>
      <c r="BG64" s="19">
        <f t="shared" ca="1" si="55"/>
        <v>1.5338790119966108</v>
      </c>
      <c r="BH64" s="19">
        <f t="shared" ca="1" si="56"/>
        <v>0.60323382549573812</v>
      </c>
      <c r="BI64" s="72">
        <f t="shared" ca="1" si="83"/>
        <v>1.2850531062214574E-3</v>
      </c>
      <c r="BJ64" s="72">
        <f t="shared" ca="1" si="84"/>
        <v>-1.2875701977949163E-3</v>
      </c>
      <c r="BK64" s="72">
        <f t="shared" ca="1" si="59"/>
        <v>5.6666954115214274E-13</v>
      </c>
      <c r="BL64" s="72">
        <f t="shared" ca="1" si="85"/>
        <v>1.0337572604397055E-2</v>
      </c>
      <c r="BM64" s="72">
        <f t="shared" ca="1" si="61"/>
        <v>1.0025794052898851</v>
      </c>
      <c r="BN64" s="72">
        <f t="shared" ca="1" si="62"/>
        <v>2.571114284935277E-3</v>
      </c>
      <c r="BO64" s="72">
        <f t="shared" ca="1" si="63"/>
        <v>2.6015569757913622E-6</v>
      </c>
      <c r="BP64" s="72">
        <f t="shared" ca="1" si="86"/>
        <v>10676.605184673952</v>
      </c>
      <c r="BQ64" s="72">
        <f t="shared" ca="1" si="65"/>
        <v>-2.4489371211848625</v>
      </c>
      <c r="BR64" s="72">
        <f t="shared" ca="1" si="66"/>
        <v>0.69194527062156896</v>
      </c>
      <c r="BS64" s="72">
        <f t="shared" ca="1" si="67"/>
        <v>3.8335379242113623</v>
      </c>
      <c r="BT64" s="72">
        <f t="shared" ca="1" si="68"/>
        <v>219.68623866318956</v>
      </c>
      <c r="BU64" s="72">
        <f t="shared" ca="1" si="70"/>
        <v>39.645543660653495</v>
      </c>
      <c r="BV64" s="72">
        <f t="shared" ca="1" si="69"/>
        <v>219.64554366065352</v>
      </c>
    </row>
    <row r="65" spans="1:74">
      <c r="A65" s="13">
        <f ca="1">'MGRS to'!AO65</f>
        <v>33.604818275439655</v>
      </c>
      <c r="B65" s="13">
        <f ca="1">'MGRS to'!AP65</f>
        <v>-7.5413008926413703</v>
      </c>
      <c r="C65" s="19">
        <f t="shared" ca="1" si="0"/>
        <v>0.5865147234407847</v>
      </c>
      <c r="D65" s="19">
        <f t="shared" ca="1" si="0"/>
        <v>-0.13162053046017932</v>
      </c>
      <c r="E65" s="19">
        <f t="shared" ca="1" si="71"/>
        <v>0.58367192415007974</v>
      </c>
      <c r="F65" s="19">
        <f t="shared" ca="1" si="72"/>
        <v>0.58496761019627863</v>
      </c>
      <c r="G65" s="19">
        <f t="shared" ca="1" si="3"/>
        <v>3.2155830877682867E-3</v>
      </c>
      <c r="H65" s="19">
        <f t="shared" ca="1" si="4"/>
        <v>3.2155830877682867E-3</v>
      </c>
      <c r="I65" s="19">
        <f t="shared" ca="1" si="5"/>
        <v>0</v>
      </c>
      <c r="J65" s="19">
        <f t="shared" ca="1" si="6"/>
        <v>2.9786427681831036E-3</v>
      </c>
      <c r="K65" s="19">
        <f t="shared" ca="1" si="7"/>
        <v>0.99999556383379007</v>
      </c>
      <c r="L65" s="19">
        <f t="shared" ca="1" si="8"/>
        <v>2.9786471727757191E-3</v>
      </c>
      <c r="M65" s="19">
        <f t="shared" ca="1" si="9"/>
        <v>0.75104082976108966</v>
      </c>
      <c r="N65" s="19">
        <f t="shared" ca="1" si="10"/>
        <v>0.24895917023891034</v>
      </c>
      <c r="O65" s="19">
        <f t="shared" ca="1" si="11"/>
        <v>-1.4445626646848031</v>
      </c>
      <c r="P65" s="72">
        <f t="shared" ca="1" si="73"/>
        <v>2.0924725907150039E-4</v>
      </c>
      <c r="Q65" s="72">
        <f t="shared" ca="1" si="74"/>
        <v>3.22307977492133E-3</v>
      </c>
      <c r="R65" s="72">
        <f t="shared" ca="1" si="14"/>
        <v>7.4966871530432987E-6</v>
      </c>
      <c r="S65" s="19">
        <f t="shared" ca="1" si="15"/>
        <v>2.9842743008084514E-3</v>
      </c>
      <c r="T65" s="19">
        <f t="shared" ca="1" si="16"/>
        <v>0.99999554704353444</v>
      </c>
      <c r="U65" s="19">
        <f t="shared" ca="1" si="17"/>
        <v>2.9842787304308555E-3</v>
      </c>
      <c r="V65" s="19">
        <f t="shared" ca="1" si="18"/>
        <v>0.75137120121295575</v>
      </c>
      <c r="W65" s="19">
        <f t="shared" ca="1" si="19"/>
        <v>0.24862879878704425</v>
      </c>
      <c r="X65" s="19">
        <f t="shared" ca="1" si="20"/>
        <v>-1.4478109465797726</v>
      </c>
      <c r="Y65" s="72">
        <f t="shared" ca="1" si="75"/>
        <v>2.0896975887611813E-4</v>
      </c>
      <c r="Z65" s="72">
        <f t="shared" ca="1" si="76"/>
        <v>3.223097252389884E-3</v>
      </c>
      <c r="AA65" s="72">
        <f t="shared" ca="1" si="23"/>
        <v>1.7477468554003006E-8</v>
      </c>
      <c r="AB65" s="19">
        <f t="shared" ca="1" si="24"/>
        <v>2.984287432823223E-3</v>
      </c>
      <c r="AC65" s="19">
        <f t="shared" ca="1" si="25"/>
        <v>0.99999554700434468</v>
      </c>
      <c r="AD65" s="19">
        <f t="shared" ca="1" si="26"/>
        <v>2.9842918625041038E-3</v>
      </c>
      <c r="AE65" s="19">
        <f t="shared" ca="1" si="27"/>
        <v>0.75137196924265592</v>
      </c>
      <c r="AF65" s="19">
        <f t="shared" ca="1" si="28"/>
        <v>0.24862803075734408</v>
      </c>
      <c r="AG65" s="19">
        <f t="shared" ca="1" si="29"/>
        <v>-1.4478185080676118</v>
      </c>
      <c r="AH65" s="72">
        <f t="shared" ca="1" si="77"/>
        <v>2.0896911375812218E-4</v>
      </c>
      <c r="AI65" s="72">
        <f t="shared" ca="1" si="78"/>
        <v>3.2230972931361363E-3</v>
      </c>
      <c r="AJ65" s="72">
        <f t="shared" ca="1" si="32"/>
        <v>4.074625229236184E-11</v>
      </c>
      <c r="AK65" s="19">
        <f t="shared" ca="1" si="33"/>
        <v>2.9842874634386789E-3</v>
      </c>
      <c r="AL65" s="19">
        <f t="shared" ca="1" si="34"/>
        <v>0.99999554700425319</v>
      </c>
      <c r="AM65" s="19">
        <f t="shared" ca="1" si="35"/>
        <v>2.9842918931196963E-3</v>
      </c>
      <c r="AN65" s="19">
        <f t="shared" ca="1" si="36"/>
        <v>0.75137197103319686</v>
      </c>
      <c r="AO65" s="19">
        <f t="shared" ca="1" si="37"/>
        <v>0.43544016114568873</v>
      </c>
      <c r="AP65" s="19">
        <f t="shared" ca="1" si="38"/>
        <v>0.56455983885431127</v>
      </c>
      <c r="AQ65" s="72">
        <f t="shared" ca="1" si="79"/>
        <v>3.6581118993371341E-4</v>
      </c>
      <c r="AR65" s="72">
        <f t="shared" ca="1" si="80"/>
        <v>3.2230999416709336E-3</v>
      </c>
      <c r="AS65" s="72">
        <f t="shared" ca="1" si="41"/>
        <v>2.6485347972941831E-9</v>
      </c>
      <c r="AT65" s="19">
        <f t="shared" ca="1" si="42"/>
        <v>2.9842894534647885E-3</v>
      </c>
      <c r="AU65" s="19">
        <f t="shared" ca="1" si="43"/>
        <v>0.99999554699831439</v>
      </c>
      <c r="AV65" s="19">
        <f t="shared" ca="1" si="44"/>
        <v>2.9842938831546677E-3</v>
      </c>
      <c r="AW65" s="19">
        <f t="shared" ca="1" si="45"/>
        <v>0.75137208741949302</v>
      </c>
      <c r="AX65" s="19">
        <f t="shared" ca="1" si="46"/>
        <v>0.24862791258050698</v>
      </c>
      <c r="AY65" s="19">
        <f t="shared" ca="1" si="47"/>
        <v>-1.4478196715589475</v>
      </c>
      <c r="AZ65" s="72">
        <f t="shared" ca="1" si="81"/>
        <v>2.0896901449372592E-4</v>
      </c>
      <c r="BA65" s="72">
        <f t="shared" ca="1" si="82"/>
        <v>3.2230972994058155E-3</v>
      </c>
      <c r="BB65" s="72">
        <f t="shared" ca="1" si="50"/>
        <v>-2.6422651180739443E-9</v>
      </c>
      <c r="BC65" s="19">
        <f t="shared" ca="1" si="51"/>
        <v>2.9842874681495126E-3</v>
      </c>
      <c r="BD65" s="19">
        <f t="shared" ca="1" si="52"/>
        <v>0.9999955470042392</v>
      </c>
      <c r="BE65" s="19">
        <f t="shared" ca="1" si="53"/>
        <v>2.9842918978305508E-3</v>
      </c>
      <c r="BF65" s="19">
        <f t="shared" ca="1" si="54"/>
        <v>0.75137197130871136</v>
      </c>
      <c r="BG65" s="19">
        <f t="shared" ca="1" si="55"/>
        <v>0.24862802869128864</v>
      </c>
      <c r="BH65" s="19">
        <f t="shared" ca="1" si="56"/>
        <v>-1.447818528408624</v>
      </c>
      <c r="BI65" s="72">
        <f t="shared" ca="1" si="83"/>
        <v>2.0896911202270812E-4</v>
      </c>
      <c r="BJ65" s="72">
        <f t="shared" ca="1" si="84"/>
        <v>3.2230972932457474E-3</v>
      </c>
      <c r="BK65" s="72">
        <f t="shared" ca="1" si="59"/>
        <v>-6.1600681153239911E-12</v>
      </c>
      <c r="BL65" s="72">
        <f t="shared" ca="1" si="85"/>
        <v>1.6756277894035031E-3</v>
      </c>
      <c r="BM65" s="72">
        <f t="shared" ca="1" si="61"/>
        <v>1.0004187754268825</v>
      </c>
      <c r="BN65" s="72">
        <f t="shared" ca="1" si="62"/>
        <v>4.1855632091662058E-4</v>
      </c>
      <c r="BO65" s="72">
        <f t="shared" ca="1" si="63"/>
        <v>-1.8080420577966949E-6</v>
      </c>
      <c r="BP65" s="72">
        <f t="shared" ca="1" si="86"/>
        <v>18989.846855766449</v>
      </c>
      <c r="BQ65" s="72">
        <f t="shared" ca="1" si="65"/>
        <v>1.1189641649920106</v>
      </c>
      <c r="BR65" s="72">
        <f t="shared" ca="1" si="66"/>
        <v>-2.0208505231134053</v>
      </c>
      <c r="BS65" s="72">
        <f t="shared" ca="1" si="67"/>
        <v>1.1207421304763878</v>
      </c>
      <c r="BT65" s="72">
        <f t="shared" ca="1" si="68"/>
        <v>64.111924080422511</v>
      </c>
      <c r="BU65" s="72">
        <f t="shared" ca="1" si="70"/>
        <v>-115.78620600120274</v>
      </c>
      <c r="BV65" s="72">
        <f t="shared" ca="1" si="69"/>
        <v>64.213793998797257</v>
      </c>
    </row>
    <row r="66" spans="1:74">
      <c r="A66" s="13">
        <f ca="1">'MGRS to'!AO66</f>
        <v>33.594895957957192</v>
      </c>
      <c r="B66" s="13">
        <f ca="1">'MGRS to'!AP66</f>
        <v>-7.634339440363588</v>
      </c>
      <c r="C66" s="19">
        <f t="shared" ref="C66:D66" ca="1" si="87">A66*PI()/180</f>
        <v>0.58634154633128754</v>
      </c>
      <c r="D66" s="19">
        <f t="shared" ca="1" si="87"/>
        <v>-0.1332443594492059</v>
      </c>
      <c r="E66" s="19">
        <f t="shared" ca="1" si="71"/>
        <v>0.58496761019627863</v>
      </c>
      <c r="F66" s="19">
        <f t="shared" ca="1" si="72"/>
        <v>0.58479465915227202</v>
      </c>
      <c r="G66" s="19">
        <f t="shared" ca="1" si="3"/>
        <v>-1.6238289890265767E-3</v>
      </c>
      <c r="H66" s="19">
        <f t="shared" ca="1" si="4"/>
        <v>-1.6238289890265767E-3</v>
      </c>
      <c r="I66" s="19">
        <f t="shared" ca="1" si="5"/>
        <v>0</v>
      </c>
      <c r="J66" s="19">
        <f t="shared" ca="1" si="6"/>
        <v>1.3649137832246042E-3</v>
      </c>
      <c r="K66" s="19">
        <f t="shared" ca="1" si="7"/>
        <v>0.9999990685047484</v>
      </c>
      <c r="L66" s="19">
        <f t="shared" ca="1" si="8"/>
        <v>1.3649142070283314E-3</v>
      </c>
      <c r="M66" s="19">
        <f t="shared" ca="1" si="9"/>
        <v>-0.82705700478814193</v>
      </c>
      <c r="N66" s="19">
        <f t="shared" ca="1" si="10"/>
        <v>1.8270570047881418</v>
      </c>
      <c r="O66" s="19">
        <f t="shared" ca="1" si="11"/>
        <v>0.66633163529078177</v>
      </c>
      <c r="P66" s="72">
        <f t="shared" ca="1" si="73"/>
        <v>1.5295427319815306E-3</v>
      </c>
      <c r="Q66" s="72">
        <f t="shared" ca="1" si="74"/>
        <v>-1.6276119144944211E-3</v>
      </c>
      <c r="R66" s="72">
        <f t="shared" ca="1" si="14"/>
        <v>-3.7829254678444207E-6</v>
      </c>
      <c r="S66" s="19">
        <f t="shared" ca="1" si="15"/>
        <v>1.3680425336892587E-3</v>
      </c>
      <c r="T66" s="19">
        <f t="shared" ca="1" si="16"/>
        <v>0.99999906422937523</v>
      </c>
      <c r="U66" s="19">
        <f t="shared" ca="1" si="17"/>
        <v>1.3680429604140904E-3</v>
      </c>
      <c r="V66" s="19">
        <f t="shared" ca="1" si="18"/>
        <v>-0.82708783395855234</v>
      </c>
      <c r="W66" s="19">
        <f t="shared" ca="1" si="19"/>
        <v>1.8270878339585523</v>
      </c>
      <c r="X66" s="19">
        <f t="shared" ca="1" si="20"/>
        <v>0.66633726111702052</v>
      </c>
      <c r="Y66" s="72">
        <f t="shared" ca="1" si="75"/>
        <v>1.5295684222675254E-3</v>
      </c>
      <c r="Z66" s="72">
        <f t="shared" ca="1" si="76"/>
        <v>-1.627620727319822E-3</v>
      </c>
      <c r="AA66" s="72">
        <f t="shared" ca="1" si="23"/>
        <v>-8.812825400862645E-9</v>
      </c>
      <c r="AB66" s="19">
        <f t="shared" ca="1" si="24"/>
        <v>1.3680498226634236E-3</v>
      </c>
      <c r="AC66" s="19">
        <f t="shared" ca="1" si="25"/>
        <v>0.99999906421940354</v>
      </c>
      <c r="AD66" s="19">
        <f t="shared" ca="1" si="26"/>
        <v>1.3680502493950764E-3</v>
      </c>
      <c r="AE66" s="19">
        <f t="shared" ca="1" si="27"/>
        <v>-0.82708790553231726</v>
      </c>
      <c r="AF66" s="19">
        <f t="shared" ca="1" si="28"/>
        <v>1.8270879055323173</v>
      </c>
      <c r="AG66" s="19">
        <f t="shared" ca="1" si="29"/>
        <v>0.66633727417781097</v>
      </c>
      <c r="AH66" s="72">
        <f t="shared" ca="1" si="77"/>
        <v>1.5295684819107247E-3</v>
      </c>
      <c r="AI66" s="72">
        <f t="shared" ca="1" si="78"/>
        <v>-1.6276207478504647E-3</v>
      </c>
      <c r="AJ66" s="72">
        <f t="shared" ca="1" si="32"/>
        <v>-2.0530642724087E-11</v>
      </c>
      <c r="AK66" s="19">
        <f t="shared" ca="1" si="33"/>
        <v>1.3680498396440549E-3</v>
      </c>
      <c r="AL66" s="19">
        <f t="shared" ca="1" si="34"/>
        <v>0.99999906421938034</v>
      </c>
      <c r="AM66" s="19">
        <f t="shared" ca="1" si="35"/>
        <v>1.3680502663757233E-3</v>
      </c>
      <c r="AN66" s="19">
        <f t="shared" ca="1" si="36"/>
        <v>-0.82708790569905599</v>
      </c>
      <c r="AO66" s="19">
        <f t="shared" ca="1" si="37"/>
        <v>0.31592559624634942</v>
      </c>
      <c r="AP66" s="19">
        <f t="shared" ca="1" si="38"/>
        <v>0.68407440375365058</v>
      </c>
      <c r="AQ66" s="72">
        <f t="shared" ca="1" si="79"/>
        <v>2.6548716130459128E-4</v>
      </c>
      <c r="AR66" s="72">
        <f t="shared" ca="1" si="80"/>
        <v>-1.6276223687390968E-3</v>
      </c>
      <c r="AS66" s="72">
        <f t="shared" ca="1" si="41"/>
        <v>-1.6208886320819016E-9</v>
      </c>
      <c r="AT66" s="19">
        <f t="shared" ca="1" si="42"/>
        <v>1.3680511802601914E-3</v>
      </c>
      <c r="AU66" s="19">
        <f t="shared" ca="1" si="43"/>
        <v>0.99999906421754625</v>
      </c>
      <c r="AV66" s="19">
        <f t="shared" ca="1" si="44"/>
        <v>1.3680516069931145E-3</v>
      </c>
      <c r="AW66" s="19">
        <f t="shared" ca="1" si="45"/>
        <v>-0.82708791886305411</v>
      </c>
      <c r="AX66" s="19">
        <f t="shared" ca="1" si="46"/>
        <v>1.8270879188630542</v>
      </c>
      <c r="AY66" s="19">
        <f t="shared" ca="1" si="47"/>
        <v>0.66633727661040554</v>
      </c>
      <c r="AZ66" s="72">
        <f t="shared" ca="1" si="81"/>
        <v>1.5295684930193732E-3</v>
      </c>
      <c r="BA66" s="72">
        <f t="shared" ca="1" si="82"/>
        <v>-1.6276207516743681E-3</v>
      </c>
      <c r="BB66" s="72">
        <f t="shared" ca="1" si="50"/>
        <v>1.6170647286484208E-9</v>
      </c>
      <c r="BC66" s="19">
        <f t="shared" ca="1" si="51"/>
        <v>1.3680498428067607E-3</v>
      </c>
      <c r="BD66" s="19">
        <f t="shared" ca="1" si="52"/>
        <v>0.99999906421937601</v>
      </c>
      <c r="BE66" s="19">
        <f t="shared" ca="1" si="53"/>
        <v>1.3680502695384322E-3</v>
      </c>
      <c r="BF66" s="19">
        <f t="shared" ca="1" si="54"/>
        <v>-0.82708790573010893</v>
      </c>
      <c r="BG66" s="19">
        <f t="shared" ca="1" si="55"/>
        <v>1.8270879057301088</v>
      </c>
      <c r="BH66" s="19">
        <f t="shared" ca="1" si="56"/>
        <v>0.66633727421390399</v>
      </c>
      <c r="BI66" s="72">
        <f t="shared" ca="1" si="83"/>
        <v>1.5295684820755466E-3</v>
      </c>
      <c r="BJ66" s="72">
        <f t="shared" ca="1" si="84"/>
        <v>-1.6276207479072019E-3</v>
      </c>
      <c r="BK66" s="72">
        <f t="shared" ca="1" si="59"/>
        <v>3.7671662664329197E-12</v>
      </c>
      <c r="BL66" s="72">
        <f t="shared" ca="1" si="85"/>
        <v>1.2313652988520385E-2</v>
      </c>
      <c r="BM66" s="72">
        <f t="shared" ca="1" si="61"/>
        <v>1.0030713419966975</v>
      </c>
      <c r="BN66" s="72">
        <f t="shared" ca="1" si="62"/>
        <v>3.0595938606848747E-3</v>
      </c>
      <c r="BO66" s="72">
        <f t="shared" ca="1" si="63"/>
        <v>2.7887099953021329E-6</v>
      </c>
      <c r="BP66" s="72">
        <f t="shared" ca="1" si="86"/>
        <v>8705.2846176730072</v>
      </c>
      <c r="BQ66" s="72">
        <f t="shared" ca="1" si="65"/>
        <v>-1.6976940542409589</v>
      </c>
      <c r="BR66" s="72">
        <f t="shared" ca="1" si="66"/>
        <v>1.4429999893414767</v>
      </c>
      <c r="BS66" s="72">
        <f t="shared" ca="1" si="67"/>
        <v>4.5845926429312698</v>
      </c>
      <c r="BT66" s="72">
        <f t="shared" ca="1" si="68"/>
        <v>262.72929578753917</v>
      </c>
      <c r="BU66" s="72">
        <f t="shared" ca="1" si="70"/>
        <v>82.677809226689391</v>
      </c>
      <c r="BV66" s="72">
        <f t="shared" ca="1" si="69"/>
        <v>262.67780922668942</v>
      </c>
    </row>
    <row r="67" spans="1:74">
      <c r="A67" s="13">
        <f ca="1">'MGRS to'!AO67</f>
        <v>33.552654535379496</v>
      </c>
      <c r="B67" s="13">
        <f ca="1">'MGRS to'!AP67</f>
        <v>-7.7249454445839358</v>
      </c>
      <c r="C67" s="19">
        <f t="shared" ref="C67:D130" ca="1" si="88">A67*PI()/180</f>
        <v>0.58560429442658046</v>
      </c>
      <c r="D67" s="19">
        <f t="shared" ca="1" si="88"/>
        <v>-0.13482573254492683</v>
      </c>
      <c r="E67" s="19">
        <f t="shared" ca="1" si="71"/>
        <v>0.58479465915227202</v>
      </c>
      <c r="F67" s="19">
        <f t="shared" ca="1" si="72"/>
        <v>0.58405837172878472</v>
      </c>
      <c r="G67" s="19">
        <f t="shared" ref="G67" ca="1" si="89">D67-D66</f>
        <v>-1.5813730957209282E-3</v>
      </c>
      <c r="H67" s="19">
        <f t="shared" ref="H67" ca="1" si="90">G67</f>
        <v>-1.5813730957209282E-3</v>
      </c>
      <c r="I67" s="19">
        <f t="shared" ref="I67" ca="1" si="91">H67-G67</f>
        <v>0</v>
      </c>
      <c r="J67" s="19">
        <f t="shared" ref="J67" ca="1" si="92">SQRT((COS($F67)*SIN(H67))^2+(COS($E67)*SIN($F67)-SIN($E67)*COS($F67)*COS(H67))^2)</f>
        <v>1.510510466031931E-3</v>
      </c>
      <c r="K67" s="19">
        <f t="shared" ref="K67" ca="1" si="93">SIN($E67)*SIN($F67)+COS($E67)*COS($F67)*COS(H67)</f>
        <v>0.99999885917841524</v>
      </c>
      <c r="L67" s="19">
        <f t="shared" ref="L67" ca="1" si="94">ATAN2(K67,J67)</f>
        <v>1.5105110404398411E-3</v>
      </c>
      <c r="M67" s="19">
        <f t="shared" ref="M67" ca="1" si="95">COS($E67)*COS($F67)*SIN(H67)/J67</f>
        <v>-0.72823618732406803</v>
      </c>
      <c r="N67" s="19">
        <f t="shared" ref="N67" ca="1" si="96">IF(1-M67^2=0,0.000000000001,1-M67)</f>
        <v>1.7282361873240681</v>
      </c>
      <c r="O67" s="19">
        <f t="shared" ref="O67" ca="1" si="97">K67-2*SIN($E67)*SIN($F67)/N67</f>
        <v>0.64773668954162988</v>
      </c>
      <c r="P67" s="72">
        <f t="shared" ca="1" si="73"/>
        <v>1.4471736706375801E-3</v>
      </c>
      <c r="Q67" s="72">
        <f t="shared" ca="1" si="74"/>
        <v>-1.5850593340814448E-3</v>
      </c>
      <c r="R67" s="72">
        <f t="shared" ref="R67" ca="1" si="98">Q67-H67</f>
        <v>-3.6862383605165781E-6</v>
      </c>
      <c r="S67" s="19">
        <f t="shared" ref="S67" ca="1" si="99">SQRT((COS($F67)*SIN(Q67))^2+(COS($E67)*SIN($F67)-SIN($E67)*COS($F67)*COS(Q67))^2)</f>
        <v>1.5131956572113198E-3</v>
      </c>
      <c r="T67" s="19">
        <f t="shared" ref="T67" ca="1" si="100">SIN($E67)*SIN($F67)+COS($E67)*COS($F67)*COS(Q67)</f>
        <v>0.99999885511879616</v>
      </c>
      <c r="U67" s="19">
        <f t="shared" ref="U67" ca="1" si="101">ATAN2(T67,S67)</f>
        <v>1.5131962346880061E-3</v>
      </c>
      <c r="V67" s="19">
        <f t="shared" ref="V67" ca="1" si="102">COS($E67)*COS($F67)*SIN(Q67)/S67</f>
        <v>-0.72863845131685379</v>
      </c>
      <c r="W67" s="19">
        <f t="shared" ref="W67" ca="1" si="103">IF(1-V67^2=0,0.000000000001,1-V67)</f>
        <v>1.7286384513168538</v>
      </c>
      <c r="X67" s="19">
        <f t="shared" ref="X67" ca="1" si="104">T67-2*SIN($E67)*SIN($F67)/W67</f>
        <v>0.6478186588910585</v>
      </c>
      <c r="Y67" s="72">
        <f t="shared" ca="1" si="75"/>
        <v>1.4475090488968131E-3</v>
      </c>
      <c r="Z67" s="72">
        <f t="shared" ca="1" si="76"/>
        <v>-1.5850679268365627E-3</v>
      </c>
      <c r="AA67" s="72">
        <f t="shared" ref="AA67" ca="1" si="105">Z67-Q67</f>
        <v>-8.5927551179022094E-9</v>
      </c>
      <c r="AB67" s="19">
        <f t="shared" ref="AB67" ca="1" si="106">SQRT((COS($F67)*SIN(Z67))^2+(COS($E67)*SIN($F67)-SIN($E67)*COS($F67)*COS(Z67))^2)</f>
        <v>1.5132019182199168E-3</v>
      </c>
      <c r="AC67" s="19">
        <f t="shared" ref="AC67" ca="1" si="107">SIN($E67)*SIN($F67)+COS($E67)*COS($F67)*COS(Z67)</f>
        <v>0.99999885510932196</v>
      </c>
      <c r="AD67" s="19">
        <f t="shared" ref="AD67" ca="1" si="108">ATAN2(AC67,AB67)</f>
        <v>1.5132024957037714E-3</v>
      </c>
      <c r="AE67" s="19">
        <f t="shared" ref="AE67" ca="1" si="109">COS($E67)*COS($F67)*SIN(Z67)/AB67</f>
        <v>-0.72863938650758053</v>
      </c>
      <c r="AF67" s="19">
        <f t="shared" ref="AF67" ca="1" si="110">IF(1-AE67^2=0,0.000000000001,1-AE67)</f>
        <v>1.7286393865075804</v>
      </c>
      <c r="AG67" s="19">
        <f t="shared" ref="AG67" ca="1" si="111">AC67-2*SIN($E67)*SIN($F67)/AF67</f>
        <v>0.64781884941042223</v>
      </c>
      <c r="AH67" s="72">
        <f t="shared" ca="1" si="77"/>
        <v>1.4475098285895618E-3</v>
      </c>
      <c r="AI67" s="72">
        <f t="shared" ca="1" si="78"/>
        <v>-1.5850679468665861E-3</v>
      </c>
      <c r="AJ67" s="72">
        <f t="shared" ref="AJ67" ca="1" si="112">AI67-Z67</f>
        <v>-2.0030023429803978E-11</v>
      </c>
      <c r="AK67" s="19">
        <f t="shared" ref="AK67" ca="1" si="113">SQRT((COS($F67)*SIN(AI67))^2+(COS($E67)*SIN($F67)-SIN($E67)*COS($F67)*COS(AI67))^2)</f>
        <v>1.5132019328145748E-3</v>
      </c>
      <c r="AL67" s="19">
        <f t="shared" ref="AL67" ca="1" si="114">SIN($E67)*SIN($F67)+COS($E67)*COS($F67)*COS(AI67)</f>
        <v>0.99999885510929987</v>
      </c>
      <c r="AM67" s="19">
        <f t="shared" ref="AM67" ca="1" si="115">ATAN2(AL67,AK67)</f>
        <v>1.513202510298446E-3</v>
      </c>
      <c r="AN67" s="19">
        <f t="shared" ref="AN67" ca="1" si="116">COS($E67)*COS($F67)*SIN(AI67)/AK67</f>
        <v>-0.72863938868752531</v>
      </c>
      <c r="AO67" s="19">
        <f t="shared" ref="AO67" ca="1" si="117">1-AN67^2</f>
        <v>0.46908464125306937</v>
      </c>
      <c r="AP67" s="19">
        <f t="shared" ref="AP67" ca="1" si="118">IF(1-AO67^2=0,0.000000000001,1-AO67)</f>
        <v>0.53091535874693063</v>
      </c>
      <c r="AQ67" s="72">
        <f t="shared" ca="1" si="79"/>
        <v>3.9404249147222267E-4</v>
      </c>
      <c r="AR67" s="72">
        <f t="shared" ca="1" si="80"/>
        <v>-1.5850691506180963E-3</v>
      </c>
      <c r="AS67" s="72">
        <f t="shared" ref="AS67" ca="1" si="119">AR67-AI67</f>
        <v>-1.203751510145748E-9</v>
      </c>
      <c r="AT67" s="19">
        <f t="shared" ref="AT67" ca="1" si="120">SQRT((COS($F67)*SIN(AR67))^2+(COS($E67)*SIN($F67)-SIN($E67)*COS($F67)*COS(AR67))^2)</f>
        <v>1.5132028099144126E-3</v>
      </c>
      <c r="AU67" s="19">
        <f t="shared" ref="AU67" ca="1" si="121">SIN($E67)*SIN($F67)+COS($E67)*COS($F67)*COS(AR67)</f>
        <v>0.9999988551079726</v>
      </c>
      <c r="AV67" s="19">
        <f t="shared" ref="AV67" ca="1" si="122">ATAN2(AU67,AT67)</f>
        <v>1.5132033873992881E-3</v>
      </c>
      <c r="AW67" s="19">
        <f t="shared" ref="AW67" ca="1" si="123">COS($E67)*COS($F67)*SIN(AR67)/AT67</f>
        <v>-0.72863951969663943</v>
      </c>
      <c r="AX67" s="19">
        <f t="shared" ref="AX67" ca="1" si="124">IF(1-AW67^2=0,0.000000000001,1-AW67)</f>
        <v>1.7286395196966393</v>
      </c>
      <c r="AY67" s="19">
        <f t="shared" ref="AY67" ca="1" si="125">AU67-2*SIN($E67)*SIN($F67)/AX67</f>
        <v>0.64781887654400938</v>
      </c>
      <c r="AZ67" s="72">
        <f t="shared" ca="1" si="81"/>
        <v>1.4475099396327319E-3</v>
      </c>
      <c r="BA67" s="72">
        <f t="shared" ca="1" si="82"/>
        <v>-1.5850679497192652E-3</v>
      </c>
      <c r="BB67" s="72">
        <f t="shared" ref="BB67" ca="1" si="126">BA67-AR67</f>
        <v>1.2008988311152519E-9</v>
      </c>
      <c r="BC67" s="19">
        <f t="shared" ref="BC67" ca="1" si="127">SQRT((COS($F67)*SIN(BA67))^2+(COS($E67)*SIN($F67)-SIN($E67)*COS($F67)*COS(BA67))^2)</f>
        <v>1.5132019348931334E-3</v>
      </c>
      <c r="BD67" s="19">
        <f t="shared" ref="BD67" ca="1" si="128">SIN($E67)*SIN($F67)+COS($E67)*COS($F67)*COS(BA67)</f>
        <v>0.99999885510929665</v>
      </c>
      <c r="BE67" s="19">
        <f t="shared" ref="BE67" ca="1" si="129">ATAN2(BD67,BC67)</f>
        <v>1.5132025123770071E-3</v>
      </c>
      <c r="BF67" s="19">
        <f t="shared" ref="BF67" ca="1" si="130">COS($E67)*COS($F67)*SIN(BA67)/BC67</f>
        <v>-0.72863938899800051</v>
      </c>
      <c r="BG67" s="19">
        <f t="shared" ref="BG67" ca="1" si="131">IF(1-BF67^2=0,0.000000000001,1-BF67)</f>
        <v>1.7286393889980005</v>
      </c>
      <c r="BH67" s="19">
        <f t="shared" ref="BH67" ca="1" si="132">BD67-2*SIN($E67)*SIN($F67)/BG67</f>
        <v>0.64781884991777638</v>
      </c>
      <c r="BI67" s="72">
        <f t="shared" ca="1" si="83"/>
        <v>1.4475098306658896E-3</v>
      </c>
      <c r="BJ67" s="72">
        <f t="shared" ca="1" si="84"/>
        <v>-1.5850679469199265E-3</v>
      </c>
      <c r="BK67" s="72">
        <f t="shared" ref="BK67" ca="1" si="133">BJ67-BA67</f>
        <v>2.7993386688546229E-12</v>
      </c>
      <c r="BL67" s="72">
        <f t="shared" ca="1" si="85"/>
        <v>1.1650159530722414E-2</v>
      </c>
      <c r="BM67" s="72">
        <f t="shared" ref="BM67" ca="1" si="134">1+BL67/16384*(4096+BL67*(-768+BL67*(320-175*BL67)))</f>
        <v>1.0029062084029297</v>
      </c>
      <c r="BN67" s="72">
        <f t="shared" ref="BN67" ca="1" si="135">BL67/1024*(256+BL67*(-128+BL67*(74-47*BL67)))</f>
        <v>2.8956875287459091E-3</v>
      </c>
      <c r="BO67" s="72">
        <f t="shared" ref="BO67" ca="1" si="136">BN67*BC67*(BH67+BN67/4*(BD67*(-1+2*BH67^2)-BN67/6*BH67*(-3+4*BC67^2)*(-3+4*BH67^2)))</f>
        <v>2.8380731481104112E-6</v>
      </c>
      <c r="BP67" s="72">
        <f t="shared" ca="1" si="86"/>
        <v>9628.9151880457648</v>
      </c>
      <c r="BQ67" s="72">
        <f t="shared" ref="BQ67" ca="1" si="137">ATAN2(COS(C66)*SIN(C67)-SIN(C66)*COS(C67)*COS(D67-D66),SIN(D67-D66)*COS(C67))</f>
        <v>-2.0805112467465139</v>
      </c>
      <c r="BR67" s="72">
        <f t="shared" ref="BR67" ca="1" si="138">ATAN2(COS(C67)*SIN(C66)-SIN(C67)*COS(C66)*COS(D66-D67),SIN(D66-D67)*COS(C66))</f>
        <v>1.0602068911163309</v>
      </c>
      <c r="BS67" s="72">
        <f t="shared" ref="BS67" ca="1" si="139">BR67+PI()</f>
        <v>4.201799544706124</v>
      </c>
      <c r="BT67" s="72">
        <f t="shared" ref="BT67" ca="1" si="140">MOD(BQ67*180/PI()+360,360)</f>
        <v>240.79548633192371</v>
      </c>
      <c r="BU67" s="72">
        <f t="shared" ca="1" si="70"/>
        <v>60.745380271651776</v>
      </c>
      <c r="BV67" s="72">
        <f t="shared" ref="BV67" ca="1" si="141">MOD(BS67*180/PI()+360,360)</f>
        <v>240.74538027165181</v>
      </c>
    </row>
    <row r="68" spans="1:74">
      <c r="A68" s="13">
        <f ca="1">'MGRS to'!AO68</f>
        <v>33.578139574733434</v>
      </c>
      <c r="B68" s="13">
        <f ca="1">'MGRS to'!AP68</f>
        <v>-7.6044350617204977</v>
      </c>
      <c r="C68" s="19">
        <f t="shared" ca="1" si="88"/>
        <v>0.58604909227330704</v>
      </c>
      <c r="D68" s="19">
        <f t="shared" ca="1" si="88"/>
        <v>-0.13272242958112088</v>
      </c>
      <c r="E68" s="19">
        <f t="shared" ca="1" si="71"/>
        <v>0.58405837172878472</v>
      </c>
      <c r="F68" s="19">
        <f t="shared" ca="1" si="72"/>
        <v>0.58450258728443216</v>
      </c>
      <c r="G68" s="19">
        <f t="shared" ref="G68:G131" ca="1" si="142">D68-D67</f>
        <v>2.1033029638059531E-3</v>
      </c>
      <c r="H68" s="19">
        <f t="shared" ref="H68:H131" ca="1" si="143">G68</f>
        <v>2.1033029638059531E-3</v>
      </c>
      <c r="I68" s="19">
        <f t="shared" ref="I68:I131" ca="1" si="144">H68-G68</f>
        <v>0</v>
      </c>
      <c r="J68" s="19">
        <f t="shared" ref="J68:J131" ca="1" si="145">SQRT((COS($F68)*SIN(H68))^2+(COS($E68)*SIN($F68)-SIN($E68)*COS($F68)*COS(H68))^2)</f>
        <v>1.8097479923295629E-3</v>
      </c>
      <c r="K68" s="19">
        <f t="shared" ref="K68:K131" ca="1" si="146">SIN($E68)*SIN($F68)+COS($E68)*COS($F68)*COS(H68)</f>
        <v>0.99999836240476125</v>
      </c>
      <c r="L68" s="19">
        <f t="shared" ref="L68:L131" ca="1" si="147">ATAN2(K68,J68)</f>
        <v>1.8097489802084419E-3</v>
      </c>
      <c r="M68" s="19">
        <f t="shared" ref="M68:M131" ca="1" si="148">COS($E68)*COS($F68)*SIN(H68)/J68</f>
        <v>0.80859153484488522</v>
      </c>
      <c r="N68" s="19">
        <f t="shared" ref="N68:N131" ca="1" si="149">IF(1-M68^2=0,0.000000000001,1-M68)</f>
        <v>0.19140846515511478</v>
      </c>
      <c r="O68" s="19">
        <f t="shared" ref="O68:O131" ca="1" si="150">K68-2*SIN($E68)*SIN($F68)/N68</f>
        <v>-2.1791903067800069</v>
      </c>
      <c r="P68" s="72">
        <f t="shared" ca="1" si="73"/>
        <v>1.6089978560096001E-4</v>
      </c>
      <c r="Q68" s="72">
        <f t="shared" ca="1" si="74"/>
        <v>2.1082067814577718E-3</v>
      </c>
      <c r="R68" s="72">
        <f t="shared" ref="R68:R131" ca="1" si="151">Q68-H68</f>
        <v>4.90381765181876E-6</v>
      </c>
      <c r="S68" s="19">
        <f t="shared" ref="S68:S131" ca="1" si="152">SQRT((COS($F68)*SIN(Q68))^2+(COS($E68)*SIN($F68)-SIN($E68)*COS($F68)*COS(Q68))^2)</f>
        <v>1.8137134491473484E-3</v>
      </c>
      <c r="T68" s="19">
        <f t="shared" ref="T68:T131" ca="1" si="153">SIN($E68)*SIN($F68)+COS($E68)*COS($F68)*COS(Q68)</f>
        <v>0.9999983552204097</v>
      </c>
      <c r="U68" s="19">
        <f t="shared" ref="U68:U131" ca="1" si="154">ATAN2(T68,S68)</f>
        <v>1.8137144435342904E-3</v>
      </c>
      <c r="V68" s="19">
        <f t="shared" ref="V68:V131" ca="1" si="155">COS($E68)*COS($F68)*SIN(Q68)/S68</f>
        <v>0.80870474475998355</v>
      </c>
      <c r="W68" s="19">
        <f t="shared" ref="W68:W131" ca="1" si="156">IF(1-V68^2=0,0.000000000001,1-V68)</f>
        <v>0.19129525524001645</v>
      </c>
      <c r="X68" s="19">
        <f t="shared" ref="X68:X131" ca="1" si="157">T68-2*SIN($E68)*SIN($F68)/W68</f>
        <v>-2.1810717808040265</v>
      </c>
      <c r="Y68" s="72">
        <f t="shared" ca="1" si="75"/>
        <v>1.6080466591063855E-4</v>
      </c>
      <c r="Z68" s="72">
        <f t="shared" ca="1" si="76"/>
        <v>2.1082182146255793E-3</v>
      </c>
      <c r="AA68" s="72">
        <f t="shared" ref="AA68:AA131" ca="1" si="158">Z68-Q68</f>
        <v>1.1433167807460565E-8</v>
      </c>
      <c r="AB68" s="19">
        <f t="shared" ref="AB68:AB131" ca="1" si="159">SQRT((COS($F68)*SIN(Z68))^2+(COS($E68)*SIN($F68)-SIN($E68)*COS($F68)*COS(Z68))^2)</f>
        <v>1.8137226951907073E-3</v>
      </c>
      <c r="AC68" s="19">
        <f t="shared" ref="AC68:AC131" ca="1" si="160">SIN($E68)*SIN($F68)+COS($E68)*COS($F68)*COS(Z68)</f>
        <v>0.99999835520363978</v>
      </c>
      <c r="AD68" s="19">
        <f t="shared" ref="AD68:AD131" ca="1" si="161">ATAN2(AC68,AB68)</f>
        <v>1.8137236895928576E-3</v>
      </c>
      <c r="AE68" s="19">
        <f t="shared" ref="AE68:AE131" ca="1" si="162">COS($E68)*COS($F68)*SIN(Z68)/AB68</f>
        <v>0.80870500783962473</v>
      </c>
      <c r="AF68" s="19">
        <f t="shared" ref="AF68:AF131" ca="1" si="163">IF(1-AE68^2=0,0.000000000001,1-AE68)</f>
        <v>0.19129499216037527</v>
      </c>
      <c r="AG68" s="19">
        <f t="shared" ref="AG68:AG131" ca="1" si="164">AC68-2*SIN($E68)*SIN($F68)/AF68</f>
        <v>-2.1810761556075091</v>
      </c>
      <c r="AH68" s="72">
        <f t="shared" ca="1" si="77"/>
        <v>1.6080444486938876E-4</v>
      </c>
      <c r="AI68" s="72">
        <f t="shared" ca="1" si="78"/>
        <v>2.1082182412818164E-3</v>
      </c>
      <c r="AJ68" s="72">
        <f t="shared" ref="AJ68:AJ131" ca="1" si="165">AI68-Z68</f>
        <v>2.6656237113453773E-11</v>
      </c>
      <c r="AK68" s="19">
        <f t="shared" ref="AK68:AK131" ca="1" si="166">SQRT((COS($F68)*SIN(AI68))^2+(COS($E68)*SIN($F68)-SIN($E68)*COS($F68)*COS(AI68))^2)</f>
        <v>1.8137227167477107E-3</v>
      </c>
      <c r="AL68" s="19">
        <f t="shared" ref="AL68:AL131" ca="1" si="167">SIN($E68)*SIN($F68)+COS($E68)*COS($F68)*COS(AI68)</f>
        <v>0.9999983552036007</v>
      </c>
      <c r="AM68" s="19">
        <f t="shared" ref="AM68:AM131" ca="1" si="168">ATAN2(AL68,AK68)</f>
        <v>1.8137237111498963E-3</v>
      </c>
      <c r="AN68" s="19">
        <f t="shared" ref="AN68:AN131" ca="1" si="169">COS($E68)*COS($F68)*SIN(AI68)/AK68</f>
        <v>0.80870500845298299</v>
      </c>
      <c r="AO68" s="19">
        <f t="shared" ref="AO68:AO131" ca="1" si="170">1-AN68^2</f>
        <v>0.34599620930306074</v>
      </c>
      <c r="AP68" s="19">
        <f t="shared" ref="AP68:AP131" ca="1" si="171">IF(1-AO68^2=0,0.000000000001,1-AO68)</f>
        <v>0.65400379069693926</v>
      </c>
      <c r="AQ68" s="72">
        <f t="shared" ca="1" si="79"/>
        <v>2.9073498432413388E-4</v>
      </c>
      <c r="AR68" s="72">
        <f t="shared" ca="1" si="80"/>
        <v>2.1082202625112129E-3</v>
      </c>
      <c r="AS68" s="72">
        <f t="shared" ref="AS68:AS131" ca="1" si="172">AR68-AI68</f>
        <v>2.0212293965274353E-9</v>
      </c>
      <c r="AT68" s="19">
        <f t="shared" ref="AT68:AT131" ca="1" si="173">SQRT((COS($F68)*SIN(AR68))^2+(COS($E68)*SIN($F68)-SIN($E68)*COS($F68)*COS(AR68))^2)</f>
        <v>1.813724351323391E-3</v>
      </c>
      <c r="AU68" s="19">
        <f t="shared" ref="AU68:AU131" ca="1" si="174">SIN($E68)*SIN($F68)+COS($E68)*COS($F68)*COS(AR68)</f>
        <v>0.99999835520063618</v>
      </c>
      <c r="AV68" s="19">
        <f t="shared" ref="AV68:AV131" ca="1" si="175">ATAN2(AU68,AT68)</f>
        <v>1.8137253457282648E-3</v>
      </c>
      <c r="AW68" s="19">
        <f t="shared" ref="AW68:AW131" ca="1" si="176">COS($E68)*COS($F68)*SIN(AR68)/AT68</f>
        <v>0.80870505496149148</v>
      </c>
      <c r="AX68" s="19">
        <f t="shared" ref="AX68:AX131" ca="1" si="177">IF(1-AW68^2=0,0.000000000001,1-AW68)</f>
        <v>0.19129494503850852</v>
      </c>
      <c r="AY68" s="19">
        <f t="shared" ref="AY68:AY131" ca="1" si="178">AU68-2*SIN($E68)*SIN($F68)/AX68</f>
        <v>-2.1810769392076392</v>
      </c>
      <c r="AZ68" s="72">
        <f t="shared" ca="1" si="81"/>
        <v>1.6080440527728551E-4</v>
      </c>
      <c r="BA68" s="72">
        <f t="shared" ca="1" si="82"/>
        <v>2.1082182460564272E-3</v>
      </c>
      <c r="BB68" s="72">
        <f t="shared" ref="BB68:BB131" ca="1" si="179">BA68-AR68</f>
        <v>-2.016454785699201E-9</v>
      </c>
      <c r="BC68" s="19">
        <f t="shared" ref="BC68:BC131" ca="1" si="180">SQRT((COS($F68)*SIN(BA68))^2+(COS($E68)*SIN($F68)-SIN($E68)*COS($F68)*COS(BA68))^2)</f>
        <v>1.8137227206089506E-3</v>
      </c>
      <c r="BD68" s="19">
        <f t="shared" ref="BD68:BD131" ca="1" si="181">SIN($E68)*SIN($F68)+COS($E68)*COS($F68)*COS(BA68)</f>
        <v>0.99999835520359381</v>
      </c>
      <c r="BE68" s="19">
        <f t="shared" ref="BE68:BE131" ca="1" si="182">ATAN2(BD68,BC68)</f>
        <v>1.8137237150111422E-3</v>
      </c>
      <c r="BF68" s="19">
        <f t="shared" ref="BF68:BF131" ca="1" si="183">COS($E68)*COS($F68)*SIN(BA68)/BC68</f>
        <v>0.80870500856284933</v>
      </c>
      <c r="BG68" s="19">
        <f t="shared" ref="BG68:BG131" ca="1" si="184">IF(1-BF68^2=0,0.000000000001,1-BF68)</f>
        <v>0.19129499143715067</v>
      </c>
      <c r="BH68" s="19">
        <f t="shared" ref="BH68:BH131" ca="1" si="185">BD68-2*SIN($E68)*SIN($F68)/BG68</f>
        <v>-2.181076167634171</v>
      </c>
      <c r="BI68" s="72">
        <f t="shared" ca="1" si="83"/>
        <v>1.6080444426173072E-4</v>
      </c>
      <c r="BJ68" s="72">
        <f t="shared" ca="1" si="84"/>
        <v>2.1082182413550967E-3</v>
      </c>
      <c r="BK68" s="72">
        <f t="shared" ref="BK68:BK131" ca="1" si="186">BJ68-BA68</f>
        <v>-4.7013304707577142E-12</v>
      </c>
      <c r="BL68" s="72">
        <f t="shared" ca="1" si="85"/>
        <v>1.289231971604438E-3</v>
      </c>
      <c r="BM68" s="72">
        <f t="shared" ref="BM68:BM131" ca="1" si="187">1+BL68/16384*(4096+BL68*(-768+BL68*(320-175*BL68)))</f>
        <v>1.0003222301228925</v>
      </c>
      <c r="BN68" s="72">
        <f t="shared" ref="BN68:BN131" ca="1" si="188">BL68/1024*(256+BL68*(-128+BL68*(74-47*BL68)))</f>
        <v>3.2210038274463706E-4</v>
      </c>
      <c r="BO68" s="72">
        <f t="shared" ref="BO68:BO131" ca="1" si="189">BN68*BC68*(BH68+BN68/4*(BD68*(-1+2*BH68^2)-BN68/6*BH68*(-3+4*BC68^2)*(-3+4*BH68^2)))</f>
        <v>-1.2737861379662626E-6</v>
      </c>
      <c r="BP68" s="72">
        <f t="shared" ca="1" si="86"/>
        <v>11541.207292459467</v>
      </c>
      <c r="BQ68" s="72">
        <f t="shared" ref="BQ68:BQ131" ca="1" si="190">ATAN2(COS(C67)*SIN(C68)-SIN(C67)*COS(C68)*COS(D68-D67),SIN(D68-D67)*COS(C68))</f>
        <v>1.3216679118593848</v>
      </c>
      <c r="BR68" s="72">
        <f t="shared" ref="BR68:BR131" ca="1" si="191">ATAN2(COS(C68)*SIN(C67)-SIN(C68)*COS(C67)*COS(D67-D68),SIN(D67-D68)*COS(C67))</f>
        <v>-1.8187618495561688</v>
      </c>
      <c r="BS68" s="72">
        <f t="shared" ref="BS68:BS131" ca="1" si="192">BR68+PI()</f>
        <v>1.3228308040336243</v>
      </c>
      <c r="BT68" s="72">
        <f t="shared" ref="BT68:BT131" ca="1" si="193">MOD(BQ68*180/PI()+360,360)</f>
        <v>75.725993267411241</v>
      </c>
      <c r="BU68" s="72">
        <f t="shared" ref="BU68:BU131" ca="1" si="194">BR68*180/PI()</f>
        <v>-104.20737791897605</v>
      </c>
      <c r="BV68" s="72">
        <f t="shared" ref="BV68:BV131" ca="1" si="195">MOD(BS68*180/PI()+360,360)</f>
        <v>75.792622081023978</v>
      </c>
    </row>
    <row r="69" spans="1:74">
      <c r="A69" s="13">
        <f ca="1">'MGRS to'!AO69</f>
        <v>33.608443495378573</v>
      </c>
      <c r="B69" s="13">
        <f ca="1">'MGRS to'!AP69</f>
        <v>-7.63286477547042</v>
      </c>
      <c r="C69" s="19">
        <f t="shared" ca="1" si="88"/>
        <v>0.5865779954648277</v>
      </c>
      <c r="D69" s="19">
        <f t="shared" ca="1" si="88"/>
        <v>-0.13321862169145654</v>
      </c>
      <c r="E69" s="19">
        <f t="shared" ca="1" si="71"/>
        <v>0.58450258728443216</v>
      </c>
      <c r="F69" s="19">
        <f t="shared" ca="1" si="72"/>
        <v>0.58503079967118743</v>
      </c>
      <c r="G69" s="19">
        <f t="shared" ca="1" si="142"/>
        <v>-4.9619211033566368E-4</v>
      </c>
      <c r="H69" s="19">
        <f t="shared" ca="1" si="143"/>
        <v>-4.9619211033566368E-4</v>
      </c>
      <c r="I69" s="19">
        <f t="shared" ca="1" si="144"/>
        <v>0</v>
      </c>
      <c r="J69" s="19">
        <f t="shared" ca="1" si="145"/>
        <v>6.7096452878243778E-4</v>
      </c>
      <c r="K69" s="19">
        <f t="shared" ca="1" si="146"/>
        <v>0.99999977490327518</v>
      </c>
      <c r="L69" s="19">
        <f t="shared" ca="1" si="147"/>
        <v>6.7096457912641503E-4</v>
      </c>
      <c r="M69" s="19">
        <f t="shared" ca="1" si="148"/>
        <v>-0.51418169726387097</v>
      </c>
      <c r="N69" s="19">
        <f t="shared" ca="1" si="149"/>
        <v>1.5141816972638709</v>
      </c>
      <c r="O69" s="19">
        <f t="shared" ca="1" si="150"/>
        <v>0.59752589377109877</v>
      </c>
      <c r="P69" s="72">
        <f t="shared" ca="1" si="73"/>
        <v>1.268613954896286E-3</v>
      </c>
      <c r="Q69" s="72">
        <f t="shared" ca="1" si="74"/>
        <v>-4.9734823097527438E-4</v>
      </c>
      <c r="R69" s="72">
        <f t="shared" ca="1" si="151"/>
        <v>-1.1561206396107013E-6</v>
      </c>
      <c r="S69" s="19">
        <f t="shared" ca="1" si="152"/>
        <v>6.7155941354240503E-4</v>
      </c>
      <c r="T69" s="19">
        <f t="shared" ca="1" si="153"/>
        <v>0.9999997745039515</v>
      </c>
      <c r="U69" s="19">
        <f t="shared" ca="1" si="154"/>
        <v>6.7155946402040767E-4</v>
      </c>
      <c r="V69" s="19">
        <f t="shared" ca="1" si="155"/>
        <v>-0.51492319654409535</v>
      </c>
      <c r="W69" s="19">
        <f t="shared" ca="1" si="156"/>
        <v>1.5149231965440952</v>
      </c>
      <c r="X69" s="19">
        <f t="shared" ca="1" si="157"/>
        <v>0.59772288955867725</v>
      </c>
      <c r="Y69" s="72">
        <f t="shared" ca="1" si="75"/>
        <v>1.2692328312554505E-3</v>
      </c>
      <c r="Z69" s="72">
        <f t="shared" ca="1" si="76"/>
        <v>-4.9735092472077643E-4</v>
      </c>
      <c r="AA69" s="72">
        <f t="shared" ca="1" si="158"/>
        <v>-2.6937455020487749E-9</v>
      </c>
      <c r="AB69" s="19">
        <f t="shared" ca="1" si="159"/>
        <v>6.715608006164454E-4</v>
      </c>
      <c r="AC69" s="19">
        <f t="shared" ca="1" si="160"/>
        <v>0.99999977450302002</v>
      </c>
      <c r="AD69" s="19">
        <f t="shared" ca="1" si="161"/>
        <v>6.7156085109476083E-4</v>
      </c>
      <c r="AE69" s="19">
        <f t="shared" ca="1" si="162"/>
        <v>-0.51492492192623418</v>
      </c>
      <c r="AF69" s="19">
        <f t="shared" ca="1" si="163"/>
        <v>1.5149249219262342</v>
      </c>
      <c r="AG69" s="19">
        <f t="shared" ca="1" si="164"/>
        <v>0.59772334771995705</v>
      </c>
      <c r="AH69" s="72">
        <f t="shared" ca="1" si="77"/>
        <v>1.2692342713056845E-3</v>
      </c>
      <c r="AI69" s="72">
        <f t="shared" ca="1" si="78"/>
        <v>-4.9735093099716719E-4</v>
      </c>
      <c r="AJ69" s="72">
        <f t="shared" ca="1" si="165"/>
        <v>-6.2763907569471367E-12</v>
      </c>
      <c r="AK69" s="19">
        <f t="shared" ca="1" si="166"/>
        <v>6.7156080384832056E-4</v>
      </c>
      <c r="AL69" s="19">
        <f t="shared" ca="1" si="167"/>
        <v>0.99999977450301802</v>
      </c>
      <c r="AM69" s="19">
        <f t="shared" ca="1" si="168"/>
        <v>6.7156085432663654E-4</v>
      </c>
      <c r="AN69" s="19">
        <f t="shared" ca="1" si="169"/>
        <v>-0.51492492594633443</v>
      </c>
      <c r="AO69" s="19">
        <f t="shared" ca="1" si="170"/>
        <v>0.73485232063916195</v>
      </c>
      <c r="AP69" s="19">
        <f t="shared" ca="1" si="171"/>
        <v>0.26514767936083805</v>
      </c>
      <c r="AQ69" s="72">
        <f t="shared" ca="1" si="79"/>
        <v>6.1688215316045049E-4</v>
      </c>
      <c r="AR69" s="72">
        <f t="shared" ca="1" si="80"/>
        <v>-4.9735099783457454E-4</v>
      </c>
      <c r="AS69" s="72">
        <f t="shared" ca="1" si="172"/>
        <v>-6.6837407353484424E-11</v>
      </c>
      <c r="AT69" s="19">
        <f t="shared" ca="1" si="173"/>
        <v>6.7156083826454055E-4</v>
      </c>
      <c r="AU69" s="19">
        <f t="shared" ca="1" si="174"/>
        <v>0.99999977450299493</v>
      </c>
      <c r="AV69" s="19">
        <f t="shared" ca="1" si="175"/>
        <v>6.7156088874286432E-4</v>
      </c>
      <c r="AW69" s="19">
        <f t="shared" ca="1" si="176"/>
        <v>-0.51492496875651927</v>
      </c>
      <c r="AX69" s="19">
        <f t="shared" ca="1" si="177"/>
        <v>1.5149249687565192</v>
      </c>
      <c r="AY69" s="19">
        <f t="shared" ca="1" si="178"/>
        <v>0.59772336015534622</v>
      </c>
      <c r="AZ69" s="72">
        <f t="shared" ca="1" si="81"/>
        <v>1.269234310391497E-3</v>
      </c>
      <c r="BA69" s="72">
        <f t="shared" ca="1" si="82"/>
        <v>-4.9735093116752126E-4</v>
      </c>
      <c r="BB69" s="72">
        <f t="shared" ca="1" si="179"/>
        <v>6.6667053279755029E-11</v>
      </c>
      <c r="BC69" s="19">
        <f t="shared" ca="1" si="180"/>
        <v>6.7156080393605301E-4</v>
      </c>
      <c r="BD69" s="19">
        <f t="shared" ca="1" si="181"/>
        <v>0.9999997745030178</v>
      </c>
      <c r="BE69" s="19">
        <f t="shared" ca="1" si="182"/>
        <v>6.715608544143692E-4</v>
      </c>
      <c r="BF69" s="19">
        <f t="shared" ca="1" si="183"/>
        <v>-0.51492492605543838</v>
      </c>
      <c r="BG69" s="19">
        <f t="shared" ca="1" si="184"/>
        <v>1.5149249260554383</v>
      </c>
      <c r="BH69" s="19">
        <f t="shared" ca="1" si="185"/>
        <v>0.59772334881643252</v>
      </c>
      <c r="BI69" s="72">
        <f t="shared" ca="1" si="83"/>
        <v>1.2692342747520292E-3</v>
      </c>
      <c r="BJ69" s="72">
        <f t="shared" ca="1" si="84"/>
        <v>-4.9735093101218794E-4</v>
      </c>
      <c r="BK69" s="72">
        <f t="shared" ca="1" si="186"/>
        <v>1.5533331999134647E-13</v>
      </c>
      <c r="BL69" s="72">
        <f t="shared" ca="1" si="85"/>
        <v>1.0209831603943698E-2</v>
      </c>
      <c r="BM69" s="72">
        <f t="shared" ca="1" si="187"/>
        <v>1.002547592290632</v>
      </c>
      <c r="BN69" s="72">
        <f t="shared" ca="1" si="188"/>
        <v>2.5395042304059861E-3</v>
      </c>
      <c r="BO69" s="72">
        <f t="shared" ca="1" si="189"/>
        <v>1.0190658667126708E-6</v>
      </c>
      <c r="BP69" s="72">
        <f t="shared" ca="1" si="86"/>
        <v>4273.3270969328023</v>
      </c>
      <c r="BQ69" s="72">
        <f t="shared" ca="1" si="190"/>
        <v>-0.66320130493673835</v>
      </c>
      <c r="BR69" s="72">
        <f t="shared" ca="1" si="191"/>
        <v>2.4781168085105971</v>
      </c>
      <c r="BS69" s="72">
        <f t="shared" ca="1" si="192"/>
        <v>5.6197094621003902</v>
      </c>
      <c r="BT69" s="72">
        <f t="shared" ca="1" si="193"/>
        <v>322.00136425955617</v>
      </c>
      <c r="BU69" s="72">
        <f t="shared" ca="1" si="194"/>
        <v>141.98563426808641</v>
      </c>
      <c r="BV69" s="72">
        <f t="shared" ca="1" si="195"/>
        <v>321.98563426808641</v>
      </c>
    </row>
    <row r="70" spans="1:74">
      <c r="A70" s="13">
        <f ca="1">'MGRS to'!AO70</f>
        <v>33.605486771674038</v>
      </c>
      <c r="B70" s="13">
        <f ca="1">'MGRS to'!AP70</f>
        <v>-7.6305403245168968</v>
      </c>
      <c r="C70" s="19">
        <f t="shared" ca="1" si="88"/>
        <v>0.5865263909011118</v>
      </c>
      <c r="D70" s="19">
        <f t="shared" ca="1" si="88"/>
        <v>-0.13317805236901645</v>
      </c>
      <c r="E70" s="19">
        <f t="shared" ca="1" si="71"/>
        <v>0.58503079967118743</v>
      </c>
      <c r="F70" s="19">
        <f t="shared" ca="1" si="72"/>
        <v>0.5849792624325566</v>
      </c>
      <c r="G70" s="19">
        <f t="shared" ca="1" si="142"/>
        <v>4.0569322440092703E-5</v>
      </c>
      <c r="H70" s="19">
        <f t="shared" ca="1" si="143"/>
        <v>4.0569322440092703E-5</v>
      </c>
      <c r="I70" s="19">
        <f t="shared" ca="1" si="144"/>
        <v>0</v>
      </c>
      <c r="J70" s="19">
        <f t="shared" ca="1" si="145"/>
        <v>6.1644819400933168E-5</v>
      </c>
      <c r="K70" s="19">
        <f t="shared" ca="1" si="146"/>
        <v>0.9999999980999581</v>
      </c>
      <c r="L70" s="19">
        <f t="shared" ca="1" si="147"/>
        <v>6.1644819439975749E-5</v>
      </c>
      <c r="M70" s="19">
        <f t="shared" ca="1" si="148"/>
        <v>0.45743613605443595</v>
      </c>
      <c r="N70" s="19">
        <f t="shared" ca="1" si="149"/>
        <v>0.54256386394556411</v>
      </c>
      <c r="O70" s="19">
        <f t="shared" ca="1" si="150"/>
        <v>-0.12402911551734896</v>
      </c>
      <c r="P70" s="72">
        <f t="shared" ca="1" si="73"/>
        <v>4.5568279307437012E-4</v>
      </c>
      <c r="Q70" s="72">
        <f t="shared" ca="1" si="74"/>
        <v>4.0663818451858749E-5</v>
      </c>
      <c r="R70" s="72">
        <f t="shared" ca="1" si="151"/>
        <v>9.4496011766046157E-8</v>
      </c>
      <c r="S70" s="19">
        <f t="shared" ca="1" si="152"/>
        <v>6.1688080453391029E-5</v>
      </c>
      <c r="T70" s="19">
        <f t="shared" ca="1" si="153"/>
        <v>0.99999999809729023</v>
      </c>
      <c r="U70" s="19">
        <f t="shared" ca="1" si="154"/>
        <v>6.1688080492515861E-5</v>
      </c>
      <c r="V70" s="19">
        <f t="shared" ca="1" si="155"/>
        <v>0.45818007699225294</v>
      </c>
      <c r="W70" s="19">
        <f t="shared" ca="1" si="156"/>
        <v>0.54181992300774706</v>
      </c>
      <c r="X70" s="19">
        <f t="shared" ca="1" si="157"/>
        <v>-0.1255724535137106</v>
      </c>
      <c r="Y70" s="72">
        <f t="shared" ca="1" si="75"/>
        <v>4.5505882943337419E-4</v>
      </c>
      <c r="Z70" s="72">
        <f t="shared" ca="1" si="76"/>
        <v>4.0664038556441496E-5</v>
      </c>
      <c r="AA70" s="72">
        <f t="shared" ca="1" si="158"/>
        <v>2.2010458274648306E-10</v>
      </c>
      <c r="AB70" s="19">
        <f t="shared" ca="1" si="159"/>
        <v>6.1688181301126804E-5</v>
      </c>
      <c r="AC70" s="19">
        <f t="shared" ca="1" si="160"/>
        <v>0.99999999809728424</v>
      </c>
      <c r="AD70" s="19">
        <f t="shared" ca="1" si="161"/>
        <v>6.1688181340251825E-5</v>
      </c>
      <c r="AE70" s="19">
        <f t="shared" ca="1" si="162"/>
        <v>0.45818180798727892</v>
      </c>
      <c r="AF70" s="19">
        <f t="shared" ca="1" si="163"/>
        <v>0.54181819201272108</v>
      </c>
      <c r="AG70" s="19">
        <f t="shared" ca="1" si="164"/>
        <v>-0.12557604948067347</v>
      </c>
      <c r="AH70" s="72">
        <f t="shared" ca="1" si="77"/>
        <v>4.5505737759771365E-4</v>
      </c>
      <c r="AI70" s="72">
        <f t="shared" ca="1" si="78"/>
        <v>4.066403906911951E-5</v>
      </c>
      <c r="AJ70" s="72">
        <f t="shared" ca="1" si="165"/>
        <v>5.1267801446210418E-13</v>
      </c>
      <c r="AK70" s="19">
        <f t="shared" ca="1" si="166"/>
        <v>6.168818153603456E-5</v>
      </c>
      <c r="AL70" s="19">
        <f t="shared" ca="1" si="167"/>
        <v>0.99999999809728402</v>
      </c>
      <c r="AM70" s="19">
        <f t="shared" ca="1" si="168"/>
        <v>6.1688181575159594E-5</v>
      </c>
      <c r="AN70" s="19">
        <f t="shared" ca="1" si="169"/>
        <v>0.45818181201912528</v>
      </c>
      <c r="AO70" s="19">
        <f t="shared" ca="1" si="170"/>
        <v>0.79006942713487094</v>
      </c>
      <c r="AP70" s="19">
        <f t="shared" ca="1" si="171"/>
        <v>0.20993057286512906</v>
      </c>
      <c r="AQ70" s="72">
        <f t="shared" ca="1" si="79"/>
        <v>6.631429812338557E-4</v>
      </c>
      <c r="AR70" s="72">
        <f t="shared" ca="1" si="80"/>
        <v>4.0664037948140523E-5</v>
      </c>
      <c r="AS70" s="72">
        <f t="shared" ca="1" si="172"/>
        <v>-1.1209789878025705E-12</v>
      </c>
      <c r="AT70" s="19">
        <f t="shared" ca="1" si="173"/>
        <v>6.1688181022404853E-5</v>
      </c>
      <c r="AU70" s="19">
        <f t="shared" ca="1" si="174"/>
        <v>0.99999999809728424</v>
      </c>
      <c r="AV70" s="19">
        <f t="shared" ca="1" si="175"/>
        <v>6.1688181061529874E-5</v>
      </c>
      <c r="AW70" s="19">
        <f t="shared" ca="1" si="176"/>
        <v>0.45818180320342633</v>
      </c>
      <c r="AX70" s="19">
        <f t="shared" ca="1" si="177"/>
        <v>0.54181819679657361</v>
      </c>
      <c r="AY70" s="19">
        <f t="shared" ca="1" si="178"/>
        <v>-0.12557603954267238</v>
      </c>
      <c r="AZ70" s="72">
        <f t="shared" ca="1" si="81"/>
        <v>4.5505738161006926E-4</v>
      </c>
      <c r="BA70" s="72">
        <f t="shared" ca="1" si="82"/>
        <v>4.0664039067702628E-5</v>
      </c>
      <c r="BB70" s="72">
        <f t="shared" ca="1" si="179"/>
        <v>1.1195621049697214E-12</v>
      </c>
      <c r="BC70" s="19">
        <f t="shared" ca="1" si="180"/>
        <v>6.1688181535385339E-5</v>
      </c>
      <c r="BD70" s="19">
        <f t="shared" ca="1" si="181"/>
        <v>0.99999999809728402</v>
      </c>
      <c r="BE70" s="19">
        <f t="shared" ca="1" si="182"/>
        <v>6.1688181574510374E-5</v>
      </c>
      <c r="BF70" s="19">
        <f t="shared" ca="1" si="183"/>
        <v>0.45818181200798258</v>
      </c>
      <c r="BG70" s="19">
        <f t="shared" ca="1" si="184"/>
        <v>0.54181818799201742</v>
      </c>
      <c r="BH70" s="19">
        <f t="shared" ca="1" si="185"/>
        <v>-0.12557605783330539</v>
      </c>
      <c r="BI70" s="72">
        <f t="shared" ca="1" si="83"/>
        <v>4.5505737422543295E-4</v>
      </c>
      <c r="BJ70" s="72">
        <f t="shared" ca="1" si="84"/>
        <v>4.0664039070310364E-5</v>
      </c>
      <c r="BK70" s="72">
        <f t="shared" ca="1" si="186"/>
        <v>2.6077366177892913E-15</v>
      </c>
      <c r="BL70" s="72">
        <f t="shared" ca="1" si="85"/>
        <v>3.6515819128782167E-3</v>
      </c>
      <c r="BM70" s="72">
        <f t="shared" ca="1" si="187"/>
        <v>1.0009122713936889</v>
      </c>
      <c r="BN70" s="72">
        <f t="shared" ca="1" si="188"/>
        <v>9.1123223239120892E-4</v>
      </c>
      <c r="BO70" s="72">
        <f t="shared" ca="1" si="189"/>
        <v>-7.0713135157016788E-9</v>
      </c>
      <c r="BP70" s="72">
        <f t="shared" ca="1" si="86"/>
        <v>392.53921748418492</v>
      </c>
      <c r="BQ70" s="72">
        <f t="shared" ca="1" si="190"/>
        <v>2.5618711002150563</v>
      </c>
      <c r="BR70" s="72">
        <f t="shared" ca="1" si="191"/>
        <v>-0.57969909854691426</v>
      </c>
      <c r="BS70" s="72">
        <f t="shared" ca="1" si="192"/>
        <v>2.5618935550428787</v>
      </c>
      <c r="BT70" s="72">
        <f t="shared" ca="1" si="193"/>
        <v>146.78440169885948</v>
      </c>
      <c r="BU70" s="72">
        <f t="shared" ca="1" si="194"/>
        <v>-33.214311734276585</v>
      </c>
      <c r="BV70" s="72">
        <f t="shared" ca="1" si="195"/>
        <v>146.78568826572337</v>
      </c>
    </row>
    <row r="71" spans="1:74">
      <c r="A71" s="13">
        <f ca="1">'MGRS to'!AO71</f>
        <v>33.569288573612788</v>
      </c>
      <c r="B71" s="13">
        <f ca="1">'MGRS to'!AP71</f>
        <v>-7.6282895837822169</v>
      </c>
      <c r="C71" s="19">
        <f t="shared" ca="1" si="88"/>
        <v>0.58589461316165392</v>
      </c>
      <c r="D71" s="19">
        <f t="shared" ca="1" si="88"/>
        <v>-0.13313876953258752</v>
      </c>
      <c r="E71" s="19">
        <f t="shared" ca="1" si="71"/>
        <v>0.5849792624325566</v>
      </c>
      <c r="F71" s="19">
        <f t="shared" ca="1" si="72"/>
        <v>0.58434831026512324</v>
      </c>
      <c r="G71" s="19">
        <f t="shared" ca="1" si="142"/>
        <v>3.9282836428927714E-5</v>
      </c>
      <c r="H71" s="19">
        <f t="shared" ca="1" si="143"/>
        <v>3.9282836428927714E-5</v>
      </c>
      <c r="I71" s="19">
        <f t="shared" ca="1" si="144"/>
        <v>0</v>
      </c>
      <c r="J71" s="19">
        <f t="shared" ca="1" si="145"/>
        <v>6.3180191692432475E-4</v>
      </c>
      <c r="K71" s="19">
        <f t="shared" ca="1" si="146"/>
        <v>0.99999980041314895</v>
      </c>
      <c r="L71" s="19">
        <f t="shared" ca="1" si="147"/>
        <v>6.3180195895744652E-4</v>
      </c>
      <c r="M71" s="19">
        <f t="shared" ca="1" si="148"/>
        <v>4.3236186811890009E-2</v>
      </c>
      <c r="N71" s="19">
        <f t="shared" ca="1" si="149"/>
        <v>0.95676381318810999</v>
      </c>
      <c r="O71" s="19">
        <f t="shared" ca="1" si="150"/>
        <v>0.36323965265766356</v>
      </c>
      <c r="P71" s="72">
        <f t="shared" ca="1" si="73"/>
        <v>8.0272137675380497E-4</v>
      </c>
      <c r="Q71" s="72">
        <f t="shared" ca="1" si="74"/>
        <v>3.937437732541138E-5</v>
      </c>
      <c r="R71" s="72">
        <f t="shared" ca="1" si="151"/>
        <v>9.1540896483665983E-8</v>
      </c>
      <c r="S71" s="19">
        <f t="shared" ca="1" si="152"/>
        <v>6.3180587940185932E-4</v>
      </c>
      <c r="T71" s="19">
        <f t="shared" ca="1" si="153"/>
        <v>0.9999998004106454</v>
      </c>
      <c r="U71" s="19">
        <f t="shared" ca="1" si="154"/>
        <v>6.3180592143577191E-4</v>
      </c>
      <c r="V71" s="19">
        <f t="shared" ca="1" si="155"/>
        <v>4.3336668416102703E-2</v>
      </c>
      <c r="W71" s="19">
        <f t="shared" ca="1" si="156"/>
        <v>0.95666333158389727</v>
      </c>
      <c r="X71" s="19">
        <f t="shared" ca="1" si="157"/>
        <v>0.36317277157063121</v>
      </c>
      <c r="Y71" s="72">
        <f t="shared" ca="1" si="75"/>
        <v>8.0263727566344404E-4</v>
      </c>
      <c r="Z71" s="72">
        <f t="shared" ca="1" si="76"/>
        <v>3.9374590643393969E-5</v>
      </c>
      <c r="AA71" s="72">
        <f t="shared" ca="1" si="158"/>
        <v>2.1331798258822409E-10</v>
      </c>
      <c r="AB71" s="19">
        <f t="shared" ca="1" si="159"/>
        <v>6.3180588864641127E-4</v>
      </c>
      <c r="AC71" s="19">
        <f t="shared" ca="1" si="160"/>
        <v>0.99999980041063963</v>
      </c>
      <c r="AD71" s="19">
        <f t="shared" ca="1" si="161"/>
        <v>6.3180593068032571E-4</v>
      </c>
      <c r="AE71" s="19">
        <f t="shared" ca="1" si="162"/>
        <v>4.3336902566427714E-2</v>
      </c>
      <c r="AF71" s="19">
        <f t="shared" ca="1" si="163"/>
        <v>0.95666309743357225</v>
      </c>
      <c r="AG71" s="19">
        <f t="shared" ca="1" si="164"/>
        <v>0.36317261570252912</v>
      </c>
      <c r="AH71" s="72">
        <f t="shared" ca="1" si="77"/>
        <v>8.0263707968426172E-4</v>
      </c>
      <c r="AI71" s="72">
        <f t="shared" ca="1" si="78"/>
        <v>3.9374591140489402E-5</v>
      </c>
      <c r="AJ71" s="72">
        <f t="shared" ca="1" si="165"/>
        <v>4.9709543393453709E-13</v>
      </c>
      <c r="AK71" s="19">
        <f t="shared" ca="1" si="166"/>
        <v>6.3180588866790731E-4</v>
      </c>
      <c r="AL71" s="19">
        <f t="shared" ca="1" si="167"/>
        <v>0.99999980041063963</v>
      </c>
      <c r="AM71" s="19">
        <f t="shared" ca="1" si="168"/>
        <v>6.3180593070182175E-4</v>
      </c>
      <c r="AN71" s="19">
        <f t="shared" ca="1" si="169"/>
        <v>4.3336903112071994E-2</v>
      </c>
      <c r="AO71" s="19">
        <f t="shared" ca="1" si="170"/>
        <v>0.99812191282865492</v>
      </c>
      <c r="AP71" s="19">
        <f t="shared" ca="1" si="171"/>
        <v>1.8780871713450775E-3</v>
      </c>
      <c r="AQ71" s="72">
        <f t="shared" ca="1" si="79"/>
        <v>8.373336638145077E-4</v>
      </c>
      <c r="AR71" s="72">
        <f t="shared" ca="1" si="80"/>
        <v>3.9374561314467474E-5</v>
      </c>
      <c r="AS71" s="72">
        <f t="shared" ca="1" si="172"/>
        <v>-2.9826021928397624E-11</v>
      </c>
      <c r="AT71" s="19">
        <f t="shared" ca="1" si="173"/>
        <v>6.3180588737541028E-4</v>
      </c>
      <c r="AU71" s="19">
        <f t="shared" ca="1" si="174"/>
        <v>0.99999980041064052</v>
      </c>
      <c r="AV71" s="19">
        <f t="shared" ca="1" si="175"/>
        <v>6.3180592940932439E-4</v>
      </c>
      <c r="AW71" s="19">
        <f t="shared" ca="1" si="176"/>
        <v>4.3336870373277041E-2</v>
      </c>
      <c r="AX71" s="19">
        <f t="shared" ca="1" si="177"/>
        <v>0.95666312962672295</v>
      </c>
      <c r="AY71" s="19">
        <f t="shared" ca="1" si="178"/>
        <v>0.36317263713272097</v>
      </c>
      <c r="AZ71" s="72">
        <f t="shared" ca="1" si="81"/>
        <v>8.0263710662929093E-4</v>
      </c>
      <c r="BA71" s="72">
        <f t="shared" ca="1" si="82"/>
        <v>3.937459107214413E-5</v>
      </c>
      <c r="BB71" s="72">
        <f t="shared" ca="1" si="179"/>
        <v>2.9757676655922313E-11</v>
      </c>
      <c r="BC71" s="19">
        <f t="shared" ca="1" si="180"/>
        <v>6.318058886649443E-4</v>
      </c>
      <c r="BD71" s="19">
        <f t="shared" ca="1" si="181"/>
        <v>0.99999980041063963</v>
      </c>
      <c r="BE71" s="19">
        <f t="shared" ca="1" si="182"/>
        <v>6.3180593069885873E-4</v>
      </c>
      <c r="BF71" s="19">
        <f t="shared" ca="1" si="183"/>
        <v>4.3336903037052302E-2</v>
      </c>
      <c r="BG71" s="19">
        <f t="shared" ca="1" si="184"/>
        <v>0.95666309696294771</v>
      </c>
      <c r="BH71" s="19">
        <f t="shared" ca="1" si="185"/>
        <v>0.36317261538924595</v>
      </c>
      <c r="BI71" s="72">
        <f t="shared" ca="1" si="83"/>
        <v>8.0263707929035838E-4</v>
      </c>
      <c r="BJ71" s="72">
        <f t="shared" ca="1" si="84"/>
        <v>3.9374591141488515E-5</v>
      </c>
      <c r="BK71" s="72">
        <f t="shared" ca="1" si="186"/>
        <v>6.9344385106046708E-14</v>
      </c>
      <c r="BL71" s="72">
        <f t="shared" ca="1" si="85"/>
        <v>6.4474278254376847E-3</v>
      </c>
      <c r="BM71" s="72">
        <f t="shared" ca="1" si="187"/>
        <v>1.0016099136104388</v>
      </c>
      <c r="BN71" s="72">
        <f t="shared" ca="1" si="188"/>
        <v>1.6066800796388275E-3</v>
      </c>
      <c r="BO71" s="72">
        <f t="shared" ca="1" si="189"/>
        <v>3.6835965390555266E-7</v>
      </c>
      <c r="BP71" s="72">
        <f t="shared" ca="1" si="86"/>
        <v>4020.3542607910485</v>
      </c>
      <c r="BQ71" s="72">
        <f t="shared" ca="1" si="190"/>
        <v>3.0898308743957501</v>
      </c>
      <c r="BR71" s="72">
        <f t="shared" ca="1" si="191"/>
        <v>-5.1740047606210218E-2</v>
      </c>
      <c r="BS71" s="72">
        <f t="shared" ca="1" si="192"/>
        <v>3.0898526059835829</v>
      </c>
      <c r="BT71" s="72">
        <f t="shared" ca="1" si="193"/>
        <v>177.03426851209326</v>
      </c>
      <c r="BU71" s="72">
        <f t="shared" ca="1" si="194"/>
        <v>-2.9644863596418034</v>
      </c>
      <c r="BV71" s="72">
        <f t="shared" ca="1" si="195"/>
        <v>177.0355136403582</v>
      </c>
    </row>
    <row r="72" spans="1:74">
      <c r="A72" s="13">
        <f ca="1">'MGRS to'!AO72</f>
        <v>33.564419718201357</v>
      </c>
      <c r="B72" s="13">
        <f ca="1">'MGRS to'!AP72</f>
        <v>-7.5347522510697829</v>
      </c>
      <c r="C72" s="19">
        <f t="shared" ca="1" si="88"/>
        <v>0.58580963560392096</v>
      </c>
      <c r="D72" s="19">
        <f t="shared" ca="1" si="88"/>
        <v>-0.13150623510322215</v>
      </c>
      <c r="E72" s="19">
        <f t="shared" ca="1" si="71"/>
        <v>0.58434831026512324</v>
      </c>
      <c r="F72" s="19">
        <f t="shared" ca="1" si="72"/>
        <v>0.5842634439393628</v>
      </c>
      <c r="G72" s="19">
        <f t="shared" ca="1" si="142"/>
        <v>1.6325344293653676E-3</v>
      </c>
      <c r="H72" s="19">
        <f t="shared" ca="1" si="143"/>
        <v>1.6325344293653676E-3</v>
      </c>
      <c r="I72" s="19">
        <f t="shared" ca="1" si="144"/>
        <v>0</v>
      </c>
      <c r="J72" s="19">
        <f t="shared" ca="1" si="145"/>
        <v>1.3643306815624863E-3</v>
      </c>
      <c r="K72" s="19">
        <f t="shared" ca="1" si="146"/>
        <v>0.99999906930046256</v>
      </c>
      <c r="L72" s="19">
        <f t="shared" ca="1" si="147"/>
        <v>1.3643311048232888E-3</v>
      </c>
      <c r="M72" s="19">
        <f t="shared" ca="1" si="148"/>
        <v>0.83247985239411382</v>
      </c>
      <c r="N72" s="19">
        <f t="shared" ca="1" si="149"/>
        <v>0.16752014760588618</v>
      </c>
      <c r="O72" s="19">
        <f t="shared" ca="1" si="150"/>
        <v>-2.632820439324651</v>
      </c>
      <c r="P72" s="72">
        <f t="shared" ca="1" si="73"/>
        <v>1.4082747225059922E-4</v>
      </c>
      <c r="Q72" s="72">
        <f t="shared" ca="1" si="74"/>
        <v>1.6363405300068544E-3</v>
      </c>
      <c r="R72" s="72">
        <f t="shared" ca="1" si="151"/>
        <v>3.8061006414867593E-6</v>
      </c>
      <c r="S72" s="19">
        <f t="shared" ca="1" si="152"/>
        <v>1.3674991949644011E-3</v>
      </c>
      <c r="T72" s="19">
        <f t="shared" ca="1" si="153"/>
        <v>0.99999906497253876</v>
      </c>
      <c r="U72" s="19">
        <f t="shared" ca="1" si="154"/>
        <v>1.3674996211809939E-3</v>
      </c>
      <c r="V72" s="19">
        <f t="shared" ca="1" si="155"/>
        <v>0.83248733562491328</v>
      </c>
      <c r="W72" s="19">
        <f t="shared" ca="1" si="156"/>
        <v>0.16751266437508672</v>
      </c>
      <c r="X72" s="19">
        <f t="shared" ca="1" si="157"/>
        <v>-2.6329827312440073</v>
      </c>
      <c r="Y72" s="72">
        <f t="shared" ca="1" si="75"/>
        <v>1.4082118404060877E-4</v>
      </c>
      <c r="Z72" s="72">
        <f t="shared" ca="1" si="76"/>
        <v>1.6363494035704759E-3</v>
      </c>
      <c r="AA72" s="72">
        <f t="shared" ca="1" si="158"/>
        <v>8.8735636215222374E-9</v>
      </c>
      <c r="AB72" s="19">
        <f t="shared" ca="1" si="159"/>
        <v>1.367506582086907E-3</v>
      </c>
      <c r="AC72" s="19">
        <f t="shared" ca="1" si="160"/>
        <v>0.99999906496243685</v>
      </c>
      <c r="AD72" s="19">
        <f t="shared" ca="1" si="161"/>
        <v>1.3675070083104071E-3</v>
      </c>
      <c r="AE72" s="19">
        <f t="shared" ca="1" si="162"/>
        <v>0.83248735301060128</v>
      </c>
      <c r="AF72" s="19">
        <f t="shared" ca="1" si="163"/>
        <v>0.16751264698939872</v>
      </c>
      <c r="AG72" s="19">
        <f t="shared" ca="1" si="164"/>
        <v>-2.6329831083115378</v>
      </c>
      <c r="AH72" s="72">
        <f t="shared" ca="1" si="77"/>
        <v>1.4082116943129602E-4</v>
      </c>
      <c r="AI72" s="72">
        <f t="shared" ca="1" si="78"/>
        <v>1.6363494242583501E-3</v>
      </c>
      <c r="AJ72" s="72">
        <f t="shared" ca="1" si="165"/>
        <v>2.0687874156821717E-11</v>
      </c>
      <c r="AK72" s="19">
        <f t="shared" ca="1" si="166"/>
        <v>1.3675065993092831E-3</v>
      </c>
      <c r="AL72" s="19">
        <f t="shared" ca="1" si="167"/>
        <v>0.99999906496241331</v>
      </c>
      <c r="AM72" s="19">
        <f t="shared" ca="1" si="168"/>
        <v>1.3675070255327994E-3</v>
      </c>
      <c r="AN72" s="19">
        <f t="shared" ca="1" si="169"/>
        <v>0.83248735305113486</v>
      </c>
      <c r="AO72" s="19">
        <f t="shared" ca="1" si="170"/>
        <v>0.30696480700991513</v>
      </c>
      <c r="AP72" s="19">
        <f t="shared" ca="1" si="171"/>
        <v>0.69303519299008487</v>
      </c>
      <c r="AQ72" s="72">
        <f t="shared" ca="1" si="79"/>
        <v>2.5796278565912715E-4</v>
      </c>
      <c r="AR72" s="72">
        <f t="shared" ca="1" si="80"/>
        <v>1.6363510750100657E-3</v>
      </c>
      <c r="AS72" s="72">
        <f t="shared" ca="1" si="172"/>
        <v>1.6507517156590795E-9</v>
      </c>
      <c r="AT72" s="19">
        <f t="shared" ca="1" si="173"/>
        <v>1.3675079735379308E-3</v>
      </c>
      <c r="AU72" s="19">
        <f t="shared" ca="1" si="174"/>
        <v>0.99999906496053392</v>
      </c>
      <c r="AV72" s="19">
        <f t="shared" ca="1" si="175"/>
        <v>1.3675083997627322E-3</v>
      </c>
      <c r="AW72" s="19">
        <f t="shared" ca="1" si="176"/>
        <v>0.83248735628536608</v>
      </c>
      <c r="AX72" s="19">
        <f t="shared" ca="1" si="177"/>
        <v>0.16751264371463392</v>
      </c>
      <c r="AY72" s="19">
        <f t="shared" ca="1" si="178"/>
        <v>-2.6329831793359135</v>
      </c>
      <c r="AZ72" s="72">
        <f t="shared" ca="1" si="81"/>
        <v>1.4082116667948875E-4</v>
      </c>
      <c r="BA72" s="72">
        <f t="shared" ca="1" si="82"/>
        <v>1.6363494281551535E-3</v>
      </c>
      <c r="BB72" s="72">
        <f t="shared" ca="1" si="179"/>
        <v>-1.6468549122062442E-9</v>
      </c>
      <c r="BC72" s="19">
        <f t="shared" ca="1" si="180"/>
        <v>1.3675066025533227E-3</v>
      </c>
      <c r="BD72" s="19">
        <f t="shared" ca="1" si="181"/>
        <v>0.99999906496240887</v>
      </c>
      <c r="BE72" s="19">
        <f t="shared" ca="1" si="182"/>
        <v>1.367507028776842E-3</v>
      </c>
      <c r="BF72" s="19">
        <f t="shared" ca="1" si="183"/>
        <v>0.83248735305876786</v>
      </c>
      <c r="BG72" s="19">
        <f t="shared" ca="1" si="184"/>
        <v>0.16751264694123214</v>
      </c>
      <c r="BH72" s="19">
        <f t="shared" ca="1" si="185"/>
        <v>-2.6329831093561937</v>
      </c>
      <c r="BI72" s="72">
        <f t="shared" ca="1" si="83"/>
        <v>1.4082116939082129E-4</v>
      </c>
      <c r="BJ72" s="72">
        <f t="shared" ca="1" si="84"/>
        <v>1.6363494243156671E-3</v>
      </c>
      <c r="BK72" s="72">
        <f t="shared" ca="1" si="186"/>
        <v>-3.8394864544655238E-12</v>
      </c>
      <c r="BL72" s="72">
        <f t="shared" ca="1" si="85"/>
        <v>1.1289509383505039E-3</v>
      </c>
      <c r="BM72" s="72">
        <f t="shared" ca="1" si="187"/>
        <v>1.0002821780190694</v>
      </c>
      <c r="BN72" s="72">
        <f t="shared" ca="1" si="188"/>
        <v>2.8207852221713044E-4</v>
      </c>
      <c r="BO72" s="72">
        <f t="shared" ca="1" si="189"/>
        <v>-1.0153083565951697E-6</v>
      </c>
      <c r="BP72" s="72">
        <f t="shared" ca="1" si="86"/>
        <v>8701.8123011452262</v>
      </c>
      <c r="BQ72" s="72">
        <f t="shared" ca="1" si="190"/>
        <v>1.6327338650271861</v>
      </c>
      <c r="BR72" s="72">
        <f t="shared" ca="1" si="191"/>
        <v>-1.5079561444509848</v>
      </c>
      <c r="BS72" s="72">
        <f t="shared" ca="1" si="192"/>
        <v>1.6336365091388083</v>
      </c>
      <c r="BT72" s="72">
        <f t="shared" ca="1" si="193"/>
        <v>93.548759534140345</v>
      </c>
      <c r="BU72" s="72">
        <f t="shared" ca="1" si="194"/>
        <v>-86.399522767861342</v>
      </c>
      <c r="BV72" s="72">
        <f t="shared" ca="1" si="195"/>
        <v>93.600477232138644</v>
      </c>
    </row>
    <row r="73" spans="1:74">
      <c r="A73" s="13">
        <f ca="1">'MGRS to'!AO73</f>
        <v>33.569968630677479</v>
      </c>
      <c r="B73" s="13">
        <f ca="1">'MGRS to'!AP73</f>
        <v>-7.5395495612281831</v>
      </c>
      <c r="C73" s="19">
        <f t="shared" ca="1" si="88"/>
        <v>0.58590648239653431</v>
      </c>
      <c r="D73" s="19">
        <f t="shared" ca="1" si="88"/>
        <v>-0.13158996396072559</v>
      </c>
      <c r="E73" s="19">
        <f t="shared" ca="1" si="71"/>
        <v>0.5842634439393628</v>
      </c>
      <c r="F73" s="19">
        <f t="shared" ca="1" si="72"/>
        <v>0.58436016396723311</v>
      </c>
      <c r="G73" s="19">
        <f t="shared" ca="1" si="142"/>
        <v>-8.3728857503434506E-5</v>
      </c>
      <c r="H73" s="19">
        <f t="shared" ca="1" si="143"/>
        <v>-8.3728857503434506E-5</v>
      </c>
      <c r="I73" s="19">
        <f t="shared" ca="1" si="144"/>
        <v>0</v>
      </c>
      <c r="J73" s="19">
        <f t="shared" ca="1" si="145"/>
        <v>1.1929815117218403E-4</v>
      </c>
      <c r="K73" s="19">
        <f t="shared" ca="1" si="146"/>
        <v>0.99999999288397567</v>
      </c>
      <c r="L73" s="19">
        <f t="shared" ca="1" si="147"/>
        <v>1.192981514551602E-4</v>
      </c>
      <c r="M73" s="19">
        <f t="shared" ca="1" si="148"/>
        <v>-0.48828037306005501</v>
      </c>
      <c r="N73" s="19">
        <f t="shared" ca="1" si="149"/>
        <v>1.4882803730600549</v>
      </c>
      <c r="O73" s="19">
        <f t="shared" ca="1" si="150"/>
        <v>0.59108418766987403</v>
      </c>
      <c r="P73" s="72">
        <f t="shared" ca="1" si="73"/>
        <v>1.2469945195462393E-3</v>
      </c>
      <c r="Q73" s="72">
        <f t="shared" ca="1" si="74"/>
        <v>-8.3924062183025484E-5</v>
      </c>
      <c r="R73" s="72">
        <f t="shared" ca="1" si="151"/>
        <v>-1.9520467959097826E-7</v>
      </c>
      <c r="S73" s="19">
        <f t="shared" ca="1" si="152"/>
        <v>1.1939353875842E-4</v>
      </c>
      <c r="T73" s="19">
        <f t="shared" ca="1" si="153"/>
        <v>0.99999999287259156</v>
      </c>
      <c r="U73" s="19">
        <f t="shared" ca="1" si="154"/>
        <v>1.193935390420755E-4</v>
      </c>
      <c r="V73" s="19">
        <f t="shared" ca="1" si="155"/>
        <v>-0.48902773198372762</v>
      </c>
      <c r="W73" s="19">
        <f t="shared" ca="1" si="156"/>
        <v>1.4890277319837275</v>
      </c>
      <c r="X73" s="19">
        <f t="shared" ca="1" si="157"/>
        <v>0.59128942686894459</v>
      </c>
      <c r="Y73" s="72">
        <f t="shared" ca="1" si="75"/>
        <v>1.247618368122966E-3</v>
      </c>
      <c r="Z73" s="72">
        <f t="shared" ca="1" si="76"/>
        <v>-8.3924517281524857E-5</v>
      </c>
      <c r="AA73" s="72">
        <f t="shared" ca="1" si="158"/>
        <v>-4.5509849937229539E-10</v>
      </c>
      <c r="AB73" s="19">
        <f t="shared" ca="1" si="159"/>
        <v>1.1939376131462217E-4</v>
      </c>
      <c r="AC73" s="19">
        <f t="shared" ca="1" si="160"/>
        <v>0.99999999287256491</v>
      </c>
      <c r="AD73" s="19">
        <f t="shared" ca="1" si="161"/>
        <v>1.1939376159827926E-4</v>
      </c>
      <c r="AE73" s="19">
        <f t="shared" ca="1" si="162"/>
        <v>-0.4890294722765669</v>
      </c>
      <c r="AF73" s="19">
        <f t="shared" ca="1" si="163"/>
        <v>1.4890294722765669</v>
      </c>
      <c r="AG73" s="19">
        <f t="shared" ca="1" si="164"/>
        <v>0.59128990454654939</v>
      </c>
      <c r="AH73" s="72">
        <f t="shared" ca="1" si="77"/>
        <v>1.2476198208080456E-3</v>
      </c>
      <c r="AI73" s="72">
        <f t="shared" ca="1" si="78"/>
        <v>-8.3924518342537557E-5</v>
      </c>
      <c r="AJ73" s="72">
        <f t="shared" ca="1" si="165"/>
        <v>-1.0610127007667711E-12</v>
      </c>
      <c r="AK73" s="19">
        <f t="shared" ca="1" si="166"/>
        <v>1.1939376183345547E-4</v>
      </c>
      <c r="AL73" s="19">
        <f t="shared" ca="1" si="167"/>
        <v>0.9999999928725648</v>
      </c>
      <c r="AM73" s="19">
        <f t="shared" ca="1" si="168"/>
        <v>1.1939376211711257E-4</v>
      </c>
      <c r="AN73" s="19">
        <f t="shared" ca="1" si="169"/>
        <v>-0.48902947633399535</v>
      </c>
      <c r="AO73" s="19">
        <f t="shared" ca="1" si="170"/>
        <v>0.76085017127649834</v>
      </c>
      <c r="AP73" s="19">
        <f t="shared" ca="1" si="171"/>
        <v>0.23914982872350166</v>
      </c>
      <c r="AQ73" s="72">
        <f t="shared" ca="1" si="79"/>
        <v>6.3866472353716816E-4</v>
      </c>
      <c r="AR73" s="72">
        <f t="shared" ca="1" si="80"/>
        <v>-8.3924523104538965E-5</v>
      </c>
      <c r="AS73" s="72">
        <f t="shared" ca="1" si="172"/>
        <v>-4.7620014078904663E-12</v>
      </c>
      <c r="AT73" s="19">
        <f t="shared" ca="1" si="173"/>
        <v>1.193937641622005E-4</v>
      </c>
      <c r="AU73" s="19">
        <f t="shared" ca="1" si="174"/>
        <v>0.99999999287256458</v>
      </c>
      <c r="AV73" s="19">
        <f t="shared" ca="1" si="175"/>
        <v>1.1939376444585762E-4</v>
      </c>
      <c r="AW73" s="19">
        <f t="shared" ca="1" si="176"/>
        <v>-0.48902949454385547</v>
      </c>
      <c r="AX73" s="19">
        <f t="shared" ca="1" si="177"/>
        <v>1.4890294945438556</v>
      </c>
      <c r="AY73" s="19">
        <f t="shared" ca="1" si="178"/>
        <v>0.59128991065849346</v>
      </c>
      <c r="AZ73" s="72">
        <f t="shared" ca="1" si="81"/>
        <v>1.2476198393953529E-3</v>
      </c>
      <c r="BA73" s="72">
        <f t="shared" ca="1" si="82"/>
        <v>-8.3924518356113287E-5</v>
      </c>
      <c r="BB73" s="72">
        <f t="shared" ca="1" si="179"/>
        <v>4.7484256788079063E-12</v>
      </c>
      <c r="BC73" s="19">
        <f t="shared" ca="1" si="180"/>
        <v>1.1939376184009397E-4</v>
      </c>
      <c r="BD73" s="19">
        <f t="shared" ca="1" si="181"/>
        <v>0.9999999928725648</v>
      </c>
      <c r="BE73" s="19">
        <f t="shared" ca="1" si="182"/>
        <v>1.1939376212375107E-4</v>
      </c>
      <c r="BF73" s="19">
        <f t="shared" ca="1" si="183"/>
        <v>-0.48902947638591043</v>
      </c>
      <c r="BG73" s="19">
        <f t="shared" ca="1" si="184"/>
        <v>1.4890294763859104</v>
      </c>
      <c r="BH73" s="19">
        <f t="shared" ca="1" si="185"/>
        <v>0.59128990567448536</v>
      </c>
      <c r="BI73" s="72">
        <f t="shared" ca="1" si="83"/>
        <v>1.2476198242382624E-3</v>
      </c>
      <c r="BJ73" s="72">
        <f t="shared" ca="1" si="84"/>
        <v>-8.3924518345042851E-5</v>
      </c>
      <c r="BK73" s="72">
        <f t="shared" ca="1" si="186"/>
        <v>1.1070436017543428E-14</v>
      </c>
      <c r="BL73" s="72">
        <f t="shared" ca="1" si="85"/>
        <v>1.0035309305256137E-2</v>
      </c>
      <c r="BM73" s="72">
        <f t="shared" ca="1" si="187"/>
        <v>1.0025041262959429</v>
      </c>
      <c r="BN73" s="72">
        <f t="shared" ca="1" si="188"/>
        <v>2.49631146553195E-3</v>
      </c>
      <c r="BO73" s="72">
        <f t="shared" ca="1" si="189"/>
        <v>1.7617425784604222E-7</v>
      </c>
      <c r="BP73" s="72">
        <f t="shared" ca="1" si="86"/>
        <v>759.7343963176412</v>
      </c>
      <c r="BQ73" s="72">
        <f t="shared" ca="1" si="190"/>
        <v>-0.62424720059584948</v>
      </c>
      <c r="BR73" s="72">
        <f t="shared" ca="1" si="191"/>
        <v>2.5172991580900743</v>
      </c>
      <c r="BS73" s="72">
        <f t="shared" ca="1" si="192"/>
        <v>5.658891811679867</v>
      </c>
      <c r="BT73" s="72">
        <f t="shared" ca="1" si="193"/>
        <v>324.23327003300136</v>
      </c>
      <c r="BU73" s="72">
        <f t="shared" ca="1" si="194"/>
        <v>144.23061753039664</v>
      </c>
      <c r="BV73" s="72">
        <f t="shared" ca="1" si="195"/>
        <v>324.23061753039656</v>
      </c>
    </row>
    <row r="74" spans="1:74">
      <c r="A74" s="13">
        <f ca="1">'MGRS to'!AO74</f>
        <v>33.568352355504324</v>
      </c>
      <c r="B74" s="13">
        <f ca="1">'MGRS to'!AP74</f>
        <v>-7.5432073028360342</v>
      </c>
      <c r="C74" s="19">
        <f t="shared" ca="1" si="88"/>
        <v>0.58587827307314455</v>
      </c>
      <c r="D74" s="19">
        <f t="shared" ca="1" si="88"/>
        <v>-0.13165380359496978</v>
      </c>
      <c r="E74" s="19">
        <f t="shared" ca="1" si="71"/>
        <v>0.58436016396723311</v>
      </c>
      <c r="F74" s="19">
        <f t="shared" ca="1" si="72"/>
        <v>0.5843319915616263</v>
      </c>
      <c r="G74" s="19">
        <f t="shared" ca="1" si="142"/>
        <v>-6.383963424419492E-5</v>
      </c>
      <c r="H74" s="19">
        <f t="shared" ca="1" si="143"/>
        <v>-6.383963424419492E-5</v>
      </c>
      <c r="I74" s="19">
        <f t="shared" ca="1" si="144"/>
        <v>0</v>
      </c>
      <c r="J74" s="19">
        <f t="shared" ca="1" si="145"/>
        <v>6.0240504955835581E-5</v>
      </c>
      <c r="K74" s="19">
        <f t="shared" ca="1" si="146"/>
        <v>0.99999999818554086</v>
      </c>
      <c r="L74" s="19">
        <f t="shared" ca="1" si="147"/>
        <v>6.0240504992270222E-5</v>
      </c>
      <c r="M74" s="19">
        <f t="shared" ca="1" si="148"/>
        <v>-0.73724173895323275</v>
      </c>
      <c r="N74" s="19">
        <f t="shared" ca="1" si="149"/>
        <v>1.7372417389532329</v>
      </c>
      <c r="O74" s="19">
        <f t="shared" ca="1" si="150"/>
        <v>0.64964895775104914</v>
      </c>
      <c r="P74" s="72">
        <f t="shared" ca="1" si="73"/>
        <v>1.4546816768028872E-3</v>
      </c>
      <c r="Q74" s="72">
        <f t="shared" ca="1" si="74"/>
        <v>-6.3988462650464947E-5</v>
      </c>
      <c r="R74" s="72">
        <f t="shared" ca="1" si="151"/>
        <v>-1.4882840627002656E-7</v>
      </c>
      <c r="S74" s="19">
        <f t="shared" ca="1" si="152"/>
        <v>6.0350255390357872E-5</v>
      </c>
      <c r="T74" s="19">
        <f t="shared" ca="1" si="153"/>
        <v>0.99999999817892338</v>
      </c>
      <c r="U74" s="19">
        <f t="shared" ca="1" si="154"/>
        <v>6.0350255426992013E-5</v>
      </c>
      <c r="V74" s="19">
        <f t="shared" ca="1" si="155"/>
        <v>-0.73761661744979512</v>
      </c>
      <c r="W74" s="19">
        <f t="shared" ca="1" si="156"/>
        <v>1.7376166174497951</v>
      </c>
      <c r="X74" s="19">
        <f t="shared" ca="1" si="157"/>
        <v>0.64972454350367681</v>
      </c>
      <c r="Y74" s="72">
        <f t="shared" ca="1" si="75"/>
        <v>1.4549942088309749E-3</v>
      </c>
      <c r="Z74" s="72">
        <f t="shared" ca="1" si="76"/>
        <v>-6.3988809612001095E-5</v>
      </c>
      <c r="AA74" s="72">
        <f t="shared" ca="1" si="158"/>
        <v>-3.4696153614836422E-10</v>
      </c>
      <c r="AB74" s="19">
        <f t="shared" ca="1" si="159"/>
        <v>6.0350511315104057E-5</v>
      </c>
      <c r="AC74" s="19">
        <f t="shared" ca="1" si="160"/>
        <v>0.99999999817890795</v>
      </c>
      <c r="AD74" s="19">
        <f t="shared" ca="1" si="161"/>
        <v>6.0350511351738672E-5</v>
      </c>
      <c r="AE74" s="19">
        <f t="shared" ca="1" si="162"/>
        <v>-0.73761748900965396</v>
      </c>
      <c r="AF74" s="19">
        <f t="shared" ca="1" si="163"/>
        <v>1.7376174890096538</v>
      </c>
      <c r="AG74" s="19">
        <f t="shared" ca="1" si="164"/>
        <v>0.64972471919596864</v>
      </c>
      <c r="AH74" s="72">
        <f t="shared" ca="1" si="77"/>
        <v>1.4549949354400336E-3</v>
      </c>
      <c r="AI74" s="72">
        <f t="shared" ca="1" si="78"/>
        <v>-6.3988810420867565E-5</v>
      </c>
      <c r="AJ74" s="72">
        <f t="shared" ca="1" si="165"/>
        <v>-8.0886646935517809E-13</v>
      </c>
      <c r="AK74" s="19">
        <f t="shared" ca="1" si="166"/>
        <v>6.035051191174922E-5</v>
      </c>
      <c r="AL74" s="19">
        <f t="shared" ca="1" si="167"/>
        <v>0.99999999817890795</v>
      </c>
      <c r="AM74" s="19">
        <f t="shared" ca="1" si="168"/>
        <v>6.0350511948383829E-5</v>
      </c>
      <c r="AN74" s="19">
        <f t="shared" ca="1" si="169"/>
        <v>-0.73761749104136021</v>
      </c>
      <c r="AO74" s="19">
        <f t="shared" ca="1" si="170"/>
        <v>0.45592043690984885</v>
      </c>
      <c r="AP74" s="19">
        <f t="shared" ca="1" si="171"/>
        <v>0.54407956309015115</v>
      </c>
      <c r="AQ74" s="72">
        <f t="shared" ca="1" si="79"/>
        <v>3.8299689046389623E-4</v>
      </c>
      <c r="AR74" s="72">
        <f t="shared" ca="1" si="80"/>
        <v>-6.3988860527996921E-5</v>
      </c>
      <c r="AS74" s="72">
        <f t="shared" ca="1" si="172"/>
        <v>-5.0107129356087229E-11</v>
      </c>
      <c r="AT74" s="19">
        <f t="shared" ca="1" si="173"/>
        <v>6.035054887163639E-5</v>
      </c>
      <c r="AU74" s="19">
        <f t="shared" ca="1" si="174"/>
        <v>0.99999999817890572</v>
      </c>
      <c r="AV74" s="19">
        <f t="shared" ca="1" si="175"/>
        <v>6.035054890827106E-5</v>
      </c>
      <c r="AW74" s="19">
        <f t="shared" ca="1" si="176"/>
        <v>-0.73761761690859851</v>
      </c>
      <c r="AX74" s="19">
        <f t="shared" ca="1" si="177"/>
        <v>1.7376176169085986</v>
      </c>
      <c r="AY74" s="19">
        <f t="shared" ca="1" si="178"/>
        <v>0.64972474497830091</v>
      </c>
      <c r="AZ74" s="72">
        <f t="shared" ca="1" si="81"/>
        <v>1.454995042067858E-3</v>
      </c>
      <c r="BA74" s="72">
        <f t="shared" ca="1" si="82"/>
        <v>-6.3988810539567306E-5</v>
      </c>
      <c r="BB74" s="72">
        <f t="shared" ca="1" si="179"/>
        <v>4.9988429614753437E-11</v>
      </c>
      <c r="BC74" s="19">
        <f t="shared" ca="1" si="180"/>
        <v>6.0350511999305857E-5</v>
      </c>
      <c r="BD74" s="19">
        <f t="shared" ca="1" si="181"/>
        <v>0.99999999817890795</v>
      </c>
      <c r="BE74" s="19">
        <f t="shared" ca="1" si="182"/>
        <v>6.0350512035940466E-5</v>
      </c>
      <c r="BF74" s="19">
        <f t="shared" ca="1" si="183"/>
        <v>-0.73761749133950949</v>
      </c>
      <c r="BG74" s="19">
        <f t="shared" ca="1" si="184"/>
        <v>1.7376174913395095</v>
      </c>
      <c r="BH74" s="19">
        <f t="shared" ca="1" si="185"/>
        <v>0.6497247196656295</v>
      </c>
      <c r="BI74" s="72">
        <f t="shared" ca="1" si="83"/>
        <v>1.4549949373824063E-3</v>
      </c>
      <c r="BJ74" s="72">
        <f t="shared" ca="1" si="84"/>
        <v>-6.3988810423029992E-5</v>
      </c>
      <c r="BK74" s="72">
        <f t="shared" ca="1" si="186"/>
        <v>1.1653731365329767E-13</v>
      </c>
      <c r="BL74" s="72">
        <f t="shared" ca="1" si="85"/>
        <v>1.1710667422204836E-2</v>
      </c>
      <c r="BM74" s="72">
        <f t="shared" ca="1" si="187"/>
        <v>1.002921269596899</v>
      </c>
      <c r="BN74" s="72">
        <f t="shared" ca="1" si="188"/>
        <v>2.9106395843247952E-3</v>
      </c>
      <c r="BO74" s="72">
        <f t="shared" ca="1" si="189"/>
        <v>1.1410966557778236E-7</v>
      </c>
      <c r="BP74" s="72">
        <f t="shared" ca="1" si="86"/>
        <v>384.02646734757207</v>
      </c>
      <c r="BQ74" s="72">
        <f t="shared" ca="1" si="190"/>
        <v>-2.0583919247362834</v>
      </c>
      <c r="BR74" s="72">
        <f t="shared" ca="1" si="191"/>
        <v>1.0831654291653079</v>
      </c>
      <c r="BS74" s="72">
        <f t="shared" ca="1" si="192"/>
        <v>4.224758082755101</v>
      </c>
      <c r="BT74" s="72">
        <f t="shared" ca="1" si="193"/>
        <v>242.06283012880078</v>
      </c>
      <c r="BU74" s="72">
        <f t="shared" ca="1" si="194"/>
        <v>62.060807605648669</v>
      </c>
      <c r="BV74" s="72">
        <f t="shared" ca="1" si="195"/>
        <v>242.06080760564873</v>
      </c>
    </row>
    <row r="75" spans="1:74">
      <c r="A75" s="13">
        <f ca="1">'MGRS to'!AO75</f>
        <v>33.561779289652272</v>
      </c>
      <c r="B75" s="13">
        <f ca="1">'MGRS to'!AP75</f>
        <v>-7.6715735203592939</v>
      </c>
      <c r="C75" s="19">
        <f t="shared" ca="1" si="88"/>
        <v>0.58576355143207581</v>
      </c>
      <c r="D75" s="19">
        <f t="shared" ca="1" si="88"/>
        <v>-0.13389421673908192</v>
      </c>
      <c r="E75" s="19">
        <f t="shared" ca="1" si="71"/>
        <v>0.5843319915616263</v>
      </c>
      <c r="F75" s="19">
        <f t="shared" ca="1" si="72"/>
        <v>0.58421742010836009</v>
      </c>
      <c r="G75" s="19">
        <f t="shared" ca="1" si="142"/>
        <v>-2.2404131441121355E-3</v>
      </c>
      <c r="H75" s="19">
        <f t="shared" ca="1" si="143"/>
        <v>-2.2404131441121355E-3</v>
      </c>
      <c r="I75" s="19">
        <f t="shared" ca="1" si="144"/>
        <v>0</v>
      </c>
      <c r="J75" s="19">
        <f t="shared" ca="1" si="145"/>
        <v>1.8722639430313202E-3</v>
      </c>
      <c r="K75" s="19">
        <f t="shared" ca="1" si="146"/>
        <v>0.999998247312328</v>
      </c>
      <c r="L75" s="19">
        <f t="shared" ca="1" si="147"/>
        <v>1.8722650368633974E-3</v>
      </c>
      <c r="M75" s="19">
        <f t="shared" ca="1" si="148"/>
        <v>-0.83254899427530027</v>
      </c>
      <c r="N75" s="19">
        <f t="shared" ca="1" si="149"/>
        <v>1.8325489942753004</v>
      </c>
      <c r="O75" s="19">
        <f t="shared" ca="1" si="150"/>
        <v>0.66793995478882306</v>
      </c>
      <c r="P75" s="72">
        <f t="shared" ca="1" si="73"/>
        <v>1.53411920386841E-3</v>
      </c>
      <c r="Q75" s="72">
        <f t="shared" ca="1" si="74"/>
        <v>-2.2456366792697599E-3</v>
      </c>
      <c r="R75" s="72">
        <f t="shared" ca="1" si="151"/>
        <v>-5.2235351576243247E-6</v>
      </c>
      <c r="S75" s="19">
        <f t="shared" ca="1" si="152"/>
        <v>1.8766128032719903E-3</v>
      </c>
      <c r="T75" s="19">
        <f t="shared" ca="1" si="153"/>
        <v>0.99999823916064323</v>
      </c>
      <c r="U75" s="19">
        <f t="shared" ca="1" si="154"/>
        <v>1.8766139047439929E-3</v>
      </c>
      <c r="V75" s="19">
        <f t="shared" ca="1" si="155"/>
        <v>-0.83255623711288618</v>
      </c>
      <c r="W75" s="19">
        <f t="shared" ca="1" si="156"/>
        <v>1.8325562371128861</v>
      </c>
      <c r="X75" s="19">
        <f t="shared" ca="1" si="157"/>
        <v>0.66794125903576107</v>
      </c>
      <c r="Y75" s="72">
        <f t="shared" ca="1" si="75"/>
        <v>1.5341252392371242E-3</v>
      </c>
      <c r="Z75" s="72">
        <f t="shared" ca="1" si="76"/>
        <v>-2.2456488579634839E-3</v>
      </c>
      <c r="AA75" s="72">
        <f t="shared" ca="1" si="158"/>
        <v>-1.217869372406935E-8</v>
      </c>
      <c r="AB75" s="19">
        <f t="shared" ca="1" si="159"/>
        <v>1.876622942701659E-3</v>
      </c>
      <c r="AC75" s="19">
        <f t="shared" ca="1" si="160"/>
        <v>0.99999823914161534</v>
      </c>
      <c r="AD75" s="19">
        <f t="shared" ca="1" si="161"/>
        <v>1.8766240441915158E-3</v>
      </c>
      <c r="AE75" s="19">
        <f t="shared" ca="1" si="162"/>
        <v>-0.83255625394076993</v>
      </c>
      <c r="AF75" s="19">
        <f t="shared" ca="1" si="163"/>
        <v>1.83255625394077</v>
      </c>
      <c r="AG75" s="19">
        <f t="shared" ca="1" si="164"/>
        <v>0.66794126206592552</v>
      </c>
      <c r="AH75" s="72">
        <f t="shared" ca="1" si="77"/>
        <v>1.5341252532595957E-3</v>
      </c>
      <c r="AI75" s="72">
        <f t="shared" ca="1" si="78"/>
        <v>-2.2456488863581581E-3</v>
      </c>
      <c r="AJ75" s="72">
        <f t="shared" ca="1" si="165"/>
        <v>-2.8394674198711778E-11</v>
      </c>
      <c r="AK75" s="19">
        <f t="shared" ca="1" si="166"/>
        <v>1.8766229663417827E-3</v>
      </c>
      <c r="AL75" s="19">
        <f t="shared" ca="1" si="167"/>
        <v>0.99999823914157093</v>
      </c>
      <c r="AM75" s="19">
        <f t="shared" ca="1" si="168"/>
        <v>1.8766240678316814E-3</v>
      </c>
      <c r="AN75" s="19">
        <f t="shared" ca="1" si="169"/>
        <v>-0.8325562539800031</v>
      </c>
      <c r="AO75" s="19">
        <f t="shared" ca="1" si="170"/>
        <v>0.30685008395878455</v>
      </c>
      <c r="AP75" s="19">
        <f t="shared" ca="1" si="171"/>
        <v>0.69314991604121545</v>
      </c>
      <c r="AQ75" s="72">
        <f t="shared" ca="1" si="79"/>
        <v>2.5786645050673954E-4</v>
      </c>
      <c r="AR75" s="72">
        <f t="shared" ca="1" si="80"/>
        <v>-2.2456511444754355E-3</v>
      </c>
      <c r="AS75" s="72">
        <f t="shared" ca="1" si="172"/>
        <v>-2.2581172773664115E-9</v>
      </c>
      <c r="AT75" s="19">
        <f t="shared" ca="1" si="173"/>
        <v>1.8766248463481358E-3</v>
      </c>
      <c r="AU75" s="19">
        <f t="shared" ca="1" si="174"/>
        <v>0.99999823913804287</v>
      </c>
      <c r="AV75" s="19">
        <f t="shared" ca="1" si="175"/>
        <v>1.8766259478413447E-3</v>
      </c>
      <c r="AW75" s="19">
        <f t="shared" ca="1" si="176"/>
        <v>-0.83255625710012227</v>
      </c>
      <c r="AX75" s="19">
        <f t="shared" ca="1" si="177"/>
        <v>1.8325562571001224</v>
      </c>
      <c r="AY75" s="19">
        <f t="shared" ca="1" si="178"/>
        <v>0.66794126263482378</v>
      </c>
      <c r="AZ75" s="72">
        <f t="shared" ca="1" si="81"/>
        <v>1.5341252558922457E-3</v>
      </c>
      <c r="BA75" s="72">
        <f t="shared" ca="1" si="82"/>
        <v>-2.2456488916891702E-3</v>
      </c>
      <c r="BB75" s="72">
        <f t="shared" ca="1" si="179"/>
        <v>2.2527862652589603E-9</v>
      </c>
      <c r="BC75" s="19">
        <f t="shared" ca="1" si="180"/>
        <v>1.87662297078014E-3</v>
      </c>
      <c r="BD75" s="19">
        <f t="shared" ca="1" si="181"/>
        <v>0.99999823914156261</v>
      </c>
      <c r="BE75" s="19">
        <f t="shared" ca="1" si="182"/>
        <v>1.8766240722700464E-3</v>
      </c>
      <c r="BF75" s="19">
        <f t="shared" ca="1" si="183"/>
        <v>-0.83255625398737021</v>
      </c>
      <c r="BG75" s="19">
        <f t="shared" ca="1" si="184"/>
        <v>1.8325562539873701</v>
      </c>
      <c r="BH75" s="19">
        <f t="shared" ca="1" si="185"/>
        <v>0.66794126207431659</v>
      </c>
      <c r="BI75" s="72">
        <f t="shared" ca="1" si="83"/>
        <v>1.5341252532984268E-3</v>
      </c>
      <c r="BJ75" s="72">
        <f t="shared" ca="1" si="84"/>
        <v>-2.2456488864367897E-3</v>
      </c>
      <c r="BK75" s="72">
        <f t="shared" ca="1" si="186"/>
        <v>5.2523805617321617E-12</v>
      </c>
      <c r="BL75" s="72">
        <f t="shared" ca="1" si="85"/>
        <v>1.235050690378583E-2</v>
      </c>
      <c r="BM75" s="72">
        <f t="shared" ca="1" si="187"/>
        <v>1.0030805131929552</v>
      </c>
      <c r="BN75" s="72">
        <f t="shared" ca="1" si="188"/>
        <v>3.0686949205475165E-3</v>
      </c>
      <c r="BO75" s="72">
        <f t="shared" ca="1" si="189"/>
        <v>3.8460476786271496E-6</v>
      </c>
      <c r="BP75" s="72">
        <f t="shared" ca="1" si="86"/>
        <v>11941.458892350371</v>
      </c>
      <c r="BQ75" s="72">
        <f t="shared" ca="1" si="190"/>
        <v>-1.6315519838166244</v>
      </c>
      <c r="BR75" s="72">
        <f t="shared" ca="1" si="191"/>
        <v>1.5088019817253187</v>
      </c>
      <c r="BS75" s="72">
        <f t="shared" ca="1" si="192"/>
        <v>4.650394635315112</v>
      </c>
      <c r="BT75" s="72">
        <f t="shared" ca="1" si="193"/>
        <v>266.51895727111059</v>
      </c>
      <c r="BU75" s="72">
        <f t="shared" ca="1" si="194"/>
        <v>86.447985673835518</v>
      </c>
      <c r="BV75" s="72">
        <f t="shared" ca="1" si="195"/>
        <v>266.44798567383555</v>
      </c>
    </row>
    <row r="76" spans="1:74">
      <c r="A76" s="13">
        <f ca="1">'MGRS to'!AO76</f>
        <v>33.565487166707804</v>
      </c>
      <c r="B76" s="13">
        <f ca="1">'MGRS to'!AP76</f>
        <v>-7.6733696820965376</v>
      </c>
      <c r="C76" s="19">
        <f t="shared" ca="1" si="88"/>
        <v>0.58582826609495398</v>
      </c>
      <c r="D76" s="19">
        <f t="shared" ca="1" si="88"/>
        <v>-0.13392556567529515</v>
      </c>
      <c r="E76" s="19">
        <f t="shared" ca="1" si="71"/>
        <v>0.58421742010836009</v>
      </c>
      <c r="F76" s="19">
        <f t="shared" ca="1" si="72"/>
        <v>0.58428205004006839</v>
      </c>
      <c r="G76" s="19">
        <f t="shared" ca="1" si="142"/>
        <v>-3.1348936213232426E-5</v>
      </c>
      <c r="H76" s="19">
        <f t="shared" ca="1" si="143"/>
        <v>-3.1348936213232426E-5</v>
      </c>
      <c r="I76" s="19">
        <f t="shared" ca="1" si="144"/>
        <v>0</v>
      </c>
      <c r="J76" s="19">
        <f t="shared" ca="1" si="145"/>
        <v>6.971941307162141E-5</v>
      </c>
      <c r="K76" s="19">
        <f t="shared" ca="1" si="146"/>
        <v>0.99999999756960178</v>
      </c>
      <c r="L76" s="19">
        <f t="shared" ca="1" si="147"/>
        <v>6.9719413128103383E-5</v>
      </c>
      <c r="M76" s="19">
        <f t="shared" ca="1" si="148"/>
        <v>-0.31284740375367048</v>
      </c>
      <c r="N76" s="19">
        <f t="shared" ca="1" si="149"/>
        <v>1.3128474037536706</v>
      </c>
      <c r="O76" s="19">
        <f t="shared" ca="1" si="150"/>
        <v>0.53652866201685301</v>
      </c>
      <c r="P76" s="72">
        <f t="shared" ca="1" si="73"/>
        <v>1.1004888818774955E-3</v>
      </c>
      <c r="Q76" s="72">
        <f t="shared" ca="1" si="74"/>
        <v>-3.142202882777575E-5</v>
      </c>
      <c r="R76" s="72">
        <f t="shared" ca="1" si="151"/>
        <v>-7.3092614543324077E-8</v>
      </c>
      <c r="S76" s="19">
        <f t="shared" ca="1" si="152"/>
        <v>6.9742302806721223E-5</v>
      </c>
      <c r="T76" s="19">
        <f t="shared" ca="1" si="153"/>
        <v>0.99999999756800573</v>
      </c>
      <c r="U76" s="19">
        <f t="shared" ca="1" si="154"/>
        <v>6.9742302863258843E-5</v>
      </c>
      <c r="V76" s="19">
        <f t="shared" ca="1" si="155"/>
        <v>-0.31347391580389339</v>
      </c>
      <c r="W76" s="19">
        <f t="shared" ca="1" si="156"/>
        <v>1.3134739158038933</v>
      </c>
      <c r="X76" s="19">
        <f t="shared" ca="1" si="157"/>
        <v>0.53674973254674052</v>
      </c>
      <c r="Y76" s="72">
        <f t="shared" ca="1" si="75"/>
        <v>1.1010123185170497E-3</v>
      </c>
      <c r="Z76" s="72">
        <f t="shared" ca="1" si="76"/>
        <v>-3.1422199249237489E-5</v>
      </c>
      <c r="AA76" s="72">
        <f t="shared" ca="1" si="158"/>
        <v>-1.7042146173944358E-10</v>
      </c>
      <c r="AB76" s="19">
        <f t="shared" ca="1" si="159"/>
        <v>6.9742356229508915E-5</v>
      </c>
      <c r="AC76" s="19">
        <f t="shared" ca="1" si="160"/>
        <v>0.99999999756800195</v>
      </c>
      <c r="AD76" s="19">
        <f t="shared" ca="1" si="161"/>
        <v>6.974235628604667E-5</v>
      </c>
      <c r="AE76" s="19">
        <f t="shared" ca="1" si="162"/>
        <v>-0.31347537584749813</v>
      </c>
      <c r="AF76" s="19">
        <f t="shared" ca="1" si="163"/>
        <v>1.3134753758474982</v>
      </c>
      <c r="AG76" s="19">
        <f t="shared" ca="1" si="164"/>
        <v>0.53675024749022127</v>
      </c>
      <c r="AH76" s="72">
        <f t="shared" ca="1" si="77"/>
        <v>1.1010135383485073E-3</v>
      </c>
      <c r="AI76" s="72">
        <f t="shared" ca="1" si="78"/>
        <v>-3.142219964658919E-5</v>
      </c>
      <c r="AJ76" s="72">
        <f t="shared" ca="1" si="165"/>
        <v>-3.9735170042536419E-13</v>
      </c>
      <c r="AK76" s="19">
        <f t="shared" ca="1" si="166"/>
        <v>6.9742356354063565E-5</v>
      </c>
      <c r="AL76" s="19">
        <f t="shared" ca="1" si="167"/>
        <v>0.99999999756800195</v>
      </c>
      <c r="AM76" s="19">
        <f t="shared" ca="1" si="168"/>
        <v>6.974235641060132E-5</v>
      </c>
      <c r="AN76" s="19">
        <f t="shared" ca="1" si="169"/>
        <v>-0.31347537925173014</v>
      </c>
      <c r="AO76" s="19">
        <f t="shared" ca="1" si="170"/>
        <v>0.90173318660298396</v>
      </c>
      <c r="AP76" s="19">
        <f t="shared" ca="1" si="171"/>
        <v>9.826681339701604E-2</v>
      </c>
      <c r="AQ76" s="72">
        <f t="shared" ca="1" si="79"/>
        <v>7.5665547301631878E-4</v>
      </c>
      <c r="AR76" s="72">
        <f t="shared" ca="1" si="80"/>
        <v>-3.1422187024274748E-5</v>
      </c>
      <c r="AS76" s="72">
        <f t="shared" ca="1" si="172"/>
        <v>1.2622314441758115E-11</v>
      </c>
      <c r="AT76" s="19">
        <f t="shared" ca="1" si="173"/>
        <v>6.9742352397294218E-5</v>
      </c>
      <c r="AU76" s="19">
        <f t="shared" ca="1" si="174"/>
        <v>0.99999999756800229</v>
      </c>
      <c r="AV76" s="19">
        <f t="shared" ca="1" si="175"/>
        <v>6.9742352453831959E-5</v>
      </c>
      <c r="AW76" s="19">
        <f t="shared" ca="1" si="176"/>
        <v>-0.31347527111323753</v>
      </c>
      <c r="AX76" s="19">
        <f t="shared" ca="1" si="177"/>
        <v>1.3134752711132376</v>
      </c>
      <c r="AY76" s="19">
        <f t="shared" ca="1" si="178"/>
        <v>0.53675021055148275</v>
      </c>
      <c r="AZ76" s="72">
        <f t="shared" ca="1" si="81"/>
        <v>1.101013450845542E-3</v>
      </c>
      <c r="BA76" s="72">
        <f t="shared" ca="1" si="82"/>
        <v>-3.1422199618085684E-5</v>
      </c>
      <c r="BB76" s="72">
        <f t="shared" ca="1" si="179"/>
        <v>-1.2593810936050061E-11</v>
      </c>
      <c r="BC76" s="19">
        <f t="shared" ca="1" si="180"/>
        <v>6.9742356345128803E-5</v>
      </c>
      <c r="BD76" s="19">
        <f t="shared" ca="1" si="181"/>
        <v>0.99999999756800195</v>
      </c>
      <c r="BE76" s="19">
        <f t="shared" ca="1" si="182"/>
        <v>6.9742356401666559E-5</v>
      </c>
      <c r="BF76" s="19">
        <f t="shared" ca="1" si="183"/>
        <v>-0.31347537900753197</v>
      </c>
      <c r="BG76" s="19">
        <f t="shared" ca="1" si="184"/>
        <v>1.313475379007532</v>
      </c>
      <c r="BH76" s="19">
        <f t="shared" ca="1" si="185"/>
        <v>0.53675024860473386</v>
      </c>
      <c r="BI76" s="72">
        <f t="shared" ca="1" si="83"/>
        <v>1.10101354098864E-3</v>
      </c>
      <c r="BJ76" s="72">
        <f t="shared" ca="1" si="84"/>
        <v>-3.1422199647449192E-5</v>
      </c>
      <c r="BK76" s="72">
        <f t="shared" ca="1" si="186"/>
        <v>-2.9363508423797119E-14</v>
      </c>
      <c r="BL76" s="72">
        <f t="shared" ca="1" si="85"/>
        <v>8.8521630378813106E-3</v>
      </c>
      <c r="BM76" s="72">
        <f t="shared" ca="1" si="187"/>
        <v>1.0022093810799269</v>
      </c>
      <c r="BN76" s="72">
        <f t="shared" ca="1" si="188"/>
        <v>2.2032955067823731E-3</v>
      </c>
      <c r="BO76" s="72">
        <f t="shared" ca="1" si="189"/>
        <v>8.2442701087201426E-8</v>
      </c>
      <c r="BP76" s="72">
        <f t="shared" ca="1" si="86"/>
        <v>443.78915546872781</v>
      </c>
      <c r="BQ76" s="72">
        <f t="shared" ca="1" si="190"/>
        <v>-0.38364198738611938</v>
      </c>
      <c r="BR76" s="72">
        <f t="shared" ca="1" si="191"/>
        <v>2.7579333345439161</v>
      </c>
      <c r="BS76" s="72">
        <f t="shared" ca="1" si="192"/>
        <v>5.8995259881337088</v>
      </c>
      <c r="BT76" s="72">
        <f t="shared" ca="1" si="193"/>
        <v>338.01893327876417</v>
      </c>
      <c r="BU76" s="72">
        <f t="shared" ca="1" si="194"/>
        <v>158.01794024780813</v>
      </c>
      <c r="BV76" s="72">
        <f t="shared" ca="1" si="195"/>
        <v>338.01794024780804</v>
      </c>
    </row>
    <row r="77" spans="1:74">
      <c r="A77" s="13">
        <f ca="1">'MGRS to'!AO77</f>
        <v>33.57002064523796</v>
      </c>
      <c r="B77" s="13">
        <f ca="1">'MGRS to'!AP77</f>
        <v>-7.683233519502437</v>
      </c>
      <c r="C77" s="19">
        <f t="shared" ca="1" si="88"/>
        <v>0.58590739022187366</v>
      </c>
      <c r="D77" s="19">
        <f t="shared" ca="1" si="88"/>
        <v>-0.13409772211490947</v>
      </c>
      <c r="E77" s="19">
        <f t="shared" ca="1" si="71"/>
        <v>0.58428205004006839</v>
      </c>
      <c r="F77" s="19">
        <f t="shared" ca="1" si="72"/>
        <v>0.58436107060457521</v>
      </c>
      <c r="G77" s="19">
        <f t="shared" ca="1" si="142"/>
        <v>-1.7215643961432381E-4</v>
      </c>
      <c r="H77" s="19">
        <f t="shared" ca="1" si="143"/>
        <v>-1.7215643961432381E-4</v>
      </c>
      <c r="I77" s="19">
        <f t="shared" ca="1" si="144"/>
        <v>0</v>
      </c>
      <c r="J77" s="19">
        <f t="shared" ca="1" si="145"/>
        <v>1.6390028790646508E-4</v>
      </c>
      <c r="K77" s="19">
        <f t="shared" ca="1" si="146"/>
        <v>0.99999998656834777</v>
      </c>
      <c r="L77" s="19">
        <f t="shared" ca="1" si="147"/>
        <v>1.639002886402823E-4</v>
      </c>
      <c r="M77" s="19">
        <f t="shared" ca="1" si="148"/>
        <v>-0.73074485453768323</v>
      </c>
      <c r="N77" s="19">
        <f t="shared" ca="1" si="149"/>
        <v>1.7307448545376833</v>
      </c>
      <c r="O77" s="19">
        <f t="shared" ca="1" si="150"/>
        <v>0.64835986870916784</v>
      </c>
      <c r="P77" s="72">
        <f t="shared" ca="1" si="73"/>
        <v>1.4492652025116829E-3</v>
      </c>
      <c r="Q77" s="72">
        <f t="shared" ca="1" si="74"/>
        <v>-1.7255779843400375E-4</v>
      </c>
      <c r="R77" s="72">
        <f t="shared" ca="1" si="151"/>
        <v>-4.0135881967994034E-7</v>
      </c>
      <c r="S77" s="19">
        <f t="shared" ca="1" si="152"/>
        <v>1.6419365812203536E-4</v>
      </c>
      <c r="T77" s="19">
        <f t="shared" ca="1" si="153"/>
        <v>0.99999998652022137</v>
      </c>
      <c r="U77" s="19">
        <f t="shared" ca="1" si="154"/>
        <v>1.6419365885980006E-4</v>
      </c>
      <c r="V77" s="19">
        <f t="shared" ca="1" si="155"/>
        <v>-0.73113979479434077</v>
      </c>
      <c r="W77" s="19">
        <f t="shared" ca="1" si="156"/>
        <v>1.7311397947943408</v>
      </c>
      <c r="X77" s="19">
        <f t="shared" ca="1" si="157"/>
        <v>0.64844009143612646</v>
      </c>
      <c r="Y77" s="72">
        <f t="shared" ca="1" si="75"/>
        <v>1.4495944706055402E-3</v>
      </c>
      <c r="Z77" s="72">
        <f t="shared" ca="1" si="76"/>
        <v>-1.7255873414646073E-4</v>
      </c>
      <c r="AA77" s="72">
        <f t="shared" ca="1" si="158"/>
        <v>-9.3571245698043266E-10</v>
      </c>
      <c r="AB77" s="19">
        <f t="shared" ca="1" si="159"/>
        <v>1.6419434225906407E-4</v>
      </c>
      <c r="AC77" s="19">
        <f t="shared" ca="1" si="160"/>
        <v>0.99999998652010902</v>
      </c>
      <c r="AD77" s="19">
        <f t="shared" ca="1" si="161"/>
        <v>1.6419434299683801E-4</v>
      </c>
      <c r="AE77" s="19">
        <f t="shared" ca="1" si="162"/>
        <v>-0.7311407130699088</v>
      </c>
      <c r="AF77" s="19">
        <f t="shared" ca="1" si="163"/>
        <v>1.7311407130699088</v>
      </c>
      <c r="AG77" s="19">
        <f t="shared" ca="1" si="164"/>
        <v>0.64844027791933101</v>
      </c>
      <c r="AH77" s="72">
        <f t="shared" ca="1" si="77"/>
        <v>1.4495952361860001E-3</v>
      </c>
      <c r="AI77" s="72">
        <f t="shared" ca="1" si="78"/>
        <v>-1.7255873632794462E-4</v>
      </c>
      <c r="AJ77" s="72">
        <f t="shared" ca="1" si="165"/>
        <v>-2.1814838889293309E-12</v>
      </c>
      <c r="AK77" s="19">
        <f t="shared" ca="1" si="166"/>
        <v>1.6419434385405923E-4</v>
      </c>
      <c r="AL77" s="19">
        <f t="shared" ca="1" si="167"/>
        <v>0.9999999865201088</v>
      </c>
      <c r="AM77" s="19">
        <f t="shared" ca="1" si="168"/>
        <v>1.6419434459183317E-4</v>
      </c>
      <c r="AN77" s="19">
        <f t="shared" ca="1" si="169"/>
        <v>-0.73114071521062285</v>
      </c>
      <c r="AO77" s="19">
        <f t="shared" ca="1" si="170"/>
        <v>0.46543325456129891</v>
      </c>
      <c r="AP77" s="19">
        <f t="shared" ca="1" si="171"/>
        <v>0.53456674543870109</v>
      </c>
      <c r="AQ77" s="72">
        <f t="shared" ca="1" si="79"/>
        <v>3.9097882004277983E-4</v>
      </c>
      <c r="AR77" s="72">
        <f t="shared" ca="1" si="80"/>
        <v>-1.725588684798162E-4</v>
      </c>
      <c r="AS77" s="72">
        <f t="shared" ca="1" si="172"/>
        <v>-1.3215187158552993E-10</v>
      </c>
      <c r="AT77" s="19">
        <f t="shared" ca="1" si="173"/>
        <v>1.6419444047568053E-4</v>
      </c>
      <c r="AU77" s="19">
        <f t="shared" ca="1" si="174"/>
        <v>0.99999998652009281</v>
      </c>
      <c r="AV77" s="19">
        <f t="shared" ca="1" si="175"/>
        <v>1.6419444121345579E-4</v>
      </c>
      <c r="AW77" s="19">
        <f t="shared" ca="1" si="176"/>
        <v>-0.7311408448989275</v>
      </c>
      <c r="AX77" s="19">
        <f t="shared" ca="1" si="177"/>
        <v>1.7311408448989276</v>
      </c>
      <c r="AY77" s="19">
        <f t="shared" ca="1" si="178"/>
        <v>0.64844030469112357</v>
      </c>
      <c r="AZ77" s="72">
        <f t="shared" ca="1" si="81"/>
        <v>1.4495953460938796E-3</v>
      </c>
      <c r="BA77" s="72">
        <f t="shared" ca="1" si="82"/>
        <v>-1.7255873664112422E-4</v>
      </c>
      <c r="BB77" s="72">
        <f t="shared" ca="1" si="179"/>
        <v>1.3183869198175185E-10</v>
      </c>
      <c r="BC77" s="19">
        <f t="shared" ca="1" si="180"/>
        <v>1.6419434408302563E-4</v>
      </c>
      <c r="BD77" s="19">
        <f t="shared" ca="1" si="181"/>
        <v>0.9999999865201088</v>
      </c>
      <c r="BE77" s="19">
        <f t="shared" ca="1" si="182"/>
        <v>1.6419434482079957E-4</v>
      </c>
      <c r="BF77" s="19">
        <f t="shared" ca="1" si="183"/>
        <v>-0.73114071551801774</v>
      </c>
      <c r="BG77" s="19">
        <f t="shared" ca="1" si="184"/>
        <v>1.7311407155180176</v>
      </c>
      <c r="BH77" s="19">
        <f t="shared" ca="1" si="185"/>
        <v>0.64844027841649232</v>
      </c>
      <c r="BI77" s="72">
        <f t="shared" ca="1" si="83"/>
        <v>1.4495952382270261E-3</v>
      </c>
      <c r="BJ77" s="72">
        <f t="shared" ca="1" si="84"/>
        <v>-1.7255873633376058E-4</v>
      </c>
      <c r="BK77" s="72">
        <f t="shared" ca="1" si="186"/>
        <v>3.0736364516927017E-13</v>
      </c>
      <c r="BL77" s="72">
        <f t="shared" ca="1" si="85"/>
        <v>1.1667017212655438E-2</v>
      </c>
      <c r="BM77" s="72">
        <f t="shared" ca="1" si="187"/>
        <v>1.0029104045312072</v>
      </c>
      <c r="BN77" s="72">
        <f t="shared" ca="1" si="188"/>
        <v>2.8998533068867673E-3</v>
      </c>
      <c r="BO77" s="72">
        <f t="shared" ca="1" si="189"/>
        <v>3.0869270812621603E-7</v>
      </c>
      <c r="BP77" s="72">
        <f t="shared" ca="1" si="86"/>
        <v>1044.8125010217054</v>
      </c>
      <c r="BQ77" s="72">
        <f t="shared" ca="1" si="190"/>
        <v>-1.0666826492608252</v>
      </c>
      <c r="BR77" s="72">
        <f t="shared" ca="1" si="191"/>
        <v>2.0748148151263575</v>
      </c>
      <c r="BS77" s="72">
        <f t="shared" ca="1" si="192"/>
        <v>5.2164074687161506</v>
      </c>
      <c r="BT77" s="72">
        <f t="shared" ca="1" si="193"/>
        <v>298.88358611752125</v>
      </c>
      <c r="BU77" s="72">
        <f t="shared" ca="1" si="194"/>
        <v>118.87813217795643</v>
      </c>
      <c r="BV77" s="72">
        <f t="shared" ca="1" si="195"/>
        <v>298.87813217795645</v>
      </c>
    </row>
    <row r="78" spans="1:74">
      <c r="A78" s="13">
        <f ca="1">'MGRS to'!AO78</f>
        <v>33.573145131047831</v>
      </c>
      <c r="B78" s="13">
        <f ca="1">'MGRS to'!AP78</f>
        <v>-7.6734787859695563</v>
      </c>
      <c r="C78" s="19">
        <f t="shared" ca="1" si="88"/>
        <v>0.58596192278668779</v>
      </c>
      <c r="D78" s="19">
        <f t="shared" ca="1" si="88"/>
        <v>-0.13392746989710602</v>
      </c>
      <c r="E78" s="19">
        <f t="shared" ca="1" si="71"/>
        <v>0.58436107060457521</v>
      </c>
      <c r="F78" s="19">
        <f t="shared" ca="1" si="72"/>
        <v>0.58441553181638772</v>
      </c>
      <c r="G78" s="19">
        <f t="shared" ca="1" si="142"/>
        <v>1.7025221780345157E-4</v>
      </c>
      <c r="H78" s="19">
        <f t="shared" ca="1" si="143"/>
        <v>1.7025221780345157E-4</v>
      </c>
      <c r="I78" s="19">
        <f t="shared" ca="1" si="144"/>
        <v>0</v>
      </c>
      <c r="J78" s="19">
        <f t="shared" ca="1" si="145"/>
        <v>1.5208447070035546E-4</v>
      </c>
      <c r="K78" s="19">
        <f t="shared" ca="1" si="146"/>
        <v>0.99999998843515669</v>
      </c>
      <c r="L78" s="19">
        <f t="shared" ca="1" si="147"/>
        <v>1.5208447128663318E-4</v>
      </c>
      <c r="M78" s="19">
        <f t="shared" ca="1" si="148"/>
        <v>0.778738732136116</v>
      </c>
      <c r="N78" s="19">
        <f t="shared" ca="1" si="149"/>
        <v>0.221261267863884</v>
      </c>
      <c r="O78" s="19">
        <f t="shared" ca="1" si="150"/>
        <v>-1.7511465103833945</v>
      </c>
      <c r="P78" s="72">
        <f t="shared" ca="1" si="73"/>
        <v>1.859804146761628E-4</v>
      </c>
      <c r="Q78" s="72">
        <f t="shared" ca="1" si="74"/>
        <v>1.706491015998141E-4</v>
      </c>
      <c r="R78" s="72">
        <f t="shared" ca="1" si="151"/>
        <v>3.968837963625382E-7</v>
      </c>
      <c r="S78" s="19">
        <f t="shared" ca="1" si="152"/>
        <v>1.5239358558306795E-4</v>
      </c>
      <c r="T78" s="19">
        <f t="shared" ca="1" si="153"/>
        <v>0.99999998838809745</v>
      </c>
      <c r="U78" s="19">
        <f t="shared" ca="1" si="154"/>
        <v>1.5239358617292779E-4</v>
      </c>
      <c r="V78" s="19">
        <f t="shared" ca="1" si="155"/>
        <v>0.77897081591055317</v>
      </c>
      <c r="W78" s="19">
        <f t="shared" ca="1" si="156"/>
        <v>0.22102918408944683</v>
      </c>
      <c r="X78" s="19">
        <f t="shared" ca="1" si="157"/>
        <v>-1.7540352532275003</v>
      </c>
      <c r="Y78" s="72">
        <f t="shared" ca="1" si="75"/>
        <v>1.8578544556189407E-4</v>
      </c>
      <c r="Z78" s="72">
        <f t="shared" ca="1" si="76"/>
        <v>1.7065002679618428E-4</v>
      </c>
      <c r="AA78" s="72">
        <f t="shared" ca="1" si="158"/>
        <v>9.2519637017265434E-10</v>
      </c>
      <c r="AB78" s="19">
        <f t="shared" ca="1" si="159"/>
        <v>1.5239430628428762E-4</v>
      </c>
      <c r="AC78" s="19">
        <f t="shared" ca="1" si="160"/>
        <v>0.99999998838798754</v>
      </c>
      <c r="AD78" s="19">
        <f t="shared" ca="1" si="161"/>
        <v>1.5239430687415581E-4</v>
      </c>
      <c r="AE78" s="19">
        <f t="shared" ca="1" si="162"/>
        <v>0.7789713552835571</v>
      </c>
      <c r="AF78" s="19">
        <f t="shared" ca="1" si="163"/>
        <v>0.2210286447164429</v>
      </c>
      <c r="AG78" s="19">
        <f t="shared" ca="1" si="164"/>
        <v>-1.7540419738599657</v>
      </c>
      <c r="AH78" s="72">
        <f t="shared" ca="1" si="77"/>
        <v>1.8578499244474505E-4</v>
      </c>
      <c r="AI78" s="72">
        <f t="shared" ca="1" si="78"/>
        <v>1.7065002895295746E-4</v>
      </c>
      <c r="AJ78" s="72">
        <f t="shared" ca="1" si="165"/>
        <v>2.1567731866949102E-12</v>
      </c>
      <c r="AK78" s="19">
        <f t="shared" ca="1" si="166"/>
        <v>1.5239430796435113E-4</v>
      </c>
      <c r="AL78" s="19">
        <f t="shared" ca="1" si="167"/>
        <v>0.99999998838798732</v>
      </c>
      <c r="AM78" s="19">
        <f t="shared" ca="1" si="168"/>
        <v>1.5239430855421934E-4</v>
      </c>
      <c r="AN78" s="19">
        <f t="shared" ca="1" si="169"/>
        <v>0.77897135654091376</v>
      </c>
      <c r="AO78" s="19">
        <f t="shared" ca="1" si="170"/>
        <v>0.39320362568880862</v>
      </c>
      <c r="AP78" s="19">
        <f t="shared" ca="1" si="171"/>
        <v>0.60679637431119138</v>
      </c>
      <c r="AQ78" s="72">
        <f t="shared" ca="1" si="79"/>
        <v>3.3036348376793719E-4</v>
      </c>
      <c r="AR78" s="72">
        <f t="shared" ca="1" si="80"/>
        <v>1.7065018092468956E-4</v>
      </c>
      <c r="AS78" s="72">
        <f t="shared" ca="1" si="172"/>
        <v>1.5197173210070199E-10</v>
      </c>
      <c r="AT78" s="19">
        <f t="shared" ca="1" si="173"/>
        <v>1.5239442634598367E-4</v>
      </c>
      <c r="AU78" s="19">
        <f t="shared" ca="1" si="174"/>
        <v>0.99999998838796933</v>
      </c>
      <c r="AV78" s="19">
        <f t="shared" ca="1" si="175"/>
        <v>1.5239442693585324E-4</v>
      </c>
      <c r="AW78" s="19">
        <f t="shared" ca="1" si="176"/>
        <v>0.77897144513699346</v>
      </c>
      <c r="AX78" s="19">
        <f t="shared" ca="1" si="177"/>
        <v>0.22102855486300654</v>
      </c>
      <c r="AY78" s="19">
        <f t="shared" ca="1" si="178"/>
        <v>-1.7540430934444393</v>
      </c>
      <c r="AZ78" s="72">
        <f t="shared" ca="1" si="81"/>
        <v>1.8578491696055749E-4</v>
      </c>
      <c r="BA78" s="72">
        <f t="shared" ca="1" si="82"/>
        <v>1.7065002931225439E-4</v>
      </c>
      <c r="BB78" s="72">
        <f t="shared" ca="1" si="179"/>
        <v>-1.5161243517147066E-10</v>
      </c>
      <c r="BC78" s="19">
        <f t="shared" ca="1" si="180"/>
        <v>1.5239430824422307E-4</v>
      </c>
      <c r="BD78" s="19">
        <f t="shared" ca="1" si="181"/>
        <v>0.99999998838798732</v>
      </c>
      <c r="BE78" s="19">
        <f t="shared" ca="1" si="182"/>
        <v>1.5239430883409131E-4</v>
      </c>
      <c r="BF78" s="19">
        <f t="shared" ca="1" si="183"/>
        <v>0.7789713567504275</v>
      </c>
      <c r="BG78" s="19">
        <f t="shared" ca="1" si="184"/>
        <v>0.2210286432495725</v>
      </c>
      <c r="BH78" s="19">
        <f t="shared" ca="1" si="185"/>
        <v>-1.7540419921373376</v>
      </c>
      <c r="BI78" s="72">
        <f t="shared" ca="1" si="83"/>
        <v>1.8578499121245473E-4</v>
      </c>
      <c r="BJ78" s="72">
        <f t="shared" ca="1" si="84"/>
        <v>1.7065002895882281E-4</v>
      </c>
      <c r="BK78" s="72">
        <f t="shared" ca="1" si="186"/>
        <v>-3.5343158521355944E-13</v>
      </c>
      <c r="BL78" s="72">
        <f t="shared" ca="1" si="85"/>
        <v>1.4896218211302309E-3</v>
      </c>
      <c r="BM78" s="72">
        <f t="shared" ca="1" si="187"/>
        <v>1.0003723015054218</v>
      </c>
      <c r="BN78" s="72">
        <f t="shared" ca="1" si="188"/>
        <v>3.7212832227933923E-4</v>
      </c>
      <c r="BO78" s="72">
        <f t="shared" ca="1" si="189"/>
        <v>-9.9444967014071018E-8</v>
      </c>
      <c r="BP78" s="72">
        <f t="shared" ca="1" si="86"/>
        <v>969.72591844024771</v>
      </c>
      <c r="BQ78" s="72">
        <f t="shared" ca="1" si="190"/>
        <v>1.203737770947211</v>
      </c>
      <c r="BR78" s="72">
        <f t="shared" ca="1" si="191"/>
        <v>-1.9377607368476004</v>
      </c>
      <c r="BS78" s="72">
        <f t="shared" ca="1" si="192"/>
        <v>1.2038319167421927</v>
      </c>
      <c r="BT78" s="72">
        <f t="shared" ca="1" si="193"/>
        <v>68.969093915760595</v>
      </c>
      <c r="BU78" s="72">
        <f t="shared" ca="1" si="194"/>
        <v>-111.02551192752806</v>
      </c>
      <c r="BV78" s="72">
        <f t="shared" ca="1" si="195"/>
        <v>68.974488072471956</v>
      </c>
    </row>
    <row r="79" spans="1:74">
      <c r="A79" s="13">
        <f ca="1">'MGRS to'!AO79</f>
        <v>33.573961972670723</v>
      </c>
      <c r="B79" s="13">
        <f ca="1">'MGRS to'!AP79</f>
        <v>-7.6815575684086967</v>
      </c>
      <c r="C79" s="19">
        <f t="shared" ca="1" si="88"/>
        <v>0.58597617936247459</v>
      </c>
      <c r="D79" s="19">
        <f t="shared" ca="1" si="88"/>
        <v>-0.13406847125022131</v>
      </c>
      <c r="E79" s="19">
        <f t="shared" ca="1" si="71"/>
        <v>0.58441553181638772</v>
      </c>
      <c r="F79" s="19">
        <f t="shared" ca="1" si="72"/>
        <v>0.58442976974121963</v>
      </c>
      <c r="G79" s="19">
        <f t="shared" ca="1" si="142"/>
        <v>-1.4100135311528872E-4</v>
      </c>
      <c r="H79" s="19">
        <f t="shared" ca="1" si="143"/>
        <v>-1.4100135311528872E-4</v>
      </c>
      <c r="I79" s="19">
        <f t="shared" ca="1" si="144"/>
        <v>0</v>
      </c>
      <c r="J79" s="19">
        <f t="shared" ca="1" si="145"/>
        <v>1.1845823197853906E-4</v>
      </c>
      <c r="K79" s="19">
        <f t="shared" ca="1" si="146"/>
        <v>0.99999999298382347</v>
      </c>
      <c r="L79" s="19">
        <f t="shared" ca="1" si="147"/>
        <v>1.1845823225558035E-4</v>
      </c>
      <c r="M79" s="19">
        <f t="shared" ca="1" si="148"/>
        <v>-0.8279844254034765</v>
      </c>
      <c r="N79" s="19">
        <f t="shared" ca="1" si="149"/>
        <v>1.8279844254034765</v>
      </c>
      <c r="O79" s="19">
        <f t="shared" ca="1" si="150"/>
        <v>0.66696357419080599</v>
      </c>
      <c r="P79" s="72">
        <f t="shared" ca="1" si="73"/>
        <v>1.5303155600043517E-3</v>
      </c>
      <c r="Q79" s="72">
        <f t="shared" ca="1" si="74"/>
        <v>-1.4133003419878305E-4</v>
      </c>
      <c r="R79" s="72">
        <f t="shared" ca="1" si="151"/>
        <v>-3.2868108349433183E-7</v>
      </c>
      <c r="S79" s="19">
        <f t="shared" ca="1" si="152"/>
        <v>1.1873037936645499E-4</v>
      </c>
      <c r="T79" s="19">
        <f t="shared" ca="1" si="153"/>
        <v>0.9999999929515484</v>
      </c>
      <c r="U79" s="19">
        <f t="shared" ca="1" si="154"/>
        <v>1.1873037964541012E-4</v>
      </c>
      <c r="V79" s="19">
        <f t="shared" ca="1" si="155"/>
        <v>-0.82801221241420453</v>
      </c>
      <c r="W79" s="19">
        <f t="shared" ca="1" si="156"/>
        <v>1.8280122124142046</v>
      </c>
      <c r="X79" s="19">
        <f t="shared" ca="1" si="157"/>
        <v>0.66696863653529137</v>
      </c>
      <c r="Y79" s="72">
        <f t="shared" ca="1" si="75"/>
        <v>1.5303387151168451E-3</v>
      </c>
      <c r="Z79" s="72">
        <f t="shared" ca="1" si="76"/>
        <v>-1.4133080037054767E-4</v>
      </c>
      <c r="AA79" s="72">
        <f t="shared" ca="1" si="158"/>
        <v>-7.6617176462284199E-10</v>
      </c>
      <c r="AB79" s="19">
        <f t="shared" ca="1" si="159"/>
        <v>1.1873101376604932E-4</v>
      </c>
      <c r="AC79" s="19">
        <f t="shared" ca="1" si="160"/>
        <v>0.99999999295147313</v>
      </c>
      <c r="AD79" s="19">
        <f t="shared" ca="1" si="161"/>
        <v>1.187310140450089E-4</v>
      </c>
      <c r="AE79" s="19">
        <f t="shared" ca="1" si="162"/>
        <v>-0.82801227696398261</v>
      </c>
      <c r="AF79" s="19">
        <f t="shared" ca="1" si="163"/>
        <v>1.8280122769639826</v>
      </c>
      <c r="AG79" s="19">
        <f t="shared" ca="1" si="164"/>
        <v>0.66696864829503866</v>
      </c>
      <c r="AH79" s="72">
        <f t="shared" ca="1" si="77"/>
        <v>1.5303387689066276E-3</v>
      </c>
      <c r="AI79" s="72">
        <f t="shared" ca="1" si="78"/>
        <v>-1.4133080215653174E-4</v>
      </c>
      <c r="AJ79" s="72">
        <f t="shared" ca="1" si="165"/>
        <v>-1.7859840668009441E-12</v>
      </c>
      <c r="AK79" s="19">
        <f t="shared" ca="1" si="166"/>
        <v>1.1873101524487205E-4</v>
      </c>
      <c r="AL79" s="19">
        <f t="shared" ca="1" si="167"/>
        <v>0.9999999929514729</v>
      </c>
      <c r="AM79" s="19">
        <f t="shared" ca="1" si="168"/>
        <v>1.1873101552383165E-4</v>
      </c>
      <c r="AN79" s="19">
        <f t="shared" ca="1" si="169"/>
        <v>-0.82801227711440806</v>
      </c>
      <c r="AO79" s="19">
        <f t="shared" ca="1" si="170"/>
        <v>0.31439566894781268</v>
      </c>
      <c r="AP79" s="19">
        <f t="shared" ca="1" si="171"/>
        <v>0.68560433105218732</v>
      </c>
      <c r="AQ79" s="72">
        <f t="shared" ca="1" si="79"/>
        <v>2.6420250515665831E-4</v>
      </c>
      <c r="AR79" s="72">
        <f t="shared" ca="1" si="80"/>
        <v>-1.4133094302127701E-4</v>
      </c>
      <c r="AS79" s="72">
        <f t="shared" ca="1" si="172"/>
        <v>-1.4086474526978435E-10</v>
      </c>
      <c r="AT79" s="19">
        <f t="shared" ca="1" si="173"/>
        <v>1.1873113188260375E-4</v>
      </c>
      <c r="AU79" s="19">
        <f t="shared" ca="1" si="174"/>
        <v>0.99999999295145914</v>
      </c>
      <c r="AV79" s="19">
        <f t="shared" ca="1" si="175"/>
        <v>1.1873113216156416E-4</v>
      </c>
      <c r="AW79" s="19">
        <f t="shared" ca="1" si="176"/>
        <v>-0.82801228898215684</v>
      </c>
      <c r="AX79" s="19">
        <f t="shared" ca="1" si="177"/>
        <v>1.8280122889821568</v>
      </c>
      <c r="AY79" s="19">
        <f t="shared" ca="1" si="178"/>
        <v>0.66696865048452236</v>
      </c>
      <c r="AZ79" s="72">
        <f t="shared" ca="1" si="81"/>
        <v>1.5303387789214564E-3</v>
      </c>
      <c r="BA79" s="72">
        <f t="shared" ca="1" si="82"/>
        <v>-1.413308024890576E-4</v>
      </c>
      <c r="BB79" s="72">
        <f t="shared" ca="1" si="179"/>
        <v>1.4053221940638592E-10</v>
      </c>
      <c r="BC79" s="19">
        <f t="shared" ca="1" si="180"/>
        <v>1.1873101552020498E-4</v>
      </c>
      <c r="BD79" s="19">
        <f t="shared" ca="1" si="181"/>
        <v>0.9999999929514729</v>
      </c>
      <c r="BE79" s="19">
        <f t="shared" ca="1" si="182"/>
        <v>1.1873101579916457E-4</v>
      </c>
      <c r="BF79" s="19">
        <f t="shared" ca="1" si="183"/>
        <v>-0.82801227714244097</v>
      </c>
      <c r="BG79" s="19">
        <f t="shared" ca="1" si="184"/>
        <v>1.828012277142441</v>
      </c>
      <c r="BH79" s="19">
        <f t="shared" ca="1" si="185"/>
        <v>0.66696864832755032</v>
      </c>
      <c r="BI79" s="72">
        <f t="shared" ca="1" si="83"/>
        <v>1.5303387690553383E-3</v>
      </c>
      <c r="BJ79" s="72">
        <f t="shared" ca="1" si="84"/>
        <v>-1.4133080216147009E-4</v>
      </c>
      <c r="BK79" s="72">
        <f t="shared" ca="1" si="186"/>
        <v>3.275875122381311E-13</v>
      </c>
      <c r="BL79" s="72">
        <f t="shared" ca="1" si="85"/>
        <v>1.2319882786642452E-2</v>
      </c>
      <c r="BM79" s="72">
        <f t="shared" ca="1" si="187"/>
        <v>1.0030728923075771</v>
      </c>
      <c r="BN79" s="72">
        <f t="shared" ca="1" si="188"/>
        <v>3.0611323302238238E-3</v>
      </c>
      <c r="BO79" s="72">
        <f t="shared" ca="1" si="189"/>
        <v>2.4237962844069505E-7</v>
      </c>
      <c r="BP79" s="72">
        <f t="shared" ca="1" si="86"/>
        <v>755.51742362491757</v>
      </c>
      <c r="BQ79" s="72">
        <f t="shared" ca="1" si="190"/>
        <v>-1.449993630209236</v>
      </c>
      <c r="BR79" s="72">
        <f t="shared" ca="1" si="191"/>
        <v>1.6915210486403562</v>
      </c>
      <c r="BS79" s="72">
        <f t="shared" ca="1" si="192"/>
        <v>4.8331137022301496</v>
      </c>
      <c r="BT79" s="72">
        <f t="shared" ca="1" si="193"/>
        <v>276.9214846681578</v>
      </c>
      <c r="BU79" s="72">
        <f t="shared" ca="1" si="194"/>
        <v>96.917017044635656</v>
      </c>
      <c r="BV79" s="72">
        <f t="shared" ca="1" si="195"/>
        <v>276.91701704463571</v>
      </c>
    </row>
    <row r="80" spans="1:74">
      <c r="A80" s="13">
        <f ca="1">'MGRS to'!AO80</f>
        <v>33.545614950626174</v>
      </c>
      <c r="B80" s="13">
        <f ca="1">'MGRS to'!AP80</f>
        <v>-7.6016947854234296</v>
      </c>
      <c r="C80" s="19">
        <f t="shared" ca="1" si="88"/>
        <v>0.58548143049466184</v>
      </c>
      <c r="D80" s="19">
        <f t="shared" ca="1" si="88"/>
        <v>-0.13267460273732271</v>
      </c>
      <c r="E80" s="19">
        <f t="shared" ca="1" si="71"/>
        <v>0.58442976974121963</v>
      </c>
      <c r="F80" s="19">
        <f t="shared" ca="1" si="72"/>
        <v>0.58393566885499448</v>
      </c>
      <c r="G80" s="19">
        <f t="shared" ca="1" si="142"/>
        <v>1.393868512898605E-3</v>
      </c>
      <c r="H80" s="19">
        <f t="shared" ca="1" si="143"/>
        <v>1.393868512898605E-3</v>
      </c>
      <c r="I80" s="19">
        <f t="shared" ca="1" si="144"/>
        <v>0</v>
      </c>
      <c r="J80" s="19">
        <f t="shared" ca="1" si="145"/>
        <v>1.2633439110672441E-3</v>
      </c>
      <c r="K80" s="19">
        <f t="shared" ca="1" si="146"/>
        <v>0.99999920198076264</v>
      </c>
      <c r="L80" s="19">
        <f t="shared" ca="1" si="147"/>
        <v>1.2633442471249329E-3</v>
      </c>
      <c r="M80" s="19">
        <f t="shared" ca="1" si="148"/>
        <v>0.7677184822512324</v>
      </c>
      <c r="N80" s="19">
        <f t="shared" ca="1" si="149"/>
        <v>0.2322815177487676</v>
      </c>
      <c r="O80" s="19">
        <f t="shared" ca="1" si="150"/>
        <v>-1.6189938974369773</v>
      </c>
      <c r="P80" s="72">
        <f t="shared" ca="1" si="73"/>
        <v>1.9523805323741001E-4</v>
      </c>
      <c r="Q80" s="72">
        <f t="shared" ca="1" si="74"/>
        <v>1.3971187164882103E-3</v>
      </c>
      <c r="R80" s="72">
        <f t="shared" ca="1" si="151"/>
        <v>3.2502035896052415E-6</v>
      </c>
      <c r="S80" s="19">
        <f t="shared" ca="1" si="152"/>
        <v>1.2658395945599455E-3</v>
      </c>
      <c r="T80" s="19">
        <f t="shared" ca="1" si="153"/>
        <v>0.99999919882473942</v>
      </c>
      <c r="U80" s="19">
        <f t="shared" ca="1" si="154"/>
        <v>1.2658399326131761E-3</v>
      </c>
      <c r="V80" s="19">
        <f t="shared" ca="1" si="155"/>
        <v>0.76799150122073201</v>
      </c>
      <c r="W80" s="19">
        <f t="shared" ca="1" si="156"/>
        <v>0.23200849877926799</v>
      </c>
      <c r="X80" s="19">
        <f t="shared" ca="1" si="157"/>
        <v>-1.6220758342328965</v>
      </c>
      <c r="Y80" s="72">
        <f t="shared" ca="1" si="75"/>
        <v>1.9500870791302918E-4</v>
      </c>
      <c r="Z80" s="72">
        <f t="shared" ca="1" si="76"/>
        <v>1.3971262952663585E-3</v>
      </c>
      <c r="AA80" s="72">
        <f t="shared" ca="1" si="158"/>
        <v>7.5787781482396926E-9</v>
      </c>
      <c r="AB80" s="19">
        <f t="shared" ca="1" si="159"/>
        <v>1.2658454149948842E-3</v>
      </c>
      <c r="AC80" s="19">
        <f t="shared" ca="1" si="160"/>
        <v>0.99999919881737154</v>
      </c>
      <c r="AD80" s="19">
        <f t="shared" ca="1" si="161"/>
        <v>1.2658457530527784E-3</v>
      </c>
      <c r="AE80" s="19">
        <f t="shared" ca="1" si="162"/>
        <v>0.76799213595587434</v>
      </c>
      <c r="AF80" s="19">
        <f t="shared" ca="1" si="163"/>
        <v>0.23200786404412566</v>
      </c>
      <c r="AG80" s="19">
        <f t="shared" ca="1" si="164"/>
        <v>-1.6220830078038679</v>
      </c>
      <c r="AH80" s="72">
        <f t="shared" ca="1" si="77"/>
        <v>1.9500817471331295E-4</v>
      </c>
      <c r="AI80" s="72">
        <f t="shared" ca="1" si="78"/>
        <v>1.3971263129384447E-3</v>
      </c>
      <c r="AJ80" s="72">
        <f t="shared" ca="1" si="165"/>
        <v>1.7672086233613826E-11</v>
      </c>
      <c r="AK80" s="19">
        <f t="shared" ca="1" si="166"/>
        <v>1.2658454285669125E-3</v>
      </c>
      <c r="AL80" s="19">
        <f t="shared" ca="1" si="167"/>
        <v>0.99999919881735444</v>
      </c>
      <c r="AM80" s="19">
        <f t="shared" ca="1" si="168"/>
        <v>1.2658457666248173E-3</v>
      </c>
      <c r="AN80" s="19">
        <f t="shared" ca="1" si="169"/>
        <v>0.76799213743592076</v>
      </c>
      <c r="AO80" s="19">
        <f t="shared" ca="1" si="170"/>
        <v>0.41018807683660574</v>
      </c>
      <c r="AP80" s="19">
        <f t="shared" ca="1" si="171"/>
        <v>0.58981192316339426</v>
      </c>
      <c r="AQ80" s="72">
        <f t="shared" ca="1" si="79"/>
        <v>3.4461886738210422E-4</v>
      </c>
      <c r="AR80" s="72">
        <f t="shared" ca="1" si="80"/>
        <v>1.3971275190473001E-3</v>
      </c>
      <c r="AS80" s="72">
        <f t="shared" ca="1" si="172"/>
        <v>1.206108855367552E-9</v>
      </c>
      <c r="AT80" s="19">
        <f t="shared" ca="1" si="173"/>
        <v>1.2658463548483464E-3</v>
      </c>
      <c r="AU80" s="19">
        <f t="shared" ca="1" si="174"/>
        <v>0.99999919881618204</v>
      </c>
      <c r="AV80" s="19">
        <f t="shared" ca="1" si="175"/>
        <v>1.2658466929069932E-3</v>
      </c>
      <c r="AW80" s="19">
        <f t="shared" ca="1" si="176"/>
        <v>0.76799223844871212</v>
      </c>
      <c r="AX80" s="19">
        <f t="shared" ca="1" si="177"/>
        <v>0.23200776155128788</v>
      </c>
      <c r="AY80" s="19">
        <f t="shared" ca="1" si="178"/>
        <v>-1.6220841661484009</v>
      </c>
      <c r="AZ80" s="72">
        <f t="shared" ca="1" si="81"/>
        <v>1.9500808861574486E-4</v>
      </c>
      <c r="BA80" s="72">
        <f t="shared" ca="1" si="82"/>
        <v>1.3971263157920397E-3</v>
      </c>
      <c r="BB80" s="72">
        <f t="shared" ca="1" si="179"/>
        <v>-1.2032552604030605E-9</v>
      </c>
      <c r="BC80" s="19">
        <f t="shared" ca="1" si="180"/>
        <v>1.2658454307584506E-3</v>
      </c>
      <c r="BD80" s="19">
        <f t="shared" ca="1" si="181"/>
        <v>0.99999919881735178</v>
      </c>
      <c r="BE80" s="19">
        <f t="shared" ca="1" si="182"/>
        <v>1.2658457688163572E-3</v>
      </c>
      <c r="BF80" s="19">
        <f t="shared" ca="1" si="183"/>
        <v>0.76799213767491159</v>
      </c>
      <c r="BG80" s="19">
        <f t="shared" ca="1" si="184"/>
        <v>0.23200786232508841</v>
      </c>
      <c r="BH80" s="19">
        <f t="shared" ca="1" si="185"/>
        <v>-1.6220830272319233</v>
      </c>
      <c r="BI80" s="72">
        <f t="shared" ca="1" si="83"/>
        <v>1.950081732692615E-4</v>
      </c>
      <c r="BJ80" s="72">
        <f t="shared" ca="1" si="84"/>
        <v>1.3971263129863064E-3</v>
      </c>
      <c r="BK80" s="72">
        <f t="shared" ca="1" si="186"/>
        <v>-2.8057332932679424E-12</v>
      </c>
      <c r="BL80" s="72">
        <f t="shared" ca="1" si="85"/>
        <v>1.5636162323224075E-3</v>
      </c>
      <c r="BM80" s="72">
        <f t="shared" ca="1" si="187"/>
        <v>1.0003907895281954</v>
      </c>
      <c r="BN80" s="72">
        <f t="shared" ca="1" si="188"/>
        <v>3.9059872210370954E-4</v>
      </c>
      <c r="BO80" s="72">
        <f t="shared" ca="1" si="189"/>
        <v>-8.0181317532126057E-7</v>
      </c>
      <c r="BP80" s="72">
        <f t="shared" ca="1" si="86"/>
        <v>8054.9114935838943</v>
      </c>
      <c r="BQ80" s="72">
        <f t="shared" ca="1" si="190"/>
        <v>1.9730844382614126</v>
      </c>
      <c r="BR80" s="72">
        <f t="shared" ca="1" si="191"/>
        <v>-1.1677376751574877</v>
      </c>
      <c r="BS80" s="72">
        <f t="shared" ca="1" si="192"/>
        <v>1.9738549784323054</v>
      </c>
      <c r="BT80" s="72">
        <f t="shared" ca="1" si="193"/>
        <v>113.04941093531977</v>
      </c>
      <c r="BU80" s="72">
        <f t="shared" ca="1" si="194"/>
        <v>-66.906440364942767</v>
      </c>
      <c r="BV80" s="72">
        <f t="shared" ca="1" si="195"/>
        <v>113.09355963505726</v>
      </c>
    </row>
    <row r="81" spans="1:74">
      <c r="A81" s="13">
        <f ca="1">'MGRS to'!AO81</f>
        <v>33.541935201207878</v>
      </c>
      <c r="B81" s="13">
        <f ca="1">'MGRS to'!AP81</f>
        <v>-7.5960998654103147</v>
      </c>
      <c r="C81" s="19">
        <f t="shared" ca="1" si="88"/>
        <v>0.5854172067516642</v>
      </c>
      <c r="D81" s="19">
        <f t="shared" ca="1" si="88"/>
        <v>-0.13257695296170813</v>
      </c>
      <c r="E81" s="19">
        <f t="shared" ca="1" si="71"/>
        <v>0.58393566885499448</v>
      </c>
      <c r="F81" s="19">
        <f t="shared" ca="1" si="72"/>
        <v>0.58387152933777975</v>
      </c>
      <c r="G81" s="19">
        <f t="shared" ca="1" si="142"/>
        <v>9.7649775614577772E-5</v>
      </c>
      <c r="H81" s="19">
        <f t="shared" ca="1" si="143"/>
        <v>9.7649775614577772E-5</v>
      </c>
      <c r="I81" s="19">
        <f t="shared" ca="1" si="144"/>
        <v>0</v>
      </c>
      <c r="J81" s="19">
        <f t="shared" ca="1" si="145"/>
        <v>1.0368886243756902E-4</v>
      </c>
      <c r="K81" s="19">
        <f t="shared" ca="1" si="146"/>
        <v>0.99999999462430988</v>
      </c>
      <c r="L81" s="19">
        <f t="shared" ca="1" si="147"/>
        <v>1.0368886262336875E-4</v>
      </c>
      <c r="M81" s="19">
        <f t="shared" ca="1" si="148"/>
        <v>0.65554323712235973</v>
      </c>
      <c r="N81" s="19">
        <f t="shared" ca="1" si="149"/>
        <v>0.34445676287764027</v>
      </c>
      <c r="O81" s="19">
        <f t="shared" ca="1" si="150"/>
        <v>-0.76460530619372657</v>
      </c>
      <c r="P81" s="72">
        <f t="shared" ca="1" si="73"/>
        <v>2.8944253022702309E-4</v>
      </c>
      <c r="Q81" s="72">
        <f t="shared" ca="1" si="74"/>
        <v>9.7877558213458623E-5</v>
      </c>
      <c r="R81" s="72">
        <f t="shared" ca="1" si="151"/>
        <v>2.277825988808511E-7</v>
      </c>
      <c r="S81" s="19">
        <f t="shared" ca="1" si="152"/>
        <v>1.0383825032212641E-4</v>
      </c>
      <c r="T81" s="19">
        <f t="shared" ca="1" si="153"/>
        <v>0.99999999460880884</v>
      </c>
      <c r="U81" s="19">
        <f t="shared" ca="1" si="154"/>
        <v>1.0383825050873035E-4</v>
      </c>
      <c r="V81" s="19">
        <f t="shared" ca="1" si="155"/>
        <v>0.65612708561113786</v>
      </c>
      <c r="W81" s="19">
        <f t="shared" ca="1" si="156"/>
        <v>0.34387291438886214</v>
      </c>
      <c r="X81" s="19">
        <f t="shared" ca="1" si="157"/>
        <v>-0.76760136113260968</v>
      </c>
      <c r="Y81" s="72">
        <f t="shared" ca="1" si="75"/>
        <v>2.8895235312086521E-4</v>
      </c>
      <c r="Z81" s="72">
        <f t="shared" ca="1" si="76"/>
        <v>9.7878089550073235E-5</v>
      </c>
      <c r="AA81" s="72">
        <f t="shared" ca="1" si="158"/>
        <v>5.3133661461260678E-10</v>
      </c>
      <c r="AB81" s="19">
        <f t="shared" ca="1" si="159"/>
        <v>1.0383859894679347E-4</v>
      </c>
      <c r="AC81" s="19">
        <f t="shared" ca="1" si="160"/>
        <v>0.99999999460877265</v>
      </c>
      <c r="AD81" s="19">
        <f t="shared" ca="1" si="161"/>
        <v>1.038385991333993E-4</v>
      </c>
      <c r="AE81" s="19">
        <f t="shared" ca="1" si="162"/>
        <v>0.65612844457878738</v>
      </c>
      <c r="AF81" s="19">
        <f t="shared" ca="1" si="163"/>
        <v>0.34387155542121262</v>
      </c>
      <c r="AG81" s="19">
        <f t="shared" ca="1" si="164"/>
        <v>-0.76760834662772914</v>
      </c>
      <c r="AH81" s="72">
        <f t="shared" ca="1" si="77"/>
        <v>2.8895121218135557E-4</v>
      </c>
      <c r="AI81" s="72">
        <f t="shared" ca="1" si="78"/>
        <v>9.7878090789494507E-5</v>
      </c>
      <c r="AJ81" s="72">
        <f t="shared" ca="1" si="165"/>
        <v>1.2394212717779796E-12</v>
      </c>
      <c r="AK81" s="19">
        <f t="shared" ca="1" si="166"/>
        <v>1.0383859976004748E-4</v>
      </c>
      <c r="AL81" s="19">
        <f t="shared" ca="1" si="167"/>
        <v>0.99999999460877254</v>
      </c>
      <c r="AM81" s="19">
        <f t="shared" ca="1" si="168"/>
        <v>1.0383859994665333E-4</v>
      </c>
      <c r="AN81" s="19">
        <f t="shared" ca="1" si="169"/>
        <v>0.65612844774854617</v>
      </c>
      <c r="AO81" s="19">
        <f t="shared" ca="1" si="170"/>
        <v>0.56949546005508334</v>
      </c>
      <c r="AP81" s="19">
        <f t="shared" ca="1" si="171"/>
        <v>0.43050453994491666</v>
      </c>
      <c r="AQ81" s="72">
        <f t="shared" ca="1" si="79"/>
        <v>4.7826948937976813E-4</v>
      </c>
      <c r="AR81" s="72">
        <f t="shared" ca="1" si="80"/>
        <v>9.787814524998477E-5</v>
      </c>
      <c r="AS81" s="72">
        <f t="shared" ca="1" si="172"/>
        <v>5.4460490262440986E-11</v>
      </c>
      <c r="AT81" s="19">
        <f t="shared" ca="1" si="173"/>
        <v>1.0383863549309955E-4</v>
      </c>
      <c r="AU81" s="19">
        <f t="shared" ca="1" si="174"/>
        <v>0.99999999460876887</v>
      </c>
      <c r="AV81" s="19">
        <f t="shared" ca="1" si="175"/>
        <v>1.0383863567970559E-4</v>
      </c>
      <c r="AW81" s="19">
        <f t="shared" ca="1" si="176"/>
        <v>0.65612858703824073</v>
      </c>
      <c r="AX81" s="19">
        <f t="shared" ca="1" si="177"/>
        <v>0.34387141296175927</v>
      </c>
      <c r="AY81" s="19">
        <f t="shared" ca="1" si="178"/>
        <v>-0.7676090789145954</v>
      </c>
      <c r="AZ81" s="72">
        <f t="shared" ca="1" si="81"/>
        <v>2.8895109257761118E-4</v>
      </c>
      <c r="BA81" s="72">
        <f t="shared" ca="1" si="82"/>
        <v>9.7878090919422788E-5</v>
      </c>
      <c r="BB81" s="72">
        <f t="shared" ca="1" si="179"/>
        <v>-5.4330561981307847E-11</v>
      </c>
      <c r="BC81" s="19">
        <f t="shared" ca="1" si="180"/>
        <v>1.0383859984530074E-4</v>
      </c>
      <c r="BD81" s="19">
        <f t="shared" ca="1" si="181"/>
        <v>0.99999999460877254</v>
      </c>
      <c r="BE81" s="19">
        <f t="shared" ca="1" si="182"/>
        <v>1.0383860003190658E-4</v>
      </c>
      <c r="BF81" s="19">
        <f t="shared" ca="1" si="183"/>
        <v>0.65612844808083126</v>
      </c>
      <c r="BG81" s="19">
        <f t="shared" ca="1" si="184"/>
        <v>0.34387155191916874</v>
      </c>
      <c r="BH81" s="19">
        <f t="shared" ca="1" si="185"/>
        <v>-0.76760836462934057</v>
      </c>
      <c r="BI81" s="72">
        <f t="shared" ca="1" si="83"/>
        <v>2.8895120924116771E-4</v>
      </c>
      <c r="BJ81" s="72">
        <f t="shared" ca="1" si="84"/>
        <v>9.7878090792688716E-5</v>
      </c>
      <c r="BK81" s="72">
        <f t="shared" ca="1" si="186"/>
        <v>-1.2673407245519797E-13</v>
      </c>
      <c r="BL81" s="72">
        <f t="shared" ca="1" si="85"/>
        <v>2.3175212039207127E-3</v>
      </c>
      <c r="BM81" s="72">
        <f t="shared" ca="1" si="187"/>
        <v>1.0005791287826313</v>
      </c>
      <c r="BN81" s="72">
        <f t="shared" ca="1" si="188"/>
        <v>5.7870983609344898E-4</v>
      </c>
      <c r="BO81" s="72">
        <f t="shared" ca="1" si="189"/>
        <v>-4.6125890901641284E-8</v>
      </c>
      <c r="BP81" s="72">
        <f t="shared" ca="1" si="86"/>
        <v>660.75191089290013</v>
      </c>
      <c r="BQ81" s="72">
        <f t="shared" ca="1" si="190"/>
        <v>2.2388347136439708</v>
      </c>
      <c r="BR81" s="72">
        <f t="shared" ca="1" si="191"/>
        <v>-0.90270398122557771</v>
      </c>
      <c r="BS81" s="72">
        <f t="shared" ca="1" si="192"/>
        <v>2.2388886723642152</v>
      </c>
      <c r="BT81" s="72">
        <f t="shared" ca="1" si="193"/>
        <v>128.27578011917979</v>
      </c>
      <c r="BU81" s="72">
        <f t="shared" ca="1" si="194"/>
        <v>-51.721128273882307</v>
      </c>
      <c r="BV81" s="72">
        <f t="shared" ca="1" si="195"/>
        <v>128.2788717261177</v>
      </c>
    </row>
    <row r="82" spans="1:74">
      <c r="A82" s="13">
        <f ca="1">'MGRS to'!AO82</f>
        <v>33.564221500884706</v>
      </c>
      <c r="B82" s="13">
        <f ca="1">'MGRS to'!AP82</f>
        <v>-7.5733645107355025</v>
      </c>
      <c r="C82" s="19">
        <f t="shared" ca="1" si="88"/>
        <v>0.58580617605911101</v>
      </c>
      <c r="D82" s="19">
        <f t="shared" ca="1" si="88"/>
        <v>-0.13218014616602397</v>
      </c>
      <c r="E82" s="19">
        <f t="shared" ca="1" si="71"/>
        <v>0.58387152933777975</v>
      </c>
      <c r="F82" s="19">
        <f t="shared" ca="1" si="72"/>
        <v>0.58425998892389275</v>
      </c>
      <c r="G82" s="19">
        <f t="shared" ca="1" si="142"/>
        <v>3.96806795684157E-4</v>
      </c>
      <c r="H82" s="19">
        <f t="shared" ca="1" si="143"/>
        <v>3.96806795684157E-4</v>
      </c>
      <c r="I82" s="19">
        <f t="shared" ca="1" si="144"/>
        <v>0</v>
      </c>
      <c r="J82" s="19">
        <f t="shared" ca="1" si="145"/>
        <v>5.1037223736295919E-4</v>
      </c>
      <c r="K82" s="19">
        <f t="shared" ca="1" si="146"/>
        <v>0.99999986976008115</v>
      </c>
      <c r="L82" s="19">
        <f t="shared" ca="1" si="147"/>
        <v>5.1037225951990658E-4</v>
      </c>
      <c r="M82" s="19">
        <f t="shared" ca="1" si="148"/>
        <v>0.54107957733574075</v>
      </c>
      <c r="N82" s="19">
        <f t="shared" ca="1" si="149"/>
        <v>0.45892042266425925</v>
      </c>
      <c r="O82" s="19">
        <f t="shared" ca="1" si="150"/>
        <v>-0.3251285982382579</v>
      </c>
      <c r="P82" s="72">
        <f t="shared" ca="1" si="73"/>
        <v>3.8551413274315175E-4</v>
      </c>
      <c r="Q82" s="72">
        <f t="shared" ca="1" si="74"/>
        <v>3.9773220790034574E-4</v>
      </c>
      <c r="R82" s="72">
        <f t="shared" ca="1" si="151"/>
        <v>9.2541221618873664E-7</v>
      </c>
      <c r="S82" s="19">
        <f t="shared" ca="1" si="152"/>
        <v>5.108732968685507E-4</v>
      </c>
      <c r="T82" s="19">
        <f t="shared" ca="1" si="153"/>
        <v>0.9999998695042287</v>
      </c>
      <c r="U82" s="19">
        <f t="shared" ca="1" si="154"/>
        <v>5.1087331909082019E-4</v>
      </c>
      <c r="V82" s="19">
        <f t="shared" ca="1" si="155"/>
        <v>0.54180953181404179</v>
      </c>
      <c r="W82" s="19">
        <f t="shared" ca="1" si="156"/>
        <v>0.45819046818595821</v>
      </c>
      <c r="X82" s="19">
        <f t="shared" ca="1" si="157"/>
        <v>-0.32723969317351131</v>
      </c>
      <c r="Y82" s="72">
        <f t="shared" ca="1" si="75"/>
        <v>3.8490164256905482E-4</v>
      </c>
      <c r="Z82" s="72">
        <f t="shared" ca="1" si="76"/>
        <v>3.9773436609807808E-4</v>
      </c>
      <c r="AA82" s="72">
        <f t="shared" ca="1" si="158"/>
        <v>2.1581977323434538E-9</v>
      </c>
      <c r="AB82" s="19">
        <f t="shared" ca="1" si="159"/>
        <v>5.1087446620232341E-4</v>
      </c>
      <c r="AC82" s="19">
        <f t="shared" ca="1" si="160"/>
        <v>0.9999998695036314</v>
      </c>
      <c r="AD82" s="19">
        <f t="shared" ca="1" si="161"/>
        <v>5.1087448842474545E-4</v>
      </c>
      <c r="AE82" s="19">
        <f t="shared" ca="1" si="162"/>
        <v>0.54181123166504519</v>
      </c>
      <c r="AF82" s="19">
        <f t="shared" ca="1" si="163"/>
        <v>0.45818876833495481</v>
      </c>
      <c r="AG82" s="19">
        <f t="shared" ca="1" si="164"/>
        <v>-0.32724461714793396</v>
      </c>
      <c r="AH82" s="72">
        <f t="shared" ca="1" si="77"/>
        <v>3.8490021625552231E-4</v>
      </c>
      <c r="AI82" s="72">
        <f t="shared" ca="1" si="78"/>
        <v>3.9773437113131341E-4</v>
      </c>
      <c r="AJ82" s="72">
        <f t="shared" ca="1" si="165"/>
        <v>5.0332353302567912E-12</v>
      </c>
      <c r="AK82" s="19">
        <f t="shared" ca="1" si="166"/>
        <v>5.1087446892940423E-4</v>
      </c>
      <c r="AL82" s="19">
        <f t="shared" ca="1" si="167"/>
        <v>0.99999986950363007</v>
      </c>
      <c r="AM82" s="19">
        <f t="shared" ca="1" si="168"/>
        <v>5.1087449115182659E-4</v>
      </c>
      <c r="AN82" s="19">
        <f t="shared" ca="1" si="169"/>
        <v>0.54181123562931599</v>
      </c>
      <c r="AO82" s="19">
        <f t="shared" ca="1" si="170"/>
        <v>0.70644058494583384</v>
      </c>
      <c r="AP82" s="19">
        <f t="shared" ca="1" si="171"/>
        <v>0.29355941505416616</v>
      </c>
      <c r="AQ82" s="72">
        <f t="shared" ca="1" si="79"/>
        <v>5.930738256960384E-4</v>
      </c>
      <c r="AR82" s="72">
        <f t="shared" ca="1" si="80"/>
        <v>3.977344563690579E-4</v>
      </c>
      <c r="AS82" s="72">
        <f t="shared" ca="1" si="172"/>
        <v>8.5237744488521339E-11</v>
      </c>
      <c r="AT82" s="19">
        <f t="shared" ca="1" si="173"/>
        <v>5.1087451511213397E-4</v>
      </c>
      <c r="AU82" s="19">
        <f t="shared" ca="1" si="174"/>
        <v>0.99999986950360631</v>
      </c>
      <c r="AV82" s="19">
        <f t="shared" ca="1" si="175"/>
        <v>5.108745373345624E-4</v>
      </c>
      <c r="AW82" s="19">
        <f t="shared" ca="1" si="176"/>
        <v>0.54181130276451039</v>
      </c>
      <c r="AX82" s="19">
        <f t="shared" ca="1" si="177"/>
        <v>0.45818869723548961</v>
      </c>
      <c r="AY82" s="19">
        <f t="shared" ca="1" si="178"/>
        <v>-0.32724482310322101</v>
      </c>
      <c r="AZ82" s="72">
        <f t="shared" ca="1" si="81"/>
        <v>3.8490015659727603E-4</v>
      </c>
      <c r="BA82" s="72">
        <f t="shared" ca="1" si="82"/>
        <v>3.9773437134183864E-4</v>
      </c>
      <c r="BB82" s="72">
        <f t="shared" ca="1" si="179"/>
        <v>-8.5027219260628423E-11</v>
      </c>
      <c r="BC82" s="19">
        <f t="shared" ca="1" si="180"/>
        <v>5.1087446904348203E-4</v>
      </c>
      <c r="BD82" s="19">
        <f t="shared" ca="1" si="181"/>
        <v>0.99999986950362985</v>
      </c>
      <c r="BE82" s="19">
        <f t="shared" ca="1" si="182"/>
        <v>5.108744912659045E-4</v>
      </c>
      <c r="BF82" s="19">
        <f t="shared" ca="1" si="183"/>
        <v>0.5418112357951167</v>
      </c>
      <c r="BG82" s="19">
        <f t="shared" ca="1" si="184"/>
        <v>0.4581887642048833</v>
      </c>
      <c r="BH82" s="19">
        <f t="shared" ca="1" si="185"/>
        <v>-0.32724462911159558</v>
      </c>
      <c r="BI82" s="72">
        <f t="shared" ca="1" si="83"/>
        <v>3.8490021279005568E-4</v>
      </c>
      <c r="BJ82" s="72">
        <f t="shared" ca="1" si="84"/>
        <v>3.9773437114354261E-4</v>
      </c>
      <c r="BK82" s="72">
        <f t="shared" ca="1" si="186"/>
        <v>-1.9829602369847432E-13</v>
      </c>
      <c r="BL82" s="72">
        <f t="shared" ca="1" si="85"/>
        <v>3.0879616837063868E-3</v>
      </c>
      <c r="BM82" s="72">
        <f t="shared" ca="1" si="187"/>
        <v>1.000771544018151</v>
      </c>
      <c r="BN82" s="72">
        <f t="shared" ca="1" si="188"/>
        <v>7.7080060621489608E-4</v>
      </c>
      <c r="BO82" s="72">
        <f t="shared" ca="1" si="189"/>
        <v>-1.2892276427476085E-7</v>
      </c>
      <c r="BP82" s="72">
        <f t="shared" ca="1" si="86"/>
        <v>3250.8283582356039</v>
      </c>
      <c r="BQ82" s="72">
        <f t="shared" ca="1" si="190"/>
        <v>0.70448084904330799</v>
      </c>
      <c r="BR82" s="72">
        <f t="shared" ca="1" si="191"/>
        <v>-2.4368924857525269</v>
      </c>
      <c r="BS82" s="72">
        <f t="shared" ca="1" si="192"/>
        <v>0.70470016783726619</v>
      </c>
      <c r="BT82" s="72">
        <f t="shared" ca="1" si="193"/>
        <v>40.363779397974383</v>
      </c>
      <c r="BU82" s="72">
        <f t="shared" ca="1" si="194"/>
        <v>-139.6236545607639</v>
      </c>
      <c r="BV82" s="72">
        <f t="shared" ca="1" si="195"/>
        <v>40.376345439236104</v>
      </c>
    </row>
    <row r="83" spans="1:74">
      <c r="A83" s="13">
        <f ca="1">'MGRS to'!AO83</f>
        <v>33.559837832264513</v>
      </c>
      <c r="B83" s="13">
        <f ca="1">'MGRS to'!AP83</f>
        <v>-7.5709590274056762</v>
      </c>
      <c r="C83" s="19">
        <f t="shared" ca="1" si="88"/>
        <v>0.58572966660837222</v>
      </c>
      <c r="D83" s="19">
        <f t="shared" ca="1" si="88"/>
        <v>-0.13213816256181665</v>
      </c>
      <c r="E83" s="19">
        <f t="shared" ca="1" si="71"/>
        <v>0.58425998892389275</v>
      </c>
      <c r="F83" s="19">
        <f t="shared" ca="1" si="72"/>
        <v>0.58418357966050427</v>
      </c>
      <c r="G83" s="19">
        <f t="shared" ca="1" si="142"/>
        <v>4.1983604207318503E-5</v>
      </c>
      <c r="H83" s="19">
        <f t="shared" ca="1" si="143"/>
        <v>4.1983604207318503E-5</v>
      </c>
      <c r="I83" s="19">
        <f t="shared" ca="1" si="144"/>
        <v>0</v>
      </c>
      <c r="J83" s="19">
        <f t="shared" ca="1" si="145"/>
        <v>8.405233353422792E-5</v>
      </c>
      <c r="K83" s="19">
        <f t="shared" ca="1" si="146"/>
        <v>0.99999999646760274</v>
      </c>
      <c r="L83" s="19">
        <f t="shared" ca="1" si="147"/>
        <v>8.4052333633196659E-5</v>
      </c>
      <c r="M83" s="19">
        <f t="shared" ca="1" si="148"/>
        <v>0.34754373686876638</v>
      </c>
      <c r="N83" s="19">
        <f t="shared" ca="1" si="149"/>
        <v>0.65245626313123362</v>
      </c>
      <c r="O83" s="19">
        <f t="shared" ca="1" si="150"/>
        <v>6.7499635689327597E-2</v>
      </c>
      <c r="P83" s="72">
        <f t="shared" ca="1" si="73"/>
        <v>5.4782693197644877E-4</v>
      </c>
      <c r="Q83" s="72">
        <f t="shared" ca="1" si="74"/>
        <v>4.2081495989313049E-5</v>
      </c>
      <c r="R83" s="72">
        <f t="shared" ca="1" si="151"/>
        <v>9.7891781994545522E-8</v>
      </c>
      <c r="S83" s="19">
        <f t="shared" ca="1" si="152"/>
        <v>8.408638797471058E-5</v>
      </c>
      <c r="T83" s="19">
        <f t="shared" ca="1" si="153"/>
        <v>0.99999999646473969</v>
      </c>
      <c r="U83" s="19">
        <f t="shared" ca="1" si="154"/>
        <v>8.4086388073799666E-5</v>
      </c>
      <c r="V83" s="19">
        <f t="shared" ca="1" si="155"/>
        <v>0.34821301196704624</v>
      </c>
      <c r="W83" s="19">
        <f t="shared" ca="1" si="156"/>
        <v>0.65178698803295376</v>
      </c>
      <c r="X83" s="19">
        <f t="shared" ca="1" si="157"/>
        <v>6.6542115389090495E-2</v>
      </c>
      <c r="Y83" s="72">
        <f t="shared" ca="1" si="75"/>
        <v>5.4726590276828733E-4</v>
      </c>
      <c r="Z83" s="72">
        <f t="shared" ca="1" si="76"/>
        <v>4.2081724240288698E-5</v>
      </c>
      <c r="AA83" s="72">
        <f t="shared" ca="1" si="158"/>
        <v>2.2825097564918356E-10</v>
      </c>
      <c r="AB83" s="19">
        <f t="shared" ca="1" si="159"/>
        <v>8.4086467454878944E-5</v>
      </c>
      <c r="AC83" s="19">
        <f t="shared" ca="1" si="160"/>
        <v>0.99999999646473303</v>
      </c>
      <c r="AD83" s="19">
        <f t="shared" ca="1" si="161"/>
        <v>8.4086467553968314E-5</v>
      </c>
      <c r="AE83" s="19">
        <f t="shared" ca="1" si="162"/>
        <v>0.34821457154269908</v>
      </c>
      <c r="AF83" s="19">
        <f t="shared" ca="1" si="163"/>
        <v>0.65178542845730092</v>
      </c>
      <c r="AG83" s="19">
        <f t="shared" ca="1" si="164"/>
        <v>6.65398818347257E-2</v>
      </c>
      <c r="AH83" s="72">
        <f t="shared" ca="1" si="77"/>
        <v>5.4726459542998689E-4</v>
      </c>
      <c r="AI83" s="72">
        <f t="shared" ca="1" si="78"/>
        <v>4.2081724772493824E-5</v>
      </c>
      <c r="AJ83" s="72">
        <f t="shared" ca="1" si="165"/>
        <v>5.3220512578108087E-13</v>
      </c>
      <c r="AK83" s="19">
        <f t="shared" ca="1" si="166"/>
        <v>8.4086467640209889E-5</v>
      </c>
      <c r="AL83" s="19">
        <f t="shared" ca="1" si="167"/>
        <v>0.99999999646473303</v>
      </c>
      <c r="AM83" s="19">
        <f t="shared" ca="1" si="168"/>
        <v>8.4086467739299259E-5</v>
      </c>
      <c r="AN83" s="19">
        <f t="shared" ca="1" si="169"/>
        <v>0.34821457517906551</v>
      </c>
      <c r="AO83" s="19">
        <f t="shared" ca="1" si="170"/>
        <v>0.87874660963286289</v>
      </c>
      <c r="AP83" s="19">
        <f t="shared" ca="1" si="171"/>
        <v>0.12125339036713711</v>
      </c>
      <c r="AQ83" s="72">
        <f t="shared" ca="1" si="79"/>
        <v>7.3740972715222901E-4</v>
      </c>
      <c r="AR83" s="72">
        <f t="shared" ca="1" si="80"/>
        <v>4.2081711290500274E-5</v>
      </c>
      <c r="AS83" s="72">
        <f t="shared" ca="1" si="172"/>
        <v>-1.3481993550257341E-11</v>
      </c>
      <c r="AT83" s="19">
        <f t="shared" ca="1" si="173"/>
        <v>8.4086462945598869E-5</v>
      </c>
      <c r="AU83" s="19">
        <f t="shared" ca="1" si="174"/>
        <v>0.99999999646473348</v>
      </c>
      <c r="AV83" s="19">
        <f t="shared" ca="1" si="175"/>
        <v>8.4086463044688212E-5</v>
      </c>
      <c r="AW83" s="19">
        <f t="shared" ca="1" si="176"/>
        <v>0.34821448306039421</v>
      </c>
      <c r="AX83" s="19">
        <f t="shared" ca="1" si="177"/>
        <v>0.65178551693960585</v>
      </c>
      <c r="AY83" s="19">
        <f t="shared" ca="1" si="178"/>
        <v>6.6540008555403984E-2</v>
      </c>
      <c r="AZ83" s="72">
        <f t="shared" ca="1" si="81"/>
        <v>5.4726466960164149E-4</v>
      </c>
      <c r="BA83" s="72">
        <f t="shared" ca="1" si="82"/>
        <v>4.2081724742299234E-5</v>
      </c>
      <c r="BB83" s="72">
        <f t="shared" ca="1" si="179"/>
        <v>1.3451798960210752E-11</v>
      </c>
      <c r="BC83" s="19">
        <f t="shared" ca="1" si="180"/>
        <v>8.4086467629695147E-5</v>
      </c>
      <c r="BD83" s="19">
        <f t="shared" ca="1" si="181"/>
        <v>0.99999999646473303</v>
      </c>
      <c r="BE83" s="19">
        <f t="shared" ca="1" si="182"/>
        <v>8.4086467728784517E-5</v>
      </c>
      <c r="BF83" s="19">
        <f t="shared" ca="1" si="183"/>
        <v>0.34821457497275682</v>
      </c>
      <c r="BG83" s="19">
        <f t="shared" ca="1" si="184"/>
        <v>0.65178542502724324</v>
      </c>
      <c r="BH83" s="19">
        <f t="shared" ca="1" si="185"/>
        <v>6.6539876922339092E-2</v>
      </c>
      <c r="BI83" s="72">
        <f t="shared" ca="1" si="83"/>
        <v>5.4726459255468836E-4</v>
      </c>
      <c r="BJ83" s="72">
        <f t="shared" ca="1" si="84"/>
        <v>4.2081724773664342E-5</v>
      </c>
      <c r="BK83" s="72">
        <f t="shared" ca="1" si="186"/>
        <v>3.1365108264531233E-14</v>
      </c>
      <c r="BL83" s="72">
        <f t="shared" ca="1" si="85"/>
        <v>4.3927057486342399E-3</v>
      </c>
      <c r="BM83" s="72">
        <f t="shared" ca="1" si="187"/>
        <v>1.0010972735950556</v>
      </c>
      <c r="BN83" s="72">
        <f t="shared" ca="1" si="188"/>
        <v>1.0957705624053027E-3</v>
      </c>
      <c r="BO83" s="72">
        <f t="shared" ca="1" si="189"/>
        <v>6.1059292234705542E-9</v>
      </c>
      <c r="BP83" s="72">
        <f t="shared" ca="1" si="86"/>
        <v>535.06450308627302</v>
      </c>
      <c r="BQ83" s="72">
        <f t="shared" ca="1" si="190"/>
        <v>2.7127092282077445</v>
      </c>
      <c r="BR83" s="72">
        <f t="shared" ca="1" si="191"/>
        <v>-0.42886021518979872</v>
      </c>
      <c r="BS83" s="72">
        <f t="shared" ca="1" si="192"/>
        <v>2.7127324383999945</v>
      </c>
      <c r="BT83" s="72">
        <f t="shared" ca="1" si="193"/>
        <v>155.4267898224947</v>
      </c>
      <c r="BU83" s="72">
        <f t="shared" ca="1" si="194"/>
        <v>-24.571880331447744</v>
      </c>
      <c r="BV83" s="72">
        <f t="shared" ca="1" si="195"/>
        <v>155.4281196685522</v>
      </c>
    </row>
    <row r="84" spans="1:74">
      <c r="A84" s="13">
        <f ca="1">'MGRS to'!AO84</f>
        <v>33.556427852083274</v>
      </c>
      <c r="B84" s="13">
        <f ca="1">'MGRS to'!AP84</f>
        <v>-7.5353827211054991</v>
      </c>
      <c r="C84" s="19">
        <f t="shared" ca="1" si="88"/>
        <v>0.5856701512267819</v>
      </c>
      <c r="D84" s="19">
        <f t="shared" ca="1" si="88"/>
        <v>-0.13151723888118055</v>
      </c>
      <c r="E84" s="19">
        <f t="shared" ca="1" si="71"/>
        <v>0.58418357966050427</v>
      </c>
      <c r="F84" s="19">
        <f t="shared" ca="1" si="72"/>
        <v>0.58412414223790909</v>
      </c>
      <c r="G84" s="19">
        <f t="shared" ca="1" si="142"/>
        <v>6.2092368063609849E-4</v>
      </c>
      <c r="H84" s="19">
        <f t="shared" ca="1" si="143"/>
        <v>6.2092368063609849E-4</v>
      </c>
      <c r="I84" s="19">
        <f t="shared" ca="1" si="144"/>
        <v>0</v>
      </c>
      <c r="J84" s="19">
        <f t="shared" ca="1" si="145"/>
        <v>5.2136062954958879E-4</v>
      </c>
      <c r="K84" s="19">
        <f t="shared" ca="1" si="146"/>
        <v>0.99999986409153774</v>
      </c>
      <c r="L84" s="19">
        <f t="shared" ca="1" si="147"/>
        <v>5.213606531686972E-4</v>
      </c>
      <c r="M84" s="19">
        <f t="shared" ca="1" si="148"/>
        <v>0.82874036677060114</v>
      </c>
      <c r="N84" s="19">
        <f t="shared" ca="1" si="149"/>
        <v>0.17125963322939886</v>
      </c>
      <c r="O84" s="19">
        <f t="shared" ca="1" si="150"/>
        <v>-2.551862859097807</v>
      </c>
      <c r="P84" s="72">
        <f t="shared" ca="1" si="73"/>
        <v>1.4396975804705696E-4</v>
      </c>
      <c r="Q84" s="72">
        <f t="shared" ca="1" si="74"/>
        <v>6.2237159742737583E-4</v>
      </c>
      <c r="R84" s="72">
        <f t="shared" ca="1" si="151"/>
        <v>1.4479167912773497E-6</v>
      </c>
      <c r="S84" s="19">
        <f t="shared" ca="1" si="152"/>
        <v>5.2256059462062925E-4</v>
      </c>
      <c r="T84" s="19">
        <f t="shared" ca="1" si="153"/>
        <v>0.9999998634652032</v>
      </c>
      <c r="U84" s="19">
        <f t="shared" ca="1" si="154"/>
        <v>5.225606184031987E-4</v>
      </c>
      <c r="V84" s="19">
        <f t="shared" ca="1" si="155"/>
        <v>0.82876539723899589</v>
      </c>
      <c r="W84" s="19">
        <f t="shared" ca="1" si="156"/>
        <v>0.17123460276100411</v>
      </c>
      <c r="X84" s="19">
        <f t="shared" ca="1" si="157"/>
        <v>-2.5523820584503438</v>
      </c>
      <c r="Y84" s="72">
        <f t="shared" ca="1" si="75"/>
        <v>1.4394872516702544E-4</v>
      </c>
      <c r="Z84" s="72">
        <f t="shared" ca="1" si="76"/>
        <v>6.2237497378907431E-4</v>
      </c>
      <c r="AA84" s="72">
        <f t="shared" ca="1" si="158"/>
        <v>3.3763616984726352E-9</v>
      </c>
      <c r="AB84" s="19">
        <f t="shared" ca="1" si="159"/>
        <v>5.2256339283208943E-4</v>
      </c>
      <c r="AC84" s="19">
        <f t="shared" ca="1" si="160"/>
        <v>0.99999986346374081</v>
      </c>
      <c r="AD84" s="19">
        <f t="shared" ca="1" si="161"/>
        <v>5.2256341661504105E-4</v>
      </c>
      <c r="AE84" s="19">
        <f t="shared" ca="1" si="162"/>
        <v>0.82876545540549362</v>
      </c>
      <c r="AF84" s="19">
        <f t="shared" ca="1" si="163"/>
        <v>0.17123454459450638</v>
      </c>
      <c r="AG84" s="19">
        <f t="shared" ca="1" si="164"/>
        <v>-2.5523832651570042</v>
      </c>
      <c r="AH84" s="72">
        <f t="shared" ca="1" si="77"/>
        <v>1.4394867629023152E-4</v>
      </c>
      <c r="AI84" s="72">
        <f t="shared" ca="1" si="78"/>
        <v>6.2237498166232942E-4</v>
      </c>
      <c r="AJ84" s="72">
        <f t="shared" ca="1" si="165"/>
        <v>7.8732551077667634E-12</v>
      </c>
      <c r="AK84" s="19">
        <f t="shared" ca="1" si="166"/>
        <v>5.2256339935716797E-4</v>
      </c>
      <c r="AL84" s="19">
        <f t="shared" ca="1" si="167"/>
        <v>0.99999986346373748</v>
      </c>
      <c r="AM84" s="19">
        <f t="shared" ca="1" si="168"/>
        <v>5.2256342314012047E-4</v>
      </c>
      <c r="AN84" s="19">
        <f t="shared" ca="1" si="169"/>
        <v>0.82876545554113346</v>
      </c>
      <c r="AO84" s="19">
        <f t="shared" ca="1" si="170"/>
        <v>0.31314781970169758</v>
      </c>
      <c r="AP84" s="19">
        <f t="shared" ca="1" si="171"/>
        <v>0.68685218029830242</v>
      </c>
      <c r="AQ84" s="72">
        <f t="shared" ca="1" si="79"/>
        <v>2.6315469825441277E-4</v>
      </c>
      <c r="AR84" s="72">
        <f t="shared" ca="1" si="80"/>
        <v>6.2237560461674934E-4</v>
      </c>
      <c r="AS84" s="72">
        <f t="shared" ca="1" si="172"/>
        <v>6.2295441992810813E-10</v>
      </c>
      <c r="AT84" s="19">
        <f t="shared" ca="1" si="173"/>
        <v>5.2256391564020654E-4</v>
      </c>
      <c r="AU84" s="19">
        <f t="shared" ca="1" si="174"/>
        <v>0.9999998634634677</v>
      </c>
      <c r="AV84" s="19">
        <f t="shared" ca="1" si="175"/>
        <v>5.2256393942322951E-4</v>
      </c>
      <c r="AW84" s="19">
        <f t="shared" ca="1" si="176"/>
        <v>0.82876546627301662</v>
      </c>
      <c r="AX84" s="19">
        <f t="shared" ca="1" si="177"/>
        <v>0.17123453372698338</v>
      </c>
      <c r="AY84" s="19">
        <f t="shared" ca="1" si="178"/>
        <v>-2.5523834906118306</v>
      </c>
      <c r="AZ84" s="72">
        <f t="shared" ca="1" si="81"/>
        <v>1.4394866715834801E-4</v>
      </c>
      <c r="BA84" s="72">
        <f t="shared" ca="1" si="82"/>
        <v>6.2237498313334099E-4</v>
      </c>
      <c r="BB84" s="72">
        <f t="shared" ca="1" si="179"/>
        <v>-6.2148340835600779E-10</v>
      </c>
      <c r="BC84" s="19">
        <f t="shared" ca="1" si="180"/>
        <v>5.2256340057629509E-4</v>
      </c>
      <c r="BD84" s="19">
        <f t="shared" ca="1" si="181"/>
        <v>0.99999986346373682</v>
      </c>
      <c r="BE84" s="19">
        <f t="shared" ca="1" si="182"/>
        <v>5.2256342435924781E-4</v>
      </c>
      <c r="BF84" s="19">
        <f t="shared" ca="1" si="183"/>
        <v>0.82876545556646919</v>
      </c>
      <c r="BG84" s="19">
        <f t="shared" ca="1" si="184"/>
        <v>0.17123454443353081</v>
      </c>
      <c r="BH84" s="19">
        <f t="shared" ca="1" si="185"/>
        <v>-2.5523832684965613</v>
      </c>
      <c r="BI84" s="72">
        <f t="shared" ca="1" si="83"/>
        <v>1.4394867615496519E-4</v>
      </c>
      <c r="BJ84" s="72">
        <f t="shared" ca="1" si="84"/>
        <v>6.2237498168411906E-4</v>
      </c>
      <c r="BK84" s="72">
        <f t="shared" ca="1" si="186"/>
        <v>-1.4492219273590234E-12</v>
      </c>
      <c r="BL84" s="72">
        <f t="shared" ca="1" si="85"/>
        <v>1.1540346543749368E-3</v>
      </c>
      <c r="BM84" s="72">
        <f t="shared" ca="1" si="187"/>
        <v>1.0002884462656565</v>
      </c>
      <c r="BN84" s="72">
        <f t="shared" ca="1" si="188"/>
        <v>2.8834230008222477E-4</v>
      </c>
      <c r="BO84" s="72">
        <f t="shared" ca="1" si="189"/>
        <v>-3.8445522679525127E-7</v>
      </c>
      <c r="BP84" s="72">
        <f t="shared" ca="1" si="86"/>
        <v>3325.2090113282729</v>
      </c>
      <c r="BQ84" s="72">
        <f t="shared" ca="1" si="190"/>
        <v>1.6851422603699877</v>
      </c>
      <c r="BR84" s="72">
        <f t="shared" ca="1" si="191"/>
        <v>-1.4561071573001945</v>
      </c>
      <c r="BS84" s="72">
        <f t="shared" ca="1" si="192"/>
        <v>1.6854854962895987</v>
      </c>
      <c r="BT84" s="72">
        <f t="shared" ca="1" si="193"/>
        <v>96.55153939833599</v>
      </c>
      <c r="BU84" s="72">
        <f t="shared" ca="1" si="194"/>
        <v>-83.428794632093016</v>
      </c>
      <c r="BV84" s="72">
        <f t="shared" ca="1" si="195"/>
        <v>96.571205367906998</v>
      </c>
    </row>
    <row r="85" spans="1:74">
      <c r="A85" s="13">
        <f ca="1">'MGRS to'!AO85</f>
        <v>33.598826607334928</v>
      </c>
      <c r="B85" s="13">
        <f ca="1">'MGRS to'!AP85</f>
        <v>-7.5220142632889697</v>
      </c>
      <c r="C85" s="19">
        <f t="shared" ca="1" si="88"/>
        <v>0.58641014910467049</v>
      </c>
      <c r="D85" s="19">
        <f t="shared" ca="1" si="88"/>
        <v>-0.13128391527636815</v>
      </c>
      <c r="E85" s="19">
        <f t="shared" ca="1" si="71"/>
        <v>0.58412414223790909</v>
      </c>
      <c r="F85" s="19">
        <f t="shared" ca="1" si="72"/>
        <v>0.58486317234940521</v>
      </c>
      <c r="G85" s="19">
        <f t="shared" ca="1" si="142"/>
        <v>2.3332360481240211E-4</v>
      </c>
      <c r="H85" s="19">
        <f t="shared" ca="1" si="143"/>
        <v>2.3332360481240211E-4</v>
      </c>
      <c r="I85" s="19">
        <f t="shared" ca="1" si="144"/>
        <v>0</v>
      </c>
      <c r="J85" s="19">
        <f t="shared" ca="1" si="145"/>
        <v>7.6421896452636513E-4</v>
      </c>
      <c r="K85" s="19">
        <f t="shared" ca="1" si="146"/>
        <v>0.99999970798464455</v>
      </c>
      <c r="L85" s="19">
        <f t="shared" ca="1" si="147"/>
        <v>7.6421903891426462E-4</v>
      </c>
      <c r="M85" s="19">
        <f t="shared" ca="1" si="148"/>
        <v>0.21235579199166349</v>
      </c>
      <c r="N85" s="19">
        <f t="shared" ca="1" si="149"/>
        <v>0.78764420800833657</v>
      </c>
      <c r="O85" s="19">
        <f t="shared" ca="1" si="150"/>
        <v>0.22691484817779106</v>
      </c>
      <c r="P85" s="72">
        <f t="shared" ca="1" si="73"/>
        <v>6.6111140530895592E-4</v>
      </c>
      <c r="Q85" s="72">
        <f t="shared" ca="1" si="74"/>
        <v>2.3386744190278646E-4</v>
      </c>
      <c r="R85" s="72">
        <f t="shared" ca="1" si="151"/>
        <v>5.4383709038435249E-7</v>
      </c>
      <c r="S85" s="19">
        <f t="shared" ca="1" si="152"/>
        <v>7.643345772936534E-4</v>
      </c>
      <c r="T85" s="19">
        <f t="shared" ca="1" si="153"/>
        <v>0.99999970789628434</v>
      </c>
      <c r="U85" s="19">
        <f t="shared" ca="1" si="154"/>
        <v>7.6433465171531873E-4</v>
      </c>
      <c r="V85" s="19">
        <f t="shared" ca="1" si="155"/>
        <v>0.2128185610453211</v>
      </c>
      <c r="W85" s="19">
        <f t="shared" ca="1" si="156"/>
        <v>0.78718143895467896</v>
      </c>
      <c r="X85" s="19">
        <f t="shared" ca="1" si="157"/>
        <v>0.22646036614757392</v>
      </c>
      <c r="Y85" s="72">
        <f t="shared" ca="1" si="75"/>
        <v>6.6072374660643596E-4</v>
      </c>
      <c r="Z85" s="72">
        <f t="shared" ca="1" si="76"/>
        <v>2.3386870949304621E-4</v>
      </c>
      <c r="AA85" s="72">
        <f t="shared" ca="1" si="158"/>
        <v>1.2675902597535094E-9</v>
      </c>
      <c r="AB85" s="19">
        <f t="shared" ca="1" si="159"/>
        <v>7.6433484706096442E-4</v>
      </c>
      <c r="AC85" s="19">
        <f t="shared" ca="1" si="160"/>
        <v>0.99999970789607806</v>
      </c>
      <c r="AD85" s="19">
        <f t="shared" ca="1" si="161"/>
        <v>7.6433492148270869E-4</v>
      </c>
      <c r="AE85" s="19">
        <f t="shared" ca="1" si="162"/>
        <v>0.2128196394346232</v>
      </c>
      <c r="AF85" s="19">
        <f t="shared" ca="1" si="163"/>
        <v>0.78718036056537677</v>
      </c>
      <c r="AG85" s="19">
        <f t="shared" ca="1" si="164"/>
        <v>0.22645930644543311</v>
      </c>
      <c r="AH85" s="72">
        <f t="shared" ca="1" si="77"/>
        <v>6.6072284324549956E-4</v>
      </c>
      <c r="AI85" s="72">
        <f t="shared" ca="1" si="78"/>
        <v>2.3386871244757999E-4</v>
      </c>
      <c r="AJ85" s="72">
        <f t="shared" ca="1" si="165"/>
        <v>2.9545337801740318E-12</v>
      </c>
      <c r="AK85" s="19">
        <f t="shared" ca="1" si="166"/>
        <v>7.6433484768976189E-4</v>
      </c>
      <c r="AL85" s="19">
        <f t="shared" ca="1" si="167"/>
        <v>0.99999970789607762</v>
      </c>
      <c r="AM85" s="19">
        <f t="shared" ca="1" si="168"/>
        <v>7.6433492211150627E-4</v>
      </c>
      <c r="AN85" s="19">
        <f t="shared" ca="1" si="169"/>
        <v>0.21281964194815675</v>
      </c>
      <c r="AO85" s="19">
        <f t="shared" ca="1" si="170"/>
        <v>0.95470780000105837</v>
      </c>
      <c r="AP85" s="19">
        <f t="shared" ca="1" si="171"/>
        <v>4.5292199998941629E-2</v>
      </c>
      <c r="AQ85" s="72">
        <f t="shared" ca="1" si="79"/>
        <v>8.0100052641800658E-4</v>
      </c>
      <c r="AR85" s="72">
        <f t="shared" ca="1" si="80"/>
        <v>2.33868573980831E-4</v>
      </c>
      <c r="AS85" s="72">
        <f t="shared" ca="1" si="172"/>
        <v>-1.3846674899883026E-10</v>
      </c>
      <c r="AT85" s="19">
        <f t="shared" ca="1" si="173"/>
        <v>7.6433481822129365E-4</v>
      </c>
      <c r="AU85" s="19">
        <f t="shared" ca="1" si="174"/>
        <v>0.99999970789610027</v>
      </c>
      <c r="AV85" s="19">
        <f t="shared" ca="1" si="175"/>
        <v>7.6433489264302935E-4</v>
      </c>
      <c r="AW85" s="19">
        <f t="shared" ca="1" si="176"/>
        <v>0.21281952414907043</v>
      </c>
      <c r="AX85" s="19">
        <f t="shared" ca="1" si="177"/>
        <v>0.78718047585092954</v>
      </c>
      <c r="AY85" s="19">
        <f t="shared" ca="1" si="178"/>
        <v>0.22645941973336758</v>
      </c>
      <c r="AZ85" s="72">
        <f t="shared" ca="1" si="81"/>
        <v>6.6072293981958932E-4</v>
      </c>
      <c r="BA85" s="72">
        <f t="shared" ca="1" si="82"/>
        <v>2.3386871213172444E-4</v>
      </c>
      <c r="BB85" s="72">
        <f t="shared" ca="1" si="179"/>
        <v>1.3815089344856521E-10</v>
      </c>
      <c r="BC85" s="19">
        <f t="shared" ca="1" si="180"/>
        <v>7.6433484762252087E-4</v>
      </c>
      <c r="BD85" s="19">
        <f t="shared" ca="1" si="181"/>
        <v>0.99999970789607784</v>
      </c>
      <c r="BE85" s="19">
        <f t="shared" ca="1" si="182"/>
        <v>7.6433492204426513E-4</v>
      </c>
      <c r="BF85" s="19">
        <f t="shared" ca="1" si="183"/>
        <v>0.21281964167945183</v>
      </c>
      <c r="BG85" s="19">
        <f t="shared" ca="1" si="184"/>
        <v>0.78718035832054811</v>
      </c>
      <c r="BH85" s="19">
        <f t="shared" ca="1" si="185"/>
        <v>0.22645930423950167</v>
      </c>
      <c r="BI85" s="72">
        <f t="shared" ca="1" si="83"/>
        <v>6.6072284136501876E-4</v>
      </c>
      <c r="BJ85" s="72">
        <f t="shared" ca="1" si="84"/>
        <v>2.3386871245373032E-4</v>
      </c>
      <c r="BK85" s="72">
        <f t="shared" ca="1" si="186"/>
        <v>3.2200587682384985E-13</v>
      </c>
      <c r="BL85" s="72">
        <f t="shared" ca="1" si="85"/>
        <v>5.3051994604851769E-3</v>
      </c>
      <c r="BM85" s="72">
        <f t="shared" ca="1" si="187"/>
        <v>1.0013249834694811</v>
      </c>
      <c r="BN85" s="72">
        <f t="shared" ca="1" si="188"/>
        <v>1.3227924764827792E-3</v>
      </c>
      <c r="BO85" s="72">
        <f t="shared" ca="1" si="189"/>
        <v>2.2866292533034233E-7</v>
      </c>
      <c r="BP85" s="72">
        <f t="shared" ca="1" si="86"/>
        <v>4863.6699860469671</v>
      </c>
      <c r="BQ85" s="72">
        <f t="shared" ca="1" si="190"/>
        <v>0.25682225087208238</v>
      </c>
      <c r="BR85" s="72">
        <f t="shared" ca="1" si="191"/>
        <v>-2.8846413592928259</v>
      </c>
      <c r="BS85" s="72">
        <f t="shared" ca="1" si="192"/>
        <v>0.25695129429696717</v>
      </c>
      <c r="BT85" s="72">
        <f t="shared" ca="1" si="193"/>
        <v>14.714831060020344</v>
      </c>
      <c r="BU85" s="72">
        <f t="shared" ca="1" si="194"/>
        <v>-165.27777529635986</v>
      </c>
      <c r="BV85" s="72">
        <f t="shared" ca="1" si="195"/>
        <v>14.722224703640165</v>
      </c>
    </row>
    <row r="86" spans="1:74">
      <c r="A86" s="13">
        <f ca="1">'MGRS to'!AO86</f>
        <v>33.586508436309117</v>
      </c>
      <c r="B86" s="13">
        <f ca="1">'MGRS to'!AP86</f>
        <v>-7.5657674724557546</v>
      </c>
      <c r="C86" s="19">
        <f t="shared" ca="1" si="88"/>
        <v>0.58619515646244635</v>
      </c>
      <c r="D86" s="19">
        <f t="shared" ca="1" si="88"/>
        <v>-0.13204755283464231</v>
      </c>
      <c r="E86" s="19">
        <f t="shared" ca="1" si="71"/>
        <v>0.58486317234940521</v>
      </c>
      <c r="F86" s="19">
        <f t="shared" ca="1" si="72"/>
        <v>0.58464846052529218</v>
      </c>
      <c r="G86" s="19">
        <f t="shared" ca="1" si="142"/>
        <v>-7.6363755827416058E-4</v>
      </c>
      <c r="H86" s="19">
        <f t="shared" ca="1" si="143"/>
        <v>-7.6363755827416058E-4</v>
      </c>
      <c r="I86" s="19">
        <f t="shared" ca="1" si="144"/>
        <v>0</v>
      </c>
      <c r="J86" s="19">
        <f t="shared" ca="1" si="145"/>
        <v>6.7198238434187094E-4</v>
      </c>
      <c r="K86" s="19">
        <f t="shared" ca="1" si="146"/>
        <v>0.99999977421981212</v>
      </c>
      <c r="L86" s="19">
        <f t="shared" ca="1" si="147"/>
        <v>6.7198243491531178E-4</v>
      </c>
      <c r="M86" s="19">
        <f t="shared" ca="1" si="148"/>
        <v>-0.79013623481233308</v>
      </c>
      <c r="N86" s="19">
        <f t="shared" ca="1" si="149"/>
        <v>1.7901362348123331</v>
      </c>
      <c r="O86" s="19">
        <f t="shared" ca="1" si="150"/>
        <v>0.65957949613607492</v>
      </c>
      <c r="P86" s="72">
        <f t="shared" ca="1" si="73"/>
        <v>1.4987733736589214E-3</v>
      </c>
      <c r="Q86" s="72">
        <f t="shared" ca="1" si="74"/>
        <v>-7.6541684917081916E-4</v>
      </c>
      <c r="R86" s="72">
        <f t="shared" ca="1" si="151"/>
        <v>-1.7792908966585792E-6</v>
      </c>
      <c r="S86" s="19">
        <f t="shared" ca="1" si="152"/>
        <v>6.7338843309904819E-4</v>
      </c>
      <c r="T86" s="19">
        <f t="shared" ca="1" si="153"/>
        <v>0.99999977327398337</v>
      </c>
      <c r="U86" s="19">
        <f t="shared" ca="1" si="154"/>
        <v>6.7338848399061183E-4</v>
      </c>
      <c r="V86" s="19">
        <f t="shared" ca="1" si="155"/>
        <v>-0.79032360314184269</v>
      </c>
      <c r="W86" s="19">
        <f t="shared" ca="1" si="156"/>
        <v>1.7903236031418426</v>
      </c>
      <c r="X86" s="19">
        <f t="shared" ca="1" si="157"/>
        <v>0.65961512225717622</v>
      </c>
      <c r="Y86" s="72">
        <f t="shared" ca="1" si="75"/>
        <v>1.4989295388440247E-3</v>
      </c>
      <c r="Z86" s="72">
        <f t="shared" ca="1" si="76"/>
        <v>-7.6542099495449504E-4</v>
      </c>
      <c r="AA86" s="72">
        <f t="shared" ca="1" si="158"/>
        <v>-4.1457836758842723E-9</v>
      </c>
      <c r="AB86" s="19">
        <f t="shared" ca="1" si="159"/>
        <v>6.7339170960989576E-4</v>
      </c>
      <c r="AC86" s="19">
        <f t="shared" ca="1" si="160"/>
        <v>0.99999977327177714</v>
      </c>
      <c r="AD86" s="19">
        <f t="shared" ca="1" si="161"/>
        <v>6.7339176050220219E-4</v>
      </c>
      <c r="AE86" s="19">
        <f t="shared" ca="1" si="162"/>
        <v>-0.79032403834372256</v>
      </c>
      <c r="AF86" s="19">
        <f t="shared" ca="1" si="163"/>
        <v>1.7903240383437224</v>
      </c>
      <c r="AG86" s="19">
        <f t="shared" ca="1" si="164"/>
        <v>0.65961520499755566</v>
      </c>
      <c r="AH86" s="72">
        <f t="shared" ca="1" si="77"/>
        <v>1.4989299015699454E-3</v>
      </c>
      <c r="AI86" s="72">
        <f t="shared" ca="1" si="78"/>
        <v>-7.6542100461425458E-4</v>
      </c>
      <c r="AJ86" s="72">
        <f t="shared" ca="1" si="165"/>
        <v>-9.6597595374003919E-12</v>
      </c>
      <c r="AK86" s="19">
        <f t="shared" ca="1" si="166"/>
        <v>6.7339171724423977E-4</v>
      </c>
      <c r="AL86" s="19">
        <f t="shared" ca="1" si="167"/>
        <v>0.99999977327177181</v>
      </c>
      <c r="AM86" s="19">
        <f t="shared" ca="1" si="168"/>
        <v>6.7339176813654804E-4</v>
      </c>
      <c r="AN86" s="19">
        <f t="shared" ca="1" si="169"/>
        <v>-0.79032403935773776</v>
      </c>
      <c r="AO86" s="19">
        <f t="shared" ca="1" si="170"/>
        <v>0.375387912813269</v>
      </c>
      <c r="AP86" s="19">
        <f t="shared" ca="1" si="171"/>
        <v>0.624612087186731</v>
      </c>
      <c r="AQ86" s="72">
        <f t="shared" ca="1" si="79"/>
        <v>3.1540909906628393E-4</v>
      </c>
      <c r="AR86" s="72">
        <f t="shared" ca="1" si="80"/>
        <v>-7.6542170507002338E-4</v>
      </c>
      <c r="AS86" s="72">
        <f t="shared" ca="1" si="172"/>
        <v>-7.0045576879961685E-10</v>
      </c>
      <c r="AT86" s="19">
        <f t="shared" ca="1" si="173"/>
        <v>6.7339227083116498E-4</v>
      </c>
      <c r="AU86" s="19">
        <f t="shared" ca="1" si="174"/>
        <v>0.999999773271399</v>
      </c>
      <c r="AV86" s="19">
        <f t="shared" ca="1" si="175"/>
        <v>6.733923217235988E-4</v>
      </c>
      <c r="AW86" s="19">
        <f t="shared" ca="1" si="176"/>
        <v>-0.79032411288716276</v>
      </c>
      <c r="AX86" s="19">
        <f t="shared" ca="1" si="177"/>
        <v>1.7903241128871628</v>
      </c>
      <c r="AY86" s="19">
        <f t="shared" ca="1" si="178"/>
        <v>0.65961521916971566</v>
      </c>
      <c r="AZ86" s="72">
        <f t="shared" ca="1" si="81"/>
        <v>1.4989299636993601E-3</v>
      </c>
      <c r="BA86" s="72">
        <f t="shared" ca="1" si="82"/>
        <v>-7.6542100626883817E-4</v>
      </c>
      <c r="BB86" s="72">
        <f t="shared" ca="1" si="179"/>
        <v>6.9880118521142148E-10</v>
      </c>
      <c r="BC86" s="19">
        <f t="shared" ca="1" si="180"/>
        <v>6.7339171855190566E-4</v>
      </c>
      <c r="BD86" s="19">
        <f t="shared" ca="1" si="181"/>
        <v>0.99999977327177092</v>
      </c>
      <c r="BE86" s="19">
        <f t="shared" ca="1" si="182"/>
        <v>6.7339176944421414E-4</v>
      </c>
      <c r="BF86" s="19">
        <f t="shared" ca="1" si="183"/>
        <v>-0.79032403953141517</v>
      </c>
      <c r="BG86" s="19">
        <f t="shared" ca="1" si="184"/>
        <v>1.7903240395314151</v>
      </c>
      <c r="BH86" s="19">
        <f t="shared" ca="1" si="185"/>
        <v>0.65961520522335904</v>
      </c>
      <c r="BI86" s="72">
        <f t="shared" ca="1" si="83"/>
        <v>1.4989299025598467E-3</v>
      </c>
      <c r="BJ86" s="72">
        <f t="shared" ca="1" si="84"/>
        <v>-7.6542100464061728E-4</v>
      </c>
      <c r="BK86" s="72">
        <f t="shared" ca="1" si="186"/>
        <v>1.6282208871107318E-12</v>
      </c>
      <c r="BL86" s="72">
        <f t="shared" ca="1" si="85"/>
        <v>1.2065883032040809E-2</v>
      </c>
      <c r="BM86" s="72">
        <f t="shared" ca="1" si="187"/>
        <v>1.0030096805186919</v>
      </c>
      <c r="BN86" s="72">
        <f t="shared" ca="1" si="188"/>
        <v>2.998398536617034E-3</v>
      </c>
      <c r="BO86" s="72">
        <f t="shared" ca="1" si="189"/>
        <v>1.331628549867925E-6</v>
      </c>
      <c r="BP86" s="72">
        <f t="shared" ca="1" si="86"/>
        <v>4284.9775718460232</v>
      </c>
      <c r="BQ86" s="72">
        <f t="shared" ca="1" si="190"/>
        <v>-1.8965148778343015</v>
      </c>
      <c r="BR86" s="72">
        <f t="shared" ca="1" si="191"/>
        <v>1.2446552665698865</v>
      </c>
      <c r="BS86" s="72">
        <f t="shared" ca="1" si="192"/>
        <v>4.3862479201596791</v>
      </c>
      <c r="BT86" s="72">
        <f t="shared" ca="1" si="193"/>
        <v>251.3377017163256</v>
      </c>
      <c r="BU86" s="72">
        <f t="shared" ca="1" si="194"/>
        <v>71.313493723184919</v>
      </c>
      <c r="BV86" s="72">
        <f t="shared" ca="1" si="195"/>
        <v>251.31349372318482</v>
      </c>
    </row>
    <row r="87" spans="1:74">
      <c r="A87" s="13">
        <f ca="1">'MGRS to'!AO87</f>
        <v>33.579955125789233</v>
      </c>
      <c r="B87" s="13">
        <f ca="1">'MGRS to'!AP87</f>
        <v>-7.5621479104454963</v>
      </c>
      <c r="C87" s="19">
        <f t="shared" ca="1" si="88"/>
        <v>0.58608077961696869</v>
      </c>
      <c r="D87" s="19">
        <f t="shared" ca="1" si="88"/>
        <v>-0.13198437956008319</v>
      </c>
      <c r="E87" s="19">
        <f t="shared" ca="1" si="71"/>
        <v>0.58464846052529218</v>
      </c>
      <c r="F87" s="19">
        <f t="shared" ca="1" si="72"/>
        <v>0.5845342331923522</v>
      </c>
      <c r="G87" s="19">
        <f t="shared" ca="1" si="142"/>
        <v>6.3173274559125137E-5</v>
      </c>
      <c r="H87" s="19">
        <f t="shared" ca="1" si="143"/>
        <v>6.3173274559125137E-5</v>
      </c>
      <c r="I87" s="19">
        <f t="shared" ca="1" si="144"/>
        <v>0</v>
      </c>
      <c r="J87" s="19">
        <f t="shared" ca="1" si="145"/>
        <v>1.2579084651743422E-4</v>
      </c>
      <c r="K87" s="19">
        <f t="shared" ca="1" si="146"/>
        <v>0.99999999208833146</v>
      </c>
      <c r="L87" s="19">
        <f t="shared" ca="1" si="147"/>
        <v>1.2579084684917271E-4</v>
      </c>
      <c r="M87" s="19">
        <f t="shared" ca="1" si="148"/>
        <v>0.34926215965720331</v>
      </c>
      <c r="N87" s="19">
        <f t="shared" ca="1" si="149"/>
        <v>0.65073784034279669</v>
      </c>
      <c r="O87" s="19">
        <f t="shared" ca="1" si="150"/>
        <v>6.3991869383565159E-2</v>
      </c>
      <c r="P87" s="72">
        <f t="shared" ca="1" si="73"/>
        <v>5.4638643624902589E-4</v>
      </c>
      <c r="Q87" s="72">
        <f t="shared" ca="1" si="74"/>
        <v>6.3320501510509089E-5</v>
      </c>
      <c r="R87" s="72">
        <f t="shared" ca="1" si="151"/>
        <v>1.472269513839525E-7</v>
      </c>
      <c r="S87" s="19">
        <f t="shared" ca="1" si="152"/>
        <v>1.2584231670867562E-4</v>
      </c>
      <c r="T87" s="19">
        <f t="shared" ca="1" si="153"/>
        <v>0.99999999208185564</v>
      </c>
      <c r="U87" s="19">
        <f t="shared" ca="1" si="154"/>
        <v>1.258423170408215E-4</v>
      </c>
      <c r="V87" s="19">
        <f t="shared" ca="1" si="155"/>
        <v>0.34993294112189111</v>
      </c>
      <c r="W87" s="19">
        <f t="shared" ca="1" si="156"/>
        <v>0.65006705887810889</v>
      </c>
      <c r="X87" s="19">
        <f t="shared" ca="1" si="157"/>
        <v>6.3026035328228147E-2</v>
      </c>
      <c r="Y87" s="72">
        <f t="shared" ca="1" si="75"/>
        <v>5.4582413944688198E-4</v>
      </c>
      <c r="Z87" s="72">
        <f t="shared" ca="1" si="76"/>
        <v>6.332084462664484E-5</v>
      </c>
      <c r="AA87" s="72">
        <f t="shared" ca="1" si="158"/>
        <v>3.4311613575051855E-10</v>
      </c>
      <c r="AB87" s="19">
        <f t="shared" ca="1" si="159"/>
        <v>1.2584243677653815E-4</v>
      </c>
      <c r="AC87" s="19">
        <f t="shared" ca="1" si="160"/>
        <v>0.99999999208184043</v>
      </c>
      <c r="AD87" s="19">
        <f t="shared" ca="1" si="161"/>
        <v>1.25842437108685E-4</v>
      </c>
      <c r="AE87" s="19">
        <f t="shared" ca="1" si="162"/>
        <v>0.34993450343363042</v>
      </c>
      <c r="AF87" s="19">
        <f t="shared" ca="1" si="163"/>
        <v>0.65006549656636958</v>
      </c>
      <c r="AG87" s="19">
        <f t="shared" ca="1" si="164"/>
        <v>6.3023783485252727E-2</v>
      </c>
      <c r="AH87" s="72">
        <f t="shared" ca="1" si="77"/>
        <v>5.4582282980368763E-4</v>
      </c>
      <c r="AI87" s="72">
        <f t="shared" ca="1" si="78"/>
        <v>6.332084542628567E-5</v>
      </c>
      <c r="AJ87" s="72">
        <f t="shared" ca="1" si="165"/>
        <v>7.9964083043917306E-13</v>
      </c>
      <c r="AK87" s="19">
        <f t="shared" ca="1" si="166"/>
        <v>1.2584243705638122E-4</v>
      </c>
      <c r="AL87" s="19">
        <f t="shared" ca="1" si="167"/>
        <v>0.99999999208184043</v>
      </c>
      <c r="AM87" s="19">
        <f t="shared" ca="1" si="168"/>
        <v>1.2584243738852804E-4</v>
      </c>
      <c r="AN87" s="19">
        <f t="shared" ca="1" si="169"/>
        <v>0.34993450707457308</v>
      </c>
      <c r="AO87" s="19">
        <f t="shared" ca="1" si="170"/>
        <v>0.87754584075847553</v>
      </c>
      <c r="AP87" s="19">
        <f t="shared" ca="1" si="171"/>
        <v>0.12245415924152447</v>
      </c>
      <c r="AQ87" s="72">
        <f t="shared" ca="1" si="79"/>
        <v>7.3640430995675695E-4</v>
      </c>
      <c r="AR87" s="72">
        <f t="shared" ca="1" si="80"/>
        <v>6.3320825495571134E-5</v>
      </c>
      <c r="AS87" s="72">
        <f t="shared" ca="1" si="172"/>
        <v>-1.9930714535904871E-11</v>
      </c>
      <c r="AT87" s="19">
        <f t="shared" ca="1" si="173"/>
        <v>1.2584243008191402E-4</v>
      </c>
      <c r="AU87" s="19">
        <f t="shared" ca="1" si="174"/>
        <v>0.99999999208184132</v>
      </c>
      <c r="AV87" s="19">
        <f t="shared" ca="1" si="175"/>
        <v>1.2584243041406082E-4</v>
      </c>
      <c r="AW87" s="19">
        <f t="shared" ca="1" si="176"/>
        <v>0.34993441632418515</v>
      </c>
      <c r="AX87" s="19">
        <f t="shared" ca="1" si="177"/>
        <v>0.65006558367581491</v>
      </c>
      <c r="AY87" s="19">
        <f t="shared" ca="1" si="178"/>
        <v>6.3023909041012738E-2</v>
      </c>
      <c r="AZ87" s="72">
        <f t="shared" ca="1" si="81"/>
        <v>5.4582290282515302E-4</v>
      </c>
      <c r="BA87" s="72">
        <f t="shared" ca="1" si="82"/>
        <v>6.3320845381700227E-5</v>
      </c>
      <c r="BB87" s="72">
        <f t="shared" ca="1" si="179"/>
        <v>1.9886129093253657E-11</v>
      </c>
      <c r="BC87" s="19">
        <f t="shared" ca="1" si="180"/>
        <v>1.2584243704077806E-4</v>
      </c>
      <c r="BD87" s="19">
        <f t="shared" ca="1" si="181"/>
        <v>0.99999999208184043</v>
      </c>
      <c r="BE87" s="19">
        <f t="shared" ca="1" si="182"/>
        <v>1.2584243737292488E-4</v>
      </c>
      <c r="BF87" s="19">
        <f t="shared" ca="1" si="183"/>
        <v>0.34993450687156563</v>
      </c>
      <c r="BG87" s="19">
        <f t="shared" ca="1" si="184"/>
        <v>0.65006549312843442</v>
      </c>
      <c r="BH87" s="19">
        <f t="shared" ca="1" si="185"/>
        <v>6.3023778529962104E-2</v>
      </c>
      <c r="BI87" s="72">
        <f t="shared" ca="1" si="83"/>
        <v>5.4582282692176062E-4</v>
      </c>
      <c r="BJ87" s="72">
        <f t="shared" ca="1" si="84"/>
        <v>6.3320845428045344E-5</v>
      </c>
      <c r="BK87" s="72">
        <f t="shared" ca="1" si="186"/>
        <v>4.6345116329685188E-14</v>
      </c>
      <c r="BL87" s="72">
        <f t="shared" ca="1" si="85"/>
        <v>4.3811142732052806E-3</v>
      </c>
      <c r="BM87" s="72">
        <f t="shared" ca="1" si="187"/>
        <v>1.001094380480428</v>
      </c>
      <c r="BN87" s="72">
        <f t="shared" ca="1" si="188"/>
        <v>1.0928853580550544E-3</v>
      </c>
      <c r="BO87" s="72">
        <f t="shared" ca="1" si="189"/>
        <v>8.6304639204187375E-9</v>
      </c>
      <c r="BP87" s="72">
        <f t="shared" ca="1" si="86"/>
        <v>800.76973203478462</v>
      </c>
      <c r="BQ87" s="72">
        <f t="shared" ca="1" si="190"/>
        <v>2.710326455770192</v>
      </c>
      <c r="BR87" s="72">
        <f t="shared" ca="1" si="191"/>
        <v>-0.43123125366423848</v>
      </c>
      <c r="BS87" s="72">
        <f t="shared" ca="1" si="192"/>
        <v>2.7103613999255547</v>
      </c>
      <c r="BT87" s="72">
        <f t="shared" ca="1" si="193"/>
        <v>155.29026701828275</v>
      </c>
      <c r="BU87" s="72">
        <f t="shared" ca="1" si="194"/>
        <v>-24.707730829096281</v>
      </c>
      <c r="BV87" s="72">
        <f t="shared" ca="1" si="195"/>
        <v>155.29226917090375</v>
      </c>
    </row>
    <row r="88" spans="1:74">
      <c r="A88" s="13">
        <f ca="1">'MGRS to'!AO88</f>
        <v>33.582251224543057</v>
      </c>
      <c r="B88" s="13">
        <f ca="1">'MGRS to'!AP88</f>
        <v>-7.5641678172957612</v>
      </c>
      <c r="C88" s="19">
        <f t="shared" ca="1" si="88"/>
        <v>0.58612085410017389</v>
      </c>
      <c r="D88" s="19">
        <f t="shared" ca="1" si="88"/>
        <v>-0.13201963358520391</v>
      </c>
      <c r="E88" s="19">
        <f t="shared" ca="1" si="71"/>
        <v>0.5845342331923522</v>
      </c>
      <c r="F88" s="19">
        <f t="shared" ca="1" si="72"/>
        <v>0.58457425528130702</v>
      </c>
      <c r="G88" s="19">
        <f t="shared" ca="1" si="142"/>
        <v>-3.5254025120723398E-5</v>
      </c>
      <c r="H88" s="19">
        <f t="shared" ca="1" si="143"/>
        <v>-3.5254025120723398E-5</v>
      </c>
      <c r="I88" s="19">
        <f t="shared" ca="1" si="144"/>
        <v>0</v>
      </c>
      <c r="J88" s="19">
        <f t="shared" ca="1" si="145"/>
        <v>4.9660346722394104E-5</v>
      </c>
      <c r="K88" s="19">
        <f t="shared" ca="1" si="146"/>
        <v>0.99999999876692502</v>
      </c>
      <c r="L88" s="19">
        <f t="shared" ca="1" si="147"/>
        <v>4.9660346742805748E-5</v>
      </c>
      <c r="M88" s="19">
        <f t="shared" ca="1" si="148"/>
        <v>-0.49372767952205382</v>
      </c>
      <c r="N88" s="19">
        <f t="shared" ca="1" si="149"/>
        <v>1.4937276795220538</v>
      </c>
      <c r="O88" s="19">
        <f t="shared" ca="1" si="150"/>
        <v>0.59227667769370962</v>
      </c>
      <c r="P88" s="72">
        <f t="shared" ca="1" si="73"/>
        <v>1.2515415369780546E-3</v>
      </c>
      <c r="Q88" s="72">
        <f t="shared" ca="1" si="74"/>
        <v>-3.5336189637444232E-5</v>
      </c>
      <c r="R88" s="72">
        <f t="shared" ca="1" si="151"/>
        <v>-8.2164516720833786E-8</v>
      </c>
      <c r="S88" s="19">
        <f t="shared" ca="1" si="152"/>
        <v>4.9700944297637434E-5</v>
      </c>
      <c r="T88" s="19">
        <f t="shared" ca="1" si="153"/>
        <v>0.99999999876490819</v>
      </c>
      <c r="U88" s="19">
        <f t="shared" ca="1" si="154"/>
        <v>4.9700944318099175E-5</v>
      </c>
      <c r="V88" s="19">
        <f t="shared" ca="1" si="155"/>
        <v>-0.49447414703672027</v>
      </c>
      <c r="W88" s="19">
        <f t="shared" ca="1" si="156"/>
        <v>1.4944741470367202</v>
      </c>
      <c r="X88" s="19">
        <f t="shared" ca="1" si="157"/>
        <v>0.59248032940072792</v>
      </c>
      <c r="Y88" s="72">
        <f t="shared" ca="1" si="75"/>
        <v>1.2521646243223578E-3</v>
      </c>
      <c r="Z88" s="72">
        <f t="shared" ca="1" si="76"/>
        <v>-3.5336381133582433E-5</v>
      </c>
      <c r="AA88" s="72">
        <f t="shared" ca="1" si="158"/>
        <v>-1.9149613820113216E-10</v>
      </c>
      <c r="AB88" s="19">
        <f t="shared" ca="1" si="159"/>
        <v>4.970103898768901E-5</v>
      </c>
      <c r="AC88" s="19">
        <f t="shared" ca="1" si="160"/>
        <v>0.99999999876490331</v>
      </c>
      <c r="AD88" s="19">
        <f t="shared" ca="1" si="161"/>
        <v>4.9701039008150873E-5</v>
      </c>
      <c r="AE88" s="19">
        <f t="shared" ca="1" si="162"/>
        <v>-0.49447588464904241</v>
      </c>
      <c r="AF88" s="19">
        <f t="shared" ca="1" si="163"/>
        <v>1.4944758846490425</v>
      </c>
      <c r="AG88" s="19">
        <f t="shared" ca="1" si="164"/>
        <v>0.59248080321981</v>
      </c>
      <c r="AH88" s="72">
        <f t="shared" ca="1" si="77"/>
        <v>1.2521660747300183E-3</v>
      </c>
      <c r="AI88" s="72">
        <f t="shared" ca="1" si="78"/>
        <v>-3.5336381579891526E-5</v>
      </c>
      <c r="AJ88" s="72">
        <f t="shared" ca="1" si="165"/>
        <v>-4.4630909346943595E-13</v>
      </c>
      <c r="AK88" s="19">
        <f t="shared" ca="1" si="166"/>
        <v>4.970103920837225E-5</v>
      </c>
      <c r="AL88" s="19">
        <f t="shared" ca="1" si="167"/>
        <v>0.99999999876490331</v>
      </c>
      <c r="AM88" s="19">
        <f t="shared" ca="1" si="168"/>
        <v>4.9701039228834113E-5</v>
      </c>
      <c r="AN88" s="19">
        <f t="shared" ca="1" si="169"/>
        <v>-0.49447588869884246</v>
      </c>
      <c r="AO88" s="19">
        <f t="shared" ca="1" si="170"/>
        <v>0.75549359549549</v>
      </c>
      <c r="AP88" s="19">
        <f t="shared" ca="1" si="171"/>
        <v>0.24450640450451</v>
      </c>
      <c r="AQ88" s="72">
        <f t="shared" ca="1" si="79"/>
        <v>6.3417689368383469E-4</v>
      </c>
      <c r="AR88" s="72">
        <f t="shared" ca="1" si="80"/>
        <v>-3.5336384176547137E-5</v>
      </c>
      <c r="AS88" s="72">
        <f t="shared" ca="1" si="172"/>
        <v>-2.5966556108005662E-12</v>
      </c>
      <c r="AT88" s="19">
        <f t="shared" ca="1" si="173"/>
        <v>4.9701040492366571E-5</v>
      </c>
      <c r="AU88" s="19">
        <f t="shared" ca="1" si="174"/>
        <v>0.99999999876490331</v>
      </c>
      <c r="AV88" s="19">
        <f t="shared" ca="1" si="175"/>
        <v>4.9701040512828434E-5</v>
      </c>
      <c r="AW88" s="19">
        <f t="shared" ca="1" si="176"/>
        <v>-0.49447591226039944</v>
      </c>
      <c r="AX88" s="19">
        <f t="shared" ca="1" si="177"/>
        <v>1.4944759122603994</v>
      </c>
      <c r="AY88" s="19">
        <f t="shared" ca="1" si="178"/>
        <v>0.59248081074897652</v>
      </c>
      <c r="AZ88" s="72">
        <f t="shared" ca="1" si="81"/>
        <v>1.2521660977775778E-3</v>
      </c>
      <c r="BA88" s="72">
        <f t="shared" ca="1" si="82"/>
        <v>-3.5336381586983591E-5</v>
      </c>
      <c r="BB88" s="72">
        <f t="shared" ca="1" si="179"/>
        <v>2.5895635462347411E-12</v>
      </c>
      <c r="BC88" s="19">
        <f t="shared" ca="1" si="180"/>
        <v>4.9701039211879014E-5</v>
      </c>
      <c r="BD88" s="19">
        <f t="shared" ca="1" si="181"/>
        <v>0.99999999876490331</v>
      </c>
      <c r="BE88" s="19">
        <f t="shared" ca="1" si="182"/>
        <v>4.9701039232340877E-5</v>
      </c>
      <c r="BF88" s="19">
        <f t="shared" ca="1" si="183"/>
        <v>-0.4944758887631957</v>
      </c>
      <c r="BG88" s="19">
        <f t="shared" ca="1" si="184"/>
        <v>1.4944758887631957</v>
      </c>
      <c r="BH88" s="19">
        <f t="shared" ca="1" si="185"/>
        <v>0.5924808043416725</v>
      </c>
      <c r="BI88" s="72">
        <f t="shared" ca="1" si="83"/>
        <v>1.2521660781641558E-3</v>
      </c>
      <c r="BJ88" s="72">
        <f t="shared" ca="1" si="84"/>
        <v>-3.5336381580948244E-5</v>
      </c>
      <c r="BK88" s="72">
        <f t="shared" ca="1" si="186"/>
        <v>6.0353469184121211E-15</v>
      </c>
      <c r="BL88" s="72">
        <f t="shared" ca="1" si="85"/>
        <v>1.0072015383729946E-2</v>
      </c>
      <c r="BM88" s="72">
        <f t="shared" ca="1" si="187"/>
        <v>1.002513268434746</v>
      </c>
      <c r="BN88" s="72">
        <f t="shared" ca="1" si="188"/>
        <v>2.5053965250133228E-3</v>
      </c>
      <c r="BO88" s="72">
        <f t="shared" ca="1" si="189"/>
        <v>7.3752861000794197E-8</v>
      </c>
      <c r="BP88" s="72">
        <f t="shared" ca="1" si="86"/>
        <v>316.26122418089966</v>
      </c>
      <c r="BQ88" s="72">
        <f t="shared" ca="1" si="190"/>
        <v>-0.63245188442580014</v>
      </c>
      <c r="BR88" s="72">
        <f t="shared" ca="1" si="191"/>
        <v>2.5091212695703051</v>
      </c>
      <c r="BS88" s="72">
        <f t="shared" ca="1" si="192"/>
        <v>5.6507139231600982</v>
      </c>
      <c r="BT88" s="72">
        <f t="shared" ca="1" si="193"/>
        <v>323.76317627730594</v>
      </c>
      <c r="BU88" s="72">
        <f t="shared" ca="1" si="194"/>
        <v>143.76205903288539</v>
      </c>
      <c r="BV88" s="72">
        <f t="shared" ca="1" si="195"/>
        <v>323.76205903288542</v>
      </c>
    </row>
    <row r="89" spans="1:74">
      <c r="A89" s="13">
        <f ca="1">'MGRS to'!AO89</f>
        <v>33.571540746032369</v>
      </c>
      <c r="B89" s="13">
        <f ca="1">'MGRS to'!AP89</f>
        <v>-7.5574824674324343</v>
      </c>
      <c r="C89" s="19">
        <f t="shared" ca="1" si="88"/>
        <v>0.5859339209856983</v>
      </c>
      <c r="D89" s="19">
        <f t="shared" ca="1" si="88"/>
        <v>-0.13190295221844112</v>
      </c>
      <c r="E89" s="19">
        <f t="shared" ca="1" si="71"/>
        <v>0.58457425528130702</v>
      </c>
      <c r="F89" s="19">
        <f t="shared" ca="1" si="72"/>
        <v>0.58438756665199332</v>
      </c>
      <c r="G89" s="19">
        <f t="shared" ca="1" si="142"/>
        <v>1.1668136676279417E-4</v>
      </c>
      <c r="H89" s="19">
        <f t="shared" ca="1" si="143"/>
        <v>1.1668136676279417E-4</v>
      </c>
      <c r="I89" s="19">
        <f t="shared" ca="1" si="144"/>
        <v>0</v>
      </c>
      <c r="J89" s="19">
        <f t="shared" ca="1" si="145"/>
        <v>2.1052859199165952E-4</v>
      </c>
      <c r="K89" s="19">
        <f t="shared" ca="1" si="146"/>
        <v>0.99999997783885597</v>
      </c>
      <c r="L89" s="19">
        <f t="shared" ca="1" si="147"/>
        <v>2.1052859354684432E-4</v>
      </c>
      <c r="M89" s="19">
        <f t="shared" ca="1" si="148"/>
        <v>0.38549706270275513</v>
      </c>
      <c r="N89" s="19">
        <f t="shared" ca="1" si="149"/>
        <v>0.61450293729724481</v>
      </c>
      <c r="O89" s="19">
        <f t="shared" ca="1" si="150"/>
        <v>9.1298474287930809E-3</v>
      </c>
      <c r="P89" s="72">
        <f t="shared" ca="1" si="73"/>
        <v>5.1600904339562943E-4</v>
      </c>
      <c r="Q89" s="72">
        <f t="shared" ca="1" si="74"/>
        <v>1.1695333548850715E-4</v>
      </c>
      <c r="R89" s="72">
        <f t="shared" ca="1" si="151"/>
        <v>2.7196872571297987E-7</v>
      </c>
      <c r="S89" s="19">
        <f t="shared" ca="1" si="152"/>
        <v>2.1063353116816501E-4</v>
      </c>
      <c r="T89" s="19">
        <f t="shared" ca="1" si="153"/>
        <v>0.99999997781675765</v>
      </c>
      <c r="U89" s="19">
        <f t="shared" ca="1" si="154"/>
        <v>2.1063353272567656E-4</v>
      </c>
      <c r="V89" s="19">
        <f t="shared" ca="1" si="155"/>
        <v>0.38620309987323742</v>
      </c>
      <c r="W89" s="19">
        <f t="shared" ca="1" si="156"/>
        <v>0.61379690012676258</v>
      </c>
      <c r="X89" s="19">
        <f t="shared" ca="1" si="157"/>
        <v>7.990071133719745E-3</v>
      </c>
      <c r="Y89" s="72">
        <f t="shared" ca="1" si="75"/>
        <v>5.1541708485123975E-4</v>
      </c>
      <c r="Z89" s="72">
        <f t="shared" ca="1" si="76"/>
        <v>1.16953969411219E-4</v>
      </c>
      <c r="AA89" s="72">
        <f t="shared" ca="1" si="158"/>
        <v>6.3392271184951887E-10</v>
      </c>
      <c r="AB89" s="19">
        <f t="shared" ca="1" si="159"/>
        <v>2.1063377599158349E-4</v>
      </c>
      <c r="AC89" s="19">
        <f t="shared" ca="1" si="160"/>
        <v>0.99999997781670613</v>
      </c>
      <c r="AD89" s="19">
        <f t="shared" ca="1" si="161"/>
        <v>2.1063377754910046E-4</v>
      </c>
      <c r="AE89" s="19">
        <f t="shared" ca="1" si="162"/>
        <v>0.38620474431847007</v>
      </c>
      <c r="AF89" s="19">
        <f t="shared" ca="1" si="163"/>
        <v>0.61379525568152993</v>
      </c>
      <c r="AG89" s="19">
        <f t="shared" ca="1" si="164"/>
        <v>7.9874133973193429E-3</v>
      </c>
      <c r="AH89" s="72">
        <f t="shared" ca="1" si="77"/>
        <v>5.154157061063538E-4</v>
      </c>
      <c r="AI89" s="72">
        <f t="shared" ca="1" si="78"/>
        <v>1.1695397088880802E-4</v>
      </c>
      <c r="AJ89" s="72">
        <f t="shared" ca="1" si="165"/>
        <v>1.4775890201049885E-12</v>
      </c>
      <c r="AK89" s="19">
        <f t="shared" ca="1" si="166"/>
        <v>2.1063377656225667E-4</v>
      </c>
      <c r="AL89" s="19">
        <f t="shared" ca="1" si="167"/>
        <v>0.99999997781670591</v>
      </c>
      <c r="AM89" s="19">
        <f t="shared" ca="1" si="168"/>
        <v>2.1063377811977367E-4</v>
      </c>
      <c r="AN89" s="19">
        <f t="shared" ca="1" si="169"/>
        <v>0.38620474815140604</v>
      </c>
      <c r="AO89" s="19">
        <f t="shared" ca="1" si="170"/>
        <v>0.85084589250530906</v>
      </c>
      <c r="AP89" s="19">
        <f t="shared" ca="1" si="171"/>
        <v>0.14915410749469094</v>
      </c>
      <c r="AQ89" s="72">
        <f t="shared" ca="1" si="79"/>
        <v>7.1404657478466374E-4</v>
      </c>
      <c r="AR89" s="72">
        <f t="shared" ca="1" si="80"/>
        <v>1.169539445957025E-4</v>
      </c>
      <c r="AS89" s="72">
        <f t="shared" ca="1" si="172"/>
        <v>-2.6293105523768692E-11</v>
      </c>
      <c r="AT89" s="19">
        <f t="shared" ca="1" si="173"/>
        <v>2.1063376640771117E-4</v>
      </c>
      <c r="AU89" s="19">
        <f t="shared" ca="1" si="174"/>
        <v>0.99999997781670813</v>
      </c>
      <c r="AV89" s="19">
        <f t="shared" ca="1" si="175"/>
        <v>2.1063376796522795E-4</v>
      </c>
      <c r="AW89" s="19">
        <f t="shared" ca="1" si="176"/>
        <v>0.38620467994518853</v>
      </c>
      <c r="AX89" s="19">
        <f t="shared" ca="1" si="177"/>
        <v>0.61379532005481141</v>
      </c>
      <c r="AY89" s="19">
        <f t="shared" ca="1" si="178"/>
        <v>7.9875174370589441E-3</v>
      </c>
      <c r="AZ89" s="72">
        <f t="shared" ca="1" si="81"/>
        <v>5.1541576007855746E-4</v>
      </c>
      <c r="BA89" s="72">
        <f t="shared" ca="1" si="82"/>
        <v>1.1695397083096638E-4</v>
      </c>
      <c r="BB89" s="72">
        <f t="shared" ca="1" si="179"/>
        <v>2.6235263879967677E-11</v>
      </c>
      <c r="BC89" s="19">
        <f t="shared" ca="1" si="180"/>
        <v>2.1063377653991519E-4</v>
      </c>
      <c r="BD89" s="19">
        <f t="shared" ca="1" si="181"/>
        <v>0.99999997781670591</v>
      </c>
      <c r="BE89" s="19">
        <f t="shared" ca="1" si="182"/>
        <v>2.1063377809743219E-4</v>
      </c>
      <c r="BF89" s="19">
        <f t="shared" ca="1" si="183"/>
        <v>0.38620474800136562</v>
      </c>
      <c r="BG89" s="19">
        <f t="shared" ca="1" si="184"/>
        <v>0.61379525199863438</v>
      </c>
      <c r="BH89" s="19">
        <f t="shared" ca="1" si="185"/>
        <v>7.9874074450432264E-3</v>
      </c>
      <c r="BI89" s="72">
        <f t="shared" ca="1" si="83"/>
        <v>5.154157030185201E-4</v>
      </c>
      <c r="BJ89" s="72">
        <f t="shared" ca="1" si="84"/>
        <v>1.1695397089211726E-4</v>
      </c>
      <c r="BK89" s="72">
        <f t="shared" ca="1" si="186"/>
        <v>6.1150886329457144E-14</v>
      </c>
      <c r="BL89" s="72">
        <f t="shared" ca="1" si="85"/>
        <v>4.1366711012694197E-3</v>
      </c>
      <c r="BM89" s="72">
        <f t="shared" ca="1" si="187"/>
        <v>1.001033367027506</v>
      </c>
      <c r="BN89" s="72">
        <f t="shared" ca="1" si="188"/>
        <v>1.0320338713628193E-3</v>
      </c>
      <c r="BO89" s="72">
        <f t="shared" ca="1" si="189"/>
        <v>1.6802324261401595E-9</v>
      </c>
      <c r="BP89" s="72">
        <f t="shared" ca="1" si="86"/>
        <v>1340.319687950114</v>
      </c>
      <c r="BQ89" s="72">
        <f t="shared" ca="1" si="190"/>
        <v>2.6620107819900163</v>
      </c>
      <c r="BR89" s="72">
        <f t="shared" ca="1" si="191"/>
        <v>-0.47951734031198823</v>
      </c>
      <c r="BS89" s="72">
        <f t="shared" ca="1" si="192"/>
        <v>2.6620753132778048</v>
      </c>
      <c r="BT89" s="72">
        <f t="shared" ca="1" si="193"/>
        <v>152.52198282634777</v>
      </c>
      <c r="BU89" s="72">
        <f t="shared" ca="1" si="194"/>
        <v>-27.474319803215341</v>
      </c>
      <c r="BV89" s="72">
        <f t="shared" ca="1" si="195"/>
        <v>152.52568019678461</v>
      </c>
    </row>
    <row r="90" spans="1:74">
      <c r="A90" s="13">
        <f ca="1">'MGRS to'!AO90</f>
        <v>33.569583778247534</v>
      </c>
      <c r="B90" s="13">
        <f ca="1">'MGRS to'!AP90</f>
        <v>-7.5636880949045509</v>
      </c>
      <c r="C90" s="19">
        <f t="shared" ca="1" si="88"/>
        <v>0.58589976545449751</v>
      </c>
      <c r="D90" s="19">
        <f t="shared" ca="1" si="88"/>
        <v>-0.13201126084998174</v>
      </c>
      <c r="E90" s="19">
        <f t="shared" ca="1" si="71"/>
        <v>0.58438756665199332</v>
      </c>
      <c r="F90" s="19">
        <f t="shared" ca="1" si="72"/>
        <v>0.5843534558152701</v>
      </c>
      <c r="G90" s="19">
        <f t="shared" ca="1" si="142"/>
        <v>-1.0830863154062675E-4</v>
      </c>
      <c r="H90" s="19">
        <f t="shared" ca="1" si="143"/>
        <v>-1.0830863154062675E-4</v>
      </c>
      <c r="I90" s="19">
        <f t="shared" ca="1" si="144"/>
        <v>0</v>
      </c>
      <c r="J90" s="19">
        <f t="shared" ca="1" si="145"/>
        <v>9.6561452770026033E-5</v>
      </c>
      <c r="K90" s="19">
        <f t="shared" ca="1" si="146"/>
        <v>0.99999999533794282</v>
      </c>
      <c r="L90" s="19">
        <f t="shared" ca="1" si="147"/>
        <v>9.6561452920084371E-5</v>
      </c>
      <c r="M90" s="19">
        <f t="shared" ca="1" si="148"/>
        <v>-0.78028519762183501</v>
      </c>
      <c r="N90" s="19">
        <f t="shared" ca="1" si="149"/>
        <v>1.780285197621835</v>
      </c>
      <c r="O90" s="19">
        <f t="shared" ca="1" si="150"/>
        <v>0.65809442812126218</v>
      </c>
      <c r="P90" s="72">
        <f t="shared" ca="1" si="73"/>
        <v>1.4905626578776432E-3</v>
      </c>
      <c r="Q90" s="72">
        <f t="shared" ca="1" si="74"/>
        <v>-1.085611217090826E-4</v>
      </c>
      <c r="R90" s="72">
        <f t="shared" ca="1" si="151"/>
        <v>-2.524901684558431E-7</v>
      </c>
      <c r="S90" s="19">
        <f t="shared" ca="1" si="152"/>
        <v>9.6758495708468303E-5</v>
      </c>
      <c r="T90" s="19">
        <f t="shared" ca="1" si="153"/>
        <v>0.99999999531889672</v>
      </c>
      <c r="U90" s="19">
        <f t="shared" ca="1" si="154"/>
        <v>9.6758495859447142E-5</v>
      </c>
      <c r="V90" s="19">
        <f t="shared" ca="1" si="155"/>
        <v>-0.78051149746061521</v>
      </c>
      <c r="W90" s="19">
        <f t="shared" ca="1" si="156"/>
        <v>1.7805114974606151</v>
      </c>
      <c r="X90" s="19">
        <f t="shared" ca="1" si="157"/>
        <v>0.658137883690596</v>
      </c>
      <c r="Y90" s="72">
        <f t="shared" ca="1" si="75"/>
        <v>1.4907512805420599E-3</v>
      </c>
      <c r="Z90" s="72">
        <f t="shared" ca="1" si="76"/>
        <v>-1.0856171031674481E-4</v>
      </c>
      <c r="AA90" s="72">
        <f t="shared" ca="1" si="158"/>
        <v>-5.8860766221746196E-10</v>
      </c>
      <c r="AB90" s="19">
        <f t="shared" ca="1" si="159"/>
        <v>9.6758955123682182E-5</v>
      </c>
      <c r="AC90" s="19">
        <f t="shared" ca="1" si="160"/>
        <v>0.99999999531885231</v>
      </c>
      <c r="AD90" s="19">
        <f t="shared" ca="1" si="161"/>
        <v>9.6758955274663176E-5</v>
      </c>
      <c r="AE90" s="19">
        <f t="shared" ca="1" si="162"/>
        <v>-0.78051202339823511</v>
      </c>
      <c r="AF90" s="19">
        <f t="shared" ca="1" si="163"/>
        <v>1.7805120233982352</v>
      </c>
      <c r="AG90" s="19">
        <f t="shared" ca="1" si="164"/>
        <v>0.65813798467169793</v>
      </c>
      <c r="AH90" s="72">
        <f t="shared" ca="1" si="77"/>
        <v>1.490751718914879E-3</v>
      </c>
      <c r="AI90" s="72">
        <f t="shared" ca="1" si="78"/>
        <v>-1.0856171168891301E-4</v>
      </c>
      <c r="AJ90" s="72">
        <f t="shared" ca="1" si="165"/>
        <v>-1.3721681939565106E-12</v>
      </c>
      <c r="AK90" s="19">
        <f t="shared" ca="1" si="166"/>
        <v>9.6758956194680548E-5</v>
      </c>
      <c r="AL90" s="19">
        <f t="shared" ca="1" si="167"/>
        <v>0.99999999531885231</v>
      </c>
      <c r="AM90" s="19">
        <f t="shared" ca="1" si="168"/>
        <v>9.6758956345661528E-5</v>
      </c>
      <c r="AN90" s="19">
        <f t="shared" ca="1" si="169"/>
        <v>-0.78051202462426073</v>
      </c>
      <c r="AO90" s="19">
        <f t="shared" ca="1" si="170"/>
        <v>0.39080097941693737</v>
      </c>
      <c r="AP90" s="19">
        <f t="shared" ca="1" si="171"/>
        <v>0.60919902058306263</v>
      </c>
      <c r="AQ90" s="72">
        <f t="shared" ca="1" si="79"/>
        <v>3.2834679735717684E-4</v>
      </c>
      <c r="AR90" s="72">
        <f t="shared" ca="1" si="80"/>
        <v>-1.0856180842614468E-4</v>
      </c>
      <c r="AS90" s="72">
        <f t="shared" ca="1" si="172"/>
        <v>-9.6737231669152129E-11</v>
      </c>
      <c r="AT90" s="19">
        <f t="shared" ca="1" si="173"/>
        <v>9.6759031699238381E-5</v>
      </c>
      <c r="AU90" s="19">
        <f t="shared" ca="1" si="174"/>
        <v>0.99999999531884498</v>
      </c>
      <c r="AV90" s="19">
        <f t="shared" ca="1" si="175"/>
        <v>9.6759031850219713E-5</v>
      </c>
      <c r="AW90" s="19">
        <f t="shared" ca="1" si="176"/>
        <v>-0.78051211106116525</v>
      </c>
      <c r="AX90" s="19">
        <f t="shared" ca="1" si="177"/>
        <v>1.7805121110611652</v>
      </c>
      <c r="AY90" s="19">
        <f t="shared" ca="1" si="178"/>
        <v>0.6581380015031546</v>
      </c>
      <c r="AZ90" s="72">
        <f t="shared" ca="1" si="81"/>
        <v>1.4907517919825668E-3</v>
      </c>
      <c r="BA90" s="72">
        <f t="shared" ca="1" si="82"/>
        <v>-1.0856171191762665E-4</v>
      </c>
      <c r="BB90" s="72">
        <f t="shared" ca="1" si="179"/>
        <v>9.6508518028243923E-11</v>
      </c>
      <c r="BC90" s="19">
        <f t="shared" ca="1" si="180"/>
        <v>9.6758956373178742E-5</v>
      </c>
      <c r="BD90" s="19">
        <f t="shared" ca="1" si="181"/>
        <v>0.99999999531885209</v>
      </c>
      <c r="BE90" s="19">
        <f t="shared" ca="1" si="182"/>
        <v>9.6758956524159749E-5</v>
      </c>
      <c r="BF90" s="19">
        <f t="shared" ca="1" si="183"/>
        <v>-0.78051202482874682</v>
      </c>
      <c r="BG90" s="19">
        <f t="shared" ca="1" si="184"/>
        <v>1.7805120248287469</v>
      </c>
      <c r="BH90" s="19">
        <f t="shared" ca="1" si="185"/>
        <v>0.658137984946359</v>
      </c>
      <c r="BI90" s="72">
        <f t="shared" ca="1" si="83"/>
        <v>1.490751720107221E-3</v>
      </c>
      <c r="BJ90" s="72">
        <f t="shared" ca="1" si="84"/>
        <v>-1.08561711692645E-4</v>
      </c>
      <c r="BK90" s="72">
        <f t="shared" ca="1" si="186"/>
        <v>2.2498165440018592E-13</v>
      </c>
      <c r="BL90" s="72">
        <f t="shared" ca="1" si="85"/>
        <v>1.199975499091701E-2</v>
      </c>
      <c r="BM90" s="72">
        <f t="shared" ca="1" si="187"/>
        <v>1.0029932225498281</v>
      </c>
      <c r="BN90" s="72">
        <f t="shared" ca="1" si="188"/>
        <v>2.9820633984280033E-3</v>
      </c>
      <c r="BO90" s="72">
        <f t="shared" ca="1" si="189"/>
        <v>1.8987098765241995E-7</v>
      </c>
      <c r="BP90" s="72">
        <f t="shared" ca="1" si="86"/>
        <v>615.703194798053</v>
      </c>
      <c r="BQ90" s="72">
        <f t="shared" ca="1" si="190"/>
        <v>-1.9325867519715765</v>
      </c>
      <c r="BR90" s="72">
        <f t="shared" ca="1" si="191"/>
        <v>1.2089460108938908</v>
      </c>
      <c r="BS90" s="72">
        <f t="shared" ca="1" si="192"/>
        <v>4.3505386644836843</v>
      </c>
      <c r="BT90" s="72">
        <f t="shared" ca="1" si="193"/>
        <v>249.27093556913263</v>
      </c>
      <c r="BU90" s="72">
        <f t="shared" ca="1" si="194"/>
        <v>69.267504083396787</v>
      </c>
      <c r="BV90" s="72">
        <f t="shared" ca="1" si="195"/>
        <v>249.26750408339683</v>
      </c>
    </row>
    <row r="91" spans="1:74">
      <c r="A91" s="13">
        <f ca="1">'MGRS to'!AO91</f>
        <v>33.57702848856453</v>
      </c>
      <c r="B91" s="13">
        <f ca="1">'MGRS to'!AP91</f>
        <v>-7.5540080764073636</v>
      </c>
      <c r="C91" s="19">
        <f t="shared" ca="1" si="88"/>
        <v>0.58602970016138622</v>
      </c>
      <c r="D91" s="19">
        <f t="shared" ca="1" si="88"/>
        <v>-0.13184231265555188</v>
      </c>
      <c r="E91" s="19">
        <f t="shared" ca="1" si="71"/>
        <v>0.5843534558152701</v>
      </c>
      <c r="F91" s="19">
        <f t="shared" ca="1" si="72"/>
        <v>0.58448322053353374</v>
      </c>
      <c r="G91" s="19">
        <f t="shared" ca="1" si="142"/>
        <v>1.689481944298632E-4</v>
      </c>
      <c r="H91" s="19">
        <f t="shared" ca="1" si="143"/>
        <v>1.689481944298632E-4</v>
      </c>
      <c r="I91" s="19">
        <f t="shared" ca="1" si="144"/>
        <v>0</v>
      </c>
      <c r="J91" s="19">
        <f t="shared" ca="1" si="145"/>
        <v>1.9155692818313946E-4</v>
      </c>
      <c r="K91" s="19">
        <f t="shared" ca="1" si="146"/>
        <v>0.99999998165297155</v>
      </c>
      <c r="L91" s="19">
        <f t="shared" ca="1" si="147"/>
        <v>1.9155692935463961E-4</v>
      </c>
      <c r="M91" s="19">
        <f t="shared" ca="1" si="148"/>
        <v>0.61351092266028528</v>
      </c>
      <c r="N91" s="19">
        <f t="shared" ca="1" si="149"/>
        <v>0.38648907733971472</v>
      </c>
      <c r="O91" s="19">
        <f t="shared" ca="1" si="150"/>
        <v>-0.57514787183218374</v>
      </c>
      <c r="P91" s="72">
        <f t="shared" ca="1" si="73"/>
        <v>3.2472749598683903E-4</v>
      </c>
      <c r="Q91" s="72">
        <f t="shared" ca="1" si="74"/>
        <v>1.6934202273565034E-4</v>
      </c>
      <c r="R91" s="72">
        <f t="shared" ca="1" si="151"/>
        <v>3.9382830578714011E-7</v>
      </c>
      <c r="S91" s="19">
        <f t="shared" ca="1" si="152"/>
        <v>1.9179867521512505E-4</v>
      </c>
      <c r="T91" s="19">
        <f t="shared" ca="1" si="153"/>
        <v>0.99999998160663395</v>
      </c>
      <c r="U91" s="19">
        <f t="shared" ca="1" si="154"/>
        <v>1.9179867639106612E-4</v>
      </c>
      <c r="V91" s="19">
        <f t="shared" ca="1" si="155"/>
        <v>0.61416596868579965</v>
      </c>
      <c r="W91" s="19">
        <f t="shared" ca="1" si="156"/>
        <v>0.38583403131420035</v>
      </c>
      <c r="X91" s="19">
        <f t="shared" ca="1" si="157"/>
        <v>-0.57782206403702141</v>
      </c>
      <c r="Y91" s="72">
        <f t="shared" ca="1" si="75"/>
        <v>3.2417766008954708E-4</v>
      </c>
      <c r="Z91" s="72">
        <f t="shared" ca="1" si="76"/>
        <v>1.6934294077266851E-4</v>
      </c>
      <c r="AA91" s="72">
        <f t="shared" ca="1" si="158"/>
        <v>9.1803701817686108E-10</v>
      </c>
      <c r="AB91" s="19">
        <f t="shared" ca="1" si="159"/>
        <v>1.9179923904289028E-4</v>
      </c>
      <c r="AC91" s="19">
        <f t="shared" ca="1" si="160"/>
        <v>0.99999998160652581</v>
      </c>
      <c r="AD91" s="19">
        <f t="shared" ca="1" si="161"/>
        <v>1.9179924021884174E-4</v>
      </c>
      <c r="AE91" s="19">
        <f t="shared" ca="1" si="162"/>
        <v>0.61416749274326721</v>
      </c>
      <c r="AF91" s="19">
        <f t="shared" ca="1" si="163"/>
        <v>0.38583250725673279</v>
      </c>
      <c r="AG91" s="19">
        <f t="shared" ca="1" si="164"/>
        <v>-0.57782829651216983</v>
      </c>
      <c r="AH91" s="72">
        <f t="shared" ca="1" si="77"/>
        <v>3.2417638081625306E-4</v>
      </c>
      <c r="AI91" s="72">
        <f t="shared" ca="1" si="78"/>
        <v>1.6934294291266698E-4</v>
      </c>
      <c r="AJ91" s="72">
        <f t="shared" ca="1" si="165"/>
        <v>2.1399984648923231E-12</v>
      </c>
      <c r="AK91" s="19">
        <f t="shared" ca="1" si="166"/>
        <v>1.9179924035724516E-4</v>
      </c>
      <c r="AL91" s="19">
        <f t="shared" ca="1" si="167"/>
        <v>0.99999998160652548</v>
      </c>
      <c r="AM91" s="19">
        <f t="shared" ca="1" si="168"/>
        <v>1.9179924153319664E-4</v>
      </c>
      <c r="AN91" s="19">
        <f t="shared" ca="1" si="169"/>
        <v>0.61416749629579959</v>
      </c>
      <c r="AO91" s="19">
        <f t="shared" ca="1" si="170"/>
        <v>0.62279828649374902</v>
      </c>
      <c r="AP91" s="19">
        <f t="shared" ca="1" si="171"/>
        <v>0.37720171350625098</v>
      </c>
      <c r="AQ91" s="72">
        <f t="shared" ca="1" si="79"/>
        <v>5.2296390628554725E-4</v>
      </c>
      <c r="AR91" s="72">
        <f t="shared" ca="1" si="80"/>
        <v>1.693430162951605E-4</v>
      </c>
      <c r="AS91" s="72">
        <f t="shared" ca="1" si="172"/>
        <v>7.3382493522488809E-11</v>
      </c>
      <c r="AT91" s="19">
        <f t="shared" ca="1" si="173"/>
        <v>1.9179928542639133E-4</v>
      </c>
      <c r="AU91" s="19">
        <f t="shared" ca="1" si="174"/>
        <v>0.99999998160651682</v>
      </c>
      <c r="AV91" s="19">
        <f t="shared" ca="1" si="175"/>
        <v>1.9179928660234365E-4</v>
      </c>
      <c r="AW91" s="19">
        <f t="shared" ca="1" si="176"/>
        <v>0.61416761811942455</v>
      </c>
      <c r="AX91" s="19">
        <f t="shared" ca="1" si="177"/>
        <v>0.38583238188057545</v>
      </c>
      <c r="AY91" s="19">
        <f t="shared" ca="1" si="178"/>
        <v>-0.57782880922717039</v>
      </c>
      <c r="AZ91" s="72">
        <f t="shared" ca="1" si="81"/>
        <v>3.2417627557719623E-4</v>
      </c>
      <c r="BA91" s="72">
        <f t="shared" ca="1" si="82"/>
        <v>1.6934294308871436E-4</v>
      </c>
      <c r="BB91" s="72">
        <f t="shared" ca="1" si="179"/>
        <v>-7.3206446140521367E-11</v>
      </c>
      <c r="BC91" s="19">
        <f t="shared" ca="1" si="180"/>
        <v>1.9179924046535847E-4</v>
      </c>
      <c r="BD91" s="19">
        <f t="shared" ca="1" si="181"/>
        <v>0.99999998160652548</v>
      </c>
      <c r="BE91" s="19">
        <f t="shared" ca="1" si="182"/>
        <v>1.9179924164130995E-4</v>
      </c>
      <c r="BF91" s="19">
        <f t="shared" ca="1" si="183"/>
        <v>0.61416749658808889</v>
      </c>
      <c r="BG91" s="19">
        <f t="shared" ca="1" si="184"/>
        <v>0.38583250341191111</v>
      </c>
      <c r="BH91" s="19">
        <f t="shared" ca="1" si="185"/>
        <v>-0.57782831223523212</v>
      </c>
      <c r="BI91" s="72">
        <f t="shared" ca="1" si="83"/>
        <v>3.2417637758896158E-4</v>
      </c>
      <c r="BJ91" s="72">
        <f t="shared" ca="1" si="84"/>
        <v>1.6934294291806582E-4</v>
      </c>
      <c r="BK91" s="72">
        <f t="shared" ca="1" si="186"/>
        <v>-1.7064854303944221E-13</v>
      </c>
      <c r="BL91" s="72">
        <f t="shared" ca="1" si="85"/>
        <v>2.6003168998088612E-3</v>
      </c>
      <c r="BM91" s="72">
        <f t="shared" ca="1" si="187"/>
        <v>1.0006497626156217</v>
      </c>
      <c r="BN91" s="72">
        <f t="shared" ca="1" si="188"/>
        <v>6.4923528746142832E-4</v>
      </c>
      <c r="BO91" s="72">
        <f t="shared" ca="1" si="189"/>
        <v>-7.1959528012567374E-8</v>
      </c>
      <c r="BP91" s="72">
        <f t="shared" ca="1" si="86"/>
        <v>1220.470203044006</v>
      </c>
      <c r="BQ91" s="72">
        <f t="shared" ca="1" si="190"/>
        <v>0.82533539207348816</v>
      </c>
      <c r="BR91" s="72">
        <f t="shared" ca="1" si="191"/>
        <v>-2.3161638325844067</v>
      </c>
      <c r="BS91" s="72">
        <f t="shared" ca="1" si="192"/>
        <v>0.82542882100538639</v>
      </c>
      <c r="BT91" s="72">
        <f t="shared" ca="1" si="193"/>
        <v>47.288234648585899</v>
      </c>
      <c r="BU91" s="72">
        <f t="shared" ca="1" si="194"/>
        <v>-132.70641226793188</v>
      </c>
      <c r="BV91" s="72">
        <f t="shared" ca="1" si="195"/>
        <v>47.29358773206809</v>
      </c>
    </row>
    <row r="92" spans="1:74">
      <c r="A92" s="13">
        <f ca="1">'MGRS to'!AO92</f>
        <v>33.557517786974948</v>
      </c>
      <c r="B92" s="13">
        <f ca="1">'MGRS to'!AP92</f>
        <v>-7.6804071461372558</v>
      </c>
      <c r="C92" s="19">
        <f t="shared" ca="1" si="88"/>
        <v>0.58568917417927391</v>
      </c>
      <c r="D92" s="19">
        <f t="shared" ca="1" si="88"/>
        <v>-0.13404839259379639</v>
      </c>
      <c r="E92" s="19">
        <f t="shared" ca="1" si="71"/>
        <v>0.58448322053353374</v>
      </c>
      <c r="F92" s="19">
        <f t="shared" ca="1" si="72"/>
        <v>0.58414314026992353</v>
      </c>
      <c r="G92" s="19">
        <f t="shared" ca="1" si="142"/>
        <v>-2.2060799382445095E-3</v>
      </c>
      <c r="H92" s="19">
        <f t="shared" ca="1" si="143"/>
        <v>-2.2060799382445095E-3</v>
      </c>
      <c r="I92" s="19">
        <f t="shared" ca="1" si="144"/>
        <v>0</v>
      </c>
      <c r="J92" s="19">
        <f t="shared" ca="1" si="145"/>
        <v>1.8712333005829619E-3</v>
      </c>
      <c r="K92" s="19">
        <f t="shared" ca="1" si="146"/>
        <v>0.99999824924143499</v>
      </c>
      <c r="L92" s="19">
        <f t="shared" ca="1" si="147"/>
        <v>1.8712343926096358E-3</v>
      </c>
      <c r="M92" s="19">
        <f t="shared" ca="1" si="148"/>
        <v>-0.82020037651990663</v>
      </c>
      <c r="N92" s="19">
        <f t="shared" ca="1" si="149"/>
        <v>1.8202003765199066</v>
      </c>
      <c r="O92" s="19">
        <f t="shared" ca="1" si="150"/>
        <v>0.6656483309098844</v>
      </c>
      <c r="P92" s="72">
        <f t="shared" ca="1" si="73"/>
        <v>1.5238289288690397E-3</v>
      </c>
      <c r="Q92" s="72">
        <f t="shared" ca="1" si="74"/>
        <v>-2.2112231631923182E-3</v>
      </c>
      <c r="R92" s="72">
        <f t="shared" ca="1" si="151"/>
        <v>-5.143224947808632E-6</v>
      </c>
      <c r="S92" s="19">
        <f t="shared" ca="1" si="152"/>
        <v>1.8754519302745362E-3</v>
      </c>
      <c r="T92" s="19">
        <f t="shared" ca="1" si="153"/>
        <v>0.99999824133848225</v>
      </c>
      <c r="U92" s="19">
        <f t="shared" ca="1" si="154"/>
        <v>1.875453029703689E-3</v>
      </c>
      <c r="V92" s="19">
        <f t="shared" ca="1" si="155"/>
        <v>-0.82026332265392643</v>
      </c>
      <c r="W92" s="19">
        <f t="shared" ca="1" si="156"/>
        <v>1.8202633226539264</v>
      </c>
      <c r="X92" s="19">
        <f t="shared" ca="1" si="157"/>
        <v>0.66565988508946483</v>
      </c>
      <c r="Y92" s="72">
        <f t="shared" ca="1" si="75"/>
        <v>1.5238813843883759E-3</v>
      </c>
      <c r="Z92" s="72">
        <f t="shared" ca="1" si="76"/>
        <v>-2.2112351540317008E-3</v>
      </c>
      <c r="AA92" s="72">
        <f t="shared" ca="1" si="158"/>
        <v>-1.1990839382611945E-8</v>
      </c>
      <c r="AB92" s="19">
        <f t="shared" ca="1" si="159"/>
        <v>1.8754617659038563E-3</v>
      </c>
      <c r="AC92" s="19">
        <f t="shared" ca="1" si="160"/>
        <v>0.9999982413200359</v>
      </c>
      <c r="AD92" s="19">
        <f t="shared" ca="1" si="161"/>
        <v>1.8754628653503069E-3</v>
      </c>
      <c r="AE92" s="19">
        <f t="shared" ca="1" si="162"/>
        <v>-0.82026346890949497</v>
      </c>
      <c r="AF92" s="19">
        <f t="shared" ca="1" si="163"/>
        <v>1.820263468909495</v>
      </c>
      <c r="AG92" s="19">
        <f t="shared" ca="1" si="164"/>
        <v>0.6656599119346277</v>
      </c>
      <c r="AH92" s="72">
        <f t="shared" ca="1" si="77"/>
        <v>1.523881506268944E-3</v>
      </c>
      <c r="AI92" s="72">
        <f t="shared" ca="1" si="78"/>
        <v>-2.2112351819869682E-3</v>
      </c>
      <c r="AJ92" s="72">
        <f t="shared" ca="1" si="165"/>
        <v>-2.7955267441204246E-11</v>
      </c>
      <c r="AK92" s="19">
        <f t="shared" ca="1" si="166"/>
        <v>1.8754617888345061E-3</v>
      </c>
      <c r="AL92" s="19">
        <f t="shared" ca="1" si="167"/>
        <v>0.99999824131999282</v>
      </c>
      <c r="AM92" s="19">
        <f t="shared" ca="1" si="168"/>
        <v>1.875462888280997E-3</v>
      </c>
      <c r="AN92" s="19">
        <f t="shared" ca="1" si="169"/>
        <v>-0.82026346925046789</v>
      </c>
      <c r="AO92" s="19">
        <f t="shared" ca="1" si="170"/>
        <v>0.32716784101318674</v>
      </c>
      <c r="AP92" s="19">
        <f t="shared" ca="1" si="171"/>
        <v>0.67283215898681326</v>
      </c>
      <c r="AQ92" s="72">
        <f t="shared" ca="1" si="79"/>
        <v>2.7492679666594913E-4</v>
      </c>
      <c r="AR92" s="72">
        <f t="shared" ca="1" si="80"/>
        <v>-2.211237349911457E-3</v>
      </c>
      <c r="AS92" s="72">
        <f t="shared" ca="1" si="172"/>
        <v>-2.1679244887988502E-9</v>
      </c>
      <c r="AT92" s="19">
        <f t="shared" ca="1" si="173"/>
        <v>1.8754635671006722E-3</v>
      </c>
      <c r="AU92" s="19">
        <f t="shared" ca="1" si="174"/>
        <v>0.99999824131665771</v>
      </c>
      <c r="AV92" s="19">
        <f t="shared" ca="1" si="175"/>
        <v>1.8754646665502905E-3</v>
      </c>
      <c r="AW92" s="19">
        <f t="shared" ca="1" si="176"/>
        <v>-0.82026349569299095</v>
      </c>
      <c r="AX92" s="19">
        <f t="shared" ca="1" si="177"/>
        <v>1.8202634956929908</v>
      </c>
      <c r="AY92" s="19">
        <f t="shared" ca="1" si="178"/>
        <v>0.66565991685072912</v>
      </c>
      <c r="AZ92" s="72">
        <f t="shared" ca="1" si="81"/>
        <v>1.5238815285886938E-3</v>
      </c>
      <c r="BA92" s="72">
        <f t="shared" ca="1" si="82"/>
        <v>-2.21123518710641E-3</v>
      </c>
      <c r="BB92" s="72">
        <f t="shared" ca="1" si="179"/>
        <v>2.1628050470359761E-9</v>
      </c>
      <c r="BC92" s="19">
        <f t="shared" ca="1" si="180"/>
        <v>1.8754617930337883E-3</v>
      </c>
      <c r="BD92" s="19">
        <f t="shared" ca="1" si="181"/>
        <v>0.99999824131998505</v>
      </c>
      <c r="BE92" s="19">
        <f t="shared" ca="1" si="182"/>
        <v>1.8754628924802866E-3</v>
      </c>
      <c r="BF92" s="19">
        <f t="shared" ca="1" si="183"/>
        <v>-0.82026346931291128</v>
      </c>
      <c r="BG92" s="19">
        <f t="shared" ca="1" si="184"/>
        <v>1.8202634693129114</v>
      </c>
      <c r="BH92" s="19">
        <f t="shared" ca="1" si="185"/>
        <v>0.66565991200867458</v>
      </c>
      <c r="BI92" s="72">
        <f t="shared" ca="1" si="83"/>
        <v>1.5238815066051269E-3</v>
      </c>
      <c r="BJ92" s="72">
        <f t="shared" ca="1" si="84"/>
        <v>-2.211235182064078E-3</v>
      </c>
      <c r="BK92" s="72">
        <f t="shared" ca="1" si="186"/>
        <v>5.042332003324379E-12</v>
      </c>
      <c r="BL92" s="72">
        <f t="shared" ca="1" si="85"/>
        <v>1.226765972151881E-2</v>
      </c>
      <c r="BM92" s="72">
        <f t="shared" ca="1" si="187"/>
        <v>1.0030598962721973</v>
      </c>
      <c r="BN92" s="72">
        <f t="shared" ca="1" si="188"/>
        <v>3.0482353752188576E-3</v>
      </c>
      <c r="BO92" s="72">
        <f t="shared" ca="1" si="189"/>
        <v>3.8049760145258609E-6</v>
      </c>
      <c r="BP92" s="72">
        <f t="shared" ca="1" si="86"/>
        <v>11934.071415173732</v>
      </c>
      <c r="BQ92" s="72">
        <f t="shared" ca="1" si="190"/>
        <v>-1.7533607310018398</v>
      </c>
      <c r="BR92" s="72">
        <f t="shared" ca="1" si="191"/>
        <v>1.3870121459902851</v>
      </c>
      <c r="BS92" s="72">
        <f t="shared" ca="1" si="192"/>
        <v>4.5286047995800782</v>
      </c>
      <c r="BT92" s="72">
        <f t="shared" ca="1" si="193"/>
        <v>259.53983014962176</v>
      </c>
      <c r="BU92" s="72">
        <f t="shared" ca="1" si="194"/>
        <v>79.469942098626518</v>
      </c>
      <c r="BV92" s="72">
        <f t="shared" ca="1" si="195"/>
        <v>259.46994209862646</v>
      </c>
    </row>
    <row r="93" spans="1:74">
      <c r="A93" s="13">
        <f ca="1">'MGRS to'!AO93</f>
        <v>33.561467592318131</v>
      </c>
      <c r="B93" s="13">
        <f ca="1">'MGRS to'!AP93</f>
        <v>-7.6795283614457741</v>
      </c>
      <c r="C93" s="19">
        <f t="shared" ca="1" si="88"/>
        <v>0.58575811128732536</v>
      </c>
      <c r="D93" s="19">
        <f t="shared" ca="1" si="88"/>
        <v>-0.13403305490751391</v>
      </c>
      <c r="E93" s="19">
        <f t="shared" ca="1" si="71"/>
        <v>0.58414314026992353</v>
      </c>
      <c r="F93" s="19">
        <f t="shared" ca="1" si="72"/>
        <v>0.58421198708759103</v>
      </c>
      <c r="G93" s="19">
        <f t="shared" ca="1" si="142"/>
        <v>1.5337686282479446E-5</v>
      </c>
      <c r="H93" s="19">
        <f t="shared" ca="1" si="143"/>
        <v>1.5337686282479446E-5</v>
      </c>
      <c r="I93" s="19">
        <f t="shared" ca="1" si="144"/>
        <v>0</v>
      </c>
      <c r="J93" s="19">
        <f t="shared" ca="1" si="145"/>
        <v>7.0025532674621935E-5</v>
      </c>
      <c r="K93" s="19">
        <f t="shared" ca="1" si="146"/>
        <v>0.99999999754821234</v>
      </c>
      <c r="L93" s="19">
        <f t="shared" ca="1" si="147"/>
        <v>7.0025532731851181E-5</v>
      </c>
      <c r="M93" s="19">
        <f t="shared" ca="1" si="148"/>
        <v>0.15240820494076607</v>
      </c>
      <c r="N93" s="19">
        <f t="shared" ca="1" si="149"/>
        <v>0.84759179505923399</v>
      </c>
      <c r="O93" s="19">
        <f t="shared" ca="1" si="150"/>
        <v>0.28227912308912717</v>
      </c>
      <c r="P93" s="72">
        <f t="shared" ca="1" si="73"/>
        <v>7.1132148581714075E-4</v>
      </c>
      <c r="Q93" s="72">
        <f t="shared" ca="1" si="74"/>
        <v>1.5373450758274114E-5</v>
      </c>
      <c r="R93" s="72">
        <f t="shared" ca="1" si="151"/>
        <v>3.5764475794668237E-8</v>
      </c>
      <c r="S93" s="19">
        <f t="shared" ca="1" si="152"/>
        <v>7.0030989616634847E-5</v>
      </c>
      <c r="T93" s="19">
        <f t="shared" ca="1" si="153"/>
        <v>0.99999999754783031</v>
      </c>
      <c r="U93" s="19">
        <f t="shared" ca="1" si="154"/>
        <v>7.0030989673877469E-5</v>
      </c>
      <c r="V93" s="19">
        <f t="shared" ca="1" si="155"/>
        <v>0.15275168736180769</v>
      </c>
      <c r="W93" s="19">
        <f t="shared" ca="1" si="156"/>
        <v>0.84724831263819234</v>
      </c>
      <c r="X93" s="19">
        <f t="shared" ca="1" si="157"/>
        <v>0.28198815230731777</v>
      </c>
      <c r="Y93" s="72">
        <f t="shared" ca="1" si="75"/>
        <v>7.1103383965806879E-4</v>
      </c>
      <c r="Z93" s="72">
        <f t="shared" ca="1" si="76"/>
        <v>1.5373534154005624E-5</v>
      </c>
      <c r="AA93" s="72">
        <f t="shared" ca="1" si="158"/>
        <v>8.3395731509741666E-11</v>
      </c>
      <c r="AB93" s="19">
        <f t="shared" ca="1" si="159"/>
        <v>7.0031002355527402E-5</v>
      </c>
      <c r="AC93" s="19">
        <f t="shared" ca="1" si="160"/>
        <v>0.99999999754782931</v>
      </c>
      <c r="AD93" s="19">
        <f t="shared" ca="1" si="161"/>
        <v>7.0031002412770065E-5</v>
      </c>
      <c r="AE93" s="19">
        <f t="shared" ca="1" si="162"/>
        <v>0.15275248820142295</v>
      </c>
      <c r="AF93" s="19">
        <f t="shared" ca="1" si="163"/>
        <v>0.84724751179857705</v>
      </c>
      <c r="AG93" s="19">
        <f t="shared" ca="1" si="164"/>
        <v>0.2819874736244975</v>
      </c>
      <c r="AH93" s="72">
        <f t="shared" ca="1" si="77"/>
        <v>7.1103316900179966E-4</v>
      </c>
      <c r="AI93" s="72">
        <f t="shared" ca="1" si="78"/>
        <v>1.5373534348468085E-5</v>
      </c>
      <c r="AJ93" s="72">
        <f t="shared" ca="1" si="165"/>
        <v>1.9446246099941861E-13</v>
      </c>
      <c r="AK93" s="19">
        <f t="shared" ca="1" si="166"/>
        <v>7.0031002385230679E-5</v>
      </c>
      <c r="AL93" s="19">
        <f t="shared" ca="1" si="167"/>
        <v>0.99999999754782931</v>
      </c>
      <c r="AM93" s="19">
        <f t="shared" ca="1" si="168"/>
        <v>7.0031002442473342E-5</v>
      </c>
      <c r="AN93" s="19">
        <f t="shared" ca="1" si="169"/>
        <v>0.15275249006882613</v>
      </c>
      <c r="AO93" s="19">
        <f t="shared" ca="1" si="170"/>
        <v>0.97666667677777319</v>
      </c>
      <c r="AP93" s="19">
        <f t="shared" ca="1" si="171"/>
        <v>2.3333323222226809E-2</v>
      </c>
      <c r="AQ93" s="72">
        <f t="shared" ca="1" si="79"/>
        <v>8.1937883583374689E-4</v>
      </c>
      <c r="AR93" s="72">
        <f t="shared" ca="1" si="80"/>
        <v>1.5373523946892664E-5</v>
      </c>
      <c r="AS93" s="72">
        <f t="shared" ca="1" si="172"/>
        <v>-1.0401575420752006E-11</v>
      </c>
      <c r="AT93" s="19">
        <f t="shared" ca="1" si="173"/>
        <v>7.0031000796327828E-5</v>
      </c>
      <c r="AU93" s="19">
        <f t="shared" ca="1" si="174"/>
        <v>0.99999999754782953</v>
      </c>
      <c r="AV93" s="19">
        <f t="shared" ca="1" si="175"/>
        <v>7.0031000853570477E-5</v>
      </c>
      <c r="AW93" s="19">
        <f t="shared" ca="1" si="176"/>
        <v>0.15275239018379275</v>
      </c>
      <c r="AX93" s="19">
        <f t="shared" ca="1" si="177"/>
        <v>0.84724760981620728</v>
      </c>
      <c r="AY93" s="19">
        <f t="shared" ca="1" si="178"/>
        <v>0.28198755669098885</v>
      </c>
      <c r="AZ93" s="72">
        <f t="shared" ca="1" si="81"/>
        <v>7.110332510858237E-4</v>
      </c>
      <c r="BA93" s="72">
        <f t="shared" ca="1" si="82"/>
        <v>1.5373534324667103E-5</v>
      </c>
      <c r="BB93" s="72">
        <f t="shared" ca="1" si="179"/>
        <v>1.03777744386792E-11</v>
      </c>
      <c r="BC93" s="19">
        <f t="shared" ca="1" si="180"/>
        <v>7.0031002381595186E-5</v>
      </c>
      <c r="BD93" s="19">
        <f t="shared" ca="1" si="181"/>
        <v>0.99999999754782931</v>
      </c>
      <c r="BE93" s="19">
        <f t="shared" ca="1" si="182"/>
        <v>7.0031002438837849E-5</v>
      </c>
      <c r="BF93" s="19">
        <f t="shared" ca="1" si="183"/>
        <v>0.15275248984026774</v>
      </c>
      <c r="BG93" s="19">
        <f t="shared" ca="1" si="184"/>
        <v>0.84724751015973232</v>
      </c>
      <c r="BH93" s="19">
        <f t="shared" ca="1" si="185"/>
        <v>0.28198747223563414</v>
      </c>
      <c r="BI93" s="72">
        <f t="shared" ca="1" si="83"/>
        <v>7.1103316762936321E-4</v>
      </c>
      <c r="BJ93" s="72">
        <f t="shared" ca="1" si="84"/>
        <v>1.5373534348866034E-5</v>
      </c>
      <c r="BK93" s="72">
        <f t="shared" ca="1" si="186"/>
        <v>2.4198931703953153E-14</v>
      </c>
      <c r="BL93" s="72">
        <f t="shared" ca="1" si="85"/>
        <v>5.7100218346231709E-3</v>
      </c>
      <c r="BM93" s="72">
        <f t="shared" ca="1" si="187"/>
        <v>1.0014259807545884</v>
      </c>
      <c r="BN93" s="72">
        <f t="shared" ca="1" si="188"/>
        <v>1.4234433199979482E-3</v>
      </c>
      <c r="BO93" s="72">
        <f t="shared" ca="1" si="189"/>
        <v>2.8080115437934166E-8</v>
      </c>
      <c r="BP93" s="72">
        <f t="shared" ca="1" si="86"/>
        <v>445.6257874252355</v>
      </c>
      <c r="BQ93" s="72">
        <f t="shared" ca="1" si="190"/>
        <v>0.18331625897664575</v>
      </c>
      <c r="BR93" s="72">
        <f t="shared" ca="1" si="191"/>
        <v>-2.9582679159008647</v>
      </c>
      <c r="BS93" s="72">
        <f t="shared" ca="1" si="192"/>
        <v>0.18332473768892843</v>
      </c>
      <c r="BT93" s="72">
        <f t="shared" ca="1" si="193"/>
        <v>10.503247955488973</v>
      </c>
      <c r="BU93" s="72">
        <f t="shared" ca="1" si="194"/>
        <v>-169.4962662500815</v>
      </c>
      <c r="BV93" s="72">
        <f t="shared" ca="1" si="195"/>
        <v>10.503733749918524</v>
      </c>
    </row>
    <row r="94" spans="1:74">
      <c r="A94" s="13">
        <f ca="1">'MGRS to'!AO94</f>
        <v>33.562395072846812</v>
      </c>
      <c r="B94" s="13">
        <f ca="1">'MGRS to'!AP94</f>
        <v>-7.6468303454146369</v>
      </c>
      <c r="C94" s="19">
        <f t="shared" ca="1" si="88"/>
        <v>0.58577429887629895</v>
      </c>
      <c r="D94" s="19">
        <f t="shared" ca="1" si="88"/>
        <v>-0.1334623668689007</v>
      </c>
      <c r="E94" s="19">
        <f t="shared" ca="1" si="71"/>
        <v>0.58421198708759103</v>
      </c>
      <c r="F94" s="19">
        <f t="shared" ca="1" si="72"/>
        <v>0.58422815347912094</v>
      </c>
      <c r="G94" s="19">
        <f t="shared" ca="1" si="142"/>
        <v>5.706880386132096E-4</v>
      </c>
      <c r="H94" s="19">
        <f t="shared" ca="1" si="143"/>
        <v>5.706880386132096E-4</v>
      </c>
      <c r="I94" s="19">
        <f t="shared" ca="1" si="144"/>
        <v>0</v>
      </c>
      <c r="J94" s="19">
        <f t="shared" ca="1" si="145"/>
        <v>4.7630956265049543E-4</v>
      </c>
      <c r="K94" s="19">
        <f t="shared" ca="1" si="146"/>
        <v>0.99999988656459382</v>
      </c>
      <c r="L94" s="19">
        <f t="shared" ca="1" si="147"/>
        <v>4.7630958066061915E-4</v>
      </c>
      <c r="M94" s="19">
        <f t="shared" ca="1" si="148"/>
        <v>0.83366189955219305</v>
      </c>
      <c r="N94" s="19">
        <f t="shared" ca="1" si="149"/>
        <v>0.16633810044780695</v>
      </c>
      <c r="O94" s="19">
        <f t="shared" ca="1" si="150"/>
        <v>-2.6576861616163683</v>
      </c>
      <c r="P94" s="72">
        <f t="shared" ca="1" si="73"/>
        <v>1.3983418701771154E-4</v>
      </c>
      <c r="Q94" s="72">
        <f t="shared" ca="1" si="74"/>
        <v>5.7201869549298231E-4</v>
      </c>
      <c r="R94" s="72">
        <f t="shared" ca="1" si="151"/>
        <v>1.3306568797727056E-6</v>
      </c>
      <c r="S94" s="19">
        <f t="shared" ca="1" si="152"/>
        <v>4.7741888195275867E-4</v>
      </c>
      <c r="T94" s="19">
        <f t="shared" ca="1" si="153"/>
        <v>0.99999988603559919</v>
      </c>
      <c r="U94" s="19">
        <f t="shared" ca="1" si="154"/>
        <v>4.7741890008901175E-4</v>
      </c>
      <c r="V94" s="19">
        <f t="shared" ca="1" si="155"/>
        <v>0.83366413096690495</v>
      </c>
      <c r="W94" s="19">
        <f t="shared" ca="1" si="156"/>
        <v>0.16633586903309505</v>
      </c>
      <c r="X94" s="19">
        <f t="shared" ca="1" si="157"/>
        <v>-2.657735230422138</v>
      </c>
      <c r="Y94" s="72">
        <f t="shared" ca="1" si="75"/>
        <v>1.3983231193358264E-4</v>
      </c>
      <c r="Z94" s="72">
        <f t="shared" ca="1" si="76"/>
        <v>5.7202179814723779E-4</v>
      </c>
      <c r="AA94" s="72">
        <f t="shared" ca="1" si="158"/>
        <v>3.1026542554775383E-9</v>
      </c>
      <c r="AB94" s="19">
        <f t="shared" ca="1" si="159"/>
        <v>4.7742146852403566E-4</v>
      </c>
      <c r="AC94" s="19">
        <f t="shared" ca="1" si="160"/>
        <v>0.99999988603436418</v>
      </c>
      <c r="AD94" s="19">
        <f t="shared" ca="1" si="161"/>
        <v>4.7742148666058359E-4</v>
      </c>
      <c r="AE94" s="19">
        <f t="shared" ca="1" si="162"/>
        <v>0.83366413615166024</v>
      </c>
      <c r="AF94" s="19">
        <f t="shared" ca="1" si="163"/>
        <v>0.16633586384833976</v>
      </c>
      <c r="AG94" s="19">
        <f t="shared" ca="1" si="164"/>
        <v>-2.6577353444364373</v>
      </c>
      <c r="AH94" s="72">
        <f t="shared" ca="1" si="77"/>
        <v>1.3983230757677151E-4</v>
      </c>
      <c r="AI94" s="72">
        <f t="shared" ca="1" si="78"/>
        <v>5.7202180538160714E-4</v>
      </c>
      <c r="AJ94" s="72">
        <f t="shared" ca="1" si="165"/>
        <v>7.2343693535703579E-12</v>
      </c>
      <c r="AK94" s="19">
        <f t="shared" ca="1" si="166"/>
        <v>4.7742147455506864E-4</v>
      </c>
      <c r="AL94" s="19">
        <f t="shared" ca="1" si="167"/>
        <v>0.9999998860343613</v>
      </c>
      <c r="AM94" s="19">
        <f t="shared" ca="1" si="168"/>
        <v>4.7742149269161722E-4</v>
      </c>
      <c r="AN94" s="19">
        <f t="shared" ca="1" si="169"/>
        <v>0.83366413616375035</v>
      </c>
      <c r="AO94" s="19">
        <f t="shared" ca="1" si="170"/>
        <v>0.30500410807434797</v>
      </c>
      <c r="AP94" s="19">
        <f t="shared" ca="1" si="171"/>
        <v>0.69499589192565203</v>
      </c>
      <c r="AQ94" s="72">
        <f t="shared" ca="1" si="79"/>
        <v>2.5631634142597682E-4</v>
      </c>
      <c r="AR94" s="72">
        <f t="shared" ca="1" si="80"/>
        <v>5.720223836734185E-4</v>
      </c>
      <c r="AS94" s="72">
        <f t="shared" ca="1" si="172"/>
        <v>5.7829181135567176E-10</v>
      </c>
      <c r="AT94" s="19">
        <f t="shared" ca="1" si="173"/>
        <v>4.7742195665615816E-4</v>
      </c>
      <c r="AU94" s="19">
        <f t="shared" ca="1" si="174"/>
        <v>0.99999988603413126</v>
      </c>
      <c r="AV94" s="19">
        <f t="shared" ca="1" si="175"/>
        <v>4.7742197479276166E-4</v>
      </c>
      <c r="AW94" s="19">
        <f t="shared" ca="1" si="176"/>
        <v>0.83366413713010623</v>
      </c>
      <c r="AX94" s="19">
        <f t="shared" ca="1" si="177"/>
        <v>0.16633586286989377</v>
      </c>
      <c r="AY94" s="19">
        <f t="shared" ca="1" si="178"/>
        <v>-2.6577353659527541</v>
      </c>
      <c r="AZ94" s="72">
        <f t="shared" ca="1" si="81"/>
        <v>1.398323067545718E-4</v>
      </c>
      <c r="BA94" s="72">
        <f t="shared" ca="1" si="82"/>
        <v>5.7202180674686173E-4</v>
      </c>
      <c r="BB94" s="72">
        <f t="shared" ca="1" si="179"/>
        <v>-5.7692655676660348E-10</v>
      </c>
      <c r="BC94" s="19">
        <f t="shared" ca="1" si="180"/>
        <v>4.7742147569323335E-4</v>
      </c>
      <c r="BD94" s="19">
        <f t="shared" ca="1" si="181"/>
        <v>0.99999988603436085</v>
      </c>
      <c r="BE94" s="19">
        <f t="shared" ca="1" si="182"/>
        <v>4.7742149382978198E-4</v>
      </c>
      <c r="BF94" s="19">
        <f t="shared" ca="1" si="183"/>
        <v>0.83366413616602997</v>
      </c>
      <c r="BG94" s="19">
        <f t="shared" ca="1" si="184"/>
        <v>0.16633586383397003</v>
      </c>
      <c r="BH94" s="19">
        <f t="shared" ca="1" si="185"/>
        <v>-2.6577353447524317</v>
      </c>
      <c r="BI94" s="72">
        <f t="shared" ca="1" si="83"/>
        <v>1.3983230756469647E-4</v>
      </c>
      <c r="BJ94" s="72">
        <f t="shared" ca="1" si="84"/>
        <v>5.720218054016587E-4</v>
      </c>
      <c r="BK94" s="72">
        <f t="shared" ca="1" si="186"/>
        <v>-1.3452030288296779E-12</v>
      </c>
      <c r="BL94" s="72">
        <f t="shared" ca="1" si="85"/>
        <v>1.1210200124327451E-3</v>
      </c>
      <c r="BM94" s="72">
        <f t="shared" ca="1" si="187"/>
        <v>1.0002801961234562</v>
      </c>
      <c r="BN94" s="72">
        <f t="shared" ca="1" si="188"/>
        <v>2.8009801910781147E-4</v>
      </c>
      <c r="BO94" s="72">
        <f t="shared" ca="1" si="189"/>
        <v>-3.5528231855919054E-7</v>
      </c>
      <c r="BP94" s="72">
        <f t="shared" ca="1" si="86"/>
        <v>3037.9596135375027</v>
      </c>
      <c r="BQ94" s="72">
        <f t="shared" ca="1" si="190"/>
        <v>1.5366118477731894</v>
      </c>
      <c r="BR94" s="72">
        <f t="shared" ca="1" si="191"/>
        <v>-1.6046653077683806</v>
      </c>
      <c r="BS94" s="72">
        <f t="shared" ca="1" si="192"/>
        <v>1.5369273458214125</v>
      </c>
      <c r="BT94" s="72">
        <f t="shared" ca="1" si="193"/>
        <v>88.041373627202688</v>
      </c>
      <c r="BU94" s="72">
        <f t="shared" ca="1" si="194"/>
        <v>-91.940549666189526</v>
      </c>
      <c r="BV94" s="72">
        <f t="shared" ca="1" si="195"/>
        <v>88.059450333810446</v>
      </c>
    </row>
    <row r="95" spans="1:74">
      <c r="A95" s="13">
        <f ca="1">'MGRS to'!AO95</f>
        <v>33.568208195818137</v>
      </c>
      <c r="B95" s="13">
        <f ca="1">'MGRS to'!AP95</f>
        <v>-7.6630719043445144</v>
      </c>
      <c r="C95" s="19">
        <f t="shared" ca="1" si="88"/>
        <v>0.58587575701197192</v>
      </c>
      <c r="D95" s="19">
        <f t="shared" ca="1" si="88"/>
        <v>-0.13374583554788372</v>
      </c>
      <c r="E95" s="19">
        <f t="shared" ca="1" si="71"/>
        <v>0.58422815347912094</v>
      </c>
      <c r="F95" s="19">
        <f t="shared" ca="1" si="72"/>
        <v>0.58432947879348307</v>
      </c>
      <c r="G95" s="19">
        <f t="shared" ca="1" si="142"/>
        <v>-2.8346867898301764E-4</v>
      </c>
      <c r="H95" s="19">
        <f t="shared" ca="1" si="143"/>
        <v>-2.8346867898301764E-4</v>
      </c>
      <c r="I95" s="19">
        <f t="shared" ca="1" si="144"/>
        <v>0</v>
      </c>
      <c r="J95" s="19">
        <f t="shared" ca="1" si="145"/>
        <v>2.5724040376038748E-4</v>
      </c>
      <c r="K95" s="19">
        <f t="shared" ca="1" si="146"/>
        <v>0.99999996691368687</v>
      </c>
      <c r="L95" s="19">
        <f t="shared" ca="1" si="147"/>
        <v>2.5724040659743302E-4</v>
      </c>
      <c r="M95" s="19">
        <f t="shared" ca="1" si="148"/>
        <v>-0.76667739115215794</v>
      </c>
      <c r="N95" s="19">
        <f t="shared" ca="1" si="149"/>
        <v>1.7666773911521578</v>
      </c>
      <c r="O95" s="19">
        <f t="shared" ca="1" si="150"/>
        <v>0.65555640355582756</v>
      </c>
      <c r="P95" s="72">
        <f t="shared" ca="1" si="73"/>
        <v>1.4792200492391139E-3</v>
      </c>
      <c r="Q95" s="72">
        <f t="shared" ca="1" si="74"/>
        <v>-2.8412958424889844E-4</v>
      </c>
      <c r="R95" s="72">
        <f t="shared" ca="1" si="151"/>
        <v>-6.609052658807955E-7</v>
      </c>
      <c r="S95" s="19">
        <f t="shared" ca="1" si="152"/>
        <v>2.5774719633443998E-4</v>
      </c>
      <c r="T95" s="19">
        <f t="shared" ca="1" si="153"/>
        <v>0.99999996678319092</v>
      </c>
      <c r="U95" s="19">
        <f t="shared" ca="1" si="154"/>
        <v>2.5774719918828648E-4</v>
      </c>
      <c r="V95" s="19">
        <f t="shared" ca="1" si="155"/>
        <v>-0.76695390854404299</v>
      </c>
      <c r="W95" s="19">
        <f t="shared" ca="1" si="156"/>
        <v>1.7669539085440431</v>
      </c>
      <c r="X95" s="19">
        <f t="shared" ca="1" si="157"/>
        <v>0.65561030671920406</v>
      </c>
      <c r="Y95" s="72">
        <f t="shared" ca="1" si="75"/>
        <v>1.4794505444549169E-3</v>
      </c>
      <c r="Z95" s="72">
        <f t="shared" ca="1" si="76"/>
        <v>-2.8413112514510236E-4</v>
      </c>
      <c r="AA95" s="72">
        <f t="shared" ca="1" si="158"/>
        <v>-1.5408962039274374E-9</v>
      </c>
      <c r="AB95" s="19">
        <f t="shared" ca="1" si="159"/>
        <v>2.5774837813127648E-4</v>
      </c>
      <c r="AC95" s="19">
        <f t="shared" ca="1" si="160"/>
        <v>0.99999996678288627</v>
      </c>
      <c r="AD95" s="19">
        <f t="shared" ca="1" si="161"/>
        <v>2.5774838098516223E-4</v>
      </c>
      <c r="AE95" s="19">
        <f t="shared" ca="1" si="162"/>
        <v>-0.76695455133709078</v>
      </c>
      <c r="AF95" s="19">
        <f t="shared" ca="1" si="163"/>
        <v>1.7669545513370908</v>
      </c>
      <c r="AG95" s="19">
        <f t="shared" ca="1" si="164"/>
        <v>0.65561043200298164</v>
      </c>
      <c r="AH95" s="72">
        <f t="shared" ca="1" si="77"/>
        <v>1.4794510802643187E-3</v>
      </c>
      <c r="AI95" s="72">
        <f t="shared" ca="1" si="78"/>
        <v>-2.8413112873769154E-4</v>
      </c>
      <c r="AJ95" s="72">
        <f t="shared" ca="1" si="165"/>
        <v>-3.5925891710315849E-12</v>
      </c>
      <c r="AK95" s="19">
        <f t="shared" ca="1" si="166"/>
        <v>2.5774838088661893E-4</v>
      </c>
      <c r="AL95" s="19">
        <f t="shared" ca="1" si="167"/>
        <v>0.99999996678288561</v>
      </c>
      <c r="AM95" s="19">
        <f t="shared" ca="1" si="168"/>
        <v>2.5774838374050479E-4</v>
      </c>
      <c r="AN95" s="19">
        <f t="shared" ca="1" si="169"/>
        <v>-0.76695455283577818</v>
      </c>
      <c r="AO95" s="19">
        <f t="shared" ca="1" si="170"/>
        <v>0.41178071388447157</v>
      </c>
      <c r="AP95" s="19">
        <f t="shared" ca="1" si="171"/>
        <v>0.58821928611552843</v>
      </c>
      <c r="AQ95" s="72">
        <f t="shared" ca="1" si="79"/>
        <v>3.4595553659259561E-4</v>
      </c>
      <c r="AR95" s="72">
        <f t="shared" ca="1" si="80"/>
        <v>-2.8413137248979717E-4</v>
      </c>
      <c r="AS95" s="72">
        <f t="shared" ca="1" si="172"/>
        <v>-2.4375210563084421E-10</v>
      </c>
      <c r="AT95" s="19">
        <f t="shared" ca="1" si="173"/>
        <v>2.5774856783341313E-4</v>
      </c>
      <c r="AU95" s="19">
        <f t="shared" ca="1" si="174"/>
        <v>0.99999996678283742</v>
      </c>
      <c r="AV95" s="19">
        <f t="shared" ca="1" si="175"/>
        <v>2.5774857068730522E-4</v>
      </c>
      <c r="AW95" s="19">
        <f t="shared" ca="1" si="176"/>
        <v>-0.7669546545174567</v>
      </c>
      <c r="AX95" s="19">
        <f t="shared" ca="1" si="177"/>
        <v>1.7669546545174568</v>
      </c>
      <c r="AY95" s="19">
        <f t="shared" ca="1" si="178"/>
        <v>0.65561045211337432</v>
      </c>
      <c r="AZ95" s="72">
        <f t="shared" ca="1" si="81"/>
        <v>1.4794511662717987E-3</v>
      </c>
      <c r="BA95" s="72">
        <f t="shared" ca="1" si="82"/>
        <v>-2.8413112931437401E-4</v>
      </c>
      <c r="BB95" s="72">
        <f t="shared" ca="1" si="179"/>
        <v>2.4317542315736851E-10</v>
      </c>
      <c r="BC95" s="19">
        <f t="shared" ca="1" si="180"/>
        <v>2.5774838132890045E-4</v>
      </c>
      <c r="BD95" s="19">
        <f t="shared" ca="1" si="181"/>
        <v>0.9999999667828855</v>
      </c>
      <c r="BE95" s="19">
        <f t="shared" ca="1" si="182"/>
        <v>2.577483841827863E-4</v>
      </c>
      <c r="BF95" s="19">
        <f t="shared" ca="1" si="183"/>
        <v>-0.76695455307636573</v>
      </c>
      <c r="BG95" s="19">
        <f t="shared" ca="1" si="184"/>
        <v>1.7669545530763657</v>
      </c>
      <c r="BH95" s="19">
        <f t="shared" ca="1" si="185"/>
        <v>0.65561043234197547</v>
      </c>
      <c r="BI95" s="72">
        <f t="shared" ca="1" si="83"/>
        <v>1.4794510817141165E-3</v>
      </c>
      <c r="BJ95" s="72">
        <f t="shared" ca="1" si="84"/>
        <v>-2.8413112874741217E-4</v>
      </c>
      <c r="BK95" s="72">
        <f t="shared" ca="1" si="186"/>
        <v>5.6696184205784483E-13</v>
      </c>
      <c r="BL95" s="72">
        <f t="shared" ca="1" si="85"/>
        <v>1.1908384454208335E-2</v>
      </c>
      <c r="BM95" s="72">
        <f t="shared" ca="1" si="187"/>
        <v>1.0029704815556828</v>
      </c>
      <c r="BN95" s="72">
        <f t="shared" ca="1" si="188"/>
        <v>2.9594910246548878E-3</v>
      </c>
      <c r="BO95" s="72">
        <f t="shared" ca="1" si="189"/>
        <v>5.0002236249941919E-7</v>
      </c>
      <c r="BP95" s="72">
        <f t="shared" ca="1" si="86"/>
        <v>1640.1216412420504</v>
      </c>
      <c r="BQ95" s="72">
        <f t="shared" ca="1" si="190"/>
        <v>-1.1650085087247697</v>
      </c>
      <c r="BR95" s="72">
        <f t="shared" ca="1" si="191"/>
        <v>1.9764274187078836</v>
      </c>
      <c r="BS95" s="72">
        <f t="shared" ca="1" si="192"/>
        <v>5.1180200722976767</v>
      </c>
      <c r="BT95" s="72">
        <f t="shared" ca="1" si="193"/>
        <v>293.24992935324076</v>
      </c>
      <c r="BU95" s="72">
        <f t="shared" ca="1" si="194"/>
        <v>113.24094960589733</v>
      </c>
      <c r="BV95" s="72">
        <f t="shared" ca="1" si="195"/>
        <v>293.24094960589741</v>
      </c>
    </row>
    <row r="96" spans="1:74">
      <c r="A96" s="13">
        <f ca="1">'MGRS to'!AO96</f>
        <v>33.567826097479106</v>
      </c>
      <c r="B96" s="13">
        <f ca="1">'MGRS to'!AP96</f>
        <v>-7.6644352200395138</v>
      </c>
      <c r="C96" s="19">
        <f t="shared" ca="1" si="88"/>
        <v>0.5858690881378894</v>
      </c>
      <c r="D96" s="19">
        <f t="shared" ca="1" si="88"/>
        <v>-0.13376962989550559</v>
      </c>
      <c r="E96" s="19">
        <f t="shared" ca="1" si="71"/>
        <v>0.58432947879348307</v>
      </c>
      <c r="F96" s="19">
        <f t="shared" ca="1" si="72"/>
        <v>0.58432281864783464</v>
      </c>
      <c r="G96" s="19">
        <f t="shared" ca="1" si="142"/>
        <v>-2.3794347621869383E-5</v>
      </c>
      <c r="H96" s="19">
        <f t="shared" ca="1" si="143"/>
        <v>-2.3794347621869383E-5</v>
      </c>
      <c r="I96" s="19">
        <f t="shared" ca="1" si="144"/>
        <v>0</v>
      </c>
      <c r="J96" s="19">
        <f t="shared" ca="1" si="145"/>
        <v>2.093419426764005E-5</v>
      </c>
      <c r="K96" s="19">
        <f t="shared" ca="1" si="146"/>
        <v>0.99999999978087983</v>
      </c>
      <c r="L96" s="19">
        <f t="shared" ca="1" si="147"/>
        <v>2.0934194269169084E-5</v>
      </c>
      <c r="M96" s="19">
        <f t="shared" ca="1" si="148"/>
        <v>-0.79074622872577449</v>
      </c>
      <c r="N96" s="19">
        <f t="shared" ca="1" si="149"/>
        <v>1.7907462287257745</v>
      </c>
      <c r="O96" s="19">
        <f t="shared" ca="1" si="150"/>
        <v>0.66013734215661035</v>
      </c>
      <c r="P96" s="72">
        <f t="shared" ca="1" si="73"/>
        <v>1.4992817824750876E-3</v>
      </c>
      <c r="Q96" s="72">
        <f t="shared" ca="1" si="74"/>
        <v>-2.3849820503313589E-5</v>
      </c>
      <c r="R96" s="72">
        <f t="shared" ca="1" si="151"/>
        <v>-5.5472881444206023E-8</v>
      </c>
      <c r="S96" s="19">
        <f t="shared" ca="1" si="152"/>
        <v>2.0978064404064277E-5</v>
      </c>
      <c r="T96" s="19">
        <f t="shared" ca="1" si="153"/>
        <v>0.99999999977996046</v>
      </c>
      <c r="U96" s="19">
        <f t="shared" ca="1" si="154"/>
        <v>2.0978064405602946E-5</v>
      </c>
      <c r="V96" s="19">
        <f t="shared" ca="1" si="155"/>
        <v>-0.79093223840821381</v>
      </c>
      <c r="W96" s="19">
        <f t="shared" ca="1" si="156"/>
        <v>1.7909322384082138</v>
      </c>
      <c r="X96" s="19">
        <f t="shared" ca="1" si="157"/>
        <v>0.66017264094794115</v>
      </c>
      <c r="Y96" s="72">
        <f t="shared" ca="1" si="75"/>
        <v>1.4994368147958892E-3</v>
      </c>
      <c r="Z96" s="72">
        <f t="shared" ca="1" si="76"/>
        <v>-2.3849949829859348E-5</v>
      </c>
      <c r="AA96" s="72">
        <f t="shared" ca="1" si="158"/>
        <v>-1.293265457595063E-10</v>
      </c>
      <c r="AB96" s="19">
        <f t="shared" ca="1" si="159"/>
        <v>2.097816669261888E-5</v>
      </c>
      <c r="AC96" s="19">
        <f t="shared" ca="1" si="160"/>
        <v>0.99999999977995835</v>
      </c>
      <c r="AD96" s="19">
        <f t="shared" ca="1" si="161"/>
        <v>2.097816669415757E-5</v>
      </c>
      <c r="AE96" s="19">
        <f t="shared" ca="1" si="162"/>
        <v>-0.7909326706986014</v>
      </c>
      <c r="AF96" s="19">
        <f t="shared" ca="1" si="163"/>
        <v>1.7909326706986013</v>
      </c>
      <c r="AG96" s="19">
        <f t="shared" ca="1" si="164"/>
        <v>0.66017272297452934</v>
      </c>
      <c r="AH96" s="72">
        <f t="shared" ca="1" si="77"/>
        <v>1.4994371750940714E-3</v>
      </c>
      <c r="AI96" s="72">
        <f t="shared" ca="1" si="78"/>
        <v>-2.3849950131364426E-5</v>
      </c>
      <c r="AJ96" s="72">
        <f t="shared" ca="1" si="165"/>
        <v>-3.0150507741508181E-13</v>
      </c>
      <c r="AK96" s="19">
        <f t="shared" ca="1" si="166"/>
        <v>2.0978166931090148E-5</v>
      </c>
      <c r="AL96" s="19">
        <f t="shared" ca="1" si="167"/>
        <v>0.99999999977995835</v>
      </c>
      <c r="AM96" s="19">
        <f t="shared" ca="1" si="168"/>
        <v>2.0978166932628837E-5</v>
      </c>
      <c r="AN96" s="19">
        <f t="shared" ca="1" si="169"/>
        <v>-0.79093267170637283</v>
      </c>
      <c r="AO96" s="19">
        <f t="shared" ca="1" si="170"/>
        <v>0.3744255088274191</v>
      </c>
      <c r="AP96" s="19">
        <f t="shared" ca="1" si="171"/>
        <v>0.6255744911725809</v>
      </c>
      <c r="AQ96" s="72">
        <f t="shared" ca="1" si="79"/>
        <v>3.1460122580453562E-4</v>
      </c>
      <c r="AR96" s="72">
        <f t="shared" ca="1" si="80"/>
        <v>-2.3849971966248529E-5</v>
      </c>
      <c r="AS96" s="72">
        <f t="shared" ca="1" si="172"/>
        <v>-2.1834884103561067E-11</v>
      </c>
      <c r="AT96" s="19">
        <f t="shared" ca="1" si="173"/>
        <v>2.0978184201019734E-5</v>
      </c>
      <c r="AU96" s="19">
        <f t="shared" ca="1" si="174"/>
        <v>0.9999999997799579</v>
      </c>
      <c r="AV96" s="19">
        <f t="shared" ca="1" si="175"/>
        <v>2.0978184202558427E-5</v>
      </c>
      <c r="AW96" s="19">
        <f t="shared" ca="1" si="176"/>
        <v>-0.79093274469135788</v>
      </c>
      <c r="AX96" s="19">
        <f t="shared" ca="1" si="177"/>
        <v>1.7909327446913579</v>
      </c>
      <c r="AY96" s="19">
        <f t="shared" ca="1" si="178"/>
        <v>0.66017273701456314</v>
      </c>
      <c r="AZ96" s="72">
        <f t="shared" ca="1" si="81"/>
        <v>1.4994372367643201E-3</v>
      </c>
      <c r="BA96" s="72">
        <f t="shared" ca="1" si="82"/>
        <v>-2.3849950182972036E-5</v>
      </c>
      <c r="BB96" s="72">
        <f t="shared" ca="1" si="179"/>
        <v>2.1783276493502835E-11</v>
      </c>
      <c r="BC96" s="19">
        <f t="shared" ca="1" si="180"/>
        <v>2.0978166971908469E-5</v>
      </c>
      <c r="BD96" s="19">
        <f t="shared" ca="1" si="181"/>
        <v>0.99999999977995835</v>
      </c>
      <c r="BE96" s="19">
        <f t="shared" ca="1" si="182"/>
        <v>2.0978166973447159E-5</v>
      </c>
      <c r="BF96" s="19">
        <f t="shared" ca="1" si="183"/>
        <v>-0.79093267187886973</v>
      </c>
      <c r="BG96" s="19">
        <f t="shared" ca="1" si="184"/>
        <v>1.7909326718788696</v>
      </c>
      <c r="BH96" s="19">
        <f t="shared" ca="1" si="185"/>
        <v>0.66017272319848386</v>
      </c>
      <c r="BI96" s="72">
        <f t="shared" ca="1" si="83"/>
        <v>1.4994371760777819E-3</v>
      </c>
      <c r="BJ96" s="72">
        <f t="shared" ca="1" si="84"/>
        <v>-2.3849950132187654E-5</v>
      </c>
      <c r="BK96" s="72">
        <f t="shared" ca="1" si="186"/>
        <v>5.0784382124927085E-14</v>
      </c>
      <c r="BL96" s="72">
        <f t="shared" ca="1" si="85"/>
        <v>1.2069984907763722E-2</v>
      </c>
      <c r="BM96" s="72">
        <f t="shared" ca="1" si="187"/>
        <v>1.0030107013815828</v>
      </c>
      <c r="BN96" s="72">
        <f t="shared" ca="1" si="188"/>
        <v>2.9994117584422955E-3</v>
      </c>
      <c r="BO96" s="72">
        <f t="shared" ca="1" si="189"/>
        <v>4.1533379893835313E-8</v>
      </c>
      <c r="BP96" s="72">
        <f t="shared" ca="1" si="86"/>
        <v>133.48968526657822</v>
      </c>
      <c r="BQ96" s="72">
        <f t="shared" ca="1" si="190"/>
        <v>-1.895268410175138</v>
      </c>
      <c r="BR96" s="72">
        <f t="shared" ca="1" si="191"/>
        <v>1.2463110868883607</v>
      </c>
      <c r="BS96" s="72">
        <f t="shared" ca="1" si="192"/>
        <v>4.387903740478154</v>
      </c>
      <c r="BT96" s="72">
        <f t="shared" ca="1" si="193"/>
        <v>251.40911905249521</v>
      </c>
      <c r="BU96" s="72">
        <f t="shared" ca="1" si="194"/>
        <v>71.408365239065503</v>
      </c>
      <c r="BV96" s="72">
        <f t="shared" ca="1" si="195"/>
        <v>251.40836523906546</v>
      </c>
    </row>
    <row r="97" spans="1:74">
      <c r="A97" s="13">
        <f ca="1">'MGRS to'!AO97</f>
        <v>33.602960931177812</v>
      </c>
      <c r="B97" s="13">
        <f ca="1">'MGRS to'!AP97</f>
        <v>-7.6191237553093529</v>
      </c>
      <c r="C97" s="19">
        <f t="shared" ca="1" si="88"/>
        <v>0.58648230666807244</v>
      </c>
      <c r="D97" s="19">
        <f t="shared" ca="1" si="88"/>
        <v>-0.132978795647063</v>
      </c>
      <c r="E97" s="19">
        <f t="shared" ca="1" si="71"/>
        <v>0.58432281864783464</v>
      </c>
      <c r="F97" s="19">
        <f t="shared" ca="1" si="72"/>
        <v>0.58493523572634809</v>
      </c>
      <c r="G97" s="19">
        <f t="shared" ca="1" si="142"/>
        <v>7.9083424844259009E-4</v>
      </c>
      <c r="H97" s="19">
        <f t="shared" ca="1" si="143"/>
        <v>7.9083424844259009E-4</v>
      </c>
      <c r="I97" s="19">
        <f t="shared" ca="1" si="144"/>
        <v>0</v>
      </c>
      <c r="J97" s="19">
        <f t="shared" ca="1" si="145"/>
        <v>8.9998973265429511E-4</v>
      </c>
      <c r="K97" s="19">
        <f t="shared" ca="1" si="146"/>
        <v>0.99999959500915847</v>
      </c>
      <c r="L97" s="19">
        <f t="shared" ca="1" si="147"/>
        <v>8.9998985415018127E-4</v>
      </c>
      <c r="M97" s="19">
        <f t="shared" ca="1" si="148"/>
        <v>0.61107334372388389</v>
      </c>
      <c r="N97" s="19">
        <f t="shared" ca="1" si="149"/>
        <v>0.38892665627611611</v>
      </c>
      <c r="O97" s="19">
        <f t="shared" ca="1" si="150"/>
        <v>-0.56627280855212425</v>
      </c>
      <c r="P97" s="72">
        <f t="shared" ca="1" si="73"/>
        <v>3.2677354762485772E-4</v>
      </c>
      <c r="Q97" s="72">
        <f t="shared" ca="1" si="74"/>
        <v>7.9267721550466011E-4</v>
      </c>
      <c r="R97" s="72">
        <f t="shared" ca="1" si="151"/>
        <v>1.8429670620700176E-6</v>
      </c>
      <c r="S97" s="19">
        <f t="shared" ca="1" si="152"/>
        <v>9.0111652710316871E-4</v>
      </c>
      <c r="T97" s="19">
        <f t="shared" ca="1" si="153"/>
        <v>0.99999959399441996</v>
      </c>
      <c r="U97" s="19">
        <f t="shared" ca="1" si="154"/>
        <v>9.0111664905596792E-4</v>
      </c>
      <c r="V97" s="19">
        <f t="shared" ca="1" si="155"/>
        <v>0.61173150129662757</v>
      </c>
      <c r="W97" s="19">
        <f t="shared" ca="1" si="156"/>
        <v>0.38826849870337243</v>
      </c>
      <c r="X97" s="19">
        <f t="shared" ca="1" si="157"/>
        <v>-0.56892781260426051</v>
      </c>
      <c r="Y97" s="72">
        <f t="shared" ca="1" si="75"/>
        <v>3.2622110669973143E-4</v>
      </c>
      <c r="Z97" s="72">
        <f t="shared" ca="1" si="76"/>
        <v>7.9268151036993636E-4</v>
      </c>
      <c r="AA97" s="72">
        <f t="shared" ca="1" si="158"/>
        <v>4.2948652762475267E-9</v>
      </c>
      <c r="AB97" s="19">
        <f t="shared" ca="1" si="159"/>
        <v>9.0111915440978197E-4</v>
      </c>
      <c r="AC97" s="19">
        <f t="shared" ca="1" si="160"/>
        <v>0.99999959399205229</v>
      </c>
      <c r="AD97" s="19">
        <f t="shared" ca="1" si="161"/>
        <v>9.0111927636364803E-4</v>
      </c>
      <c r="AE97" s="19">
        <f t="shared" ca="1" si="162"/>
        <v>0.61173303218886665</v>
      </c>
      <c r="AF97" s="19">
        <f t="shared" ca="1" si="163"/>
        <v>0.38826696781113335</v>
      </c>
      <c r="AG97" s="19">
        <f t="shared" ca="1" si="164"/>
        <v>-0.56893399870791828</v>
      </c>
      <c r="AH97" s="72">
        <f t="shared" ca="1" si="77"/>
        <v>3.2621982170513312E-4</v>
      </c>
      <c r="AI97" s="72">
        <f t="shared" ca="1" si="78"/>
        <v>7.9268152037872497E-4</v>
      </c>
      <c r="AJ97" s="72">
        <f t="shared" ca="1" si="165"/>
        <v>1.0008788611272357E-11</v>
      </c>
      <c r="AK97" s="19">
        <f t="shared" ca="1" si="166"/>
        <v>9.0111916053245845E-4</v>
      </c>
      <c r="AL97" s="19">
        <f t="shared" ca="1" si="167"/>
        <v>0.99999959399204696</v>
      </c>
      <c r="AM97" s="19">
        <f t="shared" ca="1" si="168"/>
        <v>9.0111928248632679E-4</v>
      </c>
      <c r="AN97" s="19">
        <f t="shared" ca="1" si="169"/>
        <v>0.61173303575647353</v>
      </c>
      <c r="AO97" s="19">
        <f t="shared" ca="1" si="170"/>
        <v>0.625782692964169</v>
      </c>
      <c r="AP97" s="19">
        <f t="shared" ca="1" si="171"/>
        <v>0.374217307035831</v>
      </c>
      <c r="AQ97" s="72">
        <f t="shared" ca="1" si="79"/>
        <v>5.2546597687106779E-4</v>
      </c>
      <c r="AR97" s="72">
        <f t="shared" ca="1" si="80"/>
        <v>7.9268185859630662E-4</v>
      </c>
      <c r="AS97" s="72">
        <f t="shared" ca="1" si="172"/>
        <v>3.3821758165398369E-10</v>
      </c>
      <c r="AT97" s="19">
        <f t="shared" ca="1" si="173"/>
        <v>9.0111936743129039E-4</v>
      </c>
      <c r="AU97" s="19">
        <f t="shared" ca="1" si="174"/>
        <v>0.99999959399186045</v>
      </c>
      <c r="AV97" s="19">
        <f t="shared" ca="1" si="175"/>
        <v>9.0111948938524276E-4</v>
      </c>
      <c r="AW97" s="19">
        <f t="shared" ca="1" si="176"/>
        <v>0.61173315631255742</v>
      </c>
      <c r="AX97" s="19">
        <f t="shared" ca="1" si="177"/>
        <v>0.38826684368744258</v>
      </c>
      <c r="AY97" s="19">
        <f t="shared" ca="1" si="178"/>
        <v>-0.56893450027508985</v>
      </c>
      <c r="AZ97" s="72">
        <f t="shared" ca="1" si="81"/>
        <v>3.2621971751865375E-4</v>
      </c>
      <c r="BA97" s="72">
        <f t="shared" ca="1" si="82"/>
        <v>7.9268152119023447E-4</v>
      </c>
      <c r="BB97" s="72">
        <f t="shared" ca="1" si="179"/>
        <v>-3.3740607215723001E-10</v>
      </c>
      <c r="BC97" s="19">
        <f t="shared" ca="1" si="180"/>
        <v>9.0111916102891072E-4</v>
      </c>
      <c r="BD97" s="19">
        <f t="shared" ca="1" si="181"/>
        <v>0.99999959399204652</v>
      </c>
      <c r="BE97" s="19">
        <f t="shared" ca="1" si="182"/>
        <v>9.0111928298277928E-4</v>
      </c>
      <c r="BF97" s="19">
        <f t="shared" ca="1" si="183"/>
        <v>0.61173303604571527</v>
      </c>
      <c r="BG97" s="19">
        <f t="shared" ca="1" si="184"/>
        <v>0.38826696395428473</v>
      </c>
      <c r="BH97" s="19">
        <f t="shared" ca="1" si="185"/>
        <v>-0.56893401429292068</v>
      </c>
      <c r="BI97" s="72">
        <f t="shared" ca="1" si="83"/>
        <v>3.2621981846778594E-4</v>
      </c>
      <c r="BJ97" s="72">
        <f t="shared" ca="1" si="84"/>
        <v>7.9268152040394069E-4</v>
      </c>
      <c r="BK97" s="72">
        <f t="shared" ca="1" si="186"/>
        <v>-7.8629377314731741E-13</v>
      </c>
      <c r="BL97" s="72">
        <f t="shared" ca="1" si="85"/>
        <v>2.6167239387033881E-3</v>
      </c>
      <c r="BM97" s="72">
        <f t="shared" ca="1" si="187"/>
        <v>1.0006538603695527</v>
      </c>
      <c r="BN97" s="72">
        <f t="shared" ca="1" si="188"/>
        <v>6.5332637181081984E-4</v>
      </c>
      <c r="BO97" s="72">
        <f t="shared" ca="1" si="189"/>
        <v>-3.3497950483607705E-7</v>
      </c>
      <c r="BP97" s="72">
        <f t="shared" ca="1" si="86"/>
        <v>5734.0682993678738</v>
      </c>
      <c r="BQ97" s="72">
        <f t="shared" ca="1" si="190"/>
        <v>0.82100884360190773</v>
      </c>
      <c r="BR97" s="72">
        <f t="shared" ca="1" si="191"/>
        <v>-2.3201463368996595</v>
      </c>
      <c r="BS97" s="72">
        <f t="shared" ca="1" si="192"/>
        <v>0.82144631669013357</v>
      </c>
      <c r="BT97" s="72">
        <f t="shared" ca="1" si="193"/>
        <v>47.04034168130562</v>
      </c>
      <c r="BU97" s="72">
        <f t="shared" ca="1" si="194"/>
        <v>-132.93459295708851</v>
      </c>
      <c r="BV97" s="72">
        <f t="shared" ca="1" si="195"/>
        <v>47.065407042911488</v>
      </c>
    </row>
    <row r="98" spans="1:74">
      <c r="A98" s="13">
        <f ca="1">'MGRS to'!AO98</f>
        <v>33.57444205246037</v>
      </c>
      <c r="B98" s="13">
        <f ca="1">'MGRS to'!AP98</f>
        <v>-7.6197181709149042</v>
      </c>
      <c r="C98" s="19">
        <f t="shared" ca="1" si="88"/>
        <v>0.58598455833547614</v>
      </c>
      <c r="D98" s="19">
        <f t="shared" ca="1" si="88"/>
        <v>-0.1329891701565051</v>
      </c>
      <c r="E98" s="19">
        <f t="shared" ca="1" si="71"/>
        <v>0.58493523572634809</v>
      </c>
      <c r="F98" s="19">
        <f t="shared" ca="1" si="72"/>
        <v>0.58443813775313891</v>
      </c>
      <c r="G98" s="19">
        <f t="shared" ca="1" si="142"/>
        <v>-1.0374509442107049E-5</v>
      </c>
      <c r="H98" s="19">
        <f t="shared" ca="1" si="143"/>
        <v>-1.0374509442107049E-5</v>
      </c>
      <c r="I98" s="19">
        <f t="shared" ca="1" si="144"/>
        <v>0</v>
      </c>
      <c r="J98" s="19">
        <f t="shared" ca="1" si="145"/>
        <v>4.9717322631810212E-4</v>
      </c>
      <c r="K98" s="19">
        <f t="shared" ca="1" si="146"/>
        <v>0.99999987640938393</v>
      </c>
      <c r="L98" s="19">
        <f t="shared" ca="1" si="147"/>
        <v>4.9717324680008488E-4</v>
      </c>
      <c r="M98" s="19">
        <f t="shared" ca="1" si="148"/>
        <v>-1.4510159317573657E-2</v>
      </c>
      <c r="N98" s="19">
        <f t="shared" ca="1" si="149"/>
        <v>1.0145101593175736</v>
      </c>
      <c r="O98" s="19">
        <f t="shared" ca="1" si="150"/>
        <v>0.39944275390458517</v>
      </c>
      <c r="P98" s="72">
        <f t="shared" ca="1" si="73"/>
        <v>8.5104687114422777E-4</v>
      </c>
      <c r="Q98" s="72">
        <f t="shared" ca="1" si="74"/>
        <v>-1.0398684456785904E-5</v>
      </c>
      <c r="R98" s="72">
        <f t="shared" ca="1" si="151"/>
        <v>-2.4175014678854464E-8</v>
      </c>
      <c r="S98" s="19">
        <f t="shared" ca="1" si="152"/>
        <v>4.9717357750989738E-4</v>
      </c>
      <c r="T98" s="19">
        <f t="shared" ca="1" si="153"/>
        <v>0.99999987640920929</v>
      </c>
      <c r="U98" s="19">
        <f t="shared" ca="1" si="154"/>
        <v>4.9717359799192351E-4</v>
      </c>
      <c r="V98" s="19">
        <f t="shared" ca="1" si="155"/>
        <v>-1.4543961082726395E-2</v>
      </c>
      <c r="W98" s="19">
        <f t="shared" ca="1" si="156"/>
        <v>1.0145439610827265</v>
      </c>
      <c r="X98" s="19">
        <f t="shared" ca="1" si="157"/>
        <v>0.39946276278681925</v>
      </c>
      <c r="Y98" s="72">
        <f t="shared" ca="1" si="75"/>
        <v>8.5107515430678021E-4</v>
      </c>
      <c r="Z98" s="72">
        <f t="shared" ca="1" si="76"/>
        <v>-1.0398740790181257E-5</v>
      </c>
      <c r="AA98" s="72">
        <f t="shared" ca="1" si="158"/>
        <v>-5.6333395352734916E-11</v>
      </c>
      <c r="AB98" s="19">
        <f t="shared" ca="1" si="159"/>
        <v>4.9717357832925791E-4</v>
      </c>
      <c r="AC98" s="19">
        <f t="shared" ca="1" si="160"/>
        <v>0.99999987640920895</v>
      </c>
      <c r="AD98" s="19">
        <f t="shared" ca="1" si="161"/>
        <v>4.9717359881128425E-4</v>
      </c>
      <c r="AE98" s="19">
        <f t="shared" ca="1" si="162"/>
        <v>-1.4544039848599689E-2</v>
      </c>
      <c r="AF98" s="19">
        <f t="shared" ca="1" si="163"/>
        <v>1.0145440398485996</v>
      </c>
      <c r="AG98" s="19">
        <f t="shared" ca="1" si="164"/>
        <v>0.39946280941055168</v>
      </c>
      <c r="AH98" s="72">
        <f t="shared" ca="1" si="77"/>
        <v>8.5107522021303679E-4</v>
      </c>
      <c r="AI98" s="72">
        <f t="shared" ca="1" si="78"/>
        <v>-1.0398740921451143E-5</v>
      </c>
      <c r="AJ98" s="72">
        <f t="shared" ca="1" si="165"/>
        <v>-1.312698864538997E-13</v>
      </c>
      <c r="AK98" s="19">
        <f t="shared" ca="1" si="166"/>
        <v>4.9717357833116774E-4</v>
      </c>
      <c r="AL98" s="19">
        <f t="shared" ca="1" si="167"/>
        <v>0.99999987640920895</v>
      </c>
      <c r="AM98" s="19">
        <f t="shared" ca="1" si="168"/>
        <v>4.9717359881319408E-4</v>
      </c>
      <c r="AN98" s="19">
        <f t="shared" ca="1" si="169"/>
        <v>-1.4544040032142439E-2</v>
      </c>
      <c r="AO98" s="19">
        <f t="shared" ca="1" si="170"/>
        <v>0.99978847089954348</v>
      </c>
      <c r="AP98" s="19">
        <f t="shared" ca="1" si="171"/>
        <v>2.1152910045652007E-4</v>
      </c>
      <c r="AQ98" s="72">
        <f t="shared" ca="1" si="79"/>
        <v>8.387282427799517E-4</v>
      </c>
      <c r="AR98" s="72">
        <f t="shared" ca="1" si="80"/>
        <v>-1.0398732976640611E-5</v>
      </c>
      <c r="AS98" s="72">
        <f t="shared" ca="1" si="172"/>
        <v>7.9448105317741482E-12</v>
      </c>
      <c r="AT98" s="19">
        <f t="shared" ca="1" si="173"/>
        <v>4.9717357821558018E-4</v>
      </c>
      <c r="AU98" s="19">
        <f t="shared" ca="1" si="174"/>
        <v>0.99999987640920895</v>
      </c>
      <c r="AV98" s="19">
        <f t="shared" ca="1" si="175"/>
        <v>4.9717359869760652E-4</v>
      </c>
      <c r="AW98" s="19">
        <f t="shared" ca="1" si="176"/>
        <v>-1.4544028923635967E-2</v>
      </c>
      <c r="AX98" s="19">
        <f t="shared" ca="1" si="177"/>
        <v>1.014544028923636</v>
      </c>
      <c r="AY98" s="19">
        <f t="shared" ca="1" si="178"/>
        <v>0.39946280294375924</v>
      </c>
      <c r="AZ98" s="72">
        <f t="shared" ca="1" si="81"/>
        <v>8.5107521107172441E-4</v>
      </c>
      <c r="BA98" s="72">
        <f t="shared" ca="1" si="82"/>
        <v>-1.039874090324378E-5</v>
      </c>
      <c r="BB98" s="72">
        <f t="shared" ca="1" si="179"/>
        <v>-7.9266031689377613E-12</v>
      </c>
      <c r="BC98" s="19">
        <f t="shared" ca="1" si="180"/>
        <v>4.9717357833090287E-4</v>
      </c>
      <c r="BD98" s="19">
        <f t="shared" ca="1" si="181"/>
        <v>0.99999987640920895</v>
      </c>
      <c r="BE98" s="19">
        <f t="shared" ca="1" si="182"/>
        <v>4.9717359881292921E-4</v>
      </c>
      <c r="BF98" s="19">
        <f t="shared" ca="1" si="183"/>
        <v>-1.4544040006684737E-2</v>
      </c>
      <c r="BG98" s="19">
        <f t="shared" ca="1" si="184"/>
        <v>1.0145440400066847</v>
      </c>
      <c r="BH98" s="19">
        <f t="shared" ca="1" si="185"/>
        <v>0.39946280950412671</v>
      </c>
      <c r="BI98" s="72">
        <f t="shared" ca="1" si="83"/>
        <v>8.5107522034531227E-4</v>
      </c>
      <c r="BJ98" s="72">
        <f t="shared" ca="1" si="84"/>
        <v>-1.0398740921714606E-5</v>
      </c>
      <c r="BK98" s="72">
        <f t="shared" ca="1" si="186"/>
        <v>-1.8470825658366795E-14</v>
      </c>
      <c r="BL98" s="72">
        <f t="shared" ca="1" si="85"/>
        <v>6.8375162525208264E-3</v>
      </c>
      <c r="BM98" s="72">
        <f t="shared" ca="1" si="187"/>
        <v>1.0017071938006556</v>
      </c>
      <c r="BN98" s="72">
        <f t="shared" ca="1" si="188"/>
        <v>1.703558110038819E-3</v>
      </c>
      <c r="BO98" s="72">
        <f t="shared" ca="1" si="189"/>
        <v>3.3808476694070113E-7</v>
      </c>
      <c r="BP98" s="72">
        <f t="shared" ca="1" si="86"/>
        <v>3163.652066122384</v>
      </c>
      <c r="BQ98" s="72">
        <f t="shared" ca="1" si="190"/>
        <v>-3.1242287753418587</v>
      </c>
      <c r="BR98" s="72">
        <f t="shared" ca="1" si="191"/>
        <v>1.7358138786018718E-2</v>
      </c>
      <c r="BS98" s="72">
        <f t="shared" ca="1" si="192"/>
        <v>3.158950792375812</v>
      </c>
      <c r="BT98" s="72">
        <f t="shared" ca="1" si="193"/>
        <v>180.99487693958568</v>
      </c>
      <c r="BU98" s="72">
        <f t="shared" ca="1" si="194"/>
        <v>0.9945480926412108</v>
      </c>
      <c r="BV98" s="72">
        <f t="shared" ca="1" si="195"/>
        <v>180.99454809264125</v>
      </c>
    </row>
    <row r="99" spans="1:74">
      <c r="A99" s="13">
        <f ca="1">'MGRS to'!AO99</f>
        <v>33.579447401088409</v>
      </c>
      <c r="B99" s="13">
        <f ca="1">'MGRS to'!AP99</f>
        <v>-7.6197246784455119</v>
      </c>
      <c r="C99" s="19">
        <f t="shared" ca="1" si="88"/>
        <v>0.58607191814924564</v>
      </c>
      <c r="D99" s="19">
        <f t="shared" ca="1" si="88"/>
        <v>-0.13298928373434038</v>
      </c>
      <c r="E99" s="19">
        <f t="shared" ref="E99:E130" ca="1" si="196">ATAN((1-f)*TAN(C98))</f>
        <v>0.58443813775313891</v>
      </c>
      <c r="F99" s="19">
        <f t="shared" ref="F99:F130" ca="1" si="197">ATAN((1-f)*TAN(C99))</f>
        <v>0.58452538331164339</v>
      </c>
      <c r="G99" s="19">
        <f t="shared" ca="1" si="142"/>
        <v>-1.1357783527565779E-7</v>
      </c>
      <c r="H99" s="19">
        <f t="shared" ca="1" si="143"/>
        <v>-1.1357783527565779E-7</v>
      </c>
      <c r="I99" s="19">
        <f t="shared" ca="1" si="144"/>
        <v>0</v>
      </c>
      <c r="J99" s="19">
        <f t="shared" ca="1" si="145"/>
        <v>8.7245609815273835E-5</v>
      </c>
      <c r="K99" s="19">
        <f t="shared" ca="1" si="146"/>
        <v>0.99999999619410196</v>
      </c>
      <c r="L99" s="19">
        <f t="shared" ca="1" si="147"/>
        <v>8.7245609925956457E-5</v>
      </c>
      <c r="M99" s="19">
        <f t="shared" ca="1" si="148"/>
        <v>-9.0548273317912298E-4</v>
      </c>
      <c r="N99" s="19">
        <f t="shared" ca="1" si="149"/>
        <v>1.0009054827331791</v>
      </c>
      <c r="O99" s="19">
        <f t="shared" ca="1" si="150"/>
        <v>0.39165665755774448</v>
      </c>
      <c r="P99" s="72">
        <f t="shared" ref="P99:P130" ca="1" si="198">f/16*N99*(4+f*(4-3*N99))</f>
        <v>8.3966295385459928E-4</v>
      </c>
      <c r="Q99" s="72">
        <f t="shared" ref="Q99:Q130" ca="1" si="199">$G99+(1-P99)*f*M99*(L99+P99*J99*(O99+P99*K99*(-1+2*O99)))</f>
        <v>-1.1384256987407341E-7</v>
      </c>
      <c r="R99" s="72">
        <f t="shared" ca="1" si="151"/>
        <v>-2.6473459841561907E-10</v>
      </c>
      <c r="S99" s="19">
        <f t="shared" ca="1" si="152"/>
        <v>8.724561005525197E-5</v>
      </c>
      <c r="T99" s="19">
        <f t="shared" ca="1" si="153"/>
        <v>0.99999999619410196</v>
      </c>
      <c r="U99" s="19">
        <f t="shared" ca="1" si="154"/>
        <v>8.7245610165934592E-5</v>
      </c>
      <c r="V99" s="19">
        <f t="shared" ca="1" si="155"/>
        <v>-9.0759328867280305E-4</v>
      </c>
      <c r="W99" s="19">
        <f t="shared" ca="1" si="156"/>
        <v>1.0009075932886728</v>
      </c>
      <c r="X99" s="19">
        <f t="shared" ca="1" si="157"/>
        <v>0.39165794033587908</v>
      </c>
      <c r="Y99" s="72">
        <f t="shared" ref="Y99:Y130" ca="1" si="200">f/16*W99*(4+f*(4-3*W99))</f>
        <v>8.3966471995409184E-4</v>
      </c>
      <c r="Z99" s="72">
        <f t="shared" ref="Z99:Z130" ca="1" si="201">$G99+(1-Y99)*f*V99*(U99+Y99*S99*(X99+Y99*T99*(-1+2*X99)))</f>
        <v>-1.1384318693467755E-7</v>
      </c>
      <c r="AA99" s="72">
        <f t="shared" ca="1" si="158"/>
        <v>-6.1706060413681722E-13</v>
      </c>
      <c r="AB99" s="19">
        <f t="shared" ca="1" si="159"/>
        <v>8.7245610055811974E-5</v>
      </c>
      <c r="AC99" s="19">
        <f t="shared" ca="1" si="160"/>
        <v>0.99999999619410196</v>
      </c>
      <c r="AD99" s="19">
        <f t="shared" ca="1" si="161"/>
        <v>8.7245610166494596E-5</v>
      </c>
      <c r="AE99" s="19">
        <f t="shared" ca="1" si="162"/>
        <v>-9.0759820809266909E-4</v>
      </c>
      <c r="AF99" s="19">
        <f t="shared" ca="1" si="163"/>
        <v>1.0009075982080926</v>
      </c>
      <c r="AG99" s="19">
        <f t="shared" ca="1" si="164"/>
        <v>0.39165794332585524</v>
      </c>
      <c r="AH99" s="72">
        <f t="shared" ref="AH99:AH130" ca="1" si="202">f/16*AF99*(4+f*(4-3*AF99))</f>
        <v>8.3966472407063131E-4</v>
      </c>
      <c r="AI99" s="72">
        <f t="shared" ref="AI99:AI130" ca="1" si="203">$G99+(1-AH99)*f*AE99*(AD99+AH99*AB99*(AG99+AH99*AC99*(-1+2*AG99)))</f>
        <v>-1.1384318837296251E-7</v>
      </c>
      <c r="AJ99" s="72">
        <f t="shared" ca="1" si="165"/>
        <v>-1.4382849599111657E-15</v>
      </c>
      <c r="AK99" s="19">
        <f t="shared" ca="1" si="166"/>
        <v>8.7245610055813275E-5</v>
      </c>
      <c r="AL99" s="19">
        <f t="shared" ca="1" si="167"/>
        <v>0.99999999619410196</v>
      </c>
      <c r="AM99" s="19">
        <f t="shared" ca="1" si="168"/>
        <v>8.7245610166495897E-5</v>
      </c>
      <c r="AN99" s="19">
        <f t="shared" ca="1" si="169"/>
        <v>-9.0759821955917251E-4</v>
      </c>
      <c r="AO99" s="19">
        <f t="shared" ca="1" si="170"/>
        <v>0.99999917626547186</v>
      </c>
      <c r="AP99" s="19">
        <f t="shared" ca="1" si="171"/>
        <v>8.2373452814366033E-7</v>
      </c>
      <c r="AQ99" s="72">
        <f t="shared" ref="AQ99:AQ130" ca="1" si="204">f/16*AO99*(4+f*(4-3*AO99))</f>
        <v>8.3890456059744663E-4</v>
      </c>
      <c r="AR99" s="72">
        <f t="shared" ref="AR99:AR130" ca="1" si="205">$G99+(1-AQ99)*f*AN99*(AM99+AQ99*AK99*(AP99+AQ99*AL99*(-1+2*AP99)))</f>
        <v>-1.1384310119644828E-7</v>
      </c>
      <c r="AS99" s="72">
        <f t="shared" ca="1" si="172"/>
        <v>8.7176514226154327E-14</v>
      </c>
      <c r="AT99" s="19">
        <f t="shared" ca="1" si="173"/>
        <v>8.7245610055734156E-5</v>
      </c>
      <c r="AU99" s="19">
        <f t="shared" ca="1" si="174"/>
        <v>0.99999999619410196</v>
      </c>
      <c r="AV99" s="19">
        <f t="shared" ca="1" si="175"/>
        <v>8.7245610166416778E-5</v>
      </c>
      <c r="AW99" s="19">
        <f t="shared" ca="1" si="176"/>
        <v>-9.0759752455794743E-4</v>
      </c>
      <c r="AX99" s="19">
        <f t="shared" ca="1" si="177"/>
        <v>1.000907597524558</v>
      </c>
      <c r="AY99" s="19">
        <f t="shared" ca="1" si="178"/>
        <v>0.39165794291040956</v>
      </c>
      <c r="AZ99" s="72">
        <f t="shared" ref="AZ99:AZ130" ca="1" si="206">f/16*AX99*(4+f*(4-3*AX99))</f>
        <v>8.3966472349865395E-4</v>
      </c>
      <c r="BA99" s="72">
        <f t="shared" ref="BA99:BA130" ca="1" si="207">$G99+(1-AZ99)*f*AW99*(AV99+AZ99*AT99*(AY99+AZ99*AU99*(-1+2*AY99)))</f>
        <v>-1.1384318817311826E-7</v>
      </c>
      <c r="BB99" s="72">
        <f t="shared" ca="1" si="179"/>
        <v>-8.6976669984199916E-14</v>
      </c>
      <c r="BC99" s="19">
        <f t="shared" ca="1" si="180"/>
        <v>8.7245610055813086E-5</v>
      </c>
      <c r="BD99" s="19">
        <f t="shared" ca="1" si="181"/>
        <v>0.99999999619410196</v>
      </c>
      <c r="BE99" s="19">
        <f t="shared" ca="1" si="182"/>
        <v>8.7245610166495708E-5</v>
      </c>
      <c r="BF99" s="19">
        <f t="shared" ca="1" si="183"/>
        <v>-9.0759821796594544E-4</v>
      </c>
      <c r="BG99" s="19">
        <f t="shared" ca="1" si="184"/>
        <v>1.000907598217966</v>
      </c>
      <c r="BH99" s="19">
        <f t="shared" ca="1" si="185"/>
        <v>0.39165794333185622</v>
      </c>
      <c r="BI99" s="72">
        <f t="shared" ref="BI99:BI130" ca="1" si="208">f/16*BG99*(4+f*(4-3*BG99))</f>
        <v>8.3966472407889326E-4</v>
      </c>
      <c r="BJ99" s="72">
        <f t="shared" ref="BJ99:BJ130" ca="1" si="209">$G99+(1-BI99)*f*BF99*(BE99+BI99*BC99*(BH99+BI99*BD99*(-1+2*BH99)))</f>
        <v>-1.1384318837584914E-7</v>
      </c>
      <c r="BK99" s="72">
        <f t="shared" ca="1" si="186"/>
        <v>-2.0273087729909397E-16</v>
      </c>
      <c r="BL99" s="72">
        <f t="shared" ref="BL99:BL130" ca="1" si="210">BG99*(a^2-b^2)/b^2</f>
        <v>6.7456134975095172E-3</v>
      </c>
      <c r="BM99" s="72">
        <f t="shared" ca="1" si="187"/>
        <v>1.0016842763800777</v>
      </c>
      <c r="BN99" s="72">
        <f t="shared" ca="1" si="188"/>
        <v>1.6807375484263888E-3</v>
      </c>
      <c r="BO99" s="72">
        <f t="shared" ca="1" si="189"/>
        <v>5.7388775053331249E-8</v>
      </c>
      <c r="BP99" s="72">
        <f t="shared" ref="BP99:BP130" ca="1" si="211">b*BM99*(BE99-BO99)</f>
        <v>555.16741121911741</v>
      </c>
      <c r="BQ99" s="72">
        <f t="shared" ca="1" si="190"/>
        <v>-1.0831512849566339E-3</v>
      </c>
      <c r="BR99" s="72">
        <f t="shared" ca="1" si="191"/>
        <v>3.1405094394898949</v>
      </c>
      <c r="BS99" s="72">
        <f t="shared" ca="1" si="192"/>
        <v>6.282102093079688</v>
      </c>
      <c r="BT99" s="72">
        <f t="shared" ca="1" si="193"/>
        <v>359.9379400027978</v>
      </c>
      <c r="BU99" s="72">
        <f t="shared" ca="1" si="194"/>
        <v>179.93793640376677</v>
      </c>
      <c r="BV99" s="72">
        <f t="shared" ca="1" si="195"/>
        <v>359.9379364037668</v>
      </c>
    </row>
    <row r="100" spans="1:74">
      <c r="A100" s="13">
        <f ca="1">'MGRS to'!AO100</f>
        <v>33.552527328025739</v>
      </c>
      <c r="B100" s="13">
        <f ca="1">'MGRS to'!AP100</f>
        <v>-7.6683221960431105</v>
      </c>
      <c r="C100" s="19">
        <f t="shared" ca="1" si="88"/>
        <v>0.58560207423942456</v>
      </c>
      <c r="D100" s="19">
        <f t="shared" ca="1" si="88"/>
        <v>-0.13383747042471436</v>
      </c>
      <c r="E100" s="19">
        <f t="shared" ca="1" si="196"/>
        <v>0.58452538331164339</v>
      </c>
      <c r="F100" s="19">
        <f t="shared" ca="1" si="197"/>
        <v>0.58405615445116976</v>
      </c>
      <c r="G100" s="19">
        <f t="shared" ca="1" si="142"/>
        <v>-8.4818669037398098E-4</v>
      </c>
      <c r="H100" s="19">
        <f t="shared" ca="1" si="143"/>
        <v>-8.4818669037398098E-4</v>
      </c>
      <c r="I100" s="19">
        <f t="shared" ca="1" si="144"/>
        <v>0</v>
      </c>
      <c r="J100" s="19">
        <f t="shared" ca="1" si="145"/>
        <v>8.4893880853333841E-4</v>
      </c>
      <c r="K100" s="19">
        <f t="shared" ca="1" si="146"/>
        <v>0.99999963965138472</v>
      </c>
      <c r="L100" s="19">
        <f t="shared" ca="1" si="147"/>
        <v>8.4893891050466118E-4</v>
      </c>
      <c r="M100" s="19">
        <f t="shared" ca="1" si="148"/>
        <v>-0.69511215083093436</v>
      </c>
      <c r="N100" s="19">
        <f t="shared" ca="1" si="149"/>
        <v>1.6951121508309344</v>
      </c>
      <c r="O100" s="19">
        <f t="shared" ca="1" si="150"/>
        <v>0.64100124046570306</v>
      </c>
      <c r="P100" s="72">
        <f t="shared" ca="1" si="198"/>
        <v>1.4195549339826561E-3</v>
      </c>
      <c r="Q100" s="72">
        <f t="shared" ca="1" si="199"/>
        <v>-8.5016420021502342E-4</v>
      </c>
      <c r="R100" s="72">
        <f t="shared" ca="1" si="151"/>
        <v>-1.9775098410424428E-6</v>
      </c>
      <c r="S100" s="19">
        <f t="shared" ca="1" si="152"/>
        <v>8.5031388790328898E-4</v>
      </c>
      <c r="T100" s="19">
        <f t="shared" ca="1" si="153"/>
        <v>0.9999996384830806</v>
      </c>
      <c r="U100" s="19">
        <f t="shared" ca="1" si="154"/>
        <v>8.5031399037092297E-4</v>
      </c>
      <c r="V100" s="19">
        <f t="shared" ca="1" si="155"/>
        <v>-0.69560605704086031</v>
      </c>
      <c r="W100" s="19">
        <f t="shared" ca="1" si="156"/>
        <v>1.6956060570408602</v>
      </c>
      <c r="X100" s="19">
        <f t="shared" ca="1" si="157"/>
        <v>0.64110581048477755</v>
      </c>
      <c r="Y100" s="72">
        <f t="shared" ca="1" si="200"/>
        <v>1.4199667856824648E-3</v>
      </c>
      <c r="Z100" s="72">
        <f t="shared" ca="1" si="201"/>
        <v>-8.5016881069245435E-4</v>
      </c>
      <c r="AA100" s="72">
        <f t="shared" ca="1" si="158"/>
        <v>-4.610477430931105E-9</v>
      </c>
      <c r="AB100" s="19">
        <f t="shared" ca="1" si="159"/>
        <v>8.5031709498081516E-4</v>
      </c>
      <c r="AC100" s="19">
        <f t="shared" ca="1" si="160"/>
        <v>0.99999963848035367</v>
      </c>
      <c r="AD100" s="19">
        <f t="shared" ca="1" si="161"/>
        <v>8.5031719744960838E-4</v>
      </c>
      <c r="AE100" s="19">
        <f t="shared" ca="1" si="162"/>
        <v>-0.69560720576217183</v>
      </c>
      <c r="AF100" s="19">
        <f t="shared" ca="1" si="163"/>
        <v>1.6956072057621718</v>
      </c>
      <c r="AG100" s="19">
        <f t="shared" ca="1" si="164"/>
        <v>0.64110605362149209</v>
      </c>
      <c r="AH100" s="72">
        <f t="shared" ca="1" si="202"/>
        <v>1.4199677435611535E-3</v>
      </c>
      <c r="AI100" s="72">
        <f t="shared" ca="1" si="203"/>
        <v>-8.5016882144158023E-4</v>
      </c>
      <c r="AJ100" s="72">
        <f t="shared" ca="1" si="165"/>
        <v>-1.0749125873253662E-11</v>
      </c>
      <c r="AK100" s="19">
        <f t="shared" ca="1" si="166"/>
        <v>8.5031710245797522E-4</v>
      </c>
      <c r="AL100" s="19">
        <f t="shared" ca="1" si="167"/>
        <v>0.99999963848034734</v>
      </c>
      <c r="AM100" s="19">
        <f t="shared" ca="1" si="168"/>
        <v>8.5031720492677115E-4</v>
      </c>
      <c r="AN100" s="19">
        <f t="shared" ca="1" si="169"/>
        <v>-0.6956072084403554</v>
      </c>
      <c r="AO100" s="19">
        <f t="shared" ca="1" si="170"/>
        <v>0.51613061156581597</v>
      </c>
      <c r="AP100" s="19">
        <f t="shared" ca="1" si="171"/>
        <v>0.48386938843418403</v>
      </c>
      <c r="AQ100" s="72">
        <f t="shared" ca="1" si="204"/>
        <v>4.3351106902728614E-4</v>
      </c>
      <c r="AR100" s="72">
        <f t="shared" ca="1" si="205"/>
        <v>-8.5016938963127636E-4</v>
      </c>
      <c r="AS100" s="72">
        <f t="shared" ca="1" si="172"/>
        <v>-5.6818969613927489E-10</v>
      </c>
      <c r="AT100" s="19">
        <f t="shared" ca="1" si="173"/>
        <v>8.5031749769471515E-4</v>
      </c>
      <c r="AU100" s="19">
        <f t="shared" ca="1" si="174"/>
        <v>0.99999963848001128</v>
      </c>
      <c r="AV100" s="19">
        <f t="shared" ca="1" si="175"/>
        <v>8.5031760016365397E-4</v>
      </c>
      <c r="AW100" s="19">
        <f t="shared" ca="1" si="176"/>
        <v>-0.69560735000649143</v>
      </c>
      <c r="AX100" s="19">
        <f t="shared" ca="1" si="177"/>
        <v>1.6956073500064914</v>
      </c>
      <c r="AY100" s="19">
        <f t="shared" ca="1" si="178"/>
        <v>0.64110608415201575</v>
      </c>
      <c r="AZ100" s="72">
        <f t="shared" ca="1" si="206"/>
        <v>1.419967863841467E-3</v>
      </c>
      <c r="BA100" s="72">
        <f t="shared" ca="1" si="207"/>
        <v>-8.5016882279135067E-4</v>
      </c>
      <c r="BB100" s="72">
        <f t="shared" ca="1" si="179"/>
        <v>5.6683992569195318E-10</v>
      </c>
      <c r="BC100" s="19">
        <f t="shared" ca="1" si="180"/>
        <v>8.5031710339687023E-4</v>
      </c>
      <c r="BD100" s="19">
        <f t="shared" ca="1" si="181"/>
        <v>0.99999963848034645</v>
      </c>
      <c r="BE100" s="19">
        <f t="shared" ca="1" si="182"/>
        <v>8.5031720586566659E-4</v>
      </c>
      <c r="BF100" s="19">
        <f t="shared" ca="1" si="183"/>
        <v>-0.69560720877666704</v>
      </c>
      <c r="BG100" s="19">
        <f t="shared" ca="1" si="184"/>
        <v>1.6956072087766669</v>
      </c>
      <c r="BH100" s="19">
        <f t="shared" ca="1" si="185"/>
        <v>0.64110605425953526</v>
      </c>
      <c r="BI100" s="72">
        <f t="shared" ca="1" si="208"/>
        <v>1.4199677460748361E-3</v>
      </c>
      <c r="BJ100" s="72">
        <f t="shared" ca="1" si="209"/>
        <v>-8.5016882146978824E-4</v>
      </c>
      <c r="BK100" s="72">
        <f t="shared" ca="1" si="186"/>
        <v>1.3215624341395005E-12</v>
      </c>
      <c r="BL100" s="72">
        <f t="shared" ca="1" si="210"/>
        <v>1.1427539259730455E-2</v>
      </c>
      <c r="BM100" s="72">
        <f t="shared" ca="1" si="187"/>
        <v>1.0028507924362688</v>
      </c>
      <c r="BN100" s="72">
        <f t="shared" ca="1" si="188"/>
        <v>2.8406682930123043E-3</v>
      </c>
      <c r="BO100" s="72">
        <f t="shared" ca="1" si="189"/>
        <v>1.5482642953383558E-6</v>
      </c>
      <c r="BP100" s="72">
        <f t="shared" ca="1" si="211"/>
        <v>5410.7951388190249</v>
      </c>
      <c r="BQ100" s="72">
        <f t="shared" ca="1" si="190"/>
        <v>-2.1572667734466977</v>
      </c>
      <c r="BR100" s="72">
        <f t="shared" ca="1" si="191"/>
        <v>0.98385692023183369</v>
      </c>
      <c r="BS100" s="72">
        <f t="shared" ca="1" si="192"/>
        <v>4.1254495738216264</v>
      </c>
      <c r="BT100" s="72">
        <f t="shared" ca="1" si="193"/>
        <v>236.39771859769951</v>
      </c>
      <c r="BU100" s="72">
        <f t="shared" ca="1" si="194"/>
        <v>56.370849174023363</v>
      </c>
      <c r="BV100" s="72">
        <f t="shared" ca="1" si="195"/>
        <v>236.37084917402331</v>
      </c>
    </row>
    <row r="101" spans="1:74">
      <c r="A101" s="13">
        <f ca="1">'MGRS to'!AO101</f>
        <v>33.569735337621005</v>
      </c>
      <c r="B101" s="13">
        <f ca="1">'MGRS to'!AP101</f>
        <v>-7.6173798508320321</v>
      </c>
      <c r="C101" s="19">
        <f t="shared" ca="1" si="88"/>
        <v>0.58590241066457682</v>
      </c>
      <c r="D101" s="19">
        <f t="shared" ca="1" si="88"/>
        <v>-0.13294835877209349</v>
      </c>
      <c r="E101" s="19">
        <f t="shared" ca="1" si="196"/>
        <v>0.58405615445116976</v>
      </c>
      <c r="F101" s="19">
        <f t="shared" ca="1" si="197"/>
        <v>0.58435609756368256</v>
      </c>
      <c r="G101" s="19">
        <f t="shared" ca="1" si="142"/>
        <v>8.89111652620872E-4</v>
      </c>
      <c r="H101" s="19">
        <f t="shared" ca="1" si="143"/>
        <v>8.89111652620872E-4</v>
      </c>
      <c r="I101" s="19">
        <f t="shared" ca="1" si="144"/>
        <v>0</v>
      </c>
      <c r="J101" s="19">
        <f t="shared" ca="1" si="145"/>
        <v>8.000089910590708E-4</v>
      </c>
      <c r="K101" s="19">
        <f t="shared" ca="1" si="146"/>
        <v>0.99999967999275585</v>
      </c>
      <c r="L101" s="19">
        <f t="shared" ca="1" si="147"/>
        <v>8.0000907639530595E-4</v>
      </c>
      <c r="M101" s="19">
        <f t="shared" ca="1" si="148"/>
        <v>0.77330332813685287</v>
      </c>
      <c r="N101" s="19">
        <f t="shared" ca="1" si="149"/>
        <v>0.22669667186314713</v>
      </c>
      <c r="O101" s="19">
        <f t="shared" ca="1" si="150"/>
        <v>-1.683704664635072</v>
      </c>
      <c r="P101" s="72">
        <f t="shared" ca="1" si="198"/>
        <v>1.9054652808467643E-4</v>
      </c>
      <c r="Q101" s="72">
        <f t="shared" ca="1" si="199"/>
        <v>8.9118480697544442E-4</v>
      </c>
      <c r="R101" s="72">
        <f t="shared" ca="1" si="151"/>
        <v>2.0731543545724233E-6</v>
      </c>
      <c r="S101" s="19">
        <f t="shared" ca="1" si="152"/>
        <v>8.0161242991454455E-4</v>
      </c>
      <c r="T101" s="19">
        <f t="shared" ca="1" si="153"/>
        <v>0.99999967870870454</v>
      </c>
      <c r="U101" s="19">
        <f t="shared" ca="1" si="154"/>
        <v>8.0161251576492095E-4</v>
      </c>
      <c r="V101" s="19">
        <f t="shared" ca="1" si="155"/>
        <v>0.77355603026850961</v>
      </c>
      <c r="W101" s="19">
        <f t="shared" ca="1" si="156"/>
        <v>0.22644396973149039</v>
      </c>
      <c r="X101" s="19">
        <f t="shared" ca="1" si="157"/>
        <v>-1.6866995692915907</v>
      </c>
      <c r="Y101" s="72">
        <f t="shared" ca="1" si="200"/>
        <v>1.9033424366431776E-4</v>
      </c>
      <c r="Z101" s="72">
        <f t="shared" ca="1" si="201"/>
        <v>8.9118964097826159E-4</v>
      </c>
      <c r="AA101" s="72">
        <f t="shared" ca="1" si="158"/>
        <v>4.8340028171740129E-9</v>
      </c>
      <c r="AB101" s="19">
        <f t="shared" ca="1" si="159"/>
        <v>8.016161692867888E-4</v>
      </c>
      <c r="AC101" s="19">
        <f t="shared" ca="1" si="160"/>
        <v>0.99999967870570694</v>
      </c>
      <c r="AD101" s="19">
        <f t="shared" ca="1" si="161"/>
        <v>8.016162551383666E-4</v>
      </c>
      <c r="AE101" s="19">
        <f t="shared" ca="1" si="162"/>
        <v>0.77355661772604367</v>
      </c>
      <c r="AF101" s="19">
        <f t="shared" ca="1" si="163"/>
        <v>0.22644338227395633</v>
      </c>
      <c r="AG101" s="19">
        <f t="shared" ca="1" si="164"/>
        <v>-1.6867065393446699</v>
      </c>
      <c r="AH101" s="72">
        <f t="shared" ca="1" si="202"/>
        <v>1.9033375016566567E-4</v>
      </c>
      <c r="AI101" s="72">
        <f t="shared" ca="1" si="203"/>
        <v>8.9118965224977309E-4</v>
      </c>
      <c r="AJ101" s="72">
        <f t="shared" ca="1" si="165"/>
        <v>1.1271511501931286E-11</v>
      </c>
      <c r="AK101" s="19">
        <f t="shared" ca="1" si="166"/>
        <v>8.0161617800595438E-4</v>
      </c>
      <c r="AL101" s="19">
        <f t="shared" ca="1" si="167"/>
        <v>0.99999967870569995</v>
      </c>
      <c r="AM101" s="19">
        <f t="shared" ca="1" si="168"/>
        <v>8.0161626385753511E-4</v>
      </c>
      <c r="AN101" s="19">
        <f t="shared" ca="1" si="169"/>
        <v>0.77355661909580153</v>
      </c>
      <c r="AO101" s="19">
        <f t="shared" ca="1" si="170"/>
        <v>0.40161015705307301</v>
      </c>
      <c r="AP101" s="19">
        <f t="shared" ca="1" si="171"/>
        <v>0.59838984294692699</v>
      </c>
      <c r="AQ101" s="72">
        <f t="shared" ca="1" si="204"/>
        <v>3.3741940273197254E-4</v>
      </c>
      <c r="AR101" s="72">
        <f t="shared" ca="1" si="205"/>
        <v>8.9119043381951854E-4</v>
      </c>
      <c r="AS101" s="72">
        <f t="shared" ca="1" si="172"/>
        <v>7.815697454461798E-10</v>
      </c>
      <c r="AT101" s="19">
        <f t="shared" ca="1" si="173"/>
        <v>8.0161678259425156E-4</v>
      </c>
      <c r="AU101" s="19">
        <f t="shared" ca="1" si="174"/>
        <v>0.99999967870521533</v>
      </c>
      <c r="AV101" s="19">
        <f t="shared" ca="1" si="175"/>
        <v>8.0161686844602636E-4</v>
      </c>
      <c r="AW101" s="19">
        <f t="shared" ca="1" si="176"/>
        <v>0.77355671407614846</v>
      </c>
      <c r="AX101" s="19">
        <f t="shared" ca="1" si="177"/>
        <v>0.22644328592385154</v>
      </c>
      <c r="AY101" s="19">
        <f t="shared" ca="1" si="178"/>
        <v>-1.686707682520701</v>
      </c>
      <c r="AZ101" s="72">
        <f t="shared" ca="1" si="206"/>
        <v>1.9033366922594801E-4</v>
      </c>
      <c r="BA101" s="72">
        <f t="shared" ca="1" si="207"/>
        <v>8.9118965409845207E-4</v>
      </c>
      <c r="BB101" s="72">
        <f t="shared" ca="1" si="179"/>
        <v>-7.7972106646718303E-10</v>
      </c>
      <c r="BC101" s="19">
        <f t="shared" ca="1" si="180"/>
        <v>8.0161617943601911E-4</v>
      </c>
      <c r="BD101" s="19">
        <f t="shared" ca="1" si="181"/>
        <v>0.99999967870569884</v>
      </c>
      <c r="BE101" s="19">
        <f t="shared" ca="1" si="182"/>
        <v>8.0161626528760016E-4</v>
      </c>
      <c r="BF101" s="19">
        <f t="shared" ca="1" si="183"/>
        <v>0.7735566193204555</v>
      </c>
      <c r="BG101" s="19">
        <f t="shared" ca="1" si="184"/>
        <v>0.2264433806795445</v>
      </c>
      <c r="BH101" s="19">
        <f t="shared" ca="1" si="185"/>
        <v>-1.6867065582620608</v>
      </c>
      <c r="BI101" s="72">
        <f t="shared" ca="1" si="208"/>
        <v>1.9033374882626653E-4</v>
      </c>
      <c r="BJ101" s="72">
        <f t="shared" ca="1" si="209"/>
        <v>8.911896522803657E-4</v>
      </c>
      <c r="BK101" s="72">
        <f t="shared" ca="1" si="186"/>
        <v>-1.8180863715563933E-12</v>
      </c>
      <c r="BL101" s="72">
        <f t="shared" ca="1" si="210"/>
        <v>1.5261144263998085E-3</v>
      </c>
      <c r="BM101" s="72">
        <f t="shared" ca="1" si="187"/>
        <v>1.0003814195029048</v>
      </c>
      <c r="BN101" s="72">
        <f t="shared" ca="1" si="188"/>
        <v>3.8123773505365058E-4</v>
      </c>
      <c r="BO101" s="72">
        <f t="shared" ca="1" si="189"/>
        <v>-5.1533168557197098E-7</v>
      </c>
      <c r="BP101" s="72">
        <f t="shared" ca="1" si="211"/>
        <v>5100.896725081855</v>
      </c>
      <c r="BQ101" s="72">
        <f t="shared" ca="1" si="190"/>
        <v>1.1854230400473484</v>
      </c>
      <c r="BR101" s="72">
        <f t="shared" ca="1" si="191"/>
        <v>-1.9556780891383418</v>
      </c>
      <c r="BS101" s="72">
        <f t="shared" ca="1" si="192"/>
        <v>1.1859145644514513</v>
      </c>
      <c r="BT101" s="72">
        <f t="shared" ca="1" si="193"/>
        <v>67.919737132280602</v>
      </c>
      <c r="BU101" s="72">
        <f t="shared" ca="1" si="194"/>
        <v>-112.0521005938366</v>
      </c>
      <c r="BV101" s="72">
        <f t="shared" ca="1" si="195"/>
        <v>67.947899406163401</v>
      </c>
    </row>
    <row r="102" spans="1:74">
      <c r="A102" s="13">
        <f ca="1">'MGRS to'!AO102</f>
        <v>33.594723933171402</v>
      </c>
      <c r="B102" s="13">
        <f ca="1">'MGRS to'!AP102</f>
        <v>-7.6408296168387082</v>
      </c>
      <c r="C102" s="19">
        <f t="shared" ca="1" si="88"/>
        <v>0.58633854393238038</v>
      </c>
      <c r="D102" s="19">
        <f t="shared" ca="1" si="88"/>
        <v>-0.13335763439773224</v>
      </c>
      <c r="E102" s="19">
        <f t="shared" ca="1" si="196"/>
        <v>0.58435609756368256</v>
      </c>
      <c r="F102" s="19">
        <f t="shared" ca="1" si="197"/>
        <v>0.58479166067433141</v>
      </c>
      <c r="G102" s="19">
        <f t="shared" ca="1" si="142"/>
        <v>-4.0927562563874975E-4</v>
      </c>
      <c r="H102" s="19">
        <f t="shared" ca="1" si="143"/>
        <v>-4.0927562563874975E-4</v>
      </c>
      <c r="I102" s="19">
        <f t="shared" ca="1" si="144"/>
        <v>0</v>
      </c>
      <c r="J102" s="19">
        <f t="shared" ca="1" si="145"/>
        <v>5.5336303149587456E-4</v>
      </c>
      <c r="K102" s="19">
        <f t="shared" ca="1" si="146"/>
        <v>0.99999984689466592</v>
      </c>
      <c r="L102" s="19">
        <f t="shared" ca="1" si="147"/>
        <v>5.5336305973682017E-4</v>
      </c>
      <c r="M102" s="19">
        <f t="shared" ca="1" si="148"/>
        <v>-0.51437863990772859</v>
      </c>
      <c r="N102" s="19">
        <f t="shared" ca="1" si="149"/>
        <v>1.5143786399077286</v>
      </c>
      <c r="O102" s="19">
        <f t="shared" ca="1" si="150"/>
        <v>0.59781267622696765</v>
      </c>
      <c r="P102" s="72">
        <f t="shared" ca="1" si="198"/>
        <v>1.2687783290464174E-3</v>
      </c>
      <c r="Q102" s="72">
        <f t="shared" ca="1" si="199"/>
        <v>-4.1022947581953169E-4</v>
      </c>
      <c r="R102" s="72">
        <f t="shared" ca="1" si="151"/>
        <v>-9.5385018078193804E-7</v>
      </c>
      <c r="S102" s="19">
        <f t="shared" ca="1" si="152"/>
        <v>5.5385402549043984E-4</v>
      </c>
      <c r="T102" s="19">
        <f t="shared" ca="1" si="153"/>
        <v>0.99999984662284747</v>
      </c>
      <c r="U102" s="19">
        <f t="shared" ca="1" si="154"/>
        <v>5.5385405380662604E-4</v>
      </c>
      <c r="V102" s="19">
        <f t="shared" ca="1" si="155"/>
        <v>-0.5151203795200423</v>
      </c>
      <c r="W102" s="19">
        <f t="shared" ca="1" si="156"/>
        <v>1.5151203795200423</v>
      </c>
      <c r="X102" s="19">
        <f t="shared" ca="1" si="157"/>
        <v>0.59800956998421839</v>
      </c>
      <c r="Y102" s="72">
        <f t="shared" ca="1" si="200"/>
        <v>1.2693974053773923E-3</v>
      </c>
      <c r="Z102" s="72">
        <f t="shared" ca="1" si="201"/>
        <v>-4.1023169884563853E-4</v>
      </c>
      <c r="AA102" s="72">
        <f t="shared" ca="1" si="158"/>
        <v>-2.2230261068371601E-9</v>
      </c>
      <c r="AB102" s="19">
        <f t="shared" ca="1" si="159"/>
        <v>5.538551706181971E-4</v>
      </c>
      <c r="AC102" s="19">
        <f t="shared" ca="1" si="160"/>
        <v>0.9999998466222132</v>
      </c>
      <c r="AD102" s="19">
        <f t="shared" ca="1" si="161"/>
        <v>5.5385519893455895E-4</v>
      </c>
      <c r="AE102" s="19">
        <f t="shared" ca="1" si="162"/>
        <v>-0.51512210590080509</v>
      </c>
      <c r="AF102" s="19">
        <f t="shared" ca="1" si="163"/>
        <v>1.5151221059008051</v>
      </c>
      <c r="AG102" s="19">
        <f t="shared" ca="1" si="164"/>
        <v>0.59801002802473979</v>
      </c>
      <c r="AH102" s="72">
        <f t="shared" ca="1" si="202"/>
        <v>1.2693988462596697E-3</v>
      </c>
      <c r="AI102" s="72">
        <f t="shared" ca="1" si="203"/>
        <v>-4.1023170402658328E-4</v>
      </c>
      <c r="AJ102" s="72">
        <f t="shared" ca="1" si="165"/>
        <v>-5.1809447574116541E-12</v>
      </c>
      <c r="AK102" s="19">
        <f t="shared" ca="1" si="166"/>
        <v>5.5385517328703285E-4</v>
      </c>
      <c r="AL102" s="19">
        <f t="shared" ca="1" si="167"/>
        <v>0.99999984662221175</v>
      </c>
      <c r="AM102" s="19">
        <f t="shared" ca="1" si="168"/>
        <v>5.5385520160339513E-4</v>
      </c>
      <c r="AN102" s="19">
        <f t="shared" ca="1" si="169"/>
        <v>-0.51512210992424889</v>
      </c>
      <c r="AO102" s="19">
        <f t="shared" ca="1" si="170"/>
        <v>0.73464921186719012</v>
      </c>
      <c r="AP102" s="19">
        <f t="shared" ca="1" si="171"/>
        <v>0.26535078813280988</v>
      </c>
      <c r="AQ102" s="72">
        <f t="shared" ca="1" si="204"/>
        <v>6.167119651402373E-4</v>
      </c>
      <c r="AR102" s="72">
        <f t="shared" ca="1" si="205"/>
        <v>-4.1023175912499994E-4</v>
      </c>
      <c r="AS102" s="72">
        <f t="shared" ca="1" si="172"/>
        <v>-5.5098416660345068E-11</v>
      </c>
      <c r="AT102" s="19">
        <f t="shared" ca="1" si="173"/>
        <v>5.5385520166942922E-4</v>
      </c>
      <c r="AU102" s="19">
        <f t="shared" ca="1" si="174"/>
        <v>0.99999984662219599</v>
      </c>
      <c r="AV102" s="19">
        <f t="shared" ca="1" si="175"/>
        <v>5.5385522998579583E-4</v>
      </c>
      <c r="AW102" s="19">
        <f t="shared" ca="1" si="176"/>
        <v>-0.51512215271302564</v>
      </c>
      <c r="AX102" s="19">
        <f t="shared" ca="1" si="177"/>
        <v>1.5151221527130256</v>
      </c>
      <c r="AY102" s="19">
        <f t="shared" ca="1" si="178"/>
        <v>0.59801004044486716</v>
      </c>
      <c r="AZ102" s="72">
        <f t="shared" ca="1" si="206"/>
        <v>1.2693988853303662E-3</v>
      </c>
      <c r="BA102" s="72">
        <f t="shared" ca="1" si="207"/>
        <v>-4.1023170416706927E-4</v>
      </c>
      <c r="BB102" s="72">
        <f t="shared" ca="1" si="179"/>
        <v>5.4957930675954281E-11</v>
      </c>
      <c r="BC102" s="19">
        <f t="shared" ca="1" si="180"/>
        <v>5.5385517335942308E-4</v>
      </c>
      <c r="BD102" s="19">
        <f t="shared" ca="1" si="181"/>
        <v>0.99999984662221164</v>
      </c>
      <c r="BE102" s="19">
        <f t="shared" ca="1" si="182"/>
        <v>5.5385520167578535E-4</v>
      </c>
      <c r="BF102" s="19">
        <f t="shared" ca="1" si="183"/>
        <v>-0.51512211003332742</v>
      </c>
      <c r="BG102" s="19">
        <f t="shared" ca="1" si="184"/>
        <v>1.5151221100333274</v>
      </c>
      <c r="BH102" s="19">
        <f t="shared" ca="1" si="185"/>
        <v>0.59801002912117263</v>
      </c>
      <c r="BI102" s="72">
        <f t="shared" ca="1" si="208"/>
        <v>1.2693988497087805E-3</v>
      </c>
      <c r="BJ102" s="72">
        <f t="shared" ca="1" si="209"/>
        <v>-4.1023170403898531E-4</v>
      </c>
      <c r="BK102" s="72">
        <f t="shared" ca="1" si="186"/>
        <v>1.2808395837005104E-13</v>
      </c>
      <c r="BL102" s="72">
        <f t="shared" ca="1" si="210"/>
        <v>1.0211160524720311E-2</v>
      </c>
      <c r="BM102" s="72">
        <f t="shared" ca="1" si="187"/>
        <v>1.0025479232567955</v>
      </c>
      <c r="BN102" s="72">
        <f t="shared" ca="1" si="188"/>
        <v>2.5398330981415904E-3</v>
      </c>
      <c r="BO102" s="72">
        <f t="shared" ca="1" si="189"/>
        <v>8.4096511094975575E-7</v>
      </c>
      <c r="BP102" s="72">
        <f t="shared" ca="1" si="211"/>
        <v>3524.3314326105278</v>
      </c>
      <c r="BQ102" s="72">
        <f t="shared" ca="1" si="190"/>
        <v>-0.66342500300008755</v>
      </c>
      <c r="BR102" s="72">
        <f t="shared" ca="1" si="191"/>
        <v>2.4779412666494056</v>
      </c>
      <c r="BS102" s="72">
        <f t="shared" ca="1" si="192"/>
        <v>5.6195339202391992</v>
      </c>
      <c r="BT102" s="72">
        <f t="shared" ca="1" si="193"/>
        <v>321.98854730464097</v>
      </c>
      <c r="BU102" s="72">
        <f t="shared" ca="1" si="194"/>
        <v>141.97557646031228</v>
      </c>
      <c r="BV102" s="72">
        <f t="shared" ca="1" si="195"/>
        <v>321.97557646031237</v>
      </c>
    </row>
    <row r="103" spans="1:74">
      <c r="A103" s="13">
        <f ca="1">'MGRS to'!AO103</f>
        <v>33.546689060332355</v>
      </c>
      <c r="B103" s="13">
        <f ca="1">'MGRS to'!AP103</f>
        <v>-7.6308224847784798</v>
      </c>
      <c r="C103" s="19">
        <f t="shared" ca="1" si="88"/>
        <v>0.58550017724556225</v>
      </c>
      <c r="D103" s="19">
        <f t="shared" ca="1" si="88"/>
        <v>-0.13318297699459933</v>
      </c>
      <c r="E103" s="19">
        <f t="shared" ca="1" si="196"/>
        <v>0.58479166067433141</v>
      </c>
      <c r="F103" s="19">
        <f t="shared" ca="1" si="197"/>
        <v>0.58395439102539726</v>
      </c>
      <c r="G103" s="19">
        <f t="shared" ca="1" si="142"/>
        <v>1.7465740313291067E-4</v>
      </c>
      <c r="H103" s="19">
        <f t="shared" ca="1" si="143"/>
        <v>1.7465740313291067E-4</v>
      </c>
      <c r="I103" s="19">
        <f t="shared" ca="1" si="144"/>
        <v>0</v>
      </c>
      <c r="J103" s="19">
        <f t="shared" ca="1" si="145"/>
        <v>8.4984782596898693E-4</v>
      </c>
      <c r="K103" s="19">
        <f t="shared" ca="1" si="146"/>
        <v>0.99999963887927135</v>
      </c>
      <c r="L103" s="19">
        <f t="shared" ca="1" si="147"/>
        <v>8.4984792826822361E-4</v>
      </c>
      <c r="M103" s="19">
        <f t="shared" ca="1" si="148"/>
        <v>0.14296784346008123</v>
      </c>
      <c r="N103" s="19">
        <f t="shared" ca="1" si="149"/>
        <v>0.85703215653991882</v>
      </c>
      <c r="O103" s="19">
        <f t="shared" ca="1" si="150"/>
        <v>0.28976526327644314</v>
      </c>
      <c r="P103" s="72">
        <f t="shared" ca="1" si="198"/>
        <v>7.1922703406433319E-4</v>
      </c>
      <c r="Q103" s="72">
        <f t="shared" ca="1" si="199"/>
        <v>1.7506456448979001E-4</v>
      </c>
      <c r="R103" s="72">
        <f t="shared" ca="1" si="151"/>
        <v>4.0716135687933973E-7</v>
      </c>
      <c r="S103" s="19">
        <f t="shared" ca="1" si="152"/>
        <v>8.4990610278166782E-4</v>
      </c>
      <c r="T103" s="19">
        <f t="shared" ca="1" si="153"/>
        <v>0.99999963882974319</v>
      </c>
      <c r="U103" s="19">
        <f t="shared" ca="1" si="154"/>
        <v>8.4990620510195104E-4</v>
      </c>
      <c r="V103" s="19">
        <f t="shared" ca="1" si="155"/>
        <v>0.14329130416072242</v>
      </c>
      <c r="W103" s="19">
        <f t="shared" ca="1" si="156"/>
        <v>0.85670869583927756</v>
      </c>
      <c r="X103" s="19">
        <f t="shared" ca="1" si="157"/>
        <v>0.28949710567246534</v>
      </c>
      <c r="Y103" s="72">
        <f t="shared" ca="1" si="200"/>
        <v>7.189561677948547E-4</v>
      </c>
      <c r="Z103" s="72">
        <f t="shared" ca="1" si="201"/>
        <v>1.7506551366427278E-4</v>
      </c>
      <c r="AA103" s="72">
        <f t="shared" ca="1" si="158"/>
        <v>9.4917448277250308E-10</v>
      </c>
      <c r="AB103" s="19">
        <f t="shared" ca="1" si="159"/>
        <v>8.4990623879040465E-4</v>
      </c>
      <c r="AC103" s="19">
        <f t="shared" ca="1" si="160"/>
        <v>0.9999996388296275</v>
      </c>
      <c r="AD103" s="19">
        <f t="shared" ca="1" si="161"/>
        <v>8.4990634111073698E-4</v>
      </c>
      <c r="AE103" s="19">
        <f t="shared" ca="1" si="162"/>
        <v>0.14329205813448823</v>
      </c>
      <c r="AF103" s="19">
        <f t="shared" ca="1" si="163"/>
        <v>0.8567079418655118</v>
      </c>
      <c r="AG103" s="19">
        <f t="shared" ca="1" si="164"/>
        <v>0.28949648037142239</v>
      </c>
      <c r="AH103" s="72">
        <f t="shared" ca="1" si="202"/>
        <v>7.1895553641605824E-4</v>
      </c>
      <c r="AI103" s="72">
        <f t="shared" ca="1" si="203"/>
        <v>1.7506551587698815E-4</v>
      </c>
      <c r="AJ103" s="72">
        <f t="shared" ca="1" si="165"/>
        <v>2.2127153624998397E-12</v>
      </c>
      <c r="AK103" s="19">
        <f t="shared" ca="1" si="166"/>
        <v>8.4990623910748077E-4</v>
      </c>
      <c r="AL103" s="19">
        <f t="shared" ca="1" si="167"/>
        <v>0.99999963882962728</v>
      </c>
      <c r="AM103" s="19">
        <f t="shared" ca="1" si="168"/>
        <v>8.499063414278132E-4</v>
      </c>
      <c r="AN103" s="19">
        <f t="shared" ca="1" si="169"/>
        <v>0.1432920598921493</v>
      </c>
      <c r="AO103" s="19">
        <f t="shared" ca="1" si="170"/>
        <v>0.97946738557186475</v>
      </c>
      <c r="AP103" s="19">
        <f t="shared" ca="1" si="171"/>
        <v>2.0532614428135254E-2</v>
      </c>
      <c r="AQ103" s="72">
        <f t="shared" ca="1" si="204"/>
        <v>8.2172272089669606E-4</v>
      </c>
      <c r="AR103" s="72">
        <f t="shared" ca="1" si="205"/>
        <v>1.7506539570338715E-4</v>
      </c>
      <c r="AS103" s="72">
        <f t="shared" ca="1" si="172"/>
        <v>-1.2017360099658009E-10</v>
      </c>
      <c r="AT103" s="19">
        <f t="shared" ca="1" si="173"/>
        <v>8.4990622188759477E-4</v>
      </c>
      <c r="AU103" s="19">
        <f t="shared" ca="1" si="174"/>
        <v>0.99999963882964193</v>
      </c>
      <c r="AV103" s="19">
        <f t="shared" ca="1" si="175"/>
        <v>8.4990632420792092E-4</v>
      </c>
      <c r="AW103" s="19">
        <f t="shared" ca="1" si="176"/>
        <v>0.14329196443264358</v>
      </c>
      <c r="AX103" s="19">
        <f t="shared" ca="1" si="177"/>
        <v>0.85670803556735642</v>
      </c>
      <c r="AY103" s="19">
        <f t="shared" ca="1" si="178"/>
        <v>0.28949655808222485</v>
      </c>
      <c r="AZ103" s="72">
        <f t="shared" ca="1" si="206"/>
        <v>7.1895561488212792E-4</v>
      </c>
      <c r="BA103" s="72">
        <f t="shared" ca="1" si="207"/>
        <v>1.7506551560199777E-4</v>
      </c>
      <c r="BB103" s="72">
        <f t="shared" ca="1" si="179"/>
        <v>1.1989861062539423E-10</v>
      </c>
      <c r="BC103" s="19">
        <f t="shared" ca="1" si="180"/>
        <v>8.499062390681097E-4</v>
      </c>
      <c r="BD103" s="19">
        <f t="shared" ca="1" si="181"/>
        <v>0.99999963882962728</v>
      </c>
      <c r="BE103" s="19">
        <f t="shared" ca="1" si="182"/>
        <v>8.4990634138844214E-4</v>
      </c>
      <c r="BF103" s="19">
        <f t="shared" ca="1" si="183"/>
        <v>0.14329205967370609</v>
      </c>
      <c r="BG103" s="19">
        <f t="shared" ca="1" si="184"/>
        <v>0.85670794032629394</v>
      </c>
      <c r="BH103" s="19">
        <f t="shared" ca="1" si="185"/>
        <v>0.28949647909488541</v>
      </c>
      <c r="BI103" s="72">
        <f t="shared" ca="1" si="208"/>
        <v>7.1895553512711478E-4</v>
      </c>
      <c r="BJ103" s="72">
        <f t="shared" ca="1" si="209"/>
        <v>1.7506551588150539E-4</v>
      </c>
      <c r="BK103" s="72">
        <f t="shared" ca="1" si="186"/>
        <v>2.7950761822236048E-13</v>
      </c>
      <c r="BL103" s="72">
        <f t="shared" ca="1" si="210"/>
        <v>5.7737803729112445E-3</v>
      </c>
      <c r="BM103" s="72">
        <f t="shared" ca="1" si="187"/>
        <v>1.001441886190388</v>
      </c>
      <c r="BN103" s="72">
        <f t="shared" ca="1" si="188"/>
        <v>1.4392918842781998E-3</v>
      </c>
      <c r="BO103" s="72">
        <f t="shared" ca="1" si="189"/>
        <v>3.5376375092449338E-7</v>
      </c>
      <c r="BP103" s="72">
        <f t="shared" ca="1" si="211"/>
        <v>5408.1820693960981</v>
      </c>
      <c r="BQ103" s="72">
        <f t="shared" ca="1" si="190"/>
        <v>2.9696750120012085</v>
      </c>
      <c r="BR103" s="72">
        <f t="shared" ca="1" si="191"/>
        <v>-0.17182106203880934</v>
      </c>
      <c r="BS103" s="72">
        <f t="shared" ca="1" si="192"/>
        <v>2.9697715915509839</v>
      </c>
      <c r="BT103" s="72">
        <f t="shared" ca="1" si="193"/>
        <v>170.14984471313142</v>
      </c>
      <c r="BU103" s="72">
        <f t="shared" ca="1" si="194"/>
        <v>-9.8446216862792593</v>
      </c>
      <c r="BV103" s="72">
        <f t="shared" ca="1" si="195"/>
        <v>170.1553783137208</v>
      </c>
    </row>
    <row r="104" spans="1:74">
      <c r="A104" s="13">
        <f ca="1">'MGRS to'!AO104</f>
        <v>33.562504130962409</v>
      </c>
      <c r="B104" s="13">
        <f ca="1">'MGRS to'!AP104</f>
        <v>-7.6183353703311285</v>
      </c>
      <c r="C104" s="19">
        <f t="shared" ca="1" si="88"/>
        <v>0.58577620229949212</v>
      </c>
      <c r="D104" s="19">
        <f t="shared" ca="1" si="88"/>
        <v>-0.13296503573341972</v>
      </c>
      <c r="E104" s="19">
        <f t="shared" ca="1" si="196"/>
        <v>0.58395439102539726</v>
      </c>
      <c r="F104" s="19">
        <f t="shared" ca="1" si="197"/>
        <v>0.58423005440991171</v>
      </c>
      <c r="G104" s="19">
        <f t="shared" ca="1" si="142"/>
        <v>2.1794126117960499E-4</v>
      </c>
      <c r="H104" s="19">
        <f t="shared" ca="1" si="143"/>
        <v>2.1794126117960499E-4</v>
      </c>
      <c r="I104" s="19">
        <f t="shared" ca="1" si="144"/>
        <v>0</v>
      </c>
      <c r="J104" s="19">
        <f t="shared" ca="1" si="145"/>
        <v>3.3021957605906376E-4</v>
      </c>
      <c r="K104" s="19">
        <f t="shared" ca="1" si="146"/>
        <v>0.99999994547751436</v>
      </c>
      <c r="L104" s="19">
        <f t="shared" ca="1" si="147"/>
        <v>3.302195820605279E-4</v>
      </c>
      <c r="M104" s="19">
        <f t="shared" ca="1" si="148"/>
        <v>0.45929376813203898</v>
      </c>
      <c r="N104" s="19">
        <f t="shared" ca="1" si="149"/>
        <v>0.54070623186796096</v>
      </c>
      <c r="O104" s="19">
        <f t="shared" ca="1" si="150"/>
        <v>-0.12478318598294447</v>
      </c>
      <c r="P104" s="72">
        <f t="shared" ca="1" si="198"/>
        <v>4.5412474181000001E-4</v>
      </c>
      <c r="Q104" s="72">
        <f t="shared" ca="1" si="199"/>
        <v>2.1844951472164297E-4</v>
      </c>
      <c r="R104" s="72">
        <f t="shared" ca="1" si="151"/>
        <v>5.0825354203798022E-7</v>
      </c>
      <c r="S104" s="19">
        <f t="shared" ca="1" si="152"/>
        <v>3.3045320328233978E-4</v>
      </c>
      <c r="T104" s="19">
        <f t="shared" ca="1" si="153"/>
        <v>0.99999994540033876</v>
      </c>
      <c r="U104" s="19">
        <f t="shared" ca="1" si="154"/>
        <v>3.3045320929655088E-4</v>
      </c>
      <c r="V104" s="19">
        <f t="shared" ca="1" si="155"/>
        <v>0.46003939826583284</v>
      </c>
      <c r="W104" s="19">
        <f t="shared" ca="1" si="156"/>
        <v>0.53996060173416716</v>
      </c>
      <c r="X104" s="19">
        <f t="shared" ca="1" si="157"/>
        <v>-0.12633639604267488</v>
      </c>
      <c r="Y104" s="72">
        <f t="shared" ca="1" si="200"/>
        <v>4.5349935555249739E-4</v>
      </c>
      <c r="Z104" s="72">
        <f t="shared" ca="1" si="201"/>
        <v>2.1845070000243647E-4</v>
      </c>
      <c r="AA104" s="72">
        <f t="shared" ca="1" si="158"/>
        <v>1.1852807934903571E-9</v>
      </c>
      <c r="AB104" s="19">
        <f t="shared" ca="1" si="159"/>
        <v>3.3045374855919952E-4</v>
      </c>
      <c r="AC104" s="19">
        <f t="shared" ca="1" si="160"/>
        <v>0.99999994540015869</v>
      </c>
      <c r="AD104" s="19">
        <f t="shared" ca="1" si="161"/>
        <v>3.3045375457344038E-4</v>
      </c>
      <c r="AE104" s="19">
        <f t="shared" ca="1" si="162"/>
        <v>0.46004113527588913</v>
      </c>
      <c r="AF104" s="19">
        <f t="shared" ca="1" si="163"/>
        <v>0.53995886472411092</v>
      </c>
      <c r="AG104" s="19">
        <f t="shared" ca="1" si="164"/>
        <v>-0.126340019388409</v>
      </c>
      <c r="AH104" s="72">
        <f t="shared" ca="1" si="202"/>
        <v>4.5349789865824203E-4</v>
      </c>
      <c r="AI104" s="72">
        <f t="shared" ca="1" si="203"/>
        <v>2.1845070276658947E-4</v>
      </c>
      <c r="AJ104" s="72">
        <f t="shared" ca="1" si="165"/>
        <v>2.7641530015408422E-12</v>
      </c>
      <c r="AK104" s="19">
        <f t="shared" ca="1" si="166"/>
        <v>3.3045374983086968E-4</v>
      </c>
      <c r="AL104" s="19">
        <f t="shared" ca="1" si="167"/>
        <v>0.99999994540015813</v>
      </c>
      <c r="AM104" s="19">
        <f t="shared" ca="1" si="168"/>
        <v>3.304537558451106E-4</v>
      </c>
      <c r="AN104" s="19">
        <f t="shared" ca="1" si="169"/>
        <v>0.46004113932663693</v>
      </c>
      <c r="AO104" s="19">
        <f t="shared" ca="1" si="170"/>
        <v>0.7883621501270498</v>
      </c>
      <c r="AP104" s="19">
        <f t="shared" ca="1" si="171"/>
        <v>0.2116378498729502</v>
      </c>
      <c r="AQ104" s="72">
        <f t="shared" ca="1" si="204"/>
        <v>6.6171281908369763E-4</v>
      </c>
      <c r="AR104" s="72">
        <f t="shared" ca="1" si="205"/>
        <v>2.1845069717140285E-4</v>
      </c>
      <c r="AS104" s="72">
        <f t="shared" ca="1" si="172"/>
        <v>-5.5951866132896572E-12</v>
      </c>
      <c r="AT104" s="19">
        <f t="shared" ca="1" si="173"/>
        <v>3.3045374725685966E-4</v>
      </c>
      <c r="AU104" s="19">
        <f t="shared" ca="1" si="174"/>
        <v>0.99999994540015902</v>
      </c>
      <c r="AV104" s="19">
        <f t="shared" ca="1" si="175"/>
        <v>3.3045375327110047E-4</v>
      </c>
      <c r="AW104" s="19">
        <f t="shared" ca="1" si="176"/>
        <v>0.46004113112699246</v>
      </c>
      <c r="AX104" s="19">
        <f t="shared" ca="1" si="177"/>
        <v>0.53995886887300748</v>
      </c>
      <c r="AY104" s="19">
        <f t="shared" ca="1" si="178"/>
        <v>-0.12634001073391976</v>
      </c>
      <c r="AZ104" s="72">
        <f t="shared" ca="1" si="206"/>
        <v>4.5349790213807428E-4</v>
      </c>
      <c r="BA104" s="72">
        <f t="shared" ca="1" si="207"/>
        <v>2.1845070275998733E-4</v>
      </c>
      <c r="BB104" s="72">
        <f t="shared" ca="1" si="179"/>
        <v>5.5885844725805239E-12</v>
      </c>
      <c r="BC104" s="19">
        <f t="shared" ca="1" si="180"/>
        <v>3.3045374982783299E-4</v>
      </c>
      <c r="BD104" s="19">
        <f t="shared" ca="1" si="181"/>
        <v>0.99999994540015813</v>
      </c>
      <c r="BE104" s="19">
        <f t="shared" ca="1" si="182"/>
        <v>3.3045375584207391E-4</v>
      </c>
      <c r="BF104" s="19">
        <f t="shared" ca="1" si="183"/>
        <v>0.46004113931696083</v>
      </c>
      <c r="BG104" s="19">
        <f t="shared" ca="1" si="184"/>
        <v>0.53995886068303922</v>
      </c>
      <c r="BH104" s="19">
        <f t="shared" ca="1" si="185"/>
        <v>-0.1263400278179786</v>
      </c>
      <c r="BI104" s="72">
        <f t="shared" ca="1" si="208"/>
        <v>4.5349789526884644E-4</v>
      </c>
      <c r="BJ104" s="72">
        <f t="shared" ca="1" si="209"/>
        <v>2.1845070277302028E-4</v>
      </c>
      <c r="BK104" s="72">
        <f t="shared" ca="1" si="186"/>
        <v>1.303295036995944E-14</v>
      </c>
      <c r="BL104" s="72">
        <f t="shared" ca="1" si="210"/>
        <v>3.6390509825365322E-3</v>
      </c>
      <c r="BM104" s="72">
        <f t="shared" ca="1" si="187"/>
        <v>1.0009091429337982</v>
      </c>
      <c r="BN104" s="72">
        <f t="shared" ca="1" si="188"/>
        <v>9.081108836188471E-4</v>
      </c>
      <c r="BO104" s="72">
        <f t="shared" ca="1" si="189"/>
        <v>-3.7979150035775324E-8</v>
      </c>
      <c r="BP104" s="72">
        <f t="shared" ca="1" si="211"/>
        <v>2102.7640779110907</v>
      </c>
      <c r="BQ104" s="72">
        <f t="shared" ca="1" si="190"/>
        <v>0.58191566363689817</v>
      </c>
      <c r="BR104" s="72">
        <f t="shared" ca="1" si="191"/>
        <v>-2.5595565269867455</v>
      </c>
      <c r="BS104" s="72">
        <f t="shared" ca="1" si="192"/>
        <v>0.5820361266030476</v>
      </c>
      <c r="BT104" s="72">
        <f t="shared" ca="1" si="193"/>
        <v>33.341311558948689</v>
      </c>
      <c r="BU104" s="72">
        <f t="shared" ca="1" si="194"/>
        <v>-146.65178642150332</v>
      </c>
      <c r="BV104" s="72">
        <f t="shared" ca="1" si="195"/>
        <v>33.348213578496711</v>
      </c>
    </row>
    <row r="105" spans="1:74">
      <c r="A105" s="13">
        <f ca="1">'MGRS to'!AO105</f>
        <v>33.589446137804366</v>
      </c>
      <c r="B105" s="13">
        <f ca="1">'MGRS to'!AP105</f>
        <v>-7.6308369713738848</v>
      </c>
      <c r="C105" s="19">
        <f t="shared" ca="1" si="88"/>
        <v>0.58624642902597912</v>
      </c>
      <c r="D105" s="19">
        <f t="shared" ca="1" si="88"/>
        <v>-0.13318322983338657</v>
      </c>
      <c r="E105" s="19">
        <f t="shared" ca="1" si="196"/>
        <v>0.58423005440991171</v>
      </c>
      <c r="F105" s="19">
        <f t="shared" ca="1" si="197"/>
        <v>0.58469966609194313</v>
      </c>
      <c r="G105" s="19">
        <f t="shared" ca="1" si="142"/>
        <v>-2.1819409996684525E-4</v>
      </c>
      <c r="H105" s="19">
        <f t="shared" ca="1" si="143"/>
        <v>-2.1819409996684525E-4</v>
      </c>
      <c r="I105" s="19">
        <f t="shared" ca="1" si="144"/>
        <v>0</v>
      </c>
      <c r="J105" s="19">
        <f t="shared" ca="1" si="145"/>
        <v>5.0363696747938243E-4</v>
      </c>
      <c r="K105" s="19">
        <f t="shared" ca="1" si="146"/>
        <v>0.99999987317489447</v>
      </c>
      <c r="L105" s="19">
        <f t="shared" ca="1" si="147"/>
        <v>5.0363698877065402E-4</v>
      </c>
      <c r="M105" s="19">
        <f t="shared" ca="1" si="148"/>
        <v>-0.30134587170161187</v>
      </c>
      <c r="N105" s="19">
        <f t="shared" ca="1" si="149"/>
        <v>1.3013458717016118</v>
      </c>
      <c r="O105" s="19">
        <f t="shared" ca="1" si="150"/>
        <v>0.53212812453088953</v>
      </c>
      <c r="P105" s="72">
        <f t="shared" ca="1" si="198"/>
        <v>1.090879318123231E-3</v>
      </c>
      <c r="Q105" s="72">
        <f t="shared" ca="1" si="199"/>
        <v>-2.1870269244773696E-4</v>
      </c>
      <c r="R105" s="72">
        <f t="shared" ca="1" si="151"/>
        <v>-5.0859248089171597E-7</v>
      </c>
      <c r="S105" s="19">
        <f t="shared" ca="1" si="152"/>
        <v>5.0379038495830845E-4</v>
      </c>
      <c r="T105" s="19">
        <f t="shared" ca="1" si="153"/>
        <v>0.99999987309761607</v>
      </c>
      <c r="U105" s="19">
        <f t="shared" ca="1" si="154"/>
        <v>5.0379040626904309E-4</v>
      </c>
      <c r="V105" s="19">
        <f t="shared" ca="1" si="155"/>
        <v>-0.30195630242393789</v>
      </c>
      <c r="W105" s="19">
        <f t="shared" ca="1" si="156"/>
        <v>1.301956302423938</v>
      </c>
      <c r="X105" s="19">
        <f t="shared" ca="1" si="157"/>
        <v>0.53234748918109775</v>
      </c>
      <c r="Y105" s="72">
        <f t="shared" ca="1" si="200"/>
        <v>1.091389348794522E-3</v>
      </c>
      <c r="Z105" s="72">
        <f t="shared" ca="1" si="201"/>
        <v>-2.1870387793519337E-4</v>
      </c>
      <c r="AA105" s="72">
        <f t="shared" ca="1" si="158"/>
        <v>-1.1854874564106409E-9</v>
      </c>
      <c r="AB105" s="19">
        <f t="shared" ca="1" si="159"/>
        <v>5.0379074292450712E-4</v>
      </c>
      <c r="AC105" s="19">
        <f t="shared" ca="1" si="160"/>
        <v>0.99999987309743577</v>
      </c>
      <c r="AD105" s="19">
        <f t="shared" ca="1" si="161"/>
        <v>5.037907642352872E-4</v>
      </c>
      <c r="AE105" s="19">
        <f t="shared" ca="1" si="162"/>
        <v>-0.30195772463635506</v>
      </c>
      <c r="AF105" s="19">
        <f t="shared" ca="1" si="163"/>
        <v>1.3019577246363552</v>
      </c>
      <c r="AG105" s="19">
        <f t="shared" ca="1" si="164"/>
        <v>0.53234800002778659</v>
      </c>
      <c r="AH105" s="72">
        <f t="shared" ca="1" si="202"/>
        <v>1.0913905370879805E-3</v>
      </c>
      <c r="AI105" s="72">
        <f t="shared" ca="1" si="203"/>
        <v>-2.1870388069846765E-4</v>
      </c>
      <c r="AJ105" s="72">
        <f t="shared" ca="1" si="165"/>
        <v>-2.763274282785097E-12</v>
      </c>
      <c r="AK105" s="19">
        <f t="shared" ca="1" si="166"/>
        <v>5.0379074375895042E-4</v>
      </c>
      <c r="AL105" s="19">
        <f t="shared" ca="1" si="167"/>
        <v>0.9999998730974351</v>
      </c>
      <c r="AM105" s="19">
        <f t="shared" ca="1" si="168"/>
        <v>5.0379076506973071E-4</v>
      </c>
      <c r="AN105" s="19">
        <f t="shared" ca="1" si="169"/>
        <v>-0.30195772795138159</v>
      </c>
      <c r="AO105" s="19">
        <f t="shared" ca="1" si="170"/>
        <v>0.90882153053043946</v>
      </c>
      <c r="AP105" s="19">
        <f t="shared" ca="1" si="171"/>
        <v>9.1178469469560541E-2</v>
      </c>
      <c r="AQ105" s="72">
        <f t="shared" ca="1" si="204"/>
        <v>7.6258981188582001E-4</v>
      </c>
      <c r="AR105" s="72">
        <f t="shared" ca="1" si="205"/>
        <v>-2.1870378755193333E-4</v>
      </c>
      <c r="AS105" s="72">
        <f t="shared" ca="1" si="172"/>
        <v>9.3146534322491314E-11</v>
      </c>
      <c r="AT105" s="19">
        <f t="shared" ca="1" si="173"/>
        <v>5.0379071563258048E-4</v>
      </c>
      <c r="AU105" s="19">
        <f t="shared" ca="1" si="174"/>
        <v>0.99999987309744931</v>
      </c>
      <c r="AV105" s="19">
        <f t="shared" ca="1" si="175"/>
        <v>5.0379073694335719E-4</v>
      </c>
      <c r="AW105" s="19">
        <f t="shared" ca="1" si="176"/>
        <v>-0.30195761620495931</v>
      </c>
      <c r="AX105" s="19">
        <f t="shared" ca="1" si="177"/>
        <v>1.3019576162049593</v>
      </c>
      <c r="AY105" s="19">
        <f t="shared" ca="1" si="178"/>
        <v>0.53234796108018401</v>
      </c>
      <c r="AZ105" s="72">
        <f t="shared" ca="1" si="206"/>
        <v>1.0913904464908823E-3</v>
      </c>
      <c r="BA105" s="72">
        <f t="shared" ca="1" si="207"/>
        <v>-2.1870388048779167E-4</v>
      </c>
      <c r="BB105" s="72">
        <f t="shared" ca="1" si="179"/>
        <v>-9.2935858336286314E-11</v>
      </c>
      <c r="BC105" s="19">
        <f t="shared" ca="1" si="180"/>
        <v>5.037907436953032E-4</v>
      </c>
      <c r="BD105" s="19">
        <f t="shared" ca="1" si="181"/>
        <v>0.99999987309743532</v>
      </c>
      <c r="BE105" s="19">
        <f t="shared" ca="1" si="182"/>
        <v>5.0379076500608338E-4</v>
      </c>
      <c r="BF105" s="19">
        <f t="shared" ca="1" si="183"/>
        <v>-0.30195772769865603</v>
      </c>
      <c r="BG105" s="19">
        <f t="shared" ca="1" si="184"/>
        <v>1.301957727698656</v>
      </c>
      <c r="BH105" s="19">
        <f t="shared" ca="1" si="185"/>
        <v>0.53234800112773795</v>
      </c>
      <c r="BI105" s="72">
        <f t="shared" ca="1" si="208"/>
        <v>1.0913905396466082E-3</v>
      </c>
      <c r="BJ105" s="72">
        <f t="shared" ca="1" si="209"/>
        <v>-2.1870388070441754E-4</v>
      </c>
      <c r="BK105" s="72">
        <f t="shared" ca="1" si="186"/>
        <v>-2.1662587088716601E-13</v>
      </c>
      <c r="BL105" s="72">
        <f t="shared" ca="1" si="210"/>
        <v>8.7745398644064679E-3</v>
      </c>
      <c r="BM105" s="72">
        <f t="shared" ca="1" si="187"/>
        <v>1.0021900390718206</v>
      </c>
      <c r="BN105" s="72">
        <f t="shared" ca="1" si="188"/>
        <v>2.1840594460850668E-3</v>
      </c>
      <c r="BO105" s="72">
        <f t="shared" ca="1" si="189"/>
        <v>5.8548634225779972E-7</v>
      </c>
      <c r="BP105" s="72">
        <f t="shared" ca="1" si="211"/>
        <v>3205.7567100578158</v>
      </c>
      <c r="BQ105" s="72">
        <f t="shared" ca="1" si="190"/>
        <v>-0.36884022434630398</v>
      </c>
      <c r="BR105" s="72">
        <f t="shared" ca="1" si="191"/>
        <v>2.7726317586847564</v>
      </c>
      <c r="BS105" s="72">
        <f t="shared" ca="1" si="192"/>
        <v>5.9142244122745495</v>
      </c>
      <c r="BT105" s="72">
        <f t="shared" ca="1" si="193"/>
        <v>338.86701183029834</v>
      </c>
      <c r="BU105" s="72">
        <f t="shared" ca="1" si="194"/>
        <v>158.86009791657148</v>
      </c>
      <c r="BV105" s="72">
        <f t="shared" ca="1" si="195"/>
        <v>338.86009791657148</v>
      </c>
    </row>
    <row r="106" spans="1:74">
      <c r="A106" s="13">
        <f ca="1">'MGRS to'!AO106</f>
        <v>33.58982513536251</v>
      </c>
      <c r="B106" s="13">
        <f ca="1">'MGRS to'!AP106</f>
        <v>-7.6530401499882652</v>
      </c>
      <c r="C106" s="19">
        <f t="shared" ca="1" si="88"/>
        <v>0.58625304378122578</v>
      </c>
      <c r="D106" s="19">
        <f t="shared" ca="1" si="88"/>
        <v>-0.13357074840461591</v>
      </c>
      <c r="E106" s="19">
        <f t="shared" ca="1" si="196"/>
        <v>0.58469966609194313</v>
      </c>
      <c r="F106" s="19">
        <f t="shared" ca="1" si="197"/>
        <v>0.58470627220499738</v>
      </c>
      <c r="G106" s="19">
        <f t="shared" ca="1" si="142"/>
        <v>-3.8751857122934497E-4</v>
      </c>
      <c r="H106" s="19">
        <f t="shared" ca="1" si="143"/>
        <v>-3.8751857122934497E-4</v>
      </c>
      <c r="I106" s="19">
        <f t="shared" ca="1" si="144"/>
        <v>0</v>
      </c>
      <c r="J106" s="19">
        <f t="shared" ca="1" si="145"/>
        <v>3.2320997520830384E-4</v>
      </c>
      <c r="K106" s="19">
        <f t="shared" ca="1" si="146"/>
        <v>0.99999994776765455</v>
      </c>
      <c r="L106" s="19">
        <f t="shared" ca="1" si="147"/>
        <v>3.2320998083564234E-4</v>
      </c>
      <c r="M106" s="19">
        <f t="shared" ca="1" si="148"/>
        <v>-0.83370186811573577</v>
      </c>
      <c r="N106" s="19">
        <f t="shared" ca="1" si="149"/>
        <v>1.8337018681157358</v>
      </c>
      <c r="O106" s="19">
        <f t="shared" ca="1" si="150"/>
        <v>0.66772052302991436</v>
      </c>
      <c r="P106" s="72">
        <f t="shared" ca="1" si="198"/>
        <v>1.5350798768729759E-3</v>
      </c>
      <c r="Q106" s="72">
        <f t="shared" ca="1" si="199"/>
        <v>-3.8842156061861394E-4</v>
      </c>
      <c r="R106" s="72">
        <f t="shared" ca="1" si="151"/>
        <v>-9.029893892689711E-7</v>
      </c>
      <c r="S106" s="19">
        <f t="shared" ca="1" si="152"/>
        <v>3.2396279947516718E-4</v>
      </c>
      <c r="T106" s="19">
        <f t="shared" ca="1" si="153"/>
        <v>0.99999994752405086</v>
      </c>
      <c r="U106" s="19">
        <f t="shared" ca="1" si="154"/>
        <v>3.2396280514191913E-4</v>
      </c>
      <c r="V106" s="19">
        <f t="shared" ca="1" si="155"/>
        <v>-0.83370267683194055</v>
      </c>
      <c r="W106" s="19">
        <f t="shared" ca="1" si="156"/>
        <v>1.8337026768319404</v>
      </c>
      <c r="X106" s="19">
        <f t="shared" ca="1" si="157"/>
        <v>0.66772066933119978</v>
      </c>
      <c r="Y106" s="72">
        <f t="shared" ca="1" si="200"/>
        <v>1.5350805507624611E-3</v>
      </c>
      <c r="Z106" s="72">
        <f t="shared" ca="1" si="201"/>
        <v>-3.8842366474957764E-4</v>
      </c>
      <c r="AA106" s="72">
        <f t="shared" ca="1" si="158"/>
        <v>-2.1041309637031581E-9</v>
      </c>
      <c r="AB106" s="19">
        <f t="shared" ca="1" si="159"/>
        <v>3.2396455369469468E-4</v>
      </c>
      <c r="AC106" s="19">
        <f t="shared" ca="1" si="160"/>
        <v>0.99999994752348254</v>
      </c>
      <c r="AD106" s="19">
        <f t="shared" ca="1" si="161"/>
        <v>3.2396455936153863E-4</v>
      </c>
      <c r="AE106" s="19">
        <f t="shared" ca="1" si="162"/>
        <v>-0.83370267870981418</v>
      </c>
      <c r="AF106" s="19">
        <f t="shared" ca="1" si="163"/>
        <v>1.8337026787098143</v>
      </c>
      <c r="AG106" s="19">
        <f t="shared" ca="1" si="164"/>
        <v>0.66772066967091481</v>
      </c>
      <c r="AH106" s="72">
        <f t="shared" ca="1" si="202"/>
        <v>1.5350805523272615E-3</v>
      </c>
      <c r="AI106" s="72">
        <f t="shared" ca="1" si="203"/>
        <v>-3.8842366965258885E-4</v>
      </c>
      <c r="AJ106" s="72">
        <f t="shared" ca="1" si="165"/>
        <v>-4.9030112110083623E-12</v>
      </c>
      <c r="AK106" s="19">
        <f t="shared" ca="1" si="166"/>
        <v>3.2396455778234716E-4</v>
      </c>
      <c r="AL106" s="19">
        <f t="shared" ca="1" si="167"/>
        <v>0.9999999475234812</v>
      </c>
      <c r="AM106" s="19">
        <f t="shared" ca="1" si="168"/>
        <v>3.2396456344919137E-4</v>
      </c>
      <c r="AN106" s="19">
        <f t="shared" ca="1" si="169"/>
        <v>-0.83370267871419212</v>
      </c>
      <c r="AO106" s="19">
        <f t="shared" ca="1" si="170"/>
        <v>0.30493984350478054</v>
      </c>
      <c r="AP106" s="19">
        <f t="shared" ca="1" si="171"/>
        <v>0.69506015649521946</v>
      </c>
      <c r="AQ106" s="72">
        <f t="shared" ca="1" si="204"/>
        <v>2.5626237670664195E-4</v>
      </c>
      <c r="AR106" s="72">
        <f t="shared" ca="1" si="205"/>
        <v>-3.8842406149587166E-4</v>
      </c>
      <c r="AS106" s="72">
        <f t="shared" ca="1" si="172"/>
        <v>-3.9184328281009415E-10</v>
      </c>
      <c r="AT106" s="19">
        <f t="shared" ca="1" si="173"/>
        <v>3.2396488446312578E-4</v>
      </c>
      <c r="AU106" s="19">
        <f t="shared" ca="1" si="174"/>
        <v>0.9999999475233754</v>
      </c>
      <c r="AV106" s="19">
        <f t="shared" ca="1" si="175"/>
        <v>3.2396489012998712E-4</v>
      </c>
      <c r="AW106" s="19">
        <f t="shared" ca="1" si="176"/>
        <v>-0.8337026790638945</v>
      </c>
      <c r="AX106" s="19">
        <f t="shared" ca="1" si="177"/>
        <v>1.8337026790638946</v>
      </c>
      <c r="AY106" s="19">
        <f t="shared" ca="1" si="178"/>
        <v>0.66772066973496935</v>
      </c>
      <c r="AZ106" s="72">
        <f t="shared" ca="1" si="206"/>
        <v>1.5350805526223106E-3</v>
      </c>
      <c r="BA106" s="72">
        <f t="shared" ca="1" si="207"/>
        <v>-3.8842367057708051E-4</v>
      </c>
      <c r="BB106" s="72">
        <f t="shared" ca="1" si="179"/>
        <v>3.9091879115282085E-10</v>
      </c>
      <c r="BC106" s="19">
        <f t="shared" ca="1" si="180"/>
        <v>3.2396455855309829E-4</v>
      </c>
      <c r="BD106" s="19">
        <f t="shared" ca="1" si="181"/>
        <v>0.99999994752348098</v>
      </c>
      <c r="BE106" s="19">
        <f t="shared" ca="1" si="182"/>
        <v>3.2396456421994251E-4</v>
      </c>
      <c r="BF106" s="19">
        <f t="shared" ca="1" si="183"/>
        <v>-0.83370267871501735</v>
      </c>
      <c r="BG106" s="19">
        <f t="shared" ca="1" si="184"/>
        <v>1.8337026787150172</v>
      </c>
      <c r="BH106" s="19">
        <f t="shared" ca="1" si="185"/>
        <v>0.66772066967185606</v>
      </c>
      <c r="BI106" s="72">
        <f t="shared" ca="1" si="208"/>
        <v>1.535080552331597E-3</v>
      </c>
      <c r="BJ106" s="72">
        <f t="shared" ca="1" si="209"/>
        <v>-3.88423669666168E-4</v>
      </c>
      <c r="BK106" s="72">
        <f t="shared" ca="1" si="186"/>
        <v>9.1091251295388753E-13</v>
      </c>
      <c r="BL106" s="72">
        <f t="shared" ca="1" si="210"/>
        <v>1.2358233229503073E-2</v>
      </c>
      <c r="BM106" s="72">
        <f t="shared" ca="1" si="187"/>
        <v>1.0030824358940582</v>
      </c>
      <c r="BN106" s="72">
        <f t="shared" ca="1" si="188"/>
        <v>3.0706028914928595E-3</v>
      </c>
      <c r="BO106" s="72">
        <f t="shared" ca="1" si="189"/>
        <v>6.6414250786882473E-7</v>
      </c>
      <c r="BP106" s="72">
        <f t="shared" ca="1" si="211"/>
        <v>2061.475543387754</v>
      </c>
      <c r="BQ106" s="72">
        <f t="shared" ca="1" si="190"/>
        <v>-1.5502009051631258</v>
      </c>
      <c r="BR106" s="72">
        <f t="shared" ca="1" si="191"/>
        <v>1.5911773573126728</v>
      </c>
      <c r="BS106" s="72">
        <f t="shared" ca="1" si="192"/>
        <v>4.732770010902466</v>
      </c>
      <c r="BT106" s="72">
        <f t="shared" ca="1" si="193"/>
        <v>271.1800307367929</v>
      </c>
      <c r="BU106" s="72">
        <f t="shared" ca="1" si="194"/>
        <v>91.167747030795908</v>
      </c>
      <c r="BV106" s="72">
        <f t="shared" ca="1" si="195"/>
        <v>271.16774703079591</v>
      </c>
    </row>
    <row r="107" spans="1:74">
      <c r="A107" s="13">
        <f ca="1">'MGRS to'!AO107</f>
        <v>33.581948010552864</v>
      </c>
      <c r="B107" s="13">
        <f ca="1">'MGRS to'!AP107</f>
        <v>-7.6280569639606135</v>
      </c>
      <c r="C107" s="19">
        <f t="shared" ca="1" si="88"/>
        <v>0.58611556201770698</v>
      </c>
      <c r="D107" s="19">
        <f t="shared" ca="1" si="88"/>
        <v>-0.13313470955079512</v>
      </c>
      <c r="E107" s="19">
        <f t="shared" ca="1" si="196"/>
        <v>0.58470627220499738</v>
      </c>
      <c r="F107" s="19">
        <f t="shared" ca="1" si="197"/>
        <v>0.5845689701172555</v>
      </c>
      <c r="G107" s="19">
        <f t="shared" ca="1" si="142"/>
        <v>4.3603885382079155E-4</v>
      </c>
      <c r="H107" s="19">
        <f t="shared" ca="1" si="143"/>
        <v>4.3603885382079155E-4</v>
      </c>
      <c r="I107" s="19">
        <f t="shared" ca="1" si="144"/>
        <v>0</v>
      </c>
      <c r="J107" s="19">
        <f t="shared" ca="1" si="145"/>
        <v>3.8867720738644166E-4</v>
      </c>
      <c r="K107" s="19">
        <f t="shared" ca="1" si="146"/>
        <v>0.99999992446501129</v>
      </c>
      <c r="L107" s="19">
        <f t="shared" ca="1" si="147"/>
        <v>3.8867721717268476E-4</v>
      </c>
      <c r="M107" s="19">
        <f t="shared" ca="1" si="148"/>
        <v>0.78014744036569861</v>
      </c>
      <c r="N107" s="19">
        <f t="shared" ca="1" si="149"/>
        <v>0.21985255963430139</v>
      </c>
      <c r="O107" s="19">
        <f t="shared" ca="1" si="150"/>
        <v>-1.7708620056428901</v>
      </c>
      <c r="P107" s="72">
        <f t="shared" ca="1" si="198"/>
        <v>1.847969824984151E-4</v>
      </c>
      <c r="Q107" s="72">
        <f t="shared" ca="1" si="199"/>
        <v>4.3705499095938831E-4</v>
      </c>
      <c r="R107" s="72">
        <f t="shared" ca="1" si="151"/>
        <v>1.016137138596762E-6</v>
      </c>
      <c r="S107" s="19">
        <f t="shared" ca="1" si="152"/>
        <v>3.8947005914579302E-4</v>
      </c>
      <c r="T107" s="19">
        <f t="shared" ca="1" si="153"/>
        <v>0.99999992415653349</v>
      </c>
      <c r="U107" s="19">
        <f t="shared" ca="1" si="154"/>
        <v>3.894700689920465E-4</v>
      </c>
      <c r="V107" s="19">
        <f t="shared" ca="1" si="155"/>
        <v>0.78037361956814266</v>
      </c>
      <c r="W107" s="19">
        <f t="shared" ca="1" si="156"/>
        <v>0.21962638043185734</v>
      </c>
      <c r="X107" s="19">
        <f t="shared" ca="1" si="157"/>
        <v>-1.7737155399403273</v>
      </c>
      <c r="Y107" s="72">
        <f t="shared" ca="1" si="200"/>
        <v>1.8460697236115996E-4</v>
      </c>
      <c r="Z107" s="72">
        <f t="shared" ca="1" si="201"/>
        <v>4.3705735894694159E-4</v>
      </c>
      <c r="AA107" s="72">
        <f t="shared" ca="1" si="158"/>
        <v>2.3679875532753476E-9</v>
      </c>
      <c r="AB107" s="19">
        <f t="shared" ca="1" si="159"/>
        <v>3.8947190706128964E-4</v>
      </c>
      <c r="AC107" s="19">
        <f t="shared" ca="1" si="160"/>
        <v>0.99999992415581385</v>
      </c>
      <c r="AD107" s="19">
        <f t="shared" ca="1" si="161"/>
        <v>3.8947191690768325E-4</v>
      </c>
      <c r="AE107" s="19">
        <f t="shared" ca="1" si="162"/>
        <v>0.78037414503929603</v>
      </c>
      <c r="AF107" s="19">
        <f t="shared" ca="1" si="163"/>
        <v>0.21962585496070397</v>
      </c>
      <c r="AG107" s="19">
        <f t="shared" ca="1" si="164"/>
        <v>-1.7737221762610931</v>
      </c>
      <c r="AH107" s="72">
        <f t="shared" ca="1" si="202"/>
        <v>1.8460653091958762E-4</v>
      </c>
      <c r="AI107" s="72">
        <f t="shared" ca="1" si="203"/>
        <v>4.3705736446525678E-4</v>
      </c>
      <c r="AJ107" s="72">
        <f t="shared" ca="1" si="165"/>
        <v>5.5183151884824477E-12</v>
      </c>
      <c r="AK107" s="19">
        <f t="shared" ca="1" si="166"/>
        <v>3.8947191136765936E-4</v>
      </c>
      <c r="AL107" s="19">
        <f t="shared" ca="1" si="167"/>
        <v>0.99999992415581218</v>
      </c>
      <c r="AM107" s="19">
        <f t="shared" ca="1" si="168"/>
        <v>3.8947192121405329E-4</v>
      </c>
      <c r="AN107" s="19">
        <f t="shared" ca="1" si="169"/>
        <v>0.78037414626379653</v>
      </c>
      <c r="AO107" s="19">
        <f t="shared" ca="1" si="170"/>
        <v>0.3910161918430507</v>
      </c>
      <c r="AP107" s="19">
        <f t="shared" ca="1" si="171"/>
        <v>0.6089838081569493</v>
      </c>
      <c r="AQ107" s="72">
        <f t="shared" ca="1" si="204"/>
        <v>3.2852743916212302E-4</v>
      </c>
      <c r="AR107" s="72">
        <f t="shared" ca="1" si="205"/>
        <v>4.3705775541971742E-4</v>
      </c>
      <c r="AS107" s="72">
        <f t="shared" ca="1" si="172"/>
        <v>3.9095446064535411E-10</v>
      </c>
      <c r="AT107" s="19">
        <f t="shared" ca="1" si="173"/>
        <v>3.8947221645840396E-4</v>
      </c>
      <c r="AU107" s="19">
        <f t="shared" ca="1" si="174"/>
        <v>0.99999992415569339</v>
      </c>
      <c r="AV107" s="19">
        <f t="shared" ca="1" si="175"/>
        <v>3.8947222630482099E-4</v>
      </c>
      <c r="AW107" s="19">
        <f t="shared" ca="1" si="176"/>
        <v>0.78037423301830278</v>
      </c>
      <c r="AX107" s="19">
        <f t="shared" ca="1" si="177"/>
        <v>0.21962576698169722</v>
      </c>
      <c r="AY107" s="19">
        <f t="shared" ca="1" si="178"/>
        <v>-1.7737232873754458</v>
      </c>
      <c r="AZ107" s="72">
        <f t="shared" ca="1" si="206"/>
        <v>1.8460645700955295E-4</v>
      </c>
      <c r="BA107" s="72">
        <f t="shared" ca="1" si="207"/>
        <v>4.3705736538918974E-4</v>
      </c>
      <c r="BB107" s="72">
        <f t="shared" ca="1" si="179"/>
        <v>-3.900305276774603E-10</v>
      </c>
      <c r="BC107" s="19">
        <f t="shared" ca="1" si="180"/>
        <v>3.8947191208865998E-4</v>
      </c>
      <c r="BD107" s="19">
        <f t="shared" ca="1" si="181"/>
        <v>0.99999992415581185</v>
      </c>
      <c r="BE107" s="19">
        <f t="shared" ca="1" si="182"/>
        <v>3.8947192193505397E-4</v>
      </c>
      <c r="BF107" s="19">
        <f t="shared" ca="1" si="183"/>
        <v>0.78037414646884706</v>
      </c>
      <c r="BG107" s="19">
        <f t="shared" ca="1" si="184"/>
        <v>0.21962585353115294</v>
      </c>
      <c r="BH107" s="19">
        <f t="shared" ca="1" si="185"/>
        <v>-1.773722194315333</v>
      </c>
      <c r="BI107" s="72">
        <f t="shared" ca="1" si="208"/>
        <v>1.8460652971864013E-4</v>
      </c>
      <c r="BJ107" s="72">
        <f t="shared" ca="1" si="209"/>
        <v>4.3705736448026972E-4</v>
      </c>
      <c r="BK107" s="72">
        <f t="shared" ca="1" si="186"/>
        <v>-9.089200204114023E-13</v>
      </c>
      <c r="BL107" s="72">
        <f t="shared" ca="1" si="210"/>
        <v>1.4801677243928436E-3</v>
      </c>
      <c r="BM107" s="72">
        <f t="shared" ca="1" si="187"/>
        <v>1.0003699392961116</v>
      </c>
      <c r="BN107" s="72">
        <f t="shared" ca="1" si="188"/>
        <v>3.6976830316613697E-4</v>
      </c>
      <c r="BO107" s="72">
        <f t="shared" ca="1" si="189"/>
        <v>-2.5537106804820639E-7</v>
      </c>
      <c r="BP107" s="72">
        <f t="shared" ca="1" si="211"/>
        <v>2478.3163592867108</v>
      </c>
      <c r="BQ107" s="72">
        <f t="shared" ca="1" si="190"/>
        <v>1.9324953549589206</v>
      </c>
      <c r="BR107" s="72">
        <f t="shared" ca="1" si="191"/>
        <v>-1.2088560878802359</v>
      </c>
      <c r="BS107" s="72">
        <f t="shared" ca="1" si="192"/>
        <v>1.9327365657095572</v>
      </c>
      <c r="BT107" s="72">
        <f t="shared" ca="1" si="193"/>
        <v>110.72382776778204</v>
      </c>
      <c r="BU107" s="72">
        <f t="shared" ca="1" si="194"/>
        <v>-69.262351874233261</v>
      </c>
      <c r="BV107" s="72">
        <f t="shared" ca="1" si="195"/>
        <v>110.73764812576673</v>
      </c>
    </row>
    <row r="108" spans="1:74">
      <c r="A108" s="13">
        <f ca="1">'MGRS to'!AO108</f>
        <v>33.566948253651944</v>
      </c>
      <c r="B108" s="13">
        <f ca="1">'MGRS to'!AP108</f>
        <v>-7.6683378323330871</v>
      </c>
      <c r="C108" s="19">
        <f t="shared" ca="1" si="88"/>
        <v>0.58585376687278712</v>
      </c>
      <c r="D108" s="19">
        <f t="shared" ca="1" si="88"/>
        <v>-0.13383774332945725</v>
      </c>
      <c r="E108" s="19">
        <f t="shared" ca="1" si="196"/>
        <v>0.5845689701172555</v>
      </c>
      <c r="F108" s="19">
        <f t="shared" ca="1" si="197"/>
        <v>0.58430751743673037</v>
      </c>
      <c r="G108" s="19">
        <f t="shared" ca="1" si="142"/>
        <v>-7.0303377866212657E-4</v>
      </c>
      <c r="H108" s="19">
        <f t="shared" ca="1" si="143"/>
        <v>-7.0303377866212657E-4</v>
      </c>
      <c r="I108" s="19">
        <f t="shared" ca="1" si="144"/>
        <v>0</v>
      </c>
      <c r="J108" s="19">
        <f t="shared" ca="1" si="145"/>
        <v>6.4199593026773711E-4</v>
      </c>
      <c r="K108" s="19">
        <f t="shared" ca="1" si="146"/>
        <v>0.99999979392059157</v>
      </c>
      <c r="L108" s="19">
        <f t="shared" ca="1" si="147"/>
        <v>6.4199597436845454E-4</v>
      </c>
      <c r="M108" s="19">
        <f t="shared" ca="1" si="148"/>
        <v>-0.76172646760904661</v>
      </c>
      <c r="N108" s="19">
        <f t="shared" ca="1" si="149"/>
        <v>1.7617264676090465</v>
      </c>
      <c r="O108" s="19">
        <f t="shared" ca="1" si="150"/>
        <v>0.65442171218748879</v>
      </c>
      <c r="P108" s="72">
        <f t="shared" ca="1" si="198"/>
        <v>1.475093078176883E-3</v>
      </c>
      <c r="Q108" s="72">
        <f t="shared" ca="1" si="199"/>
        <v>-7.0467255094760735E-4</v>
      </c>
      <c r="R108" s="72">
        <f t="shared" ca="1" si="151"/>
        <v>-1.6387722854807781E-6</v>
      </c>
      <c r="S108" s="19">
        <f t="shared" ca="1" si="152"/>
        <v>6.4324446706266823E-4</v>
      </c>
      <c r="T108" s="19">
        <f t="shared" ca="1" si="153"/>
        <v>0.99999979311825649</v>
      </c>
      <c r="U108" s="19">
        <f t="shared" ca="1" si="154"/>
        <v>6.4324451142118411E-4</v>
      </c>
      <c r="V108" s="19">
        <f t="shared" ca="1" si="155"/>
        <v>-0.76202009567051487</v>
      </c>
      <c r="W108" s="19">
        <f t="shared" ca="1" si="156"/>
        <v>1.7620200956705148</v>
      </c>
      <c r="X108" s="19">
        <f t="shared" ca="1" si="157"/>
        <v>0.6544792995037424</v>
      </c>
      <c r="Y108" s="72">
        <f t="shared" ca="1" si="200"/>
        <v>1.4753378423653441E-3</v>
      </c>
      <c r="Z108" s="72">
        <f t="shared" ca="1" si="201"/>
        <v>-7.0467637092729973E-4</v>
      </c>
      <c r="AA108" s="72">
        <f t="shared" ca="1" si="158"/>
        <v>-3.8199796923744922E-9</v>
      </c>
      <c r="AB108" s="19">
        <f t="shared" ca="1" si="159"/>
        <v>6.4324737796466402E-4</v>
      </c>
      <c r="AC108" s="19">
        <f t="shared" ca="1" si="160"/>
        <v>0.99999979311638398</v>
      </c>
      <c r="AD108" s="19">
        <f t="shared" ca="1" si="161"/>
        <v>6.4324742232378218E-4</v>
      </c>
      <c r="AE108" s="19">
        <f t="shared" ca="1" si="162"/>
        <v>-0.76202077812090629</v>
      </c>
      <c r="AF108" s="19">
        <f t="shared" ca="1" si="163"/>
        <v>1.7620207781209063</v>
      </c>
      <c r="AG108" s="19">
        <f t="shared" ca="1" si="164"/>
        <v>0.65447943332582881</v>
      </c>
      <c r="AH108" s="72">
        <f t="shared" ca="1" si="202"/>
        <v>1.4753384112458903E-3</v>
      </c>
      <c r="AI108" s="72">
        <f t="shared" ca="1" si="203"/>
        <v>-7.0467637983167588E-4</v>
      </c>
      <c r="AJ108" s="72">
        <f t="shared" ca="1" si="165"/>
        <v>-8.9043761513502018E-12</v>
      </c>
      <c r="AK108" s="19">
        <f t="shared" ca="1" si="166"/>
        <v>6.4324738474998296E-4</v>
      </c>
      <c r="AL108" s="19">
        <f t="shared" ca="1" si="167"/>
        <v>0.99999979311637954</v>
      </c>
      <c r="AM108" s="19">
        <f t="shared" ca="1" si="168"/>
        <v>6.4324742910910253E-4</v>
      </c>
      <c r="AN108" s="19">
        <f t="shared" ca="1" si="169"/>
        <v>-0.76202077971168725</v>
      </c>
      <c r="AO108" s="19">
        <f t="shared" ca="1" si="170"/>
        <v>0.41932433128759217</v>
      </c>
      <c r="AP108" s="19">
        <f t="shared" ca="1" si="171"/>
        <v>0.58067566871240783</v>
      </c>
      <c r="AQ108" s="72">
        <f t="shared" ca="1" si="204"/>
        <v>3.5228660227656667E-4</v>
      </c>
      <c r="AR108" s="72">
        <f t="shared" ca="1" si="205"/>
        <v>-7.0467697599143622E-4</v>
      </c>
      <c r="AS108" s="72">
        <f t="shared" ca="1" si="172"/>
        <v>-5.9615976033804835E-10</v>
      </c>
      <c r="AT108" s="19">
        <f t="shared" ca="1" si="173"/>
        <v>6.4324783903605472E-4</v>
      </c>
      <c r="AU108" s="19">
        <f t="shared" ca="1" si="174"/>
        <v>0.99999979311608733</v>
      </c>
      <c r="AV108" s="19">
        <f t="shared" ca="1" si="175"/>
        <v>6.4324788339526829E-4</v>
      </c>
      <c r="AW108" s="19">
        <f t="shared" ca="1" si="176"/>
        <v>-0.76202088621649955</v>
      </c>
      <c r="AX108" s="19">
        <f t="shared" ca="1" si="177"/>
        <v>1.7620208862164994</v>
      </c>
      <c r="AY108" s="19">
        <f t="shared" ca="1" si="178"/>
        <v>0.65447945452234579</v>
      </c>
      <c r="AZ108" s="72">
        <f t="shared" ca="1" si="206"/>
        <v>1.4753385013527769E-3</v>
      </c>
      <c r="BA108" s="72">
        <f t="shared" ca="1" si="207"/>
        <v>-7.0467638124208098E-4</v>
      </c>
      <c r="BB108" s="72">
        <f t="shared" ca="1" si="179"/>
        <v>5.9474935523370909E-10</v>
      </c>
      <c r="BC108" s="19">
        <f t="shared" ca="1" si="180"/>
        <v>6.4324738582474618E-4</v>
      </c>
      <c r="BD108" s="19">
        <f t="shared" ca="1" si="181"/>
        <v>0.99999979311637888</v>
      </c>
      <c r="BE108" s="19">
        <f t="shared" ca="1" si="182"/>
        <v>6.4324743018386596E-4</v>
      </c>
      <c r="BF108" s="19">
        <f t="shared" ca="1" si="183"/>
        <v>-0.76202077996365214</v>
      </c>
      <c r="BG108" s="19">
        <f t="shared" ca="1" si="184"/>
        <v>1.762020779963652</v>
      </c>
      <c r="BH108" s="19">
        <f t="shared" ca="1" si="185"/>
        <v>0.65447943368717365</v>
      </c>
      <c r="BI108" s="72">
        <f t="shared" ca="1" si="208"/>
        <v>1.475338412781976E-3</v>
      </c>
      <c r="BJ108" s="72">
        <f t="shared" ca="1" si="209"/>
        <v>-7.0467637985571969E-4</v>
      </c>
      <c r="BK108" s="72">
        <f t="shared" ca="1" si="186"/>
        <v>1.3863612948611381E-12</v>
      </c>
      <c r="BL108" s="72">
        <f t="shared" ca="1" si="210"/>
        <v>1.1875133306388071E-2</v>
      </c>
      <c r="BM108" s="72">
        <f t="shared" ca="1" si="187"/>
        <v>1.0029622055657204</v>
      </c>
      <c r="BN108" s="72">
        <f t="shared" ca="1" si="188"/>
        <v>2.9512760822063607E-3</v>
      </c>
      <c r="BO108" s="72">
        <f t="shared" ca="1" si="189"/>
        <v>1.2422616897853516E-6</v>
      </c>
      <c r="BP108" s="72">
        <f t="shared" ca="1" si="211"/>
        <v>4093.1568024535686</v>
      </c>
      <c r="BQ108" s="72">
        <f t="shared" ca="1" si="190"/>
        <v>-1.9909113317762421</v>
      </c>
      <c r="BR108" s="72">
        <f t="shared" ca="1" si="191"/>
        <v>1.1502925300299076</v>
      </c>
      <c r="BS108" s="72">
        <f t="shared" ca="1" si="192"/>
        <v>4.2918851836197005</v>
      </c>
      <c r="BT108" s="72">
        <f t="shared" ca="1" si="193"/>
        <v>245.92918330445133</v>
      </c>
      <c r="BU108" s="72">
        <f t="shared" ca="1" si="194"/>
        <v>65.906907176139214</v>
      </c>
      <c r="BV108" s="72">
        <f t="shared" ca="1" si="195"/>
        <v>245.90690717613916</v>
      </c>
    </row>
    <row r="109" spans="1:74">
      <c r="A109" s="13">
        <f ca="1">'MGRS to'!AO109</f>
        <v>33.589446509614149</v>
      </c>
      <c r="B109" s="13">
        <f ca="1">'MGRS to'!AP109</f>
        <v>-7.5516673065973103</v>
      </c>
      <c r="C109" s="19">
        <f t="shared" ca="1" si="88"/>
        <v>0.58624643551528399</v>
      </c>
      <c r="D109" s="19">
        <f t="shared" ca="1" si="88"/>
        <v>-0.13180145851533517</v>
      </c>
      <c r="E109" s="19">
        <f t="shared" ca="1" si="196"/>
        <v>0.58430751743673037</v>
      </c>
      <c r="F109" s="19">
        <f t="shared" ca="1" si="197"/>
        <v>0.58469967257276956</v>
      </c>
      <c r="G109" s="19">
        <f t="shared" ca="1" si="142"/>
        <v>2.0362848141220746E-3</v>
      </c>
      <c r="H109" s="19">
        <f t="shared" ca="1" si="143"/>
        <v>2.0362848141220746E-3</v>
      </c>
      <c r="I109" s="19">
        <f t="shared" ca="1" si="144"/>
        <v>0</v>
      </c>
      <c r="J109" s="19">
        <f t="shared" ca="1" si="145"/>
        <v>1.7429223377294751E-3</v>
      </c>
      <c r="K109" s="19">
        <f t="shared" ca="1" si="146"/>
        <v>0.9999984811097089</v>
      </c>
      <c r="L109" s="19">
        <f t="shared" ca="1" si="147"/>
        <v>1.7429232201659501E-3</v>
      </c>
      <c r="M109" s="19">
        <f t="shared" ca="1" si="148"/>
        <v>0.81260180865080844</v>
      </c>
      <c r="N109" s="19">
        <f t="shared" ca="1" si="149"/>
        <v>0.18739819134919156</v>
      </c>
      <c r="O109" s="19">
        <f t="shared" ca="1" si="150"/>
        <v>-2.2494154884358935</v>
      </c>
      <c r="P109" s="72">
        <f t="shared" ca="1" si="198"/>
        <v>1.5753029511605542E-4</v>
      </c>
      <c r="Q109" s="72">
        <f t="shared" ca="1" si="199"/>
        <v>2.0410309773542801E-3</v>
      </c>
      <c r="R109" s="72">
        <f t="shared" ca="1" si="151"/>
        <v>4.746163232205447E-6</v>
      </c>
      <c r="S109" s="19">
        <f t="shared" ca="1" si="152"/>
        <v>1.7467792997189781E-3</v>
      </c>
      <c r="T109" s="19">
        <f t="shared" ca="1" si="153"/>
        <v>0.99999847437987532</v>
      </c>
      <c r="U109" s="19">
        <f t="shared" ca="1" si="154"/>
        <v>1.7467801880267379E-3</v>
      </c>
      <c r="V109" s="19">
        <f t="shared" ca="1" si="155"/>
        <v>0.81269737362805949</v>
      </c>
      <c r="W109" s="19">
        <f t="shared" ca="1" si="156"/>
        <v>0.18730262637194051</v>
      </c>
      <c r="X109" s="19">
        <f t="shared" ca="1" si="157"/>
        <v>-2.2510734012938673</v>
      </c>
      <c r="Y109" s="72">
        <f t="shared" ca="1" si="200"/>
        <v>1.5744999920267694E-4</v>
      </c>
      <c r="Z109" s="72">
        <f t="shared" ca="1" si="201"/>
        <v>2.0410420396845424E-3</v>
      </c>
      <c r="AA109" s="72">
        <f t="shared" ca="1" si="158"/>
        <v>1.1062330262327086E-8</v>
      </c>
      <c r="AB109" s="19">
        <f t="shared" ca="1" si="159"/>
        <v>1.7467882900332353E-3</v>
      </c>
      <c r="AC109" s="19">
        <f t="shared" ca="1" si="160"/>
        <v>0.99999847436417111</v>
      </c>
      <c r="AD109" s="19">
        <f t="shared" ca="1" si="161"/>
        <v>1.7467891783547109E-3</v>
      </c>
      <c r="AE109" s="19">
        <f t="shared" ca="1" si="162"/>
        <v>0.81269759563116695</v>
      </c>
      <c r="AF109" s="19">
        <f t="shared" ca="1" si="163"/>
        <v>0.18730240436883305</v>
      </c>
      <c r="AG109" s="19">
        <f t="shared" ca="1" si="164"/>
        <v>-2.2510772546934157</v>
      </c>
      <c r="AH109" s="72">
        <f t="shared" ca="1" si="202"/>
        <v>1.574498126704652E-4</v>
      </c>
      <c r="AI109" s="72">
        <f t="shared" ca="1" si="203"/>
        <v>2.0410420654685588E-3</v>
      </c>
      <c r="AJ109" s="72">
        <f t="shared" ca="1" si="165"/>
        <v>2.5784016415009159E-11</v>
      </c>
      <c r="AK109" s="19">
        <f t="shared" ca="1" si="166"/>
        <v>1.7467883109878227E-3</v>
      </c>
      <c r="AL109" s="19">
        <f t="shared" ca="1" si="167"/>
        <v>0.99999847436413458</v>
      </c>
      <c r="AM109" s="19">
        <f t="shared" ca="1" si="168"/>
        <v>1.7467891993093304E-3</v>
      </c>
      <c r="AN109" s="19">
        <f t="shared" ca="1" si="169"/>
        <v>0.81269759614860126</v>
      </c>
      <c r="AO109" s="19">
        <f t="shared" ca="1" si="170"/>
        <v>0.33952261721428501</v>
      </c>
      <c r="AP109" s="19">
        <f t="shared" ca="1" si="171"/>
        <v>0.66047738278571499</v>
      </c>
      <c r="AQ109" s="72">
        <f t="shared" ca="1" si="204"/>
        <v>2.852999629272897E-4</v>
      </c>
      <c r="AR109" s="72">
        <f t="shared" ca="1" si="205"/>
        <v>2.0410440411246693E-3</v>
      </c>
      <c r="AS109" s="72">
        <f t="shared" ca="1" si="172"/>
        <v>1.975656110497076E-9</v>
      </c>
      <c r="AT109" s="19">
        <f t="shared" ca="1" si="173"/>
        <v>1.7467899165963857E-3</v>
      </c>
      <c r="AU109" s="19">
        <f t="shared" ca="1" si="174"/>
        <v>0.99999847436132983</v>
      </c>
      <c r="AV109" s="19">
        <f t="shared" ca="1" si="175"/>
        <v>1.7467908049203431E-3</v>
      </c>
      <c r="AW109" s="19">
        <f t="shared" ca="1" si="176"/>
        <v>0.81269763579646614</v>
      </c>
      <c r="AX109" s="19">
        <f t="shared" ca="1" si="177"/>
        <v>0.18730236420353386</v>
      </c>
      <c r="AY109" s="19">
        <f t="shared" ca="1" si="178"/>
        <v>-2.2510779518600645</v>
      </c>
      <c r="AZ109" s="72">
        <f t="shared" ca="1" si="206"/>
        <v>1.5744977892263984E-4</v>
      </c>
      <c r="BA109" s="72">
        <f t="shared" ca="1" si="207"/>
        <v>2.0410420701335043E-3</v>
      </c>
      <c r="BB109" s="72">
        <f t="shared" ca="1" si="179"/>
        <v>-1.9709911649838652E-9</v>
      </c>
      <c r="BC109" s="19">
        <f t="shared" ca="1" si="180"/>
        <v>1.7467883147790086E-3</v>
      </c>
      <c r="BD109" s="19">
        <f t="shared" ca="1" si="181"/>
        <v>0.99999847436412792</v>
      </c>
      <c r="BE109" s="19">
        <f t="shared" ca="1" si="182"/>
        <v>1.746789203100522E-3</v>
      </c>
      <c r="BF109" s="19">
        <f t="shared" ca="1" si="183"/>
        <v>0.81269759624221782</v>
      </c>
      <c r="BG109" s="19">
        <f t="shared" ca="1" si="184"/>
        <v>0.18730240375778218</v>
      </c>
      <c r="BH109" s="19">
        <f t="shared" ca="1" si="185"/>
        <v>-2.2510772652996911</v>
      </c>
      <c r="BI109" s="72">
        <f t="shared" ca="1" si="208"/>
        <v>1.5744981215704595E-4</v>
      </c>
      <c r="BJ109" s="72">
        <f t="shared" ca="1" si="209"/>
        <v>2.0410420655395294E-3</v>
      </c>
      <c r="BK109" s="72">
        <f t="shared" ca="1" si="186"/>
        <v>-4.5939749400425445E-12</v>
      </c>
      <c r="BL109" s="72">
        <f t="shared" ca="1" si="210"/>
        <v>1.2623239399460818E-3</v>
      </c>
      <c r="BM109" s="72">
        <f t="shared" ca="1" si="187"/>
        <v>1.0003155063307272</v>
      </c>
      <c r="BN109" s="72">
        <f t="shared" ca="1" si="188"/>
        <v>3.15381947513576E-4</v>
      </c>
      <c r="BO109" s="72">
        <f t="shared" ca="1" si="189"/>
        <v>-1.2397343361303592E-6</v>
      </c>
      <c r="BP109" s="72">
        <f t="shared" ca="1" si="211"/>
        <v>11115.292832560099</v>
      </c>
      <c r="BQ109" s="72">
        <f t="shared" ca="1" si="190"/>
        <v>1.3427796859728811</v>
      </c>
      <c r="BR109" s="72">
        <f t="shared" ca="1" si="191"/>
        <v>-1.7976867499980109</v>
      </c>
      <c r="BS109" s="72">
        <f t="shared" ca="1" si="192"/>
        <v>1.3439059035917822</v>
      </c>
      <c r="BT109" s="72">
        <f t="shared" ca="1" si="193"/>
        <v>76.935608822148083</v>
      </c>
      <c r="BU109" s="72">
        <f t="shared" ca="1" si="194"/>
        <v>-102.99986366147557</v>
      </c>
      <c r="BV109" s="72">
        <f t="shared" ca="1" si="195"/>
        <v>77.000136338524442</v>
      </c>
    </row>
    <row r="110" spans="1:74">
      <c r="A110" s="13">
        <f ca="1">'MGRS to'!AO110</f>
        <v>33.602499162145634</v>
      </c>
      <c r="B110" s="13">
        <f ca="1">'MGRS to'!AP110</f>
        <v>-7.631945524965559</v>
      </c>
      <c r="C110" s="19">
        <f t="shared" ca="1" si="88"/>
        <v>0.58647424727807718</v>
      </c>
      <c r="D110" s="19">
        <f t="shared" ca="1" si="88"/>
        <v>-0.13320257774349611</v>
      </c>
      <c r="E110" s="19">
        <f t="shared" ca="1" si="196"/>
        <v>0.58469967257276956</v>
      </c>
      <c r="F110" s="19">
        <f t="shared" ca="1" si="197"/>
        <v>0.58492718685458922</v>
      </c>
      <c r="G110" s="19">
        <f t="shared" ca="1" si="142"/>
        <v>-1.4011192281609408E-3</v>
      </c>
      <c r="H110" s="19">
        <f t="shared" ca="1" si="143"/>
        <v>-1.4011192281609408E-3</v>
      </c>
      <c r="I110" s="19">
        <f t="shared" ca="1" si="144"/>
        <v>0</v>
      </c>
      <c r="J110" s="19">
        <f t="shared" ca="1" si="145"/>
        <v>1.1902214015565426E-3</v>
      </c>
      <c r="K110" s="19">
        <f t="shared" ca="1" si="146"/>
        <v>0.99999929168625679</v>
      </c>
      <c r="L110" s="19">
        <f t="shared" ca="1" si="147"/>
        <v>1.1902216825733474E-3</v>
      </c>
      <c r="M110" s="19">
        <f t="shared" ca="1" si="148"/>
        <v>-0.81843971311575536</v>
      </c>
      <c r="N110" s="19">
        <f t="shared" ca="1" si="149"/>
        <v>1.8184397131157555</v>
      </c>
      <c r="O110" s="19">
        <f t="shared" ca="1" si="150"/>
        <v>0.66481922320331666</v>
      </c>
      <c r="P110" s="72">
        <f t="shared" ca="1" si="198"/>
        <v>1.5223616911956472E-3</v>
      </c>
      <c r="Q110" s="72">
        <f t="shared" ca="1" si="199"/>
        <v>-1.404383614718449E-3</v>
      </c>
      <c r="R110" s="72">
        <f t="shared" ca="1" si="151"/>
        <v>-3.2643865575082264E-6</v>
      </c>
      <c r="S110" s="19">
        <f t="shared" ca="1" si="152"/>
        <v>1.1928932167247436E-3</v>
      </c>
      <c r="T110" s="19">
        <f t="shared" ca="1" si="153"/>
        <v>0.99999928850263364</v>
      </c>
      <c r="U110" s="19">
        <f t="shared" ca="1" si="154"/>
        <v>1.1928934996382847E-3</v>
      </c>
      <c r="V110" s="19">
        <f t="shared" ca="1" si="155"/>
        <v>-0.81850915357096354</v>
      </c>
      <c r="W110" s="19">
        <f t="shared" ca="1" si="156"/>
        <v>1.8185091535709637</v>
      </c>
      <c r="X110" s="19">
        <f t="shared" ca="1" si="157"/>
        <v>0.66483201899652933</v>
      </c>
      <c r="Y110" s="72">
        <f t="shared" ca="1" si="200"/>
        <v>1.5224195592058079E-3</v>
      </c>
      <c r="Z110" s="72">
        <f t="shared" ca="1" si="201"/>
        <v>-1.4043912202223177E-3</v>
      </c>
      <c r="AA110" s="72">
        <f t="shared" ca="1" si="158"/>
        <v>-7.6055038686177745E-9</v>
      </c>
      <c r="AB110" s="19">
        <f t="shared" ca="1" si="159"/>
        <v>1.1928994418954687E-3</v>
      </c>
      <c r="AC110" s="19">
        <f t="shared" ca="1" si="160"/>
        <v>0.99999928849520758</v>
      </c>
      <c r="AD110" s="19">
        <f t="shared" ca="1" si="161"/>
        <v>1.1928997248134392E-3</v>
      </c>
      <c r="AE110" s="19">
        <f t="shared" ca="1" si="162"/>
        <v>-0.81850931481161093</v>
      </c>
      <c r="AF110" s="19">
        <f t="shared" ca="1" si="163"/>
        <v>1.8185093148116109</v>
      </c>
      <c r="AG110" s="19">
        <f t="shared" ca="1" si="164"/>
        <v>0.6648320487071735</v>
      </c>
      <c r="AH110" s="72">
        <f t="shared" ca="1" si="202"/>
        <v>1.522419693575229E-3</v>
      </c>
      <c r="AI110" s="72">
        <f t="shared" ca="1" si="203"/>
        <v>-1.4043912379419375E-3</v>
      </c>
      <c r="AJ110" s="72">
        <f t="shared" ca="1" si="165"/>
        <v>-1.7719619825259936E-11</v>
      </c>
      <c r="AK110" s="19">
        <f t="shared" ca="1" si="166"/>
        <v>1.1928994563991291E-3</v>
      </c>
      <c r="AL110" s="19">
        <f t="shared" ca="1" si="167"/>
        <v>0.99999928849519026</v>
      </c>
      <c r="AM110" s="19">
        <f t="shared" ca="1" si="168"/>
        <v>1.19289973931711E-3</v>
      </c>
      <c r="AN110" s="19">
        <f t="shared" ca="1" si="169"/>
        <v>-0.81850931518727532</v>
      </c>
      <c r="AO110" s="19">
        <f t="shared" ca="1" si="170"/>
        <v>0.33004250095165755</v>
      </c>
      <c r="AP110" s="19">
        <f t="shared" ca="1" si="171"/>
        <v>0.66995749904834245</v>
      </c>
      <c r="AQ110" s="72">
        <f t="shared" ca="1" si="204"/>
        <v>2.7734044096575452E-4</v>
      </c>
      <c r="AR110" s="72">
        <f t="shared" ca="1" si="205"/>
        <v>-1.4043926112439367E-3</v>
      </c>
      <c r="AS110" s="72">
        <f t="shared" ca="1" si="172"/>
        <v>-1.373301999245749E-9</v>
      </c>
      <c r="AT110" s="19">
        <f t="shared" ca="1" si="173"/>
        <v>1.1929005804588221E-3</v>
      </c>
      <c r="AU110" s="19">
        <f t="shared" ca="1" si="174"/>
        <v>0.99999928849384956</v>
      </c>
      <c r="AV110" s="19">
        <f t="shared" ca="1" si="175"/>
        <v>1.1929008633776025E-3</v>
      </c>
      <c r="AW110" s="19">
        <f t="shared" ca="1" si="176"/>
        <v>-0.81850934430172884</v>
      </c>
      <c r="AX110" s="19">
        <f t="shared" ca="1" si="177"/>
        <v>1.8185093443017288</v>
      </c>
      <c r="AY110" s="19">
        <f t="shared" ca="1" si="178"/>
        <v>0.66483205414110302</v>
      </c>
      <c r="AZ110" s="72">
        <f t="shared" ca="1" si="206"/>
        <v>1.5224197181507324E-3</v>
      </c>
      <c r="BA110" s="72">
        <f t="shared" ca="1" si="207"/>
        <v>-1.4043912411827978E-3</v>
      </c>
      <c r="BB110" s="72">
        <f t="shared" ca="1" si="179"/>
        <v>1.3700611389746292E-9</v>
      </c>
      <c r="BC110" s="19">
        <f t="shared" ca="1" si="180"/>
        <v>1.1928994590518045E-3</v>
      </c>
      <c r="BD110" s="19">
        <f t="shared" ca="1" si="181"/>
        <v>0.99999928849518716</v>
      </c>
      <c r="BE110" s="19">
        <f t="shared" ca="1" si="182"/>
        <v>1.1928997419697871E-3</v>
      </c>
      <c r="BF110" s="19">
        <f t="shared" ca="1" si="183"/>
        <v>-0.81850931525598081</v>
      </c>
      <c r="BG110" s="19">
        <f t="shared" ca="1" si="184"/>
        <v>1.8185093152559808</v>
      </c>
      <c r="BH110" s="19">
        <f t="shared" ca="1" si="185"/>
        <v>0.66483204878905422</v>
      </c>
      <c r="BI110" s="72">
        <f t="shared" ca="1" si="208"/>
        <v>1.5224196939455433E-3</v>
      </c>
      <c r="BJ110" s="72">
        <f t="shared" ca="1" si="209"/>
        <v>-1.4043912379907721E-3</v>
      </c>
      <c r="BK110" s="72">
        <f t="shared" ca="1" si="186"/>
        <v>3.1920256368667133E-12</v>
      </c>
      <c r="BL110" s="72">
        <f t="shared" ca="1" si="210"/>
        <v>1.2255837605966676E-2</v>
      </c>
      <c r="BM110" s="72">
        <f t="shared" ca="1" si="187"/>
        <v>1.0030569542300745</v>
      </c>
      <c r="BN110" s="72">
        <f t="shared" ca="1" si="188"/>
        <v>3.0453157049366371E-3</v>
      </c>
      <c r="BO110" s="72">
        <f t="shared" ca="1" si="189"/>
        <v>2.4148479896146965E-6</v>
      </c>
      <c r="BP110" s="72">
        <f t="shared" ca="1" si="211"/>
        <v>7590.7514655312198</v>
      </c>
      <c r="BQ110" s="72">
        <f t="shared" ca="1" si="190"/>
        <v>-1.37763406102159</v>
      </c>
      <c r="BR110" s="72">
        <f t="shared" ca="1" si="191"/>
        <v>1.7631833069635638</v>
      </c>
      <c r="BS110" s="72">
        <f t="shared" ca="1" si="192"/>
        <v>4.9047759605533567</v>
      </c>
      <c r="BT110" s="72">
        <f t="shared" ca="1" si="193"/>
        <v>281.06738258999479</v>
      </c>
      <c r="BU110" s="72">
        <f t="shared" ca="1" si="194"/>
        <v>101.0229619969317</v>
      </c>
      <c r="BV110" s="72">
        <f t="shared" ca="1" si="195"/>
        <v>281.02296199693171</v>
      </c>
    </row>
    <row r="111" spans="1:74">
      <c r="A111" s="13">
        <f ca="1">'MGRS to'!AO111</f>
        <v>33.575040170185723</v>
      </c>
      <c r="B111" s="13">
        <f ca="1">'MGRS to'!AP111</f>
        <v>-7.6175538418574709</v>
      </c>
      <c r="C111" s="19">
        <f t="shared" ca="1" si="88"/>
        <v>0.58599499745909811</v>
      </c>
      <c r="D111" s="19">
        <f t="shared" ca="1" si="88"/>
        <v>-0.1329513954883563</v>
      </c>
      <c r="E111" s="19">
        <f t="shared" ca="1" si="196"/>
        <v>0.58492718685458922</v>
      </c>
      <c r="F111" s="19">
        <f t="shared" ca="1" si="197"/>
        <v>0.58444856322126737</v>
      </c>
      <c r="G111" s="19">
        <f t="shared" ca="1" si="142"/>
        <v>2.5118225513981463E-4</v>
      </c>
      <c r="H111" s="19">
        <f t="shared" ca="1" si="143"/>
        <v>2.5118225513981463E-4</v>
      </c>
      <c r="I111" s="19">
        <f t="shared" ca="1" si="144"/>
        <v>0</v>
      </c>
      <c r="J111" s="19">
        <f t="shared" ca="1" si="145"/>
        <v>5.224488256276201E-4</v>
      </c>
      <c r="K111" s="19">
        <f t="shared" ca="1" si="146"/>
        <v>0.99999986352360293</v>
      </c>
      <c r="L111" s="19">
        <f t="shared" ca="1" si="147"/>
        <v>5.2244884939493255E-4</v>
      </c>
      <c r="M111" s="19">
        <f t="shared" ca="1" si="148"/>
        <v>0.33431576503316557</v>
      </c>
      <c r="N111" s="19">
        <f t="shared" ca="1" si="149"/>
        <v>0.66568423496683438</v>
      </c>
      <c r="O111" s="19">
        <f t="shared" ca="1" si="150"/>
        <v>8.4740846240309642E-2</v>
      </c>
      <c r="P111" s="72">
        <f t="shared" ca="1" si="198"/>
        <v>5.5891507683287394E-4</v>
      </c>
      <c r="Q111" s="72">
        <f t="shared" ca="1" si="199"/>
        <v>2.5176756699112036E-4</v>
      </c>
      <c r="R111" s="72">
        <f t="shared" ca="1" si="151"/>
        <v>5.8531185130573319E-7</v>
      </c>
      <c r="S111" s="19">
        <f t="shared" ca="1" si="152"/>
        <v>5.226446958518545E-4</v>
      </c>
      <c r="T111" s="19">
        <f t="shared" ca="1" si="153"/>
        <v>0.99999986342125147</v>
      </c>
      <c r="U111" s="19">
        <f t="shared" ca="1" si="154"/>
        <v>5.2264471964590868E-4</v>
      </c>
      <c r="V111" s="19">
        <f t="shared" ca="1" si="155"/>
        <v>0.33496921425115306</v>
      </c>
      <c r="W111" s="19">
        <f t="shared" ca="1" si="156"/>
        <v>0.66503078574884689</v>
      </c>
      <c r="X111" s="19">
        <f t="shared" ca="1" si="157"/>
        <v>8.3841526434395353E-2</v>
      </c>
      <c r="Y111" s="72">
        <f t="shared" ca="1" si="200"/>
        <v>5.5836735034991535E-4</v>
      </c>
      <c r="Z111" s="72">
        <f t="shared" ca="1" si="201"/>
        <v>2.5176893090067835E-4</v>
      </c>
      <c r="AA111" s="72">
        <f t="shared" ca="1" si="158"/>
        <v>1.3639095579939114E-9</v>
      </c>
      <c r="AB111" s="19">
        <f t="shared" ca="1" si="159"/>
        <v>5.2264515272057259E-4</v>
      </c>
      <c r="AC111" s="19">
        <f t="shared" ca="1" si="160"/>
        <v>0.99999986342101277</v>
      </c>
      <c r="AD111" s="19">
        <f t="shared" ca="1" si="161"/>
        <v>5.2264517651468923E-4</v>
      </c>
      <c r="AE111" s="19">
        <f t="shared" ca="1" si="162"/>
        <v>0.33497073607803296</v>
      </c>
      <c r="AF111" s="19">
        <f t="shared" ca="1" si="163"/>
        <v>0.66502926392196704</v>
      </c>
      <c r="AG111" s="19">
        <f t="shared" ca="1" si="164"/>
        <v>8.3839429933357246E-2</v>
      </c>
      <c r="AH111" s="72">
        <f t="shared" ca="1" si="202"/>
        <v>5.5836607474006779E-4</v>
      </c>
      <c r="AI111" s="72">
        <f t="shared" ca="1" si="203"/>
        <v>2.5176893407889738E-4</v>
      </c>
      <c r="AJ111" s="72">
        <f t="shared" ca="1" si="165"/>
        <v>3.1782190269315225E-12</v>
      </c>
      <c r="AK111" s="19">
        <f t="shared" ca="1" si="166"/>
        <v>5.2264515378516437E-4</v>
      </c>
      <c r="AL111" s="19">
        <f t="shared" ca="1" si="167"/>
        <v>0.9999998634210121</v>
      </c>
      <c r="AM111" s="19">
        <f t="shared" ca="1" si="168"/>
        <v>5.2264517757928111E-4</v>
      </c>
      <c r="AN111" s="19">
        <f t="shared" ca="1" si="169"/>
        <v>0.3349707396242424</v>
      </c>
      <c r="AO111" s="19">
        <f t="shared" ca="1" si="170"/>
        <v>0.88779460359558804</v>
      </c>
      <c r="AP111" s="19">
        <f t="shared" ca="1" si="171"/>
        <v>0.11220539640441196</v>
      </c>
      <c r="AQ111" s="72">
        <f t="shared" ca="1" si="204"/>
        <v>7.4498551814282854E-4</v>
      </c>
      <c r="AR111" s="72">
        <f t="shared" ca="1" si="205"/>
        <v>2.5176884601118394E-4</v>
      </c>
      <c r="AS111" s="72">
        <f t="shared" ca="1" si="172"/>
        <v>-8.8067713440841827E-11</v>
      </c>
      <c r="AT111" s="19">
        <f t="shared" ca="1" si="173"/>
        <v>5.2264512428506897E-4</v>
      </c>
      <c r="AU111" s="19">
        <f t="shared" ca="1" si="174"/>
        <v>0.99999986342102765</v>
      </c>
      <c r="AV111" s="19">
        <f t="shared" ca="1" si="175"/>
        <v>5.2264514807918159E-4</v>
      </c>
      <c r="AW111" s="19">
        <f t="shared" ca="1" si="176"/>
        <v>0.33497064135991672</v>
      </c>
      <c r="AX111" s="19">
        <f t="shared" ca="1" si="177"/>
        <v>0.66502935864008328</v>
      </c>
      <c r="AY111" s="19">
        <f t="shared" ca="1" si="178"/>
        <v>8.3839560419326387E-2</v>
      </c>
      <c r="AZ111" s="72">
        <f t="shared" ca="1" si="206"/>
        <v>5.583661541336991E-4</v>
      </c>
      <c r="BA111" s="72">
        <f t="shared" ca="1" si="207"/>
        <v>2.5176893388108561E-4</v>
      </c>
      <c r="BB111" s="72">
        <f t="shared" ca="1" si="179"/>
        <v>8.7869901676043694E-11</v>
      </c>
      <c r="BC111" s="19">
        <f t="shared" ca="1" si="180"/>
        <v>5.2264515371888221E-4</v>
      </c>
      <c r="BD111" s="19">
        <f t="shared" ca="1" si="181"/>
        <v>0.9999998634210121</v>
      </c>
      <c r="BE111" s="19">
        <f t="shared" ca="1" si="182"/>
        <v>5.2264517751299895E-4</v>
      </c>
      <c r="BF111" s="19">
        <f t="shared" ca="1" si="183"/>
        <v>0.33497073940354116</v>
      </c>
      <c r="BG111" s="19">
        <f t="shared" ca="1" si="184"/>
        <v>0.66502926059645884</v>
      </c>
      <c r="BH111" s="19">
        <f t="shared" ca="1" si="185"/>
        <v>8.3839425352055907E-2</v>
      </c>
      <c r="BI111" s="72">
        <f t="shared" ca="1" si="208"/>
        <v>5.5836607195259495E-4</v>
      </c>
      <c r="BJ111" s="72">
        <f t="shared" ca="1" si="209"/>
        <v>2.5176893408584245E-4</v>
      </c>
      <c r="BK111" s="72">
        <f t="shared" ca="1" si="186"/>
        <v>2.0475683865442407E-13</v>
      </c>
      <c r="BL111" s="72">
        <f t="shared" ca="1" si="210"/>
        <v>4.4819625353082109E-3</v>
      </c>
      <c r="BM111" s="72">
        <f t="shared" ca="1" si="187"/>
        <v>1.0011195507635404</v>
      </c>
      <c r="BN111" s="72">
        <f t="shared" ca="1" si="188"/>
        <v>1.1179861231199182E-3</v>
      </c>
      <c r="BO111" s="72">
        <f t="shared" ca="1" si="189"/>
        <v>4.8827177588217429E-8</v>
      </c>
      <c r="BP111" s="72">
        <f t="shared" ca="1" si="211"/>
        <v>3325.7347244667385</v>
      </c>
      <c r="BQ111" s="72">
        <f t="shared" ca="1" si="190"/>
        <v>2.7298652205256704</v>
      </c>
      <c r="BR111" s="72">
        <f t="shared" ca="1" si="191"/>
        <v>-0.41158847193243758</v>
      </c>
      <c r="BS111" s="72">
        <f t="shared" ca="1" si="192"/>
        <v>2.7300041816573555</v>
      </c>
      <c r="BT111" s="72">
        <f t="shared" ca="1" si="193"/>
        <v>156.40975577567065</v>
      </c>
      <c r="BU111" s="72">
        <f t="shared" ca="1" si="194"/>
        <v>-23.582282337967417</v>
      </c>
      <c r="BV111" s="72">
        <f t="shared" ca="1" si="195"/>
        <v>156.4177176620326</v>
      </c>
    </row>
    <row r="112" spans="1:74">
      <c r="A112" s="13">
        <f ca="1">'MGRS to'!AO112</f>
        <v>33.575799293306126</v>
      </c>
      <c r="B112" s="13">
        <f ca="1">'MGRS to'!AP112</f>
        <v>-7.6720483051796347</v>
      </c>
      <c r="C112" s="19">
        <f t="shared" ca="1" si="88"/>
        <v>0.58600824665697715</v>
      </c>
      <c r="D112" s="19">
        <f t="shared" ca="1" si="88"/>
        <v>-0.13390250329743536</v>
      </c>
      <c r="E112" s="19">
        <f t="shared" ca="1" si="196"/>
        <v>0.58444856322126737</v>
      </c>
      <c r="F112" s="19">
        <f t="shared" ca="1" si="197"/>
        <v>0.58446179508874307</v>
      </c>
      <c r="G112" s="19">
        <f t="shared" ca="1" si="142"/>
        <v>-9.5110780907906034E-4</v>
      </c>
      <c r="H112" s="19">
        <f t="shared" ca="1" si="143"/>
        <v>-9.5110780907906034E-4</v>
      </c>
      <c r="I112" s="19">
        <f t="shared" ca="1" si="144"/>
        <v>0</v>
      </c>
      <c r="J112" s="19">
        <f t="shared" ca="1" si="145"/>
        <v>7.9334635775511655E-4</v>
      </c>
      <c r="K112" s="19">
        <f t="shared" ca="1" si="146"/>
        <v>0.99999968530072891</v>
      </c>
      <c r="L112" s="19">
        <f t="shared" ca="1" si="147"/>
        <v>7.9334644097696708E-4</v>
      </c>
      <c r="M112" s="19">
        <f t="shared" ca="1" si="148"/>
        <v>-0.83389677474526303</v>
      </c>
      <c r="N112" s="19">
        <f t="shared" ca="1" si="149"/>
        <v>1.833896774745263</v>
      </c>
      <c r="O112" s="19">
        <f t="shared" ca="1" si="150"/>
        <v>0.66800430389918053</v>
      </c>
      <c r="P112" s="72">
        <f t="shared" ca="1" si="198"/>
        <v>1.5352422891790742E-3</v>
      </c>
      <c r="Q112" s="72">
        <f t="shared" ca="1" si="199"/>
        <v>-9.5332479250790345E-4</v>
      </c>
      <c r="R112" s="72">
        <f t="shared" ca="1" si="151"/>
        <v>-2.2169834288431143E-6</v>
      </c>
      <c r="S112" s="19">
        <f t="shared" ca="1" si="152"/>
        <v>7.9519509310076674E-4</v>
      </c>
      <c r="T112" s="19">
        <f t="shared" ca="1" si="153"/>
        <v>0.99999968383233195</v>
      </c>
      <c r="U112" s="19">
        <f t="shared" ca="1" si="154"/>
        <v>7.9519517690577004E-4</v>
      </c>
      <c r="V112" s="19">
        <f t="shared" ca="1" si="155"/>
        <v>-0.83389731343353268</v>
      </c>
      <c r="W112" s="19">
        <f t="shared" ca="1" si="156"/>
        <v>1.8338973134335328</v>
      </c>
      <c r="X112" s="19">
        <f t="shared" ca="1" si="157"/>
        <v>0.66800439995097527</v>
      </c>
      <c r="Y112" s="72">
        <f t="shared" ca="1" si="200"/>
        <v>1.5352427380584226E-3</v>
      </c>
      <c r="Z112" s="72">
        <f t="shared" ca="1" si="201"/>
        <v>-9.5332996018187188E-4</v>
      </c>
      <c r="AA112" s="72">
        <f t="shared" ca="1" si="158"/>
        <v>-5.1676739684300421E-9</v>
      </c>
      <c r="AB112" s="19">
        <f t="shared" ca="1" si="159"/>
        <v>7.9519940240884671E-4</v>
      </c>
      <c r="AC112" s="19">
        <f t="shared" ca="1" si="160"/>
        <v>0.99999968382890514</v>
      </c>
      <c r="AD112" s="19">
        <f t="shared" ca="1" si="161"/>
        <v>7.9519948621521253E-4</v>
      </c>
      <c r="AE112" s="19">
        <f t="shared" ca="1" si="162"/>
        <v>-0.83389731468479833</v>
      </c>
      <c r="AF112" s="19">
        <f t="shared" ca="1" si="163"/>
        <v>1.8338973146847983</v>
      </c>
      <c r="AG112" s="19">
        <f t="shared" ca="1" si="164"/>
        <v>0.66800440017406837</v>
      </c>
      <c r="AH112" s="72">
        <f t="shared" ca="1" si="202"/>
        <v>1.5352427391010798E-3</v>
      </c>
      <c r="AI112" s="72">
        <f t="shared" ca="1" si="203"/>
        <v>-9.5332997222745321E-4</v>
      </c>
      <c r="AJ112" s="72">
        <f t="shared" ca="1" si="165"/>
        <v>-1.2045581329264698E-11</v>
      </c>
      <c r="AK112" s="19">
        <f t="shared" ca="1" si="166"/>
        <v>7.9519941245362129E-4</v>
      </c>
      <c r="AL112" s="19">
        <f t="shared" ca="1" si="167"/>
        <v>0.99999968382889715</v>
      </c>
      <c r="AM112" s="19">
        <f t="shared" ca="1" si="168"/>
        <v>7.9519949625999036E-4</v>
      </c>
      <c r="AN112" s="19">
        <f t="shared" ca="1" si="169"/>
        <v>-0.83389731468771511</v>
      </c>
      <c r="AO112" s="19">
        <f t="shared" ca="1" si="170"/>
        <v>0.3046152685566178</v>
      </c>
      <c r="AP112" s="19">
        <f t="shared" ca="1" si="171"/>
        <v>0.6953847314433822</v>
      </c>
      <c r="AQ112" s="72">
        <f t="shared" ca="1" si="204"/>
        <v>2.5598982196623198E-4</v>
      </c>
      <c r="AR112" s="72">
        <f t="shared" ca="1" si="205"/>
        <v>-9.5333093378587128E-4</v>
      </c>
      <c r="AS112" s="72">
        <f t="shared" ca="1" si="172"/>
        <v>-9.6155841806683934E-10</v>
      </c>
      <c r="AT112" s="19">
        <f t="shared" ca="1" si="173"/>
        <v>7.9520021429435085E-4</v>
      </c>
      <c r="AU112" s="19">
        <f t="shared" ca="1" si="174"/>
        <v>0.99999968382825966</v>
      </c>
      <c r="AV112" s="19">
        <f t="shared" ca="1" si="175"/>
        <v>7.952002981009733E-4</v>
      </c>
      <c r="AW112" s="19">
        <f t="shared" ca="1" si="176"/>
        <v>-0.83389731492053787</v>
      </c>
      <c r="AX112" s="19">
        <f t="shared" ca="1" si="177"/>
        <v>1.833897314920538</v>
      </c>
      <c r="AY112" s="19">
        <f t="shared" ca="1" si="178"/>
        <v>0.66800440021609941</v>
      </c>
      <c r="AZ112" s="72">
        <f t="shared" ca="1" si="206"/>
        <v>1.5352427392975175E-3</v>
      </c>
      <c r="BA112" s="72">
        <f t="shared" ca="1" si="207"/>
        <v>-9.5332997449687387E-4</v>
      </c>
      <c r="BB112" s="72">
        <f t="shared" ca="1" si="179"/>
        <v>9.5928899741283546E-10</v>
      </c>
      <c r="BC112" s="19">
        <f t="shared" ca="1" si="180"/>
        <v>7.9519941434608448E-4</v>
      </c>
      <c r="BD112" s="19">
        <f t="shared" ca="1" si="181"/>
        <v>0.99999968382889581</v>
      </c>
      <c r="BE112" s="19">
        <f t="shared" ca="1" si="182"/>
        <v>7.9519949815245398E-4</v>
      </c>
      <c r="BF112" s="19">
        <f t="shared" ca="1" si="183"/>
        <v>-0.83389731468826456</v>
      </c>
      <c r="BG112" s="19">
        <f t="shared" ca="1" si="184"/>
        <v>1.8338973146882647</v>
      </c>
      <c r="BH112" s="19">
        <f t="shared" ca="1" si="185"/>
        <v>0.66800440017468654</v>
      </c>
      <c r="BI112" s="72">
        <f t="shared" ca="1" si="208"/>
        <v>1.5352427391039684E-3</v>
      </c>
      <c r="BJ112" s="72">
        <f t="shared" ca="1" si="209"/>
        <v>-9.5332997226082073E-4</v>
      </c>
      <c r="BK112" s="72">
        <f t="shared" ca="1" si="186"/>
        <v>2.2360531395232419E-12</v>
      </c>
      <c r="BL112" s="72">
        <f t="shared" ca="1" si="210"/>
        <v>1.2359544978010704E-2</v>
      </c>
      <c r="BM112" s="72">
        <f t="shared" ca="1" si="187"/>
        <v>1.0030827623229672</v>
      </c>
      <c r="BN112" s="72">
        <f t="shared" ca="1" si="188"/>
        <v>3.0709268186638293E-3</v>
      </c>
      <c r="BO112" s="72">
        <f t="shared" ca="1" si="189"/>
        <v>1.6310622629929067E-6</v>
      </c>
      <c r="BP112" s="72">
        <f t="shared" ca="1" si="211"/>
        <v>5060.0690413535312</v>
      </c>
      <c r="BQ112" s="72">
        <f t="shared" ca="1" si="190"/>
        <v>-1.5538150461518418</v>
      </c>
      <c r="BR112" s="72">
        <f t="shared" ca="1" si="191"/>
        <v>1.5872516122929761</v>
      </c>
      <c r="BS112" s="72">
        <f t="shared" ca="1" si="192"/>
        <v>4.7288442658827687</v>
      </c>
      <c r="BT112" s="72">
        <f t="shared" ca="1" si="193"/>
        <v>270.97295571157423</v>
      </c>
      <c r="BU112" s="72">
        <f t="shared" ca="1" si="194"/>
        <v>90.94281840972279</v>
      </c>
      <c r="BV112" s="72">
        <f t="shared" ca="1" si="195"/>
        <v>270.9428184097228</v>
      </c>
    </row>
    <row r="113" spans="1:74">
      <c r="A113" s="13">
        <f ca="1">'MGRS to'!AO113</f>
        <v>33.583379057633287</v>
      </c>
      <c r="B113" s="13">
        <f ca="1">'MGRS to'!AP113</f>
        <v>-7.6261702232265645</v>
      </c>
      <c r="C113" s="19">
        <f t="shared" ca="1" si="88"/>
        <v>0.58614053850101133</v>
      </c>
      <c r="D113" s="19">
        <f t="shared" ca="1" si="88"/>
        <v>-0.1331017797128545</v>
      </c>
      <c r="E113" s="19">
        <f t="shared" ca="1" si="196"/>
        <v>0.58446179508874307</v>
      </c>
      <c r="F113" s="19">
        <f t="shared" ca="1" si="197"/>
        <v>0.58459391394996241</v>
      </c>
      <c r="G113" s="19">
        <f t="shared" ca="1" si="142"/>
        <v>8.0072358458085913E-4</v>
      </c>
      <c r="H113" s="19">
        <f t="shared" ca="1" si="143"/>
        <v>8.0072358458085913E-4</v>
      </c>
      <c r="I113" s="19">
        <f t="shared" ca="1" si="144"/>
        <v>0</v>
      </c>
      <c r="J113" s="19">
        <f t="shared" ca="1" si="145"/>
        <v>6.8072579186673524E-4</v>
      </c>
      <c r="K113" s="19">
        <f t="shared" ca="1" si="146"/>
        <v>0.99999976830617121</v>
      </c>
      <c r="L113" s="19">
        <f t="shared" ca="1" si="147"/>
        <v>6.807258444400619E-4</v>
      </c>
      <c r="M113" s="19">
        <f t="shared" ca="1" si="148"/>
        <v>0.81811441697932652</v>
      </c>
      <c r="N113" s="19">
        <f t="shared" ca="1" si="149"/>
        <v>0.18188558302067348</v>
      </c>
      <c r="O113" s="19">
        <f t="shared" ca="1" si="150"/>
        <v>-2.3481436879197757</v>
      </c>
      <c r="P113" s="72">
        <f t="shared" ca="1" si="198"/>
        <v>1.5289841062661623E-4</v>
      </c>
      <c r="Q113" s="72">
        <f t="shared" ca="1" si="199"/>
        <v>8.0258984780049163E-4</v>
      </c>
      <c r="R113" s="72">
        <f t="shared" ca="1" si="151"/>
        <v>1.866263219632504E-6</v>
      </c>
      <c r="S113" s="19">
        <f t="shared" ca="1" si="152"/>
        <v>6.8225267523225829E-4</v>
      </c>
      <c r="T113" s="19">
        <f t="shared" ca="1" si="153"/>
        <v>0.99999976726561646</v>
      </c>
      <c r="U113" s="19">
        <f t="shared" ca="1" si="154"/>
        <v>6.8225272816014855E-4</v>
      </c>
      <c r="V113" s="19">
        <f t="shared" ca="1" si="155"/>
        <v>0.81818600323484336</v>
      </c>
      <c r="W113" s="19">
        <f t="shared" ca="1" si="156"/>
        <v>0.18181399676515664</v>
      </c>
      <c r="X113" s="19">
        <f t="shared" ca="1" si="157"/>
        <v>-2.3494619650954407</v>
      </c>
      <c r="Y113" s="72">
        <f t="shared" ca="1" si="200"/>
        <v>1.5283826053221061E-4</v>
      </c>
      <c r="Z113" s="72">
        <f t="shared" ca="1" si="201"/>
        <v>8.0259419753884456E-4</v>
      </c>
      <c r="AA113" s="72">
        <f t="shared" ca="1" si="158"/>
        <v>4.3497383529246536E-9</v>
      </c>
      <c r="AB113" s="19">
        <f t="shared" ca="1" si="159"/>
        <v>6.8225623412682991E-4</v>
      </c>
      <c r="AC113" s="19">
        <f t="shared" ca="1" si="160"/>
        <v>0.9999997672631884</v>
      </c>
      <c r="AD113" s="19">
        <f t="shared" ca="1" si="161"/>
        <v>6.8225628705554839E-4</v>
      </c>
      <c r="AE113" s="19">
        <f t="shared" ca="1" si="162"/>
        <v>0.81818616952120293</v>
      </c>
      <c r="AF113" s="19">
        <f t="shared" ca="1" si="163"/>
        <v>0.18181383047879707</v>
      </c>
      <c r="AG113" s="19">
        <f t="shared" ca="1" si="164"/>
        <v>-2.3494650285050724</v>
      </c>
      <c r="AH113" s="72">
        <f t="shared" ca="1" si="202"/>
        <v>1.5283812081066833E-4</v>
      </c>
      <c r="AI113" s="72">
        <f t="shared" ca="1" si="203"/>
        <v>8.0259420767686985E-4</v>
      </c>
      <c r="AJ113" s="72">
        <f t="shared" ca="1" si="165"/>
        <v>1.0138025293392194E-11</v>
      </c>
      <c r="AK113" s="19">
        <f t="shared" ca="1" si="166"/>
        <v>6.8225624242161523E-4</v>
      </c>
      <c r="AL113" s="19">
        <f t="shared" ca="1" si="167"/>
        <v>0.99999976726318285</v>
      </c>
      <c r="AM113" s="19">
        <f t="shared" ca="1" si="168"/>
        <v>6.8225629535033556E-4</v>
      </c>
      <c r="AN113" s="19">
        <f t="shared" ca="1" si="169"/>
        <v>0.81818616990877269</v>
      </c>
      <c r="AO113" s="19">
        <f t="shared" ca="1" si="170"/>
        <v>0.3305713913700129</v>
      </c>
      <c r="AP113" s="19">
        <f t="shared" ca="1" si="171"/>
        <v>0.6694286086299871</v>
      </c>
      <c r="AQ113" s="72">
        <f t="shared" ca="1" si="204"/>
        <v>2.7778450825157233E-4</v>
      </c>
      <c r="AR113" s="72">
        <f t="shared" ca="1" si="205"/>
        <v>8.0259499404727245E-4</v>
      </c>
      <c r="AS113" s="72">
        <f t="shared" ca="1" si="172"/>
        <v>7.8637040260530477E-10</v>
      </c>
      <c r="AT113" s="19">
        <f t="shared" ca="1" si="173"/>
        <v>6.822568858188715E-4</v>
      </c>
      <c r="AU113" s="19">
        <f t="shared" ca="1" si="174"/>
        <v>0.99999976726274387</v>
      </c>
      <c r="AV113" s="19">
        <f t="shared" ca="1" si="175"/>
        <v>6.8225693874774155E-4</v>
      </c>
      <c r="AW113" s="19">
        <f t="shared" ca="1" si="176"/>
        <v>0.81818619997067887</v>
      </c>
      <c r="AX113" s="19">
        <f t="shared" ca="1" si="177"/>
        <v>0.18181380002932113</v>
      </c>
      <c r="AY113" s="19">
        <f t="shared" ca="1" si="178"/>
        <v>-2.3494655894609981</v>
      </c>
      <c r="AZ113" s="72">
        <f t="shared" ca="1" si="206"/>
        <v>1.5283809522560079E-4</v>
      </c>
      <c r="BA113" s="72">
        <f t="shared" ca="1" si="207"/>
        <v>8.0259420953330846E-4</v>
      </c>
      <c r="BB113" s="72">
        <f t="shared" ca="1" si="179"/>
        <v>-7.8451396399135953E-10</v>
      </c>
      <c r="BC113" s="19">
        <f t="shared" ca="1" si="180"/>
        <v>6.822562439405235E-4</v>
      </c>
      <c r="BD113" s="19">
        <f t="shared" ca="1" si="181"/>
        <v>0.99999976726318174</v>
      </c>
      <c r="BE113" s="19">
        <f t="shared" ca="1" si="182"/>
        <v>6.8225629686924426E-4</v>
      </c>
      <c r="BF113" s="19">
        <f t="shared" ca="1" si="183"/>
        <v>0.81818616997974658</v>
      </c>
      <c r="BG113" s="19">
        <f t="shared" ca="1" si="184"/>
        <v>0.18181383002025342</v>
      </c>
      <c r="BH113" s="19">
        <f t="shared" ca="1" si="185"/>
        <v>-2.3494650369525982</v>
      </c>
      <c r="BI113" s="72">
        <f t="shared" ca="1" si="208"/>
        <v>1.528381204253786E-4</v>
      </c>
      <c r="BJ113" s="72">
        <f t="shared" ca="1" si="209"/>
        <v>8.0259420770482557E-4</v>
      </c>
      <c r="BK113" s="72">
        <f t="shared" ca="1" si="186"/>
        <v>-1.828482894608574E-12</v>
      </c>
      <c r="BL113" s="72">
        <f t="shared" ca="1" si="210"/>
        <v>1.2253337151222638E-3</v>
      </c>
      <c r="BM113" s="72">
        <f t="shared" ca="1" si="187"/>
        <v>1.0003062630845623</v>
      </c>
      <c r="BN113" s="72">
        <f t="shared" ca="1" si="188"/>
        <v>3.0614588128993054E-4</v>
      </c>
      <c r="BO113" s="72">
        <f t="shared" ca="1" si="189"/>
        <v>-4.905722281637561E-7</v>
      </c>
      <c r="BP113" s="72">
        <f t="shared" ca="1" si="211"/>
        <v>4341.3819381179692</v>
      </c>
      <c r="BQ113" s="72">
        <f t="shared" ca="1" si="190"/>
        <v>1.3748052406242972</v>
      </c>
      <c r="BR113" s="72">
        <f t="shared" ca="1" si="191"/>
        <v>-1.7663445368991246</v>
      </c>
      <c r="BS113" s="72">
        <f t="shared" ca="1" si="192"/>
        <v>1.3752481166906685</v>
      </c>
      <c r="BT113" s="72">
        <f t="shared" ca="1" si="193"/>
        <v>78.770537940239819</v>
      </c>
      <c r="BU113" s="72">
        <f t="shared" ca="1" si="194"/>
        <v>-101.20408713030974</v>
      </c>
      <c r="BV113" s="72">
        <f t="shared" ca="1" si="195"/>
        <v>78.795912869690255</v>
      </c>
    </row>
    <row r="114" spans="1:74">
      <c r="A114" s="13">
        <f ca="1">'MGRS to'!AO114</f>
        <v>33.590392828315693</v>
      </c>
      <c r="B114" s="13">
        <f ca="1">'MGRS to'!AP114</f>
        <v>-7.6251215287639482</v>
      </c>
      <c r="C114" s="19">
        <f t="shared" ca="1" si="88"/>
        <v>0.58626295189239919</v>
      </c>
      <c r="D114" s="19">
        <f t="shared" ca="1" si="88"/>
        <v>-0.13308347654163441</v>
      </c>
      <c r="E114" s="19">
        <f t="shared" ca="1" si="196"/>
        <v>0.58459391394996241</v>
      </c>
      <c r="F114" s="19">
        <f t="shared" ca="1" si="197"/>
        <v>0.58471616737170695</v>
      </c>
      <c r="G114" s="19">
        <f t="shared" ca="1" si="142"/>
        <v>1.8303171220090952E-5</v>
      </c>
      <c r="H114" s="19">
        <f t="shared" ca="1" si="143"/>
        <v>1.8303171220090952E-5</v>
      </c>
      <c r="I114" s="19">
        <f t="shared" ca="1" si="144"/>
        <v>0</v>
      </c>
      <c r="J114" s="19">
        <f t="shared" ca="1" si="145"/>
        <v>1.2320251649716697E-4</v>
      </c>
      <c r="K114" s="19">
        <f t="shared" ca="1" si="146"/>
        <v>0.99999999241057003</v>
      </c>
      <c r="L114" s="19">
        <f t="shared" ca="1" si="147"/>
        <v>1.2320251680884593E-4</v>
      </c>
      <c r="M114" s="19">
        <f t="shared" ca="1" si="148"/>
        <v>0.10330880466951081</v>
      </c>
      <c r="N114" s="19">
        <f t="shared" ca="1" si="149"/>
        <v>0.89669119533048924</v>
      </c>
      <c r="O114" s="19">
        <f t="shared" ca="1" si="150"/>
        <v>0.3205986987880407</v>
      </c>
      <c r="P114" s="72">
        <f t="shared" ca="1" si="198"/>
        <v>7.5243420513362034E-4</v>
      </c>
      <c r="Q114" s="72">
        <f t="shared" ca="1" si="199"/>
        <v>1.8345823643164842E-5</v>
      </c>
      <c r="R114" s="72">
        <f t="shared" ca="1" si="151"/>
        <v>4.2652423073889572E-8</v>
      </c>
      <c r="S114" s="19">
        <f t="shared" ca="1" si="152"/>
        <v>1.232069279231353E-4</v>
      </c>
      <c r="T114" s="19">
        <f t="shared" ca="1" si="153"/>
        <v>0.99999999241002646</v>
      </c>
      <c r="U114" s="19">
        <f t="shared" ca="1" si="154"/>
        <v>1.2320692823484774E-4</v>
      </c>
      <c r="V114" s="19">
        <f t="shared" ca="1" si="155"/>
        <v>0.10354584064969732</v>
      </c>
      <c r="W114" s="19">
        <f t="shared" ca="1" si="156"/>
        <v>0.8964541593503027</v>
      </c>
      <c r="X114" s="19">
        <f t="shared" ca="1" si="157"/>
        <v>0.32041905485378996</v>
      </c>
      <c r="Y114" s="72">
        <f t="shared" ca="1" si="200"/>
        <v>7.5223575067104255E-4</v>
      </c>
      <c r="Z114" s="72">
        <f t="shared" ca="1" si="201"/>
        <v>1.8345923037363426E-5</v>
      </c>
      <c r="AA114" s="72">
        <f t="shared" ca="1" si="158"/>
        <v>9.9394198583836703E-11</v>
      </c>
      <c r="AB114" s="19">
        <f t="shared" ca="1" si="159"/>
        <v>1.2320693821506721E-4</v>
      </c>
      <c r="AC114" s="19">
        <f t="shared" ca="1" si="160"/>
        <v>0.99999999241002513</v>
      </c>
      <c r="AD114" s="19">
        <f t="shared" ca="1" si="161"/>
        <v>1.2320693852677973E-4</v>
      </c>
      <c r="AE114" s="19">
        <f t="shared" ca="1" si="162"/>
        <v>0.10354639299184026</v>
      </c>
      <c r="AF114" s="19">
        <f t="shared" ca="1" si="163"/>
        <v>0.89645360700815968</v>
      </c>
      <c r="AG114" s="19">
        <f t="shared" ca="1" si="164"/>
        <v>0.32041863613586674</v>
      </c>
      <c r="AH114" s="72">
        <f t="shared" ca="1" si="202"/>
        <v>7.5223528823142188E-4</v>
      </c>
      <c r="AI114" s="72">
        <f t="shared" ca="1" si="203"/>
        <v>1.8345923268984656E-5</v>
      </c>
      <c r="AJ114" s="72">
        <f t="shared" ca="1" si="165"/>
        <v>2.31621230577456E-13</v>
      </c>
      <c r="AK114" s="19">
        <f t="shared" ca="1" si="166"/>
        <v>1.2320693823904879E-4</v>
      </c>
      <c r="AL114" s="19">
        <f t="shared" ca="1" si="167"/>
        <v>0.99999999241002513</v>
      </c>
      <c r="AM114" s="19">
        <f t="shared" ca="1" si="168"/>
        <v>1.2320693855076131E-4</v>
      </c>
      <c r="AN114" s="19">
        <f t="shared" ca="1" si="169"/>
        <v>0.10354639427898103</v>
      </c>
      <c r="AO114" s="19">
        <f t="shared" ca="1" si="170"/>
        <v>0.98927814423182181</v>
      </c>
      <c r="AP114" s="19">
        <f t="shared" ca="1" si="171"/>
        <v>1.072185576817819E-2</v>
      </c>
      <c r="AQ114" s="72">
        <f t="shared" ca="1" si="204"/>
        <v>8.299329855042248E-4</v>
      </c>
      <c r="AR114" s="72">
        <f t="shared" ca="1" si="205"/>
        <v>1.8345910004218899E-5</v>
      </c>
      <c r="AS114" s="72">
        <f t="shared" ca="1" si="172"/>
        <v>-1.3264765757429065E-11</v>
      </c>
      <c r="AT114" s="19">
        <f t="shared" ca="1" si="173"/>
        <v>1.2320693686547653E-4</v>
      </c>
      <c r="AU114" s="19">
        <f t="shared" ca="1" si="174"/>
        <v>0.99999999241002535</v>
      </c>
      <c r="AV114" s="19">
        <f t="shared" ca="1" si="175"/>
        <v>1.2320693717718904E-4</v>
      </c>
      <c r="AW114" s="19">
        <f t="shared" ca="1" si="176"/>
        <v>0.10354632056558052</v>
      </c>
      <c r="AX114" s="19">
        <f t="shared" ca="1" si="177"/>
        <v>0.89645367943441945</v>
      </c>
      <c r="AY114" s="19">
        <f t="shared" ca="1" si="178"/>
        <v>0.32041869104058418</v>
      </c>
      <c r="AZ114" s="72">
        <f t="shared" ca="1" si="206"/>
        <v>7.5223534886914903E-4</v>
      </c>
      <c r="BA114" s="72">
        <f t="shared" ca="1" si="207"/>
        <v>1.8345923238613135E-5</v>
      </c>
      <c r="BB114" s="72">
        <f t="shared" ca="1" si="179"/>
        <v>1.3234394235752322E-11</v>
      </c>
      <c r="BC114" s="19">
        <f t="shared" ca="1" si="180"/>
        <v>1.232069382359042E-4</v>
      </c>
      <c r="BD114" s="19">
        <f t="shared" ca="1" si="181"/>
        <v>0.99999999241002513</v>
      </c>
      <c r="BE114" s="19">
        <f t="shared" ca="1" si="182"/>
        <v>1.2320693854761671E-4</v>
      </c>
      <c r="BF114" s="19">
        <f t="shared" ca="1" si="183"/>
        <v>0.10354639411020365</v>
      </c>
      <c r="BG114" s="19">
        <f t="shared" ca="1" si="184"/>
        <v>0.89645360588979639</v>
      </c>
      <c r="BH114" s="19">
        <f t="shared" ca="1" si="185"/>
        <v>0.32041863528806058</v>
      </c>
      <c r="BI114" s="72">
        <f t="shared" ca="1" si="208"/>
        <v>7.5223528729509025E-4</v>
      </c>
      <c r="BJ114" s="72">
        <f t="shared" ca="1" si="209"/>
        <v>1.8345923269453635E-5</v>
      </c>
      <c r="BK114" s="72">
        <f t="shared" ca="1" si="186"/>
        <v>3.0840500102715177E-14</v>
      </c>
      <c r="BL114" s="72">
        <f t="shared" ca="1" si="210"/>
        <v>6.0416461564960699E-3</v>
      </c>
      <c r="BM114" s="72">
        <f t="shared" ca="1" si="187"/>
        <v>1.0015087048248383</v>
      </c>
      <c r="BN114" s="72">
        <f t="shared" ca="1" si="188"/>
        <v>1.5058647286073342E-3</v>
      </c>
      <c r="BO114" s="72">
        <f t="shared" ca="1" si="189"/>
        <v>5.9392676659047607E-8</v>
      </c>
      <c r="BP114" s="72">
        <f t="shared" ca="1" si="211"/>
        <v>783.99948917710105</v>
      </c>
      <c r="BQ114" s="72">
        <f t="shared" ca="1" si="190"/>
        <v>0.12391350809058531</v>
      </c>
      <c r="BR114" s="72">
        <f t="shared" ca="1" si="191"/>
        <v>-3.0176690201685612</v>
      </c>
      <c r="BS114" s="72">
        <f t="shared" ca="1" si="192"/>
        <v>0.12392363342123192</v>
      </c>
      <c r="BT114" s="72">
        <f t="shared" ca="1" si="193"/>
        <v>7.0997210382507205</v>
      </c>
      <c r="BU114" s="72">
        <f t="shared" ca="1" si="194"/>
        <v>-172.89969882303706</v>
      </c>
      <c r="BV114" s="72">
        <f t="shared" ca="1" si="195"/>
        <v>7.1003011769629438</v>
      </c>
    </row>
    <row r="115" spans="1:74">
      <c r="A115" s="13">
        <f ca="1">'MGRS to'!AO115</f>
        <v>33.542089645121436</v>
      </c>
      <c r="B115" s="13">
        <f ca="1">'MGRS to'!AP115</f>
        <v>-7.6340937087606315</v>
      </c>
      <c r="C115" s="19">
        <f t="shared" ca="1" si="88"/>
        <v>0.58541990230646546</v>
      </c>
      <c r="D115" s="19">
        <f t="shared" ca="1" si="88"/>
        <v>-0.13324007062365809</v>
      </c>
      <c r="E115" s="19">
        <f t="shared" ca="1" si="196"/>
        <v>0.58471616737170695</v>
      </c>
      <c r="F115" s="19">
        <f t="shared" ca="1" si="197"/>
        <v>0.58387422135700251</v>
      </c>
      <c r="G115" s="19">
        <f t="shared" ca="1" si="142"/>
        <v>-1.5659408202367553E-4</v>
      </c>
      <c r="H115" s="19">
        <f t="shared" ca="1" si="143"/>
        <v>-1.5659408202367553E-4</v>
      </c>
      <c r="I115" s="19">
        <f t="shared" ca="1" si="144"/>
        <v>0</v>
      </c>
      <c r="J115" s="19">
        <f t="shared" ca="1" si="145"/>
        <v>8.520171759412009E-4</v>
      </c>
      <c r="K115" s="19">
        <f t="shared" ca="1" si="146"/>
        <v>0.99999963703330019</v>
      </c>
      <c r="L115" s="19">
        <f t="shared" ca="1" si="147"/>
        <v>8.5201727902583656E-4</v>
      </c>
      <c r="M115" s="19">
        <f t="shared" ca="1" si="148"/>
        <v>-0.1278686976017924</v>
      </c>
      <c r="N115" s="19">
        <f t="shared" ca="1" si="149"/>
        <v>1.1278686976017924</v>
      </c>
      <c r="O115" s="19">
        <f t="shared" ca="1" si="150"/>
        <v>0.46044175217061667</v>
      </c>
      <c r="P115" s="72">
        <f t="shared" ca="1" si="198"/>
        <v>9.4587099363817393E-4</v>
      </c>
      <c r="Q115" s="72">
        <f t="shared" ca="1" si="199"/>
        <v>-1.5695917187758131E-4</v>
      </c>
      <c r="R115" s="72">
        <f t="shared" ca="1" si="151"/>
        <v>-3.6508985390578362E-7</v>
      </c>
      <c r="S115" s="19">
        <f t="shared" ca="1" si="152"/>
        <v>8.5206391262650249E-4</v>
      </c>
      <c r="T115" s="19">
        <f t="shared" ca="1" si="153"/>
        <v>0.99999963699347849</v>
      </c>
      <c r="U115" s="19">
        <f t="shared" ca="1" si="154"/>
        <v>8.520640157281031E-4</v>
      </c>
      <c r="V115" s="19">
        <f t="shared" ca="1" si="155"/>
        <v>-0.1281597858187557</v>
      </c>
      <c r="W115" s="19">
        <f t="shared" ca="1" si="156"/>
        <v>1.1281597858187558</v>
      </c>
      <c r="X115" s="19">
        <f t="shared" ca="1" si="157"/>
        <v>0.46058096906143497</v>
      </c>
      <c r="Y115" s="72">
        <f t="shared" ca="1" si="200"/>
        <v>9.4611441844594506E-4</v>
      </c>
      <c r="Z115" s="72">
        <f t="shared" ca="1" si="201"/>
        <v>-1.5696002306310285E-4</v>
      </c>
      <c r="AA115" s="72">
        <f t="shared" ca="1" si="158"/>
        <v>-8.5118552153483004E-10</v>
      </c>
      <c r="AB115" s="19">
        <f t="shared" ca="1" si="159"/>
        <v>8.5206402171447075E-4</v>
      </c>
      <c r="AC115" s="19">
        <f t="shared" ca="1" si="160"/>
        <v>0.99999963699338568</v>
      </c>
      <c r="AD115" s="19">
        <f t="shared" ca="1" si="161"/>
        <v>8.5206412481611093E-4</v>
      </c>
      <c r="AE115" s="19">
        <f t="shared" ca="1" si="162"/>
        <v>-0.12816046441782988</v>
      </c>
      <c r="AF115" s="19">
        <f t="shared" ca="1" si="163"/>
        <v>1.1281604644178298</v>
      </c>
      <c r="AG115" s="19">
        <f t="shared" ca="1" si="164"/>
        <v>0.46058129352671751</v>
      </c>
      <c r="AH115" s="72">
        <f t="shared" ca="1" si="202"/>
        <v>9.4611498592933358E-4</v>
      </c>
      <c r="AI115" s="72">
        <f t="shared" ca="1" si="203"/>
        <v>-1.5696002504759184E-4</v>
      </c>
      <c r="AJ115" s="72">
        <f t="shared" ca="1" si="165"/>
        <v>-1.9844889891530021E-12</v>
      </c>
      <c r="AK115" s="19">
        <f t="shared" ca="1" si="166"/>
        <v>8.5206402196889061E-4</v>
      </c>
      <c r="AL115" s="19">
        <f t="shared" ca="1" si="167"/>
        <v>0.99999963699338545</v>
      </c>
      <c r="AM115" s="19">
        <f t="shared" ca="1" si="168"/>
        <v>8.520641250705309E-4</v>
      </c>
      <c r="AN115" s="19">
        <f t="shared" ca="1" si="169"/>
        <v>-0.12816046599993033</v>
      </c>
      <c r="AO115" s="19">
        <f t="shared" ca="1" si="170"/>
        <v>0.98357489495468076</v>
      </c>
      <c r="AP115" s="19">
        <f t="shared" ca="1" si="171"/>
        <v>1.6425105045319244E-2</v>
      </c>
      <c r="AQ115" s="72">
        <f t="shared" ca="1" si="204"/>
        <v>8.2516019443983177E-4</v>
      </c>
      <c r="AR115" s="72">
        <f t="shared" ca="1" si="205"/>
        <v>-1.569599146855866E-4</v>
      </c>
      <c r="AS115" s="72">
        <f t="shared" ca="1" si="172"/>
        <v>1.103620052332957E-10</v>
      </c>
      <c r="AT115" s="19">
        <f t="shared" ca="1" si="173"/>
        <v>8.5206400782481581E-4</v>
      </c>
      <c r="AU115" s="19">
        <f t="shared" ca="1" si="174"/>
        <v>0.99999963699339744</v>
      </c>
      <c r="AV115" s="19">
        <f t="shared" ca="1" si="175"/>
        <v>8.52064110926451E-4</v>
      </c>
      <c r="AW115" s="19">
        <f t="shared" ca="1" si="176"/>
        <v>-0.12816037801495578</v>
      </c>
      <c r="AX115" s="19">
        <f t="shared" ca="1" si="177"/>
        <v>1.1281603780149558</v>
      </c>
      <c r="AY115" s="19">
        <f t="shared" ca="1" si="178"/>
        <v>0.46058125221407908</v>
      </c>
      <c r="AZ115" s="72">
        <f t="shared" ca="1" si="206"/>
        <v>9.461149136743048E-4</v>
      </c>
      <c r="BA115" s="72">
        <f t="shared" ca="1" si="207"/>
        <v>-1.5696002479491603E-4</v>
      </c>
      <c r="BB115" s="72">
        <f t="shared" ca="1" si="179"/>
        <v>-1.1010932942333296E-10</v>
      </c>
      <c r="BC115" s="19">
        <f t="shared" ca="1" si="180"/>
        <v>8.5206402193648944E-4</v>
      </c>
      <c r="BD115" s="19">
        <f t="shared" ca="1" si="181"/>
        <v>0.99999963699338545</v>
      </c>
      <c r="BE115" s="19">
        <f t="shared" ca="1" si="182"/>
        <v>8.5206412503812973E-4</v>
      </c>
      <c r="BF115" s="19">
        <f t="shared" ca="1" si="183"/>
        <v>-0.12816046579848986</v>
      </c>
      <c r="BG115" s="19">
        <f t="shared" ca="1" si="184"/>
        <v>1.1281604657984898</v>
      </c>
      <c r="BH115" s="19">
        <f t="shared" ca="1" si="185"/>
        <v>0.46058129418686578</v>
      </c>
      <c r="BI115" s="72">
        <f t="shared" ca="1" si="208"/>
        <v>9.4611498708392042E-4</v>
      </c>
      <c r="BJ115" s="72">
        <f t="shared" ca="1" si="209"/>
        <v>-1.5696002505162943E-4</v>
      </c>
      <c r="BK115" s="72">
        <f t="shared" ca="1" si="186"/>
        <v>-2.5671340595813386E-13</v>
      </c>
      <c r="BL115" s="72">
        <f t="shared" ca="1" si="210"/>
        <v>7.6032337840137663E-3</v>
      </c>
      <c r="BM115" s="72">
        <f t="shared" ca="1" si="187"/>
        <v>1.0018981071904458</v>
      </c>
      <c r="BN115" s="72">
        <f t="shared" ca="1" si="188"/>
        <v>1.8936139105049654E-3</v>
      </c>
      <c r="BO115" s="72">
        <f t="shared" ca="1" si="189"/>
        <v>7.4269836312067265E-7</v>
      </c>
      <c r="BP115" s="72">
        <f t="shared" ca="1" si="211"/>
        <v>5421.9113209334664</v>
      </c>
      <c r="BQ115" s="72">
        <f t="shared" ca="1" si="190"/>
        <v>-2.9879944391047659</v>
      </c>
      <c r="BR115" s="72">
        <f t="shared" ca="1" si="191"/>
        <v>0.15351163350047362</v>
      </c>
      <c r="BS115" s="72">
        <f t="shared" ca="1" si="192"/>
        <v>3.2951042870902669</v>
      </c>
      <c r="BT115" s="72">
        <f t="shared" ca="1" si="193"/>
        <v>188.80052943073724</v>
      </c>
      <c r="BU115" s="72">
        <f t="shared" ca="1" si="194"/>
        <v>8.7955687057362386</v>
      </c>
      <c r="BV115" s="72">
        <f t="shared" ca="1" si="195"/>
        <v>188.79556870573629</v>
      </c>
    </row>
    <row r="116" spans="1:74">
      <c r="A116" s="13">
        <f ca="1">'MGRS to'!AO116</f>
        <v>33.523610584291326</v>
      </c>
      <c r="B116" s="13">
        <f ca="1">'MGRS to'!AP116</f>
        <v>-7.6308309851270923</v>
      </c>
      <c r="C116" s="19">
        <f t="shared" ca="1" si="88"/>
        <v>0.58509738185230364</v>
      </c>
      <c r="D116" s="19">
        <f t="shared" ca="1" si="88"/>
        <v>-0.13318312535367022</v>
      </c>
      <c r="E116" s="19">
        <f t="shared" ca="1" si="196"/>
        <v>0.58387422135700251</v>
      </c>
      <c r="F116" s="19">
        <f t="shared" ca="1" si="197"/>
        <v>0.58355212424950031</v>
      </c>
      <c r="G116" s="19">
        <f t="shared" ca="1" si="142"/>
        <v>5.6945269987868086E-5</v>
      </c>
      <c r="H116" s="19">
        <f t="shared" ca="1" si="143"/>
        <v>5.6945269987868086E-5</v>
      </c>
      <c r="I116" s="19">
        <f t="shared" ca="1" si="144"/>
        <v>0</v>
      </c>
      <c r="J116" s="19">
        <f t="shared" ca="1" si="145"/>
        <v>3.2558309186887265E-4</v>
      </c>
      <c r="K116" s="19">
        <f t="shared" ca="1" si="146"/>
        <v>0.9999999469978238</v>
      </c>
      <c r="L116" s="19">
        <f t="shared" ca="1" si="147"/>
        <v>3.2558309762107686E-4</v>
      </c>
      <c r="M116" s="19">
        <f t="shared" ca="1" si="148"/>
        <v>0.12177756016175771</v>
      </c>
      <c r="N116" s="19">
        <f t="shared" ca="1" si="149"/>
        <v>0.87822243983824233</v>
      </c>
      <c r="O116" s="19">
        <f t="shared" ca="1" si="150"/>
        <v>0.30828468537484044</v>
      </c>
      <c r="P116" s="72">
        <f t="shared" ca="1" si="198"/>
        <v>7.3697083467383362E-4</v>
      </c>
      <c r="Q116" s="72">
        <f t="shared" ca="1" si="199"/>
        <v>5.7078136806684658E-5</v>
      </c>
      <c r="R116" s="72">
        <f t="shared" ca="1" si="151"/>
        <v>1.3286681881657253E-7</v>
      </c>
      <c r="S116" s="19">
        <f t="shared" ca="1" si="152"/>
        <v>3.2559929053820844E-4</v>
      </c>
      <c r="T116" s="19">
        <f t="shared" ca="1" si="153"/>
        <v>0.99999994699254968</v>
      </c>
      <c r="U116" s="19">
        <f t="shared" ca="1" si="154"/>
        <v>3.2559929629127129E-4</v>
      </c>
      <c r="V116" s="19">
        <f t="shared" ca="1" si="155"/>
        <v>0.12205562347889046</v>
      </c>
      <c r="W116" s="19">
        <f t="shared" ca="1" si="156"/>
        <v>0.87794437652110957</v>
      </c>
      <c r="X116" s="19">
        <f t="shared" ca="1" si="157"/>
        <v>0.30806560470192723</v>
      </c>
      <c r="Y116" s="72">
        <f t="shared" ca="1" si="200"/>
        <v>7.3673800907778889E-4</v>
      </c>
      <c r="Z116" s="72">
        <f t="shared" ca="1" si="201"/>
        <v>5.7078446816449086E-5</v>
      </c>
      <c r="AA116" s="72">
        <f t="shared" ca="1" si="158"/>
        <v>3.1000976442776672E-10</v>
      </c>
      <c r="AB116" s="19">
        <f t="shared" ca="1" si="159"/>
        <v>3.2559932837672234E-4</v>
      </c>
      <c r="AC116" s="19">
        <f t="shared" ca="1" si="160"/>
        <v>0.99999994699253736</v>
      </c>
      <c r="AD116" s="19">
        <f t="shared" ca="1" si="161"/>
        <v>3.2559933412978719E-4</v>
      </c>
      <c r="AE116" s="19">
        <f t="shared" ca="1" si="162"/>
        <v>0.12205627221794273</v>
      </c>
      <c r="AF116" s="19">
        <f t="shared" ca="1" si="163"/>
        <v>0.87794372778205731</v>
      </c>
      <c r="AG116" s="19">
        <f t="shared" ca="1" si="164"/>
        <v>0.30806509341079769</v>
      </c>
      <c r="AH116" s="72">
        <f t="shared" ca="1" si="202"/>
        <v>7.3673746588077873E-4</v>
      </c>
      <c r="AI116" s="72">
        <f t="shared" ca="1" si="203"/>
        <v>5.7078447539775304E-5</v>
      </c>
      <c r="AJ116" s="72">
        <f t="shared" ca="1" si="165"/>
        <v>7.2332621798643429E-13</v>
      </c>
      <c r="AK116" s="19">
        <f t="shared" ca="1" si="166"/>
        <v>3.2559932846497276E-4</v>
      </c>
      <c r="AL116" s="19">
        <f t="shared" ca="1" si="167"/>
        <v>0.99999994699253736</v>
      </c>
      <c r="AM116" s="19">
        <f t="shared" ca="1" si="168"/>
        <v>3.2559933421803762E-4</v>
      </c>
      <c r="AN116" s="19">
        <f t="shared" ca="1" si="169"/>
        <v>0.12205627373161786</v>
      </c>
      <c r="AO116" s="19">
        <f t="shared" ca="1" si="170"/>
        <v>0.98510226604275242</v>
      </c>
      <c r="AP116" s="19">
        <f t="shared" ca="1" si="171"/>
        <v>1.4897733957247583E-2</v>
      </c>
      <c r="AQ116" s="72">
        <f t="shared" ca="1" si="204"/>
        <v>8.2643839558420372E-4</v>
      </c>
      <c r="AR116" s="72">
        <f t="shared" ca="1" si="205"/>
        <v>5.7078406948369349E-5</v>
      </c>
      <c r="AS116" s="72">
        <f t="shared" ca="1" si="172"/>
        <v>-4.0591405955328792E-11</v>
      </c>
      <c r="AT116" s="19">
        <f t="shared" ca="1" si="173"/>
        <v>3.2559932351058289E-4</v>
      </c>
      <c r="AU116" s="19">
        <f t="shared" ca="1" si="174"/>
        <v>0.99999994699253891</v>
      </c>
      <c r="AV116" s="19">
        <f t="shared" ca="1" si="175"/>
        <v>3.2559932926364753E-4</v>
      </c>
      <c r="AW116" s="19">
        <f t="shared" ca="1" si="176"/>
        <v>0.12205618878838688</v>
      </c>
      <c r="AX116" s="19">
        <f t="shared" ca="1" si="177"/>
        <v>0.87794381121161313</v>
      </c>
      <c r="AY116" s="19">
        <f t="shared" ca="1" si="178"/>
        <v>0.30806515916422983</v>
      </c>
      <c r="AZ116" s="72">
        <f t="shared" ca="1" si="206"/>
        <v>7.3673753573734934E-4</v>
      </c>
      <c r="BA116" s="72">
        <f t="shared" ca="1" si="207"/>
        <v>5.7078447446753631E-5</v>
      </c>
      <c r="BB116" s="72">
        <f t="shared" ca="1" si="179"/>
        <v>4.0498384282065293E-11</v>
      </c>
      <c r="BC116" s="19">
        <f t="shared" ca="1" si="180"/>
        <v>3.2559932845361645E-4</v>
      </c>
      <c r="BD116" s="19">
        <f t="shared" ca="1" si="181"/>
        <v>0.99999994699253736</v>
      </c>
      <c r="BE116" s="19">
        <f t="shared" ca="1" si="182"/>
        <v>3.255993342066813E-4</v>
      </c>
      <c r="BF116" s="19">
        <f t="shared" ca="1" si="183"/>
        <v>0.12205627353695786</v>
      </c>
      <c r="BG116" s="19">
        <f t="shared" ca="1" si="184"/>
        <v>0.87794372646304208</v>
      </c>
      <c r="BH116" s="19">
        <f t="shared" ca="1" si="185"/>
        <v>0.30806509237124058</v>
      </c>
      <c r="BI116" s="72">
        <f t="shared" ca="1" si="208"/>
        <v>7.3673746477635152E-4</v>
      </c>
      <c r="BJ116" s="72">
        <f t="shared" ca="1" si="209"/>
        <v>5.7078447541245956E-5</v>
      </c>
      <c r="BK116" s="72">
        <f t="shared" ca="1" si="186"/>
        <v>9.449232574784E-14</v>
      </c>
      <c r="BL116" s="72">
        <f t="shared" ca="1" si="210"/>
        <v>5.9168988843995339E-3</v>
      </c>
      <c r="BM116" s="72">
        <f t="shared" ca="1" si="187"/>
        <v>1.0014775876745519</v>
      </c>
      <c r="BN116" s="72">
        <f t="shared" ca="1" si="188"/>
        <v>1.4748634230303456E-3</v>
      </c>
      <c r="BO116" s="72">
        <f t="shared" ca="1" si="189"/>
        <v>1.4779377649811659E-7</v>
      </c>
      <c r="BP116" s="72">
        <f t="shared" ca="1" si="211"/>
        <v>2071.8716881021073</v>
      </c>
      <c r="BQ116" s="72">
        <f t="shared" ca="1" si="190"/>
        <v>2.9954482885795191</v>
      </c>
      <c r="BR116" s="72">
        <f t="shared" ca="1" si="191"/>
        <v>-0.14611290758870832</v>
      </c>
      <c r="BS116" s="72">
        <f t="shared" ca="1" si="192"/>
        <v>2.9954797460010849</v>
      </c>
      <c r="BT116" s="72">
        <f t="shared" ca="1" si="193"/>
        <v>171.62654468529195</v>
      </c>
      <c r="BU116" s="72">
        <f t="shared" ca="1" si="194"/>
        <v>-8.3716529372180037</v>
      </c>
      <c r="BV116" s="72">
        <f t="shared" ca="1" si="195"/>
        <v>171.62834706278204</v>
      </c>
    </row>
    <row r="117" spans="1:74">
      <c r="A117" s="13">
        <f ca="1">'MGRS to'!AO117</f>
        <v>33.546601341241107</v>
      </c>
      <c r="B117" s="13">
        <f ca="1">'MGRS to'!AP117</f>
        <v>-7.6732921984389835</v>
      </c>
      <c r="C117" s="19">
        <f t="shared" ca="1" si="88"/>
        <v>0.58549864625860315</v>
      </c>
      <c r="D117" s="19">
        <f t="shared" ca="1" si="88"/>
        <v>-0.13392421333035434</v>
      </c>
      <c r="E117" s="19">
        <f t="shared" ca="1" si="196"/>
        <v>0.58355212424950031</v>
      </c>
      <c r="F117" s="19">
        <f t="shared" ca="1" si="197"/>
        <v>0.58395286204576713</v>
      </c>
      <c r="G117" s="19">
        <f t="shared" ca="1" si="142"/>
        <v>-7.4108797668412385E-4</v>
      </c>
      <c r="H117" s="19">
        <f t="shared" ca="1" si="143"/>
        <v>-7.4108797668412385E-4</v>
      </c>
      <c r="I117" s="19">
        <f t="shared" ca="1" si="144"/>
        <v>0</v>
      </c>
      <c r="J117" s="19">
        <f t="shared" ca="1" si="145"/>
        <v>7.3686141731665823E-4</v>
      </c>
      <c r="K117" s="19">
        <f t="shared" ca="1" si="146"/>
        <v>0.99999972851758911</v>
      </c>
      <c r="L117" s="19">
        <f t="shared" ca="1" si="147"/>
        <v>7.3686148399830335E-4</v>
      </c>
      <c r="M117" s="19">
        <f t="shared" ca="1" si="148"/>
        <v>-0.70021723870695174</v>
      </c>
      <c r="N117" s="19">
        <f t="shared" ca="1" si="149"/>
        <v>1.7002172387069518</v>
      </c>
      <c r="O117" s="19">
        <f t="shared" ca="1" si="150"/>
        <v>0.64266176431331101</v>
      </c>
      <c r="P117" s="72">
        <f t="shared" ca="1" si="198"/>
        <v>1.4238118446486285E-3</v>
      </c>
      <c r="Q117" s="72">
        <f t="shared" ca="1" si="199"/>
        <v>-7.4281702190314553E-4</v>
      </c>
      <c r="R117" s="72">
        <f t="shared" ca="1" si="151"/>
        <v>-1.7290452190216795E-6</v>
      </c>
      <c r="S117" s="19">
        <f t="shared" ca="1" si="152"/>
        <v>7.380725412998064E-4</v>
      </c>
      <c r="T117" s="19">
        <f t="shared" ca="1" si="153"/>
        <v>0.99999972762442479</v>
      </c>
      <c r="U117" s="19">
        <f t="shared" ca="1" si="154"/>
        <v>7.3807260831079138E-4</v>
      </c>
      <c r="V117" s="19">
        <f t="shared" ca="1" si="155"/>
        <v>-0.70069924047924848</v>
      </c>
      <c r="W117" s="19">
        <f t="shared" ca="1" si="156"/>
        <v>1.7006992404792485</v>
      </c>
      <c r="X117" s="19">
        <f t="shared" ca="1" si="157"/>
        <v>0.64276303795943956</v>
      </c>
      <c r="Y117" s="72">
        <f t="shared" ca="1" si="200"/>
        <v>1.4242137592793084E-3</v>
      </c>
      <c r="Z117" s="72">
        <f t="shared" ca="1" si="201"/>
        <v>-7.4282105596903839E-4</v>
      </c>
      <c r="AA117" s="72">
        <f t="shared" ca="1" si="158"/>
        <v>-4.0340658928562576E-9</v>
      </c>
      <c r="AB117" s="19">
        <f t="shared" ca="1" si="159"/>
        <v>7.3807536796821757E-4</v>
      </c>
      <c r="AC117" s="19">
        <f t="shared" ca="1" si="160"/>
        <v>0.99999972762233857</v>
      </c>
      <c r="AD117" s="19">
        <f t="shared" ca="1" si="161"/>
        <v>7.3807543497997243E-4</v>
      </c>
      <c r="AE117" s="19">
        <f t="shared" ca="1" si="162"/>
        <v>-0.70070036227206822</v>
      </c>
      <c r="AF117" s="19">
        <f t="shared" ca="1" si="163"/>
        <v>1.7007003622720682</v>
      </c>
      <c r="AG117" s="19">
        <f t="shared" ca="1" si="164"/>
        <v>0.64276327359295515</v>
      </c>
      <c r="AH117" s="72">
        <f t="shared" ca="1" si="202"/>
        <v>1.4242146946791808E-3</v>
      </c>
      <c r="AI117" s="72">
        <f t="shared" ca="1" si="203"/>
        <v>-7.4282106538098855E-4</v>
      </c>
      <c r="AJ117" s="72">
        <f t="shared" ca="1" si="165"/>
        <v>-9.4119501688888496E-12</v>
      </c>
      <c r="AK117" s="19">
        <f t="shared" ca="1" si="166"/>
        <v>7.3807537456317587E-4</v>
      </c>
      <c r="AL117" s="19">
        <f t="shared" ca="1" si="167"/>
        <v>0.99999972762233369</v>
      </c>
      <c r="AM117" s="19">
        <f t="shared" ca="1" si="168"/>
        <v>7.3807544157493258E-4</v>
      </c>
      <c r="AN117" s="19">
        <f t="shared" ca="1" si="169"/>
        <v>-0.70070036488932486</v>
      </c>
      <c r="AO117" s="19">
        <f t="shared" ca="1" si="170"/>
        <v>0.50901899864396705</v>
      </c>
      <c r="AP117" s="19">
        <f t="shared" ca="1" si="171"/>
        <v>0.49098100135603295</v>
      </c>
      <c r="AQ117" s="72">
        <f t="shared" ca="1" si="204"/>
        <v>4.2754547659225366E-4</v>
      </c>
      <c r="AR117" s="72">
        <f t="shared" ca="1" si="205"/>
        <v>-7.4282157135086187E-4</v>
      </c>
      <c r="AS117" s="72">
        <f t="shared" ca="1" si="172"/>
        <v>-5.0596987331234106E-10</v>
      </c>
      <c r="AT117" s="19">
        <f t="shared" ca="1" si="173"/>
        <v>7.3807572909637879E-4</v>
      </c>
      <c r="AU117" s="19">
        <f t="shared" ca="1" si="174"/>
        <v>0.99999972762207201</v>
      </c>
      <c r="AV117" s="19">
        <f t="shared" ca="1" si="175"/>
        <v>7.38075796108232E-4</v>
      </c>
      <c r="AW117" s="19">
        <f t="shared" ca="1" si="176"/>
        <v>-0.70070050558849739</v>
      </c>
      <c r="AX117" s="19">
        <f t="shared" ca="1" si="177"/>
        <v>1.7007005055884974</v>
      </c>
      <c r="AY117" s="19">
        <f t="shared" ca="1" si="178"/>
        <v>0.64276330369666801</v>
      </c>
      <c r="AZ117" s="72">
        <f t="shared" ca="1" si="206"/>
        <v>1.4242148141826816E-3</v>
      </c>
      <c r="BA117" s="72">
        <f t="shared" ca="1" si="207"/>
        <v>-7.4282106658343501E-4</v>
      </c>
      <c r="BB117" s="72">
        <f t="shared" ca="1" si="179"/>
        <v>5.0476742685830189E-10</v>
      </c>
      <c r="BC117" s="19">
        <f t="shared" ca="1" si="180"/>
        <v>7.3807537540571838E-4</v>
      </c>
      <c r="BD117" s="19">
        <f t="shared" ca="1" si="181"/>
        <v>0.99999972762233302</v>
      </c>
      <c r="BE117" s="19">
        <f t="shared" ca="1" si="182"/>
        <v>7.380754424174752E-4</v>
      </c>
      <c r="BF117" s="19">
        <f t="shared" ca="1" si="183"/>
        <v>-0.70070036522371038</v>
      </c>
      <c r="BG117" s="19">
        <f t="shared" ca="1" si="184"/>
        <v>1.7007003652237103</v>
      </c>
      <c r="BH117" s="19">
        <f t="shared" ca="1" si="185"/>
        <v>0.64276327421294965</v>
      </c>
      <c r="BI117" s="72">
        <f t="shared" ca="1" si="208"/>
        <v>1.4242146971403889E-3</v>
      </c>
      <c r="BJ117" s="72">
        <f t="shared" ca="1" si="209"/>
        <v>-7.4282106540575325E-4</v>
      </c>
      <c r="BK117" s="72">
        <f t="shared" ca="1" si="186"/>
        <v>1.1776817585365529E-12</v>
      </c>
      <c r="BL117" s="72">
        <f t="shared" ca="1" si="210"/>
        <v>1.1461864571013206E-2</v>
      </c>
      <c r="BM117" s="72">
        <f t="shared" ca="1" si="187"/>
        <v>1.0028593371962999</v>
      </c>
      <c r="BN117" s="72">
        <f t="shared" ca="1" si="188"/>
        <v>2.8491523753602925E-3</v>
      </c>
      <c r="BO117" s="72">
        <f t="shared" ca="1" si="189"/>
        <v>1.351397910442127E-6</v>
      </c>
      <c r="BP117" s="72">
        <f t="shared" ca="1" si="211"/>
        <v>4696.5630435623971</v>
      </c>
      <c r="BQ117" s="72">
        <f t="shared" ca="1" si="190"/>
        <v>-0.99451396569735384</v>
      </c>
      <c r="BR117" s="72">
        <f t="shared" ca="1" si="191"/>
        <v>2.1466692754372958</v>
      </c>
      <c r="BS117" s="72">
        <f t="shared" ca="1" si="192"/>
        <v>5.2882619290270885</v>
      </c>
      <c r="BT117" s="72">
        <f t="shared" ca="1" si="193"/>
        <v>303.01854709872327</v>
      </c>
      <c r="BU117" s="72">
        <f t="shared" ca="1" si="194"/>
        <v>122.99508949296349</v>
      </c>
      <c r="BV117" s="72">
        <f t="shared" ca="1" si="195"/>
        <v>302.99508949296342</v>
      </c>
    </row>
    <row r="118" spans="1:74">
      <c r="A118" s="13">
        <f ca="1">'MGRS to'!AO118</f>
        <v>33.589998380434594</v>
      </c>
      <c r="B118" s="13">
        <f ca="1">'MGRS to'!AP118</f>
        <v>-7.6099984282929976</v>
      </c>
      <c r="C118" s="19">
        <f t="shared" ca="1" si="88"/>
        <v>0.5862560674781464</v>
      </c>
      <c r="D118" s="19">
        <f t="shared" ca="1" si="88"/>
        <v>-0.13281952864530641</v>
      </c>
      <c r="E118" s="19">
        <f t="shared" ca="1" si="196"/>
        <v>0.58395286204576713</v>
      </c>
      <c r="F118" s="19">
        <f t="shared" ca="1" si="197"/>
        <v>0.5847092919515412</v>
      </c>
      <c r="G118" s="19">
        <f t="shared" ca="1" si="142"/>
        <v>1.1046846850479297E-3</v>
      </c>
      <c r="H118" s="19">
        <f t="shared" ca="1" si="143"/>
        <v>1.1046846850479297E-3</v>
      </c>
      <c r="I118" s="19">
        <f t="shared" ca="1" si="144"/>
        <v>0</v>
      </c>
      <c r="J118" s="19">
        <f t="shared" ca="1" si="145"/>
        <v>1.1921231053486315E-3</v>
      </c>
      <c r="K118" s="19">
        <f t="shared" ca="1" si="146"/>
        <v>0.99999928942099836</v>
      </c>
      <c r="L118" s="19">
        <f t="shared" ca="1" si="147"/>
        <v>1.1921233877145937E-3</v>
      </c>
      <c r="M118" s="19">
        <f t="shared" ca="1" si="148"/>
        <v>0.6446645607918664</v>
      </c>
      <c r="N118" s="19">
        <f t="shared" ca="1" si="149"/>
        <v>0.3553354392081336</v>
      </c>
      <c r="O118" s="19">
        <f t="shared" ca="1" si="150"/>
        <v>-0.71279512806999801</v>
      </c>
      <c r="P118" s="72">
        <f t="shared" ca="1" si="198"/>
        <v>2.9857559254000386E-4</v>
      </c>
      <c r="Q118" s="72">
        <f t="shared" ca="1" si="199"/>
        <v>1.1072600679796452E-3</v>
      </c>
      <c r="R118" s="72">
        <f t="shared" ca="1" si="151"/>
        <v>2.57538293171552E-6</v>
      </c>
      <c r="S118" s="19">
        <f t="shared" ca="1" si="152"/>
        <v>1.1937841403803736E-3</v>
      </c>
      <c r="T118" s="19">
        <f t="shared" ca="1" si="153"/>
        <v>0.99999928743945921</v>
      </c>
      <c r="U118" s="19">
        <f t="shared" ca="1" si="154"/>
        <v>1.1937844239282786E-3</v>
      </c>
      <c r="V118" s="19">
        <f t="shared" ca="1" si="155"/>
        <v>0.64526840558226084</v>
      </c>
      <c r="W118" s="19">
        <f t="shared" ca="1" si="156"/>
        <v>0.35473159441773916</v>
      </c>
      <c r="X118" s="19">
        <f t="shared" ca="1" si="157"/>
        <v>-0.71571074851432526</v>
      </c>
      <c r="Y118" s="72">
        <f t="shared" ca="1" si="200"/>
        <v>2.9806865496172046E-4</v>
      </c>
      <c r="Z118" s="72">
        <f t="shared" ca="1" si="201"/>
        <v>1.1072660720412924E-3</v>
      </c>
      <c r="AA118" s="72">
        <f t="shared" ca="1" si="158"/>
        <v>6.0040616471634944E-9</v>
      </c>
      <c r="AB118" s="19">
        <f t="shared" ca="1" si="159"/>
        <v>1.1937880146131363E-3</v>
      </c>
      <c r="AC118" s="19">
        <f t="shared" ca="1" si="160"/>
        <v>0.99999928743483424</v>
      </c>
      <c r="AD118" s="19">
        <f t="shared" ca="1" si="161"/>
        <v>1.1937882981638019E-3</v>
      </c>
      <c r="AE118" s="19">
        <f t="shared" ca="1" si="162"/>
        <v>0.64526981039759501</v>
      </c>
      <c r="AF118" s="19">
        <f t="shared" ca="1" si="163"/>
        <v>0.35473018960240499</v>
      </c>
      <c r="AG118" s="19">
        <f t="shared" ca="1" si="164"/>
        <v>-0.71571754313592439</v>
      </c>
      <c r="AH118" s="72">
        <f t="shared" ca="1" si="202"/>
        <v>2.9806747559447754E-4</v>
      </c>
      <c r="AI118" s="72">
        <f t="shared" ca="1" si="203"/>
        <v>1.1072660860387278E-3</v>
      </c>
      <c r="AJ118" s="72">
        <f t="shared" ca="1" si="165"/>
        <v>1.3997435372239964E-11</v>
      </c>
      <c r="AK118" s="19">
        <f t="shared" ca="1" si="166"/>
        <v>1.1937880236452397E-3</v>
      </c>
      <c r="AL118" s="19">
        <f t="shared" ca="1" si="167"/>
        <v>0.99999928743482358</v>
      </c>
      <c r="AM118" s="19">
        <f t="shared" ca="1" si="168"/>
        <v>1.1937883071959118E-3</v>
      </c>
      <c r="AN118" s="19">
        <f t="shared" ca="1" si="169"/>
        <v>0.64526981367267078</v>
      </c>
      <c r="AO118" s="19">
        <f t="shared" ca="1" si="170"/>
        <v>0.58362686756283666</v>
      </c>
      <c r="AP118" s="19">
        <f t="shared" ca="1" si="171"/>
        <v>0.41637313243716334</v>
      </c>
      <c r="AQ118" s="72">
        <f t="shared" ca="1" si="204"/>
        <v>4.9011984050287098E-4</v>
      </c>
      <c r="AR118" s="72">
        <f t="shared" ca="1" si="205"/>
        <v>1.1072666681254686E-3</v>
      </c>
      <c r="AS118" s="72">
        <f t="shared" ca="1" si="172"/>
        <v>5.8208674078713551E-10</v>
      </c>
      <c r="AT118" s="19">
        <f t="shared" ca="1" si="173"/>
        <v>1.1937883992480191E-3</v>
      </c>
      <c r="AU118" s="19">
        <f t="shared" ca="1" si="174"/>
        <v>0.99999928743437505</v>
      </c>
      <c r="AV118" s="19">
        <f t="shared" ca="1" si="175"/>
        <v>1.1937886827989587E-3</v>
      </c>
      <c r="AW118" s="19">
        <f t="shared" ca="1" si="176"/>
        <v>0.64526994986713948</v>
      </c>
      <c r="AX118" s="19">
        <f t="shared" ca="1" si="177"/>
        <v>0.35473005013286052</v>
      </c>
      <c r="AY118" s="19">
        <f t="shared" ca="1" si="178"/>
        <v>-0.71571821770636901</v>
      </c>
      <c r="AZ118" s="72">
        <f t="shared" ca="1" si="206"/>
        <v>2.9806735850733542E-4</v>
      </c>
      <c r="BA118" s="72">
        <f t="shared" ca="1" si="207"/>
        <v>1.1072660874283952E-3</v>
      </c>
      <c r="BB118" s="72">
        <f t="shared" ca="1" si="179"/>
        <v>-5.806970733261696E-10</v>
      </c>
      <c r="BC118" s="19">
        <f t="shared" ca="1" si="180"/>
        <v>1.1937880245419235E-3</v>
      </c>
      <c r="BD118" s="19">
        <f t="shared" ca="1" si="181"/>
        <v>0.99999928743482247</v>
      </c>
      <c r="BE118" s="19">
        <f t="shared" ca="1" si="182"/>
        <v>1.1937883080925962E-3</v>
      </c>
      <c r="BF118" s="19">
        <f t="shared" ca="1" si="183"/>
        <v>0.64526981399783423</v>
      </c>
      <c r="BG118" s="19">
        <f t="shared" ca="1" si="184"/>
        <v>0.35473018600216577</v>
      </c>
      <c r="BH118" s="19">
        <f t="shared" ca="1" si="185"/>
        <v>-0.71571756054914548</v>
      </c>
      <c r="BI118" s="72">
        <f t="shared" ca="1" si="208"/>
        <v>2.9806747257201326E-4</v>
      </c>
      <c r="BJ118" s="72">
        <f t="shared" ca="1" si="209"/>
        <v>1.1072660860746001E-3</v>
      </c>
      <c r="BK118" s="72">
        <f t="shared" ca="1" si="186"/>
        <v>-1.353795114206191E-12</v>
      </c>
      <c r="BL118" s="72">
        <f t="shared" ca="1" si="210"/>
        <v>2.3907029329486404E-3</v>
      </c>
      <c r="BM118" s="72">
        <f t="shared" ca="1" si="187"/>
        <v>1.000597408087551</v>
      </c>
      <c r="BN118" s="72">
        <f t="shared" ca="1" si="188"/>
        <v>5.9696228660882102E-4</v>
      </c>
      <c r="BO118" s="72">
        <f t="shared" ca="1" si="189"/>
        <v>-5.1005093592809474E-7</v>
      </c>
      <c r="BP118" s="72">
        <f t="shared" ca="1" si="211"/>
        <v>7596.3942955349012</v>
      </c>
      <c r="BQ118" s="72">
        <f t="shared" ca="1" si="190"/>
        <v>0.88195465415592744</v>
      </c>
      <c r="BR118" s="72">
        <f t="shared" ca="1" si="191"/>
        <v>-2.2590271853450878</v>
      </c>
      <c r="BS118" s="72">
        <f t="shared" ca="1" si="192"/>
        <v>0.88256546824470528</v>
      </c>
      <c r="BT118" s="72">
        <f t="shared" ca="1" si="193"/>
        <v>50.532279405054794</v>
      </c>
      <c r="BU118" s="72">
        <f t="shared" ca="1" si="194"/>
        <v>-129.43272352559111</v>
      </c>
      <c r="BV118" s="72">
        <f t="shared" ca="1" si="195"/>
        <v>50.567276474408914</v>
      </c>
    </row>
    <row r="119" spans="1:74">
      <c r="A119" s="13">
        <f ca="1">'MGRS to'!AO119</f>
        <v>33.549523312397405</v>
      </c>
      <c r="B119" s="13">
        <f ca="1">'MGRS to'!AP119</f>
        <v>-7.5564160187216833</v>
      </c>
      <c r="C119" s="19">
        <f t="shared" ca="1" si="88"/>
        <v>0.58554964427592882</v>
      </c>
      <c r="D119" s="19">
        <f t="shared" ca="1" si="88"/>
        <v>-0.13188433917713485</v>
      </c>
      <c r="E119" s="19">
        <f t="shared" ca="1" si="196"/>
        <v>0.5847092919515412</v>
      </c>
      <c r="F119" s="19">
        <f t="shared" ca="1" si="197"/>
        <v>0.58400379320564455</v>
      </c>
      <c r="G119" s="19">
        <f t="shared" ca="1" si="142"/>
        <v>9.3518946817156001E-4</v>
      </c>
      <c r="H119" s="19">
        <f t="shared" ca="1" si="143"/>
        <v>9.3518946817156001E-4</v>
      </c>
      <c r="I119" s="19">
        <f t="shared" ca="1" si="144"/>
        <v>0</v>
      </c>
      <c r="J119" s="19">
        <f t="shared" ca="1" si="145"/>
        <v>1.0517342764139067E-3</v>
      </c>
      <c r="K119" s="19">
        <f t="shared" ca="1" si="146"/>
        <v>0.99999944692735299</v>
      </c>
      <c r="L119" s="19">
        <f t="shared" ca="1" si="147"/>
        <v>1.051734470309103E-3</v>
      </c>
      <c r="M119" s="19">
        <f t="shared" ca="1" si="148"/>
        <v>0.61857954546552507</v>
      </c>
      <c r="N119" s="19">
        <f t="shared" ca="1" si="149"/>
        <v>0.38142045453447493</v>
      </c>
      <c r="O119" s="19">
        <f t="shared" ca="1" si="150"/>
        <v>-0.59578141742483171</v>
      </c>
      <c r="P119" s="72">
        <f t="shared" ca="1" si="198"/>
        <v>3.2047292219152988E-4</v>
      </c>
      <c r="Q119" s="72">
        <f t="shared" ca="1" si="199"/>
        <v>9.3736962865802892E-4</v>
      </c>
      <c r="R119" s="72">
        <f t="shared" ca="1" si="151"/>
        <v>2.1801604864689047E-6</v>
      </c>
      <c r="S119" s="19">
        <f t="shared" ca="1" si="152"/>
        <v>1.0530835847749802E-3</v>
      </c>
      <c r="T119" s="19">
        <f t="shared" ca="1" si="153"/>
        <v>0.999999445507328</v>
      </c>
      <c r="U119" s="19">
        <f t="shared" ca="1" si="154"/>
        <v>1.0530837794174002E-3</v>
      </c>
      <c r="V119" s="19">
        <f t="shared" ca="1" si="155"/>
        <v>0.61922717944342542</v>
      </c>
      <c r="W119" s="19">
        <f t="shared" ca="1" si="156"/>
        <v>0.38077282055657458</v>
      </c>
      <c r="X119" s="19">
        <f t="shared" ca="1" si="157"/>
        <v>-0.5984955881690408</v>
      </c>
      <c r="Y119" s="72">
        <f t="shared" ca="1" si="200"/>
        <v>3.1992929402909138E-4</v>
      </c>
      <c r="Z119" s="72">
        <f t="shared" ca="1" si="201"/>
        <v>9.3737471115559127E-4</v>
      </c>
      <c r="AA119" s="72">
        <f t="shared" ca="1" si="158"/>
        <v>5.0824975623541685E-9</v>
      </c>
      <c r="AB119" s="19">
        <f t="shared" ca="1" si="159"/>
        <v>1.0530867319977304E-3</v>
      </c>
      <c r="AC119" s="19">
        <f t="shared" ca="1" si="160"/>
        <v>0.99999944550401376</v>
      </c>
      <c r="AD119" s="19">
        <f t="shared" ca="1" si="161"/>
        <v>1.0530869266418955E-3</v>
      </c>
      <c r="AE119" s="19">
        <f t="shared" ca="1" si="162"/>
        <v>0.61922868633126937</v>
      </c>
      <c r="AF119" s="19">
        <f t="shared" ca="1" si="163"/>
        <v>0.38077131366873063</v>
      </c>
      <c r="AG119" s="19">
        <f t="shared" ca="1" si="164"/>
        <v>-0.59850191415503384</v>
      </c>
      <c r="AH119" s="72">
        <f t="shared" ca="1" si="202"/>
        <v>3.1992802913559777E-4</v>
      </c>
      <c r="AI119" s="72">
        <f t="shared" ca="1" si="203"/>
        <v>9.3737472300416006E-4</v>
      </c>
      <c r="AJ119" s="72">
        <f t="shared" ca="1" si="165"/>
        <v>1.1848568784098013E-11</v>
      </c>
      <c r="AK119" s="19">
        <f t="shared" ca="1" si="166"/>
        <v>1.0530867393346677E-3</v>
      </c>
      <c r="AL119" s="19">
        <f t="shared" ca="1" si="167"/>
        <v>0.99999944550400599</v>
      </c>
      <c r="AM119" s="19">
        <f t="shared" ca="1" si="168"/>
        <v>1.0530869339788369E-3</v>
      </c>
      <c r="AN119" s="19">
        <f t="shared" ca="1" si="169"/>
        <v>0.61922868984420376</v>
      </c>
      <c r="AO119" s="19">
        <f t="shared" ca="1" si="170"/>
        <v>0.61655582967383094</v>
      </c>
      <c r="AP119" s="19">
        <f t="shared" ca="1" si="171"/>
        <v>0.38344417032616906</v>
      </c>
      <c r="AQ119" s="72">
        <f t="shared" ca="1" si="204"/>
        <v>5.1773022579971832E-4</v>
      </c>
      <c r="AR119" s="72">
        <f t="shared" ca="1" si="205"/>
        <v>9.3737514324008966E-4</v>
      </c>
      <c r="AS119" s="72">
        <f t="shared" ca="1" si="172"/>
        <v>4.2023592960495348E-10</v>
      </c>
      <c r="AT119" s="19">
        <f t="shared" ca="1" si="173"/>
        <v>1.0530869995567173E-3</v>
      </c>
      <c r="AU119" s="19">
        <f t="shared" ca="1" si="174"/>
        <v>0.99999944550373199</v>
      </c>
      <c r="AV119" s="19">
        <f t="shared" ca="1" si="175"/>
        <v>1.0530871942010308E-3</v>
      </c>
      <c r="AW119" s="19">
        <f t="shared" ca="1" si="176"/>
        <v>0.61922881443752764</v>
      </c>
      <c r="AX119" s="19">
        <f t="shared" ca="1" si="177"/>
        <v>0.38077118556247236</v>
      </c>
      <c r="AY119" s="19">
        <f t="shared" ca="1" si="178"/>
        <v>-0.59850245195343632</v>
      </c>
      <c r="AZ119" s="72">
        <f t="shared" ca="1" si="206"/>
        <v>3.1992792160219778E-4</v>
      </c>
      <c r="BA119" s="72">
        <f t="shared" ca="1" si="207"/>
        <v>9.3737472401145673E-4</v>
      </c>
      <c r="BB119" s="72">
        <f t="shared" ca="1" si="179"/>
        <v>-4.1922863292832846E-10</v>
      </c>
      <c r="BC119" s="19">
        <f t="shared" ca="1" si="180"/>
        <v>1.0530867399584454E-3</v>
      </c>
      <c r="BD119" s="19">
        <f t="shared" ca="1" si="181"/>
        <v>0.99999944550400532</v>
      </c>
      <c r="BE119" s="19">
        <f t="shared" ca="1" si="182"/>
        <v>1.0530869346026151E-3</v>
      </c>
      <c r="BF119" s="19">
        <f t="shared" ca="1" si="183"/>
        <v>0.61922869014283322</v>
      </c>
      <c r="BG119" s="19">
        <f t="shared" ca="1" si="184"/>
        <v>0.38077130985716678</v>
      </c>
      <c r="BH119" s="19">
        <f t="shared" ca="1" si="185"/>
        <v>-0.59850193015622155</v>
      </c>
      <c r="BI119" s="72">
        <f t="shared" ca="1" si="208"/>
        <v>3.1992802593614112E-4</v>
      </c>
      <c r="BJ119" s="72">
        <f t="shared" ca="1" si="209"/>
        <v>9.3737472303413033E-4</v>
      </c>
      <c r="BK119" s="72">
        <f t="shared" ca="1" si="186"/>
        <v>-9.7732640123165959E-13</v>
      </c>
      <c r="BL119" s="72">
        <f t="shared" ca="1" si="210"/>
        <v>2.5662070023346321E-3</v>
      </c>
      <c r="BM119" s="72">
        <f t="shared" ca="1" si="187"/>
        <v>1.0006412433887033</v>
      </c>
      <c r="BN119" s="72">
        <f t="shared" ca="1" si="188"/>
        <v>6.4072979255210146E-4</v>
      </c>
      <c r="BO119" s="72">
        <f t="shared" ca="1" si="189"/>
        <v>-4.0386623396694822E-7</v>
      </c>
      <c r="BP119" s="72">
        <f t="shared" ca="1" si="211"/>
        <v>6701.0743522098601</v>
      </c>
      <c r="BQ119" s="72">
        <f t="shared" ca="1" si="190"/>
        <v>2.3069798387099438</v>
      </c>
      <c r="BR119" s="72">
        <f t="shared" ca="1" si="191"/>
        <v>-0.83409570004775191</v>
      </c>
      <c r="BS119" s="72">
        <f t="shared" ca="1" si="192"/>
        <v>2.3074969535420413</v>
      </c>
      <c r="BT119" s="72">
        <f t="shared" ca="1" si="193"/>
        <v>132.18020817985121</v>
      </c>
      <c r="BU119" s="72">
        <f t="shared" ca="1" si="194"/>
        <v>-47.790163322746047</v>
      </c>
      <c r="BV119" s="72">
        <f t="shared" ca="1" si="195"/>
        <v>132.20983667725397</v>
      </c>
    </row>
    <row r="120" spans="1:74">
      <c r="A120" s="13">
        <f ca="1">'MGRS to'!AO120</f>
        <v>33.559164089824179</v>
      </c>
      <c r="B120" s="13">
        <f ca="1">'MGRS to'!AP120</f>
        <v>-7.6148230124105201</v>
      </c>
      <c r="C120" s="19">
        <f t="shared" ca="1" si="88"/>
        <v>0.58571790758447806</v>
      </c>
      <c r="D120" s="19">
        <f t="shared" ca="1" si="88"/>
        <v>-0.13290373352319659</v>
      </c>
      <c r="E120" s="19">
        <f t="shared" ca="1" si="196"/>
        <v>0.58400379320564455</v>
      </c>
      <c r="F120" s="19">
        <f t="shared" ca="1" si="197"/>
        <v>0.58417183603798239</v>
      </c>
      <c r="G120" s="19">
        <f t="shared" ca="1" si="142"/>
        <v>-1.0193943460617416E-3</v>
      </c>
      <c r="H120" s="19">
        <f t="shared" ca="1" si="143"/>
        <v>-1.0193943460617416E-3</v>
      </c>
      <c r="I120" s="19">
        <f t="shared" ca="1" si="144"/>
        <v>0</v>
      </c>
      <c r="J120" s="19">
        <f t="shared" ca="1" si="145"/>
        <v>8.668385116931311E-4</v>
      </c>
      <c r="K120" s="19">
        <f t="shared" ca="1" si="146"/>
        <v>0.99999962429542677</v>
      </c>
      <c r="L120" s="19">
        <f t="shared" ca="1" si="147"/>
        <v>8.668386202515451E-4</v>
      </c>
      <c r="M120" s="19">
        <f t="shared" ca="1" si="148"/>
        <v>-0.8183901580117412</v>
      </c>
      <c r="N120" s="19">
        <f t="shared" ca="1" si="149"/>
        <v>1.8183901580117412</v>
      </c>
      <c r="O120" s="19">
        <f t="shared" ca="1" si="150"/>
        <v>0.66554490970255631</v>
      </c>
      <c r="P120" s="72">
        <f t="shared" ca="1" si="198"/>
        <v>1.5223203945751529E-3</v>
      </c>
      <c r="Q120" s="72">
        <f t="shared" ca="1" si="199"/>
        <v>-1.021771657968865E-3</v>
      </c>
      <c r="R120" s="72">
        <f t="shared" ca="1" si="151"/>
        <v>-2.3773119071234146E-6</v>
      </c>
      <c r="S120" s="19">
        <f t="shared" ca="1" si="152"/>
        <v>8.6878416469251434E-4</v>
      </c>
      <c r="T120" s="19">
        <f t="shared" ca="1" si="153"/>
        <v>0.9999996226069664</v>
      </c>
      <c r="U120" s="19">
        <f t="shared" ca="1" si="154"/>
        <v>8.6878427398356137E-4</v>
      </c>
      <c r="V120" s="19">
        <f t="shared" ca="1" si="155"/>
        <v>-0.81846164164887647</v>
      </c>
      <c r="W120" s="19">
        <f t="shared" ca="1" si="156"/>
        <v>1.8184616416488764</v>
      </c>
      <c r="X120" s="19">
        <f t="shared" ca="1" si="157"/>
        <v>0.66555805541237412</v>
      </c>
      <c r="Y120" s="72">
        <f t="shared" ca="1" si="200"/>
        <v>1.5223799652799134E-3</v>
      </c>
      <c r="Z120" s="72">
        <f t="shared" ca="1" si="201"/>
        <v>-1.0217772020563608E-3</v>
      </c>
      <c r="AA120" s="72">
        <f t="shared" ca="1" si="158"/>
        <v>-5.5440874957308345E-9</v>
      </c>
      <c r="AB120" s="19">
        <f t="shared" ca="1" si="159"/>
        <v>8.6878870231422143E-4</v>
      </c>
      <c r="AC120" s="19">
        <f t="shared" ca="1" si="160"/>
        <v>0.99999962260302411</v>
      </c>
      <c r="AD120" s="19">
        <f t="shared" ca="1" si="161"/>
        <v>8.6878881160698095E-4</v>
      </c>
      <c r="AE120" s="19">
        <f t="shared" ca="1" si="162"/>
        <v>-0.81846180779349853</v>
      </c>
      <c r="AF120" s="19">
        <f t="shared" ca="1" si="163"/>
        <v>1.8184618077934984</v>
      </c>
      <c r="AG120" s="19">
        <f t="shared" ca="1" si="164"/>
        <v>0.66555808596484356</v>
      </c>
      <c r="AH120" s="72">
        <f t="shared" ca="1" si="202"/>
        <v>1.5223801037360808E-3</v>
      </c>
      <c r="AI120" s="72">
        <f t="shared" ca="1" si="203"/>
        <v>-1.0217772149856302E-3</v>
      </c>
      <c r="AJ120" s="72">
        <f t="shared" ca="1" si="165"/>
        <v>-1.2929269417247258E-11</v>
      </c>
      <c r="AK120" s="19">
        <f t="shared" ca="1" si="166"/>
        <v>8.6878871289632574E-4</v>
      </c>
      <c r="AL120" s="19">
        <f t="shared" ca="1" si="167"/>
        <v>0.999999622603015</v>
      </c>
      <c r="AM120" s="19">
        <f t="shared" ca="1" si="168"/>
        <v>8.6878882218908917E-4</v>
      </c>
      <c r="AN120" s="19">
        <f t="shared" ca="1" si="169"/>
        <v>-0.81846180818096304</v>
      </c>
      <c r="AO120" s="19">
        <f t="shared" ca="1" si="170"/>
        <v>0.33012026854914844</v>
      </c>
      <c r="AP120" s="19">
        <f t="shared" ca="1" si="171"/>
        <v>0.66987973145085156</v>
      </c>
      <c r="AQ120" s="72">
        <f t="shared" ca="1" si="204"/>
        <v>2.7740573631589323E-4</v>
      </c>
      <c r="AR120" s="72">
        <f t="shared" ca="1" si="205"/>
        <v>-1.0217782123295024E-3</v>
      </c>
      <c r="AS120" s="72">
        <f t="shared" ca="1" si="172"/>
        <v>-9.973438722023914E-10</v>
      </c>
      <c r="AT120" s="19">
        <f t="shared" ca="1" si="173"/>
        <v>8.6878952918390819E-4</v>
      </c>
      <c r="AU120" s="19">
        <f t="shared" ca="1" si="174"/>
        <v>0.99999962260230579</v>
      </c>
      <c r="AV120" s="19">
        <f t="shared" ca="1" si="175"/>
        <v>8.6878963847697975E-4</v>
      </c>
      <c r="AW120" s="19">
        <f t="shared" ca="1" si="176"/>
        <v>-0.81846183806897521</v>
      </c>
      <c r="AX120" s="19">
        <f t="shared" ca="1" si="177"/>
        <v>1.8184618380689752</v>
      </c>
      <c r="AY120" s="19">
        <f t="shared" ca="1" si="178"/>
        <v>0.665558091532225</v>
      </c>
      <c r="AZ120" s="72">
        <f t="shared" ca="1" si="206"/>
        <v>1.5223801289660666E-3</v>
      </c>
      <c r="BA120" s="72">
        <f t="shared" ca="1" si="207"/>
        <v>-1.0217772173416707E-3</v>
      </c>
      <c r="BB120" s="72">
        <f t="shared" ca="1" si="179"/>
        <v>9.949878317094818E-10</v>
      </c>
      <c r="BC120" s="19">
        <f t="shared" ca="1" si="180"/>
        <v>8.6878871482465477E-4</v>
      </c>
      <c r="BD120" s="19">
        <f t="shared" ca="1" si="181"/>
        <v>0.99999962260301323</v>
      </c>
      <c r="BE120" s="19">
        <f t="shared" ca="1" si="182"/>
        <v>8.6878882411741895E-4</v>
      </c>
      <c r="BF120" s="19">
        <f t="shared" ca="1" si="183"/>
        <v>-0.81846180825156745</v>
      </c>
      <c r="BG120" s="19">
        <f t="shared" ca="1" si="184"/>
        <v>1.8184618082515676</v>
      </c>
      <c r="BH120" s="19">
        <f t="shared" ca="1" si="185"/>
        <v>0.66555808604907818</v>
      </c>
      <c r="BI120" s="72">
        <f t="shared" ca="1" si="208"/>
        <v>1.5223801041178114E-3</v>
      </c>
      <c r="BJ120" s="72">
        <f t="shared" ca="1" si="209"/>
        <v>-1.0217772150212768E-3</v>
      </c>
      <c r="BK120" s="72">
        <f t="shared" ca="1" si="186"/>
        <v>2.3203938770421928E-12</v>
      </c>
      <c r="BL120" s="72">
        <f t="shared" ca="1" si="210"/>
        <v>1.2255517432665198E-2</v>
      </c>
      <c r="BM120" s="72">
        <f t="shared" ca="1" si="187"/>
        <v>1.003056874551826</v>
      </c>
      <c r="BN120" s="72">
        <f t="shared" ca="1" si="188"/>
        <v>3.045236632278776E-3</v>
      </c>
      <c r="BO120" s="72">
        <f t="shared" ca="1" si="189"/>
        <v>1.7606129585169382E-6</v>
      </c>
      <c r="BP120" s="72">
        <f t="shared" ca="1" si="211"/>
        <v>5528.3315017225623</v>
      </c>
      <c r="BQ120" s="72">
        <f t="shared" ca="1" si="190"/>
        <v>-1.3749777823610674</v>
      </c>
      <c r="BR120" s="72">
        <f t="shared" ca="1" si="191"/>
        <v>1.7660514237434017</v>
      </c>
      <c r="BS120" s="72">
        <f t="shared" ca="1" si="192"/>
        <v>4.9076440773331953</v>
      </c>
      <c r="BT120" s="72">
        <f t="shared" ca="1" si="193"/>
        <v>281.21957614645339</v>
      </c>
      <c r="BU120" s="72">
        <f t="shared" ca="1" si="194"/>
        <v>101.18729298356706</v>
      </c>
      <c r="BV120" s="72">
        <f t="shared" ca="1" si="195"/>
        <v>281.18729298356709</v>
      </c>
    </row>
    <row r="121" spans="1:74">
      <c r="A121" s="13">
        <f ca="1">'MGRS to'!AO121</f>
        <v>33.561638787807304</v>
      </c>
      <c r="B121" s="13">
        <f ca="1">'MGRS to'!AP121</f>
        <v>-7.6095158145162092</v>
      </c>
      <c r="C121" s="19">
        <f t="shared" ca="1" si="88"/>
        <v>0.58576109921227604</v>
      </c>
      <c r="D121" s="19">
        <f t="shared" ca="1" si="88"/>
        <v>-0.13281110544588595</v>
      </c>
      <c r="E121" s="19">
        <f t="shared" ca="1" si="196"/>
        <v>0.58417183603798239</v>
      </c>
      <c r="F121" s="19">
        <f t="shared" ca="1" si="197"/>
        <v>0.58421497109976994</v>
      </c>
      <c r="G121" s="19">
        <f t="shared" ca="1" si="142"/>
        <v>9.2628077310641377E-5</v>
      </c>
      <c r="H121" s="19">
        <f t="shared" ca="1" si="143"/>
        <v>9.2628077310641377E-5</v>
      </c>
      <c r="I121" s="19">
        <f t="shared" ca="1" si="144"/>
        <v>0</v>
      </c>
      <c r="J121" s="19">
        <f t="shared" ca="1" si="145"/>
        <v>8.8491394380789152E-5</v>
      </c>
      <c r="K121" s="19">
        <f t="shared" ca="1" si="146"/>
        <v>0.99999999608463652</v>
      </c>
      <c r="L121" s="19">
        <f t="shared" ca="1" si="147"/>
        <v>8.8491394496281145E-5</v>
      </c>
      <c r="M121" s="19">
        <f t="shared" ca="1" si="148"/>
        <v>0.72834548597624427</v>
      </c>
      <c r="N121" s="19">
        <f t="shared" ca="1" si="149"/>
        <v>0.27165451402375573</v>
      </c>
      <c r="O121" s="19">
        <f t="shared" ca="1" si="150"/>
        <v>-1.2394749375947804</v>
      </c>
      <c r="P121" s="72">
        <f t="shared" ca="1" si="198"/>
        <v>2.2830943411003858E-4</v>
      </c>
      <c r="Q121" s="72">
        <f t="shared" ca="1" si="199"/>
        <v>9.2844063181522454E-5</v>
      </c>
      <c r="R121" s="72">
        <f t="shared" ca="1" si="151"/>
        <v>2.1598587088107681E-7</v>
      </c>
      <c r="S121" s="19">
        <f t="shared" ca="1" si="152"/>
        <v>8.8648750215608449E-5</v>
      </c>
      <c r="T121" s="19">
        <f t="shared" ca="1" si="153"/>
        <v>0.99999999607069945</v>
      </c>
      <c r="U121" s="19">
        <f t="shared" ca="1" si="154"/>
        <v>8.8648750331717652E-5</v>
      </c>
      <c r="V121" s="19">
        <f t="shared" ca="1" si="155"/>
        <v>0.72874794512551022</v>
      </c>
      <c r="W121" s="19">
        <f t="shared" ca="1" si="156"/>
        <v>0.27125205487448978</v>
      </c>
      <c r="X121" s="19">
        <f t="shared" ca="1" si="157"/>
        <v>-1.2427976670052856</v>
      </c>
      <c r="Y121" s="72">
        <f t="shared" ca="1" si="200"/>
        <v>2.2797142127193158E-4</v>
      </c>
      <c r="Z121" s="72">
        <f t="shared" ca="1" si="201"/>
        <v>9.2844566807321924E-5</v>
      </c>
      <c r="AA121" s="72">
        <f t="shared" ca="1" si="158"/>
        <v>5.036257994705173E-10</v>
      </c>
      <c r="AB121" s="19">
        <f t="shared" ca="1" si="159"/>
        <v>8.8649117232095516E-5</v>
      </c>
      <c r="AC121" s="19">
        <f t="shared" ca="1" si="160"/>
        <v>0.99999999607066703</v>
      </c>
      <c r="AD121" s="19">
        <f t="shared" ca="1" si="161"/>
        <v>8.8649117348206155E-5</v>
      </c>
      <c r="AE121" s="19">
        <f t="shared" ca="1" si="162"/>
        <v>0.72874888105717683</v>
      </c>
      <c r="AF121" s="19">
        <f t="shared" ca="1" si="163"/>
        <v>0.27125111894282317</v>
      </c>
      <c r="AG121" s="19">
        <f t="shared" ca="1" si="164"/>
        <v>-1.2428054056106475</v>
      </c>
      <c r="AH121" s="72">
        <f t="shared" ca="1" si="202"/>
        <v>2.2797063521143391E-4</v>
      </c>
      <c r="AI121" s="72">
        <f t="shared" ca="1" si="203"/>
        <v>9.2844567981653119E-5</v>
      </c>
      <c r="AJ121" s="72">
        <f t="shared" ca="1" si="165"/>
        <v>1.1743311943528123E-12</v>
      </c>
      <c r="AK121" s="19">
        <f t="shared" ca="1" si="166"/>
        <v>8.864911808789066E-5</v>
      </c>
      <c r="AL121" s="19">
        <f t="shared" ca="1" si="167"/>
        <v>0.99999999607066692</v>
      </c>
      <c r="AM121" s="19">
        <f t="shared" ca="1" si="168"/>
        <v>8.8649118204001299E-5</v>
      </c>
      <c r="AN121" s="19">
        <f t="shared" ca="1" si="169"/>
        <v>0.7287488832395036</v>
      </c>
      <c r="AO121" s="19">
        <f t="shared" ca="1" si="170"/>
        <v>0.46892506517717636</v>
      </c>
      <c r="AP121" s="19">
        <f t="shared" ca="1" si="171"/>
        <v>0.53107493482282364</v>
      </c>
      <c r="AQ121" s="72">
        <f t="shared" ca="1" si="204"/>
        <v>3.9390860141417031E-4</v>
      </c>
      <c r="AR121" s="72">
        <f t="shared" ca="1" si="205"/>
        <v>9.2844638731602624E-5</v>
      </c>
      <c r="AS121" s="72">
        <f t="shared" ca="1" si="172"/>
        <v>7.0749949505183839E-11</v>
      </c>
      <c r="AT121" s="19">
        <f t="shared" ca="1" si="173"/>
        <v>8.8649169646830002E-5</v>
      </c>
      <c r="AU121" s="19">
        <f t="shared" ca="1" si="174"/>
        <v>0.99999999607066237</v>
      </c>
      <c r="AV121" s="19">
        <f t="shared" ca="1" si="175"/>
        <v>8.8649169762940831E-5</v>
      </c>
      <c r="AW121" s="19">
        <f t="shared" ca="1" si="176"/>
        <v>0.7287490147194402</v>
      </c>
      <c r="AX121" s="19">
        <f t="shared" ca="1" si="177"/>
        <v>0.2712509852805598</v>
      </c>
      <c r="AY121" s="19">
        <f t="shared" ca="1" si="178"/>
        <v>-1.2428065107806332</v>
      </c>
      <c r="AZ121" s="72">
        <f t="shared" ca="1" si="206"/>
        <v>2.2797052295256998E-4</v>
      </c>
      <c r="BA121" s="72">
        <f t="shared" ca="1" si="207"/>
        <v>9.284456814936281E-5</v>
      </c>
      <c r="BB121" s="72">
        <f t="shared" ca="1" si="179"/>
        <v>-7.0582239814105663E-11</v>
      </c>
      <c r="BC121" s="19">
        <f t="shared" ca="1" si="180"/>
        <v>8.8649118210105425E-5</v>
      </c>
      <c r="BD121" s="19">
        <f t="shared" ca="1" si="181"/>
        <v>0.99999999607066692</v>
      </c>
      <c r="BE121" s="19">
        <f t="shared" ca="1" si="182"/>
        <v>8.8649118326216065E-5</v>
      </c>
      <c r="BF121" s="19">
        <f t="shared" ca="1" si="183"/>
        <v>0.72874888355119971</v>
      </c>
      <c r="BG121" s="19">
        <f t="shared" ca="1" si="184"/>
        <v>0.27125111644880029</v>
      </c>
      <c r="BH121" s="19">
        <f t="shared" ca="1" si="185"/>
        <v>-1.2428054262321588</v>
      </c>
      <c r="BI121" s="72">
        <f t="shared" ca="1" si="208"/>
        <v>2.2797063311678003E-4</v>
      </c>
      <c r="BJ121" s="72">
        <f t="shared" ca="1" si="209"/>
        <v>9.2844567984782424E-5</v>
      </c>
      <c r="BK121" s="72">
        <f t="shared" ca="1" si="186"/>
        <v>-1.6458038545278525E-13</v>
      </c>
      <c r="BL121" s="72">
        <f t="shared" ca="1" si="210"/>
        <v>1.8280960156454825E-3</v>
      </c>
      <c r="BM121" s="72">
        <f t="shared" ca="1" si="187"/>
        <v>1.0004568674699108</v>
      </c>
      <c r="BN121" s="72">
        <f t="shared" ca="1" si="188"/>
        <v>4.5660670301647953E-4</v>
      </c>
      <c r="BO121" s="72">
        <f t="shared" ca="1" si="189"/>
        <v>-5.0296357719385956E-8</v>
      </c>
      <c r="BP121" s="72">
        <f t="shared" ca="1" si="211"/>
        <v>564.09780981427718</v>
      </c>
      <c r="BQ121" s="72">
        <f t="shared" ca="1" si="190"/>
        <v>1.0606105021132577</v>
      </c>
      <c r="BR121" s="72">
        <f t="shared" ca="1" si="191"/>
        <v>-2.0809309452151652</v>
      </c>
      <c r="BS121" s="72">
        <f t="shared" ca="1" si="192"/>
        <v>1.0606617083746279</v>
      </c>
      <c r="BT121" s="72">
        <f t="shared" ca="1" si="193"/>
        <v>60.768505478340728</v>
      </c>
      <c r="BU121" s="72">
        <f t="shared" ca="1" si="194"/>
        <v>-119.22856061899809</v>
      </c>
      <c r="BV121" s="72">
        <f t="shared" ca="1" si="195"/>
        <v>60.771439381001869</v>
      </c>
    </row>
    <row r="122" spans="1:74">
      <c r="A122" s="13">
        <f ca="1">'MGRS to'!AO122</f>
        <v>33.551134324399271</v>
      </c>
      <c r="B122" s="13">
        <f ca="1">'MGRS to'!AP122</f>
        <v>-7.614531119111569</v>
      </c>
      <c r="C122" s="19">
        <f t="shared" ca="1" si="88"/>
        <v>0.58557776173965048</v>
      </c>
      <c r="D122" s="19">
        <f t="shared" ca="1" si="88"/>
        <v>-0.13289863902406537</v>
      </c>
      <c r="E122" s="19">
        <f t="shared" ca="1" si="196"/>
        <v>0.58421497109976994</v>
      </c>
      <c r="F122" s="19">
        <f t="shared" ca="1" si="197"/>
        <v>0.58403187381476029</v>
      </c>
      <c r="G122" s="19">
        <f t="shared" ca="1" si="142"/>
        <v>-8.7533578179421756E-5</v>
      </c>
      <c r="H122" s="19">
        <f t="shared" ca="1" si="143"/>
        <v>-8.7533578179421756E-5</v>
      </c>
      <c r="I122" s="19">
        <f t="shared" ca="1" si="144"/>
        <v>0</v>
      </c>
      <c r="J122" s="19">
        <f t="shared" ca="1" si="145"/>
        <v>1.9712066534251788E-4</v>
      </c>
      <c r="K122" s="19">
        <f t="shared" ca="1" si="146"/>
        <v>0.99999998057172124</v>
      </c>
      <c r="L122" s="19">
        <f t="shared" ca="1" si="147"/>
        <v>1.9712066661908966E-4</v>
      </c>
      <c r="M122" s="19">
        <f t="shared" ca="1" si="148"/>
        <v>-0.30901426565076445</v>
      </c>
      <c r="N122" s="19">
        <f t="shared" ca="1" si="149"/>
        <v>1.3090142656507644</v>
      </c>
      <c r="O122" s="19">
        <f t="shared" ca="1" si="150"/>
        <v>0.53534906216721556</v>
      </c>
      <c r="P122" s="72">
        <f t="shared" ca="1" si="198"/>
        <v>1.0972863457082618E-3</v>
      </c>
      <c r="Q122" s="72">
        <f t="shared" ca="1" si="199"/>
        <v>-8.7737704022118547E-5</v>
      </c>
      <c r="R122" s="72">
        <f t="shared" ca="1" si="151"/>
        <v>-2.0412584269679113E-7</v>
      </c>
      <c r="S122" s="19">
        <f t="shared" ca="1" si="152"/>
        <v>1.9718380657386624E-4</v>
      </c>
      <c r="T122" s="19">
        <f t="shared" ca="1" si="153"/>
        <v>0.99999998055927297</v>
      </c>
      <c r="U122" s="19">
        <f t="shared" ca="1" si="154"/>
        <v>1.9718380785166509E-4</v>
      </c>
      <c r="V122" s="19">
        <f t="shared" ca="1" si="155"/>
        <v>-0.30963569644287536</v>
      </c>
      <c r="W122" s="19">
        <f t="shared" ca="1" si="156"/>
        <v>1.3096356964428755</v>
      </c>
      <c r="X122" s="19">
        <f t="shared" ca="1" si="157"/>
        <v>0.5355695420859905</v>
      </c>
      <c r="Y122" s="72">
        <f t="shared" ca="1" si="200"/>
        <v>1.0978055471197649E-3</v>
      </c>
      <c r="Z122" s="72">
        <f t="shared" ca="1" si="201"/>
        <v>-8.7738180037951852E-5</v>
      </c>
      <c r="AA122" s="72">
        <f t="shared" ca="1" si="158"/>
        <v>-4.7601583330440789E-10</v>
      </c>
      <c r="AB122" s="19">
        <f t="shared" ca="1" si="159"/>
        <v>1.9718395396571155E-4</v>
      </c>
      <c r="AC122" s="19">
        <f t="shared" ca="1" si="160"/>
        <v>0.99999998055924388</v>
      </c>
      <c r="AD122" s="19">
        <f t="shared" ca="1" si="161"/>
        <v>1.971839552435133E-4</v>
      </c>
      <c r="AE122" s="19">
        <f t="shared" ca="1" si="162"/>
        <v>-0.3096371449044385</v>
      </c>
      <c r="AF122" s="19">
        <f t="shared" ca="1" si="163"/>
        <v>1.3096371449044386</v>
      </c>
      <c r="AG122" s="19">
        <f t="shared" ca="1" si="164"/>
        <v>0.53557005574704797</v>
      </c>
      <c r="AH122" s="72">
        <f t="shared" ca="1" si="202"/>
        <v>1.09780675729814E-3</v>
      </c>
      <c r="AI122" s="72">
        <f t="shared" ca="1" si="203"/>
        <v>-8.7738181148007638E-5</v>
      </c>
      <c r="AJ122" s="72">
        <f t="shared" ca="1" si="165"/>
        <v>-1.1100557864400507E-12</v>
      </c>
      <c r="AK122" s="19">
        <f t="shared" ca="1" si="166"/>
        <v>1.971839543094161E-4</v>
      </c>
      <c r="AL122" s="19">
        <f t="shared" ca="1" si="167"/>
        <v>0.99999998055924388</v>
      </c>
      <c r="AM122" s="19">
        <f t="shared" ca="1" si="168"/>
        <v>1.9718395558721783E-4</v>
      </c>
      <c r="AN122" s="19">
        <f t="shared" ca="1" si="169"/>
        <v>-0.30963714828222277</v>
      </c>
      <c r="AO122" s="19">
        <f t="shared" ca="1" si="170"/>
        <v>0.90412483640365282</v>
      </c>
      <c r="AP122" s="19">
        <f t="shared" ca="1" si="171"/>
        <v>9.5875163596347179E-2</v>
      </c>
      <c r="AQ122" s="72">
        <f t="shared" ca="1" si="204"/>
        <v>7.5865777825765085E-4</v>
      </c>
      <c r="AR122" s="72">
        <f t="shared" ca="1" si="205"/>
        <v>-8.7738145116512508E-5</v>
      </c>
      <c r="AS122" s="72">
        <f t="shared" ca="1" si="172"/>
        <v>3.6031495129662701E-11</v>
      </c>
      <c r="AT122" s="19">
        <f t="shared" ca="1" si="173"/>
        <v>1.9718394315276994E-4</v>
      </c>
      <c r="AU122" s="19">
        <f t="shared" ca="1" si="174"/>
        <v>0.9999999805592461</v>
      </c>
      <c r="AV122" s="19">
        <f t="shared" ca="1" si="175"/>
        <v>1.9718394443057145E-4</v>
      </c>
      <c r="AW122" s="19">
        <f t="shared" ca="1" si="176"/>
        <v>-0.30963703864256598</v>
      </c>
      <c r="AX122" s="19">
        <f t="shared" ca="1" si="177"/>
        <v>1.309637038642566</v>
      </c>
      <c r="AY122" s="19">
        <f t="shared" ca="1" si="178"/>
        <v>0.53557001806394267</v>
      </c>
      <c r="AZ122" s="72">
        <f t="shared" ca="1" si="206"/>
        <v>1.0978066685171717E-3</v>
      </c>
      <c r="BA122" s="72">
        <f t="shared" ca="1" si="207"/>
        <v>-8.7738181066571803E-5</v>
      </c>
      <c r="BB122" s="72">
        <f t="shared" ca="1" si="179"/>
        <v>-3.595005929502449E-11</v>
      </c>
      <c r="BC122" s="19">
        <f t="shared" ca="1" si="180"/>
        <v>1.9718395428419748E-4</v>
      </c>
      <c r="BD122" s="19">
        <f t="shared" ca="1" si="181"/>
        <v>0.99999998055924388</v>
      </c>
      <c r="BE122" s="19">
        <f t="shared" ca="1" si="182"/>
        <v>1.9718395556199921E-4</v>
      </c>
      <c r="BF122" s="19">
        <f t="shared" ca="1" si="183"/>
        <v>-0.30963714803442793</v>
      </c>
      <c r="BG122" s="19">
        <f t="shared" ca="1" si="184"/>
        <v>1.309637148034428</v>
      </c>
      <c r="BH122" s="19">
        <f t="shared" ca="1" si="185"/>
        <v>0.53557005685702008</v>
      </c>
      <c r="BI122" s="72">
        <f t="shared" ca="1" si="208"/>
        <v>1.0978067599132218E-3</v>
      </c>
      <c r="BJ122" s="72">
        <f t="shared" ca="1" si="209"/>
        <v>-8.7738181150406354E-5</v>
      </c>
      <c r="BK122" s="72">
        <f t="shared" ca="1" si="186"/>
        <v>-8.3834550629671711E-14</v>
      </c>
      <c r="BL122" s="72">
        <f t="shared" ca="1" si="210"/>
        <v>8.8262952927419727E-3</v>
      </c>
      <c r="BM122" s="72">
        <f t="shared" ca="1" si="187"/>
        <v>1.0022029354620059</v>
      </c>
      <c r="BN122" s="72">
        <f t="shared" ca="1" si="188"/>
        <v>2.1968852983412263E-3</v>
      </c>
      <c r="BO122" s="72">
        <f t="shared" ca="1" si="189"/>
        <v>2.319021863806304E-7</v>
      </c>
      <c r="BP122" s="72">
        <f t="shared" ca="1" si="211"/>
        <v>1254.7334421434844</v>
      </c>
      <c r="BQ122" s="72">
        <f t="shared" ca="1" si="190"/>
        <v>-2.7628951742840315</v>
      </c>
      <c r="BR122" s="72">
        <f t="shared" ca="1" si="191"/>
        <v>0.37864909447489919</v>
      </c>
      <c r="BS122" s="72">
        <f t="shared" ca="1" si="192"/>
        <v>3.5202417480646924</v>
      </c>
      <c r="BT122" s="72">
        <f t="shared" ca="1" si="193"/>
        <v>201.69776727646297</v>
      </c>
      <c r="BU122" s="72">
        <f t="shared" ca="1" si="194"/>
        <v>21.694995029862106</v>
      </c>
      <c r="BV122" s="72">
        <f t="shared" ca="1" si="195"/>
        <v>201.69499502986207</v>
      </c>
    </row>
    <row r="123" spans="1:74">
      <c r="A123" s="13">
        <f ca="1">'MGRS to'!AO123</f>
        <v>33.590279825945714</v>
      </c>
      <c r="B123" s="13">
        <f ca="1">'MGRS to'!AP123</f>
        <v>-7.6190241398685741</v>
      </c>
      <c r="C123" s="19">
        <f t="shared" ca="1" si="88"/>
        <v>0.58626097962898049</v>
      </c>
      <c r="D123" s="19">
        <f t="shared" ca="1" si="88"/>
        <v>-0.13297705702963558</v>
      </c>
      <c r="E123" s="19">
        <f t="shared" ca="1" si="196"/>
        <v>0.58403187381476029</v>
      </c>
      <c r="F123" s="19">
        <f t="shared" ca="1" si="197"/>
        <v>0.58471419768490585</v>
      </c>
      <c r="G123" s="19">
        <f t="shared" ca="1" si="142"/>
        <v>-7.8418005570207727E-5</v>
      </c>
      <c r="H123" s="19">
        <f t="shared" ca="1" si="143"/>
        <v>-7.8418005570207727E-5</v>
      </c>
      <c r="I123" s="19">
        <f t="shared" ca="1" si="144"/>
        <v>0</v>
      </c>
      <c r="J123" s="19">
        <f t="shared" ca="1" si="145"/>
        <v>6.8545140363310004E-4</v>
      </c>
      <c r="K123" s="19">
        <f t="shared" ca="1" si="146"/>
        <v>0.99999976507815891</v>
      </c>
      <c r="L123" s="19">
        <f t="shared" ca="1" si="147"/>
        <v>6.854514573089404E-4</v>
      </c>
      <c r="M123" s="19">
        <f t="shared" ca="1" si="148"/>
        <v>-7.9585086145876782E-2</v>
      </c>
      <c r="N123" s="19">
        <f t="shared" ca="1" si="149"/>
        <v>1.0795850861458769</v>
      </c>
      <c r="O123" s="19">
        <f t="shared" ca="1" si="150"/>
        <v>0.43617775388948421</v>
      </c>
      <c r="P123" s="72">
        <f t="shared" ca="1" si="198"/>
        <v>9.0548850087805906E-4</v>
      </c>
      <c r="Q123" s="72">
        <f t="shared" ca="1" si="199"/>
        <v>-7.8600813674157701E-5</v>
      </c>
      <c r="R123" s="72">
        <f t="shared" ca="1" si="151"/>
        <v>-1.8280810394997332E-7</v>
      </c>
      <c r="S123" s="19">
        <f t="shared" ca="1" si="152"/>
        <v>6.854659692316844E-4</v>
      </c>
      <c r="T123" s="19">
        <f t="shared" ca="1" si="153"/>
        <v>0.9999997650681749</v>
      </c>
      <c r="U123" s="19">
        <f t="shared" ca="1" si="154"/>
        <v>6.854660229109465E-4</v>
      </c>
      <c r="V123" s="19">
        <f t="shared" ca="1" si="155"/>
        <v>-7.9768919887235598E-2</v>
      </c>
      <c r="W123" s="19">
        <f t="shared" ca="1" si="156"/>
        <v>1.0797689198872356</v>
      </c>
      <c r="X123" s="19">
        <f t="shared" ca="1" si="157"/>
        <v>0.43627374618662085</v>
      </c>
      <c r="Y123" s="72">
        <f t="shared" ca="1" si="200"/>
        <v>9.0564227074719996E-4</v>
      </c>
      <c r="Z123" s="72">
        <f t="shared" ca="1" si="201"/>
        <v>-7.8601239836553302E-5</v>
      </c>
      <c r="AA123" s="72">
        <f t="shared" ca="1" si="158"/>
        <v>-4.2616239560150891E-10</v>
      </c>
      <c r="AB123" s="19">
        <f t="shared" ca="1" si="159"/>
        <v>6.8546600322631215E-4</v>
      </c>
      <c r="AC123" s="19">
        <f t="shared" ca="1" si="160"/>
        <v>0.99999976506815158</v>
      </c>
      <c r="AD123" s="19">
        <f t="shared" ca="1" si="161"/>
        <v>6.8546605690558227E-4</v>
      </c>
      <c r="AE123" s="19">
        <f t="shared" ca="1" si="162"/>
        <v>-7.9769348426897688E-2</v>
      </c>
      <c r="AF123" s="19">
        <f t="shared" ca="1" si="163"/>
        <v>1.0797693484268978</v>
      </c>
      <c r="AG123" s="19">
        <f t="shared" ca="1" si="164"/>
        <v>0.43627396991859924</v>
      </c>
      <c r="AH123" s="72">
        <f t="shared" ca="1" si="202"/>
        <v>9.0564262920401356E-4</v>
      </c>
      <c r="AI123" s="72">
        <f t="shared" ca="1" si="203"/>
        <v>-7.8601240830023406E-5</v>
      </c>
      <c r="AJ123" s="72">
        <f t="shared" ca="1" si="165"/>
        <v>-9.9347010381733297E-13</v>
      </c>
      <c r="AK123" s="19">
        <f t="shared" ca="1" si="166"/>
        <v>6.8546600330552493E-4</v>
      </c>
      <c r="AL123" s="19">
        <f t="shared" ca="1" si="167"/>
        <v>0.99999976506815147</v>
      </c>
      <c r="AM123" s="19">
        <f t="shared" ca="1" si="168"/>
        <v>6.8546605698479516E-4</v>
      </c>
      <c r="AN123" s="19">
        <f t="shared" ca="1" si="169"/>
        <v>-7.9769349425913766E-2</v>
      </c>
      <c r="AO123" s="19">
        <f t="shared" ca="1" si="170"/>
        <v>0.99363685089216647</v>
      </c>
      <c r="AP123" s="19">
        <f t="shared" ca="1" si="171"/>
        <v>6.3631491078335323E-3</v>
      </c>
      <c r="AQ123" s="72">
        <f t="shared" ca="1" si="204"/>
        <v>8.3358049729657978E-4</v>
      </c>
      <c r="AR123" s="72">
        <f t="shared" ca="1" si="205"/>
        <v>-7.8601182539319531E-5</v>
      </c>
      <c r="AS123" s="72">
        <f t="shared" ca="1" si="172"/>
        <v>5.829070387453842E-11</v>
      </c>
      <c r="AT123" s="19">
        <f t="shared" ca="1" si="173"/>
        <v>6.8546599865576866E-4</v>
      </c>
      <c r="AU123" s="19">
        <f t="shared" ca="1" si="174"/>
        <v>0.99999976506815458</v>
      </c>
      <c r="AV123" s="19">
        <f t="shared" ca="1" si="175"/>
        <v>6.8546605233503781E-4</v>
      </c>
      <c r="AW123" s="19">
        <f t="shared" ca="1" si="176"/>
        <v>-7.97692908100434E-2</v>
      </c>
      <c r="AX123" s="19">
        <f t="shared" ca="1" si="177"/>
        <v>1.0797692908100434</v>
      </c>
      <c r="AY123" s="19">
        <f t="shared" ca="1" si="178"/>
        <v>0.43627393983800322</v>
      </c>
      <c r="AZ123" s="72">
        <f t="shared" ca="1" si="206"/>
        <v>9.0564258100974879E-4</v>
      </c>
      <c r="BA123" s="72">
        <f t="shared" ca="1" si="207"/>
        <v>-7.8601240696452056E-5</v>
      </c>
      <c r="BB123" s="72">
        <f t="shared" ca="1" si="179"/>
        <v>-5.8157132525027931E-11</v>
      </c>
      <c r="BC123" s="19">
        <f t="shared" ca="1" si="180"/>
        <v>6.8546600329487482E-4</v>
      </c>
      <c r="BD123" s="19">
        <f t="shared" ca="1" si="181"/>
        <v>0.99999976506815147</v>
      </c>
      <c r="BE123" s="19">
        <f t="shared" ca="1" si="182"/>
        <v>6.8546605697414505E-4</v>
      </c>
      <c r="BF123" s="19">
        <f t="shared" ca="1" si="183"/>
        <v>-7.9769349291596778E-2</v>
      </c>
      <c r="BG123" s="19">
        <f t="shared" ca="1" si="184"/>
        <v>1.0797693492915967</v>
      </c>
      <c r="BH123" s="19">
        <f t="shared" ca="1" si="185"/>
        <v>0.43627397037004101</v>
      </c>
      <c r="BI123" s="72">
        <f t="shared" ca="1" si="208"/>
        <v>9.0564262992730098E-4</v>
      </c>
      <c r="BJ123" s="72">
        <f t="shared" ca="1" si="209"/>
        <v>-7.8601240832028014E-5</v>
      </c>
      <c r="BK123" s="72">
        <f t="shared" ca="1" si="186"/>
        <v>-1.3557595801225175E-13</v>
      </c>
      <c r="BL123" s="72">
        <f t="shared" ca="1" si="210"/>
        <v>7.2771020119604506E-3</v>
      </c>
      <c r="BM123" s="72">
        <f t="shared" ca="1" si="187"/>
        <v>1.0018168006772337</v>
      </c>
      <c r="BN123" s="72">
        <f t="shared" ca="1" si="188"/>
        <v>1.8126836964054813E-3</v>
      </c>
      <c r="BO123" s="72">
        <f t="shared" ca="1" si="189"/>
        <v>5.4173559581140133E-7</v>
      </c>
      <c r="BP123" s="72">
        <f t="shared" ca="1" si="211"/>
        <v>4361.8044230537953</v>
      </c>
      <c r="BQ123" s="72">
        <f t="shared" ca="1" si="190"/>
        <v>-9.5321402300463931E-2</v>
      </c>
      <c r="BR123" s="72">
        <f t="shared" ca="1" si="191"/>
        <v>3.0462278888241938</v>
      </c>
      <c r="BS123" s="72">
        <f t="shared" ca="1" si="192"/>
        <v>6.1878205424139869</v>
      </c>
      <c r="BT123" s="72">
        <f t="shared" ca="1" si="193"/>
        <v>354.53848595091478</v>
      </c>
      <c r="BU123" s="72">
        <f t="shared" ca="1" si="194"/>
        <v>174.53600146467326</v>
      </c>
      <c r="BV123" s="72">
        <f t="shared" ca="1" si="195"/>
        <v>354.53600146467329</v>
      </c>
    </row>
    <row r="124" spans="1:74">
      <c r="A124" s="13">
        <f ca="1">'MGRS to'!AO124</f>
        <v>33.576850394158967</v>
      </c>
      <c r="B124" s="13">
        <f ca="1">'MGRS to'!AP124</f>
        <v>-7.6508283095731402</v>
      </c>
      <c r="C124" s="19">
        <f t="shared" ca="1" si="88"/>
        <v>0.58602659182762973</v>
      </c>
      <c r="D124" s="19">
        <f t="shared" ca="1" si="88"/>
        <v>-0.13353214450684328</v>
      </c>
      <c r="E124" s="19">
        <f t="shared" ca="1" si="196"/>
        <v>0.58471419768490585</v>
      </c>
      <c r="F124" s="19">
        <f t="shared" ca="1" si="197"/>
        <v>0.5844801162650749</v>
      </c>
      <c r="G124" s="19">
        <f t="shared" ca="1" si="142"/>
        <v>-5.5508747720769969E-4</v>
      </c>
      <c r="H124" s="19">
        <f t="shared" ca="1" si="143"/>
        <v>-5.5508747720769969E-4</v>
      </c>
      <c r="I124" s="19">
        <f t="shared" ca="1" si="144"/>
        <v>0</v>
      </c>
      <c r="J124" s="19">
        <f t="shared" ca="1" si="145"/>
        <v>5.1872592454221269E-4</v>
      </c>
      <c r="K124" s="19">
        <f t="shared" ca="1" si="146"/>
        <v>0.99999986546169861</v>
      </c>
      <c r="L124" s="19">
        <f t="shared" ca="1" si="147"/>
        <v>5.1872594780504879E-4</v>
      </c>
      <c r="M124" s="19">
        <f t="shared" ca="1" si="148"/>
        <v>-0.74419593612341206</v>
      </c>
      <c r="N124" s="19">
        <f t="shared" ca="1" si="149"/>
        <v>1.7441959361234121</v>
      </c>
      <c r="O124" s="19">
        <f t="shared" ca="1" si="150"/>
        <v>0.65078074020322285</v>
      </c>
      <c r="P124" s="72">
        <f t="shared" ca="1" si="198"/>
        <v>1.4604792171067315E-3</v>
      </c>
      <c r="Q124" s="72">
        <f t="shared" ca="1" si="199"/>
        <v>-5.5638111416296261E-4</v>
      </c>
      <c r="R124" s="72">
        <f t="shared" ca="1" si="151"/>
        <v>-1.2936369552629234E-6</v>
      </c>
      <c r="S124" s="19">
        <f t="shared" ca="1" si="152"/>
        <v>5.1968887179750401E-4</v>
      </c>
      <c r="T124" s="19">
        <f t="shared" ca="1" si="153"/>
        <v>0.99999986496172921</v>
      </c>
      <c r="U124" s="19">
        <f t="shared" ca="1" si="154"/>
        <v>5.1968889519013407E-4</v>
      </c>
      <c r="V124" s="19">
        <f t="shared" ca="1" si="155"/>
        <v>-0.74454813523048557</v>
      </c>
      <c r="W124" s="19">
        <f t="shared" ca="1" si="156"/>
        <v>1.7445481352304855</v>
      </c>
      <c r="X124" s="19">
        <f t="shared" ca="1" si="157"/>
        <v>0.65085124200789335</v>
      </c>
      <c r="Y124" s="72">
        <f t="shared" ca="1" si="200"/>
        <v>1.4607728312723172E-3</v>
      </c>
      <c r="Z124" s="72">
        <f t="shared" ca="1" si="201"/>
        <v>-5.5638412899720955E-4</v>
      </c>
      <c r="AA124" s="72">
        <f t="shared" ca="1" si="158"/>
        <v>-3.0148342469423287E-9</v>
      </c>
      <c r="AB124" s="19">
        <f t="shared" ca="1" si="159"/>
        <v>5.196911164876293E-4</v>
      </c>
      <c r="AC124" s="19">
        <f t="shared" ca="1" si="160"/>
        <v>0.99999986496056259</v>
      </c>
      <c r="AD124" s="19">
        <f t="shared" ca="1" si="161"/>
        <v>5.1969113988056261E-4</v>
      </c>
      <c r="AE124" s="19">
        <f t="shared" ca="1" si="162"/>
        <v>-0.74454895374804742</v>
      </c>
      <c r="AF124" s="19">
        <f t="shared" ca="1" si="163"/>
        <v>1.7445489537480474</v>
      </c>
      <c r="AG124" s="19">
        <f t="shared" ca="1" si="164"/>
        <v>0.65085140582229584</v>
      </c>
      <c r="AH124" s="72">
        <f t="shared" ca="1" si="202"/>
        <v>1.4607735136367287E-3</v>
      </c>
      <c r="AI124" s="72">
        <f t="shared" ca="1" si="203"/>
        <v>-5.563841360233118E-4</v>
      </c>
      <c r="AJ124" s="72">
        <f t="shared" ca="1" si="165"/>
        <v>-7.0261022477521862E-12</v>
      </c>
      <c r="AK124" s="19">
        <f t="shared" ca="1" si="166"/>
        <v>5.1969112171891606E-4</v>
      </c>
      <c r="AL124" s="19">
        <f t="shared" ca="1" si="167"/>
        <v>0.99999986496055993</v>
      </c>
      <c r="AM124" s="19">
        <f t="shared" ca="1" si="168"/>
        <v>5.1969114511185002E-4</v>
      </c>
      <c r="AN124" s="19">
        <f t="shared" ca="1" si="169"/>
        <v>-0.74454895565558366</v>
      </c>
      <c r="AO124" s="19">
        <f t="shared" ca="1" si="170"/>
        <v>0.44564685263217974</v>
      </c>
      <c r="AP124" s="19">
        <f t="shared" ca="1" si="171"/>
        <v>0.55435314736782026</v>
      </c>
      <c r="AQ124" s="72">
        <f t="shared" ca="1" si="204"/>
        <v>3.7437619520055694E-4</v>
      </c>
      <c r="AR124" s="72">
        <f t="shared" ca="1" si="205"/>
        <v>-5.5638458215090023E-4</v>
      </c>
      <c r="AS124" s="72">
        <f t="shared" ca="1" si="172"/>
        <v>-4.4612758843057265E-10</v>
      </c>
      <c r="AT124" s="19">
        <f t="shared" ca="1" si="173"/>
        <v>5.1969145388271307E-4</v>
      </c>
      <c r="AU124" s="19">
        <f t="shared" ca="1" si="174"/>
        <v>0.99999986496038717</v>
      </c>
      <c r="AV124" s="19">
        <f t="shared" ca="1" si="175"/>
        <v>5.1969147727569192E-4</v>
      </c>
      <c r="AW124" s="19">
        <f t="shared" ca="1" si="176"/>
        <v>-0.7445490767768661</v>
      </c>
      <c r="AX124" s="19">
        <f t="shared" ca="1" si="177"/>
        <v>1.7445490767768661</v>
      </c>
      <c r="AY124" s="19">
        <f t="shared" ca="1" si="178"/>
        <v>0.65085143044471372</v>
      </c>
      <c r="AZ124" s="72">
        <f t="shared" ca="1" si="206"/>
        <v>1.4607736162007925E-3</v>
      </c>
      <c r="BA124" s="72">
        <f t="shared" ca="1" si="207"/>
        <v>-5.5638413707939118E-4</v>
      </c>
      <c r="BB124" s="72">
        <f t="shared" ca="1" si="179"/>
        <v>4.450715090529786E-10</v>
      </c>
      <c r="BC124" s="19">
        <f t="shared" ca="1" si="180"/>
        <v>5.1969112250521558E-4</v>
      </c>
      <c r="BD124" s="19">
        <f t="shared" ca="1" si="181"/>
        <v>0.99999986496055948</v>
      </c>
      <c r="BE124" s="19">
        <f t="shared" ca="1" si="182"/>
        <v>5.1969114589814965E-4</v>
      </c>
      <c r="BF124" s="19">
        <f t="shared" ca="1" si="183"/>
        <v>-0.74454895594230841</v>
      </c>
      <c r="BG124" s="19">
        <f t="shared" ca="1" si="184"/>
        <v>1.7445489559423084</v>
      </c>
      <c r="BH124" s="19">
        <f t="shared" ca="1" si="185"/>
        <v>0.650851406261445</v>
      </c>
      <c r="BI124" s="72">
        <f t="shared" ca="1" si="208"/>
        <v>1.460773515465994E-3</v>
      </c>
      <c r="BJ124" s="72">
        <f t="shared" ca="1" si="209"/>
        <v>-5.5638413604214743E-4</v>
      </c>
      <c r="BK124" s="72">
        <f t="shared" ca="1" si="186"/>
        <v>1.0372437500918985E-12</v>
      </c>
      <c r="BL124" s="72">
        <f t="shared" ca="1" si="210"/>
        <v>1.1757382005314601E-2</v>
      </c>
      <c r="BM124" s="72">
        <f t="shared" ca="1" si="187"/>
        <v>1.0029328972272584</v>
      </c>
      <c r="BN124" s="72">
        <f t="shared" ca="1" si="188"/>
        <v>2.9221825731683263E-3</v>
      </c>
      <c r="BO124" s="72">
        <f t="shared" ca="1" si="189"/>
        <v>9.8823311357845073E-7</v>
      </c>
      <c r="BP124" s="72">
        <f t="shared" ca="1" si="211"/>
        <v>3306.9364833856621</v>
      </c>
      <c r="BQ124" s="72">
        <f t="shared" ca="1" si="190"/>
        <v>-2.0397622857837914</v>
      </c>
      <c r="BR124" s="72">
        <f t="shared" ca="1" si="191"/>
        <v>1.1015233197122876</v>
      </c>
      <c r="BS124" s="72">
        <f t="shared" ca="1" si="192"/>
        <v>4.2431159733020802</v>
      </c>
      <c r="BT124" s="72">
        <f t="shared" ca="1" si="193"/>
        <v>243.13022981463109</v>
      </c>
      <c r="BU124" s="72">
        <f t="shared" ca="1" si="194"/>
        <v>63.112637254753714</v>
      </c>
      <c r="BV124" s="72">
        <f t="shared" ca="1" si="195"/>
        <v>243.11263725475374</v>
      </c>
    </row>
    <row r="125" spans="1:74">
      <c r="A125" s="13">
        <f ca="1">'MGRS to'!AO125</f>
        <v>33.585288881584262</v>
      </c>
      <c r="B125" s="13">
        <f ca="1">'MGRS to'!AP125</f>
        <v>-7.6349433990377049</v>
      </c>
      <c r="C125" s="19">
        <f t="shared" ca="1" si="88"/>
        <v>0.5861738712170893</v>
      </c>
      <c r="D125" s="19">
        <f t="shared" ca="1" si="88"/>
        <v>-0.1332549005166152</v>
      </c>
      <c r="E125" s="19">
        <f t="shared" ca="1" si="196"/>
        <v>0.5844801162650749</v>
      </c>
      <c r="F125" s="19">
        <f t="shared" ca="1" si="197"/>
        <v>0.58462720309772787</v>
      </c>
      <c r="G125" s="19">
        <f t="shared" ca="1" si="142"/>
        <v>2.7724399022807655E-4</v>
      </c>
      <c r="H125" s="19">
        <f t="shared" ca="1" si="143"/>
        <v>2.7724399022807655E-4</v>
      </c>
      <c r="I125" s="19">
        <f t="shared" ca="1" si="144"/>
        <v>0</v>
      </c>
      <c r="J125" s="19">
        <f t="shared" ca="1" si="145"/>
        <v>2.7403026545026645E-4</v>
      </c>
      <c r="K125" s="19">
        <f t="shared" ca="1" si="146"/>
        <v>0.99999996245370615</v>
      </c>
      <c r="L125" s="19">
        <f t="shared" ca="1" si="147"/>
        <v>2.7403026887987348E-4</v>
      </c>
      <c r="M125" s="19">
        <f t="shared" ca="1" si="148"/>
        <v>0.70364312708082211</v>
      </c>
      <c r="N125" s="19">
        <f t="shared" ca="1" si="149"/>
        <v>0.29635687291917789</v>
      </c>
      <c r="O125" s="19">
        <f t="shared" ca="1" si="150"/>
        <v>-1.055044410926657</v>
      </c>
      <c r="P125" s="72">
        <f t="shared" ca="1" si="198"/>
        <v>2.4905486477489033E-4</v>
      </c>
      <c r="Q125" s="72">
        <f t="shared" ca="1" si="199"/>
        <v>2.7789014658862908E-4</v>
      </c>
      <c r="R125" s="72">
        <f t="shared" ca="1" si="151"/>
        <v>6.4615636055252376E-7</v>
      </c>
      <c r="S125" s="19">
        <f t="shared" ca="1" si="152"/>
        <v>2.7448508130862291E-4</v>
      </c>
      <c r="T125" s="19">
        <f t="shared" ca="1" si="153"/>
        <v>0.99999996232896937</v>
      </c>
      <c r="U125" s="19">
        <f t="shared" ca="1" si="154"/>
        <v>2.7448508475533495E-4</v>
      </c>
      <c r="V125" s="19">
        <f t="shared" ca="1" si="155"/>
        <v>0.70411442811341229</v>
      </c>
      <c r="W125" s="19">
        <f t="shared" ca="1" si="156"/>
        <v>0.29588557188658771</v>
      </c>
      <c r="X125" s="19">
        <f t="shared" ca="1" si="157"/>
        <v>-1.0583177863938187</v>
      </c>
      <c r="Y125" s="72">
        <f t="shared" ca="1" si="200"/>
        <v>2.4865908280401427E-4</v>
      </c>
      <c r="Z125" s="72">
        <f t="shared" ca="1" si="201"/>
        <v>2.7789165254721207E-4</v>
      </c>
      <c r="AA125" s="72">
        <f t="shared" ca="1" si="158"/>
        <v>1.5059585829887631E-9</v>
      </c>
      <c r="AB125" s="19">
        <f t="shared" ca="1" si="159"/>
        <v>2.7448614167654918E-4</v>
      </c>
      <c r="AC125" s="19">
        <f t="shared" ca="1" si="160"/>
        <v>0.99999996232867838</v>
      </c>
      <c r="AD125" s="19">
        <f t="shared" ca="1" si="161"/>
        <v>2.7448614512330113E-4</v>
      </c>
      <c r="AE125" s="19">
        <f t="shared" ca="1" si="162"/>
        <v>0.70411552381102294</v>
      </c>
      <c r="AF125" s="19">
        <f t="shared" ca="1" si="163"/>
        <v>0.29588447618897706</v>
      </c>
      <c r="AG125" s="19">
        <f t="shared" ca="1" si="164"/>
        <v>-1.058325408604873</v>
      </c>
      <c r="AH125" s="72">
        <f t="shared" ca="1" si="202"/>
        <v>2.4865816267474652E-4</v>
      </c>
      <c r="AI125" s="72">
        <f t="shared" ca="1" si="203"/>
        <v>2.7789165605706111E-4</v>
      </c>
      <c r="AJ125" s="72">
        <f t="shared" ca="1" si="165"/>
        <v>3.5098490411798744E-12</v>
      </c>
      <c r="AK125" s="19">
        <f t="shared" ca="1" si="166"/>
        <v>2.7448614414791556E-4</v>
      </c>
      <c r="AL125" s="19">
        <f t="shared" ca="1" si="167"/>
        <v>0.99999996232867772</v>
      </c>
      <c r="AM125" s="19">
        <f t="shared" ca="1" si="168"/>
        <v>2.7448614759466755E-4</v>
      </c>
      <c r="AN125" s="19">
        <f t="shared" ca="1" si="169"/>
        <v>0.70411552636461594</v>
      </c>
      <c r="AO125" s="19">
        <f t="shared" ca="1" si="170"/>
        <v>0.50422132553227983</v>
      </c>
      <c r="AP125" s="19">
        <f t="shared" ca="1" si="171"/>
        <v>0.49577867446772017</v>
      </c>
      <c r="AQ125" s="72">
        <f t="shared" ca="1" si="204"/>
        <v>4.2352081732171447E-4</v>
      </c>
      <c r="AR125" s="72">
        <f t="shared" ca="1" si="205"/>
        <v>2.7789184936807609E-4</v>
      </c>
      <c r="AS125" s="72">
        <f t="shared" ca="1" si="172"/>
        <v>1.9331101498189229E-10</v>
      </c>
      <c r="AT125" s="19">
        <f t="shared" ca="1" si="173"/>
        <v>2.7448628026120286E-4</v>
      </c>
      <c r="AU125" s="19">
        <f t="shared" ca="1" si="174"/>
        <v>0.9999999623286403</v>
      </c>
      <c r="AV125" s="19">
        <f t="shared" ca="1" si="175"/>
        <v>2.7448628370796001E-4</v>
      </c>
      <c r="AW125" s="19">
        <f t="shared" ca="1" si="176"/>
        <v>0.70411566701194073</v>
      </c>
      <c r="AX125" s="19">
        <f t="shared" ca="1" si="177"/>
        <v>0.29588433298805927</v>
      </c>
      <c r="AY125" s="19">
        <f t="shared" ca="1" si="178"/>
        <v>-1.0583264047850038</v>
      </c>
      <c r="AZ125" s="72">
        <f t="shared" ca="1" si="206"/>
        <v>2.4865804241952765E-4</v>
      </c>
      <c r="BA125" s="72">
        <f t="shared" ca="1" si="207"/>
        <v>2.7789165651577989E-4</v>
      </c>
      <c r="BB125" s="72">
        <f t="shared" ca="1" si="179"/>
        <v>-1.9285229619844801E-10</v>
      </c>
      <c r="BC125" s="19">
        <f t="shared" ca="1" si="180"/>
        <v>2.744861444708751E-4</v>
      </c>
      <c r="BD125" s="19">
        <f t="shared" ca="1" si="181"/>
        <v>0.99999996232867761</v>
      </c>
      <c r="BE125" s="19">
        <f t="shared" ca="1" si="182"/>
        <v>2.7448614791762715E-4</v>
      </c>
      <c r="BF125" s="19">
        <f t="shared" ca="1" si="183"/>
        <v>0.7041155266984469</v>
      </c>
      <c r="BG125" s="19">
        <f t="shared" ca="1" si="184"/>
        <v>0.2958844733015531</v>
      </c>
      <c r="BH125" s="19">
        <f t="shared" ca="1" si="185"/>
        <v>-1.0583254286912878</v>
      </c>
      <c r="BI125" s="72">
        <f t="shared" ca="1" si="208"/>
        <v>2.4865816024998691E-4</v>
      </c>
      <c r="BJ125" s="72">
        <f t="shared" ca="1" si="209"/>
        <v>2.7789165606631038E-4</v>
      </c>
      <c r="BK125" s="72">
        <f t="shared" ca="1" si="186"/>
        <v>-4.4946950892091331E-13</v>
      </c>
      <c r="BL125" s="72">
        <f t="shared" ca="1" si="210"/>
        <v>1.9941124439059382E-3</v>
      </c>
      <c r="BM125" s="72">
        <f t="shared" ca="1" si="187"/>
        <v>1.0004983418679736</v>
      </c>
      <c r="BN125" s="72">
        <f t="shared" ca="1" si="188"/>
        <v>4.9803162273025117E-4</v>
      </c>
      <c r="BO125" s="72">
        <f t="shared" ca="1" si="189"/>
        <v>-1.4465492752228898E-7</v>
      </c>
      <c r="BP125" s="72">
        <f t="shared" ca="1" si="211"/>
        <v>1746.6299768441377</v>
      </c>
      <c r="BQ125" s="72">
        <f t="shared" ca="1" si="190"/>
        <v>1.0030772282922324</v>
      </c>
      <c r="BR125" s="72">
        <f t="shared" ca="1" si="191"/>
        <v>-2.1383620771197291</v>
      </c>
      <c r="BS125" s="72">
        <f t="shared" ca="1" si="192"/>
        <v>1.003230576470064</v>
      </c>
      <c r="BT125" s="72">
        <f t="shared" ca="1" si="193"/>
        <v>57.472091706825495</v>
      </c>
      <c r="BU125" s="72">
        <f t="shared" ca="1" si="194"/>
        <v>-122.51912208978875</v>
      </c>
      <c r="BV125" s="72">
        <f t="shared" ca="1" si="195"/>
        <v>57.480877910211234</v>
      </c>
    </row>
    <row r="126" spans="1:74">
      <c r="A126" s="13">
        <f ca="1">'MGRS to'!AO126</f>
        <v>33.589998380434594</v>
      </c>
      <c r="B126" s="13">
        <f ca="1">'MGRS to'!AP126</f>
        <v>-7.6099984282929976</v>
      </c>
      <c r="C126" s="19">
        <f t="shared" ca="1" si="88"/>
        <v>0.5862560674781464</v>
      </c>
      <c r="D126" s="19">
        <f t="shared" ca="1" si="88"/>
        <v>-0.13281952864530641</v>
      </c>
      <c r="E126" s="19">
        <f t="shared" ca="1" si="196"/>
        <v>0.58462720309772787</v>
      </c>
      <c r="F126" s="19">
        <f t="shared" ca="1" si="197"/>
        <v>0.5847092919515412</v>
      </c>
      <c r="G126" s="19">
        <f t="shared" ca="1" si="142"/>
        <v>4.3537187130879285E-4</v>
      </c>
      <c r="H126" s="19">
        <f t="shared" ca="1" si="143"/>
        <v>4.3537187130879285E-4</v>
      </c>
      <c r="I126" s="19">
        <f t="shared" ca="1" si="144"/>
        <v>0</v>
      </c>
      <c r="J126" s="19">
        <f t="shared" ca="1" si="145"/>
        <v>3.7221924081043428E-4</v>
      </c>
      <c r="K126" s="19">
        <f t="shared" ca="1" si="146"/>
        <v>0.99999993072641591</v>
      </c>
      <c r="L126" s="19">
        <f t="shared" ca="1" si="147"/>
        <v>3.7221924940542147E-4</v>
      </c>
      <c r="M126" s="19">
        <f t="shared" ca="1" si="148"/>
        <v>0.81336319340202901</v>
      </c>
      <c r="N126" s="19">
        <f t="shared" ca="1" si="149"/>
        <v>0.18663680659797099</v>
      </c>
      <c r="O126" s="19">
        <f t="shared" ca="1" si="150"/>
        <v>-2.264294432065673</v>
      </c>
      <c r="P126" s="72">
        <f t="shared" ca="1" si="198"/>
        <v>1.5689056089644035E-4</v>
      </c>
      <c r="Q126" s="72">
        <f t="shared" ca="1" si="199"/>
        <v>4.3638641291897286E-4</v>
      </c>
      <c r="R126" s="72">
        <f t="shared" ca="1" si="151"/>
        <v>1.0145416101800184E-6</v>
      </c>
      <c r="S126" s="19">
        <f t="shared" ca="1" si="152"/>
        <v>3.7304447821680773E-4</v>
      </c>
      <c r="T126" s="19">
        <f t="shared" ca="1" si="153"/>
        <v>0.99999993041890622</v>
      </c>
      <c r="U126" s="19">
        <f t="shared" ca="1" si="154"/>
        <v>3.7304448686908894E-4</v>
      </c>
      <c r="V126" s="19">
        <f t="shared" ca="1" si="155"/>
        <v>0.81345507365977066</v>
      </c>
      <c r="W126" s="19">
        <f t="shared" ca="1" si="156"/>
        <v>0.18654492634022934</v>
      </c>
      <c r="X126" s="19">
        <f t="shared" ca="1" si="157"/>
        <v>-2.2659022177645203</v>
      </c>
      <c r="Y126" s="72">
        <f t="shared" ca="1" si="200"/>
        <v>1.5681336067578403E-4</v>
      </c>
      <c r="Z126" s="72">
        <f t="shared" ca="1" si="201"/>
        <v>4.3638877709243457E-4</v>
      </c>
      <c r="AA126" s="72">
        <f t="shared" ca="1" si="158"/>
        <v>2.3641734617088975E-9</v>
      </c>
      <c r="AB126" s="19">
        <f t="shared" ca="1" si="159"/>
        <v>3.7304640136582256E-4</v>
      </c>
      <c r="AC126" s="19">
        <f t="shared" ca="1" si="160"/>
        <v>0.9999999304181888</v>
      </c>
      <c r="AD126" s="19">
        <f t="shared" ca="1" si="161"/>
        <v>3.7304641001823755E-4</v>
      </c>
      <c r="AE126" s="19">
        <f t="shared" ca="1" si="162"/>
        <v>0.81345528705530934</v>
      </c>
      <c r="AF126" s="19">
        <f t="shared" ca="1" si="163"/>
        <v>0.18654471294469066</v>
      </c>
      <c r="AG126" s="19">
        <f t="shared" ca="1" si="164"/>
        <v>-2.2659059537539834</v>
      </c>
      <c r="AH126" s="72">
        <f t="shared" ca="1" si="202"/>
        <v>1.5681318137517164E-4</v>
      </c>
      <c r="AI126" s="72">
        <f t="shared" ca="1" si="203"/>
        <v>4.3638878260163807E-4</v>
      </c>
      <c r="AJ126" s="72">
        <f t="shared" ca="1" si="165"/>
        <v>5.5092034992147709E-12</v>
      </c>
      <c r="AK126" s="19">
        <f t="shared" ca="1" si="166"/>
        <v>3.7304640584731385E-4</v>
      </c>
      <c r="AL126" s="19">
        <f t="shared" ca="1" si="167"/>
        <v>0.99999993041818713</v>
      </c>
      <c r="AM126" s="19">
        <f t="shared" ca="1" si="168"/>
        <v>3.7304641449972912E-4</v>
      </c>
      <c r="AN126" s="19">
        <f t="shared" ca="1" si="169"/>
        <v>0.81345528755257646</v>
      </c>
      <c r="AO126" s="19">
        <f t="shared" ca="1" si="170"/>
        <v>0.33829049515275511</v>
      </c>
      <c r="AP126" s="19">
        <f t="shared" ca="1" si="171"/>
        <v>0.66170950484724489</v>
      </c>
      <c r="AQ126" s="72">
        <f t="shared" ca="1" si="204"/>
        <v>2.8426549253986416E-4</v>
      </c>
      <c r="AR126" s="72">
        <f t="shared" ca="1" si="205"/>
        <v>4.3638920589254534E-4</v>
      </c>
      <c r="AS126" s="72">
        <f t="shared" ca="1" si="172"/>
        <v>4.2329090726251836E-10</v>
      </c>
      <c r="AT126" s="19">
        <f t="shared" ca="1" si="173"/>
        <v>3.7304675017551999E-4</v>
      </c>
      <c r="AU126" s="19">
        <f t="shared" ca="1" si="174"/>
        <v>0.99999993041805868</v>
      </c>
      <c r="AV126" s="19">
        <f t="shared" ca="1" si="175"/>
        <v>3.7304675882795921E-4</v>
      </c>
      <c r="AW126" s="19">
        <f t="shared" ca="1" si="176"/>
        <v>0.81345532575941237</v>
      </c>
      <c r="AX126" s="19">
        <f t="shared" ca="1" si="177"/>
        <v>0.18654467424058763</v>
      </c>
      <c r="AY126" s="19">
        <f t="shared" ca="1" si="178"/>
        <v>-2.2659066313610108</v>
      </c>
      <c r="AZ126" s="72">
        <f t="shared" ca="1" si="206"/>
        <v>1.5681314885495395E-4</v>
      </c>
      <c r="BA126" s="72">
        <f t="shared" ca="1" si="207"/>
        <v>4.3638878360086552E-4</v>
      </c>
      <c r="BB126" s="72">
        <f t="shared" ca="1" si="179"/>
        <v>-4.2229167981477217E-10</v>
      </c>
      <c r="BC126" s="19">
        <f t="shared" ca="1" si="180"/>
        <v>3.7304640666014537E-4</v>
      </c>
      <c r="BD126" s="19">
        <f t="shared" ca="1" si="181"/>
        <v>0.9999999304181868</v>
      </c>
      <c r="BE126" s="19">
        <f t="shared" ca="1" si="182"/>
        <v>3.7304641531256074E-4</v>
      </c>
      <c r="BF126" s="19">
        <f t="shared" ca="1" si="183"/>
        <v>0.81345528764275798</v>
      </c>
      <c r="BG126" s="19">
        <f t="shared" ca="1" si="184"/>
        <v>0.18654471235724202</v>
      </c>
      <c r="BH126" s="19">
        <f t="shared" ca="1" si="185"/>
        <v>-2.2659059640386618</v>
      </c>
      <c r="BI126" s="72">
        <f t="shared" ca="1" si="208"/>
        <v>1.5681318088158166E-4</v>
      </c>
      <c r="BJ126" s="72">
        <f t="shared" ca="1" si="209"/>
        <v>4.363887826168046E-4</v>
      </c>
      <c r="BK126" s="72">
        <f t="shared" ca="1" si="186"/>
        <v>-9.840609230260533E-13</v>
      </c>
      <c r="BL126" s="72">
        <f t="shared" ca="1" si="210"/>
        <v>1.2572174812204907E-3</v>
      </c>
      <c r="BM126" s="72">
        <f t="shared" ca="1" si="187"/>
        <v>1.0003142303186621</v>
      </c>
      <c r="BN126" s="72">
        <f t="shared" ca="1" si="188"/>
        <v>3.1410693931889884E-4</v>
      </c>
      <c r="BO126" s="72">
        <f t="shared" ca="1" si="189"/>
        <v>-2.6542562293101639E-7</v>
      </c>
      <c r="BP126" s="72">
        <f t="shared" ca="1" si="211"/>
        <v>2373.7965933450901</v>
      </c>
      <c r="BQ126" s="72">
        <f t="shared" ca="1" si="190"/>
        <v>1.3478065027188642</v>
      </c>
      <c r="BR126" s="72">
        <f t="shared" ca="1" si="191"/>
        <v>-1.7935452979637874</v>
      </c>
      <c r="BS126" s="72">
        <f t="shared" ca="1" si="192"/>
        <v>1.3480473556260057</v>
      </c>
      <c r="BT126" s="72">
        <f t="shared" ca="1" si="193"/>
        <v>77.223624206078625</v>
      </c>
      <c r="BU126" s="72">
        <f t="shared" ca="1" si="194"/>
        <v>-102.7625759388587</v>
      </c>
      <c r="BV126" s="72">
        <f t="shared" ca="1" si="195"/>
        <v>77.237424061141269</v>
      </c>
    </row>
    <row r="127" spans="1:74">
      <c r="A127" s="13">
        <f ca="1">'MGRS to'!AO127</f>
        <v>33.604256873586252</v>
      </c>
      <c r="B127" s="13">
        <f ca="1">'MGRS to'!AP127</f>
        <v>-7.6408632561786494</v>
      </c>
      <c r="C127" s="19">
        <f t="shared" ca="1" si="88"/>
        <v>0.58650492513001595</v>
      </c>
      <c r="D127" s="19">
        <f t="shared" ca="1" si="88"/>
        <v>-0.1333582215149724</v>
      </c>
      <c r="E127" s="19">
        <f t="shared" ca="1" si="196"/>
        <v>0.5847092919515412</v>
      </c>
      <c r="F127" s="19">
        <f t="shared" ca="1" si="197"/>
        <v>0.58495782467128654</v>
      </c>
      <c r="G127" s="19">
        <f t="shared" ca="1" si="142"/>
        <v>-5.386928696659854E-4</v>
      </c>
      <c r="H127" s="19">
        <f t="shared" ca="1" si="143"/>
        <v>-5.386928696659854E-4</v>
      </c>
      <c r="I127" s="19">
        <f t="shared" ca="1" si="144"/>
        <v>0</v>
      </c>
      <c r="J127" s="19">
        <f t="shared" ca="1" si="145"/>
        <v>5.1333908742307185E-4</v>
      </c>
      <c r="K127" s="19">
        <f t="shared" ca="1" si="146"/>
        <v>0.9999998682414819</v>
      </c>
      <c r="L127" s="19">
        <f t="shared" ca="1" si="147"/>
        <v>5.1333910996867222E-4</v>
      </c>
      <c r="M127" s="19">
        <f t="shared" ca="1" si="148"/>
        <v>-0.72956634774058182</v>
      </c>
      <c r="N127" s="19">
        <f t="shared" ca="1" si="149"/>
        <v>1.7295663477405818</v>
      </c>
      <c r="O127" s="19">
        <f t="shared" ca="1" si="150"/>
        <v>0.64757522453957539</v>
      </c>
      <c r="P127" s="72">
        <f t="shared" ca="1" si="198"/>
        <v>1.4482826583832006E-3</v>
      </c>
      <c r="Q127" s="72">
        <f t="shared" ca="1" si="199"/>
        <v>-5.3994790550891236E-4</v>
      </c>
      <c r="R127" s="72">
        <f t="shared" ca="1" si="151"/>
        <v>-1.2550358429269616E-6</v>
      </c>
      <c r="S127" s="19">
        <f t="shared" ca="1" si="152"/>
        <v>5.1425496878710177E-4</v>
      </c>
      <c r="T127" s="19">
        <f t="shared" ca="1" si="153"/>
        <v>0.99999986777090477</v>
      </c>
      <c r="U127" s="19">
        <f t="shared" ca="1" si="154"/>
        <v>5.1425499145359274E-4</v>
      </c>
      <c r="V127" s="19">
        <f t="shared" ca="1" si="155"/>
        <v>-0.72996370131448884</v>
      </c>
      <c r="W127" s="19">
        <f t="shared" ca="1" si="156"/>
        <v>1.7299637013144888</v>
      </c>
      <c r="X127" s="19">
        <f t="shared" ca="1" si="157"/>
        <v>0.64765617212103055</v>
      </c>
      <c r="Y127" s="72">
        <f t="shared" ca="1" si="200"/>
        <v>1.4486139404707983E-3</v>
      </c>
      <c r="Z127" s="72">
        <f t="shared" ca="1" si="201"/>
        <v>-5.3995082946658795E-4</v>
      </c>
      <c r="AA127" s="72">
        <f t="shared" ca="1" si="158"/>
        <v>-2.9239576755917679E-9</v>
      </c>
      <c r="AB127" s="19">
        <f t="shared" ca="1" si="159"/>
        <v>5.1425710317113337E-4</v>
      </c>
      <c r="AC127" s="19">
        <f t="shared" ca="1" si="160"/>
        <v>0.9999998677698072</v>
      </c>
      <c r="AD127" s="19">
        <f t="shared" ca="1" si="161"/>
        <v>5.1425712583790656E-4</v>
      </c>
      <c r="AE127" s="19">
        <f t="shared" ca="1" si="162"/>
        <v>-0.72996462458263689</v>
      </c>
      <c r="AF127" s="19">
        <f t="shared" ca="1" si="163"/>
        <v>1.729964624582637</v>
      </c>
      <c r="AG127" s="19">
        <f t="shared" ca="1" si="164"/>
        <v>0.64765636016291772</v>
      </c>
      <c r="AH127" s="72">
        <f t="shared" ca="1" si="202"/>
        <v>1.4486147102182264E-3</v>
      </c>
      <c r="AI127" s="72">
        <f t="shared" ca="1" si="203"/>
        <v>-5.399508362787667E-4</v>
      </c>
      <c r="AJ127" s="72">
        <f t="shared" ca="1" si="165"/>
        <v>-6.8121787507799403E-12</v>
      </c>
      <c r="AK127" s="19">
        <f t="shared" ca="1" si="166"/>
        <v>5.1425710814379585E-4</v>
      </c>
      <c r="AL127" s="19">
        <f t="shared" ca="1" si="167"/>
        <v>0.99999986776980454</v>
      </c>
      <c r="AM127" s="19">
        <f t="shared" ca="1" si="168"/>
        <v>5.1425713081056968E-4</v>
      </c>
      <c r="AN127" s="19">
        <f t="shared" ca="1" si="169"/>
        <v>-0.72996462673361606</v>
      </c>
      <c r="AO127" s="19">
        <f t="shared" ca="1" si="170"/>
        <v>0.46715164371765261</v>
      </c>
      <c r="AP127" s="19">
        <f t="shared" ca="1" si="171"/>
        <v>0.53284835628234739</v>
      </c>
      <c r="AQ127" s="72">
        <f t="shared" ca="1" si="204"/>
        <v>3.924206299006401E-4</v>
      </c>
      <c r="AR127" s="72">
        <f t="shared" ca="1" si="205"/>
        <v>-5.3995124881489436E-4</v>
      </c>
      <c r="AS127" s="72">
        <f t="shared" ca="1" si="172"/>
        <v>-4.1253612765440595E-10</v>
      </c>
      <c r="AT127" s="19">
        <f t="shared" ca="1" si="173"/>
        <v>5.1425740928054766E-4</v>
      </c>
      <c r="AU127" s="19">
        <f t="shared" ca="1" si="174"/>
        <v>0.99999986776964978</v>
      </c>
      <c r="AV127" s="19">
        <f t="shared" ca="1" si="175"/>
        <v>5.1425743194736129E-4</v>
      </c>
      <c r="AW127" s="19">
        <f t="shared" ca="1" si="176"/>
        <v>-0.72996475699501329</v>
      </c>
      <c r="AX127" s="19">
        <f t="shared" ca="1" si="177"/>
        <v>1.7299647569950132</v>
      </c>
      <c r="AY127" s="19">
        <f t="shared" ca="1" si="178"/>
        <v>0.64765638713131024</v>
      </c>
      <c r="AZ127" s="72">
        <f t="shared" ca="1" si="206"/>
        <v>1.4486148206131167E-3</v>
      </c>
      <c r="BA127" s="72">
        <f t="shared" ca="1" si="207"/>
        <v>-5.3995083725575613E-4</v>
      </c>
      <c r="BB127" s="72">
        <f t="shared" ca="1" si="179"/>
        <v>4.115591382232095E-10</v>
      </c>
      <c r="BC127" s="19">
        <f t="shared" ca="1" si="180"/>
        <v>5.1425710885695346E-4</v>
      </c>
      <c r="BD127" s="19">
        <f t="shared" ca="1" si="181"/>
        <v>0.99999986776980432</v>
      </c>
      <c r="BE127" s="19">
        <f t="shared" ca="1" si="182"/>
        <v>5.1425713152372741E-4</v>
      </c>
      <c r="BF127" s="19">
        <f t="shared" ca="1" si="183"/>
        <v>-0.72996462704212217</v>
      </c>
      <c r="BG127" s="19">
        <f t="shared" ca="1" si="184"/>
        <v>1.7299646270421221</v>
      </c>
      <c r="BH127" s="19">
        <f t="shared" ca="1" si="185"/>
        <v>0.64765636066384036</v>
      </c>
      <c r="BI127" s="72">
        <f t="shared" ca="1" si="208"/>
        <v>1.4486147122687492E-3</v>
      </c>
      <c r="BJ127" s="72">
        <f t="shared" ca="1" si="209"/>
        <v>-5.3995083629691375E-4</v>
      </c>
      <c r="BK127" s="72">
        <f t="shared" ca="1" si="186"/>
        <v>9.5884238049404047E-13</v>
      </c>
      <c r="BL127" s="72">
        <f t="shared" ca="1" si="210"/>
        <v>1.1659090968203511E-2</v>
      </c>
      <c r="BM127" s="72">
        <f t="shared" ca="1" si="187"/>
        <v>1.0029084315741021</v>
      </c>
      <c r="BN127" s="72">
        <f t="shared" ca="1" si="188"/>
        <v>2.8978946253904237E-3</v>
      </c>
      <c r="BO127" s="72">
        <f t="shared" ca="1" si="189"/>
        <v>9.650030006511866E-7</v>
      </c>
      <c r="BP127" s="72">
        <f t="shared" ca="1" si="211"/>
        <v>3272.3607626959279</v>
      </c>
      <c r="BQ127" s="72">
        <f t="shared" ca="1" si="190"/>
        <v>-1.0642680400904601</v>
      </c>
      <c r="BR127" s="72">
        <f t="shared" ca="1" si="191"/>
        <v>2.0770265279044522</v>
      </c>
      <c r="BS127" s="72">
        <f t="shared" ca="1" si="192"/>
        <v>5.2186191814942458</v>
      </c>
      <c r="BT127" s="72">
        <f t="shared" ca="1" si="193"/>
        <v>299.02193303215677</v>
      </c>
      <c r="BU127" s="72">
        <f t="shared" ca="1" si="194"/>
        <v>119.00485398563642</v>
      </c>
      <c r="BV127" s="72">
        <f t="shared" ca="1" si="195"/>
        <v>299.00485398563649</v>
      </c>
    </row>
    <row r="128" spans="1:74">
      <c r="A128" s="13">
        <f ca="1">'MGRS to'!AO128</f>
        <v>33.535406894191269</v>
      </c>
      <c r="B128" s="13">
        <f ca="1">'MGRS to'!AP128</f>
        <v>-7.5843163733549792</v>
      </c>
      <c r="C128" s="19">
        <f t="shared" ca="1" si="88"/>
        <v>0.58530326629964324</v>
      </c>
      <c r="D128" s="19">
        <f t="shared" ca="1" si="88"/>
        <v>-0.1323712922279599</v>
      </c>
      <c r="E128" s="19">
        <f t="shared" ca="1" si="196"/>
        <v>0.58495782467128654</v>
      </c>
      <c r="F128" s="19">
        <f t="shared" ca="1" si="197"/>
        <v>0.58375773837480605</v>
      </c>
      <c r="G128" s="19">
        <f t="shared" ca="1" si="142"/>
        <v>9.869292870124946E-4</v>
      </c>
      <c r="H128" s="19">
        <f t="shared" ca="1" si="143"/>
        <v>9.869292870124946E-4</v>
      </c>
      <c r="I128" s="19">
        <f t="shared" ca="1" si="144"/>
        <v>0</v>
      </c>
      <c r="J128" s="19">
        <f t="shared" ca="1" si="145"/>
        <v>1.4552682041520759E-3</v>
      </c>
      <c r="K128" s="19">
        <f t="shared" ca="1" si="146"/>
        <v>0.99999894109666621</v>
      </c>
      <c r="L128" s="19">
        <f t="shared" ca="1" si="147"/>
        <v>1.455268717815078E-3</v>
      </c>
      <c r="M128" s="19">
        <f t="shared" ca="1" si="148"/>
        <v>0.47178497517826085</v>
      </c>
      <c r="N128" s="19">
        <f t="shared" ca="1" si="149"/>
        <v>0.52821502482173921</v>
      </c>
      <c r="O128" s="19">
        <f t="shared" ca="1" si="150"/>
        <v>-0.15230692498064136</v>
      </c>
      <c r="P128" s="72">
        <f t="shared" ca="1" si="198"/>
        <v>4.4364761722474617E-4</v>
      </c>
      <c r="Q128" s="72">
        <f t="shared" ca="1" si="199"/>
        <v>9.8923006203815024E-4</v>
      </c>
      <c r="R128" s="72">
        <f t="shared" ca="1" si="151"/>
        <v>2.3007750256556336E-6</v>
      </c>
      <c r="S128" s="19">
        <f t="shared" ca="1" si="152"/>
        <v>1.4563545338764289E-3</v>
      </c>
      <c r="T128" s="19">
        <f t="shared" ca="1" si="153"/>
        <v>0.99999893951517338</v>
      </c>
      <c r="U128" s="19">
        <f t="shared" ca="1" si="154"/>
        <v>1.4563550486906092E-3</v>
      </c>
      <c r="V128" s="19">
        <f t="shared" ca="1" si="155"/>
        <v>0.4725320855776789</v>
      </c>
      <c r="W128" s="19">
        <f t="shared" ca="1" si="156"/>
        <v>0.5274679144223211</v>
      </c>
      <c r="X128" s="19">
        <f t="shared" ca="1" si="157"/>
        <v>-0.15393906317616812</v>
      </c>
      <c r="Y128" s="72">
        <f t="shared" ca="1" si="200"/>
        <v>4.430209500736154E-4</v>
      </c>
      <c r="Z128" s="72">
        <f t="shared" ca="1" si="201"/>
        <v>9.8923542570889087E-4</v>
      </c>
      <c r="AA128" s="72">
        <f t="shared" ca="1" si="158"/>
        <v>5.3636707406275186E-9</v>
      </c>
      <c r="AB128" s="19">
        <f t="shared" ca="1" si="159"/>
        <v>1.4563570683849001E-3</v>
      </c>
      <c r="AC128" s="19">
        <f t="shared" ca="1" si="160"/>
        <v>0.99999893951148222</v>
      </c>
      <c r="AD128" s="19">
        <f t="shared" ca="1" si="161"/>
        <v>1.456357583201768E-3</v>
      </c>
      <c r="AE128" s="19">
        <f t="shared" ca="1" si="162"/>
        <v>0.47253382532164651</v>
      </c>
      <c r="AF128" s="19">
        <f t="shared" ca="1" si="163"/>
        <v>0.52746617467835355</v>
      </c>
      <c r="AG128" s="19">
        <f t="shared" ca="1" si="164"/>
        <v>-0.15394286921856948</v>
      </c>
      <c r="AH128" s="72">
        <f t="shared" ca="1" si="202"/>
        <v>4.4301949079470794E-4</v>
      </c>
      <c r="AI128" s="72">
        <f t="shared" ca="1" si="203"/>
        <v>9.8923543821292253E-4</v>
      </c>
      <c r="AJ128" s="72">
        <f t="shared" ca="1" si="165"/>
        <v>1.250403166425107E-11</v>
      </c>
      <c r="AK128" s="19">
        <f t="shared" ca="1" si="166"/>
        <v>1.456357074293502E-3</v>
      </c>
      <c r="AL128" s="19">
        <f t="shared" ca="1" si="167"/>
        <v>0.99999893951147367</v>
      </c>
      <c r="AM128" s="19">
        <f t="shared" ca="1" si="168"/>
        <v>1.4563575891103765E-3</v>
      </c>
      <c r="AN128" s="19">
        <f t="shared" ca="1" si="169"/>
        <v>0.47253382937739591</v>
      </c>
      <c r="AO128" s="19">
        <f t="shared" ca="1" si="170"/>
        <v>0.77671178009393405</v>
      </c>
      <c r="AP128" s="19">
        <f t="shared" ca="1" si="171"/>
        <v>0.22328821990606595</v>
      </c>
      <c r="AQ128" s="72">
        <f t="shared" ca="1" si="204"/>
        <v>6.5195313850064957E-4</v>
      </c>
      <c r="AR128" s="72">
        <f t="shared" ca="1" si="205"/>
        <v>9.8923544916915021E-4</v>
      </c>
      <c r="AS128" s="72">
        <f t="shared" ca="1" si="172"/>
        <v>1.0956227678576846E-11</v>
      </c>
      <c r="AT128" s="19">
        <f t="shared" ca="1" si="173"/>
        <v>1.4563570794706368E-3</v>
      </c>
      <c r="AU128" s="19">
        <f t="shared" ca="1" si="174"/>
        <v>0.99999893951146612</v>
      </c>
      <c r="AV128" s="19">
        <f t="shared" ca="1" si="175"/>
        <v>1.4563575942875167E-3</v>
      </c>
      <c r="AW128" s="19">
        <f t="shared" ca="1" si="176"/>
        <v>0.47253383293113077</v>
      </c>
      <c r="AX128" s="19">
        <f t="shared" ca="1" si="177"/>
        <v>0.52746616706886917</v>
      </c>
      <c r="AY128" s="19">
        <f t="shared" ca="1" si="178"/>
        <v>-0.15394288586591331</v>
      </c>
      <c r="AZ128" s="72">
        <f t="shared" ca="1" si="206"/>
        <v>4.4301948441195262E-4</v>
      </c>
      <c r="BA128" s="72">
        <f t="shared" ca="1" si="207"/>
        <v>9.8923543826761402E-4</v>
      </c>
      <c r="BB128" s="72">
        <f t="shared" ca="1" si="179"/>
        <v>-1.0901536184187988E-11</v>
      </c>
      <c r="BC128" s="19">
        <f t="shared" ca="1" si="180"/>
        <v>1.4563570743193204E-3</v>
      </c>
      <c r="BD128" s="19">
        <f t="shared" ca="1" si="181"/>
        <v>0.99999893951147356</v>
      </c>
      <c r="BE128" s="19">
        <f t="shared" ca="1" si="182"/>
        <v>1.4563575891361948E-3</v>
      </c>
      <c r="BF128" s="19">
        <f t="shared" ca="1" si="183"/>
        <v>0.4725338293951436</v>
      </c>
      <c r="BG128" s="19">
        <f t="shared" ca="1" si="184"/>
        <v>0.52746617060485645</v>
      </c>
      <c r="BH128" s="19">
        <f t="shared" ca="1" si="185"/>
        <v>-0.15394287813019913</v>
      </c>
      <c r="BI128" s="72">
        <f t="shared" ca="1" si="208"/>
        <v>4.4301948737790145E-4</v>
      </c>
      <c r="BJ128" s="72">
        <f t="shared" ca="1" si="209"/>
        <v>9.8923543824219989E-4</v>
      </c>
      <c r="BK128" s="72">
        <f t="shared" ca="1" si="186"/>
        <v>-2.5414132603929218E-14</v>
      </c>
      <c r="BL128" s="72">
        <f t="shared" ca="1" si="210"/>
        <v>3.5548565384523534E-3</v>
      </c>
      <c r="BM128" s="72">
        <f t="shared" ca="1" si="187"/>
        <v>1.0008881226506949</v>
      </c>
      <c r="BN128" s="72">
        <f t="shared" ca="1" si="188"/>
        <v>8.871377480271402E-4</v>
      </c>
      <c r="BO128" s="72">
        <f t="shared" ca="1" si="189"/>
        <v>-1.991654615403589E-7</v>
      </c>
      <c r="BP128" s="72">
        <f t="shared" ca="1" si="211"/>
        <v>9267.1936220600801</v>
      </c>
      <c r="BQ128" s="72">
        <f t="shared" ca="1" si="190"/>
        <v>2.5411934463362433</v>
      </c>
      <c r="BR128" s="72">
        <f t="shared" ca="1" si="191"/>
        <v>-0.59985348170102126</v>
      </c>
      <c r="BS128" s="72">
        <f t="shared" ca="1" si="192"/>
        <v>2.5417391718887719</v>
      </c>
      <c r="BT128" s="72">
        <f t="shared" ca="1" si="193"/>
        <v>145.59965940137124</v>
      </c>
      <c r="BU128" s="72">
        <f t="shared" ca="1" si="194"/>
        <v>-34.369072827696478</v>
      </c>
      <c r="BV128" s="72">
        <f t="shared" ca="1" si="195"/>
        <v>145.63092717230353</v>
      </c>
    </row>
    <row r="129" spans="1:74">
      <c r="A129" s="13">
        <f ca="1">'MGRS to'!AO129</f>
        <v>33.613818573106442</v>
      </c>
      <c r="B129" s="13">
        <f ca="1">'MGRS to'!AP129</f>
        <v>-7.5344341260055092</v>
      </c>
      <c r="C129" s="19">
        <f t="shared" ca="1" si="88"/>
        <v>0.58667180826872967</v>
      </c>
      <c r="D129" s="19">
        <f t="shared" ca="1" si="88"/>
        <v>-0.13150068277341745</v>
      </c>
      <c r="E129" s="19">
        <f t="shared" ca="1" si="196"/>
        <v>0.58375773837480605</v>
      </c>
      <c r="F129" s="19">
        <f t="shared" ca="1" si="197"/>
        <v>0.58512449012581702</v>
      </c>
      <c r="G129" s="19">
        <f t="shared" ca="1" si="142"/>
        <v>8.7060945454245364E-4</v>
      </c>
      <c r="H129" s="19">
        <f t="shared" ca="1" si="143"/>
        <v>8.7060945454245364E-4</v>
      </c>
      <c r="I129" s="19">
        <f t="shared" ca="1" si="144"/>
        <v>0</v>
      </c>
      <c r="J129" s="19">
        <f t="shared" ca="1" si="145"/>
        <v>1.5476557896962962E-3</v>
      </c>
      <c r="K129" s="19">
        <f t="shared" ca="1" si="146"/>
        <v>0.99999880238006111</v>
      </c>
      <c r="L129" s="19">
        <f t="shared" ca="1" si="147"/>
        <v>1.5476564075310698E-3</v>
      </c>
      <c r="M129" s="19">
        <f t="shared" ca="1" si="148"/>
        <v>0.3912930932742294</v>
      </c>
      <c r="N129" s="19">
        <f t="shared" ca="1" si="149"/>
        <v>0.60870690672577066</v>
      </c>
      <c r="O129" s="19">
        <f t="shared" ca="1" si="150"/>
        <v>-1.844223018995228E-4</v>
      </c>
      <c r="P129" s="72">
        <f t="shared" ca="1" si="198"/>
        <v>5.1114944978380332E-4</v>
      </c>
      <c r="Q129" s="72">
        <f t="shared" ca="1" si="199"/>
        <v>8.7263883540687108E-4</v>
      </c>
      <c r="R129" s="72">
        <f t="shared" ca="1" si="151"/>
        <v>2.0293808644174412E-6</v>
      </c>
      <c r="S129" s="19">
        <f t="shared" ca="1" si="152"/>
        <v>1.5484505928715375E-3</v>
      </c>
      <c r="T129" s="19">
        <f t="shared" ca="1" si="153"/>
        <v>0.99999880114966211</v>
      </c>
      <c r="U129" s="19">
        <f t="shared" ca="1" si="154"/>
        <v>1.548451211658673E-3</v>
      </c>
      <c r="V129" s="19">
        <f t="shared" ca="1" si="155"/>
        <v>0.39200387810778858</v>
      </c>
      <c r="W129" s="19">
        <f t="shared" ca="1" si="156"/>
        <v>0.60799612189221142</v>
      </c>
      <c r="X129" s="19">
        <f t="shared" ca="1" si="157"/>
        <v>-1.3536991925968689E-3</v>
      </c>
      <c r="Y129" s="72">
        <f t="shared" ca="1" si="200"/>
        <v>5.1055349331065899E-4</v>
      </c>
      <c r="Z129" s="72">
        <f t="shared" ca="1" si="201"/>
        <v>8.7264356586928078E-4</v>
      </c>
      <c r="AA129" s="72">
        <f t="shared" ca="1" si="158"/>
        <v>4.7304624096978706E-9</v>
      </c>
      <c r="AB129" s="19">
        <f t="shared" ca="1" si="159"/>
        <v>1.548452447232889E-3</v>
      </c>
      <c r="AC129" s="19">
        <f t="shared" ca="1" si="160"/>
        <v>0.99999880114679063</v>
      </c>
      <c r="AD129" s="19">
        <f t="shared" ca="1" si="161"/>
        <v>1.548453066022248E-3</v>
      </c>
      <c r="AE129" s="19">
        <f t="shared" ca="1" si="162"/>
        <v>0.39200553365977991</v>
      </c>
      <c r="AF129" s="19">
        <f t="shared" ca="1" si="163"/>
        <v>0.60799446634022014</v>
      </c>
      <c r="AG129" s="19">
        <f t="shared" ca="1" si="164"/>
        <v>-1.3564258504261684E-3</v>
      </c>
      <c r="AH129" s="72">
        <f t="shared" ca="1" si="202"/>
        <v>5.1055210521309946E-4</v>
      </c>
      <c r="AI129" s="72">
        <f t="shared" ca="1" si="203"/>
        <v>8.7264357689593184E-4</v>
      </c>
      <c r="AJ129" s="72">
        <f t="shared" ca="1" si="165"/>
        <v>1.1026651054908687E-11</v>
      </c>
      <c r="AK129" s="19">
        <f t="shared" ca="1" si="166"/>
        <v>1.5484524515553607E-3</v>
      </c>
      <c r="AL129" s="19">
        <f t="shared" ca="1" si="167"/>
        <v>0.99999880114678397</v>
      </c>
      <c r="AM129" s="19">
        <f t="shared" ca="1" si="168"/>
        <v>1.5484530703447246E-3</v>
      </c>
      <c r="AN129" s="19">
        <f t="shared" ca="1" si="169"/>
        <v>0.39200553751885275</v>
      </c>
      <c r="AO129" s="19">
        <f t="shared" ca="1" si="170"/>
        <v>0.84633165855455528</v>
      </c>
      <c r="AP129" s="19">
        <f t="shared" ca="1" si="171"/>
        <v>0.15366834144544472</v>
      </c>
      <c r="AQ129" s="72">
        <f t="shared" ca="1" si="204"/>
        <v>7.1026619378604145E-4</v>
      </c>
      <c r="AR129" s="72">
        <f t="shared" ca="1" si="205"/>
        <v>8.7264339367144948E-4</v>
      </c>
      <c r="AS129" s="72">
        <f t="shared" ca="1" si="172"/>
        <v>-1.8322448235279926E-10</v>
      </c>
      <c r="AT129" s="19">
        <f t="shared" ca="1" si="173"/>
        <v>1.5484523797304128E-3</v>
      </c>
      <c r="AU129" s="19">
        <f t="shared" ca="1" si="174"/>
        <v>0.99999880114689521</v>
      </c>
      <c r="AV129" s="19">
        <f t="shared" ca="1" si="175"/>
        <v>1.5484529985196906E-3</v>
      </c>
      <c r="AW129" s="19">
        <f t="shared" ca="1" si="176"/>
        <v>0.39200547339465669</v>
      </c>
      <c r="AX129" s="19">
        <f t="shared" ca="1" si="177"/>
        <v>0.60799452660534326</v>
      </c>
      <c r="AY129" s="19">
        <f t="shared" ca="1" si="178"/>
        <v>-1.3563265948293157E-3</v>
      </c>
      <c r="AZ129" s="72">
        <f t="shared" ca="1" si="206"/>
        <v>5.105521557423918E-4</v>
      </c>
      <c r="BA129" s="72">
        <f t="shared" ca="1" si="207"/>
        <v>8.7264357649454068E-4</v>
      </c>
      <c r="BB129" s="72">
        <f t="shared" ca="1" si="179"/>
        <v>1.8282309119290602E-10</v>
      </c>
      <c r="BC129" s="19">
        <f t="shared" ca="1" si="180"/>
        <v>1.5484524513980082E-3</v>
      </c>
      <c r="BD129" s="19">
        <f t="shared" ca="1" si="181"/>
        <v>0.99999880114678419</v>
      </c>
      <c r="BE129" s="19">
        <f t="shared" ca="1" si="182"/>
        <v>1.548453070187372E-3</v>
      </c>
      <c r="BF129" s="19">
        <f t="shared" ca="1" si="183"/>
        <v>0.39200553737837668</v>
      </c>
      <c r="BG129" s="19">
        <f t="shared" ca="1" si="184"/>
        <v>0.60799446262162338</v>
      </c>
      <c r="BH129" s="19">
        <f t="shared" ca="1" si="185"/>
        <v>-1.3564319748902154E-3</v>
      </c>
      <c r="BI129" s="72">
        <f t="shared" ca="1" si="208"/>
        <v>5.1055210209524193E-4</v>
      </c>
      <c r="BJ129" s="72">
        <f t="shared" ca="1" si="209"/>
        <v>8.7264357692069913E-4</v>
      </c>
      <c r="BK129" s="72">
        <f t="shared" ca="1" si="186"/>
        <v>4.2615845748106285E-13</v>
      </c>
      <c r="BL129" s="72">
        <f t="shared" ca="1" si="210"/>
        <v>4.0975767001604239E-3</v>
      </c>
      <c r="BM129" s="72">
        <f t="shared" ca="1" si="187"/>
        <v>1.0010236084781874</v>
      </c>
      <c r="BN129" s="72">
        <f t="shared" ca="1" si="188"/>
        <v>1.0223003670422216E-3</v>
      </c>
      <c r="BO129" s="72">
        <f t="shared" ca="1" si="189"/>
        <v>-2.5517777882844472E-9</v>
      </c>
      <c r="BP129" s="72">
        <f t="shared" ca="1" si="211"/>
        <v>9853.2243890565442</v>
      </c>
      <c r="BQ129" s="72">
        <f t="shared" ca="1" si="190"/>
        <v>0.48713802360314656</v>
      </c>
      <c r="BR129" s="72">
        <f t="shared" ca="1" si="191"/>
        <v>-2.6539731632926076</v>
      </c>
      <c r="BS129" s="72">
        <f t="shared" ca="1" si="192"/>
        <v>0.48761949029718554</v>
      </c>
      <c r="BT129" s="72">
        <f t="shared" ca="1" si="193"/>
        <v>27.910952792804551</v>
      </c>
      <c r="BU129" s="72">
        <f t="shared" ca="1" si="194"/>
        <v>-152.06146119765086</v>
      </c>
      <c r="BV129" s="72">
        <f t="shared" ca="1" si="195"/>
        <v>27.938538802349115</v>
      </c>
    </row>
    <row r="130" spans="1:74">
      <c r="A130" s="13">
        <f ca="1">'MGRS to'!AO130</f>
        <v>33.601440080705189</v>
      </c>
      <c r="B130" s="13">
        <f ca="1">'MGRS to'!AP130</f>
        <v>-7.6186091350861957</v>
      </c>
      <c r="C130" s="19">
        <f t="shared" ca="1" si="88"/>
        <v>0.58645576281989475</v>
      </c>
      <c r="D130" s="19">
        <f t="shared" ca="1" si="88"/>
        <v>-0.13296981382977155</v>
      </c>
      <c r="E130" s="19">
        <f t="shared" ca="1" si="196"/>
        <v>0.58512449012581702</v>
      </c>
      <c r="F130" s="19">
        <f t="shared" ca="1" si="197"/>
        <v>0.58490872652181924</v>
      </c>
      <c r="G130" s="19">
        <f t="shared" ca="1" si="142"/>
        <v>-1.4691310563541005E-3</v>
      </c>
      <c r="H130" s="19">
        <f t="shared" ca="1" si="143"/>
        <v>-1.4691310563541005E-3</v>
      </c>
      <c r="I130" s="19">
        <f t="shared" ca="1" si="144"/>
        <v>0</v>
      </c>
      <c r="J130" s="19">
        <f t="shared" ca="1" si="145"/>
        <v>1.2436777072418455E-3</v>
      </c>
      <c r="K130" s="19">
        <f t="shared" ca="1" si="146"/>
        <v>0.99999922663258101</v>
      </c>
      <c r="L130" s="19">
        <f t="shared" ca="1" si="147"/>
        <v>1.2436780278485512E-3</v>
      </c>
      <c r="M130" s="19">
        <f t="shared" ca="1" si="148"/>
        <v>-0.82106051235464439</v>
      </c>
      <c r="N130" s="19">
        <f t="shared" ca="1" si="149"/>
        <v>1.8210605123546444</v>
      </c>
      <c r="O130" s="19">
        <f t="shared" ca="1" si="150"/>
        <v>0.66509609038829343</v>
      </c>
      <c r="P130" s="72">
        <f t="shared" ca="1" si="198"/>
        <v>1.5245457128564837E-3</v>
      </c>
      <c r="Q130" s="72">
        <f t="shared" ca="1" si="199"/>
        <v>-1.4725529776840793E-3</v>
      </c>
      <c r="R130" s="72">
        <f t="shared" ca="1" si="151"/>
        <v>-3.4219213299788685E-6</v>
      </c>
      <c r="S130" s="19">
        <f t="shared" ca="1" si="152"/>
        <v>1.2464874078057756E-3</v>
      </c>
      <c r="T130" s="19">
        <f t="shared" ca="1" si="153"/>
        <v>0.99999922313426914</v>
      </c>
      <c r="U130" s="19">
        <f t="shared" ca="1" si="154"/>
        <v>1.2464877305903264E-3</v>
      </c>
      <c r="V130" s="19">
        <f t="shared" ca="1" si="155"/>
        <v>-0.82111787813613191</v>
      </c>
      <c r="W130" s="19">
        <f t="shared" ca="1" si="156"/>
        <v>1.8211178781361319</v>
      </c>
      <c r="X130" s="19">
        <f t="shared" ca="1" si="157"/>
        <v>0.66510663644328827</v>
      </c>
      <c r="Y130" s="72">
        <f t="shared" ca="1" si="200"/>
        <v>1.5245935178385753E-3</v>
      </c>
      <c r="Z130" s="72">
        <f t="shared" ca="1" si="201"/>
        <v>-1.4725609480711836E-3</v>
      </c>
      <c r="AA130" s="72">
        <f t="shared" ca="1" si="158"/>
        <v>-7.9703871042231811E-9</v>
      </c>
      <c r="AB130" s="19">
        <f t="shared" ca="1" si="159"/>
        <v>1.2464939524285722E-3</v>
      </c>
      <c r="AC130" s="19">
        <f t="shared" ca="1" si="160"/>
        <v>0.99999922312611134</v>
      </c>
      <c r="AD130" s="19">
        <f t="shared" ca="1" si="161"/>
        <v>1.2464942752182073E-3</v>
      </c>
      <c r="AE130" s="19">
        <f t="shared" ca="1" si="162"/>
        <v>-0.82111801130064543</v>
      </c>
      <c r="AF130" s="19">
        <f t="shared" ca="1" si="163"/>
        <v>1.8211180113006455</v>
      </c>
      <c r="AG130" s="19">
        <f t="shared" ca="1" si="164"/>
        <v>0.66510666092327897</v>
      </c>
      <c r="AH130" s="72">
        <f t="shared" ca="1" si="202"/>
        <v>1.5245936288093684E-3</v>
      </c>
      <c r="AI130" s="72">
        <f t="shared" ca="1" si="203"/>
        <v>-1.4725609666359208E-3</v>
      </c>
      <c r="AJ130" s="72">
        <f t="shared" ca="1" si="165"/>
        <v>-1.8564737204115889E-11</v>
      </c>
      <c r="AK130" s="19">
        <f t="shared" ca="1" si="166"/>
        <v>1.2464939676723984E-3</v>
      </c>
      <c r="AL130" s="19">
        <f t="shared" ca="1" si="167"/>
        <v>0.99999922312609235</v>
      </c>
      <c r="AM130" s="19">
        <f t="shared" ca="1" si="168"/>
        <v>1.2464942904620454E-3</v>
      </c>
      <c r="AN130" s="19">
        <f t="shared" ca="1" si="169"/>
        <v>-0.82111801161081299</v>
      </c>
      <c r="AO130" s="19">
        <f t="shared" ca="1" si="170"/>
        <v>0.3257652110083048</v>
      </c>
      <c r="AP130" s="19">
        <f t="shared" ca="1" si="171"/>
        <v>0.6742347889916952</v>
      </c>
      <c r="AQ130" s="72">
        <f t="shared" ca="1" si="204"/>
        <v>2.7374909692421003E-4</v>
      </c>
      <c r="AR130" s="72">
        <f t="shared" ca="1" si="205"/>
        <v>-1.4725624153693131E-3</v>
      </c>
      <c r="AS130" s="72">
        <f t="shared" ca="1" si="172"/>
        <v>-1.4487333923653145E-9</v>
      </c>
      <c r="AT130" s="19">
        <f t="shared" ca="1" si="173"/>
        <v>1.2464951572525749E-3</v>
      </c>
      <c r="AU130" s="19">
        <f t="shared" ca="1" si="174"/>
        <v>0.99999922312460954</v>
      </c>
      <c r="AV130" s="19">
        <f t="shared" ca="1" si="175"/>
        <v>1.2464954800431461E-3</v>
      </c>
      <c r="AW130" s="19">
        <f t="shared" ca="1" si="176"/>
        <v>-0.82111803581516718</v>
      </c>
      <c r="AX130" s="19">
        <f t="shared" ca="1" si="177"/>
        <v>1.8211180358151671</v>
      </c>
      <c r="AY130" s="19">
        <f t="shared" ca="1" si="178"/>
        <v>0.66510666542984898</v>
      </c>
      <c r="AZ130" s="72">
        <f t="shared" ca="1" si="206"/>
        <v>1.5245936492382034E-3</v>
      </c>
      <c r="BA130" s="72">
        <f t="shared" ca="1" si="207"/>
        <v>-1.4725609700535721E-3</v>
      </c>
      <c r="BB130" s="72">
        <f t="shared" ca="1" si="179"/>
        <v>1.445315741003747E-9</v>
      </c>
      <c r="BC130" s="19">
        <f t="shared" ca="1" si="180"/>
        <v>1.2464939704786889E-3</v>
      </c>
      <c r="BD130" s="19">
        <f t="shared" ca="1" si="181"/>
        <v>0.9999992231260888</v>
      </c>
      <c r="BE130" s="19">
        <f t="shared" ca="1" si="182"/>
        <v>1.2464942932683381E-3</v>
      </c>
      <c r="BF130" s="19">
        <f t="shared" ca="1" si="183"/>
        <v>-0.82111801166791409</v>
      </c>
      <c r="BG130" s="19">
        <f t="shared" ca="1" si="184"/>
        <v>1.821118011667914</v>
      </c>
      <c r="BH130" s="19">
        <f t="shared" ca="1" si="185"/>
        <v>0.66510666099079496</v>
      </c>
      <c r="BI130" s="72">
        <f t="shared" ca="1" si="208"/>
        <v>1.5245936291154263E-3</v>
      </c>
      <c r="BJ130" s="72">
        <f t="shared" ca="1" si="209"/>
        <v>-1.4725609666871224E-3</v>
      </c>
      <c r="BK130" s="72">
        <f t="shared" ca="1" si="186"/>
        <v>3.3664496971314017E-12</v>
      </c>
      <c r="BL130" s="72">
        <f t="shared" ca="1" si="210"/>
        <v>1.2273418906936489E-2</v>
      </c>
      <c r="BM130" s="72">
        <f t="shared" ca="1" si="187"/>
        <v>1.0030613294937518</v>
      </c>
      <c r="BN130" s="72">
        <f t="shared" ca="1" si="188"/>
        <v>3.0496576905348961E-3</v>
      </c>
      <c r="BO130" s="72">
        <f t="shared" ca="1" si="189"/>
        <v>2.5279854235128127E-6</v>
      </c>
      <c r="BP130" s="72">
        <f t="shared" ca="1" si="211"/>
        <v>7931.7934315824959</v>
      </c>
      <c r="BQ130" s="72">
        <f t="shared" ca="1" si="190"/>
        <v>-1.7451591683542578</v>
      </c>
      <c r="BR130" s="72">
        <f t="shared" ca="1" si="191"/>
        <v>1.3956203174850637</v>
      </c>
      <c r="BS130" s="72">
        <f t="shared" ca="1" si="192"/>
        <v>4.5372129710748563</v>
      </c>
      <c r="BT130" s="72">
        <f t="shared" ca="1" si="193"/>
        <v>260.00974507474035</v>
      </c>
      <c r="BU130" s="72">
        <f t="shared" ca="1" si="194"/>
        <v>79.963153994602152</v>
      </c>
      <c r="BV130" s="72">
        <f t="shared" ca="1" si="195"/>
        <v>259.96315399460218</v>
      </c>
    </row>
    <row r="131" spans="1:74">
      <c r="A131" s="13">
        <f ca="1">'MGRS to'!AO131</f>
        <v>33.606487238020094</v>
      </c>
      <c r="B131" s="13">
        <f ca="1">'MGRS to'!AP131</f>
        <v>-7.5073335574718261</v>
      </c>
      <c r="C131" s="19">
        <f t="shared" ref="C131:D194" ca="1" si="212">A131*PI()/180</f>
        <v>0.58654385233290585</v>
      </c>
      <c r="D131" s="19">
        <f t="shared" ca="1" si="212"/>
        <v>-0.1310276886233423</v>
      </c>
      <c r="E131" s="19">
        <f t="shared" ref="E131:E194" ca="1" si="213">ATAN((1-f)*TAN(C130))</f>
        <v>0.58490872652181924</v>
      </c>
      <c r="F131" s="19">
        <f t="shared" ref="F131:F194" ca="1" si="214">ATAN((1-f)*TAN(C131))</f>
        <v>0.5849967010817263</v>
      </c>
      <c r="G131" s="19">
        <f t="shared" ca="1" si="142"/>
        <v>1.9421252064292516E-3</v>
      </c>
      <c r="H131" s="19">
        <f t="shared" ca="1" si="143"/>
        <v>1.9421252064292516E-3</v>
      </c>
      <c r="I131" s="19">
        <f t="shared" ca="1" si="144"/>
        <v>0</v>
      </c>
      <c r="J131" s="19">
        <f t="shared" ca="1" si="145"/>
        <v>1.6216113028250461E-3</v>
      </c>
      <c r="K131" s="19">
        <f t="shared" ca="1" si="146"/>
        <v>0.99999868518752688</v>
      </c>
      <c r="L131" s="19">
        <f t="shared" ca="1" si="147"/>
        <v>1.6216120135303424E-3</v>
      </c>
      <c r="M131" s="19">
        <f t="shared" ca="1" si="148"/>
        <v>0.83251024135287099</v>
      </c>
      <c r="N131" s="19">
        <f t="shared" ca="1" si="149"/>
        <v>0.16748975864712901</v>
      </c>
      <c r="O131" s="19">
        <f t="shared" ca="1" si="150"/>
        <v>-2.640589497048603</v>
      </c>
      <c r="P131" s="72">
        <f t="shared" ref="P131:P194" ca="1" si="215">f/16*N131*(4+f*(4-3*N131))</f>
        <v>1.4080193619937263E-4</v>
      </c>
      <c r="Q131" s="72">
        <f t="shared" ref="Q131:Q194" ca="1" si="216">$G131+(1-P131)*f*M131*(L131+P131*J131*(O131+P131*K131*(-1+2*O131)))</f>
        <v>1.9466492091617649E-3</v>
      </c>
      <c r="R131" s="72">
        <f t="shared" ca="1" si="151"/>
        <v>4.5240027325133252E-6</v>
      </c>
      <c r="S131" s="19">
        <f t="shared" ca="1" si="152"/>
        <v>1.6253775893477701E-3</v>
      </c>
      <c r="T131" s="19">
        <f t="shared" ca="1" si="153"/>
        <v>0.99999867907297357</v>
      </c>
      <c r="U131" s="19">
        <f t="shared" ca="1" si="154"/>
        <v>1.6253783050165435E-3</v>
      </c>
      <c r="V131" s="19">
        <f t="shared" ca="1" si="155"/>
        <v>0.83251592859725476</v>
      </c>
      <c r="W131" s="19">
        <f t="shared" ca="1" si="156"/>
        <v>0.16748407140274524</v>
      </c>
      <c r="X131" s="19">
        <f t="shared" ca="1" si="157"/>
        <v>-2.6407131263502426</v>
      </c>
      <c r="Y131" s="72">
        <f t="shared" ref="Y131:Y194" ca="1" si="217">f/16*W131*(4+f*(4-3*W131))</f>
        <v>1.4079715716833628E-4</v>
      </c>
      <c r="Z131" s="72">
        <f t="shared" ref="Z131:Z194" ca="1" si="218">$G131+(1-Y131)*f*V131*(U131+Y131*S131*(X131+Y131*T131*(-1+2*X131)))</f>
        <v>1.9466597474075689E-3</v>
      </c>
      <c r="AA131" s="72">
        <f t="shared" ca="1" si="158"/>
        <v>1.0538245803987448E-8</v>
      </c>
      <c r="AB131" s="19">
        <f t="shared" ca="1" si="159"/>
        <v>1.6253863625937421E-3</v>
      </c>
      <c r="AC131" s="19">
        <f t="shared" ca="1" si="160"/>
        <v>0.99999867905871387</v>
      </c>
      <c r="AD131" s="19">
        <f t="shared" ca="1" si="161"/>
        <v>1.6253870782741041E-3</v>
      </c>
      <c r="AE131" s="19">
        <f t="shared" ca="1" si="162"/>
        <v>0.83251594179902255</v>
      </c>
      <c r="AF131" s="19">
        <f t="shared" ca="1" si="163"/>
        <v>0.16748405820097745</v>
      </c>
      <c r="AG131" s="19">
        <f t="shared" ca="1" si="164"/>
        <v>-2.6407134133400652</v>
      </c>
      <c r="AH131" s="72">
        <f t="shared" ref="AH131:AH194" ca="1" si="219">f/16*AF131*(4+f*(4-3*AF131))</f>
        <v>1.4079714607479876E-4</v>
      </c>
      <c r="AI131" s="72">
        <f t="shared" ref="AI131:AI194" ca="1" si="220">$G131+(1-AH131)*f*AE131*(AD131+AH131*AB131*(AG131+AH131*AC131*(-1+2*AG131)))</f>
        <v>1.9466597719554374E-3</v>
      </c>
      <c r="AJ131" s="72">
        <f t="shared" ca="1" si="165"/>
        <v>2.4547868512220239E-11</v>
      </c>
      <c r="AK131" s="19">
        <f t="shared" ca="1" si="166"/>
        <v>1.6253863830302093E-3</v>
      </c>
      <c r="AL131" s="19">
        <f t="shared" ca="1" si="167"/>
        <v>0.99999867905868056</v>
      </c>
      <c r="AM131" s="19">
        <f t="shared" ca="1" si="168"/>
        <v>1.6253870987105983E-3</v>
      </c>
      <c r="AN131" s="19">
        <f t="shared" ca="1" si="169"/>
        <v>0.8325159418297734</v>
      </c>
      <c r="AO131" s="19">
        <f t="shared" ca="1" si="170"/>
        <v>0.30691720659928534</v>
      </c>
      <c r="AP131" s="19">
        <f t="shared" ca="1" si="171"/>
        <v>0.69308279340071466</v>
      </c>
      <c r="AQ131" s="72">
        <f t="shared" ref="AQ131:AQ194" ca="1" si="221">f/16*AO131*(4+f*(4-3*AO131))</f>
        <v>2.5792281468560479E-4</v>
      </c>
      <c r="AR131" s="72">
        <f t="shared" ref="AR131:AR194" ca="1" si="222">$G131+(1-AQ131)*f*AN131*(AM131+AQ131*AK131*(AP131+AQ131*AL131*(-1+2*AP131)))</f>
        <v>1.9466617387215118E-3</v>
      </c>
      <c r="AS131" s="72">
        <f t="shared" ca="1" si="172"/>
        <v>1.96676607443734E-9</v>
      </c>
      <c r="AT131" s="19">
        <f t="shared" ca="1" si="173"/>
        <v>1.6253880203921597E-3</v>
      </c>
      <c r="AU131" s="19">
        <f t="shared" ca="1" si="174"/>
        <v>0.99999867905601914</v>
      </c>
      <c r="AV131" s="19">
        <f t="shared" ca="1" si="175"/>
        <v>1.6253887360747118E-3</v>
      </c>
      <c r="AW131" s="19">
        <f t="shared" ca="1" si="176"/>
        <v>0.8325159442936122</v>
      </c>
      <c r="AX131" s="19">
        <f t="shared" ca="1" si="177"/>
        <v>0.1674840557063878</v>
      </c>
      <c r="AY131" s="19">
        <f t="shared" ca="1" si="178"/>
        <v>-2.6407134675693107</v>
      </c>
      <c r="AZ131" s="72">
        <f t="shared" ref="AZ131:AZ194" ca="1" si="223">f/16*AX131*(4+f*(4-3*AX131))</f>
        <v>1.4079714397857766E-4</v>
      </c>
      <c r="BA131" s="72">
        <f t="shared" ref="BA131:BA194" ca="1" si="224">$G131+(1-AZ131)*f*AW131*(AV131+AZ131*AT131*(AY131+AZ131*AU131*(-1+2*AY131)))</f>
        <v>1.946659776594019E-3</v>
      </c>
      <c r="BB131" s="72">
        <f t="shared" ca="1" si="179"/>
        <v>-1.9621274928178362E-9</v>
      </c>
      <c r="BC131" s="19">
        <f t="shared" ca="1" si="180"/>
        <v>1.6253863868918945E-3</v>
      </c>
      <c r="BD131" s="19">
        <f t="shared" ca="1" si="181"/>
        <v>0.99999867905867434</v>
      </c>
      <c r="BE131" s="19">
        <f t="shared" ca="1" si="182"/>
        <v>1.6253871025722886E-3</v>
      </c>
      <c r="BF131" s="19">
        <f t="shared" ca="1" si="183"/>
        <v>0.83251594183558586</v>
      </c>
      <c r="BG131" s="19">
        <f t="shared" ca="1" si="184"/>
        <v>0.16748405816441414</v>
      </c>
      <c r="BH131" s="19">
        <f t="shared" ca="1" si="185"/>
        <v>-2.6407134141349053</v>
      </c>
      <c r="BI131" s="72">
        <f t="shared" ref="BI131:BI194" ca="1" si="225">f/16*BG131*(4+f*(4-3*BG131))</f>
        <v>1.4079714604407434E-4</v>
      </c>
      <c r="BJ131" s="72">
        <f t="shared" ref="BJ131:BJ194" ca="1" si="226">$G131+(1-BI131)*f*BF131*(BE131+BI131*BC131*(BH131+BI131*BD131*(-1+2*BH131)))</f>
        <v>1.9466597720234247E-3</v>
      </c>
      <c r="BK131" s="72">
        <f t="shared" ca="1" si="186"/>
        <v>-4.5705943370333291E-12</v>
      </c>
      <c r="BL131" s="72">
        <f t="shared" ref="BL131:BL194" ca="1" si="227">BG131*(a^2-b^2)/b^2</f>
        <v>1.1287582643822731E-3</v>
      </c>
      <c r="BM131" s="72">
        <f t="shared" ca="1" si="187"/>
        <v>1.0002821298709537</v>
      </c>
      <c r="BN131" s="72">
        <f t="shared" ca="1" si="188"/>
        <v>2.8203040804711808E-4</v>
      </c>
      <c r="BO131" s="72">
        <f t="shared" ca="1" si="189"/>
        <v>-1.2101070190555573E-6</v>
      </c>
      <c r="BP131" s="72">
        <f t="shared" ref="BP131:BP194" ca="1" si="228">b*BM131*(BE131-BO131)</f>
        <v>10342.79276417658</v>
      </c>
      <c r="BQ131" s="72">
        <f t="shared" ca="1" si="190"/>
        <v>1.5158544839994719</v>
      </c>
      <c r="BR131" s="72">
        <f t="shared" ca="1" si="191"/>
        <v>-1.624663301774276</v>
      </c>
      <c r="BS131" s="72">
        <f t="shared" ca="1" si="192"/>
        <v>1.5169293518155171</v>
      </c>
      <c r="BT131" s="72">
        <f t="shared" ca="1" si="193"/>
        <v>86.852064289150917</v>
      </c>
      <c r="BU131" s="72">
        <f t="shared" ca="1" si="194"/>
        <v>-93.086350321455242</v>
      </c>
      <c r="BV131" s="72">
        <f t="shared" ca="1" si="195"/>
        <v>86.913649678544743</v>
      </c>
    </row>
    <row r="132" spans="1:74">
      <c r="A132" s="13">
        <f ca="1">'MGRS to'!AO132</f>
        <v>33.610026980159034</v>
      </c>
      <c r="B132" s="13">
        <f ca="1">'MGRS to'!AP132</f>
        <v>-7.5152052904096438</v>
      </c>
      <c r="C132" s="19">
        <f t="shared" ca="1" si="212"/>
        <v>0.58660563248790198</v>
      </c>
      <c r="D132" s="19">
        <f t="shared" ca="1" si="212"/>
        <v>-0.13116507628094493</v>
      </c>
      <c r="E132" s="19">
        <f t="shared" ca="1" si="213"/>
        <v>0.5849967010817263</v>
      </c>
      <c r="F132" s="19">
        <f t="shared" ca="1" si="214"/>
        <v>0.58505840064481618</v>
      </c>
      <c r="G132" s="19">
        <f t="shared" ref="G132:G195" ca="1" si="229">D132-D131</f>
        <v>-1.3738765760262783E-4</v>
      </c>
      <c r="H132" s="19">
        <f t="shared" ref="H132:H195" ca="1" si="230">G132</f>
        <v>-1.3738765760262783E-4</v>
      </c>
      <c r="I132" s="19">
        <f t="shared" ref="I132:I195" ca="1" si="231">H132-G132</f>
        <v>0</v>
      </c>
      <c r="J132" s="19">
        <f t="shared" ref="J132:J195" ca="1" si="232">SQRT((COS($F132)*SIN(H132))^2+(COS($E132)*SIN($F132)-SIN($E132)*COS($F132)*COS(H132))^2)</f>
        <v>1.3010061405469069E-4</v>
      </c>
      <c r="K132" s="19">
        <f t="shared" ref="K132:K195" ca="1" si="233">SIN($E132)*SIN($F132)+COS($E132)*COS($F132)*COS(H132)</f>
        <v>0.99999999153691521</v>
      </c>
      <c r="L132" s="19">
        <f t="shared" ref="L132:L195" ca="1" si="234">ATAN2(K132,J132)</f>
        <v>1.3010061442170819E-4</v>
      </c>
      <c r="M132" s="19">
        <f t="shared" ref="M132:M195" ca="1" si="235">COS($E132)*COS($F132)*SIN(H132)/J132</f>
        <v>-0.73398082594701686</v>
      </c>
      <c r="N132" s="19">
        <f t="shared" ref="N132:N195" ca="1" si="236">IF(1-M132^2=0,0.000000000001,1-M132)</f>
        <v>1.7339808259470169</v>
      </c>
      <c r="O132" s="19">
        <f t="shared" ref="O132:O195" ca="1" si="237">K132-2*SIN($E132)*SIN($F132)/N132</f>
        <v>0.64826654662112837</v>
      </c>
      <c r="P132" s="72">
        <f t="shared" ca="1" si="215"/>
        <v>1.451963064952324E-3</v>
      </c>
      <c r="Q132" s="72">
        <f t="shared" ca="1" si="216"/>
        <v>-1.3770765829390104E-4</v>
      </c>
      <c r="R132" s="72">
        <f t="shared" ref="R132:R195" ca="1" si="238">Q132-H132</f>
        <v>-3.2000069127320748E-7</v>
      </c>
      <c r="S132" s="19">
        <f t="shared" ref="S132:S195" ca="1" si="239">SQRT((COS($F132)*SIN(Q132))^2+(COS($E132)*SIN($F132)-SIN($E132)*COS($F132)*COS(Q132))^2)</f>
        <v>1.3033554983324047E-4</v>
      </c>
      <c r="T132" s="19">
        <f t="shared" ref="T132:T195" ca="1" si="240">SIN($E132)*SIN($F132)+COS($E132)*COS($F132)*COS(Q132)</f>
        <v>0.99999999150632224</v>
      </c>
      <c r="U132" s="19">
        <f t="shared" ref="U132:U195" ca="1" si="241">ATAN2(T132,S132)</f>
        <v>1.3033555020224987E-4</v>
      </c>
      <c r="V132" s="19">
        <f t="shared" ref="V132:V195" ca="1" si="242">COS($E132)*COS($F132)*SIN(Q132)/S132</f>
        <v>-0.73436428443661272</v>
      </c>
      <c r="W132" s="19">
        <f t="shared" ref="W132:W195" ca="1" si="243">IF(1-V132^2=0,0.000000000001,1-V132)</f>
        <v>1.7343642844366127</v>
      </c>
      <c r="X132" s="19">
        <f t="shared" ref="X132:X195" ca="1" si="244">T132-2*SIN($E132)*SIN($F132)/W132</f>
        <v>0.64834431293797357</v>
      </c>
      <c r="Y132" s="72">
        <f t="shared" ca="1" si="217"/>
        <v>1.4522827552892943E-3</v>
      </c>
      <c r="Z132" s="72">
        <f t="shared" ca="1" si="218"/>
        <v>-1.3770840363346444E-4</v>
      </c>
      <c r="AA132" s="72">
        <f t="shared" ref="AA132:AA195" ca="1" si="245">Z132-Q132</f>
        <v>-7.4533956339727786E-10</v>
      </c>
      <c r="AB132" s="19">
        <f t="shared" ref="AB132:AB195" ca="1" si="246">SQRT((COS($F132)*SIN(Z132))^2+(COS($E132)*SIN($F132)-SIN($E132)*COS($F132)*COS(Z132))^2)</f>
        <v>1.3033609718431791E-4</v>
      </c>
      <c r="AC132" s="19">
        <f t="shared" ref="AC132:AC195" ca="1" si="247">SIN($E132)*SIN($F132)+COS($E132)*COS($F132)*COS(Z132)</f>
        <v>0.99999999150625085</v>
      </c>
      <c r="AD132" s="19">
        <f t="shared" ref="AD132:AD195" ca="1" si="248">ATAN2(AC132,AB132)</f>
        <v>1.3033609755333194E-4</v>
      </c>
      <c r="AE132" s="19">
        <f t="shared" ref="AE132:AE195" ca="1" si="249">COS($E132)*COS($F132)*SIN(Z132)/AB132</f>
        <v>-0.7343651751609146</v>
      </c>
      <c r="AF132" s="19">
        <f t="shared" ref="AF132:AF195" ca="1" si="250">IF(1-AE132^2=0,0.000000000001,1-AE132)</f>
        <v>1.7343651751609146</v>
      </c>
      <c r="AG132" s="19">
        <f t="shared" ref="AG132:AG195" ca="1" si="251">AC132-2*SIN($E132)*SIN($F132)/AF132</f>
        <v>0.64834449353900236</v>
      </c>
      <c r="AH132" s="72">
        <f t="shared" ca="1" si="219"/>
        <v>1.4522834978877327E-3</v>
      </c>
      <c r="AI132" s="72">
        <f t="shared" ca="1" si="220"/>
        <v>-1.3770840536949527E-4</v>
      </c>
      <c r="AJ132" s="72">
        <f t="shared" ref="AJ132:AJ195" ca="1" si="252">AI132-Z132</f>
        <v>-1.7360308340614444E-12</v>
      </c>
      <c r="AK132" s="19">
        <f t="shared" ref="AK132:AK195" ca="1" si="253">SQRT((COS($F132)*SIN(AI132))^2+(COS($E132)*SIN($F132)-SIN($E132)*COS($F132)*COS(AI132))^2)</f>
        <v>1.3033609845919893E-4</v>
      </c>
      <c r="AL132" s="19">
        <f t="shared" ref="AL132:AL195" ca="1" si="254">SIN($E132)*SIN($F132)+COS($E132)*COS($F132)*COS(AI132)</f>
        <v>0.99999999150625074</v>
      </c>
      <c r="AM132" s="19">
        <f t="shared" ref="AM132:AM195" ca="1" si="255">ATAN2(AL132,AK132)</f>
        <v>1.3033609882821297E-4</v>
      </c>
      <c r="AN132" s="19">
        <f t="shared" ref="AN132:AN195" ca="1" si="256">COS($E132)*COS($F132)*SIN(AI132)/AK132</f>
        <v>-0.73436517723555705</v>
      </c>
      <c r="AO132" s="19">
        <f t="shared" ref="AO132:AO195" ca="1" si="257">1-AN132^2</f>
        <v>0.46070778646378885</v>
      </c>
      <c r="AP132" s="19">
        <f t="shared" ref="AP132:AP195" ca="1" si="258">IF(1-AO132^2=0,0.000000000001,1-AO132)</f>
        <v>0.53929221353621115</v>
      </c>
      <c r="AQ132" s="72">
        <f t="shared" ca="1" si="221"/>
        <v>3.8701386440415163E-4</v>
      </c>
      <c r="AR132" s="72">
        <f t="shared" ca="1" si="222"/>
        <v>-1.3770851226183986E-4</v>
      </c>
      <c r="AS132" s="72">
        <f t="shared" ref="AS132:AS195" ca="1" si="259">AR132-AI132</f>
        <v>-1.0689234458509389E-10</v>
      </c>
      <c r="AT132" s="19">
        <f t="shared" ref="AT132:AT195" ca="1" si="260">SQRT((COS($F132)*SIN(AR132))^2+(COS($E132)*SIN($F132)-SIN($E132)*COS($F132)*COS(AR132))^2)</f>
        <v>1.3033617695721876E-4</v>
      </c>
      <c r="AU132" s="19">
        <f t="shared" ref="AU132:AU195" ca="1" si="261">SIN($E132)*SIN($F132)+COS($E132)*COS($F132)*COS(AR132)</f>
        <v>0.99999999150624053</v>
      </c>
      <c r="AV132" s="19">
        <f t="shared" ref="AV132:AV195" ca="1" si="262">ATAN2(AU132,AT132)</f>
        <v>1.3033617732623347E-4</v>
      </c>
      <c r="AW132" s="19">
        <f t="shared" ref="AW132:AW195" ca="1" si="263">COS($E132)*COS($F132)*SIN(AR132)/AT132</f>
        <v>-0.73436530497723373</v>
      </c>
      <c r="AX132" s="19">
        <f t="shared" ref="AX132:AX195" ca="1" si="264">IF(1-AW132^2=0,0.000000000001,1-AW132)</f>
        <v>1.7343653049772336</v>
      </c>
      <c r="AY132" s="19">
        <f t="shared" ref="AY132:AY195" ca="1" si="265">AU132-2*SIN($E132)*SIN($F132)/AX132</f>
        <v>0.64834451986021868</v>
      </c>
      <c r="AZ132" s="72">
        <f t="shared" ca="1" si="223"/>
        <v>1.4522836061158289E-3</v>
      </c>
      <c r="BA132" s="72">
        <f t="shared" ca="1" si="224"/>
        <v>-1.3770840562251044E-4</v>
      </c>
      <c r="BB132" s="72">
        <f t="shared" ref="BB132:BB195" ca="1" si="266">BA132-AR132</f>
        <v>1.0663932941985116E-10</v>
      </c>
      <c r="BC132" s="19">
        <f t="shared" ref="BC132:BC195" ca="1" si="267">SQRT((COS($F132)*SIN(BA132))^2+(COS($E132)*SIN($F132)-SIN($E132)*COS($F132)*COS(BA132))^2)</f>
        <v>1.3033609864499687E-4</v>
      </c>
      <c r="BD132" s="19">
        <f t="shared" ref="BD132:BD195" ca="1" si="268">SIN($E132)*SIN($F132)+COS($E132)*COS($F132)*COS(BA132)</f>
        <v>0.99999999150625074</v>
      </c>
      <c r="BE132" s="19">
        <f t="shared" ref="BE132:BE195" ca="1" si="269">ATAN2(BD132,BC132)</f>
        <v>1.3033609901401091E-4</v>
      </c>
      <c r="BF132" s="19">
        <f t="shared" ref="BF132:BF195" ca="1" si="270">COS($E132)*COS($F132)*SIN(BA132)/BC132</f>
        <v>-0.73436517753796582</v>
      </c>
      <c r="BG132" s="19">
        <f t="shared" ref="BG132:BG195" ca="1" si="271">IF(1-BF132^2=0,0.000000000001,1-BF132)</f>
        <v>1.7343651775379658</v>
      </c>
      <c r="BH132" s="19">
        <f t="shared" ref="BH132:BH195" ca="1" si="272">BD132-2*SIN($E132)*SIN($F132)/BG132</f>
        <v>0.64834449402096705</v>
      </c>
      <c r="BI132" s="72">
        <f t="shared" ca="1" si="225"/>
        <v>1.4522834998694843E-3</v>
      </c>
      <c r="BJ132" s="72">
        <f t="shared" ca="1" si="226"/>
        <v>-1.3770840537412812E-4</v>
      </c>
      <c r="BK132" s="72">
        <f t="shared" ref="BK132:BK195" ca="1" si="273">BJ132-BA132</f>
        <v>2.483823151495923E-13</v>
      </c>
      <c r="BL132" s="72">
        <f t="shared" ca="1" si="227"/>
        <v>1.1688748463934473E-2</v>
      </c>
      <c r="BM132" s="72">
        <f t="shared" ref="BM132:BM195" ca="1" si="274">1+BL132/16384*(4096+BL132*(-768+BL132*(320-175*BL132)))</f>
        <v>1.0029158137247873</v>
      </c>
      <c r="BN132" s="72">
        <f t="shared" ref="BN132:BN195" ca="1" si="275">BL132/1024*(256+BL132*(-128+BL132*(74-47*BL132)))</f>
        <v>2.9052233120907111E-3</v>
      </c>
      <c r="BO132" s="72">
        <f t="shared" ref="BO132:BO195" ca="1" si="276">BN132*BC132*(BH132+BN132/4*(BD132*(-1+2*BH132^2)-BN132/6*BH132*(-3+4*BC132^2)*(-3+4*BH132^2)))</f>
        <v>2.4545503868012275E-7</v>
      </c>
      <c r="BP132" s="72">
        <f t="shared" ca="1" si="228"/>
        <v>829.36524598107201</v>
      </c>
      <c r="BQ132" s="72">
        <f t="shared" ref="BQ132:BQ195" ca="1" si="277">ATAN2(COS(C131)*SIN(C132)-SIN(C131)*COS(C132)*COS(D132-D131),SIN(D132-D131)*COS(C132))</f>
        <v>-1.075677825948931</v>
      </c>
      <c r="BR132" s="72">
        <f t="shared" ref="BR132:BR195" ca="1" si="278">ATAN2(COS(C132)*SIN(C131)-SIN(C132)*COS(C131)*COS(D131-D132),SIN(D131-D132)*COS(C131))</f>
        <v>2.0658387819815287</v>
      </c>
      <c r="BS132" s="72">
        <f t="shared" ref="BS132:BS195" ca="1" si="279">BR132+PI()</f>
        <v>5.2074314355713218</v>
      </c>
      <c r="BT132" s="72">
        <f t="shared" ref="BT132:BT195" ca="1" si="280">MOD(BQ132*180/PI()+360,360)</f>
        <v>298.36820045731832</v>
      </c>
      <c r="BU132" s="72">
        <f t="shared" ref="BU132:BU195" ca="1" si="281">BR132*180/PI()</f>
        <v>118.3638433619882</v>
      </c>
      <c r="BV132" s="72">
        <f t="shared" ref="BV132:BV195" ca="1" si="282">MOD(BS132*180/PI()+360,360)</f>
        <v>298.3638433619883</v>
      </c>
    </row>
    <row r="133" spans="1:74">
      <c r="A133" s="13">
        <f ca="1">'MGRS to'!AO133</f>
        <v>33.607940772947508</v>
      </c>
      <c r="B133" s="13">
        <f ca="1">'MGRS to'!AP133</f>
        <v>-7.5142063802104317</v>
      </c>
      <c r="C133" s="19">
        <f t="shared" ca="1" si="212"/>
        <v>0.58656922130318201</v>
      </c>
      <c r="D133" s="19">
        <f t="shared" ca="1" si="212"/>
        <v>-0.13114764200903692</v>
      </c>
      <c r="E133" s="19">
        <f t="shared" ca="1" si="213"/>
        <v>0.58505840064481618</v>
      </c>
      <c r="F133" s="19">
        <f t="shared" ca="1" si="214"/>
        <v>0.58502203695545363</v>
      </c>
      <c r="G133" s="19">
        <f t="shared" ca="1" si="229"/>
        <v>1.7434271908006727E-5</v>
      </c>
      <c r="H133" s="19">
        <f t="shared" ca="1" si="230"/>
        <v>1.7434271908006727E-5</v>
      </c>
      <c r="I133" s="19">
        <f t="shared" ca="1" si="231"/>
        <v>0</v>
      </c>
      <c r="J133" s="19">
        <f t="shared" ca="1" si="232"/>
        <v>3.9160919503527997E-5</v>
      </c>
      <c r="K133" s="19">
        <f t="shared" ca="1" si="233"/>
        <v>0.99999999923321115</v>
      </c>
      <c r="L133" s="19">
        <f t="shared" ca="1" si="234"/>
        <v>3.9160919513537385E-5</v>
      </c>
      <c r="M133" s="19">
        <f t="shared" ca="1" si="235"/>
        <v>0.30942827053294653</v>
      </c>
      <c r="N133" s="19">
        <f t="shared" ca="1" si="236"/>
        <v>0.69057172946705347</v>
      </c>
      <c r="O133" s="19">
        <f t="shared" ca="1" si="237"/>
        <v>0.11678634707292546</v>
      </c>
      <c r="P133" s="72">
        <f t="shared" ca="1" si="215"/>
        <v>5.7977463863335423E-4</v>
      </c>
      <c r="Q133" s="72">
        <f t="shared" ca="1" si="216"/>
        <v>1.7474878760418632E-5</v>
      </c>
      <c r="R133" s="72">
        <f t="shared" ca="1" si="238"/>
        <v>4.06068524119053E-8</v>
      </c>
      <c r="S133" s="19">
        <f t="shared" ca="1" si="239"/>
        <v>3.917349702452783E-5</v>
      </c>
      <c r="T133" s="19">
        <f t="shared" ca="1" si="240"/>
        <v>0.99999999923271865</v>
      </c>
      <c r="U133" s="19">
        <f t="shared" ca="1" si="241"/>
        <v>3.9173497034546861E-5</v>
      </c>
      <c r="V133" s="19">
        <f t="shared" ca="1" si="242"/>
        <v>0.31004939194511616</v>
      </c>
      <c r="W133" s="19">
        <f t="shared" ca="1" si="243"/>
        <v>0.68995060805488384</v>
      </c>
      <c r="X133" s="19">
        <f t="shared" ca="1" si="244"/>
        <v>0.11599124245991033</v>
      </c>
      <c r="Y133" s="72">
        <f t="shared" ca="1" si="217"/>
        <v>5.7925407478804638E-4</v>
      </c>
      <c r="Z133" s="72">
        <f t="shared" ca="1" si="218"/>
        <v>1.7474973339423331E-5</v>
      </c>
      <c r="AA133" s="72">
        <f t="shared" ca="1" si="245"/>
        <v>9.4579004699481056E-11</v>
      </c>
      <c r="AB133" s="19">
        <f t="shared" ca="1" si="246"/>
        <v>3.9173526348744035E-5</v>
      </c>
      <c r="AC133" s="19">
        <f t="shared" ca="1" si="247"/>
        <v>0.99999999923271754</v>
      </c>
      <c r="AD133" s="19">
        <f t="shared" ca="1" si="248"/>
        <v>3.9173526358763086E-5</v>
      </c>
      <c r="AE133" s="19">
        <f t="shared" ca="1" si="249"/>
        <v>0.31005083792480492</v>
      </c>
      <c r="AF133" s="19">
        <f t="shared" ca="1" si="250"/>
        <v>0.68994916207519508</v>
      </c>
      <c r="AG133" s="19">
        <f t="shared" ca="1" si="251"/>
        <v>0.11598938977455608</v>
      </c>
      <c r="AH133" s="72">
        <f t="shared" ca="1" si="219"/>
        <v>5.7925286290593956E-4</v>
      </c>
      <c r="AI133" s="72">
        <f t="shared" ca="1" si="220"/>
        <v>1.7474973559710983E-5</v>
      </c>
      <c r="AJ133" s="72">
        <f t="shared" ca="1" si="252"/>
        <v>2.2028765191638676E-13</v>
      </c>
      <c r="AK133" s="19">
        <f t="shared" ca="1" si="253"/>
        <v>3.9173526417046055E-5</v>
      </c>
      <c r="AL133" s="19">
        <f t="shared" ca="1" si="254"/>
        <v>0.99999999923271754</v>
      </c>
      <c r="AM133" s="19">
        <f t="shared" ca="1" si="255"/>
        <v>3.9173526427065106E-5</v>
      </c>
      <c r="AN133" s="19">
        <f t="shared" ca="1" si="256"/>
        <v>0.31005084129267557</v>
      </c>
      <c r="AO133" s="19">
        <f t="shared" ca="1" si="257"/>
        <v>0.90386847581370411</v>
      </c>
      <c r="AP133" s="19">
        <f t="shared" ca="1" si="258"/>
        <v>9.6131524186295891E-2</v>
      </c>
      <c r="AQ133" s="72">
        <f t="shared" ca="1" si="221"/>
        <v>7.5844315260747562E-4</v>
      </c>
      <c r="AR133" s="72">
        <f t="shared" ca="1" si="222"/>
        <v>1.7474966487117946E-5</v>
      </c>
      <c r="AS133" s="72">
        <f t="shared" ca="1" si="259"/>
        <v>-7.0725930368081402E-12</v>
      </c>
      <c r="AT133" s="19">
        <f t="shared" ca="1" si="260"/>
        <v>3.9173524224181722E-5</v>
      </c>
      <c r="AU133" s="19">
        <f t="shared" ca="1" si="261"/>
        <v>0.99999999923271754</v>
      </c>
      <c r="AV133" s="19">
        <f t="shared" ca="1" si="262"/>
        <v>3.9173524234200774E-5</v>
      </c>
      <c r="AW133" s="19">
        <f t="shared" ca="1" si="263"/>
        <v>0.31005073316282766</v>
      </c>
      <c r="AX133" s="19">
        <f t="shared" ca="1" si="264"/>
        <v>0.68994926683717228</v>
      </c>
      <c r="AY133" s="19">
        <f t="shared" ca="1" si="265"/>
        <v>0.11598952400283014</v>
      </c>
      <c r="AZ133" s="72">
        <f t="shared" ca="1" si="223"/>
        <v>5.7925295070742602E-4</v>
      </c>
      <c r="BA133" s="72">
        <f t="shared" ca="1" si="224"/>
        <v>1.7474973543751012E-5</v>
      </c>
      <c r="BB133" s="72">
        <f t="shared" ca="1" si="266"/>
        <v>7.0566330658331216E-12</v>
      </c>
      <c r="BC133" s="19">
        <f t="shared" ca="1" si="267"/>
        <v>3.9173526412097532E-5</v>
      </c>
      <c r="BD133" s="19">
        <f t="shared" ca="1" si="268"/>
        <v>0.99999999923271754</v>
      </c>
      <c r="BE133" s="19">
        <f t="shared" ca="1" si="269"/>
        <v>3.9173526422116584E-5</v>
      </c>
      <c r="BF133" s="19">
        <f t="shared" ca="1" si="270"/>
        <v>0.31005084104867131</v>
      </c>
      <c r="BG133" s="19">
        <f t="shared" ca="1" si="271"/>
        <v>0.68994915895132869</v>
      </c>
      <c r="BH133" s="19">
        <f t="shared" ca="1" si="272"/>
        <v>0.11598938577204221</v>
      </c>
      <c r="BI133" s="72">
        <f t="shared" ca="1" si="225"/>
        <v>5.7925286028781304E-4</v>
      </c>
      <c r="BJ133" s="72">
        <f t="shared" ca="1" si="226"/>
        <v>1.747497356018689E-5</v>
      </c>
      <c r="BK133" s="72">
        <f t="shared" ca="1" si="273"/>
        <v>1.6435878130499279E-14</v>
      </c>
      <c r="BL133" s="72">
        <f t="shared" ca="1" si="227"/>
        <v>4.6499101090887104E-3</v>
      </c>
      <c r="BM133" s="72">
        <f t="shared" ca="1" si="274"/>
        <v>1.001161465970426</v>
      </c>
      <c r="BN133" s="72">
        <f t="shared" ca="1" si="275"/>
        <v>1.1597820633107931E-3</v>
      </c>
      <c r="BO133" s="72">
        <f t="shared" ca="1" si="276"/>
        <v>5.2568959619941465E-9</v>
      </c>
      <c r="BP133" s="72">
        <f t="shared" ca="1" si="228"/>
        <v>249.27217322308729</v>
      </c>
      <c r="BQ133" s="72">
        <f t="shared" ca="1" si="277"/>
        <v>2.7621381156276836</v>
      </c>
      <c r="BR133" s="72">
        <f t="shared" ca="1" si="278"/>
        <v>-0.3794448877067782</v>
      </c>
      <c r="BS133" s="72">
        <f t="shared" ca="1" si="279"/>
        <v>2.7621477658830149</v>
      </c>
      <c r="BT133" s="72">
        <f t="shared" ca="1" si="280"/>
        <v>158.25885645768449</v>
      </c>
      <c r="BU133" s="72">
        <f t="shared" ca="1" si="281"/>
        <v>-21.740590623413844</v>
      </c>
      <c r="BV133" s="72">
        <f t="shared" ca="1" si="282"/>
        <v>158.25940937658618</v>
      </c>
    </row>
    <row r="134" spans="1:74">
      <c r="A134" s="13">
        <f ca="1">'MGRS to'!AO134</f>
        <v>33.609113303194199</v>
      </c>
      <c r="B134" s="13">
        <f ca="1">'MGRS to'!AP134</f>
        <v>-7.5262792868622395</v>
      </c>
      <c r="C134" s="19">
        <f t="shared" ca="1" si="212"/>
        <v>0.58658968581656601</v>
      </c>
      <c r="D134" s="19">
        <f t="shared" ca="1" si="212"/>
        <v>-0.13135835398039689</v>
      </c>
      <c r="E134" s="19">
        <f t="shared" ca="1" si="213"/>
        <v>0.58502203695545363</v>
      </c>
      <c r="F134" s="19">
        <f t="shared" ca="1" si="214"/>
        <v>0.58504247477357674</v>
      </c>
      <c r="G134" s="19">
        <f t="shared" ca="1" si="229"/>
        <v>-2.10711971359967E-4</v>
      </c>
      <c r="H134" s="19">
        <f t="shared" ca="1" si="230"/>
        <v>-2.10711971359967E-4</v>
      </c>
      <c r="I134" s="19">
        <f t="shared" ca="1" si="231"/>
        <v>0</v>
      </c>
      <c r="J134" s="19">
        <f t="shared" ca="1" si="232"/>
        <v>1.7685426054684259E-4</v>
      </c>
      <c r="K134" s="19">
        <f t="shared" ca="1" si="233"/>
        <v>0.99999998436128523</v>
      </c>
      <c r="L134" s="19">
        <f t="shared" ca="1" si="234"/>
        <v>1.7685426146876702E-4</v>
      </c>
      <c r="M134" s="19">
        <f t="shared" ca="1" si="235"/>
        <v>-0.8281086428916703</v>
      </c>
      <c r="N134" s="19">
        <f t="shared" ca="1" si="236"/>
        <v>1.8281086428916704</v>
      </c>
      <c r="O134" s="19">
        <f t="shared" ca="1" si="237"/>
        <v>0.66637226596536969</v>
      </c>
      <c r="P134" s="72">
        <f t="shared" ca="1" si="215"/>
        <v>1.5304190712902321E-3</v>
      </c>
      <c r="Q134" s="72">
        <f t="shared" ca="1" si="216"/>
        <v>-2.1120275461016734E-4</v>
      </c>
      <c r="R134" s="72">
        <f t="shared" ca="1" si="238"/>
        <v>-4.9078325020033816E-7</v>
      </c>
      <c r="S134" s="19">
        <f t="shared" ca="1" si="239"/>
        <v>1.7726068869824884E-4</v>
      </c>
      <c r="T134" s="19">
        <f t="shared" ca="1" si="240"/>
        <v>0.99999998428932413</v>
      </c>
      <c r="U134" s="19">
        <f t="shared" ca="1" si="241"/>
        <v>1.7726068962654391E-4</v>
      </c>
      <c r="V134" s="19">
        <f t="shared" ca="1" si="242"/>
        <v>-0.82813431317523567</v>
      </c>
      <c r="W134" s="19">
        <f t="shared" ca="1" si="243"/>
        <v>1.8281343131752357</v>
      </c>
      <c r="X134" s="19">
        <f t="shared" ca="1" si="244"/>
        <v>0.66637695062476265</v>
      </c>
      <c r="Y134" s="72">
        <f t="shared" ca="1" si="217"/>
        <v>1.5304404625056879E-3</v>
      </c>
      <c r="Z134" s="72">
        <f t="shared" ca="1" si="218"/>
        <v>-2.1120389772604398E-4</v>
      </c>
      <c r="AA134" s="72">
        <f t="shared" ca="1" si="245"/>
        <v>-1.143115876641506E-9</v>
      </c>
      <c r="AB134" s="19">
        <f t="shared" ca="1" si="246"/>
        <v>1.7726163535175405E-4</v>
      </c>
      <c r="AC134" s="19">
        <f t="shared" ca="1" si="247"/>
        <v>0.99999998428915626</v>
      </c>
      <c r="AD134" s="19">
        <f t="shared" ca="1" si="248"/>
        <v>1.7726163628006399E-4</v>
      </c>
      <c r="AE134" s="19">
        <f t="shared" ca="1" si="249"/>
        <v>-0.82813437275954382</v>
      </c>
      <c r="AF134" s="19">
        <f t="shared" ca="1" si="250"/>
        <v>1.8281343727595438</v>
      </c>
      <c r="AG134" s="19">
        <f t="shared" ca="1" si="251"/>
        <v>0.66637696149835657</v>
      </c>
      <c r="AH134" s="72">
        <f t="shared" ca="1" si="219"/>
        <v>1.5304405121576792E-3</v>
      </c>
      <c r="AI134" s="72">
        <f t="shared" ca="1" si="220"/>
        <v>-2.112039003885511E-4</v>
      </c>
      <c r="AJ134" s="72">
        <f t="shared" ca="1" si="252"/>
        <v>-2.66250712341147E-12</v>
      </c>
      <c r="AK134" s="19">
        <f t="shared" ca="1" si="253"/>
        <v>1.7726163755666979E-4</v>
      </c>
      <c r="AL134" s="19">
        <f t="shared" ca="1" si="254"/>
        <v>0.99999998428915582</v>
      </c>
      <c r="AM134" s="19">
        <f t="shared" ca="1" si="255"/>
        <v>1.7726163848497977E-4</v>
      </c>
      <c r="AN134" s="19">
        <f t="shared" ca="1" si="256"/>
        <v>-0.82813437289831449</v>
      </c>
      <c r="AO134" s="19">
        <f t="shared" ca="1" si="257"/>
        <v>0.3141934604243154</v>
      </c>
      <c r="AP134" s="19">
        <f t="shared" ca="1" si="258"/>
        <v>0.6858065395756846</v>
      </c>
      <c r="AQ134" s="72">
        <f t="shared" ca="1" si="221"/>
        <v>2.6403271306746205E-4</v>
      </c>
      <c r="AR134" s="72">
        <f t="shared" ca="1" si="222"/>
        <v>-2.1120411124181285E-4</v>
      </c>
      <c r="AS134" s="72">
        <f t="shared" ca="1" si="259"/>
        <v>-2.1085326174408343E-10</v>
      </c>
      <c r="AT134" s="19">
        <f t="shared" ca="1" si="260"/>
        <v>1.7726181217149979E-4</v>
      </c>
      <c r="AU134" s="19">
        <f t="shared" ca="1" si="261"/>
        <v>0.99999998428912495</v>
      </c>
      <c r="AV134" s="19">
        <f t="shared" ca="1" si="262"/>
        <v>1.7726181309981251E-4</v>
      </c>
      <c r="AW134" s="19">
        <f t="shared" ca="1" si="263"/>
        <v>-0.82813438388883809</v>
      </c>
      <c r="AX134" s="19">
        <f t="shared" ca="1" si="264"/>
        <v>1.828134383888838</v>
      </c>
      <c r="AY134" s="19">
        <f t="shared" ca="1" si="265"/>
        <v>0.66637696352935138</v>
      </c>
      <c r="AZ134" s="72">
        <f t="shared" ca="1" si="223"/>
        <v>1.5304405214317922E-3</v>
      </c>
      <c r="BA134" s="72">
        <f t="shared" ca="1" si="224"/>
        <v>-2.1120390088586488E-4</v>
      </c>
      <c r="BB134" s="72">
        <f t="shared" ca="1" si="266"/>
        <v>2.1035594796538389E-10</v>
      </c>
      <c r="BC134" s="19">
        <f t="shared" ca="1" si="267"/>
        <v>1.7726163796851326E-4</v>
      </c>
      <c r="BD134" s="19">
        <f t="shared" ca="1" si="268"/>
        <v>0.99999998428915582</v>
      </c>
      <c r="BE134" s="19">
        <f t="shared" ca="1" si="269"/>
        <v>1.7726163889682326E-4</v>
      </c>
      <c r="BF134" s="19">
        <f t="shared" ca="1" si="270"/>
        <v>-0.82813437292423275</v>
      </c>
      <c r="BG134" s="19">
        <f t="shared" ca="1" si="271"/>
        <v>1.8281343729242328</v>
      </c>
      <c r="BH134" s="19">
        <f t="shared" ca="1" si="272"/>
        <v>0.66637696152841075</v>
      </c>
      <c r="BI134" s="72">
        <f t="shared" ca="1" si="225"/>
        <v>1.5304405122949156E-3</v>
      </c>
      <c r="BJ134" s="72">
        <f t="shared" ca="1" si="226"/>
        <v>-2.1120390039591086E-4</v>
      </c>
      <c r="BK134" s="72">
        <f t="shared" ca="1" si="273"/>
        <v>4.8995402461733673E-13</v>
      </c>
      <c r="BL134" s="72">
        <f t="shared" ca="1" si="227"/>
        <v>1.2320705650766083E-2</v>
      </c>
      <c r="BM134" s="72">
        <f t="shared" ca="1" si="274"/>
        <v>1.00307309708043</v>
      </c>
      <c r="BN134" s="72">
        <f t="shared" ca="1" si="275"/>
        <v>3.0613355385686039E-3</v>
      </c>
      <c r="BO134" s="72">
        <f t="shared" ca="1" si="276"/>
        <v>3.615673721362017E-7</v>
      </c>
      <c r="BP134" s="72">
        <f t="shared" ca="1" si="228"/>
        <v>1127.9656672653159</v>
      </c>
      <c r="BQ134" s="72">
        <f t="shared" ca="1" si="277"/>
        <v>-1.45464820306959</v>
      </c>
      <c r="BR134" s="72">
        <f t="shared" ca="1" si="278"/>
        <v>1.6868278181772074</v>
      </c>
      <c r="BS134" s="72">
        <f t="shared" ca="1" si="279"/>
        <v>4.8284204717670001</v>
      </c>
      <c r="BT134" s="72">
        <f t="shared" ca="1" si="280"/>
        <v>276.65479728782338</v>
      </c>
      <c r="BU134" s="72">
        <f t="shared" ca="1" si="281"/>
        <v>96.648114746814983</v>
      </c>
      <c r="BV134" s="72">
        <f t="shared" ca="1" si="282"/>
        <v>276.64811474681494</v>
      </c>
    </row>
    <row r="135" spans="1:74">
      <c r="A135" s="13">
        <f ca="1">'MGRS to'!AO135</f>
        <v>33.593720187885602</v>
      </c>
      <c r="B135" s="13">
        <f ca="1">'MGRS to'!AP135</f>
        <v>-7.5113144271745007</v>
      </c>
      <c r="C135" s="19">
        <f t="shared" ca="1" si="212"/>
        <v>0.5863210252722918</v>
      </c>
      <c r="D135" s="19">
        <f t="shared" ca="1" si="212"/>
        <v>-0.13109716790674686</v>
      </c>
      <c r="E135" s="19">
        <f t="shared" ca="1" si="213"/>
        <v>0.58504247477357674</v>
      </c>
      <c r="F135" s="19">
        <f t="shared" ca="1" si="214"/>
        <v>0.58477416489375145</v>
      </c>
      <c r="G135" s="19">
        <f t="shared" ca="1" si="229"/>
        <v>2.6118607365002711E-4</v>
      </c>
      <c r="H135" s="19">
        <f t="shared" ca="1" si="230"/>
        <v>2.6118607365002711E-4</v>
      </c>
      <c r="I135" s="19">
        <f t="shared" ca="1" si="231"/>
        <v>0</v>
      </c>
      <c r="J135" s="19">
        <f t="shared" ca="1" si="232"/>
        <v>3.4556148951572118E-4</v>
      </c>
      <c r="K135" s="19">
        <f t="shared" ca="1" si="233"/>
        <v>0.99999994029362682</v>
      </c>
      <c r="L135" s="19">
        <f t="shared" ca="1" si="234"/>
        <v>3.4556149639312906E-4</v>
      </c>
      <c r="M135" s="19">
        <f t="shared" ca="1" si="235"/>
        <v>0.52542362473184101</v>
      </c>
      <c r="N135" s="19">
        <f t="shared" ca="1" si="236"/>
        <v>0.47457637526815899</v>
      </c>
      <c r="O135" s="19">
        <f t="shared" ca="1" si="237"/>
        <v>-0.28468149117430053</v>
      </c>
      <c r="P135" s="72">
        <f t="shared" ca="1" si="215"/>
        <v>3.9865018810400054E-4</v>
      </c>
      <c r="Q135" s="72">
        <f t="shared" ca="1" si="216"/>
        <v>2.617945187624459E-4</v>
      </c>
      <c r="R135" s="72">
        <f t="shared" ca="1" si="238"/>
        <v>6.0844511241879779E-7</v>
      </c>
      <c r="S135" s="19">
        <f t="shared" ca="1" si="239"/>
        <v>3.4588140521443962E-4</v>
      </c>
      <c r="T135" s="19">
        <f t="shared" ca="1" si="240"/>
        <v>0.99999994018302507</v>
      </c>
      <c r="U135" s="19">
        <f t="shared" ca="1" si="241"/>
        <v>3.4588141211096621E-4</v>
      </c>
      <c r="V135" s="19">
        <f t="shared" ca="1" si="242"/>
        <v>0.52616051189394886</v>
      </c>
      <c r="W135" s="19">
        <f t="shared" ca="1" si="243"/>
        <v>0.47383948810605114</v>
      </c>
      <c r="X135" s="19">
        <f t="shared" ca="1" si="244"/>
        <v>-0.28667935190650407</v>
      </c>
      <c r="Y135" s="72">
        <f t="shared" ca="1" si="217"/>
        <v>3.980319294759486E-4</v>
      </c>
      <c r="Z135" s="72">
        <f t="shared" ca="1" si="218"/>
        <v>2.6179593616325341E-4</v>
      </c>
      <c r="AA135" s="72">
        <f t="shared" ca="1" si="245"/>
        <v>1.4174008075096625E-9</v>
      </c>
      <c r="AB135" s="19">
        <f t="shared" ca="1" si="246"/>
        <v>3.4588215099594751E-4</v>
      </c>
      <c r="AC135" s="19">
        <f t="shared" ca="1" si="247"/>
        <v>0.99999994018276717</v>
      </c>
      <c r="AD135" s="19">
        <f t="shared" ca="1" si="248"/>
        <v>3.4588215789251866E-4</v>
      </c>
      <c r="AE135" s="19">
        <f t="shared" ca="1" si="249"/>
        <v>0.52616222611905028</v>
      </c>
      <c r="AF135" s="19">
        <f t="shared" ca="1" si="250"/>
        <v>0.47383777388094972</v>
      </c>
      <c r="AG135" s="19">
        <f t="shared" ca="1" si="251"/>
        <v>-0.28668400678668415</v>
      </c>
      <c r="AH135" s="72">
        <f t="shared" ca="1" si="219"/>
        <v>3.980304912144611E-4</v>
      </c>
      <c r="AI135" s="72">
        <f t="shared" ca="1" si="220"/>
        <v>2.6179593946515367E-4</v>
      </c>
      <c r="AJ135" s="72">
        <f t="shared" ca="1" si="252"/>
        <v>3.3019002571195444E-12</v>
      </c>
      <c r="AK135" s="19">
        <f t="shared" ca="1" si="253"/>
        <v>3.4588215273328993E-4</v>
      </c>
      <c r="AL135" s="19">
        <f t="shared" ca="1" si="254"/>
        <v>0.9999999401827665</v>
      </c>
      <c r="AM135" s="19">
        <f t="shared" ca="1" si="255"/>
        <v>3.4588215962986124E-4</v>
      </c>
      <c r="AN135" s="19">
        <f t="shared" ca="1" si="256"/>
        <v>0.52616223011239227</v>
      </c>
      <c r="AO135" s="19">
        <f t="shared" ca="1" si="257"/>
        <v>0.72315330760315399</v>
      </c>
      <c r="AP135" s="19">
        <f t="shared" ca="1" si="258"/>
        <v>0.27684669239684601</v>
      </c>
      <c r="AQ135" s="72">
        <f t="shared" ca="1" si="221"/>
        <v>6.070790834871541E-4</v>
      </c>
      <c r="AR135" s="72">
        <f t="shared" ca="1" si="222"/>
        <v>2.6179598405586771E-4</v>
      </c>
      <c r="AS135" s="72">
        <f t="shared" ca="1" si="259"/>
        <v>4.4590714042176682E-11</v>
      </c>
      <c r="AT135" s="19">
        <f t="shared" ca="1" si="260"/>
        <v>3.4588217619523217E-4</v>
      </c>
      <c r="AU135" s="19">
        <f t="shared" ca="1" si="261"/>
        <v>0.9999999401827584</v>
      </c>
      <c r="AV135" s="19">
        <f t="shared" ca="1" si="262"/>
        <v>3.4588218309180489E-4</v>
      </c>
      <c r="AW135" s="19">
        <f t="shared" ca="1" si="263"/>
        <v>0.52616228404087906</v>
      </c>
      <c r="AX135" s="19">
        <f t="shared" ca="1" si="264"/>
        <v>0.47383771595912094</v>
      </c>
      <c r="AY135" s="19">
        <f t="shared" ca="1" si="265"/>
        <v>-0.28668416407068431</v>
      </c>
      <c r="AZ135" s="72">
        <f t="shared" ca="1" si="223"/>
        <v>3.9803044261714677E-4</v>
      </c>
      <c r="BA135" s="72">
        <f t="shared" ca="1" si="224"/>
        <v>2.6179593957672171E-4</v>
      </c>
      <c r="BB135" s="72">
        <f t="shared" ca="1" si="266"/>
        <v>-4.4479146006550646E-11</v>
      </c>
      <c r="BC135" s="19">
        <f t="shared" ca="1" si="267"/>
        <v>3.4588215279200322E-4</v>
      </c>
      <c r="BD135" s="19">
        <f t="shared" ca="1" si="268"/>
        <v>0.9999999401827665</v>
      </c>
      <c r="BE135" s="19">
        <f t="shared" ca="1" si="269"/>
        <v>3.4588215968857453E-4</v>
      </c>
      <c r="BF135" s="19">
        <f t="shared" ca="1" si="270"/>
        <v>0.52616223024730802</v>
      </c>
      <c r="BG135" s="19">
        <f t="shared" ca="1" si="271"/>
        <v>0.47383776975269198</v>
      </c>
      <c r="BH135" s="19">
        <f t="shared" ca="1" si="272"/>
        <v>-0.28668401799677257</v>
      </c>
      <c r="BI135" s="72">
        <f t="shared" ca="1" si="225"/>
        <v>3.9803048775078871E-4</v>
      </c>
      <c r="BJ135" s="72">
        <f t="shared" ca="1" si="226"/>
        <v>2.6179593947310548E-4</v>
      </c>
      <c r="BK135" s="72">
        <f t="shared" ca="1" si="273"/>
        <v>-1.0361622584248442E-13</v>
      </c>
      <c r="BL135" s="72">
        <f t="shared" ca="1" si="227"/>
        <v>3.1934281056157066E-3</v>
      </c>
      <c r="BM135" s="72">
        <f t="shared" ca="1" si="274"/>
        <v>1.0007978796309018</v>
      </c>
      <c r="BN135" s="72">
        <f t="shared" ca="1" si="275"/>
        <v>7.9708462718766139E-4</v>
      </c>
      <c r="BO135" s="72">
        <f t="shared" ca="1" si="276"/>
        <v>-7.9083914347625539E-8</v>
      </c>
      <c r="BP135" s="72">
        <f t="shared" ca="1" si="228"/>
        <v>2200.9446247663645</v>
      </c>
      <c r="BQ135" s="72">
        <f t="shared" ca="1" si="277"/>
        <v>2.4608715644149921</v>
      </c>
      <c r="BR135" s="72">
        <f t="shared" ca="1" si="278"/>
        <v>-0.68057654562784098</v>
      </c>
      <c r="BS135" s="72">
        <f t="shared" ca="1" si="279"/>
        <v>2.4610161079619521</v>
      </c>
      <c r="BT135" s="72">
        <f t="shared" ca="1" si="280"/>
        <v>140.99755456473537</v>
      </c>
      <c r="BU135" s="72">
        <f t="shared" ca="1" si="281"/>
        <v>-38.994163700067986</v>
      </c>
      <c r="BV135" s="72">
        <f t="shared" ca="1" si="282"/>
        <v>141.00583629993201</v>
      </c>
    </row>
    <row r="136" spans="1:74">
      <c r="A136" s="13">
        <f ca="1">'MGRS to'!AO136</f>
        <v>33.564871687113758</v>
      </c>
      <c r="B136" s="13">
        <f ca="1">'MGRS to'!AP136</f>
        <v>-7.5971076508223181</v>
      </c>
      <c r="C136" s="19">
        <f t="shared" ca="1" si="212"/>
        <v>0.58581752394955899</v>
      </c>
      <c r="D136" s="19">
        <f t="shared" ca="1" si="212"/>
        <v>-0.13259454213530114</v>
      </c>
      <c r="E136" s="19">
        <f t="shared" ca="1" si="213"/>
        <v>0.58477416489375145</v>
      </c>
      <c r="F136" s="19">
        <f t="shared" ca="1" si="214"/>
        <v>0.58427132195761844</v>
      </c>
      <c r="G136" s="19">
        <f t="shared" ca="1" si="229"/>
        <v>-1.4973742285542824E-3</v>
      </c>
      <c r="H136" s="19">
        <f t="shared" ca="1" si="230"/>
        <v>-1.4973742285542824E-3</v>
      </c>
      <c r="I136" s="19">
        <f t="shared" ca="1" si="231"/>
        <v>0</v>
      </c>
      <c r="J136" s="19">
        <f t="shared" ca="1" si="232"/>
        <v>1.3462113260390262E-3</v>
      </c>
      <c r="K136" s="19">
        <f t="shared" ca="1" si="233"/>
        <v>0.99999909385712238</v>
      </c>
      <c r="L136" s="19">
        <f t="shared" ca="1" si="234"/>
        <v>1.3462117326591084E-3</v>
      </c>
      <c r="M136" s="19">
        <f t="shared" ca="1" si="235"/>
        <v>-0.77361259213376243</v>
      </c>
      <c r="N136" s="19">
        <f t="shared" ca="1" si="236"/>
        <v>1.7736125921337624</v>
      </c>
      <c r="O136" s="19">
        <f t="shared" ca="1" si="237"/>
        <v>0.65664931088810152</v>
      </c>
      <c r="P136" s="72">
        <f t="shared" ca="1" si="215"/>
        <v>1.4850008926114353E-3</v>
      </c>
      <c r="Q136" s="72">
        <f t="shared" ca="1" si="216"/>
        <v>-1.5008642179571315E-3</v>
      </c>
      <c r="R136" s="72">
        <f t="shared" ca="1" si="238"/>
        <v>-3.4899894028491123E-6</v>
      </c>
      <c r="S136" s="19">
        <f t="shared" ca="1" si="239"/>
        <v>1.3489116614410733E-3</v>
      </c>
      <c r="T136" s="19">
        <f t="shared" ca="1" si="240"/>
        <v>0.99999909021825095</v>
      </c>
      <c r="U136" s="19">
        <f t="shared" ca="1" si="241"/>
        <v>1.3489120705129593E-3</v>
      </c>
      <c r="V136" s="19">
        <f t="shared" ca="1" si="242"/>
        <v>-0.77386340486330141</v>
      </c>
      <c r="W136" s="19">
        <f t="shared" ca="1" si="243"/>
        <v>1.7738634048633015</v>
      </c>
      <c r="X136" s="19">
        <f t="shared" ca="1" si="244"/>
        <v>0.65669785467177511</v>
      </c>
      <c r="Y136" s="72">
        <f t="shared" ca="1" si="217"/>
        <v>1.4852099540017274E-3</v>
      </c>
      <c r="Z136" s="72">
        <f t="shared" ca="1" si="218"/>
        <v>-1.5008723522124897E-3</v>
      </c>
      <c r="AA136" s="72">
        <f t="shared" ca="1" si="245"/>
        <v>-8.1342553582587629E-9</v>
      </c>
      <c r="AB136" s="19">
        <f t="shared" ca="1" si="246"/>
        <v>1.3489179562402765E-3</v>
      </c>
      <c r="AC136" s="19">
        <f t="shared" ca="1" si="247"/>
        <v>0.99999909020975997</v>
      </c>
      <c r="AD136" s="19">
        <f t="shared" ca="1" si="248"/>
        <v>1.348918365317889E-3</v>
      </c>
      <c r="AE136" s="19">
        <f t="shared" ca="1" si="249"/>
        <v>-0.77386398768341025</v>
      </c>
      <c r="AF136" s="19">
        <f t="shared" ca="1" si="250"/>
        <v>1.7738639876834101</v>
      </c>
      <c r="AG136" s="19">
        <f t="shared" ca="1" si="251"/>
        <v>0.65669796745821363</v>
      </c>
      <c r="AH136" s="72">
        <f t="shared" ca="1" si="219"/>
        <v>1.4852104398028467E-3</v>
      </c>
      <c r="AI136" s="72">
        <f t="shared" ca="1" si="220"/>
        <v>-1.5008723711713182E-3</v>
      </c>
      <c r="AJ136" s="72">
        <f t="shared" ca="1" si="252"/>
        <v>-1.8958828430781782E-11</v>
      </c>
      <c r="AK136" s="19">
        <f t="shared" ca="1" si="253"/>
        <v>1.3489179709118182E-3</v>
      </c>
      <c r="AL136" s="19">
        <f t="shared" ca="1" si="254"/>
        <v>0.9999990902097402</v>
      </c>
      <c r="AM136" s="19">
        <f t="shared" ca="1" si="255"/>
        <v>1.3489183799894439E-3</v>
      </c>
      <c r="AN136" s="19">
        <f t="shared" ca="1" si="256"/>
        <v>-0.7738639890418022</v>
      </c>
      <c r="AO136" s="19">
        <f t="shared" ca="1" si="257"/>
        <v>0.40113452646430947</v>
      </c>
      <c r="AP136" s="19">
        <f t="shared" ca="1" si="258"/>
        <v>0.59886547353569053</v>
      </c>
      <c r="AQ136" s="72">
        <f t="shared" ca="1" si="221"/>
        <v>3.3702019598344063E-4</v>
      </c>
      <c r="AR136" s="72">
        <f t="shared" ca="1" si="222"/>
        <v>-1.500873685083189E-3</v>
      </c>
      <c r="AS136" s="72">
        <f t="shared" ca="1" si="259"/>
        <v>-1.3139118707969355E-9</v>
      </c>
      <c r="AT136" s="19">
        <f t="shared" ca="1" si="260"/>
        <v>1.3489189877000361E-3</v>
      </c>
      <c r="AU136" s="19">
        <f t="shared" ca="1" si="261"/>
        <v>0.99999909020836864</v>
      </c>
      <c r="AV136" s="19">
        <f t="shared" ca="1" si="262"/>
        <v>1.3489193967785871E-3</v>
      </c>
      <c r="AW136" s="19">
        <f t="shared" ca="1" si="263"/>
        <v>-0.77386408318293576</v>
      </c>
      <c r="AX136" s="19">
        <f t="shared" ca="1" si="264"/>
        <v>1.7738640831829358</v>
      </c>
      <c r="AY136" s="19">
        <f t="shared" ca="1" si="265"/>
        <v>0.65669798593912576</v>
      </c>
      <c r="AZ136" s="72">
        <f t="shared" ca="1" si="223"/>
        <v>1.4852105194050698E-3</v>
      </c>
      <c r="BA136" s="72">
        <f t="shared" ca="1" si="224"/>
        <v>-1.5008723742778922E-3</v>
      </c>
      <c r="BB136" s="72">
        <f t="shared" ca="1" si="266"/>
        <v>1.3108052967711337E-9</v>
      </c>
      <c r="BC136" s="19">
        <f t="shared" ca="1" si="267"/>
        <v>1.348917973315875E-3</v>
      </c>
      <c r="BD136" s="19">
        <f t="shared" ca="1" si="268"/>
        <v>0.99999909020973687</v>
      </c>
      <c r="BE136" s="19">
        <f t="shared" ca="1" si="269"/>
        <v>1.3489183823935031E-3</v>
      </c>
      <c r="BF136" s="19">
        <f t="shared" ca="1" si="270"/>
        <v>-0.77386398926439082</v>
      </c>
      <c r="BG136" s="19">
        <f t="shared" ca="1" si="271"/>
        <v>1.7738639892643908</v>
      </c>
      <c r="BH136" s="19">
        <f t="shared" ca="1" si="272"/>
        <v>0.65669796776416234</v>
      </c>
      <c r="BI136" s="72">
        <f t="shared" ca="1" si="225"/>
        <v>1.4852104411206498E-3</v>
      </c>
      <c r="BJ136" s="72">
        <f t="shared" ca="1" si="226"/>
        <v>-1.5008723712227469E-3</v>
      </c>
      <c r="BK136" s="72">
        <f t="shared" ca="1" si="273"/>
        <v>3.0551453294308528E-12</v>
      </c>
      <c r="BL136" s="72">
        <f t="shared" ca="1" si="227"/>
        <v>1.1954950576888496E-2</v>
      </c>
      <c r="BM136" s="72">
        <f t="shared" ca="1" si="274"/>
        <v>1.0029820713828361</v>
      </c>
      <c r="BN136" s="72">
        <f t="shared" ca="1" si="275"/>
        <v>2.9709950751582513E-3</v>
      </c>
      <c r="BO136" s="72">
        <f t="shared" ca="1" si="276"/>
        <v>2.6313886139885065E-6</v>
      </c>
      <c r="BP136" s="72">
        <f t="shared" ca="1" si="228"/>
        <v>8583.5335688980504</v>
      </c>
      <c r="BQ136" s="72">
        <f t="shared" ca="1" si="277"/>
        <v>-1.9539968775497687</v>
      </c>
      <c r="BR136" s="72">
        <f t="shared" ca="1" si="278"/>
        <v>1.1867675923952326</v>
      </c>
      <c r="BS136" s="72">
        <f t="shared" ca="1" si="279"/>
        <v>4.3283602459850261</v>
      </c>
      <c r="BT136" s="72">
        <f t="shared" ca="1" si="280"/>
        <v>248.04422573465715</v>
      </c>
      <c r="BU136" s="72">
        <f t="shared" ca="1" si="281"/>
        <v>67.996774307148797</v>
      </c>
      <c r="BV136" s="72">
        <f t="shared" ca="1" si="282"/>
        <v>247.99677430714883</v>
      </c>
    </row>
    <row r="137" spans="1:74">
      <c r="A137" s="13">
        <f ca="1">'MGRS to'!AO137</f>
        <v>33.615934255917516</v>
      </c>
      <c r="B137" s="13">
        <f ca="1">'MGRS to'!AP137</f>
        <v>-7.4921233301147145</v>
      </c>
      <c r="C137" s="19">
        <f t="shared" ca="1" si="212"/>
        <v>0.58670873389971079</v>
      </c>
      <c r="D137" s="19">
        <f t="shared" ca="1" si="212"/>
        <v>-0.13076222007598381</v>
      </c>
      <c r="E137" s="19">
        <f t="shared" ca="1" si="213"/>
        <v>0.58427132195761844</v>
      </c>
      <c r="F137" s="19">
        <f t="shared" ca="1" si="214"/>
        <v>0.58516136761384607</v>
      </c>
      <c r="G137" s="19">
        <f t="shared" ca="1" si="229"/>
        <v>1.8323220593173262E-3</v>
      </c>
      <c r="H137" s="19">
        <f t="shared" ca="1" si="230"/>
        <v>1.8323220593173262E-3</v>
      </c>
      <c r="I137" s="19">
        <f t="shared" ca="1" si="231"/>
        <v>0</v>
      </c>
      <c r="J137" s="19">
        <f t="shared" ca="1" si="232"/>
        <v>1.7682490563087191E-3</v>
      </c>
      <c r="K137" s="19">
        <f t="shared" ca="1" si="233"/>
        <v>0.99999843664641541</v>
      </c>
      <c r="L137" s="19">
        <f t="shared" ca="1" si="234"/>
        <v>1.7682499777754621E-3</v>
      </c>
      <c r="M137" s="19">
        <f t="shared" ca="1" si="235"/>
        <v>0.72053210976194093</v>
      </c>
      <c r="N137" s="19">
        <f t="shared" ca="1" si="236"/>
        <v>0.27946789023805907</v>
      </c>
      <c r="O137" s="19">
        <f t="shared" ca="1" si="237"/>
        <v>-1.1803079680621484</v>
      </c>
      <c r="P137" s="72">
        <f t="shared" ca="1" si="215"/>
        <v>2.3487150884478881E-4</v>
      </c>
      <c r="Q137" s="72">
        <f t="shared" ca="1" si="216"/>
        <v>1.8365916232593042E-3</v>
      </c>
      <c r="R137" s="72">
        <f t="shared" ca="1" si="238"/>
        <v>4.2695639419780725E-6</v>
      </c>
      <c r="S137" s="19">
        <f t="shared" ca="1" si="239"/>
        <v>1.7713263159096178E-3</v>
      </c>
      <c r="T137" s="19">
        <f t="shared" ca="1" si="240"/>
        <v>0.99999843120031062</v>
      </c>
      <c r="U137" s="19">
        <f t="shared" ca="1" si="241"/>
        <v>1.7713272421955905E-3</v>
      </c>
      <c r="V137" s="19">
        <f t="shared" ca="1" si="242"/>
        <v>0.72095637689145553</v>
      </c>
      <c r="W137" s="19">
        <f t="shared" ca="1" si="243"/>
        <v>0.27904362310854447</v>
      </c>
      <c r="X137" s="19">
        <f t="shared" ca="1" si="244"/>
        <v>-1.1836229832887426</v>
      </c>
      <c r="Y137" s="72">
        <f t="shared" ca="1" si="217"/>
        <v>2.3451519412161275E-4</v>
      </c>
      <c r="Z137" s="72">
        <f t="shared" ca="1" si="218"/>
        <v>1.8366015719291243E-3</v>
      </c>
      <c r="AA137" s="72">
        <f t="shared" ca="1" si="245"/>
        <v>9.9486698200337148E-9</v>
      </c>
      <c r="AB137" s="19">
        <f t="shared" ca="1" si="246"/>
        <v>1.7713334884602145E-3</v>
      </c>
      <c r="AC137" s="19">
        <f t="shared" ca="1" si="247"/>
        <v>0.99999843118760567</v>
      </c>
      <c r="AD137" s="19">
        <f t="shared" ca="1" si="248"/>
        <v>1.7713344147574396E-3</v>
      </c>
      <c r="AE137" s="19">
        <f t="shared" ca="1" si="249"/>
        <v>0.72095736291039259</v>
      </c>
      <c r="AF137" s="19">
        <f t="shared" ca="1" si="250"/>
        <v>0.27904263708960741</v>
      </c>
      <c r="AG137" s="19">
        <f t="shared" ca="1" si="251"/>
        <v>-1.1836306992981442</v>
      </c>
      <c r="AH137" s="72">
        <f t="shared" ca="1" si="219"/>
        <v>2.3451436602672833E-4</v>
      </c>
      <c r="AI137" s="72">
        <f t="shared" ca="1" si="220"/>
        <v>1.83660159511089E-3</v>
      </c>
      <c r="AJ137" s="72">
        <f t="shared" ca="1" si="252"/>
        <v>2.3181765751792427E-11</v>
      </c>
      <c r="AK137" s="19">
        <f t="shared" ca="1" si="253"/>
        <v>1.7713335051732623E-3</v>
      </c>
      <c r="AL137" s="19">
        <f t="shared" ca="1" si="254"/>
        <v>0.99999843118757603</v>
      </c>
      <c r="AM137" s="19">
        <f t="shared" ca="1" si="255"/>
        <v>1.7713344314705137E-3</v>
      </c>
      <c r="AN137" s="19">
        <f t="shared" ca="1" si="256"/>
        <v>0.72095736520793419</v>
      </c>
      <c r="AO137" s="19">
        <f t="shared" ca="1" si="257"/>
        <v>0.48022047755243336</v>
      </c>
      <c r="AP137" s="19">
        <f t="shared" ca="1" si="258"/>
        <v>0.51977952244756664</v>
      </c>
      <c r="AQ137" s="72">
        <f t="shared" ca="1" si="221"/>
        <v>4.0338559289427662E-4</v>
      </c>
      <c r="AR137" s="72">
        <f t="shared" ca="1" si="222"/>
        <v>1.836602958554758E-3</v>
      </c>
      <c r="AS137" s="72">
        <f t="shared" ca="1" si="259"/>
        <v>1.3634438680073385E-9</v>
      </c>
      <c r="AT137" s="19">
        <f t="shared" ca="1" si="260"/>
        <v>1.7713344881567271E-3</v>
      </c>
      <c r="AU137" s="19">
        <f t="shared" ca="1" si="261"/>
        <v>0.99999843118583487</v>
      </c>
      <c r="AV137" s="19">
        <f t="shared" ca="1" si="262"/>
        <v>1.7713354144555204E-3</v>
      </c>
      <c r="AW137" s="19">
        <f t="shared" ca="1" si="263"/>
        <v>0.72095750033877148</v>
      </c>
      <c r="AX137" s="19">
        <f t="shared" ca="1" si="264"/>
        <v>0.27904249966122852</v>
      </c>
      <c r="AY137" s="19">
        <f t="shared" ca="1" si="265"/>
        <v>-1.1836317747368534</v>
      </c>
      <c r="AZ137" s="72">
        <f t="shared" ca="1" si="223"/>
        <v>2.3451425060933261E-4</v>
      </c>
      <c r="BA137" s="72">
        <f t="shared" ca="1" si="224"/>
        <v>1.8366015983419179E-3</v>
      </c>
      <c r="BB137" s="72">
        <f t="shared" ca="1" si="266"/>
        <v>-1.3602128401488806E-9</v>
      </c>
      <c r="BC137" s="19">
        <f t="shared" ca="1" si="267"/>
        <v>1.7713335075026874E-3</v>
      </c>
      <c r="BD137" s="19">
        <f t="shared" ca="1" si="268"/>
        <v>0.99999843118757203</v>
      </c>
      <c r="BE137" s="19">
        <f t="shared" ca="1" si="269"/>
        <v>1.7713344337999422E-3</v>
      </c>
      <c r="BF137" s="19">
        <f t="shared" ca="1" si="270"/>
        <v>0.72095736552816325</v>
      </c>
      <c r="BG137" s="19">
        <f t="shared" ca="1" si="271"/>
        <v>0.27904263447183675</v>
      </c>
      <c r="BH137" s="19">
        <f t="shared" ca="1" si="272"/>
        <v>-1.183630719783364</v>
      </c>
      <c r="BI137" s="72">
        <f t="shared" ca="1" si="225"/>
        <v>2.3451436382822843E-4</v>
      </c>
      <c r="BJ137" s="72">
        <f t="shared" ca="1" si="226"/>
        <v>1.8366015951724354E-3</v>
      </c>
      <c r="BK137" s="72">
        <f t="shared" ca="1" si="273"/>
        <v>-3.1694824716155257E-12</v>
      </c>
      <c r="BL137" s="72">
        <f t="shared" ca="1" si="227"/>
        <v>1.8806069259791232E-3</v>
      </c>
      <c r="BM137" s="72">
        <f t="shared" ca="1" si="274"/>
        <v>1.0004699860792776</v>
      </c>
      <c r="BN137" s="72">
        <f t="shared" ca="1" si="275"/>
        <v>4.6971012626600273E-4</v>
      </c>
      <c r="BO137" s="72">
        <f t="shared" ca="1" si="276"/>
        <v>-9.8462050084218188E-7</v>
      </c>
      <c r="BP137" s="72">
        <f t="shared" ca="1" si="228"/>
        <v>11271.488204001294</v>
      </c>
      <c r="BQ137" s="72">
        <f t="shared" ca="1" si="277"/>
        <v>1.0418050042499465</v>
      </c>
      <c r="BR137" s="72">
        <f t="shared" ca="1" si="278"/>
        <v>-2.098773913148257</v>
      </c>
      <c r="BS137" s="72">
        <f t="shared" ca="1" si="279"/>
        <v>1.0428187404415361</v>
      </c>
      <c r="BT137" s="72">
        <f t="shared" ca="1" si="280"/>
        <v>59.691029819130733</v>
      </c>
      <c r="BU137" s="72">
        <f t="shared" ca="1" si="281"/>
        <v>-120.25088737555151</v>
      </c>
      <c r="BV137" s="72">
        <f t="shared" ca="1" si="282"/>
        <v>59.749112624448458</v>
      </c>
    </row>
    <row r="138" spans="1:74">
      <c r="A138" s="13">
        <f ca="1">'MGRS to'!AO138</f>
        <v>33.61753836330157</v>
      </c>
      <c r="B138" s="13">
        <f ca="1">'MGRS to'!AP138</f>
        <v>-7.497215459659917</v>
      </c>
      <c r="C138" s="19">
        <f t="shared" ca="1" si="212"/>
        <v>0.58673673085511813</v>
      </c>
      <c r="D138" s="19">
        <f t="shared" ca="1" si="212"/>
        <v>-0.13085109450248567</v>
      </c>
      <c r="E138" s="19">
        <f t="shared" ca="1" si="213"/>
        <v>0.58516136761384607</v>
      </c>
      <c r="F138" s="19">
        <f t="shared" ca="1" si="214"/>
        <v>0.58518932807295698</v>
      </c>
      <c r="G138" s="19">
        <f t="shared" ca="1" si="229"/>
        <v>-8.8874426501850401E-5</v>
      </c>
      <c r="H138" s="19">
        <f t="shared" ca="1" si="230"/>
        <v>-8.8874426501850401E-5</v>
      </c>
      <c r="I138" s="19">
        <f t="shared" ca="1" si="231"/>
        <v>0</v>
      </c>
      <c r="J138" s="19">
        <f t="shared" ca="1" si="232"/>
        <v>7.9187639346412942E-5</v>
      </c>
      <c r="K138" s="19">
        <f t="shared" ca="1" si="233"/>
        <v>0.9999999968646589</v>
      </c>
      <c r="L138" s="19">
        <f t="shared" ca="1" si="234"/>
        <v>7.9187639429173035E-5</v>
      </c>
      <c r="M138" s="19">
        <f t="shared" ca="1" si="235"/>
        <v>-0.7799211754612646</v>
      </c>
      <c r="N138" s="19">
        <f t="shared" ca="1" si="236"/>
        <v>1.7799211754612645</v>
      </c>
      <c r="O138" s="19">
        <f t="shared" ca="1" si="237"/>
        <v>0.65719198325065009</v>
      </c>
      <c r="P138" s="72">
        <f t="shared" ca="1" si="215"/>
        <v>1.4902592421407921E-3</v>
      </c>
      <c r="Q138" s="72">
        <f t="shared" ca="1" si="216"/>
        <v>-8.9081390535911671E-5</v>
      </c>
      <c r="R138" s="72">
        <f t="shared" ca="1" si="238"/>
        <v>-2.0696403406126977E-7</v>
      </c>
      <c r="S138" s="19">
        <f t="shared" ca="1" si="239"/>
        <v>7.9349078362845552E-5</v>
      </c>
      <c r="T138" s="19">
        <f t="shared" ca="1" si="240"/>
        <v>0.99999999685186192</v>
      </c>
      <c r="U138" s="19">
        <f t="shared" ca="1" si="241"/>
        <v>7.9349078446112835E-5</v>
      </c>
      <c r="V138" s="19">
        <f t="shared" ca="1" si="242"/>
        <v>-0.78014691941955749</v>
      </c>
      <c r="W138" s="19">
        <f t="shared" ca="1" si="243"/>
        <v>1.7801469194195576</v>
      </c>
      <c r="X138" s="19">
        <f t="shared" ca="1" si="244"/>
        <v>0.65723545540134909</v>
      </c>
      <c r="Y138" s="72">
        <f t="shared" ca="1" si="217"/>
        <v>1.4904474018212039E-3</v>
      </c>
      <c r="Z138" s="72">
        <f t="shared" ca="1" si="218"/>
        <v>-8.9081872498120867E-5</v>
      </c>
      <c r="AA138" s="72">
        <f t="shared" ca="1" si="245"/>
        <v>-4.8196220919663555E-10</v>
      </c>
      <c r="AB138" s="19">
        <f t="shared" ca="1" si="246"/>
        <v>7.9349454364301285E-5</v>
      </c>
      <c r="AC138" s="19">
        <f t="shared" ca="1" si="247"/>
        <v>0.99999999685183205</v>
      </c>
      <c r="AD138" s="19">
        <f t="shared" ca="1" si="248"/>
        <v>7.934945444756976E-5</v>
      </c>
      <c r="AE138" s="19">
        <f t="shared" ca="1" si="249"/>
        <v>-0.78014744350747467</v>
      </c>
      <c r="AF138" s="19">
        <f t="shared" ca="1" si="250"/>
        <v>1.7801474435074747</v>
      </c>
      <c r="AG138" s="19">
        <f t="shared" ca="1" si="251"/>
        <v>0.65723555631360897</v>
      </c>
      <c r="AH138" s="72">
        <f t="shared" ca="1" si="219"/>
        <v>1.4904478386530879E-3</v>
      </c>
      <c r="AI138" s="72">
        <f t="shared" ca="1" si="220"/>
        <v>-8.9081873620478052E-5</v>
      </c>
      <c r="AJ138" s="72">
        <f t="shared" ca="1" si="252"/>
        <v>-1.1223571849466527E-12</v>
      </c>
      <c r="AK138" s="19">
        <f t="shared" ca="1" si="253"/>
        <v>7.9349455239908692E-5</v>
      </c>
      <c r="AL138" s="19">
        <f t="shared" ca="1" si="254"/>
        <v>0.99999999685183194</v>
      </c>
      <c r="AM138" s="19">
        <f t="shared" ca="1" si="255"/>
        <v>7.9349455323177168E-5</v>
      </c>
      <c r="AN138" s="19">
        <f t="shared" ca="1" si="256"/>
        <v>-0.78014744472788955</v>
      </c>
      <c r="AO138" s="19">
        <f t="shared" ca="1" si="257"/>
        <v>0.39136996448454453</v>
      </c>
      <c r="AP138" s="19">
        <f t="shared" ca="1" si="258"/>
        <v>0.60863003551545547</v>
      </c>
      <c r="AQ138" s="72">
        <f t="shared" ca="1" si="221"/>
        <v>3.2882438315529994E-4</v>
      </c>
      <c r="AR138" s="72">
        <f t="shared" ca="1" si="222"/>
        <v>-8.9081953095396967E-5</v>
      </c>
      <c r="AS138" s="72">
        <f t="shared" ca="1" si="259"/>
        <v>-7.9474918914792733E-11</v>
      </c>
      <c r="AT138" s="19">
        <f t="shared" ca="1" si="260"/>
        <v>7.9349517242072282E-5</v>
      </c>
      <c r="AU138" s="19">
        <f t="shared" ca="1" si="261"/>
        <v>0.99999999685182706</v>
      </c>
      <c r="AV138" s="19">
        <f t="shared" ca="1" si="262"/>
        <v>7.934951732534096E-5</v>
      </c>
      <c r="AW138" s="19">
        <f t="shared" ca="1" si="263"/>
        <v>-0.78014753114850555</v>
      </c>
      <c r="AX138" s="19">
        <f t="shared" ca="1" si="264"/>
        <v>1.7801475311485055</v>
      </c>
      <c r="AY138" s="19">
        <f t="shared" ca="1" si="265"/>
        <v>0.65723557318873838</v>
      </c>
      <c r="AZ138" s="72">
        <f t="shared" ca="1" si="223"/>
        <v>1.4904479117026569E-3</v>
      </c>
      <c r="BA138" s="72">
        <f t="shared" ca="1" si="224"/>
        <v>-8.9081873808166906E-5</v>
      </c>
      <c r="BB138" s="72">
        <f t="shared" ca="1" si="266"/>
        <v>7.9287230061076026E-11</v>
      </c>
      <c r="BC138" s="19">
        <f t="shared" ca="1" si="267"/>
        <v>7.9349455386330968E-5</v>
      </c>
      <c r="BD138" s="19">
        <f t="shared" ca="1" si="268"/>
        <v>0.99999999685183194</v>
      </c>
      <c r="BE138" s="19">
        <f t="shared" ca="1" si="269"/>
        <v>7.9349455469599443E-5</v>
      </c>
      <c r="BF138" s="19">
        <f t="shared" ca="1" si="270"/>
        <v>-0.78014744493200827</v>
      </c>
      <c r="BG138" s="19">
        <f t="shared" ca="1" si="271"/>
        <v>1.7801474449320083</v>
      </c>
      <c r="BH138" s="19">
        <f t="shared" ca="1" si="272"/>
        <v>0.65723555658790045</v>
      </c>
      <c r="BI138" s="72">
        <f t="shared" ca="1" si="225"/>
        <v>1.4904478398404489E-3</v>
      </c>
      <c r="BJ138" s="72">
        <f t="shared" ca="1" si="226"/>
        <v>-8.908187362352878E-5</v>
      </c>
      <c r="BK138" s="72">
        <f t="shared" ca="1" si="273"/>
        <v>1.8463812564376708E-13</v>
      </c>
      <c r="BL138" s="72">
        <f t="shared" ca="1" si="227"/>
        <v>1.1997297905890641E-2</v>
      </c>
      <c r="BM138" s="72">
        <f t="shared" ca="1" si="274"/>
        <v>1.0029926110219076</v>
      </c>
      <c r="BN138" s="72">
        <f t="shared" ca="1" si="275"/>
        <v>2.9814564216122668E-3</v>
      </c>
      <c r="BO138" s="72">
        <f t="shared" ca="1" si="276"/>
        <v>1.554625629266345E-7</v>
      </c>
      <c r="BP138" s="72">
        <f t="shared" ca="1" si="228"/>
        <v>504.9231277426486</v>
      </c>
      <c r="BQ138" s="72">
        <f t="shared" ca="1" si="277"/>
        <v>-1.2091277908360665</v>
      </c>
      <c r="BR138" s="72">
        <f t="shared" ca="1" si="278"/>
        <v>1.9324156587757915</v>
      </c>
      <c r="BS138" s="72">
        <f t="shared" ca="1" si="279"/>
        <v>5.074008312365585</v>
      </c>
      <c r="BT138" s="72">
        <f t="shared" ca="1" si="280"/>
        <v>290.72208069311642</v>
      </c>
      <c r="BU138" s="72">
        <f t="shared" ca="1" si="281"/>
        <v>110.71926151284546</v>
      </c>
      <c r="BV138" s="72">
        <f t="shared" ca="1" si="282"/>
        <v>290.71926151284549</v>
      </c>
    </row>
    <row r="139" spans="1:74">
      <c r="A139" s="13">
        <f ca="1">'MGRS to'!AO139</f>
        <v>33.605028171670469</v>
      </c>
      <c r="B139" s="13">
        <f ca="1">'MGRS to'!AP139</f>
        <v>-7.4844995384021669</v>
      </c>
      <c r="C139" s="19">
        <f t="shared" ca="1" si="212"/>
        <v>0.58651838682109991</v>
      </c>
      <c r="D139" s="19">
        <f t="shared" ca="1" si="212"/>
        <v>-0.13062915980911358</v>
      </c>
      <c r="E139" s="19">
        <f t="shared" ca="1" si="213"/>
        <v>0.58518932807295698</v>
      </c>
      <c r="F139" s="19">
        <f t="shared" ca="1" si="214"/>
        <v>0.5849712687964157</v>
      </c>
      <c r="G139" s="19">
        <f t="shared" ca="1" si="229"/>
        <v>2.2193469337208893E-4</v>
      </c>
      <c r="H139" s="19">
        <f t="shared" ca="1" si="230"/>
        <v>2.2193469337208893E-4</v>
      </c>
      <c r="I139" s="19">
        <f t="shared" ca="1" si="231"/>
        <v>0</v>
      </c>
      <c r="J139" s="19">
        <f t="shared" ca="1" si="232"/>
        <v>2.8597582059572212E-4</v>
      </c>
      <c r="K139" s="19">
        <f t="shared" ca="1" si="233"/>
        <v>0.99999995910891426</v>
      </c>
      <c r="L139" s="19">
        <f t="shared" ca="1" si="234"/>
        <v>2.8597582449367613E-4</v>
      </c>
      <c r="M139" s="19">
        <f t="shared" ca="1" si="235"/>
        <v>0.53936388891410003</v>
      </c>
      <c r="N139" s="19">
        <f t="shared" ca="1" si="236"/>
        <v>0.46063611108589997</v>
      </c>
      <c r="O139" s="19">
        <f t="shared" ca="1" si="237"/>
        <v>-0.32424742821152341</v>
      </c>
      <c r="P139" s="72">
        <f t="shared" ca="1" si="215"/>
        <v>3.8695372367047147E-4</v>
      </c>
      <c r="Q139" s="72">
        <f t="shared" ca="1" si="216"/>
        <v>2.2245158265913492E-4</v>
      </c>
      <c r="R139" s="72">
        <f t="shared" ca="1" si="238"/>
        <v>5.1688928704598613E-7</v>
      </c>
      <c r="S139" s="19">
        <f t="shared" ca="1" si="239"/>
        <v>2.8625480057739545E-4</v>
      </c>
      <c r="T139" s="19">
        <f t="shared" ca="1" si="240"/>
        <v>0.99999995902909378</v>
      </c>
      <c r="U139" s="19">
        <f t="shared" ca="1" si="241"/>
        <v>2.8625480448676838E-4</v>
      </c>
      <c r="V139" s="19">
        <f t="shared" ca="1" si="242"/>
        <v>0.5400931947485994</v>
      </c>
      <c r="W139" s="19">
        <f t="shared" ca="1" si="243"/>
        <v>0.4599068052514006</v>
      </c>
      <c r="X139" s="19">
        <f t="shared" ca="1" si="244"/>
        <v>-0.32634737840050865</v>
      </c>
      <c r="Y139" s="72">
        <f t="shared" ca="1" si="217"/>
        <v>3.863417830360826E-4</v>
      </c>
      <c r="Z139" s="72">
        <f t="shared" ca="1" si="218"/>
        <v>2.2245278650184105E-4</v>
      </c>
      <c r="AA139" s="72">
        <f t="shared" ca="1" si="245"/>
        <v>1.2038427061309732E-9</v>
      </c>
      <c r="AB139" s="19">
        <f t="shared" ca="1" si="246"/>
        <v>2.8625545076562694E-4</v>
      </c>
      <c r="AC139" s="19">
        <f t="shared" ca="1" si="247"/>
        <v>0.99999995902890759</v>
      </c>
      <c r="AD139" s="19">
        <f t="shared" ca="1" si="248"/>
        <v>2.8625545467502654E-4</v>
      </c>
      <c r="AE139" s="19">
        <f t="shared" ca="1" si="249"/>
        <v>0.54009489082355067</v>
      </c>
      <c r="AF139" s="19">
        <f t="shared" ca="1" si="250"/>
        <v>0.45990510917644933</v>
      </c>
      <c r="AG139" s="19">
        <f t="shared" ca="1" si="251"/>
        <v>-0.32635226981079402</v>
      </c>
      <c r="AH139" s="72">
        <f t="shared" ca="1" si="219"/>
        <v>3.8634035990323703E-4</v>
      </c>
      <c r="AI139" s="72">
        <f t="shared" ca="1" si="220"/>
        <v>2.2245278930560833E-4</v>
      </c>
      <c r="AJ139" s="72">
        <f t="shared" ca="1" si="252"/>
        <v>2.8037672823635201E-12</v>
      </c>
      <c r="AK139" s="19">
        <f t="shared" ca="1" si="253"/>
        <v>2.8625545227993466E-4</v>
      </c>
      <c r="AL139" s="19">
        <f t="shared" ca="1" si="254"/>
        <v>0.99999995902890726</v>
      </c>
      <c r="AM139" s="19">
        <f t="shared" ca="1" si="255"/>
        <v>2.8625545618933426E-4</v>
      </c>
      <c r="AN139" s="19">
        <f t="shared" ca="1" si="256"/>
        <v>0.54009489477370654</v>
      </c>
      <c r="AO139" s="19">
        <f t="shared" ca="1" si="257"/>
        <v>0.70829750463937891</v>
      </c>
      <c r="AP139" s="19">
        <f t="shared" ca="1" si="258"/>
        <v>0.29170249536062109</v>
      </c>
      <c r="AQ139" s="72">
        <f t="shared" ca="1" si="221"/>
        <v>5.9462998212198622E-4</v>
      </c>
      <c r="AR139" s="72">
        <f t="shared" ca="1" si="222"/>
        <v>2.2245283658464627E-4</v>
      </c>
      <c r="AS139" s="72">
        <f t="shared" ca="1" si="259"/>
        <v>4.7279037943773888E-11</v>
      </c>
      <c r="AT139" s="19">
        <f t="shared" ca="1" si="260"/>
        <v>2.8625547781511285E-4</v>
      </c>
      <c r="AU139" s="19">
        <f t="shared" ca="1" si="261"/>
        <v>0.99999995902889993</v>
      </c>
      <c r="AV139" s="19">
        <f t="shared" ca="1" si="262"/>
        <v>2.8625548172451349E-4</v>
      </c>
      <c r="AW139" s="19">
        <f t="shared" ca="1" si="263"/>
        <v>0.54009496138413726</v>
      </c>
      <c r="AX139" s="19">
        <f t="shared" ca="1" si="264"/>
        <v>0.45990503861586274</v>
      </c>
      <c r="AY139" s="19">
        <f t="shared" ca="1" si="265"/>
        <v>-0.3263524733054004</v>
      </c>
      <c r="AZ139" s="72">
        <f t="shared" ca="1" si="223"/>
        <v>3.8634030069766435E-4</v>
      </c>
      <c r="BA139" s="72">
        <f t="shared" ca="1" si="224"/>
        <v>2.224527894222519E-4</v>
      </c>
      <c r="BB139" s="72">
        <f t="shared" ca="1" si="266"/>
        <v>-4.7162394378307687E-11</v>
      </c>
      <c r="BC139" s="19">
        <f t="shared" ca="1" si="267"/>
        <v>2.8625545234294231E-4</v>
      </c>
      <c r="BD139" s="19">
        <f t="shared" ca="1" si="268"/>
        <v>0.99999995902890726</v>
      </c>
      <c r="BE139" s="19">
        <f t="shared" ca="1" si="269"/>
        <v>2.8625545625234191E-4</v>
      </c>
      <c r="BF139" s="19">
        <f t="shared" ca="1" si="270"/>
        <v>0.54009489493802609</v>
      </c>
      <c r="BG139" s="19">
        <f t="shared" ca="1" si="271"/>
        <v>0.45990510506197391</v>
      </c>
      <c r="BH139" s="19">
        <f t="shared" ca="1" si="272"/>
        <v>-0.3263522816768154</v>
      </c>
      <c r="BI139" s="72">
        <f t="shared" ca="1" si="225"/>
        <v>3.8634035645088659E-4</v>
      </c>
      <c r="BJ139" s="72">
        <f t="shared" ca="1" si="226"/>
        <v>2.2245278931240999E-4</v>
      </c>
      <c r="BK139" s="72">
        <f t="shared" ca="1" si="273"/>
        <v>-1.0984190445227637E-13</v>
      </c>
      <c r="BL139" s="72">
        <f t="shared" ca="1" si="227"/>
        <v>3.0995289573213848E-3</v>
      </c>
      <c r="BM139" s="72">
        <f t="shared" ca="1" si="274"/>
        <v>1.0007744324880712</v>
      </c>
      <c r="BN139" s="72">
        <f t="shared" ca="1" si="275"/>
        <v>7.7368350200845038E-4</v>
      </c>
      <c r="BO139" s="72">
        <f t="shared" ca="1" si="276"/>
        <v>-7.2311304019098379E-8</v>
      </c>
      <c r="BP139" s="72">
        <f t="shared" ca="1" si="228"/>
        <v>1821.5242550015118</v>
      </c>
      <c r="BQ139" s="72">
        <f t="shared" ca="1" si="277"/>
        <v>2.439068052514533</v>
      </c>
      <c r="BR139" s="72">
        <f t="shared" ca="1" si="278"/>
        <v>-0.7024017478895076</v>
      </c>
      <c r="BS139" s="72">
        <f t="shared" ca="1" si="279"/>
        <v>2.4391909057002854</v>
      </c>
      <c r="BT139" s="72">
        <f t="shared" ca="1" si="280"/>
        <v>139.74830535427577</v>
      </c>
      <c r="BU139" s="72">
        <f t="shared" ca="1" si="281"/>
        <v>-40.244655676680864</v>
      </c>
      <c r="BV139" s="72">
        <f t="shared" ca="1" si="282"/>
        <v>139.75534432331915</v>
      </c>
    </row>
    <row r="140" spans="1:74">
      <c r="A140" s="13">
        <f ca="1">'MGRS to'!AO140</f>
        <v>33.610600581969329</v>
      </c>
      <c r="B140" s="13">
        <f ca="1">'MGRS to'!AP140</f>
        <v>-7.496990979892832</v>
      </c>
      <c r="C140" s="19">
        <f t="shared" ca="1" si="212"/>
        <v>0.58661564372808706</v>
      </c>
      <c r="D140" s="19">
        <f t="shared" ca="1" si="212"/>
        <v>-0.13084717659144593</v>
      </c>
      <c r="E140" s="19">
        <f t="shared" ca="1" si="213"/>
        <v>0.5849712687964157</v>
      </c>
      <c r="F140" s="19">
        <f t="shared" ca="1" si="214"/>
        <v>0.58506839882760775</v>
      </c>
      <c r="G140" s="19">
        <f t="shared" ca="1" si="229"/>
        <v>-2.1801678233235311E-4</v>
      </c>
      <c r="H140" s="19">
        <f t="shared" ca="1" si="230"/>
        <v>-2.1801678233235311E-4</v>
      </c>
      <c r="I140" s="19">
        <f t="shared" ca="1" si="231"/>
        <v>0</v>
      </c>
      <c r="J140" s="19">
        <f t="shared" ca="1" si="232"/>
        <v>2.060855276085428E-4</v>
      </c>
      <c r="K140" s="19">
        <f t="shared" ca="1" si="233"/>
        <v>0.99999997876437752</v>
      </c>
      <c r="L140" s="19">
        <f t="shared" ca="1" si="234"/>
        <v>2.0608552906732763E-4</v>
      </c>
      <c r="M140" s="19">
        <f t="shared" ca="1" si="235"/>
        <v>-0.73529770465928734</v>
      </c>
      <c r="N140" s="19">
        <f t="shared" ca="1" si="236"/>
        <v>1.7352977046592875</v>
      </c>
      <c r="O140" s="19">
        <f t="shared" ca="1" si="237"/>
        <v>0.64854164764771693</v>
      </c>
      <c r="P140" s="72">
        <f t="shared" ca="1" si="215"/>
        <v>1.4530609475581701E-3</v>
      </c>
      <c r="Q140" s="72">
        <f t="shared" ca="1" si="216"/>
        <v>-2.1852458802778442E-4</v>
      </c>
      <c r="R140" s="72">
        <f t="shared" ca="1" si="238"/>
        <v>-5.0780569543131134E-7</v>
      </c>
      <c r="S140" s="19">
        <f t="shared" ca="1" si="239"/>
        <v>2.0645901238219942E-4</v>
      </c>
      <c r="T140" s="19">
        <f t="shared" ca="1" si="240"/>
        <v>0.99999997868733792</v>
      </c>
      <c r="U140" s="19">
        <f t="shared" ca="1" si="241"/>
        <v>2.064590138489298E-4</v>
      </c>
      <c r="V140" s="19">
        <f t="shared" ca="1" si="242"/>
        <v>-0.73567711019104776</v>
      </c>
      <c r="W140" s="19">
        <f t="shared" ca="1" si="243"/>
        <v>1.7356771101910478</v>
      </c>
      <c r="X140" s="19">
        <f t="shared" ca="1" si="244"/>
        <v>0.64861847363136915</v>
      </c>
      <c r="Y140" s="72">
        <f t="shared" ca="1" si="217"/>
        <v>1.4533772568307301E-3</v>
      </c>
      <c r="Z140" s="72">
        <f t="shared" ca="1" si="218"/>
        <v>-2.1852577081131358E-4</v>
      </c>
      <c r="AA140" s="72">
        <f t="shared" ca="1" si="245"/>
        <v>-1.1827835291592682E-9</v>
      </c>
      <c r="AB140" s="19">
        <f t="shared" ca="1" si="246"/>
        <v>2.0645988252948689E-4</v>
      </c>
      <c r="AC140" s="19">
        <f t="shared" ca="1" si="247"/>
        <v>0.99999997868715829</v>
      </c>
      <c r="AD140" s="19">
        <f t="shared" ca="1" si="248"/>
        <v>2.0645988399623581E-4</v>
      </c>
      <c r="AE140" s="19">
        <f t="shared" ca="1" si="249"/>
        <v>-0.73567799150121282</v>
      </c>
      <c r="AF140" s="19">
        <f t="shared" ca="1" si="250"/>
        <v>1.7356779915012128</v>
      </c>
      <c r="AG140" s="19">
        <f t="shared" ca="1" si="251"/>
        <v>0.64861865204912972</v>
      </c>
      <c r="AH140" s="72">
        <f t="shared" ca="1" si="219"/>
        <v>1.4533779915757083E-3</v>
      </c>
      <c r="AI140" s="72">
        <f t="shared" ca="1" si="220"/>
        <v>-2.1852577356625881E-4</v>
      </c>
      <c r="AJ140" s="72">
        <f t="shared" ca="1" si="252"/>
        <v>-2.7549452248556289E-12</v>
      </c>
      <c r="AK140" s="19">
        <f t="shared" ca="1" si="253"/>
        <v>2.0645988455623963E-4</v>
      </c>
      <c r="AL140" s="19">
        <f t="shared" ca="1" si="254"/>
        <v>0.99999997868715784</v>
      </c>
      <c r="AM140" s="19">
        <f t="shared" ca="1" si="255"/>
        <v>2.064598860229886E-4</v>
      </c>
      <c r="AN140" s="19">
        <f t="shared" ca="1" si="256"/>
        <v>-0.73567799355395125</v>
      </c>
      <c r="AO140" s="19">
        <f t="shared" ca="1" si="257"/>
        <v>0.45877788980043244</v>
      </c>
      <c r="AP140" s="19">
        <f t="shared" ca="1" si="258"/>
        <v>0.54122211019956756</v>
      </c>
      <c r="AQ140" s="72">
        <f t="shared" ca="1" si="221"/>
        <v>3.8539453645001852E-4</v>
      </c>
      <c r="AR140" s="72">
        <f t="shared" ca="1" si="222"/>
        <v>-2.1852594394508007E-4</v>
      </c>
      <c r="AS140" s="72">
        <f t="shared" ca="1" si="259"/>
        <v>-1.7037882126739838E-10</v>
      </c>
      <c r="AT140" s="19">
        <f t="shared" ca="1" si="260"/>
        <v>2.0646000990020357E-4</v>
      </c>
      <c r="AU140" s="19">
        <f t="shared" ca="1" si="261"/>
        <v>0.99999997868713197</v>
      </c>
      <c r="AV140" s="19">
        <f t="shared" ca="1" si="262"/>
        <v>2.0646001136695523E-4</v>
      </c>
      <c r="AW140" s="19">
        <f t="shared" ca="1" si="263"/>
        <v>-0.7356781205048899</v>
      </c>
      <c r="AX140" s="19">
        <f t="shared" ca="1" si="264"/>
        <v>1.7356781205048899</v>
      </c>
      <c r="AY140" s="19">
        <f t="shared" ca="1" si="265"/>
        <v>0.64861867816539931</v>
      </c>
      <c r="AZ140" s="72">
        <f t="shared" ca="1" si="223"/>
        <v>1.4533780991255896E-3</v>
      </c>
      <c r="BA140" s="72">
        <f t="shared" ca="1" si="224"/>
        <v>-2.1852577396952282E-4</v>
      </c>
      <c r="BB140" s="72">
        <f t="shared" ca="1" si="266"/>
        <v>1.6997555725667239E-10</v>
      </c>
      <c r="BC140" s="19">
        <f t="shared" ca="1" si="267"/>
        <v>2.0645988485289295E-4</v>
      </c>
      <c r="BD140" s="19">
        <f t="shared" ca="1" si="268"/>
        <v>0.99999997868715784</v>
      </c>
      <c r="BE140" s="19">
        <f t="shared" ca="1" si="269"/>
        <v>2.0645988631964193E-4</v>
      </c>
      <c r="BF140" s="19">
        <f t="shared" ca="1" si="270"/>
        <v>-0.73567799385449562</v>
      </c>
      <c r="BG140" s="19">
        <f t="shared" ca="1" si="271"/>
        <v>1.7356779938544955</v>
      </c>
      <c r="BH140" s="19">
        <f t="shared" ca="1" si="272"/>
        <v>0.64861865252554241</v>
      </c>
      <c r="BI140" s="72">
        <f t="shared" ca="1" si="225"/>
        <v>1.4533779935376311E-3</v>
      </c>
      <c r="BJ140" s="72">
        <f t="shared" ca="1" si="226"/>
        <v>-2.1852577357361493E-4</v>
      </c>
      <c r="BK140" s="72">
        <f t="shared" ca="1" si="273"/>
        <v>3.9590788872105598E-13</v>
      </c>
      <c r="BL140" s="72">
        <f t="shared" ca="1" si="227"/>
        <v>1.169759618522293E-2</v>
      </c>
      <c r="BM140" s="72">
        <f t="shared" ca="1" si="274"/>
        <v>1.0029180160262081</v>
      </c>
      <c r="BN140" s="72">
        <f t="shared" ca="1" si="275"/>
        <v>2.907409637603648E-3</v>
      </c>
      <c r="BO140" s="72">
        <f t="shared" ca="1" si="276"/>
        <v>3.8927234179103413E-7</v>
      </c>
      <c r="BP140" s="72">
        <f t="shared" ca="1" si="228"/>
        <v>1313.7622777840136</v>
      </c>
      <c r="BQ140" s="72">
        <f t="shared" ca="1" si="277"/>
        <v>-1.0789912959441654</v>
      </c>
      <c r="BR140" s="72">
        <f t="shared" ca="1" si="278"/>
        <v>2.0624806842349925</v>
      </c>
      <c r="BS140" s="72">
        <f t="shared" ca="1" si="279"/>
        <v>5.2040733378247861</v>
      </c>
      <c r="BT140" s="72">
        <f t="shared" ca="1" si="280"/>
        <v>298.17835261104813</v>
      </c>
      <c r="BU140" s="72">
        <f t="shared" ca="1" si="281"/>
        <v>118.1714385339193</v>
      </c>
      <c r="BV140" s="72">
        <f t="shared" ca="1" si="282"/>
        <v>298.17143853391929</v>
      </c>
    </row>
    <row r="141" spans="1:74">
      <c r="A141" s="13">
        <f ca="1">'MGRS to'!AO141</f>
        <v>33.600931941632879</v>
      </c>
      <c r="B141" s="13">
        <f ca="1">'MGRS to'!AP141</f>
        <v>-7.4850777319153217</v>
      </c>
      <c r="C141" s="19">
        <f t="shared" ca="1" si="212"/>
        <v>0.58644689412002493</v>
      </c>
      <c r="D141" s="19">
        <f t="shared" ca="1" si="212"/>
        <v>-0.13063925118963179</v>
      </c>
      <c r="E141" s="19">
        <f t="shared" ca="1" si="213"/>
        <v>0.58506839882760775</v>
      </c>
      <c r="F141" s="19">
        <f t="shared" ca="1" si="214"/>
        <v>0.58489986939788452</v>
      </c>
      <c r="G141" s="19">
        <f t="shared" ca="1" si="229"/>
        <v>2.0792540181413521E-4</v>
      </c>
      <c r="H141" s="19">
        <f t="shared" ca="1" si="230"/>
        <v>2.0792540181413521E-4</v>
      </c>
      <c r="I141" s="19">
        <f t="shared" ca="1" si="231"/>
        <v>0</v>
      </c>
      <c r="J141" s="19">
        <f t="shared" ca="1" si="232"/>
        <v>2.4177053963165304E-4</v>
      </c>
      <c r="K141" s="19">
        <f t="shared" ca="1" si="233"/>
        <v>0.99999997077350267</v>
      </c>
      <c r="L141" s="19">
        <f t="shared" ca="1" si="234"/>
        <v>2.4177054198702176E-4</v>
      </c>
      <c r="M141" s="19">
        <f t="shared" ca="1" si="235"/>
        <v>0.59778564806390044</v>
      </c>
      <c r="N141" s="19">
        <f t="shared" ca="1" si="236"/>
        <v>0.40221435193609956</v>
      </c>
      <c r="O141" s="19">
        <f t="shared" ca="1" si="237"/>
        <v>-0.51615449189383422</v>
      </c>
      <c r="P141" s="72">
        <f t="shared" ca="1" si="215"/>
        <v>3.3792651481931018E-4</v>
      </c>
      <c r="Q141" s="72">
        <f t="shared" ca="1" si="216"/>
        <v>2.084097249938808E-4</v>
      </c>
      <c r="R141" s="72">
        <f t="shared" ca="1" si="238"/>
        <v>4.8432317974558305E-7</v>
      </c>
      <c r="S141" s="19">
        <f t="shared" ca="1" si="239"/>
        <v>2.4206022471425019E-4</v>
      </c>
      <c r="T141" s="19">
        <f t="shared" ca="1" si="240"/>
        <v>0.99999997070342339</v>
      </c>
      <c r="U141" s="19">
        <f t="shared" ca="1" si="241"/>
        <v>2.4206022707809553E-4</v>
      </c>
      <c r="V141" s="19">
        <f t="shared" ca="1" si="242"/>
        <v>0.59846101231203885</v>
      </c>
      <c r="W141" s="19">
        <f t="shared" ca="1" si="243"/>
        <v>0.40153898768796115</v>
      </c>
      <c r="X141" s="19">
        <f t="shared" ca="1" si="244"/>
        <v>-0.51870457190667796</v>
      </c>
      <c r="Y141" s="72">
        <f t="shared" ca="1" si="217"/>
        <v>3.3735966884888119E-4</v>
      </c>
      <c r="Z141" s="72">
        <f t="shared" ca="1" si="218"/>
        <v>2.0841085313349708E-4</v>
      </c>
      <c r="AA141" s="72">
        <f t="shared" ca="1" si="245"/>
        <v>1.1281396162837916E-9</v>
      </c>
      <c r="AB141" s="19">
        <f t="shared" ca="1" si="246"/>
        <v>2.4206089986270212E-4</v>
      </c>
      <c r="AC141" s="19">
        <f t="shared" ca="1" si="247"/>
        <v>0.99999997070325997</v>
      </c>
      <c r="AD141" s="19">
        <f t="shared" ca="1" si="248"/>
        <v>2.4206090222656722E-4</v>
      </c>
      <c r="AE141" s="19">
        <f t="shared" ca="1" si="249"/>
        <v>0.59846258261531116</v>
      </c>
      <c r="AF141" s="19">
        <f t="shared" ca="1" si="250"/>
        <v>0.40153741738468884</v>
      </c>
      <c r="AG141" s="19">
        <f t="shared" ca="1" si="251"/>
        <v>-0.51871051114590017</v>
      </c>
      <c r="AH141" s="72">
        <f t="shared" ca="1" si="219"/>
        <v>3.3735835086144277E-4</v>
      </c>
      <c r="AI141" s="72">
        <f t="shared" ca="1" si="220"/>
        <v>2.084108557612858E-4</v>
      </c>
      <c r="AJ141" s="72">
        <f t="shared" ca="1" si="252"/>
        <v>2.6277887201289762E-12</v>
      </c>
      <c r="AK141" s="19">
        <f t="shared" ca="1" si="253"/>
        <v>2.4206090143531766E-4</v>
      </c>
      <c r="AL141" s="19">
        <f t="shared" ca="1" si="254"/>
        <v>0.99999997070325952</v>
      </c>
      <c r="AM141" s="19">
        <f t="shared" ca="1" si="255"/>
        <v>2.4206090379918284E-4</v>
      </c>
      <c r="AN141" s="19">
        <f t="shared" ca="1" si="256"/>
        <v>0.59846258627306514</v>
      </c>
      <c r="AO141" s="19">
        <f t="shared" ca="1" si="257"/>
        <v>0.64184253283135406</v>
      </c>
      <c r="AP141" s="19">
        <f t="shared" ca="1" si="258"/>
        <v>0.35815746716864594</v>
      </c>
      <c r="AQ141" s="72">
        <f t="shared" ca="1" si="221"/>
        <v>5.3892960169528372E-4</v>
      </c>
      <c r="AR141" s="72">
        <f t="shared" ca="1" si="222"/>
        <v>2.0841093660202553E-4</v>
      </c>
      <c r="AS141" s="72">
        <f t="shared" ca="1" si="259"/>
        <v>8.084073972844559E-11</v>
      </c>
      <c r="AT141" s="19">
        <f t="shared" ca="1" si="260"/>
        <v>2.4206094981546933E-4</v>
      </c>
      <c r="AU141" s="19">
        <f t="shared" ca="1" si="261"/>
        <v>0.99999997070324786</v>
      </c>
      <c r="AV141" s="19">
        <f t="shared" ca="1" si="262"/>
        <v>2.4206095217933589E-4</v>
      </c>
      <c r="AW141" s="19">
        <f t="shared" ca="1" si="263"/>
        <v>0.59846269879808711</v>
      </c>
      <c r="AX141" s="19">
        <f t="shared" ca="1" si="264"/>
        <v>0.40153730120191289</v>
      </c>
      <c r="AY141" s="19">
        <f t="shared" ca="1" si="265"/>
        <v>-0.5187109505770664</v>
      </c>
      <c r="AZ141" s="72">
        <f t="shared" ca="1" si="223"/>
        <v>3.3735825334687809E-4</v>
      </c>
      <c r="BA141" s="72">
        <f t="shared" ca="1" si="224"/>
        <v>2.0841085595571E-4</v>
      </c>
      <c r="BB141" s="72">
        <f t="shared" ca="1" si="266"/>
        <v>-8.0646315526230333E-11</v>
      </c>
      <c r="BC141" s="19">
        <f t="shared" ca="1" si="267"/>
        <v>2.4206090155168625E-4</v>
      </c>
      <c r="BD141" s="19">
        <f t="shared" ca="1" si="268"/>
        <v>0.99999997070325952</v>
      </c>
      <c r="BE141" s="19">
        <f t="shared" ca="1" si="269"/>
        <v>2.4206090391555143E-4</v>
      </c>
      <c r="BF141" s="19">
        <f t="shared" ca="1" si="270"/>
        <v>0.5984625865436588</v>
      </c>
      <c r="BG141" s="19">
        <f t="shared" ca="1" si="271"/>
        <v>0.4015374134563412</v>
      </c>
      <c r="BH141" s="19">
        <f t="shared" ca="1" si="272"/>
        <v>-0.51871052600385059</v>
      </c>
      <c r="BI141" s="72">
        <f t="shared" ca="1" si="225"/>
        <v>3.373583475643008E-4</v>
      </c>
      <c r="BJ141" s="72">
        <f t="shared" ca="1" si="226"/>
        <v>2.0841085576785962E-4</v>
      </c>
      <c r="BK141" s="72">
        <f t="shared" ca="1" si="273"/>
        <v>-1.8785038628787998E-13</v>
      </c>
      <c r="BL141" s="72">
        <f t="shared" ca="1" si="227"/>
        <v>2.706160089891039E-3</v>
      </c>
      <c r="BM141" s="72">
        <f t="shared" ca="1" si="274"/>
        <v>1.0006761971291693</v>
      </c>
      <c r="BN141" s="72">
        <f t="shared" ca="1" si="275"/>
        <v>6.7562603936941205E-4</v>
      </c>
      <c r="BO141" s="72">
        <f t="shared" ca="1" si="276"/>
        <v>-8.4844042431192613E-8</v>
      </c>
      <c r="BP141" s="72">
        <f t="shared" ca="1" si="228"/>
        <v>1540.3013872772408</v>
      </c>
      <c r="BQ141" s="72">
        <f t="shared" ca="1" si="277"/>
        <v>2.3431982411342829</v>
      </c>
      <c r="BR141" s="72">
        <f t="shared" ca="1" si="278"/>
        <v>-0.79827933086569791</v>
      </c>
      <c r="BS141" s="72">
        <f t="shared" ca="1" si="279"/>
        <v>2.3433133227240952</v>
      </c>
      <c r="BT141" s="72">
        <f t="shared" ca="1" si="280"/>
        <v>134.25536977947218</v>
      </c>
      <c r="BU141" s="72">
        <f t="shared" ca="1" si="281"/>
        <v>-45.738036531131918</v>
      </c>
      <c r="BV141" s="72">
        <f t="shared" ca="1" si="282"/>
        <v>134.26196346886809</v>
      </c>
    </row>
    <row r="142" spans="1:74">
      <c r="A142" s="13">
        <f ca="1">'MGRS to'!AO142</f>
        <v>33.59878352918934</v>
      </c>
      <c r="B142" s="13">
        <f ca="1">'MGRS to'!AP142</f>
        <v>-7.4871197802213159</v>
      </c>
      <c r="C142" s="19">
        <f t="shared" ca="1" si="212"/>
        <v>0.58640939724919428</v>
      </c>
      <c r="D142" s="19">
        <f t="shared" ca="1" si="212"/>
        <v>-0.1306748916560562</v>
      </c>
      <c r="E142" s="19">
        <f t="shared" ca="1" si="213"/>
        <v>0.58489986939788452</v>
      </c>
      <c r="F142" s="19">
        <f t="shared" ca="1" si="214"/>
        <v>0.58486242147548673</v>
      </c>
      <c r="G142" s="19">
        <f t="shared" ca="1" si="229"/>
        <v>-3.564046642440255E-5</v>
      </c>
      <c r="H142" s="19">
        <f t="shared" ca="1" si="230"/>
        <v>-3.564046642440255E-5</v>
      </c>
      <c r="I142" s="19">
        <f t="shared" ca="1" si="231"/>
        <v>0</v>
      </c>
      <c r="J142" s="19">
        <f t="shared" ca="1" si="232"/>
        <v>4.7805867935175588E-5</v>
      </c>
      <c r="K142" s="19">
        <f t="shared" ca="1" si="233"/>
        <v>0.99999999885729962</v>
      </c>
      <c r="L142" s="19">
        <f t="shared" ca="1" si="234"/>
        <v>4.7805867953384844E-5</v>
      </c>
      <c r="M142" s="19">
        <f t="shared" ca="1" si="235"/>
        <v>-0.51827795205308247</v>
      </c>
      <c r="N142" s="19">
        <f t="shared" ca="1" si="236"/>
        <v>1.5182779520530825</v>
      </c>
      <c r="O142" s="19">
        <f t="shared" ca="1" si="237"/>
        <v>0.59847308847126524</v>
      </c>
      <c r="P142" s="72">
        <f t="shared" ca="1" si="215"/>
        <v>1.2720327765196569E-3</v>
      </c>
      <c r="Q142" s="72">
        <f t="shared" ca="1" si="216"/>
        <v>-3.5723495616750849E-5</v>
      </c>
      <c r="R142" s="72">
        <f t="shared" ca="1" si="238"/>
        <v>-8.3029192348298999E-8</v>
      </c>
      <c r="S142" s="19">
        <f t="shared" ca="1" si="239"/>
        <v>4.7848930864225403E-5</v>
      </c>
      <c r="T142" s="19">
        <f t="shared" ca="1" si="240"/>
        <v>0.99999999885523994</v>
      </c>
      <c r="U142" s="19">
        <f t="shared" ca="1" si="241"/>
        <v>4.7848930882483916E-5</v>
      </c>
      <c r="V142" s="19">
        <f t="shared" ca="1" si="242"/>
        <v>-0.5190178244867667</v>
      </c>
      <c r="W142" s="19">
        <f t="shared" ca="1" si="243"/>
        <v>1.5190178244867667</v>
      </c>
      <c r="X142" s="19">
        <f t="shared" ca="1" si="244"/>
        <v>0.59866866135030539</v>
      </c>
      <c r="Y142" s="72">
        <f t="shared" ca="1" si="217"/>
        <v>1.2726502822930827E-3</v>
      </c>
      <c r="Z142" s="72">
        <f t="shared" ca="1" si="218"/>
        <v>-3.5723689044316684E-5</v>
      </c>
      <c r="AA142" s="72">
        <f t="shared" ca="1" si="245"/>
        <v>-1.9342756583452022E-10</v>
      </c>
      <c r="AB142" s="19">
        <f t="shared" ca="1" si="246"/>
        <v>4.7849031256715907E-5</v>
      </c>
      <c r="AC142" s="19">
        <f t="shared" ca="1" si="247"/>
        <v>0.99999999885523505</v>
      </c>
      <c r="AD142" s="19">
        <f t="shared" ca="1" si="248"/>
        <v>4.7849031274974535E-5</v>
      </c>
      <c r="AE142" s="19">
        <f t="shared" ca="1" si="249"/>
        <v>-0.51901954578604159</v>
      </c>
      <c r="AF142" s="19">
        <f t="shared" ca="1" si="250"/>
        <v>1.5190195457860416</v>
      </c>
      <c r="AG142" s="19">
        <f t="shared" ca="1" si="251"/>
        <v>0.59866911612479123</v>
      </c>
      <c r="AH142" s="72">
        <f t="shared" ca="1" si="219"/>
        <v>1.2726517189059375E-3</v>
      </c>
      <c r="AI142" s="72">
        <f t="shared" ca="1" si="220"/>
        <v>-3.5723689494931971E-5</v>
      </c>
      <c r="AJ142" s="72">
        <f t="shared" ca="1" si="252"/>
        <v>-4.5061528700053241E-13</v>
      </c>
      <c r="AK142" s="19">
        <f t="shared" ca="1" si="253"/>
        <v>4.784903149059985E-5</v>
      </c>
      <c r="AL142" s="19">
        <f t="shared" ca="1" si="254"/>
        <v>0.99999999885523505</v>
      </c>
      <c r="AM142" s="19">
        <f t="shared" ca="1" si="255"/>
        <v>4.7849031508858479E-5</v>
      </c>
      <c r="AN142" s="19">
        <f t="shared" ca="1" si="256"/>
        <v>-0.51901954979596121</v>
      </c>
      <c r="AO142" s="19">
        <f t="shared" ca="1" si="257"/>
        <v>0.73061870692959774</v>
      </c>
      <c r="AP142" s="19">
        <f t="shared" ca="1" si="258"/>
        <v>0.26938129307040226</v>
      </c>
      <c r="AQ142" s="72">
        <f t="shared" ca="1" si="221"/>
        <v>6.1333470597952787E-4</v>
      </c>
      <c r="AR142" s="72">
        <f t="shared" ca="1" si="222"/>
        <v>-3.5723694743076141E-5</v>
      </c>
      <c r="AS142" s="72">
        <f t="shared" ca="1" si="259"/>
        <v>-5.2481441704921826E-12</v>
      </c>
      <c r="AT142" s="19">
        <f t="shared" ca="1" si="260"/>
        <v>4.7849034214513495E-5</v>
      </c>
      <c r="AU142" s="19">
        <f t="shared" ca="1" si="261"/>
        <v>0.99999999885523505</v>
      </c>
      <c r="AV142" s="19">
        <f t="shared" ca="1" si="262"/>
        <v>4.7849034232772123E-5</v>
      </c>
      <c r="AW142" s="19">
        <f t="shared" ca="1" si="263"/>
        <v>-0.51901959649843143</v>
      </c>
      <c r="AX142" s="19">
        <f t="shared" ca="1" si="264"/>
        <v>1.5190195964984314</v>
      </c>
      <c r="AY142" s="19">
        <f t="shared" ca="1" si="265"/>
        <v>0.59866912952320184</v>
      </c>
      <c r="AZ142" s="72">
        <f t="shared" ca="1" si="223"/>
        <v>1.2726517612309835E-3</v>
      </c>
      <c r="BA142" s="72">
        <f t="shared" ca="1" si="224"/>
        <v>-3.5723689508207993E-5</v>
      </c>
      <c r="BB142" s="72">
        <f t="shared" ca="1" si="266"/>
        <v>5.2348681487714155E-12</v>
      </c>
      <c r="BC142" s="19">
        <f t="shared" ca="1" si="267"/>
        <v>4.7849031497490538E-5</v>
      </c>
      <c r="BD142" s="19">
        <f t="shared" ca="1" si="268"/>
        <v>0.99999999885523505</v>
      </c>
      <c r="BE142" s="19">
        <f t="shared" ca="1" si="269"/>
        <v>4.7849031515749166E-5</v>
      </c>
      <c r="BF142" s="19">
        <f t="shared" ca="1" si="270"/>
        <v>-0.51901954991410137</v>
      </c>
      <c r="BG142" s="19">
        <f t="shared" ca="1" si="271"/>
        <v>1.5190195499141015</v>
      </c>
      <c r="BH142" s="19">
        <f t="shared" ca="1" si="272"/>
        <v>0.5986691172154408</v>
      </c>
      <c r="BI142" s="72">
        <f t="shared" ca="1" si="225"/>
        <v>1.2726517223512557E-3</v>
      </c>
      <c r="BJ142" s="72">
        <f t="shared" ca="1" si="226"/>
        <v>-3.572368949601267E-5</v>
      </c>
      <c r="BK142" s="72">
        <f t="shared" ca="1" si="273"/>
        <v>1.2195322876551451E-14</v>
      </c>
      <c r="BL142" s="72">
        <f t="shared" ca="1" si="227"/>
        <v>1.0237427308100006E-2</v>
      </c>
      <c r="BM142" s="72">
        <f t="shared" ca="1" si="274"/>
        <v>1.0025544649348939</v>
      </c>
      <c r="BN142" s="72">
        <f t="shared" ca="1" si="275"/>
        <v>2.5463332442914365E-3</v>
      </c>
      <c r="BO142" s="72">
        <f t="shared" ca="1" si="276"/>
        <v>7.2919536409642132E-8</v>
      </c>
      <c r="BP142" s="72">
        <f t="shared" ca="1" si="228"/>
        <v>304.47670371659081</v>
      </c>
      <c r="BQ142" s="72">
        <f t="shared" ca="1" si="277"/>
        <v>-2.4719319156854427</v>
      </c>
      <c r="BR142" s="72">
        <f t="shared" ca="1" si="278"/>
        <v>0.66964101484505578</v>
      </c>
      <c r="BS142" s="72">
        <f t="shared" ca="1" si="279"/>
        <v>3.8112336684348489</v>
      </c>
      <c r="BT142" s="72">
        <f t="shared" ca="1" si="280"/>
        <v>218.36873398753568</v>
      </c>
      <c r="BU142" s="72">
        <f t="shared" ca="1" si="281"/>
        <v>38.367603939479004</v>
      </c>
      <c r="BV142" s="72">
        <f t="shared" ca="1" si="282"/>
        <v>218.36760393947907</v>
      </c>
    </row>
    <row r="143" spans="1:74">
      <c r="A143" s="13">
        <f ca="1">'MGRS to'!AO143</f>
        <v>33.610125521885436</v>
      </c>
      <c r="B143" s="13">
        <f ca="1">'MGRS to'!AP143</f>
        <v>-7.5054169906092412</v>
      </c>
      <c r="C143" s="19">
        <f t="shared" ca="1" si="212"/>
        <v>0.58660735236547823</v>
      </c>
      <c r="D143" s="19">
        <f t="shared" ca="1" si="212"/>
        <v>-0.13099423822125558</v>
      </c>
      <c r="E143" s="19">
        <f t="shared" ca="1" si="213"/>
        <v>0.58486242147548673</v>
      </c>
      <c r="F143" s="19">
        <f t="shared" ca="1" si="214"/>
        <v>0.58506011827915794</v>
      </c>
      <c r="G143" s="19">
        <f t="shared" ca="1" si="229"/>
        <v>-3.1934656519938542E-4</v>
      </c>
      <c r="H143" s="19">
        <f t="shared" ca="1" si="230"/>
        <v>-3.1934656519938542E-4</v>
      </c>
      <c r="I143" s="19">
        <f t="shared" ca="1" si="231"/>
        <v>0</v>
      </c>
      <c r="J143" s="19">
        <f t="shared" ca="1" si="232"/>
        <v>3.316218352886767E-4</v>
      </c>
      <c r="K143" s="19">
        <f t="shared" ca="1" si="233"/>
        <v>0.99999994501347766</v>
      </c>
      <c r="L143" s="19">
        <f t="shared" ca="1" si="234"/>
        <v>3.3162184136692068E-4</v>
      </c>
      <c r="M143" s="19">
        <f t="shared" ca="1" si="235"/>
        <v>-0.66938132593180888</v>
      </c>
      <c r="N143" s="19">
        <f t="shared" ca="1" si="236"/>
        <v>1.6693813259318089</v>
      </c>
      <c r="O143" s="19">
        <f t="shared" ca="1" si="237"/>
        <v>0.63472871172426748</v>
      </c>
      <c r="P143" s="72">
        <f t="shared" ca="1" si="215"/>
        <v>1.3980974462441539E-3</v>
      </c>
      <c r="Q143" s="72">
        <f t="shared" ca="1" si="216"/>
        <v>-3.200904464170769E-4</v>
      </c>
      <c r="R143" s="72">
        <f t="shared" ca="1" si="238"/>
        <v>-7.4388121769147168E-7</v>
      </c>
      <c r="S143" s="19">
        <f t="shared" ca="1" si="239"/>
        <v>3.3211998125919258E-4</v>
      </c>
      <c r="T143" s="19">
        <f t="shared" ca="1" si="240"/>
        <v>0.99999994484815746</v>
      </c>
      <c r="U143" s="19">
        <f t="shared" ca="1" si="241"/>
        <v>3.3211998736486903E-4</v>
      </c>
      <c r="V143" s="19">
        <f t="shared" ca="1" si="242"/>
        <v>-0.66993423077709136</v>
      </c>
      <c r="W143" s="19">
        <f t="shared" ca="1" si="243"/>
        <v>1.6699342307770912</v>
      </c>
      <c r="X143" s="19">
        <f t="shared" ca="1" si="244"/>
        <v>0.63484965059415344</v>
      </c>
      <c r="Y143" s="72">
        <f t="shared" ca="1" si="217"/>
        <v>1.3985585548163956E-3</v>
      </c>
      <c r="Z143" s="72">
        <f t="shared" ca="1" si="218"/>
        <v>-3.2009217920344008E-4</v>
      </c>
      <c r="AA143" s="72">
        <f t="shared" ca="1" si="245"/>
        <v>-1.7327863631802498E-9</v>
      </c>
      <c r="AB143" s="19">
        <f t="shared" ca="1" si="246"/>
        <v>3.3212114211314829E-4</v>
      </c>
      <c r="AC143" s="19">
        <f t="shared" ca="1" si="247"/>
        <v>0.99999994484777199</v>
      </c>
      <c r="AD143" s="19">
        <f t="shared" ca="1" si="248"/>
        <v>3.3212114821888877E-4</v>
      </c>
      <c r="AE143" s="19">
        <f t="shared" ca="1" si="249"/>
        <v>-0.66993551580173305</v>
      </c>
      <c r="AF143" s="19">
        <f t="shared" ca="1" si="250"/>
        <v>1.6699355158017331</v>
      </c>
      <c r="AG143" s="19">
        <f t="shared" ca="1" si="251"/>
        <v>0.63484993157894465</v>
      </c>
      <c r="AH143" s="72">
        <f t="shared" ca="1" si="219"/>
        <v>1.3985596264927483E-3</v>
      </c>
      <c r="AI143" s="72">
        <f t="shared" ca="1" si="220"/>
        <v>-3.2009218323976804E-4</v>
      </c>
      <c r="AJ143" s="72">
        <f t="shared" ca="1" si="252"/>
        <v>-4.0363279667395002E-12</v>
      </c>
      <c r="AK143" s="19">
        <f t="shared" ca="1" si="253"/>
        <v>3.3212114481720413E-4</v>
      </c>
      <c r="AL143" s="19">
        <f t="shared" ca="1" si="254"/>
        <v>0.99999994484777111</v>
      </c>
      <c r="AM143" s="19">
        <f t="shared" ca="1" si="255"/>
        <v>3.3212115092294471E-4</v>
      </c>
      <c r="AN143" s="19">
        <f t="shared" ca="1" si="256"/>
        <v>-0.66993551879508295</v>
      </c>
      <c r="AO143" s="19">
        <f t="shared" ca="1" si="257"/>
        <v>0.55118640065676305</v>
      </c>
      <c r="AP143" s="19">
        <f t="shared" ca="1" si="258"/>
        <v>0.44881359934323695</v>
      </c>
      <c r="AQ143" s="72">
        <f t="shared" ca="1" si="221"/>
        <v>4.629145805563714E-4</v>
      </c>
      <c r="AR143" s="72">
        <f t="shared" ca="1" si="222"/>
        <v>-3.2009237432113372E-4</v>
      </c>
      <c r="AS143" s="72">
        <f t="shared" ca="1" si="259"/>
        <v>-1.9108136568250084E-10</v>
      </c>
      <c r="AT143" s="19">
        <f t="shared" ca="1" si="260"/>
        <v>3.3212127282940019E-4</v>
      </c>
      <c r="AU143" s="19">
        <f t="shared" ca="1" si="261"/>
        <v>0.99999994484772858</v>
      </c>
      <c r="AV143" s="19">
        <f t="shared" ca="1" si="262"/>
        <v>3.3212127893514787E-4</v>
      </c>
      <c r="AW143" s="19">
        <f t="shared" ca="1" si="263"/>
        <v>-0.66993566049913311</v>
      </c>
      <c r="AX143" s="19">
        <f t="shared" ca="1" si="264"/>
        <v>1.6699356604991331</v>
      </c>
      <c r="AY143" s="19">
        <f t="shared" ca="1" si="265"/>
        <v>0.63484996321859777</v>
      </c>
      <c r="AZ143" s="72">
        <f t="shared" ca="1" si="223"/>
        <v>1.3985597471665285E-3</v>
      </c>
      <c r="BA143" s="72">
        <f t="shared" ca="1" si="224"/>
        <v>-3.2009218369427242E-4</v>
      </c>
      <c r="BB143" s="72">
        <f t="shared" ca="1" si="266"/>
        <v>1.9062686130132123E-10</v>
      </c>
      <c r="BC143" s="19">
        <f t="shared" ca="1" si="267"/>
        <v>3.321211451217189E-4</v>
      </c>
      <c r="BD143" s="19">
        <f t="shared" ca="1" si="268"/>
        <v>0.99999994484777099</v>
      </c>
      <c r="BE143" s="19">
        <f t="shared" ca="1" si="269"/>
        <v>3.3212115122745954E-4</v>
      </c>
      <c r="BF143" s="19">
        <f t="shared" ca="1" si="270"/>
        <v>-0.66993551913208627</v>
      </c>
      <c r="BG143" s="19">
        <f t="shared" ca="1" si="271"/>
        <v>1.6699355191320864</v>
      </c>
      <c r="BH143" s="19">
        <f t="shared" ca="1" si="272"/>
        <v>0.63484993230716258</v>
      </c>
      <c r="BI143" s="72">
        <f t="shared" ca="1" si="225"/>
        <v>1.3985596292701741E-3</v>
      </c>
      <c r="BJ143" s="72">
        <f t="shared" ca="1" si="226"/>
        <v>-3.2009218325022891E-4</v>
      </c>
      <c r="BK143" s="72">
        <f t="shared" ca="1" si="273"/>
        <v>4.4404351072849235E-13</v>
      </c>
      <c r="BL143" s="72">
        <f t="shared" ca="1" si="227"/>
        <v>1.1254524991002076E-2</v>
      </c>
      <c r="BM143" s="72">
        <f t="shared" ca="1" si="274"/>
        <v>1.0028077215284978</v>
      </c>
      <c r="BN143" s="72">
        <f t="shared" ca="1" si="275"/>
        <v>2.7979004878036884E-3</v>
      </c>
      <c r="BO143" s="72">
        <f t="shared" ca="1" si="276"/>
        <v>5.8980231334549455E-7</v>
      </c>
      <c r="BP143" s="72">
        <f t="shared" ca="1" si="228"/>
        <v>2113.3798377621538</v>
      </c>
      <c r="BQ143" s="72">
        <f t="shared" ca="1" si="277"/>
        <v>-0.93089245759392703</v>
      </c>
      <c r="BR143" s="72">
        <f t="shared" ca="1" si="278"/>
        <v>2.2105234516244288</v>
      </c>
      <c r="BS143" s="72">
        <f t="shared" ca="1" si="279"/>
        <v>5.3521161052142219</v>
      </c>
      <c r="BT143" s="72">
        <f t="shared" ca="1" si="280"/>
        <v>306.66379099930703</v>
      </c>
      <c r="BU143" s="72">
        <f t="shared" ca="1" si="281"/>
        <v>126.65366429277097</v>
      </c>
      <c r="BV143" s="72">
        <f t="shared" ca="1" si="282"/>
        <v>306.65366429277105</v>
      </c>
    </row>
    <row r="144" spans="1:74">
      <c r="A144" s="13">
        <f ca="1">'MGRS to'!AO144</f>
        <v>33.570307788596743</v>
      </c>
      <c r="B144" s="13">
        <f ca="1">'MGRS to'!AP144</f>
        <v>-7.6364613027218793</v>
      </c>
      <c r="C144" s="19">
        <f t="shared" ca="1" si="212"/>
        <v>0.58591240181890969</v>
      </c>
      <c r="D144" s="19">
        <f t="shared" ca="1" si="212"/>
        <v>-0.1332813929336322</v>
      </c>
      <c r="E144" s="19">
        <f t="shared" ca="1" si="213"/>
        <v>0.58506011827915794</v>
      </c>
      <c r="F144" s="19">
        <f t="shared" ca="1" si="214"/>
        <v>0.58436607564343324</v>
      </c>
      <c r="G144" s="19">
        <f t="shared" ca="1" si="229"/>
        <v>-2.2871547123766156E-3</v>
      </c>
      <c r="H144" s="19">
        <f t="shared" ca="1" si="230"/>
        <v>-2.2871547123766156E-3</v>
      </c>
      <c r="I144" s="19">
        <f t="shared" ca="1" si="231"/>
        <v>0</v>
      </c>
      <c r="J144" s="19">
        <f t="shared" ca="1" si="232"/>
        <v>2.0295480867630437E-3</v>
      </c>
      <c r="K144" s="19">
        <f t="shared" ca="1" si="233"/>
        <v>0.99999794046516088</v>
      </c>
      <c r="L144" s="19">
        <f t="shared" ca="1" si="234"/>
        <v>2.0295494800725224E-3</v>
      </c>
      <c r="M144" s="19">
        <f t="shared" ca="1" si="235"/>
        <v>-0.78359731981918634</v>
      </c>
      <c r="N144" s="19">
        <f t="shared" ca="1" si="236"/>
        <v>1.7835973198191863</v>
      </c>
      <c r="O144" s="19">
        <f t="shared" ca="1" si="237"/>
        <v>0.65837385298583073</v>
      </c>
      <c r="P144" s="72">
        <f t="shared" ca="1" si="215"/>
        <v>1.4933233157819348E-3</v>
      </c>
      <c r="Q144" s="72">
        <f t="shared" ca="1" si="216"/>
        <v>-2.2924841289443244E-3</v>
      </c>
      <c r="R144" s="72">
        <f t="shared" ca="1" si="238"/>
        <v>-5.3294165677088105E-6</v>
      </c>
      <c r="S144" s="19">
        <f t="shared" ca="1" si="239"/>
        <v>2.0337247624951133E-3</v>
      </c>
      <c r="T144" s="19">
        <f t="shared" ca="1" si="240"/>
        <v>0.99999793197965681</v>
      </c>
      <c r="U144" s="19">
        <f t="shared" ca="1" si="241"/>
        <v>2.0337261644243335E-3</v>
      </c>
      <c r="V144" s="19">
        <f t="shared" ca="1" si="242"/>
        <v>-0.78381018742587227</v>
      </c>
      <c r="W144" s="19">
        <f t="shared" ca="1" si="243"/>
        <v>1.7838101874258723</v>
      </c>
      <c r="X144" s="19">
        <f t="shared" ca="1" si="244"/>
        <v>0.65841461156310088</v>
      </c>
      <c r="Y144" s="72">
        <f t="shared" ca="1" si="217"/>
        <v>1.4935007396110137E-3</v>
      </c>
      <c r="Z144" s="72">
        <f t="shared" ca="1" si="218"/>
        <v>-2.292496547285635E-3</v>
      </c>
      <c r="AA144" s="72">
        <f t="shared" ca="1" si="245"/>
        <v>-1.2418341310566766E-8</v>
      </c>
      <c r="AB144" s="19">
        <f t="shared" ca="1" si="246"/>
        <v>2.0337344961004859E-3</v>
      </c>
      <c r="AC144" s="19">
        <f t="shared" ca="1" si="247"/>
        <v>0.99999793195986131</v>
      </c>
      <c r="AD144" s="19">
        <f t="shared" ca="1" si="248"/>
        <v>2.0337358980498355E-3</v>
      </c>
      <c r="AE144" s="19">
        <f t="shared" ca="1" si="249"/>
        <v>-0.78381068190827174</v>
      </c>
      <c r="AF144" s="19">
        <f t="shared" ca="1" si="250"/>
        <v>1.7838106819082717</v>
      </c>
      <c r="AG144" s="19">
        <f t="shared" ca="1" si="251"/>
        <v>0.65841470623213172</v>
      </c>
      <c r="AH144" s="72">
        <f t="shared" ca="1" si="219"/>
        <v>1.4935011517588027E-3</v>
      </c>
      <c r="AI144" s="72">
        <f t="shared" ca="1" si="220"/>
        <v>-2.2924965762222359E-3</v>
      </c>
      <c r="AJ144" s="72">
        <f t="shared" ca="1" si="252"/>
        <v>-2.8936600945245194E-11</v>
      </c>
      <c r="AK144" s="19">
        <f t="shared" ca="1" si="253"/>
        <v>2.0337345187812447E-3</v>
      </c>
      <c r="AL144" s="19">
        <f t="shared" ca="1" si="254"/>
        <v>0.99999793195981512</v>
      </c>
      <c r="AM144" s="19">
        <f t="shared" ca="1" si="255"/>
        <v>2.0337359207306411E-3</v>
      </c>
      <c r="AN144" s="19">
        <f t="shared" ca="1" si="256"/>
        <v>-0.78381068306048607</v>
      </c>
      <c r="AO144" s="19">
        <f t="shared" ca="1" si="257"/>
        <v>0.38564081312025422</v>
      </c>
      <c r="AP144" s="19">
        <f t="shared" ca="1" si="258"/>
        <v>0.61435918687974578</v>
      </c>
      <c r="AQ144" s="72">
        <f t="shared" ca="1" si="221"/>
        <v>3.2401547526405986E-4</v>
      </c>
      <c r="AR144" s="72">
        <f t="shared" ca="1" si="222"/>
        <v>-2.2924986389154865E-3</v>
      </c>
      <c r="AS144" s="72">
        <f t="shared" ca="1" si="259"/>
        <v>-2.0626932505790618E-9</v>
      </c>
      <c r="AT144" s="19">
        <f t="shared" ca="1" si="260"/>
        <v>2.0337361355389932E-3</v>
      </c>
      <c r="AU144" s="19">
        <f t="shared" ca="1" si="261"/>
        <v>0.99999793195652709</v>
      </c>
      <c r="AV144" s="19">
        <f t="shared" ca="1" si="262"/>
        <v>2.0337375374917333E-3</v>
      </c>
      <c r="AW144" s="19">
        <f t="shared" ca="1" si="263"/>
        <v>-0.78381076519359083</v>
      </c>
      <c r="AX144" s="19">
        <f t="shared" ca="1" si="264"/>
        <v>1.7838107651935908</v>
      </c>
      <c r="AY144" s="19">
        <f t="shared" ca="1" si="265"/>
        <v>0.65841472217716412</v>
      </c>
      <c r="AZ144" s="72">
        <f t="shared" ca="1" si="223"/>
        <v>1.4935012211765616E-3</v>
      </c>
      <c r="BA144" s="72">
        <f t="shared" ca="1" si="224"/>
        <v>-2.2924965810960478E-3</v>
      </c>
      <c r="BB144" s="72">
        <f t="shared" ca="1" si="266"/>
        <v>2.0578194387214921E-9</v>
      </c>
      <c r="BC144" s="19">
        <f t="shared" ca="1" si="267"/>
        <v>2.0337345226013963E-3</v>
      </c>
      <c r="BD144" s="19">
        <f t="shared" ca="1" si="268"/>
        <v>0.99999793195980735</v>
      </c>
      <c r="BE144" s="19">
        <f t="shared" ca="1" si="269"/>
        <v>2.0337359245508006E-3</v>
      </c>
      <c r="BF144" s="19">
        <f t="shared" ca="1" si="270"/>
        <v>-0.78381068325454839</v>
      </c>
      <c r="BG144" s="19">
        <f t="shared" ca="1" si="271"/>
        <v>1.7838106832545484</v>
      </c>
      <c r="BH144" s="19">
        <f t="shared" ca="1" si="272"/>
        <v>0.65841470648987732</v>
      </c>
      <c r="BI144" s="72">
        <f t="shared" ca="1" si="225"/>
        <v>1.4935011528809151E-3</v>
      </c>
      <c r="BJ144" s="72">
        <f t="shared" ca="1" si="226"/>
        <v>-2.2924965763010193E-3</v>
      </c>
      <c r="BK144" s="72">
        <f t="shared" ca="1" si="273"/>
        <v>4.7950285235465184E-12</v>
      </c>
      <c r="BL144" s="72">
        <f t="shared" ca="1" si="227"/>
        <v>1.2021986288631581E-2</v>
      </c>
      <c r="BM144" s="72">
        <f t="shared" ca="1" si="274"/>
        <v>1.0029987555276614</v>
      </c>
      <c r="BN144" s="72">
        <f t="shared" ca="1" si="275"/>
        <v>2.9875551567658497E-3</v>
      </c>
      <c r="BO144" s="72">
        <f t="shared" ca="1" si="276"/>
        <v>3.9998488892825567E-6</v>
      </c>
      <c r="BP144" s="72">
        <f t="shared" ca="1" si="228"/>
        <v>12941.221027916034</v>
      </c>
      <c r="BQ144" s="72">
        <f t="shared" ca="1" si="277"/>
        <v>-1.9199250330543784</v>
      </c>
      <c r="BR144" s="72">
        <f t="shared" ca="1" si="278"/>
        <v>1.2204022532901833</v>
      </c>
      <c r="BS144" s="72">
        <f t="shared" ca="1" si="279"/>
        <v>4.3619949068799766</v>
      </c>
      <c r="BT144" s="72">
        <f t="shared" ca="1" si="280"/>
        <v>249.99639862446904</v>
      </c>
      <c r="BU144" s="72">
        <f t="shared" ca="1" si="281"/>
        <v>69.923898421783193</v>
      </c>
      <c r="BV144" s="72">
        <f t="shared" ca="1" si="282"/>
        <v>249.92389842178318</v>
      </c>
    </row>
    <row r="145" spans="1:74">
      <c r="A145" s="13">
        <f ca="1">'MGRS to'!AO145</f>
        <v>33.544147659501412</v>
      </c>
      <c r="B145" s="13">
        <f ca="1">'MGRS to'!AP145</f>
        <v>-7.6236680668324714</v>
      </c>
      <c r="C145" s="19">
        <f t="shared" ca="1" si="212"/>
        <v>0.58545582143344932</v>
      </c>
      <c r="D145" s="19">
        <f t="shared" ca="1" si="212"/>
        <v>-0.13305810884537772</v>
      </c>
      <c r="E145" s="19">
        <f t="shared" ca="1" si="213"/>
        <v>0.58436607564343324</v>
      </c>
      <c r="F145" s="19">
        <f t="shared" ca="1" si="214"/>
        <v>0.58391009337555677</v>
      </c>
      <c r="G145" s="19">
        <f t="shared" ca="1" si="229"/>
        <v>2.2328408825447732E-4</v>
      </c>
      <c r="H145" s="19">
        <f t="shared" ca="1" si="230"/>
        <v>2.2328408825447732E-4</v>
      </c>
      <c r="I145" s="19">
        <f t="shared" ca="1" si="231"/>
        <v>0</v>
      </c>
      <c r="J145" s="19">
        <f t="shared" ca="1" si="232"/>
        <v>4.9255751968728531E-4</v>
      </c>
      <c r="K145" s="19">
        <f t="shared" ca="1" si="233"/>
        <v>0.99999987869353746</v>
      </c>
      <c r="L145" s="19">
        <f t="shared" ca="1" si="234"/>
        <v>4.9255753960408984E-4</v>
      </c>
      <c r="M145" s="19">
        <f t="shared" ca="1" si="235"/>
        <v>0.31544843409685852</v>
      </c>
      <c r="N145" s="19">
        <f t="shared" ca="1" si="236"/>
        <v>0.68455156590314148</v>
      </c>
      <c r="O145" s="19">
        <f t="shared" ca="1" si="237"/>
        <v>0.11144508736059766</v>
      </c>
      <c r="P145" s="72">
        <f t="shared" ca="1" si="215"/>
        <v>5.7472905175630427E-4</v>
      </c>
      <c r="Q145" s="72">
        <f t="shared" ca="1" si="216"/>
        <v>2.238047700663781E-4</v>
      </c>
      <c r="R145" s="72">
        <f t="shared" ca="1" si="238"/>
        <v>5.2068181190077648E-7</v>
      </c>
      <c r="S145" s="19">
        <f t="shared" ca="1" si="239"/>
        <v>4.9272193199705679E-4</v>
      </c>
      <c r="T145" s="19">
        <f t="shared" ca="1" si="240"/>
        <v>0.99999987861254147</v>
      </c>
      <c r="U145" s="19">
        <f t="shared" ca="1" si="241"/>
        <v>4.9272195193381216E-4</v>
      </c>
      <c r="V145" s="19">
        <f t="shared" ca="1" si="242"/>
        <v>0.316078531427047</v>
      </c>
      <c r="W145" s="19">
        <f t="shared" ca="1" si="243"/>
        <v>0.683921468572953</v>
      </c>
      <c r="X145" s="19">
        <f t="shared" ca="1" si="244"/>
        <v>0.11062646112517882</v>
      </c>
      <c r="Y145" s="72">
        <f t="shared" ca="1" si="217"/>
        <v>5.7420094916281125E-4</v>
      </c>
      <c r="Z145" s="72">
        <f t="shared" ca="1" si="218"/>
        <v>2.2380598425717505E-4</v>
      </c>
      <c r="AA145" s="72">
        <f t="shared" ca="1" si="245"/>
        <v>1.2141907969505372E-9</v>
      </c>
      <c r="AB145" s="19">
        <f t="shared" ca="1" si="246"/>
        <v>4.9272231577750095E-4</v>
      </c>
      <c r="AC145" s="19">
        <f t="shared" ca="1" si="247"/>
        <v>0.99999987861235229</v>
      </c>
      <c r="AD145" s="19">
        <f t="shared" ca="1" si="248"/>
        <v>4.9272233571430284E-4</v>
      </c>
      <c r="AE145" s="19">
        <f t="shared" ca="1" si="249"/>
        <v>0.31608000002926911</v>
      </c>
      <c r="AF145" s="19">
        <f t="shared" ca="1" si="250"/>
        <v>0.68391999997073083</v>
      </c>
      <c r="AG145" s="19">
        <f t="shared" ca="1" si="251"/>
        <v>0.11062455134639382</v>
      </c>
      <c r="AH145" s="72">
        <f t="shared" ca="1" si="219"/>
        <v>5.7419971828333121E-4</v>
      </c>
      <c r="AI145" s="72">
        <f t="shared" ca="1" si="220"/>
        <v>2.2380598708857661E-4</v>
      </c>
      <c r="AJ145" s="72">
        <f t="shared" ca="1" si="252"/>
        <v>2.8314015628611022E-12</v>
      </c>
      <c r="AK145" s="19">
        <f t="shared" ca="1" si="253"/>
        <v>4.9272231667246344E-4</v>
      </c>
      <c r="AL145" s="19">
        <f t="shared" ca="1" si="254"/>
        <v>0.99999987861235184</v>
      </c>
      <c r="AM145" s="19">
        <f t="shared" ca="1" si="255"/>
        <v>4.9272233660926543E-4</v>
      </c>
      <c r="AN145" s="19">
        <f t="shared" ca="1" si="256"/>
        <v>0.31608000345392651</v>
      </c>
      <c r="AO145" s="19">
        <f t="shared" ca="1" si="257"/>
        <v>0.90009343141656584</v>
      </c>
      <c r="AP145" s="19">
        <f t="shared" ca="1" si="258"/>
        <v>9.9906568583434163E-2</v>
      </c>
      <c r="AQ145" s="72">
        <f t="shared" ca="1" si="221"/>
        <v>7.5528264505171324E-4</v>
      </c>
      <c r="AR145" s="72">
        <f t="shared" ca="1" si="222"/>
        <v>2.2380589865815122E-4</v>
      </c>
      <c r="AS145" s="72">
        <f t="shared" ca="1" si="259"/>
        <v>-8.8430425390076048E-11</v>
      </c>
      <c r="AT145" s="19">
        <f t="shared" ca="1" si="260"/>
        <v>4.9272228872142873E-4</v>
      </c>
      <c r="AU145" s="19">
        <f t="shared" ca="1" si="261"/>
        <v>0.99999987861236572</v>
      </c>
      <c r="AV145" s="19">
        <f t="shared" ca="1" si="262"/>
        <v>4.9272230865822736E-4</v>
      </c>
      <c r="AW145" s="19">
        <f t="shared" ca="1" si="263"/>
        <v>0.31607989649461515</v>
      </c>
      <c r="AX145" s="19">
        <f t="shared" ca="1" si="264"/>
        <v>0.68392010350538479</v>
      </c>
      <c r="AY145" s="19">
        <f t="shared" ca="1" si="265"/>
        <v>0.11062468598372266</v>
      </c>
      <c r="AZ145" s="72">
        <f t="shared" ca="1" si="223"/>
        <v>5.7419980505882381E-4</v>
      </c>
      <c r="BA145" s="72">
        <f t="shared" ca="1" si="224"/>
        <v>2.2380598688896613E-4</v>
      </c>
      <c r="BB145" s="72">
        <f t="shared" ca="1" si="266"/>
        <v>8.8230814906768706E-11</v>
      </c>
      <c r="BC145" s="19">
        <f t="shared" ca="1" si="267"/>
        <v>4.9272231660940288E-4</v>
      </c>
      <c r="BD145" s="19">
        <f t="shared" ca="1" si="268"/>
        <v>0.99999987861235196</v>
      </c>
      <c r="BE145" s="19">
        <f t="shared" ca="1" si="269"/>
        <v>4.9272233654620488E-4</v>
      </c>
      <c r="BF145" s="19">
        <f t="shared" ca="1" si="270"/>
        <v>0.31608000321247082</v>
      </c>
      <c r="BG145" s="19">
        <f t="shared" ca="1" si="271"/>
        <v>0.68391999678752913</v>
      </c>
      <c r="BH145" s="19">
        <f t="shared" ca="1" si="272"/>
        <v>0.11062454720693116</v>
      </c>
      <c r="BI145" s="72">
        <f t="shared" ca="1" si="225"/>
        <v>5.7419971561539448E-4</v>
      </c>
      <c r="BJ145" s="72">
        <f t="shared" ca="1" si="226"/>
        <v>2.2380598709471376E-4</v>
      </c>
      <c r="BK145" s="72">
        <f t="shared" ca="1" si="273"/>
        <v>2.0574763680974995E-13</v>
      </c>
      <c r="BL145" s="72">
        <f t="shared" ca="1" si="227"/>
        <v>4.6092765903271282E-3</v>
      </c>
      <c r="BM145" s="72">
        <f t="shared" ca="1" si="274"/>
        <v>1.0011513251758157</v>
      </c>
      <c r="BN145" s="72">
        <f t="shared" ca="1" si="275"/>
        <v>1.1496705247172998E-3</v>
      </c>
      <c r="BO145" s="72">
        <f t="shared" ca="1" si="276"/>
        <v>6.2506443304419349E-8</v>
      </c>
      <c r="BP145" s="72">
        <f t="shared" ca="1" si="228"/>
        <v>3135.3221392096511</v>
      </c>
      <c r="BQ145" s="72">
        <f t="shared" ca="1" si="277"/>
        <v>2.7545499963776816</v>
      </c>
      <c r="BR145" s="72">
        <f t="shared" ca="1" si="278"/>
        <v>-0.38691923255119631</v>
      </c>
      <c r="BS145" s="72">
        <f t="shared" ca="1" si="279"/>
        <v>2.7546734210385968</v>
      </c>
      <c r="BT145" s="72">
        <f t="shared" ca="1" si="280"/>
        <v>157.82408925021741</v>
      </c>
      <c r="BU145" s="72">
        <f t="shared" ca="1" si="281"/>
        <v>-22.168839037624366</v>
      </c>
      <c r="BV145" s="72">
        <f t="shared" ca="1" si="282"/>
        <v>157.83116096237563</v>
      </c>
    </row>
    <row r="146" spans="1:74">
      <c r="A146" s="13">
        <f ca="1">'MGRS to'!AO146</f>
        <v>33.596570309168001</v>
      </c>
      <c r="B146" s="13">
        <f ca="1">'MGRS to'!AP146</f>
        <v>-7.665457915783251</v>
      </c>
      <c r="C146" s="19">
        <f t="shared" ca="1" si="212"/>
        <v>0.58637076927275089</v>
      </c>
      <c r="D146" s="19">
        <f t="shared" ca="1" si="212"/>
        <v>-0.13378747930347995</v>
      </c>
      <c r="E146" s="19">
        <f t="shared" ca="1" si="213"/>
        <v>0.58391009337555677</v>
      </c>
      <c r="F146" s="19">
        <f t="shared" ca="1" si="214"/>
        <v>0.58482384393310205</v>
      </c>
      <c r="G146" s="19">
        <f t="shared" ca="1" si="229"/>
        <v>-7.2937045810222978E-4</v>
      </c>
      <c r="H146" s="19">
        <f t="shared" ca="1" si="230"/>
        <v>-7.2937045810222978E-4</v>
      </c>
      <c r="I146" s="19">
        <f t="shared" ca="1" si="231"/>
        <v>0</v>
      </c>
      <c r="J146" s="19">
        <f t="shared" ca="1" si="232"/>
        <v>1.0977325941265974E-3</v>
      </c>
      <c r="K146" s="19">
        <f t="shared" ca="1" si="233"/>
        <v>0.99999939749139433</v>
      </c>
      <c r="L146" s="19">
        <f t="shared" ca="1" si="234"/>
        <v>1.0977328145910954E-3</v>
      </c>
      <c r="M146" s="19">
        <f t="shared" ca="1" si="235"/>
        <v>-0.46221875939416723</v>
      </c>
      <c r="N146" s="19">
        <f t="shared" ca="1" si="236"/>
        <v>1.4622187593941671</v>
      </c>
      <c r="O146" s="19">
        <f t="shared" ca="1" si="237"/>
        <v>0.58372619669108849</v>
      </c>
      <c r="P146" s="72">
        <f t="shared" ca="1" si="215"/>
        <v>1.2252384386606601E-3</v>
      </c>
      <c r="Q146" s="72">
        <f t="shared" ca="1" si="216"/>
        <v>-7.3107078102643852E-4</v>
      </c>
      <c r="R146" s="72">
        <f t="shared" ca="1" si="238"/>
        <v>-1.7003229242087362E-6</v>
      </c>
      <c r="S146" s="19">
        <f t="shared" ca="1" si="239"/>
        <v>1.0985191490882908E-3</v>
      </c>
      <c r="T146" s="19">
        <f t="shared" ca="1" si="240"/>
        <v>0.99999939662765747</v>
      </c>
      <c r="U146" s="19">
        <f t="shared" ca="1" si="241"/>
        <v>1.0985193700270349E-3</v>
      </c>
      <c r="V146" s="19">
        <f t="shared" ca="1" si="242"/>
        <v>-0.46296456619343412</v>
      </c>
      <c r="W146" s="19">
        <f t="shared" ca="1" si="243"/>
        <v>1.4629645661934341</v>
      </c>
      <c r="X146" s="19">
        <f t="shared" ca="1" si="244"/>
        <v>0.58393840833795085</v>
      </c>
      <c r="Y146" s="72">
        <f t="shared" ca="1" si="217"/>
        <v>1.2258610735596787E-3</v>
      </c>
      <c r="Z146" s="72">
        <f t="shared" ca="1" si="218"/>
        <v>-7.3107474485394292E-4</v>
      </c>
      <c r="AA146" s="72">
        <f t="shared" ca="1" si="245"/>
        <v>-3.9638275044001289E-9</v>
      </c>
      <c r="AB146" s="19">
        <f t="shared" ca="1" si="246"/>
        <v>1.0985209842022518E-3</v>
      </c>
      <c r="AC146" s="19">
        <f t="shared" ca="1" si="247"/>
        <v>0.99999939662564152</v>
      </c>
      <c r="AD146" s="19">
        <f t="shared" ca="1" si="248"/>
        <v>1.0985212051421033E-3</v>
      </c>
      <c r="AE146" s="19">
        <f t="shared" ca="1" si="249"/>
        <v>-0.4629663029615223</v>
      </c>
      <c r="AF146" s="19">
        <f t="shared" ca="1" si="250"/>
        <v>1.4629663029615223</v>
      </c>
      <c r="AG146" s="19">
        <f t="shared" ca="1" si="251"/>
        <v>0.58393890226491041</v>
      </c>
      <c r="AH146" s="72">
        <f t="shared" ca="1" si="219"/>
        <v>1.2258625234933388E-3</v>
      </c>
      <c r="AI146" s="72">
        <f t="shared" ca="1" si="220"/>
        <v>-7.310747540944985E-4</v>
      </c>
      <c r="AJ146" s="72">
        <f t="shared" ca="1" si="252"/>
        <v>-9.2405555863345201E-12</v>
      </c>
      <c r="AK146" s="19">
        <f t="shared" ca="1" si="253"/>
        <v>1.0985209884803177E-3</v>
      </c>
      <c r="AL146" s="19">
        <f t="shared" ca="1" si="254"/>
        <v>0.99999939662563686</v>
      </c>
      <c r="AM146" s="19">
        <f t="shared" ca="1" si="255"/>
        <v>1.0985212094201716E-3</v>
      </c>
      <c r="AN146" s="19">
        <f t="shared" ca="1" si="256"/>
        <v>-0.46296630701030017</v>
      </c>
      <c r="AO146" s="19">
        <f t="shared" ca="1" si="257"/>
        <v>0.78566219857324449</v>
      </c>
      <c r="AP146" s="19">
        <f t="shared" ca="1" si="258"/>
        <v>0.21433780142675551</v>
      </c>
      <c r="AQ146" s="72">
        <f t="shared" ca="1" si="221"/>
        <v>6.5945108222339533E-4</v>
      </c>
      <c r="AR146" s="72">
        <f t="shared" ca="1" si="222"/>
        <v>-7.3107474083632887E-4</v>
      </c>
      <c r="AS146" s="72">
        <f t="shared" ca="1" si="259"/>
        <v>1.3258169627265726E-11</v>
      </c>
      <c r="AT146" s="19">
        <f t="shared" ca="1" si="260"/>
        <v>1.0985209823422479E-3</v>
      </c>
      <c r="AU146" s="19">
        <f t="shared" ca="1" si="261"/>
        <v>0.99999939662564352</v>
      </c>
      <c r="AV146" s="19">
        <f t="shared" ca="1" si="262"/>
        <v>1.0985212032820983E-3</v>
      </c>
      <c r="AW146" s="19">
        <f t="shared" ca="1" si="263"/>
        <v>-0.46296630120118559</v>
      </c>
      <c r="AX146" s="19">
        <f t="shared" ca="1" si="264"/>
        <v>1.4629663012011855</v>
      </c>
      <c r="AY146" s="19">
        <f t="shared" ca="1" si="265"/>
        <v>0.5839389017642812</v>
      </c>
      <c r="AZ146" s="72">
        <f t="shared" ca="1" si="223"/>
        <v>1.225862522023729E-3</v>
      </c>
      <c r="BA146" s="72">
        <f t="shared" ca="1" si="224"/>
        <v>-7.3107475408513262E-4</v>
      </c>
      <c r="BB146" s="72">
        <f t="shared" ca="1" si="266"/>
        <v>-1.324880374679871E-11</v>
      </c>
      <c r="BC146" s="19">
        <f t="shared" ca="1" si="267"/>
        <v>1.0985209884759844E-3</v>
      </c>
      <c r="BD146" s="19">
        <f t="shared" ca="1" si="268"/>
        <v>0.99999939662563686</v>
      </c>
      <c r="BE146" s="19">
        <f t="shared" ca="1" si="269"/>
        <v>1.0985212094158383E-3</v>
      </c>
      <c r="BF146" s="19">
        <f t="shared" ca="1" si="270"/>
        <v>-0.46296630700619534</v>
      </c>
      <c r="BG146" s="19">
        <f t="shared" ca="1" si="271"/>
        <v>1.4629663070061953</v>
      </c>
      <c r="BH146" s="19">
        <f t="shared" ca="1" si="272"/>
        <v>0.58393890341519106</v>
      </c>
      <c r="BI146" s="72">
        <f t="shared" ca="1" si="225"/>
        <v>1.2258625268700173E-3</v>
      </c>
      <c r="BJ146" s="72">
        <f t="shared" ca="1" si="226"/>
        <v>-7.3107475411601851E-4</v>
      </c>
      <c r="BK146" s="72">
        <f t="shared" ca="1" si="273"/>
        <v>-3.0885884128029062E-14</v>
      </c>
      <c r="BL146" s="72">
        <f t="shared" ca="1" si="227"/>
        <v>9.8596566601281549E-3</v>
      </c>
      <c r="BM146" s="72">
        <f t="shared" ca="1" si="274"/>
        <v>1.0024603759331234</v>
      </c>
      <c r="BN146" s="72">
        <f t="shared" ca="1" si="275"/>
        <v>2.4528313931208639E-3</v>
      </c>
      <c r="BO146" s="72">
        <f t="shared" ca="1" si="276"/>
        <v>1.5728882361873369E-6</v>
      </c>
      <c r="BP146" s="72">
        <f t="shared" ca="1" si="228"/>
        <v>6990.1850514555945</v>
      </c>
      <c r="BQ146" s="72">
        <f t="shared" ca="1" si="277"/>
        <v>-0.58609780840279568</v>
      </c>
      <c r="BR146" s="72">
        <f t="shared" ca="1" si="278"/>
        <v>2.5550915320228351</v>
      </c>
      <c r="BS146" s="72">
        <f t="shared" ca="1" si="279"/>
        <v>5.6966841856126287</v>
      </c>
      <c r="BT146" s="72">
        <f t="shared" ca="1" si="280"/>
        <v>326.41906919665263</v>
      </c>
      <c r="BU146" s="72">
        <f t="shared" ca="1" si="281"/>
        <v>146.39596105452409</v>
      </c>
      <c r="BV146" s="72">
        <f t="shared" ca="1" si="282"/>
        <v>326.39596105452415</v>
      </c>
    </row>
    <row r="147" spans="1:74">
      <c r="A147" s="13">
        <f ca="1">'MGRS to'!AO147</f>
        <v>33.56812739108679</v>
      </c>
      <c r="B147" s="13">
        <f ca="1">'MGRS to'!AP147</f>
        <v>-7.6631054697150054</v>
      </c>
      <c r="C147" s="19">
        <f t="shared" ca="1" si="212"/>
        <v>0.58587434670335869</v>
      </c>
      <c r="D147" s="19">
        <f t="shared" ca="1" si="212"/>
        <v>-0.13374642137411344</v>
      </c>
      <c r="E147" s="19">
        <f t="shared" ca="1" si="213"/>
        <v>0.58482384393310205</v>
      </c>
      <c r="F147" s="19">
        <f t="shared" ca="1" si="214"/>
        <v>0.58432807033070355</v>
      </c>
      <c r="G147" s="19">
        <f t="shared" ca="1" si="229"/>
        <v>4.1057929366511425E-5</v>
      </c>
      <c r="H147" s="19">
        <f t="shared" ca="1" si="230"/>
        <v>4.1057929366511425E-5</v>
      </c>
      <c r="I147" s="19">
        <f t="shared" ca="1" si="231"/>
        <v>0</v>
      </c>
      <c r="J147" s="19">
        <f t="shared" ca="1" si="232"/>
        <v>4.9695455435147529E-4</v>
      </c>
      <c r="K147" s="19">
        <f t="shared" ca="1" si="233"/>
        <v>0.99999987651807776</v>
      </c>
      <c r="L147" s="19">
        <f t="shared" ca="1" si="234"/>
        <v>4.9695457480644417E-4</v>
      </c>
      <c r="M147" s="19">
        <f t="shared" ca="1" si="235"/>
        <v>5.7458775118888868E-2</v>
      </c>
      <c r="N147" s="19">
        <f t="shared" ca="1" si="236"/>
        <v>0.94254122488111114</v>
      </c>
      <c r="O147" s="19">
        <f t="shared" ca="1" si="237"/>
        <v>0.35380272177175076</v>
      </c>
      <c r="P147" s="72">
        <f t="shared" ca="1" si="215"/>
        <v>7.9081693183150677E-4</v>
      </c>
      <c r="Q147" s="72">
        <f t="shared" ca="1" si="216"/>
        <v>4.1153617904425974E-5</v>
      </c>
      <c r="R147" s="72">
        <f t="shared" ca="1" si="238"/>
        <v>9.5688537914548268E-8</v>
      </c>
      <c r="S147" s="19">
        <f t="shared" ca="1" si="239"/>
        <v>4.9696005887338865E-4</v>
      </c>
      <c r="T147" s="19">
        <f t="shared" ca="1" si="240"/>
        <v>0.99999987651534217</v>
      </c>
      <c r="U147" s="19">
        <f t="shared" ca="1" si="241"/>
        <v>4.9696007932903733E-4</v>
      </c>
      <c r="V147" s="19">
        <f t="shared" ca="1" si="242"/>
        <v>5.7592049120627209E-2</v>
      </c>
      <c r="W147" s="19">
        <f t="shared" ca="1" si="243"/>
        <v>0.94240795087937279</v>
      </c>
      <c r="X147" s="19">
        <f t="shared" ca="1" si="244"/>
        <v>0.35371133747981787</v>
      </c>
      <c r="Y147" s="72">
        <f t="shared" ca="1" si="217"/>
        <v>7.9070537616145534E-4</v>
      </c>
      <c r="Z147" s="72">
        <f t="shared" ca="1" si="218"/>
        <v>4.1153840913622444E-5</v>
      </c>
      <c r="AA147" s="72">
        <f t="shared" ca="1" si="245"/>
        <v>2.2300919647050407E-10</v>
      </c>
      <c r="AB147" s="19">
        <f t="shared" ca="1" si="246"/>
        <v>4.9696007171698539E-4</v>
      </c>
      <c r="AC147" s="19">
        <f t="shared" ca="1" si="247"/>
        <v>0.99999987651533595</v>
      </c>
      <c r="AD147" s="19">
        <f t="shared" ca="1" si="248"/>
        <v>4.9696009217263548E-4</v>
      </c>
      <c r="AE147" s="19">
        <f t="shared" ca="1" si="249"/>
        <v>5.7592359720344342E-2</v>
      </c>
      <c r="AF147" s="19">
        <f t="shared" ca="1" si="250"/>
        <v>0.94240764027965562</v>
      </c>
      <c r="AG147" s="19">
        <f t="shared" ca="1" si="251"/>
        <v>0.35371112447534436</v>
      </c>
      <c r="AH147" s="72">
        <f t="shared" ca="1" si="219"/>
        <v>7.9070511617698139E-4</v>
      </c>
      <c r="AI147" s="72">
        <f t="shared" ca="1" si="220"/>
        <v>4.1153841433361827E-5</v>
      </c>
      <c r="AJ147" s="72">
        <f t="shared" ca="1" si="252"/>
        <v>5.197393825539208E-13</v>
      </c>
      <c r="AK147" s="19">
        <f t="shared" ca="1" si="253"/>
        <v>4.9696007174692824E-4</v>
      </c>
      <c r="AL147" s="19">
        <f t="shared" ca="1" si="254"/>
        <v>0.99999987651533595</v>
      </c>
      <c r="AM147" s="19">
        <f t="shared" ca="1" si="255"/>
        <v>4.9696009220257843E-4</v>
      </c>
      <c r="AN147" s="19">
        <f t="shared" ca="1" si="256"/>
        <v>5.7592360444218726E-2</v>
      </c>
      <c r="AO147" s="19">
        <f t="shared" ca="1" si="257"/>
        <v>0.99668312001846315</v>
      </c>
      <c r="AP147" s="19">
        <f t="shared" ca="1" si="258"/>
        <v>3.3168799815368466E-3</v>
      </c>
      <c r="AQ147" s="72">
        <f t="shared" ca="1" si="221"/>
        <v>8.361296698353479E-4</v>
      </c>
      <c r="AR147" s="72">
        <f t="shared" ca="1" si="222"/>
        <v>4.1153810475138869E-5</v>
      </c>
      <c r="AS147" s="72">
        <f t="shared" ca="1" si="259"/>
        <v>-3.0958222957562769E-11</v>
      </c>
      <c r="AT147" s="19">
        <f t="shared" ca="1" si="260"/>
        <v>4.9696006996394052E-4</v>
      </c>
      <c r="AU147" s="19">
        <f t="shared" ca="1" si="261"/>
        <v>0.99999987651533662</v>
      </c>
      <c r="AV147" s="19">
        <f t="shared" ca="1" si="262"/>
        <v>4.969600904195905E-4</v>
      </c>
      <c r="AW147" s="19">
        <f t="shared" ca="1" si="263"/>
        <v>5.759231732665078E-2</v>
      </c>
      <c r="AX147" s="19">
        <f t="shared" ca="1" si="264"/>
        <v>0.94240768267334918</v>
      </c>
      <c r="AY147" s="19">
        <f t="shared" ca="1" si="265"/>
        <v>0.35371115354829064</v>
      </c>
      <c r="AZ147" s="72">
        <f t="shared" ca="1" si="223"/>
        <v>7.9070515166221051E-4</v>
      </c>
      <c r="BA147" s="72">
        <f t="shared" ca="1" si="224"/>
        <v>4.1153841362422695E-5</v>
      </c>
      <c r="BB147" s="72">
        <f t="shared" ca="1" si="266"/>
        <v>3.0887283826257477E-11</v>
      </c>
      <c r="BC147" s="19">
        <f t="shared" ca="1" si="267"/>
        <v>4.9696007174284134E-4</v>
      </c>
      <c r="BD147" s="19">
        <f t="shared" ca="1" si="268"/>
        <v>0.99999987651533595</v>
      </c>
      <c r="BE147" s="19">
        <f t="shared" ca="1" si="269"/>
        <v>4.9696009219849153E-4</v>
      </c>
      <c r="BF147" s="19">
        <f t="shared" ca="1" si="270"/>
        <v>5.7592360345417253E-2</v>
      </c>
      <c r="BG147" s="19">
        <f t="shared" ca="1" si="271"/>
        <v>0.94240763965458274</v>
      </c>
      <c r="BH147" s="19">
        <f t="shared" ca="1" si="272"/>
        <v>0.35371112404667893</v>
      </c>
      <c r="BI147" s="72">
        <f t="shared" ca="1" si="225"/>
        <v>7.9070511565377003E-4</v>
      </c>
      <c r="BJ147" s="72">
        <f t="shared" ca="1" si="226"/>
        <v>4.115384143440779E-5</v>
      </c>
      <c r="BK147" s="72">
        <f t="shared" ca="1" si="273"/>
        <v>7.1985095022406714E-14</v>
      </c>
      <c r="BL147" s="72">
        <f t="shared" ca="1" si="227"/>
        <v>6.3513532173483005E-3</v>
      </c>
      <c r="BM147" s="72">
        <f t="shared" ca="1" si="274"/>
        <v>1.001585952368228</v>
      </c>
      <c r="BN147" s="72">
        <f t="shared" ca="1" si="275"/>
        <v>1.5828142839773307E-3</v>
      </c>
      <c r="BO147" s="72">
        <f t="shared" ca="1" si="276"/>
        <v>2.7799398622074936E-7</v>
      </c>
      <c r="BP147" s="72">
        <f t="shared" ca="1" si="228"/>
        <v>3162.2923810004477</v>
      </c>
      <c r="BQ147" s="72">
        <f t="shared" ca="1" si="277"/>
        <v>3.0727869992705394</v>
      </c>
      <c r="BR147" s="72">
        <f t="shared" ca="1" si="278"/>
        <v>-6.8782943743901939E-2</v>
      </c>
      <c r="BS147" s="72">
        <f t="shared" ca="1" si="279"/>
        <v>3.0728097098458913</v>
      </c>
      <c r="BT147" s="72">
        <f t="shared" ca="1" si="280"/>
        <v>176.05772640087071</v>
      </c>
      <c r="BU147" s="72">
        <f t="shared" ca="1" si="281"/>
        <v>-3.9409723790113507</v>
      </c>
      <c r="BV147" s="72">
        <f t="shared" ca="1" si="282"/>
        <v>176.05902762098867</v>
      </c>
    </row>
    <row r="148" spans="1:74">
      <c r="A148" s="13">
        <f ca="1">'MGRS to'!AO148</f>
        <v>33.5989296067645</v>
      </c>
      <c r="B148" s="13">
        <f ca="1">'MGRS to'!AP148</f>
        <v>-7.6158902556166117</v>
      </c>
      <c r="C148" s="19">
        <f t="shared" ca="1" si="212"/>
        <v>0.58641194678384412</v>
      </c>
      <c r="D148" s="19">
        <f t="shared" ca="1" si="212"/>
        <v>-0.13292236043106243</v>
      </c>
      <c r="E148" s="19">
        <f t="shared" ca="1" si="213"/>
        <v>0.58432807033070355</v>
      </c>
      <c r="F148" s="19">
        <f t="shared" ca="1" si="214"/>
        <v>0.58486496768169771</v>
      </c>
      <c r="G148" s="19">
        <f t="shared" ca="1" si="229"/>
        <v>8.2406094305101374E-4</v>
      </c>
      <c r="H148" s="19">
        <f t="shared" ca="1" si="230"/>
        <v>8.2406094305101374E-4</v>
      </c>
      <c r="I148" s="19">
        <f t="shared" ca="1" si="231"/>
        <v>0</v>
      </c>
      <c r="J148" s="19">
        <f t="shared" ca="1" si="232"/>
        <v>8.7207820901288023E-4</v>
      </c>
      <c r="K148" s="19">
        <f t="shared" ca="1" si="233"/>
        <v>0.9999996197397264</v>
      </c>
      <c r="L148" s="19">
        <f t="shared" ca="1" si="234"/>
        <v>8.7207831955179657E-4</v>
      </c>
      <c r="M148" s="19">
        <f t="shared" ca="1" si="235"/>
        <v>0.65715530384251142</v>
      </c>
      <c r="N148" s="19">
        <f t="shared" ca="1" si="236"/>
        <v>0.34284469615748858</v>
      </c>
      <c r="O148" s="19">
        <f t="shared" ca="1" si="237"/>
        <v>-0.7766219665594335</v>
      </c>
      <c r="P148" s="72">
        <f t="shared" ca="1" si="215"/>
        <v>2.8808909649411717E-4</v>
      </c>
      <c r="Q148" s="72">
        <f t="shared" ca="1" si="216"/>
        <v>8.2598142457122545E-4</v>
      </c>
      <c r="R148" s="72">
        <f t="shared" ca="1" si="238"/>
        <v>1.9204815202117061E-6</v>
      </c>
      <c r="S148" s="19">
        <f t="shared" ca="1" si="239"/>
        <v>8.7334081974780296E-4</v>
      </c>
      <c r="T148" s="19">
        <f t="shared" ca="1" si="240"/>
        <v>0.99999961863783349</v>
      </c>
      <c r="U148" s="19">
        <f t="shared" ca="1" si="241"/>
        <v>8.7334093076753565E-4</v>
      </c>
      <c r="V148" s="19">
        <f t="shared" ca="1" si="242"/>
        <v>0.65773452985784497</v>
      </c>
      <c r="W148" s="19">
        <f t="shared" ca="1" si="243"/>
        <v>0.34226547014215503</v>
      </c>
      <c r="X148" s="19">
        <f t="shared" ca="1" si="244"/>
        <v>-0.7796285971111514</v>
      </c>
      <c r="Y148" s="72">
        <f t="shared" ca="1" si="217"/>
        <v>2.8760279631122473E-4</v>
      </c>
      <c r="Z148" s="72">
        <f t="shared" ca="1" si="218"/>
        <v>8.2598590026960626E-4</v>
      </c>
      <c r="AA148" s="72">
        <f t="shared" ca="1" si="245"/>
        <v>4.4756983808144288E-9</v>
      </c>
      <c r="AB148" s="19">
        <f t="shared" ca="1" si="246"/>
        <v>8.733437635710631E-4</v>
      </c>
      <c r="AC148" s="19">
        <f t="shared" ca="1" si="247"/>
        <v>0.99999961863526254</v>
      </c>
      <c r="AD148" s="19">
        <f t="shared" ca="1" si="248"/>
        <v>8.7334387459191848E-4</v>
      </c>
      <c r="AE148" s="19">
        <f t="shared" ca="1" si="249"/>
        <v>0.65773587681506807</v>
      </c>
      <c r="AF148" s="19">
        <f t="shared" ca="1" si="250"/>
        <v>0.34226412318493193</v>
      </c>
      <c r="AG148" s="19">
        <f t="shared" ca="1" si="251"/>
        <v>-0.77963560071976012</v>
      </c>
      <c r="AH148" s="72">
        <f t="shared" ca="1" si="219"/>
        <v>2.8760166544610242E-4</v>
      </c>
      <c r="AI148" s="72">
        <f t="shared" ca="1" si="220"/>
        <v>8.2598591070025913E-4</v>
      </c>
      <c r="AJ148" s="72">
        <f t="shared" ca="1" si="252"/>
        <v>1.0430652869208856E-11</v>
      </c>
      <c r="AK148" s="19">
        <f t="shared" ca="1" si="253"/>
        <v>8.7334377043166188E-4</v>
      </c>
      <c r="AL148" s="19">
        <f t="shared" ca="1" si="254"/>
        <v>0.99999961863525655</v>
      </c>
      <c r="AM148" s="19">
        <f t="shared" ca="1" si="255"/>
        <v>8.7334388145251976E-4</v>
      </c>
      <c r="AN148" s="19">
        <f t="shared" ca="1" si="256"/>
        <v>0.65773587995415728</v>
      </c>
      <c r="AO148" s="19">
        <f t="shared" ca="1" si="257"/>
        <v>0.56738351222093042</v>
      </c>
      <c r="AP148" s="19">
        <f t="shared" ca="1" si="258"/>
        <v>0.43261648777906958</v>
      </c>
      <c r="AQ148" s="72">
        <f t="shared" ca="1" si="221"/>
        <v>4.764983745655188E-4</v>
      </c>
      <c r="AR148" s="72">
        <f t="shared" ca="1" si="222"/>
        <v>8.259863758175777E-4</v>
      </c>
      <c r="AS148" s="72">
        <f t="shared" ca="1" si="259"/>
        <v>4.6511731857483418E-10</v>
      </c>
      <c r="AT148" s="19">
        <f t="shared" ca="1" si="260"/>
        <v>8.733440763559196E-4</v>
      </c>
      <c r="AU148" s="19">
        <f t="shared" ca="1" si="261"/>
        <v>0.99999961863498943</v>
      </c>
      <c r="AV148" s="19">
        <f t="shared" ca="1" si="262"/>
        <v>8.7334418737689413E-4</v>
      </c>
      <c r="AW148" s="19">
        <f t="shared" ca="1" si="263"/>
        <v>0.65773601992999797</v>
      </c>
      <c r="AX148" s="19">
        <f t="shared" ca="1" si="264"/>
        <v>0.34226398007000203</v>
      </c>
      <c r="AY148" s="19">
        <f t="shared" ca="1" si="265"/>
        <v>-0.77963634486018385</v>
      </c>
      <c r="AZ148" s="72">
        <f t="shared" ca="1" si="223"/>
        <v>2.8760154529107408E-4</v>
      </c>
      <c r="BA148" s="72">
        <f t="shared" ca="1" si="224"/>
        <v>8.2598591180852766E-4</v>
      </c>
      <c r="BB148" s="72">
        <f t="shared" ca="1" si="266"/>
        <v>-4.6400905004146537E-10</v>
      </c>
      <c r="BC148" s="19">
        <f t="shared" ca="1" si="267"/>
        <v>8.7334377116062391E-4</v>
      </c>
      <c r="BD148" s="19">
        <f t="shared" ca="1" si="268"/>
        <v>0.99999961863525599</v>
      </c>
      <c r="BE148" s="19">
        <f t="shared" ca="1" si="269"/>
        <v>8.73343882181482E-4</v>
      </c>
      <c r="BF148" s="19">
        <f t="shared" ca="1" si="270"/>
        <v>0.65773588028767715</v>
      </c>
      <c r="BG148" s="19">
        <f t="shared" ca="1" si="271"/>
        <v>0.34226411971232285</v>
      </c>
      <c r="BH148" s="19">
        <f t="shared" ca="1" si="272"/>
        <v>-0.77963561877593168</v>
      </c>
      <c r="BI148" s="72">
        <f t="shared" ca="1" si="225"/>
        <v>2.8760166253060336E-4</v>
      </c>
      <c r="BJ148" s="72">
        <f t="shared" ca="1" si="226"/>
        <v>8.259859107271507E-4</v>
      </c>
      <c r="BK148" s="72">
        <f t="shared" ca="1" si="273"/>
        <v>-1.0813769584644417E-12</v>
      </c>
      <c r="BL148" s="72">
        <f t="shared" ca="1" si="227"/>
        <v>2.3066879197992446E-3</v>
      </c>
      <c r="BM148" s="72">
        <f t="shared" ca="1" si="274"/>
        <v>1.0005764228064338</v>
      </c>
      <c r="BN148" s="72">
        <f t="shared" ca="1" si="275"/>
        <v>5.7600776445372289E-4</v>
      </c>
      <c r="BO148" s="72">
        <f t="shared" ca="1" si="276"/>
        <v>-3.9218224369846468E-7</v>
      </c>
      <c r="BP148" s="72">
        <f t="shared" ca="1" si="228"/>
        <v>5557.3252731732518</v>
      </c>
      <c r="BQ148" s="72">
        <f t="shared" ca="1" si="277"/>
        <v>0.90622223953966496</v>
      </c>
      <c r="BR148" s="72">
        <f t="shared" ca="1" si="278"/>
        <v>-2.2349145829938899</v>
      </c>
      <c r="BS148" s="72">
        <f t="shared" ca="1" si="279"/>
        <v>0.90667807059590322</v>
      </c>
      <c r="BT148" s="72">
        <f t="shared" ca="1" si="280"/>
        <v>51.922709626516337</v>
      </c>
      <c r="BU148" s="72">
        <f t="shared" ca="1" si="281"/>
        <v>-128.05117317779025</v>
      </c>
      <c r="BV148" s="72">
        <f t="shared" ca="1" si="282"/>
        <v>51.948826822209753</v>
      </c>
    </row>
    <row r="149" spans="1:74">
      <c r="A149" s="13">
        <f ca="1">'MGRS to'!AO149</f>
        <v>33.581783393672268</v>
      </c>
      <c r="B149" s="13">
        <f ca="1">'MGRS to'!AP149</f>
        <v>-7.6817726444611516</v>
      </c>
      <c r="C149" s="19">
        <f t="shared" ca="1" si="212"/>
        <v>0.58611268891113621</v>
      </c>
      <c r="D149" s="19">
        <f t="shared" ca="1" si="212"/>
        <v>-0.13407222503547886</v>
      </c>
      <c r="E149" s="19">
        <f t="shared" ca="1" si="213"/>
        <v>0.58486496768169771</v>
      </c>
      <c r="F149" s="19">
        <f t="shared" ca="1" si="214"/>
        <v>0.5845661007668107</v>
      </c>
      <c r="G149" s="19">
        <f t="shared" ca="1" si="229"/>
        <v>-1.149864604416434E-3</v>
      </c>
      <c r="H149" s="19">
        <f t="shared" ca="1" si="230"/>
        <v>-1.149864604416434E-3</v>
      </c>
      <c r="I149" s="19">
        <f t="shared" ca="1" si="231"/>
        <v>0</v>
      </c>
      <c r="J149" s="19">
        <f t="shared" ca="1" si="232"/>
        <v>1.0043349421691257E-3</v>
      </c>
      <c r="K149" s="19">
        <f t="shared" ca="1" si="233"/>
        <v>0.99999949565553492</v>
      </c>
      <c r="L149" s="19">
        <f t="shared" ca="1" si="234"/>
        <v>1.0043351110127492E-3</v>
      </c>
      <c r="M149" s="19">
        <f t="shared" ca="1" si="235"/>
        <v>-0.7960930277291266</v>
      </c>
      <c r="N149" s="19">
        <f t="shared" ca="1" si="236"/>
        <v>1.7960930277291265</v>
      </c>
      <c r="O149" s="19">
        <f t="shared" ca="1" si="237"/>
        <v>0.66074953436240846</v>
      </c>
      <c r="P149" s="72">
        <f t="shared" ca="1" si="215"/>
        <v>1.5037380872708062E-3</v>
      </c>
      <c r="Q149" s="72">
        <f t="shared" ca="1" si="216"/>
        <v>-1.1525439550552382E-3</v>
      </c>
      <c r="R149" s="72">
        <f t="shared" ca="1" si="238"/>
        <v>-2.6793506388042392E-6</v>
      </c>
      <c r="S149" s="19">
        <f t="shared" ca="1" si="239"/>
        <v>1.0064681730484375E-3</v>
      </c>
      <c r="T149" s="19">
        <f t="shared" ca="1" si="240"/>
        <v>0.9999994935107801</v>
      </c>
      <c r="U149" s="19">
        <f t="shared" ca="1" si="241"/>
        <v>1.0064683429702318E-3</v>
      </c>
      <c r="V149" s="19">
        <f t="shared" ca="1" si="242"/>
        <v>-0.79625677068546685</v>
      </c>
      <c r="W149" s="19">
        <f t="shared" ca="1" si="243"/>
        <v>1.7962567706854669</v>
      </c>
      <c r="X149" s="19">
        <f t="shared" ca="1" si="244"/>
        <v>0.6607804575243843</v>
      </c>
      <c r="Y149" s="72">
        <f t="shared" ca="1" si="217"/>
        <v>1.5038745574003807E-3</v>
      </c>
      <c r="Z149" s="72">
        <f t="shared" ca="1" si="218"/>
        <v>-1.1525501983288135E-3</v>
      </c>
      <c r="AA149" s="72">
        <f t="shared" ca="1" si="245"/>
        <v>-6.2432735752071533E-9</v>
      </c>
      <c r="AB149" s="19">
        <f t="shared" ca="1" si="246"/>
        <v>1.0064731442959852E-3</v>
      </c>
      <c r="AC149" s="19">
        <f t="shared" ca="1" si="247"/>
        <v>0.99999949350577677</v>
      </c>
      <c r="AD149" s="19">
        <f t="shared" ca="1" si="248"/>
        <v>1.0064733142202973E-3</v>
      </c>
      <c r="AE149" s="19">
        <f t="shared" ca="1" si="249"/>
        <v>-0.7962571510146913</v>
      </c>
      <c r="AF149" s="19">
        <f t="shared" ca="1" si="250"/>
        <v>1.7962571510146912</v>
      </c>
      <c r="AG149" s="19">
        <f t="shared" ca="1" si="251"/>
        <v>0.66078052934368126</v>
      </c>
      <c r="AH149" s="72">
        <f t="shared" ca="1" si="219"/>
        <v>1.5038748743823023E-3</v>
      </c>
      <c r="AI149" s="72">
        <f t="shared" ca="1" si="220"/>
        <v>-1.1525502128765417E-3</v>
      </c>
      <c r="AJ149" s="72">
        <f t="shared" ca="1" si="252"/>
        <v>-1.4547728256417147E-11</v>
      </c>
      <c r="AK149" s="19">
        <f t="shared" ca="1" si="253"/>
        <v>1.0064731558797131E-3</v>
      </c>
      <c r="AL149" s="19">
        <f t="shared" ca="1" si="254"/>
        <v>0.99999949350576511</v>
      </c>
      <c r="AM149" s="19">
        <f t="shared" ca="1" si="255"/>
        <v>1.006473325804031E-3</v>
      </c>
      <c r="AN149" s="19">
        <f t="shared" ca="1" si="256"/>
        <v>-0.79625715190090585</v>
      </c>
      <c r="AO149" s="19">
        <f t="shared" ca="1" si="257"/>
        <v>0.36597454804665774</v>
      </c>
      <c r="AP149" s="19">
        <f t="shared" ca="1" si="258"/>
        <v>0.63402545195334226</v>
      </c>
      <c r="AQ149" s="72">
        <f t="shared" ca="1" si="221"/>
        <v>3.075070463091554E-4</v>
      </c>
      <c r="AR149" s="72">
        <f t="shared" ca="1" si="222"/>
        <v>-1.1525512832363742E-3</v>
      </c>
      <c r="AS149" s="72">
        <f t="shared" ca="1" si="259"/>
        <v>-1.070359832450879E-9</v>
      </c>
      <c r="AT149" s="19">
        <f t="shared" ca="1" si="260"/>
        <v>1.0064740081609706E-3</v>
      </c>
      <c r="AU149" s="19">
        <f t="shared" ca="1" si="261"/>
        <v>0.99999949350490724</v>
      </c>
      <c r="AV149" s="19">
        <f t="shared" ca="1" si="262"/>
        <v>1.0064741780857205E-3</v>
      </c>
      <c r="AW149" s="19">
        <f t="shared" ca="1" si="263"/>
        <v>-0.79625721710478947</v>
      </c>
      <c r="AX149" s="19">
        <f t="shared" ca="1" si="264"/>
        <v>1.7962572171047895</v>
      </c>
      <c r="AY149" s="19">
        <f t="shared" ca="1" si="265"/>
        <v>0.66078054182377177</v>
      </c>
      <c r="AZ149" s="72">
        <f t="shared" ca="1" si="223"/>
        <v>1.5038749294644916E-3</v>
      </c>
      <c r="BA149" s="72">
        <f t="shared" ca="1" si="224"/>
        <v>-1.152550215404533E-3</v>
      </c>
      <c r="BB149" s="72">
        <f t="shared" ca="1" si="266"/>
        <v>1.0678318411797005E-9</v>
      </c>
      <c r="BC149" s="19">
        <f t="shared" ca="1" si="267"/>
        <v>1.0064731578926297E-3</v>
      </c>
      <c r="BD149" s="19">
        <f t="shared" ca="1" si="268"/>
        <v>0.999999493505763</v>
      </c>
      <c r="BE149" s="19">
        <f t="shared" ca="1" si="269"/>
        <v>1.0064733278169488E-3</v>
      </c>
      <c r="BF149" s="19">
        <f t="shared" ca="1" si="270"/>
        <v>-0.79625715205491632</v>
      </c>
      <c r="BG149" s="19">
        <f t="shared" ca="1" si="271"/>
        <v>1.7962571520549164</v>
      </c>
      <c r="BH149" s="19">
        <f t="shared" ca="1" si="272"/>
        <v>0.66078052954011146</v>
      </c>
      <c r="BI149" s="72">
        <f t="shared" ca="1" si="225"/>
        <v>1.5038748752492686E-3</v>
      </c>
      <c r="BJ149" s="72">
        <f t="shared" ca="1" si="226"/>
        <v>-1.1525502129163306E-3</v>
      </c>
      <c r="BK149" s="72">
        <f t="shared" ca="1" si="273"/>
        <v>2.4882023524908092E-12</v>
      </c>
      <c r="BL149" s="72">
        <f t="shared" ca="1" si="227"/>
        <v>1.2105869224564506E-2</v>
      </c>
      <c r="BM149" s="72">
        <f t="shared" ca="1" si="274"/>
        <v>1.0030196320996458</v>
      </c>
      <c r="BN149" s="72">
        <f t="shared" ca="1" si="275"/>
        <v>3.0082755209964135E-3</v>
      </c>
      <c r="BO149" s="72">
        <f t="shared" ca="1" si="276"/>
        <v>2.0003858699339591E-6</v>
      </c>
      <c r="BP149" s="72">
        <f t="shared" ca="1" si="228"/>
        <v>6404.4666100151935</v>
      </c>
      <c r="BQ149" s="72">
        <f t="shared" ca="1" si="277"/>
        <v>-1.8732951494047292</v>
      </c>
      <c r="BR149" s="72">
        <f t="shared" ca="1" si="278"/>
        <v>1.2676613399826147</v>
      </c>
      <c r="BS149" s="72">
        <f t="shared" ca="1" si="279"/>
        <v>4.409253993572408</v>
      </c>
      <c r="BT149" s="72">
        <f t="shared" ca="1" si="280"/>
        <v>252.66809415678003</v>
      </c>
      <c r="BU149" s="72">
        <f t="shared" ca="1" si="281"/>
        <v>72.631644632902379</v>
      </c>
      <c r="BV149" s="72">
        <f t="shared" ca="1" si="282"/>
        <v>252.63164463290241</v>
      </c>
    </row>
    <row r="150" spans="1:74">
      <c r="A150" s="13">
        <f ca="1">'MGRS to'!AO150</f>
        <v>33.576317377630474</v>
      </c>
      <c r="B150" s="13">
        <f ca="1">'MGRS to'!AP150</f>
        <v>-7.6059943256131461</v>
      </c>
      <c r="C150" s="19">
        <f t="shared" ca="1" si="212"/>
        <v>0.58601728893423999</v>
      </c>
      <c r="D150" s="19">
        <f t="shared" ca="1" si="212"/>
        <v>-0.13274964386995508</v>
      </c>
      <c r="E150" s="19">
        <f t="shared" ca="1" si="213"/>
        <v>0.5845661007668107</v>
      </c>
      <c r="F150" s="19">
        <f t="shared" ca="1" si="214"/>
        <v>0.58447082553902063</v>
      </c>
      <c r="G150" s="19">
        <f t="shared" ca="1" si="229"/>
        <v>1.3225811655237785E-3</v>
      </c>
      <c r="H150" s="19">
        <f t="shared" ca="1" si="230"/>
        <v>1.3225811655237785E-3</v>
      </c>
      <c r="I150" s="19">
        <f t="shared" ca="1" si="231"/>
        <v>0</v>
      </c>
      <c r="J150" s="19">
        <f t="shared" ca="1" si="232"/>
        <v>1.1071103977269479E-3</v>
      </c>
      <c r="K150" s="19">
        <f t="shared" ca="1" si="233"/>
        <v>0.99999938715309589</v>
      </c>
      <c r="L150" s="19">
        <f t="shared" ca="1" si="234"/>
        <v>1.1071106238900632E-3</v>
      </c>
      <c r="M150" s="19">
        <f t="shared" ca="1" si="235"/>
        <v>0.83088391933114514</v>
      </c>
      <c r="N150" s="19">
        <f t="shared" ca="1" si="236"/>
        <v>0.16911608066885486</v>
      </c>
      <c r="O150" s="19">
        <f t="shared" ca="1" si="237"/>
        <v>-2.6008512187568291</v>
      </c>
      <c r="P150" s="72">
        <f t="shared" ca="1" si="215"/>
        <v>1.4216854031837413E-4</v>
      </c>
      <c r="Q150" s="72">
        <f t="shared" ca="1" si="216"/>
        <v>1.3256637712831397E-3</v>
      </c>
      <c r="R150" s="72">
        <f t="shared" ca="1" si="238"/>
        <v>3.0826057593612462E-6</v>
      </c>
      <c r="S150" s="19">
        <f t="shared" ca="1" si="239"/>
        <v>1.1096717057628741E-3</v>
      </c>
      <c r="T150" s="19">
        <f t="shared" ca="1" si="240"/>
        <v>0.99999938431416324</v>
      </c>
      <c r="U150" s="19">
        <f t="shared" ca="1" si="241"/>
        <v>1.1096719334993143E-3</v>
      </c>
      <c r="V150" s="19">
        <f t="shared" ca="1" si="242"/>
        <v>0.83089821159468147</v>
      </c>
      <c r="W150" s="19">
        <f t="shared" ca="1" si="243"/>
        <v>0.16910178840531853</v>
      </c>
      <c r="X150" s="19">
        <f t="shared" ca="1" si="244"/>
        <v>-2.601155560812396</v>
      </c>
      <c r="Y150" s="72">
        <f t="shared" ca="1" si="217"/>
        <v>1.4215653052758188E-4</v>
      </c>
      <c r="Z150" s="72">
        <f t="shared" ca="1" si="218"/>
        <v>1.3256709560645146E-3</v>
      </c>
      <c r="AA150" s="72">
        <f t="shared" ca="1" si="245"/>
        <v>7.1847813748818212E-9</v>
      </c>
      <c r="AB150" s="19">
        <f t="shared" ca="1" si="246"/>
        <v>1.1096776755813143E-3</v>
      </c>
      <c r="AC150" s="19">
        <f t="shared" ca="1" si="247"/>
        <v>0.99999938430753876</v>
      </c>
      <c r="AD150" s="19">
        <f t="shared" ca="1" si="248"/>
        <v>1.1096779033214299E-3</v>
      </c>
      <c r="AE150" s="19">
        <f t="shared" ca="1" si="249"/>
        <v>0.83089824479080432</v>
      </c>
      <c r="AF150" s="19">
        <f t="shared" ca="1" si="250"/>
        <v>0.16910175520919568</v>
      </c>
      <c r="AG150" s="19">
        <f t="shared" ca="1" si="251"/>
        <v>-2.6011562677565783</v>
      </c>
      <c r="AH150" s="72">
        <f t="shared" ca="1" si="219"/>
        <v>1.4215650263287477E-4</v>
      </c>
      <c r="AI150" s="72">
        <f t="shared" ca="1" si="220"/>
        <v>1.3256709728104391E-3</v>
      </c>
      <c r="AJ150" s="72">
        <f t="shared" ca="1" si="252"/>
        <v>1.6745924525524147E-11</v>
      </c>
      <c r="AK150" s="19">
        <f t="shared" ca="1" si="253"/>
        <v>1.1096776894954652E-3</v>
      </c>
      <c r="AL150" s="19">
        <f t="shared" ca="1" si="254"/>
        <v>0.99999938430752322</v>
      </c>
      <c r="AM150" s="19">
        <f t="shared" ca="1" si="255"/>
        <v>1.1096779172355895E-3</v>
      </c>
      <c r="AN150" s="19">
        <f t="shared" ca="1" si="256"/>
        <v>0.83089824486817543</v>
      </c>
      <c r="AO150" s="19">
        <f t="shared" ca="1" si="257"/>
        <v>0.30960810667498562</v>
      </c>
      <c r="AP150" s="19">
        <f t="shared" ca="1" si="258"/>
        <v>0.69039189332501438</v>
      </c>
      <c r="AQ150" s="72">
        <f t="shared" ca="1" si="221"/>
        <v>2.601823998577182E-4</v>
      </c>
      <c r="AR150" s="72">
        <f t="shared" ca="1" si="222"/>
        <v>1.3256723065520741E-3</v>
      </c>
      <c r="AS150" s="72">
        <f t="shared" ca="1" si="259"/>
        <v>1.3337416349297471E-9</v>
      </c>
      <c r="AT150" s="19">
        <f t="shared" ca="1" si="260"/>
        <v>1.1096787976983711E-3</v>
      </c>
      <c r="AU150" s="19">
        <f t="shared" ca="1" si="261"/>
        <v>0.99999938430629354</v>
      </c>
      <c r="AV150" s="19">
        <f t="shared" ca="1" si="262"/>
        <v>1.1096790254391778E-3</v>
      </c>
      <c r="AW150" s="19">
        <f t="shared" ca="1" si="263"/>
        <v>0.83089825103045389</v>
      </c>
      <c r="AX150" s="19">
        <f t="shared" ca="1" si="264"/>
        <v>0.16910174896954611</v>
      </c>
      <c r="AY150" s="19">
        <f t="shared" ca="1" si="265"/>
        <v>-2.6011564006361025</v>
      </c>
      <c r="AZ150" s="72">
        <f t="shared" ca="1" si="223"/>
        <v>1.421564973896963E-4</v>
      </c>
      <c r="BA150" s="72">
        <f t="shared" ca="1" si="224"/>
        <v>1.3256709759580871E-3</v>
      </c>
      <c r="BB150" s="72">
        <f t="shared" ca="1" si="266"/>
        <v>-1.3305939869888428E-9</v>
      </c>
      <c r="BC150" s="19">
        <f t="shared" ca="1" si="267"/>
        <v>1.1096776921108368E-3</v>
      </c>
      <c r="BD150" s="19">
        <f t="shared" ca="1" si="268"/>
        <v>0.99999938430752033</v>
      </c>
      <c r="BE150" s="19">
        <f t="shared" ca="1" si="269"/>
        <v>1.1096779198509629E-3</v>
      </c>
      <c r="BF150" s="19">
        <f t="shared" ca="1" si="270"/>
        <v>0.83089824488271979</v>
      </c>
      <c r="BG150" s="19">
        <f t="shared" ca="1" si="271"/>
        <v>0.16910175511728021</v>
      </c>
      <c r="BH150" s="19">
        <f t="shared" ca="1" si="272"/>
        <v>-2.6011562697140098</v>
      </c>
      <c r="BI150" s="72">
        <f t="shared" ca="1" si="225"/>
        <v>1.4215650255563819E-4</v>
      </c>
      <c r="BJ150" s="72">
        <f t="shared" ca="1" si="226"/>
        <v>1.3256709728568061E-3</v>
      </c>
      <c r="BK150" s="72">
        <f t="shared" ca="1" si="273"/>
        <v>-3.1012809507957595E-12</v>
      </c>
      <c r="BL150" s="72">
        <f t="shared" ca="1" si="227"/>
        <v>1.1396607277261042E-3</v>
      </c>
      <c r="BM150" s="72">
        <f t="shared" ca="1" si="274"/>
        <v>1.0002848543283285</v>
      </c>
      <c r="BN150" s="72">
        <f t="shared" ca="1" si="275"/>
        <v>2.847529355014494E-4</v>
      </c>
      <c r="BO150" s="72">
        <f t="shared" ca="1" si="276"/>
        <v>-8.2164201238536625E-7</v>
      </c>
      <c r="BP150" s="72">
        <f t="shared" ca="1" si="228"/>
        <v>7061.1814951599627</v>
      </c>
      <c r="BQ150" s="72">
        <f t="shared" ca="1" si="277"/>
        <v>1.6567949867883651</v>
      </c>
      <c r="BR150" s="72">
        <f t="shared" ca="1" si="278"/>
        <v>-1.4840661643262298</v>
      </c>
      <c r="BS150" s="72">
        <f t="shared" ca="1" si="279"/>
        <v>1.6575264892635633</v>
      </c>
      <c r="BT150" s="72">
        <f t="shared" ca="1" si="280"/>
        <v>94.927360261406307</v>
      </c>
      <c r="BU150" s="72">
        <f t="shared" ca="1" si="281"/>
        <v>-85.030727734061472</v>
      </c>
      <c r="BV150" s="72">
        <f t="shared" ca="1" si="282"/>
        <v>94.969272265938571</v>
      </c>
    </row>
    <row r="151" spans="1:74">
      <c r="A151" s="13">
        <f ca="1">'MGRS to'!AO151</f>
        <v>33.554015410681778</v>
      </c>
      <c r="B151" s="13">
        <f ca="1">'MGRS to'!AP151</f>
        <v>-7.6004715224657637</v>
      </c>
      <c r="C151" s="19">
        <f t="shared" ca="1" si="212"/>
        <v>0.58562804618131437</v>
      </c>
      <c r="D151" s="19">
        <f t="shared" ca="1" si="212"/>
        <v>-0.13265325277109374</v>
      </c>
      <c r="E151" s="19">
        <f t="shared" ca="1" si="213"/>
        <v>0.58447082553902063</v>
      </c>
      <c r="F151" s="19">
        <f t="shared" ca="1" si="214"/>
        <v>0.58408209235890085</v>
      </c>
      <c r="G151" s="19">
        <f t="shared" ca="1" si="229"/>
        <v>9.639109886133701E-5</v>
      </c>
      <c r="H151" s="19">
        <f t="shared" ca="1" si="230"/>
        <v>9.639109886133701E-5</v>
      </c>
      <c r="I151" s="19">
        <f t="shared" ca="1" si="231"/>
        <v>0</v>
      </c>
      <c r="J151" s="19">
        <f t="shared" ca="1" si="232"/>
        <v>3.969606831918982E-4</v>
      </c>
      <c r="K151" s="19">
        <f t="shared" ca="1" si="233"/>
        <v>0.99999992121110481</v>
      </c>
      <c r="L151" s="19">
        <f t="shared" ca="1" si="234"/>
        <v>3.9696069361726309E-4</v>
      </c>
      <c r="M151" s="19">
        <f t="shared" ca="1" si="235"/>
        <v>0.16894196184599078</v>
      </c>
      <c r="N151" s="19">
        <f t="shared" ca="1" si="236"/>
        <v>0.83105803815400925</v>
      </c>
      <c r="O151" s="19">
        <f t="shared" ca="1" si="237"/>
        <v>0.26778120789586135</v>
      </c>
      <c r="P151" s="72">
        <f t="shared" ca="1" si="215"/>
        <v>6.9747488064726389E-4</v>
      </c>
      <c r="Q151" s="72">
        <f t="shared" ca="1" si="216"/>
        <v>9.6615834558120618E-5</v>
      </c>
      <c r="R151" s="72">
        <f t="shared" ca="1" si="238"/>
        <v>2.2473569678360759E-7</v>
      </c>
      <c r="S151" s="19">
        <f t="shared" ca="1" si="239"/>
        <v>3.9699869291902839E-4</v>
      </c>
      <c r="T151" s="19">
        <f t="shared" ca="1" si="240"/>
        <v>0.99999992119601577</v>
      </c>
      <c r="U151" s="19">
        <f t="shared" ca="1" si="241"/>
        <v>3.9699870334738828E-4</v>
      </c>
      <c r="V151" s="19">
        <f t="shared" ca="1" si="242"/>
        <v>0.16931963709391618</v>
      </c>
      <c r="W151" s="19">
        <f t="shared" ca="1" si="243"/>
        <v>0.83068036290608382</v>
      </c>
      <c r="X151" s="19">
        <f t="shared" ca="1" si="244"/>
        <v>0.26744829898291478</v>
      </c>
      <c r="Y151" s="72">
        <f t="shared" ca="1" si="217"/>
        <v>6.971585736728536E-4</v>
      </c>
      <c r="Z151" s="72">
        <f t="shared" ca="1" si="218"/>
        <v>9.6616358528974112E-5</v>
      </c>
      <c r="AA151" s="72">
        <f t="shared" ca="1" si="245"/>
        <v>5.239708534947058E-10</v>
      </c>
      <c r="AB151" s="19">
        <f t="shared" ca="1" si="246"/>
        <v>3.9699878163779401E-4</v>
      </c>
      <c r="AC151" s="19">
        <f t="shared" ca="1" si="247"/>
        <v>0.99999992119598047</v>
      </c>
      <c r="AD151" s="19">
        <f t="shared" ca="1" si="248"/>
        <v>3.9699879206616095E-4</v>
      </c>
      <c r="AE151" s="19">
        <f t="shared" ca="1" si="249"/>
        <v>0.16932051751625102</v>
      </c>
      <c r="AF151" s="19">
        <f t="shared" ca="1" si="250"/>
        <v>0.83067948248374901</v>
      </c>
      <c r="AG151" s="19">
        <f t="shared" ca="1" si="251"/>
        <v>0.26744752256450965</v>
      </c>
      <c r="AH151" s="72">
        <f t="shared" ca="1" si="219"/>
        <v>6.9715783630922761E-4</v>
      </c>
      <c r="AI151" s="72">
        <f t="shared" ca="1" si="220"/>
        <v>9.6616359750611175E-5</v>
      </c>
      <c r="AJ151" s="72">
        <f t="shared" ca="1" si="252"/>
        <v>1.2216370628851184E-12</v>
      </c>
      <c r="AK151" s="19">
        <f t="shared" ca="1" si="253"/>
        <v>3.9699878184464103E-4</v>
      </c>
      <c r="AL151" s="19">
        <f t="shared" ca="1" si="254"/>
        <v>0.99999992119598047</v>
      </c>
      <c r="AM151" s="19">
        <f t="shared" ca="1" si="255"/>
        <v>3.9699879227300796E-4</v>
      </c>
      <c r="AN151" s="19">
        <f t="shared" ca="1" si="256"/>
        <v>0.16932051956895383</v>
      </c>
      <c r="AO151" s="19">
        <f t="shared" ca="1" si="257"/>
        <v>0.97133056165289955</v>
      </c>
      <c r="AP151" s="19">
        <f t="shared" ca="1" si="258"/>
        <v>2.8669438347100451E-2</v>
      </c>
      <c r="AQ151" s="72">
        <f t="shared" ca="1" si="221"/>
        <v>8.1491300315851729E-4</v>
      </c>
      <c r="AR151" s="72">
        <f t="shared" ca="1" si="222"/>
        <v>9.6616296392616204E-5</v>
      </c>
      <c r="AS151" s="72">
        <f t="shared" ca="1" si="259"/>
        <v>-6.3357994970814936E-11</v>
      </c>
      <c r="AT151" s="19">
        <f t="shared" ca="1" si="260"/>
        <v>3.9699877111679544E-4</v>
      </c>
      <c r="AU151" s="19">
        <f t="shared" ca="1" si="261"/>
        <v>0.99999992119598469</v>
      </c>
      <c r="AV151" s="19">
        <f t="shared" ca="1" si="262"/>
        <v>3.9699878154516156E-4</v>
      </c>
      <c r="AW151" s="19">
        <f t="shared" ca="1" si="263"/>
        <v>0.1693204131092769</v>
      </c>
      <c r="AX151" s="19">
        <f t="shared" ca="1" si="264"/>
        <v>0.83067958689072308</v>
      </c>
      <c r="AY151" s="19">
        <f t="shared" ca="1" si="265"/>
        <v>0.2674476146380167</v>
      </c>
      <c r="AZ151" s="72">
        <f t="shared" ca="1" si="223"/>
        <v>6.9715792375124499E-4</v>
      </c>
      <c r="BA151" s="72">
        <f t="shared" ca="1" si="224"/>
        <v>9.6616359605740366E-5</v>
      </c>
      <c r="BB151" s="72">
        <f t="shared" ca="1" si="266"/>
        <v>6.3213124161130493E-11</v>
      </c>
      <c r="BC151" s="19">
        <f t="shared" ca="1" si="267"/>
        <v>3.969987818201051E-4</v>
      </c>
      <c r="BD151" s="19">
        <f t="shared" ca="1" si="268"/>
        <v>0.99999992119598047</v>
      </c>
      <c r="BE151" s="19">
        <f t="shared" ca="1" si="269"/>
        <v>3.9699879224847204E-4</v>
      </c>
      <c r="BF151" s="19">
        <f t="shared" ca="1" si="270"/>
        <v>0.16932051932553183</v>
      </c>
      <c r="BG151" s="19">
        <f t="shared" ca="1" si="271"/>
        <v>0.83067948067446817</v>
      </c>
      <c r="BH151" s="19">
        <f t="shared" ca="1" si="272"/>
        <v>0.26744752096895685</v>
      </c>
      <c r="BI151" s="72">
        <f t="shared" ca="1" si="225"/>
        <v>6.9715783479393461E-4</v>
      </c>
      <c r="BJ151" s="72">
        <f t="shared" ca="1" si="226"/>
        <v>9.6616359753121645E-5</v>
      </c>
      <c r="BK151" s="72">
        <f t="shared" ca="1" si="273"/>
        <v>1.4738127981483301E-13</v>
      </c>
      <c r="BL151" s="72">
        <f t="shared" ca="1" si="227"/>
        <v>5.5983616538812968E-3</v>
      </c>
      <c r="BM151" s="72">
        <f t="shared" ca="1" si="274"/>
        <v>1.0013981246899746</v>
      </c>
      <c r="BN151" s="72">
        <f t="shared" ca="1" si="275"/>
        <v>1.3956853415979214E-3</v>
      </c>
      <c r="BO151" s="72">
        <f t="shared" ca="1" si="276"/>
        <v>1.4802298867661962E-7</v>
      </c>
      <c r="BP151" s="72">
        <f t="shared" ca="1" si="228"/>
        <v>2526.209069955516</v>
      </c>
      <c r="BQ151" s="72">
        <f t="shared" ca="1" si="277"/>
        <v>2.9380762240032441</v>
      </c>
      <c r="BR151" s="72">
        <f t="shared" ca="1" si="278"/>
        <v>-0.20346313638669708</v>
      </c>
      <c r="BS151" s="72">
        <f t="shared" ca="1" si="279"/>
        <v>2.9381295172030959</v>
      </c>
      <c r="BT151" s="72">
        <f t="shared" ca="1" si="280"/>
        <v>168.33936752311934</v>
      </c>
      <c r="BU151" s="72">
        <f t="shared" ca="1" si="281"/>
        <v>-11.657579001452394</v>
      </c>
      <c r="BV151" s="72">
        <f t="shared" ca="1" si="282"/>
        <v>168.3424209985476</v>
      </c>
    </row>
    <row r="152" spans="1:74">
      <c r="A152" s="13">
        <f ca="1">'MGRS to'!AO152</f>
        <v>33.550502483176125</v>
      </c>
      <c r="B152" s="13">
        <f ca="1">'MGRS to'!AP152</f>
        <v>-7.5897249158140045</v>
      </c>
      <c r="C152" s="19">
        <f t="shared" ca="1" si="212"/>
        <v>0.58556673402995674</v>
      </c>
      <c r="D152" s="19">
        <f t="shared" ca="1" si="212"/>
        <v>-0.13246568910160381</v>
      </c>
      <c r="E152" s="19">
        <f t="shared" ca="1" si="213"/>
        <v>0.58408209235890085</v>
      </c>
      <c r="F152" s="19">
        <f t="shared" ca="1" si="214"/>
        <v>0.58402086055891445</v>
      </c>
      <c r="G152" s="19">
        <f t="shared" ca="1" si="229"/>
        <v>1.8756366948993741E-4</v>
      </c>
      <c r="H152" s="19">
        <f t="shared" ca="1" si="230"/>
        <v>1.8756366948993741E-4</v>
      </c>
      <c r="I152" s="19">
        <f t="shared" ca="1" si="231"/>
        <v>0</v>
      </c>
      <c r="J152" s="19">
        <f t="shared" ca="1" si="232"/>
        <v>1.6802649766045944E-4</v>
      </c>
      <c r="K152" s="19">
        <f t="shared" ca="1" si="233"/>
        <v>0.99999998588354799</v>
      </c>
      <c r="L152" s="19">
        <f t="shared" ca="1" si="234"/>
        <v>1.6802649845110542E-4</v>
      </c>
      <c r="M152" s="19">
        <f t="shared" ca="1" si="235"/>
        <v>0.77686983825356348</v>
      </c>
      <c r="N152" s="19">
        <f t="shared" ca="1" si="236"/>
        <v>0.22313016174643652</v>
      </c>
      <c r="O152" s="19">
        <f t="shared" ca="1" si="237"/>
        <v>-1.7253254694768065</v>
      </c>
      <c r="P152" s="72">
        <f t="shared" ca="1" si="215"/>
        <v>1.8755042819856426E-4</v>
      </c>
      <c r="Q152" s="72">
        <f t="shared" ca="1" si="216"/>
        <v>1.8800110394204335E-4</v>
      </c>
      <c r="R152" s="72">
        <f t="shared" ca="1" si="238"/>
        <v>4.3743445210593277E-7</v>
      </c>
      <c r="S152" s="19">
        <f t="shared" ca="1" si="239"/>
        <v>1.6836637980670167E-4</v>
      </c>
      <c r="T152" s="19">
        <f t="shared" ca="1" si="240"/>
        <v>0.99999998582638105</v>
      </c>
      <c r="U152" s="19">
        <f t="shared" ca="1" si="241"/>
        <v>1.683663806021553E-4</v>
      </c>
      <c r="V152" s="19">
        <f t="shared" ca="1" si="242"/>
        <v>0.77710971873125556</v>
      </c>
      <c r="W152" s="19">
        <f t="shared" ca="1" si="243"/>
        <v>0.22289028126874444</v>
      </c>
      <c r="X152" s="19">
        <f t="shared" ca="1" si="244"/>
        <v>-1.7282585376263861</v>
      </c>
      <c r="Y152" s="72">
        <f t="shared" ca="1" si="217"/>
        <v>1.8734891110979226E-4</v>
      </c>
      <c r="Z152" s="72">
        <f t="shared" ca="1" si="218"/>
        <v>1.8800212412299253E-4</v>
      </c>
      <c r="AA152" s="72">
        <f t="shared" ca="1" si="245"/>
        <v>1.0201809491855538E-9</v>
      </c>
      <c r="AB152" s="19">
        <f t="shared" ca="1" si="246"/>
        <v>1.6836717259949451E-4</v>
      </c>
      <c r="AC152" s="19">
        <f t="shared" ca="1" si="247"/>
        <v>0.99999998582624761</v>
      </c>
      <c r="AD152" s="19">
        <f t="shared" ca="1" si="248"/>
        <v>1.6836717339495938E-4</v>
      </c>
      <c r="AE152" s="19">
        <f t="shared" ca="1" si="249"/>
        <v>0.77711027648104303</v>
      </c>
      <c r="AF152" s="19">
        <f t="shared" ca="1" si="250"/>
        <v>0.22288972351895697</v>
      </c>
      <c r="AG152" s="19">
        <f t="shared" ca="1" si="251"/>
        <v>-1.7282653647048956</v>
      </c>
      <c r="AH152" s="72">
        <f t="shared" ca="1" si="219"/>
        <v>1.8734844255902767E-4</v>
      </c>
      <c r="AI152" s="72">
        <f t="shared" ca="1" si="220"/>
        <v>1.8800212650224994E-4</v>
      </c>
      <c r="AJ152" s="72">
        <f t="shared" ca="1" si="252"/>
        <v>2.3792574084958301E-12</v>
      </c>
      <c r="AK152" s="19">
        <f t="shared" ca="1" si="253"/>
        <v>1.6836717444845413E-4</v>
      </c>
      <c r="AL152" s="19">
        <f t="shared" ca="1" si="254"/>
        <v>0.99999998582624716</v>
      </c>
      <c r="AM152" s="19">
        <f t="shared" ca="1" si="255"/>
        <v>1.6836717524391904E-4</v>
      </c>
      <c r="AN152" s="19">
        <f t="shared" ca="1" si="256"/>
        <v>0.77711027778174724</v>
      </c>
      <c r="AO152" s="19">
        <f t="shared" ca="1" si="257"/>
        <v>0.39609961616597567</v>
      </c>
      <c r="AP152" s="19">
        <f t="shared" ca="1" si="258"/>
        <v>0.60390038383402433</v>
      </c>
      <c r="AQ152" s="72">
        <f t="shared" ca="1" si="221"/>
        <v>3.3279423148162486E-4</v>
      </c>
      <c r="AR152" s="72">
        <f t="shared" ca="1" si="222"/>
        <v>1.8800229292963912E-4</v>
      </c>
      <c r="AS152" s="72">
        <f t="shared" ca="1" si="259"/>
        <v>1.664273891767952E-10</v>
      </c>
      <c r="AT152" s="19">
        <f t="shared" ca="1" si="260"/>
        <v>1.6836730378088033E-4</v>
      </c>
      <c r="AU152" s="19">
        <f t="shared" ca="1" si="261"/>
        <v>0.9999999858262254</v>
      </c>
      <c r="AV152" s="19">
        <f t="shared" ca="1" si="262"/>
        <v>1.6836730457634708E-4</v>
      </c>
      <c r="AW152" s="19">
        <f t="shared" ca="1" si="263"/>
        <v>0.77711036876965844</v>
      </c>
      <c r="AX152" s="19">
        <f t="shared" ca="1" si="264"/>
        <v>0.22288963123034156</v>
      </c>
      <c r="AY152" s="19">
        <f t="shared" ca="1" si="265"/>
        <v>-1.7282664943574289</v>
      </c>
      <c r="AZ152" s="72">
        <f t="shared" ca="1" si="223"/>
        <v>1.8734836502981591E-4</v>
      </c>
      <c r="BA152" s="72">
        <f t="shared" ca="1" si="224"/>
        <v>1.8800212689593939E-4</v>
      </c>
      <c r="BB152" s="72">
        <f t="shared" ca="1" si="266"/>
        <v>-1.6603369972834937E-10</v>
      </c>
      <c r="BC152" s="19">
        <f t="shared" ca="1" si="267"/>
        <v>1.6836717475440661E-4</v>
      </c>
      <c r="BD152" s="19">
        <f t="shared" ca="1" si="268"/>
        <v>0.99999998582624716</v>
      </c>
      <c r="BE152" s="19">
        <f t="shared" ca="1" si="269"/>
        <v>1.6836717554987154E-4</v>
      </c>
      <c r="BF152" s="19">
        <f t="shared" ca="1" si="270"/>
        <v>0.77711027799692511</v>
      </c>
      <c r="BG152" s="19">
        <f t="shared" ca="1" si="271"/>
        <v>0.22288972200307489</v>
      </c>
      <c r="BH152" s="19">
        <f t="shared" ca="1" si="272"/>
        <v>-1.7282653832599397</v>
      </c>
      <c r="BI152" s="72">
        <f t="shared" ca="1" si="225"/>
        <v>1.8734844128557543E-4</v>
      </c>
      <c r="BJ152" s="72">
        <f t="shared" ca="1" si="226"/>
        <v>1.8800212650871699E-4</v>
      </c>
      <c r="BK152" s="72">
        <f t="shared" ca="1" si="273"/>
        <v>-3.8722239932738323E-13</v>
      </c>
      <c r="BL152" s="72">
        <f t="shared" ca="1" si="227"/>
        <v>1.5021645553265797E-3</v>
      </c>
      <c r="BM152" s="72">
        <f t="shared" ca="1" si="274"/>
        <v>1.0003754354316208</v>
      </c>
      <c r="BN152" s="72">
        <f t="shared" ca="1" si="275"/>
        <v>3.7525932125789363E-4</v>
      </c>
      <c r="BO152" s="72">
        <f t="shared" ca="1" si="276"/>
        <v>-1.091646787874035E-7</v>
      </c>
      <c r="BP152" s="72">
        <f t="shared" ca="1" si="228"/>
        <v>1071.3644428620812</v>
      </c>
      <c r="BQ152" s="72">
        <f t="shared" ca="1" si="277"/>
        <v>1.9445447816244974</v>
      </c>
      <c r="BR152" s="72">
        <f t="shared" ca="1" si="278"/>
        <v>-1.1969442060247728</v>
      </c>
      <c r="BS152" s="72">
        <f t="shared" ca="1" si="279"/>
        <v>1.9446484475650203</v>
      </c>
      <c r="BT152" s="72">
        <f t="shared" ca="1" si="280"/>
        <v>111.414209061272</v>
      </c>
      <c r="BU152" s="72">
        <f t="shared" ca="1" si="281"/>
        <v>-68.579851317856765</v>
      </c>
      <c r="BV152" s="72">
        <f t="shared" ca="1" si="282"/>
        <v>111.42014868214324</v>
      </c>
    </row>
    <row r="153" spans="1:74">
      <c r="A153" s="13">
        <f ca="1">'MGRS to'!AO153</f>
        <v>33.553215227639392</v>
      </c>
      <c r="B153" s="13">
        <f ca="1">'MGRS to'!AP153</f>
        <v>-7.599892006757595</v>
      </c>
      <c r="C153" s="19">
        <f t="shared" ca="1" si="212"/>
        <v>0.58561408035260609</v>
      </c>
      <c r="D153" s="19">
        <f t="shared" ca="1" si="212"/>
        <v>-0.13264313831391916</v>
      </c>
      <c r="E153" s="19">
        <f t="shared" ca="1" si="213"/>
        <v>0.58402086055891445</v>
      </c>
      <c r="F153" s="19">
        <f t="shared" ca="1" si="214"/>
        <v>0.58406814483077996</v>
      </c>
      <c r="G153" s="19">
        <f t="shared" ca="1" si="229"/>
        <v>-1.7744921231535593E-4</v>
      </c>
      <c r="H153" s="19">
        <f t="shared" ca="1" si="230"/>
        <v>-1.7744921231535593E-4</v>
      </c>
      <c r="I153" s="19">
        <f t="shared" ca="1" si="231"/>
        <v>0</v>
      </c>
      <c r="J153" s="19">
        <f t="shared" ca="1" si="232"/>
        <v>1.5540333503438237E-4</v>
      </c>
      <c r="K153" s="19">
        <f t="shared" ca="1" si="233"/>
        <v>0.99999998792490175</v>
      </c>
      <c r="L153" s="19">
        <f t="shared" ca="1" si="234"/>
        <v>1.5540333565988588E-4</v>
      </c>
      <c r="M153" s="19">
        <f t="shared" ca="1" si="235"/>
        <v>-0.79468508152048634</v>
      </c>
      <c r="N153" s="19">
        <f t="shared" ca="1" si="236"/>
        <v>1.7946850815204862</v>
      </c>
      <c r="O153" s="19">
        <f t="shared" ca="1" si="237"/>
        <v>0.66117203149186832</v>
      </c>
      <c r="P153" s="72">
        <f t="shared" ca="1" si="215"/>
        <v>1.5025646421984687E-3</v>
      </c>
      <c r="Q153" s="72">
        <f t="shared" ca="1" si="216"/>
        <v>-1.7786306228975137E-4</v>
      </c>
      <c r="R153" s="72">
        <f t="shared" ca="1" si="238"/>
        <v>-4.1384997439544366E-7</v>
      </c>
      <c r="S153" s="19">
        <f t="shared" ca="1" si="239"/>
        <v>1.5573225086105912E-4</v>
      </c>
      <c r="T153" s="19">
        <f t="shared" ca="1" si="240"/>
        <v>0.99999998787373301</v>
      </c>
      <c r="U153" s="19">
        <f t="shared" ca="1" si="241"/>
        <v>1.5573225149054273E-4</v>
      </c>
      <c r="V153" s="19">
        <f t="shared" ca="1" si="242"/>
        <v>-0.79485612227233682</v>
      </c>
      <c r="W153" s="19">
        <f t="shared" ca="1" si="243"/>
        <v>1.7948561222723369</v>
      </c>
      <c r="X153" s="19">
        <f t="shared" ca="1" si="244"/>
        <v>0.66120432003904317</v>
      </c>
      <c r="Y153" s="72">
        <f t="shared" ca="1" si="217"/>
        <v>1.5027071956241788E-3</v>
      </c>
      <c r="Z153" s="72">
        <f t="shared" ca="1" si="218"/>
        <v>-1.7786402747753272E-4</v>
      </c>
      <c r="AA153" s="72">
        <f t="shared" ca="1" si="245"/>
        <v>-9.6518778134268256E-10</v>
      </c>
      <c r="AB153" s="19">
        <f t="shared" ca="1" si="246"/>
        <v>1.5573301804665024E-4</v>
      </c>
      <c r="AC153" s="19">
        <f t="shared" ca="1" si="247"/>
        <v>0.99999998787361355</v>
      </c>
      <c r="AD153" s="19">
        <f t="shared" ca="1" si="248"/>
        <v>1.5573301867614317E-4</v>
      </c>
      <c r="AE153" s="19">
        <f t="shared" ca="1" si="249"/>
        <v>-0.79485651991015982</v>
      </c>
      <c r="AF153" s="19">
        <f t="shared" ca="1" si="250"/>
        <v>1.7948565199101598</v>
      </c>
      <c r="AG153" s="19">
        <f t="shared" ca="1" si="251"/>
        <v>0.66120439509671813</v>
      </c>
      <c r="AH153" s="72">
        <f t="shared" ca="1" si="219"/>
        <v>1.5027075270341421E-3</v>
      </c>
      <c r="AI153" s="72">
        <f t="shared" ca="1" si="220"/>
        <v>-1.7786402972855969E-4</v>
      </c>
      <c r="AJ153" s="72">
        <f t="shared" ca="1" si="252"/>
        <v>-2.2510269744122763E-12</v>
      </c>
      <c r="AK153" s="19">
        <f t="shared" ca="1" si="253"/>
        <v>1.5573301983590521E-4</v>
      </c>
      <c r="AL153" s="19">
        <f t="shared" ca="1" si="254"/>
        <v>0.99999998787361322</v>
      </c>
      <c r="AM153" s="19">
        <f t="shared" ca="1" si="255"/>
        <v>1.5573302046539814E-4</v>
      </c>
      <c r="AN153" s="19">
        <f t="shared" ca="1" si="256"/>
        <v>-0.7948565208374716</v>
      </c>
      <c r="AO153" s="19">
        <f t="shared" ca="1" si="257"/>
        <v>0.36820311128215011</v>
      </c>
      <c r="AP153" s="19">
        <f t="shared" ca="1" si="258"/>
        <v>0.63179688871784989</v>
      </c>
      <c r="AQ153" s="72">
        <f t="shared" ca="1" si="221"/>
        <v>3.0937784834290027E-4</v>
      </c>
      <c r="AR153" s="72">
        <f t="shared" ca="1" si="222"/>
        <v>-1.7786419405530418E-4</v>
      </c>
      <c r="AS153" s="72">
        <f t="shared" ca="1" si="259"/>
        <v>-1.6432674448604856E-10</v>
      </c>
      <c r="AT153" s="19">
        <f t="shared" ca="1" si="260"/>
        <v>1.5573315045209042E-4</v>
      </c>
      <c r="AU153" s="19">
        <f t="shared" ca="1" si="261"/>
        <v>0.9999999878735929</v>
      </c>
      <c r="AV153" s="19">
        <f t="shared" ca="1" si="262"/>
        <v>1.5573315108158493E-4</v>
      </c>
      <c r="AW153" s="19">
        <f t="shared" ca="1" si="263"/>
        <v>-0.79485658853618391</v>
      </c>
      <c r="AX153" s="19">
        <f t="shared" ca="1" si="264"/>
        <v>1.794856588536184</v>
      </c>
      <c r="AY153" s="19">
        <f t="shared" ca="1" si="265"/>
        <v>0.66120440805048708</v>
      </c>
      <c r="AZ153" s="72">
        <f t="shared" ca="1" si="223"/>
        <v>1.502707584230281E-3</v>
      </c>
      <c r="BA153" s="72">
        <f t="shared" ca="1" si="224"/>
        <v>-1.7786403011705513E-4</v>
      </c>
      <c r="BB153" s="72">
        <f t="shared" ca="1" si="266"/>
        <v>1.639382490436353E-10</v>
      </c>
      <c r="BC153" s="19">
        <f t="shared" ca="1" si="267"/>
        <v>1.5573302014469369E-4</v>
      </c>
      <c r="BD153" s="19">
        <f t="shared" ca="1" si="268"/>
        <v>0.99999998787361322</v>
      </c>
      <c r="BE153" s="19">
        <f t="shared" ca="1" si="269"/>
        <v>1.5573302077418662E-4</v>
      </c>
      <c r="BF153" s="19">
        <f t="shared" ca="1" si="270"/>
        <v>-0.79485652099757176</v>
      </c>
      <c r="BG153" s="19">
        <f t="shared" ca="1" si="271"/>
        <v>1.7948565209975718</v>
      </c>
      <c r="BH153" s="19">
        <f t="shared" ca="1" si="272"/>
        <v>0.66120439530197672</v>
      </c>
      <c r="BI153" s="72">
        <f t="shared" ca="1" si="225"/>
        <v>1.5027075279404421E-3</v>
      </c>
      <c r="BJ153" s="72">
        <f t="shared" ca="1" si="226"/>
        <v>-1.7786402973471563E-4</v>
      </c>
      <c r="BK153" s="72">
        <f t="shared" ca="1" si="273"/>
        <v>3.8233950510821457E-13</v>
      </c>
      <c r="BL153" s="72">
        <f t="shared" ca="1" si="227"/>
        <v>1.20964296761164E-2</v>
      </c>
      <c r="BM153" s="72">
        <f t="shared" ca="1" si="274"/>
        <v>1.0030172828412589</v>
      </c>
      <c r="BN153" s="72">
        <f t="shared" ca="1" si="275"/>
        <v>3.005943894622254E-3</v>
      </c>
      <c r="BO153" s="72">
        <f t="shared" ca="1" si="276"/>
        <v>3.0948149483534978E-7</v>
      </c>
      <c r="BP153" s="72">
        <f t="shared" ca="1" si="228"/>
        <v>990.96998508726676</v>
      </c>
      <c r="BQ153" s="72">
        <f t="shared" ca="1" si="277"/>
        <v>-1.2608999177590012</v>
      </c>
      <c r="BR153" s="72">
        <f t="shared" ca="1" si="278"/>
        <v>1.8805946611564224</v>
      </c>
      <c r="BS153" s="72">
        <f t="shared" ca="1" si="279"/>
        <v>5.0221873147462155</v>
      </c>
      <c r="BT153" s="72">
        <f t="shared" ca="1" si="280"/>
        <v>287.7557563240166</v>
      </c>
      <c r="BU153" s="72">
        <f t="shared" ca="1" si="281"/>
        <v>107.75013705909814</v>
      </c>
      <c r="BV153" s="72">
        <f t="shared" ca="1" si="282"/>
        <v>287.75013705909805</v>
      </c>
    </row>
    <row r="154" spans="1:74">
      <c r="A154" s="13">
        <f ca="1">'MGRS to'!AO154</f>
        <v>33.540368312388182</v>
      </c>
      <c r="B154" s="13">
        <f ca="1">'MGRS to'!AP154</f>
        <v>-7.6026839480922153</v>
      </c>
      <c r="C154" s="19">
        <f t="shared" ca="1" si="212"/>
        <v>0.58538985938274779</v>
      </c>
      <c r="D154" s="19">
        <f t="shared" ca="1" si="212"/>
        <v>-0.13269186688273082</v>
      </c>
      <c r="E154" s="19">
        <f t="shared" ca="1" si="213"/>
        <v>0.58406814483077996</v>
      </c>
      <c r="F154" s="19">
        <f t="shared" ca="1" si="214"/>
        <v>0.58384421784110729</v>
      </c>
      <c r="G154" s="19">
        <f t="shared" ca="1" si="229"/>
        <v>-4.8728568811662321E-5</v>
      </c>
      <c r="H154" s="19">
        <f t="shared" ca="1" si="230"/>
        <v>-4.8728568811662321E-5</v>
      </c>
      <c r="I154" s="19">
        <f t="shared" ca="1" si="231"/>
        <v>0</v>
      </c>
      <c r="J154" s="19">
        <f t="shared" ca="1" si="232"/>
        <v>2.2758738100331859E-4</v>
      </c>
      <c r="K154" s="19">
        <f t="shared" ca="1" si="233"/>
        <v>0.9999999741019916</v>
      </c>
      <c r="L154" s="19">
        <f t="shared" ca="1" si="234"/>
        <v>2.2758738296800525E-4</v>
      </c>
      <c r="M154" s="19">
        <f t="shared" ca="1" si="235"/>
        <v>-0.14902786941192359</v>
      </c>
      <c r="N154" s="19">
        <f t="shared" ca="1" si="236"/>
        <v>1.1490278694119236</v>
      </c>
      <c r="O154" s="19">
        <f t="shared" ca="1" si="237"/>
        <v>0.47092059746792059</v>
      </c>
      <c r="P154" s="72">
        <f t="shared" ca="1" si="215"/>
        <v>9.6356458657750822E-4</v>
      </c>
      <c r="Q154" s="72">
        <f t="shared" ca="1" si="216"/>
        <v>-4.8842227601998017E-5</v>
      </c>
      <c r="R154" s="72">
        <f t="shared" ca="1" si="238"/>
        <v>-1.1365879033569618E-7</v>
      </c>
      <c r="S154" s="19">
        <f t="shared" ca="1" si="239"/>
        <v>2.2760433845273357E-4</v>
      </c>
      <c r="T154" s="19">
        <f t="shared" ca="1" si="240"/>
        <v>0.99999997409813224</v>
      </c>
      <c r="U154" s="19">
        <f t="shared" ca="1" si="241"/>
        <v>2.2760434041785941E-4</v>
      </c>
      <c r="V154" s="19">
        <f t="shared" ca="1" si="242"/>
        <v>-0.14936434601225684</v>
      </c>
      <c r="W154" s="19">
        <f t="shared" ca="1" si="243"/>
        <v>1.1493643460122569</v>
      </c>
      <c r="X154" s="19">
        <f t="shared" ca="1" si="244"/>
        <v>0.47107548553812928</v>
      </c>
      <c r="Y154" s="72">
        <f t="shared" ca="1" si="217"/>
        <v>9.6384593773263586E-4</v>
      </c>
      <c r="Z154" s="72">
        <f t="shared" ca="1" si="218"/>
        <v>-4.8842492709768084E-5</v>
      </c>
      <c r="AA154" s="72">
        <f t="shared" ca="1" si="245"/>
        <v>-2.6510777006684893E-10</v>
      </c>
      <c r="AB154" s="19">
        <f t="shared" ca="1" si="246"/>
        <v>2.2760437805050259E-4</v>
      </c>
      <c r="AC154" s="19">
        <f t="shared" ca="1" si="247"/>
        <v>0.99999997409812313</v>
      </c>
      <c r="AD154" s="19">
        <f t="shared" ca="1" si="248"/>
        <v>2.2760438001562949E-4</v>
      </c>
      <c r="AE154" s="19">
        <f t="shared" ca="1" si="249"/>
        <v>-0.14936513075194843</v>
      </c>
      <c r="AF154" s="19">
        <f t="shared" ca="1" si="250"/>
        <v>1.1493651307519483</v>
      </c>
      <c r="AG154" s="19">
        <f t="shared" ca="1" si="251"/>
        <v>0.47107584666621494</v>
      </c>
      <c r="AH154" s="72">
        <f t="shared" ca="1" si="219"/>
        <v>9.6384659390673767E-4</v>
      </c>
      <c r="AI154" s="72">
        <f t="shared" ca="1" si="220"/>
        <v>-4.8842493328128793E-5</v>
      </c>
      <c r="AJ154" s="72">
        <f t="shared" ca="1" si="252"/>
        <v>-6.1836070931655523E-13</v>
      </c>
      <c r="AK154" s="19">
        <f t="shared" ca="1" si="253"/>
        <v>2.2760437814287781E-4</v>
      </c>
      <c r="AL154" s="19">
        <f t="shared" ca="1" si="254"/>
        <v>0.99999997409812313</v>
      </c>
      <c r="AM154" s="19">
        <f t="shared" ca="1" si="255"/>
        <v>2.2760438010800468E-4</v>
      </c>
      <c r="AN154" s="19">
        <f t="shared" ca="1" si="256"/>
        <v>-0.14936513258233494</v>
      </c>
      <c r="AO154" s="19">
        <f t="shared" ca="1" si="257"/>
        <v>0.97769005716866153</v>
      </c>
      <c r="AP154" s="19">
        <f t="shared" ca="1" si="258"/>
        <v>2.230994283133847E-2</v>
      </c>
      <c r="AQ154" s="72">
        <f t="shared" ca="1" si="221"/>
        <v>8.2023529643907782E-4</v>
      </c>
      <c r="AR154" s="72">
        <f t="shared" ca="1" si="222"/>
        <v>-4.8842460012424302E-5</v>
      </c>
      <c r="AS154" s="72">
        <f t="shared" ca="1" si="259"/>
        <v>3.331570449068488E-11</v>
      </c>
      <c r="AT154" s="19">
        <f t="shared" ca="1" si="260"/>
        <v>2.2760437316664839E-4</v>
      </c>
      <c r="AU154" s="19">
        <f t="shared" ca="1" si="261"/>
        <v>0.99999997409812424</v>
      </c>
      <c r="AV154" s="19">
        <f t="shared" ca="1" si="262"/>
        <v>2.2760437513177516E-4</v>
      </c>
      <c r="AW154" s="19">
        <f t="shared" ca="1" si="263"/>
        <v>-0.14936503396528794</v>
      </c>
      <c r="AX154" s="19">
        <f t="shared" ca="1" si="264"/>
        <v>1.1493650339652879</v>
      </c>
      <c r="AY154" s="19">
        <f t="shared" ca="1" si="265"/>
        <v>0.4710758021261453</v>
      </c>
      <c r="AZ154" s="72">
        <f t="shared" ca="1" si="223"/>
        <v>9.6384651297684392E-4</v>
      </c>
      <c r="BA154" s="72">
        <f t="shared" ca="1" si="224"/>
        <v>-4.8842493251862631E-5</v>
      </c>
      <c r="BB154" s="72">
        <f t="shared" ca="1" si="266"/>
        <v>-3.3239438328516724E-11</v>
      </c>
      <c r="BC154" s="19">
        <f t="shared" ca="1" si="267"/>
        <v>2.276043781314846E-4</v>
      </c>
      <c r="BD154" s="19">
        <f t="shared" ca="1" si="268"/>
        <v>0.99999997409812313</v>
      </c>
      <c r="BE154" s="19">
        <f t="shared" ca="1" si="269"/>
        <v>2.2760438009661148E-4</v>
      </c>
      <c r="BF154" s="19">
        <f t="shared" ca="1" si="270"/>
        <v>-0.14936513235658236</v>
      </c>
      <c r="BG154" s="19">
        <f t="shared" ca="1" si="271"/>
        <v>1.1493651323565823</v>
      </c>
      <c r="BH154" s="19">
        <f t="shared" ca="1" si="272"/>
        <v>0.47107584740464836</v>
      </c>
      <c r="BI154" s="72">
        <f t="shared" ca="1" si="225"/>
        <v>9.6384659524848112E-4</v>
      </c>
      <c r="BJ154" s="72">
        <f t="shared" ca="1" si="226"/>
        <v>-4.8842493329393223E-5</v>
      </c>
      <c r="BK154" s="72">
        <f t="shared" ca="1" si="273"/>
        <v>-7.7530592623026306E-14</v>
      </c>
      <c r="BL154" s="72">
        <f t="shared" ca="1" si="227"/>
        <v>7.7461425652030859E-3</v>
      </c>
      <c r="BM154" s="72">
        <f t="shared" ca="1" si="274"/>
        <v>1.0019337320530506</v>
      </c>
      <c r="BN154" s="72">
        <f t="shared" ca="1" si="275"/>
        <v>1.9290687237865606E-3</v>
      </c>
      <c r="BO154" s="72">
        <f t="shared" ca="1" si="276"/>
        <v>2.0671470409922149E-7</v>
      </c>
      <c r="BP154" s="72">
        <f t="shared" ca="1" si="228"/>
        <v>1448.3058659871551</v>
      </c>
      <c r="BQ154" s="72">
        <f t="shared" ca="1" si="277"/>
        <v>-2.9623965053927277</v>
      </c>
      <c r="BR154" s="72">
        <f t="shared" ca="1" si="278"/>
        <v>0.17916921992183008</v>
      </c>
      <c r="BS154" s="72">
        <f t="shared" ca="1" si="279"/>
        <v>3.3207618735116231</v>
      </c>
      <c r="BT154" s="72">
        <f t="shared" ca="1" si="280"/>
        <v>190.2671829966927</v>
      </c>
      <c r="BU154" s="72">
        <f t="shared" ca="1" si="281"/>
        <v>10.265640120172133</v>
      </c>
      <c r="BV154" s="72">
        <f t="shared" ca="1" si="282"/>
        <v>190.26564012017218</v>
      </c>
    </row>
    <row r="155" spans="1:74">
      <c r="A155" s="13">
        <f ca="1">'MGRS to'!AO155</f>
        <v>33.540212929853915</v>
      </c>
      <c r="B155" s="13">
        <f ca="1">'MGRS to'!AP155</f>
        <v>-7.5818794580708859</v>
      </c>
      <c r="C155" s="19">
        <f t="shared" ca="1" si="212"/>
        <v>0.58538714744592479</v>
      </c>
      <c r="D155" s="19">
        <f t="shared" ca="1" si="212"/>
        <v>-0.13232876003266031</v>
      </c>
      <c r="E155" s="19">
        <f t="shared" ca="1" si="213"/>
        <v>0.58384421784110729</v>
      </c>
      <c r="F155" s="19">
        <f t="shared" ca="1" si="214"/>
        <v>0.58384150946185265</v>
      </c>
      <c r="G155" s="19">
        <f t="shared" ca="1" si="229"/>
        <v>3.6310685007051591E-4</v>
      </c>
      <c r="H155" s="19">
        <f t="shared" ca="1" si="230"/>
        <v>3.6310685007051591E-4</v>
      </c>
      <c r="I155" s="19">
        <f t="shared" ca="1" si="231"/>
        <v>0</v>
      </c>
      <c r="J155" s="19">
        <f t="shared" ca="1" si="232"/>
        <v>3.029704817914757E-4</v>
      </c>
      <c r="K155" s="19">
        <f t="shared" ca="1" si="233"/>
        <v>0.99999995410444242</v>
      </c>
      <c r="L155" s="19">
        <f t="shared" ca="1" si="234"/>
        <v>3.0297048642647555E-4</v>
      </c>
      <c r="M155" s="19">
        <f t="shared" ca="1" si="235"/>
        <v>0.83431715492844505</v>
      </c>
      <c r="N155" s="19">
        <f t="shared" ca="1" si="236"/>
        <v>0.16568284507155495</v>
      </c>
      <c r="O155" s="19">
        <f t="shared" ca="1" si="237"/>
        <v>-2.6679627378488933</v>
      </c>
      <c r="P155" s="72">
        <f t="shared" ca="1" si="215"/>
        <v>1.392835672864861E-4</v>
      </c>
      <c r="Q155" s="72">
        <f t="shared" ca="1" si="216"/>
        <v>3.6395391863300677E-4</v>
      </c>
      <c r="R155" s="72">
        <f t="shared" ca="1" si="238"/>
        <v>8.4706856249086322E-7</v>
      </c>
      <c r="S155" s="19">
        <f t="shared" ca="1" si="239"/>
        <v>3.0367720565776531E-4</v>
      </c>
      <c r="T155" s="19">
        <f t="shared" ca="1" si="240"/>
        <v>0.99999995389007634</v>
      </c>
      <c r="U155" s="19">
        <f t="shared" ca="1" si="241"/>
        <v>3.0367721032527632E-4</v>
      </c>
      <c r="V155" s="19">
        <f t="shared" ca="1" si="242"/>
        <v>0.83431730990335395</v>
      </c>
      <c r="W155" s="19">
        <f t="shared" ca="1" si="243"/>
        <v>0.16568269009664605</v>
      </c>
      <c r="X155" s="19">
        <f t="shared" ca="1" si="244"/>
        <v>-2.667966168971966</v>
      </c>
      <c r="Y155" s="72">
        <f t="shared" ca="1" si="217"/>
        <v>1.3928343705881292E-4</v>
      </c>
      <c r="Z155" s="72">
        <f t="shared" ca="1" si="218"/>
        <v>3.6395589470462246E-4</v>
      </c>
      <c r="AA155" s="72">
        <f t="shared" ca="1" si="245"/>
        <v>1.9760716156924304E-9</v>
      </c>
      <c r="AB155" s="19">
        <f t="shared" ca="1" si="246"/>
        <v>3.0367885432844408E-4</v>
      </c>
      <c r="AC155" s="19">
        <f t="shared" ca="1" si="247"/>
        <v>0.99999995388957563</v>
      </c>
      <c r="AD155" s="19">
        <f t="shared" ca="1" si="248"/>
        <v>3.0367885899603114E-4</v>
      </c>
      <c r="AE155" s="19">
        <f t="shared" ca="1" si="249"/>
        <v>0.83431731026362066</v>
      </c>
      <c r="AF155" s="19">
        <f t="shared" ca="1" si="250"/>
        <v>0.16568268973637934</v>
      </c>
      <c r="AG155" s="19">
        <f t="shared" ca="1" si="251"/>
        <v>-2.6679661769482315</v>
      </c>
      <c r="AH155" s="72">
        <f t="shared" ca="1" si="219"/>
        <v>1.3928343675607556E-4</v>
      </c>
      <c r="AI155" s="72">
        <f t="shared" ca="1" si="220"/>
        <v>3.6395589931447251E-4</v>
      </c>
      <c r="AJ155" s="72">
        <f t="shared" ca="1" si="252"/>
        <v>4.6098500450925117E-12</v>
      </c>
      <c r="AK155" s="19">
        <f t="shared" ca="1" si="253"/>
        <v>3.0367885817452156E-4</v>
      </c>
      <c r="AL155" s="19">
        <f t="shared" ca="1" si="254"/>
        <v>0.99999995388957452</v>
      </c>
      <c r="AM155" s="19">
        <f t="shared" ca="1" si="255"/>
        <v>3.0367886284210873E-4</v>
      </c>
      <c r="AN155" s="19">
        <f t="shared" ca="1" si="256"/>
        <v>0.83431731026446121</v>
      </c>
      <c r="AO155" s="19">
        <f t="shared" ca="1" si="257"/>
        <v>0.30391462579307482</v>
      </c>
      <c r="AP155" s="19">
        <f t="shared" ca="1" si="258"/>
        <v>0.69608537420692518</v>
      </c>
      <c r="AQ155" s="72">
        <f t="shared" ca="1" si="221"/>
        <v>2.5540147095814584E-4</v>
      </c>
      <c r="AR155" s="72">
        <f t="shared" ca="1" si="222"/>
        <v>3.6395626742162838E-4</v>
      </c>
      <c r="AS155" s="72">
        <f t="shared" ca="1" si="259"/>
        <v>3.6810715586810261E-10</v>
      </c>
      <c r="AT155" s="19">
        <f t="shared" ca="1" si="260"/>
        <v>3.0367916529267961E-4</v>
      </c>
      <c r="AU155" s="19">
        <f t="shared" ca="1" si="261"/>
        <v>0.99999995388948126</v>
      </c>
      <c r="AV155" s="19">
        <f t="shared" ca="1" si="262"/>
        <v>3.0367916996028099E-4</v>
      </c>
      <c r="AW155" s="19">
        <f t="shared" ca="1" si="263"/>
        <v>0.83431731033157175</v>
      </c>
      <c r="AX155" s="19">
        <f t="shared" ca="1" si="264"/>
        <v>0.16568268966842825</v>
      </c>
      <c r="AY155" s="19">
        <f t="shared" ca="1" si="265"/>
        <v>-2.6679661784526605</v>
      </c>
      <c r="AZ155" s="72">
        <f t="shared" ca="1" si="223"/>
        <v>1.392834366989753E-4</v>
      </c>
      <c r="BA155" s="72">
        <f t="shared" ca="1" si="224"/>
        <v>3.6395590018395999E-4</v>
      </c>
      <c r="BB155" s="72">
        <f t="shared" ca="1" si="266"/>
        <v>-3.6723766838912472E-10</v>
      </c>
      <c r="BC155" s="19">
        <f t="shared" ca="1" si="267"/>
        <v>3.0367885889994985E-4</v>
      </c>
      <c r="BD155" s="19">
        <f t="shared" ca="1" si="268"/>
        <v>0.9999999538895743</v>
      </c>
      <c r="BE155" s="19">
        <f t="shared" ca="1" si="269"/>
        <v>3.0367886356753707E-4</v>
      </c>
      <c r="BF155" s="19">
        <f t="shared" ca="1" si="270"/>
        <v>0.83431731026462019</v>
      </c>
      <c r="BG155" s="19">
        <f t="shared" ca="1" si="271"/>
        <v>0.16568268973537981</v>
      </c>
      <c r="BH155" s="19">
        <f t="shared" ca="1" si="272"/>
        <v>-2.6679661769703609</v>
      </c>
      <c r="BI155" s="72">
        <f t="shared" ca="1" si="225"/>
        <v>1.3928343675523563E-4</v>
      </c>
      <c r="BJ155" s="72">
        <f t="shared" ca="1" si="226"/>
        <v>3.6395589932725493E-4</v>
      </c>
      <c r="BK155" s="72">
        <f t="shared" ca="1" si="273"/>
        <v>-8.567050606249349E-13</v>
      </c>
      <c r="BL155" s="72">
        <f t="shared" ca="1" si="227"/>
        <v>1.1166179477231572E-3</v>
      </c>
      <c r="BM155" s="72">
        <f t="shared" ca="1" si="274"/>
        <v>1.0002790960686856</v>
      </c>
      <c r="BN155" s="72">
        <f t="shared" ca="1" si="275"/>
        <v>2.7899873301531389E-4</v>
      </c>
      <c r="BO155" s="72">
        <f t="shared" ca="1" si="276"/>
        <v>-2.2596798321435092E-7</v>
      </c>
      <c r="BP155" s="72">
        <f t="shared" ca="1" si="228"/>
        <v>1932.3869123804184</v>
      </c>
      <c r="BQ155" s="72">
        <f t="shared" ca="1" si="277"/>
        <v>1.5796564515147324</v>
      </c>
      <c r="BR155" s="72">
        <f t="shared" ca="1" si="278"/>
        <v>-1.5617355770999672</v>
      </c>
      <c r="BS155" s="72">
        <f t="shared" ca="1" si="279"/>
        <v>1.5798570764898259</v>
      </c>
      <c r="BT155" s="72">
        <f t="shared" ca="1" si="280"/>
        <v>90.507647752406115</v>
      </c>
      <c r="BU155" s="72">
        <f t="shared" ca="1" si="281"/>
        <v>-89.4808572832561</v>
      </c>
      <c r="BV155" s="72">
        <f t="shared" ca="1" si="282"/>
        <v>90.519142716743886</v>
      </c>
    </row>
    <row r="156" spans="1:74">
      <c r="A156" s="13">
        <f ca="1">'MGRS to'!AO156</f>
        <v>33.539871284141789</v>
      </c>
      <c r="B156" s="13">
        <f ca="1">'MGRS to'!AP156</f>
        <v>-7.5922454053726556</v>
      </c>
      <c r="C156" s="19">
        <f t="shared" ca="1" si="212"/>
        <v>0.58538118460337274</v>
      </c>
      <c r="D156" s="19">
        <f t="shared" ca="1" si="212"/>
        <v>-0.1325096799431644</v>
      </c>
      <c r="E156" s="19">
        <f t="shared" ca="1" si="213"/>
        <v>0.58384150946185265</v>
      </c>
      <c r="F156" s="19">
        <f t="shared" ca="1" si="214"/>
        <v>0.58383555444162638</v>
      </c>
      <c r="G156" s="19">
        <f t="shared" ca="1" si="229"/>
        <v>-1.809199105040904E-4</v>
      </c>
      <c r="H156" s="19">
        <f t="shared" ca="1" si="230"/>
        <v>-1.809199105040904E-4</v>
      </c>
      <c r="I156" s="19">
        <f t="shared" ca="1" si="231"/>
        <v>0</v>
      </c>
      <c r="J156" s="19">
        <f t="shared" ca="1" si="232"/>
        <v>1.510684658406263E-4</v>
      </c>
      <c r="K156" s="19">
        <f t="shared" ca="1" si="233"/>
        <v>0.99999998858915917</v>
      </c>
      <c r="L156" s="19">
        <f t="shared" ca="1" si="234"/>
        <v>1.5106846641523239E-4</v>
      </c>
      <c r="M156" s="19">
        <f t="shared" ca="1" si="235"/>
        <v>-0.83370438811356418</v>
      </c>
      <c r="N156" s="19">
        <f t="shared" ca="1" si="236"/>
        <v>1.8337043881135642</v>
      </c>
      <c r="O156" s="19">
        <f t="shared" ca="1" si="237"/>
        <v>0.66858859568824003</v>
      </c>
      <c r="P156" s="72">
        <f t="shared" ca="1" si="215"/>
        <v>1.53508197674438E-3</v>
      </c>
      <c r="Q156" s="72">
        <f t="shared" ca="1" si="216"/>
        <v>-1.8134196992274331E-4</v>
      </c>
      <c r="R156" s="72">
        <f t="shared" ca="1" si="238"/>
        <v>-4.2205941865291726E-7</v>
      </c>
      <c r="S156" s="19">
        <f t="shared" ca="1" si="239"/>
        <v>1.5142033926226112E-4</v>
      </c>
      <c r="T156" s="19">
        <f t="shared" ca="1" si="240"/>
        <v>0.99999998853594041</v>
      </c>
      <c r="U156" s="19">
        <f t="shared" ca="1" si="241"/>
        <v>1.5142033984089171E-4</v>
      </c>
      <c r="V156" s="19">
        <f t="shared" ca="1" si="242"/>
        <v>-0.83370739974736174</v>
      </c>
      <c r="W156" s="19">
        <f t="shared" ca="1" si="243"/>
        <v>1.8337073997473619</v>
      </c>
      <c r="X156" s="19">
        <f t="shared" ca="1" si="244"/>
        <v>0.66858913993655589</v>
      </c>
      <c r="Y156" s="72">
        <f t="shared" ca="1" si="217"/>
        <v>1.5350844862876553E-3</v>
      </c>
      <c r="Z156" s="72">
        <f t="shared" ca="1" si="218"/>
        <v>-1.8134295452500171E-4</v>
      </c>
      <c r="AA156" s="72">
        <f t="shared" ca="1" si="245"/>
        <v>-9.8460225839451174E-10</v>
      </c>
      <c r="AB156" s="19">
        <f t="shared" ca="1" si="246"/>
        <v>1.5142116013244233E-4</v>
      </c>
      <c r="AC156" s="19">
        <f t="shared" ca="1" si="247"/>
        <v>0.99999998853581606</v>
      </c>
      <c r="AD156" s="19">
        <f t="shared" ca="1" si="248"/>
        <v>1.5142116071108235E-4</v>
      </c>
      <c r="AE156" s="19">
        <f t="shared" ca="1" si="249"/>
        <v>-0.83370740674852928</v>
      </c>
      <c r="AF156" s="19">
        <f t="shared" ca="1" si="250"/>
        <v>1.8337074067485293</v>
      </c>
      <c r="AG156" s="19">
        <f t="shared" ca="1" si="251"/>
        <v>0.66858914120177126</v>
      </c>
      <c r="AH156" s="72">
        <f t="shared" ca="1" si="219"/>
        <v>1.5350844921216088E-3</v>
      </c>
      <c r="AI156" s="72">
        <f t="shared" ca="1" si="220"/>
        <v>-1.8134295682193329E-4</v>
      </c>
      <c r="AJ156" s="72">
        <f t="shared" ca="1" si="252"/>
        <v>-2.2969315793992806E-12</v>
      </c>
      <c r="AK156" s="19">
        <f t="shared" ca="1" si="253"/>
        <v>1.5142116204741436E-4</v>
      </c>
      <c r="AL156" s="19">
        <f t="shared" ca="1" si="254"/>
        <v>0.99999998853581573</v>
      </c>
      <c r="AM156" s="19">
        <f t="shared" ca="1" si="255"/>
        <v>1.5142116262605441E-4</v>
      </c>
      <c r="AN156" s="19">
        <f t="shared" ca="1" si="256"/>
        <v>-0.83370740676484412</v>
      </c>
      <c r="AO156" s="19">
        <f t="shared" ca="1" si="257"/>
        <v>0.30493195990543875</v>
      </c>
      <c r="AP156" s="19">
        <f t="shared" ca="1" si="258"/>
        <v>0.69506804009456125</v>
      </c>
      <c r="AQ156" s="72">
        <f t="shared" ca="1" si="221"/>
        <v>2.5625575663113637E-4</v>
      </c>
      <c r="AR156" s="72">
        <f t="shared" ca="1" si="222"/>
        <v>-1.8134313940780698E-4</v>
      </c>
      <c r="AS156" s="72">
        <f t="shared" ca="1" si="259"/>
        <v>-1.8258587369357308E-10</v>
      </c>
      <c r="AT156" s="19">
        <f t="shared" ca="1" si="260"/>
        <v>1.5142131427060869E-4</v>
      </c>
      <c r="AU156" s="19">
        <f t="shared" ca="1" si="261"/>
        <v>0.99999998853579275</v>
      </c>
      <c r="AV156" s="19">
        <f t="shared" ca="1" si="262"/>
        <v>1.5142131484925046E-4</v>
      </c>
      <c r="AW156" s="19">
        <f t="shared" ca="1" si="263"/>
        <v>-0.83370740806313148</v>
      </c>
      <c r="AX156" s="19">
        <f t="shared" ca="1" si="264"/>
        <v>1.8337074080631315</v>
      </c>
      <c r="AY156" s="19">
        <f t="shared" ca="1" si="265"/>
        <v>0.66858914143933956</v>
      </c>
      <c r="AZ156" s="72">
        <f t="shared" ca="1" si="223"/>
        <v>1.5350844932170446E-3</v>
      </c>
      <c r="BA156" s="72">
        <f t="shared" ca="1" si="224"/>
        <v>-1.8134295725323756E-4</v>
      </c>
      <c r="BB156" s="72">
        <f t="shared" ca="1" si="266"/>
        <v>1.8215456942284602E-10</v>
      </c>
      <c r="BC156" s="19">
        <f t="shared" ca="1" si="267"/>
        <v>1.5142116240699516E-4</v>
      </c>
      <c r="BD156" s="19">
        <f t="shared" ca="1" si="268"/>
        <v>0.99999998853581573</v>
      </c>
      <c r="BE156" s="19">
        <f t="shared" ca="1" si="269"/>
        <v>1.5142116298563521E-4</v>
      </c>
      <c r="BF156" s="19">
        <f t="shared" ca="1" si="270"/>
        <v>-0.83370740676791522</v>
      </c>
      <c r="BG156" s="19">
        <f t="shared" ca="1" si="271"/>
        <v>1.8337074067679153</v>
      </c>
      <c r="BH156" s="19">
        <f t="shared" ca="1" si="272"/>
        <v>0.66858914120527468</v>
      </c>
      <c r="BI156" s="72">
        <f t="shared" ca="1" si="225"/>
        <v>1.535084492137763E-3</v>
      </c>
      <c r="BJ156" s="72">
        <f t="shared" ca="1" si="226"/>
        <v>-1.8134295682829785E-4</v>
      </c>
      <c r="BK156" s="72">
        <f t="shared" ca="1" si="273"/>
        <v>4.2493970581897189E-13</v>
      </c>
      <c r="BL156" s="72">
        <f t="shared" ca="1" si="227"/>
        <v>1.2358265094200176E-2</v>
      </c>
      <c r="BM156" s="72">
        <f t="shared" ca="1" si="274"/>
        <v>1.003082443823597</v>
      </c>
      <c r="BN156" s="72">
        <f t="shared" ca="1" si="275"/>
        <v>3.0706107602631858E-3</v>
      </c>
      <c r="BO156" s="72">
        <f t="shared" ca="1" si="276"/>
        <v>3.1082589558413898E-7</v>
      </c>
      <c r="BP156" s="72">
        <f t="shared" ca="1" si="228"/>
        <v>963.53189110340213</v>
      </c>
      <c r="BQ156" s="72">
        <f t="shared" ca="1" si="277"/>
        <v>-1.6102680107588205</v>
      </c>
      <c r="BR156" s="72">
        <f t="shared" ca="1" si="278"/>
        <v>1.5312246810295294</v>
      </c>
      <c r="BS156" s="72">
        <f t="shared" ca="1" si="279"/>
        <v>4.6728173346193227</v>
      </c>
      <c r="BT156" s="72">
        <f t="shared" ca="1" si="280"/>
        <v>267.73843909859295</v>
      </c>
      <c r="BU156" s="72">
        <f t="shared" ca="1" si="281"/>
        <v>87.732711709257728</v>
      </c>
      <c r="BV156" s="72">
        <f t="shared" ca="1" si="282"/>
        <v>267.73271170925773</v>
      </c>
    </row>
    <row r="157" spans="1:74">
      <c r="A157" s="13">
        <f ca="1">'MGRS to'!AO157</f>
        <v>33.612120303891402</v>
      </c>
      <c r="B157" s="13">
        <f ca="1">'MGRS to'!AP157</f>
        <v>-7.4899694032552189</v>
      </c>
      <c r="C157" s="19">
        <f t="shared" ca="1" si="212"/>
        <v>0.58664216787934198</v>
      </c>
      <c r="D157" s="19">
        <f t="shared" ca="1" si="212"/>
        <v>-0.13072462696043846</v>
      </c>
      <c r="E157" s="19">
        <f t="shared" ca="1" si="213"/>
        <v>0.58383555444162638</v>
      </c>
      <c r="F157" s="19">
        <f t="shared" ca="1" si="214"/>
        <v>0.58509488838711243</v>
      </c>
      <c r="G157" s="19">
        <f t="shared" ca="1" si="229"/>
        <v>1.7850529827259376E-3</v>
      </c>
      <c r="H157" s="19">
        <f t="shared" ca="1" si="230"/>
        <v>1.7850529827259376E-3</v>
      </c>
      <c r="I157" s="19">
        <f t="shared" ca="1" si="231"/>
        <v>0</v>
      </c>
      <c r="J157" s="19">
        <f t="shared" ca="1" si="232"/>
        <v>1.949944726694208E-3</v>
      </c>
      <c r="K157" s="19">
        <f t="shared" ca="1" si="233"/>
        <v>0.99999809885597424</v>
      </c>
      <c r="L157" s="19">
        <f t="shared" ca="1" si="234"/>
        <v>1.949945962403737E-3</v>
      </c>
      <c r="M157" s="19">
        <f t="shared" ca="1" si="235"/>
        <v>0.63674861024469298</v>
      </c>
      <c r="N157" s="19">
        <f t="shared" ca="1" si="236"/>
        <v>0.36325138975530702</v>
      </c>
      <c r="O157" s="19">
        <f t="shared" ca="1" si="237"/>
        <v>-0.67614951638512788</v>
      </c>
      <c r="P157" s="72">
        <f t="shared" ca="1" si="215"/>
        <v>3.0522102034953661E-4</v>
      </c>
      <c r="Q157" s="72">
        <f t="shared" ca="1" si="216"/>
        <v>1.7892137871567374E-3</v>
      </c>
      <c r="R157" s="72">
        <f t="shared" ca="1" si="238"/>
        <v>4.1608044307997645E-6</v>
      </c>
      <c r="S157" s="19">
        <f t="shared" ca="1" si="239"/>
        <v>1.9525953942263383E-3</v>
      </c>
      <c r="T157" s="19">
        <f t="shared" ca="1" si="240"/>
        <v>0.99999809368379622</v>
      </c>
      <c r="U157" s="19">
        <f t="shared" ca="1" si="241"/>
        <v>1.952596634982031E-3</v>
      </c>
      <c r="V157" s="19">
        <f t="shared" ca="1" si="242"/>
        <v>0.63736640736465233</v>
      </c>
      <c r="W157" s="19">
        <f t="shared" ca="1" si="243"/>
        <v>0.36263359263534767</v>
      </c>
      <c r="X157" s="19">
        <f t="shared" ca="1" si="244"/>
        <v>-0.6790050738016451</v>
      </c>
      <c r="Y157" s="72">
        <f t="shared" ca="1" si="217"/>
        <v>3.047023901599141E-4</v>
      </c>
      <c r="Z157" s="72">
        <f t="shared" ca="1" si="218"/>
        <v>1.7892234856273876E-3</v>
      </c>
      <c r="AA157" s="72">
        <f t="shared" ca="1" si="245"/>
        <v>9.6984706502746543E-9</v>
      </c>
      <c r="AB157" s="19">
        <f t="shared" ca="1" si="246"/>
        <v>1.9526015757009092E-3</v>
      </c>
      <c r="AC157" s="19">
        <f t="shared" ca="1" si="247"/>
        <v>0.99999809367172632</v>
      </c>
      <c r="AD157" s="19">
        <f t="shared" ca="1" si="248"/>
        <v>1.9526028164683854E-3</v>
      </c>
      <c r="AE157" s="19">
        <f t="shared" ca="1" si="249"/>
        <v>0.63736784445669858</v>
      </c>
      <c r="AF157" s="19">
        <f t="shared" ca="1" si="250"/>
        <v>0.36263215554330142</v>
      </c>
      <c r="AG157" s="19">
        <f t="shared" ca="1" si="251"/>
        <v>-0.67901172761443496</v>
      </c>
      <c r="AH157" s="72">
        <f t="shared" ca="1" si="219"/>
        <v>3.04701183743673E-4</v>
      </c>
      <c r="AI157" s="72">
        <f t="shared" ca="1" si="220"/>
        <v>1.7892235082336732E-3</v>
      </c>
      <c r="AJ157" s="72">
        <f t="shared" ca="1" si="252"/>
        <v>2.2606285550105798E-11</v>
      </c>
      <c r="AK157" s="19">
        <f t="shared" ca="1" si="253"/>
        <v>1.9526015901093713E-3</v>
      </c>
      <c r="AL157" s="19">
        <f t="shared" ca="1" si="254"/>
        <v>0.99999809367169812</v>
      </c>
      <c r="AM157" s="19">
        <f t="shared" ca="1" si="255"/>
        <v>1.9526028308768752E-3</v>
      </c>
      <c r="AN157" s="19">
        <f t="shared" ca="1" si="256"/>
        <v>0.63736784780642808</v>
      </c>
      <c r="AO157" s="19">
        <f t="shared" ca="1" si="257"/>
        <v>0.59376222658260192</v>
      </c>
      <c r="AP157" s="19">
        <f t="shared" ca="1" si="258"/>
        <v>0.40623777341739808</v>
      </c>
      <c r="AQ157" s="72">
        <f t="shared" ca="1" si="221"/>
        <v>4.9861865686383995E-4</v>
      </c>
      <c r="AR157" s="72">
        <f t="shared" ca="1" si="222"/>
        <v>1.7892244076779589E-3</v>
      </c>
      <c r="AS157" s="72">
        <f t="shared" ca="1" si="259"/>
        <v>8.9944428576134439E-10</v>
      </c>
      <c r="AT157" s="19">
        <f t="shared" ca="1" si="260"/>
        <v>1.9526021633852323E-3</v>
      </c>
      <c r="AU157" s="19">
        <f t="shared" ca="1" si="261"/>
        <v>0.99999809367057879</v>
      </c>
      <c r="AV157" s="19">
        <f t="shared" ca="1" si="262"/>
        <v>1.9526034041538289E-3</v>
      </c>
      <c r="AW157" s="19">
        <f t="shared" ca="1" si="263"/>
        <v>0.63736798108284409</v>
      </c>
      <c r="AX157" s="19">
        <f t="shared" ca="1" si="264"/>
        <v>0.36263201891715591</v>
      </c>
      <c r="AY157" s="19">
        <f t="shared" ca="1" si="265"/>
        <v>-0.67901236020351785</v>
      </c>
      <c r="AZ157" s="72">
        <f t="shared" ca="1" si="223"/>
        <v>3.0470106904816551E-4</v>
      </c>
      <c r="BA157" s="72">
        <f t="shared" ca="1" si="224"/>
        <v>1.7892235103828924E-3</v>
      </c>
      <c r="BB157" s="72">
        <f t="shared" ca="1" si="266"/>
        <v>-8.9729506659065594E-10</v>
      </c>
      <c r="BC157" s="19">
        <f t="shared" ca="1" si="267"/>
        <v>1.9526015914792536E-3</v>
      </c>
      <c r="BD157" s="19">
        <f t="shared" ca="1" si="268"/>
        <v>0.99999809367169545</v>
      </c>
      <c r="BE157" s="19">
        <f t="shared" ca="1" si="269"/>
        <v>1.9526028322467601E-3</v>
      </c>
      <c r="BF157" s="19">
        <f t="shared" ca="1" si="270"/>
        <v>0.63736784812487812</v>
      </c>
      <c r="BG157" s="19">
        <f t="shared" ca="1" si="271"/>
        <v>0.36263215187512188</v>
      </c>
      <c r="BH157" s="19">
        <f t="shared" ca="1" si="272"/>
        <v>-0.67901174459836944</v>
      </c>
      <c r="BI157" s="72">
        <f t="shared" ca="1" si="225"/>
        <v>3.0470118066429374E-4</v>
      </c>
      <c r="BJ157" s="72">
        <f t="shared" ca="1" si="226"/>
        <v>1.7892235082913762E-3</v>
      </c>
      <c r="BK157" s="72">
        <f t="shared" ca="1" si="273"/>
        <v>-2.0915161963452888E-12</v>
      </c>
      <c r="BL157" s="72">
        <f t="shared" ca="1" si="227"/>
        <v>2.4439582062070063E-3</v>
      </c>
      <c r="BM157" s="72">
        <f t="shared" ca="1" si="274"/>
        <v>1.0006107098551058</v>
      </c>
      <c r="BN157" s="72">
        <f t="shared" ca="1" si="275"/>
        <v>6.102439883544327E-4</v>
      </c>
      <c r="BO157" s="72">
        <f t="shared" ca="1" si="276"/>
        <v>-8.0909964644371122E-7</v>
      </c>
      <c r="BP157" s="72">
        <f t="shared" ca="1" si="228"/>
        <v>12424.93922030913</v>
      </c>
      <c r="BQ157" s="72">
        <f t="shared" ca="1" si="277"/>
        <v>0.86704195107829074</v>
      </c>
      <c r="BR157" s="72">
        <f t="shared" ca="1" si="278"/>
        <v>-2.2735634918864767</v>
      </c>
      <c r="BS157" s="72">
        <f t="shared" ca="1" si="279"/>
        <v>0.86802916170331645</v>
      </c>
      <c r="BT157" s="72">
        <f t="shared" ca="1" si="280"/>
        <v>49.677844457574452</v>
      </c>
      <c r="BU157" s="72">
        <f t="shared" ca="1" si="281"/>
        <v>-130.26559254012111</v>
      </c>
      <c r="BV157" s="72">
        <f t="shared" ca="1" si="282"/>
        <v>49.734407459878923</v>
      </c>
    </row>
    <row r="158" spans="1:74">
      <c r="A158" s="13">
        <f ca="1">'MGRS to'!AO158</f>
        <v>33.570049633441243</v>
      </c>
      <c r="B158" s="13">
        <f ca="1">'MGRS to'!AP158</f>
        <v>-7.5281177657295091</v>
      </c>
      <c r="C158" s="19">
        <f t="shared" ca="1" si="212"/>
        <v>0.58590789616146521</v>
      </c>
      <c r="D158" s="19">
        <f t="shared" ca="1" si="212"/>
        <v>-0.13139044148985907</v>
      </c>
      <c r="E158" s="19">
        <f t="shared" ca="1" si="213"/>
        <v>0.58509488838711243</v>
      </c>
      <c r="F158" s="19">
        <f t="shared" ca="1" si="214"/>
        <v>0.58436157588208693</v>
      </c>
      <c r="G158" s="19">
        <f t="shared" ca="1" si="229"/>
        <v>-6.6581452942060526E-4</v>
      </c>
      <c r="H158" s="19">
        <f t="shared" ca="1" si="230"/>
        <v>-6.6581452942060526E-4</v>
      </c>
      <c r="I158" s="19">
        <f t="shared" ca="1" si="231"/>
        <v>0</v>
      </c>
      <c r="J158" s="19">
        <f t="shared" ca="1" si="232"/>
        <v>9.1977782127949264E-4</v>
      </c>
      <c r="K158" s="19">
        <f t="shared" ca="1" si="233"/>
        <v>0.99999957700429032</v>
      </c>
      <c r="L158" s="19">
        <f t="shared" ca="1" si="234"/>
        <v>9.1977795096687197E-4</v>
      </c>
      <c r="M158" s="19">
        <f t="shared" ca="1" si="235"/>
        <v>-0.50333683655701522</v>
      </c>
      <c r="N158" s="19">
        <f t="shared" ca="1" si="236"/>
        <v>1.5033368365570152</v>
      </c>
      <c r="O158" s="19">
        <f t="shared" ca="1" si="237"/>
        <v>0.59466949474488406</v>
      </c>
      <c r="P158" s="72">
        <f t="shared" ca="1" si="215"/>
        <v>1.2595622612930331E-3</v>
      </c>
      <c r="Q158" s="72">
        <f t="shared" ca="1" si="216"/>
        <v>-6.6736594689352871E-4</v>
      </c>
      <c r="R158" s="72">
        <f t="shared" ca="1" si="238"/>
        <v>-1.5514174729234446E-6</v>
      </c>
      <c r="S158" s="19">
        <f t="shared" ca="1" si="239"/>
        <v>9.2055928431000419E-4</v>
      </c>
      <c r="T158" s="19">
        <f t="shared" ca="1" si="240"/>
        <v>0.9999995762852123</v>
      </c>
      <c r="U158" s="19">
        <f t="shared" ca="1" si="241"/>
        <v>9.2055941432822011E-4</v>
      </c>
      <c r="V158" s="19">
        <f t="shared" ca="1" si="242"/>
        <v>-0.5040813854496704</v>
      </c>
      <c r="W158" s="19">
        <f t="shared" ca="1" si="243"/>
        <v>1.5040813854496704</v>
      </c>
      <c r="X158" s="19">
        <f t="shared" ca="1" si="244"/>
        <v>0.59487014012569506</v>
      </c>
      <c r="Y158" s="72">
        <f t="shared" ca="1" si="217"/>
        <v>1.2601837169787561E-3</v>
      </c>
      <c r="Z158" s="72">
        <f t="shared" ca="1" si="218"/>
        <v>-6.6736956185928936E-4</v>
      </c>
      <c r="AA158" s="72">
        <f t="shared" ca="1" si="245"/>
        <v>-3.6149657606536142E-9</v>
      </c>
      <c r="AB158" s="19">
        <f t="shared" ca="1" si="246"/>
        <v>9.2056110654932196E-4</v>
      </c>
      <c r="AC158" s="19">
        <f t="shared" ca="1" si="247"/>
        <v>0.99999957628353475</v>
      </c>
      <c r="AD158" s="19">
        <f t="shared" ca="1" si="248"/>
        <v>9.2056123656831005E-4</v>
      </c>
      <c r="AE158" s="19">
        <f t="shared" ca="1" si="249"/>
        <v>-0.50408311811235151</v>
      </c>
      <c r="AF158" s="19">
        <f t="shared" ca="1" si="250"/>
        <v>1.5040831181123515</v>
      </c>
      <c r="AG158" s="19">
        <f t="shared" ca="1" si="251"/>
        <v>0.59487060682206538</v>
      </c>
      <c r="AH158" s="72">
        <f t="shared" ca="1" si="219"/>
        <v>1.2601851631847151E-3</v>
      </c>
      <c r="AI158" s="72">
        <f t="shared" ca="1" si="220"/>
        <v>-6.6736957028253952E-4</v>
      </c>
      <c r="AJ158" s="72">
        <f t="shared" ca="1" si="252"/>
        <v>-8.4232501616071653E-12</v>
      </c>
      <c r="AK158" s="19">
        <f t="shared" ca="1" si="253"/>
        <v>9.205611107953671E-4</v>
      </c>
      <c r="AL158" s="19">
        <f t="shared" ca="1" si="254"/>
        <v>0.99999957628353098</v>
      </c>
      <c r="AM158" s="19">
        <f t="shared" ca="1" si="255"/>
        <v>9.2056124081435692E-4</v>
      </c>
      <c r="AN158" s="19">
        <f t="shared" ca="1" si="256"/>
        <v>-0.50408312214961004</v>
      </c>
      <c r="AO158" s="19">
        <f t="shared" ca="1" si="257"/>
        <v>0.74590020596390127</v>
      </c>
      <c r="AP158" s="19">
        <f t="shared" ca="1" si="258"/>
        <v>0.25409979403609873</v>
      </c>
      <c r="AQ158" s="72">
        <f t="shared" ca="1" si="221"/>
        <v>6.2613908726362173E-4</v>
      </c>
      <c r="AR158" s="72">
        <f t="shared" ca="1" si="222"/>
        <v>-6.6736963852916608E-4</v>
      </c>
      <c r="AS158" s="72">
        <f t="shared" ca="1" si="259"/>
        <v>-6.8246626557487422E-11</v>
      </c>
      <c r="AT158" s="19">
        <f t="shared" ca="1" si="260"/>
        <v>9.2056114519727941E-4</v>
      </c>
      <c r="AU158" s="19">
        <f t="shared" ca="1" si="261"/>
        <v>0.99999957628349923</v>
      </c>
      <c r="AV158" s="19">
        <f t="shared" ca="1" si="262"/>
        <v>9.2056127521628387E-4</v>
      </c>
      <c r="AW158" s="19">
        <f t="shared" ca="1" si="263"/>
        <v>-0.50408315486032551</v>
      </c>
      <c r="AX158" s="19">
        <f t="shared" ca="1" si="264"/>
        <v>1.5040831548603255</v>
      </c>
      <c r="AY158" s="19">
        <f t="shared" ca="1" si="265"/>
        <v>0.59487061672019848</v>
      </c>
      <c r="AZ158" s="72">
        <f t="shared" ca="1" si="223"/>
        <v>1.2601851938572398E-3</v>
      </c>
      <c r="BA158" s="72">
        <f t="shared" ca="1" si="224"/>
        <v>-6.6736957046118839E-4</v>
      </c>
      <c r="BB158" s="72">
        <f t="shared" ca="1" si="266"/>
        <v>6.8067977686617209E-11</v>
      </c>
      <c r="BC158" s="19">
        <f t="shared" ca="1" si="267"/>
        <v>9.205611108854205E-4</v>
      </c>
      <c r="BD158" s="19">
        <f t="shared" ca="1" si="268"/>
        <v>0.99999957628353087</v>
      </c>
      <c r="BE158" s="19">
        <f t="shared" ca="1" si="269"/>
        <v>9.2056124090441032E-4</v>
      </c>
      <c r="BF158" s="19">
        <f t="shared" ca="1" si="270"/>
        <v>-0.50408312223523688</v>
      </c>
      <c r="BG158" s="19">
        <f t="shared" ca="1" si="271"/>
        <v>1.5040831222352369</v>
      </c>
      <c r="BH158" s="19">
        <f t="shared" ca="1" si="272"/>
        <v>0.59487060793257207</v>
      </c>
      <c r="BI158" s="72">
        <f t="shared" ca="1" si="225"/>
        <v>1.2601851666259743E-3</v>
      </c>
      <c r="BJ158" s="72">
        <f t="shared" ca="1" si="226"/>
        <v>-6.6736957030258284E-4</v>
      </c>
      <c r="BK158" s="72">
        <f t="shared" ca="1" si="273"/>
        <v>1.5860555056812498E-13</v>
      </c>
      <c r="BL158" s="72">
        <f t="shared" ca="1" si="227"/>
        <v>1.0136763302417053E-2</v>
      </c>
      <c r="BM158" s="72">
        <f t="shared" ca="1" si="274"/>
        <v>1.0025293944640801</v>
      </c>
      <c r="BN158" s="72">
        <f t="shared" ca="1" si="275"/>
        <v>2.5214213660556782E-3</v>
      </c>
      <c r="BO158" s="72">
        <f t="shared" ca="1" si="276"/>
        <v>1.3803381747597385E-6</v>
      </c>
      <c r="BP158" s="72">
        <f t="shared" ca="1" si="228"/>
        <v>5857.7845959735832</v>
      </c>
      <c r="BQ158" s="72">
        <f t="shared" ca="1" si="277"/>
        <v>-2.4944953704344486</v>
      </c>
      <c r="BR158" s="72">
        <f t="shared" ca="1" si="278"/>
        <v>0.64672891328095794</v>
      </c>
      <c r="BS158" s="72">
        <f t="shared" ca="1" si="279"/>
        <v>3.7883215668707511</v>
      </c>
      <c r="BT158" s="72">
        <f t="shared" ca="1" si="280"/>
        <v>217.07594325918322</v>
      </c>
      <c r="BU158" s="72">
        <f t="shared" ca="1" si="281"/>
        <v>37.054837220081104</v>
      </c>
      <c r="BV158" s="72">
        <f t="shared" ca="1" si="282"/>
        <v>217.05483722008103</v>
      </c>
    </row>
    <row r="159" spans="1:74">
      <c r="A159" s="13">
        <f ca="1">'MGRS to'!AO159</f>
        <v>33.57455102820439</v>
      </c>
      <c r="B159" s="13">
        <f ca="1">'MGRS to'!AP159</f>
        <v>-7.5168904720448939</v>
      </c>
      <c r="C159" s="19">
        <f t="shared" ca="1" si="212"/>
        <v>0.58598646032101409</v>
      </c>
      <c r="D159" s="19">
        <f t="shared" ca="1" si="212"/>
        <v>-0.13119448824897417</v>
      </c>
      <c r="E159" s="19">
        <f t="shared" ca="1" si="213"/>
        <v>0.58436157588208693</v>
      </c>
      <c r="F159" s="19">
        <f t="shared" ca="1" si="214"/>
        <v>0.58444003725062565</v>
      </c>
      <c r="G159" s="19">
        <f t="shared" ca="1" si="229"/>
        <v>1.9595324088489408E-4</v>
      </c>
      <c r="H159" s="19">
        <f t="shared" ca="1" si="230"/>
        <v>1.9595324088489408E-4</v>
      </c>
      <c r="I159" s="19">
        <f t="shared" ca="1" si="231"/>
        <v>0</v>
      </c>
      <c r="J159" s="19">
        <f t="shared" ca="1" si="232"/>
        <v>1.8129164203583312E-4</v>
      </c>
      <c r="K159" s="19">
        <f t="shared" ca="1" si="233"/>
        <v>0.99999998356667008</v>
      </c>
      <c r="L159" s="19">
        <f t="shared" ca="1" si="234"/>
        <v>1.8129164302890826E-4</v>
      </c>
      <c r="M159" s="19">
        <f t="shared" ca="1" si="235"/>
        <v>0.75188487823283268</v>
      </c>
      <c r="N159" s="19">
        <f t="shared" ca="1" si="236"/>
        <v>0.24811512176716732</v>
      </c>
      <c r="O159" s="19">
        <f t="shared" ca="1" si="237"/>
        <v>-1.4534787615906195</v>
      </c>
      <c r="P159" s="72">
        <f t="shared" ca="1" si="215"/>
        <v>2.0853828765036495E-4</v>
      </c>
      <c r="Q159" s="72">
        <f t="shared" ca="1" si="216"/>
        <v>1.9641003011641801E-4</v>
      </c>
      <c r="R159" s="72">
        <f t="shared" ca="1" si="238"/>
        <v>4.5678923152393564E-7</v>
      </c>
      <c r="S159" s="19">
        <f t="shared" ca="1" si="239"/>
        <v>1.8163516978608144E-4</v>
      </c>
      <c r="T159" s="19">
        <f t="shared" ca="1" si="240"/>
        <v>0.99999998350433228</v>
      </c>
      <c r="U159" s="19">
        <f t="shared" ca="1" si="241"/>
        <v>1.8163517078481259E-4</v>
      </c>
      <c r="V159" s="19">
        <f t="shared" ca="1" si="242"/>
        <v>0.7522122475549271</v>
      </c>
      <c r="W159" s="19">
        <f t="shared" ca="1" si="243"/>
        <v>0.2477877524450729</v>
      </c>
      <c r="X159" s="19">
        <f t="shared" ca="1" si="244"/>
        <v>-1.4567202199802944</v>
      </c>
      <c r="Y159" s="72">
        <f t="shared" ca="1" si="217"/>
        <v>2.0826330797380548E-4</v>
      </c>
      <c r="Z159" s="72">
        <f t="shared" ca="1" si="218"/>
        <v>1.964110949437982E-4</v>
      </c>
      <c r="AA159" s="72">
        <f t="shared" ca="1" si="245"/>
        <v>1.0648273801876391E-9</v>
      </c>
      <c r="AB159" s="19">
        <f t="shared" ca="1" si="246"/>
        <v>1.8163597076263489E-4</v>
      </c>
      <c r="AC159" s="19">
        <f t="shared" ca="1" si="247"/>
        <v>0.99999998350418695</v>
      </c>
      <c r="AD159" s="19">
        <f t="shared" ca="1" si="248"/>
        <v>1.8163597176137921E-4</v>
      </c>
      <c r="AE159" s="19">
        <f t="shared" ca="1" si="249"/>
        <v>0.75221300852051232</v>
      </c>
      <c r="AF159" s="19">
        <f t="shared" ca="1" si="250"/>
        <v>0.24778699147948768</v>
      </c>
      <c r="AG159" s="19">
        <f t="shared" ca="1" si="251"/>
        <v>-1.4567277646845271</v>
      </c>
      <c r="AH159" s="72">
        <f t="shared" ca="1" si="219"/>
        <v>2.0826266878672028E-4</v>
      </c>
      <c r="AI159" s="72">
        <f t="shared" ca="1" si="220"/>
        <v>1.9641109742603129E-4</v>
      </c>
      <c r="AJ159" s="72">
        <f t="shared" ca="1" si="252"/>
        <v>2.4822330876948101E-12</v>
      </c>
      <c r="AK159" s="19">
        <f t="shared" ca="1" si="253"/>
        <v>1.8163597262982591E-4</v>
      </c>
      <c r="AL159" s="19">
        <f t="shared" ca="1" si="254"/>
        <v>0.99999998350418651</v>
      </c>
      <c r="AM159" s="19">
        <f t="shared" ca="1" si="255"/>
        <v>1.816359736285703E-4</v>
      </c>
      <c r="AN159" s="19">
        <f t="shared" ca="1" si="256"/>
        <v>0.75221301029430165</v>
      </c>
      <c r="AO159" s="19">
        <f t="shared" ca="1" si="257"/>
        <v>0.43417558714398485</v>
      </c>
      <c r="AP159" s="19">
        <f t="shared" ca="1" si="258"/>
        <v>0.56582441285601515</v>
      </c>
      <c r="AQ159" s="72">
        <f t="shared" ca="1" si="221"/>
        <v>3.6474998463766783E-4</v>
      </c>
      <c r="AR159" s="72">
        <f t="shared" ca="1" si="222"/>
        <v>1.9641125928813552E-4</v>
      </c>
      <c r="AS159" s="72">
        <f t="shared" ca="1" si="259"/>
        <v>1.6186210423201064E-10</v>
      </c>
      <c r="AT159" s="19">
        <f t="shared" ca="1" si="260"/>
        <v>1.8163609438460188E-4</v>
      </c>
      <c r="AU159" s="19">
        <f t="shared" ca="1" si="261"/>
        <v>0.99999998350416441</v>
      </c>
      <c r="AV159" s="19">
        <f t="shared" ca="1" si="262"/>
        <v>1.8163609538334827E-4</v>
      </c>
      <c r="AW159" s="19">
        <f t="shared" ca="1" si="263"/>
        <v>0.75221312596617507</v>
      </c>
      <c r="AX159" s="19">
        <f t="shared" ca="1" si="264"/>
        <v>0.24778687403382493</v>
      </c>
      <c r="AY159" s="19">
        <f t="shared" ca="1" si="265"/>
        <v>-1.4567289291208005</v>
      </c>
      <c r="AZ159" s="72">
        <f t="shared" ca="1" si="223"/>
        <v>2.0826257013606842E-4</v>
      </c>
      <c r="BA159" s="72">
        <f t="shared" ca="1" si="224"/>
        <v>1.9641109780913654E-4</v>
      </c>
      <c r="BB159" s="72">
        <f t="shared" ca="1" si="266"/>
        <v>-1.6147899898201305E-10</v>
      </c>
      <c r="BC159" s="19">
        <f t="shared" ca="1" si="267"/>
        <v>1.8163597291798769E-4</v>
      </c>
      <c r="BD159" s="19">
        <f t="shared" ca="1" si="268"/>
        <v>0.99999998350418651</v>
      </c>
      <c r="BE159" s="19">
        <f t="shared" ca="1" si="269"/>
        <v>1.8163597391673207E-4</v>
      </c>
      <c r="BF159" s="19">
        <f t="shared" ca="1" si="270"/>
        <v>0.75221301056814316</v>
      </c>
      <c r="BG159" s="19">
        <f t="shared" ca="1" si="271"/>
        <v>0.24778698943185684</v>
      </c>
      <c r="BH159" s="19">
        <f t="shared" ca="1" si="272"/>
        <v>-1.4567277849861244</v>
      </c>
      <c r="BI159" s="72">
        <f t="shared" ca="1" si="225"/>
        <v>2.0826266706677497E-4</v>
      </c>
      <c r="BJ159" s="72">
        <f t="shared" ca="1" si="226"/>
        <v>1.964110974327107E-4</v>
      </c>
      <c r="BK159" s="72">
        <f t="shared" ca="1" si="273"/>
        <v>-3.7642583277860964E-13</v>
      </c>
      <c r="BL159" s="72">
        <f t="shared" ca="1" si="227"/>
        <v>1.6699596080544362E-3</v>
      </c>
      <c r="BM159" s="72">
        <f t="shared" ca="1" si="274"/>
        <v>1.0004173592695262</v>
      </c>
      <c r="BN159" s="72">
        <f t="shared" ca="1" si="275"/>
        <v>4.1714164257013376E-4</v>
      </c>
      <c r="BO159" s="72">
        <f t="shared" ca="1" si="276"/>
        <v>-1.1034762592540155E-7</v>
      </c>
      <c r="BP159" s="72">
        <f t="shared" ca="1" si="228"/>
        <v>1155.7985320597743</v>
      </c>
      <c r="BQ159" s="72">
        <f t="shared" ca="1" si="277"/>
        <v>1.1222446035491209</v>
      </c>
      <c r="BR159" s="72">
        <f t="shared" ca="1" si="278"/>
        <v>-2.0192396900911467</v>
      </c>
      <c r="BS159" s="72">
        <f t="shared" ca="1" si="279"/>
        <v>1.1223529634986464</v>
      </c>
      <c r="BT159" s="72">
        <f t="shared" ca="1" si="280"/>
        <v>64.299879364696949</v>
      </c>
      <c r="BU159" s="72">
        <f t="shared" ca="1" si="281"/>
        <v>-115.69391206752702</v>
      </c>
      <c r="BV159" s="72">
        <f t="shared" ca="1" si="282"/>
        <v>64.306087932472963</v>
      </c>
    </row>
    <row r="160" spans="1:74">
      <c r="A160" s="13">
        <f ca="1">'MGRS to'!AO160</f>
        <v>33.57113633034853</v>
      </c>
      <c r="B160" s="13">
        <f ca="1">'MGRS to'!AP160</f>
        <v>-7.5164102084014903</v>
      </c>
      <c r="C160" s="19">
        <f t="shared" ca="1" si="212"/>
        <v>0.58592686260046867</v>
      </c>
      <c r="D160" s="19">
        <f t="shared" ca="1" si="212"/>
        <v>-0.13118610606711914</v>
      </c>
      <c r="E160" s="19">
        <f t="shared" ca="1" si="213"/>
        <v>0.58444003725062565</v>
      </c>
      <c r="F160" s="19">
        <f t="shared" ca="1" si="214"/>
        <v>0.58438051750247655</v>
      </c>
      <c r="G160" s="19">
        <f t="shared" ca="1" si="229"/>
        <v>8.3821818550322558E-6</v>
      </c>
      <c r="H160" s="19">
        <f t="shared" ca="1" si="230"/>
        <v>8.3821818550322558E-6</v>
      </c>
      <c r="I160" s="19">
        <f t="shared" ca="1" si="231"/>
        <v>0</v>
      </c>
      <c r="J160" s="19">
        <f t="shared" ca="1" si="232"/>
        <v>5.9928918407047393E-5</v>
      </c>
      <c r="K160" s="19">
        <f t="shared" ca="1" si="233"/>
        <v>0.99999999820426233</v>
      </c>
      <c r="L160" s="19">
        <f t="shared" ca="1" si="234"/>
        <v>5.9928918442919597E-5</v>
      </c>
      <c r="M160" s="19">
        <f t="shared" ca="1" si="235"/>
        <v>9.7295304849552414E-2</v>
      </c>
      <c r="N160" s="19">
        <f t="shared" ca="1" si="236"/>
        <v>0.9027046951504476</v>
      </c>
      <c r="O160" s="19">
        <f t="shared" ca="1" si="237"/>
        <v>0.3256237443808021</v>
      </c>
      <c r="P160" s="72">
        <f t="shared" ca="1" si="215"/>
        <v>7.574688293910725E-4</v>
      </c>
      <c r="Q160" s="72">
        <f t="shared" ca="1" si="216"/>
        <v>8.401721437610533E-6</v>
      </c>
      <c r="R160" s="72">
        <f t="shared" ca="1" si="238"/>
        <v>1.9539582578277222E-8</v>
      </c>
      <c r="S160" s="19">
        <f t="shared" ca="1" si="239"/>
        <v>5.9930821702250889E-5</v>
      </c>
      <c r="T160" s="19">
        <f t="shared" ca="1" si="240"/>
        <v>0.99999999820414831</v>
      </c>
      <c r="U160" s="19">
        <f t="shared" ca="1" si="241"/>
        <v>5.9930821738126509E-5</v>
      </c>
      <c r="V160" s="19">
        <f t="shared" ca="1" si="242"/>
        <v>9.7519011396950017E-2</v>
      </c>
      <c r="W160" s="19">
        <f t="shared" ca="1" si="243"/>
        <v>0.90248098860305004</v>
      </c>
      <c r="X160" s="19">
        <f t="shared" ca="1" si="244"/>
        <v>0.32545658032372193</v>
      </c>
      <c r="Y160" s="72">
        <f t="shared" ca="1" si="217"/>
        <v>7.5728154045334858E-4</v>
      </c>
      <c r="Z160" s="72">
        <f t="shared" ca="1" si="218"/>
        <v>8.4017669860443981E-6</v>
      </c>
      <c r="AA160" s="72">
        <f t="shared" ca="1" si="245"/>
        <v>4.554843386515232E-11</v>
      </c>
      <c r="AB160" s="19">
        <f t="shared" ca="1" si="246"/>
        <v>5.9930826144110496E-5</v>
      </c>
      <c r="AC160" s="19">
        <f t="shared" ca="1" si="247"/>
        <v>0.99999999820414798</v>
      </c>
      <c r="AD160" s="19">
        <f t="shared" ca="1" si="248"/>
        <v>5.9930826179986129E-5</v>
      </c>
      <c r="AE160" s="19">
        <f t="shared" ca="1" si="249"/>
        <v>9.7519532851071081E-2</v>
      </c>
      <c r="AF160" s="19">
        <f t="shared" ca="1" si="250"/>
        <v>0.90248046714892893</v>
      </c>
      <c r="AG160" s="19">
        <f t="shared" ca="1" si="251"/>
        <v>0.32545619057185671</v>
      </c>
      <c r="AH160" s="72">
        <f t="shared" ca="1" si="219"/>
        <v>7.5728110388747821E-4</v>
      </c>
      <c r="AI160" s="72">
        <f t="shared" ca="1" si="220"/>
        <v>8.4017670922216823E-6</v>
      </c>
      <c r="AJ160" s="72">
        <f t="shared" ca="1" si="252"/>
        <v>1.0617728416861642E-13</v>
      </c>
      <c r="AK160" s="19">
        <f t="shared" ca="1" si="253"/>
        <v>5.9930826154465264E-5</v>
      </c>
      <c r="AL160" s="19">
        <f t="shared" ca="1" si="254"/>
        <v>0.99999999820414798</v>
      </c>
      <c r="AM160" s="19">
        <f t="shared" ca="1" si="255"/>
        <v>5.9930826190340897E-5</v>
      </c>
      <c r="AN160" s="19">
        <f t="shared" ca="1" si="256"/>
        <v>9.751953406662435E-2</v>
      </c>
      <c r="AO160" s="19">
        <f t="shared" ca="1" si="257"/>
        <v>0.99048994047542849</v>
      </c>
      <c r="AP160" s="19">
        <f t="shared" ca="1" si="258"/>
        <v>9.5100595245715125E-3</v>
      </c>
      <c r="AQ160" s="72">
        <f t="shared" ca="1" si="221"/>
        <v>8.3094706524553886E-4</v>
      </c>
      <c r="AR160" s="72">
        <f t="shared" ca="1" si="222"/>
        <v>8.4017609685192545E-6</v>
      </c>
      <c r="AS160" s="72">
        <f t="shared" ca="1" si="259"/>
        <v>-6.1237024277766656E-12</v>
      </c>
      <c r="AT160" s="19">
        <f t="shared" ca="1" si="260"/>
        <v>5.9930825557316489E-5</v>
      </c>
      <c r="AU160" s="19">
        <f t="shared" ca="1" si="261"/>
        <v>0.99999999820414809</v>
      </c>
      <c r="AV160" s="19">
        <f t="shared" ca="1" si="262"/>
        <v>5.9930825593192115E-5</v>
      </c>
      <c r="AW160" s="19">
        <f t="shared" ca="1" si="263"/>
        <v>9.7519463960328151E-2</v>
      </c>
      <c r="AX160" s="19">
        <f t="shared" ca="1" si="264"/>
        <v>0.90248053603967182</v>
      </c>
      <c r="AY160" s="19">
        <f t="shared" ca="1" si="265"/>
        <v>0.32545624206307699</v>
      </c>
      <c r="AZ160" s="72">
        <f t="shared" ca="1" si="223"/>
        <v>7.5728116156340008E-4</v>
      </c>
      <c r="BA160" s="72">
        <f t="shared" ca="1" si="224"/>
        <v>8.4017670781943186E-6</v>
      </c>
      <c r="BB160" s="72">
        <f t="shared" ca="1" si="266"/>
        <v>6.1096750641147614E-12</v>
      </c>
      <c r="BC160" s="19">
        <f t="shared" ca="1" si="267"/>
        <v>5.9930826153097272E-5</v>
      </c>
      <c r="BD160" s="19">
        <f t="shared" ca="1" si="268"/>
        <v>0.99999999820414798</v>
      </c>
      <c r="BE160" s="19">
        <f t="shared" ca="1" si="269"/>
        <v>5.9930826188972905E-5</v>
      </c>
      <c r="BF160" s="19">
        <f t="shared" ca="1" si="270"/>
        <v>9.751953390603435E-2</v>
      </c>
      <c r="BG160" s="19">
        <f t="shared" ca="1" si="271"/>
        <v>0.90248046609396559</v>
      </c>
      <c r="BH160" s="19">
        <f t="shared" ca="1" si="272"/>
        <v>0.32545618978334212</v>
      </c>
      <c r="BI160" s="72">
        <f t="shared" ca="1" si="225"/>
        <v>7.5728110300425384E-4</v>
      </c>
      <c r="BJ160" s="72">
        <f t="shared" ca="1" si="226"/>
        <v>8.4017670924364916E-6</v>
      </c>
      <c r="BK160" s="72">
        <f t="shared" ca="1" si="273"/>
        <v>1.4242172911393784E-14</v>
      </c>
      <c r="BL160" s="72">
        <f t="shared" ca="1" si="227"/>
        <v>6.0822641612082234E-3</v>
      </c>
      <c r="BM160" s="72">
        <f t="shared" ca="1" si="274"/>
        <v>1.0015188363295382</v>
      </c>
      <c r="BN160" s="72">
        <f t="shared" ca="1" si="275"/>
        <v>1.515957995586044E-3</v>
      </c>
      <c r="BO160" s="72">
        <f t="shared" ca="1" si="276"/>
        <v>2.9541386102094913E-8</v>
      </c>
      <c r="BP160" s="72">
        <f t="shared" ca="1" si="228"/>
        <v>381.35596969603853</v>
      </c>
      <c r="BQ160" s="72">
        <f t="shared" ca="1" si="277"/>
        <v>3.0249384225811515</v>
      </c>
      <c r="BR160" s="72">
        <f t="shared" ca="1" si="278"/>
        <v>-0.11664959568971585</v>
      </c>
      <c r="BS160" s="72">
        <f t="shared" ca="1" si="279"/>
        <v>3.0249430579000771</v>
      </c>
      <c r="BT160" s="72">
        <f t="shared" ca="1" si="280"/>
        <v>173.31620490086073</v>
      </c>
      <c r="BU160" s="72">
        <f t="shared" ca="1" si="281"/>
        <v>-6.6835295149281571</v>
      </c>
      <c r="BV160" s="72">
        <f t="shared" ca="1" si="282"/>
        <v>173.31647048507182</v>
      </c>
    </row>
    <row r="161" spans="1:74">
      <c r="A161" s="13">
        <f ca="1">'MGRS to'!AO161</f>
        <v>33.559206141565042</v>
      </c>
      <c r="B161" s="13">
        <f ca="1">'MGRS to'!AP161</f>
        <v>-7.5646893694328003</v>
      </c>
      <c r="C161" s="19">
        <f t="shared" ca="1" si="212"/>
        <v>0.58571864152581221</v>
      </c>
      <c r="D161" s="19">
        <f t="shared" ca="1" si="212"/>
        <v>-0.13202873638721604</v>
      </c>
      <c r="E161" s="19">
        <f t="shared" ca="1" si="213"/>
        <v>0.58438051750247655</v>
      </c>
      <c r="F161" s="19">
        <f t="shared" ca="1" si="214"/>
        <v>0.58417256901801251</v>
      </c>
      <c r="G161" s="19">
        <f t="shared" ca="1" si="229"/>
        <v>-8.4263032009690431E-4</v>
      </c>
      <c r="H161" s="19">
        <f t="shared" ca="1" si="230"/>
        <v>-8.4263032009690431E-4</v>
      </c>
      <c r="I161" s="19">
        <f t="shared" ca="1" si="231"/>
        <v>0</v>
      </c>
      <c r="J161" s="19">
        <f t="shared" ca="1" si="232"/>
        <v>7.32964598453383E-4</v>
      </c>
      <c r="K161" s="19">
        <f t="shared" ca="1" si="233"/>
        <v>0.99999973138141263</v>
      </c>
      <c r="L161" s="19">
        <f t="shared" ca="1" si="234"/>
        <v>7.329646640826951E-4</v>
      </c>
      <c r="M161" s="19">
        <f t="shared" ca="1" si="235"/>
        <v>-0.79983811698752849</v>
      </c>
      <c r="N161" s="19">
        <f t="shared" ca="1" si="236"/>
        <v>1.7998381169875284</v>
      </c>
      <c r="O161" s="19">
        <f t="shared" ca="1" si="237"/>
        <v>0.66190462674758677</v>
      </c>
      <c r="P161" s="72">
        <f t="shared" ca="1" si="215"/>
        <v>1.5068593707675082E-3</v>
      </c>
      <c r="Q161" s="72">
        <f t="shared" ca="1" si="216"/>
        <v>-8.4459491275691025E-4</v>
      </c>
      <c r="R161" s="72">
        <f t="shared" ca="1" si="238"/>
        <v>-1.9645926600059477E-6</v>
      </c>
      <c r="S161" s="19">
        <f t="shared" ca="1" si="239"/>
        <v>7.3453610125208814E-4</v>
      </c>
      <c r="T161" s="19">
        <f t="shared" ca="1" si="240"/>
        <v>0.99999973022832167</v>
      </c>
      <c r="U161" s="19">
        <f t="shared" ca="1" si="241"/>
        <v>7.3453616730444074E-4</v>
      </c>
      <c r="V161" s="19">
        <f t="shared" ca="1" si="242"/>
        <v>-0.79998773633183284</v>
      </c>
      <c r="W161" s="19">
        <f t="shared" ca="1" si="243"/>
        <v>1.7999877363318328</v>
      </c>
      <c r="X161" s="19">
        <f t="shared" ca="1" si="244"/>
        <v>0.66193272887922761</v>
      </c>
      <c r="Y161" s="72">
        <f t="shared" ca="1" si="217"/>
        <v>1.5069840673389613E-3</v>
      </c>
      <c r="Z161" s="72">
        <f t="shared" ca="1" si="218"/>
        <v>-8.4459949320477457E-4</v>
      </c>
      <c r="AA161" s="72">
        <f t="shared" ca="1" si="245"/>
        <v>-4.5804478643156343E-9</v>
      </c>
      <c r="AB161" s="19">
        <f t="shared" ca="1" si="246"/>
        <v>7.3453976555400797E-4</v>
      </c>
      <c r="AC161" s="19">
        <f t="shared" ca="1" si="247"/>
        <v>0.99999973022563005</v>
      </c>
      <c r="AD161" s="19">
        <f t="shared" ca="1" si="248"/>
        <v>7.3453983160734926E-4</v>
      </c>
      <c r="AE161" s="19">
        <f t="shared" ca="1" si="249"/>
        <v>-0.79998808404762811</v>
      </c>
      <c r="AF161" s="19">
        <f t="shared" ca="1" si="250"/>
        <v>1.7999880840476281</v>
      </c>
      <c r="AG161" s="19">
        <f t="shared" ca="1" si="251"/>
        <v>0.6619327941832106</v>
      </c>
      <c r="AH161" s="72">
        <f t="shared" ca="1" si="219"/>
        <v>1.5069843571340494E-3</v>
      </c>
      <c r="AI161" s="72">
        <f t="shared" ca="1" si="220"/>
        <v>-8.4459950388408888E-4</v>
      </c>
      <c r="AJ161" s="72">
        <f t="shared" ca="1" si="252"/>
        <v>-1.0679314312207755E-11</v>
      </c>
      <c r="AK161" s="19">
        <f t="shared" ca="1" si="253"/>
        <v>7.3453977409732648E-4</v>
      </c>
      <c r="AL161" s="19">
        <f t="shared" ca="1" si="254"/>
        <v>0.99999973022562383</v>
      </c>
      <c r="AM161" s="19">
        <f t="shared" ca="1" si="255"/>
        <v>7.3453984015067004E-4</v>
      </c>
      <c r="AN161" s="19">
        <f t="shared" ca="1" si="256"/>
        <v>-0.79998808485832518</v>
      </c>
      <c r="AO161" s="19">
        <f t="shared" ca="1" si="257"/>
        <v>0.36001906408470907</v>
      </c>
      <c r="AP161" s="19">
        <f t="shared" ca="1" si="258"/>
        <v>0.63998093591529093</v>
      </c>
      <c r="AQ161" s="72">
        <f t="shared" ca="1" si="221"/>
        <v>3.0250752003383385E-4</v>
      </c>
      <c r="AR161" s="72">
        <f t="shared" ca="1" si="222"/>
        <v>-8.4460029452516254E-4</v>
      </c>
      <c r="AS161" s="72">
        <f t="shared" ca="1" si="259"/>
        <v>-7.9064107366168257E-10</v>
      </c>
      <c r="AT161" s="19">
        <f t="shared" ca="1" si="260"/>
        <v>7.3454040660061732E-4</v>
      </c>
      <c r="AU161" s="19">
        <f t="shared" ca="1" si="261"/>
        <v>0.9999997302251592</v>
      </c>
      <c r="AV161" s="19">
        <f t="shared" ca="1" si="262"/>
        <v>7.3454047265413154E-4</v>
      </c>
      <c r="AW161" s="19">
        <f t="shared" ca="1" si="263"/>
        <v>-0.79998814487777581</v>
      </c>
      <c r="AX161" s="19">
        <f t="shared" ca="1" si="264"/>
        <v>1.7999881448777759</v>
      </c>
      <c r="AY161" s="19">
        <f t="shared" ca="1" si="265"/>
        <v>0.66193280560762702</v>
      </c>
      <c r="AZ161" s="72">
        <f t="shared" ca="1" si="223"/>
        <v>1.5069844078314241E-3</v>
      </c>
      <c r="BA161" s="72">
        <f t="shared" ca="1" si="224"/>
        <v>-8.4459950575236742E-4</v>
      </c>
      <c r="BB161" s="72">
        <f t="shared" ca="1" si="266"/>
        <v>7.8877279512633292E-10</v>
      </c>
      <c r="BC161" s="19">
        <f t="shared" ca="1" si="267"/>
        <v>7.3453977559192779E-4</v>
      </c>
      <c r="BD161" s="19">
        <f t="shared" ca="1" si="268"/>
        <v>0.99999973022562272</v>
      </c>
      <c r="BE161" s="19">
        <f t="shared" ca="1" si="269"/>
        <v>7.3453984164527169E-4</v>
      </c>
      <c r="BF161" s="19">
        <f t="shared" ca="1" si="270"/>
        <v>-0.79998808500014962</v>
      </c>
      <c r="BG161" s="19">
        <f t="shared" ca="1" si="271"/>
        <v>1.7999880850001495</v>
      </c>
      <c r="BH161" s="19">
        <f t="shared" ca="1" si="272"/>
        <v>0.66193279436210228</v>
      </c>
      <c r="BI161" s="72">
        <f t="shared" ca="1" si="225"/>
        <v>1.5069843579279046E-3</v>
      </c>
      <c r="BJ161" s="72">
        <f t="shared" ca="1" si="226"/>
        <v>-8.4459950391334358E-4</v>
      </c>
      <c r="BK161" s="72">
        <f t="shared" ca="1" si="273"/>
        <v>1.8390238333901299E-12</v>
      </c>
      <c r="BL161" s="72">
        <f t="shared" ca="1" si="227"/>
        <v>1.2131013834994554E-2</v>
      </c>
      <c r="BM161" s="72">
        <f t="shared" ca="1" si="274"/>
        <v>1.0030258898998181</v>
      </c>
      <c r="BN161" s="72">
        <f t="shared" ca="1" si="275"/>
        <v>3.01448628757126E-3</v>
      </c>
      <c r="BO161" s="72">
        <f t="shared" ca="1" si="276"/>
        <v>1.4654828831550098E-6</v>
      </c>
      <c r="BP161" s="72">
        <f t="shared" ca="1" si="228"/>
        <v>4674.0726891661234</v>
      </c>
      <c r="BQ161" s="72">
        <f t="shared" ca="1" si="277"/>
        <v>-1.858858590472666</v>
      </c>
      <c r="BR161" s="72">
        <f t="shared" ca="1" si="278"/>
        <v>1.2822681853182232</v>
      </c>
      <c r="BS161" s="72">
        <f t="shared" ca="1" si="279"/>
        <v>4.4238608389080163</v>
      </c>
      <c r="BT161" s="72">
        <f t="shared" ca="1" si="280"/>
        <v>253.49524805427913</v>
      </c>
      <c r="BU161" s="72">
        <f t="shared" ca="1" si="281"/>
        <v>73.4685552226331</v>
      </c>
      <c r="BV161" s="72">
        <f t="shared" ca="1" si="282"/>
        <v>253.46855522263309</v>
      </c>
    </row>
    <row r="162" spans="1:74">
      <c r="A162" s="13">
        <f ca="1">'MGRS to'!AO162</f>
        <v>33.566609200736238</v>
      </c>
      <c r="B162" s="13">
        <f ca="1">'MGRS to'!AP162</f>
        <v>-7.6437589256244927</v>
      </c>
      <c r="C162" s="19">
        <f t="shared" ca="1" si="212"/>
        <v>0.58584784928306954</v>
      </c>
      <c r="D162" s="19">
        <f t="shared" ca="1" si="212"/>
        <v>-0.13340876048085176</v>
      </c>
      <c r="E162" s="19">
        <f t="shared" ca="1" si="213"/>
        <v>0.58417256901801251</v>
      </c>
      <c r="F162" s="19">
        <f t="shared" ca="1" si="214"/>
        <v>0.58430160759293159</v>
      </c>
      <c r="G162" s="19">
        <f t="shared" ca="1" si="229"/>
        <v>-1.3800240936357178E-3</v>
      </c>
      <c r="H162" s="19">
        <f t="shared" ca="1" si="230"/>
        <v>-1.3800240936357178E-3</v>
      </c>
      <c r="I162" s="19">
        <f t="shared" ca="1" si="231"/>
        <v>0</v>
      </c>
      <c r="J162" s="19">
        <f t="shared" ca="1" si="232"/>
        <v>1.1583334163047911E-3</v>
      </c>
      <c r="K162" s="19">
        <f t="shared" ca="1" si="233"/>
        <v>0.99999932913162337</v>
      </c>
      <c r="L162" s="19">
        <f t="shared" ca="1" si="234"/>
        <v>1.1583336753346134E-3</v>
      </c>
      <c r="M162" s="19">
        <f t="shared" ca="1" si="235"/>
        <v>-0.82894110723390513</v>
      </c>
      <c r="N162" s="19">
        <f t="shared" ca="1" si="236"/>
        <v>1.8289411072339052</v>
      </c>
      <c r="O162" s="19">
        <f t="shared" ca="1" si="237"/>
        <v>0.66732384993189853</v>
      </c>
      <c r="P162" s="72">
        <f t="shared" ca="1" si="215"/>
        <v>1.5311127678643065E-3</v>
      </c>
      <c r="Q162" s="72">
        <f t="shared" ca="1" si="216"/>
        <v>-1.3832417879151631E-3</v>
      </c>
      <c r="R162" s="72">
        <f t="shared" ca="1" si="238"/>
        <v>-3.2176942794453697E-6</v>
      </c>
      <c r="S162" s="19">
        <f t="shared" ca="1" si="239"/>
        <v>1.1610007320703134E-3</v>
      </c>
      <c r="T162" s="19">
        <f t="shared" ca="1" si="240"/>
        <v>0.99999932603842301</v>
      </c>
      <c r="U162" s="19">
        <f t="shared" ca="1" si="241"/>
        <v>1.1610009928936784E-3</v>
      </c>
      <c r="V162" s="19">
        <f t="shared" ca="1" si="242"/>
        <v>-0.82896501012075141</v>
      </c>
      <c r="W162" s="19">
        <f t="shared" ca="1" si="243"/>
        <v>1.8289650101207515</v>
      </c>
      <c r="X162" s="19">
        <f t="shared" ca="1" si="244"/>
        <v>0.66732819460056991</v>
      </c>
      <c r="Y162" s="72">
        <f t="shared" ca="1" si="217"/>
        <v>1.5311326862127066E-3</v>
      </c>
      <c r="Z162" s="72">
        <f t="shared" ca="1" si="218"/>
        <v>-1.3832492903599267E-3</v>
      </c>
      <c r="AA162" s="72">
        <f t="shared" ca="1" si="245"/>
        <v>-7.5024447635310687E-9</v>
      </c>
      <c r="AB162" s="19">
        <f t="shared" ca="1" si="246"/>
        <v>1.1610069513305319E-3</v>
      </c>
      <c r="AC162" s="19">
        <f t="shared" ca="1" si="247"/>
        <v>0.99999932603120234</v>
      </c>
      <c r="AD162" s="19">
        <f t="shared" ca="1" si="248"/>
        <v>1.1610072121580885E-3</v>
      </c>
      <c r="AE162" s="19">
        <f t="shared" ca="1" si="249"/>
        <v>-0.82896506566079287</v>
      </c>
      <c r="AF162" s="19">
        <f t="shared" ca="1" si="250"/>
        <v>1.828965065660793</v>
      </c>
      <c r="AG162" s="19">
        <f t="shared" ca="1" si="251"/>
        <v>0.66732820469554788</v>
      </c>
      <c r="AH162" s="72">
        <f t="shared" ca="1" si="219"/>
        <v>1.5311327324943895E-3</v>
      </c>
      <c r="AI162" s="72">
        <f t="shared" ca="1" si="220"/>
        <v>-1.3832493078527871E-3</v>
      </c>
      <c r="AJ162" s="72">
        <f t="shared" ca="1" si="252"/>
        <v>-1.7492860458767634E-11</v>
      </c>
      <c r="AK162" s="19">
        <f t="shared" ca="1" si="253"/>
        <v>1.1610069658314892E-3</v>
      </c>
      <c r="AL162" s="19">
        <f t="shared" ca="1" si="254"/>
        <v>0.99999932603118558</v>
      </c>
      <c r="AM162" s="19">
        <f t="shared" ca="1" si="255"/>
        <v>1.1610072266590556E-3</v>
      </c>
      <c r="AN162" s="19">
        <f t="shared" ca="1" si="256"/>
        <v>-0.82896506579029239</v>
      </c>
      <c r="AO162" s="19">
        <f t="shared" ca="1" si="257"/>
        <v>0.31281691969929626</v>
      </c>
      <c r="AP162" s="19">
        <f t="shared" ca="1" si="258"/>
        <v>0.68718308030070374</v>
      </c>
      <c r="AQ162" s="72">
        <f t="shared" ca="1" si="221"/>
        <v>2.6287684363249957E-4</v>
      </c>
      <c r="AR162" s="72">
        <f t="shared" ca="1" si="222"/>
        <v>-1.3832506886414077E-3</v>
      </c>
      <c r="AS162" s="72">
        <f t="shared" ca="1" si="259"/>
        <v>-1.3807886205946529E-9</v>
      </c>
      <c r="AT162" s="19">
        <f t="shared" ca="1" si="260"/>
        <v>1.1610081104562505E-3</v>
      </c>
      <c r="AU162" s="19">
        <f t="shared" ca="1" si="261"/>
        <v>0.99999932602985664</v>
      </c>
      <c r="AV162" s="19">
        <f t="shared" ca="1" si="262"/>
        <v>1.1610083712845884E-3</v>
      </c>
      <c r="AW162" s="19">
        <f t="shared" ca="1" si="263"/>
        <v>-0.82896507601207359</v>
      </c>
      <c r="AX162" s="19">
        <f t="shared" ca="1" si="264"/>
        <v>1.8289650760120737</v>
      </c>
      <c r="AY162" s="19">
        <f t="shared" ca="1" si="265"/>
        <v>0.66732820657700032</v>
      </c>
      <c r="AZ162" s="72">
        <f t="shared" ca="1" si="223"/>
        <v>1.5311327411201428E-3</v>
      </c>
      <c r="BA162" s="72">
        <f t="shared" ca="1" si="224"/>
        <v>-1.3832493111130503E-3</v>
      </c>
      <c r="BB162" s="72">
        <f t="shared" ca="1" si="266"/>
        <v>1.3775283574414543E-9</v>
      </c>
      <c r="BC162" s="19">
        <f t="shared" ca="1" si="267"/>
        <v>1.1610069685341294E-3</v>
      </c>
      <c r="BD162" s="19">
        <f t="shared" ca="1" si="268"/>
        <v>0.99999932603118247</v>
      </c>
      <c r="BE162" s="19">
        <f t="shared" ca="1" si="269"/>
        <v>1.1610072293616975E-3</v>
      </c>
      <c r="BF162" s="19">
        <f t="shared" ca="1" si="270"/>
        <v>-0.8289650658144293</v>
      </c>
      <c r="BG162" s="19">
        <f t="shared" ca="1" si="271"/>
        <v>1.8289650658144292</v>
      </c>
      <c r="BH162" s="19">
        <f t="shared" ca="1" si="272"/>
        <v>0.66732820472347298</v>
      </c>
      <c r="BI162" s="72">
        <f t="shared" ca="1" si="225"/>
        <v>1.5311327326224149E-3</v>
      </c>
      <c r="BJ162" s="72">
        <f t="shared" ca="1" si="226"/>
        <v>-1.3832493079011757E-3</v>
      </c>
      <c r="BK162" s="72">
        <f t="shared" ca="1" si="273"/>
        <v>3.2118745597192744E-12</v>
      </c>
      <c r="BL162" s="72">
        <f t="shared" ca="1" si="227"/>
        <v>1.2326304102793393E-2</v>
      </c>
      <c r="BM162" s="72">
        <f t="shared" ca="1" si="274"/>
        <v>1.0030744902747557</v>
      </c>
      <c r="BN162" s="72">
        <f t="shared" ca="1" si="275"/>
        <v>3.0627180858412736E-3</v>
      </c>
      <c r="BO162" s="72">
        <f t="shared" ca="1" si="276"/>
        <v>2.3726092485910473E-6</v>
      </c>
      <c r="BP162" s="72">
        <f t="shared" ca="1" si="228"/>
        <v>7387.7973949700217</v>
      </c>
      <c r="BQ162" s="72">
        <f t="shared" ca="1" si="277"/>
        <v>-1.4585242660839643</v>
      </c>
      <c r="BR162" s="72">
        <f t="shared" ca="1" si="278"/>
        <v>1.6823054380445626</v>
      </c>
      <c r="BS162" s="72">
        <f t="shared" ca="1" si="279"/>
        <v>4.8238980916343559</v>
      </c>
      <c r="BT162" s="72">
        <f t="shared" ca="1" si="280"/>
        <v>276.43271523597298</v>
      </c>
      <c r="BU162" s="72">
        <f t="shared" ca="1" si="281"/>
        <v>96.389001451860636</v>
      </c>
      <c r="BV162" s="72">
        <f t="shared" ca="1" si="282"/>
        <v>276.38900145186062</v>
      </c>
    </row>
    <row r="163" spans="1:74">
      <c r="A163" s="13">
        <f ca="1">'MGRS to'!AO163</f>
        <v>33.603768918618556</v>
      </c>
      <c r="B163" s="13">
        <f ca="1">'MGRS to'!AP163</f>
        <v>-7.6325936825297589</v>
      </c>
      <c r="C163" s="19">
        <f t="shared" ca="1" si="212"/>
        <v>0.58649640870922826</v>
      </c>
      <c r="D163" s="19">
        <f t="shared" ca="1" si="212"/>
        <v>-0.13321389022706309</v>
      </c>
      <c r="E163" s="19">
        <f t="shared" ca="1" si="213"/>
        <v>0.58430160759293159</v>
      </c>
      <c r="F163" s="19">
        <f t="shared" ca="1" si="214"/>
        <v>0.58494931936402406</v>
      </c>
      <c r="G163" s="19">
        <f t="shared" ca="1" si="229"/>
        <v>1.948702537886704E-4</v>
      </c>
      <c r="H163" s="19">
        <f t="shared" ca="1" si="230"/>
        <v>1.948702537886704E-4</v>
      </c>
      <c r="I163" s="19">
        <f t="shared" ca="1" si="231"/>
        <v>0</v>
      </c>
      <c r="J163" s="19">
        <f t="shared" ca="1" si="232"/>
        <v>6.6778638994111517E-4</v>
      </c>
      <c r="K163" s="19">
        <f t="shared" ca="1" si="233"/>
        <v>0.99999977703064391</v>
      </c>
      <c r="L163" s="19">
        <f t="shared" ca="1" si="234"/>
        <v>6.6778643957308666E-4</v>
      </c>
      <c r="M163" s="19">
        <f t="shared" ca="1" si="235"/>
        <v>0.20293431816608351</v>
      </c>
      <c r="N163" s="19">
        <f t="shared" ca="1" si="236"/>
        <v>0.79706568183391646</v>
      </c>
      <c r="O163" s="19">
        <f t="shared" ca="1" si="237"/>
        <v>0.23574844883848334</v>
      </c>
      <c r="P163" s="72">
        <f t="shared" ca="1" si="215"/>
        <v>6.6900351792261662E-4</v>
      </c>
      <c r="Q163" s="72">
        <f t="shared" ca="1" si="216"/>
        <v>1.9532438344855115E-4</v>
      </c>
      <c r="R163" s="72">
        <f t="shared" ca="1" si="238"/>
        <v>4.541296598807522E-7</v>
      </c>
      <c r="S163" s="19">
        <f t="shared" ca="1" si="239"/>
        <v>6.6787864942434146E-4</v>
      </c>
      <c r="T163" s="19">
        <f t="shared" ca="1" si="240"/>
        <v>0.99999977696902997</v>
      </c>
      <c r="U163" s="19">
        <f t="shared" ca="1" si="241"/>
        <v>6.6787869907688688E-4</v>
      </c>
      <c r="V163" s="19">
        <f t="shared" ca="1" si="242"/>
        <v>0.20337914219357983</v>
      </c>
      <c r="W163" s="19">
        <f t="shared" ca="1" si="243"/>
        <v>0.79662085780642022</v>
      </c>
      <c r="X163" s="19">
        <f t="shared" ca="1" si="244"/>
        <v>0.2353216995265901</v>
      </c>
      <c r="Y163" s="72">
        <f t="shared" ca="1" si="217"/>
        <v>6.6863090933831388E-4</v>
      </c>
      <c r="Z163" s="72">
        <f t="shared" ca="1" si="218"/>
        <v>1.9532544176150229E-4</v>
      </c>
      <c r="AA163" s="72">
        <f t="shared" ca="1" si="245"/>
        <v>1.0583129511361044E-9</v>
      </c>
      <c r="AB163" s="19">
        <f t="shared" ca="1" si="246"/>
        <v>6.6787886466358889E-4</v>
      </c>
      <c r="AC163" s="19">
        <f t="shared" ca="1" si="247"/>
        <v>0.99999977696888631</v>
      </c>
      <c r="AD163" s="19">
        <f t="shared" ca="1" si="248"/>
        <v>6.6787891431618223E-4</v>
      </c>
      <c r="AE163" s="19">
        <f t="shared" ca="1" si="249"/>
        <v>0.20338017860513602</v>
      </c>
      <c r="AF163" s="19">
        <f t="shared" ca="1" si="250"/>
        <v>0.79661982139486398</v>
      </c>
      <c r="AG163" s="19">
        <f t="shared" ca="1" si="251"/>
        <v>0.2353207046714666</v>
      </c>
      <c r="AH163" s="72">
        <f t="shared" ca="1" si="219"/>
        <v>6.686300411831511E-4</v>
      </c>
      <c r="AI163" s="72">
        <f t="shared" ca="1" si="220"/>
        <v>1.953254442278162E-4</v>
      </c>
      <c r="AJ163" s="72">
        <f t="shared" ca="1" si="252"/>
        <v>2.4663139098265313E-12</v>
      </c>
      <c r="AK163" s="19">
        <f t="shared" ca="1" si="253"/>
        <v>6.6787886516518863E-4</v>
      </c>
      <c r="AL163" s="19">
        <f t="shared" ca="1" si="254"/>
        <v>0.99999977696888587</v>
      </c>
      <c r="AM163" s="19">
        <f t="shared" ca="1" si="255"/>
        <v>6.6787891481778219E-4</v>
      </c>
      <c r="AN163" s="19">
        <f t="shared" ca="1" si="256"/>
        <v>0.20338018102040911</v>
      </c>
      <c r="AO163" s="19">
        <f t="shared" ca="1" si="257"/>
        <v>0.95863650196810557</v>
      </c>
      <c r="AP163" s="19">
        <f t="shared" ca="1" si="258"/>
        <v>4.136349803189443E-2</v>
      </c>
      <c r="AQ163" s="72">
        <f t="shared" ca="1" si="221"/>
        <v>8.0428877196952748E-4</v>
      </c>
      <c r="AR163" s="72">
        <f t="shared" ca="1" si="222"/>
        <v>1.9532532581847508E-4</v>
      </c>
      <c r="AS163" s="72">
        <f t="shared" ca="1" si="259"/>
        <v>-1.1840934111581429E-10</v>
      </c>
      <c r="AT163" s="19">
        <f t="shared" ca="1" si="260"/>
        <v>6.6787884108306691E-4</v>
      </c>
      <c r="AU163" s="19">
        <f t="shared" ca="1" si="261"/>
        <v>0.99999977696890208</v>
      </c>
      <c r="AV163" s="19">
        <f t="shared" ca="1" si="262"/>
        <v>6.6787889073565505E-4</v>
      </c>
      <c r="AW163" s="19">
        <f t="shared" ca="1" si="263"/>
        <v>0.20338006506156303</v>
      </c>
      <c r="AX163" s="19">
        <f t="shared" ca="1" si="264"/>
        <v>0.79661993493843697</v>
      </c>
      <c r="AY163" s="19">
        <f t="shared" ca="1" si="265"/>
        <v>0.23532081366247082</v>
      </c>
      <c r="AZ163" s="72">
        <f t="shared" ca="1" si="223"/>
        <v>6.6863013629347556E-4</v>
      </c>
      <c r="BA163" s="72">
        <f t="shared" ca="1" si="224"/>
        <v>1.9532544395762022E-4</v>
      </c>
      <c r="BB163" s="72">
        <f t="shared" ca="1" si="266"/>
        <v>1.1813914514084527E-10</v>
      </c>
      <c r="BC163" s="19">
        <f t="shared" ca="1" si="267"/>
        <v>6.6787886511020581E-4</v>
      </c>
      <c r="BD163" s="19">
        <f t="shared" ca="1" si="268"/>
        <v>0.99999977696888598</v>
      </c>
      <c r="BE163" s="19">
        <f t="shared" ca="1" si="269"/>
        <v>6.6787891476279926E-4</v>
      </c>
      <c r="BF163" s="19">
        <f t="shared" ca="1" si="270"/>
        <v>0.20338018075581413</v>
      </c>
      <c r="BG163" s="19">
        <f t="shared" ca="1" si="271"/>
        <v>0.7966198192441859</v>
      </c>
      <c r="BH163" s="19">
        <f t="shared" ca="1" si="272"/>
        <v>0.23532070260702043</v>
      </c>
      <c r="BI163" s="72">
        <f t="shared" ca="1" si="225"/>
        <v>6.6863003938162516E-4</v>
      </c>
      <c r="BJ163" s="72">
        <f t="shared" ca="1" si="226"/>
        <v>1.9532544423293409E-4</v>
      </c>
      <c r="BK163" s="72">
        <f t="shared" ca="1" si="273"/>
        <v>2.7531387000907792E-13</v>
      </c>
      <c r="BL163" s="72">
        <f t="shared" ca="1" si="227"/>
        <v>5.3688166766288781E-3</v>
      </c>
      <c r="BM163" s="72">
        <f t="shared" ca="1" si="274"/>
        <v>1.0013408560487553</v>
      </c>
      <c r="BN163" s="72">
        <f t="shared" ca="1" si="275"/>
        <v>1.3386122901957666E-3</v>
      </c>
      <c r="BO163" s="72">
        <f t="shared" ca="1" si="276"/>
        <v>2.1011778423370442E-7</v>
      </c>
      <c r="BP163" s="72">
        <f t="shared" ca="1" si="228"/>
        <v>4249.8960385176042</v>
      </c>
      <c r="BQ163" s="72">
        <f t="shared" ca="1" si="277"/>
        <v>0.24521438646712745</v>
      </c>
      <c r="BR163" s="72">
        <f t="shared" ca="1" si="278"/>
        <v>-2.8962704695262218</v>
      </c>
      <c r="BS163" s="72">
        <f t="shared" ca="1" si="279"/>
        <v>0.24532218406357131</v>
      </c>
      <c r="BT163" s="72">
        <f t="shared" ca="1" si="280"/>
        <v>14.049749420456294</v>
      </c>
      <c r="BU163" s="72">
        <f t="shared" ca="1" si="281"/>
        <v>-165.94407423222583</v>
      </c>
      <c r="BV163" s="72">
        <f t="shared" ca="1" si="282"/>
        <v>14.05592576777417</v>
      </c>
    </row>
    <row r="164" spans="1:74">
      <c r="A164" s="13">
        <f ca="1">'MGRS to'!AO164</f>
        <v>33.59011981104787</v>
      </c>
      <c r="B164" s="13">
        <f ca="1">'MGRS to'!AP164</f>
        <v>-7.6412251136168798</v>
      </c>
      <c r="C164" s="19">
        <f t="shared" ca="1" si="212"/>
        <v>0.58625818684216091</v>
      </c>
      <c r="D164" s="19">
        <f t="shared" ca="1" si="212"/>
        <v>-0.13336453711869234</v>
      </c>
      <c r="E164" s="19">
        <f t="shared" ca="1" si="213"/>
        <v>0.58494931936402406</v>
      </c>
      <c r="F164" s="19">
        <f t="shared" ca="1" si="214"/>
        <v>0.58471140854669867</v>
      </c>
      <c r="G164" s="19">
        <f t="shared" ca="1" si="229"/>
        <v>-1.5064689162924694E-4</v>
      </c>
      <c r="H164" s="19">
        <f t="shared" ca="1" si="230"/>
        <v>-1.5064689162924694E-4</v>
      </c>
      <c r="I164" s="19">
        <f t="shared" ca="1" si="231"/>
        <v>0</v>
      </c>
      <c r="J164" s="19">
        <f t="shared" ca="1" si="232"/>
        <v>2.6903436298250167E-4</v>
      </c>
      <c r="K164" s="19">
        <f t="shared" ca="1" si="233"/>
        <v>0.99999996381025524</v>
      </c>
      <c r="L164" s="19">
        <f t="shared" ca="1" si="234"/>
        <v>2.6903436622793001E-4</v>
      </c>
      <c r="M164" s="19">
        <f t="shared" ca="1" si="235"/>
        <v>-0.3892980049069058</v>
      </c>
      <c r="N164" s="19">
        <f t="shared" ca="1" si="236"/>
        <v>1.3892980049069057</v>
      </c>
      <c r="O164" s="19">
        <f t="shared" ca="1" si="237"/>
        <v>0.56126333371400527</v>
      </c>
      <c r="P164" s="72">
        <f t="shared" ca="1" si="215"/>
        <v>1.1643494108045246E-3</v>
      </c>
      <c r="Q164" s="72">
        <f t="shared" ca="1" si="216"/>
        <v>-1.509978671247329E-4</v>
      </c>
      <c r="R164" s="72">
        <f t="shared" ca="1" si="238"/>
        <v>-3.5097549548596509E-7</v>
      </c>
      <c r="S164" s="19">
        <f t="shared" ca="1" si="239"/>
        <v>2.691711214427291E-4</v>
      </c>
      <c r="T164" s="19">
        <f t="shared" ca="1" si="240"/>
        <v>0.99999996377345313</v>
      </c>
      <c r="U164" s="19">
        <f t="shared" ca="1" si="241"/>
        <v>2.6917112469310921E-4</v>
      </c>
      <c r="V164" s="19">
        <f t="shared" ca="1" si="242"/>
        <v>-0.39000673472684466</v>
      </c>
      <c r="W164" s="19">
        <f t="shared" ca="1" si="243"/>
        <v>1.3900067347268448</v>
      </c>
      <c r="X164" s="19">
        <f t="shared" ca="1" si="244"/>
        <v>0.56148703455942228</v>
      </c>
      <c r="Y164" s="72">
        <f t="shared" ca="1" si="217"/>
        <v>1.1649413099994088E-3</v>
      </c>
      <c r="Z164" s="72">
        <f t="shared" ca="1" si="218"/>
        <v>-1.5099868482385076E-4</v>
      </c>
      <c r="AA164" s="72">
        <f t="shared" ca="1" si="245"/>
        <v>-8.17699117862088E-10</v>
      </c>
      <c r="AB164" s="19">
        <f t="shared" ca="1" si="246"/>
        <v>2.6917144035156052E-4</v>
      </c>
      <c r="AC164" s="19">
        <f t="shared" ca="1" si="247"/>
        <v>0.99999996377336731</v>
      </c>
      <c r="AD164" s="19">
        <f t="shared" ca="1" si="248"/>
        <v>2.6917144360195217E-4</v>
      </c>
      <c r="AE164" s="19">
        <f t="shared" ca="1" si="249"/>
        <v>-0.39000838465672427</v>
      </c>
      <c r="AF164" s="19">
        <f t="shared" ca="1" si="250"/>
        <v>1.3900083846567242</v>
      </c>
      <c r="AG164" s="19">
        <f t="shared" ca="1" si="251"/>
        <v>0.56148755507100545</v>
      </c>
      <c r="AH164" s="72">
        <f t="shared" ca="1" si="219"/>
        <v>1.1649426879439921E-3</v>
      </c>
      <c r="AI164" s="72">
        <f t="shared" ca="1" si="220"/>
        <v>-1.509986867289178E-4</v>
      </c>
      <c r="AJ164" s="72">
        <f t="shared" ca="1" si="252"/>
        <v>-1.9050670329451291E-12</v>
      </c>
      <c r="AK164" s="19">
        <f t="shared" ca="1" si="253"/>
        <v>2.6917144109452247E-4</v>
      </c>
      <c r="AL164" s="19">
        <f t="shared" ca="1" si="254"/>
        <v>0.99999996377336708</v>
      </c>
      <c r="AM164" s="19">
        <f t="shared" ca="1" si="255"/>
        <v>2.6917144434491418E-4</v>
      </c>
      <c r="AN164" s="19">
        <f t="shared" ca="1" si="256"/>
        <v>-0.39000838850075081</v>
      </c>
      <c r="AO164" s="19">
        <f t="shared" ca="1" si="257"/>
        <v>0.84789345689904738</v>
      </c>
      <c r="AP164" s="19">
        <f t="shared" ca="1" si="258"/>
        <v>0.15210654310095262</v>
      </c>
      <c r="AQ164" s="72">
        <f t="shared" ca="1" si="221"/>
        <v>7.1157410930919882E-4</v>
      </c>
      <c r="AR164" s="72">
        <f t="shared" ca="1" si="222"/>
        <v>-1.5099865423516548E-4</v>
      </c>
      <c r="AS164" s="72">
        <f t="shared" ca="1" si="259"/>
        <v>3.2493752317747787E-11</v>
      </c>
      <c r="AT164" s="19">
        <f t="shared" ca="1" si="260"/>
        <v>2.6917142842165385E-4</v>
      </c>
      <c r="AU164" s="19">
        <f t="shared" ca="1" si="261"/>
        <v>0.99999996377337041</v>
      </c>
      <c r="AV164" s="19">
        <f t="shared" ca="1" si="262"/>
        <v>2.6917143167204513E-4</v>
      </c>
      <c r="AW164" s="19">
        <f t="shared" ca="1" si="263"/>
        <v>-0.39000832293594895</v>
      </c>
      <c r="AX164" s="19">
        <f t="shared" ca="1" si="264"/>
        <v>1.390008322935949</v>
      </c>
      <c r="AY164" s="19">
        <f t="shared" ca="1" si="265"/>
        <v>0.5614875355996678</v>
      </c>
      <c r="AZ164" s="72">
        <f t="shared" ca="1" si="223"/>
        <v>1.1649426363976759E-3</v>
      </c>
      <c r="BA164" s="72">
        <f t="shared" ca="1" si="224"/>
        <v>-1.5099868665765259E-4</v>
      </c>
      <c r="BB164" s="72">
        <f t="shared" ca="1" si="266"/>
        <v>-3.242248711263912E-11</v>
      </c>
      <c r="BC164" s="19">
        <f t="shared" ca="1" si="267"/>
        <v>2.6917144106672407E-4</v>
      </c>
      <c r="BD164" s="19">
        <f t="shared" ca="1" si="268"/>
        <v>0.99999996377336708</v>
      </c>
      <c r="BE164" s="19">
        <f t="shared" ca="1" si="269"/>
        <v>2.6917144431711578E-4</v>
      </c>
      <c r="BF164" s="19">
        <f t="shared" ca="1" si="270"/>
        <v>-0.39000838835696056</v>
      </c>
      <c r="BG164" s="19">
        <f t="shared" ca="1" si="271"/>
        <v>1.3900083883569605</v>
      </c>
      <c r="BH164" s="19">
        <f t="shared" ca="1" si="272"/>
        <v>0.56148755623833613</v>
      </c>
      <c r="BI164" s="72">
        <f t="shared" ca="1" si="225"/>
        <v>1.1649426910342569E-3</v>
      </c>
      <c r="BJ164" s="72">
        <f t="shared" ca="1" si="226"/>
        <v>-1.5099868673319018E-4</v>
      </c>
      <c r="BK164" s="72">
        <f t="shared" ca="1" si="273"/>
        <v>-7.553758508450914E-14</v>
      </c>
      <c r="BL164" s="72">
        <f t="shared" ca="1" si="227"/>
        <v>9.3679570050683812E-3</v>
      </c>
      <c r="BM164" s="72">
        <f t="shared" ca="1" si="274"/>
        <v>1.0023378915407766</v>
      </c>
      <c r="BN164" s="72">
        <f t="shared" ca="1" si="275"/>
        <v>2.3310784814115208E-3</v>
      </c>
      <c r="BO164" s="72">
        <f t="shared" ca="1" si="276"/>
        <v>3.5217532816913529E-7</v>
      </c>
      <c r="BP164" s="72">
        <f t="shared" ca="1" si="228"/>
        <v>1712.8125402611499</v>
      </c>
      <c r="BQ164" s="72">
        <f t="shared" ca="1" si="277"/>
        <v>-2.6567394132892317</v>
      </c>
      <c r="BR164" s="72">
        <f t="shared" ca="1" si="278"/>
        <v>0.48476988027501072</v>
      </c>
      <c r="BS164" s="72">
        <f t="shared" ca="1" si="279"/>
        <v>3.6263625338648038</v>
      </c>
      <c r="BT164" s="72">
        <f t="shared" ca="1" si="280"/>
        <v>207.7800443524645</v>
      </c>
      <c r="BU164" s="72">
        <f t="shared" ca="1" si="281"/>
        <v>27.775268174820329</v>
      </c>
      <c r="BV164" s="72">
        <f t="shared" ca="1" si="282"/>
        <v>207.77526817482033</v>
      </c>
    </row>
    <row r="165" spans="1:74">
      <c r="A165" s="13">
        <f ca="1">'MGRS to'!AO165</f>
        <v>33.591235997292394</v>
      </c>
      <c r="B165" s="13">
        <f ca="1">'MGRS to'!AP165</f>
        <v>-7.6418541768621022</v>
      </c>
      <c r="C165" s="19">
        <f t="shared" ca="1" si="212"/>
        <v>0.58627766796719327</v>
      </c>
      <c r="D165" s="19">
        <f t="shared" ca="1" si="212"/>
        <v>-0.13337551634352476</v>
      </c>
      <c r="E165" s="19">
        <f t="shared" ca="1" si="213"/>
        <v>0.58471140854669867</v>
      </c>
      <c r="F165" s="19">
        <f t="shared" ca="1" si="214"/>
        <v>0.58473086422178611</v>
      </c>
      <c r="G165" s="19">
        <f t="shared" ca="1" si="229"/>
        <v>-1.097922483242475E-5</v>
      </c>
      <c r="H165" s="19">
        <f t="shared" ca="1" si="230"/>
        <v>-1.097922483242475E-5</v>
      </c>
      <c r="I165" s="19">
        <f t="shared" ca="1" si="231"/>
        <v>0</v>
      </c>
      <c r="J165" s="19">
        <f t="shared" ca="1" si="232"/>
        <v>2.150211688358976E-5</v>
      </c>
      <c r="K165" s="19">
        <f t="shared" ca="1" si="233"/>
        <v>0.99999999976882958</v>
      </c>
      <c r="L165" s="19">
        <f t="shared" ca="1" si="234"/>
        <v>2.1502116885246645E-5</v>
      </c>
      <c r="M165" s="19">
        <f t="shared" ca="1" si="235"/>
        <v>-0.35504470194336973</v>
      </c>
      <c r="N165" s="19">
        <f t="shared" ca="1" si="236"/>
        <v>1.3550447019433698</v>
      </c>
      <c r="O165" s="19">
        <f t="shared" ca="1" si="237"/>
        <v>0.55032121968602343</v>
      </c>
      <c r="P165" s="72">
        <f t="shared" ca="1" si="215"/>
        <v>1.1357400721965264E-3</v>
      </c>
      <c r="Q165" s="72">
        <f t="shared" ca="1" si="216"/>
        <v>-1.1004807814887956E-5</v>
      </c>
      <c r="R165" s="72">
        <f t="shared" ca="1" si="238"/>
        <v>-2.5582982463206438E-8</v>
      </c>
      <c r="S165" s="19">
        <f t="shared" ca="1" si="239"/>
        <v>2.1511208646241636E-5</v>
      </c>
      <c r="T165" s="19">
        <f t="shared" ca="1" si="240"/>
        <v>0.99999999976863396</v>
      </c>
      <c r="U165" s="19">
        <f t="shared" ca="1" si="241"/>
        <v>2.1511208647900621E-5</v>
      </c>
      <c r="V165" s="19">
        <f t="shared" ca="1" si="242"/>
        <v>-0.35572159086968808</v>
      </c>
      <c r="W165" s="19">
        <f t="shared" ca="1" si="243"/>
        <v>1.355721590869688</v>
      </c>
      <c r="X165" s="19">
        <f t="shared" ca="1" si="244"/>
        <v>0.5505457367169706</v>
      </c>
      <c r="Y165" s="72">
        <f t="shared" ca="1" si="217"/>
        <v>1.13630547709722E-3</v>
      </c>
      <c r="Z165" s="72">
        <f t="shared" ca="1" si="218"/>
        <v>-1.1004867426487615E-5</v>
      </c>
      <c r="AA165" s="72">
        <f t="shared" ca="1" si="245"/>
        <v>-5.9611599658173048E-11</v>
      </c>
      <c r="AB165" s="19">
        <f t="shared" ca="1" si="246"/>
        <v>2.1511229851449832E-5</v>
      </c>
      <c r="AC165" s="19">
        <f t="shared" ca="1" si="247"/>
        <v>0.99999999976863352</v>
      </c>
      <c r="AD165" s="19">
        <f t="shared" ca="1" si="248"/>
        <v>2.1511229853108827E-5</v>
      </c>
      <c r="AE165" s="19">
        <f t="shared" ca="1" si="249"/>
        <v>-0.35572316710391366</v>
      </c>
      <c r="AF165" s="19">
        <f t="shared" ca="1" si="250"/>
        <v>1.3557231671039136</v>
      </c>
      <c r="AG165" s="19">
        <f t="shared" ca="1" si="251"/>
        <v>0.55054625927585943</v>
      </c>
      <c r="AH165" s="72">
        <f t="shared" ca="1" si="219"/>
        <v>1.1363067937224377E-3</v>
      </c>
      <c r="AI165" s="72">
        <f t="shared" ca="1" si="220"/>
        <v>-1.1004867565390216E-5</v>
      </c>
      <c r="AJ165" s="72">
        <f t="shared" ca="1" si="252"/>
        <v>-1.3890260198556187E-13</v>
      </c>
      <c r="AK165" s="19">
        <f t="shared" ca="1" si="253"/>
        <v>2.1511229900860069E-5</v>
      </c>
      <c r="AL165" s="19">
        <f t="shared" ca="1" si="254"/>
        <v>0.99999999976863352</v>
      </c>
      <c r="AM165" s="19">
        <f t="shared" ca="1" si="255"/>
        <v>2.1511229902519065E-5</v>
      </c>
      <c r="AN165" s="19">
        <f t="shared" ca="1" si="256"/>
        <v>-0.35572317077674587</v>
      </c>
      <c r="AO165" s="19">
        <f t="shared" ca="1" si="257"/>
        <v>0.87346102577253815</v>
      </c>
      <c r="AP165" s="19">
        <f t="shared" ca="1" si="258"/>
        <v>0.12653897422746185</v>
      </c>
      <c r="AQ165" s="72">
        <f t="shared" ca="1" si="221"/>
        <v>7.3298400321913926E-4</v>
      </c>
      <c r="AR165" s="72">
        <f t="shared" ca="1" si="222"/>
        <v>-1.1004864245740874E-5</v>
      </c>
      <c r="AS165" s="72">
        <f t="shared" ca="1" si="259"/>
        <v>3.3196493429442147E-12</v>
      </c>
      <c r="AT165" s="19">
        <f t="shared" ca="1" si="260"/>
        <v>2.1511228719999233E-5</v>
      </c>
      <c r="AU165" s="19">
        <f t="shared" ca="1" si="261"/>
        <v>0.99999999976863352</v>
      </c>
      <c r="AV165" s="19">
        <f t="shared" ca="1" si="262"/>
        <v>2.1511228721658225E-5</v>
      </c>
      <c r="AW165" s="19">
        <f t="shared" ca="1" si="263"/>
        <v>-0.35572308299929756</v>
      </c>
      <c r="AX165" s="19">
        <f t="shared" ca="1" si="264"/>
        <v>1.3557230829992974</v>
      </c>
      <c r="AY165" s="19">
        <f t="shared" ca="1" si="265"/>
        <v>0.55054623139322256</v>
      </c>
      <c r="AZ165" s="72">
        <f t="shared" ca="1" si="223"/>
        <v>1.1363067234700245E-3</v>
      </c>
      <c r="BA165" s="72">
        <f t="shared" ca="1" si="224"/>
        <v>-1.1004867557978671E-5</v>
      </c>
      <c r="BB165" s="72">
        <f t="shared" ca="1" si="266"/>
        <v>-3.312237797879476E-12</v>
      </c>
      <c r="BC165" s="19">
        <f t="shared" ca="1" si="267"/>
        <v>2.1511229898223645E-5</v>
      </c>
      <c r="BD165" s="19">
        <f t="shared" ca="1" si="268"/>
        <v>0.99999999976863352</v>
      </c>
      <c r="BE165" s="19">
        <f t="shared" ca="1" si="269"/>
        <v>2.1511229899882641E-5</v>
      </c>
      <c r="BF165" s="19">
        <f t="shared" ca="1" si="270"/>
        <v>-0.35572317058077141</v>
      </c>
      <c r="BG165" s="19">
        <f t="shared" ca="1" si="271"/>
        <v>1.3557231705807715</v>
      </c>
      <c r="BH165" s="19">
        <f t="shared" ca="1" si="272"/>
        <v>0.55054626042851851</v>
      </c>
      <c r="BI165" s="72">
        <f t="shared" ca="1" si="225"/>
        <v>1.13630679662665E-3</v>
      </c>
      <c r="BJ165" s="72">
        <f t="shared" ca="1" si="226"/>
        <v>-1.1004867565696607E-5</v>
      </c>
      <c r="BK165" s="72">
        <f t="shared" ca="1" si="273"/>
        <v>-7.717935516485426E-15</v>
      </c>
      <c r="BL165" s="72">
        <f t="shared" ca="1" si="227"/>
        <v>9.1368918915575234E-3</v>
      </c>
      <c r="BM165" s="72">
        <f t="shared" ca="1" si="274"/>
        <v>1.0022803245404213</v>
      </c>
      <c r="BN165" s="72">
        <f t="shared" ca="1" si="275"/>
        <v>2.2738424261123792E-3</v>
      </c>
      <c r="BO165" s="72">
        <f t="shared" ca="1" si="276"/>
        <v>2.6917969533785357E-8</v>
      </c>
      <c r="BP165" s="72">
        <f t="shared" ca="1" si="228"/>
        <v>136.88187453089139</v>
      </c>
      <c r="BQ165" s="72">
        <f t="shared" ca="1" si="277"/>
        <v>-0.43892425375913974</v>
      </c>
      <c r="BR165" s="72">
        <f t="shared" ca="1" si="278"/>
        <v>2.7026623255089528</v>
      </c>
      <c r="BS165" s="72">
        <f t="shared" ca="1" si="279"/>
        <v>5.8442549790987464</v>
      </c>
      <c r="BT165" s="72">
        <f t="shared" ca="1" si="280"/>
        <v>334.85149273367216</v>
      </c>
      <c r="BU165" s="72">
        <f t="shared" ca="1" si="281"/>
        <v>154.85114470067529</v>
      </c>
      <c r="BV165" s="72">
        <f t="shared" ca="1" si="282"/>
        <v>334.85114470067538</v>
      </c>
    </row>
    <row r="166" spans="1:74">
      <c r="A166" s="13">
        <f ca="1">'MGRS to'!AO166</f>
        <v>33.59218975322333</v>
      </c>
      <c r="B166" s="13">
        <f ca="1">'MGRS to'!AP166</f>
        <v>-7.6285737252681418</v>
      </c>
      <c r="C166" s="19">
        <f t="shared" ca="1" si="212"/>
        <v>0.58629431414844857</v>
      </c>
      <c r="D166" s="19">
        <f t="shared" ca="1" si="212"/>
        <v>-0.1331437287370584</v>
      </c>
      <c r="E166" s="19">
        <f t="shared" ca="1" si="213"/>
        <v>0.58473086422178611</v>
      </c>
      <c r="F166" s="19">
        <f t="shared" ca="1" si="214"/>
        <v>0.58474748865849524</v>
      </c>
      <c r="G166" s="19">
        <f t="shared" ca="1" si="229"/>
        <v>2.3178760646636043E-4</v>
      </c>
      <c r="H166" s="19">
        <f t="shared" ca="1" si="230"/>
        <v>2.3178760646636043E-4</v>
      </c>
      <c r="I166" s="19">
        <f t="shared" ca="1" si="231"/>
        <v>0</v>
      </c>
      <c r="J166" s="19">
        <f t="shared" ca="1" si="232"/>
        <v>1.9399114837997386E-4</v>
      </c>
      <c r="K166" s="19">
        <f t="shared" ca="1" si="233"/>
        <v>0.99999998118371691</v>
      </c>
      <c r="L166" s="19">
        <f t="shared" ca="1" si="234"/>
        <v>1.9399114959670465E-4</v>
      </c>
      <c r="M166" s="19">
        <f t="shared" ca="1" si="235"/>
        <v>0.83078853901719962</v>
      </c>
      <c r="N166" s="19">
        <f t="shared" ca="1" si="236"/>
        <v>0.16921146098280038</v>
      </c>
      <c r="O166" s="19">
        <f t="shared" ca="1" si="237"/>
        <v>-2.601222171393879</v>
      </c>
      <c r="P166" s="72">
        <f t="shared" ca="1" si="215"/>
        <v>1.422486883857639E-4</v>
      </c>
      <c r="Q166" s="72">
        <f t="shared" ca="1" si="216"/>
        <v>2.3232768744048279E-4</v>
      </c>
      <c r="R166" s="72">
        <f t="shared" ca="1" si="238"/>
        <v>5.4008097412236401E-7</v>
      </c>
      <c r="S166" s="19">
        <f t="shared" ca="1" si="239"/>
        <v>1.9443984528508994E-4</v>
      </c>
      <c r="T166" s="19">
        <f t="shared" ca="1" si="240"/>
        <v>0.99999998109657295</v>
      </c>
      <c r="U166" s="19">
        <f t="shared" ca="1" si="241"/>
        <v>1.9443984651028312E-4</v>
      </c>
      <c r="V166" s="19">
        <f t="shared" ca="1" si="242"/>
        <v>0.83080270622388508</v>
      </c>
      <c r="W166" s="19">
        <f t="shared" ca="1" si="243"/>
        <v>0.16919729377611492</v>
      </c>
      <c r="X166" s="19">
        <f t="shared" ca="1" si="244"/>
        <v>-2.6015237085648444</v>
      </c>
      <c r="Y166" s="72">
        <f t="shared" ca="1" si="217"/>
        <v>1.4223678368595872E-4</v>
      </c>
      <c r="Z166" s="72">
        <f t="shared" ca="1" si="218"/>
        <v>2.3232894586607312E-4</v>
      </c>
      <c r="AA166" s="72">
        <f t="shared" ca="1" si="245"/>
        <v>1.2584255903232578E-9</v>
      </c>
      <c r="AB166" s="19">
        <f t="shared" ca="1" si="246"/>
        <v>1.9444089078847623E-4</v>
      </c>
      <c r="AC166" s="19">
        <f t="shared" ca="1" si="247"/>
        <v>0.99999998109636978</v>
      </c>
      <c r="AD166" s="19">
        <f t="shared" ca="1" si="248"/>
        <v>1.9444089201368914E-4</v>
      </c>
      <c r="AE166" s="19">
        <f t="shared" ca="1" si="249"/>
        <v>0.8308027391199615</v>
      </c>
      <c r="AF166" s="19">
        <f t="shared" ca="1" si="250"/>
        <v>0.1691972608800385</v>
      </c>
      <c r="AG166" s="19">
        <f t="shared" ca="1" si="251"/>
        <v>-2.6015244087891407</v>
      </c>
      <c r="AH166" s="72">
        <f t="shared" ca="1" si="219"/>
        <v>1.4223675604339394E-4</v>
      </c>
      <c r="AI166" s="72">
        <f t="shared" ca="1" si="220"/>
        <v>2.3232894879829076E-4</v>
      </c>
      <c r="AJ166" s="72">
        <f t="shared" ca="1" si="252"/>
        <v>2.9322176468577626E-12</v>
      </c>
      <c r="AK166" s="19">
        <f t="shared" ca="1" si="253"/>
        <v>1.9444089322457231E-4</v>
      </c>
      <c r="AL166" s="19">
        <f t="shared" ca="1" si="254"/>
        <v>0.99999998109636923</v>
      </c>
      <c r="AM166" s="19">
        <f t="shared" ca="1" si="255"/>
        <v>1.9444089444978528E-4</v>
      </c>
      <c r="AN166" s="19">
        <f t="shared" ca="1" si="256"/>
        <v>0.83080273919660386</v>
      </c>
      <c r="AO166" s="19">
        <f t="shared" ca="1" si="257"/>
        <v>0.30976680854341987</v>
      </c>
      <c r="AP166" s="19">
        <f t="shared" ca="1" si="258"/>
        <v>0.69023319145658013</v>
      </c>
      <c r="AQ166" s="72">
        <f t="shared" ca="1" si="221"/>
        <v>2.6031566300894555E-4</v>
      </c>
      <c r="AR166" s="72">
        <f t="shared" ca="1" si="222"/>
        <v>2.3232918261365302E-4</v>
      </c>
      <c r="AS166" s="72">
        <f t="shared" ca="1" si="259"/>
        <v>2.3381536225393351E-10</v>
      </c>
      <c r="AT166" s="19">
        <f t="shared" ca="1" si="260"/>
        <v>1.9444108747901086E-4</v>
      </c>
      <c r="AU166" s="19">
        <f t="shared" ca="1" si="261"/>
        <v>0.99999998109633148</v>
      </c>
      <c r="AV166" s="19">
        <f t="shared" ca="1" si="262"/>
        <v>1.9444108870422748E-4</v>
      </c>
      <c r="AW166" s="19">
        <f t="shared" ca="1" si="263"/>
        <v>0.83080274530864096</v>
      </c>
      <c r="AX166" s="19">
        <f t="shared" ca="1" si="264"/>
        <v>0.16919725469135904</v>
      </c>
      <c r="AY166" s="19">
        <f t="shared" ca="1" si="265"/>
        <v>-2.6015245405211034</v>
      </c>
      <c r="AZ166" s="72">
        <f t="shared" ca="1" si="223"/>
        <v>1.4223675084304818E-4</v>
      </c>
      <c r="BA166" s="72">
        <f t="shared" ca="1" si="224"/>
        <v>2.3232894934992882E-4</v>
      </c>
      <c r="BB166" s="72">
        <f t="shared" ca="1" si="266"/>
        <v>-2.3326372420012093E-10</v>
      </c>
      <c r="BC166" s="19">
        <f t="shared" ca="1" si="267"/>
        <v>1.9444089368287441E-4</v>
      </c>
      <c r="BD166" s="19">
        <f t="shared" ca="1" si="268"/>
        <v>0.99999998109636923</v>
      </c>
      <c r="BE166" s="19">
        <f t="shared" ca="1" si="269"/>
        <v>1.9444089490808737E-4</v>
      </c>
      <c r="BF166" s="19">
        <f t="shared" ca="1" si="270"/>
        <v>0.83080273921102532</v>
      </c>
      <c r="BG166" s="19">
        <f t="shared" ca="1" si="271"/>
        <v>0.16919726078897468</v>
      </c>
      <c r="BH166" s="19">
        <f t="shared" ca="1" si="272"/>
        <v>-2.6015244107275213</v>
      </c>
      <c r="BI166" s="72">
        <f t="shared" ca="1" si="225"/>
        <v>1.4223675596687304E-4</v>
      </c>
      <c r="BJ166" s="72">
        <f t="shared" ca="1" si="226"/>
        <v>2.3232894880640838E-4</v>
      </c>
      <c r="BK166" s="72">
        <f t="shared" ca="1" si="273"/>
        <v>-5.435204424118073E-13</v>
      </c>
      <c r="BL166" s="72">
        <f t="shared" ca="1" si="227"/>
        <v>1.140304387889358E-3</v>
      </c>
      <c r="BM166" s="72">
        <f t="shared" ca="1" si="274"/>
        <v>1.0002850151746281</v>
      </c>
      <c r="BN166" s="72">
        <f t="shared" ca="1" si="275"/>
        <v>2.8491366728309312E-4</v>
      </c>
      <c r="BO166" s="72">
        <f t="shared" ca="1" si="276"/>
        <v>-1.4407207669590986E-7</v>
      </c>
      <c r="BP166" s="72">
        <f t="shared" ca="1" si="228"/>
        <v>1237.2809825729437</v>
      </c>
      <c r="BQ166" s="72">
        <f t="shared" ca="1" si="277"/>
        <v>1.4847306774410765</v>
      </c>
      <c r="BR166" s="72">
        <f t="shared" ca="1" si="278"/>
        <v>-1.6567337347707802</v>
      </c>
      <c r="BS166" s="72">
        <f t="shared" ca="1" si="279"/>
        <v>1.4848589188190129</v>
      </c>
      <c r="BT166" s="72">
        <f t="shared" ca="1" si="280"/>
        <v>85.068801530973246</v>
      </c>
      <c r="BU166" s="72">
        <f t="shared" ca="1" si="281"/>
        <v>-94.923850779312033</v>
      </c>
      <c r="BV166" s="72">
        <f t="shared" ca="1" si="282"/>
        <v>85.076149220687967</v>
      </c>
    </row>
    <row r="167" spans="1:74">
      <c r="A167" s="13">
        <f ca="1">'MGRS to'!AO167</f>
        <v>33.594371244020969</v>
      </c>
      <c r="B167" s="13">
        <f ca="1">'MGRS to'!AP167</f>
        <v>-7.6301125596192021</v>
      </c>
      <c r="C167" s="19">
        <f t="shared" ca="1" si="212"/>
        <v>0.5863323883454693</v>
      </c>
      <c r="D167" s="19">
        <f t="shared" ca="1" si="212"/>
        <v>-0.13317058646312721</v>
      </c>
      <c r="E167" s="19">
        <f t="shared" ca="1" si="213"/>
        <v>0.58474748865849524</v>
      </c>
      <c r="F167" s="19">
        <f t="shared" ca="1" si="214"/>
        <v>0.58478551312644955</v>
      </c>
      <c r="G167" s="19">
        <f t="shared" ca="1" si="229"/>
        <v>-2.685772606880743E-5</v>
      </c>
      <c r="H167" s="19">
        <f t="shared" ca="1" si="230"/>
        <v>-2.685772606880743E-5</v>
      </c>
      <c r="I167" s="19">
        <f t="shared" ca="1" si="231"/>
        <v>0</v>
      </c>
      <c r="J167" s="19">
        <f t="shared" ca="1" si="232"/>
        <v>4.4129349250034563E-5</v>
      </c>
      <c r="K167" s="19">
        <f t="shared" ca="1" si="233"/>
        <v>0.99999999902630021</v>
      </c>
      <c r="L167" s="19">
        <f t="shared" ca="1" si="234"/>
        <v>4.4129349264357484E-5</v>
      </c>
      <c r="M167" s="19">
        <f t="shared" ca="1" si="235"/>
        <v>-0.42316350821745186</v>
      </c>
      <c r="N167" s="19">
        <f t="shared" ca="1" si="236"/>
        <v>1.4231635082174519</v>
      </c>
      <c r="O167" s="19">
        <f t="shared" ca="1" si="237"/>
        <v>0.57178611838394433</v>
      </c>
      <c r="P167" s="72">
        <f t="shared" ca="1" si="215"/>
        <v>1.192629985723567E-3</v>
      </c>
      <c r="Q167" s="72">
        <f t="shared" ca="1" si="216"/>
        <v>-2.6920304208103233E-5</v>
      </c>
      <c r="R167" s="72">
        <f t="shared" ca="1" si="238"/>
        <v>-6.2578139295803011E-8</v>
      </c>
      <c r="S167" s="19">
        <f t="shared" ca="1" si="239"/>
        <v>4.4155852925993274E-5</v>
      </c>
      <c r="T167" s="19">
        <f t="shared" ca="1" si="240"/>
        <v>0.99999999902513026</v>
      </c>
      <c r="U167" s="19">
        <f t="shared" ca="1" si="241"/>
        <v>4.4155852940342013E-5</v>
      </c>
      <c r="V167" s="19">
        <f t="shared" ca="1" si="242"/>
        <v>-0.42389488616203491</v>
      </c>
      <c r="W167" s="19">
        <f t="shared" ca="1" si="243"/>
        <v>1.4238948861620349</v>
      </c>
      <c r="X167" s="19">
        <f t="shared" ca="1" si="244"/>
        <v>0.57200606873929982</v>
      </c>
      <c r="Y167" s="72">
        <f t="shared" ca="1" si="217"/>
        <v>1.1932406951646322E-3</v>
      </c>
      <c r="Z167" s="72">
        <f t="shared" ca="1" si="218"/>
        <v>-2.6920450014362674E-5</v>
      </c>
      <c r="AA167" s="72">
        <f t="shared" ca="1" si="245"/>
        <v>-1.4580625944083606E-10</v>
      </c>
      <c r="AB167" s="19">
        <f t="shared" ca="1" si="246"/>
        <v>4.4155914732666837E-5</v>
      </c>
      <c r="AC167" s="19">
        <f t="shared" ca="1" si="247"/>
        <v>0.99999999902512748</v>
      </c>
      <c r="AD167" s="19">
        <f t="shared" ca="1" si="248"/>
        <v>4.4155914747015636E-5</v>
      </c>
      <c r="AE167" s="19">
        <f t="shared" ca="1" si="249"/>
        <v>-0.42389658872488561</v>
      </c>
      <c r="AF167" s="19">
        <f t="shared" ca="1" si="250"/>
        <v>1.4238965887248856</v>
      </c>
      <c r="AG167" s="19">
        <f t="shared" ca="1" si="251"/>
        <v>0.57200658049455499</v>
      </c>
      <c r="AH167" s="72">
        <f t="shared" ca="1" si="219"/>
        <v>1.1932421168226008E-3</v>
      </c>
      <c r="AI167" s="72">
        <f t="shared" ca="1" si="220"/>
        <v>-2.6920450354089382E-5</v>
      </c>
      <c r="AJ167" s="72">
        <f t="shared" ca="1" si="252"/>
        <v>-3.3972670732346569E-13</v>
      </c>
      <c r="AK167" s="19">
        <f t="shared" ca="1" si="253"/>
        <v>4.4155914876672202E-5</v>
      </c>
      <c r="AL167" s="19">
        <f t="shared" ca="1" si="254"/>
        <v>0.99999999902512748</v>
      </c>
      <c r="AM167" s="19">
        <f t="shared" ca="1" si="255"/>
        <v>4.4155914891021001E-5</v>
      </c>
      <c r="AN167" s="19">
        <f t="shared" ca="1" si="256"/>
        <v>-0.42389659269186208</v>
      </c>
      <c r="AO167" s="19">
        <f t="shared" ca="1" si="257"/>
        <v>0.82031167870422961</v>
      </c>
      <c r="AP167" s="19">
        <f t="shared" ca="1" si="258"/>
        <v>0.17968832129577039</v>
      </c>
      <c r="AQ167" s="72">
        <f t="shared" ca="1" si="221"/>
        <v>6.8847445723586799E-4</v>
      </c>
      <c r="AR167" s="72">
        <f t="shared" ca="1" si="222"/>
        <v>-2.6920446975899106E-5</v>
      </c>
      <c r="AS167" s="72">
        <f t="shared" ca="1" si="259"/>
        <v>3.3781902751236267E-12</v>
      </c>
      <c r="AT167" s="19">
        <f t="shared" ca="1" si="260"/>
        <v>4.4155913444657167E-5</v>
      </c>
      <c r="AU167" s="19">
        <f t="shared" ca="1" si="261"/>
        <v>0.99999999902512759</v>
      </c>
      <c r="AV167" s="19">
        <f t="shared" ca="1" si="262"/>
        <v>4.4155913459005966E-5</v>
      </c>
      <c r="AW167" s="19">
        <f t="shared" ca="1" si="263"/>
        <v>-0.42389655324531378</v>
      </c>
      <c r="AX167" s="19">
        <f t="shared" ca="1" si="264"/>
        <v>1.4238965532453138</v>
      </c>
      <c r="AY167" s="19">
        <f t="shared" ca="1" si="265"/>
        <v>0.57200656983014042</v>
      </c>
      <c r="AZ167" s="72">
        <f t="shared" ca="1" si="223"/>
        <v>1.1932420871967836E-3</v>
      </c>
      <c r="BA167" s="72">
        <f t="shared" ca="1" si="224"/>
        <v>-2.6920450347009802E-5</v>
      </c>
      <c r="BB167" s="72">
        <f t="shared" ca="1" si="266"/>
        <v>-3.3711106958234441E-12</v>
      </c>
      <c r="BC167" s="19">
        <f t="shared" ca="1" si="267"/>
        <v>4.4155914873671273E-5</v>
      </c>
      <c r="BD167" s="19">
        <f t="shared" ca="1" si="268"/>
        <v>0.99999999902512748</v>
      </c>
      <c r="BE167" s="19">
        <f t="shared" ca="1" si="269"/>
        <v>4.4155914888020072E-5</v>
      </c>
      <c r="BF167" s="19">
        <f t="shared" ca="1" si="270"/>
        <v>-0.42389659260919405</v>
      </c>
      <c r="BG167" s="19">
        <f t="shared" ca="1" si="271"/>
        <v>1.423896592609194</v>
      </c>
      <c r="BH167" s="19">
        <f t="shared" ca="1" si="272"/>
        <v>0.5720065816620965</v>
      </c>
      <c r="BI167" s="72">
        <f t="shared" ca="1" si="225"/>
        <v>1.1932421200660393E-3</v>
      </c>
      <c r="BJ167" s="72">
        <f t="shared" ca="1" si="226"/>
        <v>-2.6920450354864444E-5</v>
      </c>
      <c r="BK167" s="72">
        <f t="shared" ca="1" si="273"/>
        <v>-7.8546415519745866E-15</v>
      </c>
      <c r="BL167" s="72">
        <f t="shared" ca="1" si="227"/>
        <v>9.5963464472278992E-3</v>
      </c>
      <c r="BM167" s="72">
        <f t="shared" ca="1" si="274"/>
        <v>1.002394787069075</v>
      </c>
      <c r="BN167" s="72">
        <f t="shared" ca="1" si="275"/>
        <v>2.3876388524511809E-3</v>
      </c>
      <c r="BO167" s="72">
        <f t="shared" ca="1" si="276"/>
        <v>6.0283903287199138E-8</v>
      </c>
      <c r="BP167" s="72">
        <f t="shared" ca="1" si="228"/>
        <v>280.9762751100215</v>
      </c>
      <c r="BQ167" s="72">
        <f t="shared" ca="1" si="277"/>
        <v>-0.53123896781403113</v>
      </c>
      <c r="BR167" s="72">
        <f t="shared" ca="1" si="278"/>
        <v>2.6103388255609721</v>
      </c>
      <c r="BS167" s="72">
        <f t="shared" ca="1" si="279"/>
        <v>5.7519314791507652</v>
      </c>
      <c r="BT167" s="72">
        <f t="shared" ca="1" si="280"/>
        <v>329.56224923136983</v>
      </c>
      <c r="BU167" s="72">
        <f t="shared" ca="1" si="281"/>
        <v>149.5613978037797</v>
      </c>
      <c r="BV167" s="72">
        <f t="shared" ca="1" si="282"/>
        <v>329.56139780377976</v>
      </c>
    </row>
    <row r="168" spans="1:74">
      <c r="A168" s="13">
        <f ca="1">'MGRS to'!AO168</f>
        <v>33.59372433805305</v>
      </c>
      <c r="B168" s="13">
        <f ca="1">'MGRS to'!AP168</f>
        <v>-7.631146544013931</v>
      </c>
      <c r="C168" s="19">
        <f t="shared" ca="1" si="212"/>
        <v>0.58632109770637841</v>
      </c>
      <c r="D168" s="19">
        <f t="shared" ca="1" si="212"/>
        <v>-0.13318863289522948</v>
      </c>
      <c r="E168" s="19">
        <f t="shared" ca="1" si="213"/>
        <v>0.58478551312644955</v>
      </c>
      <c r="F168" s="19">
        <f t="shared" ca="1" si="214"/>
        <v>0.58477423723323474</v>
      </c>
      <c r="G168" s="19">
        <f t="shared" ca="1" si="229"/>
        <v>-1.804643210226442E-5</v>
      </c>
      <c r="H168" s="19">
        <f t="shared" ca="1" si="230"/>
        <v>-1.804643210226442E-5</v>
      </c>
      <c r="I168" s="19">
        <f t="shared" ca="1" si="231"/>
        <v>0</v>
      </c>
      <c r="J168" s="19">
        <f t="shared" ca="1" si="232"/>
        <v>1.8803715019232325E-5</v>
      </c>
      <c r="K168" s="19">
        <f t="shared" ca="1" si="233"/>
        <v>0.99999999982321008</v>
      </c>
      <c r="L168" s="19">
        <f t="shared" ca="1" si="234"/>
        <v>1.8803715020340428E-5</v>
      </c>
      <c r="M168" s="19">
        <f t="shared" ca="1" si="235"/>
        <v>-0.66727751872037799</v>
      </c>
      <c r="N168" s="19">
        <f t="shared" ca="1" si="236"/>
        <v>1.6672775187203781</v>
      </c>
      <c r="O168" s="19">
        <f t="shared" ca="1" si="237"/>
        <v>0.63446817534379796</v>
      </c>
      <c r="P168" s="72">
        <f t="shared" ca="1" si="215"/>
        <v>1.3963429127807606E-3</v>
      </c>
      <c r="Q168" s="72">
        <f t="shared" ca="1" si="216"/>
        <v>-1.8088479308908485E-5</v>
      </c>
      <c r="R168" s="72">
        <f t="shared" ca="1" si="238"/>
        <v>-4.2047206644064489E-8</v>
      </c>
      <c r="S168" s="19">
        <f t="shared" ca="1" si="239"/>
        <v>1.883178391109094E-5</v>
      </c>
      <c r="T168" s="19">
        <f t="shared" ca="1" si="240"/>
        <v>0.99999999982268184</v>
      </c>
      <c r="U168" s="19">
        <f t="shared" ca="1" si="241"/>
        <v>1.8831783912204013E-5</v>
      </c>
      <c r="V168" s="19">
        <f t="shared" ca="1" si="242"/>
        <v>-0.66783534045592763</v>
      </c>
      <c r="W168" s="19">
        <f t="shared" ca="1" si="243"/>
        <v>1.6678353404559276</v>
      </c>
      <c r="X168" s="19">
        <f t="shared" ca="1" si="244"/>
        <v>0.6345904305754162</v>
      </c>
      <c r="Y168" s="72">
        <f t="shared" ca="1" si="217"/>
        <v>1.3968081268556931E-3</v>
      </c>
      <c r="Z168" s="72">
        <f t="shared" ca="1" si="218"/>
        <v>-1.8088577276636443E-5</v>
      </c>
      <c r="AA168" s="72">
        <f t="shared" ca="1" si="245"/>
        <v>-9.7967727958052798E-11</v>
      </c>
      <c r="AB168" s="19">
        <f t="shared" ca="1" si="246"/>
        <v>1.8831849337488476E-5</v>
      </c>
      <c r="AC168" s="19">
        <f t="shared" ca="1" si="247"/>
        <v>0.99999999982268073</v>
      </c>
      <c r="AD168" s="19">
        <f t="shared" ca="1" si="248"/>
        <v>1.8831849338601562E-5</v>
      </c>
      <c r="AE168" s="19">
        <f t="shared" ca="1" si="249"/>
        <v>-0.66783663723747799</v>
      </c>
      <c r="AF168" s="19">
        <f t="shared" ca="1" si="250"/>
        <v>1.667836637237478</v>
      </c>
      <c r="AG168" s="19">
        <f t="shared" ca="1" si="251"/>
        <v>0.63459071468980444</v>
      </c>
      <c r="AH168" s="72">
        <f t="shared" ca="1" si="219"/>
        <v>1.3968092083484684E-3</v>
      </c>
      <c r="AI168" s="72">
        <f t="shared" ca="1" si="220"/>
        <v>-1.8088577504895976E-5</v>
      </c>
      <c r="AJ168" s="72">
        <f t="shared" ca="1" si="252"/>
        <v>-2.2825953299265671E-13</v>
      </c>
      <c r="AK168" s="19">
        <f t="shared" ca="1" si="253"/>
        <v>1.883184948992969E-5</v>
      </c>
      <c r="AL168" s="19">
        <f t="shared" ca="1" si="254"/>
        <v>0.99999999982268073</v>
      </c>
      <c r="AM168" s="19">
        <f t="shared" ca="1" si="255"/>
        <v>1.8831849491042776E-5</v>
      </c>
      <c r="AN168" s="19">
        <f t="shared" ca="1" si="256"/>
        <v>-0.66783664025885503</v>
      </c>
      <c r="AO168" s="19">
        <f t="shared" ca="1" si="257"/>
        <v>0.55399422192776471</v>
      </c>
      <c r="AP168" s="19">
        <f t="shared" ca="1" si="258"/>
        <v>0.44600577807223529</v>
      </c>
      <c r="AQ168" s="72">
        <f t="shared" ca="1" si="221"/>
        <v>4.6526945408263952E-4</v>
      </c>
      <c r="AR168" s="72">
        <f t="shared" ca="1" si="222"/>
        <v>-1.8088588183965784E-5</v>
      </c>
      <c r="AS168" s="72">
        <f t="shared" ca="1" si="259"/>
        <v>-1.0679069807677201E-11</v>
      </c>
      <c r="AT168" s="19">
        <f t="shared" ca="1" si="260"/>
        <v>1.8831856621824547E-5</v>
      </c>
      <c r="AU168" s="19">
        <f t="shared" ca="1" si="261"/>
        <v>0.99999999982268073</v>
      </c>
      <c r="AV168" s="19">
        <f t="shared" ca="1" si="262"/>
        <v>1.883185662293763E-5</v>
      </c>
      <c r="AW168" s="19">
        <f t="shared" ca="1" si="263"/>
        <v>-0.66783678161437976</v>
      </c>
      <c r="AX168" s="19">
        <f t="shared" ca="1" si="264"/>
        <v>1.6678367816143798</v>
      </c>
      <c r="AY168" s="19">
        <f t="shared" ca="1" si="265"/>
        <v>0.63459074632159307</v>
      </c>
      <c r="AZ168" s="72">
        <f t="shared" ca="1" si="223"/>
        <v>1.396809328756239E-3</v>
      </c>
      <c r="BA168" s="72">
        <f t="shared" ca="1" si="224"/>
        <v>-1.8088577530309465E-5</v>
      </c>
      <c r="BB168" s="72">
        <f t="shared" ca="1" si="266"/>
        <v>1.0653656318818311E-11</v>
      </c>
      <c r="BC168" s="19">
        <f t="shared" ca="1" si="267"/>
        <v>1.8831849506901879E-5</v>
      </c>
      <c r="BD168" s="19">
        <f t="shared" ca="1" si="268"/>
        <v>0.99999999982268073</v>
      </c>
      <c r="BE168" s="19">
        <f t="shared" ca="1" si="269"/>
        <v>1.8831849508014965E-5</v>
      </c>
      <c r="BF168" s="19">
        <f t="shared" ca="1" si="270"/>
        <v>-0.66783664059524284</v>
      </c>
      <c r="BG168" s="19">
        <f t="shared" ca="1" si="271"/>
        <v>1.6678366405952429</v>
      </c>
      <c r="BH168" s="19">
        <f t="shared" ca="1" si="272"/>
        <v>0.63459071542546308</v>
      </c>
      <c r="BI168" s="72">
        <f t="shared" ca="1" si="225"/>
        <v>1.3968092111487848E-3</v>
      </c>
      <c r="BJ168" s="72">
        <f t="shared" ca="1" si="226"/>
        <v>-1.8088577505487018E-5</v>
      </c>
      <c r="BK168" s="72">
        <f t="shared" ca="1" si="273"/>
        <v>2.4822446208954199E-14</v>
      </c>
      <c r="BL168" s="72">
        <f t="shared" ca="1" si="227"/>
        <v>1.1240379605940588E-2</v>
      </c>
      <c r="BM168" s="72">
        <f t="shared" ca="1" si="274"/>
        <v>1.0028041999938231</v>
      </c>
      <c r="BN168" s="72">
        <f t="shared" ca="1" si="275"/>
        <v>2.7944035321690553E-3</v>
      </c>
      <c r="BO168" s="72">
        <f t="shared" ca="1" si="276"/>
        <v>3.338736752990736E-8</v>
      </c>
      <c r="BP168" s="72">
        <f t="shared" ca="1" si="228"/>
        <v>119.83226167274927</v>
      </c>
      <c r="BQ168" s="72">
        <f t="shared" ca="1" si="277"/>
        <v>-2.2149910977039458</v>
      </c>
      <c r="BR168" s="72">
        <f t="shared" ca="1" si="278"/>
        <v>0.9265915707032677</v>
      </c>
      <c r="BS168" s="72">
        <f t="shared" ca="1" si="279"/>
        <v>4.068184224293061</v>
      </c>
      <c r="BT168" s="72">
        <f t="shared" ca="1" si="280"/>
        <v>233.09035844251451</v>
      </c>
      <c r="BU168" s="72">
        <f t="shared" ca="1" si="281"/>
        <v>53.089786333695059</v>
      </c>
      <c r="BV168" s="72">
        <f t="shared" ca="1" si="282"/>
        <v>233.08978633369509</v>
      </c>
    </row>
    <row r="169" spans="1:74">
      <c r="A169" s="13">
        <f ca="1">'MGRS to'!AO169</f>
        <v>33.561663287512275</v>
      </c>
      <c r="B169" s="13">
        <f ca="1">'MGRS to'!AP169</f>
        <v>-7.6133072933672326</v>
      </c>
      <c r="C169" s="19">
        <f t="shared" ca="1" si="212"/>
        <v>0.58576152681279348</v>
      </c>
      <c r="D169" s="19">
        <f t="shared" ca="1" si="212"/>
        <v>-0.13287727923535606</v>
      </c>
      <c r="E169" s="19">
        <f t="shared" ca="1" si="213"/>
        <v>0.58477423723323474</v>
      </c>
      <c r="F169" s="19">
        <f t="shared" ca="1" si="214"/>
        <v>0.58421539814033696</v>
      </c>
      <c r="G169" s="19">
        <f t="shared" ca="1" si="229"/>
        <v>3.1135365987342012E-4</v>
      </c>
      <c r="H169" s="19">
        <f t="shared" ca="1" si="230"/>
        <v>3.1135365987342012E-4</v>
      </c>
      <c r="I169" s="19">
        <f t="shared" ca="1" si="231"/>
        <v>0</v>
      </c>
      <c r="J169" s="19">
        <f t="shared" ca="1" si="232"/>
        <v>6.1622039842237908E-4</v>
      </c>
      <c r="K169" s="19">
        <f t="shared" ca="1" si="233"/>
        <v>0.99999981013619221</v>
      </c>
      <c r="L169" s="19">
        <f t="shared" ca="1" si="234"/>
        <v>6.1622043742169913E-4</v>
      </c>
      <c r="M169" s="19">
        <f t="shared" ca="1" si="235"/>
        <v>0.35143136166784078</v>
      </c>
      <c r="N169" s="19">
        <f t="shared" ca="1" si="236"/>
        <v>0.64856863833215916</v>
      </c>
      <c r="O169" s="19">
        <f t="shared" ca="1" si="237"/>
        <v>6.1135318365195368E-2</v>
      </c>
      <c r="P169" s="72">
        <f t="shared" ca="1" si="215"/>
        <v>5.4456804976473698E-4</v>
      </c>
      <c r="Q169" s="72">
        <f t="shared" ca="1" si="216"/>
        <v>3.1207937039639698E-4</v>
      </c>
      <c r="R169" s="72">
        <f t="shared" ca="1" si="238"/>
        <v>7.257105229768572E-7</v>
      </c>
      <c r="S169" s="19">
        <f t="shared" ca="1" si="239"/>
        <v>6.1647568015701199E-4</v>
      </c>
      <c r="T169" s="19">
        <f t="shared" ca="1" si="240"/>
        <v>0.99999980997884985</v>
      </c>
      <c r="U169" s="19">
        <f t="shared" ca="1" si="241"/>
        <v>6.1647571920482082E-4</v>
      </c>
      <c r="V169" s="19">
        <f t="shared" ca="1" si="242"/>
        <v>0.3521046197819549</v>
      </c>
      <c r="W169" s="19">
        <f t="shared" ca="1" si="243"/>
        <v>0.64789538021804516</v>
      </c>
      <c r="X169" s="19">
        <f t="shared" ca="1" si="244"/>
        <v>6.015970060594078E-2</v>
      </c>
      <c r="Y169" s="72">
        <f t="shared" ca="1" si="217"/>
        <v>5.4400367069866462E-4</v>
      </c>
      <c r="Z169" s="72">
        <f t="shared" ca="1" si="218"/>
        <v>3.1208106189932532E-4</v>
      </c>
      <c r="AA169" s="72">
        <f t="shared" ca="1" si="245"/>
        <v>1.6915029283390108E-9</v>
      </c>
      <c r="AB169" s="19">
        <f t="shared" ca="1" si="246"/>
        <v>6.1647627574420701E-4</v>
      </c>
      <c r="AC169" s="19">
        <f t="shared" ca="1" si="247"/>
        <v>0.99999980997848281</v>
      </c>
      <c r="AD169" s="19">
        <f t="shared" ca="1" si="248"/>
        <v>6.1647631479212902E-4</v>
      </c>
      <c r="AE169" s="19">
        <f t="shared" ca="1" si="249"/>
        <v>0.3521061880503491</v>
      </c>
      <c r="AF169" s="19">
        <f t="shared" ca="1" si="250"/>
        <v>0.6478938119496509</v>
      </c>
      <c r="AG169" s="19">
        <f t="shared" ca="1" si="251"/>
        <v>6.0157425662501263E-2</v>
      </c>
      <c r="AH169" s="72">
        <f t="shared" ca="1" si="219"/>
        <v>5.4400235604781225E-4</v>
      </c>
      <c r="AI169" s="72">
        <f t="shared" ca="1" si="220"/>
        <v>3.1208106584191956E-4</v>
      </c>
      <c r="AJ169" s="72">
        <f t="shared" ca="1" si="252"/>
        <v>3.9425942436992212E-12</v>
      </c>
      <c r="AK169" s="19">
        <f t="shared" ca="1" si="253"/>
        <v>6.1647627713242901E-4</v>
      </c>
      <c r="AL169" s="19">
        <f t="shared" ca="1" si="254"/>
        <v>0.99999980997848192</v>
      </c>
      <c r="AM169" s="19">
        <f t="shared" ca="1" si="255"/>
        <v>6.1647631618035124E-4</v>
      </c>
      <c r="AN169" s="19">
        <f t="shared" ca="1" si="256"/>
        <v>0.35210619170569418</v>
      </c>
      <c r="AO169" s="19">
        <f t="shared" ca="1" si="257"/>
        <v>0.87602122976251295</v>
      </c>
      <c r="AP169" s="19">
        <f t="shared" ca="1" si="258"/>
        <v>0.12397877023748705</v>
      </c>
      <c r="AQ169" s="72">
        <f t="shared" ca="1" si="221"/>
        <v>7.3512772737638799E-4</v>
      </c>
      <c r="AR169" s="72">
        <f t="shared" ca="1" si="222"/>
        <v>3.1208096912497684E-4</v>
      </c>
      <c r="AS169" s="72">
        <f t="shared" ca="1" si="259"/>
        <v>-9.6716942722847865E-11</v>
      </c>
      <c r="AT169" s="19">
        <f t="shared" ca="1" si="260"/>
        <v>6.1647624307778687E-4</v>
      </c>
      <c r="AU169" s="19">
        <f t="shared" ca="1" si="261"/>
        <v>0.9999998099785028</v>
      </c>
      <c r="AV169" s="19">
        <f t="shared" ca="1" si="262"/>
        <v>6.1647628212570271E-4</v>
      </c>
      <c r="AW169" s="19">
        <f t="shared" ca="1" si="263"/>
        <v>0.35210610203520354</v>
      </c>
      <c r="AX169" s="19">
        <f t="shared" ca="1" si="264"/>
        <v>0.64789389796479646</v>
      </c>
      <c r="AY169" s="19">
        <f t="shared" ca="1" si="265"/>
        <v>6.0157550437086593E-2</v>
      </c>
      <c r="AZ169" s="72">
        <f t="shared" ca="1" si="223"/>
        <v>5.4400242815274354E-4</v>
      </c>
      <c r="BA169" s="72">
        <f t="shared" ca="1" si="224"/>
        <v>3.1208106562567896E-4</v>
      </c>
      <c r="BB169" s="72">
        <f t="shared" ca="1" si="266"/>
        <v>9.6500702123202692E-11</v>
      </c>
      <c r="BC169" s="19">
        <f t="shared" ca="1" si="267"/>
        <v>6.164762770562612E-4</v>
      </c>
      <c r="BD169" s="19">
        <f t="shared" ca="1" si="268"/>
        <v>0.99999980997848192</v>
      </c>
      <c r="BE169" s="19">
        <f t="shared" ca="1" si="269"/>
        <v>6.1647631610418344E-4</v>
      </c>
      <c r="BF169" s="19">
        <f t="shared" ca="1" si="270"/>
        <v>0.35210619150522421</v>
      </c>
      <c r="BG169" s="19">
        <f t="shared" ca="1" si="271"/>
        <v>0.64789380849477585</v>
      </c>
      <c r="BH169" s="19">
        <f t="shared" ca="1" si="272"/>
        <v>6.0157420650817972E-2</v>
      </c>
      <c r="BI169" s="72">
        <f t="shared" ca="1" si="225"/>
        <v>5.4400235315165346E-4</v>
      </c>
      <c r="BJ169" s="72">
        <f t="shared" ca="1" si="226"/>
        <v>3.1208106585060505E-4</v>
      </c>
      <c r="BK169" s="72">
        <f t="shared" ca="1" si="273"/>
        <v>2.2492608903884603E-13</v>
      </c>
      <c r="BL169" s="72">
        <f t="shared" ca="1" si="227"/>
        <v>4.3664782116914873E-3</v>
      </c>
      <c r="BM169" s="72">
        <f t="shared" ca="1" si="274"/>
        <v>1.0010907274501166</v>
      </c>
      <c r="BN169" s="72">
        <f t="shared" ca="1" si="275"/>
        <v>1.0892422859883058E-3</v>
      </c>
      <c r="BO169" s="72">
        <f t="shared" ca="1" si="276"/>
        <v>4.0213679708367995E-8</v>
      </c>
      <c r="BP169" s="72">
        <f t="shared" ca="1" si="228"/>
        <v>3922.8056706738766</v>
      </c>
      <c r="BQ169" s="72">
        <f t="shared" ca="1" si="277"/>
        <v>2.7074254947573699</v>
      </c>
      <c r="BR169" s="72">
        <f t="shared" ca="1" si="278"/>
        <v>-0.43399495931621423</v>
      </c>
      <c r="BS169" s="72">
        <f t="shared" ca="1" si="279"/>
        <v>2.7075976942735789</v>
      </c>
      <c r="BT169" s="72">
        <f t="shared" ca="1" si="280"/>
        <v>155.1240541957161</v>
      </c>
      <c r="BU169" s="72">
        <f t="shared" ca="1" si="281"/>
        <v>-24.866079498770947</v>
      </c>
      <c r="BV169" s="72">
        <f t="shared" ca="1" si="282"/>
        <v>155.13392050122911</v>
      </c>
    </row>
    <row r="170" spans="1:74">
      <c r="A170" s="13">
        <f ca="1">'MGRS to'!AO170</f>
        <v>33.557203101355661</v>
      </c>
      <c r="B170" s="13">
        <f ca="1">'MGRS to'!AP170</f>
        <v>-7.6120536490231219</v>
      </c>
      <c r="C170" s="19">
        <f t="shared" ca="1" si="212"/>
        <v>0.58568368187910869</v>
      </c>
      <c r="D170" s="19">
        <f t="shared" ca="1" si="212"/>
        <v>-0.13285539901390234</v>
      </c>
      <c r="E170" s="19">
        <f t="shared" ca="1" si="213"/>
        <v>0.58421539814033696</v>
      </c>
      <c r="F170" s="19">
        <f t="shared" ca="1" si="214"/>
        <v>0.5841376551645604</v>
      </c>
      <c r="G170" s="19">
        <f t="shared" ca="1" si="229"/>
        <v>2.1880221453718374E-5</v>
      </c>
      <c r="H170" s="19">
        <f t="shared" ca="1" si="230"/>
        <v>2.1880221453718374E-5</v>
      </c>
      <c r="I170" s="19">
        <f t="shared" ca="1" si="231"/>
        <v>0</v>
      </c>
      <c r="J170" s="19">
        <f t="shared" ca="1" si="232"/>
        <v>7.9856725353748436E-5</v>
      </c>
      <c r="K170" s="19">
        <f t="shared" ca="1" si="233"/>
        <v>0.99999999681145169</v>
      </c>
      <c r="L170" s="19">
        <f t="shared" ca="1" si="234"/>
        <v>7.9856725438624105E-5</v>
      </c>
      <c r="M170" s="19">
        <f t="shared" ca="1" si="235"/>
        <v>0.19065391595353154</v>
      </c>
      <c r="N170" s="19">
        <f t="shared" ca="1" si="236"/>
        <v>0.80934608404646846</v>
      </c>
      <c r="O170" s="19">
        <f t="shared" ca="1" si="237"/>
        <v>0.24836552631397057</v>
      </c>
      <c r="P170" s="72">
        <f t="shared" ca="1" si="215"/>
        <v>6.7928991542824018E-4</v>
      </c>
      <c r="Q170" s="72">
        <f t="shared" ca="1" si="216"/>
        <v>2.1931241906520091E-5</v>
      </c>
      <c r="R170" s="72">
        <f t="shared" ca="1" si="238"/>
        <v>5.1020452801717626E-8</v>
      </c>
      <c r="S170" s="19">
        <f t="shared" ca="1" si="239"/>
        <v>7.9866463350092816E-5</v>
      </c>
      <c r="T170" s="19">
        <f t="shared" ca="1" si="240"/>
        <v>0.99999999681067386</v>
      </c>
      <c r="U170" s="19">
        <f t="shared" ca="1" si="241"/>
        <v>7.9866463434999547E-5</v>
      </c>
      <c r="V170" s="19">
        <f t="shared" ca="1" si="242"/>
        <v>0.19107518373538948</v>
      </c>
      <c r="W170" s="19">
        <f t="shared" ca="1" si="243"/>
        <v>0.80892481626461055</v>
      </c>
      <c r="X170" s="19">
        <f t="shared" ca="1" si="244"/>
        <v>0.24797409390836611</v>
      </c>
      <c r="Y170" s="72">
        <f t="shared" ca="1" si="217"/>
        <v>6.789370606542504E-4</v>
      </c>
      <c r="Z170" s="72">
        <f t="shared" ca="1" si="218"/>
        <v>2.1931360876348895E-5</v>
      </c>
      <c r="AA170" s="72">
        <f t="shared" ca="1" si="245"/>
        <v>1.1896982880384133E-10</v>
      </c>
      <c r="AB170" s="19">
        <f t="shared" ca="1" si="246"/>
        <v>7.986648608236686E-5</v>
      </c>
      <c r="AC170" s="19">
        <f t="shared" ca="1" si="247"/>
        <v>0.99999999681067209</v>
      </c>
      <c r="AD170" s="19">
        <f t="shared" ca="1" si="248"/>
        <v>7.9866486167273673E-5</v>
      </c>
      <c r="AE170" s="19">
        <f t="shared" ca="1" si="249"/>
        <v>0.19107616587016438</v>
      </c>
      <c r="AF170" s="19">
        <f t="shared" ca="1" si="250"/>
        <v>0.80892383412983559</v>
      </c>
      <c r="AG170" s="19">
        <f t="shared" ca="1" si="251"/>
        <v>0.24797318085479891</v>
      </c>
      <c r="AH170" s="72">
        <f t="shared" ca="1" si="219"/>
        <v>6.7893623801523739E-4</v>
      </c>
      <c r="AI170" s="72">
        <f t="shared" ca="1" si="220"/>
        <v>2.1931361153763529E-5</v>
      </c>
      <c r="AJ170" s="72">
        <f t="shared" ca="1" si="252"/>
        <v>2.7741463369101299E-13</v>
      </c>
      <c r="AK170" s="19">
        <f t="shared" ca="1" si="253"/>
        <v>7.9866486135376919E-5</v>
      </c>
      <c r="AL170" s="19">
        <f t="shared" ca="1" si="254"/>
        <v>0.99999999681067209</v>
      </c>
      <c r="AM170" s="19">
        <f t="shared" ca="1" si="255"/>
        <v>7.9866486220283732E-5</v>
      </c>
      <c r="AN170" s="19">
        <f t="shared" ca="1" si="256"/>
        <v>0.1910761681603054</v>
      </c>
      <c r="AO170" s="19">
        <f t="shared" ca="1" si="257"/>
        <v>0.96348989796117468</v>
      </c>
      <c r="AP170" s="19">
        <f t="shared" ca="1" si="258"/>
        <v>3.6510102038825321E-2</v>
      </c>
      <c r="AQ170" s="72">
        <f t="shared" ca="1" si="221"/>
        <v>8.0835087822458572E-4</v>
      </c>
      <c r="AR170" s="72">
        <f t="shared" ca="1" si="222"/>
        <v>2.1931347414220534E-5</v>
      </c>
      <c r="AS170" s="72">
        <f t="shared" ca="1" si="259"/>
        <v>-1.3739542994675074E-11</v>
      </c>
      <c r="AT170" s="19">
        <f t="shared" ca="1" si="260"/>
        <v>7.9866483510105621E-5</v>
      </c>
      <c r="AU170" s="19">
        <f t="shared" ca="1" si="261"/>
        <v>0.99999999681067231</v>
      </c>
      <c r="AV170" s="19">
        <f t="shared" ca="1" si="262"/>
        <v>7.9866483595012421E-5</v>
      </c>
      <c r="AW170" s="19">
        <f t="shared" ca="1" si="263"/>
        <v>0.19107605473586145</v>
      </c>
      <c r="AX170" s="19">
        <f t="shared" ca="1" si="264"/>
        <v>0.80892394526413858</v>
      </c>
      <c r="AY170" s="19">
        <f t="shared" ca="1" si="265"/>
        <v>0.24797328417226983</v>
      </c>
      <c r="AZ170" s="72">
        <f t="shared" ca="1" si="223"/>
        <v>6.7893633110166062E-4</v>
      </c>
      <c r="BA170" s="72">
        <f t="shared" ca="1" si="224"/>
        <v>2.1931361122372447E-5</v>
      </c>
      <c r="BB170" s="72">
        <f t="shared" ca="1" si="266"/>
        <v>1.3708151912992248E-11</v>
      </c>
      <c r="BC170" s="19">
        <f t="shared" ca="1" si="267"/>
        <v>7.9866486129378516E-5</v>
      </c>
      <c r="BD170" s="19">
        <f t="shared" ca="1" si="268"/>
        <v>0.99999999681067209</v>
      </c>
      <c r="BE170" s="19">
        <f t="shared" ca="1" si="269"/>
        <v>7.9866486214285329E-5</v>
      </c>
      <c r="BF170" s="19">
        <f t="shared" ca="1" si="270"/>
        <v>0.19107616790116261</v>
      </c>
      <c r="BG170" s="19">
        <f t="shared" ca="1" si="271"/>
        <v>0.80892383209883745</v>
      </c>
      <c r="BH170" s="19">
        <f t="shared" ca="1" si="272"/>
        <v>0.24797317896665438</v>
      </c>
      <c r="BI170" s="72">
        <f t="shared" ca="1" si="225"/>
        <v>6.7893623631406727E-4</v>
      </c>
      <c r="BJ170" s="72">
        <f t="shared" ca="1" si="226"/>
        <v>2.1931361154337207E-5</v>
      </c>
      <c r="BK170" s="72">
        <f t="shared" ca="1" si="273"/>
        <v>3.1964760157342231E-14</v>
      </c>
      <c r="BL170" s="72">
        <f t="shared" ca="1" si="227"/>
        <v>5.4517395311797267E-3</v>
      </c>
      <c r="BM170" s="72">
        <f t="shared" ca="1" si="274"/>
        <v>1.0013615448444588</v>
      </c>
      <c r="BN170" s="72">
        <f t="shared" ca="1" si="275"/>
        <v>1.3592313687254992E-3</v>
      </c>
      <c r="BO170" s="72">
        <f t="shared" ca="1" si="276"/>
        <v>2.6886863586811655E-8</v>
      </c>
      <c r="BP170" s="72">
        <f t="shared" ca="1" si="228"/>
        <v>508.21156994008214</v>
      </c>
      <c r="BQ170" s="72">
        <f t="shared" ca="1" si="277"/>
        <v>2.9115111606757607</v>
      </c>
      <c r="BR170" s="72">
        <f t="shared" ca="1" si="278"/>
        <v>-0.23006939749078087</v>
      </c>
      <c r="BS170" s="72">
        <f t="shared" ca="1" si="279"/>
        <v>2.9115232560990121</v>
      </c>
      <c r="BT170" s="72">
        <f t="shared" ca="1" si="280"/>
        <v>166.81730151195677</v>
      </c>
      <c r="BU170" s="72">
        <f t="shared" ca="1" si="281"/>
        <v>-13.182005471339476</v>
      </c>
      <c r="BV170" s="72">
        <f t="shared" ca="1" si="282"/>
        <v>166.81799452866051</v>
      </c>
    </row>
    <row r="171" spans="1:74">
      <c r="A171" s="13">
        <f ca="1">'MGRS to'!AO171</f>
        <v>33.55524807987436</v>
      </c>
      <c r="B171" s="13">
        <f ca="1">'MGRS to'!AP171</f>
        <v>-7.6114278560326802</v>
      </c>
      <c r="C171" s="19">
        <f t="shared" ca="1" si="212"/>
        <v>0.58564956031731275</v>
      </c>
      <c r="D171" s="19">
        <f t="shared" ca="1" si="212"/>
        <v>-0.13284447686578321</v>
      </c>
      <c r="E171" s="19">
        <f t="shared" ca="1" si="213"/>
        <v>0.5841376551645604</v>
      </c>
      <c r="F171" s="19">
        <f t="shared" ca="1" si="214"/>
        <v>0.5841035783054922</v>
      </c>
      <c r="G171" s="19">
        <f t="shared" ca="1" si="229"/>
        <v>1.0922148119124619E-5</v>
      </c>
      <c r="H171" s="19">
        <f t="shared" ca="1" si="230"/>
        <v>1.0922148119124619E-5</v>
      </c>
      <c r="I171" s="19">
        <f t="shared" ca="1" si="231"/>
        <v>0</v>
      </c>
      <c r="J171" s="19">
        <f t="shared" ca="1" si="232"/>
        <v>3.5273882446430164E-5</v>
      </c>
      <c r="K171" s="19">
        <f t="shared" ca="1" si="233"/>
        <v>0.99999999937787654</v>
      </c>
      <c r="L171" s="19">
        <f t="shared" ca="1" si="234"/>
        <v>3.5273882453745072E-5</v>
      </c>
      <c r="M171" s="19">
        <f t="shared" ca="1" si="235"/>
        <v>0.21547278198284209</v>
      </c>
      <c r="N171" s="19">
        <f t="shared" ca="1" si="236"/>
        <v>0.78452721801715786</v>
      </c>
      <c r="O171" s="19">
        <f t="shared" ca="1" si="237"/>
        <v>0.22471837744812728</v>
      </c>
      <c r="P171" s="72">
        <f t="shared" ca="1" si="215"/>
        <v>6.5850030511572957E-4</v>
      </c>
      <c r="Q171" s="72">
        <f t="shared" ca="1" si="216"/>
        <v>1.094761834471053E-5</v>
      </c>
      <c r="R171" s="72">
        <f t="shared" ca="1" si="238"/>
        <v>2.5470225585910369E-8</v>
      </c>
      <c r="S171" s="19">
        <f t="shared" ca="1" si="239"/>
        <v>3.5279376557993268E-5</v>
      </c>
      <c r="T171" s="19">
        <f t="shared" ca="1" si="240"/>
        <v>0.99999999937768269</v>
      </c>
      <c r="U171" s="19">
        <f t="shared" ca="1" si="241"/>
        <v>3.5279376565311592E-5</v>
      </c>
      <c r="V171" s="19">
        <f t="shared" ca="1" si="242"/>
        <v>0.21594162593534047</v>
      </c>
      <c r="W171" s="19">
        <f t="shared" ca="1" si="243"/>
        <v>0.7840583740646595</v>
      </c>
      <c r="X171" s="19">
        <f t="shared" ca="1" si="244"/>
        <v>0.22425478173625124</v>
      </c>
      <c r="Y171" s="72">
        <f t="shared" ca="1" si="217"/>
        <v>6.5810755134250052E-4</v>
      </c>
      <c r="Z171" s="72">
        <f t="shared" ca="1" si="218"/>
        <v>1.0947677740744391E-5</v>
      </c>
      <c r="AA171" s="72">
        <f t="shared" ca="1" si="245"/>
        <v>5.9396033860877832E-11</v>
      </c>
      <c r="AB171" s="19">
        <f t="shared" ca="1" si="246"/>
        <v>3.5279389384122702E-5</v>
      </c>
      <c r="AC171" s="19">
        <f t="shared" ca="1" si="247"/>
        <v>0.99999999937768225</v>
      </c>
      <c r="AD171" s="19">
        <f t="shared" ca="1" si="248"/>
        <v>3.527938939144104E-5</v>
      </c>
      <c r="AE171" s="19">
        <f t="shared" ca="1" si="249"/>
        <v>0.21594271901343087</v>
      </c>
      <c r="AF171" s="19">
        <f t="shared" ca="1" si="250"/>
        <v>0.78405728098656913</v>
      </c>
      <c r="AG171" s="19">
        <f t="shared" ca="1" si="251"/>
        <v>0.22425370024626068</v>
      </c>
      <c r="AH171" s="72">
        <f t="shared" ca="1" si="219"/>
        <v>6.581066356624543E-4</v>
      </c>
      <c r="AI171" s="72">
        <f t="shared" ca="1" si="220"/>
        <v>1.0947677879254701E-5</v>
      </c>
      <c r="AJ171" s="72">
        <f t="shared" ca="1" si="252"/>
        <v>1.385103105345023E-13</v>
      </c>
      <c r="AK171" s="19">
        <f t="shared" ca="1" si="253"/>
        <v>3.5279389414033672E-5</v>
      </c>
      <c r="AL171" s="19">
        <f t="shared" ca="1" si="254"/>
        <v>0.99999999937768225</v>
      </c>
      <c r="AM171" s="19">
        <f t="shared" ca="1" si="255"/>
        <v>3.5279389421352009E-5</v>
      </c>
      <c r="AN171" s="19">
        <f t="shared" ca="1" si="256"/>
        <v>0.21594272156246092</v>
      </c>
      <c r="AO171" s="19">
        <f t="shared" ca="1" si="257"/>
        <v>0.95336874100419744</v>
      </c>
      <c r="AP171" s="19">
        <f t="shared" ca="1" si="258"/>
        <v>4.663125899580256E-2</v>
      </c>
      <c r="AQ171" s="72">
        <f t="shared" ca="1" si="221"/>
        <v>7.9987974575367428E-4</v>
      </c>
      <c r="AR171" s="72">
        <f t="shared" ca="1" si="222"/>
        <v>1.0947671434354381E-5</v>
      </c>
      <c r="AS171" s="72">
        <f t="shared" ca="1" si="259"/>
        <v>-6.4449003198721296E-12</v>
      </c>
      <c r="AT171" s="19">
        <f t="shared" ca="1" si="260"/>
        <v>3.5279388022327003E-5</v>
      </c>
      <c r="AU171" s="19">
        <f t="shared" ca="1" si="261"/>
        <v>0.99999999937768247</v>
      </c>
      <c r="AV171" s="19">
        <f t="shared" ca="1" si="262"/>
        <v>3.5279388029645327E-5</v>
      </c>
      <c r="AW171" s="19">
        <f t="shared" ca="1" si="263"/>
        <v>0.21594260295547071</v>
      </c>
      <c r="AX171" s="19">
        <f t="shared" ca="1" si="264"/>
        <v>0.78405739704452926</v>
      </c>
      <c r="AY171" s="19">
        <f t="shared" ca="1" si="265"/>
        <v>0.22425381507399345</v>
      </c>
      <c r="AZ171" s="72">
        <f t="shared" ca="1" si="223"/>
        <v>6.5810673288511348E-4</v>
      </c>
      <c r="BA171" s="72">
        <f t="shared" ca="1" si="224"/>
        <v>1.0947677864548332E-5</v>
      </c>
      <c r="BB171" s="72">
        <f t="shared" ca="1" si="266"/>
        <v>6.4301939508827838E-12</v>
      </c>
      <c r="BC171" s="19">
        <f t="shared" ca="1" si="267"/>
        <v>3.5279389410857861E-5</v>
      </c>
      <c r="BD171" s="19">
        <f t="shared" ca="1" si="268"/>
        <v>0.99999999937768225</v>
      </c>
      <c r="BE171" s="19">
        <f t="shared" ca="1" si="269"/>
        <v>3.5279389418176198E-5</v>
      </c>
      <c r="BF171" s="19">
        <f t="shared" ca="1" si="270"/>
        <v>0.21594272129181702</v>
      </c>
      <c r="BG171" s="19">
        <f t="shared" ca="1" si="271"/>
        <v>0.78405727870818298</v>
      </c>
      <c r="BH171" s="19">
        <f t="shared" ca="1" si="272"/>
        <v>0.22425369799202532</v>
      </c>
      <c r="BI171" s="72">
        <f t="shared" ca="1" si="225"/>
        <v>6.581066337538325E-4</v>
      </c>
      <c r="BJ171" s="72">
        <f t="shared" ca="1" si="226"/>
        <v>1.0947677879543409E-5</v>
      </c>
      <c r="BK171" s="72">
        <f t="shared" ca="1" si="273"/>
        <v>1.4995076781285609E-14</v>
      </c>
      <c r="BL171" s="72">
        <f t="shared" ca="1" si="227"/>
        <v>5.284151475611773E-3</v>
      </c>
      <c r="BM171" s="72">
        <f t="shared" ca="1" si="274"/>
        <v>1.0013197318865339</v>
      </c>
      <c r="BN171" s="72">
        <f t="shared" ca="1" si="275"/>
        <v>1.3175582134790085E-3</v>
      </c>
      <c r="BO171" s="72">
        <f t="shared" ca="1" si="276"/>
        <v>1.0410128726395942E-8</v>
      </c>
      <c r="BP171" s="72">
        <f t="shared" ca="1" si="228"/>
        <v>224.49204454801369</v>
      </c>
      <c r="BQ171" s="72">
        <f t="shared" ca="1" si="277"/>
        <v>2.8809100532515219</v>
      </c>
      <c r="BR171" s="72">
        <f t="shared" ca="1" si="278"/>
        <v>-0.26067656306610787</v>
      </c>
      <c r="BS171" s="72">
        <f t="shared" ca="1" si="279"/>
        <v>2.8809160905236855</v>
      </c>
      <c r="BT171" s="72">
        <f t="shared" ca="1" si="280"/>
        <v>165.06398720812149</v>
      </c>
      <c r="BU171" s="72">
        <f t="shared" ca="1" si="281"/>
        <v>-14.935666881663817</v>
      </c>
      <c r="BV171" s="72">
        <f t="shared" ca="1" si="282"/>
        <v>165.06433311833621</v>
      </c>
    </row>
    <row r="172" spans="1:74">
      <c r="A172" s="13">
        <f ca="1">'MGRS to'!AO172</f>
        <v>33.61587424083001</v>
      </c>
      <c r="B172" s="13">
        <f ca="1">'MGRS to'!AP172</f>
        <v>-7.4872092055590143</v>
      </c>
      <c r="C172" s="19">
        <f t="shared" ca="1" si="212"/>
        <v>0.58670768643883286</v>
      </c>
      <c r="D172" s="19">
        <f t="shared" ca="1" si="212"/>
        <v>-0.1306764524226337</v>
      </c>
      <c r="E172" s="19">
        <f t="shared" ca="1" si="213"/>
        <v>0.5841035783054922</v>
      </c>
      <c r="F172" s="19">
        <f t="shared" ca="1" si="214"/>
        <v>0.58516032151851216</v>
      </c>
      <c r="G172" s="19">
        <f t="shared" ca="1" si="229"/>
        <v>2.1680244431495077E-3</v>
      </c>
      <c r="H172" s="19">
        <f t="shared" ca="1" si="230"/>
        <v>2.1680244431495077E-3</v>
      </c>
      <c r="I172" s="19">
        <f t="shared" ca="1" si="231"/>
        <v>0</v>
      </c>
      <c r="J172" s="19">
        <f t="shared" ca="1" si="232"/>
        <v>2.0941292098754466E-3</v>
      </c>
      <c r="K172" s="19">
        <f t="shared" ca="1" si="233"/>
        <v>0.99999780730902221</v>
      </c>
      <c r="L172" s="19">
        <f t="shared" ca="1" si="234"/>
        <v>2.0941307404695308E-3</v>
      </c>
      <c r="M172" s="19">
        <f t="shared" ca="1" si="235"/>
        <v>0.71995281509499442</v>
      </c>
      <c r="N172" s="19">
        <f t="shared" ca="1" si="236"/>
        <v>0.28004718490500558</v>
      </c>
      <c r="O172" s="19">
        <f t="shared" ca="1" si="237"/>
        <v>-1.175243120858422</v>
      </c>
      <c r="P172" s="72">
        <f t="shared" ca="1" si="215"/>
        <v>2.3535802001817965E-4</v>
      </c>
      <c r="Q172" s="72">
        <f t="shared" ca="1" si="216"/>
        <v>2.1730768045027252E-3</v>
      </c>
      <c r="R172" s="72">
        <f t="shared" ca="1" si="238"/>
        <v>5.0523613532174952E-6</v>
      </c>
      <c r="S172" s="19">
        <f t="shared" ca="1" si="239"/>
        <v>2.0977677410589732E-3</v>
      </c>
      <c r="T172" s="19">
        <f t="shared" ca="1" si="240"/>
        <v>0.99999779968283153</v>
      </c>
      <c r="U172" s="19">
        <f t="shared" ca="1" si="241"/>
        <v>2.0977692796451198E-3</v>
      </c>
      <c r="V172" s="19">
        <f t="shared" ca="1" si="242"/>
        <v>0.72037893746230919</v>
      </c>
      <c r="W172" s="19">
        <f t="shared" ca="1" si="243"/>
        <v>0.27962106253769081</v>
      </c>
      <c r="X172" s="19">
        <f t="shared" ca="1" si="244"/>
        <v>-1.1785580390474242</v>
      </c>
      <c r="Y172" s="72">
        <f t="shared" ca="1" si="217"/>
        <v>2.3500014823881786E-4</v>
      </c>
      <c r="Z172" s="72">
        <f t="shared" ca="1" si="218"/>
        <v>2.1730885785115925E-3</v>
      </c>
      <c r="AA172" s="72">
        <f t="shared" ca="1" si="245"/>
        <v>1.177400886726368E-8</v>
      </c>
      <c r="AB172" s="19">
        <f t="shared" ca="1" si="246"/>
        <v>2.0977762227941468E-3</v>
      </c>
      <c r="AC172" s="19">
        <f t="shared" ca="1" si="247"/>
        <v>0.99999779966503866</v>
      </c>
      <c r="AD172" s="19">
        <f t="shared" ca="1" si="248"/>
        <v>2.0977777613989559E-3</v>
      </c>
      <c r="AE172" s="19">
        <f t="shared" ca="1" si="249"/>
        <v>0.72037992790756988</v>
      </c>
      <c r="AF172" s="19">
        <f t="shared" ca="1" si="250"/>
        <v>0.27962007209243012</v>
      </c>
      <c r="AG172" s="19">
        <f t="shared" ca="1" si="251"/>
        <v>-1.1785657557512526</v>
      </c>
      <c r="AH172" s="72">
        <f t="shared" ca="1" si="219"/>
        <v>2.3499931642895536E-4</v>
      </c>
      <c r="AI172" s="72">
        <f t="shared" ca="1" si="220"/>
        <v>2.1730886059497102E-3</v>
      </c>
      <c r="AJ172" s="72">
        <f t="shared" ca="1" si="252"/>
        <v>2.7438117750078206E-11</v>
      </c>
      <c r="AK172" s="19">
        <f t="shared" ca="1" si="253"/>
        <v>2.0977762425599795E-3</v>
      </c>
      <c r="AL172" s="19">
        <f t="shared" ca="1" si="254"/>
        <v>0.99999779966499724</v>
      </c>
      <c r="AM172" s="19">
        <f t="shared" ca="1" si="255"/>
        <v>2.0977777811648319E-3</v>
      </c>
      <c r="AN172" s="19">
        <f t="shared" ca="1" si="256"/>
        <v>0.72037993021568458</v>
      </c>
      <c r="AO172" s="19">
        <f t="shared" ca="1" si="257"/>
        <v>0.48105275614244536</v>
      </c>
      <c r="AP172" s="19">
        <f t="shared" ca="1" si="258"/>
        <v>0.51894724385755464</v>
      </c>
      <c r="AQ172" s="72">
        <f t="shared" ca="1" si="221"/>
        <v>4.0408386370870705E-4</v>
      </c>
      <c r="AR172" s="72">
        <f t="shared" ca="1" si="222"/>
        <v>2.1730902153027968E-3</v>
      </c>
      <c r="AS172" s="72">
        <f t="shared" ca="1" si="259"/>
        <v>1.6093530865596284E-9</v>
      </c>
      <c r="AT172" s="19">
        <f t="shared" ca="1" si="260"/>
        <v>2.0977774019031782E-3</v>
      </c>
      <c r="AU172" s="19">
        <f t="shared" ca="1" si="261"/>
        <v>0.99999779966256519</v>
      </c>
      <c r="AV172" s="19">
        <f t="shared" ca="1" si="262"/>
        <v>2.0977789405105815E-3</v>
      </c>
      <c r="AW172" s="19">
        <f t="shared" ca="1" si="263"/>
        <v>0.72038006559567436</v>
      </c>
      <c r="AX172" s="19">
        <f t="shared" ca="1" si="264"/>
        <v>0.27961993440432564</v>
      </c>
      <c r="AY172" s="19">
        <f t="shared" ca="1" si="265"/>
        <v>-1.1785668285037327</v>
      </c>
      <c r="AZ172" s="72">
        <f t="shared" ca="1" si="223"/>
        <v>2.3499920079376768E-4</v>
      </c>
      <c r="BA172" s="72">
        <f t="shared" ca="1" si="224"/>
        <v>2.1730886097640839E-3</v>
      </c>
      <c r="BB172" s="72">
        <f t="shared" ca="1" si="266"/>
        <v>-1.6055387128295628E-9</v>
      </c>
      <c r="BC172" s="19">
        <f t="shared" ca="1" si="267"/>
        <v>2.0977762453077533E-3</v>
      </c>
      <c r="BD172" s="19">
        <f t="shared" ca="1" si="268"/>
        <v>0.99999779966499158</v>
      </c>
      <c r="BE172" s="19">
        <f t="shared" ca="1" si="269"/>
        <v>2.0977777839126118E-3</v>
      </c>
      <c r="BF172" s="19">
        <f t="shared" ca="1" si="270"/>
        <v>0.72037993053655902</v>
      </c>
      <c r="BG172" s="19">
        <f t="shared" ca="1" si="271"/>
        <v>0.27962006946344098</v>
      </c>
      <c r="BH172" s="19">
        <f t="shared" ca="1" si="272"/>
        <v>-1.1785657762341639</v>
      </c>
      <c r="BI172" s="72">
        <f t="shared" ca="1" si="225"/>
        <v>2.3499931422104017E-4</v>
      </c>
      <c r="BJ172" s="72">
        <f t="shared" ca="1" si="226"/>
        <v>2.1730886060225408E-3</v>
      </c>
      <c r="BK172" s="72">
        <f t="shared" ca="1" si="273"/>
        <v>-3.7415430996501353E-12</v>
      </c>
      <c r="BL172" s="72">
        <f t="shared" ca="1" si="227"/>
        <v>1.8844985472239162E-3</v>
      </c>
      <c r="BM172" s="72">
        <f t="shared" ca="1" si="274"/>
        <v>1.0004709582985662</v>
      </c>
      <c r="BN172" s="72">
        <f t="shared" ca="1" si="275"/>
        <v>4.7068120301692529E-4</v>
      </c>
      <c r="BO172" s="72">
        <f t="shared" ca="1" si="276"/>
        <v>-1.1634903103839894E-6</v>
      </c>
      <c r="BP172" s="72">
        <f t="shared" ca="1" si="228"/>
        <v>13348.733539839392</v>
      </c>
      <c r="BQ172" s="72">
        <f t="shared" ca="1" si="277"/>
        <v>1.0402365114856924</v>
      </c>
      <c r="BR172" s="72">
        <f t="shared" ca="1" si="278"/>
        <v>-2.1001568303124993</v>
      </c>
      <c r="BS172" s="72">
        <f t="shared" ca="1" si="279"/>
        <v>1.0414358232772938</v>
      </c>
      <c r="BT172" s="72">
        <f t="shared" ca="1" si="280"/>
        <v>59.601161803542141</v>
      </c>
      <c r="BU172" s="72">
        <f t="shared" ca="1" si="281"/>
        <v>-120.33012269247881</v>
      </c>
      <c r="BV172" s="72">
        <f t="shared" ca="1" si="282"/>
        <v>59.669877307521176</v>
      </c>
    </row>
    <row r="173" spans="1:74">
      <c r="A173" s="13">
        <f ca="1">'MGRS to'!AO173</f>
        <v>33.594929983135465</v>
      </c>
      <c r="B173" s="13">
        <f ca="1">'MGRS to'!AP173</f>
        <v>-7.5054421038498802</v>
      </c>
      <c r="C173" s="19">
        <f t="shared" ca="1" si="212"/>
        <v>0.58634214018267694</v>
      </c>
      <c r="D173" s="19">
        <f t="shared" ca="1" si="212"/>
        <v>-0.13099467652999058</v>
      </c>
      <c r="E173" s="19">
        <f t="shared" ca="1" si="213"/>
        <v>0.58516032151851216</v>
      </c>
      <c r="F173" s="19">
        <f t="shared" ca="1" si="214"/>
        <v>0.58479525222813111</v>
      </c>
      <c r="G173" s="19">
        <f t="shared" ca="1" si="229"/>
        <v>-3.1822410735687923E-4</v>
      </c>
      <c r="H173" s="19">
        <f t="shared" ca="1" si="230"/>
        <v>-3.1822410735687923E-4</v>
      </c>
      <c r="I173" s="19">
        <f t="shared" ca="1" si="231"/>
        <v>0</v>
      </c>
      <c r="J173" s="19">
        <f t="shared" ca="1" si="232"/>
        <v>4.5129324971359536E-4</v>
      </c>
      <c r="K173" s="19">
        <f t="shared" ca="1" si="233"/>
        <v>0.99999989816719626</v>
      </c>
      <c r="L173" s="19">
        <f t="shared" ca="1" si="234"/>
        <v>4.5129326503241498E-4</v>
      </c>
      <c r="M173" s="19">
        <f t="shared" ca="1" si="235"/>
        <v>-0.49013891458772824</v>
      </c>
      <c r="N173" s="19">
        <f t="shared" ca="1" si="236"/>
        <v>1.4901389145877282</v>
      </c>
      <c r="O173" s="19">
        <f t="shared" ca="1" si="237"/>
        <v>0.59077137727564555</v>
      </c>
      <c r="P173" s="72">
        <f t="shared" ca="1" si="215"/>
        <v>1.2485459096440018E-3</v>
      </c>
      <c r="Q173" s="72">
        <f t="shared" ca="1" si="216"/>
        <v>-3.1896535757374404E-4</v>
      </c>
      <c r="R173" s="72">
        <f t="shared" ca="1" si="238"/>
        <v>-7.4125021686481793E-7</v>
      </c>
      <c r="S173" s="19">
        <f t="shared" ca="1" si="239"/>
        <v>4.5165684192772132E-4</v>
      </c>
      <c r="T173" s="19">
        <f t="shared" ca="1" si="240"/>
        <v>0.99999989800304334</v>
      </c>
      <c r="U173" s="19">
        <f t="shared" ca="1" si="241"/>
        <v>4.5165685728359637E-4</v>
      </c>
      <c r="V173" s="19">
        <f t="shared" ca="1" si="242"/>
        <v>-0.49088512167213144</v>
      </c>
      <c r="W173" s="19">
        <f t="shared" ca="1" si="243"/>
        <v>1.4908851216721315</v>
      </c>
      <c r="X173" s="19">
        <f t="shared" ca="1" si="244"/>
        <v>0.59097620122368621</v>
      </c>
      <c r="Y173" s="72">
        <f t="shared" ca="1" si="217"/>
        <v>1.2491687908927217E-3</v>
      </c>
      <c r="Z173" s="72">
        <f t="shared" ca="1" si="218"/>
        <v>-3.1896708419349763E-4</v>
      </c>
      <c r="AA173" s="72">
        <f t="shared" ca="1" si="245"/>
        <v>-1.7266197535853282E-9</v>
      </c>
      <c r="AB173" s="19">
        <f t="shared" ca="1" si="246"/>
        <v>4.5165768950104415E-4</v>
      </c>
      <c r="AC173" s="19">
        <f t="shared" ca="1" si="247"/>
        <v>0.99999989800266054</v>
      </c>
      <c r="AD173" s="19">
        <f t="shared" ca="1" si="248"/>
        <v>4.5165770485700566E-4</v>
      </c>
      <c r="AE173" s="19">
        <f t="shared" ca="1" si="249"/>
        <v>-0.49088685773410723</v>
      </c>
      <c r="AF173" s="19">
        <f t="shared" ca="1" si="250"/>
        <v>1.4908868577341072</v>
      </c>
      <c r="AG173" s="19">
        <f t="shared" ca="1" si="251"/>
        <v>0.59097667751061089</v>
      </c>
      <c r="AH173" s="72">
        <f t="shared" ca="1" si="219"/>
        <v>1.2491702400325539E-3</v>
      </c>
      <c r="AI173" s="72">
        <f t="shared" ca="1" si="220"/>
        <v>-3.1896708821537269E-4</v>
      </c>
      <c r="AJ173" s="72">
        <f t="shared" ca="1" si="252"/>
        <v>-4.0218750638892908E-12</v>
      </c>
      <c r="AK173" s="19">
        <f t="shared" ca="1" si="253"/>
        <v>4.5165769147535842E-4</v>
      </c>
      <c r="AL173" s="19">
        <f t="shared" ca="1" si="254"/>
        <v>0.99999989800265965</v>
      </c>
      <c r="AM173" s="19">
        <f t="shared" ca="1" si="255"/>
        <v>4.5165770683132015E-4</v>
      </c>
      <c r="AN173" s="19">
        <f t="shared" ca="1" si="256"/>
        <v>-0.4908868617779335</v>
      </c>
      <c r="AO173" s="19">
        <f t="shared" ca="1" si="257"/>
        <v>0.75903008893381196</v>
      </c>
      <c r="AP173" s="19">
        <f t="shared" ca="1" si="258"/>
        <v>0.24096991106618804</v>
      </c>
      <c r="AQ173" s="72">
        <f t="shared" ca="1" si="221"/>
        <v>6.3713984131120744E-4</v>
      </c>
      <c r="AR173" s="72">
        <f t="shared" ca="1" si="222"/>
        <v>-3.1896710878766022E-4</v>
      </c>
      <c r="AS173" s="72">
        <f t="shared" ca="1" si="259"/>
        <v>-2.0572287525843364E-11</v>
      </c>
      <c r="AT173" s="19">
        <f t="shared" ca="1" si="260"/>
        <v>4.5165770157404306E-4</v>
      </c>
      <c r="AU173" s="19">
        <f t="shared" ca="1" si="261"/>
        <v>0.99999989800265521</v>
      </c>
      <c r="AV173" s="19">
        <f t="shared" ca="1" si="262"/>
        <v>4.5165771693000576E-4</v>
      </c>
      <c r="AW173" s="19">
        <f t="shared" ca="1" si="263"/>
        <v>-0.49088688246264189</v>
      </c>
      <c r="AX173" s="19">
        <f t="shared" ca="1" si="264"/>
        <v>1.4908868824626418</v>
      </c>
      <c r="AY173" s="19">
        <f t="shared" ca="1" si="265"/>
        <v>0.59097668429485251</v>
      </c>
      <c r="AZ173" s="72">
        <f t="shared" ca="1" si="223"/>
        <v>1.249170260674158E-3</v>
      </c>
      <c r="BA173" s="72">
        <f t="shared" ca="1" si="224"/>
        <v>-3.1896708827266074E-4</v>
      </c>
      <c r="BB173" s="72">
        <f t="shared" ca="1" si="266"/>
        <v>2.0514999475671619E-11</v>
      </c>
      <c r="BC173" s="19">
        <f t="shared" ca="1" si="267"/>
        <v>4.5165769150344229E-4</v>
      </c>
      <c r="BD173" s="19">
        <f t="shared" ca="1" si="268"/>
        <v>0.99999989800265965</v>
      </c>
      <c r="BE173" s="19">
        <f t="shared" ca="1" si="269"/>
        <v>4.5165770685940402E-4</v>
      </c>
      <c r="BF173" s="19">
        <f t="shared" ca="1" si="270"/>
        <v>-0.49088686183557606</v>
      </c>
      <c r="BG173" s="19">
        <f t="shared" ca="1" si="271"/>
        <v>1.4908868618355759</v>
      </c>
      <c r="BH173" s="19">
        <f t="shared" ca="1" si="272"/>
        <v>0.59097667863584347</v>
      </c>
      <c r="BI173" s="72">
        <f t="shared" ca="1" si="225"/>
        <v>1.2491702434561654E-3</v>
      </c>
      <c r="BJ173" s="72">
        <f t="shared" ca="1" si="226"/>
        <v>-3.1896708822487442E-4</v>
      </c>
      <c r="BK173" s="72">
        <f t="shared" ca="1" si="273"/>
        <v>4.7786319172515856E-14</v>
      </c>
      <c r="BL173" s="72">
        <f t="shared" ca="1" si="227"/>
        <v>1.004782714844331E-2</v>
      </c>
      <c r="BM173" s="72">
        <f t="shared" ca="1" si="274"/>
        <v>1.0025072440458955</v>
      </c>
      <c r="BN173" s="72">
        <f t="shared" ca="1" si="275"/>
        <v>2.499409772951496E-3</v>
      </c>
      <c r="BO173" s="72">
        <f t="shared" ca="1" si="276"/>
        <v>6.6692686022327507E-7</v>
      </c>
      <c r="BP173" s="72">
        <f t="shared" ca="1" si="228"/>
        <v>2874.0245436707064</v>
      </c>
      <c r="BQ173" s="72">
        <f t="shared" ca="1" si="277"/>
        <v>-2.5141641554936611</v>
      </c>
      <c r="BR173" s="72">
        <f t="shared" ca="1" si="278"/>
        <v>0.62725237057050554</v>
      </c>
      <c r="BS173" s="72">
        <f t="shared" ca="1" si="279"/>
        <v>3.7688450241602984</v>
      </c>
      <c r="BT173" s="72">
        <f t="shared" ca="1" si="280"/>
        <v>215.94900488714038</v>
      </c>
      <c r="BU173" s="72">
        <f t="shared" ca="1" si="281"/>
        <v>35.938913523265896</v>
      </c>
      <c r="BV173" s="72">
        <f t="shared" ca="1" si="282"/>
        <v>215.93891352326591</v>
      </c>
    </row>
    <row r="174" spans="1:74">
      <c r="A174" s="13">
        <f ca="1">'MGRS to'!AO174</f>
        <v>33.604679470071702</v>
      </c>
      <c r="B174" s="13">
        <f ca="1">'MGRS to'!AP174</f>
        <v>-7.5220113855908428</v>
      </c>
      <c r="C174" s="19">
        <f t="shared" ca="1" si="212"/>
        <v>0.58651230083009442</v>
      </c>
      <c r="D174" s="19">
        <f t="shared" ca="1" si="212"/>
        <v>-0.13128386505106096</v>
      </c>
      <c r="E174" s="19">
        <f t="shared" ca="1" si="213"/>
        <v>0.58479525222813111</v>
      </c>
      <c r="F174" s="19">
        <f t="shared" ca="1" si="214"/>
        <v>0.58496519074678821</v>
      </c>
      <c r="G174" s="19">
        <f t="shared" ca="1" si="229"/>
        <v>-2.8918852107037707E-4</v>
      </c>
      <c r="H174" s="19">
        <f t="shared" ca="1" si="230"/>
        <v>-2.8918852107037707E-4</v>
      </c>
      <c r="I174" s="19">
        <f t="shared" ca="1" si="231"/>
        <v>0</v>
      </c>
      <c r="J174" s="19">
        <f t="shared" ca="1" si="232"/>
        <v>2.9498731005313272E-4</v>
      </c>
      <c r="K174" s="19">
        <f t="shared" ca="1" si="233"/>
        <v>0.99999995649124251</v>
      </c>
      <c r="L174" s="19">
        <f t="shared" ca="1" si="234"/>
        <v>2.9498731433130987E-4</v>
      </c>
      <c r="M174" s="19">
        <f t="shared" ca="1" si="235"/>
        <v>-0.68152030595444657</v>
      </c>
      <c r="N174" s="19">
        <f t="shared" ca="1" si="236"/>
        <v>1.6815203059544466</v>
      </c>
      <c r="O174" s="19">
        <f t="shared" ca="1" si="237"/>
        <v>0.63745438507205443</v>
      </c>
      <c r="P174" s="72">
        <f t="shared" ca="1" si="215"/>
        <v>1.408220750264639E-3</v>
      </c>
      <c r="Q174" s="72">
        <f t="shared" ca="1" si="216"/>
        <v>-2.8986222498903039E-4</v>
      </c>
      <c r="R174" s="72">
        <f t="shared" ca="1" si="238"/>
        <v>-6.7370391865331824E-7</v>
      </c>
      <c r="S174" s="19">
        <f t="shared" ca="1" si="239"/>
        <v>2.9544663015165903E-4</v>
      </c>
      <c r="T174" s="19">
        <f t="shared" ca="1" si="240"/>
        <v>0.99999995635564343</v>
      </c>
      <c r="U174" s="19">
        <f t="shared" ca="1" si="241"/>
        <v>2.954466344498518E-4</v>
      </c>
      <c r="V174" s="19">
        <f t="shared" ca="1" si="242"/>
        <v>-0.68204599689361656</v>
      </c>
      <c r="W174" s="19">
        <f t="shared" ca="1" si="243"/>
        <v>1.6820459968936166</v>
      </c>
      <c r="X174" s="19">
        <f t="shared" ca="1" si="244"/>
        <v>0.63756769154179393</v>
      </c>
      <c r="Y174" s="72">
        <f t="shared" ca="1" si="217"/>
        <v>1.4086591362611944E-3</v>
      </c>
      <c r="Z174" s="72">
        <f t="shared" ca="1" si="218"/>
        <v>-2.8986379447405898E-4</v>
      </c>
      <c r="AA174" s="72">
        <f t="shared" ca="1" si="245"/>
        <v>-1.5694850285944209E-9</v>
      </c>
      <c r="AB174" s="19">
        <f t="shared" ca="1" si="246"/>
        <v>2.95447700613556E-4</v>
      </c>
      <c r="AC174" s="19">
        <f t="shared" ca="1" si="247"/>
        <v>0.99999995635532701</v>
      </c>
      <c r="AD174" s="19">
        <f t="shared" ca="1" si="248"/>
        <v>2.954477049117955E-4</v>
      </c>
      <c r="AE174" s="19">
        <f t="shared" ca="1" si="249"/>
        <v>-0.68204721870005491</v>
      </c>
      <c r="AF174" s="19">
        <f t="shared" ca="1" si="250"/>
        <v>1.6820472187000548</v>
      </c>
      <c r="AG174" s="19">
        <f t="shared" ca="1" si="251"/>
        <v>0.63756795480523709</v>
      </c>
      <c r="AH174" s="72">
        <f t="shared" ca="1" si="219"/>
        <v>1.408660155152866E-3</v>
      </c>
      <c r="AI174" s="72">
        <f t="shared" ca="1" si="220"/>
        <v>-2.8986379813038813E-4</v>
      </c>
      <c r="AJ174" s="72">
        <f t="shared" ca="1" si="252"/>
        <v>-3.6563291457014646E-12</v>
      </c>
      <c r="AK174" s="19">
        <f t="shared" ca="1" si="253"/>
        <v>2.9544770310731988E-4</v>
      </c>
      <c r="AL174" s="19">
        <f t="shared" ca="1" si="254"/>
        <v>0.99999995635532635</v>
      </c>
      <c r="AM174" s="19">
        <f t="shared" ca="1" si="255"/>
        <v>2.9544770740555948E-4</v>
      </c>
      <c r="AN174" s="19">
        <f t="shared" ca="1" si="256"/>
        <v>-0.68204722154646202</v>
      </c>
      <c r="AO174" s="19">
        <f t="shared" ca="1" si="257"/>
        <v>0.53481158758075131</v>
      </c>
      <c r="AP174" s="19">
        <f t="shared" ca="1" si="258"/>
        <v>0.46518841241924869</v>
      </c>
      <c r="AQ174" s="72">
        <f t="shared" ca="1" si="221"/>
        <v>4.4918063203804232E-4</v>
      </c>
      <c r="AR174" s="72">
        <f t="shared" ca="1" si="222"/>
        <v>-2.8986398118438598E-4</v>
      </c>
      <c r="AS174" s="72">
        <f t="shared" ca="1" si="259"/>
        <v>-1.8305399784954851E-10</v>
      </c>
      <c r="AT174" s="19">
        <f t="shared" ca="1" si="260"/>
        <v>2.9544782795880038E-4</v>
      </c>
      <c r="AU174" s="19">
        <f t="shared" ca="1" si="261"/>
        <v>0.99999995635528949</v>
      </c>
      <c r="AV174" s="19">
        <f t="shared" ca="1" si="262"/>
        <v>2.954478322570454E-4</v>
      </c>
      <c r="AW174" s="19">
        <f t="shared" ca="1" si="263"/>
        <v>-0.68204736404873478</v>
      </c>
      <c r="AX174" s="19">
        <f t="shared" ca="1" si="264"/>
        <v>1.6820473640487348</v>
      </c>
      <c r="AY174" s="19">
        <f t="shared" ca="1" si="265"/>
        <v>0.63756798612358812</v>
      </c>
      <c r="AZ174" s="72">
        <f t="shared" ca="1" si="223"/>
        <v>1.4086602763623754E-3</v>
      </c>
      <c r="BA174" s="72">
        <f t="shared" ca="1" si="224"/>
        <v>-2.8986379856535524E-4</v>
      </c>
      <c r="BB174" s="72">
        <f t="shared" ca="1" si="266"/>
        <v>1.8261903073730698E-10</v>
      </c>
      <c r="BC174" s="19">
        <f t="shared" ca="1" si="267"/>
        <v>2.9544770340398654E-4</v>
      </c>
      <c r="BD174" s="19">
        <f t="shared" ca="1" si="268"/>
        <v>0.99999995635532635</v>
      </c>
      <c r="BE174" s="19">
        <f t="shared" ca="1" si="269"/>
        <v>2.9544770770222615E-4</v>
      </c>
      <c r="BF174" s="19">
        <f t="shared" ca="1" si="270"/>
        <v>-0.68204722188507505</v>
      </c>
      <c r="BG174" s="19">
        <f t="shared" ca="1" si="271"/>
        <v>1.6820472218850751</v>
      </c>
      <c r="BH174" s="19">
        <f t="shared" ca="1" si="272"/>
        <v>0.63756795549151524</v>
      </c>
      <c r="BI174" s="72">
        <f t="shared" ca="1" si="225"/>
        <v>1.4086601578089252E-3</v>
      </c>
      <c r="BJ174" s="72">
        <f t="shared" ca="1" si="226"/>
        <v>-2.8986379813991935E-4</v>
      </c>
      <c r="BK174" s="72">
        <f t="shared" ca="1" si="273"/>
        <v>4.2543589094320988E-13</v>
      </c>
      <c r="BL174" s="72">
        <f t="shared" ca="1" si="227"/>
        <v>1.1336151772249262E-2</v>
      </c>
      <c r="BM174" s="72">
        <f t="shared" ca="1" si="274"/>
        <v>1.0028280423913025</v>
      </c>
      <c r="BN174" s="72">
        <f t="shared" ca="1" si="275"/>
        <v>2.8180789187927922E-3</v>
      </c>
      <c r="BO174" s="72">
        <f t="shared" ca="1" si="276"/>
        <v>5.3072543379915334E-7</v>
      </c>
      <c r="BP174" s="72">
        <f t="shared" ca="1" si="228"/>
        <v>1880.0159808011988</v>
      </c>
      <c r="BQ174" s="72">
        <f t="shared" ca="1" si="277"/>
        <v>-0.95568357002386772</v>
      </c>
      <c r="BR174" s="72">
        <f t="shared" ca="1" si="278"/>
        <v>2.1857490499018399</v>
      </c>
      <c r="BS174" s="72">
        <f t="shared" ca="1" si="279"/>
        <v>5.3273417034916335</v>
      </c>
      <c r="BT174" s="72">
        <f t="shared" ca="1" si="280"/>
        <v>305.24336488763709</v>
      </c>
      <c r="BU174" s="72">
        <f t="shared" ca="1" si="281"/>
        <v>125.23419563410499</v>
      </c>
      <c r="BV174" s="72">
        <f t="shared" ca="1" si="282"/>
        <v>305.23419563410505</v>
      </c>
    </row>
    <row r="175" spans="1:74">
      <c r="A175" s="13">
        <f ca="1">'MGRS to'!AO175</f>
        <v>33.593983676578333</v>
      </c>
      <c r="B175" s="13">
        <f ca="1">'MGRS to'!AP175</f>
        <v>-7.5144781025930101</v>
      </c>
      <c r="C175" s="19">
        <f t="shared" ca="1" si="212"/>
        <v>0.58632562401752175</v>
      </c>
      <c r="D175" s="19">
        <f t="shared" ca="1" si="212"/>
        <v>-0.13115238445926428</v>
      </c>
      <c r="E175" s="19">
        <f t="shared" ca="1" si="213"/>
        <v>0.58496519074678821</v>
      </c>
      <c r="F175" s="19">
        <f t="shared" ca="1" si="214"/>
        <v>0.58477875763280041</v>
      </c>
      <c r="G175" s="19">
        <f t="shared" ca="1" si="229"/>
        <v>1.3148059179668437E-4</v>
      </c>
      <c r="H175" s="19">
        <f t="shared" ca="1" si="230"/>
        <v>1.3148059179668437E-4</v>
      </c>
      <c r="I175" s="19">
        <f t="shared" ca="1" si="231"/>
        <v>0</v>
      </c>
      <c r="J175" s="19">
        <f t="shared" ca="1" si="232"/>
        <v>2.1627579718782035E-4</v>
      </c>
      <c r="K175" s="19">
        <f t="shared" ca="1" si="233"/>
        <v>0.99999997661238949</v>
      </c>
      <c r="L175" s="19">
        <f t="shared" ca="1" si="234"/>
        <v>2.1627579887387841E-4</v>
      </c>
      <c r="M175" s="19">
        <f t="shared" ca="1" si="235"/>
        <v>0.42262925821107394</v>
      </c>
      <c r="N175" s="19">
        <f t="shared" ca="1" si="236"/>
        <v>0.577370741788926</v>
      </c>
      <c r="O175" s="19">
        <f t="shared" ca="1" si="237"/>
        <v>-5.5842495650701762E-2</v>
      </c>
      <c r="P175" s="72">
        <f t="shared" ca="1" si="215"/>
        <v>4.8487366671894305E-4</v>
      </c>
      <c r="Q175" s="72">
        <f t="shared" ca="1" si="216"/>
        <v>1.3178689674425204E-4</v>
      </c>
      <c r="R175" s="72">
        <f t="shared" ca="1" si="238"/>
        <v>3.0630494756767913E-7</v>
      </c>
      <c r="S175" s="19">
        <f t="shared" ca="1" si="239"/>
        <v>2.1640536259900941E-4</v>
      </c>
      <c r="T175" s="19">
        <f t="shared" ca="1" si="240"/>
        <v>0.99999997658435924</v>
      </c>
      <c r="U175" s="19">
        <f t="shared" ca="1" si="241"/>
        <v>2.1640536428809952E-4</v>
      </c>
      <c r="V175" s="19">
        <f t="shared" ca="1" si="242"/>
        <v>0.42336021577413591</v>
      </c>
      <c r="W175" s="19">
        <f t="shared" ca="1" si="243"/>
        <v>0.57663978422586415</v>
      </c>
      <c r="X175" s="19">
        <f t="shared" ca="1" si="244"/>
        <v>-5.7180898025595228E-2</v>
      </c>
      <c r="Y175" s="72">
        <f t="shared" ca="1" si="217"/>
        <v>4.8426069986225694E-4</v>
      </c>
      <c r="Z175" s="72">
        <f t="shared" ca="1" si="218"/>
        <v>1.3178761033014462E-4</v>
      </c>
      <c r="AA175" s="72">
        <f t="shared" ca="1" si="245"/>
        <v>7.1358589257821889E-10</v>
      </c>
      <c r="AB175" s="19">
        <f t="shared" ca="1" si="246"/>
        <v>2.1640566470348661E-4</v>
      </c>
      <c r="AC175" s="19">
        <f t="shared" ca="1" si="247"/>
        <v>0.99999997658429396</v>
      </c>
      <c r="AD175" s="19">
        <f t="shared" ca="1" si="248"/>
        <v>2.1640566639258377E-4</v>
      </c>
      <c r="AE175" s="19">
        <f t="shared" ca="1" si="249"/>
        <v>0.42336191712239502</v>
      </c>
      <c r="AF175" s="19">
        <f t="shared" ca="1" si="250"/>
        <v>0.57663808287760498</v>
      </c>
      <c r="AG175" s="19">
        <f t="shared" ca="1" si="251"/>
        <v>-5.7184017196755921E-2</v>
      </c>
      <c r="AH175" s="72">
        <f t="shared" ca="1" si="219"/>
        <v>4.8425927314192771E-4</v>
      </c>
      <c r="AI175" s="72">
        <f t="shared" ca="1" si="220"/>
        <v>1.3178761199255599E-4</v>
      </c>
      <c r="AJ175" s="72">
        <f t="shared" ca="1" si="252"/>
        <v>1.662411365250388E-12</v>
      </c>
      <c r="AK175" s="19">
        <f t="shared" ca="1" si="253"/>
        <v>2.1640566540732733E-4</v>
      </c>
      <c r="AL175" s="19">
        <f t="shared" ca="1" si="254"/>
        <v>0.99999997658429374</v>
      </c>
      <c r="AM175" s="19">
        <f t="shared" ca="1" si="255"/>
        <v>2.1640566709642451E-4</v>
      </c>
      <c r="AN175" s="19">
        <f t="shared" ca="1" si="256"/>
        <v>0.42336192108587051</v>
      </c>
      <c r="AO175" s="19">
        <f t="shared" ca="1" si="257"/>
        <v>0.82076468377448109</v>
      </c>
      <c r="AP175" s="19">
        <f t="shared" ca="1" si="258"/>
        <v>0.17923531622551891</v>
      </c>
      <c r="AQ175" s="72">
        <f t="shared" ca="1" si="221"/>
        <v>6.8885387345375031E-4</v>
      </c>
      <c r="AR175" s="72">
        <f t="shared" ca="1" si="222"/>
        <v>1.3178759553870496E-4</v>
      </c>
      <c r="AS175" s="72">
        <f t="shared" ca="1" si="259"/>
        <v>-1.6453851031227734E-11</v>
      </c>
      <c r="AT175" s="19">
        <f t="shared" ca="1" si="260"/>
        <v>2.1640565844134672E-4</v>
      </c>
      <c r="AU175" s="19">
        <f t="shared" ca="1" si="261"/>
        <v>0.99999997658429529</v>
      </c>
      <c r="AV175" s="19">
        <f t="shared" ca="1" si="262"/>
        <v>2.1640566013044374E-4</v>
      </c>
      <c r="AW175" s="19">
        <f t="shared" ca="1" si="263"/>
        <v>0.42336188185638485</v>
      </c>
      <c r="AX175" s="19">
        <f t="shared" ca="1" si="264"/>
        <v>0.5766381181436151</v>
      </c>
      <c r="AY175" s="19">
        <f t="shared" ca="1" si="265"/>
        <v>-5.7183952541539629E-2</v>
      </c>
      <c r="AZ175" s="72">
        <f t="shared" ca="1" si="223"/>
        <v>4.8425930271537546E-4</v>
      </c>
      <c r="BA175" s="72">
        <f t="shared" ca="1" si="224"/>
        <v>1.3178761195809698E-4</v>
      </c>
      <c r="BB175" s="72">
        <f t="shared" ca="1" si="266"/>
        <v>1.6419392023315008E-11</v>
      </c>
      <c r="BC175" s="19">
        <f t="shared" ca="1" si="267"/>
        <v>2.1640566539273689E-4</v>
      </c>
      <c r="BD175" s="19">
        <f t="shared" ca="1" si="268"/>
        <v>0.99999997658429374</v>
      </c>
      <c r="BE175" s="19">
        <f t="shared" ca="1" si="269"/>
        <v>2.1640566708183408E-4</v>
      </c>
      <c r="BF175" s="19">
        <f t="shared" ca="1" si="270"/>
        <v>0.42336192100371622</v>
      </c>
      <c r="BG175" s="19">
        <f t="shared" ca="1" si="271"/>
        <v>0.57663807899628372</v>
      </c>
      <c r="BH175" s="19">
        <f t="shared" ca="1" si="272"/>
        <v>-5.7184024312607162E-2</v>
      </c>
      <c r="BI175" s="72">
        <f t="shared" ca="1" si="225"/>
        <v>4.8425926988712086E-4</v>
      </c>
      <c r="BJ175" s="72">
        <f t="shared" ca="1" si="226"/>
        <v>1.3178761199634855E-4</v>
      </c>
      <c r="BK175" s="72">
        <f t="shared" ca="1" si="273"/>
        <v>3.8251574217135209E-14</v>
      </c>
      <c r="BL175" s="72">
        <f t="shared" ca="1" si="227"/>
        <v>3.8862504548678829E-3</v>
      </c>
      <c r="BM175" s="72">
        <f t="shared" ca="1" si="274"/>
        <v>1.0009708558072099</v>
      </c>
      <c r="BN175" s="72">
        <f t="shared" ca="1" si="275"/>
        <v>9.6967897696825182E-4</v>
      </c>
      <c r="BO175" s="72">
        <f t="shared" ca="1" si="276"/>
        <v>-1.2050259210841759E-8</v>
      </c>
      <c r="BP175" s="72">
        <f t="shared" ca="1" si="228"/>
        <v>1377.0494453079421</v>
      </c>
      <c r="BQ175" s="72">
        <f t="shared" ca="1" si="277"/>
        <v>2.6110112856701919</v>
      </c>
      <c r="BR175" s="72">
        <f t="shared" ca="1" si="278"/>
        <v>-0.5305086089485832</v>
      </c>
      <c r="BS175" s="72">
        <f t="shared" ca="1" si="279"/>
        <v>2.6110840446412098</v>
      </c>
      <c r="BT175" s="72">
        <f t="shared" ca="1" si="280"/>
        <v>149.59992692992893</v>
      </c>
      <c r="BU175" s="72">
        <f t="shared" ca="1" si="281"/>
        <v>-30.395904288110039</v>
      </c>
      <c r="BV175" s="72">
        <f t="shared" ca="1" si="282"/>
        <v>149.60409571188995</v>
      </c>
    </row>
    <row r="176" spans="1:74">
      <c r="A176" s="13">
        <f ca="1">'MGRS to'!AO176</f>
        <v>33.594295413771981</v>
      </c>
      <c r="B176" s="13">
        <f ca="1">'MGRS to'!AP176</f>
        <v>-7.6232814908813769</v>
      </c>
      <c r="C176" s="19">
        <f t="shared" ca="1" si="212"/>
        <v>0.58633106485795183</v>
      </c>
      <c r="D176" s="19">
        <f t="shared" ca="1" si="212"/>
        <v>-0.1330513618222221</v>
      </c>
      <c r="E176" s="19">
        <f t="shared" ca="1" si="213"/>
        <v>0.58477875763280041</v>
      </c>
      <c r="F176" s="19">
        <f t="shared" ca="1" si="214"/>
        <v>0.58478419136740134</v>
      </c>
      <c r="G176" s="19">
        <f t="shared" ca="1" si="229"/>
        <v>-1.8989773629578266E-3</v>
      </c>
      <c r="H176" s="19">
        <f t="shared" ca="1" si="230"/>
        <v>-1.8989773629578266E-3</v>
      </c>
      <c r="I176" s="19">
        <f t="shared" ca="1" si="231"/>
        <v>0</v>
      </c>
      <c r="J176" s="19">
        <f t="shared" ca="1" si="232"/>
        <v>1.5834380784962433E-3</v>
      </c>
      <c r="K176" s="19">
        <f t="shared" ca="1" si="233"/>
        <v>0.99999874636113995</v>
      </c>
      <c r="L176" s="19">
        <f t="shared" ca="1" si="234"/>
        <v>1.5834387401830778E-3</v>
      </c>
      <c r="M176" s="19">
        <f t="shared" ca="1" si="235"/>
        <v>-0.83382771150808399</v>
      </c>
      <c r="N176" s="19">
        <f t="shared" ca="1" si="236"/>
        <v>1.8338277115080839</v>
      </c>
      <c r="O176" s="19">
        <f t="shared" ca="1" si="237"/>
        <v>0.66766330712761635</v>
      </c>
      <c r="P176" s="72">
        <f t="shared" ca="1" si="215"/>
        <v>1.5351847400024573E-3</v>
      </c>
      <c r="Q176" s="72">
        <f t="shared" ca="1" si="216"/>
        <v>-1.9034018675064802E-3</v>
      </c>
      <c r="R176" s="72">
        <f t="shared" ca="1" si="238"/>
        <v>-4.4245045486535593E-6</v>
      </c>
      <c r="S176" s="19">
        <f t="shared" ca="1" si="239"/>
        <v>1.5871273484121141E-3</v>
      </c>
      <c r="T176" s="19">
        <f t="shared" ca="1" si="240"/>
        <v>0.99999874051259674</v>
      </c>
      <c r="U176" s="19">
        <f t="shared" ca="1" si="241"/>
        <v>1.5871280147347507E-3</v>
      </c>
      <c r="V176" s="19">
        <f t="shared" ca="1" si="242"/>
        <v>-0.83382773377190667</v>
      </c>
      <c r="W176" s="19">
        <f t="shared" ca="1" si="243"/>
        <v>1.8338277337719067</v>
      </c>
      <c r="X176" s="19">
        <f t="shared" ca="1" si="244"/>
        <v>0.66766330531383455</v>
      </c>
      <c r="Y176" s="72">
        <f t="shared" ca="1" si="217"/>
        <v>1.5351847585545111E-3</v>
      </c>
      <c r="Z176" s="72">
        <f t="shared" ca="1" si="218"/>
        <v>-1.9034121763356398E-3</v>
      </c>
      <c r="AA176" s="72">
        <f t="shared" ca="1" si="245"/>
        <v>-1.0308829159668548E-8</v>
      </c>
      <c r="AB176" s="19">
        <f t="shared" ca="1" si="246"/>
        <v>1.5871359441889442E-3</v>
      </c>
      <c r="AC176" s="19">
        <f t="shared" ca="1" si="247"/>
        <v>0.9999987404989541</v>
      </c>
      <c r="AD176" s="19">
        <f t="shared" ca="1" si="248"/>
        <v>1.587136610522407E-3</v>
      </c>
      <c r="AE176" s="19">
        <f t="shared" ca="1" si="249"/>
        <v>-0.83382773382359288</v>
      </c>
      <c r="AF176" s="19">
        <f t="shared" ca="1" si="250"/>
        <v>1.8338277338235929</v>
      </c>
      <c r="AG176" s="19">
        <f t="shared" ca="1" si="251"/>
        <v>0.66766330530955864</v>
      </c>
      <c r="AH176" s="72">
        <f t="shared" ca="1" si="219"/>
        <v>1.5351847585975804E-3</v>
      </c>
      <c r="AI176" s="72">
        <f t="shared" ca="1" si="220"/>
        <v>-1.9034122003545912E-3</v>
      </c>
      <c r="AJ176" s="72">
        <f t="shared" ca="1" si="252"/>
        <v>-2.401895132439491E-11</v>
      </c>
      <c r="AK176" s="19">
        <f t="shared" ca="1" si="253"/>
        <v>1.5871359642165867E-3</v>
      </c>
      <c r="AL176" s="19">
        <f t="shared" ca="1" si="254"/>
        <v>0.99999874049892234</v>
      </c>
      <c r="AM176" s="19">
        <f t="shared" ca="1" si="255"/>
        <v>1.5871366305500749E-3</v>
      </c>
      <c r="AN176" s="19">
        <f t="shared" ca="1" si="256"/>
        <v>-0.83382773382371334</v>
      </c>
      <c r="AO176" s="19">
        <f t="shared" ca="1" si="257"/>
        <v>0.30473131030641065</v>
      </c>
      <c r="AP176" s="19">
        <f t="shared" ca="1" si="258"/>
        <v>0.69526868969358935</v>
      </c>
      <c r="AQ176" s="72">
        <f t="shared" ca="1" si="221"/>
        <v>2.5608726554813914E-4</v>
      </c>
      <c r="AR176" s="72">
        <f t="shared" ca="1" si="222"/>
        <v>-1.9034141213452203E-3</v>
      </c>
      <c r="AS176" s="72">
        <f t="shared" ca="1" si="259"/>
        <v>-1.9209906291541012E-9</v>
      </c>
      <c r="AT176" s="19">
        <f t="shared" ca="1" si="260"/>
        <v>1.5871375659898322E-3</v>
      </c>
      <c r="AU176" s="19">
        <f t="shared" ca="1" si="261"/>
        <v>0.99999874049638016</v>
      </c>
      <c r="AV176" s="19">
        <f t="shared" ca="1" si="262"/>
        <v>1.5871382323253377E-3</v>
      </c>
      <c r="AW176" s="19">
        <f t="shared" ca="1" si="263"/>
        <v>-0.83382773383334485</v>
      </c>
      <c r="AX176" s="19">
        <f t="shared" ca="1" si="264"/>
        <v>1.8338277338333449</v>
      </c>
      <c r="AY176" s="19">
        <f t="shared" ca="1" si="265"/>
        <v>0.66766330530875206</v>
      </c>
      <c r="AZ176" s="72">
        <f t="shared" ca="1" si="223"/>
        <v>1.5351847586057064E-3</v>
      </c>
      <c r="BA176" s="72">
        <f t="shared" ca="1" si="224"/>
        <v>-1.9034122048863463E-3</v>
      </c>
      <c r="BB176" s="72">
        <f t="shared" ca="1" si="266"/>
        <v>1.9164588739746524E-9</v>
      </c>
      <c r="BC176" s="19">
        <f t="shared" ca="1" si="267"/>
        <v>1.587135967995285E-3</v>
      </c>
      <c r="BD176" s="19">
        <f t="shared" ca="1" si="268"/>
        <v>0.99999874049891635</v>
      </c>
      <c r="BE176" s="19">
        <f t="shared" ca="1" si="269"/>
        <v>1.5871366343287779E-3</v>
      </c>
      <c r="BF176" s="19">
        <f t="shared" ca="1" si="270"/>
        <v>-0.83382773382373621</v>
      </c>
      <c r="BG176" s="19">
        <f t="shared" ca="1" si="271"/>
        <v>1.8338277338237363</v>
      </c>
      <c r="BH176" s="19">
        <f t="shared" ca="1" si="272"/>
        <v>0.66766330530954698</v>
      </c>
      <c r="BI176" s="72">
        <f t="shared" ca="1" si="225"/>
        <v>1.5351847585976998E-3</v>
      </c>
      <c r="BJ176" s="72">
        <f t="shared" ca="1" si="226"/>
        <v>-1.9034122004211124E-3</v>
      </c>
      <c r="BK176" s="72">
        <f t="shared" ca="1" si="273"/>
        <v>4.4652339551559672E-12</v>
      </c>
      <c r="BL176" s="72">
        <f t="shared" ca="1" si="227"/>
        <v>1.2359076038000889E-2</v>
      </c>
      <c r="BM176" s="72">
        <f t="shared" ca="1" si="274"/>
        <v>1.0030826456271593</v>
      </c>
      <c r="BN176" s="72">
        <f t="shared" ca="1" si="275"/>
        <v>3.0708110172381654E-3</v>
      </c>
      <c r="BO176" s="72">
        <f t="shared" ca="1" si="276"/>
        <v>3.2536433712514353E-6</v>
      </c>
      <c r="BP176" s="72">
        <f t="shared" ca="1" si="228"/>
        <v>10099.389029122236</v>
      </c>
      <c r="BQ176" s="72">
        <f t="shared" ca="1" si="277"/>
        <v>-1.5668313450433826</v>
      </c>
      <c r="BR176" s="72">
        <f t="shared" ca="1" si="278"/>
        <v>1.5737105920907735</v>
      </c>
      <c r="BS176" s="72">
        <f t="shared" ca="1" si="279"/>
        <v>4.7153032456805661</v>
      </c>
      <c r="BT176" s="72">
        <f t="shared" ca="1" si="280"/>
        <v>270.22717672020815</v>
      </c>
      <c r="BU176" s="72">
        <f t="shared" ca="1" si="281"/>
        <v>90.166975101835192</v>
      </c>
      <c r="BV176" s="72">
        <f t="shared" ca="1" si="282"/>
        <v>270.16697510183508</v>
      </c>
    </row>
    <row r="177" spans="1:74">
      <c r="A177" s="13">
        <f ca="1">'MGRS to'!AO177</f>
        <v>33.593778932186083</v>
      </c>
      <c r="B177" s="13">
        <f ca="1">'MGRS to'!AP177</f>
        <v>-7.623063393595646</v>
      </c>
      <c r="C177" s="19">
        <f t="shared" ca="1" si="212"/>
        <v>0.58632205055375208</v>
      </c>
      <c r="D177" s="19">
        <f t="shared" ca="1" si="212"/>
        <v>-0.13304755530649642</v>
      </c>
      <c r="E177" s="19">
        <f t="shared" ca="1" si="213"/>
        <v>0.58478419136740134</v>
      </c>
      <c r="F177" s="19">
        <f t="shared" ca="1" si="214"/>
        <v>0.58477518883613389</v>
      </c>
      <c r="G177" s="19">
        <f t="shared" ca="1" si="229"/>
        <v>3.8065157256794713E-6</v>
      </c>
      <c r="H177" s="19">
        <f t="shared" ca="1" si="230"/>
        <v>3.8065157256794713E-6</v>
      </c>
      <c r="I177" s="19">
        <f t="shared" ca="1" si="231"/>
        <v>0</v>
      </c>
      <c r="J177" s="19">
        <f t="shared" ca="1" si="232"/>
        <v>9.5456719327397047E-6</v>
      </c>
      <c r="K177" s="19">
        <f t="shared" ca="1" si="233"/>
        <v>0.99999999995444011</v>
      </c>
      <c r="L177" s="19">
        <f t="shared" ca="1" si="234"/>
        <v>9.5456719328846727E-6</v>
      </c>
      <c r="M177" s="19">
        <f t="shared" ca="1" si="235"/>
        <v>0.27725541205090642</v>
      </c>
      <c r="N177" s="19">
        <f t="shared" ca="1" si="236"/>
        <v>0.72274458794909358</v>
      </c>
      <c r="O177" s="19">
        <f t="shared" ca="1" si="237"/>
        <v>0.15676621756673015</v>
      </c>
      <c r="P177" s="72">
        <f t="shared" ca="1" si="215"/>
        <v>6.0673659055543948E-4</v>
      </c>
      <c r="Q177" s="72">
        <f t="shared" ca="1" si="216"/>
        <v>3.8153846955647541E-6</v>
      </c>
      <c r="R177" s="72">
        <f t="shared" ca="1" si="238"/>
        <v>8.8689698852828557E-9</v>
      </c>
      <c r="S177" s="19">
        <f t="shared" ca="1" si="239"/>
        <v>9.5481334498599602E-6</v>
      </c>
      <c r="T177" s="19">
        <f t="shared" ca="1" si="240"/>
        <v>0.99999999995441657</v>
      </c>
      <c r="U177" s="19">
        <f t="shared" ca="1" si="241"/>
        <v>9.5481334500050383E-6</v>
      </c>
      <c r="V177" s="19">
        <f t="shared" ca="1" si="242"/>
        <v>0.27782975851389696</v>
      </c>
      <c r="W177" s="19">
        <f t="shared" ca="1" si="243"/>
        <v>0.72217024148610309</v>
      </c>
      <c r="X177" s="19">
        <f t="shared" ca="1" si="244"/>
        <v>0.15609558852030359</v>
      </c>
      <c r="Y177" s="72">
        <f t="shared" ca="1" si="217"/>
        <v>6.06255306897107E-4</v>
      </c>
      <c r="Z177" s="72">
        <f t="shared" ca="1" si="218"/>
        <v>3.8154053597668312E-6</v>
      </c>
      <c r="AA177" s="72">
        <f t="shared" ca="1" si="245"/>
        <v>2.0664202077069857E-11</v>
      </c>
      <c r="AB177" s="19">
        <f t="shared" ca="1" si="246"/>
        <v>9.5481391910382703E-6</v>
      </c>
      <c r="AC177" s="19">
        <f t="shared" ca="1" si="247"/>
        <v>0.99999999995441657</v>
      </c>
      <c r="AD177" s="19">
        <f t="shared" ca="1" si="248"/>
        <v>9.5481391911833501E-6</v>
      </c>
      <c r="AE177" s="19">
        <f t="shared" ca="1" si="249"/>
        <v>0.27783109618907881</v>
      </c>
      <c r="AF177" s="19">
        <f t="shared" ca="1" si="250"/>
        <v>0.72216890381092114</v>
      </c>
      <c r="AG177" s="19">
        <f t="shared" ca="1" si="251"/>
        <v>0.15609402535415073</v>
      </c>
      <c r="AH177" s="72">
        <f t="shared" ca="1" si="219"/>
        <v>6.0625418596718238E-4</v>
      </c>
      <c r="AI177" s="72">
        <f t="shared" ca="1" si="220"/>
        <v>3.815405407913263E-6</v>
      </c>
      <c r="AJ177" s="72">
        <f t="shared" ca="1" si="252"/>
        <v>4.8146431841909233E-14</v>
      </c>
      <c r="AK177" s="19">
        <f t="shared" ca="1" si="253"/>
        <v>9.5481392044149263E-6</v>
      </c>
      <c r="AL177" s="19">
        <f t="shared" ca="1" si="254"/>
        <v>0.99999999995441657</v>
      </c>
      <c r="AM177" s="19">
        <f t="shared" ca="1" si="255"/>
        <v>9.5481392045600061E-6</v>
      </c>
      <c r="AN177" s="19">
        <f t="shared" ca="1" si="256"/>
        <v>0.27783109930578415</v>
      </c>
      <c r="AO177" s="19">
        <f t="shared" ca="1" si="257"/>
        <v>0.92280988025853949</v>
      </c>
      <c r="AP177" s="19">
        <f t="shared" ca="1" si="258"/>
        <v>7.7190119741460506E-2</v>
      </c>
      <c r="AQ177" s="72">
        <f t="shared" ca="1" si="221"/>
        <v>7.7430019212291871E-4</v>
      </c>
      <c r="AR177" s="72">
        <f t="shared" ca="1" si="222"/>
        <v>3.8154036011331262E-6</v>
      </c>
      <c r="AS177" s="72">
        <f t="shared" ca="1" si="259"/>
        <v>-1.8067801368129273E-12</v>
      </c>
      <c r="AT177" s="19">
        <f t="shared" ca="1" si="260"/>
        <v>9.5481387024323291E-6</v>
      </c>
      <c r="AU177" s="19">
        <f t="shared" ca="1" si="261"/>
        <v>0.99999999995441657</v>
      </c>
      <c r="AV177" s="19">
        <f t="shared" ca="1" si="262"/>
        <v>9.5481387025774089E-6</v>
      </c>
      <c r="AW177" s="19">
        <f t="shared" ca="1" si="263"/>
        <v>0.27783098234588705</v>
      </c>
      <c r="AX177" s="19">
        <f t="shared" ca="1" si="264"/>
        <v>0.7221690176541129</v>
      </c>
      <c r="AY177" s="19">
        <f t="shared" ca="1" si="265"/>
        <v>0.1560941583880352</v>
      </c>
      <c r="AZ177" s="72">
        <f t="shared" ca="1" si="223"/>
        <v>6.0625428136421337E-4</v>
      </c>
      <c r="BA177" s="72">
        <f t="shared" ca="1" si="224"/>
        <v>3.8154054038157445E-6</v>
      </c>
      <c r="BB177" s="72">
        <f t="shared" ca="1" si="266"/>
        <v>1.8026826183187164E-12</v>
      </c>
      <c r="BC177" s="19">
        <f t="shared" ca="1" si="267"/>
        <v>9.5481392032765022E-6</v>
      </c>
      <c r="BD177" s="19">
        <f t="shared" ca="1" si="268"/>
        <v>0.99999999995441657</v>
      </c>
      <c r="BE177" s="19">
        <f t="shared" ca="1" si="269"/>
        <v>9.548139203421582E-6</v>
      </c>
      <c r="BF177" s="19">
        <f t="shared" ca="1" si="270"/>
        <v>0.27783109904053588</v>
      </c>
      <c r="BG177" s="19">
        <f t="shared" ca="1" si="271"/>
        <v>0.72216890095946407</v>
      </c>
      <c r="BH177" s="19">
        <f t="shared" ca="1" si="272"/>
        <v>0.15609402202201939</v>
      </c>
      <c r="BI177" s="72">
        <f t="shared" ca="1" si="225"/>
        <v>6.0625418357775063E-4</v>
      </c>
      <c r="BJ177" s="72">
        <f t="shared" ca="1" si="226"/>
        <v>3.8154054080158938E-6</v>
      </c>
      <c r="BK177" s="72">
        <f t="shared" ca="1" si="273"/>
        <v>4.2001492412649562E-15</v>
      </c>
      <c r="BL177" s="72">
        <f t="shared" ca="1" si="227"/>
        <v>4.8670549553895201E-3</v>
      </c>
      <c r="BM177" s="72">
        <f t="shared" ca="1" si="274"/>
        <v>1.0012156555991514</v>
      </c>
      <c r="BN177" s="72">
        <f t="shared" ca="1" si="275"/>
        <v>1.2138110167402749E-3</v>
      </c>
      <c r="BO177" s="72">
        <f t="shared" ca="1" si="276"/>
        <v>1.8057264906610085E-9</v>
      </c>
      <c r="BP177" s="72">
        <f t="shared" ca="1" si="228"/>
        <v>60.75744787427206</v>
      </c>
      <c r="BQ177" s="72">
        <f t="shared" ca="1" si="277"/>
        <v>2.8033620177830896</v>
      </c>
      <c r="BR177" s="72">
        <f t="shared" ca="1" si="278"/>
        <v>-0.3382285296433743</v>
      </c>
      <c r="BS177" s="72">
        <f t="shared" ca="1" si="279"/>
        <v>2.8033641239464187</v>
      </c>
      <c r="BT177" s="72">
        <f t="shared" ca="1" si="280"/>
        <v>160.62081206624953</v>
      </c>
      <c r="BU177" s="72">
        <f t="shared" ca="1" si="281"/>
        <v>-19.379067259480802</v>
      </c>
      <c r="BV177" s="72">
        <f t="shared" ca="1" si="282"/>
        <v>160.62093274051915</v>
      </c>
    </row>
    <row r="178" spans="1:74">
      <c r="A178" s="13">
        <f ca="1">'MGRS to'!AO178</f>
        <v>33.571763000234363</v>
      </c>
      <c r="B178" s="13">
        <f ca="1">'MGRS to'!AP178</f>
        <v>-7.6229067169595304</v>
      </c>
      <c r="C178" s="19">
        <f t="shared" ca="1" si="212"/>
        <v>0.58593780005329954</v>
      </c>
      <c r="D178" s="19">
        <f t="shared" ca="1" si="212"/>
        <v>-0.13304482078333527</v>
      </c>
      <c r="E178" s="19">
        <f t="shared" ca="1" si="213"/>
        <v>0.58477518883613389</v>
      </c>
      <c r="F178" s="19">
        <f t="shared" ca="1" si="214"/>
        <v>0.5843914406440669</v>
      </c>
      <c r="G178" s="19">
        <f t="shared" ca="1" si="229"/>
        <v>2.7345231611575205E-6</v>
      </c>
      <c r="H178" s="19">
        <f t="shared" ca="1" si="230"/>
        <v>2.7345231611575205E-6</v>
      </c>
      <c r="I178" s="19">
        <f t="shared" ca="1" si="231"/>
        <v>0</v>
      </c>
      <c r="J178" s="19">
        <f t="shared" ca="1" si="232"/>
        <v>3.8375495835823472E-4</v>
      </c>
      <c r="K178" s="19">
        <f t="shared" ca="1" si="233"/>
        <v>0.99999992636606327</v>
      </c>
      <c r="L178" s="19">
        <f t="shared" ca="1" si="234"/>
        <v>3.8375496777736442E-4</v>
      </c>
      <c r="M178" s="19">
        <f t="shared" ca="1" si="235"/>
        <v>4.9556358754141603E-3</v>
      </c>
      <c r="N178" s="19">
        <f t="shared" ca="1" si="236"/>
        <v>0.99504436412458586</v>
      </c>
      <c r="O178" s="19">
        <f t="shared" ca="1" si="237"/>
        <v>0.38788545872392699</v>
      </c>
      <c r="P178" s="72">
        <f t="shared" ca="1" si="215"/>
        <v>8.3475833442824964E-4</v>
      </c>
      <c r="Q178" s="72">
        <f t="shared" ca="1" si="216"/>
        <v>2.7408961077009653E-6</v>
      </c>
      <c r="R178" s="72">
        <f t="shared" ca="1" si="238"/>
        <v>6.3729465434448672E-9</v>
      </c>
      <c r="S178" s="19">
        <f t="shared" ca="1" si="239"/>
        <v>3.8375498997701902E-4</v>
      </c>
      <c r="T178" s="19">
        <f t="shared" ca="1" si="240"/>
        <v>0.99999992636605117</v>
      </c>
      <c r="U178" s="19">
        <f t="shared" ca="1" si="241"/>
        <v>3.8375499939615105E-4</v>
      </c>
      <c r="V178" s="19">
        <f t="shared" ca="1" si="242"/>
        <v>4.967184829847867E-3</v>
      </c>
      <c r="W178" s="19">
        <f t="shared" ca="1" si="243"/>
        <v>0.99503281517015219</v>
      </c>
      <c r="X178" s="19">
        <f t="shared" ca="1" si="244"/>
        <v>0.38787835415209859</v>
      </c>
      <c r="Y178" s="72">
        <f t="shared" ca="1" si="217"/>
        <v>8.3474867005052175E-4</v>
      </c>
      <c r="Z178" s="72">
        <f t="shared" ca="1" si="218"/>
        <v>2.7409109601798359E-6</v>
      </c>
      <c r="AA178" s="72">
        <f t="shared" ca="1" si="245"/>
        <v>1.4852478870589191E-11</v>
      </c>
      <c r="AB178" s="19">
        <f t="shared" ca="1" si="246"/>
        <v>3.8375499005075745E-4</v>
      </c>
      <c r="AC178" s="19">
        <f t="shared" ca="1" si="247"/>
        <v>0.99999992636605106</v>
      </c>
      <c r="AD178" s="19">
        <f t="shared" ca="1" si="248"/>
        <v>3.8375499946988949E-4</v>
      </c>
      <c r="AE178" s="19">
        <f t="shared" ca="1" si="249"/>
        <v>4.9672117452758107E-3</v>
      </c>
      <c r="AF178" s="19">
        <f t="shared" ca="1" si="250"/>
        <v>0.99503278825472419</v>
      </c>
      <c r="AG178" s="19">
        <f t="shared" ca="1" si="251"/>
        <v>0.38787833759433843</v>
      </c>
      <c r="AH178" s="72">
        <f t="shared" ca="1" si="219"/>
        <v>8.3474864752719523E-4</v>
      </c>
      <c r="AI178" s="72">
        <f t="shared" ca="1" si="220"/>
        <v>2.7409109947942998E-6</v>
      </c>
      <c r="AJ178" s="72">
        <f t="shared" ca="1" si="252"/>
        <v>3.4614463869536184E-14</v>
      </c>
      <c r="AK178" s="19">
        <f t="shared" ca="1" si="253"/>
        <v>3.8375499005092946E-4</v>
      </c>
      <c r="AL178" s="19">
        <f t="shared" ca="1" si="254"/>
        <v>0.99999992636605106</v>
      </c>
      <c r="AM178" s="19">
        <f t="shared" ca="1" si="255"/>
        <v>3.8375499947006149E-4</v>
      </c>
      <c r="AN178" s="19">
        <f t="shared" ca="1" si="256"/>
        <v>4.9672118080035946E-3</v>
      </c>
      <c r="AO178" s="19">
        <f t="shared" ca="1" si="257"/>
        <v>0.99997532680685441</v>
      </c>
      <c r="AP178" s="19">
        <f t="shared" ca="1" si="258"/>
        <v>2.4673193145585692E-5</v>
      </c>
      <c r="AQ178" s="72">
        <f t="shared" ca="1" si="221"/>
        <v>8.3888460342884674E-4</v>
      </c>
      <c r="AR178" s="72">
        <f t="shared" ca="1" si="222"/>
        <v>2.7409088974885392E-6</v>
      </c>
      <c r="AS178" s="72">
        <f t="shared" ca="1" si="259"/>
        <v>-2.0973057605604291E-12</v>
      </c>
      <c r="AT178" s="19">
        <f t="shared" ca="1" si="260"/>
        <v>3.8375499004050909E-4</v>
      </c>
      <c r="AU178" s="19">
        <f t="shared" ca="1" si="261"/>
        <v>0.99999992636605106</v>
      </c>
      <c r="AV178" s="19">
        <f t="shared" ca="1" si="262"/>
        <v>3.8375499945964112E-4</v>
      </c>
      <c r="AW178" s="19">
        <f t="shared" ca="1" si="263"/>
        <v>4.9672080072992774E-3</v>
      </c>
      <c r="AX178" s="19">
        <f t="shared" ca="1" si="264"/>
        <v>0.99503279199270067</v>
      </c>
      <c r="AY178" s="19">
        <f t="shared" ca="1" si="265"/>
        <v>0.38787833989385678</v>
      </c>
      <c r="AZ178" s="72">
        <f t="shared" ca="1" si="223"/>
        <v>8.3474865065520307E-4</v>
      </c>
      <c r="BA178" s="72">
        <f t="shared" ca="1" si="224"/>
        <v>2.7409109899870922E-6</v>
      </c>
      <c r="BB178" s="72">
        <f t="shared" ca="1" si="266"/>
        <v>2.0924985529702624E-12</v>
      </c>
      <c r="BC178" s="19">
        <f t="shared" ca="1" si="267"/>
        <v>3.8375499005090556E-4</v>
      </c>
      <c r="BD178" s="19">
        <f t="shared" ca="1" si="268"/>
        <v>0.99999992636605106</v>
      </c>
      <c r="BE178" s="19">
        <f t="shared" ca="1" si="269"/>
        <v>3.8375499947003759E-4</v>
      </c>
      <c r="BF178" s="19">
        <f t="shared" ca="1" si="270"/>
        <v>4.9672117992920492E-3</v>
      </c>
      <c r="BG178" s="19">
        <f t="shared" ca="1" si="271"/>
        <v>0.99503278820070795</v>
      </c>
      <c r="BH178" s="19">
        <f t="shared" ca="1" si="272"/>
        <v>0.3878783375611089</v>
      </c>
      <c r="BI178" s="72">
        <f t="shared" ca="1" si="225"/>
        <v>8.3474864748199354E-4</v>
      </c>
      <c r="BJ178" s="72">
        <f t="shared" ca="1" si="226"/>
        <v>2.7409109948637675E-6</v>
      </c>
      <c r="BK178" s="72">
        <f t="shared" ca="1" si="273"/>
        <v>4.8766753032699131E-15</v>
      </c>
      <c r="BL178" s="72">
        <f t="shared" ca="1" si="227"/>
        <v>6.7060202345367147E-3</v>
      </c>
      <c r="BM178" s="72">
        <f t="shared" ca="1" si="274"/>
        <v>1.0016744029252507</v>
      </c>
      <c r="BN178" s="72">
        <f t="shared" ca="1" si="275"/>
        <v>1.6709054208553804E-3</v>
      </c>
      <c r="BO178" s="72">
        <f t="shared" ca="1" si="276"/>
        <v>2.4852722062568835E-7</v>
      </c>
      <c r="BP178" s="72">
        <f t="shared" ca="1" si="228"/>
        <v>2441.9376076395242</v>
      </c>
      <c r="BQ178" s="72">
        <f t="shared" ca="1" si="277"/>
        <v>3.1356632890498117</v>
      </c>
      <c r="BR178" s="72">
        <f t="shared" ca="1" si="278"/>
        <v>-5.9278519629079847E-3</v>
      </c>
      <c r="BS178" s="72">
        <f t="shared" ca="1" si="279"/>
        <v>3.1356648016268851</v>
      </c>
      <c r="BT178" s="72">
        <f t="shared" ca="1" si="280"/>
        <v>179.66027243666451</v>
      </c>
      <c r="BU178" s="72">
        <f t="shared" ca="1" si="281"/>
        <v>-0.33964089905296813</v>
      </c>
      <c r="BV178" s="72">
        <f t="shared" ca="1" si="282"/>
        <v>179.66035910094706</v>
      </c>
    </row>
    <row r="179" spans="1:74">
      <c r="A179" s="13">
        <f ca="1">'MGRS to'!AO179</f>
        <v>33.599790318055128</v>
      </c>
      <c r="B179" s="13">
        <f ca="1">'MGRS to'!AP179</f>
        <v>-7.5851510342350501</v>
      </c>
      <c r="C179" s="19">
        <f t="shared" ca="1" si="212"/>
        <v>0.58642696902977476</v>
      </c>
      <c r="D179" s="19">
        <f t="shared" ca="1" si="212"/>
        <v>-0.13238585980845474</v>
      </c>
      <c r="E179" s="19">
        <f t="shared" ca="1" si="213"/>
        <v>0.5843914406440669</v>
      </c>
      <c r="F179" s="19">
        <f t="shared" ca="1" si="214"/>
        <v>0.58487997031677541</v>
      </c>
      <c r="G179" s="19">
        <f t="shared" ca="1" si="229"/>
        <v>6.5896097488052363E-4</v>
      </c>
      <c r="H179" s="19">
        <f t="shared" ca="1" si="230"/>
        <v>6.5896097488052363E-4</v>
      </c>
      <c r="I179" s="19">
        <f t="shared" ca="1" si="231"/>
        <v>0</v>
      </c>
      <c r="J179" s="19">
        <f t="shared" ca="1" si="232"/>
        <v>7.3527493954538144E-4</v>
      </c>
      <c r="K179" s="19">
        <f t="shared" ca="1" si="233"/>
        <v>0.99999972968534512</v>
      </c>
      <c r="L179" s="19">
        <f t="shared" ca="1" si="234"/>
        <v>7.3527500579725251E-4</v>
      </c>
      <c r="M179" s="19">
        <f t="shared" ca="1" si="235"/>
        <v>0.62323459550042326</v>
      </c>
      <c r="N179" s="19">
        <f t="shared" ca="1" si="236"/>
        <v>0.37676540449957674</v>
      </c>
      <c r="O179" s="19">
        <f t="shared" ca="1" si="237"/>
        <v>-0.61686170160969112</v>
      </c>
      <c r="P179" s="72">
        <f t="shared" ca="1" si="215"/>
        <v>3.1656540367406812E-4</v>
      </c>
      <c r="Q179" s="72">
        <f t="shared" ca="1" si="216"/>
        <v>6.6049660975945885E-4</v>
      </c>
      <c r="R179" s="72">
        <f t="shared" ca="1" si="238"/>
        <v>1.5356348789352225E-6</v>
      </c>
      <c r="S179" s="19">
        <f t="shared" ca="1" si="239"/>
        <v>7.3623249171761277E-4</v>
      </c>
      <c r="T179" s="19">
        <f t="shared" ca="1" si="240"/>
        <v>0.99999972898082223</v>
      </c>
      <c r="U179" s="19">
        <f t="shared" ca="1" si="241"/>
        <v>7.3623255822866151E-4</v>
      </c>
      <c r="V179" s="19">
        <f t="shared" ca="1" si="242"/>
        <v>0.62387449900524139</v>
      </c>
      <c r="W179" s="19">
        <f t="shared" ca="1" si="243"/>
        <v>0.37612550099475861</v>
      </c>
      <c r="X179" s="19">
        <f t="shared" ca="1" si="244"/>
        <v>-0.61961247378265893</v>
      </c>
      <c r="Y179" s="72">
        <f t="shared" ca="1" si="217"/>
        <v>3.1602825197424539E-4</v>
      </c>
      <c r="Z179" s="72">
        <f t="shared" ca="1" si="218"/>
        <v>6.6050018838385654E-4</v>
      </c>
      <c r="AA179" s="72">
        <f t="shared" ca="1" si="245"/>
        <v>3.578624397683472E-9</v>
      </c>
      <c r="AB179" s="19">
        <f t="shared" ca="1" si="246"/>
        <v>7.3623472433215881E-4</v>
      </c>
      <c r="AC179" s="19">
        <f t="shared" ca="1" si="247"/>
        <v>0.99999972897917866</v>
      </c>
      <c r="AD179" s="19">
        <f t="shared" ca="1" si="248"/>
        <v>7.3623479084381253E-4</v>
      </c>
      <c r="AE179" s="19">
        <f t="shared" ca="1" si="249"/>
        <v>0.62387598731252369</v>
      </c>
      <c r="AF179" s="19">
        <f t="shared" ca="1" si="250"/>
        <v>0.37612401268747631</v>
      </c>
      <c r="AG179" s="19">
        <f t="shared" ca="1" si="251"/>
        <v>-0.61961888252332087</v>
      </c>
      <c r="AH179" s="72">
        <f t="shared" ca="1" si="219"/>
        <v>3.1602700264826418E-4</v>
      </c>
      <c r="AI179" s="72">
        <f t="shared" ca="1" si="220"/>
        <v>6.6050019672343827E-4</v>
      </c>
      <c r="AJ179" s="72">
        <f t="shared" ca="1" si="252"/>
        <v>8.3395817378553727E-12</v>
      </c>
      <c r="AK179" s="19">
        <f t="shared" ca="1" si="253"/>
        <v>7.3623472953499849E-4</v>
      </c>
      <c r="AL179" s="19">
        <f t="shared" ca="1" si="254"/>
        <v>0.99999972897917466</v>
      </c>
      <c r="AM179" s="19">
        <f t="shared" ca="1" si="255"/>
        <v>7.3623479604665372E-4</v>
      </c>
      <c r="AN179" s="19">
        <f t="shared" ca="1" si="256"/>
        <v>0.62387599078086065</v>
      </c>
      <c r="AO179" s="19">
        <f t="shared" ca="1" si="257"/>
        <v>0.61077874812719946</v>
      </c>
      <c r="AP179" s="19">
        <f t="shared" ca="1" si="258"/>
        <v>0.38922125187280054</v>
      </c>
      <c r="AQ179" s="72">
        <f t="shared" ca="1" si="221"/>
        <v>5.1288656993479049E-4</v>
      </c>
      <c r="AR179" s="72">
        <f t="shared" ca="1" si="222"/>
        <v>6.6050050256443783E-4</v>
      </c>
      <c r="AS179" s="72">
        <f t="shared" ca="1" si="259"/>
        <v>3.0584099955290739E-10</v>
      </c>
      <c r="AT179" s="19">
        <f t="shared" ca="1" si="260"/>
        <v>7.3623492034186251E-4</v>
      </c>
      <c r="AU179" s="19">
        <f t="shared" ca="1" si="261"/>
        <v>0.99999972897903433</v>
      </c>
      <c r="AV179" s="19">
        <f t="shared" ca="1" si="262"/>
        <v>7.3623498685356946E-4</v>
      </c>
      <c r="AW179" s="19">
        <f t="shared" ca="1" si="263"/>
        <v>0.62387611797582587</v>
      </c>
      <c r="AX179" s="19">
        <f t="shared" ca="1" si="264"/>
        <v>0.37612388202417413</v>
      </c>
      <c r="AY179" s="19">
        <f t="shared" ca="1" si="265"/>
        <v>-0.61961944516977985</v>
      </c>
      <c r="AZ179" s="72">
        <f t="shared" ca="1" si="223"/>
        <v>3.1602689296590165E-4</v>
      </c>
      <c r="BA179" s="72">
        <f t="shared" ca="1" si="224"/>
        <v>6.6050019745560087E-4</v>
      </c>
      <c r="BB179" s="72">
        <f t="shared" ca="1" si="266"/>
        <v>-3.0510883695846619E-10</v>
      </c>
      <c r="BC179" s="19">
        <f t="shared" ca="1" si="267"/>
        <v>7.3623472999181352E-4</v>
      </c>
      <c r="BD179" s="19">
        <f t="shared" ca="1" si="268"/>
        <v>0.99999972897917444</v>
      </c>
      <c r="BE179" s="19">
        <f t="shared" ca="1" si="269"/>
        <v>7.3623479650346887E-4</v>
      </c>
      <c r="BF179" s="19">
        <f t="shared" ca="1" si="270"/>
        <v>0.6238759910853261</v>
      </c>
      <c r="BG179" s="19">
        <f t="shared" ca="1" si="271"/>
        <v>0.3761240089146739</v>
      </c>
      <c r="BH179" s="19">
        <f t="shared" ca="1" si="272"/>
        <v>-0.61961889876929943</v>
      </c>
      <c r="BI179" s="72">
        <f t="shared" ca="1" si="225"/>
        <v>3.1602699948127028E-4</v>
      </c>
      <c r="BJ179" s="72">
        <f t="shared" ca="1" si="226"/>
        <v>6.6050019674457902E-4</v>
      </c>
      <c r="BK179" s="72">
        <f t="shared" ca="1" si="273"/>
        <v>-7.1102184470012153E-13</v>
      </c>
      <c r="BL179" s="72">
        <f t="shared" ca="1" si="227"/>
        <v>2.5348865327723242E-3</v>
      </c>
      <c r="BM179" s="72">
        <f t="shared" ca="1" si="274"/>
        <v>1.0006334207485514</v>
      </c>
      <c r="BN179" s="72">
        <f t="shared" ca="1" si="275"/>
        <v>6.3291960216489988E-4</v>
      </c>
      <c r="BO179" s="72">
        <f t="shared" ca="1" si="276"/>
        <v>-2.8874549395990485E-7</v>
      </c>
      <c r="BP179" s="72">
        <f t="shared" ca="1" si="228"/>
        <v>4684.8633412530471</v>
      </c>
      <c r="BQ179" s="72">
        <f t="shared" ca="1" si="277"/>
        <v>0.8427411086804395</v>
      </c>
      <c r="BR179" s="72">
        <f t="shared" ca="1" si="278"/>
        <v>-2.2984870177176466</v>
      </c>
      <c r="BS179" s="72">
        <f t="shared" ca="1" si="279"/>
        <v>0.84310563587214649</v>
      </c>
      <c r="BT179" s="72">
        <f t="shared" ca="1" si="280"/>
        <v>48.285508749564997</v>
      </c>
      <c r="BU179" s="72">
        <f t="shared" ca="1" si="281"/>
        <v>-131.69360538083242</v>
      </c>
      <c r="BV179" s="72">
        <f t="shared" ca="1" si="282"/>
        <v>48.306394619167577</v>
      </c>
    </row>
    <row r="180" spans="1:74">
      <c r="A180" s="13">
        <f ca="1">'MGRS to'!AO180</f>
        <v>33.61415247043773</v>
      </c>
      <c r="B180" s="13">
        <f ca="1">'MGRS to'!AP180</f>
        <v>-7.4894812547786618</v>
      </c>
      <c r="C180" s="19">
        <f t="shared" ca="1" si="212"/>
        <v>0.58667763587652433</v>
      </c>
      <c r="D180" s="19">
        <f t="shared" ca="1" si="212"/>
        <v>-0.13071610716228396</v>
      </c>
      <c r="E180" s="19">
        <f t="shared" ca="1" si="213"/>
        <v>0.58487997031677541</v>
      </c>
      <c r="F180" s="19">
        <f t="shared" ca="1" si="214"/>
        <v>0.58513031013512506</v>
      </c>
      <c r="G180" s="19">
        <f t="shared" ca="1" si="229"/>
        <v>1.6697526461707801E-3</v>
      </c>
      <c r="H180" s="19">
        <f t="shared" ca="1" si="230"/>
        <v>1.6697526461707801E-3</v>
      </c>
      <c r="I180" s="19">
        <f t="shared" ca="1" si="231"/>
        <v>0</v>
      </c>
      <c r="J180" s="19">
        <f t="shared" ca="1" si="232"/>
        <v>1.4144179537215638E-3</v>
      </c>
      <c r="K180" s="19">
        <f t="shared" ca="1" si="233"/>
        <v>0.99999899971042583</v>
      </c>
      <c r="L180" s="19">
        <f t="shared" ca="1" si="234"/>
        <v>1.41441842533093E-3</v>
      </c>
      <c r="M180" s="19">
        <f t="shared" ca="1" si="235"/>
        <v>0.82054689384692903</v>
      </c>
      <c r="N180" s="19">
        <f t="shared" ca="1" si="236"/>
        <v>0.17945310615307097</v>
      </c>
      <c r="O180" s="19">
        <f t="shared" ca="1" si="237"/>
        <v>-2.3984250408821448</v>
      </c>
      <c r="P180" s="72">
        <f t="shared" ca="1" si="215"/>
        <v>1.508545185599144E-4</v>
      </c>
      <c r="Q180" s="72">
        <f t="shared" ca="1" si="216"/>
        <v>1.6736419117568885E-3</v>
      </c>
      <c r="R180" s="72">
        <f t="shared" ca="1" si="238"/>
        <v>3.8892655861084199E-6</v>
      </c>
      <c r="S180" s="19">
        <f t="shared" ca="1" si="239"/>
        <v>1.4176093914839375E-3</v>
      </c>
      <c r="T180" s="19">
        <f t="shared" ca="1" si="240"/>
        <v>0.99999899519130186</v>
      </c>
      <c r="U180" s="19">
        <f t="shared" ca="1" si="241"/>
        <v>1.4176098662928773E-3</v>
      </c>
      <c r="V180" s="19">
        <f t="shared" ca="1" si="242"/>
        <v>0.82060656329089376</v>
      </c>
      <c r="W180" s="19">
        <f t="shared" ca="1" si="243"/>
        <v>0.17939343670910624</v>
      </c>
      <c r="X180" s="19">
        <f t="shared" ca="1" si="244"/>
        <v>-2.3995554216100001</v>
      </c>
      <c r="Y180" s="72">
        <f t="shared" ca="1" si="217"/>
        <v>1.5080438091330937E-4</v>
      </c>
      <c r="Z180" s="72">
        <f t="shared" ca="1" si="218"/>
        <v>1.6736509708125515E-3</v>
      </c>
      <c r="AA180" s="72">
        <f t="shared" ca="1" si="245"/>
        <v>9.0590556629539104E-9</v>
      </c>
      <c r="AB180" s="19">
        <f t="shared" ca="1" si="246"/>
        <v>1.4176168253976222E-3</v>
      </c>
      <c r="AC180" s="19">
        <f t="shared" ca="1" si="247"/>
        <v>0.99999899518076341</v>
      </c>
      <c r="AD180" s="19">
        <f t="shared" ca="1" si="248"/>
        <v>1.4176173002140317E-3</v>
      </c>
      <c r="AE180" s="19">
        <f t="shared" ca="1" si="249"/>
        <v>0.82060670180543716</v>
      </c>
      <c r="AF180" s="19">
        <f t="shared" ca="1" si="250"/>
        <v>0.17939329819456284</v>
      </c>
      <c r="AG180" s="19">
        <f t="shared" ca="1" si="251"/>
        <v>-2.3995580465108359</v>
      </c>
      <c r="AH180" s="72">
        <f t="shared" ca="1" si="219"/>
        <v>1.5080426452552682E-4</v>
      </c>
      <c r="AI180" s="72">
        <f t="shared" ca="1" si="220"/>
        <v>1.6736509919133191E-3</v>
      </c>
      <c r="AJ180" s="72">
        <f t="shared" ca="1" si="252"/>
        <v>2.1100767617562854E-11</v>
      </c>
      <c r="AK180" s="19">
        <f t="shared" ca="1" si="253"/>
        <v>1.417616842713038E-3</v>
      </c>
      <c r="AL180" s="19">
        <f t="shared" ca="1" si="254"/>
        <v>0.99999899518073887</v>
      </c>
      <c r="AM180" s="19">
        <f t="shared" ca="1" si="255"/>
        <v>1.4176173175294651E-3</v>
      </c>
      <c r="AN180" s="19">
        <f t="shared" ca="1" si="256"/>
        <v>0.82060670212806786</v>
      </c>
      <c r="AO180" s="19">
        <f t="shared" ca="1" si="257"/>
        <v>0.32660464042249648</v>
      </c>
      <c r="AP180" s="19">
        <f t="shared" ca="1" si="258"/>
        <v>0.67339535957750352</v>
      </c>
      <c r="AQ180" s="72">
        <f t="shared" ca="1" si="221"/>
        <v>2.7445391373159849E-4</v>
      </c>
      <c r="AR180" s="72">
        <f t="shared" ca="1" si="222"/>
        <v>1.6736526421301929E-3</v>
      </c>
      <c r="AS180" s="72">
        <f t="shared" ca="1" si="259"/>
        <v>1.6502168737400624E-9</v>
      </c>
      <c r="AT180" s="19">
        <f t="shared" ca="1" si="260"/>
        <v>1.4176181968907321E-3</v>
      </c>
      <c r="AU180" s="19">
        <f t="shared" ca="1" si="261"/>
        <v>0.99999899517881918</v>
      </c>
      <c r="AV180" s="19">
        <f t="shared" ca="1" si="262"/>
        <v>1.4176186717085198E-3</v>
      </c>
      <c r="AW180" s="19">
        <f t="shared" ca="1" si="263"/>
        <v>0.82060672735993168</v>
      </c>
      <c r="AX180" s="19">
        <f t="shared" ca="1" si="264"/>
        <v>0.17939327264006832</v>
      </c>
      <c r="AY180" s="19">
        <f t="shared" ca="1" si="265"/>
        <v>-2.3995585307782186</v>
      </c>
      <c r="AZ180" s="72">
        <f t="shared" ca="1" si="223"/>
        <v>1.5080424305318984E-4</v>
      </c>
      <c r="BA180" s="72">
        <f t="shared" ca="1" si="224"/>
        <v>1.6736509958062288E-3</v>
      </c>
      <c r="BB180" s="72">
        <f t="shared" ca="1" si="266"/>
        <v>-1.6463239640909094E-9</v>
      </c>
      <c r="BC180" s="19">
        <f t="shared" ca="1" si="267"/>
        <v>1.417616845907592E-3</v>
      </c>
      <c r="BD180" s="19">
        <f t="shared" ca="1" si="268"/>
        <v>0.99999899518073432</v>
      </c>
      <c r="BE180" s="19">
        <f t="shared" ca="1" si="269"/>
        <v>1.4176173207240221E-3</v>
      </c>
      <c r="BF180" s="19">
        <f t="shared" ca="1" si="270"/>
        <v>0.82060670218758536</v>
      </c>
      <c r="BG180" s="19">
        <f t="shared" ca="1" si="271"/>
        <v>0.17939329781241464</v>
      </c>
      <c r="BH180" s="19">
        <f t="shared" ca="1" si="272"/>
        <v>-2.3995580537526884</v>
      </c>
      <c r="BI180" s="72">
        <f t="shared" ca="1" si="225"/>
        <v>1.508042642044242E-4</v>
      </c>
      <c r="BJ180" s="72">
        <f t="shared" ca="1" si="226"/>
        <v>1.6736509919715356E-3</v>
      </c>
      <c r="BK180" s="72">
        <f t="shared" ca="1" si="273"/>
        <v>-3.8346931966609654E-12</v>
      </c>
      <c r="BL180" s="72">
        <f t="shared" ca="1" si="227"/>
        <v>1.2090205461929597E-3</v>
      </c>
      <c r="BM180" s="72">
        <f t="shared" ca="1" si="274"/>
        <v>1.0003021866524167</v>
      </c>
      <c r="BN180" s="72">
        <f t="shared" ca="1" si="275"/>
        <v>3.0207254782735489E-4</v>
      </c>
      <c r="BO180" s="72">
        <f t="shared" ca="1" si="276"/>
        <v>-1.0272064364538779E-6</v>
      </c>
      <c r="BP180" s="72">
        <f t="shared" ca="1" si="228"/>
        <v>9020.6969918529594</v>
      </c>
      <c r="BQ180" s="72">
        <f t="shared" ca="1" si="277"/>
        <v>1.3919989225788258</v>
      </c>
      <c r="BR180" s="72">
        <f t="shared" ca="1" si="278"/>
        <v>-1.7486695346373715</v>
      </c>
      <c r="BS180" s="72">
        <f t="shared" ca="1" si="279"/>
        <v>1.3929231189524216</v>
      </c>
      <c r="BT180" s="72">
        <f t="shared" ca="1" si="280"/>
        <v>79.755663350524571</v>
      </c>
      <c r="BU180" s="72">
        <f t="shared" ca="1" si="281"/>
        <v>-100.19138409782711</v>
      </c>
      <c r="BV180" s="72">
        <f t="shared" ca="1" si="282"/>
        <v>79.808615902172903</v>
      </c>
    </row>
    <row r="181" spans="1:74">
      <c r="A181" s="13">
        <f ca="1">'MGRS to'!AO181</f>
        <v>33.614265728437694</v>
      </c>
      <c r="B181" s="13">
        <f ca="1">'MGRS to'!AP181</f>
        <v>-7.4906325976146251</v>
      </c>
      <c r="C181" s="19">
        <f t="shared" ca="1" si="212"/>
        <v>0.58667961260152779</v>
      </c>
      <c r="D181" s="19">
        <f t="shared" ca="1" si="212"/>
        <v>-0.13073620188559076</v>
      </c>
      <c r="E181" s="19">
        <f t="shared" ca="1" si="213"/>
        <v>0.58513031013512506</v>
      </c>
      <c r="F181" s="19">
        <f t="shared" ca="1" si="214"/>
        <v>0.58513228428276898</v>
      </c>
      <c r="G181" s="19">
        <f t="shared" ca="1" si="229"/>
        <v>-2.0094723306801621E-5</v>
      </c>
      <c r="H181" s="19">
        <f t="shared" ca="1" si="230"/>
        <v>-2.0094723306801621E-5</v>
      </c>
      <c r="I181" s="19">
        <f t="shared" ca="1" si="231"/>
        <v>0</v>
      </c>
      <c r="J181" s="19">
        <f t="shared" ca="1" si="232"/>
        <v>1.6867679418578956E-5</v>
      </c>
      <c r="K181" s="19">
        <f t="shared" ca="1" si="233"/>
        <v>0.99999999985774068</v>
      </c>
      <c r="L181" s="19">
        <f t="shared" ca="1" si="234"/>
        <v>1.6867679419378816E-5</v>
      </c>
      <c r="M181" s="19">
        <f t="shared" ca="1" si="235"/>
        <v>-0.82791040496665869</v>
      </c>
      <c r="N181" s="19">
        <f t="shared" ca="1" si="236"/>
        <v>1.8279104049666586</v>
      </c>
      <c r="O181" s="19">
        <f t="shared" ca="1" si="237"/>
        <v>0.66623631458727761</v>
      </c>
      <c r="P181" s="72">
        <f t="shared" ca="1" si="215"/>
        <v>1.5302538782351442E-3</v>
      </c>
      <c r="Q181" s="72">
        <f t="shared" ca="1" si="216"/>
        <v>-2.014152111343896E-5</v>
      </c>
      <c r="R181" s="72">
        <f t="shared" ca="1" si="238"/>
        <v>-4.6797806637338934E-8</v>
      </c>
      <c r="S181" s="19">
        <f t="shared" ca="1" si="239"/>
        <v>1.6906424426177252E-5</v>
      </c>
      <c r="T181" s="19">
        <f t="shared" ca="1" si="240"/>
        <v>0.99999999985708643</v>
      </c>
      <c r="U181" s="19">
        <f t="shared" ca="1" si="241"/>
        <v>1.6906424426982638E-5</v>
      </c>
      <c r="V181" s="19">
        <f t="shared" ca="1" si="242"/>
        <v>-0.82793672467306545</v>
      </c>
      <c r="W181" s="19">
        <f t="shared" ca="1" si="243"/>
        <v>1.8279367246730653</v>
      </c>
      <c r="X181" s="19">
        <f t="shared" ca="1" si="244"/>
        <v>0.66624112031216454</v>
      </c>
      <c r="Y181" s="72">
        <f t="shared" ca="1" si="217"/>
        <v>1.5302758106408669E-3</v>
      </c>
      <c r="Z181" s="72">
        <f t="shared" ca="1" si="218"/>
        <v>-2.0141630099001681E-5</v>
      </c>
      <c r="AA181" s="72">
        <f t="shared" ca="1" si="245"/>
        <v>-1.0898556272135197E-10</v>
      </c>
      <c r="AB181" s="19">
        <f t="shared" ca="1" si="246"/>
        <v>1.6906514659329064E-5</v>
      </c>
      <c r="AC181" s="19">
        <f t="shared" ca="1" si="247"/>
        <v>0.99999999985708488</v>
      </c>
      <c r="AD181" s="19">
        <f t="shared" ca="1" si="248"/>
        <v>1.690651466013446E-5</v>
      </c>
      <c r="AE181" s="19">
        <f t="shared" ca="1" si="249"/>
        <v>-0.82793678575693841</v>
      </c>
      <c r="AF181" s="19">
        <f t="shared" ca="1" si="250"/>
        <v>1.8279367857569384</v>
      </c>
      <c r="AG181" s="19">
        <f t="shared" ca="1" si="251"/>
        <v>0.66624113146533048</v>
      </c>
      <c r="AH181" s="72">
        <f t="shared" ca="1" si="219"/>
        <v>1.5302758615425062E-3</v>
      </c>
      <c r="AI181" s="72">
        <f t="shared" ca="1" si="220"/>
        <v>-2.014163035281385E-5</v>
      </c>
      <c r="AJ181" s="72">
        <f t="shared" ca="1" si="252"/>
        <v>-2.5381216903598916E-13</v>
      </c>
      <c r="AK181" s="19">
        <f t="shared" ca="1" si="253"/>
        <v>1.690651486946922E-5</v>
      </c>
      <c r="AL181" s="19">
        <f t="shared" ca="1" si="254"/>
        <v>0.99999999985708488</v>
      </c>
      <c r="AM181" s="19">
        <f t="shared" ca="1" si="255"/>
        <v>1.6906514870274616E-5</v>
      </c>
      <c r="AN181" s="19">
        <f t="shared" ca="1" si="256"/>
        <v>-0.82793678589920638</v>
      </c>
      <c r="AO181" s="19">
        <f t="shared" ca="1" si="257"/>
        <v>0.31452067855489174</v>
      </c>
      <c r="AP181" s="19">
        <f t="shared" ca="1" si="258"/>
        <v>0.68547932144510826</v>
      </c>
      <c r="AQ181" s="72">
        <f t="shared" ca="1" si="221"/>
        <v>2.6430747414883703E-4</v>
      </c>
      <c r="AR181" s="72">
        <f t="shared" ca="1" si="222"/>
        <v>-2.0141650457436817E-5</v>
      </c>
      <c r="AS181" s="72">
        <f t="shared" ca="1" si="259"/>
        <v>-2.0104622966556985E-11</v>
      </c>
      <c r="AT181" s="19">
        <f t="shared" ca="1" si="260"/>
        <v>1.690653151483041E-5</v>
      </c>
      <c r="AU181" s="19">
        <f t="shared" ca="1" si="261"/>
        <v>0.99999999985708454</v>
      </c>
      <c r="AV181" s="19">
        <f t="shared" ca="1" si="262"/>
        <v>1.6906531515635812E-5</v>
      </c>
      <c r="AW181" s="19">
        <f t="shared" ca="1" si="263"/>
        <v>-0.82793679716705704</v>
      </c>
      <c r="AX181" s="19">
        <f t="shared" ca="1" si="264"/>
        <v>1.827936797167057</v>
      </c>
      <c r="AY181" s="19">
        <f t="shared" ca="1" si="265"/>
        <v>0.66624113354867798</v>
      </c>
      <c r="AZ181" s="72">
        <f t="shared" ca="1" si="223"/>
        <v>1.5302758710506415E-3</v>
      </c>
      <c r="BA181" s="72">
        <f t="shared" ca="1" si="224"/>
        <v>-2.0141630400225808E-5</v>
      </c>
      <c r="BB181" s="72">
        <f t="shared" ca="1" si="266"/>
        <v>2.0057211008842101E-11</v>
      </c>
      <c r="BC181" s="19">
        <f t="shared" ca="1" si="267"/>
        <v>1.6906514908723271E-5</v>
      </c>
      <c r="BD181" s="19">
        <f t="shared" ca="1" si="268"/>
        <v>0.99999999985708488</v>
      </c>
      <c r="BE181" s="19">
        <f t="shared" ca="1" si="269"/>
        <v>1.6906514909528668E-5</v>
      </c>
      <c r="BF181" s="19">
        <f t="shared" ca="1" si="270"/>
        <v>-0.82793678592578213</v>
      </c>
      <c r="BG181" s="19">
        <f t="shared" ca="1" si="271"/>
        <v>1.827936785925782</v>
      </c>
      <c r="BH181" s="19">
        <f t="shared" ca="1" si="272"/>
        <v>0.66624113149615916</v>
      </c>
      <c r="BI181" s="72">
        <f t="shared" ca="1" si="225"/>
        <v>1.5302758616832048E-3</v>
      </c>
      <c r="BJ181" s="72">
        <f t="shared" ca="1" si="226"/>
        <v>-2.0141630353515359E-5</v>
      </c>
      <c r="BK181" s="72">
        <f t="shared" ca="1" si="273"/>
        <v>4.6710448416099545E-14</v>
      </c>
      <c r="BL181" s="72">
        <f t="shared" ca="1" si="227"/>
        <v>1.2319374013833708E-2</v>
      </c>
      <c r="BM181" s="72">
        <f t="shared" ca="1" si="274"/>
        <v>1.0030727656975058</v>
      </c>
      <c r="BN181" s="72">
        <f t="shared" ca="1" si="275"/>
        <v>3.0610066874286333E-3</v>
      </c>
      <c r="BO181" s="72">
        <f t="shared" ca="1" si="276"/>
        <v>3.4474120295460895E-8</v>
      </c>
      <c r="BP181" s="72">
        <f t="shared" ca="1" si="228"/>
        <v>107.58094270778571</v>
      </c>
      <c r="BQ181" s="72">
        <f t="shared" ca="1" si="277"/>
        <v>-1.453213300702868</v>
      </c>
      <c r="BR181" s="72">
        <f t="shared" ca="1" si="278"/>
        <v>1.6883682284871755</v>
      </c>
      <c r="BS181" s="72">
        <f t="shared" ca="1" si="279"/>
        <v>4.8299608820769686</v>
      </c>
      <c r="BT181" s="72">
        <f t="shared" ca="1" si="280"/>
        <v>276.73701113744988</v>
      </c>
      <c r="BU181" s="72">
        <f t="shared" ca="1" si="281"/>
        <v>96.736373756294611</v>
      </c>
      <c r="BV181" s="72">
        <f t="shared" ca="1" si="282"/>
        <v>276.7363737562946</v>
      </c>
    </row>
    <row r="182" spans="1:74">
      <c r="A182" s="13">
        <f ca="1">'MGRS to'!AO182</f>
        <v>33.613475518598506</v>
      </c>
      <c r="B182" s="13">
        <f ca="1">'MGRS to'!AP182</f>
        <v>-7.4901721166356863</v>
      </c>
      <c r="C182" s="19">
        <f t="shared" ca="1" si="212"/>
        <v>0.5866658208380523</v>
      </c>
      <c r="D182" s="19">
        <f t="shared" ca="1" si="212"/>
        <v>-0.13072816497636544</v>
      </c>
      <c r="E182" s="19">
        <f t="shared" ca="1" si="213"/>
        <v>0.58513228428276898</v>
      </c>
      <c r="F182" s="19">
        <f t="shared" ca="1" si="214"/>
        <v>0.58511851050223407</v>
      </c>
      <c r="G182" s="19">
        <f t="shared" ca="1" si="229"/>
        <v>8.0369092253229635E-6</v>
      </c>
      <c r="H182" s="19">
        <f t="shared" ca="1" si="230"/>
        <v>8.0369092253229635E-6</v>
      </c>
      <c r="I182" s="19">
        <f t="shared" ca="1" si="231"/>
        <v>0</v>
      </c>
      <c r="J182" s="19">
        <f t="shared" ca="1" si="232"/>
        <v>1.5316848507802022E-5</v>
      </c>
      <c r="K182" s="19">
        <f t="shared" ca="1" si="233"/>
        <v>0.99999999988269717</v>
      </c>
      <c r="L182" s="19">
        <f t="shared" ca="1" si="234"/>
        <v>1.5316848508400925E-5</v>
      </c>
      <c r="M182" s="19">
        <f t="shared" ca="1" si="235"/>
        <v>0.36465291513480536</v>
      </c>
      <c r="N182" s="19">
        <f t="shared" ca="1" si="236"/>
        <v>0.63534708486519464</v>
      </c>
      <c r="O182" s="19">
        <f t="shared" ca="1" si="237"/>
        <v>3.9770132074268827E-2</v>
      </c>
      <c r="P182" s="72">
        <f t="shared" ca="1" si="215"/>
        <v>5.3348433124027488E-4</v>
      </c>
      <c r="Q182" s="72">
        <f t="shared" ca="1" si="216"/>
        <v>8.0556261927836543E-6</v>
      </c>
      <c r="R182" s="72">
        <f t="shared" ca="1" si="238"/>
        <v>1.8716967460690798E-8</v>
      </c>
      <c r="S182" s="19">
        <f t="shared" ca="1" si="239"/>
        <v>1.5323680128505553E-5</v>
      </c>
      <c r="T182" s="19">
        <f t="shared" ca="1" si="240"/>
        <v>0.99999999988259236</v>
      </c>
      <c r="U182" s="19">
        <f t="shared" ca="1" si="241"/>
        <v>1.5323680129105259E-5</v>
      </c>
      <c r="V182" s="19">
        <f t="shared" ca="1" si="242"/>
        <v>0.3653391980809037</v>
      </c>
      <c r="W182" s="19">
        <f t="shared" ca="1" si="243"/>
        <v>0.63466080191909624</v>
      </c>
      <c r="X182" s="19">
        <f t="shared" ca="1" si="244"/>
        <v>3.8731798872210232E-2</v>
      </c>
      <c r="Y182" s="72">
        <f t="shared" ca="1" si="217"/>
        <v>5.3290899544397358E-4</v>
      </c>
      <c r="Z182" s="72">
        <f t="shared" ca="1" si="218"/>
        <v>8.0556697822746323E-6</v>
      </c>
      <c r="AA182" s="72">
        <f t="shared" ca="1" si="245"/>
        <v>4.3589490978030495E-11</v>
      </c>
      <c r="AB182" s="19">
        <f t="shared" ca="1" si="246"/>
        <v>1.5323696053485675E-5</v>
      </c>
      <c r="AC182" s="19">
        <f t="shared" ca="1" si="247"/>
        <v>0.99999999988259214</v>
      </c>
      <c r="AD182" s="19">
        <f t="shared" ca="1" si="248"/>
        <v>1.5323696054085381E-5</v>
      </c>
      <c r="AE182" s="19">
        <f t="shared" ca="1" si="249"/>
        <v>0.36534079527713476</v>
      </c>
      <c r="AF182" s="19">
        <f t="shared" ca="1" si="250"/>
        <v>0.63465920472286519</v>
      </c>
      <c r="AG182" s="19">
        <f t="shared" ca="1" si="251"/>
        <v>3.8729379725152446E-2</v>
      </c>
      <c r="AH182" s="72">
        <f t="shared" ca="1" si="219"/>
        <v>5.3290765645433403E-4</v>
      </c>
      <c r="AI182" s="72">
        <f t="shared" ca="1" si="220"/>
        <v>8.055669883789139E-6</v>
      </c>
      <c r="AJ182" s="72">
        <f t="shared" ca="1" si="252"/>
        <v>1.0151450670738485E-13</v>
      </c>
      <c r="AK182" s="19">
        <f t="shared" ca="1" si="253"/>
        <v>1.5323696090573405E-5</v>
      </c>
      <c r="AL182" s="19">
        <f t="shared" ca="1" si="254"/>
        <v>0.99999999988259214</v>
      </c>
      <c r="AM182" s="19">
        <f t="shared" ca="1" si="255"/>
        <v>1.5323696091173111E-5</v>
      </c>
      <c r="AN182" s="19">
        <f t="shared" ca="1" si="256"/>
        <v>0.36534079899679212</v>
      </c>
      <c r="AO182" s="19">
        <f t="shared" ca="1" si="257"/>
        <v>0.86652610058838553</v>
      </c>
      <c r="AP182" s="19">
        <f t="shared" ca="1" si="258"/>
        <v>0.13347389941161447</v>
      </c>
      <c r="AQ182" s="72">
        <f t="shared" ca="1" si="221"/>
        <v>7.2717707453766431E-4</v>
      </c>
      <c r="AR182" s="72">
        <f t="shared" ca="1" si="222"/>
        <v>8.0556676684847542E-6</v>
      </c>
      <c r="AS182" s="72">
        <f t="shared" ca="1" si="259"/>
        <v>-2.2153043847716923E-12</v>
      </c>
      <c r="AT182" s="19">
        <f t="shared" ca="1" si="260"/>
        <v>1.5323695281225035E-5</v>
      </c>
      <c r="AU182" s="19">
        <f t="shared" ca="1" si="261"/>
        <v>0.99999999988259214</v>
      </c>
      <c r="AV182" s="19">
        <f t="shared" ca="1" si="262"/>
        <v>1.5323695281824741E-5</v>
      </c>
      <c r="AW182" s="19">
        <f t="shared" ca="1" si="263"/>
        <v>0.36534071782441391</v>
      </c>
      <c r="AX182" s="19">
        <f t="shared" ca="1" si="264"/>
        <v>0.63465928217558609</v>
      </c>
      <c r="AY182" s="19">
        <f t="shared" ca="1" si="265"/>
        <v>3.8729497036956051E-2</v>
      </c>
      <c r="AZ182" s="72">
        <f t="shared" ca="1" si="223"/>
        <v>5.3290772138586164E-4</v>
      </c>
      <c r="BA182" s="72">
        <f t="shared" ca="1" si="224"/>
        <v>8.0556698788663851E-6</v>
      </c>
      <c r="BB182" s="72">
        <f t="shared" ca="1" si="266"/>
        <v>2.2103816308760918E-12</v>
      </c>
      <c r="BC182" s="19">
        <f t="shared" ca="1" si="267"/>
        <v>1.5323696088774907E-5</v>
      </c>
      <c r="BD182" s="19">
        <f t="shared" ca="1" si="268"/>
        <v>0.99999999988259214</v>
      </c>
      <c r="BE182" s="19">
        <f t="shared" ca="1" si="269"/>
        <v>1.5323696089374613E-5</v>
      </c>
      <c r="BF182" s="19">
        <f t="shared" ca="1" si="270"/>
        <v>0.36534079881641429</v>
      </c>
      <c r="BG182" s="19">
        <f t="shared" ca="1" si="271"/>
        <v>0.63465920118358565</v>
      </c>
      <c r="BH182" s="19">
        <f t="shared" ca="1" si="272"/>
        <v>3.8729374364471547E-2</v>
      </c>
      <c r="BI182" s="72">
        <f t="shared" ca="1" si="225"/>
        <v>5.3290765348722288E-4</v>
      </c>
      <c r="BJ182" s="72">
        <f t="shared" ca="1" si="226"/>
        <v>8.0556698840140889E-6</v>
      </c>
      <c r="BK182" s="72">
        <f t="shared" ca="1" si="273"/>
        <v>5.1477038235346606E-15</v>
      </c>
      <c r="BL182" s="72">
        <f t="shared" ca="1" si="227"/>
        <v>4.2772836188324165E-3</v>
      </c>
      <c r="BM182" s="72">
        <f t="shared" ca="1" si="274"/>
        <v>1.001068464844125</v>
      </c>
      <c r="BN182" s="72">
        <f t="shared" ca="1" si="275"/>
        <v>1.0670396499937831E-3</v>
      </c>
      <c r="BO182" s="72">
        <f t="shared" ca="1" si="276"/>
        <v>6.289146899259676E-10</v>
      </c>
      <c r="BP182" s="72">
        <f t="shared" ca="1" si="228"/>
        <v>97.509016480955864</v>
      </c>
      <c r="BQ182" s="72">
        <f t="shared" ca="1" si="277"/>
        <v>2.6897781234920499</v>
      </c>
      <c r="BR182" s="72">
        <f t="shared" ca="1" si="278"/>
        <v>-0.45181008091948727</v>
      </c>
      <c r="BS182" s="72">
        <f t="shared" ca="1" si="279"/>
        <v>2.689782572670306</v>
      </c>
      <c r="BT182" s="72">
        <f t="shared" ca="1" si="280"/>
        <v>154.1129343027128</v>
      </c>
      <c r="BU182" s="72">
        <f t="shared" ca="1" si="281"/>
        <v>-25.886810778150828</v>
      </c>
      <c r="BV182" s="72">
        <f t="shared" ca="1" si="282"/>
        <v>154.11318922184921</v>
      </c>
    </row>
    <row r="183" spans="1:74">
      <c r="A183" s="13">
        <f ca="1">'MGRS to'!AO183</f>
        <v>33.599397242144711</v>
      </c>
      <c r="B183" s="13">
        <f ca="1">'MGRS to'!AP183</f>
        <v>-7.4878957698326598</v>
      </c>
      <c r="C183" s="19">
        <f t="shared" ca="1" si="212"/>
        <v>0.58642010856092763</v>
      </c>
      <c r="D183" s="19">
        <f t="shared" ca="1" si="212"/>
        <v>-0.13068843522973542</v>
      </c>
      <c r="E183" s="19">
        <f t="shared" ca="1" si="213"/>
        <v>0.58511851050223407</v>
      </c>
      <c r="F183" s="19">
        <f t="shared" ca="1" si="214"/>
        <v>0.58487311880378279</v>
      </c>
      <c r="G183" s="19">
        <f t="shared" ca="1" si="229"/>
        <v>3.9729746630023932E-5</v>
      </c>
      <c r="H183" s="19">
        <f t="shared" ca="1" si="230"/>
        <v>3.9729746630023932E-5</v>
      </c>
      <c r="I183" s="19">
        <f t="shared" ca="1" si="231"/>
        <v>0</v>
      </c>
      <c r="J183" s="19">
        <f t="shared" ca="1" si="232"/>
        <v>2.4761711344777927E-4</v>
      </c>
      <c r="K183" s="19">
        <f t="shared" ca="1" si="233"/>
        <v>0.99999996934288204</v>
      </c>
      <c r="L183" s="19">
        <f t="shared" ca="1" si="234"/>
        <v>2.4761711597818831E-4</v>
      </c>
      <c r="M183" s="19">
        <f t="shared" ca="1" si="235"/>
        <v>0.11152435795833442</v>
      </c>
      <c r="N183" s="19">
        <f t="shared" ca="1" si="236"/>
        <v>0.88847564204166563</v>
      </c>
      <c r="O183" s="19">
        <f t="shared" ca="1" si="237"/>
        <v>0.31361021433054537</v>
      </c>
      <c r="P183" s="72">
        <f t="shared" ca="1" si="215"/>
        <v>7.4555573056608415E-4</v>
      </c>
      <c r="Q183" s="72">
        <f t="shared" ca="1" si="216"/>
        <v>3.9822288219100996E-5</v>
      </c>
      <c r="R183" s="72">
        <f t="shared" ca="1" si="238"/>
        <v>9.2541589077064276E-8</v>
      </c>
      <c r="S183" s="19">
        <f t="shared" ca="1" si="239"/>
        <v>2.4762744589298122E-4</v>
      </c>
      <c r="T183" s="19">
        <f t="shared" ca="1" si="240"/>
        <v>0.99999996934032342</v>
      </c>
      <c r="U183" s="19">
        <f t="shared" ca="1" si="241"/>
        <v>2.4762744842370707E-4</v>
      </c>
      <c r="V183" s="19">
        <f t="shared" ca="1" si="242"/>
        <v>0.11177946481289228</v>
      </c>
      <c r="W183" s="19">
        <f t="shared" ca="1" si="243"/>
        <v>0.88822053518710775</v>
      </c>
      <c r="X183" s="19">
        <f t="shared" ca="1" si="244"/>
        <v>0.31341307552690623</v>
      </c>
      <c r="Y183" s="72">
        <f t="shared" ca="1" si="217"/>
        <v>7.4534213771741296E-4</v>
      </c>
      <c r="Z183" s="72">
        <f t="shared" ca="1" si="218"/>
        <v>3.9822503774085042E-5</v>
      </c>
      <c r="AA183" s="72">
        <f t="shared" ca="1" si="245"/>
        <v>2.1555498404550628E-10</v>
      </c>
      <c r="AB183" s="19">
        <f t="shared" ca="1" si="246"/>
        <v>2.4762746998762173E-4</v>
      </c>
      <c r="AC183" s="19">
        <f t="shared" ca="1" si="247"/>
        <v>0.99999996934031743</v>
      </c>
      <c r="AD183" s="19">
        <f t="shared" ca="1" si="248"/>
        <v>2.4762747251834833E-4</v>
      </c>
      <c r="AE183" s="19">
        <f t="shared" ca="1" si="249"/>
        <v>0.11178005899011891</v>
      </c>
      <c r="AF183" s="19">
        <f t="shared" ca="1" si="250"/>
        <v>0.88821994100988111</v>
      </c>
      <c r="AG183" s="19">
        <f t="shared" ca="1" si="251"/>
        <v>0.31341261623266736</v>
      </c>
      <c r="AH183" s="72">
        <f t="shared" ca="1" si="219"/>
        <v>7.4534164023141482E-4</v>
      </c>
      <c r="AI183" s="72">
        <f t="shared" ca="1" si="220"/>
        <v>3.9822504276172278E-5</v>
      </c>
      <c r="AJ183" s="72">
        <f t="shared" ca="1" si="252"/>
        <v>5.0208723626193191E-13</v>
      </c>
      <c r="AK183" s="19">
        <f t="shared" ca="1" si="253"/>
        <v>2.4762747004375424E-4</v>
      </c>
      <c r="AL183" s="19">
        <f t="shared" ca="1" si="254"/>
        <v>0.99999996934031743</v>
      </c>
      <c r="AM183" s="19">
        <f t="shared" ca="1" si="255"/>
        <v>2.4762747257448084E-4</v>
      </c>
      <c r="AN183" s="19">
        <f t="shared" ca="1" si="256"/>
        <v>0.11178006037411778</v>
      </c>
      <c r="AO183" s="19">
        <f t="shared" ca="1" si="257"/>
        <v>0.9875052181027586</v>
      </c>
      <c r="AP183" s="19">
        <f t="shared" ca="1" si="258"/>
        <v>1.2494781897241403E-2</v>
      </c>
      <c r="AQ183" s="72">
        <f t="shared" ca="1" si="221"/>
        <v>8.2844931859597239E-4</v>
      </c>
      <c r="AR183" s="72">
        <f t="shared" ca="1" si="222"/>
        <v>3.9822475818469097E-5</v>
      </c>
      <c r="AS183" s="72">
        <f t="shared" ca="1" si="259"/>
        <v>-2.8457703180701996E-11</v>
      </c>
      <c r="AT183" s="19">
        <f t="shared" ca="1" si="260"/>
        <v>2.4762746686272957E-4</v>
      </c>
      <c r="AU183" s="19">
        <f t="shared" ca="1" si="261"/>
        <v>0.99999996934031832</v>
      </c>
      <c r="AV183" s="19">
        <f t="shared" ca="1" si="262"/>
        <v>2.4762746939345606E-4</v>
      </c>
      <c r="AW183" s="19">
        <f t="shared" ca="1" si="263"/>
        <v>0.111779981930493</v>
      </c>
      <c r="AX183" s="19">
        <f t="shared" ca="1" si="264"/>
        <v>0.88822001806950701</v>
      </c>
      <c r="AY183" s="19">
        <f t="shared" ca="1" si="265"/>
        <v>0.31341267579917598</v>
      </c>
      <c r="AZ183" s="72">
        <f t="shared" ca="1" si="223"/>
        <v>7.4534170475102821E-4</v>
      </c>
      <c r="BA183" s="72">
        <f t="shared" ca="1" si="224"/>
        <v>3.9822504211055909E-5</v>
      </c>
      <c r="BB183" s="72">
        <f t="shared" ca="1" si="266"/>
        <v>2.8392586811374146E-11</v>
      </c>
      <c r="BC183" s="19">
        <f t="shared" ca="1" si="267"/>
        <v>2.4762747003647431E-4</v>
      </c>
      <c r="BD183" s="19">
        <f t="shared" ca="1" si="268"/>
        <v>0.99999996934031743</v>
      </c>
      <c r="BE183" s="19">
        <f t="shared" ca="1" si="269"/>
        <v>2.4762747256720091E-4</v>
      </c>
      <c r="BF183" s="19">
        <f t="shared" ca="1" si="270"/>
        <v>0.11178006019462512</v>
      </c>
      <c r="BG183" s="19">
        <f t="shared" ca="1" si="271"/>
        <v>0.88821993980537484</v>
      </c>
      <c r="BH183" s="19">
        <f t="shared" ca="1" si="272"/>
        <v>0.31341261530159303</v>
      </c>
      <c r="BI183" s="72">
        <f t="shared" ca="1" si="225"/>
        <v>7.4534163922291945E-4</v>
      </c>
      <c r="BJ183" s="72">
        <f t="shared" ca="1" si="226"/>
        <v>3.9822504277190107E-5</v>
      </c>
      <c r="BK183" s="72">
        <f t="shared" ca="1" si="273"/>
        <v>6.613419799858869E-14</v>
      </c>
      <c r="BL183" s="72">
        <f t="shared" ca="1" si="227"/>
        <v>5.9861553907431218E-3</v>
      </c>
      <c r="BM183" s="72">
        <f t="shared" ca="1" si="274"/>
        <v>1.0014948633021923</v>
      </c>
      <c r="BN183" s="72">
        <f t="shared" ca="1" si="275"/>
        <v>1.4920750332745524E-3</v>
      </c>
      <c r="BO183" s="72">
        <f t="shared" ca="1" si="276"/>
        <v>1.1568847561434099E-7</v>
      </c>
      <c r="BP183" s="72">
        <f t="shared" ca="1" si="228"/>
        <v>1575.7230810547244</v>
      </c>
      <c r="BQ183" s="72">
        <f t="shared" ca="1" si="277"/>
        <v>3.0077202059877961</v>
      </c>
      <c r="BR183" s="72">
        <f t="shared" ca="1" si="278"/>
        <v>-0.13385045777854049</v>
      </c>
      <c r="BS183" s="72">
        <f t="shared" ca="1" si="279"/>
        <v>3.0077421958112525</v>
      </c>
      <c r="BT183" s="72">
        <f t="shared" ca="1" si="280"/>
        <v>172.32967375931935</v>
      </c>
      <c r="BU183" s="72">
        <f t="shared" ca="1" si="281"/>
        <v>-7.6690663166043906</v>
      </c>
      <c r="BV183" s="72">
        <f t="shared" ca="1" si="282"/>
        <v>172.33093368339564</v>
      </c>
    </row>
    <row r="184" spans="1:74">
      <c r="A184" s="13">
        <f ca="1">'MGRS to'!AO184</f>
        <v>33.593578383601255</v>
      </c>
      <c r="B184" s="13">
        <f ca="1">'MGRS to'!AP184</f>
        <v>-7.4906805812213921</v>
      </c>
      <c r="C184" s="19">
        <f t="shared" ca="1" si="212"/>
        <v>0.58631855032063651</v>
      </c>
      <c r="D184" s="19">
        <f t="shared" ca="1" si="212"/>
        <v>-0.13073703935751582</v>
      </c>
      <c r="E184" s="19">
        <f t="shared" ca="1" si="213"/>
        <v>0.58487311880378279</v>
      </c>
      <c r="F184" s="19">
        <f t="shared" ca="1" si="214"/>
        <v>0.58477169317455546</v>
      </c>
      <c r="G184" s="19">
        <f t="shared" ca="1" si="229"/>
        <v>-4.8604127780405015E-5</v>
      </c>
      <c r="H184" s="19">
        <f t="shared" ca="1" si="230"/>
        <v>-4.8604127780405015E-5</v>
      </c>
      <c r="I184" s="19">
        <f t="shared" ca="1" si="231"/>
        <v>0</v>
      </c>
      <c r="J184" s="19">
        <f t="shared" ca="1" si="232"/>
        <v>1.0922254668143874E-4</v>
      </c>
      <c r="K184" s="19">
        <f t="shared" ca="1" si="233"/>
        <v>0.99999999403521767</v>
      </c>
      <c r="L184" s="19">
        <f t="shared" ca="1" si="234"/>
        <v>1.0922254689860165E-4</v>
      </c>
      <c r="M184" s="19">
        <f t="shared" ca="1" si="235"/>
        <v>-0.30938211089307815</v>
      </c>
      <c r="N184" s="19">
        <f t="shared" ca="1" si="236"/>
        <v>1.3093821108930781</v>
      </c>
      <c r="O184" s="19">
        <f t="shared" ca="1" si="237"/>
        <v>0.5344969979949219</v>
      </c>
      <c r="P184" s="72">
        <f t="shared" ca="1" si="215"/>
        <v>1.0975936782280354E-3</v>
      </c>
      <c r="Q184" s="72">
        <f t="shared" ca="1" si="216"/>
        <v>-4.871736633859029E-5</v>
      </c>
      <c r="R184" s="72">
        <f t="shared" ca="1" si="238"/>
        <v>-1.1323855818527441E-7</v>
      </c>
      <c r="S184" s="19">
        <f t="shared" ca="1" si="239"/>
        <v>1.0925761584676916E-4</v>
      </c>
      <c r="T184" s="19">
        <f t="shared" ca="1" si="240"/>
        <v>0.99999999403138673</v>
      </c>
      <c r="U184" s="19">
        <f t="shared" ca="1" si="241"/>
        <v>1.0925761606414131E-4</v>
      </c>
      <c r="V184" s="19">
        <f t="shared" ca="1" si="242"/>
        <v>-0.31000337768751512</v>
      </c>
      <c r="W184" s="19">
        <f t="shared" ca="1" si="243"/>
        <v>1.3100033776875151</v>
      </c>
      <c r="X184" s="19">
        <f t="shared" ca="1" si="244"/>
        <v>0.53471776196702914</v>
      </c>
      <c r="Y184" s="72">
        <f t="shared" ca="1" si="217"/>
        <v>1.0981127416573872E-3</v>
      </c>
      <c r="Z184" s="72">
        <f t="shared" ca="1" si="218"/>
        <v>-4.8717630163384292E-5</v>
      </c>
      <c r="AA184" s="72">
        <f t="shared" ca="1" si="245"/>
        <v>-2.6382479400178117E-10</v>
      </c>
      <c r="AB184" s="19">
        <f t="shared" ca="1" si="246"/>
        <v>1.0925769763351563E-4</v>
      </c>
      <c r="AC184" s="19">
        <f t="shared" ca="1" si="247"/>
        <v>0.99999999403137774</v>
      </c>
      <c r="AD184" s="19">
        <f t="shared" ca="1" si="248"/>
        <v>1.0925769785088827E-4</v>
      </c>
      <c r="AE184" s="19">
        <f t="shared" ca="1" si="249"/>
        <v>-0.31000482442502725</v>
      </c>
      <c r="AF184" s="19">
        <f t="shared" ca="1" si="250"/>
        <v>1.3100048244250273</v>
      </c>
      <c r="AG184" s="19">
        <f t="shared" ca="1" si="251"/>
        <v>0.53471827581341702</v>
      </c>
      <c r="AH184" s="72">
        <f t="shared" ca="1" si="219"/>
        <v>1.0981139503930891E-3</v>
      </c>
      <c r="AI184" s="72">
        <f t="shared" ca="1" si="220"/>
        <v>-4.8717630778047024E-5</v>
      </c>
      <c r="AJ184" s="72">
        <f t="shared" ca="1" si="252"/>
        <v>-6.1466273287543241E-13</v>
      </c>
      <c r="AK184" s="19">
        <f t="shared" ca="1" si="253"/>
        <v>1.0925769782407683E-4</v>
      </c>
      <c r="AL184" s="19">
        <f t="shared" ca="1" si="254"/>
        <v>0.99999999403137774</v>
      </c>
      <c r="AM184" s="19">
        <f t="shared" ca="1" si="255"/>
        <v>1.0925769804144947E-4</v>
      </c>
      <c r="AN184" s="19">
        <f t="shared" ca="1" si="256"/>
        <v>-0.3100048277956165</v>
      </c>
      <c r="AO184" s="19">
        <f t="shared" ca="1" si="257"/>
        <v>0.90389700674341011</v>
      </c>
      <c r="AP184" s="19">
        <f t="shared" ca="1" si="258"/>
        <v>9.6102993256589886E-2</v>
      </c>
      <c r="AQ184" s="72">
        <f t="shared" ca="1" si="221"/>
        <v>7.5846703877832514E-4</v>
      </c>
      <c r="AR184" s="72">
        <f t="shared" ca="1" si="222"/>
        <v>-4.8717610951462314E-5</v>
      </c>
      <c r="AS184" s="72">
        <f t="shared" ca="1" si="259"/>
        <v>1.9826584709940753E-11</v>
      </c>
      <c r="AT184" s="19">
        <f t="shared" ca="1" si="260"/>
        <v>1.0925769167768891E-4</v>
      </c>
      <c r="AU184" s="19">
        <f t="shared" ca="1" si="261"/>
        <v>0.9999999940313784</v>
      </c>
      <c r="AV184" s="19">
        <f t="shared" ca="1" si="262"/>
        <v>1.0925769189506151E-4</v>
      </c>
      <c r="AW184" s="19">
        <f t="shared" ca="1" si="263"/>
        <v>-0.31000471907272764</v>
      </c>
      <c r="AX184" s="19">
        <f t="shared" ca="1" si="264"/>
        <v>1.3100047190727278</v>
      </c>
      <c r="AY184" s="19">
        <f t="shared" ca="1" si="265"/>
        <v>0.534718238394851</v>
      </c>
      <c r="AZ184" s="72">
        <f t="shared" ca="1" si="223"/>
        <v>1.0981138623722252E-3</v>
      </c>
      <c r="BA184" s="72">
        <f t="shared" ca="1" si="224"/>
        <v>-4.8717630733286822E-5</v>
      </c>
      <c r="BB184" s="72">
        <f t="shared" ca="1" si="266"/>
        <v>-1.9781824507451862E-11</v>
      </c>
      <c r="BC184" s="19">
        <f t="shared" ca="1" si="267"/>
        <v>1.0925769781020002E-4</v>
      </c>
      <c r="BD184" s="19">
        <f t="shared" ca="1" si="268"/>
        <v>0.99999999403137774</v>
      </c>
      <c r="BE184" s="19">
        <f t="shared" ca="1" si="269"/>
        <v>1.0925769802757266E-4</v>
      </c>
      <c r="BF184" s="19">
        <f t="shared" ca="1" si="270"/>
        <v>-0.31000482755016767</v>
      </c>
      <c r="BG184" s="19">
        <f t="shared" ca="1" si="271"/>
        <v>1.3100048275501677</v>
      </c>
      <c r="BH184" s="19">
        <f t="shared" ca="1" si="272"/>
        <v>0.53471827692339058</v>
      </c>
      <c r="BI184" s="72">
        <f t="shared" ca="1" si="225"/>
        <v>1.0981139530041148E-3</v>
      </c>
      <c r="BJ184" s="72">
        <f t="shared" ca="1" si="226"/>
        <v>-4.8717630779374793E-5</v>
      </c>
      <c r="BK184" s="72">
        <f t="shared" ca="1" si="273"/>
        <v>-4.6087970679425938E-14</v>
      </c>
      <c r="BL184" s="72">
        <f t="shared" ca="1" si="227"/>
        <v>8.8287732676405016E-3</v>
      </c>
      <c r="BM184" s="72">
        <f t="shared" ca="1" si="274"/>
        <v>1.0022035529162463</v>
      </c>
      <c r="BN184" s="72">
        <f t="shared" ca="1" si="275"/>
        <v>2.197499365013665E-3</v>
      </c>
      <c r="BO184" s="72">
        <f t="shared" ca="1" si="276"/>
        <v>1.2832588327335096E-7</v>
      </c>
      <c r="BP184" s="72">
        <f t="shared" ca="1" si="228"/>
        <v>695.23701207385034</v>
      </c>
      <c r="BQ184" s="72">
        <f t="shared" ca="1" si="277"/>
        <v>-2.7622467931446932</v>
      </c>
      <c r="BR184" s="72">
        <f t="shared" ca="1" si="278"/>
        <v>0.37931896581319291</v>
      </c>
      <c r="BS184" s="72">
        <f t="shared" ca="1" si="279"/>
        <v>3.5209116194029861</v>
      </c>
      <c r="BT184" s="72">
        <f t="shared" ca="1" si="280"/>
        <v>201.73491677926293</v>
      </c>
      <c r="BU184" s="72">
        <f t="shared" ca="1" si="281"/>
        <v>21.733375830363112</v>
      </c>
      <c r="BV184" s="72">
        <f t="shared" ca="1" si="282"/>
        <v>201.73337583036312</v>
      </c>
    </row>
    <row r="185" spans="1:74">
      <c r="A185" s="13">
        <f ca="1">'MGRS to'!AO185</f>
        <v>33.60727397924181</v>
      </c>
      <c r="B185" s="13">
        <f ca="1">'MGRS to'!AP185</f>
        <v>-7.5180116278809068</v>
      </c>
      <c r="C185" s="19">
        <f t="shared" ca="1" si="212"/>
        <v>0.58655758355758603</v>
      </c>
      <c r="D185" s="19">
        <f t="shared" ca="1" si="212"/>
        <v>-0.13121405610974055</v>
      </c>
      <c r="E185" s="19">
        <f t="shared" ca="1" si="213"/>
        <v>0.58477169317455546</v>
      </c>
      <c r="F185" s="19">
        <f t="shared" ca="1" si="214"/>
        <v>0.58501041439205426</v>
      </c>
      <c r="G185" s="19">
        <f t="shared" ca="1" si="229"/>
        <v>-4.7701675222472373E-4</v>
      </c>
      <c r="H185" s="19">
        <f t="shared" ca="1" si="230"/>
        <v>-4.7701675222472373E-4</v>
      </c>
      <c r="I185" s="19">
        <f t="shared" ca="1" si="231"/>
        <v>0</v>
      </c>
      <c r="J185" s="19">
        <f t="shared" ca="1" si="232"/>
        <v>4.6386597851845636E-4</v>
      </c>
      <c r="K185" s="19">
        <f t="shared" ca="1" si="233"/>
        <v>0.99999989241417109</v>
      </c>
      <c r="L185" s="19">
        <f t="shared" ca="1" si="234"/>
        <v>4.6386599515359239E-4</v>
      </c>
      <c r="M185" s="19">
        <f t="shared" ca="1" si="235"/>
        <v>-0.71488461149201776</v>
      </c>
      <c r="N185" s="19">
        <f t="shared" ca="1" si="236"/>
        <v>1.7148846114920178</v>
      </c>
      <c r="O185" s="19">
        <f t="shared" ca="1" si="237"/>
        <v>0.64449628139139725</v>
      </c>
      <c r="P185" s="72">
        <f t="shared" ca="1" si="215"/>
        <v>1.4360417173922121E-3</v>
      </c>
      <c r="Q185" s="72">
        <f t="shared" ca="1" si="216"/>
        <v>-4.7812801156354176E-4</v>
      </c>
      <c r="R185" s="72">
        <f t="shared" ca="1" si="238"/>
        <v>-1.111259338818036E-6</v>
      </c>
      <c r="S185" s="19">
        <f t="shared" ca="1" si="239"/>
        <v>4.6466064529008416E-4</v>
      </c>
      <c r="T185" s="19">
        <f t="shared" ca="1" si="240"/>
        <v>0.99999989204523643</v>
      </c>
      <c r="U185" s="19">
        <f t="shared" ca="1" si="241"/>
        <v>4.6466066201086159E-4</v>
      </c>
      <c r="V185" s="19">
        <f t="shared" ca="1" si="242"/>
        <v>-0.71532455802170558</v>
      </c>
      <c r="W185" s="19">
        <f t="shared" ca="1" si="243"/>
        <v>1.7153245580217056</v>
      </c>
      <c r="X185" s="19">
        <f t="shared" ca="1" si="244"/>
        <v>0.64458746060665817</v>
      </c>
      <c r="Y185" s="72">
        <f t="shared" ca="1" si="217"/>
        <v>1.4364085373180378E-3</v>
      </c>
      <c r="Z185" s="72">
        <f t="shared" ca="1" si="218"/>
        <v>-4.7813060035624996E-4</v>
      </c>
      <c r="AA185" s="72">
        <f t="shared" ca="1" si="245"/>
        <v>-2.5887927081972434E-9</v>
      </c>
      <c r="AB185" s="19">
        <f t="shared" ca="1" si="246"/>
        <v>4.6466249711821418E-4</v>
      </c>
      <c r="AC185" s="19">
        <f t="shared" ca="1" si="247"/>
        <v>0.999999892044376</v>
      </c>
      <c r="AD185" s="19">
        <f t="shared" ca="1" si="248"/>
        <v>4.6466251383919148E-4</v>
      </c>
      <c r="AE185" s="19">
        <f t="shared" ca="1" si="249"/>
        <v>-0.7153255802874775</v>
      </c>
      <c r="AF185" s="19">
        <f t="shared" ca="1" si="250"/>
        <v>1.7153255802874776</v>
      </c>
      <c r="AG185" s="19">
        <f t="shared" ca="1" si="251"/>
        <v>0.64458767241746073</v>
      </c>
      <c r="AH185" s="72">
        <f t="shared" ca="1" si="219"/>
        <v>1.4364093896648831E-3</v>
      </c>
      <c r="AI185" s="72">
        <f t="shared" ca="1" si="220"/>
        <v>-4.7813060638710834E-4</v>
      </c>
      <c r="AJ185" s="72">
        <f t="shared" ca="1" si="252"/>
        <v>-6.0308583756281398E-12</v>
      </c>
      <c r="AK185" s="19">
        <f t="shared" ca="1" si="253"/>
        <v>4.6466250143224367E-4</v>
      </c>
      <c r="AL185" s="19">
        <f t="shared" ca="1" si="254"/>
        <v>0.99999989204437401</v>
      </c>
      <c r="AM185" s="19">
        <f t="shared" ca="1" si="255"/>
        <v>4.6466251815322146E-4</v>
      </c>
      <c r="AN185" s="19">
        <f t="shared" ca="1" si="256"/>
        <v>-0.71532558266893231</v>
      </c>
      <c r="AO185" s="19">
        <f t="shared" ca="1" si="257"/>
        <v>0.48830931077935247</v>
      </c>
      <c r="AP185" s="19">
        <f t="shared" ca="1" si="258"/>
        <v>0.51169068922064753</v>
      </c>
      <c r="AQ185" s="72">
        <f t="shared" ca="1" si="221"/>
        <v>4.1017189409729921E-4</v>
      </c>
      <c r="AR185" s="72">
        <f t="shared" ca="1" si="222"/>
        <v>-4.781309528520309E-4</v>
      </c>
      <c r="AS185" s="72">
        <f t="shared" ca="1" si="259"/>
        <v>-3.4646492256098019E-10</v>
      </c>
      <c r="AT185" s="19">
        <f t="shared" ca="1" si="260"/>
        <v>4.6466274926745295E-4</v>
      </c>
      <c r="AU185" s="19">
        <f t="shared" ca="1" si="261"/>
        <v>0.99999989204425876</v>
      </c>
      <c r="AV185" s="19">
        <f t="shared" ca="1" si="262"/>
        <v>4.6466276598845752E-4</v>
      </c>
      <c r="AW185" s="19">
        <f t="shared" ca="1" si="263"/>
        <v>-0.7153257194805297</v>
      </c>
      <c r="AX185" s="19">
        <f t="shared" ca="1" si="264"/>
        <v>1.7153257194805298</v>
      </c>
      <c r="AY185" s="19">
        <f t="shared" ca="1" si="265"/>
        <v>0.64458770125787868</v>
      </c>
      <c r="AZ185" s="72">
        <f t="shared" ca="1" si="223"/>
        <v>1.4364095057215504E-3</v>
      </c>
      <c r="BA185" s="72">
        <f t="shared" ca="1" si="224"/>
        <v>-4.7813060720828344E-4</v>
      </c>
      <c r="BB185" s="72">
        <f t="shared" ca="1" si="266"/>
        <v>3.4564374745606891E-10</v>
      </c>
      <c r="BC185" s="19">
        <f t="shared" ca="1" si="267"/>
        <v>4.6466250201961546E-4</v>
      </c>
      <c r="BD185" s="19">
        <f t="shared" ca="1" si="268"/>
        <v>0.99999989204437378</v>
      </c>
      <c r="BE185" s="19">
        <f t="shared" ca="1" si="269"/>
        <v>4.646625187405933E-4</v>
      </c>
      <c r="BF185" s="19">
        <f t="shared" ca="1" si="270"/>
        <v>-0.715325582993252</v>
      </c>
      <c r="BG185" s="19">
        <f t="shared" ca="1" si="271"/>
        <v>1.7153255829932519</v>
      </c>
      <c r="BH185" s="19">
        <f t="shared" ca="1" si="272"/>
        <v>0.64458767297808983</v>
      </c>
      <c r="BI185" s="72">
        <f t="shared" ca="1" si="225"/>
        <v>1.436409391920909E-3</v>
      </c>
      <c r="BJ185" s="72">
        <f t="shared" ca="1" si="226"/>
        <v>-4.7813060640307088E-4</v>
      </c>
      <c r="BK185" s="72">
        <f t="shared" ca="1" si="273"/>
        <v>8.0521255895610322E-13</v>
      </c>
      <c r="BL185" s="72">
        <f t="shared" ca="1" si="227"/>
        <v>1.1560431178526114E-2</v>
      </c>
      <c r="BM185" s="72">
        <f t="shared" ca="1" si="274"/>
        <v>1.0028838732368988</v>
      </c>
      <c r="BN185" s="72">
        <f t="shared" ca="1" si="275"/>
        <v>2.8735131774774666E-3</v>
      </c>
      <c r="BO185" s="72">
        <f t="shared" ca="1" si="276"/>
        <v>8.6049906648913745E-7</v>
      </c>
      <c r="BP185" s="72">
        <f t="shared" ca="1" si="228"/>
        <v>2956.7770120190862</v>
      </c>
      <c r="BQ185" s="72">
        <f t="shared" ca="1" si="277"/>
        <v>-1.029053905331631</v>
      </c>
      <c r="BR185" s="72">
        <f t="shared" ca="1" si="278"/>
        <v>2.1122747682579019</v>
      </c>
      <c r="BS185" s="72">
        <f t="shared" ca="1" si="279"/>
        <v>5.2538674218476951</v>
      </c>
      <c r="BT185" s="72">
        <f t="shared" ca="1" si="280"/>
        <v>301.03955433304259</v>
      </c>
      <c r="BU185" s="72">
        <f t="shared" ca="1" si="281"/>
        <v>121.02442939315182</v>
      </c>
      <c r="BV185" s="72">
        <f t="shared" ca="1" si="282"/>
        <v>301.02442939315188</v>
      </c>
    </row>
    <row r="186" spans="1:74">
      <c r="A186" s="13">
        <f ca="1">'MGRS to'!AO186</f>
        <v>33.60247680632515</v>
      </c>
      <c r="B186" s="13">
        <f ca="1">'MGRS to'!AP186</f>
        <v>-7.5173069748284869</v>
      </c>
      <c r="C186" s="19">
        <f t="shared" ca="1" si="212"/>
        <v>0.58647385709540278</v>
      </c>
      <c r="D186" s="19">
        <f t="shared" ca="1" si="212"/>
        <v>-0.13120175759389158</v>
      </c>
      <c r="E186" s="19">
        <f t="shared" ca="1" si="213"/>
        <v>0.58501041439205426</v>
      </c>
      <c r="F186" s="19">
        <f t="shared" ca="1" si="214"/>
        <v>0.58492679718114871</v>
      </c>
      <c r="G186" s="19">
        <f t="shared" ca="1" si="229"/>
        <v>1.2298515848968572E-5</v>
      </c>
      <c r="H186" s="19">
        <f t="shared" ca="1" si="230"/>
        <v>1.2298515848968572E-5</v>
      </c>
      <c r="I186" s="19">
        <f t="shared" ca="1" si="231"/>
        <v>0</v>
      </c>
      <c r="J186" s="19">
        <f t="shared" ca="1" si="232"/>
        <v>8.4243545528355548E-5</v>
      </c>
      <c r="K186" s="19">
        <f t="shared" ca="1" si="233"/>
        <v>0.99999999645151239</v>
      </c>
      <c r="L186" s="19">
        <f t="shared" ca="1" si="234"/>
        <v>8.424354562800129E-5</v>
      </c>
      <c r="M186" s="19">
        <f t="shared" ca="1" si="235"/>
        <v>0.10147669693588499</v>
      </c>
      <c r="N186" s="19">
        <f t="shared" ca="1" si="236"/>
        <v>0.89852330306411499</v>
      </c>
      <c r="O186" s="19">
        <f t="shared" ca="1" si="237"/>
        <v>0.32134147039663885</v>
      </c>
      <c r="P186" s="72">
        <f t="shared" ca="1" si="215"/>
        <v>7.5396809910784274E-4</v>
      </c>
      <c r="Q186" s="72">
        <f t="shared" ca="1" si="216"/>
        <v>1.2327163534556796E-5</v>
      </c>
      <c r="R186" s="72">
        <f t="shared" ca="1" si="238"/>
        <v>2.8647685588223832E-8</v>
      </c>
      <c r="S186" s="19">
        <f t="shared" ca="1" si="239"/>
        <v>8.4246455936421057E-5</v>
      </c>
      <c r="T186" s="19">
        <f t="shared" ca="1" si="240"/>
        <v>0.99999999645126725</v>
      </c>
      <c r="U186" s="19">
        <f t="shared" ca="1" si="241"/>
        <v>8.4246456036077112E-5</v>
      </c>
      <c r="V186" s="19">
        <f t="shared" ca="1" si="242"/>
        <v>0.10170955899999221</v>
      </c>
      <c r="W186" s="19">
        <f t="shared" ca="1" si="243"/>
        <v>0.89829044100000777</v>
      </c>
      <c r="X186" s="19">
        <f t="shared" ca="1" si="244"/>
        <v>0.32116554308158762</v>
      </c>
      <c r="Y186" s="72">
        <f t="shared" ca="1" si="217"/>
        <v>7.5377314098812125E-4</v>
      </c>
      <c r="Z186" s="72">
        <f t="shared" ca="1" si="218"/>
        <v>1.2327230265358224E-5</v>
      </c>
      <c r="AA186" s="72">
        <f t="shared" ca="1" si="245"/>
        <v>6.6730801428292849E-11</v>
      </c>
      <c r="AB186" s="19">
        <f t="shared" ca="1" si="246"/>
        <v>8.4246462723534639E-5</v>
      </c>
      <c r="AC186" s="19">
        <f t="shared" ca="1" si="247"/>
        <v>0.99999999645126658</v>
      </c>
      <c r="AD186" s="19">
        <f t="shared" ca="1" si="248"/>
        <v>8.4246462823190721E-5</v>
      </c>
      <c r="AE186" s="19">
        <f t="shared" ca="1" si="249"/>
        <v>0.10171010139169608</v>
      </c>
      <c r="AF186" s="19">
        <f t="shared" ca="1" si="250"/>
        <v>0.89828989860830388</v>
      </c>
      <c r="AG186" s="19">
        <f t="shared" ca="1" si="251"/>
        <v>0.32116513319812234</v>
      </c>
      <c r="AH186" s="72">
        <f t="shared" ca="1" si="219"/>
        <v>7.5377268688354537E-4</v>
      </c>
      <c r="AI186" s="72">
        <f t="shared" ca="1" si="220"/>
        <v>1.232723042079835E-5</v>
      </c>
      <c r="AJ186" s="72">
        <f t="shared" ca="1" si="252"/>
        <v>1.5544012576379756E-13</v>
      </c>
      <c r="AK186" s="19">
        <f t="shared" ca="1" si="253"/>
        <v>8.4246462739345342E-5</v>
      </c>
      <c r="AL186" s="19">
        <f t="shared" ca="1" si="254"/>
        <v>0.99999999645126658</v>
      </c>
      <c r="AM186" s="19">
        <f t="shared" ca="1" si="255"/>
        <v>8.4246462839001425E-5</v>
      </c>
      <c r="AN186" s="19">
        <f t="shared" ca="1" si="256"/>
        <v>0.10171010265512076</v>
      </c>
      <c r="AO186" s="19">
        <f t="shared" ca="1" si="257"/>
        <v>0.98965505501788475</v>
      </c>
      <c r="AP186" s="19">
        <f t="shared" ca="1" si="258"/>
        <v>1.0344944982115245E-2</v>
      </c>
      <c r="AQ186" s="72">
        <f t="shared" ca="1" si="221"/>
        <v>8.3024840024344658E-4</v>
      </c>
      <c r="AR186" s="72">
        <f t="shared" ca="1" si="222"/>
        <v>1.2327221507370891E-5</v>
      </c>
      <c r="AS186" s="72">
        <f t="shared" ca="1" si="259"/>
        <v>-8.9134274590272006E-12</v>
      </c>
      <c r="AT186" s="19">
        <f t="shared" ca="1" si="260"/>
        <v>8.4246461832764935E-5</v>
      </c>
      <c r="AU186" s="19">
        <f t="shared" ca="1" si="261"/>
        <v>0.99999999645126669</v>
      </c>
      <c r="AV186" s="19">
        <f t="shared" ca="1" si="262"/>
        <v>8.4246461932421018E-5</v>
      </c>
      <c r="AW186" s="19">
        <f t="shared" ca="1" si="263"/>
        <v>0.10171003020629368</v>
      </c>
      <c r="AX186" s="19">
        <f t="shared" ca="1" si="264"/>
        <v>0.89828996979370634</v>
      </c>
      <c r="AY186" s="19">
        <f t="shared" ca="1" si="265"/>
        <v>0.32116518699270391</v>
      </c>
      <c r="AZ186" s="72">
        <f t="shared" ca="1" si="223"/>
        <v>7.5377274648183337E-4</v>
      </c>
      <c r="BA186" s="72">
        <f t="shared" ca="1" si="224"/>
        <v>1.2327230400397836E-5</v>
      </c>
      <c r="BB186" s="72">
        <f t="shared" ca="1" si="266"/>
        <v>8.8930269449312557E-12</v>
      </c>
      <c r="BC186" s="19">
        <f t="shared" ca="1" si="267"/>
        <v>8.4246462737270288E-5</v>
      </c>
      <c r="BD186" s="19">
        <f t="shared" ca="1" si="268"/>
        <v>0.99999999645126658</v>
      </c>
      <c r="BE186" s="19">
        <f t="shared" ca="1" si="269"/>
        <v>8.424646283692637E-5</v>
      </c>
      <c r="BF186" s="19">
        <f t="shared" ca="1" si="270"/>
        <v>0.10171010248930443</v>
      </c>
      <c r="BG186" s="19">
        <f t="shared" ca="1" si="271"/>
        <v>0.89828989751069555</v>
      </c>
      <c r="BH186" s="19">
        <f t="shared" ca="1" si="272"/>
        <v>0.32116513236866318</v>
      </c>
      <c r="BI186" s="72">
        <f t="shared" ca="1" si="225"/>
        <v>7.5377268596459881E-4</v>
      </c>
      <c r="BJ186" s="72">
        <f t="shared" ca="1" si="226"/>
        <v>1.2327230421112906E-5</v>
      </c>
      <c r="BK186" s="72">
        <f t="shared" ca="1" si="273"/>
        <v>2.0715069945303165E-14</v>
      </c>
      <c r="BL186" s="72">
        <f t="shared" ca="1" si="227"/>
        <v>6.0540218378929899E-3</v>
      </c>
      <c r="BM186" s="72">
        <f t="shared" ca="1" si="274"/>
        <v>1.0015117917547747</v>
      </c>
      <c r="BN186" s="72">
        <f t="shared" ca="1" si="275"/>
        <v>1.5089400350718541E-3</v>
      </c>
      <c r="BO186" s="72">
        <f t="shared" ca="1" si="276"/>
        <v>4.078933791323783E-8</v>
      </c>
      <c r="BP186" s="72">
        <f t="shared" ca="1" si="228"/>
        <v>536.0838336291938</v>
      </c>
      <c r="BQ186" s="72">
        <f t="shared" ca="1" si="277"/>
        <v>3.0198539426393078</v>
      </c>
      <c r="BR186" s="72">
        <f t="shared" ca="1" si="278"/>
        <v>-0.12173190418417945</v>
      </c>
      <c r="BS186" s="72">
        <f t="shared" ca="1" si="279"/>
        <v>3.0198607494056136</v>
      </c>
      <c r="BT186" s="72">
        <f t="shared" ca="1" si="280"/>
        <v>173.02488565917417</v>
      </c>
      <c r="BU186" s="72">
        <f t="shared" ca="1" si="281"/>
        <v>-6.9747243418444089</v>
      </c>
      <c r="BV186" s="72">
        <f t="shared" ca="1" si="282"/>
        <v>173.02527565815558</v>
      </c>
    </row>
    <row r="187" spans="1:74">
      <c r="A187" s="13">
        <f ca="1">'MGRS to'!AO187</f>
        <v>33.594963279351532</v>
      </c>
      <c r="B187" s="13">
        <f ca="1">'MGRS to'!AP187</f>
        <v>-7.5059587922493503</v>
      </c>
      <c r="C187" s="19">
        <f t="shared" ca="1" si="212"/>
        <v>0.58634272131127574</v>
      </c>
      <c r="D187" s="19">
        <f t="shared" ca="1" si="212"/>
        <v>-0.13100369444376819</v>
      </c>
      <c r="E187" s="19">
        <f t="shared" ca="1" si="213"/>
        <v>0.58492679718114871</v>
      </c>
      <c r="F187" s="19">
        <f t="shared" ca="1" si="214"/>
        <v>0.58479583259781676</v>
      </c>
      <c r="G187" s="19">
        <f t="shared" ca="1" si="229"/>
        <v>1.9806315012338427E-4</v>
      </c>
      <c r="H187" s="19">
        <f t="shared" ca="1" si="230"/>
        <v>1.9806315012338427E-4</v>
      </c>
      <c r="I187" s="19">
        <f t="shared" ca="1" si="231"/>
        <v>0</v>
      </c>
      <c r="J187" s="19">
        <f t="shared" ca="1" si="232"/>
        <v>2.1076970490070465E-4</v>
      </c>
      <c r="K187" s="19">
        <f t="shared" ca="1" si="233"/>
        <v>0.99999997778806549</v>
      </c>
      <c r="L187" s="19">
        <f t="shared" ca="1" si="234"/>
        <v>2.1076970646123896E-4</v>
      </c>
      <c r="M187" s="19">
        <f t="shared" ca="1" si="235"/>
        <v>0.65329217619409907</v>
      </c>
      <c r="N187" s="19">
        <f t="shared" ca="1" si="236"/>
        <v>0.34670782380590093</v>
      </c>
      <c r="O187" s="19">
        <f t="shared" ca="1" si="237"/>
        <v>-0.75823243427210874</v>
      </c>
      <c r="P187" s="72">
        <f t="shared" ca="1" si="215"/>
        <v>2.9133242238161687E-4</v>
      </c>
      <c r="Q187" s="72">
        <f t="shared" ca="1" si="216"/>
        <v>1.9852457615998008E-4</v>
      </c>
      <c r="R187" s="72">
        <f t="shared" ca="1" si="238"/>
        <v>4.6142603659580757E-7</v>
      </c>
      <c r="S187" s="19">
        <f t="shared" ca="1" si="239"/>
        <v>2.1107128629173233E-4</v>
      </c>
      <c r="T187" s="19">
        <f t="shared" ca="1" si="240"/>
        <v>0.99999997772445581</v>
      </c>
      <c r="U187" s="19">
        <f t="shared" ca="1" si="241"/>
        <v>2.1107128785897492E-4</v>
      </c>
      <c r="V187" s="19">
        <f t="shared" ca="1" si="242"/>
        <v>0.65387853845909738</v>
      </c>
      <c r="W187" s="19">
        <f t="shared" ca="1" si="243"/>
        <v>0.34612146154090262</v>
      </c>
      <c r="X187" s="19">
        <f t="shared" ca="1" si="244"/>
        <v>-0.76121104518215177</v>
      </c>
      <c r="Y187" s="72">
        <f t="shared" ca="1" si="217"/>
        <v>2.9084014036512355E-4</v>
      </c>
      <c r="Z187" s="72">
        <f t="shared" ca="1" si="218"/>
        <v>1.9852565114005733E-4</v>
      </c>
      <c r="AA187" s="72">
        <f t="shared" ca="1" si="245"/>
        <v>1.0749800772571951E-9</v>
      </c>
      <c r="AB187" s="19">
        <f t="shared" ca="1" si="246"/>
        <v>2.1107198919884901E-4</v>
      </c>
      <c r="AC187" s="19">
        <f t="shared" ca="1" si="247"/>
        <v>0.99999997772430749</v>
      </c>
      <c r="AD187" s="19">
        <f t="shared" ca="1" si="248"/>
        <v>2.1107199076610727E-4</v>
      </c>
      <c r="AE187" s="19">
        <f t="shared" ca="1" si="249"/>
        <v>0.65387990156770781</v>
      </c>
      <c r="AF187" s="19">
        <f t="shared" ca="1" si="250"/>
        <v>0.34612009843229219</v>
      </c>
      <c r="AG187" s="19">
        <f t="shared" ca="1" si="251"/>
        <v>-0.76121798127737506</v>
      </c>
      <c r="AH187" s="72">
        <f t="shared" ca="1" si="219"/>
        <v>2.9083899596193523E-4</v>
      </c>
      <c r="AI187" s="72">
        <f t="shared" ca="1" si="220"/>
        <v>1.9852565364442875E-4</v>
      </c>
      <c r="AJ187" s="72">
        <f t="shared" ca="1" si="252"/>
        <v>2.5043714118547916E-12</v>
      </c>
      <c r="AK187" s="19">
        <f t="shared" ca="1" si="253"/>
        <v>2.1107199083637691E-4</v>
      </c>
      <c r="AL187" s="19">
        <f t="shared" ca="1" si="254"/>
        <v>0.99999997772430704</v>
      </c>
      <c r="AM187" s="19">
        <f t="shared" ca="1" si="255"/>
        <v>2.1107199240363522E-4</v>
      </c>
      <c r="AN187" s="19">
        <f t="shared" ca="1" si="256"/>
        <v>0.65387990474340729</v>
      </c>
      <c r="AO187" s="19">
        <f t="shared" ca="1" si="257"/>
        <v>0.57244107017275259</v>
      </c>
      <c r="AP187" s="19">
        <f t="shared" ca="1" si="258"/>
        <v>0.42755892982724741</v>
      </c>
      <c r="AQ187" s="72">
        <f t="shared" ca="1" si="221"/>
        <v>4.80739695942635E-4</v>
      </c>
      <c r="AR187" s="72">
        <f t="shared" ca="1" si="222"/>
        <v>1.9852576334401765E-4</v>
      </c>
      <c r="AS187" s="72">
        <f t="shared" ca="1" si="259"/>
        <v>1.0969958890382457E-10</v>
      </c>
      <c r="AT187" s="19">
        <f t="shared" ca="1" si="260"/>
        <v>2.1107206256676105E-4</v>
      </c>
      <c r="AU187" s="19">
        <f t="shared" ca="1" si="261"/>
        <v>0.99999997772429194</v>
      </c>
      <c r="AV187" s="19">
        <f t="shared" ca="1" si="262"/>
        <v>2.1107206413402093E-4</v>
      </c>
      <c r="AW187" s="19">
        <f t="shared" ca="1" si="263"/>
        <v>0.65388004384510678</v>
      </c>
      <c r="AX187" s="19">
        <f t="shared" ca="1" si="264"/>
        <v>0.34611995615489322</v>
      </c>
      <c r="AY187" s="19">
        <f t="shared" ca="1" si="265"/>
        <v>-0.76121870525041146</v>
      </c>
      <c r="AZ187" s="72">
        <f t="shared" ca="1" si="223"/>
        <v>2.9083887651238564E-4</v>
      </c>
      <c r="BA187" s="72">
        <f t="shared" ca="1" si="224"/>
        <v>1.9852565390582929E-4</v>
      </c>
      <c r="BB187" s="72">
        <f t="shared" ca="1" si="266"/>
        <v>-1.0943818835634951E-10</v>
      </c>
      <c r="BC187" s="19">
        <f t="shared" ca="1" si="267"/>
        <v>2.1107199100731631E-4</v>
      </c>
      <c r="BD187" s="19">
        <f t="shared" ca="1" si="268"/>
        <v>0.99999997772430704</v>
      </c>
      <c r="BE187" s="19">
        <f t="shared" ca="1" si="269"/>
        <v>2.1107199257457463E-4</v>
      </c>
      <c r="BF187" s="19">
        <f t="shared" ca="1" si="270"/>
        <v>0.65387990507482385</v>
      </c>
      <c r="BG187" s="19">
        <f t="shared" ca="1" si="271"/>
        <v>0.34612009492517615</v>
      </c>
      <c r="BH187" s="19">
        <f t="shared" ca="1" si="272"/>
        <v>-0.7612179991231921</v>
      </c>
      <c r="BI187" s="72">
        <f t="shared" ca="1" si="225"/>
        <v>2.9083899301752218E-4</v>
      </c>
      <c r="BJ187" s="72">
        <f t="shared" ca="1" si="226"/>
        <v>1.9852565365087213E-4</v>
      </c>
      <c r="BK187" s="72">
        <f t="shared" ca="1" si="273"/>
        <v>-2.5495716106903321E-13</v>
      </c>
      <c r="BL187" s="72">
        <f t="shared" ca="1" si="227"/>
        <v>2.3326752521845673E-3</v>
      </c>
      <c r="BM187" s="72">
        <f t="shared" ca="1" si="274"/>
        <v>1.0005829139962408</v>
      </c>
      <c r="BN187" s="72">
        <f t="shared" ca="1" si="275"/>
        <v>5.8248955722268482E-4</v>
      </c>
      <c r="BO187" s="72">
        <f t="shared" ca="1" si="276"/>
        <v>-9.3586797128480427E-8</v>
      </c>
      <c r="BP187" s="72">
        <f t="shared" ca="1" si="228"/>
        <v>1343.1097467221703</v>
      </c>
      <c r="BQ187" s="72">
        <f t="shared" ca="1" si="277"/>
        <v>2.2423589691956822</v>
      </c>
      <c r="BR187" s="72">
        <f t="shared" ca="1" si="278"/>
        <v>-0.89912408160556789</v>
      </c>
      <c r="BS187" s="72">
        <f t="shared" ca="1" si="279"/>
        <v>2.242468571984225</v>
      </c>
      <c r="BT187" s="72">
        <f t="shared" ca="1" si="280"/>
        <v>128.47770508821839</v>
      </c>
      <c r="BU187" s="72">
        <f t="shared" ca="1" si="281"/>
        <v>-51.516015134575255</v>
      </c>
      <c r="BV187" s="72">
        <f t="shared" ca="1" si="282"/>
        <v>128.48398486542476</v>
      </c>
    </row>
    <row r="188" spans="1:74">
      <c r="A188" s="13">
        <f ca="1">'MGRS to'!AO188</f>
        <v>33.577843410820734</v>
      </c>
      <c r="B188" s="13">
        <f ca="1">'MGRS to'!AP188</f>
        <v>-7.6149987123612544</v>
      </c>
      <c r="C188" s="19">
        <f t="shared" ca="1" si="212"/>
        <v>0.58604392323790477</v>
      </c>
      <c r="D188" s="19">
        <f t="shared" ca="1" si="212"/>
        <v>-0.1329068000658325</v>
      </c>
      <c r="E188" s="19">
        <f t="shared" ca="1" si="213"/>
        <v>0.58479583259781676</v>
      </c>
      <c r="F188" s="19">
        <f t="shared" ca="1" si="214"/>
        <v>0.58449742500887236</v>
      </c>
      <c r="G188" s="19">
        <f t="shared" ca="1" si="229"/>
        <v>-1.903105622064305E-3</v>
      </c>
      <c r="H188" s="19">
        <f t="shared" ca="1" si="230"/>
        <v>-1.903105622064305E-3</v>
      </c>
      <c r="I188" s="19">
        <f t="shared" ca="1" si="231"/>
        <v>0</v>
      </c>
      <c r="J188" s="19">
        <f t="shared" ca="1" si="232"/>
        <v>1.6148238681146054E-3</v>
      </c>
      <c r="K188" s="19">
        <f t="shared" ca="1" si="233"/>
        <v>0.9999986961710875</v>
      </c>
      <c r="L188" s="19">
        <f t="shared" ca="1" si="234"/>
        <v>1.6148245699329875E-3</v>
      </c>
      <c r="M188" s="19">
        <f t="shared" ca="1" si="235"/>
        <v>-0.81954511719237899</v>
      </c>
      <c r="N188" s="19">
        <f t="shared" ca="1" si="236"/>
        <v>1.8195451171923791</v>
      </c>
      <c r="O188" s="19">
        <f t="shared" ca="1" si="237"/>
        <v>0.66519104044296795</v>
      </c>
      <c r="P188" s="72">
        <f t="shared" ca="1" si="215"/>
        <v>1.5232828741938991E-3</v>
      </c>
      <c r="Q188" s="72">
        <f t="shared" ca="1" si="216"/>
        <v>-1.9075405376339368E-3</v>
      </c>
      <c r="R188" s="72">
        <f t="shared" ca="1" si="238"/>
        <v>-4.4349155696318202E-6</v>
      </c>
      <c r="S188" s="19">
        <f t="shared" ca="1" si="239"/>
        <v>1.6184586210562315E-3</v>
      </c>
      <c r="T188" s="19">
        <f t="shared" ca="1" si="240"/>
        <v>0.99999869029498822</v>
      </c>
      <c r="U188" s="19">
        <f t="shared" ca="1" si="241"/>
        <v>1.6184593276243908E-3</v>
      </c>
      <c r="V188" s="19">
        <f t="shared" ca="1" si="242"/>
        <v>-0.81961011465894262</v>
      </c>
      <c r="W188" s="19">
        <f t="shared" ca="1" si="243"/>
        <v>1.8196101146589427</v>
      </c>
      <c r="X188" s="19">
        <f t="shared" ca="1" si="244"/>
        <v>0.66520299407909222</v>
      </c>
      <c r="Y188" s="72">
        <f t="shared" ca="1" si="217"/>
        <v>1.5233370393495647E-3</v>
      </c>
      <c r="Z188" s="72">
        <f t="shared" ca="1" si="218"/>
        <v>-1.9075508725670074E-3</v>
      </c>
      <c r="AA188" s="72">
        <f t="shared" ca="1" si="245"/>
        <v>-1.033493307058507E-8</v>
      </c>
      <c r="AB188" s="19">
        <f t="shared" ca="1" si="246"/>
        <v>1.6184670916616027E-3</v>
      </c>
      <c r="AC188" s="19">
        <f t="shared" ca="1" si="247"/>
        <v>0.99999869028127886</v>
      </c>
      <c r="AD188" s="19">
        <f t="shared" ca="1" si="248"/>
        <v>1.6184677982408562E-3</v>
      </c>
      <c r="AE188" s="19">
        <f t="shared" ca="1" si="249"/>
        <v>-0.81961026561493278</v>
      </c>
      <c r="AF188" s="19">
        <f t="shared" ca="1" si="250"/>
        <v>1.8196102656149327</v>
      </c>
      <c r="AG188" s="19">
        <f t="shared" ca="1" si="251"/>
        <v>0.66520302184024038</v>
      </c>
      <c r="AH188" s="72">
        <f t="shared" ca="1" si="219"/>
        <v>1.5233371651475962E-3</v>
      </c>
      <c r="AI188" s="72">
        <f t="shared" ca="1" si="220"/>
        <v>-1.9075508966510829E-3</v>
      </c>
      <c r="AJ188" s="72">
        <f t="shared" ca="1" si="252"/>
        <v>-2.4084075445768294E-11</v>
      </c>
      <c r="AK188" s="19">
        <f t="shared" ca="1" si="253"/>
        <v>1.6184671114011428E-3</v>
      </c>
      <c r="AL188" s="19">
        <f t="shared" ca="1" si="254"/>
        <v>0.99999869028124699</v>
      </c>
      <c r="AM188" s="19">
        <f t="shared" ca="1" si="255"/>
        <v>1.6184678179804221E-3</v>
      </c>
      <c r="AN188" s="19">
        <f t="shared" ca="1" si="256"/>
        <v>-0.81961026596670594</v>
      </c>
      <c r="AO188" s="19">
        <f t="shared" ca="1" si="257"/>
        <v>0.32823901192198557</v>
      </c>
      <c r="AP188" s="19">
        <f t="shared" ca="1" si="258"/>
        <v>0.67176098807801443</v>
      </c>
      <c r="AQ188" s="72">
        <f t="shared" ca="1" si="221"/>
        <v>2.7582618557408362E-4</v>
      </c>
      <c r="AR188" s="72">
        <f t="shared" ca="1" si="222"/>
        <v>-1.9075527656784159E-3</v>
      </c>
      <c r="AS188" s="72">
        <f t="shared" ca="1" si="259"/>
        <v>-1.8690273330748686E-9</v>
      </c>
      <c r="AT188" s="19">
        <f t="shared" ca="1" si="260"/>
        <v>1.6184686432731499E-3</v>
      </c>
      <c r="AU188" s="19">
        <f t="shared" ca="1" si="261"/>
        <v>0.99999869027876764</v>
      </c>
      <c r="AV188" s="19">
        <f t="shared" ca="1" si="262"/>
        <v>1.6184693498544356E-3</v>
      </c>
      <c r="AW188" s="19">
        <f t="shared" ca="1" si="263"/>
        <v>-0.81961029326618218</v>
      </c>
      <c r="AX188" s="19">
        <f t="shared" ca="1" si="264"/>
        <v>1.8196102932661822</v>
      </c>
      <c r="AY188" s="19">
        <f t="shared" ca="1" si="265"/>
        <v>0.66520302692536726</v>
      </c>
      <c r="AZ188" s="72">
        <f t="shared" ca="1" si="223"/>
        <v>1.5233371881905554E-3</v>
      </c>
      <c r="BA188" s="72">
        <f t="shared" ca="1" si="224"/>
        <v>-1.9075509010627067E-3</v>
      </c>
      <c r="BB188" s="72">
        <f t="shared" ca="1" si="266"/>
        <v>1.8646157092308546E-9</v>
      </c>
      <c r="BC188" s="19">
        <f t="shared" ca="1" si="267"/>
        <v>1.6184671150169482E-3</v>
      </c>
      <c r="BD188" s="19">
        <f t="shared" ca="1" si="268"/>
        <v>0.99999869028124111</v>
      </c>
      <c r="BE188" s="19">
        <f t="shared" ca="1" si="269"/>
        <v>1.618467821596232E-3</v>
      </c>
      <c r="BF188" s="19">
        <f t="shared" ca="1" si="270"/>
        <v>-0.81961026603114429</v>
      </c>
      <c r="BG188" s="19">
        <f t="shared" ca="1" si="271"/>
        <v>1.8196102660311442</v>
      </c>
      <c r="BH188" s="19">
        <f t="shared" ca="1" si="272"/>
        <v>0.6652030219167826</v>
      </c>
      <c r="BI188" s="72">
        <f t="shared" ca="1" si="225"/>
        <v>1.5233371654944428E-3</v>
      </c>
      <c r="BJ188" s="72">
        <f t="shared" ca="1" si="226"/>
        <v>-1.9075508967174879E-3</v>
      </c>
      <c r="BK188" s="72">
        <f t="shared" ca="1" si="273"/>
        <v>4.3452188461939878E-12</v>
      </c>
      <c r="BL188" s="72">
        <f t="shared" ca="1" si="227"/>
        <v>1.2263257460129297E-2</v>
      </c>
      <c r="BM188" s="72">
        <f t="shared" ca="1" si="274"/>
        <v>1.0030588007304935</v>
      </c>
      <c r="BN188" s="72">
        <f t="shared" ca="1" si="275"/>
        <v>3.0471481667207227E-3</v>
      </c>
      <c r="BO188" s="72">
        <f t="shared" ca="1" si="276"/>
        <v>3.2801510333257389E-6</v>
      </c>
      <c r="BP188" s="72">
        <f t="shared" ca="1" si="228"/>
        <v>10298.753734239852</v>
      </c>
      <c r="BQ188" s="72">
        <f t="shared" ca="1" si="277"/>
        <v>-1.7565548356187504</v>
      </c>
      <c r="BR188" s="72">
        <f t="shared" ca="1" si="278"/>
        <v>1.3839850313630739</v>
      </c>
      <c r="BS188" s="72">
        <f t="shared" ca="1" si="279"/>
        <v>4.5255776849528671</v>
      </c>
      <c r="BT188" s="72">
        <f t="shared" ca="1" si="280"/>
        <v>259.35682143574951</v>
      </c>
      <c r="BU188" s="72">
        <f t="shared" ca="1" si="281"/>
        <v>79.296501206385003</v>
      </c>
      <c r="BV188" s="72">
        <f t="shared" ca="1" si="282"/>
        <v>259.29650120638507</v>
      </c>
    </row>
    <row r="189" spans="1:74">
      <c r="A189" s="13">
        <f ca="1">'MGRS to'!AO189</f>
        <v>33.592550788540166</v>
      </c>
      <c r="B189" s="13">
        <f ca="1">'MGRS to'!AP189</f>
        <v>-7.6286003396947084</v>
      </c>
      <c r="C189" s="19">
        <f t="shared" ca="1" si="212"/>
        <v>0.58630061540344336</v>
      </c>
      <c r="D189" s="19">
        <f t="shared" ca="1" si="212"/>
        <v>-0.13314419324643054</v>
      </c>
      <c r="E189" s="19">
        <f t="shared" ca="1" si="213"/>
        <v>0.58449742500887236</v>
      </c>
      <c r="F189" s="19">
        <f t="shared" ca="1" si="214"/>
        <v>0.5847537816827435</v>
      </c>
      <c r="G189" s="19">
        <f t="shared" ca="1" si="229"/>
        <v>-2.3739318059803893E-4</v>
      </c>
      <c r="H189" s="19">
        <f t="shared" ca="1" si="230"/>
        <v>-2.3739318059803893E-4</v>
      </c>
      <c r="I189" s="19">
        <f t="shared" ca="1" si="231"/>
        <v>0</v>
      </c>
      <c r="J189" s="19">
        <f t="shared" ca="1" si="232"/>
        <v>3.2389740071968814E-4</v>
      </c>
      <c r="K189" s="19">
        <f t="shared" ca="1" si="233"/>
        <v>0.99999994754523547</v>
      </c>
      <c r="L189" s="19">
        <f t="shared" ca="1" si="234"/>
        <v>3.2389740638300886E-4</v>
      </c>
      <c r="M189" s="19">
        <f t="shared" ca="1" si="235"/>
        <v>-0.5096925190069983</v>
      </c>
      <c r="N189" s="19">
        <f t="shared" ca="1" si="236"/>
        <v>1.5096925190069983</v>
      </c>
      <c r="O189" s="19">
        <f t="shared" ca="1" si="237"/>
        <v>0.59650126637764844</v>
      </c>
      <c r="P189" s="72">
        <f t="shared" ca="1" si="215"/>
        <v>1.2648671097294697E-3</v>
      </c>
      <c r="Q189" s="72">
        <f t="shared" ca="1" si="216"/>
        <v>-2.3794640683667427E-4</v>
      </c>
      <c r="R189" s="72">
        <f t="shared" ca="1" si="238"/>
        <v>-5.5322623863533543E-7</v>
      </c>
      <c r="S189" s="19">
        <f t="shared" ca="1" si="239"/>
        <v>3.2417958162202112E-4</v>
      </c>
      <c r="T189" s="19">
        <f t="shared" ca="1" si="240"/>
        <v>0.99999994745379794</v>
      </c>
      <c r="U189" s="19">
        <f t="shared" ca="1" si="241"/>
        <v>3.2417958730015655E-4</v>
      </c>
      <c r="V189" s="19">
        <f t="shared" ca="1" si="242"/>
        <v>-0.5104356236738582</v>
      </c>
      <c r="W189" s="19">
        <f t="shared" ca="1" si="243"/>
        <v>1.5104356236738581</v>
      </c>
      <c r="X189" s="19">
        <f t="shared" ca="1" si="244"/>
        <v>0.59669977971395838</v>
      </c>
      <c r="Y189" s="72">
        <f t="shared" ca="1" si="217"/>
        <v>1.265487340050019E-3</v>
      </c>
      <c r="Z189" s="72">
        <f t="shared" ca="1" si="218"/>
        <v>-2.3794769608749653E-4</v>
      </c>
      <c r="AA189" s="72">
        <f t="shared" ca="1" si="245"/>
        <v>-1.2892508222572992E-9</v>
      </c>
      <c r="AB189" s="19">
        <f t="shared" ca="1" si="246"/>
        <v>3.2418023970261933E-4</v>
      </c>
      <c r="AC189" s="19">
        <f t="shared" ca="1" si="247"/>
        <v>0.99999994745358467</v>
      </c>
      <c r="AD189" s="19">
        <f t="shared" ca="1" si="248"/>
        <v>3.2418024538078929E-4</v>
      </c>
      <c r="AE189" s="19">
        <f t="shared" ca="1" si="249"/>
        <v>-0.51043735315509386</v>
      </c>
      <c r="AF189" s="19">
        <f t="shared" ca="1" si="250"/>
        <v>1.5104373531550939</v>
      </c>
      <c r="AG189" s="19">
        <f t="shared" ca="1" si="251"/>
        <v>0.59670024150057199</v>
      </c>
      <c r="AH189" s="72">
        <f t="shared" ca="1" si="219"/>
        <v>1.2654887835541868E-3</v>
      </c>
      <c r="AI189" s="72">
        <f t="shared" ca="1" si="220"/>
        <v>-2.3794769909199552E-4</v>
      </c>
      <c r="AJ189" s="72">
        <f t="shared" ca="1" si="252"/>
        <v>-3.0044989933475374E-12</v>
      </c>
      <c r="AK189" s="19">
        <f t="shared" ca="1" si="253"/>
        <v>3.2418024123623105E-4</v>
      </c>
      <c r="AL189" s="19">
        <f t="shared" ca="1" si="254"/>
        <v>0.99999994745358423</v>
      </c>
      <c r="AM189" s="19">
        <f t="shared" ca="1" si="255"/>
        <v>3.2418024691440106E-4</v>
      </c>
      <c r="AN189" s="19">
        <f t="shared" ca="1" si="256"/>
        <v>-0.5104373571854981</v>
      </c>
      <c r="AO189" s="19">
        <f t="shared" ca="1" si="257"/>
        <v>0.73945370438948421</v>
      </c>
      <c r="AP189" s="19">
        <f t="shared" ca="1" si="258"/>
        <v>0.26054629561051579</v>
      </c>
      <c r="AQ189" s="72">
        <f t="shared" ca="1" si="221"/>
        <v>6.2073767805434802E-4</v>
      </c>
      <c r="AR189" s="72">
        <f t="shared" ca="1" si="222"/>
        <v>-2.3794772779669104E-4</v>
      </c>
      <c r="AS189" s="72">
        <f t="shared" ca="1" si="259"/>
        <v>-2.8704695521561407E-11</v>
      </c>
      <c r="AT189" s="19">
        <f t="shared" ca="1" si="260"/>
        <v>3.2418025588819678E-4</v>
      </c>
      <c r="AU189" s="19">
        <f t="shared" ca="1" si="261"/>
        <v>0.99999994745357934</v>
      </c>
      <c r="AV189" s="19">
        <f t="shared" ca="1" si="262"/>
        <v>3.2418026156636766E-4</v>
      </c>
      <c r="AW189" s="19">
        <f t="shared" ca="1" si="263"/>
        <v>-0.51043739569161362</v>
      </c>
      <c r="AX189" s="19">
        <f t="shared" ca="1" si="264"/>
        <v>1.5104373956916137</v>
      </c>
      <c r="AY189" s="19">
        <f t="shared" ca="1" si="265"/>
        <v>0.5967002528581814</v>
      </c>
      <c r="AZ189" s="72">
        <f t="shared" ca="1" si="223"/>
        <v>1.265488819057112E-3</v>
      </c>
      <c r="BA189" s="72">
        <f t="shared" ca="1" si="224"/>
        <v>-2.3794769916589135E-4</v>
      </c>
      <c r="BB189" s="72">
        <f t="shared" ca="1" si="266"/>
        <v>2.8630799689616585E-11</v>
      </c>
      <c r="BC189" s="19">
        <f t="shared" ca="1" si="267"/>
        <v>3.2418024127394383E-4</v>
      </c>
      <c r="BD189" s="19">
        <f t="shared" ca="1" si="268"/>
        <v>0.99999994745358423</v>
      </c>
      <c r="BE189" s="19">
        <f t="shared" ca="1" si="269"/>
        <v>3.2418024695211384E-4</v>
      </c>
      <c r="BF189" s="19">
        <f t="shared" ca="1" si="270"/>
        <v>-0.51043735728463624</v>
      </c>
      <c r="BG189" s="19">
        <f t="shared" ca="1" si="271"/>
        <v>1.5104373572846361</v>
      </c>
      <c r="BH189" s="19">
        <f t="shared" ca="1" si="272"/>
        <v>0.59670024260319465</v>
      </c>
      <c r="BI189" s="72">
        <f t="shared" ca="1" si="225"/>
        <v>1.2654887870008917E-3</v>
      </c>
      <c r="BJ189" s="72">
        <f t="shared" ca="1" si="226"/>
        <v>-2.3794769909916947E-4</v>
      </c>
      <c r="BK189" s="72">
        <f t="shared" ca="1" si="273"/>
        <v>6.6721883009920879E-14</v>
      </c>
      <c r="BL189" s="72">
        <f t="shared" ca="1" si="227"/>
        <v>1.0179587648832138E-2</v>
      </c>
      <c r="BM189" s="72">
        <f t="shared" ca="1" si="274"/>
        <v>1.0025400600248262</v>
      </c>
      <c r="BN189" s="72">
        <f t="shared" ca="1" si="275"/>
        <v>2.5320196481344918E-3</v>
      </c>
      <c r="BO189" s="72">
        <f t="shared" ca="1" si="276"/>
        <v>4.8963969474238355E-7</v>
      </c>
      <c r="BP189" s="72">
        <f t="shared" ca="1" si="228"/>
        <v>2062.8474976736957</v>
      </c>
      <c r="BQ189" s="72">
        <f t="shared" ca="1" si="277"/>
        <v>-0.65638396005968569</v>
      </c>
      <c r="BR189" s="72">
        <f t="shared" ca="1" si="278"/>
        <v>2.4850773732382478</v>
      </c>
      <c r="BS189" s="72">
        <f t="shared" ca="1" si="279"/>
        <v>5.626670026828041</v>
      </c>
      <c r="BT189" s="72">
        <f t="shared" ca="1" si="280"/>
        <v>322.39196934849645</v>
      </c>
      <c r="BU189" s="72">
        <f t="shared" ca="1" si="281"/>
        <v>142.38444525000844</v>
      </c>
      <c r="BV189" s="72">
        <f t="shared" ca="1" si="282"/>
        <v>322.38444525000841</v>
      </c>
    </row>
    <row r="190" spans="1:74">
      <c r="A190" s="13">
        <f ca="1">'MGRS to'!AO190</f>
        <v>33.582038005605831</v>
      </c>
      <c r="B190" s="13">
        <f ca="1">'MGRS to'!AP190</f>
        <v>-7.5374929817237266</v>
      </c>
      <c r="C190" s="19">
        <f t="shared" ca="1" si="212"/>
        <v>0.58611713272769173</v>
      </c>
      <c r="D190" s="19">
        <f t="shared" ca="1" si="212"/>
        <v>-0.13155406987704379</v>
      </c>
      <c r="E190" s="19">
        <f t="shared" ca="1" si="213"/>
        <v>0.5847537816827435</v>
      </c>
      <c r="F190" s="19">
        <f t="shared" ca="1" si="214"/>
        <v>0.58457053877381049</v>
      </c>
      <c r="G190" s="19">
        <f t="shared" ca="1" si="229"/>
        <v>1.5901233693867423E-3</v>
      </c>
      <c r="H190" s="19">
        <f t="shared" ca="1" si="230"/>
        <v>1.5901233693867423E-3</v>
      </c>
      <c r="I190" s="19">
        <f t="shared" ca="1" si="231"/>
        <v>0</v>
      </c>
      <c r="J190" s="19">
        <f t="shared" ca="1" si="232"/>
        <v>1.3386026746285225E-3</v>
      </c>
      <c r="K190" s="19">
        <f t="shared" ca="1" si="233"/>
        <v>0.99999910407103831</v>
      </c>
      <c r="L190" s="19">
        <f t="shared" ca="1" si="234"/>
        <v>1.3386030743929671E-3</v>
      </c>
      <c r="M190" s="19">
        <f t="shared" ca="1" si="235"/>
        <v>0.82604826994429104</v>
      </c>
      <c r="N190" s="19">
        <f t="shared" ca="1" si="236"/>
        <v>0.17395173005570896</v>
      </c>
      <c r="O190" s="19">
        <f t="shared" ca="1" si="237"/>
        <v>-2.5022727932650159</v>
      </c>
      <c r="P190" s="72">
        <f t="shared" ca="1" si="215"/>
        <v>1.4623188765547726E-4</v>
      </c>
      <c r="Q190" s="72">
        <f t="shared" ca="1" si="216"/>
        <v>1.593828843320618E-3</v>
      </c>
      <c r="R190" s="72">
        <f t="shared" ca="1" si="238"/>
        <v>3.7054739338757657E-6</v>
      </c>
      <c r="S190" s="19">
        <f t="shared" ca="1" si="239"/>
        <v>1.341663638890826E-3</v>
      </c>
      <c r="T190" s="19">
        <f t="shared" ca="1" si="240"/>
        <v>0.99999909996893499</v>
      </c>
      <c r="U190" s="19">
        <f t="shared" ca="1" si="241"/>
        <v>1.3416640414039556E-3</v>
      </c>
      <c r="V190" s="19">
        <f t="shared" ca="1" si="242"/>
        <v>0.82608421812586086</v>
      </c>
      <c r="W190" s="19">
        <f t="shared" ca="1" si="243"/>
        <v>0.17391578187413914</v>
      </c>
      <c r="X190" s="19">
        <f t="shared" ca="1" si="244"/>
        <v>-2.5029967127284261</v>
      </c>
      <c r="Y190" s="72">
        <f t="shared" ca="1" si="217"/>
        <v>1.4620168112527266E-4</v>
      </c>
      <c r="Z190" s="72">
        <f t="shared" ca="1" si="218"/>
        <v>1.5938374782061998E-3</v>
      </c>
      <c r="AA190" s="72">
        <f t="shared" ca="1" si="245"/>
        <v>8.6348855817333647E-9</v>
      </c>
      <c r="AB190" s="19">
        <f t="shared" ca="1" si="246"/>
        <v>1.3416707720274722E-3</v>
      </c>
      <c r="AC190" s="19">
        <f t="shared" ca="1" si="247"/>
        <v>0.99999909995936465</v>
      </c>
      <c r="AD190" s="19">
        <f t="shared" ca="1" si="248"/>
        <v>1.341671174547022E-3</v>
      </c>
      <c r="AE190" s="19">
        <f t="shared" ca="1" si="249"/>
        <v>0.8260843016088566</v>
      </c>
      <c r="AF190" s="19">
        <f t="shared" ca="1" si="250"/>
        <v>0.1739156983911434</v>
      </c>
      <c r="AG190" s="19">
        <f t="shared" ca="1" si="251"/>
        <v>-2.5029983942456875</v>
      </c>
      <c r="AH190" s="72">
        <f t="shared" ca="1" si="219"/>
        <v>1.4620161097619278E-4</v>
      </c>
      <c r="AI190" s="72">
        <f t="shared" ca="1" si="220"/>
        <v>1.5938374983281195E-3</v>
      </c>
      <c r="AJ190" s="72">
        <f t="shared" ca="1" si="252"/>
        <v>2.0121919755422546E-11</v>
      </c>
      <c r="AK190" s="19">
        <f t="shared" ca="1" si="253"/>
        <v>1.3416707886498588E-3</v>
      </c>
      <c r="AL190" s="19">
        <f t="shared" ca="1" si="254"/>
        <v>0.99999909995934244</v>
      </c>
      <c r="AM190" s="19">
        <f t="shared" ca="1" si="255"/>
        <v>1.3416711911694234E-3</v>
      </c>
      <c r="AN190" s="19">
        <f t="shared" ca="1" si="256"/>
        <v>0.8260843018033962</v>
      </c>
      <c r="AO190" s="19">
        <f t="shared" ca="1" si="257"/>
        <v>0.31758472631399537</v>
      </c>
      <c r="AP190" s="19">
        <f t="shared" ca="1" si="258"/>
        <v>0.68241527368600463</v>
      </c>
      <c r="AQ190" s="72">
        <f t="shared" ca="1" si="221"/>
        <v>2.6688029585519673E-4</v>
      </c>
      <c r="AR190" s="72">
        <f t="shared" ca="1" si="222"/>
        <v>1.5938390867520707E-3</v>
      </c>
      <c r="AS190" s="72">
        <f t="shared" ca="1" si="259"/>
        <v>1.5884239511817361E-9</v>
      </c>
      <c r="AT190" s="19">
        <f t="shared" ca="1" si="260"/>
        <v>1.3416721008207841E-3</v>
      </c>
      <c r="AU190" s="19">
        <f t="shared" ca="1" si="261"/>
        <v>0.99999909995758185</v>
      </c>
      <c r="AV190" s="19">
        <f t="shared" ca="1" si="262"/>
        <v>1.3416725033415298E-3</v>
      </c>
      <c r="AW190" s="19">
        <f t="shared" ca="1" si="263"/>
        <v>0.82608431716030106</v>
      </c>
      <c r="AX190" s="19">
        <f t="shared" ca="1" si="264"/>
        <v>0.17391568283969894</v>
      </c>
      <c r="AY190" s="19">
        <f t="shared" ca="1" si="265"/>
        <v>-2.5029987074835747</v>
      </c>
      <c r="AZ190" s="72">
        <f t="shared" ca="1" si="223"/>
        <v>1.4620159790862722E-4</v>
      </c>
      <c r="BA190" s="72">
        <f t="shared" ca="1" si="224"/>
        <v>1.5938375020765224E-3</v>
      </c>
      <c r="BB190" s="72">
        <f t="shared" ca="1" si="266"/>
        <v>-1.5846755483349406E-9</v>
      </c>
      <c r="BC190" s="19">
        <f t="shared" ca="1" si="267"/>
        <v>1.3416707917463494E-3</v>
      </c>
      <c r="BD190" s="19">
        <f t="shared" ca="1" si="268"/>
        <v>0.99999909995933822</v>
      </c>
      <c r="BE190" s="19">
        <f t="shared" ca="1" si="269"/>
        <v>1.3416711942659167E-3</v>
      </c>
      <c r="BF190" s="19">
        <f t="shared" ca="1" si="270"/>
        <v>0.8260843018396381</v>
      </c>
      <c r="BG190" s="19">
        <f t="shared" ca="1" si="271"/>
        <v>0.1739156981603619</v>
      </c>
      <c r="BH190" s="19">
        <f t="shared" ca="1" si="272"/>
        <v>-2.5029983988940989</v>
      </c>
      <c r="BI190" s="72">
        <f t="shared" ca="1" si="225"/>
        <v>1.4620161078227176E-4</v>
      </c>
      <c r="BJ190" s="72">
        <f t="shared" ca="1" si="226"/>
        <v>1.5938374983837445E-3</v>
      </c>
      <c r="BK190" s="72">
        <f t="shared" ca="1" si="273"/>
        <v>-3.6927778543360823E-12</v>
      </c>
      <c r="BL190" s="72">
        <f t="shared" ca="1" si="227"/>
        <v>1.1721042811824566E-3</v>
      </c>
      <c r="BM190" s="72">
        <f t="shared" ca="1" si="274"/>
        <v>1.0002929617035177</v>
      </c>
      <c r="BN190" s="72">
        <f t="shared" ca="1" si="275"/>
        <v>2.928544580204221E-4</v>
      </c>
      <c r="BO190" s="72">
        <f t="shared" ca="1" si="276"/>
        <v>-9.8313234818902513E-7</v>
      </c>
      <c r="BP190" s="72">
        <f t="shared" ca="1" si="228"/>
        <v>8537.421402930464</v>
      </c>
      <c r="BQ190" s="72">
        <f t="shared" ca="1" si="277"/>
        <v>1.7079955092867818</v>
      </c>
      <c r="BR190" s="72">
        <f t="shared" ca="1" si="278"/>
        <v>-1.4327174770598274</v>
      </c>
      <c r="BS190" s="72">
        <f t="shared" ca="1" si="279"/>
        <v>1.7088751765299657</v>
      </c>
      <c r="BT190" s="72">
        <f t="shared" ca="1" si="280"/>
        <v>97.860934109430218</v>
      </c>
      <c r="BU190" s="72">
        <f t="shared" ca="1" si="281"/>
        <v>-82.088664670159446</v>
      </c>
      <c r="BV190" s="72">
        <f t="shared" ca="1" si="282"/>
        <v>97.91133532984054</v>
      </c>
    </row>
    <row r="191" spans="1:74">
      <c r="A191" s="13">
        <f ca="1">'MGRS to'!AO191</f>
        <v>33.592805752382027</v>
      </c>
      <c r="B191" s="13">
        <f ca="1">'MGRS to'!AP191</f>
        <v>-7.5147676998923174</v>
      </c>
      <c r="C191" s="19">
        <f t="shared" ca="1" si="212"/>
        <v>0.58630506536195726</v>
      </c>
      <c r="D191" s="19">
        <f t="shared" ca="1" si="212"/>
        <v>-0.13115743888564207</v>
      </c>
      <c r="E191" s="19">
        <f t="shared" ca="1" si="213"/>
        <v>0.58457053877381049</v>
      </c>
      <c r="F191" s="19">
        <f t="shared" ca="1" si="214"/>
        <v>0.58475822582883596</v>
      </c>
      <c r="G191" s="19">
        <f t="shared" ca="1" si="229"/>
        <v>3.9663099140171965E-4</v>
      </c>
      <c r="H191" s="19">
        <f t="shared" ca="1" si="230"/>
        <v>3.9663099140171965E-4</v>
      </c>
      <c r="I191" s="19">
        <f t="shared" ca="1" si="231"/>
        <v>0</v>
      </c>
      <c r="J191" s="19">
        <f t="shared" ca="1" si="232"/>
        <v>3.8029157266158807E-4</v>
      </c>
      <c r="K191" s="19">
        <f t="shared" ca="1" si="233"/>
        <v>0.99999992768915735</v>
      </c>
      <c r="L191" s="19">
        <f t="shared" ca="1" si="234"/>
        <v>3.8029158182798965E-4</v>
      </c>
      <c r="M191" s="19">
        <f t="shared" ca="1" si="235"/>
        <v>0.72526234874289086</v>
      </c>
      <c r="N191" s="19">
        <f t="shared" ca="1" si="236"/>
        <v>0.27473765125710914</v>
      </c>
      <c r="O191" s="19">
        <f t="shared" ca="1" si="237"/>
        <v>-1.2174986307966096</v>
      </c>
      <c r="P191" s="72">
        <f t="shared" ca="1" si="215"/>
        <v>2.3089884188540603E-4</v>
      </c>
      <c r="Q191" s="72">
        <f t="shared" ca="1" si="216"/>
        <v>3.9755526042599339E-4</v>
      </c>
      <c r="R191" s="72">
        <f t="shared" ca="1" si="238"/>
        <v>9.2426902427374417E-7</v>
      </c>
      <c r="S191" s="19">
        <f t="shared" ca="1" si="239"/>
        <v>3.8096210004541519E-4</v>
      </c>
      <c r="T191" s="19">
        <f t="shared" ca="1" si="240"/>
        <v>0.99999992743393662</v>
      </c>
      <c r="U191" s="19">
        <f t="shared" ca="1" si="241"/>
        <v>3.809621092603887E-4</v>
      </c>
      <c r="V191" s="19">
        <f t="shared" ca="1" si="242"/>
        <v>0.72567292586711818</v>
      </c>
      <c r="W191" s="19">
        <f t="shared" ca="1" si="243"/>
        <v>0.27432707413288182</v>
      </c>
      <c r="X191" s="19">
        <f t="shared" ca="1" si="244"/>
        <v>-1.220817494798689</v>
      </c>
      <c r="Y191" s="72">
        <f t="shared" ca="1" si="217"/>
        <v>2.305540163435443E-4</v>
      </c>
      <c r="Z191" s="72">
        <f t="shared" ca="1" si="218"/>
        <v>3.9755741424933312E-4</v>
      </c>
      <c r="AA191" s="72">
        <f t="shared" ca="1" si="245"/>
        <v>2.1538233397309925E-9</v>
      </c>
      <c r="AB191" s="19">
        <f t="shared" ca="1" si="246"/>
        <v>3.8096366301764486E-4</v>
      </c>
      <c r="AC191" s="19">
        <f t="shared" ca="1" si="247"/>
        <v>0.9999999274333411</v>
      </c>
      <c r="AD191" s="19">
        <f t="shared" ca="1" si="248"/>
        <v>3.8096367223273189E-4</v>
      </c>
      <c r="AE191" s="19">
        <f t="shared" ca="1" si="249"/>
        <v>0.72567388010322753</v>
      </c>
      <c r="AF191" s="19">
        <f t="shared" ca="1" si="250"/>
        <v>0.27432611989677247</v>
      </c>
      <c r="AG191" s="19">
        <f t="shared" ca="1" si="251"/>
        <v>-1.2208252198536007</v>
      </c>
      <c r="AH191" s="72">
        <f t="shared" ca="1" si="219"/>
        <v>2.3055321492207218E-4</v>
      </c>
      <c r="AI191" s="72">
        <f t="shared" ca="1" si="220"/>
        <v>3.9755741926838584E-4</v>
      </c>
      <c r="AJ191" s="72">
        <f t="shared" ca="1" si="252"/>
        <v>5.0190527190081824E-12</v>
      </c>
      <c r="AK191" s="19">
        <f t="shared" ca="1" si="253"/>
        <v>3.8096366665982533E-4</v>
      </c>
      <c r="AL191" s="19">
        <f t="shared" ca="1" si="254"/>
        <v>0.99999992743333976</v>
      </c>
      <c r="AM191" s="19">
        <f t="shared" ca="1" si="255"/>
        <v>3.8096367587491257E-4</v>
      </c>
      <c r="AN191" s="19">
        <f t="shared" ca="1" si="256"/>
        <v>0.72567388232689778</v>
      </c>
      <c r="AO191" s="19">
        <f t="shared" ca="1" si="257"/>
        <v>0.47339741650860767</v>
      </c>
      <c r="AP191" s="19">
        <f t="shared" ca="1" si="258"/>
        <v>0.52660258349139233</v>
      </c>
      <c r="AQ191" s="72">
        <f t="shared" ca="1" si="221"/>
        <v>3.9766102412858921E-4</v>
      </c>
      <c r="AR191" s="72">
        <f t="shared" ca="1" si="222"/>
        <v>3.9755771942024125E-4</v>
      </c>
      <c r="AS191" s="72">
        <f t="shared" ca="1" si="259"/>
        <v>3.00151855410144E-10</v>
      </c>
      <c r="AT191" s="19">
        <f t="shared" ca="1" si="260"/>
        <v>3.8096388447218761E-4</v>
      </c>
      <c r="AU191" s="19">
        <f t="shared" ca="1" si="261"/>
        <v>0.99999992743325672</v>
      </c>
      <c r="AV191" s="19">
        <f t="shared" ca="1" si="262"/>
        <v>3.8096389368729068E-4</v>
      </c>
      <c r="AW191" s="19">
        <f t="shared" ca="1" si="263"/>
        <v>0.72567401530612174</v>
      </c>
      <c r="AX191" s="19">
        <f t="shared" ca="1" si="264"/>
        <v>0.27432598469387826</v>
      </c>
      <c r="AY191" s="19">
        <f t="shared" ca="1" si="265"/>
        <v>-1.2208263143981473</v>
      </c>
      <c r="AZ191" s="72">
        <f t="shared" ca="1" si="223"/>
        <v>2.3055310137103197E-4</v>
      </c>
      <c r="BA191" s="72">
        <f t="shared" ca="1" si="224"/>
        <v>3.9755741997952537E-4</v>
      </c>
      <c r="BB191" s="72">
        <f t="shared" ca="1" si="266"/>
        <v>-2.9944071587529805E-10</v>
      </c>
      <c r="BC191" s="19">
        <f t="shared" ca="1" si="267"/>
        <v>3.8096366717587125E-4</v>
      </c>
      <c r="BD191" s="19">
        <f t="shared" ca="1" si="268"/>
        <v>0.99999992743333954</v>
      </c>
      <c r="BE191" s="19">
        <f t="shared" ca="1" si="269"/>
        <v>3.8096367639095855E-4</v>
      </c>
      <c r="BF191" s="19">
        <f t="shared" ca="1" si="270"/>
        <v>0.72567388264197896</v>
      </c>
      <c r="BG191" s="19">
        <f t="shared" ca="1" si="271"/>
        <v>0.27432611735802104</v>
      </c>
      <c r="BH191" s="19">
        <f t="shared" ca="1" si="272"/>
        <v>-1.2208252404062316</v>
      </c>
      <c r="BI191" s="72">
        <f t="shared" ca="1" si="225"/>
        <v>2.3055321278988509E-4</v>
      </c>
      <c r="BJ191" s="72">
        <f t="shared" ca="1" si="226"/>
        <v>3.9755741928173893E-4</v>
      </c>
      <c r="BK191" s="72">
        <f t="shared" ca="1" si="273"/>
        <v>-6.9778644667950473E-13</v>
      </c>
      <c r="BL191" s="72">
        <f t="shared" ca="1" si="227"/>
        <v>1.8488199742556723E-3</v>
      </c>
      <c r="BM191" s="72">
        <f t="shared" ca="1" si="274"/>
        <v>1.0004620448917751</v>
      </c>
      <c r="BN191" s="72">
        <f t="shared" ca="1" si="275"/>
        <v>4.6177818279933809E-4</v>
      </c>
      <c r="BO191" s="72">
        <f t="shared" ca="1" si="276"/>
        <v>-2.1472823114557281E-7</v>
      </c>
      <c r="BP191" s="72">
        <f t="shared" ca="1" si="228"/>
        <v>2424.1762666952063</v>
      </c>
      <c r="BQ191" s="72">
        <f t="shared" ca="1" si="277"/>
        <v>1.053535471242989</v>
      </c>
      <c r="BR191" s="72">
        <f t="shared" ca="1" si="278"/>
        <v>-2.0878377626347442</v>
      </c>
      <c r="BS191" s="72">
        <f t="shared" ca="1" si="279"/>
        <v>1.0537548909550489</v>
      </c>
      <c r="BT191" s="72">
        <f t="shared" ca="1" si="280"/>
        <v>60.363136069549569</v>
      </c>
      <c r="BU191" s="72">
        <f t="shared" ca="1" si="281"/>
        <v>-119.62429210700741</v>
      </c>
      <c r="BV191" s="72">
        <f t="shared" ca="1" si="282"/>
        <v>60.37570789299258</v>
      </c>
    </row>
    <row r="192" spans="1:74">
      <c r="A192" s="13">
        <f ca="1">'MGRS to'!AO192</f>
        <v>33.585101431478279</v>
      </c>
      <c r="B192" s="13">
        <f ca="1">'MGRS to'!AP192</f>
        <v>-7.520567444498667</v>
      </c>
      <c r="C192" s="19">
        <f t="shared" ca="1" si="212"/>
        <v>0.58617059959555662</v>
      </c>
      <c r="D192" s="19">
        <f t="shared" ca="1" si="212"/>
        <v>-0.13125866352479765</v>
      </c>
      <c r="E192" s="19">
        <f t="shared" ca="1" si="213"/>
        <v>0.58475822582883596</v>
      </c>
      <c r="F192" s="19">
        <f t="shared" ca="1" si="214"/>
        <v>0.58462393575214155</v>
      </c>
      <c r="G192" s="19">
        <f t="shared" ca="1" si="229"/>
        <v>-1.0122463915557267E-4</v>
      </c>
      <c r="H192" s="19">
        <f t="shared" ca="1" si="230"/>
        <v>-1.0122463915557267E-4</v>
      </c>
      <c r="I192" s="19">
        <f t="shared" ca="1" si="231"/>
        <v>0</v>
      </c>
      <c r="J192" s="19">
        <f t="shared" ca="1" si="232"/>
        <v>1.586152036275453E-4</v>
      </c>
      <c r="K192" s="19">
        <f t="shared" ca="1" si="233"/>
        <v>0.99999998742060858</v>
      </c>
      <c r="L192" s="19">
        <f t="shared" ca="1" si="234"/>
        <v>1.5861520429263955E-4</v>
      </c>
      <c r="M192" s="19">
        <f t="shared" ca="1" si="235"/>
        <v>-0.44376319191864955</v>
      </c>
      <c r="N192" s="19">
        <f t="shared" ca="1" si="236"/>
        <v>1.4437631919186495</v>
      </c>
      <c r="O192" s="19">
        <f t="shared" ca="1" si="237"/>
        <v>0.57799206431174022</v>
      </c>
      <c r="P192" s="72">
        <f t="shared" ca="1" si="215"/>
        <v>1.2098301084240411E-3</v>
      </c>
      <c r="Q192" s="72">
        <f t="shared" ca="1" si="216"/>
        <v>-1.014605147801956E-4</v>
      </c>
      <c r="R192" s="72">
        <f t="shared" ca="1" si="238"/>
        <v>-2.3587562462292606E-7</v>
      </c>
      <c r="S192" s="19">
        <f t="shared" ca="1" si="239"/>
        <v>1.5871996390633448E-4</v>
      </c>
      <c r="T192" s="19">
        <f t="shared" ca="1" si="240"/>
        <v>0.99999998740398643</v>
      </c>
      <c r="U192" s="19">
        <f t="shared" ca="1" si="241"/>
        <v>1.5871996457274742E-4</v>
      </c>
      <c r="V192" s="19">
        <f t="shared" ca="1" si="242"/>
        <v>-0.44450367705376326</v>
      </c>
      <c r="W192" s="19">
        <f t="shared" ca="1" si="243"/>
        <v>1.4445036770537634</v>
      </c>
      <c r="X192" s="19">
        <f t="shared" ca="1" si="244"/>
        <v>0.57820839506597488</v>
      </c>
      <c r="Y192" s="72">
        <f t="shared" ca="1" si="217"/>
        <v>1.2104483581630199E-3</v>
      </c>
      <c r="Z192" s="72">
        <f t="shared" ca="1" si="218"/>
        <v>-1.0146106442231738E-4</v>
      </c>
      <c r="AA192" s="72">
        <f t="shared" ca="1" si="245"/>
        <v>-5.4964212178778681E-10</v>
      </c>
      <c r="AB192" s="19">
        <f t="shared" ca="1" si="246"/>
        <v>1.5872020822472324E-4</v>
      </c>
      <c r="AC192" s="19">
        <f t="shared" ca="1" si="247"/>
        <v>0.99999998740394769</v>
      </c>
      <c r="AD192" s="19">
        <f t="shared" ca="1" si="248"/>
        <v>1.5872020889113925E-4</v>
      </c>
      <c r="AE192" s="19">
        <f t="shared" ca="1" si="249"/>
        <v>-0.44450540083459433</v>
      </c>
      <c r="AF192" s="19">
        <f t="shared" ca="1" si="250"/>
        <v>1.4445054008345943</v>
      </c>
      <c r="AG192" s="19">
        <f t="shared" ca="1" si="251"/>
        <v>0.57820889840518364</v>
      </c>
      <c r="AH192" s="72">
        <f t="shared" ca="1" si="219"/>
        <v>1.2104497973884703E-3</v>
      </c>
      <c r="AI192" s="72">
        <f t="shared" ca="1" si="220"/>
        <v>-1.0146106570310451E-4</v>
      </c>
      <c r="AJ192" s="72">
        <f t="shared" ca="1" si="252"/>
        <v>-1.2807871218678893E-12</v>
      </c>
      <c r="AK192" s="19">
        <f t="shared" ca="1" si="253"/>
        <v>1.5872020879404368E-4</v>
      </c>
      <c r="AL192" s="19">
        <f t="shared" ca="1" si="254"/>
        <v>0.99999998740394758</v>
      </c>
      <c r="AM192" s="19">
        <f t="shared" ca="1" si="255"/>
        <v>1.5872020946045972E-4</v>
      </c>
      <c r="AN192" s="19">
        <f t="shared" ca="1" si="256"/>
        <v>-0.44450540485136331</v>
      </c>
      <c r="AO192" s="19">
        <f t="shared" ca="1" si="257"/>
        <v>0.80241494505792565</v>
      </c>
      <c r="AP192" s="19">
        <f t="shared" ca="1" si="258"/>
        <v>0.19758505494207435</v>
      </c>
      <c r="AQ192" s="72">
        <f t="shared" ca="1" si="221"/>
        <v>6.7348428383084459E-4</v>
      </c>
      <c r="AR192" s="72">
        <f t="shared" ca="1" si="222"/>
        <v>-1.0146105870371785E-4</v>
      </c>
      <c r="AS192" s="72">
        <f t="shared" ca="1" si="259"/>
        <v>6.9993866524129325E-12</v>
      </c>
      <c r="AT192" s="19">
        <f t="shared" ca="1" si="260"/>
        <v>1.5872020568278382E-4</v>
      </c>
      <c r="AU192" s="19">
        <f t="shared" ca="1" si="261"/>
        <v>0.99999998740394802</v>
      </c>
      <c r="AV192" s="19">
        <f t="shared" ca="1" si="262"/>
        <v>1.5872020634919982E-4</v>
      </c>
      <c r="AW192" s="19">
        <f t="shared" ca="1" si="263"/>
        <v>-0.44450538290001002</v>
      </c>
      <c r="AX192" s="19">
        <f t="shared" ca="1" si="264"/>
        <v>1.4445053829000101</v>
      </c>
      <c r="AY192" s="19">
        <f t="shared" ca="1" si="265"/>
        <v>0.57820889316834101</v>
      </c>
      <c r="AZ192" s="72">
        <f t="shared" ca="1" si="223"/>
        <v>1.2104497824144609E-3</v>
      </c>
      <c r="BA192" s="72">
        <f t="shared" ca="1" si="224"/>
        <v>-1.014610656897789E-4</v>
      </c>
      <c r="BB192" s="72">
        <f t="shared" ca="1" si="266"/>
        <v>-6.9860610487715649E-12</v>
      </c>
      <c r="BC192" s="19">
        <f t="shared" ca="1" si="267"/>
        <v>1.5872020878811985E-4</v>
      </c>
      <c r="BD192" s="19">
        <f t="shared" ca="1" si="268"/>
        <v>0.99999998740394758</v>
      </c>
      <c r="BE192" s="19">
        <f t="shared" ca="1" si="269"/>
        <v>1.5872020945453588E-4</v>
      </c>
      <c r="BF192" s="19">
        <f t="shared" ca="1" si="270"/>
        <v>-0.44450540480957335</v>
      </c>
      <c r="BG192" s="19">
        <f t="shared" ca="1" si="271"/>
        <v>1.4445054048095733</v>
      </c>
      <c r="BH192" s="19">
        <f t="shared" ca="1" si="272"/>
        <v>0.57820889956586496</v>
      </c>
      <c r="BI192" s="72">
        <f t="shared" ca="1" si="225"/>
        <v>1.2104498007072743E-3</v>
      </c>
      <c r="BJ192" s="72">
        <f t="shared" ca="1" si="226"/>
        <v>-1.0146106570605797E-4</v>
      </c>
      <c r="BK192" s="72">
        <f t="shared" ca="1" si="273"/>
        <v>-1.6279065226908196E-14</v>
      </c>
      <c r="BL192" s="72">
        <f t="shared" ca="1" si="227"/>
        <v>9.735239469914541E-3</v>
      </c>
      <c r="BM192" s="72">
        <f t="shared" ca="1" si="274"/>
        <v>1.0024293852193136</v>
      </c>
      <c r="BN192" s="72">
        <f t="shared" ca="1" si="275"/>
        <v>2.4220292705928021E-3</v>
      </c>
      <c r="BO192" s="72">
        <f t="shared" ca="1" si="276"/>
        <v>2.2220055150434859E-7</v>
      </c>
      <c r="BP192" s="72">
        <f t="shared" ca="1" si="228"/>
        <v>1009.9802696673258</v>
      </c>
      <c r="BQ192" s="72">
        <f t="shared" ca="1" si="277"/>
        <v>-2.5814594885744655</v>
      </c>
      <c r="BR192" s="72">
        <f t="shared" ca="1" si="278"/>
        <v>0.56007716441138378</v>
      </c>
      <c r="BS192" s="72">
        <f t="shared" ca="1" si="279"/>
        <v>3.7016698180011769</v>
      </c>
      <c r="BT192" s="72">
        <f t="shared" ca="1" si="280"/>
        <v>212.09326632068317</v>
      </c>
      <c r="BU192" s="72">
        <f t="shared" ca="1" si="281"/>
        <v>32.090057722426998</v>
      </c>
      <c r="BV192" s="72">
        <f t="shared" ca="1" si="282"/>
        <v>212.09005772242699</v>
      </c>
    </row>
    <row r="193" spans="1:74">
      <c r="A193" s="13">
        <f ca="1">'MGRS to'!AO193</f>
        <v>33.604445875493745</v>
      </c>
      <c r="B193" s="13">
        <f ca="1">'MGRS to'!AP193</f>
        <v>-7.6269462489640754</v>
      </c>
      <c r="C193" s="19">
        <f t="shared" ca="1" si="212"/>
        <v>0.58650822383559431</v>
      </c>
      <c r="D193" s="19">
        <f t="shared" ca="1" si="212"/>
        <v>-0.13311532391705427</v>
      </c>
      <c r="E193" s="19">
        <f t="shared" ca="1" si="213"/>
        <v>0.58462393575214155</v>
      </c>
      <c r="F193" s="19">
        <f t="shared" ca="1" si="214"/>
        <v>0.58496111907233095</v>
      </c>
      <c r="G193" s="19">
        <f t="shared" ca="1" si="229"/>
        <v>-1.856660392256626E-3</v>
      </c>
      <c r="H193" s="19">
        <f t="shared" ca="1" si="230"/>
        <v>-1.856660392256626E-3</v>
      </c>
      <c r="I193" s="19">
        <f t="shared" ca="1" si="231"/>
        <v>0</v>
      </c>
      <c r="J193" s="19">
        <f t="shared" ca="1" si="232"/>
        <v>1.5844259717858128E-3</v>
      </c>
      <c r="K193" s="19">
        <f t="shared" ca="1" si="233"/>
        <v>0.99999874479638207</v>
      </c>
      <c r="L193" s="19">
        <f t="shared" ca="1" si="234"/>
        <v>1.5844266347118832E-3</v>
      </c>
      <c r="M193" s="19">
        <f t="shared" ca="1" si="235"/>
        <v>-0.81472638160331512</v>
      </c>
      <c r="N193" s="19">
        <f t="shared" ca="1" si="236"/>
        <v>1.814726381603315</v>
      </c>
      <c r="O193" s="19">
        <f t="shared" ca="1" si="237"/>
        <v>0.66415404798449185</v>
      </c>
      <c r="P193" s="72">
        <f t="shared" ca="1" si="215"/>
        <v>1.5192671671035247E-3</v>
      </c>
      <c r="Q193" s="72">
        <f t="shared" ca="1" si="216"/>
        <v>-1.8609862372625115E-3</v>
      </c>
      <c r="R193" s="72">
        <f t="shared" ca="1" si="238"/>
        <v>-4.3258450058854779E-6</v>
      </c>
      <c r="S193" s="19">
        <f t="shared" ca="1" si="239"/>
        <v>1.587950532929834E-3</v>
      </c>
      <c r="T193" s="19">
        <f t="shared" ca="1" si="240"/>
        <v>0.99999873920575766</v>
      </c>
      <c r="U193" s="19">
        <f t="shared" ca="1" si="241"/>
        <v>1.5879512002898001E-3</v>
      </c>
      <c r="V193" s="19">
        <f t="shared" ca="1" si="242"/>
        <v>-0.81481206335902301</v>
      </c>
      <c r="W193" s="19">
        <f t="shared" ca="1" si="243"/>
        <v>1.814812063359023</v>
      </c>
      <c r="X193" s="19">
        <f t="shared" ca="1" si="244"/>
        <v>0.66416989845072805</v>
      </c>
      <c r="Y193" s="72">
        <f t="shared" ca="1" si="217"/>
        <v>1.5193385710945639E-3</v>
      </c>
      <c r="Z193" s="72">
        <f t="shared" ca="1" si="218"/>
        <v>-1.8609963160733836E-3</v>
      </c>
      <c r="AA193" s="72">
        <f t="shared" ca="1" si="245"/>
        <v>-1.0078810872048496E-8</v>
      </c>
      <c r="AB193" s="19">
        <f t="shared" ca="1" si="246"/>
        <v>1.5879587452571643E-3</v>
      </c>
      <c r="AC193" s="19">
        <f t="shared" ca="1" si="247"/>
        <v>0.99999873919271698</v>
      </c>
      <c r="AD193" s="19">
        <f t="shared" ca="1" si="248"/>
        <v>1.5879594126274844E-3</v>
      </c>
      <c r="AE193" s="19">
        <f t="shared" ca="1" si="249"/>
        <v>-0.81481226232347903</v>
      </c>
      <c r="AF193" s="19">
        <f t="shared" ca="1" si="250"/>
        <v>1.814812262323479</v>
      </c>
      <c r="AG193" s="19">
        <f t="shared" ca="1" si="251"/>
        <v>0.66416993525582224</v>
      </c>
      <c r="AH193" s="72">
        <f t="shared" ca="1" si="219"/>
        <v>1.5193387369041112E-3</v>
      </c>
      <c r="AI193" s="72">
        <f t="shared" ca="1" si="220"/>
        <v>-1.8609963395560623E-3</v>
      </c>
      <c r="AJ193" s="72">
        <f t="shared" ca="1" si="252"/>
        <v>-2.3482678692191006E-11</v>
      </c>
      <c r="AK193" s="19">
        <f t="shared" ca="1" si="253"/>
        <v>1.5879587643911118E-3</v>
      </c>
      <c r="AL193" s="19">
        <f t="shared" ca="1" si="254"/>
        <v>0.99999873919268656</v>
      </c>
      <c r="AM193" s="19">
        <f t="shared" ca="1" si="255"/>
        <v>1.5879594317614561E-3</v>
      </c>
      <c r="AN193" s="19">
        <f t="shared" ca="1" si="256"/>
        <v>-0.81481226278704522</v>
      </c>
      <c r="AO193" s="19">
        <f t="shared" ca="1" si="257"/>
        <v>0.33608097641185519</v>
      </c>
      <c r="AP193" s="19">
        <f t="shared" ca="1" si="258"/>
        <v>0.66391902358814481</v>
      </c>
      <c r="AQ193" s="72">
        <f t="shared" ca="1" si="221"/>
        <v>2.824103991786724E-4</v>
      </c>
      <c r="AR193" s="72">
        <f t="shared" ca="1" si="222"/>
        <v>-1.8609981446201611E-3</v>
      </c>
      <c r="AS193" s="72">
        <f t="shared" ca="1" si="259"/>
        <v>-1.8050640988431094E-9</v>
      </c>
      <c r="AT193" s="19">
        <f t="shared" ca="1" si="260"/>
        <v>1.5879602351776504E-3</v>
      </c>
      <c r="AU193" s="19">
        <f t="shared" ca="1" si="261"/>
        <v>0.99999873919035087</v>
      </c>
      <c r="AV193" s="19">
        <f t="shared" ca="1" si="262"/>
        <v>1.5879609025498493E-3</v>
      </c>
      <c r="AW193" s="19">
        <f t="shared" ca="1" si="263"/>
        <v>-0.81481229842024772</v>
      </c>
      <c r="AX193" s="19">
        <f t="shared" ca="1" si="264"/>
        <v>1.8148122984202477</v>
      </c>
      <c r="AY193" s="19">
        <f t="shared" ca="1" si="265"/>
        <v>0.66416994193311918</v>
      </c>
      <c r="AZ193" s="72">
        <f t="shared" ca="1" si="223"/>
        <v>1.5193387669858104E-3</v>
      </c>
      <c r="BA193" s="72">
        <f t="shared" ca="1" si="224"/>
        <v>-1.8609963438164037E-3</v>
      </c>
      <c r="BB193" s="72">
        <f t="shared" ca="1" si="266"/>
        <v>1.8008037574145097E-9</v>
      </c>
      <c r="BC193" s="19">
        <f t="shared" ca="1" si="267"/>
        <v>1.5879587678624893E-3</v>
      </c>
      <c r="BD193" s="19">
        <f t="shared" ca="1" si="268"/>
        <v>0.99999873919268101</v>
      </c>
      <c r="BE193" s="19">
        <f t="shared" ca="1" si="269"/>
        <v>1.5879594352328379E-3</v>
      </c>
      <c r="BF193" s="19">
        <f t="shared" ca="1" si="270"/>
        <v>-0.81481226287114572</v>
      </c>
      <c r="BG193" s="19">
        <f t="shared" ca="1" si="271"/>
        <v>1.8148122628711456</v>
      </c>
      <c r="BH193" s="19">
        <f t="shared" ca="1" si="272"/>
        <v>0.66416993535713131</v>
      </c>
      <c r="BI193" s="72">
        <f t="shared" ca="1" si="225"/>
        <v>1.519338737360516E-3</v>
      </c>
      <c r="BJ193" s="72">
        <f t="shared" ca="1" si="226"/>
        <v>-1.8609963396207009E-3</v>
      </c>
      <c r="BK193" s="72">
        <f t="shared" ca="1" si="273"/>
        <v>4.1957028129591123E-12</v>
      </c>
      <c r="BL193" s="72">
        <f t="shared" ca="1" si="227"/>
        <v>1.2230921333463056E-2</v>
      </c>
      <c r="BM193" s="72">
        <f t="shared" ca="1" si="274"/>
        <v>1.003050753544374</v>
      </c>
      <c r="BN193" s="72">
        <f t="shared" ca="1" si="275"/>
        <v>3.0391621003235704E-3</v>
      </c>
      <c r="BO193" s="72">
        <f t="shared" ca="1" si="276"/>
        <v>3.204890322706161E-6</v>
      </c>
      <c r="BP193" s="72">
        <f t="shared" ca="1" si="228"/>
        <v>10104.625082961427</v>
      </c>
      <c r="BQ193" s="72">
        <f t="shared" ca="1" si="277"/>
        <v>-1.3553462872213133</v>
      </c>
      <c r="BR193" s="72">
        <f t="shared" ca="1" si="278"/>
        <v>1.7852190470450913</v>
      </c>
      <c r="BS193" s="72">
        <f t="shared" ca="1" si="279"/>
        <v>4.9268117006348842</v>
      </c>
      <c r="BT193" s="72">
        <f t="shared" ca="1" si="280"/>
        <v>282.34437796349289</v>
      </c>
      <c r="BU193" s="72">
        <f t="shared" ca="1" si="281"/>
        <v>102.28551690205049</v>
      </c>
      <c r="BV193" s="72">
        <f t="shared" ca="1" si="282"/>
        <v>282.2855169020504</v>
      </c>
    </row>
    <row r="194" spans="1:74">
      <c r="A194" s="13">
        <f ca="1">'MGRS to'!AO194</f>
        <v>33.603955872804725</v>
      </c>
      <c r="B194" s="13">
        <f ca="1">'MGRS to'!AP194</f>
        <v>-7.6299286493753158</v>
      </c>
      <c r="C194" s="19">
        <f t="shared" ca="1" si="212"/>
        <v>0.58649967167532724</v>
      </c>
      <c r="D194" s="19">
        <f t="shared" ca="1" si="212"/>
        <v>-0.13316737662384323</v>
      </c>
      <c r="E194" s="19">
        <f t="shared" ca="1" si="213"/>
        <v>0.58496111907233095</v>
      </c>
      <c r="F194" s="19">
        <f t="shared" ca="1" si="214"/>
        <v>0.58495257807205414</v>
      </c>
      <c r="G194" s="19">
        <f t="shared" ca="1" si="229"/>
        <v>-5.205270678895757E-5</v>
      </c>
      <c r="H194" s="19">
        <f t="shared" ca="1" si="230"/>
        <v>-5.205270678895757E-5</v>
      </c>
      <c r="I194" s="19">
        <f t="shared" ca="1" si="231"/>
        <v>0</v>
      </c>
      <c r="J194" s="19">
        <f t="shared" ca="1" si="232"/>
        <v>4.423068397954206E-5</v>
      </c>
      <c r="K194" s="19">
        <f t="shared" ca="1" si="233"/>
        <v>0.99999999902182313</v>
      </c>
      <c r="L194" s="19">
        <f t="shared" ca="1" si="234"/>
        <v>4.423068399396388E-5</v>
      </c>
      <c r="M194" s="19">
        <f t="shared" ca="1" si="235"/>
        <v>-0.81804403278160032</v>
      </c>
      <c r="N194" s="19">
        <f t="shared" ca="1" si="236"/>
        <v>1.8180440327816003</v>
      </c>
      <c r="O194" s="19">
        <f t="shared" ca="1" si="237"/>
        <v>0.66460171234253029</v>
      </c>
      <c r="P194" s="72">
        <f t="shared" ca="1" si="215"/>
        <v>1.5220319517020744E-3</v>
      </c>
      <c r="Q194" s="72">
        <f t="shared" ca="1" si="216"/>
        <v>-5.2173958330671299E-5</v>
      </c>
      <c r="R194" s="72">
        <f t="shared" ca="1" si="238"/>
        <v>-1.212515417137289E-7</v>
      </c>
      <c r="S194" s="19">
        <f t="shared" ca="1" si="239"/>
        <v>4.4329877377696241E-5</v>
      </c>
      <c r="T194" s="19">
        <f t="shared" ca="1" si="240"/>
        <v>0.99999999901743086</v>
      </c>
      <c r="U194" s="19">
        <f t="shared" ca="1" si="241"/>
        <v>4.43298773922153E-5</v>
      </c>
      <c r="V194" s="19">
        <f t="shared" ca="1" si="242"/>
        <v>-0.81811484884356533</v>
      </c>
      <c r="W194" s="19">
        <f t="shared" ca="1" si="243"/>
        <v>1.8181148488435652</v>
      </c>
      <c r="X194" s="19">
        <f t="shared" ca="1" si="244"/>
        <v>0.66461477619153952</v>
      </c>
      <c r="Y194" s="72">
        <f t="shared" ca="1" si="217"/>
        <v>1.5220909661882139E-3</v>
      </c>
      <c r="Z194" s="72">
        <f t="shared" ca="1" si="218"/>
        <v>-5.2174240773941894E-5</v>
      </c>
      <c r="AA194" s="72">
        <f t="shared" ca="1" si="245"/>
        <v>-2.8244327059459562E-10</v>
      </c>
      <c r="AB194" s="19">
        <f t="shared" ca="1" si="246"/>
        <v>4.4330108448755101E-5</v>
      </c>
      <c r="AC194" s="19">
        <f t="shared" ca="1" si="247"/>
        <v>0.99999999901742065</v>
      </c>
      <c r="AD194" s="19">
        <f t="shared" ca="1" si="248"/>
        <v>4.4330108463274384E-5</v>
      </c>
      <c r="AE194" s="19">
        <f t="shared" ca="1" si="249"/>
        <v>-0.8181150132476579</v>
      </c>
      <c r="AF194" s="19">
        <f t="shared" ca="1" si="250"/>
        <v>1.8181150132476578</v>
      </c>
      <c r="AG194" s="19">
        <f t="shared" ca="1" si="251"/>
        <v>0.66461480651893035</v>
      </c>
      <c r="AH194" s="72">
        <f t="shared" ca="1" si="219"/>
        <v>1.5220911031941563E-3</v>
      </c>
      <c r="AI194" s="72">
        <f t="shared" ca="1" si="220"/>
        <v>-5.2174241431865079E-5</v>
      </c>
      <c r="AJ194" s="72">
        <f t="shared" ca="1" si="252"/>
        <v>-6.5792318560417909E-13</v>
      </c>
      <c r="AK194" s="19">
        <f t="shared" ca="1" si="253"/>
        <v>4.433010898701498E-5</v>
      </c>
      <c r="AL194" s="19">
        <f t="shared" ca="1" si="254"/>
        <v>0.99999999901742065</v>
      </c>
      <c r="AM194" s="19">
        <f t="shared" ca="1" si="255"/>
        <v>4.4330109001534264E-5</v>
      </c>
      <c r="AN194" s="19">
        <f t="shared" ca="1" si="256"/>
        <v>-0.8181150136305616</v>
      </c>
      <c r="AO194" s="19">
        <f t="shared" ca="1" si="257"/>
        <v>0.33068782447226597</v>
      </c>
      <c r="AP194" s="19">
        <f t="shared" ca="1" si="258"/>
        <v>0.66931217552773403</v>
      </c>
      <c r="AQ194" s="72">
        <f t="shared" ca="1" si="221"/>
        <v>2.778822677233684E-4</v>
      </c>
      <c r="AR194" s="72">
        <f t="shared" ca="1" si="222"/>
        <v>-5.2174292424676025E-5</v>
      </c>
      <c r="AS194" s="72">
        <f t="shared" ca="1" si="259"/>
        <v>-5.0992810946275547E-11</v>
      </c>
      <c r="AT194" s="19">
        <f t="shared" ca="1" si="260"/>
        <v>4.4330150704989914E-5</v>
      </c>
      <c r="AU194" s="19">
        <f t="shared" ca="1" si="261"/>
        <v>0.99999999901741876</v>
      </c>
      <c r="AV194" s="19">
        <f t="shared" ca="1" si="262"/>
        <v>4.4330150719509238E-5</v>
      </c>
      <c r="AW194" s="19">
        <f t="shared" ca="1" si="263"/>
        <v>-0.81811504331228624</v>
      </c>
      <c r="AX194" s="19">
        <f t="shared" ca="1" si="264"/>
        <v>1.8181150433122863</v>
      </c>
      <c r="AY194" s="19">
        <f t="shared" ca="1" si="265"/>
        <v>0.66461481206490935</v>
      </c>
      <c r="AZ194" s="72">
        <f t="shared" ca="1" si="223"/>
        <v>1.5220911282484764E-3</v>
      </c>
      <c r="BA194" s="72">
        <f t="shared" ca="1" si="224"/>
        <v>-5.2174241552180268E-5</v>
      </c>
      <c r="BB194" s="72">
        <f t="shared" ca="1" si="266"/>
        <v>5.0872495757257278E-11</v>
      </c>
      <c r="BC194" s="19">
        <f t="shared" ca="1" si="267"/>
        <v>4.4330109085447202E-5</v>
      </c>
      <c r="BD194" s="19">
        <f t="shared" ca="1" si="268"/>
        <v>0.99999999901742065</v>
      </c>
      <c r="BE194" s="19">
        <f t="shared" ca="1" si="269"/>
        <v>4.4330109099966485E-5</v>
      </c>
      <c r="BF194" s="19">
        <f t="shared" ca="1" si="270"/>
        <v>-0.81811501370058359</v>
      </c>
      <c r="BG194" s="19">
        <f t="shared" ca="1" si="271"/>
        <v>1.8181150137005835</v>
      </c>
      <c r="BH194" s="19">
        <f t="shared" ca="1" si="272"/>
        <v>0.66461480660248107</v>
      </c>
      <c r="BI194" s="72">
        <f t="shared" ca="1" si="225"/>
        <v>1.5220911035716013E-3</v>
      </c>
      <c r="BJ194" s="72">
        <f t="shared" ca="1" si="226"/>
        <v>-5.2174241433677906E-5</v>
      </c>
      <c r="BK194" s="72">
        <f t="shared" ca="1" si="273"/>
        <v>1.1850236232829187E-13</v>
      </c>
      <c r="BL194" s="72">
        <f t="shared" ca="1" si="227"/>
        <v>1.2253180211918601E-2</v>
      </c>
      <c r="BM194" s="72">
        <f t="shared" ca="1" si="274"/>
        <v>1.0030562929113629</v>
      </c>
      <c r="BN194" s="72">
        <f t="shared" ca="1" si="275"/>
        <v>3.0446594120703521E-3</v>
      </c>
      <c r="BO194" s="72">
        <f t="shared" ca="1" si="276"/>
        <v>8.9691011805674028E-8</v>
      </c>
      <c r="BP194" s="72">
        <f t="shared" ca="1" si="228"/>
        <v>282.08488720067885</v>
      </c>
      <c r="BQ194" s="72">
        <f t="shared" ca="1" si="277"/>
        <v>-1.7655461638563739</v>
      </c>
      <c r="BR194" s="72">
        <f t="shared" ca="1" si="278"/>
        <v>1.3760176810280489</v>
      </c>
      <c r="BS194" s="72">
        <f t="shared" ca="1" si="279"/>
        <v>4.5176103346178422</v>
      </c>
      <c r="BT194" s="72">
        <f t="shared" ca="1" si="280"/>
        <v>258.84165627551687</v>
      </c>
      <c r="BU194" s="72">
        <f t="shared" ca="1" si="281"/>
        <v>78.840005658285932</v>
      </c>
      <c r="BV194" s="72">
        <f t="shared" ca="1" si="282"/>
        <v>258.84000565828592</v>
      </c>
    </row>
    <row r="195" spans="1:74">
      <c r="A195" s="13">
        <f ca="1">'MGRS to'!AO195</f>
        <v>33.549718498644779</v>
      </c>
      <c r="B195" s="13">
        <f ca="1">'MGRS to'!AP195</f>
        <v>-7.4911099161237269</v>
      </c>
      <c r="C195" s="19">
        <f t="shared" ref="C195:D200" ca="1" si="283">A195*PI()/180</f>
        <v>0.5855530509186001</v>
      </c>
      <c r="D195" s="19">
        <f t="shared" ca="1" si="283"/>
        <v>-0.13074453266515529</v>
      </c>
      <c r="E195" s="19">
        <f t="shared" ref="E195:E200" ca="1" si="284">ATAN((1-f)*TAN(C194))</f>
        <v>0.58495257807205414</v>
      </c>
      <c r="F195" s="19">
        <f t="shared" ref="F195:F200" ca="1" si="285">ATAN((1-f)*TAN(C195))</f>
        <v>0.58400719538284274</v>
      </c>
      <c r="G195" s="19">
        <f t="shared" ca="1" si="229"/>
        <v>2.4228439586879424E-3</v>
      </c>
      <c r="H195" s="19">
        <f t="shared" ca="1" si="230"/>
        <v>2.4228439586879424E-3</v>
      </c>
      <c r="I195" s="19">
        <f t="shared" ca="1" si="231"/>
        <v>0</v>
      </c>
      <c r="J195" s="19">
        <f t="shared" ca="1" si="232"/>
        <v>2.2308663724107773E-3</v>
      </c>
      <c r="K195" s="19">
        <f t="shared" ca="1" si="233"/>
        <v>0.99999751161451822</v>
      </c>
      <c r="L195" s="19">
        <f t="shared" ca="1" si="234"/>
        <v>2.2308682228311168E-3</v>
      </c>
      <c r="M195" s="19">
        <f t="shared" ca="1" si="235"/>
        <v>0.75540972184943767</v>
      </c>
      <c r="N195" s="19">
        <f t="shared" ca="1" si="236"/>
        <v>0.24459027815056233</v>
      </c>
      <c r="O195" s="19">
        <f t="shared" ca="1" si="237"/>
        <v>-1.4894321397482662</v>
      </c>
      <c r="P195" s="72">
        <f t="shared" ref="P195:P200" ca="1" si="286">f/16*N195*(4+f*(4-3*N195))</f>
        <v>2.0557750889359412E-4</v>
      </c>
      <c r="Q195" s="72">
        <f t="shared" ref="Q195:Q200" ca="1" si="287">$G195+(1-P195)*f*M195*(L195+P195*J195*(O195+P195*K195*(-1+2*O195)))</f>
        <v>2.4284912885324033E-3</v>
      </c>
      <c r="R195" s="72">
        <f t="shared" ca="1" si="238"/>
        <v>5.6473298444608896E-6</v>
      </c>
      <c r="S195" s="19">
        <f t="shared" ca="1" si="239"/>
        <v>2.2351333007879079E-3</v>
      </c>
      <c r="T195" s="19">
        <f t="shared" ca="1" si="240"/>
        <v>0.99999750208644411</v>
      </c>
      <c r="U195" s="19">
        <f t="shared" ca="1" si="241"/>
        <v>2.2351351618463576E-3</v>
      </c>
      <c r="V195" s="19">
        <f t="shared" ca="1" si="242"/>
        <v>0.75572502046284418</v>
      </c>
      <c r="W195" s="19">
        <f t="shared" ca="1" si="243"/>
        <v>0.24427497953715582</v>
      </c>
      <c r="X195" s="19">
        <f t="shared" ca="1" si="244"/>
        <v>-1.4926453875651533</v>
      </c>
      <c r="Y195" s="72">
        <f t="shared" ref="Y195:Y200" ca="1" si="288">f/16*W195*(4+f*(4-3*W195))</f>
        <v>2.0531266354619125E-4</v>
      </c>
      <c r="Z195" s="72">
        <f t="shared" ref="Z195:Z200" ca="1" si="289">$G195+(1-Y195)*f*V195*(U195+Y195*S195*(X195+Y195*T195*(-1+2*X195)))</f>
        <v>2.4285044517043425E-3</v>
      </c>
      <c r="AA195" s="72">
        <f t="shared" ca="1" si="245"/>
        <v>1.3163171939164359E-8</v>
      </c>
      <c r="AB195" s="19">
        <f t="shared" ca="1" si="246"/>
        <v>2.2351432485062739E-3</v>
      </c>
      <c r="AC195" s="19">
        <f t="shared" ca="1" si="247"/>
        <v>0.99999750206420956</v>
      </c>
      <c r="AD195" s="19">
        <f t="shared" ca="1" si="248"/>
        <v>2.2351451095895722E-3</v>
      </c>
      <c r="AE195" s="19">
        <f t="shared" ca="1" si="249"/>
        <v>0.75572575327296665</v>
      </c>
      <c r="AF195" s="19">
        <f t="shared" ca="1" si="250"/>
        <v>0.24427424672703335</v>
      </c>
      <c r="AG195" s="19">
        <f t="shared" ca="1" si="251"/>
        <v>-1.4926528653873021</v>
      </c>
      <c r="AH195" s="72">
        <f t="shared" ref="AH195:AH200" ca="1" si="290">f/16*AF195*(4+f*(4-3*AF195))</f>
        <v>2.05312047997955E-4</v>
      </c>
      <c r="AI195" s="72">
        <f t="shared" ref="AI195:AI200" ca="1" si="291">$G195+(1-AH195)*f*AE195*(AD195+AH195*AB195*(AG195+AH195*AC195*(-1+2*AG195)))</f>
        <v>2.4285044823859391E-3</v>
      </c>
      <c r="AJ195" s="72">
        <f t="shared" ca="1" si="252"/>
        <v>3.0681596586284998E-11</v>
      </c>
      <c r="AK195" s="19">
        <f t="shared" ca="1" si="253"/>
        <v>2.2351432716930957E-3</v>
      </c>
      <c r="AL195" s="19">
        <f t="shared" ca="1" si="254"/>
        <v>0.99999750206415772</v>
      </c>
      <c r="AM195" s="19">
        <f t="shared" ca="1" si="255"/>
        <v>2.2351451327764522E-3</v>
      </c>
      <c r="AN195" s="19">
        <f t="shared" ca="1" si="256"/>
        <v>0.75572575498103545</v>
      </c>
      <c r="AO195" s="19">
        <f t="shared" ca="1" si="257"/>
        <v>0.42887858325834394</v>
      </c>
      <c r="AP195" s="19">
        <f t="shared" ca="1" si="258"/>
        <v>0.57112141674165606</v>
      </c>
      <c r="AQ195" s="72">
        <f t="shared" ref="AQ195:AQ200" ca="1" si="292">f/16*AO195*(4+f*(4-3*AO195))</f>
        <v>3.6030477130115075E-4</v>
      </c>
      <c r="AR195" s="72">
        <f t="shared" ref="AR195:AR200" ca="1" si="293">$G195+(1-AQ195)*f*AN195*(AM195+AQ195*AK195*(AP195+AQ195*AL195*(-1+2*AP195)))</f>
        <v>2.4285065059621129E-3</v>
      </c>
      <c r="AS195" s="72">
        <f t="shared" ca="1" si="259"/>
        <v>2.0235761738138236E-9</v>
      </c>
      <c r="AT195" s="19">
        <f t="shared" ca="1" si="260"/>
        <v>2.2351448009580149E-3</v>
      </c>
      <c r="AU195" s="19">
        <f t="shared" ca="1" si="261"/>
        <v>0.99999750206073956</v>
      </c>
      <c r="AV195" s="19">
        <f t="shared" ca="1" si="262"/>
        <v>2.2351466620451912E-3</v>
      </c>
      <c r="AW195" s="19">
        <f t="shared" ca="1" si="263"/>
        <v>0.75572586763516447</v>
      </c>
      <c r="AX195" s="19">
        <f t="shared" ca="1" si="264"/>
        <v>0.24427413236483553</v>
      </c>
      <c r="AY195" s="19">
        <f t="shared" ca="1" si="265"/>
        <v>-1.4926540323787441</v>
      </c>
      <c r="AZ195" s="72">
        <f t="shared" ref="AZ195:AZ200" ca="1" si="294">f/16*AX195*(4+f*(4-3*AX195))</f>
        <v>2.0531195193562293E-4</v>
      </c>
      <c r="BA195" s="72">
        <f t="shared" ref="BA195:BA200" ca="1" si="295">$G195+(1-AZ195)*f*AW195*(AV195+AZ195*AT195*(AY195+AZ195*AU195*(-1+2*AY195)))</f>
        <v>2.4285044871741397E-3</v>
      </c>
      <c r="BB195" s="72">
        <f t="shared" ca="1" si="266"/>
        <v>-2.0187879731618785E-9</v>
      </c>
      <c r="BC195" s="19">
        <f t="shared" ca="1" si="267"/>
        <v>2.2351432753116413E-3</v>
      </c>
      <c r="BD195" s="19">
        <f t="shared" ca="1" si="268"/>
        <v>0.99999750206414961</v>
      </c>
      <c r="BE195" s="19">
        <f t="shared" ca="1" si="269"/>
        <v>2.2351451363950068E-3</v>
      </c>
      <c r="BF195" s="19">
        <f t="shared" ca="1" si="270"/>
        <v>0.75572575524760277</v>
      </c>
      <c r="BG195" s="19">
        <f t="shared" ca="1" si="271"/>
        <v>0.24427424475239723</v>
      </c>
      <c r="BH195" s="19">
        <f t="shared" ca="1" si="272"/>
        <v>-1.492652885537163</v>
      </c>
      <c r="BI195" s="72">
        <f t="shared" ref="BI195:BI200" ca="1" si="296">f/16*BG195*(4+f*(4-3*BG195))</f>
        <v>2.0531204633929371E-4</v>
      </c>
      <c r="BJ195" s="72">
        <f t="shared" ref="BJ195:BJ200" ca="1" si="297">$G195+(1-BI195)*f*BF195*(BE195+BI195*BC195*(BH195+BI195*BD195*(-1+2*BH195)))</f>
        <v>2.4285044824686143E-3</v>
      </c>
      <c r="BK195" s="72">
        <f t="shared" ca="1" si="273"/>
        <v>-4.7055254658034951E-12</v>
      </c>
      <c r="BL195" s="72">
        <f t="shared" ref="BL195:BL200" ca="1" si="298">BG195*(a^2-b^2)/b^2</f>
        <v>1.6462854767307698E-3</v>
      </c>
      <c r="BM195" s="72">
        <f t="shared" ca="1" si="274"/>
        <v>1.0004114444130059</v>
      </c>
      <c r="BN195" s="72">
        <f t="shared" ca="1" si="275"/>
        <v>4.1123290930041571E-4</v>
      </c>
      <c r="BO195" s="72">
        <f t="shared" ca="1" si="276"/>
        <v>-1.3716670870740828E-6</v>
      </c>
      <c r="BP195" s="72">
        <f t="shared" ref="BP195:BP200" ca="1" si="299">b*BM195*(BE195-BO195)</f>
        <v>14222.832864758848</v>
      </c>
      <c r="BQ195" s="72">
        <f t="shared" ca="1" si="277"/>
        <v>2.0086297603463112</v>
      </c>
      <c r="BR195" s="72">
        <f t="shared" ca="1" si="278"/>
        <v>-1.131622927203054</v>
      </c>
      <c r="BS195" s="72">
        <f t="shared" ca="1" si="279"/>
        <v>2.0099697263867391</v>
      </c>
      <c r="BT195" s="72">
        <f t="shared" ca="1" si="280"/>
        <v>115.08600787221764</v>
      </c>
      <c r="BU195" s="72">
        <f t="shared" ca="1" si="281"/>
        <v>-64.837217728974991</v>
      </c>
      <c r="BV195" s="72">
        <f t="shared" ca="1" si="282"/>
        <v>115.16278227102498</v>
      </c>
    </row>
    <row r="196" spans="1:74">
      <c r="A196" s="13">
        <f ca="1">'MGRS to'!AO196</f>
        <v>33.59540194096089</v>
      </c>
      <c r="B196" s="13">
        <f ca="1">'MGRS to'!AP196</f>
        <v>-7.6045234658646894</v>
      </c>
      <c r="C196" s="19">
        <f t="shared" ca="1" si="283"/>
        <v>0.5863503774006612</v>
      </c>
      <c r="D196" s="19">
        <f t="shared" ca="1" si="283"/>
        <v>-0.13272397252450946</v>
      </c>
      <c r="E196" s="19">
        <f t="shared" ca="1" si="284"/>
        <v>0.58400719538284274</v>
      </c>
      <c r="F196" s="19">
        <f t="shared" ca="1" si="285"/>
        <v>0.58480347868908145</v>
      </c>
      <c r="G196" s="19">
        <f t="shared" ref="G196:G200" ca="1" si="300">D196-D195</f>
        <v>-1.9794398593541707E-3</v>
      </c>
      <c r="H196" s="19">
        <f t="shared" ref="H196:H200" ca="1" si="301">G196</f>
        <v>-1.9794398593541707E-3</v>
      </c>
      <c r="I196" s="19">
        <f t="shared" ref="I196:I200" ca="1" si="302">H196-G196</f>
        <v>0</v>
      </c>
      <c r="J196" s="19">
        <f t="shared" ref="J196:J200" ca="1" si="303">SQRT((COS($F196)*SIN(H196))^2+(COS($E196)*SIN($F196)-SIN($E196)*COS($F196)*COS(H196))^2)</f>
        <v>1.8329324334505706E-3</v>
      </c>
      <c r="K196" s="19">
        <f t="shared" ref="K196:K200" ca="1" si="304">SIN($E196)*SIN($F196)+COS($E196)*COS($F196)*COS(H196)</f>
        <v>0.99999832017793622</v>
      </c>
      <c r="L196" s="19">
        <f t="shared" ref="L196:L200" ca="1" si="305">ATAN2(K196,J196)</f>
        <v>1.8329334597847081E-3</v>
      </c>
      <c r="M196" s="19">
        <f t="shared" ref="M196:M200" ca="1" si="306">COS($E196)*COS($F196)*SIN(H196)/J196</f>
        <v>-0.75122417549497122</v>
      </c>
      <c r="N196" s="19">
        <f t="shared" ref="N196:N200" ca="1" si="307">IF(1-M196^2=0,0.000000000001,1-M196)</f>
        <v>1.7512241754949711</v>
      </c>
      <c r="O196" s="19">
        <f t="shared" ref="O196:O200" ca="1" si="308">K196-2*SIN($E196)*SIN($F196)/N196</f>
        <v>0.65238251472621189</v>
      </c>
      <c r="P196" s="72">
        <f t="shared" ca="1" si="286"/>
        <v>1.4663382774098453E-3</v>
      </c>
      <c r="Q196" s="72">
        <f t="shared" ca="1" si="287"/>
        <v>-1.9840541349679919E-3</v>
      </c>
      <c r="R196" s="72">
        <f t="shared" ref="R196:R200" ca="1" si="309">Q196-H196</f>
        <v>-4.6142756138212691E-6</v>
      </c>
      <c r="S196" s="19">
        <f t="shared" ref="S196:S200" ca="1" si="310">SQRT((COS($F196)*SIN(Q196))^2+(COS($E196)*SIN($F196)-SIN($E196)*COS($F196)*COS(Q196))^2)</f>
        <v>1.836399544079224E-3</v>
      </c>
      <c r="T196" s="19">
        <f t="shared" ref="T196:T200" ca="1" si="311">SIN($E196)*SIN($F196)+COS($E196)*COS($F196)*COS(Q196)</f>
        <v>0.9999983138169356</v>
      </c>
      <c r="U196" s="19">
        <f t="shared" ref="U196:U200" ca="1" si="312">ATAN2(T196,S196)</f>
        <v>1.8364005762485237E-3</v>
      </c>
      <c r="V196" s="19">
        <f t="shared" ref="V196:V200" ca="1" si="313">COS($E196)*COS($F196)*SIN(Q196)/S196</f>
        <v>-0.75155374048451651</v>
      </c>
      <c r="W196" s="19">
        <f t="shared" ref="W196:W200" ca="1" si="314">IF(1-V196^2=0,0.000000000001,1-V196)</f>
        <v>1.7515537404845165</v>
      </c>
      <c r="X196" s="19">
        <f t="shared" ref="X196:X200" ca="1" si="315">T196-2*SIN($E196)*SIN($F196)/W196</f>
        <v>0.65244791429403992</v>
      </c>
      <c r="Y196" s="72">
        <f t="shared" ca="1" si="288"/>
        <v>1.4666130126776557E-3</v>
      </c>
      <c r="Z196" s="72">
        <f t="shared" ca="1" si="289"/>
        <v>-1.9840648913106631E-3</v>
      </c>
      <c r="AA196" s="72">
        <f t="shared" ref="AA196:AA200" ca="1" si="316">Z196-Q196</f>
        <v>-1.0756342671159463E-8</v>
      </c>
      <c r="AB196" s="19">
        <f t="shared" ref="AB196:AB200" ca="1" si="317">SQRT((COS($F196)*SIN(Z196))^2+(COS($E196)*SIN($F196)-SIN($E196)*COS($F196)*COS(Z196))^2)</f>
        <v>1.8364076280392703E-3</v>
      </c>
      <c r="AC196" s="19">
        <f t="shared" ref="AC196:AC200" ca="1" si="318">SIN($E196)*SIN($F196)+COS($E196)*COS($F196)*COS(Z196)</f>
        <v>0.99999831380209014</v>
      </c>
      <c r="AD196" s="19">
        <f t="shared" ref="AD196:AD200" ca="1" si="319">ATAN2(AC196,AB196)</f>
        <v>1.8364086602222012E-3</v>
      </c>
      <c r="AE196" s="19">
        <f t="shared" ref="AE196:AE200" ca="1" si="320">COS($E196)*COS($F196)*SIN(Z196)/AB196</f>
        <v>-0.75155450655359546</v>
      </c>
      <c r="AF196" s="19">
        <f t="shared" ref="AF196:AF200" ca="1" si="321">IF(1-AE196^2=0,0.000000000001,1-AE196)</f>
        <v>1.7515545065535956</v>
      </c>
      <c r="AG196" s="19">
        <f t="shared" ref="AG196:AG200" ca="1" si="322">AC196-2*SIN($E196)*SIN($F196)/AF196</f>
        <v>0.65244806628566265</v>
      </c>
      <c r="AH196" s="72">
        <f t="shared" ca="1" si="290"/>
        <v>1.4666136512953018E-3</v>
      </c>
      <c r="AI196" s="72">
        <f t="shared" ca="1" si="291"/>
        <v>-1.9840649163847847E-3</v>
      </c>
      <c r="AJ196" s="72">
        <f t="shared" ref="AJ196:AJ200" ca="1" si="323">AI196-Z196</f>
        <v>-2.5074121598467336E-11</v>
      </c>
      <c r="AK196" s="19">
        <f t="shared" ref="AK196:AK200" ca="1" si="324">SQRT((COS($F196)*SIN(AI196))^2+(COS($E196)*SIN($F196)-SIN($E196)*COS($F196)*COS(AI196))^2)</f>
        <v>1.8364076468838071E-3</v>
      </c>
      <c r="AL196" s="19">
        <f t="shared" ref="AL196:AL200" ca="1" si="325">SIN($E196)*SIN($F196)+COS($E196)*COS($F196)*COS(AI196)</f>
        <v>0.99999831380205562</v>
      </c>
      <c r="AM196" s="19">
        <f t="shared" ref="AM196:AM200" ca="1" si="326">ATAN2(AL196,AK196)</f>
        <v>1.8364086790667697E-3</v>
      </c>
      <c r="AN196" s="19">
        <f t="shared" ref="AN196:AN200" ca="1" si="327">COS($E196)*COS($F196)*SIN(AI196)/AK196</f>
        <v>-0.75155450833936821</v>
      </c>
      <c r="AO196" s="19">
        <f t="shared" ref="AO196:AO200" ca="1" si="328">1-AN196^2</f>
        <v>0.43516582099477052</v>
      </c>
      <c r="AP196" s="19">
        <f t="shared" ref="AP196:AP200" ca="1" si="329">IF(1-AO196^2=0,0.000000000001,1-AO196)</f>
        <v>0.56483417900522948</v>
      </c>
      <c r="AQ196" s="72">
        <f t="shared" ca="1" si="292"/>
        <v>3.6558096971995522E-4</v>
      </c>
      <c r="AR196" s="72">
        <f t="shared" ca="1" si="293"/>
        <v>-1.9840665421798904E-3</v>
      </c>
      <c r="AS196" s="72">
        <f t="shared" ref="AS196:AS200" ca="1" si="330">AR196-AI196</f>
        <v>-1.6257951057467579E-9</v>
      </c>
      <c r="AT196" s="19">
        <f t="shared" ref="AT196:AT200" ca="1" si="331">SQRT((COS($F196)*SIN(AR196))^2+(COS($E196)*SIN($F196)-SIN($E196)*COS($F196)*COS(AR196))^2)</f>
        <v>1.8364088687554778E-3</v>
      </c>
      <c r="AU196" s="19">
        <f t="shared" ref="AU196:AU200" ca="1" si="332">SIN($E196)*SIN($F196)+COS($E196)*COS($F196)*COS(AR196)</f>
        <v>0.99999831379981163</v>
      </c>
      <c r="AV196" s="19">
        <f t="shared" ref="AV196:AV200" ca="1" si="333">ATAN2(AU196,AT196)</f>
        <v>1.836409900940501E-3</v>
      </c>
      <c r="AW196" s="19">
        <f t="shared" ref="AW196:AW200" ca="1" si="334">COS($E196)*COS($F196)*SIN(AR196)/AT196</f>
        <v>-0.75155462412796881</v>
      </c>
      <c r="AX196" s="19">
        <f t="shared" ref="AX196:AX200" ca="1" si="335">IF(1-AW196^2=0,0.000000000001,1-AW196)</f>
        <v>1.7515546241279689</v>
      </c>
      <c r="AY196" s="19">
        <f t="shared" ref="AY196:AY200" ca="1" si="336">AU196-2*SIN($E196)*SIN($F196)/AX196</f>
        <v>0.65244808961294631</v>
      </c>
      <c r="AZ196" s="72">
        <f t="shared" ca="1" si="294"/>
        <v>1.4666137493087464E-3</v>
      </c>
      <c r="BA196" s="72">
        <f t="shared" ca="1" si="295"/>
        <v>-1.9840649202331278E-3</v>
      </c>
      <c r="BB196" s="72">
        <f t="shared" ref="BB196:BB200" ca="1" si="337">BA196-AR196</f>
        <v>1.6219467626615858E-9</v>
      </c>
      <c r="BC196" s="19">
        <f t="shared" ref="BC196:BC200" ca="1" si="338">SQRT((COS($F196)*SIN(BA196))^2+(COS($E196)*SIN($F196)-SIN($E196)*COS($F196)*COS(BA196))^2)</f>
        <v>1.8364076497760361E-3</v>
      </c>
      <c r="BD196" s="19">
        <f t="shared" ref="BD196:BD200" ca="1" si="339">SIN($E196)*SIN($F196)+COS($E196)*COS($F196)*COS(BA196)</f>
        <v>0.99999831380205029</v>
      </c>
      <c r="BE196" s="19">
        <f t="shared" ref="BE196:BE200" ca="1" si="340">ATAN2(BD196,BC196)</f>
        <v>1.8364086819590035E-3</v>
      </c>
      <c r="BF196" s="19">
        <f t="shared" ref="BF196:BF200" ca="1" si="341">COS($E196)*COS($F196)*SIN(BA196)/BC196</f>
        <v>-0.75155450861344875</v>
      </c>
      <c r="BG196" s="19">
        <f t="shared" ref="BG196:BG200" ca="1" si="342">IF(1-BF196^2=0,0.000000000001,1-BF196)</f>
        <v>1.7515545086134487</v>
      </c>
      <c r="BH196" s="19">
        <f t="shared" ref="BH196:BH200" ca="1" si="343">BD196-2*SIN($E196)*SIN($F196)/BG196</f>
        <v>0.65244806669434685</v>
      </c>
      <c r="BI196" s="72">
        <f t="shared" ca="1" si="296"/>
        <v>1.4666136530124558E-3</v>
      </c>
      <c r="BJ196" s="72">
        <f t="shared" ca="1" si="297"/>
        <v>-1.984064916452206E-3</v>
      </c>
      <c r="BK196" s="72">
        <f t="shared" ref="BK196:BK200" ca="1" si="344">BJ196-BA196</f>
        <v>3.7809217562356778E-12</v>
      </c>
      <c r="BL196" s="72">
        <f t="shared" ca="1" si="298"/>
        <v>1.1804595904719597E-2</v>
      </c>
      <c r="BM196" s="72">
        <f t="shared" ref="BM196:BM200" ca="1" si="345">1+BL196/16384*(4096+BL196*(-768+BL196*(320-175*BL196)))</f>
        <v>1.002944648936543</v>
      </c>
      <c r="BN196" s="72">
        <f t="shared" ref="BN196:BN200" ca="1" si="346">BL196/1024*(256+BL196*(-128+BL196*(74-47*BL196)))</f>
        <v>2.9338483978888783E-3</v>
      </c>
      <c r="BO196" s="72">
        <f t="shared" ref="BO196:BO200" ca="1" si="347">BN196*BC196*(BH196+BN196/4*(BD196*(-1+2*BH196^2)-BN196/6*BH196*(-3+4*BC196^2)*(-3+4*BH196^2)))</f>
        <v>3.5146293979607907E-6</v>
      </c>
      <c r="BP196" s="72">
        <f t="shared" ca="1" si="299"/>
        <v>11685.562361642378</v>
      </c>
      <c r="BQ196" s="72">
        <f t="shared" ref="BQ196:BQ200" ca="1" si="348">ATAN2(COS(C195)*SIN(C196)-SIN(C195)*COS(C196)*COS(D196-D195),SIN(D196-D195)*COS(C196))</f>
        <v>-1.1199287580695605</v>
      </c>
      <c r="BR196" s="72">
        <f t="shared" ref="BR196:BR200" ca="1" si="349">ATAN2(COS(C196)*SIN(C195)-SIN(C196)*COS(C195)*COS(D195-D196),SIN(D195-D196)*COS(C195))</f>
        <v>2.020569279615049</v>
      </c>
      <c r="BS196" s="72">
        <f t="shared" ref="BS196:BS200" ca="1" si="350">BR196+PI()</f>
        <v>5.1621619332048425</v>
      </c>
      <c r="BT196" s="72">
        <f t="shared" ref="BT196:BT200" ca="1" si="351">MOD(BQ196*180/PI()+360,360)</f>
        <v>295.83280880728637</v>
      </c>
      <c r="BU196" s="72">
        <f t="shared" ref="BU196:BU200" ca="1" si="352">BR196*180/PI()</f>
        <v>115.77009193573143</v>
      </c>
      <c r="BV196" s="72">
        <f t="shared" ref="BV196:BV200" ca="1" si="353">MOD(BS196*180/PI()+360,360)</f>
        <v>295.77009193573144</v>
      </c>
    </row>
    <row r="197" spans="1:74">
      <c r="A197" s="13">
        <f ca="1">'MGRS to'!AO197</f>
        <v>33.550482353630493</v>
      </c>
      <c r="B197" s="13">
        <f ca="1">'MGRS to'!AP197</f>
        <v>-7.5855892055541752</v>
      </c>
      <c r="C197" s="19">
        <f t="shared" ca="1" si="283"/>
        <v>0.58556638270310857</v>
      </c>
      <c r="D197" s="19">
        <f t="shared" ca="1" si="283"/>
        <v>-0.1323935073406613</v>
      </c>
      <c r="E197" s="19">
        <f t="shared" ca="1" si="284"/>
        <v>0.58480347868908145</v>
      </c>
      <c r="F197" s="19">
        <f t="shared" ca="1" si="285"/>
        <v>0.58402050969255725</v>
      </c>
      <c r="G197" s="19">
        <f t="shared" ca="1" si="300"/>
        <v>3.3046518384816093E-4</v>
      </c>
      <c r="H197" s="19">
        <f t="shared" ca="1" si="301"/>
        <v>3.3046518384816093E-4</v>
      </c>
      <c r="I197" s="19">
        <f t="shared" ca="1" si="302"/>
        <v>0</v>
      </c>
      <c r="J197" s="19">
        <f t="shared" ca="1" si="303"/>
        <v>8.30064278000426E-4</v>
      </c>
      <c r="K197" s="19">
        <f t="shared" ca="1" si="304"/>
        <v>0.99999965549658798</v>
      </c>
      <c r="L197" s="19">
        <f t="shared" ca="1" si="305"/>
        <v>8.3006437332043114E-4</v>
      </c>
      <c r="M197" s="19">
        <f t="shared" ca="1" si="306"/>
        <v>0.27693901384815933</v>
      </c>
      <c r="N197" s="19">
        <f t="shared" ca="1" si="307"/>
        <v>0.72306098615184067</v>
      </c>
      <c r="O197" s="19">
        <f t="shared" ca="1" si="308"/>
        <v>0.15807141227746413</v>
      </c>
      <c r="P197" s="72">
        <f t="shared" ca="1" si="286"/>
        <v>6.0700172136609579E-4</v>
      </c>
      <c r="Q197" s="72">
        <f t="shared" ca="1" si="287"/>
        <v>3.3123552448140637E-4</v>
      </c>
      <c r="R197" s="72">
        <f t="shared" ca="1" si="309"/>
        <v>7.7034063324544089E-7</v>
      </c>
      <c r="S197" s="19">
        <f t="shared" ca="1" si="310"/>
        <v>8.3027783648323102E-4</v>
      </c>
      <c r="T197" s="19">
        <f t="shared" ca="1" si="311"/>
        <v>0.9999996553192978</v>
      </c>
      <c r="U197" s="19">
        <f t="shared" ca="1" si="312"/>
        <v>8.3027793187682671E-4</v>
      </c>
      <c r="V197" s="19">
        <f t="shared" ca="1" si="313"/>
        <v>0.27751318225781962</v>
      </c>
      <c r="W197" s="19">
        <f t="shared" ca="1" si="314"/>
        <v>0.72248681774218038</v>
      </c>
      <c r="X197" s="19">
        <f t="shared" ca="1" si="315"/>
        <v>0.15740232224471074</v>
      </c>
      <c r="Y197" s="72">
        <f t="shared" ca="1" si="288"/>
        <v>6.0652058767669218E-4</v>
      </c>
      <c r="Z197" s="72">
        <f t="shared" ca="1" si="289"/>
        <v>3.3123732020630636E-4</v>
      </c>
      <c r="AA197" s="72">
        <f t="shared" ca="1" si="316"/>
        <v>1.795724899995247E-9</v>
      </c>
      <c r="AB197" s="19">
        <f t="shared" ca="1" si="317"/>
        <v>8.3027833482162946E-4</v>
      </c>
      <c r="AC197" s="19">
        <f t="shared" ca="1" si="318"/>
        <v>0.99999965531888413</v>
      </c>
      <c r="AD197" s="19">
        <f t="shared" ca="1" si="319"/>
        <v>8.3027843021539688E-4</v>
      </c>
      <c r="AE197" s="19">
        <f t="shared" ca="1" si="320"/>
        <v>0.27751452017199502</v>
      </c>
      <c r="AF197" s="19">
        <f t="shared" ca="1" si="321"/>
        <v>0.72248547982800493</v>
      </c>
      <c r="AG197" s="19">
        <f t="shared" ca="1" si="322"/>
        <v>0.15740076190440422</v>
      </c>
      <c r="AH197" s="72">
        <f t="shared" ca="1" si="290"/>
        <v>6.0651946654828386E-4</v>
      </c>
      <c r="AI197" s="72">
        <f t="shared" ca="1" si="291"/>
        <v>3.3123732439228301E-4</v>
      </c>
      <c r="AJ197" s="72">
        <f t="shared" ca="1" si="323"/>
        <v>4.1859766521101793E-12</v>
      </c>
      <c r="AK197" s="19">
        <f t="shared" ca="1" si="324"/>
        <v>8.3027833598327239E-4</v>
      </c>
      <c r="AL197" s="19">
        <f t="shared" ca="1" si="325"/>
        <v>0.99999965531888302</v>
      </c>
      <c r="AM197" s="19">
        <f t="shared" ca="1" si="326"/>
        <v>8.3027843137704026E-4</v>
      </c>
      <c r="AN197" s="19">
        <f t="shared" ca="1" si="327"/>
        <v>0.27751452329078458</v>
      </c>
      <c r="AO197" s="19">
        <f t="shared" ca="1" si="328"/>
        <v>0.92298568936268854</v>
      </c>
      <c r="AP197" s="19">
        <f t="shared" ca="1" si="329"/>
        <v>7.7014310637311456E-2</v>
      </c>
      <c r="AQ197" s="72">
        <f t="shared" ca="1" si="292"/>
        <v>7.7444736588380843E-4</v>
      </c>
      <c r="AR197" s="72">
        <f t="shared" ca="1" si="293"/>
        <v>3.3123716680913125E-4</v>
      </c>
      <c r="AS197" s="72">
        <f t="shared" ca="1" si="330"/>
        <v>-1.5758315176838886E-10</v>
      </c>
      <c r="AT197" s="19">
        <f t="shared" ca="1" si="331"/>
        <v>8.3027829225168102E-4</v>
      </c>
      <c r="AU197" s="19">
        <f t="shared" ca="1" si="332"/>
        <v>0.99999965531891943</v>
      </c>
      <c r="AV197" s="19">
        <f t="shared" ca="1" si="333"/>
        <v>8.3027838764543371E-4</v>
      </c>
      <c r="AW197" s="19">
        <f t="shared" ca="1" si="334"/>
        <v>0.27751440588273446</v>
      </c>
      <c r="AX197" s="19">
        <f t="shared" ca="1" si="335"/>
        <v>0.72248559411726554</v>
      </c>
      <c r="AY197" s="19">
        <f t="shared" ca="1" si="336"/>
        <v>0.15740089519430067</v>
      </c>
      <c r="AZ197" s="72">
        <f t="shared" ca="1" si="294"/>
        <v>6.0651956231895423E-4</v>
      </c>
      <c r="BA197" s="72">
        <f t="shared" ca="1" si="295"/>
        <v>3.3123732403470208E-4</v>
      </c>
      <c r="BB197" s="72">
        <f t="shared" ca="1" si="337"/>
        <v>1.5722557083304098E-10</v>
      </c>
      <c r="BC197" s="19">
        <f t="shared" ca="1" si="338"/>
        <v>8.3027833588403938E-4</v>
      </c>
      <c r="BD197" s="19">
        <f t="shared" ca="1" si="339"/>
        <v>0.99999965531888302</v>
      </c>
      <c r="BE197" s="19">
        <f t="shared" ca="1" si="340"/>
        <v>8.3027843127780735E-4</v>
      </c>
      <c r="BF197" s="19">
        <f t="shared" ca="1" si="341"/>
        <v>0.27751452302436697</v>
      </c>
      <c r="BG197" s="19">
        <f t="shared" ca="1" si="342"/>
        <v>0.72248547697563303</v>
      </c>
      <c r="BH197" s="19">
        <f t="shared" ca="1" si="343"/>
        <v>0.15740075857782365</v>
      </c>
      <c r="BI197" s="72">
        <f t="shared" ca="1" si="296"/>
        <v>6.0651946415808938E-4</v>
      </c>
      <c r="BJ197" s="72">
        <f t="shared" ca="1" si="297"/>
        <v>3.312373244012073E-4</v>
      </c>
      <c r="BK197" s="72">
        <f t="shared" ca="1" si="344"/>
        <v>3.665052202700414E-13</v>
      </c>
      <c r="BL197" s="72">
        <f t="shared" ca="1" si="298"/>
        <v>4.8691885184191739E-3</v>
      </c>
      <c r="BM197" s="72">
        <f t="shared" ca="1" si="345"/>
        <v>1.0012161880191317</v>
      </c>
      <c r="BN197" s="72">
        <f t="shared" ca="1" si="346"/>
        <v>1.2143418218031445E-3</v>
      </c>
      <c r="BO197" s="72">
        <f t="shared" ca="1" si="347"/>
        <v>1.5840700387141943E-7</v>
      </c>
      <c r="BP197" s="72">
        <f t="shared" ca="1" si="299"/>
        <v>5283.2850482972826</v>
      </c>
      <c r="BQ197" s="72">
        <f t="shared" ca="1" si="348"/>
        <v>2.8037590959218179</v>
      </c>
      <c r="BR197" s="72">
        <f t="shared" ca="1" si="349"/>
        <v>-0.33765081102022404</v>
      </c>
      <c r="BS197" s="72">
        <f t="shared" ca="1" si="350"/>
        <v>2.8039418425695692</v>
      </c>
      <c r="BT197" s="72">
        <f t="shared" ca="1" si="351"/>
        <v>160.64356296773553</v>
      </c>
      <c r="BU197" s="72">
        <f t="shared" ca="1" si="352"/>
        <v>-19.345966420628184</v>
      </c>
      <c r="BV197" s="72">
        <f t="shared" ca="1" si="353"/>
        <v>160.6540335793718</v>
      </c>
    </row>
    <row r="198" spans="1:74">
      <c r="A198" s="13">
        <f ca="1">'MGRS to'!AO198</f>
        <v>33.537415010704535</v>
      </c>
      <c r="B198" s="13">
        <f ca="1">'MGRS to'!AP198</f>
        <v>-7.6330041549927996</v>
      </c>
      <c r="C198" s="19">
        <f t="shared" ca="1" si="283"/>
        <v>0.58533831454456342</v>
      </c>
      <c r="D198" s="19">
        <f t="shared" ca="1" si="283"/>
        <v>-0.13322105432303194</v>
      </c>
      <c r="E198" s="19">
        <f t="shared" ca="1" si="284"/>
        <v>0.58402050969255725</v>
      </c>
      <c r="F198" s="19">
        <f t="shared" ca="1" si="285"/>
        <v>0.58379274062815256</v>
      </c>
      <c r="G198" s="19">
        <f t="shared" ca="1" si="300"/>
        <v>-8.2754698237064162E-4</v>
      </c>
      <c r="H198" s="19">
        <f t="shared" ca="1" si="301"/>
        <v>-8.2754698237064162E-4</v>
      </c>
      <c r="I198" s="19">
        <f t="shared" ca="1" si="302"/>
        <v>0</v>
      </c>
      <c r="J198" s="19">
        <f t="shared" ca="1" si="303"/>
        <v>7.2703461769444257E-4</v>
      </c>
      <c r="K198" s="19">
        <f t="shared" ca="1" si="304"/>
        <v>0.99999973571029743</v>
      </c>
      <c r="L198" s="19">
        <f t="shared" ca="1" si="305"/>
        <v>7.2703468174370358E-4</v>
      </c>
      <c r="M198" s="19">
        <f t="shared" ca="1" si="306"/>
        <v>-0.79231518173831783</v>
      </c>
      <c r="N198" s="19">
        <f t="shared" ca="1" si="307"/>
        <v>1.7923151817383178</v>
      </c>
      <c r="O198" s="19">
        <f t="shared" ca="1" si="308"/>
        <v>0.66086531376058066</v>
      </c>
      <c r="P198" s="72">
        <f t="shared" ca="1" si="286"/>
        <v>1.5005894433069748E-3</v>
      </c>
      <c r="Q198" s="72">
        <f t="shared" ca="1" si="287"/>
        <v>-8.2947735314377812E-4</v>
      </c>
      <c r="R198" s="72">
        <f t="shared" ca="1" si="309"/>
        <v>-1.9303707731365078E-6</v>
      </c>
      <c r="S198" s="19">
        <f t="shared" ca="1" si="310"/>
        <v>7.2856425407138612E-4</v>
      </c>
      <c r="T198" s="19">
        <f t="shared" ca="1" si="311"/>
        <v>0.99999973459702862</v>
      </c>
      <c r="U198" s="19">
        <f t="shared" ca="1" si="312"/>
        <v>7.2856431852576567E-4</v>
      </c>
      <c r="V198" s="19">
        <f t="shared" ca="1" si="313"/>
        <v>-0.79249600577891255</v>
      </c>
      <c r="W198" s="19">
        <f t="shared" ca="1" si="314"/>
        <v>1.7924960057789125</v>
      </c>
      <c r="X198" s="19">
        <f t="shared" ca="1" si="315"/>
        <v>0.66089952396844409</v>
      </c>
      <c r="Y198" s="72">
        <f t="shared" ca="1" si="288"/>
        <v>1.5007401523894838E-3</v>
      </c>
      <c r="Z198" s="72">
        <f t="shared" ca="1" si="289"/>
        <v>-8.2948185600752644E-4</v>
      </c>
      <c r="AA198" s="72">
        <f t="shared" ca="1" si="316"/>
        <v>-4.5028637483176398E-9</v>
      </c>
      <c r="AB198" s="19">
        <f t="shared" ca="1" si="317"/>
        <v>7.2856782257291989E-4</v>
      </c>
      <c r="AC198" s="19">
        <f t="shared" ca="1" si="318"/>
        <v>0.99999973459442892</v>
      </c>
      <c r="AD198" s="19">
        <f t="shared" ca="1" si="319"/>
        <v>7.2856788702824638E-4</v>
      </c>
      <c r="AE198" s="19">
        <f t="shared" ca="1" si="320"/>
        <v>-0.79249642624561145</v>
      </c>
      <c r="AF198" s="19">
        <f t="shared" ca="1" si="321"/>
        <v>1.7924964262456116</v>
      </c>
      <c r="AG198" s="19">
        <f t="shared" ca="1" si="322"/>
        <v>0.66089960350873445</v>
      </c>
      <c r="AH198" s="72">
        <f t="shared" ca="1" si="290"/>
        <v>1.5007405028302837E-3</v>
      </c>
      <c r="AI198" s="72">
        <f t="shared" ca="1" si="291"/>
        <v>-8.2948186651109505E-4</v>
      </c>
      <c r="AJ198" s="72">
        <f t="shared" ca="1" si="323"/>
        <v>-1.0503568609494807E-11</v>
      </c>
      <c r="AK198" s="19">
        <f t="shared" ca="1" si="324"/>
        <v>7.2856783089696197E-4</v>
      </c>
      <c r="AL198" s="19">
        <f t="shared" ca="1" si="325"/>
        <v>0.99999973459442271</v>
      </c>
      <c r="AM198" s="19">
        <f t="shared" ca="1" si="326"/>
        <v>7.2856789535229074E-4</v>
      </c>
      <c r="AN198" s="19">
        <f t="shared" ca="1" si="327"/>
        <v>-0.79249642722639846</v>
      </c>
      <c r="AO198" s="19">
        <f t="shared" ca="1" si="328"/>
        <v>0.37194941283339378</v>
      </c>
      <c r="AP198" s="19">
        <f t="shared" ca="1" si="329"/>
        <v>0.62805058716660622</v>
      </c>
      <c r="AQ198" s="72">
        <f t="shared" ca="1" si="292"/>
        <v>3.1252269220810607E-4</v>
      </c>
      <c r="AR198" s="72">
        <f t="shared" ca="1" si="293"/>
        <v>-8.294826280832062E-4</v>
      </c>
      <c r="AS198" s="72">
        <f t="shared" ca="1" si="330"/>
        <v>-7.61572111146816E-10</v>
      </c>
      <c r="AT198" s="19">
        <f t="shared" ca="1" si="331"/>
        <v>7.2856843443999631E-4</v>
      </c>
      <c r="AU198" s="19">
        <f t="shared" ca="1" si="332"/>
        <v>0.99999973459398306</v>
      </c>
      <c r="AV198" s="19">
        <f t="shared" ca="1" si="333"/>
        <v>7.2856849889548522E-4</v>
      </c>
      <c r="AW198" s="19">
        <f t="shared" ca="1" si="334"/>
        <v>-0.79249649833958657</v>
      </c>
      <c r="AX198" s="19">
        <f t="shared" ca="1" si="335"/>
        <v>1.7924964983395866</v>
      </c>
      <c r="AY198" s="19">
        <f t="shared" ca="1" si="336"/>
        <v>0.66089961714685153</v>
      </c>
      <c r="AZ198" s="72">
        <f t="shared" ca="1" si="294"/>
        <v>1.5007405629174921E-3</v>
      </c>
      <c r="BA198" s="72">
        <f t="shared" ca="1" si="295"/>
        <v>-8.2948186831207108E-4</v>
      </c>
      <c r="BB198" s="72">
        <f t="shared" ca="1" si="337"/>
        <v>7.5977113511184469E-10</v>
      </c>
      <c r="BC198" s="19">
        <f t="shared" ca="1" si="338"/>
        <v>7.2856783232421785E-4</v>
      </c>
      <c r="BD198" s="19">
        <f t="shared" ca="1" si="339"/>
        <v>0.99999973459442182</v>
      </c>
      <c r="BE198" s="19">
        <f t="shared" ca="1" si="340"/>
        <v>7.2856789677954684E-4</v>
      </c>
      <c r="BF198" s="19">
        <f t="shared" ca="1" si="341"/>
        <v>-0.79249642739457971</v>
      </c>
      <c r="BG198" s="19">
        <f t="shared" ca="1" si="342"/>
        <v>1.7924964273945796</v>
      </c>
      <c r="BH198" s="19">
        <f t="shared" ca="1" si="343"/>
        <v>0.66089960372608636</v>
      </c>
      <c r="BI198" s="72">
        <f t="shared" ca="1" si="296"/>
        <v>1.500740503787899E-3</v>
      </c>
      <c r="BJ198" s="72">
        <f t="shared" ca="1" si="297"/>
        <v>-8.2948186653979713E-4</v>
      </c>
      <c r="BK198" s="72">
        <f t="shared" ca="1" si="344"/>
        <v>1.7722739508591046E-12</v>
      </c>
      <c r="BL198" s="72">
        <f t="shared" ca="1" si="298"/>
        <v>1.2080523832967567E-2</v>
      </c>
      <c r="BM198" s="72">
        <f t="shared" ca="1" si="345"/>
        <v>1.003013324271488</v>
      </c>
      <c r="BN198" s="72">
        <f t="shared" ca="1" si="346"/>
        <v>3.002015004437458E-3</v>
      </c>
      <c r="BO198" s="72">
        <f t="shared" ca="1" si="347"/>
        <v>1.4452912585520268E-6</v>
      </c>
      <c r="BP198" s="72">
        <f t="shared" ca="1" si="299"/>
        <v>4636.0663069273623</v>
      </c>
      <c r="BQ198" s="72">
        <f t="shared" ca="1" si="348"/>
        <v>-1.8899133290605614</v>
      </c>
      <c r="BR198" s="72">
        <f t="shared" ca="1" si="349"/>
        <v>1.2512220415308652</v>
      </c>
      <c r="BS198" s="72">
        <f t="shared" ca="1" si="350"/>
        <v>4.3928146951206584</v>
      </c>
      <c r="BT198" s="72">
        <f t="shared" ca="1" si="351"/>
        <v>251.71594259931067</v>
      </c>
      <c r="BU198" s="72">
        <f t="shared" ca="1" si="352"/>
        <v>71.689742213461187</v>
      </c>
      <c r="BV198" s="72">
        <f t="shared" ca="1" si="353"/>
        <v>251.68974221346116</v>
      </c>
    </row>
    <row r="199" spans="1:74">
      <c r="A199" s="13">
        <f ca="1">'MGRS to'!AO199</f>
        <v>33.603140607987221</v>
      </c>
      <c r="B199" s="13">
        <f ca="1">'MGRS to'!AP199</f>
        <v>-7.4960966070772761</v>
      </c>
      <c r="C199" s="19">
        <f t="shared" ca="1" si="283"/>
        <v>0.58648544261998614</v>
      </c>
      <c r="D199" s="19">
        <f t="shared" ca="1" si="283"/>
        <v>-0.13083156684107414</v>
      </c>
      <c r="E199" s="19">
        <f t="shared" ca="1" si="284"/>
        <v>0.58379274062815256</v>
      </c>
      <c r="F199" s="19">
        <f t="shared" ca="1" si="285"/>
        <v>0.58493836758566808</v>
      </c>
      <c r="G199" s="19">
        <f t="shared" ca="1" si="300"/>
        <v>2.3894874819578027E-3</v>
      </c>
      <c r="H199" s="19">
        <f t="shared" ca="1" si="301"/>
        <v>2.3894874819578027E-3</v>
      </c>
      <c r="I199" s="19">
        <f t="shared" ca="1" si="302"/>
        <v>0</v>
      </c>
      <c r="J199" s="19">
        <f t="shared" ca="1" si="303"/>
        <v>2.2987876815317269E-3</v>
      </c>
      <c r="K199" s="19">
        <f t="shared" ca="1" si="304"/>
        <v>0.99999735778410703</v>
      </c>
      <c r="L199" s="19">
        <f t="shared" ca="1" si="305"/>
        <v>2.2987897061649823E-3</v>
      </c>
      <c r="M199" s="19">
        <f t="shared" ca="1" si="306"/>
        <v>0.72310642435166206</v>
      </c>
      <c r="N199" s="19">
        <f t="shared" ca="1" si="307"/>
        <v>0.27689357564833794</v>
      </c>
      <c r="O199" s="19">
        <f t="shared" ca="1" si="308"/>
        <v>-1.1982466410805019</v>
      </c>
      <c r="P199" s="72">
        <f t="shared" ca="1" si="286"/>
        <v>2.3270949563147572E-4</v>
      </c>
      <c r="Q199" s="72">
        <f t="shared" ca="1" si="287"/>
        <v>2.3950579055295441E-3</v>
      </c>
      <c r="R199" s="72">
        <f t="shared" ca="1" si="309"/>
        <v>5.570423571741364E-6</v>
      </c>
      <c r="S199" s="19">
        <f t="shared" ca="1" si="310"/>
        <v>2.3028168439854406E-3</v>
      </c>
      <c r="T199" s="19">
        <f t="shared" ca="1" si="311"/>
        <v>0.99999734851377642</v>
      </c>
      <c r="U199" s="19">
        <f t="shared" ca="1" si="312"/>
        <v>2.3028188792833114E-3</v>
      </c>
      <c r="V199" s="19">
        <f t="shared" ca="1" si="313"/>
        <v>0.72352399723212413</v>
      </c>
      <c r="W199" s="19">
        <f t="shared" ca="1" si="314"/>
        <v>0.27647600276787587</v>
      </c>
      <c r="X199" s="19">
        <f t="shared" ca="1" si="315"/>
        <v>-1.2015667471019964</v>
      </c>
      <c r="Y199" s="72">
        <f t="shared" ca="1" si="288"/>
        <v>2.3235879845267187E-4</v>
      </c>
      <c r="Z199" s="72">
        <f t="shared" ca="1" si="289"/>
        <v>2.3950708914088205E-3</v>
      </c>
      <c r="AA199" s="72">
        <f t="shared" ca="1" si="316"/>
        <v>1.2985879276408707E-8</v>
      </c>
      <c r="AB199" s="19">
        <f t="shared" ca="1" si="317"/>
        <v>2.3028262395621167E-3</v>
      </c>
      <c r="AC199" s="19">
        <f t="shared" ca="1" si="318"/>
        <v>0.99999734849214006</v>
      </c>
      <c r="AD199" s="19">
        <f t="shared" ca="1" si="319"/>
        <v>2.3028282748848998E-3</v>
      </c>
      <c r="AE199" s="19">
        <f t="shared" ca="1" si="320"/>
        <v>0.72352496812582201</v>
      </c>
      <c r="AF199" s="19">
        <f t="shared" ca="1" si="321"/>
        <v>0.27647503187417799</v>
      </c>
      <c r="AG199" s="19">
        <f t="shared" ca="1" si="322"/>
        <v>-1.2015744783270308</v>
      </c>
      <c r="AH199" s="72">
        <f t="shared" ca="1" si="290"/>
        <v>2.323579830500096E-4</v>
      </c>
      <c r="AI199" s="72">
        <f t="shared" ca="1" si="291"/>
        <v>2.3950709216817535E-3</v>
      </c>
      <c r="AJ199" s="72">
        <f t="shared" ca="1" si="323"/>
        <v>3.0272933031899596E-11</v>
      </c>
      <c r="AK199" s="19">
        <f t="shared" ca="1" si="324"/>
        <v>2.3028262614652748E-3</v>
      </c>
      <c r="AL199" s="19">
        <f t="shared" ca="1" si="325"/>
        <v>0.99999734849208954</v>
      </c>
      <c r="AM199" s="19">
        <f t="shared" ca="1" si="326"/>
        <v>2.302828296788116E-3</v>
      </c>
      <c r="AN199" s="19">
        <f t="shared" ca="1" si="327"/>
        <v>0.7235249703891764</v>
      </c>
      <c r="AO199" s="19">
        <f t="shared" ca="1" si="328"/>
        <v>0.47651161722334145</v>
      </c>
      <c r="AP199" s="19">
        <f t="shared" ca="1" si="329"/>
        <v>0.52348838277665855</v>
      </c>
      <c r="AQ199" s="72">
        <f t="shared" ca="1" si="292"/>
        <v>4.002738722525132E-4</v>
      </c>
      <c r="AR199" s="72">
        <f t="shared" ca="1" si="293"/>
        <v>2.3950727141735929E-3</v>
      </c>
      <c r="AS199" s="72">
        <f t="shared" ca="1" si="330"/>
        <v>1.792491839420346E-9</v>
      </c>
      <c r="AT199" s="19">
        <f t="shared" ca="1" si="331"/>
        <v>2.302827558374583E-3</v>
      </c>
      <c r="AU199" s="19">
        <f t="shared" ca="1" si="332"/>
        <v>0.99999734848910293</v>
      </c>
      <c r="AV199" s="19">
        <f t="shared" ca="1" si="333"/>
        <v>2.3028295937008634E-3</v>
      </c>
      <c r="AW199" s="19">
        <f t="shared" ca="1" si="334"/>
        <v>0.72352510440449691</v>
      </c>
      <c r="AX199" s="19">
        <f t="shared" ca="1" si="335"/>
        <v>0.27647489559550309</v>
      </c>
      <c r="AY199" s="19">
        <f t="shared" ca="1" si="336"/>
        <v>-1.201575563518257</v>
      </c>
      <c r="AZ199" s="72">
        <f t="shared" ca="1" si="294"/>
        <v>2.3235786859670241E-4</v>
      </c>
      <c r="BA199" s="72">
        <f t="shared" ca="1" si="295"/>
        <v>2.3950709259310181E-3</v>
      </c>
      <c r="BB199" s="72">
        <f t="shared" ca="1" si="337"/>
        <v>-1.7882425748516617E-9</v>
      </c>
      <c r="BC199" s="19">
        <f t="shared" ca="1" si="338"/>
        <v>2.3028262645397365E-3</v>
      </c>
      <c r="BD199" s="19">
        <f t="shared" ca="1" si="339"/>
        <v>0.99999734849208244</v>
      </c>
      <c r="BE199" s="19">
        <f t="shared" ca="1" si="340"/>
        <v>2.3028282998625864E-3</v>
      </c>
      <c r="BF199" s="19">
        <f t="shared" ca="1" si="341"/>
        <v>0.72352497070686572</v>
      </c>
      <c r="BG199" s="19">
        <f t="shared" ca="1" si="342"/>
        <v>0.27647502929313428</v>
      </c>
      <c r="BH199" s="19">
        <f t="shared" ca="1" si="343"/>
        <v>-1.2015744988799506</v>
      </c>
      <c r="BI199" s="72">
        <f t="shared" ca="1" si="296"/>
        <v>2.3235798088232644E-4</v>
      </c>
      <c r="BJ199" s="72">
        <f t="shared" ca="1" si="297"/>
        <v>2.3950709217622321E-3</v>
      </c>
      <c r="BK199" s="72">
        <f t="shared" ca="1" si="344"/>
        <v>-4.1687859761441182E-12</v>
      </c>
      <c r="BL199" s="72">
        <f t="shared" ca="1" si="298"/>
        <v>1.8633025592418066E-3</v>
      </c>
      <c r="BM199" s="72">
        <f t="shared" ca="1" si="345"/>
        <v>1.0004656630208881</v>
      </c>
      <c r="BN199" s="72">
        <f t="shared" ca="1" si="346"/>
        <v>4.6539211970409068E-4</v>
      </c>
      <c r="BO199" s="72">
        <f t="shared" ca="1" si="347"/>
        <v>-1.2875127864806346E-6</v>
      </c>
      <c r="BP199" s="72">
        <f t="shared" ca="1" si="299"/>
        <v>14653.51394789844</v>
      </c>
      <c r="BQ199" s="72">
        <f t="shared" ca="1" si="348"/>
        <v>1.0474198297388748</v>
      </c>
      <c r="BR199" s="72">
        <f t="shared" ca="1" si="349"/>
        <v>-2.092851533640367</v>
      </c>
      <c r="BS199" s="72">
        <f t="shared" ca="1" si="350"/>
        <v>1.0487411199494261</v>
      </c>
      <c r="BT199" s="72">
        <f t="shared" ca="1" si="351"/>
        <v>60.012735622348828</v>
      </c>
      <c r="BU199" s="72">
        <f t="shared" ca="1" si="352"/>
        <v>-119.91156002507466</v>
      </c>
      <c r="BV199" s="72">
        <f t="shared" ca="1" si="353"/>
        <v>60.088439974925336</v>
      </c>
    </row>
    <row r="200" spans="1:74">
      <c r="A200" s="13">
        <f ca="1">'MGRS to'!AO200</f>
        <v>33.161675508278705</v>
      </c>
      <c r="B200" s="13">
        <f ca="1">'MGRS to'!AP200</f>
        <v>-8.093887127622148</v>
      </c>
      <c r="C200" s="19">
        <f t="shared" ca="1" si="283"/>
        <v>0.5787804230974275</v>
      </c>
      <c r="D200" s="19">
        <f t="shared" ca="1" si="283"/>
        <v>-0.14126497966179297</v>
      </c>
      <c r="E200" s="19">
        <f t="shared" ca="1" si="284"/>
        <v>0.58493836758566808</v>
      </c>
      <c r="F200" s="19">
        <f t="shared" ca="1" si="285"/>
        <v>0.57724358639962658</v>
      </c>
      <c r="G200" s="19">
        <f t="shared" ca="1" si="300"/>
        <v>-1.0433412820718829E-2</v>
      </c>
      <c r="H200" s="19">
        <f t="shared" ca="1" si="301"/>
        <v>-1.0433412820718829E-2</v>
      </c>
      <c r="I200" s="19">
        <f t="shared" ca="1" si="302"/>
        <v>0</v>
      </c>
      <c r="J200" s="19">
        <f t="shared" ca="1" si="303"/>
        <v>1.1629999291135416E-2</v>
      </c>
      <c r="K200" s="19">
        <f t="shared" ca="1" si="304"/>
        <v>0.99993236927128648</v>
      </c>
      <c r="L200" s="19">
        <f t="shared" ca="1" si="305"/>
        <v>1.1630261480003904E-2</v>
      </c>
      <c r="M200" s="19">
        <f t="shared" ca="1" si="306"/>
        <v>-0.6267598181398315</v>
      </c>
      <c r="N200" s="19">
        <f t="shared" ca="1" si="307"/>
        <v>1.6267598181398315</v>
      </c>
      <c r="O200" s="19">
        <f t="shared" ca="1" si="308"/>
        <v>0.62948294556853512</v>
      </c>
      <c r="P200" s="72">
        <f t="shared" ca="1" si="286"/>
        <v>1.3625483146582581E-3</v>
      </c>
      <c r="Q200" s="72">
        <f t="shared" ca="1" si="287"/>
        <v>-1.045784037790686E-2</v>
      </c>
      <c r="R200" s="72">
        <f t="shared" ca="1" si="309"/>
        <v>-2.4427557188030566E-5</v>
      </c>
      <c r="S200" s="19">
        <f t="shared" ca="1" si="310"/>
        <v>1.1645316300075176E-2</v>
      </c>
      <c r="T200" s="19">
        <f t="shared" ca="1" si="311"/>
        <v>0.99993219100510577</v>
      </c>
      <c r="U200" s="19">
        <f t="shared" ca="1" si="312"/>
        <v>1.1645579526279341E-2</v>
      </c>
      <c r="V200" s="19">
        <f t="shared" ca="1" si="313"/>
        <v>-0.62740088277991768</v>
      </c>
      <c r="W200" s="19">
        <f t="shared" ca="1" si="314"/>
        <v>1.6274008827799178</v>
      </c>
      <c r="X200" s="19">
        <f t="shared" ca="1" si="315"/>
        <v>0.62962869448537917</v>
      </c>
      <c r="Y200" s="72">
        <f t="shared" ca="1" si="288"/>
        <v>1.3630830613177735E-3</v>
      </c>
      <c r="Z200" s="72">
        <f t="shared" ca="1" si="289"/>
        <v>-1.045789756907377E-2</v>
      </c>
      <c r="AA200" s="72">
        <f t="shared" ca="1" si="316"/>
        <v>-5.7191166909914548E-8</v>
      </c>
      <c r="AB200" s="19">
        <f t="shared" ca="1" si="317"/>
        <v>1.1645352179473482E-2</v>
      </c>
      <c r="AC200" s="19">
        <f t="shared" ca="1" si="318"/>
        <v>0.99993219058724991</v>
      </c>
      <c r="AD200" s="19">
        <f t="shared" ca="1" si="319"/>
        <v>1.1645615408110765E-2</v>
      </c>
      <c r="AE200" s="19">
        <f t="shared" ca="1" si="320"/>
        <v>-0.62740238070818588</v>
      </c>
      <c r="AF200" s="19">
        <f t="shared" ca="1" si="321"/>
        <v>1.6274023807081859</v>
      </c>
      <c r="AG200" s="19">
        <f t="shared" ca="1" si="322"/>
        <v>0.62962903491013344</v>
      </c>
      <c r="AH200" s="72">
        <f t="shared" ca="1" si="290"/>
        <v>1.3630843108186615E-3</v>
      </c>
      <c r="AI200" s="72">
        <f t="shared" ca="1" si="291"/>
        <v>-1.0457897702972932E-2</v>
      </c>
      <c r="AJ200" s="72">
        <f t="shared" ca="1" si="323"/>
        <v>-1.3389916259098911E-10</v>
      </c>
      <c r="AK200" s="19">
        <f t="shared" ca="1" si="324"/>
        <v>1.164535226347645E-2</v>
      </c>
      <c r="AL200" s="19">
        <f t="shared" ca="1" si="325"/>
        <v>0.99993219058627159</v>
      </c>
      <c r="AM200" s="19">
        <f t="shared" ca="1" si="326"/>
        <v>1.1645615492119432E-2</v>
      </c>
      <c r="AN200" s="19">
        <f t="shared" ca="1" si="327"/>
        <v>-0.62740238421520245</v>
      </c>
      <c r="AO200" s="19">
        <f t="shared" ca="1" si="328"/>
        <v>0.60636624828107943</v>
      </c>
      <c r="AP200" s="19">
        <f t="shared" ca="1" si="329"/>
        <v>0.39363375171892057</v>
      </c>
      <c r="AQ200" s="72">
        <f t="shared" ca="1" si="292"/>
        <v>5.0918692019522765E-4</v>
      </c>
      <c r="AR200" s="72">
        <f t="shared" ca="1" si="293"/>
        <v>-1.0457902520419319E-2</v>
      </c>
      <c r="AS200" s="72">
        <f t="shared" ca="1" si="330"/>
        <v>-4.8174463862515893E-9</v>
      </c>
      <c r="AT200" s="19">
        <f t="shared" ca="1" si="331"/>
        <v>1.1645355285749113E-2</v>
      </c>
      <c r="AU200" s="19">
        <f t="shared" ca="1" si="332"/>
        <v>0.99993219055107374</v>
      </c>
      <c r="AV200" s="19">
        <f t="shared" ca="1" si="333"/>
        <v>1.1645618514597047E-2</v>
      </c>
      <c r="AW200" s="19">
        <f t="shared" ca="1" si="334"/>
        <v>-0.62740251039120665</v>
      </c>
      <c r="AX200" s="19">
        <f t="shared" ca="1" si="335"/>
        <v>1.6274025103912066</v>
      </c>
      <c r="AY200" s="19">
        <f t="shared" ca="1" si="336"/>
        <v>0.62962906438234967</v>
      </c>
      <c r="AZ200" s="72">
        <f t="shared" ca="1" si="294"/>
        <v>1.3630844189941012E-3</v>
      </c>
      <c r="BA200" s="72">
        <f t="shared" ca="1" si="295"/>
        <v>-1.04578977145653E-2</v>
      </c>
      <c r="BB200" s="72">
        <f t="shared" ca="1" si="337"/>
        <v>4.8058540185608178E-9</v>
      </c>
      <c r="BC200" s="19">
        <f t="shared" ca="1" si="338"/>
        <v>1.1645352270749016E-2</v>
      </c>
      <c r="BD200" s="19">
        <f t="shared" ca="1" si="339"/>
        <v>0.99993219058618688</v>
      </c>
      <c r="BE200" s="19">
        <f t="shared" ca="1" si="340"/>
        <v>1.1645615499392491E-2</v>
      </c>
      <c r="BF200" s="19">
        <f t="shared" ca="1" si="341"/>
        <v>-0.6274023845188248</v>
      </c>
      <c r="BG200" s="19">
        <f t="shared" ca="1" si="342"/>
        <v>1.6274023845188248</v>
      </c>
      <c r="BH200" s="19">
        <f t="shared" ca="1" si="343"/>
        <v>0.62962903577615259</v>
      </c>
      <c r="BI200" s="72">
        <f t="shared" ca="1" si="296"/>
        <v>1.3630843139973163E-3</v>
      </c>
      <c r="BJ200" s="72">
        <f t="shared" ca="1" si="297"/>
        <v>-1.0457897703313566E-2</v>
      </c>
      <c r="BK200" s="72">
        <f t="shared" ca="1" si="344"/>
        <v>1.1251733919581675E-11</v>
      </c>
      <c r="BL200" s="72">
        <f t="shared" ca="1" si="298"/>
        <v>1.0967873068837203E-2</v>
      </c>
      <c r="BM200" s="72">
        <f t="shared" ca="1" si="345"/>
        <v>1.002736355089145</v>
      </c>
      <c r="BN200" s="72">
        <f t="shared" ca="1" si="346"/>
        <v>2.727026168308506E-3</v>
      </c>
      <c r="BO200" s="72">
        <f t="shared" ca="1" si="347"/>
        <v>1.9990732283091231E-5</v>
      </c>
      <c r="BP200" s="72">
        <f t="shared" ca="1" si="299"/>
        <v>74103.437114491666</v>
      </c>
      <c r="BQ200" s="72">
        <f t="shared" ca="1" si="348"/>
        <v>-2.2920532224353729</v>
      </c>
      <c r="BR200" s="72">
        <f t="shared" ca="1" si="349"/>
        <v>0.84379863409273892</v>
      </c>
      <c r="BS200" s="72">
        <f t="shared" ca="1" si="350"/>
        <v>3.9853912876825319</v>
      </c>
      <c r="BT200" s="72">
        <f t="shared" ca="1" si="351"/>
        <v>228.67502393509304</v>
      </c>
      <c r="BU200" s="72">
        <f t="shared" ca="1" si="352"/>
        <v>48.346100492417598</v>
      </c>
      <c r="BV200" s="72">
        <f t="shared" ca="1" si="353"/>
        <v>228.34610049241758</v>
      </c>
    </row>
    <row r="201" spans="1:74">
      <c r="A201" s="13">
        <f ca="1">'MGRS to'!AO201</f>
        <v>35.168656364457831</v>
      </c>
      <c r="B201" s="13">
        <f ca="1">'MGRS to'!AP201</f>
        <v>-5.270859741847314</v>
      </c>
      <c r="C201" s="19">
        <f t="shared" ref="C201:C264" ca="1" si="354">A201*PI()/180</f>
        <v>0.61380884706224803</v>
      </c>
      <c r="D201" s="19">
        <f t="shared" ref="D201:D264" ca="1" si="355">B201*PI()/180</f>
        <v>-9.1993856906053967E-2</v>
      </c>
      <c r="E201" s="19">
        <f t="shared" ref="E201:E264" ca="1" si="356">ATAN((1-f)*TAN(C200))</f>
        <v>0.57724358639962658</v>
      </c>
      <c r="F201" s="19">
        <f t="shared" ref="F201:F264" ca="1" si="357">ATAN((1-f)*TAN(C201))</f>
        <v>0.61222843652409542</v>
      </c>
      <c r="G201" s="19">
        <f t="shared" ref="G201:G264" ca="1" si="358">D201-D200</f>
        <v>4.9271122755739E-2</v>
      </c>
      <c r="H201" s="19">
        <f t="shared" ref="H201:H264" ca="1" si="359">G201</f>
        <v>4.9271122755739E-2</v>
      </c>
      <c r="I201" s="19">
        <f t="shared" ref="I201:I264" ca="1" si="360">H201-G201</f>
        <v>0</v>
      </c>
      <c r="J201" s="19">
        <f t="shared" ref="J201:J264" ca="1" si="361">SQRT((COS($F201)*SIN(H201))^2+(COS($E201)*SIN($F201)-SIN($E201)*COS($F201)*COS(H201))^2)</f>
        <v>5.3723322349975421E-2</v>
      </c>
      <c r="K201" s="19">
        <f t="shared" ref="K201:K264" ca="1" si="362">SIN($E201)*SIN($F201)+COS($E201)*COS($F201)*COS(H201)</f>
        <v>0.99855585954701631</v>
      </c>
      <c r="L201" s="19">
        <f t="shared" ref="L201:L264" ca="1" si="363">ATAN2(K201,J201)</f>
        <v>5.3749198639215602E-2</v>
      </c>
      <c r="M201" s="19">
        <f t="shared" ref="M201:M264" ca="1" si="364">COS($E201)*COS($F201)*SIN(H201)/J201</f>
        <v>0.62868302597994996</v>
      </c>
      <c r="N201" s="19">
        <f t="shared" ref="N201:N264" ca="1" si="365">IF(1-M201^2=0,0.000000000001,1-M201)</f>
        <v>0.37131697402005004</v>
      </c>
      <c r="O201" s="19">
        <f t="shared" ref="O201:O264" ca="1" si="366">K201-2*SIN($E201)*SIN($F201)/N201</f>
        <v>-0.69066967675566793</v>
      </c>
      <c r="P201" s="72">
        <f t="shared" ref="P201:P264" ca="1" si="367">f/16*N201*(4+f*(4-3*N201))</f>
        <v>3.1199179373538272E-4</v>
      </c>
      <c r="Q201" s="72">
        <f t="shared" ref="Q201:Q264" ca="1" si="368">$G201+(1-P201)*f*M201*(L201+P201*J201*(O201+P201*K201*(-1+2*O201)))</f>
        <v>4.9384358513726377E-2</v>
      </c>
      <c r="R201" s="72">
        <f t="shared" ref="R201:R264" ca="1" si="369">Q201-H201</f>
        <v>1.1323575798737745E-4</v>
      </c>
      <c r="S201" s="19">
        <f t="shared" ref="S201:S264" ca="1" si="370">SQRT((COS($F201)*SIN(Q201))^2+(COS($E201)*SIN($F201)-SIN($E201)*COS($F201)*COS(Q201))^2)</f>
        <v>5.3794443348624696E-2</v>
      </c>
      <c r="T201" s="19">
        <f t="shared" ref="T201:T264" ca="1" si="371">SIN($E201)*SIN($F201)+COS($E201)*COS($F201)*COS(Q201)</f>
        <v>0.99855203062474995</v>
      </c>
      <c r="U201" s="19">
        <f t="shared" ref="U201:U264" ca="1" si="372">ATAN2(T201,S201)</f>
        <v>5.382042263163906E-2</v>
      </c>
      <c r="V201" s="19">
        <f t="shared" ref="V201:V264" ca="1" si="373">COS($E201)*COS($F201)*SIN(Q201)/S201</f>
        <v>0.62929361983664578</v>
      </c>
      <c r="W201" s="19">
        <f t="shared" ref="W201:W264" ca="1" si="374">IF(1-V201^2=0,0.000000000001,1-V201)</f>
        <v>0.37070638016335422</v>
      </c>
      <c r="X201" s="19">
        <f t="shared" ref="X201:X264" ca="1" si="375">T201-2*SIN($E201)*SIN($F201)/W201</f>
        <v>-0.69345584445123953</v>
      </c>
      <c r="Y201" s="72">
        <f t="shared" ref="Y201:Y264" ca="1" si="376">f/16*W201*(4+f*(4-3*W201))</f>
        <v>3.1147923133269061E-4</v>
      </c>
      <c r="Z201" s="72">
        <f t="shared" ref="Z201:Z264" ca="1" si="377">$G201+(1-Y201)*f*V201*(U201+Y201*S201*(X201+Y201*T201*(-1+2*X201)))</f>
        <v>4.9384618687679849E-2</v>
      </c>
      <c r="AA201" s="72">
        <f t="shared" ref="AA201:AA264" ca="1" si="378">Z201-Q201</f>
        <v>2.6017395347160965E-7</v>
      </c>
      <c r="AB201" s="19">
        <f t="shared" ref="AB201:AB264" ca="1" si="379">SQRT((COS($F201)*SIN(Z201))^2+(COS($E201)*SIN($F201)-SIN($E201)*COS($F201)*COS(Z201))^2)</f>
        <v>5.3794606837544855E-2</v>
      </c>
      <c r="AC201" s="19">
        <f t="shared" ref="AC201:AC264" ca="1" si="380">SIN($E201)*SIN($F201)+COS($E201)*COS($F201)*COS(Z201)</f>
        <v>0.99855202181718805</v>
      </c>
      <c r="AD201" s="19">
        <f t="shared" ref="AD201:AD264" ca="1" si="381">ATAN2(AC201,AB201)</f>
        <v>5.3820586357630151E-2</v>
      </c>
      <c r="AE201" s="19">
        <f t="shared" ref="AE201:AE264" ca="1" si="382">COS($E201)*COS($F201)*SIN(Z201)/AB201</f>
        <v>0.62929501996183401</v>
      </c>
      <c r="AF201" s="19">
        <f t="shared" ref="AF201:AF264" ca="1" si="383">IF(1-AE201^2=0,0.000000000001,1-AE201)</f>
        <v>0.37070498003816599</v>
      </c>
      <c r="AG201" s="19">
        <f t="shared" ref="AG201:AG264" ca="1" si="384">AC201-2*SIN($E201)*SIN($F201)/AF201</f>
        <v>-0.69346224384692989</v>
      </c>
      <c r="AH201" s="72">
        <f t="shared" ref="AH201:AH264" ca="1" si="385">f/16*AF201*(4+f*(4-3*AF201))</f>
        <v>3.1147805599719474E-4</v>
      </c>
      <c r="AI201" s="72">
        <f t="shared" ref="AI201:AI264" ca="1" si="386">$G201+(1-AH201)*f*AE201*(AD201+AH201*AB201*(AG201+AH201*AC201*(-1+2*AG201)))</f>
        <v>4.9384619285462984E-2</v>
      </c>
      <c r="AJ201" s="72">
        <f t="shared" ref="AJ201:AJ264" ca="1" si="387">AI201-Z201</f>
        <v>5.9778313549196938E-10</v>
      </c>
      <c r="AK201" s="19">
        <f t="shared" ref="AK201:AK264" ca="1" si="388">SQRT((COS($F201)*SIN(AI201))^2+(COS($E201)*SIN($F201)-SIN($E201)*COS($F201)*COS(AI201))^2)</f>
        <v>5.3794607213182112E-2</v>
      </c>
      <c r="AL201" s="19">
        <f t="shared" ref="AL201:AL264" ca="1" si="389">SIN($E201)*SIN($F201)+COS($E201)*COS($F201)*COS(AI201)</f>
        <v>0.99855202179695146</v>
      </c>
      <c r="AM201" s="19">
        <f t="shared" ref="AM201:AM264" ca="1" si="390">ATAN2(AL201,AK201)</f>
        <v>5.3820586733812119E-2</v>
      </c>
      <c r="AN201" s="19">
        <f t="shared" ref="AN201:AN264" ca="1" si="391">COS($E201)*COS($F201)*SIN(AI201)/AK201</f>
        <v>0.62929502317878705</v>
      </c>
      <c r="AO201" s="19">
        <f t="shared" ref="AO201:AO264" ca="1" si="392">1-AN201^2</f>
        <v>0.60398777380240987</v>
      </c>
      <c r="AP201" s="19">
        <f t="shared" ref="AP201:AP264" ca="1" si="393">IF(1-AO201^2=0,0.000000000001,1-AO201)</f>
        <v>0.39601222619759013</v>
      </c>
      <c r="AQ201" s="72">
        <f t="shared" ref="AQ201:AQ264" ca="1" si="394">f/16*AO201*(4+f*(4-3*AO201))</f>
        <v>5.0719266002189787E-4</v>
      </c>
      <c r="AR201" s="72">
        <f t="shared" ref="AR201:AR264" ca="1" si="395">$G201+(1-AQ201)*f*AN201*(AM201+AQ201*AK201*(AP201+AQ201*AL201*(-1+2*AP201)))</f>
        <v>4.9384644376627145E-2</v>
      </c>
      <c r="AS201" s="72">
        <f t="shared" ref="AS201:AS264" ca="1" si="396">AR201-AI201</f>
        <v>2.5091164160273571E-8</v>
      </c>
      <c r="AT201" s="19">
        <f t="shared" ref="AT201:AT264" ca="1" si="397">SQRT((COS($F201)*SIN(AR201))^2+(COS($E201)*SIN($F201)-SIN($E201)*COS($F201)*COS(AR201))^2)</f>
        <v>5.3794622980065307E-2</v>
      </c>
      <c r="AU201" s="19">
        <f t="shared" ref="AU201:AU264" ca="1" si="398">SIN($E201)*SIN($F201)+COS($E201)*COS($F201)*COS(AR201)</f>
        <v>0.99855202094754814</v>
      </c>
      <c r="AV201" s="19">
        <f t="shared" ref="AV201:AV264" ca="1" si="399">ATAN2(AU201,AT201)</f>
        <v>5.3820602523558532E-2</v>
      </c>
      <c r="AW201" s="19">
        <f t="shared" ref="AW201:AW264" ca="1" si="400">COS($E201)*COS($F201)*SIN(AR201)/AT201</f>
        <v>0.62929515820611703</v>
      </c>
      <c r="AX201" s="19">
        <f t="shared" ref="AX201:AX264" ca="1" si="401">IF(1-AW201^2=0,0.000000000001,1-AW201)</f>
        <v>0.37070484179388297</v>
      </c>
      <c r="AY201" s="19">
        <f t="shared" ref="AY201:AY264" ca="1" si="402">AU201-2*SIN($E201)*SIN($F201)/AX201</f>
        <v>-0.69346287570724663</v>
      </c>
      <c r="AZ201" s="72">
        <f t="shared" ref="AZ201:AZ264" ca="1" si="403">f/16*AX201*(4+f*(4-3*AX201))</f>
        <v>3.1147793994799075E-4</v>
      </c>
      <c r="BA201" s="72">
        <f t="shared" ref="BA201:BA264" ca="1" si="404">$G201+(1-AZ201)*f*AW201*(AV201+AZ201*AT201*(AY201+AZ201*AU201*(-1+2*AY201)))</f>
        <v>4.9384619344486645E-2</v>
      </c>
      <c r="BB201" s="72">
        <f t="shared" ref="BB201:BB264" ca="1" si="405">BA201-AR201</f>
        <v>-2.5032140499314792E-8</v>
      </c>
      <c r="BC201" s="19">
        <f t="shared" ref="BC201:BC264" ca="1" si="406">SQRT((COS($F201)*SIN(BA201))^2+(COS($E201)*SIN($F201)-SIN($E201)*COS($F201)*COS(BA201))^2)</f>
        <v>5.3794607250271624E-2</v>
      </c>
      <c r="BD201" s="19">
        <f t="shared" ref="BD201:BD264" ca="1" si="407">SIN($E201)*SIN($F201)+COS($E201)*COS($F201)*COS(BA201)</f>
        <v>0.99855202179495339</v>
      </c>
      <c r="BE201" s="19">
        <f t="shared" ref="BE201:BE264" ca="1" si="408">ATAN2(BD201,BC201)</f>
        <v>5.3820586770955407E-2</v>
      </c>
      <c r="BF201" s="19">
        <f t="shared" ref="BF201:BF264" ca="1" si="409">COS($E201)*COS($F201)*SIN(BA201)/BC201</f>
        <v>0.62929502349642108</v>
      </c>
      <c r="BG201" s="19">
        <f t="shared" ref="BG201:BG264" ca="1" si="410">IF(1-BF201^2=0,0.000000000001,1-BF201)</f>
        <v>0.37070497650357892</v>
      </c>
      <c r="BH201" s="19">
        <f t="shared" ref="BH201:BH264" ca="1" si="411">BD201-2*SIN($E201)*SIN($F201)/BG201</f>
        <v>-0.69346226000213307</v>
      </c>
      <c r="BI201" s="72">
        <f t="shared" ref="BI201:BI264" ca="1" si="412">f/16*BG201*(4+f*(4-3*BG201))</f>
        <v>3.1147805303008457E-4</v>
      </c>
      <c r="BJ201" s="72">
        <f t="shared" ref="BJ201:BJ264" ca="1" si="413">$G201+(1-BI201)*f*BF201*(BE201+BI201*BC201*(BH201+BI201*BD201*(-1+2*BH201)))</f>
        <v>4.9384619286972083E-2</v>
      </c>
      <c r="BK201" s="72">
        <f t="shared" ref="BK201:BK264" ca="1" si="414">BJ201-BA201</f>
        <v>-5.751456255698173E-11</v>
      </c>
      <c r="BL201" s="72">
        <f t="shared" ref="BL201:BL264" ca="1" si="415">BG201*(a^2-b^2)/b^2</f>
        <v>2.49836498149146E-3</v>
      </c>
      <c r="BM201" s="72">
        <f t="shared" ref="BM201:BM264" ca="1" si="416">1+BL201/16384*(4096+BL201*(-768+BL201*(320-175*BL201)))</f>
        <v>1.0006242989638663</v>
      </c>
      <c r="BN201" s="72">
        <f t="shared" ref="BN201:BN264" ca="1" si="417">BL201/1024*(256+BL201*(-128+BL201*(74-47*BL201)))</f>
        <v>6.2381214207347122E-4</v>
      </c>
      <c r="BO201" s="72">
        <f t="shared" ref="BO201:BO264" ca="1" si="418">BN201*BC201*(BH201+BN201/4*(BD201*(-1+2*BH201^2)-BN201/6*BH201*(-3+4*BC201^2)*(-3+4*BH201^2)))</f>
        <v>-2.3271217237500041E-5</v>
      </c>
      <c r="BP201" s="72">
        <f t="shared" ref="BP201:BP264" ca="1" si="419">b*BM201*(BE201-BO201)</f>
        <v>342485.7489722927</v>
      </c>
      <c r="BQ201" s="72">
        <f t="shared" ref="BQ201:BQ264" ca="1" si="420">ATAN2(COS(C200)*SIN(C201)-SIN(C200)*COS(C201)*COS(D201-D200),SIN(D201-D200)*COS(C201))</f>
        <v>0.84726411369818322</v>
      </c>
      <c r="BR201" s="72">
        <f t="shared" ref="BR201:BR264" ca="1" si="421">ATAN2(COS(C201)*SIN(C200)-SIN(C201)*COS(C200)*COS(D200-D201),SIN(D200-D201)*COS(C200))</f>
        <v>-2.2666507641514331</v>
      </c>
      <c r="BS201" s="72">
        <f t="shared" ref="BS201:BS264" ca="1" si="422">BR201+PI()</f>
        <v>0.87494188943836004</v>
      </c>
      <c r="BT201" s="72">
        <f t="shared" ref="BT201:BT264" ca="1" si="423">MOD(BQ201*180/PI()+360,360)</f>
        <v>48.544657847798248</v>
      </c>
      <c r="BU201" s="72">
        <f t="shared" ref="BU201:BU264" ca="1" si="424">BR201*180/PI()</f>
        <v>-129.86952241598007</v>
      </c>
      <c r="BV201" s="72">
        <f t="shared" ref="BV201:BV264" ca="1" si="425">MOD(BS201*180/PI()+360,360)</f>
        <v>50.1304775840199</v>
      </c>
    </row>
    <row r="202" spans="1:74">
      <c r="A202" s="13">
        <f ca="1">'MGRS to'!AO202</f>
        <v>34.259858394084162</v>
      </c>
      <c r="B202" s="13">
        <f ca="1">'MGRS to'!AP202</f>
        <v>-6.5805255486227434</v>
      </c>
      <c r="C202" s="19">
        <f t="shared" ca="1" si="354"/>
        <v>0.59794733024378566</v>
      </c>
      <c r="D202" s="19">
        <f t="shared" ca="1" si="355"/>
        <v>-0.11485183733507308</v>
      </c>
      <c r="E202" s="19">
        <f t="shared" ca="1" si="356"/>
        <v>0.61222843652409542</v>
      </c>
      <c r="F202" s="19">
        <f t="shared" ca="1" si="357"/>
        <v>0.5963857039147068</v>
      </c>
      <c r="G202" s="19">
        <f t="shared" ca="1" si="358"/>
        <v>-2.2857980429019112E-2</v>
      </c>
      <c r="H202" s="19">
        <f t="shared" ca="1" si="359"/>
        <v>-2.2857980429019112E-2</v>
      </c>
      <c r="I202" s="19">
        <f t="shared" ca="1" si="360"/>
        <v>0</v>
      </c>
      <c r="J202" s="19">
        <f t="shared" ca="1" si="361"/>
        <v>2.4589706473528046E-2</v>
      </c>
      <c r="K202" s="19">
        <f t="shared" ca="1" si="362"/>
        <v>0.99969762745319435</v>
      </c>
      <c r="L202" s="19">
        <f t="shared" ca="1" si="363"/>
        <v>2.4592185190719585E-2</v>
      </c>
      <c r="M202" s="19">
        <f t="shared" ca="1" si="364"/>
        <v>-0.6293559805693556</v>
      </c>
      <c r="N202" s="19">
        <f t="shared" ca="1" si="365"/>
        <v>1.6293559805693556</v>
      </c>
      <c r="O202" s="19">
        <f t="shared" ca="1" si="366"/>
        <v>0.6034927341977423</v>
      </c>
      <c r="P202" s="72">
        <f t="shared" ca="1" si="367"/>
        <v>1.3647139033392704E-3</v>
      </c>
      <c r="Q202" s="72">
        <f t="shared" ca="1" si="368"/>
        <v>-2.2909844557872327E-2</v>
      </c>
      <c r="R202" s="72">
        <f t="shared" ca="1" si="369"/>
        <v>-5.186412885321498E-5</v>
      </c>
      <c r="S202" s="19">
        <f t="shared" ca="1" si="370"/>
        <v>2.4622352931941534E-2</v>
      </c>
      <c r="T202" s="19">
        <f t="shared" ca="1" si="371"/>
        <v>0.99969682391017667</v>
      </c>
      <c r="U202" s="19">
        <f t="shared" ca="1" si="372"/>
        <v>2.4624841536633045E-2</v>
      </c>
      <c r="V202" s="19">
        <f t="shared" ca="1" si="373"/>
        <v>-0.62994737446314553</v>
      </c>
      <c r="W202" s="19">
        <f t="shared" ca="1" si="374"/>
        <v>1.6299473744631454</v>
      </c>
      <c r="X202" s="19">
        <f t="shared" ca="1" si="375"/>
        <v>0.60363568569751425</v>
      </c>
      <c r="Y202" s="72">
        <f t="shared" ca="1" si="376"/>
        <v>1.3652072105347106E-3</v>
      </c>
      <c r="Z202" s="72">
        <f t="shared" ca="1" si="377"/>
        <v>-2.290996222946259E-2</v>
      </c>
      <c r="AA202" s="72">
        <f t="shared" ca="1" si="378"/>
        <v>-1.176715902634351E-7</v>
      </c>
      <c r="AB202" s="19">
        <f t="shared" ca="1" si="379"/>
        <v>2.4622427036456059E-2</v>
      </c>
      <c r="AC202" s="19">
        <f t="shared" ca="1" si="380"/>
        <v>0.99969682208499311</v>
      </c>
      <c r="AD202" s="19">
        <f t="shared" ca="1" si="381"/>
        <v>2.4624915663621166E-2</v>
      </c>
      <c r="AE202" s="19">
        <f t="shared" ca="1" si="382"/>
        <v>-0.62994871356771498</v>
      </c>
      <c r="AF202" s="19">
        <f t="shared" ca="1" si="383"/>
        <v>1.6299487135677149</v>
      </c>
      <c r="AG202" s="19">
        <f t="shared" ca="1" si="384"/>
        <v>0.60363600926126826</v>
      </c>
      <c r="AH202" s="72">
        <f t="shared" ca="1" si="385"/>
        <v>1.3652083275380092E-3</v>
      </c>
      <c r="AI202" s="72">
        <f t="shared" ca="1" si="386"/>
        <v>-2.290996249644096E-2</v>
      </c>
      <c r="AJ202" s="72">
        <f t="shared" ca="1" si="387"/>
        <v>-2.669783699671413E-10</v>
      </c>
      <c r="AK202" s="19">
        <f t="shared" ca="1" si="388"/>
        <v>2.4622427204587766E-2</v>
      </c>
      <c r="AL202" s="19">
        <f t="shared" ca="1" si="389"/>
        <v>0.99969682208085198</v>
      </c>
      <c r="AM202" s="19">
        <f t="shared" ca="1" si="390"/>
        <v>2.4624915831803863E-2</v>
      </c>
      <c r="AN202" s="19">
        <f t="shared" ca="1" si="391"/>
        <v>-0.629948716605919</v>
      </c>
      <c r="AO202" s="19">
        <f t="shared" ca="1" si="392"/>
        <v>0.60316461444655556</v>
      </c>
      <c r="AP202" s="19">
        <f t="shared" ca="1" si="393"/>
        <v>0.39683538555344444</v>
      </c>
      <c r="AQ202" s="72">
        <f t="shared" ca="1" si="394"/>
        <v>5.0650246672928416E-4</v>
      </c>
      <c r="AR202" s="72">
        <f t="shared" ca="1" si="395"/>
        <v>-2.2909974785127594E-2</v>
      </c>
      <c r="AS202" s="72">
        <f t="shared" ca="1" si="396"/>
        <v>-1.2288686634248647E-8</v>
      </c>
      <c r="AT202" s="19">
        <f t="shared" ca="1" si="397"/>
        <v>2.4622434943484019E-2</v>
      </c>
      <c r="AU202" s="19">
        <f t="shared" ca="1" si="398"/>
        <v>0.99969682189024378</v>
      </c>
      <c r="AV202" s="19">
        <f t="shared" ca="1" si="399"/>
        <v>2.4624923573047089E-2</v>
      </c>
      <c r="AW202" s="19">
        <f t="shared" ca="1" si="400"/>
        <v>-0.62994885645066812</v>
      </c>
      <c r="AX202" s="19">
        <f t="shared" ca="1" si="401"/>
        <v>1.6299488564506681</v>
      </c>
      <c r="AY202" s="19">
        <f t="shared" ca="1" si="402"/>
        <v>0.60363604378560742</v>
      </c>
      <c r="AZ202" s="72">
        <f t="shared" ca="1" si="403"/>
        <v>1.3652084467226742E-3</v>
      </c>
      <c r="BA202" s="72">
        <f t="shared" ca="1" si="404"/>
        <v>-2.2909962524927791E-2</v>
      </c>
      <c r="BB202" s="72">
        <f t="shared" ca="1" si="405"/>
        <v>1.2260199803298955E-8</v>
      </c>
      <c r="BC202" s="19">
        <f t="shared" ca="1" si="406"/>
        <v>2.4622427222527554E-2</v>
      </c>
      <c r="BD202" s="19">
        <f t="shared" ca="1" si="407"/>
        <v>0.99969682208041011</v>
      </c>
      <c r="BE202" s="19">
        <f t="shared" ca="1" si="408"/>
        <v>2.4624915849749095E-2</v>
      </c>
      <c r="BF202" s="19">
        <f t="shared" ca="1" si="409"/>
        <v>-0.62994871693009846</v>
      </c>
      <c r="BG202" s="19">
        <f t="shared" ca="1" si="410"/>
        <v>1.6299487169300986</v>
      </c>
      <c r="BH202" s="19">
        <f t="shared" ca="1" si="411"/>
        <v>0.60363601007370993</v>
      </c>
      <c r="BI202" s="72">
        <f t="shared" ca="1" si="412"/>
        <v>1.3652083303427145E-3</v>
      </c>
      <c r="BJ202" s="72">
        <f t="shared" ca="1" si="413"/>
        <v>-2.2909962497111323E-2</v>
      </c>
      <c r="BK202" s="72">
        <f t="shared" ca="1" si="414"/>
        <v>2.7816467879082651E-11</v>
      </c>
      <c r="BL202" s="72">
        <f t="shared" ca="1" si="415"/>
        <v>1.0985034067827736E-2</v>
      </c>
      <c r="BM202" s="72">
        <f t="shared" ca="1" si="416"/>
        <v>1.002740627799674</v>
      </c>
      <c r="BN202" s="72">
        <f t="shared" ca="1" si="417"/>
        <v>2.7312697704117849E-3</v>
      </c>
      <c r="BO202" s="72">
        <f t="shared" ca="1" si="418"/>
        <v>4.0582307969210415E-5</v>
      </c>
      <c r="BP202" s="72">
        <f t="shared" ca="1" si="419"/>
        <v>156704.81490866476</v>
      </c>
      <c r="BQ202" s="72">
        <f t="shared" ca="1" si="420"/>
        <v>-2.2653647762293598</v>
      </c>
      <c r="BR202" s="72">
        <f t="shared" ca="1" si="421"/>
        <v>0.86320982889296305</v>
      </c>
      <c r="BS202" s="72">
        <f t="shared" ca="1" si="422"/>
        <v>4.0048024824827557</v>
      </c>
      <c r="BT202" s="72">
        <f t="shared" ca="1" si="423"/>
        <v>230.20415926445952</v>
      </c>
      <c r="BU202" s="72">
        <f t="shared" ca="1" si="424"/>
        <v>49.458280029776731</v>
      </c>
      <c r="BV202" s="72">
        <f t="shared" ca="1" si="425"/>
        <v>229.45828002977669</v>
      </c>
    </row>
    <row r="203" spans="1:74">
      <c r="A203" s="13">
        <f ca="1">'MGRS to'!AO203</f>
        <v>35.640807619290506</v>
      </c>
      <c r="B203" s="13">
        <f ca="1">'MGRS to'!AP203</f>
        <v>-5.7323894034825553</v>
      </c>
      <c r="C203" s="19">
        <f t="shared" ca="1" si="354"/>
        <v>0.62204944102650106</v>
      </c>
      <c r="D203" s="19">
        <f t="shared" ca="1" si="355"/>
        <v>-0.10004906909720429</v>
      </c>
      <c r="E203" s="19">
        <f t="shared" ca="1" si="356"/>
        <v>0.5963857039147068</v>
      </c>
      <c r="F203" s="19">
        <f t="shared" ca="1" si="357"/>
        <v>0.62045989698143289</v>
      </c>
      <c r="G203" s="19">
        <f t="shared" ca="1" si="358"/>
        <v>1.4802768237868788E-2</v>
      </c>
      <c r="H203" s="19">
        <f t="shared" ca="1" si="359"/>
        <v>1.4802768237868788E-2</v>
      </c>
      <c r="I203" s="19">
        <f t="shared" ca="1" si="360"/>
        <v>0</v>
      </c>
      <c r="J203" s="19">
        <f t="shared" ca="1" si="361"/>
        <v>2.6961225744362584E-2</v>
      </c>
      <c r="K203" s="19">
        <f t="shared" ca="1" si="362"/>
        <v>0.99963648007981476</v>
      </c>
      <c r="L203" s="19">
        <f t="shared" ca="1" si="363"/>
        <v>2.6964493200358548E-2</v>
      </c>
      <c r="M203" s="19">
        <f t="shared" ca="1" si="364"/>
        <v>0.36957674581238475</v>
      </c>
      <c r="N203" s="19">
        <f t="shared" ca="1" si="365"/>
        <v>0.63042325418761525</v>
      </c>
      <c r="O203" s="19">
        <f t="shared" ca="1" si="366"/>
        <v>-3.634038209355861E-2</v>
      </c>
      <c r="P203" s="72">
        <f t="shared" ca="1" si="367"/>
        <v>5.2935646205555487E-4</v>
      </c>
      <c r="Q203" s="72">
        <f t="shared" ca="1" si="368"/>
        <v>1.4836162164366441E-2</v>
      </c>
      <c r="R203" s="72">
        <f t="shared" ca="1" si="369"/>
        <v>3.3393926497652521E-5</v>
      </c>
      <c r="S203" s="19">
        <f t="shared" ca="1" si="370"/>
        <v>2.6973573961629384E-2</v>
      </c>
      <c r="T203" s="19">
        <f t="shared" ca="1" si="371"/>
        <v>0.99963614695935066</v>
      </c>
      <c r="U203" s="19">
        <f t="shared" ca="1" si="372"/>
        <v>2.6976845910138741E-2</v>
      </c>
      <c r="V203" s="19">
        <f t="shared" ca="1" si="373"/>
        <v>0.37024085193925166</v>
      </c>
      <c r="W203" s="19">
        <f t="shared" ca="1" si="374"/>
        <v>0.62975914806074829</v>
      </c>
      <c r="X203" s="19">
        <f t="shared" ca="1" si="375"/>
        <v>-3.7433194114218749E-2</v>
      </c>
      <c r="Y203" s="72">
        <f t="shared" ca="1" si="376"/>
        <v>5.2879970413487317E-4</v>
      </c>
      <c r="Z203" s="72">
        <f t="shared" ca="1" si="377"/>
        <v>1.4836237496719739E-2</v>
      </c>
      <c r="AA203" s="72">
        <f t="shared" ca="1" si="378"/>
        <v>7.5332353298082633E-8</v>
      </c>
      <c r="AB203" s="19">
        <f t="shared" ca="1" si="379"/>
        <v>2.697360184265216E-2</v>
      </c>
      <c r="AC203" s="19">
        <f t="shared" ca="1" si="380"/>
        <v>0.99963614620702579</v>
      </c>
      <c r="AD203" s="19">
        <f t="shared" ca="1" si="381"/>
        <v>2.6976873801309812E-2</v>
      </c>
      <c r="AE203" s="19">
        <f t="shared" ca="1" si="382"/>
        <v>0.37024234904456704</v>
      </c>
      <c r="AF203" s="19">
        <f t="shared" ca="1" si="383"/>
        <v>0.62975765095543301</v>
      </c>
      <c r="AG203" s="19">
        <f t="shared" ca="1" si="384"/>
        <v>-3.743566026258982E-2</v>
      </c>
      <c r="AH203" s="72">
        <f t="shared" ca="1" si="385"/>
        <v>5.2879844902427634E-4</v>
      </c>
      <c r="AI203" s="72">
        <f t="shared" ca="1" si="386"/>
        <v>1.4836237666659712E-2</v>
      </c>
      <c r="AJ203" s="72">
        <f t="shared" ca="1" si="387"/>
        <v>1.6993997355163604E-10</v>
      </c>
      <c r="AK203" s="19">
        <f t="shared" ca="1" si="388"/>
        <v>2.697360190554822E-2</v>
      </c>
      <c r="AL203" s="19">
        <f t="shared" ca="1" si="389"/>
        <v>0.9996361462053287</v>
      </c>
      <c r="AM203" s="19">
        <f t="shared" ca="1" si="390"/>
        <v>2.6976873864228763E-2</v>
      </c>
      <c r="AN203" s="19">
        <f t="shared" ca="1" si="391"/>
        <v>0.37024235242183656</v>
      </c>
      <c r="AO203" s="19">
        <f t="shared" ca="1" si="392"/>
        <v>0.86292060047314456</v>
      </c>
      <c r="AP203" s="19">
        <f t="shared" ca="1" si="393"/>
        <v>0.13707939952685544</v>
      </c>
      <c r="AQ203" s="72">
        <f t="shared" ca="1" si="394"/>
        <v>7.2415794499045753E-4</v>
      </c>
      <c r="AR203" s="72">
        <f t="shared" ca="1" si="395"/>
        <v>1.4836235106125096E-2</v>
      </c>
      <c r="AS203" s="72">
        <f t="shared" ca="1" si="396"/>
        <v>-2.5605346159335296E-9</v>
      </c>
      <c r="AT203" s="19">
        <f t="shared" ca="1" si="397"/>
        <v>2.6973600957874898E-2</v>
      </c>
      <c r="AU203" s="19">
        <f t="shared" ca="1" si="398"/>
        <v>0.99963614623090002</v>
      </c>
      <c r="AV203" s="19">
        <f t="shared" ca="1" si="399"/>
        <v>2.6976872916210506E-2</v>
      </c>
      <c r="AW203" s="19">
        <f t="shared" ca="1" si="400"/>
        <v>0.37024230153554299</v>
      </c>
      <c r="AX203" s="19">
        <f t="shared" ca="1" si="401"/>
        <v>0.62975769846445706</v>
      </c>
      <c r="AY203" s="19">
        <f t="shared" ca="1" si="402"/>
        <v>-3.7435582001848378E-2</v>
      </c>
      <c r="AZ203" s="72">
        <f t="shared" ca="1" si="403"/>
        <v>5.287984888538589E-4</v>
      </c>
      <c r="BA203" s="72">
        <f t="shared" ca="1" si="404"/>
        <v>1.4836237661266842E-2</v>
      </c>
      <c r="BB203" s="72">
        <f t="shared" ca="1" si="405"/>
        <v>2.5551417457553294E-9</v>
      </c>
      <c r="BC203" s="19">
        <f t="shared" ca="1" si="406"/>
        <v>2.6973601903552261E-2</v>
      </c>
      <c r="BD203" s="19">
        <f t="shared" ca="1" si="407"/>
        <v>0.99963614620538244</v>
      </c>
      <c r="BE203" s="19">
        <f t="shared" ca="1" si="408"/>
        <v>2.6976873862232083E-2</v>
      </c>
      <c r="BF203" s="19">
        <f t="shared" ca="1" si="409"/>
        <v>0.37024235231466268</v>
      </c>
      <c r="BG203" s="19">
        <f t="shared" ca="1" si="410"/>
        <v>0.62975764768533726</v>
      </c>
      <c r="BH203" s="19">
        <f t="shared" ca="1" si="411"/>
        <v>-3.7435665649358851E-2</v>
      </c>
      <c r="BI203" s="72">
        <f t="shared" ca="1" si="412"/>
        <v>5.2879844628276457E-4</v>
      </c>
      <c r="BJ203" s="72">
        <f t="shared" ca="1" si="413"/>
        <v>1.4836237667030908E-2</v>
      </c>
      <c r="BK203" s="72">
        <f t="shared" ca="1" si="414"/>
        <v>5.7640663075897436E-12</v>
      </c>
      <c r="BL203" s="72">
        <f t="shared" ca="1" si="415"/>
        <v>4.2442496149988776E-3</v>
      </c>
      <c r="BM203" s="72">
        <f t="shared" ca="1" si="416"/>
        <v>1.0010602195034661</v>
      </c>
      <c r="BN203" s="72">
        <f t="shared" ca="1" si="417"/>
        <v>1.0588162070351798E-3</v>
      </c>
      <c r="BO203" s="72">
        <f t="shared" ca="1" si="418"/>
        <v>-1.0767014524756765E-6</v>
      </c>
      <c r="BP203" s="72">
        <f t="shared" ca="1" si="419"/>
        <v>171673.96900107519</v>
      </c>
      <c r="BQ203" s="72">
        <f t="shared" ca="1" si="420"/>
        <v>0.46214294369685999</v>
      </c>
      <c r="BR203" s="72">
        <f t="shared" ca="1" si="421"/>
        <v>-2.670968985402371</v>
      </c>
      <c r="BS203" s="72">
        <f t="shared" ca="1" si="422"/>
        <v>0.47062366818742207</v>
      </c>
      <c r="BT203" s="72">
        <f t="shared" ca="1" si="423"/>
        <v>26.478840205582117</v>
      </c>
      <c r="BU203" s="72">
        <f t="shared" ca="1" si="424"/>
        <v>-153.03525007389544</v>
      </c>
      <c r="BV203" s="72">
        <f t="shared" ca="1" si="425"/>
        <v>26.96474992610456</v>
      </c>
    </row>
    <row r="204" spans="1:74">
      <c r="A204" s="13">
        <f ca="1">'MGRS to'!AO204</f>
        <v>30.399896508559003</v>
      </c>
      <c r="B204" s="13">
        <f ca="1">'MGRS to'!AP204</f>
        <v>-9.5461622742910457</v>
      </c>
      <c r="C204" s="19">
        <f t="shared" ca="1" si="354"/>
        <v>0.53057828633988313</v>
      </c>
      <c r="D204" s="19">
        <f t="shared" ca="1" si="355"/>
        <v>-0.16661196261604877</v>
      </c>
      <c r="E204" s="19">
        <f t="shared" ca="1" si="356"/>
        <v>0.62045989698143289</v>
      </c>
      <c r="F204" s="19">
        <f t="shared" ca="1" si="357"/>
        <v>0.52911366166289087</v>
      </c>
      <c r="G204" s="19">
        <f t="shared" ca="1" si="358"/>
        <v>-6.6562893518844479E-2</v>
      </c>
      <c r="H204" s="19">
        <f t="shared" ca="1" si="359"/>
        <v>-6.6562893518844479E-2</v>
      </c>
      <c r="I204" s="19">
        <f t="shared" ca="1" si="360"/>
        <v>0</v>
      </c>
      <c r="J204" s="19">
        <f t="shared" ca="1" si="361"/>
        <v>0.1068469793135458</v>
      </c>
      <c r="K204" s="19">
        <f t="shared" ca="1" si="362"/>
        <v>0.99427547642068026</v>
      </c>
      <c r="L204" s="19">
        <f t="shared" ca="1" si="363"/>
        <v>0.10705132999847439</v>
      </c>
      <c r="M204" s="19">
        <f t="shared" ca="1" si="364"/>
        <v>-0.43722511045361961</v>
      </c>
      <c r="N204" s="19">
        <f t="shared" ca="1" si="365"/>
        <v>1.4372251104536196</v>
      </c>
      <c r="O204" s="19">
        <f t="shared" ca="1" si="366"/>
        <v>0.58588142278728883</v>
      </c>
      <c r="P204" s="72">
        <f t="shared" ca="1" si="367"/>
        <v>1.2043711987975703E-3</v>
      </c>
      <c r="Q204" s="72">
        <f t="shared" ca="1" si="368"/>
        <v>-6.6719745022598018E-2</v>
      </c>
      <c r="R204" s="72">
        <f t="shared" ca="1" si="369"/>
        <v>-1.568515037535384E-4</v>
      </c>
      <c r="S204" s="19">
        <f t="shared" ca="1" si="370"/>
        <v>0.10691522431877883</v>
      </c>
      <c r="T204" s="19">
        <f t="shared" ca="1" si="371"/>
        <v>0.99426814029660293</v>
      </c>
      <c r="U204" s="19">
        <f t="shared" ca="1" si="372"/>
        <v>0.10711996817631721</v>
      </c>
      <c r="V204" s="19">
        <f t="shared" ca="1" si="373"/>
        <v>-0.4379741363803607</v>
      </c>
      <c r="W204" s="19">
        <f t="shared" ca="1" si="374"/>
        <v>1.4379741363803606</v>
      </c>
      <c r="X204" s="19">
        <f t="shared" ca="1" si="375"/>
        <v>0.58608681492219694</v>
      </c>
      <c r="Y204" s="72">
        <f t="shared" ca="1" si="376"/>
        <v>1.2049966000898039E-3</v>
      </c>
      <c r="Z204" s="72">
        <f t="shared" ca="1" si="377"/>
        <v>-6.6720114469064146E-2</v>
      </c>
      <c r="AA204" s="72">
        <f t="shared" ca="1" si="378"/>
        <v>-3.6944646612802057E-7</v>
      </c>
      <c r="AB204" s="19">
        <f t="shared" ca="1" si="379"/>
        <v>0.10691538519963725</v>
      </c>
      <c r="AC204" s="19">
        <f t="shared" ca="1" si="380"/>
        <v>0.99426812299681688</v>
      </c>
      <c r="AD204" s="19">
        <f t="shared" ca="1" si="381"/>
        <v>0.10712012998463964</v>
      </c>
      <c r="AE204" s="19">
        <f t="shared" ca="1" si="382"/>
        <v>-0.43797589892479538</v>
      </c>
      <c r="AF204" s="19">
        <f t="shared" ca="1" si="383"/>
        <v>1.4379758989247953</v>
      </c>
      <c r="AG204" s="19">
        <f t="shared" ca="1" si="384"/>
        <v>0.58608729793519354</v>
      </c>
      <c r="AH204" s="72">
        <f t="shared" ca="1" si="385"/>
        <v>1.2049980717284195E-3</v>
      </c>
      <c r="AI204" s="72">
        <f t="shared" ca="1" si="386"/>
        <v>-6.6720115339253289E-2</v>
      </c>
      <c r="AJ204" s="72">
        <f t="shared" ca="1" si="387"/>
        <v>-8.7018914296521643E-10</v>
      </c>
      <c r="AK204" s="19">
        <f t="shared" ca="1" si="388"/>
        <v>0.10691538557857461</v>
      </c>
      <c r="AL204" s="19">
        <f t="shared" ca="1" si="389"/>
        <v>0.99426812295606903</v>
      </c>
      <c r="AM204" s="19">
        <f t="shared" ca="1" si="390"/>
        <v>0.10712013036576154</v>
      </c>
      <c r="AN204" s="19">
        <f t="shared" ca="1" si="391"/>
        <v>-0.43797590307625889</v>
      </c>
      <c r="AO204" s="19">
        <f t="shared" ca="1" si="392"/>
        <v>0.80817710832453549</v>
      </c>
      <c r="AP204" s="19">
        <f t="shared" ca="1" si="393"/>
        <v>0.19182289167546451</v>
      </c>
      <c r="AQ204" s="72">
        <f t="shared" ca="1" si="394"/>
        <v>6.7831077707961463E-4</v>
      </c>
      <c r="AR204" s="72">
        <f t="shared" ca="1" si="395"/>
        <v>-6.6720107775490992E-2</v>
      </c>
      <c r="AS204" s="72">
        <f t="shared" ca="1" si="396"/>
        <v>7.5637622970470275E-9</v>
      </c>
      <c r="AT204" s="19">
        <f t="shared" ca="1" si="397"/>
        <v>0.1069153822848174</v>
      </c>
      <c r="AU204" s="19">
        <f t="shared" ca="1" si="398"/>
        <v>0.99426812331025261</v>
      </c>
      <c r="AV204" s="19">
        <f t="shared" ca="1" si="399"/>
        <v>0.10712012705301606</v>
      </c>
      <c r="AW204" s="19">
        <f t="shared" ca="1" si="400"/>
        <v>-0.43797586699136271</v>
      </c>
      <c r="AX204" s="19">
        <f t="shared" ca="1" si="401"/>
        <v>1.4379758669913627</v>
      </c>
      <c r="AY204" s="19">
        <f t="shared" ca="1" si="402"/>
        <v>0.58608728918407182</v>
      </c>
      <c r="AZ204" s="72">
        <f t="shared" ca="1" si="403"/>
        <v>1.2049980450655614E-3</v>
      </c>
      <c r="BA204" s="72">
        <f t="shared" ca="1" si="404"/>
        <v>-6.6720115323487345E-2</v>
      </c>
      <c r="BB204" s="72">
        <f t="shared" ca="1" si="405"/>
        <v>-7.5479963529412331E-9</v>
      </c>
      <c r="BC204" s="19">
        <f t="shared" ca="1" si="406"/>
        <v>0.1069153855717091</v>
      </c>
      <c r="BD204" s="19">
        <f t="shared" ca="1" si="407"/>
        <v>0.99426812295680733</v>
      </c>
      <c r="BE204" s="19">
        <f t="shared" ca="1" si="408"/>
        <v>0.10712013035885644</v>
      </c>
      <c r="BF204" s="19">
        <f t="shared" ca="1" si="409"/>
        <v>-0.43797590300104333</v>
      </c>
      <c r="BG204" s="19">
        <f t="shared" ca="1" si="410"/>
        <v>1.4379759030010433</v>
      </c>
      <c r="BH204" s="19">
        <f t="shared" ca="1" si="411"/>
        <v>0.5860872990522592</v>
      </c>
      <c r="BI204" s="72">
        <f t="shared" ca="1" si="412"/>
        <v>1.2049980751318878E-3</v>
      </c>
      <c r="BJ204" s="72">
        <f t="shared" ca="1" si="413"/>
        <v>-6.672011534126579E-2</v>
      </c>
      <c r="BK204" s="72">
        <f t="shared" ca="1" si="414"/>
        <v>-1.7778445382532482E-11</v>
      </c>
      <c r="BL204" s="72">
        <f t="shared" ca="1" si="415"/>
        <v>9.6912339137472641E-3</v>
      </c>
      <c r="BM204" s="72">
        <f t="shared" ca="1" si="416"/>
        <v>1.0024184236608864</v>
      </c>
      <c r="BN204" s="72">
        <f t="shared" ca="1" si="417"/>
        <v>2.4111338479537669E-3</v>
      </c>
      <c r="BO204" s="72">
        <f t="shared" ca="1" si="418"/>
        <v>1.510373307413926E-4</v>
      </c>
      <c r="BP204" s="72">
        <f t="shared" ca="1" si="419"/>
        <v>681620.49977814162</v>
      </c>
      <c r="BQ204" s="72">
        <f t="shared" ca="1" si="420"/>
        <v>-2.5752614070478774</v>
      </c>
      <c r="BR204" s="72">
        <f t="shared" ca="1" si="421"/>
        <v>0.53001128045651147</v>
      </c>
      <c r="BS204" s="72">
        <f t="shared" ca="1" si="422"/>
        <v>3.6716039340463045</v>
      </c>
      <c r="BT204" s="72">
        <f t="shared" ca="1" si="423"/>
        <v>212.44839023323465</v>
      </c>
      <c r="BU204" s="72">
        <f t="shared" ca="1" si="424"/>
        <v>30.367409464482719</v>
      </c>
      <c r="BV204" s="72">
        <f t="shared" ca="1" si="425"/>
        <v>210.36740946448276</v>
      </c>
    </row>
    <row r="205" spans="1:74">
      <c r="A205" s="13">
        <f ca="1">'MGRS to'!AO205</f>
        <v>32.935999566102439</v>
      </c>
      <c r="B205" s="13">
        <f ca="1">'MGRS to'!AP205</f>
        <v>-8.063389208923514</v>
      </c>
      <c r="C205" s="19">
        <f t="shared" ca="1" si="354"/>
        <v>0.57484163486391127</v>
      </c>
      <c r="D205" s="19">
        <f t="shared" ca="1" si="355"/>
        <v>-0.14073269056549625</v>
      </c>
      <c r="E205" s="19">
        <f t="shared" ca="1" si="356"/>
        <v>0.52911366166289087</v>
      </c>
      <c r="F205" s="19">
        <f t="shared" ca="1" si="357"/>
        <v>0.5733101728157195</v>
      </c>
      <c r="G205" s="19">
        <f t="shared" ca="1" si="358"/>
        <v>2.5879272050552515E-2</v>
      </c>
      <c r="H205" s="19">
        <f t="shared" ca="1" si="359"/>
        <v>2.5879272050552515E-2</v>
      </c>
      <c r="I205" s="19">
        <f t="shared" ca="1" si="360"/>
        <v>0</v>
      </c>
      <c r="J205" s="19">
        <f t="shared" ca="1" si="361"/>
        <v>4.9368130213250559E-2</v>
      </c>
      <c r="K205" s="19">
        <f t="shared" ca="1" si="362"/>
        <v>0.99878065045296494</v>
      </c>
      <c r="L205" s="19">
        <f t="shared" ca="1" si="363"/>
        <v>4.9388205674264676E-2</v>
      </c>
      <c r="M205" s="19">
        <f t="shared" ca="1" si="364"/>
        <v>0.38012996392782816</v>
      </c>
      <c r="N205" s="19">
        <f t="shared" ca="1" si="365"/>
        <v>0.61987003607217184</v>
      </c>
      <c r="O205" s="19">
        <f t="shared" ca="1" si="366"/>
        <v>0.11538766592037153</v>
      </c>
      <c r="P205" s="72">
        <f t="shared" ca="1" si="367"/>
        <v>5.2050887938837466E-4</v>
      </c>
      <c r="Q205" s="72">
        <f t="shared" ca="1" si="368"/>
        <v>2.594218850647461E-2</v>
      </c>
      <c r="R205" s="72">
        <f t="shared" ca="1" si="369"/>
        <v>6.2916455922094883E-5</v>
      </c>
      <c r="S205" s="19">
        <f t="shared" ca="1" si="370"/>
        <v>4.9392040706734107E-2</v>
      </c>
      <c r="T205" s="19">
        <f t="shared" ca="1" si="371"/>
        <v>0.99877946830860742</v>
      </c>
      <c r="U205" s="19">
        <f t="shared" ca="1" si="372"/>
        <v>4.9412145372757683E-2</v>
      </c>
      <c r="V205" s="19">
        <f t="shared" ca="1" si="373"/>
        <v>0.38086944404352924</v>
      </c>
      <c r="W205" s="19">
        <f t="shared" ca="1" si="374"/>
        <v>0.61913055595647082</v>
      </c>
      <c r="X205" s="19">
        <f t="shared" ca="1" si="375"/>
        <v>0.11433137263648629</v>
      </c>
      <c r="Y205" s="72">
        <f t="shared" ca="1" si="376"/>
        <v>5.1988889815301348E-4</v>
      </c>
      <c r="Z205" s="72">
        <f t="shared" ca="1" si="377"/>
        <v>2.5942341456551592E-2</v>
      </c>
      <c r="AA205" s="72">
        <f t="shared" ca="1" si="378"/>
        <v>1.5295007698215568E-7</v>
      </c>
      <c r="AB205" s="19">
        <f t="shared" ca="1" si="379"/>
        <v>4.9392098889781154E-2</v>
      </c>
      <c r="AC205" s="19">
        <f t="shared" ca="1" si="380"/>
        <v>0.99877946543131446</v>
      </c>
      <c r="AD205" s="19">
        <f t="shared" ca="1" si="381"/>
        <v>4.9412203626905848E-2</v>
      </c>
      <c r="AE205" s="19">
        <f t="shared" ca="1" si="382"/>
        <v>0.38087124041128539</v>
      </c>
      <c r="AF205" s="19">
        <f t="shared" ca="1" si="383"/>
        <v>0.61912875958871461</v>
      </c>
      <c r="AG205" s="19">
        <f t="shared" ca="1" si="384"/>
        <v>0.11432880358209929</v>
      </c>
      <c r="AH205" s="72">
        <f t="shared" ca="1" si="385"/>
        <v>5.1988739207279244E-4</v>
      </c>
      <c r="AI205" s="72">
        <f t="shared" ca="1" si="386"/>
        <v>2.5942341828373565E-2</v>
      </c>
      <c r="AJ205" s="72">
        <f t="shared" ca="1" si="387"/>
        <v>3.7182197251683924E-10</v>
      </c>
      <c r="AK205" s="19">
        <f t="shared" ca="1" si="388"/>
        <v>4.9392099031224601E-2</v>
      </c>
      <c r="AL205" s="19">
        <f t="shared" ca="1" si="389"/>
        <v>0.99877946542431972</v>
      </c>
      <c r="AM205" s="19">
        <f t="shared" ca="1" si="390"/>
        <v>4.9412203768522144E-2</v>
      </c>
      <c r="AN205" s="19">
        <f t="shared" ca="1" si="391"/>
        <v>0.38087124477825163</v>
      </c>
      <c r="AO205" s="19">
        <f t="shared" ca="1" si="392"/>
        <v>0.85493709490106506</v>
      </c>
      <c r="AP205" s="19">
        <f t="shared" ca="1" si="393"/>
        <v>0.14506290509893494</v>
      </c>
      <c r="AQ205" s="72">
        <f t="shared" ca="1" si="394"/>
        <v>7.1747261981925693E-4</v>
      </c>
      <c r="AR205" s="72">
        <f t="shared" ca="1" si="395"/>
        <v>2.5942332164861057E-2</v>
      </c>
      <c r="AS205" s="72">
        <f t="shared" ca="1" si="396"/>
        <v>-9.6635125075572592E-9</v>
      </c>
      <c r="AT205" s="19">
        <f t="shared" ca="1" si="397"/>
        <v>4.9392095355163389E-2</v>
      </c>
      <c r="AU205" s="19">
        <f t="shared" ca="1" si="398"/>
        <v>0.99877946560610986</v>
      </c>
      <c r="AV205" s="19">
        <f t="shared" ca="1" si="399"/>
        <v>4.9412200087968691E-2</v>
      </c>
      <c r="AW205" s="19">
        <f t="shared" ca="1" si="400"/>
        <v>0.38087113128243821</v>
      </c>
      <c r="AX205" s="19">
        <f t="shared" ca="1" si="401"/>
        <v>0.61912886871756179</v>
      </c>
      <c r="AY205" s="19">
        <f t="shared" ca="1" si="402"/>
        <v>0.11432895965187229</v>
      </c>
      <c r="AZ205" s="72">
        <f t="shared" ca="1" si="403"/>
        <v>5.1988748356675209E-4</v>
      </c>
      <c r="BA205" s="72">
        <f t="shared" ca="1" si="404"/>
        <v>2.5942341805785446E-2</v>
      </c>
      <c r="BB205" s="72">
        <f t="shared" ca="1" si="405"/>
        <v>9.6409243886819151E-9</v>
      </c>
      <c r="BC205" s="19">
        <f t="shared" ca="1" si="406"/>
        <v>4.9392099022631981E-2</v>
      </c>
      <c r="BD205" s="19">
        <f t="shared" ca="1" si="407"/>
        <v>0.99877946542474461</v>
      </c>
      <c r="BE205" s="19">
        <f t="shared" ca="1" si="408"/>
        <v>4.9412203759919025E-2</v>
      </c>
      <c r="BF205" s="19">
        <f t="shared" ca="1" si="409"/>
        <v>0.38087124451295884</v>
      </c>
      <c r="BG205" s="19">
        <f t="shared" ca="1" si="410"/>
        <v>0.61912875548704116</v>
      </c>
      <c r="BH205" s="19">
        <f t="shared" ca="1" si="411"/>
        <v>0.11432879771612181</v>
      </c>
      <c r="BI205" s="72">
        <f t="shared" ca="1" si="412"/>
        <v>5.1988738863393679E-4</v>
      </c>
      <c r="BJ205" s="72">
        <f t="shared" ca="1" si="413"/>
        <v>2.5942341829222556E-2</v>
      </c>
      <c r="BK205" s="72">
        <f t="shared" ca="1" si="414"/>
        <v>2.3437109891721875E-11</v>
      </c>
      <c r="BL205" s="72">
        <f t="shared" ca="1" si="415"/>
        <v>4.1726162306544561E-3</v>
      </c>
      <c r="BM205" s="72">
        <f t="shared" ca="1" si="416"/>
        <v>1.0010423393455465</v>
      </c>
      <c r="BN205" s="72">
        <f t="shared" ca="1" si="417"/>
        <v>1.0409829529474952E-3</v>
      </c>
      <c r="BO205" s="72">
        <f t="shared" ca="1" si="418"/>
        <v>5.8653500342714499E-6</v>
      </c>
      <c r="BP205" s="72">
        <f t="shared" ca="1" si="419"/>
        <v>314391.2171395648</v>
      </c>
      <c r="BQ205" s="72">
        <f t="shared" ca="1" si="420"/>
        <v>0.4549950666610918</v>
      </c>
      <c r="BR205" s="72">
        <f t="shared" ca="1" si="421"/>
        <v>-2.6730072051642928</v>
      </c>
      <c r="BS205" s="72">
        <f t="shared" ca="1" si="422"/>
        <v>0.46858544842550032</v>
      </c>
      <c r="BT205" s="72">
        <f t="shared" ca="1" si="423"/>
        <v>26.069297018954103</v>
      </c>
      <c r="BU205" s="72">
        <f t="shared" ca="1" si="424"/>
        <v>-153.15203146397374</v>
      </c>
      <c r="BV205" s="72">
        <f t="shared" ca="1" si="425"/>
        <v>26.847968536026258</v>
      </c>
    </row>
    <row r="206" spans="1:74">
      <c r="A206" s="13">
        <f ca="1">'MGRS to'!AO206</f>
        <v>35.569687972310291</v>
      </c>
      <c r="B206" s="13">
        <f ca="1">'MGRS to'!AP206</f>
        <v>-5.4932571466551021</v>
      </c>
      <c r="C206" s="19">
        <f t="shared" ca="1" si="354"/>
        <v>0.62080816902384028</v>
      </c>
      <c r="D206" s="19">
        <f t="shared" ca="1" si="355"/>
        <v>-9.5875423867840537E-2</v>
      </c>
      <c r="E206" s="19">
        <f t="shared" ca="1" si="356"/>
        <v>0.5733101728157195</v>
      </c>
      <c r="F206" s="19">
        <f t="shared" ca="1" si="357"/>
        <v>0.61921997323489397</v>
      </c>
      <c r="G206" s="19">
        <f t="shared" ca="1" si="358"/>
        <v>4.4857266697655718E-2</v>
      </c>
      <c r="H206" s="19">
        <f t="shared" ca="1" si="359"/>
        <v>4.4857266697655718E-2</v>
      </c>
      <c r="I206" s="19">
        <f t="shared" ca="1" si="360"/>
        <v>0</v>
      </c>
      <c r="J206" s="19">
        <f t="shared" ca="1" si="361"/>
        <v>5.8997115970920992E-2</v>
      </c>
      <c r="K206" s="19">
        <f t="shared" ca="1" si="362"/>
        <v>0.99825815313831212</v>
      </c>
      <c r="L206" s="19">
        <f t="shared" ca="1" si="363"/>
        <v>5.9031394502391983E-2</v>
      </c>
      <c r="M206" s="19">
        <f t="shared" ca="1" si="364"/>
        <v>0.51998853547103163</v>
      </c>
      <c r="N206" s="19">
        <f t="shared" ca="1" si="365"/>
        <v>0.48001146452896837</v>
      </c>
      <c r="O206" s="19">
        <f t="shared" ca="1" si="366"/>
        <v>-0.31345333846978107</v>
      </c>
      <c r="P206" s="72">
        <f t="shared" ca="1" si="367"/>
        <v>4.0321023325187917E-4</v>
      </c>
      <c r="Q206" s="72">
        <f t="shared" ca="1" si="368"/>
        <v>4.4960128876074076E-2</v>
      </c>
      <c r="R206" s="72">
        <f t="shared" ca="1" si="369"/>
        <v>1.0286217841835865E-4</v>
      </c>
      <c r="S206" s="19">
        <f t="shared" ca="1" si="370"/>
        <v>5.9050546856212471E-2</v>
      </c>
      <c r="T206" s="19">
        <f t="shared" ca="1" si="371"/>
        <v>0.99825499393490746</v>
      </c>
      <c r="U206" s="19">
        <f t="shared" ca="1" si="372"/>
        <v>5.90849187031788E-2</v>
      </c>
      <c r="V206" s="19">
        <f t="shared" ca="1" si="373"/>
        <v>0.52070853734271061</v>
      </c>
      <c r="W206" s="19">
        <f t="shared" ca="1" si="374"/>
        <v>0.47929146265728939</v>
      </c>
      <c r="X206" s="19">
        <f t="shared" ca="1" si="375"/>
        <v>-0.31542697869077885</v>
      </c>
      <c r="Y206" s="72">
        <f t="shared" ca="1" si="376"/>
        <v>4.0260615814053502E-4</v>
      </c>
      <c r="Z206" s="72">
        <f t="shared" ca="1" si="377"/>
        <v>4.4960364699137424E-2</v>
      </c>
      <c r="AA206" s="72">
        <f t="shared" ca="1" si="378"/>
        <v>2.3582306334785086E-7</v>
      </c>
      <c r="AB206" s="19">
        <f t="shared" ca="1" si="379"/>
        <v>5.9050669437210261E-2</v>
      </c>
      <c r="AC206" s="19">
        <f t="shared" ca="1" si="380"/>
        <v>0.99825498668377177</v>
      </c>
      <c r="AD206" s="19">
        <f t="shared" ca="1" si="381"/>
        <v>5.9085041498455532E-2</v>
      </c>
      <c r="AE206" s="19">
        <f t="shared" ca="1" si="382"/>
        <v>0.52071018577732076</v>
      </c>
      <c r="AF206" s="19">
        <f t="shared" ca="1" si="383"/>
        <v>0.47928981422267924</v>
      </c>
      <c r="AG206" s="19">
        <f t="shared" ca="1" si="384"/>
        <v>-0.31543150412437138</v>
      </c>
      <c r="AH206" s="72">
        <f t="shared" ca="1" si="385"/>
        <v>4.0260477511617755E-4</v>
      </c>
      <c r="AI206" s="72">
        <f t="shared" ca="1" si="386"/>
        <v>4.496036523978781E-2</v>
      </c>
      <c r="AJ206" s="72">
        <f t="shared" ca="1" si="387"/>
        <v>5.4065038557205014E-10</v>
      </c>
      <c r="AK206" s="19">
        <f t="shared" ca="1" si="388"/>
        <v>5.905066971824121E-2</v>
      </c>
      <c r="AL206" s="19">
        <f t="shared" ca="1" si="389"/>
        <v>0.99825498666714774</v>
      </c>
      <c r="AM206" s="19">
        <f t="shared" ca="1" si="390"/>
        <v>5.908504177997774E-2</v>
      </c>
      <c r="AN206" s="19">
        <f t="shared" ca="1" si="391"/>
        <v>0.52071018955652681</v>
      </c>
      <c r="AO206" s="19">
        <f t="shared" ca="1" si="392"/>
        <v>0.72886089849200597</v>
      </c>
      <c r="AP206" s="19">
        <f t="shared" ca="1" si="393"/>
        <v>0.27113910150799403</v>
      </c>
      <c r="AQ206" s="72">
        <f t="shared" ca="1" si="394"/>
        <v>6.1186177363529645E-4</v>
      </c>
      <c r="AR206" s="72">
        <f t="shared" ca="1" si="395"/>
        <v>4.4960373844696123E-2</v>
      </c>
      <c r="AS206" s="72">
        <f t="shared" ca="1" si="396"/>
        <v>8.604908313669668E-9</v>
      </c>
      <c r="AT206" s="19">
        <f t="shared" ca="1" si="397"/>
        <v>5.9050674191086061E-2</v>
      </c>
      <c r="AU206" s="19">
        <f t="shared" ca="1" si="398"/>
        <v>0.99825498640256161</v>
      </c>
      <c r="AV206" s="19">
        <f t="shared" ca="1" si="399"/>
        <v>5.9085046260641406E-2</v>
      </c>
      <c r="AW206" s="19">
        <f t="shared" ca="1" si="400"/>
        <v>0.52071024970578639</v>
      </c>
      <c r="AX206" s="19">
        <f t="shared" ca="1" si="401"/>
        <v>0.47928975029421361</v>
      </c>
      <c r="AY206" s="19">
        <f t="shared" ca="1" si="402"/>
        <v>-0.31543167962727492</v>
      </c>
      <c r="AZ206" s="72">
        <f t="shared" ca="1" si="403"/>
        <v>4.0260472148067087E-4</v>
      </c>
      <c r="BA206" s="72">
        <f t="shared" ca="1" si="404"/>
        <v>4.496036526075501E-2</v>
      </c>
      <c r="BB206" s="72">
        <f t="shared" ca="1" si="405"/>
        <v>-8.5839411134713828E-9</v>
      </c>
      <c r="BC206" s="19">
        <f t="shared" ca="1" si="406"/>
        <v>5.9050669729139964E-2</v>
      </c>
      <c r="BD206" s="19">
        <f t="shared" ca="1" si="407"/>
        <v>0.99825498666650292</v>
      </c>
      <c r="BE206" s="19">
        <f t="shared" ca="1" si="408"/>
        <v>5.9085041790895555E-2</v>
      </c>
      <c r="BF206" s="19">
        <f t="shared" ca="1" si="409"/>
        <v>0.52071018970309013</v>
      </c>
      <c r="BG206" s="19">
        <f t="shared" ca="1" si="410"/>
        <v>0.47928981029690987</v>
      </c>
      <c r="BH206" s="19">
        <f t="shared" ca="1" si="411"/>
        <v>-0.31543151490179011</v>
      </c>
      <c r="BI206" s="72">
        <f t="shared" ca="1" si="412"/>
        <v>4.0260477182248617E-4</v>
      </c>
      <c r="BJ206" s="72">
        <f t="shared" ca="1" si="413"/>
        <v>4.4960365241075377E-2</v>
      </c>
      <c r="BK206" s="72">
        <f t="shared" ca="1" si="414"/>
        <v>-1.9679632923264023E-11</v>
      </c>
      <c r="BL206" s="72">
        <f t="shared" ca="1" si="415"/>
        <v>3.2301721151022206E-3</v>
      </c>
      <c r="BM206" s="72">
        <f t="shared" ca="1" si="416"/>
        <v>1.0008070545915797</v>
      </c>
      <c r="BN206" s="72">
        <f t="shared" ca="1" si="417"/>
        <v>8.0624120790764875E-4</v>
      </c>
      <c r="BO206" s="72">
        <f t="shared" ca="1" si="418"/>
        <v>-1.5025075225823063E-5</v>
      </c>
      <c r="BP206" s="72">
        <f t="shared" ca="1" si="419"/>
        <v>375987.68471333798</v>
      </c>
      <c r="BQ206" s="72">
        <f t="shared" ca="1" si="420"/>
        <v>0.66625791614174323</v>
      </c>
      <c r="BR206" s="72">
        <f t="shared" ca="1" si="421"/>
        <v>-2.450077443879954</v>
      </c>
      <c r="BS206" s="72">
        <f t="shared" ca="1" si="422"/>
        <v>0.69151520970983915</v>
      </c>
      <c r="BT206" s="72">
        <f t="shared" ca="1" si="423"/>
        <v>38.173766662102992</v>
      </c>
      <c r="BU206" s="72">
        <f t="shared" ca="1" si="424"/>
        <v>-140.37909701452216</v>
      </c>
      <c r="BV206" s="72">
        <f t="shared" ca="1" si="425"/>
        <v>39.620902985477812</v>
      </c>
    </row>
    <row r="207" spans="1:74">
      <c r="A207" s="13">
        <f ca="1">'MGRS to'!AO207</f>
        <v>34.498810022850222</v>
      </c>
      <c r="B207" s="13">
        <f ca="1">'MGRS to'!AP207</f>
        <v>-2.0348464832903095</v>
      </c>
      <c r="C207" s="19">
        <f t="shared" ca="1" si="354"/>
        <v>0.60211782291875648</v>
      </c>
      <c r="D207" s="19">
        <f t="shared" ca="1" si="355"/>
        <v>-3.5514770906043679E-2</v>
      </c>
      <c r="E207" s="19">
        <f t="shared" ca="1" si="356"/>
        <v>0.61921997323489397</v>
      </c>
      <c r="F207" s="19">
        <f t="shared" ca="1" si="357"/>
        <v>0.60055110483467833</v>
      </c>
      <c r="G207" s="19">
        <f t="shared" ca="1" si="358"/>
        <v>6.0360652961796858E-2</v>
      </c>
      <c r="H207" s="19">
        <f t="shared" ca="1" si="359"/>
        <v>6.0360652961796858E-2</v>
      </c>
      <c r="I207" s="19">
        <f t="shared" ca="1" si="360"/>
        <v>0</v>
      </c>
      <c r="J207" s="19">
        <f t="shared" ca="1" si="361"/>
        <v>5.2854696085196322E-2</v>
      </c>
      <c r="K207" s="19">
        <f t="shared" ca="1" si="362"/>
        <v>0.9986022136475271</v>
      </c>
      <c r="L207" s="19">
        <f t="shared" ca="1" si="363"/>
        <v>5.287933638678164E-2</v>
      </c>
      <c r="M207" s="19">
        <f t="shared" ca="1" si="364"/>
        <v>0.76678665086413611</v>
      </c>
      <c r="N207" s="19">
        <f t="shared" ca="1" si="365"/>
        <v>0.23321334913586389</v>
      </c>
      <c r="O207" s="19">
        <f t="shared" ca="1" si="366"/>
        <v>-1.8141228144045538</v>
      </c>
      <c r="P207" s="72">
        <f t="shared" ca="1" si="367"/>
        <v>1.9602082128484288E-4</v>
      </c>
      <c r="Q207" s="72">
        <f t="shared" ca="1" si="368"/>
        <v>6.0496524959168727E-2</v>
      </c>
      <c r="R207" s="72">
        <f t="shared" ca="1" si="369"/>
        <v>1.3587199737186834E-4</v>
      </c>
      <c r="S207" s="19">
        <f t="shared" ca="1" si="370"/>
        <v>5.295874953362862E-2</v>
      </c>
      <c r="T207" s="19">
        <f t="shared" ca="1" si="371"/>
        <v>0.99859670079959428</v>
      </c>
      <c r="U207" s="19">
        <f t="shared" ca="1" si="372"/>
        <v>5.2983535770814397E-2</v>
      </c>
      <c r="V207" s="19">
        <f t="shared" ca="1" si="373"/>
        <v>0.76700061491776861</v>
      </c>
      <c r="W207" s="19">
        <f t="shared" ca="1" si="374"/>
        <v>0.23299938508223139</v>
      </c>
      <c r="X207" s="19">
        <f t="shared" ca="1" si="375"/>
        <v>-1.8167112613170691</v>
      </c>
      <c r="Y207" s="72">
        <f t="shared" ca="1" si="376"/>
        <v>1.95841084987992E-4</v>
      </c>
      <c r="Z207" s="72">
        <f t="shared" ca="1" si="377"/>
        <v>6.0496830684990052E-2</v>
      </c>
      <c r="AA207" s="72">
        <f t="shared" ca="1" si="378"/>
        <v>3.0572582132570858E-7</v>
      </c>
      <c r="AB207" s="19">
        <f t="shared" ca="1" si="379"/>
        <v>5.2958983696531105E-2</v>
      </c>
      <c r="AC207" s="19">
        <f t="shared" ca="1" si="380"/>
        <v>0.99859668838116544</v>
      </c>
      <c r="AD207" s="19">
        <f t="shared" ca="1" si="381"/>
        <v>5.2983770262780734E-2</v>
      </c>
      <c r="AE207" s="19">
        <f t="shared" ca="1" si="382"/>
        <v>0.76700109493040836</v>
      </c>
      <c r="AF207" s="19">
        <f t="shared" ca="1" si="383"/>
        <v>0.23299890506959164</v>
      </c>
      <c r="AG207" s="19">
        <f t="shared" ca="1" si="384"/>
        <v>-1.816717073691537</v>
      </c>
      <c r="AH207" s="72">
        <f t="shared" ca="1" si="385"/>
        <v>1.9584068176259375E-4</v>
      </c>
      <c r="AI207" s="72">
        <f t="shared" ca="1" si="386"/>
        <v>6.0496831372903327E-2</v>
      </c>
      <c r="AJ207" s="72">
        <f t="shared" ca="1" si="387"/>
        <v>6.8791327495487664E-10</v>
      </c>
      <c r="AK207" s="19">
        <f t="shared" ca="1" si="388"/>
        <v>5.2958984223420921E-2</v>
      </c>
      <c r="AL207" s="19">
        <f t="shared" ca="1" si="389"/>
        <v>0.99859668835322268</v>
      </c>
      <c r="AM207" s="19">
        <f t="shared" ca="1" si="390"/>
        <v>5.2983770790410979E-2</v>
      </c>
      <c r="AN207" s="19">
        <f t="shared" ca="1" si="391"/>
        <v>0.76700109601047683</v>
      </c>
      <c r="AO207" s="19">
        <f t="shared" ca="1" si="392"/>
        <v>0.41170931871872729</v>
      </c>
      <c r="AP207" s="19">
        <f t="shared" ca="1" si="393"/>
        <v>0.58829068128127271</v>
      </c>
      <c r="AQ207" s="72">
        <f t="shared" ca="1" si="394"/>
        <v>3.4589561625144352E-4</v>
      </c>
      <c r="AR207" s="72">
        <f t="shared" ca="1" si="395"/>
        <v>6.0496887104357605E-2</v>
      </c>
      <c r="AS207" s="72">
        <f t="shared" ca="1" si="396"/>
        <v>5.5731454277896386E-8</v>
      </c>
      <c r="AT207" s="19">
        <f t="shared" ca="1" si="397"/>
        <v>5.295902690952374E-2</v>
      </c>
      <c r="AU207" s="19">
        <f t="shared" ca="1" si="398"/>
        <v>0.99859668608943242</v>
      </c>
      <c r="AV207" s="19">
        <f t="shared" ca="1" si="399"/>
        <v>5.2983813536499925E-2</v>
      </c>
      <c r="AW207" s="19">
        <f t="shared" ca="1" si="400"/>
        <v>0.76700118351237911</v>
      </c>
      <c r="AX207" s="19">
        <f t="shared" ca="1" si="401"/>
        <v>0.23299881648762089</v>
      </c>
      <c r="AY207" s="19">
        <f t="shared" ca="1" si="402"/>
        <v>-1.8167181463150648</v>
      </c>
      <c r="AZ207" s="72">
        <f t="shared" ca="1" si="403"/>
        <v>1.9584060735101054E-4</v>
      </c>
      <c r="BA207" s="72">
        <f t="shared" ca="1" si="404"/>
        <v>6.0496831499852473E-2</v>
      </c>
      <c r="BB207" s="72">
        <f t="shared" ca="1" si="405"/>
        <v>-5.5604505132256232E-8</v>
      </c>
      <c r="BC207" s="19">
        <f t="shared" ca="1" si="406"/>
        <v>5.295898432065442E-2</v>
      </c>
      <c r="BD207" s="19">
        <f t="shared" ca="1" si="407"/>
        <v>0.99859668834806614</v>
      </c>
      <c r="BE207" s="19">
        <f t="shared" ca="1" si="408"/>
        <v>5.2983770887781112E-2</v>
      </c>
      <c r="BF207" s="19">
        <f t="shared" ca="1" si="409"/>
        <v>0.76700109620979529</v>
      </c>
      <c r="BG207" s="19">
        <f t="shared" ca="1" si="410"/>
        <v>0.23299890379020471</v>
      </c>
      <c r="BH207" s="19">
        <f t="shared" ca="1" si="411"/>
        <v>-1.816717089183403</v>
      </c>
      <c r="BI207" s="72">
        <f t="shared" ca="1" si="412"/>
        <v>1.9584068068786935E-4</v>
      </c>
      <c r="BJ207" s="72">
        <f t="shared" ca="1" si="413"/>
        <v>6.0496831374736847E-2</v>
      </c>
      <c r="BK207" s="72">
        <f t="shared" ca="1" si="414"/>
        <v>-1.2511562619277328E-10</v>
      </c>
      <c r="BL207" s="72">
        <f t="shared" ca="1" si="415"/>
        <v>1.5702953530480194E-3</v>
      </c>
      <c r="BM207" s="72">
        <f t="shared" ca="1" si="416"/>
        <v>1.0003924583281598</v>
      </c>
      <c r="BN207" s="72">
        <f t="shared" ca="1" si="417"/>
        <v>3.9226588936405038E-4</v>
      </c>
      <c r="BO207" s="72">
        <f t="shared" ca="1" si="418"/>
        <v>-3.7729099420113402E-5</v>
      </c>
      <c r="BP207" s="72">
        <f t="shared" ca="1" si="419"/>
        <v>337176.81868615461</v>
      </c>
      <c r="BQ207" s="72">
        <f t="shared" ca="1" si="420"/>
        <v>1.9149034258572115</v>
      </c>
      <c r="BR207" s="72">
        <f t="shared" ca="1" si="421"/>
        <v>-1.1920296618500363</v>
      </c>
      <c r="BS207" s="72">
        <f t="shared" ca="1" si="422"/>
        <v>1.9495629917397568</v>
      </c>
      <c r="BT207" s="72">
        <f t="shared" ca="1" si="423"/>
        <v>109.71588447676078</v>
      </c>
      <c r="BU207" s="72">
        <f t="shared" ca="1" si="424"/>
        <v>-68.298268678413763</v>
      </c>
      <c r="BV207" s="72">
        <f t="shared" ca="1" si="425"/>
        <v>111.70173132158624</v>
      </c>
    </row>
    <row r="208" spans="1:74">
      <c r="A208" s="13">
        <f ca="1">'MGRS to'!AO208</f>
        <v>34.691875920916594</v>
      </c>
      <c r="B208" s="13">
        <f ca="1">'MGRS to'!AP208</f>
        <v>-1.9187867749537106</v>
      </c>
      <c r="C208" s="19">
        <f t="shared" ca="1" si="354"/>
        <v>0.60548745851333452</v>
      </c>
      <c r="D208" s="19">
        <f t="shared" ca="1" si="355"/>
        <v>-3.3489146866665716E-2</v>
      </c>
      <c r="E208" s="19">
        <f t="shared" ca="1" si="356"/>
        <v>0.60055110483467833</v>
      </c>
      <c r="F208" s="19">
        <f t="shared" ca="1" si="357"/>
        <v>0.60391670589243174</v>
      </c>
      <c r="G208" s="19">
        <f t="shared" ca="1" si="358"/>
        <v>2.0256240393779629E-3</v>
      </c>
      <c r="H208" s="19">
        <f t="shared" ca="1" si="359"/>
        <v>2.0256240393779629E-3</v>
      </c>
      <c r="I208" s="19">
        <f t="shared" ca="1" si="360"/>
        <v>0</v>
      </c>
      <c r="J208" s="19">
        <f t="shared" ca="1" si="361"/>
        <v>3.7568108664842712E-3</v>
      </c>
      <c r="K208" s="19">
        <f t="shared" ca="1" si="362"/>
        <v>0.99999294316115717</v>
      </c>
      <c r="L208" s="19">
        <f t="shared" ca="1" si="363"/>
        <v>3.7568197035788321E-3</v>
      </c>
      <c r="M208" s="19">
        <f t="shared" ca="1" si="364"/>
        <v>0.36615749534942788</v>
      </c>
      <c r="N208" s="19">
        <f t="shared" ca="1" si="365"/>
        <v>0.63384250465057212</v>
      </c>
      <c r="O208" s="19">
        <f t="shared" ca="1" si="366"/>
        <v>-1.2568306870061274E-2</v>
      </c>
      <c r="P208" s="72">
        <f t="shared" ca="1" si="367"/>
        <v>5.3222298467507309E-4</v>
      </c>
      <c r="Q208" s="72">
        <f t="shared" ca="1" si="368"/>
        <v>2.0302336376351949E-3</v>
      </c>
      <c r="R208" s="72">
        <f t="shared" ca="1" si="369"/>
        <v>4.6095982572319852E-6</v>
      </c>
      <c r="S208" s="19">
        <f t="shared" ca="1" si="370"/>
        <v>3.758500234125702E-3</v>
      </c>
      <c r="T208" s="19">
        <f t="shared" ca="1" si="371"/>
        <v>0.99999293681305068</v>
      </c>
      <c r="U208" s="19">
        <f t="shared" ca="1" si="372"/>
        <v>3.7585090831473039E-3</v>
      </c>
      <c r="V208" s="19">
        <f t="shared" ca="1" si="373"/>
        <v>0.36682578344458888</v>
      </c>
      <c r="W208" s="19">
        <f t="shared" ca="1" si="374"/>
        <v>0.63317421655541106</v>
      </c>
      <c r="X208" s="19">
        <f t="shared" ca="1" si="375"/>
        <v>-1.3637027975219151E-2</v>
      </c>
      <c r="Y208" s="72">
        <f t="shared" ca="1" si="376"/>
        <v>5.31662730399344E-4</v>
      </c>
      <c r="Z208" s="72">
        <f t="shared" ca="1" si="377"/>
        <v>2.0302441274302882E-3</v>
      </c>
      <c r="AA208" s="72">
        <f t="shared" ca="1" si="378"/>
        <v>1.0489795093313048E-8</v>
      </c>
      <c r="AB208" s="19">
        <f t="shared" ca="1" si="379"/>
        <v>3.7585040820337524E-3</v>
      </c>
      <c r="AC208" s="19">
        <f t="shared" ca="1" si="380"/>
        <v>0.99999293679858825</v>
      </c>
      <c r="AD208" s="19">
        <f t="shared" ca="1" si="381"/>
        <v>3.758512931082533E-3</v>
      </c>
      <c r="AE208" s="19">
        <f t="shared" ca="1" si="382"/>
        <v>0.36682730320108903</v>
      </c>
      <c r="AF208" s="19">
        <f t="shared" ca="1" si="383"/>
        <v>0.63317269679891097</v>
      </c>
      <c r="AG208" s="19">
        <f t="shared" ca="1" si="384"/>
        <v>-1.3639460928965841E-2</v>
      </c>
      <c r="AH208" s="72">
        <f t="shared" ca="1" si="385"/>
        <v>5.3166145632081805E-4</v>
      </c>
      <c r="AI208" s="72">
        <f t="shared" ca="1" si="386"/>
        <v>2.0302441513013057E-3</v>
      </c>
      <c r="AJ208" s="72">
        <f t="shared" ca="1" si="387"/>
        <v>2.387101757581056E-11</v>
      </c>
      <c r="AK208" s="19">
        <f t="shared" ca="1" si="388"/>
        <v>3.758504090790277E-3</v>
      </c>
      <c r="AL208" s="19">
        <f t="shared" ca="1" si="389"/>
        <v>0.99999293679855539</v>
      </c>
      <c r="AM208" s="19">
        <f t="shared" ca="1" si="390"/>
        <v>3.7585129398391192E-3</v>
      </c>
      <c r="AN208" s="19">
        <f t="shared" ca="1" si="391"/>
        <v>0.36682730665950086</v>
      </c>
      <c r="AO208" s="19">
        <f t="shared" ca="1" si="392"/>
        <v>0.86543772708893651</v>
      </c>
      <c r="AP208" s="19">
        <f t="shared" ca="1" si="393"/>
        <v>0.13456227291106349</v>
      </c>
      <c r="AQ208" s="72">
        <f t="shared" ca="1" si="394"/>
        <v>7.2626571143513392E-4</v>
      </c>
      <c r="AR208" s="72">
        <f t="shared" ca="1" si="395"/>
        <v>2.0302437362697771E-3</v>
      </c>
      <c r="AS208" s="72">
        <f t="shared" ca="1" si="396"/>
        <v>-4.1503152867564119E-10</v>
      </c>
      <c r="AT208" s="19">
        <f t="shared" ca="1" si="397"/>
        <v>3.7585039385464405E-3</v>
      </c>
      <c r="AU208" s="19">
        <f t="shared" ca="1" si="398"/>
        <v>0.9999929367991276</v>
      </c>
      <c r="AV208" s="19">
        <f t="shared" ca="1" si="399"/>
        <v>3.7585127875942076E-3</v>
      </c>
      <c r="AW208" s="19">
        <f t="shared" ca="1" si="400"/>
        <v>0.36682724653002319</v>
      </c>
      <c r="AX208" s="19">
        <f t="shared" ca="1" si="401"/>
        <v>0.63317275346997681</v>
      </c>
      <c r="AY208" s="19">
        <f t="shared" ca="1" si="402"/>
        <v>-1.3639370204957979E-2</v>
      </c>
      <c r="AZ208" s="72">
        <f t="shared" ca="1" si="403"/>
        <v>5.316615038306583E-4</v>
      </c>
      <c r="BA208" s="72">
        <f t="shared" ca="1" si="404"/>
        <v>2.0302441504111645E-3</v>
      </c>
      <c r="BB208" s="72">
        <f t="shared" ca="1" si="405"/>
        <v>4.14141387416328E-10</v>
      </c>
      <c r="BC208" s="19">
        <f t="shared" ca="1" si="406"/>
        <v>3.7585040904637578E-3</v>
      </c>
      <c r="BD208" s="19">
        <f t="shared" ca="1" si="407"/>
        <v>0.9999929367985565</v>
      </c>
      <c r="BE208" s="19">
        <f t="shared" ca="1" si="408"/>
        <v>3.7585129395125978E-3</v>
      </c>
      <c r="BF208" s="19">
        <f t="shared" ca="1" si="409"/>
        <v>0.36682730653053713</v>
      </c>
      <c r="BG208" s="19">
        <f t="shared" ca="1" si="410"/>
        <v>0.63317269346946281</v>
      </c>
      <c r="BH208" s="19">
        <f t="shared" ca="1" si="411"/>
        <v>-1.3639466259038668E-2</v>
      </c>
      <c r="BI208" s="72">
        <f t="shared" ca="1" si="412"/>
        <v>5.3166145352959572E-4</v>
      </c>
      <c r="BJ208" s="72">
        <f t="shared" ca="1" si="413"/>
        <v>2.030244151353602E-3</v>
      </c>
      <c r="BK208" s="72">
        <f t="shared" ca="1" si="414"/>
        <v>9.424375342625968E-13</v>
      </c>
      <c r="BL208" s="72">
        <f t="shared" ca="1" si="415"/>
        <v>4.2672653049357166E-3</v>
      </c>
      <c r="BM208" s="72">
        <f t="shared" ca="1" si="416"/>
        <v>1.0010659642675623</v>
      </c>
      <c r="BN208" s="72">
        <f t="shared" ca="1" si="417"/>
        <v>1.0645457322667217E-3</v>
      </c>
      <c r="BO208" s="72">
        <f t="shared" ca="1" si="418"/>
        <v>-5.5637272929957907E-8</v>
      </c>
      <c r="BP208" s="72">
        <f t="shared" ca="1" si="419"/>
        <v>23917.757825606517</v>
      </c>
      <c r="BQ208" s="72">
        <f t="shared" ca="1" si="420"/>
        <v>0.45894299977258013</v>
      </c>
      <c r="BR208" s="72">
        <f t="shared" ca="1" si="421"/>
        <v>-2.6814995495057912</v>
      </c>
      <c r="BS208" s="72">
        <f t="shared" ca="1" si="422"/>
        <v>0.46009310408400195</v>
      </c>
      <c r="BT208" s="72">
        <f t="shared" ca="1" si="423"/>
        <v>26.295496924042368</v>
      </c>
      <c r="BU208" s="72">
        <f t="shared" ca="1" si="424"/>
        <v>-153.63860695291339</v>
      </c>
      <c r="BV208" s="72">
        <f t="shared" ca="1" si="425"/>
        <v>26.361393047086608</v>
      </c>
    </row>
    <row r="209" spans="1:74">
      <c r="A209" s="13">
        <f ca="1">'MGRS to'!AO209</f>
        <v>33.225597439786156</v>
      </c>
      <c r="B209" s="13">
        <f ca="1">'MGRS to'!AP209</f>
        <v>-8.5011797221552854</v>
      </c>
      <c r="C209" s="19">
        <f t="shared" ca="1" si="354"/>
        <v>0.57989607126646681</v>
      </c>
      <c r="D209" s="19">
        <f t="shared" ca="1" si="355"/>
        <v>-0.14837357645538646</v>
      </c>
      <c r="E209" s="19">
        <f t="shared" ca="1" si="356"/>
        <v>0.60391670589243174</v>
      </c>
      <c r="F209" s="19">
        <f t="shared" ca="1" si="357"/>
        <v>0.57835772950040143</v>
      </c>
      <c r="G209" s="19">
        <f t="shared" ca="1" si="358"/>
        <v>-0.11488442958872075</v>
      </c>
      <c r="H209" s="19">
        <f t="shared" ca="1" si="359"/>
        <v>-0.11488442958872075</v>
      </c>
      <c r="I209" s="19">
        <f t="shared" ca="1" si="360"/>
        <v>0</v>
      </c>
      <c r="J209" s="19">
        <f t="shared" ca="1" si="361"/>
        <v>9.8572249043172966E-2</v>
      </c>
      <c r="K209" s="19">
        <f t="shared" ca="1" si="362"/>
        <v>0.9951298969072182</v>
      </c>
      <c r="L209" s="19">
        <f t="shared" ca="1" si="363"/>
        <v>9.8732580423806157E-2</v>
      </c>
      <c r="M209" s="19">
        <f t="shared" ca="1" si="364"/>
        <v>-0.80154096228857852</v>
      </c>
      <c r="N209" s="19">
        <f t="shared" ca="1" si="365"/>
        <v>1.8015409622885785</v>
      </c>
      <c r="O209" s="19">
        <f t="shared" ca="1" si="366"/>
        <v>0.65050686813828684</v>
      </c>
      <c r="P209" s="72">
        <f t="shared" ca="1" si="367"/>
        <v>1.5082785598278907E-3</v>
      </c>
      <c r="Q209" s="72">
        <f t="shared" ca="1" si="368"/>
        <v>-0.11514962451330672</v>
      </c>
      <c r="R209" s="72">
        <f t="shared" ca="1" si="369"/>
        <v>-2.651949245859736E-4</v>
      </c>
      <c r="S209" s="19">
        <f t="shared" ca="1" si="370"/>
        <v>9.8783792266829595E-2</v>
      </c>
      <c r="T209" s="19">
        <f t="shared" ca="1" si="371"/>
        <v>0.99510891986022509</v>
      </c>
      <c r="U209" s="19">
        <f t="shared" ca="1" si="372"/>
        <v>9.8945161166456505E-2</v>
      </c>
      <c r="V209" s="19">
        <f t="shared" ca="1" si="373"/>
        <v>-0.80166260767041608</v>
      </c>
      <c r="W209" s="19">
        <f t="shared" ca="1" si="374"/>
        <v>1.8016626076704161</v>
      </c>
      <c r="X209" s="19">
        <f t="shared" ca="1" si="375"/>
        <v>0.65050915948779942</v>
      </c>
      <c r="Y209" s="72">
        <f t="shared" ca="1" si="376"/>
        <v>1.5083799413206538E-3</v>
      </c>
      <c r="Z209" s="72">
        <f t="shared" ca="1" si="377"/>
        <v>-0.11515023582690313</v>
      </c>
      <c r="AA209" s="72">
        <f t="shared" ca="1" si="378"/>
        <v>-6.1131359641031224E-7</v>
      </c>
      <c r="AB209" s="19">
        <f t="shared" ca="1" si="379"/>
        <v>9.8784279937196337E-2</v>
      </c>
      <c r="AC209" s="19">
        <f t="shared" ca="1" si="380"/>
        <v>0.99510887144939564</v>
      </c>
      <c r="AD209" s="19">
        <f t="shared" ca="1" si="381"/>
        <v>9.8945651233793716E-2</v>
      </c>
      <c r="AE209" s="19">
        <f t="shared" ca="1" si="382"/>
        <v>-0.80166288715528733</v>
      </c>
      <c r="AF209" s="19">
        <f t="shared" ca="1" si="383"/>
        <v>1.8016628871552873</v>
      </c>
      <c r="AG209" s="19">
        <f t="shared" ca="1" si="384"/>
        <v>0.65050916453337426</v>
      </c>
      <c r="AH209" s="72">
        <f t="shared" ca="1" si="385"/>
        <v>1.5083801742484008E-3</v>
      </c>
      <c r="AI209" s="72">
        <f t="shared" ca="1" si="386"/>
        <v>-0.11515023723606473</v>
      </c>
      <c r="AJ209" s="72">
        <f t="shared" ca="1" si="387"/>
        <v>-1.4091615929689993E-9</v>
      </c>
      <c r="AK209" s="19">
        <f t="shared" ca="1" si="388"/>
        <v>9.8784281061343501E-2</v>
      </c>
      <c r="AL209" s="19">
        <f t="shared" ca="1" si="389"/>
        <v>0.99510887133780168</v>
      </c>
      <c r="AM209" s="19">
        <f t="shared" ca="1" si="390"/>
        <v>9.8945652363466252E-2</v>
      </c>
      <c r="AN209" s="19">
        <f t="shared" ca="1" si="391"/>
        <v>-0.80166288779953343</v>
      </c>
      <c r="AO209" s="19">
        <f t="shared" ca="1" si="392"/>
        <v>0.3573366143249127</v>
      </c>
      <c r="AP209" s="19">
        <f t="shared" ca="1" si="393"/>
        <v>0.6426633856750873</v>
      </c>
      <c r="AQ209" s="72">
        <f t="shared" ca="1" si="394"/>
        <v>3.0025560079470829E-4</v>
      </c>
      <c r="AR209" s="72">
        <f t="shared" ca="1" si="395"/>
        <v>-0.11515034944942575</v>
      </c>
      <c r="AS209" s="72">
        <f t="shared" ca="1" si="396"/>
        <v>-1.122133610198528E-7</v>
      </c>
      <c r="AT209" s="19">
        <f t="shared" ca="1" si="397"/>
        <v>9.8784370578640354E-2</v>
      </c>
      <c r="AU209" s="19">
        <f t="shared" ca="1" si="398"/>
        <v>0.99510886245143149</v>
      </c>
      <c r="AV209" s="19">
        <f t="shared" ca="1" si="399"/>
        <v>9.8945742320756175E-2</v>
      </c>
      <c r="AW209" s="19">
        <f t="shared" ca="1" si="400"/>
        <v>-0.80166293910160458</v>
      </c>
      <c r="AX209" s="19">
        <f t="shared" ca="1" si="401"/>
        <v>1.8016629391016046</v>
      </c>
      <c r="AY209" s="19">
        <f t="shared" ca="1" si="402"/>
        <v>0.65050916547105642</v>
      </c>
      <c r="AZ209" s="72">
        <f t="shared" ca="1" si="403"/>
        <v>1.5083802175414013E-3</v>
      </c>
      <c r="BA209" s="72">
        <f t="shared" ca="1" si="404"/>
        <v>-0.11515023749798022</v>
      </c>
      <c r="BB209" s="72">
        <f t="shared" ca="1" si="405"/>
        <v>1.1195144553055592E-7</v>
      </c>
      <c r="BC209" s="19">
        <f t="shared" ca="1" si="406"/>
        <v>9.8784281270284477E-2</v>
      </c>
      <c r="BD209" s="19">
        <f t="shared" ca="1" si="407"/>
        <v>0.99510887131706016</v>
      </c>
      <c r="BE209" s="19">
        <f t="shared" ca="1" si="408"/>
        <v>9.8945652573434198E-2</v>
      </c>
      <c r="BF209" s="19">
        <f t="shared" ca="1" si="409"/>
        <v>-0.80166288791927676</v>
      </c>
      <c r="BG209" s="19">
        <f t="shared" ca="1" si="410"/>
        <v>1.8016628879192766</v>
      </c>
      <c r="BH209" s="19">
        <f t="shared" ca="1" si="411"/>
        <v>0.65050916454716512</v>
      </c>
      <c r="BI209" s="72">
        <f t="shared" ca="1" si="412"/>
        <v>1.5083801748851234E-3</v>
      </c>
      <c r="BJ209" s="72">
        <f t="shared" ca="1" si="413"/>
        <v>-0.1151502372399168</v>
      </c>
      <c r="BK209" s="72">
        <f t="shared" ca="1" si="414"/>
        <v>2.5806341785727938E-10</v>
      </c>
      <c r="BL209" s="72">
        <f t="shared" ca="1" si="415"/>
        <v>1.2142301163811967E-2</v>
      </c>
      <c r="BM209" s="72">
        <f t="shared" ca="1" si="416"/>
        <v>1.0030286989857244</v>
      </c>
      <c r="BN209" s="72">
        <f t="shared" ca="1" si="417"/>
        <v>3.0172742289078175E-3</v>
      </c>
      <c r="BO209" s="72">
        <f t="shared" ca="1" si="418"/>
        <v>1.9385561731216321E-4</v>
      </c>
      <c r="BP209" s="72">
        <f t="shared" ca="1" si="419"/>
        <v>629641.95149999403</v>
      </c>
      <c r="BQ209" s="72">
        <f t="shared" ca="1" si="420"/>
        <v>-1.8007728379420045</v>
      </c>
      <c r="BR209" s="72">
        <f t="shared" ca="1" si="421"/>
        <v>1.2765920196616953</v>
      </c>
      <c r="BS209" s="72">
        <f t="shared" ca="1" si="422"/>
        <v>4.4181846732514884</v>
      </c>
      <c r="BT209" s="72">
        <f t="shared" ca="1" si="423"/>
        <v>256.82331652412739</v>
      </c>
      <c r="BU209" s="72">
        <f t="shared" ca="1" si="424"/>
        <v>73.143334886696948</v>
      </c>
      <c r="BV209" s="72">
        <f t="shared" ca="1" si="425"/>
        <v>253.14333488669695</v>
      </c>
    </row>
    <row r="210" spans="1:74">
      <c r="A210" s="13">
        <f ca="1">'MGRS to'!AO210</f>
        <v>34.049587094120326</v>
      </c>
      <c r="B210" s="13">
        <f ca="1">'MGRS to'!AP210</f>
        <v>-4.957142584564588</v>
      </c>
      <c r="C210" s="19">
        <f t="shared" ca="1" si="354"/>
        <v>0.59427740373696802</v>
      </c>
      <c r="D210" s="19">
        <f t="shared" ca="1" si="355"/>
        <v>-8.6518459591473501E-2</v>
      </c>
      <c r="E210" s="19">
        <f t="shared" ca="1" si="356"/>
        <v>0.57835772950040143</v>
      </c>
      <c r="F210" s="19">
        <f t="shared" ca="1" si="357"/>
        <v>0.592720347734636</v>
      </c>
      <c r="G210" s="19">
        <f t="shared" ca="1" si="358"/>
        <v>6.1855116863912957E-2</v>
      </c>
      <c r="H210" s="19">
        <f t="shared" ca="1" si="359"/>
        <v>6.1855116863912957E-2</v>
      </c>
      <c r="I210" s="19">
        <f t="shared" ca="1" si="360"/>
        <v>0</v>
      </c>
      <c r="J210" s="19">
        <f t="shared" ca="1" si="361"/>
        <v>5.3485393753913445E-2</v>
      </c>
      <c r="K210" s="19">
        <f t="shared" ca="1" si="362"/>
        <v>0.9985686319202044</v>
      </c>
      <c r="L210" s="19">
        <f t="shared" ca="1" si="363"/>
        <v>5.3510927468887595E-2</v>
      </c>
      <c r="M210" s="19">
        <f t="shared" ca="1" si="364"/>
        <v>0.80269973197669808</v>
      </c>
      <c r="N210" s="19">
        <f t="shared" ca="1" si="365"/>
        <v>0.19730026802330192</v>
      </c>
      <c r="O210" s="19">
        <f t="shared" ca="1" si="366"/>
        <v>-2.0969063412038902</v>
      </c>
      <c r="P210" s="72">
        <f t="shared" ca="1" si="367"/>
        <v>1.6585004125100404E-4</v>
      </c>
      <c r="Q210" s="72">
        <f t="shared" ca="1" si="368"/>
        <v>6.1999056877806609E-2</v>
      </c>
      <c r="R210" s="72">
        <f t="shared" ca="1" si="369"/>
        <v>1.4394001389365224E-4</v>
      </c>
      <c r="S210" s="19">
        <f t="shared" ca="1" si="370"/>
        <v>5.3600778235936501E-2</v>
      </c>
      <c r="T210" s="19">
        <f t="shared" ca="1" si="371"/>
        <v>0.99856244500406777</v>
      </c>
      <c r="U210" s="19">
        <f t="shared" ca="1" si="372"/>
        <v>5.3626477703149003E-2</v>
      </c>
      <c r="V210" s="19">
        <f t="shared" ca="1" si="373"/>
        <v>0.80283330510713702</v>
      </c>
      <c r="W210" s="19">
        <f t="shared" ca="1" si="374"/>
        <v>0.19716669489286298</v>
      </c>
      <c r="X210" s="19">
        <f t="shared" ca="1" si="375"/>
        <v>-2.099009597721869</v>
      </c>
      <c r="Y210" s="72">
        <f t="shared" ca="1" si="376"/>
        <v>1.6573781556951861E-4</v>
      </c>
      <c r="Z210" s="72">
        <f t="shared" ca="1" si="377"/>
        <v>6.199939170248555E-2</v>
      </c>
      <c r="AA210" s="72">
        <f t="shared" ca="1" si="378"/>
        <v>3.3482467894085932E-7</v>
      </c>
      <c r="AB210" s="19">
        <f t="shared" ca="1" si="379"/>
        <v>5.36010466579631E-2</v>
      </c>
      <c r="AC210" s="19">
        <f t="shared" ca="1" si="380"/>
        <v>0.99856243059568928</v>
      </c>
      <c r="AD210" s="19">
        <f t="shared" ca="1" si="381"/>
        <v>5.3626746511604484E-2</v>
      </c>
      <c r="AE210" s="19">
        <f t="shared" ca="1" si="382"/>
        <v>0.80283361480482962</v>
      </c>
      <c r="AF210" s="19">
        <f t="shared" ca="1" si="383"/>
        <v>0.19716638519517038</v>
      </c>
      <c r="AG210" s="19">
        <f t="shared" ca="1" si="384"/>
        <v>-2.0990144776194297</v>
      </c>
      <c r="AH210" s="72">
        <f t="shared" ca="1" si="385"/>
        <v>1.6573755536713981E-4</v>
      </c>
      <c r="AI210" s="72">
        <f t="shared" ca="1" si="386"/>
        <v>6.1999392481333689E-2</v>
      </c>
      <c r="AJ210" s="72">
        <f t="shared" ca="1" si="387"/>
        <v>7.7884813876050174E-10</v>
      </c>
      <c r="AK210" s="19">
        <f t="shared" ca="1" si="388"/>
        <v>5.360104728234967E-2</v>
      </c>
      <c r="AL210" s="19">
        <f t="shared" ca="1" si="389"/>
        <v>0.99856243056217331</v>
      </c>
      <c r="AM210" s="19">
        <f t="shared" ca="1" si="390"/>
        <v>5.3626747136889939E-2</v>
      </c>
      <c r="AN210" s="19">
        <f t="shared" ca="1" si="391"/>
        <v>0.80283361552522359</v>
      </c>
      <c r="AO210" s="19">
        <f t="shared" ca="1" si="392"/>
        <v>0.3554581857826975</v>
      </c>
      <c r="AP210" s="19">
        <f t="shared" ca="1" si="393"/>
        <v>0.6445418142173025</v>
      </c>
      <c r="AQ210" s="72">
        <f t="shared" ca="1" si="394"/>
        <v>2.9867864010906328E-4</v>
      </c>
      <c r="AR210" s="72">
        <f t="shared" ca="1" si="395"/>
        <v>6.1999451269502091E-2</v>
      </c>
      <c r="AS210" s="72">
        <f t="shared" ca="1" si="396"/>
        <v>5.8788168402768015E-8</v>
      </c>
      <c r="AT210" s="19">
        <f t="shared" ca="1" si="397"/>
        <v>5.3601094411619872E-2</v>
      </c>
      <c r="AU210" s="19">
        <f t="shared" ca="1" si="398"/>
        <v>0.99856242803235717</v>
      </c>
      <c r="AV210" s="19">
        <f t="shared" ca="1" si="399"/>
        <v>5.3626794334009339E-2</v>
      </c>
      <c r="AW210" s="19">
        <f t="shared" ca="1" si="400"/>
        <v>0.80283366990113625</v>
      </c>
      <c r="AX210" s="19">
        <f t="shared" ca="1" si="401"/>
        <v>0.19716633009886375</v>
      </c>
      <c r="AY210" s="19">
        <f t="shared" ca="1" si="402"/>
        <v>-2.099015345771968</v>
      </c>
      <c r="AZ210" s="72">
        <f t="shared" ca="1" si="403"/>
        <v>1.6573750907622318E-4</v>
      </c>
      <c r="BA210" s="72">
        <f t="shared" ca="1" si="404"/>
        <v>6.199939261989474E-2</v>
      </c>
      <c r="BB210" s="72">
        <f t="shared" ca="1" si="405"/>
        <v>-5.864960735124658E-8</v>
      </c>
      <c r="BC210" s="19">
        <f t="shared" ca="1" si="406"/>
        <v>5.3601047393431238E-2</v>
      </c>
      <c r="BD210" s="19">
        <f t="shared" ca="1" si="407"/>
        <v>0.99856243055621063</v>
      </c>
      <c r="BE210" s="19">
        <f t="shared" ca="1" si="408"/>
        <v>5.3626747248131428E-2</v>
      </c>
      <c r="BF210" s="19">
        <f t="shared" ca="1" si="409"/>
        <v>0.80283361565338518</v>
      </c>
      <c r="BG210" s="19">
        <f t="shared" ca="1" si="410"/>
        <v>0.19716638434661482</v>
      </c>
      <c r="BH210" s="19">
        <f t="shared" ca="1" si="411"/>
        <v>-2.0990144909901165</v>
      </c>
      <c r="BI210" s="72">
        <f t="shared" ca="1" si="412"/>
        <v>1.6573755465419885E-4</v>
      </c>
      <c r="BJ210" s="72">
        <f t="shared" ca="1" si="413"/>
        <v>6.1999392483467711E-2</v>
      </c>
      <c r="BK210" s="72">
        <f t="shared" ca="1" si="414"/>
        <v>-1.3642702939575813E-10</v>
      </c>
      <c r="BL210" s="72">
        <f t="shared" ca="1" si="415"/>
        <v>1.3288022049903956E-3</v>
      </c>
      <c r="BM210" s="72">
        <f t="shared" ca="1" si="416"/>
        <v>1.0003321178291356</v>
      </c>
      <c r="BN210" s="72">
        <f t="shared" ca="1" si="417"/>
        <v>3.3198000624785255E-4</v>
      </c>
      <c r="BO210" s="72">
        <f t="shared" ca="1" si="418"/>
        <v>-3.7339350402045795E-5</v>
      </c>
      <c r="BP210" s="72">
        <f t="shared" ca="1" si="419"/>
        <v>341242.60180186952</v>
      </c>
      <c r="BQ210" s="72">
        <f t="shared" ca="1" si="420"/>
        <v>1.2814224522243527</v>
      </c>
      <c r="BR210" s="72">
        <f t="shared" ca="1" si="421"/>
        <v>-1.8258978469072635</v>
      </c>
      <c r="BS210" s="72">
        <f t="shared" ca="1" si="422"/>
        <v>1.3156948066825296</v>
      </c>
      <c r="BT210" s="72">
        <f t="shared" ca="1" si="423"/>
        <v>73.420098285759764</v>
      </c>
      <c r="BU210" s="72">
        <f t="shared" ca="1" si="424"/>
        <v>-104.61624044981032</v>
      </c>
      <c r="BV210" s="72">
        <f t="shared" ca="1" si="425"/>
        <v>75.383759550189666</v>
      </c>
    </row>
    <row r="211" spans="1:74">
      <c r="A211" s="13">
        <f ca="1">'MGRS to'!AO211</f>
        <v>31.62967329231568</v>
      </c>
      <c r="B211" s="13">
        <f ca="1">'MGRS to'!AP211</f>
        <v>-8.0069295737495967</v>
      </c>
      <c r="C211" s="19">
        <f t="shared" ca="1" si="354"/>
        <v>0.55204194028102349</v>
      </c>
      <c r="D211" s="19">
        <f t="shared" ca="1" si="355"/>
        <v>-0.1397472840372366</v>
      </c>
      <c r="E211" s="19">
        <f t="shared" ca="1" si="356"/>
        <v>0.592720347734636</v>
      </c>
      <c r="F211" s="19">
        <f t="shared" ca="1" si="357"/>
        <v>0.55054344190224991</v>
      </c>
      <c r="G211" s="19">
        <f t="shared" ca="1" si="358"/>
        <v>-5.3228824445763101E-2</v>
      </c>
      <c r="H211" s="19">
        <f t="shared" ca="1" si="359"/>
        <v>-5.3228824445763101E-2</v>
      </c>
      <c r="I211" s="19">
        <f t="shared" ca="1" si="360"/>
        <v>0</v>
      </c>
      <c r="J211" s="19">
        <f t="shared" ca="1" si="361"/>
        <v>6.1460211111510968E-2</v>
      </c>
      <c r="K211" s="19">
        <f t="shared" ca="1" si="362"/>
        <v>0.99810953429477289</v>
      </c>
      <c r="L211" s="19">
        <f t="shared" ca="1" si="363"/>
        <v>6.1498969895736555E-2</v>
      </c>
      <c r="M211" s="19">
        <f t="shared" ca="1" si="364"/>
        <v>-0.61190848093421979</v>
      </c>
      <c r="N211" s="19">
        <f t="shared" ca="1" si="365"/>
        <v>1.6119084809342197</v>
      </c>
      <c r="O211" s="19">
        <f t="shared" ca="1" si="366"/>
        <v>0.63550582781660725</v>
      </c>
      <c r="P211" s="72">
        <f t="shared" ca="1" si="367"/>
        <v>1.3501595267693381E-3</v>
      </c>
      <c r="Q211" s="72">
        <f t="shared" ca="1" si="368"/>
        <v>-5.3354934304457723E-2</v>
      </c>
      <c r="R211" s="72">
        <f t="shared" ca="1" si="369"/>
        <v>-1.261098586946216E-4</v>
      </c>
      <c r="S211" s="19">
        <f t="shared" ca="1" si="370"/>
        <v>6.1537275575754349E-2</v>
      </c>
      <c r="T211" s="19">
        <f t="shared" ca="1" si="371"/>
        <v>0.99810478593918872</v>
      </c>
      <c r="U211" s="19">
        <f t="shared" ca="1" si="372"/>
        <v>6.1576180507266542E-2</v>
      </c>
      <c r="V211" s="19">
        <f t="shared" ca="1" si="373"/>
        <v>-0.61258872159692423</v>
      </c>
      <c r="W211" s="19">
        <f t="shared" ca="1" si="374"/>
        <v>1.6125887215969241</v>
      </c>
      <c r="X211" s="19">
        <f t="shared" ca="1" si="375"/>
        <v>0.63565403711370305</v>
      </c>
      <c r="Y211" s="72">
        <f t="shared" ca="1" si="376"/>
        <v>1.3507269947972689E-3</v>
      </c>
      <c r="Z211" s="72">
        <f t="shared" ca="1" si="377"/>
        <v>-5.3355233000162351E-2</v>
      </c>
      <c r="AA211" s="72">
        <f t="shared" ca="1" si="378"/>
        <v>-2.9869570462859318E-7</v>
      </c>
      <c r="AB211" s="19">
        <f t="shared" ca="1" si="379"/>
        <v>6.1537458206831125E-2</v>
      </c>
      <c r="AC211" s="19">
        <f t="shared" ca="1" si="380"/>
        <v>0.99810477467921299</v>
      </c>
      <c r="AD211" s="19">
        <f t="shared" ca="1" si="381"/>
        <v>6.1576363485126566E-2</v>
      </c>
      <c r="AE211" s="19">
        <f t="shared" ca="1" si="382"/>
        <v>-0.6125903297303622</v>
      </c>
      <c r="AF211" s="19">
        <f t="shared" ca="1" si="383"/>
        <v>1.6125903297303621</v>
      </c>
      <c r="AG211" s="19">
        <f t="shared" ca="1" si="384"/>
        <v>0.63565438730273149</v>
      </c>
      <c r="AH211" s="72">
        <f t="shared" ca="1" si="385"/>
        <v>1.3507283363265079E-3</v>
      </c>
      <c r="AI211" s="72">
        <f t="shared" ca="1" si="386"/>
        <v>-5.3355233707633086E-2</v>
      </c>
      <c r="AJ211" s="72">
        <f t="shared" ca="1" si="387"/>
        <v>-7.0747073477317457E-10</v>
      </c>
      <c r="AK211" s="19">
        <f t="shared" ca="1" si="388"/>
        <v>6.1537458639399474E-2</v>
      </c>
      <c r="AL211" s="19">
        <f t="shared" ca="1" si="389"/>
        <v>0.99810477465254333</v>
      </c>
      <c r="AM211" s="19">
        <f t="shared" ca="1" si="390"/>
        <v>6.1576363918516279E-2</v>
      </c>
      <c r="AN211" s="19">
        <f t="shared" ca="1" si="391"/>
        <v>-0.61259033353926295</v>
      </c>
      <c r="AO211" s="19">
        <f t="shared" ca="1" si="392"/>
        <v>0.62473308325425458</v>
      </c>
      <c r="AP211" s="19">
        <f t="shared" ca="1" si="393"/>
        <v>0.37526691674574542</v>
      </c>
      <c r="AQ211" s="72">
        <f t="shared" ca="1" si="394"/>
        <v>5.2458600799515104E-4</v>
      </c>
      <c r="AR211" s="72">
        <f t="shared" ca="1" si="395"/>
        <v>-5.3355254617360737E-2</v>
      </c>
      <c r="AS211" s="72">
        <f t="shared" ca="1" si="396"/>
        <v>-2.0909727650730847E-8</v>
      </c>
      <c r="AT211" s="19">
        <f t="shared" ca="1" si="397"/>
        <v>6.1537471424221571E-2</v>
      </c>
      <c r="AU211" s="19">
        <f t="shared" ca="1" si="398"/>
        <v>0.99810477386430385</v>
      </c>
      <c r="AV211" s="19">
        <f t="shared" ca="1" si="399"/>
        <v>6.1576376727614512E-2</v>
      </c>
      <c r="AW211" s="19">
        <f t="shared" ca="1" si="400"/>
        <v>-0.61259044611359992</v>
      </c>
      <c r="AX211" s="19">
        <f t="shared" ca="1" si="401"/>
        <v>1.6125904461135998</v>
      </c>
      <c r="AY211" s="19">
        <f t="shared" ca="1" si="402"/>
        <v>0.63565441264644784</v>
      </c>
      <c r="AZ211" s="72">
        <f t="shared" ca="1" si="403"/>
        <v>1.3507284334151649E-3</v>
      </c>
      <c r="BA211" s="72">
        <f t="shared" ca="1" si="404"/>
        <v>-5.3355233758834136E-2</v>
      </c>
      <c r="BB211" s="72">
        <f t="shared" ca="1" si="405"/>
        <v>2.0858526600386895E-8</v>
      </c>
      <c r="BC211" s="19">
        <f t="shared" ca="1" si="406"/>
        <v>6.1537458670705335E-2</v>
      </c>
      <c r="BD211" s="19">
        <f t="shared" ca="1" si="407"/>
        <v>0.9981047746506132</v>
      </c>
      <c r="BE211" s="19">
        <f t="shared" ca="1" si="408"/>
        <v>6.1576363949881585E-2</v>
      </c>
      <c r="BF211" s="19">
        <f t="shared" ca="1" si="409"/>
        <v>-0.61259033381492023</v>
      </c>
      <c r="BG211" s="19">
        <f t="shared" ca="1" si="410"/>
        <v>1.6125903338149201</v>
      </c>
      <c r="BH211" s="19">
        <f t="shared" ca="1" si="411"/>
        <v>0.63565438819218856</v>
      </c>
      <c r="BI211" s="72">
        <f t="shared" ca="1" si="412"/>
        <v>1.3507283397339079E-3</v>
      </c>
      <c r="BJ211" s="72">
        <f t="shared" ca="1" si="413"/>
        <v>-5.3355233709430024E-2</v>
      </c>
      <c r="BK211" s="72">
        <f t="shared" ca="1" si="414"/>
        <v>4.9404112745232709E-11</v>
      </c>
      <c r="BL211" s="72">
        <f t="shared" ca="1" si="415"/>
        <v>1.0868047301371806E-2</v>
      </c>
      <c r="BM211" s="72">
        <f t="shared" ca="1" si="416"/>
        <v>1.0027115001331328</v>
      </c>
      <c r="BN211" s="72">
        <f t="shared" ca="1" si="417"/>
        <v>2.7023396439590196E-3</v>
      </c>
      <c r="BO211" s="72">
        <f t="shared" ca="1" si="418"/>
        <v>1.0568456922860213E-4</v>
      </c>
      <c r="BP211" s="72">
        <f t="shared" ca="1" si="419"/>
        <v>391813.41261808091</v>
      </c>
      <c r="BQ211" s="72">
        <f t="shared" ca="1" si="420"/>
        <v>-2.3130094382617603</v>
      </c>
      <c r="BR211" s="72">
        <f t="shared" ca="1" si="421"/>
        <v>0.7997065340532975</v>
      </c>
      <c r="BS211" s="72">
        <f t="shared" ca="1" si="422"/>
        <v>3.9412991876430907</v>
      </c>
      <c r="BT211" s="72">
        <f t="shared" ca="1" si="423"/>
        <v>227.47432121367578</v>
      </c>
      <c r="BU211" s="72">
        <f t="shared" ca="1" si="424"/>
        <v>45.819809250288991</v>
      </c>
      <c r="BV211" s="72">
        <f t="shared" ca="1" si="425"/>
        <v>225.81980925028904</v>
      </c>
    </row>
    <row r="212" spans="1:74">
      <c r="A212" s="13">
        <f ca="1">'MGRS to'!AO212</f>
        <v>34.679535915339983</v>
      </c>
      <c r="B212" s="13">
        <f ca="1">'MGRS to'!AP212</f>
        <v>-1.9172880336183467</v>
      </c>
      <c r="C212" s="19">
        <f t="shared" ca="1" si="354"/>
        <v>0.60527208478630812</v>
      </c>
      <c r="D212" s="19">
        <f t="shared" ca="1" si="355"/>
        <v>-3.346298889572788E-2</v>
      </c>
      <c r="E212" s="19">
        <f t="shared" ca="1" si="356"/>
        <v>0.55054344190224991</v>
      </c>
      <c r="F212" s="19">
        <f t="shared" ca="1" si="357"/>
        <v>0.60370158790856432</v>
      </c>
      <c r="G212" s="19">
        <f t="shared" ca="1" si="358"/>
        <v>0.10628429514150872</v>
      </c>
      <c r="H212" s="19">
        <f t="shared" ca="1" si="359"/>
        <v>0.10628429514150872</v>
      </c>
      <c r="I212" s="19">
        <f t="shared" ca="1" si="360"/>
        <v>0</v>
      </c>
      <c r="J212" s="19">
        <f t="shared" ca="1" si="361"/>
        <v>0.10350995910821996</v>
      </c>
      <c r="K212" s="19">
        <f t="shared" ca="1" si="362"/>
        <v>0.99462841723199047</v>
      </c>
      <c r="L212" s="19">
        <f t="shared" ca="1" si="363"/>
        <v>0.1036956956868726</v>
      </c>
      <c r="M212" s="19">
        <f t="shared" ca="1" si="364"/>
        <v>0.71904735256759422</v>
      </c>
      <c r="N212" s="19">
        <f t="shared" ca="1" si="365"/>
        <v>0.28095264743240578</v>
      </c>
      <c r="O212" s="19">
        <f t="shared" ca="1" si="366"/>
        <v>-1.1195299009174327</v>
      </c>
      <c r="P212" s="72">
        <f t="shared" ca="1" si="367"/>
        <v>2.3611845511328273E-4</v>
      </c>
      <c r="Q212" s="72">
        <f t="shared" ca="1" si="368"/>
        <v>0.1065341627751719</v>
      </c>
      <c r="R212" s="72">
        <f t="shared" ca="1" si="369"/>
        <v>2.4986763366317832E-4</v>
      </c>
      <c r="S212" s="19">
        <f t="shared" ca="1" si="370"/>
        <v>0.10368871391556517</v>
      </c>
      <c r="T212" s="19">
        <f t="shared" ca="1" si="371"/>
        <v>0.99460979816535899</v>
      </c>
      <c r="U212" s="19">
        <f t="shared" ca="1" si="372"/>
        <v>0.10387541755776813</v>
      </c>
      <c r="V212" s="19">
        <f t="shared" ca="1" si="373"/>
        <v>0.71948888535678268</v>
      </c>
      <c r="W212" s="19">
        <f t="shared" ca="1" si="374"/>
        <v>0.28051111464321732</v>
      </c>
      <c r="X212" s="19">
        <f t="shared" ca="1" si="375"/>
        <v>-1.1228762676926916</v>
      </c>
      <c r="Y212" s="72">
        <f t="shared" ca="1" si="376"/>
        <v>2.3574764281852513E-4</v>
      </c>
      <c r="Z212" s="72">
        <f t="shared" ca="1" si="377"/>
        <v>0.10653474953494264</v>
      </c>
      <c r="AA212" s="72">
        <f t="shared" ca="1" si="378"/>
        <v>5.8675977074318375E-7</v>
      </c>
      <c r="AB212" s="19">
        <f t="shared" ca="1" si="379"/>
        <v>0.10368913380742507</v>
      </c>
      <c r="AC212" s="19">
        <f t="shared" ca="1" si="380"/>
        <v>0.99460975439127164</v>
      </c>
      <c r="AD212" s="19">
        <f t="shared" ca="1" si="381"/>
        <v>0.10387583972520499</v>
      </c>
      <c r="AE212" s="19">
        <f t="shared" ca="1" si="382"/>
        <v>0.71948991948799856</v>
      </c>
      <c r="AF212" s="19">
        <f t="shared" ca="1" si="383"/>
        <v>0.28051008051200144</v>
      </c>
      <c r="AG212" s="19">
        <f t="shared" ca="1" si="384"/>
        <v>-1.1228841178116911</v>
      </c>
      <c r="AH212" s="72">
        <f t="shared" ca="1" si="385"/>
        <v>2.3574677432358084E-4</v>
      </c>
      <c r="AI212" s="72">
        <f t="shared" ca="1" si="386"/>
        <v>0.10653475091281479</v>
      </c>
      <c r="AJ212" s="72">
        <f t="shared" ca="1" si="387"/>
        <v>1.3778721497104129E-9</v>
      </c>
      <c r="AK212" s="19">
        <f t="shared" ca="1" si="388"/>
        <v>0.10368913479344646</v>
      </c>
      <c r="AL212" s="19">
        <f t="shared" ca="1" si="389"/>
        <v>0.99460975428847798</v>
      </c>
      <c r="AM212" s="19">
        <f t="shared" ca="1" si="390"/>
        <v>0.10387584071657006</v>
      </c>
      <c r="AN212" s="19">
        <f t="shared" ca="1" si="391"/>
        <v>0.71948992191640615</v>
      </c>
      <c r="AO212" s="19">
        <f t="shared" ca="1" si="392"/>
        <v>0.48233425226072379</v>
      </c>
      <c r="AP212" s="19">
        <f t="shared" ca="1" si="393"/>
        <v>0.51766574773927621</v>
      </c>
      <c r="AQ212" s="72">
        <f t="shared" ca="1" si="394"/>
        <v>4.0515901642448497E-4</v>
      </c>
      <c r="AR212" s="72">
        <f t="shared" ca="1" si="395"/>
        <v>0.10653482714931374</v>
      </c>
      <c r="AS212" s="72">
        <f t="shared" ca="1" si="396"/>
        <v>7.623649894705764E-8</v>
      </c>
      <c r="AT212" s="19">
        <f t="shared" ca="1" si="397"/>
        <v>0.10368918934918159</v>
      </c>
      <c r="AU212" s="19">
        <f t="shared" ca="1" si="398"/>
        <v>0.9946097486009825</v>
      </c>
      <c r="AV212" s="19">
        <f t="shared" ca="1" si="399"/>
        <v>0.10387589556796786</v>
      </c>
      <c r="AW212" s="19">
        <f t="shared" ca="1" si="400"/>
        <v>0.71949005627802887</v>
      </c>
      <c r="AX212" s="19">
        <f t="shared" ca="1" si="401"/>
        <v>0.28050994372197113</v>
      </c>
      <c r="AY212" s="19">
        <f t="shared" ca="1" si="402"/>
        <v>-1.1228851561930075</v>
      </c>
      <c r="AZ212" s="72">
        <f t="shared" ca="1" si="403"/>
        <v>2.3574665944313985E-4</v>
      </c>
      <c r="BA212" s="72">
        <f t="shared" ca="1" si="404"/>
        <v>0.10653475109507453</v>
      </c>
      <c r="BB212" s="72">
        <f t="shared" ca="1" si="405"/>
        <v>-7.6054239211975627E-8</v>
      </c>
      <c r="BC212" s="19">
        <f t="shared" ca="1" si="406"/>
        <v>0.10368913492387367</v>
      </c>
      <c r="BD212" s="19">
        <f t="shared" ca="1" si="407"/>
        <v>0.99460975427488074</v>
      </c>
      <c r="BE212" s="19">
        <f t="shared" ca="1" si="408"/>
        <v>0.10387584084770414</v>
      </c>
      <c r="BF212" s="19">
        <f t="shared" ca="1" si="409"/>
        <v>0.71948992223762664</v>
      </c>
      <c r="BG212" s="19">
        <f t="shared" ca="1" si="410"/>
        <v>0.28051007776237336</v>
      </c>
      <c r="BH212" s="19">
        <f t="shared" ca="1" si="411"/>
        <v>-1.1228841386842725</v>
      </c>
      <c r="BI212" s="72">
        <f t="shared" ca="1" si="412"/>
        <v>2.3574677201435929E-4</v>
      </c>
      <c r="BJ212" s="72">
        <f t="shared" ca="1" si="413"/>
        <v>0.10653475091647842</v>
      </c>
      <c r="BK212" s="72">
        <f t="shared" ca="1" si="414"/>
        <v>-1.7859611012305265E-10</v>
      </c>
      <c r="BL212" s="72">
        <f t="shared" ca="1" si="415"/>
        <v>1.8904967552551698E-3</v>
      </c>
      <c r="BM212" s="72">
        <f t="shared" ca="1" si="416"/>
        <v>1.0004724567904242</v>
      </c>
      <c r="BN212" s="72">
        <f t="shared" ca="1" si="417"/>
        <v>4.7217792924928549E-4</v>
      </c>
      <c r="BO212" s="72">
        <f t="shared" ca="1" si="418"/>
        <v>-5.4967349884898124E-5</v>
      </c>
      <c r="BP212" s="72">
        <f t="shared" ca="1" si="419"/>
        <v>660974.53997106745</v>
      </c>
      <c r="BQ212" s="72">
        <f t="shared" ca="1" si="420"/>
        <v>1.0030611520084076</v>
      </c>
      <c r="BR212" s="72">
        <f t="shared" ca="1" si="421"/>
        <v>-2.0803456400460618</v>
      </c>
      <c r="BS212" s="72">
        <f t="shared" ca="1" si="422"/>
        <v>1.0612470135437313</v>
      </c>
      <c r="BT212" s="72">
        <f t="shared" ca="1" si="423"/>
        <v>57.471170603612052</v>
      </c>
      <c r="BU212" s="72">
        <f t="shared" ca="1" si="424"/>
        <v>-119.19502510308128</v>
      </c>
      <c r="BV212" s="72">
        <f t="shared" ca="1" si="425"/>
        <v>60.804974896918736</v>
      </c>
    </row>
    <row r="213" spans="1:74">
      <c r="A213" s="13">
        <f ca="1">'MGRS to'!AO213</f>
        <v>34.940872530590951</v>
      </c>
      <c r="B213" s="13">
        <f ca="1">'MGRS to'!AP213</f>
        <v>-5.8505541300680957</v>
      </c>
      <c r="C213" s="19">
        <f t="shared" ca="1" si="354"/>
        <v>0.60983326917845515</v>
      </c>
      <c r="D213" s="19">
        <f t="shared" ca="1" si="355"/>
        <v>-0.10211143263584085</v>
      </c>
      <c r="E213" s="19">
        <f t="shared" ca="1" si="356"/>
        <v>0.60370158790856432</v>
      </c>
      <c r="F213" s="19">
        <f t="shared" ca="1" si="357"/>
        <v>0.60825741839795833</v>
      </c>
      <c r="G213" s="19">
        <f t="shared" ca="1" si="358"/>
        <v>-6.8648443740112974E-2</v>
      </c>
      <c r="H213" s="19">
        <f t="shared" ca="1" si="359"/>
        <v>-6.8648443740112974E-2</v>
      </c>
      <c r="I213" s="19">
        <f t="shared" ca="1" si="360"/>
        <v>0</v>
      </c>
      <c r="J213" s="19">
        <f t="shared" ca="1" si="361"/>
        <v>5.6574913948803617E-2</v>
      </c>
      <c r="K213" s="19">
        <f t="shared" ca="1" si="362"/>
        <v>0.99839835692557366</v>
      </c>
      <c r="L213" s="19">
        <f t="shared" ca="1" si="363"/>
        <v>5.6605137585719036E-2</v>
      </c>
      <c r="M213" s="19">
        <f t="shared" ca="1" si="364"/>
        <v>-0.81911973026311713</v>
      </c>
      <c r="N213" s="19">
        <f t="shared" ca="1" si="365"/>
        <v>1.8191197302631172</v>
      </c>
      <c r="O213" s="19">
        <f t="shared" ca="1" si="366"/>
        <v>0.64174026341113111</v>
      </c>
      <c r="P213" s="72">
        <f t="shared" ca="1" si="367"/>
        <v>1.5229283807184132E-3</v>
      </c>
      <c r="Q213" s="72">
        <f t="shared" ca="1" si="368"/>
        <v>-6.8803816421448755E-2</v>
      </c>
      <c r="R213" s="72">
        <f t="shared" ca="1" si="369"/>
        <v>-1.553726813357803E-4</v>
      </c>
      <c r="S213" s="19">
        <f t="shared" ca="1" si="370"/>
        <v>5.6701979354043842E-2</v>
      </c>
      <c r="T213" s="19">
        <f t="shared" ca="1" si="371"/>
        <v>0.99839114856720035</v>
      </c>
      <c r="U213" s="19">
        <f t="shared" ca="1" si="372"/>
        <v>5.6732407290131216E-2</v>
      </c>
      <c r="V213" s="19">
        <f t="shared" ca="1" si="373"/>
        <v>-0.81913098733802681</v>
      </c>
      <c r="W213" s="19">
        <f t="shared" ca="1" si="374"/>
        <v>1.8191309873380268</v>
      </c>
      <c r="X213" s="19">
        <f t="shared" ca="1" si="375"/>
        <v>0.64173526211036047</v>
      </c>
      <c r="Y213" s="72">
        <f t="shared" ca="1" si="376"/>
        <v>1.522937761739582E-3</v>
      </c>
      <c r="Z213" s="72">
        <f t="shared" ca="1" si="377"/>
        <v>-6.8804167895844023E-2</v>
      </c>
      <c r="AA213" s="72">
        <f t="shared" ca="1" si="378"/>
        <v>-3.5147439526872493E-7</v>
      </c>
      <c r="AB213" s="19">
        <f t="shared" ca="1" si="379"/>
        <v>5.6702266794420295E-2</v>
      </c>
      <c r="AC213" s="19">
        <f t="shared" ca="1" si="380"/>
        <v>0.99839113224245635</v>
      </c>
      <c r="AD213" s="19">
        <f t="shared" ca="1" si="381"/>
        <v>5.6732695193704101E-2</v>
      </c>
      <c r="AE213" s="19">
        <f t="shared" ca="1" si="382"/>
        <v>-0.81913101270995325</v>
      </c>
      <c r="AF213" s="19">
        <f t="shared" ca="1" si="383"/>
        <v>1.8191310127099531</v>
      </c>
      <c r="AG213" s="19">
        <f t="shared" ca="1" si="384"/>
        <v>0.64173525075999538</v>
      </c>
      <c r="AH213" s="72">
        <f t="shared" ca="1" si="385"/>
        <v>1.522937782883136E-3</v>
      </c>
      <c r="AI213" s="72">
        <f t="shared" ca="1" si="386"/>
        <v>-6.8804168690926093E-2</v>
      </c>
      <c r="AJ213" s="72">
        <f t="shared" ca="1" si="387"/>
        <v>-7.9508206962675132E-10</v>
      </c>
      <c r="AK213" s="19">
        <f t="shared" ca="1" si="388"/>
        <v>5.670226744464886E-2</v>
      </c>
      <c r="AL213" s="19">
        <f t="shared" ca="1" si="389"/>
        <v>0.99839113220552766</v>
      </c>
      <c r="AM213" s="19">
        <f t="shared" ca="1" si="390"/>
        <v>5.6732695844980481E-2</v>
      </c>
      <c r="AN213" s="19">
        <f t="shared" ca="1" si="391"/>
        <v>-0.81913101276734746</v>
      </c>
      <c r="AO213" s="19">
        <f t="shared" ca="1" si="392"/>
        <v>0.32902438392273969</v>
      </c>
      <c r="AP213" s="19">
        <f t="shared" ca="1" si="393"/>
        <v>0.67097561607726031</v>
      </c>
      <c r="AQ213" s="72">
        <f t="shared" ca="1" si="394"/>
        <v>2.7648560562409203E-4</v>
      </c>
      <c r="AR213" s="72">
        <f t="shared" ca="1" si="395"/>
        <v>-6.8804239722916452E-2</v>
      </c>
      <c r="AS213" s="72">
        <f t="shared" ca="1" si="396"/>
        <v>-7.1031990359071706E-8</v>
      </c>
      <c r="AT213" s="19">
        <f t="shared" ca="1" si="397"/>
        <v>5.6702325535543961E-2</v>
      </c>
      <c r="AU213" s="19">
        <f t="shared" ca="1" si="398"/>
        <v>0.99839112890633253</v>
      </c>
      <c r="AV213" s="19">
        <f t="shared" ca="1" si="399"/>
        <v>5.6732754029486854E-2</v>
      </c>
      <c r="AW213" s="19">
        <f t="shared" ca="1" si="400"/>
        <v>-0.81913101789489173</v>
      </c>
      <c r="AX213" s="19">
        <f t="shared" ca="1" si="401"/>
        <v>1.8191310178948918</v>
      </c>
      <c r="AY213" s="19">
        <f t="shared" ca="1" si="402"/>
        <v>0.64173524844042218</v>
      </c>
      <c r="AZ213" s="72">
        <f t="shared" ca="1" si="403"/>
        <v>1.5229377872039759E-3</v>
      </c>
      <c r="BA213" s="72">
        <f t="shared" ca="1" si="404"/>
        <v>-6.8804168853408523E-2</v>
      </c>
      <c r="BB213" s="72">
        <f t="shared" ca="1" si="405"/>
        <v>7.0869507928783548E-8</v>
      </c>
      <c r="BC213" s="19">
        <f t="shared" ca="1" si="406"/>
        <v>5.6702267577529129E-2</v>
      </c>
      <c r="BD213" s="19">
        <f t="shared" ca="1" si="407"/>
        <v>0.99839113219798081</v>
      </c>
      <c r="BE213" s="19">
        <f t="shared" ca="1" si="408"/>
        <v>5.6732695978074878E-2</v>
      </c>
      <c r="BF213" s="19">
        <f t="shared" ca="1" si="409"/>
        <v>-0.81913101277907652</v>
      </c>
      <c r="BG213" s="19">
        <f t="shared" ca="1" si="410"/>
        <v>1.8191310127790765</v>
      </c>
      <c r="BH213" s="19">
        <f t="shared" ca="1" si="411"/>
        <v>0.641735250729072</v>
      </c>
      <c r="BI213" s="72">
        <f t="shared" ca="1" si="412"/>
        <v>1.5229377829407396E-3</v>
      </c>
      <c r="BJ213" s="72">
        <f t="shared" ca="1" si="413"/>
        <v>-6.8804168693092221E-2</v>
      </c>
      <c r="BK213" s="72">
        <f t="shared" ca="1" si="414"/>
        <v>1.6031630190038726E-10</v>
      </c>
      <c r="BL213" s="72">
        <f t="shared" ca="1" si="415"/>
        <v>1.2260027534398263E-2</v>
      </c>
      <c r="BM213" s="72">
        <f t="shared" ca="1" si="416"/>
        <v>1.0030579969337545</v>
      </c>
      <c r="BN213" s="72">
        <f t="shared" ca="1" si="417"/>
        <v>3.0463504821505402E-3</v>
      </c>
      <c r="BO213" s="72">
        <f t="shared" ca="1" si="418"/>
        <v>1.1082679036999096E-4</v>
      </c>
      <c r="BP213" s="72">
        <f t="shared" ca="1" si="419"/>
        <v>361031.8664956647</v>
      </c>
      <c r="BQ213" s="72">
        <f t="shared" ca="1" si="420"/>
        <v>-1.470480135419465</v>
      </c>
      <c r="BR213" s="72">
        <f t="shared" ca="1" si="421"/>
        <v>1.6319134019494044</v>
      </c>
      <c r="BS213" s="72">
        <f t="shared" ca="1" si="422"/>
        <v>4.7735060555391975</v>
      </c>
      <c r="BT213" s="72">
        <f t="shared" ca="1" si="423"/>
        <v>275.74769438263888</v>
      </c>
      <c r="BU213" s="72">
        <f t="shared" ca="1" si="424"/>
        <v>93.50175046253716</v>
      </c>
      <c r="BV213" s="72">
        <f t="shared" ca="1" si="425"/>
        <v>273.50175046253707</v>
      </c>
    </row>
    <row r="214" spans="1:74">
      <c r="A214" s="13">
        <f ca="1">'MGRS to'!AO214</f>
        <v>31.620244260720334</v>
      </c>
      <c r="B214" s="13">
        <f ca="1">'MGRS to'!AP214</f>
        <v>-7.9793015102160476</v>
      </c>
      <c r="C214" s="19">
        <f t="shared" ca="1" si="354"/>
        <v>0.55187737263441006</v>
      </c>
      <c r="D214" s="19">
        <f t="shared" ca="1" si="355"/>
        <v>-0.139265083362626</v>
      </c>
      <c r="E214" s="19">
        <f t="shared" ca="1" si="356"/>
        <v>0.60825741839795833</v>
      </c>
      <c r="F214" s="19">
        <f t="shared" ca="1" si="357"/>
        <v>0.55037912357207674</v>
      </c>
      <c r="G214" s="19">
        <f t="shared" ca="1" si="358"/>
        <v>-3.7153650726785142E-2</v>
      </c>
      <c r="H214" s="19">
        <f t="shared" ca="1" si="359"/>
        <v>-3.7153650726785142E-2</v>
      </c>
      <c r="I214" s="19">
        <f t="shared" ca="1" si="360"/>
        <v>0</v>
      </c>
      <c r="J214" s="19">
        <f t="shared" ca="1" si="361"/>
        <v>6.5648488198311275E-2</v>
      </c>
      <c r="K214" s="19">
        <f t="shared" ca="1" si="362"/>
        <v>0.99784281126702323</v>
      </c>
      <c r="L214" s="19">
        <f t="shared" ca="1" si="363"/>
        <v>6.5695734361407784E-2</v>
      </c>
      <c r="M214" s="19">
        <f t="shared" ca="1" si="364"/>
        <v>-0.39576563586985702</v>
      </c>
      <c r="N214" s="19">
        <f t="shared" ca="1" si="365"/>
        <v>1.3957656358698571</v>
      </c>
      <c r="O214" s="19">
        <f t="shared" ca="1" si="366"/>
        <v>0.56959302257324795</v>
      </c>
      <c r="P214" s="72">
        <f t="shared" ca="1" si="367"/>
        <v>1.1697508061068898E-3</v>
      </c>
      <c r="Q214" s="72">
        <f t="shared" ca="1" si="368"/>
        <v>-3.7240780204313942E-2</v>
      </c>
      <c r="R214" s="72">
        <f t="shared" ca="1" si="369"/>
        <v>-8.7129477528799515E-5</v>
      </c>
      <c r="S214" s="19">
        <f t="shared" ca="1" si="370"/>
        <v>6.5682927919815309E-2</v>
      </c>
      <c r="T214" s="19">
        <f t="shared" ca="1" si="371"/>
        <v>0.99784054486670382</v>
      </c>
      <c r="U214" s="19">
        <f t="shared" ca="1" si="372"/>
        <v>6.5730248575694109E-2</v>
      </c>
      <c r="V214" s="19">
        <f t="shared" ca="1" si="373"/>
        <v>-0.39648532270294323</v>
      </c>
      <c r="W214" s="19">
        <f t="shared" ca="1" si="374"/>
        <v>1.3964853227029432</v>
      </c>
      <c r="X214" s="19">
        <f t="shared" ca="1" si="375"/>
        <v>0.56981145719225501</v>
      </c>
      <c r="Y214" s="72">
        <f t="shared" ca="1" si="376"/>
        <v>1.1703518364668062E-3</v>
      </c>
      <c r="Z214" s="72">
        <f t="shared" ca="1" si="377"/>
        <v>-3.7240984504022169E-2</v>
      </c>
      <c r="AA214" s="72">
        <f t="shared" ca="1" si="378"/>
        <v>-2.0429970822716248E-7</v>
      </c>
      <c r="AB214" s="19">
        <f t="shared" ca="1" si="379"/>
        <v>6.568300874690286E-2</v>
      </c>
      <c r="AC214" s="19">
        <f t="shared" ca="1" si="380"/>
        <v>0.9978405395462514</v>
      </c>
      <c r="AD214" s="19">
        <f t="shared" ca="1" si="381"/>
        <v>6.5730329577702085E-2</v>
      </c>
      <c r="AE214" s="19">
        <f t="shared" ca="1" si="382"/>
        <v>-0.39648700887871474</v>
      </c>
      <c r="AF214" s="19">
        <f t="shared" ca="1" si="383"/>
        <v>1.3964870088787147</v>
      </c>
      <c r="AG214" s="19">
        <f t="shared" ca="1" si="384"/>
        <v>0.56981196869170314</v>
      </c>
      <c r="AH214" s="72">
        <f t="shared" ca="1" si="385"/>
        <v>1.1703532446362198E-3</v>
      </c>
      <c r="AI214" s="72">
        <f t="shared" ca="1" si="386"/>
        <v>-3.7240984983060395E-2</v>
      </c>
      <c r="AJ214" s="72">
        <f t="shared" ca="1" si="387"/>
        <v>-4.7903822575356969E-10</v>
      </c>
      <c r="AK214" s="19">
        <f t="shared" ca="1" si="388"/>
        <v>6.5683008936425133E-2</v>
      </c>
      <c r="AL214" s="19">
        <f t="shared" ca="1" si="389"/>
        <v>0.99784053953377605</v>
      </c>
      <c r="AM214" s="19">
        <f t="shared" ca="1" si="390"/>
        <v>6.5730329767634516E-2</v>
      </c>
      <c r="AN214" s="19">
        <f t="shared" ca="1" si="391"/>
        <v>-0.39648701283242166</v>
      </c>
      <c r="AO214" s="19">
        <f t="shared" ca="1" si="392"/>
        <v>0.84279804865522312</v>
      </c>
      <c r="AP214" s="19">
        <f t="shared" ca="1" si="393"/>
        <v>0.15720195134477688</v>
      </c>
      <c r="AQ214" s="72">
        <f t="shared" ca="1" si="394"/>
        <v>7.0730696250796612E-4</v>
      </c>
      <c r="AR214" s="72">
        <f t="shared" ca="1" si="395"/>
        <v>-3.7240976938751495E-2</v>
      </c>
      <c r="AS214" s="72">
        <f t="shared" ca="1" si="396"/>
        <v>8.0443088995574286E-9</v>
      </c>
      <c r="AT214" s="19">
        <f t="shared" ca="1" si="397"/>
        <v>6.5683005753848944E-2</v>
      </c>
      <c r="AU214" s="19">
        <f t="shared" ca="1" si="398"/>
        <v>0.99784053974326969</v>
      </c>
      <c r="AV214" s="19">
        <f t="shared" ca="1" si="399"/>
        <v>6.5730326578170781E-2</v>
      </c>
      <c r="AW214" s="19">
        <f t="shared" ca="1" si="400"/>
        <v>-0.39648694643930399</v>
      </c>
      <c r="AX214" s="19">
        <f t="shared" ca="1" si="401"/>
        <v>1.3964869464393039</v>
      </c>
      <c r="AY214" s="19">
        <f t="shared" ca="1" si="402"/>
        <v>0.56981194975080407</v>
      </c>
      <c r="AZ214" s="72">
        <f t="shared" ca="1" si="403"/>
        <v>1.1703531924914378E-3</v>
      </c>
      <c r="BA214" s="72">
        <f t="shared" ca="1" si="404"/>
        <v>-3.724098496532148E-2</v>
      </c>
      <c r="BB214" s="72">
        <f t="shared" ca="1" si="405"/>
        <v>-8.0265699850534666E-9</v>
      </c>
      <c r="BC214" s="19">
        <f t="shared" ca="1" si="406"/>
        <v>6.568300892940708E-2</v>
      </c>
      <c r="BD214" s="19">
        <f t="shared" ca="1" si="407"/>
        <v>0.99784053953423812</v>
      </c>
      <c r="BE214" s="19">
        <f t="shared" ca="1" si="408"/>
        <v>6.5730329760601267E-2</v>
      </c>
      <c r="BF214" s="19">
        <f t="shared" ca="1" si="409"/>
        <v>-0.39648701268601477</v>
      </c>
      <c r="BG214" s="19">
        <f t="shared" ca="1" si="410"/>
        <v>1.3964870126860147</v>
      </c>
      <c r="BH214" s="19">
        <f t="shared" ca="1" si="411"/>
        <v>0.56981196984664173</v>
      </c>
      <c r="BI214" s="72">
        <f t="shared" ca="1" si="412"/>
        <v>1.1703532478157953E-3</v>
      </c>
      <c r="BJ214" s="72">
        <f t="shared" ca="1" si="413"/>
        <v>-3.7240984984142037E-2</v>
      </c>
      <c r="BK214" s="72">
        <f t="shared" ca="1" si="414"/>
        <v>-1.8820556224596885E-11</v>
      </c>
      <c r="BL214" s="72">
        <f t="shared" ca="1" si="415"/>
        <v>9.4116196726284733E-3</v>
      </c>
      <c r="BM214" s="72">
        <f t="shared" ca="1" si="416"/>
        <v>1.0023487689957629</v>
      </c>
      <c r="BN214" s="72">
        <f t="shared" ca="1" si="417"/>
        <v>2.3418924804581806E-3</v>
      </c>
      <c r="BO214" s="72">
        <f t="shared" ca="1" si="418"/>
        <v>8.7618316504144847E-5</v>
      </c>
      <c r="BP214" s="72">
        <f t="shared" ca="1" si="419"/>
        <v>418254.53919499845</v>
      </c>
      <c r="BQ214" s="72">
        <f t="shared" ca="1" si="420"/>
        <v>-2.6393119672667238</v>
      </c>
      <c r="BR214" s="72">
        <f t="shared" ca="1" si="421"/>
        <v>0.4818828202249103</v>
      </c>
      <c r="BS214" s="72">
        <f t="shared" ca="1" si="422"/>
        <v>3.6234754738147035</v>
      </c>
      <c r="BT214" s="72">
        <f t="shared" ca="1" si="423"/>
        <v>208.77856345724626</v>
      </c>
      <c r="BU214" s="72">
        <f t="shared" ca="1" si="424"/>
        <v>27.609851818748748</v>
      </c>
      <c r="BV214" s="72">
        <f t="shared" ca="1" si="425"/>
        <v>207.60985181874878</v>
      </c>
    </row>
    <row r="215" spans="1:74">
      <c r="A215" s="13">
        <f ca="1">'MGRS to'!AO215</f>
        <v>31.616188710181092</v>
      </c>
      <c r="B215" s="13">
        <f ca="1">'MGRS to'!AP215</f>
        <v>-7.9934728357748552</v>
      </c>
      <c r="C215" s="19">
        <f t="shared" ca="1" si="354"/>
        <v>0.55180658992451925</v>
      </c>
      <c r="D215" s="19">
        <f t="shared" ca="1" si="355"/>
        <v>-0.13951241965299921</v>
      </c>
      <c r="E215" s="19">
        <f t="shared" ca="1" si="356"/>
        <v>0.55037912357207674</v>
      </c>
      <c r="F215" s="19">
        <f t="shared" ca="1" si="357"/>
        <v>0.55030844814627311</v>
      </c>
      <c r="G215" s="19">
        <f t="shared" ca="1" si="358"/>
        <v>-2.4733629037321236E-4</v>
      </c>
      <c r="H215" s="19">
        <f t="shared" ca="1" si="359"/>
        <v>-2.4733629037321236E-4</v>
      </c>
      <c r="I215" s="19">
        <f t="shared" ca="1" si="360"/>
        <v>0</v>
      </c>
      <c r="J215" s="19">
        <f t="shared" ca="1" si="361"/>
        <v>2.2234728390170254E-4</v>
      </c>
      <c r="K215" s="19">
        <f t="shared" ca="1" si="362"/>
        <v>0.99999997528084228</v>
      </c>
      <c r="L215" s="19">
        <f t="shared" ca="1" si="363"/>
        <v>2.2234728573378176E-4</v>
      </c>
      <c r="M215" s="19">
        <f t="shared" ca="1" si="364"/>
        <v>-0.80814003048155036</v>
      </c>
      <c r="N215" s="19">
        <f t="shared" ca="1" si="365"/>
        <v>1.8081400304815505</v>
      </c>
      <c r="O215" s="19">
        <f t="shared" ca="1" si="366"/>
        <v>0.69746989298472939</v>
      </c>
      <c r="P215" s="72">
        <f t="shared" ca="1" si="367"/>
        <v>1.5137782542216729E-3</v>
      </c>
      <c r="Q215" s="72">
        <f t="shared" ca="1" si="368"/>
        <v>-2.4793847302911166E-4</v>
      </c>
      <c r="R215" s="72">
        <f t="shared" ca="1" si="369"/>
        <v>-6.021826558992951E-7</v>
      </c>
      <c r="S215" s="19">
        <f t="shared" ca="1" si="370"/>
        <v>2.2283399152354854E-4</v>
      </c>
      <c r="T215" s="19">
        <f t="shared" ca="1" si="371"/>
        <v>0.99999997517250572</v>
      </c>
      <c r="U215" s="19">
        <f t="shared" ca="1" si="372"/>
        <v>2.2283399336768512E-4</v>
      </c>
      <c r="V215" s="19">
        <f t="shared" ca="1" si="373"/>
        <v>-0.8083381722820322</v>
      </c>
      <c r="W215" s="19">
        <f t="shared" ca="1" si="374"/>
        <v>1.8083381722820322</v>
      </c>
      <c r="X215" s="19">
        <f t="shared" ca="1" si="375"/>
        <v>0.69750304146337994</v>
      </c>
      <c r="Y215" s="72">
        <f t="shared" ca="1" si="376"/>
        <v>1.5139433836891005E-3</v>
      </c>
      <c r="Z215" s="72">
        <f t="shared" ca="1" si="377"/>
        <v>-2.4793993914624008E-4</v>
      </c>
      <c r="AA215" s="72">
        <f t="shared" ca="1" si="378"/>
        <v>-1.4661171284175226E-9</v>
      </c>
      <c r="AB215" s="19">
        <f t="shared" ca="1" si="379"/>
        <v>2.2283517664231563E-4</v>
      </c>
      <c r="AC215" s="19">
        <f t="shared" ca="1" si="380"/>
        <v>0.99999997517224171</v>
      </c>
      <c r="AD215" s="19">
        <f t="shared" ca="1" si="381"/>
        <v>2.2283517848648162E-4</v>
      </c>
      <c r="AE215" s="19">
        <f t="shared" ca="1" si="382"/>
        <v>-0.80833865310844633</v>
      </c>
      <c r="AF215" s="19">
        <f t="shared" ca="1" si="383"/>
        <v>1.8083386531084464</v>
      </c>
      <c r="AG215" s="19">
        <f t="shared" ca="1" si="384"/>
        <v>0.69750312189523833</v>
      </c>
      <c r="AH215" s="72">
        <f t="shared" ca="1" si="385"/>
        <v>1.5139437844050002E-3</v>
      </c>
      <c r="AI215" s="72">
        <f t="shared" ca="1" si="386"/>
        <v>-2.4793994271575406E-4</v>
      </c>
      <c r="AJ215" s="72">
        <f t="shared" ca="1" si="387"/>
        <v>-3.5695139877743587E-12</v>
      </c>
      <c r="AK215" s="19">
        <f t="shared" ca="1" si="388"/>
        <v>2.2283517952769358E-4</v>
      </c>
      <c r="AL215" s="19">
        <f t="shared" ca="1" si="389"/>
        <v>0.99999997517224104</v>
      </c>
      <c r="AM215" s="19">
        <f t="shared" ca="1" si="390"/>
        <v>2.2283518137185965E-4</v>
      </c>
      <c r="AN215" s="19">
        <f t="shared" ca="1" si="391"/>
        <v>-0.80833865427908469</v>
      </c>
      <c r="AO215" s="19">
        <f t="shared" ca="1" si="392"/>
        <v>0.34658861999827839</v>
      </c>
      <c r="AP215" s="19">
        <f t="shared" ca="1" si="393"/>
        <v>0.65341138000172161</v>
      </c>
      <c r="AQ215" s="72">
        <f t="shared" ca="1" si="394"/>
        <v>2.9123234462172503E-4</v>
      </c>
      <c r="AR215" s="72">
        <f t="shared" ca="1" si="395"/>
        <v>-2.4794015874439012E-4</v>
      </c>
      <c r="AS215" s="72">
        <f t="shared" ca="1" si="396"/>
        <v>-2.1602863606046824E-10</v>
      </c>
      <c r="AT215" s="19">
        <f t="shared" ca="1" si="397"/>
        <v>2.2283535415197874E-4</v>
      </c>
      <c r="AU215" s="19">
        <f t="shared" ca="1" si="398"/>
        <v>0.99999997517220207</v>
      </c>
      <c r="AV215" s="19">
        <f t="shared" ca="1" si="399"/>
        <v>2.2283535599614915E-4</v>
      </c>
      <c r="AW215" s="19">
        <f t="shared" ca="1" si="400"/>
        <v>-0.80833872512704152</v>
      </c>
      <c r="AX215" s="19">
        <f t="shared" ca="1" si="401"/>
        <v>1.8083387251270415</v>
      </c>
      <c r="AY215" s="19">
        <f t="shared" ca="1" si="402"/>
        <v>0.69750313394238772</v>
      </c>
      <c r="AZ215" s="72">
        <f t="shared" ca="1" si="403"/>
        <v>1.513943844424573E-3</v>
      </c>
      <c r="BA215" s="72">
        <f t="shared" ca="1" si="404"/>
        <v>-2.4793994325040348E-4</v>
      </c>
      <c r="BB215" s="72">
        <f t="shared" ca="1" si="405"/>
        <v>2.1549398664154687E-10</v>
      </c>
      <c r="BC215" s="19">
        <f t="shared" ca="1" si="406"/>
        <v>2.2283517995987247E-4</v>
      </c>
      <c r="BD215" s="19">
        <f t="shared" ca="1" si="407"/>
        <v>0.99999997517224093</v>
      </c>
      <c r="BE215" s="19">
        <f t="shared" ca="1" si="408"/>
        <v>2.2283518180403854E-4</v>
      </c>
      <c r="BF215" s="19">
        <f t="shared" ca="1" si="409"/>
        <v>-0.80833865445442221</v>
      </c>
      <c r="BG215" s="19">
        <f t="shared" ca="1" si="410"/>
        <v>1.8083386544544222</v>
      </c>
      <c r="BH215" s="19">
        <f t="shared" ca="1" si="411"/>
        <v>0.69750312212039089</v>
      </c>
      <c r="BI215" s="72">
        <f t="shared" ca="1" si="412"/>
        <v>1.5139437855267227E-3</v>
      </c>
      <c r="BJ215" s="72">
        <f t="shared" ca="1" si="413"/>
        <v>-2.4793994272574634E-4</v>
      </c>
      <c r="BK215" s="72">
        <f t="shared" ca="1" si="414"/>
        <v>5.2465714064919844E-13</v>
      </c>
      <c r="BL215" s="72">
        <f t="shared" ca="1" si="415"/>
        <v>1.2187292470627777E-2</v>
      </c>
      <c r="BM215" s="72">
        <f t="shared" ca="1" si="416"/>
        <v>1.0030398958887583</v>
      </c>
      <c r="BN215" s="72">
        <f t="shared" ca="1" si="417"/>
        <v>3.0283866566326477E-3</v>
      </c>
      <c r="BO215" s="72">
        <f t="shared" ca="1" si="418"/>
        <v>4.7068243660832866E-7</v>
      </c>
      <c r="BP215" s="72">
        <f t="shared" ca="1" si="419"/>
        <v>1417.8129875766901</v>
      </c>
      <c r="BQ215" s="72">
        <f t="shared" ca="1" si="420"/>
        <v>-1.8949389821918414</v>
      </c>
      <c r="BR215" s="72">
        <f t="shared" ca="1" si="421"/>
        <v>1.2465240036961338</v>
      </c>
      <c r="BS215" s="72">
        <f t="shared" ca="1" si="422"/>
        <v>4.3881166572859271</v>
      </c>
      <c r="BT215" s="72">
        <f t="shared" ca="1" si="423"/>
        <v>251.4279938855916</v>
      </c>
      <c r="BU215" s="72">
        <f t="shared" ca="1" si="424"/>
        <v>71.420564473538292</v>
      </c>
      <c r="BV215" s="72">
        <f t="shared" ca="1" si="425"/>
        <v>251.42056447353832</v>
      </c>
    </row>
    <row r="216" spans="1:74">
      <c r="A216" s="13">
        <f ca="1">'MGRS to'!AO216</f>
        <v>34.216511232281974</v>
      </c>
      <c r="B216" s="13">
        <f ca="1">'MGRS to'!AP216</f>
        <v>-6.5076213817880326</v>
      </c>
      <c r="C216" s="19">
        <f t="shared" ca="1" si="354"/>
        <v>0.59719077954894273</v>
      </c>
      <c r="D216" s="19">
        <f t="shared" ca="1" si="355"/>
        <v>-0.11357941958538412</v>
      </c>
      <c r="E216" s="19">
        <f t="shared" ca="1" si="356"/>
        <v>0.55030844814627311</v>
      </c>
      <c r="F216" s="19">
        <f t="shared" ca="1" si="357"/>
        <v>0.59563008852378818</v>
      </c>
      <c r="G216" s="19">
        <f t="shared" ca="1" si="358"/>
        <v>2.5933000067615092E-2</v>
      </c>
      <c r="H216" s="19">
        <f t="shared" ca="1" si="359"/>
        <v>2.5933000067615092E-2</v>
      </c>
      <c r="I216" s="19">
        <f t="shared" ca="1" si="360"/>
        <v>0</v>
      </c>
      <c r="J216" s="19">
        <f t="shared" ca="1" si="361"/>
        <v>5.0265231164877307E-2</v>
      </c>
      <c r="K216" s="19">
        <f t="shared" ca="1" si="362"/>
        <v>0.99873590429900017</v>
      </c>
      <c r="L216" s="19">
        <f t="shared" ca="1" si="363"/>
        <v>5.028642190098688E-2</v>
      </c>
      <c r="M216" s="19">
        <f t="shared" ca="1" si="364"/>
        <v>0.36398543360501062</v>
      </c>
      <c r="N216" s="19">
        <f t="shared" ca="1" si="365"/>
        <v>0.63601456639498943</v>
      </c>
      <c r="O216" s="19">
        <f t="shared" ca="1" si="366"/>
        <v>7.6143934908248778E-2</v>
      </c>
      <c r="P216" s="72">
        <f t="shared" ca="1" si="367"/>
        <v>5.3404390322520621E-4</v>
      </c>
      <c r="Q216" s="72">
        <f t="shared" ca="1" si="368"/>
        <v>2.5994338026667473E-2</v>
      </c>
      <c r="R216" s="72">
        <f t="shared" ca="1" si="369"/>
        <v>6.1337959052380764E-5</v>
      </c>
      <c r="S216" s="19">
        <f t="shared" ca="1" si="370"/>
        <v>5.0287550462460535E-2</v>
      </c>
      <c r="T216" s="19">
        <f t="shared" ca="1" si="371"/>
        <v>0.9987347807443604</v>
      </c>
      <c r="U216" s="19">
        <f t="shared" ca="1" si="372"/>
        <v>5.0308769460577545E-2</v>
      </c>
      <c r="V216" s="19">
        <f t="shared" ca="1" si="373"/>
        <v>0.36468422455796023</v>
      </c>
      <c r="W216" s="19">
        <f t="shared" ca="1" si="374"/>
        <v>0.63531577544203977</v>
      </c>
      <c r="X216" s="19">
        <f t="shared" ca="1" si="375"/>
        <v>7.5128042090204961E-2</v>
      </c>
      <c r="Y216" s="72">
        <f t="shared" ca="1" si="376"/>
        <v>5.334580834625304E-4</v>
      </c>
      <c r="Z216" s="72">
        <f t="shared" ca="1" si="377"/>
        <v>2.5994483096498849E-2</v>
      </c>
      <c r="AA216" s="72">
        <f t="shared" ca="1" si="378"/>
        <v>1.4506983137679841E-7</v>
      </c>
      <c r="AB216" s="19">
        <f t="shared" ca="1" si="379"/>
        <v>5.0287603300323065E-2</v>
      </c>
      <c r="AC216" s="19">
        <f t="shared" ca="1" si="380"/>
        <v>0.99873477808390632</v>
      </c>
      <c r="AD216" s="19">
        <f t="shared" ca="1" si="381"/>
        <v>5.0308822365376309E-2</v>
      </c>
      <c r="AE216" s="19">
        <f t="shared" ca="1" si="382"/>
        <v>0.36468587615731557</v>
      </c>
      <c r="AF216" s="19">
        <f t="shared" ca="1" si="383"/>
        <v>0.63531412384268449</v>
      </c>
      <c r="AG216" s="19">
        <f t="shared" ca="1" si="384"/>
        <v>7.5125638368233716E-2</v>
      </c>
      <c r="AH216" s="72">
        <f t="shared" ca="1" si="385"/>
        <v>5.3345669886926657E-4</v>
      </c>
      <c r="AI216" s="72">
        <f t="shared" ca="1" si="386"/>
        <v>2.5994483439602065E-2</v>
      </c>
      <c r="AJ216" s="72">
        <f t="shared" ca="1" si="387"/>
        <v>3.4310321597730287E-10</v>
      </c>
      <c r="AK216" s="19">
        <f t="shared" ca="1" si="388"/>
        <v>5.0287603425289644E-2</v>
      </c>
      <c r="AL216" s="19">
        <f t="shared" ca="1" si="389"/>
        <v>0.99873477807761413</v>
      </c>
      <c r="AM216" s="19">
        <f t="shared" ca="1" si="390"/>
        <v>5.0308822490501198E-2</v>
      </c>
      <c r="AN216" s="19">
        <f t="shared" ca="1" si="391"/>
        <v>0.36468588006349073</v>
      </c>
      <c r="AO216" s="19">
        <f t="shared" ca="1" si="392"/>
        <v>0.86700420888231722</v>
      </c>
      <c r="AP216" s="19">
        <f t="shared" ca="1" si="393"/>
        <v>0.13299579111768278</v>
      </c>
      <c r="AQ216" s="72">
        <f t="shared" ca="1" si="394"/>
        <v>7.2757742289254583E-4</v>
      </c>
      <c r="AR216" s="72">
        <f t="shared" ca="1" si="395"/>
        <v>2.5994474972953749E-2</v>
      </c>
      <c r="AS216" s="72">
        <f t="shared" ca="1" si="396"/>
        <v>-8.4666483164685946E-9</v>
      </c>
      <c r="AT216" s="19">
        <f t="shared" ca="1" si="397"/>
        <v>5.0287600341529556E-2</v>
      </c>
      <c r="AU216" s="19">
        <f t="shared" ca="1" si="398"/>
        <v>0.99873477823288537</v>
      </c>
      <c r="AV216" s="19">
        <f t="shared" ca="1" si="399"/>
        <v>5.0308819402834534E-2</v>
      </c>
      <c r="AW216" s="19">
        <f t="shared" ca="1" si="400"/>
        <v>0.36468578367205018</v>
      </c>
      <c r="AX216" s="19">
        <f t="shared" ca="1" si="401"/>
        <v>0.63531421632794982</v>
      </c>
      <c r="AY216" s="19">
        <f t="shared" ca="1" si="402"/>
        <v>7.5125772970738525E-2</v>
      </c>
      <c r="AZ216" s="72">
        <f t="shared" ca="1" si="403"/>
        <v>5.3345677640288607E-4</v>
      </c>
      <c r="BA216" s="72">
        <f t="shared" ca="1" si="404"/>
        <v>2.5994483420389149E-2</v>
      </c>
      <c r="BB216" s="72">
        <f t="shared" ca="1" si="405"/>
        <v>8.4474354004882013E-9</v>
      </c>
      <c r="BC216" s="19">
        <f t="shared" ca="1" si="406"/>
        <v>5.0287603418291797E-2</v>
      </c>
      <c r="BD216" s="19">
        <f t="shared" ca="1" si="407"/>
        <v>0.9987347780779664</v>
      </c>
      <c r="BE216" s="19">
        <f t="shared" ca="1" si="408"/>
        <v>5.0308822483494491E-2</v>
      </c>
      <c r="BF216" s="19">
        <f t="shared" ca="1" si="409"/>
        <v>0.36468587984475498</v>
      </c>
      <c r="BG216" s="19">
        <f t="shared" ca="1" si="410"/>
        <v>0.63531412015524502</v>
      </c>
      <c r="BH216" s="19">
        <f t="shared" ca="1" si="411"/>
        <v>7.5125633001555392E-2</v>
      </c>
      <c r="BI216" s="72">
        <f t="shared" ca="1" si="412"/>
        <v>5.3345669577795757E-4</v>
      </c>
      <c r="BJ216" s="72">
        <f t="shared" ca="1" si="413"/>
        <v>2.5994483440368095E-2</v>
      </c>
      <c r="BK216" s="72">
        <f t="shared" ca="1" si="414"/>
        <v>1.9978945581256013E-11</v>
      </c>
      <c r="BL216" s="72">
        <f t="shared" ca="1" si="415"/>
        <v>4.2816974431083695E-3</v>
      </c>
      <c r="BM216" s="72">
        <f t="shared" ca="1" si="416"/>
        <v>1.0010695665340794</v>
      </c>
      <c r="BN216" s="72">
        <f t="shared" ca="1" si="417"/>
        <v>1.068138401294228E-3</v>
      </c>
      <c r="BO216" s="72">
        <f t="shared" ca="1" si="418"/>
        <v>4.0211419024607843E-6</v>
      </c>
      <c r="BP216" s="72">
        <f t="shared" ca="1" si="419"/>
        <v>320117.18315788405</v>
      </c>
      <c r="BQ216" s="72">
        <f t="shared" ca="1" si="420"/>
        <v>0.4402660840175352</v>
      </c>
      <c r="BR216" s="72">
        <f t="shared" ca="1" si="421"/>
        <v>-2.6872300280108048</v>
      </c>
      <c r="BS216" s="72">
        <f t="shared" ca="1" si="422"/>
        <v>0.45436262557898832</v>
      </c>
      <c r="BT216" s="72">
        <f t="shared" ca="1" si="423"/>
        <v>25.22538847695688</v>
      </c>
      <c r="BU216" s="72">
        <f t="shared" ca="1" si="424"/>
        <v>-153.96693918584108</v>
      </c>
      <c r="BV216" s="72">
        <f t="shared" ca="1" si="425"/>
        <v>26.033060814158887</v>
      </c>
    </row>
    <row r="217" spans="1:74">
      <c r="A217" s="13">
        <f ca="1">'MGRS to'!AO217</f>
        <v>33.174789228876257</v>
      </c>
      <c r="B217" s="13">
        <f ca="1">'MGRS to'!AP217</f>
        <v>-8.6101961089735308</v>
      </c>
      <c r="C217" s="19">
        <f t="shared" ca="1" si="354"/>
        <v>0.57900930069904133</v>
      </c>
      <c r="D217" s="19">
        <f t="shared" ca="1" si="355"/>
        <v>-0.15027627134399257</v>
      </c>
      <c r="E217" s="19">
        <f t="shared" ca="1" si="356"/>
        <v>0.59563008852378818</v>
      </c>
      <c r="F217" s="19">
        <f t="shared" ca="1" si="357"/>
        <v>0.57747215461045365</v>
      </c>
      <c r="G217" s="19">
        <f t="shared" ca="1" si="358"/>
        <v>-3.6696851758608456E-2</v>
      </c>
      <c r="H217" s="19">
        <f t="shared" ca="1" si="359"/>
        <v>-3.6696851758608456E-2</v>
      </c>
      <c r="I217" s="19">
        <f t="shared" ca="1" si="360"/>
        <v>0</v>
      </c>
      <c r="J217" s="19">
        <f t="shared" ca="1" si="361"/>
        <v>3.5541413392135013E-2</v>
      </c>
      <c r="K217" s="19">
        <f t="shared" ca="1" si="362"/>
        <v>0.99936820438419471</v>
      </c>
      <c r="L217" s="19">
        <f t="shared" ca="1" si="363"/>
        <v>3.5548900253955983E-2</v>
      </c>
      <c r="M217" s="19">
        <f t="shared" ca="1" si="364"/>
        <v>-0.71595109022148895</v>
      </c>
      <c r="N217" s="19">
        <f t="shared" ca="1" si="365"/>
        <v>1.715951090221489</v>
      </c>
      <c r="O217" s="19">
        <f t="shared" ca="1" si="366"/>
        <v>0.64239897987670092</v>
      </c>
      <c r="P217" s="72">
        <f t="shared" ca="1" si="367"/>
        <v>1.4369309277903757E-3</v>
      </c>
      <c r="Q217" s="72">
        <f t="shared" ca="1" si="368"/>
        <v>-3.6782141133117389E-2</v>
      </c>
      <c r="R217" s="72">
        <f t="shared" ca="1" si="369"/>
        <v>-8.5289374508933091E-5</v>
      </c>
      <c r="S217" s="19">
        <f t="shared" ca="1" si="370"/>
        <v>3.5602456229492423E-2</v>
      </c>
      <c r="T217" s="19">
        <f t="shared" ca="1" si="371"/>
        <v>0.99936603159724569</v>
      </c>
      <c r="U217" s="19">
        <f t="shared" ca="1" si="372"/>
        <v>3.5609981748673525E-2</v>
      </c>
      <c r="V217" s="19">
        <f t="shared" ca="1" si="373"/>
        <v>-0.71638392721098276</v>
      </c>
      <c r="W217" s="19">
        <f t="shared" ca="1" si="374"/>
        <v>1.7163839272109827</v>
      </c>
      <c r="X217" s="19">
        <f t="shared" ca="1" si="375"/>
        <v>0.64248682744127594</v>
      </c>
      <c r="Y217" s="72">
        <f t="shared" ca="1" si="376"/>
        <v>1.4372918179631981E-3</v>
      </c>
      <c r="Z217" s="72">
        <f t="shared" ca="1" si="377"/>
        <v>-3.6782339331630783E-2</v>
      </c>
      <c r="AA217" s="72">
        <f t="shared" ca="1" si="378"/>
        <v>-1.9819851339308858E-7</v>
      </c>
      <c r="AB217" s="19">
        <f t="shared" ca="1" si="379"/>
        <v>3.5602598125806045E-2</v>
      </c>
      <c r="AC217" s="19">
        <f t="shared" ca="1" si="380"/>
        <v>0.99936602654217366</v>
      </c>
      <c r="AD217" s="19">
        <f t="shared" ca="1" si="381"/>
        <v>3.5610123735002351E-2</v>
      </c>
      <c r="AE217" s="19">
        <f t="shared" ca="1" si="382"/>
        <v>-0.71638493045778606</v>
      </c>
      <c r="AF217" s="19">
        <f t="shared" ca="1" si="383"/>
        <v>1.7163849304577861</v>
      </c>
      <c r="AG217" s="19">
        <f t="shared" ca="1" si="384"/>
        <v>0.64248703098621807</v>
      </c>
      <c r="AH217" s="72">
        <f t="shared" ca="1" si="385"/>
        <v>1.4372926544478886E-3</v>
      </c>
      <c r="AI217" s="72">
        <f t="shared" ca="1" si="386"/>
        <v>-3.6782339792211391E-2</v>
      </c>
      <c r="AJ217" s="72">
        <f t="shared" ca="1" si="387"/>
        <v>-4.6058060837461667E-10</v>
      </c>
      <c r="AK217" s="19">
        <f t="shared" ca="1" si="388"/>
        <v>3.5602598455549854E-2</v>
      </c>
      <c r="AL217" s="19">
        <f t="shared" ca="1" si="389"/>
        <v>0.99936602653042639</v>
      </c>
      <c r="AM217" s="19">
        <f t="shared" ca="1" si="390"/>
        <v>3.561012406495534E-2</v>
      </c>
      <c r="AN217" s="19">
        <f t="shared" ca="1" si="391"/>
        <v>-0.71638493278915227</v>
      </c>
      <c r="AO217" s="19">
        <f t="shared" ca="1" si="392"/>
        <v>0.48679262807268175</v>
      </c>
      <c r="AP217" s="19">
        <f t="shared" ca="1" si="393"/>
        <v>0.51320737192731825</v>
      </c>
      <c r="AQ217" s="72">
        <f t="shared" ca="1" si="394"/>
        <v>4.0889946141838083E-4</v>
      </c>
      <c r="AR217" s="72">
        <f t="shared" ca="1" si="395"/>
        <v>-3.6782366788105127E-2</v>
      </c>
      <c r="AS217" s="72">
        <f t="shared" ca="1" si="396"/>
        <v>-2.6995893735726195E-8</v>
      </c>
      <c r="AT217" s="19">
        <f t="shared" ca="1" si="397"/>
        <v>3.5602617782742506E-2</v>
      </c>
      <c r="AU217" s="19">
        <f t="shared" ca="1" si="398"/>
        <v>0.99936602584189138</v>
      </c>
      <c r="AV217" s="19">
        <f t="shared" ca="1" si="399"/>
        <v>3.5610143404408705E-2</v>
      </c>
      <c r="AW217" s="19">
        <f t="shared" ca="1" si="400"/>
        <v>-0.7163850694367927</v>
      </c>
      <c r="AX217" s="19">
        <f t="shared" ca="1" si="401"/>
        <v>1.7163850694367926</v>
      </c>
      <c r="AY217" s="19">
        <f t="shared" ca="1" si="402"/>
        <v>0.64248705918311577</v>
      </c>
      <c r="AZ217" s="72">
        <f t="shared" ca="1" si="403"/>
        <v>1.4372927703254679E-3</v>
      </c>
      <c r="BA217" s="72">
        <f t="shared" ca="1" si="404"/>
        <v>-3.67823398560157E-2</v>
      </c>
      <c r="BB217" s="72">
        <f t="shared" ca="1" si="405"/>
        <v>2.6932089426667805E-8</v>
      </c>
      <c r="BC217" s="19">
        <f t="shared" ca="1" si="406"/>
        <v>3.5602598501229328E-2</v>
      </c>
      <c r="BD217" s="19">
        <f t="shared" ca="1" si="407"/>
        <v>0.99936602652879902</v>
      </c>
      <c r="BE217" s="19">
        <f t="shared" ca="1" si="408"/>
        <v>3.5610124110663798E-2</v>
      </c>
      <c r="BF217" s="19">
        <f t="shared" ca="1" si="409"/>
        <v>-0.7163849331121166</v>
      </c>
      <c r="BG217" s="19">
        <f t="shared" ca="1" si="410"/>
        <v>1.7163849331121166</v>
      </c>
      <c r="BH217" s="19">
        <f t="shared" ca="1" si="411"/>
        <v>0.64248703152474462</v>
      </c>
      <c r="BI217" s="72">
        <f t="shared" ca="1" si="412"/>
        <v>1.43729265666101E-3</v>
      </c>
      <c r="BJ217" s="72">
        <f t="shared" ca="1" si="413"/>
        <v>-3.6782339793429972E-2</v>
      </c>
      <c r="BK217" s="72">
        <f t="shared" ca="1" si="414"/>
        <v>6.2585728266562057E-11</v>
      </c>
      <c r="BL217" s="72">
        <f t="shared" ca="1" si="415"/>
        <v>1.156757066520113E-2</v>
      </c>
      <c r="BM217" s="72">
        <f t="shared" ca="1" si="416"/>
        <v>1.0028856504239407</v>
      </c>
      <c r="BN217" s="72">
        <f t="shared" ca="1" si="417"/>
        <v>2.8752776138453702E-3</v>
      </c>
      <c r="BO217" s="72">
        <f t="shared" ca="1" si="418"/>
        <v>6.575677979140461E-5</v>
      </c>
      <c r="BP217" s="72">
        <f t="shared" ca="1" si="419"/>
        <v>226598.7425929209</v>
      </c>
      <c r="BQ217" s="72">
        <f t="shared" ca="1" si="420"/>
        <v>-2.0976617023978226</v>
      </c>
      <c r="BR217" s="72">
        <f t="shared" ca="1" si="421"/>
        <v>1.0235698024343223</v>
      </c>
      <c r="BS217" s="72">
        <f t="shared" ca="1" si="422"/>
        <v>4.1651624560241149</v>
      </c>
      <c r="BT217" s="72">
        <f t="shared" ca="1" si="423"/>
        <v>239.81283760637746</v>
      </c>
      <c r="BU217" s="72">
        <f t="shared" ca="1" si="424"/>
        <v>58.646229716526165</v>
      </c>
      <c r="BV217" s="72">
        <f t="shared" ca="1" si="425"/>
        <v>238.64622971652614</v>
      </c>
    </row>
    <row r="218" spans="1:74">
      <c r="A218" s="13">
        <f ca="1">'MGRS to'!AO218</f>
        <v>33.256273012058173</v>
      </c>
      <c r="B218" s="13">
        <f ca="1">'MGRS to'!AP218</f>
        <v>-8.503163371490098</v>
      </c>
      <c r="C218" s="19">
        <f t="shared" ca="1" si="354"/>
        <v>0.58043146100254706</v>
      </c>
      <c r="D218" s="19">
        <f t="shared" ca="1" si="355"/>
        <v>-0.14840819766748392</v>
      </c>
      <c r="E218" s="19">
        <f t="shared" ca="1" si="356"/>
        <v>0.57747215461045365</v>
      </c>
      <c r="F218" s="19">
        <f t="shared" ca="1" si="357"/>
        <v>0.57889239968115036</v>
      </c>
      <c r="G218" s="19">
        <f t="shared" ca="1" si="358"/>
        <v>1.8680736765086525E-3</v>
      </c>
      <c r="H218" s="19">
        <f t="shared" ca="1" si="359"/>
        <v>1.8680736765086525E-3</v>
      </c>
      <c r="I218" s="19">
        <f t="shared" ca="1" si="360"/>
        <v>0</v>
      </c>
      <c r="J218" s="19">
        <f t="shared" ca="1" si="361"/>
        <v>2.1129449290968167E-3</v>
      </c>
      <c r="K218" s="19">
        <f t="shared" ca="1" si="362"/>
        <v>0.99999776772937177</v>
      </c>
      <c r="L218" s="19">
        <f t="shared" ca="1" si="363"/>
        <v>2.1129465013198551E-3</v>
      </c>
      <c r="M218" s="19">
        <f t="shared" ca="1" si="364"/>
        <v>0.62005573804655112</v>
      </c>
      <c r="N218" s="19">
        <f t="shared" ca="1" si="365"/>
        <v>0.37994426195344888</v>
      </c>
      <c r="O218" s="19">
        <f t="shared" ca="1" si="366"/>
        <v>-0.57215157153131113</v>
      </c>
      <c r="P218" s="72">
        <f t="shared" ca="1" si="367"/>
        <v>3.1923379398451245E-4</v>
      </c>
      <c r="Q218" s="72">
        <f t="shared" ca="1" si="368"/>
        <v>1.8724641379920318E-3</v>
      </c>
      <c r="R218" s="72">
        <f t="shared" ca="1" si="369"/>
        <v>4.3904614833792377E-6</v>
      </c>
      <c r="S218" s="19">
        <f t="shared" ca="1" si="370"/>
        <v>2.11566869734503E-3</v>
      </c>
      <c r="T218" s="19">
        <f t="shared" ca="1" si="371"/>
        <v>0.99999776197047718</v>
      </c>
      <c r="U218" s="19">
        <f t="shared" ca="1" si="372"/>
        <v>2.1156702756561117E-3</v>
      </c>
      <c r="V218" s="19">
        <f t="shared" ca="1" si="373"/>
        <v>0.62071287698914501</v>
      </c>
      <c r="W218" s="19">
        <f t="shared" ca="1" si="374"/>
        <v>0.37928712301085499</v>
      </c>
      <c r="X218" s="19">
        <f t="shared" ca="1" si="375"/>
        <v>-0.57487542550893878</v>
      </c>
      <c r="Y218" s="72">
        <f t="shared" ca="1" si="376"/>
        <v>3.1868218319057809E-4</v>
      </c>
      <c r="Z218" s="72">
        <f t="shared" ca="1" si="377"/>
        <v>1.8724744567182299E-3</v>
      </c>
      <c r="AA218" s="72">
        <f t="shared" ca="1" si="378"/>
        <v>1.0318726198152439E-8</v>
      </c>
      <c r="AB218" s="19">
        <f t="shared" ca="1" si="379"/>
        <v>2.1156751023048868E-3</v>
      </c>
      <c r="AC218" s="19">
        <f t="shared" ca="1" si="380"/>
        <v>0.99999776195692636</v>
      </c>
      <c r="AD218" s="19">
        <f t="shared" ca="1" si="381"/>
        <v>2.1156766806303029E-3</v>
      </c>
      <c r="AE218" s="19">
        <f t="shared" ca="1" si="382"/>
        <v>0.62071441844710307</v>
      </c>
      <c r="AF218" s="19">
        <f t="shared" ca="1" si="383"/>
        <v>0.37928558155289693</v>
      </c>
      <c r="AG218" s="19">
        <f t="shared" ca="1" si="384"/>
        <v>-0.57488182597883652</v>
      </c>
      <c r="AH218" s="72">
        <f t="shared" ca="1" si="385"/>
        <v>3.1868088926900496E-4</v>
      </c>
      <c r="AI218" s="72">
        <f t="shared" ca="1" si="386"/>
        <v>1.8724744809699198E-3</v>
      </c>
      <c r="AJ218" s="72">
        <f t="shared" ca="1" si="387"/>
        <v>2.4251689849028035E-11</v>
      </c>
      <c r="AK218" s="19">
        <f t="shared" ca="1" si="388"/>
        <v>2.1156751173582338E-3</v>
      </c>
      <c r="AL218" s="19">
        <f t="shared" ca="1" si="389"/>
        <v>0.99999776195689449</v>
      </c>
      <c r="AM218" s="19">
        <f t="shared" ca="1" si="390"/>
        <v>2.1156766956836833E-3</v>
      </c>
      <c r="AN218" s="19">
        <f t="shared" ca="1" si="391"/>
        <v>0.62071442206991145</v>
      </c>
      <c r="AO218" s="19">
        <f t="shared" ca="1" si="392"/>
        <v>0.61471360623441584</v>
      </c>
      <c r="AP218" s="19">
        <f t="shared" ca="1" si="393"/>
        <v>0.38528639376558416</v>
      </c>
      <c r="AQ218" s="72">
        <f t="shared" ca="1" si="394"/>
        <v>5.1618567289222789E-4</v>
      </c>
      <c r="AR218" s="72">
        <f t="shared" ca="1" si="395"/>
        <v>1.8724752937099511E-3</v>
      </c>
      <c r="AS218" s="72">
        <f t="shared" ca="1" si="396"/>
        <v>8.1274003130814287E-10</v>
      </c>
      <c r="AT218" s="19">
        <f t="shared" ca="1" si="397"/>
        <v>2.1156756218365905E-3</v>
      </c>
      <c r="AU218" s="19">
        <f t="shared" ca="1" si="398"/>
        <v>0.99999776195582724</v>
      </c>
      <c r="AV218" s="19">
        <f t="shared" ca="1" si="399"/>
        <v>2.1156772001631693E-3</v>
      </c>
      <c r="AW218" s="19">
        <f t="shared" ca="1" si="400"/>
        <v>0.62071454348010024</v>
      </c>
      <c r="AX218" s="19">
        <f t="shared" ca="1" si="401"/>
        <v>0.37928545651989976</v>
      </c>
      <c r="AY218" s="19">
        <f t="shared" ca="1" si="402"/>
        <v>-0.57488234514541292</v>
      </c>
      <c r="AZ218" s="72">
        <f t="shared" ca="1" si="403"/>
        <v>3.1868078431454132E-4</v>
      </c>
      <c r="BA218" s="72">
        <f t="shared" ca="1" si="404"/>
        <v>1.872474482937068E-3</v>
      </c>
      <c r="BB218" s="72">
        <f t="shared" ca="1" si="405"/>
        <v>-8.1077288307564166E-10</v>
      </c>
      <c r="BC218" s="19">
        <f t="shared" ca="1" si="406"/>
        <v>2.1156751185792562E-3</v>
      </c>
      <c r="BD218" s="19">
        <f t="shared" ca="1" si="407"/>
        <v>0.99999776195689194</v>
      </c>
      <c r="BE218" s="19">
        <f t="shared" ca="1" si="408"/>
        <v>2.1156766969047083E-3</v>
      </c>
      <c r="BF218" s="19">
        <f t="shared" ca="1" si="409"/>
        <v>0.62071442236377528</v>
      </c>
      <c r="BG218" s="19">
        <f t="shared" ca="1" si="410"/>
        <v>0.37928557763622472</v>
      </c>
      <c r="BH218" s="19">
        <f t="shared" ca="1" si="411"/>
        <v>-0.57488184224178063</v>
      </c>
      <c r="BI218" s="72">
        <f t="shared" ca="1" si="412"/>
        <v>3.1868088598129501E-4</v>
      </c>
      <c r="BJ218" s="72">
        <f t="shared" ca="1" si="413"/>
        <v>1.8724744810315408E-3</v>
      </c>
      <c r="BK218" s="72">
        <f t="shared" ca="1" si="414"/>
        <v>-1.905527168347132E-12</v>
      </c>
      <c r="BL218" s="72">
        <f t="shared" ca="1" si="415"/>
        <v>2.5561939148716984E-3</v>
      </c>
      <c r="BM218" s="72">
        <f t="shared" ca="1" si="416"/>
        <v>1.0006387425172638</v>
      </c>
      <c r="BN218" s="72">
        <f t="shared" ca="1" si="417"/>
        <v>6.3823291785834583E-4</v>
      </c>
      <c r="BO218" s="72">
        <f t="shared" ca="1" si="418"/>
        <v>-7.7633219313898961E-7</v>
      </c>
      <c r="BP218" s="72">
        <f t="shared" ca="1" si="419"/>
        <v>13462.361184150408</v>
      </c>
      <c r="BQ218" s="72">
        <f t="shared" ca="1" si="420"/>
        <v>0.83198710704917234</v>
      </c>
      <c r="BR218" s="72">
        <f t="shared" ca="1" si="421"/>
        <v>-2.3085822339488025</v>
      </c>
      <c r="BS218" s="72">
        <f t="shared" ca="1" si="422"/>
        <v>0.83301041964099065</v>
      </c>
      <c r="BT218" s="72">
        <f t="shared" ca="1" si="423"/>
        <v>47.669349843216594</v>
      </c>
      <c r="BU218" s="72">
        <f t="shared" ca="1" si="424"/>
        <v>-132.27201866414961</v>
      </c>
      <c r="BV218" s="72">
        <f t="shared" ca="1" si="425"/>
        <v>47.727981335850359</v>
      </c>
    </row>
    <row r="219" spans="1:74">
      <c r="A219" s="13">
        <f ca="1">'MGRS to'!AO219</f>
        <v>33.243256971624582</v>
      </c>
      <c r="B219" s="13">
        <f ca="1">'MGRS to'!AP219</f>
        <v>-8.4745444898975393</v>
      </c>
      <c r="C219" s="19">
        <f t="shared" ca="1" si="354"/>
        <v>0.58020428824140813</v>
      </c>
      <c r="D219" s="19">
        <f t="shared" ca="1" si="355"/>
        <v>-0.14790870395545538</v>
      </c>
      <c r="E219" s="19">
        <f t="shared" ca="1" si="356"/>
        <v>0.57889239968115036</v>
      </c>
      <c r="F219" s="19">
        <f t="shared" ca="1" si="357"/>
        <v>0.57866553202156301</v>
      </c>
      <c r="G219" s="19">
        <f t="shared" ca="1" si="358"/>
        <v>4.9949371202853698E-4</v>
      </c>
      <c r="H219" s="19">
        <f t="shared" ca="1" si="359"/>
        <v>4.9949371202853698E-4</v>
      </c>
      <c r="I219" s="19">
        <f t="shared" ca="1" si="360"/>
        <v>0</v>
      </c>
      <c r="J219" s="19">
        <f t="shared" ca="1" si="361"/>
        <v>4.7572202798270555E-4</v>
      </c>
      <c r="K219" s="19">
        <f t="shared" ca="1" si="362"/>
        <v>0.99999988684426966</v>
      </c>
      <c r="L219" s="19">
        <f t="shared" ca="1" si="363"/>
        <v>4.7572204592626419E-4</v>
      </c>
      <c r="M219" s="19">
        <f t="shared" ca="1" si="364"/>
        <v>0.7358067645289792</v>
      </c>
      <c r="N219" s="19">
        <f t="shared" ca="1" si="365"/>
        <v>0.2641932354710208</v>
      </c>
      <c r="O219" s="19">
        <f t="shared" ca="1" si="366"/>
        <v>-1.2650949819944979</v>
      </c>
      <c r="P219" s="72">
        <f t="shared" ca="1" si="367"/>
        <v>2.2204282886235176E-4</v>
      </c>
      <c r="Q219" s="72">
        <f t="shared" ca="1" si="368"/>
        <v>5.0066673779627718E-4</v>
      </c>
      <c r="R219" s="72">
        <f t="shared" ca="1" si="369"/>
        <v>1.1730257677401929E-6</v>
      </c>
      <c r="S219" s="19">
        <f t="shared" ca="1" si="370"/>
        <v>4.7658537825508884E-4</v>
      </c>
      <c r="T219" s="19">
        <f t="shared" ca="1" si="371"/>
        <v>0.99999988643318227</v>
      </c>
      <c r="U219" s="19">
        <f t="shared" ca="1" si="372"/>
        <v>4.7658539629651786E-4</v>
      </c>
      <c r="V219" s="19">
        <f t="shared" ca="1" si="373"/>
        <v>0.73619868594431759</v>
      </c>
      <c r="W219" s="19">
        <f t="shared" ca="1" si="374"/>
        <v>0.26380131405568241</v>
      </c>
      <c r="X219" s="19">
        <f t="shared" ca="1" si="375"/>
        <v>-1.2684601634701633</v>
      </c>
      <c r="Y219" s="72">
        <f t="shared" ca="1" si="376"/>
        <v>2.2171365401861076E-4</v>
      </c>
      <c r="Z219" s="72">
        <f t="shared" ca="1" si="377"/>
        <v>5.0066949256413707E-4</v>
      </c>
      <c r="AA219" s="72">
        <f t="shared" ca="1" si="378"/>
        <v>2.7547678598969713E-9</v>
      </c>
      <c r="AB219" s="19">
        <f t="shared" ca="1" si="379"/>
        <v>4.7658740631260313E-4</v>
      </c>
      <c r="AC219" s="19">
        <f t="shared" ca="1" si="380"/>
        <v>0.99999988643221571</v>
      </c>
      <c r="AD219" s="19">
        <f t="shared" ca="1" si="381"/>
        <v>4.765874243542625E-4</v>
      </c>
      <c r="AE219" s="19">
        <f t="shared" ca="1" si="382"/>
        <v>0.73619960383764838</v>
      </c>
      <c r="AF219" s="19">
        <f t="shared" ca="1" si="383"/>
        <v>0.26380039616235162</v>
      </c>
      <c r="AG219" s="19">
        <f t="shared" ca="1" si="384"/>
        <v>-1.268468056576604</v>
      </c>
      <c r="AH219" s="72">
        <f t="shared" ca="1" si="385"/>
        <v>2.2171288307913217E-4</v>
      </c>
      <c r="AI219" s="72">
        <f t="shared" ca="1" si="386"/>
        <v>5.0066949903351408E-4</v>
      </c>
      <c r="AJ219" s="72">
        <f t="shared" ca="1" si="387"/>
        <v>6.4693770089260805E-12</v>
      </c>
      <c r="AK219" s="19">
        <f t="shared" ca="1" si="388"/>
        <v>4.7658741107532167E-4</v>
      </c>
      <c r="AL219" s="19">
        <f t="shared" ca="1" si="389"/>
        <v>0.99999988643221327</v>
      </c>
      <c r="AM219" s="19">
        <f t="shared" ca="1" si="390"/>
        <v>4.7658742911698169E-4</v>
      </c>
      <c r="AN219" s="19">
        <f t="shared" ca="1" si="391"/>
        <v>0.73619960599329415</v>
      </c>
      <c r="AO219" s="19">
        <f t="shared" ca="1" si="392"/>
        <v>0.45801014013531849</v>
      </c>
      <c r="AP219" s="19">
        <f t="shared" ca="1" si="393"/>
        <v>0.54198985986468151</v>
      </c>
      <c r="AQ219" s="72">
        <f t="shared" ca="1" si="394"/>
        <v>3.8475033256963936E-4</v>
      </c>
      <c r="AR219" s="72">
        <f t="shared" ca="1" si="395"/>
        <v>5.0066988345717149E-4</v>
      </c>
      <c r="AS219" s="72">
        <f t="shared" ca="1" si="396"/>
        <v>3.8442365740340434E-10</v>
      </c>
      <c r="AT219" s="19">
        <f t="shared" ca="1" si="397"/>
        <v>4.7658769408788775E-4</v>
      </c>
      <c r="AU219" s="19">
        <f t="shared" ca="1" si="398"/>
        <v>0.99999988643207849</v>
      </c>
      <c r="AV219" s="19">
        <f t="shared" ca="1" si="399"/>
        <v>4.765877121295798E-4</v>
      </c>
      <c r="AW219" s="19">
        <f t="shared" ca="1" si="400"/>
        <v>0.73619973408293082</v>
      </c>
      <c r="AX219" s="19">
        <f t="shared" ca="1" si="401"/>
        <v>0.26380026591706918</v>
      </c>
      <c r="AY219" s="19">
        <f t="shared" ca="1" si="402"/>
        <v>-1.2684691765803426</v>
      </c>
      <c r="AZ219" s="72">
        <f t="shared" ca="1" si="403"/>
        <v>2.2171277368599572E-4</v>
      </c>
      <c r="BA219" s="72">
        <f t="shared" ca="1" si="404"/>
        <v>5.0066949995149874E-4</v>
      </c>
      <c r="BB219" s="72">
        <f t="shared" ca="1" si="405"/>
        <v>-3.8350567274809955E-10</v>
      </c>
      <c r="BC219" s="19">
        <f t="shared" ca="1" si="406"/>
        <v>4.7658741175116251E-4</v>
      </c>
      <c r="BD219" s="19">
        <f t="shared" ca="1" si="407"/>
        <v>0.99999988643221305</v>
      </c>
      <c r="BE219" s="19">
        <f t="shared" ca="1" si="408"/>
        <v>4.7658742979282253E-4</v>
      </c>
      <c r="BF219" s="19">
        <f t="shared" ca="1" si="409"/>
        <v>0.73619960629913384</v>
      </c>
      <c r="BG219" s="19">
        <f t="shared" ca="1" si="410"/>
        <v>0.26380039370086616</v>
      </c>
      <c r="BH219" s="19">
        <f t="shared" ca="1" si="411"/>
        <v>-1.268468077743371</v>
      </c>
      <c r="BI219" s="72">
        <f t="shared" ca="1" si="412"/>
        <v>2.2171288101172819E-4</v>
      </c>
      <c r="BJ219" s="72">
        <f t="shared" ca="1" si="413"/>
        <v>5.0066949905086284E-4</v>
      </c>
      <c r="BK219" s="72">
        <f t="shared" ca="1" si="414"/>
        <v>-9.0063590266198368E-13</v>
      </c>
      <c r="BL219" s="72">
        <f t="shared" ca="1" si="415"/>
        <v>1.7778818939581771E-3</v>
      </c>
      <c r="BM219" s="72">
        <f t="shared" ca="1" si="416"/>
        <v>1.00044432241764</v>
      </c>
      <c r="BN219" s="72">
        <f t="shared" ca="1" si="417"/>
        <v>4.4407577113437044E-4</v>
      </c>
      <c r="BO219" s="72">
        <f t="shared" ca="1" si="418"/>
        <v>-2.6840766174239981E-7</v>
      </c>
      <c r="BP219" s="72">
        <f t="shared" ca="1" si="419"/>
        <v>3032.6013026055803</v>
      </c>
      <c r="BQ219" s="72">
        <f t="shared" ca="1" si="420"/>
        <v>2.0687599715039444</v>
      </c>
      <c r="BR219" s="72">
        <f t="shared" ca="1" si="421"/>
        <v>-1.072558814772872</v>
      </c>
      <c r="BS219" s="72">
        <f t="shared" ca="1" si="422"/>
        <v>2.0690338388169209</v>
      </c>
      <c r="BT219" s="72">
        <f t="shared" ca="1" si="423"/>
        <v>118.53121519278045</v>
      </c>
      <c r="BU219" s="72">
        <f t="shared" ca="1" si="424"/>
        <v>-61.453093366039376</v>
      </c>
      <c r="BV219" s="72">
        <f t="shared" ca="1" si="425"/>
        <v>118.54690663396059</v>
      </c>
    </row>
    <row r="220" spans="1:74">
      <c r="A220" s="13">
        <f ca="1">'MGRS to'!AO220</f>
        <v>33.258545452783082</v>
      </c>
      <c r="B220" s="13">
        <f ca="1">'MGRS to'!AP220</f>
        <v>-8.5030216755892116</v>
      </c>
      <c r="C220" s="19">
        <f t="shared" ca="1" si="354"/>
        <v>0.58047112257525302</v>
      </c>
      <c r="D220" s="19">
        <f t="shared" ca="1" si="355"/>
        <v>-0.14840572460747689</v>
      </c>
      <c r="E220" s="19">
        <f t="shared" ca="1" si="356"/>
        <v>0.57866553202156301</v>
      </c>
      <c r="F220" s="19">
        <f t="shared" ca="1" si="357"/>
        <v>0.57893200801938294</v>
      </c>
      <c r="G220" s="19">
        <f t="shared" ca="1" si="358"/>
        <v>-4.9702065202150703E-4</v>
      </c>
      <c r="H220" s="19">
        <f t="shared" ca="1" si="359"/>
        <v>-4.9702065202150703E-4</v>
      </c>
      <c r="I220" s="19">
        <f t="shared" ca="1" si="360"/>
        <v>0</v>
      </c>
      <c r="J220" s="19">
        <f t="shared" ca="1" si="361"/>
        <v>4.9408545327189008E-4</v>
      </c>
      <c r="K220" s="19">
        <f t="shared" ca="1" si="362"/>
        <v>0.99999987793977485</v>
      </c>
      <c r="L220" s="19">
        <f t="shared" ca="1" si="363"/>
        <v>4.9408547337461827E-4</v>
      </c>
      <c r="M220" s="19">
        <f t="shared" ca="1" si="364"/>
        <v>-0.7049334782445329</v>
      </c>
      <c r="N220" s="19">
        <f t="shared" ca="1" si="365"/>
        <v>1.7049334782445329</v>
      </c>
      <c r="O220" s="19">
        <f t="shared" ca="1" si="366"/>
        <v>0.64898383271494264</v>
      </c>
      <c r="P220" s="72">
        <f t="shared" ca="1" si="367"/>
        <v>1.4277444139728507E-3</v>
      </c>
      <c r="Q220" s="72">
        <f t="shared" ca="1" si="368"/>
        <v>-4.9818784114908732E-4</v>
      </c>
      <c r="R220" s="72">
        <f t="shared" ca="1" si="369"/>
        <v>-1.1671891275802935E-6</v>
      </c>
      <c r="S220" s="19">
        <f t="shared" ca="1" si="370"/>
        <v>4.949085244160495E-4</v>
      </c>
      <c r="T220" s="19">
        <f t="shared" ca="1" si="371"/>
        <v>0.99999987753276864</v>
      </c>
      <c r="U220" s="19">
        <f t="shared" ca="1" si="372"/>
        <v>4.9490854461940953E-4</v>
      </c>
      <c r="V220" s="19">
        <f t="shared" ca="1" si="373"/>
        <v>-0.70541381177198648</v>
      </c>
      <c r="W220" s="19">
        <f t="shared" ca="1" si="374"/>
        <v>1.7054138117719866</v>
      </c>
      <c r="X220" s="19">
        <f t="shared" ca="1" si="375"/>
        <v>0.64908269674425789</v>
      </c>
      <c r="Y220" s="72">
        <f t="shared" ca="1" si="376"/>
        <v>1.4281449279984094E-3</v>
      </c>
      <c r="Z220" s="72">
        <f t="shared" ca="1" si="377"/>
        <v>-4.9819058214315933E-4</v>
      </c>
      <c r="AA220" s="72">
        <f t="shared" ca="1" si="378"/>
        <v>-2.7409940720141482E-9</v>
      </c>
      <c r="AB220" s="19">
        <f t="shared" ca="1" si="379"/>
        <v>4.9491045795242424E-4</v>
      </c>
      <c r="AC220" s="19">
        <f t="shared" ca="1" si="380"/>
        <v>0.99999987753181174</v>
      </c>
      <c r="AD220" s="19">
        <f t="shared" ca="1" si="381"/>
        <v>4.9491047815602095E-4</v>
      </c>
      <c r="AE220" s="19">
        <f t="shared" ca="1" si="382"/>
        <v>-0.7054149369536592</v>
      </c>
      <c r="AF220" s="19">
        <f t="shared" ca="1" si="383"/>
        <v>1.7054149369536593</v>
      </c>
      <c r="AG220" s="19">
        <f t="shared" ca="1" si="384"/>
        <v>0.64908292826794167</v>
      </c>
      <c r="AH220" s="72">
        <f t="shared" ca="1" si="385"/>
        <v>1.4281458662016933E-3</v>
      </c>
      <c r="AI220" s="72">
        <f t="shared" ca="1" si="386"/>
        <v>-4.9819058858003261E-4</v>
      </c>
      <c r="AJ220" s="72">
        <f t="shared" ca="1" si="387"/>
        <v>-6.4368732783162685E-12</v>
      </c>
      <c r="AK220" s="19">
        <f t="shared" ca="1" si="388"/>
        <v>4.9491046249310674E-4</v>
      </c>
      <c r="AL220" s="19">
        <f t="shared" ca="1" si="389"/>
        <v>0.99999987753180941</v>
      </c>
      <c r="AM220" s="19">
        <f t="shared" ca="1" si="390"/>
        <v>4.9491048269670399E-4</v>
      </c>
      <c r="AN220" s="19">
        <f t="shared" ca="1" si="391"/>
        <v>-0.70541493959596502</v>
      </c>
      <c r="AO220" s="19">
        <f t="shared" ca="1" si="392"/>
        <v>0.50238976299482108</v>
      </c>
      <c r="AP220" s="19">
        <f t="shared" ca="1" si="393"/>
        <v>0.49761023700517892</v>
      </c>
      <c r="AQ220" s="72">
        <f t="shared" ca="1" si="394"/>
        <v>4.2198433541548855E-4</v>
      </c>
      <c r="AR220" s="72">
        <f t="shared" ca="1" si="395"/>
        <v>-4.981909277981749E-4</v>
      </c>
      <c r="AS220" s="72">
        <f t="shared" ca="1" si="396"/>
        <v>-3.3921814229093128E-10</v>
      </c>
      <c r="AT220" s="19">
        <f t="shared" ca="1" si="397"/>
        <v>4.9491070178262658E-4</v>
      </c>
      <c r="AU220" s="19">
        <f t="shared" ca="1" si="398"/>
        <v>0.99999987753169106</v>
      </c>
      <c r="AV220" s="19">
        <f t="shared" ca="1" si="399"/>
        <v>4.9491072198625322E-4</v>
      </c>
      <c r="AW220" s="19">
        <f t="shared" ca="1" si="400"/>
        <v>-0.70541507884456489</v>
      </c>
      <c r="AX220" s="19">
        <f t="shared" ca="1" si="401"/>
        <v>1.705415078844565</v>
      </c>
      <c r="AY220" s="19">
        <f t="shared" ca="1" si="402"/>
        <v>0.64908295746418754</v>
      </c>
      <c r="AZ220" s="72">
        <f t="shared" ca="1" si="403"/>
        <v>1.4281459845137102E-3</v>
      </c>
      <c r="BA220" s="72">
        <f t="shared" ca="1" si="404"/>
        <v>-4.9819058939175906E-4</v>
      </c>
      <c r="BB220" s="72">
        <f t="shared" ca="1" si="405"/>
        <v>3.3840641584532288E-10</v>
      </c>
      <c r="BC220" s="19">
        <f t="shared" ca="1" si="406"/>
        <v>4.9491046306570079E-4</v>
      </c>
      <c r="BD220" s="19">
        <f t="shared" ca="1" si="407"/>
        <v>0.99999987753180919</v>
      </c>
      <c r="BE220" s="19">
        <f t="shared" ca="1" si="408"/>
        <v>4.9491048326929816E-4</v>
      </c>
      <c r="BF220" s="19">
        <f t="shared" ca="1" si="409"/>
        <v>-0.70541493992919202</v>
      </c>
      <c r="BG220" s="19">
        <f t="shared" ca="1" si="410"/>
        <v>1.705414939929192</v>
      </c>
      <c r="BH220" s="19">
        <f t="shared" ca="1" si="411"/>
        <v>0.64908292888020358</v>
      </c>
      <c r="BI220" s="72">
        <f t="shared" ca="1" si="412"/>
        <v>1.4281458686827635E-3</v>
      </c>
      <c r="BJ220" s="72">
        <f t="shared" ca="1" si="413"/>
        <v>-4.9819058859705502E-4</v>
      </c>
      <c r="BK220" s="72">
        <f t="shared" ca="1" si="414"/>
        <v>7.9470403781950472E-13</v>
      </c>
      <c r="BL220" s="72">
        <f t="shared" ca="1" si="415"/>
        <v>1.1493638431882017E-2</v>
      </c>
      <c r="BM220" s="72">
        <f t="shared" ca="1" si="416"/>
        <v>1.0028672467148092</v>
      </c>
      <c r="BN220" s="72">
        <f t="shared" ca="1" si="417"/>
        <v>2.8570055661167539E-3</v>
      </c>
      <c r="BO220" s="72">
        <f t="shared" ca="1" si="418"/>
        <v>9.1761838657819973E-7</v>
      </c>
      <c r="BP220" s="72">
        <f t="shared" ca="1" si="419"/>
        <v>3149.1939873482966</v>
      </c>
      <c r="BQ220" s="72">
        <f t="shared" ca="1" si="420"/>
        <v>-0.99994836490188832</v>
      </c>
      <c r="BR220" s="72">
        <f t="shared" ca="1" si="421"/>
        <v>2.1413717690853149</v>
      </c>
      <c r="BS220" s="72">
        <f t="shared" ca="1" si="422"/>
        <v>5.282964422675108</v>
      </c>
      <c r="BT220" s="72">
        <f t="shared" ca="1" si="423"/>
        <v>302.70717896011422</v>
      </c>
      <c r="BU220" s="72">
        <f t="shared" ca="1" si="424"/>
        <v>122.69156473705124</v>
      </c>
      <c r="BV220" s="72">
        <f t="shared" ca="1" si="425"/>
        <v>302.69156473705129</v>
      </c>
    </row>
    <row r="221" spans="1:74">
      <c r="A221" s="13">
        <f ca="1">'MGRS to'!AO221</f>
        <v>33.249711309081029</v>
      </c>
      <c r="B221" s="13">
        <f ca="1">'MGRS to'!AP221</f>
        <v>-8.5204623996344253</v>
      </c>
      <c r="C221" s="19">
        <f t="shared" ca="1" si="354"/>
        <v>0.58031693768105785</v>
      </c>
      <c r="D221" s="19">
        <f t="shared" ca="1" si="355"/>
        <v>-0.14871012266599762</v>
      </c>
      <c r="E221" s="19">
        <f t="shared" ca="1" si="356"/>
        <v>0.57893200801938294</v>
      </c>
      <c r="F221" s="19">
        <f t="shared" ca="1" si="357"/>
        <v>0.57877803012915685</v>
      </c>
      <c r="G221" s="19">
        <f t="shared" ca="1" si="358"/>
        <v>-3.0439805852072732E-4</v>
      </c>
      <c r="H221" s="19">
        <f t="shared" ca="1" si="359"/>
        <v>-3.0439805852072732E-4</v>
      </c>
      <c r="I221" s="19">
        <f t="shared" ca="1" si="360"/>
        <v>0</v>
      </c>
      <c r="J221" s="19">
        <f t="shared" ca="1" si="361"/>
        <v>2.977188774305208E-4</v>
      </c>
      <c r="K221" s="19">
        <f t="shared" ca="1" si="362"/>
        <v>0.99999995568173405</v>
      </c>
      <c r="L221" s="19">
        <f t="shared" ca="1" si="363"/>
        <v>2.9771888182864904E-4</v>
      </c>
      <c r="M221" s="19">
        <f t="shared" ca="1" si="364"/>
        <v>-0.71643924108881163</v>
      </c>
      <c r="N221" s="19">
        <f t="shared" ca="1" si="365"/>
        <v>1.7164392410888116</v>
      </c>
      <c r="O221" s="19">
        <f t="shared" ca="1" si="366"/>
        <v>0.65127682633705231</v>
      </c>
      <c r="P221" s="72">
        <f t="shared" ca="1" si="367"/>
        <v>1.437337937427985E-3</v>
      </c>
      <c r="Q221" s="72">
        <f t="shared" ca="1" si="368"/>
        <v>-3.051128456484109E-4</v>
      </c>
      <c r="R221" s="72">
        <f t="shared" ca="1" si="369"/>
        <v>-7.1478712768358261E-7</v>
      </c>
      <c r="S221" s="19">
        <f t="shared" ca="1" si="370"/>
        <v>2.9823113950804925E-4</v>
      </c>
      <c r="T221" s="19">
        <f t="shared" ca="1" si="371"/>
        <v>0.99999995552909271</v>
      </c>
      <c r="U221" s="19">
        <f t="shared" ca="1" si="372"/>
        <v>2.9823114392891911E-4</v>
      </c>
      <c r="V221" s="19">
        <f t="shared" ca="1" si="373"/>
        <v>-0.71688808829189088</v>
      </c>
      <c r="W221" s="19">
        <f t="shared" ca="1" si="374"/>
        <v>1.7168880882918909</v>
      </c>
      <c r="X221" s="19">
        <f t="shared" ca="1" si="375"/>
        <v>0.6513679931057279</v>
      </c>
      <c r="Y221" s="72">
        <f t="shared" ca="1" si="376"/>
        <v>1.4377121756337788E-3</v>
      </c>
      <c r="Z221" s="72">
        <f t="shared" ca="1" si="377"/>
        <v>-3.0511452411087589E-4</v>
      </c>
      <c r="AA221" s="72">
        <f t="shared" ca="1" si="378"/>
        <v>-1.6784624649900971E-9</v>
      </c>
      <c r="AB221" s="19">
        <f t="shared" ca="1" si="379"/>
        <v>2.9823234277866862E-4</v>
      </c>
      <c r="AC221" s="19">
        <f t="shared" ca="1" si="380"/>
        <v>0.99999995552873389</v>
      </c>
      <c r="AD221" s="19">
        <f t="shared" ca="1" si="381"/>
        <v>2.9823234719959199E-4</v>
      </c>
      <c r="AE221" s="19">
        <f t="shared" ca="1" si="382"/>
        <v>-0.716889139552915</v>
      </c>
      <c r="AF221" s="19">
        <f t="shared" ca="1" si="383"/>
        <v>1.7168891395529151</v>
      </c>
      <c r="AG221" s="19">
        <f t="shared" ca="1" si="384"/>
        <v>0.65136820657471051</v>
      </c>
      <c r="AH221" s="72">
        <f t="shared" ca="1" si="385"/>
        <v>1.4377130521494156E-3</v>
      </c>
      <c r="AI221" s="72">
        <f t="shared" ca="1" si="386"/>
        <v>-3.0511452805223984E-4</v>
      </c>
      <c r="AJ221" s="72">
        <f t="shared" ca="1" si="387"/>
        <v>-3.9413639452839933E-12</v>
      </c>
      <c r="AK221" s="19">
        <f t="shared" ca="1" si="388"/>
        <v>2.9823234560415863E-4</v>
      </c>
      <c r="AL221" s="19">
        <f t="shared" ca="1" si="389"/>
        <v>0.999999955528733</v>
      </c>
      <c r="AM221" s="19">
        <f t="shared" ca="1" si="390"/>
        <v>2.9823235002508216E-4</v>
      </c>
      <c r="AN221" s="19">
        <f t="shared" ca="1" si="391"/>
        <v>-0.71688914202154463</v>
      </c>
      <c r="AO221" s="19">
        <f t="shared" ca="1" si="392"/>
        <v>0.48606995805161357</v>
      </c>
      <c r="AP221" s="19">
        <f t="shared" ca="1" si="393"/>
        <v>0.51393004194838643</v>
      </c>
      <c r="AQ221" s="72">
        <f t="shared" ca="1" si="394"/>
        <v>4.0829316840782312E-4</v>
      </c>
      <c r="AR221" s="72">
        <f t="shared" ca="1" si="395"/>
        <v>-3.0511474555751719E-4</v>
      </c>
      <c r="AS221" s="72">
        <f t="shared" ca="1" si="396"/>
        <v>-2.175052773523492E-10</v>
      </c>
      <c r="AT221" s="19">
        <f t="shared" ca="1" si="397"/>
        <v>2.9823250153135442E-4</v>
      </c>
      <c r="AU221" s="19">
        <f t="shared" ca="1" si="398"/>
        <v>0.99999995552868648</v>
      </c>
      <c r="AV221" s="19">
        <f t="shared" ca="1" si="399"/>
        <v>2.982325059522849E-4</v>
      </c>
      <c r="AW221" s="19">
        <f t="shared" ca="1" si="400"/>
        <v>-0.71688927824932014</v>
      </c>
      <c r="AX221" s="19">
        <f t="shared" ca="1" si="401"/>
        <v>1.7168892782493201</v>
      </c>
      <c r="AY221" s="19">
        <f t="shared" ca="1" si="402"/>
        <v>0.65136823473837224</v>
      </c>
      <c r="AZ221" s="72">
        <f t="shared" ca="1" si="403"/>
        <v>1.4377131677910731E-3</v>
      </c>
      <c r="BA221" s="72">
        <f t="shared" ca="1" si="404"/>
        <v>-3.0511452857224066E-4</v>
      </c>
      <c r="BB221" s="72">
        <f t="shared" ca="1" si="405"/>
        <v>2.1698527653477018E-10</v>
      </c>
      <c r="BC221" s="19">
        <f t="shared" ca="1" si="406"/>
        <v>2.9823234597695038E-4</v>
      </c>
      <c r="BD221" s="19">
        <f t="shared" ca="1" si="407"/>
        <v>0.99999995552873289</v>
      </c>
      <c r="BE221" s="19">
        <f t="shared" ca="1" si="408"/>
        <v>2.9823235039787391E-4</v>
      </c>
      <c r="BF221" s="19">
        <f t="shared" ca="1" si="409"/>
        <v>-0.71688914234721035</v>
      </c>
      <c r="BG221" s="19">
        <f t="shared" ca="1" si="410"/>
        <v>1.7168891423472104</v>
      </c>
      <c r="BH221" s="19">
        <f t="shared" ca="1" si="411"/>
        <v>0.65136820714211952</v>
      </c>
      <c r="BI221" s="72">
        <f t="shared" ca="1" si="412"/>
        <v>1.4377130544792303E-3</v>
      </c>
      <c r="BJ221" s="72">
        <f t="shared" ca="1" si="413"/>
        <v>-3.0511452806271605E-4</v>
      </c>
      <c r="BK221" s="72">
        <f t="shared" ca="1" si="414"/>
        <v>5.0952460566716651E-13</v>
      </c>
      <c r="BL221" s="72">
        <f t="shared" ca="1" si="415"/>
        <v>1.1570968781698471E-2</v>
      </c>
      <c r="BM221" s="72">
        <f t="shared" ca="1" si="416"/>
        <v>1.0028864962938286</v>
      </c>
      <c r="BN221" s="72">
        <f t="shared" ca="1" si="417"/>
        <v>2.8761174121780088E-3</v>
      </c>
      <c r="BO221" s="72">
        <f t="shared" ca="1" si="418"/>
        <v>5.5861773703573982E-7</v>
      </c>
      <c r="BP221" s="72">
        <f t="shared" ca="1" si="419"/>
        <v>1897.700127501321</v>
      </c>
      <c r="BQ221" s="72">
        <f t="shared" ca="1" si="420"/>
        <v>-2.1153211516155763</v>
      </c>
      <c r="BR221" s="72">
        <f t="shared" ca="1" si="421"/>
        <v>1.0261045842363665</v>
      </c>
      <c r="BS221" s="72">
        <f t="shared" ca="1" si="422"/>
        <v>4.1676972378261592</v>
      </c>
      <c r="BT221" s="72">
        <f t="shared" ca="1" si="423"/>
        <v>238.80102569767456</v>
      </c>
      <c r="BU221" s="72">
        <f t="shared" ca="1" si="424"/>
        <v>58.791462015769866</v>
      </c>
      <c r="BV221" s="72">
        <f t="shared" ca="1" si="425"/>
        <v>238.79146201576987</v>
      </c>
    </row>
    <row r="222" spans="1:74">
      <c r="A222" s="13">
        <f ca="1">'MGRS to'!AO222</f>
        <v>33.256658969526278</v>
      </c>
      <c r="B222" s="13">
        <f ca="1">'MGRS to'!AP222</f>
        <v>-8.5026888093944368</v>
      </c>
      <c r="C222" s="19">
        <f t="shared" ca="1" si="354"/>
        <v>0.58043819723113799</v>
      </c>
      <c r="D222" s="19">
        <f t="shared" ca="1" si="355"/>
        <v>-0.14839991499640948</v>
      </c>
      <c r="E222" s="19">
        <f t="shared" ca="1" si="356"/>
        <v>0.57877803012915685</v>
      </c>
      <c r="F222" s="19">
        <f t="shared" ca="1" si="357"/>
        <v>0.57889912686757328</v>
      </c>
      <c r="G222" s="19">
        <f t="shared" ca="1" si="358"/>
        <v>3.1020766958814172E-4</v>
      </c>
      <c r="H222" s="19">
        <f t="shared" ca="1" si="359"/>
        <v>3.1020766958814172E-4</v>
      </c>
      <c r="I222" s="19">
        <f t="shared" ca="1" si="360"/>
        <v>0</v>
      </c>
      <c r="J222" s="19">
        <f t="shared" ca="1" si="361"/>
        <v>2.8652261708889544E-4</v>
      </c>
      <c r="K222" s="19">
        <f t="shared" ca="1" si="362"/>
        <v>0.99999995895239424</v>
      </c>
      <c r="L222" s="19">
        <f t="shared" ca="1" si="363"/>
        <v>2.8652262100925128E-4</v>
      </c>
      <c r="M222" s="19">
        <f t="shared" ca="1" si="364"/>
        <v>0.75865935089370851</v>
      </c>
      <c r="N222" s="19">
        <f t="shared" ca="1" si="365"/>
        <v>0.24134064910629149</v>
      </c>
      <c r="O222" s="19">
        <f t="shared" ca="1" si="366"/>
        <v>-1.4800296383990834</v>
      </c>
      <c r="P222" s="72">
        <f t="shared" ca="1" si="367"/>
        <v>2.0284785695865872E-4</v>
      </c>
      <c r="Q222" s="72">
        <f t="shared" ca="1" si="368"/>
        <v>3.1093611360474171E-4</v>
      </c>
      <c r="R222" s="72">
        <f t="shared" ca="1" si="369"/>
        <v>7.2844401659998741E-7</v>
      </c>
      <c r="S222" s="19">
        <f t="shared" ca="1" si="370"/>
        <v>2.8707537361320464E-4</v>
      </c>
      <c r="T222" s="19">
        <f t="shared" ca="1" si="371"/>
        <v>0.99999995879386416</v>
      </c>
      <c r="U222" s="19">
        <f t="shared" ca="1" si="372"/>
        <v>2.8707537755629365E-4</v>
      </c>
      <c r="V222" s="19">
        <f t="shared" ca="1" si="373"/>
        <v>0.75897665979300422</v>
      </c>
      <c r="W222" s="19">
        <f t="shared" ca="1" si="374"/>
        <v>0.24102334020699578</v>
      </c>
      <c r="X222" s="19">
        <f t="shared" ca="1" si="375"/>
        <v>-1.4832946147258159</v>
      </c>
      <c r="Y222" s="72">
        <f t="shared" ca="1" si="376"/>
        <v>2.0258131865799698E-4</v>
      </c>
      <c r="Z222" s="72">
        <f t="shared" ca="1" si="377"/>
        <v>3.1093782417050735E-4</v>
      </c>
      <c r="AA222" s="72">
        <f t="shared" ca="1" si="378"/>
        <v>1.7105657656394518E-9</v>
      </c>
      <c r="AB222" s="19">
        <f t="shared" ca="1" si="379"/>
        <v>2.8707667189327484E-4</v>
      </c>
      <c r="AC222" s="19">
        <f t="shared" ca="1" si="380"/>
        <v>0.99999995879349157</v>
      </c>
      <c r="AD222" s="19">
        <f t="shared" ca="1" si="381"/>
        <v>2.8707667583641731E-4</v>
      </c>
      <c r="AE222" s="19">
        <f t="shared" ca="1" si="382"/>
        <v>0.75897740275581105</v>
      </c>
      <c r="AF222" s="19">
        <f t="shared" ca="1" si="383"/>
        <v>0.24102259724418895</v>
      </c>
      <c r="AG222" s="19">
        <f t="shared" ca="1" si="384"/>
        <v>-1.4833022695914488</v>
      </c>
      <c r="AH222" s="72">
        <f t="shared" ca="1" si="385"/>
        <v>2.0258069457149177E-4</v>
      </c>
      <c r="AI222" s="72">
        <f t="shared" ca="1" si="386"/>
        <v>3.1093782818733664E-4</v>
      </c>
      <c r="AJ222" s="72">
        <f t="shared" ca="1" si="387"/>
        <v>4.0168292953987605E-12</v>
      </c>
      <c r="AK222" s="19">
        <f t="shared" ca="1" si="388"/>
        <v>2.8707667494195035E-4</v>
      </c>
      <c r="AL222" s="19">
        <f t="shared" ca="1" si="389"/>
        <v>0.99999995879349068</v>
      </c>
      <c r="AM222" s="19">
        <f t="shared" ca="1" si="390"/>
        <v>2.8707667888509293E-4</v>
      </c>
      <c r="AN222" s="19">
        <f t="shared" ca="1" si="391"/>
        <v>0.75897740450047713</v>
      </c>
      <c r="AO222" s="19">
        <f t="shared" ca="1" si="392"/>
        <v>0.42395329945771909</v>
      </c>
      <c r="AP222" s="19">
        <f t="shared" ca="1" si="393"/>
        <v>0.57604670054228091</v>
      </c>
      <c r="AQ222" s="72">
        <f t="shared" ca="1" si="394"/>
        <v>3.5617139707124921E-4</v>
      </c>
      <c r="AR222" s="72">
        <f t="shared" ca="1" si="395"/>
        <v>3.1093808542756343E-4</v>
      </c>
      <c r="AS222" s="72">
        <f t="shared" ca="1" si="396"/>
        <v>2.5724022678684857E-10</v>
      </c>
      <c r="AT222" s="19">
        <f t="shared" ca="1" si="397"/>
        <v>2.8707687018150556E-4</v>
      </c>
      <c r="AU222" s="19">
        <f t="shared" ca="1" si="398"/>
        <v>0.99999995879343451</v>
      </c>
      <c r="AV222" s="19">
        <f t="shared" ca="1" si="399"/>
        <v>2.8707687412465622E-4</v>
      </c>
      <c r="AW222" s="19">
        <f t="shared" ca="1" si="400"/>
        <v>0.75897751622859255</v>
      </c>
      <c r="AX222" s="19">
        <f t="shared" ca="1" si="401"/>
        <v>0.24102248377140745</v>
      </c>
      <c r="AY222" s="19">
        <f t="shared" ca="1" si="402"/>
        <v>-1.4833034387239732</v>
      </c>
      <c r="AZ222" s="72">
        <f t="shared" ca="1" si="403"/>
        <v>2.0258059925469914E-4</v>
      </c>
      <c r="BA222" s="72">
        <f t="shared" ca="1" si="404"/>
        <v>3.1093782880083244E-4</v>
      </c>
      <c r="BB222" s="72">
        <f t="shared" ca="1" si="405"/>
        <v>-2.5662673098754765E-10</v>
      </c>
      <c r="BC222" s="19">
        <f t="shared" ca="1" si="406"/>
        <v>2.8707667540758976E-4</v>
      </c>
      <c r="BD222" s="19">
        <f t="shared" ca="1" si="407"/>
        <v>0.99999995879349046</v>
      </c>
      <c r="BE222" s="19">
        <f t="shared" ca="1" si="408"/>
        <v>2.8707667935073239E-4</v>
      </c>
      <c r="BF222" s="19">
        <f t="shared" ca="1" si="409"/>
        <v>0.75897740476691322</v>
      </c>
      <c r="BG222" s="19">
        <f t="shared" ca="1" si="410"/>
        <v>0.24102259523308678</v>
      </c>
      <c r="BH222" s="19">
        <f t="shared" ca="1" si="411"/>
        <v>-1.483302290312223</v>
      </c>
      <c r="BI222" s="72">
        <f t="shared" ca="1" si="412"/>
        <v>2.0258069288217205E-4</v>
      </c>
      <c r="BJ222" s="72">
        <f t="shared" ca="1" si="413"/>
        <v>3.1093782819820978E-4</v>
      </c>
      <c r="BK222" s="72">
        <f t="shared" ca="1" si="414"/>
        <v>-6.0262266097371731E-13</v>
      </c>
      <c r="BL222" s="72">
        <f t="shared" ca="1" si="415"/>
        <v>1.6243709953883529E-3</v>
      </c>
      <c r="BM222" s="72">
        <f t="shared" ca="1" si="416"/>
        <v>1.0004059691489939</v>
      </c>
      <c r="BN222" s="72">
        <f t="shared" ca="1" si="417"/>
        <v>4.0576323561917918E-4</v>
      </c>
      <c r="BO222" s="72">
        <f t="shared" ca="1" si="418"/>
        <v>-1.7274254628446796E-7</v>
      </c>
      <c r="BP222" s="72">
        <f t="shared" ca="1" si="419"/>
        <v>1826.7147162878632</v>
      </c>
      <c r="BQ222" s="72">
        <f t="shared" ca="1" si="420"/>
        <v>1.1334506235052475</v>
      </c>
      <c r="BR222" s="72">
        <f t="shared" ca="1" si="421"/>
        <v>-2.0079719308969937</v>
      </c>
      <c r="BS222" s="72">
        <f t="shared" ca="1" si="422"/>
        <v>1.1336207226927995</v>
      </c>
      <c r="BT222" s="72">
        <f t="shared" ca="1" si="423"/>
        <v>64.941937013322331</v>
      </c>
      <c r="BU222" s="72">
        <f t="shared" ca="1" si="424"/>
        <v>-115.04831702113232</v>
      </c>
      <c r="BV222" s="72">
        <f t="shared" ca="1" si="425"/>
        <v>64.951682978867666</v>
      </c>
    </row>
    <row r="223" spans="1:74">
      <c r="A223" s="13">
        <f ca="1">'MGRS to'!AO223</f>
        <v>33.256549531043724</v>
      </c>
      <c r="B223" s="13">
        <f ca="1">'MGRS to'!AP223</f>
        <v>-8.5023888259227718</v>
      </c>
      <c r="C223" s="19">
        <f t="shared" ca="1" si="354"/>
        <v>0.58043628716928908</v>
      </c>
      <c r="D223" s="19">
        <f t="shared" ca="1" si="355"/>
        <v>-0.14839467929712738</v>
      </c>
      <c r="E223" s="19">
        <f t="shared" ca="1" si="356"/>
        <v>0.57889912686757328</v>
      </c>
      <c r="F223" s="19">
        <f t="shared" ca="1" si="357"/>
        <v>0.57889721936960847</v>
      </c>
      <c r="G223" s="19">
        <f t="shared" ca="1" si="358"/>
        <v>5.2356992820967729E-6</v>
      </c>
      <c r="H223" s="19">
        <f t="shared" ca="1" si="359"/>
        <v>5.2356992820967729E-6</v>
      </c>
      <c r="I223" s="19">
        <f t="shared" ca="1" si="360"/>
        <v>0</v>
      </c>
      <c r="J223" s="19">
        <f t="shared" ca="1" si="361"/>
        <v>4.7797443944152986E-6</v>
      </c>
      <c r="K223" s="19">
        <f t="shared" ca="1" si="362"/>
        <v>0.99999999998857714</v>
      </c>
      <c r="L223" s="19">
        <f t="shared" ca="1" si="363"/>
        <v>4.7797443944334971E-6</v>
      </c>
      <c r="M223" s="19">
        <f t="shared" ca="1" si="364"/>
        <v>0.7675194580658683</v>
      </c>
      <c r="N223" s="19">
        <f t="shared" ca="1" si="365"/>
        <v>0.2324805419341317</v>
      </c>
      <c r="O223" s="19">
        <f t="shared" ca="1" si="366"/>
        <v>-1.5750160432473645</v>
      </c>
      <c r="P223" s="72">
        <f t="shared" ca="1" si="367"/>
        <v>1.9540524020017922E-4</v>
      </c>
      <c r="Q223" s="72">
        <f t="shared" ca="1" si="368"/>
        <v>5.2479930348322085E-6</v>
      </c>
      <c r="R223" s="72">
        <f t="shared" ca="1" si="369"/>
        <v>1.229375273543558E-8</v>
      </c>
      <c r="S223" s="19">
        <f t="shared" ca="1" si="370"/>
        <v>4.7891818496681154E-6</v>
      </c>
      <c r="T223" s="19">
        <f t="shared" ca="1" si="371"/>
        <v>0.99999999998853195</v>
      </c>
      <c r="U223" s="19">
        <f t="shared" ca="1" si="372"/>
        <v>4.7891818496864223E-6</v>
      </c>
      <c r="V223" s="19">
        <f t="shared" ca="1" si="373"/>
        <v>0.76780563412929448</v>
      </c>
      <c r="W223" s="19">
        <f t="shared" ca="1" si="374"/>
        <v>0.23219436587070552</v>
      </c>
      <c r="X223" s="19">
        <f t="shared" ca="1" si="375"/>
        <v>-1.5781897117890611</v>
      </c>
      <c r="Y223" s="72">
        <f t="shared" ca="1" si="376"/>
        <v>1.9516484269654699E-4</v>
      </c>
      <c r="Z223" s="72">
        <f t="shared" ca="1" si="377"/>
        <v>5.2480219013374581E-6</v>
      </c>
      <c r="AA223" s="72">
        <f t="shared" ca="1" si="378"/>
        <v>2.886650524953823E-11</v>
      </c>
      <c r="AB223" s="19">
        <f t="shared" ca="1" si="379"/>
        <v>4.7892040135486765E-6</v>
      </c>
      <c r="AC223" s="19">
        <f t="shared" ca="1" si="380"/>
        <v>0.99999999998853184</v>
      </c>
      <c r="AD223" s="19">
        <f t="shared" ca="1" si="381"/>
        <v>4.7892040135669842E-6</v>
      </c>
      <c r="AE223" s="19">
        <f t="shared" ca="1" si="382"/>
        <v>0.76780630409747286</v>
      </c>
      <c r="AF223" s="19">
        <f t="shared" ca="1" si="383"/>
        <v>0.23219369590252714</v>
      </c>
      <c r="AG223" s="19">
        <f t="shared" ca="1" si="384"/>
        <v>-1.5781971508586619</v>
      </c>
      <c r="AH223" s="72">
        <f t="shared" ca="1" si="385"/>
        <v>1.9516427990037328E-4</v>
      </c>
      <c r="AI223" s="72">
        <f t="shared" ca="1" si="386"/>
        <v>5.248021969117829E-6</v>
      </c>
      <c r="AJ223" s="72">
        <f t="shared" ca="1" si="387"/>
        <v>6.7780370956193638E-14</v>
      </c>
      <c r="AK223" s="19">
        <f t="shared" ca="1" si="388"/>
        <v>4.7892040655909373E-6</v>
      </c>
      <c r="AL223" s="19">
        <f t="shared" ca="1" si="389"/>
        <v>0.99999999998853184</v>
      </c>
      <c r="AM223" s="19">
        <f t="shared" ca="1" si="390"/>
        <v>4.789204065609245E-6</v>
      </c>
      <c r="AN223" s="19">
        <f t="shared" ca="1" si="391"/>
        <v>0.76780630567058106</v>
      </c>
      <c r="AO223" s="19">
        <f t="shared" ca="1" si="392"/>
        <v>0.41047347697249426</v>
      </c>
      <c r="AP223" s="19">
        <f t="shared" ca="1" si="393"/>
        <v>0.58952652302750574</v>
      </c>
      <c r="AQ223" s="72">
        <f t="shared" ca="1" si="394"/>
        <v>3.4485839893590555E-4</v>
      </c>
      <c r="AR223" s="72">
        <f t="shared" ca="1" si="395"/>
        <v>5.2480264282193808E-6</v>
      </c>
      <c r="AS223" s="72">
        <f t="shared" ca="1" si="396"/>
        <v>4.4591015518143269E-12</v>
      </c>
      <c r="AT223" s="19">
        <f t="shared" ca="1" si="397"/>
        <v>4.7892074893217253E-6</v>
      </c>
      <c r="AU223" s="19">
        <f t="shared" ca="1" si="398"/>
        <v>0.99999999998853184</v>
      </c>
      <c r="AV223" s="19">
        <f t="shared" ca="1" si="399"/>
        <v>4.7892074893400331E-6</v>
      </c>
      <c r="AW223" s="19">
        <f t="shared" ca="1" si="400"/>
        <v>0.7678064091613318</v>
      </c>
      <c r="AX223" s="19">
        <f t="shared" ca="1" si="401"/>
        <v>0.2321935908386682</v>
      </c>
      <c r="AY223" s="19">
        <f t="shared" ca="1" si="402"/>
        <v>-1.578198317451335</v>
      </c>
      <c r="AZ223" s="72">
        <f t="shared" ca="1" si="403"/>
        <v>1.9516419164313978E-4</v>
      </c>
      <c r="BA223" s="72">
        <f t="shared" ca="1" si="404"/>
        <v>5.2480219797472328E-6</v>
      </c>
      <c r="BB223" s="72">
        <f t="shared" ca="1" si="405"/>
        <v>-4.4484721480647269E-12</v>
      </c>
      <c r="BC223" s="19">
        <f t="shared" ca="1" si="406"/>
        <v>4.7892040737522708E-6</v>
      </c>
      <c r="BD223" s="19">
        <f t="shared" ca="1" si="407"/>
        <v>0.99999999998853184</v>
      </c>
      <c r="BE223" s="19">
        <f t="shared" ca="1" si="408"/>
        <v>4.7892040737705786E-6</v>
      </c>
      <c r="BF223" s="19">
        <f t="shared" ca="1" si="409"/>
        <v>0.76780630591727783</v>
      </c>
      <c r="BG223" s="19">
        <f t="shared" ca="1" si="410"/>
        <v>0.23219369408272217</v>
      </c>
      <c r="BH223" s="19">
        <f t="shared" ca="1" si="411"/>
        <v>-1.5781971710651366</v>
      </c>
      <c r="BI223" s="72">
        <f t="shared" ca="1" si="412"/>
        <v>1.9516427837167484E-4</v>
      </c>
      <c r="BJ223" s="72">
        <f t="shared" ca="1" si="413"/>
        <v>5.2480219693019401E-6</v>
      </c>
      <c r="BK223" s="72">
        <f t="shared" ca="1" si="414"/>
        <v>-1.0445292668184811E-14</v>
      </c>
      <c r="BL223" s="72">
        <f t="shared" ca="1" si="415"/>
        <v>1.5648686448475918E-3</v>
      </c>
      <c r="BM223" s="72">
        <f t="shared" ca="1" si="416"/>
        <v>1.0003911024478427</v>
      </c>
      <c r="BN223" s="72">
        <f t="shared" ca="1" si="417"/>
        <v>3.9091133612928773E-4</v>
      </c>
      <c r="BO223" s="72">
        <f t="shared" ca="1" si="418"/>
        <v>-2.9539003520368156E-9</v>
      </c>
      <c r="BP223" s="72">
        <f t="shared" ca="1" si="419"/>
        <v>30.474475274521378</v>
      </c>
      <c r="BQ223" s="72">
        <f t="shared" ca="1" si="420"/>
        <v>1.9821685092947594</v>
      </c>
      <c r="BR223" s="72">
        <f t="shared" ca="1" si="421"/>
        <v>-1.1594212730944877</v>
      </c>
      <c r="BS223" s="72">
        <f t="shared" ca="1" si="422"/>
        <v>1.9821713804953054</v>
      </c>
      <c r="BT223" s="72">
        <f t="shared" ca="1" si="423"/>
        <v>113.56988986632757</v>
      </c>
      <c r="BU223" s="72">
        <f t="shared" ca="1" si="424"/>
        <v>-66.429945625998968</v>
      </c>
      <c r="BV223" s="72">
        <f t="shared" ca="1" si="425"/>
        <v>113.57005437400102</v>
      </c>
    </row>
    <row r="224" spans="1:74">
      <c r="A224" s="13">
        <f ca="1">'MGRS to'!AO224</f>
        <v>33.250292690729232</v>
      </c>
      <c r="B224" s="13">
        <f ca="1">'MGRS to'!AP224</f>
        <v>-8.5168629710074377</v>
      </c>
      <c r="C224" s="19">
        <f t="shared" ca="1" si="354"/>
        <v>0.58032708470502969</v>
      </c>
      <c r="D224" s="19">
        <f t="shared" ca="1" si="355"/>
        <v>-0.14864730078526614</v>
      </c>
      <c r="E224" s="19">
        <f t="shared" ca="1" si="356"/>
        <v>0.57889721936960847</v>
      </c>
      <c r="F224" s="19">
        <f t="shared" ca="1" si="357"/>
        <v>0.57878816352555207</v>
      </c>
      <c r="G224" s="19">
        <f t="shared" ca="1" si="358"/>
        <v>-2.5262148813876006E-4</v>
      </c>
      <c r="H224" s="19">
        <f t="shared" ca="1" si="359"/>
        <v>-2.5262148813876006E-4</v>
      </c>
      <c r="I224" s="19">
        <f t="shared" ca="1" si="360"/>
        <v>0</v>
      </c>
      <c r="J224" s="19">
        <f t="shared" ca="1" si="361"/>
        <v>2.3793299534731409E-4</v>
      </c>
      <c r="K224" s="19">
        <f t="shared" ca="1" si="362"/>
        <v>0.99999997169394461</v>
      </c>
      <c r="L224" s="19">
        <f t="shared" ca="1" si="363"/>
        <v>2.3793299759229561E-4</v>
      </c>
      <c r="M224" s="19">
        <f t="shared" ca="1" si="364"/>
        <v>-0.74398893855727621</v>
      </c>
      <c r="N224" s="19">
        <f t="shared" ca="1" si="365"/>
        <v>1.7439889385572762</v>
      </c>
      <c r="O224" s="19">
        <f t="shared" ca="1" si="366"/>
        <v>0.65679854714791752</v>
      </c>
      <c r="P224" s="72">
        <f t="shared" ca="1" si="367"/>
        <v>1.4603066513552369E-3</v>
      </c>
      <c r="Q224" s="72">
        <f t="shared" ca="1" si="368"/>
        <v>-2.5321470317627836E-4</v>
      </c>
      <c r="R224" s="72">
        <f t="shared" ca="1" si="369"/>
        <v>-5.9321503751829513E-7</v>
      </c>
      <c r="S224" s="19">
        <f t="shared" ca="1" si="370"/>
        <v>2.3837444942198446E-4</v>
      </c>
      <c r="T224" s="19">
        <f t="shared" ca="1" si="371"/>
        <v>0.9999999715888106</v>
      </c>
      <c r="U224" s="19">
        <f t="shared" ca="1" si="372"/>
        <v>2.3837445167948501E-4</v>
      </c>
      <c r="V224" s="19">
        <f t="shared" ca="1" si="373"/>
        <v>-0.74435494573642214</v>
      </c>
      <c r="W224" s="19">
        <f t="shared" ca="1" si="374"/>
        <v>1.744354945736422</v>
      </c>
      <c r="X224" s="19">
        <f t="shared" ca="1" si="375"/>
        <v>0.65687055886903711</v>
      </c>
      <c r="Y224" s="72">
        <f t="shared" ca="1" si="376"/>
        <v>1.4606117770613438E-3</v>
      </c>
      <c r="Z224" s="72">
        <f t="shared" ca="1" si="377"/>
        <v>-2.5321609618574644E-4</v>
      </c>
      <c r="AA224" s="72">
        <f t="shared" ca="1" si="378"/>
        <v>-1.3930094680840097E-9</v>
      </c>
      <c r="AB224" s="19">
        <f t="shared" ca="1" si="379"/>
        <v>2.3837548631604406E-4</v>
      </c>
      <c r="AC224" s="19">
        <f t="shared" ca="1" si="380"/>
        <v>0.99999997158856346</v>
      </c>
      <c r="AD224" s="19">
        <f t="shared" ca="1" si="381"/>
        <v>2.3837548857357407E-4</v>
      </c>
      <c r="AE224" s="19">
        <f t="shared" ca="1" si="382"/>
        <v>-0.74435580281540803</v>
      </c>
      <c r="AF224" s="19">
        <f t="shared" ca="1" si="383"/>
        <v>1.744355802815408</v>
      </c>
      <c r="AG224" s="19">
        <f t="shared" ca="1" si="384"/>
        <v>0.65687072746341302</v>
      </c>
      <c r="AH224" s="72">
        <f t="shared" ca="1" si="385"/>
        <v>1.4606124915735258E-3</v>
      </c>
      <c r="AI224" s="72">
        <f t="shared" ca="1" si="386"/>
        <v>-2.5321609945686273E-4</v>
      </c>
      <c r="AJ224" s="72">
        <f t="shared" ca="1" si="387"/>
        <v>-3.271116287995729E-12</v>
      </c>
      <c r="AK224" s="19">
        <f t="shared" ca="1" si="388"/>
        <v>2.3837548875091415E-4</v>
      </c>
      <c r="AL224" s="19">
        <f t="shared" ca="1" si="389"/>
        <v>0.99999997158856291</v>
      </c>
      <c r="AM224" s="19">
        <f t="shared" ca="1" si="390"/>
        <v>2.383754910084442E-4</v>
      </c>
      <c r="AN224" s="19">
        <f t="shared" ca="1" si="391"/>
        <v>-0.74435580482803265</v>
      </c>
      <c r="AO224" s="19">
        <f t="shared" ca="1" si="392"/>
        <v>0.44593443581881176</v>
      </c>
      <c r="AP224" s="19">
        <f t="shared" ca="1" si="393"/>
        <v>0.55406556418118824</v>
      </c>
      <c r="AQ224" s="72">
        <f t="shared" ca="1" si="394"/>
        <v>3.74617515964017E-4</v>
      </c>
      <c r="AR224" s="72">
        <f t="shared" ca="1" si="395"/>
        <v>-2.5321629863709878E-4</v>
      </c>
      <c r="AS224" s="72">
        <f t="shared" ca="1" si="396"/>
        <v>-1.9918023605241739E-10</v>
      </c>
      <c r="AT224" s="19">
        <f t="shared" ca="1" si="397"/>
        <v>2.3837563701186462E-4</v>
      </c>
      <c r="AU224" s="19">
        <f t="shared" ca="1" si="398"/>
        <v>0.99999997158852749</v>
      </c>
      <c r="AV224" s="19">
        <f t="shared" ca="1" si="399"/>
        <v>2.3837563926939893E-4</v>
      </c>
      <c r="AW224" s="19">
        <f t="shared" ca="1" si="400"/>
        <v>-0.74435592737710432</v>
      </c>
      <c r="AX224" s="19">
        <f t="shared" ca="1" si="401"/>
        <v>1.7443559273771043</v>
      </c>
      <c r="AY224" s="19">
        <f t="shared" ca="1" si="402"/>
        <v>0.65687075196569333</v>
      </c>
      <c r="AZ224" s="72">
        <f t="shared" ca="1" si="403"/>
        <v>1.4606125954155879E-3</v>
      </c>
      <c r="BA224" s="72">
        <f t="shared" ca="1" si="404"/>
        <v>-2.5321609993226646E-4</v>
      </c>
      <c r="BB224" s="72">
        <f t="shared" ca="1" si="405"/>
        <v>1.987048323191104E-10</v>
      </c>
      <c r="BC224" s="19">
        <f t="shared" ca="1" si="406"/>
        <v>2.3837548910478346E-4</v>
      </c>
      <c r="BD224" s="19">
        <f t="shared" ca="1" si="407"/>
        <v>0.9999999715885628</v>
      </c>
      <c r="BE224" s="19">
        <f t="shared" ca="1" si="408"/>
        <v>2.3837549136231356E-4</v>
      </c>
      <c r="BF224" s="19">
        <f t="shared" ca="1" si="409"/>
        <v>-0.74435580512053368</v>
      </c>
      <c r="BG224" s="19">
        <f t="shared" ca="1" si="410"/>
        <v>1.7443558051205337</v>
      </c>
      <c r="BH224" s="19">
        <f t="shared" ca="1" si="411"/>
        <v>0.65687072791684964</v>
      </c>
      <c r="BI224" s="72">
        <f t="shared" ca="1" si="412"/>
        <v>1.4606124934952163E-3</v>
      </c>
      <c r="BJ224" s="72">
        <f t="shared" ca="1" si="413"/>
        <v>-2.5321609946566044E-4</v>
      </c>
      <c r="BK224" s="72">
        <f t="shared" ca="1" si="414"/>
        <v>4.6660602898845882E-13</v>
      </c>
      <c r="BL224" s="72">
        <f t="shared" ca="1" si="415"/>
        <v>1.1756080265980483E-2</v>
      </c>
      <c r="BM224" s="72">
        <f t="shared" ca="1" si="416"/>
        <v>1.0029325732167413</v>
      </c>
      <c r="BN224" s="72">
        <f t="shared" ca="1" si="417"/>
        <v>2.9218609257653143E-3</v>
      </c>
      <c r="BO224" s="72">
        <f t="shared" ca="1" si="418"/>
        <v>4.574401352859343E-7</v>
      </c>
      <c r="BP224" s="72">
        <f t="shared" ca="1" si="419"/>
        <v>1516.8213057750245</v>
      </c>
      <c r="BQ224" s="72">
        <f t="shared" ca="1" si="420"/>
        <v>-2.0478197198906054</v>
      </c>
      <c r="BR224" s="72">
        <f t="shared" ca="1" si="421"/>
        <v>1.0936344104328597</v>
      </c>
      <c r="BS224" s="72">
        <f t="shared" ca="1" si="422"/>
        <v>4.235227064022653</v>
      </c>
      <c r="BT224" s="72">
        <f t="shared" ca="1" si="423"/>
        <v>242.66857284660585</v>
      </c>
      <c r="BU224" s="72">
        <f t="shared" ca="1" si="424"/>
        <v>62.66063604808091</v>
      </c>
      <c r="BV224" s="72">
        <f t="shared" ca="1" si="425"/>
        <v>242.66063604808096</v>
      </c>
    </row>
    <row r="225" spans="1:74">
      <c r="A225" s="13">
        <f ca="1">'MGRS to'!AO225</f>
        <v>33.257052612114698</v>
      </c>
      <c r="B225" s="13">
        <f ca="1">'MGRS to'!AP225</f>
        <v>-8.5018813866178782</v>
      </c>
      <c r="C225" s="19">
        <f t="shared" ca="1" si="354"/>
        <v>0.58044506759038217</v>
      </c>
      <c r="D225" s="19">
        <f t="shared" ca="1" si="355"/>
        <v>-0.14838582281050294</v>
      </c>
      <c r="E225" s="19">
        <f t="shared" ca="1" si="356"/>
        <v>0.57878816352555207</v>
      </c>
      <c r="F225" s="19">
        <f t="shared" ca="1" si="357"/>
        <v>0.57890598800489046</v>
      </c>
      <c r="G225" s="19">
        <f t="shared" ca="1" si="358"/>
        <v>2.6147797476319679E-4</v>
      </c>
      <c r="H225" s="19">
        <f t="shared" ca="1" si="359"/>
        <v>2.6147797476319679E-4</v>
      </c>
      <c r="I225" s="19">
        <f t="shared" ca="1" si="360"/>
        <v>0</v>
      </c>
      <c r="J225" s="19">
        <f t="shared" ca="1" si="361"/>
        <v>2.4857950788033698E-4</v>
      </c>
      <c r="K225" s="19">
        <f t="shared" ca="1" si="362"/>
        <v>0.99999996910411371</v>
      </c>
      <c r="L225" s="19">
        <f t="shared" ca="1" si="363"/>
        <v>2.4857951044036507E-4</v>
      </c>
      <c r="M225" s="19">
        <f t="shared" ca="1" si="364"/>
        <v>0.73708599717258538</v>
      </c>
      <c r="N225" s="19">
        <f t="shared" ca="1" si="365"/>
        <v>0.26291400282741462</v>
      </c>
      <c r="O225" s="19">
        <f t="shared" ca="1" si="366"/>
        <v>-1.2765905193247056</v>
      </c>
      <c r="P225" s="72">
        <f t="shared" ca="1" si="367"/>
        <v>2.2096839881912371E-4</v>
      </c>
      <c r="Q225" s="72">
        <f t="shared" ca="1" si="368"/>
        <v>2.6209198263825749E-4</v>
      </c>
      <c r="R225" s="72">
        <f t="shared" ca="1" si="369"/>
        <v>6.1400787506070203E-7</v>
      </c>
      <c r="S225" s="19">
        <f t="shared" ca="1" si="370"/>
        <v>2.4903220363888331E-4</v>
      </c>
      <c r="T225" s="19">
        <f t="shared" ca="1" si="371"/>
        <v>0.99999996899148025</v>
      </c>
      <c r="U225" s="19">
        <f t="shared" ca="1" si="372"/>
        <v>2.4903220621292336E-4</v>
      </c>
      <c r="V225" s="19">
        <f t="shared" ca="1" si="373"/>
        <v>0.73747380126049622</v>
      </c>
      <c r="W225" s="19">
        <f t="shared" ca="1" si="374"/>
        <v>0.26252619873950378</v>
      </c>
      <c r="X225" s="19">
        <f t="shared" ca="1" si="375"/>
        <v>-1.2799535022640081</v>
      </c>
      <c r="Y225" s="72">
        <f t="shared" ca="1" si="376"/>
        <v>2.2064268003127289E-4</v>
      </c>
      <c r="Z225" s="72">
        <f t="shared" ca="1" si="377"/>
        <v>2.6209342446377253E-4</v>
      </c>
      <c r="AA225" s="72">
        <f t="shared" ca="1" si="378"/>
        <v>1.4418255150461072E-9</v>
      </c>
      <c r="AB225" s="19">
        <f t="shared" ca="1" si="379"/>
        <v>2.4903326694802148E-4</v>
      </c>
      <c r="AC225" s="19">
        <f t="shared" ca="1" si="380"/>
        <v>0.99999996899121557</v>
      </c>
      <c r="AD225" s="19">
        <f t="shared" ca="1" si="381"/>
        <v>2.4903326952209449E-4</v>
      </c>
      <c r="AE225" s="19">
        <f t="shared" ca="1" si="382"/>
        <v>0.73747470942147919</v>
      </c>
      <c r="AF225" s="19">
        <f t="shared" ca="1" si="383"/>
        <v>0.26252529057852081</v>
      </c>
      <c r="AG225" s="19">
        <f t="shared" ca="1" si="384"/>
        <v>-1.2799613893702388</v>
      </c>
      <c r="AH225" s="72">
        <f t="shared" ca="1" si="385"/>
        <v>2.2064191726112089E-4</v>
      </c>
      <c r="AI225" s="72">
        <f t="shared" ca="1" si="386"/>
        <v>2.6209342784949593E-4</v>
      </c>
      <c r="AJ225" s="72">
        <f t="shared" ca="1" si="387"/>
        <v>3.3857233965213507E-12</v>
      </c>
      <c r="AK225" s="19">
        <f t="shared" ca="1" si="388"/>
        <v>2.4903326944492466E-4</v>
      </c>
      <c r="AL225" s="19">
        <f t="shared" ca="1" si="389"/>
        <v>0.9999999689912149</v>
      </c>
      <c r="AM225" s="19">
        <f t="shared" ca="1" si="390"/>
        <v>2.4903327201899773E-4</v>
      </c>
      <c r="AN225" s="19">
        <f t="shared" ca="1" si="391"/>
        <v>0.73747471155397404</v>
      </c>
      <c r="AO225" s="19">
        <f t="shared" ca="1" si="392"/>
        <v>0.45613104981838282</v>
      </c>
      <c r="AP225" s="19">
        <f t="shared" ca="1" si="393"/>
        <v>0.54386895018161718</v>
      </c>
      <c r="AQ225" s="72">
        <f t="shared" ca="1" si="394"/>
        <v>3.8317361378062973E-4</v>
      </c>
      <c r="AR225" s="72">
        <f t="shared" ca="1" si="395"/>
        <v>2.6209363002574362E-4</v>
      </c>
      <c r="AS225" s="72">
        <f t="shared" ca="1" si="396"/>
        <v>2.0217624769431827E-10</v>
      </c>
      <c r="AT225" s="19">
        <f t="shared" ca="1" si="397"/>
        <v>2.4903341854480083E-4</v>
      </c>
      <c r="AU225" s="19">
        <f t="shared" ca="1" si="398"/>
        <v>0.99999996899117782</v>
      </c>
      <c r="AV225" s="19">
        <f t="shared" ca="1" si="399"/>
        <v>2.490334211188785E-4</v>
      </c>
      <c r="AW225" s="19">
        <f t="shared" ca="1" si="400"/>
        <v>0.73747483889755638</v>
      </c>
      <c r="AX225" s="19">
        <f t="shared" ca="1" si="401"/>
        <v>0.26252516110244362</v>
      </c>
      <c r="AY225" s="19">
        <f t="shared" ca="1" si="402"/>
        <v>-1.2799625138356485</v>
      </c>
      <c r="AZ225" s="72">
        <f t="shared" ca="1" si="403"/>
        <v>2.2064180851334464E-4</v>
      </c>
      <c r="BA225" s="72">
        <f t="shared" ca="1" si="404"/>
        <v>2.6209342833220063E-4</v>
      </c>
      <c r="BB225" s="72">
        <f t="shared" ca="1" si="405"/>
        <v>-2.0169354299779188E-10</v>
      </c>
      <c r="BC225" s="19">
        <f t="shared" ca="1" si="406"/>
        <v>2.4903326980090602E-4</v>
      </c>
      <c r="BD225" s="19">
        <f t="shared" ca="1" si="407"/>
        <v>0.99999996899121468</v>
      </c>
      <c r="BE225" s="19">
        <f t="shared" ca="1" si="408"/>
        <v>2.4903327237497914E-4</v>
      </c>
      <c r="BF225" s="19">
        <f t="shared" ca="1" si="409"/>
        <v>0.73747471185801627</v>
      </c>
      <c r="BG225" s="19">
        <f t="shared" ca="1" si="410"/>
        <v>0.26252528814198373</v>
      </c>
      <c r="BH225" s="19">
        <f t="shared" ca="1" si="411"/>
        <v>-1.2799614105309076</v>
      </c>
      <c r="BI225" s="72">
        <f t="shared" ca="1" si="412"/>
        <v>2.2064191521465796E-4</v>
      </c>
      <c r="BJ225" s="72">
        <f t="shared" ca="1" si="413"/>
        <v>2.6209342785857981E-4</v>
      </c>
      <c r="BK225" s="72">
        <f t="shared" ca="1" si="414"/>
        <v>-4.7362081704444003E-13</v>
      </c>
      <c r="BL225" s="72">
        <f t="shared" ca="1" si="415"/>
        <v>1.7692883241980306E-3</v>
      </c>
      <c r="BM225" s="72">
        <f t="shared" ca="1" si="416"/>
        <v>1.0004421754525021</v>
      </c>
      <c r="BN225" s="72">
        <f t="shared" ca="1" si="417"/>
        <v>4.4193118319951833E-4</v>
      </c>
      <c r="BO225" s="72">
        <f t="shared" ca="1" si="418"/>
        <v>-1.4083920996486873E-7</v>
      </c>
      <c r="BP225" s="72">
        <f t="shared" ca="1" si="419"/>
        <v>1584.6384890183108</v>
      </c>
      <c r="BQ225" s="72">
        <f t="shared" ca="1" si="420"/>
        <v>1.0759248843409175</v>
      </c>
      <c r="BR225" s="72">
        <f t="shared" ca="1" si="421"/>
        <v>-2.0655243886285817</v>
      </c>
      <c r="BS225" s="72">
        <f t="shared" ca="1" si="422"/>
        <v>1.0760682649612114</v>
      </c>
      <c r="BT225" s="72">
        <f t="shared" ca="1" si="423"/>
        <v>61.645954945835797</v>
      </c>
      <c r="BU225" s="72">
        <f t="shared" ca="1" si="424"/>
        <v>-118.34582994975737</v>
      </c>
      <c r="BV225" s="72">
        <f t="shared" ca="1" si="425"/>
        <v>61.654170050242612</v>
      </c>
    </row>
    <row r="226" spans="1:74">
      <c r="A226" s="13">
        <f ca="1">'MGRS to'!AO226</f>
        <v>33.250695199788005</v>
      </c>
      <c r="B226" s="13">
        <f ca="1">'MGRS to'!AP226</f>
        <v>-8.5090885219166328</v>
      </c>
      <c r="C226" s="19">
        <f t="shared" ca="1" si="354"/>
        <v>0.58033410981337441</v>
      </c>
      <c r="D226" s="19">
        <f t="shared" ca="1" si="355"/>
        <v>-0.14851161105110292</v>
      </c>
      <c r="E226" s="19">
        <f t="shared" ca="1" si="356"/>
        <v>0.57890598800489046</v>
      </c>
      <c r="F226" s="19">
        <f t="shared" ca="1" si="357"/>
        <v>0.57879517919946133</v>
      </c>
      <c r="G226" s="19">
        <f t="shared" ca="1" si="358"/>
        <v>-1.2578824059997218E-4</v>
      </c>
      <c r="H226" s="19">
        <f t="shared" ca="1" si="359"/>
        <v>-1.2578824059997218E-4</v>
      </c>
      <c r="I226" s="19">
        <f t="shared" ca="1" si="360"/>
        <v>0</v>
      </c>
      <c r="J226" s="19">
        <f t="shared" ca="1" si="361"/>
        <v>1.5285911281092706E-4</v>
      </c>
      <c r="K226" s="19">
        <f t="shared" ca="1" si="362"/>
        <v>0.99999998831704584</v>
      </c>
      <c r="L226" s="19">
        <f t="shared" ca="1" si="363"/>
        <v>1.5285911340620905E-4</v>
      </c>
      <c r="M226" s="19">
        <f t="shared" ca="1" si="364"/>
        <v>-0.57662715808636444</v>
      </c>
      <c r="N226" s="19">
        <f t="shared" ca="1" si="365"/>
        <v>1.5766271580863644</v>
      </c>
      <c r="O226" s="19">
        <f t="shared" ca="1" si="366"/>
        <v>0.6203579522351399</v>
      </c>
      <c r="P226" s="72">
        <f t="shared" ca="1" si="367"/>
        <v>1.320724588616126E-3</v>
      </c>
      <c r="Q226" s="72">
        <f t="shared" ca="1" si="368"/>
        <v>-1.2608361806541656E-4</v>
      </c>
      <c r="R226" s="72">
        <f t="shared" ca="1" si="369"/>
        <v>-2.9537746544438192E-7</v>
      </c>
      <c r="S226" s="19">
        <f t="shared" ca="1" si="370"/>
        <v>1.5302954044657492E-4</v>
      </c>
      <c r="T226" s="19">
        <f t="shared" ca="1" si="371"/>
        <v>0.9999999882909798</v>
      </c>
      <c r="U226" s="19">
        <f t="shared" ca="1" si="372"/>
        <v>1.5302954104385024E-4</v>
      </c>
      <c r="V226" s="19">
        <f t="shared" ca="1" si="373"/>
        <v>-0.57733750842100917</v>
      </c>
      <c r="W226" s="19">
        <f t="shared" ca="1" si="374"/>
        <v>1.5773375084210093</v>
      </c>
      <c r="X226" s="19">
        <f t="shared" ca="1" si="375"/>
        <v>0.62052892313060215</v>
      </c>
      <c r="Y226" s="72">
        <f t="shared" ca="1" si="376"/>
        <v>1.3213172802353636E-3</v>
      </c>
      <c r="Z226" s="72">
        <f t="shared" ca="1" si="377"/>
        <v>-1.2608431167452378E-4</v>
      </c>
      <c r="AA226" s="72">
        <f t="shared" ca="1" si="378"/>
        <v>-6.9360910721558144E-10</v>
      </c>
      <c r="AB226" s="19">
        <f t="shared" ca="1" si="379"/>
        <v>1.5302994089368279E-4</v>
      </c>
      <c r="AC226" s="19">
        <f t="shared" ca="1" si="380"/>
        <v>0.99999998829091852</v>
      </c>
      <c r="AD226" s="19">
        <f t="shared" ca="1" si="381"/>
        <v>1.530299414909628E-4</v>
      </c>
      <c r="AE226" s="19">
        <f t="shared" ca="1" si="382"/>
        <v>-0.57733917368160181</v>
      </c>
      <c r="AF226" s="19">
        <f t="shared" ca="1" si="383"/>
        <v>1.5773391736816018</v>
      </c>
      <c r="AG226" s="19">
        <f t="shared" ca="1" si="384"/>
        <v>0.62052932375345149</v>
      </c>
      <c r="AH226" s="72">
        <f t="shared" ca="1" si="385"/>
        <v>1.3213186696683992E-3</v>
      </c>
      <c r="AI226" s="72">
        <f t="shared" ca="1" si="386"/>
        <v>-1.2608431330326546E-4</v>
      </c>
      <c r="AJ226" s="72">
        <f t="shared" ca="1" si="387"/>
        <v>-1.6287416836242852E-12</v>
      </c>
      <c r="AK226" s="19">
        <f t="shared" ca="1" si="388"/>
        <v>1.5302994183408726E-4</v>
      </c>
      <c r="AL226" s="19">
        <f t="shared" ca="1" si="389"/>
        <v>0.9999999882909183</v>
      </c>
      <c r="AM226" s="19">
        <f t="shared" ca="1" si="390"/>
        <v>1.5302994243136729E-4</v>
      </c>
      <c r="AN226" s="19">
        <f t="shared" ca="1" si="391"/>
        <v>-0.57733917759171538</v>
      </c>
      <c r="AO226" s="19">
        <f t="shared" ca="1" si="392"/>
        <v>0.66667947401772176</v>
      </c>
      <c r="AP226" s="19">
        <f t="shared" ca="1" si="393"/>
        <v>0.33332052598227824</v>
      </c>
      <c r="AQ226" s="72">
        <f t="shared" ca="1" si="394"/>
        <v>5.5974929089281766E-4</v>
      </c>
      <c r="AR226" s="72">
        <f t="shared" ca="1" si="395"/>
        <v>-1.2608435142562528E-4</v>
      </c>
      <c r="AS226" s="72">
        <f t="shared" ca="1" si="396"/>
        <v>-3.8122359815370016E-11</v>
      </c>
      <c r="AT226" s="19">
        <f t="shared" ca="1" si="397"/>
        <v>1.5302996384356665E-4</v>
      </c>
      <c r="AU226" s="19">
        <f t="shared" ca="1" si="398"/>
        <v>0.99999998829091497</v>
      </c>
      <c r="AV226" s="19">
        <f t="shared" ca="1" si="399"/>
        <v>1.5302996444084693E-4</v>
      </c>
      <c r="AW226" s="19">
        <f t="shared" ca="1" si="400"/>
        <v>-0.57733926911810574</v>
      </c>
      <c r="AX226" s="19">
        <f t="shared" ca="1" si="401"/>
        <v>1.5773392691181058</v>
      </c>
      <c r="AY226" s="19">
        <f t="shared" ca="1" si="402"/>
        <v>0.62052934671322224</v>
      </c>
      <c r="AZ226" s="72">
        <f t="shared" ca="1" si="403"/>
        <v>1.3213187492971562E-3</v>
      </c>
      <c r="BA226" s="72">
        <f t="shared" ca="1" si="404"/>
        <v>-1.2608431339660949E-4</v>
      </c>
      <c r="BB226" s="72">
        <f t="shared" ca="1" si="405"/>
        <v>3.8029015781695583E-11</v>
      </c>
      <c r="BC226" s="19">
        <f t="shared" ca="1" si="406"/>
        <v>1.5302994188798232E-4</v>
      </c>
      <c r="BD226" s="19">
        <f t="shared" ca="1" si="407"/>
        <v>0.9999999882909183</v>
      </c>
      <c r="BE226" s="19">
        <f t="shared" ca="1" si="408"/>
        <v>1.5302994248526236E-4</v>
      </c>
      <c r="BF226" s="19">
        <f t="shared" ca="1" si="409"/>
        <v>-0.5773391778158059</v>
      </c>
      <c r="BG226" s="19">
        <f t="shared" ca="1" si="410"/>
        <v>1.5773391778158059</v>
      </c>
      <c r="BH226" s="19">
        <f t="shared" ca="1" si="411"/>
        <v>0.62052932474804345</v>
      </c>
      <c r="BI226" s="72">
        <f t="shared" ca="1" si="412"/>
        <v>1.3213186731178292E-3</v>
      </c>
      <c r="BJ226" s="72">
        <f t="shared" ca="1" si="413"/>
        <v>-1.2608431330730929E-4</v>
      </c>
      <c r="BK226" s="72">
        <f t="shared" ca="1" si="414"/>
        <v>8.9300203516551324E-14</v>
      </c>
      <c r="BL226" s="72">
        <f t="shared" ca="1" si="415"/>
        <v>1.0630472250354307E-2</v>
      </c>
      <c r="BM226" s="72">
        <f t="shared" ca="1" si="416"/>
        <v>1.0026523441890847</v>
      </c>
      <c r="BN226" s="72">
        <f t="shared" ca="1" si="417"/>
        <v>2.6435784228403727E-3</v>
      </c>
      <c r="BO226" s="72">
        <f t="shared" ca="1" si="418"/>
        <v>2.5097127780701292E-7</v>
      </c>
      <c r="BP226" s="72">
        <f t="shared" ca="1" si="419"/>
        <v>973.75397732483714</v>
      </c>
      <c r="BQ226" s="72">
        <f t="shared" ca="1" si="420"/>
        <v>-2.3828366577841216</v>
      </c>
      <c r="BR226" s="72">
        <f t="shared" ca="1" si="421"/>
        <v>0.75868701985251441</v>
      </c>
      <c r="BS226" s="72">
        <f t="shared" ca="1" si="422"/>
        <v>3.9002796734423075</v>
      </c>
      <c r="BT226" s="72">
        <f t="shared" ca="1" si="423"/>
        <v>223.47351623991096</v>
      </c>
      <c r="BU226" s="72">
        <f t="shared" ca="1" si="424"/>
        <v>43.46956420890718</v>
      </c>
      <c r="BV226" s="72">
        <f t="shared" ca="1" si="425"/>
        <v>223.46956420890717</v>
      </c>
    </row>
    <row r="227" spans="1:74">
      <c r="A227" s="13">
        <f ca="1">'MGRS to'!AO227</f>
        <v>33.235810668983362</v>
      </c>
      <c r="B227" s="13">
        <f ca="1">'MGRS to'!AP227</f>
        <v>-8.4798161447057048</v>
      </c>
      <c r="C227" s="19">
        <f t="shared" ca="1" si="354"/>
        <v>0.58007432574321893</v>
      </c>
      <c r="D227" s="19">
        <f t="shared" ca="1" si="355"/>
        <v>-0.14800071168888648</v>
      </c>
      <c r="E227" s="19">
        <f t="shared" ca="1" si="356"/>
        <v>0.57879517919946133</v>
      </c>
      <c r="F227" s="19">
        <f t="shared" ca="1" si="357"/>
        <v>0.5785357442104474</v>
      </c>
      <c r="G227" s="19">
        <f t="shared" ca="1" si="358"/>
        <v>5.1089936221643262E-4</v>
      </c>
      <c r="H227" s="19">
        <f t="shared" ca="1" si="359"/>
        <v>5.1089936221643262E-4</v>
      </c>
      <c r="I227" s="19">
        <f t="shared" ca="1" si="360"/>
        <v>0</v>
      </c>
      <c r="J227" s="19">
        <f t="shared" ca="1" si="361"/>
        <v>5.0025211097758234E-4</v>
      </c>
      <c r="K227" s="19">
        <f t="shared" ca="1" si="362"/>
        <v>0.99999987487390474</v>
      </c>
      <c r="L227" s="19">
        <f t="shared" ca="1" si="363"/>
        <v>5.0025213184244795E-4</v>
      </c>
      <c r="M227" s="19">
        <f t="shared" ca="1" si="364"/>
        <v>0.71581014913771079</v>
      </c>
      <c r="N227" s="19">
        <f t="shared" ca="1" si="365"/>
        <v>0.28418985086228921</v>
      </c>
      <c r="O227" s="19">
        <f t="shared" ca="1" si="366"/>
        <v>-1.1049832649390434</v>
      </c>
      <c r="P227" s="72">
        <f t="shared" ca="1" si="367"/>
        <v>2.3883712919364243E-4</v>
      </c>
      <c r="Q227" s="72">
        <f t="shared" ca="1" si="368"/>
        <v>5.1209935153771237E-4</v>
      </c>
      <c r="R227" s="72">
        <f t="shared" ca="1" si="369"/>
        <v>1.1999893212797513E-6</v>
      </c>
      <c r="S227" s="19">
        <f t="shared" ca="1" si="370"/>
        <v>5.0111134625019382E-4</v>
      </c>
      <c r="T227" s="19">
        <f t="shared" ca="1" si="371"/>
        <v>0.99999987444370131</v>
      </c>
      <c r="U227" s="19">
        <f t="shared" ca="1" si="372"/>
        <v>5.0111136722275681E-4</v>
      </c>
      <c r="V227" s="19">
        <f t="shared" ca="1" si="373"/>
        <v>0.71626117490528207</v>
      </c>
      <c r="W227" s="19">
        <f t="shared" ca="1" si="374"/>
        <v>0.28373882509471793</v>
      </c>
      <c r="X227" s="19">
        <f t="shared" ca="1" si="375"/>
        <v>-1.1083293059967212</v>
      </c>
      <c r="Y227" s="72">
        <f t="shared" ca="1" si="376"/>
        <v>2.3845835056075353E-4</v>
      </c>
      <c r="Z227" s="72">
        <f t="shared" ca="1" si="377"/>
        <v>5.12102170046028E-4</v>
      </c>
      <c r="AA227" s="72">
        <f t="shared" ca="1" si="378"/>
        <v>2.8185083156273549E-9</v>
      </c>
      <c r="AB227" s="19">
        <f t="shared" ca="1" si="379"/>
        <v>5.0111336503949253E-4</v>
      </c>
      <c r="AC227" s="19">
        <f t="shared" ca="1" si="380"/>
        <v>0.99999987444268967</v>
      </c>
      <c r="AD227" s="19">
        <f t="shared" ca="1" si="381"/>
        <v>5.0111338601230911E-4</v>
      </c>
      <c r="AE227" s="19">
        <f t="shared" ca="1" si="382"/>
        <v>0.71626223153407453</v>
      </c>
      <c r="AF227" s="19">
        <f t="shared" ca="1" si="383"/>
        <v>0.28373776846592547</v>
      </c>
      <c r="AG227" s="19">
        <f t="shared" ca="1" si="384"/>
        <v>-1.1083371573364111</v>
      </c>
      <c r="AH227" s="72">
        <f t="shared" ca="1" si="385"/>
        <v>2.3845746318603493E-4</v>
      </c>
      <c r="AI227" s="72">
        <f t="shared" ca="1" si="386"/>
        <v>5.1210217666607788E-4</v>
      </c>
      <c r="AJ227" s="72">
        <f t="shared" ca="1" si="387"/>
        <v>6.620049885878998E-12</v>
      </c>
      <c r="AK227" s="19">
        <f t="shared" ca="1" si="388"/>
        <v>5.0111336978118275E-4</v>
      </c>
      <c r="AL227" s="19">
        <f t="shared" ca="1" si="389"/>
        <v>0.99999987444268723</v>
      </c>
      <c r="AM227" s="19">
        <f t="shared" ca="1" si="390"/>
        <v>5.0111339075399998E-4</v>
      </c>
      <c r="AN227" s="19">
        <f t="shared" ca="1" si="391"/>
        <v>0.71626223401584699</v>
      </c>
      <c r="AO227" s="19">
        <f t="shared" ca="1" si="392"/>
        <v>0.48696841212262809</v>
      </c>
      <c r="AP227" s="19">
        <f t="shared" ca="1" si="393"/>
        <v>0.51303158787737191</v>
      </c>
      <c r="AQ227" s="72">
        <f t="shared" ca="1" si="394"/>
        <v>4.0904693730250041E-4</v>
      </c>
      <c r="AR227" s="72">
        <f t="shared" ca="1" si="395"/>
        <v>5.1210254203276422E-4</v>
      </c>
      <c r="AS227" s="72">
        <f t="shared" ca="1" si="396"/>
        <v>3.6536668634144787E-10</v>
      </c>
      <c r="AT227" s="19">
        <f t="shared" ca="1" si="397"/>
        <v>5.0111363147952576E-4</v>
      </c>
      <c r="AU227" s="19">
        <f t="shared" ca="1" si="398"/>
        <v>0.99999987444255622</v>
      </c>
      <c r="AV227" s="19">
        <f t="shared" ca="1" si="399"/>
        <v>5.0111365245237563E-4</v>
      </c>
      <c r="AW227" s="19">
        <f t="shared" ca="1" si="400"/>
        <v>0.71626237098700207</v>
      </c>
      <c r="AX227" s="19">
        <f t="shared" ca="1" si="401"/>
        <v>0.28373762901299793</v>
      </c>
      <c r="AY227" s="19">
        <f t="shared" ca="1" si="402"/>
        <v>-1.108338193553603</v>
      </c>
      <c r="AZ227" s="72">
        <f t="shared" ca="1" si="403"/>
        <v>2.3845734607110908E-4</v>
      </c>
      <c r="BA227" s="72">
        <f t="shared" ca="1" si="404"/>
        <v>5.1210217753979207E-4</v>
      </c>
      <c r="BB227" s="72">
        <f t="shared" ca="1" si="405"/>
        <v>-3.6449297215451065E-10</v>
      </c>
      <c r="BC227" s="19">
        <f t="shared" ca="1" si="406"/>
        <v>5.0111337040698229E-4</v>
      </c>
      <c r="BD227" s="19">
        <f t="shared" ca="1" si="407"/>
        <v>0.99999987444268701</v>
      </c>
      <c r="BE227" s="19">
        <f t="shared" ca="1" si="408"/>
        <v>5.0111339137979942E-4</v>
      </c>
      <c r="BF227" s="19">
        <f t="shared" ca="1" si="409"/>
        <v>0.71626223434340386</v>
      </c>
      <c r="BG227" s="19">
        <f t="shared" ca="1" si="410"/>
        <v>0.28373776565659614</v>
      </c>
      <c r="BH227" s="19">
        <f t="shared" ca="1" si="411"/>
        <v>-1.1083371782113685</v>
      </c>
      <c r="BI227" s="72">
        <f t="shared" ca="1" si="412"/>
        <v>2.384574608267127E-4</v>
      </c>
      <c r="BJ227" s="72">
        <f t="shared" ca="1" si="413"/>
        <v>5.1210217668367904E-4</v>
      </c>
      <c r="BK227" s="72">
        <f t="shared" ca="1" si="414"/>
        <v>-8.5611303202864919E-13</v>
      </c>
      <c r="BL227" s="72">
        <f t="shared" ca="1" si="415"/>
        <v>1.9122497473033687E-3</v>
      </c>
      <c r="BM227" s="72">
        <f t="shared" ca="1" si="416"/>
        <v>1.0004778911654857</v>
      </c>
      <c r="BN227" s="72">
        <f t="shared" ca="1" si="417"/>
        <v>4.7760585414407289E-4</v>
      </c>
      <c r="BO227" s="72">
        <f t="shared" ca="1" si="418"/>
        <v>-2.6522190608873863E-7</v>
      </c>
      <c r="BP227" s="72">
        <f t="shared" ca="1" si="419"/>
        <v>3188.6627662049436</v>
      </c>
      <c r="BQ227" s="72">
        <f t="shared" ca="1" si="420"/>
        <v>2.116922192788758</v>
      </c>
      <c r="BR227" s="72">
        <f t="shared" ca="1" si="421"/>
        <v>-1.0243903884483239</v>
      </c>
      <c r="BS227" s="72">
        <f t="shared" ca="1" si="422"/>
        <v>2.1172022651414695</v>
      </c>
      <c r="BT227" s="72">
        <f t="shared" ca="1" si="423"/>
        <v>121.29070720437539</v>
      </c>
      <c r="BU227" s="72">
        <f t="shared" ca="1" si="424"/>
        <v>-58.693245831855918</v>
      </c>
      <c r="BV227" s="72">
        <f t="shared" ca="1" si="425"/>
        <v>121.3067541681441</v>
      </c>
    </row>
    <row r="228" spans="1:74">
      <c r="A228" s="13">
        <f ca="1">'MGRS to'!AO228</f>
        <v>34.041759063700006</v>
      </c>
      <c r="B228" s="13">
        <f ca="1">'MGRS to'!AP228</f>
        <v>-5.9076818844857879</v>
      </c>
      <c r="C228" s="19">
        <f t="shared" ca="1" si="354"/>
        <v>0.59414077883218719</v>
      </c>
      <c r="D228" s="19">
        <f t="shared" ca="1" si="355"/>
        <v>-0.10310850004470032</v>
      </c>
      <c r="E228" s="19">
        <f t="shared" ca="1" si="356"/>
        <v>0.5785357442104474</v>
      </c>
      <c r="F228" s="19">
        <f t="shared" ca="1" si="357"/>
        <v>0.59258389459312855</v>
      </c>
      <c r="G228" s="19">
        <f t="shared" ca="1" si="358"/>
        <v>4.4892211644186164E-2</v>
      </c>
      <c r="H228" s="19">
        <f t="shared" ca="1" si="359"/>
        <v>4.4892211644186164E-2</v>
      </c>
      <c r="I228" s="19">
        <f t="shared" ca="1" si="360"/>
        <v>0</v>
      </c>
      <c r="J228" s="19">
        <f t="shared" ca="1" si="361"/>
        <v>3.9951597019267378E-2</v>
      </c>
      <c r="K228" s="19">
        <f t="shared" ca="1" si="362"/>
        <v>0.99920161623949044</v>
      </c>
      <c r="L228" s="19">
        <f t="shared" ca="1" si="363"/>
        <v>3.9962232651293436E-2</v>
      </c>
      <c r="M228" s="19">
        <f t="shared" ca="1" si="364"/>
        <v>0.78013553223394361</v>
      </c>
      <c r="N228" s="19">
        <f t="shared" ca="1" si="365"/>
        <v>0.21986446776605639</v>
      </c>
      <c r="O228" s="19">
        <f t="shared" ca="1" si="366"/>
        <v>-1.7787861172192043</v>
      </c>
      <c r="P228" s="72">
        <f t="shared" ca="1" si="367"/>
        <v>1.8480698635541505E-4</v>
      </c>
      <c r="Q228" s="72">
        <f t="shared" ca="1" si="368"/>
        <v>4.499668504794125E-2</v>
      </c>
      <c r="R228" s="72">
        <f t="shared" ca="1" si="369"/>
        <v>1.0447340375508568E-4</v>
      </c>
      <c r="S228" s="19">
        <f t="shared" ca="1" si="370"/>
        <v>4.0033046901261381E-2</v>
      </c>
      <c r="T228" s="19">
        <f t="shared" ca="1" si="371"/>
        <v>0.99919835626155895</v>
      </c>
      <c r="U228" s="19">
        <f t="shared" ca="1" si="372"/>
        <v>4.0043747746439241E-2</v>
      </c>
      <c r="V228" s="19">
        <f t="shared" ca="1" si="373"/>
        <v>0.78035891523974321</v>
      </c>
      <c r="W228" s="19">
        <f t="shared" ca="1" si="374"/>
        <v>0.21964108476025679</v>
      </c>
      <c r="X228" s="19">
        <f t="shared" ca="1" si="375"/>
        <v>-1.7816146921906932</v>
      </c>
      <c r="Y228" s="72">
        <f t="shared" ca="1" si="376"/>
        <v>1.8461932527827026E-4</v>
      </c>
      <c r="Z228" s="72">
        <f t="shared" ca="1" si="377"/>
        <v>4.4996928128913684E-2</v>
      </c>
      <c r="AA228" s="72">
        <f t="shared" ca="1" si="378"/>
        <v>2.4308097243408433E-7</v>
      </c>
      <c r="AB228" s="19">
        <f t="shared" ca="1" si="379"/>
        <v>4.0033236439663417E-2</v>
      </c>
      <c r="AC228" s="19">
        <f t="shared" ca="1" si="380"/>
        <v>0.99919834866765367</v>
      </c>
      <c r="AD228" s="19">
        <f t="shared" ca="1" si="381"/>
        <v>4.0043937436906166E-2</v>
      </c>
      <c r="AE228" s="19">
        <f t="shared" ca="1" si="382"/>
        <v>0.78035943339746594</v>
      </c>
      <c r="AF228" s="19">
        <f t="shared" ca="1" si="383"/>
        <v>0.21964056660253406</v>
      </c>
      <c r="AG228" s="19">
        <f t="shared" ca="1" si="384"/>
        <v>-1.7816212600470256</v>
      </c>
      <c r="AH228" s="72">
        <f t="shared" ca="1" si="385"/>
        <v>1.8461888998064924E-4</v>
      </c>
      <c r="AI228" s="72">
        <f t="shared" ca="1" si="386"/>
        <v>4.4996928694496063E-2</v>
      </c>
      <c r="AJ228" s="72">
        <f t="shared" ca="1" si="387"/>
        <v>5.6558237954140722E-10</v>
      </c>
      <c r="AK228" s="19">
        <f t="shared" ca="1" si="388"/>
        <v>4.003323688066715E-2</v>
      </c>
      <c r="AL228" s="19">
        <f t="shared" ca="1" si="389"/>
        <v>0.99919834864998469</v>
      </c>
      <c r="AM228" s="19">
        <f t="shared" ca="1" si="390"/>
        <v>4.0043937878263713E-2</v>
      </c>
      <c r="AN228" s="19">
        <f t="shared" ca="1" si="391"/>
        <v>0.78035943460306756</v>
      </c>
      <c r="AO228" s="19">
        <f t="shared" ca="1" si="392"/>
        <v>0.39103915282598067</v>
      </c>
      <c r="AP228" s="19">
        <f t="shared" ca="1" si="393"/>
        <v>0.60896084717401933</v>
      </c>
      <c r="AQ228" s="72">
        <f t="shared" ca="1" si="394"/>
        <v>3.2854671179890355E-4</v>
      </c>
      <c r="AR228" s="72">
        <f t="shared" ca="1" si="395"/>
        <v>4.4996969030102696E-2</v>
      </c>
      <c r="AS228" s="72">
        <f t="shared" ca="1" si="396"/>
        <v>4.0335606632524446E-8</v>
      </c>
      <c r="AT228" s="19">
        <f t="shared" ca="1" si="397"/>
        <v>4.0033268331707055E-2</v>
      </c>
      <c r="AU228" s="19">
        <f t="shared" ca="1" si="398"/>
        <v>0.99919834738988711</v>
      </c>
      <c r="AV228" s="19">
        <f t="shared" ca="1" si="399"/>
        <v>4.0043969354536642E-2</v>
      </c>
      <c r="AW228" s="19">
        <f t="shared" ca="1" si="400"/>
        <v>0.78035952058277913</v>
      </c>
      <c r="AX228" s="19">
        <f t="shared" ca="1" si="401"/>
        <v>0.21964047941722087</v>
      </c>
      <c r="AY228" s="19">
        <f t="shared" ca="1" si="402"/>
        <v>-1.7816223651587901</v>
      </c>
      <c r="AZ228" s="72">
        <f t="shared" ca="1" si="403"/>
        <v>1.846188167373918E-4</v>
      </c>
      <c r="BA228" s="72">
        <f t="shared" ca="1" si="404"/>
        <v>4.4996928789661848E-2</v>
      </c>
      <c r="BB228" s="72">
        <f t="shared" ca="1" si="405"/>
        <v>-4.0240440847549852E-8</v>
      </c>
      <c r="BC228" s="19">
        <f t="shared" ca="1" si="406"/>
        <v>4.0033236954871133E-2</v>
      </c>
      <c r="BD228" s="19">
        <f t="shared" ca="1" si="407"/>
        <v>0.99919834864701162</v>
      </c>
      <c r="BE228" s="19">
        <f t="shared" ca="1" si="408"/>
        <v>4.0043937952527232E-2</v>
      </c>
      <c r="BF228" s="19">
        <f t="shared" ca="1" si="409"/>
        <v>0.78035943480592385</v>
      </c>
      <c r="BG228" s="19">
        <f t="shared" ca="1" si="410"/>
        <v>0.21964056519407615</v>
      </c>
      <c r="BH228" s="19">
        <f t="shared" ca="1" si="411"/>
        <v>-1.781621277899835</v>
      </c>
      <c r="BI228" s="72">
        <f t="shared" ca="1" si="412"/>
        <v>1.8461888879742186E-4</v>
      </c>
      <c r="BJ228" s="72">
        <f t="shared" ca="1" si="413"/>
        <v>4.4996928696033445E-2</v>
      </c>
      <c r="BK228" s="72">
        <f t="shared" ca="1" si="414"/>
        <v>-9.3628403641243807E-11</v>
      </c>
      <c r="BL228" s="72">
        <f t="shared" ca="1" si="415"/>
        <v>1.4802668735971883E-3</v>
      </c>
      <c r="BM228" s="72">
        <f t="shared" ca="1" si="416"/>
        <v>1.0003699640696664</v>
      </c>
      <c r="BN228" s="72">
        <f t="shared" ca="1" si="417"/>
        <v>3.6979305382366925E-4</v>
      </c>
      <c r="BO228" s="72">
        <f t="shared" ca="1" si="418"/>
        <v>-2.6367834918271865E-5</v>
      </c>
      <c r="BP228" s="72">
        <f t="shared" ca="1" si="419"/>
        <v>254811.24518813647</v>
      </c>
      <c r="BQ228" s="72">
        <f t="shared" ca="1" si="420"/>
        <v>1.1984547861888566</v>
      </c>
      <c r="BR228" s="72">
        <f t="shared" ca="1" si="421"/>
        <v>-1.9182660809966103</v>
      </c>
      <c r="BS228" s="72">
        <f t="shared" ca="1" si="422"/>
        <v>1.2233265725931828</v>
      </c>
      <c r="BT228" s="72">
        <f t="shared" ca="1" si="423"/>
        <v>68.666401185874975</v>
      </c>
      <c r="BU228" s="72">
        <f t="shared" ca="1" si="424"/>
        <v>-109.9085504242063</v>
      </c>
      <c r="BV228" s="72">
        <f t="shared" ca="1" si="425"/>
        <v>70.091449575793717</v>
      </c>
    </row>
    <row r="229" spans="1:74">
      <c r="A229" s="13">
        <f ca="1">'MGRS to'!AO229</f>
        <v>32.049997935719382</v>
      </c>
      <c r="B229" s="13">
        <f ca="1">'MGRS to'!AP229</f>
        <v>-7.4000013618957432</v>
      </c>
      <c r="C229" s="19">
        <f t="shared" ca="1" si="354"/>
        <v>0.55937798923568915</v>
      </c>
      <c r="D229" s="19">
        <f t="shared" ca="1" si="355"/>
        <v>-0.12915438841714516</v>
      </c>
      <c r="E229" s="19">
        <f t="shared" ca="1" si="356"/>
        <v>0.59258389459312855</v>
      </c>
      <c r="F229" s="19">
        <f t="shared" ca="1" si="357"/>
        <v>0.55786854183403056</v>
      </c>
      <c r="G229" s="19">
        <f t="shared" ca="1" si="358"/>
        <v>-2.6045888372444842E-2</v>
      </c>
      <c r="H229" s="19">
        <f t="shared" ca="1" si="359"/>
        <v>-2.6045888372444842E-2</v>
      </c>
      <c r="I229" s="19">
        <f t="shared" ca="1" si="360"/>
        <v>0</v>
      </c>
      <c r="J229" s="19">
        <f t="shared" ca="1" si="361"/>
        <v>4.1008612651054162E-2</v>
      </c>
      <c r="K229" s="19">
        <f t="shared" ca="1" si="362"/>
        <v>0.99915879302963428</v>
      </c>
      <c r="L229" s="19">
        <f t="shared" ca="1" si="363"/>
        <v>4.1020115431904015E-2</v>
      </c>
      <c r="M229" s="19">
        <f t="shared" ca="1" si="364"/>
        <v>-0.44691479800837958</v>
      </c>
      <c r="N229" s="19">
        <f t="shared" ca="1" si="365"/>
        <v>1.4469147980083796</v>
      </c>
      <c r="O229" s="19">
        <f t="shared" ca="1" si="366"/>
        <v>0.59048023639607239</v>
      </c>
      <c r="P229" s="72">
        <f t="shared" ca="1" si="367"/>
        <v>1.2124614479201246E-3</v>
      </c>
      <c r="Q229" s="72">
        <f t="shared" ca="1" si="368"/>
        <v>-2.6107323193977659E-2</v>
      </c>
      <c r="R229" s="72">
        <f t="shared" ca="1" si="369"/>
        <v>-6.1434821532816569E-5</v>
      </c>
      <c r="S229" s="19">
        <f t="shared" ca="1" si="370"/>
        <v>4.1036068824888298E-2</v>
      </c>
      <c r="T229" s="19">
        <f t="shared" ca="1" si="371"/>
        <v>0.99915766576421705</v>
      </c>
      <c r="U229" s="19">
        <f t="shared" ca="1" si="372"/>
        <v>4.1047594737007649E-2</v>
      </c>
      <c r="V229" s="19">
        <f t="shared" ca="1" si="373"/>
        <v>-0.44766897902431724</v>
      </c>
      <c r="W229" s="19">
        <f t="shared" ca="1" si="374"/>
        <v>1.4476689790243173</v>
      </c>
      <c r="X229" s="19">
        <f t="shared" ca="1" si="375"/>
        <v>0.59069201526700232</v>
      </c>
      <c r="Y229" s="72">
        <f t="shared" ca="1" si="376"/>
        <v>1.2130911226543488E-3</v>
      </c>
      <c r="Z229" s="72">
        <f t="shared" ca="1" si="377"/>
        <v>-2.6107468091355245E-2</v>
      </c>
      <c r="AA229" s="72">
        <f t="shared" ca="1" si="378"/>
        <v>-1.4489737758596744E-7</v>
      </c>
      <c r="AB229" s="19">
        <f t="shared" ca="1" si="379"/>
        <v>4.1036133636439057E-2</v>
      </c>
      <c r="AC229" s="19">
        <f t="shared" ca="1" si="380"/>
        <v>0.99915766310236154</v>
      </c>
      <c r="AD229" s="19">
        <f t="shared" ca="1" si="381"/>
        <v>4.1047659603197506E-2</v>
      </c>
      <c r="AE229" s="19">
        <f t="shared" ca="1" si="382"/>
        <v>-0.44767075601007195</v>
      </c>
      <c r="AF229" s="19">
        <f t="shared" ca="1" si="383"/>
        <v>1.4476707560100719</v>
      </c>
      <c r="AG229" s="19">
        <f t="shared" ca="1" si="384"/>
        <v>0.59069251398824041</v>
      </c>
      <c r="AH229" s="72">
        <f t="shared" ca="1" si="385"/>
        <v>1.2130926062781388E-3</v>
      </c>
      <c r="AI229" s="72">
        <f t="shared" ca="1" si="386"/>
        <v>-2.610746843310353E-2</v>
      </c>
      <c r="AJ229" s="72">
        <f t="shared" ca="1" si="387"/>
        <v>-3.4174828592026252E-10</v>
      </c>
      <c r="AK229" s="19">
        <f t="shared" ca="1" si="388"/>
        <v>4.1036133789300891E-2</v>
      </c>
      <c r="AL229" s="19">
        <f t="shared" ca="1" si="389"/>
        <v>0.99915766309608334</v>
      </c>
      <c r="AM229" s="19">
        <f t="shared" ca="1" si="390"/>
        <v>4.1047659756188216E-2</v>
      </c>
      <c r="AN229" s="19">
        <f t="shared" ca="1" si="391"/>
        <v>-0.44767076020117891</v>
      </c>
      <c r="AO229" s="19">
        <f t="shared" ca="1" si="392"/>
        <v>0.7995908904608986</v>
      </c>
      <c r="AP229" s="19">
        <f t="shared" ca="1" si="393"/>
        <v>0.2004091095391014</v>
      </c>
      <c r="AQ229" s="72">
        <f t="shared" ca="1" si="394"/>
        <v>6.7111875298550712E-4</v>
      </c>
      <c r="AR229" s="72">
        <f t="shared" ca="1" si="395"/>
        <v>-2.6107465988825469E-2</v>
      </c>
      <c r="AS229" s="72">
        <f t="shared" ca="1" si="396"/>
        <v>2.4442780612032866E-9</v>
      </c>
      <c r="AT229" s="19">
        <f t="shared" ca="1" si="397"/>
        <v>4.103613269599083E-2</v>
      </c>
      <c r="AU229" s="19">
        <f t="shared" ca="1" si="398"/>
        <v>0.99915766314098642</v>
      </c>
      <c r="AV229" s="19">
        <f t="shared" ca="1" si="399"/>
        <v>4.1047658661956435E-2</v>
      </c>
      <c r="AW229" s="19">
        <f t="shared" ca="1" si="400"/>
        <v>-0.44767073022522486</v>
      </c>
      <c r="AX229" s="19">
        <f t="shared" ca="1" si="401"/>
        <v>1.4476707302252247</v>
      </c>
      <c r="AY229" s="19">
        <f t="shared" ca="1" si="402"/>
        <v>0.59069250675158425</v>
      </c>
      <c r="AZ229" s="72">
        <f t="shared" ca="1" si="403"/>
        <v>1.2130925847501034E-3</v>
      </c>
      <c r="BA229" s="72">
        <f t="shared" ca="1" si="404"/>
        <v>-2.6107468428144601E-2</v>
      </c>
      <c r="BB229" s="72">
        <f t="shared" ca="1" si="405"/>
        <v>-2.439319132102602E-9</v>
      </c>
      <c r="BC229" s="19">
        <f t="shared" ca="1" si="406"/>
        <v>4.103613378708279E-2</v>
      </c>
      <c r="BD229" s="19">
        <f t="shared" ca="1" si="407"/>
        <v>0.99915766309617438</v>
      </c>
      <c r="BE229" s="19">
        <f t="shared" ca="1" si="408"/>
        <v>4.1047659753968249E-2</v>
      </c>
      <c r="BF229" s="19">
        <f t="shared" ca="1" si="409"/>
        <v>-0.44767076014036405</v>
      </c>
      <c r="BG229" s="19">
        <f t="shared" ca="1" si="410"/>
        <v>1.447670760140364</v>
      </c>
      <c r="BH229" s="19">
        <f t="shared" ca="1" si="411"/>
        <v>0.59069251514742904</v>
      </c>
      <c r="BI229" s="72">
        <f t="shared" ca="1" si="412"/>
        <v>1.2130926097265625E-3</v>
      </c>
      <c r="BJ229" s="72">
        <f t="shared" ca="1" si="413"/>
        <v>-2.6107468433897867E-2</v>
      </c>
      <c r="BK229" s="72">
        <f t="shared" ca="1" si="414"/>
        <v>-5.753265919228312E-12</v>
      </c>
      <c r="BL229" s="72">
        <f t="shared" ca="1" si="415"/>
        <v>9.7565723718545504E-3</v>
      </c>
      <c r="BM229" s="72">
        <f t="shared" ca="1" si="416"/>
        <v>1.0024346990712634</v>
      </c>
      <c r="BN229" s="72">
        <f t="shared" ca="1" si="417"/>
        <v>2.4273109546246109E-3</v>
      </c>
      <c r="BO229" s="72">
        <f t="shared" ca="1" si="418"/>
        <v>5.8819061154149426E-5</v>
      </c>
      <c r="BP229" s="72">
        <f t="shared" ca="1" si="419"/>
        <v>261190.2831593279</v>
      </c>
      <c r="BQ229" s="72">
        <f t="shared" ca="1" si="420"/>
        <v>-2.5736564946423561</v>
      </c>
      <c r="BR229" s="72">
        <f t="shared" ca="1" si="421"/>
        <v>0.55373035494222922</v>
      </c>
      <c r="BS229" s="72">
        <f t="shared" ca="1" si="422"/>
        <v>3.6953230085320223</v>
      </c>
      <c r="BT229" s="72">
        <f t="shared" ca="1" si="423"/>
        <v>212.54034494055921</v>
      </c>
      <c r="BU229" s="72">
        <f t="shared" ca="1" si="424"/>
        <v>31.726412326470779</v>
      </c>
      <c r="BV229" s="72">
        <f t="shared" ca="1" si="425"/>
        <v>211.72641232647084</v>
      </c>
    </row>
    <row r="230" spans="1:74">
      <c r="A230" s="13">
        <f ca="1">'MGRS to'!AO230</f>
        <v>32.108508117242692</v>
      </c>
      <c r="B230" s="13">
        <f ca="1">'MGRS to'!AP230</f>
        <v>-1.2296334780040914</v>
      </c>
      <c r="C230" s="19">
        <f t="shared" ca="1" si="354"/>
        <v>0.56039918454921045</v>
      </c>
      <c r="D230" s="19">
        <f t="shared" ca="1" si="355"/>
        <v>-2.1461152783920669E-2</v>
      </c>
      <c r="E230" s="19">
        <f t="shared" ca="1" si="356"/>
        <v>0.55786854183403056</v>
      </c>
      <c r="F230" s="19">
        <f t="shared" ca="1" si="357"/>
        <v>0.55888823867175175</v>
      </c>
      <c r="G230" s="19">
        <f t="shared" ca="1" si="358"/>
        <v>0.1076932356332245</v>
      </c>
      <c r="H230" s="19">
        <f t="shared" ca="1" si="359"/>
        <v>0.1076932356332245</v>
      </c>
      <c r="I230" s="19">
        <f t="shared" ca="1" si="360"/>
        <v>0</v>
      </c>
      <c r="J230" s="19">
        <f t="shared" ca="1" si="361"/>
        <v>9.1202661746833946E-2</v>
      </c>
      <c r="K230" s="19">
        <f t="shared" ca="1" si="362"/>
        <v>0.9958323526027324</v>
      </c>
      <c r="L230" s="19">
        <f t="shared" ca="1" si="363"/>
        <v>9.1329573520081003E-2</v>
      </c>
      <c r="M230" s="19">
        <f t="shared" ca="1" si="364"/>
        <v>0.84771686289982584</v>
      </c>
      <c r="N230" s="19">
        <f t="shared" ca="1" si="365"/>
        <v>0.15228313710017416</v>
      </c>
      <c r="O230" s="19">
        <f t="shared" ca="1" si="366"/>
        <v>-2.6907222961563568</v>
      </c>
      <c r="P230" s="72">
        <f t="shared" ca="1" si="367"/>
        <v>1.280232190652127E-4</v>
      </c>
      <c r="Q230" s="72">
        <f t="shared" ca="1" si="368"/>
        <v>0.10795269312255672</v>
      </c>
      <c r="R230" s="72">
        <f t="shared" ca="1" si="369"/>
        <v>2.5945748933221824E-4</v>
      </c>
      <c r="S230" s="19">
        <f t="shared" ca="1" si="370"/>
        <v>9.1421689185774327E-2</v>
      </c>
      <c r="T230" s="19">
        <f t="shared" ca="1" si="371"/>
        <v>0.99581226882702123</v>
      </c>
      <c r="U230" s="19">
        <f t="shared" ca="1" si="372"/>
        <v>9.1549519825461723E-2</v>
      </c>
      <c r="V230" s="19">
        <f t="shared" ca="1" si="373"/>
        <v>0.8477154471858328</v>
      </c>
      <c r="W230" s="19">
        <f t="shared" ca="1" si="374"/>
        <v>0.1522845528141672</v>
      </c>
      <c r="X230" s="19">
        <f t="shared" ca="1" si="375"/>
        <v>-2.6907081078610942</v>
      </c>
      <c r="Y230" s="72">
        <f t="shared" ca="1" si="376"/>
        <v>1.280244087902649E-4</v>
      </c>
      <c r="Z230" s="72">
        <f t="shared" ca="1" si="377"/>
        <v>0.10795331753192502</v>
      </c>
      <c r="AA230" s="72">
        <f t="shared" ca="1" si="378"/>
        <v>6.2440936830776561E-7</v>
      </c>
      <c r="AB230" s="19">
        <f t="shared" ca="1" si="379"/>
        <v>9.1422216290571304E-2</v>
      </c>
      <c r="AC230" s="19">
        <f t="shared" ca="1" si="380"/>
        <v>0.99581222043541917</v>
      </c>
      <c r="AD230" s="19">
        <f t="shared" ca="1" si="381"/>
        <v>9.1550049146927506E-2</v>
      </c>
      <c r="AE230" s="19">
        <f t="shared" ca="1" si="382"/>
        <v>0.84771544377170471</v>
      </c>
      <c r="AF230" s="19">
        <f t="shared" ca="1" si="383"/>
        <v>0.15228455622829529</v>
      </c>
      <c r="AG230" s="19">
        <f t="shared" ca="1" si="384"/>
        <v>-2.6907080736031279</v>
      </c>
      <c r="AH230" s="72">
        <f t="shared" ca="1" si="385"/>
        <v>1.280244116593993E-4</v>
      </c>
      <c r="AI230" s="72">
        <f t="shared" ca="1" si="386"/>
        <v>0.10795331903462019</v>
      </c>
      <c r="AJ230" s="72">
        <f t="shared" ca="1" si="387"/>
        <v>1.5026951627472585E-9</v>
      </c>
      <c r="AK230" s="19">
        <f t="shared" ca="1" si="388"/>
        <v>9.1422217559094576E-2</v>
      </c>
      <c r="AL230" s="19">
        <f t="shared" ca="1" si="389"/>
        <v>0.99581222031896033</v>
      </c>
      <c r="AM230" s="19">
        <f t="shared" ca="1" si="390"/>
        <v>9.1550050420785414E-2</v>
      </c>
      <c r="AN230" s="19">
        <f t="shared" ca="1" si="391"/>
        <v>0.84771544376348817</v>
      </c>
      <c r="AO230" s="19">
        <f t="shared" ca="1" si="392"/>
        <v>0.28137852640487226</v>
      </c>
      <c r="AP230" s="19">
        <f t="shared" ca="1" si="393"/>
        <v>0.71862147359512774</v>
      </c>
      <c r="AQ230" s="72">
        <f t="shared" ca="1" si="394"/>
        <v>2.364761200911638E-4</v>
      </c>
      <c r="AR230" s="72">
        <f t="shared" ca="1" si="395"/>
        <v>0.1079534244965169</v>
      </c>
      <c r="AS230" s="72">
        <f t="shared" ca="1" si="396"/>
        <v>1.0546189671556405E-7</v>
      </c>
      <c r="AT230" s="19">
        <f t="shared" ca="1" si="397"/>
        <v>9.1422306586378246E-2</v>
      </c>
      <c r="AU230" s="19">
        <f t="shared" ca="1" si="398"/>
        <v>0.99581221214565674</v>
      </c>
      <c r="AV230" s="19">
        <f t="shared" ca="1" si="399"/>
        <v>9.1550139822463961E-2</v>
      </c>
      <c r="AW230" s="19">
        <f t="shared" ca="1" si="400"/>
        <v>0.84771544318684311</v>
      </c>
      <c r="AX230" s="19">
        <f t="shared" ca="1" si="401"/>
        <v>0.15228455681315689</v>
      </c>
      <c r="AY230" s="19">
        <f t="shared" ca="1" si="402"/>
        <v>-2.6907080677345006</v>
      </c>
      <c r="AZ230" s="72">
        <f t="shared" ca="1" si="403"/>
        <v>1.2802441215090004E-4</v>
      </c>
      <c r="BA230" s="72">
        <f t="shared" ca="1" si="404"/>
        <v>0.10795331929203973</v>
      </c>
      <c r="BB230" s="72">
        <f t="shared" ca="1" si="405"/>
        <v>-1.052044771715499E-7</v>
      </c>
      <c r="BC230" s="19">
        <f t="shared" ca="1" si="406"/>
        <v>9.1422217776399251E-2</v>
      </c>
      <c r="BD230" s="19">
        <f t="shared" ca="1" si="407"/>
        <v>0.99581222029901029</v>
      </c>
      <c r="BE230" s="19">
        <f t="shared" ca="1" si="408"/>
        <v>9.1550050639003927E-2</v>
      </c>
      <c r="BF230" s="19">
        <f t="shared" ca="1" si="409"/>
        <v>0.84771544376208074</v>
      </c>
      <c r="BG230" s="19">
        <f t="shared" ca="1" si="410"/>
        <v>0.15228455623791926</v>
      </c>
      <c r="BH230" s="19">
        <f t="shared" ca="1" si="411"/>
        <v>-2.6907080735065589</v>
      </c>
      <c r="BI230" s="72">
        <f t="shared" ca="1" si="412"/>
        <v>1.2802441166748698E-4</v>
      </c>
      <c r="BJ230" s="72">
        <f t="shared" ca="1" si="413"/>
        <v>0.10795331903885606</v>
      </c>
      <c r="BK230" s="72">
        <f t="shared" ca="1" si="414"/>
        <v>-2.5318366847493223E-10</v>
      </c>
      <c r="BL230" s="72">
        <f t="shared" ca="1" si="415"/>
        <v>1.0263212706644396E-3</v>
      </c>
      <c r="BM230" s="72">
        <f t="shared" ca="1" si="416"/>
        <v>1.0002565309636742</v>
      </c>
      <c r="BN230" s="72">
        <f t="shared" ca="1" si="417"/>
        <v>2.5644872881986849E-4</v>
      </c>
      <c r="BO230" s="72">
        <f t="shared" ca="1" si="418"/>
        <v>-6.3063787304907631E-5</v>
      </c>
      <c r="BP230" s="72">
        <f t="shared" ca="1" si="419"/>
        <v>582511.27099819819</v>
      </c>
      <c r="BQ230" s="72">
        <f t="shared" ca="1" si="420"/>
        <v>1.5309990744933231</v>
      </c>
      <c r="BR230" s="72">
        <f t="shared" ca="1" si="421"/>
        <v>-1.5533588642998342</v>
      </c>
      <c r="BS230" s="72">
        <f t="shared" ca="1" si="422"/>
        <v>1.588233789289959</v>
      </c>
      <c r="BT230" s="72">
        <f t="shared" ca="1" si="423"/>
        <v>87.719785406902531</v>
      </c>
      <c r="BU230" s="72">
        <f t="shared" ca="1" si="424"/>
        <v>-89.00090699361526</v>
      </c>
      <c r="BV230" s="72">
        <f t="shared" ca="1" si="425"/>
        <v>90.999093006384726</v>
      </c>
    </row>
    <row r="231" spans="1:74">
      <c r="A231" s="13">
        <f ca="1">'MGRS to'!AO231</f>
        <v>33.891912806454052</v>
      </c>
      <c r="B231" s="13">
        <f ca="1">'MGRS to'!AP231</f>
        <v>-5.5373784204250516</v>
      </c>
      <c r="C231" s="19">
        <f t="shared" ca="1" si="354"/>
        <v>0.59152546827145491</v>
      </c>
      <c r="D231" s="19">
        <f t="shared" ca="1" si="355"/>
        <v>-9.6645485365299974E-2</v>
      </c>
      <c r="E231" s="19">
        <f t="shared" ca="1" si="356"/>
        <v>0.55888823867175175</v>
      </c>
      <c r="F231" s="19">
        <f t="shared" ca="1" si="357"/>
        <v>0.58997189432395025</v>
      </c>
      <c r="G231" s="19">
        <f t="shared" ca="1" si="358"/>
        <v>-7.5184332581379298E-2</v>
      </c>
      <c r="H231" s="19">
        <f t="shared" ca="1" si="359"/>
        <v>-7.5184332581379298E-2</v>
      </c>
      <c r="I231" s="19">
        <f t="shared" ca="1" si="360"/>
        <v>0</v>
      </c>
      <c r="J231" s="19">
        <f t="shared" ca="1" si="361"/>
        <v>7.0289149418353514E-2</v>
      </c>
      <c r="K231" s="19">
        <f t="shared" ca="1" si="362"/>
        <v>0.9975266590292432</v>
      </c>
      <c r="L231" s="19">
        <f t="shared" ca="1" si="363"/>
        <v>7.0347156488602403E-2</v>
      </c>
      <c r="M231" s="19">
        <f t="shared" ca="1" si="364"/>
        <v>-0.7528779133989365</v>
      </c>
      <c r="N231" s="19">
        <f t="shared" ca="1" si="365"/>
        <v>1.7528779133989365</v>
      </c>
      <c r="O231" s="19">
        <f t="shared" ca="1" si="366"/>
        <v>0.66094341339773632</v>
      </c>
      <c r="P231" s="72">
        <f t="shared" ca="1" si="367"/>
        <v>1.4677168783510802E-3</v>
      </c>
      <c r="Q231" s="72">
        <f t="shared" ca="1" si="368"/>
        <v>-7.5361818250385459E-2</v>
      </c>
      <c r="R231" s="72">
        <f t="shared" ca="1" si="369"/>
        <v>-1.7748566900616103E-4</v>
      </c>
      <c r="S231" s="19">
        <f t="shared" ca="1" si="370"/>
        <v>7.0422473919389189E-2</v>
      </c>
      <c r="T231" s="19">
        <f t="shared" ca="1" si="371"/>
        <v>0.99751725557359294</v>
      </c>
      <c r="U231" s="19">
        <f t="shared" ca="1" si="372"/>
        <v>7.0480812193984443E-2</v>
      </c>
      <c r="V231" s="19">
        <f t="shared" ca="1" si="373"/>
        <v>-0.75322313634627192</v>
      </c>
      <c r="W231" s="19">
        <f t="shared" ca="1" si="374"/>
        <v>1.7532231363462718</v>
      </c>
      <c r="X231" s="19">
        <f t="shared" ca="1" si="375"/>
        <v>0.66100028573874403</v>
      </c>
      <c r="Y231" s="72">
        <f t="shared" ca="1" si="376"/>
        <v>1.4680046641444495E-3</v>
      </c>
      <c r="Z231" s="72">
        <f t="shared" ca="1" si="377"/>
        <v>-7.5362236998722701E-2</v>
      </c>
      <c r="AA231" s="72">
        <f t="shared" ca="1" si="378"/>
        <v>-4.1874833724142579E-7</v>
      </c>
      <c r="AB231" s="19">
        <f t="shared" ca="1" si="379"/>
        <v>7.0422788547406481E-2</v>
      </c>
      <c r="AC231" s="19">
        <f t="shared" ca="1" si="380"/>
        <v>0.99751723336151299</v>
      </c>
      <c r="AD231" s="19">
        <f t="shared" ca="1" si="381"/>
        <v>7.0481127605090399E-2</v>
      </c>
      <c r="AE231" s="19">
        <f t="shared" ca="1" si="382"/>
        <v>-0.75322394851318142</v>
      </c>
      <c r="AF231" s="19">
        <f t="shared" ca="1" si="383"/>
        <v>1.7532239485131815</v>
      </c>
      <c r="AG231" s="19">
        <f t="shared" ca="1" si="384"/>
        <v>0.66100041941544707</v>
      </c>
      <c r="AH231" s="72">
        <f t="shared" ca="1" si="385"/>
        <v>1.4680053411848832E-3</v>
      </c>
      <c r="AI231" s="72">
        <f t="shared" ca="1" si="386"/>
        <v>-7.5362237986688771E-2</v>
      </c>
      <c r="AJ231" s="72">
        <f t="shared" ca="1" si="387"/>
        <v>-9.8796607006512716E-10</v>
      </c>
      <c r="AK231" s="19">
        <f t="shared" ca="1" si="388"/>
        <v>7.0422789289718624E-2</v>
      </c>
      <c r="AL231" s="19">
        <f t="shared" ca="1" si="389"/>
        <v>0.99751723330910713</v>
      </c>
      <c r="AM231" s="19">
        <f t="shared" ca="1" si="390"/>
        <v>7.0481128349250119E-2</v>
      </c>
      <c r="AN231" s="19">
        <f t="shared" ca="1" si="391"/>
        <v>-0.75322395042933921</v>
      </c>
      <c r="AO231" s="19">
        <f t="shared" ca="1" si="392"/>
        <v>0.43265368049962039</v>
      </c>
      <c r="AP231" s="19">
        <f t="shared" ca="1" si="393"/>
        <v>0.56734631950037961</v>
      </c>
      <c r="AQ231" s="72">
        <f t="shared" ca="1" si="394"/>
        <v>3.6347282197872331E-4</v>
      </c>
      <c r="AR231" s="72">
        <f t="shared" ca="1" si="395"/>
        <v>-7.5362298810257328E-2</v>
      </c>
      <c r="AS231" s="72">
        <f t="shared" ca="1" si="396"/>
        <v>-6.0823568556744867E-8</v>
      </c>
      <c r="AT231" s="19">
        <f t="shared" ca="1" si="397"/>
        <v>7.0422834989745817E-2</v>
      </c>
      <c r="AU231" s="19">
        <f t="shared" ca="1" si="398"/>
        <v>0.99751723008277249</v>
      </c>
      <c r="AV231" s="19">
        <f t="shared" ca="1" si="399"/>
        <v>7.0481174163022284E-2</v>
      </c>
      <c r="AW231" s="19">
        <f t="shared" ca="1" si="400"/>
        <v>-0.75322406839639144</v>
      </c>
      <c r="AX231" s="19">
        <f t="shared" ca="1" si="401"/>
        <v>1.7532240683963916</v>
      </c>
      <c r="AY231" s="19">
        <f t="shared" ca="1" si="402"/>
        <v>0.66100043914729401</v>
      </c>
      <c r="AZ231" s="72">
        <f t="shared" ca="1" si="403"/>
        <v>1.4680054411221983E-3</v>
      </c>
      <c r="BA231" s="72">
        <f t="shared" ca="1" si="404"/>
        <v>-7.5362238132522658E-2</v>
      </c>
      <c r="BB231" s="72">
        <f t="shared" ca="1" si="405"/>
        <v>6.0677734670111505E-8</v>
      </c>
      <c r="BC231" s="19">
        <f t="shared" ca="1" si="406"/>
        <v>7.0422789399291474E-2</v>
      </c>
      <c r="BD231" s="19">
        <f t="shared" ca="1" si="407"/>
        <v>0.99751723330137154</v>
      </c>
      <c r="BE231" s="19">
        <f t="shared" ca="1" si="408"/>
        <v>7.0481128459095682E-2</v>
      </c>
      <c r="BF231" s="19">
        <f t="shared" ca="1" si="409"/>
        <v>-0.75322395071218373</v>
      </c>
      <c r="BG231" s="19">
        <f t="shared" ca="1" si="410"/>
        <v>1.7532239507121838</v>
      </c>
      <c r="BH231" s="19">
        <f t="shared" ca="1" si="411"/>
        <v>0.66100041977738577</v>
      </c>
      <c r="BI231" s="72">
        <f t="shared" ca="1" si="412"/>
        <v>1.4680053430180205E-3</v>
      </c>
      <c r="BJ231" s="72">
        <f t="shared" ca="1" si="413"/>
        <v>-7.536223798936377E-2</v>
      </c>
      <c r="BK231" s="72">
        <f t="shared" ca="1" si="414"/>
        <v>1.4315888752225447E-10</v>
      </c>
      <c r="BL231" s="72">
        <f t="shared" ca="1" si="415"/>
        <v>1.181584710430544E-2</v>
      </c>
      <c r="BM231" s="72">
        <f t="shared" ca="1" si="416"/>
        <v>1.0029474493701795</v>
      </c>
      <c r="BN231" s="72">
        <f t="shared" ca="1" si="417"/>
        <v>2.9366283148191219E-3</v>
      </c>
      <c r="BO231" s="72">
        <f t="shared" ca="1" si="418"/>
        <v>1.3667927034552045E-4</v>
      </c>
      <c r="BP231" s="72">
        <f t="shared" ca="1" si="419"/>
        <v>448480.22823806165</v>
      </c>
      <c r="BQ231" s="72">
        <f t="shared" ca="1" si="420"/>
        <v>-1.0919698513116567</v>
      </c>
      <c r="BR231" s="72">
        <f t="shared" ca="1" si="421"/>
        <v>2.0086557169203241</v>
      </c>
      <c r="BS231" s="72">
        <f t="shared" ca="1" si="422"/>
        <v>5.1502483705101172</v>
      </c>
      <c r="BT231" s="72">
        <f t="shared" ca="1" si="423"/>
        <v>297.43473616431402</v>
      </c>
      <c r="BU231" s="72">
        <f t="shared" ca="1" si="424"/>
        <v>115.08749507435918</v>
      </c>
      <c r="BV231" s="72">
        <f t="shared" ca="1" si="425"/>
        <v>295.08749507435914</v>
      </c>
    </row>
    <row r="232" spans="1:74">
      <c r="A232" s="13">
        <f ca="1">'MGRS to'!AO232</f>
        <v>31.929364258034557</v>
      </c>
      <c r="B232" s="13">
        <f ca="1">'MGRS to'!AP232</f>
        <v>-4.3855869651684625</v>
      </c>
      <c r="C232" s="19">
        <f t="shared" ca="1" si="354"/>
        <v>0.55727253437129931</v>
      </c>
      <c r="D232" s="19">
        <f t="shared" ca="1" si="355"/>
        <v>-7.654293217473554E-2</v>
      </c>
      <c r="E232" s="19">
        <f t="shared" ca="1" si="356"/>
        <v>0.58997189432395025</v>
      </c>
      <c r="F232" s="19">
        <f t="shared" ca="1" si="357"/>
        <v>0.55576619628266577</v>
      </c>
      <c r="G232" s="19">
        <f t="shared" ca="1" si="358"/>
        <v>2.0102553190564434E-2</v>
      </c>
      <c r="H232" s="19">
        <f t="shared" ca="1" si="359"/>
        <v>2.0102553190564434E-2</v>
      </c>
      <c r="I232" s="19">
        <f t="shared" ca="1" si="360"/>
        <v>0</v>
      </c>
      <c r="J232" s="19">
        <f t="shared" ca="1" si="361"/>
        <v>3.8139711415834082E-2</v>
      </c>
      <c r="K232" s="19">
        <f t="shared" ca="1" si="362"/>
        <v>0.99927241651769649</v>
      </c>
      <c r="L232" s="19">
        <f t="shared" ca="1" si="363"/>
        <v>3.8148964050064266E-2</v>
      </c>
      <c r="M232" s="19">
        <f t="shared" ca="1" si="364"/>
        <v>0.37203545229863433</v>
      </c>
      <c r="N232" s="19">
        <f t="shared" ca="1" si="365"/>
        <v>0.62796454770136567</v>
      </c>
      <c r="O232" s="19">
        <f t="shared" ca="1" si="366"/>
        <v>6.4440652797316256E-2</v>
      </c>
      <c r="P232" s="72">
        <f t="shared" ca="1" si="367"/>
        <v>5.2729517933008138E-4</v>
      </c>
      <c r="Q232" s="72">
        <f t="shared" ca="1" si="368"/>
        <v>2.0150115363925556E-2</v>
      </c>
      <c r="R232" s="72">
        <f t="shared" ca="1" si="369"/>
        <v>4.756217336112159E-5</v>
      </c>
      <c r="S232" s="19">
        <f t="shared" ca="1" si="370"/>
        <v>3.8157410158225262E-2</v>
      </c>
      <c r="T232" s="19">
        <f t="shared" ca="1" si="371"/>
        <v>0.99927174084430948</v>
      </c>
      <c r="U232" s="19">
        <f t="shared" ca="1" si="372"/>
        <v>3.8166675685131747E-2</v>
      </c>
      <c r="V232" s="19">
        <f t="shared" ca="1" si="373"/>
        <v>0.37274258924287668</v>
      </c>
      <c r="W232" s="19">
        <f t="shared" ca="1" si="374"/>
        <v>0.62725741075712338</v>
      </c>
      <c r="X232" s="19">
        <f t="shared" ca="1" si="375"/>
        <v>6.3386097065374125E-2</v>
      </c>
      <c r="Y232" s="72">
        <f t="shared" ca="1" si="376"/>
        <v>5.2670233883549947E-4</v>
      </c>
      <c r="Z232" s="72">
        <f t="shared" ca="1" si="377"/>
        <v>2.0150227890432481E-2</v>
      </c>
      <c r="AA232" s="72">
        <f t="shared" ca="1" si="378"/>
        <v>1.1252650692489263E-7</v>
      </c>
      <c r="AB232" s="19">
        <f t="shared" ca="1" si="379"/>
        <v>3.8157452071195079E-2</v>
      </c>
      <c r="AC232" s="19">
        <f t="shared" ca="1" si="380"/>
        <v>0.9992717392438526</v>
      </c>
      <c r="AD232" s="19">
        <f t="shared" ca="1" si="381"/>
        <v>3.8166717628647345E-2</v>
      </c>
      <c r="AE232" s="19">
        <f t="shared" ca="1" si="382"/>
        <v>0.37274426107780989</v>
      </c>
      <c r="AF232" s="19">
        <f t="shared" ca="1" si="383"/>
        <v>0.62725573892219011</v>
      </c>
      <c r="AG232" s="19">
        <f t="shared" ca="1" si="384"/>
        <v>6.3383601033673798E-2</v>
      </c>
      <c r="AH232" s="72">
        <f t="shared" ca="1" si="385"/>
        <v>5.2670093722125347E-4</v>
      </c>
      <c r="AI232" s="72">
        <f t="shared" ca="1" si="386"/>
        <v>2.0150228156656919E-2</v>
      </c>
      <c r="AJ232" s="72">
        <f t="shared" ca="1" si="387"/>
        <v>2.6622443832780007E-10</v>
      </c>
      <c r="AK232" s="19">
        <f t="shared" ca="1" si="388"/>
        <v>3.815745217035648E-2</v>
      </c>
      <c r="AL232" s="19">
        <f t="shared" ca="1" si="389"/>
        <v>0.99927173924006629</v>
      </c>
      <c r="AM232" s="19">
        <f t="shared" ca="1" si="390"/>
        <v>3.8166717727881008E-2</v>
      </c>
      <c r="AN232" s="19">
        <f t="shared" ca="1" si="391"/>
        <v>0.3727442650331671</v>
      </c>
      <c r="AO232" s="19">
        <f t="shared" ca="1" si="392"/>
        <v>0.86106171288488409</v>
      </c>
      <c r="AP232" s="19">
        <f t="shared" ca="1" si="393"/>
        <v>0.13893828711511591</v>
      </c>
      <c r="AQ232" s="72">
        <f t="shared" ca="1" si="394"/>
        <v>7.226013510488275E-4</v>
      </c>
      <c r="AR232" s="72">
        <f t="shared" ca="1" si="395"/>
        <v>2.0150221999725063E-2</v>
      </c>
      <c r="AS232" s="72">
        <f t="shared" ca="1" si="396"/>
        <v>-6.1569318567100684E-9</v>
      </c>
      <c r="AT232" s="19">
        <f t="shared" ca="1" si="397"/>
        <v>3.8157449877066998E-2</v>
      </c>
      <c r="AU232" s="19">
        <f t="shared" ca="1" si="398"/>
        <v>0.99927173932763602</v>
      </c>
      <c r="AV232" s="19">
        <f t="shared" ca="1" si="399"/>
        <v>3.8166715432920204E-2</v>
      </c>
      <c r="AW232" s="19">
        <f t="shared" ca="1" si="400"/>
        <v>0.37274417355820844</v>
      </c>
      <c r="AX232" s="19">
        <f t="shared" ca="1" si="401"/>
        <v>0.62725582644179156</v>
      </c>
      <c r="AY232" s="19">
        <f t="shared" ca="1" si="402"/>
        <v>6.3383731699834245E-2</v>
      </c>
      <c r="AZ232" s="72">
        <f t="shared" ca="1" si="403"/>
        <v>5.2670101059495707E-4</v>
      </c>
      <c r="BA232" s="72">
        <f t="shared" ca="1" si="404"/>
        <v>2.0150228142720199E-2</v>
      </c>
      <c r="BB232" s="72">
        <f t="shared" ca="1" si="405"/>
        <v>6.142995136876328E-9</v>
      </c>
      <c r="BC232" s="19">
        <f t="shared" ca="1" si="406"/>
        <v>3.8157452165165397E-2</v>
      </c>
      <c r="BD232" s="19">
        <f t="shared" ca="1" si="407"/>
        <v>0.99927173924026436</v>
      </c>
      <c r="BE232" s="19">
        <f t="shared" ca="1" si="408"/>
        <v>3.816671772268615E-2</v>
      </c>
      <c r="BF232" s="19">
        <f t="shared" ca="1" si="409"/>
        <v>0.37274426482610645</v>
      </c>
      <c r="BG232" s="19">
        <f t="shared" ca="1" si="410"/>
        <v>0.62725573517389355</v>
      </c>
      <c r="BH232" s="19">
        <f t="shared" ca="1" si="411"/>
        <v>6.3383595437492168E-2</v>
      </c>
      <c r="BI232" s="72">
        <f t="shared" ca="1" si="412"/>
        <v>5.2670093407879864E-4</v>
      </c>
      <c r="BJ232" s="72">
        <f t="shared" ca="1" si="413"/>
        <v>2.0150228157253803E-2</v>
      </c>
      <c r="BK232" s="72">
        <f t="shared" ca="1" si="414"/>
        <v>1.4533603487354441E-11</v>
      </c>
      <c r="BL232" s="72">
        <f t="shared" ca="1" si="415"/>
        <v>4.227387983778543E-3</v>
      </c>
      <c r="BM232" s="72">
        <f t="shared" ca="1" si="416"/>
        <v>1.0010560107738782</v>
      </c>
      <c r="BN232" s="72">
        <f t="shared" ca="1" si="417"/>
        <v>1.0546185895804624E-3</v>
      </c>
      <c r="BO232" s="72">
        <f t="shared" ca="1" si="418"/>
        <v>2.5401366410307692E-6</v>
      </c>
      <c r="BP232" s="72">
        <f t="shared" ca="1" si="419"/>
        <v>242856.41264184765</v>
      </c>
      <c r="BQ232" s="72">
        <f t="shared" ca="1" si="420"/>
        <v>2.6783059670143547</v>
      </c>
      <c r="BR232" s="72">
        <f t="shared" ca="1" si="421"/>
        <v>-0.4523624982440021</v>
      </c>
      <c r="BS232" s="72">
        <f t="shared" ca="1" si="422"/>
        <v>2.6892301553457911</v>
      </c>
      <c r="BT232" s="72">
        <f t="shared" ca="1" si="423"/>
        <v>153.45562815462722</v>
      </c>
      <c r="BU232" s="72">
        <f t="shared" ca="1" si="424"/>
        <v>-25.918461959375435</v>
      </c>
      <c r="BV232" s="72">
        <f t="shared" ca="1" si="425"/>
        <v>154.08153804062454</v>
      </c>
    </row>
    <row r="233" spans="1:74">
      <c r="A233" s="13">
        <f ca="1">'MGRS to'!AO233</f>
        <v>31.432903906725283</v>
      </c>
      <c r="B233" s="13">
        <f ca="1">'MGRS to'!AP233</f>
        <v>-4.2351074590748121</v>
      </c>
      <c r="C233" s="19">
        <f t="shared" ca="1" si="354"/>
        <v>0.54860766663534477</v>
      </c>
      <c r="D233" s="19">
        <f t="shared" ca="1" si="355"/>
        <v>-7.3916569336626464E-2</v>
      </c>
      <c r="E233" s="19">
        <f t="shared" ca="1" si="356"/>
        <v>0.55576619628266577</v>
      </c>
      <c r="F233" s="19">
        <f t="shared" ca="1" si="357"/>
        <v>0.54711440464305661</v>
      </c>
      <c r="G233" s="19">
        <f t="shared" ca="1" si="358"/>
        <v>2.6263628381090753E-3</v>
      </c>
      <c r="H233" s="19">
        <f t="shared" ca="1" si="359"/>
        <v>2.6263628381090753E-3</v>
      </c>
      <c r="I233" s="19">
        <f t="shared" ca="1" si="360"/>
        <v>0</v>
      </c>
      <c r="J233" s="19">
        <f t="shared" ca="1" si="361"/>
        <v>8.9362038523316083E-3</v>
      </c>
      <c r="K233" s="19">
        <f t="shared" ca="1" si="362"/>
        <v>0.99996007133320552</v>
      </c>
      <c r="L233" s="19">
        <f t="shared" ca="1" si="363"/>
        <v>8.9363227911332475E-3</v>
      </c>
      <c r="M233" s="19">
        <f t="shared" ca="1" si="364"/>
        <v>0.21322369407493469</v>
      </c>
      <c r="N233" s="19">
        <f t="shared" ca="1" si="365"/>
        <v>0.78677630592506531</v>
      </c>
      <c r="O233" s="19">
        <f t="shared" ca="1" si="366"/>
        <v>0.30225789212634391</v>
      </c>
      <c r="P233" s="72">
        <f t="shared" ca="1" si="367"/>
        <v>6.6038436849475486E-4</v>
      </c>
      <c r="Q233" s="72">
        <f t="shared" ca="1" si="368"/>
        <v>2.6327484577656503E-3</v>
      </c>
      <c r="R233" s="72">
        <f t="shared" ca="1" si="369"/>
        <v>6.3856196565749944E-6</v>
      </c>
      <c r="S233" s="19">
        <f t="shared" ca="1" si="370"/>
        <v>8.9375669145685798E-3</v>
      </c>
      <c r="T233" s="19">
        <f t="shared" ca="1" si="371"/>
        <v>0.99996005915118802</v>
      </c>
      <c r="U233" s="19">
        <f t="shared" ca="1" si="372"/>
        <v>8.9376859078059527E-3</v>
      </c>
      <c r="V233" s="19">
        <f t="shared" ca="1" si="373"/>
        <v>0.21370951764717744</v>
      </c>
      <c r="W233" s="19">
        <f t="shared" ca="1" si="374"/>
        <v>0.78629048235282251</v>
      </c>
      <c r="X233" s="19">
        <f t="shared" ca="1" si="375"/>
        <v>0.3018267922322514</v>
      </c>
      <c r="Y233" s="72">
        <f t="shared" ca="1" si="376"/>
        <v>6.599773953671075E-4</v>
      </c>
      <c r="Z233" s="72">
        <f t="shared" ca="1" si="377"/>
        <v>2.6327639834599252E-3</v>
      </c>
      <c r="AA233" s="72">
        <f t="shared" ca="1" si="378"/>
        <v>1.5525694274914209E-8</v>
      </c>
      <c r="AB233" s="19">
        <f t="shared" ca="1" si="379"/>
        <v>8.9375702324338974E-3</v>
      </c>
      <c r="AC233" s="19">
        <f t="shared" ca="1" si="380"/>
        <v>0.9999600591215333</v>
      </c>
      <c r="AD233" s="19">
        <f t="shared" ca="1" si="381"/>
        <v>8.9376892258037927E-3</v>
      </c>
      <c r="AE233" s="19">
        <f t="shared" ca="1" si="382"/>
        <v>0.21371069858470121</v>
      </c>
      <c r="AF233" s="19">
        <f t="shared" ca="1" si="383"/>
        <v>0.78628930141529874</v>
      </c>
      <c r="AG233" s="19">
        <f t="shared" ca="1" si="384"/>
        <v>0.30182574366769988</v>
      </c>
      <c r="AH233" s="72">
        <f t="shared" ca="1" si="385"/>
        <v>6.5997640609764016E-4</v>
      </c>
      <c r="AI233" s="72">
        <f t="shared" ca="1" si="386"/>
        <v>2.6327640212083655E-3</v>
      </c>
      <c r="AJ233" s="72">
        <f t="shared" ca="1" si="387"/>
        <v>3.7748440224333324E-11</v>
      </c>
      <c r="AK233" s="19">
        <f t="shared" ca="1" si="388"/>
        <v>8.9375702405008039E-3</v>
      </c>
      <c r="AL233" s="19">
        <f t="shared" ca="1" si="389"/>
        <v>0.99996005912146113</v>
      </c>
      <c r="AM233" s="19">
        <f t="shared" ca="1" si="390"/>
        <v>8.9376892338710219E-3</v>
      </c>
      <c r="AN233" s="19">
        <f t="shared" ca="1" si="391"/>
        <v>0.21371070145597576</v>
      </c>
      <c r="AO233" s="19">
        <f t="shared" ca="1" si="392"/>
        <v>0.95432773608319477</v>
      </c>
      <c r="AP233" s="19">
        <f t="shared" ca="1" si="393"/>
        <v>4.5672263916805234E-2</v>
      </c>
      <c r="AQ233" s="72">
        <f t="shared" ca="1" si="394"/>
        <v>8.0068241701233996E-4</v>
      </c>
      <c r="AR233" s="72">
        <f t="shared" ca="1" si="395"/>
        <v>2.6327620767478102E-3</v>
      </c>
      <c r="AS233" s="72">
        <f t="shared" ca="1" si="396"/>
        <v>-1.944460555243499E-9</v>
      </c>
      <c r="AT233" s="19">
        <f t="shared" ca="1" si="397"/>
        <v>8.9375698249655137E-3</v>
      </c>
      <c r="AU233" s="19">
        <f t="shared" ca="1" si="398"/>
        <v>0.99996005912517516</v>
      </c>
      <c r="AV233" s="19">
        <f t="shared" ca="1" si="399"/>
        <v>8.9376888183191356E-3</v>
      </c>
      <c r="AW233" s="19">
        <f t="shared" ca="1" si="400"/>
        <v>0.21371055355371332</v>
      </c>
      <c r="AX233" s="19">
        <f t="shared" ca="1" si="401"/>
        <v>0.78628944644628662</v>
      </c>
      <c r="AY233" s="19">
        <f t="shared" ca="1" si="402"/>
        <v>0.301825872442127</v>
      </c>
      <c r="AZ233" s="72">
        <f t="shared" ca="1" si="403"/>
        <v>6.5997652758986605E-4</v>
      </c>
      <c r="BA233" s="72">
        <f t="shared" ca="1" si="404"/>
        <v>2.6327640165724757E-3</v>
      </c>
      <c r="BB233" s="72">
        <f t="shared" ca="1" si="405"/>
        <v>1.9398246654811491E-9</v>
      </c>
      <c r="BC233" s="19">
        <f t="shared" ca="1" si="406"/>
        <v>8.9375702395101016E-3</v>
      </c>
      <c r="BD233" s="19">
        <f t="shared" ca="1" si="407"/>
        <v>0.99996005912147001</v>
      </c>
      <c r="BE233" s="19">
        <f t="shared" ca="1" si="408"/>
        <v>8.9376892328802814E-3</v>
      </c>
      <c r="BF233" s="19">
        <f t="shared" ca="1" si="409"/>
        <v>0.21371070110335436</v>
      </c>
      <c r="BG233" s="19">
        <f t="shared" ca="1" si="410"/>
        <v>0.78628929889664567</v>
      </c>
      <c r="BH233" s="19">
        <f t="shared" ca="1" si="411"/>
        <v>0.30182574143136287</v>
      </c>
      <c r="BI233" s="72">
        <f t="shared" ca="1" si="412"/>
        <v>6.5997640398776853E-4</v>
      </c>
      <c r="BJ233" s="72">
        <f t="shared" ca="1" si="413"/>
        <v>2.632764021288874E-3</v>
      </c>
      <c r="BK233" s="72">
        <f t="shared" ca="1" si="414"/>
        <v>4.7163982788700487E-12</v>
      </c>
      <c r="BL233" s="72">
        <f t="shared" ca="1" si="415"/>
        <v>5.2991941684006113E-3</v>
      </c>
      <c r="BM233" s="72">
        <f t="shared" ca="1" si="416"/>
        <v>1.0013234851217223</v>
      </c>
      <c r="BN233" s="72">
        <f t="shared" ca="1" si="417"/>
        <v>1.3212990773346237E-3</v>
      </c>
      <c r="BO233" s="72">
        <f t="shared" ca="1" si="418"/>
        <v>3.5611294796936471E-6</v>
      </c>
      <c r="BP233" s="72">
        <f t="shared" ca="1" si="419"/>
        <v>56867.20291636121</v>
      </c>
      <c r="BQ233" s="72">
        <f t="shared" ca="1" si="420"/>
        <v>2.8884670378803294</v>
      </c>
      <c r="BR233" s="72">
        <f t="shared" ca="1" si="421"/>
        <v>-0.25174625881987217</v>
      </c>
      <c r="BS233" s="72">
        <f t="shared" ca="1" si="422"/>
        <v>2.8898463947699211</v>
      </c>
      <c r="BT233" s="72">
        <f t="shared" ca="1" si="423"/>
        <v>165.49697053319733</v>
      </c>
      <c r="BU233" s="72">
        <f t="shared" ca="1" si="424"/>
        <v>-14.423998138586752</v>
      </c>
      <c r="BV233" s="72">
        <f t="shared" ca="1" si="425"/>
        <v>165.57600186141326</v>
      </c>
    </row>
    <row r="234" spans="1:74">
      <c r="A234" s="13">
        <f ca="1">'MGRS to'!AO234</f>
        <v>31.940507070652639</v>
      </c>
      <c r="B234" s="13">
        <f ca="1">'MGRS to'!AP234</f>
        <v>-4.4180723333288574</v>
      </c>
      <c r="C234" s="19">
        <f t="shared" ca="1" si="354"/>
        <v>0.5574670131394176</v>
      </c>
      <c r="D234" s="19">
        <f t="shared" ca="1" si="355"/>
        <v>-7.7109908807856967E-2</v>
      </c>
      <c r="E234" s="19">
        <f t="shared" ca="1" si="356"/>
        <v>0.54711440464305661</v>
      </c>
      <c r="F234" s="19">
        <f t="shared" ca="1" si="357"/>
        <v>0.55596038672863357</v>
      </c>
      <c r="G234" s="19">
        <f t="shared" ca="1" si="358"/>
        <v>-3.1933394712305024E-3</v>
      </c>
      <c r="H234" s="19">
        <f t="shared" ca="1" si="359"/>
        <v>-3.1933394712305024E-3</v>
      </c>
      <c r="I234" s="19">
        <f t="shared" ca="1" si="360"/>
        <v>0</v>
      </c>
      <c r="J234" s="19">
        <f t="shared" ca="1" si="361"/>
        <v>9.254530199332766E-3</v>
      </c>
      <c r="K234" s="19">
        <f t="shared" ca="1" si="362"/>
        <v>0.9999571759184438</v>
      </c>
      <c r="L234" s="19">
        <f t="shared" ca="1" si="363"/>
        <v>9.2546623071810673E-3</v>
      </c>
      <c r="M234" s="19">
        <f t="shared" ca="1" si="364"/>
        <v>-0.25030636282747049</v>
      </c>
      <c r="N234" s="19">
        <f t="shared" ca="1" si="365"/>
        <v>1.2503063628274704</v>
      </c>
      <c r="O234" s="19">
        <f t="shared" ca="1" si="366"/>
        <v>0.56077907840305552</v>
      </c>
      <c r="P234" s="72">
        <f t="shared" ca="1" si="367"/>
        <v>1.0482289307244136E-3</v>
      </c>
      <c r="Q234" s="72">
        <f t="shared" ca="1" si="368"/>
        <v>-3.2011026803473925E-3</v>
      </c>
      <c r="R234" s="72">
        <f t="shared" ca="1" si="369"/>
        <v>-7.7632091168900776E-6</v>
      </c>
      <c r="S234" s="19">
        <f t="shared" ca="1" si="370"/>
        <v>9.2564754541848825E-3</v>
      </c>
      <c r="T234" s="19">
        <f t="shared" ca="1" si="371"/>
        <v>0.99995715791336071</v>
      </c>
      <c r="U234" s="19">
        <f t="shared" ca="1" si="372"/>
        <v>9.2566076453580188E-3</v>
      </c>
      <c r="V234" s="19">
        <f t="shared" ca="1" si="373"/>
        <v>-0.25086214132656082</v>
      </c>
      <c r="W234" s="19">
        <f t="shared" ca="1" si="374"/>
        <v>1.2508621413265608</v>
      </c>
      <c r="X234" s="19">
        <f t="shared" ca="1" si="375"/>
        <v>0.56097419440659435</v>
      </c>
      <c r="Y234" s="72">
        <f t="shared" ca="1" si="376"/>
        <v>1.048693417692106E-3</v>
      </c>
      <c r="Z234" s="72">
        <f t="shared" ca="1" si="377"/>
        <v>-3.2011215531823475E-3</v>
      </c>
      <c r="AA234" s="72">
        <f t="shared" ca="1" si="378"/>
        <v>-1.8872834954986734E-8</v>
      </c>
      <c r="AB234" s="19">
        <f t="shared" ca="1" si="379"/>
        <v>9.2564801884746379E-3</v>
      </c>
      <c r="AC234" s="19">
        <f t="shared" ca="1" si="380"/>
        <v>0.99995715786953598</v>
      </c>
      <c r="AD234" s="19">
        <f t="shared" ca="1" si="381"/>
        <v>9.2566123798506084E-3</v>
      </c>
      <c r="AE234" s="19">
        <f t="shared" ca="1" si="382"/>
        <v>-0.25086349203088787</v>
      </c>
      <c r="AF234" s="19">
        <f t="shared" ca="1" si="383"/>
        <v>1.2508634920308879</v>
      </c>
      <c r="AG234" s="19">
        <f t="shared" ca="1" si="384"/>
        <v>0.56097466838426924</v>
      </c>
      <c r="AH234" s="72">
        <f t="shared" ca="1" si="385"/>
        <v>1.0486945465297214E-3</v>
      </c>
      <c r="AI234" s="72">
        <f t="shared" ca="1" si="386"/>
        <v>-3.2011215990633605E-3</v>
      </c>
      <c r="AJ234" s="72">
        <f t="shared" ca="1" si="387"/>
        <v>-4.5881012964571477E-11</v>
      </c>
      <c r="AK234" s="19">
        <f t="shared" ca="1" si="388"/>
        <v>9.2564801999839574E-3</v>
      </c>
      <c r="AL234" s="19">
        <f t="shared" ca="1" si="389"/>
        <v>0.99995715786942951</v>
      </c>
      <c r="AM234" s="19">
        <f t="shared" ca="1" si="390"/>
        <v>9.2566123913604224E-3</v>
      </c>
      <c r="AN234" s="19">
        <f t="shared" ca="1" si="391"/>
        <v>-0.25086349531453156</v>
      </c>
      <c r="AO234" s="19">
        <f t="shared" ca="1" si="392"/>
        <v>0.93706750671857597</v>
      </c>
      <c r="AP234" s="19">
        <f t="shared" ca="1" si="393"/>
        <v>6.2932493281424029E-2</v>
      </c>
      <c r="AQ234" s="72">
        <f t="shared" ca="1" si="394"/>
        <v>7.862351491817063E-4</v>
      </c>
      <c r="AR234" s="72">
        <f t="shared" ca="1" si="395"/>
        <v>-3.2011194468907749E-3</v>
      </c>
      <c r="AS234" s="72">
        <f t="shared" ca="1" si="396"/>
        <v>2.1521725855448703E-9</v>
      </c>
      <c r="AT234" s="19">
        <f t="shared" ca="1" si="397"/>
        <v>9.2564796601057771E-3</v>
      </c>
      <c r="AU234" s="19">
        <f t="shared" ca="1" si="398"/>
        <v>0.99995715787442707</v>
      </c>
      <c r="AV234" s="19">
        <f t="shared" ca="1" si="399"/>
        <v>9.2566118514591112E-3</v>
      </c>
      <c r="AW234" s="19">
        <f t="shared" ca="1" si="400"/>
        <v>-0.25086334128643356</v>
      </c>
      <c r="AX234" s="19">
        <f t="shared" ca="1" si="401"/>
        <v>1.2508633412864336</v>
      </c>
      <c r="AY234" s="19">
        <f t="shared" ca="1" si="402"/>
        <v>0.56097461548635819</v>
      </c>
      <c r="AZ234" s="72">
        <f t="shared" ca="1" si="403"/>
        <v>1.0486944205465539E-3</v>
      </c>
      <c r="BA234" s="72">
        <f t="shared" ca="1" si="404"/>
        <v>-3.2011215939428375E-3</v>
      </c>
      <c r="BB234" s="72">
        <f t="shared" ca="1" si="405"/>
        <v>-2.1470520626155898E-9</v>
      </c>
      <c r="BC234" s="19">
        <f t="shared" ca="1" si="406"/>
        <v>9.2564801986994849E-3</v>
      </c>
      <c r="BD234" s="19">
        <f t="shared" ca="1" si="407"/>
        <v>0.99995715786944139</v>
      </c>
      <c r="BE234" s="19">
        <f t="shared" ca="1" si="408"/>
        <v>9.2566123900758943E-3</v>
      </c>
      <c r="BF234" s="19">
        <f t="shared" ca="1" si="409"/>
        <v>-0.25086349494806198</v>
      </c>
      <c r="BG234" s="19">
        <f t="shared" ca="1" si="410"/>
        <v>1.2508634949480619</v>
      </c>
      <c r="BH234" s="19">
        <f t="shared" ca="1" si="411"/>
        <v>0.56097466940793805</v>
      </c>
      <c r="BI234" s="72">
        <f t="shared" ca="1" si="412"/>
        <v>1.0486945489677204E-3</v>
      </c>
      <c r="BJ234" s="72">
        <f t="shared" ca="1" si="413"/>
        <v>-3.2011215991624518E-3</v>
      </c>
      <c r="BK234" s="72">
        <f t="shared" ca="1" si="414"/>
        <v>-5.2196142373561738E-12</v>
      </c>
      <c r="BL234" s="72">
        <f t="shared" ca="1" si="415"/>
        <v>8.4301904492347351E-3</v>
      </c>
      <c r="BM234" s="72">
        <f t="shared" ca="1" si="416"/>
        <v>1.0021042279421759</v>
      </c>
      <c r="BN234" s="72">
        <f t="shared" ca="1" si="417"/>
        <v>2.0987071622300436E-3</v>
      </c>
      <c r="BO234" s="72">
        <f t="shared" ca="1" si="418"/>
        <v>1.0894065822187771E-5</v>
      </c>
      <c r="BP234" s="72">
        <f t="shared" ca="1" si="419"/>
        <v>58896.412599155366</v>
      </c>
      <c r="BQ234" s="72">
        <f t="shared" ca="1" si="420"/>
        <v>-0.29677078568140119</v>
      </c>
      <c r="BR234" s="72">
        <f t="shared" ca="1" si="421"/>
        <v>2.8431444715172502</v>
      </c>
      <c r="BS234" s="72">
        <f t="shared" ca="1" si="422"/>
        <v>5.9847371251070438</v>
      </c>
      <c r="BT234" s="72">
        <f t="shared" ca="1" si="423"/>
        <v>342.99628649767425</v>
      </c>
      <c r="BU234" s="72">
        <f t="shared" ca="1" si="424"/>
        <v>162.90017876389132</v>
      </c>
      <c r="BV234" s="72">
        <f t="shared" ca="1" si="425"/>
        <v>342.90017876389129</v>
      </c>
    </row>
    <row r="235" spans="1:74">
      <c r="A235" s="13">
        <f ca="1">'MGRS to'!AO235</f>
        <v>31.511650914818372</v>
      </c>
      <c r="B235" s="13">
        <f ca="1">'MGRS to'!AP235</f>
        <v>-9.7628549861837861</v>
      </c>
      <c r="C235" s="19">
        <f t="shared" ca="1" si="354"/>
        <v>0.5499820612026638</v>
      </c>
      <c r="D235" s="19">
        <f t="shared" ca="1" si="355"/>
        <v>-0.17039396390365258</v>
      </c>
      <c r="E235" s="19">
        <f t="shared" ca="1" si="356"/>
        <v>0.55596038672863357</v>
      </c>
      <c r="F235" s="19">
        <f t="shared" ca="1" si="357"/>
        <v>0.54848669516154036</v>
      </c>
      <c r="G235" s="19">
        <f t="shared" ca="1" si="358"/>
        <v>-9.3284055095795612E-2</v>
      </c>
      <c r="H235" s="19">
        <f t="shared" ca="1" si="359"/>
        <v>-9.3284055095795612E-2</v>
      </c>
      <c r="I235" s="19">
        <f t="shared" ca="1" si="360"/>
        <v>0</v>
      </c>
      <c r="J235" s="19">
        <f t="shared" ca="1" si="361"/>
        <v>7.9676382465171086E-2</v>
      </c>
      <c r="K235" s="19">
        <f t="shared" ca="1" si="362"/>
        <v>0.99682078332931234</v>
      </c>
      <c r="L235" s="19">
        <f t="shared" ca="1" si="363"/>
        <v>7.9760926149152228E-2</v>
      </c>
      <c r="M235" s="19">
        <f t="shared" ca="1" si="364"/>
        <v>-0.84735633361918239</v>
      </c>
      <c r="N235" s="19">
        <f t="shared" ca="1" si="365"/>
        <v>1.8473563336191825</v>
      </c>
      <c r="O235" s="19">
        <f t="shared" ca="1" si="366"/>
        <v>0.69891199065239118</v>
      </c>
      <c r="P235" s="72">
        <f t="shared" ca="1" si="367"/>
        <v>1.5464575182366641E-3</v>
      </c>
      <c r="Q235" s="72">
        <f t="shared" ca="1" si="368"/>
        <v>-9.3510551974721259E-2</v>
      </c>
      <c r="R235" s="72">
        <f t="shared" ca="1" si="369"/>
        <v>-2.2649687892564718E-4</v>
      </c>
      <c r="S235" s="19">
        <f t="shared" ca="1" si="370"/>
        <v>7.9867696289264475E-2</v>
      </c>
      <c r="T235" s="19">
        <f t="shared" ca="1" si="371"/>
        <v>0.99680547304348499</v>
      </c>
      <c r="U235" s="19">
        <f t="shared" ca="1" si="372"/>
        <v>7.9952851614514237E-2</v>
      </c>
      <c r="V235" s="19">
        <f t="shared" ca="1" si="373"/>
        <v>-0.84737309280952744</v>
      </c>
      <c r="W235" s="19">
        <f t="shared" ca="1" si="374"/>
        <v>1.8473730928095273</v>
      </c>
      <c r="X235" s="19">
        <f t="shared" ca="1" si="375"/>
        <v>0.69889938296636966</v>
      </c>
      <c r="Y235" s="72">
        <f t="shared" ca="1" si="376"/>
        <v>1.5464714824202606E-3</v>
      </c>
      <c r="Z235" s="72">
        <f t="shared" ca="1" si="377"/>
        <v>-9.3511101468763055E-2</v>
      </c>
      <c r="AA235" s="72">
        <f t="shared" ca="1" si="378"/>
        <v>-5.4949404179605033E-7</v>
      </c>
      <c r="AB235" s="19">
        <f t="shared" ca="1" si="379"/>
        <v>7.9868160428276311E-2</v>
      </c>
      <c r="AC235" s="19">
        <f t="shared" ca="1" si="380"/>
        <v>0.99680543585486292</v>
      </c>
      <c r="AD235" s="19">
        <f t="shared" ca="1" si="381"/>
        <v>7.9953317240991056E-2</v>
      </c>
      <c r="AE235" s="19">
        <f t="shared" ca="1" si="382"/>
        <v>-0.84737313330698505</v>
      </c>
      <c r="AF235" s="19">
        <f t="shared" ca="1" si="383"/>
        <v>1.8473731333069852</v>
      </c>
      <c r="AG235" s="19">
        <f t="shared" ca="1" si="384"/>
        <v>0.69889935230833911</v>
      </c>
      <c r="AH235" s="72">
        <f t="shared" ca="1" si="385"/>
        <v>1.5464715161637712E-3</v>
      </c>
      <c r="AI235" s="72">
        <f t="shared" ca="1" si="386"/>
        <v>-9.3511102801862228E-2</v>
      </c>
      <c r="AJ235" s="72">
        <f t="shared" ca="1" si="387"/>
        <v>-1.3330991727178443E-9</v>
      </c>
      <c r="AK235" s="19">
        <f t="shared" ca="1" si="388"/>
        <v>7.9868161554300043E-2</v>
      </c>
      <c r="AL235" s="19">
        <f t="shared" ca="1" si="389"/>
        <v>0.99680543576464131</v>
      </c>
      <c r="AM235" s="19">
        <f t="shared" ca="1" si="390"/>
        <v>7.9953318370623458E-2</v>
      </c>
      <c r="AN235" s="19">
        <f t="shared" ca="1" si="391"/>
        <v>-0.84737313340523279</v>
      </c>
      <c r="AO235" s="19">
        <f t="shared" ca="1" si="392"/>
        <v>0.28195877278299752</v>
      </c>
      <c r="AP235" s="19">
        <f t="shared" ca="1" si="393"/>
        <v>0.71804122721700248</v>
      </c>
      <c r="AQ235" s="72">
        <f t="shared" ca="1" si="394"/>
        <v>2.3696342586902139E-4</v>
      </c>
      <c r="AR235" s="72">
        <f t="shared" ca="1" si="395"/>
        <v>-9.3511193781950303E-2</v>
      </c>
      <c r="AS235" s="72">
        <f t="shared" ca="1" si="396"/>
        <v>-9.098008807439939E-8</v>
      </c>
      <c r="AT235" s="19">
        <f t="shared" ca="1" si="397"/>
        <v>7.9868238402100417E-2</v>
      </c>
      <c r="AU235" s="19">
        <f t="shared" ca="1" si="398"/>
        <v>0.99680542960727558</v>
      </c>
      <c r="AV235" s="19">
        <f t="shared" ca="1" si="399"/>
        <v>7.9953395464706076E-2</v>
      </c>
      <c r="AW235" s="19">
        <f t="shared" ca="1" si="400"/>
        <v>-0.84737314011034814</v>
      </c>
      <c r="AX235" s="19">
        <f t="shared" ca="1" si="401"/>
        <v>1.8473731401103481</v>
      </c>
      <c r="AY235" s="19">
        <f t="shared" ca="1" si="402"/>
        <v>0.69889934715785729</v>
      </c>
      <c r="AZ235" s="72">
        <f t="shared" ca="1" si="403"/>
        <v>1.546471521832506E-3</v>
      </c>
      <c r="BA235" s="72">
        <f t="shared" ca="1" si="404"/>
        <v>-9.3511103025818498E-2</v>
      </c>
      <c r="BB235" s="72">
        <f t="shared" ca="1" si="405"/>
        <v>9.0756131804203832E-8</v>
      </c>
      <c r="BC235" s="19">
        <f t="shared" ca="1" si="406"/>
        <v>7.9868161743468336E-2</v>
      </c>
      <c r="BD235" s="19">
        <f t="shared" ca="1" si="407"/>
        <v>0.99680543574948433</v>
      </c>
      <c r="BE235" s="19">
        <f t="shared" ca="1" si="408"/>
        <v>7.9953318560398001E-2</v>
      </c>
      <c r="BF235" s="19">
        <f t="shared" ca="1" si="409"/>
        <v>-0.84737313342173803</v>
      </c>
      <c r="BG235" s="19">
        <f t="shared" ca="1" si="410"/>
        <v>1.847373133421738</v>
      </c>
      <c r="BH235" s="19">
        <f t="shared" ca="1" si="411"/>
        <v>0.69889935222146549</v>
      </c>
      <c r="BI235" s="72">
        <f t="shared" ca="1" si="412"/>
        <v>1.5464715162593862E-3</v>
      </c>
      <c r="BJ235" s="72">
        <f t="shared" ca="1" si="413"/>
        <v>-9.351110280563972E-2</v>
      </c>
      <c r="BK235" s="72">
        <f t="shared" ca="1" si="414"/>
        <v>2.2017877798763408E-10</v>
      </c>
      <c r="BL235" s="72">
        <f t="shared" ca="1" si="415"/>
        <v>1.2450365214464451E-2</v>
      </c>
      <c r="BM235" s="72">
        <f t="shared" ca="1" si="416"/>
        <v>1.0031053625728501</v>
      </c>
      <c r="BN235" s="72">
        <f t="shared" ca="1" si="417"/>
        <v>3.0933532206066463E-3</v>
      </c>
      <c r="BO235" s="72">
        <f t="shared" ca="1" si="418"/>
        <v>1.7266576850876505E-4</v>
      </c>
      <c r="BP235" s="72">
        <f t="shared" ca="1" si="419"/>
        <v>508720.72100612265</v>
      </c>
      <c r="BQ235" s="72">
        <f t="shared" ca="1" si="420"/>
        <v>-1.6402442916049185</v>
      </c>
      <c r="BR235" s="72">
        <f t="shared" ca="1" si="421"/>
        <v>1.4522680233792538</v>
      </c>
      <c r="BS235" s="72">
        <f t="shared" ca="1" si="422"/>
        <v>4.5938606769690473</v>
      </c>
      <c r="BT235" s="72">
        <f t="shared" ca="1" si="423"/>
        <v>266.0209247206127</v>
      </c>
      <c r="BU235" s="72">
        <f t="shared" ca="1" si="424"/>
        <v>83.208828461437605</v>
      </c>
      <c r="BV235" s="72">
        <f t="shared" ca="1" si="425"/>
        <v>263.20882846143763</v>
      </c>
    </row>
    <row r="236" spans="1:74">
      <c r="A236" s="13">
        <f ca="1">'MGRS to'!AO236</f>
        <v>33.706417387029433</v>
      </c>
      <c r="B236" s="13">
        <f ca="1">'MGRS to'!AP236</f>
        <v>-7.3978567594043962</v>
      </c>
      <c r="C236" s="19">
        <f t="shared" ca="1" si="354"/>
        <v>0.58828796245512749</v>
      </c>
      <c r="D236" s="19">
        <f t="shared" ca="1" si="355"/>
        <v>-0.12911695804252468</v>
      </c>
      <c r="E236" s="19">
        <f t="shared" ca="1" si="356"/>
        <v>0.54848669516154036</v>
      </c>
      <c r="F236" s="19">
        <f t="shared" ca="1" si="357"/>
        <v>0.58673854508702505</v>
      </c>
      <c r="G236" s="19">
        <f t="shared" ca="1" si="358"/>
        <v>4.1277005861127897E-2</v>
      </c>
      <c r="H236" s="19">
        <f t="shared" ca="1" si="359"/>
        <v>4.1277005861127897E-2</v>
      </c>
      <c r="I236" s="19">
        <f t="shared" ca="1" si="360"/>
        <v>0</v>
      </c>
      <c r="J236" s="19">
        <f t="shared" ca="1" si="361"/>
        <v>5.1689244360675457E-2</v>
      </c>
      <c r="K236" s="19">
        <f t="shared" ca="1" si="362"/>
        <v>0.9986632175150052</v>
      </c>
      <c r="L236" s="19">
        <f t="shared" ca="1" si="363"/>
        <v>5.1712289108980604E-2</v>
      </c>
      <c r="M236" s="19">
        <f t="shared" ca="1" si="364"/>
        <v>0.56729489231603236</v>
      </c>
      <c r="N236" s="19">
        <f t="shared" ca="1" si="365"/>
        <v>0.43270510768396764</v>
      </c>
      <c r="O236" s="19">
        <f t="shared" ca="1" si="366"/>
        <v>-0.3355947864679496</v>
      </c>
      <c r="P236" s="72">
        <f t="shared" ca="1" si="367"/>
        <v>3.635159791081888E-4</v>
      </c>
      <c r="Q236" s="72">
        <f t="shared" ca="1" si="368"/>
        <v>4.1375316542700206E-2</v>
      </c>
      <c r="R236" s="72">
        <f t="shared" ca="1" si="369"/>
        <v>9.8310681572309766E-5</v>
      </c>
      <c r="S236" s="19">
        <f t="shared" ca="1" si="370"/>
        <v>5.1744977116788396E-2</v>
      </c>
      <c r="T236" s="19">
        <f t="shared" ca="1" si="371"/>
        <v>0.99866033131549936</v>
      </c>
      <c r="U236" s="19">
        <f t="shared" ca="1" si="372"/>
        <v>5.1768096548021829E-2</v>
      </c>
      <c r="V236" s="19">
        <f t="shared" ca="1" si="373"/>
        <v>0.56803279688395469</v>
      </c>
      <c r="W236" s="19">
        <f t="shared" ca="1" si="374"/>
        <v>0.43196720311604531</v>
      </c>
      <c r="X236" s="19">
        <f t="shared" ca="1" si="375"/>
        <v>-0.33787690837985163</v>
      </c>
      <c r="Y236" s="72">
        <f t="shared" ca="1" si="376"/>
        <v>3.6289673661448483E-4</v>
      </c>
      <c r="Z236" s="72">
        <f t="shared" ca="1" si="377"/>
        <v>4.1375550653549018E-2</v>
      </c>
      <c r="AA236" s="72">
        <f t="shared" ca="1" si="378"/>
        <v>2.3411084881103106E-7</v>
      </c>
      <c r="AB236" s="19">
        <f t="shared" ca="1" si="379"/>
        <v>5.174510992148057E-2</v>
      </c>
      <c r="AC236" s="19">
        <f t="shared" ca="1" si="380"/>
        <v>0.9986603244342962</v>
      </c>
      <c r="AD236" s="19">
        <f t="shared" ca="1" si="381"/>
        <v>5.1768229530867418E-2</v>
      </c>
      <c r="AE236" s="19">
        <f t="shared" ca="1" si="382"/>
        <v>0.568034551233072</v>
      </c>
      <c r="AF236" s="19">
        <f t="shared" ca="1" si="383"/>
        <v>0.431965448766928</v>
      </c>
      <c r="AG236" s="19">
        <f t="shared" ca="1" si="384"/>
        <v>-0.33788234336400458</v>
      </c>
      <c r="AH236" s="72">
        <f t="shared" ca="1" si="385"/>
        <v>3.6289526437865971E-4</v>
      </c>
      <c r="AI236" s="72">
        <f t="shared" ca="1" si="386"/>
        <v>4.1375551211045483E-2</v>
      </c>
      <c r="AJ236" s="72">
        <f t="shared" ca="1" si="387"/>
        <v>5.5749646565850242E-10</v>
      </c>
      <c r="AK236" s="19">
        <f t="shared" ca="1" si="388"/>
        <v>5.1745110237733573E-2</v>
      </c>
      <c r="AL236" s="19">
        <f t="shared" ca="1" si="389"/>
        <v>0.99866032441790975</v>
      </c>
      <c r="AM236" s="19">
        <f t="shared" ca="1" si="390"/>
        <v>5.1768229847544665E-2</v>
      </c>
      <c r="AN236" s="19">
        <f t="shared" ca="1" si="391"/>
        <v>0.56803455541074976</v>
      </c>
      <c r="AO236" s="19">
        <f t="shared" ca="1" si="392"/>
        <v>0.67733674385931186</v>
      </c>
      <c r="AP236" s="19">
        <f t="shared" ca="1" si="393"/>
        <v>0.32266325614068814</v>
      </c>
      <c r="AQ236" s="72">
        <f t="shared" ca="1" si="394"/>
        <v>5.6868200292003719E-4</v>
      </c>
      <c r="AR236" s="72">
        <f t="shared" ca="1" si="395"/>
        <v>4.1375561085720568E-2</v>
      </c>
      <c r="AS236" s="72">
        <f t="shared" ca="1" si="396"/>
        <v>9.8746750845646325E-9</v>
      </c>
      <c r="AT236" s="19">
        <f t="shared" ca="1" si="397"/>
        <v>5.1745115839376167E-2</v>
      </c>
      <c r="AU236" s="19">
        <f t="shared" ca="1" si="398"/>
        <v>0.99866032412766326</v>
      </c>
      <c r="AV236" s="19">
        <f t="shared" ca="1" si="399"/>
        <v>5.1768235456701714E-2</v>
      </c>
      <c r="AW236" s="19">
        <f t="shared" ca="1" si="400"/>
        <v>0.56803462940799354</v>
      </c>
      <c r="AX236" s="19">
        <f t="shared" ca="1" si="401"/>
        <v>0.43196537059200646</v>
      </c>
      <c r="AY236" s="19">
        <f t="shared" ca="1" si="402"/>
        <v>-0.3378825855514116</v>
      </c>
      <c r="AZ236" s="72">
        <f t="shared" ca="1" si="403"/>
        <v>3.6289519877488703E-4</v>
      </c>
      <c r="BA236" s="72">
        <f t="shared" ca="1" si="404"/>
        <v>4.1375551235887979E-2</v>
      </c>
      <c r="BB236" s="72">
        <f t="shared" ca="1" si="405"/>
        <v>-9.849832588448848E-9</v>
      </c>
      <c r="BC236" s="19">
        <f t="shared" ca="1" si="406"/>
        <v>5.1745110251826043E-2</v>
      </c>
      <c r="BD236" s="19">
        <f t="shared" ca="1" si="407"/>
        <v>0.99866032441717967</v>
      </c>
      <c r="BE236" s="19">
        <f t="shared" ca="1" si="408"/>
        <v>5.1768229861656037E-2</v>
      </c>
      <c r="BF236" s="19">
        <f t="shared" ca="1" si="409"/>
        <v>0.56803455559691074</v>
      </c>
      <c r="BG236" s="19">
        <f t="shared" ca="1" si="410"/>
        <v>0.43196544440308926</v>
      </c>
      <c r="BH236" s="19">
        <f t="shared" ca="1" si="411"/>
        <v>-0.33788235688325829</v>
      </c>
      <c r="BI236" s="72">
        <f t="shared" ca="1" si="412"/>
        <v>3.6289526071656088E-4</v>
      </c>
      <c r="BJ236" s="72">
        <f t="shared" ca="1" si="413"/>
        <v>4.1375551212432221E-2</v>
      </c>
      <c r="BK236" s="72">
        <f t="shared" ca="1" si="414"/>
        <v>-2.3455758169088625E-11</v>
      </c>
      <c r="BL236" s="72">
        <f t="shared" ca="1" si="415"/>
        <v>2.9112297053305279E-3</v>
      </c>
      <c r="BM236" s="72">
        <f t="shared" ca="1" si="416"/>
        <v>1.0007274106297308</v>
      </c>
      <c r="BN236" s="72">
        <f t="shared" ca="1" si="417"/>
        <v>7.2674979877650377E-4</v>
      </c>
      <c r="BO236" s="72">
        <f t="shared" ca="1" si="418"/>
        <v>-1.2711582170325091E-5</v>
      </c>
      <c r="BP236" s="72">
        <f t="shared" ca="1" si="419"/>
        <v>329398.05283542507</v>
      </c>
      <c r="BQ236" s="72">
        <f t="shared" ca="1" si="420"/>
        <v>0.72603075397442673</v>
      </c>
      <c r="BR236" s="72">
        <f t="shared" ca="1" si="421"/>
        <v>-2.3933112500416849</v>
      </c>
      <c r="BS236" s="72">
        <f t="shared" ca="1" si="422"/>
        <v>0.74828140354810824</v>
      </c>
      <c r="BT236" s="72">
        <f t="shared" ca="1" si="423"/>
        <v>41.598497999435665</v>
      </c>
      <c r="BU236" s="72">
        <f t="shared" ca="1" si="424"/>
        <v>-137.12663368856781</v>
      </c>
      <c r="BV236" s="72">
        <f t="shared" ca="1" si="425"/>
        <v>42.873366311432164</v>
      </c>
    </row>
    <row r="237" spans="1:74">
      <c r="A237" s="13">
        <f ca="1">'MGRS to'!AO237</f>
        <v>34.044238999896166</v>
      </c>
      <c r="B237" s="13">
        <f ca="1">'MGRS to'!AP237</f>
        <v>-4.9847599939023706</v>
      </c>
      <c r="C237" s="19">
        <f t="shared" ca="1" si="354"/>
        <v>0.59418406188404949</v>
      </c>
      <c r="D237" s="19">
        <f t="shared" ca="1" si="355"/>
        <v>-8.7000474315288831E-2</v>
      </c>
      <c r="E237" s="19">
        <f t="shared" ca="1" si="356"/>
        <v>0.58673854508702505</v>
      </c>
      <c r="F237" s="19">
        <f t="shared" ca="1" si="357"/>
        <v>0.59262712321747435</v>
      </c>
      <c r="G237" s="19">
        <f t="shared" ca="1" si="358"/>
        <v>4.2116483727235851E-2</v>
      </c>
      <c r="H237" s="19">
        <f t="shared" ca="1" si="359"/>
        <v>4.2116483727235851E-2</v>
      </c>
      <c r="I237" s="19">
        <f t="shared" ca="1" si="360"/>
        <v>0</v>
      </c>
      <c r="J237" s="19">
        <f t="shared" ca="1" si="361"/>
        <v>3.5487224854898733E-2</v>
      </c>
      <c r="K237" s="19">
        <f t="shared" ca="1" si="362"/>
        <v>0.99937013006798325</v>
      </c>
      <c r="L237" s="19">
        <f t="shared" ca="1" si="363"/>
        <v>3.5494677511249795E-2</v>
      </c>
      <c r="M237" s="19">
        <f t="shared" ca="1" si="364"/>
        <v>0.81954093089386082</v>
      </c>
      <c r="N237" s="19">
        <f t="shared" ca="1" si="365"/>
        <v>0.18045906910613918</v>
      </c>
      <c r="O237" s="19">
        <f t="shared" ca="1" si="366"/>
        <v>-2.4278414301374114</v>
      </c>
      <c r="P237" s="72">
        <f t="shared" ca="1" si="367"/>
        <v>1.5169978335317306E-4</v>
      </c>
      <c r="Q237" s="72">
        <f t="shared" ca="1" si="368"/>
        <v>4.221396406357613E-2</v>
      </c>
      <c r="R237" s="72">
        <f t="shared" ca="1" si="369"/>
        <v>9.7480336340279028E-5</v>
      </c>
      <c r="S237" s="19">
        <f t="shared" ca="1" si="370"/>
        <v>3.5567066071860741E-2</v>
      </c>
      <c r="T237" s="19">
        <f t="shared" ca="1" si="371"/>
        <v>0.99936729174565231</v>
      </c>
      <c r="U237" s="19">
        <f t="shared" ca="1" si="372"/>
        <v>3.5574569162897661E-2</v>
      </c>
      <c r="V237" s="19">
        <f t="shared" ca="1" si="373"/>
        <v>0.81959269935910672</v>
      </c>
      <c r="W237" s="19">
        <f t="shared" ca="1" si="374"/>
        <v>0.18040730064089328</v>
      </c>
      <c r="X237" s="19">
        <f t="shared" ca="1" si="375"/>
        <v>-2.4288277180314313</v>
      </c>
      <c r="Y237" s="72">
        <f t="shared" ca="1" si="376"/>
        <v>1.5165628477680689E-4</v>
      </c>
      <c r="Z237" s="72">
        <f t="shared" ca="1" si="377"/>
        <v>4.2214189644406395E-2</v>
      </c>
      <c r="AA237" s="72">
        <f t="shared" ca="1" si="378"/>
        <v>2.2558083026535947E-7</v>
      </c>
      <c r="AB237" s="19">
        <f t="shared" ca="1" si="379"/>
        <v>3.5567250839297293E-2</v>
      </c>
      <c r="AC237" s="19">
        <f t="shared" ca="1" si="380"/>
        <v>0.99936728516983908</v>
      </c>
      <c r="AD237" s="19">
        <f t="shared" ca="1" si="381"/>
        <v>3.5574754047312709E-2</v>
      </c>
      <c r="AE237" s="19">
        <f t="shared" ca="1" si="382"/>
        <v>0.8195928187502225</v>
      </c>
      <c r="AF237" s="19">
        <f t="shared" ca="1" si="383"/>
        <v>0.1804071812497775</v>
      </c>
      <c r="AG237" s="19">
        <f t="shared" ca="1" si="384"/>
        <v>-2.4288299933419171</v>
      </c>
      <c r="AH237" s="72">
        <f t="shared" ca="1" si="385"/>
        <v>1.5165618445812411E-4</v>
      </c>
      <c r="AI237" s="72">
        <f t="shared" ca="1" si="386"/>
        <v>4.221419016642633E-2</v>
      </c>
      <c r="AJ237" s="72">
        <f t="shared" ca="1" si="387"/>
        <v>5.220199342237386E-10</v>
      </c>
      <c r="AK237" s="19">
        <f t="shared" ca="1" si="388"/>
        <v>3.5567251266870381E-2</v>
      </c>
      <c r="AL237" s="19">
        <f t="shared" ca="1" si="389"/>
        <v>0.99936728515462181</v>
      </c>
      <c r="AM237" s="19">
        <f t="shared" ca="1" si="390"/>
        <v>3.5574754475156505E-2</v>
      </c>
      <c r="AN237" s="19">
        <f t="shared" ca="1" si="391"/>
        <v>0.81959281902650516</v>
      </c>
      <c r="AO237" s="19">
        <f t="shared" ca="1" si="392"/>
        <v>0.32826761100018631</v>
      </c>
      <c r="AP237" s="19">
        <f t="shared" ca="1" si="393"/>
        <v>0.67173238899981369</v>
      </c>
      <c r="AQ237" s="72">
        <f t="shared" ca="1" si="394"/>
        <v>2.7585019819661972E-4</v>
      </c>
      <c r="AR237" s="72">
        <f t="shared" ca="1" si="395"/>
        <v>4.2214232143391865E-2</v>
      </c>
      <c r="AS237" s="72">
        <f t="shared" ca="1" si="396"/>
        <v>4.1976965535484023E-8</v>
      </c>
      <c r="AT237" s="19">
        <f t="shared" ca="1" si="397"/>
        <v>3.5567285649122406E-2</v>
      </c>
      <c r="AU237" s="19">
        <f t="shared" ca="1" si="398"/>
        <v>0.99936728393096486</v>
      </c>
      <c r="AV237" s="19">
        <f t="shared" ca="1" si="399"/>
        <v>3.5574788879176485E-2</v>
      </c>
      <c r="AW237" s="19">
        <f t="shared" ca="1" si="400"/>
        <v>0.81959284124306442</v>
      </c>
      <c r="AX237" s="19">
        <f t="shared" ca="1" si="401"/>
        <v>0.18040715875693558</v>
      </c>
      <c r="AY237" s="19">
        <f t="shared" ca="1" si="402"/>
        <v>-2.4288304220022976</v>
      </c>
      <c r="AZ237" s="72">
        <f t="shared" ca="1" si="403"/>
        <v>1.5165616555845758E-4</v>
      </c>
      <c r="BA237" s="72">
        <f t="shared" ca="1" si="404"/>
        <v>4.2214190264773861E-2</v>
      </c>
      <c r="BB237" s="72">
        <f t="shared" ca="1" si="405"/>
        <v>-4.187861800397652E-8</v>
      </c>
      <c r="BC237" s="19">
        <f t="shared" ca="1" si="406"/>
        <v>3.5567251347424327E-2</v>
      </c>
      <c r="BD237" s="19">
        <f t="shared" ca="1" si="407"/>
        <v>0.99936728515175499</v>
      </c>
      <c r="BE237" s="19">
        <f t="shared" ca="1" si="408"/>
        <v>3.5574754555761451E-2</v>
      </c>
      <c r="BF237" s="19">
        <f t="shared" ca="1" si="409"/>
        <v>0.81959281907855586</v>
      </c>
      <c r="BG237" s="19">
        <f t="shared" ca="1" si="410"/>
        <v>0.18040718092144414</v>
      </c>
      <c r="BH237" s="19">
        <f t="shared" ca="1" si="411"/>
        <v>-2.428829999599174</v>
      </c>
      <c r="BI237" s="72">
        <f t="shared" ca="1" si="412"/>
        <v>1.5165618418224117E-4</v>
      </c>
      <c r="BJ237" s="72">
        <f t="shared" ca="1" si="413"/>
        <v>4.2214190167861931E-2</v>
      </c>
      <c r="BK237" s="72">
        <f t="shared" ca="1" si="414"/>
        <v>-9.6911929869936131E-11</v>
      </c>
      <c r="BL237" s="72">
        <f t="shared" ca="1" si="415"/>
        <v>1.2158536081033127E-3</v>
      </c>
      <c r="BM237" s="72">
        <f t="shared" ca="1" si="416"/>
        <v>1.0003038941417957</v>
      </c>
      <c r="BN237" s="72">
        <f t="shared" ca="1" si="417"/>
        <v>3.0377874431595391E-4</v>
      </c>
      <c r="BO237" s="72">
        <f t="shared" ca="1" si="418"/>
        <v>-2.6233626957066976E-5</v>
      </c>
      <c r="BP237" s="72">
        <f t="shared" ca="1" si="419"/>
        <v>226375.43728935625</v>
      </c>
      <c r="BQ237" s="72">
        <f t="shared" ca="1" si="420"/>
        <v>1.392035796389967</v>
      </c>
      <c r="BR237" s="72">
        <f t="shared" ca="1" si="421"/>
        <v>-1.7260791550969217</v>
      </c>
      <c r="BS237" s="72">
        <f t="shared" ca="1" si="422"/>
        <v>1.4155134984928714</v>
      </c>
      <c r="BT237" s="72">
        <f t="shared" ca="1" si="423"/>
        <v>79.757776064277493</v>
      </c>
      <c r="BU237" s="72">
        <f t="shared" ca="1" si="424"/>
        <v>-98.897050692560654</v>
      </c>
      <c r="BV237" s="72">
        <f t="shared" ca="1" si="425"/>
        <v>81.10294930743936</v>
      </c>
    </row>
    <row r="238" spans="1:74">
      <c r="A238" s="13">
        <f ca="1">'MGRS to'!AO238</f>
        <v>34.066669274682333</v>
      </c>
      <c r="B238" s="13">
        <f ca="1">'MGRS to'!AP238</f>
        <v>-4.9916646501431252</v>
      </c>
      <c r="C238" s="19">
        <f t="shared" ca="1" si="354"/>
        <v>0.59457554403119528</v>
      </c>
      <c r="D238" s="19">
        <f t="shared" ca="1" si="355"/>
        <v>-8.7120983300408378E-2</v>
      </c>
      <c r="E238" s="19">
        <f t="shared" ca="1" si="356"/>
        <v>0.59262712321747435</v>
      </c>
      <c r="F238" s="19">
        <f t="shared" ca="1" si="357"/>
        <v>0.59301811361319456</v>
      </c>
      <c r="G238" s="19">
        <f t="shared" ca="1" si="358"/>
        <v>-1.2050898511954677E-4</v>
      </c>
      <c r="H238" s="19">
        <f t="shared" ca="1" si="359"/>
        <v>-1.2050898511954677E-4</v>
      </c>
      <c r="I238" s="19">
        <f t="shared" ca="1" si="360"/>
        <v>0</v>
      </c>
      <c r="J238" s="19">
        <f t="shared" ca="1" si="361"/>
        <v>4.0356253272040695E-4</v>
      </c>
      <c r="K238" s="19">
        <f t="shared" ca="1" si="362"/>
        <v>0.99999991856863768</v>
      </c>
      <c r="L238" s="19">
        <f t="shared" ca="1" si="363"/>
        <v>4.0356254367462295E-4</v>
      </c>
      <c r="M238" s="19">
        <f t="shared" ca="1" si="364"/>
        <v>-0.20540075804459695</v>
      </c>
      <c r="N238" s="19">
        <f t="shared" ca="1" si="365"/>
        <v>1.2054007580445969</v>
      </c>
      <c r="O238" s="19">
        <f t="shared" ca="1" si="366"/>
        <v>0.48208024994850529</v>
      </c>
      <c r="P238" s="72">
        <f t="shared" ca="1" si="367"/>
        <v>1.0106951655671568E-3</v>
      </c>
      <c r="Q238" s="72">
        <f t="shared" ca="1" si="368"/>
        <v>-1.2078676084935794E-4</v>
      </c>
      <c r="R238" s="72">
        <f t="shared" ca="1" si="369"/>
        <v>-2.7777572981116752E-7</v>
      </c>
      <c r="S238" s="19">
        <f t="shared" ca="1" si="370"/>
        <v>4.0361964977620916E-4</v>
      </c>
      <c r="T238" s="19">
        <f t="shared" ca="1" si="371"/>
        <v>0.99999991854558568</v>
      </c>
      <c r="U238" s="19">
        <f t="shared" ca="1" si="372"/>
        <v>4.0361966073507698E-4</v>
      </c>
      <c r="V238" s="19">
        <f t="shared" ca="1" si="373"/>
        <v>-0.20584507739562985</v>
      </c>
      <c r="W238" s="19">
        <f t="shared" ca="1" si="374"/>
        <v>1.20584507739563</v>
      </c>
      <c r="X238" s="19">
        <f t="shared" ca="1" si="375"/>
        <v>0.48227108847956135</v>
      </c>
      <c r="Y238" s="72">
        <f t="shared" ca="1" si="376"/>
        <v>1.0110665857510205E-3</v>
      </c>
      <c r="Z238" s="72">
        <f t="shared" ca="1" si="377"/>
        <v>-1.2078740112832955E-4</v>
      </c>
      <c r="AA238" s="72">
        <f t="shared" ca="1" si="378"/>
        <v>-6.4027897160633465E-10</v>
      </c>
      <c r="AB238" s="19">
        <f t="shared" ca="1" si="379"/>
        <v>4.0361978157473134E-4</v>
      </c>
      <c r="AC238" s="19">
        <f t="shared" ca="1" si="380"/>
        <v>0.99999991854553261</v>
      </c>
      <c r="AD238" s="19">
        <f t="shared" ca="1" si="381"/>
        <v>4.0361979253360984E-4</v>
      </c>
      <c r="AE238" s="19">
        <f t="shared" ca="1" si="382"/>
        <v>-0.20584610134325745</v>
      </c>
      <c r="AF238" s="19">
        <f t="shared" ca="1" si="383"/>
        <v>1.2058461013432575</v>
      </c>
      <c r="AG238" s="19">
        <f t="shared" ca="1" si="384"/>
        <v>0.48227152811040874</v>
      </c>
      <c r="AH238" s="72">
        <f t="shared" ca="1" si="385"/>
        <v>1.0110674416993115E-3</v>
      </c>
      <c r="AI238" s="72">
        <f t="shared" ca="1" si="386"/>
        <v>-1.207874026041862E-4</v>
      </c>
      <c r="AJ238" s="72">
        <f t="shared" ca="1" si="387"/>
        <v>-1.4758566547687368E-12</v>
      </c>
      <c r="AK238" s="19">
        <f t="shared" ca="1" si="388"/>
        <v>4.0361978187855824E-4</v>
      </c>
      <c r="AL238" s="19">
        <f t="shared" ca="1" si="389"/>
        <v>0.99999991854553238</v>
      </c>
      <c r="AM238" s="19">
        <f t="shared" ca="1" si="390"/>
        <v>4.0361979283743679E-4</v>
      </c>
      <c r="AN238" s="19">
        <f t="shared" ca="1" si="391"/>
        <v>-0.20584610370346321</v>
      </c>
      <c r="AO238" s="19">
        <f t="shared" ca="1" si="392"/>
        <v>0.95762738159010308</v>
      </c>
      <c r="AP238" s="19">
        <f t="shared" ca="1" si="393"/>
        <v>4.2372618409896923E-2</v>
      </c>
      <c r="AQ238" s="72">
        <f t="shared" ca="1" si="394"/>
        <v>8.0344416445666535E-4</v>
      </c>
      <c r="AR238" s="72">
        <f t="shared" ca="1" si="395"/>
        <v>-1.2078733407256694E-4</v>
      </c>
      <c r="AS238" s="72">
        <f t="shared" ca="1" si="396"/>
        <v>6.8531619262920604E-11</v>
      </c>
      <c r="AT238" s="19">
        <f t="shared" ca="1" si="397"/>
        <v>4.0361976777159996E-4</v>
      </c>
      <c r="AU238" s="19">
        <f t="shared" ca="1" si="398"/>
        <v>0.99999991854553816</v>
      </c>
      <c r="AV238" s="19">
        <f t="shared" ca="1" si="399"/>
        <v>4.0361977873047732E-4</v>
      </c>
      <c r="AW238" s="19">
        <f t="shared" ca="1" si="400"/>
        <v>-0.20584599410630322</v>
      </c>
      <c r="AX238" s="19">
        <f t="shared" ca="1" si="401"/>
        <v>1.2058459941063031</v>
      </c>
      <c r="AY238" s="19">
        <f t="shared" ca="1" si="402"/>
        <v>0.48227148206836901</v>
      </c>
      <c r="AZ238" s="72">
        <f t="shared" ca="1" si="403"/>
        <v>1.0110673520567501E-3</v>
      </c>
      <c r="BA238" s="72">
        <f t="shared" ca="1" si="404"/>
        <v>-1.2078740244962124E-4</v>
      </c>
      <c r="BB238" s="72">
        <f t="shared" ca="1" si="405"/>
        <v>-6.8377054303456371E-11</v>
      </c>
      <c r="BC238" s="19">
        <f t="shared" ca="1" si="406"/>
        <v>4.0361978184675002E-4</v>
      </c>
      <c r="BD238" s="19">
        <f t="shared" ca="1" si="407"/>
        <v>0.99999991854553238</v>
      </c>
      <c r="BE238" s="19">
        <f t="shared" ca="1" si="408"/>
        <v>4.0361979280562857E-4</v>
      </c>
      <c r="BF238" s="19">
        <f t="shared" ca="1" si="409"/>
        <v>-0.20584610345627555</v>
      </c>
      <c r="BG238" s="19">
        <f t="shared" ca="1" si="410"/>
        <v>1.2058461034562755</v>
      </c>
      <c r="BH238" s="19">
        <f t="shared" ca="1" si="411"/>
        <v>0.48227152901762993</v>
      </c>
      <c r="BI238" s="72">
        <f t="shared" ca="1" si="412"/>
        <v>1.011067443465646E-3</v>
      </c>
      <c r="BJ238" s="72">
        <f t="shared" ca="1" si="413"/>
        <v>-1.2078740260723181E-4</v>
      </c>
      <c r="BK238" s="72">
        <f t="shared" ca="1" si="414"/>
        <v>-1.5761056468190787E-13</v>
      </c>
      <c r="BL238" s="72">
        <f t="shared" ca="1" si="415"/>
        <v>8.1267958859300663E-3</v>
      </c>
      <c r="BM238" s="72">
        <f t="shared" ca="1" si="416"/>
        <v>1.0020286135574197</v>
      </c>
      <c r="BN238" s="72">
        <f t="shared" ca="1" si="417"/>
        <v>2.0234819571800108E-3</v>
      </c>
      <c r="BO238" s="72">
        <f t="shared" ca="1" si="418"/>
        <v>3.9365814004141083E-7</v>
      </c>
      <c r="BP238" s="72">
        <f t="shared" ca="1" si="419"/>
        <v>2568.408424547315</v>
      </c>
      <c r="BQ238" s="72">
        <f t="shared" ca="1" si="420"/>
        <v>-0.24967704472061031</v>
      </c>
      <c r="BR238" s="72">
        <f t="shared" ca="1" si="421"/>
        <v>2.8918481244349352</v>
      </c>
      <c r="BS238" s="72">
        <f t="shared" ca="1" si="422"/>
        <v>6.0334407780247279</v>
      </c>
      <c r="BT238" s="72">
        <f t="shared" ca="1" si="423"/>
        <v>345.6945590962099</v>
      </c>
      <c r="BU238" s="72">
        <f t="shared" ca="1" si="424"/>
        <v>165.69069252294472</v>
      </c>
      <c r="BV238" s="72">
        <f t="shared" ca="1" si="425"/>
        <v>345.69069252294457</v>
      </c>
    </row>
    <row r="239" spans="1:74">
      <c r="A239" s="13">
        <f ca="1">'MGRS to'!AO239</f>
        <v>34.004485975929498</v>
      </c>
      <c r="B239" s="13">
        <f ca="1">'MGRS to'!AP239</f>
        <v>-4.9627113959520068</v>
      </c>
      <c r="C239" s="19">
        <f t="shared" ca="1" si="354"/>
        <v>0.593490240728207</v>
      </c>
      <c r="D239" s="19">
        <f t="shared" ca="1" si="355"/>
        <v>-8.6615653685606517E-2</v>
      </c>
      <c r="E239" s="19">
        <f t="shared" ca="1" si="356"/>
        <v>0.59301811361319456</v>
      </c>
      <c r="F239" s="19">
        <f t="shared" ca="1" si="357"/>
        <v>0.59193417592950837</v>
      </c>
      <c r="G239" s="19">
        <f t="shared" ca="1" si="358"/>
        <v>5.05329614801861E-4</v>
      </c>
      <c r="H239" s="19">
        <f t="shared" ca="1" si="359"/>
        <v>5.05329614801861E-4</v>
      </c>
      <c r="I239" s="19">
        <f t="shared" ca="1" si="360"/>
        <v>0</v>
      </c>
      <c r="J239" s="19">
        <f t="shared" ca="1" si="361"/>
        <v>1.162174746278169E-3</v>
      </c>
      <c r="K239" s="19">
        <f t="shared" ca="1" si="362"/>
        <v>0.99999932467470165</v>
      </c>
      <c r="L239" s="19">
        <f t="shared" ca="1" si="363"/>
        <v>1.1621750078935754E-3</v>
      </c>
      <c r="M239" s="19">
        <f t="shared" ca="1" si="364"/>
        <v>0.2992259434882068</v>
      </c>
      <c r="N239" s="19">
        <f t="shared" ca="1" si="365"/>
        <v>0.70077405651179325</v>
      </c>
      <c r="O239" s="19">
        <f t="shared" ca="1" si="366"/>
        <v>0.11004320906044596</v>
      </c>
      <c r="P239" s="72">
        <f t="shared" ca="1" si="367"/>
        <v>5.8832500886573595E-4</v>
      </c>
      <c r="Q239" s="72">
        <f t="shared" ca="1" si="368"/>
        <v>5.0649495364666068E-4</v>
      </c>
      <c r="R239" s="72">
        <f t="shared" ca="1" si="369"/>
        <v>1.1653388447996783E-6</v>
      </c>
      <c r="S239" s="19">
        <f t="shared" ca="1" si="370"/>
        <v>1.162523795308171E-3</v>
      </c>
      <c r="T239" s="19">
        <f t="shared" ca="1" si="371"/>
        <v>0.99999932426898441</v>
      </c>
      <c r="U239" s="19">
        <f t="shared" ca="1" si="372"/>
        <v>1.1625240571593702E-3</v>
      </c>
      <c r="V239" s="19">
        <f t="shared" ca="1" si="373"/>
        <v>0.29982593722322198</v>
      </c>
      <c r="W239" s="19">
        <f t="shared" ca="1" si="374"/>
        <v>0.70017406277677807</v>
      </c>
      <c r="X239" s="19">
        <f t="shared" ca="1" si="375"/>
        <v>0.10928058672656216</v>
      </c>
      <c r="Y239" s="72">
        <f t="shared" ca="1" si="376"/>
        <v>5.8782217802554287E-4</v>
      </c>
      <c r="Z239" s="72">
        <f t="shared" ca="1" si="377"/>
        <v>5.0649764102978E-4</v>
      </c>
      <c r="AA239" s="72">
        <f t="shared" ca="1" si="378"/>
        <v>2.6873831193144002E-9</v>
      </c>
      <c r="AB239" s="19">
        <f t="shared" ca="1" si="379"/>
        <v>1.1625246010566516E-3</v>
      </c>
      <c r="AC239" s="19">
        <f t="shared" ca="1" si="380"/>
        <v>0.99999932426804761</v>
      </c>
      <c r="AD239" s="19">
        <f t="shared" ca="1" si="381"/>
        <v>1.1625248629083952E-3</v>
      </c>
      <c r="AE239" s="19">
        <f t="shared" ca="1" si="382"/>
        <v>0.29982732024153108</v>
      </c>
      <c r="AF239" s="19">
        <f t="shared" ca="1" si="383"/>
        <v>0.70017267975846886</v>
      </c>
      <c r="AG239" s="19">
        <f t="shared" ca="1" si="384"/>
        <v>0.10927882733061045</v>
      </c>
      <c r="AH239" s="72">
        <f t="shared" ca="1" si="385"/>
        <v>5.8782101897125684E-4</v>
      </c>
      <c r="AI239" s="72">
        <f t="shared" ca="1" si="386"/>
        <v>5.0649764722714326E-4</v>
      </c>
      <c r="AJ239" s="72">
        <f t="shared" ca="1" si="387"/>
        <v>6.1973632605946682E-12</v>
      </c>
      <c r="AK239" s="19">
        <f t="shared" ca="1" si="388"/>
        <v>1.1625246029148008E-3</v>
      </c>
      <c r="AL239" s="19">
        <f t="shared" ca="1" si="389"/>
        <v>0.99999932426804561</v>
      </c>
      <c r="AM239" s="19">
        <f t="shared" ca="1" si="390"/>
        <v>1.1625248647665453E-3</v>
      </c>
      <c r="AN239" s="19">
        <f t="shared" ca="1" si="391"/>
        <v>0.29982732343089757</v>
      </c>
      <c r="AO239" s="19">
        <f t="shared" ca="1" si="392"/>
        <v>0.91010357612426396</v>
      </c>
      <c r="AP239" s="19">
        <f t="shared" ca="1" si="393"/>
        <v>8.9896423875736042E-2</v>
      </c>
      <c r="AQ239" s="72">
        <f t="shared" ca="1" si="394"/>
        <v>7.6366311373859941E-4</v>
      </c>
      <c r="AR239" s="72">
        <f t="shared" ca="1" si="395"/>
        <v>5.0649744664278142E-4</v>
      </c>
      <c r="AS239" s="72">
        <f t="shared" ca="1" si="396"/>
        <v>-2.0058436183724437E-10</v>
      </c>
      <c r="AT239" s="19">
        <f t="shared" ca="1" si="397"/>
        <v>1.1625245427741896E-3</v>
      </c>
      <c r="AU239" s="19">
        <f t="shared" ca="1" si="398"/>
        <v>0.99999932426811555</v>
      </c>
      <c r="AV239" s="19">
        <f t="shared" ca="1" si="399"/>
        <v>1.1625248046258935E-3</v>
      </c>
      <c r="AW239" s="19">
        <f t="shared" ca="1" si="400"/>
        <v>0.29982722020349323</v>
      </c>
      <c r="AX239" s="19">
        <f t="shared" ca="1" si="401"/>
        <v>0.70017277979650672</v>
      </c>
      <c r="AY239" s="19">
        <f t="shared" ca="1" si="402"/>
        <v>0.10927895459345316</v>
      </c>
      <c r="AZ239" s="72">
        <f t="shared" ca="1" si="403"/>
        <v>5.8782110280927692E-4</v>
      </c>
      <c r="BA239" s="72">
        <f t="shared" ca="1" si="404"/>
        <v>5.0649764677886816E-4</v>
      </c>
      <c r="BB239" s="72">
        <f t="shared" ca="1" si="405"/>
        <v>2.0013608673964678E-10</v>
      </c>
      <c r="BC239" s="19">
        <f t="shared" ca="1" si="406"/>
        <v>1.1625246027804012E-3</v>
      </c>
      <c r="BD239" s="19">
        <f t="shared" ca="1" si="407"/>
        <v>0.99999932426804561</v>
      </c>
      <c r="BE239" s="19">
        <f t="shared" ca="1" si="408"/>
        <v>1.1625248646321459E-3</v>
      </c>
      <c r="BF239" s="19">
        <f t="shared" ca="1" si="409"/>
        <v>0.29982732320019895</v>
      </c>
      <c r="BG239" s="19">
        <f t="shared" ca="1" si="410"/>
        <v>0.70017267679980111</v>
      </c>
      <c r="BH239" s="19">
        <f t="shared" ca="1" si="411"/>
        <v>0.10927882356675689</v>
      </c>
      <c r="BI239" s="72">
        <f t="shared" ca="1" si="412"/>
        <v>5.8782101649171152E-4</v>
      </c>
      <c r="BJ239" s="72">
        <f t="shared" ca="1" si="413"/>
        <v>5.064976472404011E-4</v>
      </c>
      <c r="BK239" s="72">
        <f t="shared" ca="1" si="414"/>
        <v>4.615329386031819E-13</v>
      </c>
      <c r="BL239" s="72">
        <f t="shared" ca="1" si="415"/>
        <v>4.7188114743230937E-3</v>
      </c>
      <c r="BM239" s="72">
        <f t="shared" ca="1" si="416"/>
        <v>1.00117866114138</v>
      </c>
      <c r="BN239" s="72">
        <f t="shared" ca="1" si="417"/>
        <v>1.1769270413907959E-3</v>
      </c>
      <c r="BO239" s="72">
        <f t="shared" ca="1" si="418"/>
        <v>1.4912298101342993E-7</v>
      </c>
      <c r="BP239" s="72">
        <f t="shared" ca="1" si="419"/>
        <v>7397.6437359535976</v>
      </c>
      <c r="BQ239" s="72">
        <f t="shared" ca="1" si="420"/>
        <v>2.773204383037366</v>
      </c>
      <c r="BR239" s="72">
        <f t="shared" ca="1" si="421"/>
        <v>-0.36810543368894805</v>
      </c>
      <c r="BS239" s="72">
        <f t="shared" ca="1" si="422"/>
        <v>2.7734872199008449</v>
      </c>
      <c r="BT239" s="72">
        <f t="shared" ca="1" si="423"/>
        <v>158.89290687522248</v>
      </c>
      <c r="BU239" s="72">
        <f t="shared" ca="1" si="424"/>
        <v>-21.090887766209512</v>
      </c>
      <c r="BV239" s="72">
        <f t="shared" ca="1" si="425"/>
        <v>158.90911223379044</v>
      </c>
    </row>
    <row r="240" spans="1:74">
      <c r="A240" s="13">
        <f ca="1">'MGRS to'!AO240</f>
        <v>33.823570418411826</v>
      </c>
      <c r="B240" s="13">
        <f ca="1">'MGRS to'!AP240</f>
        <v>-5.4474682589944301</v>
      </c>
      <c r="C240" s="19">
        <f t="shared" ca="1" si="354"/>
        <v>0.5903326685814424</v>
      </c>
      <c r="D240" s="19">
        <f t="shared" ca="1" si="355"/>
        <v>-9.5076257017336019E-2</v>
      </c>
      <c r="E240" s="19">
        <f t="shared" ca="1" si="356"/>
        <v>0.59193417592950837</v>
      </c>
      <c r="F240" s="19">
        <f t="shared" ca="1" si="357"/>
        <v>0.58878061849511798</v>
      </c>
      <c r="G240" s="19">
        <f t="shared" ca="1" si="358"/>
        <v>-8.4606033317295021E-3</v>
      </c>
      <c r="H240" s="19">
        <f t="shared" ca="1" si="359"/>
        <v>-8.4606033317295021E-3</v>
      </c>
      <c r="I240" s="19">
        <f t="shared" ca="1" si="360"/>
        <v>0</v>
      </c>
      <c r="J240" s="19">
        <f t="shared" ca="1" si="361"/>
        <v>7.7035351401960311E-3</v>
      </c>
      <c r="K240" s="19">
        <f t="shared" ca="1" si="362"/>
        <v>0.99997032733293834</v>
      </c>
      <c r="L240" s="19">
        <f t="shared" ca="1" si="363"/>
        <v>7.7036113359115416E-3</v>
      </c>
      <c r="M240" s="19">
        <f t="shared" ca="1" si="364"/>
        <v>-0.75794314591186207</v>
      </c>
      <c r="N240" s="19">
        <f t="shared" ca="1" si="365"/>
        <v>1.7579431459118622</v>
      </c>
      <c r="O240" s="19">
        <f t="shared" ca="1" si="366"/>
        <v>0.64743833271427365</v>
      </c>
      <c r="P240" s="72">
        <f t="shared" ca="1" si="367"/>
        <v>1.471939322345923E-3</v>
      </c>
      <c r="Q240" s="72">
        <f t="shared" ca="1" si="368"/>
        <v>-8.4801698814584939E-3</v>
      </c>
      <c r="R240" s="72">
        <f t="shared" ca="1" si="369"/>
        <v>-1.9566549728991869E-5</v>
      </c>
      <c r="S240" s="19">
        <f t="shared" ca="1" si="370"/>
        <v>7.7183678995749226E-3</v>
      </c>
      <c r="T240" s="19">
        <f t="shared" ca="1" si="371"/>
        <v>0.99997021295484934</v>
      </c>
      <c r="U240" s="19">
        <f t="shared" ca="1" si="372"/>
        <v>7.7184445362790746E-3</v>
      </c>
      <c r="V240" s="19">
        <f t="shared" ca="1" si="373"/>
        <v>-0.75823602894548781</v>
      </c>
      <c r="W240" s="19">
        <f t="shared" ca="1" si="374"/>
        <v>1.7582360289454879</v>
      </c>
      <c r="X240" s="19">
        <f t="shared" ca="1" si="375"/>
        <v>0.64749694232905841</v>
      </c>
      <c r="Y240" s="72">
        <f t="shared" ca="1" si="376"/>
        <v>1.4721834701612738E-3</v>
      </c>
      <c r="Z240" s="72">
        <f t="shared" ca="1" si="377"/>
        <v>-8.4802151320180034E-3</v>
      </c>
      <c r="AA240" s="72">
        <f t="shared" ca="1" si="378"/>
        <v>-4.5250559509504851E-8</v>
      </c>
      <c r="AB240" s="19">
        <f t="shared" ca="1" si="379"/>
        <v>7.7184022091727426E-3</v>
      </c>
      <c r="AC240" s="19">
        <f t="shared" ca="1" si="380"/>
        <v>0.99997021269002673</v>
      </c>
      <c r="AD240" s="19">
        <f t="shared" ca="1" si="381"/>
        <v>7.7184788468989112E-3</v>
      </c>
      <c r="AE240" s="19">
        <f t="shared" ca="1" si="382"/>
        <v>-0.75823670432446133</v>
      </c>
      <c r="AF240" s="19">
        <f t="shared" ca="1" si="383"/>
        <v>1.7582367043244613</v>
      </c>
      <c r="AG240" s="19">
        <f t="shared" ca="1" si="384"/>
        <v>0.64749707745728902</v>
      </c>
      <c r="AH240" s="72">
        <f t="shared" ca="1" si="385"/>
        <v>1.4721840331579639E-3</v>
      </c>
      <c r="AI240" s="72">
        <f t="shared" ca="1" si="386"/>
        <v>-8.4802152366666578E-3</v>
      </c>
      <c r="AJ240" s="72">
        <f t="shared" ca="1" si="387"/>
        <v>-1.0464865432546766E-10</v>
      </c>
      <c r="AK240" s="19">
        <f t="shared" ca="1" si="388"/>
        <v>7.718402288518853E-3</v>
      </c>
      <c r="AL240" s="19">
        <f t="shared" ca="1" si="389"/>
        <v>0.99997021268941433</v>
      </c>
      <c r="AM240" s="19">
        <f t="shared" ca="1" si="390"/>
        <v>7.7184789262473843E-3</v>
      </c>
      <c r="AN240" s="19">
        <f t="shared" ca="1" si="391"/>
        <v>-0.75823670588636305</v>
      </c>
      <c r="AO240" s="19">
        <f t="shared" ca="1" si="392"/>
        <v>0.42507709784659697</v>
      </c>
      <c r="AP240" s="19">
        <f t="shared" ca="1" si="393"/>
        <v>0.57492290215340303</v>
      </c>
      <c r="AQ240" s="72">
        <f t="shared" ca="1" si="394"/>
        <v>3.5711451503928808E-4</v>
      </c>
      <c r="AR240" s="72">
        <f t="shared" ca="1" si="395"/>
        <v>-8.4802224552157166E-3</v>
      </c>
      <c r="AS240" s="72">
        <f t="shared" ca="1" si="396"/>
        <v>-7.2185490588433376E-9</v>
      </c>
      <c r="AT240" s="19">
        <f t="shared" ca="1" si="397"/>
        <v>7.7184077617250624E-3</v>
      </c>
      <c r="AU240" s="19">
        <f t="shared" ca="1" si="398"/>
        <v>0.99997021264716879</v>
      </c>
      <c r="AV240" s="19">
        <f t="shared" ca="1" si="399"/>
        <v>7.71848439961663E-3</v>
      </c>
      <c r="AW240" s="19">
        <f t="shared" ca="1" si="400"/>
        <v>-0.75823681362466444</v>
      </c>
      <c r="AX240" s="19">
        <f t="shared" ca="1" si="401"/>
        <v>1.7582368136246644</v>
      </c>
      <c r="AY240" s="19">
        <f t="shared" ca="1" si="402"/>
        <v>0.64749709932580557</v>
      </c>
      <c r="AZ240" s="72">
        <f t="shared" ca="1" si="403"/>
        <v>1.4721841242707387E-3</v>
      </c>
      <c r="BA240" s="72">
        <f t="shared" ca="1" si="404"/>
        <v>-8.4802152536026416E-3</v>
      </c>
      <c r="BB240" s="72">
        <f t="shared" ca="1" si="405"/>
        <v>7.2016130749780194E-9</v>
      </c>
      <c r="BC240" s="19">
        <f t="shared" ca="1" si="406"/>
        <v>7.7184023013599449E-3</v>
      </c>
      <c r="BD240" s="19">
        <f t="shared" ca="1" si="407"/>
        <v>0.9999702126893153</v>
      </c>
      <c r="BE240" s="19">
        <f t="shared" ca="1" si="408"/>
        <v>7.7184789390888579E-3</v>
      </c>
      <c r="BF240" s="19">
        <f t="shared" ca="1" si="409"/>
        <v>-0.7582367061391373</v>
      </c>
      <c r="BG240" s="19">
        <f t="shared" ca="1" si="410"/>
        <v>1.7582367061391373</v>
      </c>
      <c r="BH240" s="19">
        <f t="shared" ca="1" si="411"/>
        <v>0.64749707782036503</v>
      </c>
      <c r="BI240" s="72">
        <f t="shared" ca="1" si="412"/>
        <v>1.4721840346706798E-3</v>
      </c>
      <c r="BJ240" s="72">
        <f t="shared" ca="1" si="413"/>
        <v>-8.4802152369478391E-3</v>
      </c>
      <c r="BK240" s="72">
        <f t="shared" ca="1" si="414"/>
        <v>1.6654802537097169E-11</v>
      </c>
      <c r="BL240" s="72">
        <f t="shared" ca="1" si="415"/>
        <v>1.1849630553175223E-2</v>
      </c>
      <c r="BM240" s="72">
        <f t="shared" ca="1" si="416"/>
        <v>1.0029558580305322</v>
      </c>
      <c r="BN240" s="72">
        <f t="shared" ca="1" si="417"/>
        <v>2.9449752545604524E-3</v>
      </c>
      <c r="BO240" s="72">
        <f t="shared" ca="1" si="418"/>
        <v>1.4715211098022653E-5</v>
      </c>
      <c r="BP240" s="72">
        <f t="shared" ca="1" si="419"/>
        <v>49115.668987259698</v>
      </c>
      <c r="BQ240" s="72">
        <f t="shared" ca="1" si="420"/>
        <v>-1.9910518462857347</v>
      </c>
      <c r="BR240" s="72">
        <f t="shared" ca="1" si="421"/>
        <v>1.1458202026889313</v>
      </c>
      <c r="BS240" s="72">
        <f t="shared" ca="1" si="422"/>
        <v>4.2874128562787241</v>
      </c>
      <c r="BT240" s="72">
        <f t="shared" ca="1" si="423"/>
        <v>245.92113241609707</v>
      </c>
      <c r="BU240" s="72">
        <f t="shared" ca="1" si="424"/>
        <v>65.650661694900293</v>
      </c>
      <c r="BV240" s="72">
        <f t="shared" ca="1" si="425"/>
        <v>245.65066169490024</v>
      </c>
    </row>
    <row r="241" spans="1:74">
      <c r="A241" s="13">
        <f ca="1">'MGRS to'!AO241</f>
        <v>35.153751530112167</v>
      </c>
      <c r="B241" s="13">
        <f ca="1">'MGRS to'!AP241</f>
        <v>-6.1037551402226899</v>
      </c>
      <c r="C241" s="19">
        <f t="shared" ca="1" si="354"/>
        <v>0.6135487086284519</v>
      </c>
      <c r="D241" s="19">
        <f t="shared" ca="1" si="355"/>
        <v>-0.10653062393241412</v>
      </c>
      <c r="E241" s="19">
        <f t="shared" ca="1" si="356"/>
        <v>0.58878061849511798</v>
      </c>
      <c r="F241" s="19">
        <f t="shared" ca="1" si="357"/>
        <v>0.61196859340734011</v>
      </c>
      <c r="G241" s="19">
        <f t="shared" ca="1" si="358"/>
        <v>-1.1454366915078104E-2</v>
      </c>
      <c r="H241" s="19">
        <f t="shared" ca="1" si="359"/>
        <v>-1.1454366915078104E-2</v>
      </c>
      <c r="I241" s="19">
        <f t="shared" ca="1" si="360"/>
        <v>0</v>
      </c>
      <c r="J241" s="19">
        <f t="shared" ca="1" si="361"/>
        <v>2.5037327654497007E-2</v>
      </c>
      <c r="K241" s="19">
        <f t="shared" ca="1" si="362"/>
        <v>0.99968651697615751</v>
      </c>
      <c r="L241" s="19">
        <f t="shared" ca="1" si="363"/>
        <v>2.50399442416629E-2</v>
      </c>
      <c r="M241" s="19">
        <f t="shared" ca="1" si="364"/>
        <v>-0.31140555132539016</v>
      </c>
      <c r="N241" s="19">
        <f t="shared" ca="1" si="365"/>
        <v>1.3114055513253902</v>
      </c>
      <c r="O241" s="19">
        <f t="shared" ca="1" si="366"/>
        <v>0.51313084223132133</v>
      </c>
      <c r="P241" s="72">
        <f t="shared" ca="1" si="367"/>
        <v>1.0992842405179015E-3</v>
      </c>
      <c r="Q241" s="72">
        <f t="shared" ca="1" si="368"/>
        <v>-1.1480496707271288E-2</v>
      </c>
      <c r="R241" s="72">
        <f t="shared" ca="1" si="369"/>
        <v>-2.6129792193184051E-5</v>
      </c>
      <c r="S241" s="19">
        <f t="shared" ca="1" si="370"/>
        <v>2.5045470018960687E-2</v>
      </c>
      <c r="T241" s="19">
        <f t="shared" ca="1" si="371"/>
        <v>0.99968631301600264</v>
      </c>
      <c r="U241" s="19">
        <f t="shared" ca="1" si="372"/>
        <v>2.504808916025086E-2</v>
      </c>
      <c r="V241" s="19">
        <f t="shared" ca="1" si="373"/>
        <v>-0.31201443104851762</v>
      </c>
      <c r="W241" s="19">
        <f t="shared" ca="1" si="374"/>
        <v>1.3120144310485176</v>
      </c>
      <c r="X241" s="19">
        <f t="shared" ca="1" si="375"/>
        <v>0.51335643905316553</v>
      </c>
      <c r="Y241" s="72">
        <f t="shared" ca="1" si="376"/>
        <v>1.0997929494706799E-3</v>
      </c>
      <c r="Z241" s="72">
        <f t="shared" ca="1" si="377"/>
        <v>-1.1480556313926247E-2</v>
      </c>
      <c r="AA241" s="72">
        <f t="shared" ca="1" si="378"/>
        <v>-5.9606654959076799E-8</v>
      </c>
      <c r="AB241" s="19">
        <f t="shared" ca="1" si="379"/>
        <v>2.5045488611304564E-2</v>
      </c>
      <c r="AC241" s="19">
        <f t="shared" ca="1" si="380"/>
        <v>0.99968631255020235</v>
      </c>
      <c r="AD241" s="19">
        <f t="shared" ca="1" si="381"/>
        <v>2.5048107758428747E-2</v>
      </c>
      <c r="AE241" s="19">
        <f t="shared" ca="1" si="382"/>
        <v>-0.31201581933104872</v>
      </c>
      <c r="AF241" s="19">
        <f t="shared" ca="1" si="383"/>
        <v>1.3120158193310487</v>
      </c>
      <c r="AG241" s="19">
        <f t="shared" ca="1" si="384"/>
        <v>0.51335695318731012</v>
      </c>
      <c r="AH241" s="72">
        <f t="shared" ca="1" si="385"/>
        <v>1.0997941093560208E-3</v>
      </c>
      <c r="AI241" s="72">
        <f t="shared" ca="1" si="386"/>
        <v>-1.1480556449899511E-2</v>
      </c>
      <c r="AJ241" s="72">
        <f t="shared" ca="1" si="387"/>
        <v>-1.3597326389835906E-10</v>
      </c>
      <c r="AK241" s="19">
        <f t="shared" ca="1" si="388"/>
        <v>2.5045488653717137E-2</v>
      </c>
      <c r="AL241" s="19">
        <f t="shared" ca="1" si="389"/>
        <v>0.99968631254913976</v>
      </c>
      <c r="AM241" s="19">
        <f t="shared" ca="1" si="390"/>
        <v>2.5048107800854633E-2</v>
      </c>
      <c r="AN241" s="19">
        <f t="shared" ca="1" si="391"/>
        <v>-0.31201582249796095</v>
      </c>
      <c r="AO241" s="19">
        <f t="shared" ca="1" si="392"/>
        <v>0.90264612651092091</v>
      </c>
      <c r="AP241" s="19">
        <f t="shared" ca="1" si="393"/>
        <v>9.735387348907909E-2</v>
      </c>
      <c r="AQ241" s="72">
        <f t="shared" ca="1" si="394"/>
        <v>7.5741979527093586E-4</v>
      </c>
      <c r="AR241" s="72">
        <f t="shared" ca="1" si="395"/>
        <v>-1.1480552562850263E-2</v>
      </c>
      <c r="AS241" s="72">
        <f t="shared" ca="1" si="396"/>
        <v>3.8870492484466279E-9</v>
      </c>
      <c r="AT241" s="19">
        <f t="shared" ca="1" si="397"/>
        <v>2.5045487441276843E-2</v>
      </c>
      <c r="AU241" s="19">
        <f t="shared" ca="1" si="398"/>
        <v>0.99968631257951546</v>
      </c>
      <c r="AV241" s="19">
        <f t="shared" ca="1" si="399"/>
        <v>2.5048106588033893E-2</v>
      </c>
      <c r="AW241" s="19">
        <f t="shared" ca="1" si="400"/>
        <v>-0.3120157319658402</v>
      </c>
      <c r="AX241" s="19">
        <f t="shared" ca="1" si="401"/>
        <v>1.3120157319658401</v>
      </c>
      <c r="AY241" s="19">
        <f t="shared" ca="1" si="402"/>
        <v>0.51335692083266249</v>
      </c>
      <c r="AZ241" s="72">
        <f t="shared" ca="1" si="403"/>
        <v>1.0997940363639447E-3</v>
      </c>
      <c r="BA241" s="72">
        <f t="shared" ca="1" si="404"/>
        <v>-1.1480556441342648E-2</v>
      </c>
      <c r="BB241" s="72">
        <f t="shared" ca="1" si="405"/>
        <v>-3.878492384895571E-9</v>
      </c>
      <c r="BC241" s="19">
        <f t="shared" ca="1" si="406"/>
        <v>2.5045488651048067E-2</v>
      </c>
      <c r="BD241" s="19">
        <f t="shared" ca="1" si="407"/>
        <v>0.99968631254920659</v>
      </c>
      <c r="BE241" s="19">
        <f t="shared" ca="1" si="408"/>
        <v>2.5048107798184727E-2</v>
      </c>
      <c r="BF241" s="19">
        <f t="shared" ca="1" si="409"/>
        <v>-0.31201582229866598</v>
      </c>
      <c r="BG241" s="19">
        <f t="shared" ca="1" si="410"/>
        <v>1.312015822298666</v>
      </c>
      <c r="BH241" s="19">
        <f t="shared" ca="1" si="411"/>
        <v>0.5133569542863311</v>
      </c>
      <c r="BI241" s="72">
        <f t="shared" ca="1" si="412"/>
        <v>1.0997941118354123E-3</v>
      </c>
      <c r="BJ241" s="72">
        <f t="shared" ca="1" si="413"/>
        <v>-1.1480556450190171E-2</v>
      </c>
      <c r="BK241" s="72">
        <f t="shared" ca="1" si="414"/>
        <v>-8.8475234083507104E-12</v>
      </c>
      <c r="BL241" s="72">
        <f t="shared" ca="1" si="415"/>
        <v>8.8423263601967398E-3</v>
      </c>
      <c r="BM241" s="72">
        <f t="shared" ca="1" si="416"/>
        <v>1.00220693002451</v>
      </c>
      <c r="BN241" s="72">
        <f t="shared" ca="1" si="417"/>
        <v>2.2008579285619522E-3</v>
      </c>
      <c r="BO241" s="72">
        <f t="shared" ca="1" si="418"/>
        <v>2.8282665190820481E-5</v>
      </c>
      <c r="BP241" s="72">
        <f t="shared" ca="1" si="419"/>
        <v>159395.8321296435</v>
      </c>
      <c r="BQ241" s="72">
        <f t="shared" ca="1" si="420"/>
        <v>-0.38300639557953414</v>
      </c>
      <c r="BR241" s="72">
        <f t="shared" ca="1" si="421"/>
        <v>2.7520998162722146</v>
      </c>
      <c r="BS241" s="72">
        <f t="shared" ca="1" si="422"/>
        <v>5.8936924698620077</v>
      </c>
      <c r="BT241" s="72">
        <f t="shared" ca="1" si="423"/>
        <v>338.05535000677463</v>
      </c>
      <c r="BU241" s="72">
        <f t="shared" ca="1" si="424"/>
        <v>157.68370427112717</v>
      </c>
      <c r="BV241" s="72">
        <f t="shared" ca="1" si="425"/>
        <v>337.68370427112723</v>
      </c>
    </row>
    <row r="242" spans="1:74">
      <c r="A242" s="13">
        <f ca="1">'MGRS to'!AO242</f>
        <v>31.588883781244498</v>
      </c>
      <c r="B242" s="13">
        <f ca="1">'MGRS to'!AP242</f>
        <v>-7.9371379248125669</v>
      </c>
      <c r="C242" s="19">
        <f t="shared" ca="1" si="354"/>
        <v>0.55133002901255268</v>
      </c>
      <c r="D242" s="19">
        <f t="shared" ca="1" si="355"/>
        <v>-0.1385291899728894</v>
      </c>
      <c r="E242" s="19">
        <f t="shared" ca="1" si="356"/>
        <v>0.61196859340734011</v>
      </c>
      <c r="F242" s="19">
        <f t="shared" ca="1" si="357"/>
        <v>0.54983261032883035</v>
      </c>
      <c r="G242" s="19">
        <f t="shared" ca="1" si="358"/>
        <v>-3.1998566040475282E-2</v>
      </c>
      <c r="H242" s="19">
        <f t="shared" ca="1" si="359"/>
        <v>-3.1998566040475282E-2</v>
      </c>
      <c r="I242" s="19">
        <f t="shared" ca="1" si="360"/>
        <v>0</v>
      </c>
      <c r="J242" s="19">
        <f t="shared" ca="1" si="361"/>
        <v>6.7593717140355503E-2</v>
      </c>
      <c r="K242" s="19">
        <f t="shared" ca="1" si="362"/>
        <v>0.99771292935550826</v>
      </c>
      <c r="L242" s="19">
        <f t="shared" ca="1" si="363"/>
        <v>6.7645294863607305E-2</v>
      </c>
      <c r="M242" s="19">
        <f t="shared" ca="1" si="364"/>
        <v>-0.33031638145095671</v>
      </c>
      <c r="N242" s="19">
        <f t="shared" ca="1" si="365"/>
        <v>1.3303163814509567</v>
      </c>
      <c r="O242" s="19">
        <f t="shared" ca="1" si="366"/>
        <v>0.54640476245942149</v>
      </c>
      <c r="P242" s="72">
        <f t="shared" ca="1" si="367"/>
        <v>1.1150831972644515E-3</v>
      </c>
      <c r="Q242" s="72">
        <f t="shared" ca="1" si="368"/>
        <v>-3.2073444442684444E-2</v>
      </c>
      <c r="R242" s="72">
        <f t="shared" ca="1" si="369"/>
        <v>-7.4878402209162254E-5</v>
      </c>
      <c r="S242" s="19">
        <f t="shared" ca="1" si="370"/>
        <v>6.7618418464573907E-2</v>
      </c>
      <c r="T242" s="19">
        <f t="shared" ca="1" si="371"/>
        <v>0.9977112555666342</v>
      </c>
      <c r="U242" s="19">
        <f t="shared" ca="1" si="372"/>
        <v>6.7670052831766442E-2</v>
      </c>
      <c r="V242" s="19">
        <f t="shared" ca="1" si="373"/>
        <v>-0.33096812678397197</v>
      </c>
      <c r="W242" s="19">
        <f t="shared" ca="1" si="374"/>
        <v>1.3309681267839719</v>
      </c>
      <c r="X242" s="19">
        <f t="shared" ca="1" si="375"/>
        <v>0.54662408418922814</v>
      </c>
      <c r="Y242" s="72">
        <f t="shared" ca="1" si="376"/>
        <v>1.1156276677112067E-3</v>
      </c>
      <c r="Z242" s="72">
        <f t="shared" ca="1" si="377"/>
        <v>-3.2073619643911547E-2</v>
      </c>
      <c r="AA242" s="72">
        <f t="shared" ca="1" si="378"/>
        <v>-1.7520122710251718E-7</v>
      </c>
      <c r="AB242" s="19">
        <f t="shared" ca="1" si="379"/>
        <v>6.7618476318013779E-2</v>
      </c>
      <c r="AC242" s="19">
        <f t="shared" ca="1" si="380"/>
        <v>0.9977112516457004</v>
      </c>
      <c r="AD242" s="19">
        <f t="shared" ca="1" si="381"/>
        <v>6.7670110817921916E-2</v>
      </c>
      <c r="AE242" s="19">
        <f t="shared" ca="1" si="382"/>
        <v>-0.33096965090442876</v>
      </c>
      <c r="AF242" s="19">
        <f t="shared" ca="1" si="383"/>
        <v>1.3309696509044286</v>
      </c>
      <c r="AG242" s="19">
        <f t="shared" ca="1" si="384"/>
        <v>0.54662459681740216</v>
      </c>
      <c r="AH242" s="72">
        <f t="shared" ca="1" si="385"/>
        <v>1.1156289409649399E-3</v>
      </c>
      <c r="AI242" s="72">
        <f t="shared" ca="1" si="386"/>
        <v>-3.2073620053848964E-2</v>
      </c>
      <c r="AJ242" s="72">
        <f t="shared" ca="1" si="387"/>
        <v>-4.0993741734496325E-10</v>
      </c>
      <c r="AK242" s="19">
        <f t="shared" ca="1" si="388"/>
        <v>6.7618476453380066E-2</v>
      </c>
      <c r="AL242" s="19">
        <f t="shared" ca="1" si="389"/>
        <v>0.99771125163652619</v>
      </c>
      <c r="AM242" s="19">
        <f t="shared" ca="1" si="390"/>
        <v>6.7670110953598733E-2</v>
      </c>
      <c r="AN242" s="19">
        <f t="shared" ca="1" si="391"/>
        <v>-0.33096965447057514</v>
      </c>
      <c r="AO242" s="19">
        <f t="shared" ca="1" si="392"/>
        <v>0.89045908781962813</v>
      </c>
      <c r="AP242" s="19">
        <f t="shared" ca="1" si="393"/>
        <v>0.10954091218037187</v>
      </c>
      <c r="AQ242" s="72">
        <f t="shared" ca="1" si="394"/>
        <v>7.4721639721972042E-4</v>
      </c>
      <c r="AR242" s="72">
        <f t="shared" ca="1" si="395"/>
        <v>-3.2073608108014628E-2</v>
      </c>
      <c r="AS242" s="72">
        <f t="shared" ca="1" si="396"/>
        <v>1.1945834335613803E-8</v>
      </c>
      <c r="AT242" s="19">
        <f t="shared" ca="1" si="397"/>
        <v>6.7618472508721064E-2</v>
      </c>
      <c r="AU242" s="19">
        <f t="shared" ca="1" si="398"/>
        <v>0.99771125190386978</v>
      </c>
      <c r="AV242" s="19">
        <f t="shared" ca="1" si="399"/>
        <v>6.7670106999890706E-2</v>
      </c>
      <c r="AW242" s="19">
        <f t="shared" ca="1" si="400"/>
        <v>-0.33096955055082039</v>
      </c>
      <c r="AX242" s="19">
        <f t="shared" ca="1" si="401"/>
        <v>1.3309695505508203</v>
      </c>
      <c r="AY242" s="19">
        <f t="shared" ca="1" si="402"/>
        <v>0.54662456306414464</v>
      </c>
      <c r="AZ242" s="72">
        <f t="shared" ca="1" si="403"/>
        <v>1.1156288571293051E-3</v>
      </c>
      <c r="BA242" s="72">
        <f t="shared" ca="1" si="404"/>
        <v>-3.2073620026857166E-2</v>
      </c>
      <c r="BB242" s="72">
        <f t="shared" ca="1" si="405"/>
        <v>-1.1918842537927965E-8</v>
      </c>
      <c r="BC242" s="19">
        <f t="shared" ca="1" si="406"/>
        <v>6.7618476444467029E-2</v>
      </c>
      <c r="BD242" s="19">
        <f t="shared" ca="1" si="407"/>
        <v>0.99771125163713015</v>
      </c>
      <c r="BE242" s="19">
        <f t="shared" ca="1" si="408"/>
        <v>6.7670110944665254E-2</v>
      </c>
      <c r="BF242" s="19">
        <f t="shared" ca="1" si="409"/>
        <v>-0.33096965423576696</v>
      </c>
      <c r="BG242" s="19">
        <f t="shared" ca="1" si="410"/>
        <v>1.330969654235767</v>
      </c>
      <c r="BH242" s="19">
        <f t="shared" ca="1" si="411"/>
        <v>0.54662459793787499</v>
      </c>
      <c r="BI242" s="72">
        <f t="shared" ca="1" si="412"/>
        <v>1.1156289437479476E-3</v>
      </c>
      <c r="BJ242" s="72">
        <f t="shared" ca="1" si="413"/>
        <v>-3.2073620054744983E-2</v>
      </c>
      <c r="BK242" s="72">
        <f t="shared" ca="1" si="414"/>
        <v>-2.7887817055649577E-11</v>
      </c>
      <c r="BL242" s="72">
        <f t="shared" ca="1" si="415"/>
        <v>8.9700656487904842E-3</v>
      </c>
      <c r="BM242" s="72">
        <f t="shared" ca="1" si="416"/>
        <v>1.002238758779834</v>
      </c>
      <c r="BN242" s="72">
        <f t="shared" ca="1" si="417"/>
        <v>2.2325105130499728E-3</v>
      </c>
      <c r="BO242" s="72">
        <f t="shared" ca="1" si="418"/>
        <v>8.2483961724368887E-5</v>
      </c>
      <c r="BP242" s="72">
        <f t="shared" ca="1" si="419"/>
        <v>430599.65964453621</v>
      </c>
      <c r="BQ242" s="72">
        <f t="shared" ca="1" si="420"/>
        <v>-2.7270241748294985</v>
      </c>
      <c r="BR242" s="72">
        <f t="shared" ca="1" si="421"/>
        <v>0.39695769154369814</v>
      </c>
      <c r="BS242" s="72">
        <f t="shared" ca="1" si="422"/>
        <v>3.5385503451334914</v>
      </c>
      <c r="BT242" s="72">
        <f t="shared" ca="1" si="423"/>
        <v>203.7530241521238</v>
      </c>
      <c r="BU242" s="72">
        <f t="shared" ca="1" si="424"/>
        <v>22.744000370709873</v>
      </c>
      <c r="BV242" s="72">
        <f t="shared" ca="1" si="425"/>
        <v>202.74400037070995</v>
      </c>
    </row>
    <row r="243" spans="1:74">
      <c r="A243" s="13">
        <f ca="1">'MGRS to'!AO243</f>
        <v>29.004391627581882</v>
      </c>
      <c r="B243" s="13">
        <f ca="1">'MGRS to'!AP243</f>
        <v>-10.047036457395389</v>
      </c>
      <c r="C243" s="19">
        <f t="shared" ca="1" si="354"/>
        <v>0.50622213143918071</v>
      </c>
      <c r="D243" s="19">
        <f t="shared" ca="1" si="355"/>
        <v>-0.17535386624945654</v>
      </c>
      <c r="E243" s="19">
        <f t="shared" ca="1" si="356"/>
        <v>0.54983261032883035</v>
      </c>
      <c r="F243" s="19">
        <f t="shared" ca="1" si="357"/>
        <v>0.5047992022387966</v>
      </c>
      <c r="G243" s="19">
        <f t="shared" ca="1" si="358"/>
        <v>-3.6824676276567131E-2</v>
      </c>
      <c r="H243" s="19">
        <f t="shared" ca="1" si="359"/>
        <v>-3.6824676276567131E-2</v>
      </c>
      <c r="I243" s="19">
        <f t="shared" ca="1" si="360"/>
        <v>0</v>
      </c>
      <c r="J243" s="19">
        <f t="shared" ca="1" si="361"/>
        <v>5.5110993648362271E-2</v>
      </c>
      <c r="K243" s="19">
        <f t="shared" ca="1" si="362"/>
        <v>0.99848023434572308</v>
      </c>
      <c r="L243" s="19">
        <f t="shared" ca="1" si="363"/>
        <v>5.5138929229754774E-2</v>
      </c>
      <c r="M243" s="19">
        <f t="shared" ca="1" si="364"/>
        <v>-0.49853633710763806</v>
      </c>
      <c r="N243" s="19">
        <f t="shared" ca="1" si="365"/>
        <v>1.4985363371076381</v>
      </c>
      <c r="O243" s="19">
        <f t="shared" ca="1" si="366"/>
        <v>0.66119232759617308</v>
      </c>
      <c r="P243" s="72">
        <f t="shared" ca="1" si="367"/>
        <v>1.255555352572347E-3</v>
      </c>
      <c r="Q243" s="72">
        <f t="shared" ca="1" si="368"/>
        <v>-3.6916801589458557E-2</v>
      </c>
      <c r="R243" s="72">
        <f t="shared" ca="1" si="369"/>
        <v>-9.2125312891426503E-5</v>
      </c>
      <c r="S243" s="19">
        <f t="shared" ca="1" si="370"/>
        <v>5.5156889831692098E-2</v>
      </c>
      <c r="T243" s="19">
        <f t="shared" ca="1" si="371"/>
        <v>0.99847770005348369</v>
      </c>
      <c r="U243" s="19">
        <f t="shared" ca="1" si="372"/>
        <v>5.5184895329021211E-2</v>
      </c>
      <c r="V243" s="19">
        <f t="shared" ca="1" si="373"/>
        <v>-0.49936710270905837</v>
      </c>
      <c r="W243" s="19">
        <f t="shared" ca="1" si="374"/>
        <v>1.4993671027090585</v>
      </c>
      <c r="X243" s="19">
        <f t="shared" ca="1" si="375"/>
        <v>0.66137667694983771</v>
      </c>
      <c r="Y243" s="72">
        <f t="shared" ca="1" si="376"/>
        <v>1.256248787773719E-3</v>
      </c>
      <c r="Z243" s="72">
        <f t="shared" ca="1" si="377"/>
        <v>-3.6917032034966879E-2</v>
      </c>
      <c r="AA243" s="72">
        <f t="shared" ca="1" si="378"/>
        <v>-2.3044550832157507E-7</v>
      </c>
      <c r="AB243" s="19">
        <f t="shared" ca="1" si="379"/>
        <v>5.5157004733654744E-2</v>
      </c>
      <c r="AC243" s="19">
        <f t="shared" ca="1" si="380"/>
        <v>0.99847769370617967</v>
      </c>
      <c r="AD243" s="19">
        <f t="shared" ca="1" si="381"/>
        <v>5.5185010406166149E-2</v>
      </c>
      <c r="AE243" s="19">
        <f t="shared" ca="1" si="382"/>
        <v>-0.49936917821082133</v>
      </c>
      <c r="AF243" s="19">
        <f t="shared" ca="1" si="383"/>
        <v>1.4993691782108214</v>
      </c>
      <c r="AG243" s="19">
        <f t="shared" ca="1" si="384"/>
        <v>0.66137713723461988</v>
      </c>
      <c r="AH243" s="72">
        <f t="shared" ca="1" si="385"/>
        <v>1.25625052017929E-3</v>
      </c>
      <c r="AI243" s="72">
        <f t="shared" ca="1" si="386"/>
        <v>-3.6917032611411153E-2</v>
      </c>
      <c r="AJ243" s="72">
        <f t="shared" ca="1" si="387"/>
        <v>-5.7644427425840306E-10</v>
      </c>
      <c r="AK243" s="19">
        <f t="shared" ca="1" si="388"/>
        <v>5.5157005021075067E-2</v>
      </c>
      <c r="AL243" s="19">
        <f t="shared" ca="1" si="389"/>
        <v>0.99847769369030215</v>
      </c>
      <c r="AM243" s="19">
        <f t="shared" ca="1" si="390"/>
        <v>5.5185010694024692E-2</v>
      </c>
      <c r="AN243" s="19">
        <f t="shared" ca="1" si="391"/>
        <v>-0.49936918340253589</v>
      </c>
      <c r="AO243" s="19">
        <f t="shared" ca="1" si="392"/>
        <v>0.75063041866788449</v>
      </c>
      <c r="AP243" s="19">
        <f t="shared" ca="1" si="393"/>
        <v>0.24936958133211551</v>
      </c>
      <c r="AQ243" s="72">
        <f t="shared" ca="1" si="394"/>
        <v>6.3010233706859505E-4</v>
      </c>
      <c r="AR243" s="72">
        <f t="shared" ca="1" si="395"/>
        <v>-3.6917028270362515E-2</v>
      </c>
      <c r="AS243" s="72">
        <f t="shared" ca="1" si="396"/>
        <v>4.3410486386119551E-9</v>
      </c>
      <c r="AT243" s="19">
        <f t="shared" ca="1" si="397"/>
        <v>5.5157002856589296E-2</v>
      </c>
      <c r="AU243" s="19">
        <f t="shared" ca="1" si="398"/>
        <v>0.99847769380987095</v>
      </c>
      <c r="AV243" s="19">
        <f t="shared" ca="1" si="399"/>
        <v>5.5185008526238873E-2</v>
      </c>
      <c r="AW243" s="19">
        <f t="shared" ca="1" si="400"/>
        <v>-0.49936914430510931</v>
      </c>
      <c r="AX243" s="19">
        <f t="shared" ca="1" si="401"/>
        <v>1.4993691443051094</v>
      </c>
      <c r="AY243" s="19">
        <f t="shared" ca="1" si="402"/>
        <v>0.66137712971534901</v>
      </c>
      <c r="AZ243" s="72">
        <f t="shared" ca="1" si="403"/>
        <v>1.2562504918784496E-3</v>
      </c>
      <c r="BA243" s="72">
        <f t="shared" ca="1" si="404"/>
        <v>-3.6917032601994242E-2</v>
      </c>
      <c r="BB243" s="72">
        <f t="shared" ca="1" si="405"/>
        <v>-4.3316317269170845E-9</v>
      </c>
      <c r="BC243" s="19">
        <f t="shared" ca="1" si="406"/>
        <v>5.5157005016379726E-2</v>
      </c>
      <c r="BD243" s="19">
        <f t="shared" ca="1" si="407"/>
        <v>0.99847769369056172</v>
      </c>
      <c r="BE243" s="19">
        <f t="shared" ca="1" si="408"/>
        <v>5.5185010689322182E-2</v>
      </c>
      <c r="BF243" s="19">
        <f t="shared" ca="1" si="409"/>
        <v>-0.4993691833177229</v>
      </c>
      <c r="BG243" s="19">
        <f t="shared" ca="1" si="410"/>
        <v>1.499369183317723</v>
      </c>
      <c r="BH243" s="19">
        <f t="shared" ca="1" si="411"/>
        <v>0.66137713836717771</v>
      </c>
      <c r="BI243" s="72">
        <f t="shared" ca="1" si="412"/>
        <v>1.2562505244419822E-3</v>
      </c>
      <c r="BJ243" s="72">
        <f t="shared" ca="1" si="413"/>
        <v>-3.6917032612829533E-2</v>
      </c>
      <c r="BK243" s="72">
        <f t="shared" ca="1" si="414"/>
        <v>-1.0835290997768254E-11</v>
      </c>
      <c r="BL243" s="72">
        <f t="shared" ca="1" si="415"/>
        <v>1.0104993726439179E-2</v>
      </c>
      <c r="BM243" s="72">
        <f t="shared" ca="1" si="416"/>
        <v>1.0025214820248172</v>
      </c>
      <c r="BN243" s="72">
        <f t="shared" ca="1" si="417"/>
        <v>2.5135586566059132E-3</v>
      </c>
      <c r="BO243" s="72">
        <f t="shared" ca="1" si="418"/>
        <v>9.1682591888878656E-5</v>
      </c>
      <c r="BP243" s="72">
        <f t="shared" ca="1" si="419"/>
        <v>351097.70080464199</v>
      </c>
      <c r="BQ243" s="72">
        <f t="shared" ca="1" si="420"/>
        <v>-2.5182186198080561</v>
      </c>
      <c r="BR243" s="72">
        <f t="shared" ca="1" si="421"/>
        <v>0.60479054194793558</v>
      </c>
      <c r="BS243" s="72">
        <f t="shared" ca="1" si="422"/>
        <v>3.7463831955377289</v>
      </c>
      <c r="BT243" s="72">
        <f t="shared" ca="1" si="423"/>
        <v>215.71670119373914</v>
      </c>
      <c r="BU243" s="72">
        <f t="shared" ca="1" si="424"/>
        <v>34.65194554304648</v>
      </c>
      <c r="BV243" s="72">
        <f t="shared" ca="1" si="425"/>
        <v>214.65194554304651</v>
      </c>
    </row>
    <row r="244" spans="1:74">
      <c r="A244" s="13">
        <f ca="1">'MGRS to'!AO244</f>
        <v>28.974025956169818</v>
      </c>
      <c r="B244" s="13">
        <f ca="1">'MGRS to'!AP244</f>
        <v>-10.047674829081013</v>
      </c>
      <c r="C244" s="19">
        <f t="shared" ca="1" si="354"/>
        <v>0.50569215049346161</v>
      </c>
      <c r="D244" s="19">
        <f t="shared" ca="1" si="355"/>
        <v>-0.17536500793722215</v>
      </c>
      <c r="E244" s="19">
        <f t="shared" ca="1" si="356"/>
        <v>0.5047992022387966</v>
      </c>
      <c r="F244" s="19">
        <f t="shared" ca="1" si="357"/>
        <v>0.50427016637316679</v>
      </c>
      <c r="G244" s="19">
        <f t="shared" ca="1" si="358"/>
        <v>-1.1141687765614527E-5</v>
      </c>
      <c r="H244" s="19">
        <f t="shared" ca="1" si="359"/>
        <v>-1.1141687765614527E-5</v>
      </c>
      <c r="I244" s="19">
        <f t="shared" ca="1" si="360"/>
        <v>0</v>
      </c>
      <c r="J244" s="19">
        <f t="shared" ca="1" si="361"/>
        <v>5.2912574152688241E-4</v>
      </c>
      <c r="K244" s="19">
        <f t="shared" ca="1" si="362"/>
        <v>0.99999986001296504</v>
      </c>
      <c r="L244" s="19">
        <f t="shared" ca="1" si="363"/>
        <v>5.2912576621713171E-4</v>
      </c>
      <c r="M244" s="19">
        <f t="shared" ca="1" si="364"/>
        <v>-1.6136325474842107E-2</v>
      </c>
      <c r="N244" s="19">
        <f t="shared" ca="1" si="365"/>
        <v>1.0161363254748421</v>
      </c>
      <c r="O244" s="19">
        <f t="shared" ca="1" si="366"/>
        <v>0.54007015461432273</v>
      </c>
      <c r="P244" s="72">
        <f t="shared" ca="1" si="367"/>
        <v>8.524075378747427E-4</v>
      </c>
      <c r="Q244" s="72">
        <f t="shared" ca="1" si="368"/>
        <v>-1.117030331854186E-5</v>
      </c>
      <c r="R244" s="72">
        <f t="shared" ca="1" si="369"/>
        <v>-2.8615552927332212E-8</v>
      </c>
      <c r="S244" s="19">
        <f t="shared" ca="1" si="370"/>
        <v>5.291262038694042E-4</v>
      </c>
      <c r="T244" s="19">
        <f t="shared" ca="1" si="371"/>
        <v>0.99999986001272034</v>
      </c>
      <c r="U244" s="19">
        <f t="shared" ca="1" si="372"/>
        <v>5.2912622855971823E-4</v>
      </c>
      <c r="V244" s="19">
        <f t="shared" ca="1" si="373"/>
        <v>-1.6177754779601188E-2</v>
      </c>
      <c r="W244" s="19">
        <f t="shared" ca="1" si="374"/>
        <v>1.0161777547796012</v>
      </c>
      <c r="X244" s="19">
        <f t="shared" ca="1" si="375"/>
        <v>0.54008890582944669</v>
      </c>
      <c r="Y244" s="72">
        <f t="shared" ca="1" si="376"/>
        <v>8.5244220299158927E-4</v>
      </c>
      <c r="Z244" s="72">
        <f t="shared" ca="1" si="377"/>
        <v>-1.1170376812782164E-5</v>
      </c>
      <c r="AA244" s="72">
        <f t="shared" ca="1" si="378"/>
        <v>-7.3494240304089573E-11</v>
      </c>
      <c r="AB244" s="19">
        <f t="shared" ca="1" si="379"/>
        <v>5.291262050583943E-4</v>
      </c>
      <c r="AC244" s="19">
        <f t="shared" ca="1" si="380"/>
        <v>0.99999986001271968</v>
      </c>
      <c r="AD244" s="19">
        <f t="shared" ca="1" si="381"/>
        <v>5.2912622974870854E-4</v>
      </c>
      <c r="AE244" s="19">
        <f t="shared" ca="1" si="382"/>
        <v>-1.6177861183670046E-2</v>
      </c>
      <c r="AF244" s="19">
        <f t="shared" ca="1" si="383"/>
        <v>1.01617786118367</v>
      </c>
      <c r="AG244" s="19">
        <f t="shared" ca="1" si="384"/>
        <v>0.54008895398676049</v>
      </c>
      <c r="AH244" s="72">
        <f t="shared" ca="1" si="385"/>
        <v>8.5244229202299153E-4</v>
      </c>
      <c r="AI244" s="72">
        <f t="shared" ca="1" si="386"/>
        <v>-1.1170377001539771E-5</v>
      </c>
      <c r="AJ244" s="72">
        <f t="shared" ca="1" si="387"/>
        <v>-1.8875760770230027E-13</v>
      </c>
      <c r="AK244" s="19">
        <f t="shared" ca="1" si="388"/>
        <v>5.2912620506144893E-4</v>
      </c>
      <c r="AL244" s="19">
        <f t="shared" ca="1" si="389"/>
        <v>0.99999986001271968</v>
      </c>
      <c r="AM244" s="19">
        <f t="shared" ca="1" si="390"/>
        <v>5.2912622975176318E-4</v>
      </c>
      <c r="AN244" s="19">
        <f t="shared" ca="1" si="391"/>
        <v>-1.6177861456950989E-2</v>
      </c>
      <c r="AO244" s="19">
        <f t="shared" ca="1" si="392"/>
        <v>0.99973827679867966</v>
      </c>
      <c r="AP244" s="19">
        <f t="shared" ca="1" si="393"/>
        <v>2.6172320132034077E-4</v>
      </c>
      <c r="AQ244" s="72">
        <f t="shared" ca="1" si="394"/>
        <v>8.386862404318276E-4</v>
      </c>
      <c r="AR244" s="72">
        <f t="shared" ca="1" si="395"/>
        <v>-1.1170364179001913E-5</v>
      </c>
      <c r="AS244" s="72">
        <f t="shared" ca="1" si="396"/>
        <v>1.2822537858434881E-11</v>
      </c>
      <c r="AT244" s="19">
        <f t="shared" ca="1" si="397"/>
        <v>5.2912620485400267E-4</v>
      </c>
      <c r="AU244" s="19">
        <f t="shared" ca="1" si="398"/>
        <v>0.99999986001271979</v>
      </c>
      <c r="AV244" s="19">
        <f t="shared" ca="1" si="399"/>
        <v>5.2912622954431692E-4</v>
      </c>
      <c r="AW244" s="19">
        <f t="shared" ca="1" si="400"/>
        <v>-1.6177842892636483E-2</v>
      </c>
      <c r="AX244" s="19">
        <f t="shared" ca="1" si="401"/>
        <v>1.0161778428926365</v>
      </c>
      <c r="AY244" s="19">
        <f t="shared" ca="1" si="402"/>
        <v>0.54008894570844013</v>
      </c>
      <c r="AZ244" s="72">
        <f t="shared" ca="1" si="403"/>
        <v>8.524422767183478E-4</v>
      </c>
      <c r="BA244" s="72">
        <f t="shared" ca="1" si="404"/>
        <v>-1.117037696909203E-5</v>
      </c>
      <c r="BB244" s="72">
        <f t="shared" ca="1" si="405"/>
        <v>-1.2790090116702882E-11</v>
      </c>
      <c r="BC244" s="19">
        <f t="shared" ca="1" si="406"/>
        <v>5.2912620506092385E-4</v>
      </c>
      <c r="BD244" s="19">
        <f t="shared" ca="1" si="407"/>
        <v>0.99999986001271968</v>
      </c>
      <c r="BE244" s="19">
        <f t="shared" ca="1" si="408"/>
        <v>5.291262297512381E-4</v>
      </c>
      <c r="BF244" s="19">
        <f t="shared" ca="1" si="409"/>
        <v>-1.6177861409973546E-2</v>
      </c>
      <c r="BG244" s="19">
        <f t="shared" ca="1" si="410"/>
        <v>1.0161778614099735</v>
      </c>
      <c r="BH244" s="19">
        <f t="shared" ca="1" si="411"/>
        <v>0.54008895408918289</v>
      </c>
      <c r="BI244" s="72">
        <f t="shared" ca="1" si="412"/>
        <v>8.5244229221234614E-4</v>
      </c>
      <c r="BJ244" s="72">
        <f t="shared" ca="1" si="413"/>
        <v>-1.1170377001941228E-5</v>
      </c>
      <c r="BK244" s="72">
        <f t="shared" ca="1" si="414"/>
        <v>-3.2849198079547282E-14</v>
      </c>
      <c r="BL244" s="72">
        <f t="shared" ca="1" si="415"/>
        <v>6.8485273865457521E-3</v>
      </c>
      <c r="BM244" s="72">
        <f t="shared" ca="1" si="416"/>
        <v>1.001709939550214</v>
      </c>
      <c r="BN244" s="72">
        <f t="shared" ca="1" si="417"/>
        <v>1.7062921673240143E-3</v>
      </c>
      <c r="BO244" s="72">
        <f t="shared" ca="1" si="418"/>
        <v>4.8745524423338326E-7</v>
      </c>
      <c r="BP244" s="72">
        <f t="shared" ca="1" si="419"/>
        <v>3366.1718781481736</v>
      </c>
      <c r="BQ244" s="72">
        <f t="shared" ca="1" si="420"/>
        <v>-3.1232031442029915</v>
      </c>
      <c r="BR244" s="72">
        <f t="shared" ca="1" si="421"/>
        <v>1.8384109624639083E-2</v>
      </c>
      <c r="BS244" s="72">
        <f t="shared" ca="1" si="422"/>
        <v>3.159976763214432</v>
      </c>
      <c r="BT244" s="72">
        <f t="shared" ca="1" si="423"/>
        <v>181.05364127517993</v>
      </c>
      <c r="BU244" s="72">
        <f t="shared" ca="1" si="424"/>
        <v>1.0533318915976555</v>
      </c>
      <c r="BV244" s="72">
        <f t="shared" ca="1" si="425"/>
        <v>181.05333189159762</v>
      </c>
    </row>
    <row r="245" spans="1:74">
      <c r="A245" s="13">
        <f ca="1">'MGRS to'!AO245</f>
        <v>32.731251950883191</v>
      </c>
      <c r="B245" s="13">
        <f ca="1">'MGRS to'!AP245</f>
        <v>-2.5670789921043884</v>
      </c>
      <c r="C245" s="19">
        <f t="shared" ca="1" si="354"/>
        <v>0.57126811484272899</v>
      </c>
      <c r="D245" s="19">
        <f t="shared" ca="1" si="355"/>
        <v>-4.4803980570999102E-2</v>
      </c>
      <c r="E245" s="19">
        <f t="shared" ca="1" si="356"/>
        <v>0.50427016637316679</v>
      </c>
      <c r="F245" s="19">
        <f t="shared" ca="1" si="357"/>
        <v>0.56974161108403665</v>
      </c>
      <c r="G245" s="19">
        <f t="shared" ca="1" si="358"/>
        <v>0.13056102736622305</v>
      </c>
      <c r="H245" s="19">
        <f t="shared" ca="1" si="359"/>
        <v>0.13056102736622305</v>
      </c>
      <c r="I245" s="19">
        <f t="shared" ca="1" si="360"/>
        <v>0</v>
      </c>
      <c r="J245" s="19">
        <f t="shared" ca="1" si="361"/>
        <v>0.12947292049396808</v>
      </c>
      <c r="K245" s="19">
        <f t="shared" ca="1" si="362"/>
        <v>0.99158295813248154</v>
      </c>
      <c r="L245" s="19">
        <f t="shared" ca="1" si="363"/>
        <v>0.12983740761526175</v>
      </c>
      <c r="M245" s="19">
        <f t="shared" ca="1" si="364"/>
        <v>0.74131485142068487</v>
      </c>
      <c r="N245" s="19">
        <f t="shared" ca="1" si="365"/>
        <v>0.25868514857931513</v>
      </c>
      <c r="O245" s="19">
        <f t="shared" ca="1" si="366"/>
        <v>-1.0234390548752783</v>
      </c>
      <c r="P245" s="72">
        <f t="shared" ca="1" si="367"/>
        <v>2.1741652662446681E-4</v>
      </c>
      <c r="Q245" s="72">
        <f t="shared" ca="1" si="368"/>
        <v>0.13088359493088203</v>
      </c>
      <c r="R245" s="72">
        <f t="shared" ca="1" si="369"/>
        <v>3.2256756465898206E-4</v>
      </c>
      <c r="S245" s="19">
        <f t="shared" ca="1" si="370"/>
        <v>0.12971010218148016</v>
      </c>
      <c r="T245" s="19">
        <f t="shared" ca="1" si="371"/>
        <v>0.99155196000616641</v>
      </c>
      <c r="U245" s="19">
        <f t="shared" ca="1" si="372"/>
        <v>0.1300766063548047</v>
      </c>
      <c r="V245" s="19">
        <f t="shared" ca="1" si="373"/>
        <v>0.74177704373621256</v>
      </c>
      <c r="W245" s="19">
        <f t="shared" ca="1" si="374"/>
        <v>0.25822295626378744</v>
      </c>
      <c r="X245" s="19">
        <f t="shared" ca="1" si="375"/>
        <v>-1.0270767334590811</v>
      </c>
      <c r="Y245" s="72">
        <f t="shared" ca="1" si="376"/>
        <v>2.1702832044296684E-4</v>
      </c>
      <c r="Z245" s="72">
        <f t="shared" ca="1" si="377"/>
        <v>0.13088439067897503</v>
      </c>
      <c r="AA245" s="72">
        <f t="shared" ca="1" si="378"/>
        <v>7.9574809300209104E-7</v>
      </c>
      <c r="AB245" s="19">
        <f t="shared" ca="1" si="379"/>
        <v>0.12971068746296924</v>
      </c>
      <c r="AC245" s="19">
        <f t="shared" ca="1" si="380"/>
        <v>0.99155188344225542</v>
      </c>
      <c r="AD245" s="19">
        <f t="shared" ca="1" si="381"/>
        <v>0.13007719662292508</v>
      </c>
      <c r="AE245" s="19">
        <f t="shared" ca="1" si="382"/>
        <v>0.74177818074997792</v>
      </c>
      <c r="AF245" s="19">
        <f t="shared" ca="1" si="383"/>
        <v>0.25822181925002208</v>
      </c>
      <c r="AG245" s="19">
        <f t="shared" ca="1" si="384"/>
        <v>-1.0270856985383714</v>
      </c>
      <c r="AH245" s="72">
        <f t="shared" ca="1" si="385"/>
        <v>2.1702736543728943E-4</v>
      </c>
      <c r="AI245" s="72">
        <f t="shared" ca="1" si="386"/>
        <v>0.13088439264201027</v>
      </c>
      <c r="AJ245" s="72">
        <f t="shared" ca="1" si="387"/>
        <v>1.9630352343646962E-9</v>
      </c>
      <c r="AK245" s="19">
        <f t="shared" ca="1" si="388"/>
        <v>0.12971068890680434</v>
      </c>
      <c r="AL245" s="19">
        <f t="shared" ca="1" si="389"/>
        <v>0.99155188325337895</v>
      </c>
      <c r="AM245" s="19">
        <f t="shared" ca="1" si="390"/>
        <v>0.13007719807906179</v>
      </c>
      <c r="AN245" s="19">
        <f t="shared" ca="1" si="391"/>
        <v>0.74177818355486391</v>
      </c>
      <c r="AO245" s="19">
        <f t="shared" ca="1" si="392"/>
        <v>0.44976512640204658</v>
      </c>
      <c r="AP245" s="19">
        <f t="shared" ca="1" si="393"/>
        <v>0.55023487359795342</v>
      </c>
      <c r="AQ245" s="72">
        <f t="shared" ca="1" si="394"/>
        <v>3.7783194454160863E-4</v>
      </c>
      <c r="AR245" s="72">
        <f t="shared" ca="1" si="395"/>
        <v>0.13088447960998811</v>
      </c>
      <c r="AS245" s="72">
        <f t="shared" ca="1" si="396"/>
        <v>8.6967977847018929E-8</v>
      </c>
      <c r="AT245" s="19">
        <f t="shared" ca="1" si="397"/>
        <v>0.12971075287276204</v>
      </c>
      <c r="AU245" s="19">
        <f t="shared" ca="1" si="398"/>
        <v>0.99155187488561647</v>
      </c>
      <c r="AV245" s="19">
        <f t="shared" ca="1" si="399"/>
        <v>0.13007726259001584</v>
      </c>
      <c r="AW245" s="19">
        <f t="shared" ca="1" si="400"/>
        <v>0.74177830781910392</v>
      </c>
      <c r="AX245" s="19">
        <f t="shared" ca="1" si="401"/>
        <v>0.25822169218089608</v>
      </c>
      <c r="AY245" s="19">
        <f t="shared" ca="1" si="402"/>
        <v>-1.0270867004527375</v>
      </c>
      <c r="AZ245" s="72">
        <f t="shared" ca="1" si="403"/>
        <v>2.1702725870882154E-4</v>
      </c>
      <c r="BA245" s="72">
        <f t="shared" ca="1" si="404"/>
        <v>0.13088439286139464</v>
      </c>
      <c r="BB245" s="72">
        <f t="shared" ca="1" si="405"/>
        <v>-8.6748593475238778E-8</v>
      </c>
      <c r="BC245" s="19">
        <f t="shared" ca="1" si="406"/>
        <v>0.12971068906816405</v>
      </c>
      <c r="BD245" s="19">
        <f t="shared" ca="1" si="407"/>
        <v>0.9915518832322705</v>
      </c>
      <c r="BE245" s="19">
        <f t="shared" ca="1" si="408"/>
        <v>0.13007719824179631</v>
      </c>
      <c r="BF245" s="19">
        <f t="shared" ca="1" si="409"/>
        <v>0.74177818386833183</v>
      </c>
      <c r="BG245" s="19">
        <f t="shared" ca="1" si="410"/>
        <v>0.25822181613166817</v>
      </c>
      <c r="BH245" s="19">
        <f t="shared" ca="1" si="411"/>
        <v>-1.0270857231259496</v>
      </c>
      <c r="BI245" s="72">
        <f t="shared" ca="1" si="412"/>
        <v>2.1702736281810768E-4</v>
      </c>
      <c r="BJ245" s="72">
        <f t="shared" ca="1" si="413"/>
        <v>0.1308843926473941</v>
      </c>
      <c r="BK245" s="72">
        <f t="shared" ca="1" si="414"/>
        <v>-2.1400053951126097E-10</v>
      </c>
      <c r="BL245" s="72">
        <f t="shared" ca="1" si="415"/>
        <v>1.7402850886040317E-3</v>
      </c>
      <c r="BM245" s="72">
        <f t="shared" ca="1" si="416"/>
        <v>1.0004349294097359</v>
      </c>
      <c r="BN245" s="72">
        <f t="shared" ca="1" si="417"/>
        <v>4.3469307859051061E-4</v>
      </c>
      <c r="BO245" s="72">
        <f t="shared" ca="1" si="418"/>
        <v>-5.7904808097174618E-5</v>
      </c>
      <c r="BP245" s="72">
        <f t="shared" ca="1" si="419"/>
        <v>827596.40701069648</v>
      </c>
      <c r="BQ245" s="72">
        <f t="shared" ca="1" si="420"/>
        <v>1.0086052156713297</v>
      </c>
      <c r="BR245" s="72">
        <f t="shared" ca="1" si="421"/>
        <v>-2.065925404412555</v>
      </c>
      <c r="BS245" s="72">
        <f t="shared" ca="1" si="422"/>
        <v>1.0756672491772381</v>
      </c>
      <c r="BT245" s="72">
        <f t="shared" ca="1" si="423"/>
        <v>57.788822052849355</v>
      </c>
      <c r="BU245" s="72">
        <f t="shared" ca="1" si="424"/>
        <v>-118.36880646169719</v>
      </c>
      <c r="BV245" s="72">
        <f t="shared" ca="1" si="425"/>
        <v>61.631193538302796</v>
      </c>
    </row>
    <row r="246" spans="1:74">
      <c r="A246" s="13">
        <f ca="1">'MGRS to'!AO246</f>
        <v>35.785184535611144</v>
      </c>
      <c r="B246" s="13">
        <f ca="1">'MGRS to'!AP246</f>
        <v>-5.8114696214640329</v>
      </c>
      <c r="C246" s="19">
        <f t="shared" ca="1" si="354"/>
        <v>0.62456929358017244</v>
      </c>
      <c r="D246" s="19">
        <f t="shared" ca="1" si="355"/>
        <v>-0.1014292792741759</v>
      </c>
      <c r="E246" s="19">
        <f t="shared" ca="1" si="356"/>
        <v>0.56974161108403665</v>
      </c>
      <c r="F246" s="19">
        <f t="shared" ca="1" si="357"/>
        <v>0.62297704258839837</v>
      </c>
      <c r="G246" s="19">
        <f t="shared" ca="1" si="358"/>
        <v>-5.6625298703176799E-2</v>
      </c>
      <c r="H246" s="19">
        <f t="shared" ca="1" si="359"/>
        <v>-5.6625298703176799E-2</v>
      </c>
      <c r="I246" s="19">
        <f t="shared" ca="1" si="360"/>
        <v>0</v>
      </c>
      <c r="J246" s="19">
        <f t="shared" ca="1" si="361"/>
        <v>7.0846201493130034E-2</v>
      </c>
      <c r="K246" s="19">
        <f t="shared" ca="1" si="362"/>
        <v>0.99748725091301038</v>
      </c>
      <c r="L246" s="19">
        <f t="shared" ca="1" si="363"/>
        <v>7.0905600775655789E-2</v>
      </c>
      <c r="M246" s="19">
        <f t="shared" ca="1" si="364"/>
        <v>-0.54629643073711653</v>
      </c>
      <c r="N246" s="19">
        <f t="shared" ca="1" si="365"/>
        <v>1.5462964307371165</v>
      </c>
      <c r="O246" s="19">
        <f t="shared" ca="1" si="366"/>
        <v>0.59041863952738083</v>
      </c>
      <c r="P246" s="72">
        <f t="shared" ca="1" si="367"/>
        <v>1.2954156999181936E-3</v>
      </c>
      <c r="Q246" s="72">
        <f t="shared" ca="1" si="368"/>
        <v>-5.6755102342127307E-2</v>
      </c>
      <c r="R246" s="72">
        <f t="shared" ca="1" si="369"/>
        <v>-1.2980363895050834E-4</v>
      </c>
      <c r="S246" s="19">
        <f t="shared" ca="1" si="370"/>
        <v>7.0916980026346402E-2</v>
      </c>
      <c r="T246" s="19">
        <f t="shared" ca="1" si="371"/>
        <v>0.99748222136734999</v>
      </c>
      <c r="U246" s="19">
        <f t="shared" ca="1" si="372"/>
        <v>7.0976557784442243E-2</v>
      </c>
      <c r="V246" s="19">
        <f t="shared" ca="1" si="373"/>
        <v>-0.54700089841238886</v>
      </c>
      <c r="W246" s="19">
        <f t="shared" ca="1" si="374"/>
        <v>1.5470008984123889</v>
      </c>
      <c r="X246" s="19">
        <f t="shared" ca="1" si="375"/>
        <v>0.5905989794140416</v>
      </c>
      <c r="Y246" s="72">
        <f t="shared" ca="1" si="376"/>
        <v>1.2960035733324436E-3</v>
      </c>
      <c r="Z246" s="72">
        <f t="shared" ca="1" si="377"/>
        <v>-5.6755399792363277E-2</v>
      </c>
      <c r="AA246" s="72">
        <f t="shared" ca="1" si="378"/>
        <v>-2.9745023596983167E-7</v>
      </c>
      <c r="AB246" s="19">
        <f t="shared" ca="1" si="379"/>
        <v>7.0917142322474341E-2</v>
      </c>
      <c r="AC246" s="19">
        <f t="shared" ca="1" si="380"/>
        <v>0.99748220982873392</v>
      </c>
      <c r="AD246" s="19">
        <f t="shared" ca="1" si="381"/>
        <v>7.0976720490228282E-2</v>
      </c>
      <c r="AE246" s="19">
        <f t="shared" ca="1" si="382"/>
        <v>-0.54700251029846625</v>
      </c>
      <c r="AF246" s="19">
        <f t="shared" ca="1" si="383"/>
        <v>1.5470025102984661</v>
      </c>
      <c r="AG246" s="19">
        <f t="shared" ca="1" si="384"/>
        <v>0.59059939182395094</v>
      </c>
      <c r="AH246" s="72">
        <f t="shared" ca="1" si="385"/>
        <v>1.2960049184378543E-3</v>
      </c>
      <c r="AI246" s="72">
        <f t="shared" ca="1" si="386"/>
        <v>-5.6755400473981595E-2</v>
      </c>
      <c r="AJ246" s="72">
        <f t="shared" ca="1" si="387"/>
        <v>-6.8161831734414591E-10</v>
      </c>
      <c r="AK246" s="19">
        <f t="shared" ca="1" si="388"/>
        <v>7.0917142694382498E-2</v>
      </c>
      <c r="AL246" s="19">
        <f t="shared" ca="1" si="389"/>
        <v>0.99748220980229263</v>
      </c>
      <c r="AM246" s="19">
        <f t="shared" ca="1" si="390"/>
        <v>7.0976720863075188E-2</v>
      </c>
      <c r="AN246" s="19">
        <f t="shared" ca="1" si="391"/>
        <v>-0.54700251399215094</v>
      </c>
      <c r="AO246" s="19">
        <f t="shared" ca="1" si="392"/>
        <v>0.70078824968626674</v>
      </c>
      <c r="AP246" s="19">
        <f t="shared" ca="1" si="393"/>
        <v>0.29921175031373326</v>
      </c>
      <c r="AQ246" s="72">
        <f t="shared" ca="1" si="394"/>
        <v>5.8833690358130533E-4</v>
      </c>
      <c r="AR246" s="72">
        <f t="shared" ca="1" si="395"/>
        <v>-5.6755415995394611E-2</v>
      </c>
      <c r="AS246" s="72">
        <f t="shared" ca="1" si="396"/>
        <v>-1.5521413015973096E-8</v>
      </c>
      <c r="AT246" s="19">
        <f t="shared" ca="1" si="397"/>
        <v>7.091715116325846E-2</v>
      </c>
      <c r="AU246" s="19">
        <f t="shared" ca="1" si="398"/>
        <v>0.99748220920018804</v>
      </c>
      <c r="AV246" s="19">
        <f t="shared" ca="1" si="399"/>
        <v>7.0976729353327828E-2</v>
      </c>
      <c r="AW246" s="19">
        <f t="shared" ca="1" si="400"/>
        <v>-0.54700259810255114</v>
      </c>
      <c r="AX246" s="19">
        <f t="shared" ca="1" si="401"/>
        <v>1.547002598102551</v>
      </c>
      <c r="AY246" s="19">
        <f t="shared" ca="1" si="402"/>
        <v>0.59059941428907892</v>
      </c>
      <c r="AZ246" s="72">
        <f t="shared" ca="1" si="403"/>
        <v>1.2960049917096262E-3</v>
      </c>
      <c r="BA246" s="72">
        <f t="shared" ca="1" si="404"/>
        <v>-5.6755400511111449E-2</v>
      </c>
      <c r="BB246" s="72">
        <f t="shared" ca="1" si="405"/>
        <v>1.5484283161226742E-8</v>
      </c>
      <c r="BC246" s="19">
        <f t="shared" ca="1" si="406"/>
        <v>7.0917142714641501E-2</v>
      </c>
      <c r="BD246" s="19">
        <f t="shared" ca="1" si="407"/>
        <v>0.99748220980085223</v>
      </c>
      <c r="BE246" s="19">
        <f t="shared" ca="1" si="408"/>
        <v>7.097672088338533E-2</v>
      </c>
      <c r="BF246" s="19">
        <f t="shared" ca="1" si="409"/>
        <v>-0.5470025141933571</v>
      </c>
      <c r="BG246" s="19">
        <f t="shared" ca="1" si="410"/>
        <v>1.5470025141933572</v>
      </c>
      <c r="BH246" s="19">
        <f t="shared" ca="1" si="411"/>
        <v>0.5905993928204788</v>
      </c>
      <c r="BI246" s="72">
        <f t="shared" ca="1" si="412"/>
        <v>1.2960049216881081E-3</v>
      </c>
      <c r="BJ246" s="72">
        <f t="shared" ca="1" si="413"/>
        <v>-5.6755400475628631E-2</v>
      </c>
      <c r="BK246" s="72">
        <f t="shared" ca="1" si="414"/>
        <v>3.5482818072640754E-11</v>
      </c>
      <c r="BL246" s="72">
        <f t="shared" ca="1" si="415"/>
        <v>1.0426018404699283E-2</v>
      </c>
      <c r="BM246" s="72">
        <f t="shared" ca="1" si="416"/>
        <v>1.0026014312105929</v>
      </c>
      <c r="BN246" s="72">
        <f t="shared" ca="1" si="417"/>
        <v>2.5929982269893305E-3</v>
      </c>
      <c r="BO246" s="72">
        <f t="shared" ca="1" si="418"/>
        <v>1.0856805549210323E-4</v>
      </c>
      <c r="BP246" s="72">
        <f t="shared" ca="1" si="419"/>
        <v>451663.21660859109</v>
      </c>
      <c r="BQ246" s="72">
        <f t="shared" ca="1" si="420"/>
        <v>-0.70480192772441996</v>
      </c>
      <c r="BR246" s="72">
        <f t="shared" ca="1" si="421"/>
        <v>2.4048978727445016</v>
      </c>
      <c r="BS246" s="72">
        <f t="shared" ca="1" si="422"/>
        <v>5.5464905263342947</v>
      </c>
      <c r="BT246" s="72">
        <f t="shared" ca="1" si="423"/>
        <v>319.61782414870623</v>
      </c>
      <c r="BU246" s="72">
        <f t="shared" ca="1" si="424"/>
        <v>137.79049826824968</v>
      </c>
      <c r="BV246" s="72">
        <f t="shared" ca="1" si="425"/>
        <v>317.79049826824962</v>
      </c>
    </row>
    <row r="247" spans="1:74">
      <c r="A247" s="13">
        <f ca="1">'MGRS to'!AO247</f>
        <v>31.84541278113339</v>
      </c>
      <c r="B247" s="13">
        <f ca="1">'MGRS to'!AP247</f>
        <v>-7.0779190585596012</v>
      </c>
      <c r="C247" s="19">
        <f t="shared" ca="1" si="354"/>
        <v>0.55580730468746198</v>
      </c>
      <c r="D247" s="19">
        <f t="shared" ca="1" si="355"/>
        <v>-0.12353299176152238</v>
      </c>
      <c r="E247" s="19">
        <f t="shared" ca="1" si="356"/>
        <v>0.62297704258839837</v>
      </c>
      <c r="F247" s="19">
        <f t="shared" ca="1" si="357"/>
        <v>0.55430314616443488</v>
      </c>
      <c r="G247" s="19">
        <f t="shared" ca="1" si="358"/>
        <v>-2.210371248734648E-2</v>
      </c>
      <c r="H247" s="19">
        <f t="shared" ca="1" si="359"/>
        <v>-2.210371248734648E-2</v>
      </c>
      <c r="I247" s="19">
        <f t="shared" ca="1" si="360"/>
        <v>0</v>
      </c>
      <c r="J247" s="19">
        <f t="shared" ca="1" si="361"/>
        <v>7.1029836289424303E-2</v>
      </c>
      <c r="K247" s="19">
        <f t="shared" ca="1" si="362"/>
        <v>0.99747419132361403</v>
      </c>
      <c r="L247" s="19">
        <f t="shared" ca="1" si="363"/>
        <v>7.1089699367125031E-2</v>
      </c>
      <c r="M247" s="19">
        <f t="shared" ca="1" si="364"/>
        <v>-0.21487120143089827</v>
      </c>
      <c r="N247" s="19">
        <f t="shared" ca="1" si="365"/>
        <v>1.2148712014308982</v>
      </c>
      <c r="O247" s="19">
        <f t="shared" ca="1" si="366"/>
        <v>0.49190231863188238</v>
      </c>
      <c r="P247" s="72">
        <f t="shared" ca="1" si="367"/>
        <v>1.0186116197145095E-3</v>
      </c>
      <c r="Q247" s="72">
        <f t="shared" ca="1" si="368"/>
        <v>-2.215490054821739E-2</v>
      </c>
      <c r="R247" s="72">
        <f t="shared" ca="1" si="369"/>
        <v>-5.118806087090963E-5</v>
      </c>
      <c r="S247" s="19">
        <f t="shared" ca="1" si="370"/>
        <v>7.1040819196566685E-2</v>
      </c>
      <c r="T247" s="19">
        <f t="shared" ca="1" si="371"/>
        <v>0.99747340917333771</v>
      </c>
      <c r="U247" s="19">
        <f t="shared" ca="1" si="372"/>
        <v>7.1100710089551558E-2</v>
      </c>
      <c r="V247" s="19">
        <f t="shared" ca="1" si="373"/>
        <v>-0.21533542559852487</v>
      </c>
      <c r="W247" s="19">
        <f t="shared" ca="1" si="374"/>
        <v>1.2153354255985249</v>
      </c>
      <c r="X247" s="19">
        <f t="shared" ca="1" si="375"/>
        <v>0.49209465080776849</v>
      </c>
      <c r="Y247" s="72">
        <f t="shared" ca="1" si="376"/>
        <v>1.0189996603929929E-3</v>
      </c>
      <c r="Z247" s="72">
        <f t="shared" ca="1" si="377"/>
        <v>-2.2155019084110054E-2</v>
      </c>
      <c r="AA247" s="72">
        <f t="shared" ca="1" si="378"/>
        <v>-1.1853589266391795E-7</v>
      </c>
      <c r="AB247" s="19">
        <f t="shared" ca="1" si="379"/>
        <v>7.1040844657115937E-2</v>
      </c>
      <c r="AC247" s="19">
        <f t="shared" ca="1" si="380"/>
        <v>0.99747340736001755</v>
      </c>
      <c r="AD247" s="19">
        <f t="shared" ca="1" si="381"/>
        <v>7.1100735614592195E-2</v>
      </c>
      <c r="AE247" s="19">
        <f t="shared" ca="1" si="382"/>
        <v>-0.21533650034913238</v>
      </c>
      <c r="AF247" s="19">
        <f t="shared" ca="1" si="383"/>
        <v>1.2153365003491323</v>
      </c>
      <c r="AG247" s="19">
        <f t="shared" ca="1" si="384"/>
        <v>0.49209509591275236</v>
      </c>
      <c r="AH247" s="72">
        <f t="shared" ca="1" si="385"/>
        <v>1.0190005587660091E-3</v>
      </c>
      <c r="AI247" s="72">
        <f t="shared" ca="1" si="386"/>
        <v>-2.2155019358602878E-2</v>
      </c>
      <c r="AJ247" s="72">
        <f t="shared" ca="1" si="387"/>
        <v>-2.7449282430369593E-10</v>
      </c>
      <c r="AK247" s="19">
        <f t="shared" ca="1" si="388"/>
        <v>7.10408447160749E-2</v>
      </c>
      <c r="AL247" s="19">
        <f t="shared" ca="1" si="389"/>
        <v>0.99747340735581846</v>
      </c>
      <c r="AM247" s="19">
        <f t="shared" ca="1" si="390"/>
        <v>7.1100735673700483E-2</v>
      </c>
      <c r="AN247" s="19">
        <f t="shared" ca="1" si="391"/>
        <v>-0.21533650283792435</v>
      </c>
      <c r="AO247" s="19">
        <f t="shared" ca="1" si="392"/>
        <v>0.95363019054553255</v>
      </c>
      <c r="AP247" s="19">
        <f t="shared" ca="1" si="393"/>
        <v>4.6369809454467448E-2</v>
      </c>
      <c r="AQ247" s="72">
        <f t="shared" ca="1" si="394"/>
        <v>8.0009857732606896E-4</v>
      </c>
      <c r="AR247" s="72">
        <f t="shared" ca="1" si="395"/>
        <v>-2.2155006775717506E-2</v>
      </c>
      <c r="AS247" s="72">
        <f t="shared" ca="1" si="396"/>
        <v>1.2582885372536268E-8</v>
      </c>
      <c r="AT247" s="19">
        <f t="shared" ca="1" si="397"/>
        <v>7.1040842013367009E-2</v>
      </c>
      <c r="AU247" s="19">
        <f t="shared" ca="1" si="398"/>
        <v>0.99747340754830738</v>
      </c>
      <c r="AV247" s="19">
        <f t="shared" ca="1" si="399"/>
        <v>7.1100732964146665E-2</v>
      </c>
      <c r="AW247" s="19">
        <f t="shared" ca="1" si="400"/>
        <v>-0.21533638875047922</v>
      </c>
      <c r="AX247" s="19">
        <f t="shared" ca="1" si="401"/>
        <v>1.2153363887504791</v>
      </c>
      <c r="AY247" s="19">
        <f t="shared" ca="1" si="402"/>
        <v>0.49209504969451678</v>
      </c>
      <c r="AZ247" s="72">
        <f t="shared" ca="1" si="403"/>
        <v>1.019000465481839E-3</v>
      </c>
      <c r="BA247" s="72">
        <f t="shared" ca="1" si="404"/>
        <v>-2.215501933010041E-2</v>
      </c>
      <c r="BB247" s="72">
        <f t="shared" ca="1" si="405"/>
        <v>-1.2554382904789163E-8</v>
      </c>
      <c r="BC247" s="19">
        <f t="shared" ca="1" si="406"/>
        <v>7.1040844709952797E-2</v>
      </c>
      <c r="BD247" s="19">
        <f t="shared" ca="1" si="407"/>
        <v>0.99747340735625456</v>
      </c>
      <c r="BE247" s="19">
        <f t="shared" ca="1" si="408"/>
        <v>7.1100735667562864E-2</v>
      </c>
      <c r="BF247" s="19">
        <f t="shared" ca="1" si="409"/>
        <v>-0.21533650257949602</v>
      </c>
      <c r="BG247" s="19">
        <f t="shared" ca="1" si="410"/>
        <v>1.215336502579496</v>
      </c>
      <c r="BH247" s="19">
        <f t="shared" ca="1" si="411"/>
        <v>0.49209509683645047</v>
      </c>
      <c r="BI247" s="72">
        <f t="shared" ca="1" si="412"/>
        <v>1.0190005606303472E-3</v>
      </c>
      <c r="BJ247" s="72">
        <f t="shared" ca="1" si="413"/>
        <v>-2.2155019359172516E-2</v>
      </c>
      <c r="BK247" s="72">
        <f t="shared" ca="1" si="414"/>
        <v>-2.907210583380504E-11</v>
      </c>
      <c r="BL247" s="72">
        <f t="shared" ca="1" si="415"/>
        <v>8.1907563999039108E-3</v>
      </c>
      <c r="BM247" s="72">
        <f t="shared" ca="1" si="416"/>
        <v>1.002044555011443</v>
      </c>
      <c r="BN247" s="72">
        <f t="shared" ca="1" si="417"/>
        <v>2.0393425424500675E-3</v>
      </c>
      <c r="BO247" s="72">
        <f t="shared" ca="1" si="418"/>
        <v>7.1255004100247968E-5</v>
      </c>
      <c r="BP247" s="72">
        <f t="shared" ca="1" si="419"/>
        <v>452439.96655515855</v>
      </c>
      <c r="BQ247" s="72">
        <f t="shared" ca="1" si="420"/>
        <v>-2.8743961271226541</v>
      </c>
      <c r="BR247" s="72">
        <f t="shared" ca="1" si="421"/>
        <v>0.2548878045212582</v>
      </c>
      <c r="BS247" s="72">
        <f t="shared" ca="1" si="422"/>
        <v>3.3964804581110513</v>
      </c>
      <c r="BT247" s="72">
        <f t="shared" ca="1" si="423"/>
        <v>195.30923326712266</v>
      </c>
      <c r="BU247" s="72">
        <f t="shared" ca="1" si="424"/>
        <v>14.603995448423637</v>
      </c>
      <c r="BV247" s="72">
        <f t="shared" ca="1" si="425"/>
        <v>194.60399544842357</v>
      </c>
    </row>
    <row r="248" spans="1:74">
      <c r="A248" s="13">
        <f ca="1">'MGRS to'!AO248</f>
        <v>34.045833982199397</v>
      </c>
      <c r="B248" s="13">
        <f ca="1">'MGRS to'!AP248</f>
        <v>-5.0015000833396499</v>
      </c>
      <c r="C248" s="19">
        <f t="shared" ca="1" si="354"/>
        <v>0.59421189957675202</v>
      </c>
      <c r="D248" s="19">
        <f t="shared" ca="1" si="355"/>
        <v>-8.7292643993047675E-2</v>
      </c>
      <c r="E248" s="19">
        <f t="shared" ca="1" si="356"/>
        <v>0.55430314616443488</v>
      </c>
      <c r="F248" s="19">
        <f t="shared" ca="1" si="357"/>
        <v>0.5926549259110242</v>
      </c>
      <c r="G248" s="19">
        <f t="shared" ca="1" si="358"/>
        <v>3.6240347768474707E-2</v>
      </c>
      <c r="H248" s="19">
        <f t="shared" ca="1" si="359"/>
        <v>3.6240347768474707E-2</v>
      </c>
      <c r="I248" s="19">
        <f t="shared" ca="1" si="360"/>
        <v>0</v>
      </c>
      <c r="J248" s="19">
        <f t="shared" ca="1" si="361"/>
        <v>4.8942903911500704E-2</v>
      </c>
      <c r="K248" s="19">
        <f t="shared" ca="1" si="362"/>
        <v>0.9988015779706747</v>
      </c>
      <c r="L248" s="19">
        <f t="shared" ca="1" si="363"/>
        <v>4.8962464706732607E-2</v>
      </c>
      <c r="M248" s="19">
        <f t="shared" ca="1" si="364"/>
        <v>0.52210624934184469</v>
      </c>
      <c r="N248" s="19">
        <f t="shared" ca="1" si="365"/>
        <v>0.47789375065815531</v>
      </c>
      <c r="O248" s="19">
        <f t="shared" ca="1" si="366"/>
        <v>-0.23160277662774109</v>
      </c>
      <c r="P248" s="72">
        <f t="shared" ca="1" si="367"/>
        <v>4.0143348407301304E-4</v>
      </c>
      <c r="Q248" s="72">
        <f t="shared" ca="1" si="368"/>
        <v>3.6326015319362887E-2</v>
      </c>
      <c r="R248" s="72">
        <f t="shared" ca="1" si="369"/>
        <v>8.56675508881799E-5</v>
      </c>
      <c r="S248" s="19">
        <f t="shared" ca="1" si="370"/>
        <v>4.8987610184022583E-2</v>
      </c>
      <c r="T248" s="19">
        <f t="shared" ca="1" si="371"/>
        <v>0.99879938628758591</v>
      </c>
      <c r="U248" s="19">
        <f t="shared" ca="1" si="372"/>
        <v>4.9007224669622408E-2</v>
      </c>
      <c r="V248" s="19">
        <f t="shared" ca="1" si="373"/>
        <v>0.52286229760574232</v>
      </c>
      <c r="W248" s="19">
        <f t="shared" ca="1" si="374"/>
        <v>0.47713770239425768</v>
      </c>
      <c r="X248" s="19">
        <f t="shared" ca="1" si="375"/>
        <v>-0.23355460480259782</v>
      </c>
      <c r="Y248" s="72">
        <f t="shared" ca="1" si="376"/>
        <v>4.0079915955510548E-4</v>
      </c>
      <c r="Z248" s="72">
        <f t="shared" ca="1" si="377"/>
        <v>3.6326217800260414E-2</v>
      </c>
      <c r="AA248" s="72">
        <f t="shared" ca="1" si="378"/>
        <v>2.0248089752789022E-7</v>
      </c>
      <c r="AB248" s="19">
        <f t="shared" ca="1" si="379"/>
        <v>4.8987715926721555E-2</v>
      </c>
      <c r="AC248" s="19">
        <f t="shared" ca="1" si="380"/>
        <v>0.99879938110127142</v>
      </c>
      <c r="AD248" s="19">
        <f t="shared" ca="1" si="381"/>
        <v>4.9007330539430398E-2</v>
      </c>
      <c r="AE248" s="19">
        <f t="shared" ca="1" si="382"/>
        <v>0.52286408212010971</v>
      </c>
      <c r="AF248" s="19">
        <f t="shared" ca="1" si="383"/>
        <v>0.47713591787989029</v>
      </c>
      <c r="AG248" s="19">
        <f t="shared" ca="1" si="384"/>
        <v>-0.23355921906008148</v>
      </c>
      <c r="AH248" s="72">
        <f t="shared" ca="1" si="385"/>
        <v>4.0079766234464299E-4</v>
      </c>
      <c r="AI248" s="72">
        <f t="shared" ca="1" si="386"/>
        <v>3.6326218278837127E-2</v>
      </c>
      <c r="AJ248" s="72">
        <f t="shared" ca="1" si="387"/>
        <v>4.7857671298112692E-10</v>
      </c>
      <c r="AK248" s="19">
        <f t="shared" ca="1" si="388"/>
        <v>4.8987716176651715E-2</v>
      </c>
      <c r="AL248" s="19">
        <f t="shared" ca="1" si="389"/>
        <v>0.99879938108901323</v>
      </c>
      <c r="AM248" s="19">
        <f t="shared" ca="1" si="390"/>
        <v>4.9007330789660991E-2</v>
      </c>
      <c r="AN248" s="19">
        <f t="shared" ca="1" si="391"/>
        <v>0.52286408633791115</v>
      </c>
      <c r="AO248" s="19">
        <f t="shared" ca="1" si="392"/>
        <v>0.72661314721802139</v>
      </c>
      <c r="AP248" s="19">
        <f t="shared" ca="1" si="393"/>
        <v>0.27338685278197861</v>
      </c>
      <c r="AQ248" s="72">
        <f t="shared" ca="1" si="394"/>
        <v>6.0997828119060569E-4</v>
      </c>
      <c r="AR248" s="72">
        <f t="shared" ca="1" si="395"/>
        <v>3.6326222662645069E-2</v>
      </c>
      <c r="AS248" s="72">
        <f t="shared" ca="1" si="396"/>
        <v>4.383807941654716E-9</v>
      </c>
      <c r="AT248" s="19">
        <f t="shared" ca="1" si="397"/>
        <v>4.8987718466035543E-2</v>
      </c>
      <c r="AU248" s="19">
        <f t="shared" ca="1" si="398"/>
        <v>0.99879938097672682</v>
      </c>
      <c r="AV248" s="19">
        <f t="shared" ca="1" si="399"/>
        <v>4.9007333081796792E-2</v>
      </c>
      <c r="AW248" s="19">
        <f t="shared" ca="1" si="400"/>
        <v>0.5228641249733692</v>
      </c>
      <c r="AX248" s="19">
        <f t="shared" ca="1" si="401"/>
        <v>0.4771358750266308</v>
      </c>
      <c r="AY248" s="19">
        <f t="shared" ca="1" si="402"/>
        <v>-0.23355932986710792</v>
      </c>
      <c r="AZ248" s="72">
        <f t="shared" ca="1" si="403"/>
        <v>4.0079762639068828E-4</v>
      </c>
      <c r="BA248" s="72">
        <f t="shared" ca="1" si="404"/>
        <v>3.6326218290329684E-2</v>
      </c>
      <c r="BB248" s="72">
        <f t="shared" ca="1" si="405"/>
        <v>-4.3723153847485818E-9</v>
      </c>
      <c r="BC248" s="19">
        <f t="shared" ca="1" si="406"/>
        <v>4.8987716182653553E-2</v>
      </c>
      <c r="BD248" s="19">
        <f t="shared" ca="1" si="407"/>
        <v>0.9987993810887188</v>
      </c>
      <c r="BE248" s="19">
        <f t="shared" ca="1" si="408"/>
        <v>4.9007330795670045E-2</v>
      </c>
      <c r="BF248" s="19">
        <f t="shared" ca="1" si="409"/>
        <v>0.52286408643919746</v>
      </c>
      <c r="BG248" s="19">
        <f t="shared" ca="1" si="410"/>
        <v>0.47713591356080254</v>
      </c>
      <c r="BH248" s="19">
        <f t="shared" ca="1" si="411"/>
        <v>-0.23355923022808223</v>
      </c>
      <c r="BI248" s="72">
        <f t="shared" ca="1" si="412"/>
        <v>4.0079765872092133E-4</v>
      </c>
      <c r="BJ248" s="72">
        <f t="shared" ca="1" si="413"/>
        <v>3.6326218279995437E-2</v>
      </c>
      <c r="BK248" s="72">
        <f t="shared" ca="1" si="414"/>
        <v>-1.0334247346754921E-11</v>
      </c>
      <c r="BL248" s="72">
        <f t="shared" ca="1" si="415"/>
        <v>3.2156559350660259E-3</v>
      </c>
      <c r="BM248" s="72">
        <f t="shared" ca="1" si="416"/>
        <v>1.000803429923794</v>
      </c>
      <c r="BN248" s="72">
        <f t="shared" ca="1" si="417"/>
        <v>8.0262382639873333E-4</v>
      </c>
      <c r="BO248" s="72">
        <f t="shared" ca="1" si="418"/>
        <v>-9.1902655197671822E-6</v>
      </c>
      <c r="BP248" s="72">
        <f t="shared" ca="1" si="419"/>
        <v>311836.2211147559</v>
      </c>
      <c r="BQ248" s="72">
        <f t="shared" ca="1" si="420"/>
        <v>0.66000577126734528</v>
      </c>
      <c r="BR248" s="72">
        <f t="shared" ca="1" si="421"/>
        <v>-2.4618726748964246</v>
      </c>
      <c r="BS248" s="72">
        <f t="shared" ca="1" si="422"/>
        <v>0.67971997869336853</v>
      </c>
      <c r="BT248" s="72">
        <f t="shared" ca="1" si="423"/>
        <v>37.815545147895648</v>
      </c>
      <c r="BU248" s="72">
        <f t="shared" ca="1" si="424"/>
        <v>-141.05491397014774</v>
      </c>
      <c r="BV248" s="72">
        <f t="shared" ca="1" si="425"/>
        <v>38.945086029852291</v>
      </c>
    </row>
    <row r="249" spans="1:74">
      <c r="A249" s="13">
        <f ca="1">'MGRS to'!AO249</f>
        <v>34.038306644179585</v>
      </c>
      <c r="B249" s="13">
        <f ca="1">'MGRS to'!AP249</f>
        <v>-4.9941855565906526</v>
      </c>
      <c r="C249" s="19">
        <f t="shared" ca="1" si="354"/>
        <v>0.59408052274439571</v>
      </c>
      <c r="D249" s="19">
        <f t="shared" ca="1" si="355"/>
        <v>-8.716498141805247E-2</v>
      </c>
      <c r="E249" s="19">
        <f t="shared" ca="1" si="356"/>
        <v>0.5926549259110242</v>
      </c>
      <c r="F249" s="19">
        <f t="shared" ca="1" si="357"/>
        <v>0.59252371429547468</v>
      </c>
      <c r="G249" s="19">
        <f t="shared" ca="1" si="358"/>
        <v>1.2766257499520484E-4</v>
      </c>
      <c r="H249" s="19">
        <f t="shared" ca="1" si="359"/>
        <v>1.2766257499520484E-4</v>
      </c>
      <c r="I249" s="19">
        <f t="shared" ca="1" si="360"/>
        <v>0</v>
      </c>
      <c r="J249" s="19">
        <f t="shared" ca="1" si="361"/>
        <v>1.6861316660906668E-4</v>
      </c>
      <c r="K249" s="19">
        <f t="shared" ca="1" si="362"/>
        <v>0.99999998578479987</v>
      </c>
      <c r="L249" s="19">
        <f t="shared" ca="1" si="363"/>
        <v>1.6861316740802334E-4</v>
      </c>
      <c r="M249" s="19">
        <f t="shared" ca="1" si="364"/>
        <v>0.52095722231660002</v>
      </c>
      <c r="N249" s="19">
        <f t="shared" ca="1" si="365"/>
        <v>0.47904277768339998</v>
      </c>
      <c r="O249" s="19">
        <f t="shared" ca="1" si="366"/>
        <v>-0.30232307267024638</v>
      </c>
      <c r="P249" s="72">
        <f t="shared" ca="1" si="367"/>
        <v>4.0239751317059286E-4</v>
      </c>
      <c r="Q249" s="72">
        <f t="shared" ca="1" si="368"/>
        <v>1.279569323118749E-4</v>
      </c>
      <c r="R249" s="72">
        <f t="shared" ca="1" si="369"/>
        <v>2.9435731667006135E-7</v>
      </c>
      <c r="S249" s="19">
        <f t="shared" ca="1" si="370"/>
        <v>1.6876662113772642E-4</v>
      </c>
      <c r="T249" s="19">
        <f t="shared" ca="1" si="371"/>
        <v>0.99999998575891369</v>
      </c>
      <c r="U249" s="19">
        <f t="shared" ca="1" si="372"/>
        <v>1.6876662193886642E-4</v>
      </c>
      <c r="V249" s="19">
        <f t="shared" ca="1" si="373"/>
        <v>0.52168363340674939</v>
      </c>
      <c r="W249" s="19">
        <f t="shared" ca="1" si="374"/>
        <v>0.47831636659325061</v>
      </c>
      <c r="X249" s="19">
        <f t="shared" ca="1" si="375"/>
        <v>-0.30430088900912411</v>
      </c>
      <c r="Y249" s="72">
        <f t="shared" ca="1" si="376"/>
        <v>4.0178805780633387E-4</v>
      </c>
      <c r="Z249" s="72">
        <f t="shared" ca="1" si="377"/>
        <v>1.2795761102453405E-4</v>
      </c>
      <c r="AA249" s="72">
        <f t="shared" ca="1" si="378"/>
        <v>6.7871265915396203E-10</v>
      </c>
      <c r="AB249" s="19">
        <f t="shared" ca="1" si="379"/>
        <v>1.6876697521161393E-4</v>
      </c>
      <c r="AC249" s="19">
        <f t="shared" ca="1" si="380"/>
        <v>0.99999998575885396</v>
      </c>
      <c r="AD249" s="19">
        <f t="shared" ca="1" si="381"/>
        <v>1.6876697601275897E-4</v>
      </c>
      <c r="AE249" s="19">
        <f t="shared" ca="1" si="382"/>
        <v>0.52168530603486785</v>
      </c>
      <c r="AF249" s="19">
        <f t="shared" ca="1" si="383"/>
        <v>0.47831469396513215</v>
      </c>
      <c r="AG249" s="19">
        <f t="shared" ca="1" si="384"/>
        <v>-0.30430545004472309</v>
      </c>
      <c r="AH249" s="72">
        <f t="shared" ca="1" si="385"/>
        <v>4.0178665447692768E-4</v>
      </c>
      <c r="AI249" s="72">
        <f t="shared" ca="1" si="386"/>
        <v>1.2795761258947179E-4</v>
      </c>
      <c r="AJ249" s="72">
        <f t="shared" ca="1" si="387"/>
        <v>1.5649377410262288E-12</v>
      </c>
      <c r="AK249" s="19">
        <f t="shared" ca="1" si="388"/>
        <v>1.6876697602800477E-4</v>
      </c>
      <c r="AL249" s="19">
        <f t="shared" ca="1" si="389"/>
        <v>0.99999998575885374</v>
      </c>
      <c r="AM249" s="19">
        <f t="shared" ca="1" si="390"/>
        <v>1.6876697682914984E-4</v>
      </c>
      <c r="AN249" s="19">
        <f t="shared" ca="1" si="391"/>
        <v>0.52168530989155237</v>
      </c>
      <c r="AO249" s="19">
        <f t="shared" ca="1" si="392"/>
        <v>0.72784443744335503</v>
      </c>
      <c r="AP249" s="19">
        <f t="shared" ca="1" si="393"/>
        <v>0.27215556255664497</v>
      </c>
      <c r="AQ249" s="72">
        <f t="shared" ca="1" si="394"/>
        <v>6.1101003759220956E-4</v>
      </c>
      <c r="AR249" s="72">
        <f t="shared" ca="1" si="395"/>
        <v>1.2795763599330088E-4</v>
      </c>
      <c r="AS249" s="72">
        <f t="shared" ca="1" si="396"/>
        <v>2.3403829086309988E-11</v>
      </c>
      <c r="AT249" s="19">
        <f t="shared" ca="1" si="397"/>
        <v>1.6876698823743895E-4</v>
      </c>
      <c r="AU249" s="19">
        <f t="shared" ca="1" si="398"/>
        <v>0.99999998575885174</v>
      </c>
      <c r="AV249" s="19">
        <f t="shared" ca="1" si="399"/>
        <v>1.687669890385842E-4</v>
      </c>
      <c r="AW249" s="19">
        <f t="shared" ca="1" si="400"/>
        <v>0.52168536756806272</v>
      </c>
      <c r="AX249" s="19">
        <f t="shared" ca="1" si="401"/>
        <v>0.47831463243193728</v>
      </c>
      <c r="AY249" s="19">
        <f t="shared" ca="1" si="402"/>
        <v>-0.3043056178382133</v>
      </c>
      <c r="AZ249" s="72">
        <f t="shared" ca="1" si="403"/>
        <v>4.0178660285078248E-4</v>
      </c>
      <c r="BA249" s="72">
        <f t="shared" ca="1" si="404"/>
        <v>1.2795761264704336E-4</v>
      </c>
      <c r="BB249" s="72">
        <f t="shared" ca="1" si="405"/>
        <v>-2.3346257517270139E-11</v>
      </c>
      <c r="BC249" s="19">
        <f t="shared" ca="1" si="406"/>
        <v>1.6876697605804167E-4</v>
      </c>
      <c r="BD249" s="19">
        <f t="shared" ca="1" si="407"/>
        <v>0.99999998575885374</v>
      </c>
      <c r="BE249" s="19">
        <f t="shared" ca="1" si="408"/>
        <v>1.6876697685918674E-4</v>
      </c>
      <c r="BF249" s="19">
        <f t="shared" ca="1" si="409"/>
        <v>0.52168531003342378</v>
      </c>
      <c r="BG249" s="19">
        <f t="shared" ca="1" si="410"/>
        <v>0.47831468996657622</v>
      </c>
      <c r="BH249" s="19">
        <f t="shared" ca="1" si="411"/>
        <v>-0.30430546094829447</v>
      </c>
      <c r="BI249" s="72">
        <f t="shared" ca="1" si="412"/>
        <v>4.0178665112215262E-4</v>
      </c>
      <c r="BJ249" s="72">
        <f t="shared" ca="1" si="413"/>
        <v>1.2795761259321286E-4</v>
      </c>
      <c r="BK249" s="72">
        <f t="shared" ca="1" si="414"/>
        <v>-5.3830502338633734E-14</v>
      </c>
      <c r="BL249" s="72">
        <f t="shared" ca="1" si="415"/>
        <v>3.2236002948126102E-3</v>
      </c>
      <c r="BM249" s="72">
        <f t="shared" ca="1" si="416"/>
        <v>1.0008054136206179</v>
      </c>
      <c r="BN249" s="72">
        <f t="shared" ca="1" si="417"/>
        <v>8.0460353966921034E-4</v>
      </c>
      <c r="BO249" s="72">
        <f t="shared" ca="1" si="418"/>
        <v>-4.1344039481520408E-8</v>
      </c>
      <c r="BP249" s="72">
        <f t="shared" ca="1" si="419"/>
        <v>1073.9369518924912</v>
      </c>
      <c r="BQ249" s="72">
        <f t="shared" ca="1" si="420"/>
        <v>2.4636532807053126</v>
      </c>
      <c r="BR249" s="72">
        <f t="shared" ca="1" si="421"/>
        <v>-0.67786790718515866</v>
      </c>
      <c r="BS249" s="72">
        <f t="shared" ca="1" si="422"/>
        <v>2.4637247464046346</v>
      </c>
      <c r="BT249" s="72">
        <f t="shared" ca="1" si="423"/>
        <v>141.15693516797353</v>
      </c>
      <c r="BU249" s="72">
        <f t="shared" ca="1" si="424"/>
        <v>-38.838970149075408</v>
      </c>
      <c r="BV249" s="72">
        <f t="shared" ca="1" si="425"/>
        <v>141.16102985092459</v>
      </c>
    </row>
    <row r="250" spans="1:74">
      <c r="A250" s="13">
        <f ca="1">'MGRS to'!AO250</f>
        <v>34.042984207927489</v>
      </c>
      <c r="B250" s="13">
        <f ca="1">'MGRS to'!AP250</f>
        <v>-4.9959848095593609</v>
      </c>
      <c r="C250" s="19">
        <f t="shared" ca="1" si="354"/>
        <v>0.59416216163276858</v>
      </c>
      <c r="D250" s="19">
        <f t="shared" ca="1" si="355"/>
        <v>-8.7196384306432728E-2</v>
      </c>
      <c r="E250" s="19">
        <f t="shared" ca="1" si="356"/>
        <v>0.59252371429547468</v>
      </c>
      <c r="F250" s="19">
        <f t="shared" ca="1" si="357"/>
        <v>0.59260525050383783</v>
      </c>
      <c r="G250" s="19">
        <f t="shared" ca="1" si="358"/>
        <v>-3.1402888380258065E-5</v>
      </c>
      <c r="H250" s="19">
        <f t="shared" ca="1" si="359"/>
        <v>-3.1402888380258065E-5</v>
      </c>
      <c r="I250" s="19">
        <f t="shared" ca="1" si="360"/>
        <v>0</v>
      </c>
      <c r="J250" s="19">
        <f t="shared" ca="1" si="361"/>
        <v>8.5596180340315704E-5</v>
      </c>
      <c r="K250" s="19">
        <f t="shared" ca="1" si="362"/>
        <v>0.99999999633664682</v>
      </c>
      <c r="L250" s="19">
        <f t="shared" ca="1" si="363"/>
        <v>8.5596180444838716E-5</v>
      </c>
      <c r="M250" s="19">
        <f t="shared" ca="1" si="364"/>
        <v>-0.25244088067252479</v>
      </c>
      <c r="N250" s="19">
        <f t="shared" ca="1" si="365"/>
        <v>1.2524408806725247</v>
      </c>
      <c r="O250" s="19">
        <f t="shared" ca="1" si="366"/>
        <v>0.50191466298375387</v>
      </c>
      <c r="P250" s="72">
        <f t="shared" ca="1" si="367"/>
        <v>1.0500128280420936E-3</v>
      </c>
      <c r="Q250" s="72">
        <f t="shared" ca="1" si="368"/>
        <v>-3.1475297900353101E-5</v>
      </c>
      <c r="R250" s="72">
        <f t="shared" ca="1" si="369"/>
        <v>-7.2409520095035565E-8</v>
      </c>
      <c r="S250" s="19">
        <f t="shared" ca="1" si="370"/>
        <v>8.561447858164248E-5</v>
      </c>
      <c r="T250" s="19">
        <f t="shared" ca="1" si="371"/>
        <v>0.9999999963350803</v>
      </c>
      <c r="U250" s="19">
        <f t="shared" ca="1" si="372"/>
        <v>8.5614478686232563E-5</v>
      </c>
      <c r="V250" s="19">
        <f t="shared" ca="1" si="373"/>
        <v>-0.25296888662320305</v>
      </c>
      <c r="W250" s="19">
        <f t="shared" ca="1" si="374"/>
        <v>1.2529688866232029</v>
      </c>
      <c r="X250" s="19">
        <f t="shared" ca="1" si="375"/>
        <v>0.50212455807436684</v>
      </c>
      <c r="Y250" s="72">
        <f t="shared" ca="1" si="376"/>
        <v>1.0504540996278285E-3</v>
      </c>
      <c r="Z250" s="72">
        <f t="shared" ca="1" si="377"/>
        <v>-3.1475464863964657E-5</v>
      </c>
      <c r="AA250" s="72">
        <f t="shared" ca="1" si="378"/>
        <v>-1.6696361155622841E-10</v>
      </c>
      <c r="AB250" s="19">
        <f t="shared" ca="1" si="379"/>
        <v>8.5614520818350561E-5</v>
      </c>
      <c r="AC250" s="19">
        <f t="shared" ca="1" si="380"/>
        <v>0.99999999633507675</v>
      </c>
      <c r="AD250" s="19">
        <f t="shared" ca="1" si="381"/>
        <v>8.561452092294078E-5</v>
      </c>
      <c r="AE250" s="19">
        <f t="shared" ca="1" si="382"/>
        <v>-0.25297010372064976</v>
      </c>
      <c r="AF250" s="19">
        <f t="shared" ca="1" si="383"/>
        <v>1.2529701037206498</v>
      </c>
      <c r="AG250" s="19">
        <f t="shared" ca="1" si="384"/>
        <v>0.50212504169557892</v>
      </c>
      <c r="AH250" s="72">
        <f t="shared" ca="1" si="385"/>
        <v>1.0504551167940231E-3</v>
      </c>
      <c r="AI250" s="72">
        <f t="shared" ca="1" si="386"/>
        <v>-3.1475465248953369E-5</v>
      </c>
      <c r="AJ250" s="72">
        <f t="shared" ca="1" si="387"/>
        <v>-3.8498871245910143E-13</v>
      </c>
      <c r="AK250" s="19">
        <f t="shared" ca="1" si="388"/>
        <v>8.561452091573585E-5</v>
      </c>
      <c r="AL250" s="19">
        <f t="shared" ca="1" si="389"/>
        <v>0.99999999633507675</v>
      </c>
      <c r="AM250" s="19">
        <f t="shared" ca="1" si="390"/>
        <v>8.5614521020326069E-5</v>
      </c>
      <c r="AN250" s="19">
        <f t="shared" ca="1" si="391"/>
        <v>-0.25297010652707613</v>
      </c>
      <c r="AO250" s="19">
        <f t="shared" ca="1" si="392"/>
        <v>0.93600612520367976</v>
      </c>
      <c r="AP250" s="19">
        <f t="shared" ca="1" si="393"/>
        <v>6.3993874796320238E-2</v>
      </c>
      <c r="AQ250" s="72">
        <f t="shared" ca="1" si="394"/>
        <v>7.8534670383426E-4</v>
      </c>
      <c r="AR250" s="72">
        <f t="shared" ca="1" si="395"/>
        <v>-3.1475449846661175E-5</v>
      </c>
      <c r="AS250" s="72">
        <f t="shared" ca="1" si="396"/>
        <v>1.5402292193934276E-11</v>
      </c>
      <c r="AT250" s="19">
        <f t="shared" ca="1" si="397"/>
        <v>8.5614517019419624E-5</v>
      </c>
      <c r="AU250" s="19">
        <f t="shared" ca="1" si="398"/>
        <v>0.99999999633507719</v>
      </c>
      <c r="AV250" s="19">
        <f t="shared" ca="1" si="399"/>
        <v>8.561451712400983E-5</v>
      </c>
      <c r="AW250" s="19">
        <f t="shared" ca="1" si="400"/>
        <v>-0.25296999425063932</v>
      </c>
      <c r="AX250" s="19">
        <f t="shared" ca="1" si="401"/>
        <v>1.2529699942506394</v>
      </c>
      <c r="AY250" s="19">
        <f t="shared" ca="1" si="402"/>
        <v>0.5021249981970306</v>
      </c>
      <c r="AZ250" s="72">
        <f t="shared" ca="1" si="403"/>
        <v>1.0504550253065308E-3</v>
      </c>
      <c r="BA250" s="72">
        <f t="shared" ca="1" si="404"/>
        <v>-3.1475465214326107E-5</v>
      </c>
      <c r="BB250" s="72">
        <f t="shared" ca="1" si="405"/>
        <v>-1.5367664931396907E-11</v>
      </c>
      <c r="BC250" s="19">
        <f t="shared" ca="1" si="406"/>
        <v>8.5614520906976662E-5</v>
      </c>
      <c r="BD250" s="19">
        <f t="shared" ca="1" si="407"/>
        <v>0.99999999633507675</v>
      </c>
      <c r="BE250" s="19">
        <f t="shared" ca="1" si="408"/>
        <v>8.5614521011566881E-5</v>
      </c>
      <c r="BF250" s="19">
        <f t="shared" ca="1" si="409"/>
        <v>-0.2529701062746561</v>
      </c>
      <c r="BG250" s="19">
        <f t="shared" ca="1" si="410"/>
        <v>1.2529701062746561</v>
      </c>
      <c r="BH250" s="19">
        <f t="shared" ca="1" si="411"/>
        <v>0.50212504271042824</v>
      </c>
      <c r="BI250" s="72">
        <f t="shared" ca="1" si="412"/>
        <v>1.0504551189284858E-3</v>
      </c>
      <c r="BJ250" s="72">
        <f t="shared" ca="1" si="413"/>
        <v>-3.1475465249761242E-5</v>
      </c>
      <c r="BK250" s="72">
        <f t="shared" ca="1" si="414"/>
        <v>-3.5435135457406036E-14</v>
      </c>
      <c r="BL250" s="72">
        <f t="shared" ca="1" si="415"/>
        <v>8.4443879494075589E-3</v>
      </c>
      <c r="BM250" s="72">
        <f t="shared" ca="1" si="416"/>
        <v>1.0021077661459108</v>
      </c>
      <c r="BN250" s="72">
        <f t="shared" ca="1" si="417"/>
        <v>2.1022268077183172E-3</v>
      </c>
      <c r="BO250" s="72">
        <f t="shared" ca="1" si="418"/>
        <v>9.0326046403406911E-8</v>
      </c>
      <c r="BP250" s="72">
        <f t="shared" ca="1" si="419"/>
        <v>544.80202424250967</v>
      </c>
      <c r="BQ250" s="72">
        <f t="shared" ca="1" si="420"/>
        <v>-0.3085522370662645</v>
      </c>
      <c r="BR250" s="72">
        <f t="shared" ca="1" si="421"/>
        <v>2.8330228377869648</v>
      </c>
      <c r="BS250" s="72">
        <f t="shared" ca="1" si="422"/>
        <v>5.974615491376758</v>
      </c>
      <c r="BT250" s="72">
        <f t="shared" ca="1" si="423"/>
        <v>342.32125905678299</v>
      </c>
      <c r="BU250" s="72">
        <f t="shared" ca="1" si="424"/>
        <v>162.32025186936872</v>
      </c>
      <c r="BV250" s="72">
        <f t="shared" ca="1" si="425"/>
        <v>342.3202518693688</v>
      </c>
    </row>
    <row r="251" spans="1:74">
      <c r="A251" s="13">
        <f ca="1">'MGRS to'!AO251</f>
        <v>34.057501661148358</v>
      </c>
      <c r="B251" s="13">
        <f ca="1">'MGRS to'!AP251</f>
        <v>-5.5163843651175846</v>
      </c>
      <c r="C251" s="19">
        <f t="shared" ca="1" si="354"/>
        <v>0.59441553899047694</v>
      </c>
      <c r="D251" s="19">
        <f t="shared" ca="1" si="355"/>
        <v>-9.6279069976838882E-2</v>
      </c>
      <c r="E251" s="19">
        <f t="shared" ca="1" si="356"/>
        <v>0.59260525050383783</v>
      </c>
      <c r="F251" s="19">
        <f t="shared" ca="1" si="357"/>
        <v>0.59285830944404905</v>
      </c>
      <c r="G251" s="19">
        <f t="shared" ca="1" si="358"/>
        <v>-9.0826856704061543E-3</v>
      </c>
      <c r="H251" s="19">
        <f t="shared" ca="1" si="359"/>
        <v>-9.0826856704061543E-3</v>
      </c>
      <c r="I251" s="19">
        <f t="shared" ca="1" si="360"/>
        <v>0</v>
      </c>
      <c r="J251" s="19">
        <f t="shared" ca="1" si="361"/>
        <v>7.5375101459378884E-3</v>
      </c>
      <c r="K251" s="19">
        <f t="shared" ca="1" si="362"/>
        <v>0.99997159256690882</v>
      </c>
      <c r="L251" s="19">
        <f t="shared" ca="1" si="363"/>
        <v>7.5375815205206307E-3</v>
      </c>
      <c r="M251" s="19">
        <f t="shared" ca="1" si="364"/>
        <v>-0.82894748347721514</v>
      </c>
      <c r="N251" s="19">
        <f t="shared" ca="1" si="365"/>
        <v>1.828947483477215</v>
      </c>
      <c r="O251" s="19">
        <f t="shared" ca="1" si="366"/>
        <v>0.65871934236371787</v>
      </c>
      <c r="P251" s="72">
        <f t="shared" ca="1" si="367"/>
        <v>1.5311180812075096E-3</v>
      </c>
      <c r="Q251" s="72">
        <f t="shared" ca="1" si="368"/>
        <v>-9.1036239367819505E-3</v>
      </c>
      <c r="R251" s="72">
        <f t="shared" ca="1" si="369"/>
        <v>-2.093826637579628E-5</v>
      </c>
      <c r="S251" s="19">
        <f t="shared" ca="1" si="370"/>
        <v>7.5548663973307806E-3</v>
      </c>
      <c r="T251" s="19">
        <f t="shared" ca="1" si="371"/>
        <v>0.99997146158963879</v>
      </c>
      <c r="U251" s="19">
        <f t="shared" ca="1" si="372"/>
        <v>7.5549382661103462E-3</v>
      </c>
      <c r="V251" s="19">
        <f t="shared" ca="1" si="373"/>
        <v>-0.82894961767807085</v>
      </c>
      <c r="W251" s="19">
        <f t="shared" ca="1" si="374"/>
        <v>1.8289496176780708</v>
      </c>
      <c r="X251" s="19">
        <f t="shared" ca="1" si="375"/>
        <v>0.65871960959361409</v>
      </c>
      <c r="Y251" s="72">
        <f t="shared" ca="1" si="376"/>
        <v>1.5311198596436226E-3</v>
      </c>
      <c r="Z251" s="72">
        <f t="shared" ca="1" si="377"/>
        <v>-9.1036722052339394E-3</v>
      </c>
      <c r="AA251" s="72">
        <f t="shared" ca="1" si="378"/>
        <v>-4.8268451988825456E-8</v>
      </c>
      <c r="AB251" s="19">
        <f t="shared" ca="1" si="379"/>
        <v>7.5549064083038344E-3</v>
      </c>
      <c r="AC251" s="19">
        <f t="shared" ca="1" si="380"/>
        <v>0.99997146128735181</v>
      </c>
      <c r="AD251" s="19">
        <f t="shared" ca="1" si="381"/>
        <v>7.5549782782252887E-3</v>
      </c>
      <c r="AE251" s="19">
        <f t="shared" ca="1" si="382"/>
        <v>-0.82894962258087168</v>
      </c>
      <c r="AF251" s="19">
        <f t="shared" ca="1" si="383"/>
        <v>1.8289496225808717</v>
      </c>
      <c r="AG251" s="19">
        <f t="shared" ca="1" si="384"/>
        <v>0.65871961020610881</v>
      </c>
      <c r="AH251" s="72">
        <f t="shared" ca="1" si="385"/>
        <v>1.5311198637291417E-3</v>
      </c>
      <c r="AI251" s="72">
        <f t="shared" ca="1" si="386"/>
        <v>-9.1036723165059692E-3</v>
      </c>
      <c r="AJ251" s="72">
        <f t="shared" ca="1" si="387"/>
        <v>-1.1127202978467032E-10</v>
      </c>
      <c r="AK251" s="19">
        <f t="shared" ca="1" si="388"/>
        <v>7.5549065005401103E-3</v>
      </c>
      <c r="AL251" s="19">
        <f t="shared" ca="1" si="389"/>
        <v>0.99997146128665493</v>
      </c>
      <c r="AM251" s="19">
        <f t="shared" ca="1" si="390"/>
        <v>7.5549783704641979E-3</v>
      </c>
      <c r="AN251" s="19">
        <f t="shared" ca="1" si="391"/>
        <v>-0.82894962259217375</v>
      </c>
      <c r="AO251" s="19">
        <f t="shared" ca="1" si="392"/>
        <v>0.31284252320429273</v>
      </c>
      <c r="AP251" s="19">
        <f t="shared" ca="1" si="393"/>
        <v>0.68715747679570727</v>
      </c>
      <c r="AQ251" s="72">
        <f t="shared" ca="1" si="394"/>
        <v>2.6289834274885075E-4</v>
      </c>
      <c r="AR251" s="72">
        <f t="shared" ca="1" si="395"/>
        <v>-9.1036815784599334E-3</v>
      </c>
      <c r="AS251" s="72">
        <f t="shared" ca="1" si="396"/>
        <v>-9.2619539641958237E-9</v>
      </c>
      <c r="AT251" s="19">
        <f t="shared" ca="1" si="397"/>
        <v>7.5549141780142451E-3</v>
      </c>
      <c r="AU251" s="19">
        <f t="shared" ca="1" si="398"/>
        <v>0.99997146122865066</v>
      </c>
      <c r="AV251" s="19">
        <f t="shared" ca="1" si="399"/>
        <v>7.5549860481574438E-3</v>
      </c>
      <c r="AW251" s="19">
        <f t="shared" ca="1" si="400"/>
        <v>-0.82894962353293489</v>
      </c>
      <c r="AX251" s="19">
        <f t="shared" ca="1" si="401"/>
        <v>1.8289496235329348</v>
      </c>
      <c r="AY251" s="19">
        <f t="shared" ca="1" si="402"/>
        <v>0.658719610325047</v>
      </c>
      <c r="AZ251" s="72">
        <f t="shared" ca="1" si="403"/>
        <v>1.5311198645224986E-3</v>
      </c>
      <c r="BA251" s="72">
        <f t="shared" ca="1" si="404"/>
        <v>-9.103672338113827E-3</v>
      </c>
      <c r="BB251" s="72">
        <f t="shared" ca="1" si="405"/>
        <v>9.2403461063317316E-9</v>
      </c>
      <c r="BC251" s="19">
        <f t="shared" ca="1" si="406"/>
        <v>7.5549065184514225E-3</v>
      </c>
      <c r="BD251" s="19">
        <f t="shared" ca="1" si="407"/>
        <v>0.99997146128651959</v>
      </c>
      <c r="BE251" s="19">
        <f t="shared" ca="1" si="408"/>
        <v>7.554978388376021E-3</v>
      </c>
      <c r="BF251" s="19">
        <f t="shared" ca="1" si="409"/>
        <v>-0.82894962259436866</v>
      </c>
      <c r="BG251" s="19">
        <f t="shared" ca="1" si="410"/>
        <v>1.8289496225943687</v>
      </c>
      <c r="BH251" s="19">
        <f t="shared" ca="1" si="411"/>
        <v>0.65871961020779501</v>
      </c>
      <c r="BI251" s="72">
        <f t="shared" ca="1" si="412"/>
        <v>1.5311198637403887E-3</v>
      </c>
      <c r="BJ251" s="72">
        <f t="shared" ca="1" si="413"/>
        <v>-9.1036723168122936E-3</v>
      </c>
      <c r="BK251" s="72">
        <f t="shared" ca="1" si="414"/>
        <v>2.1301533453810251E-11</v>
      </c>
      <c r="BL251" s="72">
        <f t="shared" ca="1" si="415"/>
        <v>1.2326200023262105E-2</v>
      </c>
      <c r="BM251" s="72">
        <f t="shared" ca="1" si="416"/>
        <v>1.0030744643742275</v>
      </c>
      <c r="BN251" s="72">
        <f t="shared" ca="1" si="417"/>
        <v>3.0626923832935589E-3</v>
      </c>
      <c r="BO251" s="72">
        <f t="shared" ca="1" si="418"/>
        <v>1.5239323727704665E-5</v>
      </c>
      <c r="BP251" s="72">
        <f t="shared" ca="1" si="419"/>
        <v>48075.607456675163</v>
      </c>
      <c r="BQ251" s="72">
        <f t="shared" ca="1" si="420"/>
        <v>-1.5345969919999864</v>
      </c>
      <c r="BR251" s="72">
        <f t="shared" ca="1" si="421"/>
        <v>1.601910063137187</v>
      </c>
      <c r="BS251" s="72">
        <f t="shared" ca="1" si="422"/>
        <v>4.7435027167269803</v>
      </c>
      <c r="BT251" s="72">
        <f t="shared" ca="1" si="423"/>
        <v>272.07406910492944</v>
      </c>
      <c r="BU251" s="72">
        <f t="shared" ca="1" si="424"/>
        <v>91.782685777296038</v>
      </c>
      <c r="BV251" s="72">
        <f t="shared" ca="1" si="425"/>
        <v>271.78268577729614</v>
      </c>
    </row>
    <row r="252" spans="1:74">
      <c r="A252" s="13">
        <f ca="1">'MGRS to'!AO252</f>
        <v>34.161541644006896</v>
      </c>
      <c r="B252" s="13">
        <f ca="1">'MGRS to'!AP252</f>
        <v>-4.749246248594968</v>
      </c>
      <c r="C252" s="19">
        <f t="shared" ca="1" si="354"/>
        <v>0.59623137924507696</v>
      </c>
      <c r="D252" s="19">
        <f t="shared" ca="1" si="355"/>
        <v>-8.2889984025971308E-2</v>
      </c>
      <c r="E252" s="19">
        <f t="shared" ca="1" si="356"/>
        <v>0.59285830944404905</v>
      </c>
      <c r="F252" s="19">
        <f t="shared" ca="1" si="357"/>
        <v>0.59467187943039834</v>
      </c>
      <c r="G252" s="19">
        <f t="shared" ca="1" si="358"/>
        <v>1.3389085950867574E-2</v>
      </c>
      <c r="H252" s="19">
        <f t="shared" ca="1" si="359"/>
        <v>1.3389085950867574E-2</v>
      </c>
      <c r="I252" s="19">
        <f t="shared" ca="1" si="360"/>
        <v>0</v>
      </c>
      <c r="J252" s="19">
        <f t="shared" ca="1" si="361"/>
        <v>1.1244357368989981E-2</v>
      </c>
      <c r="K252" s="19">
        <f t="shared" ca="1" si="362"/>
        <v>0.99993678021530852</v>
      </c>
      <c r="L252" s="19">
        <f t="shared" ca="1" si="363"/>
        <v>1.1244594330266202E-2</v>
      </c>
      <c r="M252" s="19">
        <f t="shared" ca="1" si="364"/>
        <v>0.81798293349933104</v>
      </c>
      <c r="N252" s="19">
        <f t="shared" ca="1" si="365"/>
        <v>0.18201706650066896</v>
      </c>
      <c r="O252" s="19">
        <f t="shared" ca="1" si="366"/>
        <v>-2.4395578514742873</v>
      </c>
      <c r="P252" s="72">
        <f t="shared" ca="1" si="367"/>
        <v>1.5300888909275062E-4</v>
      </c>
      <c r="Q252" s="72">
        <f t="shared" ca="1" si="368"/>
        <v>1.3419908489842296E-2</v>
      </c>
      <c r="R252" s="72">
        <f t="shared" ca="1" si="369"/>
        <v>3.0822538974722286E-5</v>
      </c>
      <c r="S252" s="19">
        <f t="shared" ca="1" si="370"/>
        <v>1.126956883508316E-2</v>
      </c>
      <c r="T252" s="19">
        <f t="shared" ca="1" si="371"/>
        <v>0.99993649639278148</v>
      </c>
      <c r="U252" s="19">
        <f t="shared" ca="1" si="372"/>
        <v>1.1269807393900518E-2</v>
      </c>
      <c r="V252" s="19">
        <f t="shared" ca="1" si="373"/>
        <v>0.81803172527317214</v>
      </c>
      <c r="W252" s="19">
        <f t="shared" ca="1" si="374"/>
        <v>0.18196827472682786</v>
      </c>
      <c r="X252" s="19">
        <f t="shared" ca="1" si="375"/>
        <v>-2.4404803787178118</v>
      </c>
      <c r="Y252" s="72">
        <f t="shared" ca="1" si="376"/>
        <v>1.5296789200919324E-4</v>
      </c>
      <c r="Z252" s="72">
        <f t="shared" ca="1" si="377"/>
        <v>1.3419979443980632E-2</v>
      </c>
      <c r="AA252" s="72">
        <f t="shared" ca="1" si="378"/>
        <v>7.0954138335632688E-8</v>
      </c>
      <c r="AB252" s="19">
        <f t="shared" ca="1" si="379"/>
        <v>1.126962687413738E-2</v>
      </c>
      <c r="AC252" s="19">
        <f t="shared" ca="1" si="380"/>
        <v>0.99993649573866339</v>
      </c>
      <c r="AD252" s="19">
        <f t="shared" ca="1" si="381"/>
        <v>1.1269865436640679E-2</v>
      </c>
      <c r="AE252" s="19">
        <f t="shared" ca="1" si="382"/>
        <v>0.81803183721493622</v>
      </c>
      <c r="AF252" s="19">
        <f t="shared" ca="1" si="383"/>
        <v>0.18196816278506378</v>
      </c>
      <c r="AG252" s="19">
        <f t="shared" ca="1" si="384"/>
        <v>-2.4404824958209188</v>
      </c>
      <c r="AH252" s="72">
        <f t="shared" ca="1" si="385"/>
        <v>1.5296779795058338E-4</v>
      </c>
      <c r="AI252" s="72">
        <f t="shared" ca="1" si="386"/>
        <v>1.3419979607318552E-2</v>
      </c>
      <c r="AJ252" s="72">
        <f t="shared" ca="1" si="387"/>
        <v>1.633379195786766E-10</v>
      </c>
      <c r="AK252" s="19">
        <f t="shared" ca="1" si="388"/>
        <v>1.1269627007744526E-2</v>
      </c>
      <c r="AL252" s="19">
        <f t="shared" ca="1" si="389"/>
        <v>0.99993649573715748</v>
      </c>
      <c r="AM252" s="19">
        <f t="shared" ca="1" si="390"/>
        <v>1.1269865570256311E-2</v>
      </c>
      <c r="AN252" s="19">
        <f t="shared" ca="1" si="391"/>
        <v>0.81803183747262576</v>
      </c>
      <c r="AO252" s="19">
        <f t="shared" ca="1" si="392"/>
        <v>0.33082391288115964</v>
      </c>
      <c r="AP252" s="19">
        <f t="shared" ca="1" si="393"/>
        <v>0.66917608711884036</v>
      </c>
      <c r="AQ252" s="72">
        <f t="shared" ca="1" si="394"/>
        <v>2.7799653009618106E-4</v>
      </c>
      <c r="AR252" s="72">
        <f t="shared" ca="1" si="395"/>
        <v>1.3419993033674225E-2</v>
      </c>
      <c r="AS252" s="72">
        <f t="shared" ca="1" si="396"/>
        <v>1.3426355673085144E-8</v>
      </c>
      <c r="AT252" s="19">
        <f t="shared" ca="1" si="397"/>
        <v>1.1269637990233583E-2</v>
      </c>
      <c r="AU252" s="19">
        <f t="shared" ca="1" si="398"/>
        <v>0.99993649561338094</v>
      </c>
      <c r="AV252" s="19">
        <f t="shared" ca="1" si="399"/>
        <v>1.1269876553442849E-2</v>
      </c>
      <c r="AW252" s="19">
        <f t="shared" ca="1" si="400"/>
        <v>0.81803185865470374</v>
      </c>
      <c r="AX252" s="19">
        <f t="shared" ca="1" si="401"/>
        <v>0.18196814134529626</v>
      </c>
      <c r="AY252" s="19">
        <f t="shared" ca="1" si="402"/>
        <v>-2.4404829013016816</v>
      </c>
      <c r="AZ252" s="72">
        <f t="shared" ca="1" si="403"/>
        <v>1.5296777993590636E-4</v>
      </c>
      <c r="BA252" s="72">
        <f t="shared" ca="1" si="404"/>
        <v>1.3419979638602312E-2</v>
      </c>
      <c r="BB252" s="72">
        <f t="shared" ca="1" si="405"/>
        <v>-1.3395071912780665E-8</v>
      </c>
      <c r="BC252" s="19">
        <f t="shared" ca="1" si="406"/>
        <v>1.1269627033334003E-2</v>
      </c>
      <c r="BD252" s="19">
        <f t="shared" ca="1" si="407"/>
        <v>0.99993649573686905</v>
      </c>
      <c r="BE252" s="19">
        <f t="shared" ca="1" si="408"/>
        <v>1.1269865595847414E-2</v>
      </c>
      <c r="BF252" s="19">
        <f t="shared" ca="1" si="409"/>
        <v>0.81803183752198128</v>
      </c>
      <c r="BG252" s="19">
        <f t="shared" ca="1" si="410"/>
        <v>0.18196816247801872</v>
      </c>
      <c r="BH252" s="19">
        <f t="shared" ca="1" si="411"/>
        <v>-2.4404825016279243</v>
      </c>
      <c r="BI252" s="72">
        <f t="shared" ca="1" si="412"/>
        <v>1.5296779769259004E-4</v>
      </c>
      <c r="BJ252" s="72">
        <f t="shared" ca="1" si="413"/>
        <v>1.3419979607766575E-2</v>
      </c>
      <c r="BK252" s="72">
        <f t="shared" ca="1" si="414"/>
        <v>-3.0835736741785524E-11</v>
      </c>
      <c r="BL252" s="72">
        <f t="shared" ca="1" si="415"/>
        <v>1.2263738382186007E-3</v>
      </c>
      <c r="BM252" s="72">
        <f t="shared" ca="1" si="416"/>
        <v>1.000306522995893</v>
      </c>
      <c r="BN252" s="72">
        <f t="shared" ca="1" si="417"/>
        <v>3.0640559364281242E-4</v>
      </c>
      <c r="BO252" s="72">
        <f t="shared" ca="1" si="418"/>
        <v>-8.4242893402733992E-6</v>
      </c>
      <c r="BP252" s="72">
        <f t="shared" ca="1" si="419"/>
        <v>71715.270972064332</v>
      </c>
      <c r="BQ252" s="72">
        <f t="shared" ca="1" si="420"/>
        <v>1.4046864590915527</v>
      </c>
      <c r="BR252" s="72">
        <f t="shared" ca="1" si="421"/>
        <v>-1.7293978284485192</v>
      </c>
      <c r="BS252" s="72">
        <f t="shared" ca="1" si="422"/>
        <v>1.4121948251412739</v>
      </c>
      <c r="BT252" s="72">
        <f t="shared" ca="1" si="423"/>
        <v>80.482605645121907</v>
      </c>
      <c r="BU252" s="72">
        <f t="shared" ca="1" si="424"/>
        <v>-99.087196669189737</v>
      </c>
      <c r="BV252" s="72">
        <f t="shared" ca="1" si="425"/>
        <v>80.912803330810277</v>
      </c>
    </row>
    <row r="253" spans="1:74">
      <c r="A253" s="13">
        <f ca="1">'MGRS to'!AO253</f>
        <v>32.725554021267158</v>
      </c>
      <c r="B253" s="13">
        <f ca="1">'MGRS to'!AP253</f>
        <v>-7.9264859230136988</v>
      </c>
      <c r="C253" s="19">
        <f t="shared" ca="1" si="354"/>
        <v>0.57116866721038229</v>
      </c>
      <c r="D253" s="19">
        <f t="shared" ca="1" si="355"/>
        <v>-0.13834327746957081</v>
      </c>
      <c r="E253" s="19">
        <f t="shared" ca="1" si="356"/>
        <v>0.59467187943039834</v>
      </c>
      <c r="F253" s="19">
        <f t="shared" ca="1" si="357"/>
        <v>0.56964230255014403</v>
      </c>
      <c r="G253" s="19">
        <f t="shared" ca="1" si="358"/>
        <v>-5.5453293443599505E-2</v>
      </c>
      <c r="H253" s="19">
        <f t="shared" ca="1" si="359"/>
        <v>-5.5453293443599505E-2</v>
      </c>
      <c r="I253" s="19">
        <f t="shared" ca="1" si="360"/>
        <v>0</v>
      </c>
      <c r="J253" s="19">
        <f t="shared" ca="1" si="361"/>
        <v>5.2620730694756854E-2</v>
      </c>
      <c r="K253" s="19">
        <f t="shared" ca="1" si="362"/>
        <v>0.9986145696419364</v>
      </c>
      <c r="L253" s="19">
        <f t="shared" ca="1" si="363"/>
        <v>5.2645044955499071E-2</v>
      </c>
      <c r="M253" s="19">
        <f t="shared" ca="1" si="364"/>
        <v>-0.73470508280418534</v>
      </c>
      <c r="N253" s="19">
        <f t="shared" ca="1" si="365"/>
        <v>1.7347050828041852</v>
      </c>
      <c r="O253" s="19">
        <f t="shared" ca="1" si="366"/>
        <v>0.65025206552472148</v>
      </c>
      <c r="P253" s="72">
        <f t="shared" ca="1" si="367"/>
        <v>1.4525668792516818E-3</v>
      </c>
      <c r="Q253" s="72">
        <f t="shared" ca="1" si="368"/>
        <v>-5.5582909371125137E-2</v>
      </c>
      <c r="R253" s="72">
        <f t="shared" ca="1" si="369"/>
        <v>-1.2961592752563228E-4</v>
      </c>
      <c r="S253" s="19">
        <f t="shared" ca="1" si="370"/>
        <v>5.2715853052110601E-2</v>
      </c>
      <c r="T253" s="19">
        <f t="shared" ca="1" si="371"/>
        <v>0.99860955274671204</v>
      </c>
      <c r="U253" s="19">
        <f t="shared" ca="1" si="372"/>
        <v>5.2740299520287783E-2</v>
      </c>
      <c r="V253" s="19">
        <f t="shared" ca="1" si="373"/>
        <v>-0.73509178421038901</v>
      </c>
      <c r="W253" s="19">
        <f t="shared" ca="1" si="374"/>
        <v>1.735091784210389</v>
      </c>
      <c r="X253" s="19">
        <f t="shared" ca="1" si="375"/>
        <v>0.65032468848200331</v>
      </c>
      <c r="Y253" s="72">
        <f t="shared" ca="1" si="376"/>
        <v>1.4528892720333524E-3</v>
      </c>
      <c r="Z253" s="72">
        <f t="shared" ca="1" si="377"/>
        <v>-5.5583212238507922E-2</v>
      </c>
      <c r="AA253" s="72">
        <f t="shared" ca="1" si="378"/>
        <v>-3.0286738278428871E-7</v>
      </c>
      <c r="AB253" s="19">
        <f t="shared" ca="1" si="379"/>
        <v>5.2716075378007668E-2</v>
      </c>
      <c r="AC253" s="19">
        <f t="shared" ca="1" si="380"/>
        <v>0.99860954101026889</v>
      </c>
      <c r="AD253" s="19">
        <f t="shared" ca="1" si="381"/>
        <v>5.2740522155749023E-2</v>
      </c>
      <c r="AE253" s="19">
        <f t="shared" ca="1" si="382"/>
        <v>-0.73509268533968608</v>
      </c>
      <c r="AF253" s="19">
        <f t="shared" ca="1" si="383"/>
        <v>1.7350926853396862</v>
      </c>
      <c r="AG253" s="19">
        <f t="shared" ca="1" si="384"/>
        <v>0.6503248576290932</v>
      </c>
      <c r="AH253" s="72">
        <f t="shared" ca="1" si="385"/>
        <v>1.4528900233036902E-3</v>
      </c>
      <c r="AI253" s="72">
        <f t="shared" ca="1" si="386"/>
        <v>-5.558321294620297E-2</v>
      </c>
      <c r="AJ253" s="72">
        <f t="shared" ca="1" si="387"/>
        <v>-7.0769504839640618E-10</v>
      </c>
      <c r="AK253" s="19">
        <f t="shared" ca="1" si="388"/>
        <v>5.2716075897505786E-2</v>
      </c>
      <c r="AL253" s="19">
        <f t="shared" ca="1" si="389"/>
        <v>0.99860954098284505</v>
      </c>
      <c r="AM253" s="19">
        <f t="shared" ca="1" si="390"/>
        <v>5.2740522675970479E-2</v>
      </c>
      <c r="AN253" s="19">
        <f t="shared" ca="1" si="391"/>
        <v>-0.73509268744529632</v>
      </c>
      <c r="AO253" s="19">
        <f t="shared" ca="1" si="392"/>
        <v>0.45963874086445189</v>
      </c>
      <c r="AP253" s="19">
        <f t="shared" ca="1" si="393"/>
        <v>0.54036125913554811</v>
      </c>
      <c r="AQ253" s="72">
        <f t="shared" ca="1" si="394"/>
        <v>3.8611685695674752E-4</v>
      </c>
      <c r="AR253" s="72">
        <f t="shared" ca="1" si="395"/>
        <v>-5.5583256048199393E-2</v>
      </c>
      <c r="AS253" s="72">
        <f t="shared" ca="1" si="396"/>
        <v>-4.3101996423378086E-8</v>
      </c>
      <c r="AT253" s="19">
        <f t="shared" ca="1" si="397"/>
        <v>5.2716107537415652E-2</v>
      </c>
      <c r="AU253" s="19">
        <f t="shared" ca="1" si="398"/>
        <v>0.99860953931259022</v>
      </c>
      <c r="AV253" s="19">
        <f t="shared" ca="1" si="399"/>
        <v>5.2740554359935625E-2</v>
      </c>
      <c r="AW253" s="19">
        <f t="shared" ca="1" si="400"/>
        <v>-0.7350928156868678</v>
      </c>
      <c r="AX253" s="19">
        <f t="shared" ca="1" si="401"/>
        <v>1.7350928156868677</v>
      </c>
      <c r="AY253" s="19">
        <f t="shared" ca="1" si="402"/>
        <v>0.65032488209596684</v>
      </c>
      <c r="AZ253" s="72">
        <f t="shared" ca="1" si="403"/>
        <v>1.4528901319739679E-3</v>
      </c>
      <c r="BA253" s="72">
        <f t="shared" ca="1" si="404"/>
        <v>-5.5583213048570883E-2</v>
      </c>
      <c r="BB253" s="72">
        <f t="shared" ca="1" si="405"/>
        <v>4.2999628510620447E-8</v>
      </c>
      <c r="BC253" s="19">
        <f t="shared" ca="1" si="406"/>
        <v>5.2716075972651051E-2</v>
      </c>
      <c r="BD253" s="19">
        <f t="shared" ca="1" si="407"/>
        <v>0.998609540978878</v>
      </c>
      <c r="BE253" s="19">
        <f t="shared" ca="1" si="408"/>
        <v>5.2740522751220389E-2</v>
      </c>
      <c r="BF253" s="19">
        <f t="shared" ca="1" si="409"/>
        <v>-0.73509268774987235</v>
      </c>
      <c r="BG253" s="19">
        <f t="shared" ca="1" si="410"/>
        <v>1.7350926877498725</v>
      </c>
      <c r="BH253" s="19">
        <f t="shared" ca="1" si="411"/>
        <v>0.65032485808149831</v>
      </c>
      <c r="BI253" s="72">
        <f t="shared" ca="1" si="412"/>
        <v>1.4528900253130592E-3</v>
      </c>
      <c r="BJ253" s="72">
        <f t="shared" ca="1" si="413"/>
        <v>-5.5583212948095803E-2</v>
      </c>
      <c r="BK253" s="72">
        <f t="shared" ca="1" si="414"/>
        <v>1.0047507964516811E-10</v>
      </c>
      <c r="BL253" s="72">
        <f t="shared" ca="1" si="415"/>
        <v>1.169365151663759E-2</v>
      </c>
      <c r="BM253" s="72">
        <f t="shared" ca="1" si="416"/>
        <v>1.0029170341529052</v>
      </c>
      <c r="BN253" s="72">
        <f t="shared" ca="1" si="417"/>
        <v>2.9064348884762716E-3</v>
      </c>
      <c r="BO253" s="72">
        <f t="shared" ca="1" si="418"/>
        <v>9.9622795900878029E-5</v>
      </c>
      <c r="BP253" s="72">
        <f t="shared" ca="1" si="419"/>
        <v>335601.27564269549</v>
      </c>
      <c r="BQ253" s="72">
        <f t="shared" ca="1" si="420"/>
        <v>-2.0517961413259442</v>
      </c>
      <c r="BR253" s="72">
        <f t="shared" ca="1" si="421"/>
        <v>1.0592275108249767</v>
      </c>
      <c r="BS253" s="72">
        <f t="shared" ca="1" si="422"/>
        <v>4.20082016441477</v>
      </c>
      <c r="BT253" s="72">
        <f t="shared" ca="1" si="423"/>
        <v>242.44074068079561</v>
      </c>
      <c r="BU253" s="72">
        <f t="shared" ca="1" si="424"/>
        <v>60.689265914418883</v>
      </c>
      <c r="BV253" s="72">
        <f t="shared" ca="1" si="425"/>
        <v>240.68926591441891</v>
      </c>
    </row>
    <row r="254" spans="1:74">
      <c r="A254" s="13">
        <f ca="1">'MGRS to'!AO254</f>
        <v>30.352994385048014</v>
      </c>
      <c r="B254" s="13">
        <f ca="1">'MGRS to'!AP254</f>
        <v>-9.5364641454099512</v>
      </c>
      <c r="C254" s="19">
        <f t="shared" ca="1" si="354"/>
        <v>0.52975968985843935</v>
      </c>
      <c r="D254" s="19">
        <f t="shared" ca="1" si="355"/>
        <v>-0.16644269833579092</v>
      </c>
      <c r="E254" s="19">
        <f t="shared" ca="1" si="356"/>
        <v>0.56964230255014403</v>
      </c>
      <c r="F254" s="19">
        <f t="shared" ca="1" si="357"/>
        <v>0.52829641078638101</v>
      </c>
      <c r="G254" s="19">
        <f t="shared" ca="1" si="358"/>
        <v>-2.8099420866220109E-2</v>
      </c>
      <c r="H254" s="19">
        <f t="shared" ca="1" si="359"/>
        <v>-2.8099420866220109E-2</v>
      </c>
      <c r="I254" s="19">
        <f t="shared" ca="1" si="360"/>
        <v>0</v>
      </c>
      <c r="J254" s="19">
        <f t="shared" ca="1" si="361"/>
        <v>4.7771840623163156E-2</v>
      </c>
      <c r="K254" s="19">
        <f t="shared" ca="1" si="362"/>
        <v>0.99885827385243964</v>
      </c>
      <c r="L254" s="19">
        <f t="shared" ca="1" si="363"/>
        <v>4.7790029716738548E-2</v>
      </c>
      <c r="M254" s="19">
        <f t="shared" ca="1" si="364"/>
        <v>-0.42773533859839241</v>
      </c>
      <c r="N254" s="19">
        <f t="shared" ca="1" si="365"/>
        <v>1.4277353385983924</v>
      </c>
      <c r="O254" s="19">
        <f t="shared" ca="1" si="366"/>
        <v>0.61803615973432424</v>
      </c>
      <c r="P254" s="72">
        <f t="shared" ca="1" si="367"/>
        <v>1.1964474824510383E-3</v>
      </c>
      <c r="Q254" s="72">
        <f t="shared" ca="1" si="368"/>
        <v>-2.8167925915669873E-2</v>
      </c>
      <c r="R254" s="72">
        <f t="shared" ca="1" si="369"/>
        <v>-6.8505049449763683E-5</v>
      </c>
      <c r="S254" s="19">
        <f t="shared" ca="1" si="370"/>
        <v>4.7801135864119541E-2</v>
      </c>
      <c r="T254" s="19">
        <f t="shared" ca="1" si="371"/>
        <v>0.99885687233462028</v>
      </c>
      <c r="U254" s="19">
        <f t="shared" ca="1" si="372"/>
        <v>4.7819358463642443E-2</v>
      </c>
      <c r="V254" s="19">
        <f t="shared" ca="1" si="373"/>
        <v>-0.42851508216491291</v>
      </c>
      <c r="W254" s="19">
        <f t="shared" ca="1" si="374"/>
        <v>1.4285150821649129</v>
      </c>
      <c r="X254" s="19">
        <f t="shared" ca="1" si="375"/>
        <v>0.6182426269307939</v>
      </c>
      <c r="Y254" s="72">
        <f t="shared" ca="1" si="376"/>
        <v>1.1970985626650076E-3</v>
      </c>
      <c r="Z254" s="72">
        <f t="shared" ca="1" si="377"/>
        <v>-2.8168092915529803E-2</v>
      </c>
      <c r="AA254" s="72">
        <f t="shared" ca="1" si="378"/>
        <v>-1.669998599303224E-7</v>
      </c>
      <c r="AB254" s="19">
        <f t="shared" ca="1" si="379"/>
        <v>4.7801207344432071E-2</v>
      </c>
      <c r="AC254" s="19">
        <f t="shared" ca="1" si="380"/>
        <v>0.99885686891386727</v>
      </c>
      <c r="AD254" s="19">
        <f t="shared" ca="1" si="381"/>
        <v>4.7819430025759724E-2</v>
      </c>
      <c r="AE254" s="19">
        <f t="shared" ca="1" si="382"/>
        <v>-0.42851698124983645</v>
      </c>
      <c r="AF254" s="19">
        <f t="shared" ca="1" si="383"/>
        <v>1.4285169812498364</v>
      </c>
      <c r="AG254" s="19">
        <f t="shared" ca="1" si="384"/>
        <v>0.61824312950246851</v>
      </c>
      <c r="AH254" s="72">
        <f t="shared" ca="1" si="385"/>
        <v>1.1971001483839952E-3</v>
      </c>
      <c r="AI254" s="72">
        <f t="shared" ca="1" si="386"/>
        <v>-2.8168093322637689E-2</v>
      </c>
      <c r="AJ254" s="72">
        <f t="shared" ca="1" si="387"/>
        <v>-4.0710788559716882E-10</v>
      </c>
      <c r="AK254" s="19">
        <f t="shared" ca="1" si="388"/>
        <v>4.780120751868526E-2</v>
      </c>
      <c r="AL254" s="19">
        <f t="shared" ca="1" si="389"/>
        <v>0.99885686890552816</v>
      </c>
      <c r="AM254" s="19">
        <f t="shared" ca="1" si="390"/>
        <v>4.7819430200212343E-2</v>
      </c>
      <c r="AN254" s="19">
        <f t="shared" ca="1" si="391"/>
        <v>-0.42851698587936587</v>
      </c>
      <c r="AO254" s="19">
        <f t="shared" ca="1" si="392"/>
        <v>0.81637319281286336</v>
      </c>
      <c r="AP254" s="19">
        <f t="shared" ca="1" si="393"/>
        <v>0.18362680718713664</v>
      </c>
      <c r="AQ254" s="72">
        <f t="shared" ca="1" si="394"/>
        <v>6.8517572608769572E-4</v>
      </c>
      <c r="AR254" s="72">
        <f t="shared" ca="1" si="395"/>
        <v>-2.8168086318667657E-2</v>
      </c>
      <c r="AS254" s="72">
        <f t="shared" ca="1" si="396"/>
        <v>7.0039700324209253E-9</v>
      </c>
      <c r="AT254" s="19">
        <f t="shared" ca="1" si="397"/>
        <v>4.7801204520796323E-2</v>
      </c>
      <c r="AU254" s="19">
        <f t="shared" ca="1" si="398"/>
        <v>0.99885686904899496</v>
      </c>
      <c r="AV254" s="19">
        <f t="shared" ca="1" si="399"/>
        <v>4.7819427198892504E-2</v>
      </c>
      <c r="AW254" s="19">
        <f t="shared" ca="1" si="400"/>
        <v>-0.42851690623196292</v>
      </c>
      <c r="AX254" s="19">
        <f t="shared" ca="1" si="401"/>
        <v>1.4285169062319629</v>
      </c>
      <c r="AY254" s="19">
        <f t="shared" ca="1" si="402"/>
        <v>0.61824310964984996</v>
      </c>
      <c r="AZ254" s="72">
        <f t="shared" ca="1" si="403"/>
        <v>1.1971000857447394E-3</v>
      </c>
      <c r="BA254" s="72">
        <f t="shared" ca="1" si="404"/>
        <v>-2.8168093306556029E-2</v>
      </c>
      <c r="BB254" s="72">
        <f t="shared" ca="1" si="405"/>
        <v>-6.98788837211195E-9</v>
      </c>
      <c r="BC254" s="19">
        <f t="shared" ca="1" si="406"/>
        <v>4.7801207511801891E-2</v>
      </c>
      <c r="BD254" s="19">
        <f t="shared" ca="1" si="407"/>
        <v>0.99885686890585768</v>
      </c>
      <c r="BE254" s="19">
        <f t="shared" ca="1" si="408"/>
        <v>4.7819430193321091E-2</v>
      </c>
      <c r="BF254" s="19">
        <f t="shared" ca="1" si="409"/>
        <v>-0.42851698569648911</v>
      </c>
      <c r="BG254" s="19">
        <f t="shared" ca="1" si="410"/>
        <v>1.428516985696489</v>
      </c>
      <c r="BH254" s="19">
        <f t="shared" ca="1" si="411"/>
        <v>0.61824313067922398</v>
      </c>
      <c r="BI254" s="72">
        <f t="shared" ca="1" si="412"/>
        <v>1.1971001520969101E-3</v>
      </c>
      <c r="BJ254" s="72">
        <f t="shared" ca="1" si="413"/>
        <v>-2.8168093323590923E-2</v>
      </c>
      <c r="BK254" s="72">
        <f t="shared" ca="1" si="414"/>
        <v>-1.7034894328471495E-11</v>
      </c>
      <c r="BL254" s="72">
        <f t="shared" ca="1" si="415"/>
        <v>9.6274855713877599E-3</v>
      </c>
      <c r="BM254" s="72">
        <f t="shared" ca="1" si="416"/>
        <v>1.0024025439575046</v>
      </c>
      <c r="BN254" s="72">
        <f t="shared" ca="1" si="417"/>
        <v>2.3953494254584946E-3</v>
      </c>
      <c r="BO254" s="72">
        <f t="shared" ca="1" si="418"/>
        <v>7.0772999216450107E-5</v>
      </c>
      <c r="BP254" s="72">
        <f t="shared" ca="1" si="419"/>
        <v>304255.62260804453</v>
      </c>
      <c r="BQ254" s="72">
        <f t="shared" ca="1" si="420"/>
        <v>-2.6098384778923287</v>
      </c>
      <c r="BR254" s="72">
        <f t="shared" ca="1" si="421"/>
        <v>0.51705199570567262</v>
      </c>
      <c r="BS254" s="72">
        <f t="shared" ca="1" si="422"/>
        <v>3.6586446492954656</v>
      </c>
      <c r="BT254" s="72">
        <f t="shared" ca="1" si="423"/>
        <v>210.46727000592276</v>
      </c>
      <c r="BU254" s="72">
        <f t="shared" ca="1" si="424"/>
        <v>29.624897142751404</v>
      </c>
      <c r="BV254" s="72">
        <f t="shared" ca="1" si="425"/>
        <v>209.62489714275137</v>
      </c>
    </row>
    <row r="255" spans="1:74">
      <c r="A255" s="13">
        <f ca="1">'MGRS to'!AO255</f>
        <v>30.37555991878525</v>
      </c>
      <c r="B255" s="13">
        <f ca="1">'MGRS to'!AP255</f>
        <v>-9.5502731850831211</v>
      </c>
      <c r="C255" s="19">
        <f t="shared" ca="1" si="354"/>
        <v>0.53015353271962395</v>
      </c>
      <c r="D255" s="19">
        <f t="shared" ca="1" si="355"/>
        <v>-0.16668371154462627</v>
      </c>
      <c r="E255" s="19">
        <f t="shared" ca="1" si="356"/>
        <v>0.52829641078638101</v>
      </c>
      <c r="F255" s="19">
        <f t="shared" ca="1" si="357"/>
        <v>0.52868960576198831</v>
      </c>
      <c r="G255" s="19">
        <f t="shared" ca="1" si="358"/>
        <v>-2.4101320883535005E-4</v>
      </c>
      <c r="H255" s="19">
        <f t="shared" ca="1" si="359"/>
        <v>-2.4101320883535005E-4</v>
      </c>
      <c r="I255" s="19">
        <f t="shared" ca="1" si="360"/>
        <v>0</v>
      </c>
      <c r="J255" s="19">
        <f t="shared" ca="1" si="361"/>
        <v>4.4488302162452745E-4</v>
      </c>
      <c r="K255" s="19">
        <f t="shared" ca="1" si="362"/>
        <v>0.99999990103954373</v>
      </c>
      <c r="L255" s="19">
        <f t="shared" ca="1" si="363"/>
        <v>4.4488303629980358E-4</v>
      </c>
      <c r="M255" s="19">
        <f t="shared" ca="1" si="364"/>
        <v>-0.40400616552936292</v>
      </c>
      <c r="N255" s="19">
        <f t="shared" ca="1" si="365"/>
        <v>1.404006165529363</v>
      </c>
      <c r="O255" s="19">
        <f t="shared" ca="1" si="366"/>
        <v>0.63782143431004279</v>
      </c>
      <c r="P255" s="72">
        <f t="shared" ca="1" si="367"/>
        <v>1.1766325694895097E-3</v>
      </c>
      <c r="Q255" s="72">
        <f t="shared" ca="1" si="368"/>
        <v>-2.4161557079250119E-4</v>
      </c>
      <c r="R255" s="72">
        <f t="shared" ca="1" si="369"/>
        <v>-6.0236195715114658E-7</v>
      </c>
      <c r="S255" s="19">
        <f t="shared" ca="1" si="370"/>
        <v>4.4512661696580647E-4</v>
      </c>
      <c r="T255" s="19">
        <f t="shared" ca="1" si="371"/>
        <v>0.99999990093114255</v>
      </c>
      <c r="U255" s="19">
        <f t="shared" ca="1" si="372"/>
        <v>4.4512663166520214E-4</v>
      </c>
      <c r="V255" s="19">
        <f t="shared" ca="1" si="373"/>
        <v>-0.40479424940420478</v>
      </c>
      <c r="W255" s="19">
        <f t="shared" ca="1" si="374"/>
        <v>1.4047942494042047</v>
      </c>
      <c r="X255" s="19">
        <f t="shared" ca="1" si="375"/>
        <v>0.63802461485216433</v>
      </c>
      <c r="Y255" s="72">
        <f t="shared" ca="1" si="376"/>
        <v>1.1772906926188207E-3</v>
      </c>
      <c r="Z255" s="72">
        <f t="shared" ca="1" si="377"/>
        <v>-2.4161707627018614E-4</v>
      </c>
      <c r="AA255" s="72">
        <f t="shared" ca="1" si="378"/>
        <v>-1.5054776849525268E-9</v>
      </c>
      <c r="AB255" s="19">
        <f t="shared" ca="1" si="379"/>
        <v>4.4512722637598536E-4</v>
      </c>
      <c r="AC255" s="19">
        <f t="shared" ca="1" si="380"/>
        <v>0.99999990093087132</v>
      </c>
      <c r="AD255" s="19">
        <f t="shared" ca="1" si="381"/>
        <v>4.4512724107544142E-4</v>
      </c>
      <c r="AE255" s="19">
        <f t="shared" ca="1" si="382"/>
        <v>-0.40479621743366723</v>
      </c>
      <c r="AF255" s="19">
        <f t="shared" ca="1" si="383"/>
        <v>1.4047962174336672</v>
      </c>
      <c r="AG255" s="19">
        <f t="shared" ca="1" si="384"/>
        <v>0.63802512195606864</v>
      </c>
      <c r="AH255" s="72">
        <f t="shared" ca="1" si="385"/>
        <v>1.1772923361026769E-3</v>
      </c>
      <c r="AI255" s="72">
        <f t="shared" ca="1" si="386"/>
        <v>-2.4161708003281264E-4</v>
      </c>
      <c r="AJ255" s="72">
        <f t="shared" ca="1" si="387"/>
        <v>-3.7626264950962884E-12</v>
      </c>
      <c r="AK255" s="19">
        <f t="shared" ca="1" si="388"/>
        <v>4.4512722789907594E-4</v>
      </c>
      <c r="AL255" s="19">
        <f t="shared" ca="1" si="389"/>
        <v>0.99999990093087066</v>
      </c>
      <c r="AM255" s="19">
        <f t="shared" ca="1" si="390"/>
        <v>4.4512724259853211E-4</v>
      </c>
      <c r="AN255" s="19">
        <f t="shared" ca="1" si="391"/>
        <v>-0.40479622235234075</v>
      </c>
      <c r="AO255" s="19">
        <f t="shared" ca="1" si="392"/>
        <v>0.83614001836927432</v>
      </c>
      <c r="AP255" s="19">
        <f t="shared" ca="1" si="393"/>
        <v>0.16385998163072568</v>
      </c>
      <c r="AQ255" s="72">
        <f t="shared" ca="1" si="394"/>
        <v>7.0173103380468738E-4</v>
      </c>
      <c r="AR255" s="72">
        <f t="shared" ca="1" si="395"/>
        <v>-2.4161698307681201E-4</v>
      </c>
      <c r="AS255" s="72">
        <f t="shared" ca="1" si="396"/>
        <v>9.6956000628263539E-11</v>
      </c>
      <c r="AT255" s="19">
        <f t="shared" ca="1" si="397"/>
        <v>4.4512718865164728E-4</v>
      </c>
      <c r="AU255" s="19">
        <f t="shared" ca="1" si="398"/>
        <v>0.99999990093088809</v>
      </c>
      <c r="AV255" s="19">
        <f t="shared" ca="1" si="399"/>
        <v>4.451272033510996E-4</v>
      </c>
      <c r="AW255" s="19">
        <f t="shared" ca="1" si="400"/>
        <v>-0.40479609560726731</v>
      </c>
      <c r="AX255" s="19">
        <f t="shared" ca="1" si="401"/>
        <v>1.4047960956072674</v>
      </c>
      <c r="AY255" s="19">
        <f t="shared" ca="1" si="402"/>
        <v>0.6380250905649929</v>
      </c>
      <c r="AZ255" s="72">
        <f t="shared" ca="1" si="403"/>
        <v>1.177292234366537E-3</v>
      </c>
      <c r="BA255" s="72">
        <f t="shared" ca="1" si="404"/>
        <v>-2.416170797998953E-4</v>
      </c>
      <c r="BB255" s="72">
        <f t="shared" ca="1" si="405"/>
        <v>-9.6723083291587117E-11</v>
      </c>
      <c r="BC255" s="19">
        <f t="shared" ca="1" si="406"/>
        <v>4.451272278047645E-4</v>
      </c>
      <c r="BD255" s="19">
        <f t="shared" ca="1" si="407"/>
        <v>0.99999990093087066</v>
      </c>
      <c r="BE255" s="19">
        <f t="shared" ca="1" si="408"/>
        <v>4.4512724250422072E-4</v>
      </c>
      <c r="BF255" s="19">
        <f t="shared" ca="1" si="409"/>
        <v>-0.40479622204788607</v>
      </c>
      <c r="BG255" s="19">
        <f t="shared" ca="1" si="410"/>
        <v>1.404796222047886</v>
      </c>
      <c r="BH255" s="19">
        <f t="shared" ca="1" si="411"/>
        <v>0.6380251231450168</v>
      </c>
      <c r="BI255" s="72">
        <f t="shared" ca="1" si="412"/>
        <v>1.17729233995597E-3</v>
      </c>
      <c r="BJ255" s="72">
        <f t="shared" ca="1" si="413"/>
        <v>-2.4161708004163441E-4</v>
      </c>
      <c r="BK255" s="72">
        <f t="shared" ca="1" si="414"/>
        <v>-2.4173911028317618E-13</v>
      </c>
      <c r="BL255" s="72">
        <f t="shared" ca="1" si="415"/>
        <v>9.467619562053697E-3</v>
      </c>
      <c r="BM255" s="72">
        <f t="shared" ca="1" si="416"/>
        <v>1.0023627197005822</v>
      </c>
      <c r="BN255" s="72">
        <f t="shared" ca="1" si="417"/>
        <v>2.3557613715615043E-3</v>
      </c>
      <c r="BO255" s="72">
        <f t="shared" ca="1" si="418"/>
        <v>6.68926364933551E-7</v>
      </c>
      <c r="BP255" s="72">
        <f t="shared" ca="1" si="419"/>
        <v>2831.9868486791711</v>
      </c>
      <c r="BQ255" s="72">
        <f t="shared" ca="1" si="420"/>
        <v>-0.48574322691667149</v>
      </c>
      <c r="BR255" s="72">
        <f t="shared" ca="1" si="421"/>
        <v>2.6557275954803465</v>
      </c>
      <c r="BS255" s="72">
        <f t="shared" ca="1" si="422"/>
        <v>5.7973202490701397</v>
      </c>
      <c r="BT255" s="72">
        <f t="shared" ca="1" si="423"/>
        <v>332.16896317060929</v>
      </c>
      <c r="BU255" s="72">
        <f t="shared" ca="1" si="424"/>
        <v>152.1619827574502</v>
      </c>
      <c r="BV255" s="72">
        <f t="shared" ca="1" si="425"/>
        <v>332.16198275745023</v>
      </c>
    </row>
    <row r="256" spans="1:74">
      <c r="A256" s="13">
        <f ca="1">'MGRS to'!AO256</f>
        <v>30.37555991878525</v>
      </c>
      <c r="B256" s="13">
        <f ca="1">'MGRS to'!AP256</f>
        <v>-9.5502731850831211</v>
      </c>
      <c r="C256" s="19">
        <f t="shared" ca="1" si="354"/>
        <v>0.53015353271962395</v>
      </c>
      <c r="D256" s="19">
        <f t="shared" ca="1" si="355"/>
        <v>-0.16668371154462627</v>
      </c>
      <c r="E256" s="19">
        <f t="shared" ca="1" si="356"/>
        <v>0.52868960576198831</v>
      </c>
      <c r="F256" s="19">
        <f t="shared" ca="1" si="357"/>
        <v>0.52868960576198831</v>
      </c>
      <c r="G256" s="19">
        <f t="shared" ca="1" si="358"/>
        <v>0</v>
      </c>
      <c r="H256" s="19">
        <f t="shared" ca="1" si="359"/>
        <v>0</v>
      </c>
      <c r="I256" s="19">
        <f t="shared" ca="1" si="360"/>
        <v>0</v>
      </c>
      <c r="J256" s="19">
        <f t="shared" ca="1" si="361"/>
        <v>0</v>
      </c>
      <c r="K256" s="19">
        <f t="shared" ca="1" si="362"/>
        <v>1</v>
      </c>
      <c r="L256" s="19">
        <f t="shared" ca="1" si="363"/>
        <v>0</v>
      </c>
      <c r="M256" s="19" t="e">
        <f t="shared" ca="1" si="364"/>
        <v>#DIV/0!</v>
      </c>
      <c r="N256" s="19" t="e">
        <f t="shared" ca="1" si="365"/>
        <v>#DIV/0!</v>
      </c>
      <c r="O256" s="19" t="e">
        <f t="shared" ca="1" si="366"/>
        <v>#DIV/0!</v>
      </c>
      <c r="P256" s="72" t="e">
        <f t="shared" ca="1" si="367"/>
        <v>#DIV/0!</v>
      </c>
      <c r="Q256" s="72" t="e">
        <f t="shared" ca="1" si="368"/>
        <v>#DIV/0!</v>
      </c>
      <c r="R256" s="72" t="e">
        <f t="shared" ca="1" si="369"/>
        <v>#DIV/0!</v>
      </c>
      <c r="S256" s="19" t="e">
        <f t="shared" ca="1" si="370"/>
        <v>#DIV/0!</v>
      </c>
      <c r="T256" s="19" t="e">
        <f t="shared" ca="1" si="371"/>
        <v>#DIV/0!</v>
      </c>
      <c r="U256" s="19" t="e">
        <f t="shared" ca="1" si="372"/>
        <v>#DIV/0!</v>
      </c>
      <c r="V256" s="19" t="e">
        <f t="shared" ca="1" si="373"/>
        <v>#DIV/0!</v>
      </c>
      <c r="W256" s="19" t="e">
        <f t="shared" ca="1" si="374"/>
        <v>#DIV/0!</v>
      </c>
      <c r="X256" s="19" t="e">
        <f t="shared" ca="1" si="375"/>
        <v>#DIV/0!</v>
      </c>
      <c r="Y256" s="72" t="e">
        <f t="shared" ca="1" si="376"/>
        <v>#DIV/0!</v>
      </c>
      <c r="Z256" s="72" t="e">
        <f t="shared" ca="1" si="377"/>
        <v>#DIV/0!</v>
      </c>
      <c r="AA256" s="72" t="e">
        <f t="shared" ca="1" si="378"/>
        <v>#DIV/0!</v>
      </c>
      <c r="AB256" s="19" t="e">
        <f t="shared" ca="1" si="379"/>
        <v>#DIV/0!</v>
      </c>
      <c r="AC256" s="19" t="e">
        <f t="shared" ca="1" si="380"/>
        <v>#DIV/0!</v>
      </c>
      <c r="AD256" s="19" t="e">
        <f t="shared" ca="1" si="381"/>
        <v>#DIV/0!</v>
      </c>
      <c r="AE256" s="19" t="e">
        <f t="shared" ca="1" si="382"/>
        <v>#DIV/0!</v>
      </c>
      <c r="AF256" s="19" t="e">
        <f t="shared" ca="1" si="383"/>
        <v>#DIV/0!</v>
      </c>
      <c r="AG256" s="19" t="e">
        <f t="shared" ca="1" si="384"/>
        <v>#DIV/0!</v>
      </c>
      <c r="AH256" s="72" t="e">
        <f t="shared" ca="1" si="385"/>
        <v>#DIV/0!</v>
      </c>
      <c r="AI256" s="72" t="e">
        <f t="shared" ca="1" si="386"/>
        <v>#DIV/0!</v>
      </c>
      <c r="AJ256" s="72" t="e">
        <f t="shared" ca="1" si="387"/>
        <v>#DIV/0!</v>
      </c>
      <c r="AK256" s="19" t="e">
        <f t="shared" ca="1" si="388"/>
        <v>#DIV/0!</v>
      </c>
      <c r="AL256" s="19" t="e">
        <f t="shared" ca="1" si="389"/>
        <v>#DIV/0!</v>
      </c>
      <c r="AM256" s="19" t="e">
        <f t="shared" ca="1" si="390"/>
        <v>#DIV/0!</v>
      </c>
      <c r="AN256" s="19" t="e">
        <f t="shared" ca="1" si="391"/>
        <v>#DIV/0!</v>
      </c>
      <c r="AO256" s="19" t="e">
        <f t="shared" ca="1" si="392"/>
        <v>#DIV/0!</v>
      </c>
      <c r="AP256" s="19" t="e">
        <f t="shared" ca="1" si="393"/>
        <v>#DIV/0!</v>
      </c>
      <c r="AQ256" s="72" t="e">
        <f t="shared" ca="1" si="394"/>
        <v>#DIV/0!</v>
      </c>
      <c r="AR256" s="72" t="e">
        <f t="shared" ca="1" si="395"/>
        <v>#DIV/0!</v>
      </c>
      <c r="AS256" s="72" t="e">
        <f t="shared" ca="1" si="396"/>
        <v>#DIV/0!</v>
      </c>
      <c r="AT256" s="19" t="e">
        <f t="shared" ca="1" si="397"/>
        <v>#DIV/0!</v>
      </c>
      <c r="AU256" s="19" t="e">
        <f t="shared" ca="1" si="398"/>
        <v>#DIV/0!</v>
      </c>
      <c r="AV256" s="19" t="e">
        <f t="shared" ca="1" si="399"/>
        <v>#DIV/0!</v>
      </c>
      <c r="AW256" s="19" t="e">
        <f t="shared" ca="1" si="400"/>
        <v>#DIV/0!</v>
      </c>
      <c r="AX256" s="19" t="e">
        <f t="shared" ca="1" si="401"/>
        <v>#DIV/0!</v>
      </c>
      <c r="AY256" s="19" t="e">
        <f t="shared" ca="1" si="402"/>
        <v>#DIV/0!</v>
      </c>
      <c r="AZ256" s="72" t="e">
        <f t="shared" ca="1" si="403"/>
        <v>#DIV/0!</v>
      </c>
      <c r="BA256" s="72" t="e">
        <f t="shared" ca="1" si="404"/>
        <v>#DIV/0!</v>
      </c>
      <c r="BB256" s="72" t="e">
        <f t="shared" ca="1" si="405"/>
        <v>#DIV/0!</v>
      </c>
      <c r="BC256" s="19" t="e">
        <f t="shared" ca="1" si="406"/>
        <v>#DIV/0!</v>
      </c>
      <c r="BD256" s="19" t="e">
        <f t="shared" ca="1" si="407"/>
        <v>#DIV/0!</v>
      </c>
      <c r="BE256" s="19" t="e">
        <f t="shared" ca="1" si="408"/>
        <v>#DIV/0!</v>
      </c>
      <c r="BF256" s="19" t="e">
        <f t="shared" ca="1" si="409"/>
        <v>#DIV/0!</v>
      </c>
      <c r="BG256" s="19" t="e">
        <f t="shared" ca="1" si="410"/>
        <v>#DIV/0!</v>
      </c>
      <c r="BH256" s="19" t="e">
        <f t="shared" ca="1" si="411"/>
        <v>#DIV/0!</v>
      </c>
      <c r="BI256" s="72" t="e">
        <f t="shared" ca="1" si="412"/>
        <v>#DIV/0!</v>
      </c>
      <c r="BJ256" s="72" t="e">
        <f t="shared" ca="1" si="413"/>
        <v>#DIV/0!</v>
      </c>
      <c r="BK256" s="72" t="e">
        <f t="shared" ca="1" si="414"/>
        <v>#DIV/0!</v>
      </c>
      <c r="BL256" s="72" t="e">
        <f t="shared" ca="1" si="415"/>
        <v>#DIV/0!</v>
      </c>
      <c r="BM256" s="72" t="e">
        <f t="shared" ca="1" si="416"/>
        <v>#DIV/0!</v>
      </c>
      <c r="BN256" s="72" t="e">
        <f t="shared" ca="1" si="417"/>
        <v>#DIV/0!</v>
      </c>
      <c r="BO256" s="72" t="e">
        <f t="shared" ca="1" si="418"/>
        <v>#DIV/0!</v>
      </c>
      <c r="BP256" s="72" t="e">
        <f t="shared" ca="1" si="419"/>
        <v>#DIV/0!</v>
      </c>
      <c r="BQ256" s="72" t="e">
        <f t="shared" ca="1" si="420"/>
        <v>#DIV/0!</v>
      </c>
      <c r="BR256" s="72" t="e">
        <f t="shared" ca="1" si="421"/>
        <v>#DIV/0!</v>
      </c>
      <c r="BS256" s="72" t="e">
        <f t="shared" ca="1" si="422"/>
        <v>#DIV/0!</v>
      </c>
      <c r="BT256" s="72" t="e">
        <f t="shared" ca="1" si="423"/>
        <v>#DIV/0!</v>
      </c>
      <c r="BU256" s="72" t="e">
        <f t="shared" ca="1" si="424"/>
        <v>#DIV/0!</v>
      </c>
      <c r="BV256" s="72" t="e">
        <f t="shared" ca="1" si="425"/>
        <v>#DIV/0!</v>
      </c>
    </row>
    <row r="257" spans="1:74">
      <c r="A257" s="13">
        <f ca="1">'MGRS to'!AO257</f>
        <v>34.263332355762628</v>
      </c>
      <c r="B257" s="13">
        <f ca="1">'MGRS to'!AP257</f>
        <v>-6.5761151230610624</v>
      </c>
      <c r="C257" s="19">
        <f t="shared" ca="1" si="354"/>
        <v>0.598007962313163</v>
      </c>
      <c r="D257" s="19">
        <f t="shared" ca="1" si="355"/>
        <v>-0.11477486088760763</v>
      </c>
      <c r="E257" s="19">
        <f t="shared" ca="1" si="356"/>
        <v>0.52868960576198831</v>
      </c>
      <c r="F257" s="19">
        <f t="shared" ca="1" si="357"/>
        <v>0.59644626118067001</v>
      </c>
      <c r="G257" s="19">
        <f t="shared" ca="1" si="358"/>
        <v>5.190885065701864E-2</v>
      </c>
      <c r="H257" s="19">
        <f t="shared" ca="1" si="359"/>
        <v>5.190885065701864E-2</v>
      </c>
      <c r="I257" s="19">
        <f t="shared" ca="1" si="360"/>
        <v>0</v>
      </c>
      <c r="J257" s="19">
        <f t="shared" ca="1" si="361"/>
        <v>8.0641710818489198E-2</v>
      </c>
      <c r="K257" s="19">
        <f t="shared" ca="1" si="362"/>
        <v>0.99674315371426914</v>
      </c>
      <c r="L257" s="19">
        <f t="shared" ca="1" si="363"/>
        <v>8.0729370912757253E-2</v>
      </c>
      <c r="M257" s="19">
        <f t="shared" ca="1" si="364"/>
        <v>0.45963776800800293</v>
      </c>
      <c r="N257" s="19">
        <f t="shared" ca="1" si="365"/>
        <v>0.54036223199199707</v>
      </c>
      <c r="O257" s="19">
        <f t="shared" ca="1" si="366"/>
        <v>-5.1907987810734357E-2</v>
      </c>
      <c r="P257" s="72">
        <f t="shared" ca="1" si="367"/>
        <v>4.5383621728808726E-4</v>
      </c>
      <c r="Q257" s="72">
        <f t="shared" ca="1" si="368"/>
        <v>5.2033201531268232E-2</v>
      </c>
      <c r="R257" s="72">
        <f t="shared" ca="1" si="369"/>
        <v>1.2435087424959163E-4</v>
      </c>
      <c r="S257" s="19">
        <f t="shared" ca="1" si="370"/>
        <v>8.0698728914202184E-2</v>
      </c>
      <c r="T257" s="19">
        <f t="shared" ca="1" si="371"/>
        <v>0.99673853901192777</v>
      </c>
      <c r="U257" s="19">
        <f t="shared" ca="1" si="372"/>
        <v>8.0786575446819928E-2</v>
      </c>
      <c r="V257" s="19">
        <f t="shared" ca="1" si="373"/>
        <v>0.46041232943441718</v>
      </c>
      <c r="W257" s="19">
        <f t="shared" ca="1" si="374"/>
        <v>0.53958767056558288</v>
      </c>
      <c r="X257" s="19">
        <f t="shared" ca="1" si="375"/>
        <v>-5.3417908820647786E-2</v>
      </c>
      <c r="Y257" s="72">
        <f t="shared" ca="1" si="376"/>
        <v>4.5318656416593061E-4</v>
      </c>
      <c r="Z257" s="72">
        <f t="shared" ca="1" si="377"/>
        <v>5.2033499344988937E-2</v>
      </c>
      <c r="AA257" s="72">
        <f t="shared" ca="1" si="378"/>
        <v>2.9781372070519785E-7</v>
      </c>
      <c r="AB257" s="19">
        <f t="shared" ca="1" si="379"/>
        <v>8.06988655843833E-2</v>
      </c>
      <c r="AC257" s="19">
        <f t="shared" ca="1" si="380"/>
        <v>0.99673852794671969</v>
      </c>
      <c r="AD257" s="19">
        <f t="shared" ca="1" si="381"/>
        <v>8.0786712564204805E-2</v>
      </c>
      <c r="AE257" s="19">
        <f t="shared" ca="1" si="382"/>
        <v>0.46041418248999821</v>
      </c>
      <c r="AF257" s="19">
        <f t="shared" ca="1" si="383"/>
        <v>0.53958581751000179</v>
      </c>
      <c r="AG257" s="19">
        <f t="shared" ca="1" si="384"/>
        <v>-5.3421526352526283E-2</v>
      </c>
      <c r="AH257" s="72">
        <f t="shared" ca="1" si="385"/>
        <v>4.531850099371095E-4</v>
      </c>
      <c r="AI257" s="72">
        <f t="shared" ca="1" si="386"/>
        <v>5.203350005823628E-2</v>
      </c>
      <c r="AJ257" s="72">
        <f t="shared" ca="1" si="387"/>
        <v>7.1324734313149563E-10</v>
      </c>
      <c r="AK257" s="19">
        <f t="shared" ca="1" si="388"/>
        <v>8.0698865911701459E-2</v>
      </c>
      <c r="AL257" s="19">
        <f t="shared" ca="1" si="389"/>
        <v>0.996738527920219</v>
      </c>
      <c r="AM257" s="19">
        <f t="shared" ca="1" si="390"/>
        <v>8.0786712892593995E-2</v>
      </c>
      <c r="AN257" s="19">
        <f t="shared" ca="1" si="391"/>
        <v>0.46041418692795222</v>
      </c>
      <c r="AO257" s="19">
        <f t="shared" ca="1" si="392"/>
        <v>0.78801877647547269</v>
      </c>
      <c r="AP257" s="19">
        <f t="shared" ca="1" si="393"/>
        <v>0.21198122352452731</v>
      </c>
      <c r="AQ257" s="72">
        <f t="shared" ca="1" si="394"/>
        <v>6.6142517827821987E-4</v>
      </c>
      <c r="AR257" s="72">
        <f t="shared" ca="1" si="395"/>
        <v>5.2033494556847623E-2</v>
      </c>
      <c r="AS257" s="72">
        <f t="shared" ca="1" si="396"/>
        <v>-5.5013886571253501E-9</v>
      </c>
      <c r="AT257" s="19">
        <f t="shared" ca="1" si="397"/>
        <v>8.0698863387045169E-2</v>
      </c>
      <c r="AU257" s="19">
        <f t="shared" ca="1" si="398"/>
        <v>0.9967385281246226</v>
      </c>
      <c r="AV257" s="19">
        <f t="shared" ca="1" si="399"/>
        <v>8.0786710359676661E-2</v>
      </c>
      <c r="AW257" s="19">
        <f t="shared" ca="1" si="400"/>
        <v>0.46041415269731556</v>
      </c>
      <c r="AX257" s="19">
        <f t="shared" ca="1" si="401"/>
        <v>0.53958584730268444</v>
      </c>
      <c r="AY257" s="19">
        <f t="shared" ca="1" si="402"/>
        <v>-5.3421468191106269E-2</v>
      </c>
      <c r="AZ257" s="72">
        <f t="shared" ca="1" si="403"/>
        <v>4.5318503492537579E-4</v>
      </c>
      <c r="BA257" s="72">
        <f t="shared" ca="1" si="404"/>
        <v>5.2033500046768946E-2</v>
      </c>
      <c r="BB257" s="72">
        <f t="shared" ca="1" si="405"/>
        <v>5.4899213230985566E-9</v>
      </c>
      <c r="BC257" s="19">
        <f t="shared" ca="1" si="406"/>
        <v>8.0698865906438946E-2</v>
      </c>
      <c r="BD257" s="19">
        <f t="shared" ca="1" si="407"/>
        <v>0.9967385279206451</v>
      </c>
      <c r="BE257" s="19">
        <f t="shared" ca="1" si="408"/>
        <v>8.078671288731426E-2</v>
      </c>
      <c r="BF257" s="19">
        <f t="shared" ca="1" si="409"/>
        <v>0.46041418685660046</v>
      </c>
      <c r="BG257" s="19">
        <f t="shared" ca="1" si="410"/>
        <v>0.53958581314339948</v>
      </c>
      <c r="BH257" s="19">
        <f t="shared" ca="1" si="411"/>
        <v>-5.3421534877029053E-2</v>
      </c>
      <c r="BI257" s="72">
        <f t="shared" ca="1" si="412"/>
        <v>4.5318500627467251E-4</v>
      </c>
      <c r="BJ257" s="72">
        <f t="shared" ca="1" si="413"/>
        <v>5.2033500059917005E-2</v>
      </c>
      <c r="BK257" s="72">
        <f t="shared" ca="1" si="414"/>
        <v>1.3148059030410053E-11</v>
      </c>
      <c r="BL257" s="72">
        <f t="shared" ca="1" si="415"/>
        <v>3.6365368298584165E-3</v>
      </c>
      <c r="BM257" s="72">
        <f t="shared" ca="1" si="416"/>
        <v>1.000908515251119</v>
      </c>
      <c r="BN257" s="72">
        <f t="shared" ca="1" si="417"/>
        <v>9.0748462475078004E-4</v>
      </c>
      <c r="BO257" s="72">
        <f t="shared" ca="1" si="418"/>
        <v>-3.9286827464105061E-6</v>
      </c>
      <c r="BP257" s="72">
        <f t="shared" ca="1" si="419"/>
        <v>514032.68040211766</v>
      </c>
      <c r="BQ257" s="72">
        <f t="shared" ca="1" si="420"/>
        <v>0.56020659802043726</v>
      </c>
      <c r="BR257" s="72">
        <f t="shared" ca="1" si="421"/>
        <v>-2.5536131175853369</v>
      </c>
      <c r="BS257" s="72">
        <f t="shared" ca="1" si="422"/>
        <v>0.58797953600445618</v>
      </c>
      <c r="BT257" s="72">
        <f t="shared" ca="1" si="423"/>
        <v>32.097473721952895</v>
      </c>
      <c r="BU257" s="72">
        <f t="shared" ca="1" si="424"/>
        <v>-146.31125414688424</v>
      </c>
      <c r="BV257" s="72">
        <f t="shared" ca="1" si="425"/>
        <v>33.68874585311579</v>
      </c>
    </row>
    <row r="258" spans="1:74">
      <c r="A258" s="13">
        <f ca="1">'MGRS to'!AO258</f>
        <v>34.225613676038485</v>
      </c>
      <c r="B258" s="13">
        <f ca="1">'MGRS to'!AP258</f>
        <v>-6.5657785868488254</v>
      </c>
      <c r="C258" s="19">
        <f t="shared" ca="1" si="354"/>
        <v>0.59734964716247141</v>
      </c>
      <c r="D258" s="19">
        <f t="shared" ca="1" si="355"/>
        <v>-0.11459445429745246</v>
      </c>
      <c r="E258" s="19">
        <f t="shared" ca="1" si="356"/>
        <v>0.59644626118067001</v>
      </c>
      <c r="F258" s="19">
        <f t="shared" ca="1" si="357"/>
        <v>0.59578875943751775</v>
      </c>
      <c r="G258" s="19">
        <f t="shared" ca="1" si="358"/>
        <v>1.804065901551688E-4</v>
      </c>
      <c r="H258" s="19">
        <f t="shared" ca="1" si="359"/>
        <v>1.804065901551688E-4</v>
      </c>
      <c r="I258" s="19">
        <f t="shared" ca="1" si="360"/>
        <v>0</v>
      </c>
      <c r="J258" s="19">
        <f t="shared" ca="1" si="361"/>
        <v>6.7423740661736549E-4</v>
      </c>
      <c r="K258" s="19">
        <f t="shared" ca="1" si="362"/>
        <v>0.99999977270193385</v>
      </c>
      <c r="L258" s="19">
        <f t="shared" ca="1" si="363"/>
        <v>6.7423745770165636E-4</v>
      </c>
      <c r="M258" s="19">
        <f t="shared" ca="1" si="364"/>
        <v>0.18323066961704038</v>
      </c>
      <c r="N258" s="19">
        <f t="shared" ca="1" si="365"/>
        <v>0.81676933038295962</v>
      </c>
      <c r="O258" s="19">
        <f t="shared" ca="1" si="366"/>
        <v>0.2281591336511174</v>
      </c>
      <c r="P258" s="72">
        <f t="shared" ca="1" si="367"/>
        <v>6.8550751932662274E-4</v>
      </c>
      <c r="Q258" s="72">
        <f t="shared" ca="1" si="368"/>
        <v>1.8082058036376526E-4</v>
      </c>
      <c r="R258" s="72">
        <f t="shared" ca="1" si="369"/>
        <v>4.139902085964584E-7</v>
      </c>
      <c r="S258" s="19">
        <f t="shared" ca="1" si="370"/>
        <v>6.7431334506219134E-4</v>
      </c>
      <c r="T258" s="19">
        <f t="shared" ca="1" si="371"/>
        <v>0.99999977265073037</v>
      </c>
      <c r="U258" s="19">
        <f t="shared" ca="1" si="372"/>
        <v>6.7431339616374488E-4</v>
      </c>
      <c r="V258" s="19">
        <f t="shared" ca="1" si="373"/>
        <v>0.18363045836210343</v>
      </c>
      <c r="W258" s="19">
        <f t="shared" ca="1" si="374"/>
        <v>0.81636954163789655</v>
      </c>
      <c r="X258" s="19">
        <f t="shared" ca="1" si="375"/>
        <v>0.22778115134465271</v>
      </c>
      <c r="Y258" s="72">
        <f t="shared" ca="1" si="376"/>
        <v>6.8517266796728907E-4</v>
      </c>
      <c r="Z258" s="72">
        <f t="shared" ca="1" si="377"/>
        <v>1.8082153037266203E-4</v>
      </c>
      <c r="AA258" s="72">
        <f t="shared" ca="1" si="378"/>
        <v>9.5000889677198698E-10</v>
      </c>
      <c r="AB258" s="19">
        <f t="shared" ca="1" si="379"/>
        <v>6.7431351951314231E-4</v>
      </c>
      <c r="AC258" s="19">
        <f t="shared" ca="1" si="380"/>
        <v>0.99999977265061291</v>
      </c>
      <c r="AD258" s="19">
        <f t="shared" ca="1" si="381"/>
        <v>6.7431357061473543E-4</v>
      </c>
      <c r="AE258" s="19">
        <f t="shared" ca="1" si="382"/>
        <v>0.18363137562664517</v>
      </c>
      <c r="AF258" s="19">
        <f t="shared" ca="1" si="383"/>
        <v>0.81636862437335478</v>
      </c>
      <c r="AG258" s="19">
        <f t="shared" ca="1" si="384"/>
        <v>0.22778028368654513</v>
      </c>
      <c r="AH258" s="72">
        <f t="shared" ca="1" si="385"/>
        <v>6.8517189969256355E-4</v>
      </c>
      <c r="AI258" s="72">
        <f t="shared" ca="1" si="386"/>
        <v>1.808215325527061E-4</v>
      </c>
      <c r="AJ258" s="72">
        <f t="shared" ca="1" si="387"/>
        <v>2.1800440684442701E-12</v>
      </c>
      <c r="AK258" s="19">
        <f t="shared" ca="1" si="388"/>
        <v>6.7431351991348309E-4</v>
      </c>
      <c r="AL258" s="19">
        <f t="shared" ca="1" si="389"/>
        <v>0.99999977265061268</v>
      </c>
      <c r="AM258" s="19">
        <f t="shared" ca="1" si="390"/>
        <v>6.7431357101507621E-4</v>
      </c>
      <c r="AN258" s="19">
        <f t="shared" ca="1" si="391"/>
        <v>0.18363137773154348</v>
      </c>
      <c r="AO258" s="19">
        <f t="shared" ca="1" si="392"/>
        <v>0.96627951711241522</v>
      </c>
      <c r="AP258" s="19">
        <f t="shared" ca="1" si="393"/>
        <v>3.372048288758478E-2</v>
      </c>
      <c r="AQ258" s="72">
        <f t="shared" ca="1" si="394"/>
        <v>8.1068563749626054E-4</v>
      </c>
      <c r="AR258" s="72">
        <f t="shared" ca="1" si="395"/>
        <v>1.8082142689150661E-4</v>
      </c>
      <c r="AS258" s="72">
        <f t="shared" ca="1" si="396"/>
        <v>-1.0566119948928442E-10</v>
      </c>
      <c r="AT258" s="19">
        <f t="shared" ca="1" si="397"/>
        <v>6.7431350051078023E-4</v>
      </c>
      <c r="AU258" s="19">
        <f t="shared" ca="1" si="398"/>
        <v>0.99999977265062578</v>
      </c>
      <c r="AV258" s="19">
        <f t="shared" ca="1" si="399"/>
        <v>6.7431355161236902E-4</v>
      </c>
      <c r="AW258" s="19">
        <f t="shared" ca="1" si="400"/>
        <v>0.18363127571224896</v>
      </c>
      <c r="AX258" s="19">
        <f t="shared" ca="1" si="401"/>
        <v>0.81636872428775109</v>
      </c>
      <c r="AY258" s="19">
        <f t="shared" ca="1" si="402"/>
        <v>0.22778037819758201</v>
      </c>
      <c r="AZ258" s="72">
        <f t="shared" ca="1" si="403"/>
        <v>6.8517198337802413E-4</v>
      </c>
      <c r="BA258" s="72">
        <f t="shared" ca="1" si="404"/>
        <v>1.8082153231524151E-4</v>
      </c>
      <c r="BB258" s="72">
        <f t="shared" ca="1" si="405"/>
        <v>1.0542373490027637E-10</v>
      </c>
      <c r="BC258" s="19">
        <f t="shared" ca="1" si="406"/>
        <v>6.7431351986985773E-4</v>
      </c>
      <c r="BD258" s="19">
        <f t="shared" ca="1" si="407"/>
        <v>0.99999977265061268</v>
      </c>
      <c r="BE258" s="19">
        <f t="shared" ca="1" si="408"/>
        <v>6.7431357097145095E-4</v>
      </c>
      <c r="BF258" s="19">
        <f t="shared" ca="1" si="409"/>
        <v>0.18363137750226907</v>
      </c>
      <c r="BG258" s="19">
        <f t="shared" ca="1" si="410"/>
        <v>0.8163686224977309</v>
      </c>
      <c r="BH258" s="19">
        <f t="shared" ca="1" si="411"/>
        <v>0.22778028191235455</v>
      </c>
      <c r="BI258" s="72">
        <f t="shared" ca="1" si="412"/>
        <v>6.8517189812159428E-4</v>
      </c>
      <c r="BJ258" s="72">
        <f t="shared" ca="1" si="413"/>
        <v>1.8082153255716385E-4</v>
      </c>
      <c r="BK258" s="72">
        <f t="shared" ca="1" si="414"/>
        <v>2.4192234045032623E-13</v>
      </c>
      <c r="BL258" s="72">
        <f t="shared" ca="1" si="415"/>
        <v>5.5019136718199978E-3</v>
      </c>
      <c r="BM258" s="72">
        <f t="shared" ca="1" si="416"/>
        <v>1.0013740627054135</v>
      </c>
      <c r="BN258" s="72">
        <f t="shared" ca="1" si="417"/>
        <v>1.3717065298878442E-3</v>
      </c>
      <c r="BO258" s="72">
        <f t="shared" ca="1" si="418"/>
        <v>2.1040329104299182E-7</v>
      </c>
      <c r="BP258" s="72">
        <f t="shared" ca="1" si="419"/>
        <v>4290.9948767328569</v>
      </c>
      <c r="BQ258" s="72">
        <f t="shared" ca="1" si="420"/>
        <v>2.9187660130976911</v>
      </c>
      <c r="BR258" s="72">
        <f t="shared" ca="1" si="421"/>
        <v>-0.22272512115390361</v>
      </c>
      <c r="BS258" s="72">
        <f t="shared" ca="1" si="422"/>
        <v>2.9188675324358897</v>
      </c>
      <c r="BT258" s="72">
        <f t="shared" ca="1" si="423"/>
        <v>167.23297393672374</v>
      </c>
      <c r="BU258" s="72">
        <f t="shared" ca="1" si="424"/>
        <v>-12.761209433658609</v>
      </c>
      <c r="BV258" s="72">
        <f t="shared" ca="1" si="425"/>
        <v>167.23879056634144</v>
      </c>
    </row>
    <row r="259" spans="1:74">
      <c r="A259" s="13">
        <f ca="1">'MGRS to'!AO259</f>
        <v>34.251393267946497</v>
      </c>
      <c r="B259" s="13">
        <f ca="1">'MGRS to'!AP259</f>
        <v>-6.5805508629958229</v>
      </c>
      <c r="C259" s="19">
        <f t="shared" ca="1" si="354"/>
        <v>0.59779958592108673</v>
      </c>
      <c r="D259" s="19">
        <f t="shared" ca="1" si="355"/>
        <v>-0.11485227915423139</v>
      </c>
      <c r="E259" s="19">
        <f t="shared" ca="1" si="356"/>
        <v>0.59578875943751775</v>
      </c>
      <c r="F259" s="19">
        <f t="shared" ca="1" si="357"/>
        <v>0.59623814196412472</v>
      </c>
      <c r="G259" s="19">
        <f t="shared" ca="1" si="358"/>
        <v>-2.578248567789293E-4</v>
      </c>
      <c r="H259" s="19">
        <f t="shared" ca="1" si="359"/>
        <v>-2.578248567789293E-4</v>
      </c>
      <c r="I259" s="19">
        <f t="shared" ca="1" si="360"/>
        <v>0</v>
      </c>
      <c r="J259" s="19">
        <f t="shared" ca="1" si="361"/>
        <v>4.9746526431382852E-4</v>
      </c>
      <c r="K259" s="19">
        <f t="shared" ca="1" si="362"/>
        <v>0.99999987626414799</v>
      </c>
      <c r="L259" s="19">
        <f t="shared" ca="1" si="363"/>
        <v>4.9746528483192562E-4</v>
      </c>
      <c r="M259" s="19">
        <f t="shared" ca="1" si="364"/>
        <v>-0.35496210165751613</v>
      </c>
      <c r="N259" s="19">
        <f t="shared" ca="1" si="365"/>
        <v>1.3549621016575162</v>
      </c>
      <c r="O259" s="19">
        <f t="shared" ca="1" si="366"/>
        <v>0.53487801011083436</v>
      </c>
      <c r="P259" s="72">
        <f t="shared" ca="1" si="367"/>
        <v>1.1356710760967116E-3</v>
      </c>
      <c r="Q259" s="72">
        <f t="shared" ca="1" si="368"/>
        <v>-2.58416587434005E-4</v>
      </c>
      <c r="R259" s="72">
        <f t="shared" ca="1" si="369"/>
        <v>-5.9173065507570326E-7</v>
      </c>
      <c r="S259" s="19">
        <f t="shared" ca="1" si="370"/>
        <v>4.9767550285164015E-4</v>
      </c>
      <c r="T259" s="19">
        <f t="shared" ca="1" si="371"/>
        <v>0.99999987615953945</v>
      </c>
      <c r="U259" s="19">
        <f t="shared" ca="1" si="372"/>
        <v>4.9767552339576222E-4</v>
      </c>
      <c r="V259" s="19">
        <f t="shared" ca="1" si="373"/>
        <v>-0.355626476094142</v>
      </c>
      <c r="W259" s="19">
        <f t="shared" ca="1" si="374"/>
        <v>1.3556264760941419</v>
      </c>
      <c r="X259" s="19">
        <f t="shared" ca="1" si="375"/>
        <v>0.53510596002286925</v>
      </c>
      <c r="Y259" s="72">
        <f t="shared" ca="1" si="376"/>
        <v>1.1362260279007808E-3</v>
      </c>
      <c r="Z259" s="72">
        <f t="shared" ca="1" si="377"/>
        <v>-2.5841794550808772E-4</v>
      </c>
      <c r="AA259" s="72">
        <f t="shared" ca="1" si="378"/>
        <v>-1.358074082716005E-9</v>
      </c>
      <c r="AB259" s="19">
        <f t="shared" ca="1" si="379"/>
        <v>4.9767598581973557E-4</v>
      </c>
      <c r="AC259" s="19">
        <f t="shared" ca="1" si="380"/>
        <v>0.99999987615929897</v>
      </c>
      <c r="AD259" s="19">
        <f t="shared" ca="1" si="381"/>
        <v>4.976760063639176E-4</v>
      </c>
      <c r="AE259" s="19">
        <f t="shared" ca="1" si="382"/>
        <v>-0.3556279999234439</v>
      </c>
      <c r="AF259" s="19">
        <f t="shared" ca="1" si="383"/>
        <v>1.355627999923444</v>
      </c>
      <c r="AG259" s="19">
        <f t="shared" ca="1" si="384"/>
        <v>0.53510648259886051</v>
      </c>
      <c r="AH259" s="72">
        <f t="shared" ca="1" si="385"/>
        <v>1.1362273007528845E-3</v>
      </c>
      <c r="AI259" s="72">
        <f t="shared" ca="1" si="386"/>
        <v>-2.5841794862498763E-4</v>
      </c>
      <c r="AJ259" s="72">
        <f t="shared" ca="1" si="387"/>
        <v>-3.116899913082477E-12</v>
      </c>
      <c r="AK259" s="19">
        <f t="shared" ca="1" si="388"/>
        <v>4.9767598692820544E-4</v>
      </c>
      <c r="AL259" s="19">
        <f t="shared" ca="1" si="389"/>
        <v>0.99999987615929853</v>
      </c>
      <c r="AM259" s="19">
        <f t="shared" ca="1" si="390"/>
        <v>4.9767600747238747E-4</v>
      </c>
      <c r="AN259" s="19">
        <f t="shared" ca="1" si="391"/>
        <v>-0.35562800342075224</v>
      </c>
      <c r="AO259" s="19">
        <f t="shared" ca="1" si="392"/>
        <v>0.87352872318296937</v>
      </c>
      <c r="AP259" s="19">
        <f t="shared" ca="1" si="393"/>
        <v>0.12647127681703063</v>
      </c>
      <c r="AQ259" s="72">
        <f t="shared" ca="1" si="394"/>
        <v>7.3304068834471501E-4</v>
      </c>
      <c r="AR259" s="72">
        <f t="shared" ca="1" si="395"/>
        <v>-2.5841788218484345E-4</v>
      </c>
      <c r="AS259" s="72">
        <f t="shared" ca="1" si="396"/>
        <v>6.6440144184942707E-11</v>
      </c>
      <c r="AT259" s="19">
        <f t="shared" ca="1" si="397"/>
        <v>4.9767596330021579E-4</v>
      </c>
      <c r="AU259" s="19">
        <f t="shared" ca="1" si="398"/>
        <v>0.9999998761593103</v>
      </c>
      <c r="AV259" s="19">
        <f t="shared" ca="1" si="399"/>
        <v>4.9767598384439489E-4</v>
      </c>
      <c r="AW259" s="19">
        <f t="shared" ca="1" si="400"/>
        <v>-0.35562792887159378</v>
      </c>
      <c r="AX259" s="19">
        <f t="shared" ca="1" si="401"/>
        <v>1.3556279288715938</v>
      </c>
      <c r="AY259" s="19">
        <f t="shared" ca="1" si="402"/>
        <v>0.53510645823264635</v>
      </c>
      <c r="AZ259" s="72">
        <f t="shared" ca="1" si="403"/>
        <v>1.1362272414033915E-3</v>
      </c>
      <c r="BA259" s="72">
        <f t="shared" ca="1" si="404"/>
        <v>-2.5841794847965516E-4</v>
      </c>
      <c r="BB259" s="72">
        <f t="shared" ca="1" si="405"/>
        <v>-6.6294811708420692E-11</v>
      </c>
      <c r="BC259" s="19">
        <f t="shared" ca="1" si="406"/>
        <v>4.9767598687648672E-4</v>
      </c>
      <c r="BD259" s="19">
        <f t="shared" ca="1" si="407"/>
        <v>0.99999987615929853</v>
      </c>
      <c r="BE259" s="19">
        <f t="shared" ca="1" si="408"/>
        <v>4.9767600742066874E-4</v>
      </c>
      <c r="BF259" s="19">
        <f t="shared" ca="1" si="409"/>
        <v>-0.35562800325770649</v>
      </c>
      <c r="BG259" s="19">
        <f t="shared" ca="1" si="410"/>
        <v>1.3556280032577064</v>
      </c>
      <c r="BH259" s="19">
        <f t="shared" ca="1" si="411"/>
        <v>0.53510648374229808</v>
      </c>
      <c r="BI259" s="72">
        <f t="shared" ca="1" si="412"/>
        <v>1.1362273035379884E-3</v>
      </c>
      <c r="BJ259" s="72">
        <f t="shared" ca="1" si="413"/>
        <v>-2.5841794863180764E-4</v>
      </c>
      <c r="BK259" s="72">
        <f t="shared" ca="1" si="414"/>
        <v>-1.521524876577085E-13</v>
      </c>
      <c r="BL259" s="72">
        <f t="shared" ca="1" si="415"/>
        <v>9.1362505116937553E-3</v>
      </c>
      <c r="BM259" s="72">
        <f t="shared" ca="1" si="416"/>
        <v>1.0022801647417152</v>
      </c>
      <c r="BN259" s="72">
        <f t="shared" ca="1" si="417"/>
        <v>2.2736835346320486E-3</v>
      </c>
      <c r="BO259" s="72">
        <f t="shared" ca="1" si="418"/>
        <v>6.0522828069833381E-7</v>
      </c>
      <c r="BP259" s="72">
        <f t="shared" ca="1" si="419"/>
        <v>3166.9605894677188</v>
      </c>
      <c r="BQ259" s="72">
        <f t="shared" ca="1" si="420"/>
        <v>-0.44233003147710404</v>
      </c>
      <c r="BR259" s="72">
        <f t="shared" ca="1" si="421"/>
        <v>2.6991175597736445</v>
      </c>
      <c r="BS259" s="72">
        <f t="shared" ca="1" si="422"/>
        <v>5.8407102133634377</v>
      </c>
      <c r="BT259" s="72">
        <f t="shared" ca="1" si="423"/>
        <v>334.65635604447306</v>
      </c>
      <c r="BU259" s="72">
        <f t="shared" ca="1" si="424"/>
        <v>154.64804458467952</v>
      </c>
      <c r="BV259" s="72">
        <f t="shared" ca="1" si="425"/>
        <v>334.64804458467961</v>
      </c>
    </row>
    <row r="260" spans="1:74">
      <c r="A260" s="13">
        <f ca="1">'MGRS to'!AO260</f>
        <v>34.246401277205209</v>
      </c>
      <c r="B260" s="13">
        <f ca="1">'MGRS to'!AP260</f>
        <v>-6.5756672499067852</v>
      </c>
      <c r="C260" s="19">
        <f t="shared" ca="1" si="354"/>
        <v>0.59771245924642213</v>
      </c>
      <c r="D260" s="19">
        <f t="shared" ca="1" si="355"/>
        <v>-0.11476704402643419</v>
      </c>
      <c r="E260" s="19">
        <f t="shared" ca="1" si="356"/>
        <v>0.59623814196412472</v>
      </c>
      <c r="F260" s="19">
        <f t="shared" ca="1" si="357"/>
        <v>0.59615112290036609</v>
      </c>
      <c r="G260" s="19">
        <f t="shared" ca="1" si="358"/>
        <v>8.5235127797206323E-5</v>
      </c>
      <c r="H260" s="19">
        <f t="shared" ca="1" si="359"/>
        <v>8.5235127797206323E-5</v>
      </c>
      <c r="I260" s="19">
        <f t="shared" ca="1" si="360"/>
        <v>0</v>
      </c>
      <c r="J260" s="19">
        <f t="shared" ca="1" si="361"/>
        <v>1.1201262970259627E-4</v>
      </c>
      <c r="K260" s="19">
        <f t="shared" ca="1" si="362"/>
        <v>0.99999999372658532</v>
      </c>
      <c r="L260" s="19">
        <f t="shared" ca="1" si="363"/>
        <v>1.1201262993683017E-4</v>
      </c>
      <c r="M260" s="19">
        <f t="shared" ca="1" si="364"/>
        <v>0.52103254974854418</v>
      </c>
      <c r="N260" s="19">
        <f t="shared" ca="1" si="365"/>
        <v>0.47896745025145582</v>
      </c>
      <c r="O260" s="19">
        <f t="shared" ca="1" si="366"/>
        <v>-0.31649719557592282</v>
      </c>
      <c r="P260" s="72">
        <f t="shared" ca="1" si="367"/>
        <v>4.023343139256954E-4</v>
      </c>
      <c r="Q260" s="72">
        <f t="shared" ca="1" si="368"/>
        <v>8.5430701604993084E-5</v>
      </c>
      <c r="R260" s="72">
        <f t="shared" ca="1" si="369"/>
        <v>1.955738077867613E-7</v>
      </c>
      <c r="S260" s="19">
        <f t="shared" ca="1" si="370"/>
        <v>1.1211460051328336E-4</v>
      </c>
      <c r="T260" s="19">
        <f t="shared" ca="1" si="371"/>
        <v>0.99999999371515824</v>
      </c>
      <c r="U260" s="19">
        <f t="shared" ca="1" si="372"/>
        <v>1.1211460074815754E-4</v>
      </c>
      <c r="V260" s="19">
        <f t="shared" ca="1" si="373"/>
        <v>0.52175309152303773</v>
      </c>
      <c r="W260" s="19">
        <f t="shared" ca="1" si="374"/>
        <v>0.47824690847696227</v>
      </c>
      <c r="X260" s="19">
        <f t="shared" ca="1" si="375"/>
        <v>-0.31848067149504922</v>
      </c>
      <c r="Y260" s="72">
        <f t="shared" ca="1" si="376"/>
        <v>4.0172978266877677E-4</v>
      </c>
      <c r="Z260" s="72">
        <f t="shared" ca="1" si="377"/>
        <v>8.5431150353115892E-5</v>
      </c>
      <c r="AA260" s="72">
        <f t="shared" ca="1" si="378"/>
        <v>4.4874812280817564E-10</v>
      </c>
      <c r="AB260" s="19">
        <f t="shared" ca="1" si="379"/>
        <v>1.1211483464941191E-4</v>
      </c>
      <c r="AC260" s="19">
        <f t="shared" ca="1" si="380"/>
        <v>0.99999999371513204</v>
      </c>
      <c r="AD260" s="19">
        <f t="shared" ca="1" si="381"/>
        <v>1.1211483488428755E-4</v>
      </c>
      <c r="AE260" s="19">
        <f t="shared" ca="1" si="382"/>
        <v>0.52175474255985277</v>
      </c>
      <c r="AF260" s="19">
        <f t="shared" ca="1" si="383"/>
        <v>0.47824525744014723</v>
      </c>
      <c r="AG260" s="19">
        <f t="shared" ca="1" si="384"/>
        <v>-0.31848522326027195</v>
      </c>
      <c r="AH260" s="72">
        <f t="shared" ca="1" si="385"/>
        <v>4.0172839745391875E-4</v>
      </c>
      <c r="AI260" s="72">
        <f t="shared" ca="1" si="386"/>
        <v>8.5431151382777681E-5</v>
      </c>
      <c r="AJ260" s="72">
        <f t="shared" ca="1" si="387"/>
        <v>1.0296617887744358E-12</v>
      </c>
      <c r="AK260" s="19">
        <f t="shared" ca="1" si="388"/>
        <v>1.1211483518663147E-4</v>
      </c>
      <c r="AL260" s="19">
        <f t="shared" ca="1" si="389"/>
        <v>0.99999999371513182</v>
      </c>
      <c r="AM260" s="19">
        <f t="shared" ca="1" si="390"/>
        <v>1.1211483542150712E-4</v>
      </c>
      <c r="AN260" s="19">
        <f t="shared" ca="1" si="391"/>
        <v>0.52175474634823205</v>
      </c>
      <c r="AO260" s="19">
        <f t="shared" ca="1" si="392"/>
        <v>0.72777198466309212</v>
      </c>
      <c r="AP260" s="19">
        <f t="shared" ca="1" si="393"/>
        <v>0.27222801533690788</v>
      </c>
      <c r="AQ260" s="72">
        <f t="shared" ca="1" si="394"/>
        <v>6.1094932615276816E-4</v>
      </c>
      <c r="AR260" s="72">
        <f t="shared" ca="1" si="395"/>
        <v>8.5431168052504776E-5</v>
      </c>
      <c r="AS260" s="72">
        <f t="shared" ca="1" si="396"/>
        <v>1.6669727094997464E-11</v>
      </c>
      <c r="AT260" s="19">
        <f t="shared" ca="1" si="397"/>
        <v>1.1211484388413776E-4</v>
      </c>
      <c r="AU260" s="19">
        <f t="shared" ca="1" si="398"/>
        <v>0.99999999371513093</v>
      </c>
      <c r="AV260" s="19">
        <f t="shared" ca="1" si="399"/>
        <v>1.1211484411901346E-4</v>
      </c>
      <c r="AW260" s="19">
        <f t="shared" ca="1" si="400"/>
        <v>0.52175480767941551</v>
      </c>
      <c r="AX260" s="19">
        <f t="shared" ca="1" si="401"/>
        <v>0.47824519232058449</v>
      </c>
      <c r="AY260" s="19">
        <f t="shared" ca="1" si="402"/>
        <v>-0.31848540278989979</v>
      </c>
      <c r="AZ260" s="72">
        <f t="shared" ca="1" si="403"/>
        <v>4.0172834281880374E-4</v>
      </c>
      <c r="BA260" s="72">
        <f t="shared" ca="1" si="404"/>
        <v>8.5431151423389306E-5</v>
      </c>
      <c r="BB260" s="72">
        <f t="shared" ca="1" si="405"/>
        <v>-1.6629115470148843E-11</v>
      </c>
      <c r="BC260" s="19">
        <f t="shared" ca="1" si="406"/>
        <v>1.1211483520782203E-4</v>
      </c>
      <c r="BD260" s="19">
        <f t="shared" ca="1" si="407"/>
        <v>0.99999999371513182</v>
      </c>
      <c r="BE260" s="19">
        <f t="shared" ca="1" si="408"/>
        <v>1.1211483544269768E-4</v>
      </c>
      <c r="BF260" s="19">
        <f t="shared" ca="1" si="409"/>
        <v>0.52175474649764442</v>
      </c>
      <c r="BG260" s="19">
        <f t="shared" ca="1" si="410"/>
        <v>0.47824525350235558</v>
      </c>
      <c r="BH260" s="19">
        <f t="shared" ca="1" si="411"/>
        <v>-0.31848523411645946</v>
      </c>
      <c r="BI260" s="72">
        <f t="shared" ca="1" si="412"/>
        <v>4.0172839415012352E-4</v>
      </c>
      <c r="BJ260" s="72">
        <f t="shared" ca="1" si="413"/>
        <v>8.5431151385233453E-5</v>
      </c>
      <c r="BK260" s="72">
        <f t="shared" ca="1" si="414"/>
        <v>-3.8155852717831895E-14</v>
      </c>
      <c r="BL260" s="72">
        <f t="shared" ca="1" si="415"/>
        <v>3.2231323279881996E-3</v>
      </c>
      <c r="BM260" s="72">
        <f t="shared" ca="1" si="416"/>
        <v>1.0008052967700429</v>
      </c>
      <c r="BN260" s="72">
        <f t="shared" ca="1" si="417"/>
        <v>8.0448692401899574E-4</v>
      </c>
      <c r="BO260" s="72">
        <f t="shared" ca="1" si="418"/>
        <v>-2.8740203979788338E-8</v>
      </c>
      <c r="BP260" s="72">
        <f t="shared" ca="1" si="419"/>
        <v>713.44300506977652</v>
      </c>
      <c r="BQ260" s="72">
        <f t="shared" ca="1" si="420"/>
        <v>2.461572626773616</v>
      </c>
      <c r="BR260" s="72">
        <f t="shared" ca="1" si="421"/>
        <v>-0.67997205742218036</v>
      </c>
      <c r="BS260" s="72">
        <f t="shared" ca="1" si="422"/>
        <v>2.461620596167613</v>
      </c>
      <c r="BT260" s="72">
        <f t="shared" ca="1" si="423"/>
        <v>141.03772247905999</v>
      </c>
      <c r="BU260" s="72">
        <f t="shared" ca="1" si="424"/>
        <v>-38.959529077118198</v>
      </c>
      <c r="BV260" s="72">
        <f t="shared" ca="1" si="425"/>
        <v>141.04047092288181</v>
      </c>
    </row>
    <row r="261" spans="1:74">
      <c r="A261" s="13">
        <f ca="1">'MGRS to'!AO261</f>
        <v>34.261084655084851</v>
      </c>
      <c r="B261" s="13">
        <f ca="1">'MGRS to'!AP261</f>
        <v>-6.5814459566648074</v>
      </c>
      <c r="C261" s="19">
        <f t="shared" ca="1" si="354"/>
        <v>0.59796873253573635</v>
      </c>
      <c r="D261" s="19">
        <f t="shared" ca="1" si="355"/>
        <v>-0.11486790148586892</v>
      </c>
      <c r="E261" s="19">
        <f t="shared" ca="1" si="356"/>
        <v>0.59615112290036609</v>
      </c>
      <c r="F261" s="19">
        <f t="shared" ca="1" si="357"/>
        <v>0.59640707979945695</v>
      </c>
      <c r="G261" s="19">
        <f t="shared" ca="1" si="358"/>
        <v>-1.0085745943473612E-4</v>
      </c>
      <c r="H261" s="19">
        <f t="shared" ca="1" si="359"/>
        <v>-1.0085745943473612E-4</v>
      </c>
      <c r="I261" s="19">
        <f t="shared" ca="1" si="360"/>
        <v>0</v>
      </c>
      <c r="J261" s="19">
        <f t="shared" ca="1" si="361"/>
        <v>2.69217876002138E-4</v>
      </c>
      <c r="K261" s="19">
        <f t="shared" ca="1" si="362"/>
        <v>0.99999996376086697</v>
      </c>
      <c r="L261" s="19">
        <f t="shared" ca="1" si="363"/>
        <v>2.6921787925421222E-4</v>
      </c>
      <c r="M261" s="19">
        <f t="shared" ca="1" si="364"/>
        <v>-0.25648830236194442</v>
      </c>
      <c r="N261" s="19">
        <f t="shared" ca="1" si="365"/>
        <v>1.2564883023619444</v>
      </c>
      <c r="O261" s="19">
        <f t="shared" ca="1" si="366"/>
        <v>0.49803248555207436</v>
      </c>
      <c r="P261" s="72">
        <f t="shared" ca="1" si="367"/>
        <v>1.0533953587349583E-3</v>
      </c>
      <c r="Q261" s="72">
        <f t="shared" ca="1" si="368"/>
        <v>-1.0108885261036234E-4</v>
      </c>
      <c r="R261" s="72">
        <f t="shared" ca="1" si="369"/>
        <v>-2.313931756262169E-7</v>
      </c>
      <c r="S261" s="19">
        <f t="shared" ca="1" si="370"/>
        <v>2.6927728716909005E-4</v>
      </c>
      <c r="T261" s="19">
        <f t="shared" ca="1" si="371"/>
        <v>0.99999996374487066</v>
      </c>
      <c r="U261" s="19">
        <f t="shared" ca="1" si="372"/>
        <v>2.6927729042331772E-4</v>
      </c>
      <c r="V261" s="19">
        <f t="shared" ca="1" si="373"/>
        <v>-0.2570200337222322</v>
      </c>
      <c r="W261" s="19">
        <f t="shared" ca="1" si="374"/>
        <v>1.2570200337222321</v>
      </c>
      <c r="X261" s="19">
        <f t="shared" ca="1" si="375"/>
        <v>0.49824482252582181</v>
      </c>
      <c r="Y261" s="72">
        <f t="shared" ca="1" si="376"/>
        <v>1.0538397346890088E-3</v>
      </c>
      <c r="Z261" s="72">
        <f t="shared" ca="1" si="377"/>
        <v>-1.0108938348644248E-4</v>
      </c>
      <c r="AA261" s="72">
        <f t="shared" ca="1" si="378"/>
        <v>-5.3087608014288929E-10</v>
      </c>
      <c r="AB261" s="19">
        <f t="shared" ca="1" si="379"/>
        <v>2.6927742361519219E-4</v>
      </c>
      <c r="AC261" s="19">
        <f t="shared" ca="1" si="380"/>
        <v>0.9999999637448338</v>
      </c>
      <c r="AD261" s="19">
        <f t="shared" ca="1" si="381"/>
        <v>2.6927742686942479E-4</v>
      </c>
      <c r="AE261" s="19">
        <f t="shared" ca="1" si="382"/>
        <v>-0.25702125324738068</v>
      </c>
      <c r="AF261" s="19">
        <f t="shared" ca="1" si="383"/>
        <v>1.2570212532473808</v>
      </c>
      <c r="AG261" s="19">
        <f t="shared" ca="1" si="384"/>
        <v>0.49824530931390532</v>
      </c>
      <c r="AH261" s="72">
        <f t="shared" ca="1" si="385"/>
        <v>1.0538407538632827E-3</v>
      </c>
      <c r="AI261" s="72">
        <f t="shared" ca="1" si="386"/>
        <v>-1.0108938470441017E-4</v>
      </c>
      <c r="AJ261" s="72">
        <f t="shared" ca="1" si="387"/>
        <v>-1.2179676890525584E-12</v>
      </c>
      <c r="AK261" s="19">
        <f t="shared" ca="1" si="388"/>
        <v>2.6927742392818141E-4</v>
      </c>
      <c r="AL261" s="19">
        <f t="shared" ca="1" si="389"/>
        <v>0.9999999637448338</v>
      </c>
      <c r="AM261" s="19">
        <f t="shared" ca="1" si="390"/>
        <v>2.6927742718241407E-4</v>
      </c>
      <c r="AN261" s="19">
        <f t="shared" ca="1" si="391"/>
        <v>-0.25702125604533804</v>
      </c>
      <c r="AO261" s="19">
        <f t="shared" ca="1" si="392"/>
        <v>0.93394007394087675</v>
      </c>
      <c r="AP261" s="19">
        <f t="shared" ca="1" si="393"/>
        <v>6.6059926059123253E-2</v>
      </c>
      <c r="AQ261" s="72">
        <f t="shared" ca="1" si="394"/>
        <v>7.8361727095708849E-4</v>
      </c>
      <c r="AR261" s="72">
        <f t="shared" ca="1" si="395"/>
        <v>-1.0108933757873072E-4</v>
      </c>
      <c r="AS261" s="72">
        <f t="shared" ca="1" si="396"/>
        <v>4.7125679443829616E-11</v>
      </c>
      <c r="AT261" s="19">
        <f t="shared" ca="1" si="397"/>
        <v>2.6927741181592875E-4</v>
      </c>
      <c r="AU261" s="19">
        <f t="shared" ca="1" si="398"/>
        <v>0.99999996374483691</v>
      </c>
      <c r="AV261" s="19">
        <f t="shared" ca="1" si="399"/>
        <v>2.6927741507016097E-4</v>
      </c>
      <c r="AW261" s="19">
        <f t="shared" ca="1" si="400"/>
        <v>-0.25702114778855967</v>
      </c>
      <c r="AX261" s="19">
        <f t="shared" ca="1" si="401"/>
        <v>1.2570211477885596</v>
      </c>
      <c r="AY261" s="19">
        <f t="shared" ca="1" si="402"/>
        <v>0.49824526721878981</v>
      </c>
      <c r="AZ261" s="72">
        <f t="shared" ca="1" si="403"/>
        <v>1.0538406657298665E-3</v>
      </c>
      <c r="BA261" s="72">
        <f t="shared" ca="1" si="404"/>
        <v>-1.0108938459908594E-4</v>
      </c>
      <c r="BB261" s="72">
        <f t="shared" ca="1" si="405"/>
        <v>-4.7020355220094706E-11</v>
      </c>
      <c r="BC261" s="19">
        <f t="shared" ca="1" si="406"/>
        <v>2.6927742390111555E-4</v>
      </c>
      <c r="BD261" s="19">
        <f t="shared" ca="1" si="407"/>
        <v>0.9999999637448338</v>
      </c>
      <c r="BE261" s="19">
        <f t="shared" ca="1" si="408"/>
        <v>2.6927742715534821E-4</v>
      </c>
      <c r="BF261" s="19">
        <f t="shared" ca="1" si="409"/>
        <v>-0.25702125580338364</v>
      </c>
      <c r="BG261" s="19">
        <f t="shared" ca="1" si="410"/>
        <v>1.2570212558033838</v>
      </c>
      <c r="BH261" s="19">
        <f t="shared" ca="1" si="411"/>
        <v>0.49824531033416364</v>
      </c>
      <c r="BI261" s="72">
        <f t="shared" ca="1" si="412"/>
        <v>1.0538407559993702E-3</v>
      </c>
      <c r="BJ261" s="72">
        <f t="shared" ca="1" si="413"/>
        <v>-1.0108938470696287E-4</v>
      </c>
      <c r="BK261" s="72">
        <f t="shared" ca="1" si="414"/>
        <v>-1.0787692353991796E-13</v>
      </c>
      <c r="BL261" s="72">
        <f t="shared" ca="1" si="415"/>
        <v>8.471690658458892E-3</v>
      </c>
      <c r="BM261" s="72">
        <f t="shared" ca="1" si="416"/>
        <v>1.0021145702874705</v>
      </c>
      <c r="BN261" s="72">
        <f t="shared" ca="1" si="417"/>
        <v>2.108995173548062E-3</v>
      </c>
      <c r="BO261" s="72">
        <f t="shared" ca="1" si="418"/>
        <v>2.8280481876462418E-7</v>
      </c>
      <c r="BP261" s="72">
        <f t="shared" ca="1" si="419"/>
        <v>1713.5479598560419</v>
      </c>
      <c r="BQ261" s="72">
        <f t="shared" ca="1" si="420"/>
        <v>-0.31446894842621864</v>
      </c>
      <c r="BR261" s="72">
        <f t="shared" ca="1" si="421"/>
        <v>2.827066936641907</v>
      </c>
      <c r="BS261" s="72">
        <f t="shared" ca="1" si="422"/>
        <v>5.9686595902317006</v>
      </c>
      <c r="BT261" s="72">
        <f t="shared" ca="1" si="423"/>
        <v>341.98225646726053</v>
      </c>
      <c r="BU261" s="72">
        <f t="shared" ca="1" si="424"/>
        <v>161.97900387055978</v>
      </c>
      <c r="BV261" s="72">
        <f t="shared" ca="1" si="425"/>
        <v>341.97900387055984</v>
      </c>
    </row>
    <row r="262" spans="1:74">
      <c r="A262" s="13">
        <f ca="1">'MGRS to'!AO262</f>
        <v>34.276111436847252</v>
      </c>
      <c r="B262" s="13">
        <f ca="1">'MGRS to'!AP262</f>
        <v>-6.5927772146474943</v>
      </c>
      <c r="C262" s="19">
        <f t="shared" ca="1" si="354"/>
        <v>0.59823099935346891</v>
      </c>
      <c r="D262" s="19">
        <f t="shared" ca="1" si="355"/>
        <v>-0.1150656692460597</v>
      </c>
      <c r="E262" s="19">
        <f t="shared" ca="1" si="356"/>
        <v>0.59640707979945695</v>
      </c>
      <c r="F262" s="19">
        <f t="shared" ca="1" si="357"/>
        <v>0.59666902325143956</v>
      </c>
      <c r="G262" s="19">
        <f t="shared" ca="1" si="358"/>
        <v>-1.9776776019077291E-4</v>
      </c>
      <c r="H262" s="19">
        <f t="shared" ca="1" si="359"/>
        <v>-1.9776776019077291E-4</v>
      </c>
      <c r="I262" s="19">
        <f t="shared" ca="1" si="360"/>
        <v>0</v>
      </c>
      <c r="J262" s="19">
        <f t="shared" ca="1" si="361"/>
        <v>3.088409413952635E-4</v>
      </c>
      <c r="K262" s="19">
        <f t="shared" ca="1" si="362"/>
        <v>0.99999995230863514</v>
      </c>
      <c r="L262" s="19">
        <f t="shared" ca="1" si="363"/>
        <v>3.0884094630494565E-4</v>
      </c>
      <c r="M262" s="19">
        <f t="shared" ca="1" si="364"/>
        <v>-0.43825952456293676</v>
      </c>
      <c r="N262" s="19">
        <f t="shared" ca="1" si="365"/>
        <v>1.4382595245629368</v>
      </c>
      <c r="O262" s="19">
        <f t="shared" ca="1" si="366"/>
        <v>0.56113784490800045</v>
      </c>
      <c r="P262" s="72">
        <f t="shared" ca="1" si="367"/>
        <v>1.2052348851287248E-3</v>
      </c>
      <c r="Q262" s="72">
        <f t="shared" ca="1" si="368"/>
        <v>-1.9822133112562816E-4</v>
      </c>
      <c r="R262" s="72">
        <f t="shared" ca="1" si="369"/>
        <v>-4.5357093485525087E-7</v>
      </c>
      <c r="S262" s="19">
        <f t="shared" ca="1" si="370"/>
        <v>3.0903988703900577E-4</v>
      </c>
      <c r="T262" s="19">
        <f t="shared" ca="1" si="371"/>
        <v>0.99999995224717297</v>
      </c>
      <c r="U262" s="19">
        <f t="shared" ca="1" si="372"/>
        <v>3.0903989195818195E-4</v>
      </c>
      <c r="V262" s="19">
        <f t="shared" ca="1" si="373"/>
        <v>-0.43898187353868351</v>
      </c>
      <c r="W262" s="19">
        <f t="shared" ca="1" si="374"/>
        <v>1.4389818735386835</v>
      </c>
      <c r="X262" s="19">
        <f t="shared" ca="1" si="375"/>
        <v>0.56135814754777758</v>
      </c>
      <c r="Y262" s="72">
        <f t="shared" ca="1" si="376"/>
        <v>1.2058380093168816E-3</v>
      </c>
      <c r="Z262" s="72">
        <f t="shared" ca="1" si="377"/>
        <v>-1.9822237136924342E-4</v>
      </c>
      <c r="AA262" s="72">
        <f t="shared" ca="1" si="378"/>
        <v>-1.040243615259371E-9</v>
      </c>
      <c r="AB262" s="19">
        <f t="shared" ca="1" si="379"/>
        <v>3.0904034368798932E-4</v>
      </c>
      <c r="AC262" s="19">
        <f t="shared" ca="1" si="380"/>
        <v>0.99999995224703175</v>
      </c>
      <c r="AD262" s="19">
        <f t="shared" ca="1" si="381"/>
        <v>3.0904034860718729E-4</v>
      </c>
      <c r="AE262" s="19">
        <f t="shared" ca="1" si="382"/>
        <v>-0.43898352860835299</v>
      </c>
      <c r="AF262" s="19">
        <f t="shared" ca="1" si="383"/>
        <v>1.438983528608353</v>
      </c>
      <c r="AG262" s="19">
        <f t="shared" ca="1" si="384"/>
        <v>0.56135865205844715</v>
      </c>
      <c r="AH262" s="72">
        <f t="shared" ca="1" si="385"/>
        <v>1.2058393912122809E-3</v>
      </c>
      <c r="AI262" s="72">
        <f t="shared" ca="1" si="386"/>
        <v>-1.9822237375499325E-4</v>
      </c>
      <c r="AJ262" s="72">
        <f t="shared" ca="1" si="387"/>
        <v>-2.3857498279451078E-12</v>
      </c>
      <c r="AK262" s="19">
        <f t="shared" ca="1" si="388"/>
        <v>3.0904034473524909E-4</v>
      </c>
      <c r="AL262" s="19">
        <f t="shared" ca="1" si="389"/>
        <v>0.99999995224703131</v>
      </c>
      <c r="AM262" s="19">
        <f t="shared" ca="1" si="390"/>
        <v>3.0904034965444722E-4</v>
      </c>
      <c r="AN262" s="19">
        <f t="shared" ca="1" si="391"/>
        <v>-0.43898353240423327</v>
      </c>
      <c r="AO262" s="19">
        <f t="shared" ca="1" si="392"/>
        <v>0.80729345827790144</v>
      </c>
      <c r="AP262" s="19">
        <f t="shared" ca="1" si="393"/>
        <v>0.19270654172209856</v>
      </c>
      <c r="AQ262" s="72">
        <f t="shared" ca="1" si="394"/>
        <v>6.7757062473920487E-4</v>
      </c>
      <c r="AR262" s="72">
        <f t="shared" ca="1" si="395"/>
        <v>-1.9822236566418035E-4</v>
      </c>
      <c r="AS262" s="72">
        <f t="shared" ca="1" si="396"/>
        <v>8.0908129046312893E-12</v>
      </c>
      <c r="AT262" s="19">
        <f t="shared" ca="1" si="397"/>
        <v>3.0904034118348853E-4</v>
      </c>
      <c r="AU262" s="19">
        <f t="shared" ca="1" si="398"/>
        <v>0.99999995224703264</v>
      </c>
      <c r="AV262" s="19">
        <f t="shared" ca="1" si="399"/>
        <v>3.090403461026864E-4</v>
      </c>
      <c r="AW262" s="19">
        <f t="shared" ca="1" si="400"/>
        <v>-0.43898351953148901</v>
      </c>
      <c r="AX262" s="19">
        <f t="shared" ca="1" si="401"/>
        <v>1.4389835195314891</v>
      </c>
      <c r="AY262" s="19">
        <f t="shared" ca="1" si="402"/>
        <v>0.56135864929157309</v>
      </c>
      <c r="AZ262" s="72">
        <f t="shared" ca="1" si="403"/>
        <v>1.2058393836335811E-3</v>
      </c>
      <c r="BA262" s="72">
        <f t="shared" ca="1" si="404"/>
        <v>-1.9822237374190896E-4</v>
      </c>
      <c r="BB262" s="72">
        <f t="shared" ca="1" si="405"/>
        <v>-8.0777286172884627E-12</v>
      </c>
      <c r="BC262" s="19">
        <f t="shared" ca="1" si="406"/>
        <v>3.0904034472950634E-4</v>
      </c>
      <c r="BD262" s="19">
        <f t="shared" ca="1" si="407"/>
        <v>0.99999995224703131</v>
      </c>
      <c r="BE262" s="19">
        <f t="shared" ca="1" si="408"/>
        <v>3.0904034964870448E-4</v>
      </c>
      <c r="BF262" s="19">
        <f t="shared" ca="1" si="409"/>
        <v>-0.43898353238341414</v>
      </c>
      <c r="BG262" s="19">
        <f t="shared" ca="1" si="410"/>
        <v>1.4389835323834141</v>
      </c>
      <c r="BH262" s="19">
        <f t="shared" ca="1" si="411"/>
        <v>0.56135865320918787</v>
      </c>
      <c r="BI262" s="72">
        <f t="shared" ca="1" si="412"/>
        <v>1.2058393943642567E-3</v>
      </c>
      <c r="BJ262" s="72">
        <f t="shared" ca="1" si="413"/>
        <v>-1.9822237376043483E-4</v>
      </c>
      <c r="BK262" s="72">
        <f t="shared" ca="1" si="414"/>
        <v>-1.8525870941477063E-14</v>
      </c>
      <c r="BL262" s="72">
        <f t="shared" ca="1" si="415"/>
        <v>9.6980248286871757E-3</v>
      </c>
      <c r="BM262" s="72">
        <f t="shared" ca="1" si="416"/>
        <v>1.0024201152546852</v>
      </c>
      <c r="BN262" s="72">
        <f t="shared" ca="1" si="417"/>
        <v>2.4128152550724575E-3</v>
      </c>
      <c r="BO262" s="72">
        <f t="shared" ca="1" si="418"/>
        <v>4.1841431567006789E-7</v>
      </c>
      <c r="BP262" s="72">
        <f t="shared" ca="1" si="419"/>
        <v>1966.5810641135663</v>
      </c>
      <c r="BQ262" s="72">
        <f t="shared" ca="1" si="420"/>
        <v>-0.55722619712863775</v>
      </c>
      <c r="BR262" s="72">
        <f t="shared" ca="1" si="421"/>
        <v>2.5842550987329433</v>
      </c>
      <c r="BS262" s="72">
        <f t="shared" ca="1" si="422"/>
        <v>5.7258477523227365</v>
      </c>
      <c r="BT262" s="72">
        <f t="shared" ca="1" si="423"/>
        <v>328.07329067040422</v>
      </c>
      <c r="BU262" s="72">
        <f t="shared" ca="1" si="424"/>
        <v>148.0669103425615</v>
      </c>
      <c r="BV262" s="72">
        <f t="shared" ca="1" si="425"/>
        <v>328.06691034256141</v>
      </c>
    </row>
    <row r="263" spans="1:74">
      <c r="A263" s="13">
        <f ca="1">'MGRS to'!AO263</f>
        <v>34.262498389807568</v>
      </c>
      <c r="B263" s="13">
        <f ca="1">'MGRS to'!AP263</f>
        <v>-6.573609015996051</v>
      </c>
      <c r="C263" s="19">
        <f t="shared" ca="1" si="354"/>
        <v>0.59799340686139757</v>
      </c>
      <c r="D263" s="19">
        <f t="shared" ca="1" si="355"/>
        <v>-0.11473112106791569</v>
      </c>
      <c r="E263" s="19">
        <f t="shared" ca="1" si="356"/>
        <v>0.59666902325143956</v>
      </c>
      <c r="F263" s="19">
        <f t="shared" ca="1" si="357"/>
        <v>0.59643172368426578</v>
      </c>
      <c r="G263" s="19">
        <f t="shared" ca="1" si="358"/>
        <v>3.3454817814400351E-4</v>
      </c>
      <c r="H263" s="19">
        <f t="shared" ca="1" si="359"/>
        <v>3.3454817814400351E-4</v>
      </c>
      <c r="I263" s="19">
        <f t="shared" ca="1" si="360"/>
        <v>0</v>
      </c>
      <c r="J263" s="19">
        <f t="shared" ca="1" si="361"/>
        <v>3.6456779270717003E-4</v>
      </c>
      <c r="K263" s="19">
        <f t="shared" ca="1" si="362"/>
        <v>0.99999993354516015</v>
      </c>
      <c r="L263" s="19">
        <f t="shared" ca="1" si="363"/>
        <v>3.6456780078293497E-4</v>
      </c>
      <c r="M263" s="19">
        <f t="shared" ca="1" si="364"/>
        <v>0.62803498206232267</v>
      </c>
      <c r="N263" s="19">
        <f t="shared" ca="1" si="365"/>
        <v>0.37196501793767733</v>
      </c>
      <c r="O263" s="19">
        <f t="shared" ca="1" si="366"/>
        <v>-0.69698899940924841</v>
      </c>
      <c r="P263" s="72">
        <f t="shared" ca="1" si="367"/>
        <v>3.1253579183509837E-4</v>
      </c>
      <c r="Q263" s="72">
        <f t="shared" ca="1" si="368"/>
        <v>3.3531543486751432E-4</v>
      </c>
      <c r="R263" s="72">
        <f t="shared" ca="1" si="369"/>
        <v>7.6725672351081855E-7</v>
      </c>
      <c r="S263" s="19">
        <f t="shared" ca="1" si="370"/>
        <v>3.6504989053528776E-4</v>
      </c>
      <c r="T263" s="19">
        <f t="shared" ca="1" si="371"/>
        <v>0.99999993336928661</v>
      </c>
      <c r="U263" s="19">
        <f t="shared" ca="1" si="372"/>
        <v>3.6504989864313283E-4</v>
      </c>
      <c r="V263" s="19">
        <f t="shared" ca="1" si="373"/>
        <v>0.62864401738549025</v>
      </c>
      <c r="W263" s="19">
        <f t="shared" ca="1" si="374"/>
        <v>0.37135598261450975</v>
      </c>
      <c r="X263" s="19">
        <f t="shared" ca="1" si="375"/>
        <v>-0.69977211404019868</v>
      </c>
      <c r="Y263" s="72">
        <f t="shared" ca="1" si="376"/>
        <v>3.1202453940760072E-4</v>
      </c>
      <c r="Z263" s="72">
        <f t="shared" ca="1" si="377"/>
        <v>3.3531719450266524E-4</v>
      </c>
      <c r="AA263" s="72">
        <f t="shared" ca="1" si="378"/>
        <v>1.7596351509132496E-9</v>
      </c>
      <c r="AB263" s="19">
        <f t="shared" ca="1" si="379"/>
        <v>3.6505099672055934E-4</v>
      </c>
      <c r="AC263" s="19">
        <f t="shared" ca="1" si="380"/>
        <v>0.99999993336888271</v>
      </c>
      <c r="AD263" s="19">
        <f t="shared" ca="1" si="381"/>
        <v>3.6505100482847814E-4</v>
      </c>
      <c r="AE263" s="19">
        <f t="shared" ca="1" si="382"/>
        <v>0.62864541138079133</v>
      </c>
      <c r="AF263" s="19">
        <f t="shared" ca="1" si="383"/>
        <v>0.37135458861920867</v>
      </c>
      <c r="AG263" s="19">
        <f t="shared" ca="1" si="384"/>
        <v>-0.69977849466526609</v>
      </c>
      <c r="AH263" s="72">
        <f t="shared" ca="1" si="385"/>
        <v>3.1202336922165778E-4</v>
      </c>
      <c r="AI263" s="72">
        <f t="shared" ca="1" si="386"/>
        <v>3.3531719853823215E-4</v>
      </c>
      <c r="AJ263" s="72">
        <f t="shared" ca="1" si="387"/>
        <v>4.035566911024524E-12</v>
      </c>
      <c r="AK263" s="19">
        <f t="shared" ca="1" si="388"/>
        <v>3.6505099925747566E-4</v>
      </c>
      <c r="AL263" s="19">
        <f t="shared" ca="1" si="389"/>
        <v>0.99999993336888182</v>
      </c>
      <c r="AM263" s="19">
        <f t="shared" ca="1" si="390"/>
        <v>3.6505100736539462E-4</v>
      </c>
      <c r="AN263" s="19">
        <f t="shared" ca="1" si="391"/>
        <v>0.62864541457782275</v>
      </c>
      <c r="AO263" s="19">
        <f t="shared" ca="1" si="392"/>
        <v>0.6048049427302773</v>
      </c>
      <c r="AP263" s="19">
        <f t="shared" ca="1" si="393"/>
        <v>0.3951950572697227</v>
      </c>
      <c r="AQ263" s="72">
        <f t="shared" ca="1" si="394"/>
        <v>5.0787782770331637E-4</v>
      </c>
      <c r="AR263" s="72">
        <f t="shared" ca="1" si="395"/>
        <v>3.353173702939735E-4</v>
      </c>
      <c r="AS263" s="72">
        <f t="shared" ca="1" si="396"/>
        <v>1.7175574135684657E-10</v>
      </c>
      <c r="AT263" s="19">
        <f t="shared" ca="1" si="397"/>
        <v>3.650511072309506E-4</v>
      </c>
      <c r="AU263" s="19">
        <f t="shared" ca="1" si="398"/>
        <v>0.9999999333688423</v>
      </c>
      <c r="AV263" s="19">
        <f t="shared" ca="1" si="399"/>
        <v>3.6505111533887682E-4</v>
      </c>
      <c r="AW263" s="19">
        <f t="shared" ca="1" si="400"/>
        <v>0.62864555064322547</v>
      </c>
      <c r="AX263" s="19">
        <f t="shared" ca="1" si="401"/>
        <v>0.37135444935677453</v>
      </c>
      <c r="AY263" s="19">
        <f t="shared" ca="1" si="402"/>
        <v>-0.69977913210288611</v>
      </c>
      <c r="AZ263" s="72">
        <f t="shared" ca="1" si="403"/>
        <v>3.1202325231814785E-4</v>
      </c>
      <c r="BA263" s="72">
        <f t="shared" ca="1" si="404"/>
        <v>3.3531719894139392E-4</v>
      </c>
      <c r="BB263" s="72">
        <f t="shared" ca="1" si="405"/>
        <v>-1.7135257958638545E-10</v>
      </c>
      <c r="BC263" s="19">
        <f t="shared" ca="1" si="406"/>
        <v>3.6505099951092624E-4</v>
      </c>
      <c r="BD263" s="19">
        <f t="shared" ca="1" si="407"/>
        <v>0.9999999333688816</v>
      </c>
      <c r="BE263" s="19">
        <f t="shared" ca="1" si="408"/>
        <v>3.650510076188453E-4</v>
      </c>
      <c r="BF263" s="19">
        <f t="shared" ca="1" si="409"/>
        <v>0.62864541489720061</v>
      </c>
      <c r="BG263" s="19">
        <f t="shared" ca="1" si="410"/>
        <v>0.37135458510279939</v>
      </c>
      <c r="BH263" s="19">
        <f t="shared" ca="1" si="411"/>
        <v>-0.6997785107607104</v>
      </c>
      <c r="BI263" s="72">
        <f t="shared" ca="1" si="412"/>
        <v>3.1202336626981659E-4</v>
      </c>
      <c r="BJ263" s="72">
        <f t="shared" ca="1" si="413"/>
        <v>3.3531719854841199E-4</v>
      </c>
      <c r="BK263" s="72">
        <f t="shared" ca="1" si="414"/>
        <v>-3.9298192521311504E-13</v>
      </c>
      <c r="BL263" s="72">
        <f t="shared" ca="1" si="415"/>
        <v>2.5027430165296609E-3</v>
      </c>
      <c r="BM263" s="72">
        <f t="shared" ca="1" si="416"/>
        <v>1.0006253924478976</v>
      </c>
      <c r="BN263" s="72">
        <f t="shared" ca="1" si="417"/>
        <v>6.2490391987698123E-4</v>
      </c>
      <c r="BO263" s="72">
        <f t="shared" ca="1" si="418"/>
        <v>-1.5963546061632842E-7</v>
      </c>
      <c r="BP263" s="72">
        <f t="shared" ca="1" si="419"/>
        <v>2323.0054826715318</v>
      </c>
      <c r="BQ263" s="72">
        <f t="shared" ca="1" si="420"/>
        <v>2.2806148665206569</v>
      </c>
      <c r="BR263" s="72">
        <f t="shared" ca="1" si="421"/>
        <v>-0.86078940854042096</v>
      </c>
      <c r="BS263" s="72">
        <f t="shared" ca="1" si="422"/>
        <v>2.280803245049372</v>
      </c>
      <c r="BT263" s="72">
        <f t="shared" ca="1" si="423"/>
        <v>130.66960654642526</v>
      </c>
      <c r="BU263" s="72">
        <f t="shared" ca="1" si="424"/>
        <v>-49.319600158928502</v>
      </c>
      <c r="BV263" s="72">
        <f t="shared" ca="1" si="425"/>
        <v>130.68039984107151</v>
      </c>
    </row>
    <row r="264" spans="1:74">
      <c r="A264" s="13">
        <f ca="1">'MGRS to'!AO264</f>
        <v>34.255972237766947</v>
      </c>
      <c r="B264" s="13">
        <f ca="1">'MGRS to'!AP264</f>
        <v>-6.5827867007573975</v>
      </c>
      <c r="C264" s="19">
        <f t="shared" ca="1" si="354"/>
        <v>0.59787950402080303</v>
      </c>
      <c r="D264" s="19">
        <f t="shared" ca="1" si="355"/>
        <v>-0.11489130188471128</v>
      </c>
      <c r="E264" s="19">
        <f t="shared" ca="1" si="356"/>
        <v>0.59643172368426578</v>
      </c>
      <c r="F264" s="19">
        <f t="shared" ca="1" si="357"/>
        <v>0.59631796139792104</v>
      </c>
      <c r="G264" s="19">
        <f t="shared" ca="1" si="358"/>
        <v>-1.6018081679558538E-4</v>
      </c>
      <c r="H264" s="19">
        <f t="shared" ca="1" si="359"/>
        <v>-1.6018081679558538E-4</v>
      </c>
      <c r="I264" s="19">
        <f t="shared" ca="1" si="360"/>
        <v>0</v>
      </c>
      <c r="J264" s="19">
        <f t="shared" ca="1" si="361"/>
        <v>1.7465979089413154E-4</v>
      </c>
      <c r="K264" s="19">
        <f t="shared" ca="1" si="362"/>
        <v>0.9999999847469786</v>
      </c>
      <c r="L264" s="19">
        <f t="shared" ca="1" si="363"/>
        <v>1.746597917821614E-4</v>
      </c>
      <c r="M264" s="19">
        <f t="shared" ca="1" si="364"/>
        <v>-0.62780469941869665</v>
      </c>
      <c r="N264" s="19">
        <f t="shared" ca="1" si="365"/>
        <v>1.6278046994186965</v>
      </c>
      <c r="O264" s="19">
        <f t="shared" ca="1" si="366"/>
        <v>0.61242631230749645</v>
      </c>
      <c r="P264" s="72">
        <f t="shared" ca="1" si="367"/>
        <v>1.3634199057091392E-3</v>
      </c>
      <c r="Q264" s="72">
        <f t="shared" ca="1" si="368"/>
        <v>-1.6054826545164433E-4</v>
      </c>
      <c r="R264" s="72">
        <f t="shared" ca="1" si="369"/>
        <v>-3.6744865605895134E-7</v>
      </c>
      <c r="S264" s="19">
        <f t="shared" ca="1" si="370"/>
        <v>1.7489058898604491E-4</v>
      </c>
      <c r="T264" s="19">
        <f t="shared" ca="1" si="371"/>
        <v>0.99999998470664075</v>
      </c>
      <c r="U264" s="19">
        <f t="shared" ca="1" si="372"/>
        <v>1.7489058987759978E-4</v>
      </c>
      <c r="V264" s="19">
        <f t="shared" ca="1" si="373"/>
        <v>-0.62841446294603753</v>
      </c>
      <c r="W264" s="19">
        <f t="shared" ca="1" si="374"/>
        <v>1.6284144629460375</v>
      </c>
      <c r="X264" s="19">
        <f t="shared" ca="1" si="375"/>
        <v>0.61257144011697129</v>
      </c>
      <c r="Y264" s="72">
        <f t="shared" ca="1" si="376"/>
        <v>1.3639285397734013E-3</v>
      </c>
      <c r="Z264" s="72">
        <f t="shared" ca="1" si="377"/>
        <v>-1.6054910836497911E-4</v>
      </c>
      <c r="AA264" s="72">
        <f t="shared" ca="1" si="378"/>
        <v>-8.4291333477979832E-10</v>
      </c>
      <c r="AB264" s="19">
        <f t="shared" ca="1" si="379"/>
        <v>1.748911186855557E-4</v>
      </c>
      <c r="AC264" s="19">
        <f t="shared" ca="1" si="380"/>
        <v>0.99999998470654816</v>
      </c>
      <c r="AD264" s="19">
        <f t="shared" ca="1" si="381"/>
        <v>1.7489111957711868E-4</v>
      </c>
      <c r="AE264" s="19">
        <f t="shared" ca="1" si="382"/>
        <v>-0.62841585894546848</v>
      </c>
      <c r="AF264" s="19">
        <f t="shared" ca="1" si="383"/>
        <v>1.6284158589454685</v>
      </c>
      <c r="AG264" s="19">
        <f t="shared" ca="1" si="384"/>
        <v>0.61257177224949999</v>
      </c>
      <c r="AH264" s="72">
        <f t="shared" ca="1" si="385"/>
        <v>1.3639297042441114E-3</v>
      </c>
      <c r="AI264" s="72">
        <f t="shared" ca="1" si="386"/>
        <v>-1.6054911029859045E-4</v>
      </c>
      <c r="AJ264" s="72">
        <f t="shared" ca="1" si="387"/>
        <v>-1.9336113385361869E-12</v>
      </c>
      <c r="AK264" s="19">
        <f t="shared" ca="1" si="388"/>
        <v>1.7489111990068936E-4</v>
      </c>
      <c r="AL264" s="19">
        <f t="shared" ca="1" si="389"/>
        <v>0.99999998470654805</v>
      </c>
      <c r="AM264" s="19">
        <f t="shared" ca="1" si="390"/>
        <v>1.7489112079225233E-4</v>
      </c>
      <c r="AN264" s="19">
        <f t="shared" ca="1" si="391"/>
        <v>-0.62841586214774603</v>
      </c>
      <c r="AO264" s="19">
        <f t="shared" ca="1" si="392"/>
        <v>0.60509350420110508</v>
      </c>
      <c r="AP264" s="19">
        <f t="shared" ca="1" si="393"/>
        <v>0.39490649579889492</v>
      </c>
      <c r="AQ264" s="72">
        <f t="shared" ca="1" si="394"/>
        <v>5.0811977577256697E-4</v>
      </c>
      <c r="AR264" s="72">
        <f t="shared" ca="1" si="395"/>
        <v>-1.6054919193428252E-4</v>
      </c>
      <c r="AS264" s="72">
        <f t="shared" ca="1" si="396"/>
        <v>-8.1635692075667649E-11</v>
      </c>
      <c r="AT264" s="19">
        <f t="shared" ca="1" si="397"/>
        <v>1.7489117120184821E-4</v>
      </c>
      <c r="AU264" s="19">
        <f t="shared" ca="1" si="398"/>
        <v>0.99999998470653895</v>
      </c>
      <c r="AV264" s="19">
        <f t="shared" ca="1" si="399"/>
        <v>1.7489117209341199E-4</v>
      </c>
      <c r="AW264" s="19">
        <f t="shared" ca="1" si="400"/>
        <v>-0.62841599734888021</v>
      </c>
      <c r="AX264" s="19">
        <f t="shared" ca="1" si="401"/>
        <v>1.6284159973488803</v>
      </c>
      <c r="AY264" s="19">
        <f t="shared" ca="1" si="402"/>
        <v>0.61257180517804621</v>
      </c>
      <c r="AZ264" s="72">
        <f t="shared" ca="1" si="403"/>
        <v>1.3639298196930973E-3</v>
      </c>
      <c r="BA264" s="72">
        <f t="shared" ca="1" si="404"/>
        <v>-1.6054911049029526E-4</v>
      </c>
      <c r="BB264" s="72">
        <f t="shared" ca="1" si="405"/>
        <v>8.144398726934142E-11</v>
      </c>
      <c r="BC264" s="19">
        <f t="shared" ca="1" si="406"/>
        <v>1.7489112002113291E-4</v>
      </c>
      <c r="BD264" s="19">
        <f t="shared" ca="1" si="407"/>
        <v>0.99999998470654794</v>
      </c>
      <c r="BE264" s="19">
        <f t="shared" ca="1" si="408"/>
        <v>1.7489112091269592E-4</v>
      </c>
      <c r="BF264" s="19">
        <f t="shared" ca="1" si="409"/>
        <v>-0.62841586246533465</v>
      </c>
      <c r="BG264" s="19">
        <f t="shared" ca="1" si="410"/>
        <v>1.6284158624653347</v>
      </c>
      <c r="BH264" s="19">
        <f t="shared" ca="1" si="411"/>
        <v>0.61257177308693667</v>
      </c>
      <c r="BI264" s="72">
        <f t="shared" ca="1" si="412"/>
        <v>1.3639297071802023E-3</v>
      </c>
      <c r="BJ264" s="72">
        <f t="shared" ca="1" si="413"/>
        <v>-1.6054911030346583E-4</v>
      </c>
      <c r="BK264" s="72">
        <f t="shared" ca="1" si="414"/>
        <v>1.8682942020710469E-13</v>
      </c>
      <c r="BL264" s="72">
        <f t="shared" ca="1" si="415"/>
        <v>1.0974703400156076E-2</v>
      </c>
      <c r="BM264" s="72">
        <f t="shared" ca="1" si="416"/>
        <v>1.0027380556943692</v>
      </c>
      <c r="BN264" s="72">
        <f t="shared" ca="1" si="417"/>
        <v>2.7287151933407705E-3</v>
      </c>
      <c r="BO264" s="72">
        <f t="shared" ca="1" si="418"/>
        <v>2.9225479907043172E-7</v>
      </c>
      <c r="BP264" s="72">
        <f t="shared" ca="1" si="419"/>
        <v>1112.9206642677213</v>
      </c>
      <c r="BQ264" s="72">
        <f t="shared" ca="1" si="420"/>
        <v>-2.2812308577002396</v>
      </c>
      <c r="BR264" s="72">
        <f t="shared" ca="1" si="421"/>
        <v>0.86027162399564838</v>
      </c>
      <c r="BS264" s="72">
        <f t="shared" ca="1" si="422"/>
        <v>4.0018642775854412</v>
      </c>
      <c r="BT264" s="72">
        <f t="shared" ca="1" si="423"/>
        <v>229.29509975876741</v>
      </c>
      <c r="BU264" s="72">
        <f t="shared" ca="1" si="424"/>
        <v>49.289933289815927</v>
      </c>
      <c r="BV264" s="72">
        <f t="shared" ca="1" si="425"/>
        <v>229.28993328981596</v>
      </c>
    </row>
    <row r="265" spans="1:74">
      <c r="A265" s="13">
        <f ca="1">'MGRS to'!AO265</f>
        <v>33.816669201190933</v>
      </c>
      <c r="B265" s="13">
        <f ca="1">'MGRS to'!AP265</f>
        <v>-6.0666668752260264</v>
      </c>
      <c r="C265" s="19">
        <f t="shared" ref="C265:C328" ca="1" si="426">A265*PI()/180</f>
        <v>0.59021221961854253</v>
      </c>
      <c r="D265" s="19">
        <f t="shared" ref="D265:D328" ca="1" si="427">B265*PI()/180</f>
        <v>-0.10588331159437017</v>
      </c>
      <c r="E265" s="19">
        <f t="shared" ref="E265:E328" ca="1" si="428">ATAN((1-f)*TAN(C264))</f>
        <v>0.59631796139792104</v>
      </c>
      <c r="F265" s="19">
        <f t="shared" ref="F265:F328" ca="1" si="429">ATAN((1-f)*TAN(C265))</f>
        <v>0.58866032390199219</v>
      </c>
      <c r="G265" s="19">
        <f t="shared" ref="G265:G328" ca="1" si="430">D265-D264</f>
        <v>9.0079902903411058E-3</v>
      </c>
      <c r="H265" s="19">
        <f t="shared" ref="H265:H328" ca="1" si="431">G265</f>
        <v>9.0079902903411058E-3</v>
      </c>
      <c r="I265" s="19">
        <f t="shared" ref="I265:I328" ca="1" si="432">H265-G265</f>
        <v>0</v>
      </c>
      <c r="J265" s="19">
        <f t="shared" ref="J265:J328" ca="1" si="433">SQRT((COS($F265)*SIN(H265))^2+(COS($E265)*SIN($F265)-SIN($E265)*COS($F265)*COS(H265))^2)</f>
        <v>1.0699259132191394E-2</v>
      </c>
      <c r="K265" s="19">
        <f t="shared" ref="K265:K328" ca="1" si="434">SIN($E265)*SIN($F265)+COS($E265)*COS($F265)*COS(H265)</f>
        <v>0.99994276128887605</v>
      </c>
      <c r="L265" s="19">
        <f t="shared" ref="L265:L328" ca="1" si="435">ATAN2(K265,J265)</f>
        <v>1.06994632741329E-2</v>
      </c>
      <c r="M265" s="19">
        <f t="shared" ref="M265:M328" ca="1" si="436">COS($E265)*COS($F265)*SIN(H265)/J265</f>
        <v>0.57935880332555634</v>
      </c>
      <c r="N265" s="19">
        <f t="shared" ref="N265:N328" ca="1" si="437">IF(1-M265^2=0,0.000000000001,1-M265)</f>
        <v>0.42064119667444366</v>
      </c>
      <c r="O265" s="19">
        <f t="shared" ref="O265:O328" ca="1" si="438">K265-2*SIN($E265)*SIN($F265)/N265</f>
        <v>-0.48268308418232997</v>
      </c>
      <c r="P265" s="72">
        <f t="shared" ref="P265:P328" ca="1" si="439">f/16*N265*(4+f*(4-3*N265))</f>
        <v>3.5339177175860564E-4</v>
      </c>
      <c r="Q265" s="72">
        <f t="shared" ref="Q265:Q328" ca="1" si="440">$G265+(1-P265)*f*M265*(L265+P265*J265*(O265+P265*K265*(-1+2*O265)))</f>
        <v>9.0287628941026366E-3</v>
      </c>
      <c r="R265" s="72">
        <f t="shared" ref="R265:R328" ca="1" si="441">Q265-H265</f>
        <v>2.0772603761530853E-5</v>
      </c>
      <c r="S265" s="19">
        <f t="shared" ref="S265:S328" ca="1" si="442">SQRT((COS($F265)*SIN(Q265))^2+(COS($E265)*SIN($F265)-SIN($E265)*COS($F265)*COS(Q265))^2)</f>
        <v>1.071130033275193E-2</v>
      </c>
      <c r="T265" s="19">
        <f t="shared" ref="T265:T328" ca="1" si="443">SIN($E265)*SIN($F265)+COS($E265)*COS($F265)*COS(Q265)</f>
        <v>0.99994263237706871</v>
      </c>
      <c r="U265" s="19">
        <f t="shared" ref="U265:U328" ca="1" si="444">ATAN2(T265,S265)</f>
        <v>1.0711505164731759E-2</v>
      </c>
      <c r="V265" s="19">
        <f t="shared" ref="V265:V328" ca="1" si="445">COS($E265)*COS($F265)*SIN(Q265)/S265</f>
        <v>0.58004198688207864</v>
      </c>
      <c r="W265" s="19">
        <f t="shared" ref="W265:W328" ca="1" si="446">IF(1-V265^2=0,0.000000000001,1-V265)</f>
        <v>0.41995801311792136</v>
      </c>
      <c r="X265" s="19">
        <f t="shared" ref="X265:X328" ca="1" si="447">T265-2*SIN($E265)*SIN($F265)/W265</f>
        <v>-0.48509513420639505</v>
      </c>
      <c r="Y265" s="72">
        <f t="shared" ref="Y265:Y328" ca="1" si="448">f/16*W265*(4+f*(4-3*W265))</f>
        <v>3.5281841595230078E-4</v>
      </c>
      <c r="Z265" s="72">
        <f t="shared" ref="Z265:Z328" ca="1" si="449">$G265+(1-Y265)*f*V265*(U265+Y265*S265*(X265+Y265*T265*(-1+2*X265)))</f>
        <v>9.0288107957199396E-3</v>
      </c>
      <c r="AA265" s="72">
        <f t="shared" ref="AA265:AA328" ca="1" si="450">Z265-Q265</f>
        <v>4.7901617302933963E-8</v>
      </c>
      <c r="AB265" s="19">
        <f t="shared" ref="AB265:AB328" ca="1" si="451">SQRT((COS($F265)*SIN(Z265))^2+(COS($E265)*SIN($F265)-SIN($E265)*COS($F265)*COS(Z265))^2)</f>
        <v>1.0711328116144883E-2</v>
      </c>
      <c r="AC265" s="19">
        <f t="shared" ref="AC265:AC328" ca="1" si="452">SIN($E265)*SIN($F265)+COS($E265)*COS($F265)*COS(Z265)</f>
        <v>0.999942632079455</v>
      </c>
      <c r="AD265" s="19">
        <f t="shared" ref="AD265:AD328" ca="1" si="453">ATAN2(AC265,AB265)</f>
        <v>1.0711532949718675E-2</v>
      </c>
      <c r="AE265" s="19">
        <f t="shared" ref="AE265:AE328" ca="1" si="454">COS($E265)*COS($F265)*SIN(Z265)/AB265</f>
        <v>0.58004355964026333</v>
      </c>
      <c r="AF265" s="19">
        <f t="shared" ref="AF265:AF328" ca="1" si="455">IF(1-AE265^2=0,0.000000000001,1-AE265)</f>
        <v>0.41995644035973667</v>
      </c>
      <c r="AG265" s="19">
        <f t="shared" ref="AG265:AG328" ca="1" si="456">AC265-2*SIN($E265)*SIN($F265)/AF265</f>
        <v>-0.48510069604581985</v>
      </c>
      <c r="AH265" s="72">
        <f t="shared" ref="AH265:AH328" ca="1" si="457">f/16*AF265*(4+f*(4-3*AF265))</f>
        <v>3.5281709602652197E-4</v>
      </c>
      <c r="AI265" s="72">
        <f t="shared" ref="AI265:AI328" ca="1" si="458">$G265+(1-AH265)*f*AE265*(AD265+AH265*AB265*(AG265+AH265*AC265*(-1+2*AG265)))</f>
        <v>9.0288109061810486E-3</v>
      </c>
      <c r="AJ265" s="72">
        <f t="shared" ref="AJ265:AJ328" ca="1" si="459">AI265-Z265</f>
        <v>1.104611090096963E-10</v>
      </c>
      <c r="AK265" s="19">
        <f t="shared" ref="AK265:AK328" ca="1" si="460">SQRT((COS($F265)*SIN(AI265))^2+(COS($E265)*SIN($F265)-SIN($E265)*COS($F265)*COS(AI265))^2)</f>
        <v>1.0711328180213444E-2</v>
      </c>
      <c r="AL265" s="19">
        <f t="shared" ref="AL265:AL328" ca="1" si="461">SIN($E265)*SIN($F265)+COS($E265)*COS($F265)*COS(AI265)</f>
        <v>0.99994263207876866</v>
      </c>
      <c r="AM265" s="19">
        <f t="shared" ref="AM265:AM328" ca="1" si="462">ATAN2(AL265,AK265)</f>
        <v>1.071153301379091E-2</v>
      </c>
      <c r="AN265" s="19">
        <f t="shared" ref="AN265:AN328" ca="1" si="463">COS($E265)*COS($F265)*SIN(AI265)/AK265</f>
        <v>0.58004356326702999</v>
      </c>
      <c r="AO265" s="19">
        <f t="shared" ref="AO265:AO328" ca="1" si="464">1-AN265^2</f>
        <v>0.66354946471248699</v>
      </c>
      <c r="AP265" s="19">
        <f t="shared" ref="AP265:AP328" ca="1" si="465">IF(1-AO265^2=0,0.000000000001,1-AO265)</f>
        <v>0.33645053528751301</v>
      </c>
      <c r="AQ265" s="72">
        <f t="shared" ref="AQ265:AQ328" ca="1" si="466">f/16*AO265*(4+f*(4-3*AO265))</f>
        <v>5.57125688267418E-4</v>
      </c>
      <c r="AR265" s="72">
        <f t="shared" ref="AR265:AR328" ca="1" si="467">$G265+(1-AQ265)*f*AN265*(AM265+AQ265*AK265*(AP265+AQ265*AL265*(-1+2*AP265)))</f>
        <v>9.0288141199182329E-3</v>
      </c>
      <c r="AS265" s="72">
        <f t="shared" ref="AS265:AS328" ca="1" si="468">AR265-AI265</f>
        <v>3.213737184357135E-9</v>
      </c>
      <c r="AT265" s="19">
        <f t="shared" ref="AT265:AT328" ca="1" si="469">SQRT((COS($F265)*SIN(AR265))^2+(COS($E265)*SIN($F265)-SIN($E265)*COS($F265)*COS(AR265))^2)</f>
        <v>1.0711330044214243E-2</v>
      </c>
      <c r="AU265" s="19">
        <f t="shared" ref="AU265:AU328" ca="1" si="470">SIN($E265)*SIN($F265)+COS($E265)*COS($F265)*COS(AR265)</f>
        <v>0.99994263205880152</v>
      </c>
      <c r="AV265" s="19">
        <f t="shared" ref="AV265:AV328" ca="1" si="471">ATAN2(AU265,AT265)</f>
        <v>1.071153487789865E-2</v>
      </c>
      <c r="AW265" s="19">
        <f t="shared" ref="AW265:AW328" ca="1" si="472">COS($E265)*COS($F265)*SIN(AR265)/AT265</f>
        <v>0.58004366878351676</v>
      </c>
      <c r="AX265" s="19">
        <f t="shared" ref="AX265:AX328" ca="1" si="473">IF(1-AW265^2=0,0.000000000001,1-AW265)</f>
        <v>0.41995633121648324</v>
      </c>
      <c r="AY265" s="19">
        <f t="shared" ref="AY265:AY328" ca="1" si="474">AU265-2*SIN($E265)*SIN($F265)/AX265</f>
        <v>-0.4851010820172218</v>
      </c>
      <c r="AZ265" s="72">
        <f t="shared" ref="AZ265:AZ328" ca="1" si="475">f/16*AX265*(4+f*(4-3*AX265))</f>
        <v>3.5281700442884613E-4</v>
      </c>
      <c r="BA265" s="72">
        <f t="shared" ref="BA265:BA328" ca="1" si="476">$G265+(1-AZ265)*f*AW265*(AV265+AZ265*AT265*(AY265+AZ265*AU265*(-1+2*AY265)))</f>
        <v>9.0288109138466494E-3</v>
      </c>
      <c r="BB265" s="72">
        <f t="shared" ref="BB265:BB328" ca="1" si="477">BA265-AR265</f>
        <v>-3.2060715835641185E-9</v>
      </c>
      <c r="BC265" s="19">
        <f t="shared" ref="BC265:BC328" ca="1" si="478">SQRT((COS($F265)*SIN(BA265))^2+(COS($E265)*SIN($F265)-SIN($E265)*COS($F265)*COS(BA265))^2)</f>
        <v>1.0711328184659585E-2</v>
      </c>
      <c r="BD265" s="19">
        <f t="shared" ref="BD265:BD328" ca="1" si="479">SIN($E265)*SIN($F265)+COS($E265)*COS($F265)*COS(BA265)</f>
        <v>0.99994263207872103</v>
      </c>
      <c r="BE265" s="19">
        <f t="shared" ref="BE265:BE328" ca="1" si="480">ATAN2(BD265,BC265)</f>
        <v>1.0711533018237306E-2</v>
      </c>
      <c r="BF265" s="19">
        <f t="shared" ref="BF265:BF328" ca="1" si="481">COS($E265)*COS($F265)*SIN(BA265)/BC265</f>
        <v>0.58004356351871356</v>
      </c>
      <c r="BG265" s="19">
        <f t="shared" ref="BG265:BG328" ca="1" si="482">IF(1-BF265^2=0,0.000000000001,1-BF265)</f>
        <v>0.41995643648128644</v>
      </c>
      <c r="BH265" s="19">
        <f t="shared" ref="BH265:BH328" ca="1" si="483">BD265-2*SIN($E265)*SIN($F265)/BG265</f>
        <v>-0.48510070976146835</v>
      </c>
      <c r="BI265" s="72">
        <f t="shared" ref="BI265:BI328" ca="1" si="484">f/16*BG265*(4+f*(4-3*BG265))</f>
        <v>3.5281709277156111E-4</v>
      </c>
      <c r="BJ265" s="72">
        <f t="shared" ref="BJ265:BJ328" ca="1" si="485">$G265+(1-BI265)*f*BF265*(BE265+BI265*BC265*(BH265+BI265*BD265*(-1+2*BH265)))</f>
        <v>9.0288109064534487E-3</v>
      </c>
      <c r="BK265" s="72">
        <f t="shared" ref="BK265:BK328" ca="1" si="486">BJ265-BA265</f>
        <v>-7.3932006350307944E-12</v>
      </c>
      <c r="BL265" s="72">
        <f t="shared" ref="BL265:BL328" ca="1" si="487">BG265*(a^2-b^2)/b^2</f>
        <v>2.8302950355635682E-3</v>
      </c>
      <c r="BM265" s="72">
        <f t="shared" ref="BM265:BM328" ca="1" si="488">1+BL265/16384*(4096+BL265*(-768+BL265*(320-175*BL265)))</f>
        <v>1.0007071987055551</v>
      </c>
      <c r="BN265" s="72">
        <f t="shared" ref="BN265:BN328" ca="1" si="489">BL265/1024*(256+BL265*(-128+BL265*(74-47*BL265)))</f>
        <v>7.0657407312331195E-4</v>
      </c>
      <c r="BO265" s="72">
        <f t="shared" ref="BO265:BO328" ca="1" si="490">BN265*BC265*(BH265+BN265/4*(BD265*(-1+2*BH265^2)-BN265/6*BH265*(-3+4*BC265^2)*(-3+4*BH265^2)))</f>
        <v>-3.6721175782766507E-6</v>
      </c>
      <c r="BP265" s="72">
        <f t="shared" ref="BP265:BP328" ca="1" si="491">b*BM265*(BE265-BO265)</f>
        <v>68162.075110185469</v>
      </c>
      <c r="BQ265" s="72">
        <f t="shared" ref="BQ265:BQ328" ca="1" si="492">ATAN2(COS(C264)*SIN(C265)-SIN(C264)*COS(C265)*COS(D265-D264),SIN(D265-D264)*COS(C265))</f>
        <v>2.3670513796930623</v>
      </c>
      <c r="BR265" s="72">
        <f t="shared" ref="BR265:BR328" ca="1" si="493">ATAN2(COS(C265)*SIN(C264)-SIN(C265)*COS(C264)*COS(D264-D265),SIN(D264-D265)*COS(C264))</f>
        <v>-0.76949927613923963</v>
      </c>
      <c r="BS265" s="72">
        <f t="shared" ref="BS265:BS328" ca="1" si="494">BR265+PI()</f>
        <v>2.3720933774505535</v>
      </c>
      <c r="BT265" s="72">
        <f t="shared" ref="BT265:BT328" ca="1" si="495">MOD(BQ265*180/PI()+360,360)</f>
        <v>135.62205394703096</v>
      </c>
      <c r="BU265" s="72">
        <f t="shared" ref="BU265:BU328" ca="1" si="496">BR265*180/PI()</f>
        <v>-44.089060861150323</v>
      </c>
      <c r="BV265" s="72">
        <f t="shared" ref="BV265:BV328" ca="1" si="497">MOD(BS265*180/PI()+360,360)</f>
        <v>135.9109391388497</v>
      </c>
    </row>
    <row r="266" spans="1:74">
      <c r="A266" s="13">
        <f ca="1">'MGRS to'!AO266</f>
        <v>32.933514455384675</v>
      </c>
      <c r="B266" s="13">
        <f ca="1">'MGRS to'!AP266</f>
        <v>-5.671631539029474</v>
      </c>
      <c r="C266" s="19">
        <f t="shared" ca="1" si="426"/>
        <v>0.57479826149960966</v>
      </c>
      <c r="D266" s="19">
        <f t="shared" ca="1" si="427"/>
        <v>-9.8988644316017588E-2</v>
      </c>
      <c r="E266" s="19">
        <f t="shared" ca="1" si="428"/>
        <v>0.58866032390199219</v>
      </c>
      <c r="F266" s="19">
        <f t="shared" ca="1" si="429"/>
        <v>0.573266859164835</v>
      </c>
      <c r="G266" s="19">
        <f t="shared" ca="1" si="430"/>
        <v>6.8946672783525842E-3</v>
      </c>
      <c r="H266" s="19">
        <f t="shared" ca="1" si="431"/>
        <v>6.8946672783525842E-3</v>
      </c>
      <c r="I266" s="19">
        <f t="shared" ca="1" si="432"/>
        <v>0</v>
      </c>
      <c r="J266" s="19">
        <f t="shared" ca="1" si="433"/>
        <v>1.6436261051215751E-2</v>
      </c>
      <c r="K266" s="19">
        <f t="shared" ca="1" si="434"/>
        <v>0.99986491553742218</v>
      </c>
      <c r="L266" s="19">
        <f t="shared" ca="1" si="435"/>
        <v>1.6437001185705135E-2</v>
      </c>
      <c r="M266" s="19">
        <f t="shared" ca="1" si="436"/>
        <v>0.2930989082353177</v>
      </c>
      <c r="N266" s="19">
        <f t="shared" ca="1" si="437"/>
        <v>0.7069010917646823</v>
      </c>
      <c r="O266" s="19">
        <f t="shared" ca="1" si="438"/>
        <v>0.14782268716186719</v>
      </c>
      <c r="P266" s="72">
        <f t="shared" ca="1" si="439"/>
        <v>5.9345974608059461E-4</v>
      </c>
      <c r="Q266" s="72">
        <f t="shared" ca="1" si="440"/>
        <v>6.9108118301181047E-3</v>
      </c>
      <c r="R266" s="72">
        <f t="shared" ca="1" si="441"/>
        <v>1.614455176552048E-5</v>
      </c>
      <c r="S266" s="19">
        <f t="shared" ca="1" si="442"/>
        <v>1.6440997219273612E-2</v>
      </c>
      <c r="T266" s="19">
        <f t="shared" ca="1" si="443"/>
        <v>0.99986483767079026</v>
      </c>
      <c r="U266" s="19">
        <f t="shared" ca="1" si="444"/>
        <v>1.6441737993816586E-2</v>
      </c>
      <c r="V266" s="19">
        <f t="shared" ca="1" si="445"/>
        <v>0.29370058679117123</v>
      </c>
      <c r="W266" s="19">
        <f t="shared" ca="1" si="446"/>
        <v>0.70629941320882872</v>
      </c>
      <c r="X266" s="19">
        <f t="shared" ca="1" si="447"/>
        <v>0.14709677613169603</v>
      </c>
      <c r="Y266" s="72">
        <f t="shared" ca="1" si="448"/>
        <v>5.9295551879753167E-4</v>
      </c>
      <c r="Z266" s="72">
        <f t="shared" ca="1" si="449"/>
        <v>6.910849634009222E-3</v>
      </c>
      <c r="AA266" s="72">
        <f t="shared" ca="1" si="450"/>
        <v>3.7803891117342558E-8</v>
      </c>
      <c r="AB266" s="19">
        <f t="shared" ca="1" si="451"/>
        <v>1.6441008320824541E-2</v>
      </c>
      <c r="AC266" s="19">
        <f t="shared" ca="1" si="452"/>
        <v>0.99986483748824495</v>
      </c>
      <c r="AD266" s="19">
        <f t="shared" ca="1" si="453"/>
        <v>1.6441749096868234E-2</v>
      </c>
      <c r="AE266" s="19">
        <f t="shared" ca="1" si="454"/>
        <v>0.29370199506407402</v>
      </c>
      <c r="AF266" s="19">
        <f t="shared" ca="1" si="455"/>
        <v>0.70629800493592598</v>
      </c>
      <c r="AG266" s="19">
        <f t="shared" ca="1" si="456"/>
        <v>0.14709507563264834</v>
      </c>
      <c r="AH266" s="72">
        <f t="shared" ca="1" si="457"/>
        <v>5.9295433861470868E-4</v>
      </c>
      <c r="AI266" s="72">
        <f t="shared" ca="1" si="458"/>
        <v>6.9108497225303638E-3</v>
      </c>
      <c r="AJ266" s="72">
        <f t="shared" ca="1" si="459"/>
        <v>8.8521141805575354E-11</v>
      </c>
      <c r="AK266" s="19">
        <f t="shared" ca="1" si="460"/>
        <v>1.6441008346819851E-2</v>
      </c>
      <c r="AL266" s="19">
        <f t="shared" ca="1" si="461"/>
        <v>0.99986483748781751</v>
      </c>
      <c r="AM266" s="19">
        <f t="shared" ca="1" si="462"/>
        <v>1.6441749122867055E-2</v>
      </c>
      <c r="AN266" s="19">
        <f t="shared" ca="1" si="463"/>
        <v>0.29370199836166599</v>
      </c>
      <c r="AO266" s="19">
        <f t="shared" ca="1" si="464"/>
        <v>0.913739136158364</v>
      </c>
      <c r="AP266" s="19">
        <f t="shared" ca="1" si="465"/>
        <v>8.6260863841636004E-2</v>
      </c>
      <c r="AQ266" s="72">
        <f t="shared" ca="1" si="466"/>
        <v>7.6670669114964167E-4</v>
      </c>
      <c r="AR266" s="72">
        <f t="shared" ca="1" si="467"/>
        <v>6.910846564393237E-3</v>
      </c>
      <c r="AS266" s="72">
        <f t="shared" ca="1" si="468"/>
        <v>-3.1581371268130098E-9</v>
      </c>
      <c r="AT266" s="19">
        <f t="shared" ca="1" si="469"/>
        <v>1.6441007419394273E-2</v>
      </c>
      <c r="AU266" s="19">
        <f t="shared" ca="1" si="470"/>
        <v>0.99986483750306743</v>
      </c>
      <c r="AV266" s="19">
        <f t="shared" ca="1" si="471"/>
        <v>1.644174819531611E-2</v>
      </c>
      <c r="AW266" s="19">
        <f t="shared" ca="1" si="472"/>
        <v>0.29370188071465414</v>
      </c>
      <c r="AX266" s="19">
        <f t="shared" ca="1" si="473"/>
        <v>0.70629811928534592</v>
      </c>
      <c r="AY266" s="19">
        <f t="shared" ca="1" si="474"/>
        <v>0.14709521371059875</v>
      </c>
      <c r="AZ266" s="72">
        <f t="shared" ca="1" si="475"/>
        <v>5.9295443444359343E-4</v>
      </c>
      <c r="BA266" s="72">
        <f t="shared" ca="1" si="476"/>
        <v>6.9108497153425874E-3</v>
      </c>
      <c r="BB266" s="72">
        <f t="shared" ca="1" si="477"/>
        <v>3.1509493503972807E-9</v>
      </c>
      <c r="BC266" s="19">
        <f t="shared" ca="1" si="478"/>
        <v>1.6441008344709102E-2</v>
      </c>
      <c r="BD266" s="19">
        <f t="shared" ca="1" si="479"/>
        <v>0.99986483748785226</v>
      </c>
      <c r="BE266" s="19">
        <f t="shared" ca="1" si="480"/>
        <v>1.6441749120756022E-2</v>
      </c>
      <c r="BF266" s="19">
        <f t="shared" ca="1" si="481"/>
        <v>0.29370199809390618</v>
      </c>
      <c r="BG266" s="19">
        <f t="shared" ca="1" si="482"/>
        <v>0.70629800190609382</v>
      </c>
      <c r="BH266" s="19">
        <f t="shared" ca="1" si="483"/>
        <v>0.14709507197409821</v>
      </c>
      <c r="BI266" s="72">
        <f t="shared" ca="1" si="484"/>
        <v>5.929543360756014E-4</v>
      </c>
      <c r="BJ266" s="72">
        <f t="shared" ca="1" si="485"/>
        <v>6.910849722720813E-3</v>
      </c>
      <c r="BK266" s="72">
        <f t="shared" ca="1" si="486"/>
        <v>7.3782256346244246E-12</v>
      </c>
      <c r="BL266" s="72">
        <f t="shared" ca="1" si="487"/>
        <v>4.7600930829223365E-3</v>
      </c>
      <c r="BM266" s="72">
        <f t="shared" ca="1" si="488"/>
        <v>1.0011889632552804</v>
      </c>
      <c r="BN266" s="72">
        <f t="shared" ca="1" si="489"/>
        <v>1.1871987307138609E-3</v>
      </c>
      <c r="BO266" s="72">
        <f t="shared" ca="1" si="490"/>
        <v>2.8655679000734981E-6</v>
      </c>
      <c r="BP266" s="72">
        <f t="shared" ca="1" si="491"/>
        <v>104622.15524473776</v>
      </c>
      <c r="BQ266" s="72">
        <f t="shared" ca="1" si="492"/>
        <v>2.7822062353668673</v>
      </c>
      <c r="BR266" s="72">
        <f t="shared" ca="1" si="493"/>
        <v>-0.35559341621366286</v>
      </c>
      <c r="BS266" s="72">
        <f t="shared" ca="1" si="494"/>
        <v>2.7859992373761302</v>
      </c>
      <c r="BT266" s="72">
        <f t="shared" ca="1" si="495"/>
        <v>159.40867502150286</v>
      </c>
      <c r="BU266" s="72">
        <f t="shared" ca="1" si="496"/>
        <v>-20.374001971681739</v>
      </c>
      <c r="BV266" s="72">
        <f t="shared" ca="1" si="497"/>
        <v>159.62599802831824</v>
      </c>
    </row>
    <row r="267" spans="1:74">
      <c r="A267" s="13">
        <f ca="1">'MGRS to'!AO267</f>
        <v>34.9999993445171</v>
      </c>
      <c r="B267" s="13">
        <f ca="1">'MGRS to'!AP267</f>
        <v>-5.9833385057324975</v>
      </c>
      <c r="C267" s="19">
        <f t="shared" ca="1" si="426"/>
        <v>0.61086522675768051</v>
      </c>
      <c r="D267" s="19">
        <f t="shared" ca="1" si="427"/>
        <v>-0.1044289571863897</v>
      </c>
      <c r="E267" s="19">
        <f t="shared" ca="1" si="428"/>
        <v>0.573266859164835</v>
      </c>
      <c r="F267" s="19">
        <f t="shared" ca="1" si="429"/>
        <v>0.60928818281250652</v>
      </c>
      <c r="G267" s="19">
        <f t="shared" ca="1" si="430"/>
        <v>-5.4403128703721104E-3</v>
      </c>
      <c r="H267" s="19">
        <f t="shared" ca="1" si="431"/>
        <v>-5.4403128703721104E-3</v>
      </c>
      <c r="I267" s="19">
        <f t="shared" ca="1" si="432"/>
        <v>0</v>
      </c>
      <c r="J267" s="19">
        <f t="shared" ca="1" si="433"/>
        <v>3.6295348373584758E-2</v>
      </c>
      <c r="K267" s="19">
        <f t="shared" ca="1" si="434"/>
        <v>0.99934110677307797</v>
      </c>
      <c r="L267" s="19">
        <f t="shared" ca="1" si="435"/>
        <v>3.6303322061551964E-2</v>
      </c>
      <c r="M267" s="19">
        <f t="shared" ca="1" si="436"/>
        <v>-0.10326720020496934</v>
      </c>
      <c r="N267" s="19">
        <f t="shared" ca="1" si="437"/>
        <v>1.1032672002049693</v>
      </c>
      <c r="O267" s="19">
        <f t="shared" ca="1" si="438"/>
        <v>0.43665771894696837</v>
      </c>
      <c r="P267" s="72">
        <f t="shared" ca="1" si="439"/>
        <v>9.2529650743302901E-4</v>
      </c>
      <c r="Q267" s="72">
        <f t="shared" ca="1" si="440"/>
        <v>-5.4528758053923789E-3</v>
      </c>
      <c r="R267" s="72">
        <f t="shared" ca="1" si="441"/>
        <v>-1.2562935020268493E-5</v>
      </c>
      <c r="S267" s="19">
        <f t="shared" ca="1" si="442"/>
        <v>3.6296646331589556E-2</v>
      </c>
      <c r="T267" s="19">
        <f t="shared" ca="1" si="443"/>
        <v>0.99934105963133524</v>
      </c>
      <c r="U267" s="19">
        <f t="shared" ca="1" si="444"/>
        <v>3.6304620875366997E-2</v>
      </c>
      <c r="V267" s="19">
        <f t="shared" ca="1" si="445"/>
        <v>-0.10350196425226178</v>
      </c>
      <c r="W267" s="19">
        <f t="shared" ca="1" si="446"/>
        <v>1.1035019642522619</v>
      </c>
      <c r="X267" s="19">
        <f t="shared" ca="1" si="447"/>
        <v>0.43677737963878616</v>
      </c>
      <c r="Y267" s="72">
        <f t="shared" ca="1" si="448"/>
        <v>9.2549285508622067E-4</v>
      </c>
      <c r="Z267" s="72">
        <f t="shared" ca="1" si="449"/>
        <v>-5.4529048160123919E-3</v>
      </c>
      <c r="AA267" s="72">
        <f t="shared" ca="1" si="450"/>
        <v>-2.9010620013029953E-8</v>
      </c>
      <c r="AB267" s="19">
        <f t="shared" ca="1" si="451"/>
        <v>3.6296649332275055E-2</v>
      </c>
      <c r="AC267" s="19">
        <f t="shared" ca="1" si="452"/>
        <v>0.99934105952234842</v>
      </c>
      <c r="AD267" s="19">
        <f t="shared" ca="1" si="453"/>
        <v>3.630462387803108E-2</v>
      </c>
      <c r="AE267" s="19">
        <f t="shared" ca="1" si="454"/>
        <v>-0.10350250634565158</v>
      </c>
      <c r="AF267" s="19">
        <f t="shared" ca="1" si="455"/>
        <v>1.1035025063456516</v>
      </c>
      <c r="AG267" s="19">
        <f t="shared" ca="1" si="456"/>
        <v>0.43677765588807715</v>
      </c>
      <c r="AH267" s="72">
        <f t="shared" ca="1" si="457"/>
        <v>9.2549330847209032E-4</v>
      </c>
      <c r="AI267" s="72">
        <f t="shared" ca="1" si="458"/>
        <v>-5.4529048830043855E-3</v>
      </c>
      <c r="AJ267" s="72">
        <f t="shared" ca="1" si="459"/>
        <v>-6.699199354975871E-11</v>
      </c>
      <c r="AK267" s="19">
        <f t="shared" ca="1" si="460"/>
        <v>3.6296649339204269E-2</v>
      </c>
      <c r="AL267" s="19">
        <f t="shared" ca="1" si="461"/>
        <v>0.99934105952209684</v>
      </c>
      <c r="AM267" s="19">
        <f t="shared" ca="1" si="462"/>
        <v>3.6304623884964866E-2</v>
      </c>
      <c r="AN267" s="19">
        <f t="shared" ca="1" si="463"/>
        <v>-0.10350250759746617</v>
      </c>
      <c r="AO267" s="19">
        <f t="shared" ca="1" si="464"/>
        <v>0.98928723092103643</v>
      </c>
      <c r="AP267" s="19">
        <f t="shared" ca="1" si="465"/>
        <v>1.0712769078963569E-2</v>
      </c>
      <c r="AQ267" s="72">
        <f t="shared" ca="1" si="466"/>
        <v>8.2994058963355795E-4</v>
      </c>
      <c r="AR267" s="72">
        <f t="shared" ca="1" si="467"/>
        <v>-5.4529011048125367E-3</v>
      </c>
      <c r="AS267" s="72">
        <f t="shared" ca="1" si="468"/>
        <v>3.778191848789747E-9</v>
      </c>
      <c r="AT267" s="19">
        <f t="shared" ca="1" si="469"/>
        <v>3.6296648948409754E-2</v>
      </c>
      <c r="AU267" s="19">
        <f t="shared" ca="1" si="470"/>
        <v>0.99934105953629082</v>
      </c>
      <c r="AV267" s="19">
        <f t="shared" ca="1" si="471"/>
        <v>3.6304623493912669E-2</v>
      </c>
      <c r="AW267" s="19">
        <f t="shared" ca="1" si="472"/>
        <v>-0.10350243699805793</v>
      </c>
      <c r="AX267" s="19">
        <f t="shared" ca="1" si="473"/>
        <v>1.1035024369980579</v>
      </c>
      <c r="AY267" s="19">
        <f t="shared" ca="1" si="474"/>
        <v>0.43677762054875069</v>
      </c>
      <c r="AZ267" s="72">
        <f t="shared" ca="1" si="475"/>
        <v>9.2549325047245484E-4</v>
      </c>
      <c r="BA267" s="72">
        <f t="shared" ca="1" si="476"/>
        <v>-5.452904874434397E-3</v>
      </c>
      <c r="BB267" s="72">
        <f t="shared" ca="1" si="477"/>
        <v>-3.7696218603208709E-9</v>
      </c>
      <c r="BC267" s="19">
        <f t="shared" ca="1" si="478"/>
        <v>3.6296649338317867E-2</v>
      </c>
      <c r="BD267" s="19">
        <f t="shared" ca="1" si="479"/>
        <v>0.99934105952212904</v>
      </c>
      <c r="BE267" s="19">
        <f t="shared" ca="1" si="480"/>
        <v>3.6304623884077881E-2</v>
      </c>
      <c r="BF267" s="19">
        <f t="shared" ca="1" si="481"/>
        <v>-0.10350250743732702</v>
      </c>
      <c r="BG267" s="19">
        <f t="shared" ca="1" si="482"/>
        <v>1.103502507437327</v>
      </c>
      <c r="BH267" s="19">
        <f t="shared" ca="1" si="483"/>
        <v>0.4367776564443917</v>
      </c>
      <c r="BI267" s="72">
        <f t="shared" ca="1" si="484"/>
        <v>9.2549330938512537E-4</v>
      </c>
      <c r="BJ267" s="72">
        <f t="shared" ca="1" si="485"/>
        <v>-5.4529048831392949E-3</v>
      </c>
      <c r="BK267" s="72">
        <f t="shared" ca="1" si="486"/>
        <v>-8.7048979136028493E-12</v>
      </c>
      <c r="BL267" s="72">
        <f t="shared" ca="1" si="487"/>
        <v>7.4370515539675282E-3</v>
      </c>
      <c r="BM267" s="72">
        <f t="shared" ca="1" si="488"/>
        <v>1.001856678245961</v>
      </c>
      <c r="BN267" s="72">
        <f t="shared" ca="1" si="489"/>
        <v>1.8523787569440864E-3</v>
      </c>
      <c r="BO267" s="72">
        <f t="shared" ca="1" si="490"/>
        <v>2.9347536172494284E-5</v>
      </c>
      <c r="BP267" s="72">
        <f t="shared" ca="1" si="491"/>
        <v>231021.08378256482</v>
      </c>
      <c r="BQ267" s="72">
        <f t="shared" ca="1" si="492"/>
        <v>-0.12294069506369008</v>
      </c>
      <c r="BR267" s="72">
        <f t="shared" ca="1" si="493"/>
        <v>3.0156118920598916</v>
      </c>
      <c r="BS267" s="72">
        <f t="shared" ca="1" si="494"/>
        <v>6.1572045456496847</v>
      </c>
      <c r="BT267" s="72">
        <f t="shared" ca="1" si="495"/>
        <v>352.95601704244575</v>
      </c>
      <c r="BU267" s="72">
        <f t="shared" ca="1" si="496"/>
        <v>172.78183406449256</v>
      </c>
      <c r="BV267" s="72">
        <f t="shared" ca="1" si="497"/>
        <v>352.78183406449261</v>
      </c>
    </row>
    <row r="268" spans="1:74">
      <c r="A268" s="13">
        <f ca="1">'MGRS to'!AO268</f>
        <v>32.953121148559163</v>
      </c>
      <c r="B268" s="13">
        <f ca="1">'MGRS to'!AP268</f>
        <v>-8.0636152031397916</v>
      </c>
      <c r="C268" s="19">
        <f t="shared" ca="1" si="426"/>
        <v>0.57514046285093279</v>
      </c>
      <c r="D268" s="19">
        <f t="shared" ca="1" si="427"/>
        <v>-0.14073663490866076</v>
      </c>
      <c r="E268" s="19">
        <f t="shared" ca="1" si="428"/>
        <v>0.60928818281250652</v>
      </c>
      <c r="F268" s="19">
        <f t="shared" ca="1" si="429"/>
        <v>0.57360858970984041</v>
      </c>
      <c r="G268" s="19">
        <f t="shared" ca="1" si="430"/>
        <v>-3.6307677722271059E-2</v>
      </c>
      <c r="H268" s="19">
        <f t="shared" ca="1" si="431"/>
        <v>-3.6307677722271059E-2</v>
      </c>
      <c r="I268" s="19">
        <f t="shared" ca="1" si="432"/>
        <v>0</v>
      </c>
      <c r="J268" s="19">
        <f t="shared" ca="1" si="433"/>
        <v>4.6686443222128803E-2</v>
      </c>
      <c r="K268" s="19">
        <f t="shared" ca="1" si="434"/>
        <v>0.99890959351648378</v>
      </c>
      <c r="L268" s="19">
        <f t="shared" ca="1" si="435"/>
        <v>4.670341969365531E-2</v>
      </c>
      <c r="M268" s="19">
        <f t="shared" ca="1" si="436"/>
        <v>-0.53555989768976553</v>
      </c>
      <c r="N268" s="19">
        <f t="shared" ca="1" si="437"/>
        <v>1.5355598976897655</v>
      </c>
      <c r="O268" s="19">
        <f t="shared" ca="1" si="438"/>
        <v>0.59441954713168421</v>
      </c>
      <c r="P268" s="72">
        <f t="shared" ca="1" si="439"/>
        <v>1.2864558782621565E-3</v>
      </c>
      <c r="Q268" s="72">
        <f t="shared" ca="1" si="440"/>
        <v>-3.6391495991868923E-2</v>
      </c>
      <c r="R268" s="72">
        <f t="shared" ca="1" si="441"/>
        <v>-8.3818269597864259E-5</v>
      </c>
      <c r="S268" s="19">
        <f t="shared" ca="1" si="442"/>
        <v>4.6731314103762238E-2</v>
      </c>
      <c r="T268" s="19">
        <f t="shared" ca="1" si="443"/>
        <v>0.99890749535787116</v>
      </c>
      <c r="U268" s="19">
        <f t="shared" ca="1" si="444"/>
        <v>4.6748339603366537E-2</v>
      </c>
      <c r="V268" s="19">
        <f t="shared" ca="1" si="445"/>
        <v>-0.53628029673055111</v>
      </c>
      <c r="W268" s="19">
        <f t="shared" ca="1" si="446"/>
        <v>1.5362802967305511</v>
      </c>
      <c r="X268" s="19">
        <f t="shared" ca="1" si="447"/>
        <v>0.5946071241528178</v>
      </c>
      <c r="Y268" s="72">
        <f t="shared" ca="1" si="448"/>
        <v>1.2870570788719852E-3</v>
      </c>
      <c r="Z268" s="72">
        <f t="shared" ca="1" si="449"/>
        <v>-3.6391689464116132E-2</v>
      </c>
      <c r="AA268" s="72">
        <f t="shared" ca="1" si="450"/>
        <v>-1.9347224720911438E-7</v>
      </c>
      <c r="AB268" s="19">
        <f t="shared" ca="1" si="451"/>
        <v>4.6731417745923383E-2</v>
      </c>
      <c r="AC268" s="19">
        <f t="shared" ca="1" si="452"/>
        <v>0.99890749050923433</v>
      </c>
      <c r="AD268" s="19">
        <f t="shared" ca="1" si="453"/>
        <v>4.6748443358881307E-2</v>
      </c>
      <c r="AE268" s="19">
        <f t="shared" ca="1" si="454"/>
        <v>-0.53628195717693694</v>
      </c>
      <c r="AF268" s="19">
        <f t="shared" ca="1" si="455"/>
        <v>1.5362819571769371</v>
      </c>
      <c r="AG268" s="19">
        <f t="shared" ca="1" si="456"/>
        <v>0.59460755628066631</v>
      </c>
      <c r="AH268" s="72">
        <f t="shared" ca="1" si="457"/>
        <v>1.2870584645756063E-3</v>
      </c>
      <c r="AI268" s="72">
        <f t="shared" ca="1" si="458"/>
        <v>-3.6391689910695295E-2</v>
      </c>
      <c r="AJ268" s="72">
        <f t="shared" ca="1" si="459"/>
        <v>-4.4657916253854069E-10</v>
      </c>
      <c r="AK268" s="19">
        <f t="shared" ca="1" si="460"/>
        <v>4.6731417985154095E-2</v>
      </c>
      <c r="AL268" s="19">
        <f t="shared" ca="1" si="461"/>
        <v>0.99890749049804239</v>
      </c>
      <c r="AM268" s="19">
        <f t="shared" ca="1" si="462"/>
        <v>4.6748443598373671E-2</v>
      </c>
      <c r="AN268" s="19">
        <f t="shared" ca="1" si="463"/>
        <v>-0.53628196100962233</v>
      </c>
      <c r="AO268" s="19">
        <f t="shared" ca="1" si="464"/>
        <v>0.71240165829567392</v>
      </c>
      <c r="AP268" s="19">
        <f t="shared" ca="1" si="465"/>
        <v>0.28759834170432608</v>
      </c>
      <c r="AQ268" s="72">
        <f t="shared" ca="1" si="466"/>
        <v>5.9806933889801003E-4</v>
      </c>
      <c r="AR268" s="72">
        <f t="shared" ca="1" si="467"/>
        <v>-3.6391698009007087E-2</v>
      </c>
      <c r="AS268" s="72">
        <f t="shared" ca="1" si="468"/>
        <v>-8.0983117919930514E-9</v>
      </c>
      <c r="AT268" s="19">
        <f t="shared" ca="1" si="469"/>
        <v>4.6731422323388151E-2</v>
      </c>
      <c r="AU268" s="19">
        <f t="shared" ca="1" si="470"/>
        <v>0.99890749029508896</v>
      </c>
      <c r="AV268" s="19">
        <f t="shared" ca="1" si="471"/>
        <v>4.6748447941352474E-2</v>
      </c>
      <c r="AW268" s="19">
        <f t="shared" ca="1" si="472"/>
        <v>-0.53628203051191992</v>
      </c>
      <c r="AX268" s="19">
        <f t="shared" ca="1" si="473"/>
        <v>1.53628203051192</v>
      </c>
      <c r="AY268" s="19">
        <f t="shared" ca="1" si="474"/>
        <v>0.59460757536592579</v>
      </c>
      <c r="AZ268" s="72">
        <f t="shared" ca="1" si="475"/>
        <v>1.2870585257763482E-3</v>
      </c>
      <c r="BA268" s="72">
        <f t="shared" ca="1" si="476"/>
        <v>-3.63916899304189E-2</v>
      </c>
      <c r="BB268" s="72">
        <f t="shared" ca="1" si="477"/>
        <v>8.0785881872991183E-9</v>
      </c>
      <c r="BC268" s="19">
        <f t="shared" ca="1" si="478"/>
        <v>4.6731417995719955E-2</v>
      </c>
      <c r="BD268" s="19">
        <f t="shared" ca="1" si="479"/>
        <v>0.99890749049754834</v>
      </c>
      <c r="BE268" s="19">
        <f t="shared" ca="1" si="480"/>
        <v>4.6748443608951078E-2</v>
      </c>
      <c r="BF268" s="19">
        <f t="shared" ca="1" si="481"/>
        <v>-0.5362819611788967</v>
      </c>
      <c r="BG268" s="19">
        <f t="shared" ca="1" si="482"/>
        <v>1.5362819611788967</v>
      </c>
      <c r="BH268" s="19">
        <f t="shared" ca="1" si="483"/>
        <v>0.59460755732216719</v>
      </c>
      <c r="BI268" s="72">
        <f t="shared" ca="1" si="484"/>
        <v>1.2870584679153887E-3</v>
      </c>
      <c r="BJ268" s="72">
        <f t="shared" ca="1" si="485"/>
        <v>-3.6391689911771628E-2</v>
      </c>
      <c r="BK268" s="72">
        <f t="shared" ca="1" si="486"/>
        <v>1.864727122713461E-11</v>
      </c>
      <c r="BL268" s="72">
        <f t="shared" ca="1" si="487"/>
        <v>1.0353767272582927E-2</v>
      </c>
      <c r="BM268" s="72">
        <f t="shared" ca="1" si="488"/>
        <v>1.0025834383504146</v>
      </c>
      <c r="BN268" s="72">
        <f t="shared" ca="1" si="489"/>
        <v>2.5751214383039995E-3</v>
      </c>
      <c r="BO268" s="72">
        <f t="shared" ca="1" si="490"/>
        <v>7.1531764964011436E-5</v>
      </c>
      <c r="BP268" s="72">
        <f t="shared" ca="1" si="491"/>
        <v>297480.10859515663</v>
      </c>
      <c r="BQ268" s="72">
        <f t="shared" ca="1" si="492"/>
        <v>-2.4310669845430808</v>
      </c>
      <c r="BR268" s="72">
        <f t="shared" ca="1" si="493"/>
        <v>0.69023021870122192</v>
      </c>
      <c r="BS268" s="72">
        <f t="shared" ca="1" si="494"/>
        <v>3.8318228722910153</v>
      </c>
      <c r="BT268" s="72">
        <f t="shared" ca="1" si="495"/>
        <v>220.71012207208574</v>
      </c>
      <c r="BU268" s="72">
        <f t="shared" ca="1" si="496"/>
        <v>39.547278423971804</v>
      </c>
      <c r="BV268" s="72">
        <f t="shared" ca="1" si="497"/>
        <v>219.54727842397187</v>
      </c>
    </row>
    <row r="269" spans="1:74">
      <c r="A269" s="13">
        <f ca="1">'MGRS to'!AO269</f>
        <v>33.500923602915904</v>
      </c>
      <c r="B269" s="13">
        <f ca="1">'MGRS to'!AP269</f>
        <v>-7.5403335946812966</v>
      </c>
      <c r="C269" s="19">
        <f t="shared" ca="1" si="426"/>
        <v>0.584701419329964</v>
      </c>
      <c r="D269" s="19">
        <f t="shared" ca="1" si="427"/>
        <v>-0.13160364792592821</v>
      </c>
      <c r="E269" s="19">
        <f t="shared" ca="1" si="428"/>
        <v>0.57360858970984041</v>
      </c>
      <c r="F269" s="19">
        <f t="shared" ca="1" si="429"/>
        <v>0.58315668235279439</v>
      </c>
      <c r="G269" s="19">
        <f t="shared" ca="1" si="430"/>
        <v>9.1329869827325438E-3</v>
      </c>
      <c r="H269" s="19">
        <f t="shared" ca="1" si="431"/>
        <v>9.1329869827325438E-3</v>
      </c>
      <c r="I269" s="19">
        <f t="shared" ca="1" si="432"/>
        <v>0</v>
      </c>
      <c r="J269" s="19">
        <f t="shared" ca="1" si="433"/>
        <v>1.223280590661994E-2</v>
      </c>
      <c r="K269" s="19">
        <f t="shared" ca="1" si="434"/>
        <v>0.99992517643054224</v>
      </c>
      <c r="L269" s="19">
        <f t="shared" ca="1" si="435"/>
        <v>1.2233111016485861E-2</v>
      </c>
      <c r="M269" s="19">
        <f t="shared" ca="1" si="436"/>
        <v>0.52345394820839253</v>
      </c>
      <c r="N269" s="19">
        <f t="shared" ca="1" si="437"/>
        <v>0.47654605179160747</v>
      </c>
      <c r="O269" s="19">
        <f t="shared" ca="1" si="438"/>
        <v>-0.25420623738569448</v>
      </c>
      <c r="P269" s="72">
        <f t="shared" ca="1" si="439"/>
        <v>4.0030276299966042E-4</v>
      </c>
      <c r="Q269" s="72">
        <f t="shared" ca="1" si="440"/>
        <v>9.1544458227685171E-3</v>
      </c>
      <c r="R269" s="72">
        <f t="shared" ca="1" si="441"/>
        <v>2.1458840035973314E-5</v>
      </c>
      <c r="S269" s="19">
        <f t="shared" ca="1" si="442"/>
        <v>1.2244045810940374E-2</v>
      </c>
      <c r="T269" s="19">
        <f t="shared" ca="1" si="443"/>
        <v>0.99992503886150375</v>
      </c>
      <c r="U269" s="19">
        <f t="shared" ca="1" si="444"/>
        <v>1.2244351762652117E-2</v>
      </c>
      <c r="V269" s="19">
        <f t="shared" ca="1" si="445"/>
        <v>0.52420216560061628</v>
      </c>
      <c r="W269" s="19">
        <f t="shared" ca="1" si="446"/>
        <v>0.47579783439938372</v>
      </c>
      <c r="X269" s="19">
        <f t="shared" ca="1" si="447"/>
        <v>-0.25617856328370237</v>
      </c>
      <c r="Y269" s="72">
        <f t="shared" ca="1" si="448"/>
        <v>3.9967500434489732E-4</v>
      </c>
      <c r="Z269" s="72">
        <f t="shared" ca="1" si="449"/>
        <v>9.1544962419638706E-3</v>
      </c>
      <c r="AA269" s="72">
        <f t="shared" ca="1" si="450"/>
        <v>5.0419195353479385E-8</v>
      </c>
      <c r="AB269" s="19">
        <f t="shared" ca="1" si="451"/>
        <v>1.2244072238854813E-2</v>
      </c>
      <c r="AC269" s="19">
        <f t="shared" ca="1" si="452"/>
        <v>0.99992503853789449</v>
      </c>
      <c r="AD269" s="19">
        <f t="shared" ca="1" si="453"/>
        <v>1.2244378192547777E-2</v>
      </c>
      <c r="AE269" s="19">
        <f t="shared" ca="1" si="454"/>
        <v>0.5242039211681091</v>
      </c>
      <c r="AF269" s="19">
        <f t="shared" ca="1" si="455"/>
        <v>0.4757960788318909</v>
      </c>
      <c r="AG269" s="19">
        <f t="shared" ca="1" si="456"/>
        <v>-0.25618319831270264</v>
      </c>
      <c r="AH269" s="72">
        <f t="shared" ca="1" si="457"/>
        <v>3.9967353141099401E-4</v>
      </c>
      <c r="AI269" s="72">
        <f t="shared" ca="1" si="458"/>
        <v>9.1544963604276441E-3</v>
      </c>
      <c r="AJ269" s="72">
        <f t="shared" ca="1" si="459"/>
        <v>1.1846377351298898E-10</v>
      </c>
      <c r="AK269" s="19">
        <f t="shared" ca="1" si="460"/>
        <v>1.2244072300949317E-2</v>
      </c>
      <c r="AL269" s="19">
        <f t="shared" ca="1" si="461"/>
        <v>0.99992503853713421</v>
      </c>
      <c r="AM269" s="19">
        <f t="shared" ca="1" si="462"/>
        <v>1.2244378254646936E-2</v>
      </c>
      <c r="AN269" s="19">
        <f t="shared" ca="1" si="463"/>
        <v>0.52420392529293713</v>
      </c>
      <c r="AO269" s="19">
        <f t="shared" ca="1" si="464"/>
        <v>0.72521024470747686</v>
      </c>
      <c r="AP269" s="19">
        <f t="shared" ca="1" si="465"/>
        <v>0.27478975529252314</v>
      </c>
      <c r="AQ269" s="72">
        <f t="shared" ca="1" si="466"/>
        <v>6.0880271493733869E-4</v>
      </c>
      <c r="AR269" s="72">
        <f t="shared" ca="1" si="467"/>
        <v>9.1544976622111654E-3</v>
      </c>
      <c r="AS269" s="72">
        <f t="shared" ca="1" si="468"/>
        <v>1.3017835212569828E-9</v>
      </c>
      <c r="AT269" s="19">
        <f t="shared" ca="1" si="469"/>
        <v>1.2244072983298243E-2</v>
      </c>
      <c r="AU269" s="19">
        <f t="shared" ca="1" si="470"/>
        <v>0.99992503852877879</v>
      </c>
      <c r="AV269" s="19">
        <f t="shared" ca="1" si="471"/>
        <v>1.2244378937047017E-2</v>
      </c>
      <c r="AW269" s="19">
        <f t="shared" ca="1" si="472"/>
        <v>0.52420397062014135</v>
      </c>
      <c r="AX269" s="19">
        <f t="shared" ca="1" si="473"/>
        <v>0.47579602937985865</v>
      </c>
      <c r="AY269" s="19">
        <f t="shared" ca="1" si="474"/>
        <v>-0.25618332887588191</v>
      </c>
      <c r="AZ269" s="72">
        <f t="shared" ca="1" si="475"/>
        <v>3.9967348992037892E-4</v>
      </c>
      <c r="BA269" s="72">
        <f t="shared" ca="1" si="476"/>
        <v>9.1544963637646241E-3</v>
      </c>
      <c r="BB269" s="72">
        <f t="shared" ca="1" si="477"/>
        <v>-1.2984465412591017E-9</v>
      </c>
      <c r="BC269" s="19">
        <f t="shared" ca="1" si="478"/>
        <v>1.2244072302698476E-2</v>
      </c>
      <c r="BD269" s="19">
        <f t="shared" ca="1" si="479"/>
        <v>0.99992503853711268</v>
      </c>
      <c r="BE269" s="19">
        <f t="shared" ca="1" si="480"/>
        <v>1.2244378256396226E-2</v>
      </c>
      <c r="BF269" s="19">
        <f t="shared" ca="1" si="481"/>
        <v>0.52420392540912719</v>
      </c>
      <c r="BG269" s="19">
        <f t="shared" ca="1" si="482"/>
        <v>0.47579607459087281</v>
      </c>
      <c r="BH269" s="19">
        <f t="shared" ca="1" si="483"/>
        <v>-0.25618320950983098</v>
      </c>
      <c r="BI269" s="72">
        <f t="shared" ca="1" si="484"/>
        <v>3.99673527852749E-4</v>
      </c>
      <c r="BJ269" s="72">
        <f t="shared" ca="1" si="485"/>
        <v>9.1544963607138249E-3</v>
      </c>
      <c r="BK269" s="72">
        <f t="shared" ca="1" si="486"/>
        <v>-3.0507991966022274E-12</v>
      </c>
      <c r="BL269" s="72">
        <f t="shared" ca="1" si="487"/>
        <v>3.2066260946930097E-3</v>
      </c>
      <c r="BM269" s="72">
        <f t="shared" ca="1" si="488"/>
        <v>1.0008011751766415</v>
      </c>
      <c r="BN269" s="72">
        <f t="shared" ca="1" si="489"/>
        <v>8.0037359519698052E-4</v>
      </c>
      <c r="BO269" s="72">
        <f t="shared" ca="1" si="490"/>
        <v>-2.5122552767747264E-6</v>
      </c>
      <c r="BP269" s="72">
        <f t="shared" ca="1" si="491"/>
        <v>77912.821450096497</v>
      </c>
      <c r="BQ269" s="72">
        <f t="shared" ca="1" si="492"/>
        <v>0.67167176416528618</v>
      </c>
      <c r="BR269" s="72">
        <f t="shared" ca="1" si="493"/>
        <v>-2.4649163163963594</v>
      </c>
      <c r="BS269" s="72">
        <f t="shared" ca="1" si="494"/>
        <v>0.67667633719343367</v>
      </c>
      <c r="BT269" s="72">
        <f t="shared" ca="1" si="495"/>
        <v>38.483957304777277</v>
      </c>
      <c r="BU269" s="72">
        <f t="shared" ca="1" si="496"/>
        <v>-141.22930178244488</v>
      </c>
      <c r="BV269" s="72">
        <f t="shared" ca="1" si="497"/>
        <v>38.77069821755515</v>
      </c>
    </row>
    <row r="270" spans="1:74">
      <c r="A270" s="13">
        <f ca="1">'MGRS to'!AO270</f>
        <v>31.354580206573832</v>
      </c>
      <c r="B270" s="13">
        <f ca="1">'MGRS to'!AP270</f>
        <v>-8.1370864551252886</v>
      </c>
      <c r="C270" s="19">
        <f t="shared" ca="1" si="426"/>
        <v>0.54724066018535722</v>
      </c>
      <c r="D270" s="19">
        <f t="shared" ca="1" si="427"/>
        <v>-0.14201895016137012</v>
      </c>
      <c r="E270" s="19">
        <f t="shared" ca="1" si="428"/>
        <v>0.58315668235279439</v>
      </c>
      <c r="F270" s="19">
        <f t="shared" ca="1" si="429"/>
        <v>0.5457495020978097</v>
      </c>
      <c r="G270" s="19">
        <f t="shared" ca="1" si="430"/>
        <v>-1.0415302235441903E-2</v>
      </c>
      <c r="H270" s="19">
        <f t="shared" ca="1" si="431"/>
        <v>-1.0415302235441903E-2</v>
      </c>
      <c r="I270" s="19">
        <f t="shared" ca="1" si="432"/>
        <v>0</v>
      </c>
      <c r="J270" s="19">
        <f t="shared" ca="1" si="433"/>
        <v>3.8418549031056758E-2</v>
      </c>
      <c r="K270" s="19">
        <f t="shared" ca="1" si="434"/>
        <v>0.99926173502758942</v>
      </c>
      <c r="L270" s="19">
        <f t="shared" ca="1" si="435"/>
        <v>3.8428006180215288E-2</v>
      </c>
      <c r="M270" s="19">
        <f t="shared" ca="1" si="436"/>
        <v>-0.19342009707403418</v>
      </c>
      <c r="N270" s="19">
        <f t="shared" ca="1" si="437"/>
        <v>1.1934200970740343</v>
      </c>
      <c r="O270" s="19">
        <f t="shared" ca="1" si="438"/>
        <v>0.52025889118307167</v>
      </c>
      <c r="P270" s="72">
        <f t="shared" ca="1" si="439"/>
        <v>1.0006798495580174E-3</v>
      </c>
      <c r="Q270" s="72">
        <f t="shared" ca="1" si="440"/>
        <v>-1.0440210855776701E-2</v>
      </c>
      <c r="R270" s="72">
        <f t="shared" ca="1" si="441"/>
        <v>-2.4908620334797987E-5</v>
      </c>
      <c r="S270" s="19">
        <f t="shared" ca="1" si="442"/>
        <v>3.8423368755768871E-2</v>
      </c>
      <c r="T270" s="19">
        <f t="shared" ca="1" si="443"/>
        <v>0.9992615497123154</v>
      </c>
      <c r="U270" s="19">
        <f t="shared" ca="1" si="444"/>
        <v>3.8432829466237425E-2</v>
      </c>
      <c r="V270" s="19">
        <f t="shared" ca="1" si="445"/>
        <v>-0.19385833222106225</v>
      </c>
      <c r="W270" s="19">
        <f t="shared" ca="1" si="446"/>
        <v>1.1938583322210623</v>
      </c>
      <c r="X270" s="19">
        <f t="shared" ca="1" si="447"/>
        <v>0.52043453567610376</v>
      </c>
      <c r="Y270" s="72">
        <f t="shared" ca="1" si="448"/>
        <v>1.0010462059074677E-3</v>
      </c>
      <c r="Z270" s="72">
        <f t="shared" ca="1" si="449"/>
        <v>-1.0440270425134157E-2</v>
      </c>
      <c r="AA270" s="72">
        <f t="shared" ca="1" si="450"/>
        <v>-5.9569357455449556E-8</v>
      </c>
      <c r="AB270" s="19">
        <f t="shared" ca="1" si="451"/>
        <v>3.8423380295288724E-2</v>
      </c>
      <c r="AC270" s="19">
        <f t="shared" ca="1" si="452"/>
        <v>0.99926154926860056</v>
      </c>
      <c r="AD270" s="19">
        <f t="shared" ca="1" si="453"/>
        <v>3.8432841014284937E-2</v>
      </c>
      <c r="AE270" s="19">
        <f t="shared" ca="1" si="454"/>
        <v>-0.19385938006943459</v>
      </c>
      <c r="AF270" s="19">
        <f t="shared" ca="1" si="455"/>
        <v>1.1938593800694346</v>
      </c>
      <c r="AG270" s="19">
        <f t="shared" ca="1" si="456"/>
        <v>0.52043495549805474</v>
      </c>
      <c r="AH270" s="72">
        <f t="shared" ca="1" si="457"/>
        <v>1.0010470818880501E-3</v>
      </c>
      <c r="AI270" s="72">
        <f t="shared" ca="1" si="458"/>
        <v>-1.0440270567595207E-2</v>
      </c>
      <c r="AJ270" s="72">
        <f t="shared" ca="1" si="459"/>
        <v>-1.4246104990123243E-10</v>
      </c>
      <c r="AK270" s="19">
        <f t="shared" ca="1" si="460"/>
        <v>3.8423380322885725E-2</v>
      </c>
      <c r="AL270" s="19">
        <f t="shared" ca="1" si="461"/>
        <v>0.99926154926753941</v>
      </c>
      <c r="AM270" s="19">
        <f t="shared" ca="1" si="462"/>
        <v>3.8432841041902331E-2</v>
      </c>
      <c r="AN270" s="19">
        <f t="shared" ca="1" si="463"/>
        <v>-0.1938593825753793</v>
      </c>
      <c r="AO270" s="19">
        <f t="shared" ca="1" si="464"/>
        <v>0.9624185397874927</v>
      </c>
      <c r="AP270" s="19">
        <f t="shared" ca="1" si="465"/>
        <v>3.7581460212507301E-2</v>
      </c>
      <c r="AQ270" s="72">
        <f t="shared" ca="1" si="466"/>
        <v>8.0745420107422887E-4</v>
      </c>
      <c r="AR270" s="72">
        <f t="shared" ca="1" si="467"/>
        <v>-1.0440263147106254E-2</v>
      </c>
      <c r="AS270" s="72">
        <f t="shared" ca="1" si="468"/>
        <v>7.4204889524698281E-9</v>
      </c>
      <c r="AT270" s="19">
        <f t="shared" ca="1" si="469"/>
        <v>3.8423378885417088E-2</v>
      </c>
      <c r="AU270" s="19">
        <f t="shared" ca="1" si="470"/>
        <v>0.99926154932281253</v>
      </c>
      <c r="AV270" s="19">
        <f t="shared" ca="1" si="471"/>
        <v>3.8432839603371412E-2</v>
      </c>
      <c r="AW270" s="19">
        <f t="shared" ca="1" si="472"/>
        <v>-0.19385925204611865</v>
      </c>
      <c r="AX270" s="19">
        <f t="shared" ca="1" si="473"/>
        <v>1.1938592520461186</v>
      </c>
      <c r="AY270" s="19">
        <f t="shared" ca="1" si="474"/>
        <v>0.52043490420536953</v>
      </c>
      <c r="AZ270" s="72">
        <f t="shared" ca="1" si="475"/>
        <v>1.0010469748630822E-3</v>
      </c>
      <c r="BA270" s="72">
        <f t="shared" ca="1" si="476"/>
        <v>-1.0440270550189689E-2</v>
      </c>
      <c r="BB270" s="72">
        <f t="shared" ca="1" si="477"/>
        <v>-7.4030834344707142E-9</v>
      </c>
      <c r="BC270" s="19">
        <f t="shared" ca="1" si="478"/>
        <v>3.8423380319513957E-2</v>
      </c>
      <c r="BD270" s="19">
        <f t="shared" ca="1" si="479"/>
        <v>0.99926154926766886</v>
      </c>
      <c r="BE270" s="19">
        <f t="shared" ca="1" si="480"/>
        <v>3.8432841038528079E-2</v>
      </c>
      <c r="BF270" s="19">
        <f t="shared" ca="1" si="481"/>
        <v>-0.19385938226920973</v>
      </c>
      <c r="BG270" s="19">
        <f t="shared" ca="1" si="482"/>
        <v>1.1938593822692098</v>
      </c>
      <c r="BH270" s="19">
        <f t="shared" ca="1" si="483"/>
        <v>0.52043495637939685</v>
      </c>
      <c r="BI270" s="72">
        <f t="shared" ca="1" si="484"/>
        <v>1.0010470837270189E-3</v>
      </c>
      <c r="BJ270" s="72">
        <f t="shared" ca="1" si="485"/>
        <v>-1.044027056789428E-2</v>
      </c>
      <c r="BK270" s="72">
        <f t="shared" ca="1" si="486"/>
        <v>-1.7704591265266245E-11</v>
      </c>
      <c r="BL270" s="72">
        <f t="shared" ca="1" si="487"/>
        <v>8.0460114175392623E-3</v>
      </c>
      <c r="BM270" s="72">
        <f t="shared" ca="1" si="488"/>
        <v>1.0020084783753569</v>
      </c>
      <c r="BN270" s="72">
        <f t="shared" ca="1" si="489"/>
        <v>2.0034480166431067E-3</v>
      </c>
      <c r="BO270" s="72">
        <f t="shared" ca="1" si="490"/>
        <v>4.00449946534363E-5</v>
      </c>
      <c r="BP270" s="72">
        <f t="shared" ca="1" si="491"/>
        <v>244543.67126958643</v>
      </c>
      <c r="BQ270" s="72">
        <f t="shared" ca="1" si="492"/>
        <v>-2.9082775484212928</v>
      </c>
      <c r="BR270" s="72">
        <f t="shared" ca="1" si="493"/>
        <v>0.22772903255123661</v>
      </c>
      <c r="BS270" s="72">
        <f t="shared" ca="1" si="494"/>
        <v>3.3693216861410296</v>
      </c>
      <c r="BT270" s="72">
        <f t="shared" ca="1" si="495"/>
        <v>193.367970822806</v>
      </c>
      <c r="BU270" s="72">
        <f t="shared" ca="1" si="496"/>
        <v>13.0479124377832</v>
      </c>
      <c r="BV270" s="72">
        <f t="shared" ca="1" si="497"/>
        <v>193.04791243778322</v>
      </c>
    </row>
    <row r="271" spans="1:74">
      <c r="A271" s="13">
        <f ca="1">'MGRS to'!AO271</f>
        <v>34.221515104824071</v>
      </c>
      <c r="B271" s="13">
        <f ca="1">'MGRS to'!AP271</f>
        <v>-6.5111856854866108</v>
      </c>
      <c r="C271" s="19">
        <f t="shared" ca="1" si="426"/>
        <v>0.59727811360015248</v>
      </c>
      <c r="D271" s="19">
        <f t="shared" ca="1" si="427"/>
        <v>-0.11364162842046532</v>
      </c>
      <c r="E271" s="19">
        <f t="shared" ca="1" si="428"/>
        <v>0.5457495020978097</v>
      </c>
      <c r="F271" s="19">
        <f t="shared" ca="1" si="429"/>
        <v>0.59571731442405162</v>
      </c>
      <c r="G271" s="19">
        <f t="shared" ca="1" si="430"/>
        <v>2.8377321740904793E-2</v>
      </c>
      <c r="H271" s="19">
        <f t="shared" ca="1" si="431"/>
        <v>2.8377321740904793E-2</v>
      </c>
      <c r="I271" s="19">
        <f t="shared" ca="1" si="432"/>
        <v>0</v>
      </c>
      <c r="J271" s="19">
        <f t="shared" ca="1" si="433"/>
        <v>5.5349887614784085E-2</v>
      </c>
      <c r="K271" s="19">
        <f t="shared" ca="1" si="434"/>
        <v>0.99846701995660869</v>
      </c>
      <c r="L271" s="19">
        <f t="shared" ca="1" si="435"/>
        <v>5.537818839372869E-2</v>
      </c>
      <c r="M271" s="19">
        <f t="shared" ca="1" si="436"/>
        <v>0.36268270341952408</v>
      </c>
      <c r="N271" s="19">
        <f t="shared" ca="1" si="437"/>
        <v>0.63731729658047587</v>
      </c>
      <c r="O271" s="19">
        <f t="shared" ca="1" si="438"/>
        <v>8.4494317282347797E-2</v>
      </c>
      <c r="P271" s="72">
        <f t="shared" ca="1" si="439"/>
        <v>5.3513601989390138E-4</v>
      </c>
      <c r="Q271" s="72">
        <f t="shared" ca="1" si="440"/>
        <v>2.844462896390201E-2</v>
      </c>
      <c r="R271" s="72">
        <f t="shared" ca="1" si="441"/>
        <v>6.7307222997217003E-5</v>
      </c>
      <c r="S271" s="19">
        <f t="shared" ca="1" si="442"/>
        <v>5.5374284862940097E-2</v>
      </c>
      <c r="T271" s="19">
        <f t="shared" ca="1" si="443"/>
        <v>0.99846566719938745</v>
      </c>
      <c r="U271" s="19">
        <f t="shared" ca="1" si="444"/>
        <v>5.5402623116352759E-2</v>
      </c>
      <c r="V271" s="19">
        <f t="shared" ca="1" si="445"/>
        <v>0.36338253411315186</v>
      </c>
      <c r="W271" s="19">
        <f t="shared" ca="1" si="446"/>
        <v>0.6366174658868482</v>
      </c>
      <c r="X271" s="19">
        <f t="shared" ca="1" si="447"/>
        <v>8.3488238477313459E-2</v>
      </c>
      <c r="Y271" s="72">
        <f t="shared" ca="1" si="448"/>
        <v>5.3454933232363665E-4</v>
      </c>
      <c r="Z271" s="72">
        <f t="shared" ca="1" si="449"/>
        <v>2.8444788595088363E-2</v>
      </c>
      <c r="AA271" s="72">
        <f t="shared" ca="1" si="450"/>
        <v>1.5963118635275997E-7</v>
      </c>
      <c r="AB271" s="19">
        <f t="shared" ca="1" si="451"/>
        <v>5.5374342781254894E-2</v>
      </c>
      <c r="AC271" s="19">
        <f t="shared" ca="1" si="452"/>
        <v>0.99846566398727199</v>
      </c>
      <c r="AD271" s="19">
        <f t="shared" ca="1" si="453"/>
        <v>5.540268112367018E-2</v>
      </c>
      <c r="AE271" s="19">
        <f t="shared" ca="1" si="454"/>
        <v>0.36338419278603895</v>
      </c>
      <c r="AF271" s="19">
        <f t="shared" ca="1" si="455"/>
        <v>0.63661580721396105</v>
      </c>
      <c r="AG271" s="19">
        <f t="shared" ca="1" si="456"/>
        <v>8.3485851334047956E-2</v>
      </c>
      <c r="AH271" s="72">
        <f t="shared" ca="1" si="457"/>
        <v>5.3454794180948643E-4</v>
      </c>
      <c r="AI271" s="72">
        <f t="shared" ca="1" si="458"/>
        <v>2.8444788973682328E-2</v>
      </c>
      <c r="AJ271" s="72">
        <f t="shared" ca="1" si="459"/>
        <v>3.7859396520567579E-10</v>
      </c>
      <c r="AK271" s="19">
        <f t="shared" ca="1" si="460"/>
        <v>5.5374342918618834E-2</v>
      </c>
      <c r="AL271" s="19">
        <f t="shared" ca="1" si="461"/>
        <v>0.99846566397965397</v>
      </c>
      <c r="AM271" s="19">
        <f t="shared" ca="1" si="462"/>
        <v>5.5402681261245201E-2</v>
      </c>
      <c r="AN271" s="19">
        <f t="shared" ca="1" si="463"/>
        <v>0.36338419671987299</v>
      </c>
      <c r="AO271" s="19">
        <f t="shared" ca="1" si="464"/>
        <v>0.86795192557425271</v>
      </c>
      <c r="AP271" s="19">
        <f t="shared" ca="1" si="465"/>
        <v>0.13204807442574729</v>
      </c>
      <c r="AQ271" s="72">
        <f t="shared" ca="1" si="466"/>
        <v>7.2837099928851727E-4</v>
      </c>
      <c r="AR271" s="72">
        <f t="shared" ca="1" si="467"/>
        <v>2.8444779356140648E-2</v>
      </c>
      <c r="AS271" s="72">
        <f t="shared" ca="1" si="468"/>
        <v>-9.6175416797183999E-9</v>
      </c>
      <c r="AT271" s="19">
        <f t="shared" ca="1" si="469"/>
        <v>5.5374339429118992E-2</v>
      </c>
      <c r="AU271" s="19">
        <f t="shared" ca="1" si="470"/>
        <v>0.99846566417317961</v>
      </c>
      <c r="AV271" s="19">
        <f t="shared" ca="1" si="471"/>
        <v>5.5402677766383066E-2</v>
      </c>
      <c r="AW271" s="19">
        <f t="shared" ca="1" si="472"/>
        <v>0.36338409678744527</v>
      </c>
      <c r="AX271" s="19">
        <f t="shared" ca="1" si="473"/>
        <v>0.63661590321255468</v>
      </c>
      <c r="AY271" s="19">
        <f t="shared" ca="1" si="474"/>
        <v>8.3485989494478052E-2</v>
      </c>
      <c r="AZ271" s="72">
        <f t="shared" ca="1" si="475"/>
        <v>5.3454802228792458E-4</v>
      </c>
      <c r="BA271" s="72">
        <f t="shared" ca="1" si="476"/>
        <v>2.8444788951770508E-2</v>
      </c>
      <c r="BB271" s="72">
        <f t="shared" ca="1" si="477"/>
        <v>9.5956298601374002E-9</v>
      </c>
      <c r="BC271" s="19">
        <f t="shared" ca="1" si="478"/>
        <v>5.5374342910668665E-2</v>
      </c>
      <c r="BD271" s="19">
        <f t="shared" ca="1" si="479"/>
        <v>0.99846566398009484</v>
      </c>
      <c r="BE271" s="19">
        <f t="shared" ca="1" si="480"/>
        <v>5.5402681253282821E-2</v>
      </c>
      <c r="BF271" s="19">
        <f t="shared" ca="1" si="481"/>
        <v>0.363384196492195</v>
      </c>
      <c r="BG271" s="19">
        <f t="shared" ca="1" si="482"/>
        <v>0.636615803507805</v>
      </c>
      <c r="BH271" s="19">
        <f t="shared" ca="1" si="483"/>
        <v>8.3485846000176278E-2</v>
      </c>
      <c r="BI271" s="72">
        <f t="shared" ca="1" si="484"/>
        <v>5.3454793870250702E-4</v>
      </c>
      <c r="BJ271" s="72">
        <f t="shared" ca="1" si="485"/>
        <v>2.8444788974528266E-2</v>
      </c>
      <c r="BK271" s="72">
        <f t="shared" ca="1" si="486"/>
        <v>2.2757757484059837E-11</v>
      </c>
      <c r="BL271" s="72">
        <f t="shared" ca="1" si="487"/>
        <v>4.290470133822423E-3</v>
      </c>
      <c r="BM271" s="72">
        <f t="shared" ca="1" si="488"/>
        <v>1.0010717561911258</v>
      </c>
      <c r="BN271" s="72">
        <f t="shared" ca="1" si="489"/>
        <v>1.0703222086628078E-3</v>
      </c>
      <c r="BO271" s="72">
        <f t="shared" ca="1" si="490"/>
        <v>4.9324554975376301E-6</v>
      </c>
      <c r="BP271" s="72">
        <f t="shared" ca="1" si="491"/>
        <v>352527.18656821753</v>
      </c>
      <c r="BQ271" s="72">
        <f t="shared" ca="1" si="492"/>
        <v>0.43726973290817051</v>
      </c>
      <c r="BR271" s="72">
        <f t="shared" ca="1" si="493"/>
        <v>-2.6889501291630626</v>
      </c>
      <c r="BS271" s="72">
        <f t="shared" ca="1" si="494"/>
        <v>0.45264252442673047</v>
      </c>
      <c r="BT271" s="72">
        <f t="shared" ca="1" si="495"/>
        <v>25.053710204450908</v>
      </c>
      <c r="BU271" s="72">
        <f t="shared" ca="1" si="496"/>
        <v>-154.06549372220107</v>
      </c>
      <c r="BV271" s="72">
        <f t="shared" ca="1" si="497"/>
        <v>25.934506277798903</v>
      </c>
    </row>
    <row r="272" spans="1:74">
      <c r="A272" s="13">
        <f ca="1">'MGRS to'!AO272</f>
        <v>35.199997176539036</v>
      </c>
      <c r="B272" s="13">
        <f ca="1">'MGRS to'!AP272</f>
        <v>-6.1500004184329864</v>
      </c>
      <c r="C272" s="19">
        <f t="shared" ca="1" si="426"/>
        <v>0.61435584742331384</v>
      </c>
      <c r="D272" s="19">
        <f t="shared" ca="1" si="427"/>
        <v>-0.10733775630068458</v>
      </c>
      <c r="E272" s="19">
        <f t="shared" ca="1" si="428"/>
        <v>0.59571731442405162</v>
      </c>
      <c r="F272" s="19">
        <f t="shared" ca="1" si="429"/>
        <v>0.61277481730700223</v>
      </c>
      <c r="G272" s="19">
        <f t="shared" ca="1" si="430"/>
        <v>6.3038721197807429E-3</v>
      </c>
      <c r="H272" s="19">
        <f t="shared" ca="1" si="431"/>
        <v>6.3038721197807429E-3</v>
      </c>
      <c r="I272" s="19">
        <f t="shared" ca="1" si="432"/>
        <v>0</v>
      </c>
      <c r="J272" s="19">
        <f t="shared" ca="1" si="433"/>
        <v>1.782792251591149E-2</v>
      </c>
      <c r="K272" s="19">
        <f t="shared" ca="1" si="434"/>
        <v>0.99984106996000455</v>
      </c>
      <c r="L272" s="19">
        <f t="shared" ca="1" si="435"/>
        <v>1.7828867040103235E-2</v>
      </c>
      <c r="M272" s="19">
        <f t="shared" ca="1" si="436"/>
        <v>0.23943279283695892</v>
      </c>
      <c r="N272" s="19">
        <f t="shared" ca="1" si="437"/>
        <v>0.76056720716304105</v>
      </c>
      <c r="O272" s="19">
        <f t="shared" ca="1" si="438"/>
        <v>0.15123133080062634</v>
      </c>
      <c r="P272" s="72">
        <f t="shared" ca="1" si="439"/>
        <v>6.3842765443952981E-4</v>
      </c>
      <c r="Q272" s="72">
        <f t="shared" ca="1" si="440"/>
        <v>6.3181768890178914E-3</v>
      </c>
      <c r="R272" s="72">
        <f t="shared" ca="1" si="441"/>
        <v>1.4304769237148511E-5</v>
      </c>
      <c r="S272" s="19">
        <f t="shared" ca="1" si="442"/>
        <v>1.7831350558112167E-2</v>
      </c>
      <c r="T272" s="19">
        <f t="shared" ca="1" si="443"/>
        <v>0.99984100882954063</v>
      </c>
      <c r="U272" s="19">
        <f t="shared" ca="1" si="444"/>
        <v>1.7832295627314206E-2</v>
      </c>
      <c r="V272" s="19">
        <f t="shared" ca="1" si="445"/>
        <v>0.23992997243184572</v>
      </c>
      <c r="W272" s="19">
        <f t="shared" ca="1" si="446"/>
        <v>0.76007002756815423</v>
      </c>
      <c r="X272" s="19">
        <f t="shared" ca="1" si="447"/>
        <v>0.15067617417760337</v>
      </c>
      <c r="Y272" s="72">
        <f t="shared" ca="1" si="448"/>
        <v>6.3801111345905884E-4</v>
      </c>
      <c r="Z272" s="72">
        <f t="shared" ca="1" si="449"/>
        <v>6.3182093493065116E-3</v>
      </c>
      <c r="AA272" s="72">
        <f t="shared" ca="1" si="450"/>
        <v>3.2460288620222988E-8</v>
      </c>
      <c r="AB272" s="19">
        <f t="shared" ca="1" si="451"/>
        <v>1.7831358345088328E-2</v>
      </c>
      <c r="AC272" s="19">
        <f t="shared" ca="1" si="452"/>
        <v>0.99984100869066628</v>
      </c>
      <c r="AD272" s="19">
        <f t="shared" ca="1" si="453"/>
        <v>1.7832303415528623E-2</v>
      </c>
      <c r="AE272" s="19">
        <f t="shared" ca="1" si="454"/>
        <v>0.23993110030229134</v>
      </c>
      <c r="AF272" s="19">
        <f t="shared" ca="1" si="455"/>
        <v>0.76006889969770863</v>
      </c>
      <c r="AG272" s="19">
        <f t="shared" ca="1" si="456"/>
        <v>0.15067491395833266</v>
      </c>
      <c r="AH272" s="72">
        <f t="shared" ca="1" si="457"/>
        <v>6.3801016851913175E-4</v>
      </c>
      <c r="AI272" s="72">
        <f t="shared" ca="1" si="458"/>
        <v>6.3182094229651854E-3</v>
      </c>
      <c r="AJ272" s="72">
        <f t="shared" ca="1" si="459"/>
        <v>7.365867377845392E-11</v>
      </c>
      <c r="AK272" s="19">
        <f t="shared" ca="1" si="460"/>
        <v>1.7831358362758513E-2</v>
      </c>
      <c r="AL272" s="19">
        <f t="shared" ca="1" si="461"/>
        <v>0.99984100869035109</v>
      </c>
      <c r="AM272" s="19">
        <f t="shared" ca="1" si="462"/>
        <v>1.7832303433201618E-2</v>
      </c>
      <c r="AN272" s="19">
        <f t="shared" ca="1" si="463"/>
        <v>0.23993110286164601</v>
      </c>
      <c r="AO272" s="19">
        <f t="shared" ca="1" si="464"/>
        <v>0.94243306587959419</v>
      </c>
      <c r="AP272" s="19">
        <f t="shared" ca="1" si="465"/>
        <v>5.756693412040581E-2</v>
      </c>
      <c r="AQ272" s="72">
        <f t="shared" ca="1" si="466"/>
        <v>7.9072639842689765E-4</v>
      </c>
      <c r="AR272" s="72">
        <f t="shared" ca="1" si="467"/>
        <v>6.318206502915538E-3</v>
      </c>
      <c r="AS272" s="72">
        <f t="shared" ca="1" si="468"/>
        <v>-2.9200496473938409E-9</v>
      </c>
      <c r="AT272" s="19">
        <f t="shared" ca="1" si="469"/>
        <v>1.7831357662259364E-2</v>
      </c>
      <c r="AU272" s="19">
        <f t="shared" ca="1" si="470"/>
        <v>0.99984100870284398</v>
      </c>
      <c r="AV272" s="19">
        <f t="shared" ca="1" si="471"/>
        <v>1.7832302732591079E-2</v>
      </c>
      <c r="AW272" s="19">
        <f t="shared" ca="1" si="472"/>
        <v>0.23993100140118828</v>
      </c>
      <c r="AX272" s="19">
        <f t="shared" ca="1" si="473"/>
        <v>0.76006899859881172</v>
      </c>
      <c r="AY272" s="19">
        <f t="shared" ca="1" si="474"/>
        <v>0.150675024465036</v>
      </c>
      <c r="AZ272" s="72">
        <f t="shared" ca="1" si="475"/>
        <v>6.380102513793589E-4</v>
      </c>
      <c r="BA272" s="72">
        <f t="shared" ca="1" si="476"/>
        <v>6.3182094165061733E-3</v>
      </c>
      <c r="BB272" s="72">
        <f t="shared" ca="1" si="477"/>
        <v>2.9135906352492635E-9</v>
      </c>
      <c r="BC272" s="19">
        <f t="shared" ca="1" si="478"/>
        <v>1.7831358361209117E-2</v>
      </c>
      <c r="BD272" s="19">
        <f t="shared" ca="1" si="479"/>
        <v>0.99984100869037873</v>
      </c>
      <c r="BE272" s="19">
        <f t="shared" ca="1" si="480"/>
        <v>1.7832303431651975E-2</v>
      </c>
      <c r="BF272" s="19">
        <f t="shared" ca="1" si="481"/>
        <v>0.23993110263721931</v>
      </c>
      <c r="BG272" s="19">
        <f t="shared" ca="1" si="482"/>
        <v>0.76006889736278072</v>
      </c>
      <c r="BH272" s="19">
        <f t="shared" ca="1" si="483"/>
        <v>0.15067491134941102</v>
      </c>
      <c r="BI272" s="72">
        <f t="shared" ca="1" si="484"/>
        <v>6.3801016656290827E-4</v>
      </c>
      <c r="BJ272" s="72">
        <f t="shared" ca="1" si="485"/>
        <v>6.3182094231176746E-3</v>
      </c>
      <c r="BK272" s="72">
        <f t="shared" ca="1" si="486"/>
        <v>6.6115012770096016E-12</v>
      </c>
      <c r="BL272" s="72">
        <f t="shared" ca="1" si="487"/>
        <v>5.122481857681954E-3</v>
      </c>
      <c r="BM272" s="72">
        <f t="shared" ca="1" si="488"/>
        <v>1.0012793930907398</v>
      </c>
      <c r="BN272" s="72">
        <f t="shared" ca="1" si="489"/>
        <v>1.2773501687100678E-3</v>
      </c>
      <c r="BO272" s="72">
        <f t="shared" ca="1" si="490"/>
        <v>3.4249614853720874E-6</v>
      </c>
      <c r="BP272" s="72">
        <f t="shared" ca="1" si="491"/>
        <v>113478.76291084527</v>
      </c>
      <c r="BQ272" s="72">
        <f t="shared" ca="1" si="492"/>
        <v>0.29281646547410439</v>
      </c>
      <c r="BR272" s="72">
        <f t="shared" ca="1" si="493"/>
        <v>-2.8451864110147884</v>
      </c>
      <c r="BS272" s="72">
        <f t="shared" ca="1" si="494"/>
        <v>0.2964062425750047</v>
      </c>
      <c r="BT272" s="72">
        <f t="shared" ca="1" si="495"/>
        <v>16.777147643604394</v>
      </c>
      <c r="BU272" s="72">
        <f t="shared" ca="1" si="496"/>
        <v>-163.01717327912135</v>
      </c>
      <c r="BV272" s="72">
        <f t="shared" ca="1" si="497"/>
        <v>16.982826720878677</v>
      </c>
    </row>
    <row r="273" spans="1:74">
      <c r="A273" s="13">
        <f ca="1">'MGRS to'!AO273</f>
        <v>33.582076313045427</v>
      </c>
      <c r="B273" s="13">
        <f ca="1">'MGRS to'!AP273</f>
        <v>-7.6258029734277084</v>
      </c>
      <c r="C273" s="19">
        <f t="shared" ca="1" si="426"/>
        <v>0.58611780131864066</v>
      </c>
      <c r="D273" s="19">
        <f t="shared" ca="1" si="427"/>
        <v>-0.13309536999468716</v>
      </c>
      <c r="E273" s="19">
        <f t="shared" ca="1" si="428"/>
        <v>0.61277481730700223</v>
      </c>
      <c r="F273" s="19">
        <f t="shared" ca="1" si="429"/>
        <v>0.58457120649069783</v>
      </c>
      <c r="G273" s="19">
        <f t="shared" ca="1" si="430"/>
        <v>-2.5757613694002576E-2</v>
      </c>
      <c r="H273" s="19">
        <f t="shared" ca="1" si="431"/>
        <v>-2.5757613694002576E-2</v>
      </c>
      <c r="I273" s="19">
        <f t="shared" ca="1" si="432"/>
        <v>0</v>
      </c>
      <c r="J273" s="19">
        <f t="shared" ca="1" si="433"/>
        <v>3.5321325879972464E-2</v>
      </c>
      <c r="K273" s="19">
        <f t="shared" ca="1" si="434"/>
        <v>0.99937600728558673</v>
      </c>
      <c r="L273" s="19">
        <f t="shared" ca="1" si="435"/>
        <v>3.5328674464194548E-2</v>
      </c>
      <c r="M273" s="19">
        <f t="shared" ca="1" si="436"/>
        <v>-0.49744220412350165</v>
      </c>
      <c r="N273" s="19">
        <f t="shared" ca="1" si="437"/>
        <v>1.4974422041235016</v>
      </c>
      <c r="O273" s="19">
        <f t="shared" ca="1" si="438"/>
        <v>0.57547168710154706</v>
      </c>
      <c r="P273" s="72">
        <f t="shared" ca="1" si="439"/>
        <v>1.2546420817138072E-3</v>
      </c>
      <c r="Q273" s="72">
        <f t="shared" ca="1" si="440"/>
        <v>-2.581650446838514E-2</v>
      </c>
      <c r="R273" s="72">
        <f t="shared" ca="1" si="441"/>
        <v>-5.889077438256396E-5</v>
      </c>
      <c r="S273" s="19">
        <f t="shared" ca="1" si="442"/>
        <v>3.5350623651588517E-2</v>
      </c>
      <c r="T273" s="19">
        <f t="shared" ca="1" si="443"/>
        <v>0.99937497137332987</v>
      </c>
      <c r="U273" s="19">
        <f t="shared" ca="1" si="444"/>
        <v>3.5357990544013167E-2</v>
      </c>
      <c r="V273" s="19">
        <f t="shared" ca="1" si="445"/>
        <v>-0.49816606503350269</v>
      </c>
      <c r="W273" s="19">
        <f t="shared" ca="1" si="446"/>
        <v>1.4981660650335027</v>
      </c>
      <c r="X273" s="19">
        <f t="shared" ca="1" si="447"/>
        <v>0.57567546677957981</v>
      </c>
      <c r="Y273" s="72">
        <f t="shared" ca="1" si="448"/>
        <v>1.2552462876946472E-3</v>
      </c>
      <c r="Z273" s="72">
        <f t="shared" ca="1" si="449"/>
        <v>-2.5816639103398164E-2</v>
      </c>
      <c r="AA273" s="72">
        <f t="shared" ca="1" si="450"/>
        <v>-1.3463501302365954E-7</v>
      </c>
      <c r="AB273" s="19">
        <f t="shared" ca="1" si="451"/>
        <v>3.5350690680373241E-2</v>
      </c>
      <c r="AC273" s="19">
        <f t="shared" ca="1" si="452"/>
        <v>0.99937496900233636</v>
      </c>
      <c r="AD273" s="19">
        <f t="shared" ca="1" si="453"/>
        <v>3.5358057614719086E-2</v>
      </c>
      <c r="AE273" s="19">
        <f t="shared" ca="1" si="454"/>
        <v>-0.49816771784740954</v>
      </c>
      <c r="AF273" s="19">
        <f t="shared" ca="1" si="455"/>
        <v>1.4981677178474095</v>
      </c>
      <c r="AG273" s="19">
        <f t="shared" ca="1" si="456"/>
        <v>0.57567593184385757</v>
      </c>
      <c r="AH273" s="72">
        <f t="shared" ca="1" si="457"/>
        <v>1.2552476672942421E-3</v>
      </c>
      <c r="AI273" s="72">
        <f t="shared" ca="1" si="458"/>
        <v>-2.5816639411198196E-2</v>
      </c>
      <c r="AJ273" s="72">
        <f t="shared" ca="1" si="459"/>
        <v>-3.0780003199004646E-10</v>
      </c>
      <c r="AK273" s="19">
        <f t="shared" ca="1" si="460"/>
        <v>3.5350690833613481E-2</v>
      </c>
      <c r="AL273" s="19">
        <f t="shared" ca="1" si="461"/>
        <v>0.99937496899691591</v>
      </c>
      <c r="AM273" s="19">
        <f t="shared" ca="1" si="462"/>
        <v>3.5358057768055159E-2</v>
      </c>
      <c r="AN273" s="19">
        <f t="shared" ca="1" si="463"/>
        <v>-0.49816772162603024</v>
      </c>
      <c r="AO273" s="19">
        <f t="shared" ca="1" si="464"/>
        <v>0.75182892112993005</v>
      </c>
      <c r="AP273" s="19">
        <f t="shared" ca="1" si="465"/>
        <v>0.24817107887006995</v>
      </c>
      <c r="AQ273" s="72">
        <f t="shared" ca="1" si="466"/>
        <v>6.3110649779091156E-4</v>
      </c>
      <c r="AR273" s="72">
        <f t="shared" ca="1" si="467"/>
        <v>-2.5816642874743556E-2</v>
      </c>
      <c r="AS273" s="72">
        <f t="shared" ca="1" si="468"/>
        <v>-3.463545360238296E-9</v>
      </c>
      <c r="AT273" s="19">
        <f t="shared" ca="1" si="469"/>
        <v>3.5350692557961617E-2</v>
      </c>
      <c r="AU273" s="19">
        <f t="shared" ca="1" si="470"/>
        <v>0.99937496893592082</v>
      </c>
      <c r="AV273" s="19">
        <f t="shared" ca="1" si="471"/>
        <v>3.5358059493481739E-2</v>
      </c>
      <c r="AW273" s="19">
        <f t="shared" ca="1" si="472"/>
        <v>-0.49816776414527547</v>
      </c>
      <c r="AX273" s="19">
        <f t="shared" ca="1" si="473"/>
        <v>1.4981677641452755</v>
      </c>
      <c r="AY273" s="19">
        <f t="shared" ca="1" si="474"/>
        <v>0.57567594487100981</v>
      </c>
      <c r="AZ273" s="72">
        <f t="shared" ca="1" si="475"/>
        <v>1.2552477059389537E-3</v>
      </c>
      <c r="BA273" s="72">
        <f t="shared" ca="1" si="476"/>
        <v>-2.5816639419820177E-2</v>
      </c>
      <c r="BB273" s="72">
        <f t="shared" ca="1" si="477"/>
        <v>3.4549233786373978E-9</v>
      </c>
      <c r="BC273" s="19">
        <f t="shared" ca="1" si="478"/>
        <v>3.5350690837905943E-2</v>
      </c>
      <c r="BD273" s="19">
        <f t="shared" ca="1" si="479"/>
        <v>0.99937496899676403</v>
      </c>
      <c r="BE273" s="19">
        <f t="shared" ca="1" si="480"/>
        <v>3.5358057772350307E-2</v>
      </c>
      <c r="BF273" s="19">
        <f t="shared" ca="1" si="481"/>
        <v>-0.49816772173187623</v>
      </c>
      <c r="BG273" s="19">
        <f t="shared" ca="1" si="482"/>
        <v>1.4981677217318763</v>
      </c>
      <c r="BH273" s="19">
        <f t="shared" ca="1" si="483"/>
        <v>0.57567593293685704</v>
      </c>
      <c r="BI273" s="72">
        <f t="shared" ca="1" si="484"/>
        <v>1.2552476705365967E-3</v>
      </c>
      <c r="BJ273" s="72">
        <f t="shared" ca="1" si="485"/>
        <v>-2.5816639411921596E-2</v>
      </c>
      <c r="BK273" s="72">
        <f t="shared" ca="1" si="486"/>
        <v>7.8985810947340696E-12</v>
      </c>
      <c r="BL273" s="72">
        <f t="shared" ca="1" si="487"/>
        <v>1.0096896479995397E-2</v>
      </c>
      <c r="BM273" s="72">
        <f t="shared" ca="1" si="488"/>
        <v>1.0025194653329528</v>
      </c>
      <c r="BN273" s="72">
        <f t="shared" ca="1" si="489"/>
        <v>2.511554614879734E-3</v>
      </c>
      <c r="BO273" s="72">
        <f t="shared" ca="1" si="490"/>
        <v>5.1092644226476708E-5</v>
      </c>
      <c r="BP273" s="72">
        <f t="shared" ca="1" si="491"/>
        <v>225003.09512113259</v>
      </c>
      <c r="BQ273" s="72">
        <f t="shared" ca="1" si="492"/>
        <v>-2.4890375591154932</v>
      </c>
      <c r="BR273" s="72">
        <f t="shared" ca="1" si="493"/>
        <v>0.63800421957891884</v>
      </c>
      <c r="BS273" s="72">
        <f t="shared" ca="1" si="494"/>
        <v>3.7795968731687122</v>
      </c>
      <c r="BT273" s="72">
        <f t="shared" ca="1" si="495"/>
        <v>217.38865281313809</v>
      </c>
      <c r="BU273" s="72">
        <f t="shared" ca="1" si="496"/>
        <v>36.554949093409896</v>
      </c>
      <c r="BV273" s="72">
        <f t="shared" ca="1" si="497"/>
        <v>216.55494909340996</v>
      </c>
    </row>
    <row r="274" spans="1:74">
      <c r="A274" s="13">
        <f ca="1">'MGRS to'!AO274</f>
        <v>33.591391942192821</v>
      </c>
      <c r="B274" s="13">
        <f ca="1">'MGRS to'!AP274</f>
        <v>-7.6016138601404251</v>
      </c>
      <c r="C274" s="19">
        <f t="shared" ca="1" si="426"/>
        <v>0.58628038971915741</v>
      </c>
      <c r="D274" s="19">
        <f t="shared" ca="1" si="427"/>
        <v>-0.13267319032468616</v>
      </c>
      <c r="E274" s="19">
        <f t="shared" ca="1" si="428"/>
        <v>0.58457120649069783</v>
      </c>
      <c r="F274" s="19">
        <f t="shared" ca="1" si="429"/>
        <v>0.58473358241826767</v>
      </c>
      <c r="G274" s="19">
        <f t="shared" ca="1" si="430"/>
        <v>4.2217967000099388E-4</v>
      </c>
      <c r="H274" s="19">
        <f t="shared" ca="1" si="431"/>
        <v>4.2217967000099388E-4</v>
      </c>
      <c r="I274" s="19">
        <f t="shared" ca="1" si="432"/>
        <v>0</v>
      </c>
      <c r="J274" s="19">
        <f t="shared" ca="1" si="433"/>
        <v>3.876986994084841E-4</v>
      </c>
      <c r="K274" s="19">
        <f t="shared" ca="1" si="434"/>
        <v>0.99999992484485645</v>
      </c>
      <c r="L274" s="19">
        <f t="shared" ca="1" si="435"/>
        <v>3.8769870912100152E-4</v>
      </c>
      <c r="M274" s="19">
        <f t="shared" ca="1" si="436"/>
        <v>0.75724262341790827</v>
      </c>
      <c r="N274" s="19">
        <f t="shared" ca="1" si="437"/>
        <v>0.24275737658209173</v>
      </c>
      <c r="O274" s="19">
        <f t="shared" ca="1" si="438"/>
        <v>-1.5095356838927803</v>
      </c>
      <c r="P274" s="72">
        <f t="shared" ca="1" si="439"/>
        <v>2.0403789761527585E-4</v>
      </c>
      <c r="Q274" s="72">
        <f t="shared" ca="1" si="440"/>
        <v>4.2316349070310917E-4</v>
      </c>
      <c r="R274" s="72">
        <f t="shared" ca="1" si="441"/>
        <v>9.8382070211529022E-7</v>
      </c>
      <c r="S274" s="19">
        <f t="shared" ca="1" si="442"/>
        <v>3.8844384229269613E-4</v>
      </c>
      <c r="T274" s="19">
        <f t="shared" ca="1" si="443"/>
        <v>0.99999992455568787</v>
      </c>
      <c r="U274" s="19">
        <f t="shared" ca="1" si="444"/>
        <v>3.8844385206132257E-4</v>
      </c>
      <c r="V274" s="19">
        <f t="shared" ca="1" si="445"/>
        <v>0.75755126730213285</v>
      </c>
      <c r="W274" s="19">
        <f t="shared" ca="1" si="446"/>
        <v>0.24244873269786715</v>
      </c>
      <c r="X274" s="19">
        <f t="shared" ca="1" si="447"/>
        <v>-1.5127303918187422</v>
      </c>
      <c r="Y274" s="72">
        <f t="shared" ca="1" si="448"/>
        <v>2.037786397441196E-4</v>
      </c>
      <c r="Z274" s="72">
        <f t="shared" ca="1" si="449"/>
        <v>4.2316578333611654E-4</v>
      </c>
      <c r="AA274" s="72">
        <f t="shared" ca="1" si="450"/>
        <v>2.2926330073757759E-9</v>
      </c>
      <c r="AB274" s="19">
        <f t="shared" ca="1" si="451"/>
        <v>3.8844557908042441E-4</v>
      </c>
      <c r="AC274" s="19">
        <f t="shared" ca="1" si="452"/>
        <v>0.9999999245550133</v>
      </c>
      <c r="AD274" s="19">
        <f t="shared" ca="1" si="453"/>
        <v>3.8844558884918188E-4</v>
      </c>
      <c r="AE274" s="19">
        <f t="shared" ca="1" si="454"/>
        <v>0.75755198447230621</v>
      </c>
      <c r="AF274" s="19">
        <f t="shared" ca="1" si="455"/>
        <v>0.24244801552769379</v>
      </c>
      <c r="AG274" s="19">
        <f t="shared" ca="1" si="456"/>
        <v>-1.5127378245683825</v>
      </c>
      <c r="AH274" s="72">
        <f t="shared" ca="1" si="457"/>
        <v>2.0377803732765759E-4</v>
      </c>
      <c r="AI274" s="72">
        <f t="shared" ca="1" si="458"/>
        <v>4.2316578867872224E-4</v>
      </c>
      <c r="AJ274" s="72">
        <f t="shared" ca="1" si="459"/>
        <v>5.3426056981220604E-12</v>
      </c>
      <c r="AK274" s="19">
        <f t="shared" ca="1" si="460"/>
        <v>3.8844558312773161E-4</v>
      </c>
      <c r="AL274" s="19">
        <f t="shared" ca="1" si="461"/>
        <v>0.99999992455501174</v>
      </c>
      <c r="AM274" s="19">
        <f t="shared" ca="1" si="462"/>
        <v>3.884455928964894E-4</v>
      </c>
      <c r="AN274" s="19">
        <f t="shared" ca="1" si="463"/>
        <v>0.75755198614353092</v>
      </c>
      <c r="AO274" s="19">
        <f t="shared" ca="1" si="464"/>
        <v>0.4261149882899915</v>
      </c>
      <c r="AP274" s="19">
        <f t="shared" ca="1" si="465"/>
        <v>0.5738850117100085</v>
      </c>
      <c r="AQ274" s="72">
        <f t="shared" ca="1" si="466"/>
        <v>3.5798553231545686E-4</v>
      </c>
      <c r="AR274" s="72">
        <f t="shared" ca="1" si="467"/>
        <v>4.2316614342932196E-4</v>
      </c>
      <c r="AS274" s="72">
        <f t="shared" ca="1" si="468"/>
        <v>3.5475059971838349E-10</v>
      </c>
      <c r="AT274" s="19">
        <f t="shared" ca="1" si="469"/>
        <v>3.8844585186974311E-4</v>
      </c>
      <c r="AU274" s="19">
        <f t="shared" ca="1" si="470"/>
        <v>0.99999992455490727</v>
      </c>
      <c r="AV274" s="19">
        <f t="shared" ca="1" si="471"/>
        <v>3.8844586163852118E-4</v>
      </c>
      <c r="AW274" s="19">
        <f t="shared" ca="1" si="472"/>
        <v>0.75755209711402205</v>
      </c>
      <c r="AX274" s="19">
        <f t="shared" ca="1" si="473"/>
        <v>0.24244790288597795</v>
      </c>
      <c r="AY274" s="19">
        <f t="shared" ca="1" si="474"/>
        <v>-1.5127389919908012</v>
      </c>
      <c r="AZ274" s="72">
        <f t="shared" ca="1" si="475"/>
        <v>2.0377794270963446E-4</v>
      </c>
      <c r="BA274" s="72">
        <f t="shared" ca="1" si="476"/>
        <v>4.2316578951786046E-4</v>
      </c>
      <c r="BB274" s="72">
        <f t="shared" ca="1" si="477"/>
        <v>-3.5391146149766836E-10</v>
      </c>
      <c r="BC274" s="19">
        <f t="shared" ca="1" si="478"/>
        <v>3.8844558376342373E-4</v>
      </c>
      <c r="BD274" s="19">
        <f t="shared" ca="1" si="479"/>
        <v>0.99999992455501141</v>
      </c>
      <c r="BE274" s="19">
        <f t="shared" ca="1" si="480"/>
        <v>3.8844559353218159E-4</v>
      </c>
      <c r="BF274" s="19">
        <f t="shared" ca="1" si="481"/>
        <v>0.75755198640602173</v>
      </c>
      <c r="BG274" s="19">
        <f t="shared" ca="1" si="482"/>
        <v>0.24244801359397827</v>
      </c>
      <c r="BH274" s="19">
        <f t="shared" ca="1" si="483"/>
        <v>-1.5127378446094637</v>
      </c>
      <c r="BI274" s="72">
        <f t="shared" ca="1" si="484"/>
        <v>2.0377803570335404E-4</v>
      </c>
      <c r="BJ274" s="72">
        <f t="shared" ca="1" si="485"/>
        <v>4.2316578869312777E-4</v>
      </c>
      <c r="BK274" s="72">
        <f t="shared" ca="1" si="486"/>
        <v>-8.2473269749985811E-13</v>
      </c>
      <c r="BL274" s="72">
        <f t="shared" ca="1" si="487"/>
        <v>1.6339775977879619E-3</v>
      </c>
      <c r="BM274" s="72">
        <f t="shared" ca="1" si="488"/>
        <v>1.0004083693338206</v>
      </c>
      <c r="BN274" s="72">
        <f t="shared" ca="1" si="489"/>
        <v>4.0816097903191551E-4</v>
      </c>
      <c r="BO274" s="72">
        <f t="shared" ca="1" si="490"/>
        <v>-2.3978422358334049E-7</v>
      </c>
      <c r="BP274" s="72">
        <f t="shared" ca="1" si="491"/>
        <v>2471.7856639868314</v>
      </c>
      <c r="BQ274" s="72">
        <f t="shared" ca="1" si="492"/>
        <v>1.1376462463084491</v>
      </c>
      <c r="BR274" s="72">
        <f t="shared" ca="1" si="493"/>
        <v>-2.0037128580396648</v>
      </c>
      <c r="BS274" s="72">
        <f t="shared" ca="1" si="494"/>
        <v>1.1378797955501283</v>
      </c>
      <c r="BT274" s="72">
        <f t="shared" ca="1" si="495"/>
        <v>65.182328492374666</v>
      </c>
      <c r="BU274" s="72">
        <f t="shared" ca="1" si="496"/>
        <v>-114.80429012176866</v>
      </c>
      <c r="BV274" s="72">
        <f t="shared" ca="1" si="497"/>
        <v>65.195709878231355</v>
      </c>
    </row>
    <row r="275" spans="1:74">
      <c r="A275" s="13">
        <f ca="1">'MGRS to'!AO275</f>
        <v>33.592799086653642</v>
      </c>
      <c r="B275" s="13">
        <f ca="1">'MGRS to'!AP275</f>
        <v>-7.6056322332929369</v>
      </c>
      <c r="C275" s="19">
        <f t="shared" ca="1" si="426"/>
        <v>0.58630494902304997</v>
      </c>
      <c r="D275" s="19">
        <f t="shared" ca="1" si="427"/>
        <v>-0.13274332416677123</v>
      </c>
      <c r="E275" s="19">
        <f t="shared" ca="1" si="428"/>
        <v>0.58473358241826767</v>
      </c>
      <c r="F275" s="19">
        <f t="shared" ca="1" si="429"/>
        <v>0.58475810964188601</v>
      </c>
      <c r="G275" s="19">
        <f t="shared" ca="1" si="430"/>
        <v>-7.0133842085068343E-5</v>
      </c>
      <c r="H275" s="19">
        <f t="shared" ca="1" si="431"/>
        <v>-7.0133842085068343E-5</v>
      </c>
      <c r="I275" s="19">
        <f t="shared" ca="1" si="432"/>
        <v>0</v>
      </c>
      <c r="J275" s="19">
        <f t="shared" ca="1" si="433"/>
        <v>6.3416432823751046E-5</v>
      </c>
      <c r="K275" s="19">
        <f t="shared" ca="1" si="434"/>
        <v>0.99999999798917794</v>
      </c>
      <c r="L275" s="19">
        <f t="shared" ca="1" si="435"/>
        <v>6.3416432866257436E-5</v>
      </c>
      <c r="M275" s="19">
        <f t="shared" ca="1" si="436"/>
        <v>-0.76896078115413358</v>
      </c>
      <c r="N275" s="19">
        <f t="shared" ca="1" si="437"/>
        <v>1.7689607811541337</v>
      </c>
      <c r="O275" s="19">
        <f t="shared" ca="1" si="438"/>
        <v>0.65551506227612899</v>
      </c>
      <c r="P275" s="72">
        <f t="shared" ca="1" si="439"/>
        <v>1.4811233935346651E-3</v>
      </c>
      <c r="Q275" s="72">
        <f t="shared" ca="1" si="440"/>
        <v>-7.0297257513173215E-5</v>
      </c>
      <c r="R275" s="72">
        <f t="shared" ca="1" si="441"/>
        <v>-1.6341542810487163E-7</v>
      </c>
      <c r="S275" s="19">
        <f t="shared" ca="1" si="442"/>
        <v>6.3542114734496707E-5</v>
      </c>
      <c r="T275" s="19">
        <f t="shared" ca="1" si="443"/>
        <v>0.99999999798119976</v>
      </c>
      <c r="U275" s="19">
        <f t="shared" ca="1" si="444"/>
        <v>6.3542114777256312E-5</v>
      </c>
      <c r="V275" s="19">
        <f t="shared" ca="1" si="445"/>
        <v>-0.76922800381320144</v>
      </c>
      <c r="W275" s="19">
        <f t="shared" ca="1" si="446"/>
        <v>1.7692280038132013</v>
      </c>
      <c r="X275" s="19">
        <f t="shared" ca="1" si="447"/>
        <v>0.65556709297325577</v>
      </c>
      <c r="Y275" s="72">
        <f t="shared" ca="1" si="448"/>
        <v>1.4813461384196873E-3</v>
      </c>
      <c r="Z275" s="72">
        <f t="shared" ca="1" si="449"/>
        <v>-7.0297638279490454E-5</v>
      </c>
      <c r="AA275" s="72">
        <f t="shared" ca="1" si="450"/>
        <v>-3.8076631723917703E-10</v>
      </c>
      <c r="AB275" s="19">
        <f t="shared" ca="1" si="451"/>
        <v>6.3542407630729853E-5</v>
      </c>
      <c r="AC275" s="19">
        <f t="shared" ca="1" si="452"/>
        <v>0.99999999798118122</v>
      </c>
      <c r="AD275" s="19">
        <f t="shared" ca="1" si="453"/>
        <v>6.3542407673490054E-5</v>
      </c>
      <c r="AE275" s="19">
        <f t="shared" ca="1" si="454"/>
        <v>-0.76922862460456076</v>
      </c>
      <c r="AF275" s="19">
        <f t="shared" ca="1" si="455"/>
        <v>1.7692286246045608</v>
      </c>
      <c r="AG275" s="19">
        <f t="shared" ca="1" si="456"/>
        <v>0.65556721382871541</v>
      </c>
      <c r="AH275" s="72">
        <f t="shared" ca="1" si="457"/>
        <v>1.4813466558833142E-3</v>
      </c>
      <c r="AI275" s="72">
        <f t="shared" ca="1" si="458"/>
        <v>-7.0297639166695463E-5</v>
      </c>
      <c r="AJ275" s="72">
        <f t="shared" ca="1" si="459"/>
        <v>-8.8720500943714059E-13</v>
      </c>
      <c r="AK275" s="19">
        <f t="shared" ca="1" si="460"/>
        <v>6.3542408313203692E-5</v>
      </c>
      <c r="AL275" s="19">
        <f t="shared" ca="1" si="461"/>
        <v>0.99999999798118111</v>
      </c>
      <c r="AM275" s="19">
        <f t="shared" ca="1" si="462"/>
        <v>6.3542408355963907E-5</v>
      </c>
      <c r="AN275" s="19">
        <f t="shared" ca="1" si="463"/>
        <v>-0.76922862605090114</v>
      </c>
      <c r="AO275" s="19">
        <f t="shared" ca="1" si="464"/>
        <v>0.4082873208638429</v>
      </c>
      <c r="AP275" s="19">
        <f t="shared" ca="1" si="465"/>
        <v>0.5917126791361571</v>
      </c>
      <c r="AQ275" s="72">
        <f t="shared" ca="1" si="466"/>
        <v>3.4302358597203752E-4</v>
      </c>
      <c r="AR275" s="72">
        <f t="shared" ca="1" si="467"/>
        <v>-7.0297699949039519E-5</v>
      </c>
      <c r="AS275" s="72">
        <f t="shared" ca="1" si="468"/>
        <v>-6.0782344055935328E-11</v>
      </c>
      <c r="AT275" s="19">
        <f t="shared" ca="1" si="469"/>
        <v>6.3542455068716443E-5</v>
      </c>
      <c r="AU275" s="19">
        <f t="shared" ca="1" si="470"/>
        <v>0.99999999798117822</v>
      </c>
      <c r="AV275" s="19">
        <f t="shared" ca="1" si="471"/>
        <v>6.3542455111476739E-5</v>
      </c>
      <c r="AW275" s="19">
        <f t="shared" ca="1" si="472"/>
        <v>-0.76922872514814755</v>
      </c>
      <c r="AX275" s="19">
        <f t="shared" ca="1" si="473"/>
        <v>1.7692287251481476</v>
      </c>
      <c r="AY275" s="19">
        <f t="shared" ca="1" si="474"/>
        <v>0.65556723340250012</v>
      </c>
      <c r="AZ275" s="72">
        <f t="shared" ca="1" si="475"/>
        <v>1.4813467396919049E-3</v>
      </c>
      <c r="BA275" s="72">
        <f t="shared" ca="1" si="476"/>
        <v>-7.029763931038868E-5</v>
      </c>
      <c r="BB275" s="72">
        <f t="shared" ca="1" si="477"/>
        <v>6.0638650838888003E-11</v>
      </c>
      <c r="BC275" s="19">
        <f t="shared" ca="1" si="478"/>
        <v>6.3542408423734824E-5</v>
      </c>
      <c r="BD275" s="19">
        <f t="shared" ca="1" si="479"/>
        <v>0.99999999798118111</v>
      </c>
      <c r="BE275" s="19">
        <f t="shared" ca="1" si="480"/>
        <v>6.3542408466495039E-5</v>
      </c>
      <c r="BF275" s="19">
        <f t="shared" ca="1" si="481"/>
        <v>-0.76922862628519506</v>
      </c>
      <c r="BG275" s="19">
        <f t="shared" ca="1" si="482"/>
        <v>1.7692286262851951</v>
      </c>
      <c r="BH275" s="19">
        <f t="shared" ca="1" si="483"/>
        <v>0.65556721415590058</v>
      </c>
      <c r="BI275" s="72">
        <f t="shared" ca="1" si="484"/>
        <v>1.481346657284215E-3</v>
      </c>
      <c r="BJ275" s="72">
        <f t="shared" ca="1" si="485"/>
        <v>-7.0297639169097513E-5</v>
      </c>
      <c r="BK275" s="72">
        <f t="shared" ca="1" si="486"/>
        <v>1.4129116713418322E-13</v>
      </c>
      <c r="BL275" s="72">
        <f t="shared" ca="1" si="487"/>
        <v>1.1923710563190937E-2</v>
      </c>
      <c r="BM275" s="72">
        <f t="shared" ca="1" si="488"/>
        <v>1.0029742960880839</v>
      </c>
      <c r="BN275" s="72">
        <f t="shared" ca="1" si="489"/>
        <v>2.9632773622697436E-3</v>
      </c>
      <c r="BO275" s="72">
        <f t="shared" ca="1" si="490"/>
        <v>1.2341946206925909E-7</v>
      </c>
      <c r="BP275" s="72">
        <f t="shared" ca="1" si="491"/>
        <v>404.33785929199934</v>
      </c>
      <c r="BQ275" s="72">
        <f t="shared" ca="1" si="492"/>
        <v>-1.1728237888175623</v>
      </c>
      <c r="BR275" s="72">
        <f t="shared" ca="1" si="493"/>
        <v>1.9687300613555228</v>
      </c>
      <c r="BS275" s="72">
        <f t="shared" ca="1" si="494"/>
        <v>5.1103227149453154</v>
      </c>
      <c r="BT275" s="72">
        <f t="shared" ca="1" si="495"/>
        <v>292.80214678821113</v>
      </c>
      <c r="BU275" s="72">
        <f t="shared" ca="1" si="496"/>
        <v>112.79992351620307</v>
      </c>
      <c r="BV275" s="72">
        <f t="shared" ca="1" si="497"/>
        <v>292.79992351620308</v>
      </c>
    </row>
    <row r="276" spans="1:74">
      <c r="A276" s="13">
        <f ca="1">'MGRS to'!AO276</f>
        <v>33.582666267387125</v>
      </c>
      <c r="B276" s="13">
        <f ca="1">'MGRS to'!AP276</f>
        <v>-7.6156220300818278</v>
      </c>
      <c r="C276" s="19">
        <f t="shared" ca="1" si="426"/>
        <v>0.58612809796433973</v>
      </c>
      <c r="D276" s="19">
        <f t="shared" ca="1" si="427"/>
        <v>-0.13291767901234255</v>
      </c>
      <c r="E276" s="19">
        <f t="shared" ca="1" si="428"/>
        <v>0.58475810964188601</v>
      </c>
      <c r="F276" s="19">
        <f t="shared" ca="1" si="429"/>
        <v>0.58458148967574552</v>
      </c>
      <c r="G276" s="19">
        <f t="shared" ca="1" si="430"/>
        <v>-1.7435484557132286E-4</v>
      </c>
      <c r="H276" s="19">
        <f t="shared" ca="1" si="431"/>
        <v>-1.7435484557132286E-4</v>
      </c>
      <c r="I276" s="19">
        <f t="shared" ca="1" si="432"/>
        <v>0</v>
      </c>
      <c r="J276" s="19">
        <f t="shared" ca="1" si="433"/>
        <v>2.2876601273390192E-4</v>
      </c>
      <c r="K276" s="19">
        <f t="shared" ca="1" si="434"/>
        <v>0.99999997383305539</v>
      </c>
      <c r="L276" s="19">
        <f t="shared" ca="1" si="435"/>
        <v>2.2876601472927112E-4</v>
      </c>
      <c r="M276" s="19">
        <f t="shared" ca="1" si="436"/>
        <v>-0.52998624995033383</v>
      </c>
      <c r="N276" s="19">
        <f t="shared" ca="1" si="437"/>
        <v>1.5299862499503338</v>
      </c>
      <c r="O276" s="19">
        <f t="shared" ca="1" si="438"/>
        <v>0.60180010706062892</v>
      </c>
      <c r="P276" s="72">
        <f t="shared" ca="1" si="439"/>
        <v>1.2818043816642203E-3</v>
      </c>
      <c r="Q276" s="72">
        <f t="shared" ca="1" si="440"/>
        <v>-1.7476114211411922E-4</v>
      </c>
      <c r="R276" s="72">
        <f t="shared" ca="1" si="441"/>
        <v>-4.0629654279636363E-7</v>
      </c>
      <c r="S276" s="19">
        <f t="shared" ca="1" si="442"/>
        <v>2.2898149371762915E-4</v>
      </c>
      <c r="T276" s="19">
        <f t="shared" ca="1" si="443"/>
        <v>0.99999997378373751</v>
      </c>
      <c r="U276" s="19">
        <f t="shared" ca="1" si="444"/>
        <v>2.2898149571864214E-4</v>
      </c>
      <c r="V276" s="19">
        <f t="shared" ca="1" si="445"/>
        <v>-0.53072136811584603</v>
      </c>
      <c r="W276" s="19">
        <f t="shared" ca="1" si="446"/>
        <v>1.530721368115846</v>
      </c>
      <c r="X276" s="19">
        <f t="shared" ca="1" si="447"/>
        <v>0.60199133969523788</v>
      </c>
      <c r="Y276" s="72">
        <f t="shared" ca="1" si="448"/>
        <v>1.2824178831970917E-3</v>
      </c>
      <c r="Z276" s="72">
        <f t="shared" ca="1" si="449"/>
        <v>-1.7476208890125571E-4</v>
      </c>
      <c r="AA276" s="72">
        <f t="shared" ca="1" si="450"/>
        <v>-9.4678713648396404E-10</v>
      </c>
      <c r="AB276" s="19">
        <f t="shared" ca="1" si="451"/>
        <v>2.2898199619859525E-4</v>
      </c>
      <c r="AC276" s="19">
        <f t="shared" ca="1" si="452"/>
        <v>0.99999997378362249</v>
      </c>
      <c r="AD276" s="19">
        <f t="shared" ca="1" si="453"/>
        <v>2.2898199819962141E-4</v>
      </c>
      <c r="AE276" s="19">
        <f t="shared" ca="1" si="454"/>
        <v>-0.53072307872752278</v>
      </c>
      <c r="AF276" s="19">
        <f t="shared" ca="1" si="455"/>
        <v>1.5307230787275228</v>
      </c>
      <c r="AG276" s="19">
        <f t="shared" ca="1" si="456"/>
        <v>0.60199178447721724</v>
      </c>
      <c r="AH276" s="72">
        <f t="shared" ca="1" si="457"/>
        <v>1.28241931080558E-3</v>
      </c>
      <c r="AI276" s="72">
        <f t="shared" ca="1" si="458"/>
        <v>-1.747620911075405E-4</v>
      </c>
      <c r="AJ276" s="72">
        <f t="shared" ca="1" si="459"/>
        <v>-2.2062847967845023E-12</v>
      </c>
      <c r="AK276" s="19">
        <f t="shared" ca="1" si="460"/>
        <v>2.2898199736952996E-4</v>
      </c>
      <c r="AL276" s="19">
        <f t="shared" ca="1" si="461"/>
        <v>0.99999997378362204</v>
      </c>
      <c r="AM276" s="19">
        <f t="shared" ca="1" si="462"/>
        <v>2.2898199937055621E-4</v>
      </c>
      <c r="AN276" s="19">
        <f t="shared" ca="1" si="463"/>
        <v>-0.5307230827137045</v>
      </c>
      <c r="AO276" s="19">
        <f t="shared" ca="1" si="464"/>
        <v>0.71833300947486234</v>
      </c>
      <c r="AP276" s="19">
        <f t="shared" ca="1" si="465"/>
        <v>0.28166699052513766</v>
      </c>
      <c r="AQ276" s="72">
        <f t="shared" ca="1" si="466"/>
        <v>6.030397955773105E-4</v>
      </c>
      <c r="AR276" s="72">
        <f t="shared" ca="1" si="467"/>
        <v>-1.7476212274083257E-4</v>
      </c>
      <c r="AS276" s="72">
        <f t="shared" ca="1" si="468"/>
        <v>-3.163329206868834E-11</v>
      </c>
      <c r="AT276" s="19">
        <f t="shared" ca="1" si="469"/>
        <v>2.2898201415804203E-4</v>
      </c>
      <c r="AU276" s="19">
        <f t="shared" ca="1" si="470"/>
        <v>0.99999997378361827</v>
      </c>
      <c r="AV276" s="19">
        <f t="shared" ca="1" si="471"/>
        <v>2.2898201615906868E-4</v>
      </c>
      <c r="AW276" s="19">
        <f t="shared" ca="1" si="472"/>
        <v>-0.53072313986710973</v>
      </c>
      <c r="AX276" s="19">
        <f t="shared" ca="1" si="473"/>
        <v>1.5307231398671097</v>
      </c>
      <c r="AY276" s="19">
        <f t="shared" ca="1" si="474"/>
        <v>0.60199180037431144</v>
      </c>
      <c r="AZ276" s="72">
        <f t="shared" ca="1" si="475"/>
        <v>1.282419361830248E-3</v>
      </c>
      <c r="BA276" s="72">
        <f t="shared" ca="1" si="476"/>
        <v>-1.747620911863964E-4</v>
      </c>
      <c r="BB276" s="72">
        <f t="shared" ca="1" si="477"/>
        <v>3.1554436174434722E-11</v>
      </c>
      <c r="BC276" s="19">
        <f t="shared" ca="1" si="478"/>
        <v>2.2898199741138548E-4</v>
      </c>
      <c r="BD276" s="19">
        <f t="shared" ca="1" si="479"/>
        <v>0.99999997378362204</v>
      </c>
      <c r="BE276" s="19">
        <f t="shared" ca="1" si="480"/>
        <v>2.2898199941241172E-4</v>
      </c>
      <c r="BF276" s="19">
        <f t="shared" ca="1" si="481"/>
        <v>-0.53072308285616587</v>
      </c>
      <c r="BG276" s="19">
        <f t="shared" ca="1" si="482"/>
        <v>1.530723082856166</v>
      </c>
      <c r="BH276" s="19">
        <f t="shared" ca="1" si="483"/>
        <v>0.60199178555071842</v>
      </c>
      <c r="BI276" s="72">
        <f t="shared" ca="1" si="484"/>
        <v>1.2824193142511814E-3</v>
      </c>
      <c r="BJ276" s="72">
        <f t="shared" ca="1" si="485"/>
        <v>-1.7476209111286553E-4</v>
      </c>
      <c r="BK276" s="72">
        <f t="shared" ca="1" si="486"/>
        <v>7.3530862388510032E-14</v>
      </c>
      <c r="BL276" s="72">
        <f t="shared" ca="1" si="487"/>
        <v>1.0316303230236173E-2</v>
      </c>
      <c r="BM276" s="72">
        <f t="shared" ca="1" si="488"/>
        <v>1.0025741084063919</v>
      </c>
      <c r="BN276" s="72">
        <f t="shared" ca="1" si="489"/>
        <v>2.5658513658147427E-3</v>
      </c>
      <c r="BO276" s="72">
        <f t="shared" ca="1" si="490"/>
        <v>3.5358633036674971E-7</v>
      </c>
      <c r="BP276" s="72">
        <f t="shared" ca="1" si="491"/>
        <v>1457.0752337274657</v>
      </c>
      <c r="BQ276" s="72">
        <f t="shared" ca="1" si="492"/>
        <v>-2.4539609697251548</v>
      </c>
      <c r="BR276" s="72">
        <f t="shared" ca="1" si="493"/>
        <v>0.68753522846126791</v>
      </c>
      <c r="BS276" s="72">
        <f t="shared" ca="1" si="494"/>
        <v>3.8291278820510612</v>
      </c>
      <c r="BT276" s="72">
        <f t="shared" ca="1" si="495"/>
        <v>219.39839334491785</v>
      </c>
      <c r="BU276" s="72">
        <f t="shared" ca="1" si="496"/>
        <v>39.392866857393486</v>
      </c>
      <c r="BV276" s="72">
        <f t="shared" ca="1" si="497"/>
        <v>219.39286685739353</v>
      </c>
    </row>
    <row r="277" spans="1:74">
      <c r="A277" s="13">
        <f ca="1">'MGRS to'!AO277</f>
        <v>33.589022561360203</v>
      </c>
      <c r="B277" s="13">
        <f ca="1">'MGRS to'!AP277</f>
        <v>-7.6235484523187917</v>
      </c>
      <c r="C277" s="19">
        <f t="shared" ca="1" si="426"/>
        <v>0.58623903622239459</v>
      </c>
      <c r="D277" s="19">
        <f t="shared" ca="1" si="427"/>
        <v>-0.13305602117828086</v>
      </c>
      <c r="E277" s="19">
        <f t="shared" ca="1" si="428"/>
        <v>0.58458148967574552</v>
      </c>
      <c r="F277" s="19">
        <f t="shared" ca="1" si="429"/>
        <v>0.58469228294739262</v>
      </c>
      <c r="G277" s="19">
        <f t="shared" ca="1" si="430"/>
        <v>-1.383421659383044E-4</v>
      </c>
      <c r="H277" s="19">
        <f t="shared" ca="1" si="431"/>
        <v>-1.383421659383044E-4</v>
      </c>
      <c r="I277" s="19">
        <f t="shared" ca="1" si="432"/>
        <v>0</v>
      </c>
      <c r="J277" s="19">
        <f t="shared" ca="1" si="433"/>
        <v>1.5995091021691162E-4</v>
      </c>
      <c r="K277" s="19">
        <f t="shared" ca="1" si="434"/>
        <v>0.9999999872078531</v>
      </c>
      <c r="L277" s="19">
        <f t="shared" ca="1" si="435"/>
        <v>1.5995091089895011E-4</v>
      </c>
      <c r="M277" s="19">
        <f t="shared" ca="1" si="436"/>
        <v>-0.60146292657742861</v>
      </c>
      <c r="N277" s="19">
        <f t="shared" ca="1" si="437"/>
        <v>1.6014629265774287</v>
      </c>
      <c r="O277" s="19">
        <f t="shared" ca="1" si="438"/>
        <v>0.61961045205467324</v>
      </c>
      <c r="P277" s="72">
        <f t="shared" ca="1" si="439"/>
        <v>1.3414454273584361E-3</v>
      </c>
      <c r="Q277" s="72">
        <f t="shared" ca="1" si="440"/>
        <v>-1.3866455674397889E-4</v>
      </c>
      <c r="R277" s="72">
        <f t="shared" ca="1" si="441"/>
        <v>-3.2239080567449834E-7</v>
      </c>
      <c r="S277" s="19">
        <f t="shared" ca="1" si="442"/>
        <v>1.6014492460404863E-4</v>
      </c>
      <c r="T277" s="19">
        <f t="shared" ca="1" si="443"/>
        <v>0.9999999871768015</v>
      </c>
      <c r="U277" s="19">
        <f t="shared" ca="1" si="444"/>
        <v>1.60144925288572E-4</v>
      </c>
      <c r="V277" s="19">
        <f t="shared" ca="1" si="445"/>
        <v>-0.6021342020950593</v>
      </c>
      <c r="W277" s="19">
        <f t="shared" ca="1" si="446"/>
        <v>1.6021342020950593</v>
      </c>
      <c r="X277" s="19">
        <f t="shared" ca="1" si="447"/>
        <v>0.61976983079587256</v>
      </c>
      <c r="Y277" s="72">
        <f t="shared" ca="1" si="448"/>
        <v>1.3420054460849859E-3</v>
      </c>
      <c r="Z277" s="72">
        <f t="shared" ca="1" si="449"/>
        <v>-1.386653080395541E-4</v>
      </c>
      <c r="AA277" s="72">
        <f t="shared" ca="1" si="450"/>
        <v>-7.5129557520407612E-10</v>
      </c>
      <c r="AB277" s="19">
        <f t="shared" ca="1" si="451"/>
        <v>1.6014537698536723E-4</v>
      </c>
      <c r="AC277" s="19">
        <f t="shared" ca="1" si="452"/>
        <v>0.99999998717672911</v>
      </c>
      <c r="AD277" s="19">
        <f t="shared" ca="1" si="453"/>
        <v>1.6014537766989641E-4</v>
      </c>
      <c r="AE277" s="19">
        <f t="shared" ca="1" si="454"/>
        <v>-0.60213576357803844</v>
      </c>
      <c r="AF277" s="19">
        <f t="shared" ca="1" si="455"/>
        <v>1.6021357635780384</v>
      </c>
      <c r="AG277" s="19">
        <f t="shared" ca="1" si="456"/>
        <v>0.61977020137795114</v>
      </c>
      <c r="AH277" s="72">
        <f t="shared" ca="1" si="457"/>
        <v>1.3420067487665227E-3</v>
      </c>
      <c r="AI277" s="72">
        <f t="shared" ca="1" si="458"/>
        <v>-1.386653097903641E-4</v>
      </c>
      <c r="AJ277" s="72">
        <f t="shared" ca="1" si="459"/>
        <v>-1.750810000450409E-12</v>
      </c>
      <c r="AK277" s="19">
        <f t="shared" ca="1" si="460"/>
        <v>1.6014537803959205E-4</v>
      </c>
      <c r="AL277" s="19">
        <f t="shared" ca="1" si="461"/>
        <v>0.99999998717672889</v>
      </c>
      <c r="AM277" s="19">
        <f t="shared" ca="1" si="462"/>
        <v>1.6014537872412126E-4</v>
      </c>
      <c r="AN277" s="19">
        <f t="shared" ca="1" si="463"/>
        <v>-0.60213576721688544</v>
      </c>
      <c r="AO277" s="19">
        <f t="shared" ca="1" si="464"/>
        <v>0.63743251783813282</v>
      </c>
      <c r="AP277" s="19">
        <f t="shared" ca="1" si="465"/>
        <v>0.36256748216186718</v>
      </c>
      <c r="AQ277" s="72">
        <f t="shared" ca="1" si="466"/>
        <v>5.3523261288673167E-4</v>
      </c>
      <c r="AR277" s="72">
        <f t="shared" ca="1" si="467"/>
        <v>-1.386653646273643E-4</v>
      </c>
      <c r="AS277" s="72">
        <f t="shared" ca="1" si="468"/>
        <v>-5.4837000202203126E-11</v>
      </c>
      <c r="AT277" s="19">
        <f t="shared" ca="1" si="469"/>
        <v>1.6014541105891257E-4</v>
      </c>
      <c r="AU277" s="19">
        <f t="shared" ca="1" si="470"/>
        <v>0.99999998717672356</v>
      </c>
      <c r="AV277" s="19">
        <f t="shared" ca="1" si="471"/>
        <v>1.601454117434422E-4</v>
      </c>
      <c r="AW277" s="19">
        <f t="shared" ca="1" si="472"/>
        <v>-0.6021358811888734</v>
      </c>
      <c r="AX277" s="19">
        <f t="shared" ca="1" si="473"/>
        <v>1.6021358811888735</v>
      </c>
      <c r="AY277" s="19">
        <f t="shared" ca="1" si="474"/>
        <v>0.61977022929014902</v>
      </c>
      <c r="AZ277" s="72">
        <f t="shared" ca="1" si="475"/>
        <v>1.3420068468844432E-3</v>
      </c>
      <c r="BA277" s="72">
        <f t="shared" ca="1" si="476"/>
        <v>-1.3866530992223564E-4</v>
      </c>
      <c r="BB277" s="72">
        <f t="shared" ca="1" si="477"/>
        <v>5.470512866485866E-11</v>
      </c>
      <c r="BC277" s="19">
        <f t="shared" ca="1" si="478"/>
        <v>1.6014537811902922E-4</v>
      </c>
      <c r="BD277" s="19">
        <f t="shared" ca="1" si="479"/>
        <v>0.99999998717672889</v>
      </c>
      <c r="BE277" s="19">
        <f t="shared" ca="1" si="480"/>
        <v>1.6014537880355842E-4</v>
      </c>
      <c r="BF277" s="19">
        <f t="shared" ca="1" si="481"/>
        <v>-0.60213576749084174</v>
      </c>
      <c r="BG277" s="19">
        <f t="shared" ca="1" si="482"/>
        <v>1.6021357674908416</v>
      </c>
      <c r="BH277" s="19">
        <f t="shared" ca="1" si="483"/>
        <v>0.6197702023065641</v>
      </c>
      <c r="BI277" s="72">
        <f t="shared" ca="1" si="484"/>
        <v>1.3420067520308145E-3</v>
      </c>
      <c r="BJ277" s="72">
        <f t="shared" ca="1" si="485"/>
        <v>-1.3866530979475146E-4</v>
      </c>
      <c r="BK277" s="72">
        <f t="shared" ca="1" si="486"/>
        <v>1.2748417772823206E-13</v>
      </c>
      <c r="BL277" s="72">
        <f t="shared" ca="1" si="487"/>
        <v>1.079758878568877E-2</v>
      </c>
      <c r="BM277" s="72">
        <f t="shared" ca="1" si="488"/>
        <v>1.0026939565795925</v>
      </c>
      <c r="BN277" s="72">
        <f t="shared" ca="1" si="489"/>
        <v>2.6849140550041645E-3</v>
      </c>
      <c r="BO277" s="72">
        <f t="shared" ca="1" si="490"/>
        <v>2.6641942673206464E-7</v>
      </c>
      <c r="BP277" s="72">
        <f t="shared" ca="1" si="491"/>
        <v>1019.0488425749944</v>
      </c>
      <c r="BQ277" s="72">
        <f t="shared" ca="1" si="492"/>
        <v>-0.80440738125864941</v>
      </c>
      <c r="BR277" s="72">
        <f t="shared" ca="1" si="493"/>
        <v>2.3371087434161995</v>
      </c>
      <c r="BS277" s="72">
        <f t="shared" ca="1" si="494"/>
        <v>5.4787013970059926</v>
      </c>
      <c r="BT277" s="72">
        <f t="shared" ca="1" si="495"/>
        <v>313.91085204470846</v>
      </c>
      <c r="BU277" s="72">
        <f t="shared" ca="1" si="496"/>
        <v>133.90646726087144</v>
      </c>
      <c r="BV277" s="72">
        <f t="shared" ca="1" si="497"/>
        <v>313.90646726087152</v>
      </c>
    </row>
    <row r="278" spans="1:74">
      <c r="A278" s="13">
        <f ca="1">'MGRS to'!AO278</f>
        <v>33.598914392272761</v>
      </c>
      <c r="B278" s="13">
        <f ca="1">'MGRS to'!AP278</f>
        <v>-7.6307304502642772</v>
      </c>
      <c r="C278" s="19">
        <f t="shared" ca="1" si="426"/>
        <v>0.58641168124086929</v>
      </c>
      <c r="D278" s="19">
        <f t="shared" ca="1" si="427"/>
        <v>-0.13318137068930105</v>
      </c>
      <c r="E278" s="19">
        <f t="shared" ca="1" si="428"/>
        <v>0.58469228294739262</v>
      </c>
      <c r="F278" s="19">
        <f t="shared" ca="1" si="429"/>
        <v>0.58486470248538969</v>
      </c>
      <c r="G278" s="19">
        <f t="shared" ca="1" si="430"/>
        <v>-1.253495110201952E-4</v>
      </c>
      <c r="H278" s="19">
        <f t="shared" ca="1" si="431"/>
        <v>-1.253495110201952E-4</v>
      </c>
      <c r="I278" s="19">
        <f t="shared" ca="1" si="432"/>
        <v>0</v>
      </c>
      <c r="J278" s="19">
        <f t="shared" ca="1" si="433"/>
        <v>2.016260892956674E-4</v>
      </c>
      <c r="K278" s="19">
        <f t="shared" ca="1" si="434"/>
        <v>0.99999997967345977</v>
      </c>
      <c r="L278" s="19">
        <f t="shared" ca="1" si="435"/>
        <v>2.016260906617877E-4</v>
      </c>
      <c r="M278" s="19">
        <f t="shared" ca="1" si="436"/>
        <v>-0.43225050430950823</v>
      </c>
      <c r="N278" s="19">
        <f t="shared" ca="1" si="437"/>
        <v>1.4322505043095082</v>
      </c>
      <c r="O278" s="19">
        <f t="shared" ca="1" si="438"/>
        <v>0.57448752122746927</v>
      </c>
      <c r="P278" s="72">
        <f t="shared" ca="1" si="439"/>
        <v>1.2002175774721154E-3</v>
      </c>
      <c r="Q278" s="72">
        <f t="shared" ca="1" si="440"/>
        <v>-1.2564156904715801E-4</v>
      </c>
      <c r="R278" s="72">
        <f t="shared" ca="1" si="441"/>
        <v>-2.9205802696280893E-7</v>
      </c>
      <c r="S278" s="19">
        <f t="shared" ca="1" si="442"/>
        <v>2.0175243900275481E-4</v>
      </c>
      <c r="T278" s="19">
        <f t="shared" ca="1" si="443"/>
        <v>0.99999997964797638</v>
      </c>
      <c r="U278" s="19">
        <f t="shared" ca="1" si="444"/>
        <v>2.0175244037144496E-4</v>
      </c>
      <c r="V278" s="19">
        <f t="shared" ca="1" si="445"/>
        <v>-0.43298629373496789</v>
      </c>
      <c r="W278" s="19">
        <f t="shared" ca="1" si="446"/>
        <v>1.432986293734968</v>
      </c>
      <c r="X278" s="19">
        <f t="shared" ca="1" si="447"/>
        <v>0.57470600728848564</v>
      </c>
      <c r="Y278" s="72">
        <f t="shared" ca="1" si="448"/>
        <v>1.200831942360961E-3</v>
      </c>
      <c r="Z278" s="72">
        <f t="shared" ca="1" si="449"/>
        <v>-1.2564224952778743E-4</v>
      </c>
      <c r="AA278" s="72">
        <f t="shared" ca="1" si="450"/>
        <v>-6.8048062941850757E-10</v>
      </c>
      <c r="AB278" s="19">
        <f t="shared" ca="1" si="451"/>
        <v>2.0175273364212706E-4</v>
      </c>
      <c r="AC278" s="19">
        <f t="shared" ca="1" si="452"/>
        <v>0.99999997964791709</v>
      </c>
      <c r="AD278" s="19">
        <f t="shared" ca="1" si="453"/>
        <v>2.0175273501082318E-4</v>
      </c>
      <c r="AE278" s="19">
        <f t="shared" ca="1" si="454"/>
        <v>-0.43298800647310404</v>
      </c>
      <c r="AF278" s="19">
        <f t="shared" ca="1" si="455"/>
        <v>1.432988006473104</v>
      </c>
      <c r="AG278" s="19">
        <f t="shared" ca="1" si="456"/>
        <v>0.57470651560894415</v>
      </c>
      <c r="AH278" s="72">
        <f t="shared" ca="1" si="457"/>
        <v>1.2008333724497597E-3</v>
      </c>
      <c r="AI278" s="72">
        <f t="shared" ca="1" si="458"/>
        <v>-1.2564225111327332E-4</v>
      </c>
      <c r="AJ278" s="72">
        <f t="shared" ca="1" si="459"/>
        <v>-1.5854858929648802E-12</v>
      </c>
      <c r="AK278" s="19">
        <f t="shared" ca="1" si="460"/>
        <v>2.0175273432859254E-4</v>
      </c>
      <c r="AL278" s="19">
        <f t="shared" ca="1" si="461"/>
        <v>0.99999997964791687</v>
      </c>
      <c r="AM278" s="19">
        <f t="shared" ca="1" si="462"/>
        <v>2.0175273569728871E-4</v>
      </c>
      <c r="AN278" s="19">
        <f t="shared" ca="1" si="463"/>
        <v>-0.43298801046375601</v>
      </c>
      <c r="AO278" s="19">
        <f t="shared" ca="1" si="464"/>
        <v>0.81252138279463826</v>
      </c>
      <c r="AP278" s="19">
        <f t="shared" ca="1" si="465"/>
        <v>0.18747861720536174</v>
      </c>
      <c r="AQ278" s="72">
        <f t="shared" ca="1" si="466"/>
        <v>6.8194952822109734E-4</v>
      </c>
      <c r="AR278" s="72">
        <f t="shared" ca="1" si="467"/>
        <v>-1.256422384769842E-4</v>
      </c>
      <c r="AS278" s="72">
        <f t="shared" ca="1" si="468"/>
        <v>1.2636289123358832E-11</v>
      </c>
      <c r="AT278" s="19">
        <f t="shared" ca="1" si="469"/>
        <v>2.017527288572863E-4</v>
      </c>
      <c r="AU278" s="19">
        <f t="shared" ca="1" si="470"/>
        <v>0.99999997964791798</v>
      </c>
      <c r="AV278" s="19">
        <f t="shared" ca="1" si="471"/>
        <v>2.0175273022598233E-4</v>
      </c>
      <c r="AW278" s="19">
        <f t="shared" ca="1" si="472"/>
        <v>-0.43298797865875327</v>
      </c>
      <c r="AX278" s="19">
        <f t="shared" ca="1" si="473"/>
        <v>1.4329879786587534</v>
      </c>
      <c r="AY278" s="19">
        <f t="shared" ca="1" si="474"/>
        <v>0.57470650735398288</v>
      </c>
      <c r="AZ278" s="72">
        <f t="shared" ca="1" si="475"/>
        <v>1.2008333492255492E-3</v>
      </c>
      <c r="BA278" s="72">
        <f t="shared" ca="1" si="476"/>
        <v>-1.256422510875255E-4</v>
      </c>
      <c r="BB278" s="72">
        <f t="shared" ca="1" si="477"/>
        <v>-1.2610541300431266E-11</v>
      </c>
      <c r="BC278" s="19">
        <f t="shared" ca="1" si="478"/>
        <v>2.0175273431744534E-4</v>
      </c>
      <c r="BD278" s="19">
        <f t="shared" ca="1" si="479"/>
        <v>0.99999997964791687</v>
      </c>
      <c r="BE278" s="19">
        <f t="shared" ca="1" si="480"/>
        <v>2.0175273568614151E-4</v>
      </c>
      <c r="BF278" s="19">
        <f t="shared" ca="1" si="481"/>
        <v>-0.4329880103989473</v>
      </c>
      <c r="BG278" s="19">
        <f t="shared" ca="1" si="482"/>
        <v>1.4329880103989474</v>
      </c>
      <c r="BH278" s="19">
        <f t="shared" ca="1" si="483"/>
        <v>0.57470651677408657</v>
      </c>
      <c r="BI278" s="72">
        <f t="shared" ca="1" si="484"/>
        <v>1.2008333757277299E-3</v>
      </c>
      <c r="BJ278" s="72">
        <f t="shared" ca="1" si="485"/>
        <v>-1.2564225111690743E-4</v>
      </c>
      <c r="BK278" s="72">
        <f t="shared" ca="1" si="486"/>
        <v>-2.9381933084465794E-14</v>
      </c>
      <c r="BL278" s="72">
        <f t="shared" ca="1" si="487"/>
        <v>9.657618027804616E-3</v>
      </c>
      <c r="BM278" s="72">
        <f t="shared" ca="1" si="488"/>
        <v>1.0024100499951996</v>
      </c>
      <c r="BN278" s="72">
        <f t="shared" ca="1" si="489"/>
        <v>2.4028105035558051E-3</v>
      </c>
      <c r="BO278" s="72">
        <f t="shared" ca="1" si="490"/>
        <v>2.7850336115260217E-7</v>
      </c>
      <c r="BP278" s="72">
        <f t="shared" ca="1" si="491"/>
        <v>1283.8083961427342</v>
      </c>
      <c r="BQ278" s="72">
        <f t="shared" ca="1" si="492"/>
        <v>-0.54389770676037008</v>
      </c>
      <c r="BR278" s="72">
        <f t="shared" ca="1" si="493"/>
        <v>2.5976255904602277</v>
      </c>
      <c r="BS278" s="72">
        <f t="shared" ca="1" si="494"/>
        <v>5.7392182440500203</v>
      </c>
      <c r="BT278" s="72">
        <f t="shared" ca="1" si="495"/>
        <v>328.83695691578674</v>
      </c>
      <c r="BU278" s="72">
        <f t="shared" ca="1" si="496"/>
        <v>148.8329830885495</v>
      </c>
      <c r="BV278" s="72">
        <f t="shared" ca="1" si="497"/>
        <v>328.83298308854944</v>
      </c>
    </row>
    <row r="279" spans="1:74">
      <c r="A279" s="13">
        <f ca="1">'MGRS to'!AO279</f>
        <v>33.582631153327192</v>
      </c>
      <c r="B279" s="13">
        <f ca="1">'MGRS to'!AP279</f>
        <v>-7.6229819043577711</v>
      </c>
      <c r="C279" s="19">
        <f t="shared" ca="1" si="426"/>
        <v>0.58612748510838009</v>
      </c>
      <c r="D279" s="19">
        <f t="shared" ca="1" si="427"/>
        <v>-0.13304613305099058</v>
      </c>
      <c r="E279" s="19">
        <f t="shared" ca="1" si="428"/>
        <v>0.58486470248538969</v>
      </c>
      <c r="F279" s="19">
        <f t="shared" ca="1" si="429"/>
        <v>0.58458087762094502</v>
      </c>
      <c r="G279" s="19">
        <f t="shared" ca="1" si="430"/>
        <v>1.3523763831047031E-4</v>
      </c>
      <c r="H279" s="19">
        <f t="shared" ca="1" si="431"/>
        <v>1.3523763831047031E-4</v>
      </c>
      <c r="I279" s="19">
        <f t="shared" ca="1" si="432"/>
        <v>0</v>
      </c>
      <c r="J279" s="19">
        <f t="shared" ca="1" si="433"/>
        <v>3.0540728930117042E-4</v>
      </c>
      <c r="K279" s="19">
        <f t="shared" ca="1" si="434"/>
        <v>0.9999999533631927</v>
      </c>
      <c r="L279" s="19">
        <f t="shared" ca="1" si="435"/>
        <v>3.0540729404891082E-4</v>
      </c>
      <c r="M279" s="19">
        <f t="shared" ca="1" si="436"/>
        <v>0.30790007241981088</v>
      </c>
      <c r="N279" s="19">
        <f t="shared" ca="1" si="437"/>
        <v>0.69209992758018912</v>
      </c>
      <c r="O279" s="19">
        <f t="shared" ca="1" si="438"/>
        <v>0.11958105910858574</v>
      </c>
      <c r="P279" s="72">
        <f t="shared" ca="1" si="439"/>
        <v>5.8105541944448134E-4</v>
      </c>
      <c r="Q279" s="72">
        <f t="shared" ca="1" si="440"/>
        <v>1.3555275823695396E-4</v>
      </c>
      <c r="R279" s="72">
        <f t="shared" ca="1" si="441"/>
        <v>3.1511992648364674E-7</v>
      </c>
      <c r="S279" s="19">
        <f t="shared" ca="1" si="442"/>
        <v>3.0550441234217555E-4</v>
      </c>
      <c r="T279" s="19">
        <f t="shared" ca="1" si="443"/>
        <v>0.99999995333352576</v>
      </c>
      <c r="U279" s="19">
        <f t="shared" ca="1" si="444"/>
        <v>3.0550441709444693E-4</v>
      </c>
      <c r="V279" s="19">
        <f t="shared" ca="1" si="445"/>
        <v>0.30851940380445386</v>
      </c>
      <c r="W279" s="19">
        <f t="shared" ca="1" si="446"/>
        <v>0.69148059619554614</v>
      </c>
      <c r="X279" s="19">
        <f t="shared" ca="1" si="447"/>
        <v>0.11879250325270385</v>
      </c>
      <c r="Y279" s="72">
        <f t="shared" ca="1" si="448"/>
        <v>5.8053635981912316E-4</v>
      </c>
      <c r="Z279" s="72">
        <f t="shared" ca="1" si="449"/>
        <v>1.355534925040297E-4</v>
      </c>
      <c r="AA279" s="72">
        <f t="shared" ca="1" si="450"/>
        <v>7.3426707574396344E-10</v>
      </c>
      <c r="AB279" s="19">
        <f t="shared" ca="1" si="451"/>
        <v>3.0550463887836173E-4</v>
      </c>
      <c r="AC279" s="19">
        <f t="shared" ca="1" si="452"/>
        <v>0.9999999533334567</v>
      </c>
      <c r="AD279" s="19">
        <f t="shared" ca="1" si="453"/>
        <v>3.0550464363064364E-4</v>
      </c>
      <c r="AE279" s="19">
        <f t="shared" ca="1" si="454"/>
        <v>0.30852084623057308</v>
      </c>
      <c r="AF279" s="19">
        <f t="shared" ca="1" si="455"/>
        <v>0.69147915376942692</v>
      </c>
      <c r="AG279" s="19">
        <f t="shared" ca="1" si="456"/>
        <v>0.11879066505312363</v>
      </c>
      <c r="AH279" s="72">
        <f t="shared" ca="1" si="457"/>
        <v>5.8053515092458216E-4</v>
      </c>
      <c r="AI279" s="72">
        <f t="shared" ca="1" si="458"/>
        <v>1.3555349421495971E-4</v>
      </c>
      <c r="AJ279" s="72">
        <f t="shared" ca="1" si="459"/>
        <v>1.7109300087803092E-12</v>
      </c>
      <c r="AK279" s="19">
        <f t="shared" ca="1" si="460"/>
        <v>3.0550463940621532E-4</v>
      </c>
      <c r="AL279" s="19">
        <f t="shared" ca="1" si="461"/>
        <v>0.99999995333345648</v>
      </c>
      <c r="AM279" s="19">
        <f t="shared" ca="1" si="462"/>
        <v>3.0550464415849728E-4</v>
      </c>
      <c r="AN279" s="19">
        <f t="shared" ca="1" si="463"/>
        <v>0.30852084959159864</v>
      </c>
      <c r="AO279" s="19">
        <f t="shared" ca="1" si="464"/>
        <v>0.90481488536727817</v>
      </c>
      <c r="AP279" s="19">
        <f t="shared" ca="1" si="465"/>
        <v>9.5185114632721834E-2</v>
      </c>
      <c r="AQ279" s="72">
        <f t="shared" ca="1" si="466"/>
        <v>7.5923548739234461E-4</v>
      </c>
      <c r="AR279" s="72">
        <f t="shared" ca="1" si="467"/>
        <v>1.3555343872025366E-4</v>
      </c>
      <c r="AS279" s="72">
        <f t="shared" ca="1" si="468"/>
        <v>-5.5494706052705567E-11</v>
      </c>
      <c r="AT279" s="19">
        <f t="shared" ca="1" si="469"/>
        <v>3.055046222849767E-4</v>
      </c>
      <c r="AU279" s="19">
        <f t="shared" ca="1" si="470"/>
        <v>0.99999995333346181</v>
      </c>
      <c r="AV279" s="19">
        <f t="shared" ca="1" si="471"/>
        <v>3.0550462703725784E-4</v>
      </c>
      <c r="AW279" s="19">
        <f t="shared" ca="1" si="472"/>
        <v>0.30852074057546786</v>
      </c>
      <c r="AX279" s="19">
        <f t="shared" ca="1" si="473"/>
        <v>0.69147925942453214</v>
      </c>
      <c r="AY279" s="19">
        <f t="shared" ca="1" si="474"/>
        <v>0.11879079969817963</v>
      </c>
      <c r="AZ279" s="72">
        <f t="shared" ca="1" si="475"/>
        <v>5.8053523947392189E-4</v>
      </c>
      <c r="BA279" s="72">
        <f t="shared" ca="1" si="476"/>
        <v>1.3555349408963711E-4</v>
      </c>
      <c r="BB279" s="72">
        <f t="shared" ca="1" si="477"/>
        <v>5.5369383448848619E-11</v>
      </c>
      <c r="BC279" s="19">
        <f t="shared" ca="1" si="478"/>
        <v>3.0550463936754345E-4</v>
      </c>
      <c r="BD279" s="19">
        <f t="shared" ca="1" si="479"/>
        <v>0.99999995333345648</v>
      </c>
      <c r="BE279" s="19">
        <f t="shared" ca="1" si="480"/>
        <v>3.0550464411982541E-4</v>
      </c>
      <c r="BF279" s="19">
        <f t="shared" ca="1" si="481"/>
        <v>0.30852084934541701</v>
      </c>
      <c r="BG279" s="19">
        <f t="shared" ca="1" si="482"/>
        <v>0.69147915065458299</v>
      </c>
      <c r="BH279" s="19">
        <f t="shared" ca="1" si="483"/>
        <v>0.11879066108361924</v>
      </c>
      <c r="BI279" s="72">
        <f t="shared" ca="1" si="484"/>
        <v>5.8053514831403745E-4</v>
      </c>
      <c r="BJ279" s="72">
        <f t="shared" ca="1" si="485"/>
        <v>1.3555349421865437E-4</v>
      </c>
      <c r="BK279" s="72">
        <f t="shared" ca="1" si="486"/>
        <v>1.2901726670518088E-13</v>
      </c>
      <c r="BL279" s="72">
        <f t="shared" ca="1" si="487"/>
        <v>4.6602214831885031E-3</v>
      </c>
      <c r="BM279" s="72">
        <f t="shared" ca="1" si="488"/>
        <v>1.0011640393269872</v>
      </c>
      <c r="BN279" s="72">
        <f t="shared" ca="1" si="489"/>
        <v>1.1623479550554804E-3</v>
      </c>
      <c r="BO279" s="72">
        <f t="shared" ca="1" si="490"/>
        <v>4.2082586670200593E-8</v>
      </c>
      <c r="BP279" s="72">
        <f t="shared" ca="1" si="491"/>
        <v>1944.0101181238279</v>
      </c>
      <c r="BQ279" s="72">
        <f t="shared" ca="1" si="492"/>
        <v>2.7641591834905057</v>
      </c>
      <c r="BR279" s="72">
        <f t="shared" ca="1" si="493"/>
        <v>-0.37735864887378706</v>
      </c>
      <c r="BS279" s="72">
        <f t="shared" ca="1" si="494"/>
        <v>2.7642340047160059</v>
      </c>
      <c r="BT279" s="72">
        <f t="shared" ca="1" si="495"/>
        <v>158.37465511633366</v>
      </c>
      <c r="BU279" s="72">
        <f t="shared" ca="1" si="496"/>
        <v>-21.621057943227154</v>
      </c>
      <c r="BV279" s="72">
        <f t="shared" ca="1" si="497"/>
        <v>158.37894205677287</v>
      </c>
    </row>
    <row r="280" spans="1:74">
      <c r="A280" s="13">
        <f ca="1">'MGRS to'!AO280</f>
        <v>33.595424976197108</v>
      </c>
      <c r="B280" s="13">
        <f ca="1">'MGRS to'!AP280</f>
        <v>-7.621054343072343</v>
      </c>
      <c r="C280" s="19">
        <f t="shared" ca="1" si="426"/>
        <v>0.58635077944137715</v>
      </c>
      <c r="D280" s="19">
        <f t="shared" ca="1" si="427"/>
        <v>-0.13301249076002589</v>
      </c>
      <c r="E280" s="19">
        <f t="shared" ca="1" si="428"/>
        <v>0.58458087762094502</v>
      </c>
      <c r="F280" s="19">
        <f t="shared" ca="1" si="429"/>
        <v>0.58480388020478069</v>
      </c>
      <c r="G280" s="19">
        <f t="shared" ca="1" si="430"/>
        <v>3.3642290964697175E-5</v>
      </c>
      <c r="H280" s="19">
        <f t="shared" ca="1" si="431"/>
        <v>3.3642290964697175E-5</v>
      </c>
      <c r="I280" s="19">
        <f t="shared" ca="1" si="432"/>
        <v>0</v>
      </c>
      <c r="J280" s="19">
        <f t="shared" ca="1" si="433"/>
        <v>2.2476023115921022E-4</v>
      </c>
      <c r="K280" s="19">
        <f t="shared" ca="1" si="434"/>
        <v>0.99999997474141877</v>
      </c>
      <c r="L280" s="19">
        <f t="shared" ca="1" si="435"/>
        <v>2.2476023305158512E-4</v>
      </c>
      <c r="M280" s="19">
        <f t="shared" ca="1" si="436"/>
        <v>0.10408189588583083</v>
      </c>
      <c r="N280" s="19">
        <f t="shared" ca="1" si="437"/>
        <v>0.89591810411416917</v>
      </c>
      <c r="O280" s="19">
        <f t="shared" ca="1" si="438"/>
        <v>0.31993571741087246</v>
      </c>
      <c r="P280" s="72">
        <f t="shared" ca="1" si="439"/>
        <v>7.5178694639768022E-4</v>
      </c>
      <c r="Q280" s="72">
        <f t="shared" ca="1" si="440"/>
        <v>3.3720684713829664E-5</v>
      </c>
      <c r="R280" s="72">
        <f t="shared" ca="1" si="441"/>
        <v>7.8393749132489555E-8</v>
      </c>
      <c r="S280" s="19">
        <f t="shared" ca="1" si="442"/>
        <v>2.2476839988713767E-4</v>
      </c>
      <c r="T280" s="19">
        <f t="shared" ca="1" si="443"/>
        <v>0.99999997473958269</v>
      </c>
      <c r="U280" s="19">
        <f t="shared" ca="1" si="444"/>
        <v>2.2476840177971892E-4</v>
      </c>
      <c r="V280" s="19">
        <f t="shared" ca="1" si="445"/>
        <v>0.10432063756419703</v>
      </c>
      <c r="W280" s="19">
        <f t="shared" ca="1" si="446"/>
        <v>0.89567936243580293</v>
      </c>
      <c r="X280" s="19">
        <f t="shared" ca="1" si="447"/>
        <v>0.31975444753836468</v>
      </c>
      <c r="Y280" s="72">
        <f t="shared" ca="1" si="448"/>
        <v>7.5158706308854108E-4</v>
      </c>
      <c r="Z280" s="72">
        <f t="shared" ca="1" si="449"/>
        <v>3.3720867388052641E-5</v>
      </c>
      <c r="AA280" s="72">
        <f t="shared" ca="1" si="450"/>
        <v>1.8267422297724547E-10</v>
      </c>
      <c r="AB280" s="19">
        <f t="shared" ca="1" si="451"/>
        <v>2.2476841894382099E-4</v>
      </c>
      <c r="AC280" s="19">
        <f t="shared" ca="1" si="452"/>
        <v>0.99999997473957847</v>
      </c>
      <c r="AD280" s="19">
        <f t="shared" ca="1" si="453"/>
        <v>2.247684208364027E-4</v>
      </c>
      <c r="AE280" s="19">
        <f t="shared" ca="1" si="454"/>
        <v>0.10432119385305019</v>
      </c>
      <c r="AF280" s="19">
        <f t="shared" ca="1" si="455"/>
        <v>0.89567880614694984</v>
      </c>
      <c r="AG280" s="19">
        <f t="shared" ca="1" si="456"/>
        <v>0.31975402505096706</v>
      </c>
      <c r="AH280" s="72">
        <f t="shared" ca="1" si="457"/>
        <v>7.5158659734278369E-4</v>
      </c>
      <c r="AI280" s="72">
        <f t="shared" ca="1" si="458"/>
        <v>3.37208678137227E-5</v>
      </c>
      <c r="AJ280" s="72">
        <f t="shared" ca="1" si="459"/>
        <v>4.2567005828367602E-13</v>
      </c>
      <c r="AK280" s="19">
        <f t="shared" ca="1" si="460"/>
        <v>2.2476841898822083E-4</v>
      </c>
      <c r="AL280" s="19">
        <f t="shared" ca="1" si="461"/>
        <v>0.99999997473957847</v>
      </c>
      <c r="AM280" s="19">
        <f t="shared" ca="1" si="462"/>
        <v>2.2476842088080254E-4</v>
      </c>
      <c r="AN280" s="19">
        <f t="shared" ca="1" si="463"/>
        <v>0.10432119514932517</v>
      </c>
      <c r="AO280" s="19">
        <f t="shared" ca="1" si="464"/>
        <v>0.98911708824261646</v>
      </c>
      <c r="AP280" s="19">
        <f t="shared" ca="1" si="465"/>
        <v>1.088291175738354E-2</v>
      </c>
      <c r="AQ280" s="72">
        <f t="shared" ca="1" si="466"/>
        <v>8.2979820692121353E-4</v>
      </c>
      <c r="AR280" s="72">
        <f t="shared" ca="1" si="467"/>
        <v>3.3720843459126655E-5</v>
      </c>
      <c r="AS280" s="72">
        <f t="shared" ca="1" si="468"/>
        <v>-2.4354596044420286E-11</v>
      </c>
      <c r="AT280" s="19">
        <f t="shared" ca="1" si="469"/>
        <v>2.2476841644756572E-4</v>
      </c>
      <c r="AU280" s="19">
        <f t="shared" ca="1" si="470"/>
        <v>0.99999997473957913</v>
      </c>
      <c r="AV280" s="19">
        <f t="shared" ca="1" si="471"/>
        <v>2.2476841834014735E-4</v>
      </c>
      <c r="AW280" s="19">
        <f t="shared" ca="1" si="472"/>
        <v>0.10432112098345933</v>
      </c>
      <c r="AX280" s="19">
        <f t="shared" ca="1" si="473"/>
        <v>0.89567887901654064</v>
      </c>
      <c r="AY280" s="19">
        <f t="shared" ca="1" si="474"/>
        <v>0.31975408039361919</v>
      </c>
      <c r="AZ280" s="72">
        <f t="shared" ca="1" si="475"/>
        <v>7.5158665835192056E-4</v>
      </c>
      <c r="BA280" s="72">
        <f t="shared" ca="1" si="476"/>
        <v>3.3720867757963178E-5</v>
      </c>
      <c r="BB280" s="72">
        <f t="shared" ca="1" si="477"/>
        <v>2.4298836522800103E-11</v>
      </c>
      <c r="BC280" s="19">
        <f t="shared" ca="1" si="478"/>
        <v>2.2476841898240479E-4</v>
      </c>
      <c r="BD280" s="19">
        <f t="shared" ca="1" si="479"/>
        <v>0.99999997473957847</v>
      </c>
      <c r="BE280" s="19">
        <f t="shared" ca="1" si="480"/>
        <v>2.247684208749865E-4</v>
      </c>
      <c r="BF280" s="19">
        <f t="shared" ca="1" si="481"/>
        <v>0.10432119497952307</v>
      </c>
      <c r="BG280" s="19">
        <f t="shared" ca="1" si="482"/>
        <v>0.89567880502047692</v>
      </c>
      <c r="BH280" s="19">
        <f t="shared" ca="1" si="483"/>
        <v>0.31975402419543864</v>
      </c>
      <c r="BI280" s="72">
        <f t="shared" ca="1" si="484"/>
        <v>7.5158659639965866E-4</v>
      </c>
      <c r="BJ280" s="72">
        <f t="shared" ca="1" si="485"/>
        <v>3.3720867814584668E-5</v>
      </c>
      <c r="BK280" s="72">
        <f t="shared" ca="1" si="486"/>
        <v>5.662148945236381E-14</v>
      </c>
      <c r="BL280" s="72">
        <f t="shared" ca="1" si="487"/>
        <v>6.0364243885613796E-3</v>
      </c>
      <c r="BM280" s="72">
        <f t="shared" ca="1" si="488"/>
        <v>1.0015074023280992</v>
      </c>
      <c r="BN280" s="72">
        <f t="shared" ca="1" si="489"/>
        <v>1.504567129158712E-3</v>
      </c>
      <c r="BO280" s="72">
        <f t="shared" ca="1" si="490"/>
        <v>1.0803288067413813E-7</v>
      </c>
      <c r="BP280" s="72">
        <f t="shared" ca="1" si="491"/>
        <v>1430.2631783060667</v>
      </c>
      <c r="BQ280" s="72">
        <f t="shared" ca="1" si="492"/>
        <v>0.12484459980532701</v>
      </c>
      <c r="BR280" s="72">
        <f t="shared" ca="1" si="493"/>
        <v>-3.0167294417911434</v>
      </c>
      <c r="BS280" s="72">
        <f t="shared" ca="1" si="494"/>
        <v>0.12486321179864968</v>
      </c>
      <c r="BT280" s="72">
        <f t="shared" ca="1" si="495"/>
        <v>7.1530686638450334</v>
      </c>
      <c r="BU280" s="72">
        <f t="shared" ca="1" si="496"/>
        <v>-172.84586494748928</v>
      </c>
      <c r="BV280" s="72">
        <f t="shared" ca="1" si="497"/>
        <v>7.1541350525107532</v>
      </c>
    </row>
    <row r="281" spans="1:74">
      <c r="A281" s="13">
        <f ca="1">'MGRS to'!AO281</f>
        <v>33.595331602834371</v>
      </c>
      <c r="B281" s="13">
        <f ca="1">'MGRS to'!AP281</f>
        <v>-7.6054837106681239</v>
      </c>
      <c r="C281" s="19">
        <f t="shared" ca="1" si="426"/>
        <v>0.58634914976876373</v>
      </c>
      <c r="D281" s="19">
        <f t="shared" ca="1" si="427"/>
        <v>-0.13274073195795452</v>
      </c>
      <c r="E281" s="19">
        <f t="shared" ca="1" si="428"/>
        <v>0.58480388020478069</v>
      </c>
      <c r="F281" s="19">
        <f t="shared" ca="1" si="429"/>
        <v>0.58480225266032959</v>
      </c>
      <c r="G281" s="19">
        <f t="shared" ca="1" si="430"/>
        <v>2.717588020713646E-4</v>
      </c>
      <c r="H281" s="19">
        <f t="shared" ca="1" si="431"/>
        <v>2.717588020713646E-4</v>
      </c>
      <c r="I281" s="19">
        <f t="shared" ca="1" si="432"/>
        <v>0</v>
      </c>
      <c r="J281" s="19">
        <f t="shared" ca="1" si="433"/>
        <v>2.2660398888708466E-4</v>
      </c>
      <c r="K281" s="19">
        <f t="shared" ca="1" si="434"/>
        <v>0.99999997432531562</v>
      </c>
      <c r="L281" s="19">
        <f t="shared" ca="1" si="435"/>
        <v>2.2660399082641332E-4</v>
      </c>
      <c r="M281" s="19">
        <f t="shared" ca="1" si="436"/>
        <v>0.83379930701181981</v>
      </c>
      <c r="N281" s="19">
        <f t="shared" ca="1" si="437"/>
        <v>0.16620069298818019</v>
      </c>
      <c r="O281" s="19">
        <f t="shared" ca="1" si="438"/>
        <v>-2.6671670007586039</v>
      </c>
      <c r="P281" s="72">
        <f t="shared" ca="1" si="439"/>
        <v>1.3971872186785509E-4</v>
      </c>
      <c r="Q281" s="72">
        <f t="shared" ca="1" si="440"/>
        <v>2.7239196503735014E-4</v>
      </c>
      <c r="R281" s="72">
        <f t="shared" ca="1" si="441"/>
        <v>6.3316296598553336E-7</v>
      </c>
      <c r="S281" s="19">
        <f t="shared" ca="1" si="442"/>
        <v>2.2713191974741128E-4</v>
      </c>
      <c r="T281" s="19">
        <f t="shared" ca="1" si="443"/>
        <v>0.99999997420554498</v>
      </c>
      <c r="U281" s="19">
        <f t="shared" ca="1" si="444"/>
        <v>2.2713192170032602E-4</v>
      </c>
      <c r="V281" s="19">
        <f t="shared" ca="1" si="445"/>
        <v>0.83379940686474519</v>
      </c>
      <c r="W281" s="19">
        <f t="shared" ca="1" si="446"/>
        <v>0.16620059313525481</v>
      </c>
      <c r="X281" s="19">
        <f t="shared" ca="1" si="447"/>
        <v>-2.6671692041036659</v>
      </c>
      <c r="Y281" s="72">
        <f t="shared" ca="1" si="448"/>
        <v>1.3971863796020552E-4</v>
      </c>
      <c r="Z281" s="72">
        <f t="shared" ca="1" si="449"/>
        <v>2.7239344022540442E-4</v>
      </c>
      <c r="AA281" s="72">
        <f t="shared" ca="1" si="450"/>
        <v>1.4751880542855991E-9</v>
      </c>
      <c r="AB281" s="19">
        <f t="shared" ca="1" si="451"/>
        <v>2.2713314975830441E-4</v>
      </c>
      <c r="AC281" s="19">
        <f t="shared" ca="1" si="452"/>
        <v>0.99999997420526565</v>
      </c>
      <c r="AD281" s="19">
        <f t="shared" ca="1" si="453"/>
        <v>2.2713315171125087E-4</v>
      </c>
      <c r="AE281" s="19">
        <f t="shared" ca="1" si="454"/>
        <v>0.83379940709657685</v>
      </c>
      <c r="AF281" s="19">
        <f t="shared" ca="1" si="455"/>
        <v>0.16620059290342315</v>
      </c>
      <c r="AG281" s="19">
        <f t="shared" ca="1" si="456"/>
        <v>-2.6671692092192454</v>
      </c>
      <c r="AH281" s="72">
        <f t="shared" ca="1" si="457"/>
        <v>1.397186377653945E-4</v>
      </c>
      <c r="AI281" s="72">
        <f t="shared" ca="1" si="458"/>
        <v>2.7239344366240234E-4</v>
      </c>
      <c r="AJ281" s="72">
        <f t="shared" ca="1" si="459"/>
        <v>3.4369979193434042E-12</v>
      </c>
      <c r="AK281" s="19">
        <f t="shared" ca="1" si="460"/>
        <v>2.2713315262407144E-4</v>
      </c>
      <c r="AL281" s="19">
        <f t="shared" ca="1" si="461"/>
        <v>0.99999997420526499</v>
      </c>
      <c r="AM281" s="19">
        <f t="shared" ca="1" si="462"/>
        <v>2.2713315457701798E-4</v>
      </c>
      <c r="AN281" s="19">
        <f t="shared" ca="1" si="463"/>
        <v>0.83379940709711586</v>
      </c>
      <c r="AO281" s="19">
        <f t="shared" ca="1" si="464"/>
        <v>0.30477854872449806</v>
      </c>
      <c r="AP281" s="19">
        <f t="shared" ca="1" si="465"/>
        <v>0.69522145127550194</v>
      </c>
      <c r="AQ281" s="72">
        <f t="shared" ca="1" si="466"/>
        <v>2.5612693298493456E-4</v>
      </c>
      <c r="AR281" s="72">
        <f t="shared" ca="1" si="467"/>
        <v>2.7239371947559429E-4</v>
      </c>
      <c r="AS281" s="72">
        <f t="shared" ca="1" si="468"/>
        <v>2.7581319194704135E-10</v>
      </c>
      <c r="AT281" s="19">
        <f t="shared" ca="1" si="469"/>
        <v>2.2713338259694146E-4</v>
      </c>
      <c r="AU281" s="19">
        <f t="shared" ca="1" si="470"/>
        <v>0.9999999742052128</v>
      </c>
      <c r="AV281" s="19">
        <f t="shared" ca="1" si="471"/>
        <v>2.2713338454989393E-4</v>
      </c>
      <c r="AW281" s="19">
        <f t="shared" ca="1" si="472"/>
        <v>0.83379940714046052</v>
      </c>
      <c r="AX281" s="19">
        <f t="shared" ca="1" si="473"/>
        <v>0.16620059285953948</v>
      </c>
      <c r="AY281" s="19">
        <f t="shared" ca="1" si="474"/>
        <v>-2.6671692101875792</v>
      </c>
      <c r="AZ281" s="72">
        <f t="shared" ca="1" si="475"/>
        <v>1.3971863772851853E-4</v>
      </c>
      <c r="BA281" s="72">
        <f t="shared" ca="1" si="476"/>
        <v>2.7239344431301927E-4</v>
      </c>
      <c r="BB281" s="72">
        <f t="shared" ca="1" si="477"/>
        <v>-2.7516257501691843E-10</v>
      </c>
      <c r="BC281" s="19">
        <f t="shared" ca="1" si="478"/>
        <v>2.2713315316655525E-4</v>
      </c>
      <c r="BD281" s="19">
        <f t="shared" ca="1" si="479"/>
        <v>0.99999997420526499</v>
      </c>
      <c r="BE281" s="19">
        <f t="shared" ca="1" si="480"/>
        <v>2.2713315511950177E-4</v>
      </c>
      <c r="BF281" s="19">
        <f t="shared" ca="1" si="481"/>
        <v>0.83379940709721889</v>
      </c>
      <c r="BG281" s="19">
        <f t="shared" ca="1" si="482"/>
        <v>0.16620059290278111</v>
      </c>
      <c r="BH281" s="19">
        <f t="shared" ca="1" si="483"/>
        <v>-2.6671692092334123</v>
      </c>
      <c r="BI281" s="72">
        <f t="shared" ca="1" si="484"/>
        <v>1.39718637764855E-4</v>
      </c>
      <c r="BJ281" s="72">
        <f t="shared" ca="1" si="485"/>
        <v>2.7239344367192597E-4</v>
      </c>
      <c r="BK281" s="72">
        <f t="shared" ca="1" si="486"/>
        <v>-6.4109329823980321E-13</v>
      </c>
      <c r="BL281" s="72">
        <f t="shared" ca="1" si="487"/>
        <v>1.1201083544326727E-3</v>
      </c>
      <c r="BM281" s="72">
        <f t="shared" ca="1" si="488"/>
        <v>1.0002799683046615</v>
      </c>
      <c r="BN281" s="72">
        <f t="shared" ca="1" si="489"/>
        <v>2.7987035975267924E-4</v>
      </c>
      <c r="BO281" s="72">
        <f t="shared" ca="1" si="490"/>
        <v>-1.6948738840294545E-7</v>
      </c>
      <c r="BP281" s="72">
        <f t="shared" ca="1" si="491"/>
        <v>1445.3111268470273</v>
      </c>
      <c r="BQ281" s="72">
        <f t="shared" ca="1" si="492"/>
        <v>1.5779203048250743</v>
      </c>
      <c r="BR281" s="72">
        <f t="shared" ca="1" si="493"/>
        <v>-1.5635219779984499</v>
      </c>
      <c r="BS281" s="72">
        <f t="shared" ca="1" si="494"/>
        <v>1.5780706755913432</v>
      </c>
      <c r="BT281" s="72">
        <f t="shared" ca="1" si="495"/>
        <v>90.408173874473107</v>
      </c>
      <c r="BU281" s="72">
        <f t="shared" ca="1" si="496"/>
        <v>-89.583210515257548</v>
      </c>
      <c r="BV281" s="72">
        <f t="shared" ca="1" si="497"/>
        <v>90.41678948474248</v>
      </c>
    </row>
    <row r="282" spans="1:74">
      <c r="A282" s="13">
        <f ca="1">'MGRS to'!AO282</f>
        <v>32.24397689290452</v>
      </c>
      <c r="B282" s="13">
        <f ca="1">'MGRS to'!AP282</f>
        <v>-8.5277949429169464</v>
      </c>
      <c r="C282" s="19">
        <f t="shared" ca="1" si="426"/>
        <v>0.56276356071815492</v>
      </c>
      <c r="D282" s="19">
        <f t="shared" ca="1" si="427"/>
        <v>-0.14883809968882261</v>
      </c>
      <c r="E282" s="19">
        <f t="shared" ca="1" si="428"/>
        <v>0.58480225266032959</v>
      </c>
      <c r="F282" s="19">
        <f t="shared" ca="1" si="429"/>
        <v>0.56124916956275606</v>
      </c>
      <c r="G282" s="19">
        <f t="shared" ca="1" si="430"/>
        <v>-1.609736773086809E-2</v>
      </c>
      <c r="H282" s="19">
        <f t="shared" ca="1" si="431"/>
        <v>-1.609736773086809E-2</v>
      </c>
      <c r="I282" s="19">
        <f t="shared" ca="1" si="432"/>
        <v>0</v>
      </c>
      <c r="J282" s="19">
        <f t="shared" ca="1" si="433"/>
        <v>2.7156951968595539E-2</v>
      </c>
      <c r="K282" s="19">
        <f t="shared" ca="1" si="434"/>
        <v>0.99963118196651668</v>
      </c>
      <c r="L282" s="19">
        <f t="shared" ca="1" si="435"/>
        <v>2.7160291119089786E-2</v>
      </c>
      <c r="M282" s="19">
        <f t="shared" ca="1" si="436"/>
        <v>-0.41840961131268894</v>
      </c>
      <c r="N282" s="19">
        <f t="shared" ca="1" si="437"/>
        <v>1.4184096113126889</v>
      </c>
      <c r="O282" s="19">
        <f t="shared" ca="1" si="438"/>
        <v>0.58534022697059984</v>
      </c>
      <c r="P282" s="72">
        <f t="shared" ca="1" si="439"/>
        <v>1.1886603692734862E-3</v>
      </c>
      <c r="Q282" s="72">
        <f t="shared" ca="1" si="440"/>
        <v>-1.6135450691007931E-2</v>
      </c>
      <c r="R282" s="72">
        <f t="shared" ca="1" si="441"/>
        <v>-3.8082960139840943E-5</v>
      </c>
      <c r="S282" s="19">
        <f t="shared" ca="1" si="442"/>
        <v>2.7172894525259592E-2</v>
      </c>
      <c r="T282" s="19">
        <f t="shared" ca="1" si="443"/>
        <v>0.9996307487283087</v>
      </c>
      <c r="U282" s="19">
        <f t="shared" ca="1" si="444"/>
        <v>2.7176239561281325E-2</v>
      </c>
      <c r="V282" s="19">
        <f t="shared" ca="1" si="445"/>
        <v>-0.41915332895263402</v>
      </c>
      <c r="W282" s="19">
        <f t="shared" ca="1" si="446"/>
        <v>1.4191533289526341</v>
      </c>
      <c r="X282" s="19">
        <f t="shared" ca="1" si="447"/>
        <v>0.58555690592528475</v>
      </c>
      <c r="Y282" s="72">
        <f t="shared" ca="1" si="448"/>
        <v>1.1892813973944237E-3</v>
      </c>
      <c r="Z282" s="72">
        <f t="shared" ca="1" si="449"/>
        <v>-1.6135540784911803E-2</v>
      </c>
      <c r="AA282" s="72">
        <f t="shared" ca="1" si="450"/>
        <v>-9.0093903871990566E-8</v>
      </c>
      <c r="AB282" s="19">
        <f t="shared" ca="1" si="451"/>
        <v>2.7172932274554359E-2</v>
      </c>
      <c r="AC282" s="19">
        <f t="shared" ca="1" si="452"/>
        <v>0.99963074770217142</v>
      </c>
      <c r="AD282" s="19">
        <f t="shared" ca="1" si="453"/>
        <v>2.7176277324520236E-2</v>
      </c>
      <c r="AE282" s="19">
        <f t="shared" ca="1" si="454"/>
        <v>-0.41915508683288999</v>
      </c>
      <c r="AF282" s="19">
        <f t="shared" ca="1" si="455"/>
        <v>1.4191550868328899</v>
      </c>
      <c r="AG282" s="19">
        <f t="shared" ca="1" si="456"/>
        <v>0.58555741780449477</v>
      </c>
      <c r="AH282" s="72">
        <f t="shared" ca="1" si="457"/>
        <v>1.1892828652781461E-3</v>
      </c>
      <c r="AI282" s="72">
        <f t="shared" ca="1" si="458"/>
        <v>-1.6135540998049404E-2</v>
      </c>
      <c r="AJ282" s="72">
        <f t="shared" ca="1" si="459"/>
        <v>-2.131376013181363E-10</v>
      </c>
      <c r="AK282" s="19">
        <f t="shared" ca="1" si="460"/>
        <v>2.7172932363859099E-2</v>
      </c>
      <c r="AL282" s="19">
        <f t="shared" ca="1" si="461"/>
        <v>0.99963074769974392</v>
      </c>
      <c r="AM282" s="19">
        <f t="shared" ca="1" si="462"/>
        <v>2.717627741385796E-2</v>
      </c>
      <c r="AN282" s="19">
        <f t="shared" ca="1" si="463"/>
        <v>-0.41915509099154619</v>
      </c>
      <c r="AO282" s="19">
        <f t="shared" ca="1" si="464"/>
        <v>0.82430900969586862</v>
      </c>
      <c r="AP282" s="19">
        <f t="shared" ca="1" si="465"/>
        <v>0.17569099030413138</v>
      </c>
      <c r="AQ282" s="72">
        <f t="shared" ca="1" si="466"/>
        <v>6.9182240801677491E-4</v>
      </c>
      <c r="AR282" s="72">
        <f t="shared" ca="1" si="467"/>
        <v>-1.6135538053067212E-2</v>
      </c>
      <c r="AS282" s="72">
        <f t="shared" ca="1" si="468"/>
        <v>2.9449821921379016E-9</v>
      </c>
      <c r="AT282" s="19">
        <f t="shared" ca="1" si="469"/>
        <v>2.7172931129910656E-2</v>
      </c>
      <c r="AU282" s="19">
        <f t="shared" ca="1" si="470"/>
        <v>0.9996307477332862</v>
      </c>
      <c r="AV282" s="19">
        <f t="shared" ca="1" si="471"/>
        <v>2.7176276179453712E-2</v>
      </c>
      <c r="AW282" s="19">
        <f t="shared" ca="1" si="472"/>
        <v>-0.41915503353021688</v>
      </c>
      <c r="AX282" s="19">
        <f t="shared" ca="1" si="473"/>
        <v>1.4191550335302168</v>
      </c>
      <c r="AY282" s="19">
        <f t="shared" ca="1" si="474"/>
        <v>0.58555740228324571</v>
      </c>
      <c r="AZ282" s="72">
        <f t="shared" ca="1" si="475"/>
        <v>1.1892828207687857E-3</v>
      </c>
      <c r="BA282" s="72">
        <f t="shared" ca="1" si="476"/>
        <v>-1.6135540991586605E-2</v>
      </c>
      <c r="BB282" s="72">
        <f t="shared" ca="1" si="477"/>
        <v>-2.9385193930919762E-9</v>
      </c>
      <c r="BC282" s="19">
        <f t="shared" ca="1" si="478"/>
        <v>2.7172932361151141E-2</v>
      </c>
      <c r="BD282" s="19">
        <f t="shared" ca="1" si="479"/>
        <v>0.99963074769981752</v>
      </c>
      <c r="BE282" s="19">
        <f t="shared" ca="1" si="480"/>
        <v>2.7176277411149002E-2</v>
      </c>
      <c r="BF282" s="19">
        <f t="shared" ca="1" si="481"/>
        <v>-0.41915509086544733</v>
      </c>
      <c r="BG282" s="19">
        <f t="shared" ca="1" si="482"/>
        <v>1.4191550908654473</v>
      </c>
      <c r="BH282" s="19">
        <f t="shared" ca="1" si="483"/>
        <v>0.58555741897873848</v>
      </c>
      <c r="BI282" s="72">
        <f t="shared" ca="1" si="484"/>
        <v>1.1892828686454547E-3</v>
      </c>
      <c r="BJ282" s="72">
        <f t="shared" ca="1" si="485"/>
        <v>-1.6135540998538343E-2</v>
      </c>
      <c r="BK282" s="72">
        <f t="shared" ca="1" si="486"/>
        <v>-6.9517377965233607E-12</v>
      </c>
      <c r="BL282" s="72">
        <f t="shared" ca="1" si="487"/>
        <v>9.5643911116724215E-3</v>
      </c>
      <c r="BM282" s="72">
        <f t="shared" ca="1" si="488"/>
        <v>1.0023868267655234</v>
      </c>
      <c r="BN282" s="72">
        <f t="shared" ca="1" si="489"/>
        <v>2.379725923836255E-3</v>
      </c>
      <c r="BO282" s="72">
        <f t="shared" ca="1" si="490"/>
        <v>3.785243360327241E-5</v>
      </c>
      <c r="BP282" s="72">
        <f t="shared" ca="1" si="491"/>
        <v>172924.00262659363</v>
      </c>
      <c r="BQ282" s="72">
        <f t="shared" ca="1" si="492"/>
        <v>-2.6169286703937145</v>
      </c>
      <c r="BR282" s="72">
        <f t="shared" ca="1" si="493"/>
        <v>0.51591492708221243</v>
      </c>
      <c r="BS282" s="72">
        <f t="shared" ca="1" si="494"/>
        <v>3.6575075806720054</v>
      </c>
      <c r="BT282" s="72">
        <f t="shared" ca="1" si="495"/>
        <v>210.06103189965805</v>
      </c>
      <c r="BU282" s="72">
        <f t="shared" ca="1" si="496"/>
        <v>29.559747909610387</v>
      </c>
      <c r="BV282" s="72">
        <f t="shared" ca="1" si="497"/>
        <v>209.55974790961034</v>
      </c>
    </row>
    <row r="283" spans="1:74">
      <c r="A283" s="13">
        <f ca="1">'MGRS to'!AO283</f>
        <v>33.988834298004718</v>
      </c>
      <c r="B283" s="13">
        <f ca="1">'MGRS to'!AP283</f>
        <v>-6.8471579053797287</v>
      </c>
      <c r="C283" s="19">
        <f t="shared" ca="1" si="426"/>
        <v>0.59321706741495783</v>
      </c>
      <c r="D283" s="19">
        <f t="shared" ca="1" si="427"/>
        <v>-0.11950544985283462</v>
      </c>
      <c r="E283" s="19">
        <f t="shared" ca="1" si="428"/>
        <v>0.56124916956275606</v>
      </c>
      <c r="F283" s="19">
        <f t="shared" ca="1" si="429"/>
        <v>0.59166134749872956</v>
      </c>
      <c r="G283" s="19">
        <f t="shared" ca="1" si="430"/>
        <v>2.9332649835987989E-2</v>
      </c>
      <c r="H283" s="19">
        <f t="shared" ca="1" si="431"/>
        <v>2.9332649835987989E-2</v>
      </c>
      <c r="I283" s="19">
        <f t="shared" ca="1" si="432"/>
        <v>0</v>
      </c>
      <c r="J283" s="19">
        <f t="shared" ca="1" si="433"/>
        <v>3.909978244089015E-2</v>
      </c>
      <c r="K283" s="19">
        <f t="shared" ca="1" si="434"/>
        <v>0.99923531113200503</v>
      </c>
      <c r="L283" s="19">
        <f t="shared" ca="1" si="435"/>
        <v>3.9109751879822241E-2</v>
      </c>
      <c r="M283" s="19">
        <f t="shared" ca="1" si="436"/>
        <v>0.52707732768796234</v>
      </c>
      <c r="N283" s="19">
        <f t="shared" ca="1" si="437"/>
        <v>0.47292267231203766</v>
      </c>
      <c r="O283" s="19">
        <f t="shared" ca="1" si="438"/>
        <v>-0.25616757114551991</v>
      </c>
      <c r="P283" s="72">
        <f t="shared" ca="1" si="439"/>
        <v>3.9726270501532201E-4</v>
      </c>
      <c r="Q283" s="72">
        <f t="shared" ca="1" si="440"/>
        <v>2.9401729715463072E-2</v>
      </c>
      <c r="R283" s="72">
        <f t="shared" ca="1" si="441"/>
        <v>6.9079879475082706E-5</v>
      </c>
      <c r="S283" s="19">
        <f t="shared" ca="1" si="442"/>
        <v>3.9136190888456511E-2</v>
      </c>
      <c r="T283" s="19">
        <f t="shared" ca="1" si="443"/>
        <v>0.99923388581589956</v>
      </c>
      <c r="U283" s="19">
        <f t="shared" ca="1" si="444"/>
        <v>3.9146188215811735E-2</v>
      </c>
      <c r="V283" s="19">
        <f t="shared" ca="1" si="445"/>
        <v>0.52782676912336135</v>
      </c>
      <c r="W283" s="19">
        <f t="shared" ca="1" si="446"/>
        <v>0.47217323087663865</v>
      </c>
      <c r="X283" s="19">
        <f t="shared" ca="1" si="447"/>
        <v>-0.258161593408198</v>
      </c>
      <c r="Y283" s="72">
        <f t="shared" ca="1" si="448"/>
        <v>3.9663390793218632E-4</v>
      </c>
      <c r="Z283" s="72">
        <f t="shared" ca="1" si="449"/>
        <v>2.9401892388134416E-2</v>
      </c>
      <c r="AA283" s="72">
        <f t="shared" ca="1" si="450"/>
        <v>1.6267267134370544E-7</v>
      </c>
      <c r="AB283" s="19">
        <f t="shared" ca="1" si="451"/>
        <v>3.9136276685809324E-2</v>
      </c>
      <c r="AC283" s="19">
        <f t="shared" ca="1" si="452"/>
        <v>0.9992338824555399</v>
      </c>
      <c r="AD283" s="19">
        <f t="shared" ca="1" si="453"/>
        <v>3.9146274078945657E-2</v>
      </c>
      <c r="AE283" s="19">
        <f t="shared" ca="1" si="454"/>
        <v>0.52782853147376441</v>
      </c>
      <c r="AF283" s="19">
        <f t="shared" ca="1" si="455"/>
        <v>0.47217146852623559</v>
      </c>
      <c r="AG283" s="19">
        <f t="shared" ca="1" si="456"/>
        <v>-0.25816628991835044</v>
      </c>
      <c r="AH283" s="72">
        <f t="shared" ca="1" si="457"/>
        <v>3.9663242928044404E-4</v>
      </c>
      <c r="AI283" s="72">
        <f t="shared" ca="1" si="458"/>
        <v>2.9401892771203843E-2</v>
      </c>
      <c r="AJ283" s="72">
        <f t="shared" ca="1" si="459"/>
        <v>3.8306942687360568E-10</v>
      </c>
      <c r="AK283" s="19">
        <f t="shared" ca="1" si="460"/>
        <v>3.9136276887849375E-2</v>
      </c>
      <c r="AL283" s="19">
        <f t="shared" ca="1" si="461"/>
        <v>0.99923388244762668</v>
      </c>
      <c r="AM283" s="19">
        <f t="shared" ca="1" si="462"/>
        <v>3.9146274281140619E-2</v>
      </c>
      <c r="AN283" s="19">
        <f t="shared" ca="1" si="463"/>
        <v>0.52782853562381848</v>
      </c>
      <c r="AO283" s="19">
        <f t="shared" ca="1" si="464"/>
        <v>0.72139703698121538</v>
      </c>
      <c r="AP283" s="19">
        <f t="shared" ca="1" si="465"/>
        <v>0.27860296301878462</v>
      </c>
      <c r="AQ283" s="72">
        <f t="shared" ca="1" si="466"/>
        <v>6.0560738447036156E-4</v>
      </c>
      <c r="AR283" s="72">
        <f t="shared" ca="1" si="467"/>
        <v>2.9401897068022414E-2</v>
      </c>
      <c r="AS283" s="72">
        <f t="shared" ca="1" si="468"/>
        <v>4.296818571086769E-9</v>
      </c>
      <c r="AT283" s="19">
        <f t="shared" ca="1" si="469"/>
        <v>3.9136279154095406E-2</v>
      </c>
      <c r="AU283" s="19">
        <f t="shared" ca="1" si="470"/>
        <v>0.99923388235886623</v>
      </c>
      <c r="AV283" s="19">
        <f t="shared" ca="1" si="471"/>
        <v>3.9146276549124191E-2</v>
      </c>
      <c r="AW283" s="19">
        <f t="shared" ca="1" si="472"/>
        <v>0.52782858217419559</v>
      </c>
      <c r="AX283" s="19">
        <f t="shared" ca="1" si="473"/>
        <v>0.47217141782580441</v>
      </c>
      <c r="AY283" s="19">
        <f t="shared" ca="1" si="474"/>
        <v>-0.25816642503109755</v>
      </c>
      <c r="AZ283" s="72">
        <f t="shared" ca="1" si="475"/>
        <v>3.9663238674163845E-4</v>
      </c>
      <c r="BA283" s="72">
        <f t="shared" ca="1" si="476"/>
        <v>2.940189278222427E-2</v>
      </c>
      <c r="BB283" s="72">
        <f t="shared" ca="1" si="477"/>
        <v>-4.2857981434607506E-9</v>
      </c>
      <c r="BC283" s="19">
        <f t="shared" ca="1" si="478"/>
        <v>3.9136276893661802E-2</v>
      </c>
      <c r="BD283" s="19">
        <f t="shared" ca="1" si="479"/>
        <v>0.99923388244739908</v>
      </c>
      <c r="BE283" s="19">
        <f t="shared" ca="1" si="480"/>
        <v>3.9146274286957494E-2</v>
      </c>
      <c r="BF283" s="19">
        <f t="shared" ca="1" si="481"/>
        <v>0.52782853574321054</v>
      </c>
      <c r="BG283" s="19">
        <f t="shared" ca="1" si="482"/>
        <v>0.47217146425678946</v>
      </c>
      <c r="BH283" s="19">
        <f t="shared" ca="1" si="483"/>
        <v>-0.25816630129609452</v>
      </c>
      <c r="BI283" s="72">
        <f t="shared" ca="1" si="484"/>
        <v>3.9663242569828246E-4</v>
      </c>
      <c r="BJ283" s="72">
        <f t="shared" ca="1" si="485"/>
        <v>2.9401892772131864E-2</v>
      </c>
      <c r="BK283" s="72">
        <f t="shared" ca="1" si="486"/>
        <v>-1.0092406077522043E-11</v>
      </c>
      <c r="BL283" s="72">
        <f t="shared" ca="1" si="487"/>
        <v>3.1821980451544347E-3</v>
      </c>
      <c r="BM283" s="72">
        <f t="shared" ca="1" si="488"/>
        <v>1.0007950754653028</v>
      </c>
      <c r="BN283" s="72">
        <f t="shared" ca="1" si="489"/>
        <v>7.9428603723130035E-4</v>
      </c>
      <c r="BO283" s="72">
        <f t="shared" ca="1" si="490"/>
        <v>-8.0305463337144298E-6</v>
      </c>
      <c r="BP283" s="72">
        <f t="shared" ca="1" si="491"/>
        <v>249092.10754776269</v>
      </c>
      <c r="BQ283" s="72">
        <f t="shared" ca="1" si="492"/>
        <v>0.67087419271791726</v>
      </c>
      <c r="BR283" s="72">
        <f t="shared" ca="1" si="493"/>
        <v>-2.4546901439389526</v>
      </c>
      <c r="BS283" s="72">
        <f t="shared" ca="1" si="494"/>
        <v>0.68690250965084054</v>
      </c>
      <c r="BT283" s="72">
        <f t="shared" ca="1" si="495"/>
        <v>38.438259826982858</v>
      </c>
      <c r="BU283" s="72">
        <f t="shared" ca="1" si="496"/>
        <v>-140.64338526006253</v>
      </c>
      <c r="BV283" s="72">
        <f t="shared" ca="1" si="497"/>
        <v>39.35661473993747</v>
      </c>
    </row>
    <row r="284" spans="1:74">
      <c r="A284" s="13">
        <f ca="1">'MGRS to'!AO284</f>
        <v>34.021711463453194</v>
      </c>
      <c r="B284" s="13">
        <f ca="1">'MGRS to'!AP284</f>
        <v>-6.8391051838438646</v>
      </c>
      <c r="C284" s="19">
        <f t="shared" ca="1" si="426"/>
        <v>0.59379088220075671</v>
      </c>
      <c r="D284" s="19">
        <f t="shared" ca="1" si="427"/>
        <v>-0.11936490334828753</v>
      </c>
      <c r="E284" s="19">
        <f t="shared" ca="1" si="428"/>
        <v>0.59166134749872956</v>
      </c>
      <c r="F284" s="19">
        <f t="shared" ca="1" si="429"/>
        <v>0.5922344383767898</v>
      </c>
      <c r="G284" s="19">
        <f t="shared" ca="1" si="430"/>
        <v>1.4054650454708995E-4</v>
      </c>
      <c r="H284" s="19">
        <f t="shared" ca="1" si="431"/>
        <v>1.4054650454708995E-4</v>
      </c>
      <c r="I284" s="19">
        <f t="shared" ca="1" si="432"/>
        <v>0</v>
      </c>
      <c r="J284" s="19">
        <f t="shared" ca="1" si="433"/>
        <v>5.8483881088583196E-4</v>
      </c>
      <c r="K284" s="19">
        <f t="shared" ca="1" si="434"/>
        <v>0.99999982898176798</v>
      </c>
      <c r="L284" s="19">
        <f t="shared" ca="1" si="435"/>
        <v>5.8483884422520067E-4</v>
      </c>
      <c r="M284" s="19">
        <f t="shared" ca="1" si="436"/>
        <v>0.16549642983770296</v>
      </c>
      <c r="N284" s="19">
        <f t="shared" ca="1" si="437"/>
        <v>0.83450357016229704</v>
      </c>
      <c r="O284" s="19">
        <f t="shared" ca="1" si="438"/>
        <v>0.25383170905391983</v>
      </c>
      <c r="P284" s="72">
        <f t="shared" ca="1" si="439"/>
        <v>7.0036052201367471E-4</v>
      </c>
      <c r="Q284" s="72">
        <f t="shared" ca="1" si="440"/>
        <v>1.4087084916367693E-4</v>
      </c>
      <c r="R284" s="72">
        <f t="shared" ca="1" si="441"/>
        <v>3.2434461658698162E-7</v>
      </c>
      <c r="S284" s="19">
        <f t="shared" ca="1" si="442"/>
        <v>5.848925482211944E-4</v>
      </c>
      <c r="T284" s="19">
        <f t="shared" ca="1" si="443"/>
        <v>0.9999998289503389</v>
      </c>
      <c r="U284" s="19">
        <f t="shared" ca="1" si="444"/>
        <v>5.848925815697541E-4</v>
      </c>
      <c r="V284" s="19">
        <f t="shared" ca="1" si="445"/>
        <v>0.16586311219358033</v>
      </c>
      <c r="W284" s="19">
        <f t="shared" ca="1" si="446"/>
        <v>0.8341368878064197</v>
      </c>
      <c r="X284" s="19">
        <f t="shared" ca="1" si="447"/>
        <v>0.2535036972919279</v>
      </c>
      <c r="Y284" s="72">
        <f t="shared" ca="1" si="448"/>
        <v>7.0005342703587884E-4</v>
      </c>
      <c r="Z284" s="72">
        <f t="shared" ca="1" si="449"/>
        <v>1.4087159766621531E-4</v>
      </c>
      <c r="AA284" s="72">
        <f t="shared" ca="1" si="450"/>
        <v>7.4850253837903391E-10</v>
      </c>
      <c r="AB284" s="19">
        <f t="shared" ca="1" si="451"/>
        <v>5.848926723704506E-4</v>
      </c>
      <c r="AC284" s="19">
        <f t="shared" ca="1" si="452"/>
        <v>0.99999982895026629</v>
      </c>
      <c r="AD284" s="19">
        <f t="shared" ca="1" si="453"/>
        <v>5.8489270571903144E-4</v>
      </c>
      <c r="AE284" s="19">
        <f t="shared" ca="1" si="454"/>
        <v>0.16586395828361764</v>
      </c>
      <c r="AF284" s="19">
        <f t="shared" ca="1" si="455"/>
        <v>0.83413604171638234</v>
      </c>
      <c r="AG284" s="19">
        <f t="shared" ca="1" si="456"/>
        <v>0.2535029400976947</v>
      </c>
      <c r="AH284" s="72">
        <f t="shared" ca="1" si="457"/>
        <v>7.0005271843826716E-4</v>
      </c>
      <c r="AI284" s="72">
        <f t="shared" ca="1" si="458"/>
        <v>1.4087159939356339E-4</v>
      </c>
      <c r="AJ284" s="72">
        <f t="shared" ca="1" si="459"/>
        <v>1.7273480822782572E-12</v>
      </c>
      <c r="AK284" s="19">
        <f t="shared" ca="1" si="460"/>
        <v>5.8489267265695373E-4</v>
      </c>
      <c r="AL284" s="19">
        <f t="shared" ca="1" si="461"/>
        <v>0.99999982895026607</v>
      </c>
      <c r="AM284" s="19">
        <f t="shared" ca="1" si="462"/>
        <v>5.8489270600553468E-4</v>
      </c>
      <c r="AN284" s="19">
        <f t="shared" ca="1" si="463"/>
        <v>0.16586396023617198</v>
      </c>
      <c r="AO284" s="19">
        <f t="shared" ca="1" si="464"/>
        <v>0.9724891466947736</v>
      </c>
      <c r="AP284" s="19">
        <f t="shared" ca="1" si="465"/>
        <v>2.7510853305226401E-2</v>
      </c>
      <c r="AQ284" s="72">
        <f t="shared" ca="1" si="466"/>
        <v>8.1588264141644099E-4</v>
      </c>
      <c r="AR284" s="72">
        <f t="shared" ca="1" si="467"/>
        <v>1.4087151120817869E-4</v>
      </c>
      <c r="AS284" s="72">
        <f t="shared" ca="1" si="468"/>
        <v>-8.8185384694442273E-11</v>
      </c>
      <c r="AT284" s="19">
        <f t="shared" ca="1" si="469"/>
        <v>5.8489265803021403E-4</v>
      </c>
      <c r="AU284" s="19">
        <f t="shared" ca="1" si="470"/>
        <v>0.99999982895027473</v>
      </c>
      <c r="AV284" s="19">
        <f t="shared" ca="1" si="471"/>
        <v>5.8489269137879238E-4</v>
      </c>
      <c r="AW284" s="19">
        <f t="shared" ca="1" si="472"/>
        <v>0.16586386055346281</v>
      </c>
      <c r="AX284" s="19">
        <f t="shared" ca="1" si="473"/>
        <v>0.83413613944653719</v>
      </c>
      <c r="AY284" s="19">
        <f t="shared" ca="1" si="474"/>
        <v>0.25350302755975296</v>
      </c>
      <c r="AZ284" s="72">
        <f t="shared" ca="1" si="475"/>
        <v>7.0005280028694928E-4</v>
      </c>
      <c r="BA284" s="72">
        <f t="shared" ca="1" si="476"/>
        <v>1.4087159919404086E-4</v>
      </c>
      <c r="BB284" s="72">
        <f t="shared" ca="1" si="477"/>
        <v>8.7985862167036175E-11</v>
      </c>
      <c r="BC284" s="19">
        <f t="shared" ca="1" si="478"/>
        <v>5.8489267262387288E-4</v>
      </c>
      <c r="BD284" s="19">
        <f t="shared" ca="1" si="479"/>
        <v>0.99999982895026629</v>
      </c>
      <c r="BE284" s="19">
        <f t="shared" ca="1" si="480"/>
        <v>5.8489270597245372E-4</v>
      </c>
      <c r="BF284" s="19">
        <f t="shared" ca="1" si="481"/>
        <v>0.16586396001063275</v>
      </c>
      <c r="BG284" s="19">
        <f t="shared" ca="1" si="482"/>
        <v>0.83413603998936725</v>
      </c>
      <c r="BH284" s="19">
        <f t="shared" ca="1" si="483"/>
        <v>0.2535029385521298</v>
      </c>
      <c r="BI284" s="72">
        <f t="shared" ca="1" si="484"/>
        <v>7.0005271699189787E-4</v>
      </c>
      <c r="BJ284" s="72">
        <f t="shared" ca="1" si="485"/>
        <v>1.4087159939708921E-4</v>
      </c>
      <c r="BK284" s="72">
        <f t="shared" ca="1" si="486"/>
        <v>2.0304835287102141E-13</v>
      </c>
      <c r="BL284" s="72">
        <f t="shared" ca="1" si="487"/>
        <v>5.6216571241235434E-3</v>
      </c>
      <c r="BM284" s="72">
        <f t="shared" ca="1" si="488"/>
        <v>1.0014039363483362</v>
      </c>
      <c r="BN284" s="72">
        <f t="shared" ca="1" si="489"/>
        <v>1.4014766953986443E-3</v>
      </c>
      <c r="BO284" s="72">
        <f t="shared" ca="1" si="490"/>
        <v>2.0754933951246863E-7</v>
      </c>
      <c r="BP284" s="72">
        <f t="shared" ca="1" si="491"/>
        <v>3721.9167309636314</v>
      </c>
      <c r="BQ284" s="72">
        <f t="shared" ca="1" si="492"/>
        <v>0.20028389091860235</v>
      </c>
      <c r="BR284" s="72">
        <f t="shared" ca="1" si="493"/>
        <v>-2.9412301593371781</v>
      </c>
      <c r="BS284" s="72">
        <f t="shared" ca="1" si="494"/>
        <v>0.20036249425261499</v>
      </c>
      <c r="BT284" s="72">
        <f t="shared" ca="1" si="495"/>
        <v>11.475421654094475</v>
      </c>
      <c r="BU284" s="72">
        <f t="shared" ca="1" si="496"/>
        <v>-168.52007470661096</v>
      </c>
      <c r="BV284" s="72">
        <f t="shared" ca="1" si="497"/>
        <v>11.479925293389044</v>
      </c>
    </row>
    <row r="285" spans="1:74">
      <c r="A285" s="13">
        <f ca="1">'MGRS to'!AO285</f>
        <v>34.017893632117477</v>
      </c>
      <c r="B285" s="13">
        <f ca="1">'MGRS to'!AP285</f>
        <v>-6.8440204335354426</v>
      </c>
      <c r="C285" s="19">
        <f t="shared" ca="1" si="426"/>
        <v>0.59372424847366256</v>
      </c>
      <c r="D285" s="19">
        <f t="shared" ca="1" si="427"/>
        <v>-0.11945069063896321</v>
      </c>
      <c r="E285" s="19">
        <f t="shared" ca="1" si="428"/>
        <v>0.5922344383767898</v>
      </c>
      <c r="F285" s="19">
        <f t="shared" ca="1" si="429"/>
        <v>0.59216788860784808</v>
      </c>
      <c r="G285" s="19">
        <f t="shared" ca="1" si="430"/>
        <v>-8.5787290675681804E-5</v>
      </c>
      <c r="H285" s="19">
        <f t="shared" ca="1" si="431"/>
        <v>-8.5787290675681804E-5</v>
      </c>
      <c r="I285" s="19">
        <f t="shared" ca="1" si="432"/>
        <v>0</v>
      </c>
      <c r="J285" s="19">
        <f t="shared" ca="1" si="433"/>
        <v>9.7443881895718326E-5</v>
      </c>
      <c r="K285" s="19">
        <f t="shared" ca="1" si="434"/>
        <v>0.99999999525234506</v>
      </c>
      <c r="L285" s="19">
        <f t="shared" ca="1" si="435"/>
        <v>9.7443882049928304E-5</v>
      </c>
      <c r="M285" s="19">
        <f t="shared" ca="1" si="436"/>
        <v>-0.60607341892716371</v>
      </c>
      <c r="N285" s="19">
        <f t="shared" ca="1" si="437"/>
        <v>1.6060734189271637</v>
      </c>
      <c r="O285" s="19">
        <f t="shared" ca="1" si="438"/>
        <v>0.61200448883688341</v>
      </c>
      <c r="P285" s="72">
        <f t="shared" ca="1" si="439"/>
        <v>1.3452917412637606E-3</v>
      </c>
      <c r="Q285" s="72">
        <f t="shared" ca="1" si="440"/>
        <v>-8.598519796566003E-5</v>
      </c>
      <c r="R285" s="72">
        <f t="shared" ca="1" si="441"/>
        <v>-1.9790728997822556E-7</v>
      </c>
      <c r="S285" s="19">
        <f t="shared" ca="1" si="442"/>
        <v>9.7563892696344621E-5</v>
      </c>
      <c r="T285" s="19">
        <f t="shared" ca="1" si="443"/>
        <v>0.99999999524064354</v>
      </c>
      <c r="U285" s="19">
        <f t="shared" ca="1" si="444"/>
        <v>9.7563892851125066E-5</v>
      </c>
      <c r="V285" s="19">
        <f t="shared" ca="1" si="445"/>
        <v>-0.60672436713605027</v>
      </c>
      <c r="W285" s="19">
        <f t="shared" ca="1" si="446"/>
        <v>1.6067243671360503</v>
      </c>
      <c r="X285" s="19">
        <f t="shared" ca="1" si="447"/>
        <v>0.61216168130020943</v>
      </c>
      <c r="Y285" s="72">
        <f t="shared" ca="1" si="448"/>
        <v>1.3458347890935639E-3</v>
      </c>
      <c r="Z285" s="72">
        <f t="shared" ca="1" si="449"/>
        <v>-8.5985654528687188E-5</v>
      </c>
      <c r="AA285" s="72">
        <f t="shared" ca="1" si="450"/>
        <v>-4.5656302715790624E-10</v>
      </c>
      <c r="AB285" s="19">
        <f t="shared" ca="1" si="451"/>
        <v>9.7564169704620273E-5</v>
      </c>
      <c r="AC285" s="19">
        <f t="shared" ca="1" si="452"/>
        <v>0.99999999524061645</v>
      </c>
      <c r="AD285" s="19">
        <f t="shared" ca="1" si="453"/>
        <v>9.7564169859402032E-5</v>
      </c>
      <c r="AE285" s="19">
        <f t="shared" ca="1" si="454"/>
        <v>-0.60672586606640833</v>
      </c>
      <c r="AF285" s="19">
        <f t="shared" ca="1" si="455"/>
        <v>1.6067258660664083</v>
      </c>
      <c r="AG285" s="19">
        <f t="shared" ca="1" si="456"/>
        <v>0.61216204311835876</v>
      </c>
      <c r="AH285" s="72">
        <f t="shared" ca="1" si="457"/>
        <v>1.3458360395609975E-3</v>
      </c>
      <c r="AI285" s="72">
        <f t="shared" ca="1" si="458"/>
        <v>-8.5985655581957113E-5</v>
      </c>
      <c r="AJ285" s="72">
        <f t="shared" ca="1" si="459"/>
        <v>-1.0532699251620745E-12</v>
      </c>
      <c r="AK285" s="19">
        <f t="shared" ca="1" si="460"/>
        <v>9.7564170343657111E-5</v>
      </c>
      <c r="AL285" s="19">
        <f t="shared" ca="1" si="461"/>
        <v>0.99999999524061645</v>
      </c>
      <c r="AM285" s="19">
        <f t="shared" ca="1" si="462"/>
        <v>9.756417049843887E-5</v>
      </c>
      <c r="AN285" s="19">
        <f t="shared" ca="1" si="463"/>
        <v>-0.60672586952441487</v>
      </c>
      <c r="AO285" s="19">
        <f t="shared" ca="1" si="464"/>
        <v>0.63188371924984277</v>
      </c>
      <c r="AP285" s="19">
        <f t="shared" ca="1" si="465"/>
        <v>0.36811628075015723</v>
      </c>
      <c r="AQ285" s="72">
        <f t="shared" ca="1" si="466"/>
        <v>5.3058084640480909E-4</v>
      </c>
      <c r="AR285" s="72">
        <f t="shared" ca="1" si="467"/>
        <v>-8.5985692742893659E-5</v>
      </c>
      <c r="AS285" s="72">
        <f t="shared" ca="1" si="468"/>
        <v>-3.7160936545814482E-11</v>
      </c>
      <c r="AT285" s="19">
        <f t="shared" ca="1" si="469"/>
        <v>9.7564192890147963E-5</v>
      </c>
      <c r="AU285" s="19">
        <f t="shared" ca="1" si="470"/>
        <v>0.99999999524061423</v>
      </c>
      <c r="AV285" s="19">
        <f t="shared" ca="1" si="471"/>
        <v>9.756419304492983E-5</v>
      </c>
      <c r="AW285" s="19">
        <f t="shared" ca="1" si="472"/>
        <v>-0.60672599152605833</v>
      </c>
      <c r="AX285" s="19">
        <f t="shared" ca="1" si="473"/>
        <v>1.6067259915260583</v>
      </c>
      <c r="AY285" s="19">
        <f t="shared" ca="1" si="474"/>
        <v>0.6121620734023091</v>
      </c>
      <c r="AZ285" s="72">
        <f t="shared" ca="1" si="475"/>
        <v>1.3458361442244364E-3</v>
      </c>
      <c r="BA285" s="72">
        <f t="shared" ca="1" si="476"/>
        <v>-8.598565567011553E-5</v>
      </c>
      <c r="BB285" s="72">
        <f t="shared" ca="1" si="477"/>
        <v>3.7072778129158303E-11</v>
      </c>
      <c r="BC285" s="19">
        <f t="shared" ca="1" si="478"/>
        <v>9.7564170397147499E-5</v>
      </c>
      <c r="BD285" s="19">
        <f t="shared" ca="1" si="479"/>
        <v>0.99999999524061645</v>
      </c>
      <c r="BE285" s="19">
        <f t="shared" ca="1" si="480"/>
        <v>9.7564170551929258E-5</v>
      </c>
      <c r="BF285" s="19">
        <f t="shared" ca="1" si="481"/>
        <v>-0.60672586981382937</v>
      </c>
      <c r="BG285" s="19">
        <f t="shared" ca="1" si="482"/>
        <v>1.6067258698138294</v>
      </c>
      <c r="BH285" s="19">
        <f t="shared" ca="1" si="483"/>
        <v>0.61216204402292629</v>
      </c>
      <c r="BI285" s="72">
        <f t="shared" ca="1" si="484"/>
        <v>1.3458360426872454E-3</v>
      </c>
      <c r="BJ285" s="72">
        <f t="shared" ca="1" si="485"/>
        <v>-8.5985655584590342E-5</v>
      </c>
      <c r="BK285" s="72">
        <f t="shared" ca="1" si="486"/>
        <v>8.5525187734809827E-14</v>
      </c>
      <c r="BL285" s="72">
        <f t="shared" ca="1" si="487"/>
        <v>1.082852376534126E-2</v>
      </c>
      <c r="BM285" s="72">
        <f t="shared" ca="1" si="488"/>
        <v>1.0027016591752353</v>
      </c>
      <c r="BN285" s="72">
        <f t="shared" ca="1" si="489"/>
        <v>2.6925649514695084E-3</v>
      </c>
      <c r="BO285" s="72">
        <f t="shared" ca="1" si="490"/>
        <v>1.6076914438573041E-7</v>
      </c>
      <c r="BP285" s="72">
        <f t="shared" ca="1" si="491"/>
        <v>620.84208172586364</v>
      </c>
      <c r="BQ285" s="72">
        <f t="shared" ca="1" si="492"/>
        <v>-2.3237247898049165</v>
      </c>
      <c r="BR285" s="72">
        <f t="shared" ca="1" si="493"/>
        <v>0.81781986756269121</v>
      </c>
      <c r="BS285" s="72">
        <f t="shared" ca="1" si="494"/>
        <v>3.9594125211524842</v>
      </c>
      <c r="BT285" s="72">
        <f t="shared" ca="1" si="495"/>
        <v>226.86037679425394</v>
      </c>
      <c r="BU285" s="72">
        <f t="shared" ca="1" si="496"/>
        <v>46.857626813290139</v>
      </c>
      <c r="BV285" s="72">
        <f t="shared" ca="1" si="497"/>
        <v>226.85762681329015</v>
      </c>
    </row>
    <row r="286" spans="1:74">
      <c r="A286" s="13">
        <f ca="1">'MGRS to'!AO286</f>
        <v>34.011874488770296</v>
      </c>
      <c r="B286" s="13">
        <f ca="1">'MGRS to'!AP286</f>
        <v>-6.8519682744237231</v>
      </c>
      <c r="C286" s="19">
        <f t="shared" ca="1" si="426"/>
        <v>0.59361919460410484</v>
      </c>
      <c r="D286" s="19">
        <f t="shared" ca="1" si="427"/>
        <v>-0.11958940663088834</v>
      </c>
      <c r="E286" s="19">
        <f t="shared" ca="1" si="428"/>
        <v>0.59216788860784808</v>
      </c>
      <c r="F286" s="19">
        <f t="shared" ca="1" si="429"/>
        <v>0.59206296716165974</v>
      </c>
      <c r="G286" s="19">
        <f t="shared" ca="1" si="430"/>
        <v>-1.3871599192512296E-4</v>
      </c>
      <c r="H286" s="19">
        <f t="shared" ca="1" si="431"/>
        <v>-1.3871599192512296E-4</v>
      </c>
      <c r="I286" s="19">
        <f t="shared" ca="1" si="432"/>
        <v>0</v>
      </c>
      <c r="J286" s="19">
        <f t="shared" ca="1" si="433"/>
        <v>1.5574596488207208E-4</v>
      </c>
      <c r="K286" s="19">
        <f t="shared" ca="1" si="434"/>
        <v>0.99999998787159727</v>
      </c>
      <c r="L286" s="19">
        <f t="shared" ca="1" si="435"/>
        <v>1.5574596551172197E-4</v>
      </c>
      <c r="M286" s="19">
        <f t="shared" ca="1" si="436"/>
        <v>-0.61322052443668185</v>
      </c>
      <c r="N286" s="19">
        <f t="shared" ca="1" si="437"/>
        <v>1.6132205244366817</v>
      </c>
      <c r="O286" s="19">
        <f t="shared" ca="1" si="438"/>
        <v>0.61382188450480812</v>
      </c>
      <c r="P286" s="72">
        <f t="shared" ca="1" si="439"/>
        <v>1.351254053443776E-3</v>
      </c>
      <c r="Q286" s="72">
        <f t="shared" ca="1" si="440"/>
        <v>-1.3903604022569174E-4</v>
      </c>
      <c r="R286" s="72">
        <f t="shared" ca="1" si="441"/>
        <v>-3.200483005687824E-7</v>
      </c>
      <c r="S286" s="19">
        <f t="shared" ca="1" si="442"/>
        <v>1.5594232768810024E-4</v>
      </c>
      <c r="T286" s="19">
        <f t="shared" ca="1" si="443"/>
        <v>0.99999998784099531</v>
      </c>
      <c r="U286" s="19">
        <f t="shared" ca="1" si="444"/>
        <v>1.5594232832013473E-4</v>
      </c>
      <c r="V286" s="19">
        <f t="shared" ca="1" si="445"/>
        <v>-0.61386140930152111</v>
      </c>
      <c r="W286" s="19">
        <f t="shared" ca="1" si="446"/>
        <v>1.6138614093015211</v>
      </c>
      <c r="X286" s="19">
        <f t="shared" ca="1" si="447"/>
        <v>0.61397524070427256</v>
      </c>
      <c r="Y286" s="72">
        <f t="shared" ca="1" si="448"/>
        <v>1.3517886867217398E-3</v>
      </c>
      <c r="Z286" s="72">
        <f t="shared" ca="1" si="449"/>
        <v>-1.3903677864768695E-4</v>
      </c>
      <c r="AA286" s="72">
        <f t="shared" ca="1" si="450"/>
        <v>-7.3842199520800234E-10</v>
      </c>
      <c r="AB286" s="19">
        <f t="shared" ca="1" si="451"/>
        <v>1.5594278097739157E-4</v>
      </c>
      <c r="AC286" s="19">
        <f t="shared" ca="1" si="452"/>
        <v>0.99999998784092459</v>
      </c>
      <c r="AD286" s="19">
        <f t="shared" ca="1" si="453"/>
        <v>1.5594278160943156E-4</v>
      </c>
      <c r="AE286" s="19">
        <f t="shared" ca="1" si="454"/>
        <v>-0.6138628851650324</v>
      </c>
      <c r="AF286" s="19">
        <f t="shared" ca="1" si="455"/>
        <v>1.6138628851650325</v>
      </c>
      <c r="AG286" s="19">
        <f t="shared" ca="1" si="456"/>
        <v>0.61397559372046118</v>
      </c>
      <c r="AH286" s="72">
        <f t="shared" ca="1" si="457"/>
        <v>1.351789917901488E-3</v>
      </c>
      <c r="AI286" s="72">
        <f t="shared" ca="1" si="458"/>
        <v>-1.3903678035138929E-4</v>
      </c>
      <c r="AJ286" s="72">
        <f t="shared" ca="1" si="459"/>
        <v>-1.7037023376277605E-12</v>
      </c>
      <c r="AK286" s="19">
        <f t="shared" ca="1" si="460"/>
        <v>1.559427820232303E-4</v>
      </c>
      <c r="AL286" s="19">
        <f t="shared" ca="1" si="461"/>
        <v>0.99999998784092448</v>
      </c>
      <c r="AM286" s="19">
        <f t="shared" ca="1" si="462"/>
        <v>1.559427826552703E-4</v>
      </c>
      <c r="AN286" s="19">
        <f t="shared" ca="1" si="463"/>
        <v>-0.61386288857016347</v>
      </c>
      <c r="AO286" s="19">
        <f t="shared" ca="1" si="464"/>
        <v>0.62317235403629501</v>
      </c>
      <c r="AP286" s="19">
        <f t="shared" ca="1" si="465"/>
        <v>0.37682764596370499</v>
      </c>
      <c r="AQ286" s="72">
        <f t="shared" ca="1" si="466"/>
        <v>5.23277519577397E-4</v>
      </c>
      <c r="AR286" s="72">
        <f t="shared" ca="1" si="467"/>
        <v>-1.3903684334847565E-4</v>
      </c>
      <c r="AS286" s="72">
        <f t="shared" ca="1" si="468"/>
        <v>-6.2997086361501684E-11</v>
      </c>
      <c r="AT286" s="19">
        <f t="shared" ca="1" si="469"/>
        <v>1.5594282069481018E-4</v>
      </c>
      <c r="AU286" s="19">
        <f t="shared" ca="1" si="470"/>
        <v>0.99999998784091837</v>
      </c>
      <c r="AV286" s="19">
        <f t="shared" ca="1" si="471"/>
        <v>1.5594282132685067E-4</v>
      </c>
      <c r="AW286" s="19">
        <f t="shared" ca="1" si="472"/>
        <v>-0.6138630144800733</v>
      </c>
      <c r="AX286" s="19">
        <f t="shared" ca="1" si="473"/>
        <v>1.6138630144800734</v>
      </c>
      <c r="AY286" s="19">
        <f t="shared" ca="1" si="474"/>
        <v>0.6139756246516801</v>
      </c>
      <c r="AZ286" s="72">
        <f t="shared" ca="1" si="475"/>
        <v>1.3517900257773569E-3</v>
      </c>
      <c r="BA286" s="72">
        <f t="shared" ca="1" si="476"/>
        <v>-1.3903678050066829E-4</v>
      </c>
      <c r="BB286" s="72">
        <f t="shared" ca="1" si="477"/>
        <v>6.2847807361966768E-11</v>
      </c>
      <c r="BC286" s="19">
        <f t="shared" ca="1" si="478"/>
        <v>1.5594278211483628E-4</v>
      </c>
      <c r="BD286" s="19">
        <f t="shared" ca="1" si="479"/>
        <v>0.99999998784092436</v>
      </c>
      <c r="BE286" s="19">
        <f t="shared" ca="1" si="480"/>
        <v>1.559427827468763E-4</v>
      </c>
      <c r="BF286" s="19">
        <f t="shared" ca="1" si="481"/>
        <v>-0.61386288886864337</v>
      </c>
      <c r="BG286" s="19">
        <f t="shared" ca="1" si="482"/>
        <v>1.6138628888686433</v>
      </c>
      <c r="BH286" s="19">
        <f t="shared" ca="1" si="483"/>
        <v>0.6139755946063381</v>
      </c>
      <c r="BI286" s="72">
        <f t="shared" ca="1" si="484"/>
        <v>1.3517899209910761E-3</v>
      </c>
      <c r="BJ286" s="72">
        <f t="shared" ca="1" si="485"/>
        <v>-1.3903678035566454E-4</v>
      </c>
      <c r="BK286" s="72">
        <f t="shared" ca="1" si="486"/>
        <v>1.450037464233167E-13</v>
      </c>
      <c r="BL286" s="72">
        <f t="shared" ca="1" si="487"/>
        <v>1.0876623682010741E-2</v>
      </c>
      <c r="BM286" s="72">
        <f t="shared" ca="1" si="488"/>
        <v>1.0027136355454778</v>
      </c>
      <c r="BN286" s="72">
        <f t="shared" ca="1" si="489"/>
        <v>2.7044606455606159E-3</v>
      </c>
      <c r="BO286" s="72">
        <f t="shared" ca="1" si="490"/>
        <v>2.5886823477022362E-7</v>
      </c>
      <c r="BP286" s="72">
        <f t="shared" ca="1" si="491"/>
        <v>992.32961722892833</v>
      </c>
      <c r="BQ286" s="72">
        <f t="shared" ca="1" si="492"/>
        <v>-2.3110717621948607</v>
      </c>
      <c r="BR286" s="72">
        <f t="shared" ca="1" si="493"/>
        <v>0.8304432925248415</v>
      </c>
      <c r="BS286" s="72">
        <f t="shared" ca="1" si="494"/>
        <v>3.9720359461146346</v>
      </c>
      <c r="BT286" s="72">
        <f t="shared" ca="1" si="495"/>
        <v>227.58534187437263</v>
      </c>
      <c r="BU286" s="72">
        <f t="shared" ca="1" si="496"/>
        <v>47.580895786621447</v>
      </c>
      <c r="BV286" s="72">
        <f t="shared" ca="1" si="497"/>
        <v>227.58089578662145</v>
      </c>
    </row>
    <row r="287" spans="1:74">
      <c r="A287" s="13">
        <f ca="1">'MGRS to'!AO287</f>
        <v>31.624737811834294</v>
      </c>
      <c r="B287" s="13">
        <f ca="1">'MGRS to'!AP287</f>
        <v>-7.995320818575733</v>
      </c>
      <c r="C287" s="19">
        <f t="shared" ca="1" si="426"/>
        <v>0.55195579989645538</v>
      </c>
      <c r="D287" s="19">
        <f t="shared" ca="1" si="427"/>
        <v>-0.13954467303739473</v>
      </c>
      <c r="E287" s="19">
        <f t="shared" ca="1" si="428"/>
        <v>0.59206296716165974</v>
      </c>
      <c r="F287" s="19">
        <f t="shared" ca="1" si="429"/>
        <v>0.55045743199830988</v>
      </c>
      <c r="G287" s="19">
        <f t="shared" ca="1" si="430"/>
        <v>-1.9955266406506397E-2</v>
      </c>
      <c r="H287" s="19">
        <f t="shared" ca="1" si="431"/>
        <v>-1.9955266406506397E-2</v>
      </c>
      <c r="I287" s="19">
        <f t="shared" ca="1" si="432"/>
        <v>0</v>
      </c>
      <c r="J287" s="19">
        <f t="shared" ca="1" si="433"/>
        <v>4.4848328752836265E-2</v>
      </c>
      <c r="K287" s="19">
        <f t="shared" ca="1" si="434"/>
        <v>0.99899380749235767</v>
      </c>
      <c r="L287" s="19">
        <f t="shared" ca="1" si="435"/>
        <v>4.4863376826971335E-2</v>
      </c>
      <c r="M287" s="19">
        <f t="shared" ca="1" si="436"/>
        <v>-0.31465617740073337</v>
      </c>
      <c r="N287" s="19">
        <f t="shared" ca="1" si="437"/>
        <v>1.3146561774007335</v>
      </c>
      <c r="O287" s="19">
        <f t="shared" ca="1" si="438"/>
        <v>0.55489932584382751</v>
      </c>
      <c r="P287" s="72">
        <f t="shared" ca="1" si="439"/>
        <v>1.1020000668184944E-3</v>
      </c>
      <c r="Q287" s="72">
        <f t="shared" ca="1" si="440"/>
        <v>-2.0002573237120218E-2</v>
      </c>
      <c r="R287" s="72">
        <f t="shared" ca="1" si="441"/>
        <v>-4.730683061382121E-5</v>
      </c>
      <c r="S287" s="19">
        <f t="shared" ca="1" si="442"/>
        <v>4.4863214310330024E-2</v>
      </c>
      <c r="T287" s="19">
        <f t="shared" ca="1" si="443"/>
        <v>0.99899313911645327</v>
      </c>
      <c r="U287" s="19">
        <f t="shared" ca="1" si="444"/>
        <v>4.4878277382271507E-2</v>
      </c>
      <c r="V287" s="19">
        <f t="shared" ca="1" si="445"/>
        <v>-0.31529736579187234</v>
      </c>
      <c r="W287" s="19">
        <f t="shared" ca="1" si="446"/>
        <v>1.3152973657918723</v>
      </c>
      <c r="X287" s="19">
        <f t="shared" ca="1" si="447"/>
        <v>0.55511514708738674</v>
      </c>
      <c r="Y287" s="72">
        <f t="shared" ca="1" si="448"/>
        <v>1.1025357602999233E-3</v>
      </c>
      <c r="Z287" s="72">
        <f t="shared" ca="1" si="449"/>
        <v>-2.0002685380349036E-2</v>
      </c>
      <c r="AA287" s="72">
        <f t="shared" ca="1" si="450"/>
        <v>-1.1214322881772376E-7</v>
      </c>
      <c r="AB287" s="19">
        <f t="shared" ca="1" si="451"/>
        <v>4.4863249633278687E-2</v>
      </c>
      <c r="AC287" s="19">
        <f t="shared" ca="1" si="452"/>
        <v>0.9989931375301544</v>
      </c>
      <c r="AD287" s="19">
        <f t="shared" ca="1" si="453"/>
        <v>4.4878312740821345E-2</v>
      </c>
      <c r="AE287" s="19">
        <f t="shared" ca="1" si="454"/>
        <v>-0.31529888500205511</v>
      </c>
      <c r="AF287" s="19">
        <f t="shared" ca="1" si="455"/>
        <v>1.3152988850020551</v>
      </c>
      <c r="AG287" s="19">
        <f t="shared" ca="1" si="456"/>
        <v>0.5551156581936576</v>
      </c>
      <c r="AH287" s="72">
        <f t="shared" ca="1" si="457"/>
        <v>1.1025370295519614E-3</v>
      </c>
      <c r="AI287" s="72">
        <f t="shared" ca="1" si="458"/>
        <v>-2.000268564619018E-2</v>
      </c>
      <c r="AJ287" s="72">
        <f t="shared" ca="1" si="459"/>
        <v>-2.6584114423688909E-10</v>
      </c>
      <c r="AK287" s="19">
        <f t="shared" ca="1" si="460"/>
        <v>4.4863249717013678E-2</v>
      </c>
      <c r="AL287" s="19">
        <f t="shared" ca="1" si="461"/>
        <v>0.99899313752639407</v>
      </c>
      <c r="AM287" s="19">
        <f t="shared" ca="1" si="462"/>
        <v>4.487831282464072E-2</v>
      </c>
      <c r="AN287" s="19">
        <f t="shared" ca="1" si="463"/>
        <v>-0.31529888860341493</v>
      </c>
      <c r="AO287" s="19">
        <f t="shared" ca="1" si="464"/>
        <v>0.90058661084545133</v>
      </c>
      <c r="AP287" s="19">
        <f t="shared" ca="1" si="465"/>
        <v>9.941338915454867E-2</v>
      </c>
      <c r="AQ287" s="72">
        <f t="shared" ca="1" si="466"/>
        <v>7.5569554355724437E-4</v>
      </c>
      <c r="AR287" s="72">
        <f t="shared" ca="1" si="467"/>
        <v>-2.0002676639376361E-2</v>
      </c>
      <c r="AS287" s="72">
        <f t="shared" ca="1" si="468"/>
        <v>9.0068138190735336E-9</v>
      </c>
      <c r="AT287" s="19">
        <f t="shared" ca="1" si="469"/>
        <v>4.4863246880035193E-2</v>
      </c>
      <c r="AU287" s="19">
        <f t="shared" ca="1" si="470"/>
        <v>0.99899313765379838</v>
      </c>
      <c r="AV287" s="19">
        <f t="shared" ca="1" si="471"/>
        <v>4.4878309984802911E-2</v>
      </c>
      <c r="AW287" s="19">
        <f t="shared" ca="1" si="472"/>
        <v>-0.31529876658777051</v>
      </c>
      <c r="AX287" s="19">
        <f t="shared" ca="1" si="473"/>
        <v>1.3152987665877705</v>
      </c>
      <c r="AY287" s="19">
        <f t="shared" ca="1" si="474"/>
        <v>0.55511561835570844</v>
      </c>
      <c r="AZ287" s="72">
        <f t="shared" ca="1" si="475"/>
        <v>1.1025369306205738E-3</v>
      </c>
      <c r="BA287" s="72">
        <f t="shared" ca="1" si="476"/>
        <v>-2.0002685625469266E-2</v>
      </c>
      <c r="BB287" s="72">
        <f t="shared" ca="1" si="477"/>
        <v>-8.9860929045060267E-9</v>
      </c>
      <c r="BC287" s="19">
        <f t="shared" ca="1" si="478"/>
        <v>4.4863249710486976E-2</v>
      </c>
      <c r="BD287" s="19">
        <f t="shared" ca="1" si="479"/>
        <v>0.99899313752668717</v>
      </c>
      <c r="BE287" s="19">
        <f t="shared" ca="1" si="480"/>
        <v>4.4878312818107446E-2</v>
      </c>
      <c r="BF287" s="19">
        <f t="shared" ca="1" si="481"/>
        <v>-0.31529888832270792</v>
      </c>
      <c r="BG287" s="19">
        <f t="shared" ca="1" si="482"/>
        <v>1.3152988883227079</v>
      </c>
      <c r="BH287" s="19">
        <f t="shared" ca="1" si="483"/>
        <v>0.55511565931082019</v>
      </c>
      <c r="BI287" s="72">
        <f t="shared" ca="1" si="484"/>
        <v>1.1025370323262617E-3</v>
      </c>
      <c r="BJ287" s="72">
        <f t="shared" ca="1" si="485"/>
        <v>-2.000268564677125E-2</v>
      </c>
      <c r="BK287" s="72">
        <f t="shared" ca="1" si="486"/>
        <v>-2.1301984481914005E-11</v>
      </c>
      <c r="BL287" s="72">
        <f t="shared" ca="1" si="487"/>
        <v>8.864452572970449E-3</v>
      </c>
      <c r="BM287" s="72">
        <f t="shared" ca="1" si="488"/>
        <v>1.002212443313794</v>
      </c>
      <c r="BN287" s="72">
        <f t="shared" ca="1" si="489"/>
        <v>2.2063408819343543E-3</v>
      </c>
      <c r="BO287" s="72">
        <f t="shared" ca="1" si="490"/>
        <v>5.492637186404365E-5</v>
      </c>
      <c r="BP287" s="72">
        <f t="shared" ca="1" si="491"/>
        <v>285561.55957651988</v>
      </c>
      <c r="BQ287" s="72">
        <f t="shared" ca="1" si="492"/>
        <v>-2.7534717803762216</v>
      </c>
      <c r="BR287" s="72">
        <f t="shared" ca="1" si="493"/>
        <v>0.37730298224899544</v>
      </c>
      <c r="BS287" s="72">
        <f t="shared" ca="1" si="494"/>
        <v>3.5188956358387884</v>
      </c>
      <c r="BT287" s="72">
        <f t="shared" ca="1" si="495"/>
        <v>202.23768797606976</v>
      </c>
      <c r="BU287" s="72">
        <f t="shared" ca="1" si="496"/>
        <v>21.617868480566855</v>
      </c>
      <c r="BV287" s="72">
        <f t="shared" ca="1" si="497"/>
        <v>201.61786848056681</v>
      </c>
    </row>
    <row r="288" spans="1:74">
      <c r="A288" s="13">
        <f ca="1">'MGRS to'!AO288</f>
        <v>31.637205202520747</v>
      </c>
      <c r="B288" s="13">
        <f ca="1">'MGRS to'!AP288</f>
        <v>-7.9849792749268085</v>
      </c>
      <c r="C288" s="19">
        <f t="shared" ca="1" si="426"/>
        <v>0.55217339691306644</v>
      </c>
      <c r="D288" s="19">
        <f t="shared" ca="1" si="427"/>
        <v>-0.13936417905098231</v>
      </c>
      <c r="E288" s="19">
        <f t="shared" ca="1" si="428"/>
        <v>0.55045743199830988</v>
      </c>
      <c r="F288" s="19">
        <f t="shared" ca="1" si="429"/>
        <v>0.55067469949668657</v>
      </c>
      <c r="G288" s="19">
        <f t="shared" ca="1" si="430"/>
        <v>1.8049398641242775E-4</v>
      </c>
      <c r="H288" s="19">
        <f t="shared" ca="1" si="431"/>
        <v>1.8049398641242775E-4</v>
      </c>
      <c r="I288" s="19">
        <f t="shared" ca="1" si="432"/>
        <v>0</v>
      </c>
      <c r="J288" s="19">
        <f t="shared" ca="1" si="433"/>
        <v>2.662074546483105E-4</v>
      </c>
      <c r="K288" s="19">
        <f t="shared" ca="1" si="434"/>
        <v>0.99999996456679496</v>
      </c>
      <c r="L288" s="19">
        <f t="shared" ca="1" si="435"/>
        <v>2.6620745779250499E-4</v>
      </c>
      <c r="M288" s="19">
        <f t="shared" ca="1" si="436"/>
        <v>0.49244148497446272</v>
      </c>
      <c r="N288" s="19">
        <f t="shared" ca="1" si="437"/>
        <v>0.50755851502553728</v>
      </c>
      <c r="O288" s="19">
        <f t="shared" ca="1" si="438"/>
        <v>-7.8522202166296129E-2</v>
      </c>
      <c r="P288" s="72">
        <f t="shared" ca="1" si="439"/>
        <v>4.263203202485222E-4</v>
      </c>
      <c r="Q288" s="72">
        <f t="shared" ca="1" si="440"/>
        <v>1.8093330953491307E-4</v>
      </c>
      <c r="R288" s="72">
        <f t="shared" ca="1" si="441"/>
        <v>4.3932312248531175E-7</v>
      </c>
      <c r="S288" s="19">
        <f t="shared" ca="1" si="442"/>
        <v>2.6642397080855806E-4</v>
      </c>
      <c r="T288" s="19">
        <f t="shared" ca="1" si="443"/>
        <v>0.99999996450913331</v>
      </c>
      <c r="U288" s="19">
        <f t="shared" ca="1" si="444"/>
        <v>2.6642397396043065E-4</v>
      </c>
      <c r="V288" s="19">
        <f t="shared" ca="1" si="445"/>
        <v>0.4932389205375588</v>
      </c>
      <c r="W288" s="19">
        <f t="shared" ca="1" si="446"/>
        <v>0.5067610794624412</v>
      </c>
      <c r="X288" s="19">
        <f t="shared" ca="1" si="447"/>
        <v>-8.0219356891503946E-2</v>
      </c>
      <c r="Y288" s="72">
        <f t="shared" ca="1" si="448"/>
        <v>4.256513714364997E-4</v>
      </c>
      <c r="Z288" s="72">
        <f t="shared" ca="1" si="449"/>
        <v>1.8093437884896866E-4</v>
      </c>
      <c r="AA288" s="72">
        <f t="shared" ca="1" si="450"/>
        <v>1.0693140555960087E-9</v>
      </c>
      <c r="AB288" s="19">
        <f t="shared" ca="1" si="451"/>
        <v>2.6642449823690461E-4</v>
      </c>
      <c r="AC288" s="19">
        <f t="shared" ca="1" si="452"/>
        <v>0.99999996450899276</v>
      </c>
      <c r="AD288" s="19">
        <f t="shared" ca="1" si="453"/>
        <v>2.6642450138879596E-4</v>
      </c>
      <c r="AE288" s="19">
        <f t="shared" ca="1" si="454"/>
        <v>0.49324085912641497</v>
      </c>
      <c r="AF288" s="19">
        <f t="shared" ca="1" si="455"/>
        <v>0.50675914087358498</v>
      </c>
      <c r="AG288" s="19">
        <f t="shared" ca="1" si="456"/>
        <v>-8.0223489231783685E-2</v>
      </c>
      <c r="AH288" s="72">
        <f t="shared" ca="1" si="457"/>
        <v>4.2564974519937525E-4</v>
      </c>
      <c r="AI288" s="72">
        <f t="shared" ca="1" si="458"/>
        <v>1.809343814516829E-4</v>
      </c>
      <c r="AJ288" s="72">
        <f t="shared" ca="1" si="459"/>
        <v>2.6027142409606324E-12</v>
      </c>
      <c r="AK288" s="19">
        <f t="shared" ca="1" si="460"/>
        <v>2.6642449952067951E-4</v>
      </c>
      <c r="AL288" s="19">
        <f t="shared" ca="1" si="461"/>
        <v>0.99999996450899231</v>
      </c>
      <c r="AM288" s="19">
        <f t="shared" ca="1" si="462"/>
        <v>2.6642450267257091E-4</v>
      </c>
      <c r="AN288" s="19">
        <f t="shared" ca="1" si="463"/>
        <v>0.49324086384491489</v>
      </c>
      <c r="AO288" s="19">
        <f t="shared" ca="1" si="464"/>
        <v>0.7567134502335221</v>
      </c>
      <c r="AP288" s="19">
        <f t="shared" ca="1" si="465"/>
        <v>0.2432865497664779</v>
      </c>
      <c r="AQ288" s="72">
        <f t="shared" ca="1" si="466"/>
        <v>6.351989192664323E-4</v>
      </c>
      <c r="AR288" s="72">
        <f t="shared" ca="1" si="467"/>
        <v>1.8093437221591794E-4</v>
      </c>
      <c r="AS288" s="72">
        <f t="shared" ca="1" si="468"/>
        <v>-9.23576495772023E-12</v>
      </c>
      <c r="AT288" s="19">
        <f t="shared" ca="1" si="469"/>
        <v>2.6642449496519673E-4</v>
      </c>
      <c r="AU288" s="19">
        <f t="shared" ca="1" si="470"/>
        <v>0.99999996450899364</v>
      </c>
      <c r="AV288" s="19">
        <f t="shared" ca="1" si="471"/>
        <v>2.6642449811708791E-4</v>
      </c>
      <c r="AW288" s="19">
        <f t="shared" ca="1" si="472"/>
        <v>0.49324084710124055</v>
      </c>
      <c r="AX288" s="19">
        <f t="shared" ca="1" si="473"/>
        <v>0.50675915289875939</v>
      </c>
      <c r="AY288" s="19">
        <f t="shared" ca="1" si="474"/>
        <v>-8.0223463598549927E-2</v>
      </c>
      <c r="AZ288" s="72">
        <f t="shared" ca="1" si="475"/>
        <v>4.2564975528701458E-4</v>
      </c>
      <c r="BA288" s="72">
        <f t="shared" ca="1" si="476"/>
        <v>1.8093438143553805E-4</v>
      </c>
      <c r="BB288" s="72">
        <f t="shared" ca="1" si="477"/>
        <v>9.2196201031697483E-12</v>
      </c>
      <c r="BC288" s="19">
        <f t="shared" ca="1" si="478"/>
        <v>2.6642449951271729E-4</v>
      </c>
      <c r="BD288" s="19">
        <f t="shared" ca="1" si="479"/>
        <v>0.99999996450899231</v>
      </c>
      <c r="BE288" s="19">
        <f t="shared" ca="1" si="480"/>
        <v>2.6642450266460869E-4</v>
      </c>
      <c r="BF288" s="19">
        <f t="shared" ca="1" si="481"/>
        <v>0.49324086381564347</v>
      </c>
      <c r="BG288" s="19">
        <f t="shared" ca="1" si="482"/>
        <v>0.50675913618435653</v>
      </c>
      <c r="BH288" s="19">
        <f t="shared" ca="1" si="483"/>
        <v>-8.0223499227488615E-2</v>
      </c>
      <c r="BI288" s="72">
        <f t="shared" ca="1" si="484"/>
        <v>4.2564974126569049E-4</v>
      </c>
      <c r="BJ288" s="72">
        <f t="shared" ca="1" si="485"/>
        <v>1.8093438145797862E-4</v>
      </c>
      <c r="BK288" s="72">
        <f t="shared" ca="1" si="486"/>
        <v>2.2440572620616162E-14</v>
      </c>
      <c r="BL288" s="72">
        <f t="shared" ca="1" si="487"/>
        <v>3.4153015474331916E-3</v>
      </c>
      <c r="BM288" s="72">
        <f t="shared" ca="1" si="488"/>
        <v>1.000853279400129</v>
      </c>
      <c r="BN288" s="72">
        <f t="shared" ca="1" si="489"/>
        <v>8.5237022388035043E-4</v>
      </c>
      <c r="BO288" s="72">
        <f t="shared" ca="1" si="490"/>
        <v>-1.8265903658555241E-8</v>
      </c>
      <c r="BP288" s="72">
        <f t="shared" ca="1" si="491"/>
        <v>1695.1558941481208</v>
      </c>
      <c r="BQ288" s="72">
        <f t="shared" ca="1" si="492"/>
        <v>0.61486878360841979</v>
      </c>
      <c r="BR288" s="72">
        <f t="shared" ca="1" si="493"/>
        <v>-2.5266292105889452</v>
      </c>
      <c r="BS288" s="72">
        <f t="shared" ca="1" si="494"/>
        <v>0.61496344300084793</v>
      </c>
      <c r="BT288" s="72">
        <f t="shared" ca="1" si="495"/>
        <v>35.229386255105169</v>
      </c>
      <c r="BU288" s="72">
        <f t="shared" ca="1" si="496"/>
        <v>-144.76519016121745</v>
      </c>
      <c r="BV288" s="72">
        <f t="shared" ca="1" si="497"/>
        <v>35.234809838782553</v>
      </c>
    </row>
    <row r="289" spans="1:74">
      <c r="A289" s="13">
        <f ca="1">'MGRS to'!AO289</f>
        <v>31.663530121807092</v>
      </c>
      <c r="B289" s="13">
        <f ca="1">'MGRS to'!AP289</f>
        <v>-7.9951988708642032</v>
      </c>
      <c r="C289" s="19">
        <f t="shared" ca="1" si="426"/>
        <v>0.55263285342993496</v>
      </c>
      <c r="D289" s="19">
        <f t="shared" ca="1" si="427"/>
        <v>-0.13954254464831328</v>
      </c>
      <c r="E289" s="19">
        <f t="shared" ca="1" si="428"/>
        <v>0.55067469949668657</v>
      </c>
      <c r="F289" s="19">
        <f t="shared" ca="1" si="429"/>
        <v>0.5511334611655534</v>
      </c>
      <c r="G289" s="19">
        <f t="shared" ca="1" si="430"/>
        <v>-1.7836559733097612E-4</v>
      </c>
      <c r="H289" s="19">
        <f t="shared" ca="1" si="431"/>
        <v>-1.7836559733097612E-4</v>
      </c>
      <c r="I289" s="19">
        <f t="shared" ca="1" si="432"/>
        <v>0</v>
      </c>
      <c r="J289" s="19">
        <f t="shared" ca="1" si="433"/>
        <v>4.8327959409302811E-4</v>
      </c>
      <c r="K289" s="19">
        <f t="shared" ca="1" si="434"/>
        <v>0.99999988322041</v>
      </c>
      <c r="L289" s="19">
        <f t="shared" ca="1" si="435"/>
        <v>4.8327961290542664E-4</v>
      </c>
      <c r="M289" s="19">
        <f t="shared" ca="1" si="436"/>
        <v>-0.26794423440603932</v>
      </c>
      <c r="N289" s="19">
        <f t="shared" ca="1" si="437"/>
        <v>1.2679442344060394</v>
      </c>
      <c r="O289" s="19">
        <f t="shared" ca="1" si="438"/>
        <v>0.56779163210922712</v>
      </c>
      <c r="P289" s="72">
        <f t="shared" ca="1" si="439"/>
        <v>1.0629689909344292E-3</v>
      </c>
      <c r="Q289" s="72">
        <f t="shared" ca="1" si="440"/>
        <v>-1.7879955976560772E-4</v>
      </c>
      <c r="R289" s="72">
        <f t="shared" ca="1" si="441"/>
        <v>-4.3396243463159805E-7</v>
      </c>
      <c r="S289" s="19">
        <f t="shared" ca="1" si="442"/>
        <v>4.8339599924430564E-4</v>
      </c>
      <c r="T289" s="19">
        <f t="shared" ca="1" si="443"/>
        <v>0.99999988316414701</v>
      </c>
      <c r="U289" s="19">
        <f t="shared" ca="1" si="444"/>
        <v>4.833960180703012E-4</v>
      </c>
      <c r="V289" s="19">
        <f t="shared" ca="1" si="445"/>
        <v>-0.26853146128653294</v>
      </c>
      <c r="W289" s="19">
        <f t="shared" ca="1" si="446"/>
        <v>1.2685314612865328</v>
      </c>
      <c r="X289" s="19">
        <f t="shared" ca="1" si="447"/>
        <v>0.56799170931613752</v>
      </c>
      <c r="Y289" s="72">
        <f t="shared" ca="1" si="448"/>
        <v>1.0634597169081807E-3</v>
      </c>
      <c r="Z289" s="72">
        <f t="shared" ca="1" si="449"/>
        <v>-1.7880061559381722E-4</v>
      </c>
      <c r="AA289" s="72">
        <f t="shared" ca="1" si="450"/>
        <v>-1.055828209502738E-9</v>
      </c>
      <c r="AB289" s="19">
        <f t="shared" ca="1" si="451"/>
        <v>4.8339628276806475E-4</v>
      </c>
      <c r="AC289" s="19">
        <f t="shared" ca="1" si="452"/>
        <v>0.99999988316401001</v>
      </c>
      <c r="AD289" s="19">
        <f t="shared" ca="1" si="453"/>
        <v>4.8339630159409337E-4</v>
      </c>
      <c r="AE289" s="19">
        <f t="shared" ca="1" si="454"/>
        <v>-0.26853288948883086</v>
      </c>
      <c r="AF289" s="19">
        <f t="shared" ca="1" si="455"/>
        <v>1.2685328894888308</v>
      </c>
      <c r="AG289" s="19">
        <f t="shared" ca="1" si="456"/>
        <v>0.56799219570076187</v>
      </c>
      <c r="AH289" s="72">
        <f t="shared" ca="1" si="457"/>
        <v>1.0634609104075694E-3</v>
      </c>
      <c r="AI289" s="72">
        <f t="shared" ca="1" si="458"/>
        <v>-1.7880061816264142E-4</v>
      </c>
      <c r="AJ289" s="72">
        <f t="shared" ca="1" si="459"/>
        <v>-2.5688241952429719E-12</v>
      </c>
      <c r="AK289" s="19">
        <f t="shared" ca="1" si="460"/>
        <v>4.8339628345789483E-4</v>
      </c>
      <c r="AL289" s="19">
        <f t="shared" ca="1" si="461"/>
        <v>0.99999988316400978</v>
      </c>
      <c r="AM289" s="19">
        <f t="shared" ca="1" si="462"/>
        <v>4.8339630228392351E-4</v>
      </c>
      <c r="AN289" s="19">
        <f t="shared" ca="1" si="463"/>
        <v>-0.26853289296362698</v>
      </c>
      <c r="AO289" s="19">
        <f t="shared" ca="1" si="464"/>
        <v>0.92789008539658524</v>
      </c>
      <c r="AP289" s="19">
        <f t="shared" ca="1" si="465"/>
        <v>7.210991460341476E-2</v>
      </c>
      <c r="AQ289" s="72">
        <f t="shared" ca="1" si="466"/>
        <v>7.7855289375178109E-4</v>
      </c>
      <c r="AR289" s="72">
        <f t="shared" ca="1" si="467"/>
        <v>-1.7880050367906017E-4</v>
      </c>
      <c r="AS289" s="72">
        <f t="shared" ca="1" si="468"/>
        <v>1.144835812521422E-10</v>
      </c>
      <c r="AT289" s="19">
        <f t="shared" ca="1" si="469"/>
        <v>4.8339625271532022E-4</v>
      </c>
      <c r="AU289" s="19">
        <f t="shared" ca="1" si="470"/>
        <v>0.99999988316402444</v>
      </c>
      <c r="AV289" s="19">
        <f t="shared" ca="1" si="471"/>
        <v>4.8339627154134543E-4</v>
      </c>
      <c r="AW289" s="19">
        <f t="shared" ca="1" si="472"/>
        <v>-0.26853273810359213</v>
      </c>
      <c r="AX289" s="19">
        <f t="shared" ca="1" si="473"/>
        <v>1.268532738103592</v>
      </c>
      <c r="AY289" s="19">
        <f t="shared" ca="1" si="474"/>
        <v>0.56799214414547539</v>
      </c>
      <c r="AZ289" s="72">
        <f t="shared" ca="1" si="475"/>
        <v>1.0634607839001486E-3</v>
      </c>
      <c r="BA289" s="72">
        <f t="shared" ca="1" si="476"/>
        <v>-1.7880061789035342E-4</v>
      </c>
      <c r="BB289" s="72">
        <f t="shared" ca="1" si="477"/>
        <v>-1.1421129325487125E-10</v>
      </c>
      <c r="BC289" s="19">
        <f t="shared" ca="1" si="478"/>
        <v>4.8339628338479716E-4</v>
      </c>
      <c r="BD289" s="19">
        <f t="shared" ca="1" si="479"/>
        <v>0.99999988316400978</v>
      </c>
      <c r="BE289" s="19">
        <f t="shared" ca="1" si="480"/>
        <v>4.8339630221082589E-4</v>
      </c>
      <c r="BF289" s="19">
        <f t="shared" ca="1" si="481"/>
        <v>-0.26853289259529611</v>
      </c>
      <c r="BG289" s="19">
        <f t="shared" ca="1" si="482"/>
        <v>1.2685328925952961</v>
      </c>
      <c r="BH289" s="19">
        <f t="shared" ca="1" si="483"/>
        <v>0.56799219675868984</v>
      </c>
      <c r="BI289" s="72">
        <f t="shared" ca="1" si="484"/>
        <v>1.0634609130035352E-3</v>
      </c>
      <c r="BJ289" s="72">
        <f t="shared" ca="1" si="485"/>
        <v>-1.7880061816822888E-4</v>
      </c>
      <c r="BK289" s="72">
        <f t="shared" ca="1" si="486"/>
        <v>-2.778754602719008E-13</v>
      </c>
      <c r="BL289" s="72">
        <f t="shared" ca="1" si="487"/>
        <v>8.5492732971162531E-3</v>
      </c>
      <c r="BM289" s="72">
        <f t="shared" ca="1" si="488"/>
        <v>1.0021339043744382</v>
      </c>
      <c r="BN289" s="72">
        <f t="shared" ca="1" si="489"/>
        <v>2.128226976249255E-3</v>
      </c>
      <c r="BO289" s="72">
        <f t="shared" ca="1" si="490"/>
        <v>5.8414255912190123E-7</v>
      </c>
      <c r="BP289" s="72">
        <f t="shared" ca="1" si="491"/>
        <v>3075.6665160720095</v>
      </c>
      <c r="BQ289" s="72">
        <f t="shared" ca="1" si="492"/>
        <v>-0.31912449116040636</v>
      </c>
      <c r="BR289" s="72">
        <f t="shared" ca="1" si="493"/>
        <v>2.8223745678547547</v>
      </c>
      <c r="BS289" s="72">
        <f t="shared" ca="1" si="494"/>
        <v>5.9639672214445483</v>
      </c>
      <c r="BT289" s="72">
        <f t="shared" ca="1" si="495"/>
        <v>341.71551351724878</v>
      </c>
      <c r="BU289" s="72">
        <f t="shared" ca="1" si="496"/>
        <v>161.71015094313702</v>
      </c>
      <c r="BV289" s="72">
        <f t="shared" ca="1" si="497"/>
        <v>341.71015094313702</v>
      </c>
    </row>
    <row r="290" spans="1:74">
      <c r="A290" s="13">
        <f ca="1">'MGRS to'!AO290</f>
        <v>31.631756393681172</v>
      </c>
      <c r="B290" s="13">
        <f ca="1">'MGRS to'!AP290</f>
        <v>-8.0056526610728511</v>
      </c>
      <c r="C290" s="19">
        <f t="shared" ca="1" si="426"/>
        <v>0.5520782972585041</v>
      </c>
      <c r="D290" s="19">
        <f t="shared" ca="1" si="427"/>
        <v>-0.13972499770676691</v>
      </c>
      <c r="E290" s="19">
        <f t="shared" ca="1" si="428"/>
        <v>0.5511334611655534</v>
      </c>
      <c r="F290" s="19">
        <f t="shared" ca="1" si="429"/>
        <v>0.55057974382153496</v>
      </c>
      <c r="G290" s="19">
        <f t="shared" ca="1" si="430"/>
        <v>-1.8245305845362991E-4</v>
      </c>
      <c r="H290" s="19">
        <f t="shared" ca="1" si="431"/>
        <v>-1.8245305845362991E-4</v>
      </c>
      <c r="I290" s="19">
        <f t="shared" ca="1" si="432"/>
        <v>0</v>
      </c>
      <c r="J290" s="19">
        <f t="shared" ca="1" si="433"/>
        <v>5.7512772644928315E-4</v>
      </c>
      <c r="K290" s="19">
        <f t="shared" ca="1" si="434"/>
        <v>0.99999983461403541</v>
      </c>
      <c r="L290" s="19">
        <f t="shared" ca="1" si="435"/>
        <v>5.7512775815530322E-4</v>
      </c>
      <c r="M290" s="19">
        <f t="shared" ca="1" si="436"/>
        <v>-0.23032651881272082</v>
      </c>
      <c r="N290" s="19">
        <f t="shared" ca="1" si="437"/>
        <v>1.2303265188127208</v>
      </c>
      <c r="O290" s="19">
        <f t="shared" ca="1" si="438"/>
        <v>0.55464553011854312</v>
      </c>
      <c r="P290" s="72">
        <f t="shared" ca="1" si="439"/>
        <v>1.0315300878979688E-3</v>
      </c>
      <c r="Q290" s="72">
        <f t="shared" ca="1" si="440"/>
        <v>-1.8289699156301772E-4</v>
      </c>
      <c r="R290" s="72">
        <f t="shared" ca="1" si="441"/>
        <v>-4.4393310938780793E-7</v>
      </c>
      <c r="S290" s="19">
        <f t="shared" ca="1" si="442"/>
        <v>5.7523009128372638E-4</v>
      </c>
      <c r="T290" s="19">
        <f t="shared" ca="1" si="443"/>
        <v>0.99999983455515729</v>
      </c>
      <c r="U290" s="19">
        <f t="shared" ca="1" si="444"/>
        <v>5.752301230066791E-4</v>
      </c>
      <c r="V290" s="19">
        <f t="shared" ca="1" si="445"/>
        <v>-0.23084584716737469</v>
      </c>
      <c r="W290" s="19">
        <f t="shared" ca="1" si="446"/>
        <v>1.2308458471673747</v>
      </c>
      <c r="X290" s="19">
        <f t="shared" ca="1" si="447"/>
        <v>0.5548334375208015</v>
      </c>
      <c r="Y290" s="72">
        <f t="shared" ca="1" si="448"/>
        <v>1.0319641557600269E-3</v>
      </c>
      <c r="Z290" s="72">
        <f t="shared" ca="1" si="449"/>
        <v>-1.8289807171283375E-4</v>
      </c>
      <c r="AA290" s="72">
        <f t="shared" ca="1" si="450"/>
        <v>-1.0801498160262126E-9</v>
      </c>
      <c r="AB290" s="19">
        <f t="shared" ca="1" si="451"/>
        <v>5.7523034063253133E-4</v>
      </c>
      <c r="AC290" s="19">
        <f t="shared" ca="1" si="452"/>
        <v>0.99999983455501384</v>
      </c>
      <c r="AD290" s="19">
        <f t="shared" ca="1" si="453"/>
        <v>5.7523037235552535E-4</v>
      </c>
      <c r="AE290" s="19">
        <f t="shared" ca="1" si="454"/>
        <v>-0.23084711042584957</v>
      </c>
      <c r="AF290" s="19">
        <f t="shared" ca="1" si="455"/>
        <v>1.2308471104258496</v>
      </c>
      <c r="AG290" s="19">
        <f t="shared" ca="1" si="456"/>
        <v>0.55483389440942932</v>
      </c>
      <c r="AH290" s="72">
        <f t="shared" ca="1" si="457"/>
        <v>1.0319652116222392E-3</v>
      </c>
      <c r="AI290" s="72">
        <f t="shared" ca="1" si="458"/>
        <v>-1.8289807434098559E-4</v>
      </c>
      <c r="AJ290" s="72">
        <f t="shared" ca="1" si="459"/>
        <v>-2.6281518465415959E-12</v>
      </c>
      <c r="AK290" s="19">
        <f t="shared" ca="1" si="460"/>
        <v>5.7523034123922528E-4</v>
      </c>
      <c r="AL290" s="19">
        <f t="shared" ca="1" si="461"/>
        <v>0.99999983455501362</v>
      </c>
      <c r="AM290" s="19">
        <f t="shared" ca="1" si="462"/>
        <v>5.752303729622193E-4</v>
      </c>
      <c r="AN290" s="19">
        <f t="shared" ca="1" si="463"/>
        <v>-0.23084711349953066</v>
      </c>
      <c r="AO290" s="19">
        <f t="shared" ca="1" si="464"/>
        <v>0.94670961018893485</v>
      </c>
      <c r="AP290" s="19">
        <f t="shared" ca="1" si="465"/>
        <v>5.3290389811065153E-2</v>
      </c>
      <c r="AQ290" s="72">
        <f t="shared" ca="1" si="466"/>
        <v>7.9430599926416786E-4</v>
      </c>
      <c r="AR290" s="72">
        <f t="shared" ca="1" si="467"/>
        <v>-1.8289794402960325E-4</v>
      </c>
      <c r="AS290" s="72">
        <f t="shared" ca="1" si="468"/>
        <v>1.3031138234448347E-10</v>
      </c>
      <c r="AT290" s="19">
        <f t="shared" ca="1" si="469"/>
        <v>5.7523031115720128E-4</v>
      </c>
      <c r="AU290" s="19">
        <f t="shared" ca="1" si="470"/>
        <v>0.99999983455503083</v>
      </c>
      <c r="AV290" s="19">
        <f t="shared" ca="1" si="471"/>
        <v>5.7523034288019042E-4</v>
      </c>
      <c r="AW290" s="19">
        <f t="shared" ca="1" si="472"/>
        <v>-0.23084696109765984</v>
      </c>
      <c r="AX290" s="19">
        <f t="shared" ca="1" si="473"/>
        <v>1.2308469610976598</v>
      </c>
      <c r="AY290" s="19">
        <f t="shared" ca="1" si="474"/>
        <v>0.55483384040125017</v>
      </c>
      <c r="AZ290" s="72">
        <f t="shared" ca="1" si="475"/>
        <v>1.0319650868101003E-3</v>
      </c>
      <c r="BA290" s="72">
        <f t="shared" ca="1" si="476"/>
        <v>-1.8289807403031486E-4</v>
      </c>
      <c r="BB290" s="72">
        <f t="shared" ca="1" si="477"/>
        <v>-1.3000071161163758E-10</v>
      </c>
      <c r="BC290" s="19">
        <f t="shared" ca="1" si="478"/>
        <v>5.752303411674834E-4</v>
      </c>
      <c r="BD290" s="19">
        <f t="shared" ca="1" si="479"/>
        <v>0.99999983455501362</v>
      </c>
      <c r="BE290" s="19">
        <f t="shared" ca="1" si="480"/>
        <v>5.7523037289047754E-4</v>
      </c>
      <c r="BF290" s="19">
        <f t="shared" ca="1" si="481"/>
        <v>-0.2308471131362046</v>
      </c>
      <c r="BG290" s="19">
        <f t="shared" ca="1" si="482"/>
        <v>1.2308471131362047</v>
      </c>
      <c r="BH290" s="19">
        <f t="shared" ca="1" si="483"/>
        <v>0.55483389538969519</v>
      </c>
      <c r="BI290" s="72">
        <f t="shared" ca="1" si="484"/>
        <v>1.03196521388762E-3</v>
      </c>
      <c r="BJ290" s="72">
        <f t="shared" ca="1" si="485"/>
        <v>-1.8289807434662434E-4</v>
      </c>
      <c r="BK290" s="72">
        <f t="shared" ca="1" si="486"/>
        <v>-3.1630947860961101E-13</v>
      </c>
      <c r="BL290" s="72">
        <f t="shared" ca="1" si="487"/>
        <v>8.2952901092215661E-3</v>
      </c>
      <c r="BM290" s="72">
        <f t="shared" ca="1" si="488"/>
        <v>1.0020706080705373</v>
      </c>
      <c r="BN290" s="72">
        <f t="shared" ca="1" si="489"/>
        <v>2.0652620804655704E-3</v>
      </c>
      <c r="BO290" s="72">
        <f t="shared" ca="1" si="490"/>
        <v>6.5890709438672566E-7</v>
      </c>
      <c r="BP290" s="72">
        <f t="shared" ca="1" si="491"/>
        <v>3659.9712014049815</v>
      </c>
      <c r="BQ290" s="72">
        <f t="shared" ca="1" si="492"/>
        <v>-2.8684609932386422</v>
      </c>
      <c r="BR290" s="72">
        <f t="shared" ca="1" si="493"/>
        <v>0.27303592832906148</v>
      </c>
      <c r="BS290" s="72">
        <f t="shared" ca="1" si="494"/>
        <v>3.4146285819188544</v>
      </c>
      <c r="BT290" s="72">
        <f t="shared" ca="1" si="495"/>
        <v>195.64929138952164</v>
      </c>
      <c r="BU290" s="72">
        <f t="shared" ca="1" si="496"/>
        <v>15.643806348691655</v>
      </c>
      <c r="BV290" s="72">
        <f t="shared" ca="1" si="497"/>
        <v>195.64380634869167</v>
      </c>
    </row>
    <row r="291" spans="1:74">
      <c r="A291" s="13">
        <f ca="1">'MGRS to'!AO291</f>
        <v>31.612696493461627</v>
      </c>
      <c r="B291" s="13">
        <f ca="1">'MGRS to'!AP291</f>
        <v>-7.996810127291325</v>
      </c>
      <c r="C291" s="19">
        <f t="shared" ca="1" si="426"/>
        <v>0.55174563924457143</v>
      </c>
      <c r="D291" s="19">
        <f t="shared" ca="1" si="427"/>
        <v>-0.13957066637806048</v>
      </c>
      <c r="E291" s="19">
        <f t="shared" ca="1" si="428"/>
        <v>0.55057974382153496</v>
      </c>
      <c r="F291" s="19">
        <f t="shared" ca="1" si="429"/>
        <v>0.55024758987218381</v>
      </c>
      <c r="G291" s="19">
        <f t="shared" ca="1" si="430"/>
        <v>1.5433132870643074E-4</v>
      </c>
      <c r="H291" s="19">
        <f t="shared" ca="1" si="431"/>
        <v>1.5433132870643074E-4</v>
      </c>
      <c r="I291" s="19">
        <f t="shared" ca="1" si="432"/>
        <v>0</v>
      </c>
      <c r="J291" s="19">
        <f t="shared" ca="1" si="433"/>
        <v>3.5725124122554003E-4</v>
      </c>
      <c r="K291" s="19">
        <f t="shared" ca="1" si="434"/>
        <v>0.99999993618577321</v>
      </c>
      <c r="L291" s="19">
        <f t="shared" ca="1" si="435"/>
        <v>3.5725124882477751E-4</v>
      </c>
      <c r="M291" s="19">
        <f t="shared" ca="1" si="436"/>
        <v>0.31381499784562988</v>
      </c>
      <c r="N291" s="19">
        <f t="shared" ca="1" si="437"/>
        <v>0.68618500215437006</v>
      </c>
      <c r="O291" s="19">
        <f t="shared" ca="1" si="438"/>
        <v>0.20263289562762221</v>
      </c>
      <c r="P291" s="72">
        <f t="shared" ca="1" si="439"/>
        <v>5.7609807360238996E-4</v>
      </c>
      <c r="Q291" s="72">
        <f t="shared" ca="1" si="440"/>
        <v>1.5470704222472566E-4</v>
      </c>
      <c r="R291" s="72">
        <f t="shared" ca="1" si="441"/>
        <v>3.7571351829492647E-7</v>
      </c>
      <c r="S291" s="19">
        <f t="shared" ca="1" si="442"/>
        <v>3.5736926977479833E-4</v>
      </c>
      <c r="T291" s="19">
        <f t="shared" ca="1" si="443"/>
        <v>0.99999993614360039</v>
      </c>
      <c r="U291" s="19">
        <f t="shared" ca="1" si="444"/>
        <v>3.573692773815702E-4</v>
      </c>
      <c r="V291" s="19">
        <f t="shared" ca="1" si="445"/>
        <v>0.31447507187292423</v>
      </c>
      <c r="W291" s="19">
        <f t="shared" ca="1" si="446"/>
        <v>0.68552492812707577</v>
      </c>
      <c r="X291" s="19">
        <f t="shared" ca="1" si="447"/>
        <v>0.20186513171268861</v>
      </c>
      <c r="Y291" s="72">
        <f t="shared" ca="1" si="448"/>
        <v>5.7554485118510741E-4</v>
      </c>
      <c r="Z291" s="72">
        <f t="shared" ca="1" si="449"/>
        <v>1.5470795688423899E-4</v>
      </c>
      <c r="AA291" s="72">
        <f t="shared" ca="1" si="450"/>
        <v>9.1465951333096276E-10</v>
      </c>
      <c r="AB291" s="19">
        <f t="shared" ca="1" si="451"/>
        <v>3.5736955741312029E-4</v>
      </c>
      <c r="AC291" s="19">
        <f t="shared" ca="1" si="452"/>
        <v>0.99999993614349758</v>
      </c>
      <c r="AD291" s="19">
        <f t="shared" ca="1" si="453"/>
        <v>3.5736956501991048E-4</v>
      </c>
      <c r="AE291" s="19">
        <f t="shared" ca="1" si="454"/>
        <v>0.31447667799846413</v>
      </c>
      <c r="AF291" s="19">
        <f t="shared" ca="1" si="455"/>
        <v>0.68552332200153587</v>
      </c>
      <c r="AG291" s="19">
        <f t="shared" ca="1" si="456"/>
        <v>0.2018632617474766</v>
      </c>
      <c r="AH291" s="72">
        <f t="shared" ca="1" si="457"/>
        <v>5.7554350505407449E-4</v>
      </c>
      <c r="AI291" s="72">
        <f t="shared" ca="1" si="458"/>
        <v>1.5470795911094094E-4</v>
      </c>
      <c r="AJ291" s="72">
        <f t="shared" ca="1" si="459"/>
        <v>2.2267019499956631E-12</v>
      </c>
      <c r="AK291" s="19">
        <f t="shared" ca="1" si="460"/>
        <v>3.5736955811335405E-4</v>
      </c>
      <c r="AL291" s="19">
        <f t="shared" ca="1" si="461"/>
        <v>0.99999993614349736</v>
      </c>
      <c r="AM291" s="19">
        <f t="shared" ca="1" si="462"/>
        <v>3.573695657201443E-4</v>
      </c>
      <c r="AN291" s="19">
        <f t="shared" ca="1" si="463"/>
        <v>0.31447668190851819</v>
      </c>
      <c r="AO291" s="19">
        <f t="shared" ca="1" si="464"/>
        <v>0.90110441653580864</v>
      </c>
      <c r="AP291" s="19">
        <f t="shared" ca="1" si="465"/>
        <v>9.8895583464191361E-2</v>
      </c>
      <c r="AQ291" s="72">
        <f t="shared" ca="1" si="466"/>
        <v>7.5612905849929202E-4</v>
      </c>
      <c r="AR291" s="72">
        <f t="shared" ca="1" si="467"/>
        <v>1.5470787537575956E-4</v>
      </c>
      <c r="AS291" s="72">
        <f t="shared" ca="1" si="468"/>
        <v>-8.3735181386369179E-11</v>
      </c>
      <c r="AT291" s="19">
        <f t="shared" ca="1" si="469"/>
        <v>3.573695317806478E-4</v>
      </c>
      <c r="AU291" s="19">
        <f t="shared" ca="1" si="470"/>
        <v>0.9999999361435068</v>
      </c>
      <c r="AV291" s="19">
        <f t="shared" ca="1" si="471"/>
        <v>3.5736953938743637E-4</v>
      </c>
      <c r="AW291" s="19">
        <f t="shared" ca="1" si="472"/>
        <v>0.31447653487117705</v>
      </c>
      <c r="AX291" s="19">
        <f t="shared" ca="1" si="473"/>
        <v>0.6855234651288229</v>
      </c>
      <c r="AY291" s="19">
        <f t="shared" ca="1" si="474"/>
        <v>0.20186342838676608</v>
      </c>
      <c r="AZ291" s="72">
        <f t="shared" ca="1" si="475"/>
        <v>5.7554362501237072E-4</v>
      </c>
      <c r="BA291" s="72">
        <f t="shared" ca="1" si="476"/>
        <v>1.5470795891251181E-4</v>
      </c>
      <c r="BB291" s="72">
        <f t="shared" ca="1" si="477"/>
        <v>8.3536752249748977E-11</v>
      </c>
      <c r="BC291" s="19">
        <f t="shared" ca="1" si="478"/>
        <v>3.5736955805094005E-4</v>
      </c>
      <c r="BD291" s="19">
        <f t="shared" ca="1" si="479"/>
        <v>0.99999993614349736</v>
      </c>
      <c r="BE291" s="19">
        <f t="shared" ca="1" si="480"/>
        <v>3.573695656577303E-4</v>
      </c>
      <c r="BF291" s="19">
        <f t="shared" ca="1" si="481"/>
        <v>0.31447668156009184</v>
      </c>
      <c r="BG291" s="19">
        <f t="shared" ca="1" si="482"/>
        <v>0.6855233184399081</v>
      </c>
      <c r="BH291" s="19">
        <f t="shared" ca="1" si="483"/>
        <v>0.20186325760076729</v>
      </c>
      <c r="BI291" s="72">
        <f t="shared" ca="1" si="484"/>
        <v>5.7554350206899172E-4</v>
      </c>
      <c r="BJ291" s="72">
        <f t="shared" ca="1" si="485"/>
        <v>1.547079591158787E-4</v>
      </c>
      <c r="BK291" s="72">
        <f t="shared" ca="1" si="486"/>
        <v>2.0336689146929765E-13</v>
      </c>
      <c r="BL291" s="72">
        <f t="shared" ca="1" si="487"/>
        <v>4.6200821713801576E-3</v>
      </c>
      <c r="BM291" s="72">
        <f t="shared" ca="1" si="488"/>
        <v>1.001154021909739</v>
      </c>
      <c r="BN291" s="72">
        <f t="shared" ca="1" si="489"/>
        <v>1.1523595035992402E-3</v>
      </c>
      <c r="BO291" s="72">
        <f t="shared" ca="1" si="490"/>
        <v>8.3021953832597973E-8</v>
      </c>
      <c r="BP291" s="72">
        <f t="shared" ca="1" si="491"/>
        <v>2273.803057400743</v>
      </c>
      <c r="BQ291" s="72">
        <f t="shared" ca="1" si="492"/>
        <v>2.7653197527288667</v>
      </c>
      <c r="BR291" s="72">
        <f t="shared" ca="1" si="493"/>
        <v>-0.37619198243266044</v>
      </c>
      <c r="BS291" s="72">
        <f t="shared" ca="1" si="494"/>
        <v>2.7654006711571326</v>
      </c>
      <c r="BT291" s="72">
        <f t="shared" ca="1" si="495"/>
        <v>158.44115083552447</v>
      </c>
      <c r="BU291" s="72">
        <f t="shared" ca="1" si="496"/>
        <v>-21.55421288005105</v>
      </c>
      <c r="BV291" s="72">
        <f t="shared" ca="1" si="497"/>
        <v>158.44578711994893</v>
      </c>
    </row>
    <row r="292" spans="1:74">
      <c r="A292" s="13">
        <f ca="1">'MGRS to'!AO292</f>
        <v>31.637935774995</v>
      </c>
      <c r="B292" s="13">
        <f ca="1">'MGRS to'!AP292</f>
        <v>-8.0148982053282829</v>
      </c>
      <c r="C292" s="19">
        <f t="shared" ca="1" si="426"/>
        <v>0.55218614780816666</v>
      </c>
      <c r="D292" s="19">
        <f t="shared" ca="1" si="427"/>
        <v>-0.13988636289516304</v>
      </c>
      <c r="E292" s="19">
        <f t="shared" ca="1" si="428"/>
        <v>0.55024758987218381</v>
      </c>
      <c r="F292" s="19">
        <f t="shared" ca="1" si="429"/>
        <v>0.55068743109124074</v>
      </c>
      <c r="G292" s="19">
        <f t="shared" ca="1" si="430"/>
        <v>-3.1569651710255942E-4</v>
      </c>
      <c r="H292" s="19">
        <f t="shared" ca="1" si="431"/>
        <v>-3.1569651710255942E-4</v>
      </c>
      <c r="I292" s="19">
        <f t="shared" ca="1" si="432"/>
        <v>0</v>
      </c>
      <c r="J292" s="19">
        <f t="shared" ca="1" si="433"/>
        <v>5.1561085156104315E-4</v>
      </c>
      <c r="K292" s="19">
        <f t="shared" ca="1" si="434"/>
        <v>0.99999986707271604</v>
      </c>
      <c r="L292" s="19">
        <f t="shared" ca="1" si="435"/>
        <v>5.1561087440729441E-4</v>
      </c>
      <c r="M292" s="19">
        <f t="shared" ca="1" si="436"/>
        <v>-0.44474632522426089</v>
      </c>
      <c r="N292" s="19">
        <f t="shared" ca="1" si="437"/>
        <v>1.4447463252242609</v>
      </c>
      <c r="O292" s="19">
        <f t="shared" ca="1" si="438"/>
        <v>0.6212224526475667</v>
      </c>
      <c r="P292" s="72">
        <f t="shared" ca="1" si="439"/>
        <v>1.2106509507454129E-3</v>
      </c>
      <c r="Q292" s="72">
        <f t="shared" ca="1" si="440"/>
        <v>-3.164650173743218E-4</v>
      </c>
      <c r="R292" s="72">
        <f t="shared" ca="1" si="441"/>
        <v>-7.6850027176238742E-7</v>
      </c>
      <c r="S292" s="19">
        <f t="shared" ca="1" si="442"/>
        <v>5.1595294171175065E-4</v>
      </c>
      <c r="T292" s="19">
        <f t="shared" ca="1" si="443"/>
        <v>0.99999986689627207</v>
      </c>
      <c r="U292" s="19">
        <f t="shared" ca="1" si="444"/>
        <v>5.1595296460350522E-4</v>
      </c>
      <c r="V292" s="19">
        <f t="shared" ca="1" si="445"/>
        <v>-0.44553337536202176</v>
      </c>
      <c r="W292" s="19">
        <f t="shared" ca="1" si="446"/>
        <v>1.4455333753620216</v>
      </c>
      <c r="X292" s="19">
        <f t="shared" ca="1" si="447"/>
        <v>0.6214286855621638</v>
      </c>
      <c r="Y292" s="72">
        <f t="shared" ca="1" si="448"/>
        <v>1.2113080754419224E-3</v>
      </c>
      <c r="Z292" s="72">
        <f t="shared" ca="1" si="449"/>
        <v>-3.164668881355678E-4</v>
      </c>
      <c r="AA292" s="72">
        <f t="shared" ca="1" si="450"/>
        <v>-1.8707612460013012E-9</v>
      </c>
      <c r="AB292" s="19">
        <f t="shared" ca="1" si="451"/>
        <v>5.1595377519998709E-4</v>
      </c>
      <c r="AC292" s="19">
        <f t="shared" ca="1" si="452"/>
        <v>0.99999986689584208</v>
      </c>
      <c r="AD292" s="19">
        <f t="shared" ca="1" si="453"/>
        <v>5.1595379809185257E-4</v>
      </c>
      <c r="AE292" s="19">
        <f t="shared" ca="1" si="454"/>
        <v>-0.4455352893688021</v>
      </c>
      <c r="AF292" s="19">
        <f t="shared" ca="1" si="455"/>
        <v>1.445535289368802</v>
      </c>
      <c r="AG292" s="19">
        <f t="shared" ca="1" si="456"/>
        <v>0.62142918682089587</v>
      </c>
      <c r="AH292" s="72">
        <f t="shared" ca="1" si="457"/>
        <v>1.2113096734832152E-3</v>
      </c>
      <c r="AI292" s="72">
        <f t="shared" ca="1" si="458"/>
        <v>-3.1646689268956447E-4</v>
      </c>
      <c r="AJ292" s="72">
        <f t="shared" ca="1" si="459"/>
        <v>-4.5539966654455089E-12</v>
      </c>
      <c r="AK292" s="19">
        <f t="shared" ca="1" si="460"/>
        <v>5.1595377722897355E-4</v>
      </c>
      <c r="AL292" s="19">
        <f t="shared" ca="1" si="461"/>
        <v>0.99999986689584108</v>
      </c>
      <c r="AM292" s="19">
        <f t="shared" ca="1" si="462"/>
        <v>5.1595380012083936E-4</v>
      </c>
      <c r="AN292" s="19">
        <f t="shared" ca="1" si="463"/>
        <v>-0.44553529402804232</v>
      </c>
      <c r="AO292" s="19">
        <f t="shared" ca="1" si="464"/>
        <v>0.80149830177534587</v>
      </c>
      <c r="AP292" s="19">
        <f t="shared" ca="1" si="465"/>
        <v>0.19850169822465413</v>
      </c>
      <c r="AQ292" s="72">
        <f t="shared" ca="1" si="466"/>
        <v>6.7271647376296599E-4</v>
      </c>
      <c r="AR292" s="72">
        <f t="shared" ca="1" si="467"/>
        <v>-3.1646683071763899E-4</v>
      </c>
      <c r="AS292" s="72">
        <f t="shared" ca="1" si="468"/>
        <v>6.1971925475415995E-11</v>
      </c>
      <c r="AT292" s="19">
        <f t="shared" ca="1" si="469"/>
        <v>5.1595374961831944E-4</v>
      </c>
      <c r="AU292" s="19">
        <f t="shared" ca="1" si="470"/>
        <v>0.99999986689585518</v>
      </c>
      <c r="AV292" s="19">
        <f t="shared" ca="1" si="471"/>
        <v>5.1595377251018157E-4</v>
      </c>
      <c r="AW292" s="19">
        <f t="shared" ca="1" si="472"/>
        <v>-0.4455352306236724</v>
      </c>
      <c r="AX292" s="19">
        <f t="shared" ca="1" si="473"/>
        <v>1.4455352306236724</v>
      </c>
      <c r="AY292" s="19">
        <f t="shared" ca="1" si="474"/>
        <v>0.62142917143616894</v>
      </c>
      <c r="AZ292" s="72">
        <f t="shared" ca="1" si="475"/>
        <v>1.2113096244357701E-3</v>
      </c>
      <c r="BA292" s="72">
        <f t="shared" ca="1" si="476"/>
        <v>-3.1646689254979189E-4</v>
      </c>
      <c r="BB292" s="72">
        <f t="shared" ca="1" si="477"/>
        <v>-6.1832152896054704E-11</v>
      </c>
      <c r="BC292" s="19">
        <f t="shared" ca="1" si="478"/>
        <v>5.1595377716671671E-4</v>
      </c>
      <c r="BD292" s="19">
        <f t="shared" ca="1" si="479"/>
        <v>0.99999986689584108</v>
      </c>
      <c r="BE292" s="19">
        <f t="shared" ca="1" si="480"/>
        <v>5.1595380005858241E-4</v>
      </c>
      <c r="BF292" s="19">
        <f t="shared" ca="1" si="481"/>
        <v>-0.44553529388502461</v>
      </c>
      <c r="BG292" s="19">
        <f t="shared" ca="1" si="482"/>
        <v>1.4455352938850246</v>
      </c>
      <c r="BH292" s="19">
        <f t="shared" ca="1" si="483"/>
        <v>0.62142918800364666</v>
      </c>
      <c r="BI292" s="72">
        <f t="shared" ca="1" si="484"/>
        <v>1.2113096772538967E-3</v>
      </c>
      <c r="BJ292" s="72">
        <f t="shared" ca="1" si="485"/>
        <v>-3.1646689270031E-4</v>
      </c>
      <c r="BK292" s="72">
        <f t="shared" ca="1" si="486"/>
        <v>-1.5051810709279523E-13</v>
      </c>
      <c r="BL292" s="72">
        <f t="shared" ca="1" si="487"/>
        <v>9.7421804039834487E-3</v>
      </c>
      <c r="BM292" s="72">
        <f t="shared" ca="1" si="488"/>
        <v>1.0024311141540281</v>
      </c>
      <c r="BN292" s="72">
        <f t="shared" ca="1" si="489"/>
        <v>2.4237477467135005E-3</v>
      </c>
      <c r="BO292" s="72">
        <f t="shared" ca="1" si="490"/>
        <v>7.7694984505150108E-7</v>
      </c>
      <c r="BP292" s="72">
        <f t="shared" ca="1" si="491"/>
        <v>3282.8131730022078</v>
      </c>
      <c r="BQ292" s="72">
        <f t="shared" ca="1" si="492"/>
        <v>-0.54782910923979267</v>
      </c>
      <c r="BR292" s="72">
        <f t="shared" ca="1" si="493"/>
        <v>2.5935980050278156</v>
      </c>
      <c r="BS292" s="72">
        <f t="shared" ca="1" si="494"/>
        <v>5.7351906586176087</v>
      </c>
      <c r="BT292" s="72">
        <f t="shared" ca="1" si="495"/>
        <v>328.61170414614855</v>
      </c>
      <c r="BU292" s="72">
        <f t="shared" ca="1" si="496"/>
        <v>148.60221944164391</v>
      </c>
      <c r="BV292" s="72">
        <f t="shared" ca="1" si="497"/>
        <v>328.60221944164391</v>
      </c>
    </row>
    <row r="293" spans="1:74">
      <c r="A293" s="13">
        <f ca="1">'MGRS to'!AO293</f>
        <v>31.662443511941621</v>
      </c>
      <c r="B293" s="13">
        <f ca="1">'MGRS to'!AP293</f>
        <v>-7.9969826005454223</v>
      </c>
      <c r="C293" s="19">
        <f t="shared" ca="1" si="426"/>
        <v>0.55261388851009774</v>
      </c>
      <c r="D293" s="19">
        <f t="shared" ca="1" si="427"/>
        <v>-0.1395736766042161</v>
      </c>
      <c r="E293" s="19">
        <f t="shared" ca="1" si="428"/>
        <v>0.55068743109124074</v>
      </c>
      <c r="F293" s="19">
        <f t="shared" ca="1" si="429"/>
        <v>0.55111452490186541</v>
      </c>
      <c r="G293" s="19">
        <f t="shared" ca="1" si="430"/>
        <v>3.1268629094693967E-4</v>
      </c>
      <c r="H293" s="19">
        <f t="shared" ca="1" si="431"/>
        <v>3.1268629094693967E-4</v>
      </c>
      <c r="I293" s="19">
        <f t="shared" ca="1" si="432"/>
        <v>0</v>
      </c>
      <c r="J293" s="19">
        <f t="shared" ca="1" si="433"/>
        <v>5.0338015120135568E-4</v>
      </c>
      <c r="K293" s="19">
        <f t="shared" ca="1" si="434"/>
        <v>0.9999998733042037</v>
      </c>
      <c r="L293" s="19">
        <f t="shared" ca="1" si="435"/>
        <v>5.0338017246007313E-4</v>
      </c>
      <c r="M293" s="19">
        <f t="shared" ca="1" si="436"/>
        <v>0.4509684824570282</v>
      </c>
      <c r="N293" s="19">
        <f t="shared" ca="1" si="437"/>
        <v>0.54903151754297186</v>
      </c>
      <c r="O293" s="19">
        <f t="shared" ca="1" si="438"/>
        <v>1.8596539226199971E-3</v>
      </c>
      <c r="P293" s="72">
        <f t="shared" ca="1" si="439"/>
        <v>4.6110729298480551E-4</v>
      </c>
      <c r="Q293" s="72">
        <f t="shared" ca="1" si="440"/>
        <v>3.1344705731145664E-4</v>
      </c>
      <c r="R293" s="72">
        <f t="shared" ca="1" si="441"/>
        <v>7.6076636451697125E-7</v>
      </c>
      <c r="S293" s="19">
        <f t="shared" ca="1" si="442"/>
        <v>5.0372353305055604E-4</v>
      </c>
      <c r="T293" s="19">
        <f t="shared" ca="1" si="443"/>
        <v>0.99999987313129313</v>
      </c>
      <c r="U293" s="19">
        <f t="shared" ca="1" si="444"/>
        <v>5.0372355435280821E-4</v>
      </c>
      <c r="V293" s="19">
        <f t="shared" ca="1" si="445"/>
        <v>0.45175752226897337</v>
      </c>
      <c r="W293" s="19">
        <f t="shared" ca="1" si="446"/>
        <v>0.54824247773102663</v>
      </c>
      <c r="X293" s="19">
        <f t="shared" ca="1" si="447"/>
        <v>4.2311352711432715E-4</v>
      </c>
      <c r="Y293" s="72">
        <f t="shared" ca="1" si="448"/>
        <v>4.6044552512052554E-4</v>
      </c>
      <c r="Z293" s="72">
        <f t="shared" ca="1" si="449"/>
        <v>3.1344890825704669E-4</v>
      </c>
      <c r="AA293" s="72">
        <f t="shared" ca="1" si="450"/>
        <v>1.8509455900492591E-9</v>
      </c>
      <c r="AB293" s="19">
        <f t="shared" ca="1" si="451"/>
        <v>5.0372436923080608E-4</v>
      </c>
      <c r="AC293" s="19">
        <f t="shared" ca="1" si="452"/>
        <v>0.99999987313087191</v>
      </c>
      <c r="AD293" s="19">
        <f t="shared" ca="1" si="453"/>
        <v>5.0372439053316428E-4</v>
      </c>
      <c r="AE293" s="19">
        <f t="shared" ca="1" si="454"/>
        <v>0.45175944003579843</v>
      </c>
      <c r="AF293" s="19">
        <f t="shared" ca="1" si="455"/>
        <v>0.54824055996420151</v>
      </c>
      <c r="AG293" s="19">
        <f t="shared" ca="1" si="456"/>
        <v>4.1961696826842143E-4</v>
      </c>
      <c r="AH293" s="72">
        <f t="shared" ca="1" si="457"/>
        <v>4.6044391668586924E-4</v>
      </c>
      <c r="AI293" s="72">
        <f t="shared" ca="1" si="458"/>
        <v>3.1344891276039984E-4</v>
      </c>
      <c r="AJ293" s="72">
        <f t="shared" ca="1" si="459"/>
        <v>4.5033531482878419E-12</v>
      </c>
      <c r="AK293" s="19">
        <f t="shared" ca="1" si="460"/>
        <v>5.0372437126526939E-4</v>
      </c>
      <c r="AL293" s="19">
        <f t="shared" ca="1" si="461"/>
        <v>0.9999998731308708</v>
      </c>
      <c r="AM293" s="19">
        <f t="shared" ca="1" si="462"/>
        <v>5.0372439256762792E-4</v>
      </c>
      <c r="AN293" s="19">
        <f t="shared" ca="1" si="463"/>
        <v>0.451759444701688</v>
      </c>
      <c r="AO293" s="19">
        <f t="shared" ca="1" si="464"/>
        <v>0.79591340412282252</v>
      </c>
      <c r="AP293" s="19">
        <f t="shared" ca="1" si="465"/>
        <v>0.20408659587717748</v>
      </c>
      <c r="AQ293" s="72">
        <f t="shared" ca="1" si="466"/>
        <v>6.6803830627843223E-4</v>
      </c>
      <c r="AR293" s="72">
        <f t="shared" ca="1" si="467"/>
        <v>3.1344885814771372E-4</v>
      </c>
      <c r="AS293" s="72">
        <f t="shared" ca="1" si="468"/>
        <v>-5.4612686118185594E-11</v>
      </c>
      <c r="AT293" s="19">
        <f t="shared" ca="1" si="469"/>
        <v>5.037243465934525E-4</v>
      </c>
      <c r="AU293" s="19">
        <f t="shared" ca="1" si="470"/>
        <v>0.99999987313088323</v>
      </c>
      <c r="AV293" s="19">
        <f t="shared" ca="1" si="471"/>
        <v>5.0372436789580788E-4</v>
      </c>
      <c r="AW293" s="19">
        <f t="shared" ca="1" si="472"/>
        <v>0.45175938811758193</v>
      </c>
      <c r="AX293" s="19">
        <f t="shared" ca="1" si="473"/>
        <v>0.54824061188241813</v>
      </c>
      <c r="AY293" s="19">
        <f t="shared" ca="1" si="474"/>
        <v>4.1971162822129759E-4</v>
      </c>
      <c r="AZ293" s="72">
        <f t="shared" ca="1" si="475"/>
        <v>4.6044396022977568E-4</v>
      </c>
      <c r="BA293" s="72">
        <f t="shared" ca="1" si="476"/>
        <v>3.1344891263848375E-4</v>
      </c>
      <c r="BB293" s="72">
        <f t="shared" ca="1" si="477"/>
        <v>5.4490770023344487E-11</v>
      </c>
      <c r="BC293" s="19">
        <f t="shared" ca="1" si="478"/>
        <v>5.0372437121015993E-4</v>
      </c>
      <c r="BD293" s="19">
        <f t="shared" ca="1" si="479"/>
        <v>0.9999998731308708</v>
      </c>
      <c r="BE293" s="19">
        <f t="shared" ca="1" si="480"/>
        <v>5.0372439251251846E-4</v>
      </c>
      <c r="BF293" s="19">
        <f t="shared" ca="1" si="481"/>
        <v>0.45175944457540029</v>
      </c>
      <c r="BG293" s="19">
        <f t="shared" ca="1" si="482"/>
        <v>0.54824055542459971</v>
      </c>
      <c r="BH293" s="19">
        <f t="shared" ca="1" si="483"/>
        <v>4.1960869143276014E-4</v>
      </c>
      <c r="BI293" s="72">
        <f t="shared" ca="1" si="484"/>
        <v>4.6044391287849659E-4</v>
      </c>
      <c r="BJ293" s="72">
        <f t="shared" ca="1" si="485"/>
        <v>3.1344891277105988E-4</v>
      </c>
      <c r="BK293" s="72">
        <f t="shared" ca="1" si="486"/>
        <v>1.3257613323131023E-13</v>
      </c>
      <c r="BL293" s="72">
        <f t="shared" ca="1" si="487"/>
        <v>3.6948654372678056E-3</v>
      </c>
      <c r="BM293" s="72">
        <f t="shared" ca="1" si="488"/>
        <v>1.0009230774035953</v>
      </c>
      <c r="BN293" s="72">
        <f t="shared" ca="1" si="489"/>
        <v>9.2201349219027515E-4</v>
      </c>
      <c r="BO293" s="72">
        <f t="shared" ca="1" si="490"/>
        <v>8.7828189282290277E-11</v>
      </c>
      <c r="BP293" s="72">
        <f t="shared" ca="1" si="491"/>
        <v>3205.0063801341844</v>
      </c>
      <c r="BQ293" s="72">
        <f t="shared" ca="1" si="492"/>
        <v>0.55656774699522216</v>
      </c>
      <c r="BR293" s="72">
        <f t="shared" ca="1" si="493"/>
        <v>-2.5848608301508653</v>
      </c>
      <c r="BS293" s="72">
        <f t="shared" ca="1" si="494"/>
        <v>0.5567318234389278</v>
      </c>
      <c r="BT293" s="72">
        <f t="shared" ca="1" si="495"/>
        <v>31.888982915931251</v>
      </c>
      <c r="BU293" s="72">
        <f t="shared" ca="1" si="496"/>
        <v>-148.10161619632692</v>
      </c>
      <c r="BV293" s="72">
        <f t="shared" ca="1" si="497"/>
        <v>31.898383803673084</v>
      </c>
    </row>
    <row r="294" spans="1:74">
      <c r="A294" s="13">
        <f ca="1">'MGRS to'!AO294</f>
        <v>31.641306053488051</v>
      </c>
      <c r="B294" s="13">
        <f ca="1">'MGRS to'!AP294</f>
        <v>-8.0155692164395766</v>
      </c>
      <c r="C294" s="19">
        <f t="shared" ca="1" si="426"/>
        <v>0.55224497026457953</v>
      </c>
      <c r="D294" s="19">
        <f t="shared" ca="1" si="427"/>
        <v>-0.13989807424837258</v>
      </c>
      <c r="E294" s="19">
        <f t="shared" ca="1" si="428"/>
        <v>0.55111452490186541</v>
      </c>
      <c r="F294" s="19">
        <f t="shared" ca="1" si="429"/>
        <v>0.55074616452292446</v>
      </c>
      <c r="G294" s="19">
        <f t="shared" ca="1" si="430"/>
        <v>-3.243976441564822E-4</v>
      </c>
      <c r="H294" s="19">
        <f t="shared" ca="1" si="431"/>
        <v>-3.243976441564822E-4</v>
      </c>
      <c r="I294" s="19">
        <f t="shared" ca="1" si="432"/>
        <v>0</v>
      </c>
      <c r="J294" s="19">
        <f t="shared" ca="1" si="433"/>
        <v>4.605277436129823E-4</v>
      </c>
      <c r="K294" s="19">
        <f t="shared" ca="1" si="434"/>
        <v>0.9999998939570931</v>
      </c>
      <c r="L294" s="19">
        <f t="shared" ca="1" si="435"/>
        <v>4.6052775989154988E-4</v>
      </c>
      <c r="M294" s="19">
        <f t="shared" ca="1" si="436"/>
        <v>-0.51137520325810271</v>
      </c>
      <c r="N294" s="19">
        <f t="shared" ca="1" si="437"/>
        <v>1.5113752032581027</v>
      </c>
      <c r="O294" s="19">
        <f t="shared" ca="1" si="438"/>
        <v>0.63737461473213275</v>
      </c>
      <c r="P294" s="72">
        <f t="shared" ca="1" si="439"/>
        <v>1.2662715543019186E-3</v>
      </c>
      <c r="Q294" s="72">
        <f t="shared" ca="1" si="440"/>
        <v>-3.2518687634469146E-4</v>
      </c>
      <c r="R294" s="72">
        <f t="shared" ca="1" si="441"/>
        <v>-7.8923218820926063E-7</v>
      </c>
      <c r="S294" s="19">
        <f t="shared" ca="1" si="442"/>
        <v>4.6093165117128831E-4</v>
      </c>
      <c r="T294" s="19">
        <f t="shared" ca="1" si="443"/>
        <v>0.99999989377100085</v>
      </c>
      <c r="U294" s="19">
        <f t="shared" ca="1" si="444"/>
        <v>4.6093166749272497E-4</v>
      </c>
      <c r="V294" s="19">
        <f t="shared" ca="1" si="445"/>
        <v>-0.51217013537132294</v>
      </c>
      <c r="W294" s="19">
        <f t="shared" ca="1" si="446"/>
        <v>1.5121701353713228</v>
      </c>
      <c r="X294" s="19">
        <f t="shared" ca="1" si="447"/>
        <v>0.63756524288393623</v>
      </c>
      <c r="Y294" s="72">
        <f t="shared" ca="1" si="448"/>
        <v>1.2669350365362288E-3</v>
      </c>
      <c r="Z294" s="72">
        <f t="shared" ca="1" si="449"/>
        <v>-3.2518879648070183E-4</v>
      </c>
      <c r="AA294" s="72">
        <f t="shared" ca="1" si="450"/>
        <v>-1.9201360103695067E-9</v>
      </c>
      <c r="AB294" s="19">
        <f t="shared" ca="1" si="451"/>
        <v>4.6093263460936229E-4</v>
      </c>
      <c r="AC294" s="19">
        <f t="shared" ca="1" si="452"/>
        <v>0.99999989377054754</v>
      </c>
      <c r="AD294" s="19">
        <f t="shared" ca="1" si="453"/>
        <v>4.6093265093090341E-4</v>
      </c>
      <c r="AE294" s="19">
        <f t="shared" ca="1" si="454"/>
        <v>-0.51217206682619532</v>
      </c>
      <c r="AF294" s="19">
        <f t="shared" ca="1" si="455"/>
        <v>1.5121720668261953</v>
      </c>
      <c r="AG294" s="19">
        <f t="shared" ca="1" si="456"/>
        <v>0.63756570581107408</v>
      </c>
      <c r="AH294" s="72">
        <f t="shared" ca="1" si="457"/>
        <v>1.266936648602711E-3</v>
      </c>
      <c r="AI294" s="72">
        <f t="shared" ca="1" si="458"/>
        <v>-3.2518880115223241E-4</v>
      </c>
      <c r="AJ294" s="72">
        <f t="shared" ca="1" si="459"/>
        <v>-4.6715305777357552E-12</v>
      </c>
      <c r="AK294" s="19">
        <f t="shared" ca="1" si="460"/>
        <v>4.6093263700199884E-4</v>
      </c>
      <c r="AL294" s="19">
        <f t="shared" ca="1" si="461"/>
        <v>0.99999989377054643</v>
      </c>
      <c r="AM294" s="19">
        <f t="shared" ca="1" si="462"/>
        <v>4.6093265332354028E-4</v>
      </c>
      <c r="AN294" s="19">
        <f t="shared" ca="1" si="463"/>
        <v>-0.51217207152523825</v>
      </c>
      <c r="AO294" s="19">
        <f t="shared" ca="1" si="464"/>
        <v>0.73767976914954625</v>
      </c>
      <c r="AP294" s="19">
        <f t="shared" ca="1" si="465"/>
        <v>0.26232023085045375</v>
      </c>
      <c r="AQ294" s="72">
        <f t="shared" ca="1" si="466"/>
        <v>6.1925129847732708E-4</v>
      </c>
      <c r="AR294" s="72">
        <f t="shared" ca="1" si="467"/>
        <v>-3.2518880327830777E-4</v>
      </c>
      <c r="AS294" s="72">
        <f t="shared" ca="1" si="468"/>
        <v>-2.1260753574336988E-12</v>
      </c>
      <c r="AT294" s="19">
        <f t="shared" ca="1" si="469"/>
        <v>4.6093263809093989E-4</v>
      </c>
      <c r="AU294" s="19">
        <f t="shared" ca="1" si="470"/>
        <v>0.99999989377054588</v>
      </c>
      <c r="AV294" s="19">
        <f t="shared" ca="1" si="471"/>
        <v>4.609326544124814E-4</v>
      </c>
      <c r="AW294" s="19">
        <f t="shared" ca="1" si="472"/>
        <v>-0.51217207366381201</v>
      </c>
      <c r="AX294" s="19">
        <f t="shared" ca="1" si="473"/>
        <v>1.512172073663812</v>
      </c>
      <c r="AY294" s="19">
        <f t="shared" ca="1" si="474"/>
        <v>0.63756570744989793</v>
      </c>
      <c r="AZ294" s="72">
        <f t="shared" ca="1" si="475"/>
        <v>1.2669366543096488E-3</v>
      </c>
      <c r="BA294" s="72">
        <f t="shared" ca="1" si="476"/>
        <v>-3.2518880116877045E-4</v>
      </c>
      <c r="BB294" s="72">
        <f t="shared" ca="1" si="477"/>
        <v>2.1095373169653653E-12</v>
      </c>
      <c r="BC294" s="19">
        <f t="shared" ca="1" si="478"/>
        <v>4.6093263701047106E-4</v>
      </c>
      <c r="BD294" s="19">
        <f t="shared" ca="1" si="479"/>
        <v>0.99999989377054643</v>
      </c>
      <c r="BE294" s="19">
        <f t="shared" ca="1" si="480"/>
        <v>4.6093265333201251E-4</v>
      </c>
      <c r="BF294" s="19">
        <f t="shared" ca="1" si="481"/>
        <v>-0.51217207154187161</v>
      </c>
      <c r="BG294" s="19">
        <f t="shared" ca="1" si="482"/>
        <v>1.5121720715418716</v>
      </c>
      <c r="BH294" s="19">
        <f t="shared" ca="1" si="483"/>
        <v>0.63756570694131631</v>
      </c>
      <c r="BI294" s="72">
        <f t="shared" ca="1" si="484"/>
        <v>1.2669366525385956E-3</v>
      </c>
      <c r="BJ294" s="72">
        <f t="shared" ca="1" si="485"/>
        <v>-3.2518880116363811E-4</v>
      </c>
      <c r="BK294" s="72">
        <f t="shared" ca="1" si="486"/>
        <v>5.1323420340032566E-15</v>
      </c>
      <c r="BL294" s="72">
        <f t="shared" ca="1" si="487"/>
        <v>1.0191278749917557E-2</v>
      </c>
      <c r="BM294" s="72">
        <f t="shared" ca="1" si="488"/>
        <v>1.0025429717069867</v>
      </c>
      <c r="BN294" s="72">
        <f t="shared" ca="1" si="489"/>
        <v>2.5349129143520748E-3</v>
      </c>
      <c r="BO294" s="72">
        <f t="shared" ca="1" si="490"/>
        <v>7.4480783006806924E-7</v>
      </c>
      <c r="BP294" s="72">
        <f t="shared" ca="1" si="491"/>
        <v>2932.7391074026682</v>
      </c>
      <c r="BQ294" s="72">
        <f t="shared" ca="1" si="492"/>
        <v>-2.4989516636083322</v>
      </c>
      <c r="BR294" s="72">
        <f t="shared" ca="1" si="493"/>
        <v>0.64247076009728821</v>
      </c>
      <c r="BS294" s="72">
        <f t="shared" ca="1" si="494"/>
        <v>3.7840634136870812</v>
      </c>
      <c r="BT294" s="72">
        <f t="shared" ca="1" si="495"/>
        <v>216.82061646804672</v>
      </c>
      <c r="BU294" s="72">
        <f t="shared" ca="1" si="496"/>
        <v>36.810863014136636</v>
      </c>
      <c r="BV294" s="72">
        <f t="shared" ca="1" si="497"/>
        <v>216.81086301413666</v>
      </c>
    </row>
    <row r="295" spans="1:74">
      <c r="A295" s="13">
        <f ca="1">'MGRS to'!AO295</f>
        <v>31.617954630810708</v>
      </c>
      <c r="B295" s="13">
        <f ca="1">'MGRS to'!AP295</f>
        <v>-7.9954675020906878</v>
      </c>
      <c r="C295" s="19">
        <f t="shared" ca="1" si="426"/>
        <v>0.55183741105383499</v>
      </c>
      <c r="D295" s="19">
        <f t="shared" ca="1" si="427"/>
        <v>-0.1395472331476891</v>
      </c>
      <c r="E295" s="19">
        <f t="shared" ca="1" si="428"/>
        <v>0.55074616452292446</v>
      </c>
      <c r="F295" s="19">
        <f t="shared" ca="1" si="429"/>
        <v>0.5503392225568724</v>
      </c>
      <c r="G295" s="19">
        <f t="shared" ca="1" si="430"/>
        <v>3.5084110068347996E-4</v>
      </c>
      <c r="H295" s="19">
        <f t="shared" ca="1" si="431"/>
        <v>3.5084110068347996E-4</v>
      </c>
      <c r="I295" s="19">
        <f t="shared" ca="1" si="432"/>
        <v>0</v>
      </c>
      <c r="J295" s="19">
        <f t="shared" ca="1" si="433"/>
        <v>5.0497859763482173E-4</v>
      </c>
      <c r="K295" s="19">
        <f t="shared" ca="1" si="434"/>
        <v>0.99999987249829991</v>
      </c>
      <c r="L295" s="19">
        <f t="shared" ca="1" si="435"/>
        <v>5.0497861909669936E-4</v>
      </c>
      <c r="M295" s="19">
        <f t="shared" ca="1" si="436"/>
        <v>0.50461718780274523</v>
      </c>
      <c r="N295" s="19">
        <f t="shared" ca="1" si="437"/>
        <v>0.49538281219725477</v>
      </c>
      <c r="O295" s="19">
        <f t="shared" ca="1" si="438"/>
        <v>-0.10494635139803643</v>
      </c>
      <c r="P295" s="72">
        <f t="shared" ca="1" si="439"/>
        <v>4.1610613470901111E-4</v>
      </c>
      <c r="Q295" s="72">
        <f t="shared" ca="1" si="440"/>
        <v>3.516950739037572E-4</v>
      </c>
      <c r="R295" s="72">
        <f t="shared" ca="1" si="441"/>
        <v>8.5397322027724876E-7</v>
      </c>
      <c r="S295" s="19">
        <f t="shared" ca="1" si="442"/>
        <v>5.0540986744190407E-4</v>
      </c>
      <c r="T295" s="19">
        <f t="shared" ca="1" si="443"/>
        <v>0.99999987228042486</v>
      </c>
      <c r="U295" s="19">
        <f t="shared" ca="1" si="444"/>
        <v>5.0540988895881635E-4</v>
      </c>
      <c r="V295" s="19">
        <f t="shared" ca="1" si="445"/>
        <v>0.50541382185208628</v>
      </c>
      <c r="W295" s="19">
        <f t="shared" ca="1" si="446"/>
        <v>0.49458617814791372</v>
      </c>
      <c r="X295" s="19">
        <f t="shared" ca="1" si="447"/>
        <v>-0.1067260976410489</v>
      </c>
      <c r="Y295" s="72">
        <f t="shared" ca="1" si="448"/>
        <v>4.1543781737964086E-4</v>
      </c>
      <c r="Z295" s="72">
        <f t="shared" ca="1" si="449"/>
        <v>3.5169715253726769E-4</v>
      </c>
      <c r="AA295" s="72">
        <f t="shared" ca="1" si="450"/>
        <v>2.0786335104875341E-9</v>
      </c>
      <c r="AB295" s="19">
        <f t="shared" ca="1" si="451"/>
        <v>5.0541091801394489E-4</v>
      </c>
      <c r="AC295" s="19">
        <f t="shared" ca="1" si="452"/>
        <v>0.99999987227989395</v>
      </c>
      <c r="AD295" s="19">
        <f t="shared" ca="1" si="453"/>
        <v>5.0541093953099128E-4</v>
      </c>
      <c r="AE295" s="19">
        <f t="shared" ca="1" si="454"/>
        <v>0.50541575842952458</v>
      </c>
      <c r="AF295" s="19">
        <f t="shared" ca="1" si="455"/>
        <v>0.49458424157047542</v>
      </c>
      <c r="AG295" s="19">
        <f t="shared" ca="1" si="456"/>
        <v>-0.10673043110060187</v>
      </c>
      <c r="AH295" s="72">
        <f t="shared" ca="1" si="457"/>
        <v>4.1543619273045669E-4</v>
      </c>
      <c r="AI295" s="72">
        <f t="shared" ca="1" si="458"/>
        <v>3.5169715759681422E-4</v>
      </c>
      <c r="AJ295" s="72">
        <f t="shared" ca="1" si="459"/>
        <v>5.0595465317382349E-12</v>
      </c>
      <c r="AK295" s="19">
        <f t="shared" ca="1" si="460"/>
        <v>5.0541092057108776E-4</v>
      </c>
      <c r="AL295" s="19">
        <f t="shared" ca="1" si="461"/>
        <v>0.99999987227989262</v>
      </c>
      <c r="AM295" s="19">
        <f t="shared" ca="1" si="462"/>
        <v>5.0541094208813447E-4</v>
      </c>
      <c r="AN295" s="19">
        <f t="shared" ca="1" si="463"/>
        <v>0.50541576314331305</v>
      </c>
      <c r="AO295" s="19">
        <f t="shared" ca="1" si="464"/>
        <v>0.74455490636626243</v>
      </c>
      <c r="AP295" s="19">
        <f t="shared" ca="1" si="465"/>
        <v>0.25544509363373757</v>
      </c>
      <c r="AQ295" s="72">
        <f t="shared" ca="1" si="466"/>
        <v>6.25011899081781E-4</v>
      </c>
      <c r="AR295" s="72">
        <f t="shared" ca="1" si="467"/>
        <v>3.5169715274481332E-4</v>
      </c>
      <c r="AS295" s="72">
        <f t="shared" ca="1" si="468"/>
        <v>-4.8520009082557436E-12</v>
      </c>
      <c r="AT295" s="19">
        <f t="shared" ca="1" si="469"/>
        <v>5.0541091811882324E-4</v>
      </c>
      <c r="AU295" s="19">
        <f t="shared" ca="1" si="470"/>
        <v>0.99999987227989373</v>
      </c>
      <c r="AV295" s="19">
        <f t="shared" ca="1" si="471"/>
        <v>5.0541093963586974E-4</v>
      </c>
      <c r="AW295" s="19">
        <f t="shared" ca="1" si="472"/>
        <v>0.50541575862290422</v>
      </c>
      <c r="AX295" s="19">
        <f t="shared" ca="1" si="473"/>
        <v>0.49458424137709578</v>
      </c>
      <c r="AY295" s="19">
        <f t="shared" ca="1" si="474"/>
        <v>-0.10673043153332729</v>
      </c>
      <c r="AZ295" s="72">
        <f t="shared" ca="1" si="475"/>
        <v>4.1543619256822508E-4</v>
      </c>
      <c r="BA295" s="72">
        <f t="shared" ca="1" si="476"/>
        <v>3.5169715759731941E-4</v>
      </c>
      <c r="BB295" s="72">
        <f t="shared" ca="1" si="477"/>
        <v>4.8525060922580132E-12</v>
      </c>
      <c r="BC295" s="19">
        <f t="shared" ca="1" si="478"/>
        <v>5.0541092057134309E-4</v>
      </c>
      <c r="BD295" s="19">
        <f t="shared" ca="1" si="479"/>
        <v>0.99999987227989262</v>
      </c>
      <c r="BE295" s="19">
        <f t="shared" ca="1" si="480"/>
        <v>5.054109420883898E-4</v>
      </c>
      <c r="BF295" s="19">
        <f t="shared" ca="1" si="481"/>
        <v>0.50541576314378356</v>
      </c>
      <c r="BG295" s="19">
        <f t="shared" ca="1" si="482"/>
        <v>0.49458423685621644</v>
      </c>
      <c r="BH295" s="19">
        <f t="shared" ca="1" si="483"/>
        <v>-0.10673044164969236</v>
      </c>
      <c r="BI295" s="72">
        <f t="shared" ca="1" si="484"/>
        <v>4.1543618877553246E-4</v>
      </c>
      <c r="BJ295" s="72">
        <f t="shared" ca="1" si="485"/>
        <v>3.5169715760913076E-4</v>
      </c>
      <c r="BK295" s="72">
        <f t="shared" ca="1" si="486"/>
        <v>1.181135267716571E-14</v>
      </c>
      <c r="BL295" s="72">
        <f t="shared" ca="1" si="487"/>
        <v>3.3332488530736508E-3</v>
      </c>
      <c r="BM295" s="72">
        <f t="shared" ca="1" si="488"/>
        <v>1.0008327921283409</v>
      </c>
      <c r="BN295" s="72">
        <f t="shared" ca="1" si="489"/>
        <v>8.3192606541408287E-4</v>
      </c>
      <c r="BO295" s="72">
        <f t="shared" ca="1" si="490"/>
        <v>-4.4961808804458491E-8</v>
      </c>
      <c r="BP295" s="72">
        <f t="shared" ca="1" si="491"/>
        <v>3215.7337962467282</v>
      </c>
      <c r="BQ295" s="72">
        <f t="shared" ca="1" si="492"/>
        <v>2.5089928679304734</v>
      </c>
      <c r="BR295" s="72">
        <f t="shared" ca="1" si="493"/>
        <v>-0.63241579535245163</v>
      </c>
      <c r="BS295" s="72">
        <f t="shared" ca="1" si="494"/>
        <v>2.5091768582373417</v>
      </c>
      <c r="BT295" s="72">
        <f t="shared" ca="1" si="495"/>
        <v>143.75470216084045</v>
      </c>
      <c r="BU295" s="72">
        <f t="shared" ca="1" si="496"/>
        <v>-36.234755971104661</v>
      </c>
      <c r="BV295" s="72">
        <f t="shared" ca="1" si="497"/>
        <v>143.76524402889538</v>
      </c>
    </row>
    <row r="296" spans="1:74">
      <c r="A296" s="13">
        <f ca="1">'MGRS to'!AO296</f>
        <v>31.625745792255518</v>
      </c>
      <c r="B296" s="13">
        <f ca="1">'MGRS to'!AP296</f>
        <v>-8.0019103280324941</v>
      </c>
      <c r="C296" s="19">
        <f t="shared" ca="1" si="426"/>
        <v>0.55197339247360133</v>
      </c>
      <c r="D296" s="19">
        <f t="shared" ca="1" si="427"/>
        <v>-0.13965968167350654</v>
      </c>
      <c r="E296" s="19">
        <f t="shared" ca="1" si="428"/>
        <v>0.5503392225568724</v>
      </c>
      <c r="F296" s="19">
        <f t="shared" ca="1" si="429"/>
        <v>0.55047499792359988</v>
      </c>
      <c r="G296" s="19">
        <f t="shared" ca="1" si="430"/>
        <v>-1.1244852581743237E-4</v>
      </c>
      <c r="H296" s="19">
        <f t="shared" ca="1" si="431"/>
        <v>-1.1244852581743237E-4</v>
      </c>
      <c r="I296" s="19">
        <f t="shared" ca="1" si="432"/>
        <v>0</v>
      </c>
      <c r="J296" s="19">
        <f t="shared" ca="1" si="433"/>
        <v>1.6619411412225165E-4</v>
      </c>
      <c r="K296" s="19">
        <f t="shared" ca="1" si="434"/>
        <v>0.99999998618975827</v>
      </c>
      <c r="L296" s="19">
        <f t="shared" ca="1" si="435"/>
        <v>1.6619411488731192E-4</v>
      </c>
      <c r="M296" s="19">
        <f t="shared" ca="1" si="436"/>
        <v>-0.4915129711543717</v>
      </c>
      <c r="N296" s="19">
        <f t="shared" ca="1" si="437"/>
        <v>1.4915129711543718</v>
      </c>
      <c r="O296" s="19">
        <f t="shared" ca="1" si="438"/>
        <v>0.63317135680471126</v>
      </c>
      <c r="P296" s="72">
        <f t="shared" ca="1" si="439"/>
        <v>1.2496928737120998E-3</v>
      </c>
      <c r="Q296" s="72">
        <f t="shared" ca="1" si="440"/>
        <v>-1.1272227968790136E-4</v>
      </c>
      <c r="R296" s="72">
        <f t="shared" ca="1" si="441"/>
        <v>-2.7375387046899577E-7</v>
      </c>
      <c r="S296" s="19">
        <f t="shared" ca="1" si="442"/>
        <v>1.6632877692583157E-4</v>
      </c>
      <c r="T296" s="19">
        <f t="shared" ca="1" si="443"/>
        <v>0.99999998616736896</v>
      </c>
      <c r="U296" s="19">
        <f t="shared" ca="1" si="444"/>
        <v>1.6632877769275312E-4</v>
      </c>
      <c r="V296" s="19">
        <f t="shared" ca="1" si="445"/>
        <v>-0.49231064383349127</v>
      </c>
      <c r="W296" s="19">
        <f t="shared" ca="1" si="446"/>
        <v>1.4923106438334912</v>
      </c>
      <c r="X296" s="19">
        <f t="shared" ca="1" si="447"/>
        <v>0.63336743470804624</v>
      </c>
      <c r="Y296" s="72">
        <f t="shared" ca="1" si="448"/>
        <v>1.2503587101166157E-3</v>
      </c>
      <c r="Z296" s="72">
        <f t="shared" ca="1" si="449"/>
        <v>-1.1272294613683812E-4</v>
      </c>
      <c r="AA296" s="72">
        <f t="shared" ca="1" si="450"/>
        <v>-6.6644893675416907E-10</v>
      </c>
      <c r="AB296" s="19">
        <f t="shared" ca="1" si="451"/>
        <v>1.6632910502641478E-4</v>
      </c>
      <c r="AC296" s="19">
        <f t="shared" ca="1" si="452"/>
        <v>0.99999998616731445</v>
      </c>
      <c r="AD296" s="19">
        <f t="shared" ca="1" si="453"/>
        <v>1.6632910579334086E-4</v>
      </c>
      <c r="AE296" s="19">
        <f t="shared" ca="1" si="454"/>
        <v>-0.4923125833889791</v>
      </c>
      <c r="AF296" s="19">
        <f t="shared" ca="1" si="455"/>
        <v>1.492312583388979</v>
      </c>
      <c r="AG296" s="19">
        <f t="shared" ca="1" si="456"/>
        <v>0.63336791121953839</v>
      </c>
      <c r="AH296" s="72">
        <f t="shared" ca="1" si="457"/>
        <v>1.2503603291065583E-3</v>
      </c>
      <c r="AI296" s="72">
        <f t="shared" ca="1" si="458"/>
        <v>-1.1272294775929621E-4</v>
      </c>
      <c r="AJ296" s="72">
        <f t="shared" ca="1" si="459"/>
        <v>-1.6224580950659553E-12</v>
      </c>
      <c r="AK296" s="19">
        <f t="shared" ca="1" si="460"/>
        <v>1.6632910582519542E-4</v>
      </c>
      <c r="AL296" s="19">
        <f t="shared" ca="1" si="461"/>
        <v>0.99999998616731423</v>
      </c>
      <c r="AM296" s="19">
        <f t="shared" ca="1" si="462"/>
        <v>1.6632910659212149E-4</v>
      </c>
      <c r="AN296" s="19">
        <f t="shared" ca="1" si="463"/>
        <v>-0.49231258811070738</v>
      </c>
      <c r="AO296" s="19">
        <f t="shared" ca="1" si="464"/>
        <v>0.75762831558773702</v>
      </c>
      <c r="AP296" s="19">
        <f t="shared" ca="1" si="465"/>
        <v>0.24237168441226298</v>
      </c>
      <c r="AQ296" s="72">
        <f t="shared" ca="1" si="466"/>
        <v>6.3596541280544136E-4</v>
      </c>
      <c r="AR296" s="72">
        <f t="shared" ca="1" si="467"/>
        <v>-1.1272294141137038E-4</v>
      </c>
      <c r="AS296" s="72">
        <f t="shared" ca="1" si="468"/>
        <v>6.3479258335290625E-12</v>
      </c>
      <c r="AT296" s="19">
        <f t="shared" ca="1" si="469"/>
        <v>1.6632910269997488E-4</v>
      </c>
      <c r="AU296" s="19">
        <f t="shared" ca="1" si="470"/>
        <v>0.99999998616731478</v>
      </c>
      <c r="AV296" s="19">
        <f t="shared" ca="1" si="471"/>
        <v>1.663291034669009E-4</v>
      </c>
      <c r="AW296" s="19">
        <f t="shared" ca="1" si="472"/>
        <v>-0.49231256963666381</v>
      </c>
      <c r="AX296" s="19">
        <f t="shared" ca="1" si="473"/>
        <v>1.4923125696366637</v>
      </c>
      <c r="AY296" s="19">
        <f t="shared" ca="1" si="474"/>
        <v>0.63336790784086316</v>
      </c>
      <c r="AZ296" s="72">
        <f t="shared" ca="1" si="475"/>
        <v>1.2503603176271957E-3</v>
      </c>
      <c r="BA296" s="72">
        <f t="shared" ca="1" si="476"/>
        <v>-1.1272294774779215E-4</v>
      </c>
      <c r="BB296" s="72">
        <f t="shared" ca="1" si="477"/>
        <v>-6.3364217708526335E-12</v>
      </c>
      <c r="BC296" s="19">
        <f t="shared" ca="1" si="478"/>
        <v>1.6632910581953228E-4</v>
      </c>
      <c r="BD296" s="19">
        <f t="shared" ca="1" si="479"/>
        <v>0.99999998616731423</v>
      </c>
      <c r="BE296" s="19">
        <f t="shared" ca="1" si="480"/>
        <v>1.6632910658645835E-4</v>
      </c>
      <c r="BF296" s="19">
        <f t="shared" ca="1" si="481"/>
        <v>-0.49231258807722605</v>
      </c>
      <c r="BG296" s="19">
        <f t="shared" ca="1" si="482"/>
        <v>1.4923125880772261</v>
      </c>
      <c r="BH296" s="19">
        <f t="shared" ca="1" si="483"/>
        <v>0.63336791237134893</v>
      </c>
      <c r="BI296" s="72">
        <f t="shared" ca="1" si="484"/>
        <v>1.2503603330199418E-3</v>
      </c>
      <c r="BJ296" s="72">
        <f t="shared" ca="1" si="485"/>
        <v>-1.1272294776321805E-4</v>
      </c>
      <c r="BK296" s="72">
        <f t="shared" ca="1" si="486"/>
        <v>-1.5425906537379352E-14</v>
      </c>
      <c r="BL296" s="72">
        <f t="shared" ca="1" si="487"/>
        <v>1.005743582580429E-2</v>
      </c>
      <c r="BM296" s="72">
        <f t="shared" ca="1" si="488"/>
        <v>1.0025096372161677</v>
      </c>
      <c r="BN296" s="72">
        <f t="shared" ca="1" si="489"/>
        <v>2.5017880028881741E-3</v>
      </c>
      <c r="BO296" s="72">
        <f t="shared" ca="1" si="490"/>
        <v>2.6350541917749799E-7</v>
      </c>
      <c r="BP296" s="72">
        <f t="shared" ca="1" si="491"/>
        <v>1058.2871626835556</v>
      </c>
      <c r="BQ296" s="72">
        <f t="shared" ca="1" si="492"/>
        <v>-0.61348437803582578</v>
      </c>
      <c r="BR296" s="72">
        <f t="shared" ca="1" si="493"/>
        <v>2.5280493175906615</v>
      </c>
      <c r="BS296" s="72">
        <f t="shared" ca="1" si="494"/>
        <v>5.6696419711804547</v>
      </c>
      <c r="BT296" s="72">
        <f t="shared" ca="1" si="495"/>
        <v>324.84993434133889</v>
      </c>
      <c r="BU296" s="72">
        <f t="shared" ca="1" si="496"/>
        <v>144.84655629887277</v>
      </c>
      <c r="BV296" s="72">
        <f t="shared" ca="1" si="497"/>
        <v>324.84655629887277</v>
      </c>
    </row>
    <row r="297" spans="1:74">
      <c r="A297" s="13">
        <f ca="1">'MGRS to'!AO297</f>
        <v>31.634447070460219</v>
      </c>
      <c r="B297" s="13">
        <f ca="1">'MGRS to'!AP297</f>
        <v>-8.0211141690729235</v>
      </c>
      <c r="C297" s="19">
        <f t="shared" ca="1" si="426"/>
        <v>0.55212525842740545</v>
      </c>
      <c r="D297" s="19">
        <f t="shared" ca="1" si="427"/>
        <v>-0.13999485192869163</v>
      </c>
      <c r="E297" s="19">
        <f t="shared" ca="1" si="428"/>
        <v>0.55047499792359988</v>
      </c>
      <c r="F297" s="19">
        <f t="shared" ca="1" si="429"/>
        <v>0.5506266338851904</v>
      </c>
      <c r="G297" s="19">
        <f t="shared" ca="1" si="430"/>
        <v>-3.3517025518509103E-4</v>
      </c>
      <c r="H297" s="19">
        <f t="shared" ca="1" si="431"/>
        <v>-3.3517025518509103E-4</v>
      </c>
      <c r="I297" s="19">
        <f t="shared" ca="1" si="432"/>
        <v>0</v>
      </c>
      <c r="J297" s="19">
        <f t="shared" ca="1" si="433"/>
        <v>3.2339780291427609E-4</v>
      </c>
      <c r="K297" s="19">
        <f t="shared" ca="1" si="434"/>
        <v>0.99999994770692924</v>
      </c>
      <c r="L297" s="19">
        <f t="shared" ca="1" si="435"/>
        <v>3.2339780855143089E-4</v>
      </c>
      <c r="M297" s="19">
        <f t="shared" ca="1" si="436"/>
        <v>-0.75274632227291227</v>
      </c>
      <c r="N297" s="19">
        <f t="shared" ca="1" si="437"/>
        <v>1.7527463222729123</v>
      </c>
      <c r="O297" s="19">
        <f t="shared" ca="1" si="438"/>
        <v>0.68769809458663489</v>
      </c>
      <c r="P297" s="72">
        <f t="shared" ca="1" si="439"/>
        <v>1.4676071808279252E-3</v>
      </c>
      <c r="Q297" s="72">
        <f t="shared" ca="1" si="440"/>
        <v>-3.3598607707274123E-4</v>
      </c>
      <c r="R297" s="72">
        <f t="shared" ca="1" si="441"/>
        <v>-8.1582188765020724E-7</v>
      </c>
      <c r="S297" s="19">
        <f t="shared" ca="1" si="442"/>
        <v>3.2401207381001668E-4</v>
      </c>
      <c r="T297" s="19">
        <f t="shared" ca="1" si="443"/>
        <v>0.99999994750808674</v>
      </c>
      <c r="U297" s="19">
        <f t="shared" ca="1" si="444"/>
        <v>3.2401207947935467E-4</v>
      </c>
      <c r="V297" s="19">
        <f t="shared" ca="1" si="445"/>
        <v>-0.75314799550882383</v>
      </c>
      <c r="W297" s="19">
        <f t="shared" ca="1" si="446"/>
        <v>1.7531479955088238</v>
      </c>
      <c r="X297" s="19">
        <f t="shared" ca="1" si="447"/>
        <v>0.68776964755743086</v>
      </c>
      <c r="Y297" s="72">
        <f t="shared" ca="1" si="448"/>
        <v>1.4679420250559435E-3</v>
      </c>
      <c r="Z297" s="72">
        <f t="shared" ca="1" si="449"/>
        <v>-3.3598806282601128E-4</v>
      </c>
      <c r="AA297" s="72">
        <f t="shared" ca="1" si="450"/>
        <v>-1.9857532700421829E-9</v>
      </c>
      <c r="AB297" s="19">
        <f t="shared" ca="1" si="451"/>
        <v>3.2401356937700648E-4</v>
      </c>
      <c r="AC297" s="19">
        <f t="shared" ca="1" si="452"/>
        <v>0.99999994750760202</v>
      </c>
      <c r="AD297" s="19">
        <f t="shared" ca="1" si="453"/>
        <v>3.2401357504642303E-4</v>
      </c>
      <c r="AE297" s="19">
        <f t="shared" ca="1" si="454"/>
        <v>-0.75314897041611284</v>
      </c>
      <c r="AF297" s="19">
        <f t="shared" ca="1" si="455"/>
        <v>1.7531489704161127</v>
      </c>
      <c r="AG297" s="19">
        <f t="shared" ca="1" si="456"/>
        <v>0.68776982118485819</v>
      </c>
      <c r="AH297" s="72">
        <f t="shared" ca="1" si="457"/>
        <v>1.4679428377606921E-3</v>
      </c>
      <c r="AI297" s="72">
        <f t="shared" ca="1" si="458"/>
        <v>-3.3598806765943893E-4</v>
      </c>
      <c r="AJ297" s="72">
        <f t="shared" ca="1" si="459"/>
        <v>-4.8334276576793289E-12</v>
      </c>
      <c r="AK297" s="19">
        <f t="shared" ca="1" si="460"/>
        <v>3.2401357301729621E-4</v>
      </c>
      <c r="AL297" s="19">
        <f t="shared" ca="1" si="461"/>
        <v>0.99999994750760091</v>
      </c>
      <c r="AM297" s="19">
        <f t="shared" ca="1" si="462"/>
        <v>3.2401357868671292E-4</v>
      </c>
      <c r="AN297" s="19">
        <f t="shared" ca="1" si="463"/>
        <v>-0.75314897278907444</v>
      </c>
      <c r="AO297" s="19">
        <f t="shared" ca="1" si="464"/>
        <v>0.43276662478676198</v>
      </c>
      <c r="AP297" s="19">
        <f t="shared" ca="1" si="465"/>
        <v>0.56723337521323802</v>
      </c>
      <c r="AQ297" s="72">
        <f t="shared" ca="1" si="466"/>
        <v>3.635676035719856E-4</v>
      </c>
      <c r="AR297" s="72">
        <f t="shared" ca="1" si="467"/>
        <v>-3.3598831444729905E-4</v>
      </c>
      <c r="AS297" s="72">
        <f t="shared" ca="1" si="468"/>
        <v>-2.4678786011284037E-10</v>
      </c>
      <c r="AT297" s="19">
        <f t="shared" ca="1" si="469"/>
        <v>3.2401375888532833E-4</v>
      </c>
      <c r="AU297" s="19">
        <f t="shared" ca="1" si="470"/>
        <v>0.99999994750754073</v>
      </c>
      <c r="AV297" s="19">
        <f t="shared" ca="1" si="471"/>
        <v>3.240137645547548E-4</v>
      </c>
      <c r="AW297" s="19">
        <f t="shared" ca="1" si="472"/>
        <v>-0.75314909394883445</v>
      </c>
      <c r="AX297" s="19">
        <f t="shared" ca="1" si="473"/>
        <v>1.7531490939488346</v>
      </c>
      <c r="AY297" s="19">
        <f t="shared" ca="1" si="474"/>
        <v>0.68776984318557111</v>
      </c>
      <c r="AZ297" s="72">
        <f t="shared" ca="1" si="475"/>
        <v>1.4679429407403605E-3</v>
      </c>
      <c r="BA297" s="72">
        <f t="shared" ca="1" si="476"/>
        <v>-3.3598806827189834E-4</v>
      </c>
      <c r="BB297" s="72">
        <f t="shared" ca="1" si="477"/>
        <v>2.4617540070239613E-10</v>
      </c>
      <c r="BC297" s="19">
        <f t="shared" ca="1" si="478"/>
        <v>3.2401357347855246E-4</v>
      </c>
      <c r="BD297" s="19">
        <f t="shared" ca="1" si="479"/>
        <v>0.99999994750760079</v>
      </c>
      <c r="BE297" s="19">
        <f t="shared" ca="1" si="480"/>
        <v>3.2401357914796922E-4</v>
      </c>
      <c r="BF297" s="19">
        <f t="shared" ca="1" si="481"/>
        <v>-0.75314897308979922</v>
      </c>
      <c r="BG297" s="19">
        <f t="shared" ca="1" si="482"/>
        <v>1.7531489730897993</v>
      </c>
      <c r="BH297" s="19">
        <f t="shared" ca="1" si="483"/>
        <v>0.68776982166103184</v>
      </c>
      <c r="BI297" s="72">
        <f t="shared" ca="1" si="484"/>
        <v>1.4679428399895379E-3</v>
      </c>
      <c r="BJ297" s="72">
        <f t="shared" ca="1" si="485"/>
        <v>-3.359880676726945E-4</v>
      </c>
      <c r="BK297" s="72">
        <f t="shared" ca="1" si="486"/>
        <v>5.9920384626321876E-13</v>
      </c>
      <c r="BL297" s="72">
        <f t="shared" ca="1" si="487"/>
        <v>1.1815341792863638E-2</v>
      </c>
      <c r="BM297" s="72">
        <f t="shared" ca="1" si="488"/>
        <v>1.0029473235979607</v>
      </c>
      <c r="BN297" s="72">
        <f t="shared" ca="1" si="489"/>
        <v>2.9365034644563926E-3</v>
      </c>
      <c r="BO297" s="72">
        <f t="shared" ca="1" si="490"/>
        <v>6.5435181378346815E-7</v>
      </c>
      <c r="BP297" s="72">
        <f t="shared" ca="1" si="491"/>
        <v>2061.5727831301074</v>
      </c>
      <c r="BQ297" s="72">
        <f t="shared" ca="1" si="492"/>
        <v>-1.0816719608264089</v>
      </c>
      <c r="BR297" s="72">
        <f t="shared" ca="1" si="493"/>
        <v>2.0597449183421643</v>
      </c>
      <c r="BS297" s="72">
        <f t="shared" ca="1" si="494"/>
        <v>5.2013375719319574</v>
      </c>
      <c r="BT297" s="72">
        <f t="shared" ca="1" si="495"/>
        <v>298.02476182700667</v>
      </c>
      <c r="BU297" s="72">
        <f t="shared" ca="1" si="496"/>
        <v>118.01469069452439</v>
      </c>
      <c r="BV297" s="72">
        <f t="shared" ca="1" si="497"/>
        <v>298.01469069452446</v>
      </c>
    </row>
    <row r="298" spans="1:74">
      <c r="A298" s="13">
        <f ca="1">'MGRS to'!AO298</f>
        <v>31.640256800868173</v>
      </c>
      <c r="B298" s="13">
        <f ca="1">'MGRS to'!AP298</f>
        <v>-8.0199038625400583</v>
      </c>
      <c r="C298" s="19">
        <f t="shared" ca="1" si="426"/>
        <v>0.55222665735167742</v>
      </c>
      <c r="D298" s="19">
        <f t="shared" ca="1" si="427"/>
        <v>-0.13997372809473474</v>
      </c>
      <c r="E298" s="19">
        <f t="shared" ca="1" si="428"/>
        <v>0.5506266338851904</v>
      </c>
      <c r="F298" s="19">
        <f t="shared" ca="1" si="429"/>
        <v>0.55072787932344514</v>
      </c>
      <c r="G298" s="19">
        <f t="shared" ca="1" si="430"/>
        <v>2.112383395688755E-5</v>
      </c>
      <c r="H298" s="19">
        <f t="shared" ca="1" si="431"/>
        <v>2.112383395688755E-5</v>
      </c>
      <c r="I298" s="19">
        <f t="shared" ca="1" si="432"/>
        <v>0</v>
      </c>
      <c r="J298" s="19">
        <f t="shared" ca="1" si="433"/>
        <v>1.0283325579367019E-4</v>
      </c>
      <c r="K298" s="19">
        <f t="shared" ca="1" si="434"/>
        <v>0.99999999471266077</v>
      </c>
      <c r="L298" s="19">
        <f t="shared" ca="1" si="435"/>
        <v>1.028332559749083E-4</v>
      </c>
      <c r="M298" s="19">
        <f t="shared" ca="1" si="436"/>
        <v>0.1491736029295965</v>
      </c>
      <c r="N298" s="19">
        <f t="shared" ca="1" si="437"/>
        <v>0.85082639707040353</v>
      </c>
      <c r="O298" s="19">
        <f t="shared" ca="1" si="438"/>
        <v>0.35637699099054576</v>
      </c>
      <c r="P298" s="72">
        <f t="shared" ca="1" si="439"/>
        <v>7.1403024879475676E-4</v>
      </c>
      <c r="Q298" s="72">
        <f t="shared" ca="1" si="440"/>
        <v>2.1175242443592749E-5</v>
      </c>
      <c r="R298" s="72">
        <f t="shared" ca="1" si="441"/>
        <v>5.1408486705198679E-8</v>
      </c>
      <c r="S298" s="19">
        <f t="shared" ca="1" si="442"/>
        <v>1.0284093362785765E-4</v>
      </c>
      <c r="T298" s="19">
        <f t="shared" ca="1" si="443"/>
        <v>0.99999999471187118</v>
      </c>
      <c r="U298" s="19">
        <f t="shared" ca="1" si="444"/>
        <v>1.0284093380913635E-4</v>
      </c>
      <c r="V298" s="19">
        <f t="shared" ca="1" si="445"/>
        <v>0.14952547856138818</v>
      </c>
      <c r="W298" s="19">
        <f t="shared" ca="1" si="446"/>
        <v>0.8504745214386118</v>
      </c>
      <c r="X298" s="19">
        <f t="shared" ca="1" si="447"/>
        <v>0.3561106981786708</v>
      </c>
      <c r="Y298" s="72">
        <f t="shared" ca="1" si="448"/>
        <v>7.1373557861116555E-4</v>
      </c>
      <c r="Z298" s="72">
        <f t="shared" ca="1" si="449"/>
        <v>2.1175367554981879E-5</v>
      </c>
      <c r="AA298" s="72">
        <f t="shared" ca="1" si="450"/>
        <v>1.251113891306832E-10</v>
      </c>
      <c r="AB298" s="19">
        <f t="shared" ca="1" si="451"/>
        <v>1.0284095233523622E-4</v>
      </c>
      <c r="AC298" s="19">
        <f t="shared" ca="1" si="452"/>
        <v>0.99999999471186918</v>
      </c>
      <c r="AD298" s="19">
        <f t="shared" ca="1" si="453"/>
        <v>1.0284095251651503E-4</v>
      </c>
      <c r="AE298" s="19">
        <f t="shared" ca="1" si="454"/>
        <v>0.14952633481507577</v>
      </c>
      <c r="AF298" s="19">
        <f t="shared" ca="1" si="455"/>
        <v>0.85047366518492429</v>
      </c>
      <c r="AG298" s="19">
        <f t="shared" ca="1" si="456"/>
        <v>0.3561100499133466</v>
      </c>
      <c r="AH298" s="72">
        <f t="shared" ca="1" si="457"/>
        <v>7.1373486156050181E-4</v>
      </c>
      <c r="AI298" s="72">
        <f t="shared" ca="1" si="458"/>
        <v>2.117536785946195E-5</v>
      </c>
      <c r="AJ298" s="72">
        <f t="shared" ca="1" si="459"/>
        <v>3.0448007057814162E-13</v>
      </c>
      <c r="AK298" s="19">
        <f t="shared" ca="1" si="460"/>
        <v>1.0284095238076118E-4</v>
      </c>
      <c r="AL298" s="19">
        <f t="shared" ca="1" si="461"/>
        <v>0.99999999471186918</v>
      </c>
      <c r="AM298" s="19">
        <f t="shared" ca="1" si="462"/>
        <v>1.0284095256204E-4</v>
      </c>
      <c r="AN298" s="19">
        <f t="shared" ca="1" si="463"/>
        <v>0.14952633689891978</v>
      </c>
      <c r="AO298" s="19">
        <f t="shared" ca="1" si="464"/>
        <v>0.97764187457359075</v>
      </c>
      <c r="AP298" s="19">
        <f t="shared" ca="1" si="465"/>
        <v>2.2358125426409248E-2</v>
      </c>
      <c r="AQ298" s="72">
        <f t="shared" ca="1" si="466"/>
        <v>8.2019497282768701E-4</v>
      </c>
      <c r="AR298" s="72">
        <f t="shared" ca="1" si="467"/>
        <v>2.1175350195559217E-5</v>
      </c>
      <c r="AS298" s="72">
        <f t="shared" ca="1" si="468"/>
        <v>-1.7663902733214146E-11</v>
      </c>
      <c r="AT298" s="19">
        <f t="shared" ca="1" si="469"/>
        <v>1.0284094973954382E-4</v>
      </c>
      <c r="AU298" s="19">
        <f t="shared" ca="1" si="470"/>
        <v>0.99999999471186951</v>
      </c>
      <c r="AV298" s="19">
        <f t="shared" ca="1" si="471"/>
        <v>1.0284094992082261E-4</v>
      </c>
      <c r="AW298" s="19">
        <f t="shared" ca="1" si="472"/>
        <v>0.14952621600842339</v>
      </c>
      <c r="AX298" s="19">
        <f t="shared" ca="1" si="473"/>
        <v>0.85047378399157658</v>
      </c>
      <c r="AY298" s="19">
        <f t="shared" ca="1" si="474"/>
        <v>0.35611013986133855</v>
      </c>
      <c r="AZ298" s="72">
        <f t="shared" ca="1" si="475"/>
        <v>7.1373496105249848E-4</v>
      </c>
      <c r="BA298" s="72">
        <f t="shared" ca="1" si="476"/>
        <v>2.1175367817214813E-5</v>
      </c>
      <c r="BB298" s="72">
        <f t="shared" ca="1" si="477"/>
        <v>1.7621655596164595E-11</v>
      </c>
      <c r="BC298" s="19">
        <f t="shared" ca="1" si="478"/>
        <v>1.0284095237444451E-4</v>
      </c>
      <c r="BD298" s="19">
        <f t="shared" ca="1" si="479"/>
        <v>0.99999999471186918</v>
      </c>
      <c r="BE298" s="19">
        <f t="shared" ca="1" si="480"/>
        <v>1.0284095255572333E-4</v>
      </c>
      <c r="BF298" s="19">
        <f t="shared" ca="1" si="481"/>
        <v>0.14952633660978285</v>
      </c>
      <c r="BG298" s="19">
        <f t="shared" ca="1" si="482"/>
        <v>0.85047366339021713</v>
      </c>
      <c r="BH298" s="19">
        <f t="shared" ca="1" si="483"/>
        <v>0.35611004855458162</v>
      </c>
      <c r="BI298" s="72">
        <f t="shared" ca="1" si="484"/>
        <v>7.1373486005756395E-4</v>
      </c>
      <c r="BJ298" s="72">
        <f t="shared" ca="1" si="485"/>
        <v>2.1175367860100138E-5</v>
      </c>
      <c r="BK298" s="72">
        <f t="shared" ca="1" si="486"/>
        <v>4.2885325553330272E-14</v>
      </c>
      <c r="BL298" s="72">
        <f t="shared" ca="1" si="487"/>
        <v>5.7317644838101069E-3</v>
      </c>
      <c r="BM298" s="72">
        <f t="shared" ca="1" si="488"/>
        <v>1.0014314047970907</v>
      </c>
      <c r="BN298" s="72">
        <f t="shared" ca="1" si="489"/>
        <v>1.4288480389783467E-3</v>
      </c>
      <c r="BO298" s="72">
        <f t="shared" ca="1" si="490"/>
        <v>5.2289057676608199E-8</v>
      </c>
      <c r="BP298" s="72">
        <f t="shared" ca="1" si="491"/>
        <v>654.33735743334523</v>
      </c>
      <c r="BQ298" s="72">
        <f t="shared" ca="1" si="492"/>
        <v>0.17553295515275461</v>
      </c>
      <c r="BR298" s="72">
        <f t="shared" ca="1" si="493"/>
        <v>-2.9660486181189958</v>
      </c>
      <c r="BS298" s="72">
        <f t="shared" ca="1" si="494"/>
        <v>0.17554403547079733</v>
      </c>
      <c r="BT298" s="72">
        <f t="shared" ca="1" si="495"/>
        <v>10.057297495712021</v>
      </c>
      <c r="BU298" s="72">
        <f t="shared" ca="1" si="496"/>
        <v>-169.94206764882847</v>
      </c>
      <c r="BV298" s="72">
        <f t="shared" ca="1" si="497"/>
        <v>10.05793235117153</v>
      </c>
    </row>
    <row r="299" spans="1:74">
      <c r="A299" s="13">
        <f ca="1">'MGRS to'!AO299</f>
        <v>31.694044672458098</v>
      </c>
      <c r="B299" s="13">
        <f ca="1">'MGRS to'!AP299</f>
        <v>-8.0582948370338503</v>
      </c>
      <c r="C299" s="19">
        <f t="shared" ca="1" si="426"/>
        <v>0.55316543280856156</v>
      </c>
      <c r="D299" s="19">
        <f t="shared" ca="1" si="427"/>
        <v>-0.14064377700270056</v>
      </c>
      <c r="E299" s="19">
        <f t="shared" ca="1" si="428"/>
        <v>0.55072787932344514</v>
      </c>
      <c r="F299" s="19">
        <f t="shared" ca="1" si="429"/>
        <v>0.55166523669140133</v>
      </c>
      <c r="G299" s="19">
        <f t="shared" ca="1" si="430"/>
        <v>-6.7004890796582006E-4</v>
      </c>
      <c r="H299" s="19">
        <f t="shared" ca="1" si="431"/>
        <v>-6.7004890796582006E-4</v>
      </c>
      <c r="I299" s="19">
        <f t="shared" ca="1" si="432"/>
        <v>0</v>
      </c>
      <c r="J299" s="19">
        <f t="shared" ca="1" si="433"/>
        <v>1.0974819000688866E-3</v>
      </c>
      <c r="K299" s="19">
        <f t="shared" ca="1" si="434"/>
        <v>0.99999939776655822</v>
      </c>
      <c r="L299" s="19">
        <f t="shared" ca="1" si="435"/>
        <v>1.0974821203823737E-3</v>
      </c>
      <c r="M299" s="19">
        <f t="shared" ca="1" si="436"/>
        <v>-0.44308257037547172</v>
      </c>
      <c r="N299" s="19">
        <f t="shared" ca="1" si="437"/>
        <v>1.4430825703754717</v>
      </c>
      <c r="O299" s="19">
        <f t="shared" ca="1" si="438"/>
        <v>0.6198842817234449</v>
      </c>
      <c r="P299" s="72">
        <f t="shared" ca="1" si="439"/>
        <v>1.2092618382710284E-3</v>
      </c>
      <c r="Q299" s="72">
        <f t="shared" ca="1" si="440"/>
        <v>-6.7167854630777581E-4</v>
      </c>
      <c r="R299" s="72">
        <f t="shared" ca="1" si="441"/>
        <v>-1.6296383419557451E-6</v>
      </c>
      <c r="S299" s="19">
        <f t="shared" ca="1" si="442"/>
        <v>1.0982046040970911E-3</v>
      </c>
      <c r="T299" s="19">
        <f t="shared" ca="1" si="443"/>
        <v>0.999999396973142</v>
      </c>
      <c r="U299" s="19">
        <f t="shared" ca="1" si="444"/>
        <v>1.0982048248461016E-3</v>
      </c>
      <c r="V299" s="19">
        <f t="shared" ca="1" si="445"/>
        <v>-0.44386790757793121</v>
      </c>
      <c r="W299" s="19">
        <f t="shared" ca="1" si="446"/>
        <v>1.4438679075779313</v>
      </c>
      <c r="X299" s="19">
        <f t="shared" ca="1" si="447"/>
        <v>0.6200910301349104</v>
      </c>
      <c r="Y299" s="72">
        <f t="shared" ca="1" si="448"/>
        <v>1.2099175383127119E-3</v>
      </c>
      <c r="Z299" s="72">
        <f t="shared" ca="1" si="449"/>
        <v>-6.7168250978215307E-4</v>
      </c>
      <c r="AA299" s="72">
        <f t="shared" ca="1" si="450"/>
        <v>-3.9634743772588854E-9</v>
      </c>
      <c r="AB299" s="19">
        <f t="shared" ca="1" si="451"/>
        <v>1.0982063633589079E-3</v>
      </c>
      <c r="AC299" s="19">
        <f t="shared" ca="1" si="452"/>
        <v>0.99999939697120999</v>
      </c>
      <c r="AD299" s="19">
        <f t="shared" ca="1" si="453"/>
        <v>1.0982065841089793E-3</v>
      </c>
      <c r="AE299" s="19">
        <f t="shared" ca="1" si="454"/>
        <v>-0.44386981572109552</v>
      </c>
      <c r="AF299" s="19">
        <f t="shared" ca="1" si="455"/>
        <v>1.4438698157210954</v>
      </c>
      <c r="AG299" s="19">
        <f t="shared" ca="1" si="456"/>
        <v>0.62009153220009372</v>
      </c>
      <c r="AH299" s="72">
        <f t="shared" ca="1" si="457"/>
        <v>1.2099191314717545E-3</v>
      </c>
      <c r="AI299" s="72">
        <f t="shared" ca="1" si="458"/>
        <v>-6.7168251942179436E-4</v>
      </c>
      <c r="AJ299" s="72">
        <f t="shared" ca="1" si="459"/>
        <v>-9.6396412987281854E-12</v>
      </c>
      <c r="AK299" s="19">
        <f t="shared" ca="1" si="460"/>
        <v>1.0982063676376519E-3</v>
      </c>
      <c r="AL299" s="19">
        <f t="shared" ca="1" si="461"/>
        <v>0.99999939697120532</v>
      </c>
      <c r="AM299" s="19">
        <f t="shared" ca="1" si="462"/>
        <v>1.0982065883877257E-3</v>
      </c>
      <c r="AN299" s="19">
        <f t="shared" ca="1" si="463"/>
        <v>-0.44386982036191525</v>
      </c>
      <c r="AO299" s="19">
        <f t="shared" ca="1" si="464"/>
        <v>0.80297958257188107</v>
      </c>
      <c r="AP299" s="19">
        <f t="shared" ca="1" si="465"/>
        <v>0.19702041742811893</v>
      </c>
      <c r="AQ299" s="72">
        <f t="shared" ca="1" si="466"/>
        <v>6.7395724071626559E-4</v>
      </c>
      <c r="AR299" s="72">
        <f t="shared" ca="1" si="467"/>
        <v>-6.7168238653351976E-4</v>
      </c>
      <c r="AS299" s="72">
        <f t="shared" ca="1" si="468"/>
        <v>1.3288827460308794E-10</v>
      </c>
      <c r="AT299" s="19">
        <f t="shared" ca="1" si="469"/>
        <v>1.0982063086525792E-3</v>
      </c>
      <c r="AU299" s="19">
        <f t="shared" ca="1" si="470"/>
        <v>0.99999939697126994</v>
      </c>
      <c r="AV299" s="19">
        <f t="shared" ca="1" si="471"/>
        <v>1.0982065294026177E-3</v>
      </c>
      <c r="AW299" s="19">
        <f t="shared" ca="1" si="472"/>
        <v>-0.4438697563854116</v>
      </c>
      <c r="AX299" s="19">
        <f t="shared" ca="1" si="473"/>
        <v>1.4438697563854115</v>
      </c>
      <c r="AY299" s="19">
        <f t="shared" ca="1" si="474"/>
        <v>0.62009151658787776</v>
      </c>
      <c r="AZ299" s="72">
        <f t="shared" ca="1" si="475"/>
        <v>1.2099190819308276E-3</v>
      </c>
      <c r="BA299" s="72">
        <f t="shared" ca="1" si="476"/>
        <v>-6.7168251912203903E-4</v>
      </c>
      <c r="BB299" s="72">
        <f t="shared" ca="1" si="477"/>
        <v>-1.3258851926534893E-10</v>
      </c>
      <c r="BC299" s="19">
        <f t="shared" ca="1" si="478"/>
        <v>1.0982063675045815E-3</v>
      </c>
      <c r="BD299" s="19">
        <f t="shared" ca="1" si="479"/>
        <v>0.99999939697120532</v>
      </c>
      <c r="BE299" s="19">
        <f t="shared" ca="1" si="480"/>
        <v>1.0982065882546555E-3</v>
      </c>
      <c r="BF299" s="19">
        <f t="shared" ca="1" si="481"/>
        <v>-0.44386982021761118</v>
      </c>
      <c r="BG299" s="19">
        <f t="shared" ca="1" si="482"/>
        <v>1.4438698202176112</v>
      </c>
      <c r="BH299" s="19">
        <f t="shared" ca="1" si="483"/>
        <v>0.62009153338320244</v>
      </c>
      <c r="BI299" s="72">
        <f t="shared" ca="1" si="484"/>
        <v>1.2099191352260143E-3</v>
      </c>
      <c r="BJ299" s="72">
        <f t="shared" ca="1" si="485"/>
        <v>-6.7168251944451013E-4</v>
      </c>
      <c r="BK299" s="72">
        <f t="shared" ca="1" si="486"/>
        <v>-3.2247110797606338E-13</v>
      </c>
      <c r="BL299" s="72">
        <f t="shared" ca="1" si="487"/>
        <v>9.7309559496275705E-3</v>
      </c>
      <c r="BM299" s="72">
        <f t="shared" ca="1" si="488"/>
        <v>1.0024283182242515</v>
      </c>
      <c r="BN299" s="72">
        <f t="shared" ca="1" si="489"/>
        <v>2.4209687262522163E-3</v>
      </c>
      <c r="BO299" s="72">
        <f t="shared" ca="1" si="490"/>
        <v>1.6482783490367048E-6</v>
      </c>
      <c r="BP299" s="72">
        <f t="shared" ca="1" si="491"/>
        <v>6987.4762867613981</v>
      </c>
      <c r="BQ299" s="72">
        <f t="shared" ca="1" si="492"/>
        <v>-0.54572512462895695</v>
      </c>
      <c r="BR299" s="72">
        <f t="shared" ca="1" si="493"/>
        <v>2.5955157641100151</v>
      </c>
      <c r="BS299" s="72">
        <f t="shared" ca="1" si="494"/>
        <v>5.7371084176998082</v>
      </c>
      <c r="BT299" s="72">
        <f t="shared" ca="1" si="495"/>
        <v>328.73225358450992</v>
      </c>
      <c r="BU299" s="72">
        <f t="shared" ca="1" si="496"/>
        <v>148.71209894317681</v>
      </c>
      <c r="BV299" s="72">
        <f t="shared" ca="1" si="497"/>
        <v>328.7120989431769</v>
      </c>
    </row>
    <row r="300" spans="1:74">
      <c r="A300" s="13">
        <f ca="1">'MGRS to'!AO300</f>
        <v>31.593096814022463</v>
      </c>
      <c r="B300" s="13">
        <f ca="1">'MGRS to'!AP300</f>
        <v>-7.9769099619810442</v>
      </c>
      <c r="C300" s="19">
        <f t="shared" ca="1" si="426"/>
        <v>0.55140356030602256</v>
      </c>
      <c r="D300" s="19">
        <f t="shared" ca="1" si="427"/>
        <v>-0.13922334297170491</v>
      </c>
      <c r="E300" s="19">
        <f t="shared" ca="1" si="428"/>
        <v>0.55166523669140133</v>
      </c>
      <c r="F300" s="19">
        <f t="shared" ca="1" si="429"/>
        <v>0.54990602996336624</v>
      </c>
      <c r="G300" s="19">
        <f t="shared" ca="1" si="430"/>
        <v>1.4204340309956487E-3</v>
      </c>
      <c r="H300" s="19">
        <f t="shared" ca="1" si="431"/>
        <v>1.4204340309956487E-3</v>
      </c>
      <c r="I300" s="19">
        <f t="shared" ca="1" si="432"/>
        <v>0</v>
      </c>
      <c r="J300" s="19">
        <f t="shared" ca="1" si="433"/>
        <v>2.1353685645998073E-3</v>
      </c>
      <c r="K300" s="19">
        <f t="shared" ca="1" si="434"/>
        <v>0.99999772009794774</v>
      </c>
      <c r="L300" s="19">
        <f t="shared" ca="1" si="435"/>
        <v>2.1353701874116779E-3</v>
      </c>
      <c r="M300" s="19">
        <f t="shared" ca="1" si="436"/>
        <v>0.48299499154062464</v>
      </c>
      <c r="N300" s="19">
        <f t="shared" ca="1" si="437"/>
        <v>0.51700500845937536</v>
      </c>
      <c r="O300" s="19">
        <f t="shared" ca="1" si="438"/>
        <v>-5.9572701803844552E-2</v>
      </c>
      <c r="P300" s="72">
        <f t="shared" ca="1" si="439"/>
        <v>4.3424454410247274E-4</v>
      </c>
      <c r="Q300" s="72">
        <f t="shared" ca="1" si="440"/>
        <v>1.4238904379804504E-3</v>
      </c>
      <c r="R300" s="72">
        <f t="shared" ca="1" si="441"/>
        <v>3.456406984801751E-6</v>
      </c>
      <c r="S300" s="19">
        <f t="shared" ca="1" si="442"/>
        <v>2.1370393655418701E-3</v>
      </c>
      <c r="T300" s="19">
        <f t="shared" ca="1" si="443"/>
        <v>0.99999771652876801</v>
      </c>
      <c r="U300" s="19">
        <f t="shared" ca="1" si="444"/>
        <v>2.1370409921659932E-3</v>
      </c>
      <c r="V300" s="19">
        <f t="shared" ca="1" si="445"/>
        <v>0.48379174578377915</v>
      </c>
      <c r="W300" s="19">
        <f t="shared" ca="1" si="446"/>
        <v>0.51620825421622085</v>
      </c>
      <c r="X300" s="19">
        <f t="shared" ca="1" si="447"/>
        <v>-6.1208125230564181E-2</v>
      </c>
      <c r="Y300" s="72">
        <f t="shared" ca="1" si="448"/>
        <v>4.3357619856202655E-4</v>
      </c>
      <c r="Z300" s="72">
        <f t="shared" ca="1" si="449"/>
        <v>1.4238988486097084E-3</v>
      </c>
      <c r="AA300" s="72">
        <f t="shared" ca="1" si="450"/>
        <v>8.4106292579360503E-9</v>
      </c>
      <c r="AB300" s="19">
        <f t="shared" ca="1" si="451"/>
        <v>2.1370434345337349E-3</v>
      </c>
      <c r="AC300" s="19">
        <f t="shared" ca="1" si="452"/>
        <v>0.9999977165200723</v>
      </c>
      <c r="AD300" s="19">
        <f t="shared" ca="1" si="453"/>
        <v>2.1370450611671496E-3</v>
      </c>
      <c r="AE300" s="19">
        <f t="shared" ca="1" si="454"/>
        <v>0.48379368228185593</v>
      </c>
      <c r="AF300" s="19">
        <f t="shared" ca="1" si="455"/>
        <v>0.51620631771814407</v>
      </c>
      <c r="AG300" s="19">
        <f t="shared" ca="1" si="456"/>
        <v>-6.1212106250342457E-2</v>
      </c>
      <c r="AH300" s="72">
        <f t="shared" ca="1" si="457"/>
        <v>4.3357457415592869E-4</v>
      </c>
      <c r="AI300" s="72">
        <f t="shared" ca="1" si="458"/>
        <v>1.4238988690756676E-3</v>
      </c>
      <c r="AJ300" s="72">
        <f t="shared" ca="1" si="459"/>
        <v>2.0465959222476515E-11</v>
      </c>
      <c r="AK300" s="19">
        <f t="shared" ca="1" si="460"/>
        <v>2.1370434444349948E-3</v>
      </c>
      <c r="AL300" s="19">
        <f t="shared" ca="1" si="461"/>
        <v>0.99999771652005109</v>
      </c>
      <c r="AM300" s="19">
        <f t="shared" ca="1" si="462"/>
        <v>2.1370450710684326E-3</v>
      </c>
      <c r="AN300" s="19">
        <f t="shared" ca="1" si="463"/>
        <v>0.48379368699401387</v>
      </c>
      <c r="AO300" s="19">
        <f t="shared" ca="1" si="464"/>
        <v>0.76594366842473816</v>
      </c>
      <c r="AP300" s="19">
        <f t="shared" ca="1" si="465"/>
        <v>0.23405633157526184</v>
      </c>
      <c r="AQ300" s="72">
        <f t="shared" ca="1" si="466"/>
        <v>6.4293202946902003E-4</v>
      </c>
      <c r="AR300" s="72">
        <f t="shared" ca="1" si="467"/>
        <v>1.4238987566316064E-3</v>
      </c>
      <c r="AS300" s="72">
        <f t="shared" ca="1" si="468"/>
        <v>-1.1244406122358497E-10</v>
      </c>
      <c r="AT300" s="19">
        <f t="shared" ca="1" si="469"/>
        <v>2.1370433900354023E-3</v>
      </c>
      <c r="AU300" s="19">
        <f t="shared" ca="1" si="470"/>
        <v>0.99999771652016745</v>
      </c>
      <c r="AV300" s="19">
        <f t="shared" ca="1" si="471"/>
        <v>2.1370450166687152E-3</v>
      </c>
      <c r="AW300" s="19">
        <f t="shared" ca="1" si="472"/>
        <v>0.48379366110449934</v>
      </c>
      <c r="AX300" s="19">
        <f t="shared" ca="1" si="473"/>
        <v>0.51620633889550072</v>
      </c>
      <c r="AY300" s="19">
        <f t="shared" ca="1" si="474"/>
        <v>-6.1212062714131488E-2</v>
      </c>
      <c r="AZ300" s="72">
        <f t="shared" ca="1" si="475"/>
        <v>4.3357459192027754E-4</v>
      </c>
      <c r="BA300" s="72">
        <f t="shared" ca="1" si="476"/>
        <v>1.4238988688518531E-3</v>
      </c>
      <c r="BB300" s="72">
        <f t="shared" ca="1" si="477"/>
        <v>1.1222024676703357E-10</v>
      </c>
      <c r="BC300" s="19">
        <f t="shared" ca="1" si="478"/>
        <v>2.1370434443267346E-3</v>
      </c>
      <c r="BD300" s="19">
        <f t="shared" ca="1" si="479"/>
        <v>0.99999771652005132</v>
      </c>
      <c r="BE300" s="19">
        <f t="shared" ca="1" si="480"/>
        <v>2.1370450709601719E-3</v>
      </c>
      <c r="BF300" s="19">
        <f t="shared" ca="1" si="481"/>
        <v>0.4837936869424776</v>
      </c>
      <c r="BG300" s="19">
        <f t="shared" ca="1" si="482"/>
        <v>0.5162063130575224</v>
      </c>
      <c r="BH300" s="19">
        <f t="shared" ca="1" si="483"/>
        <v>-6.1212115831605241E-2</v>
      </c>
      <c r="BI300" s="72">
        <f t="shared" ca="1" si="484"/>
        <v>4.3357457024642706E-4</v>
      </c>
      <c r="BJ300" s="72">
        <f t="shared" ca="1" si="485"/>
        <v>1.4238988691249238E-3</v>
      </c>
      <c r="BK300" s="72">
        <f t="shared" ca="1" si="486"/>
        <v>2.730706286091511E-13</v>
      </c>
      <c r="BL300" s="72">
        <f t="shared" ca="1" si="487"/>
        <v>3.4789707651936004E-3</v>
      </c>
      <c r="BM300" s="72">
        <f t="shared" ca="1" si="488"/>
        <v>1.0008691761728705</v>
      </c>
      <c r="BN300" s="72">
        <f t="shared" ca="1" si="489"/>
        <v>8.682328227516006E-4</v>
      </c>
      <c r="BO300" s="72">
        <f t="shared" ca="1" si="490"/>
        <v>-1.1397578755472874E-7</v>
      </c>
      <c r="BP300" s="72">
        <f t="shared" ca="1" si="491"/>
        <v>13597.198814233399</v>
      </c>
      <c r="BQ300" s="72">
        <f t="shared" ca="1" si="492"/>
        <v>2.5397160524616811</v>
      </c>
      <c r="BR300" s="72">
        <f t="shared" ca="1" si="493"/>
        <v>-0.60113139353822453</v>
      </c>
      <c r="BS300" s="72">
        <f t="shared" ca="1" si="494"/>
        <v>2.5404612600515684</v>
      </c>
      <c r="BT300" s="72">
        <f t="shared" ca="1" si="495"/>
        <v>145.51501096768027</v>
      </c>
      <c r="BU300" s="72">
        <f t="shared" ca="1" si="496"/>
        <v>-34.44229178255803</v>
      </c>
      <c r="BV300" s="72">
        <f t="shared" ca="1" si="497"/>
        <v>145.55770821744193</v>
      </c>
    </row>
    <row r="301" spans="1:74">
      <c r="A301" s="13">
        <f ca="1">'MGRS to'!AO301</f>
        <v>31.608755661840704</v>
      </c>
      <c r="B301" s="13">
        <f ca="1">'MGRS to'!AP301</f>
        <v>-8.0214463560262832</v>
      </c>
      <c r="C301" s="19">
        <f t="shared" ca="1" si="426"/>
        <v>0.55167685875751959</v>
      </c>
      <c r="D301" s="19">
        <f t="shared" ca="1" si="427"/>
        <v>-0.14000064968475992</v>
      </c>
      <c r="E301" s="19">
        <f t="shared" ca="1" si="428"/>
        <v>0.54990602996336624</v>
      </c>
      <c r="F301" s="19">
        <f t="shared" ca="1" si="429"/>
        <v>0.55017891368824579</v>
      </c>
      <c r="G301" s="19">
        <f t="shared" ca="1" si="430"/>
        <v>-7.7730671305500931E-4</v>
      </c>
      <c r="H301" s="19">
        <f t="shared" ca="1" si="431"/>
        <v>-7.7730671305500931E-4</v>
      </c>
      <c r="I301" s="19">
        <f t="shared" ca="1" si="432"/>
        <v>0</v>
      </c>
      <c r="J301" s="19">
        <f t="shared" ca="1" si="433"/>
        <v>7.1664364029848371E-4</v>
      </c>
      <c r="K301" s="19">
        <f t="shared" ca="1" si="434"/>
        <v>0.99999974321091345</v>
      </c>
      <c r="L301" s="19">
        <f t="shared" ca="1" si="435"/>
        <v>7.1664370164057863E-4</v>
      </c>
      <c r="M301" s="19">
        <f t="shared" ca="1" si="436"/>
        <v>-0.78827953793492256</v>
      </c>
      <c r="N301" s="19">
        <f t="shared" ca="1" si="437"/>
        <v>1.7882795379349226</v>
      </c>
      <c r="O301" s="19">
        <f t="shared" ca="1" si="438"/>
        <v>0.69441018979210878</v>
      </c>
      <c r="P301" s="72">
        <f t="shared" ca="1" si="439"/>
        <v>1.4972258714149368E-3</v>
      </c>
      <c r="Q301" s="72">
        <f t="shared" ca="1" si="440"/>
        <v>-7.7919990008906085E-4</v>
      </c>
      <c r="R301" s="72">
        <f t="shared" ca="1" si="441"/>
        <v>-1.8931870340515395E-6</v>
      </c>
      <c r="S301" s="19">
        <f t="shared" ca="1" si="442"/>
        <v>7.1813626347495211E-4</v>
      </c>
      <c r="T301" s="19">
        <f t="shared" ca="1" si="443"/>
        <v>0.99999974214012022</v>
      </c>
      <c r="U301" s="19">
        <f t="shared" ca="1" si="444"/>
        <v>7.1813632520113541E-4</v>
      </c>
      <c r="V301" s="19">
        <f t="shared" ca="1" si="445"/>
        <v>-0.78855704549764849</v>
      </c>
      <c r="W301" s="19">
        <f t="shared" ca="1" si="446"/>
        <v>1.7885570454976485</v>
      </c>
      <c r="X301" s="19">
        <f t="shared" ca="1" si="447"/>
        <v>0.69445760315094041</v>
      </c>
      <c r="Y301" s="72">
        <f t="shared" ca="1" si="448"/>
        <v>1.4974571667309825E-3</v>
      </c>
      <c r="Z301" s="72">
        <f t="shared" ca="1" si="449"/>
        <v>-7.792045110839225E-4</v>
      </c>
      <c r="AA301" s="72">
        <f t="shared" ca="1" si="450"/>
        <v>-4.6109948616474342E-9</v>
      </c>
      <c r="AB301" s="19">
        <f t="shared" ca="1" si="451"/>
        <v>7.1813989950806094E-4</v>
      </c>
      <c r="AC301" s="19">
        <f t="shared" ca="1" si="452"/>
        <v>0.99999974213750908</v>
      </c>
      <c r="AD301" s="19">
        <f t="shared" ca="1" si="453"/>
        <v>7.1813996123518175E-4</v>
      </c>
      <c r="AE301" s="19">
        <f t="shared" ca="1" si="454"/>
        <v>-0.78855771927577922</v>
      </c>
      <c r="AF301" s="19">
        <f t="shared" ca="1" si="455"/>
        <v>1.7885577192757793</v>
      </c>
      <c r="AG301" s="19">
        <f t="shared" ca="1" si="456"/>
        <v>0.69445771825091107</v>
      </c>
      <c r="AH301" s="72">
        <f t="shared" ca="1" si="457"/>
        <v>1.4974577283070869E-3</v>
      </c>
      <c r="AI301" s="72">
        <f t="shared" ca="1" si="458"/>
        <v>-7.7920452231433623E-4</v>
      </c>
      <c r="AJ301" s="72">
        <f t="shared" ca="1" si="459"/>
        <v>-1.1230413734381051E-11</v>
      </c>
      <c r="AK301" s="19">
        <f t="shared" ca="1" si="460"/>
        <v>7.1813990836388337E-4</v>
      </c>
      <c r="AL301" s="19">
        <f t="shared" ca="1" si="461"/>
        <v>0.99999974213750276</v>
      </c>
      <c r="AM301" s="19">
        <f t="shared" ca="1" si="462"/>
        <v>7.1813997009100646E-4</v>
      </c>
      <c r="AN301" s="19">
        <f t="shared" ca="1" si="463"/>
        <v>-0.78855772091680776</v>
      </c>
      <c r="AO301" s="19">
        <f t="shared" ca="1" si="464"/>
        <v>0.37817672078248987</v>
      </c>
      <c r="AP301" s="19">
        <f t="shared" ca="1" si="465"/>
        <v>0.62182327921751013</v>
      </c>
      <c r="AQ301" s="72">
        <f t="shared" ca="1" si="466"/>
        <v>3.1775009328758306E-4</v>
      </c>
      <c r="AR301" s="72">
        <f t="shared" ca="1" si="467"/>
        <v>-7.7920516413192457E-4</v>
      </c>
      <c r="AS301" s="72">
        <f t="shared" ca="1" si="468"/>
        <v>-6.4181758833384978E-10</v>
      </c>
      <c r="AT301" s="19">
        <f t="shared" ca="1" si="469"/>
        <v>7.1814041447398826E-4</v>
      </c>
      <c r="AU301" s="19">
        <f t="shared" ca="1" si="470"/>
        <v>0.99999974213713927</v>
      </c>
      <c r="AV301" s="19">
        <f t="shared" ca="1" si="471"/>
        <v>7.1814047620124177E-4</v>
      </c>
      <c r="AW301" s="19">
        <f t="shared" ca="1" si="472"/>
        <v>-0.7885578147011133</v>
      </c>
      <c r="AX301" s="19">
        <f t="shared" ca="1" si="473"/>
        <v>1.7885578147011132</v>
      </c>
      <c r="AY301" s="19">
        <f t="shared" ca="1" si="474"/>
        <v>0.69445773455219473</v>
      </c>
      <c r="AZ301" s="72">
        <f t="shared" ca="1" si="475"/>
        <v>1.497457807841558E-3</v>
      </c>
      <c r="BA301" s="72">
        <f t="shared" ca="1" si="476"/>
        <v>-7.7920452390488218E-4</v>
      </c>
      <c r="BB301" s="72">
        <f t="shared" ca="1" si="477"/>
        <v>6.4022704238803074E-10</v>
      </c>
      <c r="BC301" s="19">
        <f t="shared" ca="1" si="478"/>
        <v>7.1813990961812151E-4</v>
      </c>
      <c r="BD301" s="19">
        <f t="shared" ca="1" si="479"/>
        <v>0.99999974213750187</v>
      </c>
      <c r="BE301" s="19">
        <f t="shared" ca="1" si="480"/>
        <v>7.1813997134524492E-4</v>
      </c>
      <c r="BF301" s="19">
        <f t="shared" ca="1" si="481"/>
        <v>-0.78855772114922196</v>
      </c>
      <c r="BG301" s="19">
        <f t="shared" ca="1" si="482"/>
        <v>1.7885577211492221</v>
      </c>
      <c r="BH301" s="19">
        <f t="shared" ca="1" si="483"/>
        <v>0.69445771857094696</v>
      </c>
      <c r="BI301" s="72">
        <f t="shared" ca="1" si="484"/>
        <v>1.4974577298685517E-3</v>
      </c>
      <c r="BJ301" s="72">
        <f t="shared" ca="1" si="485"/>
        <v>-7.7920452234556256E-4</v>
      </c>
      <c r="BK301" s="72">
        <f t="shared" ca="1" si="486"/>
        <v>1.5593196222088435E-12</v>
      </c>
      <c r="BL301" s="72">
        <f t="shared" ca="1" si="487"/>
        <v>1.2053978935058196E-2</v>
      </c>
      <c r="BM301" s="72">
        <f t="shared" ca="1" si="488"/>
        <v>1.0030067178528843</v>
      </c>
      <c r="BN301" s="72">
        <f t="shared" ca="1" si="489"/>
        <v>2.9954580314994679E-3</v>
      </c>
      <c r="BO301" s="72">
        <f t="shared" ca="1" si="490"/>
        <v>1.4938293363250865E-6</v>
      </c>
      <c r="BP301" s="72">
        <f t="shared" ca="1" si="491"/>
        <v>4569.2392512363222</v>
      </c>
      <c r="BQ301" s="72">
        <f t="shared" ca="1" si="492"/>
        <v>-1.1790934525589052</v>
      </c>
      <c r="BR301" s="72">
        <f t="shared" ca="1" si="493"/>
        <v>1.9620918925473452</v>
      </c>
      <c r="BS301" s="72">
        <f t="shared" ca="1" si="494"/>
        <v>5.1036845461371385</v>
      </c>
      <c r="BT301" s="72">
        <f t="shared" ca="1" si="495"/>
        <v>292.44292151686597</v>
      </c>
      <c r="BU301" s="72">
        <f t="shared" ca="1" si="496"/>
        <v>112.4195844597991</v>
      </c>
      <c r="BV301" s="72">
        <f t="shared" ca="1" si="497"/>
        <v>292.41958445979913</v>
      </c>
    </row>
    <row r="302" spans="1:74">
      <c r="A302" s="13">
        <f ca="1">'MGRS to'!AO302</f>
        <v>31.594035212717213</v>
      </c>
      <c r="B302" s="13">
        <f ca="1">'MGRS to'!AP302</f>
        <v>-7.9724307165255714</v>
      </c>
      <c r="C302" s="19">
        <f t="shared" ca="1" si="426"/>
        <v>0.55141993845294246</v>
      </c>
      <c r="D302" s="19">
        <f t="shared" ca="1" si="427"/>
        <v>-0.13914516539050192</v>
      </c>
      <c r="E302" s="19">
        <f t="shared" ca="1" si="428"/>
        <v>0.55017891368824579</v>
      </c>
      <c r="F302" s="19">
        <f t="shared" ca="1" si="429"/>
        <v>0.54992238324409948</v>
      </c>
      <c r="G302" s="19">
        <f t="shared" ca="1" si="430"/>
        <v>8.5548429425799655E-4</v>
      </c>
      <c r="H302" s="19">
        <f t="shared" ca="1" si="431"/>
        <v>8.5548429425799655E-4</v>
      </c>
      <c r="I302" s="19">
        <f t="shared" ca="1" si="432"/>
        <v>0</v>
      </c>
      <c r="J302" s="19">
        <f t="shared" ca="1" si="433"/>
        <v>7.7310045584259412E-4</v>
      </c>
      <c r="K302" s="19">
        <f t="shared" ca="1" si="434"/>
        <v>0.9999997011577979</v>
      </c>
      <c r="L302" s="19">
        <f t="shared" ca="1" si="435"/>
        <v>7.7310053285428422E-4</v>
      </c>
      <c r="M302" s="19">
        <f t="shared" ca="1" si="436"/>
        <v>0.80419771497824588</v>
      </c>
      <c r="N302" s="19">
        <f t="shared" ca="1" si="437"/>
        <v>0.19580228502175412</v>
      </c>
      <c r="O302" s="19">
        <f t="shared" ca="1" si="438"/>
        <v>-1.79105110046316</v>
      </c>
      <c r="P302" s="72">
        <f t="shared" ca="1" si="439"/>
        <v>1.6459145924370343E-4</v>
      </c>
      <c r="Q302" s="72">
        <f t="shared" ca="1" si="440"/>
        <v>8.5756786500022796E-4</v>
      </c>
      <c r="R302" s="72">
        <f t="shared" ca="1" si="441"/>
        <v>2.0835707422314168E-6</v>
      </c>
      <c r="S302" s="19">
        <f t="shared" ca="1" si="442"/>
        <v>7.7477628235359561E-4</v>
      </c>
      <c r="T302" s="19">
        <f t="shared" ca="1" si="443"/>
        <v>0.99999969986081105</v>
      </c>
      <c r="U302" s="19">
        <f t="shared" ca="1" si="444"/>
        <v>7.7477635986717992E-4</v>
      </c>
      <c r="V302" s="19">
        <f t="shared" ca="1" si="445"/>
        <v>0.80441267339500544</v>
      </c>
      <c r="W302" s="19">
        <f t="shared" ca="1" si="446"/>
        <v>0.19558732660499456</v>
      </c>
      <c r="X302" s="19">
        <f t="shared" ca="1" si="447"/>
        <v>-1.7941185799645174</v>
      </c>
      <c r="Y302" s="72">
        <f t="shared" ca="1" si="448"/>
        <v>1.6441085375088223E-4</v>
      </c>
      <c r="Z302" s="72">
        <f t="shared" ca="1" si="449"/>
        <v>8.5757293963044856E-4</v>
      </c>
      <c r="AA302" s="72">
        <f t="shared" ca="1" si="450"/>
        <v>5.0746302205934707E-9</v>
      </c>
      <c r="AB302" s="19">
        <f t="shared" ca="1" si="451"/>
        <v>7.7478036445054568E-4</v>
      </c>
      <c r="AC302" s="19">
        <f t="shared" ca="1" si="452"/>
        <v>0.99999969985764836</v>
      </c>
      <c r="AD302" s="19">
        <f t="shared" ca="1" si="453"/>
        <v>7.7478044196535513E-4</v>
      </c>
      <c r="AE302" s="19">
        <f t="shared" ca="1" si="454"/>
        <v>0.8044131952337038</v>
      </c>
      <c r="AF302" s="19">
        <f t="shared" ca="1" si="455"/>
        <v>0.1955868047662962</v>
      </c>
      <c r="AG302" s="19">
        <f t="shared" ca="1" si="456"/>
        <v>-1.7941260348624415</v>
      </c>
      <c r="AH302" s="72">
        <f t="shared" ca="1" si="457"/>
        <v>1.6441041530800728E-4</v>
      </c>
      <c r="AI302" s="72">
        <f t="shared" ca="1" si="458"/>
        <v>8.5757295198993862E-4</v>
      </c>
      <c r="AJ302" s="72">
        <f t="shared" ca="1" si="459"/>
        <v>1.2359490059003775E-11</v>
      </c>
      <c r="AK302" s="19">
        <f t="shared" ca="1" si="460"/>
        <v>7.7478037439268177E-4</v>
      </c>
      <c r="AL302" s="19">
        <f t="shared" ca="1" si="461"/>
        <v>0.99999969985764059</v>
      </c>
      <c r="AM302" s="19">
        <f t="shared" ca="1" si="462"/>
        <v>7.7478045190749437E-4</v>
      </c>
      <c r="AN302" s="19">
        <f t="shared" ca="1" si="463"/>
        <v>0.80441319650465304</v>
      </c>
      <c r="AO302" s="19">
        <f t="shared" ca="1" si="464"/>
        <v>0.35291940928916643</v>
      </c>
      <c r="AP302" s="19">
        <f t="shared" ca="1" si="465"/>
        <v>0.64708059071083357</v>
      </c>
      <c r="AQ302" s="72">
        <f t="shared" ca="1" si="466"/>
        <v>2.9654728667704493E-4</v>
      </c>
      <c r="AR302" s="72">
        <f t="shared" ca="1" si="467"/>
        <v>8.5757369335490272E-4</v>
      </c>
      <c r="AS302" s="72">
        <f t="shared" ca="1" si="468"/>
        <v>7.4136496410175806E-10</v>
      </c>
      <c r="AT302" s="19">
        <f t="shared" ca="1" si="469"/>
        <v>7.7478097075629661E-4</v>
      </c>
      <c r="AU302" s="19">
        <f t="shared" ca="1" si="470"/>
        <v>0.99999969985717863</v>
      </c>
      <c r="AV302" s="19">
        <f t="shared" ca="1" si="471"/>
        <v>7.7478104827128811E-4</v>
      </c>
      <c r="AW302" s="19">
        <f t="shared" ca="1" si="472"/>
        <v>0.80441327274062624</v>
      </c>
      <c r="AX302" s="19">
        <f t="shared" ca="1" si="473"/>
        <v>0.19558672725937376</v>
      </c>
      <c r="AY302" s="19">
        <f t="shared" ca="1" si="474"/>
        <v>-1.7941271421164022</v>
      </c>
      <c r="AZ302" s="72">
        <f t="shared" ca="1" si="475"/>
        <v>1.6441035018758201E-4</v>
      </c>
      <c r="BA302" s="72">
        <f t="shared" ca="1" si="476"/>
        <v>8.5757295382566843E-4</v>
      </c>
      <c r="BB302" s="72">
        <f t="shared" ca="1" si="477"/>
        <v>-7.3952923429140838E-10</v>
      </c>
      <c r="BC302" s="19">
        <f t="shared" ca="1" si="478"/>
        <v>7.7478037586936003E-4</v>
      </c>
      <c r="BD302" s="19">
        <f t="shared" ca="1" si="479"/>
        <v>0.99999969985763948</v>
      </c>
      <c r="BE302" s="19">
        <f t="shared" ca="1" si="480"/>
        <v>7.7478045338417306E-4</v>
      </c>
      <c r="BF302" s="19">
        <f t="shared" ca="1" si="481"/>
        <v>0.8044131966934317</v>
      </c>
      <c r="BG302" s="19">
        <f t="shared" ca="1" si="482"/>
        <v>0.1955868033065683</v>
      </c>
      <c r="BH302" s="19">
        <f t="shared" ca="1" si="483"/>
        <v>-1.7941260557159191</v>
      </c>
      <c r="BI302" s="72">
        <f t="shared" ca="1" si="484"/>
        <v>1.6441041408156069E-4</v>
      </c>
      <c r="BJ302" s="72">
        <f t="shared" ca="1" si="485"/>
        <v>8.5757295202451176E-4</v>
      </c>
      <c r="BK302" s="72">
        <f t="shared" ca="1" si="486"/>
        <v>-1.8011566630532494E-12</v>
      </c>
      <c r="BL302" s="72">
        <f t="shared" ca="1" si="487"/>
        <v>1.3181566237168406E-3</v>
      </c>
      <c r="BM302" s="72">
        <f t="shared" ca="1" si="488"/>
        <v>1.0003294577535888</v>
      </c>
      <c r="BN302" s="72">
        <f t="shared" ca="1" si="489"/>
        <v>3.2932212919332743E-4</v>
      </c>
      <c r="BO302" s="72">
        <f t="shared" ca="1" si="490"/>
        <v>-4.5766126183055588E-7</v>
      </c>
      <c r="BP302" s="72">
        <f t="shared" ca="1" si="491"/>
        <v>4929.6202460827317</v>
      </c>
      <c r="BQ302" s="72">
        <f t="shared" ca="1" si="492"/>
        <v>1.9095687341152217</v>
      </c>
      <c r="BR302" s="72">
        <f t="shared" ca="1" si="493"/>
        <v>-1.2315756399922497</v>
      </c>
      <c r="BS302" s="72">
        <f t="shared" ca="1" si="494"/>
        <v>1.9100170135975434</v>
      </c>
      <c r="BT302" s="72">
        <f t="shared" ca="1" si="495"/>
        <v>109.41022915494148</v>
      </c>
      <c r="BU302" s="72">
        <f t="shared" ca="1" si="496"/>
        <v>-70.564086322679188</v>
      </c>
      <c r="BV302" s="72">
        <f t="shared" ca="1" si="497"/>
        <v>109.4359136773208</v>
      </c>
    </row>
    <row r="303" spans="1:74">
      <c r="A303" s="13">
        <f ca="1">'MGRS to'!AO303</f>
        <v>31.664055209291753</v>
      </c>
      <c r="B303" s="13">
        <f ca="1">'MGRS to'!AP303</f>
        <v>-8.0581228484211316</v>
      </c>
      <c r="C303" s="19">
        <f t="shared" ca="1" si="426"/>
        <v>0.55264201793540324</v>
      </c>
      <c r="D303" s="19">
        <f t="shared" ca="1" si="427"/>
        <v>-0.14064077523513269</v>
      </c>
      <c r="E303" s="19">
        <f t="shared" ca="1" si="428"/>
        <v>0.54992238324409948</v>
      </c>
      <c r="F303" s="19">
        <f t="shared" ca="1" si="429"/>
        <v>0.55114261182415014</v>
      </c>
      <c r="G303" s="19">
        <f t="shared" ca="1" si="430"/>
        <v>-1.4956098446307631E-3</v>
      </c>
      <c r="H303" s="19">
        <f t="shared" ca="1" si="431"/>
        <v>-1.4956098446307631E-3</v>
      </c>
      <c r="I303" s="19">
        <f t="shared" ca="1" si="432"/>
        <v>0</v>
      </c>
      <c r="J303" s="19">
        <f t="shared" ca="1" si="433"/>
        <v>1.764547987356395E-3</v>
      </c>
      <c r="K303" s="19">
        <f t="shared" ca="1" si="434"/>
        <v>0.99999844318398834</v>
      </c>
      <c r="L303" s="19">
        <f t="shared" ca="1" si="435"/>
        <v>1.7645489030491518E-3</v>
      </c>
      <c r="M303" s="19">
        <f t="shared" ca="1" si="436"/>
        <v>-0.61562248425371069</v>
      </c>
      <c r="N303" s="19">
        <f t="shared" ca="1" si="437"/>
        <v>1.6156224842537106</v>
      </c>
      <c r="O303" s="19">
        <f t="shared" ca="1" si="438"/>
        <v>0.66121105446433237</v>
      </c>
      <c r="P303" s="72">
        <f t="shared" ca="1" si="439"/>
        <v>1.3532577861061204E-3</v>
      </c>
      <c r="Q303" s="72">
        <f t="shared" ca="1" si="440"/>
        <v>-1.4992503173012347E-3</v>
      </c>
      <c r="R303" s="72">
        <f t="shared" ca="1" si="441"/>
        <v>-3.6404726704716232E-6</v>
      </c>
      <c r="S303" s="19">
        <f t="shared" ca="1" si="442"/>
        <v>1.7667904433922535E-3</v>
      </c>
      <c r="T303" s="19">
        <f t="shared" ca="1" si="443"/>
        <v>0.99999843922454645</v>
      </c>
      <c r="U303" s="19">
        <f t="shared" ca="1" si="444"/>
        <v>1.7667913625805461E-3</v>
      </c>
      <c r="V303" s="19">
        <f t="shared" ca="1" si="445"/>
        <v>-0.61633770755311679</v>
      </c>
      <c r="W303" s="19">
        <f t="shared" ca="1" si="446"/>
        <v>1.6163377075531167</v>
      </c>
      <c r="X303" s="19">
        <f t="shared" ca="1" si="447"/>
        <v>0.66136096263824284</v>
      </c>
      <c r="Y303" s="72">
        <f t="shared" ca="1" si="448"/>
        <v>1.3538544259784682E-3</v>
      </c>
      <c r="Z303" s="72">
        <f t="shared" ca="1" si="449"/>
        <v>-1.4992591785972227E-3</v>
      </c>
      <c r="AA303" s="72">
        <f t="shared" ca="1" si="450"/>
        <v>-8.8612959879986325E-9</v>
      </c>
      <c r="AB303" s="19">
        <f t="shared" ca="1" si="451"/>
        <v>1.7667959049422882E-3</v>
      </c>
      <c r="AC303" s="19">
        <f t="shared" ca="1" si="452"/>
        <v>0.99999843921489706</v>
      </c>
      <c r="AD303" s="19">
        <f t="shared" ca="1" si="453"/>
        <v>1.766796824139105E-3</v>
      </c>
      <c r="AE303" s="19">
        <f t="shared" ca="1" si="454"/>
        <v>-0.61633944515991368</v>
      </c>
      <c r="AF303" s="19">
        <f t="shared" ca="1" si="455"/>
        <v>1.6163394451599138</v>
      </c>
      <c r="AG303" s="19">
        <f t="shared" ca="1" si="456"/>
        <v>0.6613613266726579</v>
      </c>
      <c r="AH303" s="72">
        <f t="shared" ca="1" si="457"/>
        <v>1.3538558754888803E-3</v>
      </c>
      <c r="AI303" s="72">
        <f t="shared" ca="1" si="458"/>
        <v>-1.4992592001665556E-3</v>
      </c>
      <c r="AJ303" s="72">
        <f t="shared" ca="1" si="459"/>
        <v>-2.1569332908297212E-11</v>
      </c>
      <c r="AK303" s="19">
        <f t="shared" ca="1" si="460"/>
        <v>1.7667959182362841E-3</v>
      </c>
      <c r="AL303" s="19">
        <f t="shared" ca="1" si="461"/>
        <v>0.99999843921487352</v>
      </c>
      <c r="AM303" s="19">
        <f t="shared" ca="1" si="462"/>
        <v>1.7667968374331217E-3</v>
      </c>
      <c r="AN303" s="19">
        <f t="shared" ca="1" si="463"/>
        <v>-0.61633944938941787</v>
      </c>
      <c r="AO303" s="19">
        <f t="shared" ca="1" si="464"/>
        <v>0.62012568312634919</v>
      </c>
      <c r="AP303" s="19">
        <f t="shared" ca="1" si="465"/>
        <v>0.37987431687365081</v>
      </c>
      <c r="AQ303" s="72">
        <f t="shared" ca="1" si="466"/>
        <v>5.2072321372486317E-4</v>
      </c>
      <c r="AR303" s="72">
        <f t="shared" ca="1" si="467"/>
        <v>-1.4992596967881014E-3</v>
      </c>
      <c r="AS303" s="72">
        <f t="shared" ca="1" si="468"/>
        <v>-4.9662154575323691E-10</v>
      </c>
      <c r="AT303" s="19">
        <f t="shared" ca="1" si="469"/>
        <v>1.7667962243233235E-3</v>
      </c>
      <c r="AU303" s="19">
        <f t="shared" ca="1" si="470"/>
        <v>0.99999843921433285</v>
      </c>
      <c r="AV303" s="19">
        <f t="shared" ca="1" si="471"/>
        <v>1.7667971435206386E-3</v>
      </c>
      <c r="AW303" s="19">
        <f t="shared" ca="1" si="472"/>
        <v>-0.61633954677117753</v>
      </c>
      <c r="AX303" s="19">
        <f t="shared" ca="1" si="473"/>
        <v>1.6163395467711776</v>
      </c>
      <c r="AY303" s="19">
        <f t="shared" ca="1" si="474"/>
        <v>0.66136134796053203</v>
      </c>
      <c r="AZ303" s="72">
        <f t="shared" ca="1" si="475"/>
        <v>1.3538559602529275E-3</v>
      </c>
      <c r="BA303" s="72">
        <f t="shared" ca="1" si="476"/>
        <v>-1.4992592014278869E-3</v>
      </c>
      <c r="BB303" s="72">
        <f t="shared" ca="1" si="477"/>
        <v>4.9536021443606637E-10</v>
      </c>
      <c r="BC303" s="19">
        <f t="shared" ca="1" si="478"/>
        <v>1.7667959190136849E-3</v>
      </c>
      <c r="BD303" s="19">
        <f t="shared" ca="1" si="479"/>
        <v>0.99999843921487219</v>
      </c>
      <c r="BE303" s="19">
        <f t="shared" ca="1" si="480"/>
        <v>1.7667968382105235E-3</v>
      </c>
      <c r="BF303" s="19">
        <f t="shared" ca="1" si="481"/>
        <v>-0.6163394496367528</v>
      </c>
      <c r="BG303" s="19">
        <f t="shared" ca="1" si="482"/>
        <v>1.6163394496367527</v>
      </c>
      <c r="BH303" s="19">
        <f t="shared" ca="1" si="483"/>
        <v>0.66136132761056943</v>
      </c>
      <c r="BI303" s="72">
        <f t="shared" ca="1" si="484"/>
        <v>1.3538558792234564E-3</v>
      </c>
      <c r="BJ303" s="72">
        <f t="shared" ca="1" si="485"/>
        <v>-1.4992592002221277E-3</v>
      </c>
      <c r="BK303" s="72">
        <f t="shared" ca="1" si="486"/>
        <v>1.2057592337771927E-12</v>
      </c>
      <c r="BL303" s="72">
        <f t="shared" ca="1" si="487"/>
        <v>1.0893314455239465E-2</v>
      </c>
      <c r="BM303" s="72">
        <f t="shared" ca="1" si="488"/>
        <v>1.0027177913213743</v>
      </c>
      <c r="BN303" s="72">
        <f t="shared" ca="1" si="489"/>
        <v>2.7085883440083054E-3</v>
      </c>
      <c r="BO303" s="72">
        <f t="shared" ca="1" si="490"/>
        <v>3.1645503865201663E-6</v>
      </c>
      <c r="BP303" s="72">
        <f t="shared" ca="1" si="491"/>
        <v>11241.442713930652</v>
      </c>
      <c r="BQ303" s="72">
        <f t="shared" ca="1" si="492"/>
        <v>-0.80558970709010302</v>
      </c>
      <c r="BR303" s="72">
        <f t="shared" ca="1" si="493"/>
        <v>2.3352186221093985</v>
      </c>
      <c r="BS303" s="72">
        <f t="shared" ca="1" si="494"/>
        <v>5.4768112756991911</v>
      </c>
      <c r="BT303" s="72">
        <f t="shared" ca="1" si="495"/>
        <v>313.84310976455686</v>
      </c>
      <c r="BU303" s="72">
        <f t="shared" ca="1" si="496"/>
        <v>133.79817128722402</v>
      </c>
      <c r="BV303" s="72">
        <f t="shared" ca="1" si="497"/>
        <v>313.79817128722402</v>
      </c>
    </row>
    <row r="304" spans="1:74">
      <c r="A304" s="13">
        <f ca="1">'MGRS to'!AO304</f>
        <v>31.618631867696148</v>
      </c>
      <c r="B304" s="13">
        <f ca="1">'MGRS to'!AP304</f>
        <v>-7.916104490050822</v>
      </c>
      <c r="C304" s="19">
        <f t="shared" ca="1" si="426"/>
        <v>0.55184923106730188</v>
      </c>
      <c r="D304" s="19">
        <f t="shared" ca="1" si="427"/>
        <v>-0.13816208728329354</v>
      </c>
      <c r="E304" s="19">
        <f t="shared" ca="1" si="428"/>
        <v>0.55114261182415014</v>
      </c>
      <c r="F304" s="19">
        <f t="shared" ca="1" si="429"/>
        <v>0.55035102465505092</v>
      </c>
      <c r="G304" s="19">
        <f t="shared" ca="1" si="430"/>
        <v>2.4786879518391425E-3</v>
      </c>
      <c r="H304" s="19">
        <f t="shared" ca="1" si="431"/>
        <v>2.4786879518391425E-3</v>
      </c>
      <c r="I304" s="19">
        <f t="shared" ca="1" si="432"/>
        <v>0</v>
      </c>
      <c r="J304" s="19">
        <f t="shared" ca="1" si="433"/>
        <v>2.2556329419457142E-3</v>
      </c>
      <c r="K304" s="19">
        <f t="shared" ca="1" si="434"/>
        <v>0.9999974560567797</v>
      </c>
      <c r="L304" s="19">
        <f t="shared" ca="1" si="435"/>
        <v>2.2556348546817037E-3</v>
      </c>
      <c r="M304" s="19">
        <f t="shared" ca="1" si="436"/>
        <v>0.7979370070111832</v>
      </c>
      <c r="N304" s="19">
        <f t="shared" ca="1" si="437"/>
        <v>0.2020629929888168</v>
      </c>
      <c r="O304" s="19">
        <f t="shared" ca="1" si="438"/>
        <v>-1.7107176653569842</v>
      </c>
      <c r="P304" s="72">
        <f t="shared" ca="1" si="439"/>
        <v>1.6985154580373348E-4</v>
      </c>
      <c r="Q304" s="72">
        <f t="shared" ca="1" si="440"/>
        <v>2.4847197443798831E-3</v>
      </c>
      <c r="R304" s="72">
        <f t="shared" ca="1" si="441"/>
        <v>6.0317925407405923E-6</v>
      </c>
      <c r="S304" s="19">
        <f t="shared" ca="1" si="442"/>
        <v>2.2604466398451007E-3</v>
      </c>
      <c r="T304" s="19">
        <f t="shared" ca="1" si="443"/>
        <v>0.99999744518723066</v>
      </c>
      <c r="U304" s="19">
        <f t="shared" ca="1" si="444"/>
        <v>2.2604485648530476E-3</v>
      </c>
      <c r="V304" s="19">
        <f t="shared" ca="1" si="445"/>
        <v>0.79817538330404803</v>
      </c>
      <c r="W304" s="19">
        <f t="shared" ca="1" si="446"/>
        <v>0.20182461669595197</v>
      </c>
      <c r="X304" s="19">
        <f t="shared" ca="1" si="447"/>
        <v>-1.7139193184852113</v>
      </c>
      <c r="Y304" s="72">
        <f t="shared" ca="1" si="448"/>
        <v>1.6965127117074053E-4</v>
      </c>
      <c r="Z304" s="72">
        <f t="shared" ca="1" si="449"/>
        <v>2.4847344225074788E-3</v>
      </c>
      <c r="AA304" s="72">
        <f t="shared" ca="1" si="450"/>
        <v>1.4678127595747076E-8</v>
      </c>
      <c r="AB304" s="19">
        <f t="shared" ca="1" si="451"/>
        <v>2.2604583555395552E-3</v>
      </c>
      <c r="AC304" s="19">
        <f t="shared" ca="1" si="452"/>
        <v>0.99999744516074784</v>
      </c>
      <c r="AD304" s="19">
        <f t="shared" ca="1" si="453"/>
        <v>2.2604602805774338E-3</v>
      </c>
      <c r="AE304" s="19">
        <f t="shared" ca="1" si="454"/>
        <v>0.79817596152639214</v>
      </c>
      <c r="AF304" s="19">
        <f t="shared" ca="1" si="455"/>
        <v>0.20182403847360786</v>
      </c>
      <c r="AG304" s="19">
        <f t="shared" ca="1" si="456"/>
        <v>-1.7139270938358067</v>
      </c>
      <c r="AH304" s="72">
        <f t="shared" ca="1" si="457"/>
        <v>1.6965078537017799E-4</v>
      </c>
      <c r="AI304" s="72">
        <f t="shared" ca="1" si="458"/>
        <v>2.4847344582261191E-3</v>
      </c>
      <c r="AJ304" s="72">
        <f t="shared" ca="1" si="459"/>
        <v>3.5718640285092862E-11</v>
      </c>
      <c r="AK304" s="19">
        <f t="shared" ca="1" si="460"/>
        <v>2.2604583840492346E-3</v>
      </c>
      <c r="AL304" s="19">
        <f t="shared" ca="1" si="461"/>
        <v>0.99999744516068345</v>
      </c>
      <c r="AM304" s="19">
        <f t="shared" ca="1" si="462"/>
        <v>2.2604603090871857E-3</v>
      </c>
      <c r="AN304" s="19">
        <f t="shared" ca="1" si="463"/>
        <v>0.79817596293346493</v>
      </c>
      <c r="AO304" s="19">
        <f t="shared" ca="1" si="464"/>
        <v>0.36291513219523597</v>
      </c>
      <c r="AP304" s="19">
        <f t="shared" ca="1" si="465"/>
        <v>0.63708486780476403</v>
      </c>
      <c r="AQ304" s="72">
        <f t="shared" ca="1" si="466"/>
        <v>3.0493873803835064E-4</v>
      </c>
      <c r="AR304" s="72">
        <f t="shared" ca="1" si="467"/>
        <v>2.4847365743366932E-3</v>
      </c>
      <c r="AS304" s="72">
        <f t="shared" ca="1" si="468"/>
        <v>2.1161105740949426E-9</v>
      </c>
      <c r="AT304" s="19">
        <f t="shared" ca="1" si="469"/>
        <v>2.2604600730735977E-3</v>
      </c>
      <c r="AU304" s="19">
        <f t="shared" ca="1" si="470"/>
        <v>0.99999744515686539</v>
      </c>
      <c r="AV304" s="19">
        <f t="shared" ca="1" si="471"/>
        <v>2.2604619981158643E-3</v>
      </c>
      <c r="AW304" s="19">
        <f t="shared" ca="1" si="472"/>
        <v>0.79817604629365668</v>
      </c>
      <c r="AX304" s="19">
        <f t="shared" ca="1" si="473"/>
        <v>0.20182395370634332</v>
      </c>
      <c r="AY304" s="19">
        <f t="shared" ca="1" si="474"/>
        <v>-1.7139282337041852</v>
      </c>
      <c r="AZ304" s="72">
        <f t="shared" ca="1" si="475"/>
        <v>1.6965071415192553E-4</v>
      </c>
      <c r="BA304" s="72">
        <f t="shared" ca="1" si="476"/>
        <v>2.4847344634625103E-3</v>
      </c>
      <c r="BB304" s="72">
        <f t="shared" ca="1" si="477"/>
        <v>-2.1108741829131694E-9</v>
      </c>
      <c r="BC304" s="19">
        <f t="shared" ca="1" si="478"/>
        <v>2.260458388228778E-3</v>
      </c>
      <c r="BD304" s="19">
        <f t="shared" ca="1" si="479"/>
        <v>0.9999974451606739</v>
      </c>
      <c r="BE304" s="19">
        <f t="shared" ca="1" si="480"/>
        <v>2.2604603132667404E-3</v>
      </c>
      <c r="BF304" s="19">
        <f t="shared" ca="1" si="481"/>
        <v>0.7981759631397457</v>
      </c>
      <c r="BG304" s="19">
        <f t="shared" ca="1" si="482"/>
        <v>0.2018240368602543</v>
      </c>
      <c r="BH304" s="19">
        <f t="shared" ca="1" si="483"/>
        <v>-1.7139271155306195</v>
      </c>
      <c r="BI304" s="72">
        <f t="shared" ca="1" si="484"/>
        <v>1.6965078401469928E-4</v>
      </c>
      <c r="BJ304" s="72">
        <f t="shared" ca="1" si="485"/>
        <v>2.4847344583257816E-3</v>
      </c>
      <c r="BK304" s="72">
        <f t="shared" ca="1" si="486"/>
        <v>-5.136728715993133E-12</v>
      </c>
      <c r="BL304" s="72">
        <f t="shared" ca="1" si="487"/>
        <v>1.3601924389327236E-3</v>
      </c>
      <c r="BM304" s="72">
        <f t="shared" ca="1" si="488"/>
        <v>1.0003399614343098</v>
      </c>
      <c r="BN304" s="72">
        <f t="shared" ca="1" si="489"/>
        <v>3.3981702600038285E-4</v>
      </c>
      <c r="BO304" s="72">
        <f t="shared" ca="1" si="490"/>
        <v>-1.3162218589454121E-6</v>
      </c>
      <c r="BP304" s="72">
        <f t="shared" ca="1" si="491"/>
        <v>14382.441037581535</v>
      </c>
      <c r="BQ304" s="72">
        <f t="shared" ca="1" si="492"/>
        <v>1.9295195759921522</v>
      </c>
      <c r="BR304" s="72">
        <f t="shared" ca="1" si="493"/>
        <v>-1.2107727564226567</v>
      </c>
      <c r="BS304" s="72">
        <f t="shared" ca="1" si="494"/>
        <v>1.9308198971671364</v>
      </c>
      <c r="BT304" s="72">
        <f t="shared" ca="1" si="495"/>
        <v>110.55332819222247</v>
      </c>
      <c r="BU304" s="72">
        <f t="shared" ca="1" si="496"/>
        <v>-69.372168892439461</v>
      </c>
      <c r="BV304" s="72">
        <f t="shared" ca="1" si="497"/>
        <v>110.62783110756055</v>
      </c>
    </row>
    <row r="305" spans="1:74">
      <c r="A305" s="13">
        <f ca="1">'MGRS to'!AO305</f>
        <v>31.613241221189327</v>
      </c>
      <c r="B305" s="13">
        <f ca="1">'MGRS to'!AP305</f>
        <v>-8.0216735291252714</v>
      </c>
      <c r="C305" s="19">
        <f t="shared" ca="1" si="426"/>
        <v>0.55175514653694668</v>
      </c>
      <c r="D305" s="19">
        <f t="shared" ca="1" si="427"/>
        <v>-0.14000461460330924</v>
      </c>
      <c r="E305" s="19">
        <f t="shared" ca="1" si="428"/>
        <v>0.55035102465505092</v>
      </c>
      <c r="F305" s="19">
        <f t="shared" ca="1" si="429"/>
        <v>0.55025708274931995</v>
      </c>
      <c r="G305" s="19">
        <f t="shared" ca="1" si="430"/>
        <v>-1.8425273200156911E-3</v>
      </c>
      <c r="H305" s="19">
        <f t="shared" ca="1" si="431"/>
        <v>-1.8425273200156911E-3</v>
      </c>
      <c r="I305" s="19">
        <f t="shared" ca="1" si="432"/>
        <v>0</v>
      </c>
      <c r="J305" s="19">
        <f t="shared" ca="1" si="433"/>
        <v>1.5733132355312414E-3</v>
      </c>
      <c r="K305" s="19">
        <f t="shared" ca="1" si="434"/>
        <v>0.99999876234196561</v>
      </c>
      <c r="L305" s="19">
        <f t="shared" ca="1" si="435"/>
        <v>1.5733138846061516E-3</v>
      </c>
      <c r="M305" s="19">
        <f t="shared" ca="1" si="436"/>
        <v>-0.85084466041843809</v>
      </c>
      <c r="N305" s="19">
        <f t="shared" ca="1" si="437"/>
        <v>1.8508446604184381</v>
      </c>
      <c r="O305" s="19">
        <f t="shared" ca="1" si="438"/>
        <v>0.70448724833516119</v>
      </c>
      <c r="P305" s="72">
        <f t="shared" ca="1" si="439"/>
        <v>1.5493640553123282E-3</v>
      </c>
      <c r="Q305" s="72">
        <f t="shared" ca="1" si="440"/>
        <v>-1.8470134874973871E-3</v>
      </c>
      <c r="R305" s="72">
        <f t="shared" ca="1" si="441"/>
        <v>-4.4861674816959896E-6</v>
      </c>
      <c r="S305" s="19">
        <f t="shared" ca="1" si="442"/>
        <v>1.5771302789689948E-3</v>
      </c>
      <c r="T305" s="19">
        <f t="shared" ca="1" si="443"/>
        <v>0.99999875632926827</v>
      </c>
      <c r="U305" s="19">
        <f t="shared" ca="1" si="444"/>
        <v>1.577130932779576E-3</v>
      </c>
      <c r="V305" s="19">
        <f t="shared" ca="1" si="445"/>
        <v>-0.85085201898325646</v>
      </c>
      <c r="W305" s="19">
        <f t="shared" ca="1" si="446"/>
        <v>1.8508520189832565</v>
      </c>
      <c r="X305" s="19">
        <f t="shared" ca="1" si="447"/>
        <v>0.70448841720873689</v>
      </c>
      <c r="Y305" s="72">
        <f t="shared" ca="1" si="448"/>
        <v>1.5493701865476077E-3</v>
      </c>
      <c r="Z305" s="72">
        <f t="shared" ca="1" si="449"/>
        <v>-1.847024410370636E-3</v>
      </c>
      <c r="AA305" s="72">
        <f t="shared" ca="1" si="450"/>
        <v>-1.0922873248898554E-8</v>
      </c>
      <c r="AB305" s="19">
        <f t="shared" ca="1" si="451"/>
        <v>1.577139572706289E-3</v>
      </c>
      <c r="AC305" s="19">
        <f t="shared" ca="1" si="452"/>
        <v>0.99999875631461077</v>
      </c>
      <c r="AD305" s="19">
        <f t="shared" ca="1" si="453"/>
        <v>1.5771402265284287E-3</v>
      </c>
      <c r="AE305" s="19">
        <f t="shared" ca="1" si="454"/>
        <v>-0.85085203683463217</v>
      </c>
      <c r="AF305" s="19">
        <f t="shared" ca="1" si="455"/>
        <v>1.8508520368346322</v>
      </c>
      <c r="AG305" s="19">
        <f t="shared" ca="1" si="456"/>
        <v>0.70448842004426182</v>
      </c>
      <c r="AH305" s="72">
        <f t="shared" ca="1" si="457"/>
        <v>1.5493702014215654E-3</v>
      </c>
      <c r="AI305" s="72">
        <f t="shared" ca="1" si="458"/>
        <v>-1.8470244369655324E-3</v>
      </c>
      <c r="AJ305" s="72">
        <f t="shared" ca="1" si="459"/>
        <v>-2.6594896423981496E-11</v>
      </c>
      <c r="AK305" s="19">
        <f t="shared" ca="1" si="460"/>
        <v>1.5771395953345811E-3</v>
      </c>
      <c r="AL305" s="19">
        <f t="shared" ca="1" si="461"/>
        <v>0.99999875631457502</v>
      </c>
      <c r="AM305" s="19">
        <f t="shared" ca="1" si="462"/>
        <v>1.5771402491567489E-3</v>
      </c>
      <c r="AN305" s="19">
        <f t="shared" ca="1" si="463"/>
        <v>-0.85085203687809707</v>
      </c>
      <c r="AO305" s="19">
        <f t="shared" ca="1" si="464"/>
        <v>0.27605081134039333</v>
      </c>
      <c r="AP305" s="19">
        <f t="shared" ca="1" si="465"/>
        <v>0.72394918865960667</v>
      </c>
      <c r="AQ305" s="72">
        <f t="shared" ca="1" si="466"/>
        <v>2.3200170210750076E-4</v>
      </c>
      <c r="AR305" s="72">
        <f t="shared" ca="1" si="467"/>
        <v>-1.8470262119974045E-3</v>
      </c>
      <c r="AS305" s="72">
        <f t="shared" ca="1" si="468"/>
        <v>-1.7750318721376085E-9</v>
      </c>
      <c r="AT305" s="19">
        <f t="shared" ca="1" si="469"/>
        <v>1.5771411056221913E-3</v>
      </c>
      <c r="AU305" s="19">
        <f t="shared" ca="1" si="470"/>
        <v>0.99999875631219315</v>
      </c>
      <c r="AV305" s="19">
        <f t="shared" ca="1" si="471"/>
        <v>1.5771417594462375E-3</v>
      </c>
      <c r="AW305" s="19">
        <f t="shared" ca="1" si="472"/>
        <v>-0.85085203977902069</v>
      </c>
      <c r="AX305" s="19">
        <f t="shared" ca="1" si="473"/>
        <v>1.8508520397790207</v>
      </c>
      <c r="AY305" s="19">
        <f t="shared" ca="1" si="474"/>
        <v>0.7044884205119506</v>
      </c>
      <c r="AZ305" s="72">
        <f t="shared" ca="1" si="475"/>
        <v>1.5493702038748614E-3</v>
      </c>
      <c r="BA305" s="72">
        <f t="shared" ca="1" si="476"/>
        <v>-1.8470244413521144E-3</v>
      </c>
      <c r="BB305" s="72">
        <f t="shared" ca="1" si="477"/>
        <v>1.7706452901111724E-9</v>
      </c>
      <c r="BC305" s="19">
        <f t="shared" ca="1" si="478"/>
        <v>1.5771395990669089E-3</v>
      </c>
      <c r="BD305" s="19">
        <f t="shared" ca="1" si="479"/>
        <v>0.99999875631456914</v>
      </c>
      <c r="BE305" s="19">
        <f t="shared" ca="1" si="480"/>
        <v>1.5771402528890815E-3</v>
      </c>
      <c r="BF305" s="19">
        <f t="shared" ca="1" si="481"/>
        <v>-0.85085203688526589</v>
      </c>
      <c r="BG305" s="19">
        <f t="shared" ca="1" si="482"/>
        <v>1.8508520368852659</v>
      </c>
      <c r="BH305" s="19">
        <f t="shared" ca="1" si="483"/>
        <v>0.7044884200523045</v>
      </c>
      <c r="BI305" s="72">
        <f t="shared" ca="1" si="484"/>
        <v>1.5493702014637541E-3</v>
      </c>
      <c r="BJ305" s="72">
        <f t="shared" ca="1" si="485"/>
        <v>-1.8470244370409658E-3</v>
      </c>
      <c r="BK305" s="72">
        <f t="shared" ca="1" si="486"/>
        <v>4.3111486602853688E-12</v>
      </c>
      <c r="BL305" s="72">
        <f t="shared" ca="1" si="487"/>
        <v>1.2473811273023591E-2</v>
      </c>
      <c r="BM305" s="72">
        <f t="shared" ca="1" si="488"/>
        <v>1.0031111969063891</v>
      </c>
      <c r="BN305" s="72">
        <f t="shared" ca="1" si="489"/>
        <v>3.0991424696163398E-3</v>
      </c>
      <c r="BO305" s="72">
        <f t="shared" ca="1" si="490"/>
        <v>3.4433524405325942E-6</v>
      </c>
      <c r="BP305" s="72">
        <f t="shared" ca="1" si="491"/>
        <v>10034.72458761829</v>
      </c>
      <c r="BQ305" s="72">
        <f t="shared" ca="1" si="492"/>
        <v>-1.6302039470148533</v>
      </c>
      <c r="BR305" s="72">
        <f t="shared" ca="1" si="493"/>
        <v>1.5104228115644021</v>
      </c>
      <c r="BS305" s="72">
        <f t="shared" ca="1" si="494"/>
        <v>4.6520154651541947</v>
      </c>
      <c r="BT305" s="72">
        <f t="shared" ca="1" si="495"/>
        <v>266.59619409048042</v>
      </c>
      <c r="BU305" s="72">
        <f t="shared" ca="1" si="496"/>
        <v>86.540852382923859</v>
      </c>
      <c r="BV305" s="72">
        <f t="shared" ca="1" si="497"/>
        <v>266.54085238292384</v>
      </c>
    </row>
    <row r="306" spans="1:74">
      <c r="A306" s="13">
        <f ca="1">'MGRS to'!AO306</f>
        <v>34.099955485042429</v>
      </c>
      <c r="B306" s="13">
        <f ca="1">'MGRS to'!AP306</f>
        <v>-4.5497637259629418</v>
      </c>
      <c r="C306" s="19">
        <f t="shared" ca="1" si="426"/>
        <v>0.59515649799749037</v>
      </c>
      <c r="D306" s="19">
        <f t="shared" ca="1" si="427"/>
        <v>-7.9408357205858343E-2</v>
      </c>
      <c r="E306" s="19">
        <f t="shared" ca="1" si="428"/>
        <v>0.55025708274931995</v>
      </c>
      <c r="F306" s="19">
        <f t="shared" ca="1" si="429"/>
        <v>0.59359833958382513</v>
      </c>
      <c r="G306" s="19">
        <f t="shared" ca="1" si="430"/>
        <v>6.0596257397450892E-2</v>
      </c>
      <c r="H306" s="19">
        <f t="shared" ca="1" si="431"/>
        <v>6.0596257397450892E-2</v>
      </c>
      <c r="I306" s="19">
        <f t="shared" ca="1" si="432"/>
        <v>0</v>
      </c>
      <c r="J306" s="19">
        <f t="shared" ca="1" si="433"/>
        <v>6.683452010543442E-2</v>
      </c>
      <c r="K306" s="19">
        <f t="shared" ca="1" si="434"/>
        <v>0.99776407377810328</v>
      </c>
      <c r="L306" s="19">
        <f t="shared" ca="1" si="435"/>
        <v>6.6884377050875937E-2</v>
      </c>
      <c r="M306" s="19">
        <f t="shared" ca="1" si="436"/>
        <v>0.64023168285713217</v>
      </c>
      <c r="N306" s="19">
        <f t="shared" ca="1" si="437"/>
        <v>0.35976831714286783</v>
      </c>
      <c r="O306" s="19">
        <f t="shared" ca="1" si="438"/>
        <v>-0.62820642925123704</v>
      </c>
      <c r="P306" s="72">
        <f t="shared" ca="1" si="439"/>
        <v>3.0229701901215419E-4</v>
      </c>
      <c r="Q306" s="72">
        <f t="shared" ca="1" si="440"/>
        <v>6.0739759102649581E-2</v>
      </c>
      <c r="R306" s="72">
        <f t="shared" ca="1" si="441"/>
        <v>1.4350170519868838E-4</v>
      </c>
      <c r="S306" s="19">
        <f t="shared" ca="1" si="442"/>
        <v>6.6926234219196246E-2</v>
      </c>
      <c r="T306" s="19">
        <f t="shared" ca="1" si="443"/>
        <v>0.9977579261390197</v>
      </c>
      <c r="U306" s="19">
        <f t="shared" ca="1" si="444"/>
        <v>6.697629697328325E-2</v>
      </c>
      <c r="V306" s="19">
        <f t="shared" ca="1" si="445"/>
        <v>0.64086655849617236</v>
      </c>
      <c r="W306" s="19">
        <f t="shared" ca="1" si="446"/>
        <v>0.35913344150382764</v>
      </c>
      <c r="X306" s="19">
        <f t="shared" ca="1" si="447"/>
        <v>-0.63108696546813903</v>
      </c>
      <c r="Y306" s="72">
        <f t="shared" ca="1" si="448"/>
        <v>3.0176404235115296E-4</v>
      </c>
      <c r="Z306" s="72">
        <f t="shared" ca="1" si="449"/>
        <v>6.0740098815303623E-2</v>
      </c>
      <c r="AA306" s="72">
        <f t="shared" ca="1" si="450"/>
        <v>3.3971265404192375E-7</v>
      </c>
      <c r="AB306" s="19">
        <f t="shared" ca="1" si="451"/>
        <v>6.692645144180534E-2</v>
      </c>
      <c r="AC306" s="19">
        <f t="shared" ca="1" si="452"/>
        <v>0.9977579115684363</v>
      </c>
      <c r="AD306" s="19">
        <f t="shared" ca="1" si="453"/>
        <v>6.6976514684017496E-2</v>
      </c>
      <c r="AE306" s="19">
        <f t="shared" ca="1" si="454"/>
        <v>0.6408680583362687</v>
      </c>
      <c r="AF306" s="19">
        <f t="shared" ca="1" si="455"/>
        <v>0.3591319416637313</v>
      </c>
      <c r="AG306" s="19">
        <f t="shared" ca="1" si="456"/>
        <v>-0.63109378257170756</v>
      </c>
      <c r="AH306" s="72">
        <f t="shared" ca="1" si="457"/>
        <v>3.0176278323677748E-4</v>
      </c>
      <c r="AI306" s="72">
        <f t="shared" ca="1" si="458"/>
        <v>6.0740099619506882E-2</v>
      </c>
      <c r="AJ306" s="72">
        <f t="shared" ca="1" si="459"/>
        <v>8.0420325954122518E-10</v>
      </c>
      <c r="AK306" s="19">
        <f t="shared" ca="1" si="460"/>
        <v>6.6926451956038011E-2</v>
      </c>
      <c r="AL306" s="19">
        <f t="shared" ca="1" si="461"/>
        <v>0.99775791153394322</v>
      </c>
      <c r="AM306" s="19">
        <f t="shared" ca="1" si="462"/>
        <v>6.6976515199405701E-2</v>
      </c>
      <c r="AN306" s="19">
        <f t="shared" ca="1" si="463"/>
        <v>0.6408680618868291</v>
      </c>
      <c r="AO306" s="19">
        <f t="shared" ca="1" si="464"/>
        <v>0.58928812725341939</v>
      </c>
      <c r="AP306" s="19">
        <f t="shared" ca="1" si="465"/>
        <v>0.41071187274658061</v>
      </c>
      <c r="AQ306" s="72">
        <f t="shared" ca="1" si="466"/>
        <v>4.9486703766556963E-4</v>
      </c>
      <c r="AR306" s="72">
        <f t="shared" ca="1" si="467"/>
        <v>6.0740128446284965E-2</v>
      </c>
      <c r="AS306" s="72">
        <f t="shared" ca="1" si="468"/>
        <v>2.8826778082635673E-8</v>
      </c>
      <c r="AT306" s="19">
        <f t="shared" ca="1" si="469"/>
        <v>6.6926470388780482E-2</v>
      </c>
      <c r="AU306" s="19">
        <f t="shared" ca="1" si="470"/>
        <v>0.99775791029753291</v>
      </c>
      <c r="AV306" s="19">
        <f t="shared" ca="1" si="471"/>
        <v>6.69765336735689E-2</v>
      </c>
      <c r="AW306" s="19">
        <f t="shared" ca="1" si="472"/>
        <v>0.6408681891571183</v>
      </c>
      <c r="AX306" s="19">
        <f t="shared" ca="1" si="473"/>
        <v>0.3591318108428817</v>
      </c>
      <c r="AY306" s="19">
        <f t="shared" ca="1" si="474"/>
        <v>-0.63109437718398609</v>
      </c>
      <c r="AZ306" s="72">
        <f t="shared" ca="1" si="475"/>
        <v>3.0176267341279456E-4</v>
      </c>
      <c r="BA306" s="72">
        <f t="shared" ca="1" si="476"/>
        <v>6.0740099689652438E-2</v>
      </c>
      <c r="BB306" s="72">
        <f t="shared" ca="1" si="477"/>
        <v>-2.8756632526605319E-8</v>
      </c>
      <c r="BC306" s="19">
        <f t="shared" ca="1" si="478"/>
        <v>6.6926452000891243E-2</v>
      </c>
      <c r="BD306" s="19">
        <f t="shared" ca="1" si="479"/>
        <v>0.99775791153093474</v>
      </c>
      <c r="BE306" s="19">
        <f t="shared" ca="1" si="480"/>
        <v>6.6976515244359727E-2</v>
      </c>
      <c r="BF306" s="19">
        <f t="shared" ca="1" si="481"/>
        <v>0.64086806219652226</v>
      </c>
      <c r="BG306" s="19">
        <f t="shared" ca="1" si="482"/>
        <v>0.35913193780347774</v>
      </c>
      <c r="BH306" s="19">
        <f t="shared" ca="1" si="483"/>
        <v>-0.63109380011748373</v>
      </c>
      <c r="BI306" s="72">
        <f t="shared" ca="1" si="484"/>
        <v>3.0176277999609816E-4</v>
      </c>
      <c r="BJ306" s="72">
        <f t="shared" ca="1" si="485"/>
        <v>6.0740099621576733E-2</v>
      </c>
      <c r="BK306" s="72">
        <f t="shared" ca="1" si="486"/>
        <v>-6.8075704795500513E-11</v>
      </c>
      <c r="BL306" s="72">
        <f t="shared" ca="1" si="487"/>
        <v>2.4203685248738913E-3</v>
      </c>
      <c r="BM306" s="72">
        <f t="shared" ca="1" si="488"/>
        <v>1.0006048178054194</v>
      </c>
      <c r="BN306" s="72">
        <f t="shared" ca="1" si="489"/>
        <v>6.0436088132046232E-4</v>
      </c>
      <c r="BO306" s="72">
        <f t="shared" ca="1" si="490"/>
        <v>-2.5527550189810762E-5</v>
      </c>
      <c r="BP306" s="72">
        <f t="shared" ca="1" si="491"/>
        <v>426172.99180524045</v>
      </c>
      <c r="BQ306" s="72">
        <f t="shared" ca="1" si="492"/>
        <v>0.84852023391809628</v>
      </c>
      <c r="BR306" s="72">
        <f t="shared" ca="1" si="493"/>
        <v>-2.2601817875156223</v>
      </c>
      <c r="BS306" s="72">
        <f t="shared" ca="1" si="494"/>
        <v>0.88141086607417085</v>
      </c>
      <c r="BT306" s="72">
        <f t="shared" ca="1" si="495"/>
        <v>48.616628234960274</v>
      </c>
      <c r="BU306" s="72">
        <f t="shared" ca="1" si="496"/>
        <v>-129.49887735697936</v>
      </c>
      <c r="BV306" s="72">
        <f t="shared" ca="1" si="497"/>
        <v>50.501122643020608</v>
      </c>
    </row>
    <row r="307" spans="1:74">
      <c r="A307" s="13">
        <f ca="1">'MGRS to'!AO307</f>
        <v>34.736716498230017</v>
      </c>
      <c r="B307" s="13">
        <f ca="1">'MGRS to'!AP307</f>
        <v>-2.8041795394074436</v>
      </c>
      <c r="C307" s="19">
        <f t="shared" ca="1" si="426"/>
        <v>0.60627007422594881</v>
      </c>
      <c r="D307" s="19">
        <f t="shared" ca="1" si="427"/>
        <v>-4.8942165779717967E-2</v>
      </c>
      <c r="E307" s="19">
        <f t="shared" ca="1" si="428"/>
        <v>0.59359833958382513</v>
      </c>
      <c r="F307" s="19">
        <f t="shared" ca="1" si="429"/>
        <v>0.60469839474627951</v>
      </c>
      <c r="G307" s="19">
        <f t="shared" ca="1" si="430"/>
        <v>3.0466191426140377E-2</v>
      </c>
      <c r="H307" s="19">
        <f t="shared" ca="1" si="431"/>
        <v>3.0466191426140377E-2</v>
      </c>
      <c r="I307" s="19">
        <f t="shared" ca="1" si="432"/>
        <v>0</v>
      </c>
      <c r="J307" s="19">
        <f t="shared" ca="1" si="433"/>
        <v>2.7495246965603501E-2</v>
      </c>
      <c r="K307" s="19">
        <f t="shared" ca="1" si="434"/>
        <v>0.999621934230287</v>
      </c>
      <c r="L307" s="19">
        <f t="shared" ca="1" si="435"/>
        <v>2.7498712493590666E-2</v>
      </c>
      <c r="M307" s="19">
        <f t="shared" ca="1" si="436"/>
        <v>0.75551052341342972</v>
      </c>
      <c r="N307" s="19">
        <f t="shared" ca="1" si="437"/>
        <v>0.24448947658657028</v>
      </c>
      <c r="O307" s="19">
        <f t="shared" ca="1" si="438"/>
        <v>-1.6016910778177669</v>
      </c>
      <c r="P307" s="72">
        <f t="shared" ca="1" si="439"/>
        <v>2.0549283737989266E-4</v>
      </c>
      <c r="Q307" s="72">
        <f t="shared" ca="1" si="440"/>
        <v>3.0535810722481117E-2</v>
      </c>
      <c r="R307" s="72">
        <f t="shared" ca="1" si="441"/>
        <v>6.9619296340740072E-5</v>
      </c>
      <c r="S307" s="19">
        <f t="shared" ca="1" si="442"/>
        <v>2.7547834918063376E-2</v>
      </c>
      <c r="T307" s="19">
        <f t="shared" ca="1" si="443"/>
        <v>0.99962048638036993</v>
      </c>
      <c r="U307" s="19">
        <f t="shared" ca="1" si="444"/>
        <v>2.7551320373361124E-2</v>
      </c>
      <c r="V307" s="19">
        <f t="shared" ca="1" si="445"/>
        <v>0.75579088876310241</v>
      </c>
      <c r="W307" s="19">
        <f t="shared" ca="1" si="446"/>
        <v>0.24420911123689759</v>
      </c>
      <c r="X307" s="19">
        <f t="shared" ca="1" si="447"/>
        <v>-1.6046789745701719</v>
      </c>
      <c r="Y307" s="72">
        <f t="shared" ca="1" si="448"/>
        <v>2.0525733526751119E-4</v>
      </c>
      <c r="Z307" s="72">
        <f t="shared" ca="1" si="449"/>
        <v>3.0535969796095404E-2</v>
      </c>
      <c r="AA307" s="72">
        <f t="shared" ca="1" si="450"/>
        <v>1.5907361428785238E-7</v>
      </c>
      <c r="AB307" s="19">
        <f t="shared" ca="1" si="451"/>
        <v>2.7547955098874737E-2</v>
      </c>
      <c r="AC307" s="19">
        <f t="shared" ca="1" si="452"/>
        <v>0.99962048306838458</v>
      </c>
      <c r="AD307" s="19">
        <f t="shared" ca="1" si="453"/>
        <v>2.7551440599800255E-2</v>
      </c>
      <c r="AE307" s="19">
        <f t="shared" ca="1" si="454"/>
        <v>0.75579152753198031</v>
      </c>
      <c r="AF307" s="19">
        <f t="shared" ca="1" si="455"/>
        <v>0.24420847246801969</v>
      </c>
      <c r="AG307" s="19">
        <f t="shared" ca="1" si="456"/>
        <v>-1.6046857898712239</v>
      </c>
      <c r="AH307" s="72">
        <f t="shared" ca="1" si="457"/>
        <v>2.0525679871216898E-4</v>
      </c>
      <c r="AI307" s="72">
        <f t="shared" ca="1" si="458"/>
        <v>3.0535970159563691E-2</v>
      </c>
      <c r="AJ307" s="72">
        <f t="shared" ca="1" si="459"/>
        <v>3.6346828671818265E-10</v>
      </c>
      <c r="AK307" s="19">
        <f t="shared" ca="1" si="460"/>
        <v>2.7547955373476717E-2</v>
      </c>
      <c r="AL307" s="19">
        <f t="shared" ca="1" si="461"/>
        <v>0.99962048306081686</v>
      </c>
      <c r="AM307" s="19">
        <f t="shared" ca="1" si="462"/>
        <v>2.7551440874506495E-2</v>
      </c>
      <c r="AN307" s="19">
        <f t="shared" ca="1" si="463"/>
        <v>0.75579152899149815</v>
      </c>
      <c r="AO307" s="19">
        <f t="shared" ca="1" si="464"/>
        <v>0.42877916470469346</v>
      </c>
      <c r="AP307" s="19">
        <f t="shared" ca="1" si="465"/>
        <v>0.57122083529530654</v>
      </c>
      <c r="AQ307" s="72">
        <f t="shared" ca="1" si="466"/>
        <v>3.602213387267987E-4</v>
      </c>
      <c r="AR307" s="72">
        <f t="shared" ca="1" si="467"/>
        <v>3.0535996701692832E-2</v>
      </c>
      <c r="AS307" s="72">
        <f t="shared" ca="1" si="468"/>
        <v>2.6542129140383341E-8</v>
      </c>
      <c r="AT307" s="19">
        <f t="shared" ca="1" si="469"/>
        <v>2.7547975426181266E-2</v>
      </c>
      <c r="AU307" s="19">
        <f t="shared" ca="1" si="470"/>
        <v>0.99962048250819602</v>
      </c>
      <c r="AV307" s="19">
        <f t="shared" ca="1" si="471"/>
        <v>2.7551460934824277E-2</v>
      </c>
      <c r="AW307" s="19">
        <f t="shared" ca="1" si="472"/>
        <v>0.75579163557206475</v>
      </c>
      <c r="AX307" s="19">
        <f t="shared" ca="1" si="473"/>
        <v>0.24420836442793525</v>
      </c>
      <c r="AY307" s="19">
        <f t="shared" ca="1" si="474"/>
        <v>-1.6046869426010779</v>
      </c>
      <c r="AZ307" s="72">
        <f t="shared" ca="1" si="475"/>
        <v>2.0525670796027641E-4</v>
      </c>
      <c r="BA307" s="72">
        <f t="shared" ca="1" si="476"/>
        <v>3.0535970221040456E-2</v>
      </c>
      <c r="BB307" s="72">
        <f t="shared" ca="1" si="477"/>
        <v>-2.6480652375732161E-8</v>
      </c>
      <c r="BC307" s="19">
        <f t="shared" ca="1" si="478"/>
        <v>2.75479554199227E-2</v>
      </c>
      <c r="BD307" s="19">
        <f t="shared" ca="1" si="479"/>
        <v>0.99962048305953699</v>
      </c>
      <c r="BE307" s="19">
        <f t="shared" ca="1" si="480"/>
        <v>2.7551440920970109E-2</v>
      </c>
      <c r="BF307" s="19">
        <f t="shared" ca="1" si="481"/>
        <v>0.7557915292383599</v>
      </c>
      <c r="BG307" s="19">
        <f t="shared" ca="1" si="482"/>
        <v>0.2442084707616401</v>
      </c>
      <c r="BH307" s="19">
        <f t="shared" ca="1" si="483"/>
        <v>-1.6046858080773725</v>
      </c>
      <c r="BI307" s="72">
        <f t="shared" ca="1" si="484"/>
        <v>2.0525679727883821E-4</v>
      </c>
      <c r="BJ307" s="72">
        <f t="shared" ca="1" si="485"/>
        <v>3.0535970160534651E-2</v>
      </c>
      <c r="BK307" s="72">
        <f t="shared" ca="1" si="486"/>
        <v>-6.0505805227206721E-11</v>
      </c>
      <c r="BL307" s="72">
        <f t="shared" ca="1" si="487"/>
        <v>1.6458421931343358E-3</v>
      </c>
      <c r="BM307" s="72">
        <f t="shared" ca="1" si="488"/>
        <v>1.0004113336604434</v>
      </c>
      <c r="BN307" s="72">
        <f t="shared" ca="1" si="489"/>
        <v>4.1112227055955212E-4</v>
      </c>
      <c r="BO307" s="72">
        <f t="shared" ca="1" si="490"/>
        <v>-1.8169168045547639E-5</v>
      </c>
      <c r="BP307" s="72">
        <f t="shared" ca="1" si="491"/>
        <v>175325.2702693468</v>
      </c>
      <c r="BQ307" s="72">
        <f t="shared" ca="1" si="492"/>
        <v>1.1458688276701434</v>
      </c>
      <c r="BR307" s="72">
        <f t="shared" ca="1" si="493"/>
        <v>-1.9785022168078561</v>
      </c>
      <c r="BS307" s="72">
        <f t="shared" ca="1" si="494"/>
        <v>1.163090436781937</v>
      </c>
      <c r="BT307" s="72">
        <f t="shared" ca="1" si="495"/>
        <v>65.653447701102664</v>
      </c>
      <c r="BU307" s="72">
        <f t="shared" ca="1" si="496"/>
        <v>-113.35982678036751</v>
      </c>
      <c r="BV307" s="72">
        <f t="shared" ca="1" si="497"/>
        <v>66.640173219632459</v>
      </c>
    </row>
    <row r="308" spans="1:74">
      <c r="A308" s="13">
        <f ca="1">'MGRS to'!AO308</f>
        <v>33.908221718371998</v>
      </c>
      <c r="B308" s="13">
        <f ca="1">'MGRS to'!AP308</f>
        <v>-5.5474421522173225</v>
      </c>
      <c r="C308" s="19">
        <f t="shared" ca="1" si="426"/>
        <v>0.59181011248184079</v>
      </c>
      <c r="D308" s="19">
        <f t="shared" ca="1" si="427"/>
        <v>-9.6821130620112716E-2</v>
      </c>
      <c r="E308" s="19">
        <f t="shared" ca="1" si="428"/>
        <v>0.60469839474627951</v>
      </c>
      <c r="F308" s="19">
        <f t="shared" ca="1" si="429"/>
        <v>0.59025617619101578</v>
      </c>
      <c r="G308" s="19">
        <f t="shared" ca="1" si="430"/>
        <v>-4.787896484039475E-2</v>
      </c>
      <c r="H308" s="19">
        <f t="shared" ca="1" si="431"/>
        <v>-4.787896484039475E-2</v>
      </c>
      <c r="I308" s="19">
        <f t="shared" ca="1" si="432"/>
        <v>0</v>
      </c>
      <c r="J308" s="19">
        <f t="shared" ca="1" si="433"/>
        <v>4.2122244458957514E-2</v>
      </c>
      <c r="K308" s="19">
        <f t="shared" ca="1" si="434"/>
        <v>0.99911246440115031</v>
      </c>
      <c r="L308" s="19">
        <f t="shared" ca="1" si="435"/>
        <v>4.2134710548529332E-2</v>
      </c>
      <c r="M308" s="19">
        <f t="shared" ca="1" si="436"/>
        <v>-0.7765874643647166</v>
      </c>
      <c r="N308" s="19">
        <f t="shared" ca="1" si="437"/>
        <v>1.7765874643647166</v>
      </c>
      <c r="O308" s="19">
        <f t="shared" ca="1" si="438"/>
        <v>0.6429014327492597</v>
      </c>
      <c r="P308" s="72">
        <f t="shared" ca="1" si="439"/>
        <v>1.4874805380490691E-3</v>
      </c>
      <c r="Q308" s="72">
        <f t="shared" ca="1" si="440"/>
        <v>-4.7988614731457789E-2</v>
      </c>
      <c r="R308" s="72">
        <f t="shared" ca="1" si="441"/>
        <v>-1.0964989106303918E-4</v>
      </c>
      <c r="S308" s="19">
        <f t="shared" ca="1" si="442"/>
        <v>4.2207332864898334E-2</v>
      </c>
      <c r="T308" s="19">
        <f t="shared" ca="1" si="443"/>
        <v>0.99910887347297228</v>
      </c>
      <c r="U308" s="19">
        <f t="shared" ca="1" si="444"/>
        <v>4.2219874693538328E-2</v>
      </c>
      <c r="V308" s="19">
        <f t="shared" ca="1" si="445"/>
        <v>-0.77679544635761311</v>
      </c>
      <c r="W308" s="19">
        <f t="shared" ca="1" si="446"/>
        <v>1.776795446357613</v>
      </c>
      <c r="X308" s="19">
        <f t="shared" ca="1" si="447"/>
        <v>0.64293953794339376</v>
      </c>
      <c r="Y308" s="72">
        <f t="shared" ca="1" si="448"/>
        <v>1.487653895897398E-3</v>
      </c>
      <c r="Z308" s="72">
        <f t="shared" ca="1" si="449"/>
        <v>-4.7988865784193799E-2</v>
      </c>
      <c r="AA308" s="72">
        <f t="shared" ca="1" si="450"/>
        <v>-2.51052736009727E-7</v>
      </c>
      <c r="AB308" s="19">
        <f t="shared" ca="1" si="451"/>
        <v>4.220752770779472E-2</v>
      </c>
      <c r="AC308" s="19">
        <f t="shared" ca="1" si="452"/>
        <v>0.9991088652418193</v>
      </c>
      <c r="AD308" s="19">
        <f t="shared" ca="1" si="453"/>
        <v>4.2220069710220055E-2</v>
      </c>
      <c r="AE308" s="19">
        <f t="shared" ca="1" si="454"/>
        <v>-0.77679592110295359</v>
      </c>
      <c r="AF308" s="19">
        <f t="shared" ca="1" si="455"/>
        <v>1.7767959211029536</v>
      </c>
      <c r="AG308" s="19">
        <f t="shared" ca="1" si="456"/>
        <v>0.64293962487777456</v>
      </c>
      <c r="AH308" s="72">
        <f t="shared" ca="1" si="457"/>
        <v>1.4876542916085181E-3</v>
      </c>
      <c r="AI308" s="72">
        <f t="shared" ca="1" si="458"/>
        <v>-4.798886635899987E-2</v>
      </c>
      <c r="AJ308" s="72">
        <f t="shared" ca="1" si="459"/>
        <v>-5.748060707966296E-10</v>
      </c>
      <c r="AK308" s="19">
        <f t="shared" ca="1" si="460"/>
        <v>4.2207528153903835E-2</v>
      </c>
      <c r="AL308" s="19">
        <f t="shared" ca="1" si="461"/>
        <v>0.99910886522297326</v>
      </c>
      <c r="AM308" s="19">
        <f t="shared" ca="1" si="462"/>
        <v>4.2220070156727074E-2</v>
      </c>
      <c r="AN308" s="19">
        <f t="shared" ca="1" si="463"/>
        <v>-0.77679592218991478</v>
      </c>
      <c r="AO308" s="19">
        <f t="shared" ca="1" si="464"/>
        <v>0.39658809526911987</v>
      </c>
      <c r="AP308" s="19">
        <f t="shared" ca="1" si="465"/>
        <v>0.60341190473088013</v>
      </c>
      <c r="AQ308" s="72">
        <f t="shared" ca="1" si="466"/>
        <v>3.3320423261287002E-4</v>
      </c>
      <c r="AR308" s="72">
        <f t="shared" ca="1" si="467"/>
        <v>-4.7988910345369562E-2</v>
      </c>
      <c r="AS308" s="72">
        <f t="shared" ca="1" si="468"/>
        <v>-4.3986369692439187E-8</v>
      </c>
      <c r="AT308" s="19">
        <f t="shared" ca="1" si="469"/>
        <v>4.2207562291889544E-2</v>
      </c>
      <c r="AU308" s="19">
        <f t="shared" ca="1" si="470"/>
        <v>0.99910886378080754</v>
      </c>
      <c r="AV308" s="19">
        <f t="shared" ca="1" si="471"/>
        <v>4.2220104325161482E-2</v>
      </c>
      <c r="AW308" s="19">
        <f t="shared" ca="1" si="472"/>
        <v>-0.77679600536826776</v>
      </c>
      <c r="AX308" s="19">
        <f t="shared" ca="1" si="473"/>
        <v>1.7767960053682677</v>
      </c>
      <c r="AY308" s="19">
        <f t="shared" ca="1" si="474"/>
        <v>0.64293964030824213</v>
      </c>
      <c r="AZ308" s="72">
        <f t="shared" ca="1" si="475"/>
        <v>1.4876543618455884E-3</v>
      </c>
      <c r="BA308" s="72">
        <f t="shared" ca="1" si="476"/>
        <v>-4.7988866461026375E-2</v>
      </c>
      <c r="BB308" s="72">
        <f t="shared" ca="1" si="477"/>
        <v>4.3884343187139407E-8</v>
      </c>
      <c r="BC308" s="19">
        <f t="shared" ca="1" si="478"/>
        <v>4.2207528233086954E-2</v>
      </c>
      <c r="BD308" s="19">
        <f t="shared" ca="1" si="479"/>
        <v>0.99910886521962816</v>
      </c>
      <c r="BE308" s="19">
        <f t="shared" ca="1" si="480"/>
        <v>4.2220070235980817E-2</v>
      </c>
      <c r="BF308" s="19">
        <f t="shared" ca="1" si="481"/>
        <v>-0.77679592238284789</v>
      </c>
      <c r="BG308" s="19">
        <f t="shared" ca="1" si="482"/>
        <v>1.7767959223828478</v>
      </c>
      <c r="BH308" s="19">
        <f t="shared" ca="1" si="483"/>
        <v>0.64293962511214586</v>
      </c>
      <c r="BI308" s="72">
        <f t="shared" ca="1" si="484"/>
        <v>1.4876542926753394E-3</v>
      </c>
      <c r="BJ308" s="72">
        <f t="shared" ca="1" si="485"/>
        <v>-4.7988866360549533E-2</v>
      </c>
      <c r="BK308" s="72">
        <f t="shared" ca="1" si="486"/>
        <v>1.004768421242197E-10</v>
      </c>
      <c r="BL308" s="72">
        <f t="shared" ca="1" si="487"/>
        <v>1.1974710330588908E-2</v>
      </c>
      <c r="BM308" s="72">
        <f t="shared" ca="1" si="488"/>
        <v>1.0029869893209902</v>
      </c>
      <c r="BN308" s="72">
        <f t="shared" ca="1" si="489"/>
        <v>2.9758765151081971E-3</v>
      </c>
      <c r="BO308" s="72">
        <f t="shared" ca="1" si="490"/>
        <v>8.073974490224354E-5</v>
      </c>
      <c r="BP308" s="72">
        <f t="shared" ca="1" si="491"/>
        <v>268669.40931846114</v>
      </c>
      <c r="BQ308" s="72">
        <f t="shared" ca="1" si="492"/>
        <v>-1.907810511700339</v>
      </c>
      <c r="BR308" s="72">
        <f t="shared" ca="1" si="493"/>
        <v>1.206781365442172</v>
      </c>
      <c r="BS308" s="72">
        <f t="shared" ca="1" si="494"/>
        <v>4.3483740190319651</v>
      </c>
      <c r="BT308" s="72">
        <f t="shared" ca="1" si="495"/>
        <v>250.69050956887662</v>
      </c>
      <c r="BU308" s="72">
        <f t="shared" ca="1" si="496"/>
        <v>69.143479034871106</v>
      </c>
      <c r="BV308" s="72">
        <f t="shared" ca="1" si="497"/>
        <v>249.14347903487112</v>
      </c>
    </row>
    <row r="309" spans="1:74">
      <c r="A309" s="13">
        <f ca="1">'MGRS to'!AO309</f>
        <v>33.911073555812955</v>
      </c>
      <c r="B309" s="13">
        <f ca="1">'MGRS to'!AP309</f>
        <v>-5.5429422091240594</v>
      </c>
      <c r="C309" s="19">
        <f t="shared" ca="1" si="426"/>
        <v>0.59185988643491716</v>
      </c>
      <c r="D309" s="19">
        <f t="shared" ca="1" si="427"/>
        <v>-9.6742591796982913E-2</v>
      </c>
      <c r="E309" s="19">
        <f t="shared" ca="1" si="428"/>
        <v>0.59025617619101578</v>
      </c>
      <c r="F309" s="19">
        <f t="shared" ca="1" si="429"/>
        <v>0.59030588683501128</v>
      </c>
      <c r="G309" s="19">
        <f t="shared" ca="1" si="430"/>
        <v>7.8538823129803426E-5</v>
      </c>
      <c r="H309" s="19">
        <f t="shared" ca="1" si="431"/>
        <v>7.8538823129803426E-5</v>
      </c>
      <c r="I309" s="19">
        <f t="shared" ca="1" si="432"/>
        <v>0</v>
      </c>
      <c r="J309" s="19">
        <f t="shared" ca="1" si="433"/>
        <v>8.2027779971864242E-5</v>
      </c>
      <c r="K309" s="19">
        <f t="shared" ca="1" si="434"/>
        <v>0.99999999663572159</v>
      </c>
      <c r="L309" s="19">
        <f t="shared" ca="1" si="435"/>
        <v>8.2027780063852345E-5</v>
      </c>
      <c r="M309" s="19">
        <f t="shared" ca="1" si="436"/>
        <v>0.66084556992656895</v>
      </c>
      <c r="N309" s="19">
        <f t="shared" ca="1" si="437"/>
        <v>0.33915443007343105</v>
      </c>
      <c r="O309" s="19">
        <f t="shared" ca="1" si="438"/>
        <v>-0.82688140738766203</v>
      </c>
      <c r="P309" s="72">
        <f t="shared" ca="1" si="439"/>
        <v>2.8499083944021384E-4</v>
      </c>
      <c r="Q309" s="72">
        <f t="shared" ca="1" si="440"/>
        <v>7.872047661481377E-5</v>
      </c>
      <c r="R309" s="72">
        <f t="shared" ca="1" si="441"/>
        <v>1.81653485010344E-7</v>
      </c>
      <c r="S309" s="19">
        <f t="shared" ca="1" si="442"/>
        <v>8.2147875783633492E-5</v>
      </c>
      <c r="T309" s="19">
        <f t="shared" ca="1" si="443"/>
        <v>0.99999999662586325</v>
      </c>
      <c r="U309" s="19">
        <f t="shared" ca="1" si="444"/>
        <v>8.2147875876026219E-5</v>
      </c>
      <c r="V309" s="19">
        <f t="shared" ca="1" si="445"/>
        <v>0.66140569288047424</v>
      </c>
      <c r="W309" s="19">
        <f t="shared" ca="1" si="446"/>
        <v>0.33859430711952576</v>
      </c>
      <c r="X309" s="19">
        <f t="shared" ca="1" si="447"/>
        <v>-0.82990354388044407</v>
      </c>
      <c r="Y309" s="72">
        <f t="shared" ca="1" si="448"/>
        <v>2.8452056890382256E-4</v>
      </c>
      <c r="Z309" s="72">
        <f t="shared" ca="1" si="449"/>
        <v>7.8720896763477988E-5</v>
      </c>
      <c r="AA309" s="72">
        <f t="shared" ca="1" si="450"/>
        <v>4.2014866421852173E-10</v>
      </c>
      <c r="AB309" s="19">
        <f t="shared" ca="1" si="451"/>
        <v>8.214815367263942E-5</v>
      </c>
      <c r="AC309" s="19">
        <f t="shared" ca="1" si="452"/>
        <v>0.99999999662584038</v>
      </c>
      <c r="AD309" s="19">
        <f t="shared" ca="1" si="453"/>
        <v>8.2148153765033082E-5</v>
      </c>
      <c r="AE309" s="19">
        <f t="shared" ca="1" si="454"/>
        <v>0.66140698554863842</v>
      </c>
      <c r="AF309" s="19">
        <f t="shared" ca="1" si="455"/>
        <v>0.33859301445136158</v>
      </c>
      <c r="AG309" s="19">
        <f t="shared" ca="1" si="456"/>
        <v>-0.82991053002001913</v>
      </c>
      <c r="AH309" s="72">
        <f t="shared" ca="1" si="457"/>
        <v>2.8451948359817047E-4</v>
      </c>
      <c r="AI309" s="72">
        <f t="shared" ca="1" si="458"/>
        <v>7.8720897735245197E-5</v>
      </c>
      <c r="AJ309" s="72">
        <f t="shared" ca="1" si="459"/>
        <v>9.7176720880234879E-13</v>
      </c>
      <c r="AK309" s="19">
        <f t="shared" ca="1" si="460"/>
        <v>8.2148154315385218E-5</v>
      </c>
      <c r="AL309" s="19">
        <f t="shared" ca="1" si="461"/>
        <v>0.99999999662584038</v>
      </c>
      <c r="AM309" s="19">
        <f t="shared" ca="1" si="462"/>
        <v>8.2148154407778881E-5</v>
      </c>
      <c r="AN309" s="19">
        <f t="shared" ca="1" si="463"/>
        <v>0.66140698853835422</v>
      </c>
      <c r="AO309" s="19">
        <f t="shared" ca="1" si="464"/>
        <v>0.56254079551262537</v>
      </c>
      <c r="AP309" s="19">
        <f t="shared" ca="1" si="465"/>
        <v>0.43745920448737463</v>
      </c>
      <c r="AQ309" s="72">
        <f t="shared" ca="1" si="466"/>
        <v>4.7243712026396033E-4</v>
      </c>
      <c r="AR309" s="72">
        <f t="shared" ca="1" si="467"/>
        <v>7.8720944172962136E-5</v>
      </c>
      <c r="AS309" s="72">
        <f t="shared" ca="1" si="468"/>
        <v>4.6437716939482475E-11</v>
      </c>
      <c r="AT309" s="19">
        <f t="shared" ca="1" si="469"/>
        <v>8.2148185029603835E-5</v>
      </c>
      <c r="AU309" s="19">
        <f t="shared" ca="1" si="470"/>
        <v>0.99999999662583794</v>
      </c>
      <c r="AV309" s="19">
        <f t="shared" ca="1" si="471"/>
        <v>8.2148185121997593E-5</v>
      </c>
      <c r="AW309" s="19">
        <f t="shared" ca="1" si="472"/>
        <v>0.66140713141224905</v>
      </c>
      <c r="AX309" s="19">
        <f t="shared" ca="1" si="473"/>
        <v>0.33859286858775095</v>
      </c>
      <c r="AY309" s="19">
        <f t="shared" ca="1" si="474"/>
        <v>-0.82991131833360199</v>
      </c>
      <c r="AZ309" s="72">
        <f t="shared" ca="1" si="475"/>
        <v>2.8451936113317442E-4</v>
      </c>
      <c r="BA309" s="72">
        <f t="shared" ca="1" si="476"/>
        <v>7.8720897844899196E-5</v>
      </c>
      <c r="BB309" s="72">
        <f t="shared" ca="1" si="477"/>
        <v>-4.6328062940819217E-11</v>
      </c>
      <c r="BC309" s="19">
        <f t="shared" ca="1" si="478"/>
        <v>8.2148154387908735E-5</v>
      </c>
      <c r="BD309" s="19">
        <f t="shared" ca="1" si="479"/>
        <v>0.99999999662584038</v>
      </c>
      <c r="BE309" s="19">
        <f t="shared" ca="1" si="480"/>
        <v>8.2148154480302397E-5</v>
      </c>
      <c r="BF309" s="19">
        <f t="shared" ca="1" si="481"/>
        <v>0.66140698887574356</v>
      </c>
      <c r="BG309" s="19">
        <f t="shared" ca="1" si="482"/>
        <v>0.33859301112425644</v>
      </c>
      <c r="BH309" s="19">
        <f t="shared" ca="1" si="483"/>
        <v>-0.82991054800120745</v>
      </c>
      <c r="BI309" s="72">
        <f t="shared" ca="1" si="484"/>
        <v>2.8451948080478071E-4</v>
      </c>
      <c r="BJ309" s="72">
        <f t="shared" ca="1" si="485"/>
        <v>7.8720897737746438E-5</v>
      </c>
      <c r="BK309" s="72">
        <f t="shared" ca="1" si="486"/>
        <v>-1.0715275780386058E-13</v>
      </c>
      <c r="BL309" s="72">
        <f t="shared" ca="1" si="487"/>
        <v>2.2819464954294288E-3</v>
      </c>
      <c r="BM309" s="72">
        <f t="shared" ca="1" si="488"/>
        <v>1.0005702427644114</v>
      </c>
      <c r="BN309" s="72">
        <f t="shared" ca="1" si="489"/>
        <v>5.6983657134997829E-4</v>
      </c>
      <c r="BO309" s="72">
        <f t="shared" ca="1" si="490"/>
        <v>-3.8846443625933798E-8</v>
      </c>
      <c r="BP309" s="72">
        <f t="shared" ca="1" si="491"/>
        <v>522.74032732722071</v>
      </c>
      <c r="BQ309" s="72">
        <f t="shared" ca="1" si="492"/>
        <v>0.91860770318956686</v>
      </c>
      <c r="BR309" s="72">
        <f t="shared" ca="1" si="493"/>
        <v>-2.2229411347800303</v>
      </c>
      <c r="BS309" s="72">
        <f t="shared" ca="1" si="494"/>
        <v>0.91865151880976281</v>
      </c>
      <c r="BT309" s="72">
        <f t="shared" ca="1" si="495"/>
        <v>52.632344420968366</v>
      </c>
      <c r="BU309" s="72">
        <f t="shared" ca="1" si="496"/>
        <v>-127.36514512891763</v>
      </c>
      <c r="BV309" s="72">
        <f t="shared" ca="1" si="497"/>
        <v>52.634854871082382</v>
      </c>
    </row>
    <row r="310" spans="1:74">
      <c r="A310" s="13">
        <f ca="1">'MGRS to'!AO310</f>
        <v>33.89893474229352</v>
      </c>
      <c r="B310" s="13">
        <f ca="1">'MGRS to'!AP310</f>
        <v>-5.5470468344672375</v>
      </c>
      <c r="C310" s="19">
        <f t="shared" ca="1" si="426"/>
        <v>0.59164802417171736</v>
      </c>
      <c r="D310" s="19">
        <f t="shared" ca="1" si="427"/>
        <v>-9.6814231023782171E-2</v>
      </c>
      <c r="E310" s="19">
        <f t="shared" ca="1" si="428"/>
        <v>0.59030588683501128</v>
      </c>
      <c r="F310" s="19">
        <f t="shared" ca="1" si="429"/>
        <v>0.59009429415271086</v>
      </c>
      <c r="G310" s="19">
        <f t="shared" ca="1" si="430"/>
        <v>-7.1639226799258271E-5</v>
      </c>
      <c r="H310" s="19">
        <f t="shared" ca="1" si="431"/>
        <v>-7.1639226799258271E-5</v>
      </c>
      <c r="I310" s="19">
        <f t="shared" ca="1" si="432"/>
        <v>0</v>
      </c>
      <c r="J310" s="19">
        <f t="shared" ca="1" si="433"/>
        <v>2.1980466192166026E-4</v>
      </c>
      <c r="K310" s="19">
        <f t="shared" ca="1" si="434"/>
        <v>0.99999997584295497</v>
      </c>
      <c r="L310" s="19">
        <f t="shared" ca="1" si="435"/>
        <v>2.1980466369160399E-4</v>
      </c>
      <c r="M310" s="19">
        <f t="shared" ca="1" si="436"/>
        <v>-0.22497674693518246</v>
      </c>
      <c r="N310" s="19">
        <f t="shared" ca="1" si="437"/>
        <v>1.2249767469351824</v>
      </c>
      <c r="O310" s="19">
        <f t="shared" ca="1" si="438"/>
        <v>0.4943208312908699</v>
      </c>
      <c r="P310" s="72">
        <f t="shared" ca="1" si="439"/>
        <v>1.0270585461658976E-3</v>
      </c>
      <c r="Q310" s="72">
        <f t="shared" ca="1" si="440"/>
        <v>-7.1804940233745806E-5</v>
      </c>
      <c r="R310" s="72">
        <f t="shared" ca="1" si="441"/>
        <v>-1.6571343448753542E-7</v>
      </c>
      <c r="S310" s="19">
        <f t="shared" ca="1" si="442"/>
        <v>2.1984198354102678E-4</v>
      </c>
      <c r="T310" s="19">
        <f t="shared" ca="1" si="443"/>
        <v>0.99999997583475086</v>
      </c>
      <c r="U310" s="19">
        <f t="shared" ca="1" si="444"/>
        <v>2.1984198531187224E-4</v>
      </c>
      <c r="V310" s="19">
        <f t="shared" ca="1" si="445"/>
        <v>-0.22545887385660274</v>
      </c>
      <c r="W310" s="19">
        <f t="shared" ca="1" si="446"/>
        <v>1.2254588738566028</v>
      </c>
      <c r="X310" s="19">
        <f t="shared" ca="1" si="447"/>
        <v>0.49451977841536077</v>
      </c>
      <c r="Y310" s="72">
        <f t="shared" ca="1" si="448"/>
        <v>1.027461531033548E-3</v>
      </c>
      <c r="Z310" s="72">
        <f t="shared" ca="1" si="449"/>
        <v>-7.1805323556522823E-5</v>
      </c>
      <c r="AA310" s="72">
        <f t="shared" ca="1" si="450"/>
        <v>-3.8332277701666213E-10</v>
      </c>
      <c r="AB310" s="19">
        <f t="shared" ca="1" si="451"/>
        <v>2.1984206996477699E-4</v>
      </c>
      <c r="AC310" s="19">
        <f t="shared" ca="1" si="452"/>
        <v>0.99999997583473177</v>
      </c>
      <c r="AD310" s="19">
        <f t="shared" ca="1" si="453"/>
        <v>2.1984207173562456E-4</v>
      </c>
      <c r="AE310" s="19">
        <f t="shared" ca="1" si="454"/>
        <v>-0.22545998881171805</v>
      </c>
      <c r="AF310" s="19">
        <f t="shared" ca="1" si="455"/>
        <v>1.2254599888117181</v>
      </c>
      <c r="AG310" s="19">
        <f t="shared" ca="1" si="456"/>
        <v>0.49452023831426695</v>
      </c>
      <c r="AH310" s="72">
        <f t="shared" ca="1" si="457"/>
        <v>1.0274624629655188E-3</v>
      </c>
      <c r="AI310" s="72">
        <f t="shared" ca="1" si="458"/>
        <v>-7.1805324443212254E-5</v>
      </c>
      <c r="AJ310" s="72">
        <f t="shared" ca="1" si="459"/>
        <v>-8.8668943064654226E-13</v>
      </c>
      <c r="AK310" s="19">
        <f t="shared" ca="1" si="460"/>
        <v>2.1984207016471831E-4</v>
      </c>
      <c r="AL310" s="19">
        <f t="shared" ca="1" si="461"/>
        <v>0.99999997583473177</v>
      </c>
      <c r="AM310" s="19">
        <f t="shared" ca="1" si="462"/>
        <v>2.1984207193556586E-4</v>
      </c>
      <c r="AN310" s="19">
        <f t="shared" ca="1" si="463"/>
        <v>-0.22545999139076442</v>
      </c>
      <c r="AO310" s="19">
        <f t="shared" ca="1" si="464"/>
        <v>0.94916779228207648</v>
      </c>
      <c r="AP310" s="19">
        <f t="shared" ca="1" si="465"/>
        <v>5.0832207717923517E-2</v>
      </c>
      <c r="AQ310" s="72">
        <f t="shared" ca="1" si="466"/>
        <v>7.9636353937498328E-4</v>
      </c>
      <c r="AR310" s="72">
        <f t="shared" ca="1" si="467"/>
        <v>-7.1805285127941651E-5</v>
      </c>
      <c r="AS310" s="72">
        <f t="shared" ca="1" si="468"/>
        <v>3.9315270602881952E-11</v>
      </c>
      <c r="AT310" s="19">
        <f t="shared" ca="1" si="469"/>
        <v>2.1984206130067245E-4</v>
      </c>
      <c r="AU310" s="19">
        <f t="shared" ca="1" si="470"/>
        <v>0.99999997583473377</v>
      </c>
      <c r="AV310" s="19">
        <f t="shared" ca="1" si="471"/>
        <v>2.1984206307151978E-4</v>
      </c>
      <c r="AW310" s="19">
        <f t="shared" ca="1" si="472"/>
        <v>-0.22545987703614959</v>
      </c>
      <c r="AX310" s="19">
        <f t="shared" ca="1" si="473"/>
        <v>1.2254598770361496</v>
      </c>
      <c r="AY310" s="19">
        <f t="shared" ca="1" si="474"/>
        <v>0.49452019220889565</v>
      </c>
      <c r="AZ310" s="72">
        <f t="shared" ca="1" si="475"/>
        <v>1.0274623695382371E-3</v>
      </c>
      <c r="BA310" s="72">
        <f t="shared" ca="1" si="476"/>
        <v>-7.180532435432055E-5</v>
      </c>
      <c r="BB310" s="72">
        <f t="shared" ca="1" si="477"/>
        <v>-3.9226378899638939E-11</v>
      </c>
      <c r="BC310" s="19">
        <f t="shared" ca="1" si="478"/>
        <v>2.1984207014467396E-4</v>
      </c>
      <c r="BD310" s="19">
        <f t="shared" ca="1" si="479"/>
        <v>0.99999997583473177</v>
      </c>
      <c r="BE310" s="19">
        <f t="shared" ca="1" si="480"/>
        <v>2.1984207191552151E-4</v>
      </c>
      <c r="BF310" s="19">
        <f t="shared" ca="1" si="481"/>
        <v>-0.22545999113221182</v>
      </c>
      <c r="BG310" s="19">
        <f t="shared" ca="1" si="482"/>
        <v>1.2254599911322117</v>
      </c>
      <c r="BH310" s="19">
        <f t="shared" ca="1" si="483"/>
        <v>0.49452023927142796</v>
      </c>
      <c r="BI310" s="72">
        <f t="shared" ca="1" si="484"/>
        <v>1.0274624649050964E-3</v>
      </c>
      <c r="BJ310" s="72">
        <f t="shared" ca="1" si="485"/>
        <v>-7.1805324445057701E-5</v>
      </c>
      <c r="BK310" s="72">
        <f t="shared" ca="1" si="486"/>
        <v>-9.0737150865854987E-14</v>
      </c>
      <c r="BL310" s="72">
        <f t="shared" ca="1" si="487"/>
        <v>8.2589836180254096E-3</v>
      </c>
      <c r="BM310" s="72">
        <f t="shared" ca="1" si="488"/>
        <v>1.0020615594760405</v>
      </c>
      <c r="BN310" s="72">
        <f t="shared" ca="1" si="489"/>
        <v>2.0562600506355637E-3</v>
      </c>
      <c r="BO310" s="72">
        <f t="shared" ca="1" si="490"/>
        <v>2.2343012987240354E-7</v>
      </c>
      <c r="BP310" s="72">
        <f t="shared" ca="1" si="491"/>
        <v>1398.9393728438813</v>
      </c>
      <c r="BQ310" s="72">
        <f t="shared" ca="1" si="492"/>
        <v>-2.8679665582259148</v>
      </c>
      <c r="BR310" s="72">
        <f t="shared" ca="1" si="493"/>
        <v>0.27358613374213131</v>
      </c>
      <c r="BS310" s="72">
        <f t="shared" ca="1" si="494"/>
        <v>3.4151787873319246</v>
      </c>
      <c r="BT310" s="72">
        <f t="shared" ca="1" si="495"/>
        <v>195.67762042899443</v>
      </c>
      <c r="BU310" s="72">
        <f t="shared" ca="1" si="496"/>
        <v>15.67533079672581</v>
      </c>
      <c r="BV310" s="72">
        <f t="shared" ca="1" si="497"/>
        <v>195.6753307967258</v>
      </c>
    </row>
    <row r="311" spans="1:74">
      <c r="A311" s="13">
        <f ca="1">'MGRS to'!AO311</f>
        <v>33.888331314949113</v>
      </c>
      <c r="B311" s="13">
        <f ca="1">'MGRS to'!AP311</f>
        <v>-5.5238889371239512</v>
      </c>
      <c r="C311" s="19">
        <f t="shared" ca="1" si="426"/>
        <v>0.59146295945256155</v>
      </c>
      <c r="D311" s="19">
        <f t="shared" ca="1" si="427"/>
        <v>-9.6410049467302986E-2</v>
      </c>
      <c r="E311" s="19">
        <f t="shared" ca="1" si="428"/>
        <v>0.59009429415271086</v>
      </c>
      <c r="F311" s="19">
        <f t="shared" ca="1" si="429"/>
        <v>0.58990946514416054</v>
      </c>
      <c r="G311" s="19">
        <f t="shared" ca="1" si="430"/>
        <v>4.0418155647918563E-4</v>
      </c>
      <c r="H311" s="19">
        <f t="shared" ca="1" si="431"/>
        <v>4.0418155647918563E-4</v>
      </c>
      <c r="I311" s="19">
        <f t="shared" ca="1" si="432"/>
        <v>0</v>
      </c>
      <c r="J311" s="19">
        <f t="shared" ca="1" si="433"/>
        <v>3.8335009467876517E-4</v>
      </c>
      <c r="K311" s="19">
        <f t="shared" ca="1" si="434"/>
        <v>0.99999992652134972</v>
      </c>
      <c r="L311" s="19">
        <f t="shared" ca="1" si="435"/>
        <v>3.8335010406811461E-4</v>
      </c>
      <c r="M311" s="19">
        <f t="shared" ca="1" si="436"/>
        <v>0.72798067048559234</v>
      </c>
      <c r="N311" s="19">
        <f t="shared" ca="1" si="437"/>
        <v>0.27201932951440766</v>
      </c>
      <c r="O311" s="19">
        <f t="shared" ca="1" si="438"/>
        <v>-1.2758627319469293</v>
      </c>
      <c r="P311" s="72">
        <f t="shared" ca="1" si="439"/>
        <v>2.286158306279444E-4</v>
      </c>
      <c r="Q311" s="72">
        <f t="shared" ca="1" si="440"/>
        <v>4.0511674332523054E-4</v>
      </c>
      <c r="R311" s="72">
        <f t="shared" ca="1" si="441"/>
        <v>9.3518684604490619E-7</v>
      </c>
      <c r="S311" s="19">
        <f t="shared" ca="1" si="442"/>
        <v>3.8403107533894673E-4</v>
      </c>
      <c r="T311" s="19">
        <f t="shared" ca="1" si="443"/>
        <v>0.99999992626006384</v>
      </c>
      <c r="U311" s="19">
        <f t="shared" ca="1" si="444"/>
        <v>3.8403108477842268E-4</v>
      </c>
      <c r="V311" s="19">
        <f t="shared" ca="1" si="445"/>
        <v>0.72837118295049463</v>
      </c>
      <c r="W311" s="19">
        <f t="shared" ca="1" si="446"/>
        <v>0.27162881704950537</v>
      </c>
      <c r="X311" s="19">
        <f t="shared" ca="1" si="447"/>
        <v>-1.2791346705326954</v>
      </c>
      <c r="Y311" s="72">
        <f t="shared" ca="1" si="448"/>
        <v>2.2828785204636779E-4</v>
      </c>
      <c r="Z311" s="72">
        <f t="shared" ca="1" si="449"/>
        <v>4.051189071406735E-4</v>
      </c>
      <c r="AA311" s="72">
        <f t="shared" ca="1" si="450"/>
        <v>2.1638154429587213E-9</v>
      </c>
      <c r="AB311" s="19">
        <f t="shared" ca="1" si="451"/>
        <v>3.8403265140061647E-4</v>
      </c>
      <c r="AC311" s="19">
        <f t="shared" ca="1" si="452"/>
        <v>0.99999992625945855</v>
      </c>
      <c r="AD311" s="19">
        <f t="shared" ca="1" si="453"/>
        <v>3.8403266084020864E-4</v>
      </c>
      <c r="AE311" s="19">
        <f t="shared" ca="1" si="454"/>
        <v>0.72837208410154142</v>
      </c>
      <c r="AF311" s="19">
        <f t="shared" ca="1" si="455"/>
        <v>0.27162791589845858</v>
      </c>
      <c r="AG311" s="19">
        <f t="shared" ca="1" si="456"/>
        <v>-1.2791422317757484</v>
      </c>
      <c r="AH311" s="72">
        <f t="shared" ca="1" si="457"/>
        <v>2.2828709519848457E-4</v>
      </c>
      <c r="AI311" s="72">
        <f t="shared" ca="1" si="458"/>
        <v>4.0511891214726369E-4</v>
      </c>
      <c r="AJ311" s="72">
        <f t="shared" ca="1" si="459"/>
        <v>5.0065901945062219E-12</v>
      </c>
      <c r="AK311" s="19">
        <f t="shared" ca="1" si="460"/>
        <v>3.8403265504730066E-4</v>
      </c>
      <c r="AL311" s="19">
        <f t="shared" ca="1" si="461"/>
        <v>0.99999992625945722</v>
      </c>
      <c r="AM311" s="19">
        <f t="shared" ca="1" si="462"/>
        <v>3.8403266448689311E-4</v>
      </c>
      <c r="AN311" s="19">
        <f t="shared" ca="1" si="463"/>
        <v>0.72837208618654736</v>
      </c>
      <c r="AO311" s="19">
        <f t="shared" ca="1" si="464"/>
        <v>0.46947410406425683</v>
      </c>
      <c r="AP311" s="19">
        <f t="shared" ca="1" si="465"/>
        <v>0.53052589593574317</v>
      </c>
      <c r="AQ311" s="72">
        <f t="shared" ca="1" si="466"/>
        <v>3.9436926430572058E-4</v>
      </c>
      <c r="AR311" s="72">
        <f t="shared" ca="1" si="467"/>
        <v>4.0511922652248383E-4</v>
      </c>
      <c r="AS311" s="72">
        <f t="shared" ca="1" si="468"/>
        <v>3.1437522013790312E-10</v>
      </c>
      <c r="AT311" s="19">
        <f t="shared" ca="1" si="469"/>
        <v>3.84032884029436E-4</v>
      </c>
      <c r="AU311" s="19">
        <f t="shared" ca="1" si="470"/>
        <v>0.99999992625936929</v>
      </c>
      <c r="AV311" s="19">
        <f t="shared" ca="1" si="471"/>
        <v>3.840328934690453E-4</v>
      </c>
      <c r="AW311" s="19">
        <f t="shared" ca="1" si="472"/>
        <v>0.72837221711156031</v>
      </c>
      <c r="AX311" s="19">
        <f t="shared" ca="1" si="473"/>
        <v>0.27162778288843969</v>
      </c>
      <c r="AY311" s="19">
        <f t="shared" ca="1" si="474"/>
        <v>-1.2791433478205156</v>
      </c>
      <c r="AZ311" s="72">
        <f t="shared" ca="1" si="475"/>
        <v>2.2828698348763225E-4</v>
      </c>
      <c r="BA311" s="72">
        <f t="shared" ca="1" si="476"/>
        <v>4.051189128862425E-4</v>
      </c>
      <c r="BB311" s="72">
        <f t="shared" ca="1" si="477"/>
        <v>-3.1363624132703383E-10</v>
      </c>
      <c r="BC311" s="19">
        <f t="shared" ca="1" si="478"/>
        <v>3.8403265558553868E-4</v>
      </c>
      <c r="BD311" s="19">
        <f t="shared" ca="1" si="479"/>
        <v>0.99999992625945699</v>
      </c>
      <c r="BE311" s="19">
        <f t="shared" ca="1" si="480"/>
        <v>3.8403266502513113E-4</v>
      </c>
      <c r="BF311" s="19">
        <f t="shared" ca="1" si="481"/>
        <v>0.72837208649432894</v>
      </c>
      <c r="BG311" s="19">
        <f t="shared" ca="1" si="482"/>
        <v>0.27162791350567106</v>
      </c>
      <c r="BH311" s="19">
        <f t="shared" ca="1" si="483"/>
        <v>-1.2791422518528579</v>
      </c>
      <c r="BI311" s="72">
        <f t="shared" ca="1" si="484"/>
        <v>2.2828709318885898E-4</v>
      </c>
      <c r="BJ311" s="72">
        <f t="shared" ca="1" si="485"/>
        <v>4.0511891216055764E-4</v>
      </c>
      <c r="BK311" s="72">
        <f t="shared" ca="1" si="486"/>
        <v>-7.2568486593135861E-13</v>
      </c>
      <c r="BL311" s="72">
        <f t="shared" ca="1" si="487"/>
        <v>1.8306354381827622E-3</v>
      </c>
      <c r="BM311" s="72">
        <f t="shared" ca="1" si="488"/>
        <v>1.0004575018905237</v>
      </c>
      <c r="BN311" s="72">
        <f t="shared" ca="1" si="489"/>
        <v>4.5724039910722826E-4</v>
      </c>
      <c r="BO311" s="72">
        <f t="shared" ca="1" si="490"/>
        <v>-2.2456570503044074E-7</v>
      </c>
      <c r="BP311" s="72">
        <f t="shared" ca="1" si="491"/>
        <v>2443.7455476558698</v>
      </c>
      <c r="BQ311" s="72">
        <f t="shared" ca="1" si="492"/>
        <v>2.0747601928255697</v>
      </c>
      <c r="BR311" s="72">
        <f t="shared" ca="1" si="493"/>
        <v>-1.0666070677557626</v>
      </c>
      <c r="BS311" s="72">
        <f t="shared" ca="1" si="494"/>
        <v>2.0749855858340305</v>
      </c>
      <c r="BT311" s="72">
        <f t="shared" ca="1" si="495"/>
        <v>118.87500255065402</v>
      </c>
      <c r="BU311" s="72">
        <f t="shared" ca="1" si="496"/>
        <v>-61.112083381229432</v>
      </c>
      <c r="BV311" s="72">
        <f t="shared" ca="1" si="497"/>
        <v>118.88791661877053</v>
      </c>
    </row>
    <row r="312" spans="1:74">
      <c r="A312" s="13">
        <f ca="1">'MGRS to'!AO312</f>
        <v>33.904095612535194</v>
      </c>
      <c r="B312" s="13">
        <f ca="1">'MGRS to'!AP312</f>
        <v>-5.5403128874085859</v>
      </c>
      <c r="C312" s="19">
        <f t="shared" ca="1" si="426"/>
        <v>0.59173809834970281</v>
      </c>
      <c r="D312" s="19">
        <f t="shared" ca="1" si="427"/>
        <v>-9.6696701475953717E-2</v>
      </c>
      <c r="E312" s="19">
        <f t="shared" ca="1" si="428"/>
        <v>0.58990946514416054</v>
      </c>
      <c r="F312" s="19">
        <f t="shared" ca="1" si="429"/>
        <v>0.59018425368315841</v>
      </c>
      <c r="G312" s="19">
        <f t="shared" ca="1" si="430"/>
        <v>-2.8665200865073126E-4</v>
      </c>
      <c r="H312" s="19">
        <f t="shared" ca="1" si="431"/>
        <v>-2.8665200865073126E-4</v>
      </c>
      <c r="I312" s="19">
        <f t="shared" ca="1" si="432"/>
        <v>0</v>
      </c>
      <c r="J312" s="19">
        <f t="shared" ca="1" si="433"/>
        <v>3.6364823445432591E-4</v>
      </c>
      <c r="K312" s="19">
        <f t="shared" ca="1" si="434"/>
        <v>0.99999993387997854</v>
      </c>
      <c r="L312" s="19">
        <f t="shared" ca="1" si="435"/>
        <v>3.6364824246913586E-4</v>
      </c>
      <c r="M312" s="19">
        <f t="shared" ca="1" si="436"/>
        <v>-0.54423475933797827</v>
      </c>
      <c r="N312" s="19">
        <f t="shared" ca="1" si="437"/>
        <v>1.5442347593379782</v>
      </c>
      <c r="O312" s="19">
        <f t="shared" ca="1" si="438"/>
        <v>0.59904937322290142</v>
      </c>
      <c r="P312" s="72">
        <f t="shared" ca="1" si="439"/>
        <v>1.2936952373407337E-3</v>
      </c>
      <c r="Q312" s="72">
        <f t="shared" ca="1" si="440"/>
        <v>-2.8731521881870053E-4</v>
      </c>
      <c r="R312" s="72">
        <f t="shared" ca="1" si="441"/>
        <v>-6.6321016796926742E-7</v>
      </c>
      <c r="S312" s="19">
        <f t="shared" ca="1" si="442"/>
        <v>3.6400941463740605E-4</v>
      </c>
      <c r="T312" s="19">
        <f t="shared" ca="1" si="443"/>
        <v>0.99999993374857077</v>
      </c>
      <c r="U312" s="19">
        <f t="shared" ca="1" si="444"/>
        <v>3.6400942267612093E-4</v>
      </c>
      <c r="V312" s="19">
        <f t="shared" ca="1" si="445"/>
        <v>-0.54495266965934208</v>
      </c>
      <c r="W312" s="19">
        <f t="shared" ca="1" si="446"/>
        <v>1.5449526696593421</v>
      </c>
      <c r="X312" s="19">
        <f t="shared" ca="1" si="447"/>
        <v>0.59923568724305643</v>
      </c>
      <c r="Y312" s="72">
        <f t="shared" ca="1" si="448"/>
        <v>1.2942943347693972E-3</v>
      </c>
      <c r="Z312" s="72">
        <f t="shared" ca="1" si="449"/>
        <v>-2.8731675325009877E-4</v>
      </c>
      <c r="AA312" s="72">
        <f t="shared" ca="1" si="450"/>
        <v>-1.5344313982401311E-9</v>
      </c>
      <c r="AB312" s="19">
        <f t="shared" ca="1" si="451"/>
        <v>3.6401025083112514E-4</v>
      </c>
      <c r="AC312" s="19">
        <f t="shared" ca="1" si="452"/>
        <v>0.99999993374826635</v>
      </c>
      <c r="AD312" s="19">
        <f t="shared" ca="1" si="453"/>
        <v>3.6401025886989542E-4</v>
      </c>
      <c r="AE312" s="19">
        <f t="shared" ca="1" si="454"/>
        <v>-0.54495432816936495</v>
      </c>
      <c r="AF312" s="19">
        <f t="shared" ca="1" si="455"/>
        <v>1.544954328169365</v>
      </c>
      <c r="AG312" s="19">
        <f t="shared" ca="1" si="456"/>
        <v>0.59923611746357319</v>
      </c>
      <c r="AH312" s="72">
        <f t="shared" ca="1" si="457"/>
        <v>1.2942957187964195E-3</v>
      </c>
      <c r="AI312" s="72">
        <f t="shared" ca="1" si="458"/>
        <v>-2.8731675680022484E-4</v>
      </c>
      <c r="AJ312" s="72">
        <f t="shared" ca="1" si="459"/>
        <v>-3.5501260676855384E-12</v>
      </c>
      <c r="AK312" s="19">
        <f t="shared" ca="1" si="460"/>
        <v>3.6401025276576102E-4</v>
      </c>
      <c r="AL312" s="19">
        <f t="shared" ca="1" si="461"/>
        <v>0.99999993374826568</v>
      </c>
      <c r="AM312" s="19">
        <f t="shared" ca="1" si="462"/>
        <v>3.6401026080453141E-4</v>
      </c>
      <c r="AN312" s="19">
        <f t="shared" ca="1" si="463"/>
        <v>-0.54495433200658239</v>
      </c>
      <c r="AO312" s="19">
        <f t="shared" ca="1" si="464"/>
        <v>0.70302477602725966</v>
      </c>
      <c r="AP312" s="19">
        <f t="shared" ca="1" si="465"/>
        <v>0.29697522397274034</v>
      </c>
      <c r="AQ312" s="72">
        <f t="shared" ca="1" si="466"/>
        <v>5.9021123367916878E-4</v>
      </c>
      <c r="AR312" s="72">
        <f t="shared" ca="1" si="467"/>
        <v>-2.8731682611175374E-4</v>
      </c>
      <c r="AS312" s="72">
        <f t="shared" ca="1" si="468"/>
        <v>-6.9311528901310621E-11</v>
      </c>
      <c r="AT312" s="19">
        <f t="shared" ca="1" si="469"/>
        <v>3.6401029053742903E-4</v>
      </c>
      <c r="AU312" s="19">
        <f t="shared" ca="1" si="470"/>
        <v>0.99999993374825191</v>
      </c>
      <c r="AV312" s="19">
        <f t="shared" ca="1" si="471"/>
        <v>3.6401029857620196E-4</v>
      </c>
      <c r="AW312" s="19">
        <f t="shared" ca="1" si="472"/>
        <v>-0.54495440692249997</v>
      </c>
      <c r="AX312" s="19">
        <f t="shared" ca="1" si="473"/>
        <v>1.5449544069224999</v>
      </c>
      <c r="AY312" s="19">
        <f t="shared" ca="1" si="474"/>
        <v>0.5992361378922566</v>
      </c>
      <c r="AZ312" s="72">
        <f t="shared" ca="1" si="475"/>
        <v>1.2942957845159296E-3</v>
      </c>
      <c r="BA312" s="72">
        <f t="shared" ca="1" si="476"/>
        <v>-2.8731675696880066E-4</v>
      </c>
      <c r="BB312" s="72">
        <f t="shared" ca="1" si="477"/>
        <v>6.9142953081774428E-11</v>
      </c>
      <c r="BC312" s="19">
        <f t="shared" ca="1" si="478"/>
        <v>3.6401025285765209E-4</v>
      </c>
      <c r="BD312" s="19">
        <f t="shared" ca="1" si="479"/>
        <v>0.99999993374826568</v>
      </c>
      <c r="BE312" s="19">
        <f t="shared" ca="1" si="480"/>
        <v>3.6401026089642247E-4</v>
      </c>
      <c r="BF312" s="19">
        <f t="shared" ca="1" si="481"/>
        <v>-0.54495433218875178</v>
      </c>
      <c r="BG312" s="19">
        <f t="shared" ca="1" si="482"/>
        <v>1.5449543321887518</v>
      </c>
      <c r="BH312" s="19">
        <f t="shared" ca="1" si="483"/>
        <v>0.59923611850620828</v>
      </c>
      <c r="BI312" s="72">
        <f t="shared" ca="1" si="484"/>
        <v>1.2942957221505989E-3</v>
      </c>
      <c r="BJ312" s="72">
        <f t="shared" ca="1" si="485"/>
        <v>-2.8731675680882858E-4</v>
      </c>
      <c r="BK312" s="72">
        <f t="shared" ca="1" si="486"/>
        <v>1.5997207898632571E-13</v>
      </c>
      <c r="BL312" s="72">
        <f t="shared" ca="1" si="487"/>
        <v>1.0412214688751656E-2</v>
      </c>
      <c r="BM312" s="72">
        <f t="shared" ca="1" si="488"/>
        <v>1.0025979936778318</v>
      </c>
      <c r="BN312" s="72">
        <f t="shared" ca="1" si="489"/>
        <v>2.5895829316292421E-3</v>
      </c>
      <c r="BO312" s="72">
        <f t="shared" ca="1" si="490"/>
        <v>5.6468805080231387E-7</v>
      </c>
      <c r="BP312" s="72">
        <f t="shared" ca="1" si="491"/>
        <v>2316.335718079622</v>
      </c>
      <c r="BQ312" s="72">
        <f t="shared" ca="1" si="492"/>
        <v>-0.71293368250864408</v>
      </c>
      <c r="BR312" s="72">
        <f t="shared" ca="1" si="493"/>
        <v>2.4284991080473057</v>
      </c>
      <c r="BS312" s="72">
        <f t="shared" ca="1" si="494"/>
        <v>5.5700917616370988</v>
      </c>
      <c r="BT312" s="72">
        <f t="shared" ca="1" si="495"/>
        <v>319.15190891953489</v>
      </c>
      <c r="BU312" s="72">
        <f t="shared" ca="1" si="496"/>
        <v>139.14274944239551</v>
      </c>
      <c r="BV312" s="72">
        <f t="shared" ca="1" si="497"/>
        <v>319.14274944239548</v>
      </c>
    </row>
    <row r="313" spans="1:74">
      <c r="A313" s="13">
        <f ca="1">'MGRS to'!AO313</f>
        <v>33.892833571185619</v>
      </c>
      <c r="B313" s="13">
        <f ca="1">'MGRS to'!AP313</f>
        <v>-5.5776873333581758</v>
      </c>
      <c r="C313" s="19">
        <f t="shared" ca="1" si="426"/>
        <v>0.59154153864765702</v>
      </c>
      <c r="D313" s="19">
        <f t="shared" ca="1" si="427"/>
        <v>-9.7349008613882723E-2</v>
      </c>
      <c r="E313" s="19">
        <f t="shared" ca="1" si="428"/>
        <v>0.59018425368315841</v>
      </c>
      <c r="F313" s="19">
        <f t="shared" ca="1" si="429"/>
        <v>0.58998794422967171</v>
      </c>
      <c r="G313" s="19">
        <f t="shared" ca="1" si="430"/>
        <v>-6.523071379290063E-4</v>
      </c>
      <c r="H313" s="19">
        <f t="shared" ca="1" si="431"/>
        <v>-6.523071379290063E-4</v>
      </c>
      <c r="I313" s="19">
        <f t="shared" ca="1" si="432"/>
        <v>0</v>
      </c>
      <c r="J313" s="19">
        <f t="shared" ca="1" si="433"/>
        <v>5.7645331007941656E-4</v>
      </c>
      <c r="K313" s="19">
        <f t="shared" ca="1" si="434"/>
        <v>0.99999983385077695</v>
      </c>
      <c r="L313" s="19">
        <f t="shared" ca="1" si="435"/>
        <v>5.7645334200517515E-4</v>
      </c>
      <c r="M313" s="19">
        <f t="shared" ca="1" si="436"/>
        <v>-0.78122821638320827</v>
      </c>
      <c r="N313" s="19">
        <f t="shared" ca="1" si="437"/>
        <v>1.7812282163832083</v>
      </c>
      <c r="O313" s="19">
        <f t="shared" ca="1" si="438"/>
        <v>0.65235523023331909</v>
      </c>
      <c r="P313" s="72">
        <f t="shared" ca="1" si="439"/>
        <v>1.4913486698780959E-3</v>
      </c>
      <c r="Q313" s="72">
        <f t="shared" ca="1" si="440"/>
        <v>-6.5381626410614287E-4</v>
      </c>
      <c r="R313" s="72">
        <f t="shared" ca="1" si="441"/>
        <v>-1.5091261771365714E-6</v>
      </c>
      <c r="S313" s="19">
        <f t="shared" ca="1" si="442"/>
        <v>5.7763243967347581E-4</v>
      </c>
      <c r="T313" s="19">
        <f t="shared" ca="1" si="443"/>
        <v>0.99999983317036834</v>
      </c>
      <c r="U313" s="19">
        <f t="shared" ca="1" si="444"/>
        <v>5.7763247179554709E-4</v>
      </c>
      <c r="V313" s="19">
        <f t="shared" ca="1" si="445"/>
        <v>-0.78143718181469346</v>
      </c>
      <c r="W313" s="19">
        <f t="shared" ca="1" si="446"/>
        <v>1.7814371818146935</v>
      </c>
      <c r="X313" s="19">
        <f t="shared" ca="1" si="447"/>
        <v>0.65239600882109905</v>
      </c>
      <c r="Y313" s="72">
        <f t="shared" ca="1" si="448"/>
        <v>1.4915228433570109E-3</v>
      </c>
      <c r="Z313" s="72">
        <f t="shared" ca="1" si="449"/>
        <v>-6.5381975550116893E-4</v>
      </c>
      <c r="AA313" s="72">
        <f t="shared" ca="1" si="450"/>
        <v>-3.4913950260626395E-9</v>
      </c>
      <c r="AB313" s="19">
        <f t="shared" ca="1" si="451"/>
        <v>5.7763516797973804E-4</v>
      </c>
      <c r="AC313" s="19">
        <f t="shared" ca="1" si="452"/>
        <v>0.99999983316879248</v>
      </c>
      <c r="AD313" s="19">
        <f t="shared" ca="1" si="453"/>
        <v>5.7763520010226436E-4</v>
      </c>
      <c r="AE313" s="19">
        <f t="shared" ca="1" si="454"/>
        <v>-0.78143766377734047</v>
      </c>
      <c r="AF313" s="19">
        <f t="shared" ca="1" si="455"/>
        <v>1.7814376637773406</v>
      </c>
      <c r="AG313" s="19">
        <f t="shared" ca="1" si="456"/>
        <v>0.65239610286270122</v>
      </c>
      <c r="AH313" s="72">
        <f t="shared" ca="1" si="457"/>
        <v>1.4915232450744909E-3</v>
      </c>
      <c r="AI313" s="72">
        <f t="shared" ca="1" si="458"/>
        <v>-6.538197635785844E-4</v>
      </c>
      <c r="AJ313" s="72">
        <f t="shared" ca="1" si="459"/>
        <v>-8.0774154725959946E-12</v>
      </c>
      <c r="AK313" s="19">
        <f t="shared" ca="1" si="460"/>
        <v>5.7763517429173378E-4</v>
      </c>
      <c r="AL313" s="19">
        <f t="shared" ca="1" si="461"/>
        <v>0.99999983316878871</v>
      </c>
      <c r="AM313" s="19">
        <f t="shared" ca="1" si="462"/>
        <v>5.7763520641426118E-4</v>
      </c>
      <c r="AN313" s="19">
        <f t="shared" ca="1" si="463"/>
        <v>-0.7814376648923631</v>
      </c>
      <c r="AO313" s="19">
        <f t="shared" ca="1" si="464"/>
        <v>0.38935517588757085</v>
      </c>
      <c r="AP313" s="19">
        <f t="shared" ca="1" si="465"/>
        <v>0.61064482411242915</v>
      </c>
      <c r="AQ313" s="72">
        <f t="shared" ca="1" si="466"/>
        <v>3.2713323523525457E-4</v>
      </c>
      <c r="AR313" s="72">
        <f t="shared" ca="1" si="467"/>
        <v>-6.5382035658359311E-4</v>
      </c>
      <c r="AS313" s="72">
        <f t="shared" ca="1" si="468"/>
        <v>-5.9300500870450995E-10</v>
      </c>
      <c r="AT313" s="19">
        <f t="shared" ca="1" si="469"/>
        <v>5.7763563768812741E-4</v>
      </c>
      <c r="AU313" s="19">
        <f t="shared" ca="1" si="470"/>
        <v>0.99999983316852115</v>
      </c>
      <c r="AV313" s="19">
        <f t="shared" ca="1" si="471"/>
        <v>5.7763566981073212E-4</v>
      </c>
      <c r="AW313" s="19">
        <f t="shared" ca="1" si="472"/>
        <v>-0.78143774675187327</v>
      </c>
      <c r="AX313" s="19">
        <f t="shared" ca="1" si="473"/>
        <v>1.7814377467518732</v>
      </c>
      <c r="AY313" s="19">
        <f t="shared" ca="1" si="474"/>
        <v>0.65239611905286776</v>
      </c>
      <c r="AZ313" s="72">
        <f t="shared" ca="1" si="475"/>
        <v>1.4915233142340416E-3</v>
      </c>
      <c r="BA313" s="72">
        <f t="shared" ca="1" si="476"/>
        <v>-6.5381976496920119E-4</v>
      </c>
      <c r="BB313" s="72">
        <f t="shared" ca="1" si="477"/>
        <v>5.9161439191612181E-10</v>
      </c>
      <c r="BC313" s="19">
        <f t="shared" ca="1" si="478"/>
        <v>5.7763517537842474E-4</v>
      </c>
      <c r="BD313" s="19">
        <f t="shared" ca="1" si="479"/>
        <v>0.99999983316878827</v>
      </c>
      <c r="BE313" s="19">
        <f t="shared" ca="1" si="480"/>
        <v>5.7763520750095225E-4</v>
      </c>
      <c r="BF313" s="19">
        <f t="shared" ca="1" si="481"/>
        <v>-0.78143766508431201</v>
      </c>
      <c r="BG313" s="19">
        <f t="shared" ca="1" si="482"/>
        <v>1.781437665084312</v>
      </c>
      <c r="BH313" s="19">
        <f t="shared" ca="1" si="483"/>
        <v>0.65239610311772034</v>
      </c>
      <c r="BI313" s="72">
        <f t="shared" ca="1" si="484"/>
        <v>1.4915232461638558E-3</v>
      </c>
      <c r="BJ313" s="72">
        <f t="shared" ca="1" si="485"/>
        <v>-6.5381976360048887E-4</v>
      </c>
      <c r="BK313" s="72">
        <f t="shared" ca="1" si="486"/>
        <v>1.3687123266367673E-12</v>
      </c>
      <c r="BL313" s="72">
        <f t="shared" ca="1" si="487"/>
        <v>1.2005993340403911E-2</v>
      </c>
      <c r="BM313" s="72">
        <f t="shared" ca="1" si="488"/>
        <v>1.0029947751695762</v>
      </c>
      <c r="BN313" s="72">
        <f t="shared" ca="1" si="489"/>
        <v>2.9836044591349973E-3</v>
      </c>
      <c r="BO313" s="72">
        <f t="shared" ca="1" si="490"/>
        <v>1.1241693486137244E-6</v>
      </c>
      <c r="BP313" s="72">
        <f t="shared" ca="1" si="491"/>
        <v>3675.7129419567082</v>
      </c>
      <c r="BQ313" s="72">
        <f t="shared" ca="1" si="492"/>
        <v>-1.9188553012078553</v>
      </c>
      <c r="BR313" s="72">
        <f t="shared" ca="1" si="493"/>
        <v>1.222373545764722</v>
      </c>
      <c r="BS313" s="72">
        <f t="shared" ca="1" si="494"/>
        <v>4.3639661993545147</v>
      </c>
      <c r="BT313" s="72">
        <f t="shared" ca="1" si="495"/>
        <v>250.05768974448554</v>
      </c>
      <c r="BU313" s="72">
        <f t="shared" ca="1" si="496"/>
        <v>70.036845160760151</v>
      </c>
      <c r="BV313" s="72">
        <f t="shared" ca="1" si="497"/>
        <v>250.03684516076009</v>
      </c>
    </row>
    <row r="314" spans="1:74">
      <c r="A314" s="13">
        <f ca="1">'MGRS to'!AO314</f>
        <v>33.907409016392762</v>
      </c>
      <c r="B314" s="13">
        <f ca="1">'MGRS to'!AP314</f>
        <v>-5.55272705824847</v>
      </c>
      <c r="C314" s="19">
        <f t="shared" ca="1" si="426"/>
        <v>0.59179592815646564</v>
      </c>
      <c r="D314" s="19">
        <f t="shared" ca="1" si="427"/>
        <v>-9.6913369631014767E-2</v>
      </c>
      <c r="E314" s="19">
        <f t="shared" ca="1" si="428"/>
        <v>0.58998794422967171</v>
      </c>
      <c r="F314" s="19">
        <f t="shared" ca="1" si="429"/>
        <v>0.59024200990995135</v>
      </c>
      <c r="G314" s="19">
        <f t="shared" ca="1" si="430"/>
        <v>4.3563898286795577E-4</v>
      </c>
      <c r="H314" s="19">
        <f t="shared" ca="1" si="431"/>
        <v>4.3563898286795577E-4</v>
      </c>
      <c r="I314" s="19">
        <f t="shared" ca="1" si="432"/>
        <v>0</v>
      </c>
      <c r="J314" s="19">
        <f t="shared" ca="1" si="433"/>
        <v>4.4222850300420808E-4</v>
      </c>
      <c r="K314" s="19">
        <f t="shared" ca="1" si="434"/>
        <v>0.99999990221697077</v>
      </c>
      <c r="L314" s="19">
        <f t="shared" ca="1" si="435"/>
        <v>4.4222851741835618E-4</v>
      </c>
      <c r="M314" s="19">
        <f t="shared" ca="1" si="436"/>
        <v>0.68006926295013315</v>
      </c>
      <c r="N314" s="19">
        <f t="shared" ca="1" si="437"/>
        <v>0.31993073704986685</v>
      </c>
      <c r="O314" s="19">
        <f t="shared" ca="1" si="438"/>
        <v>-0.93569335476305593</v>
      </c>
      <c r="P314" s="72">
        <f t="shared" ca="1" si="439"/>
        <v>2.6885016899382599E-4</v>
      </c>
      <c r="Q314" s="72">
        <f t="shared" ca="1" si="440"/>
        <v>4.3664680244249077E-4</v>
      </c>
      <c r="R314" s="72">
        <f t="shared" ca="1" si="441"/>
        <v>1.0078195745350004E-6</v>
      </c>
      <c r="S314" s="19">
        <f t="shared" ca="1" si="442"/>
        <v>4.4291415132122729E-4</v>
      </c>
      <c r="T314" s="19">
        <f t="shared" ca="1" si="443"/>
        <v>0.99999990191352239</v>
      </c>
      <c r="U314" s="19">
        <f t="shared" ca="1" si="444"/>
        <v>4.429141658025242E-4</v>
      </c>
      <c r="V314" s="19">
        <f t="shared" ca="1" si="445"/>
        <v>0.68058734520356334</v>
      </c>
      <c r="W314" s="19">
        <f t="shared" ca="1" si="446"/>
        <v>0.31941265479643666</v>
      </c>
      <c r="X314" s="19">
        <f t="shared" ca="1" si="447"/>
        <v>-0.93883301878823433</v>
      </c>
      <c r="Y314" s="72">
        <f t="shared" ca="1" si="448"/>
        <v>2.6841515323869309E-4</v>
      </c>
      <c r="Z314" s="72">
        <f t="shared" ca="1" si="449"/>
        <v>4.3664913396036813E-4</v>
      </c>
      <c r="AA314" s="72">
        <f t="shared" ca="1" si="450"/>
        <v>2.3315178773633365E-9</v>
      </c>
      <c r="AB314" s="19">
        <f t="shared" ca="1" si="451"/>
        <v>4.4291573812403037E-4</v>
      </c>
      <c r="AC314" s="19">
        <f t="shared" ca="1" si="452"/>
        <v>0.99999990191281962</v>
      </c>
      <c r="AD314" s="19">
        <f t="shared" ca="1" si="453"/>
        <v>4.4291575260548292E-4</v>
      </c>
      <c r="AE314" s="19">
        <f t="shared" ca="1" si="454"/>
        <v>0.68058854096032229</v>
      </c>
      <c r="AF314" s="19">
        <f t="shared" ca="1" si="455"/>
        <v>0.31941145903967771</v>
      </c>
      <c r="AG314" s="19">
        <f t="shared" ca="1" si="456"/>
        <v>-0.93884027705254591</v>
      </c>
      <c r="AH314" s="72">
        <f t="shared" ca="1" si="457"/>
        <v>2.6841414920177796E-4</v>
      </c>
      <c r="AI314" s="72">
        <f t="shared" ca="1" si="458"/>
        <v>4.3664913935416655E-4</v>
      </c>
      <c r="AJ314" s="72">
        <f t="shared" ca="1" si="459"/>
        <v>5.3937984178901999E-12</v>
      </c>
      <c r="AK314" s="19">
        <f t="shared" ca="1" si="460"/>
        <v>4.4291574179499983E-4</v>
      </c>
      <c r="AL314" s="19">
        <f t="shared" ca="1" si="461"/>
        <v>0.99999990191281796</v>
      </c>
      <c r="AM314" s="19">
        <f t="shared" ca="1" si="462"/>
        <v>4.4291575627645276E-4</v>
      </c>
      <c r="AN314" s="19">
        <f t="shared" ca="1" si="463"/>
        <v>0.68058854372658539</v>
      </c>
      <c r="AO314" s="19">
        <f t="shared" ca="1" si="464"/>
        <v>0.5367992341481258</v>
      </c>
      <c r="AP314" s="19">
        <f t="shared" ca="1" si="465"/>
        <v>0.4632007658518742</v>
      </c>
      <c r="AQ314" s="72">
        <f t="shared" ca="1" si="466"/>
        <v>4.5084777916737064E-4</v>
      </c>
      <c r="AR314" s="72">
        <f t="shared" ca="1" si="467"/>
        <v>4.3664942076891309E-4</v>
      </c>
      <c r="AS314" s="72">
        <f t="shared" ca="1" si="468"/>
        <v>2.8141474654047594E-10</v>
      </c>
      <c r="AT314" s="19">
        <f t="shared" ca="1" si="469"/>
        <v>4.4291593332264849E-4</v>
      </c>
      <c r="AU314" s="19">
        <f t="shared" ca="1" si="470"/>
        <v>0.99999990191273314</v>
      </c>
      <c r="AV314" s="19">
        <f t="shared" ca="1" si="471"/>
        <v>4.4291594780412018E-4</v>
      </c>
      <c r="AW314" s="19">
        <f t="shared" ca="1" si="472"/>
        <v>0.68058868805383843</v>
      </c>
      <c r="AX314" s="19">
        <f t="shared" ca="1" si="473"/>
        <v>0.31941131194616157</v>
      </c>
      <c r="AY314" s="19">
        <f t="shared" ca="1" si="474"/>
        <v>-0.93884116991649946</v>
      </c>
      <c r="AZ314" s="72">
        <f t="shared" ca="1" si="475"/>
        <v>2.6841402569227689E-4</v>
      </c>
      <c r="BA314" s="72">
        <f t="shared" ca="1" si="476"/>
        <v>4.3664914001767741E-4</v>
      </c>
      <c r="BB314" s="72">
        <f t="shared" ca="1" si="477"/>
        <v>-2.8075123568180663E-10</v>
      </c>
      <c r="BC314" s="19">
        <f t="shared" ca="1" si="478"/>
        <v>4.4291574224656456E-4</v>
      </c>
      <c r="BD314" s="19">
        <f t="shared" ca="1" si="479"/>
        <v>0.99999990191281773</v>
      </c>
      <c r="BE314" s="19">
        <f t="shared" ca="1" si="480"/>
        <v>4.4291575672801754E-4</v>
      </c>
      <c r="BF314" s="19">
        <f t="shared" ca="1" si="481"/>
        <v>0.68058854406689595</v>
      </c>
      <c r="BG314" s="19">
        <f t="shared" ca="1" si="482"/>
        <v>0.31941145593310405</v>
      </c>
      <c r="BH314" s="19">
        <f t="shared" ca="1" si="483"/>
        <v>-0.93884029590957285</v>
      </c>
      <c r="BI314" s="72">
        <f t="shared" ca="1" si="484"/>
        <v>2.6841414659329205E-4</v>
      </c>
      <c r="BJ314" s="72">
        <f t="shared" ca="1" si="485"/>
        <v>4.366491393681797E-4</v>
      </c>
      <c r="BK314" s="72">
        <f t="shared" ca="1" si="486"/>
        <v>-6.494977082202591E-13</v>
      </c>
      <c r="BL314" s="72">
        <f t="shared" ca="1" si="487"/>
        <v>2.1526724667068654E-3</v>
      </c>
      <c r="BM314" s="72">
        <f t="shared" ca="1" si="488"/>
        <v>1.0005379510925896</v>
      </c>
      <c r="BN314" s="72">
        <f t="shared" ca="1" si="489"/>
        <v>5.3758958673188768E-4</v>
      </c>
      <c r="BO314" s="72">
        <f t="shared" ca="1" si="490"/>
        <v>-2.2351993642152998E-7</v>
      </c>
      <c r="BP314" s="72">
        <f t="shared" ca="1" si="491"/>
        <v>2818.4419912239105</v>
      </c>
      <c r="BQ314" s="72">
        <f t="shared" ca="1" si="492"/>
        <v>0.95757724857962234</v>
      </c>
      <c r="BR314" s="72">
        <f t="shared" ca="1" si="493"/>
        <v>-2.183772428727984</v>
      </c>
      <c r="BS314" s="72">
        <f t="shared" ca="1" si="494"/>
        <v>0.95782022486180907</v>
      </c>
      <c r="BT314" s="72">
        <f t="shared" ca="1" si="495"/>
        <v>54.865134901362069</v>
      </c>
      <c r="BU314" s="72">
        <f t="shared" ca="1" si="496"/>
        <v>-125.12094358314687</v>
      </c>
      <c r="BV314" s="72">
        <f t="shared" ca="1" si="497"/>
        <v>54.879056416853132</v>
      </c>
    </row>
    <row r="315" spans="1:74">
      <c r="A315" s="13">
        <f ca="1">'MGRS to'!AO315</f>
        <v>33.905983711963565</v>
      </c>
      <c r="B315" s="13">
        <f ca="1">'MGRS to'!AP315</f>
        <v>-5.5592802474455247</v>
      </c>
      <c r="C315" s="19">
        <f t="shared" ca="1" si="426"/>
        <v>0.59177105190133283</v>
      </c>
      <c r="D315" s="19">
        <f t="shared" ca="1" si="427"/>
        <v>-9.7027744359009488E-2</v>
      </c>
      <c r="E315" s="19">
        <f t="shared" ca="1" si="428"/>
        <v>0.59024200990995135</v>
      </c>
      <c r="F315" s="19">
        <f t="shared" ca="1" si="429"/>
        <v>0.59021716530367163</v>
      </c>
      <c r="G315" s="19">
        <f t="shared" ca="1" si="430"/>
        <v>-1.1437472799472048E-4</v>
      </c>
      <c r="H315" s="19">
        <f t="shared" ca="1" si="431"/>
        <v>-1.1437472799472048E-4</v>
      </c>
      <c r="I315" s="19">
        <f t="shared" ca="1" si="432"/>
        <v>0</v>
      </c>
      <c r="J315" s="19">
        <f t="shared" ca="1" si="433"/>
        <v>9.8218203053211276E-5</v>
      </c>
      <c r="K315" s="19">
        <f t="shared" ca="1" si="434"/>
        <v>0.99999999517659233</v>
      </c>
      <c r="L315" s="19">
        <f t="shared" ca="1" si="435"/>
        <v>9.8218203211126746E-5</v>
      </c>
      <c r="M315" s="19">
        <f t="shared" ca="1" si="436"/>
        <v>-0.80379365938941083</v>
      </c>
      <c r="N315" s="19">
        <f t="shared" ca="1" si="437"/>
        <v>1.8037936593894108</v>
      </c>
      <c r="O315" s="19">
        <f t="shared" ca="1" si="438"/>
        <v>0.65655729129216311</v>
      </c>
      <c r="P315" s="72">
        <f t="shared" ca="1" si="439"/>
        <v>1.5101559887981271E-3</v>
      </c>
      <c r="Q315" s="72">
        <f t="shared" ca="1" si="440"/>
        <v>-1.1463928541265236E-4</v>
      </c>
      <c r="R315" s="72">
        <f t="shared" ca="1" si="441"/>
        <v>-2.6455741793187683E-7</v>
      </c>
      <c r="S315" s="19">
        <f t="shared" ca="1" si="442"/>
        <v>9.8430868329644886E-5</v>
      </c>
      <c r="T315" s="19">
        <f t="shared" ca="1" si="443"/>
        <v>0.99999999515568216</v>
      </c>
      <c r="U315" s="19">
        <f t="shared" ca="1" si="444"/>
        <v>9.8430868488588342E-5</v>
      </c>
      <c r="V315" s="19">
        <f t="shared" ca="1" si="445"/>
        <v>-0.80391223790126931</v>
      </c>
      <c r="W315" s="19">
        <f t="shared" ca="1" si="446"/>
        <v>1.8039122379012693</v>
      </c>
      <c r="X315" s="19">
        <f t="shared" ca="1" si="447"/>
        <v>0.65657986716152061</v>
      </c>
      <c r="Y315" s="72">
        <f t="shared" ca="1" si="448"/>
        <v>1.5102548131799044E-3</v>
      </c>
      <c r="Z315" s="72">
        <f t="shared" ca="1" si="449"/>
        <v>-1.1463989735404582E-4</v>
      </c>
      <c r="AA315" s="72">
        <f t="shared" ca="1" si="450"/>
        <v>-6.119413934591424E-10</v>
      </c>
      <c r="AB315" s="19">
        <f t="shared" ca="1" si="451"/>
        <v>9.8431360276892324E-5</v>
      </c>
      <c r="AC315" s="19">
        <f t="shared" ca="1" si="452"/>
        <v>0.99999999515563376</v>
      </c>
      <c r="AD315" s="19">
        <f t="shared" ca="1" si="453"/>
        <v>9.8431360435838179E-5</v>
      </c>
      <c r="AE315" s="19">
        <f t="shared" ca="1" si="454"/>
        <v>-0.80391251129179286</v>
      </c>
      <c r="AF315" s="19">
        <f t="shared" ca="1" si="455"/>
        <v>1.8039125112917929</v>
      </c>
      <c r="AG315" s="19">
        <f t="shared" ca="1" si="456"/>
        <v>0.65657991920823611</v>
      </c>
      <c r="AH315" s="72">
        <f t="shared" ca="1" si="457"/>
        <v>1.5102550410259193E-3</v>
      </c>
      <c r="AI315" s="72">
        <f t="shared" ca="1" si="458"/>
        <v>-1.1463989876951272E-4</v>
      </c>
      <c r="AJ315" s="72">
        <f t="shared" ca="1" si="459"/>
        <v>-1.4154669054694188E-12</v>
      </c>
      <c r="AK315" s="19">
        <f t="shared" ca="1" si="460"/>
        <v>9.8431361414808813E-5</v>
      </c>
      <c r="AL315" s="19">
        <f t="shared" ca="1" si="461"/>
        <v>0.99999999515563365</v>
      </c>
      <c r="AM315" s="19">
        <f t="shared" ca="1" si="462"/>
        <v>9.8431361573754668E-5</v>
      </c>
      <c r="AN315" s="19">
        <f t="shared" ca="1" si="463"/>
        <v>-0.80391251192412072</v>
      </c>
      <c r="AO315" s="19">
        <f t="shared" ca="1" si="464"/>
        <v>0.35372467317185041</v>
      </c>
      <c r="AP315" s="19">
        <f t="shared" ca="1" si="465"/>
        <v>0.64627532682814959</v>
      </c>
      <c r="AQ315" s="72">
        <f t="shared" ca="1" si="466"/>
        <v>2.9722332468756421E-4</v>
      </c>
      <c r="AR315" s="72">
        <f t="shared" ca="1" si="467"/>
        <v>-1.1464000868212427E-4</v>
      </c>
      <c r="AS315" s="72">
        <f t="shared" ca="1" si="468"/>
        <v>-1.0991261155076423E-10</v>
      </c>
      <c r="AT315" s="19">
        <f t="shared" ca="1" si="469"/>
        <v>9.8431449774934155E-5</v>
      </c>
      <c r="AU315" s="19">
        <f t="shared" ca="1" si="470"/>
        <v>0.99999999515562488</v>
      </c>
      <c r="AV315" s="19">
        <f t="shared" ca="1" si="471"/>
        <v>9.8431449933880443E-5</v>
      </c>
      <c r="AW315" s="19">
        <f t="shared" ca="1" si="472"/>
        <v>-0.80391256102816044</v>
      </c>
      <c r="AX315" s="19">
        <f t="shared" ca="1" si="473"/>
        <v>1.8039125610281603</v>
      </c>
      <c r="AY315" s="19">
        <f t="shared" ca="1" si="474"/>
        <v>0.65657992867679427</v>
      </c>
      <c r="AZ315" s="72">
        <f t="shared" ca="1" si="475"/>
        <v>1.5102550824766358E-3</v>
      </c>
      <c r="BA315" s="72">
        <f t="shared" ca="1" si="476"/>
        <v>-1.1463989902702302E-4</v>
      </c>
      <c r="BB315" s="72">
        <f t="shared" ca="1" si="477"/>
        <v>1.0965510125620932E-10</v>
      </c>
      <c r="BC315" s="19">
        <f t="shared" ca="1" si="478"/>
        <v>9.8431361621828002E-5</v>
      </c>
      <c r="BD315" s="19">
        <f t="shared" ca="1" si="479"/>
        <v>0.99999999515563365</v>
      </c>
      <c r="BE315" s="19">
        <f t="shared" ca="1" si="480"/>
        <v>9.8431361780773857E-5</v>
      </c>
      <c r="BF315" s="19">
        <f t="shared" ca="1" si="481"/>
        <v>-0.80391251203913683</v>
      </c>
      <c r="BG315" s="19">
        <f t="shared" ca="1" si="482"/>
        <v>1.8039125120391368</v>
      </c>
      <c r="BH315" s="19">
        <f t="shared" ca="1" si="483"/>
        <v>0.65657991935051174</v>
      </c>
      <c r="BI315" s="72">
        <f t="shared" ca="1" si="484"/>
        <v>1.510255041648762E-3</v>
      </c>
      <c r="BJ315" s="72">
        <f t="shared" ca="1" si="485"/>
        <v>-1.1463989877338244E-4</v>
      </c>
      <c r="BK315" s="72">
        <f t="shared" ca="1" si="486"/>
        <v>2.536405737134026E-13</v>
      </c>
      <c r="BL315" s="72">
        <f t="shared" ca="1" si="487"/>
        <v>1.2157462498239111E-2</v>
      </c>
      <c r="BM315" s="72">
        <f t="shared" ca="1" si="488"/>
        <v>1.0030324721797692</v>
      </c>
      <c r="BN315" s="72">
        <f t="shared" ca="1" si="489"/>
        <v>3.0210189906321916E-3</v>
      </c>
      <c r="BO315" s="72">
        <f t="shared" ca="1" si="490"/>
        <v>1.9521134974206853E-7</v>
      </c>
      <c r="BP315" s="72">
        <f t="shared" ca="1" si="491"/>
        <v>626.35654289557203</v>
      </c>
      <c r="BQ315" s="72">
        <f t="shared" ca="1" si="492"/>
        <v>-1.8270632112324217</v>
      </c>
      <c r="BR315" s="72">
        <f t="shared" ca="1" si="493"/>
        <v>1.3144656393167191</v>
      </c>
      <c r="BS315" s="72">
        <f t="shared" ca="1" si="494"/>
        <v>4.456058292906512</v>
      </c>
      <c r="BT315" s="72">
        <f t="shared" ca="1" si="495"/>
        <v>255.31698909276304</v>
      </c>
      <c r="BU315" s="72">
        <f t="shared" ca="1" si="496"/>
        <v>75.313333447813534</v>
      </c>
      <c r="BV315" s="72">
        <f t="shared" ca="1" si="497"/>
        <v>255.31333344781353</v>
      </c>
    </row>
    <row r="316" spans="1:74">
      <c r="A316" s="13">
        <f ca="1">'MGRS to'!AO316</f>
        <v>33.9067917314132</v>
      </c>
      <c r="B316" s="13">
        <f ca="1">'MGRS to'!AP316</f>
        <v>-5.5385439268654029</v>
      </c>
      <c r="C316" s="19">
        <f t="shared" ca="1" si="426"/>
        <v>0.59178515450114921</v>
      </c>
      <c r="D316" s="19">
        <f t="shared" ca="1" si="427"/>
        <v>-9.6665827290137313E-2</v>
      </c>
      <c r="E316" s="19">
        <f t="shared" ca="1" si="428"/>
        <v>0.59021716530367163</v>
      </c>
      <c r="F316" s="19">
        <f t="shared" ca="1" si="429"/>
        <v>0.59023124996096288</v>
      </c>
      <c r="G316" s="19">
        <f t="shared" ca="1" si="430"/>
        <v>3.6191706887217512E-4</v>
      </c>
      <c r="H316" s="19">
        <f t="shared" ca="1" si="431"/>
        <v>3.6191706887217512E-4</v>
      </c>
      <c r="I316" s="19">
        <f t="shared" ca="1" si="432"/>
        <v>0</v>
      </c>
      <c r="J316" s="19">
        <f t="shared" ca="1" si="433"/>
        <v>3.0101615040797539E-4</v>
      </c>
      <c r="K316" s="19">
        <f t="shared" ca="1" si="434"/>
        <v>0.99999995469463765</v>
      </c>
      <c r="L316" s="19">
        <f t="shared" ca="1" si="435"/>
        <v>3.010161549538574E-4</v>
      </c>
      <c r="M316" s="19">
        <f t="shared" ca="1" si="436"/>
        <v>0.82990594653965866</v>
      </c>
      <c r="N316" s="19">
        <f t="shared" ca="1" si="437"/>
        <v>0.17009405346034134</v>
      </c>
      <c r="O316" s="19">
        <f t="shared" ca="1" si="438"/>
        <v>-2.6420428367170965</v>
      </c>
      <c r="P316" s="72">
        <f t="shared" ca="1" si="439"/>
        <v>1.4299032892892529E-4</v>
      </c>
      <c r="Q316" s="72">
        <f t="shared" ca="1" si="440"/>
        <v>3.6275421533752685E-4</v>
      </c>
      <c r="R316" s="72">
        <f t="shared" ca="1" si="441"/>
        <v>8.3714646535173413E-7</v>
      </c>
      <c r="S316" s="19">
        <f t="shared" ca="1" si="442"/>
        <v>3.0171090496125151E-4</v>
      </c>
      <c r="T316" s="19">
        <f t="shared" ca="1" si="443"/>
        <v>0.9999999544852638</v>
      </c>
      <c r="U316" s="19">
        <f t="shared" ca="1" si="444"/>
        <v>3.0171090953868234E-4</v>
      </c>
      <c r="V316" s="19">
        <f t="shared" ca="1" si="445"/>
        <v>0.82991013477107212</v>
      </c>
      <c r="W316" s="19">
        <f t="shared" ca="1" si="446"/>
        <v>0.17008986522892788</v>
      </c>
      <c r="X316" s="19">
        <f t="shared" ca="1" si="447"/>
        <v>-2.6421325172728425</v>
      </c>
      <c r="Y316" s="72">
        <f t="shared" ca="1" si="448"/>
        <v>1.4298680957491373E-4</v>
      </c>
      <c r="Z316" s="72">
        <f t="shared" ca="1" si="449"/>
        <v>3.6275615173195008E-4</v>
      </c>
      <c r="AA316" s="72">
        <f t="shared" ca="1" si="450"/>
        <v>1.9363944232255424E-9</v>
      </c>
      <c r="AB316" s="19">
        <f t="shared" ca="1" si="451"/>
        <v>3.0171251199454191E-4</v>
      </c>
      <c r="AC316" s="19">
        <f t="shared" ca="1" si="452"/>
        <v>0.99999995448477907</v>
      </c>
      <c r="AD316" s="19">
        <f t="shared" ca="1" si="453"/>
        <v>3.0171251657204587E-4</v>
      </c>
      <c r="AE316" s="19">
        <f t="shared" ca="1" si="454"/>
        <v>0.82991014442530509</v>
      </c>
      <c r="AF316" s="19">
        <f t="shared" ca="1" si="455"/>
        <v>0.17008985557469491</v>
      </c>
      <c r="AG316" s="19">
        <f t="shared" ca="1" si="456"/>
        <v>-2.6421327239993264</v>
      </c>
      <c r="AH316" s="72">
        <f t="shared" ca="1" si="457"/>
        <v>1.4298680146250048E-4</v>
      </c>
      <c r="AI316" s="72">
        <f t="shared" ca="1" si="458"/>
        <v>3.6275615621100306E-4</v>
      </c>
      <c r="AJ316" s="72">
        <f t="shared" ca="1" si="459"/>
        <v>4.479052979206033E-12</v>
      </c>
      <c r="AK316" s="19">
        <f t="shared" ca="1" si="460"/>
        <v>3.0171251571175448E-4</v>
      </c>
      <c r="AL316" s="19">
        <f t="shared" ca="1" si="461"/>
        <v>0.99999995448477774</v>
      </c>
      <c r="AM316" s="19">
        <f t="shared" ca="1" si="462"/>
        <v>3.0171252028925866E-4</v>
      </c>
      <c r="AN316" s="19">
        <f t="shared" ca="1" si="463"/>
        <v>0.82991014444763267</v>
      </c>
      <c r="AO316" s="19">
        <f t="shared" ca="1" si="464"/>
        <v>0.31124915214290949</v>
      </c>
      <c r="AP316" s="19">
        <f t="shared" ca="1" si="465"/>
        <v>0.68875084785709051</v>
      </c>
      <c r="AQ316" s="72">
        <f t="shared" ca="1" si="466"/>
        <v>2.6156039293875882E-4</v>
      </c>
      <c r="AR316" s="72">
        <f t="shared" ca="1" si="467"/>
        <v>3.6275652512493057E-4</v>
      </c>
      <c r="AS316" s="72">
        <f t="shared" ca="1" si="468"/>
        <v>3.6891392750978275E-10</v>
      </c>
      <c r="AT316" s="19">
        <f t="shared" ca="1" si="469"/>
        <v>3.0171282187715253E-4</v>
      </c>
      <c r="AU316" s="19">
        <f t="shared" ca="1" si="470"/>
        <v>0.99999995448468559</v>
      </c>
      <c r="AV316" s="19">
        <f t="shared" ca="1" si="471"/>
        <v>3.0171282645467058E-4</v>
      </c>
      <c r="AW316" s="19">
        <f t="shared" ca="1" si="472"/>
        <v>0.82991014628689652</v>
      </c>
      <c r="AX316" s="19">
        <f t="shared" ca="1" si="473"/>
        <v>0.17008985371310348</v>
      </c>
      <c r="AY316" s="19">
        <f t="shared" ca="1" si="474"/>
        <v>-2.642132763861663</v>
      </c>
      <c r="AZ316" s="72">
        <f t="shared" ca="1" si="475"/>
        <v>1.4298679989821269E-4</v>
      </c>
      <c r="BA316" s="72">
        <f t="shared" ca="1" si="476"/>
        <v>3.6275615707469428E-4</v>
      </c>
      <c r="BB316" s="72">
        <f t="shared" ca="1" si="477"/>
        <v>-3.6805023628403918E-10</v>
      </c>
      <c r="BC316" s="19">
        <f t="shared" ca="1" si="478"/>
        <v>3.0171251642854157E-4</v>
      </c>
      <c r="BD316" s="19">
        <f t="shared" ca="1" si="479"/>
        <v>0.99999995448477752</v>
      </c>
      <c r="BE316" s="19">
        <f t="shared" ca="1" si="480"/>
        <v>3.017125210060458E-4</v>
      </c>
      <c r="BF316" s="19">
        <f t="shared" ca="1" si="481"/>
        <v>0.82991014445193589</v>
      </c>
      <c r="BG316" s="19">
        <f t="shared" ca="1" si="482"/>
        <v>0.17008985554806411</v>
      </c>
      <c r="BH316" s="19">
        <f t="shared" ca="1" si="483"/>
        <v>-2.6421327245695734</v>
      </c>
      <c r="BI316" s="72">
        <f t="shared" ca="1" si="484"/>
        <v>1.4298680144012271E-4</v>
      </c>
      <c r="BJ316" s="72">
        <f t="shared" ca="1" si="485"/>
        <v>3.6275615622336128E-4</v>
      </c>
      <c r="BK316" s="72">
        <f t="shared" ca="1" si="486"/>
        <v>-8.513330014905951E-13</v>
      </c>
      <c r="BL316" s="72">
        <f t="shared" ca="1" si="487"/>
        <v>1.1463200273604142E-3</v>
      </c>
      <c r="BM316" s="72">
        <f t="shared" ca="1" si="488"/>
        <v>1.0002865184401668</v>
      </c>
      <c r="BN316" s="72">
        <f t="shared" ca="1" si="489"/>
        <v>2.8641585941546451E-4</v>
      </c>
      <c r="BO316" s="72">
        <f t="shared" ca="1" si="490"/>
        <v>-2.2824041449143269E-7</v>
      </c>
      <c r="BP316" s="72">
        <f t="shared" ca="1" si="491"/>
        <v>1919.9125667129385</v>
      </c>
      <c r="BQ316" s="72">
        <f t="shared" ca="1" si="492"/>
        <v>1.5237795597474033</v>
      </c>
      <c r="BR316" s="72">
        <f t="shared" ca="1" si="493"/>
        <v>-1.617611202877216</v>
      </c>
      <c r="BS316" s="72">
        <f t="shared" ca="1" si="494"/>
        <v>1.5239814507125771</v>
      </c>
      <c r="BT316" s="72">
        <f t="shared" ca="1" si="495"/>
        <v>87.306137681828886</v>
      </c>
      <c r="BU316" s="72">
        <f t="shared" ca="1" si="496"/>
        <v>-92.68229481794485</v>
      </c>
      <c r="BV316" s="72">
        <f t="shared" ca="1" si="497"/>
        <v>87.317705182055136</v>
      </c>
    </row>
    <row r="317" spans="1:74">
      <c r="A317" s="13">
        <f ca="1">'MGRS to'!AO317</f>
        <v>33.901472843676601</v>
      </c>
      <c r="B317" s="13">
        <f ca="1">'MGRS to'!AP317</f>
        <v>-5.549868622721994</v>
      </c>
      <c r="C317" s="19">
        <f t="shared" ca="1" si="426"/>
        <v>0.59169232239760161</v>
      </c>
      <c r="D317" s="19">
        <f t="shared" ca="1" si="427"/>
        <v>-9.6863480519621778E-2</v>
      </c>
      <c r="E317" s="19">
        <f t="shared" ca="1" si="428"/>
        <v>0.59023124996096288</v>
      </c>
      <c r="F317" s="19">
        <f t="shared" ca="1" si="429"/>
        <v>0.59013853598897081</v>
      </c>
      <c r="G317" s="19">
        <f t="shared" ca="1" si="430"/>
        <v>-1.9765322948446518E-4</v>
      </c>
      <c r="H317" s="19">
        <f t="shared" ca="1" si="431"/>
        <v>-1.9765322948446518E-4</v>
      </c>
      <c r="I317" s="19">
        <f t="shared" ca="1" si="432"/>
        <v>0</v>
      </c>
      <c r="J317" s="19">
        <f t="shared" ca="1" si="433"/>
        <v>1.8858249486053188E-4</v>
      </c>
      <c r="K317" s="19">
        <f t="shared" ca="1" si="434"/>
        <v>0.9999999822183212</v>
      </c>
      <c r="L317" s="19">
        <f t="shared" ca="1" si="435"/>
        <v>1.8858249597830302E-4</v>
      </c>
      <c r="M317" s="19">
        <f t="shared" ca="1" si="436"/>
        <v>-0.72349415239711046</v>
      </c>
      <c r="N317" s="19">
        <f t="shared" ca="1" si="437"/>
        <v>1.7234941523971106</v>
      </c>
      <c r="O317" s="19">
        <f t="shared" ca="1" si="438"/>
        <v>0.64060386658739188</v>
      </c>
      <c r="P317" s="72">
        <f t="shared" ca="1" si="439"/>
        <v>1.4432200577591614E-3</v>
      </c>
      <c r="Q317" s="72">
        <f t="shared" ca="1" si="440"/>
        <v>-1.9811044376520651E-4</v>
      </c>
      <c r="R317" s="72">
        <f t="shared" ca="1" si="441"/>
        <v>-4.5721428074132976E-7</v>
      </c>
      <c r="S317" s="19">
        <f t="shared" ca="1" si="442"/>
        <v>1.8891337902704242E-4</v>
      </c>
      <c r="T317" s="19">
        <f t="shared" ca="1" si="443"/>
        <v>0.99999998215586738</v>
      </c>
      <c r="U317" s="19">
        <f t="shared" ca="1" si="444"/>
        <v>1.8891338015070757E-4</v>
      </c>
      <c r="V317" s="19">
        <f t="shared" ca="1" si="445"/>
        <v>-0.72389760894755961</v>
      </c>
      <c r="W317" s="19">
        <f t="shared" ca="1" si="446"/>
        <v>1.7238976089475595</v>
      </c>
      <c r="X317" s="19">
        <f t="shared" ca="1" si="447"/>
        <v>0.64068797866495419</v>
      </c>
      <c r="Y317" s="72">
        <f t="shared" ca="1" si="448"/>
        <v>1.4435564383497488E-3</v>
      </c>
      <c r="Z317" s="72">
        <f t="shared" ca="1" si="449"/>
        <v>-1.9811150139998482E-4</v>
      </c>
      <c r="AA317" s="72">
        <f t="shared" ca="1" si="450"/>
        <v>-1.057634778313301E-9</v>
      </c>
      <c r="AB317" s="19">
        <f t="shared" ca="1" si="451"/>
        <v>1.8891414464679239E-4</v>
      </c>
      <c r="AC317" s="19">
        <f t="shared" ca="1" si="452"/>
        <v>0.99999998215572261</v>
      </c>
      <c r="AD317" s="19">
        <f t="shared" ca="1" si="453"/>
        <v>1.8891414577047123E-4</v>
      </c>
      <c r="AE317" s="19">
        <f t="shared" ca="1" si="454"/>
        <v>-0.72389853977207685</v>
      </c>
      <c r="AF317" s="19">
        <f t="shared" ca="1" si="455"/>
        <v>1.723898539772077</v>
      </c>
      <c r="AG317" s="19">
        <f t="shared" ca="1" si="456"/>
        <v>0.64068817267647227</v>
      </c>
      <c r="AH317" s="72">
        <f t="shared" ca="1" si="457"/>
        <v>1.4435572144208782E-3</v>
      </c>
      <c r="AI317" s="72">
        <f t="shared" ca="1" si="458"/>
        <v>-1.9811150384652109E-4</v>
      </c>
      <c r="AJ317" s="72">
        <f t="shared" ca="1" si="459"/>
        <v>-2.4465362732668111E-12</v>
      </c>
      <c r="AK317" s="19">
        <f t="shared" ca="1" si="460"/>
        <v>1.8891414641783742E-4</v>
      </c>
      <c r="AL317" s="19">
        <f t="shared" ca="1" si="461"/>
        <v>0.99999998215572239</v>
      </c>
      <c r="AM317" s="19">
        <f t="shared" ca="1" si="462"/>
        <v>1.8891414754151626E-4</v>
      </c>
      <c r="AN317" s="19">
        <f t="shared" ca="1" si="463"/>
        <v>-0.7238985419252566</v>
      </c>
      <c r="AO317" s="19">
        <f t="shared" ca="1" si="464"/>
        <v>0.47597090099848749</v>
      </c>
      <c r="AP317" s="19">
        <f t="shared" ca="1" si="465"/>
        <v>0.52402909900151251</v>
      </c>
      <c r="AQ317" s="72">
        <f t="shared" ca="1" si="466"/>
        <v>3.9982020841733157E-4</v>
      </c>
      <c r="AR317" s="72">
        <f t="shared" ca="1" si="467"/>
        <v>-1.9811165472935775E-4</v>
      </c>
      <c r="AS317" s="72">
        <f t="shared" ca="1" si="468"/>
        <v>-1.5088283666095728E-10</v>
      </c>
      <c r="AT317" s="19">
        <f t="shared" ca="1" si="469"/>
        <v>1.8891425564171108E-4</v>
      </c>
      <c r="AU317" s="19">
        <f t="shared" ca="1" si="470"/>
        <v>0.99999998215570174</v>
      </c>
      <c r="AV317" s="19">
        <f t="shared" ca="1" si="471"/>
        <v>1.8891425676539187E-4</v>
      </c>
      <c r="AW317" s="19">
        <f t="shared" ca="1" si="472"/>
        <v>-0.72389867471632707</v>
      </c>
      <c r="AX317" s="19">
        <f t="shared" ca="1" si="473"/>
        <v>1.723898674716327</v>
      </c>
      <c r="AY317" s="19">
        <f t="shared" ca="1" si="474"/>
        <v>0.64068820080285072</v>
      </c>
      <c r="AZ317" s="72">
        <f t="shared" ca="1" si="475"/>
        <v>1.4435573269300937E-3</v>
      </c>
      <c r="BA317" s="72">
        <f t="shared" ca="1" si="476"/>
        <v>-1.9811150420120485E-4</v>
      </c>
      <c r="BB317" s="72">
        <f t="shared" ca="1" si="477"/>
        <v>1.5052815290354966E-10</v>
      </c>
      <c r="BC317" s="19">
        <f t="shared" ca="1" si="478"/>
        <v>1.8891414667458119E-4</v>
      </c>
      <c r="BD317" s="19">
        <f t="shared" ca="1" si="479"/>
        <v>0.99999998215572239</v>
      </c>
      <c r="BE317" s="19">
        <f t="shared" ca="1" si="480"/>
        <v>1.8891414779826003E-4</v>
      </c>
      <c r="BF317" s="19">
        <f t="shared" ca="1" si="481"/>
        <v>-0.72389854223745509</v>
      </c>
      <c r="BG317" s="19">
        <f t="shared" ca="1" si="482"/>
        <v>1.7238985422374551</v>
      </c>
      <c r="BH317" s="19">
        <f t="shared" ca="1" si="483"/>
        <v>0.64068817319033022</v>
      </c>
      <c r="BI317" s="72">
        <f t="shared" ca="1" si="484"/>
        <v>1.4435572164763772E-3</v>
      </c>
      <c r="BJ317" s="72">
        <f t="shared" ca="1" si="485"/>
        <v>-1.9811150385300094E-4</v>
      </c>
      <c r="BK317" s="72">
        <f t="shared" ca="1" si="486"/>
        <v>3.482039147035404E-13</v>
      </c>
      <c r="BL317" s="72">
        <f t="shared" ca="1" si="487"/>
        <v>1.1618208609424086E-2</v>
      </c>
      <c r="BM317" s="72">
        <f t="shared" ca="1" si="488"/>
        <v>1.0028982552703765</v>
      </c>
      <c r="BN317" s="72">
        <f t="shared" ca="1" si="489"/>
        <v>2.88779180080319E-3</v>
      </c>
      <c r="BO317" s="72">
        <f t="shared" ca="1" si="490"/>
        <v>3.4945304295760523E-7</v>
      </c>
      <c r="BP317" s="72">
        <f t="shared" ca="1" si="491"/>
        <v>1202.1330797080698</v>
      </c>
      <c r="BQ317" s="72">
        <f t="shared" ca="1" si="492"/>
        <v>-2.0857009239035635</v>
      </c>
      <c r="BR317" s="72">
        <f t="shared" ca="1" si="493"/>
        <v>1.0557814777321237</v>
      </c>
      <c r="BS317" s="72">
        <f t="shared" ca="1" si="494"/>
        <v>4.1973741313219168</v>
      </c>
      <c r="BT317" s="72">
        <f t="shared" ca="1" si="495"/>
        <v>240.49813973378934</v>
      </c>
      <c r="BU317" s="72">
        <f t="shared" ca="1" si="496"/>
        <v>60.491822762135996</v>
      </c>
      <c r="BV317" s="72">
        <f t="shared" ca="1" si="497"/>
        <v>240.49182276213605</v>
      </c>
    </row>
    <row r="318" spans="1:74">
      <c r="A318" s="13">
        <f ca="1">'MGRS to'!AO318</f>
        <v>33.900476628601972</v>
      </c>
      <c r="B318" s="13">
        <f ca="1">'MGRS to'!AP318</f>
        <v>-5.5522608235740032</v>
      </c>
      <c r="C318" s="19">
        <f t="shared" ca="1" si="426"/>
        <v>0.59167493516449132</v>
      </c>
      <c r="D318" s="19">
        <f t="shared" ca="1" si="427"/>
        <v>-9.6905232300858346E-2</v>
      </c>
      <c r="E318" s="19">
        <f t="shared" ca="1" si="428"/>
        <v>0.59013853598897081</v>
      </c>
      <c r="F318" s="19">
        <f t="shared" ca="1" si="429"/>
        <v>0.59012117088756533</v>
      </c>
      <c r="G318" s="19">
        <f t="shared" ca="1" si="430"/>
        <v>-4.1751781236568086E-5</v>
      </c>
      <c r="H318" s="19">
        <f t="shared" ca="1" si="431"/>
        <v>-4.1751781236568086E-5</v>
      </c>
      <c r="I318" s="19">
        <f t="shared" ca="1" si="432"/>
        <v>0</v>
      </c>
      <c r="J318" s="19">
        <f t="shared" ca="1" si="433"/>
        <v>3.8793804587308683E-5</v>
      </c>
      <c r="K318" s="19">
        <f t="shared" ca="1" si="434"/>
        <v>0.99999999924752037</v>
      </c>
      <c r="L318" s="19">
        <f t="shared" ca="1" si="435"/>
        <v>3.8793804597039201E-5</v>
      </c>
      <c r="M318" s="19">
        <f t="shared" ca="1" si="436"/>
        <v>-0.74298003913671606</v>
      </c>
      <c r="N318" s="19">
        <f t="shared" ca="1" si="437"/>
        <v>1.7429800391367161</v>
      </c>
      <c r="O318" s="19">
        <f t="shared" ca="1" si="438"/>
        <v>0.64468020156805839</v>
      </c>
      <c r="P318" s="72">
        <f t="shared" ca="1" si="439"/>
        <v>1.459465568896358E-3</v>
      </c>
      <c r="Q318" s="72">
        <f t="shared" ca="1" si="440"/>
        <v>-4.1848369186111325E-5</v>
      </c>
      <c r="R318" s="72">
        <f t="shared" ca="1" si="441"/>
        <v>-9.6587949543238934E-8</v>
      </c>
      <c r="S318" s="19">
        <f t="shared" ca="1" si="442"/>
        <v>3.8865584107180336E-5</v>
      </c>
      <c r="T318" s="19">
        <f t="shared" ca="1" si="443"/>
        <v>0.99999999924473326</v>
      </c>
      <c r="U318" s="19">
        <f t="shared" ca="1" si="444"/>
        <v>3.8865584116964963E-5</v>
      </c>
      <c r="V318" s="19">
        <f t="shared" ca="1" si="445"/>
        <v>-0.74332347925480025</v>
      </c>
      <c r="W318" s="19">
        <f t="shared" ca="1" si="446"/>
        <v>1.7433234792548002</v>
      </c>
      <c r="X318" s="19">
        <f t="shared" ca="1" si="447"/>
        <v>0.6447502006645347</v>
      </c>
      <c r="Y318" s="72">
        <f t="shared" ca="1" si="448"/>
        <v>1.4597518828133979E-3</v>
      </c>
      <c r="Z318" s="72">
        <f t="shared" ca="1" si="449"/>
        <v>-4.1848592631265767E-5</v>
      </c>
      <c r="AA318" s="72">
        <f t="shared" ca="1" si="450"/>
        <v>-2.234451544418873E-10</v>
      </c>
      <c r="AB318" s="19">
        <f t="shared" ca="1" si="451"/>
        <v>3.886575019932029E-5</v>
      </c>
      <c r="AC318" s="19">
        <f t="shared" ca="1" si="452"/>
        <v>0.99999999924472682</v>
      </c>
      <c r="AD318" s="19">
        <f t="shared" ca="1" si="453"/>
        <v>3.8865750209105038E-5</v>
      </c>
      <c r="AE318" s="19">
        <f t="shared" ca="1" si="454"/>
        <v>-0.74332427155814396</v>
      </c>
      <c r="AF318" s="19">
        <f t="shared" ca="1" si="455"/>
        <v>1.7433242715581438</v>
      </c>
      <c r="AG318" s="19">
        <f t="shared" ca="1" si="456"/>
        <v>0.64475036211791226</v>
      </c>
      <c r="AH318" s="72">
        <f t="shared" ca="1" si="457"/>
        <v>1.4597525433281847E-3</v>
      </c>
      <c r="AI318" s="72">
        <f t="shared" ca="1" si="458"/>
        <v>-4.1848593148180532E-5</v>
      </c>
      <c r="AJ318" s="72">
        <f t="shared" ca="1" si="459"/>
        <v>-5.1691476484405294E-13</v>
      </c>
      <c r="AK318" s="19">
        <f t="shared" ca="1" si="460"/>
        <v>3.8865750583560055E-5</v>
      </c>
      <c r="AL318" s="19">
        <f t="shared" ca="1" si="461"/>
        <v>0.99999999924472682</v>
      </c>
      <c r="AM318" s="19">
        <f t="shared" ca="1" si="462"/>
        <v>3.8865750593344804E-5</v>
      </c>
      <c r="AN318" s="19">
        <f t="shared" ca="1" si="463"/>
        <v>-0.74332427339095053</v>
      </c>
      <c r="AO318" s="19">
        <f t="shared" ca="1" si="464"/>
        <v>0.44746902458781546</v>
      </c>
      <c r="AP318" s="19">
        <f t="shared" ca="1" si="465"/>
        <v>0.55253097541218454</v>
      </c>
      <c r="AQ318" s="72">
        <f t="shared" ca="1" si="466"/>
        <v>3.7590523532860046E-4</v>
      </c>
      <c r="AR318" s="72">
        <f t="shared" ca="1" si="467"/>
        <v>-4.1848627154336855E-5</v>
      </c>
      <c r="AS318" s="72">
        <f t="shared" ca="1" si="468"/>
        <v>-3.4006156323220047E-11</v>
      </c>
      <c r="AT318" s="19">
        <f t="shared" ca="1" si="469"/>
        <v>3.8865775861159879E-5</v>
      </c>
      <c r="AU318" s="19">
        <f t="shared" ca="1" si="470"/>
        <v>0.99999999924472571</v>
      </c>
      <c r="AV318" s="19">
        <f t="shared" ca="1" si="471"/>
        <v>3.8865775870944655E-5</v>
      </c>
      <c r="AW318" s="19">
        <f t="shared" ca="1" si="472"/>
        <v>-0.74332439397097161</v>
      </c>
      <c r="AX318" s="19">
        <f t="shared" ca="1" si="473"/>
        <v>1.7433243939709717</v>
      </c>
      <c r="AY318" s="19">
        <f t="shared" ca="1" si="474"/>
        <v>0.64475038706284571</v>
      </c>
      <c r="AZ318" s="72">
        <f t="shared" ca="1" si="475"/>
        <v>1.459752645379354E-3</v>
      </c>
      <c r="BA318" s="72">
        <f t="shared" ca="1" si="476"/>
        <v>-4.1848593228045703E-5</v>
      </c>
      <c r="BB318" s="72">
        <f t="shared" ca="1" si="477"/>
        <v>3.3926291151940326E-11</v>
      </c>
      <c r="BC318" s="19">
        <f t="shared" ca="1" si="478"/>
        <v>3.886575064292646E-5</v>
      </c>
      <c r="BD318" s="19">
        <f t="shared" ca="1" si="479"/>
        <v>0.99999999924472682</v>
      </c>
      <c r="BE318" s="19">
        <f t="shared" ca="1" si="480"/>
        <v>3.8865750652711209E-5</v>
      </c>
      <c r="BF318" s="19">
        <f t="shared" ca="1" si="481"/>
        <v>-0.74332427367412579</v>
      </c>
      <c r="BG318" s="19">
        <f t="shared" ca="1" si="482"/>
        <v>1.7433242736741259</v>
      </c>
      <c r="BH318" s="19">
        <f t="shared" ca="1" si="483"/>
        <v>0.64475036254910112</v>
      </c>
      <c r="BI318" s="72">
        <f t="shared" ca="1" si="484"/>
        <v>1.4597525450922026E-3</v>
      </c>
      <c r="BJ318" s="72">
        <f t="shared" ca="1" si="485"/>
        <v>-4.1848593149561114E-5</v>
      </c>
      <c r="BK318" s="72">
        <f t="shared" ca="1" si="486"/>
        <v>7.848458889085988E-14</v>
      </c>
      <c r="BL318" s="72">
        <f t="shared" ca="1" si="487"/>
        <v>1.1749128263157863E-2</v>
      </c>
      <c r="BM318" s="72">
        <f t="shared" ca="1" si="488"/>
        <v>1.0029308428200168</v>
      </c>
      <c r="BN318" s="72">
        <f t="shared" ca="1" si="489"/>
        <v>2.9201431449898145E-3</v>
      </c>
      <c r="BO318" s="72">
        <f t="shared" ca="1" si="490"/>
        <v>7.3160937896348263E-8</v>
      </c>
      <c r="BP318" s="72">
        <f t="shared" ca="1" si="491"/>
        <v>247.31761529174224</v>
      </c>
      <c r="BQ318" s="72">
        <f t="shared" ca="1" si="492"/>
        <v>-2.035820727026592</v>
      </c>
      <c r="BR318" s="72">
        <f t="shared" ca="1" si="493"/>
        <v>1.1057486391224072</v>
      </c>
      <c r="BS318" s="72">
        <f t="shared" ca="1" si="494"/>
        <v>4.2473412927121998</v>
      </c>
      <c r="BT318" s="72">
        <f t="shared" ca="1" si="495"/>
        <v>243.35606449612143</v>
      </c>
      <c r="BU318" s="72">
        <f t="shared" ca="1" si="496"/>
        <v>63.354730224048275</v>
      </c>
      <c r="BV318" s="72">
        <f t="shared" ca="1" si="497"/>
        <v>243.35473022404824</v>
      </c>
    </row>
    <row r="319" spans="1:74">
      <c r="A319" s="13">
        <f ca="1">'MGRS to'!AO319</f>
        <v>33.446700021812156</v>
      </c>
      <c r="B319" s="13">
        <f ca="1">'MGRS to'!AP319</f>
        <v>-7.5553786818049904</v>
      </c>
      <c r="C319" s="19">
        <f t="shared" ca="1" si="426"/>
        <v>0.58375503930748129</v>
      </c>
      <c r="D319" s="19">
        <f t="shared" ca="1" si="427"/>
        <v>-0.13186623423248608</v>
      </c>
      <c r="E319" s="19">
        <f t="shared" ca="1" si="428"/>
        <v>0.59012117088756533</v>
      </c>
      <c r="F319" s="19">
        <f t="shared" ca="1" si="429"/>
        <v>0.58221155058088969</v>
      </c>
      <c r="G319" s="19">
        <f t="shared" ca="1" si="430"/>
        <v>-3.4961001931627739E-2</v>
      </c>
      <c r="H319" s="19">
        <f t="shared" ca="1" si="431"/>
        <v>-3.4961001931627739E-2</v>
      </c>
      <c r="I319" s="19">
        <f t="shared" ca="1" si="432"/>
        <v>0</v>
      </c>
      <c r="J319" s="19">
        <f t="shared" ca="1" si="433"/>
        <v>3.01746106458722E-2</v>
      </c>
      <c r="K319" s="19">
        <f t="shared" ca="1" si="434"/>
        <v>0.99954464276107746</v>
      </c>
      <c r="L319" s="19">
        <f t="shared" ca="1" si="435"/>
        <v>3.0179191556059727E-2</v>
      </c>
      <c r="M319" s="19">
        <f t="shared" ca="1" si="436"/>
        <v>-0.80390414959845902</v>
      </c>
      <c r="N319" s="19">
        <f t="shared" ca="1" si="437"/>
        <v>1.8039041495984591</v>
      </c>
      <c r="O319" s="19">
        <f t="shared" ca="1" si="438"/>
        <v>0.66029937343509104</v>
      </c>
      <c r="P319" s="72">
        <f t="shared" ca="1" si="439"/>
        <v>1.5102480723186056E-3</v>
      </c>
      <c r="Q319" s="72">
        <f t="shared" ca="1" si="440"/>
        <v>-3.504230325860358E-2</v>
      </c>
      <c r="R319" s="72">
        <f t="shared" ca="1" si="441"/>
        <v>-8.1301326975841137E-5</v>
      </c>
      <c r="S319" s="19">
        <f t="shared" ca="1" si="442"/>
        <v>3.02399444932441E-2</v>
      </c>
      <c r="T319" s="19">
        <f t="shared" ca="1" si="443"/>
        <v>0.99954266830238181</v>
      </c>
      <c r="U319" s="19">
        <f t="shared" ca="1" si="444"/>
        <v>3.0244555231760197E-2</v>
      </c>
      <c r="V319" s="19">
        <f t="shared" ca="1" si="445"/>
        <v>-0.80403196903687679</v>
      </c>
      <c r="W319" s="19">
        <f t="shared" ca="1" si="446"/>
        <v>1.8040319690368767</v>
      </c>
      <c r="X319" s="19">
        <f t="shared" ca="1" si="447"/>
        <v>0.66032143521331099</v>
      </c>
      <c r="Y319" s="72">
        <f t="shared" ca="1" si="448"/>
        <v>1.5103545981083801E-3</v>
      </c>
      <c r="Z319" s="72">
        <f t="shared" ca="1" si="449"/>
        <v>-3.5042492299762543E-2</v>
      </c>
      <c r="AA319" s="72">
        <f t="shared" ca="1" si="450"/>
        <v>-1.8904115896278828E-7</v>
      </c>
      <c r="AB319" s="19">
        <f t="shared" ca="1" si="451"/>
        <v>3.0240096418894819E-2</v>
      </c>
      <c r="AC319" s="19">
        <f t="shared" ca="1" si="452"/>
        <v>0.99954266370604494</v>
      </c>
      <c r="AD319" s="19">
        <f t="shared" ca="1" si="453"/>
        <v>3.0244707226923476E-2</v>
      </c>
      <c r="AE319" s="19">
        <f t="shared" ca="1" si="454"/>
        <v>-0.80403226527428506</v>
      </c>
      <c r="AF319" s="19">
        <f t="shared" ca="1" si="455"/>
        <v>1.8040322652742851</v>
      </c>
      <c r="AG319" s="19">
        <f t="shared" ca="1" si="456"/>
        <v>0.66032148631997956</v>
      </c>
      <c r="AH319" s="72">
        <f t="shared" ca="1" si="457"/>
        <v>1.5103548449950355E-3</v>
      </c>
      <c r="AI319" s="72">
        <f t="shared" ca="1" si="458"/>
        <v>-3.5042492739319253E-2</v>
      </c>
      <c r="AJ319" s="72">
        <f t="shared" ca="1" si="459"/>
        <v>-4.3955671047424261E-10</v>
      </c>
      <c r="AK319" s="19">
        <f t="shared" ca="1" si="460"/>
        <v>3.0240096772150969E-2</v>
      </c>
      <c r="AL319" s="19">
        <f t="shared" ca="1" si="461"/>
        <v>0.99954266369535771</v>
      </c>
      <c r="AM319" s="19">
        <f t="shared" ca="1" si="462"/>
        <v>3.024470758034125E-2</v>
      </c>
      <c r="AN319" s="19">
        <f t="shared" ca="1" si="463"/>
        <v>-0.80403226596308808</v>
      </c>
      <c r="AO319" s="19">
        <f t="shared" ca="1" si="464"/>
        <v>0.35353211529026196</v>
      </c>
      <c r="AP319" s="19">
        <f t="shared" ca="1" si="465"/>
        <v>0.64646788470973804</v>
      </c>
      <c r="AQ319" s="72">
        <f t="shared" ca="1" si="466"/>
        <v>2.9706166805583287E-4</v>
      </c>
      <c r="AR319" s="72">
        <f t="shared" ca="1" si="467"/>
        <v>-3.5042526077599216E-2</v>
      </c>
      <c r="AS319" s="72">
        <f t="shared" ca="1" si="468"/>
        <v>-3.3338279963046613E-8</v>
      </c>
      <c r="AT319" s="19">
        <f t="shared" ca="1" si="469"/>
        <v>3.0240123564945699E-2</v>
      </c>
      <c r="AU319" s="19">
        <f t="shared" ca="1" si="470"/>
        <v>0.99954266288476989</v>
      </c>
      <c r="AV319" s="19">
        <f t="shared" ca="1" si="471"/>
        <v>3.0244734385394916E-2</v>
      </c>
      <c r="AW319" s="19">
        <f t="shared" ca="1" si="472"/>
        <v>-0.80403231820545451</v>
      </c>
      <c r="AX319" s="19">
        <f t="shared" ca="1" si="473"/>
        <v>1.8040323182054545</v>
      </c>
      <c r="AY319" s="19">
        <f t="shared" ca="1" si="474"/>
        <v>0.66032149545161567</v>
      </c>
      <c r="AZ319" s="72">
        <f t="shared" ca="1" si="475"/>
        <v>1.5103548891083009E-3</v>
      </c>
      <c r="BA319" s="72">
        <f t="shared" ca="1" si="476"/>
        <v>-3.5042492817859157E-2</v>
      </c>
      <c r="BB319" s="72">
        <f t="shared" ca="1" si="477"/>
        <v>3.3259740059299325E-8</v>
      </c>
      <c r="BC319" s="19">
        <f t="shared" ca="1" si="478"/>
        <v>3.0240096835270708E-2</v>
      </c>
      <c r="BD319" s="19">
        <f t="shared" ca="1" si="479"/>
        <v>0.99954266369344791</v>
      </c>
      <c r="BE319" s="19">
        <f t="shared" ca="1" si="480"/>
        <v>3.0244707643489875E-2</v>
      </c>
      <c r="BF319" s="19">
        <f t="shared" ca="1" si="481"/>
        <v>-0.80403226608616318</v>
      </c>
      <c r="BG319" s="19">
        <f t="shared" ca="1" si="482"/>
        <v>1.8040322660861632</v>
      </c>
      <c r="BH319" s="19">
        <f t="shared" ca="1" si="483"/>
        <v>0.66032148646004396</v>
      </c>
      <c r="BI319" s="72">
        <f t="shared" ca="1" si="484"/>
        <v>1.5103548456716614E-3</v>
      </c>
      <c r="BJ319" s="72">
        <f t="shared" ca="1" si="485"/>
        <v>-3.5042492740523928E-2</v>
      </c>
      <c r="BK319" s="72">
        <f t="shared" ca="1" si="486"/>
        <v>7.7335228498842667E-11</v>
      </c>
      <c r="BL319" s="72">
        <f t="shared" ca="1" si="487"/>
        <v>1.2158269580248919E-2</v>
      </c>
      <c r="BM319" s="72">
        <f t="shared" ca="1" si="488"/>
        <v>1.0030326730372878</v>
      </c>
      <c r="BN319" s="72">
        <f t="shared" ca="1" si="489"/>
        <v>3.0212183336330053E-3</v>
      </c>
      <c r="BO319" s="72">
        <f t="shared" ca="1" si="490"/>
        <v>6.0319336998449982E-5</v>
      </c>
      <c r="BP319" s="72">
        <f t="shared" ca="1" si="491"/>
        <v>192456.57339061008</v>
      </c>
      <c r="BQ319" s="72">
        <f t="shared" ca="1" si="492"/>
        <v>-1.8268466021267802</v>
      </c>
      <c r="BR319" s="72">
        <f t="shared" ca="1" si="493"/>
        <v>1.2953600246799128</v>
      </c>
      <c r="BS319" s="72">
        <f t="shared" ca="1" si="494"/>
        <v>4.436952678269706</v>
      </c>
      <c r="BT319" s="72">
        <f t="shared" ca="1" si="495"/>
        <v>255.32939988032035</v>
      </c>
      <c r="BU319" s="72">
        <f t="shared" ca="1" si="496"/>
        <v>74.218662364121158</v>
      </c>
      <c r="BV319" s="72">
        <f t="shared" ca="1" si="497"/>
        <v>254.2186623641212</v>
      </c>
    </row>
    <row r="320" spans="1:74">
      <c r="A320" s="13">
        <f ca="1">'MGRS to'!AO320</f>
        <v>32.679994156763378</v>
      </c>
      <c r="B320" s="13">
        <f ca="1">'MGRS to'!AP320</f>
        <v>-4.741468282947813</v>
      </c>
      <c r="C320" s="19">
        <f t="shared" ca="1" si="426"/>
        <v>0.57037349756802891</v>
      </c>
      <c r="D320" s="19">
        <f t="shared" ca="1" si="427"/>
        <v>-8.2754232916321446E-2</v>
      </c>
      <c r="E320" s="19">
        <f t="shared" ca="1" si="428"/>
        <v>0.58221155058088969</v>
      </c>
      <c r="F320" s="19">
        <f t="shared" ca="1" si="429"/>
        <v>0.56884824728657979</v>
      </c>
      <c r="G320" s="19">
        <f t="shared" ca="1" si="430"/>
        <v>4.9112001316164638E-2</v>
      </c>
      <c r="H320" s="19">
        <f t="shared" ca="1" si="431"/>
        <v>4.9112001316164638E-2</v>
      </c>
      <c r="I320" s="19">
        <f t="shared" ca="1" si="432"/>
        <v>0</v>
      </c>
      <c r="J320" s="19">
        <f t="shared" ca="1" si="433"/>
        <v>4.3297897508681064E-2</v>
      </c>
      <c r="K320" s="19">
        <f t="shared" ca="1" si="434"/>
        <v>0.99906220630715858</v>
      </c>
      <c r="L320" s="19">
        <f t="shared" ca="1" si="435"/>
        <v>4.3311437419606733E-2</v>
      </c>
      <c r="M320" s="19">
        <f t="shared" ca="1" si="436"/>
        <v>0.7978903475445982</v>
      </c>
      <c r="N320" s="19">
        <f t="shared" ca="1" si="437"/>
        <v>0.2021096524554018</v>
      </c>
      <c r="O320" s="19">
        <f t="shared" ca="1" si="438"/>
        <v>-1.9319746779151592</v>
      </c>
      <c r="P320" s="72">
        <f t="shared" ca="1" si="439"/>
        <v>1.6989074727276977E-4</v>
      </c>
      <c r="Q320" s="72">
        <f t="shared" ca="1" si="440"/>
        <v>4.9227809289933887E-2</v>
      </c>
      <c r="R320" s="72">
        <f t="shared" ca="1" si="441"/>
        <v>1.1580797376924828E-4</v>
      </c>
      <c r="S320" s="19">
        <f t="shared" ca="1" si="442"/>
        <v>4.339022305325916E-2</v>
      </c>
      <c r="T320" s="19">
        <f t="shared" ca="1" si="443"/>
        <v>0.99905820077880758</v>
      </c>
      <c r="U320" s="19">
        <f t="shared" ca="1" si="444"/>
        <v>4.3403849812958979E-2</v>
      </c>
      <c r="V320" s="19">
        <f t="shared" ca="1" si="445"/>
        <v>0.79806853711737424</v>
      </c>
      <c r="W320" s="19">
        <f t="shared" ca="1" si="446"/>
        <v>0.20193146288262576</v>
      </c>
      <c r="X320" s="19">
        <f t="shared" ca="1" si="447"/>
        <v>-1.934565106592903</v>
      </c>
      <c r="Y320" s="72">
        <f t="shared" ca="1" si="448"/>
        <v>1.6974103927488638E-4</v>
      </c>
      <c r="Z320" s="72">
        <f t="shared" ca="1" si="449"/>
        <v>4.9228082304222147E-2</v>
      </c>
      <c r="AA320" s="72">
        <f t="shared" ca="1" si="450"/>
        <v>2.7301428826009833E-7</v>
      </c>
      <c r="AB320" s="19">
        <f t="shared" ca="1" si="451"/>
        <v>4.3390440732225789E-2</v>
      </c>
      <c r="AC320" s="19">
        <f t="shared" ca="1" si="452"/>
        <v>0.99905819132474116</v>
      </c>
      <c r="AD320" s="19">
        <f t="shared" ca="1" si="453"/>
        <v>4.3404067697129775E-2</v>
      </c>
      <c r="AE320" s="19">
        <f t="shared" ca="1" si="454"/>
        <v>0.79806895584659121</v>
      </c>
      <c r="AF320" s="19">
        <f t="shared" ca="1" si="455"/>
        <v>0.20193104415340879</v>
      </c>
      <c r="AG320" s="19">
        <f t="shared" ca="1" si="456"/>
        <v>-1.934571199280954</v>
      </c>
      <c r="AH320" s="72">
        <f t="shared" ca="1" si="457"/>
        <v>1.6974068747461075E-4</v>
      </c>
      <c r="AI320" s="72">
        <f t="shared" ca="1" si="458"/>
        <v>4.922808294784569E-2</v>
      </c>
      <c r="AJ320" s="72">
        <f t="shared" ca="1" si="459"/>
        <v>6.4362354335045779E-10</v>
      </c>
      <c r="AK320" s="19">
        <f t="shared" ca="1" si="460"/>
        <v>4.3390441245398002E-2</v>
      </c>
      <c r="AL320" s="19">
        <f t="shared" ca="1" si="461"/>
        <v>0.99905819130245344</v>
      </c>
      <c r="AM320" s="19">
        <f t="shared" ca="1" si="462"/>
        <v>4.3404068210785754E-2</v>
      </c>
      <c r="AN320" s="19">
        <f t="shared" ca="1" si="463"/>
        <v>0.79806895683372614</v>
      </c>
      <c r="AO320" s="19">
        <f t="shared" ca="1" si="464"/>
        <v>0.36308594013832818</v>
      </c>
      <c r="AP320" s="19">
        <f t="shared" ca="1" si="465"/>
        <v>0.63691405986167182</v>
      </c>
      <c r="AQ320" s="72">
        <f t="shared" ca="1" si="466"/>
        <v>3.0508212836380258E-4</v>
      </c>
      <c r="AR320" s="72">
        <f t="shared" ca="1" si="467"/>
        <v>4.9228127922235056E-2</v>
      </c>
      <c r="AS320" s="72">
        <f t="shared" ca="1" si="468"/>
        <v>4.4974389365459722E-8</v>
      </c>
      <c r="AT320" s="19">
        <f t="shared" ca="1" si="469"/>
        <v>4.3390477104259501E-2</v>
      </c>
      <c r="AU320" s="19">
        <f t="shared" ca="1" si="470"/>
        <v>0.99905818974505411</v>
      </c>
      <c r="AV320" s="19">
        <f t="shared" ca="1" si="471"/>
        <v>4.3404104103451302E-2</v>
      </c>
      <c r="AW320" s="19">
        <f t="shared" ca="1" si="472"/>
        <v>0.7980690258115245</v>
      </c>
      <c r="AX320" s="19">
        <f t="shared" ca="1" si="473"/>
        <v>0.2019309741884755</v>
      </c>
      <c r="AY320" s="19">
        <f t="shared" ca="1" si="474"/>
        <v>-1.9345722173029452</v>
      </c>
      <c r="AZ320" s="72">
        <f t="shared" ca="1" si="475"/>
        <v>1.6974062869274924E-4</v>
      </c>
      <c r="BA320" s="72">
        <f t="shared" ca="1" si="476"/>
        <v>4.922808305538888E-2</v>
      </c>
      <c r="BB320" s="72">
        <f t="shared" ca="1" si="477"/>
        <v>-4.4866846175828368E-8</v>
      </c>
      <c r="BC320" s="19">
        <f t="shared" ca="1" si="478"/>
        <v>4.3390441331144038E-2</v>
      </c>
      <c r="BD320" s="19">
        <f t="shared" ca="1" si="479"/>
        <v>0.9990581912987293</v>
      </c>
      <c r="BE320" s="19">
        <f t="shared" ca="1" si="480"/>
        <v>4.3404068296612627E-2</v>
      </c>
      <c r="BF320" s="19">
        <f t="shared" ca="1" si="481"/>
        <v>0.79806895699866676</v>
      </c>
      <c r="BG320" s="19">
        <f t="shared" ca="1" si="482"/>
        <v>0.20193104300133324</v>
      </c>
      <c r="BH320" s="19">
        <f t="shared" ca="1" si="483"/>
        <v>-1.9345712160441779</v>
      </c>
      <c r="BI320" s="72">
        <f t="shared" ca="1" si="484"/>
        <v>1.6974068650668097E-4</v>
      </c>
      <c r="BJ320" s="72">
        <f t="shared" ca="1" si="485"/>
        <v>4.9228082949616545E-2</v>
      </c>
      <c r="BK320" s="72">
        <f t="shared" ca="1" si="486"/>
        <v>-1.0577233533481945E-10</v>
      </c>
      <c r="BL320" s="72">
        <f t="shared" ca="1" si="487"/>
        <v>1.3609136064719285E-3</v>
      </c>
      <c r="BM320" s="72">
        <f t="shared" ca="1" si="488"/>
        <v>1.0003401416342865</v>
      </c>
      <c r="BN320" s="72">
        <f t="shared" ca="1" si="489"/>
        <v>3.3999707287759619E-4</v>
      </c>
      <c r="BO320" s="72">
        <f t="shared" ca="1" si="490"/>
        <v>-2.8531880374383706E-5</v>
      </c>
      <c r="BP320" s="72">
        <f t="shared" ca="1" si="491"/>
        <v>276184.19148837205</v>
      </c>
      <c r="BQ320" s="72">
        <f t="shared" ca="1" si="492"/>
        <v>1.8716733928267464</v>
      </c>
      <c r="BR320" s="72">
        <f t="shared" ca="1" si="493"/>
        <v>-1.2431210423265129</v>
      </c>
      <c r="BS320" s="72">
        <f t="shared" ca="1" si="494"/>
        <v>1.8984716112632802</v>
      </c>
      <c r="BT320" s="72">
        <f t="shared" ca="1" si="495"/>
        <v>107.23898603590396</v>
      </c>
      <c r="BU320" s="72">
        <f t="shared" ca="1" si="496"/>
        <v>-71.225589149212965</v>
      </c>
      <c r="BV320" s="72">
        <f t="shared" ca="1" si="497"/>
        <v>108.77441085078704</v>
      </c>
    </row>
    <row r="321" spans="1:74">
      <c r="A321" s="13">
        <f ca="1">'MGRS to'!AO321</f>
        <v>32.699165233687843</v>
      </c>
      <c r="B321" s="13">
        <f ca="1">'MGRS to'!AP321</f>
        <v>-4.7591632753997288</v>
      </c>
      <c r="C321" s="19">
        <f t="shared" ca="1" si="426"/>
        <v>0.57070809598151384</v>
      </c>
      <c r="D321" s="19">
        <f t="shared" ca="1" si="427"/>
        <v>-8.3063068795722922E-2</v>
      </c>
      <c r="E321" s="19">
        <f t="shared" ca="1" si="428"/>
        <v>0.56884824728657979</v>
      </c>
      <c r="F321" s="19">
        <f t="shared" ca="1" si="429"/>
        <v>0.56918237631276736</v>
      </c>
      <c r="G321" s="19">
        <f t="shared" ca="1" si="430"/>
        <v>-3.0883587940147561E-4</v>
      </c>
      <c r="H321" s="19">
        <f t="shared" ca="1" si="431"/>
        <v>-3.0883587940147561E-4</v>
      </c>
      <c r="I321" s="19">
        <f t="shared" ca="1" si="432"/>
        <v>0</v>
      </c>
      <c r="J321" s="19">
        <f t="shared" ca="1" si="433"/>
        <v>4.2347643612254725E-4</v>
      </c>
      <c r="K321" s="19">
        <f t="shared" ca="1" si="434"/>
        <v>0.99999991033385005</v>
      </c>
      <c r="L321" s="19">
        <f t="shared" ca="1" si="435"/>
        <v>4.2347644877971488E-4</v>
      </c>
      <c r="M321" s="19">
        <f t="shared" ca="1" si="436"/>
        <v>-0.51756883843731483</v>
      </c>
      <c r="N321" s="19">
        <f t="shared" ca="1" si="437"/>
        <v>1.5175688384373149</v>
      </c>
      <c r="O321" s="19">
        <f t="shared" ca="1" si="438"/>
        <v>0.6174032233729505</v>
      </c>
      <c r="P321" s="72">
        <f t="shared" ca="1" si="439"/>
        <v>1.2714409402325331E-3</v>
      </c>
      <c r="Q321" s="72">
        <f t="shared" ca="1" si="440"/>
        <v>-3.0957038452542453E-4</v>
      </c>
      <c r="R321" s="72">
        <f t="shared" ca="1" si="441"/>
        <v>-7.3450512394891785E-7</v>
      </c>
      <c r="S321" s="19">
        <f t="shared" ca="1" si="442"/>
        <v>4.2385687422944016E-4</v>
      </c>
      <c r="T321" s="19">
        <f t="shared" ca="1" si="443"/>
        <v>0.99999991017267109</v>
      </c>
      <c r="U321" s="19">
        <f t="shared" ca="1" si="444"/>
        <v>4.2385688692075089E-4</v>
      </c>
      <c r="V321" s="19">
        <f t="shared" ca="1" si="445"/>
        <v>-0.51833411831771092</v>
      </c>
      <c r="W321" s="19">
        <f t="shared" ca="1" si="446"/>
        <v>1.518334118317711</v>
      </c>
      <c r="X321" s="19">
        <f t="shared" ca="1" si="447"/>
        <v>0.61759606189154903</v>
      </c>
      <c r="Y321" s="72">
        <f t="shared" ca="1" si="448"/>
        <v>1.2720796535906037E-3</v>
      </c>
      <c r="Z321" s="72">
        <f t="shared" ca="1" si="449"/>
        <v>-3.0957213140119357E-4</v>
      </c>
      <c r="AA321" s="72">
        <f t="shared" ca="1" si="450"/>
        <v>-1.7468757690375369E-9</v>
      </c>
      <c r="AB321" s="19">
        <f t="shared" ca="1" si="451"/>
        <v>4.2385777969624683E-4</v>
      </c>
      <c r="AC321" s="19">
        <f t="shared" ca="1" si="452"/>
        <v>0.99999991017228729</v>
      </c>
      <c r="AD321" s="19">
        <f t="shared" ca="1" si="453"/>
        <v>4.2385779238763893E-4</v>
      </c>
      <c r="AE321" s="19">
        <f t="shared" ca="1" si="454"/>
        <v>-0.51833593592869276</v>
      </c>
      <c r="AF321" s="19">
        <f t="shared" ca="1" si="455"/>
        <v>1.5183359359286928</v>
      </c>
      <c r="AG321" s="19">
        <f t="shared" ca="1" si="456"/>
        <v>0.61759651966959073</v>
      </c>
      <c r="AH321" s="72">
        <f t="shared" ca="1" si="457"/>
        <v>1.2720811705913694E-3</v>
      </c>
      <c r="AI321" s="72">
        <f t="shared" ca="1" si="458"/>
        <v>-3.0957213555579352E-4</v>
      </c>
      <c r="AJ321" s="72">
        <f t="shared" ca="1" si="459"/>
        <v>-4.1545999496586661E-12</v>
      </c>
      <c r="AK321" s="19">
        <f t="shared" ca="1" si="460"/>
        <v>4.2385778184974643E-4</v>
      </c>
      <c r="AL321" s="19">
        <f t="shared" ca="1" si="461"/>
        <v>0.99999991017228629</v>
      </c>
      <c r="AM321" s="19">
        <f t="shared" ca="1" si="462"/>
        <v>4.2385779454113875E-4</v>
      </c>
      <c r="AN321" s="19">
        <f t="shared" ca="1" si="463"/>
        <v>-0.51833594025148244</v>
      </c>
      <c r="AO321" s="19">
        <f t="shared" ca="1" si="464"/>
        <v>0.73132785304361159</v>
      </c>
      <c r="AP321" s="19">
        <f t="shared" ca="1" si="465"/>
        <v>0.26867214695638841</v>
      </c>
      <c r="AQ321" s="72">
        <f t="shared" ca="1" si="466"/>
        <v>6.1392892190436732E-4</v>
      </c>
      <c r="AR321" s="72">
        <f t="shared" ca="1" si="467"/>
        <v>-3.0957216341613835E-4</v>
      </c>
      <c r="AS321" s="72">
        <f t="shared" ca="1" si="468"/>
        <v>-2.7860344836271728E-11</v>
      </c>
      <c r="AT321" s="19">
        <f t="shared" ca="1" si="469"/>
        <v>4.2385779629074182E-4</v>
      </c>
      <c r="AU321" s="19">
        <f t="shared" ca="1" si="470"/>
        <v>0.99999991017228029</v>
      </c>
      <c r="AV321" s="19">
        <f t="shared" ca="1" si="471"/>
        <v>4.2385780898213538E-4</v>
      </c>
      <c r="AW321" s="19">
        <f t="shared" ca="1" si="472"/>
        <v>-0.51833596923989145</v>
      </c>
      <c r="AX321" s="19">
        <f t="shared" ca="1" si="473"/>
        <v>1.5183359692398914</v>
      </c>
      <c r="AY321" s="19">
        <f t="shared" ca="1" si="474"/>
        <v>0.61759652805923893</v>
      </c>
      <c r="AZ321" s="72">
        <f t="shared" ca="1" si="475"/>
        <v>1.2720811983933107E-3</v>
      </c>
      <c r="BA321" s="72">
        <f t="shared" ca="1" si="476"/>
        <v>-3.0957213563193476E-4</v>
      </c>
      <c r="BB321" s="72">
        <f t="shared" ca="1" si="477"/>
        <v>2.7784203594522633E-11</v>
      </c>
      <c r="BC321" s="19">
        <f t="shared" ca="1" si="478"/>
        <v>4.2385778188920473E-4</v>
      </c>
      <c r="BD321" s="19">
        <f t="shared" ca="1" si="479"/>
        <v>0.99999991017228629</v>
      </c>
      <c r="BE321" s="19">
        <f t="shared" ca="1" si="480"/>
        <v>4.2385779458059704E-4</v>
      </c>
      <c r="BF321" s="19">
        <f t="shared" ca="1" si="481"/>
        <v>-0.51833594033071695</v>
      </c>
      <c r="BG321" s="19">
        <f t="shared" ca="1" si="482"/>
        <v>1.5183359403307168</v>
      </c>
      <c r="BH321" s="19">
        <f t="shared" ca="1" si="483"/>
        <v>0.61759652077826988</v>
      </c>
      <c r="BI321" s="72">
        <f t="shared" ca="1" si="484"/>
        <v>1.2720811742653534E-3</v>
      </c>
      <c r="BJ321" s="72">
        <f t="shared" ca="1" si="485"/>
        <v>-3.0957213556585551E-4</v>
      </c>
      <c r="BK321" s="72">
        <f t="shared" ca="1" si="486"/>
        <v>6.6079249277234409E-14</v>
      </c>
      <c r="BL321" s="72">
        <f t="shared" ca="1" si="487"/>
        <v>1.0232820123539797E-2</v>
      </c>
      <c r="BM321" s="72">
        <f t="shared" ca="1" si="488"/>
        <v>1.0025533175314763</v>
      </c>
      <c r="BN321" s="72">
        <f t="shared" ca="1" si="489"/>
        <v>2.5451931331998195E-3</v>
      </c>
      <c r="BO321" s="72">
        <f t="shared" ca="1" si="490"/>
        <v>6.6609949104348002E-7</v>
      </c>
      <c r="BP321" s="72">
        <f t="shared" ca="1" si="491"/>
        <v>2696.9935299106978</v>
      </c>
      <c r="BQ321" s="72">
        <f t="shared" ca="1" si="492"/>
        <v>-0.66035587498694259</v>
      </c>
      <c r="BR321" s="72">
        <f t="shared" ca="1" si="493"/>
        <v>2.4810699802735732</v>
      </c>
      <c r="BS321" s="72">
        <f t="shared" ca="1" si="494"/>
        <v>5.6226626338633663</v>
      </c>
      <c r="BT321" s="72">
        <f t="shared" ca="1" si="495"/>
        <v>322.1643953865796</v>
      </c>
      <c r="BU321" s="72">
        <f t="shared" ca="1" si="496"/>
        <v>142.15483854628215</v>
      </c>
      <c r="BV321" s="72">
        <f t="shared" ca="1" si="497"/>
        <v>322.15483854628224</v>
      </c>
    </row>
    <row r="322" spans="1:74">
      <c r="A322" s="13">
        <f ca="1">'MGRS to'!AO322</f>
        <v>31.509423362592464</v>
      </c>
      <c r="B322" s="13">
        <f ca="1">'MGRS to'!AP322</f>
        <v>-9.7657223579678618</v>
      </c>
      <c r="C322" s="19">
        <f t="shared" ca="1" si="426"/>
        <v>0.54994318308206158</v>
      </c>
      <c r="D322" s="19">
        <f t="shared" ca="1" si="427"/>
        <v>-0.17044400898216347</v>
      </c>
      <c r="E322" s="19">
        <f t="shared" ca="1" si="428"/>
        <v>0.56918237631276736</v>
      </c>
      <c r="F322" s="19">
        <f t="shared" ca="1" si="429"/>
        <v>0.54844787640426362</v>
      </c>
      <c r="G322" s="19">
        <f t="shared" ca="1" si="430"/>
        <v>-8.7380940186440548E-2</v>
      </c>
      <c r="H322" s="19">
        <f t="shared" ca="1" si="431"/>
        <v>-8.7380940186440548E-2</v>
      </c>
      <c r="I322" s="19">
        <f t="shared" ca="1" si="432"/>
        <v>0</v>
      </c>
      <c r="J322" s="19">
        <f t="shared" ca="1" si="433"/>
        <v>7.6850570182842304E-2</v>
      </c>
      <c r="K322" s="19">
        <f t="shared" ca="1" si="434"/>
        <v>0.99704262188863924</v>
      </c>
      <c r="L322" s="19">
        <f t="shared" ca="1" si="435"/>
        <v>7.6926418646832737E-2</v>
      </c>
      <c r="M322" s="19">
        <f t="shared" ca="1" si="436"/>
        <v>-0.81625275195594826</v>
      </c>
      <c r="N322" s="19">
        <f t="shared" ca="1" si="437"/>
        <v>1.8162527519559482</v>
      </c>
      <c r="O322" s="19">
        <f t="shared" ca="1" si="438"/>
        <v>0.68763039067465104</v>
      </c>
      <c r="P322" s="72">
        <f t="shared" ca="1" si="439"/>
        <v>1.5205391827963247E-3</v>
      </c>
      <c r="Q322" s="72">
        <f t="shared" ca="1" si="440"/>
        <v>-8.7591367500966327E-2</v>
      </c>
      <c r="R322" s="72">
        <f t="shared" ca="1" si="441"/>
        <v>-2.1042731452577956E-4</v>
      </c>
      <c r="S322" s="19">
        <f t="shared" ca="1" si="442"/>
        <v>7.7021837791592343E-2</v>
      </c>
      <c r="T322" s="19">
        <f t="shared" ca="1" si="443"/>
        <v>0.99702940603735735</v>
      </c>
      <c r="U322" s="19">
        <f t="shared" ca="1" si="444"/>
        <v>7.7098195399056699E-2</v>
      </c>
      <c r="V322" s="19">
        <f t="shared" ca="1" si="445"/>
        <v>-0.81639399695784343</v>
      </c>
      <c r="W322" s="19">
        <f t="shared" ca="1" si="446"/>
        <v>1.8163939969578435</v>
      </c>
      <c r="X322" s="19">
        <f t="shared" ca="1" si="447"/>
        <v>0.68764123509402486</v>
      </c>
      <c r="Y322" s="72">
        <f t="shared" ca="1" si="448"/>
        <v>1.5206568902064836E-3</v>
      </c>
      <c r="Z322" s="72">
        <f t="shared" ca="1" si="449"/>
        <v>-8.7591873873842804E-2</v>
      </c>
      <c r="AA322" s="72">
        <f t="shared" ca="1" si="450"/>
        <v>-5.0637287647703477E-7</v>
      </c>
      <c r="AB322" s="19">
        <f t="shared" ca="1" si="451"/>
        <v>7.7022249963404982E-2</v>
      </c>
      <c r="AC322" s="19">
        <f t="shared" ca="1" si="452"/>
        <v>0.9970293741964551</v>
      </c>
      <c r="AD322" s="19">
        <f t="shared" ca="1" si="453"/>
        <v>7.7098608798919055E-2</v>
      </c>
      <c r="AE322" s="19">
        <f t="shared" ca="1" si="454"/>
        <v>-0.81639433569966502</v>
      </c>
      <c r="AF322" s="19">
        <f t="shared" ca="1" si="455"/>
        <v>1.816394335699665</v>
      </c>
      <c r="AG322" s="19">
        <f t="shared" ca="1" si="456"/>
        <v>0.68764126095133848</v>
      </c>
      <c r="AH322" s="72">
        <f t="shared" ca="1" si="457"/>
        <v>1.5206571724990087E-3</v>
      </c>
      <c r="AI322" s="72">
        <f t="shared" ca="1" si="458"/>
        <v>-8.7591875092376689E-2</v>
      </c>
      <c r="AJ322" s="72">
        <f t="shared" ca="1" si="459"/>
        <v>-1.2185338849057814E-9</v>
      </c>
      <c r="AK322" s="19">
        <f t="shared" ca="1" si="460"/>
        <v>7.7022250955253932E-2</v>
      </c>
      <c r="AL322" s="19">
        <f t="shared" ca="1" si="461"/>
        <v>0.99702937411983295</v>
      </c>
      <c r="AM322" s="19">
        <f t="shared" ca="1" si="462"/>
        <v>7.7098609793723197E-2</v>
      </c>
      <c r="AN322" s="19">
        <f t="shared" ca="1" si="463"/>
        <v>-0.81639433651480564</v>
      </c>
      <c r="AO322" s="19">
        <f t="shared" ca="1" si="464"/>
        <v>0.33350028730655024</v>
      </c>
      <c r="AP322" s="19">
        <f t="shared" ca="1" si="465"/>
        <v>0.66649971269344976</v>
      </c>
      <c r="AQ322" s="72">
        <f t="shared" ca="1" si="466"/>
        <v>2.8024364824356268E-4</v>
      </c>
      <c r="AR322" s="72">
        <f t="shared" ca="1" si="467"/>
        <v>-8.7591955938602875E-2</v>
      </c>
      <c r="AS322" s="72">
        <f t="shared" ca="1" si="468"/>
        <v>-8.0846226185871117E-8</v>
      </c>
      <c r="AT322" s="19">
        <f t="shared" ca="1" si="469"/>
        <v>7.7022316761588674E-2</v>
      </c>
      <c r="AU322" s="19">
        <f t="shared" ca="1" si="470"/>
        <v>0.99702936903617712</v>
      </c>
      <c r="AV322" s="19">
        <f t="shared" ca="1" si="471"/>
        <v>7.7098675796126559E-2</v>
      </c>
      <c r="AW322" s="19">
        <f t="shared" ca="1" si="472"/>
        <v>-0.81639439059696517</v>
      </c>
      <c r="AX322" s="19">
        <f t="shared" ca="1" si="473"/>
        <v>1.8163943905969653</v>
      </c>
      <c r="AY322" s="19">
        <f t="shared" ca="1" si="474"/>
        <v>0.68764126514176782</v>
      </c>
      <c r="AZ322" s="72">
        <f t="shared" ca="1" si="475"/>
        <v>1.5206572182480027E-3</v>
      </c>
      <c r="BA322" s="72">
        <f t="shared" ca="1" si="476"/>
        <v>-8.7591875289857027E-2</v>
      </c>
      <c r="BB322" s="72">
        <f t="shared" ca="1" si="477"/>
        <v>8.0648745848233006E-8</v>
      </c>
      <c r="BC322" s="19">
        <f t="shared" ca="1" si="478"/>
        <v>7.7022251115996837E-2</v>
      </c>
      <c r="BD322" s="19">
        <f t="shared" ca="1" si="479"/>
        <v>0.99702937410741532</v>
      </c>
      <c r="BE322" s="19">
        <f t="shared" ca="1" si="480"/>
        <v>7.7098609954945038E-2</v>
      </c>
      <c r="BF322" s="19">
        <f t="shared" ca="1" si="481"/>
        <v>-0.8163943366469103</v>
      </c>
      <c r="BG322" s="19">
        <f t="shared" ca="1" si="482"/>
        <v>1.8163943366469102</v>
      </c>
      <c r="BH322" s="19">
        <f t="shared" ca="1" si="483"/>
        <v>0.68764126102364387</v>
      </c>
      <c r="BI322" s="72">
        <f t="shared" ca="1" si="484"/>
        <v>1.5206571732884011E-3</v>
      </c>
      <c r="BJ322" s="72">
        <f t="shared" ca="1" si="485"/>
        <v>-8.7591875095784186E-2</v>
      </c>
      <c r="BK322" s="72">
        <f t="shared" ca="1" si="486"/>
        <v>1.9407284113093226E-10</v>
      </c>
      <c r="BL322" s="72">
        <f t="shared" ca="1" si="487"/>
        <v>1.2241583714520863E-2</v>
      </c>
      <c r="BM322" s="72">
        <f t="shared" ca="1" si="488"/>
        <v>1.0030534070010086</v>
      </c>
      <c r="BN322" s="72">
        <f t="shared" ca="1" si="489"/>
        <v>3.0417954212068484E-3</v>
      </c>
      <c r="BO322" s="72">
        <f t="shared" ca="1" si="490"/>
        <v>1.6109482264521505E-4</v>
      </c>
      <c r="BP322" s="72">
        <f t="shared" ca="1" si="491"/>
        <v>490566.06545927294</v>
      </c>
      <c r="BQ322" s="72">
        <f t="shared" ca="1" si="492"/>
        <v>-1.8208997127317135</v>
      </c>
      <c r="BR322" s="72">
        <f t="shared" ca="1" si="493"/>
        <v>1.2742295701237172</v>
      </c>
      <c r="BS322" s="72">
        <f t="shared" ca="1" si="494"/>
        <v>4.4158222237135103</v>
      </c>
      <c r="BT322" s="72">
        <f t="shared" ca="1" si="495"/>
        <v>255.6701315438888</v>
      </c>
      <c r="BU322" s="72">
        <f t="shared" ca="1" si="496"/>
        <v>73.00797649885817</v>
      </c>
      <c r="BV322" s="72">
        <f t="shared" ca="1" si="497"/>
        <v>253.00797649885817</v>
      </c>
    </row>
    <row r="323" spans="1:74">
      <c r="A323" s="13">
        <f ca="1">'MGRS to'!AO323</f>
        <v>35.086725554318264</v>
      </c>
      <c r="B323" s="13">
        <f ca="1">'MGRS to'!AP323</f>
        <v>-3.8184949744758461</v>
      </c>
      <c r="C323" s="19">
        <f t="shared" ca="1" si="426"/>
        <v>0.61237888466648627</v>
      </c>
      <c r="D323" s="19">
        <f t="shared" ca="1" si="427"/>
        <v>-6.6645309775460349E-2</v>
      </c>
      <c r="E323" s="19">
        <f t="shared" ca="1" si="428"/>
        <v>0.54844787640426362</v>
      </c>
      <c r="F323" s="19">
        <f t="shared" ca="1" si="429"/>
        <v>0.61080010274129926</v>
      </c>
      <c r="G323" s="19">
        <f t="shared" ca="1" si="430"/>
        <v>0.10379869920670312</v>
      </c>
      <c r="H323" s="19">
        <f t="shared" ca="1" si="431"/>
        <v>0.10379869920670312</v>
      </c>
      <c r="I323" s="19">
        <f t="shared" ca="1" si="432"/>
        <v>0</v>
      </c>
      <c r="J323" s="19">
        <f t="shared" ca="1" si="433"/>
        <v>0.10667160778546572</v>
      </c>
      <c r="K323" s="19">
        <f t="shared" ca="1" si="434"/>
        <v>0.99429430657751605</v>
      </c>
      <c r="L323" s="19">
        <f t="shared" ca="1" si="435"/>
        <v>0.10687495044254952</v>
      </c>
      <c r="M323" s="19">
        <f t="shared" ca="1" si="436"/>
        <v>0.67899518826929983</v>
      </c>
      <c r="N323" s="19">
        <f t="shared" ca="1" si="437"/>
        <v>0.32100481173070017</v>
      </c>
      <c r="O323" s="19">
        <f t="shared" ca="1" si="438"/>
        <v>-0.86869290206455574</v>
      </c>
      <c r="P323" s="72">
        <f t="shared" ca="1" si="439"/>
        <v>2.6975202876194926E-4</v>
      </c>
      <c r="Q323" s="72">
        <f t="shared" ca="1" si="440"/>
        <v>0.10404188198259348</v>
      </c>
      <c r="R323" s="72">
        <f t="shared" ca="1" si="441"/>
        <v>2.4318277589036041E-4</v>
      </c>
      <c r="S323" s="19">
        <f t="shared" ca="1" si="442"/>
        <v>0.1068358493256719</v>
      </c>
      <c r="T323" s="19">
        <f t="shared" ca="1" si="443"/>
        <v>0.99427667241008044</v>
      </c>
      <c r="U323" s="19">
        <f t="shared" ca="1" si="444"/>
        <v>0.10704013593662358</v>
      </c>
      <c r="V323" s="19">
        <f t="shared" ca="1" si="445"/>
        <v>0.67953394799967903</v>
      </c>
      <c r="W323" s="19">
        <f t="shared" ca="1" si="446"/>
        <v>0.32046605200032097</v>
      </c>
      <c r="X323" s="19">
        <f t="shared" ca="1" si="447"/>
        <v>-0.8718425450047238</v>
      </c>
      <c r="Y323" s="72">
        <f t="shared" ca="1" si="448"/>
        <v>2.6929965326025744E-4</v>
      </c>
      <c r="Z323" s="72">
        <f t="shared" ca="1" si="449"/>
        <v>0.10404245110037141</v>
      </c>
      <c r="AA323" s="72">
        <f t="shared" ca="1" si="450"/>
        <v>5.6911777793211549E-7</v>
      </c>
      <c r="AB323" s="19">
        <f t="shared" ca="1" si="451"/>
        <v>0.10683623384746012</v>
      </c>
      <c r="AC323" s="19">
        <f t="shared" ca="1" si="452"/>
        <v>0.99427663109282149</v>
      </c>
      <c r="AD323" s="19">
        <f t="shared" ca="1" si="453"/>
        <v>0.10704052267183209</v>
      </c>
      <c r="AE323" s="19">
        <f t="shared" ca="1" si="454"/>
        <v>0.67953520591342353</v>
      </c>
      <c r="AF323" s="19">
        <f t="shared" ca="1" si="455"/>
        <v>0.32046479408657647</v>
      </c>
      <c r="AG323" s="19">
        <f t="shared" ca="1" si="456"/>
        <v>-0.87184991136066325</v>
      </c>
      <c r="AH323" s="72">
        <f t="shared" ca="1" si="457"/>
        <v>2.6929859703778847E-4</v>
      </c>
      <c r="AI323" s="72">
        <f t="shared" ca="1" si="458"/>
        <v>0.10404245243226594</v>
      </c>
      <c r="AJ323" s="72">
        <f t="shared" ca="1" si="459"/>
        <v>1.3318945252249748E-9</v>
      </c>
      <c r="AK323" s="19">
        <f t="shared" ca="1" si="460"/>
        <v>0.1068362347473493</v>
      </c>
      <c r="AL323" s="19">
        <f t="shared" ca="1" si="461"/>
        <v>0.99427663099612729</v>
      </c>
      <c r="AM323" s="19">
        <f t="shared" ca="1" si="462"/>
        <v>0.1070405235769013</v>
      </c>
      <c r="AN323" s="19">
        <f t="shared" ca="1" si="463"/>
        <v>0.67953520885727681</v>
      </c>
      <c r="AO323" s="19">
        <f t="shared" ca="1" si="464"/>
        <v>0.53823189992329712</v>
      </c>
      <c r="AP323" s="19">
        <f t="shared" ca="1" si="465"/>
        <v>0.46176810007670288</v>
      </c>
      <c r="AQ323" s="72">
        <f t="shared" ca="1" si="466"/>
        <v>4.5204942343577521E-4</v>
      </c>
      <c r="AR323" s="72">
        <f t="shared" ca="1" si="467"/>
        <v>0.10404251583274465</v>
      </c>
      <c r="AS323" s="72">
        <f t="shared" ca="1" si="468"/>
        <v>6.3400478714226161E-8</v>
      </c>
      <c r="AT323" s="19">
        <f t="shared" ca="1" si="469"/>
        <v>0.10683627758363208</v>
      </c>
      <c r="AU323" s="19">
        <f t="shared" ca="1" si="470"/>
        <v>0.9942766263933156</v>
      </c>
      <c r="AV323" s="19">
        <f t="shared" ca="1" si="471"/>
        <v>0.10704056665976332</v>
      </c>
      <c r="AW323" s="19">
        <f t="shared" ca="1" si="472"/>
        <v>0.67953534898969215</v>
      </c>
      <c r="AX323" s="19">
        <f t="shared" ca="1" si="473"/>
        <v>0.32046465101030785</v>
      </c>
      <c r="AY323" s="19">
        <f t="shared" ca="1" si="474"/>
        <v>-0.87185074922046191</v>
      </c>
      <c r="AZ323" s="72">
        <f t="shared" ca="1" si="475"/>
        <v>2.6929847690207096E-4</v>
      </c>
      <c r="BA323" s="72">
        <f t="shared" ca="1" si="476"/>
        <v>0.10404245258375777</v>
      </c>
      <c r="BB323" s="72">
        <f t="shared" ca="1" si="477"/>
        <v>-6.3248986881259128E-8</v>
      </c>
      <c r="BC323" s="19">
        <f t="shared" ca="1" si="478"/>
        <v>0.10683623484970414</v>
      </c>
      <c r="BD323" s="19">
        <f t="shared" ca="1" si="479"/>
        <v>0.9942766309851292</v>
      </c>
      <c r="BE323" s="19">
        <f t="shared" ca="1" si="480"/>
        <v>0.10704052367984533</v>
      </c>
      <c r="BF323" s="19">
        <f t="shared" ca="1" si="481"/>
        <v>0.67953520919211552</v>
      </c>
      <c r="BG323" s="19">
        <f t="shared" ca="1" si="482"/>
        <v>0.32046479080788448</v>
      </c>
      <c r="BH323" s="19">
        <f t="shared" ca="1" si="483"/>
        <v>-0.87184993056079363</v>
      </c>
      <c r="BI323" s="72">
        <f t="shared" ca="1" si="484"/>
        <v>2.6929859428479505E-4</v>
      </c>
      <c r="BJ323" s="72">
        <f t="shared" ca="1" si="485"/>
        <v>0.10404245243573748</v>
      </c>
      <c r="BK323" s="72">
        <f t="shared" ca="1" si="486"/>
        <v>-1.4802029046911969E-10</v>
      </c>
      <c r="BL323" s="72">
        <f t="shared" ca="1" si="487"/>
        <v>2.1597714136639737E-3</v>
      </c>
      <c r="BM323" s="72">
        <f t="shared" ca="1" si="488"/>
        <v>1.0005397243962373</v>
      </c>
      <c r="BN323" s="72">
        <f t="shared" ca="1" si="489"/>
        <v>5.3936050388720942E-4</v>
      </c>
      <c r="BO323" s="72">
        <f t="shared" ca="1" si="490"/>
        <v>-5.0234803500988936E-5</v>
      </c>
      <c r="BP323" s="72">
        <f t="shared" ca="1" si="491"/>
        <v>681116.84389666445</v>
      </c>
      <c r="BQ323" s="72">
        <f t="shared" ca="1" si="492"/>
        <v>0.91897810782875589</v>
      </c>
      <c r="BR323" s="72">
        <f t="shared" ca="1" si="493"/>
        <v>-2.1655660615817829</v>
      </c>
      <c r="BS323" s="72">
        <f t="shared" ca="1" si="494"/>
        <v>0.97602659200801023</v>
      </c>
      <c r="BT323" s="72">
        <f t="shared" ca="1" si="495"/>
        <v>52.653567043505973</v>
      </c>
      <c r="BU323" s="72">
        <f t="shared" ca="1" si="496"/>
        <v>-124.07779558540389</v>
      </c>
      <c r="BV323" s="72">
        <f t="shared" ca="1" si="497"/>
        <v>55.922204414596138</v>
      </c>
    </row>
    <row r="324" spans="1:74">
      <c r="A324" s="13">
        <f ca="1">'MGRS to'!AO324</f>
        <v>34.663055725263177</v>
      </c>
      <c r="B324" s="13">
        <f ca="1">'MGRS to'!AP324</f>
        <v>-2.9379530331451367</v>
      </c>
      <c r="C324" s="19">
        <f t="shared" ca="1" si="426"/>
        <v>0.60498445120811339</v>
      </c>
      <c r="D324" s="19">
        <f t="shared" ca="1" si="427"/>
        <v>-5.127695369733673E-2</v>
      </c>
      <c r="E324" s="19">
        <f t="shared" ca="1" si="428"/>
        <v>0.61080010274129926</v>
      </c>
      <c r="F324" s="19">
        <f t="shared" ca="1" si="429"/>
        <v>0.6034142963313196</v>
      </c>
      <c r="G324" s="19">
        <f t="shared" ca="1" si="430"/>
        <v>1.5368356078123618E-2</v>
      </c>
      <c r="H324" s="19">
        <f t="shared" ca="1" si="431"/>
        <v>1.5368356078123618E-2</v>
      </c>
      <c r="I324" s="19">
        <f t="shared" ca="1" si="432"/>
        <v>0</v>
      </c>
      <c r="J324" s="19">
        <f t="shared" ca="1" si="433"/>
        <v>1.462355804697341E-2</v>
      </c>
      <c r="K324" s="19">
        <f t="shared" ca="1" si="434"/>
        <v>0.99989307005801698</v>
      </c>
      <c r="L324" s="19">
        <f t="shared" ca="1" si="435"/>
        <v>1.4624079301339741E-2</v>
      </c>
      <c r="M324" s="19">
        <f t="shared" ca="1" si="436"/>
        <v>0.70884945527598464</v>
      </c>
      <c r="N324" s="19">
        <f t="shared" ca="1" si="437"/>
        <v>0.29115054472401536</v>
      </c>
      <c r="O324" s="19">
        <f t="shared" ca="1" si="438"/>
        <v>-1.2357184312114367</v>
      </c>
      <c r="P324" s="72">
        <f t="shared" ca="1" si="439"/>
        <v>2.4468272217247945E-4</v>
      </c>
      <c r="Q324" s="72">
        <f t="shared" ca="1" si="440"/>
        <v>1.5403093203568084E-2</v>
      </c>
      <c r="R324" s="72">
        <f t="shared" ca="1" si="441"/>
        <v>3.4737125444465541E-5</v>
      </c>
      <c r="S324" s="19">
        <f t="shared" ca="1" si="442"/>
        <v>1.4648185886851232E-2</v>
      </c>
      <c r="T324" s="19">
        <f t="shared" ca="1" si="443"/>
        <v>0.99989270956949372</v>
      </c>
      <c r="U324" s="19">
        <f t="shared" ca="1" si="444"/>
        <v>1.464870977939141E-2</v>
      </c>
      <c r="V324" s="19">
        <f t="shared" ca="1" si="445"/>
        <v>0.70925706786422005</v>
      </c>
      <c r="W324" s="19">
        <f t="shared" ca="1" si="446"/>
        <v>0.29074293213577995</v>
      </c>
      <c r="X324" s="19">
        <f t="shared" ca="1" si="447"/>
        <v>-1.2388530498008437</v>
      </c>
      <c r="Y324" s="72">
        <f t="shared" ca="1" si="448"/>
        <v>2.4434041461778272E-4</v>
      </c>
      <c r="Z324" s="72">
        <f t="shared" ca="1" si="449"/>
        <v>1.5403171717929109E-2</v>
      </c>
      <c r="AA324" s="72">
        <f t="shared" ca="1" si="450"/>
        <v>7.8514361024836776E-8</v>
      </c>
      <c r="AB324" s="19">
        <f t="shared" ca="1" si="451"/>
        <v>1.4648241567778093E-2</v>
      </c>
      <c r="AC324" s="19">
        <f t="shared" ca="1" si="452"/>
        <v>0.99989270875378011</v>
      </c>
      <c r="AD324" s="19">
        <f t="shared" ca="1" si="453"/>
        <v>1.4648765466292965E-2</v>
      </c>
      <c r="AE324" s="19">
        <f t="shared" ca="1" si="454"/>
        <v>0.70925798683915309</v>
      </c>
      <c r="AF324" s="19">
        <f t="shared" ca="1" si="455"/>
        <v>0.29074201316084691</v>
      </c>
      <c r="AG324" s="19">
        <f t="shared" ca="1" si="456"/>
        <v>-1.2388601268255024</v>
      </c>
      <c r="AH324" s="72">
        <f t="shared" ca="1" si="457"/>
        <v>2.4433964287423556E-4</v>
      </c>
      <c r="AI324" s="72">
        <f t="shared" ca="1" si="458"/>
        <v>1.5403171895390665E-2</v>
      </c>
      <c r="AJ324" s="72">
        <f t="shared" ca="1" si="459"/>
        <v>1.7746155586695345E-10</v>
      </c>
      <c r="AK324" s="19">
        <f t="shared" ca="1" si="460"/>
        <v>1.4648241693630616E-2</v>
      </c>
      <c r="AL324" s="19">
        <f t="shared" ca="1" si="461"/>
        <v>0.99989270875193637</v>
      </c>
      <c r="AM324" s="19">
        <f t="shared" ca="1" si="462"/>
        <v>1.4648765592158993E-2</v>
      </c>
      <c r="AN324" s="19">
        <f t="shared" ca="1" si="463"/>
        <v>0.70925798891624803</v>
      </c>
      <c r="AO324" s="19">
        <f t="shared" ca="1" si="464"/>
        <v>0.49695310515847935</v>
      </c>
      <c r="AP324" s="19">
        <f t="shared" ca="1" si="465"/>
        <v>0.50304689484152065</v>
      </c>
      <c r="AQ324" s="72">
        <f t="shared" ca="1" si="466"/>
        <v>4.1742348708453708E-4</v>
      </c>
      <c r="AR324" s="72">
        <f t="shared" ca="1" si="467"/>
        <v>1.5403183726797947E-2</v>
      </c>
      <c r="AS324" s="72">
        <f t="shared" ca="1" si="468"/>
        <v>1.183140728271137E-8</v>
      </c>
      <c r="AT324" s="19">
        <f t="shared" ca="1" si="469"/>
        <v>1.464825008425126E-2</v>
      </c>
      <c r="AU324" s="19">
        <f t="shared" ca="1" si="470"/>
        <v>0.99989270862901536</v>
      </c>
      <c r="AV324" s="19">
        <f t="shared" ca="1" si="471"/>
        <v>1.4648773983679975E-2</v>
      </c>
      <c r="AW324" s="19">
        <f t="shared" ca="1" si="472"/>
        <v>0.70925812739658256</v>
      </c>
      <c r="AX324" s="19">
        <f t="shared" ca="1" si="473"/>
        <v>0.29074187260341744</v>
      </c>
      <c r="AY324" s="19">
        <f t="shared" ca="1" si="474"/>
        <v>-1.238861209262013</v>
      </c>
      <c r="AZ324" s="72">
        <f t="shared" ca="1" si="475"/>
        <v>2.4433952483588048E-4</v>
      </c>
      <c r="BA324" s="72">
        <f t="shared" ca="1" si="476"/>
        <v>1.540317192253363E-2</v>
      </c>
      <c r="BB324" s="72">
        <f t="shared" ca="1" si="477"/>
        <v>-1.1804264317752389E-8</v>
      </c>
      <c r="BC324" s="19">
        <f t="shared" ca="1" si="478"/>
        <v>1.4648241712879933E-2</v>
      </c>
      <c r="BD324" s="19">
        <f t="shared" ca="1" si="479"/>
        <v>0.99989270875165448</v>
      </c>
      <c r="BE324" s="19">
        <f t="shared" ca="1" si="480"/>
        <v>1.4648765611410373E-2</v>
      </c>
      <c r="BF324" s="19">
        <f t="shared" ca="1" si="481"/>
        <v>0.70925798923394145</v>
      </c>
      <c r="BG324" s="19">
        <f t="shared" ca="1" si="482"/>
        <v>0.29074201076605855</v>
      </c>
      <c r="BH324" s="19">
        <f t="shared" ca="1" si="483"/>
        <v>-1.2388601452678227</v>
      </c>
      <c r="BI324" s="72">
        <f t="shared" ca="1" si="484"/>
        <v>2.4433964086312255E-4</v>
      </c>
      <c r="BJ324" s="72">
        <f t="shared" ca="1" si="485"/>
        <v>1.5403171895853121E-2</v>
      </c>
      <c r="BK324" s="72">
        <f t="shared" ca="1" si="486"/>
        <v>-2.6680508496967903E-11</v>
      </c>
      <c r="BL324" s="72">
        <f t="shared" ca="1" si="487"/>
        <v>1.959454834400695E-3</v>
      </c>
      <c r="BM324" s="72">
        <f t="shared" ca="1" si="488"/>
        <v>1.0004896838805415</v>
      </c>
      <c r="BN324" s="72">
        <f t="shared" ca="1" si="489"/>
        <v>4.8938431869026769E-4</v>
      </c>
      <c r="BO324" s="72">
        <f t="shared" ca="1" si="490"/>
        <v>-8.8791032812206535E-6</v>
      </c>
      <c r="BP324" s="72">
        <f t="shared" ca="1" si="491"/>
        <v>93220.643265374645</v>
      </c>
      <c r="BQ324" s="72">
        <f t="shared" ca="1" si="492"/>
        <v>2.0968092297542773</v>
      </c>
      <c r="BR324" s="72">
        <f t="shared" ca="1" si="493"/>
        <v>-1.035995830456051</v>
      </c>
      <c r="BS324" s="72">
        <f t="shared" ca="1" si="494"/>
        <v>2.1055968231337419</v>
      </c>
      <c r="BT324" s="72">
        <f t="shared" ca="1" si="495"/>
        <v>120.13831930899704</v>
      </c>
      <c r="BU324" s="72">
        <f t="shared" ca="1" si="496"/>
        <v>-59.358188678282517</v>
      </c>
      <c r="BV324" s="72">
        <f t="shared" ca="1" si="497"/>
        <v>120.64181132171746</v>
      </c>
    </row>
    <row r="325" spans="1:74">
      <c r="A325" s="13">
        <f ca="1">'MGRS to'!AO325</f>
        <v>33.701386263750997</v>
      </c>
      <c r="B325" s="13">
        <f ca="1">'MGRS to'!AP325</f>
        <v>-7.375832006116827</v>
      </c>
      <c r="C325" s="19">
        <f t="shared" ca="1" si="426"/>
        <v>0.58820015278884497</v>
      </c>
      <c r="D325" s="19">
        <f t="shared" ca="1" si="427"/>
        <v>-0.12873255358071717</v>
      </c>
      <c r="E325" s="19">
        <f t="shared" ca="1" si="428"/>
        <v>0.6034142963313196</v>
      </c>
      <c r="F325" s="19">
        <f t="shared" ca="1" si="429"/>
        <v>0.58665084906198639</v>
      </c>
      <c r="G325" s="19">
        <f t="shared" ca="1" si="430"/>
        <v>-7.7455599883380438E-2</v>
      </c>
      <c r="H325" s="19">
        <f t="shared" ca="1" si="431"/>
        <v>-7.7455599883380438E-2</v>
      </c>
      <c r="I325" s="19">
        <f t="shared" ca="1" si="432"/>
        <v>0</v>
      </c>
      <c r="J325" s="19">
        <f t="shared" ca="1" si="433"/>
        <v>6.6242512659300035E-2</v>
      </c>
      <c r="K325" s="19">
        <f t="shared" ca="1" si="434"/>
        <v>0.99780355256762965</v>
      </c>
      <c r="L325" s="19">
        <f t="shared" ca="1" si="435"/>
        <v>6.629105470895022E-2</v>
      </c>
      <c r="M325" s="19">
        <f t="shared" ca="1" si="436"/>
        <v>-0.80100363467665081</v>
      </c>
      <c r="N325" s="19">
        <f t="shared" ca="1" si="437"/>
        <v>1.8010036346766509</v>
      </c>
      <c r="O325" s="19">
        <f t="shared" ca="1" si="438"/>
        <v>0.64896466512667428</v>
      </c>
      <c r="P325" s="72">
        <f t="shared" ca="1" si="439"/>
        <v>1.5078307403927104E-3</v>
      </c>
      <c r="Q325" s="72">
        <f t="shared" ca="1" si="440"/>
        <v>-7.7633537534001651E-2</v>
      </c>
      <c r="R325" s="72">
        <f t="shared" ca="1" si="441"/>
        <v>-1.779376506212127E-4</v>
      </c>
      <c r="S325" s="19">
        <f t="shared" ca="1" si="442"/>
        <v>6.6384737978720895E-2</v>
      </c>
      <c r="T325" s="19">
        <f t="shared" ca="1" si="443"/>
        <v>0.99779410028497184</v>
      </c>
      <c r="U325" s="19">
        <f t="shared" ca="1" si="444"/>
        <v>6.6433593781369718E-2</v>
      </c>
      <c r="V325" s="19">
        <f t="shared" ca="1" si="445"/>
        <v>-0.80112003820951105</v>
      </c>
      <c r="W325" s="19">
        <f t="shared" ca="1" si="446"/>
        <v>1.8011200382095112</v>
      </c>
      <c r="X325" s="19">
        <f t="shared" ca="1" si="447"/>
        <v>0.64897775774831801</v>
      </c>
      <c r="Y325" s="72">
        <f t="shared" ca="1" si="448"/>
        <v>1.5079277534973286E-3</v>
      </c>
      <c r="Z325" s="72">
        <f t="shared" ca="1" si="449"/>
        <v>-7.7633946046408289E-2</v>
      </c>
      <c r="AA325" s="72">
        <f t="shared" ca="1" si="450"/>
        <v>-4.0851240663830612E-7</v>
      </c>
      <c r="AB325" s="19">
        <f t="shared" ca="1" si="451"/>
        <v>6.6385064524327228E-2</v>
      </c>
      <c r="AC325" s="19">
        <f t="shared" ca="1" si="452"/>
        <v>0.99779407855934921</v>
      </c>
      <c r="AD325" s="19">
        <f t="shared" ca="1" si="453"/>
        <v>6.6433921048898961E-2</v>
      </c>
      <c r="AE325" s="19">
        <f t="shared" ca="1" si="454"/>
        <v>-0.80112030457985706</v>
      </c>
      <c r="AF325" s="19">
        <f t="shared" ca="1" si="455"/>
        <v>1.8011203045798569</v>
      </c>
      <c r="AG325" s="19">
        <f t="shared" ca="1" si="456"/>
        <v>0.64897778760966029</v>
      </c>
      <c r="AH325" s="72">
        <f t="shared" ca="1" si="457"/>
        <v>1.507927975495802E-3</v>
      </c>
      <c r="AI325" s="72">
        <f t="shared" ca="1" si="458"/>
        <v>-7.7633946984276225E-2</v>
      </c>
      <c r="AJ325" s="72">
        <f t="shared" ca="1" si="459"/>
        <v>-9.3786793609051955E-10</v>
      </c>
      <c r="AK325" s="19">
        <f t="shared" ca="1" si="460"/>
        <v>6.6385065274014859E-2</v>
      </c>
      <c r="AL325" s="19">
        <f t="shared" ca="1" si="461"/>
        <v>0.99779407850947122</v>
      </c>
      <c r="AM325" s="19">
        <f t="shared" ca="1" si="462"/>
        <v>6.6433921800243989E-2</v>
      </c>
      <c r="AN325" s="19">
        <f t="shared" ca="1" si="463"/>
        <v>-0.80112030519138877</v>
      </c>
      <c r="AO325" s="19">
        <f t="shared" ca="1" si="464"/>
        <v>0.35820625661005612</v>
      </c>
      <c r="AP325" s="19">
        <f t="shared" ca="1" si="465"/>
        <v>0.64179374338994388</v>
      </c>
      <c r="AQ325" s="72">
        <f t="shared" ca="1" si="466"/>
        <v>3.009856696801801E-4</v>
      </c>
      <c r="AR325" s="72">
        <f t="shared" ca="1" si="467"/>
        <v>-7.7634022439930089E-2</v>
      </c>
      <c r="AS325" s="72">
        <f t="shared" ca="1" si="468"/>
        <v>-7.5455653864020533E-8</v>
      </c>
      <c r="AT325" s="19">
        <f t="shared" ca="1" si="469"/>
        <v>6.6385125589727173E-2</v>
      </c>
      <c r="AU325" s="19">
        <f t="shared" ca="1" si="470"/>
        <v>0.99779407449655466</v>
      </c>
      <c r="AV325" s="19">
        <f t="shared" ca="1" si="471"/>
        <v>6.6433982249302304E-2</v>
      </c>
      <c r="AW325" s="19">
        <f t="shared" ca="1" si="472"/>
        <v>-0.80112035439177975</v>
      </c>
      <c r="AX325" s="19">
        <f t="shared" ca="1" si="473"/>
        <v>1.8011203543917798</v>
      </c>
      <c r="AY325" s="19">
        <f t="shared" ca="1" si="474"/>
        <v>0.64897779319375581</v>
      </c>
      <c r="AZ325" s="72">
        <f t="shared" ca="1" si="475"/>
        <v>1.5079280170100734E-3</v>
      </c>
      <c r="BA325" s="72">
        <f t="shared" ca="1" si="476"/>
        <v>-7.7633947159661446E-2</v>
      </c>
      <c r="BB325" s="72">
        <f t="shared" ca="1" si="477"/>
        <v>7.5280268643784787E-8</v>
      </c>
      <c r="BC325" s="19">
        <f t="shared" ca="1" si="478"/>
        <v>6.6385065414209576E-2</v>
      </c>
      <c r="BD325" s="19">
        <f t="shared" ca="1" si="479"/>
        <v>0.99779407850014379</v>
      </c>
      <c r="BE325" s="19">
        <f t="shared" ca="1" si="480"/>
        <v>6.6433921940748653E-2</v>
      </c>
      <c r="BF325" s="19">
        <f t="shared" ca="1" si="481"/>
        <v>-0.80112030530574785</v>
      </c>
      <c r="BG325" s="19">
        <f t="shared" ca="1" si="482"/>
        <v>1.8011203053057478</v>
      </c>
      <c r="BH325" s="19">
        <f t="shared" ca="1" si="483"/>
        <v>0.64897778769103542</v>
      </c>
      <c r="BI325" s="72">
        <f t="shared" ca="1" si="484"/>
        <v>1.5079279761007743E-3</v>
      </c>
      <c r="BJ325" s="72">
        <f t="shared" ca="1" si="485"/>
        <v>-7.7633946986832056E-2</v>
      </c>
      <c r="BK325" s="72">
        <f t="shared" ca="1" si="486"/>
        <v>1.7282938968854467E-10</v>
      </c>
      <c r="BL325" s="72">
        <f t="shared" ca="1" si="487"/>
        <v>1.2138644430055672E-2</v>
      </c>
      <c r="BM325" s="72">
        <f t="shared" ca="1" si="488"/>
        <v>1.0030277889329668</v>
      </c>
      <c r="BN325" s="72">
        <f t="shared" ca="1" si="489"/>
        <v>3.0163710284422363E-3</v>
      </c>
      <c r="BO325" s="72">
        <f t="shared" ca="1" si="490"/>
        <v>1.2992865548931115E-4</v>
      </c>
      <c r="BP325" s="72">
        <f t="shared" ca="1" si="491"/>
        <v>422754.20937368151</v>
      </c>
      <c r="BQ325" s="72">
        <f t="shared" ca="1" si="492"/>
        <v>-1.8050938949320898</v>
      </c>
      <c r="BR325" s="72">
        <f t="shared" ca="1" si="493"/>
        <v>1.2929657081816346</v>
      </c>
      <c r="BS325" s="72">
        <f t="shared" ca="1" si="494"/>
        <v>4.4345583617714279</v>
      </c>
      <c r="BT325" s="72">
        <f t="shared" ca="1" si="495"/>
        <v>256.57573819556001</v>
      </c>
      <c r="BU325" s="72">
        <f t="shared" ca="1" si="496"/>
        <v>74.081478133951279</v>
      </c>
      <c r="BV325" s="72">
        <f t="shared" ca="1" si="497"/>
        <v>254.08147813395124</v>
      </c>
    </row>
    <row r="326" spans="1:74">
      <c r="A326" s="13">
        <f ca="1">'MGRS to'!AO326</f>
        <v>33.681941566688195</v>
      </c>
      <c r="B326" s="13">
        <f ca="1">'MGRS to'!AP326</f>
        <v>-7.3977824789685478</v>
      </c>
      <c r="C326" s="19">
        <f t="shared" ca="1" si="426"/>
        <v>0.58786077880304621</v>
      </c>
      <c r="D326" s="19">
        <f t="shared" ca="1" si="427"/>
        <v>-0.12911566160434931</v>
      </c>
      <c r="E326" s="19">
        <f t="shared" ca="1" si="428"/>
        <v>0.58665084906198639</v>
      </c>
      <c r="F326" s="19">
        <f t="shared" ca="1" si="429"/>
        <v>0.58631191473448674</v>
      </c>
      <c r="G326" s="19">
        <f t="shared" ca="1" si="430"/>
        <v>-3.8310802363214491E-4</v>
      </c>
      <c r="H326" s="19">
        <f t="shared" ca="1" si="431"/>
        <v>-3.8310802363214491E-4</v>
      </c>
      <c r="I326" s="19">
        <f t="shared" ca="1" si="432"/>
        <v>0</v>
      </c>
      <c r="J326" s="19">
        <f t="shared" ca="1" si="433"/>
        <v>4.6550364510184437E-4</v>
      </c>
      <c r="K326" s="19">
        <f t="shared" ca="1" si="434"/>
        <v>0.99999989165317227</v>
      </c>
      <c r="L326" s="19">
        <f t="shared" ca="1" si="435"/>
        <v>4.6550366191379285E-4</v>
      </c>
      <c r="M326" s="19">
        <f t="shared" ca="1" si="436"/>
        <v>-0.57092191924627578</v>
      </c>
      <c r="N326" s="19">
        <f t="shared" ca="1" si="437"/>
        <v>1.5709219192462758</v>
      </c>
      <c r="O326" s="19">
        <f t="shared" ca="1" si="438"/>
        <v>0.61005184543741731</v>
      </c>
      <c r="P326" s="72">
        <f t="shared" ca="1" si="439"/>
        <v>1.3159642585591207E-3</v>
      </c>
      <c r="Q326" s="72">
        <f t="shared" ca="1" si="440"/>
        <v>-3.8399862967098715E-4</v>
      </c>
      <c r="R326" s="72">
        <f t="shared" ca="1" si="441"/>
        <v>-8.906060388422384E-7</v>
      </c>
      <c r="S326" s="19">
        <f t="shared" ca="1" si="442"/>
        <v>4.6601242452904085E-4</v>
      </c>
      <c r="T326" s="19">
        <f t="shared" ca="1" si="443"/>
        <v>0.99999989141620416</v>
      </c>
      <c r="U326" s="19">
        <f t="shared" ca="1" si="444"/>
        <v>4.6601244139617425E-4</v>
      </c>
      <c r="V326" s="19">
        <f t="shared" ca="1" si="445"/>
        <v>-0.57162436792509574</v>
      </c>
      <c r="W326" s="19">
        <f t="shared" ca="1" si="446"/>
        <v>1.5716243679250956</v>
      </c>
      <c r="X326" s="19">
        <f t="shared" ca="1" si="447"/>
        <v>0.61022613525058023</v>
      </c>
      <c r="Y326" s="72">
        <f t="shared" ca="1" si="448"/>
        <v>1.316550374217395E-3</v>
      </c>
      <c r="Z326" s="72">
        <f t="shared" ca="1" si="449"/>
        <v>-3.8400070005130486E-4</v>
      </c>
      <c r="AA326" s="72">
        <f t="shared" ca="1" si="450"/>
        <v>-2.0703803177077318E-9</v>
      </c>
      <c r="AB326" s="19">
        <f t="shared" ca="1" si="451"/>
        <v>4.6601360801040519E-4</v>
      </c>
      <c r="AC326" s="19">
        <f t="shared" ca="1" si="452"/>
        <v>0.99999989141565271</v>
      </c>
      <c r="AD326" s="19">
        <f t="shared" ca="1" si="453"/>
        <v>4.6601362487766706E-4</v>
      </c>
      <c r="AE326" s="19">
        <f t="shared" ca="1" si="454"/>
        <v>-0.57162599821795634</v>
      </c>
      <c r="AF326" s="19">
        <f t="shared" ca="1" si="455"/>
        <v>1.5716259982179563</v>
      </c>
      <c r="AG326" s="19">
        <f t="shared" ca="1" si="456"/>
        <v>0.6102265395735591</v>
      </c>
      <c r="AH326" s="72">
        <f t="shared" ca="1" si="457"/>
        <v>1.3165517345138872E-3</v>
      </c>
      <c r="AI326" s="72">
        <f t="shared" ca="1" si="458"/>
        <v>-3.8400070486429113E-4</v>
      </c>
      <c r="AJ326" s="72">
        <f t="shared" ca="1" si="459"/>
        <v>-4.8129862725496131E-12</v>
      </c>
      <c r="AK326" s="19">
        <f t="shared" ca="1" si="460"/>
        <v>4.6601361076168763E-4</v>
      </c>
      <c r="AL326" s="19">
        <f t="shared" ca="1" si="461"/>
        <v>0.99999989141565149</v>
      </c>
      <c r="AM326" s="19">
        <f t="shared" ca="1" si="462"/>
        <v>4.6601362762894977E-4</v>
      </c>
      <c r="AN326" s="19">
        <f t="shared" ca="1" si="463"/>
        <v>-0.57162600200779545</v>
      </c>
      <c r="AO326" s="19">
        <f t="shared" ca="1" si="464"/>
        <v>0.67324371382858383</v>
      </c>
      <c r="AP326" s="19">
        <f t="shared" ca="1" si="465"/>
        <v>0.32675628617141617</v>
      </c>
      <c r="AQ326" s="72">
        <f t="shared" ca="1" si="466"/>
        <v>5.6525136302796924E-4</v>
      </c>
      <c r="AR326" s="72">
        <f t="shared" ca="1" si="467"/>
        <v>-3.8400082372213798E-4</v>
      </c>
      <c r="AS326" s="72">
        <f t="shared" ca="1" si="468"/>
        <v>-1.1885784685031903E-10</v>
      </c>
      <c r="AT326" s="19">
        <f t="shared" ca="1" si="469"/>
        <v>4.660136787038867E-4</v>
      </c>
      <c r="AU326" s="19">
        <f t="shared" ca="1" si="470"/>
        <v>0.99999989141561973</v>
      </c>
      <c r="AV326" s="19">
        <f t="shared" ca="1" si="471"/>
        <v>4.6601369557115621E-4</v>
      </c>
      <c r="AW326" s="19">
        <f t="shared" ca="1" si="472"/>
        <v>-0.5716260956004543</v>
      </c>
      <c r="AX326" s="19">
        <f t="shared" ca="1" si="473"/>
        <v>1.5716260956004544</v>
      </c>
      <c r="AY326" s="19">
        <f t="shared" ca="1" si="474"/>
        <v>0.61022656372501016</v>
      </c>
      <c r="AZ326" s="72">
        <f t="shared" ca="1" si="475"/>
        <v>1.3165518157686564E-3</v>
      </c>
      <c r="BA326" s="72">
        <f t="shared" ca="1" si="476"/>
        <v>-3.8400070515178712E-4</v>
      </c>
      <c r="BB326" s="72">
        <f t="shared" ca="1" si="477"/>
        <v>1.1857035085759485E-10</v>
      </c>
      <c r="BC326" s="19">
        <f t="shared" ca="1" si="478"/>
        <v>4.6601361092602444E-4</v>
      </c>
      <c r="BD326" s="19">
        <f t="shared" ca="1" si="479"/>
        <v>0.99999989141565138</v>
      </c>
      <c r="BE326" s="19">
        <f t="shared" ca="1" si="480"/>
        <v>4.6601362779328663E-4</v>
      </c>
      <c r="BF326" s="19">
        <f t="shared" ca="1" si="481"/>
        <v>-0.57162600223418347</v>
      </c>
      <c r="BG326" s="19">
        <f t="shared" ca="1" si="482"/>
        <v>1.5716260022341835</v>
      </c>
      <c r="BH326" s="19">
        <f t="shared" ca="1" si="483"/>
        <v>0.6102265405696079</v>
      </c>
      <c r="BI326" s="72">
        <f t="shared" ca="1" si="484"/>
        <v>1.3165517378649781E-3</v>
      </c>
      <c r="BJ326" s="72">
        <f t="shared" ca="1" si="485"/>
        <v>-3.8400070487614813E-4</v>
      </c>
      <c r="BK326" s="72">
        <f t="shared" ca="1" si="486"/>
        <v>2.7563899513555201E-13</v>
      </c>
      <c r="BL326" s="72">
        <f t="shared" ca="1" si="487"/>
        <v>1.0591968322133908E-2</v>
      </c>
      <c r="BM326" s="72">
        <f t="shared" ca="1" si="488"/>
        <v>1.0026427562587448</v>
      </c>
      <c r="BN326" s="72">
        <f t="shared" ca="1" si="489"/>
        <v>2.6340536527311833E-3</v>
      </c>
      <c r="BO326" s="72">
        <f t="shared" ca="1" si="490"/>
        <v>7.4884873586851561E-7</v>
      </c>
      <c r="BP326" s="72">
        <f t="shared" ca="1" si="491"/>
        <v>2965.3891054634187</v>
      </c>
      <c r="BQ326" s="72">
        <f t="shared" ca="1" si="492"/>
        <v>-2.3874010701875656</v>
      </c>
      <c r="BR326" s="72">
        <f t="shared" ca="1" si="493"/>
        <v>0.75397906442003104</v>
      </c>
      <c r="BS326" s="72">
        <f t="shared" ca="1" si="494"/>
        <v>3.8955717180098244</v>
      </c>
      <c r="BT326" s="72">
        <f t="shared" ca="1" si="495"/>
        <v>223.21199467323646</v>
      </c>
      <c r="BU326" s="72">
        <f t="shared" ca="1" si="496"/>
        <v>43.199818232490195</v>
      </c>
      <c r="BV326" s="72">
        <f t="shared" ca="1" si="497"/>
        <v>223.1998182324902</v>
      </c>
    </row>
    <row r="327" spans="1:74">
      <c r="A327" s="13">
        <f ca="1">'MGRS to'!AO327</f>
        <v>33.697776643664632</v>
      </c>
      <c r="B327" s="13">
        <f ca="1">'MGRS to'!AP327</f>
        <v>-7.3852754912461762</v>
      </c>
      <c r="C327" s="19">
        <f t="shared" ca="1" si="426"/>
        <v>0.58813715303359182</v>
      </c>
      <c r="D327" s="19">
        <f t="shared" ca="1" si="427"/>
        <v>-0.12889737348908742</v>
      </c>
      <c r="E327" s="19">
        <f t="shared" ca="1" si="428"/>
        <v>0.58631191473448674</v>
      </c>
      <c r="F327" s="19">
        <f t="shared" ca="1" si="429"/>
        <v>0.58658793086894567</v>
      </c>
      <c r="G327" s="19">
        <f t="shared" ca="1" si="430"/>
        <v>2.1828811526189429E-4</v>
      </c>
      <c r="H327" s="19">
        <f t="shared" ca="1" si="431"/>
        <v>2.1828811526189429E-4</v>
      </c>
      <c r="I327" s="19">
        <f t="shared" ca="1" si="432"/>
        <v>0</v>
      </c>
      <c r="J327" s="19">
        <f t="shared" ca="1" si="433"/>
        <v>3.305168770914645E-4</v>
      </c>
      <c r="K327" s="19">
        <f t="shared" ca="1" si="434"/>
        <v>0.9999999453792956</v>
      </c>
      <c r="L327" s="19">
        <f t="shared" ca="1" si="435"/>
        <v>3.305168831091528E-4</v>
      </c>
      <c r="M327" s="19">
        <f t="shared" ca="1" si="436"/>
        <v>0.45817688488479269</v>
      </c>
      <c r="N327" s="19">
        <f t="shared" ca="1" si="437"/>
        <v>0.54182311511520731</v>
      </c>
      <c r="O327" s="19">
        <f t="shared" ca="1" si="438"/>
        <v>-0.1304795999824393</v>
      </c>
      <c r="P327" s="72">
        <f t="shared" ca="1" si="439"/>
        <v>4.5506150674631639E-4</v>
      </c>
      <c r="Q327" s="72">
        <f t="shared" ca="1" si="440"/>
        <v>2.1879558748564209E-4</v>
      </c>
      <c r="R327" s="72">
        <f t="shared" ca="1" si="441"/>
        <v>5.074722237478034E-7</v>
      </c>
      <c r="S327" s="19">
        <f t="shared" ca="1" si="442"/>
        <v>3.3074957747493883E-4</v>
      </c>
      <c r="T327" s="19">
        <f t="shared" ca="1" si="443"/>
        <v>0.99999994530235714</v>
      </c>
      <c r="U327" s="19">
        <f t="shared" ca="1" si="444"/>
        <v>3.3074958350534634E-4</v>
      </c>
      <c r="V327" s="19">
        <f t="shared" ca="1" si="445"/>
        <v>0.45891894427246427</v>
      </c>
      <c r="W327" s="19">
        <f t="shared" ca="1" si="446"/>
        <v>0.54108105572753573</v>
      </c>
      <c r="X327" s="19">
        <f t="shared" ca="1" si="447"/>
        <v>-0.13202998322346482</v>
      </c>
      <c r="Y327" s="72">
        <f t="shared" ca="1" si="448"/>
        <v>4.5443911889873022E-4</v>
      </c>
      <c r="Z327" s="72">
        <f t="shared" ca="1" si="449"/>
        <v>2.187967672474692E-4</v>
      </c>
      <c r="AA327" s="72">
        <f t="shared" ca="1" si="450"/>
        <v>1.1797618271029448E-9</v>
      </c>
      <c r="AB327" s="19">
        <f t="shared" ca="1" si="451"/>
        <v>3.3075011889099052E-4</v>
      </c>
      <c r="AC327" s="19">
        <f t="shared" ca="1" si="452"/>
        <v>0.99999994530217795</v>
      </c>
      <c r="AD327" s="19">
        <f t="shared" ca="1" si="453"/>
        <v>3.3075012492142768E-4</v>
      </c>
      <c r="AE327" s="19">
        <f t="shared" ca="1" si="454"/>
        <v>0.45892066757298677</v>
      </c>
      <c r="AF327" s="19">
        <f t="shared" ca="1" si="455"/>
        <v>0.54107933242701323</v>
      </c>
      <c r="AG327" s="19">
        <f t="shared" ca="1" si="456"/>
        <v>-0.1320335886612396</v>
      </c>
      <c r="AH327" s="72">
        <f t="shared" ca="1" si="457"/>
        <v>4.5443767351130491E-4</v>
      </c>
      <c r="AI327" s="72">
        <f t="shared" ca="1" si="458"/>
        <v>2.1879676999015716E-4</v>
      </c>
      <c r="AJ327" s="72">
        <f t="shared" ca="1" si="459"/>
        <v>2.7426879669299742E-12</v>
      </c>
      <c r="AK327" s="19">
        <f t="shared" ca="1" si="460"/>
        <v>3.3075012014962114E-4</v>
      </c>
      <c r="AL327" s="19">
        <f t="shared" ca="1" si="461"/>
        <v>0.99999994530217751</v>
      </c>
      <c r="AM327" s="19">
        <f t="shared" ca="1" si="462"/>
        <v>3.3075012618005842E-4</v>
      </c>
      <c r="AN327" s="19">
        <f t="shared" ca="1" si="463"/>
        <v>0.45892067157933658</v>
      </c>
      <c r="AO327" s="19">
        <f t="shared" ca="1" si="464"/>
        <v>0.78939181719717066</v>
      </c>
      <c r="AP327" s="19">
        <f t="shared" ca="1" si="465"/>
        <v>0.21060818280282934</v>
      </c>
      <c r="AQ327" s="72">
        <f t="shared" ca="1" si="466"/>
        <v>6.6257535830547263E-4</v>
      </c>
      <c r="AR327" s="72">
        <f t="shared" ca="1" si="467"/>
        <v>2.1879676556612007E-4</v>
      </c>
      <c r="AS327" s="72">
        <f t="shared" ca="1" si="468"/>
        <v>-4.4240370915271665E-12</v>
      </c>
      <c r="AT327" s="19">
        <f t="shared" ca="1" si="469"/>
        <v>3.3075011811934085E-4</v>
      </c>
      <c r="AU327" s="19">
        <f t="shared" ca="1" si="470"/>
        <v>0.99999994530217839</v>
      </c>
      <c r="AV327" s="19">
        <f t="shared" ca="1" si="471"/>
        <v>3.307501241497779E-4</v>
      </c>
      <c r="AW327" s="19">
        <f t="shared" ca="1" si="472"/>
        <v>0.45892066511707497</v>
      </c>
      <c r="AX327" s="19">
        <f t="shared" ca="1" si="473"/>
        <v>0.54107933488292503</v>
      </c>
      <c r="AY327" s="19">
        <f t="shared" ca="1" si="474"/>
        <v>-0.13203358352303773</v>
      </c>
      <c r="AZ327" s="72">
        <f t="shared" ca="1" si="475"/>
        <v>4.5443767557115699E-4</v>
      </c>
      <c r="BA327" s="72">
        <f t="shared" ca="1" si="476"/>
        <v>2.187967699862484E-4</v>
      </c>
      <c r="BB327" s="72">
        <f t="shared" ca="1" si="477"/>
        <v>4.4201283258549218E-12</v>
      </c>
      <c r="BC327" s="19">
        <f t="shared" ca="1" si="478"/>
        <v>3.3075012014782766E-4</v>
      </c>
      <c r="BD327" s="19">
        <f t="shared" ca="1" si="479"/>
        <v>0.99999994530217751</v>
      </c>
      <c r="BE327" s="19">
        <f t="shared" ca="1" si="480"/>
        <v>3.3075012617826493E-4</v>
      </c>
      <c r="BF327" s="19">
        <f t="shared" ca="1" si="481"/>
        <v>0.45892067157362659</v>
      </c>
      <c r="BG327" s="19">
        <f t="shared" ca="1" si="482"/>
        <v>0.54107932842637341</v>
      </c>
      <c r="BH327" s="19">
        <f t="shared" ca="1" si="483"/>
        <v>-0.13203359703128514</v>
      </c>
      <c r="BI327" s="72">
        <f t="shared" ca="1" si="484"/>
        <v>4.5443767015583997E-4</v>
      </c>
      <c r="BJ327" s="72">
        <f t="shared" ca="1" si="485"/>
        <v>2.1879676999652422E-4</v>
      </c>
      <c r="BK327" s="72">
        <f t="shared" ca="1" si="486"/>
        <v>1.0275824245328802E-14</v>
      </c>
      <c r="BL327" s="72">
        <f t="shared" ca="1" si="487"/>
        <v>3.6466023712425589E-3</v>
      </c>
      <c r="BM327" s="72">
        <f t="shared" ca="1" si="488"/>
        <v>1.0009110282079181</v>
      </c>
      <c r="BN327" s="72">
        <f t="shared" ca="1" si="489"/>
        <v>9.0999187535313933E-4</v>
      </c>
      <c r="BO327" s="72">
        <f t="shared" ca="1" si="490"/>
        <v>-3.9805534675481164E-8</v>
      </c>
      <c r="BP327" s="72">
        <f t="shared" ca="1" si="491"/>
        <v>2104.6653282032839</v>
      </c>
      <c r="BQ327" s="72">
        <f t="shared" ca="1" si="492"/>
        <v>0.58134435782397209</v>
      </c>
      <c r="BR327" s="72">
        <f t="shared" ca="1" si="493"/>
        <v>-2.5601272119646161</v>
      </c>
      <c r="BS327" s="72">
        <f t="shared" ca="1" si="494"/>
        <v>0.58146544162517699</v>
      </c>
      <c r="BT327" s="72">
        <f t="shared" ca="1" si="495"/>
        <v>33.308578147056721</v>
      </c>
      <c r="BU327" s="72">
        <f t="shared" ca="1" si="496"/>
        <v>-146.68448426216682</v>
      </c>
      <c r="BV327" s="72">
        <f t="shared" ca="1" si="497"/>
        <v>33.315515737833152</v>
      </c>
    </row>
    <row r="328" spans="1:74">
      <c r="A328" s="13">
        <f ca="1">'MGRS to'!AO328</f>
        <v>33.702897574071883</v>
      </c>
      <c r="B328" s="13">
        <f ca="1">'MGRS to'!AP328</f>
        <v>-7.3734945999258672</v>
      </c>
      <c r="C328" s="19">
        <f t="shared" ca="1" si="426"/>
        <v>0.58822653012996384</v>
      </c>
      <c r="D328" s="19">
        <f t="shared" ca="1" si="427"/>
        <v>-0.12869175814672842</v>
      </c>
      <c r="E328" s="19">
        <f t="shared" ca="1" si="428"/>
        <v>0.58658793086894567</v>
      </c>
      <c r="F328" s="19">
        <f t="shared" ca="1" si="429"/>
        <v>0.58667719226114767</v>
      </c>
      <c r="G328" s="19">
        <f t="shared" ca="1" si="430"/>
        <v>2.0561534235899459E-4</v>
      </c>
      <c r="H328" s="19">
        <f t="shared" ca="1" si="431"/>
        <v>2.0561534235899459E-4</v>
      </c>
      <c r="I328" s="19">
        <f t="shared" ca="1" si="432"/>
        <v>0</v>
      </c>
      <c r="J328" s="19">
        <f t="shared" ca="1" si="433"/>
        <v>1.9310667287518601E-4</v>
      </c>
      <c r="K328" s="19">
        <f t="shared" ca="1" si="434"/>
        <v>0.9999999813549062</v>
      </c>
      <c r="L328" s="19">
        <f t="shared" ca="1" si="435"/>
        <v>1.9310667407535003E-4</v>
      </c>
      <c r="M328" s="19">
        <f t="shared" ca="1" si="436"/>
        <v>0.73849838103680754</v>
      </c>
      <c r="N328" s="19">
        <f t="shared" ca="1" si="437"/>
        <v>0.26150161896319246</v>
      </c>
      <c r="O328" s="19">
        <f t="shared" ca="1" si="438"/>
        <v>-1.3436059686851332</v>
      </c>
      <c r="P328" s="72">
        <f t="shared" ca="1" si="439"/>
        <v>2.1978212678789189E-4</v>
      </c>
      <c r="Q328" s="72">
        <f t="shared" ca="1" si="440"/>
        <v>2.0609323688546751E-4</v>
      </c>
      <c r="R328" s="72">
        <f t="shared" ca="1" si="441"/>
        <v>4.7789452647291624E-7</v>
      </c>
      <c r="S328" s="19">
        <f t="shared" ca="1" si="442"/>
        <v>1.9345968467442817E-4</v>
      </c>
      <c r="T328" s="19">
        <f t="shared" ca="1" si="443"/>
        <v>0.999999981286675</v>
      </c>
      <c r="U328" s="19">
        <f t="shared" ca="1" si="444"/>
        <v>1.9345968588118618E-4</v>
      </c>
      <c r="V328" s="19">
        <f t="shared" ca="1" si="445"/>
        <v>0.73886411838531196</v>
      </c>
      <c r="W328" s="19">
        <f t="shared" ca="1" si="446"/>
        <v>0.26113588161468804</v>
      </c>
      <c r="X328" s="19">
        <f t="shared" ca="1" si="447"/>
        <v>-1.3468883373838523</v>
      </c>
      <c r="Y328" s="72">
        <f t="shared" ca="1" si="448"/>
        <v>2.1947493981536506E-4</v>
      </c>
      <c r="Z328" s="72">
        <f t="shared" ca="1" si="449"/>
        <v>2.0609434761555137E-4</v>
      </c>
      <c r="AA328" s="72">
        <f t="shared" ca="1" si="450"/>
        <v>1.1107300838635037E-9</v>
      </c>
      <c r="AB328" s="19">
        <f t="shared" ca="1" si="451"/>
        <v>1.9346050535349013E-4</v>
      </c>
      <c r="AC328" s="19">
        <f t="shared" ca="1" si="452"/>
        <v>0.99999998128651624</v>
      </c>
      <c r="AD328" s="19">
        <f t="shared" ca="1" si="453"/>
        <v>1.9346050656026347E-4</v>
      </c>
      <c r="AE328" s="19">
        <f t="shared" ca="1" si="454"/>
        <v>0.73886496610633101</v>
      </c>
      <c r="AF328" s="19">
        <f t="shared" ca="1" si="455"/>
        <v>0.26113503389366899</v>
      </c>
      <c r="AG328" s="19">
        <f t="shared" ca="1" si="456"/>
        <v>-1.3468959560728075</v>
      </c>
      <c r="AH328" s="72">
        <f t="shared" ca="1" si="457"/>
        <v>2.1947422780415262E-4</v>
      </c>
      <c r="AI328" s="72">
        <f t="shared" ca="1" si="458"/>
        <v>2.0609435019712795E-4</v>
      </c>
      <c r="AJ328" s="72">
        <f t="shared" ca="1" si="459"/>
        <v>2.5815765811957464E-12</v>
      </c>
      <c r="AK328" s="19">
        <f t="shared" ca="1" si="460"/>
        <v>1.9346050726091587E-4</v>
      </c>
      <c r="AL328" s="19">
        <f t="shared" ca="1" si="461"/>
        <v>0.9999999812865159</v>
      </c>
      <c r="AM328" s="19">
        <f t="shared" ca="1" si="462"/>
        <v>1.9346050846768924E-4</v>
      </c>
      <c r="AN328" s="19">
        <f t="shared" ca="1" si="463"/>
        <v>0.73886496807664614</v>
      </c>
      <c r="AO328" s="19">
        <f t="shared" ca="1" si="464"/>
        <v>0.45407855894909666</v>
      </c>
      <c r="AP328" s="19">
        <f t="shared" ca="1" si="465"/>
        <v>0.54592144105090334</v>
      </c>
      <c r="AQ328" s="72">
        <f t="shared" ca="1" si="466"/>
        <v>3.8145137996922285E-4</v>
      </c>
      <c r="AR328" s="72">
        <f t="shared" ca="1" si="467"/>
        <v>2.060945140704956E-4</v>
      </c>
      <c r="AS328" s="72">
        <f t="shared" ca="1" si="468"/>
        <v>1.6387336764802328E-10</v>
      </c>
      <c r="AT328" s="19">
        <f t="shared" ca="1" si="469"/>
        <v>1.9346062834122837E-4</v>
      </c>
      <c r="AU328" s="19">
        <f t="shared" ca="1" si="470"/>
        <v>0.99999998128649248</v>
      </c>
      <c r="AV328" s="19">
        <f t="shared" ca="1" si="471"/>
        <v>1.9346062954800401E-4</v>
      </c>
      <c r="AW328" s="19">
        <f t="shared" ca="1" si="472"/>
        <v>0.73886509314557502</v>
      </c>
      <c r="AX328" s="19">
        <f t="shared" ca="1" si="473"/>
        <v>0.26113490685442498</v>
      </c>
      <c r="AY328" s="19">
        <f t="shared" ca="1" si="474"/>
        <v>-1.3468970978117483</v>
      </c>
      <c r="AZ328" s="72">
        <f t="shared" ca="1" si="475"/>
        <v>2.1947412110234345E-4</v>
      </c>
      <c r="BA328" s="72">
        <f t="shared" ca="1" si="476"/>
        <v>2.060943505840052E-4</v>
      </c>
      <c r="BB328" s="72">
        <f t="shared" ca="1" si="477"/>
        <v>-1.6348649040445751E-10</v>
      </c>
      <c r="BC328" s="19">
        <f t="shared" ca="1" si="478"/>
        <v>1.9346050754677453E-4</v>
      </c>
      <c r="BD328" s="19">
        <f t="shared" ca="1" si="479"/>
        <v>0.99999998128651579</v>
      </c>
      <c r="BE328" s="19">
        <f t="shared" ca="1" si="480"/>
        <v>1.9346050875354792E-4</v>
      </c>
      <c r="BF328" s="19">
        <f t="shared" ca="1" si="481"/>
        <v>0.73886496837188009</v>
      </c>
      <c r="BG328" s="19">
        <f t="shared" ca="1" si="482"/>
        <v>0.26113503162811991</v>
      </c>
      <c r="BH328" s="19">
        <f t="shared" ca="1" si="483"/>
        <v>-1.3468959764339519</v>
      </c>
      <c r="BI328" s="72">
        <f t="shared" ca="1" si="484"/>
        <v>2.1947422590129037E-4</v>
      </c>
      <c r="BJ328" s="72">
        <f t="shared" ca="1" si="485"/>
        <v>2.0609435020402727E-4</v>
      </c>
      <c r="BK328" s="72">
        <f t="shared" ca="1" si="486"/>
        <v>-3.7997792304116096E-13</v>
      </c>
      <c r="BL328" s="72">
        <f t="shared" ca="1" si="487"/>
        <v>1.7599186949519168E-3</v>
      </c>
      <c r="BM328" s="72">
        <f t="shared" ca="1" si="488"/>
        <v>1.0004398345935157</v>
      </c>
      <c r="BN328" s="72">
        <f t="shared" ca="1" si="489"/>
        <v>4.3959290299245624E-4</v>
      </c>
      <c r="BO328" s="72">
        <f t="shared" ca="1" si="490"/>
        <v>-1.1452068874256417E-7</v>
      </c>
      <c r="BP328" s="72">
        <f t="shared" ca="1" si="491"/>
        <v>1231.0497366004818</v>
      </c>
      <c r="BQ328" s="72">
        <f t="shared" ca="1" si="492"/>
        <v>1.0892666405742957</v>
      </c>
      <c r="BR328" s="72">
        <f t="shared" ca="1" si="493"/>
        <v>-2.0522119274814874</v>
      </c>
      <c r="BS328" s="72">
        <f t="shared" ca="1" si="494"/>
        <v>1.0893807261083057</v>
      </c>
      <c r="BT328" s="72">
        <f t="shared" ca="1" si="495"/>
        <v>62.410381269300728</v>
      </c>
      <c r="BU328" s="72">
        <f t="shared" ca="1" si="496"/>
        <v>-117.583082111097</v>
      </c>
      <c r="BV328" s="72">
        <f t="shared" ca="1" si="497"/>
        <v>62.416917888903015</v>
      </c>
    </row>
    <row r="329" spans="1:74">
      <c r="A329" s="13">
        <f ca="1">'MGRS to'!AO329</f>
        <v>31.993761052781146</v>
      </c>
      <c r="B329" s="13">
        <f ca="1">'MGRS to'!AP329</f>
        <v>-4.4605531677994055</v>
      </c>
      <c r="C329" s="19">
        <f t="shared" ref="C329:C392" ca="1" si="498">A329*PI()/180</f>
        <v>0.5583964704673583</v>
      </c>
      <c r="D329" s="19">
        <f t="shared" ref="D329:D392" ca="1" si="499">B329*PI()/180</f>
        <v>-7.7851339238362738E-2</v>
      </c>
      <c r="E329" s="19">
        <f t="shared" ref="E329:E392" ca="1" si="500">ATAN((1-f)*TAN(C328))</f>
        <v>0.58667719226114767</v>
      </c>
      <c r="F329" s="19">
        <f t="shared" ref="F329:F392" ca="1" si="501">ATAN((1-f)*TAN(C329))</f>
        <v>0.55688846924239821</v>
      </c>
      <c r="G329" s="19">
        <f t="shared" ref="G329:G392" ca="1" si="502">D329-D328</f>
        <v>5.0840418908365687E-2</v>
      </c>
      <c r="H329" s="19">
        <f t="shared" ref="H329:H392" ca="1" si="503">G329</f>
        <v>5.0840418908365687E-2</v>
      </c>
      <c r="I329" s="19">
        <f t="shared" ref="I329:I392" ca="1" si="504">H329-G329</f>
        <v>0</v>
      </c>
      <c r="J329" s="19">
        <f t="shared" ref="J329:J392" ca="1" si="505">SQRT((COS($F329)*SIN(H329))^2+(COS($E329)*SIN($F329)-SIN($E329)*COS($F329)*COS(H329))^2)</f>
        <v>5.2080376437125521E-2</v>
      </c>
      <c r="K329" s="19">
        <f t="shared" ref="K329:K392" ca="1" si="506">SIN($E329)*SIN($F329)+COS($E329)*COS($F329)*COS(H329)</f>
        <v>0.99864289632989789</v>
      </c>
      <c r="L329" s="19">
        <f t="shared" ref="L329:L392" ca="1" si="507">ATAN2(K329,J329)</f>
        <v>5.2103948723637515E-2</v>
      </c>
      <c r="M329" s="19">
        <f t="shared" ref="M329:M392" ca="1" si="508">COS($E329)*COS($F329)*SIN(H329)/J329</f>
        <v>0.68982535851981241</v>
      </c>
      <c r="N329" s="19">
        <f t="shared" ref="N329:N392" ca="1" si="509">IF(1-M329^2=0,0.000000000001,1-M329)</f>
        <v>0.31017464148018759</v>
      </c>
      <c r="O329" s="19">
        <f t="shared" ref="O329:O392" ca="1" si="510">K329-2*SIN($E329)*SIN($F329)/N329</f>
        <v>-0.8880502559333292</v>
      </c>
      <c r="P329" s="72">
        <f t="shared" ref="P329:P392" ca="1" si="511">f/16*N329*(4+f*(4-3*N329))</f>
        <v>2.6065812290293738E-4</v>
      </c>
      <c r="Q329" s="72">
        <f t="shared" ref="Q329:Q392" ca="1" si="512">$G329+(1-P329)*f*M329*(L329+P329*J329*(O329+P329*K329*(-1+2*O329)))</f>
        <v>5.0960868415670553E-2</v>
      </c>
      <c r="R329" s="72">
        <f t="shared" ref="R329:R392" ca="1" si="513">Q329-H329</f>
        <v>1.2044950730486642E-4</v>
      </c>
      <c r="S329" s="19">
        <f t="shared" ref="S329:S392" ca="1" si="514">SQRT((COS($F329)*SIN(Q329))^2+(COS($E329)*SIN($F329)-SIN($E329)*COS($F329)*COS(Q329))^2)</f>
        <v>5.2163384677221862E-2</v>
      </c>
      <c r="T329" s="19">
        <f t="shared" ref="T329:T392" ca="1" si="515">SIN($E329)*SIN($F329)+COS($E329)*COS($F329)*COS(Q329)</f>
        <v>0.99863856389537453</v>
      </c>
      <c r="U329" s="19">
        <f t="shared" ref="U329:U392" ca="1" si="516">ATAN2(T329,S329)</f>
        <v>5.2187069947863152E-2</v>
      </c>
      <c r="V329" s="19">
        <f t="shared" ref="V329:V392" ca="1" si="517">COS($E329)*COS($F329)*SIN(Q329)/S329</f>
        <v>0.6903579314358832</v>
      </c>
      <c r="W329" s="19">
        <f t="shared" ref="W329:W392" ca="1" si="518">IF(1-V329^2=0,0.000000000001,1-V329)</f>
        <v>0.3096420685641168</v>
      </c>
      <c r="X329" s="19">
        <f t="shared" ref="X329:X392" ca="1" si="519">T329-2*SIN($E329)*SIN($F329)/W329</f>
        <v>-0.89129963087286845</v>
      </c>
      <c r="Y329" s="72">
        <f t="shared" ref="Y329:Y392" ca="1" si="520">f/16*W329*(4+f*(4-3*W329))</f>
        <v>2.6021091792010156E-4</v>
      </c>
      <c r="Z329" s="72">
        <f t="shared" ref="Z329:Z392" ca="1" si="521">$G329+(1-Y329)*f*V329*(U329+Y329*S329*(X329+Y329*T329*(-1+2*X329)))</f>
        <v>5.096115370845733E-2</v>
      </c>
      <c r="AA329" s="72">
        <f t="shared" ref="AA329:AA392" ca="1" si="522">Z329-Q329</f>
        <v>2.8529278677663639E-7</v>
      </c>
      <c r="AB329" s="19">
        <f t="shared" ref="AB329:AB392" ca="1" si="523">SQRT((COS($F329)*SIN(Z329))^2+(COS($E329)*SIN($F329)-SIN($E329)*COS($F329)*COS(Z329))^2)</f>
        <v>5.2163581363397792E-2</v>
      </c>
      <c r="AC329" s="19">
        <f t="shared" ref="AC329:AC392" ca="1" si="524">SIN($E329)*SIN($F329)+COS($E329)*COS($F329)*COS(Z329)</f>
        <v>0.99863855362155141</v>
      </c>
      <c r="AD329" s="19">
        <f t="shared" ref="AD329:AD392" ca="1" si="525">ATAN2(AC329,AB329)</f>
        <v>5.2187266902180812E-2</v>
      </c>
      <c r="AE329" s="19">
        <f t="shared" ref="AE329:AE392" ca="1" si="526">COS($E329)*COS($F329)*SIN(Z329)/AB329</f>
        <v>0.69035918984684863</v>
      </c>
      <c r="AF329" s="19">
        <f t="shared" ref="AF329:AF392" ca="1" si="527">IF(1-AE329^2=0,0.000000000001,1-AE329)</f>
        <v>0.30964081015315137</v>
      </c>
      <c r="AG329" s="19">
        <f t="shared" ref="AG329:AG392" ca="1" si="528">AC329-2*SIN($E329)*SIN($F329)/AF329</f>
        <v>-0.89130732204297636</v>
      </c>
      <c r="AH329" s="72">
        <f t="shared" ref="AH329:AH392" ca="1" si="529">f/16*AF329*(4+f*(4-3*AF329))</f>
        <v>2.6020986122271545E-4</v>
      </c>
      <c r="AI329" s="72">
        <f t="shared" ref="AI329:AI392" ca="1" si="530">$G329+(1-AH329)*f*AE329*(AD329+AH329*AB329*(AG329+AH329*AC329*(-1+2*AG329)))</f>
        <v>5.0961154384191937E-2</v>
      </c>
      <c r="AJ329" s="72">
        <f t="shared" ref="AJ329:AJ392" ca="1" si="531">AI329-Z329</f>
        <v>6.7573460715841804E-10</v>
      </c>
      <c r="AK329" s="19">
        <f t="shared" ref="AK329:AK392" ca="1" si="532">SQRT((COS($F329)*SIN(AI329))^2+(COS($E329)*SIN($F329)-SIN($E329)*COS($F329)*COS(AI329))^2)</f>
        <v>5.2163581829262284E-2</v>
      </c>
      <c r="AL329" s="19">
        <f t="shared" ref="AL329:AL392" ca="1" si="533">SIN($E329)*SIN($F329)+COS($E329)*COS($F329)*COS(AI329)</f>
        <v>0.99863855359721709</v>
      </c>
      <c r="AM329" s="19">
        <f t="shared" ref="AM329:AM392" ca="1" si="534">ATAN2(AL329,AK329)</f>
        <v>5.2187267368680422E-2</v>
      </c>
      <c r="AN329" s="19">
        <f t="shared" ref="AN329:AN392" ca="1" si="535">COS($E329)*COS($F329)*SIN(AI329)/AK329</f>
        <v>0.69035919282746006</v>
      </c>
      <c r="AO329" s="19">
        <f t="shared" ref="AO329:AO392" ca="1" si="536">1-AN329^2</f>
        <v>0.52340418487861784</v>
      </c>
      <c r="AP329" s="19">
        <f t="shared" ref="AP329:AP392" ca="1" si="537">IF(1-AO329^2=0,0.000000000001,1-AO329)</f>
        <v>0.47659581512138216</v>
      </c>
      <c r="AQ329" s="72">
        <f t="shared" ref="AQ329:AQ392" ca="1" si="538">f/16*AO329*(4+f*(4-3*AO329))</f>
        <v>4.3961230176158884E-4</v>
      </c>
      <c r="AR329" s="72">
        <f t="shared" ref="AR329:AR392" ca="1" si="539">$G329+(1-AQ329)*f*AN329*(AM329+AQ329*AK329*(AP329+AQ329*AL329*(-1+2*AP329)))</f>
        <v>5.0961186018136713E-2</v>
      </c>
      <c r="AS329" s="72">
        <f t="shared" ref="AS329:AS392" ca="1" si="540">AR329-AI329</f>
        <v>3.1633944776177092E-8</v>
      </c>
      <c r="AT329" s="19">
        <f t="shared" ref="AT329:AT392" ca="1" si="541">SQRT((COS($F329)*SIN(AR329))^2+(COS($E329)*SIN($F329)-SIN($E329)*COS($F329)*COS(AR329))^2)</f>
        <v>5.2163603638316687E-2</v>
      </c>
      <c r="AU329" s="19">
        <f t="shared" ref="AU329:AU392" ca="1" si="542">SIN($E329)*SIN($F329)+COS($E329)*COS($F329)*COS(AR329)</f>
        <v>0.99863855245802746</v>
      </c>
      <c r="AV329" s="19">
        <f t="shared" ref="AV329:AV392" ca="1" si="543">ATAN2(AU329,AT329)</f>
        <v>5.218728920746718E-2</v>
      </c>
      <c r="AW329" s="19">
        <f t="shared" ref="AW329:AW392" ca="1" si="544">COS($E329)*COS($F329)*SIN(AR329)/AT329</f>
        <v>0.69035933236218827</v>
      </c>
      <c r="AX329" s="19">
        <f t="shared" ref="AX329:AX392" ca="1" si="545">IF(1-AW329^2=0,0.000000000001,1-AW329)</f>
        <v>0.30964066763781173</v>
      </c>
      <c r="AY329" s="19">
        <f t="shared" ref="AY329:AY392" ca="1" si="546">AU329-2*SIN($E329)*SIN($F329)/AX329</f>
        <v>-0.89130819307375764</v>
      </c>
      <c r="AZ329" s="72">
        <f t="shared" ref="AZ329:AZ392" ca="1" si="547">f/16*AX329*(4+f*(4-3*AX329))</f>
        <v>2.6020974155148603E-4</v>
      </c>
      <c r="BA329" s="72">
        <f t="shared" ref="BA329:BA392" ca="1" si="548">$G329+(1-AZ329)*f*AW329*(AV329+AZ329*AT329*(AY329+AZ329*AU329*(-1+2*AY329)))</f>
        <v>5.0961154460719527E-2</v>
      </c>
      <c r="BB329" s="72">
        <f t="shared" ref="BB329:BB392" ca="1" si="549">BA329-AR329</f>
        <v>-3.1557417186356407E-8</v>
      </c>
      <c r="BC329" s="19">
        <f t="shared" ref="BC329:BC392" ca="1" si="550">SQRT((COS($F329)*SIN(BA329))^2+(COS($E329)*SIN($F329)-SIN($E329)*COS($F329)*COS(BA329))^2)</f>
        <v>5.2163581882021852E-2</v>
      </c>
      <c r="BD329" s="19">
        <f t="shared" ref="BD329:BD392" ca="1" si="551">SIN($E329)*SIN($F329)+COS($E329)*COS($F329)*COS(BA329)</f>
        <v>0.9986385535944613</v>
      </c>
      <c r="BE329" s="19">
        <f t="shared" ref="BE329:BE392" ca="1" si="552">ATAN2(BD329,BC329)</f>
        <v>5.2187267421511911E-2</v>
      </c>
      <c r="BF329" s="19">
        <f t="shared" ref="BF329:BF392" ca="1" si="553">COS($E329)*COS($F329)*SIN(BA329)/BC329</f>
        <v>0.6903591931650177</v>
      </c>
      <c r="BG329" s="19">
        <f t="shared" ref="BG329:BG392" ca="1" si="554">IF(1-BF329^2=0,0.000000000001,1-BF329)</f>
        <v>0.3096408068349823</v>
      </c>
      <c r="BH329" s="19">
        <f t="shared" ref="BH329:BH392" ca="1" si="555">BD329-2*SIN($E329)*SIN($F329)/BG329</f>
        <v>-0.89130734232308151</v>
      </c>
      <c r="BI329" s="72">
        <f t="shared" ref="BI329:BI392" ca="1" si="556">f/16*BG329*(4+f*(4-3*BG329))</f>
        <v>2.6020985843642331E-4</v>
      </c>
      <c r="BJ329" s="72">
        <f t="shared" ref="BJ329:BJ392" ca="1" si="557">$G329+(1-BI329)*f*BF329*(BE329+BI329*BC329*(BH329+BI329*BD329*(-1+2*BH329)))</f>
        <v>5.096115438597372E-2</v>
      </c>
      <c r="BK329" s="72">
        <f t="shared" ref="BK329:BK392" ca="1" si="558">BJ329-BA329</f>
        <v>-7.4745806766252088E-11</v>
      </c>
      <c r="BL329" s="72">
        <f t="shared" ref="BL329:BL392" ca="1" si="559">BG329*(a^2-b^2)/b^2</f>
        <v>2.0868232089401493E-3</v>
      </c>
      <c r="BM329" s="72">
        <f t="shared" ref="BM329:BM392" ca="1" si="560">1+BL329/16384*(4096+BL329*(-768+BL329*(320-175*BL329)))</f>
        <v>1.0005215018468199</v>
      </c>
      <c r="BN329" s="72">
        <f t="shared" ref="BN329:BN392" ca="1" si="561">BL329/1024*(256+BL329*(-128+BL329*(74-47*BL329)))</f>
        <v>5.211621042092682E-4</v>
      </c>
      <c r="BO329" s="72">
        <f t="shared" ref="BO329:BO392" ca="1" si="562">BN329*BC329*(BH329+BN329/4*(BD329*(-1+2*BH329^2)-BN329/6*BH329*(-3+4*BC329^2)*(-3+4*BH329^2)))</f>
        <v>-2.4228715289038103E-5</v>
      </c>
      <c r="BP329" s="72">
        <f t="shared" ref="BP329:BP392" ca="1" si="563">b*BM329*(BE329-BO329)</f>
        <v>332068.63303951424</v>
      </c>
      <c r="BQ329" s="72">
        <f t="shared" ref="BQ329:BQ392" ca="1" si="564">ATAN2(COS(C328)*SIN(C329)-SIN(C328)*COS(C329)*COS(D329-D328),SIN(D329-D328)*COS(C329))</f>
        <v>2.1665424866053509</v>
      </c>
      <c r="BR329" s="72">
        <f t="shared" ref="BR329:BR392" ca="1" si="565">ATAN2(COS(C329)*SIN(C328)-SIN(C329)*COS(C328)*COS(D328-D329),SIN(D328-D329)*COS(C328))</f>
        <v>-0.94746619685322409</v>
      </c>
      <c r="BS329" s="72">
        <f t="shared" ref="BS329:BS392" ca="1" si="566">BR329+PI()</f>
        <v>2.1941264567365693</v>
      </c>
      <c r="BT329" s="72">
        <f t="shared" ref="BT329:BT392" ca="1" si="567">MOD(BQ329*180/PI()+360,360)</f>
        <v>124.13374061826528</v>
      </c>
      <c r="BU329" s="72">
        <f t="shared" ref="BU329:BU392" ca="1" si="568">BR329*180/PI()</f>
        <v>-54.285814311000983</v>
      </c>
      <c r="BV329" s="72">
        <f t="shared" ref="BV329:BV392" ca="1" si="569">MOD(BS329*180/PI()+360,360)</f>
        <v>125.71418568899901</v>
      </c>
    </row>
    <row r="330" spans="1:74">
      <c r="A330" s="13">
        <f ca="1">'MGRS to'!AO330</f>
        <v>34.08548040504138</v>
      </c>
      <c r="B330" s="13">
        <f ca="1">'MGRS to'!AP330</f>
        <v>-5.1795059548587838</v>
      </c>
      <c r="C330" s="19">
        <f t="shared" ca="1" si="498"/>
        <v>0.59490386019198249</v>
      </c>
      <c r="D330" s="19">
        <f t="shared" ca="1" si="499"/>
        <v>-9.0399432538938562E-2</v>
      </c>
      <c r="E330" s="19">
        <f t="shared" ca="1" si="500"/>
        <v>0.55688846924239821</v>
      </c>
      <c r="F330" s="19">
        <f t="shared" ca="1" si="501"/>
        <v>0.59334601810178944</v>
      </c>
      <c r="G330" s="19">
        <f t="shared" ca="1" si="502"/>
        <v>-1.2548093300575824E-2</v>
      </c>
      <c r="H330" s="19">
        <f t="shared" ca="1" si="503"/>
        <v>-1.2548093300575824E-2</v>
      </c>
      <c r="I330" s="19">
        <f t="shared" ca="1" si="504"/>
        <v>0</v>
      </c>
      <c r="J330" s="19">
        <f t="shared" ca="1" si="505"/>
        <v>3.7938149783663215E-2</v>
      </c>
      <c r="K330" s="19">
        <f t="shared" ca="1" si="506"/>
        <v>0.9992800892597592</v>
      </c>
      <c r="L330" s="19">
        <f t="shared" ca="1" si="507"/>
        <v>3.7947256433271813E-2</v>
      </c>
      <c r="M330" s="19">
        <f t="shared" ca="1" si="508"/>
        <v>-0.23277814465548821</v>
      </c>
      <c r="N330" s="19">
        <f t="shared" ca="1" si="509"/>
        <v>1.2327781446554882</v>
      </c>
      <c r="O330" s="19">
        <f t="shared" ca="1" si="510"/>
        <v>0.51982472117801093</v>
      </c>
      <c r="P330" s="72">
        <f t="shared" ca="1" si="511"/>
        <v>1.0335792092161359E-3</v>
      </c>
      <c r="Q330" s="72">
        <f t="shared" ca="1" si="512"/>
        <v>-1.2577694938439151E-2</v>
      </c>
      <c r="R330" s="72">
        <f t="shared" ca="1" si="513"/>
        <v>-2.9601637863327021E-5</v>
      </c>
      <c r="S330" s="19">
        <f t="shared" ca="1" si="514"/>
        <v>3.7945042931640097E-2</v>
      </c>
      <c r="T330" s="19">
        <f t="shared" ca="1" si="515"/>
        <v>0.99927982753426781</v>
      </c>
      <c r="U330" s="19">
        <f t="shared" ca="1" si="516"/>
        <v>3.7954154548178382E-2</v>
      </c>
      <c r="V330" s="19">
        <f t="shared" ca="1" si="517"/>
        <v>-0.23328486555143066</v>
      </c>
      <c r="W330" s="19">
        <f t="shared" ca="1" si="518"/>
        <v>1.2332848655514306</v>
      </c>
      <c r="X330" s="19">
        <f t="shared" ca="1" si="519"/>
        <v>0.52002145372404995</v>
      </c>
      <c r="Y330" s="72">
        <f t="shared" ca="1" si="520"/>
        <v>1.0340027342197785E-3</v>
      </c>
      <c r="Z330" s="72">
        <f t="shared" ca="1" si="521"/>
        <v>-1.2577764769222946E-2</v>
      </c>
      <c r="AA330" s="72">
        <f t="shared" ca="1" si="522"/>
        <v>-6.9830783794300189E-8</v>
      </c>
      <c r="AB330" s="19">
        <f t="shared" ca="1" si="523"/>
        <v>3.794505921041489E-2</v>
      </c>
      <c r="AC330" s="19">
        <f t="shared" ca="1" si="524"/>
        <v>0.9992798269161236</v>
      </c>
      <c r="AD330" s="19">
        <f t="shared" ca="1" si="525"/>
        <v>3.7954170838685158E-2</v>
      </c>
      <c r="AE330" s="19">
        <f t="shared" ca="1" si="526"/>
        <v>-0.23328606058809398</v>
      </c>
      <c r="AF330" s="19">
        <f t="shared" ca="1" si="527"/>
        <v>1.233286060588094</v>
      </c>
      <c r="AG330" s="19">
        <f t="shared" ca="1" si="528"/>
        <v>0.52002191750045812</v>
      </c>
      <c r="AH330" s="72">
        <f t="shared" ca="1" si="529"/>
        <v>1.0340037330482518E-3</v>
      </c>
      <c r="AI330" s="72">
        <f t="shared" ca="1" si="530"/>
        <v>-1.2577764933954983E-2</v>
      </c>
      <c r="AJ330" s="72">
        <f t="shared" ca="1" si="531"/>
        <v>-1.6473203703903927E-10</v>
      </c>
      <c r="AK330" s="19">
        <f t="shared" ca="1" si="532"/>
        <v>3.7945059248816922E-2</v>
      </c>
      <c r="AL330" s="19">
        <f t="shared" ca="1" si="533"/>
        <v>0.99927982691466544</v>
      </c>
      <c r="AM330" s="19">
        <f t="shared" ca="1" si="534"/>
        <v>3.7954170877114862E-2</v>
      </c>
      <c r="AN330" s="19">
        <f t="shared" ca="1" si="535"/>
        <v>-0.2332860634072044</v>
      </c>
      <c r="AO330" s="19">
        <f t="shared" ca="1" si="536"/>
        <v>0.94557761261996975</v>
      </c>
      <c r="AP330" s="19">
        <f t="shared" ca="1" si="537"/>
        <v>5.4422387380030246E-2</v>
      </c>
      <c r="AQ330" s="72">
        <f t="shared" ca="1" si="538"/>
        <v>7.9335848953048297E-4</v>
      </c>
      <c r="AR330" s="72">
        <f t="shared" ca="1" si="539"/>
        <v>-1.2577757398596321E-2</v>
      </c>
      <c r="AS330" s="72">
        <f t="shared" ca="1" si="540"/>
        <v>7.5353586617005197E-9</v>
      </c>
      <c r="AT330" s="19">
        <f t="shared" ca="1" si="541"/>
        <v>3.794505749218921E-2</v>
      </c>
      <c r="AU330" s="19">
        <f t="shared" ca="1" si="542"/>
        <v>0.99927982698136886</v>
      </c>
      <c r="AV330" s="19">
        <f t="shared" ca="1" si="543"/>
        <v>3.7954169119221164E-2</v>
      </c>
      <c r="AW330" s="19">
        <f t="shared" ca="1" si="544"/>
        <v>-0.23328593445226256</v>
      </c>
      <c r="AX330" s="19">
        <f t="shared" ca="1" si="545"/>
        <v>1.2332859344522626</v>
      </c>
      <c r="AY330" s="19">
        <f t="shared" ca="1" si="546"/>
        <v>0.520021868549013</v>
      </c>
      <c r="AZ330" s="72">
        <f t="shared" ca="1" si="547"/>
        <v>1.034003627622148E-3</v>
      </c>
      <c r="BA330" s="72">
        <f t="shared" ca="1" si="548"/>
        <v>-1.2577764916567546E-2</v>
      </c>
      <c r="BB330" s="72">
        <f t="shared" ca="1" si="549"/>
        <v>-7.5179712247241959E-9</v>
      </c>
      <c r="BC330" s="19">
        <f t="shared" ca="1" si="550"/>
        <v>3.794505924476356E-2</v>
      </c>
      <c r="BD330" s="19">
        <f t="shared" ca="1" si="551"/>
        <v>0.99927982691481931</v>
      </c>
      <c r="BE330" s="19">
        <f t="shared" ca="1" si="552"/>
        <v>3.7954170873058586E-2</v>
      </c>
      <c r="BF330" s="19">
        <f t="shared" ca="1" si="553"/>
        <v>-0.23328606310964803</v>
      </c>
      <c r="BG330" s="19">
        <f t="shared" ca="1" si="554"/>
        <v>1.2332860631096481</v>
      </c>
      <c r="BH330" s="19">
        <f t="shared" ca="1" si="555"/>
        <v>0.52002191847903578</v>
      </c>
      <c r="BI330" s="72">
        <f t="shared" ca="1" si="556"/>
        <v>1.034003735155802E-3</v>
      </c>
      <c r="BJ330" s="72">
        <f t="shared" ca="1" si="557"/>
        <v>-1.2577764934302571E-2</v>
      </c>
      <c r="BK330" s="72">
        <f t="shared" ca="1" si="558"/>
        <v>-1.7735025253928782E-11</v>
      </c>
      <c r="BL330" s="72">
        <f t="shared" ca="1" si="559"/>
        <v>8.3117274046221618E-3</v>
      </c>
      <c r="BM330" s="72">
        <f t="shared" ca="1" si="560"/>
        <v>1.0020747046647136</v>
      </c>
      <c r="BN330" s="72">
        <f t="shared" ca="1" si="561"/>
        <v>2.0693375264823621E-3</v>
      </c>
      <c r="BO330" s="72">
        <f t="shared" ca="1" si="562"/>
        <v>4.0814031245125593E-5</v>
      </c>
      <c r="BP330" s="72">
        <f t="shared" ca="1" si="563"/>
        <v>241505.83474158193</v>
      </c>
      <c r="BQ330" s="72">
        <f t="shared" ca="1" si="564"/>
        <v>-0.27713144380787008</v>
      </c>
      <c r="BR330" s="72">
        <f t="shared" ca="1" si="565"/>
        <v>2.8576185496903141</v>
      </c>
      <c r="BS330" s="72">
        <f t="shared" ca="1" si="566"/>
        <v>5.9992112032801073</v>
      </c>
      <c r="BT330" s="72">
        <f t="shared" ca="1" si="567"/>
        <v>344.1215378994421</v>
      </c>
      <c r="BU330" s="72">
        <f t="shared" ca="1" si="568"/>
        <v>163.72948235555032</v>
      </c>
      <c r="BV330" s="72">
        <f t="shared" ca="1" si="569"/>
        <v>343.72948235555032</v>
      </c>
    </row>
    <row r="331" spans="1:74">
      <c r="A331" s="13">
        <f ca="1">'MGRS to'!AO331</f>
        <v>35.176541617291484</v>
      </c>
      <c r="B331" s="13">
        <f ca="1">'MGRS to'!AP331</f>
        <v>-2.9360937373609706</v>
      </c>
      <c r="C331" s="19">
        <f t="shared" ca="1" si="498"/>
        <v>0.61394647068654751</v>
      </c>
      <c r="D331" s="19">
        <f t="shared" ca="1" si="499"/>
        <v>-5.1244502864134581E-2</v>
      </c>
      <c r="E331" s="19">
        <f t="shared" ca="1" si="500"/>
        <v>0.59334601810178944</v>
      </c>
      <c r="F331" s="19">
        <f t="shared" ca="1" si="501"/>
        <v>0.61236590408661062</v>
      </c>
      <c r="G331" s="19">
        <f t="shared" ca="1" si="502"/>
        <v>3.9154929674803982E-2</v>
      </c>
      <c r="H331" s="19">
        <f t="shared" ca="1" si="503"/>
        <v>3.9154929674803982E-2</v>
      </c>
      <c r="I331" s="19">
        <f t="shared" ca="1" si="504"/>
        <v>0</v>
      </c>
      <c r="J331" s="19">
        <f t="shared" ca="1" si="505"/>
        <v>3.7432848339126197E-2</v>
      </c>
      <c r="K331" s="19">
        <f t="shared" ca="1" si="506"/>
        <v>0.99929914533397857</v>
      </c>
      <c r="L331" s="19">
        <f t="shared" ca="1" si="507"/>
        <v>3.7441595786924797E-2</v>
      </c>
      <c r="M331" s="19">
        <f t="shared" ca="1" si="508"/>
        <v>0.70945289580035498</v>
      </c>
      <c r="N331" s="19">
        <f t="shared" ca="1" si="509"/>
        <v>0.29054710419964502</v>
      </c>
      <c r="O331" s="19">
        <f t="shared" ca="1" si="510"/>
        <v>-1.2130477704549423</v>
      </c>
      <c r="P331" s="72">
        <f t="shared" ca="1" si="511"/>
        <v>2.4417596070880126E-4</v>
      </c>
      <c r="Q331" s="72">
        <f t="shared" ca="1" si="512"/>
        <v>3.92439424156205E-2</v>
      </c>
      <c r="R331" s="72">
        <f t="shared" ca="1" si="513"/>
        <v>8.9012740816518665E-5</v>
      </c>
      <c r="S331" s="19">
        <f t="shared" ca="1" si="514"/>
        <v>3.7495972821461603E-2</v>
      </c>
      <c r="T331" s="19">
        <f t="shared" ca="1" si="515"/>
        <v>0.99929677875102363</v>
      </c>
      <c r="U331" s="19">
        <f t="shared" ca="1" si="516"/>
        <v>3.7504764616155067E-2</v>
      </c>
      <c r="V331" s="19">
        <f t="shared" ca="1" si="517"/>
        <v>0.70986782328946962</v>
      </c>
      <c r="W331" s="19">
        <f t="shared" ca="1" si="518"/>
        <v>0.29013217671053038</v>
      </c>
      <c r="X331" s="19">
        <f t="shared" ca="1" si="519"/>
        <v>-1.216214086521979</v>
      </c>
      <c r="Y331" s="72">
        <f t="shared" ca="1" si="520"/>
        <v>2.4382750913710011E-4</v>
      </c>
      <c r="Z331" s="72">
        <f t="shared" ca="1" si="521"/>
        <v>3.9244144739056581E-2</v>
      </c>
      <c r="AA331" s="72">
        <f t="shared" ca="1" si="522"/>
        <v>2.0232343608123093E-7</v>
      </c>
      <c r="AB331" s="19">
        <f t="shared" ca="1" si="523"/>
        <v>3.7496116343454788E-2</v>
      </c>
      <c r="AC331" s="19">
        <f t="shared" ca="1" si="524"/>
        <v>0.99929677336572953</v>
      </c>
      <c r="AD331" s="19">
        <f t="shared" ca="1" si="525"/>
        <v>3.7504908239147379E-2</v>
      </c>
      <c r="AE331" s="19">
        <f t="shared" ca="1" si="526"/>
        <v>0.70986876401813859</v>
      </c>
      <c r="AF331" s="19">
        <f t="shared" ca="1" si="527"/>
        <v>0.29013123598186141</v>
      </c>
      <c r="AG331" s="19">
        <f t="shared" ca="1" si="528"/>
        <v>-1.2162212755342972</v>
      </c>
      <c r="AH331" s="72">
        <f t="shared" ca="1" si="529"/>
        <v>2.4382671912261805E-4</v>
      </c>
      <c r="AI331" s="72">
        <f t="shared" ca="1" si="530"/>
        <v>3.9244145198931754E-2</v>
      </c>
      <c r="AJ331" s="72">
        <f t="shared" ca="1" si="531"/>
        <v>4.5987517266476985E-10</v>
      </c>
      <c r="AK331" s="19">
        <f t="shared" ca="1" si="532"/>
        <v>3.7496116669676262E-2</v>
      </c>
      <c r="AL331" s="19">
        <f t="shared" ca="1" si="533"/>
        <v>0.99929677335348888</v>
      </c>
      <c r="AM331" s="19">
        <f t="shared" ca="1" si="534"/>
        <v>3.7504908565598419E-2</v>
      </c>
      <c r="AN331" s="19">
        <f t="shared" ca="1" si="535"/>
        <v>0.70986876615637429</v>
      </c>
      <c r="AO331" s="19">
        <f t="shared" ca="1" si="536"/>
        <v>0.49608633483562681</v>
      </c>
      <c r="AP331" s="19">
        <f t="shared" ca="1" si="537"/>
        <v>0.50391366516437319</v>
      </c>
      <c r="AQ331" s="72">
        <f t="shared" ca="1" si="538"/>
        <v>4.1669633619374307E-4</v>
      </c>
      <c r="AR331" s="72">
        <f t="shared" ca="1" si="539"/>
        <v>3.9244174976876912E-2</v>
      </c>
      <c r="AS331" s="72">
        <f t="shared" ca="1" si="540"/>
        <v>2.9777945158293573E-8</v>
      </c>
      <c r="AT331" s="19">
        <f t="shared" ca="1" si="541"/>
        <v>3.7496137793246356E-2</v>
      </c>
      <c r="AU331" s="19">
        <f t="shared" ca="1" si="542"/>
        <v>0.99929677256087945</v>
      </c>
      <c r="AV331" s="19">
        <f t="shared" ca="1" si="543"/>
        <v>3.7504929704033636E-2</v>
      </c>
      <c r="AW331" s="19">
        <f t="shared" ca="1" si="544"/>
        <v>0.70986890461181928</v>
      </c>
      <c r="AX331" s="19">
        <f t="shared" ca="1" si="545"/>
        <v>0.29013109538818072</v>
      </c>
      <c r="AY331" s="19">
        <f t="shared" ca="1" si="546"/>
        <v>-1.2162223499498084</v>
      </c>
      <c r="AZ331" s="72">
        <f t="shared" ca="1" si="547"/>
        <v>2.4382660105345765E-4</v>
      </c>
      <c r="BA331" s="72">
        <f t="shared" ca="1" si="548"/>
        <v>3.9244145267661422E-2</v>
      </c>
      <c r="BB331" s="72">
        <f t="shared" ca="1" si="549"/>
        <v>-2.9709215490503205E-8</v>
      </c>
      <c r="BC331" s="19">
        <f t="shared" ca="1" si="550"/>
        <v>3.749611671843097E-2</v>
      </c>
      <c r="BD331" s="19">
        <f t="shared" ca="1" si="551"/>
        <v>0.99929677335165945</v>
      </c>
      <c r="BE331" s="19">
        <f t="shared" ca="1" si="552"/>
        <v>3.750490861438744E-2</v>
      </c>
      <c r="BF331" s="19">
        <f t="shared" ca="1" si="553"/>
        <v>0.70986876647594033</v>
      </c>
      <c r="BG331" s="19">
        <f t="shared" ca="1" si="554"/>
        <v>0.29013123352405967</v>
      </c>
      <c r="BH331" s="19">
        <f t="shared" ca="1" si="555"/>
        <v>-1.2162212943167847</v>
      </c>
      <c r="BI331" s="72">
        <f t="shared" ca="1" si="556"/>
        <v>2.4382671705858085E-4</v>
      </c>
      <c r="BJ331" s="72">
        <f t="shared" ca="1" si="557"/>
        <v>3.9244145200133258E-2</v>
      </c>
      <c r="BK331" s="72">
        <f t="shared" ca="1" si="558"/>
        <v>-6.7528163616437098E-11</v>
      </c>
      <c r="BL331" s="72">
        <f t="shared" ca="1" si="559"/>
        <v>1.9553385031679869E-3</v>
      </c>
      <c r="BM331" s="72">
        <f t="shared" ca="1" si="560"/>
        <v>1.0004886555521817</v>
      </c>
      <c r="BN331" s="72">
        <f t="shared" ca="1" si="561"/>
        <v>4.8835724679184513E-4</v>
      </c>
      <c r="BO331" s="72">
        <f t="shared" ca="1" si="562"/>
        <v>-2.2266463390560288E-5</v>
      </c>
      <c r="BP331" s="72">
        <f t="shared" ca="1" si="563"/>
        <v>238667.5262723768</v>
      </c>
      <c r="BQ331" s="72">
        <f t="shared" ca="1" si="564"/>
        <v>1.0259128277883018</v>
      </c>
      <c r="BR331" s="72">
        <f t="shared" ca="1" si="565"/>
        <v>-2.0934255694265378</v>
      </c>
      <c r="BS331" s="72">
        <f t="shared" ca="1" si="566"/>
        <v>1.0481670841632553</v>
      </c>
      <c r="BT331" s="72">
        <f t="shared" ca="1" si="567"/>
        <v>58.780475180601343</v>
      </c>
      <c r="BU331" s="72">
        <f t="shared" ca="1" si="568"/>
        <v>-119.94444985291172</v>
      </c>
      <c r="BV331" s="72">
        <f t="shared" ca="1" si="569"/>
        <v>60.055550147088297</v>
      </c>
    </row>
    <row r="332" spans="1:74">
      <c r="A332" s="13">
        <f ca="1">'MGRS to'!AO332</f>
        <v>30.925206513415837</v>
      </c>
      <c r="B332" s="13">
        <f ca="1">'MGRS to'!AP332</f>
        <v>-6.9174466161385286</v>
      </c>
      <c r="C332" s="19">
        <f t="shared" ca="1" si="498"/>
        <v>0.53974667551830224</v>
      </c>
      <c r="D332" s="19">
        <f t="shared" ca="1" si="499"/>
        <v>-0.12073221928255763</v>
      </c>
      <c r="E332" s="19">
        <f t="shared" ca="1" si="500"/>
        <v>0.61236590408661062</v>
      </c>
      <c r="F332" s="19">
        <f t="shared" ca="1" si="501"/>
        <v>0.53826724827745898</v>
      </c>
      <c r="G332" s="19">
        <f t="shared" ca="1" si="502"/>
        <v>-6.9487716418423051E-2</v>
      </c>
      <c r="H332" s="19">
        <f t="shared" ca="1" si="503"/>
        <v>-6.9487716418423051E-2</v>
      </c>
      <c r="I332" s="19">
        <f t="shared" ca="1" si="504"/>
        <v>0</v>
      </c>
      <c r="J332" s="19">
        <f t="shared" ca="1" si="505"/>
        <v>9.4124783010831756E-2</v>
      </c>
      <c r="K332" s="19">
        <f t="shared" ca="1" si="506"/>
        <v>0.99556040762133746</v>
      </c>
      <c r="L332" s="19">
        <f t="shared" ca="1" si="507"/>
        <v>9.4264322731860167E-2</v>
      </c>
      <c r="M332" s="19">
        <f t="shared" ca="1" si="508"/>
        <v>-0.51826507413833245</v>
      </c>
      <c r="N332" s="19">
        <f t="shared" ca="1" si="509"/>
        <v>1.5182650741383323</v>
      </c>
      <c r="O332" s="19">
        <f t="shared" ca="1" si="510"/>
        <v>0.60738938259354502</v>
      </c>
      <c r="P332" s="72">
        <f t="shared" ca="1" si="511"/>
        <v>1.2720220284481471E-3</v>
      </c>
      <c r="Q332" s="72">
        <f t="shared" ca="1" si="512"/>
        <v>-6.9651432222413379E-2</v>
      </c>
      <c r="R332" s="72">
        <f t="shared" ca="1" si="513"/>
        <v>-1.6371580399032748E-4</v>
      </c>
      <c r="S332" s="19">
        <f t="shared" ca="1" si="514"/>
        <v>9.4209315552739592E-2</v>
      </c>
      <c r="T332" s="19">
        <f t="shared" ca="1" si="515"/>
        <v>0.99555241191164023</v>
      </c>
      <c r="U332" s="19">
        <f t="shared" ca="1" si="516"/>
        <v>9.4349232578281497E-2</v>
      </c>
      <c r="V332" s="19">
        <f t="shared" ca="1" si="517"/>
        <v>-0.51901802924600382</v>
      </c>
      <c r="W332" s="19">
        <f t="shared" ca="1" si="518"/>
        <v>1.5190180292460038</v>
      </c>
      <c r="X332" s="19">
        <f t="shared" ca="1" si="519"/>
        <v>0.60757379760598373</v>
      </c>
      <c r="Y332" s="72">
        <f t="shared" ca="1" si="520"/>
        <v>1.272650453187103E-3</v>
      </c>
      <c r="Z332" s="72">
        <f t="shared" ca="1" si="521"/>
        <v>-6.9651817755852455E-2</v>
      </c>
      <c r="AA332" s="72">
        <f t="shared" ca="1" si="522"/>
        <v>-3.8553343907621329E-7</v>
      </c>
      <c r="AB332" s="19">
        <f t="shared" ca="1" si="523"/>
        <v>9.4209514761926197E-2</v>
      </c>
      <c r="AC332" s="19">
        <f t="shared" ca="1" si="524"/>
        <v>0.99555239306041654</v>
      </c>
      <c r="AD332" s="19">
        <f t="shared" ca="1" si="525"/>
        <v>9.4349432677428582E-2</v>
      </c>
      <c r="AE332" s="19">
        <f t="shared" ca="1" si="526"/>
        <v>-0.51901979997148806</v>
      </c>
      <c r="AF332" s="19">
        <f t="shared" ca="1" si="527"/>
        <v>1.5190197999714881</v>
      </c>
      <c r="AG332" s="19">
        <f t="shared" ca="1" si="528"/>
        <v>0.60757423102247876</v>
      </c>
      <c r="AH332" s="72">
        <f t="shared" ca="1" si="529"/>
        <v>1.2726519310515439E-3</v>
      </c>
      <c r="AI332" s="72">
        <f t="shared" ca="1" si="530"/>
        <v>-6.9651818663741455E-2</v>
      </c>
      <c r="AJ332" s="72">
        <f t="shared" ca="1" si="531"/>
        <v>-9.0788900009020068E-10</v>
      </c>
      <c r="AK332" s="19">
        <f t="shared" ca="1" si="532"/>
        <v>9.420951523104279E-2</v>
      </c>
      <c r="AL332" s="19">
        <f t="shared" ca="1" si="533"/>
        <v>0.99555239301602383</v>
      </c>
      <c r="AM332" s="19">
        <f t="shared" ca="1" si="534"/>
        <v>9.4349433148640943E-2</v>
      </c>
      <c r="AN332" s="19">
        <f t="shared" ca="1" si="535"/>
        <v>-0.5190198041413393</v>
      </c>
      <c r="AO332" s="19">
        <f t="shared" ca="1" si="536"/>
        <v>0.73061844290908584</v>
      </c>
      <c r="AP332" s="19">
        <f t="shared" ca="1" si="537"/>
        <v>0.26938155709091416</v>
      </c>
      <c r="AQ332" s="72">
        <f t="shared" ca="1" si="538"/>
        <v>6.1333448474800789E-4</v>
      </c>
      <c r="AR332" s="72">
        <f t="shared" ca="1" si="539"/>
        <v>-6.9651827297498248E-2</v>
      </c>
      <c r="AS332" s="72">
        <f t="shared" ca="1" si="540"/>
        <v>-8.6337567928307379E-9</v>
      </c>
      <c r="AT332" s="19">
        <f t="shared" ca="1" si="541"/>
        <v>9.4209519692203633E-2</v>
      </c>
      <c r="AU332" s="19">
        <f t="shared" ca="1" si="542"/>
        <v>0.99555239259386252</v>
      </c>
      <c r="AV332" s="19">
        <f t="shared" ca="1" si="543"/>
        <v>9.43494376297319E-2</v>
      </c>
      <c r="AW332" s="19">
        <f t="shared" ca="1" si="544"/>
        <v>-0.51901984379539123</v>
      </c>
      <c r="AX332" s="19">
        <f t="shared" ca="1" si="545"/>
        <v>1.5190198437953912</v>
      </c>
      <c r="AY332" s="19">
        <f t="shared" ca="1" si="546"/>
        <v>0.60757424174914099</v>
      </c>
      <c r="AZ332" s="72">
        <f t="shared" ca="1" si="547"/>
        <v>1.2726519676273928E-3</v>
      </c>
      <c r="BA332" s="72">
        <f t="shared" ca="1" si="548"/>
        <v>-6.9651818686210981E-2</v>
      </c>
      <c r="BB332" s="72">
        <f t="shared" ca="1" si="549"/>
        <v>8.6112872665911055E-9</v>
      </c>
      <c r="BC332" s="19">
        <f t="shared" ca="1" si="550"/>
        <v>9.4209515242653058E-2</v>
      </c>
      <c r="BD332" s="19">
        <f t="shared" ca="1" si="551"/>
        <v>0.99555239301492526</v>
      </c>
      <c r="BE332" s="19">
        <f t="shared" ca="1" si="552"/>
        <v>9.4349433160303073E-2</v>
      </c>
      <c r="BF332" s="19">
        <f t="shared" ca="1" si="553"/>
        <v>-0.51901980424453975</v>
      </c>
      <c r="BG332" s="19">
        <f t="shared" ca="1" si="554"/>
        <v>1.5190198042445398</v>
      </c>
      <c r="BH332" s="19">
        <f t="shared" ca="1" si="555"/>
        <v>0.60757423206838257</v>
      </c>
      <c r="BI332" s="72">
        <f t="shared" ca="1" si="556"/>
        <v>1.2726519346178736E-3</v>
      </c>
      <c r="BJ332" s="72">
        <f t="shared" ca="1" si="557"/>
        <v>-6.9651818665932341E-2</v>
      </c>
      <c r="BK332" s="72">
        <f t="shared" ca="1" si="558"/>
        <v>2.0278639878412719E-11</v>
      </c>
      <c r="BL332" s="72">
        <f t="shared" ca="1" si="559"/>
        <v>1.0237429022159166E-2</v>
      </c>
      <c r="BM332" s="72">
        <f t="shared" ca="1" si="560"/>
        <v>1.0025544653617739</v>
      </c>
      <c r="BN332" s="72">
        <f t="shared" ca="1" si="561"/>
        <v>2.5463336684579457E-3</v>
      </c>
      <c r="BO332" s="72">
        <f t="shared" ca="1" si="562"/>
        <v>1.4571032505213553E-4</v>
      </c>
      <c r="BP332" s="72">
        <f t="shared" ca="1" si="563"/>
        <v>600359.42295440834</v>
      </c>
      <c r="BQ332" s="72">
        <f t="shared" ca="1" si="564"/>
        <v>-2.4568175226423739</v>
      </c>
      <c r="BR332" s="72">
        <f t="shared" ca="1" si="565"/>
        <v>0.64684086407703811</v>
      </c>
      <c r="BS332" s="72">
        <f t="shared" ca="1" si="566"/>
        <v>3.7884335176668311</v>
      </c>
      <c r="BT332" s="72">
        <f t="shared" ca="1" si="567"/>
        <v>219.2347249188054</v>
      </c>
      <c r="BU332" s="72">
        <f t="shared" ca="1" si="568"/>
        <v>37.061251528209631</v>
      </c>
      <c r="BV332" s="72">
        <f t="shared" ca="1" si="569"/>
        <v>217.0612515282096</v>
      </c>
    </row>
    <row r="333" spans="1:74">
      <c r="A333" s="13">
        <f ca="1">'MGRS to'!AO333</f>
        <v>34.941625052368735</v>
      </c>
      <c r="B333" s="13">
        <f ca="1">'MGRS to'!AP333</f>
        <v>-5.8399842171345995</v>
      </c>
      <c r="C333" s="19">
        <f t="shared" ca="1" si="498"/>
        <v>0.60984640316117056</v>
      </c>
      <c r="D333" s="19">
        <f t="shared" ca="1" si="499"/>
        <v>-0.10192695285350221</v>
      </c>
      <c r="E333" s="19">
        <f t="shared" ca="1" si="500"/>
        <v>0.53826724827745898</v>
      </c>
      <c r="F333" s="19">
        <f t="shared" ca="1" si="501"/>
        <v>0.60827053715285673</v>
      </c>
      <c r="G333" s="19">
        <f t="shared" ca="1" si="502"/>
        <v>1.8805266429055417E-2</v>
      </c>
      <c r="H333" s="19">
        <f t="shared" ca="1" si="503"/>
        <v>1.8805266429055417E-2</v>
      </c>
      <c r="I333" s="19">
        <f t="shared" ca="1" si="504"/>
        <v>0</v>
      </c>
      <c r="J333" s="19">
        <f t="shared" ca="1" si="505"/>
        <v>7.1700769637049105E-2</v>
      </c>
      <c r="K333" s="19">
        <f t="shared" ca="1" si="506"/>
        <v>0.99742618756149293</v>
      </c>
      <c r="L333" s="19">
        <f t="shared" ca="1" si="507"/>
        <v>7.176234781556784E-2</v>
      </c>
      <c r="M333" s="19">
        <f t="shared" ca="1" si="508"/>
        <v>0.18478702088124543</v>
      </c>
      <c r="N333" s="19">
        <f t="shared" ca="1" si="509"/>
        <v>0.81521297911875457</v>
      </c>
      <c r="O333" s="19">
        <f t="shared" ca="1" si="510"/>
        <v>0.27871142922031833</v>
      </c>
      <c r="P333" s="72">
        <f t="shared" ca="1" si="511"/>
        <v>6.8420396123588286E-4</v>
      </c>
      <c r="Q333" s="72">
        <f t="shared" ca="1" si="512"/>
        <v>1.8849705250614093E-2</v>
      </c>
      <c r="R333" s="72">
        <f t="shared" ca="1" si="513"/>
        <v>4.4438821558676067E-5</v>
      </c>
      <c r="S333" s="19">
        <f t="shared" ca="1" si="514"/>
        <v>7.1708969424243554E-2</v>
      </c>
      <c r="T333" s="19">
        <f t="shared" ca="1" si="515"/>
        <v>0.99742559807943199</v>
      </c>
      <c r="U333" s="19">
        <f t="shared" ca="1" si="516"/>
        <v>7.1770568764365564E-2</v>
      </c>
      <c r="V333" s="19">
        <f t="shared" ca="1" si="517"/>
        <v>0.18520246040125904</v>
      </c>
      <c r="W333" s="19">
        <f t="shared" ca="1" si="518"/>
        <v>0.81479753959874102</v>
      </c>
      <c r="X333" s="19">
        <f t="shared" ca="1" si="519"/>
        <v>0.27834438979244758</v>
      </c>
      <c r="Y333" s="72">
        <f t="shared" ca="1" si="520"/>
        <v>6.8385599850590353E-4</v>
      </c>
      <c r="Z333" s="72">
        <f t="shared" ca="1" si="521"/>
        <v>1.8849810260579639E-2</v>
      </c>
      <c r="AA333" s="72">
        <f t="shared" ca="1" si="522"/>
        <v>1.0500996554599351E-7</v>
      </c>
      <c r="AB333" s="19">
        <f t="shared" ca="1" si="523"/>
        <v>7.170898882233169E-2</v>
      </c>
      <c r="AC333" s="19">
        <f t="shared" ca="1" si="524"/>
        <v>0.99742559668482467</v>
      </c>
      <c r="AD333" s="19">
        <f t="shared" ca="1" si="525"/>
        <v>7.1770588212521066E-2</v>
      </c>
      <c r="AE333" s="19">
        <f t="shared" ca="1" si="526"/>
        <v>0.18520344192521757</v>
      </c>
      <c r="AF333" s="19">
        <f t="shared" ca="1" si="527"/>
        <v>0.81479655807478246</v>
      </c>
      <c r="AG333" s="19">
        <f t="shared" ca="1" si="528"/>
        <v>0.2783435221749444</v>
      </c>
      <c r="AH333" s="72">
        <f t="shared" ca="1" si="529"/>
        <v>6.8385517640281123E-4</v>
      </c>
      <c r="AI333" s="72">
        <f t="shared" ca="1" si="530"/>
        <v>1.8849810508720592E-2</v>
      </c>
      <c r="AJ333" s="72">
        <f t="shared" ca="1" si="531"/>
        <v>2.4814095223035793E-10</v>
      </c>
      <c r="AK333" s="19">
        <f t="shared" ca="1" si="532"/>
        <v>7.1708988868169926E-2</v>
      </c>
      <c r="AL333" s="19">
        <f t="shared" ca="1" si="533"/>
        <v>0.9974255966815293</v>
      </c>
      <c r="AM333" s="19">
        <f t="shared" ca="1" si="534"/>
        <v>7.1770588258477611E-2</v>
      </c>
      <c r="AN333" s="19">
        <f t="shared" ca="1" si="535"/>
        <v>0.18520344424458024</v>
      </c>
      <c r="AO333" s="19">
        <f t="shared" ca="1" si="536"/>
        <v>0.96569968423994468</v>
      </c>
      <c r="AP333" s="19">
        <f t="shared" ca="1" si="537"/>
        <v>3.4300315760055322E-2</v>
      </c>
      <c r="AQ333" s="72">
        <f t="shared" ca="1" si="538"/>
        <v>8.1020035166770436E-4</v>
      </c>
      <c r="AR333" s="72">
        <f t="shared" ca="1" si="539"/>
        <v>1.8849797627166594E-2</v>
      </c>
      <c r="AS333" s="72">
        <f t="shared" ca="1" si="540"/>
        <v>-1.2881553997090567E-8</v>
      </c>
      <c r="AT333" s="19">
        <f t="shared" ca="1" si="541"/>
        <v>7.1708986488604298E-2</v>
      </c>
      <c r="AU333" s="19">
        <f t="shared" ca="1" si="542"/>
        <v>0.99742559685260601</v>
      </c>
      <c r="AV333" s="19">
        <f t="shared" ca="1" si="543"/>
        <v>7.1770585872770201E-2</v>
      </c>
      <c r="AW333" s="19">
        <f t="shared" ca="1" si="544"/>
        <v>0.18520332384125215</v>
      </c>
      <c r="AX333" s="19">
        <f t="shared" ca="1" si="545"/>
        <v>0.81479667615874785</v>
      </c>
      <c r="AY333" s="19">
        <f t="shared" ca="1" si="546"/>
        <v>0.27834362655530454</v>
      </c>
      <c r="AZ333" s="72">
        <f t="shared" ca="1" si="547"/>
        <v>6.8385527530736927E-4</v>
      </c>
      <c r="BA333" s="72">
        <f t="shared" ca="1" si="548"/>
        <v>1.8849810478867544E-2</v>
      </c>
      <c r="BB333" s="72">
        <f t="shared" ca="1" si="549"/>
        <v>1.28517009499729E-8</v>
      </c>
      <c r="BC333" s="19">
        <f t="shared" ca="1" si="550"/>
        <v>7.1708988862655296E-2</v>
      </c>
      <c r="BD333" s="19">
        <f t="shared" ca="1" si="551"/>
        <v>0.99742559668192565</v>
      </c>
      <c r="BE333" s="19">
        <f t="shared" ca="1" si="552"/>
        <v>7.1770588252948755E-2</v>
      </c>
      <c r="BF333" s="19">
        <f t="shared" ca="1" si="553"/>
        <v>0.185203443965545</v>
      </c>
      <c r="BG333" s="19">
        <f t="shared" ca="1" si="554"/>
        <v>0.814796556034455</v>
      </c>
      <c r="BH333" s="19">
        <f t="shared" ca="1" si="555"/>
        <v>0.27834352037139598</v>
      </c>
      <c r="BI333" s="72">
        <f t="shared" ca="1" si="556"/>
        <v>6.8385517469387745E-4</v>
      </c>
      <c r="BJ333" s="72">
        <f t="shared" ca="1" si="557"/>
        <v>1.8849810509236408E-2</v>
      </c>
      <c r="BK333" s="72">
        <f t="shared" ca="1" si="558"/>
        <v>3.0368863673801982E-11</v>
      </c>
      <c r="BL333" s="72">
        <f t="shared" ca="1" si="559"/>
        <v>5.4913187350121087E-3</v>
      </c>
      <c r="BM333" s="72">
        <f t="shared" ca="1" si="560"/>
        <v>1.0013714194121841</v>
      </c>
      <c r="BN333" s="72">
        <f t="shared" ca="1" si="561"/>
        <v>1.3690722856869709E-3</v>
      </c>
      <c r="BO333" s="72">
        <f t="shared" ca="1" si="562"/>
        <v>2.7297977014699998E-5</v>
      </c>
      <c r="BP333" s="72">
        <f t="shared" ca="1" si="563"/>
        <v>456679.76824947074</v>
      </c>
      <c r="BQ333" s="72">
        <f t="shared" ca="1" si="564"/>
        <v>0.21639719667473381</v>
      </c>
      <c r="BR333" s="72">
        <f t="shared" ca="1" si="565"/>
        <v>-2.9149652144741434</v>
      </c>
      <c r="BS333" s="72">
        <f t="shared" ca="1" si="566"/>
        <v>0.22662743911564975</v>
      </c>
      <c r="BT333" s="72">
        <f t="shared" ca="1" si="567"/>
        <v>12.398646067924687</v>
      </c>
      <c r="BU333" s="72">
        <f t="shared" ca="1" si="568"/>
        <v>-167.01520421681525</v>
      </c>
      <c r="BV333" s="72">
        <f t="shared" ca="1" si="569"/>
        <v>12.984795783184779</v>
      </c>
    </row>
    <row r="334" spans="1:74">
      <c r="A334" s="13">
        <f ca="1">'MGRS to'!AO334</f>
        <v>32.863890356951877</v>
      </c>
      <c r="B334" s="13">
        <f ca="1">'MGRS to'!AP334</f>
        <v>-6.5869415287463635</v>
      </c>
      <c r="C334" s="19">
        <f t="shared" ca="1" si="498"/>
        <v>0.57358309174322486</v>
      </c>
      <c r="D334" s="19">
        <f t="shared" ca="1" si="499"/>
        <v>-0.11496381731297275</v>
      </c>
      <c r="E334" s="19">
        <f t="shared" ca="1" si="500"/>
        <v>0.60827053715285673</v>
      </c>
      <c r="F334" s="19">
        <f t="shared" ca="1" si="501"/>
        <v>0.57205336704201193</v>
      </c>
      <c r="G334" s="19">
        <f t="shared" ca="1" si="502"/>
        <v>-1.303686445947054E-2</v>
      </c>
      <c r="H334" s="19">
        <f t="shared" ca="1" si="503"/>
        <v>-1.303686445947054E-2</v>
      </c>
      <c r="I334" s="19">
        <f t="shared" ca="1" si="504"/>
        <v>0</v>
      </c>
      <c r="J334" s="19">
        <f t="shared" ca="1" si="505"/>
        <v>3.7792826111047138E-2</v>
      </c>
      <c r="K334" s="19">
        <f t="shared" ca="1" si="506"/>
        <v>0.99928559596070432</v>
      </c>
      <c r="L334" s="19">
        <f t="shared" ca="1" si="507"/>
        <v>3.7801828466170584E-2</v>
      </c>
      <c r="M334" s="19">
        <f t="shared" ca="1" si="508"/>
        <v>-0.23800768869682387</v>
      </c>
      <c r="N334" s="19">
        <f t="shared" ca="1" si="509"/>
        <v>1.2380076886968239</v>
      </c>
      <c r="O334" s="19">
        <f t="shared" ca="1" si="510"/>
        <v>0.49951575203764054</v>
      </c>
      <c r="P334" s="72">
        <f t="shared" ca="1" si="511"/>
        <v>1.0379500893163544E-3</v>
      </c>
      <c r="Q334" s="72">
        <f t="shared" ca="1" si="512"/>
        <v>-1.306701442850554E-2</v>
      </c>
      <c r="R334" s="72">
        <f t="shared" ca="1" si="513"/>
        <v>-3.014996903499996E-5</v>
      </c>
      <c r="S334" s="19">
        <f t="shared" ca="1" si="514"/>
        <v>3.7800004517644759E-2</v>
      </c>
      <c r="T334" s="19">
        <f t="shared" ca="1" si="515"/>
        <v>0.99928532444866125</v>
      </c>
      <c r="U334" s="19">
        <f t="shared" ca="1" si="516"/>
        <v>3.7809012005693025E-2</v>
      </c>
      <c r="V334" s="19">
        <f t="shared" ca="1" si="517"/>
        <v>-0.23851278735978607</v>
      </c>
      <c r="W334" s="19">
        <f t="shared" ca="1" si="518"/>
        <v>1.2385127873597861</v>
      </c>
      <c r="X334" s="19">
        <f t="shared" ca="1" si="519"/>
        <v>0.49971930004408016</v>
      </c>
      <c r="Y334" s="72">
        <f t="shared" ca="1" si="520"/>
        <v>1.0383722472998378E-3</v>
      </c>
      <c r="Z334" s="72">
        <f t="shared" ca="1" si="521"/>
        <v>-1.3067084154206059E-2</v>
      </c>
      <c r="AA334" s="72">
        <f t="shared" ca="1" si="522"/>
        <v>-6.9725700518885603E-8</v>
      </c>
      <c r="AB334" s="19">
        <f t="shared" ca="1" si="523"/>
        <v>3.7800021136271192E-2</v>
      </c>
      <c r="AC334" s="19">
        <f t="shared" ca="1" si="524"/>
        <v>0.99928532382002766</v>
      </c>
      <c r="AD334" s="19">
        <f t="shared" ca="1" si="525"/>
        <v>3.7809028636204882E-2</v>
      </c>
      <c r="AE334" s="19">
        <f t="shared" ca="1" si="526"/>
        <v>-0.23851395513187493</v>
      </c>
      <c r="AF334" s="19">
        <f t="shared" ca="1" si="527"/>
        <v>1.2385139551318749</v>
      </c>
      <c r="AG334" s="19">
        <f t="shared" ca="1" si="528"/>
        <v>0.49971977044708688</v>
      </c>
      <c r="AH334" s="72">
        <f t="shared" ca="1" si="529"/>
        <v>1.0383732233144602E-3</v>
      </c>
      <c r="AI334" s="72">
        <f t="shared" ca="1" si="530"/>
        <v>-1.3067084315455745E-2</v>
      </c>
      <c r="AJ334" s="72">
        <f t="shared" ca="1" si="531"/>
        <v>-1.6124968547914786E-10</v>
      </c>
      <c r="AK334" s="19">
        <f t="shared" ca="1" si="532"/>
        <v>3.7800021174703997E-2</v>
      </c>
      <c r="AL334" s="19">
        <f t="shared" ca="1" si="533"/>
        <v>0.99928532381857371</v>
      </c>
      <c r="AM334" s="19">
        <f t="shared" ca="1" si="534"/>
        <v>3.7809028674665186E-2</v>
      </c>
      <c r="AN334" s="19">
        <f t="shared" ca="1" si="535"/>
        <v>-0.23851395783249696</v>
      </c>
      <c r="AO334" s="19">
        <f t="shared" ca="1" si="536"/>
        <v>0.94311109191907783</v>
      </c>
      <c r="AP334" s="19">
        <f t="shared" ca="1" si="537"/>
        <v>5.6888908080922174E-2</v>
      </c>
      <c r="AQ334" s="72">
        <f t="shared" ca="1" si="538"/>
        <v>7.9129393249084256E-4</v>
      </c>
      <c r="AR334" s="72">
        <f t="shared" ca="1" si="539"/>
        <v>-1.3067077460277184E-2</v>
      </c>
      <c r="AS334" s="72">
        <f t="shared" ca="1" si="540"/>
        <v>6.8551785602222193E-9</v>
      </c>
      <c r="AT334" s="19">
        <f t="shared" ca="1" si="541"/>
        <v>3.7800019540817208E-2</v>
      </c>
      <c r="AU334" s="19">
        <f t="shared" ca="1" si="542"/>
        <v>0.99928532388037894</v>
      </c>
      <c r="AV334" s="19">
        <f t="shared" ca="1" si="543"/>
        <v>3.7809027039609859E-2</v>
      </c>
      <c r="AW334" s="19">
        <f t="shared" ca="1" si="544"/>
        <v>-0.2385138430214393</v>
      </c>
      <c r="AX334" s="19">
        <f t="shared" ca="1" si="545"/>
        <v>1.2385138430214393</v>
      </c>
      <c r="AY334" s="19">
        <f t="shared" ca="1" si="546"/>
        <v>0.49971972528669872</v>
      </c>
      <c r="AZ334" s="72">
        <f t="shared" ca="1" si="547"/>
        <v>1.0383731296134502E-3</v>
      </c>
      <c r="BA334" s="72">
        <f t="shared" ca="1" si="548"/>
        <v>-1.3067084299975169E-2</v>
      </c>
      <c r="BB334" s="72">
        <f t="shared" ca="1" si="549"/>
        <v>-6.8396979850671169E-9</v>
      </c>
      <c r="BC334" s="19">
        <f t="shared" ca="1" si="550"/>
        <v>3.780002117101431E-2</v>
      </c>
      <c r="BD334" s="19">
        <f t="shared" ca="1" si="551"/>
        <v>0.99928532381871338</v>
      </c>
      <c r="BE334" s="19">
        <f t="shared" ca="1" si="552"/>
        <v>3.7809028670972848E-2</v>
      </c>
      <c r="BF334" s="19">
        <f t="shared" ca="1" si="553"/>
        <v>-0.23851395757322708</v>
      </c>
      <c r="BG334" s="19">
        <f t="shared" ca="1" si="554"/>
        <v>1.2385139575732271</v>
      </c>
      <c r="BH334" s="19">
        <f t="shared" ca="1" si="555"/>
        <v>0.4997197714305136</v>
      </c>
      <c r="BI334" s="72">
        <f t="shared" ca="1" si="556"/>
        <v>1.0383732253549229E-3</v>
      </c>
      <c r="BJ334" s="72">
        <f t="shared" ca="1" si="557"/>
        <v>-1.3067084315792853E-2</v>
      </c>
      <c r="BK334" s="72">
        <f t="shared" ca="1" si="558"/>
        <v>-1.5817683968188945E-11</v>
      </c>
      <c r="BL334" s="72">
        <f t="shared" ca="1" si="559"/>
        <v>8.3469607823284178E-3</v>
      </c>
      <c r="BM334" s="72">
        <f t="shared" ca="1" si="560"/>
        <v>1.0020834856385989</v>
      </c>
      <c r="BN334" s="72">
        <f t="shared" ca="1" si="561"/>
        <v>2.0780730293827195E-3</v>
      </c>
      <c r="BO334" s="72">
        <f t="shared" ca="1" si="562"/>
        <v>3.9233134981373594E-5</v>
      </c>
      <c r="BP334" s="72">
        <f t="shared" ca="1" si="563"/>
        <v>240593.46598940753</v>
      </c>
      <c r="BQ334" s="72">
        <f t="shared" ca="1" si="564"/>
        <v>-2.8479632760583002</v>
      </c>
      <c r="BR334" s="72">
        <f t="shared" ca="1" si="565"/>
        <v>0.28635634290043288</v>
      </c>
      <c r="BS334" s="72">
        <f t="shared" ca="1" si="566"/>
        <v>3.4279489964902261</v>
      </c>
      <c r="BT334" s="72">
        <f t="shared" ca="1" si="567"/>
        <v>196.82372407360802</v>
      </c>
      <c r="BU334" s="72">
        <f t="shared" ca="1" si="568"/>
        <v>16.407009884995798</v>
      </c>
      <c r="BV334" s="72">
        <f t="shared" ca="1" si="569"/>
        <v>196.40700988499577</v>
      </c>
    </row>
    <row r="335" spans="1:74">
      <c r="A335" s="13">
        <f ca="1">'MGRS to'!AO335</f>
        <v>34.798921105854397</v>
      </c>
      <c r="B335" s="13">
        <f ca="1">'MGRS to'!AP335</f>
        <v>-5.5882530793215697</v>
      </c>
      <c r="C335" s="19">
        <f t="shared" ca="1" si="498"/>
        <v>0.60735574943890536</v>
      </c>
      <c r="D335" s="19">
        <f t="shared" ca="1" si="499"/>
        <v>-9.7533415668873247E-2</v>
      </c>
      <c r="E335" s="19">
        <f t="shared" ca="1" si="500"/>
        <v>0.57205336704201193</v>
      </c>
      <c r="F335" s="19">
        <f t="shared" ca="1" si="501"/>
        <v>0.60578279054944995</v>
      </c>
      <c r="G335" s="19">
        <f t="shared" ca="1" si="502"/>
        <v>1.7430401644099508E-2</v>
      </c>
      <c r="H335" s="19">
        <f t="shared" ca="1" si="503"/>
        <v>1.7430401644099508E-2</v>
      </c>
      <c r="I335" s="19">
        <f t="shared" ca="1" si="504"/>
        <v>0</v>
      </c>
      <c r="J335" s="19">
        <f t="shared" ca="1" si="505"/>
        <v>3.670285794982061E-2</v>
      </c>
      <c r="K335" s="19">
        <f t="shared" ca="1" si="506"/>
        <v>0.99932622312151675</v>
      </c>
      <c r="L335" s="19">
        <f t="shared" ca="1" si="507"/>
        <v>3.6711103351107978E-2</v>
      </c>
      <c r="M335" s="19">
        <f t="shared" ca="1" si="508"/>
        <v>0.32822781319725147</v>
      </c>
      <c r="N335" s="19">
        <f t="shared" ca="1" si="509"/>
        <v>0.67177218680274853</v>
      </c>
      <c r="O335" s="19">
        <f t="shared" ca="1" si="510"/>
        <v>8.1594592797042287E-2</v>
      </c>
      <c r="P335" s="72">
        <f t="shared" ca="1" si="511"/>
        <v>5.6401796138634791E-4</v>
      </c>
      <c r="Q335" s="72">
        <f t="shared" ca="1" si="512"/>
        <v>1.7470780749516766E-2</v>
      </c>
      <c r="R335" s="72">
        <f t="shared" ca="1" si="513"/>
        <v>4.0379105417258365E-5</v>
      </c>
      <c r="S335" s="19">
        <f t="shared" ca="1" si="514"/>
        <v>3.6716115507343473E-2</v>
      </c>
      <c r="T335" s="19">
        <f t="shared" ca="1" si="515"/>
        <v>0.99932573611513242</v>
      </c>
      <c r="U335" s="19">
        <f t="shared" ca="1" si="516"/>
        <v>3.6724369850521646E-2</v>
      </c>
      <c r="V335" s="19">
        <f t="shared" ca="1" si="517"/>
        <v>0.32886931346122367</v>
      </c>
      <c r="W335" s="19">
        <f t="shared" ca="1" si="518"/>
        <v>0.67113068653877628</v>
      </c>
      <c r="X335" s="19">
        <f t="shared" ca="1" si="519"/>
        <v>8.0716892015580743E-2</v>
      </c>
      <c r="Y335" s="72">
        <f t="shared" ca="1" si="520"/>
        <v>5.6348026709392097E-4</v>
      </c>
      <c r="Z335" s="72">
        <f t="shared" ca="1" si="521"/>
        <v>1.7470874288426176E-2</v>
      </c>
      <c r="AA335" s="72">
        <f t="shared" ca="1" si="522"/>
        <v>9.3538909409773829E-8</v>
      </c>
      <c r="AB335" s="19">
        <f t="shared" ca="1" si="523"/>
        <v>3.6716146248748076E-2</v>
      </c>
      <c r="AC335" s="19">
        <f t="shared" ca="1" si="524"/>
        <v>0.99932573498566546</v>
      </c>
      <c r="AD335" s="19">
        <f t="shared" ca="1" si="525"/>
        <v>3.6724400612668073E-2</v>
      </c>
      <c r="AE335" s="19">
        <f t="shared" ca="1" si="526"/>
        <v>0.32887079870037939</v>
      </c>
      <c r="AF335" s="19">
        <f t="shared" ca="1" si="527"/>
        <v>0.67112920129962061</v>
      </c>
      <c r="AG335" s="19">
        <f t="shared" ca="1" si="528"/>
        <v>8.0714857963360087E-2</v>
      </c>
      <c r="AH335" s="72">
        <f t="shared" ca="1" si="529"/>
        <v>5.6347902219044553E-4</v>
      </c>
      <c r="AI335" s="72">
        <f t="shared" ca="1" si="530"/>
        <v>1.7470874505110683E-2</v>
      </c>
      <c r="AJ335" s="72">
        <f t="shared" ca="1" si="531"/>
        <v>2.1668450714273924E-10</v>
      </c>
      <c r="AK335" s="19">
        <f t="shared" ca="1" si="532"/>
        <v>3.6716146319961188E-2</v>
      </c>
      <c r="AL335" s="19">
        <f t="shared" ca="1" si="533"/>
        <v>0.99932573498304911</v>
      </c>
      <c r="AM335" s="19">
        <f t="shared" ca="1" si="534"/>
        <v>3.672440068392923E-2</v>
      </c>
      <c r="AN335" s="19">
        <f t="shared" ca="1" si="535"/>
        <v>0.32887080214095776</v>
      </c>
      <c r="AO335" s="19">
        <f t="shared" ca="1" si="536"/>
        <v>0.89184399549916304</v>
      </c>
      <c r="AP335" s="19">
        <f t="shared" ca="1" si="537"/>
        <v>0.10815600450083696</v>
      </c>
      <c r="AQ335" s="72">
        <f t="shared" ca="1" si="538"/>
        <v>7.4837591996814487E-4</v>
      </c>
      <c r="AR335" s="72">
        <f t="shared" ca="1" si="539"/>
        <v>1.7470868445630418E-2</v>
      </c>
      <c r="AS335" s="72">
        <f t="shared" ca="1" si="540"/>
        <v>-6.0594802647750967E-9</v>
      </c>
      <c r="AT335" s="19">
        <f t="shared" ca="1" si="541"/>
        <v>3.6716144328519058E-2</v>
      </c>
      <c r="AU335" s="19">
        <f t="shared" ca="1" si="542"/>
        <v>0.99932573505621658</v>
      </c>
      <c r="AV335" s="19">
        <f t="shared" ca="1" si="543"/>
        <v>3.6724398691143433E-2</v>
      </c>
      <c r="AW335" s="19">
        <f t="shared" ca="1" si="544"/>
        <v>0.32887070592680662</v>
      </c>
      <c r="AX335" s="19">
        <f t="shared" ca="1" si="545"/>
        <v>0.67112929407319344</v>
      </c>
      <c r="AY335" s="19">
        <f t="shared" ca="1" si="546"/>
        <v>8.0714985018106145E-2</v>
      </c>
      <c r="AZ335" s="72">
        <f t="shared" ca="1" si="547"/>
        <v>5.6347909995175637E-4</v>
      </c>
      <c r="BA335" s="72">
        <f t="shared" ca="1" si="548"/>
        <v>1.7470874491575746E-2</v>
      </c>
      <c r="BB335" s="72">
        <f t="shared" ca="1" si="549"/>
        <v>6.0459453277150743E-9</v>
      </c>
      <c r="BC335" s="19">
        <f t="shared" ca="1" si="550"/>
        <v>3.6716146315512975E-2</v>
      </c>
      <c r="BD335" s="19">
        <f t="shared" ca="1" si="551"/>
        <v>0.99932573498321253</v>
      </c>
      <c r="BE335" s="19">
        <f t="shared" ca="1" si="552"/>
        <v>3.6724400679478013E-2</v>
      </c>
      <c r="BF335" s="19">
        <f t="shared" ca="1" si="553"/>
        <v>0.3288708019260459</v>
      </c>
      <c r="BG335" s="19">
        <f t="shared" ca="1" si="554"/>
        <v>0.6711291980739541</v>
      </c>
      <c r="BH335" s="19">
        <f t="shared" ca="1" si="555"/>
        <v>8.0714853545762688E-2</v>
      </c>
      <c r="BI335" s="72">
        <f t="shared" ca="1" si="556"/>
        <v>5.634790194867439E-4</v>
      </c>
      <c r="BJ335" s="72">
        <f t="shared" ca="1" si="557"/>
        <v>1.7470874505581283E-2</v>
      </c>
      <c r="BK335" s="72">
        <f t="shared" ca="1" si="558"/>
        <v>1.4005536314032341E-11</v>
      </c>
      <c r="BL335" s="72">
        <f t="shared" ca="1" si="559"/>
        <v>4.5230730440658784E-3</v>
      </c>
      <c r="BM335" s="72">
        <f t="shared" ca="1" si="560"/>
        <v>1.0011298110862035</v>
      </c>
      <c r="BN335" s="72">
        <f t="shared" ca="1" si="561"/>
        <v>1.1282176551051584E-3</v>
      </c>
      <c r="BO335" s="72">
        <f t="shared" ca="1" si="562"/>
        <v>3.3319909795938485E-6</v>
      </c>
      <c r="BP335" s="72">
        <f t="shared" ca="1" si="563"/>
        <v>233690.46648399212</v>
      </c>
      <c r="BQ335" s="72">
        <f t="shared" ca="1" si="564"/>
        <v>0.40019225858513635</v>
      </c>
      <c r="BR335" s="72">
        <f t="shared" ca="1" si="565"/>
        <v>-2.7316944477677505</v>
      </c>
      <c r="BS335" s="72">
        <f t="shared" ca="1" si="566"/>
        <v>0.40989820582204262</v>
      </c>
      <c r="BT335" s="72">
        <f t="shared" ca="1" si="567"/>
        <v>22.929327410736391</v>
      </c>
      <c r="BU335" s="72">
        <f t="shared" ca="1" si="568"/>
        <v>-156.51456277641222</v>
      </c>
      <c r="BV335" s="72">
        <f t="shared" ca="1" si="569"/>
        <v>23.48543722358778</v>
      </c>
    </row>
    <row r="336" spans="1:74">
      <c r="A336" s="13">
        <f ca="1">'MGRS to'!AO336</f>
        <v>34.675615536327413</v>
      </c>
      <c r="B336" s="13">
        <f ca="1">'MGRS to'!AP336</f>
        <v>-1.9144902175525191</v>
      </c>
      <c r="C336" s="19">
        <f t="shared" ca="1" si="498"/>
        <v>0.60520366126461278</v>
      </c>
      <c r="D336" s="19">
        <f t="shared" ca="1" si="499"/>
        <v>-3.3414157793513991E-2</v>
      </c>
      <c r="E336" s="19">
        <f t="shared" ca="1" si="500"/>
        <v>0.60578279054944995</v>
      </c>
      <c r="F336" s="19">
        <f t="shared" ca="1" si="501"/>
        <v>0.60363324569651267</v>
      </c>
      <c r="G336" s="19">
        <f t="shared" ca="1" si="502"/>
        <v>6.4119257875359256E-2</v>
      </c>
      <c r="H336" s="19">
        <f t="shared" ca="1" si="503"/>
        <v>6.4119257875359256E-2</v>
      </c>
      <c r="I336" s="19">
        <f t="shared" ca="1" si="504"/>
        <v>0</v>
      </c>
      <c r="J336" s="19">
        <f t="shared" ca="1" si="505"/>
        <v>5.2765190545060188E-2</v>
      </c>
      <c r="K336" s="19">
        <f t="shared" ca="1" si="506"/>
        <v>0.99860694703509023</v>
      </c>
      <c r="L336" s="19">
        <f t="shared" ca="1" si="507"/>
        <v>5.2789705774386866E-2</v>
      </c>
      <c r="M336" s="19">
        <f t="shared" ca="1" si="508"/>
        <v>0.82184886005433699</v>
      </c>
      <c r="N336" s="19">
        <f t="shared" ca="1" si="509"/>
        <v>0.17815113994566301</v>
      </c>
      <c r="O336" s="19">
        <f t="shared" ca="1" si="510"/>
        <v>-2.6299523936340385</v>
      </c>
      <c r="P336" s="72">
        <f t="shared" ca="1" si="511"/>
        <v>1.4976052939757881E-4</v>
      </c>
      <c r="Q336" s="72">
        <f t="shared" ca="1" si="512"/>
        <v>6.4264641038970186E-2</v>
      </c>
      <c r="R336" s="72">
        <f t="shared" ca="1" si="513"/>
        <v>1.4538316361092929E-4</v>
      </c>
      <c r="S336" s="19">
        <f t="shared" ca="1" si="514"/>
        <v>5.2884506888017935E-2</v>
      </c>
      <c r="T336" s="19">
        <f t="shared" ca="1" si="515"/>
        <v>0.99860063535490062</v>
      </c>
      <c r="U336" s="19">
        <f t="shared" ca="1" si="516"/>
        <v>5.2909188940651448E-2</v>
      </c>
      <c r="V336" s="19">
        <f t="shared" ca="1" si="517"/>
        <v>0.82185131851950988</v>
      </c>
      <c r="W336" s="19">
        <f t="shared" ca="1" si="518"/>
        <v>0.17814868148049012</v>
      </c>
      <c r="X336" s="19">
        <f t="shared" ca="1" si="519"/>
        <v>-2.6300087797054204</v>
      </c>
      <c r="Y336" s="72">
        <f t="shared" ca="1" si="520"/>
        <v>1.4975846364269192E-4</v>
      </c>
      <c r="Z336" s="72">
        <f t="shared" ca="1" si="521"/>
        <v>6.4264970532185176E-2</v>
      </c>
      <c r="AA336" s="72">
        <f t="shared" ca="1" si="522"/>
        <v>3.294932149899843E-7</v>
      </c>
      <c r="AB336" s="19">
        <f t="shared" ca="1" si="523"/>
        <v>5.2884777303509947E-2</v>
      </c>
      <c r="AC336" s="19">
        <f t="shared" ca="1" si="524"/>
        <v>0.99860062103403391</v>
      </c>
      <c r="AD336" s="19">
        <f t="shared" ca="1" si="525"/>
        <v>5.2909459735085554E-2</v>
      </c>
      <c r="AE336" s="19">
        <f t="shared" ca="1" si="526"/>
        <v>0.82185132406603345</v>
      </c>
      <c r="AF336" s="19">
        <f t="shared" ca="1" si="527"/>
        <v>0.17814867593396655</v>
      </c>
      <c r="AG336" s="19">
        <f t="shared" ca="1" si="528"/>
        <v>-2.6300089070002821</v>
      </c>
      <c r="AH336" s="72">
        <f t="shared" ca="1" si="529"/>
        <v>1.4975845898215884E-4</v>
      </c>
      <c r="AI336" s="72">
        <f t="shared" ca="1" si="530"/>
        <v>6.4264971278940236E-2</v>
      </c>
      <c r="AJ336" s="72">
        <f t="shared" ca="1" si="531"/>
        <v>7.4675506056554042E-10</v>
      </c>
      <c r="AK336" s="19">
        <f t="shared" ca="1" si="532"/>
        <v>5.2884777916372749E-2</v>
      </c>
      <c r="AL336" s="19">
        <f t="shared" ca="1" si="533"/>
        <v>0.99860062100157743</v>
      </c>
      <c r="AM336" s="19">
        <f t="shared" ca="1" si="534"/>
        <v>5.290946034880719E-2</v>
      </c>
      <c r="AN336" s="19">
        <f t="shared" ca="1" si="535"/>
        <v>0.82185132407860395</v>
      </c>
      <c r="AO336" s="19">
        <f t="shared" ca="1" si="536"/>
        <v>0.32456040111024553</v>
      </c>
      <c r="AP336" s="19">
        <f t="shared" ca="1" si="537"/>
        <v>0.67543959888975447</v>
      </c>
      <c r="AQ336" s="72">
        <f t="shared" ca="1" si="538"/>
        <v>2.7273748759867525E-4</v>
      </c>
      <c r="AR336" s="72">
        <f t="shared" ca="1" si="539"/>
        <v>6.4265037600549468E-2</v>
      </c>
      <c r="AS336" s="72">
        <f t="shared" ca="1" si="540"/>
        <v>6.6321609232256051E-8</v>
      </c>
      <c r="AT336" s="19">
        <f t="shared" ca="1" si="541"/>
        <v>5.2884832346599811E-2</v>
      </c>
      <c r="AU336" s="19">
        <f t="shared" ca="1" si="542"/>
        <v>0.99860061811901168</v>
      </c>
      <c r="AV336" s="19">
        <f t="shared" ca="1" si="543"/>
        <v>5.2909514855309578E-2</v>
      </c>
      <c r="AW336" s="19">
        <f t="shared" ca="1" si="544"/>
        <v>0.8218513251950148</v>
      </c>
      <c r="AX336" s="19">
        <f t="shared" ca="1" si="545"/>
        <v>0.1781486748049852</v>
      </c>
      <c r="AY336" s="19">
        <f t="shared" ca="1" si="546"/>
        <v>-2.6300089329108869</v>
      </c>
      <c r="AZ336" s="72">
        <f t="shared" ca="1" si="547"/>
        <v>1.4975845803351869E-4</v>
      </c>
      <c r="BA336" s="72">
        <f t="shared" ca="1" si="548"/>
        <v>6.4264971430942286E-2</v>
      </c>
      <c r="BB336" s="72">
        <f t="shared" ca="1" si="549"/>
        <v>-6.6169607182420265E-8</v>
      </c>
      <c r="BC336" s="19">
        <f t="shared" ca="1" si="550"/>
        <v>5.2884778041121017E-2</v>
      </c>
      <c r="BD336" s="19">
        <f t="shared" ca="1" si="551"/>
        <v>0.99860062099497093</v>
      </c>
      <c r="BE336" s="19">
        <f t="shared" ca="1" si="552"/>
        <v>5.2909460473730269E-2</v>
      </c>
      <c r="BF336" s="19">
        <f t="shared" ca="1" si="553"/>
        <v>0.82185132408116268</v>
      </c>
      <c r="BG336" s="19">
        <f t="shared" ca="1" si="554"/>
        <v>0.17814867591883732</v>
      </c>
      <c r="BH336" s="19">
        <f t="shared" ca="1" si="555"/>
        <v>-2.6300089073475039</v>
      </c>
      <c r="BI336" s="72">
        <f t="shared" ca="1" si="556"/>
        <v>1.4975845896944635E-4</v>
      </c>
      <c r="BJ336" s="72">
        <f t="shared" ca="1" si="557"/>
        <v>6.4264971280977162E-2</v>
      </c>
      <c r="BK336" s="72">
        <f t="shared" ca="1" si="558"/>
        <v>-1.499651236525068E-10</v>
      </c>
      <c r="BL336" s="72">
        <f t="shared" ca="1" si="559"/>
        <v>1.2006324209958296E-3</v>
      </c>
      <c r="BM336" s="72">
        <f t="shared" ca="1" si="560"/>
        <v>1.0003000905678641</v>
      </c>
      <c r="BN336" s="72">
        <f t="shared" ca="1" si="561"/>
        <v>2.9997804044982633E-4</v>
      </c>
      <c r="BO336" s="72">
        <f t="shared" ca="1" si="562"/>
        <v>-4.1707940885767375E-5</v>
      </c>
      <c r="BP336" s="72">
        <f t="shared" ca="1" si="563"/>
        <v>336698.47208521847</v>
      </c>
      <c r="BQ336" s="72">
        <f t="shared" ca="1" si="564"/>
        <v>1.59333055701003</v>
      </c>
      <c r="BR336" s="72">
        <f t="shared" ca="1" si="565"/>
        <v>-1.5117175586864775</v>
      </c>
      <c r="BS336" s="72">
        <f t="shared" ca="1" si="566"/>
        <v>1.6298750949033156</v>
      </c>
      <c r="BT336" s="72">
        <f t="shared" ca="1" si="567"/>
        <v>91.291116285903342</v>
      </c>
      <c r="BU336" s="72">
        <f t="shared" ca="1" si="568"/>
        <v>-86.615035928555514</v>
      </c>
      <c r="BV336" s="72">
        <f t="shared" ca="1" si="569"/>
        <v>93.384964071444529</v>
      </c>
    </row>
    <row r="337" spans="1:74">
      <c r="A337" s="13">
        <f ca="1">'MGRS to'!AO337</f>
        <v>33.175278085173503</v>
      </c>
      <c r="B337" s="13">
        <f ca="1">'MGRS to'!AP337</f>
        <v>-8.605034748335477</v>
      </c>
      <c r="C337" s="19">
        <f t="shared" ca="1" si="498"/>
        <v>0.57901783285099739</v>
      </c>
      <c r="D337" s="19">
        <f t="shared" ca="1" si="499"/>
        <v>-0.15018618860697572</v>
      </c>
      <c r="E337" s="19">
        <f t="shared" ca="1" si="500"/>
        <v>0.60363324569651267</v>
      </c>
      <c r="F337" s="19">
        <f t="shared" ca="1" si="501"/>
        <v>0.57748067523508306</v>
      </c>
      <c r="G337" s="19">
        <f t="shared" ca="1" si="502"/>
        <v>-0.11677203081346173</v>
      </c>
      <c r="H337" s="19">
        <f t="shared" ca="1" si="503"/>
        <v>-0.11677203081346173</v>
      </c>
      <c r="I337" s="19">
        <f t="shared" ca="1" si="504"/>
        <v>0</v>
      </c>
      <c r="J337" s="19">
        <f t="shared" ca="1" si="505"/>
        <v>0.10026678293827722</v>
      </c>
      <c r="K337" s="19">
        <f t="shared" ca="1" si="506"/>
        <v>0.9949605882843845</v>
      </c>
      <c r="L337" s="19">
        <f t="shared" ca="1" si="507"/>
        <v>0.1004355517190164</v>
      </c>
      <c r="M337" s="19">
        <f t="shared" ca="1" si="508"/>
        <v>-0.80149831765456636</v>
      </c>
      <c r="N337" s="19">
        <f t="shared" ca="1" si="509"/>
        <v>1.8014983176545663</v>
      </c>
      <c r="O337" s="19">
        <f t="shared" ca="1" si="510"/>
        <v>0.65093396073390031</v>
      </c>
      <c r="P337" s="72">
        <f t="shared" ca="1" si="511"/>
        <v>1.5082430189928377E-3</v>
      </c>
      <c r="Q337" s="72">
        <f t="shared" ca="1" si="512"/>
        <v>-0.11704178571499554</v>
      </c>
      <c r="R337" s="72">
        <f t="shared" ca="1" si="513"/>
        <v>-2.6975490153381687E-4</v>
      </c>
      <c r="S337" s="19">
        <f t="shared" ca="1" si="514"/>
        <v>0.10048191567224397</v>
      </c>
      <c r="T337" s="19">
        <f t="shared" ca="1" si="515"/>
        <v>0.99493888486822957</v>
      </c>
      <c r="U337" s="19">
        <f t="shared" ca="1" si="516"/>
        <v>0.10065177644396468</v>
      </c>
      <c r="V337" s="19">
        <f t="shared" ca="1" si="517"/>
        <v>-0.80162144367866595</v>
      </c>
      <c r="W337" s="19">
        <f t="shared" ca="1" si="518"/>
        <v>1.8016214436786659</v>
      </c>
      <c r="X337" s="19">
        <f t="shared" ca="1" si="519"/>
        <v>0.65093576871131997</v>
      </c>
      <c r="Y337" s="72">
        <f t="shared" ca="1" si="520"/>
        <v>1.5083456345017739E-3</v>
      </c>
      <c r="Z337" s="72">
        <f t="shared" ca="1" si="521"/>
        <v>-0.1170424079803097</v>
      </c>
      <c r="AA337" s="72">
        <f t="shared" ca="1" si="522"/>
        <v>-6.222653141513268E-7</v>
      </c>
      <c r="AB337" s="19">
        <f t="shared" ca="1" si="523"/>
        <v>0.10048241196894697</v>
      </c>
      <c r="AC337" s="19">
        <f t="shared" ca="1" si="524"/>
        <v>0.9949388347455852</v>
      </c>
      <c r="AD337" s="19">
        <f t="shared" ca="1" si="525"/>
        <v>0.10065227526527223</v>
      </c>
      <c r="AE337" s="19">
        <f t="shared" ca="1" si="526"/>
        <v>-0.80162172676534293</v>
      </c>
      <c r="AF337" s="19">
        <f t="shared" ca="1" si="527"/>
        <v>1.8016217267653429</v>
      </c>
      <c r="AG337" s="19">
        <f t="shared" ca="1" si="528"/>
        <v>0.65093577264147573</v>
      </c>
      <c r="AH337" s="72">
        <f t="shared" ca="1" si="529"/>
        <v>1.5083458704313801E-3</v>
      </c>
      <c r="AI337" s="72">
        <f t="shared" ca="1" si="530"/>
        <v>-0.11704240941573195</v>
      </c>
      <c r="AJ337" s="72">
        <f t="shared" ca="1" si="531"/>
        <v>-1.4354222532819705E-9</v>
      </c>
      <c r="AK337" s="19">
        <f t="shared" ca="1" si="532"/>
        <v>0.1004824131137889</v>
      </c>
      <c r="AL337" s="19">
        <f t="shared" ca="1" si="533"/>
        <v>0.99493883462996346</v>
      </c>
      <c r="AM337" s="19">
        <f t="shared" ca="1" si="534"/>
        <v>0.10065227641593789</v>
      </c>
      <c r="AN337" s="19">
        <f t="shared" ca="1" si="535"/>
        <v>-0.80162172741835358</v>
      </c>
      <c r="AO337" s="19">
        <f t="shared" ca="1" si="536"/>
        <v>0.35740260613081487</v>
      </c>
      <c r="AP337" s="19">
        <f t="shared" ca="1" si="537"/>
        <v>0.64259739386918513</v>
      </c>
      <c r="AQ337" s="72">
        <f t="shared" ca="1" si="538"/>
        <v>3.0031100134527913E-4</v>
      </c>
      <c r="AR337" s="72">
        <f t="shared" ca="1" si="539"/>
        <v>-0.11704252338278842</v>
      </c>
      <c r="AS337" s="72">
        <f t="shared" ca="1" si="540"/>
        <v>-1.1396705647259697E-7</v>
      </c>
      <c r="AT337" s="19">
        <f t="shared" ca="1" si="541"/>
        <v>0.10048250400987981</v>
      </c>
      <c r="AU337" s="19">
        <f t="shared" ca="1" si="542"/>
        <v>0.99493882545003975</v>
      </c>
      <c r="AV337" s="19">
        <f t="shared" ca="1" si="543"/>
        <v>0.10065236777440953</v>
      </c>
      <c r="AW337" s="19">
        <f t="shared" ca="1" si="544"/>
        <v>-0.8016217792648298</v>
      </c>
      <c r="AX337" s="19">
        <f t="shared" ca="1" si="545"/>
        <v>1.8016217792648299</v>
      </c>
      <c r="AY337" s="19">
        <f t="shared" ca="1" si="546"/>
        <v>0.65093577337022301</v>
      </c>
      <c r="AZ337" s="72">
        <f t="shared" ca="1" si="547"/>
        <v>1.5083459141854111E-3</v>
      </c>
      <c r="BA337" s="72">
        <f t="shared" ca="1" si="548"/>
        <v>-0.11704240968193878</v>
      </c>
      <c r="BB337" s="72">
        <f t="shared" ca="1" si="549"/>
        <v>1.1370084963824301E-7</v>
      </c>
      <c r="BC337" s="19">
        <f t="shared" ca="1" si="550"/>
        <v>0.10048241332610607</v>
      </c>
      <c r="BD337" s="19">
        <f t="shared" ca="1" si="551"/>
        <v>0.99493883460852084</v>
      </c>
      <c r="BE337" s="19">
        <f t="shared" ca="1" si="552"/>
        <v>0.1006522766293351</v>
      </c>
      <c r="BF337" s="19">
        <f t="shared" ca="1" si="553"/>
        <v>-0.80162172753945782</v>
      </c>
      <c r="BG337" s="19">
        <f t="shared" ca="1" si="554"/>
        <v>1.8016217275394579</v>
      </c>
      <c r="BH337" s="19">
        <f t="shared" ca="1" si="555"/>
        <v>0.65093577265222147</v>
      </c>
      <c r="BI337" s="72">
        <f t="shared" ca="1" si="556"/>
        <v>1.5083458710765415E-3</v>
      </c>
      <c r="BJ337" s="72">
        <f t="shared" ca="1" si="557"/>
        <v>-0.11704240941965721</v>
      </c>
      <c r="BK337" s="72">
        <f t="shared" ca="1" si="558"/>
        <v>2.6228157146146458E-10</v>
      </c>
      <c r="BL337" s="72">
        <f t="shared" ca="1" si="559"/>
        <v>1.2142023763566268E-2</v>
      </c>
      <c r="BM337" s="72">
        <f t="shared" ca="1" si="560"/>
        <v>1.0030286299490603</v>
      </c>
      <c r="BN337" s="72">
        <f t="shared" ca="1" si="561"/>
        <v>3.0172057121307808E-3</v>
      </c>
      <c r="BO337" s="72">
        <f t="shared" ca="1" si="562"/>
        <v>1.9731317423307641E-4</v>
      </c>
      <c r="BP337" s="72">
        <f t="shared" ca="1" si="563"/>
        <v>640501.30553478049</v>
      </c>
      <c r="BQ337" s="72">
        <f t="shared" ca="1" si="564"/>
        <v>-1.8018373762353657</v>
      </c>
      <c r="BR337" s="72">
        <f t="shared" ca="1" si="565"/>
        <v>1.2745265967360604</v>
      </c>
      <c r="BS337" s="72">
        <f t="shared" ca="1" si="566"/>
        <v>4.4161192503258535</v>
      </c>
      <c r="BT337" s="72">
        <f t="shared" ca="1" si="567"/>
        <v>256.76232297278773</v>
      </c>
      <c r="BU337" s="72">
        <f t="shared" ca="1" si="568"/>
        <v>73.024994870148504</v>
      </c>
      <c r="BV337" s="72">
        <f t="shared" ca="1" si="569"/>
        <v>253.02499487014848</v>
      </c>
    </row>
    <row r="338" spans="1:74">
      <c r="A338" s="13">
        <f ca="1">'MGRS to'!AO338</f>
        <v>33.505212447719046</v>
      </c>
      <c r="B338" s="13">
        <f ca="1">'MGRS to'!AP338</f>
        <v>-7.3428954774131476</v>
      </c>
      <c r="C338" s="19">
        <f t="shared" ca="1" si="498"/>
        <v>0.58477627379288577</v>
      </c>
      <c r="D338" s="19">
        <f t="shared" ca="1" si="499"/>
        <v>-0.12815770271066035</v>
      </c>
      <c r="E338" s="19">
        <f t="shared" ca="1" si="500"/>
        <v>0.57748067523508306</v>
      </c>
      <c r="F338" s="19">
        <f t="shared" ca="1" si="501"/>
        <v>0.58323143832027768</v>
      </c>
      <c r="G338" s="19">
        <f t="shared" ca="1" si="502"/>
        <v>2.202848589631537E-2</v>
      </c>
      <c r="H338" s="19">
        <f t="shared" ca="1" si="503"/>
        <v>2.202848589631537E-2</v>
      </c>
      <c r="I338" s="19">
        <f t="shared" ca="1" si="504"/>
        <v>0</v>
      </c>
      <c r="J338" s="19">
        <f t="shared" ca="1" si="505"/>
        <v>1.9297099137242108E-2</v>
      </c>
      <c r="K338" s="19">
        <f t="shared" ca="1" si="506"/>
        <v>0.99981379364604073</v>
      </c>
      <c r="L338" s="19">
        <f t="shared" ca="1" si="507"/>
        <v>1.9298296973951284E-2</v>
      </c>
      <c r="M338" s="19">
        <f t="shared" ca="1" si="508"/>
        <v>0.79825705735626995</v>
      </c>
      <c r="N338" s="19">
        <f t="shared" ca="1" si="509"/>
        <v>0.20174294264373005</v>
      </c>
      <c r="O338" s="19">
        <f t="shared" ca="1" si="510"/>
        <v>-1.9806964350710168</v>
      </c>
      <c r="P338" s="72">
        <f t="shared" ca="1" si="511"/>
        <v>1.6958265170455606E-4</v>
      </c>
      <c r="Q338" s="72">
        <f t="shared" ca="1" si="512"/>
        <v>2.2080109839359902E-2</v>
      </c>
      <c r="R338" s="72">
        <f t="shared" ca="1" si="513"/>
        <v>5.1623943044531995E-5</v>
      </c>
      <c r="S338" s="19">
        <f t="shared" ca="1" si="514"/>
        <v>1.9338304900434537E-2</v>
      </c>
      <c r="T338" s="19">
        <f t="shared" ca="1" si="515"/>
        <v>0.99981299749682095</v>
      </c>
      <c r="U338" s="19">
        <f t="shared" ca="1" si="516"/>
        <v>1.9339510427750874E-2</v>
      </c>
      <c r="V338" s="19">
        <f t="shared" ca="1" si="517"/>
        <v>0.79842257651500315</v>
      </c>
      <c r="W338" s="19">
        <f t="shared" ca="1" si="518"/>
        <v>0.20157742348499685</v>
      </c>
      <c r="X338" s="19">
        <f t="shared" ca="1" si="519"/>
        <v>-1.9831445863710457</v>
      </c>
      <c r="Y338" s="72">
        <f t="shared" ca="1" si="520"/>
        <v>1.694435886478069E-4</v>
      </c>
      <c r="Z338" s="72">
        <f t="shared" ca="1" si="521"/>
        <v>2.2080230814594405E-2</v>
      </c>
      <c r="AA338" s="72">
        <f t="shared" ca="1" si="522"/>
        <v>1.2097523450355085E-7</v>
      </c>
      <c r="AB338" s="19">
        <f t="shared" ca="1" si="523"/>
        <v>1.9338401471753815E-2</v>
      </c>
      <c r="AC338" s="19">
        <f t="shared" ca="1" si="524"/>
        <v>0.99981299562894133</v>
      </c>
      <c r="AD338" s="19">
        <f t="shared" ca="1" si="525"/>
        <v>1.9339607017132696E-2</v>
      </c>
      <c r="AE338" s="19">
        <f t="shared" ca="1" si="526"/>
        <v>0.7984229631484685</v>
      </c>
      <c r="AF338" s="19">
        <f t="shared" ca="1" si="527"/>
        <v>0.2015770368515315</v>
      </c>
      <c r="AG338" s="19">
        <f t="shared" ca="1" si="528"/>
        <v>-1.9831503096804433</v>
      </c>
      <c r="AH338" s="72">
        <f t="shared" ca="1" si="529"/>
        <v>1.6944326381257741E-4</v>
      </c>
      <c r="AI338" s="72">
        <f t="shared" ca="1" si="530"/>
        <v>2.2080231098086989E-2</v>
      </c>
      <c r="AJ338" s="72">
        <f t="shared" ca="1" si="531"/>
        <v>2.8349258357485141E-10</v>
      </c>
      <c r="AK338" s="19">
        <f t="shared" ca="1" si="532"/>
        <v>1.9338401698058467E-2</v>
      </c>
      <c r="AL338" s="19">
        <f t="shared" ca="1" si="533"/>
        <v>0.99981299562456416</v>
      </c>
      <c r="AM338" s="19">
        <f t="shared" ca="1" si="534"/>
        <v>1.9339607243479679E-2</v>
      </c>
      <c r="AN338" s="19">
        <f t="shared" ca="1" si="535"/>
        <v>0.79842296405449642</v>
      </c>
      <c r="AO338" s="19">
        <f t="shared" ca="1" si="536"/>
        <v>0.3625207704704323</v>
      </c>
      <c r="AP338" s="19">
        <f t="shared" ca="1" si="537"/>
        <v>0.6374792295295677</v>
      </c>
      <c r="AQ338" s="72">
        <f t="shared" ca="1" si="538"/>
        <v>3.0460767769488212E-4</v>
      </c>
      <c r="AR338" s="72">
        <f t="shared" ca="1" si="539"/>
        <v>2.2080251551913593E-2</v>
      </c>
      <c r="AS338" s="72">
        <f t="shared" ca="1" si="540"/>
        <v>2.045382660464945E-8</v>
      </c>
      <c r="AT338" s="19">
        <f t="shared" ca="1" si="541"/>
        <v>1.9338418025810062E-2</v>
      </c>
      <c r="AU338" s="19">
        <f t="shared" ca="1" si="542"/>
        <v>0.99981299530875234</v>
      </c>
      <c r="AV338" s="19">
        <f t="shared" ca="1" si="543"/>
        <v>1.933962357428521E-2</v>
      </c>
      <c r="AW338" s="19">
        <f t="shared" ca="1" si="544"/>
        <v>0.79842302942377907</v>
      </c>
      <c r="AX338" s="19">
        <f t="shared" ca="1" si="545"/>
        <v>0.20157697057622093</v>
      </c>
      <c r="AY338" s="19">
        <f t="shared" ca="1" si="546"/>
        <v>-1.9831512907516524</v>
      </c>
      <c r="AZ338" s="72">
        <f t="shared" ca="1" si="547"/>
        <v>1.6944320813049686E-4</v>
      </c>
      <c r="BA338" s="72">
        <f t="shared" ca="1" si="548"/>
        <v>2.2080231146682686E-2</v>
      </c>
      <c r="BB338" s="72">
        <f t="shared" ca="1" si="549"/>
        <v>-2.0405230907738492E-8</v>
      </c>
      <c r="BC338" s="19">
        <f t="shared" ca="1" si="550"/>
        <v>1.9338401736851134E-2</v>
      </c>
      <c r="BD338" s="19">
        <f t="shared" ca="1" si="551"/>
        <v>0.99981299562381387</v>
      </c>
      <c r="BE338" s="19">
        <f t="shared" ca="1" si="552"/>
        <v>1.9339607282279601E-2</v>
      </c>
      <c r="BF338" s="19">
        <f t="shared" ca="1" si="553"/>
        <v>0.79842296420980563</v>
      </c>
      <c r="BG338" s="19">
        <f t="shared" ca="1" si="554"/>
        <v>0.20157703579019437</v>
      </c>
      <c r="BH338" s="19">
        <f t="shared" ca="1" si="555"/>
        <v>-1.9831503253913763</v>
      </c>
      <c r="BI338" s="72">
        <f t="shared" ca="1" si="556"/>
        <v>1.6944326292088095E-4</v>
      </c>
      <c r="BJ338" s="72">
        <f t="shared" ca="1" si="557"/>
        <v>2.20802310988652E-2</v>
      </c>
      <c r="BK338" s="72">
        <f t="shared" ca="1" si="558"/>
        <v>-4.7817486081846994E-11</v>
      </c>
      <c r="BL338" s="72">
        <f t="shared" ca="1" si="559"/>
        <v>1.3585277760257159E-3</v>
      </c>
      <c r="BM338" s="72">
        <f t="shared" ca="1" si="560"/>
        <v>1.0003395454805477</v>
      </c>
      <c r="BN338" s="72">
        <f t="shared" ca="1" si="561"/>
        <v>3.3940142532660453E-4</v>
      </c>
      <c r="BO338" s="72">
        <f t="shared" ca="1" si="562"/>
        <v>-1.3012549163364019E-5</v>
      </c>
      <c r="BP338" s="72">
        <f t="shared" ca="1" si="563"/>
        <v>123061.58172104124</v>
      </c>
      <c r="BQ338" s="72">
        <f t="shared" ca="1" si="564"/>
        <v>1.2614993348835881</v>
      </c>
      <c r="BR338" s="72">
        <f t="shared" ca="1" si="565"/>
        <v>-1.8679858558845182</v>
      </c>
      <c r="BS338" s="72">
        <f t="shared" ca="1" si="566"/>
        <v>1.273606797705275</v>
      </c>
      <c r="BT338" s="72">
        <f t="shared" ca="1" si="567"/>
        <v>72.278587747390077</v>
      </c>
      <c r="BU338" s="72">
        <f t="shared" ca="1" si="568"/>
        <v>-107.02770573231574</v>
      </c>
      <c r="BV338" s="72">
        <f t="shared" ca="1" si="569"/>
        <v>72.972294267684276</v>
      </c>
    </row>
    <row r="339" spans="1:74">
      <c r="A339" s="13">
        <f ca="1">'MGRS to'!AO339</f>
        <v>33.498860247003648</v>
      </c>
      <c r="B339" s="13">
        <f ca="1">'MGRS to'!AP339</f>
        <v>-7.3305518030847878</v>
      </c>
      <c r="C339" s="19">
        <f t="shared" ca="1" si="498"/>
        <v>0.5846654069756545</v>
      </c>
      <c r="D339" s="19">
        <f t="shared" ca="1" si="499"/>
        <v>-0.12794226495183658</v>
      </c>
      <c r="E339" s="19">
        <f t="shared" ca="1" si="500"/>
        <v>0.58323143832027768</v>
      </c>
      <c r="F339" s="19">
        <f t="shared" ca="1" si="501"/>
        <v>0.58312071739678284</v>
      </c>
      <c r="G339" s="19">
        <f t="shared" ca="1" si="502"/>
        <v>2.1543775882376659E-4</v>
      </c>
      <c r="H339" s="19">
        <f t="shared" ca="1" si="503"/>
        <v>2.1543775882376659E-4</v>
      </c>
      <c r="I339" s="19">
        <f t="shared" ca="1" si="504"/>
        <v>0</v>
      </c>
      <c r="J339" s="19">
        <f t="shared" ca="1" si="505"/>
        <v>2.1118205386496181E-4</v>
      </c>
      <c r="K339" s="19">
        <f t="shared" ca="1" si="506"/>
        <v>0.99999997770106985</v>
      </c>
      <c r="L339" s="19">
        <f t="shared" ca="1" si="507"/>
        <v>2.111820554346731E-4</v>
      </c>
      <c r="M339" s="19">
        <f t="shared" ca="1" si="508"/>
        <v>0.71079477616313491</v>
      </c>
      <c r="N339" s="19">
        <f t="shared" ca="1" si="509"/>
        <v>0.28920522383686509</v>
      </c>
      <c r="O339" s="19">
        <f t="shared" ca="1" si="510"/>
        <v>-1.0970996181743335</v>
      </c>
      <c r="P339" s="72">
        <f t="shared" ca="1" si="511"/>
        <v>2.4304906162029251E-4</v>
      </c>
      <c r="Q339" s="72">
        <f t="shared" ca="1" si="512"/>
        <v>2.1594078293207821E-4</v>
      </c>
      <c r="R339" s="72">
        <f t="shared" ca="1" si="513"/>
        <v>5.03024108311625E-7</v>
      </c>
      <c r="S339" s="19">
        <f t="shared" ca="1" si="514"/>
        <v>2.1153971531161502E-4</v>
      </c>
      <c r="T339" s="19">
        <f t="shared" ca="1" si="515"/>
        <v>0.99999997762547421</v>
      </c>
      <c r="U339" s="19">
        <f t="shared" ca="1" si="516"/>
        <v>2.1153971688931531E-4</v>
      </c>
      <c r="V339" s="19">
        <f t="shared" ca="1" si="517"/>
        <v>0.71124982130925096</v>
      </c>
      <c r="W339" s="19">
        <f t="shared" ca="1" si="518"/>
        <v>0.28875017869074904</v>
      </c>
      <c r="X339" s="19">
        <f t="shared" ca="1" si="519"/>
        <v>-1.1004044646619793</v>
      </c>
      <c r="Y339" s="72">
        <f t="shared" ca="1" si="520"/>
        <v>2.4266691706605105E-4</v>
      </c>
      <c r="Z339" s="72">
        <f t="shared" ca="1" si="521"/>
        <v>2.1594195743933104E-4</v>
      </c>
      <c r="AA339" s="72">
        <f t="shared" ca="1" si="522"/>
        <v>1.174507252820747E-9</v>
      </c>
      <c r="AB339" s="19">
        <f t="shared" ca="1" si="523"/>
        <v>2.1154055068027479E-4</v>
      </c>
      <c r="AC339" s="19">
        <f t="shared" ca="1" si="524"/>
        <v>0.99999997762529746</v>
      </c>
      <c r="AD339" s="19">
        <f t="shared" ca="1" si="525"/>
        <v>2.1154055225799378E-4</v>
      </c>
      <c r="AE339" s="19">
        <f t="shared" ca="1" si="526"/>
        <v>0.71125088109044476</v>
      </c>
      <c r="AF339" s="19">
        <f t="shared" ca="1" si="527"/>
        <v>0.28874911890955524</v>
      </c>
      <c r="AG339" s="19">
        <f t="shared" ca="1" si="528"/>
        <v>-1.1004121736696701</v>
      </c>
      <c r="AH339" s="72">
        <f t="shared" ca="1" si="529"/>
        <v>2.426660270662808E-4</v>
      </c>
      <c r="AI339" s="72">
        <f t="shared" ca="1" si="530"/>
        <v>2.1594196018167929E-4</v>
      </c>
      <c r="AJ339" s="72">
        <f t="shared" ca="1" si="531"/>
        <v>2.7423482592842802E-12</v>
      </c>
      <c r="AK339" s="19">
        <f t="shared" ca="1" si="532"/>
        <v>2.1154055263079865E-4</v>
      </c>
      <c r="AL339" s="19">
        <f t="shared" ca="1" si="533"/>
        <v>0.99999997762529702</v>
      </c>
      <c r="AM339" s="19">
        <f t="shared" ca="1" si="534"/>
        <v>2.1154055420851767E-4</v>
      </c>
      <c r="AN339" s="19">
        <f t="shared" ca="1" si="535"/>
        <v>0.71125088356481692</v>
      </c>
      <c r="AO339" s="19">
        <f t="shared" ca="1" si="536"/>
        <v>0.49412218062826729</v>
      </c>
      <c r="AP339" s="19">
        <f t="shared" ca="1" si="537"/>
        <v>0.50587781937173271</v>
      </c>
      <c r="AQ339" s="72">
        <f t="shared" ca="1" si="538"/>
        <v>4.1504855638134372E-4</v>
      </c>
      <c r="AR339" s="72">
        <f t="shared" ca="1" si="539"/>
        <v>2.1594211387263832E-4</v>
      </c>
      <c r="AS339" s="72">
        <f t="shared" ca="1" si="540"/>
        <v>1.5369095902081735E-10</v>
      </c>
      <c r="AT339" s="19">
        <f t="shared" ca="1" si="541"/>
        <v>2.1154066194363288E-4</v>
      </c>
      <c r="AU339" s="19">
        <f t="shared" ca="1" si="542"/>
        <v>0.99999997762527393</v>
      </c>
      <c r="AV339" s="19">
        <f t="shared" ca="1" si="543"/>
        <v>2.1154066352135434E-4</v>
      </c>
      <c r="AW339" s="19">
        <f t="shared" ca="1" si="544"/>
        <v>0.71125102224229231</v>
      </c>
      <c r="AX339" s="19">
        <f t="shared" ca="1" si="545"/>
        <v>0.28874897775770769</v>
      </c>
      <c r="AY339" s="19">
        <f t="shared" ca="1" si="546"/>
        <v>-1.1004132004336951</v>
      </c>
      <c r="AZ339" s="72">
        <f t="shared" ca="1" si="547"/>
        <v>2.4266590852755506E-4</v>
      </c>
      <c r="BA339" s="72">
        <f t="shared" ca="1" si="548"/>
        <v>2.1594196054693427E-4</v>
      </c>
      <c r="BB339" s="72">
        <f t="shared" ca="1" si="549"/>
        <v>-1.5332570404828251E-10</v>
      </c>
      <c r="BC339" s="19">
        <f t="shared" ca="1" si="550"/>
        <v>2.1154055289057645E-4</v>
      </c>
      <c r="BD339" s="19">
        <f t="shared" ca="1" si="551"/>
        <v>0.99999997762529702</v>
      </c>
      <c r="BE339" s="19">
        <f t="shared" ca="1" si="552"/>
        <v>2.1154055446829547E-4</v>
      </c>
      <c r="BF339" s="19">
        <f t="shared" ca="1" si="553"/>
        <v>0.7112508838944257</v>
      </c>
      <c r="BG339" s="19">
        <f t="shared" ca="1" si="554"/>
        <v>0.2887491161055743</v>
      </c>
      <c r="BH339" s="19">
        <f t="shared" ca="1" si="555"/>
        <v>-1.1004121940663238</v>
      </c>
      <c r="BI339" s="72">
        <f t="shared" ca="1" si="556"/>
        <v>2.4266602471150942E-4</v>
      </c>
      <c r="BJ339" s="72">
        <f t="shared" ca="1" si="557"/>
        <v>2.1594196018893524E-4</v>
      </c>
      <c r="BK339" s="72">
        <f t="shared" ca="1" si="558"/>
        <v>-3.5799903081064344E-13</v>
      </c>
      <c r="BL339" s="72">
        <f t="shared" ca="1" si="559"/>
        <v>1.9460237273286613E-3</v>
      </c>
      <c r="BM339" s="72">
        <f t="shared" ca="1" si="560"/>
        <v>1.0004863285596004</v>
      </c>
      <c r="BN339" s="72">
        <f t="shared" ca="1" si="561"/>
        <v>4.8603308769983554E-4</v>
      </c>
      <c r="BO339" s="72">
        <f t="shared" ca="1" si="562"/>
        <v>-1.1312190242517461E-7</v>
      </c>
      <c r="BP339" s="72">
        <f t="shared" ca="1" si="563"/>
        <v>1346.0843181206058</v>
      </c>
      <c r="BQ339" s="72">
        <f t="shared" ca="1" si="564"/>
        <v>2.1236637505853286</v>
      </c>
      <c r="BR339" s="72">
        <f t="shared" ca="1" si="565"/>
        <v>-1.0178099885519645</v>
      </c>
      <c r="BS339" s="72">
        <f t="shared" ca="1" si="566"/>
        <v>2.1237826650378286</v>
      </c>
      <c r="BT339" s="72">
        <f t="shared" ca="1" si="567"/>
        <v>121.67697001346244</v>
      </c>
      <c r="BU339" s="72">
        <f t="shared" ca="1" si="568"/>
        <v>-58.316216690286197</v>
      </c>
      <c r="BV339" s="72">
        <f t="shared" ca="1" si="569"/>
        <v>121.68378330971382</v>
      </c>
    </row>
    <row r="340" spans="1:74">
      <c r="A340" s="13">
        <f ca="1">'MGRS to'!AO340</f>
        <v>33.498420376380821</v>
      </c>
      <c r="B340" s="13">
        <f ca="1">'MGRS to'!AP340</f>
        <v>-7.3454898859185249</v>
      </c>
      <c r="C340" s="19">
        <f t="shared" ca="1" si="498"/>
        <v>0.58465772978500341</v>
      </c>
      <c r="D340" s="19">
        <f t="shared" ca="1" si="499"/>
        <v>-0.12820298368122091</v>
      </c>
      <c r="E340" s="19">
        <f t="shared" ca="1" si="500"/>
        <v>0.58312071739678284</v>
      </c>
      <c r="F340" s="19">
        <f t="shared" ca="1" si="501"/>
        <v>0.5831130503116364</v>
      </c>
      <c r="G340" s="19">
        <f t="shared" ca="1" si="502"/>
        <v>-2.6071872938432383E-4</v>
      </c>
      <c r="H340" s="19">
        <f t="shared" ca="1" si="503"/>
        <v>-2.6071872938432383E-4</v>
      </c>
      <c r="I340" s="19">
        <f t="shared" ca="1" si="504"/>
        <v>0</v>
      </c>
      <c r="J340" s="19">
        <f t="shared" ca="1" si="505"/>
        <v>2.1777008838585844E-4</v>
      </c>
      <c r="K340" s="19">
        <f t="shared" ca="1" si="506"/>
        <v>0.99999997628809401</v>
      </c>
      <c r="L340" s="19">
        <f t="shared" ca="1" si="507"/>
        <v>2.1777009010710643E-4</v>
      </c>
      <c r="M340" s="19">
        <f t="shared" ca="1" si="508"/>
        <v>-0.83423294250431834</v>
      </c>
      <c r="N340" s="19">
        <f t="shared" ca="1" si="509"/>
        <v>1.8342329425043182</v>
      </c>
      <c r="O340" s="19">
        <f t="shared" ca="1" si="510"/>
        <v>0.66940765280164793</v>
      </c>
      <c r="P340" s="72">
        <f t="shared" ca="1" si="511"/>
        <v>1.5355224115524055E-3</v>
      </c>
      <c r="Q340" s="72">
        <f t="shared" ca="1" si="512"/>
        <v>-2.61327528115366E-4</v>
      </c>
      <c r="R340" s="72">
        <f t="shared" ca="1" si="513"/>
        <v>-6.0879873104216758E-7</v>
      </c>
      <c r="S340" s="19">
        <f t="shared" ca="1" si="514"/>
        <v>2.1827796906387958E-4</v>
      </c>
      <c r="T340" s="19">
        <f t="shared" ca="1" si="515"/>
        <v>0.9999999761773638</v>
      </c>
      <c r="U340" s="19">
        <f t="shared" ca="1" si="516"/>
        <v>2.1827797079719847E-4</v>
      </c>
      <c r="V340" s="19">
        <f t="shared" ca="1" si="517"/>
        <v>-0.8342353487164943</v>
      </c>
      <c r="W340" s="19">
        <f t="shared" ca="1" si="518"/>
        <v>1.8342353487164944</v>
      </c>
      <c r="X340" s="19">
        <f t="shared" ca="1" si="519"/>
        <v>0.66940808637314653</v>
      </c>
      <c r="Y340" s="72">
        <f t="shared" ca="1" si="520"/>
        <v>1.5355244166027715E-3</v>
      </c>
      <c r="Z340" s="72">
        <f t="shared" ca="1" si="521"/>
        <v>-2.6132894970825861E-4</v>
      </c>
      <c r="AA340" s="72">
        <f t="shared" ca="1" si="522"/>
        <v>-1.4215928926110226E-9</v>
      </c>
      <c r="AB340" s="19">
        <f t="shared" ca="1" si="523"/>
        <v>2.1827915500689991E-4</v>
      </c>
      <c r="AC340" s="19">
        <f t="shared" ca="1" si="524"/>
        <v>0.99999997617710501</v>
      </c>
      <c r="AD340" s="19">
        <f t="shared" ca="1" si="525"/>
        <v>2.1827915674024704E-4</v>
      </c>
      <c r="AE340" s="19">
        <f t="shared" ca="1" si="526"/>
        <v>-0.83423535431553264</v>
      </c>
      <c r="AF340" s="19">
        <f t="shared" ca="1" si="527"/>
        <v>1.8342353543155325</v>
      </c>
      <c r="AG340" s="19">
        <f t="shared" ca="1" si="528"/>
        <v>0.66940808738202573</v>
      </c>
      <c r="AH340" s="72">
        <f t="shared" ca="1" si="529"/>
        <v>1.5355244212683422E-3</v>
      </c>
      <c r="AI340" s="72">
        <f t="shared" ca="1" si="530"/>
        <v>-2.6132895302778978E-4</v>
      </c>
      <c r="AJ340" s="72">
        <f t="shared" ca="1" si="531"/>
        <v>-3.3195311733777433E-12</v>
      </c>
      <c r="AK340" s="19">
        <f t="shared" ca="1" si="532"/>
        <v>2.1827915777616853E-4</v>
      </c>
      <c r="AL340" s="19">
        <f t="shared" ca="1" si="533"/>
        <v>0.99999997617710434</v>
      </c>
      <c r="AM340" s="19">
        <f t="shared" ca="1" si="534"/>
        <v>2.1827915950951575E-4</v>
      </c>
      <c r="AN340" s="19">
        <f t="shared" ca="1" si="535"/>
        <v>-0.83423535432861273</v>
      </c>
      <c r="AO340" s="19">
        <f t="shared" ca="1" si="536"/>
        <v>0.30405137358821399</v>
      </c>
      <c r="AP340" s="19">
        <f t="shared" ca="1" si="537"/>
        <v>0.69594862641178601</v>
      </c>
      <c r="AQ340" s="72">
        <f t="shared" ca="1" si="538"/>
        <v>2.5551630239748516E-4</v>
      </c>
      <c r="AR340" s="72">
        <f t="shared" ca="1" si="539"/>
        <v>-2.6132921599422492E-4</v>
      </c>
      <c r="AS340" s="72">
        <f t="shared" ca="1" si="540"/>
        <v>-2.629664351398199E-10</v>
      </c>
      <c r="AT340" s="19">
        <f t="shared" ca="1" si="541"/>
        <v>2.1827937715206066E-4</v>
      </c>
      <c r="AU340" s="19">
        <f t="shared" ca="1" si="542"/>
        <v>0.99999997617705649</v>
      </c>
      <c r="AV340" s="19">
        <f t="shared" ca="1" si="543"/>
        <v>2.182793788854131E-4</v>
      </c>
      <c r="AW340" s="19">
        <f t="shared" ca="1" si="544"/>
        <v>-0.83423535536431515</v>
      </c>
      <c r="AX340" s="19">
        <f t="shared" ca="1" si="545"/>
        <v>1.8342353553643151</v>
      </c>
      <c r="AY340" s="19">
        <f t="shared" ca="1" si="546"/>
        <v>0.66940808757100367</v>
      </c>
      <c r="AZ340" s="72">
        <f t="shared" ca="1" si="547"/>
        <v>1.5355244221422727E-3</v>
      </c>
      <c r="BA340" s="72">
        <f t="shared" ca="1" si="548"/>
        <v>-2.613289536495884E-4</v>
      </c>
      <c r="BB340" s="72">
        <f t="shared" ca="1" si="549"/>
        <v>2.6234463652028209E-10</v>
      </c>
      <c r="BC340" s="19">
        <f t="shared" ca="1" si="550"/>
        <v>2.182791582948956E-4</v>
      </c>
      <c r="BD340" s="19">
        <f t="shared" ca="1" si="551"/>
        <v>0.99999997617710434</v>
      </c>
      <c r="BE340" s="19">
        <f t="shared" ca="1" si="552"/>
        <v>2.1827916002824279E-4</v>
      </c>
      <c r="BF340" s="19">
        <f t="shared" ca="1" si="553"/>
        <v>-0.83423535433105922</v>
      </c>
      <c r="BG340" s="19">
        <f t="shared" ca="1" si="554"/>
        <v>1.8342353543310592</v>
      </c>
      <c r="BH340" s="19">
        <f t="shared" ca="1" si="555"/>
        <v>0.66940808738482349</v>
      </c>
      <c r="BI340" s="72">
        <f t="shared" ca="1" si="556"/>
        <v>1.5355244212812804E-3</v>
      </c>
      <c r="BJ340" s="72">
        <f t="shared" ca="1" si="557"/>
        <v>-2.6132895303699309E-4</v>
      </c>
      <c r="BK340" s="72">
        <f t="shared" ca="1" si="558"/>
        <v>6.1259531518656485E-13</v>
      </c>
      <c r="BL340" s="72">
        <f t="shared" ca="1" si="559"/>
        <v>1.2361823195082078E-2</v>
      </c>
      <c r="BM340" s="72">
        <f t="shared" ca="1" si="560"/>
        <v>1.0030833292574164</v>
      </c>
      <c r="BN340" s="72">
        <f t="shared" ca="1" si="561"/>
        <v>3.0714894075242207E-3</v>
      </c>
      <c r="BO340" s="72">
        <f t="shared" ca="1" si="562"/>
        <v>4.4874530958799732E-7</v>
      </c>
      <c r="BP340" s="72">
        <f t="shared" ca="1" si="563"/>
        <v>1388.9634603765987</v>
      </c>
      <c r="BQ340" s="72">
        <f t="shared" ca="1" si="564"/>
        <v>-1.6060212553262827</v>
      </c>
      <c r="BR340" s="72">
        <f t="shared" ca="1" si="565"/>
        <v>1.5354275031127329</v>
      </c>
      <c r="BS340" s="72">
        <f t="shared" ca="1" si="566"/>
        <v>4.6770201567025262</v>
      </c>
      <c r="BT340" s="72">
        <f t="shared" ca="1" si="567"/>
        <v>267.98176026150162</v>
      </c>
      <c r="BU340" s="72">
        <f t="shared" ca="1" si="568"/>
        <v>87.973515676669663</v>
      </c>
      <c r="BV340" s="72">
        <f t="shared" ca="1" si="569"/>
        <v>267.97351567666965</v>
      </c>
    </row>
    <row r="341" spans="1:74">
      <c r="A341" s="13">
        <f ca="1">'MGRS to'!AO341</f>
        <v>33.990476747533414</v>
      </c>
      <c r="B341" s="13">
        <f ca="1">'MGRS to'!AP341</f>
        <v>-6.8539467500680704</v>
      </c>
      <c r="C341" s="19">
        <f t="shared" ca="1" si="498"/>
        <v>0.59324573356703136</v>
      </c>
      <c r="D341" s="19">
        <f t="shared" ca="1" si="499"/>
        <v>-0.11962393754505271</v>
      </c>
      <c r="E341" s="19">
        <f t="shared" ca="1" si="500"/>
        <v>0.5831130503116364</v>
      </c>
      <c r="F341" s="19">
        <f t="shared" ca="1" si="501"/>
        <v>0.5916899774378952</v>
      </c>
      <c r="G341" s="19">
        <f t="shared" ca="1" si="502"/>
        <v>8.5790461361681947E-3</v>
      </c>
      <c r="H341" s="19">
        <f t="shared" ca="1" si="503"/>
        <v>8.5790461361681947E-3</v>
      </c>
      <c r="I341" s="19">
        <f t="shared" ca="1" si="504"/>
        <v>0</v>
      </c>
      <c r="J341" s="19">
        <f t="shared" ca="1" si="505"/>
        <v>1.1160303700623419E-2</v>
      </c>
      <c r="K341" s="19">
        <f t="shared" ca="1" si="506"/>
        <v>0.99993772187137231</v>
      </c>
      <c r="L341" s="19">
        <f t="shared" ca="1" si="507"/>
        <v>1.1160535387338164E-2</v>
      </c>
      <c r="M341" s="19">
        <f t="shared" ca="1" si="508"/>
        <v>0.53259015275153676</v>
      </c>
      <c r="N341" s="19">
        <f t="shared" ca="1" si="509"/>
        <v>0.46740984724846324</v>
      </c>
      <c r="O341" s="19">
        <f t="shared" ca="1" si="510"/>
        <v>-0.31419464305910005</v>
      </c>
      <c r="P341" s="72">
        <f t="shared" ca="1" si="511"/>
        <v>3.9263727381169911E-4</v>
      </c>
      <c r="Q341" s="72">
        <f t="shared" ca="1" si="512"/>
        <v>8.598964925987369E-3</v>
      </c>
      <c r="R341" s="72">
        <f t="shared" ca="1" si="513"/>
        <v>1.9918789819174318E-5</v>
      </c>
      <c r="S341" s="19">
        <f t="shared" ca="1" si="514"/>
        <v>1.1170918856680031E-2</v>
      </c>
      <c r="T341" s="19">
        <f t="shared" ca="1" si="515"/>
        <v>0.99993760333927717</v>
      </c>
      <c r="U341" s="19">
        <f t="shared" ca="1" si="516"/>
        <v>1.1171151205157102E-2</v>
      </c>
      <c r="V341" s="19">
        <f t="shared" ca="1" si="517"/>
        <v>0.53331941932123794</v>
      </c>
      <c r="W341" s="19">
        <f t="shared" ca="1" si="518"/>
        <v>0.46668058067876206</v>
      </c>
      <c r="X341" s="19">
        <f t="shared" ca="1" si="519"/>
        <v>-0.31624831350996641</v>
      </c>
      <c r="Y341" s="72">
        <f t="shared" ca="1" si="520"/>
        <v>3.9202538694737996E-4</v>
      </c>
      <c r="Z341" s="72">
        <f t="shared" ca="1" si="521"/>
        <v>8.5990111729797748E-3</v>
      </c>
      <c r="AA341" s="72">
        <f t="shared" ca="1" si="522"/>
        <v>4.6246992405768461E-8</v>
      </c>
      <c r="AB341" s="19">
        <f t="shared" ca="1" si="523"/>
        <v>1.1170943519599281E-2</v>
      </c>
      <c r="AC341" s="19">
        <f t="shared" ca="1" si="524"/>
        <v>0.99993760306375223</v>
      </c>
      <c r="AD341" s="19">
        <f t="shared" ca="1" si="525"/>
        <v>1.1171175869615335E-2</v>
      </c>
      <c r="AE341" s="19">
        <f t="shared" ca="1" si="526"/>
        <v>0.53332111009636729</v>
      </c>
      <c r="AF341" s="19">
        <f t="shared" ca="1" si="527"/>
        <v>0.46667888990363271</v>
      </c>
      <c r="AG341" s="19">
        <f t="shared" ca="1" si="528"/>
        <v>-0.31625308232004901</v>
      </c>
      <c r="AH341" s="72">
        <f t="shared" ca="1" si="529"/>
        <v>3.9202396830975841E-4</v>
      </c>
      <c r="AI341" s="72">
        <f t="shared" ca="1" si="530"/>
        <v>8.5990112803549842E-3</v>
      </c>
      <c r="AJ341" s="72">
        <f t="shared" ca="1" si="531"/>
        <v>1.0737520941828116E-10</v>
      </c>
      <c r="AK341" s="19">
        <f t="shared" ca="1" si="532"/>
        <v>1.1170943576861195E-2</v>
      </c>
      <c r="AL341" s="19">
        <f t="shared" ca="1" si="533"/>
        <v>0.99993760306311241</v>
      </c>
      <c r="AM341" s="19">
        <f t="shared" ca="1" si="534"/>
        <v>1.1171175926880824E-2</v>
      </c>
      <c r="AN341" s="19">
        <f t="shared" ca="1" si="535"/>
        <v>0.53332111402195626</v>
      </c>
      <c r="AO341" s="19">
        <f t="shared" ca="1" si="536"/>
        <v>0.71556858933837952</v>
      </c>
      <c r="AP341" s="19">
        <f t="shared" ca="1" si="537"/>
        <v>0.28443141066162048</v>
      </c>
      <c r="AQ341" s="72">
        <f t="shared" ca="1" si="538"/>
        <v>6.0072323723053432E-4</v>
      </c>
      <c r="AR341" s="72">
        <f t="shared" ca="1" si="539"/>
        <v>8.599013000131361E-3</v>
      </c>
      <c r="AS341" s="72">
        <f t="shared" ca="1" si="540"/>
        <v>1.7197763768628249E-9</v>
      </c>
      <c r="AT341" s="19">
        <f t="shared" ca="1" si="541"/>
        <v>1.1170944493997031E-2</v>
      </c>
      <c r="AU341" s="19">
        <f t="shared" ca="1" si="542"/>
        <v>0.99993760305286661</v>
      </c>
      <c r="AV341" s="19">
        <f t="shared" ca="1" si="543"/>
        <v>1.1171176844073889E-2</v>
      </c>
      <c r="AW341" s="19">
        <f t="shared" ca="1" si="544"/>
        <v>0.53332117689621106</v>
      </c>
      <c r="AX341" s="19">
        <f t="shared" ca="1" si="545"/>
        <v>0.46667882310378894</v>
      </c>
      <c r="AY341" s="19">
        <f t="shared" ca="1" si="546"/>
        <v>-0.31625327072888143</v>
      </c>
      <c r="AZ341" s="72">
        <f t="shared" ca="1" si="547"/>
        <v>3.9202391226163578E-4</v>
      </c>
      <c r="BA341" s="72">
        <f t="shared" ca="1" si="548"/>
        <v>8.5990112845972227E-3</v>
      </c>
      <c r="BB341" s="72">
        <f t="shared" ca="1" si="549"/>
        <v>-1.7155341383578993E-9</v>
      </c>
      <c r="BC341" s="19">
        <f t="shared" ca="1" si="550"/>
        <v>1.1170943579123472E-2</v>
      </c>
      <c r="BD341" s="19">
        <f t="shared" ca="1" si="551"/>
        <v>0.99993760306308721</v>
      </c>
      <c r="BE341" s="19">
        <f t="shared" ca="1" si="552"/>
        <v>1.1171175929143242E-2</v>
      </c>
      <c r="BF341" s="19">
        <f t="shared" ca="1" si="553"/>
        <v>0.53332111417705341</v>
      </c>
      <c r="BG341" s="19">
        <f t="shared" ca="1" si="554"/>
        <v>0.46667888582294659</v>
      </c>
      <c r="BH341" s="19">
        <f t="shared" ca="1" si="555"/>
        <v>-0.31625309382961497</v>
      </c>
      <c r="BI341" s="72">
        <f t="shared" ca="1" si="556"/>
        <v>3.920239648858763E-4</v>
      </c>
      <c r="BJ341" s="72">
        <f t="shared" ca="1" si="557"/>
        <v>8.5990112806141362E-3</v>
      </c>
      <c r="BK341" s="72">
        <f t="shared" ca="1" si="558"/>
        <v>-3.9830864301260149E-12</v>
      </c>
      <c r="BL341" s="72">
        <f t="shared" ca="1" si="559"/>
        <v>3.1451808306928535E-3</v>
      </c>
      <c r="BM341" s="72">
        <f t="shared" ca="1" si="560"/>
        <v>1.0007858321191816</v>
      </c>
      <c r="BN341" s="72">
        <f t="shared" ca="1" si="561"/>
        <v>7.8506093124896354E-4</v>
      </c>
      <c r="BO341" s="72">
        <f t="shared" ca="1" si="562"/>
        <v>-2.7748752331614446E-6</v>
      </c>
      <c r="BP341" s="72">
        <f t="shared" ca="1" si="563"/>
        <v>71085.85531998174</v>
      </c>
      <c r="BQ341" s="72">
        <f t="shared" ca="1" si="564"/>
        <v>0.6907779096450295</v>
      </c>
      <c r="BR341" s="72">
        <f t="shared" ca="1" si="565"/>
        <v>-2.4460491083046576</v>
      </c>
      <c r="BS341" s="72">
        <f t="shared" ca="1" si="566"/>
        <v>0.69554354528513551</v>
      </c>
      <c r="BT341" s="72">
        <f t="shared" ca="1" si="567"/>
        <v>39.578658803529493</v>
      </c>
      <c r="BU341" s="72">
        <f t="shared" ca="1" si="568"/>
        <v>-140.1482903875953</v>
      </c>
      <c r="BV341" s="72">
        <f t="shared" ca="1" si="569"/>
        <v>39.851709612404704</v>
      </c>
    </row>
    <row r="342" spans="1:74">
      <c r="A342" s="13">
        <f ca="1">'MGRS to'!AO342</f>
        <v>34.008900079676216</v>
      </c>
      <c r="B342" s="13">
        <f ca="1">'MGRS to'!AP342</f>
        <v>-6.849964445412672</v>
      </c>
      <c r="C342" s="19">
        <f t="shared" ca="1" si="498"/>
        <v>0.59356728137211179</v>
      </c>
      <c r="D342" s="19">
        <f t="shared" ca="1" si="499"/>
        <v>-0.1195544332169985</v>
      </c>
      <c r="E342" s="19">
        <f t="shared" ca="1" si="500"/>
        <v>0.5916899774378952</v>
      </c>
      <c r="F342" s="19">
        <f t="shared" ca="1" si="501"/>
        <v>0.5920111193930766</v>
      </c>
      <c r="G342" s="19">
        <f t="shared" ca="1" si="502"/>
        <v>6.950432805420681E-5</v>
      </c>
      <c r="H342" s="19">
        <f t="shared" ca="1" si="503"/>
        <v>6.950432805420681E-5</v>
      </c>
      <c r="I342" s="19">
        <f t="shared" ca="1" si="504"/>
        <v>0</v>
      </c>
      <c r="J342" s="19">
        <f t="shared" ca="1" si="505"/>
        <v>3.2628116860640975E-4</v>
      </c>
      <c r="K342" s="19">
        <f t="shared" ca="1" si="506"/>
        <v>0.99999994677029802</v>
      </c>
      <c r="L342" s="19">
        <f t="shared" ca="1" si="507"/>
        <v>3.2628117439569297E-4</v>
      </c>
      <c r="M342" s="19">
        <f t="shared" ca="1" si="508"/>
        <v>0.14671735460155685</v>
      </c>
      <c r="N342" s="19">
        <f t="shared" ca="1" si="509"/>
        <v>0.85328264539844312</v>
      </c>
      <c r="O342" s="19">
        <f t="shared" ca="1" si="510"/>
        <v>0.2704646808564598</v>
      </c>
      <c r="P342" s="72">
        <f t="shared" ca="1" si="511"/>
        <v>7.1608716312689721E-4</v>
      </c>
      <c r="Q342" s="72">
        <f t="shared" ca="1" si="512"/>
        <v>6.9664746916498922E-5</v>
      </c>
      <c r="R342" s="72">
        <f t="shared" ca="1" si="513"/>
        <v>1.6041886229211223E-7</v>
      </c>
      <c r="S342" s="19">
        <f t="shared" ca="1" si="514"/>
        <v>3.2630473114672305E-4</v>
      </c>
      <c r="T342" s="19">
        <f t="shared" ca="1" si="515"/>
        <v>0.99999994676260973</v>
      </c>
      <c r="U342" s="19">
        <f t="shared" ca="1" si="516"/>
        <v>3.2630473693726064E-4</v>
      </c>
      <c r="V342" s="19">
        <f t="shared" ca="1" si="517"/>
        <v>0.14704536537364199</v>
      </c>
      <c r="W342" s="19">
        <f t="shared" ca="1" si="518"/>
        <v>0.85295463462635801</v>
      </c>
      <c r="X342" s="19">
        <f t="shared" ca="1" si="519"/>
        <v>0.27018413201754254</v>
      </c>
      <c r="Y342" s="72">
        <f t="shared" ca="1" si="520"/>
        <v>7.1581248143596252E-4</v>
      </c>
      <c r="Z342" s="72">
        <f t="shared" ca="1" si="521"/>
        <v>6.9665117169818042E-5</v>
      </c>
      <c r="AA342" s="72">
        <f t="shared" ca="1" si="522"/>
        <v>3.7025331912010021E-10</v>
      </c>
      <c r="AB342" s="19">
        <f t="shared" ca="1" si="523"/>
        <v>3.2630478559089141E-4</v>
      </c>
      <c r="AC342" s="19">
        <f t="shared" ca="1" si="524"/>
        <v>0.99999994676259196</v>
      </c>
      <c r="AD342" s="19">
        <f t="shared" ca="1" si="525"/>
        <v>3.2630479138143187E-4</v>
      </c>
      <c r="AE342" s="19">
        <f t="shared" ca="1" si="526"/>
        <v>0.14704612235374936</v>
      </c>
      <c r="AF342" s="19">
        <f t="shared" ca="1" si="527"/>
        <v>0.85295387764625064</v>
      </c>
      <c r="AG342" s="19">
        <f t="shared" ca="1" si="528"/>
        <v>0.27018348432007211</v>
      </c>
      <c r="AH342" s="72">
        <f t="shared" ca="1" si="529"/>
        <v>7.1581184752767153E-4</v>
      </c>
      <c r="AI342" s="72">
        <f t="shared" ca="1" si="530"/>
        <v>6.96651180243779E-5</v>
      </c>
      <c r="AJ342" s="72">
        <f t="shared" ca="1" si="531"/>
        <v>8.5455985820645508E-13</v>
      </c>
      <c r="AK342" s="19">
        <f t="shared" ca="1" si="532"/>
        <v>3.2630478571657863E-4</v>
      </c>
      <c r="AL342" s="19">
        <f t="shared" ca="1" si="533"/>
        <v>0.99999994676259196</v>
      </c>
      <c r="AM342" s="19">
        <f t="shared" ca="1" si="534"/>
        <v>3.263047915071191E-4</v>
      </c>
      <c r="AN342" s="19">
        <f t="shared" ca="1" si="535"/>
        <v>0.1470461241008777</v>
      </c>
      <c r="AO342" s="19">
        <f t="shared" ca="1" si="536"/>
        <v>0.9783774373869093</v>
      </c>
      <c r="AP342" s="19">
        <f t="shared" ca="1" si="537"/>
        <v>2.1622562613090701E-2</v>
      </c>
      <c r="AQ342" s="72">
        <f t="shared" ca="1" si="538"/>
        <v>8.2081055813698492E-4</v>
      </c>
      <c r="AR342" s="72">
        <f t="shared" ca="1" si="539"/>
        <v>6.9665072831019567E-5</v>
      </c>
      <c r="AS342" s="72">
        <f t="shared" ca="1" si="540"/>
        <v>-4.5193358332983741E-11</v>
      </c>
      <c r="AT342" s="19">
        <f t="shared" ca="1" si="541"/>
        <v>3.2630477907103194E-4</v>
      </c>
      <c r="AU342" s="19">
        <f t="shared" ca="1" si="542"/>
        <v>0.99999994676259418</v>
      </c>
      <c r="AV342" s="19">
        <f t="shared" ca="1" si="543"/>
        <v>3.2630478486157203E-4</v>
      </c>
      <c r="AW342" s="19">
        <f t="shared" ca="1" si="544"/>
        <v>0.14704603170343786</v>
      </c>
      <c r="AX342" s="19">
        <f t="shared" ca="1" si="545"/>
        <v>0.85295396829656212</v>
      </c>
      <c r="AY342" s="19">
        <f t="shared" ca="1" si="546"/>
        <v>0.27018356188356796</v>
      </c>
      <c r="AZ342" s="72">
        <f t="shared" ca="1" si="547"/>
        <v>7.1581192343981703E-4</v>
      </c>
      <c r="BA342" s="72">
        <f t="shared" ca="1" si="548"/>
        <v>6.9665117922042144E-5</v>
      </c>
      <c r="BB342" s="72">
        <f t="shared" ca="1" si="549"/>
        <v>4.5091022577012016E-11</v>
      </c>
      <c r="BC342" s="19">
        <f t="shared" ca="1" si="550"/>
        <v>3.2630478570153381E-4</v>
      </c>
      <c r="BD342" s="19">
        <f t="shared" ca="1" si="551"/>
        <v>0.99999994676259196</v>
      </c>
      <c r="BE342" s="19">
        <f t="shared" ca="1" si="552"/>
        <v>3.2630479149207427E-4</v>
      </c>
      <c r="BF342" s="19">
        <f t="shared" ca="1" si="553"/>
        <v>0.14704612389165161</v>
      </c>
      <c r="BG342" s="19">
        <f t="shared" ca="1" si="554"/>
        <v>0.85295387610834839</v>
      </c>
      <c r="BH342" s="19">
        <f t="shared" ca="1" si="555"/>
        <v>0.27018348300419048</v>
      </c>
      <c r="BI342" s="72">
        <f t="shared" ca="1" si="556"/>
        <v>7.1581184623980545E-4</v>
      </c>
      <c r="BJ342" s="72">
        <f t="shared" ca="1" si="557"/>
        <v>6.9665118026114074E-5</v>
      </c>
      <c r="BK342" s="72">
        <f t="shared" ca="1" si="558"/>
        <v>1.0407192956810724E-13</v>
      </c>
      <c r="BL342" s="72">
        <f t="shared" ca="1" si="559"/>
        <v>5.7484798693441053E-3</v>
      </c>
      <c r="BM342" s="72">
        <f t="shared" ca="1" si="560"/>
        <v>1.0014355746804517</v>
      </c>
      <c r="BN342" s="72">
        <f t="shared" ca="1" si="561"/>
        <v>1.4330030170947412E-3</v>
      </c>
      <c r="BO342" s="72">
        <f t="shared" ca="1" si="562"/>
        <v>1.2619349909900053E-7</v>
      </c>
      <c r="BP342" s="72">
        <f t="shared" ca="1" si="563"/>
        <v>2076.4131306727782</v>
      </c>
      <c r="BQ342" s="72">
        <f t="shared" ca="1" si="564"/>
        <v>0.17730014413869957</v>
      </c>
      <c r="BR342" s="72">
        <f t="shared" ca="1" si="565"/>
        <v>-2.9642536434369138</v>
      </c>
      <c r="BS342" s="72">
        <f t="shared" ca="1" si="566"/>
        <v>0.17733901015287934</v>
      </c>
      <c r="BT342" s="72">
        <f t="shared" ca="1" si="567"/>
        <v>10.158549966208625</v>
      </c>
      <c r="BU342" s="72">
        <f t="shared" ca="1" si="568"/>
        <v>-169.83922317521237</v>
      </c>
      <c r="BV342" s="72">
        <f t="shared" ca="1" si="569"/>
        <v>10.160776824787661</v>
      </c>
    </row>
    <row r="343" spans="1:74">
      <c r="A343" s="13">
        <f ca="1">'MGRS to'!AO343</f>
        <v>34.01039036552087</v>
      </c>
      <c r="B343" s="13">
        <f ca="1">'MGRS to'!AP343</f>
        <v>-6.850110926937905</v>
      </c>
      <c r="C343" s="19">
        <f t="shared" ca="1" si="498"/>
        <v>0.5935932917668969</v>
      </c>
      <c r="D343" s="19">
        <f t="shared" ca="1" si="499"/>
        <v>-0.11955698980190717</v>
      </c>
      <c r="E343" s="19">
        <f t="shared" ca="1" si="500"/>
        <v>0.5920111193930766</v>
      </c>
      <c r="F343" s="19">
        <f t="shared" ca="1" si="501"/>
        <v>0.59203709698624785</v>
      </c>
      <c r="G343" s="19">
        <f t="shared" ca="1" si="502"/>
        <v>-2.5565849086639503E-6</v>
      </c>
      <c r="H343" s="19">
        <f t="shared" ca="1" si="503"/>
        <v>-2.5565849086639503E-6</v>
      </c>
      <c r="I343" s="19">
        <f t="shared" ca="1" si="504"/>
        <v>0</v>
      </c>
      <c r="J343" s="19">
        <f t="shared" ca="1" si="505"/>
        <v>2.6064075925822781E-5</v>
      </c>
      <c r="K343" s="19">
        <f t="shared" ca="1" si="506"/>
        <v>0.99999999966033193</v>
      </c>
      <c r="L343" s="19">
        <f t="shared" ca="1" si="507"/>
        <v>2.6064075928773827E-5</v>
      </c>
      <c r="M343" s="19">
        <f t="shared" ca="1" si="508"/>
        <v>-6.7542665060708537E-2</v>
      </c>
      <c r="N343" s="19">
        <f t="shared" ca="1" si="509"/>
        <v>1.0675426650607085</v>
      </c>
      <c r="O343" s="19">
        <f t="shared" ca="1" si="510"/>
        <v>0.41658416817682009</v>
      </c>
      <c r="P343" s="72">
        <f t="shared" ca="1" si="511"/>
        <v>8.9541516749423462E-4</v>
      </c>
      <c r="Q343" s="72">
        <f t="shared" ca="1" si="512"/>
        <v>-2.5624842349401471E-6</v>
      </c>
      <c r="R343" s="72">
        <f t="shared" ca="1" si="513"/>
        <v>-5.8993262761968077E-9</v>
      </c>
      <c r="S343" s="19">
        <f t="shared" ca="1" si="514"/>
        <v>2.6064474838710533E-5</v>
      </c>
      <c r="T343" s="19">
        <f t="shared" ca="1" si="515"/>
        <v>0.99999999966032149</v>
      </c>
      <c r="U343" s="19">
        <f t="shared" ca="1" si="516"/>
        <v>2.6064474841661715E-5</v>
      </c>
      <c r="V343" s="19">
        <f t="shared" ca="1" si="517"/>
        <v>-6.7697483818968576E-2</v>
      </c>
      <c r="W343" s="19">
        <f t="shared" ca="1" si="518"/>
        <v>1.0676974838189686</v>
      </c>
      <c r="X343" s="19">
        <f t="shared" ca="1" si="519"/>
        <v>0.4166687649057037</v>
      </c>
      <c r="Y343" s="72">
        <f t="shared" ca="1" si="520"/>
        <v>8.9554467531242302E-4</v>
      </c>
      <c r="Z343" s="72">
        <f t="shared" ca="1" si="521"/>
        <v>-2.5624978476515601E-6</v>
      </c>
      <c r="AA343" s="72">
        <f t="shared" ca="1" si="522"/>
        <v>-1.3612711413057537E-11</v>
      </c>
      <c r="AB343" s="19">
        <f t="shared" ca="1" si="523"/>
        <v>2.6064475760243176E-5</v>
      </c>
      <c r="AC343" s="19">
        <f t="shared" ca="1" si="524"/>
        <v>0.99999999966032149</v>
      </c>
      <c r="AD343" s="19">
        <f t="shared" ca="1" si="525"/>
        <v>2.6064475763194357E-5</v>
      </c>
      <c r="AE343" s="19">
        <f t="shared" ca="1" si="526"/>
        <v>-6.7697841055492383E-2</v>
      </c>
      <c r="AF343" s="19">
        <f t="shared" ca="1" si="527"/>
        <v>1.0676978410554925</v>
      </c>
      <c r="AG343" s="19">
        <f t="shared" ca="1" si="528"/>
        <v>0.41666896008004484</v>
      </c>
      <c r="AH343" s="72">
        <f t="shared" ca="1" si="529"/>
        <v>8.9554497414510461E-4</v>
      </c>
      <c r="AI343" s="72">
        <f t="shared" ca="1" si="530"/>
        <v>-2.5624978790629287E-6</v>
      </c>
      <c r="AJ343" s="72">
        <f t="shared" ca="1" si="531"/>
        <v>-3.1411368545429053E-14</v>
      </c>
      <c r="AK343" s="19">
        <f t="shared" ca="1" si="532"/>
        <v>2.6064475762369618E-5</v>
      </c>
      <c r="AL343" s="19">
        <f t="shared" ca="1" si="533"/>
        <v>0.99999999966032149</v>
      </c>
      <c r="AM343" s="19">
        <f t="shared" ca="1" si="534"/>
        <v>2.6064475765320799E-5</v>
      </c>
      <c r="AN343" s="19">
        <f t="shared" ca="1" si="535"/>
        <v>-6.7697841879816589E-2</v>
      </c>
      <c r="AO343" s="19">
        <f t="shared" ca="1" si="536"/>
        <v>0.99541700220481533</v>
      </c>
      <c r="AP343" s="19">
        <f t="shared" ca="1" si="537"/>
        <v>4.5829977951846734E-3</v>
      </c>
      <c r="AQ343" s="72">
        <f t="shared" ca="1" si="538"/>
        <v>8.3507016453364434E-4</v>
      </c>
      <c r="AR343" s="72">
        <f t="shared" ca="1" si="539"/>
        <v>-2.5624960506592583E-6</v>
      </c>
      <c r="AS343" s="72">
        <f t="shared" ca="1" si="540"/>
        <v>1.8284036703464679E-12</v>
      </c>
      <c r="AT343" s="19">
        <f t="shared" ca="1" si="541"/>
        <v>2.6064475638592843E-5</v>
      </c>
      <c r="AU343" s="19">
        <f t="shared" ca="1" si="542"/>
        <v>0.99999999966032149</v>
      </c>
      <c r="AV343" s="19">
        <f t="shared" ca="1" si="543"/>
        <v>2.6064475641544024E-5</v>
      </c>
      <c r="AW343" s="19">
        <f t="shared" ca="1" si="544"/>
        <v>-6.7697793897271361E-2</v>
      </c>
      <c r="AX343" s="19">
        <f t="shared" ca="1" si="545"/>
        <v>1.0676977938972714</v>
      </c>
      <c r="AY343" s="19">
        <f t="shared" ca="1" si="546"/>
        <v>0.4166689343154002</v>
      </c>
      <c r="AZ343" s="72">
        <f t="shared" ca="1" si="547"/>
        <v>8.9554493469668134E-4</v>
      </c>
      <c r="BA343" s="72">
        <f t="shared" ca="1" si="548"/>
        <v>-2.562497874916364E-6</v>
      </c>
      <c r="BB343" s="72">
        <f t="shared" ca="1" si="549"/>
        <v>-1.8242571056799957E-12</v>
      </c>
      <c r="BC343" s="19">
        <f t="shared" ca="1" si="550"/>
        <v>2.6064475762088911E-5</v>
      </c>
      <c r="BD343" s="19">
        <f t="shared" ca="1" si="551"/>
        <v>0.99999999966032149</v>
      </c>
      <c r="BE343" s="19">
        <f t="shared" ca="1" si="552"/>
        <v>2.6064475765040093E-5</v>
      </c>
      <c r="BF343" s="19">
        <f t="shared" ca="1" si="553"/>
        <v>-6.7697841770998871E-2</v>
      </c>
      <c r="BG343" s="19">
        <f t="shared" ca="1" si="554"/>
        <v>1.0676978417709988</v>
      </c>
      <c r="BH343" s="19">
        <f t="shared" ca="1" si="555"/>
        <v>0.41666896047095792</v>
      </c>
      <c r="BI343" s="72">
        <f t="shared" ca="1" si="556"/>
        <v>8.955449747436344E-4</v>
      </c>
      <c r="BJ343" s="72">
        <f t="shared" ca="1" si="557"/>
        <v>-2.5624978791258425E-6</v>
      </c>
      <c r="BK343" s="72">
        <f t="shared" ca="1" si="558"/>
        <v>-4.209478462146015E-15</v>
      </c>
      <c r="BL343" s="72">
        <f t="shared" ca="1" si="559"/>
        <v>7.1957461263510184E-3</v>
      </c>
      <c r="BM343" s="72">
        <f t="shared" ca="1" si="560"/>
        <v>1.001796516650554</v>
      </c>
      <c r="BN343" s="72">
        <f t="shared" ca="1" si="561"/>
        <v>1.7924909884628531E-3</v>
      </c>
      <c r="BO343" s="72">
        <f t="shared" ca="1" si="562"/>
        <v>1.9453229842448513E-8</v>
      </c>
      <c r="BP343" s="72">
        <f t="shared" ca="1" si="563"/>
        <v>165.85919172882538</v>
      </c>
      <c r="BQ343" s="72">
        <f t="shared" ca="1" si="564"/>
        <v>-8.1297289674495232E-2</v>
      </c>
      <c r="BR343" s="72">
        <f t="shared" ca="1" si="565"/>
        <v>3.0602939339343407</v>
      </c>
      <c r="BS343" s="72">
        <f t="shared" ca="1" si="566"/>
        <v>6.2018865875241342</v>
      </c>
      <c r="BT343" s="72">
        <f t="shared" ca="1" si="567"/>
        <v>355.34200841579894</v>
      </c>
      <c r="BU343" s="72">
        <f t="shared" ca="1" si="568"/>
        <v>175.34192648392531</v>
      </c>
      <c r="BV343" s="72">
        <f t="shared" ca="1" si="569"/>
        <v>355.34192648392536</v>
      </c>
    </row>
    <row r="344" spans="1:74">
      <c r="A344" s="13">
        <f ca="1">'MGRS to'!AO344</f>
        <v>33.973219045923834</v>
      </c>
      <c r="B344" s="13">
        <f ca="1">'MGRS to'!AP344</f>
        <v>-6.8993910328819759</v>
      </c>
      <c r="C344" s="19">
        <f t="shared" ca="1" si="498"/>
        <v>0.59294452985261759</v>
      </c>
      <c r="D344" s="19">
        <f t="shared" ca="1" si="499"/>
        <v>-0.12041708990636284</v>
      </c>
      <c r="E344" s="19">
        <f t="shared" ca="1" si="500"/>
        <v>0.59203709698624785</v>
      </c>
      <c r="F344" s="19">
        <f t="shared" ca="1" si="501"/>
        <v>0.59138915447809937</v>
      </c>
      <c r="G344" s="19">
        <f t="shared" ca="1" si="502"/>
        <v>-8.6010010445566887E-4</v>
      </c>
      <c r="H344" s="19">
        <f t="shared" ca="1" si="503"/>
        <v>-8.6010010445566887E-4</v>
      </c>
      <c r="I344" s="19">
        <f t="shared" ca="1" si="504"/>
        <v>0</v>
      </c>
      <c r="J344" s="19">
        <f t="shared" ca="1" si="505"/>
        <v>9.6407543570230887E-4</v>
      </c>
      <c r="K344" s="19">
        <f t="shared" ca="1" si="506"/>
        <v>0.99999953527916907</v>
      </c>
      <c r="L344" s="19">
        <f t="shared" ca="1" si="507"/>
        <v>9.6407558504431595E-4</v>
      </c>
      <c r="M344" s="19">
        <f t="shared" ca="1" si="508"/>
        <v>-0.61458188755354504</v>
      </c>
      <c r="N344" s="19">
        <f t="shared" ca="1" si="509"/>
        <v>1.6145818875535451</v>
      </c>
      <c r="O344" s="19">
        <f t="shared" ca="1" si="510"/>
        <v>0.61460865922951569</v>
      </c>
      <c r="P344" s="72">
        <f t="shared" ca="1" si="511"/>
        <v>1.3523897156206581E-3</v>
      </c>
      <c r="Q344" s="72">
        <f t="shared" ca="1" si="512"/>
        <v>-8.6208561935899417E-4</v>
      </c>
      <c r="R344" s="72">
        <f t="shared" ca="1" si="513"/>
        <v>-1.9855149033253016E-6</v>
      </c>
      <c r="S344" s="19">
        <f t="shared" ca="1" si="514"/>
        <v>9.6529633203279756E-4</v>
      </c>
      <c r="T344" s="19">
        <f t="shared" ca="1" si="515"/>
        <v>0.99999953410138698</v>
      </c>
      <c r="U344" s="19">
        <f t="shared" ca="1" si="516"/>
        <v>9.6529648194289969E-4</v>
      </c>
      <c r="V344" s="19">
        <f t="shared" ca="1" si="517"/>
        <v>-0.61522151986123974</v>
      </c>
      <c r="W344" s="19">
        <f t="shared" ca="1" si="518"/>
        <v>1.6152215198612399</v>
      </c>
      <c r="X344" s="19">
        <f t="shared" ca="1" si="519"/>
        <v>0.61476127393282542</v>
      </c>
      <c r="Y344" s="72">
        <f t="shared" ca="1" si="520"/>
        <v>1.3529233003324772E-3</v>
      </c>
      <c r="Z344" s="72">
        <f t="shared" ca="1" si="521"/>
        <v>-8.6209020286045341E-4</v>
      </c>
      <c r="AA344" s="72">
        <f t="shared" ca="1" si="522"/>
        <v>-4.5835014592359585E-9</v>
      </c>
      <c r="AB344" s="19">
        <f t="shared" ca="1" si="523"/>
        <v>9.6529915190362713E-4</v>
      </c>
      <c r="AC344" s="19">
        <f t="shared" ca="1" si="524"/>
        <v>0.99999953409866504</v>
      </c>
      <c r="AD344" s="19">
        <f t="shared" ca="1" si="525"/>
        <v>9.6529930181504298E-4</v>
      </c>
      <c r="AE344" s="19">
        <f t="shared" ca="1" si="526"/>
        <v>-0.61522299362548882</v>
      </c>
      <c r="AF344" s="19">
        <f t="shared" ca="1" si="527"/>
        <v>1.6152229936254887</v>
      </c>
      <c r="AG344" s="19">
        <f t="shared" ca="1" si="528"/>
        <v>0.6147616254297894</v>
      </c>
      <c r="AH344" s="72">
        <f t="shared" ca="1" si="529"/>
        <v>1.3529245297525501E-3</v>
      </c>
      <c r="AI344" s="72">
        <f t="shared" ca="1" si="530"/>
        <v>-8.6209021344132877E-4</v>
      </c>
      <c r="AJ344" s="72">
        <f t="shared" ca="1" si="531"/>
        <v>-1.0580875368579323E-11</v>
      </c>
      <c r="AK344" s="19">
        <f t="shared" ca="1" si="532"/>
        <v>9.6529915841318944E-4</v>
      </c>
      <c r="AL344" s="19">
        <f t="shared" ca="1" si="533"/>
        <v>0.99999953409865872</v>
      </c>
      <c r="AM344" s="19">
        <f t="shared" ca="1" si="534"/>
        <v>9.6529930832460844E-4</v>
      </c>
      <c r="AN344" s="19">
        <f t="shared" ca="1" si="535"/>
        <v>-0.61522299702763517</v>
      </c>
      <c r="AO344" s="19">
        <f t="shared" ca="1" si="536"/>
        <v>0.62150066392833447</v>
      </c>
      <c r="AP344" s="19">
        <f t="shared" ca="1" si="537"/>
        <v>0.37849933607166553</v>
      </c>
      <c r="AQ344" s="72">
        <f t="shared" ca="1" si="538"/>
        <v>5.2187599207665009E-4</v>
      </c>
      <c r="AR344" s="72">
        <f t="shared" ca="1" si="539"/>
        <v>-8.6209060649600124E-4</v>
      </c>
      <c r="AS344" s="72">
        <f t="shared" ca="1" si="540"/>
        <v>-3.9305467246838338E-10</v>
      </c>
      <c r="AT344" s="19">
        <f t="shared" ca="1" si="541"/>
        <v>9.6529940022937197E-4</v>
      </c>
      <c r="AU344" s="19">
        <f t="shared" ca="1" si="542"/>
        <v>0.99999953409842524</v>
      </c>
      <c r="AV344" s="19">
        <f t="shared" ca="1" si="543"/>
        <v>9.6529955014090351E-4</v>
      </c>
      <c r="AW344" s="19">
        <f t="shared" ca="1" si="544"/>
        <v>-0.61522312340856444</v>
      </c>
      <c r="AX344" s="19">
        <f t="shared" ca="1" si="545"/>
        <v>1.6152231234085646</v>
      </c>
      <c r="AY344" s="19">
        <f t="shared" ca="1" si="546"/>
        <v>0.61476165638339131</v>
      </c>
      <c r="AZ344" s="72">
        <f t="shared" ca="1" si="547"/>
        <v>1.3529246380181144E-3</v>
      </c>
      <c r="BA344" s="72">
        <f t="shared" ca="1" si="548"/>
        <v>-8.6209021437310925E-4</v>
      </c>
      <c r="BB344" s="72">
        <f t="shared" ca="1" si="549"/>
        <v>3.9212289199095501E-10</v>
      </c>
      <c r="BC344" s="19">
        <f t="shared" ca="1" si="550"/>
        <v>9.6529915898643087E-4</v>
      </c>
      <c r="BD344" s="19">
        <f t="shared" ca="1" si="551"/>
        <v>0.99999953409865816</v>
      </c>
      <c r="BE344" s="19">
        <f t="shared" ca="1" si="552"/>
        <v>9.6529930889785009E-4</v>
      </c>
      <c r="BF344" s="19">
        <f t="shared" ca="1" si="553"/>
        <v>-0.61522299732724262</v>
      </c>
      <c r="BG344" s="19">
        <f t="shared" ca="1" si="554"/>
        <v>1.6152229973272427</v>
      </c>
      <c r="BH344" s="19">
        <f t="shared" ca="1" si="555"/>
        <v>0.61476162631266751</v>
      </c>
      <c r="BI344" s="72">
        <f t="shared" ca="1" si="556"/>
        <v>1.3529245328405682E-3</v>
      </c>
      <c r="BJ344" s="72">
        <f t="shared" ca="1" si="557"/>
        <v>-8.6209021346790539E-4</v>
      </c>
      <c r="BK344" s="72">
        <f t="shared" ca="1" si="558"/>
        <v>9.0520386325509961E-13</v>
      </c>
      <c r="BL344" s="72">
        <f t="shared" ca="1" si="559"/>
        <v>1.0885790128536615E-2</v>
      </c>
      <c r="BM344" s="72">
        <f t="shared" ca="1" si="560"/>
        <v>1.0027159178693847</v>
      </c>
      <c r="BN344" s="72">
        <f t="shared" ca="1" si="561"/>
        <v>2.7067275548161786E-3</v>
      </c>
      <c r="BO344" s="72">
        <f t="shared" ca="1" si="562"/>
        <v>1.6058164729318696E-6</v>
      </c>
      <c r="BP344" s="72">
        <f t="shared" ca="1" si="563"/>
        <v>6142.598444702724</v>
      </c>
      <c r="BQ344" s="72">
        <f t="shared" ca="1" si="564"/>
        <v>-2.3087295670478758</v>
      </c>
      <c r="BR344" s="72">
        <f t="shared" ca="1" si="565"/>
        <v>0.83238222661830219</v>
      </c>
      <c r="BS344" s="72">
        <f t="shared" ca="1" si="566"/>
        <v>3.9739748802080954</v>
      </c>
      <c r="BT344" s="72">
        <f t="shared" ca="1" si="567"/>
        <v>227.71953977109089</v>
      </c>
      <c r="BU344" s="72">
        <f t="shared" ca="1" si="568"/>
        <v>47.691988526930764</v>
      </c>
      <c r="BV344" s="72">
        <f t="shared" ca="1" si="569"/>
        <v>227.6919885269308</v>
      </c>
    </row>
    <row r="345" spans="1:74">
      <c r="A345" s="13">
        <f ca="1">'MGRS to'!AO345</f>
        <v>33.991321196617037</v>
      </c>
      <c r="B345" s="13">
        <f ca="1">'MGRS to'!AP345</f>
        <v>-6.8548023083274501</v>
      </c>
      <c r="C345" s="19">
        <f t="shared" ca="1" si="498"/>
        <v>0.59326047198390608</v>
      </c>
      <c r="D345" s="19">
        <f t="shared" ca="1" si="499"/>
        <v>-0.11963886985362152</v>
      </c>
      <c r="E345" s="19">
        <f t="shared" ca="1" si="500"/>
        <v>0.59138915447809937</v>
      </c>
      <c r="F345" s="19">
        <f t="shared" ca="1" si="501"/>
        <v>0.59170469723825037</v>
      </c>
      <c r="G345" s="19">
        <f t="shared" ca="1" si="502"/>
        <v>7.7822005274132133E-4</v>
      </c>
      <c r="H345" s="19">
        <f t="shared" ca="1" si="503"/>
        <v>7.7822005274132133E-4</v>
      </c>
      <c r="I345" s="19">
        <f t="shared" ca="1" si="504"/>
        <v>0</v>
      </c>
      <c r="J345" s="19">
        <f t="shared" ca="1" si="505"/>
        <v>7.1893160542829649E-4</v>
      </c>
      <c r="K345" s="19">
        <f t="shared" ca="1" si="506"/>
        <v>0.99999974156863991</v>
      </c>
      <c r="L345" s="19">
        <f t="shared" ca="1" si="507"/>
        <v>7.1893166735979375E-4</v>
      </c>
      <c r="M345" s="19">
        <f t="shared" ca="1" si="508"/>
        <v>0.7458537417284663</v>
      </c>
      <c r="N345" s="19">
        <f t="shared" ca="1" si="509"/>
        <v>0.2541462582715337</v>
      </c>
      <c r="O345" s="19">
        <f t="shared" ca="1" si="510"/>
        <v>-1.4471641179484742</v>
      </c>
      <c r="P345" s="72">
        <f t="shared" ca="1" si="511"/>
        <v>2.1360416704713968E-4</v>
      </c>
      <c r="Q345" s="72">
        <f t="shared" ca="1" si="512"/>
        <v>7.800169497744014E-4</v>
      </c>
      <c r="R345" s="72">
        <f t="shared" ca="1" si="513"/>
        <v>1.7968970330800669E-6</v>
      </c>
      <c r="S345" s="19">
        <f t="shared" ca="1" si="514"/>
        <v>7.2027212496561998E-4</v>
      </c>
      <c r="T345" s="19">
        <f t="shared" ca="1" si="515"/>
        <v>0.99999974060399932</v>
      </c>
      <c r="U345" s="19">
        <f t="shared" ca="1" si="516"/>
        <v>7.2027218724419594E-4</v>
      </c>
      <c r="V345" s="19">
        <f t="shared" ca="1" si="517"/>
        <v>0.74618456974216341</v>
      </c>
      <c r="W345" s="19">
        <f t="shared" ca="1" si="518"/>
        <v>0.25381543025783659</v>
      </c>
      <c r="X345" s="19">
        <f t="shared" ca="1" si="519"/>
        <v>-1.4503538003206358</v>
      </c>
      <c r="Y345" s="72">
        <f t="shared" ca="1" si="520"/>
        <v>2.1332629058978697E-4</v>
      </c>
      <c r="Z345" s="72">
        <f t="shared" ca="1" si="521"/>
        <v>7.8002109877869387E-4</v>
      </c>
      <c r="AA345" s="72">
        <f t="shared" ca="1" si="522"/>
        <v>4.1490042924745285E-9</v>
      </c>
      <c r="AB345" s="19">
        <f t="shared" ca="1" si="523"/>
        <v>7.2027522088937259E-4</v>
      </c>
      <c r="AC345" s="19">
        <f t="shared" ca="1" si="524"/>
        <v>0.99999974060176944</v>
      </c>
      <c r="AD345" s="19">
        <f t="shared" ca="1" si="525"/>
        <v>7.2027528316875161E-4</v>
      </c>
      <c r="AE345" s="19">
        <f t="shared" ca="1" si="526"/>
        <v>0.74618533148143906</v>
      </c>
      <c r="AF345" s="19">
        <f t="shared" ca="1" si="527"/>
        <v>0.25381466851856094</v>
      </c>
      <c r="AG345" s="19">
        <f t="shared" ca="1" si="528"/>
        <v>-1.4503611542340571</v>
      </c>
      <c r="AH345" s="72">
        <f t="shared" ca="1" si="529"/>
        <v>2.1332565077218172E-4</v>
      </c>
      <c r="AI345" s="72">
        <f t="shared" ca="1" si="530"/>
        <v>7.8002110835867337E-4</v>
      </c>
      <c r="AJ345" s="72">
        <f t="shared" ca="1" si="531"/>
        <v>9.5799794963200013E-12</v>
      </c>
      <c r="AK345" s="19">
        <f t="shared" ca="1" si="532"/>
        <v>7.2027522803782824E-4</v>
      </c>
      <c r="AL345" s="19">
        <f t="shared" ca="1" si="533"/>
        <v>0.99999974060176422</v>
      </c>
      <c r="AM345" s="19">
        <f t="shared" ca="1" si="534"/>
        <v>7.2027529031720922E-4</v>
      </c>
      <c r="AN345" s="19">
        <f t="shared" ca="1" si="535"/>
        <v>0.74618533324025249</v>
      </c>
      <c r="AO345" s="19">
        <f t="shared" ca="1" si="536"/>
        <v>0.44320744845713334</v>
      </c>
      <c r="AP345" s="19">
        <f t="shared" ca="1" si="537"/>
        <v>0.55679255154286666</v>
      </c>
      <c r="AQ345" s="72">
        <f t="shared" ca="1" si="538"/>
        <v>3.7232919475844116E-4</v>
      </c>
      <c r="AR345" s="72">
        <f t="shared" ca="1" si="539"/>
        <v>7.8002175305594724E-4</v>
      </c>
      <c r="AS345" s="72">
        <f t="shared" ca="1" si="540"/>
        <v>6.4469727386468056E-10</v>
      </c>
      <c r="AT345" s="19">
        <f t="shared" ca="1" si="541"/>
        <v>7.2027570910139374E-4</v>
      </c>
      <c r="AU345" s="19">
        <f t="shared" ca="1" si="542"/>
        <v>0.99999974060141783</v>
      </c>
      <c r="AV345" s="19">
        <f t="shared" ca="1" si="543"/>
        <v>7.2027577138089941E-4</v>
      </c>
      <c r="AW345" s="19">
        <f t="shared" ca="1" si="544"/>
        <v>0.7461854516030002</v>
      </c>
      <c r="AX345" s="19">
        <f t="shared" ca="1" si="545"/>
        <v>0.2538145483969998</v>
      </c>
      <c r="AY345" s="19">
        <f t="shared" ca="1" si="546"/>
        <v>-1.4503623139046398</v>
      </c>
      <c r="AZ345" s="72">
        <f t="shared" ca="1" si="547"/>
        <v>2.1332554987691188E-4</v>
      </c>
      <c r="BA345" s="72">
        <f t="shared" ca="1" si="548"/>
        <v>7.8002110986938821E-4</v>
      </c>
      <c r="BB345" s="72">
        <f t="shared" ca="1" si="549"/>
        <v>-6.4318655902586425E-10</v>
      </c>
      <c r="BC345" s="19">
        <f t="shared" ca="1" si="550"/>
        <v>7.2027522916508105E-4</v>
      </c>
      <c r="BD345" s="19">
        <f t="shared" ca="1" si="551"/>
        <v>0.99999974060176344</v>
      </c>
      <c r="BE345" s="19">
        <f t="shared" ca="1" si="552"/>
        <v>7.2027529144446224E-4</v>
      </c>
      <c r="BF345" s="19">
        <f t="shared" ca="1" si="553"/>
        <v>0.74618533351763228</v>
      </c>
      <c r="BG345" s="19">
        <f t="shared" ca="1" si="554"/>
        <v>0.25381466648236772</v>
      </c>
      <c r="BH345" s="19">
        <f t="shared" ca="1" si="555"/>
        <v>-1.4503611738917459</v>
      </c>
      <c r="BI345" s="72">
        <f t="shared" ca="1" si="556"/>
        <v>2.1332564906189542E-4</v>
      </c>
      <c r="BJ345" s="72">
        <f t="shared" ca="1" si="557"/>
        <v>7.8002110838428158E-4</v>
      </c>
      <c r="BK345" s="72">
        <f t="shared" ca="1" si="558"/>
        <v>-1.4851066340235142E-12</v>
      </c>
      <c r="BL345" s="72">
        <f t="shared" ca="1" si="559"/>
        <v>1.7105831178998473E-3</v>
      </c>
      <c r="BM345" s="72">
        <f t="shared" ca="1" si="560"/>
        <v>1.0004275087164594</v>
      </c>
      <c r="BN345" s="72">
        <f t="shared" ca="1" si="561"/>
        <v>4.2728037896973096E-4</v>
      </c>
      <c r="BO345" s="72">
        <f t="shared" ca="1" si="562"/>
        <v>-4.4625701262451849E-7</v>
      </c>
      <c r="BP345" s="72">
        <f t="shared" ca="1" si="563"/>
        <v>4583.4069801936012</v>
      </c>
      <c r="BQ345" s="72">
        <f t="shared" ca="1" si="564"/>
        <v>1.1152868255917654</v>
      </c>
      <c r="BR345" s="72">
        <f t="shared" ca="1" si="565"/>
        <v>-2.0258708525131506</v>
      </c>
      <c r="BS345" s="72">
        <f t="shared" ca="1" si="566"/>
        <v>1.1157218010766425</v>
      </c>
      <c r="BT345" s="72">
        <f t="shared" ca="1" si="567"/>
        <v>63.901228052951296</v>
      </c>
      <c r="BU345" s="72">
        <f t="shared" ca="1" si="568"/>
        <v>-116.0738496875736</v>
      </c>
      <c r="BV345" s="72">
        <f t="shared" ca="1" si="569"/>
        <v>63.926150312426387</v>
      </c>
    </row>
    <row r="346" spans="1:74">
      <c r="A346" s="13">
        <f ca="1">'MGRS to'!AO346</f>
        <v>34.014009522003768</v>
      </c>
      <c r="B346" s="13">
        <f ca="1">'MGRS to'!AP346</f>
        <v>-6.8318294584062746</v>
      </c>
      <c r="C346" s="19">
        <f t="shared" ca="1" si="498"/>
        <v>0.59365645796366839</v>
      </c>
      <c r="D346" s="19">
        <f t="shared" ca="1" si="499"/>
        <v>-0.11923791798393049</v>
      </c>
      <c r="E346" s="19">
        <f t="shared" ca="1" si="500"/>
        <v>0.59170469723825037</v>
      </c>
      <c r="F346" s="19">
        <f t="shared" ca="1" si="501"/>
        <v>0.59210018354185834</v>
      </c>
      <c r="G346" s="19">
        <f t="shared" ca="1" si="502"/>
        <v>4.0095186969102414E-4</v>
      </c>
      <c r="H346" s="19">
        <f t="shared" ca="1" si="503"/>
        <v>4.0095186969102414E-4</v>
      </c>
      <c r="I346" s="19">
        <f t="shared" ca="1" si="504"/>
        <v>0</v>
      </c>
      <c r="J346" s="19">
        <f t="shared" ca="1" si="505"/>
        <v>5.1684309142786963E-4</v>
      </c>
      <c r="K346" s="19">
        <f t="shared" ca="1" si="506"/>
        <v>0.99999986643660055</v>
      </c>
      <c r="L346" s="19">
        <f t="shared" ca="1" si="507"/>
        <v>5.1684311443831094E-4</v>
      </c>
      <c r="M346" s="19">
        <f t="shared" ca="1" si="508"/>
        <v>0.53427500157136731</v>
      </c>
      <c r="N346" s="19">
        <f t="shared" ca="1" si="509"/>
        <v>0.46572499842863269</v>
      </c>
      <c r="O346" s="19">
        <f t="shared" ca="1" si="510"/>
        <v>-0.33683166296345757</v>
      </c>
      <c r="P346" s="72">
        <f t="shared" ca="1" si="511"/>
        <v>3.9122360783711691E-4</v>
      </c>
      <c r="Q346" s="72">
        <f t="shared" ca="1" si="512"/>
        <v>4.0187721820955218E-4</v>
      </c>
      <c r="R346" s="72">
        <f t="shared" ca="1" si="513"/>
        <v>9.253485185280381E-7</v>
      </c>
      <c r="S346" s="19">
        <f t="shared" ca="1" si="514"/>
        <v>5.173378156637402E-4</v>
      </c>
      <c r="T346" s="19">
        <f t="shared" ca="1" si="515"/>
        <v>0.99999986618078329</v>
      </c>
      <c r="U346" s="19">
        <f t="shared" ca="1" si="516"/>
        <v>5.1733783874032186E-4</v>
      </c>
      <c r="V346" s="19">
        <f t="shared" ca="1" si="517"/>
        <v>0.53499594350212953</v>
      </c>
      <c r="W346" s="19">
        <f t="shared" ca="1" si="518"/>
        <v>0.46500405649787047</v>
      </c>
      <c r="X346" s="19">
        <f t="shared" ca="1" si="519"/>
        <v>-0.33890428579200693</v>
      </c>
      <c r="Y346" s="72">
        <f t="shared" ca="1" si="520"/>
        <v>3.9061870060474546E-4</v>
      </c>
      <c r="Z346" s="72">
        <f t="shared" ca="1" si="521"/>
        <v>4.0187935380161854E-4</v>
      </c>
      <c r="AA346" s="72">
        <f t="shared" ca="1" si="522"/>
        <v>2.1355920663606795E-9</v>
      </c>
      <c r="AB346" s="19">
        <f t="shared" ca="1" si="523"/>
        <v>5.173389581985099E-4</v>
      </c>
      <c r="AC346" s="19">
        <f t="shared" ca="1" si="524"/>
        <v>0.99999986618019221</v>
      </c>
      <c r="AD346" s="19">
        <f t="shared" ca="1" si="525"/>
        <v>5.1733898127524444E-4</v>
      </c>
      <c r="AE346" s="19">
        <f t="shared" ca="1" si="526"/>
        <v>0.53499760495620763</v>
      </c>
      <c r="AF346" s="19">
        <f t="shared" ca="1" si="527"/>
        <v>0.46500239504379237</v>
      </c>
      <c r="AG346" s="19">
        <f t="shared" ca="1" si="528"/>
        <v>-0.33890906969863199</v>
      </c>
      <c r="AH346" s="72">
        <f t="shared" ca="1" si="529"/>
        <v>3.9061730655708419E-4</v>
      </c>
      <c r="AI346" s="72">
        <f t="shared" ca="1" si="530"/>
        <v>4.0187935873030577E-4</v>
      </c>
      <c r="AJ346" s="72">
        <f t="shared" ca="1" si="531"/>
        <v>4.9286872326470554E-12</v>
      </c>
      <c r="AK346" s="19">
        <f t="shared" ca="1" si="532"/>
        <v>5.1733896083532363E-4</v>
      </c>
      <c r="AL346" s="19">
        <f t="shared" ca="1" si="533"/>
        <v>0.99999986618019077</v>
      </c>
      <c r="AM346" s="19">
        <f t="shared" ca="1" si="534"/>
        <v>5.173389839120586E-4</v>
      </c>
      <c r="AN346" s="19">
        <f t="shared" ca="1" si="535"/>
        <v>0.53499760879065172</v>
      </c>
      <c r="AO346" s="19">
        <f t="shared" ca="1" si="536"/>
        <v>0.71377755858828484</v>
      </c>
      <c r="AP346" s="19">
        <f t="shared" ca="1" si="537"/>
        <v>0.28622244141171516</v>
      </c>
      <c r="AQ346" s="72">
        <f t="shared" ca="1" si="538"/>
        <v>5.9922235293347818E-4</v>
      </c>
      <c r="AR346" s="72">
        <f t="shared" ca="1" si="539"/>
        <v>4.018794471197181E-4</v>
      </c>
      <c r="AS346" s="72">
        <f t="shared" ca="1" si="540"/>
        <v>8.8389412325820538E-11</v>
      </c>
      <c r="AT346" s="19">
        <f t="shared" ca="1" si="541"/>
        <v>5.1733900812347999E-4</v>
      </c>
      <c r="AU346" s="19">
        <f t="shared" ca="1" si="542"/>
        <v>0.99999986618016634</v>
      </c>
      <c r="AV346" s="19">
        <f t="shared" ca="1" si="543"/>
        <v>5.1733903120022124E-4</v>
      </c>
      <c r="AW346" s="19">
        <f t="shared" ca="1" si="544"/>
        <v>0.53499767755582939</v>
      </c>
      <c r="AX346" s="19">
        <f t="shared" ca="1" si="545"/>
        <v>0.46500232244417061</v>
      </c>
      <c r="AY346" s="19">
        <f t="shared" ca="1" si="546"/>
        <v>-0.33890927873908128</v>
      </c>
      <c r="AZ346" s="72">
        <f t="shared" ca="1" si="547"/>
        <v>3.9061724564216953E-4</v>
      </c>
      <c r="BA346" s="72">
        <f t="shared" ca="1" si="548"/>
        <v>4.0187935894567267E-4</v>
      </c>
      <c r="BB346" s="72">
        <f t="shared" ca="1" si="549"/>
        <v>-8.8174045430496062E-11</v>
      </c>
      <c r="BC346" s="19">
        <f t="shared" ca="1" si="550"/>
        <v>5.1733896095051371E-4</v>
      </c>
      <c r="BD346" s="19">
        <f t="shared" ca="1" si="551"/>
        <v>0.99999986618019077</v>
      </c>
      <c r="BE346" s="19">
        <f t="shared" ca="1" si="552"/>
        <v>5.1733898402724868E-4</v>
      </c>
      <c r="BF346" s="19">
        <f t="shared" ca="1" si="553"/>
        <v>0.53499760895823478</v>
      </c>
      <c r="BG346" s="19">
        <f t="shared" ca="1" si="554"/>
        <v>0.46500239104176522</v>
      </c>
      <c r="BH346" s="19">
        <f t="shared" ca="1" si="555"/>
        <v>-0.33890908122190733</v>
      </c>
      <c r="BI346" s="72">
        <f t="shared" ca="1" si="556"/>
        <v>3.9061730319917215E-4</v>
      </c>
      <c r="BJ346" s="72">
        <f t="shared" ca="1" si="557"/>
        <v>4.0187935874217763E-4</v>
      </c>
      <c r="BK346" s="72">
        <f t="shared" ca="1" si="558"/>
        <v>-2.0349504416608544E-13</v>
      </c>
      <c r="BL346" s="72">
        <f t="shared" ca="1" si="559"/>
        <v>3.1338820995766388E-3</v>
      </c>
      <c r="BM346" s="72">
        <f t="shared" ca="1" si="560"/>
        <v>1.0007830107554596</v>
      </c>
      <c r="BN346" s="72">
        <f t="shared" ca="1" si="561"/>
        <v>7.8224509257036499E-4</v>
      </c>
      <c r="BO346" s="72">
        <f t="shared" ca="1" si="562"/>
        <v>-1.3721264822763851E-7</v>
      </c>
      <c r="BP346" s="72">
        <f t="shared" ca="1" si="563"/>
        <v>3292.0436996158123</v>
      </c>
      <c r="BQ346" s="72">
        <f t="shared" ca="1" si="564"/>
        <v>0.69820043269119425</v>
      </c>
      <c r="BR346" s="72">
        <f t="shared" ca="1" si="565"/>
        <v>-2.4431679959890458</v>
      </c>
      <c r="BS346" s="72">
        <f t="shared" ca="1" si="566"/>
        <v>0.69842465760074735</v>
      </c>
      <c r="BT346" s="72">
        <f t="shared" ca="1" si="567"/>
        <v>40.003938047413328</v>
      </c>
      <c r="BU346" s="72">
        <f t="shared" ca="1" si="568"/>
        <v>-139.98321481160755</v>
      </c>
      <c r="BV346" s="72">
        <f t="shared" ca="1" si="569"/>
        <v>40.016785188392419</v>
      </c>
    </row>
    <row r="347" spans="1:74">
      <c r="A347" s="13">
        <f ca="1">'MGRS to'!AO347</f>
        <v>33.992862000261077</v>
      </c>
      <c r="B347" s="13">
        <f ca="1">'MGRS to'!AP347</f>
        <v>-6.8449454404242056</v>
      </c>
      <c r="C347" s="19">
        <f t="shared" ca="1" si="498"/>
        <v>0.59328736408062133</v>
      </c>
      <c r="D347" s="19">
        <f t="shared" ca="1" si="499"/>
        <v>-0.11946683505477576</v>
      </c>
      <c r="E347" s="19">
        <f t="shared" ca="1" si="500"/>
        <v>0.59210018354185834</v>
      </c>
      <c r="F347" s="19">
        <f t="shared" ca="1" si="501"/>
        <v>0.59173155537025934</v>
      </c>
      <c r="G347" s="19">
        <f t="shared" ca="1" si="502"/>
        <v>-2.2891707084526924E-4</v>
      </c>
      <c r="H347" s="19">
        <f t="shared" ca="1" si="503"/>
        <v>-2.2891707084526924E-4</v>
      </c>
      <c r="I347" s="19">
        <f t="shared" ca="1" si="504"/>
        <v>0</v>
      </c>
      <c r="J347" s="19">
        <f t="shared" ca="1" si="505"/>
        <v>4.147000557697489E-4</v>
      </c>
      <c r="K347" s="19">
        <f t="shared" ca="1" si="506"/>
        <v>0.99999991401192823</v>
      </c>
      <c r="L347" s="19">
        <f t="shared" ca="1" si="507"/>
        <v>4.147000676561687E-4</v>
      </c>
      <c r="M347" s="19">
        <f t="shared" ca="1" si="508"/>
        <v>-0.38016101808825092</v>
      </c>
      <c r="N347" s="19">
        <f t="shared" ca="1" si="509"/>
        <v>1.3801610180882509</v>
      </c>
      <c r="O347" s="19">
        <f t="shared" ca="1" si="510"/>
        <v>0.54887809843780322</v>
      </c>
      <c r="P347" s="72">
        <f t="shared" ca="1" si="511"/>
        <v>1.1567184217105952E-3</v>
      </c>
      <c r="Q347" s="72">
        <f t="shared" ca="1" si="512"/>
        <v>-2.2944537469088687E-4</v>
      </c>
      <c r="R347" s="72">
        <f t="shared" ca="1" si="513"/>
        <v>-5.2830384561763097E-7</v>
      </c>
      <c r="S347" s="19">
        <f t="shared" ca="1" si="514"/>
        <v>4.1490107931156775E-4</v>
      </c>
      <c r="T347" s="19">
        <f t="shared" ca="1" si="515"/>
        <v>0.99999991392854359</v>
      </c>
      <c r="U347" s="19">
        <f t="shared" ca="1" si="516"/>
        <v>4.1490109121528155E-4</v>
      </c>
      <c r="V347" s="19">
        <f t="shared" ca="1" si="517"/>
        <v>-0.380853751931096</v>
      </c>
      <c r="W347" s="19">
        <f t="shared" ca="1" si="518"/>
        <v>1.3808537519310959</v>
      </c>
      <c r="X347" s="19">
        <f t="shared" ca="1" si="519"/>
        <v>0.54910441294309753</v>
      </c>
      <c r="Y347" s="72">
        <f t="shared" ca="1" si="520"/>
        <v>1.1572969884919135E-3</v>
      </c>
      <c r="Z347" s="72">
        <f t="shared" ca="1" si="521"/>
        <v>-2.294465939316555E-4</v>
      </c>
      <c r="AA347" s="72">
        <f t="shared" ca="1" si="522"/>
        <v>-1.2192407686218397E-9</v>
      </c>
      <c r="AB347" s="19">
        <f t="shared" ca="1" si="523"/>
        <v>4.149015436648922E-4</v>
      </c>
      <c r="AC347" s="19">
        <f t="shared" ca="1" si="524"/>
        <v>0.99999991392835086</v>
      </c>
      <c r="AD347" s="19">
        <f t="shared" ca="1" si="525"/>
        <v>4.1490155556864596E-4</v>
      </c>
      <c r="AE347" s="19">
        <f t="shared" ca="1" si="526"/>
        <v>-0.38085534948519184</v>
      </c>
      <c r="AF347" s="19">
        <f t="shared" ca="1" si="527"/>
        <v>1.3808553494851918</v>
      </c>
      <c r="AG347" s="19">
        <f t="shared" ca="1" si="528"/>
        <v>0.54910493459780119</v>
      </c>
      <c r="AH347" s="72">
        <f t="shared" ca="1" si="529"/>
        <v>1.1572983227563227E-3</v>
      </c>
      <c r="AI347" s="72">
        <f t="shared" ca="1" si="530"/>
        <v>-2.2944659674546816E-4</v>
      </c>
      <c r="AJ347" s="72">
        <f t="shared" ca="1" si="531"/>
        <v>-2.8138126594370871E-12</v>
      </c>
      <c r="AK347" s="19">
        <f t="shared" ca="1" si="532"/>
        <v>4.1490154473661613E-4</v>
      </c>
      <c r="AL347" s="19">
        <f t="shared" ca="1" si="533"/>
        <v>0.99999991392835041</v>
      </c>
      <c r="AM347" s="19">
        <f t="shared" ca="1" si="534"/>
        <v>4.1490155664036999E-4</v>
      </c>
      <c r="AN347" s="19">
        <f t="shared" ca="1" si="535"/>
        <v>-0.38085535317202207</v>
      </c>
      <c r="AO347" s="19">
        <f t="shared" ca="1" si="536"/>
        <v>0.85494919996021435</v>
      </c>
      <c r="AP347" s="19">
        <f t="shared" ca="1" si="537"/>
        <v>0.14505080003978565</v>
      </c>
      <c r="AQ347" s="72">
        <f t="shared" ca="1" si="538"/>
        <v>7.1748275670456758E-4</v>
      </c>
      <c r="AR347" s="72">
        <f t="shared" ca="1" si="539"/>
        <v>-2.2944654831369863E-4</v>
      </c>
      <c r="AS347" s="72">
        <f t="shared" ca="1" si="540"/>
        <v>4.8431769526921173E-11</v>
      </c>
      <c r="AT347" s="19">
        <f t="shared" ca="1" si="541"/>
        <v>4.1490152629108462E-4</v>
      </c>
      <c r="AU347" s="19">
        <f t="shared" ca="1" si="542"/>
        <v>0.99999991392835819</v>
      </c>
      <c r="AV347" s="19">
        <f t="shared" ca="1" si="543"/>
        <v>4.1490153819483686E-4</v>
      </c>
      <c r="AW347" s="19">
        <f t="shared" ca="1" si="544"/>
        <v>-0.38085528971268995</v>
      </c>
      <c r="AX347" s="19">
        <f t="shared" ca="1" si="545"/>
        <v>1.38085528971269</v>
      </c>
      <c r="AY347" s="19">
        <f t="shared" ca="1" si="546"/>
        <v>0.54910491508010728</v>
      </c>
      <c r="AZ347" s="72">
        <f t="shared" ca="1" si="547"/>
        <v>1.157298272834807E-3</v>
      </c>
      <c r="BA347" s="72">
        <f t="shared" ca="1" si="548"/>
        <v>-2.294465966401892E-4</v>
      </c>
      <c r="BB347" s="72">
        <f t="shared" ca="1" si="549"/>
        <v>-4.8326490568626965E-11</v>
      </c>
      <c r="BC347" s="19">
        <f t="shared" ca="1" si="550"/>
        <v>4.1490154469651014E-4</v>
      </c>
      <c r="BD347" s="19">
        <f t="shared" ca="1" si="551"/>
        <v>0.99999991392835041</v>
      </c>
      <c r="BE347" s="19">
        <f t="shared" ca="1" si="552"/>
        <v>4.14901556600264E-4</v>
      </c>
      <c r="BF347" s="19">
        <f t="shared" ca="1" si="553"/>
        <v>-0.38085535303408585</v>
      </c>
      <c r="BG347" s="19">
        <f t="shared" ca="1" si="554"/>
        <v>1.3808553530340859</v>
      </c>
      <c r="BH347" s="19">
        <f t="shared" ca="1" si="555"/>
        <v>0.54910493575663222</v>
      </c>
      <c r="BI347" s="72">
        <f t="shared" ca="1" si="556"/>
        <v>1.1572983257203307E-3</v>
      </c>
      <c r="BJ347" s="72">
        <f t="shared" ca="1" si="557"/>
        <v>-2.2944659675171902E-4</v>
      </c>
      <c r="BK347" s="72">
        <f t="shared" ca="1" si="558"/>
        <v>-1.1152981749945612E-13</v>
      </c>
      <c r="BL347" s="72">
        <f t="shared" ca="1" si="559"/>
        <v>9.3062701533279286E-3</v>
      </c>
      <c r="BM347" s="72">
        <f t="shared" ca="1" si="560"/>
        <v>1.0023225235127278</v>
      </c>
      <c r="BN347" s="72">
        <f t="shared" ca="1" si="561"/>
        <v>2.3157996060508405E-3</v>
      </c>
      <c r="BO347" s="72">
        <f t="shared" ca="1" si="562"/>
        <v>5.2737439873880247E-7</v>
      </c>
      <c r="BP347" s="72">
        <f t="shared" ca="1" si="563"/>
        <v>2640.191740569051</v>
      </c>
      <c r="BQ347" s="72">
        <f t="shared" ca="1" si="564"/>
        <v>-2.6666175956623008</v>
      </c>
      <c r="BR347" s="72">
        <f t="shared" ca="1" si="565"/>
        <v>0.47484703774336079</v>
      </c>
      <c r="BS347" s="72">
        <f t="shared" ca="1" si="566"/>
        <v>3.616439691333154</v>
      </c>
      <c r="BT347" s="72">
        <f t="shared" ca="1" si="567"/>
        <v>207.2140661932271</v>
      </c>
      <c r="BU347" s="72">
        <f t="shared" ca="1" si="568"/>
        <v>27.20673117698388</v>
      </c>
      <c r="BV347" s="72">
        <f t="shared" ca="1" si="569"/>
        <v>207.20673117698391</v>
      </c>
    </row>
    <row r="348" spans="1:74">
      <c r="A348" s="13">
        <f ca="1">'MGRS to'!AO348</f>
        <v>34.000004471606317</v>
      </c>
      <c r="B348" s="13">
        <f ca="1">'MGRS to'!AP348</f>
        <v>-6.8599968356844929</v>
      </c>
      <c r="C348" s="19">
        <f t="shared" ca="1" si="498"/>
        <v>0.59341202372232515</v>
      </c>
      <c r="D348" s="19">
        <f t="shared" ca="1" si="499"/>
        <v>-0.11972953145908684</v>
      </c>
      <c r="E348" s="19">
        <f t="shared" ca="1" si="500"/>
        <v>0.59173155537025934</v>
      </c>
      <c r="F348" s="19">
        <f t="shared" ca="1" si="501"/>
        <v>0.59185605762556692</v>
      </c>
      <c r="G348" s="19">
        <f t="shared" ca="1" si="502"/>
        <v>-2.6269640431107744E-4</v>
      </c>
      <c r="H348" s="19">
        <f t="shared" ca="1" si="503"/>
        <v>-2.6269640431107744E-4</v>
      </c>
      <c r="I348" s="19">
        <f t="shared" ca="1" si="504"/>
        <v>0</v>
      </c>
      <c r="J348" s="19">
        <f t="shared" ca="1" si="505"/>
        <v>2.5106705582630495E-4</v>
      </c>
      <c r="K348" s="19">
        <f t="shared" ca="1" si="506"/>
        <v>0.99999996848266615</v>
      </c>
      <c r="L348" s="19">
        <f t="shared" ca="1" si="507"/>
        <v>2.5106705846395969E-4</v>
      </c>
      <c r="M348" s="19">
        <f t="shared" ca="1" si="508"/>
        <v>-0.72070773829865686</v>
      </c>
      <c r="N348" s="19">
        <f t="shared" ca="1" si="509"/>
        <v>1.7207077382986569</v>
      </c>
      <c r="O348" s="19">
        <f t="shared" ca="1" si="510"/>
        <v>0.63829139538049584</v>
      </c>
      <c r="P348" s="72">
        <f t="shared" ca="1" si="511"/>
        <v>1.4408968753061764E-3</v>
      </c>
      <c r="Q348" s="72">
        <f t="shared" ca="1" si="512"/>
        <v>-2.6330276524805479E-4</v>
      </c>
      <c r="R348" s="72">
        <f t="shared" ca="1" si="513"/>
        <v>-6.0636093697735531E-7</v>
      </c>
      <c r="S348" s="19">
        <f t="shared" ca="1" si="514"/>
        <v>2.5150418864234908E-4</v>
      </c>
      <c r="T348" s="19">
        <f t="shared" ca="1" si="515"/>
        <v>0.99999996837282112</v>
      </c>
      <c r="U348" s="19">
        <f t="shared" ca="1" si="516"/>
        <v>2.5150419129380512E-4</v>
      </c>
      <c r="V348" s="19">
        <f t="shared" ca="1" si="517"/>
        <v>-0.72111575530272987</v>
      </c>
      <c r="W348" s="19">
        <f t="shared" ca="1" si="518"/>
        <v>1.7211157553027299</v>
      </c>
      <c r="X348" s="19">
        <f t="shared" ca="1" si="519"/>
        <v>0.63837714386012823</v>
      </c>
      <c r="Y348" s="72">
        <f t="shared" ca="1" si="520"/>
        <v>1.4412370629488845E-3</v>
      </c>
      <c r="Z348" s="72">
        <f t="shared" ca="1" si="521"/>
        <v>-2.6330416486234075E-4</v>
      </c>
      <c r="AA348" s="72">
        <f t="shared" ca="1" si="522"/>
        <v>-1.3996142859593573E-9</v>
      </c>
      <c r="AB348" s="19">
        <f t="shared" ca="1" si="523"/>
        <v>2.515051979269093E-4</v>
      </c>
      <c r="AC348" s="19">
        <f t="shared" ca="1" si="524"/>
        <v>0.99999996837256711</v>
      </c>
      <c r="AD348" s="19">
        <f t="shared" ca="1" si="525"/>
        <v>2.5150520057839727E-4</v>
      </c>
      <c r="AE348" s="19">
        <f t="shared" ca="1" si="526"/>
        <v>-0.72111669463503936</v>
      </c>
      <c r="AF348" s="19">
        <f t="shared" ca="1" si="527"/>
        <v>1.7211166946350394</v>
      </c>
      <c r="AG348" s="19">
        <f t="shared" ca="1" si="528"/>
        <v>0.63837734122243761</v>
      </c>
      <c r="AH348" s="72">
        <f t="shared" ca="1" si="529"/>
        <v>1.4412378461243663E-3</v>
      </c>
      <c r="AI348" s="72">
        <f t="shared" ca="1" si="530"/>
        <v>-2.6330416809295808E-4</v>
      </c>
      <c r="AJ348" s="72">
        <f t="shared" ca="1" si="531"/>
        <v>-3.2306173253053572E-12</v>
      </c>
      <c r="AK348" s="19">
        <f t="shared" ca="1" si="532"/>
        <v>2.5150520025653126E-4</v>
      </c>
      <c r="AL348" s="19">
        <f t="shared" ca="1" si="533"/>
        <v>0.99999996837256666</v>
      </c>
      <c r="AM348" s="19">
        <f t="shared" ca="1" si="534"/>
        <v>2.5150520290801923E-4</v>
      </c>
      <c r="AN348" s="19">
        <f t="shared" ca="1" si="535"/>
        <v>-0.72111669680329804</v>
      </c>
      <c r="AO348" s="19">
        <f t="shared" ca="1" si="536"/>
        <v>0.47999070959150036</v>
      </c>
      <c r="AP348" s="19">
        <f t="shared" ca="1" si="537"/>
        <v>0.52000929040849964</v>
      </c>
      <c r="AQ348" s="72">
        <f t="shared" ca="1" si="538"/>
        <v>4.0319282007612129E-4</v>
      </c>
      <c r="AR348" s="72">
        <f t="shared" ca="1" si="539"/>
        <v>-2.6330436775134556E-4</v>
      </c>
      <c r="AS348" s="72">
        <f t="shared" ca="1" si="540"/>
        <v>-1.996583874792901E-10</v>
      </c>
      <c r="AT348" s="19">
        <f t="shared" ca="1" si="541"/>
        <v>2.515053442335534E-4</v>
      </c>
      <c r="AU348" s="19">
        <f t="shared" ca="1" si="542"/>
        <v>0.99999996837253025</v>
      </c>
      <c r="AV348" s="19">
        <f t="shared" ca="1" si="543"/>
        <v>2.5150534688504598E-4</v>
      </c>
      <c r="AW348" s="19">
        <f t="shared" ca="1" si="544"/>
        <v>-0.7211168308003767</v>
      </c>
      <c r="AX348" s="19">
        <f t="shared" ca="1" si="545"/>
        <v>1.7211168308003768</v>
      </c>
      <c r="AY348" s="19">
        <f t="shared" ca="1" si="546"/>
        <v>0.63837736983200255</v>
      </c>
      <c r="AZ348" s="72">
        <f t="shared" ca="1" si="547"/>
        <v>1.4412379596532552E-3</v>
      </c>
      <c r="BA348" s="72">
        <f t="shared" ca="1" si="548"/>
        <v>-2.6330416856127048E-4</v>
      </c>
      <c r="BB348" s="72">
        <f t="shared" ca="1" si="549"/>
        <v>1.9919007507871248E-10</v>
      </c>
      <c r="BC348" s="19">
        <f t="shared" ca="1" si="550"/>
        <v>2.5150520059423833E-4</v>
      </c>
      <c r="BD348" s="19">
        <f t="shared" ca="1" si="551"/>
        <v>0.99999996837256644</v>
      </c>
      <c r="BE348" s="19">
        <f t="shared" ca="1" si="552"/>
        <v>2.5150520324572641E-4</v>
      </c>
      <c r="BF348" s="19">
        <f t="shared" ca="1" si="553"/>
        <v>-0.72111669711760007</v>
      </c>
      <c r="BG348" s="19">
        <f t="shared" ca="1" si="554"/>
        <v>1.7211166971176</v>
      </c>
      <c r="BH348" s="19">
        <f t="shared" ca="1" si="555"/>
        <v>0.63837734174404615</v>
      </c>
      <c r="BI348" s="72">
        <f t="shared" ca="1" si="556"/>
        <v>1.4412378481942203E-3</v>
      </c>
      <c r="BJ348" s="72">
        <f t="shared" ca="1" si="557"/>
        <v>-2.6330416810149601E-4</v>
      </c>
      <c r="BK348" s="72">
        <f t="shared" ca="1" si="558"/>
        <v>4.5977447109962766E-13</v>
      </c>
      <c r="BL348" s="72">
        <f t="shared" ca="1" si="559"/>
        <v>1.1599460373301305E-2</v>
      </c>
      <c r="BM348" s="72">
        <f t="shared" ca="1" si="560"/>
        <v>1.0028935884687902</v>
      </c>
      <c r="BN348" s="72">
        <f t="shared" ca="1" si="561"/>
        <v>2.8831586106894493E-3</v>
      </c>
      <c r="BO348" s="72">
        <f t="shared" ca="1" si="562"/>
        <v>4.6280884375942844E-7</v>
      </c>
      <c r="BP348" s="72">
        <f t="shared" ca="1" si="563"/>
        <v>1600.4319515076331</v>
      </c>
      <c r="BQ348" s="72">
        <f t="shared" ca="1" si="564"/>
        <v>-1.050864951176907</v>
      </c>
      <c r="BR348" s="72">
        <f t="shared" ca="1" si="565"/>
        <v>2.0905808180048</v>
      </c>
      <c r="BS348" s="72">
        <f t="shared" ca="1" si="566"/>
        <v>5.2321734715945931</v>
      </c>
      <c r="BT348" s="72">
        <f t="shared" ca="1" si="567"/>
        <v>299.78987345934189</v>
      </c>
      <c r="BU348" s="72">
        <f t="shared" ca="1" si="568"/>
        <v>119.78145760268231</v>
      </c>
      <c r="BV348" s="72">
        <f t="shared" ca="1" si="569"/>
        <v>299.78145760268228</v>
      </c>
    </row>
    <row r="349" spans="1:74">
      <c r="A349" s="13">
        <f ca="1">'MGRS to'!AO349</f>
        <v>33.987309914571647</v>
      </c>
      <c r="B349" s="13">
        <f ca="1">'MGRS to'!AP349</f>
        <v>-6.8584859413215051</v>
      </c>
      <c r="C349" s="19">
        <f t="shared" ca="1" si="498"/>
        <v>0.59319046190498792</v>
      </c>
      <c r="D349" s="19">
        <f t="shared" ca="1" si="499"/>
        <v>-0.11970316137780287</v>
      </c>
      <c r="E349" s="19">
        <f t="shared" ca="1" si="500"/>
        <v>0.59185605762556692</v>
      </c>
      <c r="F349" s="19">
        <f t="shared" ca="1" si="501"/>
        <v>0.59163477560309985</v>
      </c>
      <c r="G349" s="19">
        <f t="shared" ca="1" si="502"/>
        <v>2.6370081283963454E-5</v>
      </c>
      <c r="H349" s="19">
        <f t="shared" ca="1" si="503"/>
        <v>2.6370081283963454E-5</v>
      </c>
      <c r="I349" s="19">
        <f t="shared" ca="1" si="504"/>
        <v>0</v>
      </c>
      <c r="J349" s="19">
        <f t="shared" ca="1" si="505"/>
        <v>2.2236174174676478E-4</v>
      </c>
      <c r="K349" s="19">
        <f t="shared" ca="1" si="506"/>
        <v>0.99999997527762763</v>
      </c>
      <c r="L349" s="19">
        <f t="shared" ca="1" si="507"/>
        <v>2.2236174357920138E-4</v>
      </c>
      <c r="M349" s="19">
        <f t="shared" ca="1" si="508"/>
        <v>8.1691042326115945E-2</v>
      </c>
      <c r="N349" s="19">
        <f t="shared" ca="1" si="509"/>
        <v>0.9183089576738841</v>
      </c>
      <c r="O349" s="19">
        <f t="shared" ca="1" si="510"/>
        <v>0.32233576897440652</v>
      </c>
      <c r="P349" s="72">
        <f t="shared" ca="1" si="511"/>
        <v>7.7053232408420618E-4</v>
      </c>
      <c r="Q349" s="72">
        <f t="shared" ca="1" si="512"/>
        <v>2.6430953138221262E-5</v>
      </c>
      <c r="R349" s="72">
        <f t="shared" ca="1" si="513"/>
        <v>6.0871854257808338E-8</v>
      </c>
      <c r="S349" s="19">
        <f t="shared" ca="1" si="514"/>
        <v>2.2236672011553154E-4</v>
      </c>
      <c r="T349" s="19">
        <f t="shared" ca="1" si="515"/>
        <v>0.99999997527652063</v>
      </c>
      <c r="U349" s="19">
        <f t="shared" ca="1" si="516"/>
        <v>2.2236672194809123E-4</v>
      </c>
      <c r="V349" s="19">
        <f t="shared" ca="1" si="517"/>
        <v>8.1877782192535942E-2</v>
      </c>
      <c r="W349" s="19">
        <f t="shared" ca="1" si="518"/>
        <v>0.91812221780746406</v>
      </c>
      <c r="X349" s="19">
        <f t="shared" ca="1" si="519"/>
        <v>0.32219793664454388</v>
      </c>
      <c r="Y349" s="72">
        <f t="shared" ca="1" si="520"/>
        <v>7.703759962501862E-4</v>
      </c>
      <c r="Z349" s="72">
        <f t="shared" ca="1" si="521"/>
        <v>2.643109365285743E-5</v>
      </c>
      <c r="AA349" s="72">
        <f t="shared" ca="1" si="522"/>
        <v>1.4051463616791826E-10</v>
      </c>
      <c r="AB349" s="19">
        <f t="shared" ca="1" si="523"/>
        <v>2.2236673162053205E-4</v>
      </c>
      <c r="AC349" s="19">
        <f t="shared" ca="1" si="524"/>
        <v>0.99999997527651807</v>
      </c>
      <c r="AD349" s="19">
        <f t="shared" ca="1" si="525"/>
        <v>2.2236673345309201E-4</v>
      </c>
      <c r="AE349" s="19">
        <f t="shared" ca="1" si="526"/>
        <v>8.1878213242360456E-2</v>
      </c>
      <c r="AF349" s="19">
        <f t="shared" ca="1" si="527"/>
        <v>0.91812178675763956</v>
      </c>
      <c r="AG349" s="19">
        <f t="shared" ca="1" si="528"/>
        <v>0.32219761842265182</v>
      </c>
      <c r="AH349" s="72">
        <f t="shared" ca="1" si="529"/>
        <v>7.703756353999912E-4</v>
      </c>
      <c r="AI349" s="72">
        <f t="shared" ca="1" si="530"/>
        <v>2.643109397721691E-5</v>
      </c>
      <c r="AJ349" s="72">
        <f t="shared" ca="1" si="531"/>
        <v>3.2435947984054032E-13</v>
      </c>
      <c r="AK349" s="19">
        <f t="shared" ca="1" si="532"/>
        <v>2.2236673164709398E-4</v>
      </c>
      <c r="AL349" s="19">
        <f t="shared" ca="1" si="533"/>
        <v>0.99999997527651807</v>
      </c>
      <c r="AM349" s="19">
        <f t="shared" ca="1" si="534"/>
        <v>2.2236673347965393E-4</v>
      </c>
      <c r="AN349" s="19">
        <f t="shared" ca="1" si="535"/>
        <v>8.1878214237380453E-2</v>
      </c>
      <c r="AO349" s="19">
        <f t="shared" ca="1" si="536"/>
        <v>0.99329595803329762</v>
      </c>
      <c r="AP349" s="19">
        <f t="shared" ca="1" si="537"/>
        <v>6.7040419667023787E-3</v>
      </c>
      <c r="AQ349" s="72">
        <f t="shared" ca="1" si="538"/>
        <v>8.3329522961592757E-4</v>
      </c>
      <c r="AR349" s="72">
        <f t="shared" ca="1" si="539"/>
        <v>2.6431075308490158E-5</v>
      </c>
      <c r="AS349" s="72">
        <f t="shared" ca="1" si="540"/>
        <v>-1.8668726751259546E-11</v>
      </c>
      <c r="AT349" s="19">
        <f t="shared" ca="1" si="541"/>
        <v>2.2236673011852612E-4</v>
      </c>
      <c r="AU349" s="19">
        <f t="shared" ca="1" si="542"/>
        <v>0.99999997527651829</v>
      </c>
      <c r="AV349" s="19">
        <f t="shared" ca="1" si="543"/>
        <v>2.2236673195108608E-4</v>
      </c>
      <c r="AW349" s="19">
        <f t="shared" ca="1" si="544"/>
        <v>8.1878156968256427E-2</v>
      </c>
      <c r="AX349" s="19">
        <f t="shared" ca="1" si="545"/>
        <v>0.9181218430317436</v>
      </c>
      <c r="AY349" s="19">
        <f t="shared" ca="1" si="546"/>
        <v>0.32219765996694227</v>
      </c>
      <c r="AZ349" s="72">
        <f t="shared" ca="1" si="547"/>
        <v>7.7037568250944415E-4</v>
      </c>
      <c r="BA349" s="72">
        <f t="shared" ca="1" si="548"/>
        <v>2.6431093934871361E-5</v>
      </c>
      <c r="BB349" s="72">
        <f t="shared" ca="1" si="549"/>
        <v>1.8626381202534051E-11</v>
      </c>
      <c r="BC349" s="19">
        <f t="shared" ca="1" si="550"/>
        <v>2.2236673164362629E-4</v>
      </c>
      <c r="BD349" s="19">
        <f t="shared" ca="1" si="551"/>
        <v>0.99999997527651807</v>
      </c>
      <c r="BE349" s="19">
        <f t="shared" ca="1" si="552"/>
        <v>2.2236673347618625E-4</v>
      </c>
      <c r="BF349" s="19">
        <f t="shared" ca="1" si="553"/>
        <v>8.1878214107479308E-2</v>
      </c>
      <c r="BG349" s="19">
        <f t="shared" ca="1" si="554"/>
        <v>0.91812178589252069</v>
      </c>
      <c r="BH349" s="19">
        <f t="shared" ca="1" si="555"/>
        <v>0.32219761778397871</v>
      </c>
      <c r="BI349" s="72">
        <f t="shared" ca="1" si="556"/>
        <v>7.7037563467576334E-4</v>
      </c>
      <c r="BJ349" s="72">
        <f t="shared" ca="1" si="557"/>
        <v>2.6431093977867902E-5</v>
      </c>
      <c r="BK349" s="72">
        <f t="shared" ca="1" si="558"/>
        <v>4.2996540979304762E-14</v>
      </c>
      <c r="BL349" s="72">
        <f t="shared" ca="1" si="559"/>
        <v>6.1876787850354857E-3</v>
      </c>
      <c r="BM349" s="72">
        <f t="shared" ca="1" si="560"/>
        <v>1.0015451295873383</v>
      </c>
      <c r="BN349" s="72">
        <f t="shared" ca="1" si="561"/>
        <v>1.5421508283268014E-3</v>
      </c>
      <c r="BO349" s="72">
        <f t="shared" ca="1" si="562"/>
        <v>1.1038414145408482E-7</v>
      </c>
      <c r="BP349" s="72">
        <f t="shared" ca="1" si="563"/>
        <v>1415.0115662037554</v>
      </c>
      <c r="BQ349" s="72">
        <f t="shared" ca="1" si="564"/>
        <v>3.0432250694033383</v>
      </c>
      <c r="BR349" s="72">
        <f t="shared" ca="1" si="565"/>
        <v>-9.8352840644321857E-2</v>
      </c>
      <c r="BS349" s="72">
        <f t="shared" ca="1" si="566"/>
        <v>3.0432398129454712</v>
      </c>
      <c r="BT349" s="72">
        <f t="shared" ca="1" si="567"/>
        <v>174.36395258521839</v>
      </c>
      <c r="BU349" s="72">
        <f t="shared" ca="1" si="568"/>
        <v>-5.6352026720423867</v>
      </c>
      <c r="BV349" s="72">
        <f t="shared" ca="1" si="569"/>
        <v>174.3647973279576</v>
      </c>
    </row>
    <row r="350" spans="1:74">
      <c r="A350" s="13">
        <f ca="1">'MGRS to'!AO350</f>
        <v>33.933194000521624</v>
      </c>
      <c r="B350" s="13">
        <f ca="1">'MGRS to'!AP350</f>
        <v>-6.7504158734204118</v>
      </c>
      <c r="C350" s="19">
        <f t="shared" ca="1" si="498"/>
        <v>0.59224596102708871</v>
      </c>
      <c r="D350" s="19">
        <f t="shared" ca="1" si="499"/>
        <v>-0.11781698287007496</v>
      </c>
      <c r="E350" s="19">
        <f t="shared" ca="1" si="500"/>
        <v>0.59163477560309985</v>
      </c>
      <c r="F350" s="19">
        <f t="shared" ca="1" si="501"/>
        <v>0.59069147088861029</v>
      </c>
      <c r="G350" s="19">
        <f t="shared" ca="1" si="502"/>
        <v>1.8861785077279175E-3</v>
      </c>
      <c r="H350" s="19">
        <f t="shared" ca="1" si="503"/>
        <v>1.8861785077279175E-3</v>
      </c>
      <c r="I350" s="19">
        <f t="shared" ca="1" si="504"/>
        <v>0</v>
      </c>
      <c r="J350" s="19">
        <f t="shared" ca="1" si="505"/>
        <v>1.8282309810454588E-3</v>
      </c>
      <c r="K350" s="19">
        <f t="shared" ca="1" si="506"/>
        <v>0.99999832878434347</v>
      </c>
      <c r="L350" s="19">
        <f t="shared" ca="1" si="507"/>
        <v>1.8282319995022193E-3</v>
      </c>
      <c r="M350" s="19">
        <f t="shared" ca="1" si="508"/>
        <v>0.71123657819389241</v>
      </c>
      <c r="N350" s="19">
        <f t="shared" ca="1" si="509"/>
        <v>0.28876342180610759</v>
      </c>
      <c r="O350" s="19">
        <f t="shared" ca="1" si="510"/>
        <v>-1.151335857036667</v>
      </c>
      <c r="P350" s="72">
        <f t="shared" ca="1" si="511"/>
        <v>2.4267803857799409E-4</v>
      </c>
      <c r="Q350" s="72">
        <f t="shared" ca="1" si="512"/>
        <v>1.8905359091193285E-3</v>
      </c>
      <c r="R350" s="72">
        <f t="shared" ca="1" si="513"/>
        <v>4.3574013914109665E-6</v>
      </c>
      <c r="S350" s="19">
        <f t="shared" ca="1" si="514"/>
        <v>1.831331070507888E-3</v>
      </c>
      <c r="T350" s="19">
        <f t="shared" ca="1" si="515"/>
        <v>0.99999832311184911</v>
      </c>
      <c r="U350" s="19">
        <f t="shared" ca="1" si="516"/>
        <v>1.8313320941543655E-3</v>
      </c>
      <c r="V350" s="19">
        <f t="shared" ca="1" si="517"/>
        <v>0.71167288936513173</v>
      </c>
      <c r="W350" s="19">
        <f t="shared" ca="1" si="518"/>
        <v>0.28832711063486827</v>
      </c>
      <c r="X350" s="19">
        <f t="shared" ca="1" si="519"/>
        <v>-1.154591370442291</v>
      </c>
      <c r="Y350" s="72">
        <f t="shared" ca="1" si="520"/>
        <v>2.423116259233509E-4</v>
      </c>
      <c r="Z350" s="72">
        <f t="shared" ca="1" si="521"/>
        <v>1.8905459754712966E-3</v>
      </c>
      <c r="AA350" s="72">
        <f t="shared" ca="1" si="522"/>
        <v>1.0066351968131271E-8</v>
      </c>
      <c r="AB350" s="19">
        <f t="shared" ca="1" si="523"/>
        <v>1.8313382344507284E-3</v>
      </c>
      <c r="AC350" s="19">
        <f t="shared" ca="1" si="524"/>
        <v>0.99999832309872949</v>
      </c>
      <c r="AD350" s="19">
        <f t="shared" ca="1" si="525"/>
        <v>1.8313392581092191E-3</v>
      </c>
      <c r="AE350" s="19">
        <f t="shared" ca="1" si="526"/>
        <v>0.71167389475465703</v>
      </c>
      <c r="AF350" s="19">
        <f t="shared" ca="1" si="527"/>
        <v>0.28832610524534297</v>
      </c>
      <c r="AG350" s="19">
        <f t="shared" ca="1" si="528"/>
        <v>-1.1545988834827423</v>
      </c>
      <c r="AH350" s="72">
        <f t="shared" ca="1" si="529"/>
        <v>2.4231078159968117E-4</v>
      </c>
      <c r="AI350" s="72">
        <f t="shared" ca="1" si="530"/>
        <v>1.8905459987263132E-3</v>
      </c>
      <c r="AJ350" s="72">
        <f t="shared" ca="1" si="531"/>
        <v>2.3255016618969893E-11</v>
      </c>
      <c r="AK350" s="19">
        <f t="shared" ca="1" si="532"/>
        <v>1.8313382510006851E-3</v>
      </c>
      <c r="AL350" s="19">
        <f t="shared" ca="1" si="533"/>
        <v>0.99999832309869918</v>
      </c>
      <c r="AM350" s="19">
        <f t="shared" ca="1" si="534"/>
        <v>1.8313392746592036E-3</v>
      </c>
      <c r="AN350" s="19">
        <f t="shared" ca="1" si="535"/>
        <v>0.71167389707726891</v>
      </c>
      <c r="AO350" s="19">
        <f t="shared" ca="1" si="536"/>
        <v>0.49352026421885287</v>
      </c>
      <c r="AP350" s="19">
        <f t="shared" ca="1" si="537"/>
        <v>0.50647973578114713</v>
      </c>
      <c r="AQ350" s="72">
        <f t="shared" ca="1" si="538"/>
        <v>4.1454358986758063E-4</v>
      </c>
      <c r="AR350" s="72">
        <f t="shared" ca="1" si="539"/>
        <v>1.8905473863501116E-3</v>
      </c>
      <c r="AS350" s="72">
        <f t="shared" ca="1" si="540"/>
        <v>1.3876237984176976E-9</v>
      </c>
      <c r="AT350" s="19">
        <f t="shared" ca="1" si="541"/>
        <v>1.8313392385347575E-3</v>
      </c>
      <c r="AU350" s="19">
        <f t="shared" ca="1" si="542"/>
        <v>0.99999832309689063</v>
      </c>
      <c r="AV350" s="19">
        <f t="shared" ca="1" si="543"/>
        <v>1.8313402621949321E-3</v>
      </c>
      <c r="AW350" s="19">
        <f t="shared" ca="1" si="544"/>
        <v>0.71167403566700838</v>
      </c>
      <c r="AX350" s="19">
        <f t="shared" ca="1" si="545"/>
        <v>0.28832596433299162</v>
      </c>
      <c r="AY350" s="19">
        <f t="shared" ca="1" si="546"/>
        <v>-1.1545999364919277</v>
      </c>
      <c r="AZ350" s="72">
        <f t="shared" ca="1" si="547"/>
        <v>2.423106632618321E-4</v>
      </c>
      <c r="BA350" s="72">
        <f t="shared" ca="1" si="548"/>
        <v>1.8905460019856875E-3</v>
      </c>
      <c r="BB350" s="72">
        <f t="shared" ca="1" si="549"/>
        <v>-1.38436442409344E-9</v>
      </c>
      <c r="BC350" s="19">
        <f t="shared" ca="1" si="550"/>
        <v>1.8313382533203047E-3</v>
      </c>
      <c r="BD350" s="19">
        <f t="shared" ca="1" si="551"/>
        <v>0.99999832309869496</v>
      </c>
      <c r="BE350" s="19">
        <f t="shared" ca="1" si="552"/>
        <v>1.831339276978827E-3</v>
      </c>
      <c r="BF350" s="19">
        <f t="shared" ca="1" si="553"/>
        <v>0.71167389740279652</v>
      </c>
      <c r="BG350" s="19">
        <f t="shared" ca="1" si="554"/>
        <v>0.28832610259720348</v>
      </c>
      <c r="BH350" s="19">
        <f t="shared" ca="1" si="555"/>
        <v>-1.1545989032717379</v>
      </c>
      <c r="BI350" s="72">
        <f t="shared" ca="1" si="556"/>
        <v>2.4231077937578009E-4</v>
      </c>
      <c r="BJ350" s="72">
        <f t="shared" ca="1" si="557"/>
        <v>1.8905459987875661E-3</v>
      </c>
      <c r="BK350" s="72">
        <f t="shared" ca="1" si="558"/>
        <v>-3.1981214551612958E-12</v>
      </c>
      <c r="BL350" s="72">
        <f t="shared" ca="1" si="559"/>
        <v>1.9431728291670577E-3</v>
      </c>
      <c r="BM350" s="72">
        <f t="shared" ca="1" si="560"/>
        <v>1.0004856163541653</v>
      </c>
      <c r="BN350" s="72">
        <f t="shared" ca="1" si="561"/>
        <v>4.8532174678900448E-4</v>
      </c>
      <c r="BO350" s="72">
        <f t="shared" ca="1" si="562"/>
        <v>-1.0260143663416328E-6</v>
      </c>
      <c r="BP350" s="72">
        <f t="shared" ca="1" si="563"/>
        <v>11653.548713296441</v>
      </c>
      <c r="BQ350" s="72">
        <f t="shared" ca="1" si="564"/>
        <v>2.113426514900886</v>
      </c>
      <c r="BR350" s="72">
        <f t="shared" ca="1" si="565"/>
        <v>-1.0271124857751393</v>
      </c>
      <c r="BS350" s="72">
        <f t="shared" ca="1" si="566"/>
        <v>2.1144801678146541</v>
      </c>
      <c r="BT350" s="72">
        <f t="shared" ca="1" si="567"/>
        <v>121.09041961486315</v>
      </c>
      <c r="BU350" s="72">
        <f t="shared" ca="1" si="568"/>
        <v>-58.84921052010629</v>
      </c>
      <c r="BV350" s="72">
        <f t="shared" ca="1" si="569"/>
        <v>121.15078947989372</v>
      </c>
    </row>
    <row r="351" spans="1:74">
      <c r="A351" s="13">
        <f ca="1">'MGRS to'!AO351</f>
        <v>33.941145912554731</v>
      </c>
      <c r="B351" s="13">
        <f ca="1">'MGRS to'!AP351</f>
        <v>-6.8032909315030619</v>
      </c>
      <c r="C351" s="19">
        <f t="shared" ca="1" si="498"/>
        <v>0.59238474807389541</v>
      </c>
      <c r="D351" s="19">
        <f t="shared" ca="1" si="499"/>
        <v>-0.11873982672580043</v>
      </c>
      <c r="E351" s="19">
        <f t="shared" ca="1" si="500"/>
        <v>0.59069147088861029</v>
      </c>
      <c r="F351" s="19">
        <f t="shared" ca="1" si="501"/>
        <v>0.59083008182142516</v>
      </c>
      <c r="G351" s="19">
        <f t="shared" ca="1" si="502"/>
        <v>-9.2284385572546923E-4</v>
      </c>
      <c r="H351" s="19">
        <f t="shared" ca="1" si="503"/>
        <v>-9.2284385572546923E-4</v>
      </c>
      <c r="I351" s="19">
        <f t="shared" ca="1" si="504"/>
        <v>0</v>
      </c>
      <c r="J351" s="19">
        <f t="shared" ca="1" si="505"/>
        <v>7.788706916098579E-4</v>
      </c>
      <c r="K351" s="19">
        <f t="shared" ca="1" si="506"/>
        <v>0.99999969668017696</v>
      </c>
      <c r="L351" s="19">
        <f t="shared" ca="1" si="507"/>
        <v>7.7887077035884082E-4</v>
      </c>
      <c r="M351" s="19">
        <f t="shared" ca="1" si="508"/>
        <v>-0.8172596019018028</v>
      </c>
      <c r="N351" s="19">
        <f t="shared" ca="1" si="509"/>
        <v>1.8172596019018028</v>
      </c>
      <c r="O351" s="19">
        <f t="shared" ca="1" si="510"/>
        <v>0.65856116882092408</v>
      </c>
      <c r="P351" s="72">
        <f t="shared" ca="1" si="511"/>
        <v>1.5213782456905221E-3</v>
      </c>
      <c r="Q351" s="72">
        <f t="shared" ca="1" si="512"/>
        <v>-9.2497694222356478E-4</v>
      </c>
      <c r="R351" s="72">
        <f t="shared" ca="1" si="513"/>
        <v>-2.1330864980955528E-6</v>
      </c>
      <c r="S351" s="19">
        <f t="shared" ca="1" si="514"/>
        <v>7.8061404016865009E-4</v>
      </c>
      <c r="T351" s="19">
        <f t="shared" ca="1" si="515"/>
        <v>0.99999969532081368</v>
      </c>
      <c r="U351" s="19">
        <f t="shared" ca="1" si="516"/>
        <v>7.806141194476099E-4</v>
      </c>
      <c r="V351" s="19">
        <f t="shared" ca="1" si="517"/>
        <v>-0.81731922949898805</v>
      </c>
      <c r="W351" s="19">
        <f t="shared" ca="1" si="518"/>
        <v>1.8173192294989882</v>
      </c>
      <c r="X351" s="19">
        <f t="shared" ca="1" si="519"/>
        <v>0.65857237031391191</v>
      </c>
      <c r="Y351" s="72">
        <f t="shared" ca="1" si="520"/>
        <v>1.5214279364806156E-3</v>
      </c>
      <c r="Z351" s="72">
        <f t="shared" ca="1" si="521"/>
        <v>-9.2498187269763775E-4</v>
      </c>
      <c r="AA351" s="72">
        <f t="shared" ca="1" si="522"/>
        <v>-4.9304740729625221E-9</v>
      </c>
      <c r="AB351" s="19">
        <f t="shared" ca="1" si="523"/>
        <v>7.8061806993903E-4</v>
      </c>
      <c r="AC351" s="19">
        <f t="shared" ca="1" si="524"/>
        <v>0.99999969531766797</v>
      </c>
      <c r="AD351" s="19">
        <f t="shared" ca="1" si="525"/>
        <v>7.8061814921921767E-4</v>
      </c>
      <c r="AE351" s="19">
        <f t="shared" ca="1" si="526"/>
        <v>-0.81731936686123152</v>
      </c>
      <c r="AF351" s="19">
        <f t="shared" ca="1" si="527"/>
        <v>1.8173193668612315</v>
      </c>
      <c r="AG351" s="19">
        <f t="shared" ca="1" si="528"/>
        <v>0.65857239611758045</v>
      </c>
      <c r="AH351" s="72">
        <f t="shared" ca="1" si="529"/>
        <v>1.5214280509517281E-3</v>
      </c>
      <c r="AI351" s="72">
        <f t="shared" ca="1" si="530"/>
        <v>-9.249818840940694E-4</v>
      </c>
      <c r="AJ351" s="72">
        <f t="shared" ca="1" si="531"/>
        <v>-1.1396431649941807E-11</v>
      </c>
      <c r="AK351" s="19">
        <f t="shared" ca="1" si="532"/>
        <v>7.8061807925355311E-4</v>
      </c>
      <c r="AL351" s="19">
        <f t="shared" ca="1" si="533"/>
        <v>0.99999969531766086</v>
      </c>
      <c r="AM351" s="19">
        <f t="shared" ca="1" si="534"/>
        <v>7.8061815853374349E-4</v>
      </c>
      <c r="AN351" s="19">
        <f t="shared" ca="1" si="535"/>
        <v>-0.81731936717873011</v>
      </c>
      <c r="AO351" s="19">
        <f t="shared" ca="1" si="536"/>
        <v>0.33198905203456019</v>
      </c>
      <c r="AP351" s="19">
        <f t="shared" ca="1" si="537"/>
        <v>0.66801094796543981</v>
      </c>
      <c r="AQ351" s="72">
        <f t="shared" ca="1" si="538"/>
        <v>2.7897479952062806E-4</v>
      </c>
      <c r="AR351" s="72">
        <f t="shared" ca="1" si="539"/>
        <v>-9.2498279883139901E-4</v>
      </c>
      <c r="AS351" s="72">
        <f t="shared" ca="1" si="540"/>
        <v>-9.1473732961085824E-10</v>
      </c>
      <c r="AT351" s="19">
        <f t="shared" ca="1" si="541"/>
        <v>7.8061882688586334E-4</v>
      </c>
      <c r="AU351" s="19">
        <f t="shared" ca="1" si="542"/>
        <v>0.99999969531707711</v>
      </c>
      <c r="AV351" s="19">
        <f t="shared" ca="1" si="543"/>
        <v>7.8061890616628162E-4</v>
      </c>
      <c r="AW351" s="19">
        <f t="shared" ca="1" si="544"/>
        <v>-0.81731939266294462</v>
      </c>
      <c r="AX351" s="19">
        <f t="shared" ca="1" si="545"/>
        <v>1.8173193926629447</v>
      </c>
      <c r="AY351" s="19">
        <f t="shared" ca="1" si="546"/>
        <v>0.65857240096446401</v>
      </c>
      <c r="AZ351" s="72">
        <f t="shared" ca="1" si="547"/>
        <v>1.5214280724536395E-3</v>
      </c>
      <c r="BA351" s="72">
        <f t="shared" ca="1" si="548"/>
        <v>-9.2498188623476012E-4</v>
      </c>
      <c r="BB351" s="72">
        <f t="shared" ca="1" si="549"/>
        <v>9.1259663888287879E-10</v>
      </c>
      <c r="BC351" s="19">
        <f t="shared" ca="1" si="550"/>
        <v>7.8061808100317559E-4</v>
      </c>
      <c r="BD351" s="19">
        <f t="shared" ca="1" si="551"/>
        <v>0.99999969531765931</v>
      </c>
      <c r="BE351" s="19">
        <f t="shared" ca="1" si="552"/>
        <v>7.8061816028336662E-4</v>
      </c>
      <c r="BF351" s="19">
        <f t="shared" ca="1" si="553"/>
        <v>-0.81731936723837417</v>
      </c>
      <c r="BG351" s="19">
        <f t="shared" ca="1" si="554"/>
        <v>1.8173193672383743</v>
      </c>
      <c r="BH351" s="19">
        <f t="shared" ca="1" si="555"/>
        <v>0.65857239618842711</v>
      </c>
      <c r="BI351" s="72">
        <f t="shared" ca="1" si="556"/>
        <v>1.5214280512660205E-3</v>
      </c>
      <c r="BJ351" s="72">
        <f t="shared" ca="1" si="557"/>
        <v>-9.2498188412535947E-4</v>
      </c>
      <c r="BK351" s="72">
        <f t="shared" ca="1" si="558"/>
        <v>2.1094006532815235E-12</v>
      </c>
      <c r="BL351" s="72">
        <f t="shared" ca="1" si="559"/>
        <v>1.224781795517854E-2</v>
      </c>
      <c r="BM351" s="72">
        <f t="shared" ca="1" si="560"/>
        <v>1.0030549584589139</v>
      </c>
      <c r="BN351" s="72">
        <f t="shared" ca="1" si="561"/>
        <v>3.0433350978106575E-3</v>
      </c>
      <c r="BO351" s="72">
        <f t="shared" ca="1" si="562"/>
        <v>1.5643169510138358E-6</v>
      </c>
      <c r="BP351" s="72">
        <f t="shared" ca="1" si="563"/>
        <v>4967.3812466448526</v>
      </c>
      <c r="BQ351" s="72">
        <f t="shared" ca="1" si="564"/>
        <v>-1.3912160433672103</v>
      </c>
      <c r="BR351" s="72">
        <f t="shared" ca="1" si="565"/>
        <v>1.7498614017426359</v>
      </c>
      <c r="BS351" s="72">
        <f t="shared" ca="1" si="566"/>
        <v>4.8914540553324288</v>
      </c>
      <c r="BT351" s="72">
        <f t="shared" ca="1" si="567"/>
        <v>280.28919232416956</v>
      </c>
      <c r="BU351" s="72">
        <f t="shared" ca="1" si="568"/>
        <v>100.25967305269924</v>
      </c>
      <c r="BV351" s="72">
        <f t="shared" ca="1" si="569"/>
        <v>280.25967305269921</v>
      </c>
    </row>
    <row r="352" spans="1:74">
      <c r="A352" s="13">
        <f ca="1">'MGRS to'!AO352</f>
        <v>33.941145912554731</v>
      </c>
      <c r="B352" s="13">
        <f ca="1">'MGRS to'!AP352</f>
        <v>-6.8032909315030619</v>
      </c>
      <c r="C352" s="19">
        <f t="shared" ca="1" si="498"/>
        <v>0.59238474807389541</v>
      </c>
      <c r="D352" s="19">
        <f t="shared" ca="1" si="499"/>
        <v>-0.11873982672580043</v>
      </c>
      <c r="E352" s="19">
        <f t="shared" ca="1" si="500"/>
        <v>0.59083008182142516</v>
      </c>
      <c r="F352" s="19">
        <f t="shared" ca="1" si="501"/>
        <v>0.59083008182142516</v>
      </c>
      <c r="G352" s="19">
        <f t="shared" ca="1" si="502"/>
        <v>0</v>
      </c>
      <c r="H352" s="19">
        <f t="shared" ca="1" si="503"/>
        <v>0</v>
      </c>
      <c r="I352" s="19">
        <f t="shared" ca="1" si="504"/>
        <v>0</v>
      </c>
      <c r="J352" s="19">
        <f t="shared" ca="1" si="505"/>
        <v>0</v>
      </c>
      <c r="K352" s="19">
        <f t="shared" ca="1" si="506"/>
        <v>1</v>
      </c>
      <c r="L352" s="19">
        <f t="shared" ca="1" si="507"/>
        <v>0</v>
      </c>
      <c r="M352" s="19" t="e">
        <f t="shared" ca="1" si="508"/>
        <v>#DIV/0!</v>
      </c>
      <c r="N352" s="19" t="e">
        <f t="shared" ca="1" si="509"/>
        <v>#DIV/0!</v>
      </c>
      <c r="O352" s="19" t="e">
        <f t="shared" ca="1" si="510"/>
        <v>#DIV/0!</v>
      </c>
      <c r="P352" s="72" t="e">
        <f t="shared" ca="1" si="511"/>
        <v>#DIV/0!</v>
      </c>
      <c r="Q352" s="72" t="e">
        <f t="shared" ca="1" si="512"/>
        <v>#DIV/0!</v>
      </c>
      <c r="R352" s="72" t="e">
        <f t="shared" ca="1" si="513"/>
        <v>#DIV/0!</v>
      </c>
      <c r="S352" s="19" t="e">
        <f t="shared" ca="1" si="514"/>
        <v>#DIV/0!</v>
      </c>
      <c r="T352" s="19" t="e">
        <f t="shared" ca="1" si="515"/>
        <v>#DIV/0!</v>
      </c>
      <c r="U352" s="19" t="e">
        <f t="shared" ca="1" si="516"/>
        <v>#DIV/0!</v>
      </c>
      <c r="V352" s="19" t="e">
        <f t="shared" ca="1" si="517"/>
        <v>#DIV/0!</v>
      </c>
      <c r="W352" s="19" t="e">
        <f t="shared" ca="1" si="518"/>
        <v>#DIV/0!</v>
      </c>
      <c r="X352" s="19" t="e">
        <f t="shared" ca="1" si="519"/>
        <v>#DIV/0!</v>
      </c>
      <c r="Y352" s="72" t="e">
        <f t="shared" ca="1" si="520"/>
        <v>#DIV/0!</v>
      </c>
      <c r="Z352" s="72" t="e">
        <f t="shared" ca="1" si="521"/>
        <v>#DIV/0!</v>
      </c>
      <c r="AA352" s="72" t="e">
        <f t="shared" ca="1" si="522"/>
        <v>#DIV/0!</v>
      </c>
      <c r="AB352" s="19" t="e">
        <f t="shared" ca="1" si="523"/>
        <v>#DIV/0!</v>
      </c>
      <c r="AC352" s="19" t="e">
        <f t="shared" ca="1" si="524"/>
        <v>#DIV/0!</v>
      </c>
      <c r="AD352" s="19" t="e">
        <f t="shared" ca="1" si="525"/>
        <v>#DIV/0!</v>
      </c>
      <c r="AE352" s="19" t="e">
        <f t="shared" ca="1" si="526"/>
        <v>#DIV/0!</v>
      </c>
      <c r="AF352" s="19" t="e">
        <f t="shared" ca="1" si="527"/>
        <v>#DIV/0!</v>
      </c>
      <c r="AG352" s="19" t="e">
        <f t="shared" ca="1" si="528"/>
        <v>#DIV/0!</v>
      </c>
      <c r="AH352" s="72" t="e">
        <f t="shared" ca="1" si="529"/>
        <v>#DIV/0!</v>
      </c>
      <c r="AI352" s="72" t="e">
        <f t="shared" ca="1" si="530"/>
        <v>#DIV/0!</v>
      </c>
      <c r="AJ352" s="72" t="e">
        <f t="shared" ca="1" si="531"/>
        <v>#DIV/0!</v>
      </c>
      <c r="AK352" s="19" t="e">
        <f t="shared" ca="1" si="532"/>
        <v>#DIV/0!</v>
      </c>
      <c r="AL352" s="19" t="e">
        <f t="shared" ca="1" si="533"/>
        <v>#DIV/0!</v>
      </c>
      <c r="AM352" s="19" t="e">
        <f t="shared" ca="1" si="534"/>
        <v>#DIV/0!</v>
      </c>
      <c r="AN352" s="19" t="e">
        <f t="shared" ca="1" si="535"/>
        <v>#DIV/0!</v>
      </c>
      <c r="AO352" s="19" t="e">
        <f t="shared" ca="1" si="536"/>
        <v>#DIV/0!</v>
      </c>
      <c r="AP352" s="19" t="e">
        <f t="shared" ca="1" si="537"/>
        <v>#DIV/0!</v>
      </c>
      <c r="AQ352" s="72" t="e">
        <f t="shared" ca="1" si="538"/>
        <v>#DIV/0!</v>
      </c>
      <c r="AR352" s="72" t="e">
        <f t="shared" ca="1" si="539"/>
        <v>#DIV/0!</v>
      </c>
      <c r="AS352" s="72" t="e">
        <f t="shared" ca="1" si="540"/>
        <v>#DIV/0!</v>
      </c>
      <c r="AT352" s="19" t="e">
        <f t="shared" ca="1" si="541"/>
        <v>#DIV/0!</v>
      </c>
      <c r="AU352" s="19" t="e">
        <f t="shared" ca="1" si="542"/>
        <v>#DIV/0!</v>
      </c>
      <c r="AV352" s="19" t="e">
        <f t="shared" ca="1" si="543"/>
        <v>#DIV/0!</v>
      </c>
      <c r="AW352" s="19" t="e">
        <f t="shared" ca="1" si="544"/>
        <v>#DIV/0!</v>
      </c>
      <c r="AX352" s="19" t="e">
        <f t="shared" ca="1" si="545"/>
        <v>#DIV/0!</v>
      </c>
      <c r="AY352" s="19" t="e">
        <f t="shared" ca="1" si="546"/>
        <v>#DIV/0!</v>
      </c>
      <c r="AZ352" s="72" t="e">
        <f t="shared" ca="1" si="547"/>
        <v>#DIV/0!</v>
      </c>
      <c r="BA352" s="72" t="e">
        <f t="shared" ca="1" si="548"/>
        <v>#DIV/0!</v>
      </c>
      <c r="BB352" s="72" t="e">
        <f t="shared" ca="1" si="549"/>
        <v>#DIV/0!</v>
      </c>
      <c r="BC352" s="19" t="e">
        <f t="shared" ca="1" si="550"/>
        <v>#DIV/0!</v>
      </c>
      <c r="BD352" s="19" t="e">
        <f t="shared" ca="1" si="551"/>
        <v>#DIV/0!</v>
      </c>
      <c r="BE352" s="19" t="e">
        <f t="shared" ca="1" si="552"/>
        <v>#DIV/0!</v>
      </c>
      <c r="BF352" s="19" t="e">
        <f t="shared" ca="1" si="553"/>
        <v>#DIV/0!</v>
      </c>
      <c r="BG352" s="19" t="e">
        <f t="shared" ca="1" si="554"/>
        <v>#DIV/0!</v>
      </c>
      <c r="BH352" s="19" t="e">
        <f t="shared" ca="1" si="555"/>
        <v>#DIV/0!</v>
      </c>
      <c r="BI352" s="72" t="e">
        <f t="shared" ca="1" si="556"/>
        <v>#DIV/0!</v>
      </c>
      <c r="BJ352" s="72" t="e">
        <f t="shared" ca="1" si="557"/>
        <v>#DIV/0!</v>
      </c>
      <c r="BK352" s="72" t="e">
        <f t="shared" ca="1" si="558"/>
        <v>#DIV/0!</v>
      </c>
      <c r="BL352" s="72" t="e">
        <f t="shared" ca="1" si="559"/>
        <v>#DIV/0!</v>
      </c>
      <c r="BM352" s="72" t="e">
        <f t="shared" ca="1" si="560"/>
        <v>#DIV/0!</v>
      </c>
      <c r="BN352" s="72" t="e">
        <f t="shared" ca="1" si="561"/>
        <v>#DIV/0!</v>
      </c>
      <c r="BO352" s="72" t="e">
        <f t="shared" ca="1" si="562"/>
        <v>#DIV/0!</v>
      </c>
      <c r="BP352" s="72" t="e">
        <f t="shared" ca="1" si="563"/>
        <v>#DIV/0!</v>
      </c>
      <c r="BQ352" s="72" t="e">
        <f t="shared" ca="1" si="564"/>
        <v>#DIV/0!</v>
      </c>
      <c r="BR352" s="72" t="e">
        <f t="shared" ca="1" si="565"/>
        <v>#DIV/0!</v>
      </c>
      <c r="BS352" s="72" t="e">
        <f t="shared" ca="1" si="566"/>
        <v>#DIV/0!</v>
      </c>
      <c r="BT352" s="72" t="e">
        <f t="shared" ca="1" si="567"/>
        <v>#DIV/0!</v>
      </c>
      <c r="BU352" s="72" t="e">
        <f t="shared" ca="1" si="568"/>
        <v>#DIV/0!</v>
      </c>
      <c r="BV352" s="72" t="e">
        <f t="shared" ca="1" si="569"/>
        <v>#DIV/0!</v>
      </c>
    </row>
    <row r="353" spans="1:74">
      <c r="A353" s="13">
        <f ca="1">'MGRS to'!AO353</f>
        <v>33.962859569307462</v>
      </c>
      <c r="B353" s="13">
        <f ca="1">'MGRS to'!AP353</f>
        <v>-6.8293088823608183</v>
      </c>
      <c r="C353" s="19">
        <f t="shared" ca="1" si="498"/>
        <v>0.59276372287687851</v>
      </c>
      <c r="D353" s="19">
        <f t="shared" ca="1" si="499"/>
        <v>-0.11919392563289039</v>
      </c>
      <c r="E353" s="19">
        <f t="shared" ca="1" si="500"/>
        <v>0.59083008182142516</v>
      </c>
      <c r="F353" s="19">
        <f t="shared" ca="1" si="501"/>
        <v>0.59120857633286039</v>
      </c>
      <c r="G353" s="19">
        <f t="shared" ca="1" si="502"/>
        <v>-4.540989070899587E-4</v>
      </c>
      <c r="H353" s="19">
        <f t="shared" ca="1" si="503"/>
        <v>-4.540989070899587E-4</v>
      </c>
      <c r="I353" s="19">
        <f t="shared" ca="1" si="504"/>
        <v>0</v>
      </c>
      <c r="J353" s="19">
        <f t="shared" ca="1" si="505"/>
        <v>5.3426679056177667E-4</v>
      </c>
      <c r="K353" s="19">
        <f t="shared" ca="1" si="506"/>
        <v>0.99999985727948804</v>
      </c>
      <c r="L353" s="19">
        <f t="shared" ca="1" si="507"/>
        <v>5.3426681597872137E-4</v>
      </c>
      <c r="M353" s="19">
        <f t="shared" ca="1" si="508"/>
        <v>-0.58605559562706866</v>
      </c>
      <c r="N353" s="19">
        <f t="shared" ca="1" si="509"/>
        <v>1.5860555956270685</v>
      </c>
      <c r="O353" s="19">
        <f t="shared" ca="1" si="510"/>
        <v>0.60848719430420894</v>
      </c>
      <c r="P353" s="72">
        <f t="shared" ca="1" si="511"/>
        <v>1.3285911758057979E-3</v>
      </c>
      <c r="Q353" s="72">
        <f t="shared" ca="1" si="512"/>
        <v>-4.551481590386528E-4</v>
      </c>
      <c r="R353" s="72">
        <f t="shared" ca="1" si="513"/>
        <v>-1.0492519486940952E-6</v>
      </c>
      <c r="S353" s="19">
        <f t="shared" ca="1" si="514"/>
        <v>5.3488206658977751E-4</v>
      </c>
      <c r="T353" s="19">
        <f t="shared" ca="1" si="515"/>
        <v>0.99999985695057725</v>
      </c>
      <c r="U353" s="19">
        <f t="shared" ca="1" si="516"/>
        <v>5.3488209209463582E-4</v>
      </c>
      <c r="V353" s="19">
        <f t="shared" ca="1" si="517"/>
        <v>-0.58673405106889276</v>
      </c>
      <c r="W353" s="19">
        <f t="shared" ca="1" si="518"/>
        <v>1.5867340510688928</v>
      </c>
      <c r="X353" s="19">
        <f t="shared" ca="1" si="519"/>
        <v>0.60865459688479007</v>
      </c>
      <c r="Y353" s="72">
        <f t="shared" ca="1" si="520"/>
        <v>1.3291572285154931E-3</v>
      </c>
      <c r="Z353" s="72">
        <f t="shared" ca="1" si="521"/>
        <v>-4.5515058346622627E-4</v>
      </c>
      <c r="AA353" s="72">
        <f t="shared" ca="1" si="522"/>
        <v>-2.4244275734675198E-9</v>
      </c>
      <c r="AB353" s="19">
        <f t="shared" ca="1" si="523"/>
        <v>5.3488348908565077E-4</v>
      </c>
      <c r="AC353" s="19">
        <f t="shared" ca="1" si="524"/>
        <v>0.99999985694981641</v>
      </c>
      <c r="AD353" s="19">
        <f t="shared" ca="1" si="525"/>
        <v>5.348835145907127E-4</v>
      </c>
      <c r="AE353" s="19">
        <f t="shared" ca="1" si="526"/>
        <v>-0.58673561601373425</v>
      </c>
      <c r="AF353" s="19">
        <f t="shared" ca="1" si="527"/>
        <v>1.5867356160137343</v>
      </c>
      <c r="AG353" s="19">
        <f t="shared" ca="1" si="528"/>
        <v>0.60865498285491171</v>
      </c>
      <c r="AH353" s="72">
        <f t="shared" ca="1" si="529"/>
        <v>1.3291585341867157E-3</v>
      </c>
      <c r="AI353" s="72">
        <f t="shared" ca="1" si="530"/>
        <v>-4.5515058906816873E-4</v>
      </c>
      <c r="AJ353" s="72">
        <f t="shared" ca="1" si="531"/>
        <v>-5.6019424667617945E-12</v>
      </c>
      <c r="AK353" s="19">
        <f t="shared" ca="1" si="532"/>
        <v>5.3488349237249997E-4</v>
      </c>
      <c r="AL353" s="19">
        <f t="shared" ca="1" si="533"/>
        <v>0.99999985694981464</v>
      </c>
      <c r="AM353" s="19">
        <f t="shared" ca="1" si="534"/>
        <v>5.3488351787756233E-4</v>
      </c>
      <c r="AN353" s="19">
        <f t="shared" ca="1" si="535"/>
        <v>-0.58673561962973064</v>
      </c>
      <c r="AO353" s="19">
        <f t="shared" ca="1" si="536"/>
        <v>0.65574131265771607</v>
      </c>
      <c r="AP353" s="19">
        <f t="shared" ca="1" si="537"/>
        <v>0.34425868734228393</v>
      </c>
      <c r="AQ353" s="72">
        <f t="shared" ca="1" si="538"/>
        <v>5.5058064328976765E-4</v>
      </c>
      <c r="AR353" s="72">
        <f t="shared" ca="1" si="539"/>
        <v>-4.5515075703205529E-4</v>
      </c>
      <c r="AS353" s="72">
        <f t="shared" ca="1" si="540"/>
        <v>-1.6796388656011366E-10</v>
      </c>
      <c r="AT353" s="19">
        <f t="shared" ca="1" si="541"/>
        <v>5.3488359092293135E-4</v>
      </c>
      <c r="AU353" s="19">
        <f t="shared" ca="1" si="542"/>
        <v>0.9999998569497619</v>
      </c>
      <c r="AV353" s="19">
        <f t="shared" ca="1" si="543"/>
        <v>5.3488361642800781E-4</v>
      </c>
      <c r="AW353" s="19">
        <f t="shared" ca="1" si="544"/>
        <v>-0.58673572804830276</v>
      </c>
      <c r="AX353" s="19">
        <f t="shared" ca="1" si="545"/>
        <v>1.5867357280483028</v>
      </c>
      <c r="AY353" s="19">
        <f t="shared" ca="1" si="546"/>
        <v>0.60865501048652471</v>
      </c>
      <c r="AZ353" s="72">
        <f t="shared" ca="1" si="547"/>
        <v>1.3291586276598579E-3</v>
      </c>
      <c r="BA353" s="72">
        <f t="shared" ca="1" si="548"/>
        <v>-4.5515058946921425E-4</v>
      </c>
      <c r="BB353" s="72">
        <f t="shared" ca="1" si="549"/>
        <v>1.6756284104387301E-10</v>
      </c>
      <c r="BC353" s="19">
        <f t="shared" ca="1" si="550"/>
        <v>5.3488349260782649E-4</v>
      </c>
      <c r="BD353" s="19">
        <f t="shared" ca="1" si="551"/>
        <v>0.99999985694981453</v>
      </c>
      <c r="BE353" s="19">
        <f t="shared" ca="1" si="552"/>
        <v>5.3488351811288885E-4</v>
      </c>
      <c r="BF353" s="19">
        <f t="shared" ca="1" si="553"/>
        <v>-0.58673561988857981</v>
      </c>
      <c r="BG353" s="19">
        <f t="shared" ca="1" si="554"/>
        <v>1.5867356198885798</v>
      </c>
      <c r="BH353" s="19">
        <f t="shared" ca="1" si="555"/>
        <v>0.60865498381058314</v>
      </c>
      <c r="BI353" s="72">
        <f t="shared" ca="1" si="556"/>
        <v>1.329158537419593E-3</v>
      </c>
      <c r="BJ353" s="72">
        <f t="shared" ca="1" si="557"/>
        <v>-4.5515058908203942E-4</v>
      </c>
      <c r="BK353" s="72">
        <f t="shared" ca="1" si="558"/>
        <v>3.8717482995706543E-13</v>
      </c>
      <c r="BL353" s="72">
        <f t="shared" ca="1" si="559"/>
        <v>1.0693799541092753E-2</v>
      </c>
      <c r="BM353" s="72">
        <f t="shared" ca="1" si="560"/>
        <v>1.0026681131299227</v>
      </c>
      <c r="BN353" s="72">
        <f t="shared" ca="1" si="561"/>
        <v>2.6592429911386638E-3</v>
      </c>
      <c r="BO353" s="72">
        <f t="shared" ca="1" si="562"/>
        <v>8.6549567744863958E-7</v>
      </c>
      <c r="BP353" s="72">
        <f t="shared" ca="1" si="563"/>
        <v>3403.6775309585582</v>
      </c>
      <c r="BQ353" s="72">
        <f t="shared" ca="1" si="564"/>
        <v>-0.78223140778006728</v>
      </c>
      <c r="BR353" s="72">
        <f t="shared" ca="1" si="565"/>
        <v>2.3591076323735285</v>
      </c>
      <c r="BS353" s="72">
        <f t="shared" ca="1" si="566"/>
        <v>5.5007002859633216</v>
      </c>
      <c r="BT353" s="72">
        <f t="shared" ca="1" si="567"/>
        <v>315.18144173162528</v>
      </c>
      <c r="BU353" s="72">
        <f t="shared" ca="1" si="568"/>
        <v>135.16691075210338</v>
      </c>
      <c r="BV353" s="72">
        <f t="shared" ca="1" si="569"/>
        <v>315.16691075210338</v>
      </c>
    </row>
    <row r="354" spans="1:74">
      <c r="A354" s="13">
        <f ca="1">'MGRS to'!AO354</f>
        <v>34.000004471606317</v>
      </c>
      <c r="B354" s="13">
        <f ca="1">'MGRS to'!AP354</f>
        <v>-6.8599968356844929</v>
      </c>
      <c r="C354" s="19">
        <f t="shared" ca="1" si="498"/>
        <v>0.59341202372232515</v>
      </c>
      <c r="D354" s="19">
        <f t="shared" ca="1" si="499"/>
        <v>-0.11972953145908684</v>
      </c>
      <c r="E354" s="19">
        <f t="shared" ca="1" si="500"/>
        <v>0.59120857633286039</v>
      </c>
      <c r="F354" s="19">
        <f t="shared" ca="1" si="501"/>
        <v>0.59185605762556692</v>
      </c>
      <c r="G354" s="19">
        <f t="shared" ca="1" si="502"/>
        <v>-5.3560582619645303E-4</v>
      </c>
      <c r="H354" s="19">
        <f t="shared" ca="1" si="503"/>
        <v>-5.3560582619645303E-4</v>
      </c>
      <c r="I354" s="19">
        <f t="shared" ca="1" si="504"/>
        <v>0</v>
      </c>
      <c r="J354" s="19">
        <f t="shared" ca="1" si="505"/>
        <v>7.854302152017304E-4</v>
      </c>
      <c r="K354" s="19">
        <f t="shared" ca="1" si="506"/>
        <v>0.99999969154964097</v>
      </c>
      <c r="L354" s="19">
        <f t="shared" ca="1" si="507"/>
        <v>7.8543029595715098E-4</v>
      </c>
      <c r="M354" s="19">
        <f t="shared" ca="1" si="508"/>
        <v>-0.46987789779634453</v>
      </c>
      <c r="N354" s="19">
        <f t="shared" ca="1" si="509"/>
        <v>1.4698778977963445</v>
      </c>
      <c r="O354" s="19">
        <f t="shared" ca="1" si="510"/>
        <v>0.57689629614801752</v>
      </c>
      <c r="P354" s="72">
        <f t="shared" ca="1" si="511"/>
        <v>1.2316325391622312E-3</v>
      </c>
      <c r="Q354" s="72">
        <f t="shared" ca="1" si="512"/>
        <v>-5.368425566152805E-4</v>
      </c>
      <c r="R354" s="72">
        <f t="shared" ca="1" si="513"/>
        <v>-1.236730418827472E-6</v>
      </c>
      <c r="S354" s="19">
        <f t="shared" ca="1" si="514"/>
        <v>7.8601178290516559E-4</v>
      </c>
      <c r="T354" s="19">
        <f t="shared" ca="1" si="515"/>
        <v>0.99999969109269071</v>
      </c>
      <c r="U354" s="19">
        <f t="shared" ca="1" si="516"/>
        <v>7.8601186384010392E-4</v>
      </c>
      <c r="V354" s="19">
        <f t="shared" ca="1" si="517"/>
        <v>-0.47061439631797397</v>
      </c>
      <c r="W354" s="19">
        <f t="shared" ca="1" si="518"/>
        <v>1.4706143963179739</v>
      </c>
      <c r="X354" s="19">
        <f t="shared" ca="1" si="519"/>
        <v>0.57710819013871439</v>
      </c>
      <c r="Y354" s="72">
        <f t="shared" ca="1" si="520"/>
        <v>1.2322473793045063E-3</v>
      </c>
      <c r="Z354" s="72">
        <f t="shared" ca="1" si="521"/>
        <v>-5.3684541226478285E-4</v>
      </c>
      <c r="AA354" s="72">
        <f t="shared" ca="1" si="522"/>
        <v>-2.8556495023463954E-9</v>
      </c>
      <c r="AB354" s="19">
        <f t="shared" ca="1" si="523"/>
        <v>7.8601312681692286E-4</v>
      </c>
      <c r="AC354" s="19">
        <f t="shared" ca="1" si="524"/>
        <v>0.99999969109163445</v>
      </c>
      <c r="AD354" s="19">
        <f t="shared" ca="1" si="525"/>
        <v>7.8601320775227633E-4</v>
      </c>
      <c r="AE354" s="19">
        <f t="shared" ca="1" si="526"/>
        <v>-0.47061609502425883</v>
      </c>
      <c r="AF354" s="19">
        <f t="shared" ca="1" si="527"/>
        <v>1.4706160950242588</v>
      </c>
      <c r="AG354" s="19">
        <f t="shared" ca="1" si="528"/>
        <v>0.57710867861895043</v>
      </c>
      <c r="AH354" s="72">
        <f t="shared" ca="1" si="529"/>
        <v>1.232248797407648E-3</v>
      </c>
      <c r="AI354" s="72">
        <f t="shared" ca="1" si="530"/>
        <v>-5.3684541885856761E-4</v>
      </c>
      <c r="AJ354" s="72">
        <f t="shared" ca="1" si="531"/>
        <v>-6.5937847629898849E-12</v>
      </c>
      <c r="AK354" s="19">
        <f t="shared" ca="1" si="532"/>
        <v>7.860131299200862E-4</v>
      </c>
      <c r="AL354" s="19">
        <f t="shared" ca="1" si="533"/>
        <v>0.999999691091632</v>
      </c>
      <c r="AM354" s="19">
        <f t="shared" ca="1" si="534"/>
        <v>7.8601321085544065E-4</v>
      </c>
      <c r="AN354" s="19">
        <f t="shared" ca="1" si="535"/>
        <v>-0.47061609894660145</v>
      </c>
      <c r="AO354" s="19">
        <f t="shared" ca="1" si="536"/>
        <v>0.77852048741228264</v>
      </c>
      <c r="AP354" s="19">
        <f t="shared" ca="1" si="537"/>
        <v>0.22147951258771736</v>
      </c>
      <c r="AQ354" s="72">
        <f t="shared" ca="1" si="538"/>
        <v>6.5346835585084861E-4</v>
      </c>
      <c r="AR354" s="72">
        <f t="shared" ca="1" si="539"/>
        <v>-5.3684543459880658E-4</v>
      </c>
      <c r="AS354" s="72">
        <f t="shared" ca="1" si="540"/>
        <v>-1.5740238973327436E-11</v>
      </c>
      <c r="AT354" s="19">
        <f t="shared" ca="1" si="541"/>
        <v>7.8601313732767496E-4</v>
      </c>
      <c r="AU354" s="19">
        <f t="shared" ca="1" si="542"/>
        <v>0.99999969109162623</v>
      </c>
      <c r="AV354" s="19">
        <f t="shared" ca="1" si="543"/>
        <v>7.8601321826303168E-4</v>
      </c>
      <c r="AW354" s="19">
        <f t="shared" ca="1" si="544"/>
        <v>-0.47061610830979728</v>
      </c>
      <c r="AX354" s="19">
        <f t="shared" ca="1" si="545"/>
        <v>1.4706161083097973</v>
      </c>
      <c r="AY354" s="19">
        <f t="shared" ca="1" si="546"/>
        <v>0.57710868243933744</v>
      </c>
      <c r="AZ354" s="72">
        <f t="shared" ca="1" si="547"/>
        <v>1.2322488084985962E-3</v>
      </c>
      <c r="BA354" s="72">
        <f t="shared" ca="1" si="548"/>
        <v>-5.3684541891013747E-4</v>
      </c>
      <c r="BB354" s="72">
        <f t="shared" ca="1" si="549"/>
        <v>1.5688669113833598E-11</v>
      </c>
      <c r="BC354" s="19">
        <f t="shared" ca="1" si="550"/>
        <v>7.8601312994434512E-4</v>
      </c>
      <c r="BD354" s="19">
        <f t="shared" ca="1" si="551"/>
        <v>0.999999691091632</v>
      </c>
      <c r="BE354" s="19">
        <f t="shared" ca="1" si="552"/>
        <v>7.8601321087969956E-4</v>
      </c>
      <c r="BF354" s="19">
        <f t="shared" ca="1" si="553"/>
        <v>-0.4706160989772844</v>
      </c>
      <c r="BG354" s="19">
        <f t="shared" ca="1" si="554"/>
        <v>1.4706160989772843</v>
      </c>
      <c r="BH354" s="19">
        <f t="shared" ca="1" si="555"/>
        <v>0.5771086797556817</v>
      </c>
      <c r="BI354" s="72">
        <f t="shared" ca="1" si="556"/>
        <v>1.2322488007076875E-3</v>
      </c>
      <c r="BJ354" s="72">
        <f t="shared" ca="1" si="557"/>
        <v>-5.3684541887391189E-4</v>
      </c>
      <c r="BK354" s="72">
        <f t="shared" ca="1" si="558"/>
        <v>3.6225579827520171E-14</v>
      </c>
      <c r="BL354" s="72">
        <f t="shared" ca="1" si="559"/>
        <v>9.9112124081963994E-3</v>
      </c>
      <c r="BM354" s="72">
        <f t="shared" ca="1" si="560"/>
        <v>1.002473217383437</v>
      </c>
      <c r="BN354" s="72">
        <f t="shared" ca="1" si="561"/>
        <v>2.4655940005024937E-3</v>
      </c>
      <c r="BO354" s="72">
        <f t="shared" ca="1" si="562"/>
        <v>1.1180301469062016E-6</v>
      </c>
      <c r="BP354" s="72">
        <f t="shared" ca="1" si="563"/>
        <v>5001.7240884390521</v>
      </c>
      <c r="BQ354" s="72">
        <f t="shared" ca="1" si="564"/>
        <v>-0.60048881026270284</v>
      </c>
      <c r="BR354" s="72">
        <f t="shared" ca="1" si="565"/>
        <v>2.5408044802453502</v>
      </c>
      <c r="BS354" s="72">
        <f t="shared" ca="1" si="566"/>
        <v>5.6823971338351438</v>
      </c>
      <c r="BT354" s="72">
        <f t="shared" ca="1" si="567"/>
        <v>325.59452552711502</v>
      </c>
      <c r="BU354" s="72">
        <f t="shared" ca="1" si="568"/>
        <v>145.57737328598932</v>
      </c>
      <c r="BV354" s="72">
        <f t="shared" ca="1" si="569"/>
        <v>325.57737328598932</v>
      </c>
    </row>
    <row r="355" spans="1:74">
      <c r="A355" s="13">
        <f ca="1">'MGRS to'!AO355</f>
        <v>34.006527525438102</v>
      </c>
      <c r="B355" s="13">
        <f ca="1">'MGRS to'!AP355</f>
        <v>-6.8597140624402106</v>
      </c>
      <c r="C355" s="19">
        <f t="shared" ca="1" si="498"/>
        <v>0.59352587248897459</v>
      </c>
      <c r="D355" s="19">
        <f t="shared" ca="1" si="499"/>
        <v>-0.11972459613493756</v>
      </c>
      <c r="E355" s="19">
        <f t="shared" ca="1" si="500"/>
        <v>0.59185605762556692</v>
      </c>
      <c r="F355" s="19">
        <f t="shared" ca="1" si="501"/>
        <v>0.59196976273920299</v>
      </c>
      <c r="G355" s="19">
        <f t="shared" ca="1" si="502"/>
        <v>4.9353241492744448E-6</v>
      </c>
      <c r="H355" s="19">
        <f t="shared" ca="1" si="503"/>
        <v>4.9353241492744448E-6</v>
      </c>
      <c r="I355" s="19">
        <f t="shared" ca="1" si="504"/>
        <v>0</v>
      </c>
      <c r="J355" s="19">
        <f t="shared" ca="1" si="505"/>
        <v>1.1377885384633993E-4</v>
      </c>
      <c r="K355" s="19">
        <f t="shared" ca="1" si="506"/>
        <v>0.99999999352718627</v>
      </c>
      <c r="L355" s="19">
        <f t="shared" ca="1" si="507"/>
        <v>1.137788540918297E-4</v>
      </c>
      <c r="M355" s="19">
        <f t="shared" ca="1" si="508"/>
        <v>2.9873036845519816E-2</v>
      </c>
      <c r="N355" s="19">
        <f t="shared" ca="1" si="509"/>
        <v>0.97012696315448022</v>
      </c>
      <c r="O355" s="19">
        <f t="shared" ca="1" si="510"/>
        <v>0.35821252809829129</v>
      </c>
      <c r="P355" s="72">
        <f t="shared" ca="1" si="511"/>
        <v>8.1390568642992827E-4</v>
      </c>
      <c r="Q355" s="72">
        <f t="shared" ca="1" si="512"/>
        <v>4.9467141266047733E-6</v>
      </c>
      <c r="R355" s="72">
        <f t="shared" ca="1" si="513"/>
        <v>1.1389977330328417E-8</v>
      </c>
      <c r="S355" s="19">
        <f t="shared" ca="1" si="514"/>
        <v>1.1377919449170163E-4</v>
      </c>
      <c r="T355" s="19">
        <f t="shared" ca="1" si="515"/>
        <v>0.99999999352714752</v>
      </c>
      <c r="U355" s="19">
        <f t="shared" ca="1" si="516"/>
        <v>1.137791947371936E-4</v>
      </c>
      <c r="V355" s="19">
        <f t="shared" ca="1" si="517"/>
        <v>2.9941889626228201E-2</v>
      </c>
      <c r="W355" s="19">
        <f t="shared" ca="1" si="518"/>
        <v>0.97005811037377176</v>
      </c>
      <c r="X355" s="19">
        <f t="shared" ca="1" si="519"/>
        <v>0.35816697531007824</v>
      </c>
      <c r="Y355" s="72">
        <f t="shared" ca="1" si="520"/>
        <v>8.1384806191463536E-4</v>
      </c>
      <c r="Z355" s="72">
        <f t="shared" ca="1" si="521"/>
        <v>4.9467404129390157E-6</v>
      </c>
      <c r="AA355" s="72">
        <f t="shared" ca="1" si="522"/>
        <v>2.6286334242438454E-11</v>
      </c>
      <c r="AB355" s="19">
        <f t="shared" ca="1" si="523"/>
        <v>1.1377919527876155E-4</v>
      </c>
      <c r="AC355" s="19">
        <f t="shared" ca="1" si="524"/>
        <v>0.99999999352714741</v>
      </c>
      <c r="AD355" s="19">
        <f t="shared" ca="1" si="525"/>
        <v>1.1377919552425354E-4</v>
      </c>
      <c r="AE355" s="19">
        <f t="shared" ca="1" si="526"/>
        <v>2.9942048527253119E-2</v>
      </c>
      <c r="AF355" s="19">
        <f t="shared" ca="1" si="527"/>
        <v>0.97005795147274687</v>
      </c>
      <c r="AG355" s="19">
        <f t="shared" ca="1" si="528"/>
        <v>0.35816687017416926</v>
      </c>
      <c r="AH355" s="72">
        <f t="shared" ca="1" si="529"/>
        <v>8.1384792892659854E-4</v>
      </c>
      <c r="AI355" s="72">
        <f t="shared" ca="1" si="530"/>
        <v>4.9467404736038745E-6</v>
      </c>
      <c r="AJ355" s="72">
        <f t="shared" ca="1" si="531"/>
        <v>6.0664858824322626E-14</v>
      </c>
      <c r="AK355" s="19">
        <f t="shared" ca="1" si="532"/>
        <v>1.1377919528057784E-4</v>
      </c>
      <c r="AL355" s="19">
        <f t="shared" ca="1" si="533"/>
        <v>0.99999999352714741</v>
      </c>
      <c r="AM355" s="19">
        <f t="shared" ca="1" si="534"/>
        <v>1.1377919552606982E-4</v>
      </c>
      <c r="AN355" s="19">
        <f t="shared" ca="1" si="535"/>
        <v>2.9942048893972534E-2</v>
      </c>
      <c r="AO355" s="19">
        <f t="shared" ca="1" si="536"/>
        <v>0.99910347370803099</v>
      </c>
      <c r="AP355" s="19">
        <f t="shared" ca="1" si="537"/>
        <v>8.9652629196901312E-4</v>
      </c>
      <c r="AQ355" s="72">
        <f t="shared" ca="1" si="538"/>
        <v>8.3815503724361687E-4</v>
      </c>
      <c r="AR355" s="72">
        <f t="shared" ca="1" si="539"/>
        <v>4.9467368720042592E-6</v>
      </c>
      <c r="AS355" s="72">
        <f t="shared" ca="1" si="540"/>
        <v>-3.6015996152981094E-12</v>
      </c>
      <c r="AT355" s="19">
        <f t="shared" ca="1" si="541"/>
        <v>1.1377919517274686E-4</v>
      </c>
      <c r="AU355" s="19">
        <f t="shared" ca="1" si="542"/>
        <v>0.99999999352714741</v>
      </c>
      <c r="AV355" s="19">
        <f t="shared" ca="1" si="543"/>
        <v>1.1377919541823884E-4</v>
      </c>
      <c r="AW355" s="19">
        <f t="shared" ca="1" si="544"/>
        <v>2.9942027122282635E-2</v>
      </c>
      <c r="AX355" s="19">
        <f t="shared" ca="1" si="545"/>
        <v>0.97005797287771733</v>
      </c>
      <c r="AY355" s="19">
        <f t="shared" ca="1" si="546"/>
        <v>0.35816688433664134</v>
      </c>
      <c r="AZ355" s="72">
        <f t="shared" ca="1" si="547"/>
        <v>8.1384794684092622E-4</v>
      </c>
      <c r="BA355" s="72">
        <f t="shared" ca="1" si="548"/>
        <v>4.9467404654319361E-6</v>
      </c>
      <c r="BB355" s="72">
        <f t="shared" ca="1" si="549"/>
        <v>3.5934276768981592E-12</v>
      </c>
      <c r="BC355" s="19">
        <f t="shared" ca="1" si="550"/>
        <v>1.1377919528033317E-4</v>
      </c>
      <c r="BD355" s="19">
        <f t="shared" ca="1" si="551"/>
        <v>0.99999999352714741</v>
      </c>
      <c r="BE355" s="19">
        <f t="shared" ca="1" si="552"/>
        <v>1.1377919552582515E-4</v>
      </c>
      <c r="BF355" s="19">
        <f t="shared" ca="1" si="553"/>
        <v>2.9942048844573122E-2</v>
      </c>
      <c r="BG355" s="19">
        <f t="shared" ca="1" si="554"/>
        <v>0.97005795115542692</v>
      </c>
      <c r="BH355" s="19">
        <f t="shared" ca="1" si="555"/>
        <v>0.35816686996421632</v>
      </c>
      <c r="BI355" s="72">
        <f t="shared" ca="1" si="556"/>
        <v>8.1384792866102604E-4</v>
      </c>
      <c r="BJ355" s="72">
        <f t="shared" ca="1" si="557"/>
        <v>4.9467404737250206E-6</v>
      </c>
      <c r="BK355" s="72">
        <f t="shared" ca="1" si="558"/>
        <v>8.293084440198252E-15</v>
      </c>
      <c r="BL355" s="72">
        <f t="shared" ca="1" si="559"/>
        <v>6.5377024016311635E-3</v>
      </c>
      <c r="BM355" s="72">
        <f t="shared" ca="1" si="560"/>
        <v>1.00163242752826</v>
      </c>
      <c r="BN355" s="72">
        <f t="shared" ca="1" si="561"/>
        <v>1.6291030157678649E-3</v>
      </c>
      <c r="BO355" s="72">
        <f t="shared" ca="1" si="562"/>
        <v>6.6332927597069874E-8</v>
      </c>
      <c r="BP355" s="72">
        <f t="shared" ca="1" si="563"/>
        <v>724.02449374523155</v>
      </c>
      <c r="BQ355" s="72">
        <f t="shared" ca="1" si="564"/>
        <v>3.592041328053254E-2</v>
      </c>
      <c r="BR355" s="72">
        <f t="shared" ca="1" si="565"/>
        <v>-3.1056694802777773</v>
      </c>
      <c r="BS355" s="72">
        <f t="shared" ca="1" si="566"/>
        <v>3.5923173312015777E-2</v>
      </c>
      <c r="BT355" s="72">
        <f t="shared" ca="1" si="567"/>
        <v>2.0580880793401661</v>
      </c>
      <c r="BU355" s="72">
        <f t="shared" ca="1" si="568"/>
        <v>-177.94175378250452</v>
      </c>
      <c r="BV355" s="72">
        <f t="shared" ca="1" si="569"/>
        <v>2.0582462174954799</v>
      </c>
    </row>
    <row r="356" spans="1:74">
      <c r="A356" s="13">
        <f ca="1">'MGRS to'!AO356</f>
        <v>34.027163678136901</v>
      </c>
      <c r="B356" s="13">
        <f ca="1">'MGRS to'!AP356</f>
        <v>-6.8435693274702114</v>
      </c>
      <c r="C356" s="19">
        <f t="shared" ca="1" si="498"/>
        <v>0.59388604129851297</v>
      </c>
      <c r="D356" s="19">
        <f t="shared" ca="1" si="499"/>
        <v>-0.1194428173528492</v>
      </c>
      <c r="E356" s="19">
        <f t="shared" ca="1" si="500"/>
        <v>0.59196976273920299</v>
      </c>
      <c r="F356" s="19">
        <f t="shared" ca="1" si="501"/>
        <v>0.59232947762241006</v>
      </c>
      <c r="G356" s="19">
        <f t="shared" ca="1" si="502"/>
        <v>2.8177878208836271E-4</v>
      </c>
      <c r="H356" s="19">
        <f t="shared" ca="1" si="503"/>
        <v>2.8177878208836271E-4</v>
      </c>
      <c r="I356" s="19">
        <f t="shared" ca="1" si="504"/>
        <v>0</v>
      </c>
      <c r="J356" s="19">
        <f t="shared" ca="1" si="505"/>
        <v>4.2902104231795683E-4</v>
      </c>
      <c r="K356" s="19">
        <f t="shared" ca="1" si="506"/>
        <v>0.99999990797046845</v>
      </c>
      <c r="L356" s="19">
        <f t="shared" ca="1" si="507"/>
        <v>4.2902105547882582E-4</v>
      </c>
      <c r="M356" s="19">
        <f t="shared" ca="1" si="508"/>
        <v>0.45218551677763646</v>
      </c>
      <c r="N356" s="19">
        <f t="shared" ca="1" si="509"/>
        <v>0.54781448322236348</v>
      </c>
      <c r="O356" s="19">
        <f t="shared" ca="1" si="510"/>
        <v>-0.13734446984285986</v>
      </c>
      <c r="P356" s="72">
        <f t="shared" ca="1" si="511"/>
        <v>4.6008656493383329E-4</v>
      </c>
      <c r="Q356" s="72">
        <f t="shared" ca="1" si="512"/>
        <v>2.8242887714549468E-4</v>
      </c>
      <c r="R356" s="72">
        <f t="shared" ca="1" si="513"/>
        <v>6.5009505713196783E-7</v>
      </c>
      <c r="S356" s="19">
        <f t="shared" ca="1" si="514"/>
        <v>4.2931524408893552E-4</v>
      </c>
      <c r="T356" s="19">
        <f t="shared" ca="1" si="515"/>
        <v>0.99999990784420634</v>
      </c>
      <c r="U356" s="19">
        <f t="shared" ca="1" si="516"/>
        <v>4.2931525727689834E-4</v>
      </c>
      <c r="V356" s="19">
        <f t="shared" ca="1" si="517"/>
        <v>0.45291816987826389</v>
      </c>
      <c r="W356" s="19">
        <f t="shared" ca="1" si="518"/>
        <v>0.54708183012173617</v>
      </c>
      <c r="X356" s="19">
        <f t="shared" ca="1" si="519"/>
        <v>-0.13886760387525188</v>
      </c>
      <c r="Y356" s="72">
        <f t="shared" ca="1" si="520"/>
        <v>4.5947208494503386E-4</v>
      </c>
      <c r="Z356" s="72">
        <f t="shared" ca="1" si="521"/>
        <v>2.8243037698682014E-4</v>
      </c>
      <c r="AA356" s="72">
        <f t="shared" ca="1" si="522"/>
        <v>1.4998413254635815E-9</v>
      </c>
      <c r="AB356" s="19">
        <f t="shared" ca="1" si="523"/>
        <v>4.2931592339549819E-4</v>
      </c>
      <c r="AC356" s="19">
        <f t="shared" ca="1" si="524"/>
        <v>0.99999990784391479</v>
      </c>
      <c r="AD356" s="19">
        <f t="shared" ca="1" si="525"/>
        <v>4.2931593658352362E-4</v>
      </c>
      <c r="AE356" s="19">
        <f t="shared" ca="1" si="526"/>
        <v>0.45291985844838678</v>
      </c>
      <c r="AF356" s="19">
        <f t="shared" ca="1" si="527"/>
        <v>0.54708014155161322</v>
      </c>
      <c r="AG356" s="19">
        <f t="shared" ca="1" si="528"/>
        <v>-0.13887111900524429</v>
      </c>
      <c r="AH356" s="72">
        <f t="shared" ca="1" si="529"/>
        <v>4.5947066872982349E-4</v>
      </c>
      <c r="AI356" s="72">
        <f t="shared" ca="1" si="530"/>
        <v>2.8243038044712022E-4</v>
      </c>
      <c r="AJ356" s="72">
        <f t="shared" ca="1" si="531"/>
        <v>3.4603000803254402E-12</v>
      </c>
      <c r="AK356" s="19">
        <f t="shared" ca="1" si="532"/>
        <v>4.2931592496277623E-4</v>
      </c>
      <c r="AL356" s="19">
        <f t="shared" ca="1" si="533"/>
        <v>0.99999990784391413</v>
      </c>
      <c r="AM356" s="19">
        <f t="shared" ca="1" si="534"/>
        <v>4.2931593815080177E-4</v>
      </c>
      <c r="AN356" s="19">
        <f t="shared" ca="1" si="535"/>
        <v>0.45291986234405401</v>
      </c>
      <c r="AO356" s="19">
        <f t="shared" ca="1" si="536"/>
        <v>0.79486359829424313</v>
      </c>
      <c r="AP356" s="19">
        <f t="shared" ca="1" si="537"/>
        <v>0.20513640170575687</v>
      </c>
      <c r="AQ356" s="72">
        <f t="shared" ca="1" si="538"/>
        <v>6.6715892588711909E-4</v>
      </c>
      <c r="AR356" s="72">
        <f t="shared" ca="1" si="539"/>
        <v>2.824303758029999E-4</v>
      </c>
      <c r="AS356" s="72">
        <f t="shared" ca="1" si="540"/>
        <v>-4.6441203205120629E-12</v>
      </c>
      <c r="AT356" s="19">
        <f t="shared" ca="1" si="541"/>
        <v>4.2931592285935924E-4</v>
      </c>
      <c r="AU356" s="19">
        <f t="shared" ca="1" si="542"/>
        <v>0.99999990784391501</v>
      </c>
      <c r="AV356" s="19">
        <f t="shared" ca="1" si="543"/>
        <v>4.2931593604738456E-4</v>
      </c>
      <c r="AW356" s="19">
        <f t="shared" ca="1" si="544"/>
        <v>0.45291985711556793</v>
      </c>
      <c r="AX356" s="19">
        <f t="shared" ca="1" si="545"/>
        <v>0.54708014288443207</v>
      </c>
      <c r="AY356" s="19">
        <f t="shared" ca="1" si="546"/>
        <v>-0.13887111623068016</v>
      </c>
      <c r="AZ356" s="72">
        <f t="shared" ca="1" si="547"/>
        <v>4.5947066984766764E-4</v>
      </c>
      <c r="BA356" s="72">
        <f t="shared" ca="1" si="548"/>
        <v>2.8243038044438906E-4</v>
      </c>
      <c r="BB356" s="72">
        <f t="shared" ca="1" si="549"/>
        <v>4.6413891610294633E-12</v>
      </c>
      <c r="BC356" s="19">
        <f t="shared" ca="1" si="550"/>
        <v>4.2931592496153954E-4</v>
      </c>
      <c r="BD356" s="19">
        <f t="shared" ca="1" si="551"/>
        <v>0.99999990784391413</v>
      </c>
      <c r="BE356" s="19">
        <f t="shared" ca="1" si="552"/>
        <v>4.2931593814956508E-4</v>
      </c>
      <c r="BF356" s="19">
        <f t="shared" ca="1" si="553"/>
        <v>0.45291986234097897</v>
      </c>
      <c r="BG356" s="19">
        <f t="shared" ca="1" si="554"/>
        <v>0.54708013765902108</v>
      </c>
      <c r="BH356" s="19">
        <f t="shared" ca="1" si="555"/>
        <v>-0.13887112710855565</v>
      </c>
      <c r="BI356" s="72">
        <f t="shared" ca="1" si="556"/>
        <v>4.5947066546508003E-4</v>
      </c>
      <c r="BJ356" s="72">
        <f t="shared" ca="1" si="557"/>
        <v>2.8243038045509724E-4</v>
      </c>
      <c r="BK356" s="72">
        <f t="shared" ca="1" si="558"/>
        <v>1.0708176966661709E-14</v>
      </c>
      <c r="BL356" s="72">
        <f t="shared" ca="1" si="559"/>
        <v>3.6870448055170094E-3</v>
      </c>
      <c r="BM356" s="72">
        <f t="shared" ca="1" si="560"/>
        <v>1.0009211249455818</v>
      </c>
      <c r="BN356" s="72">
        <f t="shared" ca="1" si="561"/>
        <v>9.200655276270734E-4</v>
      </c>
      <c r="BO356" s="72">
        <f t="shared" ca="1" si="562"/>
        <v>-5.4941261063998689E-8</v>
      </c>
      <c r="BP356" s="72">
        <f t="shared" ca="1" si="563"/>
        <v>2731.9184537792021</v>
      </c>
      <c r="BQ356" s="72">
        <f t="shared" ca="1" si="564"/>
        <v>0.57522046043878317</v>
      </c>
      <c r="BR356" s="72">
        <f t="shared" ca="1" si="565"/>
        <v>-2.5662145557766776</v>
      </c>
      <c r="BS356" s="72">
        <f t="shared" ca="1" si="566"/>
        <v>0.57537809781311555</v>
      </c>
      <c r="BT356" s="72">
        <f t="shared" ca="1" si="567"/>
        <v>32.957704672714215</v>
      </c>
      <c r="BU356" s="72">
        <f t="shared" ca="1" si="568"/>
        <v>-147.03326337104301</v>
      </c>
      <c r="BV356" s="72">
        <f t="shared" ca="1" si="569"/>
        <v>32.966736628956994</v>
      </c>
    </row>
    <row r="357" spans="1:74">
      <c r="A357" s="13">
        <f ca="1">'MGRS to'!AO357</f>
        <v>34.029334681545784</v>
      </c>
      <c r="B357" s="13">
        <f ca="1">'MGRS to'!AP357</f>
        <v>-6.8414026381357544</v>
      </c>
      <c r="C357" s="19">
        <f t="shared" ca="1" si="498"/>
        <v>0.59392393245607</v>
      </c>
      <c r="D357" s="19">
        <f t="shared" ca="1" si="499"/>
        <v>-0.11940500149009509</v>
      </c>
      <c r="E357" s="19">
        <f t="shared" ca="1" si="500"/>
        <v>0.59232947762241006</v>
      </c>
      <c r="F357" s="19">
        <f t="shared" ca="1" si="501"/>
        <v>0.5923673210720164</v>
      </c>
      <c r="G357" s="19">
        <f t="shared" ca="1" si="502"/>
        <v>3.7815862754114749E-5</v>
      </c>
      <c r="H357" s="19">
        <f t="shared" ca="1" si="503"/>
        <v>3.7815862754114749E-5</v>
      </c>
      <c r="I357" s="19">
        <f t="shared" ca="1" si="504"/>
        <v>0</v>
      </c>
      <c r="J357" s="19">
        <f t="shared" ca="1" si="505"/>
        <v>4.9156963710048464E-5</v>
      </c>
      <c r="K357" s="19">
        <f t="shared" ca="1" si="506"/>
        <v>0.99999999879179646</v>
      </c>
      <c r="L357" s="19">
        <f t="shared" ca="1" si="507"/>
        <v>4.9156963729845671E-5</v>
      </c>
      <c r="M357" s="19">
        <f t="shared" ca="1" si="508"/>
        <v>0.52949245514735421</v>
      </c>
      <c r="N357" s="19">
        <f t="shared" ca="1" si="509"/>
        <v>0.47050754485264579</v>
      </c>
      <c r="O357" s="19">
        <f t="shared" ca="1" si="510"/>
        <v>-0.32499904885400066</v>
      </c>
      <c r="P357" s="72">
        <f t="shared" ca="1" si="511"/>
        <v>3.9523635394268948E-4</v>
      </c>
      <c r="Q357" s="72">
        <f t="shared" ca="1" si="512"/>
        <v>3.7903084800391264E-5</v>
      </c>
      <c r="R357" s="72">
        <f t="shared" ca="1" si="513"/>
        <v>8.722204627651509E-8</v>
      </c>
      <c r="S357" s="19">
        <f t="shared" ca="1" si="514"/>
        <v>4.9203178661841387E-5</v>
      </c>
      <c r="T357" s="19">
        <f t="shared" ca="1" si="515"/>
        <v>0.99999999878952361</v>
      </c>
      <c r="U357" s="19">
        <f t="shared" ca="1" si="516"/>
        <v>4.9203178681694477E-5</v>
      </c>
      <c r="V357" s="19">
        <f t="shared" ca="1" si="517"/>
        <v>0.53021524390718699</v>
      </c>
      <c r="W357" s="19">
        <f t="shared" ca="1" si="518"/>
        <v>0.46978475609281301</v>
      </c>
      <c r="X357" s="19">
        <f t="shared" ca="1" si="519"/>
        <v>-0.32703763015548937</v>
      </c>
      <c r="Y357" s="72">
        <f t="shared" ca="1" si="520"/>
        <v>3.9462991169527859E-4</v>
      </c>
      <c r="Z357" s="72">
        <f t="shared" ca="1" si="521"/>
        <v>3.7903285977429379E-5</v>
      </c>
      <c r="AA357" s="72">
        <f t="shared" ca="1" si="522"/>
        <v>2.0117703811557914E-10</v>
      </c>
      <c r="AB357" s="19">
        <f t="shared" ca="1" si="523"/>
        <v>4.9203285329114424E-5</v>
      </c>
      <c r="AC357" s="19">
        <f t="shared" ca="1" si="524"/>
        <v>0.9999999987895184</v>
      </c>
      <c r="AD357" s="19">
        <f t="shared" ca="1" si="525"/>
        <v>4.9203285348967643E-5</v>
      </c>
      <c r="AE357" s="19">
        <f t="shared" ca="1" si="526"/>
        <v>0.53021690866031257</v>
      </c>
      <c r="AF357" s="19">
        <f t="shared" ca="1" si="527"/>
        <v>0.46978309133968743</v>
      </c>
      <c r="AG357" s="19">
        <f t="shared" ca="1" si="528"/>
        <v>-0.32704233273011096</v>
      </c>
      <c r="AH357" s="72">
        <f t="shared" ca="1" si="529"/>
        <v>3.9462851491309226E-4</v>
      </c>
      <c r="AI357" s="72">
        <f t="shared" ca="1" si="530"/>
        <v>3.7903286441442803E-5</v>
      </c>
      <c r="AJ357" s="72">
        <f t="shared" ca="1" si="531"/>
        <v>4.6401342376723928E-13</v>
      </c>
      <c r="AK357" s="19">
        <f t="shared" ca="1" si="532"/>
        <v>4.9203285575135916E-5</v>
      </c>
      <c r="AL357" s="19">
        <f t="shared" ca="1" si="533"/>
        <v>0.9999999987895184</v>
      </c>
      <c r="AM357" s="19">
        <f t="shared" ca="1" si="534"/>
        <v>4.9203285594989135E-5</v>
      </c>
      <c r="AN357" s="19">
        <f t="shared" ca="1" si="535"/>
        <v>0.53021691250010827</v>
      </c>
      <c r="AO357" s="19">
        <f t="shared" ca="1" si="536"/>
        <v>0.7188700256988525</v>
      </c>
      <c r="AP357" s="19">
        <f t="shared" ca="1" si="537"/>
        <v>0.2811299743011475</v>
      </c>
      <c r="AQ357" s="72">
        <f t="shared" ca="1" si="538"/>
        <v>6.0348980643828726E-4</v>
      </c>
      <c r="AR357" s="72">
        <f t="shared" ca="1" si="539"/>
        <v>3.7903294297525226E-5</v>
      </c>
      <c r="AS357" s="72">
        <f t="shared" ca="1" si="540"/>
        <v>7.8560824227805019E-12</v>
      </c>
      <c r="AT357" s="19">
        <f t="shared" ca="1" si="541"/>
        <v>4.9203289740543254E-5</v>
      </c>
      <c r="AU357" s="19">
        <f t="shared" ca="1" si="542"/>
        <v>0.99999999878951817</v>
      </c>
      <c r="AV357" s="19">
        <f t="shared" ca="1" si="543"/>
        <v>4.9203289760396486E-5</v>
      </c>
      <c r="AW357" s="19">
        <f t="shared" ca="1" si="544"/>
        <v>0.53021697750969432</v>
      </c>
      <c r="AX357" s="19">
        <f t="shared" ca="1" si="545"/>
        <v>0.46978302249030568</v>
      </c>
      <c r="AY357" s="19">
        <f t="shared" ca="1" si="546"/>
        <v>-0.32704252721573479</v>
      </c>
      <c r="AZ357" s="72">
        <f t="shared" ca="1" si="547"/>
        <v>3.9462845714621444E-4</v>
      </c>
      <c r="BA357" s="72">
        <f t="shared" ca="1" si="548"/>
        <v>3.7903286460633046E-5</v>
      </c>
      <c r="BB357" s="72">
        <f t="shared" ca="1" si="549"/>
        <v>-7.8368921798527801E-12</v>
      </c>
      <c r="BC357" s="19">
        <f t="shared" ca="1" si="550"/>
        <v>4.9203285585310652E-5</v>
      </c>
      <c r="BD357" s="19">
        <f t="shared" ca="1" si="551"/>
        <v>0.9999999987895184</v>
      </c>
      <c r="BE357" s="19">
        <f t="shared" ca="1" si="552"/>
        <v>4.9203285605163871E-5</v>
      </c>
      <c r="BF357" s="19">
        <f t="shared" ca="1" si="553"/>
        <v>0.53021691265891102</v>
      </c>
      <c r="BG357" s="19">
        <f t="shared" ca="1" si="554"/>
        <v>0.46978308734108898</v>
      </c>
      <c r="BH357" s="19">
        <f t="shared" ca="1" si="555"/>
        <v>-0.32704234402534393</v>
      </c>
      <c r="BI357" s="72">
        <f t="shared" ca="1" si="556"/>
        <v>3.946285115581377E-4</v>
      </c>
      <c r="BJ357" s="72">
        <f t="shared" ca="1" si="557"/>
        <v>3.7903286442557309E-5</v>
      </c>
      <c r="BK357" s="72">
        <f t="shared" ca="1" si="558"/>
        <v>-1.8075737304515394E-14</v>
      </c>
      <c r="BL357" s="72">
        <f t="shared" ca="1" si="559"/>
        <v>3.1661015867117431E-3</v>
      </c>
      <c r="BM357" s="72">
        <f t="shared" ca="1" si="560"/>
        <v>1.0007910561311402</v>
      </c>
      <c r="BN357" s="72">
        <f t="shared" ca="1" si="561"/>
        <v>7.9027466069857603E-4</v>
      </c>
      <c r="BO357" s="72">
        <f t="shared" ca="1" si="562"/>
        <v>-1.2722786806474856E-8</v>
      </c>
      <c r="BP357" s="72">
        <f t="shared" ca="1" si="563"/>
        <v>313.10146029883566</v>
      </c>
      <c r="BQ357" s="72">
        <f t="shared" ca="1" si="564"/>
        <v>0.69104656265996278</v>
      </c>
      <c r="BR357" s="72">
        <f t="shared" ca="1" si="565"/>
        <v>-2.4505249291140863</v>
      </c>
      <c r="BS357" s="72">
        <f t="shared" ca="1" si="566"/>
        <v>0.69106772447570686</v>
      </c>
      <c r="BT357" s="72">
        <f t="shared" ca="1" si="567"/>
        <v>39.594051487438662</v>
      </c>
      <c r="BU357" s="72">
        <f t="shared" ca="1" si="568"/>
        <v>-140.40473602983238</v>
      </c>
      <c r="BV357" s="72">
        <f t="shared" ca="1" si="569"/>
        <v>39.595263970167593</v>
      </c>
    </row>
    <row r="358" spans="1:74">
      <c r="A358" s="13">
        <f ca="1">'MGRS to'!AO358</f>
        <v>34.004504545368583</v>
      </c>
      <c r="B358" s="13">
        <f ca="1">'MGRS to'!AP358</f>
        <v>-6.8235725241417491</v>
      </c>
      <c r="C358" s="19">
        <f t="shared" ca="1" si="498"/>
        <v>0.59349056482605933</v>
      </c>
      <c r="D358" s="19">
        <f t="shared" ca="1" si="499"/>
        <v>-0.11909380729489377</v>
      </c>
      <c r="E358" s="19">
        <f t="shared" ca="1" si="500"/>
        <v>0.5923673210720164</v>
      </c>
      <c r="F358" s="19">
        <f t="shared" ca="1" si="501"/>
        <v>0.59193449961846101</v>
      </c>
      <c r="G358" s="19">
        <f t="shared" ca="1" si="502"/>
        <v>3.1119419520131419E-4</v>
      </c>
      <c r="H358" s="19">
        <f t="shared" ca="1" si="503"/>
        <v>3.1119419520131419E-4</v>
      </c>
      <c r="I358" s="19">
        <f t="shared" ca="1" si="504"/>
        <v>0</v>
      </c>
      <c r="J358" s="19">
        <f t="shared" ca="1" si="505"/>
        <v>5.0399133360816992E-4</v>
      </c>
      <c r="K358" s="19">
        <f t="shared" ca="1" si="506"/>
        <v>0.99999987299635973</v>
      </c>
      <c r="L358" s="19">
        <f t="shared" ca="1" si="507"/>
        <v>5.0399135494441573E-4</v>
      </c>
      <c r="M358" s="19">
        <f t="shared" ca="1" si="508"/>
        <v>0.42510342947781926</v>
      </c>
      <c r="N358" s="19">
        <f t="shared" ca="1" si="509"/>
        <v>0.57489657052218068</v>
      </c>
      <c r="O358" s="19">
        <f t="shared" ca="1" si="510"/>
        <v>-8.3770870381854934E-2</v>
      </c>
      <c r="P358" s="72">
        <f t="shared" ca="1" si="511"/>
        <v>4.8279886551861104E-4</v>
      </c>
      <c r="Q358" s="72">
        <f t="shared" ca="1" si="512"/>
        <v>3.1191215365570791E-4</v>
      </c>
      <c r="R358" s="72">
        <f t="shared" ca="1" si="513"/>
        <v>7.1795845439371871E-7</v>
      </c>
      <c r="S358" s="19">
        <f t="shared" ca="1" si="514"/>
        <v>5.0429679967220389E-4</v>
      </c>
      <c r="T358" s="19">
        <f t="shared" ca="1" si="515"/>
        <v>0.9999998728423608</v>
      </c>
      <c r="U358" s="19">
        <f t="shared" ca="1" si="516"/>
        <v>5.0429682104726847E-4</v>
      </c>
      <c r="V358" s="19">
        <f t="shared" ca="1" si="517"/>
        <v>0.42582609815346995</v>
      </c>
      <c r="W358" s="19">
        <f t="shared" ca="1" si="518"/>
        <v>0.57417390184653005</v>
      </c>
      <c r="X358" s="19">
        <f t="shared" ca="1" si="519"/>
        <v>-8.513492969163805E-2</v>
      </c>
      <c r="Y358" s="72">
        <f t="shared" ca="1" si="520"/>
        <v>4.8219284203766778E-4</v>
      </c>
      <c r="Z358" s="72">
        <f t="shared" ca="1" si="521"/>
        <v>3.1191381006255369E-4</v>
      </c>
      <c r="AA358" s="72">
        <f t="shared" ca="1" si="522"/>
        <v>1.6564068457776068E-9</v>
      </c>
      <c r="AB358" s="19">
        <f t="shared" ca="1" si="523"/>
        <v>5.0429750501472732E-4</v>
      </c>
      <c r="AC358" s="19">
        <f t="shared" ca="1" si="524"/>
        <v>0.99999987284200509</v>
      </c>
      <c r="AD358" s="19">
        <f t="shared" ca="1" si="525"/>
        <v>5.0429752638988157E-4</v>
      </c>
      <c r="AE358" s="19">
        <f t="shared" ca="1" si="526"/>
        <v>0.42582776390868604</v>
      </c>
      <c r="AF358" s="19">
        <f t="shared" ca="1" si="527"/>
        <v>0.57417223609131396</v>
      </c>
      <c r="AG358" s="19">
        <f t="shared" ca="1" si="528"/>
        <v>-8.5138077822195402E-2</v>
      </c>
      <c r="AH358" s="72">
        <f t="shared" ca="1" si="529"/>
        <v>4.8219144514771489E-4</v>
      </c>
      <c r="AI358" s="72">
        <f t="shared" ca="1" si="530"/>
        <v>3.1191381388406125E-4</v>
      </c>
      <c r="AJ358" s="72">
        <f t="shared" ca="1" si="531"/>
        <v>3.8215075635200657E-12</v>
      </c>
      <c r="AK358" s="19">
        <f t="shared" ca="1" si="532"/>
        <v>5.042975066420288E-4</v>
      </c>
      <c r="AL358" s="19">
        <f t="shared" ca="1" si="533"/>
        <v>0.99999987284200431</v>
      </c>
      <c r="AM358" s="19">
        <f t="shared" ca="1" si="534"/>
        <v>5.0429752801718327E-4</v>
      </c>
      <c r="AN358" s="19">
        <f t="shared" ca="1" si="535"/>
        <v>0.42582776775175518</v>
      </c>
      <c r="AO358" s="19">
        <f t="shared" ca="1" si="536"/>
        <v>0.81867071221155729</v>
      </c>
      <c r="AP358" s="19">
        <f t="shared" ca="1" si="537"/>
        <v>0.18132928778844271</v>
      </c>
      <c r="AQ358" s="72">
        <f t="shared" ca="1" si="538"/>
        <v>6.871000519099522E-4</v>
      </c>
      <c r="AR358" s="72">
        <f t="shared" ca="1" si="539"/>
        <v>3.1191378552611782E-4</v>
      </c>
      <c r="AS358" s="72">
        <f t="shared" ca="1" si="540"/>
        <v>-2.8357943434881988E-11</v>
      </c>
      <c r="AT358" s="19">
        <f t="shared" ca="1" si="541"/>
        <v>5.0429749456643903E-4</v>
      </c>
      <c r="AU358" s="19">
        <f t="shared" ca="1" si="542"/>
        <v>0.99999987284201042</v>
      </c>
      <c r="AV358" s="19">
        <f t="shared" ca="1" si="543"/>
        <v>5.0429751594159198E-4</v>
      </c>
      <c r="AW358" s="19">
        <f t="shared" ca="1" si="544"/>
        <v>0.42582773923381889</v>
      </c>
      <c r="AX358" s="19">
        <f t="shared" ca="1" si="545"/>
        <v>0.57417226076618111</v>
      </c>
      <c r="AY358" s="19">
        <f t="shared" ca="1" si="546"/>
        <v>-8.5138031188737862E-2</v>
      </c>
      <c r="AZ358" s="72">
        <f t="shared" ca="1" si="547"/>
        <v>4.8219146583987522E-4</v>
      </c>
      <c r="BA358" s="72">
        <f t="shared" ca="1" si="548"/>
        <v>3.1191381382745305E-4</v>
      </c>
      <c r="BB358" s="72">
        <f t="shared" ca="1" si="549"/>
        <v>2.8301335233682501E-11</v>
      </c>
      <c r="BC358" s="19">
        <f t="shared" ca="1" si="550"/>
        <v>5.0429750661791636E-4</v>
      </c>
      <c r="BD358" s="19">
        <f t="shared" ca="1" si="551"/>
        <v>0.99999987284200431</v>
      </c>
      <c r="BE358" s="19">
        <f t="shared" ca="1" si="552"/>
        <v>5.0429752799307083E-4</v>
      </c>
      <c r="BF358" s="19">
        <f t="shared" ca="1" si="553"/>
        <v>0.4258277676948336</v>
      </c>
      <c r="BG358" s="19">
        <f t="shared" ca="1" si="554"/>
        <v>0.57417223230516634</v>
      </c>
      <c r="BH358" s="19">
        <f t="shared" ca="1" si="555"/>
        <v>-8.51380849777017E-2</v>
      </c>
      <c r="BI358" s="72">
        <f t="shared" ca="1" si="556"/>
        <v>4.8219144197267957E-4</v>
      </c>
      <c r="BJ358" s="72">
        <f t="shared" ca="1" si="557"/>
        <v>3.1191381389274723E-4</v>
      </c>
      <c r="BK358" s="72">
        <f t="shared" ca="1" si="558"/>
        <v>6.5294178484137655E-14</v>
      </c>
      <c r="BL358" s="72">
        <f t="shared" ca="1" si="559"/>
        <v>3.8696318891261444E-3</v>
      </c>
      <c r="BM358" s="72">
        <f t="shared" ca="1" si="560"/>
        <v>1.000966707192968</v>
      </c>
      <c r="BN358" s="72">
        <f t="shared" ca="1" si="561"/>
        <v>9.6554039298449865E-4</v>
      </c>
      <c r="BO358" s="72">
        <f t="shared" ca="1" si="562"/>
        <v>-4.1571220230833564E-8</v>
      </c>
      <c r="BP358" s="72">
        <f t="shared" ca="1" si="563"/>
        <v>3209.0579594590204</v>
      </c>
      <c r="BQ358" s="72">
        <f t="shared" ca="1" si="564"/>
        <v>2.6046232118944905</v>
      </c>
      <c r="BR358" s="72">
        <f t="shared" ca="1" si="565"/>
        <v>-0.53679534792662287</v>
      </c>
      <c r="BS358" s="72">
        <f t="shared" ca="1" si="566"/>
        <v>2.6047973056631704</v>
      </c>
      <c r="BT358" s="72">
        <f t="shared" ca="1" si="567"/>
        <v>149.23391726336303</v>
      </c>
      <c r="BU358" s="72">
        <f t="shared" ca="1" si="568"/>
        <v>-30.756107898452097</v>
      </c>
      <c r="BV358" s="72">
        <f t="shared" ca="1" si="569"/>
        <v>149.24389210154789</v>
      </c>
    </row>
    <row r="359" spans="1:74">
      <c r="A359" s="13">
        <f ca="1">'MGRS to'!AO359</f>
        <v>34.004377701487783</v>
      </c>
      <c r="B359" s="13">
        <f ca="1">'MGRS to'!AP359</f>
        <v>-6.8159107966827914</v>
      </c>
      <c r="C359" s="19">
        <f t="shared" ca="1" si="498"/>
        <v>0.59348835098270325</v>
      </c>
      <c r="D359" s="19">
        <f t="shared" ca="1" si="499"/>
        <v>-0.1189600849243445</v>
      </c>
      <c r="E359" s="19">
        <f t="shared" ca="1" si="500"/>
        <v>0.59193449961846101</v>
      </c>
      <c r="F359" s="19">
        <f t="shared" ca="1" si="501"/>
        <v>0.591932288568224</v>
      </c>
      <c r="G359" s="19">
        <f t="shared" ca="1" si="502"/>
        <v>1.3372237054927461E-4</v>
      </c>
      <c r="H359" s="19">
        <f t="shared" ca="1" si="503"/>
        <v>1.3372237054927461E-4</v>
      </c>
      <c r="I359" s="19">
        <f t="shared" ca="1" si="504"/>
        <v>0</v>
      </c>
      <c r="J359" s="19">
        <f t="shared" ca="1" si="505"/>
        <v>1.1099333393992541E-4</v>
      </c>
      <c r="K359" s="19">
        <f t="shared" ca="1" si="506"/>
        <v>0.99999999384023985</v>
      </c>
      <c r="L359" s="19">
        <f t="shared" ca="1" si="507"/>
        <v>1.1099333416782285E-4</v>
      </c>
      <c r="M359" s="19">
        <f t="shared" ca="1" si="508"/>
        <v>0.82969878775323946</v>
      </c>
      <c r="N359" s="19">
        <f t="shared" ca="1" si="509"/>
        <v>0.17030121224676054</v>
      </c>
      <c r="O359" s="19">
        <f t="shared" ca="1" si="510"/>
        <v>-2.6561881325552261</v>
      </c>
      <c r="P359" s="72">
        <f t="shared" ca="1" si="511"/>
        <v>1.4316440353167556E-4</v>
      </c>
      <c r="Q359" s="72">
        <f t="shared" ca="1" si="512"/>
        <v>1.3403097271168538E-4</v>
      </c>
      <c r="R359" s="72">
        <f t="shared" ca="1" si="513"/>
        <v>3.0860216241077954E-7</v>
      </c>
      <c r="S359" s="19">
        <f t="shared" ca="1" si="514"/>
        <v>1.1124938089536689E-4</v>
      </c>
      <c r="T359" s="19">
        <f t="shared" ca="1" si="515"/>
        <v>0.99999999381178761</v>
      </c>
      <c r="U359" s="19">
        <f t="shared" ca="1" si="516"/>
        <v>1.1124938112484515E-4</v>
      </c>
      <c r="V359" s="19">
        <f t="shared" ca="1" si="517"/>
        <v>0.82969954496348497</v>
      </c>
      <c r="W359" s="19">
        <f t="shared" ca="1" si="518"/>
        <v>0.17030045503651503</v>
      </c>
      <c r="X359" s="19">
        <f t="shared" ca="1" si="519"/>
        <v>-2.6562043891644853</v>
      </c>
      <c r="Y359" s="72">
        <f t="shared" ca="1" si="520"/>
        <v>1.4316376725161852E-4</v>
      </c>
      <c r="Z359" s="72">
        <f t="shared" ca="1" si="521"/>
        <v>1.3403168489839018E-4</v>
      </c>
      <c r="AA359" s="72">
        <f t="shared" ca="1" si="522"/>
        <v>7.1218670479218649E-10</v>
      </c>
      <c r="AB359" s="19">
        <f t="shared" ca="1" si="523"/>
        <v>1.11249971796349E-4</v>
      </c>
      <c r="AC359" s="19">
        <f t="shared" ca="1" si="524"/>
        <v>0.99999999381172189</v>
      </c>
      <c r="AD359" s="19">
        <f t="shared" ca="1" si="525"/>
        <v>1.1124997202583092E-4</v>
      </c>
      <c r="AE359" s="19">
        <f t="shared" ca="1" si="526"/>
        <v>0.8296995467049153</v>
      </c>
      <c r="AF359" s="19">
        <f t="shared" ca="1" si="527"/>
        <v>0.1703004532950847</v>
      </c>
      <c r="AG359" s="19">
        <f t="shared" ca="1" si="528"/>
        <v>-2.6562044265515636</v>
      </c>
      <c r="AH359" s="72">
        <f t="shared" ca="1" si="529"/>
        <v>1.4316376578830316E-4</v>
      </c>
      <c r="AI359" s="72">
        <f t="shared" ca="1" si="530"/>
        <v>1.3403168654196228E-4</v>
      </c>
      <c r="AJ359" s="72">
        <f t="shared" ca="1" si="531"/>
        <v>1.643572105670954E-12</v>
      </c>
      <c r="AK359" s="19">
        <f t="shared" ca="1" si="532"/>
        <v>1.1124997316001984E-4</v>
      </c>
      <c r="AL359" s="19">
        <f t="shared" ca="1" si="533"/>
        <v>0.99999999381172167</v>
      </c>
      <c r="AM359" s="19">
        <f t="shared" ca="1" si="534"/>
        <v>1.1124997338950178E-4</v>
      </c>
      <c r="AN359" s="19">
        <f t="shared" ca="1" si="535"/>
        <v>0.82969954670893553</v>
      </c>
      <c r="AO359" s="19">
        <f t="shared" ca="1" si="536"/>
        <v>0.31159866219098686</v>
      </c>
      <c r="AP359" s="19">
        <f t="shared" ca="1" si="537"/>
        <v>0.68840133780901314</v>
      </c>
      <c r="AQ359" s="72">
        <f t="shared" ca="1" si="538"/>
        <v>2.6185387659352947E-4</v>
      </c>
      <c r="AR359" s="72">
        <f t="shared" ca="1" si="539"/>
        <v>1.3403182330291928E-4</v>
      </c>
      <c r="AS359" s="72">
        <f t="shared" ca="1" si="540"/>
        <v>1.367609569970403E-10</v>
      </c>
      <c r="AT359" s="19">
        <f t="shared" ca="1" si="541"/>
        <v>1.1125008663052307E-4</v>
      </c>
      <c r="AU359" s="19">
        <f t="shared" ca="1" si="542"/>
        <v>0.99999999381170912</v>
      </c>
      <c r="AV359" s="19">
        <f t="shared" ca="1" si="543"/>
        <v>1.1125008686000571E-4</v>
      </c>
      <c r="AW359" s="19">
        <f t="shared" ca="1" si="544"/>
        <v>0.82969954704333959</v>
      </c>
      <c r="AX359" s="19">
        <f t="shared" ca="1" si="545"/>
        <v>0.17030045295666041</v>
      </c>
      <c r="AY359" s="19">
        <f t="shared" ca="1" si="546"/>
        <v>-2.6562044338172552</v>
      </c>
      <c r="AZ359" s="72">
        <f t="shared" ca="1" si="547"/>
        <v>1.4316376550392687E-4</v>
      </c>
      <c r="BA359" s="72">
        <f t="shared" ca="1" si="548"/>
        <v>1.3403168686136984E-4</v>
      </c>
      <c r="BB359" s="72">
        <f t="shared" ca="1" si="549"/>
        <v>-1.3644154943782787E-10</v>
      </c>
      <c r="BC359" s="19">
        <f t="shared" ca="1" si="550"/>
        <v>1.1124997342503256E-4</v>
      </c>
      <c r="BD359" s="19">
        <f t="shared" ca="1" si="551"/>
        <v>0.99999999381172167</v>
      </c>
      <c r="BE359" s="19">
        <f t="shared" ca="1" si="552"/>
        <v>1.1124997365451449E-4</v>
      </c>
      <c r="BF359" s="19">
        <f t="shared" ca="1" si="553"/>
        <v>0.82969954670971346</v>
      </c>
      <c r="BG359" s="19">
        <f t="shared" ca="1" si="554"/>
        <v>0.17030045329028654</v>
      </c>
      <c r="BH359" s="19">
        <f t="shared" ca="1" si="555"/>
        <v>-2.6562044266545763</v>
      </c>
      <c r="BI359" s="72">
        <f t="shared" ca="1" si="556"/>
        <v>1.4316376578427125E-4</v>
      </c>
      <c r="BJ359" s="72">
        <f t="shared" ca="1" si="557"/>
        <v>1.340316865464924E-4</v>
      </c>
      <c r="BK359" s="72">
        <f t="shared" ca="1" si="558"/>
        <v>-3.1487743727513784E-13</v>
      </c>
      <c r="BL359" s="72">
        <f t="shared" ca="1" si="559"/>
        <v>1.147739350158053E-3</v>
      </c>
      <c r="BM359" s="72">
        <f t="shared" ca="1" si="560"/>
        <v>1.0002868731183501</v>
      </c>
      <c r="BN359" s="72">
        <f t="shared" ca="1" si="561"/>
        <v>2.8677028351797439E-4</v>
      </c>
      <c r="BO359" s="72">
        <f t="shared" ca="1" si="562"/>
        <v>-8.4711419562042341E-8</v>
      </c>
      <c r="BP359" s="72">
        <f t="shared" ca="1" si="563"/>
        <v>707.9300448567019</v>
      </c>
      <c r="BQ359" s="72">
        <f t="shared" ca="1" si="564"/>
        <v>1.590726889206749</v>
      </c>
      <c r="BR359" s="72">
        <f t="shared" ca="1" si="565"/>
        <v>-1.5507909791892596</v>
      </c>
      <c r="BS359" s="72">
        <f t="shared" ca="1" si="566"/>
        <v>1.5908016744005335</v>
      </c>
      <c r="BT359" s="72">
        <f t="shared" ca="1" si="567"/>
        <v>91.141937109521223</v>
      </c>
      <c r="BU359" s="72">
        <f t="shared" ca="1" si="568"/>
        <v>-88.853778014504854</v>
      </c>
      <c r="BV359" s="72">
        <f t="shared" ca="1" si="569"/>
        <v>91.146221985495117</v>
      </c>
    </row>
    <row r="360" spans="1:74">
      <c r="A360" s="13">
        <f ca="1">'MGRS to'!AO360</f>
        <v>34.023893565995941</v>
      </c>
      <c r="B360" s="13">
        <f ca="1">'MGRS to'!AP360</f>
        <v>-6.8432189277640987</v>
      </c>
      <c r="C360" s="19">
        <f t="shared" ca="1" si="498"/>
        <v>0.59382896707474375</v>
      </c>
      <c r="D360" s="19">
        <f t="shared" ca="1" si="499"/>
        <v>-0.11943670172427952</v>
      </c>
      <c r="E360" s="19">
        <f t="shared" ca="1" si="500"/>
        <v>0.591932288568224</v>
      </c>
      <c r="F360" s="19">
        <f t="shared" ca="1" si="501"/>
        <v>0.59227247527642335</v>
      </c>
      <c r="G360" s="19">
        <f t="shared" ca="1" si="502"/>
        <v>-4.7661679993502015E-4</v>
      </c>
      <c r="H360" s="19">
        <f t="shared" ca="1" si="503"/>
        <v>-4.7661679993502015E-4</v>
      </c>
      <c r="I360" s="19">
        <f t="shared" ca="1" si="504"/>
        <v>0</v>
      </c>
      <c r="J360" s="19">
        <f t="shared" ca="1" si="505"/>
        <v>5.2166360594432283E-4</v>
      </c>
      <c r="K360" s="19">
        <f t="shared" ca="1" si="506"/>
        <v>0.99999986393353169</v>
      </c>
      <c r="L360" s="19">
        <f t="shared" ca="1" si="507"/>
        <v>5.2166362960463233E-4</v>
      </c>
      <c r="M360" s="19">
        <f t="shared" ca="1" si="508"/>
        <v>-0.62906185558517902</v>
      </c>
      <c r="N360" s="19">
        <f t="shared" ca="1" si="509"/>
        <v>1.629061855585179</v>
      </c>
      <c r="O360" s="19">
        <f t="shared" ca="1" si="510"/>
        <v>0.61759190226693561</v>
      </c>
      <c r="P360" s="72">
        <f t="shared" ca="1" si="511"/>
        <v>1.3644685604345932E-3</v>
      </c>
      <c r="Q360" s="72">
        <f t="shared" ca="1" si="512"/>
        <v>-4.7771647901461155E-4</v>
      </c>
      <c r="R360" s="72">
        <f t="shared" ca="1" si="513"/>
        <v>-1.0996790795913983E-6</v>
      </c>
      <c r="S360" s="19">
        <f t="shared" ca="1" si="514"/>
        <v>5.2235571093752799E-4</v>
      </c>
      <c r="T360" s="19">
        <f t="shared" ca="1" si="515"/>
        <v>0.99999986357224624</v>
      </c>
      <c r="U360" s="19">
        <f t="shared" ca="1" si="516"/>
        <v>5.2235573469213467E-4</v>
      </c>
      <c r="V360" s="19">
        <f t="shared" ca="1" si="517"/>
        <v>-0.62967785462574699</v>
      </c>
      <c r="W360" s="19">
        <f t="shared" ca="1" si="518"/>
        <v>1.6296778546257471</v>
      </c>
      <c r="X360" s="19">
        <f t="shared" ca="1" si="519"/>
        <v>0.61773644761253532</v>
      </c>
      <c r="Y360" s="72">
        <f t="shared" ca="1" si="520"/>
        <v>1.3649823925777416E-3</v>
      </c>
      <c r="Z360" s="72">
        <f t="shared" ca="1" si="521"/>
        <v>-4.7771901626116547E-4</v>
      </c>
      <c r="AA360" s="72">
        <f t="shared" ca="1" si="522"/>
        <v>-2.5372465539165445E-9</v>
      </c>
      <c r="AB360" s="19">
        <f t="shared" ca="1" si="523"/>
        <v>5.2235730858707331E-4</v>
      </c>
      <c r="AC360" s="19">
        <f t="shared" ca="1" si="524"/>
        <v>0.9999998635714118</v>
      </c>
      <c r="AD360" s="19">
        <f t="shared" ca="1" si="525"/>
        <v>5.2235733234189802E-4</v>
      </c>
      <c r="AE360" s="19">
        <f t="shared" ca="1" si="526"/>
        <v>-0.62967927306520477</v>
      </c>
      <c r="AF360" s="19">
        <f t="shared" ca="1" si="527"/>
        <v>1.6296792730652048</v>
      </c>
      <c r="AG360" s="19">
        <f t="shared" ca="1" si="528"/>
        <v>0.61773678032594814</v>
      </c>
      <c r="AH360" s="72">
        <f t="shared" ca="1" si="529"/>
        <v>1.36498357575921E-3</v>
      </c>
      <c r="AI360" s="72">
        <f t="shared" ca="1" si="530"/>
        <v>-4.7771902211525525E-4</v>
      </c>
      <c r="AJ360" s="72">
        <f t="shared" ca="1" si="531"/>
        <v>-5.85408978237556E-12</v>
      </c>
      <c r="AK360" s="19">
        <f t="shared" ca="1" si="532"/>
        <v>5.2235731227326008E-4</v>
      </c>
      <c r="AL360" s="19">
        <f t="shared" ca="1" si="533"/>
        <v>0.9999998635714098</v>
      </c>
      <c r="AM360" s="19">
        <f t="shared" ca="1" si="534"/>
        <v>5.2235733602808523E-4</v>
      </c>
      <c r="AN360" s="19">
        <f t="shared" ca="1" si="535"/>
        <v>-0.62967927633791376</v>
      </c>
      <c r="AO360" s="19">
        <f t="shared" ca="1" si="536"/>
        <v>0.60350400895056122</v>
      </c>
      <c r="AP360" s="19">
        <f t="shared" ca="1" si="537"/>
        <v>0.39649599104943878</v>
      </c>
      <c r="AQ360" s="72">
        <f t="shared" ca="1" si="538"/>
        <v>5.0678703871818987E-4</v>
      </c>
      <c r="AR360" s="72">
        <f t="shared" ca="1" si="539"/>
        <v>-4.7771926087677232E-4</v>
      </c>
      <c r="AS360" s="72">
        <f t="shared" ca="1" si="540"/>
        <v>-2.3876151706778148E-10</v>
      </c>
      <c r="AT360" s="19">
        <f t="shared" ca="1" si="541"/>
        <v>5.2235746261646379E-4</v>
      </c>
      <c r="AU360" s="19">
        <f t="shared" ca="1" si="542"/>
        <v>0.99999986357133119</v>
      </c>
      <c r="AV360" s="19">
        <f t="shared" ca="1" si="543"/>
        <v>5.2235748637130953E-4</v>
      </c>
      <c r="AW360" s="19">
        <f t="shared" ca="1" si="544"/>
        <v>-0.62967940981605752</v>
      </c>
      <c r="AX360" s="19">
        <f t="shared" ca="1" si="545"/>
        <v>1.6296794098160574</v>
      </c>
      <c r="AY360" s="19">
        <f t="shared" ca="1" si="546"/>
        <v>0.61773681240260747</v>
      </c>
      <c r="AZ360" s="72">
        <f t="shared" ca="1" si="547"/>
        <v>1.3649836898289879E-3</v>
      </c>
      <c r="BA360" s="72">
        <f t="shared" ca="1" si="548"/>
        <v>-4.7771902267964726E-4</v>
      </c>
      <c r="BB360" s="72">
        <f t="shared" ca="1" si="549"/>
        <v>2.3819712505592297E-10</v>
      </c>
      <c r="BC360" s="19">
        <f t="shared" ca="1" si="550"/>
        <v>5.2235731262867315E-4</v>
      </c>
      <c r="BD360" s="19">
        <f t="shared" ca="1" si="551"/>
        <v>0.99999986357140958</v>
      </c>
      <c r="BE360" s="19">
        <f t="shared" ca="1" si="552"/>
        <v>5.2235733638349852E-4</v>
      </c>
      <c r="BF360" s="19">
        <f t="shared" ca="1" si="553"/>
        <v>-0.62967927665340107</v>
      </c>
      <c r="BG360" s="19">
        <f t="shared" ca="1" si="554"/>
        <v>1.629679276653401</v>
      </c>
      <c r="BH360" s="19">
        <f t="shared" ca="1" si="555"/>
        <v>0.61773678116760533</v>
      </c>
      <c r="BI360" s="72">
        <f t="shared" ca="1" si="556"/>
        <v>1.3649835787522791E-3</v>
      </c>
      <c r="BJ360" s="72">
        <f t="shared" ca="1" si="557"/>
        <v>-4.7771902213006437E-4</v>
      </c>
      <c r="BK360" s="72">
        <f t="shared" ca="1" si="558"/>
        <v>5.4958289438453156E-13</v>
      </c>
      <c r="BL360" s="72">
        <f t="shared" ca="1" si="559"/>
        <v>1.0983218175960693E-2</v>
      </c>
      <c r="BM360" s="72">
        <f t="shared" ca="1" si="560"/>
        <v>1.0027401756839089</v>
      </c>
      <c r="BN360" s="72">
        <f t="shared" ca="1" si="561"/>
        <v>2.7308207368853085E-3</v>
      </c>
      <c r="BO360" s="72">
        <f t="shared" ca="1" si="562"/>
        <v>8.8094757024300304E-7</v>
      </c>
      <c r="BP360" s="72">
        <f t="shared" ca="1" si="563"/>
        <v>3323.9796394882824</v>
      </c>
      <c r="BQ360" s="72">
        <f t="shared" ca="1" si="564"/>
        <v>-0.85914482435246609</v>
      </c>
      <c r="BR360" s="72">
        <f t="shared" ca="1" si="565"/>
        <v>2.2821812110212649</v>
      </c>
      <c r="BS360" s="72">
        <f t="shared" ca="1" si="566"/>
        <v>5.423773864611058</v>
      </c>
      <c r="BT360" s="72">
        <f t="shared" ca="1" si="567"/>
        <v>310.77462757409523</v>
      </c>
      <c r="BU360" s="72">
        <f t="shared" ca="1" si="568"/>
        <v>130.7593514755736</v>
      </c>
      <c r="BV360" s="72">
        <f t="shared" ca="1" si="569"/>
        <v>310.75935147557357</v>
      </c>
    </row>
    <row r="361" spans="1:74">
      <c r="A361" s="13">
        <f ca="1">'MGRS to'!AO361</f>
        <v>34.032597353584734</v>
      </c>
      <c r="B361" s="13">
        <f ca="1">'MGRS to'!AP361</f>
        <v>-6.8372262836382074</v>
      </c>
      <c r="C361" s="19">
        <f t="shared" ca="1" si="498"/>
        <v>0.59398087682556244</v>
      </c>
      <c r="D361" s="19">
        <f t="shared" ca="1" si="499"/>
        <v>-0.11933211035338243</v>
      </c>
      <c r="E361" s="19">
        <f t="shared" ca="1" si="500"/>
        <v>0.59227247527642335</v>
      </c>
      <c r="F361" s="19">
        <f t="shared" ca="1" si="501"/>
        <v>0.59242419376084521</v>
      </c>
      <c r="G361" s="19">
        <f t="shared" ca="1" si="502"/>
        <v>1.0459137089709192E-4</v>
      </c>
      <c r="H361" s="19">
        <f t="shared" ca="1" si="503"/>
        <v>1.0459137089709192E-4</v>
      </c>
      <c r="I361" s="19">
        <f t="shared" ca="1" si="504"/>
        <v>0</v>
      </c>
      <c r="J361" s="19">
        <f t="shared" ca="1" si="505"/>
        <v>1.7477967895426679E-4</v>
      </c>
      <c r="K361" s="19">
        <f t="shared" ca="1" si="506"/>
        <v>0.9999999847260318</v>
      </c>
      <c r="L361" s="19">
        <f t="shared" ca="1" si="507"/>
        <v>1.7477967984412654E-4</v>
      </c>
      <c r="M361" s="19">
        <f t="shared" ca="1" si="508"/>
        <v>0.41188479959896801</v>
      </c>
      <c r="N361" s="19">
        <f t="shared" ca="1" si="509"/>
        <v>0.58811520040103193</v>
      </c>
      <c r="O361" s="19">
        <f t="shared" ca="1" si="510"/>
        <v>-6.0033691514932319E-2</v>
      </c>
      <c r="P361" s="72">
        <f t="shared" ca="1" si="511"/>
        <v>4.9388350175458685E-4</v>
      </c>
      <c r="Q361" s="72">
        <f t="shared" ca="1" si="512"/>
        <v>1.0483261027183696E-4</v>
      </c>
      <c r="R361" s="72">
        <f t="shared" ca="1" si="513"/>
        <v>2.4123937474504194E-7</v>
      </c>
      <c r="S361" s="19">
        <f t="shared" ca="1" si="514"/>
        <v>1.7487912808103888E-4</v>
      </c>
      <c r="T361" s="19">
        <f t="shared" ca="1" si="515"/>
        <v>0.99999998470864515</v>
      </c>
      <c r="U361" s="19">
        <f t="shared" ca="1" si="516"/>
        <v>1.7487912897241848E-4</v>
      </c>
      <c r="V361" s="19">
        <f t="shared" ca="1" si="517"/>
        <v>0.41260004121720778</v>
      </c>
      <c r="W361" s="19">
        <f t="shared" ca="1" si="518"/>
        <v>0.58739995878279228</v>
      </c>
      <c r="X361" s="19">
        <f t="shared" ca="1" si="519"/>
        <v>-6.132443081591421E-2</v>
      </c>
      <c r="Y361" s="72">
        <f t="shared" ca="1" si="520"/>
        <v>4.9328374640421249E-4</v>
      </c>
      <c r="Z361" s="72">
        <f t="shared" ca="1" si="521"/>
        <v>1.0483316668886744E-4</v>
      </c>
      <c r="AA361" s="72">
        <f t="shared" ca="1" si="522"/>
        <v>5.5641703047902384E-10</v>
      </c>
      <c r="AB361" s="19">
        <f t="shared" ca="1" si="523"/>
        <v>1.7487935765920097E-4</v>
      </c>
      <c r="AC361" s="19">
        <f t="shared" ca="1" si="524"/>
        <v>0.99999998470860496</v>
      </c>
      <c r="AD361" s="19">
        <f t="shared" ca="1" si="525"/>
        <v>1.748793585505841E-4</v>
      </c>
      <c r="AE361" s="19">
        <f t="shared" ca="1" si="526"/>
        <v>0.41260168950652293</v>
      </c>
      <c r="AF361" s="19">
        <f t="shared" ca="1" si="527"/>
        <v>0.58739831049347702</v>
      </c>
      <c r="AG361" s="19">
        <f t="shared" ca="1" si="528"/>
        <v>-6.1327408981983966E-2</v>
      </c>
      <c r="AH361" s="72">
        <f t="shared" ca="1" si="529"/>
        <v>4.9328236425293397E-4</v>
      </c>
      <c r="AI361" s="72">
        <f t="shared" ca="1" si="530"/>
        <v>1.0483316797223965E-4</v>
      </c>
      <c r="AJ361" s="72">
        <f t="shared" ca="1" si="531"/>
        <v>1.2833722122128008E-12</v>
      </c>
      <c r="AK361" s="19">
        <f t="shared" ca="1" si="532"/>
        <v>1.7487935818871661E-4</v>
      </c>
      <c r="AL361" s="19">
        <f t="shared" ca="1" si="533"/>
        <v>0.99999998470860496</v>
      </c>
      <c r="AM361" s="19">
        <f t="shared" ca="1" si="534"/>
        <v>1.7487935908009974E-4</v>
      </c>
      <c r="AN361" s="19">
        <f t="shared" ca="1" si="535"/>
        <v>0.41260169330829793</v>
      </c>
      <c r="AO361" s="19">
        <f t="shared" ca="1" si="536"/>
        <v>0.82975984267912528</v>
      </c>
      <c r="AP361" s="19">
        <f t="shared" ca="1" si="537"/>
        <v>0.17024015732087472</v>
      </c>
      <c r="AQ361" s="72">
        <f t="shared" ca="1" si="538"/>
        <v>6.9638762582610245E-4</v>
      </c>
      <c r="AR361" s="72">
        <f t="shared" ca="1" si="539"/>
        <v>1.0483315480379107E-4</v>
      </c>
      <c r="AS361" s="72">
        <f t="shared" ca="1" si="540"/>
        <v>-1.3168448577123397E-11</v>
      </c>
      <c r="AT361" s="19">
        <f t="shared" ca="1" si="541"/>
        <v>1.748793527553695E-4</v>
      </c>
      <c r="AU361" s="19">
        <f t="shared" ca="1" si="542"/>
        <v>0.99999998470860596</v>
      </c>
      <c r="AV361" s="19">
        <f t="shared" ca="1" si="543"/>
        <v>1.7487935364675252E-4</v>
      </c>
      <c r="AW361" s="19">
        <f t="shared" ca="1" si="544"/>
        <v>0.4126016542991735</v>
      </c>
      <c r="AX361" s="19">
        <f t="shared" ca="1" si="545"/>
        <v>0.5873983457008265</v>
      </c>
      <c r="AY361" s="19">
        <f t="shared" ca="1" si="546"/>
        <v>-6.1327345368381025E-2</v>
      </c>
      <c r="AZ361" s="72">
        <f t="shared" ca="1" si="547"/>
        <v>4.9328239377559291E-4</v>
      </c>
      <c r="BA361" s="72">
        <f t="shared" ca="1" si="548"/>
        <v>1.0483316794482681E-4</v>
      </c>
      <c r="BB361" s="72">
        <f t="shared" ca="1" si="549"/>
        <v>1.3141035731367018E-11</v>
      </c>
      <c r="BC361" s="19">
        <f t="shared" ca="1" si="550"/>
        <v>1.7487935817740716E-4</v>
      </c>
      <c r="BD361" s="19">
        <f t="shared" ca="1" si="551"/>
        <v>0.99999998470860496</v>
      </c>
      <c r="BE361" s="19">
        <f t="shared" ca="1" si="552"/>
        <v>1.7487935906879029E-4</v>
      </c>
      <c r="BF361" s="19">
        <f t="shared" ca="1" si="553"/>
        <v>0.41260169322708956</v>
      </c>
      <c r="BG361" s="19">
        <f t="shared" ca="1" si="554"/>
        <v>0.58739830677291049</v>
      </c>
      <c r="BH361" s="19">
        <f t="shared" ca="1" si="555"/>
        <v>-6.1327415704405697E-2</v>
      </c>
      <c r="BI361" s="72">
        <f t="shared" ca="1" si="556"/>
        <v>4.9328236113310188E-4</v>
      </c>
      <c r="BJ361" s="72">
        <f t="shared" ca="1" si="557"/>
        <v>1.0483316797513652E-4</v>
      </c>
      <c r="BK361" s="72">
        <f t="shared" ca="1" si="558"/>
        <v>3.0309711988515953E-14</v>
      </c>
      <c r="BL361" s="72">
        <f t="shared" ca="1" si="559"/>
        <v>3.9587689749146096E-3</v>
      </c>
      <c r="BM361" s="72">
        <f t="shared" ca="1" si="560"/>
        <v>1.0009889588347953</v>
      </c>
      <c r="BN361" s="72">
        <f t="shared" ca="1" si="561"/>
        <v>9.8773773443011745E-4</v>
      </c>
      <c r="BO361" s="72">
        <f t="shared" ca="1" si="562"/>
        <v>-1.0635717034695468E-8</v>
      </c>
      <c r="BP361" s="72">
        <f t="shared" ca="1" si="563"/>
        <v>1112.8318366513527</v>
      </c>
      <c r="BQ361" s="72">
        <f t="shared" ca="1" si="564"/>
        <v>0.51850010308179939</v>
      </c>
      <c r="BR361" s="72">
        <f t="shared" ca="1" si="565"/>
        <v>-2.6230340210167107</v>
      </c>
      <c r="BS361" s="72">
        <f t="shared" ca="1" si="566"/>
        <v>0.51855863257308243</v>
      </c>
      <c r="BT361" s="72">
        <f t="shared" ca="1" si="567"/>
        <v>29.707867583685243</v>
      </c>
      <c r="BU361" s="72">
        <f t="shared" ca="1" si="568"/>
        <v>-150.2887789234872</v>
      </c>
      <c r="BV361" s="72">
        <f t="shared" ca="1" si="569"/>
        <v>29.7112210765128</v>
      </c>
    </row>
    <row r="362" spans="1:74">
      <c r="A362" s="13">
        <f ca="1">'MGRS to'!AO362</f>
        <v>34.018461670835542</v>
      </c>
      <c r="B362" s="13">
        <f ca="1">'MGRS to'!AP362</f>
        <v>-6.8337627173145101</v>
      </c>
      <c r="C362" s="19">
        <f t="shared" ca="1" si="498"/>
        <v>0.59373416261957168</v>
      </c>
      <c r="D362" s="19">
        <f t="shared" ca="1" si="499"/>
        <v>-0.1192716597171727</v>
      </c>
      <c r="E362" s="19">
        <f t="shared" ca="1" si="500"/>
        <v>0.59242419376084521</v>
      </c>
      <c r="F362" s="19">
        <f t="shared" ca="1" si="501"/>
        <v>0.59217779026023742</v>
      </c>
      <c r="G362" s="19">
        <f t="shared" ca="1" si="502"/>
        <v>6.0450636209727349E-5</v>
      </c>
      <c r="H362" s="19">
        <f t="shared" ca="1" si="503"/>
        <v>6.0450636209727349E-5</v>
      </c>
      <c r="I362" s="19">
        <f t="shared" ca="1" si="504"/>
        <v>0</v>
      </c>
      <c r="J362" s="19">
        <f t="shared" ca="1" si="505"/>
        <v>2.5145584993843456E-4</v>
      </c>
      <c r="K362" s="19">
        <f t="shared" ca="1" si="506"/>
        <v>0.9999999683849774</v>
      </c>
      <c r="L362" s="19">
        <f t="shared" ca="1" si="507"/>
        <v>2.5145585258836204E-4</v>
      </c>
      <c r="M362" s="19">
        <f t="shared" ca="1" si="508"/>
        <v>0.1654770024311214</v>
      </c>
      <c r="N362" s="19">
        <f t="shared" ca="1" si="509"/>
        <v>0.8345229975688786</v>
      </c>
      <c r="O362" s="19">
        <f t="shared" ca="1" si="510"/>
        <v>0.25306526697786302</v>
      </c>
      <c r="P362" s="72">
        <f t="shared" ca="1" si="511"/>
        <v>7.0037679237165544E-4</v>
      </c>
      <c r="Q362" s="72">
        <f t="shared" ca="1" si="512"/>
        <v>6.0590074166105638E-5</v>
      </c>
      <c r="R362" s="72">
        <f t="shared" ca="1" si="513"/>
        <v>1.3943795637828908E-7</v>
      </c>
      <c r="S362" s="19">
        <f t="shared" ca="1" si="514"/>
        <v>2.5147894926317075E-4</v>
      </c>
      <c r="T362" s="19">
        <f t="shared" ca="1" si="515"/>
        <v>0.99999996837916849</v>
      </c>
      <c r="U362" s="19">
        <f t="shared" ca="1" si="516"/>
        <v>2.514789519138286E-4</v>
      </c>
      <c r="V362" s="19">
        <f t="shared" ca="1" si="517"/>
        <v>0.16584346380971909</v>
      </c>
      <c r="W362" s="19">
        <f t="shared" ca="1" si="518"/>
        <v>0.83415653619028096</v>
      </c>
      <c r="X362" s="19">
        <f t="shared" ca="1" si="519"/>
        <v>0.2527371238615892</v>
      </c>
      <c r="Y362" s="72">
        <f t="shared" ca="1" si="520"/>
        <v>7.0006988249161266E-4</v>
      </c>
      <c r="Z362" s="72">
        <f t="shared" ca="1" si="521"/>
        <v>6.059039579946097E-5</v>
      </c>
      <c r="AA362" s="72">
        <f t="shared" ca="1" si="522"/>
        <v>3.2163335533184336E-10</v>
      </c>
      <c r="AB362" s="19">
        <f t="shared" ca="1" si="523"/>
        <v>2.5147900260412984E-4</v>
      </c>
      <c r="AC362" s="19">
        <f t="shared" ca="1" si="524"/>
        <v>0.99999996837915517</v>
      </c>
      <c r="AD362" s="19">
        <f t="shared" ca="1" si="525"/>
        <v>2.5147900525478937E-4</v>
      </c>
      <c r="AE362" s="19">
        <f t="shared" ca="1" si="526"/>
        <v>0.16584430898788777</v>
      </c>
      <c r="AF362" s="19">
        <f t="shared" ca="1" si="527"/>
        <v>0.83415569101211218</v>
      </c>
      <c r="AG362" s="19">
        <f t="shared" ca="1" si="528"/>
        <v>0.25273636672444988</v>
      </c>
      <c r="AH362" s="72">
        <f t="shared" ca="1" si="529"/>
        <v>7.0006917465775809E-4</v>
      </c>
      <c r="AI362" s="72">
        <f t="shared" ca="1" si="530"/>
        <v>6.0590396541353763E-5</v>
      </c>
      <c r="AJ362" s="72">
        <f t="shared" ca="1" si="531"/>
        <v>7.418927939432246E-13</v>
      </c>
      <c r="AK362" s="19">
        <f t="shared" ca="1" si="532"/>
        <v>2.5147900272713458E-4</v>
      </c>
      <c r="AL362" s="19">
        <f t="shared" ca="1" si="533"/>
        <v>0.99999996837915517</v>
      </c>
      <c r="AM362" s="19">
        <f t="shared" ca="1" si="534"/>
        <v>2.5147900537779411E-4</v>
      </c>
      <c r="AN362" s="19">
        <f t="shared" ca="1" si="535"/>
        <v>0.16584431093743249</v>
      </c>
      <c r="AO362" s="19">
        <f t="shared" ca="1" si="536"/>
        <v>0.97249566452968816</v>
      </c>
      <c r="AP362" s="19">
        <f t="shared" ca="1" si="537"/>
        <v>2.7504335470311836E-2</v>
      </c>
      <c r="AQ362" s="72">
        <f t="shared" ca="1" si="538"/>
        <v>8.1588809628019201E-4</v>
      </c>
      <c r="AR362" s="72">
        <f t="shared" ca="1" si="539"/>
        <v>6.0590358705202295E-5</v>
      </c>
      <c r="AS362" s="72">
        <f t="shared" ca="1" si="540"/>
        <v>-3.7836151468579726E-11</v>
      </c>
      <c r="AT362" s="19">
        <f t="shared" ca="1" si="541"/>
        <v>2.5147899645227331E-4</v>
      </c>
      <c r="AU362" s="19">
        <f t="shared" ca="1" si="542"/>
        <v>0.99999996837915672</v>
      </c>
      <c r="AV362" s="19">
        <f t="shared" ca="1" si="543"/>
        <v>2.5147899910293262E-4</v>
      </c>
      <c r="AW362" s="19">
        <f t="shared" ca="1" si="544"/>
        <v>0.16584421151275988</v>
      </c>
      <c r="AX362" s="19">
        <f t="shared" ca="1" si="545"/>
        <v>0.83415578848724015</v>
      </c>
      <c r="AY362" s="19">
        <f t="shared" ca="1" si="546"/>
        <v>0.25273645404580825</v>
      </c>
      <c r="AZ362" s="72">
        <f t="shared" ca="1" si="547"/>
        <v>7.0006925629284794E-4</v>
      </c>
      <c r="BA362" s="72">
        <f t="shared" ca="1" si="548"/>
        <v>6.0590396455790615E-5</v>
      </c>
      <c r="BB362" s="72">
        <f t="shared" ca="1" si="549"/>
        <v>3.7750588320216352E-11</v>
      </c>
      <c r="BC362" s="19">
        <f t="shared" ca="1" si="550"/>
        <v>2.5147900271294205E-4</v>
      </c>
      <c r="BD362" s="19">
        <f t="shared" ca="1" si="551"/>
        <v>0.99999996837915517</v>
      </c>
      <c r="BE362" s="19">
        <f t="shared" ca="1" si="552"/>
        <v>2.5147900536360158E-4</v>
      </c>
      <c r="BF362" s="19">
        <f t="shared" ca="1" si="553"/>
        <v>0.16584431071259392</v>
      </c>
      <c r="BG362" s="19">
        <f t="shared" ca="1" si="554"/>
        <v>0.83415568928740602</v>
      </c>
      <c r="BH362" s="19">
        <f t="shared" ca="1" si="555"/>
        <v>0.25273636517940246</v>
      </c>
      <c r="BI362" s="72">
        <f t="shared" ca="1" si="556"/>
        <v>7.0006917321332248E-4</v>
      </c>
      <c r="BJ362" s="72">
        <f t="shared" ca="1" si="557"/>
        <v>6.0590396542867682E-5</v>
      </c>
      <c r="BK362" s="72">
        <f t="shared" ca="1" si="558"/>
        <v>8.7077067290660531E-14</v>
      </c>
      <c r="BL362" s="72">
        <f t="shared" ca="1" si="559"/>
        <v>5.6217895505036638E-3</v>
      </c>
      <c r="BM362" s="72">
        <f t="shared" ca="1" si="560"/>
        <v>1.0014039693853818</v>
      </c>
      <c r="BN362" s="72">
        <f t="shared" ca="1" si="561"/>
        <v>1.4015096167805693E-3</v>
      </c>
      <c r="BO362" s="72">
        <f t="shared" ca="1" si="562"/>
        <v>8.8969218214264122E-8</v>
      </c>
      <c r="BP362" s="72">
        <f t="shared" ca="1" si="563"/>
        <v>1600.2677710909093</v>
      </c>
      <c r="BQ362" s="72">
        <f t="shared" ca="1" si="564"/>
        <v>2.9412279523824241</v>
      </c>
      <c r="BR362" s="72">
        <f t="shared" ca="1" si="565"/>
        <v>-0.20033087531341126</v>
      </c>
      <c r="BS362" s="72">
        <f t="shared" ca="1" si="566"/>
        <v>2.9412617782763819</v>
      </c>
      <c r="BT362" s="72">
        <f t="shared" ca="1" si="567"/>
        <v>168.51994825741804</v>
      </c>
      <c r="BU362" s="72">
        <f t="shared" ca="1" si="568"/>
        <v>-11.478113661619998</v>
      </c>
      <c r="BV362" s="72">
        <f t="shared" ca="1" si="569"/>
        <v>168.52188633838</v>
      </c>
    </row>
    <row r="363" spans="1:74">
      <c r="A363" s="13">
        <f ca="1">'MGRS to'!AO363</f>
        <v>34.006648356782982</v>
      </c>
      <c r="B363" s="13">
        <f ca="1">'MGRS to'!AP363</f>
        <v>-6.8203997738442084</v>
      </c>
      <c r="C363" s="19">
        <f t="shared" ca="1" si="498"/>
        <v>0.59352798139378238</v>
      </c>
      <c r="D363" s="19">
        <f t="shared" ca="1" si="499"/>
        <v>-0.11903843235585806</v>
      </c>
      <c r="E363" s="19">
        <f t="shared" ca="1" si="500"/>
        <v>0.59217779026023742</v>
      </c>
      <c r="F363" s="19">
        <f t="shared" ca="1" si="501"/>
        <v>0.5919718689837794</v>
      </c>
      <c r="G363" s="19">
        <f t="shared" ca="1" si="502"/>
        <v>2.3322736131463351E-4</v>
      </c>
      <c r="H363" s="19">
        <f t="shared" ca="1" si="503"/>
        <v>2.3322736131463351E-4</v>
      </c>
      <c r="I363" s="19">
        <f t="shared" ca="1" si="504"/>
        <v>0</v>
      </c>
      <c r="J363" s="19">
        <f t="shared" ca="1" si="505"/>
        <v>2.8258951444754698E-4</v>
      </c>
      <c r="K363" s="19">
        <f t="shared" ca="1" si="506"/>
        <v>0.99999996007158232</v>
      </c>
      <c r="L363" s="19">
        <f t="shared" ca="1" si="507"/>
        <v>2.8258951820866443E-4</v>
      </c>
      <c r="M363" s="19">
        <f t="shared" ca="1" si="508"/>
        <v>0.56826920254333058</v>
      </c>
      <c r="N363" s="19">
        <f t="shared" ca="1" si="509"/>
        <v>0.43173079745666942</v>
      </c>
      <c r="O363" s="19">
        <f t="shared" ca="1" si="510"/>
        <v>-0.44283253339779272</v>
      </c>
      <c r="P363" s="72">
        <f t="shared" ca="1" si="511"/>
        <v>3.6269834674858341E-4</v>
      </c>
      <c r="Q363" s="72">
        <f t="shared" ca="1" si="512"/>
        <v>2.3376549699013514E-4</v>
      </c>
      <c r="R363" s="72">
        <f t="shared" ca="1" si="513"/>
        <v>5.3813567550163653E-7</v>
      </c>
      <c r="S363" s="19">
        <f t="shared" ca="1" si="514"/>
        <v>2.8289550749880234E-4</v>
      </c>
      <c r="T363" s="19">
        <f t="shared" ca="1" si="515"/>
        <v>0.99999995998506508</v>
      </c>
      <c r="U363" s="19">
        <f t="shared" ca="1" si="516"/>
        <v>2.8289551127215083E-4</v>
      </c>
      <c r="V363" s="19">
        <f t="shared" ca="1" si="517"/>
        <v>0.56896430999255876</v>
      </c>
      <c r="W363" s="19">
        <f t="shared" ca="1" si="518"/>
        <v>0.43103569000744124</v>
      </c>
      <c r="X363" s="19">
        <f t="shared" ca="1" si="519"/>
        <v>-0.4451593097523765</v>
      </c>
      <c r="Y363" s="72">
        <f t="shared" ca="1" si="520"/>
        <v>3.6211501639751045E-4</v>
      </c>
      <c r="Z363" s="72">
        <f t="shared" ca="1" si="521"/>
        <v>2.337667386537438E-4</v>
      </c>
      <c r="AA363" s="72">
        <f t="shared" ca="1" si="522"/>
        <v>1.2416636086551389E-9</v>
      </c>
      <c r="AB363" s="19">
        <f t="shared" ca="1" si="523"/>
        <v>2.828962139620044E-4</v>
      </c>
      <c r="AC363" s="19">
        <f t="shared" ca="1" si="524"/>
        <v>0.99999995998486524</v>
      </c>
      <c r="AD363" s="19">
        <f t="shared" ca="1" si="525"/>
        <v>2.8289621773538119E-4</v>
      </c>
      <c r="AE363" s="19">
        <f t="shared" ca="1" si="526"/>
        <v>0.56896591123572315</v>
      </c>
      <c r="AF363" s="19">
        <f t="shared" ca="1" si="527"/>
        <v>0.43103408876427685</v>
      </c>
      <c r="AG363" s="19">
        <f t="shared" ca="1" si="528"/>
        <v>-0.44516467835673645</v>
      </c>
      <c r="AH363" s="72">
        <f t="shared" ca="1" si="529"/>
        <v>3.6211367264069592E-4</v>
      </c>
      <c r="AI363" s="72">
        <f t="shared" ca="1" si="530"/>
        <v>2.337667415186877E-4</v>
      </c>
      <c r="AJ363" s="72">
        <f t="shared" ca="1" si="531"/>
        <v>2.8649439049420466E-12</v>
      </c>
      <c r="AK363" s="19">
        <f t="shared" ca="1" si="532"/>
        <v>2.8289621559208356E-4</v>
      </c>
      <c r="AL363" s="19">
        <f t="shared" ca="1" si="533"/>
        <v>0.99999995998486479</v>
      </c>
      <c r="AM363" s="19">
        <f t="shared" ca="1" si="534"/>
        <v>2.828962193654604E-4</v>
      </c>
      <c r="AN363" s="19">
        <f t="shared" ca="1" si="535"/>
        <v>0.56896591493027848</v>
      </c>
      <c r="AO363" s="19">
        <f t="shared" ca="1" si="536"/>
        <v>0.67627778764755109</v>
      </c>
      <c r="AP363" s="19">
        <f t="shared" ca="1" si="537"/>
        <v>0.32372221235244891</v>
      </c>
      <c r="AQ363" s="72">
        <f t="shared" ca="1" si="538"/>
        <v>5.6779442826792616E-4</v>
      </c>
      <c r="AR363" s="72">
        <f t="shared" ca="1" si="539"/>
        <v>2.3376681669954585E-4</v>
      </c>
      <c r="AS363" s="72">
        <f t="shared" ca="1" si="540"/>
        <v>7.5180858148107474E-11</v>
      </c>
      <c r="AT363" s="19">
        <f t="shared" ca="1" si="541"/>
        <v>2.8289625836741696E-4</v>
      </c>
      <c r="AU363" s="19">
        <f t="shared" ca="1" si="542"/>
        <v>0.9999999599848528</v>
      </c>
      <c r="AV363" s="19">
        <f t="shared" ca="1" si="543"/>
        <v>2.8289626214079544E-4</v>
      </c>
      <c r="AW363" s="19">
        <f t="shared" ca="1" si="544"/>
        <v>0.56896601188277296</v>
      </c>
      <c r="AX363" s="19">
        <f t="shared" ca="1" si="545"/>
        <v>0.43103398811722704</v>
      </c>
      <c r="AY363" s="19">
        <f t="shared" ca="1" si="546"/>
        <v>-0.44516501580474932</v>
      </c>
      <c r="AZ363" s="72">
        <f t="shared" ca="1" si="547"/>
        <v>3.6211358817809673E-4</v>
      </c>
      <c r="BA363" s="72">
        <f t="shared" ca="1" si="548"/>
        <v>2.3376674169876615E-4</v>
      </c>
      <c r="BB363" s="72">
        <f t="shared" ca="1" si="549"/>
        <v>-7.500077970246273E-11</v>
      </c>
      <c r="BC363" s="19">
        <f t="shared" ca="1" si="550"/>
        <v>2.8289621569455622E-4</v>
      </c>
      <c r="BD363" s="19">
        <f t="shared" ca="1" si="551"/>
        <v>0.99999995998486479</v>
      </c>
      <c r="BE363" s="19">
        <f t="shared" ca="1" si="552"/>
        <v>2.8289621946793301E-4</v>
      </c>
      <c r="BF363" s="19">
        <f t="shared" ca="1" si="553"/>
        <v>0.5689659151624773</v>
      </c>
      <c r="BG363" s="19">
        <f t="shared" ca="1" si="554"/>
        <v>0.4310340848375227</v>
      </c>
      <c r="BH363" s="19">
        <f t="shared" ca="1" si="555"/>
        <v>-0.44516469152229954</v>
      </c>
      <c r="BI363" s="72">
        <f t="shared" ca="1" si="556"/>
        <v>3.6211366934537964E-4</v>
      </c>
      <c r="BJ363" s="72">
        <f t="shared" ca="1" si="557"/>
        <v>2.3376674152571361E-4</v>
      </c>
      <c r="BK363" s="72">
        <f t="shared" ca="1" si="558"/>
        <v>-1.7305254451649432E-13</v>
      </c>
      <c r="BL363" s="72">
        <f t="shared" ca="1" si="559"/>
        <v>2.9049528105725042E-3</v>
      </c>
      <c r="BM363" s="72">
        <f t="shared" ca="1" si="560"/>
        <v>1.0007258431142296</v>
      </c>
      <c r="BN363" s="72">
        <f t="shared" ca="1" si="561"/>
        <v>7.2518512705265555E-4</v>
      </c>
      <c r="BO363" s="72">
        <f t="shared" ca="1" si="562"/>
        <v>-9.1348922576848457E-8</v>
      </c>
      <c r="BP363" s="72">
        <f t="shared" ca="1" si="563"/>
        <v>1800.1875862950953</v>
      </c>
      <c r="BQ363" s="72">
        <f t="shared" ca="1" si="564"/>
        <v>2.3882967337622318</v>
      </c>
      <c r="BR363" s="72">
        <f t="shared" ca="1" si="565"/>
        <v>-0.75316545837518778</v>
      </c>
      <c r="BS363" s="72">
        <f t="shared" ca="1" si="566"/>
        <v>2.3884271952146054</v>
      </c>
      <c r="BT363" s="72">
        <f t="shared" ca="1" si="567"/>
        <v>136.83932306945553</v>
      </c>
      <c r="BU363" s="72">
        <f t="shared" ca="1" si="568"/>
        <v>-43.153202039934342</v>
      </c>
      <c r="BV363" s="72">
        <f t="shared" ca="1" si="569"/>
        <v>136.84679796006571</v>
      </c>
    </row>
    <row r="364" spans="1:74">
      <c r="A364" s="13">
        <f ca="1">'MGRS to'!AO364</f>
        <v>34.017868404132358</v>
      </c>
      <c r="B364" s="13">
        <f ca="1">'MGRS to'!AP364</f>
        <v>-6.8313090169636927</v>
      </c>
      <c r="C364" s="19">
        <f t="shared" ca="1" si="498"/>
        <v>0.59372380816225856</v>
      </c>
      <c r="D364" s="19">
        <f t="shared" ca="1" si="499"/>
        <v>-0.1192288345671936</v>
      </c>
      <c r="E364" s="19">
        <f t="shared" ca="1" si="500"/>
        <v>0.5919718689837794</v>
      </c>
      <c r="F364" s="19">
        <f t="shared" ca="1" si="501"/>
        <v>0.59216744885132588</v>
      </c>
      <c r="G364" s="19">
        <f t="shared" ca="1" si="502"/>
        <v>-1.9040221133553858E-4</v>
      </c>
      <c r="H364" s="19">
        <f t="shared" ca="1" si="503"/>
        <v>-1.9040221133553858E-4</v>
      </c>
      <c r="I364" s="19">
        <f t="shared" ca="1" si="504"/>
        <v>0</v>
      </c>
      <c r="J364" s="19">
        <f t="shared" ca="1" si="505"/>
        <v>2.5142272156819149E-4</v>
      </c>
      <c r="K364" s="19">
        <f t="shared" ca="1" si="506"/>
        <v>0.99999996839330718</v>
      </c>
      <c r="L364" s="19">
        <f t="shared" ca="1" si="507"/>
        <v>2.5142272421707174E-4</v>
      </c>
      <c r="M364" s="19">
        <f t="shared" ca="1" si="508"/>
        <v>-0.52143616835036144</v>
      </c>
      <c r="N364" s="19">
        <f t="shared" ca="1" si="509"/>
        <v>1.5214361683503614</v>
      </c>
      <c r="O364" s="19">
        <f t="shared" ca="1" si="510"/>
        <v>0.59058046065260772</v>
      </c>
      <c r="P364" s="72">
        <f t="shared" ca="1" si="511"/>
        <v>1.2746686429174873E-3</v>
      </c>
      <c r="Q364" s="72">
        <f t="shared" ca="1" si="512"/>
        <v>-1.9084153815197304E-4</v>
      </c>
      <c r="R364" s="72">
        <f t="shared" ca="1" si="513"/>
        <v>-4.393268164344568E-7</v>
      </c>
      <c r="S364" s="19">
        <f t="shared" ca="1" si="514"/>
        <v>2.5165196223119314E-4</v>
      </c>
      <c r="T364" s="19">
        <f t="shared" ca="1" si="515"/>
        <v>0.99999996833564442</v>
      </c>
      <c r="U364" s="19">
        <f t="shared" ca="1" si="516"/>
        <v>2.5165196488732562E-4</v>
      </c>
      <c r="V364" s="19">
        <f t="shared" ca="1" si="517"/>
        <v>-0.52216321554096323</v>
      </c>
      <c r="W364" s="19">
        <f t="shared" ca="1" si="518"/>
        <v>1.5221632155409632</v>
      </c>
      <c r="X364" s="19">
        <f t="shared" ca="1" si="519"/>
        <v>0.59077601603856711</v>
      </c>
      <c r="Y364" s="72">
        <f t="shared" ca="1" si="520"/>
        <v>1.2752754349403305E-3</v>
      </c>
      <c r="Z364" s="72">
        <f t="shared" ca="1" si="521"/>
        <v>-1.9084255183822723E-4</v>
      </c>
      <c r="AA364" s="72">
        <f t="shared" ca="1" si="522"/>
        <v>-1.0136862541856514E-9</v>
      </c>
      <c r="AB364" s="19">
        <f t="shared" ca="1" si="523"/>
        <v>2.5165249154167796E-4</v>
      </c>
      <c r="AC364" s="19">
        <f t="shared" ca="1" si="524"/>
        <v>0.99999996833551141</v>
      </c>
      <c r="AD364" s="19">
        <f t="shared" ca="1" si="525"/>
        <v>2.5165249419782708E-4</v>
      </c>
      <c r="AE364" s="19">
        <f t="shared" ca="1" si="526"/>
        <v>-0.52216489080477124</v>
      </c>
      <c r="AF364" s="19">
        <f t="shared" ca="1" si="527"/>
        <v>1.5221648908047714</v>
      </c>
      <c r="AG364" s="19">
        <f t="shared" ca="1" si="528"/>
        <v>0.59077646642201664</v>
      </c>
      <c r="AH364" s="72">
        <f t="shared" ca="1" si="529"/>
        <v>1.2752768331093314E-3</v>
      </c>
      <c r="AI364" s="72">
        <f t="shared" ca="1" si="530"/>
        <v>-1.9084255417716896E-4</v>
      </c>
      <c r="AJ364" s="72">
        <f t="shared" ca="1" si="531"/>
        <v>-2.338941730182717E-12</v>
      </c>
      <c r="AK364" s="19">
        <f t="shared" ca="1" si="532"/>
        <v>2.5165249276300314E-4</v>
      </c>
      <c r="AL364" s="19">
        <f t="shared" ca="1" si="533"/>
        <v>0.99999996833551097</v>
      </c>
      <c r="AM364" s="19">
        <f t="shared" ca="1" si="534"/>
        <v>2.5165249541915237E-4</v>
      </c>
      <c r="AN364" s="19">
        <f t="shared" ca="1" si="535"/>
        <v>-0.52216489467017502</v>
      </c>
      <c r="AO364" s="19">
        <f t="shared" ca="1" si="536"/>
        <v>0.72734382277408505</v>
      </c>
      <c r="AP364" s="19">
        <f t="shared" ca="1" si="537"/>
        <v>0.27265617722591495</v>
      </c>
      <c r="AQ364" s="72">
        <f t="shared" ca="1" si="538"/>
        <v>6.1059054961949666E-4</v>
      </c>
      <c r="AR364" s="72">
        <f t="shared" ca="1" si="539"/>
        <v>-1.9084258861726196E-4</v>
      </c>
      <c r="AS364" s="72">
        <f t="shared" ca="1" si="540"/>
        <v>-3.4440093002940583E-11</v>
      </c>
      <c r="AT364" s="19">
        <f t="shared" ca="1" si="541"/>
        <v>2.5165251074641889E-4</v>
      </c>
      <c r="AU364" s="19">
        <f t="shared" ca="1" si="542"/>
        <v>0.99999996833550653</v>
      </c>
      <c r="AV364" s="19">
        <f t="shared" ca="1" si="543"/>
        <v>2.5165251340256866E-4</v>
      </c>
      <c r="AW364" s="19">
        <f t="shared" ca="1" si="544"/>
        <v>-0.5221649515872282</v>
      </c>
      <c r="AX364" s="19">
        <f t="shared" ca="1" si="545"/>
        <v>1.5221649515872282</v>
      </c>
      <c r="AY364" s="19">
        <f t="shared" ca="1" si="546"/>
        <v>0.59077648276295425</v>
      </c>
      <c r="AZ364" s="72">
        <f t="shared" ca="1" si="547"/>
        <v>1.2752768838381458E-3</v>
      </c>
      <c r="BA364" s="72">
        <f t="shared" ca="1" si="548"/>
        <v>-1.9084255426203152E-4</v>
      </c>
      <c r="BB364" s="72">
        <f t="shared" ca="1" si="549"/>
        <v>3.4355230438916015E-11</v>
      </c>
      <c r="BC364" s="19">
        <f t="shared" ca="1" si="550"/>
        <v>2.5165249280730955E-4</v>
      </c>
      <c r="BD364" s="19">
        <f t="shared" ca="1" si="551"/>
        <v>0.99999996833551097</v>
      </c>
      <c r="BE364" s="19">
        <f t="shared" ca="1" si="552"/>
        <v>2.5165249546345878E-4</v>
      </c>
      <c r="BF364" s="19">
        <f t="shared" ca="1" si="553"/>
        <v>-0.52216489481043449</v>
      </c>
      <c r="BG364" s="19">
        <f t="shared" ca="1" si="554"/>
        <v>1.5221648948104345</v>
      </c>
      <c r="BH364" s="19">
        <f t="shared" ca="1" si="555"/>
        <v>0.590776467498911</v>
      </c>
      <c r="BI364" s="72">
        <f t="shared" ca="1" si="556"/>
        <v>1.275276836452443E-3</v>
      </c>
      <c r="BJ364" s="72">
        <f t="shared" ca="1" si="557"/>
        <v>-1.9084255418276157E-4</v>
      </c>
      <c r="BK364" s="72">
        <f t="shared" ca="1" si="558"/>
        <v>7.9269951063290489E-14</v>
      </c>
      <c r="BL364" s="72">
        <f t="shared" ca="1" si="559"/>
        <v>1.0258625349782178E-2</v>
      </c>
      <c r="BM364" s="72">
        <f t="shared" ca="1" si="560"/>
        <v>1.0025597442087137</v>
      </c>
      <c r="BN364" s="72">
        <f t="shared" ca="1" si="561"/>
        <v>2.5515789236477452E-3</v>
      </c>
      <c r="BO364" s="72">
        <f t="shared" ca="1" si="562"/>
        <v>3.7922000417503871E-7</v>
      </c>
      <c r="BP364" s="72">
        <f t="shared" ca="1" si="563"/>
        <v>1601.370608569684</v>
      </c>
      <c r="BQ364" s="72">
        <f t="shared" ca="1" si="564"/>
        <v>-0.6783090016516935</v>
      </c>
      <c r="BR364" s="72">
        <f t="shared" ca="1" si="565"/>
        <v>2.4631771466024501</v>
      </c>
      <c r="BS364" s="72">
        <f t="shared" ca="1" si="566"/>
        <v>5.6047698001922432</v>
      </c>
      <c r="BT364" s="72">
        <f t="shared" ca="1" si="567"/>
        <v>321.13575699962558</v>
      </c>
      <c r="BU364" s="72">
        <f t="shared" ca="1" si="568"/>
        <v>141.12965469339724</v>
      </c>
      <c r="BV364" s="72">
        <f t="shared" ca="1" si="569"/>
        <v>321.12965469339724</v>
      </c>
    </row>
    <row r="365" spans="1:74">
      <c r="A365" s="13">
        <f ca="1">'MGRS to'!AO365</f>
        <v>34.015725324708896</v>
      </c>
      <c r="B365" s="13">
        <f ca="1">'MGRS to'!AP365</f>
        <v>-6.8340271531415322</v>
      </c>
      <c r="C365" s="19">
        <f t="shared" ca="1" si="498"/>
        <v>0.59368640437018749</v>
      </c>
      <c r="D365" s="19">
        <f t="shared" ca="1" si="499"/>
        <v>-0.11927627499301448</v>
      </c>
      <c r="E365" s="19">
        <f t="shared" ca="1" si="500"/>
        <v>0.59216744885132588</v>
      </c>
      <c r="F365" s="19">
        <f t="shared" ca="1" si="501"/>
        <v>0.59213009220003232</v>
      </c>
      <c r="G365" s="19">
        <f t="shared" ca="1" si="502"/>
        <v>-4.7440425820874377E-5</v>
      </c>
      <c r="H365" s="19">
        <f t="shared" ca="1" si="503"/>
        <v>-4.7440425820874377E-5</v>
      </c>
      <c r="I365" s="19">
        <f t="shared" ca="1" si="504"/>
        <v>0</v>
      </c>
      <c r="J365" s="19">
        <f t="shared" ca="1" si="505"/>
        <v>5.4267804519872909E-5</v>
      </c>
      <c r="K365" s="19">
        <f t="shared" ca="1" si="506"/>
        <v>0.99999999852750276</v>
      </c>
      <c r="L365" s="19">
        <f t="shared" ca="1" si="507"/>
        <v>5.4267804546509303E-5</v>
      </c>
      <c r="M365" s="19">
        <f t="shared" ca="1" si="508"/>
        <v>-0.60185767467278073</v>
      </c>
      <c r="N365" s="19">
        <f t="shared" ca="1" si="509"/>
        <v>1.6018576746727806</v>
      </c>
      <c r="O365" s="19">
        <f t="shared" ca="1" si="510"/>
        <v>0.61104396175336362</v>
      </c>
      <c r="P365" s="72">
        <f t="shared" ca="1" si="511"/>
        <v>1.3417747503775351E-3</v>
      </c>
      <c r="Q365" s="72">
        <f t="shared" ca="1" si="512"/>
        <v>-4.7549876400551904E-5</v>
      </c>
      <c r="R365" s="72">
        <f t="shared" ca="1" si="513"/>
        <v>-1.094505796775272E-7</v>
      </c>
      <c r="S365" s="19">
        <f t="shared" ca="1" si="514"/>
        <v>5.4333714155778828E-5</v>
      </c>
      <c r="T365" s="19">
        <f t="shared" ca="1" si="515"/>
        <v>0.99999999852392385</v>
      </c>
      <c r="U365" s="19">
        <f t="shared" ca="1" si="516"/>
        <v>5.4333714182512388E-5</v>
      </c>
      <c r="V365" s="19">
        <f t="shared" ca="1" si="517"/>
        <v>-0.60251446110723716</v>
      </c>
      <c r="W365" s="19">
        <f t="shared" ca="1" si="518"/>
        <v>1.6025144611072371</v>
      </c>
      <c r="X365" s="19">
        <f t="shared" ca="1" si="519"/>
        <v>0.6112033743820906</v>
      </c>
      <c r="Y365" s="72">
        <f t="shared" ca="1" si="520"/>
        <v>1.3423226803597618E-3</v>
      </c>
      <c r="Z365" s="72">
        <f t="shared" ca="1" si="521"/>
        <v>-4.7550128915831485E-5</v>
      </c>
      <c r="AA365" s="72">
        <f t="shared" ca="1" si="522"/>
        <v>-2.5251527958062474E-10</v>
      </c>
      <c r="AB365" s="19">
        <f t="shared" ca="1" si="523"/>
        <v>5.4333866300083917E-5</v>
      </c>
      <c r="AC365" s="19">
        <f t="shared" ca="1" si="524"/>
        <v>0.99999999852391541</v>
      </c>
      <c r="AD365" s="19">
        <f t="shared" ca="1" si="525"/>
        <v>5.4333866326817714E-5</v>
      </c>
      <c r="AE365" s="19">
        <f t="shared" ca="1" si="526"/>
        <v>-0.60251597362675735</v>
      </c>
      <c r="AF365" s="19">
        <f t="shared" ca="1" si="527"/>
        <v>1.6025159736267574</v>
      </c>
      <c r="AG365" s="19">
        <f t="shared" ca="1" si="528"/>
        <v>0.6112037413440925</v>
      </c>
      <c r="AH365" s="72">
        <f t="shared" ca="1" si="529"/>
        <v>1.3423239421906585E-3</v>
      </c>
      <c r="AI365" s="72">
        <f t="shared" ca="1" si="530"/>
        <v>-4.7550129498413746E-5</v>
      </c>
      <c r="AJ365" s="72">
        <f t="shared" ca="1" si="531"/>
        <v>-5.8258226124123166E-13</v>
      </c>
      <c r="AK365" s="19">
        <f t="shared" ca="1" si="532"/>
        <v>5.4333866651107862E-5</v>
      </c>
      <c r="AL365" s="19">
        <f t="shared" ca="1" si="533"/>
        <v>0.99999999852391541</v>
      </c>
      <c r="AM365" s="19">
        <f t="shared" ca="1" si="534"/>
        <v>5.4333866677841659E-5</v>
      </c>
      <c r="AN365" s="19">
        <f t="shared" ca="1" si="535"/>
        <v>-0.6025159771162043</v>
      </c>
      <c r="AO365" s="19">
        <f t="shared" ca="1" si="536"/>
        <v>0.63697449731970557</v>
      </c>
      <c r="AP365" s="19">
        <f t="shared" ca="1" si="537"/>
        <v>0.36302550268029443</v>
      </c>
      <c r="AQ365" s="72">
        <f t="shared" ca="1" si="538"/>
        <v>5.3484864197994694E-4</v>
      </c>
      <c r="AR365" s="72">
        <f t="shared" ca="1" si="539"/>
        <v>-4.7550149446027029E-5</v>
      </c>
      <c r="AS365" s="72">
        <f t="shared" ca="1" si="540"/>
        <v>-1.9947613283659727E-11</v>
      </c>
      <c r="AT365" s="19">
        <f t="shared" ca="1" si="541"/>
        <v>5.4333878669861435E-5</v>
      </c>
      <c r="AU365" s="19">
        <f t="shared" ca="1" si="542"/>
        <v>0.99999999852391475</v>
      </c>
      <c r="AV365" s="19">
        <f t="shared" ca="1" si="543"/>
        <v>5.4333878696595252E-5</v>
      </c>
      <c r="AW365" s="19">
        <f t="shared" ca="1" si="544"/>
        <v>-0.60251609659819338</v>
      </c>
      <c r="AX365" s="19">
        <f t="shared" ca="1" si="545"/>
        <v>1.6025160965981935</v>
      </c>
      <c r="AY365" s="19">
        <f t="shared" ca="1" si="546"/>
        <v>0.61120377117894609</v>
      </c>
      <c r="AZ365" s="72">
        <f t="shared" ca="1" si="547"/>
        <v>1.3423240447805126E-3</v>
      </c>
      <c r="BA365" s="72">
        <f t="shared" ca="1" si="548"/>
        <v>-4.7550129545779306E-5</v>
      </c>
      <c r="BB365" s="72">
        <f t="shared" ca="1" si="549"/>
        <v>1.9900247723021562E-11</v>
      </c>
      <c r="BC365" s="19">
        <f t="shared" ca="1" si="550"/>
        <v>5.4333866679647079E-5</v>
      </c>
      <c r="BD365" s="19">
        <f t="shared" ca="1" si="551"/>
        <v>0.99999999852391541</v>
      </c>
      <c r="BE365" s="19">
        <f t="shared" ca="1" si="552"/>
        <v>5.4333866706380875E-5</v>
      </c>
      <c r="BF365" s="19">
        <f t="shared" ca="1" si="553"/>
        <v>-0.60251597739990614</v>
      </c>
      <c r="BG365" s="19">
        <f t="shared" ca="1" si="554"/>
        <v>1.6025159773999063</v>
      </c>
      <c r="BH365" s="19">
        <f t="shared" ca="1" si="555"/>
        <v>0.61120374225951934</v>
      </c>
      <c r="BI365" s="72">
        <f t="shared" ca="1" si="556"/>
        <v>1.3423239453384365E-3</v>
      </c>
      <c r="BJ365" s="72">
        <f t="shared" ca="1" si="557"/>
        <v>-4.7550129499867112E-5</v>
      </c>
      <c r="BK365" s="72">
        <f t="shared" ca="1" si="558"/>
        <v>4.5912194402211726E-14</v>
      </c>
      <c r="BL365" s="72">
        <f t="shared" ca="1" si="559"/>
        <v>1.0800151209132292E-2</v>
      </c>
      <c r="BM365" s="72">
        <f t="shared" ca="1" si="560"/>
        <v>1.0026945946086421</v>
      </c>
      <c r="BN365" s="72">
        <f t="shared" ca="1" si="561"/>
        <v>2.6855478072361182E-3</v>
      </c>
      <c r="BO365" s="72">
        <f t="shared" ca="1" si="562"/>
        <v>8.9159632568821456E-8</v>
      </c>
      <c r="BP365" s="72">
        <f t="shared" ca="1" si="563"/>
        <v>345.74931779056766</v>
      </c>
      <c r="BQ365" s="72">
        <f t="shared" ca="1" si="564"/>
        <v>-2.331184122126333</v>
      </c>
      <c r="BR365" s="72">
        <f t="shared" ca="1" si="565"/>
        <v>0.81038199158574542</v>
      </c>
      <c r="BS365" s="72">
        <f t="shared" ca="1" si="566"/>
        <v>3.9519746451755386</v>
      </c>
      <c r="BT365" s="72">
        <f t="shared" ca="1" si="567"/>
        <v>226.43298853425125</v>
      </c>
      <c r="BU365" s="72">
        <f t="shared" ca="1" si="568"/>
        <v>46.431467911269401</v>
      </c>
      <c r="BV365" s="72">
        <f t="shared" ca="1" si="569"/>
        <v>226.43146791126946</v>
      </c>
    </row>
    <row r="366" spans="1:74">
      <c r="A366" s="13">
        <f ca="1">'MGRS to'!AO366</f>
        <v>33.98903151556307</v>
      </c>
      <c r="B366" s="13">
        <f ca="1">'MGRS to'!AP366</f>
        <v>-6.8476075523354103</v>
      </c>
      <c r="C366" s="19">
        <f t="shared" ca="1" si="498"/>
        <v>0.59322050951069383</v>
      </c>
      <c r="D366" s="19">
        <f t="shared" ca="1" si="499"/>
        <v>-0.11951329767268284</v>
      </c>
      <c r="E366" s="19">
        <f t="shared" ca="1" si="500"/>
        <v>0.59213009220003232</v>
      </c>
      <c r="F366" s="19">
        <f t="shared" ca="1" si="501"/>
        <v>0.59166478524592148</v>
      </c>
      <c r="G366" s="19">
        <f t="shared" ca="1" si="502"/>
        <v>-2.3702267966836665E-4</v>
      </c>
      <c r="H366" s="19">
        <f t="shared" ca="1" si="503"/>
        <v>-2.3702267966836665E-4</v>
      </c>
      <c r="I366" s="19">
        <f t="shared" ca="1" si="504"/>
        <v>0</v>
      </c>
      <c r="J366" s="19">
        <f t="shared" ca="1" si="505"/>
        <v>5.0517512476178138E-4</v>
      </c>
      <c r="K366" s="19">
        <f t="shared" ca="1" si="506"/>
        <v>0.99999987239903865</v>
      </c>
      <c r="L366" s="19">
        <f t="shared" ca="1" si="507"/>
        <v>5.0517514624872631E-4</v>
      </c>
      <c r="M366" s="19">
        <f t="shared" ca="1" si="508"/>
        <v>-0.32313365426139096</v>
      </c>
      <c r="N366" s="19">
        <f t="shared" ca="1" si="509"/>
        <v>1.323133654261391</v>
      </c>
      <c r="O366" s="19">
        <f t="shared" ca="1" si="510"/>
        <v>0.52946043270006249</v>
      </c>
      <c r="P366" s="72">
        <f t="shared" ca="1" si="511"/>
        <v>1.1090826019602401E-3</v>
      </c>
      <c r="Q366" s="72">
        <f t="shared" ca="1" si="512"/>
        <v>-2.3756970349386264E-4</v>
      </c>
      <c r="R366" s="72">
        <f t="shared" ca="1" si="513"/>
        <v>-5.4702382549598558E-7</v>
      </c>
      <c r="S366" s="19">
        <f t="shared" ca="1" si="514"/>
        <v>5.0535205953564707E-4</v>
      </c>
      <c r="T366" s="19">
        <f t="shared" ca="1" si="515"/>
        <v>0.99999987230963983</v>
      </c>
      <c r="U366" s="19">
        <f t="shared" ca="1" si="516"/>
        <v>5.0535208104517701E-4</v>
      </c>
      <c r="V366" s="19">
        <f t="shared" ca="1" si="517"/>
        <v>-0.32376601605044963</v>
      </c>
      <c r="W366" s="19">
        <f t="shared" ca="1" si="518"/>
        <v>1.3237660160504496</v>
      </c>
      <c r="X366" s="19">
        <f t="shared" ca="1" si="519"/>
        <v>0.52968520886137782</v>
      </c>
      <c r="Y366" s="72">
        <f t="shared" ca="1" si="520"/>
        <v>1.1096108984961213E-3</v>
      </c>
      <c r="Z366" s="72">
        <f t="shared" ca="1" si="521"/>
        <v>-2.3757096596856075E-4</v>
      </c>
      <c r="AA366" s="72">
        <f t="shared" ca="1" si="522"/>
        <v>-1.262474698106265E-9</v>
      </c>
      <c r="AB366" s="19">
        <f t="shared" ca="1" si="523"/>
        <v>5.0535246828291725E-4</v>
      </c>
      <c r="AC366" s="19">
        <f t="shared" ca="1" si="524"/>
        <v>0.99999987230943332</v>
      </c>
      <c r="AD366" s="19">
        <f t="shared" ca="1" si="525"/>
        <v>5.0535248979249935E-4</v>
      </c>
      <c r="AE366" s="19">
        <f t="shared" ca="1" si="526"/>
        <v>-0.32376747470794703</v>
      </c>
      <c r="AF366" s="19">
        <f t="shared" ca="1" si="527"/>
        <v>1.3237674747079471</v>
      </c>
      <c r="AG366" s="19">
        <f t="shared" ca="1" si="528"/>
        <v>0.52968572710022999</v>
      </c>
      <c r="AH366" s="72">
        <f t="shared" ca="1" si="529"/>
        <v>1.1096121171062334E-3</v>
      </c>
      <c r="AI366" s="72">
        <f t="shared" ca="1" si="530"/>
        <v>-2.3757096888222243E-4</v>
      </c>
      <c r="AJ366" s="72">
        <f t="shared" ca="1" si="531"/>
        <v>-2.9136616893059991E-12</v>
      </c>
      <c r="AK366" s="19">
        <f t="shared" ca="1" si="532"/>
        <v>5.0535246922630563E-4</v>
      </c>
      <c r="AL366" s="19">
        <f t="shared" ca="1" si="533"/>
        <v>0.99999987230943288</v>
      </c>
      <c r="AM366" s="19">
        <f t="shared" ca="1" si="534"/>
        <v>5.0535249073588783E-4</v>
      </c>
      <c r="AN366" s="19">
        <f t="shared" ca="1" si="535"/>
        <v>-0.32376747807434902</v>
      </c>
      <c r="AO366" s="19">
        <f t="shared" ca="1" si="536"/>
        <v>0.89517462014137594</v>
      </c>
      <c r="AP366" s="19">
        <f t="shared" ca="1" si="537"/>
        <v>0.10482537985862406</v>
      </c>
      <c r="AQ366" s="72">
        <f t="shared" ca="1" si="538"/>
        <v>7.5116447349463024E-4</v>
      </c>
      <c r="AR366" s="72">
        <f t="shared" ca="1" si="539"/>
        <v>-2.3757088633785857E-4</v>
      </c>
      <c r="AS366" s="72">
        <f t="shared" ca="1" si="540"/>
        <v>8.254436386799166E-11</v>
      </c>
      <c r="AT366" s="19">
        <f t="shared" ca="1" si="541"/>
        <v>5.0535244250109917E-4</v>
      </c>
      <c r="AU366" s="19">
        <f t="shared" ca="1" si="542"/>
        <v>0.99999987230944631</v>
      </c>
      <c r="AV366" s="19">
        <f t="shared" ca="1" si="543"/>
        <v>5.0535246401067801E-4</v>
      </c>
      <c r="AW366" s="19">
        <f t="shared" ca="1" si="544"/>
        <v>-0.32376738270309824</v>
      </c>
      <c r="AX366" s="19">
        <f t="shared" ca="1" si="545"/>
        <v>1.3237673827030982</v>
      </c>
      <c r="AY366" s="19">
        <f t="shared" ca="1" si="546"/>
        <v>0.52968569441233848</v>
      </c>
      <c r="AZ366" s="72">
        <f t="shared" ca="1" si="547"/>
        <v>1.1096120402423783E-3</v>
      </c>
      <c r="BA366" s="72">
        <f t="shared" ca="1" si="548"/>
        <v>-2.3757096869844296E-4</v>
      </c>
      <c r="BB366" s="72">
        <f t="shared" ca="1" si="549"/>
        <v>-8.236058438981092E-11</v>
      </c>
      <c r="BC366" s="19">
        <f t="shared" ca="1" si="550"/>
        <v>5.0535246916678521E-4</v>
      </c>
      <c r="BD366" s="19">
        <f t="shared" ca="1" si="551"/>
        <v>0.99999987230943288</v>
      </c>
      <c r="BE366" s="19">
        <f t="shared" ca="1" si="552"/>
        <v>5.0535249067636741E-4</v>
      </c>
      <c r="BF366" s="19">
        <f t="shared" ca="1" si="553"/>
        <v>-0.3237674778620232</v>
      </c>
      <c r="BG366" s="19">
        <f t="shared" ca="1" si="554"/>
        <v>1.3237674778620232</v>
      </c>
      <c r="BH366" s="19">
        <f t="shared" ca="1" si="555"/>
        <v>0.52968572822082405</v>
      </c>
      <c r="BI366" s="72">
        <f t="shared" ca="1" si="556"/>
        <v>1.1096121197412515E-3</v>
      </c>
      <c r="BJ366" s="72">
        <f t="shared" ca="1" si="557"/>
        <v>-2.3757096888852271E-4</v>
      </c>
      <c r="BK366" s="72">
        <f t="shared" ca="1" si="558"/>
        <v>-1.9007974989999898E-13</v>
      </c>
      <c r="BL366" s="72">
        <f t="shared" ca="1" si="559"/>
        <v>8.9215266045823381E-3</v>
      </c>
      <c r="BM366" s="72">
        <f t="shared" ca="1" si="560"/>
        <v>1.0022266645008238</v>
      </c>
      <c r="BN366" s="72">
        <f t="shared" ca="1" si="561"/>
        <v>2.2204834713381249E-3</v>
      </c>
      <c r="BO366" s="72">
        <f t="shared" ca="1" si="562"/>
        <v>5.9410048933902709E-7</v>
      </c>
      <c r="BP366" s="72">
        <f t="shared" ca="1" si="563"/>
        <v>3215.768594257991</v>
      </c>
      <c r="BQ366" s="72">
        <f t="shared" ca="1" si="564"/>
        <v>-2.7424043467531023</v>
      </c>
      <c r="BR366" s="72">
        <f t="shared" ca="1" si="565"/>
        <v>0.39905575727538245</v>
      </c>
      <c r="BS366" s="72">
        <f t="shared" ca="1" si="566"/>
        <v>3.5406484108651757</v>
      </c>
      <c r="BT366" s="72">
        <f t="shared" ca="1" si="567"/>
        <v>202.87180521271569</v>
      </c>
      <c r="BU366" s="72">
        <f t="shared" ca="1" si="568"/>
        <v>22.864210682276411</v>
      </c>
      <c r="BV366" s="72">
        <f t="shared" ca="1" si="569"/>
        <v>202.86421068227639</v>
      </c>
    </row>
    <row r="367" spans="1:74">
      <c r="A367" s="13">
        <f ca="1">'MGRS to'!AO367</f>
        <v>33.989235997198641</v>
      </c>
      <c r="B367" s="13">
        <f ca="1">'MGRS to'!AP367</f>
        <v>-6.8489879144042209</v>
      </c>
      <c r="C367" s="19">
        <f t="shared" ca="1" si="498"/>
        <v>0.59322407838849445</v>
      </c>
      <c r="D367" s="19">
        <f t="shared" ca="1" si="499"/>
        <v>-0.11953738953565322</v>
      </c>
      <c r="E367" s="19">
        <f t="shared" ca="1" si="500"/>
        <v>0.59166478524592148</v>
      </c>
      <c r="F367" s="19">
        <f t="shared" ca="1" si="501"/>
        <v>0.59166834961508663</v>
      </c>
      <c r="G367" s="19">
        <f t="shared" ca="1" si="502"/>
        <v>-2.4091862970379574E-5</v>
      </c>
      <c r="H367" s="19">
        <f t="shared" ca="1" si="503"/>
        <v>-2.4091862970379574E-5</v>
      </c>
      <c r="I367" s="19">
        <f t="shared" ca="1" si="504"/>
        <v>0</v>
      </c>
      <c r="J367" s="19">
        <f t="shared" ca="1" si="505"/>
        <v>2.0311731960077635E-5</v>
      </c>
      <c r="K367" s="19">
        <f t="shared" ca="1" si="506"/>
        <v>0.99999999979371679</v>
      </c>
      <c r="L367" s="19">
        <f t="shared" ca="1" si="507"/>
        <v>2.031173196147429E-5</v>
      </c>
      <c r="M367" s="19">
        <f t="shared" ca="1" si="508"/>
        <v>-0.81713252416621485</v>
      </c>
      <c r="N367" s="19">
        <f t="shared" ca="1" si="509"/>
        <v>1.8171325241662148</v>
      </c>
      <c r="O367" s="19">
        <f t="shared" ca="1" si="510"/>
        <v>0.65761488799041712</v>
      </c>
      <c r="P367" s="72">
        <f t="shared" ca="1" si="511"/>
        <v>1.5212723451282885E-3</v>
      </c>
      <c r="Q367" s="72">
        <f t="shared" ca="1" si="512"/>
        <v>-2.4147481803391123E-5</v>
      </c>
      <c r="R367" s="72">
        <f t="shared" ca="1" si="513"/>
        <v>-5.5618833011549261E-8</v>
      </c>
      <c r="S367" s="19">
        <f t="shared" ca="1" si="514"/>
        <v>2.0357181529368192E-5</v>
      </c>
      <c r="T367" s="19">
        <f t="shared" ca="1" si="515"/>
        <v>0.99999999979279264</v>
      </c>
      <c r="U367" s="19">
        <f t="shared" ca="1" si="516"/>
        <v>2.0357181530774243E-5</v>
      </c>
      <c r="V367" s="19">
        <f t="shared" ca="1" si="517"/>
        <v>-0.81719042164837186</v>
      </c>
      <c r="W367" s="19">
        <f t="shared" ca="1" si="518"/>
        <v>1.8171904216483719</v>
      </c>
      <c r="X367" s="19">
        <f t="shared" ca="1" si="519"/>
        <v>0.65762579671742016</v>
      </c>
      <c r="Y367" s="72">
        <f t="shared" ca="1" si="520"/>
        <v>1.5213205941544204E-3</v>
      </c>
      <c r="Z367" s="72">
        <f t="shared" ca="1" si="521"/>
        <v>-2.4147610205858683E-5</v>
      </c>
      <c r="AA367" s="72">
        <f t="shared" ca="1" si="522"/>
        <v>-1.2840246755934336E-10</v>
      </c>
      <c r="AB367" s="19">
        <f t="shared" ca="1" si="523"/>
        <v>2.0357286458644713E-5</v>
      </c>
      <c r="AC367" s="19">
        <f t="shared" ca="1" si="524"/>
        <v>0.99999999979279042</v>
      </c>
      <c r="AD367" s="19">
        <f t="shared" ca="1" si="525"/>
        <v>2.0357286460050788E-5</v>
      </c>
      <c r="AE367" s="19">
        <f t="shared" ca="1" si="526"/>
        <v>-0.81719055486281311</v>
      </c>
      <c r="AF367" s="19">
        <f t="shared" ca="1" si="527"/>
        <v>1.8171905548628131</v>
      </c>
      <c r="AG367" s="19">
        <f t="shared" ca="1" si="528"/>
        <v>0.65762582181615503</v>
      </c>
      <c r="AH367" s="72">
        <f t="shared" ca="1" si="529"/>
        <v>1.5213207051690254E-3</v>
      </c>
      <c r="AI367" s="72">
        <f t="shared" ca="1" si="530"/>
        <v>-2.4147610502290534E-5</v>
      </c>
      <c r="AJ367" s="72">
        <f t="shared" ca="1" si="531"/>
        <v>-2.9643185150453333E-13</v>
      </c>
      <c r="AK367" s="19">
        <f t="shared" ca="1" si="532"/>
        <v>2.0357286700885443E-5</v>
      </c>
      <c r="AL367" s="19">
        <f t="shared" ca="1" si="533"/>
        <v>0.99999999979279042</v>
      </c>
      <c r="AM367" s="19">
        <f t="shared" ca="1" si="534"/>
        <v>2.0357286702291518E-5</v>
      </c>
      <c r="AN367" s="19">
        <f t="shared" ca="1" si="535"/>
        <v>-0.81719055517037498</v>
      </c>
      <c r="AO367" s="19">
        <f t="shared" ca="1" si="536"/>
        <v>0.33219959654033437</v>
      </c>
      <c r="AP367" s="19">
        <f t="shared" ca="1" si="537"/>
        <v>0.66780040345966563</v>
      </c>
      <c r="AQ367" s="72">
        <f t="shared" ca="1" si="538"/>
        <v>2.7915157543668224E-4</v>
      </c>
      <c r="AR367" s="72">
        <f t="shared" ca="1" si="539"/>
        <v>-2.414763442526405E-5</v>
      </c>
      <c r="AS367" s="72">
        <f t="shared" ca="1" si="540"/>
        <v>-2.3922973516309889E-11</v>
      </c>
      <c r="AT367" s="19">
        <f t="shared" ca="1" si="541"/>
        <v>2.0357306250505795E-5</v>
      </c>
      <c r="AU367" s="19">
        <f t="shared" ca="1" si="542"/>
        <v>0.9999999997927902</v>
      </c>
      <c r="AV367" s="19">
        <f t="shared" ca="1" si="543"/>
        <v>2.0357306251911873E-5</v>
      </c>
      <c r="AW367" s="19">
        <f t="shared" ca="1" si="544"/>
        <v>-0.81719057998997979</v>
      </c>
      <c r="AX367" s="19">
        <f t="shared" ca="1" si="545"/>
        <v>1.8171905799899797</v>
      </c>
      <c r="AY367" s="19">
        <f t="shared" ca="1" si="546"/>
        <v>0.65762582655032698</v>
      </c>
      <c r="AZ367" s="72">
        <f t="shared" ca="1" si="547"/>
        <v>1.5213207261088157E-3</v>
      </c>
      <c r="BA367" s="72">
        <f t="shared" ca="1" si="548"/>
        <v>-2.4147610558203816E-5</v>
      </c>
      <c r="BB367" s="72">
        <f t="shared" ca="1" si="549"/>
        <v>2.3867060234492856E-11</v>
      </c>
      <c r="BC367" s="19">
        <f t="shared" ca="1" si="550"/>
        <v>2.0357286746577141E-5</v>
      </c>
      <c r="BD367" s="19">
        <f t="shared" ca="1" si="551"/>
        <v>0.99999999979279042</v>
      </c>
      <c r="BE367" s="19">
        <f t="shared" ca="1" si="552"/>
        <v>2.0357286747983216E-5</v>
      </c>
      <c r="BF367" s="19">
        <f t="shared" ca="1" si="553"/>
        <v>-0.81719055522838746</v>
      </c>
      <c r="BG367" s="19">
        <f t="shared" ca="1" si="554"/>
        <v>1.8171905552283873</v>
      </c>
      <c r="BH367" s="19">
        <f t="shared" ca="1" si="555"/>
        <v>0.65762582188503238</v>
      </c>
      <c r="BI367" s="72">
        <f t="shared" ca="1" si="556"/>
        <v>1.5213207054736776E-3</v>
      </c>
      <c r="BJ367" s="72">
        <f t="shared" ca="1" si="557"/>
        <v>-2.4147610503103963E-5</v>
      </c>
      <c r="BK367" s="72">
        <f t="shared" ca="1" si="558"/>
        <v>5.5099852360861873E-14</v>
      </c>
      <c r="BL367" s="72">
        <f t="shared" ca="1" si="559"/>
        <v>1.2246949827056867E-2</v>
      </c>
      <c r="BM367" s="72">
        <f t="shared" ca="1" si="560"/>
        <v>1.0030547424160996</v>
      </c>
      <c r="BN367" s="72">
        <f t="shared" ca="1" si="561"/>
        <v>3.0431206959168119E-3</v>
      </c>
      <c r="BO367" s="72">
        <f t="shared" ca="1" si="562"/>
        <v>4.0733284502458074E-8</v>
      </c>
      <c r="BP367" s="72">
        <f t="shared" ca="1" si="563"/>
        <v>129.54180997634541</v>
      </c>
      <c r="BQ367" s="72">
        <f t="shared" ca="1" si="564"/>
        <v>-1.393993226819523</v>
      </c>
      <c r="BR367" s="72">
        <f t="shared" ca="1" si="565"/>
        <v>1.7475859585562759</v>
      </c>
      <c r="BS367" s="72">
        <f t="shared" ca="1" si="566"/>
        <v>4.8891786121460692</v>
      </c>
      <c r="BT367" s="72">
        <f t="shared" ca="1" si="567"/>
        <v>280.13007143341849</v>
      </c>
      <c r="BU367" s="72">
        <f t="shared" ca="1" si="568"/>
        <v>100.129299761599</v>
      </c>
      <c r="BV367" s="72">
        <f t="shared" ca="1" si="569"/>
        <v>280.12929976159899</v>
      </c>
    </row>
    <row r="368" spans="1:74">
      <c r="A368" s="13">
        <f ca="1">'MGRS to'!AO368</f>
        <v>34.016777905663361</v>
      </c>
      <c r="B368" s="13">
        <f ca="1">'MGRS to'!AP368</f>
        <v>-6.8282724865246127</v>
      </c>
      <c r="C368" s="19">
        <f t="shared" ca="1" si="498"/>
        <v>0.59370477537348676</v>
      </c>
      <c r="D368" s="19">
        <f t="shared" ca="1" si="499"/>
        <v>-0.11917583711319463</v>
      </c>
      <c r="E368" s="19">
        <f t="shared" ca="1" si="500"/>
        <v>0.59166834961508663</v>
      </c>
      <c r="F368" s="19">
        <f t="shared" ca="1" si="501"/>
        <v>0.59214844004888756</v>
      </c>
      <c r="G368" s="19">
        <f t="shared" ca="1" si="502"/>
        <v>3.6155242245859698E-4</v>
      </c>
      <c r="H368" s="19">
        <f t="shared" ca="1" si="503"/>
        <v>3.6155242245859698E-4</v>
      </c>
      <c r="I368" s="19">
        <f t="shared" ca="1" si="504"/>
        <v>0</v>
      </c>
      <c r="J368" s="19">
        <f t="shared" ca="1" si="505"/>
        <v>5.6613894119689374E-4</v>
      </c>
      <c r="K368" s="19">
        <f t="shared" ca="1" si="506"/>
        <v>0.99999983974333673</v>
      </c>
      <c r="L368" s="19">
        <f t="shared" ca="1" si="507"/>
        <v>5.6613897143940829E-4</v>
      </c>
      <c r="M368" s="19">
        <f t="shared" ca="1" si="508"/>
        <v>0.43982112738560097</v>
      </c>
      <c r="N368" s="19">
        <f t="shared" ca="1" si="509"/>
        <v>0.56017887261439903</v>
      </c>
      <c r="O368" s="19">
        <f t="shared" ca="1" si="510"/>
        <v>-0.11144310029078319</v>
      </c>
      <c r="P368" s="72">
        <f t="shared" ca="1" si="511"/>
        <v>4.7045630168571423E-4</v>
      </c>
      <c r="Q368" s="72">
        <f t="shared" ca="1" si="512"/>
        <v>3.6238683517818618E-4</v>
      </c>
      <c r="R368" s="72">
        <f t="shared" ca="1" si="513"/>
        <v>8.3441271958920298E-7</v>
      </c>
      <c r="S368" s="19">
        <f t="shared" ca="1" si="514"/>
        <v>5.6650623781829754E-4</v>
      </c>
      <c r="T368" s="19">
        <f t="shared" ca="1" si="515"/>
        <v>0.99999983953532845</v>
      </c>
      <c r="U368" s="19">
        <f t="shared" ca="1" si="516"/>
        <v>5.6650626811971191E-4</v>
      </c>
      <c r="V368" s="19">
        <f t="shared" ca="1" si="517"/>
        <v>0.44055035542462068</v>
      </c>
      <c r="W368" s="19">
        <f t="shared" ca="1" si="518"/>
        <v>0.55944964457537938</v>
      </c>
      <c r="X368" s="19">
        <f t="shared" ca="1" si="519"/>
        <v>-0.1128918374199821</v>
      </c>
      <c r="Y368" s="72">
        <f t="shared" ca="1" si="520"/>
        <v>4.6984473232817496E-4</v>
      </c>
      <c r="Z368" s="72">
        <f t="shared" ca="1" si="521"/>
        <v>3.6238876088616359E-4</v>
      </c>
      <c r="AA368" s="72">
        <f t="shared" ca="1" si="522"/>
        <v>1.9257079774109148E-9</v>
      </c>
      <c r="AB368" s="19">
        <f t="shared" ca="1" si="523"/>
        <v>5.6650708619112005E-4</v>
      </c>
      <c r="AC368" s="19">
        <f t="shared" ca="1" si="524"/>
        <v>0.99999983953484772</v>
      </c>
      <c r="AD368" s="19">
        <f t="shared" ca="1" si="525"/>
        <v>5.665071164926706E-4</v>
      </c>
      <c r="AE368" s="19">
        <f t="shared" ca="1" si="526"/>
        <v>0.44055203674026738</v>
      </c>
      <c r="AF368" s="19">
        <f t="shared" ca="1" si="527"/>
        <v>0.55944796325973267</v>
      </c>
      <c r="AG368" s="19">
        <f t="shared" ca="1" si="528"/>
        <v>-0.11289518200711313</v>
      </c>
      <c r="AH368" s="72">
        <f t="shared" ca="1" si="529"/>
        <v>4.6984332228500094E-4</v>
      </c>
      <c r="AI368" s="72">
        <f t="shared" ca="1" si="530"/>
        <v>3.6238876533042854E-4</v>
      </c>
      <c r="AJ368" s="72">
        <f t="shared" ca="1" si="531"/>
        <v>4.4442649430390113E-12</v>
      </c>
      <c r="AK368" s="19">
        <f t="shared" ca="1" si="532"/>
        <v>5.6650708814902969E-4</v>
      </c>
      <c r="AL368" s="19">
        <f t="shared" ca="1" si="533"/>
        <v>0.99999983953484661</v>
      </c>
      <c r="AM368" s="19">
        <f t="shared" ca="1" si="534"/>
        <v>5.6650711845058056E-4</v>
      </c>
      <c r="AN368" s="19">
        <f t="shared" ca="1" si="535"/>
        <v>0.44055204062051589</v>
      </c>
      <c r="AO368" s="19">
        <f t="shared" ca="1" si="536"/>
        <v>0.80591389950509928</v>
      </c>
      <c r="AP368" s="19">
        <f t="shared" ca="1" si="537"/>
        <v>0.19408610049490072</v>
      </c>
      <c r="AQ368" s="72">
        <f t="shared" ca="1" si="538"/>
        <v>6.7641508870601007E-4</v>
      </c>
      <c r="AR368" s="72">
        <f t="shared" ca="1" si="539"/>
        <v>3.6238874662277218E-4</v>
      </c>
      <c r="AS368" s="72">
        <f t="shared" ca="1" si="540"/>
        <v>-1.8707656355022168E-11</v>
      </c>
      <c r="AT368" s="19">
        <f t="shared" ca="1" si="541"/>
        <v>5.6650707990731227E-4</v>
      </c>
      <c r="AU368" s="19">
        <f t="shared" ca="1" si="542"/>
        <v>0.99999983953485128</v>
      </c>
      <c r="AV368" s="19">
        <f t="shared" ca="1" si="543"/>
        <v>5.6650711020886184E-4</v>
      </c>
      <c r="AW368" s="19">
        <f t="shared" ca="1" si="544"/>
        <v>0.44055202428710943</v>
      </c>
      <c r="AX368" s="19">
        <f t="shared" ca="1" si="545"/>
        <v>0.55944797571289051</v>
      </c>
      <c r="AY368" s="19">
        <f t="shared" ca="1" si="546"/>
        <v>-0.11289515723437304</v>
      </c>
      <c r="AZ368" s="72">
        <f t="shared" ca="1" si="547"/>
        <v>4.6984333272889972E-4</v>
      </c>
      <c r="BA368" s="72">
        <f t="shared" ca="1" si="548"/>
        <v>3.6238876529751064E-4</v>
      </c>
      <c r="BB368" s="72">
        <f t="shared" ca="1" si="549"/>
        <v>1.8674738459182466E-11</v>
      </c>
      <c r="BC368" s="19">
        <f t="shared" ca="1" si="550"/>
        <v>5.6650708813453228E-4</v>
      </c>
      <c r="BD368" s="19">
        <f t="shared" ca="1" si="551"/>
        <v>0.99999983953484661</v>
      </c>
      <c r="BE368" s="19">
        <f t="shared" ca="1" si="552"/>
        <v>5.6650711843608315E-4</v>
      </c>
      <c r="BF368" s="19">
        <f t="shared" ca="1" si="553"/>
        <v>0.44055204059177205</v>
      </c>
      <c r="BG368" s="19">
        <f t="shared" ca="1" si="554"/>
        <v>0.559447959408228</v>
      </c>
      <c r="BH368" s="19">
        <f t="shared" ca="1" si="555"/>
        <v>-0.11289518966881062</v>
      </c>
      <c r="BI368" s="72">
        <f t="shared" ca="1" si="556"/>
        <v>4.6984331905491861E-4</v>
      </c>
      <c r="BJ368" s="72">
        <f t="shared" ca="1" si="557"/>
        <v>3.6238876534060936E-4</v>
      </c>
      <c r="BK368" s="72">
        <f t="shared" ca="1" si="558"/>
        <v>4.3098716869666154E-14</v>
      </c>
      <c r="BL368" s="72">
        <f t="shared" ca="1" si="559"/>
        <v>3.7703976999048424E-3</v>
      </c>
      <c r="BM368" s="72">
        <f t="shared" ca="1" si="560"/>
        <v>1.0009419340994277</v>
      </c>
      <c r="BN368" s="72">
        <f t="shared" ca="1" si="561"/>
        <v>9.408263017566125E-4</v>
      </c>
      <c r="BO368" s="72">
        <f t="shared" ca="1" si="562"/>
        <v>-6.029356286991182E-8</v>
      </c>
      <c r="BP368" s="72">
        <f t="shared" ca="1" si="563"/>
        <v>3604.9211100998155</v>
      </c>
      <c r="BQ368" s="72">
        <f t="shared" ca="1" si="564"/>
        <v>0.55744185988452133</v>
      </c>
      <c r="BR368" s="72">
        <f t="shared" ca="1" si="565"/>
        <v>-2.5839486004185828</v>
      </c>
      <c r="BS368" s="72">
        <f t="shared" ca="1" si="566"/>
        <v>0.55764405317121035</v>
      </c>
      <c r="BT368" s="72">
        <f t="shared" ca="1" si="567"/>
        <v>31.939065895306044</v>
      </c>
      <c r="BU368" s="72">
        <f t="shared" ca="1" si="568"/>
        <v>-148.04934928272075</v>
      </c>
      <c r="BV368" s="72">
        <f t="shared" ca="1" si="569"/>
        <v>31.950650717279245</v>
      </c>
    </row>
    <row r="369" spans="1:74">
      <c r="A369" s="13">
        <f ca="1">'MGRS to'!AO369</f>
        <v>34.00000191427322</v>
      </c>
      <c r="B369" s="13">
        <f ca="1">'MGRS to'!AP369</f>
        <v>-6.8433360693469654</v>
      </c>
      <c r="C369" s="19">
        <f t="shared" ca="1" si="498"/>
        <v>0.59341197908844256</v>
      </c>
      <c r="D369" s="19">
        <f t="shared" ca="1" si="499"/>
        <v>-0.11943874623059154</v>
      </c>
      <c r="E369" s="19">
        <f t="shared" ca="1" si="500"/>
        <v>0.59214844004888756</v>
      </c>
      <c r="F369" s="19">
        <f t="shared" ca="1" si="501"/>
        <v>0.59185601304801871</v>
      </c>
      <c r="G369" s="19">
        <f t="shared" ca="1" si="502"/>
        <v>-2.6290911739691725E-4</v>
      </c>
      <c r="H369" s="19">
        <f t="shared" ca="1" si="503"/>
        <v>-2.6290911739691725E-4</v>
      </c>
      <c r="I369" s="19">
        <f t="shared" ca="1" si="504"/>
        <v>0</v>
      </c>
      <c r="J369" s="19">
        <f t="shared" ca="1" si="505"/>
        <v>3.6484389816443324E-4</v>
      </c>
      <c r="K369" s="19">
        <f t="shared" ca="1" si="506"/>
        <v>0.9999999334444627</v>
      </c>
      <c r="L369" s="19">
        <f t="shared" ca="1" si="507"/>
        <v>3.6484390625856071E-4</v>
      </c>
      <c r="M369" s="19">
        <f t="shared" ca="1" si="508"/>
        <v>-0.49621698609979409</v>
      </c>
      <c r="N369" s="19">
        <f t="shared" ca="1" si="509"/>
        <v>1.496216986099794</v>
      </c>
      <c r="O369" s="19">
        <f t="shared" ca="1" si="510"/>
        <v>0.58376303441179134</v>
      </c>
      <c r="P369" s="72">
        <f t="shared" ca="1" si="511"/>
        <v>1.2536193884159423E-3</v>
      </c>
      <c r="Q369" s="72">
        <f t="shared" ca="1" si="512"/>
        <v>-2.6351579895464487E-4</v>
      </c>
      <c r="R369" s="72">
        <f t="shared" ca="1" si="513"/>
        <v>-6.0668155772762794E-7</v>
      </c>
      <c r="S369" s="19">
        <f t="shared" ca="1" si="514"/>
        <v>3.651451667949157E-4</v>
      </c>
      <c r="T369" s="19">
        <f t="shared" ca="1" si="515"/>
        <v>0.99999993333450132</v>
      </c>
      <c r="U369" s="19">
        <f t="shared" ca="1" si="516"/>
        <v>3.6514517490911084E-4</v>
      </c>
      <c r="V369" s="19">
        <f t="shared" ca="1" si="517"/>
        <v>-0.49695168599905049</v>
      </c>
      <c r="W369" s="19">
        <f t="shared" ca="1" si="518"/>
        <v>1.4969516859990506</v>
      </c>
      <c r="X369" s="19">
        <f t="shared" ca="1" si="519"/>
        <v>0.58396732226292203</v>
      </c>
      <c r="Y369" s="72">
        <f t="shared" ca="1" si="520"/>
        <v>1.254232645468195E-3</v>
      </c>
      <c r="Z369" s="72">
        <f t="shared" ca="1" si="521"/>
        <v>-2.6351719891603268E-4</v>
      </c>
      <c r="AA369" s="72">
        <f t="shared" ca="1" si="522"/>
        <v>-1.3999613878096576E-9</v>
      </c>
      <c r="AB369" s="19">
        <f t="shared" ca="1" si="523"/>
        <v>3.6514586250919827E-4</v>
      </c>
      <c r="AC369" s="19">
        <f t="shared" ca="1" si="524"/>
        <v>0.9999999333342473</v>
      </c>
      <c r="AD369" s="19">
        <f t="shared" ca="1" si="525"/>
        <v>3.6514587062343976E-4</v>
      </c>
      <c r="AE369" s="19">
        <f t="shared" ca="1" si="526"/>
        <v>-0.49695337926876193</v>
      </c>
      <c r="AF369" s="19">
        <f t="shared" ca="1" si="527"/>
        <v>1.4969533792687619</v>
      </c>
      <c r="AG369" s="19">
        <f t="shared" ca="1" si="528"/>
        <v>0.58396779285542599</v>
      </c>
      <c r="AH369" s="72">
        <f t="shared" ca="1" si="529"/>
        <v>1.2542340588448161E-3</v>
      </c>
      <c r="AI369" s="72">
        <f t="shared" ca="1" si="530"/>
        <v>-2.6351720214654441E-4</v>
      </c>
      <c r="AJ369" s="72">
        <f t="shared" ca="1" si="531"/>
        <v>-3.2305117240137571E-12</v>
      </c>
      <c r="AK369" s="19">
        <f t="shared" ca="1" si="532"/>
        <v>3.6514586411466094E-4</v>
      </c>
      <c r="AL369" s="19">
        <f t="shared" ca="1" si="533"/>
        <v>0.99999993333424675</v>
      </c>
      <c r="AM369" s="19">
        <f t="shared" ca="1" si="534"/>
        <v>3.6514587222890254E-4</v>
      </c>
      <c r="AN369" s="19">
        <f t="shared" ca="1" si="535"/>
        <v>-0.49695338317602566</v>
      </c>
      <c r="AO369" s="19">
        <f t="shared" ca="1" si="536"/>
        <v>0.75303733494990222</v>
      </c>
      <c r="AP369" s="19">
        <f t="shared" ca="1" si="537"/>
        <v>0.24696266505009778</v>
      </c>
      <c r="AQ369" s="72">
        <f t="shared" ca="1" si="538"/>
        <v>6.3211895657620961E-4</v>
      </c>
      <c r="AR369" s="72">
        <f t="shared" ca="1" si="539"/>
        <v>-2.6351723022972879E-4</v>
      </c>
      <c r="AS369" s="72">
        <f t="shared" ca="1" si="540"/>
        <v>-2.8083184378229625E-11</v>
      </c>
      <c r="AT369" s="19">
        <f t="shared" ca="1" si="541"/>
        <v>3.6514587807063849E-4</v>
      </c>
      <c r="AU369" s="19">
        <f t="shared" ca="1" si="542"/>
        <v>0.99999993333424164</v>
      </c>
      <c r="AV369" s="19">
        <f t="shared" ca="1" si="543"/>
        <v>3.65145886184881E-4</v>
      </c>
      <c r="AW369" s="19">
        <f t="shared" ca="1" si="544"/>
        <v>-0.49695341714294172</v>
      </c>
      <c r="AX369" s="19">
        <f t="shared" ca="1" si="545"/>
        <v>1.4969534171429417</v>
      </c>
      <c r="AY369" s="19">
        <f t="shared" ca="1" si="546"/>
        <v>0.58396780338138321</v>
      </c>
      <c r="AZ369" s="72">
        <f t="shared" ca="1" si="547"/>
        <v>1.2542340904584919E-3</v>
      </c>
      <c r="BA369" s="72">
        <f t="shared" ca="1" si="548"/>
        <v>-2.6351720221880301E-4</v>
      </c>
      <c r="BB369" s="72">
        <f t="shared" ca="1" si="549"/>
        <v>2.8010925772880418E-11</v>
      </c>
      <c r="BC369" s="19">
        <f t="shared" ca="1" si="550"/>
        <v>3.6514586415057715E-4</v>
      </c>
      <c r="BD369" s="19">
        <f t="shared" ca="1" si="551"/>
        <v>0.99999993333424675</v>
      </c>
      <c r="BE369" s="19">
        <f t="shared" ca="1" si="552"/>
        <v>3.6514587226481874E-4</v>
      </c>
      <c r="BF369" s="19">
        <f t="shared" ca="1" si="553"/>
        <v>-0.49695338326341348</v>
      </c>
      <c r="BG369" s="19">
        <f t="shared" ca="1" si="554"/>
        <v>1.4969533832634134</v>
      </c>
      <c r="BH369" s="19">
        <f t="shared" ca="1" si="555"/>
        <v>0.58396779396561593</v>
      </c>
      <c r="BI369" s="72">
        <f t="shared" ca="1" si="556"/>
        <v>1.2542340621791619E-3</v>
      </c>
      <c r="BJ369" s="72">
        <f t="shared" ca="1" si="557"/>
        <v>-2.6351720215416581E-4</v>
      </c>
      <c r="BK369" s="72">
        <f t="shared" ca="1" si="558"/>
        <v>6.4637206177720063E-14</v>
      </c>
      <c r="BL369" s="72">
        <f t="shared" ca="1" si="559"/>
        <v>1.0088712449843171E-2</v>
      </c>
      <c r="BM369" s="72">
        <f t="shared" ca="1" si="560"/>
        <v>1.0025174270206596</v>
      </c>
      <c r="BN369" s="72">
        <f t="shared" ca="1" si="561"/>
        <v>2.509529078104737E-3</v>
      </c>
      <c r="BO369" s="72">
        <f t="shared" ca="1" si="562"/>
        <v>5.349319942917917E-7</v>
      </c>
      <c r="BP369" s="72">
        <f t="shared" ca="1" si="563"/>
        <v>2323.5761832876224</v>
      </c>
      <c r="BQ369" s="72">
        <f t="shared" ca="1" si="564"/>
        <v>-2.5016502253868027</v>
      </c>
      <c r="BR369" s="72">
        <f t="shared" ca="1" si="565"/>
        <v>0.6397953793732325</v>
      </c>
      <c r="BS369" s="72">
        <f t="shared" ca="1" si="566"/>
        <v>3.7813880329630258</v>
      </c>
      <c r="BT369" s="72">
        <f t="shared" ca="1" si="567"/>
        <v>216.66600026738507</v>
      </c>
      <c r="BU369" s="72">
        <f t="shared" ca="1" si="568"/>
        <v>36.657574990057583</v>
      </c>
      <c r="BV369" s="72">
        <f t="shared" ca="1" si="569"/>
        <v>216.65757499005758</v>
      </c>
    </row>
    <row r="370" spans="1:74">
      <c r="A370" s="13">
        <f ca="1">'MGRS to'!AO370</f>
        <v>33.995025296008336</v>
      </c>
      <c r="B370" s="13">
        <f ca="1">'MGRS to'!AP370</f>
        <v>-6.8443928415344315</v>
      </c>
      <c r="C370" s="19">
        <f t="shared" ca="1" si="498"/>
        <v>0.59332512071410537</v>
      </c>
      <c r="D370" s="19">
        <f t="shared" ca="1" si="499"/>
        <v>-0.11945719038470631</v>
      </c>
      <c r="E370" s="19">
        <f t="shared" ca="1" si="500"/>
        <v>0.59185601304801871</v>
      </c>
      <c r="F370" s="19">
        <f t="shared" ca="1" si="501"/>
        <v>0.59176926432471288</v>
      </c>
      <c r="G370" s="19">
        <f t="shared" ca="1" si="502"/>
        <v>-1.8444154114768962E-5</v>
      </c>
      <c r="H370" s="19">
        <f t="shared" ca="1" si="503"/>
        <v>-1.8444154114768962E-5</v>
      </c>
      <c r="I370" s="19">
        <f t="shared" ca="1" si="504"/>
        <v>0</v>
      </c>
      <c r="J370" s="19">
        <f t="shared" ca="1" si="505"/>
        <v>8.80889131395897E-5</v>
      </c>
      <c r="K370" s="19">
        <f t="shared" ca="1" si="506"/>
        <v>0.99999999612017176</v>
      </c>
      <c r="L370" s="19">
        <f t="shared" ca="1" si="507"/>
        <v>8.8088913253512975E-5</v>
      </c>
      <c r="M370" s="19">
        <f t="shared" ca="1" si="508"/>
        <v>-0.14421860441432136</v>
      </c>
      <c r="N370" s="19">
        <f t="shared" ca="1" si="509"/>
        <v>1.1442186044143214</v>
      </c>
      <c r="O370" s="19">
        <f t="shared" ca="1" si="510"/>
        <v>0.45602210714178737</v>
      </c>
      <c r="P370" s="72">
        <f t="shared" ca="1" si="511"/>
        <v>9.5954317821802572E-4</v>
      </c>
      <c r="Q370" s="72">
        <f t="shared" ca="1" si="512"/>
        <v>-1.8486726168778076E-5</v>
      </c>
      <c r="R370" s="72">
        <f t="shared" ca="1" si="513"/>
        <v>-4.2572054009113098E-8</v>
      </c>
      <c r="S370" s="19">
        <f t="shared" ca="1" si="514"/>
        <v>8.8095059693032204E-5</v>
      </c>
      <c r="T370" s="19">
        <f t="shared" ca="1" si="515"/>
        <v>0.9999999961196302</v>
      </c>
      <c r="U370" s="19">
        <f t="shared" ca="1" si="516"/>
        <v>8.8095059806979345E-5</v>
      </c>
      <c r="V370" s="19">
        <f t="shared" ca="1" si="517"/>
        <v>-0.14454139836966243</v>
      </c>
      <c r="W370" s="19">
        <f t="shared" ca="1" si="518"/>
        <v>1.1445413983696624</v>
      </c>
      <c r="X370" s="19">
        <f t="shared" ca="1" si="519"/>
        <v>0.45617552472373901</v>
      </c>
      <c r="Y370" s="72">
        <f t="shared" ca="1" si="520"/>
        <v>9.598130949290245E-4</v>
      </c>
      <c r="Z370" s="72">
        <f t="shared" ca="1" si="521"/>
        <v>-1.8486824431891356E-5</v>
      </c>
      <c r="AA370" s="72">
        <f t="shared" ca="1" si="522"/>
        <v>-9.8263113280022208E-11</v>
      </c>
      <c r="AB370" s="19">
        <f t="shared" ca="1" si="523"/>
        <v>8.8095073896164879E-5</v>
      </c>
      <c r="AC370" s="19">
        <f t="shared" ca="1" si="524"/>
        <v>0.99999999611962909</v>
      </c>
      <c r="AD370" s="19">
        <f t="shared" ca="1" si="525"/>
        <v>8.8095074010112061E-5</v>
      </c>
      <c r="AE370" s="19">
        <f t="shared" ca="1" si="526"/>
        <v>-0.14454214335156848</v>
      </c>
      <c r="AF370" s="19">
        <f t="shared" ca="1" si="527"/>
        <v>1.1445421433515686</v>
      </c>
      <c r="AG370" s="19">
        <f t="shared" ca="1" si="528"/>
        <v>0.45617587869881315</v>
      </c>
      <c r="AH370" s="72">
        <f t="shared" ca="1" si="529"/>
        <v>9.5981371787409069E-4</v>
      </c>
      <c r="AI370" s="72">
        <f t="shared" ca="1" si="530"/>
        <v>-1.8486824658698346E-5</v>
      </c>
      <c r="AJ370" s="72">
        <f t="shared" ca="1" si="531"/>
        <v>-2.268069900727282E-13</v>
      </c>
      <c r="AK370" s="19">
        <f t="shared" ca="1" si="532"/>
        <v>8.809507392894996E-5</v>
      </c>
      <c r="AL370" s="19">
        <f t="shared" ca="1" si="533"/>
        <v>0.99999999611962909</v>
      </c>
      <c r="AM370" s="19">
        <f t="shared" ca="1" si="534"/>
        <v>8.8095074042897142E-5</v>
      </c>
      <c r="AN370" s="19">
        <f t="shared" ca="1" si="535"/>
        <v>-0.14454214507110241</v>
      </c>
      <c r="AO370" s="19">
        <f t="shared" ca="1" si="536"/>
        <v>0.97910756829824441</v>
      </c>
      <c r="AP370" s="19">
        <f t="shared" ca="1" si="537"/>
        <v>2.0892431701755587E-2</v>
      </c>
      <c r="AQ370" s="72">
        <f t="shared" ca="1" si="538"/>
        <v>8.2142159528514412E-4</v>
      </c>
      <c r="AR370" s="72">
        <f t="shared" ca="1" si="539"/>
        <v>-1.8486812600650318E-5</v>
      </c>
      <c r="AS370" s="72">
        <f t="shared" ca="1" si="540"/>
        <v>1.2058048027945023E-11</v>
      </c>
      <c r="AT370" s="19">
        <f t="shared" ca="1" si="541"/>
        <v>8.8095072186062089E-5</v>
      </c>
      <c r="AU370" s="19">
        <f t="shared" ca="1" si="542"/>
        <v>0.99999999611962909</v>
      </c>
      <c r="AV370" s="19">
        <f t="shared" ca="1" si="543"/>
        <v>8.8095072300009285E-5</v>
      </c>
      <c r="AW370" s="19">
        <f t="shared" ca="1" si="544"/>
        <v>-0.14454205365300266</v>
      </c>
      <c r="AX370" s="19">
        <f t="shared" ca="1" si="545"/>
        <v>1.1445420536530027</v>
      </c>
      <c r="AY370" s="19">
        <f t="shared" ca="1" si="546"/>
        <v>0.45617583607893453</v>
      </c>
      <c r="AZ370" s="72">
        <f t="shared" ca="1" si="547"/>
        <v>9.5981364286921002E-4</v>
      </c>
      <c r="BA370" s="72">
        <f t="shared" ca="1" si="548"/>
        <v>-1.8486824631389949E-5</v>
      </c>
      <c r="BB370" s="72">
        <f t="shared" ca="1" si="549"/>
        <v>-1.2030739631515436E-11</v>
      </c>
      <c r="BC370" s="19">
        <f t="shared" ca="1" si="550"/>
        <v>8.8095073925002515E-5</v>
      </c>
      <c r="BD370" s="19">
        <f t="shared" ca="1" si="551"/>
        <v>0.99999999611962909</v>
      </c>
      <c r="BE370" s="19">
        <f t="shared" ca="1" si="552"/>
        <v>8.8095074038949697E-5</v>
      </c>
      <c r="BF370" s="19">
        <f t="shared" ca="1" si="553"/>
        <v>-0.14454214486406419</v>
      </c>
      <c r="BG370" s="19">
        <f t="shared" ca="1" si="554"/>
        <v>1.1445421448640642</v>
      </c>
      <c r="BH370" s="19">
        <f t="shared" ca="1" si="555"/>
        <v>0.45617587941746884</v>
      </c>
      <c r="BI370" s="72">
        <f t="shared" ca="1" si="556"/>
        <v>9.5981371913882174E-4</v>
      </c>
      <c r="BJ370" s="72">
        <f t="shared" ca="1" si="557"/>
        <v>-1.848682465915882E-5</v>
      </c>
      <c r="BK370" s="72">
        <f t="shared" ca="1" si="558"/>
        <v>-2.7768870644769017E-14</v>
      </c>
      <c r="BL370" s="72">
        <f t="shared" ca="1" si="559"/>
        <v>7.7136380567092199E-3</v>
      </c>
      <c r="BM370" s="72">
        <f t="shared" ca="1" si="560"/>
        <v>1.0019256293680454</v>
      </c>
      <c r="BN370" s="72">
        <f t="shared" ca="1" si="561"/>
        <v>1.9210049924307524E-3</v>
      </c>
      <c r="BO370" s="72">
        <f t="shared" ca="1" si="562"/>
        <v>7.7151610090886334E-8</v>
      </c>
      <c r="BP370" s="72">
        <f t="shared" ca="1" si="563"/>
        <v>560.5855373855228</v>
      </c>
      <c r="BQ370" s="72">
        <f t="shared" ca="1" si="564"/>
        <v>-2.9673240226035635</v>
      </c>
      <c r="BR370" s="72">
        <f t="shared" ca="1" si="565"/>
        <v>0.17425831780977208</v>
      </c>
      <c r="BS370" s="72">
        <f t="shared" ca="1" si="566"/>
        <v>3.3158509713995654</v>
      </c>
      <c r="BT370" s="72">
        <f t="shared" ca="1" si="567"/>
        <v>189.98485705703374</v>
      </c>
      <c r="BU370" s="72">
        <f t="shared" ca="1" si="568"/>
        <v>9.9842661555493279</v>
      </c>
      <c r="BV370" s="72">
        <f t="shared" ca="1" si="569"/>
        <v>189.98426615554934</v>
      </c>
    </row>
    <row r="371" spans="1:74">
      <c r="A371" s="13">
        <f ca="1">'MGRS to'!AO371</f>
        <v>33.987919820569608</v>
      </c>
      <c r="B371" s="13">
        <f ca="1">'MGRS to'!AP371</f>
        <v>-6.8279680603619681</v>
      </c>
      <c r="C371" s="19">
        <f t="shared" ca="1" si="498"/>
        <v>0.59320110677278004</v>
      </c>
      <c r="D371" s="19">
        <f t="shared" ca="1" si="499"/>
        <v>-0.11917052387432728</v>
      </c>
      <c r="E371" s="19">
        <f t="shared" ca="1" si="500"/>
        <v>0.59176926432471288</v>
      </c>
      <c r="F371" s="19">
        <f t="shared" ca="1" si="501"/>
        <v>0.59164540702126267</v>
      </c>
      <c r="G371" s="19">
        <f t="shared" ca="1" si="502"/>
        <v>2.8666651037903557E-4</v>
      </c>
      <c r="H371" s="19">
        <f t="shared" ca="1" si="503"/>
        <v>2.8666651037903557E-4</v>
      </c>
      <c r="I371" s="19">
        <f t="shared" ca="1" si="504"/>
        <v>0</v>
      </c>
      <c r="J371" s="19">
        <f t="shared" ca="1" si="505"/>
        <v>2.6823761230404227E-4</v>
      </c>
      <c r="K371" s="19">
        <f t="shared" ca="1" si="506"/>
        <v>0.99999996402429114</v>
      </c>
      <c r="L371" s="19">
        <f t="shared" ca="1" si="507"/>
        <v>2.6823761552072169E-4</v>
      </c>
      <c r="M371" s="19">
        <f t="shared" ca="1" si="508"/>
        <v>0.73621142048015398</v>
      </c>
      <c r="N371" s="19">
        <f t="shared" ca="1" si="509"/>
        <v>0.26378857951984602</v>
      </c>
      <c r="O371" s="19">
        <f t="shared" ca="1" si="510"/>
        <v>-1.3588383503659747</v>
      </c>
      <c r="P371" s="72">
        <f t="shared" ca="1" si="511"/>
        <v>2.2170295826957323E-4</v>
      </c>
      <c r="Q371" s="72">
        <f t="shared" ca="1" si="512"/>
        <v>2.8732827573877914E-4</v>
      </c>
      <c r="R371" s="72">
        <f t="shared" ca="1" si="513"/>
        <v>6.6176535974357166E-7</v>
      </c>
      <c r="S371" s="19">
        <f t="shared" ca="1" si="514"/>
        <v>2.6872493118137156E-4</v>
      </c>
      <c r="T371" s="19">
        <f t="shared" ca="1" si="515"/>
        <v>0.99999996389345513</v>
      </c>
      <c r="U371" s="19">
        <f t="shared" ca="1" si="516"/>
        <v>2.6872493441561452E-4</v>
      </c>
      <c r="V371" s="19">
        <f t="shared" ca="1" si="517"/>
        <v>0.73657278984721342</v>
      </c>
      <c r="W371" s="19">
        <f t="shared" ca="1" si="518"/>
        <v>0.26342721015278658</v>
      </c>
      <c r="X371" s="19">
        <f t="shared" ca="1" si="519"/>
        <v>-1.3620742041816762</v>
      </c>
      <c r="Y371" s="72">
        <f t="shared" ca="1" si="520"/>
        <v>2.2139944350168229E-4</v>
      </c>
      <c r="Z371" s="72">
        <f t="shared" ca="1" si="521"/>
        <v>2.8732980341401063E-4</v>
      </c>
      <c r="AA371" s="72">
        <f t="shared" ca="1" si="522"/>
        <v>1.527675231487776E-9</v>
      </c>
      <c r="AB371" s="19">
        <f t="shared" ca="1" si="523"/>
        <v>2.6872605642595316E-4</v>
      </c>
      <c r="AC371" s="19">
        <f t="shared" ca="1" si="524"/>
        <v>0.99999996389315271</v>
      </c>
      <c r="AD371" s="19">
        <f t="shared" ca="1" si="525"/>
        <v>2.6872605966023677E-4</v>
      </c>
      <c r="AE371" s="19">
        <f t="shared" ca="1" si="526"/>
        <v>0.73657362178900199</v>
      </c>
      <c r="AF371" s="19">
        <f t="shared" ca="1" si="527"/>
        <v>0.26342637821099801</v>
      </c>
      <c r="AG371" s="19">
        <f t="shared" ca="1" si="528"/>
        <v>-1.3620816639824036</v>
      </c>
      <c r="AH371" s="72">
        <f t="shared" ca="1" si="529"/>
        <v>2.2139874475167362E-4</v>
      </c>
      <c r="AI371" s="72">
        <f t="shared" ca="1" si="530"/>
        <v>2.8732980694062561E-4</v>
      </c>
      <c r="AJ371" s="72">
        <f t="shared" ca="1" si="531"/>
        <v>3.5266149809448644E-12</v>
      </c>
      <c r="AK371" s="19">
        <f t="shared" ca="1" si="532"/>
        <v>2.6872605902357618E-4</v>
      </c>
      <c r="AL371" s="19">
        <f t="shared" ca="1" si="533"/>
        <v>0.99999996389315204</v>
      </c>
      <c r="AM371" s="19">
        <f t="shared" ca="1" si="534"/>
        <v>2.6872606225785989E-4</v>
      </c>
      <c r="AN371" s="19">
        <f t="shared" ca="1" si="535"/>
        <v>0.73657362370948287</v>
      </c>
      <c r="AO371" s="19">
        <f t="shared" ca="1" si="536"/>
        <v>0.45745929685548115</v>
      </c>
      <c r="AP371" s="19">
        <f t="shared" ca="1" si="537"/>
        <v>0.54254070314451885</v>
      </c>
      <c r="AQ371" s="72">
        <f t="shared" ca="1" si="538"/>
        <v>3.8428812910690268E-4</v>
      </c>
      <c r="AR371" s="72">
        <f t="shared" ca="1" si="539"/>
        <v>2.8733003737509534E-4</v>
      </c>
      <c r="AS371" s="72">
        <f t="shared" ca="1" si="540"/>
        <v>2.304344697370321E-10</v>
      </c>
      <c r="AT371" s="19">
        <f t="shared" ca="1" si="541"/>
        <v>2.6872622875554343E-4</v>
      </c>
      <c r="AU371" s="19">
        <f t="shared" ca="1" si="542"/>
        <v>0.9999999638931063</v>
      </c>
      <c r="AV371" s="19">
        <f t="shared" ca="1" si="543"/>
        <v>2.6872623198983327E-4</v>
      </c>
      <c r="AW371" s="19">
        <f t="shared" ca="1" si="544"/>
        <v>0.73657374919861129</v>
      </c>
      <c r="AX371" s="19">
        <f t="shared" ca="1" si="545"/>
        <v>0.26342625080138871</v>
      </c>
      <c r="AY371" s="19">
        <f t="shared" ca="1" si="546"/>
        <v>-1.3620828064346411</v>
      </c>
      <c r="AZ371" s="72">
        <f t="shared" ca="1" si="547"/>
        <v>2.2139863774002082E-4</v>
      </c>
      <c r="BA371" s="72">
        <f t="shared" ca="1" si="548"/>
        <v>2.8732980748072119E-4</v>
      </c>
      <c r="BB371" s="72">
        <f t="shared" ca="1" si="549"/>
        <v>-2.2989437415375791E-10</v>
      </c>
      <c r="BC371" s="19">
        <f t="shared" ca="1" si="550"/>
        <v>2.6872605942140389E-4</v>
      </c>
      <c r="BD371" s="19">
        <f t="shared" ca="1" si="551"/>
        <v>0.99999996389315182</v>
      </c>
      <c r="BE371" s="19">
        <f t="shared" ca="1" si="552"/>
        <v>2.6872606265568761E-4</v>
      </c>
      <c r="BF371" s="19">
        <f t="shared" ca="1" si="553"/>
        <v>0.73657362400358584</v>
      </c>
      <c r="BG371" s="19">
        <f t="shared" ca="1" si="554"/>
        <v>0.26342637599641416</v>
      </c>
      <c r="BH371" s="19">
        <f t="shared" ca="1" si="555"/>
        <v>-1.3620816838400511</v>
      </c>
      <c r="BI371" s="72">
        <f t="shared" ca="1" si="556"/>
        <v>2.2139874289163906E-4</v>
      </c>
      <c r="BJ371" s="72">
        <f t="shared" ca="1" si="557"/>
        <v>2.8732980695001355E-4</v>
      </c>
      <c r="BK371" s="72">
        <f t="shared" ca="1" si="558"/>
        <v>-5.3070763929297105E-13</v>
      </c>
      <c r="BL371" s="72">
        <f t="shared" ca="1" si="559"/>
        <v>1.7753612028574689E-3</v>
      </c>
      <c r="BM371" s="72">
        <f t="shared" ca="1" si="560"/>
        <v>1.0004436926642413</v>
      </c>
      <c r="BN371" s="72">
        <f t="shared" ca="1" si="561"/>
        <v>4.4344671621542557E-4</v>
      </c>
      <c r="BO371" s="72">
        <f t="shared" ca="1" si="562"/>
        <v>-1.6227761083747443E-7</v>
      </c>
      <c r="BP371" s="72">
        <f t="shared" ca="1" si="563"/>
        <v>1710.014963868304</v>
      </c>
      <c r="BQ371" s="72">
        <f t="shared" ca="1" si="564"/>
        <v>2.0516245625902325</v>
      </c>
      <c r="BR371" s="72">
        <f t="shared" ca="1" si="565"/>
        <v>-1.0898078244930827</v>
      </c>
      <c r="BS371" s="72">
        <f t="shared" ca="1" si="566"/>
        <v>2.0517848290967104</v>
      </c>
      <c r="BT371" s="72">
        <f t="shared" ca="1" si="567"/>
        <v>117.5494285817939</v>
      </c>
      <c r="BU371" s="72">
        <f t="shared" ca="1" si="568"/>
        <v>-62.441388823787577</v>
      </c>
      <c r="BV371" s="72">
        <f t="shared" ca="1" si="569"/>
        <v>117.55861117621242</v>
      </c>
    </row>
    <row r="372" spans="1:74">
      <c r="A372" s="13">
        <f ca="1">'MGRS to'!AO372</f>
        <v>34.014134718880527</v>
      </c>
      <c r="B372" s="13">
        <f ca="1">'MGRS to'!AP372</f>
        <v>-6.8389399445432861</v>
      </c>
      <c r="C372" s="19">
        <f t="shared" ca="1" si="498"/>
        <v>0.59365864306138105</v>
      </c>
      <c r="D372" s="19">
        <f t="shared" ca="1" si="499"/>
        <v>-0.11936201937843875</v>
      </c>
      <c r="E372" s="19">
        <f t="shared" ca="1" si="500"/>
        <v>0.59164540702126267</v>
      </c>
      <c r="F372" s="19">
        <f t="shared" ca="1" si="501"/>
        <v>0.59210236588500131</v>
      </c>
      <c r="G372" s="19">
        <f t="shared" ca="1" si="502"/>
        <v>-1.9149550411147465E-4</v>
      </c>
      <c r="H372" s="19">
        <f t="shared" ca="1" si="503"/>
        <v>-1.9149550411147465E-4</v>
      </c>
      <c r="I372" s="19">
        <f t="shared" ca="1" si="504"/>
        <v>0</v>
      </c>
      <c r="J372" s="19">
        <f t="shared" ca="1" si="505"/>
        <v>4.8380514735609734E-4</v>
      </c>
      <c r="K372" s="19">
        <f t="shared" ca="1" si="506"/>
        <v>0.99999988296628284</v>
      </c>
      <c r="L372" s="19">
        <f t="shared" ca="1" si="507"/>
        <v>4.8380516622993647E-4</v>
      </c>
      <c r="M372" s="19">
        <f t="shared" ca="1" si="508"/>
        <v>-0.27260643226348485</v>
      </c>
      <c r="N372" s="19">
        <f t="shared" ca="1" si="509"/>
        <v>1.2726064322634849</v>
      </c>
      <c r="O372" s="19">
        <f t="shared" ca="1" si="510"/>
        <v>0.51081254594753922</v>
      </c>
      <c r="P372" s="72">
        <f t="shared" ca="1" si="511"/>
        <v>1.0668649945825238E-3</v>
      </c>
      <c r="Q372" s="72">
        <f t="shared" ca="1" si="512"/>
        <v>-1.9193746991905651E-4</v>
      </c>
      <c r="R372" s="72">
        <f t="shared" ca="1" si="513"/>
        <v>-4.4196580758186369E-7</v>
      </c>
      <c r="S372" s="19">
        <f t="shared" ca="1" si="514"/>
        <v>4.8392575406628328E-4</v>
      </c>
      <c r="T372" s="19">
        <f t="shared" ca="1" si="515"/>
        <v>0.99999988290792552</v>
      </c>
      <c r="U372" s="19">
        <f t="shared" ca="1" si="516"/>
        <v>4.8392577295424099E-4</v>
      </c>
      <c r="V372" s="19">
        <f t="shared" ca="1" si="517"/>
        <v>-0.27316750230242515</v>
      </c>
      <c r="W372" s="19">
        <f t="shared" ca="1" si="518"/>
        <v>1.2731675023024251</v>
      </c>
      <c r="X372" s="19">
        <f t="shared" ca="1" si="519"/>
        <v>0.51102812503154449</v>
      </c>
      <c r="Y372" s="72">
        <f t="shared" ca="1" si="520"/>
        <v>1.0673338511576662E-3</v>
      </c>
      <c r="Z372" s="72">
        <f t="shared" ca="1" si="521"/>
        <v>-1.9193848996293148E-4</v>
      </c>
      <c r="AA372" s="72">
        <f t="shared" ca="1" si="522"/>
        <v>-1.0200438749685594E-9</v>
      </c>
      <c r="AB372" s="19">
        <f t="shared" ca="1" si="523"/>
        <v>4.8392603270978928E-4</v>
      </c>
      <c r="AC372" s="19">
        <f t="shared" ca="1" si="524"/>
        <v>0.99999988290779052</v>
      </c>
      <c r="AD372" s="19">
        <f t="shared" ca="1" si="525"/>
        <v>4.8392605159777968E-4</v>
      </c>
      <c r="AE372" s="19">
        <f t="shared" ca="1" si="526"/>
        <v>-0.27316879674992384</v>
      </c>
      <c r="AF372" s="19">
        <f t="shared" ca="1" si="527"/>
        <v>1.2731687967499239</v>
      </c>
      <c r="AG372" s="19">
        <f t="shared" ca="1" si="528"/>
        <v>0.51102862217544143</v>
      </c>
      <c r="AH372" s="72">
        <f t="shared" ca="1" si="529"/>
        <v>1.0673349328574862E-3</v>
      </c>
      <c r="AI372" s="72">
        <f t="shared" ca="1" si="530"/>
        <v>-1.9193849231716225E-4</v>
      </c>
      <c r="AJ372" s="72">
        <f t="shared" ca="1" si="531"/>
        <v>-2.3542307697483472E-12</v>
      </c>
      <c r="AK372" s="19">
        <f t="shared" ca="1" si="532"/>
        <v>4.839260333529038E-4</v>
      </c>
      <c r="AL372" s="19">
        <f t="shared" ca="1" si="533"/>
        <v>0.99999988290779029</v>
      </c>
      <c r="AM372" s="19">
        <f t="shared" ca="1" si="534"/>
        <v>4.839260522408942E-4</v>
      </c>
      <c r="AN372" s="19">
        <f t="shared" ca="1" si="535"/>
        <v>-0.27316879973746061</v>
      </c>
      <c r="AO372" s="19">
        <f t="shared" ca="1" si="536"/>
        <v>0.92537880684999518</v>
      </c>
      <c r="AP372" s="19">
        <f t="shared" ca="1" si="537"/>
        <v>7.4621193150004816E-2</v>
      </c>
      <c r="AQ372" s="72">
        <f t="shared" ca="1" si="538"/>
        <v>7.7645068547549465E-4</v>
      </c>
      <c r="AR372" s="72">
        <f t="shared" ca="1" si="539"/>
        <v>-1.919384051788593E-4</v>
      </c>
      <c r="AS372" s="72">
        <f t="shared" ca="1" si="540"/>
        <v>8.713830294804735E-11</v>
      </c>
      <c r="AT372" s="19">
        <f t="shared" ca="1" si="541"/>
        <v>4.8392600954941614E-4</v>
      </c>
      <c r="AU372" s="19">
        <f t="shared" ca="1" si="542"/>
        <v>0.99999988290780184</v>
      </c>
      <c r="AV372" s="19">
        <f t="shared" ca="1" si="543"/>
        <v>4.8392602843740372E-4</v>
      </c>
      <c r="AW372" s="19">
        <f t="shared" ca="1" si="544"/>
        <v>-0.27316868915804682</v>
      </c>
      <c r="AX372" s="19">
        <f t="shared" ca="1" si="545"/>
        <v>1.2731686891580467</v>
      </c>
      <c r="AY372" s="19">
        <f t="shared" ca="1" si="546"/>
        <v>0.51102858085387748</v>
      </c>
      <c r="AZ372" s="72">
        <f t="shared" ca="1" si="547"/>
        <v>1.0673348429487692E-3</v>
      </c>
      <c r="BA372" s="72">
        <f t="shared" ca="1" si="548"/>
        <v>-1.9193849212148314E-4</v>
      </c>
      <c r="BB372" s="72">
        <f t="shared" ca="1" si="549"/>
        <v>-8.6942623836027549E-11</v>
      </c>
      <c r="BC372" s="19">
        <f t="shared" ca="1" si="550"/>
        <v>4.8392603329946678E-4</v>
      </c>
      <c r="BD372" s="19">
        <f t="shared" ca="1" si="551"/>
        <v>0.99999988290779029</v>
      </c>
      <c r="BE372" s="19">
        <f t="shared" ca="1" si="552"/>
        <v>4.8392605218745718E-4</v>
      </c>
      <c r="BF372" s="19">
        <f t="shared" ca="1" si="553"/>
        <v>-0.27316879948913247</v>
      </c>
      <c r="BG372" s="19">
        <f t="shared" ca="1" si="554"/>
        <v>1.2731687994891325</v>
      </c>
      <c r="BH372" s="19">
        <f t="shared" ca="1" si="555"/>
        <v>0.51102862322745746</v>
      </c>
      <c r="BI372" s="72">
        <f t="shared" ca="1" si="556"/>
        <v>1.0673349351464948E-3</v>
      </c>
      <c r="BJ372" s="72">
        <f t="shared" ca="1" si="557"/>
        <v>-1.919384923221441E-4</v>
      </c>
      <c r="BK372" s="72">
        <f t="shared" ca="1" si="558"/>
        <v>-2.0066096679226264E-13</v>
      </c>
      <c r="BL372" s="72">
        <f t="shared" ca="1" si="559"/>
        <v>8.5805169765247585E-3</v>
      </c>
      <c r="BM372" s="72">
        <f t="shared" ca="1" si="560"/>
        <v>1.0021416903403548</v>
      </c>
      <c r="BN372" s="72">
        <f t="shared" ca="1" si="561"/>
        <v>2.1359714896773481E-3</v>
      </c>
      <c r="BO372" s="72">
        <f t="shared" ca="1" si="562"/>
        <v>5.279616044676936E-7</v>
      </c>
      <c r="BP372" s="72">
        <f t="shared" ca="1" si="563"/>
        <v>3079.423006896212</v>
      </c>
      <c r="BQ372" s="72">
        <f t="shared" ca="1" si="564"/>
        <v>-0.33392658471795561</v>
      </c>
      <c r="BR372" s="72">
        <f t="shared" ca="1" si="565"/>
        <v>2.8075589830954897</v>
      </c>
      <c r="BS372" s="72">
        <f t="shared" ca="1" si="566"/>
        <v>5.9491516366852828</v>
      </c>
      <c r="BT372" s="72">
        <f t="shared" ca="1" si="567"/>
        <v>340.86741602844342</v>
      </c>
      <c r="BU372" s="72">
        <f t="shared" ca="1" si="568"/>
        <v>160.86128046541279</v>
      </c>
      <c r="BV372" s="72">
        <f t="shared" ca="1" si="569"/>
        <v>340.86128046541285</v>
      </c>
    </row>
    <row r="373" spans="1:74">
      <c r="A373" s="13">
        <f ca="1">'MGRS to'!AO373</f>
        <v>34.020301587968014</v>
      </c>
      <c r="B373" s="13">
        <f ca="1">'MGRS to'!AP373</f>
        <v>-6.833282823925682</v>
      </c>
      <c r="C373" s="19">
        <f t="shared" ca="1" si="498"/>
        <v>0.59376627523149716</v>
      </c>
      <c r="D373" s="19">
        <f t="shared" ca="1" si="499"/>
        <v>-0.11926328399747911</v>
      </c>
      <c r="E373" s="19">
        <f t="shared" ca="1" si="500"/>
        <v>0.59210236588500131</v>
      </c>
      <c r="F373" s="19">
        <f t="shared" ca="1" si="501"/>
        <v>0.59220986240897155</v>
      </c>
      <c r="G373" s="19">
        <f t="shared" ca="1" si="502"/>
        <v>9.8735380959641406E-5</v>
      </c>
      <c r="H373" s="19">
        <f t="shared" ca="1" si="503"/>
        <v>9.8735380959641406E-5</v>
      </c>
      <c r="I373" s="19">
        <f t="shared" ca="1" si="504"/>
        <v>0</v>
      </c>
      <c r="J373" s="19">
        <f t="shared" ca="1" si="505"/>
        <v>1.3515600161246604E-4</v>
      </c>
      <c r="K373" s="19">
        <f t="shared" ca="1" si="506"/>
        <v>0.99999999086642766</v>
      </c>
      <c r="L373" s="19">
        <f t="shared" ca="1" si="507"/>
        <v>1.3515600202395172E-4</v>
      </c>
      <c r="M373" s="19">
        <f t="shared" ca="1" si="508"/>
        <v>0.5029451843911299</v>
      </c>
      <c r="N373" s="19">
        <f t="shared" ca="1" si="509"/>
        <v>0.4970548156088701</v>
      </c>
      <c r="O373" s="19">
        <f t="shared" ca="1" si="510"/>
        <v>-0.25351529928392491</v>
      </c>
      <c r="P373" s="72">
        <f t="shared" ca="1" si="511"/>
        <v>4.1750881379992304E-4</v>
      </c>
      <c r="Q373" s="72">
        <f t="shared" ca="1" si="512"/>
        <v>9.8963172491999072E-5</v>
      </c>
      <c r="R373" s="72">
        <f t="shared" ca="1" si="513"/>
        <v>2.2779153235766639E-7</v>
      </c>
      <c r="S373" s="19">
        <f t="shared" ca="1" si="514"/>
        <v>1.3527065179573359E-4</v>
      </c>
      <c r="T373" s="19">
        <f t="shared" ca="1" si="515"/>
        <v>0.99999999085092539</v>
      </c>
      <c r="U373" s="19">
        <f t="shared" ca="1" si="516"/>
        <v>1.3527065220826737E-4</v>
      </c>
      <c r="V373" s="19">
        <f t="shared" ca="1" si="517"/>
        <v>0.50367826443047881</v>
      </c>
      <c r="W373" s="19">
        <f t="shared" ca="1" si="518"/>
        <v>0.49632173556952119</v>
      </c>
      <c r="X373" s="19">
        <f t="shared" ca="1" si="519"/>
        <v>-0.25536677380149264</v>
      </c>
      <c r="Y373" s="72">
        <f t="shared" ca="1" si="520"/>
        <v>4.1689381887209513E-4</v>
      </c>
      <c r="Z373" s="72">
        <f t="shared" ca="1" si="521"/>
        <v>9.8963698027700536E-5</v>
      </c>
      <c r="AA373" s="72">
        <f t="shared" ca="1" si="522"/>
        <v>5.2553570146379215E-10</v>
      </c>
      <c r="AB373" s="19">
        <f t="shared" ca="1" si="523"/>
        <v>1.3527091649713575E-4</v>
      </c>
      <c r="AC373" s="19">
        <f t="shared" ca="1" si="524"/>
        <v>0.99999999085088953</v>
      </c>
      <c r="AD373" s="19">
        <f t="shared" ca="1" si="525"/>
        <v>1.3527091690967194E-4</v>
      </c>
      <c r="AE373" s="19">
        <f t="shared" ca="1" si="526"/>
        <v>0.50367995355697848</v>
      </c>
      <c r="AF373" s="19">
        <f t="shared" ca="1" si="527"/>
        <v>0.49632004644302152</v>
      </c>
      <c r="AG373" s="19">
        <f t="shared" ca="1" si="528"/>
        <v>-0.25537104619246687</v>
      </c>
      <c r="AH373" s="72">
        <f t="shared" ca="1" si="529"/>
        <v>4.1689240182880963E-4</v>
      </c>
      <c r="AI373" s="72">
        <f t="shared" ca="1" si="530"/>
        <v>9.8963699240159014E-5</v>
      </c>
      <c r="AJ373" s="72">
        <f t="shared" ca="1" si="531"/>
        <v>1.2124584783433992E-12</v>
      </c>
      <c r="AK373" s="19">
        <f t="shared" ca="1" si="532"/>
        <v>1.3527091710782674E-4</v>
      </c>
      <c r="AL373" s="19">
        <f t="shared" ca="1" si="533"/>
        <v>0.99999999085088953</v>
      </c>
      <c r="AM373" s="19">
        <f t="shared" ca="1" si="534"/>
        <v>1.3527091752036291E-4</v>
      </c>
      <c r="AN373" s="19">
        <f t="shared" ca="1" si="535"/>
        <v>0.50367995745393546</v>
      </c>
      <c r="AO373" s="19">
        <f t="shared" ca="1" si="536"/>
        <v>0.74630650045920177</v>
      </c>
      <c r="AP373" s="19">
        <f t="shared" ca="1" si="537"/>
        <v>0.25369349954079823</v>
      </c>
      <c r="AQ373" s="72">
        <f t="shared" ca="1" si="538"/>
        <v>6.2647950833881764E-4</v>
      </c>
      <c r="AR373" s="72">
        <f t="shared" ca="1" si="539"/>
        <v>9.8963711974760704E-5</v>
      </c>
      <c r="AS373" s="72">
        <f t="shared" ca="1" si="540"/>
        <v>1.2734601689671533E-11</v>
      </c>
      <c r="AT373" s="19">
        <f t="shared" ca="1" si="541"/>
        <v>1.3527092352196794E-4</v>
      </c>
      <c r="AU373" s="19">
        <f t="shared" ca="1" si="542"/>
        <v>0.99999999085088864</v>
      </c>
      <c r="AV373" s="19">
        <f t="shared" ca="1" si="543"/>
        <v>1.3527092393450418E-4</v>
      </c>
      <c r="AW373" s="19">
        <f t="shared" ca="1" si="544"/>
        <v>0.50367999838423738</v>
      </c>
      <c r="AX373" s="19">
        <f t="shared" ca="1" si="545"/>
        <v>0.49632000161576262</v>
      </c>
      <c r="AY373" s="19">
        <f t="shared" ca="1" si="546"/>
        <v>-0.25537115957666001</v>
      </c>
      <c r="AZ373" s="72">
        <f t="shared" ca="1" si="547"/>
        <v>4.1689236422229147E-4</v>
      </c>
      <c r="BA373" s="72">
        <f t="shared" ca="1" si="548"/>
        <v>9.8963699272336142E-5</v>
      </c>
      <c r="BB373" s="72">
        <f t="shared" ca="1" si="549"/>
        <v>-1.2702424561413656E-11</v>
      </c>
      <c r="BC373" s="19">
        <f t="shared" ca="1" si="550"/>
        <v>1.3527091712403253E-4</v>
      </c>
      <c r="BD373" s="19">
        <f t="shared" ca="1" si="551"/>
        <v>0.99999999085088953</v>
      </c>
      <c r="BE373" s="19">
        <f t="shared" ca="1" si="552"/>
        <v>1.3527091753656869E-4</v>
      </c>
      <c r="BF373" s="19">
        <f t="shared" ca="1" si="553"/>
        <v>0.50367995755736028</v>
      </c>
      <c r="BG373" s="19">
        <f t="shared" ca="1" si="554"/>
        <v>0.49632004244263972</v>
      </c>
      <c r="BH373" s="19">
        <f t="shared" ca="1" si="555"/>
        <v>-0.25537105631086432</v>
      </c>
      <c r="BI373" s="72">
        <f t="shared" ca="1" si="556"/>
        <v>4.1689239847280632E-4</v>
      </c>
      <c r="BJ373" s="72">
        <f t="shared" ca="1" si="557"/>
        <v>9.8963699243030496E-5</v>
      </c>
      <c r="BK373" s="72">
        <f t="shared" ca="1" si="558"/>
        <v>-2.9305645909104283E-14</v>
      </c>
      <c r="BL373" s="72">
        <f t="shared" ca="1" si="559"/>
        <v>3.3449473091685753E-3</v>
      </c>
      <c r="BM373" s="72">
        <f t="shared" ca="1" si="560"/>
        <v>1.0008357130878986</v>
      </c>
      <c r="BN373" s="72">
        <f t="shared" ca="1" si="561"/>
        <v>8.3484094206223681E-4</v>
      </c>
      <c r="BO373" s="72">
        <f t="shared" ca="1" si="562"/>
        <v>-2.8859465299252495E-8</v>
      </c>
      <c r="BP373" s="72">
        <f t="shared" ca="1" si="563"/>
        <v>860.78593996440111</v>
      </c>
      <c r="BQ373" s="72">
        <f t="shared" ca="1" si="564"/>
        <v>0.65006832582198781</v>
      </c>
      <c r="BR373" s="72">
        <f t="shared" ca="1" si="565"/>
        <v>-2.4914690910470076</v>
      </c>
      <c r="BS373" s="72">
        <f t="shared" ca="1" si="566"/>
        <v>0.65012356254278547</v>
      </c>
      <c r="BT373" s="72">
        <f t="shared" ca="1" si="567"/>
        <v>37.246171464735198</v>
      </c>
      <c r="BU373" s="72">
        <f t="shared" ca="1" si="568"/>
        <v>-142.75066370428897</v>
      </c>
      <c r="BV373" s="72">
        <f t="shared" ca="1" si="569"/>
        <v>37.249336295711032</v>
      </c>
    </row>
    <row r="374" spans="1:74">
      <c r="A374" s="13">
        <f ca="1">'MGRS to'!AO374</f>
        <v>33.994214517093411</v>
      </c>
      <c r="B374" s="13">
        <f ca="1">'MGRS to'!AP374</f>
        <v>-6.846491726776275</v>
      </c>
      <c r="C374" s="19">
        <f t="shared" ca="1" si="498"/>
        <v>0.59331096995253418</v>
      </c>
      <c r="D374" s="19">
        <f t="shared" ca="1" si="499"/>
        <v>-0.11949382284279803</v>
      </c>
      <c r="E374" s="19">
        <f t="shared" ca="1" si="500"/>
        <v>0.59220986240897155</v>
      </c>
      <c r="F374" s="19">
        <f t="shared" ca="1" si="501"/>
        <v>0.59175513143166858</v>
      </c>
      <c r="G374" s="19">
        <f t="shared" ca="1" si="502"/>
        <v>-2.3053884531891444E-4</v>
      </c>
      <c r="H374" s="19">
        <f t="shared" ca="1" si="503"/>
        <v>-2.3053884531891444E-4</v>
      </c>
      <c r="I374" s="19">
        <f t="shared" ca="1" si="504"/>
        <v>0</v>
      </c>
      <c r="J374" s="19">
        <f t="shared" ca="1" si="505"/>
        <v>4.933351246699262E-4</v>
      </c>
      <c r="K374" s="19">
        <f t="shared" ca="1" si="506"/>
        <v>0.99999987831022019</v>
      </c>
      <c r="L374" s="19">
        <f t="shared" ca="1" si="507"/>
        <v>4.9333514468120801E-4</v>
      </c>
      <c r="M374" s="19">
        <f t="shared" ca="1" si="508"/>
        <v>-0.32180045094079601</v>
      </c>
      <c r="N374" s="19">
        <f t="shared" ca="1" si="509"/>
        <v>1.3218004509407959</v>
      </c>
      <c r="O374" s="19">
        <f t="shared" ca="1" si="510"/>
        <v>0.52886664966939545</v>
      </c>
      <c r="P374" s="72">
        <f t="shared" ca="1" si="511"/>
        <v>1.1079687930602676E-3</v>
      </c>
      <c r="Q374" s="72">
        <f t="shared" ca="1" si="512"/>
        <v>-2.3107084420152533E-4</v>
      </c>
      <c r="R374" s="72">
        <f t="shared" ca="1" si="513"/>
        <v>-5.3199888261088791E-7</v>
      </c>
      <c r="S374" s="19">
        <f t="shared" ca="1" si="514"/>
        <v>4.9350648989706172E-4</v>
      </c>
      <c r="T374" s="19">
        <f t="shared" ca="1" si="515"/>
        <v>0.99999987822566494</v>
      </c>
      <c r="U374" s="19">
        <f t="shared" ca="1" si="516"/>
        <v>4.9350650992920422E-4</v>
      </c>
      <c r="V374" s="19">
        <f t="shared" ca="1" si="517"/>
        <v>-0.32243104816785106</v>
      </c>
      <c r="W374" s="19">
        <f t="shared" ca="1" si="518"/>
        <v>1.322431048167851</v>
      </c>
      <c r="X374" s="19">
        <f t="shared" ca="1" si="519"/>
        <v>0.52909130803335902</v>
      </c>
      <c r="Y374" s="72">
        <f t="shared" ca="1" si="520"/>
        <v>1.1084956189674428E-3</v>
      </c>
      <c r="Z374" s="72">
        <f t="shared" ca="1" si="521"/>
        <v>-2.3107207185961098E-4</v>
      </c>
      <c r="AA374" s="72">
        <f t="shared" ca="1" si="522"/>
        <v>-1.2276580856496883E-9</v>
      </c>
      <c r="AB374" s="19">
        <f t="shared" ca="1" si="523"/>
        <v>4.9350688573301493E-4</v>
      </c>
      <c r="AC374" s="19">
        <f t="shared" ca="1" si="524"/>
        <v>0.99999987822546954</v>
      </c>
      <c r="AD374" s="19">
        <f t="shared" ca="1" si="525"/>
        <v>4.9350690576520557E-4</v>
      </c>
      <c r="AE374" s="19">
        <f t="shared" ca="1" si="526"/>
        <v>-0.3224325025947945</v>
      </c>
      <c r="AF374" s="19">
        <f t="shared" ca="1" si="527"/>
        <v>1.3224325025947945</v>
      </c>
      <c r="AG374" s="19">
        <f t="shared" ca="1" si="528"/>
        <v>0.52909182594399162</v>
      </c>
      <c r="AH374" s="72">
        <f t="shared" ca="1" si="529"/>
        <v>1.1084968340513968E-3</v>
      </c>
      <c r="AI374" s="72">
        <f t="shared" ca="1" si="530"/>
        <v>-2.310720746925951E-4</v>
      </c>
      <c r="AJ374" s="72">
        <f t="shared" ca="1" si="531"/>
        <v>-2.8329841185621707E-12</v>
      </c>
      <c r="AK374" s="19">
        <f t="shared" ca="1" si="532"/>
        <v>4.9350688664643357E-4</v>
      </c>
      <c r="AL374" s="19">
        <f t="shared" ca="1" si="533"/>
        <v>0.9999998782254691</v>
      </c>
      <c r="AM374" s="19">
        <f t="shared" ca="1" si="534"/>
        <v>4.9350690667862432E-4</v>
      </c>
      <c r="AN374" s="19">
        <f t="shared" ca="1" si="535"/>
        <v>-0.3224325059510918</v>
      </c>
      <c r="AO374" s="19">
        <f t="shared" ca="1" si="536"/>
        <v>0.89603727910609909</v>
      </c>
      <c r="AP374" s="19">
        <f t="shared" ca="1" si="537"/>
        <v>0.10396272089390091</v>
      </c>
      <c r="AQ374" s="72">
        <f t="shared" ca="1" si="538"/>
        <v>7.5188672399182472E-4</v>
      </c>
      <c r="AR374" s="72">
        <f t="shared" ca="1" si="539"/>
        <v>-2.3107199379485664E-4</v>
      </c>
      <c r="AS374" s="72">
        <f t="shared" ca="1" si="540"/>
        <v>8.0897738459267607E-11</v>
      </c>
      <c r="AT374" s="19">
        <f t="shared" ca="1" si="541"/>
        <v>4.935068605623796E-4</v>
      </c>
      <c r="AU374" s="19">
        <f t="shared" ca="1" si="542"/>
        <v>0.99999987822548198</v>
      </c>
      <c r="AV374" s="19">
        <f t="shared" ca="1" si="543"/>
        <v>4.9350688059456721E-4</v>
      </c>
      <c r="AW374" s="19">
        <f t="shared" ca="1" si="544"/>
        <v>-0.32243241011030355</v>
      </c>
      <c r="AX374" s="19">
        <f t="shared" ca="1" si="545"/>
        <v>1.3224324101103035</v>
      </c>
      <c r="AY374" s="19">
        <f t="shared" ca="1" si="546"/>
        <v>0.52909179301098508</v>
      </c>
      <c r="AZ374" s="72">
        <f t="shared" ca="1" si="547"/>
        <v>1.1084967567863125E-3</v>
      </c>
      <c r="BA374" s="72">
        <f t="shared" ca="1" si="548"/>
        <v>-2.310720745124503E-4</v>
      </c>
      <c r="BB374" s="72">
        <f t="shared" ca="1" si="549"/>
        <v>-8.0717593660449907E-11</v>
      </c>
      <c r="BC374" s="19">
        <f t="shared" ca="1" si="550"/>
        <v>4.9350688658833118E-4</v>
      </c>
      <c r="BD374" s="19">
        <f t="shared" ca="1" si="551"/>
        <v>0.9999998782254691</v>
      </c>
      <c r="BE374" s="19">
        <f t="shared" ca="1" si="552"/>
        <v>4.9350690662052204E-4</v>
      </c>
      <c r="BF374" s="19">
        <f t="shared" ca="1" si="553"/>
        <v>-0.32243250573768317</v>
      </c>
      <c r="BG374" s="19">
        <f t="shared" ca="1" si="554"/>
        <v>1.3224325057376831</v>
      </c>
      <c r="BH374" s="19">
        <f t="shared" ca="1" si="555"/>
        <v>0.52909182706314961</v>
      </c>
      <c r="BI374" s="72">
        <f t="shared" ca="1" si="556"/>
        <v>1.1084968366770864E-3</v>
      </c>
      <c r="BJ374" s="72">
        <f t="shared" ca="1" si="557"/>
        <v>-2.3107207469871686E-4</v>
      </c>
      <c r="BK374" s="72">
        <f t="shared" ca="1" si="558"/>
        <v>-1.8626655664925884E-13</v>
      </c>
      <c r="BL374" s="72">
        <f t="shared" ca="1" si="559"/>
        <v>8.9125295642993197E-3</v>
      </c>
      <c r="BM374" s="72">
        <f t="shared" ca="1" si="560"/>
        <v>1.0022244227203767</v>
      </c>
      <c r="BN374" s="72">
        <f t="shared" ca="1" si="561"/>
        <v>2.2182541140604727E-3</v>
      </c>
      <c r="BO374" s="72">
        <f t="shared" ca="1" si="562"/>
        <v>5.7894148657617745E-7</v>
      </c>
      <c r="BP374" s="72">
        <f t="shared" ca="1" si="563"/>
        <v>3140.3910359487381</v>
      </c>
      <c r="BQ374" s="72">
        <f t="shared" ca="1" si="564"/>
        <v>-2.7441227249299396</v>
      </c>
      <c r="BR374" s="72">
        <f t="shared" ca="1" si="565"/>
        <v>0.39734098875968371</v>
      </c>
      <c r="BS374" s="72">
        <f t="shared" ca="1" si="566"/>
        <v>3.5389336423494768</v>
      </c>
      <c r="BT374" s="72">
        <f t="shared" ca="1" si="567"/>
        <v>202.77334939557554</v>
      </c>
      <c r="BU374" s="72">
        <f t="shared" ca="1" si="568"/>
        <v>22.76596168348496</v>
      </c>
      <c r="BV374" s="72">
        <f t="shared" ca="1" si="569"/>
        <v>202.76596168348499</v>
      </c>
    </row>
    <row r="375" spans="1:74">
      <c r="A375" s="13">
        <f ca="1">'MGRS to'!AO375</f>
        <v>34.015739536270807</v>
      </c>
      <c r="B375" s="13">
        <f ca="1">'MGRS to'!AP375</f>
        <v>-6.8215641233577582</v>
      </c>
      <c r="C375" s="19">
        <f t="shared" ca="1" si="498"/>
        <v>0.59368665240873464</v>
      </c>
      <c r="D375" s="19">
        <f t="shared" ca="1" si="499"/>
        <v>-0.11905875408851349</v>
      </c>
      <c r="E375" s="19">
        <f t="shared" ca="1" si="500"/>
        <v>0.59175513143166858</v>
      </c>
      <c r="F375" s="19">
        <f t="shared" ca="1" si="501"/>
        <v>0.59213033992594266</v>
      </c>
      <c r="G375" s="19">
        <f t="shared" ca="1" si="502"/>
        <v>4.350687542845344E-4</v>
      </c>
      <c r="H375" s="19">
        <f t="shared" ca="1" si="503"/>
        <v>4.350687542845344E-4</v>
      </c>
      <c r="I375" s="19">
        <f t="shared" ca="1" si="504"/>
        <v>0</v>
      </c>
      <c r="J375" s="19">
        <f t="shared" ca="1" si="505"/>
        <v>5.2070640720031536E-4</v>
      </c>
      <c r="K375" s="19">
        <f t="shared" ca="1" si="506"/>
        <v>0.99999986443240951</v>
      </c>
      <c r="L375" s="19">
        <f t="shared" ca="1" si="507"/>
        <v>5.20706430730621E-4</v>
      </c>
      <c r="M375" s="19">
        <f t="shared" ca="1" si="508"/>
        <v>0.57540385579603703</v>
      </c>
      <c r="N375" s="19">
        <f t="shared" ca="1" si="509"/>
        <v>0.42459614420396297</v>
      </c>
      <c r="O375" s="19">
        <f t="shared" ca="1" si="510"/>
        <v>-0.46650073918183543</v>
      </c>
      <c r="P375" s="72">
        <f t="shared" ca="1" si="511"/>
        <v>3.5671088811269357E-4</v>
      </c>
      <c r="Q375" s="72">
        <f t="shared" ca="1" si="512"/>
        <v>4.360727859526018E-4</v>
      </c>
      <c r="R375" s="72">
        <f t="shared" ca="1" si="513"/>
        <v>1.0040316680673986E-6</v>
      </c>
      <c r="S375" s="19">
        <f t="shared" ca="1" si="514"/>
        <v>5.2128447656120045E-4</v>
      </c>
      <c r="T375" s="19">
        <f t="shared" ca="1" si="515"/>
        <v>0.99999986413123798</v>
      </c>
      <c r="U375" s="19">
        <f t="shared" ca="1" si="516"/>
        <v>5.2128450016996058E-4</v>
      </c>
      <c r="V375" s="19">
        <f t="shared" ca="1" si="517"/>
        <v>0.57609218962812303</v>
      </c>
      <c r="W375" s="19">
        <f t="shared" ca="1" si="518"/>
        <v>0.42390781037187697</v>
      </c>
      <c r="X375" s="19">
        <f t="shared" ca="1" si="519"/>
        <v>-0.46888201662757445</v>
      </c>
      <c r="Y375" s="72">
        <f t="shared" ca="1" si="520"/>
        <v>3.5613322145129633E-4</v>
      </c>
      <c r="Z375" s="72">
        <f t="shared" ca="1" si="521"/>
        <v>4.3607510301007168E-4</v>
      </c>
      <c r="AA375" s="72">
        <f t="shared" ca="1" si="522"/>
        <v>2.3170574698825296E-9</v>
      </c>
      <c r="AB375" s="19">
        <f t="shared" ca="1" si="523"/>
        <v>5.2128581140157627E-4</v>
      </c>
      <c r="AC375" s="19">
        <f t="shared" ca="1" si="524"/>
        <v>0.99999986413054232</v>
      </c>
      <c r="AD375" s="19">
        <f t="shared" ca="1" si="525"/>
        <v>5.2128583501051767E-4</v>
      </c>
      <c r="AE375" s="19">
        <f t="shared" ca="1" si="526"/>
        <v>0.57609377548439111</v>
      </c>
      <c r="AF375" s="19">
        <f t="shared" ca="1" si="527"/>
        <v>0.42390622451560889</v>
      </c>
      <c r="AG375" s="19">
        <f t="shared" ca="1" si="528"/>
        <v>-0.46888751179536836</v>
      </c>
      <c r="AH375" s="72">
        <f t="shared" ca="1" si="529"/>
        <v>3.5613189055945223E-4</v>
      </c>
      <c r="AI375" s="72">
        <f t="shared" ca="1" si="530"/>
        <v>4.3607510835726887E-4</v>
      </c>
      <c r="AJ375" s="72">
        <f t="shared" ca="1" si="531"/>
        <v>5.3471971859023193E-12</v>
      </c>
      <c r="AK375" s="19">
        <f t="shared" ca="1" si="532"/>
        <v>5.212858144820851E-4</v>
      </c>
      <c r="AL375" s="19">
        <f t="shared" ca="1" si="533"/>
        <v>0.99999986413054054</v>
      </c>
      <c r="AM375" s="19">
        <f t="shared" ca="1" si="534"/>
        <v>5.2128583809102705E-4</v>
      </c>
      <c r="AN375" s="19">
        <f t="shared" ca="1" si="535"/>
        <v>0.57609377914411763</v>
      </c>
      <c r="AO375" s="19">
        <f t="shared" ca="1" si="536"/>
        <v>0.6681159576314486</v>
      </c>
      <c r="AP375" s="19">
        <f t="shared" ca="1" si="537"/>
        <v>0.3318840423685514</v>
      </c>
      <c r="AQ375" s="72">
        <f t="shared" ca="1" si="538"/>
        <v>5.6095335086090922E-4</v>
      </c>
      <c r="AR375" s="72">
        <f t="shared" ca="1" si="539"/>
        <v>4.3607525770196194E-4</v>
      </c>
      <c r="AS375" s="72">
        <f t="shared" ca="1" si="540"/>
        <v>1.4934469307927023E-10</v>
      </c>
      <c r="AT375" s="19">
        <f t="shared" ca="1" si="541"/>
        <v>5.2128590051858908E-4</v>
      </c>
      <c r="AU375" s="19">
        <f t="shared" ca="1" si="542"/>
        <v>0.99999986413049569</v>
      </c>
      <c r="AV375" s="19">
        <f t="shared" ca="1" si="543"/>
        <v>5.2128592412754263E-4</v>
      </c>
      <c r="AW375" s="19">
        <f t="shared" ca="1" si="544"/>
        <v>0.57609388135925621</v>
      </c>
      <c r="AX375" s="19">
        <f t="shared" ca="1" si="545"/>
        <v>0.42390611864074379</v>
      </c>
      <c r="AY375" s="19">
        <f t="shared" ca="1" si="546"/>
        <v>-0.46888787866497861</v>
      </c>
      <c r="AZ375" s="72">
        <f t="shared" ca="1" si="547"/>
        <v>3.5613180170651013E-4</v>
      </c>
      <c r="BA375" s="72">
        <f t="shared" ca="1" si="548"/>
        <v>4.3607510871425956E-4</v>
      </c>
      <c r="BB375" s="72">
        <f t="shared" ca="1" si="549"/>
        <v>-1.4898770238358505E-10</v>
      </c>
      <c r="BC375" s="19">
        <f t="shared" ca="1" si="550"/>
        <v>5.2128581468773331E-4</v>
      </c>
      <c r="BD375" s="19">
        <f t="shared" ca="1" si="551"/>
        <v>0.99999986413054054</v>
      </c>
      <c r="BE375" s="19">
        <f t="shared" ca="1" si="552"/>
        <v>5.2128583829667515E-4</v>
      </c>
      <c r="BF375" s="19">
        <f t="shared" ca="1" si="553"/>
        <v>0.57609377938846373</v>
      </c>
      <c r="BG375" s="19">
        <f t="shared" ca="1" si="554"/>
        <v>0.42390622061153627</v>
      </c>
      <c r="BH375" s="19">
        <f t="shared" ca="1" si="555"/>
        <v>-0.46888752532346367</v>
      </c>
      <c r="BI375" s="72">
        <f t="shared" ca="1" si="556"/>
        <v>3.5613188728305284E-4</v>
      </c>
      <c r="BJ375" s="72">
        <f t="shared" ca="1" si="557"/>
        <v>4.3607510837043271E-4</v>
      </c>
      <c r="BK375" s="72">
        <f t="shared" ca="1" si="558"/>
        <v>-3.4382685500794485E-13</v>
      </c>
      <c r="BL375" s="72">
        <f t="shared" ca="1" si="559"/>
        <v>2.8569145928420817E-3</v>
      </c>
      <c r="BM375" s="72">
        <f t="shared" ca="1" si="560"/>
        <v>1.0007138465110077</v>
      </c>
      <c r="BN375" s="72">
        <f t="shared" ca="1" si="561"/>
        <v>7.1321008512071076E-4</v>
      </c>
      <c r="BO375" s="72">
        <f t="shared" ca="1" si="562"/>
        <v>-1.7436307657050151E-7</v>
      </c>
      <c r="BP375" s="72">
        <f t="shared" ca="1" si="563"/>
        <v>3317.1595955279395</v>
      </c>
      <c r="BQ375" s="72">
        <f t="shared" ca="1" si="564"/>
        <v>0.76488787758828625</v>
      </c>
      <c r="BR375" s="72">
        <f t="shared" ca="1" si="565"/>
        <v>-2.3764614573041758</v>
      </c>
      <c r="BS375" s="72">
        <f t="shared" ca="1" si="566"/>
        <v>0.76513119628561732</v>
      </c>
      <c r="BT375" s="72">
        <f t="shared" ca="1" si="567"/>
        <v>43.824847186527961</v>
      </c>
      <c r="BU375" s="72">
        <f t="shared" ca="1" si="568"/>
        <v>-136.16121167903836</v>
      </c>
      <c r="BV375" s="72">
        <f t="shared" ca="1" si="569"/>
        <v>43.838788320961612</v>
      </c>
    </row>
    <row r="376" spans="1:74">
      <c r="A376" s="13">
        <f ca="1">'MGRS to'!AO376</f>
        <v>34.011766267323601</v>
      </c>
      <c r="B376" s="13">
        <f ca="1">'MGRS to'!AP376</f>
        <v>-6.8432117673014261</v>
      </c>
      <c r="C376" s="19">
        <f t="shared" ca="1" si="498"/>
        <v>0.59361730578353866</v>
      </c>
      <c r="D376" s="19">
        <f t="shared" ca="1" si="499"/>
        <v>-0.11943657675062992</v>
      </c>
      <c r="E376" s="19">
        <f t="shared" ca="1" si="500"/>
        <v>0.59213033992594266</v>
      </c>
      <c r="F376" s="19">
        <f t="shared" ca="1" si="501"/>
        <v>0.59206108072263286</v>
      </c>
      <c r="G376" s="19">
        <f t="shared" ca="1" si="502"/>
        <v>-3.7782266211643101E-4</v>
      </c>
      <c r="H376" s="19">
        <f t="shared" ca="1" si="503"/>
        <v>-3.7782266211643101E-4</v>
      </c>
      <c r="I376" s="19">
        <f t="shared" ca="1" si="504"/>
        <v>0</v>
      </c>
      <c r="J376" s="19">
        <f t="shared" ca="1" si="505"/>
        <v>3.2106614926703456E-4</v>
      </c>
      <c r="K376" s="19">
        <f t="shared" ca="1" si="506"/>
        <v>0.99999994845826246</v>
      </c>
      <c r="L376" s="19">
        <f t="shared" ca="1" si="507"/>
        <v>3.210661547831371E-4</v>
      </c>
      <c r="M376" s="19">
        <f t="shared" ca="1" si="508"/>
        <v>-0.81023677293666485</v>
      </c>
      <c r="N376" s="19">
        <f t="shared" ca="1" si="509"/>
        <v>1.8102367729366649</v>
      </c>
      <c r="O376" s="19">
        <f t="shared" ca="1" si="510"/>
        <v>0.65587152836810336</v>
      </c>
      <c r="P376" s="72">
        <f t="shared" ca="1" si="511"/>
        <v>1.5155256507909777E-3</v>
      </c>
      <c r="Q376" s="72">
        <f t="shared" ca="1" si="512"/>
        <v>-3.7869440538587358E-4</v>
      </c>
      <c r="R376" s="72">
        <f t="shared" ca="1" si="513"/>
        <v>-8.717432694425745E-7</v>
      </c>
      <c r="S376" s="19">
        <f t="shared" ca="1" si="514"/>
        <v>3.2177250551803689E-4</v>
      </c>
      <c r="T376" s="19">
        <f t="shared" ca="1" si="515"/>
        <v>0.99999994823122607</v>
      </c>
      <c r="U376" s="19">
        <f t="shared" ca="1" si="516"/>
        <v>3.2177251107062637E-4</v>
      </c>
      <c r="V376" s="19">
        <f t="shared" ca="1" si="517"/>
        <v>-0.81032347851537101</v>
      </c>
      <c r="W376" s="19">
        <f t="shared" ca="1" si="518"/>
        <v>1.810323478515371</v>
      </c>
      <c r="X376" s="19">
        <f t="shared" ca="1" si="519"/>
        <v>0.65588801019754317</v>
      </c>
      <c r="Y376" s="72">
        <f t="shared" ca="1" si="520"/>
        <v>1.5155979096388543E-3</v>
      </c>
      <c r="Z376" s="72">
        <f t="shared" ca="1" si="521"/>
        <v>-3.7869641674309932E-4</v>
      </c>
      <c r="AA376" s="72">
        <f t="shared" ca="1" si="522"/>
        <v>-2.0113572257382528E-9</v>
      </c>
      <c r="AB376" s="19">
        <f t="shared" ca="1" si="523"/>
        <v>3.2177413536813466E-4</v>
      </c>
      <c r="AC376" s="19">
        <f t="shared" ca="1" si="524"/>
        <v>0.9999999482307016</v>
      </c>
      <c r="AD376" s="19">
        <f t="shared" ca="1" si="525"/>
        <v>3.2177414092080848E-4</v>
      </c>
      <c r="AE376" s="19">
        <f t="shared" ca="1" si="526"/>
        <v>-0.81032367790953941</v>
      </c>
      <c r="AF376" s="19">
        <f t="shared" ca="1" si="527"/>
        <v>1.8103236779095395</v>
      </c>
      <c r="AG376" s="19">
        <f t="shared" ca="1" si="528"/>
        <v>0.65588804809848056</v>
      </c>
      <c r="AH376" s="72">
        <f t="shared" ca="1" si="529"/>
        <v>1.5155980758102812E-3</v>
      </c>
      <c r="AI376" s="72">
        <f t="shared" ca="1" si="530"/>
        <v>-3.7869642138386691E-4</v>
      </c>
      <c r="AJ376" s="72">
        <f t="shared" ca="1" si="531"/>
        <v>-4.6407675879239774E-12</v>
      </c>
      <c r="AK376" s="19">
        <f t="shared" ca="1" si="532"/>
        <v>3.217741391286662E-4</v>
      </c>
      <c r="AL376" s="19">
        <f t="shared" ca="1" si="533"/>
        <v>0.99999994823070049</v>
      </c>
      <c r="AM376" s="19">
        <f t="shared" ca="1" si="534"/>
        <v>3.2177414468134024E-4</v>
      </c>
      <c r="AN376" s="19">
        <f t="shared" ca="1" si="535"/>
        <v>-0.81032367836957453</v>
      </c>
      <c r="AO376" s="19">
        <f t="shared" ca="1" si="536"/>
        <v>0.34337553627360229</v>
      </c>
      <c r="AP376" s="19">
        <f t="shared" ca="1" si="537"/>
        <v>0.65662446372639771</v>
      </c>
      <c r="AQ376" s="72">
        <f t="shared" ca="1" si="538"/>
        <v>2.8853477213592731E-4</v>
      </c>
      <c r="AR376" s="72">
        <f t="shared" ca="1" si="539"/>
        <v>-3.7869679138247906E-4</v>
      </c>
      <c r="AS376" s="72">
        <f t="shared" ca="1" si="540"/>
        <v>-3.6999861215223501E-10</v>
      </c>
      <c r="AT376" s="19">
        <f t="shared" ca="1" si="541"/>
        <v>3.2177443894729392E-4</v>
      </c>
      <c r="AU376" s="19">
        <f t="shared" ca="1" si="542"/>
        <v>0.9999999482306039</v>
      </c>
      <c r="AV376" s="19">
        <f t="shared" ca="1" si="543"/>
        <v>3.2177444449998346E-4</v>
      </c>
      <c r="AW376" s="19">
        <f t="shared" ca="1" si="544"/>
        <v>-0.81032371504873624</v>
      </c>
      <c r="AX376" s="19">
        <f t="shared" ca="1" si="545"/>
        <v>1.8103237150487361</v>
      </c>
      <c r="AY376" s="19">
        <f t="shared" ca="1" si="546"/>
        <v>0.65588805515791559</v>
      </c>
      <c r="AZ376" s="72">
        <f t="shared" ca="1" si="547"/>
        <v>1.5155981067614035E-3</v>
      </c>
      <c r="BA376" s="72">
        <f t="shared" ca="1" si="548"/>
        <v>-3.7869642224826547E-4</v>
      </c>
      <c r="BB376" s="72">
        <f t="shared" ca="1" si="549"/>
        <v>3.6913421359299411E-10</v>
      </c>
      <c r="BC376" s="19">
        <f t="shared" ca="1" si="550"/>
        <v>3.2177413982910558E-4</v>
      </c>
      <c r="BD376" s="19">
        <f t="shared" ca="1" si="551"/>
        <v>0.99999994823070004</v>
      </c>
      <c r="BE376" s="19">
        <f t="shared" ca="1" si="552"/>
        <v>3.2177414538177973E-4</v>
      </c>
      <c r="BF376" s="19">
        <f t="shared" ca="1" si="553"/>
        <v>-0.81032367845527331</v>
      </c>
      <c r="BG376" s="19">
        <f t="shared" ca="1" si="554"/>
        <v>1.8103236784552732</v>
      </c>
      <c r="BH376" s="19">
        <f t="shared" ca="1" si="555"/>
        <v>0.65588804820221369</v>
      </c>
      <c r="BI376" s="72">
        <f t="shared" ca="1" si="556"/>
        <v>1.5155980762650856E-3</v>
      </c>
      <c r="BJ376" s="72">
        <f t="shared" ca="1" si="557"/>
        <v>-3.7869642139656888E-4</v>
      </c>
      <c r="BK376" s="72">
        <f t="shared" ca="1" si="558"/>
        <v>8.5169658868913811E-13</v>
      </c>
      <c r="BL376" s="72">
        <f t="shared" ca="1" si="559"/>
        <v>1.2200670533414852E-2</v>
      </c>
      <c r="BM376" s="72">
        <f t="shared" ca="1" si="560"/>
        <v>1.0030432252263641</v>
      </c>
      <c r="BN376" s="72">
        <f t="shared" ca="1" si="561"/>
        <v>3.0316908161717054E-3</v>
      </c>
      <c r="BO376" s="72">
        <f t="shared" ca="1" si="562"/>
        <v>6.3972754275087443E-7</v>
      </c>
      <c r="BP376" s="72">
        <f t="shared" ca="1" si="563"/>
        <v>2047.5843084081671</v>
      </c>
      <c r="BQ376" s="72">
        <f t="shared" ca="1" si="564"/>
        <v>-1.7886030619823381</v>
      </c>
      <c r="BR376" s="72">
        <f t="shared" ca="1" si="565"/>
        <v>1.3527782406748339</v>
      </c>
      <c r="BS376" s="72">
        <f t="shared" ca="1" si="566"/>
        <v>4.4943708942646268</v>
      </c>
      <c r="BT376" s="72">
        <f t="shared" ca="1" si="567"/>
        <v>257.52059332423602</v>
      </c>
      <c r="BU376" s="72">
        <f t="shared" ca="1" si="568"/>
        <v>77.508483807800701</v>
      </c>
      <c r="BV376" s="72">
        <f t="shared" ca="1" si="569"/>
        <v>257.50848380780076</v>
      </c>
    </row>
    <row r="377" spans="1:74">
      <c r="A377" s="13">
        <f ca="1">'MGRS to'!AO377</f>
        <v>33.990460941913184</v>
      </c>
      <c r="B377" s="13">
        <f ca="1">'MGRS to'!AP377</f>
        <v>-6.8463374999580484</v>
      </c>
      <c r="C377" s="19">
        <f t="shared" ca="1" si="498"/>
        <v>0.59324545770691817</v>
      </c>
      <c r="D377" s="19">
        <f t="shared" ca="1" si="499"/>
        <v>-0.11949113107702508</v>
      </c>
      <c r="E377" s="19">
        <f t="shared" ca="1" si="500"/>
        <v>0.59206108072263286</v>
      </c>
      <c r="F377" s="19">
        <f t="shared" ca="1" si="501"/>
        <v>0.59168970192624171</v>
      </c>
      <c r="G377" s="19">
        <f t="shared" ca="1" si="502"/>
        <v>-5.4554326395159225E-5</v>
      </c>
      <c r="H377" s="19">
        <f t="shared" ca="1" si="503"/>
        <v>-5.4554326395159225E-5</v>
      </c>
      <c r="I377" s="19">
        <f t="shared" ca="1" si="504"/>
        <v>0</v>
      </c>
      <c r="J377" s="19">
        <f t="shared" ca="1" si="505"/>
        <v>3.7412828790453473E-4</v>
      </c>
      <c r="K377" s="19">
        <f t="shared" ca="1" si="506"/>
        <v>0.99999993001400955</v>
      </c>
      <c r="L377" s="19">
        <f t="shared" ca="1" si="507"/>
        <v>3.7412829663244793E-4</v>
      </c>
      <c r="M377" s="19">
        <f t="shared" ca="1" si="508"/>
        <v>-0.10042822515088316</v>
      </c>
      <c r="N377" s="19">
        <f t="shared" ca="1" si="509"/>
        <v>1.1004282251508832</v>
      </c>
      <c r="O377" s="19">
        <f t="shared" ca="1" si="510"/>
        <v>0.43426946255333376</v>
      </c>
      <c r="P377" s="72">
        <f t="shared" ca="1" si="511"/>
        <v>9.229220790921629E-4</v>
      </c>
      <c r="Q377" s="72">
        <f t="shared" ca="1" si="512"/>
        <v>-5.4680235851524154E-5</v>
      </c>
      <c r="R377" s="72">
        <f t="shared" ca="1" si="513"/>
        <v>-1.2590945636492925E-7</v>
      </c>
      <c r="S377" s="19">
        <f t="shared" ca="1" si="514"/>
        <v>3.7414094714466323E-4</v>
      </c>
      <c r="T377" s="19">
        <f t="shared" ca="1" si="515"/>
        <v>0.99999993000927334</v>
      </c>
      <c r="U377" s="19">
        <f t="shared" ca="1" si="516"/>
        <v>3.7414095587346238E-4</v>
      </c>
      <c r="V377" s="19">
        <f t="shared" ca="1" si="517"/>
        <v>-0.10065660406313455</v>
      </c>
      <c r="W377" s="19">
        <f t="shared" ca="1" si="518"/>
        <v>1.1006566040631345</v>
      </c>
      <c r="X377" s="19">
        <f t="shared" ca="1" si="519"/>
        <v>0.43438684785143322</v>
      </c>
      <c r="Y377" s="72">
        <f t="shared" ca="1" si="520"/>
        <v>9.2311308919932407E-4</v>
      </c>
      <c r="Z377" s="72">
        <f t="shared" ca="1" si="521"/>
        <v>-5.4680526446122655E-5</v>
      </c>
      <c r="AA377" s="72">
        <f t="shared" ca="1" si="522"/>
        <v>-2.905945985009822E-10</v>
      </c>
      <c r="AB377" s="19">
        <f t="shared" ca="1" si="523"/>
        <v>3.7414097639498062E-4</v>
      </c>
      <c r="AC377" s="19">
        <f t="shared" ca="1" si="524"/>
        <v>0.99999993000926235</v>
      </c>
      <c r="AD377" s="19">
        <f t="shared" ca="1" si="525"/>
        <v>3.7414098512378189E-4</v>
      </c>
      <c r="AE377" s="19">
        <f t="shared" ca="1" si="526"/>
        <v>-0.10065713112681733</v>
      </c>
      <c r="AF377" s="19">
        <f t="shared" ca="1" si="527"/>
        <v>1.1006571311268174</v>
      </c>
      <c r="AG377" s="19">
        <f t="shared" ca="1" si="528"/>
        <v>0.43438711870244906</v>
      </c>
      <c r="AH377" s="72">
        <f t="shared" ca="1" si="529"/>
        <v>9.231135300212524E-4</v>
      </c>
      <c r="AI377" s="72">
        <f t="shared" ca="1" si="530"/>
        <v>-5.4680527116804773E-5</v>
      </c>
      <c r="AJ377" s="72">
        <f t="shared" ca="1" si="531"/>
        <v>-6.7068211742756997E-13</v>
      </c>
      <c r="AK377" s="19">
        <f t="shared" ca="1" si="532"/>
        <v>3.7414097646250636E-4</v>
      </c>
      <c r="AL377" s="19">
        <f t="shared" ca="1" si="533"/>
        <v>0.99999993000926235</v>
      </c>
      <c r="AM377" s="19">
        <f t="shared" ca="1" si="534"/>
        <v>3.7414098519130762E-4</v>
      </c>
      <c r="AN377" s="19">
        <f t="shared" ca="1" si="535"/>
        <v>-0.10065713234325711</v>
      </c>
      <c r="AO377" s="19">
        <f t="shared" ca="1" si="536"/>
        <v>0.98986814170843207</v>
      </c>
      <c r="AP377" s="19">
        <f t="shared" ca="1" si="537"/>
        <v>1.013185829156793E-2</v>
      </c>
      <c r="AQ377" s="72">
        <f t="shared" ca="1" si="538"/>
        <v>8.3042671984993985E-4</v>
      </c>
      <c r="AR377" s="72">
        <f t="shared" ca="1" si="539"/>
        <v>-5.4680489227199562E-5</v>
      </c>
      <c r="AS377" s="72">
        <f t="shared" ca="1" si="540"/>
        <v>3.7889605210663421E-11</v>
      </c>
      <c r="AT377" s="19">
        <f t="shared" ca="1" si="541"/>
        <v>3.741409726486331E-4</v>
      </c>
      <c r="AU377" s="19">
        <f t="shared" ca="1" si="542"/>
        <v>0.99999993000926379</v>
      </c>
      <c r="AV377" s="19">
        <f t="shared" ca="1" si="543"/>
        <v>3.7414098137743409E-4</v>
      </c>
      <c r="AW377" s="19">
        <f t="shared" ca="1" si="544"/>
        <v>-0.10065706362129376</v>
      </c>
      <c r="AX377" s="19">
        <f t="shared" ca="1" si="545"/>
        <v>1.1006570636212938</v>
      </c>
      <c r="AY377" s="19">
        <f t="shared" ca="1" si="546"/>
        <v>0.43438708401227288</v>
      </c>
      <c r="AZ377" s="72">
        <f t="shared" ca="1" si="547"/>
        <v>9.2311347356144292E-4</v>
      </c>
      <c r="BA377" s="72">
        <f t="shared" ca="1" si="548"/>
        <v>-5.4680527030904803E-5</v>
      </c>
      <c r="BB377" s="72">
        <f t="shared" ca="1" si="549"/>
        <v>-3.7803705241342637E-11</v>
      </c>
      <c r="BC377" s="19">
        <f t="shared" ca="1" si="550"/>
        <v>3.7414097645385779E-4</v>
      </c>
      <c r="BD377" s="19">
        <f t="shared" ca="1" si="551"/>
        <v>0.99999993000926235</v>
      </c>
      <c r="BE377" s="19">
        <f t="shared" ca="1" si="552"/>
        <v>3.7414098518265905E-4</v>
      </c>
      <c r="BF377" s="19">
        <f t="shared" ca="1" si="553"/>
        <v>-0.1006571321874573</v>
      </c>
      <c r="BG377" s="19">
        <f t="shared" ca="1" si="554"/>
        <v>1.1006571321874572</v>
      </c>
      <c r="BH377" s="19">
        <f t="shared" ca="1" si="555"/>
        <v>0.43438711924749751</v>
      </c>
      <c r="BI377" s="72">
        <f t="shared" ca="1" si="556"/>
        <v>9.2311353090834304E-4</v>
      </c>
      <c r="BJ377" s="72">
        <f t="shared" ca="1" si="557"/>
        <v>-5.4680527118154428E-5</v>
      </c>
      <c r="BK377" s="72">
        <f t="shared" ca="1" si="558"/>
        <v>-8.7249624842675177E-14</v>
      </c>
      <c r="BL377" s="72">
        <f t="shared" ca="1" si="559"/>
        <v>7.4178751567404756E-3</v>
      </c>
      <c r="BM377" s="72">
        <f t="shared" ca="1" si="560"/>
        <v>1.001851897438002</v>
      </c>
      <c r="BN377" s="72">
        <f t="shared" ca="1" si="561"/>
        <v>1.8476200377254945E-3</v>
      </c>
      <c r="BO377" s="72">
        <f t="shared" ca="1" si="562"/>
        <v>3.0007985285747487E-7</v>
      </c>
      <c r="BP377" s="72">
        <f t="shared" ca="1" si="563"/>
        <v>2380.8149151872499</v>
      </c>
      <c r="BQ377" s="72">
        <f t="shared" ca="1" si="564"/>
        <v>-3.020544276876048</v>
      </c>
      <c r="BR377" s="72">
        <f t="shared" ca="1" si="565"/>
        <v>0.12101786944201871</v>
      </c>
      <c r="BS377" s="72">
        <f t="shared" ca="1" si="566"/>
        <v>3.2626105230318116</v>
      </c>
      <c r="BT377" s="72">
        <f t="shared" ca="1" si="567"/>
        <v>186.93556110260727</v>
      </c>
      <c r="BU377" s="72">
        <f t="shared" ca="1" si="568"/>
        <v>6.9338131646928876</v>
      </c>
      <c r="BV377" s="72">
        <f t="shared" ca="1" si="569"/>
        <v>186.93381316469288</v>
      </c>
    </row>
    <row r="378" spans="1:74">
      <c r="A378" s="13">
        <f ca="1">'MGRS to'!AO378</f>
        <v>34.014019866153994</v>
      </c>
      <c r="B378" s="13">
        <f ca="1">'MGRS to'!AP378</f>
        <v>-6.8247588571356559</v>
      </c>
      <c r="C378" s="19">
        <f t="shared" ca="1" si="498"/>
        <v>0.5936566385031482</v>
      </c>
      <c r="D378" s="19">
        <f t="shared" ca="1" si="499"/>
        <v>-0.1191145127116625</v>
      </c>
      <c r="E378" s="19">
        <f t="shared" ca="1" si="500"/>
        <v>0.59168970192624171</v>
      </c>
      <c r="F378" s="19">
        <f t="shared" ca="1" si="501"/>
        <v>0.59210036385374598</v>
      </c>
      <c r="G378" s="19">
        <f t="shared" ca="1" si="502"/>
        <v>3.7661836536258264E-4</v>
      </c>
      <c r="H378" s="19">
        <f t="shared" ca="1" si="503"/>
        <v>3.7661836536258264E-4</v>
      </c>
      <c r="I378" s="19">
        <f t="shared" ca="1" si="504"/>
        <v>0</v>
      </c>
      <c r="J378" s="19">
        <f t="shared" ca="1" si="505"/>
        <v>5.160723009686053E-4</v>
      </c>
      <c r="K378" s="19">
        <f t="shared" ca="1" si="506"/>
        <v>0.99999986683468112</v>
      </c>
      <c r="L378" s="19">
        <f t="shared" ca="1" si="507"/>
        <v>5.1607232387625081E-4</v>
      </c>
      <c r="M378" s="19">
        <f t="shared" ca="1" si="508"/>
        <v>0.50260475852213815</v>
      </c>
      <c r="N378" s="19">
        <f t="shared" ca="1" si="509"/>
        <v>0.49739524147786185</v>
      </c>
      <c r="O378" s="19">
        <f t="shared" ca="1" si="510"/>
        <v>-0.25168508011502977</v>
      </c>
      <c r="P378" s="72">
        <f t="shared" ca="1" si="511"/>
        <v>4.1779440283088798E-4</v>
      </c>
      <c r="Q378" s="72">
        <f t="shared" ca="1" si="512"/>
        <v>3.7748756378055742E-4</v>
      </c>
      <c r="R378" s="72">
        <f t="shared" ca="1" si="513"/>
        <v>8.691984179747805E-7</v>
      </c>
      <c r="S378" s="19">
        <f t="shared" ca="1" si="514"/>
        <v>5.1650948311429115E-4</v>
      </c>
      <c r="T378" s="19">
        <f t="shared" ca="1" si="515"/>
        <v>0.99999986660896789</v>
      </c>
      <c r="U378" s="19">
        <f t="shared" ca="1" si="516"/>
        <v>5.1650950608020342E-4</v>
      </c>
      <c r="V378" s="19">
        <f t="shared" ca="1" si="517"/>
        <v>0.5033383264114536</v>
      </c>
      <c r="W378" s="19">
        <f t="shared" ca="1" si="518"/>
        <v>0.4966616735885464</v>
      </c>
      <c r="X378" s="19">
        <f t="shared" ca="1" si="519"/>
        <v>-0.25353381547262377</v>
      </c>
      <c r="Y378" s="72">
        <f t="shared" ca="1" si="520"/>
        <v>4.1717899968831535E-4</v>
      </c>
      <c r="Z378" s="72">
        <f t="shared" ca="1" si="521"/>
        <v>3.7748956980505747E-4</v>
      </c>
      <c r="AA378" s="72">
        <f t="shared" ca="1" si="522"/>
        <v>2.006024500049268E-9</v>
      </c>
      <c r="AB378" s="19">
        <f t="shared" ca="1" si="523"/>
        <v>5.1651049282484612E-4</v>
      </c>
      <c r="AC378" s="19">
        <f t="shared" ca="1" si="524"/>
        <v>0.99999986660844642</v>
      </c>
      <c r="AD378" s="19">
        <f t="shared" ca="1" si="525"/>
        <v>5.1651051579089315E-4</v>
      </c>
      <c r="AE378" s="19">
        <f t="shared" ca="1" si="526"/>
        <v>0.50334001725939215</v>
      </c>
      <c r="AF378" s="19">
        <f t="shared" ca="1" si="527"/>
        <v>0.49665998274060785</v>
      </c>
      <c r="AG378" s="19">
        <f t="shared" ca="1" si="528"/>
        <v>-0.25353808305039305</v>
      </c>
      <c r="AH378" s="72">
        <f t="shared" ca="1" si="529"/>
        <v>4.1717758120330209E-4</v>
      </c>
      <c r="AI378" s="72">
        <f t="shared" ca="1" si="530"/>
        <v>3.7748957443476484E-4</v>
      </c>
      <c r="AJ378" s="72">
        <f t="shared" ca="1" si="531"/>
        <v>4.6297073705119096E-12</v>
      </c>
      <c r="AK378" s="19">
        <f t="shared" ca="1" si="532"/>
        <v>5.165104951551818E-4</v>
      </c>
      <c r="AL378" s="19">
        <f t="shared" ca="1" si="533"/>
        <v>0.9999998666084452</v>
      </c>
      <c r="AM378" s="19">
        <f t="shared" ca="1" si="534"/>
        <v>5.1651051812122905E-4</v>
      </c>
      <c r="AN378" s="19">
        <f t="shared" ca="1" si="535"/>
        <v>0.50334002116167298</v>
      </c>
      <c r="AO378" s="19">
        <f t="shared" ca="1" si="536"/>
        <v>0.74664882309696656</v>
      </c>
      <c r="AP378" s="19">
        <f t="shared" ca="1" si="537"/>
        <v>0.25335117690303344</v>
      </c>
      <c r="AQ378" s="72">
        <f t="shared" ca="1" si="538"/>
        <v>6.2676632891428563E-4</v>
      </c>
      <c r="AR378" s="72">
        <f t="shared" ca="1" si="539"/>
        <v>3.7748962229855275E-4</v>
      </c>
      <c r="AS378" s="72">
        <f t="shared" ca="1" si="540"/>
        <v>4.7863787911404942E-11</v>
      </c>
      <c r="AT378" s="19">
        <f t="shared" ca="1" si="541"/>
        <v>5.1651051924695541E-4</v>
      </c>
      <c r="AU378" s="19">
        <f t="shared" ca="1" si="542"/>
        <v>0.99999986660843276</v>
      </c>
      <c r="AV378" s="19">
        <f t="shared" ca="1" si="543"/>
        <v>5.1651054221300591E-4</v>
      </c>
      <c r="AW378" s="19">
        <f t="shared" ca="1" si="544"/>
        <v>0.50334006150520372</v>
      </c>
      <c r="AX378" s="19">
        <f t="shared" ca="1" si="545"/>
        <v>0.49665993849479628</v>
      </c>
      <c r="AY378" s="19">
        <f t="shared" ca="1" si="546"/>
        <v>-0.25353819472400796</v>
      </c>
      <c r="AZ378" s="72">
        <f t="shared" ca="1" si="547"/>
        <v>4.1717754408463555E-4</v>
      </c>
      <c r="BA378" s="72">
        <f t="shared" ca="1" si="548"/>
        <v>3.7748957455591462E-4</v>
      </c>
      <c r="BB378" s="72">
        <f t="shared" ca="1" si="549"/>
        <v>-4.7742638130659348E-11</v>
      </c>
      <c r="BC378" s="19">
        <f t="shared" ca="1" si="550"/>
        <v>5.1651049521614454E-4</v>
      </c>
      <c r="BD378" s="19">
        <f t="shared" ca="1" si="551"/>
        <v>0.9999998666084452</v>
      </c>
      <c r="BE378" s="19">
        <f t="shared" ca="1" si="552"/>
        <v>5.1651051818219179E-4</v>
      </c>
      <c r="BF378" s="19">
        <f t="shared" ca="1" si="553"/>
        <v>0.50334002126380439</v>
      </c>
      <c r="BG378" s="19">
        <f t="shared" ca="1" si="554"/>
        <v>0.49665997873619561</v>
      </c>
      <c r="BH378" s="19">
        <f t="shared" ca="1" si="555"/>
        <v>-0.25353809315727405</v>
      </c>
      <c r="BI378" s="72">
        <f t="shared" ca="1" si="556"/>
        <v>4.1717757784392323E-4</v>
      </c>
      <c r="BJ378" s="72">
        <f t="shared" ca="1" si="557"/>
        <v>3.7748957444572932E-4</v>
      </c>
      <c r="BK378" s="72">
        <f t="shared" ca="1" si="558"/>
        <v>-1.1018529838535684E-13</v>
      </c>
      <c r="BL378" s="72">
        <f t="shared" ca="1" si="559"/>
        <v>3.3472383087115765E-3</v>
      </c>
      <c r="BM378" s="72">
        <f t="shared" ca="1" si="560"/>
        <v>1.0008362851206059</v>
      </c>
      <c r="BN378" s="72">
        <f t="shared" ca="1" si="561"/>
        <v>8.3541178101896932E-4</v>
      </c>
      <c r="BO378" s="72">
        <f t="shared" ca="1" si="562"/>
        <v>-1.0947992922435492E-7</v>
      </c>
      <c r="BP378" s="72">
        <f t="shared" ca="1" si="563"/>
        <v>3286.771750131521</v>
      </c>
      <c r="BQ378" s="72">
        <f t="shared" ca="1" si="564"/>
        <v>0.64934128420618797</v>
      </c>
      <c r="BR378" s="72">
        <f t="shared" ca="1" si="565"/>
        <v>-2.4920407548513523</v>
      </c>
      <c r="BS378" s="72">
        <f t="shared" ca="1" si="566"/>
        <v>0.64955189873844077</v>
      </c>
      <c r="BT378" s="72">
        <f t="shared" ca="1" si="567"/>
        <v>37.204515048619442</v>
      </c>
      <c r="BU378" s="72">
        <f t="shared" ca="1" si="568"/>
        <v>-142.78341762757833</v>
      </c>
      <c r="BV378" s="72">
        <f t="shared" ca="1" si="569"/>
        <v>37.216582372421669</v>
      </c>
    </row>
    <row r="379" spans="1:74">
      <c r="A379" s="13">
        <f ca="1">'MGRS to'!AO379</f>
        <v>33.984706547795618</v>
      </c>
      <c r="B379" s="13">
        <f ca="1">'MGRS to'!AP379</f>
        <v>-6.8287966791226307</v>
      </c>
      <c r="C379" s="19">
        <f t="shared" ca="1" si="498"/>
        <v>0.59314502458310914</v>
      </c>
      <c r="D379" s="19">
        <f t="shared" ca="1" si="499"/>
        <v>-0.11918498599994462</v>
      </c>
      <c r="E379" s="19">
        <f t="shared" ca="1" si="500"/>
        <v>0.59210036385374598</v>
      </c>
      <c r="F379" s="19">
        <f t="shared" ca="1" si="501"/>
        <v>0.59158939569850288</v>
      </c>
      <c r="G379" s="19">
        <f t="shared" ca="1" si="502"/>
        <v>-7.0473288282121849E-5</v>
      </c>
      <c r="H379" s="19">
        <f t="shared" ca="1" si="503"/>
        <v>-7.0473288282121849E-5</v>
      </c>
      <c r="I379" s="19">
        <f t="shared" ca="1" si="504"/>
        <v>0</v>
      </c>
      <c r="J379" s="19">
        <f t="shared" ca="1" si="505"/>
        <v>5.1430450587491394E-4</v>
      </c>
      <c r="K379" s="19">
        <f t="shared" ca="1" si="506"/>
        <v>0.99999986774542882</v>
      </c>
      <c r="L379" s="19">
        <f t="shared" ca="1" si="507"/>
        <v>5.1430452854795577E-4</v>
      </c>
      <c r="M379" s="19">
        <f t="shared" ca="1" si="508"/>
        <v>-9.4377645765396104E-2</v>
      </c>
      <c r="N379" s="19">
        <f t="shared" ca="1" si="509"/>
        <v>1.0943776457653962</v>
      </c>
      <c r="O379" s="19">
        <f t="shared" ca="1" si="510"/>
        <v>0.4311932892876037</v>
      </c>
      <c r="P379" s="72">
        <f t="shared" ca="1" si="511"/>
        <v>9.1786145377806998E-4</v>
      </c>
      <c r="Q379" s="72">
        <f t="shared" ca="1" si="512"/>
        <v>-7.0635944815074312E-5</v>
      </c>
      <c r="R379" s="72">
        <f t="shared" ca="1" si="513"/>
        <v>-1.6265653295246358E-7</v>
      </c>
      <c r="S379" s="19">
        <f t="shared" ca="1" si="514"/>
        <v>5.1431987449959064E-4</v>
      </c>
      <c r="T379" s="19">
        <f t="shared" ca="1" si="515"/>
        <v>0.99999986773752447</v>
      </c>
      <c r="U379" s="19">
        <f t="shared" ca="1" si="516"/>
        <v>5.1431989717466513E-4</v>
      </c>
      <c r="V379" s="19">
        <f t="shared" ca="1" si="517"/>
        <v>-9.4592648323972364E-2</v>
      </c>
      <c r="W379" s="19">
        <f t="shared" ca="1" si="518"/>
        <v>1.0945926483239723</v>
      </c>
      <c r="X379" s="19">
        <f t="shared" ca="1" si="519"/>
        <v>0.43130501565561696</v>
      </c>
      <c r="Y379" s="72">
        <f t="shared" ca="1" si="520"/>
        <v>9.1804128174529048E-4</v>
      </c>
      <c r="Z379" s="72">
        <f t="shared" ca="1" si="521"/>
        <v>-7.0636320236038878E-5</v>
      </c>
      <c r="AA379" s="72">
        <f t="shared" ca="1" si="522"/>
        <v>-3.7542096456577318E-10</v>
      </c>
      <c r="AB379" s="19">
        <f t="shared" ca="1" si="523"/>
        <v>5.1431991001175915E-4</v>
      </c>
      <c r="AC379" s="19">
        <f t="shared" ca="1" si="524"/>
        <v>0.99999986773750627</v>
      </c>
      <c r="AD379" s="19">
        <f t="shared" ca="1" si="525"/>
        <v>5.143199326868383E-4</v>
      </c>
      <c r="AE379" s="19">
        <f t="shared" ca="1" si="526"/>
        <v>-9.4593144540376081E-2</v>
      </c>
      <c r="AF379" s="19">
        <f t="shared" ca="1" si="527"/>
        <v>1.094593144540376</v>
      </c>
      <c r="AG379" s="19">
        <f t="shared" ca="1" si="528"/>
        <v>0.43130527346437064</v>
      </c>
      <c r="AH379" s="72">
        <f t="shared" ca="1" si="529"/>
        <v>9.1804169678006645E-4</v>
      </c>
      <c r="AI379" s="72">
        <f t="shared" ca="1" si="530"/>
        <v>-7.0636321102532821E-5</v>
      </c>
      <c r="AJ379" s="72">
        <f t="shared" ca="1" si="531"/>
        <v>-8.6649394256954615E-13</v>
      </c>
      <c r="AK379" s="19">
        <f t="shared" ca="1" si="532"/>
        <v>5.1431991009369654E-4</v>
      </c>
      <c r="AL379" s="19">
        <f t="shared" ca="1" si="533"/>
        <v>0.99999986773750615</v>
      </c>
      <c r="AM379" s="19">
        <f t="shared" ca="1" si="534"/>
        <v>5.143199327687758E-4</v>
      </c>
      <c r="AN379" s="19">
        <f t="shared" ca="1" si="535"/>
        <v>-9.4593145685677935E-2</v>
      </c>
      <c r="AO379" s="19">
        <f t="shared" ca="1" si="536"/>
        <v>0.99105213678928816</v>
      </c>
      <c r="AP379" s="19">
        <f t="shared" ca="1" si="537"/>
        <v>8.9478632107118372E-3</v>
      </c>
      <c r="AQ379" s="72">
        <f t="shared" ca="1" si="538"/>
        <v>8.3141753158687628E-4</v>
      </c>
      <c r="AR379" s="72">
        <f t="shared" ca="1" si="539"/>
        <v>-7.0636271826900906E-5</v>
      </c>
      <c r="AS379" s="72">
        <f t="shared" ca="1" si="540"/>
        <v>4.927563191465742E-11</v>
      </c>
      <c r="AT379" s="19">
        <f t="shared" ca="1" si="541"/>
        <v>5.1431990543255907E-4</v>
      </c>
      <c r="AU379" s="19">
        <f t="shared" ca="1" si="542"/>
        <v>0.9999998677375086</v>
      </c>
      <c r="AV379" s="19">
        <f t="shared" ca="1" si="543"/>
        <v>5.1431992810763768E-4</v>
      </c>
      <c r="AW379" s="19">
        <f t="shared" ca="1" si="544"/>
        <v>-9.4593080555126052E-2</v>
      </c>
      <c r="AX379" s="19">
        <f t="shared" ca="1" si="545"/>
        <v>1.0945930805551261</v>
      </c>
      <c r="AY379" s="19">
        <f t="shared" ca="1" si="546"/>
        <v>0.43130524022090888</v>
      </c>
      <c r="AZ379" s="72">
        <f t="shared" ca="1" si="547"/>
        <v>9.180416432628838E-4</v>
      </c>
      <c r="BA379" s="72">
        <f t="shared" ca="1" si="548"/>
        <v>-7.063632099080164E-5</v>
      </c>
      <c r="BB379" s="72">
        <f t="shared" ca="1" si="549"/>
        <v>-4.9163900733709479E-11</v>
      </c>
      <c r="BC379" s="19">
        <f t="shared" ca="1" si="550"/>
        <v>5.1431991008312394E-4</v>
      </c>
      <c r="BD379" s="19">
        <f t="shared" ca="1" si="551"/>
        <v>0.99999986773750615</v>
      </c>
      <c r="BE379" s="19">
        <f t="shared" ca="1" si="552"/>
        <v>5.143199327582032E-4</v>
      </c>
      <c r="BF379" s="19">
        <f t="shared" ca="1" si="553"/>
        <v>-9.4593145537996817E-2</v>
      </c>
      <c r="BG379" s="19">
        <f t="shared" ca="1" si="554"/>
        <v>1.0945931455379969</v>
      </c>
      <c r="BH379" s="19">
        <f t="shared" ca="1" si="555"/>
        <v>0.43130527398268337</v>
      </c>
      <c r="BI379" s="72">
        <f t="shared" ca="1" si="556"/>
        <v>9.1804169761447528E-4</v>
      </c>
      <c r="BJ379" s="72">
        <f t="shared" ca="1" si="557"/>
        <v>-7.0636321104274849E-5</v>
      </c>
      <c r="BK379" s="72">
        <f t="shared" ca="1" si="558"/>
        <v>-1.1347320923605492E-13</v>
      </c>
      <c r="BL379" s="72">
        <f t="shared" ca="1" si="559"/>
        <v>7.3770069384712315E-3</v>
      </c>
      <c r="BM379" s="72">
        <f t="shared" ca="1" si="560"/>
        <v>1.0018417085956244</v>
      </c>
      <c r="BN379" s="72">
        <f t="shared" ca="1" si="561"/>
        <v>1.8374780814094287E-3</v>
      </c>
      <c r="BO379" s="72">
        <f t="shared" ca="1" si="562"/>
        <v>4.0733272340551497E-7</v>
      </c>
      <c r="BP379" s="72">
        <f t="shared" ca="1" si="563"/>
        <v>3272.8316310586074</v>
      </c>
      <c r="BQ379" s="72">
        <f t="shared" ca="1" si="564"/>
        <v>-3.0278672258530266</v>
      </c>
      <c r="BR379" s="72">
        <f t="shared" ca="1" si="565"/>
        <v>0.1136860202221196</v>
      </c>
      <c r="BS379" s="72">
        <f t="shared" ca="1" si="566"/>
        <v>3.2552786738119126</v>
      </c>
      <c r="BT379" s="72">
        <f t="shared" ca="1" si="567"/>
        <v>186.51598703263676</v>
      </c>
      <c r="BU379" s="72">
        <f t="shared" ca="1" si="568"/>
        <v>6.5137291483663828</v>
      </c>
      <c r="BV379" s="72">
        <f t="shared" ca="1" si="569"/>
        <v>186.51372914836634</v>
      </c>
    </row>
    <row r="380" spans="1:74">
      <c r="A380" s="13">
        <f ca="1">'MGRS to'!AO380</f>
        <v>34.000004471606317</v>
      </c>
      <c r="B380" s="13">
        <f ca="1">'MGRS to'!AP380</f>
        <v>-6.8599968356844929</v>
      </c>
      <c r="C380" s="19">
        <f t="shared" ca="1" si="498"/>
        <v>0.59341202372232515</v>
      </c>
      <c r="D380" s="19">
        <f t="shared" ca="1" si="499"/>
        <v>-0.11972953145908684</v>
      </c>
      <c r="E380" s="19">
        <f t="shared" ca="1" si="500"/>
        <v>0.59158939569850288</v>
      </c>
      <c r="F380" s="19">
        <f t="shared" ca="1" si="501"/>
        <v>0.59185605762556692</v>
      </c>
      <c r="G380" s="19">
        <f t="shared" ca="1" si="502"/>
        <v>-5.4454545914221775E-4</v>
      </c>
      <c r="H380" s="19">
        <f t="shared" ca="1" si="503"/>
        <v>-5.4454545914221775E-4</v>
      </c>
      <c r="I380" s="19">
        <f t="shared" ca="1" si="504"/>
        <v>0</v>
      </c>
      <c r="J380" s="19">
        <f t="shared" ca="1" si="505"/>
        <v>5.2476522867919077E-4</v>
      </c>
      <c r="K380" s="19">
        <f t="shared" ca="1" si="506"/>
        <v>0.99999986231071802</v>
      </c>
      <c r="L380" s="19">
        <f t="shared" ca="1" si="507"/>
        <v>5.2476525276404121E-4</v>
      </c>
      <c r="M380" s="19">
        <f t="shared" ca="1" si="508"/>
        <v>-0.71483424013612784</v>
      </c>
      <c r="N380" s="19">
        <f t="shared" ca="1" si="509"/>
        <v>1.7148342401361278</v>
      </c>
      <c r="O380" s="19">
        <f t="shared" ca="1" si="510"/>
        <v>0.63712917365993493</v>
      </c>
      <c r="P380" s="72">
        <f t="shared" ca="1" si="511"/>
        <v>1.4359997185612479E-3</v>
      </c>
      <c r="Q380" s="72">
        <f t="shared" ca="1" si="512"/>
        <v>-5.4580250974001004E-4</v>
      </c>
      <c r="R380" s="72">
        <f t="shared" ca="1" si="513"/>
        <v>-1.2570505977922914E-6</v>
      </c>
      <c r="S380" s="19">
        <f t="shared" ca="1" si="514"/>
        <v>5.2566407872347469E-4</v>
      </c>
      <c r="T380" s="19">
        <f t="shared" ca="1" si="515"/>
        <v>0.99999986183862877</v>
      </c>
      <c r="U380" s="19">
        <f t="shared" ca="1" si="516"/>
        <v>5.256641029322992E-4</v>
      </c>
      <c r="V380" s="19">
        <f t="shared" ca="1" si="517"/>
        <v>-0.71525925214602959</v>
      </c>
      <c r="W380" s="19">
        <f t="shared" ca="1" si="518"/>
        <v>1.7152592521460295</v>
      </c>
      <c r="X380" s="19">
        <f t="shared" ca="1" si="519"/>
        <v>0.63721908636016933</v>
      </c>
      <c r="Y380" s="72">
        <f t="shared" ca="1" si="520"/>
        <v>1.4363540864423803E-3</v>
      </c>
      <c r="Z380" s="72">
        <f t="shared" ca="1" si="521"/>
        <v>-5.4580541156645107E-4</v>
      </c>
      <c r="AA380" s="72">
        <f t="shared" ca="1" si="522"/>
        <v>-2.9018264410297923E-9</v>
      </c>
      <c r="AB380" s="19">
        <f t="shared" ca="1" si="523"/>
        <v>5.2566615428281389E-4</v>
      </c>
      <c r="AC380" s="19">
        <f t="shared" ca="1" si="524"/>
        <v>0.99999986183753764</v>
      </c>
      <c r="AD380" s="19">
        <f t="shared" ca="1" si="525"/>
        <v>5.2566617849192539E-4</v>
      </c>
      <c r="AE380" s="19">
        <f t="shared" ca="1" si="526"/>
        <v>-0.71526023073916012</v>
      </c>
      <c r="AF380" s="19">
        <f t="shared" ca="1" si="527"/>
        <v>1.71526023073916</v>
      </c>
      <c r="AG380" s="19">
        <f t="shared" ca="1" si="528"/>
        <v>0.63721929333337191</v>
      </c>
      <c r="AH380" s="72">
        <f t="shared" ca="1" si="529"/>
        <v>1.4363549023760306E-3</v>
      </c>
      <c r="AI380" s="72">
        <f t="shared" ca="1" si="530"/>
        <v>-5.4580541826514464E-4</v>
      </c>
      <c r="AJ380" s="72">
        <f t="shared" ca="1" si="531"/>
        <v>-6.6986935746624066E-12</v>
      </c>
      <c r="AK380" s="19">
        <f t="shared" ca="1" si="532"/>
        <v>5.2566615907413694E-4</v>
      </c>
      <c r="AL380" s="19">
        <f t="shared" ca="1" si="533"/>
        <v>0.99999986183753498</v>
      </c>
      <c r="AM380" s="19">
        <f t="shared" ca="1" si="534"/>
        <v>5.2566618328324908E-4</v>
      </c>
      <c r="AN380" s="19">
        <f t="shared" ca="1" si="535"/>
        <v>-0.71526023299815089</v>
      </c>
      <c r="AO380" s="19">
        <f t="shared" ca="1" si="536"/>
        <v>0.48840279909143092</v>
      </c>
      <c r="AP380" s="19">
        <f t="shared" ca="1" si="537"/>
        <v>0.51159720090856908</v>
      </c>
      <c r="AQ380" s="72">
        <f t="shared" ca="1" si="538"/>
        <v>4.1025032652198672E-4</v>
      </c>
      <c r="AR380" s="72">
        <f t="shared" ca="1" si="539"/>
        <v>-5.4580582341963121E-4</v>
      </c>
      <c r="AS380" s="72">
        <f t="shared" ca="1" si="540"/>
        <v>-4.0515448656609776E-10</v>
      </c>
      <c r="AT380" s="19">
        <f t="shared" ca="1" si="541"/>
        <v>5.2566644886502506E-4</v>
      </c>
      <c r="AU380" s="19">
        <f t="shared" ca="1" si="542"/>
        <v>0.99999986183738265</v>
      </c>
      <c r="AV380" s="19">
        <f t="shared" ca="1" si="543"/>
        <v>5.2566647307417721E-4</v>
      </c>
      <c r="AW380" s="19">
        <f t="shared" ca="1" si="544"/>
        <v>-0.71526036962888484</v>
      </c>
      <c r="AX380" s="19">
        <f t="shared" ca="1" si="545"/>
        <v>1.7152603696288848</v>
      </c>
      <c r="AY380" s="19">
        <f t="shared" ca="1" si="546"/>
        <v>0.63721932270863668</v>
      </c>
      <c r="AZ380" s="72">
        <f t="shared" ca="1" si="547"/>
        <v>1.4363550181798273E-3</v>
      </c>
      <c r="BA380" s="72">
        <f t="shared" ca="1" si="548"/>
        <v>-5.4580541921588315E-4</v>
      </c>
      <c r="BB380" s="72">
        <f t="shared" ca="1" si="549"/>
        <v>4.0420374805474196E-10</v>
      </c>
      <c r="BC380" s="19">
        <f t="shared" ca="1" si="550"/>
        <v>5.2566615975418128E-4</v>
      </c>
      <c r="BD380" s="19">
        <f t="shared" ca="1" si="551"/>
        <v>0.99999986183753475</v>
      </c>
      <c r="BE380" s="19">
        <f t="shared" ca="1" si="552"/>
        <v>5.2566618396329354E-4</v>
      </c>
      <c r="BF380" s="19">
        <f t="shared" ca="1" si="553"/>
        <v>-0.71526023331874411</v>
      </c>
      <c r="BG380" s="19">
        <f t="shared" ca="1" si="554"/>
        <v>1.7152602333187441</v>
      </c>
      <c r="BH380" s="19">
        <f t="shared" ca="1" si="555"/>
        <v>0.63721929387895559</v>
      </c>
      <c r="BI380" s="72">
        <f t="shared" ca="1" si="556"/>
        <v>1.4363549045268425E-3</v>
      </c>
      <c r="BJ380" s="72">
        <f t="shared" ca="1" si="557"/>
        <v>-5.4580541828280283E-4</v>
      </c>
      <c r="BK380" s="72">
        <f t="shared" ca="1" si="558"/>
        <v>9.3308032741296065E-13</v>
      </c>
      <c r="BL380" s="72">
        <f t="shared" ca="1" si="559"/>
        <v>1.1559990754607659E-2</v>
      </c>
      <c r="BM380" s="72">
        <f t="shared" ca="1" si="560"/>
        <v>1.0028837636048178</v>
      </c>
      <c r="BN380" s="72">
        <f t="shared" ca="1" si="561"/>
        <v>2.8734043317109842E-3</v>
      </c>
      <c r="BO380" s="72">
        <f t="shared" ca="1" si="562"/>
        <v>9.6228353959605982E-7</v>
      </c>
      <c r="BP380" s="72">
        <f t="shared" ca="1" si="563"/>
        <v>3345.0312751591819</v>
      </c>
      <c r="BQ380" s="72">
        <f t="shared" ca="1" si="564"/>
        <v>-1.0365912028518625</v>
      </c>
      <c r="BR380" s="72">
        <f t="shared" ca="1" si="565"/>
        <v>2.1046970050094771</v>
      </c>
      <c r="BS380" s="72">
        <f t="shared" ca="1" si="566"/>
        <v>5.2462896585992702</v>
      </c>
      <c r="BT380" s="72">
        <f t="shared" ca="1" si="567"/>
        <v>300.60769899619891</v>
      </c>
      <c r="BU380" s="72">
        <f t="shared" ca="1" si="568"/>
        <v>120.59025554086773</v>
      </c>
      <c r="BV380" s="72">
        <f t="shared" ca="1" si="569"/>
        <v>300.5902555408677</v>
      </c>
    </row>
    <row r="381" spans="1:74">
      <c r="A381" s="13">
        <f ca="1">'MGRS to'!AO381</f>
        <v>33.982916149479088</v>
      </c>
      <c r="B381" s="13">
        <f ca="1">'MGRS to'!AP381</f>
        <v>-6.841310937727977</v>
      </c>
      <c r="C381" s="19">
        <f t="shared" ca="1" si="498"/>
        <v>0.59311377623756356</v>
      </c>
      <c r="D381" s="19">
        <f t="shared" ca="1" si="499"/>
        <v>-0.11940340101605396</v>
      </c>
      <c r="E381" s="19">
        <f t="shared" ca="1" si="500"/>
        <v>0.59185605762556692</v>
      </c>
      <c r="F381" s="19">
        <f t="shared" ca="1" si="501"/>
        <v>0.59155818684765249</v>
      </c>
      <c r="G381" s="19">
        <f t="shared" ca="1" si="502"/>
        <v>3.2613044303288208E-4</v>
      </c>
      <c r="H381" s="19">
        <f t="shared" ca="1" si="503"/>
        <v>3.2613044303288208E-4</v>
      </c>
      <c r="I381" s="19">
        <f t="shared" ca="1" si="504"/>
        <v>0</v>
      </c>
      <c r="J381" s="19">
        <f t="shared" ca="1" si="505"/>
        <v>4.0248889241160349E-4</v>
      </c>
      <c r="K381" s="19">
        <f t="shared" ca="1" si="506"/>
        <v>0.99999991900134244</v>
      </c>
      <c r="L381" s="19">
        <f t="shared" ca="1" si="507"/>
        <v>4.0248890327862383E-4</v>
      </c>
      <c r="M381" s="19">
        <f t="shared" ca="1" si="508"/>
        <v>0.55819098369824238</v>
      </c>
      <c r="N381" s="19">
        <f t="shared" ca="1" si="509"/>
        <v>0.44180901630175762</v>
      </c>
      <c r="O381" s="19">
        <f t="shared" ca="1" si="510"/>
        <v>-0.40837825658074078</v>
      </c>
      <c r="P381" s="72">
        <f t="shared" ca="1" si="511"/>
        <v>3.7115570376230339E-4</v>
      </c>
      <c r="Q381" s="72">
        <f t="shared" ca="1" si="512"/>
        <v>3.268833106135719E-4</v>
      </c>
      <c r="R381" s="72">
        <f t="shared" ca="1" si="513"/>
        <v>7.5286758068982083E-7</v>
      </c>
      <c r="S381" s="19">
        <f t="shared" ca="1" si="514"/>
        <v>4.0290940166828816E-4</v>
      </c>
      <c r="T381" s="19">
        <f t="shared" ca="1" si="515"/>
        <v>0.99999991883200368</v>
      </c>
      <c r="U381" s="19">
        <f t="shared" ca="1" si="516"/>
        <v>4.0290941256940482E-4</v>
      </c>
      <c r="V381" s="19">
        <f t="shared" ca="1" si="517"/>
        <v>0.5588956410563144</v>
      </c>
      <c r="W381" s="19">
        <f t="shared" ca="1" si="518"/>
        <v>0.4411043589436856</v>
      </c>
      <c r="X381" s="19">
        <f t="shared" ca="1" si="519"/>
        <v>-0.41062811899752716</v>
      </c>
      <c r="Y381" s="72">
        <f t="shared" ca="1" si="520"/>
        <v>3.7056438910322592E-4</v>
      </c>
      <c r="Z381" s="72">
        <f t="shared" ca="1" si="521"/>
        <v>3.2688504859740113E-4</v>
      </c>
      <c r="AA381" s="72">
        <f t="shared" ca="1" si="522"/>
        <v>1.7379838292272062E-9</v>
      </c>
      <c r="AB381" s="19">
        <f t="shared" ca="1" si="523"/>
        <v>4.0291037302122814E-4</v>
      </c>
      <c r="AC381" s="19">
        <f t="shared" ca="1" si="524"/>
        <v>0.99999991883161232</v>
      </c>
      <c r="AD381" s="19">
        <f t="shared" ca="1" si="525"/>
        <v>4.0291038392242361E-4</v>
      </c>
      <c r="AE381" s="19">
        <f t="shared" ca="1" si="526"/>
        <v>0.55889726519493088</v>
      </c>
      <c r="AF381" s="19">
        <f t="shared" ca="1" si="527"/>
        <v>0.44110273480506912</v>
      </c>
      <c r="AG381" s="19">
        <f t="shared" ca="1" si="528"/>
        <v>-0.41063331292506733</v>
      </c>
      <c r="AH381" s="72">
        <f t="shared" ca="1" si="529"/>
        <v>3.7056302620157587E-4</v>
      </c>
      <c r="AI381" s="72">
        <f t="shared" ca="1" si="530"/>
        <v>3.2688505260951143E-4</v>
      </c>
      <c r="AJ381" s="72">
        <f t="shared" ca="1" si="531"/>
        <v>4.0121103054430174E-12</v>
      </c>
      <c r="AK381" s="19">
        <f t="shared" ca="1" si="532"/>
        <v>4.0291037526358304E-4</v>
      </c>
      <c r="AL381" s="19">
        <f t="shared" ca="1" si="533"/>
        <v>0.99999991883161143</v>
      </c>
      <c r="AM381" s="19">
        <f t="shared" ca="1" si="534"/>
        <v>4.0291038616477868E-4</v>
      </c>
      <c r="AN381" s="19">
        <f t="shared" ca="1" si="535"/>
        <v>0.55889726894422098</v>
      </c>
      <c r="AO381" s="19">
        <f t="shared" ca="1" si="536"/>
        <v>0.68763384276669104</v>
      </c>
      <c r="AP381" s="19">
        <f t="shared" ca="1" si="537"/>
        <v>0.31236615723330896</v>
      </c>
      <c r="AQ381" s="72">
        <f t="shared" ca="1" si="538"/>
        <v>5.7731237203204673E-4</v>
      </c>
      <c r="AR381" s="72">
        <f t="shared" ca="1" si="539"/>
        <v>3.2688514753303159E-4</v>
      </c>
      <c r="AS381" s="72">
        <f t="shared" ca="1" si="540"/>
        <v>9.4923520161781932E-11</v>
      </c>
      <c r="AT381" s="19">
        <f t="shared" ca="1" si="541"/>
        <v>4.0291042831607329E-4</v>
      </c>
      <c r="AU381" s="19">
        <f t="shared" ca="1" si="542"/>
        <v>0.99999991883159012</v>
      </c>
      <c r="AV381" s="19">
        <f t="shared" ca="1" si="543"/>
        <v>4.029104392172732E-4</v>
      </c>
      <c r="AW381" s="19">
        <f t="shared" ca="1" si="544"/>
        <v>0.55889735764952331</v>
      </c>
      <c r="AX381" s="19">
        <f t="shared" ca="1" si="545"/>
        <v>0.44110264235047669</v>
      </c>
      <c r="AY381" s="19">
        <f t="shared" ca="1" si="546"/>
        <v>-0.41063360859214748</v>
      </c>
      <c r="AZ381" s="72">
        <f t="shared" ca="1" si="547"/>
        <v>3.7056294861797807E-4</v>
      </c>
      <c r="BA381" s="72">
        <f t="shared" ca="1" si="548"/>
        <v>3.268850528379029E-4</v>
      </c>
      <c r="BB381" s="72">
        <f t="shared" ca="1" si="549"/>
        <v>-9.469512869154928E-11</v>
      </c>
      <c r="BC381" s="19">
        <f t="shared" ca="1" si="550"/>
        <v>4.0291037539121494E-4</v>
      </c>
      <c r="BD381" s="19">
        <f t="shared" ca="1" si="551"/>
        <v>0.99999991883161132</v>
      </c>
      <c r="BE381" s="19">
        <f t="shared" ca="1" si="552"/>
        <v>4.0291038629241063E-4</v>
      </c>
      <c r="BF381" s="19">
        <f t="shared" ca="1" si="553"/>
        <v>0.55889726915767257</v>
      </c>
      <c r="BG381" s="19">
        <f t="shared" ca="1" si="554"/>
        <v>0.44110273084232743</v>
      </c>
      <c r="BH381" s="19">
        <f t="shared" ca="1" si="555"/>
        <v>-0.41063332559779675</v>
      </c>
      <c r="BI381" s="72">
        <f t="shared" ca="1" si="556"/>
        <v>3.7056302287622719E-4</v>
      </c>
      <c r="BJ381" s="72">
        <f t="shared" ca="1" si="557"/>
        <v>3.2688505261930058E-4</v>
      </c>
      <c r="BK381" s="72">
        <f t="shared" ca="1" si="558"/>
        <v>-2.1860231723749846E-13</v>
      </c>
      <c r="BL381" s="72">
        <f t="shared" ca="1" si="559"/>
        <v>2.9728104175210188E-3</v>
      </c>
      <c r="BM381" s="72">
        <f t="shared" ca="1" si="560"/>
        <v>1.0007427888540976</v>
      </c>
      <c r="BN381" s="72">
        <f t="shared" ca="1" si="561"/>
        <v>7.420997991728147E-4</v>
      </c>
      <c r="BO381" s="72">
        <f t="shared" ca="1" si="562"/>
        <v>-1.2281598965309675E-7</v>
      </c>
      <c r="BP381" s="72">
        <f t="shared" ca="1" si="563"/>
        <v>2563.885253177406</v>
      </c>
      <c r="BQ381" s="72">
        <f t="shared" ca="1" si="564"/>
        <v>2.4050327772619098</v>
      </c>
      <c r="BR381" s="72">
        <f t="shared" ca="1" si="565"/>
        <v>-0.73637754679563949</v>
      </c>
      <c r="BS381" s="72">
        <f t="shared" ca="1" si="566"/>
        <v>2.4052151067941536</v>
      </c>
      <c r="BT381" s="72">
        <f t="shared" ca="1" si="567"/>
        <v>137.7982277277344</v>
      </c>
      <c r="BU381" s="72">
        <f t="shared" ca="1" si="568"/>
        <v>-42.191325559587419</v>
      </c>
      <c r="BV381" s="72">
        <f t="shared" ca="1" si="569"/>
        <v>137.80867444041257</v>
      </c>
    </row>
    <row r="382" spans="1:74">
      <c r="A382" s="13">
        <f ca="1">'MGRS to'!AO382</f>
        <v>34.033388518506683</v>
      </c>
      <c r="B382" s="13">
        <f ca="1">'MGRS to'!AP382</f>
        <v>-6.8355600444648896</v>
      </c>
      <c r="C382" s="19">
        <f t="shared" ca="1" si="498"/>
        <v>0.59399468525837673</v>
      </c>
      <c r="D382" s="19">
        <f t="shared" ca="1" si="499"/>
        <v>-0.11930302899368232</v>
      </c>
      <c r="E382" s="19">
        <f t="shared" ca="1" si="500"/>
        <v>0.59155818684765249</v>
      </c>
      <c r="F382" s="19">
        <f t="shared" ca="1" si="501"/>
        <v>0.59243798481486065</v>
      </c>
      <c r="G382" s="19">
        <f t="shared" ca="1" si="502"/>
        <v>1.0037202237163367E-4</v>
      </c>
      <c r="H382" s="19">
        <f t="shared" ca="1" si="503"/>
        <v>1.0037202237163367E-4</v>
      </c>
      <c r="I382" s="19">
        <f t="shared" ca="1" si="504"/>
        <v>0</v>
      </c>
      <c r="J382" s="19">
        <f t="shared" ca="1" si="505"/>
        <v>8.837317039149629E-4</v>
      </c>
      <c r="K382" s="19">
        <f t="shared" ca="1" si="506"/>
        <v>0.99999960950906175</v>
      </c>
      <c r="L382" s="19">
        <f t="shared" ca="1" si="507"/>
        <v>8.837318189447214E-4</v>
      </c>
      <c r="M382" s="19">
        <f t="shared" ca="1" si="508"/>
        <v>7.8210960611190303E-2</v>
      </c>
      <c r="N382" s="19">
        <f t="shared" ca="1" si="509"/>
        <v>0.92178903938880974</v>
      </c>
      <c r="O382" s="19">
        <f t="shared" ca="1" si="510"/>
        <v>0.32438655915260295</v>
      </c>
      <c r="P382" s="72">
        <f t="shared" ca="1" si="511"/>
        <v>7.7344562066332639E-4</v>
      </c>
      <c r="Q382" s="72">
        <f t="shared" ca="1" si="512"/>
        <v>1.0060363912296088E-4</v>
      </c>
      <c r="R382" s="72">
        <f t="shared" ca="1" si="513"/>
        <v>2.3161675132720621E-7</v>
      </c>
      <c r="S382" s="19">
        <f t="shared" ca="1" si="514"/>
        <v>8.8374983959129685E-4</v>
      </c>
      <c r="T382" s="19">
        <f t="shared" ca="1" si="515"/>
        <v>0.99999960949303435</v>
      </c>
      <c r="U382" s="19">
        <f t="shared" ca="1" si="516"/>
        <v>8.8374995462813758E-4</v>
      </c>
      <c r="V382" s="19">
        <f t="shared" ca="1" si="517"/>
        <v>7.8389830184676643E-2</v>
      </c>
      <c r="W382" s="19">
        <f t="shared" ca="1" si="518"/>
        <v>0.9216101698153234</v>
      </c>
      <c r="X382" s="19">
        <f t="shared" ca="1" si="519"/>
        <v>0.32425543361071107</v>
      </c>
      <c r="Y382" s="72">
        <f t="shared" ca="1" si="520"/>
        <v>7.7329588401116463E-4</v>
      </c>
      <c r="Z382" s="72">
        <f t="shared" ca="1" si="521"/>
        <v>1.0060417359775295E-4</v>
      </c>
      <c r="AA382" s="72">
        <f t="shared" ca="1" si="522"/>
        <v>5.3447479207463944E-10</v>
      </c>
      <c r="AB382" s="19">
        <f t="shared" ca="1" si="523"/>
        <v>8.8374988148877268E-4</v>
      </c>
      <c r="AC382" s="19">
        <f t="shared" ca="1" si="524"/>
        <v>0.99999960949299749</v>
      </c>
      <c r="AD382" s="19">
        <f t="shared" ca="1" si="525"/>
        <v>8.8374999652562956E-4</v>
      </c>
      <c r="AE382" s="19">
        <f t="shared" ca="1" si="526"/>
        <v>7.8390242928258344E-2</v>
      </c>
      <c r="AF382" s="19">
        <f t="shared" ca="1" si="527"/>
        <v>0.92160975707174164</v>
      </c>
      <c r="AG382" s="19">
        <f t="shared" ca="1" si="528"/>
        <v>0.32425513097816694</v>
      </c>
      <c r="AH382" s="72">
        <f t="shared" ca="1" si="529"/>
        <v>7.7329553849197531E-4</v>
      </c>
      <c r="AI382" s="72">
        <f t="shared" ca="1" si="530"/>
        <v>1.0060417483109771E-4</v>
      </c>
      <c r="AJ382" s="72">
        <f t="shared" ca="1" si="531"/>
        <v>1.2333447522820673E-12</v>
      </c>
      <c r="AK382" s="19">
        <f t="shared" ca="1" si="532"/>
        <v>8.8374988158545305E-4</v>
      </c>
      <c r="AL382" s="19">
        <f t="shared" ca="1" si="533"/>
        <v>0.99999960949299727</v>
      </c>
      <c r="AM382" s="19">
        <f t="shared" ca="1" si="534"/>
        <v>8.8374999662231004E-4</v>
      </c>
      <c r="AN382" s="19">
        <f t="shared" ca="1" si="535"/>
        <v>7.839024388069836E-2</v>
      </c>
      <c r="AO382" s="19">
        <f t="shared" ca="1" si="536"/>
        <v>0.99385496966432463</v>
      </c>
      <c r="AP382" s="19">
        <f t="shared" ca="1" si="537"/>
        <v>6.1450303356753722E-3</v>
      </c>
      <c r="AQ382" s="72">
        <f t="shared" ca="1" si="538"/>
        <v>8.3376302429006741E-4</v>
      </c>
      <c r="AR382" s="72">
        <f t="shared" ca="1" si="539"/>
        <v>1.0060410367092669E-4</v>
      </c>
      <c r="AS382" s="72">
        <f t="shared" ca="1" si="540"/>
        <v>-7.1160171017433521E-11</v>
      </c>
      <c r="AT382" s="19">
        <f t="shared" ca="1" si="541"/>
        <v>8.8374987600723059E-4</v>
      </c>
      <c r="AU382" s="19">
        <f t="shared" ca="1" si="542"/>
        <v>0.99999960949300215</v>
      </c>
      <c r="AV382" s="19">
        <f t="shared" ca="1" si="543"/>
        <v>8.8374999104408553E-4</v>
      </c>
      <c r="AW382" s="19">
        <f t="shared" ca="1" si="544"/>
        <v>7.8390188927865839E-2</v>
      </c>
      <c r="AX382" s="19">
        <f t="shared" ca="1" si="545"/>
        <v>0.92160981107213413</v>
      </c>
      <c r="AY382" s="19">
        <f t="shared" ca="1" si="546"/>
        <v>0.32425517057244091</v>
      </c>
      <c r="AZ382" s="72">
        <f t="shared" ca="1" si="547"/>
        <v>7.732955836972133E-4</v>
      </c>
      <c r="BA382" s="72">
        <f t="shared" ca="1" si="548"/>
        <v>1.0060417466973578E-4</v>
      </c>
      <c r="BB382" s="72">
        <f t="shared" ca="1" si="549"/>
        <v>7.0998809086129759E-11</v>
      </c>
      <c r="BC382" s="19">
        <f t="shared" ca="1" si="550"/>
        <v>8.8374988157281136E-4</v>
      </c>
      <c r="BD382" s="19">
        <f t="shared" ca="1" si="551"/>
        <v>0.99999960949299727</v>
      </c>
      <c r="BE382" s="19">
        <f t="shared" ca="1" si="552"/>
        <v>8.8374999660966835E-4</v>
      </c>
      <c r="BF382" s="19">
        <f t="shared" ca="1" si="553"/>
        <v>7.8390243756087344E-2</v>
      </c>
      <c r="BG382" s="19">
        <f t="shared" ca="1" si="554"/>
        <v>0.92160975624391261</v>
      </c>
      <c r="BH382" s="19">
        <f t="shared" ca="1" si="555"/>
        <v>0.32425513037118436</v>
      </c>
      <c r="BI382" s="72">
        <f t="shared" ca="1" si="556"/>
        <v>7.7329553779897637E-4</v>
      </c>
      <c r="BJ382" s="72">
        <f t="shared" ca="1" si="557"/>
        <v>1.006041748335714E-4</v>
      </c>
      <c r="BK382" s="72">
        <f t="shared" ca="1" si="558"/>
        <v>1.6383561987545064E-13</v>
      </c>
      <c r="BL382" s="72">
        <f t="shared" ca="1" si="559"/>
        <v>6.2111859498558478E-3</v>
      </c>
      <c r="BM382" s="72">
        <f t="shared" ca="1" si="560"/>
        <v>1.0015509927689521</v>
      </c>
      <c r="BN382" s="72">
        <f t="shared" ca="1" si="561"/>
        <v>1.5479913815993525E-3</v>
      </c>
      <c r="BO382" s="72">
        <f t="shared" ca="1" si="562"/>
        <v>4.431746401485689E-7</v>
      </c>
      <c r="BP382" s="72">
        <f t="shared" ca="1" si="563"/>
        <v>5623.6714512652734</v>
      </c>
      <c r="BQ382" s="72">
        <f t="shared" ca="1" si="564"/>
        <v>9.4145196619601607E-2</v>
      </c>
      <c r="BR382" s="72">
        <f t="shared" ca="1" si="565"/>
        <v>-3.0473913178028158</v>
      </c>
      <c r="BS382" s="72">
        <f t="shared" ca="1" si="566"/>
        <v>9.4201335786977314E-2</v>
      </c>
      <c r="BT382" s="72">
        <f t="shared" ca="1" si="567"/>
        <v>5.3941224277324977</v>
      </c>
      <c r="BU382" s="72">
        <f t="shared" ca="1" si="568"/>
        <v>-174.60266103491151</v>
      </c>
      <c r="BV382" s="72">
        <f t="shared" ca="1" si="569"/>
        <v>5.3973389650884656</v>
      </c>
    </row>
    <row r="383" spans="1:74">
      <c r="A383" s="13">
        <f ca="1">'MGRS to'!AO383</f>
        <v>34.024993263840919</v>
      </c>
      <c r="B383" s="13">
        <f ca="1">'MGRS to'!AP383</f>
        <v>-6.8509229422760427</v>
      </c>
      <c r="C383" s="19">
        <f t="shared" ca="1" si="498"/>
        <v>0.59384816042291577</v>
      </c>
      <c r="D383" s="19">
        <f t="shared" ca="1" si="499"/>
        <v>-0.11957116214313436</v>
      </c>
      <c r="E383" s="19">
        <f t="shared" ca="1" si="500"/>
        <v>0.59243798481486065</v>
      </c>
      <c r="F383" s="19">
        <f t="shared" ca="1" si="501"/>
        <v>0.59229164445073634</v>
      </c>
      <c r="G383" s="19">
        <f t="shared" ca="1" si="502"/>
        <v>-2.6813314945203781E-4</v>
      </c>
      <c r="H383" s="19">
        <f t="shared" ca="1" si="503"/>
        <v>-2.6813314945203781E-4</v>
      </c>
      <c r="I383" s="19">
        <f t="shared" ca="1" si="504"/>
        <v>0</v>
      </c>
      <c r="J383" s="19">
        <f t="shared" ca="1" si="505"/>
        <v>2.6626905250902493E-4</v>
      </c>
      <c r="K383" s="19">
        <f t="shared" ca="1" si="506"/>
        <v>0.99999996455039541</v>
      </c>
      <c r="L383" s="19">
        <f t="shared" ca="1" si="507"/>
        <v>2.6626905565540245E-4</v>
      </c>
      <c r="M383" s="19">
        <f t="shared" ca="1" si="508"/>
        <v>-0.69309222299571049</v>
      </c>
      <c r="N383" s="19">
        <f t="shared" ca="1" si="509"/>
        <v>1.6930922229957104</v>
      </c>
      <c r="O383" s="19">
        <f t="shared" ca="1" si="510"/>
        <v>0.6317669502290717</v>
      </c>
      <c r="P383" s="72">
        <f t="shared" ca="1" si="511"/>
        <v>1.4178705737097549E-3</v>
      </c>
      <c r="Q383" s="72">
        <f t="shared" ca="1" si="512"/>
        <v>-2.6875158383039827E-4</v>
      </c>
      <c r="R383" s="72">
        <f t="shared" ca="1" si="513"/>
        <v>-6.1843437836045642E-7</v>
      </c>
      <c r="S383" s="19">
        <f t="shared" ca="1" si="514"/>
        <v>2.6669783362040576E-4</v>
      </c>
      <c r="T383" s="19">
        <f t="shared" ca="1" si="515"/>
        <v>0.99999996443613215</v>
      </c>
      <c r="U383" s="19">
        <f t="shared" ca="1" si="516"/>
        <v>2.6669783678200798E-4</v>
      </c>
      <c r="V383" s="19">
        <f t="shared" ca="1" si="517"/>
        <v>-0.69357391902582377</v>
      </c>
      <c r="W383" s="19">
        <f t="shared" ca="1" si="518"/>
        <v>1.6935739190258237</v>
      </c>
      <c r="X383" s="19">
        <f t="shared" ca="1" si="519"/>
        <v>0.63187168506564984</v>
      </c>
      <c r="Y383" s="72">
        <f t="shared" ca="1" si="520"/>
        <v>1.4182722478672323E-3</v>
      </c>
      <c r="Z383" s="72">
        <f t="shared" ca="1" si="521"/>
        <v>-2.6875301021556753E-4</v>
      </c>
      <c r="AA383" s="72">
        <f t="shared" ca="1" si="522"/>
        <v>-1.426385169266825E-9</v>
      </c>
      <c r="AB383" s="19">
        <f t="shared" ca="1" si="523"/>
        <v>2.6669882292468928E-4</v>
      </c>
      <c r="AC383" s="19">
        <f t="shared" ca="1" si="524"/>
        <v>0.99999996443586836</v>
      </c>
      <c r="AD383" s="19">
        <f t="shared" ca="1" si="525"/>
        <v>2.6669882608632662E-4</v>
      </c>
      <c r="AE383" s="19">
        <f t="shared" ca="1" si="526"/>
        <v>-0.69357502734643828</v>
      </c>
      <c r="AF383" s="19">
        <f t="shared" ca="1" si="527"/>
        <v>1.6935750273464383</v>
      </c>
      <c r="AG383" s="19">
        <f t="shared" ca="1" si="528"/>
        <v>0.63187192597833897</v>
      </c>
      <c r="AH383" s="72">
        <f t="shared" ca="1" si="529"/>
        <v>1.4182731720666819E-3</v>
      </c>
      <c r="AI383" s="72">
        <f t="shared" ca="1" si="530"/>
        <v>-2.6875301350544713E-4</v>
      </c>
      <c r="AJ383" s="72">
        <f t="shared" ca="1" si="531"/>
        <v>-3.2898795992129803E-12</v>
      </c>
      <c r="AK383" s="19">
        <f t="shared" ca="1" si="532"/>
        <v>2.6669882520647905E-4</v>
      </c>
      <c r="AL383" s="19">
        <f t="shared" ca="1" si="533"/>
        <v>0.99999996443586769</v>
      </c>
      <c r="AM383" s="19">
        <f t="shared" ca="1" si="534"/>
        <v>2.6669882836811651E-4</v>
      </c>
      <c r="AN383" s="19">
        <f t="shared" ca="1" si="535"/>
        <v>-0.69357502990267483</v>
      </c>
      <c r="AO383" s="19">
        <f t="shared" ca="1" si="536"/>
        <v>0.51895367789550373</v>
      </c>
      <c r="AP383" s="19">
        <f t="shared" ca="1" si="537"/>
        <v>0.48104632210449627</v>
      </c>
      <c r="AQ383" s="72">
        <f t="shared" ca="1" si="538"/>
        <v>4.3587914542927422E-4</v>
      </c>
      <c r="AR383" s="72">
        <f t="shared" ca="1" si="539"/>
        <v>-2.6875319742848252E-4</v>
      </c>
      <c r="AS383" s="72">
        <f t="shared" ca="1" si="540"/>
        <v>-1.8392303538462482E-10</v>
      </c>
      <c r="AT383" s="19">
        <f t="shared" ca="1" si="541"/>
        <v>2.6669895277092829E-4</v>
      </c>
      <c r="AU383" s="19">
        <f t="shared" ca="1" si="542"/>
        <v>0.99999996443583372</v>
      </c>
      <c r="AV383" s="19">
        <f t="shared" ca="1" si="543"/>
        <v>2.666989559325703E-4</v>
      </c>
      <c r="AW383" s="19">
        <f t="shared" ca="1" si="544"/>
        <v>-0.69357517281241632</v>
      </c>
      <c r="AX383" s="19">
        <f t="shared" ca="1" si="545"/>
        <v>1.6935751728124164</v>
      </c>
      <c r="AY383" s="19">
        <f t="shared" ca="1" si="546"/>
        <v>0.6318719575978663</v>
      </c>
      <c r="AZ383" s="72">
        <f t="shared" ca="1" si="547"/>
        <v>1.4182732933669397E-3</v>
      </c>
      <c r="BA383" s="72">
        <f t="shared" ca="1" si="548"/>
        <v>-2.687530139372435E-4</v>
      </c>
      <c r="BB383" s="72">
        <f t="shared" ca="1" si="549"/>
        <v>1.8349123902163672E-10</v>
      </c>
      <c r="BC383" s="19">
        <f t="shared" ca="1" si="550"/>
        <v>2.6669882550596128E-4</v>
      </c>
      <c r="BD383" s="19">
        <f t="shared" ca="1" si="551"/>
        <v>0.99999996443586769</v>
      </c>
      <c r="BE383" s="19">
        <f t="shared" ca="1" si="552"/>
        <v>2.6669882866759873E-4</v>
      </c>
      <c r="BF383" s="19">
        <f t="shared" ca="1" si="553"/>
        <v>-0.69357503023818701</v>
      </c>
      <c r="BG383" s="19">
        <f t="shared" ca="1" si="554"/>
        <v>1.6935750302381871</v>
      </c>
      <c r="BH383" s="19">
        <f t="shared" ca="1" si="555"/>
        <v>0.63187192660691016</v>
      </c>
      <c r="BI383" s="72">
        <f t="shared" ca="1" si="556"/>
        <v>1.4182731744780349E-3</v>
      </c>
      <c r="BJ383" s="72">
        <f t="shared" ca="1" si="557"/>
        <v>-2.6875301351403098E-4</v>
      </c>
      <c r="BK383" s="72">
        <f t="shared" ca="1" si="558"/>
        <v>4.2321251754809386E-13</v>
      </c>
      <c r="BL383" s="72">
        <f t="shared" ca="1" si="559"/>
        <v>1.1413843399090646E-2</v>
      </c>
      <c r="BM383" s="72">
        <f t="shared" ca="1" si="560"/>
        <v>1.002847383031328</v>
      </c>
      <c r="BN383" s="72">
        <f t="shared" ca="1" si="561"/>
        <v>2.8372830483653069E-3</v>
      </c>
      <c r="BO383" s="72">
        <f t="shared" ca="1" si="562"/>
        <v>4.7802870693380498E-7</v>
      </c>
      <c r="BP383" s="72">
        <f t="shared" ca="1" si="563"/>
        <v>1697.1183116607103</v>
      </c>
      <c r="BQ383" s="72">
        <f t="shared" ca="1" si="564"/>
        <v>-2.153662386183846</v>
      </c>
      <c r="BR383" s="72">
        <f t="shared" ca="1" si="565"/>
        <v>0.98778021601705357</v>
      </c>
      <c r="BS383" s="72">
        <f t="shared" ca="1" si="566"/>
        <v>4.129372869606847</v>
      </c>
      <c r="BT383" s="72">
        <f t="shared" ca="1" si="567"/>
        <v>236.60423477559161</v>
      </c>
      <c r="BU383" s="72">
        <f t="shared" ca="1" si="568"/>
        <v>56.595637464297923</v>
      </c>
      <c r="BV383" s="72">
        <f t="shared" ca="1" si="569"/>
        <v>236.59563746429797</v>
      </c>
    </row>
    <row r="384" spans="1:74">
      <c r="A384" s="13">
        <f ca="1">'MGRS to'!AO384</f>
        <v>33.983613393948168</v>
      </c>
      <c r="B384" s="13">
        <f ca="1">'MGRS to'!AP384</f>
        <v>-6.8533292095450502</v>
      </c>
      <c r="C384" s="19">
        <f t="shared" ca="1" si="498"/>
        <v>0.59312594544924035</v>
      </c>
      <c r="D384" s="19">
        <f t="shared" ca="1" si="499"/>
        <v>-0.11961315942966153</v>
      </c>
      <c r="E384" s="19">
        <f t="shared" ca="1" si="500"/>
        <v>0.59229164445073634</v>
      </c>
      <c r="F384" s="19">
        <f t="shared" ca="1" si="501"/>
        <v>0.5915703406779762</v>
      </c>
      <c r="G384" s="19">
        <f t="shared" ca="1" si="502"/>
        <v>-4.1997286527165056E-5</v>
      </c>
      <c r="H384" s="19">
        <f t="shared" ca="1" si="503"/>
        <v>-4.1997286527165056E-5</v>
      </c>
      <c r="I384" s="19">
        <f t="shared" ca="1" si="504"/>
        <v>0</v>
      </c>
      <c r="J384" s="19">
        <f t="shared" ca="1" si="505"/>
        <v>7.2214521295557276E-4</v>
      </c>
      <c r="K384" s="19">
        <f t="shared" ca="1" si="506"/>
        <v>0.9999997392531117</v>
      </c>
      <c r="L384" s="19">
        <f t="shared" ca="1" si="507"/>
        <v>7.2214527572128499E-4</v>
      </c>
      <c r="M384" s="19">
        <f t="shared" ca="1" si="508"/>
        <v>-4.0050809784863022E-2</v>
      </c>
      <c r="N384" s="19">
        <f t="shared" ca="1" si="509"/>
        <v>1.0400508097848631</v>
      </c>
      <c r="O384" s="19">
        <f t="shared" ca="1" si="510"/>
        <v>0.4013284472749381</v>
      </c>
      <c r="P384" s="72">
        <f t="shared" ca="1" si="511"/>
        <v>8.7241628637323436E-4</v>
      </c>
      <c r="Q384" s="72">
        <f t="shared" ca="1" si="512"/>
        <v>-4.20942075123342E-5</v>
      </c>
      <c r="R384" s="72">
        <f t="shared" ca="1" si="513"/>
        <v>-9.6920985169144085E-8</v>
      </c>
      <c r="S384" s="19">
        <f t="shared" ca="1" si="514"/>
        <v>7.2214909918720755E-4</v>
      </c>
      <c r="T384" s="19">
        <f t="shared" ca="1" si="515"/>
        <v>0.99999973925030528</v>
      </c>
      <c r="U384" s="19">
        <f t="shared" ca="1" si="516"/>
        <v>7.2214916195393318E-4</v>
      </c>
      <c r="V384" s="19">
        <f t="shared" ca="1" si="517"/>
        <v>-4.014302267722239E-2</v>
      </c>
      <c r="W384" s="19">
        <f t="shared" ca="1" si="518"/>
        <v>1.0401430226772224</v>
      </c>
      <c r="X384" s="19">
        <f t="shared" ca="1" si="519"/>
        <v>0.40138152190725618</v>
      </c>
      <c r="Y384" s="72">
        <f t="shared" ca="1" si="520"/>
        <v>8.724934343042949E-4</v>
      </c>
      <c r="Z384" s="72">
        <f t="shared" ca="1" si="521"/>
        <v>-4.2094431185777676E-5</v>
      </c>
      <c r="AA384" s="72">
        <f t="shared" ca="1" si="522"/>
        <v>-2.2367344347534344E-10</v>
      </c>
      <c r="AB384" s="19">
        <f t="shared" ca="1" si="523"/>
        <v>7.2214910816619036E-4</v>
      </c>
      <c r="AC384" s="19">
        <f t="shared" ca="1" si="524"/>
        <v>0.99999973925029884</v>
      </c>
      <c r="AD384" s="19">
        <f t="shared" ca="1" si="525"/>
        <v>7.2214917093291827E-4</v>
      </c>
      <c r="AE384" s="19">
        <f t="shared" ca="1" si="526"/>
        <v>-4.0143235483644131E-2</v>
      </c>
      <c r="AF384" s="19">
        <f t="shared" ca="1" si="527"/>
        <v>1.0401432354836442</v>
      </c>
      <c r="AG384" s="19">
        <f t="shared" ca="1" si="528"/>
        <v>0.401381644380575</v>
      </c>
      <c r="AH384" s="72">
        <f t="shared" ca="1" si="529"/>
        <v>8.7249361234416443E-4</v>
      </c>
      <c r="AI384" s="72">
        <f t="shared" ca="1" si="530"/>
        <v>-4.2094431701969386E-5</v>
      </c>
      <c r="AJ384" s="72">
        <f t="shared" ca="1" si="531"/>
        <v>-5.1619171041522235E-13</v>
      </c>
      <c r="AK384" s="19">
        <f t="shared" ca="1" si="532"/>
        <v>7.2214910818686653E-4</v>
      </c>
      <c r="AL384" s="19">
        <f t="shared" ca="1" si="533"/>
        <v>0.99999973925029872</v>
      </c>
      <c r="AM384" s="19">
        <f t="shared" ca="1" si="534"/>
        <v>7.2214917095359454E-4</v>
      </c>
      <c r="AN384" s="19">
        <f t="shared" ca="1" si="535"/>
        <v>-4.0143235974759536E-2</v>
      </c>
      <c r="AO384" s="19">
        <f t="shared" ca="1" si="536"/>
        <v>0.99838852060547478</v>
      </c>
      <c r="AP384" s="19">
        <f t="shared" ca="1" si="537"/>
        <v>1.611479394525217E-3</v>
      </c>
      <c r="AQ384" s="72">
        <f t="shared" ca="1" si="538"/>
        <v>8.3755676249623958E-4</v>
      </c>
      <c r="AR384" s="72">
        <f t="shared" ca="1" si="539"/>
        <v>-4.2094401168016016E-5</v>
      </c>
      <c r="AS384" s="72">
        <f t="shared" ca="1" si="540"/>
        <v>3.0533953370001556E-11</v>
      </c>
      <c r="AT384" s="19">
        <f t="shared" ca="1" si="541"/>
        <v>7.221491069611506E-4</v>
      </c>
      <c r="AU384" s="19">
        <f t="shared" ca="1" si="542"/>
        <v>0.99999973925029972</v>
      </c>
      <c r="AV384" s="19">
        <f t="shared" ca="1" si="543"/>
        <v>7.2214916972787818E-4</v>
      </c>
      <c r="AW384" s="19">
        <f t="shared" ca="1" si="544"/>
        <v>-4.0143206924276857E-2</v>
      </c>
      <c r="AX384" s="19">
        <f t="shared" ca="1" si="545"/>
        <v>1.0401432069242769</v>
      </c>
      <c r="AY384" s="19">
        <f t="shared" ca="1" si="546"/>
        <v>0.40138162794422949</v>
      </c>
      <c r="AZ384" s="72">
        <f t="shared" ca="1" si="547"/>
        <v>8.7249358845059024E-4</v>
      </c>
      <c r="BA384" s="72">
        <f t="shared" ca="1" si="548"/>
        <v>-4.2094431632694648E-5</v>
      </c>
      <c r="BB384" s="72">
        <f t="shared" ca="1" si="549"/>
        <v>-3.0464678631332565E-11</v>
      </c>
      <c r="BC384" s="19">
        <f t="shared" ca="1" si="550"/>
        <v>7.2214910818408425E-4</v>
      </c>
      <c r="BD384" s="19">
        <f t="shared" ca="1" si="551"/>
        <v>0.99999973925029872</v>
      </c>
      <c r="BE384" s="19">
        <f t="shared" ca="1" si="552"/>
        <v>7.2214917095081226E-4</v>
      </c>
      <c r="BF384" s="19">
        <f t="shared" ca="1" si="553"/>
        <v>-4.0143235908850543E-2</v>
      </c>
      <c r="BG384" s="19">
        <f t="shared" ca="1" si="554"/>
        <v>1.0401432359088505</v>
      </c>
      <c r="BH384" s="19">
        <f t="shared" ca="1" si="555"/>
        <v>0.40138164462528758</v>
      </c>
      <c r="BI384" s="72">
        <f t="shared" ca="1" si="556"/>
        <v>8.7249361269990417E-4</v>
      </c>
      <c r="BJ384" s="72">
        <f t="shared" ca="1" si="557"/>
        <v>-4.2094431703000781E-5</v>
      </c>
      <c r="BK384" s="72">
        <f t="shared" ca="1" si="558"/>
        <v>-7.0306133419413552E-14</v>
      </c>
      <c r="BL384" s="72">
        <f t="shared" ca="1" si="559"/>
        <v>7.0100419499083627E-3</v>
      </c>
      <c r="BM384" s="72">
        <f t="shared" ca="1" si="560"/>
        <v>1.0017502137200192</v>
      </c>
      <c r="BN384" s="72">
        <f t="shared" ca="1" si="561"/>
        <v>1.7463926845623641E-3</v>
      </c>
      <c r="BO384" s="72">
        <f t="shared" ca="1" si="562"/>
        <v>5.0583118151397749E-7</v>
      </c>
      <c r="BP384" s="72">
        <f t="shared" ca="1" si="563"/>
        <v>4595.3367394853967</v>
      </c>
      <c r="BQ384" s="72">
        <f t="shared" ca="1" si="564"/>
        <v>-3.0934115490547307</v>
      </c>
      <c r="BR384" s="72">
        <f t="shared" ca="1" si="565"/>
        <v>4.8157617333969636E-2</v>
      </c>
      <c r="BS384" s="72">
        <f t="shared" ca="1" si="566"/>
        <v>3.1897502709237626</v>
      </c>
      <c r="BT384" s="72">
        <f t="shared" ca="1" si="567"/>
        <v>182.76057394213771</v>
      </c>
      <c r="BU384" s="72">
        <f t="shared" ca="1" si="568"/>
        <v>2.7592282246425155</v>
      </c>
      <c r="BV384" s="72">
        <f t="shared" ca="1" si="569"/>
        <v>182.75922822464247</v>
      </c>
    </row>
    <row r="385" spans="1:74">
      <c r="A385" s="13">
        <f ca="1">'MGRS to'!AO385</f>
        <v>33.995837245165525</v>
      </c>
      <c r="B385" s="13">
        <f ca="1">'MGRS to'!AP385</f>
        <v>-6.8511164321180047</v>
      </c>
      <c r="C385" s="19">
        <f t="shared" ca="1" si="498"/>
        <v>0.59333929190025714</v>
      </c>
      <c r="D385" s="19">
        <f t="shared" ca="1" si="499"/>
        <v>-0.11957453917794576</v>
      </c>
      <c r="E385" s="19">
        <f t="shared" ca="1" si="500"/>
        <v>0.5915703406779762</v>
      </c>
      <c r="F385" s="19">
        <f t="shared" ca="1" si="501"/>
        <v>0.59178341761779363</v>
      </c>
      <c r="G385" s="19">
        <f t="shared" ca="1" si="502"/>
        <v>3.8620251715762444E-5</v>
      </c>
      <c r="H385" s="19">
        <f t="shared" ca="1" si="503"/>
        <v>3.8620251715762444E-5</v>
      </c>
      <c r="I385" s="19">
        <f t="shared" ca="1" si="504"/>
        <v>0</v>
      </c>
      <c r="J385" s="19">
        <f t="shared" ca="1" si="505"/>
        <v>2.1547461236561498E-4</v>
      </c>
      <c r="K385" s="19">
        <f t="shared" ca="1" si="506"/>
        <v>0.99999997678534547</v>
      </c>
      <c r="L385" s="19">
        <f t="shared" ca="1" si="507"/>
        <v>2.1547461403300454E-4</v>
      </c>
      <c r="M385" s="19">
        <f t="shared" ca="1" si="508"/>
        <v>0.12347585313738435</v>
      </c>
      <c r="N385" s="19">
        <f t="shared" ca="1" si="509"/>
        <v>0.87652414686261571</v>
      </c>
      <c r="O385" s="19">
        <f t="shared" ca="1" si="510"/>
        <v>0.29017561348433885</v>
      </c>
      <c r="P385" s="72">
        <f t="shared" ca="1" si="511"/>
        <v>7.3554882945570219E-4</v>
      </c>
      <c r="Q385" s="72">
        <f t="shared" ca="1" si="512"/>
        <v>3.8709409691688077E-5</v>
      </c>
      <c r="R385" s="72">
        <f t="shared" ca="1" si="513"/>
        <v>8.9157975925633845E-8</v>
      </c>
      <c r="S385" s="19">
        <f t="shared" ca="1" si="514"/>
        <v>2.1548563364809993E-4</v>
      </c>
      <c r="T385" s="19">
        <f t="shared" ca="1" si="515"/>
        <v>0.99999997678297059</v>
      </c>
      <c r="U385" s="19">
        <f t="shared" ca="1" si="516"/>
        <v>2.1548563531574537E-4</v>
      </c>
      <c r="V385" s="19">
        <f t="shared" ca="1" si="517"/>
        <v>0.1237545772283582</v>
      </c>
      <c r="W385" s="19">
        <f t="shared" ca="1" si="518"/>
        <v>0.87624542277164186</v>
      </c>
      <c r="X385" s="19">
        <f t="shared" ca="1" si="519"/>
        <v>0.28994982611090259</v>
      </c>
      <c r="Y385" s="72">
        <f t="shared" ca="1" si="520"/>
        <v>7.3531544859034429E-4</v>
      </c>
      <c r="Z385" s="72">
        <f t="shared" ca="1" si="521"/>
        <v>3.8709615520067605E-5</v>
      </c>
      <c r="AA385" s="72">
        <f t="shared" ca="1" si="522"/>
        <v>2.0582837952749181E-10</v>
      </c>
      <c r="AB385" s="19">
        <f t="shared" ca="1" si="523"/>
        <v>2.1548565912029113E-4</v>
      </c>
      <c r="AC385" s="19">
        <f t="shared" ca="1" si="524"/>
        <v>0.99999997678296515</v>
      </c>
      <c r="AD385" s="19">
        <f t="shared" ca="1" si="525"/>
        <v>2.1548566078793716E-4</v>
      </c>
      <c r="AE385" s="19">
        <f t="shared" ca="1" si="526"/>
        <v>0.12375522063595334</v>
      </c>
      <c r="AF385" s="19">
        <f t="shared" ca="1" si="527"/>
        <v>0.87624477936404666</v>
      </c>
      <c r="AG385" s="19">
        <f t="shared" ca="1" si="528"/>
        <v>0.28994930473642433</v>
      </c>
      <c r="AH385" s="72">
        <f t="shared" ca="1" si="529"/>
        <v>7.353149098528191E-4</v>
      </c>
      <c r="AI385" s="72">
        <f t="shared" ca="1" si="530"/>
        <v>3.8709615995239021E-5</v>
      </c>
      <c r="AJ385" s="72">
        <f t="shared" ca="1" si="531"/>
        <v>4.7517141588647449E-13</v>
      </c>
      <c r="AK385" s="19">
        <f t="shared" ca="1" si="532"/>
        <v>2.1548565917908766E-4</v>
      </c>
      <c r="AL385" s="19">
        <f t="shared" ca="1" si="533"/>
        <v>0.99999997678296515</v>
      </c>
      <c r="AM385" s="19">
        <f t="shared" ca="1" si="534"/>
        <v>2.1548566084673369E-4</v>
      </c>
      <c r="AN385" s="19">
        <f t="shared" ca="1" si="535"/>
        <v>0.12375522212131612</v>
      </c>
      <c r="AO385" s="19">
        <f t="shared" ca="1" si="536"/>
        <v>0.9846846449977037</v>
      </c>
      <c r="AP385" s="19">
        <f t="shared" ca="1" si="537"/>
        <v>1.5315355002296305E-2</v>
      </c>
      <c r="AQ385" s="72">
        <f t="shared" ca="1" si="538"/>
        <v>8.2608890474346764E-4</v>
      </c>
      <c r="AR385" s="72">
        <f t="shared" ca="1" si="539"/>
        <v>3.8709589922848924E-5</v>
      </c>
      <c r="AS385" s="72">
        <f t="shared" ca="1" si="540"/>
        <v>-2.607239009649702E-11</v>
      </c>
      <c r="AT385" s="19">
        <f t="shared" ca="1" si="541"/>
        <v>2.1548565595251714E-4</v>
      </c>
      <c r="AU385" s="19">
        <f t="shared" ca="1" si="542"/>
        <v>0.99999997678296582</v>
      </c>
      <c r="AV385" s="19">
        <f t="shared" ca="1" si="543"/>
        <v>2.1548565762016309E-4</v>
      </c>
      <c r="AW385" s="19">
        <f t="shared" ca="1" si="544"/>
        <v>0.12375514062053983</v>
      </c>
      <c r="AX385" s="19">
        <f t="shared" ca="1" si="545"/>
        <v>0.87624485937946017</v>
      </c>
      <c r="AY385" s="19">
        <f t="shared" ca="1" si="546"/>
        <v>0.28994936957560491</v>
      </c>
      <c r="AZ385" s="72">
        <f t="shared" ca="1" si="547"/>
        <v>7.353149768512603E-4</v>
      </c>
      <c r="BA385" s="72">
        <f t="shared" ca="1" si="548"/>
        <v>3.8709615936145781E-5</v>
      </c>
      <c r="BB385" s="72">
        <f t="shared" ca="1" si="549"/>
        <v>2.601329685648435E-11</v>
      </c>
      <c r="BC385" s="19">
        <f t="shared" ca="1" si="550"/>
        <v>2.1548565917177561E-4</v>
      </c>
      <c r="BD385" s="19">
        <f t="shared" ca="1" si="551"/>
        <v>0.99999997678296515</v>
      </c>
      <c r="BE385" s="19">
        <f t="shared" ca="1" si="552"/>
        <v>2.1548566083942164E-4</v>
      </c>
      <c r="BF385" s="19">
        <f t="shared" ca="1" si="553"/>
        <v>0.12375522193659352</v>
      </c>
      <c r="BG385" s="19">
        <f t="shared" ca="1" si="554"/>
        <v>0.8762447780634065</v>
      </c>
      <c r="BH385" s="19">
        <f t="shared" ca="1" si="555"/>
        <v>0.28994930368247174</v>
      </c>
      <c r="BI385" s="72">
        <f t="shared" ca="1" si="556"/>
        <v>7.3531490876376827E-4</v>
      </c>
      <c r="BJ385" s="72">
        <f t="shared" ca="1" si="557"/>
        <v>3.8709615996199577E-5</v>
      </c>
      <c r="BK385" s="72">
        <f t="shared" ca="1" si="558"/>
        <v>6.0053795703646218E-14</v>
      </c>
      <c r="BL385" s="72">
        <f t="shared" ca="1" si="559"/>
        <v>5.9054488271948948E-3</v>
      </c>
      <c r="BM385" s="72">
        <f t="shared" ca="1" si="560"/>
        <v>1.0014747314822163</v>
      </c>
      <c r="BN385" s="72">
        <f t="shared" ca="1" si="561"/>
        <v>1.4720177432453077E-3</v>
      </c>
      <c r="BO385" s="72">
        <f t="shared" ca="1" si="562"/>
        <v>9.1874376495517643E-8</v>
      </c>
      <c r="BP385" s="72">
        <f t="shared" ca="1" si="563"/>
        <v>1371.2241602184531</v>
      </c>
      <c r="BQ385" s="72">
        <f t="shared" ca="1" si="564"/>
        <v>0.14896874412840425</v>
      </c>
      <c r="BR385" s="72">
        <f t="shared" ca="1" si="565"/>
        <v>-2.9926023190325348</v>
      </c>
      <c r="BS385" s="72">
        <f t="shared" ca="1" si="566"/>
        <v>0.1489903345572583</v>
      </c>
      <c r="BT385" s="72">
        <f t="shared" ca="1" si="567"/>
        <v>8.5352803179218313</v>
      </c>
      <c r="BU385" s="72">
        <f t="shared" ca="1" si="568"/>
        <v>-171.46348264162697</v>
      </c>
      <c r="BV385" s="72">
        <f t="shared" ca="1" si="569"/>
        <v>8.5365173583730325</v>
      </c>
    </row>
    <row r="386" spans="1:74">
      <c r="A386" s="13">
        <f ca="1">'MGRS to'!AO386</f>
        <v>33.989162193512016</v>
      </c>
      <c r="B386" s="13">
        <f ca="1">'MGRS to'!AP386</f>
        <v>-6.848892355513831</v>
      </c>
      <c r="C386" s="19">
        <f t="shared" ca="1" si="498"/>
        <v>0.59322279027116265</v>
      </c>
      <c r="D386" s="19">
        <f t="shared" ca="1" si="499"/>
        <v>-0.11953572171838635</v>
      </c>
      <c r="E386" s="19">
        <f t="shared" ca="1" si="500"/>
        <v>0.59178341761779363</v>
      </c>
      <c r="F386" s="19">
        <f t="shared" ca="1" si="501"/>
        <v>0.59166706312505035</v>
      </c>
      <c r="G386" s="19">
        <f t="shared" ca="1" si="502"/>
        <v>3.8817459559414846E-5</v>
      </c>
      <c r="H386" s="19">
        <f t="shared" ca="1" si="503"/>
        <v>3.8817459559414846E-5</v>
      </c>
      <c r="I386" s="19">
        <f t="shared" ca="1" si="504"/>
        <v>0</v>
      </c>
      <c r="J386" s="19">
        <f t="shared" ca="1" si="505"/>
        <v>1.2073254755385729E-4</v>
      </c>
      <c r="K386" s="19">
        <f t="shared" ca="1" si="506"/>
        <v>0.99999999271182594</v>
      </c>
      <c r="L386" s="19">
        <f t="shared" ca="1" si="507"/>
        <v>1.207325478471639E-4</v>
      </c>
      <c r="M386" s="19">
        <f t="shared" ca="1" si="508"/>
        <v>0.22148155508008963</v>
      </c>
      <c r="N386" s="19">
        <f t="shared" ca="1" si="509"/>
        <v>0.7785184449199104</v>
      </c>
      <c r="O386" s="19">
        <f t="shared" ca="1" si="510"/>
        <v>0.20070259720010286</v>
      </c>
      <c r="P386" s="72">
        <f t="shared" ca="1" si="511"/>
        <v>6.5346664479136397E-4</v>
      </c>
      <c r="Q386" s="72">
        <f t="shared" ca="1" si="512"/>
        <v>3.8907066967094513E-5</v>
      </c>
      <c r="R386" s="72">
        <f t="shared" ca="1" si="513"/>
        <v>8.9607407679667109E-8</v>
      </c>
      <c r="S386" s="19">
        <f t="shared" ca="1" si="514"/>
        <v>1.2075241521401574E-4</v>
      </c>
      <c r="T386" s="19">
        <f t="shared" ca="1" si="515"/>
        <v>0.99999999270942708</v>
      </c>
      <c r="U386" s="19">
        <f t="shared" ca="1" si="516"/>
        <v>1.2075241550746718E-4</v>
      </c>
      <c r="V386" s="19">
        <f t="shared" ca="1" si="517"/>
        <v>0.22195630488934118</v>
      </c>
      <c r="W386" s="19">
        <f t="shared" ca="1" si="518"/>
        <v>0.77804369511065885</v>
      </c>
      <c r="X386" s="19">
        <f t="shared" ca="1" si="519"/>
        <v>0.20021487872065824</v>
      </c>
      <c r="Y386" s="72">
        <f t="shared" ca="1" si="520"/>
        <v>6.5306893161037546E-4</v>
      </c>
      <c r="Z386" s="72">
        <f t="shared" ca="1" si="521"/>
        <v>3.8907273819530301E-5</v>
      </c>
      <c r="AA386" s="72">
        <f t="shared" ca="1" si="522"/>
        <v>2.0685243578774659E-10</v>
      </c>
      <c r="AB386" s="19">
        <f t="shared" ca="1" si="523"/>
        <v>1.2075246112633788E-4</v>
      </c>
      <c r="AC386" s="19">
        <f t="shared" ca="1" si="524"/>
        <v>0.99999999270942153</v>
      </c>
      <c r="AD386" s="19">
        <f t="shared" ca="1" si="525"/>
        <v>1.2075246141978965E-4</v>
      </c>
      <c r="AE386" s="19">
        <f t="shared" ca="1" si="526"/>
        <v>0.22195740054488464</v>
      </c>
      <c r="AF386" s="19">
        <f t="shared" ca="1" si="527"/>
        <v>0.77804259945511534</v>
      </c>
      <c r="AG386" s="19">
        <f t="shared" ca="1" si="528"/>
        <v>0.20021375244685435</v>
      </c>
      <c r="AH386" s="72">
        <f t="shared" ca="1" si="529"/>
        <v>6.5306801374339664E-4</v>
      </c>
      <c r="AI386" s="72">
        <f t="shared" ca="1" si="530"/>
        <v>3.8907274297034683E-5</v>
      </c>
      <c r="AJ386" s="72">
        <f t="shared" ca="1" si="531"/>
        <v>4.7750438179243807E-13</v>
      </c>
      <c r="AK386" s="19">
        <f t="shared" ca="1" si="532"/>
        <v>1.207524612323318E-4</v>
      </c>
      <c r="AL386" s="19">
        <f t="shared" ca="1" si="533"/>
        <v>0.99999999270942153</v>
      </c>
      <c r="AM386" s="19">
        <f t="shared" ca="1" si="534"/>
        <v>1.2075246152578357E-4</v>
      </c>
      <c r="AN386" s="19">
        <f t="shared" ca="1" si="535"/>
        <v>0.22195740307411219</v>
      </c>
      <c r="AO386" s="19">
        <f t="shared" ca="1" si="536"/>
        <v>0.95073491122059606</v>
      </c>
      <c r="AP386" s="19">
        <f t="shared" ca="1" si="537"/>
        <v>4.9265088779403943E-2</v>
      </c>
      <c r="AQ386" s="72">
        <f t="shared" ca="1" si="538"/>
        <v>7.9767523121405893E-4</v>
      </c>
      <c r="AR386" s="72">
        <f t="shared" ca="1" si="539"/>
        <v>3.8907253061442249E-5</v>
      </c>
      <c r="AS386" s="72">
        <f t="shared" ca="1" si="540"/>
        <v>-2.1235592433533745E-11</v>
      </c>
      <c r="AT386" s="19">
        <f t="shared" ca="1" si="541"/>
        <v>1.2075245651888841E-4</v>
      </c>
      <c r="AU386" s="19">
        <f t="shared" ca="1" si="542"/>
        <v>0.99999999270942208</v>
      </c>
      <c r="AV386" s="19">
        <f t="shared" ca="1" si="543"/>
        <v>1.2075245681234014E-4</v>
      </c>
      <c r="AW386" s="19">
        <f t="shared" ca="1" si="544"/>
        <v>0.22195729059361538</v>
      </c>
      <c r="AX386" s="19">
        <f t="shared" ca="1" si="545"/>
        <v>0.77804270940638465</v>
      </c>
      <c r="AY386" s="19">
        <f t="shared" ca="1" si="546"/>
        <v>0.20021386547087172</v>
      </c>
      <c r="AZ386" s="72">
        <f t="shared" ca="1" si="547"/>
        <v>6.5306810585322097E-4</v>
      </c>
      <c r="BA386" s="72">
        <f t="shared" ca="1" si="548"/>
        <v>3.8907274249116091E-5</v>
      </c>
      <c r="BB386" s="72">
        <f t="shared" ca="1" si="549"/>
        <v>2.1187673841696186E-11</v>
      </c>
      <c r="BC386" s="19">
        <f t="shared" ca="1" si="550"/>
        <v>1.2075246122169508E-4</v>
      </c>
      <c r="BD386" s="19">
        <f t="shared" ca="1" si="551"/>
        <v>0.99999999270942153</v>
      </c>
      <c r="BE386" s="19">
        <f t="shared" ca="1" si="552"/>
        <v>1.2075246151514686E-4</v>
      </c>
      <c r="BF386" s="19">
        <f t="shared" ca="1" si="553"/>
        <v>0.22195740282029877</v>
      </c>
      <c r="BG386" s="19">
        <f t="shared" ca="1" si="554"/>
        <v>0.77804259717970126</v>
      </c>
      <c r="BH386" s="19">
        <f t="shared" ca="1" si="555"/>
        <v>0.20021375010785014</v>
      </c>
      <c r="BI386" s="72">
        <f t="shared" ca="1" si="556"/>
        <v>6.530680118372067E-4</v>
      </c>
      <c r="BJ386" s="72">
        <f t="shared" ca="1" si="557"/>
        <v>3.8907274298026355E-5</v>
      </c>
      <c r="BK386" s="72">
        <f t="shared" ca="1" si="558"/>
        <v>4.8910264130886533E-14</v>
      </c>
      <c r="BL386" s="72">
        <f t="shared" ca="1" si="559"/>
        <v>5.2436155490447412E-3</v>
      </c>
      <c r="BM386" s="72">
        <f t="shared" ca="1" si="560"/>
        <v>1.0013096178433696</v>
      </c>
      <c r="BN386" s="72">
        <f t="shared" ca="1" si="561"/>
        <v>1.3074773335166542E-3</v>
      </c>
      <c r="BO386" s="72">
        <f t="shared" ca="1" si="562"/>
        <v>3.1562479982556616E-8</v>
      </c>
      <c r="BP386" s="72">
        <f t="shared" ca="1" si="563"/>
        <v>768.39784569443066</v>
      </c>
      <c r="BQ386" s="72">
        <f t="shared" ca="1" si="564"/>
        <v>2.8720506692625944</v>
      </c>
      <c r="BR386" s="72">
        <f t="shared" ca="1" si="565"/>
        <v>-0.26952028209217926</v>
      </c>
      <c r="BS386" s="72">
        <f t="shared" ca="1" si="566"/>
        <v>2.8720723714976137</v>
      </c>
      <c r="BT386" s="72">
        <f t="shared" ca="1" si="567"/>
        <v>164.55638189647016</v>
      </c>
      <c r="BU386" s="72">
        <f t="shared" ca="1" si="568"/>
        <v>-15.442374657057252</v>
      </c>
      <c r="BV386" s="72">
        <f t="shared" ca="1" si="569"/>
        <v>164.55762534294274</v>
      </c>
    </row>
    <row r="387" spans="1:74">
      <c r="A387" s="13">
        <f ca="1">'MGRS to'!AO387</f>
        <v>34.020836504384299</v>
      </c>
      <c r="B387" s="13">
        <f ca="1">'MGRS to'!AP387</f>
        <v>-6.8222243224626897</v>
      </c>
      <c r="C387" s="19">
        <f t="shared" ca="1" si="498"/>
        <v>0.59377561128418432</v>
      </c>
      <c r="D387" s="19">
        <f t="shared" ca="1" si="499"/>
        <v>-0.11907027673661329</v>
      </c>
      <c r="E387" s="19">
        <f t="shared" ca="1" si="500"/>
        <v>0.59166706312505035</v>
      </c>
      <c r="F387" s="19">
        <f t="shared" ca="1" si="501"/>
        <v>0.5922191866990566</v>
      </c>
      <c r="G387" s="19">
        <f t="shared" ca="1" si="502"/>
        <v>4.6544498177306104E-4</v>
      </c>
      <c r="H387" s="19">
        <f t="shared" ca="1" si="503"/>
        <v>4.6544498177306104E-4</v>
      </c>
      <c r="I387" s="19">
        <f t="shared" ca="1" si="504"/>
        <v>0</v>
      </c>
      <c r="J387" s="19">
        <f t="shared" ca="1" si="505"/>
        <v>6.7381892281773582E-4</v>
      </c>
      <c r="K387" s="19">
        <f t="shared" ca="1" si="506"/>
        <v>0.99999977298400389</v>
      </c>
      <c r="L387" s="19">
        <f t="shared" ca="1" si="507"/>
        <v>6.7381897380696515E-4</v>
      </c>
      <c r="M387" s="19">
        <f t="shared" ca="1" si="508"/>
        <v>0.47569949365414443</v>
      </c>
      <c r="N387" s="19">
        <f t="shared" ca="1" si="509"/>
        <v>0.52430050634585557</v>
      </c>
      <c r="O387" s="19">
        <f t="shared" ca="1" si="510"/>
        <v>-0.18762284634034943</v>
      </c>
      <c r="P387" s="72">
        <f t="shared" ca="1" si="511"/>
        <v>4.4036414042126945E-4</v>
      </c>
      <c r="Q387" s="72">
        <f t="shared" ca="1" si="512"/>
        <v>4.6651911379703634E-4</v>
      </c>
      <c r="R387" s="72">
        <f t="shared" ca="1" si="513"/>
        <v>1.0741320239752994E-6</v>
      </c>
      <c r="S387" s="19">
        <f t="shared" ca="1" si="514"/>
        <v>6.7433028231602972E-4</v>
      </c>
      <c r="T387" s="19">
        <f t="shared" ca="1" si="515"/>
        <v>0.99999977263930939</v>
      </c>
      <c r="U387" s="19">
        <f t="shared" ca="1" si="516"/>
        <v>6.7433033342143391E-4</v>
      </c>
      <c r="V387" s="19">
        <f t="shared" ca="1" si="517"/>
        <v>0.47643572459654338</v>
      </c>
      <c r="W387" s="19">
        <f t="shared" ca="1" si="518"/>
        <v>0.52356427540345662</v>
      </c>
      <c r="X387" s="19">
        <f t="shared" ca="1" si="519"/>
        <v>-0.18929286994926631</v>
      </c>
      <c r="Y387" s="72">
        <f t="shared" ca="1" si="520"/>
        <v>4.3974658669472094E-4</v>
      </c>
      <c r="Z387" s="72">
        <f t="shared" ca="1" si="521"/>
        <v>4.6652159262762055E-4</v>
      </c>
      <c r="AA387" s="72">
        <f t="shared" ca="1" si="522"/>
        <v>2.4788305842096854E-9</v>
      </c>
      <c r="AB387" s="19">
        <f t="shared" ca="1" si="523"/>
        <v>6.7433146332133596E-4</v>
      </c>
      <c r="AC387" s="19">
        <f t="shared" ca="1" si="524"/>
        <v>0.99999977263851303</v>
      </c>
      <c r="AD387" s="19">
        <f t="shared" ca="1" si="525"/>
        <v>6.7433151442700861E-4</v>
      </c>
      <c r="AE387" s="19">
        <f t="shared" ca="1" si="526"/>
        <v>0.47643742169779157</v>
      </c>
      <c r="AF387" s="19">
        <f t="shared" ca="1" si="527"/>
        <v>0.52356257830220843</v>
      </c>
      <c r="AG387" s="19">
        <f t="shared" ca="1" si="528"/>
        <v>-0.18929672498117434</v>
      </c>
      <c r="AH387" s="72">
        <f t="shared" ca="1" si="529"/>
        <v>4.3974516315615022E-4</v>
      </c>
      <c r="AI387" s="72">
        <f t="shared" ca="1" si="530"/>
        <v>4.6652159834814736E-4</v>
      </c>
      <c r="AJ387" s="72">
        <f t="shared" ca="1" si="531"/>
        <v>5.7205268083268535E-12</v>
      </c>
      <c r="AK387" s="19">
        <f t="shared" ca="1" si="532"/>
        <v>6.7433146604684263E-4</v>
      </c>
      <c r="AL387" s="19">
        <f t="shared" ca="1" si="533"/>
        <v>0.99999977263851114</v>
      </c>
      <c r="AM387" s="19">
        <f t="shared" ca="1" si="534"/>
        <v>6.7433151715251593E-4</v>
      </c>
      <c r="AN387" s="19">
        <f t="shared" ca="1" si="535"/>
        <v>0.47643742561424623</v>
      </c>
      <c r="AO387" s="19">
        <f t="shared" ca="1" si="536"/>
        <v>0.77300737947406961</v>
      </c>
      <c r="AP387" s="19">
        <f t="shared" ca="1" si="537"/>
        <v>0.22699262052593039</v>
      </c>
      <c r="AQ387" s="72">
        <f t="shared" ca="1" si="538"/>
        <v>6.488497895551597E-4</v>
      </c>
      <c r="AR387" s="72">
        <f t="shared" ca="1" si="539"/>
        <v>4.665216213336833E-4</v>
      </c>
      <c r="AS387" s="72">
        <f t="shared" ca="1" si="540"/>
        <v>2.2985535946384167E-11</v>
      </c>
      <c r="AT387" s="19">
        <f t="shared" ca="1" si="541"/>
        <v>6.7433147699799201E-4</v>
      </c>
      <c r="AU387" s="19">
        <f t="shared" ca="1" si="542"/>
        <v>0.99999977263850381</v>
      </c>
      <c r="AV387" s="19">
        <f t="shared" ca="1" si="543"/>
        <v>6.743315281036678E-4</v>
      </c>
      <c r="AW387" s="19">
        <f t="shared" ca="1" si="544"/>
        <v>0.47643744135098509</v>
      </c>
      <c r="AX387" s="19">
        <f t="shared" ca="1" si="545"/>
        <v>0.52356255864901491</v>
      </c>
      <c r="AY387" s="19">
        <f t="shared" ca="1" si="546"/>
        <v>-0.18929676962431896</v>
      </c>
      <c r="AZ387" s="72">
        <f t="shared" ca="1" si="547"/>
        <v>4.3974514667093512E-4</v>
      </c>
      <c r="BA387" s="72">
        <f t="shared" ca="1" si="548"/>
        <v>4.6652159841439384E-4</v>
      </c>
      <c r="BB387" s="72">
        <f t="shared" ca="1" si="549"/>
        <v>-2.2919289458921827E-11</v>
      </c>
      <c r="BC387" s="19">
        <f t="shared" ca="1" si="550"/>
        <v>6.7433146607839324E-4</v>
      </c>
      <c r="BD387" s="19">
        <f t="shared" ca="1" si="551"/>
        <v>0.99999977263851114</v>
      </c>
      <c r="BE387" s="19">
        <f t="shared" ca="1" si="552"/>
        <v>6.7433151718406653E-4</v>
      </c>
      <c r="BF387" s="19">
        <f t="shared" ca="1" si="553"/>
        <v>0.47643742565960928</v>
      </c>
      <c r="BG387" s="19">
        <f t="shared" ca="1" si="554"/>
        <v>0.52356257434039066</v>
      </c>
      <c r="BH387" s="19">
        <f t="shared" ca="1" si="555"/>
        <v>-0.18929673398062763</v>
      </c>
      <c r="BI387" s="72">
        <f t="shared" ca="1" si="556"/>
        <v>4.3974515983295396E-4</v>
      </c>
      <c r="BJ387" s="72">
        <f t="shared" ca="1" si="557"/>
        <v>4.665215983615018E-4</v>
      </c>
      <c r="BK387" s="72">
        <f t="shared" ca="1" si="558"/>
        <v>-5.2892044043184594E-14</v>
      </c>
      <c r="BL387" s="72">
        <f t="shared" ca="1" si="559"/>
        <v>3.5285482641448243E-3</v>
      </c>
      <c r="BM387" s="72">
        <f t="shared" ca="1" si="560"/>
        <v>1.0008815542980891</v>
      </c>
      <c r="BN387" s="72">
        <f t="shared" ca="1" si="561"/>
        <v>8.8058390214069342E-4</v>
      </c>
      <c r="BO387" s="72">
        <f t="shared" ca="1" si="562"/>
        <v>-1.1252675342718495E-7</v>
      </c>
      <c r="BP387" s="72">
        <f t="shared" ca="1" si="563"/>
        <v>4291.0532017185915</v>
      </c>
      <c r="BQ387" s="72">
        <f t="shared" ca="1" si="564"/>
        <v>0.60922746748160372</v>
      </c>
      <c r="BR387" s="72">
        <f t="shared" ca="1" si="565"/>
        <v>-2.5321048788959795</v>
      </c>
      <c r="BS387" s="72">
        <f t="shared" ca="1" si="566"/>
        <v>0.60948777469381366</v>
      </c>
      <c r="BT387" s="72">
        <f t="shared" ca="1" si="567"/>
        <v>34.906162650139493</v>
      </c>
      <c r="BU387" s="72">
        <f t="shared" ca="1" si="568"/>
        <v>-145.07892284522407</v>
      </c>
      <c r="BV387" s="72">
        <f t="shared" ca="1" si="569"/>
        <v>34.921077154775958</v>
      </c>
    </row>
    <row r="388" spans="1:74">
      <c r="A388" s="13">
        <f ca="1">'MGRS to'!AO388</f>
        <v>34.038331499263286</v>
      </c>
      <c r="B388" s="13">
        <f ca="1">'MGRS to'!AP388</f>
        <v>-6.8274956309151573</v>
      </c>
      <c r="C388" s="19">
        <f t="shared" ca="1" si="498"/>
        <v>0.59408095654744209</v>
      </c>
      <c r="D388" s="19">
        <f t="shared" ca="1" si="499"/>
        <v>-0.11916227842499705</v>
      </c>
      <c r="E388" s="19">
        <f t="shared" ca="1" si="500"/>
        <v>0.5922191866990566</v>
      </c>
      <c r="F388" s="19">
        <f t="shared" ca="1" si="501"/>
        <v>0.59252414755280269</v>
      </c>
      <c r="G388" s="19">
        <f t="shared" ca="1" si="502"/>
        <v>-9.2001688383760993E-5</v>
      </c>
      <c r="H388" s="19">
        <f t="shared" ca="1" si="503"/>
        <v>-9.2001688383760993E-5</v>
      </c>
      <c r="I388" s="19">
        <f t="shared" ca="1" si="504"/>
        <v>0</v>
      </c>
      <c r="J388" s="19">
        <f t="shared" ca="1" si="505"/>
        <v>3.1436734598050962E-4</v>
      </c>
      <c r="K388" s="19">
        <f t="shared" ca="1" si="506"/>
        <v>0.99999995058658475</v>
      </c>
      <c r="L388" s="19">
        <f t="shared" ca="1" si="507"/>
        <v>3.1436735115849775E-4</v>
      </c>
      <c r="M388" s="19">
        <f t="shared" ca="1" si="508"/>
        <v>-0.20142601733236845</v>
      </c>
      <c r="N388" s="19">
        <f t="shared" ca="1" si="509"/>
        <v>1.2014260173323685</v>
      </c>
      <c r="O388" s="19">
        <f t="shared" ca="1" si="510"/>
        <v>0.48106236782404121</v>
      </c>
      <c r="P388" s="72">
        <f t="shared" ca="1" si="511"/>
        <v>1.0073725207797178E-3</v>
      </c>
      <c r="Q388" s="72">
        <f t="shared" ca="1" si="512"/>
        <v>-9.2213883170245371E-5</v>
      </c>
      <c r="R388" s="72">
        <f t="shared" ca="1" si="513"/>
        <v>-2.1219478648437727E-7</v>
      </c>
      <c r="S388" s="19">
        <f t="shared" ca="1" si="514"/>
        <v>3.144101339072999E-4</v>
      </c>
      <c r="T388" s="19">
        <f t="shared" ca="1" si="515"/>
        <v>0.99999995057313273</v>
      </c>
      <c r="U388" s="19">
        <f t="shared" ca="1" si="516"/>
        <v>3.1441013908740267E-4</v>
      </c>
      <c r="V388" s="19">
        <f t="shared" ca="1" si="517"/>
        <v>-0.20186311568319987</v>
      </c>
      <c r="W388" s="19">
        <f t="shared" ca="1" si="518"/>
        <v>1.2018631156831998</v>
      </c>
      <c r="X388" s="19">
        <f t="shared" ca="1" si="519"/>
        <v>0.48125109709152802</v>
      </c>
      <c r="Y388" s="72">
        <f t="shared" ca="1" si="520"/>
        <v>1.0077379120383317E-3</v>
      </c>
      <c r="Z388" s="72">
        <f t="shared" ca="1" si="521"/>
        <v>-9.2214372581208055E-5</v>
      </c>
      <c r="AA388" s="72">
        <f t="shared" ca="1" si="522"/>
        <v>-4.8941096268402366E-10</v>
      </c>
      <c r="AB388" s="19">
        <f t="shared" ca="1" si="523"/>
        <v>3.1441023270159253E-4</v>
      </c>
      <c r="AC388" s="19">
        <f t="shared" ca="1" si="524"/>
        <v>0.99999995057310165</v>
      </c>
      <c r="AD388" s="19">
        <f t="shared" ca="1" si="525"/>
        <v>3.1441023788170012E-4</v>
      </c>
      <c r="AE388" s="19">
        <f t="shared" ca="1" si="526"/>
        <v>-0.20186412361058631</v>
      </c>
      <c r="AF388" s="19">
        <f t="shared" ca="1" si="527"/>
        <v>1.2018641236105863</v>
      </c>
      <c r="AG388" s="19">
        <f t="shared" ca="1" si="528"/>
        <v>0.48125153213333394</v>
      </c>
      <c r="AH388" s="72">
        <f t="shared" ca="1" si="529"/>
        <v>1.0077387546117455E-3</v>
      </c>
      <c r="AI388" s="72">
        <f t="shared" ca="1" si="530"/>
        <v>-9.2214373709996822E-5</v>
      </c>
      <c r="AJ388" s="72">
        <f t="shared" ca="1" si="531"/>
        <v>-1.1287887671015268E-12</v>
      </c>
      <c r="AK388" s="19">
        <f t="shared" ca="1" si="532"/>
        <v>3.1441023292946157E-4</v>
      </c>
      <c r="AL388" s="19">
        <f t="shared" ca="1" si="533"/>
        <v>0.99999995057310154</v>
      </c>
      <c r="AM388" s="19">
        <f t="shared" ca="1" si="534"/>
        <v>3.1441023810956922E-4</v>
      </c>
      <c r="AN388" s="19">
        <f t="shared" ca="1" si="535"/>
        <v>-0.20186412593528774</v>
      </c>
      <c r="AO388" s="19">
        <f t="shared" ca="1" si="536"/>
        <v>0.95925087466038228</v>
      </c>
      <c r="AP388" s="19">
        <f t="shared" ca="1" si="537"/>
        <v>4.074912533961772E-2</v>
      </c>
      <c r="AQ388" s="72">
        <f t="shared" ca="1" si="538"/>
        <v>8.0480298383304517E-4</v>
      </c>
      <c r="AR388" s="72">
        <f t="shared" ca="1" si="539"/>
        <v>-9.2214320654069129E-5</v>
      </c>
      <c r="AS388" s="72">
        <f t="shared" ca="1" si="540"/>
        <v>5.3055927693216286E-11</v>
      </c>
      <c r="AT388" s="19">
        <f t="shared" ca="1" si="541"/>
        <v>3.1441022221942021E-4</v>
      </c>
      <c r="AU388" s="19">
        <f t="shared" ca="1" si="542"/>
        <v>0.99999995057310487</v>
      </c>
      <c r="AV388" s="19">
        <f t="shared" ca="1" si="543"/>
        <v>3.1441022739952732E-4</v>
      </c>
      <c r="AW388" s="19">
        <f t="shared" ca="1" si="544"/>
        <v>-0.2018640166681917</v>
      </c>
      <c r="AX388" s="19">
        <f t="shared" ca="1" si="545"/>
        <v>1.2018640166681918</v>
      </c>
      <c r="AY388" s="19">
        <f t="shared" ca="1" si="546"/>
        <v>0.48125148597487222</v>
      </c>
      <c r="AZ388" s="72">
        <f t="shared" ca="1" si="547"/>
        <v>1.0077386652136205E-3</v>
      </c>
      <c r="BA388" s="72">
        <f t="shared" ca="1" si="548"/>
        <v>-9.2214373590230862E-5</v>
      </c>
      <c r="BB388" s="72">
        <f t="shared" ca="1" si="549"/>
        <v>-5.2936161733913543E-11</v>
      </c>
      <c r="BC388" s="19">
        <f t="shared" ca="1" si="550"/>
        <v>3.144102329052901E-4</v>
      </c>
      <c r="BD388" s="19">
        <f t="shared" ca="1" si="551"/>
        <v>0.99999995057310154</v>
      </c>
      <c r="BE388" s="19">
        <f t="shared" ca="1" si="552"/>
        <v>3.1441023808539774E-4</v>
      </c>
      <c r="BF388" s="19">
        <f t="shared" ca="1" si="553"/>
        <v>-0.20186412568863021</v>
      </c>
      <c r="BG388" s="19">
        <f t="shared" ca="1" si="554"/>
        <v>1.2018641256886302</v>
      </c>
      <c r="BH388" s="19">
        <f t="shared" ca="1" si="555"/>
        <v>0.4812515330302588</v>
      </c>
      <c r="BI388" s="72">
        <f t="shared" ca="1" si="556"/>
        <v>1.0077387563488789E-3</v>
      </c>
      <c r="BJ388" s="72">
        <f t="shared" ca="1" si="557"/>
        <v>-9.2214373712324048E-5</v>
      </c>
      <c r="BK388" s="72">
        <f t="shared" ca="1" si="558"/>
        <v>-1.2209318571345523E-13</v>
      </c>
      <c r="BL388" s="72">
        <f t="shared" ca="1" si="559"/>
        <v>8.0999593597372039E-3</v>
      </c>
      <c r="BM388" s="72">
        <f t="shared" ca="1" si="560"/>
        <v>1.0020219247356184</v>
      </c>
      <c r="BN388" s="72">
        <f t="shared" ca="1" si="561"/>
        <v>2.0168268789948181E-3</v>
      </c>
      <c r="BO388" s="72">
        <f t="shared" ca="1" si="562"/>
        <v>3.0499494796068574E-7</v>
      </c>
      <c r="BP388" s="72">
        <f t="shared" ca="1" si="563"/>
        <v>2000.726386576416</v>
      </c>
      <c r="BQ388" s="72">
        <f t="shared" ca="1" si="564"/>
        <v>-0.24467538859815427</v>
      </c>
      <c r="BR388" s="72">
        <f t="shared" ca="1" si="565"/>
        <v>2.8968657789240577</v>
      </c>
      <c r="BS388" s="72">
        <f t="shared" ca="1" si="566"/>
        <v>6.0384584325138508</v>
      </c>
      <c r="BT388" s="72">
        <f t="shared" ca="1" si="567"/>
        <v>345.98113288260242</v>
      </c>
      <c r="BU388" s="72">
        <f t="shared" ca="1" si="568"/>
        <v>165.97818294822628</v>
      </c>
      <c r="BV388" s="72">
        <f t="shared" ca="1" si="569"/>
        <v>345.97818294822628</v>
      </c>
    </row>
    <row r="389" spans="1:74">
      <c r="A389" s="13">
        <f ca="1">'MGRS to'!AO389</f>
        <v>34.02070860190527</v>
      </c>
      <c r="B389" s="13">
        <f ca="1">'MGRS to'!AP389</f>
        <v>-6.8231479966365107</v>
      </c>
      <c r="C389" s="19">
        <f t="shared" ca="1" si="498"/>
        <v>0.59377337896480376</v>
      </c>
      <c r="D389" s="19">
        <f t="shared" ca="1" si="499"/>
        <v>-0.11908639789216209</v>
      </c>
      <c r="E389" s="19">
        <f t="shared" ca="1" si="500"/>
        <v>0.59252414755280269</v>
      </c>
      <c r="F389" s="19">
        <f t="shared" ca="1" si="501"/>
        <v>0.59221695719215206</v>
      </c>
      <c r="G389" s="19">
        <f t="shared" ca="1" si="502"/>
        <v>7.5880532834957104E-5</v>
      </c>
      <c r="H389" s="19">
        <f t="shared" ca="1" si="503"/>
        <v>7.5880532834957104E-5</v>
      </c>
      <c r="I389" s="19">
        <f t="shared" ca="1" si="504"/>
        <v>0</v>
      </c>
      <c r="J389" s="19">
        <f t="shared" ca="1" si="505"/>
        <v>3.1357433650297989E-4</v>
      </c>
      <c r="K389" s="19">
        <f t="shared" ca="1" si="506"/>
        <v>0.99999995083556659</v>
      </c>
      <c r="L389" s="19">
        <f t="shared" ca="1" si="507"/>
        <v>3.1357434164188151E-4</v>
      </c>
      <c r="M389" s="19">
        <f t="shared" ca="1" si="508"/>
        <v>0.16655117786349838</v>
      </c>
      <c r="N389" s="19">
        <f t="shared" ca="1" si="509"/>
        <v>0.83344882213650162</v>
      </c>
      <c r="O389" s="19">
        <f t="shared" ca="1" si="510"/>
        <v>0.25194796414952558</v>
      </c>
      <c r="P389" s="72">
        <f t="shared" ca="1" si="511"/>
        <v>6.9947717331343467E-4</v>
      </c>
      <c r="Q389" s="72">
        <f t="shared" ca="1" si="512"/>
        <v>7.6055545627996468E-5</v>
      </c>
      <c r="R389" s="72">
        <f t="shared" ca="1" si="513"/>
        <v>1.7501279303936432E-7</v>
      </c>
      <c r="S389" s="19">
        <f t="shared" ca="1" si="514"/>
        <v>3.1360351734513269E-4</v>
      </c>
      <c r="T389" s="19">
        <f t="shared" ca="1" si="515"/>
        <v>0.9999999508264158</v>
      </c>
      <c r="U389" s="19">
        <f t="shared" ca="1" si="516"/>
        <v>3.1360352248546914E-4</v>
      </c>
      <c r="V389" s="19">
        <f t="shared" ca="1" si="517"/>
        <v>0.16691978239050587</v>
      </c>
      <c r="W389" s="19">
        <f t="shared" ca="1" si="518"/>
        <v>0.83308021760949413</v>
      </c>
      <c r="X389" s="19">
        <f t="shared" ca="1" si="519"/>
        <v>0.25161698118951248</v>
      </c>
      <c r="Y389" s="72">
        <f t="shared" ca="1" si="520"/>
        <v>6.9916846688473824E-4</v>
      </c>
      <c r="Z389" s="72">
        <f t="shared" ca="1" si="521"/>
        <v>7.6055949281901637E-5</v>
      </c>
      <c r="AA389" s="72">
        <f t="shared" ca="1" si="522"/>
        <v>4.0365390516867647E-10</v>
      </c>
      <c r="AB389" s="19">
        <f t="shared" ca="1" si="523"/>
        <v>3.1360358472319122E-4</v>
      </c>
      <c r="AC389" s="19">
        <f t="shared" ca="1" si="524"/>
        <v>0.9999999508263947</v>
      </c>
      <c r="AD389" s="19">
        <f t="shared" ca="1" si="525"/>
        <v>3.1360358986353093E-4</v>
      </c>
      <c r="AE389" s="19">
        <f t="shared" ca="1" si="526"/>
        <v>0.16692063243023939</v>
      </c>
      <c r="AF389" s="19">
        <f t="shared" ca="1" si="527"/>
        <v>0.83307936756976064</v>
      </c>
      <c r="AG389" s="19">
        <f t="shared" ca="1" si="528"/>
        <v>0.2516162175704596</v>
      </c>
      <c r="AH389" s="72">
        <f t="shared" ca="1" si="529"/>
        <v>6.9916775497548295E-4</v>
      </c>
      <c r="AI389" s="72">
        <f t="shared" ca="1" si="530"/>
        <v>7.6055950212899144E-5</v>
      </c>
      <c r="AJ389" s="72">
        <f t="shared" ca="1" si="531"/>
        <v>9.3099750727698022E-13</v>
      </c>
      <c r="AK389" s="19">
        <f t="shared" ca="1" si="532"/>
        <v>3.1360358487857165E-4</v>
      </c>
      <c r="AL389" s="19">
        <f t="shared" ca="1" si="533"/>
        <v>0.99999995082639459</v>
      </c>
      <c r="AM389" s="19">
        <f t="shared" ca="1" si="534"/>
        <v>3.1360359001891141E-4</v>
      </c>
      <c r="AN389" s="19">
        <f t="shared" ca="1" si="535"/>
        <v>0.16692063439080365</v>
      </c>
      <c r="AO389" s="19">
        <f t="shared" ca="1" si="536"/>
        <v>0.9721375018145717</v>
      </c>
      <c r="AP389" s="19">
        <f t="shared" ca="1" si="537"/>
        <v>2.7862498185428297E-2</v>
      </c>
      <c r="AQ389" s="72">
        <f t="shared" ca="1" si="538"/>
        <v>8.1558834481861887E-4</v>
      </c>
      <c r="AR389" s="72">
        <f t="shared" ca="1" si="539"/>
        <v>7.6055902845324451E-5</v>
      </c>
      <c r="AS389" s="72">
        <f t="shared" ca="1" si="540"/>
        <v>-4.7367574692778157E-11</v>
      </c>
      <c r="AT389" s="19">
        <f t="shared" ca="1" si="541"/>
        <v>3.1360357697189059E-4</v>
      </c>
      <c r="AU389" s="19">
        <f t="shared" ca="1" si="542"/>
        <v>0.99999995082639703</v>
      </c>
      <c r="AV389" s="19">
        <f t="shared" ca="1" si="543"/>
        <v>3.1360358211222992E-4</v>
      </c>
      <c r="AW389" s="19">
        <f t="shared" ca="1" si="544"/>
        <v>0.16692053464124654</v>
      </c>
      <c r="AX389" s="19">
        <f t="shared" ca="1" si="545"/>
        <v>0.83307946535875343</v>
      </c>
      <c r="AY389" s="19">
        <f t="shared" ca="1" si="546"/>
        <v>0.25161630541765367</v>
      </c>
      <c r="AZ389" s="72">
        <f t="shared" ca="1" si="547"/>
        <v>6.9916783687387716E-4</v>
      </c>
      <c r="BA389" s="72">
        <f t="shared" ca="1" si="548"/>
        <v>7.6055950105796666E-5</v>
      </c>
      <c r="BB389" s="72">
        <f t="shared" ca="1" si="549"/>
        <v>4.7260472214850045E-11</v>
      </c>
      <c r="BC389" s="19">
        <f t="shared" ca="1" si="550"/>
        <v>3.1360358486069039E-4</v>
      </c>
      <c r="BD389" s="19">
        <f t="shared" ca="1" si="551"/>
        <v>0.99999995082639459</v>
      </c>
      <c r="BE389" s="19">
        <f t="shared" ca="1" si="552"/>
        <v>3.1360359000103015E-4</v>
      </c>
      <c r="BF389" s="19">
        <f t="shared" ca="1" si="553"/>
        <v>0.16692063416526251</v>
      </c>
      <c r="BG389" s="19">
        <f t="shared" ca="1" si="554"/>
        <v>0.83307936583473752</v>
      </c>
      <c r="BH389" s="19">
        <f t="shared" ca="1" si="555"/>
        <v>0.25161621601182882</v>
      </c>
      <c r="BI389" s="72">
        <f t="shared" ca="1" si="556"/>
        <v>6.9916775352239888E-4</v>
      </c>
      <c r="BJ389" s="72">
        <f t="shared" ca="1" si="557"/>
        <v>7.6055950214799398E-5</v>
      </c>
      <c r="BK389" s="72">
        <f t="shared" ca="1" si="558"/>
        <v>1.0900273197077259E-13</v>
      </c>
      <c r="BL389" s="72">
        <f t="shared" ca="1" si="559"/>
        <v>5.6145356721007695E-3</v>
      </c>
      <c r="BM389" s="72">
        <f t="shared" ca="1" si="560"/>
        <v>1.0014021597230582</v>
      </c>
      <c r="BN389" s="72">
        <f t="shared" ca="1" si="561"/>
        <v>1.3997062861453807E-3</v>
      </c>
      <c r="BO389" s="72">
        <f t="shared" ca="1" si="562"/>
        <v>1.1031344363293216E-7</v>
      </c>
      <c r="BP389" s="72">
        <f t="shared" ca="1" si="563"/>
        <v>1995.5933339064895</v>
      </c>
      <c r="BQ389" s="72">
        <f t="shared" ca="1" si="564"/>
        <v>2.9398953758188004</v>
      </c>
      <c r="BR389" s="72">
        <f t="shared" ca="1" si="565"/>
        <v>-0.20165481350912934</v>
      </c>
      <c r="BS389" s="72">
        <f t="shared" ca="1" si="566"/>
        <v>2.9399378400806637</v>
      </c>
      <c r="BT389" s="72">
        <f t="shared" ca="1" si="567"/>
        <v>168.44359724444428</v>
      </c>
      <c r="BU389" s="72">
        <f t="shared" ca="1" si="568"/>
        <v>-11.553969732570808</v>
      </c>
      <c r="BV389" s="72">
        <f t="shared" ca="1" si="569"/>
        <v>168.44603026742914</v>
      </c>
    </row>
    <row r="390" spans="1:74">
      <c r="A390" s="13">
        <f ca="1">'MGRS to'!AO390</f>
        <v>34.025274423556489</v>
      </c>
      <c r="B390" s="13">
        <f ca="1">'MGRS to'!AP390</f>
        <v>-6.8361126862286063</v>
      </c>
      <c r="C390" s="19">
        <f t="shared" ca="1" si="498"/>
        <v>0.59385306758567635</v>
      </c>
      <c r="D390" s="19">
        <f t="shared" ca="1" si="499"/>
        <v>-0.11931267441204321</v>
      </c>
      <c r="E390" s="19">
        <f t="shared" ca="1" si="500"/>
        <v>0.59221695719215206</v>
      </c>
      <c r="F390" s="19">
        <f t="shared" ca="1" si="501"/>
        <v>0.59229654543333454</v>
      </c>
      <c r="G390" s="19">
        <f t="shared" ca="1" si="502"/>
        <v>-2.2627651988112174E-4</v>
      </c>
      <c r="H390" s="19">
        <f t="shared" ca="1" si="503"/>
        <v>-2.2627651988112174E-4</v>
      </c>
      <c r="I390" s="19">
        <f t="shared" ca="1" si="504"/>
        <v>0</v>
      </c>
      <c r="J390" s="19">
        <f t="shared" ca="1" si="505"/>
        <v>2.0391116163000011E-4</v>
      </c>
      <c r="K390" s="19">
        <f t="shared" ca="1" si="506"/>
        <v>0.99999997921011885</v>
      </c>
      <c r="L390" s="19">
        <f t="shared" ca="1" si="507"/>
        <v>2.0391116304309639E-4</v>
      </c>
      <c r="M390" s="19">
        <f t="shared" ca="1" si="508"/>
        <v>-0.76387600129991728</v>
      </c>
      <c r="N390" s="19">
        <f t="shared" ca="1" si="509"/>
        <v>1.7638760012999173</v>
      </c>
      <c r="O390" s="19">
        <f t="shared" ca="1" si="510"/>
        <v>0.64665753929957792</v>
      </c>
      <c r="P390" s="72">
        <f t="shared" ca="1" si="511"/>
        <v>1.4768848905731787E-3</v>
      </c>
      <c r="Q390" s="72">
        <f t="shared" ca="1" si="512"/>
        <v>-2.2679849027148238E-4</v>
      </c>
      <c r="R390" s="72">
        <f t="shared" ca="1" si="513"/>
        <v>-5.2197039036064015E-7</v>
      </c>
      <c r="S390" s="19">
        <f t="shared" ca="1" si="514"/>
        <v>2.0430995219805615E-4</v>
      </c>
      <c r="T390" s="19">
        <f t="shared" ca="1" si="515"/>
        <v>0.99999997912872152</v>
      </c>
      <c r="U390" s="19">
        <f t="shared" ca="1" si="516"/>
        <v>2.0430995361945945E-4</v>
      </c>
      <c r="V390" s="19">
        <f t="shared" ca="1" si="517"/>
        <v>-0.76414365456058342</v>
      </c>
      <c r="W390" s="19">
        <f t="shared" ca="1" si="518"/>
        <v>1.7641436545605833</v>
      </c>
      <c r="X390" s="19">
        <f t="shared" ca="1" si="519"/>
        <v>0.64671114780948158</v>
      </c>
      <c r="Y390" s="72">
        <f t="shared" ca="1" si="520"/>
        <v>1.477108000125358E-3</v>
      </c>
      <c r="Z390" s="72">
        <f t="shared" ca="1" si="521"/>
        <v>-2.2679969434300916E-4</v>
      </c>
      <c r="AA390" s="72">
        <f t="shared" ca="1" si="522"/>
        <v>-1.2040715267826359E-9</v>
      </c>
      <c r="AB390" s="19">
        <f t="shared" ca="1" si="523"/>
        <v>2.0431087228201856E-4</v>
      </c>
      <c r="AC390" s="19">
        <f t="shared" ca="1" si="524"/>
        <v>0.99999997912853344</v>
      </c>
      <c r="AD390" s="19">
        <f t="shared" ca="1" si="525"/>
        <v>2.0431087370344108E-4</v>
      </c>
      <c r="AE390" s="19">
        <f t="shared" ca="1" si="526"/>
        <v>-0.76414427016676534</v>
      </c>
      <c r="AF390" s="19">
        <f t="shared" ca="1" si="527"/>
        <v>1.7641442701667653</v>
      </c>
      <c r="AG390" s="19">
        <f t="shared" ca="1" si="528"/>
        <v>0.6467112710910411</v>
      </c>
      <c r="AH390" s="72">
        <f t="shared" ca="1" si="529"/>
        <v>1.4771085132800495E-3</v>
      </c>
      <c r="AI390" s="72">
        <f t="shared" ca="1" si="530"/>
        <v>-2.2679969712053883E-4</v>
      </c>
      <c r="AJ390" s="72">
        <f t="shared" ca="1" si="531"/>
        <v>-2.7775296711045339E-12</v>
      </c>
      <c r="AK390" s="19">
        <f t="shared" ca="1" si="532"/>
        <v>2.0431087440446799E-4</v>
      </c>
      <c r="AL390" s="19">
        <f t="shared" ca="1" si="533"/>
        <v>0.999999979128533</v>
      </c>
      <c r="AM390" s="19">
        <f t="shared" ca="1" si="534"/>
        <v>2.0431087582589057E-4</v>
      </c>
      <c r="AN390" s="19">
        <f t="shared" ca="1" si="535"/>
        <v>-0.76414427158676423</v>
      </c>
      <c r="AO390" s="19">
        <f t="shared" ca="1" si="536"/>
        <v>0.41608353220113348</v>
      </c>
      <c r="AP390" s="19">
        <f t="shared" ca="1" si="537"/>
        <v>0.58391646779886652</v>
      </c>
      <c r="AQ390" s="72">
        <f t="shared" ca="1" si="538"/>
        <v>3.4956675461345104E-4</v>
      </c>
      <c r="AR390" s="72">
        <f t="shared" ca="1" si="539"/>
        <v>-2.2679989452953342E-4</v>
      </c>
      <c r="AS390" s="72">
        <f t="shared" ca="1" si="540"/>
        <v>-1.9740899458728714E-10</v>
      </c>
      <c r="AT390" s="19">
        <f t="shared" ca="1" si="541"/>
        <v>2.0431102525341578E-4</v>
      </c>
      <c r="AU390" s="19">
        <f t="shared" ca="1" si="542"/>
        <v>0.99999997912850214</v>
      </c>
      <c r="AV390" s="19">
        <f t="shared" ca="1" si="543"/>
        <v>2.0431102667484152E-4</v>
      </c>
      <c r="AW390" s="19">
        <f t="shared" ca="1" si="544"/>
        <v>-0.76414437251539058</v>
      </c>
      <c r="AX390" s="19">
        <f t="shared" ca="1" si="545"/>
        <v>1.7641443725153905</v>
      </c>
      <c r="AY390" s="19">
        <f t="shared" ca="1" si="546"/>
        <v>0.64671129158741247</v>
      </c>
      <c r="AZ390" s="72">
        <f t="shared" ca="1" si="547"/>
        <v>1.4771085985954321E-3</v>
      </c>
      <c r="BA390" s="72">
        <f t="shared" ca="1" si="548"/>
        <v>-2.2679969758232534E-4</v>
      </c>
      <c r="BB390" s="72">
        <f t="shared" ca="1" si="549"/>
        <v>1.9694720808090087E-10</v>
      </c>
      <c r="BC390" s="19">
        <f t="shared" ca="1" si="550"/>
        <v>2.0431087475734225E-4</v>
      </c>
      <c r="BD390" s="19">
        <f t="shared" ca="1" si="551"/>
        <v>0.999999979128533</v>
      </c>
      <c r="BE390" s="19">
        <f t="shared" ca="1" si="552"/>
        <v>2.043108761787648E-4</v>
      </c>
      <c r="BF390" s="19">
        <f t="shared" ca="1" si="553"/>
        <v>-0.76414427182285016</v>
      </c>
      <c r="BG390" s="19">
        <f t="shared" ca="1" si="554"/>
        <v>1.7641442718228502</v>
      </c>
      <c r="BH390" s="19">
        <f t="shared" ca="1" si="555"/>
        <v>0.64671127142268925</v>
      </c>
      <c r="BI390" s="72">
        <f t="shared" ca="1" si="556"/>
        <v>1.4771085146605225E-3</v>
      </c>
      <c r="BJ390" s="72">
        <f t="shared" ca="1" si="557"/>
        <v>-2.2679969712801121E-4</v>
      </c>
      <c r="BK390" s="72">
        <f t="shared" ca="1" si="558"/>
        <v>4.5431413080339322E-13</v>
      </c>
      <c r="BL390" s="72">
        <f t="shared" ca="1" si="559"/>
        <v>1.1889444572855387E-2</v>
      </c>
      <c r="BM390" s="72">
        <f t="shared" ca="1" si="560"/>
        <v>1.0029657675574613</v>
      </c>
      <c r="BN390" s="72">
        <f t="shared" ca="1" si="561"/>
        <v>2.9548118198221658E-3</v>
      </c>
      <c r="BO390" s="72">
        <f t="shared" ca="1" si="562"/>
        <v>3.9034622384767776E-7</v>
      </c>
      <c r="BP390" s="72">
        <f t="shared" ca="1" si="563"/>
        <v>1300.1167430481132</v>
      </c>
      <c r="BQ390" s="72">
        <f t="shared" ca="1" si="564"/>
        <v>-1.1689359139153253</v>
      </c>
      <c r="BR390" s="72">
        <f t="shared" ca="1" si="565"/>
        <v>1.9725301321837547</v>
      </c>
      <c r="BS390" s="72">
        <f t="shared" ca="1" si="566"/>
        <v>5.1141227857735476</v>
      </c>
      <c r="BT390" s="72">
        <f t="shared" ca="1" si="567"/>
        <v>293.02490561138416</v>
      </c>
      <c r="BU390" s="72">
        <f t="shared" ca="1" si="568"/>
        <v>113.01765153651155</v>
      </c>
      <c r="BV390" s="72">
        <f t="shared" ca="1" si="569"/>
        <v>293.01765153651149</v>
      </c>
    </row>
    <row r="391" spans="1:74">
      <c r="A391" s="13">
        <f ca="1">'MGRS to'!AO391</f>
        <v>34.020830857156852</v>
      </c>
      <c r="B391" s="13">
        <f ca="1">'MGRS to'!AP391</f>
        <v>-6.8547203879320229</v>
      </c>
      <c r="C391" s="19">
        <f t="shared" ca="1" si="498"/>
        <v>0.59377551272147178</v>
      </c>
      <c r="D391" s="19">
        <f t="shared" ca="1" si="499"/>
        <v>-0.11963744007299679</v>
      </c>
      <c r="E391" s="19">
        <f t="shared" ca="1" si="500"/>
        <v>0.59229654543333454</v>
      </c>
      <c r="F391" s="19">
        <f t="shared" ca="1" si="501"/>
        <v>0.59221908826052161</v>
      </c>
      <c r="G391" s="19">
        <f t="shared" ca="1" si="502"/>
        <v>-3.2476566095357429E-4</v>
      </c>
      <c r="H391" s="19">
        <f t="shared" ca="1" si="503"/>
        <v>-3.2476566095357429E-4</v>
      </c>
      <c r="I391" s="19">
        <f t="shared" ca="1" si="504"/>
        <v>0</v>
      </c>
      <c r="J391" s="19">
        <f t="shared" ca="1" si="505"/>
        <v>2.8036437359933947E-4</v>
      </c>
      <c r="K391" s="19">
        <f t="shared" ca="1" si="506"/>
        <v>0.9999999606979082</v>
      </c>
      <c r="L391" s="19">
        <f t="shared" ca="1" si="507"/>
        <v>2.803643772723083E-4</v>
      </c>
      <c r="M391" s="19">
        <f t="shared" ca="1" si="508"/>
        <v>-0.79739043925435771</v>
      </c>
      <c r="N391" s="19">
        <f t="shared" ca="1" si="509"/>
        <v>1.7973904392543578</v>
      </c>
      <c r="O391" s="19">
        <f t="shared" ca="1" si="510"/>
        <v>0.65324490370082577</v>
      </c>
      <c r="P391" s="72">
        <f t="shared" ca="1" si="511"/>
        <v>1.5048194004172667E-3</v>
      </c>
      <c r="Q391" s="72">
        <f t="shared" ca="1" si="512"/>
        <v>-3.2551482317370135E-4</v>
      </c>
      <c r="R391" s="72">
        <f t="shared" ca="1" si="513"/>
        <v>-7.4916222012706354E-7</v>
      </c>
      <c r="S391" s="19">
        <f t="shared" ca="1" si="514"/>
        <v>2.8096180084543661E-4</v>
      </c>
      <c r="T391" s="19">
        <f t="shared" ca="1" si="515"/>
        <v>0.99999996053023255</v>
      </c>
      <c r="U391" s="19">
        <f t="shared" ca="1" si="516"/>
        <v>2.809618045419356E-4</v>
      </c>
      <c r="V391" s="19">
        <f t="shared" ca="1" si="517"/>
        <v>-0.79753038766427731</v>
      </c>
      <c r="W391" s="19">
        <f t="shared" ca="1" si="518"/>
        <v>1.7975303876642772</v>
      </c>
      <c r="X391" s="19">
        <f t="shared" ca="1" si="519"/>
        <v>0.65327190047250161</v>
      </c>
      <c r="Y391" s="72">
        <f t="shared" ca="1" si="520"/>
        <v>1.5049360384326096E-3</v>
      </c>
      <c r="Z391" s="72">
        <f t="shared" ca="1" si="521"/>
        <v>-3.2551655132455988E-4</v>
      </c>
      <c r="AA391" s="72">
        <f t="shared" ca="1" si="522"/>
        <v>-1.7281508585265115E-9</v>
      </c>
      <c r="AB391" s="19">
        <f t="shared" ca="1" si="523"/>
        <v>2.8096317909848378E-4</v>
      </c>
      <c r="AC391" s="19">
        <f t="shared" ca="1" si="524"/>
        <v>0.9999999605298453</v>
      </c>
      <c r="AD391" s="19">
        <f t="shared" ca="1" si="525"/>
        <v>2.809631827950372E-4</v>
      </c>
      <c r="AE391" s="19">
        <f t="shared" ca="1" si="526"/>
        <v>-0.79753070946246551</v>
      </c>
      <c r="AF391" s="19">
        <f t="shared" ca="1" si="527"/>
        <v>1.7975307094624655</v>
      </c>
      <c r="AG391" s="19">
        <f t="shared" ca="1" si="528"/>
        <v>0.65327196254418962</v>
      </c>
      <c r="AH391" s="72">
        <f t="shared" ca="1" si="529"/>
        <v>1.5049363066306459E-3</v>
      </c>
      <c r="AI391" s="72">
        <f t="shared" ca="1" si="530"/>
        <v>-3.2551655531102007E-4</v>
      </c>
      <c r="AJ391" s="72">
        <f t="shared" ca="1" si="531"/>
        <v>-3.9864601962362467E-12</v>
      </c>
      <c r="AK391" s="19">
        <f t="shared" ca="1" si="532"/>
        <v>2.8096318227779015E-4</v>
      </c>
      <c r="AL391" s="19">
        <f t="shared" ca="1" si="533"/>
        <v>0.99999996052984441</v>
      </c>
      <c r="AM391" s="19">
        <f t="shared" ca="1" si="534"/>
        <v>2.8096318597434374E-4</v>
      </c>
      <c r="AN391" s="19">
        <f t="shared" ca="1" si="535"/>
        <v>-0.79753071020482791</v>
      </c>
      <c r="AO391" s="19">
        <f t="shared" ca="1" si="536"/>
        <v>0.3639447662801828</v>
      </c>
      <c r="AP391" s="19">
        <f t="shared" ca="1" si="537"/>
        <v>0.6360552337198172</v>
      </c>
      <c r="AQ391" s="72">
        <f t="shared" ca="1" si="538"/>
        <v>3.0580309624972146E-4</v>
      </c>
      <c r="AR391" s="72">
        <f t="shared" ca="1" si="539"/>
        <v>-3.25516864294853E-4</v>
      </c>
      <c r="AS391" s="72">
        <f t="shared" ca="1" si="540"/>
        <v>-3.0898383293143442E-10</v>
      </c>
      <c r="AT391" s="19">
        <f t="shared" ca="1" si="541"/>
        <v>2.8096342870188894E-4</v>
      </c>
      <c r="AU391" s="19">
        <f t="shared" ca="1" si="542"/>
        <v>0.99999996052977513</v>
      </c>
      <c r="AV391" s="19">
        <f t="shared" ca="1" si="543"/>
        <v>2.8096343239845224E-4</v>
      </c>
      <c r="AW391" s="19">
        <f t="shared" ca="1" si="544"/>
        <v>-0.79753076774005494</v>
      </c>
      <c r="AX391" s="19">
        <f t="shared" ca="1" si="545"/>
        <v>1.7975307677400549</v>
      </c>
      <c r="AY391" s="19">
        <f t="shared" ca="1" si="546"/>
        <v>0.65327197378535795</v>
      </c>
      <c r="AZ391" s="72">
        <f t="shared" ca="1" si="547"/>
        <v>1.5049363552012583E-3</v>
      </c>
      <c r="BA391" s="72">
        <f t="shared" ca="1" si="548"/>
        <v>-3.2551655603297301E-4</v>
      </c>
      <c r="BB391" s="72">
        <f t="shared" ca="1" si="549"/>
        <v>3.0826187999780097E-10</v>
      </c>
      <c r="BC391" s="19">
        <f t="shared" ca="1" si="550"/>
        <v>2.8096318285358445E-4</v>
      </c>
      <c r="BD391" s="19">
        <f t="shared" ca="1" si="551"/>
        <v>0.99999996052984419</v>
      </c>
      <c r="BE391" s="19">
        <f t="shared" ca="1" si="552"/>
        <v>2.8096318655013804E-4</v>
      </c>
      <c r="BF391" s="19">
        <f t="shared" ca="1" si="553"/>
        <v>-0.79753071033921985</v>
      </c>
      <c r="BG391" s="19">
        <f t="shared" ca="1" si="554"/>
        <v>1.79753071033922</v>
      </c>
      <c r="BH391" s="19">
        <f t="shared" ca="1" si="555"/>
        <v>0.6532719627133069</v>
      </c>
      <c r="BI391" s="72">
        <f t="shared" ca="1" si="556"/>
        <v>1.5049363073613643E-3</v>
      </c>
      <c r="BJ391" s="72">
        <f t="shared" ca="1" si="557"/>
        <v>-3.2551655532188134E-4</v>
      </c>
      <c r="BK391" s="72">
        <f t="shared" ca="1" si="558"/>
        <v>7.110916673200296E-13</v>
      </c>
      <c r="BL391" s="72">
        <f t="shared" ca="1" si="559"/>
        <v>1.2114452366472668E-2</v>
      </c>
      <c r="BM391" s="72">
        <f t="shared" ca="1" si="560"/>
        <v>1.0030217682135498</v>
      </c>
      <c r="BN391" s="72">
        <f t="shared" ca="1" si="561"/>
        <v>3.0103955907648527E-3</v>
      </c>
      <c r="BO391" s="72">
        <f t="shared" ca="1" si="562"/>
        <v>5.524501257150626E-7</v>
      </c>
      <c r="BP391" s="72">
        <f t="shared" ca="1" si="563"/>
        <v>1787.8879043736931</v>
      </c>
      <c r="BQ391" s="72">
        <f t="shared" ca="1" si="564"/>
        <v>-1.8512335155396766</v>
      </c>
      <c r="BR391" s="72">
        <f t="shared" ca="1" si="565"/>
        <v>1.2901774230822654</v>
      </c>
      <c r="BS391" s="72">
        <f t="shared" ca="1" si="566"/>
        <v>4.4317700766720582</v>
      </c>
      <c r="BT391" s="72">
        <f t="shared" ca="1" si="567"/>
        <v>253.93213266641044</v>
      </c>
      <c r="BU391" s="72">
        <f t="shared" ca="1" si="568"/>
        <v>73.921721165678207</v>
      </c>
      <c r="BV391" s="72">
        <f t="shared" ca="1" si="569"/>
        <v>253.92172116567826</v>
      </c>
    </row>
    <row r="392" spans="1:74">
      <c r="A392" s="13">
        <f ca="1">'MGRS to'!AO392</f>
        <v>33.969687973219031</v>
      </c>
      <c r="B392" s="13">
        <f ca="1">'MGRS to'!AP392</f>
        <v>-6.8702260588484858</v>
      </c>
      <c r="C392" s="19">
        <f t="shared" ca="1" si="498"/>
        <v>0.59288290100779151</v>
      </c>
      <c r="D392" s="19">
        <f t="shared" ca="1" si="499"/>
        <v>-0.11990806508321977</v>
      </c>
      <c r="E392" s="19">
        <f t="shared" ca="1" si="500"/>
        <v>0.59221908826052161</v>
      </c>
      <c r="F392" s="19">
        <f t="shared" ca="1" si="501"/>
        <v>0.59132760360834247</v>
      </c>
      <c r="G392" s="19">
        <f t="shared" ca="1" si="502"/>
        <v>-2.7062501022298568E-4</v>
      </c>
      <c r="H392" s="19">
        <f t="shared" ca="1" si="503"/>
        <v>-2.7062501022298568E-4</v>
      </c>
      <c r="I392" s="19">
        <f t="shared" ca="1" si="504"/>
        <v>0</v>
      </c>
      <c r="J392" s="19">
        <f t="shared" ca="1" si="505"/>
        <v>9.1934350582696385E-4</v>
      </c>
      <c r="K392" s="19">
        <f t="shared" ca="1" si="506"/>
        <v>0.99999957740366985</v>
      </c>
      <c r="L392" s="19">
        <f t="shared" ca="1" si="507"/>
        <v>9.193436353307163E-4</v>
      </c>
      <c r="M392" s="19">
        <f t="shared" ca="1" si="508"/>
        <v>-0.20276674341400192</v>
      </c>
      <c r="N392" s="19">
        <f t="shared" ca="1" si="509"/>
        <v>1.2027667434140019</v>
      </c>
      <c r="O392" s="19">
        <f t="shared" ca="1" si="510"/>
        <v>0.48256220789856741</v>
      </c>
      <c r="P392" s="72">
        <f t="shared" ca="1" si="511"/>
        <v>1.0084932947962029E-3</v>
      </c>
      <c r="Q392" s="72">
        <f t="shared" ca="1" si="512"/>
        <v>-2.712496889438154E-4</v>
      </c>
      <c r="R392" s="72">
        <f t="shared" ca="1" si="513"/>
        <v>-6.2467872082971453E-7</v>
      </c>
      <c r="S392" s="19">
        <f t="shared" ca="1" si="514"/>
        <v>9.1947030728684184E-4</v>
      </c>
      <c r="T392" s="19">
        <f t="shared" ca="1" si="515"/>
        <v>0.99999957728708777</v>
      </c>
      <c r="U392" s="19">
        <f t="shared" ca="1" si="516"/>
        <v>9.1947043684418748E-4</v>
      </c>
      <c r="V392" s="19">
        <f t="shared" ca="1" si="517"/>
        <v>-0.20320675862265394</v>
      </c>
      <c r="W392" s="19">
        <f t="shared" ca="1" si="518"/>
        <v>1.203206758622654</v>
      </c>
      <c r="X392" s="19">
        <f t="shared" ca="1" si="519"/>
        <v>0.48275143570185497</v>
      </c>
      <c r="Y392" s="72">
        <f t="shared" ca="1" si="520"/>
        <v>1.0088611219051219E-3</v>
      </c>
      <c r="Z392" s="72">
        <f t="shared" ca="1" si="521"/>
        <v>-2.7125113087841799E-4</v>
      </c>
      <c r="AA392" s="72">
        <f t="shared" ca="1" si="522"/>
        <v>-1.4419346025897929E-9</v>
      </c>
      <c r="AB392" s="19">
        <f t="shared" ca="1" si="523"/>
        <v>9.1947060029831846E-4</v>
      </c>
      <c r="AC392" s="19">
        <f t="shared" ca="1" si="524"/>
        <v>0.99999957728681843</v>
      </c>
      <c r="AD392" s="19">
        <f t="shared" ca="1" si="525"/>
        <v>9.1947072985578793E-4</v>
      </c>
      <c r="AE392" s="19">
        <f t="shared" ca="1" si="526"/>
        <v>-0.20320777409114532</v>
      </c>
      <c r="AF392" s="19">
        <f t="shared" ca="1" si="527"/>
        <v>1.2032077740911453</v>
      </c>
      <c r="AG392" s="19">
        <f t="shared" ca="1" si="528"/>
        <v>0.4827518722423072</v>
      </c>
      <c r="AH392" s="72">
        <f t="shared" ca="1" si="529"/>
        <v>1.0088619707767442E-3</v>
      </c>
      <c r="AI392" s="72">
        <f t="shared" ca="1" si="530"/>
        <v>-2.7125113420680959E-4</v>
      </c>
      <c r="AJ392" s="72">
        <f t="shared" ca="1" si="531"/>
        <v>-3.3283915987919466E-12</v>
      </c>
      <c r="AK392" s="19">
        <f t="shared" ca="1" si="532"/>
        <v>9.1947060097464822E-4</v>
      </c>
      <c r="AL392" s="19">
        <f t="shared" ca="1" si="533"/>
        <v>0.99999957728681776</v>
      </c>
      <c r="AM392" s="19">
        <f t="shared" ca="1" si="534"/>
        <v>9.1947073053211801E-4</v>
      </c>
      <c r="AN392" s="19">
        <f t="shared" ca="1" si="535"/>
        <v>-0.20320777643513732</v>
      </c>
      <c r="AO392" s="19">
        <f t="shared" ca="1" si="536"/>
        <v>0.95870659959628723</v>
      </c>
      <c r="AP392" s="19">
        <f t="shared" ca="1" si="537"/>
        <v>4.1293400403712766E-2</v>
      </c>
      <c r="AQ392" s="72">
        <f t="shared" ca="1" si="538"/>
        <v>8.0434744170188011E-4</v>
      </c>
      <c r="AR392" s="72">
        <f t="shared" ca="1" si="539"/>
        <v>-2.7125097798098299E-4</v>
      </c>
      <c r="AS392" s="72">
        <f t="shared" ca="1" si="540"/>
        <v>1.5622582660032927E-10</v>
      </c>
      <c r="AT392" s="19">
        <f t="shared" ca="1" si="541"/>
        <v>9.1947056922837985E-4</v>
      </c>
      <c r="AU392" s="19">
        <f t="shared" ca="1" si="542"/>
        <v>0.99999957728684685</v>
      </c>
      <c r="AV392" s="19">
        <f t="shared" ca="1" si="543"/>
        <v>9.1947069878583619E-4</v>
      </c>
      <c r="AW392" s="19">
        <f t="shared" ca="1" si="544"/>
        <v>-0.20320766641465474</v>
      </c>
      <c r="AX392" s="19">
        <f t="shared" ca="1" si="545"/>
        <v>1.2032076664146547</v>
      </c>
      <c r="AY392" s="19">
        <f t="shared" ca="1" si="546"/>
        <v>0.48275182595322097</v>
      </c>
      <c r="AZ392" s="72">
        <f t="shared" ca="1" si="547"/>
        <v>1.0088618807655642E-3</v>
      </c>
      <c r="BA392" s="72">
        <f t="shared" ca="1" si="548"/>
        <v>-2.7125113385387923E-4</v>
      </c>
      <c r="BB392" s="72">
        <f t="shared" ca="1" si="549"/>
        <v>-1.5587289624178005E-10</v>
      </c>
      <c r="BC392" s="19">
        <f t="shared" ca="1" si="550"/>
        <v>9.1947060090288705E-4</v>
      </c>
      <c r="BD392" s="19">
        <f t="shared" ca="1" si="551"/>
        <v>0.99999957728681776</v>
      </c>
      <c r="BE392" s="19">
        <f t="shared" ca="1" si="552"/>
        <v>9.1947073046035684E-4</v>
      </c>
      <c r="BF392" s="19">
        <f t="shared" ca="1" si="553"/>
        <v>-0.20320777618659916</v>
      </c>
      <c r="BG392" s="19">
        <f t="shared" ca="1" si="554"/>
        <v>1.2032077761865991</v>
      </c>
      <c r="BH392" s="19">
        <f t="shared" ca="1" si="555"/>
        <v>0.48275187314312251</v>
      </c>
      <c r="BI392" s="72">
        <f t="shared" ca="1" si="556"/>
        <v>1.0088619725284193E-3</v>
      </c>
      <c r="BJ392" s="72">
        <f t="shared" ca="1" si="557"/>
        <v>-2.7125113421367779E-4</v>
      </c>
      <c r="BK392" s="72">
        <f t="shared" ca="1" si="558"/>
        <v>-3.5979856247148057E-13</v>
      </c>
      <c r="BL392" s="72">
        <f t="shared" ca="1" si="559"/>
        <v>8.1090148878910241E-3</v>
      </c>
      <c r="BM392" s="72">
        <f t="shared" ca="1" si="560"/>
        <v>1.0020241817719509</v>
      </c>
      <c r="BN392" s="72">
        <f t="shared" ca="1" si="561"/>
        <v>2.0190725414944155E-3</v>
      </c>
      <c r="BO392" s="72">
        <f t="shared" ca="1" si="562"/>
        <v>8.9571689802028903E-7</v>
      </c>
      <c r="BP392" s="72">
        <f t="shared" ca="1" si="563"/>
        <v>5850.9733520433447</v>
      </c>
      <c r="BQ392" s="72">
        <f t="shared" ca="1" si="564"/>
        <v>-2.8952545816212911</v>
      </c>
      <c r="BR392" s="72">
        <f t="shared" ca="1" si="565"/>
        <v>0.24618675893123385</v>
      </c>
      <c r="BS392" s="72">
        <f t="shared" ca="1" si="566"/>
        <v>3.3877794125210268</v>
      </c>
      <c r="BT392" s="72">
        <f t="shared" ca="1" si="567"/>
        <v>194.11413185718507</v>
      </c>
      <c r="BU392" s="72">
        <f t="shared" ca="1" si="568"/>
        <v>14.105462258764325</v>
      </c>
      <c r="BV392" s="72">
        <f t="shared" ca="1" si="569"/>
        <v>194.10546225876431</v>
      </c>
    </row>
    <row r="393" spans="1:74">
      <c r="A393" s="13">
        <f ca="1">'MGRS to'!AO393</f>
        <v>34.010555885932561</v>
      </c>
      <c r="B393" s="13">
        <f ca="1">'MGRS to'!AP393</f>
        <v>-6.8616701003723932</v>
      </c>
      <c r="C393" s="19">
        <f t="shared" ref="C393:C456" ca="1" si="570">A393*PI()/180</f>
        <v>0.59359618064306019</v>
      </c>
      <c r="D393" s="19">
        <f t="shared" ref="D393:D456" ca="1" si="571">B393*PI()/180</f>
        <v>-0.11975873543714805</v>
      </c>
      <c r="E393" s="19">
        <f t="shared" ref="E393:E456" ca="1" si="572">ATAN((1-f)*TAN(C392))</f>
        <v>0.59132760360834247</v>
      </c>
      <c r="F393" s="19">
        <f t="shared" ref="F393:F456" ca="1" si="573">ATAN((1-f)*TAN(C393))</f>
        <v>0.59203998221951937</v>
      </c>
      <c r="G393" s="19">
        <f t="shared" ref="G393:G456" ca="1" si="574">D393-D392</f>
        <v>1.493296460717275E-4</v>
      </c>
      <c r="H393" s="19">
        <f t="shared" ref="H393:H456" ca="1" si="575">G393</f>
        <v>1.493296460717275E-4</v>
      </c>
      <c r="I393" s="19">
        <f t="shared" ref="I393:I456" ca="1" si="576">H393-G393</f>
        <v>0</v>
      </c>
      <c r="J393" s="19">
        <f t="shared" ref="J393:J456" ca="1" si="577">SQRT((COS($F393)*SIN(H393))^2+(COS($E393)*SIN($F393)-SIN($E393)*COS($F393)*COS(H393))^2)</f>
        <v>7.2308043166369998E-4</v>
      </c>
      <c r="K393" s="19">
        <f t="shared" ref="K393:K456" ca="1" si="578">SIN($E393)*SIN($F393)+COS($E393)*COS($F393)*COS(H393)</f>
        <v>0.99999973857731039</v>
      </c>
      <c r="L393" s="19">
        <f t="shared" ref="L393:L456" ca="1" si="579">ATAN2(K393,J393)</f>
        <v>7.2308049467358375E-4</v>
      </c>
      <c r="M393" s="19">
        <f t="shared" ref="M393:M456" ca="1" si="580">COS($E393)*COS($F393)*SIN(H393)/J393</f>
        <v>0.14227164759277183</v>
      </c>
      <c r="N393" s="19">
        <f t="shared" ref="N393:N456" ca="1" si="581">IF(1-M393^2=0,0.000000000001,1-M393)</f>
        <v>0.85772835240722811</v>
      </c>
      <c r="O393" s="19">
        <f t="shared" ref="O393:O456" ca="1" si="582">K393-2*SIN($E393)*SIN($F393)/N393</f>
        <v>0.27460601184977051</v>
      </c>
      <c r="P393" s="72">
        <f t="shared" ref="P393:P456" ca="1" si="583">f/16*N393*(4+f*(4-3*N393))</f>
        <v>7.1981002758735404E-4</v>
      </c>
      <c r="Q393" s="72">
        <f t="shared" ref="Q393:Q456" ca="1" si="584">$G393+(1-P393)*f*M393*(L393+P393*J393*(O393+P393*K393*(-1+2*O393)))</f>
        <v>1.4967438239792485E-4</v>
      </c>
      <c r="R393" s="72">
        <f t="shared" ref="R393:R456" ca="1" si="585">Q393-H393</f>
        <v>3.447363261973571E-7</v>
      </c>
      <c r="S393" s="19">
        <f t="shared" ref="S393:S456" ca="1" si="586">SQRT((COS($F393)*SIN(Q393))^2+(COS($E393)*SIN($F393)-SIN($E393)*COS($F393)*COS(Q393))^2)</f>
        <v>7.2312953280189124E-4</v>
      </c>
      <c r="T393" s="19">
        <f t="shared" ref="T393:T456" ca="1" si="587">SIN($E393)*SIN($F393)+COS($E393)*COS($F393)*COS(Q393)</f>
        <v>0.99999973854180513</v>
      </c>
      <c r="U393" s="19">
        <f t="shared" ref="U393:U456" ca="1" si="588">ATAN2(T393,S393)</f>
        <v>7.2312959582461196E-4</v>
      </c>
      <c r="V393" s="19">
        <f t="shared" ref="V393:V456" ca="1" si="589">COS($E393)*COS($F393)*SIN(Q393)/S393</f>
        <v>0.14259040743639512</v>
      </c>
      <c r="W393" s="19">
        <f t="shared" ref="W393:W456" ca="1" si="590">IF(1-V393^2=0,0.000000000001,1-V393)</f>
        <v>0.85740959256360494</v>
      </c>
      <c r="X393" s="19">
        <f t="shared" ref="X393:X456" ca="1" si="591">T393-2*SIN($E393)*SIN($F393)/W393</f>
        <v>0.27433633161369086</v>
      </c>
      <c r="Y393" s="72">
        <f t="shared" ref="Y393:Y456" ca="1" si="592">f/16*W393*(4+f*(4-3*W393))</f>
        <v>7.1954309875825343E-4</v>
      </c>
      <c r="Z393" s="72">
        <f t="shared" ref="Z393:Z456" ca="1" si="593">$G393+(1-Y393)*f*V393*(U393+Y393*S393*(X393+Y393*T393*(-1+2*X393)))</f>
        <v>1.4967517824203923E-4</v>
      </c>
      <c r="AA393" s="72">
        <f t="shared" ref="AA393:AA456" ca="1" si="594">Z393-Q393</f>
        <v>7.9584411437805432E-10</v>
      </c>
      <c r="AB393" s="19">
        <f t="shared" ref="AB393:AB456" ca="1" si="595">SQRT((COS($F393)*SIN(Z393))^2+(COS($E393)*SIN($F393)-SIN($E393)*COS($F393)*COS(Z393))^2)</f>
        <v>7.2312964628185635E-4</v>
      </c>
      <c r="AC393" s="19">
        <f t="shared" ref="AC393:AC456" ca="1" si="596">SIN($E393)*SIN($F393)+COS($E393)*COS($F393)*COS(Z393)</f>
        <v>0.99999973854172319</v>
      </c>
      <c r="AD393" s="19">
        <f t="shared" ref="AD393:AD456" ca="1" si="597">ATAN2(AC393,AB393)</f>
        <v>7.2312970930460668E-4</v>
      </c>
      <c r="AE393" s="19">
        <f t="shared" ref="AE393:AE456" ca="1" si="598">COS($E393)*COS($F393)*SIN(Z393)/AB393</f>
        <v>0.14259114323712599</v>
      </c>
      <c r="AF393" s="19">
        <f t="shared" ref="AF393:AF456" ca="1" si="599">IF(1-AE393^2=0,0.000000000001,1-AE393)</f>
        <v>0.85740885676287404</v>
      </c>
      <c r="AG393" s="19">
        <f t="shared" ref="AG393:AG456" ca="1" si="600">AC393-2*SIN($E393)*SIN($F393)/AF393</f>
        <v>0.27433570887258996</v>
      </c>
      <c r="AH393" s="72">
        <f t="shared" ref="AH393:AH456" ca="1" si="601">f/16*AF393*(4+f*(4-3*AF393))</f>
        <v>7.1954248259975854E-4</v>
      </c>
      <c r="AI393" s="72">
        <f t="shared" ref="AI393:AI456" ca="1" si="602">$G393+(1-AH393)*f*AE393*(AD393+AH393*AB393*(AG393+AH393*AC393*(-1+2*AG393)))</f>
        <v>1.4967518007929224E-4</v>
      </c>
      <c r="AJ393" s="72">
        <f t="shared" ref="AJ393:AJ456" ca="1" si="603">AI393-Z393</f>
        <v>1.8372530059818093E-12</v>
      </c>
      <c r="AK393" s="19">
        <f t="shared" ref="AK393:AK456" ca="1" si="604">SQRT((COS($F393)*SIN(AI393))^2+(COS($E393)*SIN($F393)-SIN($E393)*COS($F393)*COS(AI393))^2)</f>
        <v>7.2312964654387105E-4</v>
      </c>
      <c r="AL393" s="19">
        <f t="shared" ref="AL393:AL456" ca="1" si="605">SIN($E393)*SIN($F393)+COS($E393)*COS($F393)*COS(AI393)</f>
        <v>0.99999973854172286</v>
      </c>
      <c r="AM393" s="19">
        <f t="shared" ref="AM393:AM456" ca="1" si="606">ATAN2(AL393,AK393)</f>
        <v>7.2312970956662159E-4</v>
      </c>
      <c r="AN393" s="19">
        <f t="shared" ref="AN393:AN456" ca="1" si="607">COS($E393)*COS($F393)*SIN(AI393)/AK393</f>
        <v>0.14259114493575722</v>
      </c>
      <c r="AO393" s="19">
        <f t="shared" ref="AO393:AO456" ca="1" si="608">1-AN393^2</f>
        <v>0.97966776538590983</v>
      </c>
      <c r="AP393" s="19">
        <f t="shared" ref="AP393:AP456" ca="1" si="609">IF(1-AO393^2=0,0.000000000001,1-AO393)</f>
        <v>2.0332234614090172E-2</v>
      </c>
      <c r="AQ393" s="72">
        <f t="shared" ref="AQ393:AQ456" ca="1" si="610">f/16*AO393*(4+f*(4-3*AO393))</f>
        <v>8.2189041548319335E-4</v>
      </c>
      <c r="AR393" s="72">
        <f t="shared" ref="AR393:AR456" ca="1" si="611">$G393+(1-AQ393)*f*AN393*(AM393+AQ393*AK393*(AP393+AQ393*AL393*(-1+2*AP393)))</f>
        <v>1.4967508213602269E-4</v>
      </c>
      <c r="AS393" s="72">
        <f t="shared" ref="AS393:AS456" ca="1" si="612">AR393-AI393</f>
        <v>-9.7943269542887651E-11</v>
      </c>
      <c r="AT393" s="19">
        <f t="shared" ref="AT393:AT456" ca="1" si="613">SQRT((COS($F393)*SIN(AR393))^2+(COS($E393)*SIN($F393)-SIN($E393)*COS($F393)*COS(AR393))^2)</f>
        <v>7.2312963257804505E-4</v>
      </c>
      <c r="AU393" s="19">
        <f t="shared" ref="AU393:AU456" ca="1" si="614">SIN($E393)*SIN($F393)+COS($E393)*COS($F393)*COS(AR393)</f>
        <v>0.99999973854173296</v>
      </c>
      <c r="AV393" s="19">
        <f t="shared" ref="AV393:AV456" ca="1" si="615">ATAN2(AU393,AT393)</f>
        <v>7.231296956007919E-4</v>
      </c>
      <c r="AW393" s="19">
        <f t="shared" ref="AW393:AW456" ca="1" si="616">COS($E393)*COS($F393)*SIN(AR393)/AT393</f>
        <v>0.1425910543819493</v>
      </c>
      <c r="AX393" s="19">
        <f t="shared" ref="AX393:AX456" ca="1" si="617">IF(1-AW393^2=0,0.000000000001,1-AW393)</f>
        <v>0.8574089456180507</v>
      </c>
      <c r="AY393" s="19">
        <f t="shared" ref="AY393:AY456" ca="1" si="618">AU393-2*SIN($E393)*SIN($F393)/AX393</f>
        <v>0.27433578407476067</v>
      </c>
      <c r="AZ393" s="72">
        <f t="shared" ref="AZ393:AZ456" ca="1" si="619">f/16*AX393*(4+f*(4-3*AX393))</f>
        <v>7.1954255700695823E-4</v>
      </c>
      <c r="BA393" s="72">
        <f t="shared" ref="BA393:BA456" ca="1" si="620">$G393+(1-AZ393)*f*AW393*(AV393+AZ393*AT393*(AY393+AZ393*AU393*(-1+2*AY393)))</f>
        <v>1.4967517985742585E-4</v>
      </c>
      <c r="BB393" s="72">
        <f t="shared" ref="BB393:BB456" ca="1" si="621">BA393-AR393</f>
        <v>9.7721403153694722E-11</v>
      </c>
      <c r="BC393" s="19">
        <f t="shared" ref="BC393:BC456" ca="1" si="622">SQRT((COS($F393)*SIN(BA393))^2+(COS($E393)*SIN($F393)-SIN($E393)*COS($F393)*COS(BA393))^2)</f>
        <v>7.2312964651224997E-4</v>
      </c>
      <c r="BD393" s="19">
        <f t="shared" ref="BD393:BD456" ca="1" si="623">SIN($E393)*SIN($F393)+COS($E393)*COS($F393)*COS(BA393)</f>
        <v>0.99999973854172286</v>
      </c>
      <c r="BE393" s="19">
        <f t="shared" ref="BE393:BE456" ca="1" si="624">ATAN2(BD393,BC393)</f>
        <v>7.231297095350005E-4</v>
      </c>
      <c r="BF393" s="19">
        <f t="shared" ref="BF393:BF456" ca="1" si="625">COS($E393)*COS($F393)*SIN(BA393)/BC393</f>
        <v>0.14259114473062687</v>
      </c>
      <c r="BG393" s="19">
        <f t="shared" ref="BG393:BG456" ca="1" si="626">IF(1-BF393^2=0,0.000000000001,1-BF393)</f>
        <v>0.85740885526937316</v>
      </c>
      <c r="BH393" s="19">
        <f t="shared" ref="BH393:BH456" ca="1" si="627">BD393-2*SIN($E393)*SIN($F393)/BG393</f>
        <v>0.27433570760857207</v>
      </c>
      <c r="BI393" s="72">
        <f t="shared" ref="BI393:BI456" ca="1" si="628">f/16*BG393*(4+f*(4-3*BG393))</f>
        <v>7.1954248134910304E-4</v>
      </c>
      <c r="BJ393" s="72">
        <f t="shared" ref="BJ393:BJ456" ca="1" si="629">$G393+(1-BI393)*f*BF393*(BE393+BI393*BC393*(BH393+BI393*BD393*(-1+2*BH393)))</f>
        <v>1.4967518008302146E-4</v>
      </c>
      <c r="BK393" s="72">
        <f t="shared" ref="BK393:BK456" ca="1" si="630">BJ393-BA393</f>
        <v>2.2559561098541014E-13</v>
      </c>
      <c r="BL393" s="72">
        <f t="shared" ref="BL393:BL456" ca="1" si="631">BG393*(a^2-b^2)/b^2</f>
        <v>5.7785041868867399E-3</v>
      </c>
      <c r="BM393" s="72">
        <f t="shared" ref="BM393:BM456" ca="1" si="632">1+BL393/16384*(4096+BL393*(-768+BL393*(320-175*BL393)))</f>
        <v>1.0014430645950692</v>
      </c>
      <c r="BN393" s="72">
        <f t="shared" ref="BN393:BN456" ca="1" si="633">BL393/1024*(256+BL393*(-128+BL393*(74-47*BL393)))</f>
        <v>1.4404660504176933E-3</v>
      </c>
      <c r="BO393" s="72">
        <f t="shared" ref="BO393:BO456" ca="1" si="634">BN393*BC393*(BH393+BN393/4*(BD393*(-1+2*BH393^2)-BN393/6*BH393*(-3+4*BC393^2)*(-3+4*BH393^2)))</f>
        <v>2.8544121215079976E-7</v>
      </c>
      <c r="BP393" s="72">
        <f t="shared" ref="BP393:BP456" ca="1" si="635">b*BM393*(BE393-BO393)</f>
        <v>4601.5727735813807</v>
      </c>
      <c r="BQ393" s="72">
        <f t="shared" ref="BQ393:BQ456" ca="1" si="636">ATAN2(COS(C392)*SIN(C393)-SIN(C392)*COS(C393)*COS(D393-D392),SIN(D393-D392)*COS(C393))</f>
        <v>0.17183015181999589</v>
      </c>
      <c r="BR393" s="72">
        <f t="shared" ref="BR393:BR456" ca="1" si="637">ATAN2(COS(C393)*SIN(C392)-SIN(C393)*COS(C392)*COS(D392-D393),SIN(D392-D393)*COS(C392))</f>
        <v>-2.9696790190309525</v>
      </c>
      <c r="BS393" s="72">
        <f t="shared" ref="BS393:BS456" ca="1" si="638">BR393+PI()</f>
        <v>0.17191363455884057</v>
      </c>
      <c r="BT393" s="72">
        <f t="shared" ref="BT393:BT456" ca="1" si="639">MOD(BQ393*180/PI()+360,360)</f>
        <v>9.8451424923779314</v>
      </c>
      <c r="BU393" s="72">
        <f t="shared" ref="BU393:BU456" ca="1" si="640">BR393*180/PI()</f>
        <v>-170.15007429902406</v>
      </c>
      <c r="BV393" s="72">
        <f t="shared" ref="BV393:BV456" ca="1" si="641">MOD(BS393*180/PI()+360,360)</f>
        <v>9.8499257009759162</v>
      </c>
    </row>
    <row r="394" spans="1:74">
      <c r="A394" s="13">
        <f ca="1">'MGRS to'!AO394</f>
        <v>33.97717228857092</v>
      </c>
      <c r="B394" s="13">
        <f ca="1">'MGRS to'!AP394</f>
        <v>-6.8697363244040934</v>
      </c>
      <c r="C394" s="19">
        <f t="shared" ca="1" si="570"/>
        <v>0.59301352695293941</v>
      </c>
      <c r="D394" s="19">
        <f t="shared" ca="1" si="571"/>
        <v>-0.1198995176047047</v>
      </c>
      <c r="E394" s="19">
        <f t="shared" ca="1" si="572"/>
        <v>0.59203998221951937</v>
      </c>
      <c r="F394" s="19">
        <f t="shared" ca="1" si="573"/>
        <v>0.59145806430874914</v>
      </c>
      <c r="G394" s="19">
        <f t="shared" ca="1" si="574"/>
        <v>-1.4078216755665507E-4</v>
      </c>
      <c r="H394" s="19">
        <f t="shared" ca="1" si="575"/>
        <v>-1.4078216755665507E-4</v>
      </c>
      <c r="I394" s="19">
        <f t="shared" ca="1" si="576"/>
        <v>0</v>
      </c>
      <c r="J394" s="19">
        <f t="shared" ca="1" si="577"/>
        <v>5.9353267800301866E-4</v>
      </c>
      <c r="K394" s="19">
        <f t="shared" ca="1" si="578"/>
        <v>0.99999982385946451</v>
      </c>
      <c r="L394" s="19">
        <f t="shared" ca="1" si="579"/>
        <v>5.9353271285140911E-4</v>
      </c>
      <c r="M394" s="19">
        <f t="shared" ca="1" si="580"/>
        <v>-0.16338940692766343</v>
      </c>
      <c r="N394" s="19">
        <f t="shared" ca="1" si="581"/>
        <v>1.1633894069276633</v>
      </c>
      <c r="O394" s="19">
        <f t="shared" ca="1" si="582"/>
        <v>0.46508723016782472</v>
      </c>
      <c r="P394" s="72">
        <f t="shared" ca="1" si="583"/>
        <v>9.755728282073179E-4</v>
      </c>
      <c r="Q394" s="72">
        <f t="shared" ca="1" si="584"/>
        <v>-1.4110714309403525E-4</v>
      </c>
      <c r="R394" s="72">
        <f t="shared" ca="1" si="585"/>
        <v>-3.2497553738018476E-7</v>
      </c>
      <c r="S394" s="19">
        <f t="shared" ca="1" si="586"/>
        <v>5.9358583445769054E-4</v>
      </c>
      <c r="T394" s="19">
        <f t="shared" ca="1" si="587"/>
        <v>0.99999982382791297</v>
      </c>
      <c r="U394" s="19">
        <f t="shared" ca="1" si="588"/>
        <v>5.9358586931544481E-4</v>
      </c>
      <c r="V394" s="19">
        <f t="shared" ca="1" si="589"/>
        <v>-0.1637519025186836</v>
      </c>
      <c r="W394" s="19">
        <f t="shared" ca="1" si="590"/>
        <v>1.1637519025186835</v>
      </c>
      <c r="X394" s="19">
        <f t="shared" ca="1" si="591"/>
        <v>0.46525384937562708</v>
      </c>
      <c r="Y394" s="72">
        <f t="shared" ca="1" si="592"/>
        <v>9.7587591365871961E-4</v>
      </c>
      <c r="Z394" s="72">
        <f t="shared" ca="1" si="593"/>
        <v>-1.4110789325377549E-4</v>
      </c>
      <c r="AA394" s="72">
        <f t="shared" ca="1" si="594"/>
        <v>-7.5015974023416067E-10</v>
      </c>
      <c r="AB394" s="19">
        <f t="shared" ca="1" si="595"/>
        <v>5.9358595729803348E-4</v>
      </c>
      <c r="AC394" s="19">
        <f t="shared" ca="1" si="596"/>
        <v>0.99999982382784003</v>
      </c>
      <c r="AD394" s="19">
        <f t="shared" ca="1" si="597"/>
        <v>5.9358599215580932E-4</v>
      </c>
      <c r="AE394" s="19">
        <f t="shared" ca="1" si="598"/>
        <v>-0.16375273917543245</v>
      </c>
      <c r="AF394" s="19">
        <f t="shared" ca="1" si="599"/>
        <v>1.1637527391754325</v>
      </c>
      <c r="AG394" s="19">
        <f t="shared" ca="1" si="600"/>
        <v>0.46525423382047404</v>
      </c>
      <c r="AH394" s="72">
        <f t="shared" ca="1" si="601"/>
        <v>9.7587661319345183E-4</v>
      </c>
      <c r="AI394" s="72">
        <f t="shared" ca="1" si="602"/>
        <v>-1.4110789498541238E-4</v>
      </c>
      <c r="AJ394" s="72">
        <f t="shared" ca="1" si="603"/>
        <v>-1.7316368879170124E-12</v>
      </c>
      <c r="AK394" s="19">
        <f t="shared" ca="1" si="604"/>
        <v>5.9358595758159593E-4</v>
      </c>
      <c r="AL394" s="19">
        <f t="shared" ca="1" si="605"/>
        <v>0.99999982382783981</v>
      </c>
      <c r="AM394" s="19">
        <f t="shared" ca="1" si="606"/>
        <v>5.9358599243937188E-4</v>
      </c>
      <c r="AN394" s="19">
        <f t="shared" ca="1" si="607"/>
        <v>-0.16375274110673413</v>
      </c>
      <c r="AO394" s="19">
        <f t="shared" ca="1" si="608"/>
        <v>0.9731850397800309</v>
      </c>
      <c r="AP394" s="19">
        <f t="shared" ca="1" si="609"/>
        <v>2.6814960219969097E-2</v>
      </c>
      <c r="AQ394" s="72">
        <f t="shared" ca="1" si="610"/>
        <v>8.1646504269303677E-4</v>
      </c>
      <c r="AR394" s="72">
        <f t="shared" ca="1" si="611"/>
        <v>-1.411078060634455E-4</v>
      </c>
      <c r="AS394" s="72">
        <f t="shared" ca="1" si="612"/>
        <v>8.8921966876409284E-11</v>
      </c>
      <c r="AT394" s="19">
        <f t="shared" ca="1" si="613"/>
        <v>5.9358594302040264E-4</v>
      </c>
      <c r="AU394" s="19">
        <f t="shared" ca="1" si="614"/>
        <v>0.99999982382784847</v>
      </c>
      <c r="AV394" s="19">
        <f t="shared" ca="1" si="615"/>
        <v>5.9358597787817599E-4</v>
      </c>
      <c r="AW394" s="19">
        <f t="shared" ca="1" si="616"/>
        <v>-0.16375264193166295</v>
      </c>
      <c r="AX394" s="19">
        <f t="shared" ca="1" si="617"/>
        <v>1.1637526419316631</v>
      </c>
      <c r="AY394" s="19">
        <f t="shared" ca="1" si="618"/>
        <v>0.46525418913686578</v>
      </c>
      <c r="AZ394" s="72">
        <f t="shared" ca="1" si="619"/>
        <v>9.7587653188723606E-4</v>
      </c>
      <c r="BA394" s="72">
        <f t="shared" ca="1" si="620"/>
        <v>-1.4110789478414594E-4</v>
      </c>
      <c r="BB394" s="72">
        <f t="shared" ca="1" si="621"/>
        <v>-8.8720700436913796E-11</v>
      </c>
      <c r="BC394" s="19">
        <f t="shared" ca="1" si="622"/>
        <v>5.9358595754867944E-4</v>
      </c>
      <c r="BD394" s="19">
        <f t="shared" ca="1" si="623"/>
        <v>0.99999982382783992</v>
      </c>
      <c r="BE394" s="19">
        <f t="shared" ca="1" si="624"/>
        <v>5.935859924064554E-4</v>
      </c>
      <c r="BF394" s="19">
        <f t="shared" ca="1" si="625"/>
        <v>-0.16375274088224934</v>
      </c>
      <c r="BG394" s="19">
        <f t="shared" ca="1" si="626"/>
        <v>1.1637527408822494</v>
      </c>
      <c r="BH394" s="19">
        <f t="shared" ca="1" si="627"/>
        <v>0.46525423460475801</v>
      </c>
      <c r="BI394" s="72">
        <f t="shared" ca="1" si="628"/>
        <v>9.7587661462053381E-4</v>
      </c>
      <c r="BJ394" s="72">
        <f t="shared" ca="1" si="629"/>
        <v>-1.4110789498894503E-4</v>
      </c>
      <c r="BK394" s="72">
        <f t="shared" ca="1" si="630"/>
        <v>-2.0479909543409669E-13</v>
      </c>
      <c r="BL394" s="72">
        <f t="shared" ca="1" si="631"/>
        <v>7.8431078059909651E-3</v>
      </c>
      <c r="BM394" s="72">
        <f t="shared" ca="1" si="632"/>
        <v>1.0019579028495071</v>
      </c>
      <c r="BN394" s="72">
        <f t="shared" ca="1" si="633"/>
        <v>1.9531223508440028E-3</v>
      </c>
      <c r="BO394" s="72">
        <f t="shared" ca="1" si="634"/>
        <v>5.3906907298089623E-7</v>
      </c>
      <c r="BP394" s="72">
        <f t="shared" ca="1" si="635"/>
        <v>3777.233407116842</v>
      </c>
      <c r="BQ394" s="72">
        <f t="shared" ca="1" si="636"/>
        <v>-2.9438418946720661</v>
      </c>
      <c r="BR394" s="72">
        <f t="shared" ca="1" si="637"/>
        <v>0.19767204702481156</v>
      </c>
      <c r="BS394" s="72">
        <f t="shared" ca="1" si="638"/>
        <v>3.3392647006146046</v>
      </c>
      <c r="BT394" s="72">
        <f t="shared" ca="1" si="639"/>
        <v>191.33028388149478</v>
      </c>
      <c r="BU394" s="72">
        <f t="shared" ca="1" si="640"/>
        <v>11.325774022233244</v>
      </c>
      <c r="BV394" s="72">
        <f t="shared" ca="1" si="641"/>
        <v>191.32577402223319</v>
      </c>
    </row>
    <row r="395" spans="1:74">
      <c r="A395" s="13">
        <f ca="1">'MGRS to'!AO395</f>
        <v>33.968524600025745</v>
      </c>
      <c r="B395" s="13">
        <f ca="1">'MGRS to'!AP395</f>
        <v>-6.8289484627310131</v>
      </c>
      <c r="C395" s="19">
        <f t="shared" ca="1" si="570"/>
        <v>0.59286259631513916</v>
      </c>
      <c r="D395" s="19">
        <f t="shared" ca="1" si="571"/>
        <v>-0.11918763512366146</v>
      </c>
      <c r="E395" s="19">
        <f t="shared" ca="1" si="572"/>
        <v>0.59145806430874914</v>
      </c>
      <c r="F395" s="19">
        <f t="shared" ca="1" si="573"/>
        <v>0.59130732461109525</v>
      </c>
      <c r="G395" s="19">
        <f t="shared" ca="1" si="574"/>
        <v>7.1188248104324392E-4</v>
      </c>
      <c r="H395" s="19">
        <f t="shared" ca="1" si="575"/>
        <v>7.1188248104324392E-4</v>
      </c>
      <c r="I395" s="19">
        <f t="shared" ca="1" si="576"/>
        <v>0</v>
      </c>
      <c r="J395" s="19">
        <f t="shared" ca="1" si="577"/>
        <v>6.0990522897390266E-4</v>
      </c>
      <c r="K395" s="19">
        <f t="shared" ca="1" si="578"/>
        <v>0.99999981400778859</v>
      </c>
      <c r="L395" s="19">
        <f t="shared" ca="1" si="579"/>
        <v>6.0990526678644623E-4</v>
      </c>
      <c r="M395" s="19">
        <f t="shared" ca="1" si="580"/>
        <v>0.80441584122197551</v>
      </c>
      <c r="N395" s="19">
        <f t="shared" ca="1" si="581"/>
        <v>0.19558415877802449</v>
      </c>
      <c r="O395" s="19">
        <f t="shared" ca="1" si="582"/>
        <v>-2.1783430367398808</v>
      </c>
      <c r="P395" s="72">
        <f t="shared" ca="1" si="583"/>
        <v>1.6440819217906384E-4</v>
      </c>
      <c r="Q395" s="72">
        <f t="shared" ca="1" si="584"/>
        <v>7.1352656878822087E-4</v>
      </c>
      <c r="R395" s="72">
        <f t="shared" ca="1" si="585"/>
        <v>1.6440877449769471E-6</v>
      </c>
      <c r="S395" s="19">
        <f t="shared" ca="1" si="586"/>
        <v>6.1122785203922021E-4</v>
      </c>
      <c r="T395" s="19">
        <f t="shared" ca="1" si="587"/>
        <v>0.99999981320023901</v>
      </c>
      <c r="U395" s="19">
        <f t="shared" ca="1" si="588"/>
        <v>6.1122789009829519E-4</v>
      </c>
      <c r="V395" s="19">
        <f t="shared" ca="1" si="589"/>
        <v>0.80452895529634361</v>
      </c>
      <c r="W395" s="19">
        <f t="shared" ca="1" si="590"/>
        <v>0.19547104470365639</v>
      </c>
      <c r="X395" s="19">
        <f t="shared" ca="1" si="591"/>
        <v>-2.1801822629433545</v>
      </c>
      <c r="Y395" s="72">
        <f t="shared" ca="1" si="592"/>
        <v>1.6431315500586307E-4</v>
      </c>
      <c r="Z395" s="72">
        <f t="shared" ca="1" si="593"/>
        <v>7.1353036579731581E-4</v>
      </c>
      <c r="AA395" s="72">
        <f t="shared" ca="1" si="594"/>
        <v>3.7970090949451113E-9</v>
      </c>
      <c r="AB395" s="19">
        <f t="shared" ca="1" si="595"/>
        <v>6.1123090684291016E-4</v>
      </c>
      <c r="AC395" s="19">
        <f t="shared" ca="1" si="596"/>
        <v>0.99999981319837183</v>
      </c>
      <c r="AD395" s="19">
        <f t="shared" ca="1" si="597"/>
        <v>6.1123094490255587E-4</v>
      </c>
      <c r="AE395" s="19">
        <f t="shared" ca="1" si="598"/>
        <v>0.80452921568290392</v>
      </c>
      <c r="AF395" s="19">
        <f t="shared" ca="1" si="599"/>
        <v>0.19547078431709608</v>
      </c>
      <c r="AG395" s="19">
        <f t="shared" ca="1" si="600"/>
        <v>-2.1801864992646021</v>
      </c>
      <c r="AH395" s="72">
        <f t="shared" ca="1" si="601"/>
        <v>1.6431293623194118E-4</v>
      </c>
      <c r="AI395" s="72">
        <f t="shared" ca="1" si="602"/>
        <v>7.1353037456648165E-4</v>
      </c>
      <c r="AJ395" s="72">
        <f t="shared" ca="1" si="603"/>
        <v>8.7691658405206208E-12</v>
      </c>
      <c r="AK395" s="19">
        <f t="shared" ca="1" si="604"/>
        <v>6.112309138979477E-4</v>
      </c>
      <c r="AL395" s="19">
        <f t="shared" ca="1" si="605"/>
        <v>0.99999981319836739</v>
      </c>
      <c r="AM395" s="19">
        <f t="shared" ca="1" si="606"/>
        <v>6.1123095195759483E-4</v>
      </c>
      <c r="AN395" s="19">
        <f t="shared" ca="1" si="607"/>
        <v>0.80452921628427521</v>
      </c>
      <c r="AO395" s="19">
        <f t="shared" ca="1" si="608"/>
        <v>0.35273274014500988</v>
      </c>
      <c r="AP395" s="19">
        <f t="shared" ca="1" si="609"/>
        <v>0.64726725985499012</v>
      </c>
      <c r="AQ395" s="72">
        <f t="shared" ca="1" si="610"/>
        <v>2.9639057314023861E-4</v>
      </c>
      <c r="AR395" s="72">
        <f t="shared" ca="1" si="611"/>
        <v>7.1353106385534137E-4</v>
      </c>
      <c r="AS395" s="72">
        <f t="shared" ca="1" si="612"/>
        <v>6.8928885971382414E-10</v>
      </c>
      <c r="AT395" s="19">
        <f t="shared" ca="1" si="613"/>
        <v>6.1123146845089098E-4</v>
      </c>
      <c r="AU395" s="19">
        <f t="shared" ca="1" si="614"/>
        <v>0.99999981319802855</v>
      </c>
      <c r="AV395" s="19">
        <f t="shared" ca="1" si="615"/>
        <v>6.1123150651064165E-4</v>
      </c>
      <c r="AW395" s="19">
        <f t="shared" ca="1" si="616"/>
        <v>0.80452926355304333</v>
      </c>
      <c r="AX395" s="19">
        <f t="shared" ca="1" si="617"/>
        <v>0.19547073644695667</v>
      </c>
      <c r="AY395" s="19">
        <f t="shared" ca="1" si="618"/>
        <v>-2.180187278082097</v>
      </c>
      <c r="AZ395" s="72">
        <f t="shared" ca="1" si="619"/>
        <v>1.6431289601197694E-4</v>
      </c>
      <c r="BA395" s="72">
        <f t="shared" ca="1" si="620"/>
        <v>7.1353037617864171E-4</v>
      </c>
      <c r="BB395" s="72">
        <f t="shared" ca="1" si="621"/>
        <v>-6.8767669965559552E-10</v>
      </c>
      <c r="BC395" s="19">
        <f t="shared" ca="1" si="622"/>
        <v>6.1123091519498538E-4</v>
      </c>
      <c r="BD395" s="19">
        <f t="shared" ca="1" si="623"/>
        <v>0.99999981319836673</v>
      </c>
      <c r="BE395" s="19">
        <f t="shared" ca="1" si="624"/>
        <v>6.1123095325463261E-4</v>
      </c>
      <c r="BF395" s="19">
        <f t="shared" ca="1" si="625"/>
        <v>0.80452921639482033</v>
      </c>
      <c r="BG395" s="19">
        <f t="shared" ca="1" si="626"/>
        <v>0.19547078360517967</v>
      </c>
      <c r="BH395" s="19">
        <f t="shared" ca="1" si="627"/>
        <v>-2.1801865108470384</v>
      </c>
      <c r="BI395" s="72">
        <f t="shared" ca="1" si="628"/>
        <v>1.6431293563379685E-4</v>
      </c>
      <c r="BJ395" s="72">
        <f t="shared" ca="1" si="629"/>
        <v>7.1353037459045727E-4</v>
      </c>
      <c r="BK395" s="72">
        <f t="shared" ca="1" si="630"/>
        <v>-1.5881844450671423E-12</v>
      </c>
      <c r="BL395" s="72">
        <f t="shared" ca="1" si="631"/>
        <v>1.317374709317292E-3</v>
      </c>
      <c r="BM395" s="72">
        <f t="shared" ca="1" si="632"/>
        <v>1.0003292623715077</v>
      </c>
      <c r="BN395" s="72">
        <f t="shared" ca="1" si="633"/>
        <v>3.2912690789438961E-4</v>
      </c>
      <c r="BO395" s="72">
        <f t="shared" ca="1" si="634"/>
        <v>-4.3845295026198059E-7</v>
      </c>
      <c r="BP395" s="72">
        <f t="shared" ca="1" si="635"/>
        <v>3889.5111615774699</v>
      </c>
      <c r="BQ395" s="72">
        <f t="shared" ca="1" si="636"/>
        <v>1.8208923328354565</v>
      </c>
      <c r="BR395" s="72">
        <f t="shared" ca="1" si="637"/>
        <v>-1.3203025208305075</v>
      </c>
      <c r="BS395" s="72">
        <f t="shared" ca="1" si="638"/>
        <v>1.8212901327592856</v>
      </c>
      <c r="BT395" s="72">
        <f t="shared" ca="1" si="639"/>
        <v>104.32944561920243</v>
      </c>
      <c r="BU395" s="72">
        <f t="shared" ca="1" si="640"/>
        <v>-75.647762124071534</v>
      </c>
      <c r="BV395" s="72">
        <f t="shared" ca="1" si="641"/>
        <v>104.35223787592844</v>
      </c>
    </row>
    <row r="396" spans="1:74">
      <c r="A396" s="13">
        <f ca="1">'MGRS to'!AO396</f>
        <v>33.941279581372811</v>
      </c>
      <c r="B396" s="13">
        <f ca="1">'MGRS to'!AP396</f>
        <v>-6.8138352229479615</v>
      </c>
      <c r="C396" s="19">
        <f t="shared" ca="1" si="570"/>
        <v>0.59238708103487814</v>
      </c>
      <c r="D396" s="19">
        <f t="shared" ca="1" si="571"/>
        <v>-0.11892385932880381</v>
      </c>
      <c r="E396" s="19">
        <f t="shared" ca="1" si="572"/>
        <v>0.59130732461109525</v>
      </c>
      <c r="F396" s="19">
        <f t="shared" ca="1" si="573"/>
        <v>0.59083241182301582</v>
      </c>
      <c r="G396" s="19">
        <f t="shared" ca="1" si="574"/>
        <v>2.637757948576458E-4</v>
      </c>
      <c r="H396" s="19">
        <f t="shared" ca="1" si="575"/>
        <v>2.637757948576458E-4</v>
      </c>
      <c r="I396" s="19">
        <f t="shared" ca="1" si="576"/>
        <v>0</v>
      </c>
      <c r="J396" s="19">
        <f t="shared" ca="1" si="577"/>
        <v>5.2298569578383279E-4</v>
      </c>
      <c r="K396" s="19">
        <f t="shared" ca="1" si="578"/>
        <v>0.99999986324297163</v>
      </c>
      <c r="L396" s="19">
        <f t="shared" ca="1" si="579"/>
        <v>5.2298571962449065E-4</v>
      </c>
      <c r="M396" s="19">
        <f t="shared" ca="1" si="580"/>
        <v>0.34774605216344145</v>
      </c>
      <c r="N396" s="19">
        <f t="shared" ca="1" si="581"/>
        <v>0.65225394783655855</v>
      </c>
      <c r="O396" s="19">
        <f t="shared" ca="1" si="582"/>
        <v>4.783338175098284E-2</v>
      </c>
      <c r="P396" s="72">
        <f t="shared" ca="1" si="583"/>
        <v>5.4765733855127524E-4</v>
      </c>
      <c r="Q396" s="72">
        <f t="shared" ca="1" si="584"/>
        <v>2.6438523971570406E-4</v>
      </c>
      <c r="R396" s="72">
        <f t="shared" ca="1" si="585"/>
        <v>6.0944485805826181E-7</v>
      </c>
      <c r="S396" s="19">
        <f t="shared" ca="1" si="586"/>
        <v>5.2319782960609583E-4</v>
      </c>
      <c r="T396" s="19">
        <f t="shared" ca="1" si="587"/>
        <v>0.99999986313200617</v>
      </c>
      <c r="U396" s="19">
        <f t="shared" ca="1" si="588"/>
        <v>5.2319785347577626E-4</v>
      </c>
      <c r="V396" s="19">
        <f t="shared" ca="1" si="589"/>
        <v>0.34840818580928828</v>
      </c>
      <c r="W396" s="19">
        <f t="shared" ca="1" si="590"/>
        <v>0.65159181419071177</v>
      </c>
      <c r="X396" s="19">
        <f t="shared" ca="1" si="591"/>
        <v>4.686581045493976E-2</v>
      </c>
      <c r="Y396" s="72">
        <f t="shared" ca="1" si="592"/>
        <v>5.4710229521071844E-4</v>
      </c>
      <c r="Z396" s="72">
        <f t="shared" ca="1" si="593"/>
        <v>2.6438664781662313E-4</v>
      </c>
      <c r="AA396" s="72">
        <f t="shared" ca="1" si="594"/>
        <v>1.4081009190678589E-9</v>
      </c>
      <c r="AB396" s="19">
        <f t="shared" ca="1" si="595"/>
        <v>5.2319832020102824E-4</v>
      </c>
      <c r="AC396" s="19">
        <f t="shared" ca="1" si="596"/>
        <v>0.99999986313174949</v>
      </c>
      <c r="AD396" s="19">
        <f t="shared" ca="1" si="597"/>
        <v>5.2319834407077578E-4</v>
      </c>
      <c r="AE396" s="19">
        <f t="shared" ca="1" si="598"/>
        <v>0.34840971471296972</v>
      </c>
      <c r="AF396" s="19">
        <f t="shared" ca="1" si="599"/>
        <v>0.65159028528703034</v>
      </c>
      <c r="AG396" s="19">
        <f t="shared" ca="1" si="600"/>
        <v>4.6863574003043196E-2</v>
      </c>
      <c r="AH396" s="72">
        <f t="shared" ca="1" si="601"/>
        <v>5.4710101358241257E-4</v>
      </c>
      <c r="AI396" s="72">
        <f t="shared" ca="1" si="602"/>
        <v>2.6438665106999081E-4</v>
      </c>
      <c r="AJ396" s="72">
        <f t="shared" ca="1" si="603"/>
        <v>3.2533676815917068E-12</v>
      </c>
      <c r="AK396" s="19">
        <f t="shared" ca="1" si="604"/>
        <v>5.2319832133454177E-4</v>
      </c>
      <c r="AL396" s="19">
        <f t="shared" ca="1" si="605"/>
        <v>0.99999986313174893</v>
      </c>
      <c r="AM396" s="19">
        <f t="shared" ca="1" si="606"/>
        <v>5.2319834520428952E-4</v>
      </c>
      <c r="AN396" s="19">
        <f t="shared" ca="1" si="607"/>
        <v>0.34840971824543721</v>
      </c>
      <c r="AO396" s="19">
        <f t="shared" ca="1" si="608"/>
        <v>0.87861066823213507</v>
      </c>
      <c r="AP396" s="19">
        <f t="shared" ca="1" si="609"/>
        <v>0.12138933176786493</v>
      </c>
      <c r="AQ396" s="72">
        <f t="shared" ca="1" si="610"/>
        <v>7.3729590220354636E-4</v>
      </c>
      <c r="AR396" s="72">
        <f t="shared" ca="1" si="611"/>
        <v>2.6438657374777555E-4</v>
      </c>
      <c r="AS396" s="72">
        <f t="shared" ca="1" si="612"/>
        <v>-7.7322215253847193E-11</v>
      </c>
      <c r="AT396" s="19">
        <f t="shared" ca="1" si="613"/>
        <v>5.2319829439471293E-4</v>
      </c>
      <c r="AU396" s="19">
        <f t="shared" ca="1" si="614"/>
        <v>0.99999986313176292</v>
      </c>
      <c r="AV396" s="19">
        <f t="shared" ca="1" si="615"/>
        <v>5.23198318264457E-4</v>
      </c>
      <c r="AW396" s="19">
        <f t="shared" ca="1" si="616"/>
        <v>0.34840963428977828</v>
      </c>
      <c r="AX396" s="19">
        <f t="shared" ca="1" si="617"/>
        <v>0.65159036571022177</v>
      </c>
      <c r="AY396" s="19">
        <f t="shared" ca="1" si="618"/>
        <v>4.686369164485471E-2</v>
      </c>
      <c r="AZ396" s="72">
        <f t="shared" ca="1" si="619"/>
        <v>5.4710108099845721E-4</v>
      </c>
      <c r="BA396" s="72">
        <f t="shared" ca="1" si="620"/>
        <v>2.6438665089885735E-4</v>
      </c>
      <c r="BB396" s="72">
        <f t="shared" ca="1" si="621"/>
        <v>7.7151081801386107E-11</v>
      </c>
      <c r="BC396" s="19">
        <f t="shared" ca="1" si="622"/>
        <v>5.2319832127489818E-4</v>
      </c>
      <c r="BD396" s="19">
        <f t="shared" ca="1" si="623"/>
        <v>0.99999986313174893</v>
      </c>
      <c r="BE396" s="19">
        <f t="shared" ca="1" si="624"/>
        <v>5.2319834514464594E-4</v>
      </c>
      <c r="BF396" s="19">
        <f t="shared" ca="1" si="625"/>
        <v>0.34840971805963489</v>
      </c>
      <c r="BG396" s="19">
        <f t="shared" ca="1" si="626"/>
        <v>0.65159028194036517</v>
      </c>
      <c r="BH396" s="19">
        <f t="shared" ca="1" si="627"/>
        <v>4.686356910759204E-2</v>
      </c>
      <c r="BI396" s="72">
        <f t="shared" ca="1" si="628"/>
        <v>5.4710101077701614E-4</v>
      </c>
      <c r="BJ396" s="72">
        <f t="shared" ca="1" si="629"/>
        <v>2.6438665107711223E-4</v>
      </c>
      <c r="BK396" s="72">
        <f t="shared" ca="1" si="630"/>
        <v>1.7825487180073152E-13</v>
      </c>
      <c r="BL396" s="72">
        <f t="shared" ca="1" si="631"/>
        <v>4.3913905824359478E-3</v>
      </c>
      <c r="BM396" s="72">
        <f t="shared" ca="1" si="632"/>
        <v>1.0010969453435499</v>
      </c>
      <c r="BN396" s="72">
        <f t="shared" ca="1" si="633"/>
        <v>1.0954432094444433E-3</v>
      </c>
      <c r="BO396" s="72">
        <f t="shared" ca="1" si="634"/>
        <v>2.6702825521859882E-8</v>
      </c>
      <c r="BP396" s="72">
        <f t="shared" ca="1" si="635"/>
        <v>3329.3206290753092</v>
      </c>
      <c r="BQ396" s="72">
        <f t="shared" ca="1" si="636"/>
        <v>2.7102777581075506</v>
      </c>
      <c r="BR396" s="72">
        <f t="shared" ca="1" si="637"/>
        <v>-0.43116756609513102</v>
      </c>
      <c r="BS396" s="72">
        <f t="shared" ca="1" si="638"/>
        <v>2.710425087494662</v>
      </c>
      <c r="BT396" s="72">
        <f t="shared" ca="1" si="639"/>
        <v>155.28747684774135</v>
      </c>
      <c r="BU396" s="72">
        <f t="shared" ca="1" si="640"/>
        <v>-24.704081800178979</v>
      </c>
      <c r="BV396" s="72">
        <f t="shared" ca="1" si="641"/>
        <v>155.29591819982102</v>
      </c>
    </row>
    <row r="397" spans="1:74">
      <c r="A397" s="13">
        <f ca="1">'MGRS to'!AO397</f>
        <v>34.017635759765021</v>
      </c>
      <c r="B397" s="13">
        <f ca="1">'MGRS to'!AP397</f>
        <v>-6.8319213005625432</v>
      </c>
      <c r="C397" s="19">
        <f t="shared" ca="1" si="570"/>
        <v>0.59371974775206238</v>
      </c>
      <c r="D397" s="19">
        <f t="shared" ca="1" si="571"/>
        <v>-0.11923952093194951</v>
      </c>
      <c r="E397" s="19">
        <f t="shared" ca="1" si="572"/>
        <v>0.59083241182301582</v>
      </c>
      <c r="F397" s="19">
        <f t="shared" ca="1" si="573"/>
        <v>0.59216339355812864</v>
      </c>
      <c r="G397" s="19">
        <f t="shared" ca="1" si="574"/>
        <v>-3.1566160314569491E-4</v>
      </c>
      <c r="H397" s="19">
        <f t="shared" ca="1" si="575"/>
        <v>-3.1566160314569491E-4</v>
      </c>
      <c r="I397" s="19">
        <f t="shared" ca="1" si="576"/>
        <v>0</v>
      </c>
      <c r="J397" s="19">
        <f t="shared" ca="1" si="577"/>
        <v>1.3565295303321063E-3</v>
      </c>
      <c r="K397" s="19">
        <f t="shared" ca="1" si="578"/>
        <v>0.99999907991339343</v>
      </c>
      <c r="L397" s="19">
        <f t="shared" ca="1" si="579"/>
        <v>1.3565299463738102E-3</v>
      </c>
      <c r="M397" s="19">
        <f t="shared" ca="1" si="580"/>
        <v>-0.16034658496611701</v>
      </c>
      <c r="N397" s="19">
        <f t="shared" ca="1" si="581"/>
        <v>1.160346584966117</v>
      </c>
      <c r="O397" s="19">
        <f t="shared" ca="1" si="582"/>
        <v>0.46408511866395308</v>
      </c>
      <c r="P397" s="72">
        <f t="shared" ca="1" si="583"/>
        <v>9.7302867868518305E-4</v>
      </c>
      <c r="Q397" s="72">
        <f t="shared" ca="1" si="584"/>
        <v>-3.1639050890651458E-4</v>
      </c>
      <c r="R397" s="72">
        <f t="shared" ca="1" si="585"/>
        <v>-7.2890576081967003E-7</v>
      </c>
      <c r="S397" s="19">
        <f t="shared" ca="1" si="586"/>
        <v>1.3566465376708486E-3</v>
      </c>
      <c r="T397" s="19">
        <f t="shared" ca="1" si="587"/>
        <v>0.99999907975466251</v>
      </c>
      <c r="U397" s="19">
        <f t="shared" ca="1" si="588"/>
        <v>1.3566469538202188E-3</v>
      </c>
      <c r="V397" s="19">
        <f t="shared" ca="1" si="589"/>
        <v>-0.16070298569939398</v>
      </c>
      <c r="W397" s="19">
        <f t="shared" ca="1" si="590"/>
        <v>1.160702985699394</v>
      </c>
      <c r="X397" s="19">
        <f t="shared" ca="1" si="591"/>
        <v>0.46424967406432383</v>
      </c>
      <c r="Y397" s="72">
        <f t="shared" ca="1" si="592"/>
        <v>9.7332667275361123E-4</v>
      </c>
      <c r="Z397" s="72">
        <f t="shared" ca="1" si="593"/>
        <v>-3.1639219204969448E-4</v>
      </c>
      <c r="AA397" s="72">
        <f t="shared" ca="1" si="594"/>
        <v>-1.6831431798986461E-9</v>
      </c>
      <c r="AB397" s="19">
        <f t="shared" ca="1" si="595"/>
        <v>1.3566468081574233E-3</v>
      </c>
      <c r="AC397" s="19">
        <f t="shared" ca="1" si="596"/>
        <v>0.99999907975429547</v>
      </c>
      <c r="AD397" s="19">
        <f t="shared" ca="1" si="597"/>
        <v>1.3566472243070424E-3</v>
      </c>
      <c r="AE397" s="19">
        <f t="shared" ca="1" si="598"/>
        <v>-0.16070380857072061</v>
      </c>
      <c r="AF397" s="19">
        <f t="shared" ca="1" si="599"/>
        <v>1.1607038085707206</v>
      </c>
      <c r="AG397" s="19">
        <f t="shared" ca="1" si="600"/>
        <v>0.46425005387904916</v>
      </c>
      <c r="AH397" s="72">
        <f t="shared" ca="1" si="601"/>
        <v>9.7332736077282867E-4</v>
      </c>
      <c r="AI397" s="72">
        <f t="shared" ca="1" si="602"/>
        <v>-3.1639219593630253E-4</v>
      </c>
      <c r="AJ397" s="72">
        <f t="shared" ca="1" si="603"/>
        <v>-3.8866080492860888E-12</v>
      </c>
      <c r="AK397" s="19">
        <f t="shared" ca="1" si="604"/>
        <v>1.3566468087820025E-3</v>
      </c>
      <c r="AL397" s="19">
        <f t="shared" ca="1" si="605"/>
        <v>0.9999990797542947</v>
      </c>
      <c r="AM397" s="19">
        <f t="shared" ca="1" si="606"/>
        <v>1.3566472249316223E-3</v>
      </c>
      <c r="AN397" s="19">
        <f t="shared" ca="1" si="607"/>
        <v>-0.16070381047084414</v>
      </c>
      <c r="AO397" s="19">
        <f t="shared" ca="1" si="608"/>
        <v>0.97417428530015104</v>
      </c>
      <c r="AP397" s="19">
        <f t="shared" ca="1" si="609"/>
        <v>2.5825714699848956E-2</v>
      </c>
      <c r="AQ397" s="72">
        <f t="shared" ca="1" si="610"/>
        <v>8.1729295063013587E-4</v>
      </c>
      <c r="AR397" s="72">
        <f t="shared" ca="1" si="611"/>
        <v>-3.1639199502361923E-4</v>
      </c>
      <c r="AS397" s="72">
        <f t="shared" ca="1" si="612"/>
        <v>2.0091268330014317E-10</v>
      </c>
      <c r="AT397" s="19">
        <f t="shared" ca="1" si="613"/>
        <v>1.3566467764946238E-3</v>
      </c>
      <c r="AU397" s="19">
        <f t="shared" ca="1" si="614"/>
        <v>0.99999907975433855</v>
      </c>
      <c r="AV397" s="19">
        <f t="shared" ca="1" si="615"/>
        <v>1.3566471926442136E-3</v>
      </c>
      <c r="AW397" s="19">
        <f t="shared" ca="1" si="616"/>
        <v>-0.16070371224673136</v>
      </c>
      <c r="AX397" s="19">
        <f t="shared" ca="1" si="617"/>
        <v>1.1607037122467314</v>
      </c>
      <c r="AY397" s="19">
        <f t="shared" ca="1" si="618"/>
        <v>0.46425000941857841</v>
      </c>
      <c r="AZ397" s="72">
        <f t="shared" ca="1" si="619"/>
        <v>9.7332728023440964E-4</v>
      </c>
      <c r="BA397" s="72">
        <f t="shared" ca="1" si="620"/>
        <v>-3.1639219548134235E-4</v>
      </c>
      <c r="BB397" s="72">
        <f t="shared" ca="1" si="621"/>
        <v>-2.0045772312037025E-10</v>
      </c>
      <c r="BC397" s="19">
        <f t="shared" ca="1" si="622"/>
        <v>1.3566468087088995E-3</v>
      </c>
      <c r="BD397" s="19">
        <f t="shared" ca="1" si="623"/>
        <v>0.99999907975429481</v>
      </c>
      <c r="BE397" s="19">
        <f t="shared" ca="1" si="624"/>
        <v>1.3566472248585191E-3</v>
      </c>
      <c r="BF397" s="19">
        <f t="shared" ca="1" si="625"/>
        <v>-0.16070381024841757</v>
      </c>
      <c r="BG397" s="19">
        <f t="shared" ca="1" si="626"/>
        <v>1.1607038102484175</v>
      </c>
      <c r="BH397" s="19">
        <f t="shared" ca="1" si="627"/>
        <v>0.46425005465342728</v>
      </c>
      <c r="BI397" s="72">
        <f t="shared" ca="1" si="628"/>
        <v>9.7332736217558462E-4</v>
      </c>
      <c r="BJ397" s="72">
        <f t="shared" ca="1" si="629"/>
        <v>-3.1639219594422664E-4</v>
      </c>
      <c r="BK397" s="72">
        <f t="shared" ca="1" si="630"/>
        <v>-4.6288428819096783E-13</v>
      </c>
      <c r="BL397" s="72">
        <f t="shared" ca="1" si="631"/>
        <v>7.822559547916828E-3</v>
      </c>
      <c r="BM397" s="72">
        <f t="shared" ca="1" si="632"/>
        <v>1.0019527808007056</v>
      </c>
      <c r="BN397" s="72">
        <f t="shared" ca="1" si="633"/>
        <v>1.9480252525937497E-3</v>
      </c>
      <c r="BO397" s="72">
        <f t="shared" ca="1" si="634"/>
        <v>1.2261782968274432E-6</v>
      </c>
      <c r="BP397" s="72">
        <f t="shared" ca="1" si="635"/>
        <v>8632.9011820528194</v>
      </c>
      <c r="BQ397" s="72">
        <f t="shared" ca="1" si="636"/>
        <v>-0.19385995495404237</v>
      </c>
      <c r="BR397" s="72">
        <f t="shared" ca="1" si="637"/>
        <v>2.9475562767045029</v>
      </c>
      <c r="BS397" s="72">
        <f t="shared" ca="1" si="638"/>
        <v>6.0891489302942965</v>
      </c>
      <c r="BT397" s="72">
        <f t="shared" ca="1" si="639"/>
        <v>348.89264276453713</v>
      </c>
      <c r="BU397" s="72">
        <f t="shared" ca="1" si="640"/>
        <v>168.88253453246307</v>
      </c>
      <c r="BV397" s="72">
        <f t="shared" ca="1" si="641"/>
        <v>348.88253453246307</v>
      </c>
    </row>
    <row r="398" spans="1:74">
      <c r="A398" s="13">
        <f ca="1">'MGRS to'!AO398</f>
        <v>33.968218090580017</v>
      </c>
      <c r="B398" s="13">
        <f ca="1">'MGRS to'!AP398</f>
        <v>-6.8391935517383846</v>
      </c>
      <c r="C398" s="19">
        <f t="shared" ca="1" si="570"/>
        <v>0.59285724671612272</v>
      </c>
      <c r="D398" s="19">
        <f t="shared" ca="1" si="571"/>
        <v>-0.11936644565899997</v>
      </c>
      <c r="E398" s="19">
        <f t="shared" ca="1" si="572"/>
        <v>0.59216339355812864</v>
      </c>
      <c r="F398" s="19">
        <f t="shared" ca="1" si="573"/>
        <v>0.59130198178237414</v>
      </c>
      <c r="G398" s="19">
        <f t="shared" ca="1" si="574"/>
        <v>-1.2692472705046198E-4</v>
      </c>
      <c r="H398" s="19">
        <f t="shared" ca="1" si="575"/>
        <v>-1.2692472705046198E-4</v>
      </c>
      <c r="I398" s="19">
        <f t="shared" ca="1" si="576"/>
        <v>0</v>
      </c>
      <c r="J398" s="19">
        <f t="shared" ca="1" si="577"/>
        <v>8.6782918851025068E-4</v>
      </c>
      <c r="K398" s="19">
        <f t="shared" ca="1" si="578"/>
        <v>0.99999962343617876</v>
      </c>
      <c r="L398" s="19">
        <f t="shared" ca="1" si="579"/>
        <v>8.6782929744129238E-4</v>
      </c>
      <c r="M398" s="19">
        <f t="shared" ca="1" si="580"/>
        <v>-0.10074937054565791</v>
      </c>
      <c r="N398" s="19">
        <f t="shared" ca="1" si="581"/>
        <v>1.1007493705456579</v>
      </c>
      <c r="O398" s="19">
        <f t="shared" ca="1" si="582"/>
        <v>0.43467457401150755</v>
      </c>
      <c r="P398" s="72">
        <f t="shared" ca="1" si="583"/>
        <v>9.2319067657922911E-4</v>
      </c>
      <c r="Q398" s="72">
        <f t="shared" ca="1" si="584"/>
        <v>-1.2721772106616313E-4</v>
      </c>
      <c r="R398" s="72">
        <f t="shared" ca="1" si="585"/>
        <v>-2.9299401570114718E-7</v>
      </c>
      <c r="S398" s="19">
        <f t="shared" ca="1" si="586"/>
        <v>8.6785874102952149E-4</v>
      </c>
      <c r="T398" s="19">
        <f t="shared" ca="1" si="587"/>
        <v>0.99999962341053195</v>
      </c>
      <c r="U398" s="19">
        <f t="shared" ca="1" si="588"/>
        <v>8.6785884997169177E-4</v>
      </c>
      <c r="V398" s="19">
        <f t="shared" ca="1" si="589"/>
        <v>-0.10097850250635143</v>
      </c>
      <c r="W398" s="19">
        <f t="shared" ca="1" si="590"/>
        <v>1.1009785025063514</v>
      </c>
      <c r="X398" s="19">
        <f t="shared" ca="1" si="591"/>
        <v>0.43479222754286384</v>
      </c>
      <c r="Y398" s="72">
        <f t="shared" ca="1" si="592"/>
        <v>9.2338231620571368E-4</v>
      </c>
      <c r="Z398" s="72">
        <f t="shared" ca="1" si="593"/>
        <v>-1.2721839741585924E-4</v>
      </c>
      <c r="AA398" s="72">
        <f t="shared" ca="1" si="594"/>
        <v>-6.7634969611149627E-10</v>
      </c>
      <c r="AB398" s="19">
        <f t="shared" ca="1" si="595"/>
        <v>8.678588093264689E-4</v>
      </c>
      <c r="AC398" s="19">
        <f t="shared" ca="1" si="596"/>
        <v>0.99999962341047266</v>
      </c>
      <c r="AD398" s="19">
        <f t="shared" ca="1" si="597"/>
        <v>8.6785891826866488E-4</v>
      </c>
      <c r="AE398" s="19">
        <f t="shared" ca="1" si="598"/>
        <v>-0.1009790314092851</v>
      </c>
      <c r="AF398" s="19">
        <f t="shared" ca="1" si="599"/>
        <v>1.1009790314092851</v>
      </c>
      <c r="AG398" s="19">
        <f t="shared" ca="1" si="600"/>
        <v>0.43479249906464223</v>
      </c>
      <c r="AH398" s="72">
        <f t="shared" ca="1" si="601"/>
        <v>9.2338275856522435E-4</v>
      </c>
      <c r="AI398" s="72">
        <f t="shared" ca="1" si="602"/>
        <v>-1.2721839897715021E-4</v>
      </c>
      <c r="AJ398" s="72">
        <f t="shared" ca="1" si="603"/>
        <v>-1.5612909728089652E-12</v>
      </c>
      <c r="AK398" s="19">
        <f t="shared" ca="1" si="604"/>
        <v>8.6785880948410767E-4</v>
      </c>
      <c r="AL398" s="19">
        <f t="shared" ca="1" si="605"/>
        <v>0.99999962341047244</v>
      </c>
      <c r="AM398" s="19">
        <f t="shared" ca="1" si="606"/>
        <v>8.6785891842630376E-4</v>
      </c>
      <c r="AN398" s="19">
        <f t="shared" ca="1" si="607"/>
        <v>-0.10097903263021084</v>
      </c>
      <c r="AO398" s="19">
        <f t="shared" ca="1" si="608"/>
        <v>0.98980323496906686</v>
      </c>
      <c r="AP398" s="19">
        <f t="shared" ca="1" si="609"/>
        <v>1.0196765030933141E-2</v>
      </c>
      <c r="AQ398" s="72">
        <f t="shared" ca="1" si="610"/>
        <v>8.3037240327168266E-4</v>
      </c>
      <c r="AR398" s="72">
        <f t="shared" ca="1" si="611"/>
        <v>-1.2721831077363061E-4</v>
      </c>
      <c r="AS398" s="72">
        <f t="shared" ca="1" si="612"/>
        <v>8.8203519602080352E-11</v>
      </c>
      <c r="AT398" s="19">
        <f t="shared" ca="1" si="613"/>
        <v>8.678588005773711E-4</v>
      </c>
      <c r="AU398" s="19">
        <f t="shared" ca="1" si="614"/>
        <v>0.99999962341048021</v>
      </c>
      <c r="AV398" s="19">
        <f t="shared" ca="1" si="615"/>
        <v>8.6785890951956383E-4</v>
      </c>
      <c r="AW398" s="19">
        <f t="shared" ca="1" si="616"/>
        <v>-0.10097896365539948</v>
      </c>
      <c r="AX398" s="19">
        <f t="shared" ca="1" si="617"/>
        <v>1.1009789636553995</v>
      </c>
      <c r="AY398" s="19">
        <f t="shared" ca="1" si="618"/>
        <v>0.43479246428198803</v>
      </c>
      <c r="AZ398" s="72">
        <f t="shared" ca="1" si="619"/>
        <v>9.2338270189778354E-4</v>
      </c>
      <c r="BA398" s="72">
        <f t="shared" ca="1" si="620"/>
        <v>-1.2721839877714462E-4</v>
      </c>
      <c r="BB398" s="72">
        <f t="shared" ca="1" si="621"/>
        <v>-8.8003514008396302E-11</v>
      </c>
      <c r="BC398" s="19">
        <f t="shared" ca="1" si="622"/>
        <v>8.6785880946389955E-4</v>
      </c>
      <c r="BD398" s="19">
        <f t="shared" ca="1" si="623"/>
        <v>0.99999962341047244</v>
      </c>
      <c r="BE398" s="19">
        <f t="shared" ca="1" si="624"/>
        <v>8.6785891840609564E-4</v>
      </c>
      <c r="BF398" s="19">
        <f t="shared" ca="1" si="625"/>
        <v>-0.1009790324738086</v>
      </c>
      <c r="BG398" s="19">
        <f t="shared" ca="1" si="626"/>
        <v>1.1009790324738087</v>
      </c>
      <c r="BH398" s="19">
        <f t="shared" ca="1" si="627"/>
        <v>0.43479249961113409</v>
      </c>
      <c r="BI398" s="72">
        <f t="shared" ca="1" si="628"/>
        <v>9.2338275945556185E-4</v>
      </c>
      <c r="BJ398" s="72">
        <f t="shared" ca="1" si="629"/>
        <v>-1.2721839898029261E-4</v>
      </c>
      <c r="BK398" s="72">
        <f t="shared" ca="1" si="630"/>
        <v>-2.0314799105067283E-13</v>
      </c>
      <c r="BL398" s="72">
        <f t="shared" ca="1" si="631"/>
        <v>7.4200446026716797E-3</v>
      </c>
      <c r="BM398" s="72">
        <f t="shared" ca="1" si="632"/>
        <v>1.0018524382975342</v>
      </c>
      <c r="BN398" s="72">
        <f t="shared" ca="1" si="633"/>
        <v>1.8481584011749391E-3</v>
      </c>
      <c r="BO398" s="72">
        <f t="shared" ca="1" si="634"/>
        <v>6.9691976461993829E-7</v>
      </c>
      <c r="BP398" s="72">
        <f t="shared" ca="1" si="635"/>
        <v>5522.5453003773036</v>
      </c>
      <c r="BQ398" s="72">
        <f t="shared" ca="1" si="636"/>
        <v>-3.0201468182816544</v>
      </c>
      <c r="BR398" s="72">
        <f t="shared" ca="1" si="637"/>
        <v>0.12137487288528712</v>
      </c>
      <c r="BS398" s="72">
        <f t="shared" ca="1" si="638"/>
        <v>3.2629675264750801</v>
      </c>
      <c r="BT398" s="72">
        <f t="shared" ca="1" si="639"/>
        <v>186.9583338025972</v>
      </c>
      <c r="BU398" s="72">
        <f t="shared" ca="1" si="640"/>
        <v>6.9542679552638047</v>
      </c>
      <c r="BV398" s="72">
        <f t="shared" ca="1" si="641"/>
        <v>186.95426795526373</v>
      </c>
    </row>
    <row r="399" spans="1:74">
      <c r="A399" s="13">
        <f ca="1">'MGRS to'!AO399</f>
        <v>33.969055682054659</v>
      </c>
      <c r="B399" s="13">
        <f ca="1">'MGRS to'!AP399</f>
        <v>-6.8273658062444191</v>
      </c>
      <c r="C399" s="19">
        <f t="shared" ca="1" si="570"/>
        <v>0.59287186544514192</v>
      </c>
      <c r="D399" s="19">
        <f t="shared" ca="1" si="571"/>
        <v>-0.11916001255704235</v>
      </c>
      <c r="E399" s="19">
        <f t="shared" ca="1" si="572"/>
        <v>0.59130198178237414</v>
      </c>
      <c r="F399" s="19">
        <f t="shared" ca="1" si="573"/>
        <v>0.59131658201078019</v>
      </c>
      <c r="G399" s="19">
        <f t="shared" ca="1" si="574"/>
        <v>2.0643310195761488E-4</v>
      </c>
      <c r="H399" s="19">
        <f t="shared" ca="1" si="575"/>
        <v>2.0643310195761488E-4</v>
      </c>
      <c r="I399" s="19">
        <f t="shared" ca="1" si="576"/>
        <v>0</v>
      </c>
      <c r="J399" s="19">
        <f t="shared" ca="1" si="577"/>
        <v>1.7200391788421509E-4</v>
      </c>
      <c r="K399" s="19">
        <f t="shared" ca="1" si="578"/>
        <v>0.99999998520732603</v>
      </c>
      <c r="L399" s="19">
        <f t="shared" ca="1" si="579"/>
        <v>1.7200391873234771E-4</v>
      </c>
      <c r="M399" s="19">
        <f t="shared" ca="1" si="580"/>
        <v>0.82721522884844767</v>
      </c>
      <c r="N399" s="19">
        <f t="shared" ca="1" si="581"/>
        <v>0.17278477115155233</v>
      </c>
      <c r="O399" s="19">
        <f t="shared" ca="1" si="582"/>
        <v>-2.5969467504398018</v>
      </c>
      <c r="P399" s="72">
        <f t="shared" ca="1" si="583"/>
        <v>1.4525131289895696E-4</v>
      </c>
      <c r="Q399" s="72">
        <f t="shared" ca="1" si="584"/>
        <v>2.0690990486784213E-4</v>
      </c>
      <c r="R399" s="72">
        <f t="shared" ca="1" si="585"/>
        <v>4.7680291022725047E-7</v>
      </c>
      <c r="S399" s="19">
        <f t="shared" ca="1" si="586"/>
        <v>1.7239833978128989E-4</v>
      </c>
      <c r="T399" s="19">
        <f t="shared" ca="1" si="587"/>
        <v>0.99999998513940613</v>
      </c>
      <c r="U399" s="19">
        <f t="shared" ca="1" si="588"/>
        <v>1.7239834063527049E-4</v>
      </c>
      <c r="V399" s="19">
        <f t="shared" ca="1" si="589"/>
        <v>0.8272289480448981</v>
      </c>
      <c r="W399" s="19">
        <f t="shared" ca="1" si="590"/>
        <v>0.1727710519551019</v>
      </c>
      <c r="X399" s="19">
        <f t="shared" ca="1" si="591"/>
        <v>-2.5972323725394775</v>
      </c>
      <c r="Y399" s="72">
        <f t="shared" ca="1" si="592"/>
        <v>1.4523978486869594E-4</v>
      </c>
      <c r="Z399" s="72">
        <f t="shared" ca="1" si="593"/>
        <v>2.0691100614961749E-4</v>
      </c>
      <c r="AA399" s="72">
        <f t="shared" ca="1" si="594"/>
        <v>1.1012817753542313E-9</v>
      </c>
      <c r="AB399" s="19">
        <f t="shared" ca="1" si="595"/>
        <v>1.7239925079345496E-4</v>
      </c>
      <c r="AC399" s="19">
        <f t="shared" ca="1" si="596"/>
        <v>0.99999998513924915</v>
      </c>
      <c r="AD399" s="19">
        <f t="shared" ca="1" si="597"/>
        <v>1.7239925164744908E-4</v>
      </c>
      <c r="AE399" s="19">
        <f t="shared" ca="1" si="598"/>
        <v>0.82722897962347886</v>
      </c>
      <c r="AF399" s="19">
        <f t="shared" ca="1" si="599"/>
        <v>0.17277102037652114</v>
      </c>
      <c r="AG399" s="19">
        <f t="shared" ca="1" si="600"/>
        <v>-2.5972330300312225</v>
      </c>
      <c r="AH399" s="72">
        <f t="shared" ca="1" si="601"/>
        <v>1.4523975833369819E-4</v>
      </c>
      <c r="AI399" s="72">
        <f t="shared" ca="1" si="602"/>
        <v>2.0691100869327131E-4</v>
      </c>
      <c r="AJ399" s="72">
        <f t="shared" ca="1" si="603"/>
        <v>2.5436538183924717E-12</v>
      </c>
      <c r="AK399" s="19">
        <f t="shared" ca="1" si="604"/>
        <v>1.7239925289764196E-4</v>
      </c>
      <c r="AL399" s="19">
        <f t="shared" ca="1" si="605"/>
        <v>0.9999999851392487</v>
      </c>
      <c r="AM399" s="19">
        <f t="shared" ca="1" si="606"/>
        <v>1.7239925375163608E-4</v>
      </c>
      <c r="AN399" s="19">
        <f t="shared" ca="1" si="607"/>
        <v>0.82722897969640219</v>
      </c>
      <c r="AO399" s="19">
        <f t="shared" ca="1" si="608"/>
        <v>0.31569221515044943</v>
      </c>
      <c r="AP399" s="19">
        <f t="shared" ca="1" si="609"/>
        <v>0.68430778484955057</v>
      </c>
      <c r="AQ399" s="72">
        <f t="shared" ca="1" si="610"/>
        <v>2.652911954674014E-4</v>
      </c>
      <c r="AR399" s="72">
        <f t="shared" ca="1" si="611"/>
        <v>2.0691121849729873E-4</v>
      </c>
      <c r="AS399" s="72">
        <f t="shared" ca="1" si="612"/>
        <v>2.0980402742269526E-10</v>
      </c>
      <c r="AT399" s="19">
        <f t="shared" ca="1" si="613"/>
        <v>1.7239942645360724E-4</v>
      </c>
      <c r="AU399" s="19">
        <f t="shared" ca="1" si="614"/>
        <v>0.99999998513921873</v>
      </c>
      <c r="AV399" s="19">
        <f t="shared" ca="1" si="615"/>
        <v>1.7239942730760396E-4</v>
      </c>
      <c r="AW399" s="19">
        <f t="shared" ca="1" si="616"/>
        <v>0.82722898571236481</v>
      </c>
      <c r="AX399" s="19">
        <f t="shared" ca="1" si="617"/>
        <v>0.17277101428763519</v>
      </c>
      <c r="AY399" s="19">
        <f t="shared" ca="1" si="618"/>
        <v>-2.5972331568068094</v>
      </c>
      <c r="AZ399" s="72">
        <f t="shared" ca="1" si="619"/>
        <v>1.4523975321730057E-4</v>
      </c>
      <c r="BA399" s="72">
        <f t="shared" ca="1" si="620"/>
        <v>2.0691100918373523E-4</v>
      </c>
      <c r="BB399" s="72">
        <f t="shared" ca="1" si="621"/>
        <v>-2.093135634977962E-10</v>
      </c>
      <c r="BC399" s="19">
        <f t="shared" ca="1" si="622"/>
        <v>1.7239925330336393E-4</v>
      </c>
      <c r="BD399" s="19">
        <f t="shared" ca="1" si="623"/>
        <v>0.9999999851392487</v>
      </c>
      <c r="BE399" s="19">
        <f t="shared" ca="1" si="624"/>
        <v>1.7239925415735808E-4</v>
      </c>
      <c r="BF399" s="19">
        <f t="shared" ca="1" si="625"/>
        <v>0.82722897971048492</v>
      </c>
      <c r="BG399" s="19">
        <f t="shared" ca="1" si="626"/>
        <v>0.17277102028951508</v>
      </c>
      <c r="BH399" s="19">
        <f t="shared" ca="1" si="627"/>
        <v>-2.5972330318427601</v>
      </c>
      <c r="BI399" s="72">
        <f t="shared" ca="1" si="628"/>
        <v>1.4523975826058829E-4</v>
      </c>
      <c r="BJ399" s="72">
        <f t="shared" ca="1" si="629"/>
        <v>2.0691100870027926E-4</v>
      </c>
      <c r="BK399" s="72">
        <f t="shared" ca="1" si="630"/>
        <v>-4.834559673167621E-13</v>
      </c>
      <c r="BL399" s="72">
        <f t="shared" ca="1" si="631"/>
        <v>1.164389728400929E-3</v>
      </c>
      <c r="BM399" s="72">
        <f t="shared" ca="1" si="632"/>
        <v>1.000291033909628</v>
      </c>
      <c r="BN399" s="72">
        <f t="shared" ca="1" si="633"/>
        <v>2.9092807067046788E-4</v>
      </c>
      <c r="BO399" s="72">
        <f t="shared" ca="1" si="634"/>
        <v>-1.3022072000727191E-7</v>
      </c>
      <c r="BP399" s="72">
        <f t="shared" ca="1" si="635"/>
        <v>1097.0463234891697</v>
      </c>
      <c r="BQ399" s="72">
        <f t="shared" ca="1" si="636"/>
        <v>1.4855574788576265</v>
      </c>
      <c r="BR399" s="72">
        <f t="shared" ca="1" si="637"/>
        <v>-1.6559198325042883</v>
      </c>
      <c r="BS399" s="72">
        <f t="shared" ca="1" si="638"/>
        <v>1.4856728210855048</v>
      </c>
      <c r="BT399" s="72">
        <f t="shared" ca="1" si="639"/>
        <v>85.116173762637004</v>
      </c>
      <c r="BU399" s="72">
        <f t="shared" ca="1" si="640"/>
        <v>-94.877217614505923</v>
      </c>
      <c r="BV399" s="72">
        <f t="shared" ca="1" si="641"/>
        <v>85.122782385494077</v>
      </c>
    </row>
    <row r="400" spans="1:74">
      <c r="A400" s="13">
        <f ca="1">'MGRS to'!AO400</f>
        <v>34.030173372263206</v>
      </c>
      <c r="B400" s="13">
        <f ca="1">'MGRS to'!AP400</f>
        <v>-6.8357716808490627</v>
      </c>
      <c r="C400" s="19">
        <f t="shared" ca="1" si="570"/>
        <v>0.59393857037049491</v>
      </c>
      <c r="D400" s="19">
        <f t="shared" ca="1" si="571"/>
        <v>-0.11930672274540315</v>
      </c>
      <c r="E400" s="19">
        <f t="shared" ca="1" si="572"/>
        <v>0.59131658201078019</v>
      </c>
      <c r="F400" s="19">
        <f t="shared" ca="1" si="573"/>
        <v>0.59238194055854387</v>
      </c>
      <c r="G400" s="19">
        <f t="shared" ca="1" si="574"/>
        <v>-1.4671018836079353E-4</v>
      </c>
      <c r="H400" s="19">
        <f t="shared" ca="1" si="575"/>
        <v>-1.4671018836079353E-4</v>
      </c>
      <c r="I400" s="19">
        <f t="shared" ca="1" si="576"/>
        <v>0</v>
      </c>
      <c r="J400" s="19">
        <f t="shared" ca="1" si="577"/>
        <v>1.0722933323752048E-3</v>
      </c>
      <c r="K400" s="19">
        <f t="shared" ca="1" si="578"/>
        <v>0.99999942509333928</v>
      </c>
      <c r="L400" s="19">
        <f t="shared" ca="1" si="579"/>
        <v>1.0722935378647785E-3</v>
      </c>
      <c r="M400" s="19">
        <f t="shared" ca="1" si="580"/>
        <v>-9.4234277405270711E-2</v>
      </c>
      <c r="N400" s="19">
        <f t="shared" ca="1" si="581"/>
        <v>1.0942342774052707</v>
      </c>
      <c r="O400" s="19">
        <f t="shared" ca="1" si="582"/>
        <v>0.43111130419777721</v>
      </c>
      <c r="P400" s="72">
        <f t="shared" ca="1" si="583"/>
        <v>9.1774154048857503E-4</v>
      </c>
      <c r="Q400" s="72">
        <f t="shared" ca="1" si="584"/>
        <v>-1.4704880212940046E-4</v>
      </c>
      <c r="R400" s="72">
        <f t="shared" ca="1" si="585"/>
        <v>-3.3861376860693849E-7</v>
      </c>
      <c r="S400" s="19">
        <f t="shared" ca="1" si="586"/>
        <v>1.072325277728521E-3</v>
      </c>
      <c r="T400" s="19">
        <f t="shared" ca="1" si="587"/>
        <v>0.99999942505908401</v>
      </c>
      <c r="U400" s="19">
        <f t="shared" ca="1" si="588"/>
        <v>1.0723254832364609E-3</v>
      </c>
      <c r="V400" s="19">
        <f t="shared" ca="1" si="589"/>
        <v>-9.4448960602489931E-2</v>
      </c>
      <c r="W400" s="19">
        <f t="shared" ca="1" si="590"/>
        <v>1.0944489606024899</v>
      </c>
      <c r="X400" s="19">
        <f t="shared" ca="1" si="591"/>
        <v>0.43122289522445789</v>
      </c>
      <c r="Y400" s="72">
        <f t="shared" ca="1" si="592"/>
        <v>9.1792110147210582E-4</v>
      </c>
      <c r="Z400" s="72">
        <f t="shared" ca="1" si="593"/>
        <v>-1.4704958366539789E-4</v>
      </c>
      <c r="AA400" s="72">
        <f t="shared" ca="1" si="594"/>
        <v>-7.8153599743094673E-10</v>
      </c>
      <c r="AB400" s="19">
        <f t="shared" ca="1" si="595"/>
        <v>1.0723253515439097E-3</v>
      </c>
      <c r="AC400" s="19">
        <f t="shared" ca="1" si="596"/>
        <v>0.99999942505900496</v>
      </c>
      <c r="AD400" s="19">
        <f t="shared" ca="1" si="597"/>
        <v>1.0723255570518917E-3</v>
      </c>
      <c r="AE400" s="19">
        <f t="shared" ca="1" si="598"/>
        <v>-9.4449456078886024E-2</v>
      </c>
      <c r="AF400" s="19">
        <f t="shared" ca="1" si="599"/>
        <v>1.094449456078886</v>
      </c>
      <c r="AG400" s="19">
        <f t="shared" ca="1" si="600"/>
        <v>0.43122315271945422</v>
      </c>
      <c r="AH400" s="72">
        <f t="shared" ca="1" si="601"/>
        <v>9.1792151588824069E-4</v>
      </c>
      <c r="AI400" s="72">
        <f t="shared" ca="1" si="602"/>
        <v>-1.4704958546921855E-4</v>
      </c>
      <c r="AJ400" s="72">
        <f t="shared" ca="1" si="603"/>
        <v>-1.8038206562112635E-12</v>
      </c>
      <c r="AK400" s="19">
        <f t="shared" ca="1" si="604"/>
        <v>1.072325351714268E-3</v>
      </c>
      <c r="AL400" s="19">
        <f t="shared" ca="1" si="605"/>
        <v>0.99999942505900474</v>
      </c>
      <c r="AM400" s="19">
        <f t="shared" ca="1" si="606"/>
        <v>1.0723255572222502E-3</v>
      </c>
      <c r="AN400" s="19">
        <f t="shared" ca="1" si="607"/>
        <v>-9.4449457222468988E-2</v>
      </c>
      <c r="AO400" s="19">
        <f t="shared" ca="1" si="608"/>
        <v>0.99107930003038103</v>
      </c>
      <c r="AP400" s="19">
        <f t="shared" ca="1" si="609"/>
        <v>8.9206999696189726E-3</v>
      </c>
      <c r="AQ400" s="72">
        <f t="shared" ca="1" si="610"/>
        <v>8.3144026274211606E-4</v>
      </c>
      <c r="AR400" s="72">
        <f t="shared" ca="1" si="611"/>
        <v>-1.470494828756537E-4</v>
      </c>
      <c r="AS400" s="72">
        <f t="shared" ca="1" si="612"/>
        <v>1.0259356485555794E-10</v>
      </c>
      <c r="AT400" s="19">
        <f t="shared" ca="1" si="613"/>
        <v>1.0723253420243531E-3</v>
      </c>
      <c r="AU400" s="19">
        <f t="shared" ca="1" si="614"/>
        <v>0.99999942505901518</v>
      </c>
      <c r="AV400" s="19">
        <f t="shared" ca="1" si="615"/>
        <v>1.0723255475323299E-3</v>
      </c>
      <c r="AW400" s="19">
        <f t="shared" ca="1" si="616"/>
        <v>-9.4449392180444125E-2</v>
      </c>
      <c r="AX400" s="19">
        <f t="shared" ca="1" si="617"/>
        <v>1.0944493921804441</v>
      </c>
      <c r="AY400" s="19">
        <f t="shared" ca="1" si="618"/>
        <v>0.43122311951197412</v>
      </c>
      <c r="AZ400" s="72">
        <f t="shared" ca="1" si="619"/>
        <v>9.1792146244362553E-4</v>
      </c>
      <c r="BA400" s="72">
        <f t="shared" ca="1" si="620"/>
        <v>-1.4704958523659124E-4</v>
      </c>
      <c r="BB400" s="72">
        <f t="shared" ca="1" si="621"/>
        <v>-1.0236093754296266E-10</v>
      </c>
      <c r="BC400" s="19">
        <f t="shared" ca="1" si="622"/>
        <v>1.0723253516923123E-3</v>
      </c>
      <c r="BD400" s="19">
        <f t="shared" ca="1" si="623"/>
        <v>0.99999942505900474</v>
      </c>
      <c r="BE400" s="19">
        <f t="shared" ca="1" si="624"/>
        <v>1.0723255572002946E-3</v>
      </c>
      <c r="BF400" s="19">
        <f t="shared" ca="1" si="625"/>
        <v>-9.4449457074987073E-2</v>
      </c>
      <c r="BG400" s="19">
        <f t="shared" ca="1" si="626"/>
        <v>1.094449457074987</v>
      </c>
      <c r="BH400" s="19">
        <f t="shared" ca="1" si="627"/>
        <v>0.43122315323711935</v>
      </c>
      <c r="BI400" s="72">
        <f t="shared" ca="1" si="628"/>
        <v>9.1792151672137872E-4</v>
      </c>
      <c r="BJ400" s="72">
        <f t="shared" ca="1" si="629"/>
        <v>-1.4704958547284494E-4</v>
      </c>
      <c r="BK400" s="72">
        <f t="shared" ca="1" si="630"/>
        <v>-2.3625369781170302E-13</v>
      </c>
      <c r="BL400" s="72">
        <f t="shared" ca="1" si="631"/>
        <v>7.3760385505428731E-3</v>
      </c>
      <c r="BM400" s="72">
        <f t="shared" ca="1" si="632"/>
        <v>1.0018414671652591</v>
      </c>
      <c r="BN400" s="72">
        <f t="shared" ca="1" si="633"/>
        <v>1.8372377589089223E-3</v>
      </c>
      <c r="BO400" s="72">
        <f t="shared" ca="1" si="634"/>
        <v>8.4899073805123026E-7</v>
      </c>
      <c r="BP400" s="72">
        <f t="shared" ca="1" si="635"/>
        <v>6823.6535810480655</v>
      </c>
      <c r="BQ400" s="72">
        <f t="shared" ca="1" si="636"/>
        <v>-0.11349157962776586</v>
      </c>
      <c r="BR400" s="72">
        <f t="shared" ca="1" si="637"/>
        <v>3.0280190354723482</v>
      </c>
      <c r="BS400" s="72">
        <f t="shared" ca="1" si="638"/>
        <v>6.1696116890621413</v>
      </c>
      <c r="BT400" s="72">
        <f t="shared" ca="1" si="639"/>
        <v>353.49741147705612</v>
      </c>
      <c r="BU400" s="72">
        <f t="shared" ca="1" si="640"/>
        <v>173.49271101783987</v>
      </c>
      <c r="BV400" s="72">
        <f t="shared" ca="1" si="641"/>
        <v>353.49271101783984</v>
      </c>
    </row>
    <row r="401" spans="1:74">
      <c r="A401" s="13">
        <f ca="1">'MGRS to'!AO401</f>
        <v>34.032089723535577</v>
      </c>
      <c r="B401" s="13">
        <f ca="1">'MGRS to'!AP401</f>
        <v>-6.8360478935240385</v>
      </c>
      <c r="C401" s="19">
        <f t="shared" ca="1" si="570"/>
        <v>0.59397201700982261</v>
      </c>
      <c r="D401" s="19">
        <f t="shared" ca="1" si="571"/>
        <v>-0.11931154356601723</v>
      </c>
      <c r="E401" s="19">
        <f t="shared" ca="1" si="572"/>
        <v>0.59238194055854387</v>
      </c>
      <c r="F401" s="19">
        <f t="shared" ca="1" si="573"/>
        <v>0.59241534509637628</v>
      </c>
      <c r="G401" s="19">
        <f t="shared" ca="1" si="574"/>
        <v>-4.8208206140792909E-6</v>
      </c>
      <c r="H401" s="19">
        <f t="shared" ca="1" si="575"/>
        <v>-4.8208206140792909E-6</v>
      </c>
      <c r="I401" s="19">
        <f t="shared" ca="1" si="576"/>
        <v>0</v>
      </c>
      <c r="J401" s="19">
        <f t="shared" ca="1" si="577"/>
        <v>3.3643099080524218E-5</v>
      </c>
      <c r="K401" s="19">
        <f t="shared" ca="1" si="578"/>
        <v>0.99999999943407092</v>
      </c>
      <c r="L401" s="19">
        <f t="shared" ca="1" si="579"/>
        <v>3.3643099086870751E-5</v>
      </c>
      <c r="M401" s="19">
        <f t="shared" ca="1" si="580"/>
        <v>-9.8620322764133489E-2</v>
      </c>
      <c r="N401" s="19">
        <f t="shared" ca="1" si="581"/>
        <v>1.0986203227641336</v>
      </c>
      <c r="O401" s="19">
        <f t="shared" ca="1" si="582"/>
        <v>0.43245621056920325</v>
      </c>
      <c r="P401" s="72">
        <f t="shared" ca="1" si="583"/>
        <v>9.2140998939296262E-4</v>
      </c>
      <c r="Q401" s="72">
        <f t="shared" ca="1" si="584"/>
        <v>-4.8319390593995181E-6</v>
      </c>
      <c r="R401" s="72">
        <f t="shared" ca="1" si="585"/>
        <v>-1.1118445320227245E-8</v>
      </c>
      <c r="S401" s="19">
        <f t="shared" ca="1" si="586"/>
        <v>3.3644196831693778E-5</v>
      </c>
      <c r="T401" s="19">
        <f t="shared" ca="1" si="587"/>
        <v>0.99999999943403406</v>
      </c>
      <c r="U401" s="19">
        <f t="shared" ca="1" si="588"/>
        <v>3.3644196838040935E-5</v>
      </c>
      <c r="V401" s="19">
        <f t="shared" ca="1" si="589"/>
        <v>-9.8844549405030721E-2</v>
      </c>
      <c r="W401" s="19">
        <f t="shared" ca="1" si="590"/>
        <v>1.0988445494050307</v>
      </c>
      <c r="X401" s="19">
        <f t="shared" ca="1" si="591"/>
        <v>0.4325720217067911</v>
      </c>
      <c r="Y401" s="72">
        <f t="shared" ca="1" si="592"/>
        <v>9.2159752836056832E-4</v>
      </c>
      <c r="Z401" s="72">
        <f t="shared" ca="1" si="593"/>
        <v>-4.8319647023028352E-6</v>
      </c>
      <c r="AA401" s="72">
        <f t="shared" ca="1" si="594"/>
        <v>-2.5642903317070378E-11</v>
      </c>
      <c r="AB401" s="19">
        <f t="shared" ca="1" si="595"/>
        <v>3.3644199366414882E-5</v>
      </c>
      <c r="AC401" s="19">
        <f t="shared" ca="1" si="596"/>
        <v>0.99999999943403384</v>
      </c>
      <c r="AD401" s="19">
        <f t="shared" ca="1" si="597"/>
        <v>3.3644199372762039E-5</v>
      </c>
      <c r="AE401" s="19">
        <f t="shared" ca="1" si="598"/>
        <v>-9.8845066522127656E-2</v>
      </c>
      <c r="AF401" s="19">
        <f t="shared" ca="1" si="599"/>
        <v>1.0988450665221277</v>
      </c>
      <c r="AG401" s="19">
        <f t="shared" ca="1" si="600"/>
        <v>0.43257228873871145</v>
      </c>
      <c r="AH401" s="72">
        <f t="shared" ca="1" si="601"/>
        <v>9.2159796086738882E-4</v>
      </c>
      <c r="AI401" s="72">
        <f t="shared" ca="1" si="602"/>
        <v>-4.8319647614440613E-6</v>
      </c>
      <c r="AJ401" s="72">
        <f t="shared" ca="1" si="603"/>
        <v>-5.9141226123196958E-14</v>
      </c>
      <c r="AK401" s="19">
        <f t="shared" ca="1" si="604"/>
        <v>3.3644199372260561E-5</v>
      </c>
      <c r="AL401" s="19">
        <f t="shared" ca="1" si="605"/>
        <v>0.99999999943403384</v>
      </c>
      <c r="AM401" s="19">
        <f t="shared" ca="1" si="606"/>
        <v>3.3644199378607718E-5</v>
      </c>
      <c r="AN401" s="19">
        <f t="shared" ca="1" si="607"/>
        <v>-9.8845067714775581E-2</v>
      </c>
      <c r="AO401" s="19">
        <f t="shared" ca="1" si="608"/>
        <v>0.99022965258846141</v>
      </c>
      <c r="AP401" s="19">
        <f t="shared" ca="1" si="609"/>
        <v>9.7703474115385935E-3</v>
      </c>
      <c r="AQ401" s="72">
        <f t="shared" ca="1" si="610"/>
        <v>8.3072924641510804E-4</v>
      </c>
      <c r="AR401" s="72">
        <f t="shared" ca="1" si="611"/>
        <v>-4.8319614179960326E-6</v>
      </c>
      <c r="AS401" s="72">
        <f t="shared" ca="1" si="612"/>
        <v>3.3434480287107007E-12</v>
      </c>
      <c r="AT401" s="19">
        <f t="shared" ca="1" si="613"/>
        <v>3.3644199041729643E-5</v>
      </c>
      <c r="AU401" s="19">
        <f t="shared" ca="1" si="614"/>
        <v>0.99999999943403395</v>
      </c>
      <c r="AV401" s="19">
        <f t="shared" ca="1" si="615"/>
        <v>3.3644199048076807E-5</v>
      </c>
      <c r="AW401" s="19">
        <f t="shared" ca="1" si="616"/>
        <v>-9.8845000290627968E-2</v>
      </c>
      <c r="AX401" s="19">
        <f t="shared" ca="1" si="617"/>
        <v>1.098845000290628</v>
      </c>
      <c r="AY401" s="19">
        <f t="shared" ca="1" si="618"/>
        <v>0.4325722545377203</v>
      </c>
      <c r="AZ401" s="72">
        <f t="shared" ca="1" si="619"/>
        <v>9.2159790547263309E-4</v>
      </c>
      <c r="BA401" s="72">
        <f t="shared" ca="1" si="620"/>
        <v>-4.8319647538693362E-6</v>
      </c>
      <c r="BB401" s="72">
        <f t="shared" ca="1" si="621"/>
        <v>-3.3358733035957064E-12</v>
      </c>
      <c r="BC401" s="19">
        <f t="shared" ca="1" si="622"/>
        <v>3.3644199371511859E-5</v>
      </c>
      <c r="BD401" s="19">
        <f t="shared" ca="1" si="623"/>
        <v>0.99999999943403384</v>
      </c>
      <c r="BE401" s="19">
        <f t="shared" ca="1" si="624"/>
        <v>3.3644199377859015E-5</v>
      </c>
      <c r="BF401" s="19">
        <f t="shared" ca="1" si="625"/>
        <v>-9.8845067562022895E-2</v>
      </c>
      <c r="BG401" s="19">
        <f t="shared" ca="1" si="626"/>
        <v>1.0988450675620229</v>
      </c>
      <c r="BH401" s="19">
        <f t="shared" ca="1" si="627"/>
        <v>0.43257228927569835</v>
      </c>
      <c r="BI401" s="72">
        <f t="shared" ca="1" si="628"/>
        <v>9.2159796173713732E-4</v>
      </c>
      <c r="BJ401" s="72">
        <f t="shared" ca="1" si="629"/>
        <v>-4.8319647615629906E-6</v>
      </c>
      <c r="BK401" s="72">
        <f t="shared" ca="1" si="630"/>
        <v>-7.6936544700194343E-15</v>
      </c>
      <c r="BL401" s="72">
        <f t="shared" ca="1" si="631"/>
        <v>7.4056627531005675E-3</v>
      </c>
      <c r="BM401" s="72">
        <f t="shared" ca="1" si="632"/>
        <v>1.0018488527838245</v>
      </c>
      <c r="BN401" s="72">
        <f t="shared" ca="1" si="633"/>
        <v>1.8445894211622247E-3</v>
      </c>
      <c r="BO401" s="72">
        <f t="shared" ca="1" si="634"/>
        <v>2.6827387110484265E-8</v>
      </c>
      <c r="BP401" s="72">
        <f t="shared" ca="1" si="635"/>
        <v>214.09240206234625</v>
      </c>
      <c r="BQ401" s="72">
        <f t="shared" ca="1" si="636"/>
        <v>-0.11888461308801339</v>
      </c>
      <c r="BR401" s="72">
        <f t="shared" ca="1" si="637"/>
        <v>3.0227053425618564</v>
      </c>
      <c r="BS401" s="72">
        <f t="shared" ca="1" si="638"/>
        <v>6.1642979961516495</v>
      </c>
      <c r="BT401" s="72">
        <f t="shared" ca="1" si="639"/>
        <v>353.18841342101109</v>
      </c>
      <c r="BU401" s="72">
        <f t="shared" ca="1" si="640"/>
        <v>173.18825884044011</v>
      </c>
      <c r="BV401" s="72">
        <f t="shared" ca="1" si="641"/>
        <v>353.18825884044008</v>
      </c>
    </row>
    <row r="402" spans="1:74">
      <c r="A402" s="13">
        <f ca="1">'MGRS to'!AO402</f>
        <v>33.994651240072301</v>
      </c>
      <c r="B402" s="13">
        <f ca="1">'MGRS to'!AP402</f>
        <v>-6.851871585041077</v>
      </c>
      <c r="C402" s="19">
        <f t="shared" ca="1" si="570"/>
        <v>0.59331859220643501</v>
      </c>
      <c r="D402" s="19">
        <f t="shared" ca="1" si="571"/>
        <v>-0.11958771908280945</v>
      </c>
      <c r="E402" s="19">
        <f t="shared" ca="1" si="572"/>
        <v>0.59241534509637628</v>
      </c>
      <c r="F402" s="19">
        <f t="shared" ca="1" si="573"/>
        <v>0.59176274406060081</v>
      </c>
      <c r="G402" s="19">
        <f t="shared" ca="1" si="574"/>
        <v>-2.7617551679222363E-4</v>
      </c>
      <c r="H402" s="19">
        <f t="shared" ca="1" si="575"/>
        <v>-2.7617551679222363E-4</v>
      </c>
      <c r="I402" s="19">
        <f t="shared" ca="1" si="576"/>
        <v>0</v>
      </c>
      <c r="J402" s="19">
        <f t="shared" ca="1" si="577"/>
        <v>6.9166766725630845E-4</v>
      </c>
      <c r="K402" s="19">
        <f t="shared" ca="1" si="578"/>
        <v>0.99999976079789044</v>
      </c>
      <c r="L402" s="19">
        <f t="shared" ca="1" si="579"/>
        <v>6.9166772240576875E-4</v>
      </c>
      <c r="M402" s="19">
        <f t="shared" ca="1" si="580"/>
        <v>-0.27492231919205579</v>
      </c>
      <c r="N402" s="19">
        <f t="shared" ca="1" si="581"/>
        <v>1.2749223191920558</v>
      </c>
      <c r="O402" s="19">
        <f t="shared" ca="1" si="582"/>
        <v>0.51138853075194901</v>
      </c>
      <c r="P402" s="72">
        <f t="shared" ca="1" si="583"/>
        <v>1.0688002503124107E-3</v>
      </c>
      <c r="Q402" s="72">
        <f t="shared" ca="1" si="584"/>
        <v>-2.7681273684581367E-4</v>
      </c>
      <c r="R402" s="72">
        <f t="shared" ca="1" si="585"/>
        <v>-6.3722005359004253E-7</v>
      </c>
      <c r="S402" s="19">
        <f t="shared" ca="1" si="586"/>
        <v>6.9184303310158076E-4</v>
      </c>
      <c r="T402" s="19">
        <f t="shared" ca="1" si="587"/>
        <v>0.99999976067658014</v>
      </c>
      <c r="U402" s="19">
        <f t="shared" ca="1" si="588"/>
        <v>6.9184308829299958E-4</v>
      </c>
      <c r="V402" s="19">
        <f t="shared" ca="1" si="589"/>
        <v>-0.27548680063267861</v>
      </c>
      <c r="W402" s="19">
        <f t="shared" ca="1" si="590"/>
        <v>1.2754868006326787</v>
      </c>
      <c r="X402" s="19">
        <f t="shared" ca="1" si="591"/>
        <v>0.51160477118358205</v>
      </c>
      <c r="Y402" s="72">
        <f t="shared" ca="1" si="592"/>
        <v>1.0692719521007432E-3</v>
      </c>
      <c r="Z402" s="72">
        <f t="shared" ca="1" si="593"/>
        <v>-2.7681420710460236E-4</v>
      </c>
      <c r="AA402" s="72">
        <f t="shared" ca="1" si="594"/>
        <v>-1.4702587886853032E-9</v>
      </c>
      <c r="AB402" s="19">
        <f t="shared" ca="1" si="595"/>
        <v>6.9184343813931154E-4</v>
      </c>
      <c r="AC402" s="19">
        <f t="shared" ca="1" si="596"/>
        <v>0.99999976067629992</v>
      </c>
      <c r="AD402" s="19">
        <f t="shared" ca="1" si="597"/>
        <v>6.9184349333082729E-4</v>
      </c>
      <c r="AE402" s="19">
        <f t="shared" ca="1" si="598"/>
        <v>-0.27548810256506961</v>
      </c>
      <c r="AF402" s="19">
        <f t="shared" ca="1" si="599"/>
        <v>1.2754881025650695</v>
      </c>
      <c r="AG402" s="19">
        <f t="shared" ca="1" si="600"/>
        <v>0.51160526970402898</v>
      </c>
      <c r="AH402" s="72">
        <f t="shared" ca="1" si="601"/>
        <v>1.0692730400425536E-3</v>
      </c>
      <c r="AI402" s="72">
        <f t="shared" ca="1" si="602"/>
        <v>-2.7681421049693267E-4</v>
      </c>
      <c r="AJ402" s="72">
        <f t="shared" ca="1" si="603"/>
        <v>-3.3923303077200428E-12</v>
      </c>
      <c r="AK402" s="19">
        <f t="shared" ca="1" si="604"/>
        <v>6.9184343907390184E-4</v>
      </c>
      <c r="AL402" s="19">
        <f t="shared" ca="1" si="605"/>
        <v>0.99999976067629925</v>
      </c>
      <c r="AM402" s="19">
        <f t="shared" ca="1" si="606"/>
        <v>6.9184349426541791E-4</v>
      </c>
      <c r="AN402" s="19">
        <f t="shared" ca="1" si="607"/>
        <v>-0.27548810556900011</v>
      </c>
      <c r="AO402" s="19">
        <f t="shared" ca="1" si="608"/>
        <v>0.92410630369000346</v>
      </c>
      <c r="AP402" s="19">
        <f t="shared" ca="1" si="609"/>
        <v>7.5893696309996539E-2</v>
      </c>
      <c r="AQ402" s="72">
        <f t="shared" ca="1" si="610"/>
        <v>7.7538545431504865E-4</v>
      </c>
      <c r="AR402" s="72">
        <f t="shared" ca="1" si="611"/>
        <v>-2.7681408633655158E-4</v>
      </c>
      <c r="AS402" s="72">
        <f t="shared" ca="1" si="612"/>
        <v>1.2416038108666733E-10</v>
      </c>
      <c r="AT402" s="19">
        <f t="shared" ca="1" si="613"/>
        <v>6.9184340486916026E-4</v>
      </c>
      <c r="AU402" s="19">
        <f t="shared" ca="1" si="614"/>
        <v>0.9999997606763229</v>
      </c>
      <c r="AV402" s="19">
        <f t="shared" ca="1" si="615"/>
        <v>6.9184346006066809E-4</v>
      </c>
      <c r="AW402" s="19">
        <f t="shared" ca="1" si="616"/>
        <v>-0.27548799562355164</v>
      </c>
      <c r="AX402" s="19">
        <f t="shared" ca="1" si="617"/>
        <v>1.2754879956235516</v>
      </c>
      <c r="AY402" s="19">
        <f t="shared" ca="1" si="618"/>
        <v>0.51160522875529479</v>
      </c>
      <c r="AZ402" s="72">
        <f t="shared" ca="1" si="619"/>
        <v>1.0692729506783522E-3</v>
      </c>
      <c r="BA402" s="72">
        <f t="shared" ca="1" si="620"/>
        <v>-2.7681421021828436E-4</v>
      </c>
      <c r="BB402" s="72">
        <f t="shared" ca="1" si="621"/>
        <v>-1.2388173277998182E-10</v>
      </c>
      <c r="BC402" s="19">
        <f t="shared" ca="1" si="622"/>
        <v>6.918434389971039E-4</v>
      </c>
      <c r="BD402" s="19">
        <f t="shared" ca="1" si="623"/>
        <v>0.99999976067629925</v>
      </c>
      <c r="BE402" s="19">
        <f t="shared" ca="1" si="624"/>
        <v>6.9184349418861986E-4</v>
      </c>
      <c r="BF402" s="19">
        <f t="shared" ca="1" si="625"/>
        <v>-0.2754881053222672</v>
      </c>
      <c r="BG402" s="19">
        <f t="shared" ca="1" si="626"/>
        <v>1.2754881053222671</v>
      </c>
      <c r="BH402" s="19">
        <f t="shared" ca="1" si="627"/>
        <v>0.51160527075978113</v>
      </c>
      <c r="BI402" s="72">
        <f t="shared" ca="1" si="628"/>
        <v>1.0692730423465678E-3</v>
      </c>
      <c r="BJ402" s="72">
        <f t="shared" ca="1" si="629"/>
        <v>-2.7681421050411686E-4</v>
      </c>
      <c r="BK402" s="72">
        <f t="shared" ca="1" si="630"/>
        <v>-2.8583250133093485E-13</v>
      </c>
      <c r="BL402" s="72">
        <f t="shared" ca="1" si="631"/>
        <v>8.596147930631513E-3</v>
      </c>
      <c r="BM402" s="72">
        <f t="shared" ca="1" si="632"/>
        <v>1.002145585560654</v>
      </c>
      <c r="BN402" s="72">
        <f t="shared" ca="1" si="633"/>
        <v>2.1398459153803566E-3</v>
      </c>
      <c r="BO402" s="72">
        <f t="shared" ca="1" si="634"/>
        <v>7.5702182672350356E-7</v>
      </c>
      <c r="BP402" s="72">
        <f t="shared" ca="1" si="635"/>
        <v>4402.491230503626</v>
      </c>
      <c r="BQ402" s="72">
        <f t="shared" ca="1" si="636"/>
        <v>-2.8045336443436621</v>
      </c>
      <c r="BR402" s="72">
        <f t="shared" ca="1" si="637"/>
        <v>0.33690452042249985</v>
      </c>
      <c r="BS402" s="72">
        <f t="shared" ca="1" si="638"/>
        <v>3.478497174012293</v>
      </c>
      <c r="BT402" s="72">
        <f t="shared" ca="1" si="639"/>
        <v>199.31205867666429</v>
      </c>
      <c r="BU402" s="72">
        <f t="shared" ca="1" si="640"/>
        <v>19.303207119088292</v>
      </c>
      <c r="BV402" s="72">
        <f t="shared" ca="1" si="641"/>
        <v>199.30320711908826</v>
      </c>
    </row>
    <row r="403" spans="1:74">
      <c r="A403" s="13">
        <f ca="1">'MGRS to'!AO403</f>
        <v>34.000004471606317</v>
      </c>
      <c r="B403" s="13">
        <f ca="1">'MGRS to'!AP403</f>
        <v>-6.8599968356844929</v>
      </c>
      <c r="C403" s="19">
        <f t="shared" ca="1" si="570"/>
        <v>0.59341202372232515</v>
      </c>
      <c r="D403" s="19">
        <f t="shared" ca="1" si="571"/>
        <v>-0.11972953145908684</v>
      </c>
      <c r="E403" s="19">
        <f t="shared" ca="1" si="572"/>
        <v>0.59176274406060081</v>
      </c>
      <c r="F403" s="19">
        <f t="shared" ca="1" si="573"/>
        <v>0.59185605762556692</v>
      </c>
      <c r="G403" s="19">
        <f t="shared" ca="1" si="574"/>
        <v>-1.418123762773893E-4</v>
      </c>
      <c r="H403" s="19">
        <f t="shared" ca="1" si="575"/>
        <v>-1.418123762773893E-4</v>
      </c>
      <c r="I403" s="19">
        <f t="shared" ca="1" si="576"/>
        <v>0</v>
      </c>
      <c r="J403" s="19">
        <f t="shared" ca="1" si="577"/>
        <v>1.5019809672270497E-4</v>
      </c>
      <c r="K403" s="19">
        <f t="shared" ca="1" si="578"/>
        <v>0.99999998872026574</v>
      </c>
      <c r="L403" s="19">
        <f t="shared" ca="1" si="579"/>
        <v>1.5019809728743653E-4</v>
      </c>
      <c r="M403" s="19">
        <f t="shared" ca="1" si="580"/>
        <v>-0.65033240019421157</v>
      </c>
      <c r="N403" s="19">
        <f t="shared" ca="1" si="581"/>
        <v>1.6503324001942117</v>
      </c>
      <c r="O403" s="19">
        <f t="shared" ca="1" si="582"/>
        <v>0.62284952864282517</v>
      </c>
      <c r="P403" s="72">
        <f t="shared" ca="1" si="583"/>
        <v>1.3822103398597515E-3</v>
      </c>
      <c r="Q403" s="72">
        <f t="shared" ca="1" si="584"/>
        <v>-1.4213970346657053E-4</v>
      </c>
      <c r="R403" s="72">
        <f t="shared" ca="1" si="585"/>
        <v>-3.273271891812376E-7</v>
      </c>
      <c r="S403" s="19">
        <f t="shared" ca="1" si="586"/>
        <v>1.5041106288617094E-4</v>
      </c>
      <c r="T403" s="19">
        <f t="shared" ca="1" si="587"/>
        <v>0.99999998868825601</v>
      </c>
      <c r="U403" s="19">
        <f t="shared" ca="1" si="588"/>
        <v>1.5041106345330807E-4</v>
      </c>
      <c r="V403" s="19">
        <f t="shared" ca="1" si="589"/>
        <v>-0.65091055116199259</v>
      </c>
      <c r="W403" s="19">
        <f t="shared" ca="1" si="590"/>
        <v>1.6509105511619926</v>
      </c>
      <c r="X403" s="19">
        <f t="shared" ca="1" si="591"/>
        <v>0.62298160718002649</v>
      </c>
      <c r="Y403" s="72">
        <f t="shared" ca="1" si="592"/>
        <v>1.3826925494509808E-3</v>
      </c>
      <c r="Z403" s="72">
        <f t="shared" ca="1" si="593"/>
        <v>-1.4214045899380275E-4</v>
      </c>
      <c r="AA403" s="72">
        <f t="shared" ca="1" si="594"/>
        <v>-7.5552723222105898E-10</v>
      </c>
      <c r="AB403" s="19">
        <f t="shared" ca="1" si="595"/>
        <v>1.5041155466732935E-4</v>
      </c>
      <c r="AC403" s="19">
        <f t="shared" ca="1" si="596"/>
        <v>0.99999998868818185</v>
      </c>
      <c r="AD403" s="19">
        <f t="shared" ca="1" si="597"/>
        <v>1.5041155523447209E-4</v>
      </c>
      <c r="AE403" s="19">
        <f t="shared" ca="1" si="598"/>
        <v>-0.65091188279293211</v>
      </c>
      <c r="AF403" s="19">
        <f t="shared" ca="1" si="599"/>
        <v>1.6509118827929321</v>
      </c>
      <c r="AG403" s="19">
        <f t="shared" ca="1" si="600"/>
        <v>0.62298191128421543</v>
      </c>
      <c r="AH403" s="72">
        <f t="shared" ca="1" si="601"/>
        <v>1.3826936601025344E-3</v>
      </c>
      <c r="AI403" s="72">
        <f t="shared" ca="1" si="602"/>
        <v>-1.4214046073768904E-4</v>
      </c>
      <c r="AJ403" s="72">
        <f t="shared" ca="1" si="603"/>
        <v>-1.7438862853769166E-12</v>
      </c>
      <c r="AK403" s="19">
        <f t="shared" ca="1" si="604"/>
        <v>1.5041155580244336E-4</v>
      </c>
      <c r="AL403" s="19">
        <f t="shared" ca="1" si="605"/>
        <v>0.99999998868818185</v>
      </c>
      <c r="AM403" s="19">
        <f t="shared" ca="1" si="606"/>
        <v>1.504115563695861E-4</v>
      </c>
      <c r="AN403" s="19">
        <f t="shared" ca="1" si="607"/>
        <v>-0.65091188586655935</v>
      </c>
      <c r="AO403" s="19">
        <f t="shared" ca="1" si="608"/>
        <v>0.57631371683763921</v>
      </c>
      <c r="AP403" s="19">
        <f t="shared" ca="1" si="609"/>
        <v>0.42368628316236079</v>
      </c>
      <c r="AQ403" s="72">
        <f t="shared" ca="1" si="610"/>
        <v>4.8398726533864029E-4</v>
      </c>
      <c r="AR403" s="72">
        <f t="shared" ca="1" si="611"/>
        <v>-1.4214054049425359E-4</v>
      </c>
      <c r="AS403" s="72">
        <f t="shared" ca="1" si="612"/>
        <v>-7.9756564552594181E-11</v>
      </c>
      <c r="AT403" s="19">
        <f t="shared" ca="1" si="613"/>
        <v>1.5041160771695993E-4</v>
      </c>
      <c r="AU403" s="19">
        <f t="shared" ca="1" si="614"/>
        <v>0.99999998868817408</v>
      </c>
      <c r="AV403" s="19">
        <f t="shared" ca="1" si="615"/>
        <v>1.5041160828410324E-4</v>
      </c>
      <c r="AW403" s="19">
        <f t="shared" ca="1" si="616"/>
        <v>-0.65091202643817547</v>
      </c>
      <c r="AX403" s="19">
        <f t="shared" ca="1" si="617"/>
        <v>1.6509120264381756</v>
      </c>
      <c r="AY403" s="19">
        <f t="shared" ca="1" si="618"/>
        <v>0.62298194408841079</v>
      </c>
      <c r="AZ403" s="72">
        <f t="shared" ca="1" si="619"/>
        <v>1.3826937799103641E-3</v>
      </c>
      <c r="BA403" s="72">
        <f t="shared" ca="1" si="620"/>
        <v>-1.4214046092580603E-4</v>
      </c>
      <c r="BB403" s="72">
        <f t="shared" ca="1" si="621"/>
        <v>7.9568447560992087E-11</v>
      </c>
      <c r="BC403" s="19">
        <f t="shared" ca="1" si="622"/>
        <v>1.5041155592488326E-4</v>
      </c>
      <c r="BD403" s="19">
        <f t="shared" ca="1" si="623"/>
        <v>0.99999998868818185</v>
      </c>
      <c r="BE403" s="19">
        <f t="shared" ca="1" si="624"/>
        <v>1.50411556492026E-4</v>
      </c>
      <c r="BF403" s="19">
        <f t="shared" ca="1" si="625"/>
        <v>-0.65091188619815077</v>
      </c>
      <c r="BG403" s="19">
        <f t="shared" ca="1" si="626"/>
        <v>1.6509118861981507</v>
      </c>
      <c r="BH403" s="19">
        <f t="shared" ca="1" si="627"/>
        <v>0.62298191206186382</v>
      </c>
      <c r="BI403" s="72">
        <f t="shared" ca="1" si="628"/>
        <v>1.3826936629426692E-3</v>
      </c>
      <c r="BJ403" s="72">
        <f t="shared" ca="1" si="629"/>
        <v>-1.4214046074214844E-4</v>
      </c>
      <c r="BK403" s="72">
        <f t="shared" ca="1" si="630"/>
        <v>1.8365758675149835E-13</v>
      </c>
      <c r="BL403" s="72">
        <f t="shared" ca="1" si="631"/>
        <v>1.1126315278817559E-2</v>
      </c>
      <c r="BM403" s="72">
        <f t="shared" ca="1" si="632"/>
        <v>1.0027758026724387</v>
      </c>
      <c r="BN403" s="72">
        <f t="shared" ca="1" si="633"/>
        <v>2.7662032921407882E-3</v>
      </c>
      <c r="BO403" s="72">
        <f t="shared" ca="1" si="634"/>
        <v>2.5913867474935553E-7</v>
      </c>
      <c r="BP403" s="72">
        <f t="shared" ca="1" si="635"/>
        <v>957.13118238488232</v>
      </c>
      <c r="BQ403" s="72">
        <f t="shared" ca="1" si="636"/>
        <v>-0.89926907523066391</v>
      </c>
      <c r="BR403" s="72">
        <f t="shared" ca="1" si="637"/>
        <v>2.2422442833678091</v>
      </c>
      <c r="BS403" s="72">
        <f t="shared" ca="1" si="638"/>
        <v>5.3838369369576018</v>
      </c>
      <c r="BT403" s="72">
        <f t="shared" ca="1" si="639"/>
        <v>308.47567734265044</v>
      </c>
      <c r="BU403" s="72">
        <f t="shared" ca="1" si="640"/>
        <v>128.47113407431127</v>
      </c>
      <c r="BV403" s="72">
        <f t="shared" ca="1" si="641"/>
        <v>308.47113407431129</v>
      </c>
    </row>
    <row r="404" spans="1:74">
      <c r="A404" s="13">
        <f ca="1">'MGRS to'!AO404</f>
        <v>33.998829330901714</v>
      </c>
      <c r="B404" s="13">
        <f ca="1">'MGRS to'!AP404</f>
        <v>-6.8453684489097322</v>
      </c>
      <c r="C404" s="19">
        <f t="shared" ca="1" si="570"/>
        <v>0.59339151364785558</v>
      </c>
      <c r="D404" s="19">
        <f t="shared" ca="1" si="571"/>
        <v>-0.11947421794561207</v>
      </c>
      <c r="E404" s="19">
        <f t="shared" ca="1" si="572"/>
        <v>0.59185605762556692</v>
      </c>
      <c r="F404" s="19">
        <f t="shared" ca="1" si="573"/>
        <v>0.59183557343902393</v>
      </c>
      <c r="G404" s="19">
        <f t="shared" ca="1" si="574"/>
        <v>2.5531351347476972E-4</v>
      </c>
      <c r="H404" s="19">
        <f t="shared" ca="1" si="575"/>
        <v>2.5531351347476972E-4</v>
      </c>
      <c r="I404" s="19">
        <f t="shared" ca="1" si="576"/>
        <v>0</v>
      </c>
      <c r="J404" s="19">
        <f t="shared" ca="1" si="577"/>
        <v>2.1287567787661209E-4</v>
      </c>
      <c r="K404" s="19">
        <f t="shared" ca="1" si="578"/>
        <v>0.99999997734197277</v>
      </c>
      <c r="L404" s="19">
        <f t="shared" ca="1" si="579"/>
        <v>2.1287567948439305E-4</v>
      </c>
      <c r="M404" s="19">
        <f t="shared" ca="1" si="580"/>
        <v>0.82606111923063974</v>
      </c>
      <c r="N404" s="19">
        <f t="shared" ca="1" si="581"/>
        <v>0.17393888076936026</v>
      </c>
      <c r="O404" s="19">
        <f t="shared" ca="1" si="582"/>
        <v>-2.5787919801575709</v>
      </c>
      <c r="P404" s="72">
        <f t="shared" ca="1" si="583"/>
        <v>1.4622109066055953E-4</v>
      </c>
      <c r="Q404" s="72">
        <f t="shared" ca="1" si="584"/>
        <v>2.5590279103182795E-4</v>
      </c>
      <c r="R404" s="72">
        <f t="shared" ca="1" si="585"/>
        <v>5.8927755705823291E-7</v>
      </c>
      <c r="S404" s="19">
        <f t="shared" ca="1" si="586"/>
        <v>2.1336246233356527E-4</v>
      </c>
      <c r="T404" s="19">
        <f t="shared" ca="1" si="587"/>
        <v>0.99999997723822953</v>
      </c>
      <c r="U404" s="19">
        <f t="shared" ca="1" si="588"/>
        <v>2.1336246395240108E-4</v>
      </c>
      <c r="V404" s="19">
        <f t="shared" ca="1" si="589"/>
        <v>0.82607871287152113</v>
      </c>
      <c r="W404" s="19">
        <f t="shared" ca="1" si="590"/>
        <v>0.17392128712847887</v>
      </c>
      <c r="X404" s="19">
        <f t="shared" ca="1" si="591"/>
        <v>-2.5791540059887508</v>
      </c>
      <c r="Y404" s="72">
        <f t="shared" ca="1" si="592"/>
        <v>1.4620630707954724E-4</v>
      </c>
      <c r="Z404" s="72">
        <f t="shared" ca="1" si="593"/>
        <v>2.5590415111665011E-4</v>
      </c>
      <c r="AA404" s="72">
        <f t="shared" ca="1" si="594"/>
        <v>1.3600848221642127E-9</v>
      </c>
      <c r="AB404" s="19">
        <f t="shared" ca="1" si="595"/>
        <v>2.1336358587069213E-4</v>
      </c>
      <c r="AC404" s="19">
        <f t="shared" ca="1" si="596"/>
        <v>0.99999997723798995</v>
      </c>
      <c r="AD404" s="19">
        <f t="shared" ca="1" si="597"/>
        <v>2.133635874895535E-4</v>
      </c>
      <c r="AE404" s="19">
        <f t="shared" ca="1" si="598"/>
        <v>0.8260787533393501</v>
      </c>
      <c r="AF404" s="19">
        <f t="shared" ca="1" si="599"/>
        <v>0.1739212466606499</v>
      </c>
      <c r="AG404" s="19">
        <f t="shared" ca="1" si="600"/>
        <v>-2.5791548387831087</v>
      </c>
      <c r="AH404" s="72">
        <f t="shared" ca="1" si="601"/>
        <v>1.4620627307524654E-4</v>
      </c>
      <c r="AI404" s="72">
        <f t="shared" ca="1" si="602"/>
        <v>2.5590415425580029E-4</v>
      </c>
      <c r="AJ404" s="72">
        <f t="shared" ca="1" si="603"/>
        <v>3.1391501811167677E-12</v>
      </c>
      <c r="AK404" s="19">
        <f t="shared" ca="1" si="604"/>
        <v>2.1336358846387574E-4</v>
      </c>
      <c r="AL404" s="19">
        <f t="shared" ca="1" si="605"/>
        <v>0.99999997723798928</v>
      </c>
      <c r="AM404" s="19">
        <f t="shared" ca="1" si="606"/>
        <v>2.133635900827372E-4</v>
      </c>
      <c r="AN404" s="19">
        <f t="shared" ca="1" si="607"/>
        <v>0.82607875343275761</v>
      </c>
      <c r="AO404" s="19">
        <f t="shared" ca="1" si="608"/>
        <v>0.31759389312698127</v>
      </c>
      <c r="AP404" s="19">
        <f t="shared" ca="1" si="609"/>
        <v>0.68240610687301873</v>
      </c>
      <c r="AQ404" s="72">
        <f t="shared" ca="1" si="610"/>
        <v>2.6688799299158083E-4</v>
      </c>
      <c r="AR404" s="72">
        <f t="shared" ca="1" si="611"/>
        <v>2.5590441344591801E-4</v>
      </c>
      <c r="AS404" s="72">
        <f t="shared" ca="1" si="612"/>
        <v>2.5919011771916023E-10</v>
      </c>
      <c r="AT404" s="19">
        <f t="shared" ca="1" si="613"/>
        <v>2.1336380257532244E-4</v>
      </c>
      <c r="AU404" s="19">
        <f t="shared" ca="1" si="614"/>
        <v>0.99999997723794376</v>
      </c>
      <c r="AV404" s="19">
        <f t="shared" ca="1" si="615"/>
        <v>2.1336380419418872E-4</v>
      </c>
      <c r="AW404" s="19">
        <f t="shared" ca="1" si="616"/>
        <v>0.82607876114460121</v>
      </c>
      <c r="AX404" s="19">
        <f t="shared" ca="1" si="617"/>
        <v>0.17392123885539879</v>
      </c>
      <c r="AY404" s="19">
        <f t="shared" ca="1" si="618"/>
        <v>-2.5791549994087482</v>
      </c>
      <c r="AZ404" s="72">
        <f t="shared" ca="1" si="619"/>
        <v>1.4620626651665143E-4</v>
      </c>
      <c r="BA404" s="72">
        <f t="shared" ca="1" si="620"/>
        <v>2.5590415486127056E-4</v>
      </c>
      <c r="BB404" s="72">
        <f t="shared" ca="1" si="621"/>
        <v>-2.5858464745539059E-10</v>
      </c>
      <c r="BC404" s="19">
        <f t="shared" ca="1" si="622"/>
        <v>2.1336358896404336E-4</v>
      </c>
      <c r="BD404" s="19">
        <f t="shared" ca="1" si="623"/>
        <v>0.99999997723798928</v>
      </c>
      <c r="BE404" s="19">
        <f t="shared" ca="1" si="624"/>
        <v>2.1336359058290479E-4</v>
      </c>
      <c r="BF404" s="19">
        <f t="shared" ca="1" si="625"/>
        <v>0.82607875345076665</v>
      </c>
      <c r="BG404" s="19">
        <f t="shared" ca="1" si="626"/>
        <v>0.17392124654923335</v>
      </c>
      <c r="BH404" s="19">
        <f t="shared" ca="1" si="627"/>
        <v>-2.5791548410759697</v>
      </c>
      <c r="BI404" s="72">
        <f t="shared" ca="1" si="628"/>
        <v>1.4620627298162547E-4</v>
      </c>
      <c r="BJ404" s="72">
        <f t="shared" ca="1" si="629"/>
        <v>2.5590415426444307E-4</v>
      </c>
      <c r="BK404" s="72">
        <f t="shared" ca="1" si="630"/>
        <v>-5.9682749194156504E-13</v>
      </c>
      <c r="BL404" s="72">
        <f t="shared" ca="1" si="631"/>
        <v>1.1721416745311807E-3</v>
      </c>
      <c r="BM404" s="72">
        <f t="shared" ca="1" si="632"/>
        <v>1.0002929710477488</v>
      </c>
      <c r="BN404" s="72">
        <f t="shared" ca="1" si="633"/>
        <v>2.928637954113289E-4</v>
      </c>
      <c r="BO404" s="72">
        <f t="shared" ca="1" si="634"/>
        <v>-1.6110603235837842E-7</v>
      </c>
      <c r="BP404" s="72">
        <f t="shared" ca="1" si="635"/>
        <v>1357.721265877542</v>
      </c>
      <c r="BQ404" s="72">
        <f t="shared" ca="1" si="636"/>
        <v>1.6673216895234777</v>
      </c>
      <c r="BR404" s="72">
        <f t="shared" ca="1" si="637"/>
        <v>-1.4741281967150164</v>
      </c>
      <c r="BS404" s="72">
        <f t="shared" ca="1" si="638"/>
        <v>1.6674644568747767</v>
      </c>
      <c r="BT404" s="72">
        <f t="shared" ca="1" si="639"/>
        <v>95.530495900317078</v>
      </c>
      <c r="BU404" s="72">
        <f t="shared" ca="1" si="640"/>
        <v>-84.461324133001213</v>
      </c>
      <c r="BV404" s="72">
        <f t="shared" ca="1" si="641"/>
        <v>95.538675866998801</v>
      </c>
    </row>
    <row r="405" spans="1:74">
      <c r="A405" s="13">
        <f ca="1">'MGRS to'!AO405</f>
        <v>33.95634664676826</v>
      </c>
      <c r="B405" s="13">
        <f ca="1">'MGRS to'!AP405</f>
        <v>-6.8761527589218963</v>
      </c>
      <c r="C405" s="19">
        <f t="shared" ca="1" si="570"/>
        <v>0.59265005093464207</v>
      </c>
      <c r="D405" s="19">
        <f t="shared" ca="1" si="571"/>
        <v>-0.12001150551327898</v>
      </c>
      <c r="E405" s="19">
        <f t="shared" ca="1" si="572"/>
        <v>0.59183557343902393</v>
      </c>
      <c r="F405" s="19">
        <f t="shared" ca="1" si="573"/>
        <v>0.59109504835850146</v>
      </c>
      <c r="G405" s="19">
        <f t="shared" ca="1" si="574"/>
        <v>-5.3728756766691088E-4</v>
      </c>
      <c r="H405" s="19">
        <f t="shared" ca="1" si="575"/>
        <v>-5.3728756766691088E-4</v>
      </c>
      <c r="I405" s="19">
        <f t="shared" ca="1" si="576"/>
        <v>0</v>
      </c>
      <c r="J405" s="19">
        <f t="shared" ca="1" si="577"/>
        <v>8.6446925879494747E-4</v>
      </c>
      <c r="K405" s="19">
        <f t="shared" ca="1" si="578"/>
        <v>0.99999962634638062</v>
      </c>
      <c r="L405" s="19">
        <f t="shared" ca="1" si="579"/>
        <v>8.6446936646565262E-4</v>
      </c>
      <c r="M405" s="19">
        <f t="shared" ca="1" si="580"/>
        <v>-0.42829562788815873</v>
      </c>
      <c r="N405" s="19">
        <f t="shared" ca="1" si="581"/>
        <v>1.4282956278881587</v>
      </c>
      <c r="O405" s="19">
        <f t="shared" ca="1" si="582"/>
        <v>0.56466523775565847</v>
      </c>
      <c r="P405" s="72">
        <f t="shared" ca="1" si="583"/>
        <v>1.1969153201972034E-3</v>
      </c>
      <c r="Q405" s="72">
        <f t="shared" ca="1" si="584"/>
        <v>-5.3852829301607715E-4</v>
      </c>
      <c r="R405" s="72">
        <f t="shared" ca="1" si="585"/>
        <v>-1.2407253491662643E-6</v>
      </c>
      <c r="S405" s="19">
        <f t="shared" ca="1" si="586"/>
        <v>8.6500110579598982E-4</v>
      </c>
      <c r="T405" s="19">
        <f t="shared" ca="1" si="587"/>
        <v>0.99999962588647362</v>
      </c>
      <c r="U405" s="19">
        <f t="shared" ca="1" si="588"/>
        <v>8.6500121366554392E-4</v>
      </c>
      <c r="V405" s="19">
        <f t="shared" ca="1" si="589"/>
        <v>-0.42902071850753343</v>
      </c>
      <c r="W405" s="19">
        <f t="shared" ca="1" si="590"/>
        <v>1.4290207185075334</v>
      </c>
      <c r="X405" s="19">
        <f t="shared" ca="1" si="591"/>
        <v>0.56488612764210577</v>
      </c>
      <c r="Y405" s="72">
        <f t="shared" ca="1" si="592"/>
        <v>1.1975207639682408E-3</v>
      </c>
      <c r="Z405" s="72">
        <f t="shared" ca="1" si="593"/>
        <v>-5.385311581480144E-4</v>
      </c>
      <c r="AA405" s="72">
        <f t="shared" ca="1" si="594"/>
        <v>-2.8651319372574591E-9</v>
      </c>
      <c r="AB405" s="19">
        <f t="shared" ca="1" si="595"/>
        <v>8.6500233499887361E-4</v>
      </c>
      <c r="AC405" s="19">
        <f t="shared" ca="1" si="596"/>
        <v>0.99999962588541025</v>
      </c>
      <c r="AD405" s="19">
        <f t="shared" ca="1" si="597"/>
        <v>8.6500244286888764E-4</v>
      </c>
      <c r="AE405" s="19">
        <f t="shared" ca="1" si="598"/>
        <v>-0.42902239136730153</v>
      </c>
      <c r="AF405" s="19">
        <f t="shared" ca="1" si="599"/>
        <v>1.4290223913673015</v>
      </c>
      <c r="AG405" s="19">
        <f t="shared" ca="1" si="600"/>
        <v>0.56488663699895736</v>
      </c>
      <c r="AH405" s="72">
        <f t="shared" ca="1" si="601"/>
        <v>1.1975221607876745E-3</v>
      </c>
      <c r="AI405" s="72">
        <f t="shared" ca="1" si="602"/>
        <v>-5.3853116476429007E-4</v>
      </c>
      <c r="AJ405" s="72">
        <f t="shared" ca="1" si="603"/>
        <v>-6.6162756696963587E-12</v>
      </c>
      <c r="AK405" s="19">
        <f t="shared" ca="1" si="604"/>
        <v>8.6500233783743774E-4</v>
      </c>
      <c r="AL405" s="19">
        <f t="shared" ca="1" si="605"/>
        <v>0.99999962588540781</v>
      </c>
      <c r="AM405" s="19">
        <f t="shared" ca="1" si="606"/>
        <v>8.6500244570745285E-4</v>
      </c>
      <c r="AN405" s="19">
        <f t="shared" ca="1" si="607"/>
        <v>-0.42902239523030972</v>
      </c>
      <c r="AO405" s="19">
        <f t="shared" ca="1" si="608"/>
        <v>0.81593978439084791</v>
      </c>
      <c r="AP405" s="19">
        <f t="shared" ca="1" si="609"/>
        <v>0.18406021560915209</v>
      </c>
      <c r="AQ405" s="72">
        <f t="shared" ca="1" si="610"/>
        <v>6.84812715115829E-4</v>
      </c>
      <c r="AR405" s="72">
        <f t="shared" ca="1" si="611"/>
        <v>-5.3853111816236441E-4</v>
      </c>
      <c r="AS405" s="72">
        <f t="shared" ca="1" si="612"/>
        <v>4.6601925660430532E-11</v>
      </c>
      <c r="AT405" s="19">
        <f t="shared" ca="1" si="613"/>
        <v>8.6500231784415586E-4</v>
      </c>
      <c r="AU405" s="19">
        <f t="shared" ca="1" si="614"/>
        <v>0.99999962588542513</v>
      </c>
      <c r="AV405" s="19">
        <f t="shared" ca="1" si="615"/>
        <v>8.6500242571416338E-4</v>
      </c>
      <c r="AW405" s="19">
        <f t="shared" ca="1" si="616"/>
        <v>-0.4290223680209892</v>
      </c>
      <c r="AX405" s="19">
        <f t="shared" ca="1" si="617"/>
        <v>1.4290223680209893</v>
      </c>
      <c r="AY405" s="19">
        <f t="shared" ca="1" si="618"/>
        <v>0.56488662989041749</v>
      </c>
      <c r="AZ405" s="72">
        <f t="shared" ca="1" si="619"/>
        <v>1.1975221412937618E-3</v>
      </c>
      <c r="BA405" s="72">
        <f t="shared" ca="1" si="620"/>
        <v>-5.3853116467195367E-4</v>
      </c>
      <c r="BB405" s="72">
        <f t="shared" ca="1" si="621"/>
        <v>-4.6509589257150152E-11</v>
      </c>
      <c r="BC405" s="19">
        <f t="shared" ca="1" si="622"/>
        <v>8.6500233779785124E-4</v>
      </c>
      <c r="BD405" s="19">
        <f t="shared" ca="1" si="623"/>
        <v>0.99999962588540803</v>
      </c>
      <c r="BE405" s="19">
        <f t="shared" ca="1" si="624"/>
        <v>8.6500244566786613E-4</v>
      </c>
      <c r="BF405" s="19">
        <f t="shared" ca="1" si="625"/>
        <v>-0.42902239517638374</v>
      </c>
      <c r="BG405" s="19">
        <f t="shared" ca="1" si="626"/>
        <v>1.4290223951763839</v>
      </c>
      <c r="BH405" s="19">
        <f t="shared" ca="1" si="627"/>
        <v>0.56488663815875584</v>
      </c>
      <c r="BI405" s="72">
        <f t="shared" ca="1" si="628"/>
        <v>1.1975221639682163E-3</v>
      </c>
      <c r="BJ405" s="72">
        <f t="shared" ca="1" si="629"/>
        <v>-5.385311647793555E-4</v>
      </c>
      <c r="BK405" s="72">
        <f t="shared" ca="1" si="630"/>
        <v>-1.0740182614793481E-13</v>
      </c>
      <c r="BL405" s="72">
        <f t="shared" ca="1" si="631"/>
        <v>9.6308917769310273E-3</v>
      </c>
      <c r="BM405" s="72">
        <f t="shared" ca="1" si="632"/>
        <v>1.0024033924523603</v>
      </c>
      <c r="BN405" s="72">
        <f t="shared" ca="1" si="633"/>
        <v>2.396192845007476E-3</v>
      </c>
      <c r="BO405" s="72">
        <f t="shared" ca="1" si="634"/>
        <v>1.1703968601381503E-6</v>
      </c>
      <c r="BP405" s="72">
        <f t="shared" ca="1" si="635"/>
        <v>5504.3638031989185</v>
      </c>
      <c r="BQ405" s="72">
        <f t="shared" ca="1" si="636"/>
        <v>-2.6003574052072911</v>
      </c>
      <c r="BR405" s="72">
        <f t="shared" ca="1" si="637"/>
        <v>0.54093497522143819</v>
      </c>
      <c r="BS405" s="72">
        <f t="shared" ca="1" si="638"/>
        <v>3.6825276288112314</v>
      </c>
      <c r="BT405" s="72">
        <f t="shared" ca="1" si="639"/>
        <v>211.0104954560322</v>
      </c>
      <c r="BU405" s="72">
        <f t="shared" ca="1" si="640"/>
        <v>30.993291071202172</v>
      </c>
      <c r="BV405" s="72">
        <f t="shared" ca="1" si="641"/>
        <v>210.99329107120218</v>
      </c>
    </row>
    <row r="406" spans="1:74">
      <c r="A406" s="13">
        <f ca="1">'MGRS to'!AO406</f>
        <v>34.012087091747482</v>
      </c>
      <c r="B406" s="13">
        <f ca="1">'MGRS to'!AP406</f>
        <v>-6.8419693434206739</v>
      </c>
      <c r="C406" s="19">
        <f t="shared" ca="1" si="570"/>
        <v>0.59362290522605621</v>
      </c>
      <c r="D406" s="19">
        <f t="shared" ca="1" si="571"/>
        <v>-0.11941489236320538</v>
      </c>
      <c r="E406" s="19">
        <f t="shared" ca="1" si="572"/>
        <v>0.59109504835850146</v>
      </c>
      <c r="F406" s="19">
        <f t="shared" ca="1" si="573"/>
        <v>0.59206667310509919</v>
      </c>
      <c r="G406" s="19">
        <f t="shared" ca="1" si="574"/>
        <v>5.9661315007360216E-4</v>
      </c>
      <c r="H406" s="19">
        <f t="shared" ca="1" si="575"/>
        <v>5.9661315007360216E-4</v>
      </c>
      <c r="I406" s="19">
        <f t="shared" ca="1" si="576"/>
        <v>0</v>
      </c>
      <c r="J406" s="19">
        <f t="shared" ca="1" si="577"/>
        <v>1.090551103741218E-3</v>
      </c>
      <c r="K406" s="19">
        <f t="shared" ca="1" si="578"/>
        <v>0.99999940534896825</v>
      </c>
      <c r="L406" s="19">
        <f t="shared" ca="1" si="579"/>
        <v>1.0905513199070491E-3</v>
      </c>
      <c r="M406" s="19">
        <f t="shared" ca="1" si="580"/>
        <v>0.37693434823178307</v>
      </c>
      <c r="N406" s="19">
        <f t="shared" ca="1" si="581"/>
        <v>0.62306565176821693</v>
      </c>
      <c r="O406" s="19">
        <f t="shared" ca="1" si="582"/>
        <v>1.7098228667354887E-3</v>
      </c>
      <c r="P406" s="72">
        <f t="shared" ca="1" si="583"/>
        <v>5.2318806186390761E-4</v>
      </c>
      <c r="Q406" s="72">
        <f t="shared" ca="1" si="584"/>
        <v>5.9799065716822973E-4</v>
      </c>
      <c r="R406" s="72">
        <f t="shared" ca="1" si="585"/>
        <v>1.3775070946275706E-6</v>
      </c>
      <c r="S406" s="19">
        <f t="shared" ca="1" si="586"/>
        <v>1.0910708087564687E-3</v>
      </c>
      <c r="T406" s="19">
        <f t="shared" ca="1" si="587"/>
        <v>0.99999940478206806</v>
      </c>
      <c r="U406" s="19">
        <f t="shared" ca="1" si="588"/>
        <v>1.0910710252314904E-3</v>
      </c>
      <c r="V406" s="19">
        <f t="shared" ca="1" si="589"/>
        <v>0.37762468558322487</v>
      </c>
      <c r="W406" s="19">
        <f t="shared" ca="1" si="590"/>
        <v>0.62237531441677518</v>
      </c>
      <c r="X406" s="19">
        <f t="shared" ca="1" si="591"/>
        <v>6.0252165602925345E-4</v>
      </c>
      <c r="Y406" s="72">
        <f t="shared" ca="1" si="592"/>
        <v>5.2260929136675163E-4</v>
      </c>
      <c r="Z406" s="72">
        <f t="shared" ca="1" si="593"/>
        <v>5.9799383766337649E-4</v>
      </c>
      <c r="AA406" s="72">
        <f t="shared" ca="1" si="594"/>
        <v>3.1804951467623299E-9</v>
      </c>
      <c r="AB406" s="19">
        <f t="shared" ca="1" si="595"/>
        <v>1.0910720097917549E-3</v>
      </c>
      <c r="AC406" s="19">
        <f t="shared" ca="1" si="596"/>
        <v>0.99999940478075766</v>
      </c>
      <c r="AD406" s="19">
        <f t="shared" ca="1" si="597"/>
        <v>1.0910722262674913E-3</v>
      </c>
      <c r="AE406" s="19">
        <f t="shared" ca="1" si="598"/>
        <v>0.37762627834589829</v>
      </c>
      <c r="AF406" s="19">
        <f t="shared" ca="1" si="599"/>
        <v>0.62237372165410165</v>
      </c>
      <c r="AG406" s="19">
        <f t="shared" ca="1" si="600"/>
        <v>5.9996402415685157E-4</v>
      </c>
      <c r="AH406" s="72">
        <f t="shared" ca="1" si="601"/>
        <v>5.2260795601144158E-4</v>
      </c>
      <c r="AI406" s="72">
        <f t="shared" ca="1" si="602"/>
        <v>5.9799384500675023E-4</v>
      </c>
      <c r="AJ406" s="72">
        <f t="shared" ca="1" si="603"/>
        <v>7.3433737389494436E-12</v>
      </c>
      <c r="AK406" s="19">
        <f t="shared" ca="1" si="604"/>
        <v>1.0910720125648248E-3</v>
      </c>
      <c r="AL406" s="19">
        <f t="shared" ca="1" si="605"/>
        <v>0.99999940478075455</v>
      </c>
      <c r="AM406" s="19">
        <f t="shared" ca="1" si="606"/>
        <v>1.091072229040563E-3</v>
      </c>
      <c r="AN406" s="19">
        <f t="shared" ca="1" si="607"/>
        <v>0.37762628202337895</v>
      </c>
      <c r="AO406" s="19">
        <f t="shared" ca="1" si="608"/>
        <v>0.85739839112519944</v>
      </c>
      <c r="AP406" s="19">
        <f t="shared" ca="1" si="609"/>
        <v>0.14260160887480056</v>
      </c>
      <c r="AQ406" s="72">
        <f t="shared" ca="1" si="610"/>
        <v>7.1953371868927396E-4</v>
      </c>
      <c r="AR406" s="72">
        <f t="shared" ca="1" si="611"/>
        <v>5.9799371406057673E-4</v>
      </c>
      <c r="AS406" s="72">
        <f t="shared" ca="1" si="612"/>
        <v>-1.3094617350075527E-10</v>
      </c>
      <c r="AT406" s="19">
        <f t="shared" ca="1" si="613"/>
        <v>1.0910719631161069E-3</v>
      </c>
      <c r="AU406" s="19">
        <f t="shared" ca="1" si="614"/>
        <v>0.99999940478080862</v>
      </c>
      <c r="AV406" s="19">
        <f t="shared" ca="1" si="615"/>
        <v>1.0910721795918156E-3</v>
      </c>
      <c r="AW406" s="19">
        <f t="shared" ca="1" si="616"/>
        <v>0.37762621644685801</v>
      </c>
      <c r="AX406" s="19">
        <f t="shared" ca="1" si="617"/>
        <v>0.62237378355314199</v>
      </c>
      <c r="AY406" s="19">
        <f t="shared" ca="1" si="618"/>
        <v>6.0006342085328068E-4</v>
      </c>
      <c r="AZ406" s="72">
        <f t="shared" ca="1" si="619"/>
        <v>5.2260800790693989E-4</v>
      </c>
      <c r="BA406" s="72">
        <f t="shared" ca="1" si="620"/>
        <v>5.9799384472136643E-4</v>
      </c>
      <c r="BB406" s="72">
        <f t="shared" ca="1" si="621"/>
        <v>1.3066078969649342E-10</v>
      </c>
      <c r="BC406" s="19">
        <f t="shared" ca="1" si="622"/>
        <v>1.091072012457028E-3</v>
      </c>
      <c r="BD406" s="19">
        <f t="shared" ca="1" si="623"/>
        <v>0.99999940478075477</v>
      </c>
      <c r="BE406" s="19">
        <f t="shared" ca="1" si="624"/>
        <v>1.091072228932766E-3</v>
      </c>
      <c r="BF406" s="19">
        <f t="shared" ca="1" si="625"/>
        <v>0.37762628188047148</v>
      </c>
      <c r="BG406" s="19">
        <f t="shared" ca="1" si="626"/>
        <v>0.62237371811952857</v>
      </c>
      <c r="BH406" s="19">
        <f t="shared" ca="1" si="627"/>
        <v>5.9995834838355577E-4</v>
      </c>
      <c r="BI406" s="72">
        <f t="shared" ca="1" si="628"/>
        <v>5.2260795304809315E-4</v>
      </c>
      <c r="BJ406" s="72">
        <f t="shared" ca="1" si="629"/>
        <v>5.9799384502304623E-4</v>
      </c>
      <c r="BK406" s="72">
        <f t="shared" ca="1" si="630"/>
        <v>3.0167979659517785E-13</v>
      </c>
      <c r="BL406" s="72">
        <f t="shared" ca="1" si="631"/>
        <v>4.1944856457449128E-3</v>
      </c>
      <c r="BM406" s="72">
        <f t="shared" ca="1" si="632"/>
        <v>1.0010477981443207</v>
      </c>
      <c r="BN406" s="72">
        <f t="shared" ca="1" si="633"/>
        <v>1.0464275164546171E-3</v>
      </c>
      <c r="BO406" s="72">
        <f t="shared" ca="1" si="634"/>
        <v>3.8630538213568985E-10</v>
      </c>
      <c r="BP406" s="72">
        <f t="shared" ca="1" si="635"/>
        <v>6942.9406464110361</v>
      </c>
      <c r="BQ406" s="72">
        <f t="shared" ca="1" si="636"/>
        <v>0.47026607412069904</v>
      </c>
      <c r="BR406" s="72">
        <f t="shared" ca="1" si="637"/>
        <v>-2.670993093846179</v>
      </c>
      <c r="BS406" s="72">
        <f t="shared" ca="1" si="638"/>
        <v>0.47059955974361412</v>
      </c>
      <c r="BT406" s="72">
        <f t="shared" ca="1" si="639"/>
        <v>26.944261295302397</v>
      </c>
      <c r="BU406" s="72">
        <f t="shared" ca="1" si="640"/>
        <v>-153.03663138597628</v>
      </c>
      <c r="BV406" s="72">
        <f t="shared" ca="1" si="641"/>
        <v>26.96336861402375</v>
      </c>
    </row>
    <row r="407" spans="1:74">
      <c r="A407" s="13">
        <f ca="1">'MGRS to'!AO407</f>
        <v>33.978892773533815</v>
      </c>
      <c r="B407" s="13">
        <f ca="1">'MGRS to'!AP407</f>
        <v>-6.8422244131615013</v>
      </c>
      <c r="C407" s="19">
        <f t="shared" ca="1" si="570"/>
        <v>0.59304355508027307</v>
      </c>
      <c r="D407" s="19">
        <f t="shared" ca="1" si="571"/>
        <v>-0.11941934417000502</v>
      </c>
      <c r="E407" s="19">
        <f t="shared" ca="1" si="572"/>
        <v>0.59206667310509919</v>
      </c>
      <c r="F407" s="19">
        <f t="shared" ca="1" si="573"/>
        <v>0.59148805446480912</v>
      </c>
      <c r="G407" s="19">
        <f t="shared" ca="1" si="574"/>
        <v>-4.4518067996435207E-6</v>
      </c>
      <c r="H407" s="19">
        <f t="shared" ca="1" si="575"/>
        <v>-4.4518067996435207E-6</v>
      </c>
      <c r="I407" s="19">
        <f t="shared" ca="1" si="576"/>
        <v>0</v>
      </c>
      <c r="J407" s="19">
        <f t="shared" ca="1" si="577"/>
        <v>5.786304044187421E-4</v>
      </c>
      <c r="K407" s="19">
        <f t="shared" ca="1" si="578"/>
        <v>0.99999983259341363</v>
      </c>
      <c r="L407" s="19">
        <f t="shared" ca="1" si="579"/>
        <v>5.786304367075911E-4</v>
      </c>
      <c r="M407" s="19">
        <f t="shared" ca="1" si="580"/>
        <v>-5.2995549438718563E-3</v>
      </c>
      <c r="N407" s="19">
        <f t="shared" ca="1" si="581"/>
        <v>1.0052995549438719</v>
      </c>
      <c r="O407" s="19">
        <f t="shared" ca="1" si="582"/>
        <v>0.38091656787723771</v>
      </c>
      <c r="P407" s="72">
        <f t="shared" ca="1" si="583"/>
        <v>8.4333984502126837E-4</v>
      </c>
      <c r="Q407" s="72">
        <f t="shared" ca="1" si="584"/>
        <v>-4.4620827668133824E-6</v>
      </c>
      <c r="R407" s="72">
        <f t="shared" ca="1" si="585"/>
        <v>-1.0275967169861755E-8</v>
      </c>
      <c r="S407" s="19">
        <f t="shared" ca="1" si="586"/>
        <v>5.7863045893970244E-4</v>
      </c>
      <c r="T407" s="19">
        <f t="shared" ca="1" si="587"/>
        <v>0.9999998325933821</v>
      </c>
      <c r="U407" s="19">
        <f t="shared" ca="1" si="588"/>
        <v>5.7863049122856066E-4</v>
      </c>
      <c r="V407" s="19">
        <f t="shared" ca="1" si="589"/>
        <v>-5.3117872412165599E-3</v>
      </c>
      <c r="W407" s="19">
        <f t="shared" ca="1" si="590"/>
        <v>1.0053117872412165</v>
      </c>
      <c r="X407" s="19">
        <f t="shared" ca="1" si="591"/>
        <v>0.38092410067516114</v>
      </c>
      <c r="Y407" s="72">
        <f t="shared" ca="1" si="592"/>
        <v>8.4335008070350202E-4</v>
      </c>
      <c r="Z407" s="72">
        <f t="shared" ca="1" si="593"/>
        <v>-4.4621064865088949E-6</v>
      </c>
      <c r="AA407" s="72">
        <f t="shared" ca="1" si="594"/>
        <v>-2.3719695512478076E-11</v>
      </c>
      <c r="AB407" s="19">
        <f t="shared" ca="1" si="595"/>
        <v>5.7863045906569031E-4</v>
      </c>
      <c r="AC407" s="19">
        <f t="shared" ca="1" si="596"/>
        <v>0.99999983259338188</v>
      </c>
      <c r="AD407" s="19">
        <f t="shared" ca="1" si="597"/>
        <v>5.7863049135454864E-4</v>
      </c>
      <c r="AE407" s="19">
        <f t="shared" ca="1" si="598"/>
        <v>-5.3118154766442468E-3</v>
      </c>
      <c r="AF407" s="19">
        <f t="shared" ca="1" si="599"/>
        <v>1.0053118154766443</v>
      </c>
      <c r="AG407" s="19">
        <f t="shared" ca="1" si="600"/>
        <v>0.38092411806266979</v>
      </c>
      <c r="AH407" s="72">
        <f t="shared" ca="1" si="601"/>
        <v>8.4335010433020515E-4</v>
      </c>
      <c r="AI407" s="72">
        <f t="shared" ca="1" si="602"/>
        <v>-4.4621065412603304E-6</v>
      </c>
      <c r="AJ407" s="72">
        <f t="shared" ca="1" si="603"/>
        <v>-5.4751435522404183E-14</v>
      </c>
      <c r="AK407" s="19">
        <f t="shared" ca="1" si="604"/>
        <v>5.7863045906598131E-4</v>
      </c>
      <c r="AL407" s="19">
        <f t="shared" ca="1" si="605"/>
        <v>0.99999983259338188</v>
      </c>
      <c r="AM407" s="19">
        <f t="shared" ca="1" si="606"/>
        <v>5.7863049135483964E-4</v>
      </c>
      <c r="AN407" s="19">
        <f t="shared" ca="1" si="607"/>
        <v>-5.3118155418192042E-3</v>
      </c>
      <c r="AO407" s="19">
        <f t="shared" ca="1" si="608"/>
        <v>0.99997178461564973</v>
      </c>
      <c r="AP407" s="19">
        <f t="shared" ca="1" si="609"/>
        <v>2.8215384350271933E-5</v>
      </c>
      <c r="AQ407" s="72">
        <f t="shared" ca="1" si="610"/>
        <v>8.3888163933171168E-4</v>
      </c>
      <c r="AR407" s="72">
        <f t="shared" ca="1" si="611"/>
        <v>-4.462103274422654E-6</v>
      </c>
      <c r="AS407" s="72">
        <f t="shared" ca="1" si="612"/>
        <v>3.2668376763984939E-12</v>
      </c>
      <c r="AT407" s="19">
        <f t="shared" ca="1" si="613"/>
        <v>5.7863045904862171E-4</v>
      </c>
      <c r="AU407" s="19">
        <f t="shared" ca="1" si="614"/>
        <v>0.99999983259338188</v>
      </c>
      <c r="AV407" s="19">
        <f t="shared" ca="1" si="615"/>
        <v>5.7863049133748004E-4</v>
      </c>
      <c r="AW407" s="19">
        <f t="shared" ca="1" si="616"/>
        <v>-5.3118116530442728E-3</v>
      </c>
      <c r="AX407" s="19">
        <f t="shared" ca="1" si="617"/>
        <v>1.0053118116530442</v>
      </c>
      <c r="AY407" s="19">
        <f t="shared" ca="1" si="618"/>
        <v>0.38092411570807894</v>
      </c>
      <c r="AZ407" s="72">
        <f t="shared" ca="1" si="619"/>
        <v>8.4335010113071164E-4</v>
      </c>
      <c r="BA407" s="72">
        <f t="shared" ca="1" si="620"/>
        <v>-4.4621065338459715E-6</v>
      </c>
      <c r="BB407" s="72">
        <f t="shared" ca="1" si="621"/>
        <v>-3.2594233174903045E-12</v>
      </c>
      <c r="BC407" s="19">
        <f t="shared" ca="1" si="622"/>
        <v>5.7863045906594184E-4</v>
      </c>
      <c r="BD407" s="19">
        <f t="shared" ca="1" si="623"/>
        <v>0.99999983259338188</v>
      </c>
      <c r="BE407" s="19">
        <f t="shared" ca="1" si="624"/>
        <v>5.7863049135480017E-4</v>
      </c>
      <c r="BF407" s="19">
        <f t="shared" ca="1" si="625"/>
        <v>-5.3118155329933076E-3</v>
      </c>
      <c r="BG407" s="19">
        <f t="shared" ca="1" si="626"/>
        <v>1.0053118155329932</v>
      </c>
      <c r="BH407" s="19">
        <f t="shared" ca="1" si="627"/>
        <v>0.3809241180973697</v>
      </c>
      <c r="BI407" s="72">
        <f t="shared" ca="1" si="628"/>
        <v>8.4335010437735656E-4</v>
      </c>
      <c r="BJ407" s="72">
        <f t="shared" ca="1" si="629"/>
        <v>-4.4621065413695968E-6</v>
      </c>
      <c r="BK407" s="72">
        <f t="shared" ca="1" si="630"/>
        <v>-7.5236253113523423E-15</v>
      </c>
      <c r="BL407" s="72">
        <f t="shared" ca="1" si="631"/>
        <v>6.7752957057564192E-3</v>
      </c>
      <c r="BM407" s="72">
        <f t="shared" ca="1" si="632"/>
        <v>1.0016916781988707</v>
      </c>
      <c r="BN407" s="72">
        <f t="shared" ca="1" si="633"/>
        <v>1.6881082266035448E-3</v>
      </c>
      <c r="BO407" s="72">
        <f t="shared" ca="1" si="634"/>
        <v>3.717902681639906E-7</v>
      </c>
      <c r="BP407" s="72">
        <f t="shared" ca="1" si="635"/>
        <v>3682.0656871661922</v>
      </c>
      <c r="BQ407" s="72">
        <f t="shared" ca="1" si="636"/>
        <v>-3.1352207173243523</v>
      </c>
      <c r="BR407" s="72">
        <f t="shared" ca="1" si="637"/>
        <v>6.3694471370905727E-3</v>
      </c>
      <c r="BS407" s="72">
        <f t="shared" ca="1" si="638"/>
        <v>3.1479621007268839</v>
      </c>
      <c r="BT407" s="72">
        <f t="shared" ca="1" si="639"/>
        <v>180.36508505533612</v>
      </c>
      <c r="BU407" s="72">
        <f t="shared" ca="1" si="640"/>
        <v>0.36494243878697491</v>
      </c>
      <c r="BV407" s="72">
        <f t="shared" ca="1" si="641"/>
        <v>180.36494243878701</v>
      </c>
    </row>
    <row r="408" spans="1:74">
      <c r="A408" s="13">
        <f ca="1">'MGRS to'!AO408</f>
        <v>33.962998415844702</v>
      </c>
      <c r="B408" s="13">
        <f ca="1">'MGRS to'!AP408</f>
        <v>-6.8264486130927651</v>
      </c>
      <c r="C408" s="19">
        <f t="shared" ca="1" si="570"/>
        <v>0.59276614620610835</v>
      </c>
      <c r="D408" s="19">
        <f t="shared" ca="1" si="571"/>
        <v>-0.11914400451666923</v>
      </c>
      <c r="E408" s="19">
        <f t="shared" ca="1" si="572"/>
        <v>0.59148805446480912</v>
      </c>
      <c r="F408" s="19">
        <f t="shared" ca="1" si="573"/>
        <v>0.59121099659376675</v>
      </c>
      <c r="G408" s="19">
        <f t="shared" ca="1" si="574"/>
        <v>2.7533965333578769E-4</v>
      </c>
      <c r="H408" s="19">
        <f t="shared" ca="1" si="575"/>
        <v>2.7533965333578769E-4</v>
      </c>
      <c r="I408" s="19">
        <f t="shared" ca="1" si="576"/>
        <v>0</v>
      </c>
      <c r="J408" s="19">
        <f t="shared" ca="1" si="577"/>
        <v>3.5918197731902863E-4</v>
      </c>
      <c r="K408" s="19">
        <f t="shared" ca="1" si="578"/>
        <v>0.99999993549415156</v>
      </c>
      <c r="L408" s="19">
        <f t="shared" ca="1" si="579"/>
        <v>3.5918198504214158E-4</v>
      </c>
      <c r="M408" s="19">
        <f t="shared" ca="1" si="580"/>
        <v>0.52833363521012833</v>
      </c>
      <c r="N408" s="19">
        <f t="shared" ca="1" si="581"/>
        <v>0.47166636478987167</v>
      </c>
      <c r="O408" s="19">
        <f t="shared" ca="1" si="582"/>
        <v>-0.31782157342436612</v>
      </c>
      <c r="P408" s="72">
        <f t="shared" ca="1" si="583"/>
        <v>3.9620863531217168E-4</v>
      </c>
      <c r="Q408" s="72">
        <f t="shared" ca="1" si="584"/>
        <v>2.7597557691341404E-4</v>
      </c>
      <c r="R408" s="72">
        <f t="shared" ca="1" si="585"/>
        <v>6.359235776263474E-7</v>
      </c>
      <c r="S408" s="19">
        <f t="shared" ca="1" si="586"/>
        <v>3.5951818774775188E-4</v>
      </c>
      <c r="T408" s="19">
        <f t="shared" ca="1" si="587"/>
        <v>0.9999999353733342</v>
      </c>
      <c r="U408" s="19">
        <f t="shared" ca="1" si="588"/>
        <v>3.5951819549257273E-4</v>
      </c>
      <c r="V408" s="19">
        <f t="shared" ca="1" si="589"/>
        <v>0.52905865023534304</v>
      </c>
      <c r="W408" s="19">
        <f t="shared" ca="1" si="590"/>
        <v>0.47094134976465696</v>
      </c>
      <c r="X408" s="19">
        <f t="shared" ca="1" si="591"/>
        <v>-0.31985036204505612</v>
      </c>
      <c r="Y408" s="72">
        <f t="shared" ca="1" si="592"/>
        <v>3.9560032869717318E-4</v>
      </c>
      <c r="Z408" s="72">
        <f t="shared" ca="1" si="593"/>
        <v>2.7597704564004811E-4</v>
      </c>
      <c r="AA408" s="72">
        <f t="shared" ca="1" si="594"/>
        <v>1.4687266340737866E-9</v>
      </c>
      <c r="AB408" s="19">
        <f t="shared" ca="1" si="595"/>
        <v>3.595189647914353E-4</v>
      </c>
      <c r="AC408" s="19">
        <f t="shared" ca="1" si="596"/>
        <v>0.99999993537305487</v>
      </c>
      <c r="AD408" s="19">
        <f t="shared" ca="1" si="597"/>
        <v>3.5951897253630628E-4</v>
      </c>
      <c r="AE408" s="19">
        <f t="shared" ca="1" si="598"/>
        <v>0.52906032237278477</v>
      </c>
      <c r="AF408" s="19">
        <f t="shared" ca="1" si="599"/>
        <v>0.47093967762721523</v>
      </c>
      <c r="AG408" s="19">
        <f t="shared" ca="1" si="600"/>
        <v>-0.31985504835911338</v>
      </c>
      <c r="AH408" s="72">
        <f t="shared" ca="1" si="601"/>
        <v>3.9559892572745741E-4</v>
      </c>
      <c r="AI408" s="72">
        <f t="shared" ca="1" si="602"/>
        <v>2.7597704903221346E-4</v>
      </c>
      <c r="AJ408" s="72">
        <f t="shared" ca="1" si="603"/>
        <v>3.3921653463594992E-12</v>
      </c>
      <c r="AK408" s="19">
        <f t="shared" ca="1" si="604"/>
        <v>3.5951896658608702E-4</v>
      </c>
      <c r="AL408" s="19">
        <f t="shared" ca="1" si="605"/>
        <v>0.99999993537305421</v>
      </c>
      <c r="AM408" s="19">
        <f t="shared" ca="1" si="606"/>
        <v>3.5951897433095817E-4</v>
      </c>
      <c r="AN408" s="19">
        <f t="shared" ca="1" si="607"/>
        <v>0.52906032623474641</v>
      </c>
      <c r="AO408" s="19">
        <f t="shared" ca="1" si="608"/>
        <v>0.72009517120438371</v>
      </c>
      <c r="AP408" s="19">
        <f t="shared" ca="1" si="609"/>
        <v>0.27990482879561629</v>
      </c>
      <c r="AQ408" s="72">
        <f t="shared" ca="1" si="610"/>
        <v>6.0451645389413651E-4</v>
      </c>
      <c r="AR408" s="72">
        <f t="shared" ca="1" si="611"/>
        <v>2.7597710437402543E-4</v>
      </c>
      <c r="AS408" s="72">
        <f t="shared" ca="1" si="612"/>
        <v>5.5341811970761878E-11</v>
      </c>
      <c r="AT408" s="19">
        <f t="shared" ca="1" si="613"/>
        <v>3.5951899586526002E-4</v>
      </c>
      <c r="AU408" s="19">
        <f t="shared" ca="1" si="614"/>
        <v>0.99999993537304377</v>
      </c>
      <c r="AV408" s="19">
        <f t="shared" ca="1" si="615"/>
        <v>3.5951900361013301E-4</v>
      </c>
      <c r="AW408" s="19">
        <f t="shared" ca="1" si="616"/>
        <v>0.52906038924086629</v>
      </c>
      <c r="AX408" s="19">
        <f t="shared" ca="1" si="617"/>
        <v>0.47093961075913371</v>
      </c>
      <c r="AY408" s="19">
        <f t="shared" ca="1" si="618"/>
        <v>-0.31985523576355712</v>
      </c>
      <c r="AZ408" s="72">
        <f t="shared" ca="1" si="619"/>
        <v>3.955988696232812E-4</v>
      </c>
      <c r="BA408" s="72">
        <f t="shared" ca="1" si="620"/>
        <v>2.7597704916786526E-4</v>
      </c>
      <c r="BB408" s="72">
        <f t="shared" ca="1" si="621"/>
        <v>-5.5206160172807661E-11</v>
      </c>
      <c r="BC408" s="19">
        <f t="shared" ca="1" si="622"/>
        <v>3.5951896665786836E-4</v>
      </c>
      <c r="BD408" s="19">
        <f t="shared" ca="1" si="623"/>
        <v>0.99999993537305421</v>
      </c>
      <c r="BE408" s="19">
        <f t="shared" ca="1" si="624"/>
        <v>3.5951897440273945E-4</v>
      </c>
      <c r="BF408" s="19">
        <f t="shared" ca="1" si="625"/>
        <v>0.52906032638916511</v>
      </c>
      <c r="BG408" s="19">
        <f t="shared" ca="1" si="626"/>
        <v>0.47093967361083489</v>
      </c>
      <c r="BH408" s="19">
        <f t="shared" ca="1" si="627"/>
        <v>-0.31985505961541683</v>
      </c>
      <c r="BI408" s="72">
        <f t="shared" ca="1" si="628"/>
        <v>3.9559892235760283E-4</v>
      </c>
      <c r="BJ408" s="72">
        <f t="shared" ca="1" si="629"/>
        <v>2.7597704904036129E-4</v>
      </c>
      <c r="BK408" s="72">
        <f t="shared" ca="1" si="630"/>
        <v>-1.2750396441787992E-13</v>
      </c>
      <c r="BL408" s="72">
        <f t="shared" ca="1" si="631"/>
        <v>3.1738963961088574E-3</v>
      </c>
      <c r="BM408" s="72">
        <f t="shared" ca="1" si="632"/>
        <v>1.0007930025215492</v>
      </c>
      <c r="BN408" s="72">
        <f t="shared" ca="1" si="633"/>
        <v>7.9221720259932231E-4</v>
      </c>
      <c r="BO408" s="72">
        <f t="shared" ca="1" si="634"/>
        <v>-9.1145042296021558E-8</v>
      </c>
      <c r="BP408" s="72">
        <f t="shared" ca="1" si="635"/>
        <v>2287.7652250723499</v>
      </c>
      <c r="BQ408" s="72">
        <f t="shared" ca="1" si="636"/>
        <v>2.4528263765539444</v>
      </c>
      <c r="BR408" s="72">
        <f t="shared" ca="1" si="637"/>
        <v>-0.68861242482627127</v>
      </c>
      <c r="BS408" s="72">
        <f t="shared" ca="1" si="638"/>
        <v>2.4529802287635221</v>
      </c>
      <c r="BT408" s="72">
        <f t="shared" ca="1" si="639"/>
        <v>140.5365992549074</v>
      </c>
      <c r="BU408" s="72">
        <f t="shared" ca="1" si="640"/>
        <v>-39.454585662815013</v>
      </c>
      <c r="BV408" s="72">
        <f t="shared" ca="1" si="641"/>
        <v>140.54541433718498</v>
      </c>
    </row>
    <row r="409" spans="1:74">
      <c r="A409" s="13">
        <f ca="1">'MGRS to'!AO409</f>
        <v>34.016860476939833</v>
      </c>
      <c r="B409" s="13">
        <f ca="1">'MGRS to'!AP409</f>
        <v>-6.8416644329988294</v>
      </c>
      <c r="C409" s="19">
        <f t="shared" ca="1" si="570"/>
        <v>0.59370621651412869</v>
      </c>
      <c r="D409" s="19">
        <f t="shared" ca="1" si="571"/>
        <v>-0.11940957067242054</v>
      </c>
      <c r="E409" s="19">
        <f t="shared" ca="1" si="572"/>
        <v>0.59121099659376675</v>
      </c>
      <c r="F409" s="19">
        <f t="shared" ca="1" si="573"/>
        <v>0.59214987937323338</v>
      </c>
      <c r="G409" s="19">
        <f t="shared" ca="1" si="574"/>
        <v>-2.6556615575130949E-4</v>
      </c>
      <c r="H409" s="19">
        <f t="shared" ca="1" si="575"/>
        <v>-2.6556615575130949E-4</v>
      </c>
      <c r="I409" s="19">
        <f t="shared" ca="1" si="576"/>
        <v>0</v>
      </c>
      <c r="J409" s="19">
        <f t="shared" ca="1" si="577"/>
        <v>9.6440968932981854E-4</v>
      </c>
      <c r="K409" s="19">
        <f t="shared" ca="1" si="578"/>
        <v>0.99999953495686744</v>
      </c>
      <c r="L409" s="19">
        <f t="shared" ca="1" si="579"/>
        <v>9.6440983882721402E-4</v>
      </c>
      <c r="M409" s="19">
        <f t="shared" ca="1" si="580"/>
        <v>-0.18970203574650268</v>
      </c>
      <c r="N409" s="19">
        <f t="shared" ca="1" si="581"/>
        <v>1.1897020357465027</v>
      </c>
      <c r="O409" s="19">
        <f t="shared" ca="1" si="582"/>
        <v>0.47702458170986217</v>
      </c>
      <c r="P409" s="72">
        <f t="shared" ca="1" si="583"/>
        <v>9.9757158757046737E-4</v>
      </c>
      <c r="Q409" s="72">
        <f t="shared" ca="1" si="584"/>
        <v>-2.6617923383888523E-4</v>
      </c>
      <c r="R409" s="72">
        <f t="shared" ca="1" si="585"/>
        <v>-6.1307808757574177E-7</v>
      </c>
      <c r="S409" s="19">
        <f t="shared" ca="1" si="586"/>
        <v>9.645261186547934E-4</v>
      </c>
      <c r="T409" s="19">
        <f t="shared" ca="1" si="587"/>
        <v>0.99999953484457504</v>
      </c>
      <c r="U409" s="19">
        <f t="shared" ca="1" si="588"/>
        <v>9.6452626820634E-4</v>
      </c>
      <c r="V409" s="19">
        <f t="shared" ca="1" si="589"/>
        <v>-0.19011702411638734</v>
      </c>
      <c r="W409" s="19">
        <f t="shared" ca="1" si="590"/>
        <v>1.1901170241163874</v>
      </c>
      <c r="X409" s="19">
        <f t="shared" ca="1" si="591"/>
        <v>0.47720694057483048</v>
      </c>
      <c r="Y409" s="72">
        <f t="shared" ca="1" si="592"/>
        <v>9.979185165756336E-4</v>
      </c>
      <c r="Z409" s="72">
        <f t="shared" ca="1" si="593"/>
        <v>-2.6618064917284198E-4</v>
      </c>
      <c r="AA409" s="72">
        <f t="shared" ca="1" si="594"/>
        <v>-1.4153339567501109E-9</v>
      </c>
      <c r="AB409" s="19">
        <f t="shared" ca="1" si="595"/>
        <v>9.6452638773439261E-4</v>
      </c>
      <c r="AC409" s="19">
        <f t="shared" ca="1" si="596"/>
        <v>0.99999953484431559</v>
      </c>
      <c r="AD409" s="19">
        <f t="shared" ca="1" si="597"/>
        <v>9.6452653728606433E-4</v>
      </c>
      <c r="AE409" s="19">
        <f t="shared" ca="1" si="598"/>
        <v>-0.19011798197235361</v>
      </c>
      <c r="AF409" s="19">
        <f t="shared" ca="1" si="599"/>
        <v>1.1901179819723535</v>
      </c>
      <c r="AG409" s="19">
        <f t="shared" ca="1" si="600"/>
        <v>0.47720736133958175</v>
      </c>
      <c r="AH409" s="72">
        <f t="shared" ca="1" si="601"/>
        <v>9.9791931733944519E-4</v>
      </c>
      <c r="AI409" s="72">
        <f t="shared" ca="1" si="602"/>
        <v>-2.661806524402401E-4</v>
      </c>
      <c r="AJ409" s="72">
        <f t="shared" ca="1" si="603"/>
        <v>-3.2673981250654072E-12</v>
      </c>
      <c r="AK409" s="19">
        <f t="shared" ca="1" si="604"/>
        <v>9.645263883555702E-4</v>
      </c>
      <c r="AL409" s="19">
        <f t="shared" ca="1" si="605"/>
        <v>0.99999953484431492</v>
      </c>
      <c r="AM409" s="19">
        <f t="shared" ca="1" si="606"/>
        <v>9.6452653790724235E-4</v>
      </c>
      <c r="AN409" s="19">
        <f t="shared" ca="1" si="607"/>
        <v>-0.19011798418363327</v>
      </c>
      <c r="AO409" s="19">
        <f t="shared" ca="1" si="608"/>
        <v>0.96385515208995176</v>
      </c>
      <c r="AP409" s="19">
        <f t="shared" ca="1" si="609"/>
        <v>3.6144847910048239E-2</v>
      </c>
      <c r="AQ409" s="72">
        <f t="shared" ca="1" si="610"/>
        <v>8.0865657790044954E-4</v>
      </c>
      <c r="AR409" s="72">
        <f t="shared" ca="1" si="611"/>
        <v>-2.6618049392803191E-4</v>
      </c>
      <c r="AS409" s="72">
        <f t="shared" ca="1" si="612"/>
        <v>1.5851220818785886E-10</v>
      </c>
      <c r="AT409" s="19">
        <f t="shared" ca="1" si="613"/>
        <v>9.6452635821959911E-4</v>
      </c>
      <c r="AU409" s="19">
        <f t="shared" ca="1" si="614"/>
        <v>0.99999953484434401</v>
      </c>
      <c r="AV409" s="19">
        <f t="shared" ca="1" si="615"/>
        <v>9.6452650777125728E-4</v>
      </c>
      <c r="AW409" s="19">
        <f t="shared" ca="1" si="616"/>
        <v>-0.1901178769073161</v>
      </c>
      <c r="AX409" s="19">
        <f t="shared" ca="1" si="617"/>
        <v>1.1901178769073162</v>
      </c>
      <c r="AY409" s="19">
        <f t="shared" ca="1" si="618"/>
        <v>0.47720731518688841</v>
      </c>
      <c r="AZ409" s="72">
        <f t="shared" ca="1" si="619"/>
        <v>9.979192295054885E-4</v>
      </c>
      <c r="BA409" s="72">
        <f t="shared" ca="1" si="620"/>
        <v>-2.661806520818465E-4</v>
      </c>
      <c r="BB409" s="72">
        <f t="shared" ca="1" si="621"/>
        <v>-1.5815381458877259E-10</v>
      </c>
      <c r="BC409" s="19">
        <f t="shared" ca="1" si="622"/>
        <v>9.6452638828747612E-4</v>
      </c>
      <c r="BD409" s="19">
        <f t="shared" ca="1" si="623"/>
        <v>0.99999953484431503</v>
      </c>
      <c r="BE409" s="19">
        <f t="shared" ca="1" si="624"/>
        <v>9.6452653783914816E-4</v>
      </c>
      <c r="BF409" s="19">
        <f t="shared" ca="1" si="625"/>
        <v>-0.19011798394107474</v>
      </c>
      <c r="BG409" s="19">
        <f t="shared" ca="1" si="626"/>
        <v>1.1901179839410747</v>
      </c>
      <c r="BH409" s="19">
        <f t="shared" ca="1" si="627"/>
        <v>0.47720736220439641</v>
      </c>
      <c r="BI409" s="72">
        <f t="shared" ca="1" si="628"/>
        <v>9.9791931898528838E-4</v>
      </c>
      <c r="BJ409" s="72">
        <f t="shared" ca="1" si="629"/>
        <v>-2.6618065244695576E-4</v>
      </c>
      <c r="BK409" s="72">
        <f t="shared" ca="1" si="630"/>
        <v>-3.6510925576285769E-13</v>
      </c>
      <c r="BL409" s="72">
        <f t="shared" ca="1" si="631"/>
        <v>8.0207962756952394E-3</v>
      </c>
      <c r="BM409" s="72">
        <f t="shared" ca="1" si="632"/>
        <v>1.0020021934854266</v>
      </c>
      <c r="BN409" s="72">
        <f t="shared" ca="1" si="633"/>
        <v>1.997194521648365E-3</v>
      </c>
      <c r="BO409" s="72">
        <f t="shared" ca="1" si="634"/>
        <v>9.1874216999149861E-7</v>
      </c>
      <c r="BP409" s="72">
        <f t="shared" ca="1" si="635"/>
        <v>6137.6803533258126</v>
      </c>
      <c r="BQ409" s="72">
        <f t="shared" ca="1" si="636"/>
        <v>-0.23000564265054324</v>
      </c>
      <c r="BR409" s="72">
        <f t="shared" ca="1" si="637"/>
        <v>2.9114385469118784</v>
      </c>
      <c r="BS409" s="72">
        <f t="shared" ca="1" si="638"/>
        <v>6.0530312005016711</v>
      </c>
      <c r="BT409" s="72">
        <f t="shared" ca="1" si="639"/>
        <v>346.82164741192969</v>
      </c>
      <c r="BU409" s="72">
        <f t="shared" ca="1" si="640"/>
        <v>166.81314104975178</v>
      </c>
      <c r="BV409" s="72">
        <f t="shared" ca="1" si="641"/>
        <v>346.81314104975172</v>
      </c>
    </row>
    <row r="410" spans="1:74">
      <c r="A410" s="13">
        <f ca="1">'MGRS to'!AO410</f>
        <v>33.977692480124489</v>
      </c>
      <c r="B410" s="13">
        <f ca="1">'MGRS to'!AP410</f>
        <v>-6.8273083667311729</v>
      </c>
      <c r="C410" s="19">
        <f t="shared" ca="1" si="570"/>
        <v>0.59302260600829027</v>
      </c>
      <c r="D410" s="19">
        <f t="shared" ca="1" si="571"/>
        <v>-0.11915901004841546</v>
      </c>
      <c r="E410" s="19">
        <f t="shared" ca="1" si="572"/>
        <v>0.59214987937323338</v>
      </c>
      <c r="F410" s="19">
        <f t="shared" ca="1" si="573"/>
        <v>0.59146713188283029</v>
      </c>
      <c r="G410" s="19">
        <f t="shared" ca="1" si="574"/>
        <v>2.5056062400508061E-4</v>
      </c>
      <c r="H410" s="19">
        <f t="shared" ca="1" si="575"/>
        <v>2.5056062400508061E-4</v>
      </c>
      <c r="I410" s="19">
        <f t="shared" ca="1" si="576"/>
        <v>0</v>
      </c>
      <c r="J410" s="19">
        <f t="shared" ca="1" si="577"/>
        <v>7.1371328337765656E-4</v>
      </c>
      <c r="K410" s="19">
        <f t="shared" ca="1" si="578"/>
        <v>0.99999974530664204</v>
      </c>
      <c r="L410" s="19">
        <f t="shared" ca="1" si="579"/>
        <v>7.1371334397034032E-4</v>
      </c>
      <c r="M410" s="19">
        <f t="shared" ca="1" si="580"/>
        <v>0.24181051181453717</v>
      </c>
      <c r="N410" s="19">
        <f t="shared" ca="1" si="581"/>
        <v>0.75818948818546283</v>
      </c>
      <c r="O410" s="19">
        <f t="shared" ca="1" si="582"/>
        <v>0.17906810869672907</v>
      </c>
      <c r="P410" s="72">
        <f t="shared" ca="1" si="583"/>
        <v>6.3643557332819251E-4</v>
      </c>
      <c r="Q410" s="72">
        <f t="shared" ca="1" si="584"/>
        <v>2.5113896091804954E-4</v>
      </c>
      <c r="R410" s="72">
        <f t="shared" ca="1" si="585"/>
        <v>5.7833691296892533E-7</v>
      </c>
      <c r="S410" s="19">
        <f t="shared" ca="1" si="586"/>
        <v>7.1385327895336103E-4</v>
      </c>
      <c r="T410" s="19">
        <f t="shared" ca="1" si="587"/>
        <v>0.99999974520671553</v>
      </c>
      <c r="U410" s="19">
        <f t="shared" ca="1" si="588"/>
        <v>7.1385333958170778E-4</v>
      </c>
      <c r="V410" s="19">
        <f t="shared" ca="1" si="589"/>
        <v>0.24232112042486351</v>
      </c>
      <c r="W410" s="19">
        <f t="shared" ca="1" si="590"/>
        <v>0.75767887957513647</v>
      </c>
      <c r="X410" s="19">
        <f t="shared" ca="1" si="591"/>
        <v>0.17851487321774939</v>
      </c>
      <c r="Y410" s="72">
        <f t="shared" ca="1" si="592"/>
        <v>6.3600777628039149E-4</v>
      </c>
      <c r="Z410" s="72">
        <f t="shared" ca="1" si="593"/>
        <v>2.5114029581861148E-4</v>
      </c>
      <c r="AA410" s="72">
        <f t="shared" ca="1" si="594"/>
        <v>1.3349005619422635E-9</v>
      </c>
      <c r="AB410" s="19">
        <f t="shared" ca="1" si="595"/>
        <v>7.1385360242862096E-4</v>
      </c>
      <c r="AC410" s="19">
        <f t="shared" ca="1" si="596"/>
        <v>0.9999997452064846</v>
      </c>
      <c r="AD410" s="19">
        <f t="shared" ca="1" si="597"/>
        <v>7.138536630570501E-4</v>
      </c>
      <c r="AE410" s="19">
        <f t="shared" ca="1" si="598"/>
        <v>0.24232229864931742</v>
      </c>
      <c r="AF410" s="19">
        <f t="shared" ca="1" si="599"/>
        <v>0.75767770135068258</v>
      </c>
      <c r="AG410" s="19">
        <f t="shared" ca="1" si="600"/>
        <v>0.17851359576991377</v>
      </c>
      <c r="AH410" s="72">
        <f t="shared" ca="1" si="601"/>
        <v>6.360067891415499E-4</v>
      </c>
      <c r="AI410" s="72">
        <f t="shared" ca="1" si="602"/>
        <v>2.511402988997904E-4</v>
      </c>
      <c r="AJ410" s="72">
        <f t="shared" ca="1" si="603"/>
        <v>3.0811789209460316E-12</v>
      </c>
      <c r="AK410" s="19">
        <f t="shared" ca="1" si="604"/>
        <v>7.1385360317528356E-4</v>
      </c>
      <c r="AL410" s="19">
        <f t="shared" ca="1" si="605"/>
        <v>0.99999974520648416</v>
      </c>
      <c r="AM410" s="19">
        <f t="shared" ca="1" si="606"/>
        <v>7.1385366380371292E-4</v>
      </c>
      <c r="AN410" s="19">
        <f t="shared" ca="1" si="607"/>
        <v>0.24232230136885091</v>
      </c>
      <c r="AO410" s="19">
        <f t="shared" ca="1" si="608"/>
        <v>0.9412799022593038</v>
      </c>
      <c r="AP410" s="19">
        <f t="shared" ca="1" si="609"/>
        <v>5.8720097740696198E-2</v>
      </c>
      <c r="AQ410" s="72">
        <f t="shared" ca="1" si="610"/>
        <v>7.8976115134861142E-4</v>
      </c>
      <c r="AR410" s="72">
        <f t="shared" ca="1" si="611"/>
        <v>2.511401706332024E-4</v>
      </c>
      <c r="AS410" s="72">
        <f t="shared" ca="1" si="612"/>
        <v>-1.2826658799761775E-10</v>
      </c>
      <c r="AT410" s="19">
        <f t="shared" ca="1" si="613"/>
        <v>7.1385357209345082E-4</v>
      </c>
      <c r="AU410" s="19">
        <f t="shared" ca="1" si="614"/>
        <v>0.99999974520650636</v>
      </c>
      <c r="AV410" s="19">
        <f t="shared" ca="1" si="615"/>
        <v>7.1385363272187215E-4</v>
      </c>
      <c r="AW410" s="19">
        <f t="shared" ca="1" si="616"/>
        <v>0.24232218815686882</v>
      </c>
      <c r="AX410" s="19">
        <f t="shared" ca="1" si="617"/>
        <v>0.75767781184313121</v>
      </c>
      <c r="AY410" s="19">
        <f t="shared" ca="1" si="618"/>
        <v>0.17851371556757878</v>
      </c>
      <c r="AZ410" s="72">
        <f t="shared" ca="1" si="619"/>
        <v>6.3600688171422382E-4</v>
      </c>
      <c r="BA410" s="72">
        <f t="shared" ca="1" si="620"/>
        <v>2.5114029861084109E-4</v>
      </c>
      <c r="BB410" s="72">
        <f t="shared" ca="1" si="621"/>
        <v>1.2797763868609147E-10</v>
      </c>
      <c r="BC410" s="19">
        <f t="shared" ca="1" si="622"/>
        <v>7.1385360310528563E-4</v>
      </c>
      <c r="BD410" s="19">
        <f t="shared" ca="1" si="623"/>
        <v>0.99999974520648416</v>
      </c>
      <c r="BE410" s="19">
        <f t="shared" ca="1" si="624"/>
        <v>7.1385366373371499E-4</v>
      </c>
      <c r="BF410" s="19">
        <f t="shared" ca="1" si="625"/>
        <v>0.2423223011138084</v>
      </c>
      <c r="BG410" s="19">
        <f t="shared" ca="1" si="626"/>
        <v>0.75767769888619163</v>
      </c>
      <c r="BH410" s="19">
        <f t="shared" ca="1" si="627"/>
        <v>0.17851359309787329</v>
      </c>
      <c r="BI410" s="72">
        <f t="shared" ca="1" si="628"/>
        <v>6.3600678707675267E-4</v>
      </c>
      <c r="BJ410" s="72">
        <f t="shared" ca="1" si="629"/>
        <v>2.5114029890623539E-4</v>
      </c>
      <c r="BK410" s="72">
        <f t="shared" ca="1" si="630"/>
        <v>2.9539429713051901E-13</v>
      </c>
      <c r="BL410" s="72">
        <f t="shared" ca="1" si="631"/>
        <v>5.1063663833388461E-3</v>
      </c>
      <c r="BM410" s="72">
        <f t="shared" ca="1" si="632"/>
        <v>1.0012753719245502</v>
      </c>
      <c r="BN410" s="72">
        <f t="shared" ca="1" si="633"/>
        <v>1.2733418144746161E-3</v>
      </c>
      <c r="BO410" s="72">
        <f t="shared" ca="1" si="634"/>
        <v>1.6199420930180406E-7</v>
      </c>
      <c r="BP410" s="72">
        <f t="shared" ca="1" si="635"/>
        <v>4542.5472297338592</v>
      </c>
      <c r="BQ410" s="72">
        <f t="shared" ca="1" si="636"/>
        <v>2.8465163135638343</v>
      </c>
      <c r="BR410" s="72">
        <f t="shared" ca="1" si="637"/>
        <v>-0.29493623816863962</v>
      </c>
      <c r="BS410" s="72">
        <f t="shared" ca="1" si="638"/>
        <v>2.8466564154211533</v>
      </c>
      <c r="BT410" s="72">
        <f t="shared" ca="1" si="639"/>
        <v>163.09337108234536</v>
      </c>
      <c r="BU410" s="72">
        <f t="shared" ca="1" si="640"/>
        <v>-16.898601672528311</v>
      </c>
      <c r="BV410" s="72">
        <f t="shared" ca="1" si="641"/>
        <v>163.10139832747166</v>
      </c>
    </row>
    <row r="411" spans="1:74">
      <c r="A411" s="13">
        <f ca="1">'MGRS to'!AO411</f>
        <v>34.024150172444259</v>
      </c>
      <c r="B411" s="13">
        <f ca="1">'MGRS to'!AP411</f>
        <v>-6.822995115663895</v>
      </c>
      <c r="C411" s="19">
        <f t="shared" ca="1" si="570"/>
        <v>0.5938334457021488</v>
      </c>
      <c r="D411" s="19">
        <f t="shared" ca="1" si="571"/>
        <v>-0.11908372961582629</v>
      </c>
      <c r="E411" s="19">
        <f t="shared" ca="1" si="572"/>
        <v>0.59146713188283029</v>
      </c>
      <c r="F411" s="19">
        <f t="shared" ca="1" si="573"/>
        <v>0.5922769482628305</v>
      </c>
      <c r="G411" s="19">
        <f t="shared" ca="1" si="574"/>
        <v>7.5280432589169832E-5</v>
      </c>
      <c r="H411" s="19">
        <f t="shared" ca="1" si="575"/>
        <v>7.5280432589169832E-5</v>
      </c>
      <c r="I411" s="19">
        <f t="shared" ca="1" si="576"/>
        <v>0</v>
      </c>
      <c r="J411" s="19">
        <f t="shared" ca="1" si="577"/>
        <v>8.1222260282318734E-4</v>
      </c>
      <c r="K411" s="19">
        <f t="shared" ca="1" si="578"/>
        <v>0.9999996701471674</v>
      </c>
      <c r="L411" s="19">
        <f t="shared" ca="1" si="579"/>
        <v>8.1222269212784118E-4</v>
      </c>
      <c r="M411" s="19">
        <f t="shared" ca="1" si="580"/>
        <v>6.3834586046374306E-2</v>
      </c>
      <c r="N411" s="19">
        <f t="shared" ca="1" si="581"/>
        <v>0.93616541395362574</v>
      </c>
      <c r="O411" s="19">
        <f t="shared" ca="1" si="582"/>
        <v>0.33501109088181535</v>
      </c>
      <c r="P411" s="72">
        <f t="shared" ca="1" si="583"/>
        <v>7.8548003917905743E-4</v>
      </c>
      <c r="Q411" s="72">
        <f t="shared" ca="1" si="584"/>
        <v>7.5454177906871295E-5</v>
      </c>
      <c r="R411" s="72">
        <f t="shared" ca="1" si="585"/>
        <v>1.7374531770146322E-7</v>
      </c>
      <c r="S411" s="19">
        <f t="shared" ca="1" si="586"/>
        <v>8.1223370650293188E-4</v>
      </c>
      <c r="T411" s="19">
        <f t="shared" ca="1" si="587"/>
        <v>0.99999967013814861</v>
      </c>
      <c r="U411" s="19">
        <f t="shared" ca="1" si="588"/>
        <v>8.1223379581124848E-4</v>
      </c>
      <c r="V411" s="19">
        <f t="shared" ca="1" si="589"/>
        <v>6.3981039974181281E-2</v>
      </c>
      <c r="W411" s="19">
        <f t="shared" ca="1" si="590"/>
        <v>0.93601896002581875</v>
      </c>
      <c r="X411" s="19">
        <f t="shared" ca="1" si="591"/>
        <v>0.33490704363279467</v>
      </c>
      <c r="Y411" s="72">
        <f t="shared" ca="1" si="592"/>
        <v>7.8535744744337877E-4</v>
      </c>
      <c r="Z411" s="72">
        <f t="shared" ca="1" si="593"/>
        <v>7.5454578906609024E-5</v>
      </c>
      <c r="AA411" s="72">
        <f t="shared" ca="1" si="594"/>
        <v>4.0099973772837576E-10</v>
      </c>
      <c r="AB411" s="19">
        <f t="shared" ca="1" si="595"/>
        <v>8.1223373215936307E-4</v>
      </c>
      <c r="AC411" s="19">
        <f t="shared" ca="1" si="596"/>
        <v>0.99999967013812774</v>
      </c>
      <c r="AD411" s="19">
        <f t="shared" ca="1" si="597"/>
        <v>8.1223382146768802E-4</v>
      </c>
      <c r="AE411" s="19">
        <f t="shared" ca="1" si="598"/>
        <v>6.3981377979141787E-2</v>
      </c>
      <c r="AF411" s="19">
        <f t="shared" ca="1" si="599"/>
        <v>0.93601862202085817</v>
      </c>
      <c r="AG411" s="19">
        <f t="shared" ca="1" si="600"/>
        <v>0.33490680346168988</v>
      </c>
      <c r="AH411" s="72">
        <f t="shared" ca="1" si="601"/>
        <v>7.8535716451050871E-4</v>
      </c>
      <c r="AI411" s="72">
        <f t="shared" ca="1" si="602"/>
        <v>7.545457983210613E-5</v>
      </c>
      <c r="AJ411" s="72">
        <f t="shared" ca="1" si="603"/>
        <v>9.2549710571047245E-13</v>
      </c>
      <c r="AK411" s="19">
        <f t="shared" ca="1" si="604"/>
        <v>8.1223373221854544E-4</v>
      </c>
      <c r="AL411" s="19">
        <f t="shared" ca="1" si="605"/>
        <v>0.99999967013812774</v>
      </c>
      <c r="AM411" s="19">
        <f t="shared" ca="1" si="606"/>
        <v>8.1223382152687039E-4</v>
      </c>
      <c r="AN411" s="19">
        <f t="shared" ca="1" si="607"/>
        <v>6.3981378759251056E-2</v>
      </c>
      <c r="AO411" s="19">
        <f t="shared" ca="1" si="608"/>
        <v>0.99590638317206526</v>
      </c>
      <c r="AP411" s="19">
        <f t="shared" ca="1" si="609"/>
        <v>4.0936168279347429E-3</v>
      </c>
      <c r="AQ411" s="72">
        <f t="shared" ca="1" si="610"/>
        <v>8.3547968625285356E-4</v>
      </c>
      <c r="AR411" s="72">
        <f t="shared" ca="1" si="611"/>
        <v>7.5454525818906265E-5</v>
      </c>
      <c r="AS411" s="72">
        <f t="shared" ca="1" si="612"/>
        <v>-5.4013199864361497E-11</v>
      </c>
      <c r="AT411" s="19">
        <f t="shared" ca="1" si="613"/>
        <v>8.1223372876276215E-4</v>
      </c>
      <c r="AU411" s="19">
        <f t="shared" ca="1" si="614"/>
        <v>0.9999996701381304</v>
      </c>
      <c r="AV411" s="19">
        <f t="shared" ca="1" si="615"/>
        <v>8.1223381807108612E-4</v>
      </c>
      <c r="AW411" s="19">
        <f t="shared" ca="1" si="616"/>
        <v>6.398133323121534E-2</v>
      </c>
      <c r="AX411" s="19">
        <f t="shared" ca="1" si="617"/>
        <v>0.93601866676878465</v>
      </c>
      <c r="AY411" s="19">
        <f t="shared" ca="1" si="618"/>
        <v>0.33490683525756126</v>
      </c>
      <c r="AZ411" s="72">
        <f t="shared" ca="1" si="619"/>
        <v>7.853572019675309E-4</v>
      </c>
      <c r="BA411" s="72">
        <f t="shared" ca="1" si="620"/>
        <v>7.5454579709581079E-5</v>
      </c>
      <c r="BB411" s="72">
        <f t="shared" ca="1" si="621"/>
        <v>5.3890674813817686E-11</v>
      </c>
      <c r="BC411" s="19">
        <f t="shared" ca="1" si="622"/>
        <v>8.1223373221071045E-4</v>
      </c>
      <c r="BD411" s="19">
        <f t="shared" ca="1" si="623"/>
        <v>0.99999967013812774</v>
      </c>
      <c r="BE411" s="19">
        <f t="shared" ca="1" si="624"/>
        <v>8.122338215190354E-4</v>
      </c>
      <c r="BF411" s="19">
        <f t="shared" ca="1" si="625"/>
        <v>6.3981378655973656E-2</v>
      </c>
      <c r="BG411" s="19">
        <f t="shared" ca="1" si="626"/>
        <v>0.93601862134402636</v>
      </c>
      <c r="BH411" s="19">
        <f t="shared" ca="1" si="627"/>
        <v>0.33490680298076358</v>
      </c>
      <c r="BI411" s="72">
        <f t="shared" ca="1" si="628"/>
        <v>7.8535716394395497E-4</v>
      </c>
      <c r="BJ411" s="72">
        <f t="shared" ca="1" si="629"/>
        <v>7.545457983395937E-5</v>
      </c>
      <c r="BK411" s="72">
        <f t="shared" ca="1" si="630"/>
        <v>1.2437829086976715E-13</v>
      </c>
      <c r="BL411" s="72">
        <f t="shared" ca="1" si="631"/>
        <v>6.3082944492579623E-3</v>
      </c>
      <c r="BM411" s="72">
        <f t="shared" ca="1" si="632"/>
        <v>1.001575213127561</v>
      </c>
      <c r="BN411" s="72">
        <f t="shared" ca="1" si="633"/>
        <v>1.5721173585397403E-3</v>
      </c>
      <c r="BO411" s="72">
        <f t="shared" ca="1" si="634"/>
        <v>4.2726183069759929E-7</v>
      </c>
      <c r="BP411" s="72">
        <f t="shared" ca="1" si="635"/>
        <v>5168.5820406856228</v>
      </c>
      <c r="BQ411" s="72">
        <f t="shared" ca="1" si="636"/>
        <v>7.6796632123581829E-2</v>
      </c>
      <c r="BR411" s="72">
        <f t="shared" ca="1" si="637"/>
        <v>-3.0647539241755064</v>
      </c>
      <c r="BS411" s="72">
        <f t="shared" ca="1" si="638"/>
        <v>7.6838729414286711E-2</v>
      </c>
      <c r="BT411" s="72">
        <f t="shared" ca="1" si="639"/>
        <v>4.4001229015000263</v>
      </c>
      <c r="BU411" s="72">
        <f t="shared" ca="1" si="640"/>
        <v>-175.59746510141363</v>
      </c>
      <c r="BV411" s="72">
        <f t="shared" ca="1" si="641"/>
        <v>4.4025348985863388</v>
      </c>
    </row>
    <row r="412" spans="1:74">
      <c r="A412" s="13">
        <f ca="1">'MGRS to'!AO412</f>
        <v>34.024150172444259</v>
      </c>
      <c r="B412" s="13">
        <f ca="1">'MGRS to'!AP412</f>
        <v>-6.822995115663895</v>
      </c>
      <c r="C412" s="19">
        <f t="shared" ca="1" si="570"/>
        <v>0.5938334457021488</v>
      </c>
      <c r="D412" s="19">
        <f t="shared" ca="1" si="571"/>
        <v>-0.11908372961582629</v>
      </c>
      <c r="E412" s="19">
        <f t="shared" ca="1" si="572"/>
        <v>0.5922769482628305</v>
      </c>
      <c r="F412" s="19">
        <f t="shared" ca="1" si="573"/>
        <v>0.5922769482628305</v>
      </c>
      <c r="G412" s="19">
        <f t="shared" ca="1" si="574"/>
        <v>0</v>
      </c>
      <c r="H412" s="19">
        <f t="shared" ca="1" si="575"/>
        <v>0</v>
      </c>
      <c r="I412" s="19">
        <f t="shared" ca="1" si="576"/>
        <v>0</v>
      </c>
      <c r="J412" s="19">
        <f t="shared" ca="1" si="577"/>
        <v>0</v>
      </c>
      <c r="K412" s="19">
        <f t="shared" ca="1" si="578"/>
        <v>1</v>
      </c>
      <c r="L412" s="19">
        <f t="shared" ca="1" si="579"/>
        <v>0</v>
      </c>
      <c r="M412" s="19" t="e">
        <f t="shared" ca="1" si="580"/>
        <v>#DIV/0!</v>
      </c>
      <c r="N412" s="19" t="e">
        <f t="shared" ca="1" si="581"/>
        <v>#DIV/0!</v>
      </c>
      <c r="O412" s="19" t="e">
        <f t="shared" ca="1" si="582"/>
        <v>#DIV/0!</v>
      </c>
      <c r="P412" s="72" t="e">
        <f t="shared" ca="1" si="583"/>
        <v>#DIV/0!</v>
      </c>
      <c r="Q412" s="72" t="e">
        <f t="shared" ca="1" si="584"/>
        <v>#DIV/0!</v>
      </c>
      <c r="R412" s="72" t="e">
        <f t="shared" ca="1" si="585"/>
        <v>#DIV/0!</v>
      </c>
      <c r="S412" s="19" t="e">
        <f t="shared" ca="1" si="586"/>
        <v>#DIV/0!</v>
      </c>
      <c r="T412" s="19" t="e">
        <f t="shared" ca="1" si="587"/>
        <v>#DIV/0!</v>
      </c>
      <c r="U412" s="19" t="e">
        <f t="shared" ca="1" si="588"/>
        <v>#DIV/0!</v>
      </c>
      <c r="V412" s="19" t="e">
        <f t="shared" ca="1" si="589"/>
        <v>#DIV/0!</v>
      </c>
      <c r="W412" s="19" t="e">
        <f t="shared" ca="1" si="590"/>
        <v>#DIV/0!</v>
      </c>
      <c r="X412" s="19" t="e">
        <f t="shared" ca="1" si="591"/>
        <v>#DIV/0!</v>
      </c>
      <c r="Y412" s="72" t="e">
        <f t="shared" ca="1" si="592"/>
        <v>#DIV/0!</v>
      </c>
      <c r="Z412" s="72" t="e">
        <f t="shared" ca="1" si="593"/>
        <v>#DIV/0!</v>
      </c>
      <c r="AA412" s="72" t="e">
        <f t="shared" ca="1" si="594"/>
        <v>#DIV/0!</v>
      </c>
      <c r="AB412" s="19" t="e">
        <f t="shared" ca="1" si="595"/>
        <v>#DIV/0!</v>
      </c>
      <c r="AC412" s="19" t="e">
        <f t="shared" ca="1" si="596"/>
        <v>#DIV/0!</v>
      </c>
      <c r="AD412" s="19" t="e">
        <f t="shared" ca="1" si="597"/>
        <v>#DIV/0!</v>
      </c>
      <c r="AE412" s="19" t="e">
        <f t="shared" ca="1" si="598"/>
        <v>#DIV/0!</v>
      </c>
      <c r="AF412" s="19" t="e">
        <f t="shared" ca="1" si="599"/>
        <v>#DIV/0!</v>
      </c>
      <c r="AG412" s="19" t="e">
        <f t="shared" ca="1" si="600"/>
        <v>#DIV/0!</v>
      </c>
      <c r="AH412" s="72" t="e">
        <f t="shared" ca="1" si="601"/>
        <v>#DIV/0!</v>
      </c>
      <c r="AI412" s="72" t="e">
        <f t="shared" ca="1" si="602"/>
        <v>#DIV/0!</v>
      </c>
      <c r="AJ412" s="72" t="e">
        <f t="shared" ca="1" si="603"/>
        <v>#DIV/0!</v>
      </c>
      <c r="AK412" s="19" t="e">
        <f t="shared" ca="1" si="604"/>
        <v>#DIV/0!</v>
      </c>
      <c r="AL412" s="19" t="e">
        <f t="shared" ca="1" si="605"/>
        <v>#DIV/0!</v>
      </c>
      <c r="AM412" s="19" t="e">
        <f t="shared" ca="1" si="606"/>
        <v>#DIV/0!</v>
      </c>
      <c r="AN412" s="19" t="e">
        <f t="shared" ca="1" si="607"/>
        <v>#DIV/0!</v>
      </c>
      <c r="AO412" s="19" t="e">
        <f t="shared" ca="1" si="608"/>
        <v>#DIV/0!</v>
      </c>
      <c r="AP412" s="19" t="e">
        <f t="shared" ca="1" si="609"/>
        <v>#DIV/0!</v>
      </c>
      <c r="AQ412" s="72" t="e">
        <f t="shared" ca="1" si="610"/>
        <v>#DIV/0!</v>
      </c>
      <c r="AR412" s="72" t="e">
        <f t="shared" ca="1" si="611"/>
        <v>#DIV/0!</v>
      </c>
      <c r="AS412" s="72" t="e">
        <f t="shared" ca="1" si="612"/>
        <v>#DIV/0!</v>
      </c>
      <c r="AT412" s="19" t="e">
        <f t="shared" ca="1" si="613"/>
        <v>#DIV/0!</v>
      </c>
      <c r="AU412" s="19" t="e">
        <f t="shared" ca="1" si="614"/>
        <v>#DIV/0!</v>
      </c>
      <c r="AV412" s="19" t="e">
        <f t="shared" ca="1" si="615"/>
        <v>#DIV/0!</v>
      </c>
      <c r="AW412" s="19" t="e">
        <f t="shared" ca="1" si="616"/>
        <v>#DIV/0!</v>
      </c>
      <c r="AX412" s="19" t="e">
        <f t="shared" ca="1" si="617"/>
        <v>#DIV/0!</v>
      </c>
      <c r="AY412" s="19" t="e">
        <f t="shared" ca="1" si="618"/>
        <v>#DIV/0!</v>
      </c>
      <c r="AZ412" s="72" t="e">
        <f t="shared" ca="1" si="619"/>
        <v>#DIV/0!</v>
      </c>
      <c r="BA412" s="72" t="e">
        <f t="shared" ca="1" si="620"/>
        <v>#DIV/0!</v>
      </c>
      <c r="BB412" s="72" t="e">
        <f t="shared" ca="1" si="621"/>
        <v>#DIV/0!</v>
      </c>
      <c r="BC412" s="19" t="e">
        <f t="shared" ca="1" si="622"/>
        <v>#DIV/0!</v>
      </c>
      <c r="BD412" s="19" t="e">
        <f t="shared" ca="1" si="623"/>
        <v>#DIV/0!</v>
      </c>
      <c r="BE412" s="19" t="e">
        <f t="shared" ca="1" si="624"/>
        <v>#DIV/0!</v>
      </c>
      <c r="BF412" s="19" t="e">
        <f t="shared" ca="1" si="625"/>
        <v>#DIV/0!</v>
      </c>
      <c r="BG412" s="19" t="e">
        <f t="shared" ca="1" si="626"/>
        <v>#DIV/0!</v>
      </c>
      <c r="BH412" s="19" t="e">
        <f t="shared" ca="1" si="627"/>
        <v>#DIV/0!</v>
      </c>
      <c r="BI412" s="72" t="e">
        <f t="shared" ca="1" si="628"/>
        <v>#DIV/0!</v>
      </c>
      <c r="BJ412" s="72" t="e">
        <f t="shared" ca="1" si="629"/>
        <v>#DIV/0!</v>
      </c>
      <c r="BK412" s="72" t="e">
        <f t="shared" ca="1" si="630"/>
        <v>#DIV/0!</v>
      </c>
      <c r="BL412" s="72" t="e">
        <f t="shared" ca="1" si="631"/>
        <v>#DIV/0!</v>
      </c>
      <c r="BM412" s="72" t="e">
        <f t="shared" ca="1" si="632"/>
        <v>#DIV/0!</v>
      </c>
      <c r="BN412" s="72" t="e">
        <f t="shared" ca="1" si="633"/>
        <v>#DIV/0!</v>
      </c>
      <c r="BO412" s="72" t="e">
        <f t="shared" ca="1" si="634"/>
        <v>#DIV/0!</v>
      </c>
      <c r="BP412" s="72" t="e">
        <f t="shared" ca="1" si="635"/>
        <v>#DIV/0!</v>
      </c>
      <c r="BQ412" s="72" t="e">
        <f t="shared" ca="1" si="636"/>
        <v>#DIV/0!</v>
      </c>
      <c r="BR412" s="72" t="e">
        <f t="shared" ca="1" si="637"/>
        <v>#DIV/0!</v>
      </c>
      <c r="BS412" s="72" t="e">
        <f t="shared" ca="1" si="638"/>
        <v>#DIV/0!</v>
      </c>
      <c r="BT412" s="72" t="e">
        <f t="shared" ca="1" si="639"/>
        <v>#DIV/0!</v>
      </c>
      <c r="BU412" s="72" t="e">
        <f t="shared" ca="1" si="640"/>
        <v>#DIV/0!</v>
      </c>
      <c r="BV412" s="72" t="e">
        <f t="shared" ca="1" si="641"/>
        <v>#DIV/0!</v>
      </c>
    </row>
    <row r="413" spans="1:74">
      <c r="A413" s="13">
        <f ca="1">'MGRS to'!AO413</f>
        <v>34.024150172444259</v>
      </c>
      <c r="B413" s="13">
        <f ca="1">'MGRS to'!AP413</f>
        <v>-6.822995115663895</v>
      </c>
      <c r="C413" s="19">
        <f t="shared" ca="1" si="570"/>
        <v>0.5938334457021488</v>
      </c>
      <c r="D413" s="19">
        <f t="shared" ca="1" si="571"/>
        <v>-0.11908372961582629</v>
      </c>
      <c r="E413" s="19">
        <f t="shared" ca="1" si="572"/>
        <v>0.5922769482628305</v>
      </c>
      <c r="F413" s="19">
        <f t="shared" ca="1" si="573"/>
        <v>0.5922769482628305</v>
      </c>
      <c r="G413" s="19">
        <f t="shared" ca="1" si="574"/>
        <v>0</v>
      </c>
      <c r="H413" s="19">
        <f t="shared" ca="1" si="575"/>
        <v>0</v>
      </c>
      <c r="I413" s="19">
        <f t="shared" ca="1" si="576"/>
        <v>0</v>
      </c>
      <c r="J413" s="19">
        <f t="shared" ca="1" si="577"/>
        <v>0</v>
      </c>
      <c r="K413" s="19">
        <f t="shared" ca="1" si="578"/>
        <v>1</v>
      </c>
      <c r="L413" s="19">
        <f t="shared" ca="1" si="579"/>
        <v>0</v>
      </c>
      <c r="M413" s="19" t="e">
        <f t="shared" ca="1" si="580"/>
        <v>#DIV/0!</v>
      </c>
      <c r="N413" s="19" t="e">
        <f t="shared" ca="1" si="581"/>
        <v>#DIV/0!</v>
      </c>
      <c r="O413" s="19" t="e">
        <f t="shared" ca="1" si="582"/>
        <v>#DIV/0!</v>
      </c>
      <c r="P413" s="72" t="e">
        <f t="shared" ca="1" si="583"/>
        <v>#DIV/0!</v>
      </c>
      <c r="Q413" s="72" t="e">
        <f t="shared" ca="1" si="584"/>
        <v>#DIV/0!</v>
      </c>
      <c r="R413" s="72" t="e">
        <f t="shared" ca="1" si="585"/>
        <v>#DIV/0!</v>
      </c>
      <c r="S413" s="19" t="e">
        <f t="shared" ca="1" si="586"/>
        <v>#DIV/0!</v>
      </c>
      <c r="T413" s="19" t="e">
        <f t="shared" ca="1" si="587"/>
        <v>#DIV/0!</v>
      </c>
      <c r="U413" s="19" t="e">
        <f t="shared" ca="1" si="588"/>
        <v>#DIV/0!</v>
      </c>
      <c r="V413" s="19" t="e">
        <f t="shared" ca="1" si="589"/>
        <v>#DIV/0!</v>
      </c>
      <c r="W413" s="19" t="e">
        <f t="shared" ca="1" si="590"/>
        <v>#DIV/0!</v>
      </c>
      <c r="X413" s="19" t="e">
        <f t="shared" ca="1" si="591"/>
        <v>#DIV/0!</v>
      </c>
      <c r="Y413" s="72" t="e">
        <f t="shared" ca="1" si="592"/>
        <v>#DIV/0!</v>
      </c>
      <c r="Z413" s="72" t="e">
        <f t="shared" ca="1" si="593"/>
        <v>#DIV/0!</v>
      </c>
      <c r="AA413" s="72" t="e">
        <f t="shared" ca="1" si="594"/>
        <v>#DIV/0!</v>
      </c>
      <c r="AB413" s="19" t="e">
        <f t="shared" ca="1" si="595"/>
        <v>#DIV/0!</v>
      </c>
      <c r="AC413" s="19" t="e">
        <f t="shared" ca="1" si="596"/>
        <v>#DIV/0!</v>
      </c>
      <c r="AD413" s="19" t="e">
        <f t="shared" ca="1" si="597"/>
        <v>#DIV/0!</v>
      </c>
      <c r="AE413" s="19" t="e">
        <f t="shared" ca="1" si="598"/>
        <v>#DIV/0!</v>
      </c>
      <c r="AF413" s="19" t="e">
        <f t="shared" ca="1" si="599"/>
        <v>#DIV/0!</v>
      </c>
      <c r="AG413" s="19" t="e">
        <f t="shared" ca="1" si="600"/>
        <v>#DIV/0!</v>
      </c>
      <c r="AH413" s="72" t="e">
        <f t="shared" ca="1" si="601"/>
        <v>#DIV/0!</v>
      </c>
      <c r="AI413" s="72" t="e">
        <f t="shared" ca="1" si="602"/>
        <v>#DIV/0!</v>
      </c>
      <c r="AJ413" s="72" t="e">
        <f t="shared" ca="1" si="603"/>
        <v>#DIV/0!</v>
      </c>
      <c r="AK413" s="19" t="e">
        <f t="shared" ca="1" si="604"/>
        <v>#DIV/0!</v>
      </c>
      <c r="AL413" s="19" t="e">
        <f t="shared" ca="1" si="605"/>
        <v>#DIV/0!</v>
      </c>
      <c r="AM413" s="19" t="e">
        <f t="shared" ca="1" si="606"/>
        <v>#DIV/0!</v>
      </c>
      <c r="AN413" s="19" t="e">
        <f t="shared" ca="1" si="607"/>
        <v>#DIV/0!</v>
      </c>
      <c r="AO413" s="19" t="e">
        <f t="shared" ca="1" si="608"/>
        <v>#DIV/0!</v>
      </c>
      <c r="AP413" s="19" t="e">
        <f t="shared" ca="1" si="609"/>
        <v>#DIV/0!</v>
      </c>
      <c r="AQ413" s="72" t="e">
        <f t="shared" ca="1" si="610"/>
        <v>#DIV/0!</v>
      </c>
      <c r="AR413" s="72" t="e">
        <f t="shared" ca="1" si="611"/>
        <v>#DIV/0!</v>
      </c>
      <c r="AS413" s="72" t="e">
        <f t="shared" ca="1" si="612"/>
        <v>#DIV/0!</v>
      </c>
      <c r="AT413" s="19" t="e">
        <f t="shared" ca="1" si="613"/>
        <v>#DIV/0!</v>
      </c>
      <c r="AU413" s="19" t="e">
        <f t="shared" ca="1" si="614"/>
        <v>#DIV/0!</v>
      </c>
      <c r="AV413" s="19" t="e">
        <f t="shared" ca="1" si="615"/>
        <v>#DIV/0!</v>
      </c>
      <c r="AW413" s="19" t="e">
        <f t="shared" ca="1" si="616"/>
        <v>#DIV/0!</v>
      </c>
      <c r="AX413" s="19" t="e">
        <f t="shared" ca="1" si="617"/>
        <v>#DIV/0!</v>
      </c>
      <c r="AY413" s="19" t="e">
        <f t="shared" ca="1" si="618"/>
        <v>#DIV/0!</v>
      </c>
      <c r="AZ413" s="72" t="e">
        <f t="shared" ca="1" si="619"/>
        <v>#DIV/0!</v>
      </c>
      <c r="BA413" s="72" t="e">
        <f t="shared" ca="1" si="620"/>
        <v>#DIV/0!</v>
      </c>
      <c r="BB413" s="72" t="e">
        <f t="shared" ca="1" si="621"/>
        <v>#DIV/0!</v>
      </c>
      <c r="BC413" s="19" t="e">
        <f t="shared" ca="1" si="622"/>
        <v>#DIV/0!</v>
      </c>
      <c r="BD413" s="19" t="e">
        <f t="shared" ca="1" si="623"/>
        <v>#DIV/0!</v>
      </c>
      <c r="BE413" s="19" t="e">
        <f t="shared" ca="1" si="624"/>
        <v>#DIV/0!</v>
      </c>
      <c r="BF413" s="19" t="e">
        <f t="shared" ca="1" si="625"/>
        <v>#DIV/0!</v>
      </c>
      <c r="BG413" s="19" t="e">
        <f t="shared" ca="1" si="626"/>
        <v>#DIV/0!</v>
      </c>
      <c r="BH413" s="19" t="e">
        <f t="shared" ca="1" si="627"/>
        <v>#DIV/0!</v>
      </c>
      <c r="BI413" s="72" t="e">
        <f t="shared" ca="1" si="628"/>
        <v>#DIV/0!</v>
      </c>
      <c r="BJ413" s="72" t="e">
        <f t="shared" ca="1" si="629"/>
        <v>#DIV/0!</v>
      </c>
      <c r="BK413" s="72" t="e">
        <f t="shared" ca="1" si="630"/>
        <v>#DIV/0!</v>
      </c>
      <c r="BL413" s="72" t="e">
        <f t="shared" ca="1" si="631"/>
        <v>#DIV/0!</v>
      </c>
      <c r="BM413" s="72" t="e">
        <f t="shared" ca="1" si="632"/>
        <v>#DIV/0!</v>
      </c>
      <c r="BN413" s="72" t="e">
        <f t="shared" ca="1" si="633"/>
        <v>#DIV/0!</v>
      </c>
      <c r="BO413" s="72" t="e">
        <f t="shared" ca="1" si="634"/>
        <v>#DIV/0!</v>
      </c>
      <c r="BP413" s="72" t="e">
        <f t="shared" ca="1" si="635"/>
        <v>#DIV/0!</v>
      </c>
      <c r="BQ413" s="72" t="e">
        <f t="shared" ca="1" si="636"/>
        <v>#DIV/0!</v>
      </c>
      <c r="BR413" s="72" t="e">
        <f t="shared" ca="1" si="637"/>
        <v>#DIV/0!</v>
      </c>
      <c r="BS413" s="72" t="e">
        <f t="shared" ca="1" si="638"/>
        <v>#DIV/0!</v>
      </c>
      <c r="BT413" s="72" t="e">
        <f t="shared" ca="1" si="639"/>
        <v>#DIV/0!</v>
      </c>
      <c r="BU413" s="72" t="e">
        <f t="shared" ca="1" si="640"/>
        <v>#DIV/0!</v>
      </c>
      <c r="BV413" s="72" t="e">
        <f t="shared" ca="1" si="641"/>
        <v>#DIV/0!</v>
      </c>
    </row>
    <row r="414" spans="1:74">
      <c r="A414" s="13">
        <f ca="1">'MGRS to'!AO414</f>
        <v>33.970251186400915</v>
      </c>
      <c r="B414" s="13">
        <f ca="1">'MGRS to'!AP414</f>
        <v>-6.8840534012364056</v>
      </c>
      <c r="C414" s="19">
        <f t="shared" ca="1" si="570"/>
        <v>0.59289273093220596</v>
      </c>
      <c r="D414" s="19">
        <f t="shared" ca="1" si="571"/>
        <v>-0.12014939773468956</v>
      </c>
      <c r="E414" s="19">
        <f t="shared" ca="1" si="572"/>
        <v>0.5922769482628305</v>
      </c>
      <c r="F414" s="19">
        <f t="shared" ca="1" si="573"/>
        <v>0.59133742109399601</v>
      </c>
      <c r="G414" s="19">
        <f t="shared" ca="1" si="574"/>
        <v>-1.0656681188632722E-3</v>
      </c>
      <c r="H414" s="19">
        <f t="shared" ca="1" si="575"/>
        <v>-1.0656681188632722E-3</v>
      </c>
      <c r="I414" s="19">
        <f t="shared" ca="1" si="576"/>
        <v>0</v>
      </c>
      <c r="J414" s="19">
        <f t="shared" ca="1" si="577"/>
        <v>1.2903231557171348E-3</v>
      </c>
      <c r="K414" s="19">
        <f t="shared" ca="1" si="578"/>
        <v>0.99999916753273044</v>
      </c>
      <c r="L414" s="19">
        <f t="shared" ca="1" si="579"/>
        <v>1.2903235137678522E-3</v>
      </c>
      <c r="M414" s="19">
        <f t="shared" ca="1" si="580"/>
        <v>-0.56886634933138724</v>
      </c>
      <c r="N414" s="19">
        <f t="shared" ca="1" si="581"/>
        <v>1.5688663493313872</v>
      </c>
      <c r="O414" s="19">
        <f t="shared" ca="1" si="582"/>
        <v>0.60326742359572971</v>
      </c>
      <c r="P414" s="72">
        <f t="shared" ca="1" si="583"/>
        <v>1.3142491010764278E-3</v>
      </c>
      <c r="Q414" s="72">
        <f t="shared" ca="1" si="584"/>
        <v>-1.0681278695161055E-3</v>
      </c>
      <c r="R414" s="72">
        <f t="shared" ca="1" si="585"/>
        <v>-2.4597506528333066E-6</v>
      </c>
      <c r="S414" s="19">
        <f t="shared" ca="1" si="586"/>
        <v>1.291723279170354E-3</v>
      </c>
      <c r="T414" s="19">
        <f t="shared" ca="1" si="587"/>
        <v>0.99999916572513714</v>
      </c>
      <c r="U414" s="19">
        <f t="shared" ca="1" si="588"/>
        <v>1.2917236383878945E-3</v>
      </c>
      <c r="V414" s="19">
        <f t="shared" ca="1" si="589"/>
        <v>-0.56956136476339581</v>
      </c>
      <c r="W414" s="19">
        <f t="shared" ca="1" si="590"/>
        <v>1.5695613647633957</v>
      </c>
      <c r="X414" s="19">
        <f t="shared" ca="1" si="591"/>
        <v>0.6034430980570572</v>
      </c>
      <c r="Y414" s="72">
        <f t="shared" ca="1" si="592"/>
        <v>1.3148290205465098E-3</v>
      </c>
      <c r="Z414" s="72">
        <f t="shared" ca="1" si="593"/>
        <v>-1.0681335470568369E-3</v>
      </c>
      <c r="AA414" s="72">
        <f t="shared" ca="1" si="594"/>
        <v>-5.6775407313892912E-9</v>
      </c>
      <c r="AB414" s="19">
        <f t="shared" ca="1" si="595"/>
        <v>1.2917265128800422E-3</v>
      </c>
      <c r="AC414" s="19">
        <f t="shared" ca="1" si="596"/>
        <v>0.99999916572096004</v>
      </c>
      <c r="AD414" s="19">
        <f t="shared" ca="1" si="597"/>
        <v>1.2917268721002804E-3</v>
      </c>
      <c r="AE414" s="19">
        <f t="shared" ca="1" si="598"/>
        <v>-0.56956296636793324</v>
      </c>
      <c r="AF414" s="19">
        <f t="shared" ca="1" si="599"/>
        <v>1.5695629663679331</v>
      </c>
      <c r="AG414" s="19">
        <f t="shared" ca="1" si="600"/>
        <v>0.60344350270437286</v>
      </c>
      <c r="AH414" s="72">
        <f t="shared" ca="1" si="601"/>
        <v>1.3148303569197432E-3</v>
      </c>
      <c r="AI414" s="72">
        <f t="shared" ca="1" si="602"/>
        <v>-1.0681335601616078E-3</v>
      </c>
      <c r="AJ414" s="72">
        <f t="shared" ca="1" si="603"/>
        <v>-1.3104770957630962E-11</v>
      </c>
      <c r="AK414" s="19">
        <f t="shared" ca="1" si="604"/>
        <v>1.2917265203440228E-3</v>
      </c>
      <c r="AL414" s="19">
        <f t="shared" ca="1" si="605"/>
        <v>0.99999916572095038</v>
      </c>
      <c r="AM414" s="19">
        <f t="shared" ca="1" si="606"/>
        <v>1.2917268795642673E-3</v>
      </c>
      <c r="AN414" s="19">
        <f t="shared" ca="1" si="607"/>
        <v>-0.56956297006470913</v>
      </c>
      <c r="AO414" s="19">
        <f t="shared" ca="1" si="608"/>
        <v>0.6755980231310672</v>
      </c>
      <c r="AP414" s="19">
        <f t="shared" ca="1" si="609"/>
        <v>0.3244019768689328</v>
      </c>
      <c r="AQ414" s="72">
        <f t="shared" ca="1" si="610"/>
        <v>5.6722467440501769E-4</v>
      </c>
      <c r="AR414" s="72">
        <f t="shared" ca="1" si="611"/>
        <v>-1.0681339022224697E-3</v>
      </c>
      <c r="AS414" s="72">
        <f t="shared" ca="1" si="612"/>
        <v>-3.4206086184027096E-10</v>
      </c>
      <c r="AT414" s="19">
        <f t="shared" ca="1" si="613"/>
        <v>1.2917267151690537E-3</v>
      </c>
      <c r="AU414" s="19">
        <f t="shared" ca="1" si="614"/>
        <v>0.9999991657206988</v>
      </c>
      <c r="AV414" s="19">
        <f t="shared" ca="1" si="615"/>
        <v>1.2917270743894606E-3</v>
      </c>
      <c r="AW414" s="19">
        <f t="shared" ca="1" si="616"/>
        <v>-0.569563066557913</v>
      </c>
      <c r="AX414" s="19">
        <f t="shared" ca="1" si="617"/>
        <v>1.569563066557913</v>
      </c>
      <c r="AY414" s="19">
        <f t="shared" ca="1" si="618"/>
        <v>0.60344352801746459</v>
      </c>
      <c r="AZ414" s="72">
        <f t="shared" ca="1" si="619"/>
        <v>1.3148304405179122E-3</v>
      </c>
      <c r="BA414" s="72">
        <f t="shared" ca="1" si="620"/>
        <v>-1.068133560981393E-3</v>
      </c>
      <c r="BB414" s="72">
        <f t="shared" ca="1" si="621"/>
        <v>3.4124107662833469E-10</v>
      </c>
      <c r="BC414" s="19">
        <f t="shared" ca="1" si="622"/>
        <v>1.2917265208109139E-3</v>
      </c>
      <c r="BD414" s="19">
        <f t="shared" ca="1" si="623"/>
        <v>0.99999916572094982</v>
      </c>
      <c r="BE414" s="19">
        <f t="shared" ca="1" si="624"/>
        <v>1.2917268800311588E-3</v>
      </c>
      <c r="BF414" s="19">
        <f t="shared" ca="1" si="625"/>
        <v>-0.56956297029597769</v>
      </c>
      <c r="BG414" s="19">
        <f t="shared" ca="1" si="626"/>
        <v>1.5695629702959777</v>
      </c>
      <c r="BH414" s="19">
        <f t="shared" ca="1" si="627"/>
        <v>0.60344350369679711</v>
      </c>
      <c r="BI414" s="72">
        <f t="shared" ca="1" si="628"/>
        <v>1.3148303601972899E-3</v>
      </c>
      <c r="BJ414" s="72">
        <f t="shared" ca="1" si="629"/>
        <v>-1.0681335601937481E-3</v>
      </c>
      <c r="BK414" s="72">
        <f t="shared" ca="1" si="630"/>
        <v>7.8764490589466885E-13</v>
      </c>
      <c r="BL414" s="72">
        <f t="shared" ca="1" si="631"/>
        <v>1.0578064525107159E-2</v>
      </c>
      <c r="BM414" s="72">
        <f t="shared" ca="1" si="632"/>
        <v>1.0026392940162816</v>
      </c>
      <c r="BN414" s="72">
        <f t="shared" ca="1" si="633"/>
        <v>2.6306141617518926E-3</v>
      </c>
      <c r="BO414" s="72">
        <f t="shared" ca="1" si="634"/>
        <v>2.0499116506068735E-6</v>
      </c>
      <c r="BP414" s="72">
        <f t="shared" ca="1" si="635"/>
        <v>8219.7944002373097</v>
      </c>
      <c r="BQ414" s="72">
        <f t="shared" ca="1" si="636"/>
        <v>-2.387245732322846</v>
      </c>
      <c r="BR414" s="72">
        <f t="shared" ca="1" si="637"/>
        <v>0.75375105027790223</v>
      </c>
      <c r="BS414" s="72">
        <f t="shared" ca="1" si="638"/>
        <v>3.8953437038676952</v>
      </c>
      <c r="BT414" s="72">
        <f t="shared" ca="1" si="639"/>
        <v>223.22089487728348</v>
      </c>
      <c r="BU414" s="72">
        <f t="shared" ca="1" si="640"/>
        <v>43.186753984476915</v>
      </c>
      <c r="BV414" s="72">
        <f t="shared" ca="1" si="641"/>
        <v>223.18675398447692</v>
      </c>
    </row>
    <row r="415" spans="1:74">
      <c r="A415" s="13">
        <f ca="1">'MGRS to'!AO415</f>
        <v>33.952361780100574</v>
      </c>
      <c r="B415" s="13">
        <f ca="1">'MGRS to'!AP415</f>
        <v>-6.8291644472939916</v>
      </c>
      <c r="C415" s="19">
        <f t="shared" ca="1" si="570"/>
        <v>0.59258050189103795</v>
      </c>
      <c r="D415" s="19">
        <f t="shared" ca="1" si="571"/>
        <v>-0.11919140476541891</v>
      </c>
      <c r="E415" s="19">
        <f t="shared" ca="1" si="572"/>
        <v>0.59133742109399601</v>
      </c>
      <c r="F415" s="19">
        <f t="shared" ca="1" si="573"/>
        <v>0.59102558743976219</v>
      </c>
      <c r="G415" s="19">
        <f t="shared" ca="1" si="574"/>
        <v>9.5799296927065458E-4</v>
      </c>
      <c r="H415" s="19">
        <f t="shared" ca="1" si="575"/>
        <v>9.5799296927065458E-4</v>
      </c>
      <c r="I415" s="19">
        <f t="shared" ca="1" si="576"/>
        <v>0</v>
      </c>
      <c r="J415" s="19">
        <f t="shared" ca="1" si="577"/>
        <v>8.5434723960181179E-4</v>
      </c>
      <c r="K415" s="19">
        <f t="shared" ca="1" si="578"/>
        <v>0.99999963504533063</v>
      </c>
      <c r="L415" s="19">
        <f t="shared" ca="1" si="579"/>
        <v>8.5434734353449836E-4</v>
      </c>
      <c r="M415" s="19">
        <f t="shared" ca="1" si="580"/>
        <v>0.77300064503175892</v>
      </c>
      <c r="N415" s="19">
        <f t="shared" ca="1" si="581"/>
        <v>0.22699935496824108</v>
      </c>
      <c r="O415" s="19">
        <f t="shared" ca="1" si="582"/>
        <v>-1.736840918839101</v>
      </c>
      <c r="P415" s="72">
        <f t="shared" ca="1" si="583"/>
        <v>1.9080079906196214E-4</v>
      </c>
      <c r="Q415" s="72">
        <f t="shared" ca="1" si="584"/>
        <v>9.6020604600020843E-4</v>
      </c>
      <c r="R415" s="72">
        <f t="shared" ca="1" si="585"/>
        <v>2.2130767295538501E-6</v>
      </c>
      <c r="S415" s="19">
        <f t="shared" ca="1" si="586"/>
        <v>8.5605821143274201E-4</v>
      </c>
      <c r="T415" s="19">
        <f t="shared" ca="1" si="587"/>
        <v>0.9999996335821022</v>
      </c>
      <c r="U415" s="19">
        <f t="shared" ca="1" si="588"/>
        <v>8.5605831599110745E-4</v>
      </c>
      <c r="V415" s="19">
        <f t="shared" ca="1" si="589"/>
        <v>0.77323783032229898</v>
      </c>
      <c r="W415" s="19">
        <f t="shared" ca="1" si="590"/>
        <v>0.22676216967770102</v>
      </c>
      <c r="X415" s="19">
        <f t="shared" ca="1" si="591"/>
        <v>-1.7397035597049135</v>
      </c>
      <c r="Y415" s="72">
        <f t="shared" ca="1" si="592"/>
        <v>1.9060154999685957E-4</v>
      </c>
      <c r="Z415" s="72">
        <f t="shared" ca="1" si="593"/>
        <v>9.6021115846748272E-4</v>
      </c>
      <c r="AA415" s="72">
        <f t="shared" ca="1" si="594"/>
        <v>5.1124672742876645E-9</v>
      </c>
      <c r="AB415" s="19">
        <f t="shared" ca="1" si="595"/>
        <v>8.5606216458578184E-4</v>
      </c>
      <c r="AC415" s="19">
        <f t="shared" ca="1" si="596"/>
        <v>0.99999963357871802</v>
      </c>
      <c r="AD415" s="19">
        <f t="shared" ca="1" si="597"/>
        <v>8.5606226914559577E-4</v>
      </c>
      <c r="AE415" s="19">
        <f t="shared" ca="1" si="598"/>
        <v>0.77323837660219774</v>
      </c>
      <c r="AF415" s="19">
        <f t="shared" ca="1" si="599"/>
        <v>0.22676162339780226</v>
      </c>
      <c r="AG415" s="19">
        <f t="shared" ca="1" si="600"/>
        <v>-1.7397101597879792</v>
      </c>
      <c r="AH415" s="72">
        <f t="shared" ca="1" si="601"/>
        <v>1.9060109109055978E-4</v>
      </c>
      <c r="AI415" s="72">
        <f t="shared" ca="1" si="602"/>
        <v>9.6021117027788282E-4</v>
      </c>
      <c r="AJ415" s="72">
        <f t="shared" ca="1" si="603"/>
        <v>1.1810400097136964E-11</v>
      </c>
      <c r="AK415" s="19">
        <f t="shared" ca="1" si="604"/>
        <v>8.560621737180445E-4</v>
      </c>
      <c r="AL415" s="19">
        <f t="shared" ca="1" si="605"/>
        <v>0.99999963357871025</v>
      </c>
      <c r="AM415" s="19">
        <f t="shared" ca="1" si="606"/>
        <v>8.5606227827786168E-4</v>
      </c>
      <c r="AN415" s="19">
        <f t="shared" ca="1" si="607"/>
        <v>0.7732383778641494</v>
      </c>
      <c r="AO415" s="19">
        <f t="shared" ca="1" si="608"/>
        <v>0.40210241099801891</v>
      </c>
      <c r="AP415" s="19">
        <f t="shared" ca="1" si="609"/>
        <v>0.59789758900198109</v>
      </c>
      <c r="AQ415" s="72">
        <f t="shared" ca="1" si="610"/>
        <v>3.3783256080846096E-4</v>
      </c>
      <c r="AR415" s="72">
        <f t="shared" ca="1" si="611"/>
        <v>9.6021202787036509E-4</v>
      </c>
      <c r="AS415" s="72">
        <f t="shared" ca="1" si="612"/>
        <v>8.5759248227151863E-10</v>
      </c>
      <c r="AT415" s="19">
        <f t="shared" ca="1" si="613"/>
        <v>8.5606283684125904E-4</v>
      </c>
      <c r="AU415" s="19">
        <f t="shared" ca="1" si="614"/>
        <v>0.99999963357814248</v>
      </c>
      <c r="AV415" s="19">
        <f t="shared" ca="1" si="615"/>
        <v>8.560629414013193E-4</v>
      </c>
      <c r="AW415" s="19">
        <f t="shared" ca="1" si="616"/>
        <v>0.77323846949930408</v>
      </c>
      <c r="AX415" s="19">
        <f t="shared" ca="1" si="617"/>
        <v>0.22676153050069592</v>
      </c>
      <c r="AY415" s="19">
        <f t="shared" ca="1" si="618"/>
        <v>-1.7397112821619636</v>
      </c>
      <c r="AZ415" s="72">
        <f t="shared" ca="1" si="619"/>
        <v>1.9060101305168721E-4</v>
      </c>
      <c r="BA415" s="72">
        <f t="shared" ca="1" si="620"/>
        <v>9.6021117228630565E-4</v>
      </c>
      <c r="BB415" s="72">
        <f t="shared" ca="1" si="621"/>
        <v>-8.5558405943809285E-10</v>
      </c>
      <c r="BC415" s="19">
        <f t="shared" ca="1" si="622"/>
        <v>8.560621752710352E-4</v>
      </c>
      <c r="BD415" s="19">
        <f t="shared" ca="1" si="623"/>
        <v>0.99999963357870891</v>
      </c>
      <c r="BE415" s="19">
        <f t="shared" ca="1" si="624"/>
        <v>8.5606227983085303E-4</v>
      </c>
      <c r="BF415" s="19">
        <f t="shared" ca="1" si="625"/>
        <v>0.77323837807875151</v>
      </c>
      <c r="BG415" s="19">
        <f t="shared" ca="1" si="626"/>
        <v>0.22676162192124849</v>
      </c>
      <c r="BH415" s="19">
        <f t="shared" ca="1" si="627"/>
        <v>-1.7397101776275536</v>
      </c>
      <c r="BI415" s="72">
        <f t="shared" ca="1" si="628"/>
        <v>1.9060108985017037E-4</v>
      </c>
      <c r="BJ415" s="72">
        <f t="shared" ca="1" si="629"/>
        <v>9.6021117030980596E-4</v>
      </c>
      <c r="BK415" s="72">
        <f t="shared" ca="1" si="630"/>
        <v>-1.9764996930793366E-12</v>
      </c>
      <c r="BL415" s="72">
        <f t="shared" ca="1" si="631"/>
        <v>1.5282592122115306E-3</v>
      </c>
      <c r="BM415" s="72">
        <f t="shared" ca="1" si="632"/>
        <v>1.0003819553925735</v>
      </c>
      <c r="BN415" s="72">
        <f t="shared" ca="1" si="633"/>
        <v>3.8177311371750256E-4</v>
      </c>
      <c r="BO415" s="72">
        <f t="shared" ca="1" si="634"/>
        <v>-5.6841719928760067E-7</v>
      </c>
      <c r="BP415" s="72">
        <f t="shared" ca="1" si="635"/>
        <v>5447.4690615563468</v>
      </c>
      <c r="BQ415" s="72">
        <f t="shared" ca="1" si="636"/>
        <v>1.9449441692492671</v>
      </c>
      <c r="BR415" s="72">
        <f t="shared" ca="1" si="637"/>
        <v>-1.1961133179127594</v>
      </c>
      <c r="BS415" s="72">
        <f t="shared" ca="1" si="638"/>
        <v>1.9454793356770337</v>
      </c>
      <c r="BT415" s="72">
        <f t="shared" ca="1" si="639"/>
        <v>111.4370922865611</v>
      </c>
      <c r="BU415" s="72">
        <f t="shared" ca="1" si="640"/>
        <v>-68.5322449357908</v>
      </c>
      <c r="BV415" s="72">
        <f t="shared" ca="1" si="641"/>
        <v>111.4677550642092</v>
      </c>
    </row>
    <row r="416" spans="1:74">
      <c r="A416" s="13">
        <f ca="1">'MGRS to'!AO416</f>
        <v>33.959725984938743</v>
      </c>
      <c r="B416" s="13">
        <f ca="1">'MGRS to'!AP416</f>
        <v>-6.8183298961116776</v>
      </c>
      <c r="C416" s="19">
        <f t="shared" ca="1" si="570"/>
        <v>0.59270903151225529</v>
      </c>
      <c r="D416" s="19">
        <f t="shared" ca="1" si="571"/>
        <v>-0.11900230617431169</v>
      </c>
      <c r="E416" s="19">
        <f t="shared" ca="1" si="572"/>
        <v>0.59102558743976219</v>
      </c>
      <c r="F416" s="19">
        <f t="shared" ca="1" si="573"/>
        <v>0.59115395422597383</v>
      </c>
      <c r="G416" s="19">
        <f t="shared" ca="1" si="574"/>
        <v>1.8909859110721738E-4</v>
      </c>
      <c r="H416" s="19">
        <f t="shared" ca="1" si="575"/>
        <v>1.8909859110721738E-4</v>
      </c>
      <c r="I416" s="19">
        <f t="shared" ca="1" si="576"/>
        <v>0</v>
      </c>
      <c r="J416" s="19">
        <f t="shared" ca="1" si="577"/>
        <v>2.0280959282183432E-4</v>
      </c>
      <c r="K416" s="19">
        <f t="shared" ca="1" si="578"/>
        <v>0.99999997943413432</v>
      </c>
      <c r="L416" s="19">
        <f t="shared" ca="1" si="579"/>
        <v>2.028095942121526E-4</v>
      </c>
      <c r="M416" s="19">
        <f t="shared" ca="1" si="580"/>
        <v>0.64284358157244803</v>
      </c>
      <c r="N416" s="19">
        <f t="shared" ca="1" si="581"/>
        <v>0.35715641842755197</v>
      </c>
      <c r="O416" s="19">
        <f t="shared" ca="1" si="582"/>
        <v>-0.73898959447337842</v>
      </c>
      <c r="P416" s="72">
        <f t="shared" ca="1" si="583"/>
        <v>3.0010432507254206E-4</v>
      </c>
      <c r="Q416" s="72">
        <f t="shared" ca="1" si="584"/>
        <v>1.8953548508802718E-4</v>
      </c>
      <c r="R416" s="72">
        <f t="shared" ca="1" si="585"/>
        <v>4.3689398080979714E-7</v>
      </c>
      <c r="S416" s="19">
        <f t="shared" ca="1" si="586"/>
        <v>2.0309057710495951E-4</v>
      </c>
      <c r="T416" s="19">
        <f t="shared" ca="1" si="587"/>
        <v>0.99999997937710849</v>
      </c>
      <c r="U416" s="19">
        <f t="shared" ca="1" si="588"/>
        <v>2.030905785010645E-4</v>
      </c>
      <c r="V416" s="19">
        <f t="shared" ca="1" si="589"/>
        <v>0.64343735361245658</v>
      </c>
      <c r="W416" s="19">
        <f t="shared" ca="1" si="590"/>
        <v>0.35656264638754342</v>
      </c>
      <c r="X416" s="19">
        <f t="shared" ca="1" si="591"/>
        <v>-0.74188547663503279</v>
      </c>
      <c r="Y416" s="72">
        <f t="shared" ca="1" si="592"/>
        <v>2.9960584830356551E-4</v>
      </c>
      <c r="Z416" s="72">
        <f t="shared" ca="1" si="593"/>
        <v>1.8953649448902673E-4</v>
      </c>
      <c r="AA416" s="72">
        <f t="shared" ca="1" si="594"/>
        <v>1.0094009995529566E-9</v>
      </c>
      <c r="AB416" s="19">
        <f t="shared" ca="1" si="595"/>
        <v>2.0309122659196172E-4</v>
      </c>
      <c r="AC416" s="19">
        <f t="shared" ca="1" si="596"/>
        <v>0.9999999793769766</v>
      </c>
      <c r="AD416" s="19">
        <f t="shared" ca="1" si="597"/>
        <v>2.030912279880801E-4</v>
      </c>
      <c r="AE416" s="19">
        <f t="shared" ca="1" si="598"/>
        <v>0.64343872261151214</v>
      </c>
      <c r="AF416" s="19">
        <f t="shared" ca="1" si="599"/>
        <v>0.35656127738848786</v>
      </c>
      <c r="AG416" s="19">
        <f t="shared" ca="1" si="600"/>
        <v>-0.74189216451659046</v>
      </c>
      <c r="AH416" s="72">
        <f t="shared" ca="1" si="601"/>
        <v>2.9960469901528709E-4</v>
      </c>
      <c r="AI416" s="72">
        <f t="shared" ca="1" si="602"/>
        <v>1.8953649682114946E-4</v>
      </c>
      <c r="AJ416" s="72">
        <f t="shared" ca="1" si="603"/>
        <v>2.3321227219340324E-12</v>
      </c>
      <c r="AK416" s="19">
        <f t="shared" ca="1" si="604"/>
        <v>2.0309122809251577E-4</v>
      </c>
      <c r="AL416" s="19">
        <f t="shared" ca="1" si="605"/>
        <v>0.99999997937697627</v>
      </c>
      <c r="AM416" s="19">
        <f t="shared" ca="1" si="606"/>
        <v>2.030912294886342E-4</v>
      </c>
      <c r="AN416" s="19">
        <f t="shared" ca="1" si="607"/>
        <v>0.64343872577451211</v>
      </c>
      <c r="AO416" s="19">
        <f t="shared" ca="1" si="608"/>
        <v>0.58598660617367226</v>
      </c>
      <c r="AP416" s="19">
        <f t="shared" ca="1" si="609"/>
        <v>0.41401339382632774</v>
      </c>
      <c r="AQ416" s="72">
        <f t="shared" ca="1" si="610"/>
        <v>4.9209859399827359E-4</v>
      </c>
      <c r="AR416" s="72">
        <f t="shared" ca="1" si="611"/>
        <v>1.8953659914420405E-4</v>
      </c>
      <c r="AS416" s="72">
        <f t="shared" ca="1" si="612"/>
        <v>1.0232305459748417E-10</v>
      </c>
      <c r="AT416" s="19">
        <f t="shared" ca="1" si="613"/>
        <v>2.0309129393115009E-4</v>
      </c>
      <c r="AU416" s="19">
        <f t="shared" ca="1" si="614"/>
        <v>0.99999997937696294</v>
      </c>
      <c r="AV416" s="19">
        <f t="shared" ca="1" si="615"/>
        <v>2.0309129532726988E-4</v>
      </c>
      <c r="AW416" s="19">
        <f t="shared" ca="1" si="616"/>
        <v>0.64343886454927735</v>
      </c>
      <c r="AX416" s="19">
        <f t="shared" ca="1" si="617"/>
        <v>0.35656113545072265</v>
      </c>
      <c r="AY416" s="19">
        <f t="shared" ca="1" si="618"/>
        <v>-0.74189285791881066</v>
      </c>
      <c r="AZ416" s="72">
        <f t="shared" ca="1" si="619"/>
        <v>2.9960457985712572E-4</v>
      </c>
      <c r="BA416" s="72">
        <f t="shared" ca="1" si="620"/>
        <v>1.8953649706294505E-4</v>
      </c>
      <c r="BB416" s="72">
        <f t="shared" ca="1" si="621"/>
        <v>-1.0208125900026781E-10</v>
      </c>
      <c r="BC416" s="19">
        <f t="shared" ca="1" si="622"/>
        <v>2.030912282481181E-4</v>
      </c>
      <c r="BD416" s="19">
        <f t="shared" ca="1" si="623"/>
        <v>0.99999997937697627</v>
      </c>
      <c r="BE416" s="19">
        <f t="shared" ca="1" si="624"/>
        <v>2.0309122964423654E-4</v>
      </c>
      <c r="BF416" s="19">
        <f t="shared" ca="1" si="625"/>
        <v>0.64343872610237685</v>
      </c>
      <c r="BG416" s="19">
        <f t="shared" ca="1" si="626"/>
        <v>0.35656127389762315</v>
      </c>
      <c r="BH416" s="19">
        <f t="shared" ca="1" si="627"/>
        <v>-0.74189218157034897</v>
      </c>
      <c r="BI416" s="72">
        <f t="shared" ca="1" si="628"/>
        <v>2.9960469608467154E-4</v>
      </c>
      <c r="BJ416" s="72">
        <f t="shared" ca="1" si="629"/>
        <v>1.8953649682709625E-4</v>
      </c>
      <c r="BK416" s="72">
        <f t="shared" ca="1" si="630"/>
        <v>-2.3584880251038831E-13</v>
      </c>
      <c r="BL416" s="72">
        <f t="shared" ca="1" si="631"/>
        <v>2.4030435438548974E-3</v>
      </c>
      <c r="BM416" s="72">
        <f t="shared" ca="1" si="632"/>
        <v>1.0006004904714045</v>
      </c>
      <c r="BN416" s="72">
        <f t="shared" ca="1" si="633"/>
        <v>6.0004005995442449E-4</v>
      </c>
      <c r="BO416" s="72">
        <f t="shared" ca="1" si="634"/>
        <v>-9.040726645011067E-8</v>
      </c>
      <c r="BP416" s="72">
        <f t="shared" ca="1" si="635"/>
        <v>1292.3509193292891</v>
      </c>
      <c r="BQ416" s="72">
        <f t="shared" ca="1" si="636"/>
        <v>0.88426192150449279</v>
      </c>
      <c r="BR416" s="72">
        <f t="shared" ca="1" si="637"/>
        <v>-2.2572251097965292</v>
      </c>
      <c r="BS416" s="72">
        <f t="shared" ca="1" si="638"/>
        <v>0.88436754379326388</v>
      </c>
      <c r="BT416" s="72">
        <f t="shared" ca="1" si="639"/>
        <v>50.664476086335924</v>
      </c>
      <c r="BU416" s="72">
        <f t="shared" ca="1" si="640"/>
        <v>-129.32947220229499</v>
      </c>
      <c r="BV416" s="72">
        <f t="shared" ca="1" si="641"/>
        <v>50.670527797705006</v>
      </c>
    </row>
    <row r="417" spans="1:74">
      <c r="A417" s="13">
        <f ca="1">'MGRS to'!AO417</f>
        <v>34.026791973471383</v>
      </c>
      <c r="B417" s="13">
        <f ca="1">'MGRS to'!AP417</f>
        <v>-6.8429398152128007</v>
      </c>
      <c r="C417" s="19">
        <f t="shared" ca="1" si="570"/>
        <v>0.59387955382825464</v>
      </c>
      <c r="D417" s="19">
        <f t="shared" ca="1" si="571"/>
        <v>-0.11943183029127573</v>
      </c>
      <c r="E417" s="19">
        <f t="shared" ca="1" si="572"/>
        <v>0.59115395422597383</v>
      </c>
      <c r="F417" s="19">
        <f t="shared" ca="1" si="573"/>
        <v>0.5923229983212821</v>
      </c>
      <c r="G417" s="19">
        <f t="shared" ca="1" si="574"/>
        <v>-4.2952411696403625E-4</v>
      </c>
      <c r="H417" s="19">
        <f t="shared" ca="1" si="575"/>
        <v>-4.2952411696403625E-4</v>
      </c>
      <c r="I417" s="19">
        <f t="shared" ca="1" si="576"/>
        <v>0</v>
      </c>
      <c r="J417" s="19">
        <f t="shared" ca="1" si="577"/>
        <v>1.2221909150526172E-3</v>
      </c>
      <c r="K417" s="19">
        <f t="shared" ca="1" si="578"/>
        <v>0.99999925312440463</v>
      </c>
      <c r="L417" s="19">
        <f t="shared" ca="1" si="579"/>
        <v>1.222191219327564E-3</v>
      </c>
      <c r="M417" s="19">
        <f t="shared" ca="1" si="580"/>
        <v>-0.242089174294013</v>
      </c>
      <c r="N417" s="19">
        <f t="shared" ca="1" si="581"/>
        <v>1.242089174294013</v>
      </c>
      <c r="O417" s="19">
        <f t="shared" ca="1" si="582"/>
        <v>0.49899528942495863</v>
      </c>
      <c r="P417" s="72">
        <f t="shared" ca="1" si="583"/>
        <v>1.0413613360992298E-3</v>
      </c>
      <c r="Q417" s="72">
        <f t="shared" ca="1" si="584"/>
        <v>-4.3051562600650642E-4</v>
      </c>
      <c r="R417" s="72">
        <f t="shared" ca="1" si="585"/>
        <v>-9.915090424701678E-7</v>
      </c>
      <c r="S417" s="19">
        <f t="shared" ca="1" si="586"/>
        <v>1.2224312019033716E-3</v>
      </c>
      <c r="T417" s="19">
        <f t="shared" ca="1" si="587"/>
        <v>0.99999925283069913</v>
      </c>
      <c r="U417" s="19">
        <f t="shared" ca="1" si="588"/>
        <v>1.2224315063578183E-3</v>
      </c>
      <c r="V417" s="19">
        <f t="shared" ca="1" si="589"/>
        <v>-0.24260031437412699</v>
      </c>
      <c r="W417" s="19">
        <f t="shared" ca="1" si="590"/>
        <v>1.2426003143741271</v>
      </c>
      <c r="X417" s="19">
        <f t="shared" ca="1" si="591"/>
        <v>0.49920137567668565</v>
      </c>
      <c r="Y417" s="72">
        <f t="shared" ca="1" si="592"/>
        <v>1.0417885346566214E-3</v>
      </c>
      <c r="Z417" s="72">
        <f t="shared" ca="1" si="593"/>
        <v>-4.3051791479615641E-4</v>
      </c>
      <c r="AA417" s="72">
        <f t="shared" ca="1" si="594"/>
        <v>-2.2887896499942939E-9</v>
      </c>
      <c r="AB417" s="19">
        <f t="shared" ca="1" si="595"/>
        <v>1.2224317571654199E-3</v>
      </c>
      <c r="AC417" s="19">
        <f t="shared" ca="1" si="596"/>
        <v>0.99999925283002034</v>
      </c>
      <c r="AD417" s="19">
        <f t="shared" ca="1" si="597"/>
        <v>1.2224320616202814E-3</v>
      </c>
      <c r="AE417" s="19">
        <f t="shared" ca="1" si="598"/>
        <v>-0.24260149393601071</v>
      </c>
      <c r="AF417" s="19">
        <f t="shared" ca="1" si="599"/>
        <v>1.2426014939360108</v>
      </c>
      <c r="AG417" s="19">
        <f t="shared" ca="1" si="600"/>
        <v>0.49920185106742587</v>
      </c>
      <c r="AH417" s="72">
        <f t="shared" ca="1" si="601"/>
        <v>1.0417895205047354E-3</v>
      </c>
      <c r="AI417" s="72">
        <f t="shared" ca="1" si="602"/>
        <v>-4.3051792007957573E-4</v>
      </c>
      <c r="AJ417" s="72">
        <f t="shared" ca="1" si="603"/>
        <v>-5.2834193183665112E-12</v>
      </c>
      <c r="AK417" s="19">
        <f t="shared" ca="1" si="604"/>
        <v>1.2224317584471872E-3</v>
      </c>
      <c r="AL417" s="19">
        <f t="shared" ca="1" si="605"/>
        <v>0.99999925283001878</v>
      </c>
      <c r="AM417" s="19">
        <f t="shared" ca="1" si="606"/>
        <v>1.2224320629020495E-3</v>
      </c>
      <c r="AN417" s="19">
        <f t="shared" ca="1" si="607"/>
        <v>-0.24260149665889724</v>
      </c>
      <c r="AO417" s="19">
        <f t="shared" ca="1" si="608"/>
        <v>0.9411445138188631</v>
      </c>
      <c r="AP417" s="19">
        <f t="shared" ca="1" si="609"/>
        <v>5.8855486181136896E-2</v>
      </c>
      <c r="AQ417" s="72">
        <f t="shared" ca="1" si="610"/>
        <v>7.8964782508831569E-4</v>
      </c>
      <c r="AR417" s="72">
        <f t="shared" ca="1" si="611"/>
        <v>-4.3051769986007218E-4</v>
      </c>
      <c r="AS417" s="72">
        <f t="shared" ca="1" si="612"/>
        <v>2.202195035485785E-10</v>
      </c>
      <c r="AT417" s="19">
        <f t="shared" ca="1" si="613"/>
        <v>1.2224317050216428E-3</v>
      </c>
      <c r="AU417" s="19">
        <f t="shared" ca="1" si="614"/>
        <v>0.99999925283008406</v>
      </c>
      <c r="AV417" s="19">
        <f t="shared" ca="1" si="615"/>
        <v>1.2224320094764653E-3</v>
      </c>
      <c r="AW417" s="19">
        <f t="shared" ca="1" si="616"/>
        <v>-0.2426013831655644</v>
      </c>
      <c r="AX417" s="19">
        <f t="shared" ca="1" si="617"/>
        <v>1.2426013831655645</v>
      </c>
      <c r="AY417" s="19">
        <f t="shared" ca="1" si="618"/>
        <v>0.49920180642441059</v>
      </c>
      <c r="AZ417" s="72">
        <f t="shared" ca="1" si="619"/>
        <v>1.0417894279255865E-3</v>
      </c>
      <c r="BA417" s="72">
        <f t="shared" ca="1" si="620"/>
        <v>-4.3051791958341945E-4</v>
      </c>
      <c r="BB417" s="72">
        <f t="shared" ca="1" si="621"/>
        <v>-2.197233472641183E-10</v>
      </c>
      <c r="BC417" s="19">
        <f t="shared" ca="1" si="622"/>
        <v>1.2224317583268073E-3</v>
      </c>
      <c r="BD417" s="19">
        <f t="shared" ca="1" si="623"/>
        <v>0.999999252830019</v>
      </c>
      <c r="BE417" s="19">
        <f t="shared" ca="1" si="624"/>
        <v>1.2224320627816695E-3</v>
      </c>
      <c r="BF417" s="19">
        <f t="shared" ca="1" si="625"/>
        <v>-0.2426014964031982</v>
      </c>
      <c r="BG417" s="19">
        <f t="shared" ca="1" si="626"/>
        <v>1.2426014964031982</v>
      </c>
      <c r="BH417" s="19">
        <f t="shared" ca="1" si="627"/>
        <v>0.4992018520617586</v>
      </c>
      <c r="BI417" s="72">
        <f t="shared" ca="1" si="628"/>
        <v>1.0417895225667485E-3</v>
      </c>
      <c r="BJ417" s="72">
        <f t="shared" ca="1" si="629"/>
        <v>-4.3051792009062662E-4</v>
      </c>
      <c r="BK417" s="72">
        <f t="shared" ca="1" si="630"/>
        <v>-5.0720717773358737E-13</v>
      </c>
      <c r="BL417" s="72">
        <f t="shared" ca="1" si="631"/>
        <v>8.374508736956934E-3</v>
      </c>
      <c r="BM417" s="72">
        <f t="shared" ca="1" si="632"/>
        <v>1.0020903511467925</v>
      </c>
      <c r="BN417" s="72">
        <f t="shared" ca="1" si="633"/>
        <v>2.0849028522746901E-3</v>
      </c>
      <c r="BO417" s="72">
        <f t="shared" ca="1" si="634"/>
        <v>1.2716238144050205E-6</v>
      </c>
      <c r="BP417" s="72">
        <f t="shared" ca="1" si="635"/>
        <v>7778.8410364801048</v>
      </c>
      <c r="BQ417" s="72">
        <f t="shared" ca="1" si="636"/>
        <v>-0.29522223600962888</v>
      </c>
      <c r="BR417" s="72">
        <f t="shared" ca="1" si="637"/>
        <v>2.8461302725953264</v>
      </c>
      <c r="BS417" s="72">
        <f t="shared" ca="1" si="638"/>
        <v>5.9877229261851195</v>
      </c>
      <c r="BT417" s="72">
        <f t="shared" ca="1" si="639"/>
        <v>343.08501185823314</v>
      </c>
      <c r="BU417" s="72">
        <f t="shared" ca="1" si="640"/>
        <v>163.07125256413073</v>
      </c>
      <c r="BV417" s="72">
        <f t="shared" ca="1" si="641"/>
        <v>343.07125256413065</v>
      </c>
    </row>
    <row r="418" spans="1:74">
      <c r="A418" s="13">
        <f ca="1">'MGRS to'!AO418</f>
        <v>34.013230636119403</v>
      </c>
      <c r="B418" s="13">
        <f ca="1">'MGRS to'!AP418</f>
        <v>-6.8316327195075655</v>
      </c>
      <c r="C418" s="19">
        <f t="shared" ca="1" si="570"/>
        <v>0.59364286384048881</v>
      </c>
      <c r="D418" s="19">
        <f t="shared" ca="1" si="571"/>
        <v>-0.11923448424238126</v>
      </c>
      <c r="E418" s="19">
        <f t="shared" ca="1" si="572"/>
        <v>0.5923229983212821</v>
      </c>
      <c r="F418" s="19">
        <f t="shared" ca="1" si="573"/>
        <v>0.5920866065563184</v>
      </c>
      <c r="G418" s="19">
        <f t="shared" ca="1" si="574"/>
        <v>1.9734604889447283E-4</v>
      </c>
      <c r="H418" s="19">
        <f t="shared" ca="1" si="575"/>
        <v>1.9734604889447283E-4</v>
      </c>
      <c r="I418" s="19">
        <f t="shared" ca="1" si="576"/>
        <v>0</v>
      </c>
      <c r="J418" s="19">
        <f t="shared" ca="1" si="577"/>
        <v>2.8756212759449101E-4</v>
      </c>
      <c r="K418" s="19">
        <f t="shared" ca="1" si="578"/>
        <v>0.99999995865401059</v>
      </c>
      <c r="L418" s="19">
        <f t="shared" ca="1" si="579"/>
        <v>2.8756213155767127E-4</v>
      </c>
      <c r="M418" s="19">
        <f t="shared" ca="1" si="580"/>
        <v>0.47244523428926954</v>
      </c>
      <c r="N418" s="19">
        <f t="shared" ca="1" si="581"/>
        <v>0.52755476571073046</v>
      </c>
      <c r="O418" s="19">
        <f t="shared" ca="1" si="582"/>
        <v>-0.18121576647447279</v>
      </c>
      <c r="P418" s="72">
        <f t="shared" ca="1" si="583"/>
        <v>4.4309380000292088E-4</v>
      </c>
      <c r="Q418" s="72">
        <f t="shared" ca="1" si="584"/>
        <v>1.978013143837871E-4</v>
      </c>
      <c r="R418" s="72">
        <f t="shared" ca="1" si="585"/>
        <v>4.5526548931427058E-7</v>
      </c>
      <c r="S418" s="19">
        <f t="shared" ca="1" si="586"/>
        <v>2.8777738312875677E-4</v>
      </c>
      <c r="T418" s="19">
        <f t="shared" ca="1" si="587"/>
        <v>0.99999995859208801</v>
      </c>
      <c r="U418" s="19">
        <f t="shared" ca="1" si="588"/>
        <v>2.877773871008437E-4</v>
      </c>
      <c r="V418" s="19">
        <f t="shared" ca="1" si="589"/>
        <v>0.47318093599596178</v>
      </c>
      <c r="W418" s="19">
        <f t="shared" ca="1" si="590"/>
        <v>0.52681906400403822</v>
      </c>
      <c r="X418" s="19">
        <f t="shared" ca="1" si="591"/>
        <v>-0.18286533179385556</v>
      </c>
      <c r="Y418" s="72">
        <f t="shared" ca="1" si="592"/>
        <v>4.4247670029501737E-4</v>
      </c>
      <c r="Z418" s="72">
        <f t="shared" ca="1" si="593"/>
        <v>1.9780236465364586E-4</v>
      </c>
      <c r="AA418" s="72">
        <f t="shared" ca="1" si="594"/>
        <v>1.0502698587666788E-9</v>
      </c>
      <c r="AB418" s="19">
        <f t="shared" ca="1" si="595"/>
        <v>2.8777788009733298E-4</v>
      </c>
      <c r="AC418" s="19">
        <f t="shared" ca="1" si="596"/>
        <v>0.99999995859194502</v>
      </c>
      <c r="AD418" s="19">
        <f t="shared" ca="1" si="597"/>
        <v>2.877778840694405E-4</v>
      </c>
      <c r="AE418" s="19">
        <f t="shared" ca="1" si="598"/>
        <v>0.47318263130619487</v>
      </c>
      <c r="AF418" s="19">
        <f t="shared" ca="1" si="599"/>
        <v>0.52681736869380513</v>
      </c>
      <c r="AG418" s="19">
        <f t="shared" ca="1" si="600"/>
        <v>-0.18286913828131324</v>
      </c>
      <c r="AH418" s="72">
        <f t="shared" ca="1" si="601"/>
        <v>4.4247527828202119E-4</v>
      </c>
      <c r="AI418" s="72">
        <f t="shared" ca="1" si="602"/>
        <v>1.9780236707655469E-4</v>
      </c>
      <c r="AJ418" s="72">
        <f t="shared" ca="1" si="603"/>
        <v>2.4229088245279751E-12</v>
      </c>
      <c r="AK418" s="19">
        <f t="shared" ca="1" si="604"/>
        <v>2.877778812437657E-4</v>
      </c>
      <c r="AL418" s="19">
        <f t="shared" ca="1" si="605"/>
        <v>0.99999995859194468</v>
      </c>
      <c r="AM418" s="19">
        <f t="shared" ca="1" si="606"/>
        <v>2.8777788521587322E-4</v>
      </c>
      <c r="AN418" s="19">
        <f t="shared" ca="1" si="607"/>
        <v>0.47318263521723769</v>
      </c>
      <c r="AO418" s="19">
        <f t="shared" ca="1" si="608"/>
        <v>0.77609819372887057</v>
      </c>
      <c r="AP418" s="19">
        <f t="shared" ca="1" si="609"/>
        <v>0.22390180627112943</v>
      </c>
      <c r="AQ418" s="72">
        <f t="shared" ca="1" si="610"/>
        <v>6.5143911261988105E-4</v>
      </c>
      <c r="AR418" s="72">
        <f t="shared" ca="1" si="611"/>
        <v>1.9780237516863874E-4</v>
      </c>
      <c r="AS418" s="72">
        <f t="shared" ca="1" si="612"/>
        <v>8.0920840503633656E-12</v>
      </c>
      <c r="AT418" s="19">
        <f t="shared" ca="1" si="613"/>
        <v>2.8777788507281557E-4</v>
      </c>
      <c r="AU418" s="19">
        <f t="shared" ca="1" si="614"/>
        <v>0.99999995859194357</v>
      </c>
      <c r="AV418" s="19">
        <f t="shared" ca="1" si="615"/>
        <v>2.8777788904492326E-4</v>
      </c>
      <c r="AW418" s="19">
        <f t="shared" ca="1" si="616"/>
        <v>0.47318264827914652</v>
      </c>
      <c r="AX418" s="19">
        <f t="shared" ca="1" si="617"/>
        <v>0.52681735172085342</v>
      </c>
      <c r="AY418" s="19">
        <f t="shared" ca="1" si="618"/>
        <v>-0.18286917639087974</v>
      </c>
      <c r="AZ418" s="72">
        <f t="shared" ca="1" si="619"/>
        <v>4.4247526404524168E-4</v>
      </c>
      <c r="BA418" s="72">
        <f t="shared" ca="1" si="620"/>
        <v>1.9780236710081214E-4</v>
      </c>
      <c r="BB418" s="72">
        <f t="shared" ca="1" si="621"/>
        <v>-8.0678265988471526E-12</v>
      </c>
      <c r="BC418" s="19">
        <f t="shared" ca="1" si="622"/>
        <v>2.8777788125524572E-4</v>
      </c>
      <c r="BD418" s="19">
        <f t="shared" ca="1" si="623"/>
        <v>0.99999995859194468</v>
      </c>
      <c r="BE418" s="19">
        <f t="shared" ca="1" si="624"/>
        <v>2.8777788522735325E-4</v>
      </c>
      <c r="BF418" s="19">
        <f t="shared" ca="1" si="625"/>
        <v>0.47318263525639009</v>
      </c>
      <c r="BG418" s="19">
        <f t="shared" ca="1" si="626"/>
        <v>0.52681736474360985</v>
      </c>
      <c r="BH418" s="19">
        <f t="shared" ca="1" si="627"/>
        <v>-0.18286914715073255</v>
      </c>
      <c r="BI418" s="72">
        <f t="shared" ca="1" si="628"/>
        <v>4.4247527496862822E-4</v>
      </c>
      <c r="BJ418" s="72">
        <f t="shared" ca="1" si="629"/>
        <v>1.9780236708220015E-4</v>
      </c>
      <c r="BK418" s="72">
        <f t="shared" ca="1" si="630"/>
        <v>-1.8611983699026724E-14</v>
      </c>
      <c r="BL418" s="72">
        <f t="shared" ca="1" si="631"/>
        <v>3.5504839134641118E-3</v>
      </c>
      <c r="BM418" s="72">
        <f t="shared" ca="1" si="632"/>
        <v>1.0008870309475812</v>
      </c>
      <c r="BN418" s="72">
        <f t="shared" ca="1" si="633"/>
        <v>8.8604846347493753E-4</v>
      </c>
      <c r="BO418" s="72">
        <f t="shared" ca="1" si="634"/>
        <v>-4.6681608345457009E-8</v>
      </c>
      <c r="BP418" s="72">
        <f t="shared" ca="1" si="635"/>
        <v>1831.2524193019906</v>
      </c>
      <c r="BQ418" s="72">
        <f t="shared" ca="1" si="636"/>
        <v>2.5368316998099667</v>
      </c>
      <c r="BR418" s="72">
        <f t="shared" ca="1" si="637"/>
        <v>-0.60465054213352221</v>
      </c>
      <c r="BS418" s="72">
        <f t="shared" ca="1" si="638"/>
        <v>2.5369421114562707</v>
      </c>
      <c r="BT418" s="72">
        <f t="shared" ca="1" si="639"/>
        <v>145.34974973410971</v>
      </c>
      <c r="BU418" s="72">
        <f t="shared" ca="1" si="640"/>
        <v>-34.643924144547981</v>
      </c>
      <c r="BV418" s="72">
        <f t="shared" ca="1" si="641"/>
        <v>145.35607585545199</v>
      </c>
    </row>
    <row r="419" spans="1:74">
      <c r="A419" s="13">
        <f ca="1">'MGRS to'!AO419</f>
        <v>34.045219955689497</v>
      </c>
      <c r="B419" s="13">
        <f ca="1">'MGRS to'!AP419</f>
        <v>-6.7820664005245801</v>
      </c>
      <c r="C419" s="19">
        <f t="shared" ca="1" si="570"/>
        <v>0.5942011827924597</v>
      </c>
      <c r="D419" s="19">
        <f t="shared" ca="1" si="571"/>
        <v>-0.11836938877803439</v>
      </c>
      <c r="E419" s="19">
        <f t="shared" ca="1" si="572"/>
        <v>0.5920866065563184</v>
      </c>
      <c r="F419" s="19">
        <f t="shared" ca="1" si="573"/>
        <v>0.59264422259992089</v>
      </c>
      <c r="G419" s="19">
        <f t="shared" ca="1" si="574"/>
        <v>8.650954643468628E-4</v>
      </c>
      <c r="H419" s="19">
        <f t="shared" ca="1" si="575"/>
        <v>8.650954643468628E-4</v>
      </c>
      <c r="I419" s="19">
        <f t="shared" ca="1" si="576"/>
        <v>0</v>
      </c>
      <c r="J419" s="19">
        <f t="shared" ca="1" si="577"/>
        <v>9.0886318245111551E-4</v>
      </c>
      <c r="K419" s="19">
        <f t="shared" ca="1" si="578"/>
        <v>0.99999958698377256</v>
      </c>
      <c r="L419" s="19">
        <f t="shared" ca="1" si="579"/>
        <v>9.0886330757621709E-4</v>
      </c>
      <c r="M419" s="19">
        <f t="shared" ca="1" si="580"/>
        <v>0.6551281912521173</v>
      </c>
      <c r="N419" s="19">
        <f t="shared" ca="1" si="581"/>
        <v>0.3448718087478827</v>
      </c>
      <c r="O419" s="19">
        <f t="shared" ca="1" si="582"/>
        <v>-0.80778349008740391</v>
      </c>
      <c r="P419" s="72">
        <f t="shared" ca="1" si="583"/>
        <v>2.897909861660464E-4</v>
      </c>
      <c r="Q419" s="72">
        <f t="shared" ca="1" si="584"/>
        <v>8.6709075535124536E-4</v>
      </c>
      <c r="R419" s="72">
        <f t="shared" ca="1" si="585"/>
        <v>1.9952910043825618E-6</v>
      </c>
      <c r="S419" s="19">
        <f t="shared" ca="1" si="586"/>
        <v>9.1017091991939432E-4</v>
      </c>
      <c r="T419" s="19">
        <f t="shared" ca="1" si="587"/>
        <v>0.99999958579436254</v>
      </c>
      <c r="U419" s="19">
        <f t="shared" ca="1" si="588"/>
        <v>9.1017104558539048E-4</v>
      </c>
      <c r="V419" s="19">
        <f t="shared" ca="1" si="589"/>
        <v>0.6556957428906881</v>
      </c>
      <c r="W419" s="19">
        <f t="shared" ca="1" si="590"/>
        <v>0.3443042571093119</v>
      </c>
      <c r="X419" s="19">
        <f t="shared" ca="1" si="591"/>
        <v>-0.81076344353237551</v>
      </c>
      <c r="Y419" s="72">
        <f t="shared" ca="1" si="592"/>
        <v>2.8931449229136635E-4</v>
      </c>
      <c r="Z419" s="72">
        <f t="shared" ca="1" si="593"/>
        <v>8.670953573693879E-4</v>
      </c>
      <c r="AA419" s="72">
        <f t="shared" ca="1" si="594"/>
        <v>4.6020181425398057E-9</v>
      </c>
      <c r="AB419" s="19">
        <f t="shared" ca="1" si="595"/>
        <v>9.1017393744483239E-4</v>
      </c>
      <c r="AC419" s="19">
        <f t="shared" ca="1" si="596"/>
        <v>0.99999958579161607</v>
      </c>
      <c r="AD419" s="19">
        <f t="shared" ca="1" si="597"/>
        <v>9.1017406311207842E-4</v>
      </c>
      <c r="AE419" s="19">
        <f t="shared" ca="1" si="598"/>
        <v>0.65569704908682225</v>
      </c>
      <c r="AF419" s="19">
        <f t="shared" ca="1" si="599"/>
        <v>0.34430295091317775</v>
      </c>
      <c r="AG419" s="19">
        <f t="shared" ca="1" si="600"/>
        <v>-0.8107703131006091</v>
      </c>
      <c r="AH419" s="72">
        <f t="shared" ca="1" si="601"/>
        <v>2.893133956592652E-4</v>
      </c>
      <c r="AI419" s="72">
        <f t="shared" ca="1" si="602"/>
        <v>8.6709536798366461E-4</v>
      </c>
      <c r="AJ419" s="72">
        <f t="shared" ca="1" si="603"/>
        <v>1.0614276710167736E-11</v>
      </c>
      <c r="AK419" s="19">
        <f t="shared" ca="1" si="604"/>
        <v>9.1017394440458786E-4</v>
      </c>
      <c r="AL419" s="19">
        <f t="shared" ca="1" si="605"/>
        <v>0.99999958579160975</v>
      </c>
      <c r="AM419" s="19">
        <f t="shared" ca="1" si="606"/>
        <v>9.1017407007183682E-4</v>
      </c>
      <c r="AN419" s="19">
        <f t="shared" ca="1" si="607"/>
        <v>0.65569705209946361</v>
      </c>
      <c r="AO419" s="19">
        <f t="shared" ca="1" si="608"/>
        <v>0.57006137586807326</v>
      </c>
      <c r="AP419" s="19">
        <f t="shared" ca="1" si="609"/>
        <v>0.42993862413192674</v>
      </c>
      <c r="AQ419" s="72">
        <f t="shared" ca="1" si="610"/>
        <v>4.7874407266153816E-4</v>
      </c>
      <c r="AR419" s="72">
        <f t="shared" ca="1" si="611"/>
        <v>8.6709587022195018E-4</v>
      </c>
      <c r="AS419" s="72">
        <f t="shared" ca="1" si="612"/>
        <v>5.0223828557387912E-10</v>
      </c>
      <c r="AT419" s="19">
        <f t="shared" ca="1" si="613"/>
        <v>9.1017427372062877E-4</v>
      </c>
      <c r="AU419" s="19">
        <f t="shared" ca="1" si="614"/>
        <v>0.99999958579130999</v>
      </c>
      <c r="AV419" s="19">
        <f t="shared" ca="1" si="615"/>
        <v>9.1017439938801412E-4</v>
      </c>
      <c r="AW419" s="19">
        <f t="shared" ca="1" si="616"/>
        <v>0.65569719464956155</v>
      </c>
      <c r="AX419" s="19">
        <f t="shared" ca="1" si="617"/>
        <v>0.34430280535043845</v>
      </c>
      <c r="AY419" s="19">
        <f t="shared" ca="1" si="618"/>
        <v>-0.81077107864979436</v>
      </c>
      <c r="AZ419" s="72">
        <f t="shared" ca="1" si="619"/>
        <v>2.8931327345038015E-4</v>
      </c>
      <c r="BA419" s="72">
        <f t="shared" ca="1" si="620"/>
        <v>8.6709536916652809E-4</v>
      </c>
      <c r="BB419" s="72">
        <f t="shared" ca="1" si="621"/>
        <v>-5.010554220878996E-10</v>
      </c>
      <c r="BC419" s="19">
        <f t="shared" ca="1" si="622"/>
        <v>9.1017394518016874E-4</v>
      </c>
      <c r="BD419" s="19">
        <f t="shared" ca="1" si="623"/>
        <v>0.99999958579160908</v>
      </c>
      <c r="BE419" s="19">
        <f t="shared" ca="1" si="624"/>
        <v>9.1017407084741792E-4</v>
      </c>
      <c r="BF419" s="19">
        <f t="shared" ca="1" si="625"/>
        <v>0.65569705243520904</v>
      </c>
      <c r="BG419" s="19">
        <f t="shared" ca="1" si="626"/>
        <v>0.34430294756479096</v>
      </c>
      <c r="BH419" s="19">
        <f t="shared" ca="1" si="627"/>
        <v>-0.81077033071056714</v>
      </c>
      <c r="BI419" s="72">
        <f t="shared" ca="1" si="628"/>
        <v>2.8931339284808829E-4</v>
      </c>
      <c r="BJ419" s="72">
        <f t="shared" ca="1" si="629"/>
        <v>8.6709536801087407E-4</v>
      </c>
      <c r="BK419" s="72">
        <f t="shared" ca="1" si="630"/>
        <v>-1.1556540229981649E-12</v>
      </c>
      <c r="BL419" s="72">
        <f t="shared" ca="1" si="631"/>
        <v>2.3204285934690155E-3</v>
      </c>
      <c r="BM419" s="72">
        <f t="shared" ca="1" si="632"/>
        <v>1.0005798549988552</v>
      </c>
      <c r="BN419" s="72">
        <f t="shared" ca="1" si="633"/>
        <v>5.7943500132262191E-4</v>
      </c>
      <c r="BO419" s="72">
        <f t="shared" ca="1" si="634"/>
        <v>-4.2756539302435074E-7</v>
      </c>
      <c r="BP419" s="72">
        <f t="shared" ca="1" si="635"/>
        <v>5791.8255312461843</v>
      </c>
      <c r="BQ419" s="72">
        <f t="shared" ca="1" si="636"/>
        <v>0.90891060174038751</v>
      </c>
      <c r="BR419" s="72">
        <f t="shared" ca="1" si="637"/>
        <v>-2.2321979308023447</v>
      </c>
      <c r="BS419" s="72">
        <f t="shared" ca="1" si="638"/>
        <v>0.90939472278744837</v>
      </c>
      <c r="BT419" s="72">
        <f t="shared" ca="1" si="639"/>
        <v>52.076741434420228</v>
      </c>
      <c r="BU419" s="72">
        <f t="shared" ca="1" si="640"/>
        <v>-127.89552047280975</v>
      </c>
      <c r="BV419" s="72">
        <f t="shared" ca="1" si="641"/>
        <v>52.104479527190279</v>
      </c>
    </row>
    <row r="420" spans="1:74">
      <c r="A420" s="13">
        <f ca="1">'MGRS to'!AO420</f>
        <v>33.951702608440861</v>
      </c>
      <c r="B420" s="13">
        <f ca="1">'MGRS to'!AP420</f>
        <v>-6.8553321510918543</v>
      </c>
      <c r="C420" s="19">
        <f t="shared" ca="1" si="570"/>
        <v>0.59256899717524014</v>
      </c>
      <c r="D420" s="19">
        <f t="shared" ca="1" si="571"/>
        <v>-0.11964811735437823</v>
      </c>
      <c r="E420" s="19">
        <f t="shared" ca="1" si="572"/>
        <v>0.59264422259992089</v>
      </c>
      <c r="F420" s="19">
        <f t="shared" ca="1" si="573"/>
        <v>0.59101409730436372</v>
      </c>
      <c r="G420" s="19">
        <f t="shared" ca="1" si="574"/>
        <v>-1.2787285763438405E-3</v>
      </c>
      <c r="H420" s="19">
        <f t="shared" ca="1" si="575"/>
        <v>-1.2787285763438405E-3</v>
      </c>
      <c r="I420" s="19">
        <f t="shared" ca="1" si="576"/>
        <v>0</v>
      </c>
      <c r="J420" s="19">
        <f t="shared" ca="1" si="577"/>
        <v>1.9451331402026125E-3</v>
      </c>
      <c r="K420" s="19">
        <f t="shared" ca="1" si="578"/>
        <v>0.99999810822674406</v>
      </c>
      <c r="L420" s="19">
        <f t="shared" ca="1" si="579"/>
        <v>1.9451343667871584E-3</v>
      </c>
      <c r="M420" s="19">
        <f t="shared" ca="1" si="580"/>
        <v>-0.45279607450541659</v>
      </c>
      <c r="N420" s="19">
        <f t="shared" ca="1" si="581"/>
        <v>1.4527960745054167</v>
      </c>
      <c r="O420" s="19">
        <f t="shared" ca="1" si="582"/>
        <v>0.57154231601332572</v>
      </c>
      <c r="P420" s="72">
        <f t="shared" ca="1" si="583"/>
        <v>1.2173717323260497E-3</v>
      </c>
      <c r="Q420" s="72">
        <f t="shared" ca="1" si="584"/>
        <v>-1.2816800195421178E-3</v>
      </c>
      <c r="R420" s="72">
        <f t="shared" ca="1" si="585"/>
        <v>-2.9514431982772919E-6</v>
      </c>
      <c r="S420" s="19">
        <f t="shared" ca="1" si="586"/>
        <v>1.9464706220138105E-3</v>
      </c>
      <c r="T420" s="19">
        <f t="shared" ca="1" si="587"/>
        <v>0.99999810562426439</v>
      </c>
      <c r="U420" s="19">
        <f t="shared" ca="1" si="588"/>
        <v>1.9464718511303142E-3</v>
      </c>
      <c r="V420" s="19">
        <f t="shared" ca="1" si="589"/>
        <v>-0.45352932732104445</v>
      </c>
      <c r="W420" s="19">
        <f t="shared" ca="1" si="590"/>
        <v>1.4535293273210446</v>
      </c>
      <c r="X420" s="19">
        <f t="shared" ca="1" si="591"/>
        <v>0.57175845381483192</v>
      </c>
      <c r="Y420" s="72">
        <f t="shared" ca="1" si="592"/>
        <v>1.2179839157091265E-3</v>
      </c>
      <c r="Z420" s="72">
        <f t="shared" ca="1" si="593"/>
        <v>-1.2816868317914436E-3</v>
      </c>
      <c r="AA420" s="72">
        <f t="shared" ca="1" si="594"/>
        <v>-6.8122493258361561E-9</v>
      </c>
      <c r="AB420" s="19">
        <f t="shared" ca="1" si="595"/>
        <v>1.9464737115685818E-3</v>
      </c>
      <c r="AC420" s="19">
        <f t="shared" ca="1" si="596"/>
        <v>0.99999810561825064</v>
      </c>
      <c r="AD420" s="19">
        <f t="shared" ca="1" si="597"/>
        <v>1.9464749406909382E-3</v>
      </c>
      <c r="AE420" s="19">
        <f t="shared" ca="1" si="598"/>
        <v>-0.45353101799896983</v>
      </c>
      <c r="AF420" s="19">
        <f t="shared" ca="1" si="599"/>
        <v>1.4535310179989698</v>
      </c>
      <c r="AG420" s="19">
        <f t="shared" ca="1" si="600"/>
        <v>0.57175895191674786</v>
      </c>
      <c r="AH420" s="72">
        <f t="shared" ca="1" si="601"/>
        <v>1.2179853272318505E-3</v>
      </c>
      <c r="AI420" s="72">
        <f t="shared" ca="1" si="602"/>
        <v>-1.2816868475148499E-3</v>
      </c>
      <c r="AJ420" s="72">
        <f t="shared" ca="1" si="603"/>
        <v>-1.572340630091873E-11</v>
      </c>
      <c r="AK420" s="19">
        <f t="shared" ca="1" si="604"/>
        <v>1.9464737186996384E-3</v>
      </c>
      <c r="AL420" s="19">
        <f t="shared" ca="1" si="605"/>
        <v>0.99999810561823688</v>
      </c>
      <c r="AM420" s="19">
        <f t="shared" ca="1" si="606"/>
        <v>1.9464749478220083E-3</v>
      </c>
      <c r="AN420" s="19">
        <f t="shared" ca="1" si="607"/>
        <v>-0.45353102190122335</v>
      </c>
      <c r="AO420" s="19">
        <f t="shared" ca="1" si="608"/>
        <v>0.79430961217323204</v>
      </c>
      <c r="AP420" s="19">
        <f t="shared" ca="1" si="609"/>
        <v>0.20569038782676796</v>
      </c>
      <c r="AQ420" s="72">
        <f t="shared" ca="1" si="610"/>
        <v>6.6669487197869456E-4</v>
      </c>
      <c r="AR420" s="72">
        <f t="shared" ca="1" si="611"/>
        <v>-1.2816868247966305E-3</v>
      </c>
      <c r="AS420" s="72">
        <f t="shared" ca="1" si="612"/>
        <v>2.2718219449754939E-11</v>
      </c>
      <c r="AT420" s="19">
        <f t="shared" ca="1" si="613"/>
        <v>1.9464737083962275E-3</v>
      </c>
      <c r="AU420" s="19">
        <f t="shared" ca="1" si="614"/>
        <v>0.99999810561825686</v>
      </c>
      <c r="AV420" s="19">
        <f t="shared" ca="1" si="615"/>
        <v>1.9464749375185779E-3</v>
      </c>
      <c r="AW420" s="19">
        <f t="shared" ca="1" si="616"/>
        <v>-0.45353101626298592</v>
      </c>
      <c r="AX420" s="19">
        <f t="shared" ca="1" si="617"/>
        <v>1.453531016262986</v>
      </c>
      <c r="AY420" s="19">
        <f t="shared" ca="1" si="618"/>
        <v>0.57175895140529864</v>
      </c>
      <c r="AZ420" s="72">
        <f t="shared" ca="1" si="619"/>
        <v>1.2179853257825025E-3</v>
      </c>
      <c r="BA420" s="72">
        <f t="shared" ca="1" si="620"/>
        <v>-1.2816868474987053E-3</v>
      </c>
      <c r="BB420" s="72">
        <f t="shared" ca="1" si="621"/>
        <v>-2.2702074812044892E-11</v>
      </c>
      <c r="BC420" s="19">
        <f t="shared" ca="1" si="622"/>
        <v>1.9464737186923086E-3</v>
      </c>
      <c r="BD420" s="19">
        <f t="shared" ca="1" si="623"/>
        <v>0.99999810561823688</v>
      </c>
      <c r="BE420" s="19">
        <f t="shared" ca="1" si="624"/>
        <v>1.9464749478146784E-3</v>
      </c>
      <c r="BF420" s="19">
        <f t="shared" ca="1" si="625"/>
        <v>-0.45353102189721839</v>
      </c>
      <c r="BG420" s="19">
        <f t="shared" ca="1" si="626"/>
        <v>1.4535310218972184</v>
      </c>
      <c r="BH420" s="19">
        <f t="shared" ca="1" si="627"/>
        <v>0.57175895306523561</v>
      </c>
      <c r="BI420" s="72">
        <f t="shared" ca="1" si="628"/>
        <v>1.2179853304864422E-3</v>
      </c>
      <c r="BJ420" s="72">
        <f t="shared" ca="1" si="629"/>
        <v>-1.2816868475511041E-3</v>
      </c>
      <c r="BK420" s="72">
        <f t="shared" ca="1" si="630"/>
        <v>-5.2398840474920938E-14</v>
      </c>
      <c r="BL420" s="72">
        <f t="shared" ca="1" si="631"/>
        <v>9.7960675868737565E-3</v>
      </c>
      <c r="BM420" s="72">
        <f t="shared" ca="1" si="632"/>
        <v>1.0024445368960726</v>
      </c>
      <c r="BN420" s="72">
        <f t="shared" ca="1" si="633"/>
        <v>2.4370890405076666E-3</v>
      </c>
      <c r="BO420" s="72">
        <f t="shared" ca="1" si="634"/>
        <v>2.7112660123250537E-6</v>
      </c>
      <c r="BP420" s="72">
        <f t="shared" ca="1" si="635"/>
        <v>12386.22903989053</v>
      </c>
      <c r="BQ420" s="72">
        <f t="shared" ca="1" si="636"/>
        <v>-2.565199022439391</v>
      </c>
      <c r="BR420" s="72">
        <f t="shared" ca="1" si="637"/>
        <v>0.57567860337035026</v>
      </c>
      <c r="BS420" s="72">
        <f t="shared" ca="1" si="638"/>
        <v>3.7172712569601432</v>
      </c>
      <c r="BT420" s="72">
        <f t="shared" ca="1" si="639"/>
        <v>213.02492240313833</v>
      </c>
      <c r="BU420" s="72">
        <f t="shared" ca="1" si="640"/>
        <v>32.983954329106759</v>
      </c>
      <c r="BV420" s="72">
        <f t="shared" ca="1" si="641"/>
        <v>212.98395432910672</v>
      </c>
    </row>
    <row r="421" spans="1:74">
      <c r="A421" s="13">
        <f ca="1">'MGRS to'!AO421</f>
        <v>34.020660221746866</v>
      </c>
      <c r="B421" s="13">
        <f ca="1">'MGRS to'!AP421</f>
        <v>-6.834703046454246</v>
      </c>
      <c r="C421" s="19">
        <f t="shared" ca="1" si="570"/>
        <v>0.59377253457174695</v>
      </c>
      <c r="D421" s="19">
        <f t="shared" ca="1" si="571"/>
        <v>-0.11928807155671355</v>
      </c>
      <c r="E421" s="19">
        <f t="shared" ca="1" si="572"/>
        <v>0.59101409730436372</v>
      </c>
      <c r="F421" s="19">
        <f t="shared" ca="1" si="573"/>
        <v>0.59221611386294537</v>
      </c>
      <c r="G421" s="19">
        <f t="shared" ca="1" si="574"/>
        <v>3.6004579766468758E-4</v>
      </c>
      <c r="H421" s="19">
        <f t="shared" ca="1" si="575"/>
        <v>3.6004579766468758E-4</v>
      </c>
      <c r="I421" s="19">
        <f t="shared" ca="1" si="576"/>
        <v>0</v>
      </c>
      <c r="J421" s="19">
        <f t="shared" ca="1" si="577"/>
        <v>1.2386105039224411E-3</v>
      </c>
      <c r="K421" s="19">
        <f t="shared" ca="1" si="578"/>
        <v>0.99999923292171555</v>
      </c>
      <c r="L421" s="19">
        <f t="shared" ca="1" si="579"/>
        <v>1.2386108206262783E-3</v>
      </c>
      <c r="M421" s="19">
        <f t="shared" ca="1" si="580"/>
        <v>0.20027274712493129</v>
      </c>
      <c r="N421" s="19">
        <f t="shared" ca="1" si="581"/>
        <v>0.79972725287506874</v>
      </c>
      <c r="O421" s="19">
        <f t="shared" ca="1" si="582"/>
        <v>0.22215515447992984</v>
      </c>
      <c r="P421" s="72">
        <f t="shared" ca="1" si="583"/>
        <v>6.7123297587580162E-4</v>
      </c>
      <c r="Q421" s="72">
        <f t="shared" ca="1" si="584"/>
        <v>3.6087706131668139E-4</v>
      </c>
      <c r="R421" s="72">
        <f t="shared" ca="1" si="585"/>
        <v>8.3126365199381142E-7</v>
      </c>
      <c r="S421" s="19">
        <f t="shared" ca="1" si="586"/>
        <v>1.2387771642188002E-3</v>
      </c>
      <c r="T421" s="19">
        <f t="shared" ca="1" si="587"/>
        <v>0.99999923271527424</v>
      </c>
      <c r="U421" s="19">
        <f t="shared" ca="1" si="588"/>
        <v>1.2387774810504965E-3</v>
      </c>
      <c r="V421" s="19">
        <f t="shared" ca="1" si="589"/>
        <v>0.20070812508392424</v>
      </c>
      <c r="W421" s="19">
        <f t="shared" ca="1" si="590"/>
        <v>0.79929187491607578</v>
      </c>
      <c r="X421" s="19">
        <f t="shared" ca="1" si="591"/>
        <v>0.22173145902784097</v>
      </c>
      <c r="Y421" s="72">
        <f t="shared" ca="1" si="592"/>
        <v>6.708682847212285E-4</v>
      </c>
      <c r="Z421" s="72">
        <f t="shared" ca="1" si="593"/>
        <v>3.608789805145725E-4</v>
      </c>
      <c r="AA421" s="72">
        <f t="shared" ca="1" si="594"/>
        <v>1.9191978911040769E-9</v>
      </c>
      <c r="AB421" s="19">
        <f t="shared" ca="1" si="595"/>
        <v>1.2387775494181244E-3</v>
      </c>
      <c r="AC421" s="19">
        <f t="shared" ca="1" si="596"/>
        <v>0.99999923271479707</v>
      </c>
      <c r="AD421" s="19">
        <f t="shared" ca="1" si="597"/>
        <v>1.2387778662501163E-3</v>
      </c>
      <c r="AE421" s="19">
        <f t="shared" ca="1" si="598"/>
        <v>0.20070913006878408</v>
      </c>
      <c r="AF421" s="19">
        <f t="shared" ca="1" si="599"/>
        <v>0.7992908699312159</v>
      </c>
      <c r="AG421" s="19">
        <f t="shared" ca="1" si="600"/>
        <v>0.22173048047580146</v>
      </c>
      <c r="AH421" s="72">
        <f t="shared" ca="1" si="601"/>
        <v>6.7086744290210606E-4</v>
      </c>
      <c r="AI421" s="72">
        <f t="shared" ca="1" si="602"/>
        <v>3.6087898494556204E-4</v>
      </c>
      <c r="AJ421" s="72">
        <f t="shared" ca="1" si="603"/>
        <v>4.4309895379582298E-12</v>
      </c>
      <c r="AK421" s="19">
        <f t="shared" ca="1" si="604"/>
        <v>1.2387775503074467E-3</v>
      </c>
      <c r="AL421" s="19">
        <f t="shared" ca="1" si="605"/>
        <v>0.99999923271479596</v>
      </c>
      <c r="AM421" s="19">
        <f t="shared" ca="1" si="606"/>
        <v>1.238777867139439E-3</v>
      </c>
      <c r="AN421" s="19">
        <f t="shared" ca="1" si="607"/>
        <v>0.20070913238906629</v>
      </c>
      <c r="AO421" s="19">
        <f t="shared" ca="1" si="608"/>
        <v>0.95971584417562827</v>
      </c>
      <c r="AP421" s="19">
        <f t="shared" ca="1" si="609"/>
        <v>4.0284155824371726E-2</v>
      </c>
      <c r="AQ421" s="72">
        <f t="shared" ca="1" si="610"/>
        <v>8.0519214857626472E-4</v>
      </c>
      <c r="AR421" s="72">
        <f t="shared" ca="1" si="611"/>
        <v>3.6087877579016689E-4</v>
      </c>
      <c r="AS421" s="72">
        <f t="shared" ca="1" si="612"/>
        <v>-2.0915539515175413E-10</v>
      </c>
      <c r="AT421" s="19">
        <f t="shared" ca="1" si="613"/>
        <v>1.2387775083280718E-3</v>
      </c>
      <c r="AU421" s="19">
        <f t="shared" ca="1" si="614"/>
        <v>0.99999923271484792</v>
      </c>
      <c r="AV421" s="19">
        <f t="shared" ca="1" si="615"/>
        <v>1.2387778251600323E-3</v>
      </c>
      <c r="AW421" s="19">
        <f t="shared" ca="1" si="616"/>
        <v>0.20070902286523146</v>
      </c>
      <c r="AX421" s="19">
        <f t="shared" ca="1" si="617"/>
        <v>0.79929097713476849</v>
      </c>
      <c r="AY421" s="19">
        <f t="shared" ca="1" si="618"/>
        <v>0.22173058485983443</v>
      </c>
      <c r="AZ421" s="72">
        <f t="shared" ca="1" si="619"/>
        <v>6.7086753270047446E-4</v>
      </c>
      <c r="BA421" s="72">
        <f t="shared" ca="1" si="620"/>
        <v>3.6087898447290014E-4</v>
      </c>
      <c r="BB421" s="72">
        <f t="shared" ca="1" si="621"/>
        <v>2.0868273325732115E-10</v>
      </c>
      <c r="BC421" s="19">
        <f t="shared" ca="1" si="622"/>
        <v>1.2387775502126018E-3</v>
      </c>
      <c r="BD421" s="19">
        <f t="shared" ca="1" si="623"/>
        <v>0.99999923271479618</v>
      </c>
      <c r="BE421" s="19">
        <f t="shared" ca="1" si="624"/>
        <v>1.238777867044594E-3</v>
      </c>
      <c r="BF421" s="19">
        <f t="shared" ca="1" si="625"/>
        <v>0.20070913214155409</v>
      </c>
      <c r="BG421" s="19">
        <f t="shared" ca="1" si="626"/>
        <v>0.79929086785844594</v>
      </c>
      <c r="BH421" s="19">
        <f t="shared" ca="1" si="627"/>
        <v>0.22173047845754645</v>
      </c>
      <c r="BI421" s="72">
        <f t="shared" ca="1" si="628"/>
        <v>6.7086744116586362E-4</v>
      </c>
      <c r="BJ421" s="72">
        <f t="shared" ca="1" si="629"/>
        <v>3.6087898495470089E-4</v>
      </c>
      <c r="BK421" s="72">
        <f t="shared" ca="1" si="630"/>
        <v>4.818007429650828E-13</v>
      </c>
      <c r="BL421" s="72">
        <f t="shared" ca="1" si="631"/>
        <v>5.3868182000631447E-3</v>
      </c>
      <c r="BM421" s="72">
        <f t="shared" ca="1" si="632"/>
        <v>1.0013453473841645</v>
      </c>
      <c r="BN421" s="72">
        <f t="shared" ca="1" si="633"/>
        <v>1.3430885811826752E-3</v>
      </c>
      <c r="BO421" s="72">
        <f t="shared" ca="1" si="634"/>
        <v>3.6840855065257529E-7</v>
      </c>
      <c r="BP421" s="72">
        <f t="shared" ca="1" si="635"/>
        <v>7882.8531186109576</v>
      </c>
      <c r="BQ421" s="72">
        <f t="shared" ca="1" si="636"/>
        <v>0.24304394264046736</v>
      </c>
      <c r="BR421" s="72">
        <f t="shared" ca="1" si="637"/>
        <v>-2.8983474478523914</v>
      </c>
      <c r="BS421" s="72">
        <f t="shared" ca="1" si="638"/>
        <v>0.24324520573740172</v>
      </c>
      <c r="BT421" s="72">
        <f t="shared" ca="1" si="639"/>
        <v>13.925392149518473</v>
      </c>
      <c r="BU421" s="72">
        <f t="shared" ca="1" si="640"/>
        <v>-166.06307632445547</v>
      </c>
      <c r="BV421" s="72">
        <f t="shared" ca="1" si="641"/>
        <v>13.936923675544506</v>
      </c>
    </row>
    <row r="422" spans="1:74">
      <c r="A422" s="13">
        <f ca="1">'MGRS to'!AO422</f>
        <v>33.962776451683233</v>
      </c>
      <c r="B422" s="13">
        <f ca="1">'MGRS to'!AP422</f>
        <v>-6.8611139320114685</v>
      </c>
      <c r="C422" s="19">
        <f t="shared" ca="1" si="570"/>
        <v>0.59276227220066924</v>
      </c>
      <c r="D422" s="19">
        <f t="shared" ca="1" si="571"/>
        <v>-0.11974902846805449</v>
      </c>
      <c r="E422" s="19">
        <f t="shared" ca="1" si="572"/>
        <v>0.59221611386294537</v>
      </c>
      <c r="F422" s="19">
        <f t="shared" ca="1" si="573"/>
        <v>0.59120712749345727</v>
      </c>
      <c r="G422" s="19">
        <f t="shared" ca="1" si="574"/>
        <v>-4.6095691134094563E-4</v>
      </c>
      <c r="H422" s="19">
        <f t="shared" ca="1" si="575"/>
        <v>-4.6095691134094563E-4</v>
      </c>
      <c r="I422" s="19">
        <f t="shared" ca="1" si="576"/>
        <v>0</v>
      </c>
      <c r="J422" s="19">
        <f t="shared" ca="1" si="577"/>
        <v>1.079086113754221E-3</v>
      </c>
      <c r="K422" s="19">
        <f t="shared" ca="1" si="578"/>
        <v>0.99999941778641011</v>
      </c>
      <c r="L422" s="19">
        <f t="shared" ca="1" si="579"/>
        <v>1.0790863231738032E-3</v>
      </c>
      <c r="M422" s="19">
        <f t="shared" ca="1" si="580"/>
        <v>-0.29427056519004002</v>
      </c>
      <c r="N422" s="19">
        <f t="shared" ca="1" si="581"/>
        <v>1.2942705651900401</v>
      </c>
      <c r="O422" s="19">
        <f t="shared" ca="1" si="582"/>
        <v>0.51923283107170626</v>
      </c>
      <c r="P422" s="72">
        <f t="shared" ca="1" si="583"/>
        <v>1.0849676017504935E-3</v>
      </c>
      <c r="Q422" s="72">
        <f t="shared" ca="1" si="584"/>
        <v>-4.6202101809656788E-4</v>
      </c>
      <c r="R422" s="72">
        <f t="shared" ca="1" si="585"/>
        <v>-1.0641067556222479E-6</v>
      </c>
      <c r="S422" s="19">
        <f t="shared" ca="1" si="586"/>
        <v>1.079399564774933E-3</v>
      </c>
      <c r="T422" s="19">
        <f t="shared" ca="1" si="587"/>
        <v>0.99999941744812015</v>
      </c>
      <c r="U422" s="19">
        <f t="shared" ca="1" si="588"/>
        <v>1.0793997743770635E-3</v>
      </c>
      <c r="V422" s="19">
        <f t="shared" ca="1" si="589"/>
        <v>-0.29486422926734496</v>
      </c>
      <c r="W422" s="19">
        <f t="shared" ca="1" si="590"/>
        <v>1.2948642292673449</v>
      </c>
      <c r="X422" s="19">
        <f t="shared" ca="1" si="591"/>
        <v>0.51945325063972758</v>
      </c>
      <c r="Y422" s="72">
        <f t="shared" ca="1" si="592"/>
        <v>1.0854636411834024E-3</v>
      </c>
      <c r="Z422" s="72">
        <f t="shared" ca="1" si="593"/>
        <v>-4.6202347455917835E-4</v>
      </c>
      <c r="AA422" s="72">
        <f t="shared" ca="1" si="594"/>
        <v>-2.4564626104712703E-9</v>
      </c>
      <c r="AB422" s="19">
        <f t="shared" ca="1" si="595"/>
        <v>1.0794002890991219E-3</v>
      </c>
      <c r="AC422" s="19">
        <f t="shared" ca="1" si="596"/>
        <v>0.99999941744733822</v>
      </c>
      <c r="AD422" s="19">
        <f t="shared" ca="1" si="597"/>
        <v>1.0794004987016747E-3</v>
      </c>
      <c r="AE422" s="19">
        <f t="shared" ca="1" si="598"/>
        <v>-0.29486559912683574</v>
      </c>
      <c r="AF422" s="19">
        <f t="shared" ca="1" si="599"/>
        <v>1.2948655991268359</v>
      </c>
      <c r="AG422" s="19">
        <f t="shared" ca="1" si="600"/>
        <v>0.5194537590165933</v>
      </c>
      <c r="AH422" s="72">
        <f t="shared" ca="1" si="601"/>
        <v>1.0854647857756576E-3</v>
      </c>
      <c r="AI422" s="72">
        <f t="shared" ca="1" si="602"/>
        <v>-4.6202348022985799E-4</v>
      </c>
      <c r="AJ422" s="72">
        <f t="shared" ca="1" si="603"/>
        <v>-5.6706796376648771E-12</v>
      </c>
      <c r="AK422" s="19">
        <f t="shared" ca="1" si="604"/>
        <v>1.0794002907712548E-3</v>
      </c>
      <c r="AL422" s="19">
        <f t="shared" ca="1" si="605"/>
        <v>0.99999941744733656</v>
      </c>
      <c r="AM422" s="19">
        <f t="shared" ca="1" si="606"/>
        <v>1.0794005003738083E-3</v>
      </c>
      <c r="AN422" s="19">
        <f t="shared" ca="1" si="607"/>
        <v>-0.29486560228910491</v>
      </c>
      <c r="AO422" s="19">
        <f t="shared" ca="1" si="608"/>
        <v>0.91305427658668337</v>
      </c>
      <c r="AP422" s="19">
        <f t="shared" ca="1" si="609"/>
        <v>8.6945723413316633E-2</v>
      </c>
      <c r="AQ422" s="72">
        <f t="shared" ca="1" si="610"/>
        <v>7.6613335234699913E-4</v>
      </c>
      <c r="AR422" s="72">
        <f t="shared" ca="1" si="611"/>
        <v>-4.6202329042839508E-4</v>
      </c>
      <c r="AS422" s="72">
        <f t="shared" ca="1" si="612"/>
        <v>1.8980146290368746E-10</v>
      </c>
      <c r="AT422" s="19">
        <f t="shared" ca="1" si="613"/>
        <v>1.0794002348053675E-3</v>
      </c>
      <c r="AU422" s="19">
        <f t="shared" ca="1" si="614"/>
        <v>0.99999941744739695</v>
      </c>
      <c r="AV422" s="19">
        <f t="shared" ca="1" si="615"/>
        <v>1.0794004444078884E-3</v>
      </c>
      <c r="AW422" s="19">
        <f t="shared" ca="1" si="616"/>
        <v>-0.29486549644540699</v>
      </c>
      <c r="AX422" s="19">
        <f t="shared" ca="1" si="617"/>
        <v>1.2948654964454069</v>
      </c>
      <c r="AY422" s="19">
        <f t="shared" ca="1" si="618"/>
        <v>0.51945372090990283</v>
      </c>
      <c r="AZ422" s="72">
        <f t="shared" ca="1" si="619"/>
        <v>1.0854646999797284E-3</v>
      </c>
      <c r="BA422" s="72">
        <f t="shared" ca="1" si="620"/>
        <v>-4.620234798047969E-4</v>
      </c>
      <c r="BB422" s="72">
        <f t="shared" ca="1" si="621"/>
        <v>-1.8937640182143528E-10</v>
      </c>
      <c r="BC422" s="19">
        <f t="shared" ca="1" si="622"/>
        <v>1.0794002906459375E-3</v>
      </c>
      <c r="BD422" s="19">
        <f t="shared" ca="1" si="623"/>
        <v>0.99999941744733667</v>
      </c>
      <c r="BE422" s="19">
        <f t="shared" ca="1" si="624"/>
        <v>1.079400500248491E-3</v>
      </c>
      <c r="BF422" s="19">
        <f t="shared" ca="1" si="625"/>
        <v>-0.29486560205206247</v>
      </c>
      <c r="BG422" s="19">
        <f t="shared" ca="1" si="626"/>
        <v>1.2948656020520626</v>
      </c>
      <c r="BH422" s="19">
        <f t="shared" ca="1" si="627"/>
        <v>0.51945376010219091</v>
      </c>
      <c r="BI422" s="72">
        <f t="shared" ca="1" si="628"/>
        <v>1.0854647882198442E-3</v>
      </c>
      <c r="BJ422" s="72">
        <f t="shared" ca="1" si="629"/>
        <v>-4.6202348024196739E-4</v>
      </c>
      <c r="BK422" s="72">
        <f t="shared" ca="1" si="630"/>
        <v>-4.3717048210656362E-13</v>
      </c>
      <c r="BL422" s="72">
        <f t="shared" ca="1" si="631"/>
        <v>8.7267425067154378E-3</v>
      </c>
      <c r="BM422" s="72">
        <f t="shared" ca="1" si="632"/>
        <v>1.0021781287309544</v>
      </c>
      <c r="BN422" s="72">
        <f t="shared" ca="1" si="633"/>
        <v>2.1722138834408965E-3</v>
      </c>
      <c r="BO422" s="72">
        <f t="shared" ca="1" si="634"/>
        <v>1.2173696315985612E-6</v>
      </c>
      <c r="BP422" s="72">
        <f t="shared" ca="1" si="635"/>
        <v>6868.6714455131032</v>
      </c>
      <c r="BQ422" s="72">
        <f t="shared" ca="1" si="636"/>
        <v>-2.7797982548084081</v>
      </c>
      <c r="BR422" s="72">
        <f t="shared" ca="1" si="637"/>
        <v>0.36153669015135742</v>
      </c>
      <c r="BS422" s="72">
        <f t="shared" ca="1" si="638"/>
        <v>3.5031293437411506</v>
      </c>
      <c r="BT422" s="72">
        <f t="shared" ca="1" si="639"/>
        <v>200.72929210164642</v>
      </c>
      <c r="BU422" s="72">
        <f t="shared" ca="1" si="640"/>
        <v>20.714526484801734</v>
      </c>
      <c r="BV422" s="72">
        <f t="shared" ca="1" si="641"/>
        <v>200.7145264848017</v>
      </c>
    </row>
    <row r="423" spans="1:74">
      <c r="A423" s="13">
        <f ca="1">'MGRS to'!AO423</f>
        <v>33.937502607353302</v>
      </c>
      <c r="B423" s="13">
        <f ca="1">'MGRS to'!AP423</f>
        <v>-6.8138885335141595</v>
      </c>
      <c r="C423" s="19">
        <f t="shared" ca="1" si="570"/>
        <v>0.5923211604024754</v>
      </c>
      <c r="D423" s="19">
        <f t="shared" ca="1" si="571"/>
        <v>-0.11892478977371006</v>
      </c>
      <c r="E423" s="19">
        <f t="shared" ca="1" si="572"/>
        <v>0.59120712749345727</v>
      </c>
      <c r="F423" s="19">
        <f t="shared" ca="1" si="573"/>
        <v>0.59076657482481909</v>
      </c>
      <c r="G423" s="19">
        <f t="shared" ca="1" si="574"/>
        <v>8.2423869434443409E-4</v>
      </c>
      <c r="H423" s="19">
        <f t="shared" ca="1" si="575"/>
        <v>8.2423869434443409E-4</v>
      </c>
      <c r="I423" s="19">
        <f t="shared" ca="1" si="576"/>
        <v>0</v>
      </c>
      <c r="J423" s="19">
        <f t="shared" ca="1" si="577"/>
        <v>8.1396891362901043E-4</v>
      </c>
      <c r="K423" s="19">
        <f t="shared" ca="1" si="578"/>
        <v>0.99999966872724899</v>
      </c>
      <c r="L423" s="19">
        <f t="shared" ca="1" si="579"/>
        <v>8.1396900351092939E-4</v>
      </c>
      <c r="M423" s="19">
        <f t="shared" ca="1" si="580"/>
        <v>0.69824945718884424</v>
      </c>
      <c r="N423" s="19">
        <f t="shared" ca="1" si="581"/>
        <v>0.30175054281115576</v>
      </c>
      <c r="O423" s="19">
        <f t="shared" ca="1" si="582"/>
        <v>-1.0576626327122023</v>
      </c>
      <c r="P423" s="72">
        <f t="shared" ca="1" si="583"/>
        <v>2.535842116848707E-4</v>
      </c>
      <c r="Q423" s="72">
        <f t="shared" ca="1" si="584"/>
        <v>8.2614328116841114E-4</v>
      </c>
      <c r="R423" s="72">
        <f t="shared" ca="1" si="585"/>
        <v>1.904586823977053E-6</v>
      </c>
      <c r="S423" s="19">
        <f t="shared" ca="1" si="586"/>
        <v>8.1529923926929623E-4</v>
      </c>
      <c r="T423" s="19">
        <f t="shared" ca="1" si="587"/>
        <v>0.99999966764352</v>
      </c>
      <c r="U423" s="19">
        <f t="shared" ca="1" si="588"/>
        <v>8.1529932959263673E-4</v>
      </c>
      <c r="V423" s="19">
        <f t="shared" ca="1" si="589"/>
        <v>0.69872094956314013</v>
      </c>
      <c r="W423" s="19">
        <f t="shared" ca="1" si="590"/>
        <v>0.30127905043685987</v>
      </c>
      <c r="X423" s="19">
        <f t="shared" ca="1" si="591"/>
        <v>-1.0608828115102398</v>
      </c>
      <c r="Y423" s="72">
        <f t="shared" ca="1" si="592"/>
        <v>2.5318827975212918E-4</v>
      </c>
      <c r="Z423" s="72">
        <f t="shared" ca="1" si="593"/>
        <v>8.2614768213877619E-4</v>
      </c>
      <c r="AA423" s="72">
        <f t="shared" ca="1" si="594"/>
        <v>4.4009703650468857E-9</v>
      </c>
      <c r="AB423" s="19">
        <f t="shared" ca="1" si="595"/>
        <v>8.1530231432084849E-4</v>
      </c>
      <c r="AC423" s="19">
        <f t="shared" ca="1" si="596"/>
        <v>0.99999966764101289</v>
      </c>
      <c r="AD423" s="19">
        <f t="shared" ca="1" si="597"/>
        <v>8.1530240464521096E-4</v>
      </c>
      <c r="AE423" s="19">
        <f t="shared" ca="1" si="598"/>
        <v>0.69872203637857044</v>
      </c>
      <c r="AF423" s="19">
        <f t="shared" ca="1" si="599"/>
        <v>0.30127796362142956</v>
      </c>
      <c r="AG423" s="19">
        <f t="shared" ca="1" si="600"/>
        <v>-1.0608902458396772</v>
      </c>
      <c r="AH423" s="72">
        <f t="shared" ca="1" si="601"/>
        <v>2.5318736710652193E-4</v>
      </c>
      <c r="AI423" s="72">
        <f t="shared" ca="1" si="602"/>
        <v>8.2614769230819455E-4</v>
      </c>
      <c r="AJ423" s="72">
        <f t="shared" ca="1" si="603"/>
        <v>1.0169418367296512E-11</v>
      </c>
      <c r="AK423" s="19">
        <f t="shared" ca="1" si="604"/>
        <v>8.1530232142644466E-4</v>
      </c>
      <c r="AL423" s="19">
        <f t="shared" ca="1" si="605"/>
        <v>0.99999966764100701</v>
      </c>
      <c r="AM423" s="19">
        <f t="shared" ca="1" si="606"/>
        <v>8.1530241175080951E-4</v>
      </c>
      <c r="AN423" s="19">
        <f t="shared" ca="1" si="607"/>
        <v>0.69872203888988282</v>
      </c>
      <c r="AO423" s="19">
        <f t="shared" ca="1" si="608"/>
        <v>0.5117875123695651</v>
      </c>
      <c r="AP423" s="19">
        <f t="shared" ca="1" si="609"/>
        <v>0.4882124876304349</v>
      </c>
      <c r="AQ423" s="72">
        <f t="shared" ca="1" si="610"/>
        <v>4.2986787587804518E-4</v>
      </c>
      <c r="AR423" s="72">
        <f t="shared" ca="1" si="611"/>
        <v>8.2614826882124344E-4</v>
      </c>
      <c r="AS423" s="72">
        <f t="shared" ca="1" si="612"/>
        <v>5.765130488884912E-10</v>
      </c>
      <c r="AT423" s="19">
        <f t="shared" ca="1" si="613"/>
        <v>8.1530272424871467E-4</v>
      </c>
      <c r="AU423" s="19">
        <f t="shared" ca="1" si="614"/>
        <v>0.9999996676406786</v>
      </c>
      <c r="AV423" s="19">
        <f t="shared" ca="1" si="615"/>
        <v>8.1530281457321341E-4</v>
      </c>
      <c r="AW423" s="19">
        <f t="shared" ca="1" si="616"/>
        <v>0.69872218125832286</v>
      </c>
      <c r="AX423" s="19">
        <f t="shared" ca="1" si="617"/>
        <v>0.30127781874167714</v>
      </c>
      <c r="AY423" s="19">
        <f t="shared" ca="1" si="618"/>
        <v>-1.0608912368894741</v>
      </c>
      <c r="AZ423" s="72">
        <f t="shared" ca="1" si="619"/>
        <v>2.5318724544476926E-4</v>
      </c>
      <c r="BA423" s="72">
        <f t="shared" ca="1" si="620"/>
        <v>8.261476936638545E-4</v>
      </c>
      <c r="BB423" s="72">
        <f t="shared" ca="1" si="621"/>
        <v>-5.7515738894654833E-10</v>
      </c>
      <c r="BC423" s="19">
        <f t="shared" ca="1" si="622"/>
        <v>8.1530232237365398E-4</v>
      </c>
      <c r="BD423" s="19">
        <f t="shared" ca="1" si="623"/>
        <v>0.99999966764100634</v>
      </c>
      <c r="BE423" s="19">
        <f t="shared" ca="1" si="624"/>
        <v>8.1530241269801905E-4</v>
      </c>
      <c r="BF423" s="19">
        <f t="shared" ca="1" si="625"/>
        <v>0.69872203922467691</v>
      </c>
      <c r="BG423" s="19">
        <f t="shared" ca="1" si="626"/>
        <v>0.30127796077532309</v>
      </c>
      <c r="BH423" s="19">
        <f t="shared" ca="1" si="627"/>
        <v>-1.0608902653084562</v>
      </c>
      <c r="BI423" s="72">
        <f t="shared" ca="1" si="628"/>
        <v>2.53187364716524E-4</v>
      </c>
      <c r="BJ423" s="72">
        <f t="shared" ca="1" si="629"/>
        <v>8.2614769233482581E-4</v>
      </c>
      <c r="BK423" s="72">
        <f t="shared" ca="1" si="630"/>
        <v>-1.3290286839801047E-12</v>
      </c>
      <c r="BL423" s="72">
        <f t="shared" ca="1" si="631"/>
        <v>2.0304618351649185E-3</v>
      </c>
      <c r="BM423" s="72">
        <f t="shared" ca="1" si="632"/>
        <v>1.0005074223670181</v>
      </c>
      <c r="BN423" s="72">
        <f t="shared" ca="1" si="633"/>
        <v>5.0710071604858069E-4</v>
      </c>
      <c r="BO423" s="72">
        <f t="shared" ca="1" si="634"/>
        <v>-4.385493391483403E-7</v>
      </c>
      <c r="BP423" s="72">
        <f t="shared" ca="1" si="635"/>
        <v>5188.094468289868</v>
      </c>
      <c r="BQ423" s="72">
        <f t="shared" ca="1" si="636"/>
        <v>2.1435306867080253</v>
      </c>
      <c r="BR423" s="72">
        <f t="shared" ca="1" si="637"/>
        <v>-0.99760165324787009</v>
      </c>
      <c r="BS423" s="72">
        <f t="shared" ca="1" si="638"/>
        <v>2.1439910003419231</v>
      </c>
      <c r="BT423" s="72">
        <f t="shared" ca="1" si="639"/>
        <v>122.81526160514898</v>
      </c>
      <c r="BU423" s="72">
        <f t="shared" ca="1" si="640"/>
        <v>-57.158364366376375</v>
      </c>
      <c r="BV423" s="72">
        <f t="shared" ca="1" si="641"/>
        <v>122.84163563362364</v>
      </c>
    </row>
    <row r="424" spans="1:74">
      <c r="A424" s="13">
        <f ca="1">'MGRS to'!AO424</f>
        <v>33.991524729561171</v>
      </c>
      <c r="B424" s="13">
        <f ca="1">'MGRS to'!AP424</f>
        <v>-6.8288938104910422</v>
      </c>
      <c r="C424" s="19">
        <f t="shared" ca="1" si="570"/>
        <v>0.59326402430391756</v>
      </c>
      <c r="D424" s="19">
        <f t="shared" ca="1" si="571"/>
        <v>-0.11918668126213038</v>
      </c>
      <c r="E424" s="19">
        <f t="shared" ca="1" si="572"/>
        <v>0.59076657482481909</v>
      </c>
      <c r="F424" s="19">
        <f t="shared" ca="1" si="573"/>
        <v>0.59170824507142572</v>
      </c>
      <c r="G424" s="19">
        <f t="shared" ca="1" si="574"/>
        <v>-2.6189148842031829E-4</v>
      </c>
      <c r="H424" s="19">
        <f t="shared" ca="1" si="575"/>
        <v>-2.6189148842031829E-4</v>
      </c>
      <c r="I424" s="19">
        <f t="shared" ca="1" si="576"/>
        <v>0</v>
      </c>
      <c r="J424" s="19">
        <f t="shared" ca="1" si="577"/>
        <v>9.6644756341364977E-4</v>
      </c>
      <c r="K424" s="19">
        <f t="shared" ca="1" si="578"/>
        <v>0.99999953298944444</v>
      </c>
      <c r="L424" s="19">
        <f t="shared" ca="1" si="579"/>
        <v>9.664477138607491E-4</v>
      </c>
      <c r="M424" s="19">
        <f t="shared" ca="1" si="580"/>
        <v>-0.18679376788952995</v>
      </c>
      <c r="N424" s="19">
        <f t="shared" ca="1" si="581"/>
        <v>1.1867937678895299</v>
      </c>
      <c r="O424" s="19">
        <f t="shared" ca="1" si="582"/>
        <v>0.47643415320361171</v>
      </c>
      <c r="P424" s="72">
        <f t="shared" ca="1" si="583"/>
        <v>9.9514026418546218E-4</v>
      </c>
      <c r="Q424" s="72">
        <f t="shared" ca="1" si="584"/>
        <v>-2.6249644361988082E-4</v>
      </c>
      <c r="R424" s="72">
        <f t="shared" ca="1" si="585"/>
        <v>-6.0495519956253654E-7</v>
      </c>
      <c r="S424" s="19">
        <f t="shared" ca="1" si="586"/>
        <v>9.6656068911513951E-4</v>
      </c>
      <c r="T424" s="19">
        <f t="shared" ca="1" si="587"/>
        <v>0.9999995328801079</v>
      </c>
      <c r="U424" s="19">
        <f t="shared" ca="1" si="588"/>
        <v>9.6656083961507602E-4</v>
      </c>
      <c r="V424" s="19">
        <f t="shared" ca="1" si="589"/>
        <v>-0.18720333866440717</v>
      </c>
      <c r="W424" s="19">
        <f t="shared" ca="1" si="590"/>
        <v>1.1872033386644072</v>
      </c>
      <c r="X424" s="19">
        <f t="shared" ca="1" si="591"/>
        <v>0.47661477680995556</v>
      </c>
      <c r="Y424" s="72">
        <f t="shared" ca="1" si="592"/>
        <v>9.9548266912374513E-4</v>
      </c>
      <c r="Z424" s="72">
        <f t="shared" ca="1" si="593"/>
        <v>-2.6249784103393937E-4</v>
      </c>
      <c r="AA424" s="72">
        <f t="shared" ca="1" si="594"/>
        <v>-1.3974140585459004E-9</v>
      </c>
      <c r="AB424" s="19">
        <f t="shared" ca="1" si="595"/>
        <v>9.6656095071626156E-4</v>
      </c>
      <c r="AC424" s="19">
        <f t="shared" ca="1" si="596"/>
        <v>0.9999995328798551</v>
      </c>
      <c r="AD424" s="19">
        <f t="shared" ca="1" si="597"/>
        <v>9.6656110121632016E-4</v>
      </c>
      <c r="AE424" s="19">
        <f t="shared" ca="1" si="598"/>
        <v>-0.18720428458438917</v>
      </c>
      <c r="AF424" s="19">
        <f t="shared" ca="1" si="599"/>
        <v>1.1872042845843891</v>
      </c>
      <c r="AG424" s="19">
        <f t="shared" ca="1" si="600"/>
        <v>0.47661519382310602</v>
      </c>
      <c r="AH424" s="72">
        <f t="shared" ca="1" si="601"/>
        <v>9.9548345992073943E-4</v>
      </c>
      <c r="AI424" s="72">
        <f t="shared" ca="1" si="602"/>
        <v>-2.6249784426189086E-4</v>
      </c>
      <c r="AJ424" s="72">
        <f t="shared" ca="1" si="603"/>
        <v>-3.2279514890036498E-12</v>
      </c>
      <c r="AK424" s="19">
        <f t="shared" ca="1" si="604"/>
        <v>9.6656095132059857E-4</v>
      </c>
      <c r="AL424" s="19">
        <f t="shared" ca="1" si="605"/>
        <v>0.99999953287985444</v>
      </c>
      <c r="AM424" s="19">
        <f t="shared" ca="1" si="606"/>
        <v>9.665611018206576E-4</v>
      </c>
      <c r="AN424" s="19">
        <f t="shared" ca="1" si="607"/>
        <v>-0.18720428676940282</v>
      </c>
      <c r="AO424" s="19">
        <f t="shared" ca="1" si="608"/>
        <v>0.96495455501515914</v>
      </c>
      <c r="AP424" s="19">
        <f t="shared" ca="1" si="609"/>
        <v>3.5045444984840857E-2</v>
      </c>
      <c r="AQ424" s="72">
        <f t="shared" ca="1" si="610"/>
        <v>8.0957672048537113E-4</v>
      </c>
      <c r="AR424" s="72">
        <f t="shared" ca="1" si="611"/>
        <v>-2.6249768635432726E-4</v>
      </c>
      <c r="AS424" s="72">
        <f t="shared" ca="1" si="612"/>
        <v>1.5790756359825367E-10</v>
      </c>
      <c r="AT424" s="19">
        <f t="shared" ca="1" si="613"/>
        <v>9.6656092175965904E-4</v>
      </c>
      <c r="AU424" s="19">
        <f t="shared" ca="1" si="614"/>
        <v>0.99999953287988297</v>
      </c>
      <c r="AV424" s="19">
        <f t="shared" ca="1" si="615"/>
        <v>9.6656107225970419E-4</v>
      </c>
      <c r="AW424" s="19">
        <f t="shared" ca="1" si="616"/>
        <v>-0.18720417988063359</v>
      </c>
      <c r="AX424" s="19">
        <f t="shared" ca="1" si="617"/>
        <v>1.1872041798806336</v>
      </c>
      <c r="AY424" s="19">
        <f t="shared" ca="1" si="618"/>
        <v>0.47661514766400914</v>
      </c>
      <c r="AZ424" s="72">
        <f t="shared" ca="1" si="619"/>
        <v>9.9548337238752676E-4</v>
      </c>
      <c r="BA424" s="72">
        <f t="shared" ca="1" si="620"/>
        <v>-2.6249784390458927E-4</v>
      </c>
      <c r="BB424" s="72">
        <f t="shared" ca="1" si="621"/>
        <v>-1.5755026200759553E-10</v>
      </c>
      <c r="BC424" s="19">
        <f t="shared" ca="1" si="622"/>
        <v>9.6656095125369841E-4</v>
      </c>
      <c r="BD424" s="19">
        <f t="shared" ca="1" si="623"/>
        <v>0.99999953287985455</v>
      </c>
      <c r="BE424" s="19">
        <f t="shared" ca="1" si="624"/>
        <v>9.6656110175375733E-4</v>
      </c>
      <c r="BF424" s="19">
        <f t="shared" ca="1" si="625"/>
        <v>-0.18720428652754506</v>
      </c>
      <c r="BG424" s="19">
        <f t="shared" ca="1" si="626"/>
        <v>1.1872042865275452</v>
      </c>
      <c r="BH424" s="19">
        <f t="shared" ca="1" si="627"/>
        <v>0.47661519467975444</v>
      </c>
      <c r="BI424" s="72">
        <f t="shared" ca="1" si="628"/>
        <v>9.9548346154523424E-4</v>
      </c>
      <c r="BJ424" s="72">
        <f t="shared" ca="1" si="629"/>
        <v>-2.6249784426852189E-4</v>
      </c>
      <c r="BK424" s="72">
        <f t="shared" ca="1" si="630"/>
        <v>-3.6393262535516779E-13</v>
      </c>
      <c r="BL424" s="72">
        <f t="shared" ca="1" si="631"/>
        <v>8.0011594214687773E-3</v>
      </c>
      <c r="BM424" s="72">
        <f t="shared" ca="1" si="632"/>
        <v>1.0019972989463111</v>
      </c>
      <c r="BN424" s="72">
        <f t="shared" ca="1" si="633"/>
        <v>1.9923243643365195E-3</v>
      </c>
      <c r="BO424" s="72">
        <f t="shared" ca="1" si="634"/>
        <v>9.1729493762371022E-7</v>
      </c>
      <c r="BP424" s="72">
        <f t="shared" ca="1" si="635"/>
        <v>6150.6186406865327</v>
      </c>
      <c r="BQ424" s="72">
        <f t="shared" ca="1" si="636"/>
        <v>-0.22634761787700583</v>
      </c>
      <c r="BR424" s="72">
        <f t="shared" ca="1" si="637"/>
        <v>2.9150987223349114</v>
      </c>
      <c r="BS424" s="72">
        <f t="shared" ca="1" si="638"/>
        <v>6.0566913759247045</v>
      </c>
      <c r="BT424" s="72">
        <f t="shared" ca="1" si="639"/>
        <v>347.03123679280765</v>
      </c>
      <c r="BU424" s="72">
        <f t="shared" ca="1" si="640"/>
        <v>167.02285365376909</v>
      </c>
      <c r="BV424" s="72">
        <f t="shared" ca="1" si="641"/>
        <v>347.02285365376906</v>
      </c>
    </row>
    <row r="425" spans="1:74">
      <c r="A425" s="13">
        <f ca="1">'MGRS to'!AO425</f>
        <v>34.013336936453399</v>
      </c>
      <c r="B425" s="13">
        <f ca="1">'MGRS to'!AP425</f>
        <v>-6.833059231916967</v>
      </c>
      <c r="C425" s="19">
        <f t="shared" ca="1" si="570"/>
        <v>0.59364471913131311</v>
      </c>
      <c r="D425" s="19">
        <f t="shared" ca="1" si="571"/>
        <v>-0.11925938158074588</v>
      </c>
      <c r="E425" s="19">
        <f t="shared" ca="1" si="572"/>
        <v>0.59170824507142572</v>
      </c>
      <c r="F425" s="19">
        <f t="shared" ca="1" si="573"/>
        <v>0.59208845950817424</v>
      </c>
      <c r="G425" s="19">
        <f t="shared" ca="1" si="574"/>
        <v>-7.2700318615503967E-5</v>
      </c>
      <c r="H425" s="19">
        <f t="shared" ca="1" si="575"/>
        <v>-7.2700318615503967E-5</v>
      </c>
      <c r="I425" s="19">
        <f t="shared" ca="1" si="576"/>
        <v>0</v>
      </c>
      <c r="J425" s="19">
        <f t="shared" ca="1" si="577"/>
        <v>3.8497149550715003E-4</v>
      </c>
      <c r="K425" s="19">
        <f t="shared" ca="1" si="578"/>
        <v>0.99999992589847109</v>
      </c>
      <c r="L425" s="19">
        <f t="shared" ca="1" si="579"/>
        <v>3.8497150501614247E-4</v>
      </c>
      <c r="M425" s="19">
        <f t="shared" ca="1" si="580"/>
        <v>-0.13005931646111399</v>
      </c>
      <c r="N425" s="19">
        <f t="shared" ca="1" si="581"/>
        <v>1.1300593164611139</v>
      </c>
      <c r="O425" s="19">
        <f t="shared" ca="1" si="582"/>
        <v>0.44906575170403273</v>
      </c>
      <c r="P425" s="72">
        <f t="shared" ca="1" si="583"/>
        <v>9.4770290709470808E-4</v>
      </c>
      <c r="Q425" s="72">
        <f t="shared" ca="1" si="584"/>
        <v>-7.2868103198342308E-5</v>
      </c>
      <c r="R425" s="72">
        <f t="shared" ca="1" si="585"/>
        <v>-1.6778458283834121E-7</v>
      </c>
      <c r="S425" s="19">
        <f t="shared" ca="1" si="586"/>
        <v>3.8499334201517625E-4</v>
      </c>
      <c r="T425" s="19">
        <f t="shared" ca="1" si="587"/>
        <v>0.9999999258900607</v>
      </c>
      <c r="U425" s="19">
        <f t="shared" ca="1" si="588"/>
        <v>3.8499335152578757E-4</v>
      </c>
      <c r="V425" s="19">
        <f t="shared" ca="1" si="589"/>
        <v>-0.13035208222460953</v>
      </c>
      <c r="W425" s="19">
        <f t="shared" ca="1" si="590"/>
        <v>1.1303520822246096</v>
      </c>
      <c r="X425" s="19">
        <f t="shared" ca="1" si="591"/>
        <v>0.4492084458762059</v>
      </c>
      <c r="Y425" s="72">
        <f t="shared" ca="1" si="592"/>
        <v>9.4794773205934553E-4</v>
      </c>
      <c r="Z425" s="72">
        <f t="shared" ca="1" si="593"/>
        <v>-7.2868490427310437E-5</v>
      </c>
      <c r="AA425" s="72">
        <f t="shared" ca="1" si="594"/>
        <v>-3.8722896812887556E-10</v>
      </c>
      <c r="AB425" s="19">
        <f t="shared" ca="1" si="595"/>
        <v>3.8499339249139131E-4</v>
      </c>
      <c r="AC425" s="19">
        <f t="shared" ca="1" si="596"/>
        <v>0.99999992589004116</v>
      </c>
      <c r="AD425" s="19">
        <f t="shared" ca="1" si="597"/>
        <v>3.8499340200200642E-4</v>
      </c>
      <c r="AE425" s="19">
        <f t="shared" ca="1" si="598"/>
        <v>-0.13035275783918629</v>
      </c>
      <c r="AF425" s="19">
        <f t="shared" ca="1" si="599"/>
        <v>1.1303527578391863</v>
      </c>
      <c r="AG425" s="19">
        <f t="shared" ca="1" si="600"/>
        <v>0.44920877508558577</v>
      </c>
      <c r="AH425" s="72">
        <f t="shared" ca="1" si="601"/>
        <v>9.4794829704068263E-4</v>
      </c>
      <c r="AI425" s="72">
        <f t="shared" ca="1" si="602"/>
        <v>-7.2868491320993704E-5</v>
      </c>
      <c r="AJ425" s="72">
        <f t="shared" ca="1" si="603"/>
        <v>-8.936832664955402E-13</v>
      </c>
      <c r="AK425" s="19">
        <f t="shared" ca="1" si="604"/>
        <v>3.8499339260791041E-4</v>
      </c>
      <c r="AL425" s="19">
        <f t="shared" ca="1" si="605"/>
        <v>0.99999992589004116</v>
      </c>
      <c r="AM425" s="19">
        <f t="shared" ca="1" si="606"/>
        <v>3.8499340211852547E-4</v>
      </c>
      <c r="AN425" s="19">
        <f t="shared" ca="1" si="607"/>
        <v>-0.13035275939842406</v>
      </c>
      <c r="AO425" s="19">
        <f t="shared" ca="1" si="608"/>
        <v>0.98300815811721654</v>
      </c>
      <c r="AP425" s="19">
        <f t="shared" ca="1" si="609"/>
        <v>1.6991841882783465E-2</v>
      </c>
      <c r="AQ425" s="72">
        <f t="shared" ca="1" si="610"/>
        <v>8.2468591055389544E-4</v>
      </c>
      <c r="AR425" s="72">
        <f t="shared" ca="1" si="611"/>
        <v>-7.2868442742083576E-5</v>
      </c>
      <c r="AS425" s="72">
        <f t="shared" ca="1" si="612"/>
        <v>4.8578910127406241E-11</v>
      </c>
      <c r="AT425" s="19">
        <f t="shared" ca="1" si="613"/>
        <v>3.8499338627549133E-4</v>
      </c>
      <c r="AU425" s="19">
        <f t="shared" ca="1" si="614"/>
        <v>0.99999992589004361</v>
      </c>
      <c r="AV425" s="19">
        <f t="shared" ca="1" si="615"/>
        <v>3.8499339578610596E-4</v>
      </c>
      <c r="AW425" s="19">
        <f t="shared" ca="1" si="616"/>
        <v>-0.13035267464079203</v>
      </c>
      <c r="AX425" s="19">
        <f t="shared" ca="1" si="617"/>
        <v>1.1303526746407919</v>
      </c>
      <c r="AY425" s="19">
        <f t="shared" ca="1" si="618"/>
        <v>0.44920873454519727</v>
      </c>
      <c r="AZ425" s="72">
        <f t="shared" ca="1" si="619"/>
        <v>9.4794822746619193E-4</v>
      </c>
      <c r="BA425" s="72">
        <f t="shared" ca="1" si="620"/>
        <v>-7.2868491210941274E-5</v>
      </c>
      <c r="BB425" s="72">
        <f t="shared" ca="1" si="621"/>
        <v>-4.8468857697997123E-11</v>
      </c>
      <c r="BC425" s="19">
        <f t="shared" ca="1" si="622"/>
        <v>3.8499339259356842E-4</v>
      </c>
      <c r="BD425" s="19">
        <f t="shared" ca="1" si="623"/>
        <v>0.99999992589004116</v>
      </c>
      <c r="BE425" s="19">
        <f t="shared" ca="1" si="624"/>
        <v>3.8499340210418348E-4</v>
      </c>
      <c r="BF425" s="19">
        <f t="shared" ca="1" si="625"/>
        <v>-0.13035275920640979</v>
      </c>
      <c r="BG425" s="19">
        <f t="shared" ca="1" si="626"/>
        <v>1.1303527592064098</v>
      </c>
      <c r="BH425" s="19">
        <f t="shared" ca="1" si="627"/>
        <v>0.44920877575179785</v>
      </c>
      <c r="BI425" s="72">
        <f t="shared" ca="1" si="628"/>
        <v>9.4794829818402044E-4</v>
      </c>
      <c r="BJ425" s="72">
        <f t="shared" ca="1" si="629"/>
        <v>-7.2868491322802248E-5</v>
      </c>
      <c r="BK425" s="72">
        <f t="shared" ca="1" si="630"/>
        <v>-1.1186097350051466E-13</v>
      </c>
      <c r="BL425" s="72">
        <f t="shared" ca="1" si="631"/>
        <v>7.6180087382945565E-3</v>
      </c>
      <c r="BM425" s="72">
        <f t="shared" ca="1" si="632"/>
        <v>1.0019017904370147</v>
      </c>
      <c r="BN425" s="72">
        <f t="shared" ca="1" si="633"/>
        <v>1.8972797217664016E-3</v>
      </c>
      <c r="BO425" s="72">
        <f t="shared" ca="1" si="634"/>
        <v>3.2791316676824546E-7</v>
      </c>
      <c r="BP425" s="72">
        <f t="shared" ca="1" si="635"/>
        <v>2449.8735391816858</v>
      </c>
      <c r="BQ425" s="72">
        <f t="shared" ca="1" si="636"/>
        <v>-0.15699122886746048</v>
      </c>
      <c r="BR425" s="72">
        <f t="shared" ca="1" si="637"/>
        <v>2.9845607686622846</v>
      </c>
      <c r="BS425" s="72">
        <f t="shared" ca="1" si="638"/>
        <v>6.1261534222520773</v>
      </c>
      <c r="BT425" s="72">
        <f t="shared" ca="1" si="639"/>
        <v>351.00506516532215</v>
      </c>
      <c r="BU425" s="72">
        <f t="shared" ca="1" si="640"/>
        <v>171.00273574466976</v>
      </c>
      <c r="BV425" s="72">
        <f t="shared" ca="1" si="641"/>
        <v>351.00273574466974</v>
      </c>
    </row>
    <row r="426" spans="1:74">
      <c r="A426" s="13">
        <f ca="1">'MGRS to'!AO426</f>
        <v>34.00044146217251</v>
      </c>
      <c r="B426" s="13">
        <f ca="1">'MGRS to'!AP426</f>
        <v>-6.8504158506307808</v>
      </c>
      <c r="C426" s="19">
        <f t="shared" ca="1" si="570"/>
        <v>0.59341965064650537</v>
      </c>
      <c r="D426" s="19">
        <f t="shared" ca="1" si="571"/>
        <v>-0.1195623117243152</v>
      </c>
      <c r="E426" s="19">
        <f t="shared" ca="1" si="572"/>
        <v>0.59208845950817424</v>
      </c>
      <c r="F426" s="19">
        <f t="shared" ca="1" si="573"/>
        <v>0.59186367492366898</v>
      </c>
      <c r="G426" s="19">
        <f t="shared" ca="1" si="574"/>
        <v>-3.0293014356931602E-4</v>
      </c>
      <c r="H426" s="19">
        <f t="shared" ca="1" si="575"/>
        <v>-3.0293014356931602E-4</v>
      </c>
      <c r="I426" s="19">
        <f t="shared" ca="1" si="576"/>
        <v>0</v>
      </c>
      <c r="J426" s="19">
        <f t="shared" ca="1" si="577"/>
        <v>3.3722654184320083E-4</v>
      </c>
      <c r="K426" s="19">
        <f t="shared" ca="1" si="578"/>
        <v>0.99999994313912821</v>
      </c>
      <c r="L426" s="19">
        <f t="shared" ca="1" si="579"/>
        <v>3.3722654823486597E-4</v>
      </c>
      <c r="M426" s="19">
        <f t="shared" ca="1" si="580"/>
        <v>-0.6185988256921926</v>
      </c>
      <c r="N426" s="19">
        <f t="shared" ca="1" si="581"/>
        <v>1.6185988256921926</v>
      </c>
      <c r="O426" s="19">
        <f t="shared" ca="1" si="582"/>
        <v>0.61526453302537232</v>
      </c>
      <c r="P426" s="72">
        <f t="shared" ca="1" si="583"/>
        <v>1.3557406384293669E-3</v>
      </c>
      <c r="Q426" s="72">
        <f t="shared" ca="1" si="584"/>
        <v>-3.036292012027858E-4</v>
      </c>
      <c r="R426" s="72">
        <f t="shared" ca="1" si="585"/>
        <v>-6.9905763346977522E-7</v>
      </c>
      <c r="S426" s="19">
        <f t="shared" ca="1" si="586"/>
        <v>3.376591994587815E-4</v>
      </c>
      <c r="T426" s="19">
        <f t="shared" ca="1" si="587"/>
        <v>0.999999942993131</v>
      </c>
      <c r="U426" s="19">
        <f t="shared" ca="1" si="588"/>
        <v>3.3765920587507954E-4</v>
      </c>
      <c r="V426" s="19">
        <f t="shared" ca="1" si="589"/>
        <v>-0.61923186996601509</v>
      </c>
      <c r="W426" s="19">
        <f t="shared" ca="1" si="590"/>
        <v>1.6192318699660151</v>
      </c>
      <c r="X426" s="19">
        <f t="shared" ca="1" si="591"/>
        <v>0.61541494651242346</v>
      </c>
      <c r="Y426" s="72">
        <f t="shared" ca="1" si="592"/>
        <v>1.3562687166570823E-3</v>
      </c>
      <c r="Z426" s="72">
        <f t="shared" ca="1" si="593"/>
        <v>-3.0363081438555567E-4</v>
      </c>
      <c r="AA426" s="72">
        <f t="shared" ca="1" si="594"/>
        <v>-1.6131827698748907E-9</v>
      </c>
      <c r="AB426" s="19">
        <f t="shared" ca="1" si="595"/>
        <v>3.3766019839407633E-4</v>
      </c>
      <c r="AC426" s="19">
        <f t="shared" ca="1" si="596"/>
        <v>0.99999994299279371</v>
      </c>
      <c r="AD426" s="19">
        <f t="shared" ca="1" si="597"/>
        <v>3.376602048104313E-4</v>
      </c>
      <c r="AE426" s="19">
        <f t="shared" ca="1" si="598"/>
        <v>-0.61923332799872088</v>
      </c>
      <c r="AF426" s="19">
        <f t="shared" ca="1" si="599"/>
        <v>1.619233327998721</v>
      </c>
      <c r="AG426" s="19">
        <f t="shared" ca="1" si="600"/>
        <v>0.61541529281023433</v>
      </c>
      <c r="AH426" s="72">
        <f t="shared" ca="1" si="601"/>
        <v>1.3562699329291894E-3</v>
      </c>
      <c r="AI426" s="72">
        <f t="shared" ca="1" si="602"/>
        <v>-3.0363081810822249E-4</v>
      </c>
      <c r="AJ426" s="72">
        <f t="shared" ca="1" si="603"/>
        <v>-3.7226668145665109E-12</v>
      </c>
      <c r="AK426" s="19">
        <f t="shared" ca="1" si="604"/>
        <v>3.3766020069929154E-4</v>
      </c>
      <c r="AL426" s="19">
        <f t="shared" ca="1" si="605"/>
        <v>0.99999994299279304</v>
      </c>
      <c r="AM426" s="19">
        <f t="shared" ca="1" si="606"/>
        <v>3.3766020711564662E-4</v>
      </c>
      <c r="AN426" s="19">
        <f t="shared" ca="1" si="607"/>
        <v>-0.61923333136331082</v>
      </c>
      <c r="AO426" s="19">
        <f t="shared" ca="1" si="608"/>
        <v>0.61655008132869615</v>
      </c>
      <c r="AP426" s="19">
        <f t="shared" ca="1" si="609"/>
        <v>0.38344991867130385</v>
      </c>
      <c r="AQ426" s="72">
        <f t="shared" ca="1" si="610"/>
        <v>5.1772540630713661E-4</v>
      </c>
      <c r="AR426" s="72">
        <f t="shared" ca="1" si="611"/>
        <v>-3.036309603858919E-4</v>
      </c>
      <c r="AS426" s="72">
        <f t="shared" ca="1" si="612"/>
        <v>-1.4227766940945116E-10</v>
      </c>
      <c r="AT426" s="19">
        <f t="shared" ca="1" si="613"/>
        <v>3.3766028880235035E-4</v>
      </c>
      <c r="AU426" s="19">
        <f t="shared" ca="1" si="614"/>
        <v>0.99999994299276329</v>
      </c>
      <c r="AV426" s="19">
        <f t="shared" ca="1" si="615"/>
        <v>3.3766029521871047E-4</v>
      </c>
      <c r="AW426" s="19">
        <f t="shared" ca="1" si="616"/>
        <v>-0.61923345995664325</v>
      </c>
      <c r="AX426" s="19">
        <f t="shared" ca="1" si="617"/>
        <v>1.6192334599566434</v>
      </c>
      <c r="AY426" s="19">
        <f t="shared" ca="1" si="618"/>
        <v>0.61541532415157174</v>
      </c>
      <c r="AZ426" s="72">
        <f t="shared" ca="1" si="619"/>
        <v>1.3562700430067886E-3</v>
      </c>
      <c r="BA426" s="72">
        <f t="shared" ca="1" si="620"/>
        <v>-3.036308184451407E-4</v>
      </c>
      <c r="BB426" s="72">
        <f t="shared" ca="1" si="621"/>
        <v>1.4194075119910651E-10</v>
      </c>
      <c r="BC426" s="19">
        <f t="shared" ca="1" si="622"/>
        <v>3.3766020090791708E-4</v>
      </c>
      <c r="BD426" s="19">
        <f t="shared" ca="1" si="623"/>
        <v>0.99999994299279282</v>
      </c>
      <c r="BE426" s="19">
        <f t="shared" ca="1" si="624"/>
        <v>3.3766020732427221E-4</v>
      </c>
      <c r="BF426" s="19">
        <f t="shared" ca="1" si="625"/>
        <v>-0.61923333166783412</v>
      </c>
      <c r="BG426" s="19">
        <f t="shared" ca="1" si="626"/>
        <v>1.619233331667834</v>
      </c>
      <c r="BH426" s="19">
        <f t="shared" ca="1" si="627"/>
        <v>0.61541529368168568</v>
      </c>
      <c r="BI426" s="72">
        <f t="shared" ca="1" si="628"/>
        <v>1.3562699359899162E-3</v>
      </c>
      <c r="BJ426" s="72">
        <f t="shared" ca="1" si="629"/>
        <v>-3.0363081811759059E-4</v>
      </c>
      <c r="BK426" s="72">
        <f t="shared" ca="1" si="630"/>
        <v>3.2755010726318035E-13</v>
      </c>
      <c r="BL426" s="72">
        <f t="shared" ca="1" si="631"/>
        <v>1.091281776376047E-2</v>
      </c>
      <c r="BM426" s="72">
        <f t="shared" ca="1" si="632"/>
        <v>1.0027226473477242</v>
      </c>
      <c r="BN426" s="72">
        <f t="shared" ca="1" si="633"/>
        <v>2.7134115076739383E-3</v>
      </c>
      <c r="BO426" s="72">
        <f t="shared" ca="1" si="634"/>
        <v>5.6369880239493249E-7</v>
      </c>
      <c r="BP426" s="72">
        <f t="shared" ca="1" si="635"/>
        <v>2148.6732056194155</v>
      </c>
      <c r="BQ426" s="72">
        <f t="shared" ca="1" si="636"/>
        <v>-2.3014556446473469</v>
      </c>
      <c r="BR426" s="72">
        <f t="shared" ca="1" si="637"/>
        <v>0.83996758235825542</v>
      </c>
      <c r="BS426" s="72">
        <f t="shared" ca="1" si="638"/>
        <v>3.9815602359480486</v>
      </c>
      <c r="BT426" s="72">
        <f t="shared" ca="1" si="639"/>
        <v>228.13630482514688</v>
      </c>
      <c r="BU426" s="72">
        <f t="shared" ca="1" si="640"/>
        <v>48.126597396935416</v>
      </c>
      <c r="BV426" s="72">
        <f t="shared" ca="1" si="641"/>
        <v>228.12659739693538</v>
      </c>
    </row>
    <row r="427" spans="1:74">
      <c r="A427" s="13">
        <f ca="1">'MGRS to'!AO427</f>
        <v>33.967500975635126</v>
      </c>
      <c r="B427" s="13">
        <f ca="1">'MGRS to'!AP427</f>
        <v>-6.9019449366029653</v>
      </c>
      <c r="C427" s="19">
        <f t="shared" ca="1" si="570"/>
        <v>0.59284473069921906</v>
      </c>
      <c r="D427" s="19">
        <f t="shared" ca="1" si="571"/>
        <v>-0.12046166393507303</v>
      </c>
      <c r="E427" s="19">
        <f t="shared" ca="1" si="572"/>
        <v>0.59186367492366898</v>
      </c>
      <c r="F427" s="19">
        <f t="shared" ca="1" si="573"/>
        <v>0.59128948160606787</v>
      </c>
      <c r="G427" s="19">
        <f t="shared" ca="1" si="574"/>
        <v>-8.9935221075783389E-4</v>
      </c>
      <c r="H427" s="19">
        <f t="shared" ca="1" si="575"/>
        <v>-8.9935221075783389E-4</v>
      </c>
      <c r="I427" s="19">
        <f t="shared" ca="1" si="576"/>
        <v>0</v>
      </c>
      <c r="J427" s="19">
        <f t="shared" ca="1" si="577"/>
        <v>9.4180018756555035E-4</v>
      </c>
      <c r="K427" s="19">
        <f t="shared" ca="1" si="578"/>
        <v>0.99999955650610517</v>
      </c>
      <c r="L427" s="19">
        <f t="shared" ca="1" si="579"/>
        <v>9.4180032679311938E-4</v>
      </c>
      <c r="M427" s="19">
        <f t="shared" ca="1" si="580"/>
        <v>-0.65794942486441976</v>
      </c>
      <c r="N427" s="19">
        <f t="shared" ca="1" si="581"/>
        <v>1.6579494248644198</v>
      </c>
      <c r="O427" s="19">
        <f t="shared" ca="1" si="582"/>
        <v>0.62484195654458397</v>
      </c>
      <c r="P427" s="72">
        <f t="shared" ca="1" si="583"/>
        <v>1.3885632428588006E-3</v>
      </c>
      <c r="Q427" s="72">
        <f t="shared" ca="1" si="584"/>
        <v>-9.0142871951395126E-4</v>
      </c>
      <c r="R427" s="72">
        <f t="shared" ca="1" si="585"/>
        <v>-2.0765087561173652E-6</v>
      </c>
      <c r="S427" s="19">
        <f t="shared" ca="1" si="586"/>
        <v>9.4316701012230237E-4</v>
      </c>
      <c r="T427" s="19">
        <f t="shared" ca="1" si="587"/>
        <v>0.99999955521789663</v>
      </c>
      <c r="U427" s="19">
        <f t="shared" ca="1" si="588"/>
        <v>9.4316714995692943E-4</v>
      </c>
      <c r="V427" s="19">
        <f t="shared" ca="1" si="589"/>
        <v>-0.65851286851366908</v>
      </c>
      <c r="W427" s="19">
        <f t="shared" ca="1" si="590"/>
        <v>1.658512868513669</v>
      </c>
      <c r="X427" s="19">
        <f t="shared" ca="1" si="591"/>
        <v>0.62496940688559033</v>
      </c>
      <c r="Y427" s="72">
        <f t="shared" ca="1" si="592"/>
        <v>1.3890331676659018E-3</v>
      </c>
      <c r="Z427" s="72">
        <f t="shared" ca="1" si="593"/>
        <v>-9.0143351395279242E-4</v>
      </c>
      <c r="AA427" s="72">
        <f t="shared" ca="1" si="594"/>
        <v>-4.794438841163734E-9</v>
      </c>
      <c r="AB427" s="19">
        <f t="shared" ca="1" si="595"/>
        <v>9.4317016732371186E-4</v>
      </c>
      <c r="AC427" s="19">
        <f t="shared" ca="1" si="596"/>
        <v>0.9999995552149189</v>
      </c>
      <c r="AD427" s="19">
        <f t="shared" ca="1" si="597"/>
        <v>9.4317030715974318E-4</v>
      </c>
      <c r="AE427" s="19">
        <f t="shared" ca="1" si="598"/>
        <v>-0.65851416661120066</v>
      </c>
      <c r="AF427" s="19">
        <f t="shared" ca="1" si="599"/>
        <v>1.6585141666112007</v>
      </c>
      <c r="AG427" s="19">
        <f t="shared" ca="1" si="600"/>
        <v>0.62496970041384659</v>
      </c>
      <c r="AH427" s="72">
        <f t="shared" ca="1" si="601"/>
        <v>1.3890342503071961E-3</v>
      </c>
      <c r="AI427" s="72">
        <f t="shared" ca="1" si="602"/>
        <v>-9.0143352502264405E-4</v>
      </c>
      <c r="AJ427" s="72">
        <f t="shared" ca="1" si="603"/>
        <v>-1.1069851632572458E-11</v>
      </c>
      <c r="AK427" s="19">
        <f t="shared" ca="1" si="604"/>
        <v>9.4317017461337173E-4</v>
      </c>
      <c r="AL427" s="19">
        <f t="shared" ca="1" si="605"/>
        <v>0.99999955521491202</v>
      </c>
      <c r="AM427" s="19">
        <f t="shared" ca="1" si="606"/>
        <v>9.431703144494063E-4</v>
      </c>
      <c r="AN427" s="19">
        <f t="shared" ca="1" si="607"/>
        <v>-0.65851416960834919</v>
      </c>
      <c r="AO427" s="19">
        <f t="shared" ca="1" si="608"/>
        <v>0.56635908842502625</v>
      </c>
      <c r="AP427" s="19">
        <f t="shared" ca="1" si="609"/>
        <v>0.43364091157497375</v>
      </c>
      <c r="AQ427" s="72">
        <f t="shared" ca="1" si="610"/>
        <v>4.756392688461067E-4</v>
      </c>
      <c r="AR427" s="72">
        <f t="shared" ca="1" si="611"/>
        <v>-9.0143405011208148E-4</v>
      </c>
      <c r="AS427" s="72">
        <f t="shared" ca="1" si="612"/>
        <v>-5.2508943742569925E-10</v>
      </c>
      <c r="AT427" s="19">
        <f t="shared" ca="1" si="613"/>
        <v>9.4317052039207395E-4</v>
      </c>
      <c r="AU427" s="19">
        <f t="shared" ca="1" si="614"/>
        <v>0.99999955521458583</v>
      </c>
      <c r="AV427" s="19">
        <f t="shared" ca="1" si="615"/>
        <v>9.4317066022826237E-4</v>
      </c>
      <c r="AW427" s="19">
        <f t="shared" ca="1" si="616"/>
        <v>-0.6585143117758846</v>
      </c>
      <c r="AX427" s="19">
        <f t="shared" ca="1" si="617"/>
        <v>1.6585143117758845</v>
      </c>
      <c r="AY427" s="19">
        <f t="shared" ca="1" si="618"/>
        <v>0.6249697332387294</v>
      </c>
      <c r="AZ427" s="72">
        <f t="shared" ca="1" si="619"/>
        <v>1.3890343713776675E-3</v>
      </c>
      <c r="BA427" s="72">
        <f t="shared" ca="1" si="620"/>
        <v>-9.0143352626057905E-4</v>
      </c>
      <c r="BB427" s="72">
        <f t="shared" ca="1" si="621"/>
        <v>5.2385150243246942E-10</v>
      </c>
      <c r="BC427" s="19">
        <f t="shared" ca="1" si="622"/>
        <v>9.4317017542857955E-4</v>
      </c>
      <c r="BD427" s="19">
        <f t="shared" ca="1" si="623"/>
        <v>0.99999955521491135</v>
      </c>
      <c r="BE427" s="19">
        <f t="shared" ca="1" si="624"/>
        <v>9.4317031526461434E-4</v>
      </c>
      <c r="BF427" s="19">
        <f t="shared" ca="1" si="625"/>
        <v>-0.65851416994351197</v>
      </c>
      <c r="BG427" s="19">
        <f t="shared" ca="1" si="626"/>
        <v>1.658514169943512</v>
      </c>
      <c r="BH427" s="19">
        <f t="shared" ca="1" si="627"/>
        <v>0.62496970116735451</v>
      </c>
      <c r="BI427" s="72">
        <f t="shared" ca="1" si="628"/>
        <v>1.3890342530864153E-3</v>
      </c>
      <c r="BJ427" s="72">
        <f t="shared" ca="1" si="629"/>
        <v>-9.0143352505106143E-4</v>
      </c>
      <c r="BK427" s="72">
        <f t="shared" ca="1" si="630"/>
        <v>1.2095176206081137E-12</v>
      </c>
      <c r="BL427" s="72">
        <f t="shared" ca="1" si="631"/>
        <v>1.117755084535328E-2</v>
      </c>
      <c r="BM427" s="72">
        <f t="shared" ca="1" si="632"/>
        <v>1.0027885583679301</v>
      </c>
      <c r="BN427" s="72">
        <f t="shared" ca="1" si="633"/>
        <v>2.7788707082461324E-3</v>
      </c>
      <c r="BO427" s="72">
        <f t="shared" ca="1" si="634"/>
        <v>1.6376123567390055E-6</v>
      </c>
      <c r="BP427" s="72">
        <f t="shared" ca="1" si="635"/>
        <v>6001.7799614741307</v>
      </c>
      <c r="BQ427" s="72">
        <f t="shared" ca="1" si="636"/>
        <v>-2.2273144534197717</v>
      </c>
      <c r="BR427" s="72">
        <f t="shared" ca="1" si="637"/>
        <v>0.91377549735613084</v>
      </c>
      <c r="BS427" s="72">
        <f t="shared" ca="1" si="638"/>
        <v>4.0553681509459238</v>
      </c>
      <c r="BT427" s="72">
        <f t="shared" ca="1" si="639"/>
        <v>232.38428217055929</v>
      </c>
      <c r="BU427" s="72">
        <f t="shared" ca="1" si="640"/>
        <v>52.355479420974007</v>
      </c>
      <c r="BV427" s="72">
        <f t="shared" ca="1" si="641"/>
        <v>232.35547942097401</v>
      </c>
    </row>
    <row r="428" spans="1:74">
      <c r="A428" s="13">
        <f ca="1">'MGRS to'!AO428</f>
        <v>34.010940712754689</v>
      </c>
      <c r="B428" s="13">
        <f ca="1">'MGRS to'!AP428</f>
        <v>-6.865135971709992</v>
      </c>
      <c r="C428" s="19">
        <f t="shared" ca="1" si="570"/>
        <v>0.59360289713815628</v>
      </c>
      <c r="D428" s="19">
        <f t="shared" ca="1" si="571"/>
        <v>-0.11981922630343965</v>
      </c>
      <c r="E428" s="19">
        <f t="shared" ca="1" si="572"/>
        <v>0.59128948160606787</v>
      </c>
      <c r="F428" s="19">
        <f t="shared" ca="1" si="573"/>
        <v>0.59204669024527135</v>
      </c>
      <c r="G428" s="19">
        <f t="shared" ca="1" si="574"/>
        <v>6.4243763163338019E-4</v>
      </c>
      <c r="H428" s="19">
        <f t="shared" ca="1" si="575"/>
        <v>6.4243763163338019E-4</v>
      </c>
      <c r="I428" s="19">
        <f t="shared" ca="1" si="576"/>
        <v>0</v>
      </c>
      <c r="J428" s="19">
        <f t="shared" ca="1" si="577"/>
        <v>9.2612068108720888E-4</v>
      </c>
      <c r="K428" s="19">
        <f t="shared" ca="1" si="578"/>
        <v>0.99999957115015015</v>
      </c>
      <c r="L428" s="19">
        <f t="shared" ca="1" si="579"/>
        <v>9.261208134761365E-4</v>
      </c>
      <c r="M428" s="19">
        <f t="shared" ca="1" si="580"/>
        <v>0.47789386237895531</v>
      </c>
      <c r="N428" s="19">
        <f t="shared" ca="1" si="581"/>
        <v>0.52210613762104474</v>
      </c>
      <c r="O428" s="19">
        <f t="shared" ca="1" si="582"/>
        <v>-0.19163868552398888</v>
      </c>
      <c r="P428" s="72">
        <f t="shared" ca="1" si="583"/>
        <v>4.3852348761704517E-4</v>
      </c>
      <c r="Q428" s="72">
        <f t="shared" ca="1" si="584"/>
        <v>6.4392076778930162E-4</v>
      </c>
      <c r="R428" s="72">
        <f t="shared" ca="1" si="585"/>
        <v>1.4831361559214298E-6</v>
      </c>
      <c r="S428" s="19">
        <f t="shared" ca="1" si="586"/>
        <v>9.2683000895610356E-4</v>
      </c>
      <c r="T428" s="19">
        <f t="shared" ca="1" si="587"/>
        <v>0.99999957049297505</v>
      </c>
      <c r="U428" s="19">
        <f t="shared" ca="1" si="588"/>
        <v>9.2683014164945954E-4</v>
      </c>
      <c r="V428" s="19">
        <f t="shared" ca="1" si="589"/>
        <v>0.4786305420943488</v>
      </c>
      <c r="W428" s="19">
        <f t="shared" ca="1" si="590"/>
        <v>0.52136945790565115</v>
      </c>
      <c r="X428" s="19">
        <f t="shared" ca="1" si="591"/>
        <v>-0.19332243600284549</v>
      </c>
      <c r="Y428" s="72">
        <f t="shared" ca="1" si="592"/>
        <v>4.3790555064249676E-4</v>
      </c>
      <c r="Z428" s="72">
        <f t="shared" ca="1" si="593"/>
        <v>6.4392419176703762E-4</v>
      </c>
      <c r="AA428" s="72">
        <f t="shared" ca="1" si="594"/>
        <v>3.4239777359961268E-9</v>
      </c>
      <c r="AB428" s="19">
        <f t="shared" ca="1" si="595"/>
        <v>9.2683164777854991E-4</v>
      </c>
      <c r="AC428" s="19">
        <f t="shared" ca="1" si="596"/>
        <v>0.99999957049145616</v>
      </c>
      <c r="AD428" s="19">
        <f t="shared" ca="1" si="597"/>
        <v>9.2683178047260986E-4</v>
      </c>
      <c r="AE428" s="19">
        <f t="shared" ca="1" si="598"/>
        <v>0.47863224084080225</v>
      </c>
      <c r="AF428" s="19">
        <f t="shared" ca="1" si="599"/>
        <v>0.52136775915919775</v>
      </c>
      <c r="AG428" s="19">
        <f t="shared" ca="1" si="600"/>
        <v>-0.1933263241456824</v>
      </c>
      <c r="AH428" s="72">
        <f t="shared" ca="1" si="601"/>
        <v>4.3790412570820088E-4</v>
      </c>
      <c r="AI428" s="72">
        <f t="shared" ca="1" si="602"/>
        <v>6.4392419967165479E-4</v>
      </c>
      <c r="AJ428" s="72">
        <f t="shared" ca="1" si="603"/>
        <v>7.9046171734889481E-12</v>
      </c>
      <c r="AK428" s="19">
        <f t="shared" ca="1" si="604"/>
        <v>9.2683165156197953E-4</v>
      </c>
      <c r="AL428" s="19">
        <f t="shared" ca="1" si="605"/>
        <v>0.99999957049145272</v>
      </c>
      <c r="AM428" s="19">
        <f t="shared" ca="1" si="606"/>
        <v>9.26831784256041E-4</v>
      </c>
      <c r="AN428" s="19">
        <f t="shared" ca="1" si="607"/>
        <v>0.47863224476251504</v>
      </c>
      <c r="AO428" s="19">
        <f t="shared" ca="1" si="608"/>
        <v>0.7709111742735959</v>
      </c>
      <c r="AP428" s="19">
        <f t="shared" ca="1" si="609"/>
        <v>0.2290888257264041</v>
      </c>
      <c r="AQ428" s="72">
        <f t="shared" ca="1" si="610"/>
        <v>6.4709367519147928E-4</v>
      </c>
      <c r="AR428" s="72">
        <f t="shared" ca="1" si="611"/>
        <v>6.4392423481624938E-4</v>
      </c>
      <c r="AS428" s="72">
        <f t="shared" ca="1" si="612"/>
        <v>3.5144594591300649E-11</v>
      </c>
      <c r="AT428" s="19">
        <f t="shared" ca="1" si="613"/>
        <v>9.2683166838332821E-4</v>
      </c>
      <c r="AU428" s="19">
        <f t="shared" ca="1" si="614"/>
        <v>0.99999957049143706</v>
      </c>
      <c r="AV428" s="19">
        <f t="shared" ca="1" si="615"/>
        <v>9.2683180107739694E-4</v>
      </c>
      <c r="AW428" s="19">
        <f t="shared" ca="1" si="616"/>
        <v>0.47863226219883148</v>
      </c>
      <c r="AX428" s="19">
        <f t="shared" ca="1" si="617"/>
        <v>0.52136773780116852</v>
      </c>
      <c r="AY428" s="19">
        <f t="shared" ca="1" si="618"/>
        <v>-0.19332637303075417</v>
      </c>
      <c r="AZ428" s="72">
        <f t="shared" ca="1" si="619"/>
        <v>4.3790410779276189E-4</v>
      </c>
      <c r="BA428" s="72">
        <f t="shared" ca="1" si="620"/>
        <v>6.439241997710384E-4</v>
      </c>
      <c r="BB428" s="72">
        <f t="shared" ca="1" si="621"/>
        <v>-3.504521098231933E-11</v>
      </c>
      <c r="BC428" s="19">
        <f t="shared" ca="1" si="622"/>
        <v>9.2683165160956896E-4</v>
      </c>
      <c r="BD428" s="19">
        <f t="shared" ca="1" si="623"/>
        <v>0.99999957049145261</v>
      </c>
      <c r="BE428" s="19">
        <f t="shared" ca="1" si="624"/>
        <v>9.2683178430363043E-4</v>
      </c>
      <c r="BF428" s="19">
        <f t="shared" ca="1" si="625"/>
        <v>0.47863224481181138</v>
      </c>
      <c r="BG428" s="19">
        <f t="shared" ca="1" si="626"/>
        <v>0.52136775518818856</v>
      </c>
      <c r="BH428" s="19">
        <f t="shared" ca="1" si="627"/>
        <v>-0.19332633323467929</v>
      </c>
      <c r="BI428" s="72">
        <f t="shared" ca="1" si="628"/>
        <v>4.3790412237725809E-4</v>
      </c>
      <c r="BJ428" s="72">
        <f t="shared" ca="1" si="629"/>
        <v>6.4392419969013285E-4</v>
      </c>
      <c r="BK428" s="72">
        <f t="shared" ca="1" si="630"/>
        <v>-8.0905551355647809E-14</v>
      </c>
      <c r="BL428" s="72">
        <f t="shared" ca="1" si="631"/>
        <v>3.5137562876186726E-3</v>
      </c>
      <c r="BM428" s="72">
        <f t="shared" ca="1" si="632"/>
        <v>1.0008778611761893</v>
      </c>
      <c r="BN428" s="72">
        <f t="shared" ca="1" si="633"/>
        <v>8.7689888956788439E-4</v>
      </c>
      <c r="BO428" s="72">
        <f t="shared" ca="1" si="634"/>
        <v>-1.5728839967286997E-7</v>
      </c>
      <c r="BP428" s="72">
        <f t="shared" ca="1" si="635"/>
        <v>5897.8128530093236</v>
      </c>
      <c r="BQ428" s="72">
        <f t="shared" ca="1" si="636"/>
        <v>0.61227580623819788</v>
      </c>
      <c r="BR428" s="72">
        <f t="shared" ca="1" si="637"/>
        <v>-2.5289577009589843</v>
      </c>
      <c r="BS428" s="72">
        <f t="shared" ca="1" si="638"/>
        <v>0.6126349526308088</v>
      </c>
      <c r="BT428" s="72">
        <f t="shared" ca="1" si="639"/>
        <v>35.080819595418518</v>
      </c>
      <c r="BU428" s="72">
        <f t="shared" ca="1" si="640"/>
        <v>-144.89860283205755</v>
      </c>
      <c r="BV428" s="72">
        <f t="shared" ca="1" si="641"/>
        <v>35.10139716794248</v>
      </c>
    </row>
    <row r="429" spans="1:74">
      <c r="A429" s="13">
        <f ca="1">'MGRS to'!AO429</f>
        <v>33.970807760374981</v>
      </c>
      <c r="B429" s="13">
        <f ca="1">'MGRS to'!AP429</f>
        <v>-6.841357357381149</v>
      </c>
      <c r="C429" s="19">
        <f t="shared" ca="1" si="570"/>
        <v>0.59290244498058431</v>
      </c>
      <c r="D429" s="19">
        <f t="shared" ca="1" si="571"/>
        <v>-0.11940421119183943</v>
      </c>
      <c r="E429" s="19">
        <f t="shared" ca="1" si="572"/>
        <v>0.59204669024527135</v>
      </c>
      <c r="F429" s="19">
        <f t="shared" ca="1" si="573"/>
        <v>0.59134712285083213</v>
      </c>
      <c r="G429" s="19">
        <f t="shared" ca="1" si="574"/>
        <v>4.1501511160021987E-4</v>
      </c>
      <c r="H429" s="19">
        <f t="shared" ca="1" si="575"/>
        <v>4.1501511160021987E-4</v>
      </c>
      <c r="I429" s="19">
        <f t="shared" ca="1" si="576"/>
        <v>0</v>
      </c>
      <c r="J429" s="19">
        <f t="shared" ca="1" si="577"/>
        <v>7.7977402468016504E-4</v>
      </c>
      <c r="K429" s="19">
        <f t="shared" ca="1" si="578"/>
        <v>0.99999969597618898</v>
      </c>
      <c r="L429" s="19">
        <f t="shared" ca="1" si="579"/>
        <v>7.7977410370346487E-4</v>
      </c>
      <c r="M429" s="19">
        <f t="shared" ca="1" si="580"/>
        <v>0.36664554959516638</v>
      </c>
      <c r="N429" s="19">
        <f t="shared" ca="1" si="581"/>
        <v>0.63335445040483362</v>
      </c>
      <c r="O429" s="19">
        <f t="shared" ca="1" si="582"/>
        <v>1.7587622853865392E-2</v>
      </c>
      <c r="P429" s="72">
        <f t="shared" ca="1" si="583"/>
        <v>5.3181382827076492E-4</v>
      </c>
      <c r="Q429" s="72">
        <f t="shared" ca="1" si="584"/>
        <v>4.1597318145073528E-4</v>
      </c>
      <c r="R429" s="72">
        <f t="shared" ca="1" si="585"/>
        <v>9.580698505154135E-7</v>
      </c>
      <c r="S429" s="19">
        <f t="shared" ca="1" si="586"/>
        <v>7.801256228116601E-4</v>
      </c>
      <c r="T429" s="19">
        <f t="shared" ca="1" si="587"/>
        <v>0.99999969570196001</v>
      </c>
      <c r="U429" s="19">
        <f t="shared" ca="1" si="588"/>
        <v>7.8012570194190239E-4</v>
      </c>
      <c r="V429" s="19">
        <f t="shared" ca="1" si="589"/>
        <v>0.36732633088129274</v>
      </c>
      <c r="W429" s="19">
        <f t="shared" ca="1" si="590"/>
        <v>0.63267366911870726</v>
      </c>
      <c r="X429" s="19">
        <f t="shared" ca="1" si="591"/>
        <v>1.6530509272585259E-2</v>
      </c>
      <c r="Y429" s="72">
        <f t="shared" ca="1" si="592"/>
        <v>5.3124309900421285E-4</v>
      </c>
      <c r="Z429" s="72">
        <f t="shared" ca="1" si="593"/>
        <v>4.1597539317160764E-4</v>
      </c>
      <c r="AA429" s="72">
        <f t="shared" ca="1" si="594"/>
        <v>2.211720872365066E-9</v>
      </c>
      <c r="AB429" s="19">
        <f t="shared" ca="1" si="595"/>
        <v>7.8012643523643708E-4</v>
      </c>
      <c r="AC429" s="19">
        <f t="shared" ca="1" si="596"/>
        <v>0.9999996957013263</v>
      </c>
      <c r="AD429" s="19">
        <f t="shared" ca="1" si="597"/>
        <v>7.8012651436692657E-4</v>
      </c>
      <c r="AE429" s="19">
        <f t="shared" ca="1" si="598"/>
        <v>0.36732790141154964</v>
      </c>
      <c r="AF429" s="19">
        <f t="shared" ca="1" si="599"/>
        <v>0.63267209858845042</v>
      </c>
      <c r="AG429" s="19">
        <f t="shared" ca="1" si="600"/>
        <v>1.6528067931299018E-2</v>
      </c>
      <c r="AH429" s="72">
        <f t="shared" ca="1" si="601"/>
        <v>5.3124178235650576E-4</v>
      </c>
      <c r="AI429" s="72">
        <f t="shared" ca="1" si="602"/>
        <v>4.1597539827740369E-4</v>
      </c>
      <c r="AJ429" s="72">
        <f t="shared" ca="1" si="603"/>
        <v>5.1057960485413612E-12</v>
      </c>
      <c r="AK429" s="19">
        <f t="shared" ca="1" si="604"/>
        <v>7.8012643711192415E-4</v>
      </c>
      <c r="AL429" s="19">
        <f t="shared" ca="1" si="605"/>
        <v>0.99999969570132474</v>
      </c>
      <c r="AM429" s="19">
        <f t="shared" ca="1" si="606"/>
        <v>7.8012651624241418E-4</v>
      </c>
      <c r="AN429" s="19">
        <f t="shared" ca="1" si="607"/>
        <v>0.3673279050371468</v>
      </c>
      <c r="AO429" s="19">
        <f t="shared" ca="1" si="608"/>
        <v>0.86507021018102082</v>
      </c>
      <c r="AP429" s="19">
        <f t="shared" ca="1" si="609"/>
        <v>0.13492978981897918</v>
      </c>
      <c r="AQ429" s="72">
        <f t="shared" ca="1" si="610"/>
        <v>7.2595796544807278E-4</v>
      </c>
      <c r="AR429" s="72">
        <f t="shared" ca="1" si="611"/>
        <v>4.1597529671318783E-4</v>
      </c>
      <c r="AS429" s="72">
        <f t="shared" ca="1" si="612"/>
        <v>-1.0156421585911027E-10</v>
      </c>
      <c r="AT429" s="19">
        <f t="shared" ca="1" si="613"/>
        <v>7.8012639980453845E-4</v>
      </c>
      <c r="AU429" s="19">
        <f t="shared" ca="1" si="614"/>
        <v>0.99999969570135383</v>
      </c>
      <c r="AV429" s="19">
        <f t="shared" ca="1" si="615"/>
        <v>7.8012647893501721E-4</v>
      </c>
      <c r="AW429" s="19">
        <f t="shared" ca="1" si="616"/>
        <v>0.36732783291710458</v>
      </c>
      <c r="AX429" s="19">
        <f t="shared" ca="1" si="617"/>
        <v>0.63267216708289542</v>
      </c>
      <c r="AY429" s="19">
        <f t="shared" ca="1" si="618"/>
        <v>1.652817440407317E-2</v>
      </c>
      <c r="AZ429" s="72">
        <f t="shared" ca="1" si="619"/>
        <v>5.3124183977854781E-4</v>
      </c>
      <c r="BA429" s="72">
        <f t="shared" ca="1" si="620"/>
        <v>4.1597539805472776E-4</v>
      </c>
      <c r="BB429" s="72">
        <f t="shared" ca="1" si="621"/>
        <v>1.013415399232602E-10</v>
      </c>
      <c r="BC429" s="19">
        <f t="shared" ca="1" si="622"/>
        <v>7.8012643703014039E-4</v>
      </c>
      <c r="BD429" s="19">
        <f t="shared" ca="1" si="623"/>
        <v>0.99999969570132485</v>
      </c>
      <c r="BE429" s="19">
        <f t="shared" ca="1" si="624"/>
        <v>7.8012651616063042E-4</v>
      </c>
      <c r="BF429" s="19">
        <f t="shared" ca="1" si="625"/>
        <v>0.36732790487902078</v>
      </c>
      <c r="BG429" s="19">
        <f t="shared" ca="1" si="626"/>
        <v>0.63267209512097922</v>
      </c>
      <c r="BH429" s="19">
        <f t="shared" ca="1" si="627"/>
        <v>1.6528062541207533E-2</v>
      </c>
      <c r="BI429" s="72">
        <f t="shared" ca="1" si="628"/>
        <v>5.3124177944956533E-4</v>
      </c>
      <c r="BJ429" s="72">
        <f t="shared" ca="1" si="629"/>
        <v>4.1597539828867641E-4</v>
      </c>
      <c r="BK429" s="72">
        <f t="shared" ca="1" si="630"/>
        <v>2.3394865688794453E-13</v>
      </c>
      <c r="BL429" s="72">
        <f t="shared" ca="1" si="631"/>
        <v>4.2638915239969219E-3</v>
      </c>
      <c r="BM429" s="72">
        <f t="shared" ca="1" si="632"/>
        <v>1.0010651221679103</v>
      </c>
      <c r="BN429" s="72">
        <f t="shared" ca="1" si="633"/>
        <v>1.0637058715534857E-3</v>
      </c>
      <c r="BO429" s="72">
        <f t="shared" ca="1" si="634"/>
        <v>1.3494843046771767E-8</v>
      </c>
      <c r="BP429" s="72">
        <f t="shared" ca="1" si="635"/>
        <v>4964.2671787573354</v>
      </c>
      <c r="BQ429" s="72">
        <f t="shared" ca="1" si="636"/>
        <v>2.6848500907390642</v>
      </c>
      <c r="BR429" s="72">
        <f t="shared" ca="1" si="637"/>
        <v>-0.45651054413239472</v>
      </c>
      <c r="BS429" s="72">
        <f t="shared" ca="1" si="638"/>
        <v>2.6850821094573982</v>
      </c>
      <c r="BT429" s="72">
        <f t="shared" ca="1" si="639"/>
        <v>153.83057882466449</v>
      </c>
      <c r="BU429" s="72">
        <f t="shared" ca="1" si="640"/>
        <v>-26.156127482006926</v>
      </c>
      <c r="BV429" s="72">
        <f t="shared" ca="1" si="641"/>
        <v>153.84387251799308</v>
      </c>
    </row>
    <row r="430" spans="1:74">
      <c r="A430" s="13">
        <f ca="1">'MGRS to'!AO430</f>
        <v>34.018430573081083</v>
      </c>
      <c r="B430" s="13">
        <f ca="1">'MGRS to'!AP430</f>
        <v>-6.853578880971865</v>
      </c>
      <c r="C430" s="19">
        <f t="shared" ca="1" si="570"/>
        <v>0.5937336198613663</v>
      </c>
      <c r="D430" s="19">
        <f t="shared" ca="1" si="571"/>
        <v>-0.11961751701810759</v>
      </c>
      <c r="E430" s="19">
        <f t="shared" ca="1" si="572"/>
        <v>0.59134712285083213</v>
      </c>
      <c r="F430" s="19">
        <f t="shared" ca="1" si="573"/>
        <v>0.59217724818598438</v>
      </c>
      <c r="G430" s="19">
        <f t="shared" ca="1" si="574"/>
        <v>-2.1330582626816197E-4</v>
      </c>
      <c r="H430" s="19">
        <f t="shared" ca="1" si="575"/>
        <v>-2.1330582626816197E-4</v>
      </c>
      <c r="I430" s="19">
        <f t="shared" ca="1" si="576"/>
        <v>0</v>
      </c>
      <c r="J430" s="19">
        <f t="shared" ca="1" si="577"/>
        <v>8.4879285830018322E-4</v>
      </c>
      <c r="K430" s="19">
        <f t="shared" ca="1" si="578"/>
        <v>0.99999963977527684</v>
      </c>
      <c r="L430" s="19">
        <f t="shared" ca="1" si="579"/>
        <v>8.4879296021892218E-4</v>
      </c>
      <c r="M430" s="19">
        <f t="shared" ca="1" si="580"/>
        <v>-0.17310680624992181</v>
      </c>
      <c r="N430" s="19">
        <f t="shared" ca="1" si="581"/>
        <v>1.1731068062499217</v>
      </c>
      <c r="O430" s="19">
        <f t="shared" ca="1" si="582"/>
        <v>0.46949735180317242</v>
      </c>
      <c r="P430" s="72">
        <f t="shared" ca="1" si="583"/>
        <v>9.8369743158658609E-4</v>
      </c>
      <c r="Q430" s="72">
        <f t="shared" ca="1" si="584"/>
        <v>-2.1379820356702089E-4</v>
      </c>
      <c r="R430" s="72">
        <f t="shared" ca="1" si="585"/>
        <v>-4.9237729885892546E-7</v>
      </c>
      <c r="S430" s="19">
        <f t="shared" ca="1" si="586"/>
        <v>8.4887818621550174E-4</v>
      </c>
      <c r="T430" s="19">
        <f t="shared" ca="1" si="587"/>
        <v>0.99999963970284766</v>
      </c>
      <c r="U430" s="19">
        <f t="shared" ca="1" si="588"/>
        <v>8.4887828816498077E-4</v>
      </c>
      <c r="V430" s="19">
        <f t="shared" ca="1" si="589"/>
        <v>-0.17348895090003377</v>
      </c>
      <c r="W430" s="19">
        <f t="shared" ca="1" si="590"/>
        <v>1.1734889509000337</v>
      </c>
      <c r="X430" s="19">
        <f t="shared" ca="1" si="591"/>
        <v>0.46967010888458371</v>
      </c>
      <c r="Y430" s="72">
        <f t="shared" ca="1" si="592"/>
        <v>9.8401693010293227E-4</v>
      </c>
      <c r="Z430" s="72">
        <f t="shared" ca="1" si="593"/>
        <v>-2.1379934012968663E-4</v>
      </c>
      <c r="AA430" s="72">
        <f t="shared" ca="1" si="594"/>
        <v>-1.1365626657324716E-9</v>
      </c>
      <c r="AB430" s="19">
        <f t="shared" ca="1" si="595"/>
        <v>8.4887838339700713E-4</v>
      </c>
      <c r="AC430" s="19">
        <f t="shared" ca="1" si="596"/>
        <v>0.99999963970268024</v>
      </c>
      <c r="AD430" s="19">
        <f t="shared" ca="1" si="597"/>
        <v>8.4887848534655728E-4</v>
      </c>
      <c r="AE430" s="19">
        <f t="shared" ca="1" si="598"/>
        <v>-0.1734898328774937</v>
      </c>
      <c r="AF430" s="19">
        <f t="shared" ca="1" si="599"/>
        <v>1.1734898328774936</v>
      </c>
      <c r="AG430" s="19">
        <f t="shared" ca="1" si="600"/>
        <v>0.46967050747218375</v>
      </c>
      <c r="AH430" s="72">
        <f t="shared" ca="1" si="601"/>
        <v>9.8401766749443517E-4</v>
      </c>
      <c r="AI430" s="72">
        <f t="shared" ca="1" si="602"/>
        <v>-2.1379934275323303E-4</v>
      </c>
      <c r="AJ430" s="72">
        <f t="shared" ca="1" si="603"/>
        <v>-2.6235463996583663E-12</v>
      </c>
      <c r="AK430" s="19">
        <f t="shared" ca="1" si="604"/>
        <v>8.4887838385218329E-4</v>
      </c>
      <c r="AL430" s="19">
        <f t="shared" ca="1" si="605"/>
        <v>0.9999996397026798</v>
      </c>
      <c r="AM430" s="19">
        <f t="shared" ca="1" si="606"/>
        <v>8.4887848580173365E-4</v>
      </c>
      <c r="AN430" s="19">
        <f t="shared" ca="1" si="607"/>
        <v>-0.17348983491337255</v>
      </c>
      <c r="AO430" s="19">
        <f t="shared" ca="1" si="608"/>
        <v>0.96990127718173069</v>
      </c>
      <c r="AP430" s="19">
        <f t="shared" ca="1" si="609"/>
        <v>3.0098722818269308E-2</v>
      </c>
      <c r="AQ430" s="72">
        <f t="shared" ca="1" si="610"/>
        <v>8.1371680444446636E-4</v>
      </c>
      <c r="AR430" s="72">
        <f t="shared" ca="1" si="611"/>
        <v>-2.1379921067484387E-4</v>
      </c>
      <c r="AS430" s="72">
        <f t="shared" ca="1" si="612"/>
        <v>1.3207838915987348E-10</v>
      </c>
      <c r="AT430" s="19">
        <f t="shared" ca="1" si="613"/>
        <v>8.4887836093795667E-4</v>
      </c>
      <c r="AU430" s="19">
        <f t="shared" ca="1" si="614"/>
        <v>0.99999963970269912</v>
      </c>
      <c r="AV430" s="19">
        <f t="shared" ca="1" si="615"/>
        <v>8.488784628874988E-4</v>
      </c>
      <c r="AW430" s="19">
        <f t="shared" ca="1" si="616"/>
        <v>-0.17348973242000926</v>
      </c>
      <c r="AX430" s="19">
        <f t="shared" ca="1" si="617"/>
        <v>1.1734897324200093</v>
      </c>
      <c r="AY430" s="19">
        <f t="shared" ca="1" si="618"/>
        <v>0.46967046207297236</v>
      </c>
      <c r="AZ430" s="72">
        <f t="shared" ca="1" si="619"/>
        <v>9.840175835053326E-4</v>
      </c>
      <c r="BA430" s="72">
        <f t="shared" ca="1" si="620"/>
        <v>-2.1379934245441027E-4</v>
      </c>
      <c r="BB430" s="72">
        <f t="shared" ca="1" si="621"/>
        <v>-1.3177956639863313E-10</v>
      </c>
      <c r="BC430" s="19">
        <f t="shared" ca="1" si="622"/>
        <v>8.4887838380036948E-4</v>
      </c>
      <c r="BD430" s="19">
        <f t="shared" ca="1" si="623"/>
        <v>0.9999996397026798</v>
      </c>
      <c r="BE430" s="19">
        <f t="shared" ca="1" si="624"/>
        <v>8.4887848574991974E-4</v>
      </c>
      <c r="BF430" s="19">
        <f t="shared" ca="1" si="625"/>
        <v>-0.17348983468147899</v>
      </c>
      <c r="BG430" s="19">
        <f t="shared" ca="1" si="626"/>
        <v>1.173489834681479</v>
      </c>
      <c r="BH430" s="19">
        <f t="shared" ca="1" si="627"/>
        <v>0.46967050828744894</v>
      </c>
      <c r="BI430" s="72">
        <f t="shared" ca="1" si="628"/>
        <v>9.8401766900268616E-4</v>
      </c>
      <c r="BJ430" s="72">
        <f t="shared" ca="1" si="629"/>
        <v>-2.1379934275859923E-4</v>
      </c>
      <c r="BK430" s="72">
        <f t="shared" ca="1" si="630"/>
        <v>-3.0418896568296105E-13</v>
      </c>
      <c r="BL430" s="72">
        <f t="shared" ca="1" si="631"/>
        <v>7.9087309179301096E-3</v>
      </c>
      <c r="BM430" s="72">
        <f t="shared" ca="1" si="632"/>
        <v>1.0019742604106665</v>
      </c>
      <c r="BN430" s="72">
        <f t="shared" ca="1" si="633"/>
        <v>1.9693997948585567E-3</v>
      </c>
      <c r="BO430" s="72">
        <f t="shared" ca="1" si="634"/>
        <v>7.8472542129251031E-7</v>
      </c>
      <c r="BP430" s="72">
        <f t="shared" ca="1" si="635"/>
        <v>5401.7654523475812</v>
      </c>
      <c r="BQ430" s="72">
        <f t="shared" ca="1" si="636"/>
        <v>-0.20958485546436453</v>
      </c>
      <c r="BR430" s="72">
        <f t="shared" ca="1" si="637"/>
        <v>2.931888535618504</v>
      </c>
      <c r="BS430" s="72">
        <f t="shared" ca="1" si="638"/>
        <v>6.0734811892082972</v>
      </c>
      <c r="BT430" s="72">
        <f t="shared" ca="1" si="639"/>
        <v>347.99167233203252</v>
      </c>
      <c r="BU430" s="72">
        <f t="shared" ca="1" si="640"/>
        <v>167.98483909373164</v>
      </c>
      <c r="BV430" s="72">
        <f t="shared" ca="1" si="641"/>
        <v>347.98483909373158</v>
      </c>
    </row>
    <row r="431" spans="1:74">
      <c r="A431" s="13">
        <f ca="1">'MGRS to'!AO431</f>
        <v>33.995075846195888</v>
      </c>
      <c r="B431" s="13">
        <f ca="1">'MGRS to'!AP431</f>
        <v>-6.8416203382835707</v>
      </c>
      <c r="C431" s="19">
        <f t="shared" ca="1" si="570"/>
        <v>0.59332600298131566</v>
      </c>
      <c r="D431" s="19">
        <f t="shared" ca="1" si="571"/>
        <v>-0.11940880107445656</v>
      </c>
      <c r="E431" s="19">
        <f t="shared" ca="1" si="572"/>
        <v>0.59217724818598438</v>
      </c>
      <c r="F431" s="19">
        <f t="shared" ca="1" si="573"/>
        <v>0.59177014547790308</v>
      </c>
      <c r="G431" s="19">
        <f t="shared" ca="1" si="574"/>
        <v>2.0871594365103052E-4</v>
      </c>
      <c r="H431" s="19">
        <f t="shared" ca="1" si="575"/>
        <v>2.0871594365103052E-4</v>
      </c>
      <c r="I431" s="19">
        <f t="shared" ca="1" si="576"/>
        <v>0</v>
      </c>
      <c r="J431" s="19">
        <f t="shared" ca="1" si="577"/>
        <v>4.4241519191833527E-4</v>
      </c>
      <c r="K431" s="19">
        <f t="shared" ca="1" si="578"/>
        <v>0.99999990213439416</v>
      </c>
      <c r="L431" s="19">
        <f t="shared" ca="1" si="579"/>
        <v>4.424152063507461E-4</v>
      </c>
      <c r="M431" s="19">
        <f t="shared" ca="1" si="580"/>
        <v>0.32487426761298349</v>
      </c>
      <c r="N431" s="19">
        <f t="shared" ca="1" si="581"/>
        <v>0.67512573238701656</v>
      </c>
      <c r="O431" s="19">
        <f t="shared" ca="1" si="582"/>
        <v>7.761196001405446E-2</v>
      </c>
      <c r="P431" s="72">
        <f t="shared" ca="1" si="583"/>
        <v>5.668288163558061E-4</v>
      </c>
      <c r="Q431" s="72">
        <f t="shared" ca="1" si="584"/>
        <v>2.0919758873903986E-4</v>
      </c>
      <c r="R431" s="72">
        <f t="shared" ca="1" si="585"/>
        <v>4.8164508800933414E-7</v>
      </c>
      <c r="S431" s="19">
        <f t="shared" ca="1" si="586"/>
        <v>4.4257181881754833E-4</v>
      </c>
      <c r="T431" s="19">
        <f t="shared" ca="1" si="587"/>
        <v>0.99999990206508771</v>
      </c>
      <c r="U431" s="19">
        <f t="shared" ca="1" si="588"/>
        <v>4.4257183326529298E-4</v>
      </c>
      <c r="V431" s="19">
        <f t="shared" ca="1" si="589"/>
        <v>0.32550872755441468</v>
      </c>
      <c r="W431" s="19">
        <f t="shared" ca="1" si="590"/>
        <v>0.67449127244558538</v>
      </c>
      <c r="X431" s="19">
        <f t="shared" ca="1" si="591"/>
        <v>7.674431610168897E-2</v>
      </c>
      <c r="Y431" s="72">
        <f t="shared" ca="1" si="592"/>
        <v>5.6629703211719758E-4</v>
      </c>
      <c r="Z431" s="72">
        <f t="shared" ca="1" si="593"/>
        <v>2.0919870021107075E-4</v>
      </c>
      <c r="AA431" s="72">
        <f t="shared" ca="1" si="594"/>
        <v>1.1114720308946606E-9</v>
      </c>
      <c r="AB431" s="19">
        <f t="shared" ca="1" si="595"/>
        <v>4.4257218061219416E-4</v>
      </c>
      <c r="AC431" s="19">
        <f t="shared" ca="1" si="596"/>
        <v>0.99999990206492761</v>
      </c>
      <c r="AD431" s="19">
        <f t="shared" ca="1" si="597"/>
        <v>4.4257219505997427E-4</v>
      </c>
      <c r="AE431" s="19">
        <f t="shared" ca="1" si="598"/>
        <v>0.32551019089158295</v>
      </c>
      <c r="AF431" s="19">
        <f t="shared" ca="1" si="599"/>
        <v>0.67448980910841705</v>
      </c>
      <c r="AG431" s="19">
        <f t="shared" ca="1" si="600"/>
        <v>7.6742313055379707E-2</v>
      </c>
      <c r="AH431" s="72">
        <f t="shared" ca="1" si="601"/>
        <v>5.6629580559234454E-4</v>
      </c>
      <c r="AI431" s="72">
        <f t="shared" ca="1" si="602"/>
        <v>2.0919870277596783E-4</v>
      </c>
      <c r="AJ431" s="72">
        <f t="shared" ca="1" si="603"/>
        <v>2.5648970794489578E-12</v>
      </c>
      <c r="AK431" s="19">
        <f t="shared" ca="1" si="604"/>
        <v>4.4257218144706757E-4</v>
      </c>
      <c r="AL431" s="19">
        <f t="shared" ca="1" si="605"/>
        <v>0.99999990206492728</v>
      </c>
      <c r="AM431" s="19">
        <f t="shared" ca="1" si="606"/>
        <v>4.4257219589484772E-4</v>
      </c>
      <c r="AN431" s="19">
        <f t="shared" ca="1" si="607"/>
        <v>0.32551019426847977</v>
      </c>
      <c r="AO431" s="19">
        <f t="shared" ca="1" si="608"/>
        <v>0.89404311342729659</v>
      </c>
      <c r="AP431" s="19">
        <f t="shared" ca="1" si="609"/>
        <v>0.10595688657270341</v>
      </c>
      <c r="AQ431" s="72">
        <f t="shared" ca="1" si="610"/>
        <v>7.5021712880453915E-4</v>
      </c>
      <c r="AR431" s="72">
        <f t="shared" ca="1" si="611"/>
        <v>2.0919863124955996E-4</v>
      </c>
      <c r="AS431" s="72">
        <f t="shared" ca="1" si="612"/>
        <v>-7.1526407870560818E-11</v>
      </c>
      <c r="AT431" s="19">
        <f t="shared" ca="1" si="613"/>
        <v>4.4257215816445377E-4</v>
      </c>
      <c r="AU431" s="19">
        <f t="shared" ca="1" si="614"/>
        <v>0.9999999020649375</v>
      </c>
      <c r="AV431" s="19">
        <f t="shared" ca="1" si="615"/>
        <v>4.4257217261223171E-4</v>
      </c>
      <c r="AW431" s="19">
        <f t="shared" ca="1" si="616"/>
        <v>0.32551010009868309</v>
      </c>
      <c r="AX431" s="19">
        <f t="shared" ca="1" si="617"/>
        <v>0.67448989990131691</v>
      </c>
      <c r="AY431" s="19">
        <f t="shared" ca="1" si="618"/>
        <v>7.6742437334839653E-2</v>
      </c>
      <c r="AZ431" s="72">
        <f t="shared" ca="1" si="619"/>
        <v>5.6629588169220121E-4</v>
      </c>
      <c r="BA431" s="72">
        <f t="shared" ca="1" si="620"/>
        <v>2.0919870261682826E-4</v>
      </c>
      <c r="BB431" s="72">
        <f t="shared" ca="1" si="621"/>
        <v>7.1367268296212635E-11</v>
      </c>
      <c r="BC431" s="19">
        <f t="shared" ca="1" si="622"/>
        <v>4.4257218139525181E-4</v>
      </c>
      <c r="BD431" s="19">
        <f t="shared" ca="1" si="623"/>
        <v>0.99999990206492728</v>
      </c>
      <c r="BE431" s="19">
        <f t="shared" ca="1" si="624"/>
        <v>4.4257219584303197E-4</v>
      </c>
      <c r="BF431" s="19">
        <f t="shared" ca="1" si="625"/>
        <v>0.32551019405897119</v>
      </c>
      <c r="BG431" s="19">
        <f t="shared" ca="1" si="626"/>
        <v>0.67448980594102881</v>
      </c>
      <c r="BH431" s="19">
        <f t="shared" ca="1" si="627"/>
        <v>7.6742308719783492E-2</v>
      </c>
      <c r="BI431" s="72">
        <f t="shared" ca="1" si="628"/>
        <v>5.6629580293753588E-4</v>
      </c>
      <c r="BJ431" s="72">
        <f t="shared" ca="1" si="629"/>
        <v>2.0919870278151949E-4</v>
      </c>
      <c r="BK431" s="72">
        <f t="shared" ca="1" si="630"/>
        <v>1.6469123157239474E-13</v>
      </c>
      <c r="BL431" s="72">
        <f t="shared" ca="1" si="631"/>
        <v>4.5457218498380966E-3</v>
      </c>
      <c r="BM431" s="72">
        <f t="shared" ca="1" si="632"/>
        <v>1.0011354636868401</v>
      </c>
      <c r="BN431" s="72">
        <f t="shared" ca="1" si="633"/>
        <v>1.1338542824462288E-3</v>
      </c>
      <c r="BO431" s="72">
        <f t="shared" ca="1" si="634"/>
        <v>3.836965083914576E-8</v>
      </c>
      <c r="BP431" s="72">
        <f t="shared" ca="1" si="635"/>
        <v>2816.2720716096987</v>
      </c>
      <c r="BQ431" s="72">
        <f t="shared" ca="1" si="636"/>
        <v>2.7401158280367337</v>
      </c>
      <c r="BR431" s="72">
        <f t="shared" ca="1" si="637"/>
        <v>-0.40136009268189843</v>
      </c>
      <c r="BS431" s="72">
        <f t="shared" ca="1" si="638"/>
        <v>2.7402325609078946</v>
      </c>
      <c r="BT431" s="72">
        <f t="shared" ca="1" si="639"/>
        <v>156.99707232349965</v>
      </c>
      <c r="BU431" s="72">
        <f t="shared" ca="1" si="640"/>
        <v>-22.996239375652337</v>
      </c>
      <c r="BV431" s="72">
        <f t="shared" ca="1" si="641"/>
        <v>157.00376062434771</v>
      </c>
    </row>
    <row r="432" spans="1:74">
      <c r="A432" s="13">
        <f ca="1">'MGRS to'!AO432</f>
        <v>34.009866304799139</v>
      </c>
      <c r="B432" s="13">
        <f ca="1">'MGRS to'!AP432</f>
        <v>-6.8387341518655642</v>
      </c>
      <c r="C432" s="19">
        <f t="shared" ca="1" si="570"/>
        <v>0.59358414518182234</v>
      </c>
      <c r="D432" s="19">
        <f t="shared" ca="1" si="571"/>
        <v>-0.11935842761863601</v>
      </c>
      <c r="E432" s="19">
        <f t="shared" ca="1" si="572"/>
        <v>0.59177014547790308</v>
      </c>
      <c r="F432" s="19">
        <f t="shared" ca="1" si="573"/>
        <v>0.59202796193541907</v>
      </c>
      <c r="G432" s="19">
        <f t="shared" ca="1" si="574"/>
        <v>5.0373455820554303E-5</v>
      </c>
      <c r="H432" s="19">
        <f t="shared" ca="1" si="575"/>
        <v>5.0373455820554303E-5</v>
      </c>
      <c r="I432" s="19">
        <f t="shared" ca="1" si="576"/>
        <v>0</v>
      </c>
      <c r="J432" s="19">
        <f t="shared" ca="1" si="577"/>
        <v>2.6118365809503079E-4</v>
      </c>
      <c r="K432" s="19">
        <f t="shared" ca="1" si="578"/>
        <v>0.99999996589154783</v>
      </c>
      <c r="L432" s="19">
        <f t="shared" ca="1" si="579"/>
        <v>2.6118366106455424E-4</v>
      </c>
      <c r="M432" s="19">
        <f t="shared" ca="1" si="580"/>
        <v>0.1328278295141429</v>
      </c>
      <c r="N432" s="19">
        <f t="shared" ca="1" si="581"/>
        <v>0.86717217048585704</v>
      </c>
      <c r="O432" s="19">
        <f t="shared" ca="1" si="582"/>
        <v>0.28204607434584661</v>
      </c>
      <c r="P432" s="72">
        <f t="shared" ca="1" si="583"/>
        <v>7.2771806684949016E-4</v>
      </c>
      <c r="Q432" s="72">
        <f t="shared" ca="1" si="584"/>
        <v>5.0489712250168421E-5</v>
      </c>
      <c r="R432" s="72">
        <f t="shared" ca="1" si="585"/>
        <v>1.1625642961411866E-7</v>
      </c>
      <c r="S432" s="19">
        <f t="shared" ca="1" si="586"/>
        <v>2.6119911754551465E-4</v>
      </c>
      <c r="T432" s="19">
        <f t="shared" ca="1" si="587"/>
        <v>0.99999996588750995</v>
      </c>
      <c r="U432" s="19">
        <f t="shared" ca="1" si="588"/>
        <v>2.6119912051556545E-4</v>
      </c>
      <c r="V432" s="19">
        <f t="shared" ca="1" si="589"/>
        <v>0.13312650187230779</v>
      </c>
      <c r="W432" s="19">
        <f t="shared" ca="1" si="590"/>
        <v>0.86687349812769221</v>
      </c>
      <c r="X432" s="19">
        <f t="shared" ca="1" si="591"/>
        <v>0.28179871070420215</v>
      </c>
      <c r="Y432" s="72">
        <f t="shared" ca="1" si="592"/>
        <v>7.2746797114179446E-4</v>
      </c>
      <c r="Z432" s="72">
        <f t="shared" ca="1" si="593"/>
        <v>5.0489980557269195E-5</v>
      </c>
      <c r="AA432" s="72">
        <f t="shared" ca="1" si="594"/>
        <v>2.6830710077335078E-10</v>
      </c>
      <c r="AB432" s="19">
        <f t="shared" ca="1" si="595"/>
        <v>2.6119915326439368E-4</v>
      </c>
      <c r="AC432" s="19">
        <f t="shared" ca="1" si="596"/>
        <v>0.99999996588750062</v>
      </c>
      <c r="AD432" s="19">
        <f t="shared" ca="1" si="597"/>
        <v>2.6119915623444567E-4</v>
      </c>
      <c r="AE432" s="19">
        <f t="shared" ca="1" si="598"/>
        <v>0.13312719111402263</v>
      </c>
      <c r="AF432" s="19">
        <f t="shared" ca="1" si="599"/>
        <v>0.8668728088859774</v>
      </c>
      <c r="AG432" s="19">
        <f t="shared" ca="1" si="600"/>
        <v>0.28179813966971168</v>
      </c>
      <c r="AH432" s="72">
        <f t="shared" ca="1" si="601"/>
        <v>7.2746739399925139E-4</v>
      </c>
      <c r="AI432" s="72">
        <f t="shared" ca="1" si="602"/>
        <v>5.0489981176492583E-5</v>
      </c>
      <c r="AJ432" s="72">
        <f t="shared" ca="1" si="603"/>
        <v>6.1922338865641122E-13</v>
      </c>
      <c r="AK432" s="19">
        <f t="shared" ca="1" si="604"/>
        <v>2.6119915334681489E-4</v>
      </c>
      <c r="AL432" s="19">
        <f t="shared" ca="1" si="605"/>
        <v>0.99999996588750062</v>
      </c>
      <c r="AM432" s="19">
        <f t="shared" ca="1" si="606"/>
        <v>2.6119915631686688E-4</v>
      </c>
      <c r="AN432" s="19">
        <f t="shared" ca="1" si="607"/>
        <v>0.13312719270472392</v>
      </c>
      <c r="AO432" s="19">
        <f t="shared" ca="1" si="608"/>
        <v>0.98227715056255926</v>
      </c>
      <c r="AP432" s="19">
        <f t="shared" ca="1" si="609"/>
        <v>1.7722849437440735E-2</v>
      </c>
      <c r="AQ432" s="72">
        <f t="shared" ca="1" si="610"/>
        <v>8.2407415177280661E-4</v>
      </c>
      <c r="AR432" s="72">
        <f t="shared" ca="1" si="611"/>
        <v>5.0489947684144447E-5</v>
      </c>
      <c r="AS432" s="72">
        <f t="shared" ca="1" si="612"/>
        <v>-3.3492348136413344E-11</v>
      </c>
      <c r="AT432" s="19">
        <f t="shared" ca="1" si="613"/>
        <v>2.611991488880797E-4</v>
      </c>
      <c r="AU432" s="19">
        <f t="shared" ca="1" si="614"/>
        <v>0.99999996588750173</v>
      </c>
      <c r="AV432" s="19">
        <f t="shared" ca="1" si="615"/>
        <v>2.6119915185813158E-4</v>
      </c>
      <c r="AW432" s="19">
        <f t="shared" ca="1" si="616"/>
        <v>0.13312710666779082</v>
      </c>
      <c r="AX432" s="19">
        <f t="shared" ca="1" si="617"/>
        <v>0.86687289333220918</v>
      </c>
      <c r="AY432" s="19">
        <f t="shared" ca="1" si="618"/>
        <v>0.28179820963318525</v>
      </c>
      <c r="AZ432" s="72">
        <f t="shared" ca="1" si="619"/>
        <v>7.2746746471103786E-4</v>
      </c>
      <c r="BA432" s="72">
        <f t="shared" ca="1" si="620"/>
        <v>5.0489981100625014E-5</v>
      </c>
      <c r="BB432" s="72">
        <f t="shared" ca="1" si="621"/>
        <v>3.3416480567621375E-11</v>
      </c>
      <c r="BC432" s="19">
        <f t="shared" ca="1" si="622"/>
        <v>2.6119915333671658E-4</v>
      </c>
      <c r="BD432" s="19">
        <f t="shared" ca="1" si="623"/>
        <v>0.99999996588750062</v>
      </c>
      <c r="BE432" s="19">
        <f t="shared" ca="1" si="624"/>
        <v>2.6119915630676857E-4</v>
      </c>
      <c r="BF432" s="19">
        <f t="shared" ca="1" si="625"/>
        <v>0.13312719250983038</v>
      </c>
      <c r="BG432" s="19">
        <f t="shared" ca="1" si="626"/>
        <v>0.86687280749016959</v>
      </c>
      <c r="BH432" s="19">
        <f t="shared" ca="1" si="627"/>
        <v>0.28179813851328861</v>
      </c>
      <c r="BI432" s="72">
        <f t="shared" ca="1" si="628"/>
        <v>7.2746739283045955E-4</v>
      </c>
      <c r="BJ432" s="72">
        <f t="shared" ca="1" si="629"/>
        <v>5.0489981177746592E-5</v>
      </c>
      <c r="BK432" s="72">
        <f t="shared" ca="1" si="630"/>
        <v>7.712157735345615E-14</v>
      </c>
      <c r="BL432" s="72">
        <f t="shared" ca="1" si="631"/>
        <v>5.8422864620478552E-3</v>
      </c>
      <c r="BM432" s="72">
        <f t="shared" ca="1" si="632"/>
        <v>1.0014589755457262</v>
      </c>
      <c r="BN432" s="72">
        <f t="shared" ca="1" si="633"/>
        <v>1.4563194336932243E-3</v>
      </c>
      <c r="BO432" s="72">
        <f t="shared" ca="1" si="634"/>
        <v>1.0707645272357309E-7</v>
      </c>
      <c r="BP432" s="72">
        <f t="shared" ca="1" si="635"/>
        <v>1662.1191411758548</v>
      </c>
      <c r="BQ432" s="72">
        <f t="shared" ca="1" si="636"/>
        <v>0.16036881688283888</v>
      </c>
      <c r="BR432" s="72">
        <f t="shared" ca="1" si="637"/>
        <v>-2.9811956664265757</v>
      </c>
      <c r="BS432" s="72">
        <f t="shared" ca="1" si="638"/>
        <v>0.16039698716321737</v>
      </c>
      <c r="BT432" s="72">
        <f t="shared" ca="1" si="639"/>
        <v>9.1884563728930289</v>
      </c>
      <c r="BU432" s="72">
        <f t="shared" ca="1" si="640"/>
        <v>-170.80992958893361</v>
      </c>
      <c r="BV432" s="72">
        <f t="shared" ca="1" si="641"/>
        <v>9.1900704110664151</v>
      </c>
    </row>
    <row r="433" spans="1:74">
      <c r="A433" s="13">
        <f ca="1">'MGRS to'!AO433</f>
        <v>33.969645879408823</v>
      </c>
      <c r="B433" s="13">
        <f ca="1">'MGRS to'!AP433</f>
        <v>-6.8584528497308241</v>
      </c>
      <c r="C433" s="19">
        <f t="shared" ca="1" si="570"/>
        <v>0.59288216633220858</v>
      </c>
      <c r="D433" s="19">
        <f t="shared" ca="1" si="571"/>
        <v>-0.11970258382059076</v>
      </c>
      <c r="E433" s="19">
        <f t="shared" ca="1" si="572"/>
        <v>0.59202796193541907</v>
      </c>
      <c r="F433" s="19">
        <f t="shared" ca="1" si="573"/>
        <v>0.59132686986244021</v>
      </c>
      <c r="G433" s="19">
        <f t="shared" ca="1" si="574"/>
        <v>-3.4415620195475671E-4</v>
      </c>
      <c r="H433" s="19">
        <f t="shared" ca="1" si="575"/>
        <v>-3.4415620195475671E-4</v>
      </c>
      <c r="I433" s="19">
        <f t="shared" ca="1" si="576"/>
        <v>0</v>
      </c>
      <c r="J433" s="19">
        <f t="shared" ca="1" si="577"/>
        <v>7.5705147085480297E-4</v>
      </c>
      <c r="K433" s="19">
        <f t="shared" ca="1" si="578"/>
        <v>0.99999971343649419</v>
      </c>
      <c r="L433" s="19">
        <f t="shared" ca="1" si="579"/>
        <v>7.5705154316925254E-4</v>
      </c>
      <c r="M433" s="19">
        <f t="shared" ca="1" si="580"/>
        <v>-0.31317915227421284</v>
      </c>
      <c r="N433" s="19">
        <f t="shared" ca="1" si="581"/>
        <v>1.3131791522742129</v>
      </c>
      <c r="O433" s="19">
        <f t="shared" ca="1" si="582"/>
        <v>0.52620376239995403</v>
      </c>
      <c r="P433" s="72">
        <f t="shared" ca="1" si="583"/>
        <v>1.1007660504648183E-3</v>
      </c>
      <c r="Q433" s="72">
        <f t="shared" ca="1" si="584"/>
        <v>-3.4495071404893853E-4</v>
      </c>
      <c r="R433" s="72">
        <f t="shared" ca="1" si="585"/>
        <v>-7.9451209418181712E-7</v>
      </c>
      <c r="S433" s="19">
        <f t="shared" ca="1" si="586"/>
        <v>7.5730054165098061E-4</v>
      </c>
      <c r="T433" s="19">
        <f t="shared" ca="1" si="587"/>
        <v>0.99999971324790371</v>
      </c>
      <c r="U433" s="19">
        <f t="shared" ca="1" si="588"/>
        <v>7.5730061403682814E-4</v>
      </c>
      <c r="V433" s="19">
        <f t="shared" ca="1" si="589"/>
        <v>-0.31379891114596936</v>
      </c>
      <c r="W433" s="19">
        <f t="shared" ca="1" si="590"/>
        <v>1.3137989111459694</v>
      </c>
      <c r="X433" s="19">
        <f t="shared" ca="1" si="591"/>
        <v>0.52642726615977309</v>
      </c>
      <c r="Y433" s="72">
        <f t="shared" ca="1" si="592"/>
        <v>1.1012838441186907E-3</v>
      </c>
      <c r="Z433" s="72">
        <f t="shared" ca="1" si="593"/>
        <v>-3.4495254824400807E-4</v>
      </c>
      <c r="AA433" s="72">
        <f t="shared" ca="1" si="594"/>
        <v>-1.8341950695365157E-9</v>
      </c>
      <c r="AB433" s="19">
        <f t="shared" ca="1" si="595"/>
        <v>7.5730111722051784E-4</v>
      </c>
      <c r="AC433" s="19">
        <f t="shared" ca="1" si="596"/>
        <v>0.99999971324746784</v>
      </c>
      <c r="AD433" s="19">
        <f t="shared" ca="1" si="597"/>
        <v>7.573011896065305E-4</v>
      </c>
      <c r="AE433" s="19">
        <f t="shared" ca="1" si="598"/>
        <v>-0.31380034120150418</v>
      </c>
      <c r="AF433" s="19">
        <f t="shared" ca="1" si="599"/>
        <v>1.3138003412015042</v>
      </c>
      <c r="AG433" s="19">
        <f t="shared" ca="1" si="600"/>
        <v>0.52642778163712922</v>
      </c>
      <c r="AH433" s="72">
        <f t="shared" ca="1" si="601"/>
        <v>1.1012850388938749E-3</v>
      </c>
      <c r="AI433" s="72">
        <f t="shared" ca="1" si="602"/>
        <v>-3.4495255247839489E-4</v>
      </c>
      <c r="AJ433" s="72">
        <f t="shared" ca="1" si="603"/>
        <v>-4.2343868212127433E-12</v>
      </c>
      <c r="AK433" s="19">
        <f t="shared" ca="1" si="604"/>
        <v>7.5730111854927916E-4</v>
      </c>
      <c r="AL433" s="19">
        <f t="shared" ca="1" si="605"/>
        <v>0.99999971324746684</v>
      </c>
      <c r="AM433" s="19">
        <f t="shared" ca="1" si="606"/>
        <v>7.5730119093529215E-4</v>
      </c>
      <c r="AN433" s="19">
        <f t="shared" ca="1" si="607"/>
        <v>-0.31380034450289462</v>
      </c>
      <c r="AO433" s="19">
        <f t="shared" ca="1" si="608"/>
        <v>0.9015293437898646</v>
      </c>
      <c r="AP433" s="19">
        <f t="shared" ca="1" si="609"/>
        <v>9.8470656210135399E-2</v>
      </c>
      <c r="AQ433" s="72">
        <f t="shared" ca="1" si="610"/>
        <v>7.5648481333192056E-4</v>
      </c>
      <c r="AR433" s="72">
        <f t="shared" ca="1" si="611"/>
        <v>-3.4495242468972841E-4</v>
      </c>
      <c r="AS433" s="72">
        <f t="shared" ca="1" si="612"/>
        <v>1.2778866647581572E-10</v>
      </c>
      <c r="AT433" s="19">
        <f t="shared" ca="1" si="613"/>
        <v>7.5730107844917483E-4</v>
      </c>
      <c r="AU433" s="19">
        <f t="shared" ca="1" si="614"/>
        <v>0.99999971324749715</v>
      </c>
      <c r="AV433" s="19">
        <f t="shared" ca="1" si="615"/>
        <v>7.5730115083517643E-4</v>
      </c>
      <c r="AW433" s="19">
        <f t="shared" ca="1" si="616"/>
        <v>-0.31380024487079944</v>
      </c>
      <c r="AX433" s="19">
        <f t="shared" ca="1" si="617"/>
        <v>1.3138002448707995</v>
      </c>
      <c r="AY433" s="19">
        <f t="shared" ca="1" si="618"/>
        <v>0.52642774691382976</v>
      </c>
      <c r="AZ433" s="72">
        <f t="shared" ca="1" si="619"/>
        <v>1.1012849584120109E-3</v>
      </c>
      <c r="BA433" s="72">
        <f t="shared" ca="1" si="620"/>
        <v>-3.4495255219315989E-4</v>
      </c>
      <c r="BB433" s="72">
        <f t="shared" ca="1" si="621"/>
        <v>-1.2750343147830204E-10</v>
      </c>
      <c r="BC433" s="19">
        <f t="shared" ca="1" si="622"/>
        <v>7.5730111845978153E-4</v>
      </c>
      <c r="BD433" s="19">
        <f t="shared" ca="1" si="623"/>
        <v>0.99999971324746695</v>
      </c>
      <c r="BE433" s="19">
        <f t="shared" ca="1" si="624"/>
        <v>7.573011908457944E-4</v>
      </c>
      <c r="BF433" s="19">
        <f t="shared" ca="1" si="625"/>
        <v>-0.31380034428050363</v>
      </c>
      <c r="BG433" s="19">
        <f t="shared" ca="1" si="626"/>
        <v>1.3138003442805037</v>
      </c>
      <c r="BH433" s="19">
        <f t="shared" ca="1" si="627"/>
        <v>0.52642778274698321</v>
      </c>
      <c r="BI433" s="72">
        <f t="shared" ca="1" si="628"/>
        <v>1.1012850414663011E-3</v>
      </c>
      <c r="BJ433" s="72">
        <f t="shared" ca="1" si="629"/>
        <v>-3.4495255248751184E-4</v>
      </c>
      <c r="BK433" s="72">
        <f t="shared" ca="1" si="630"/>
        <v>-2.9435194516189145E-13</v>
      </c>
      <c r="BL433" s="72">
        <f t="shared" ca="1" si="631"/>
        <v>8.854353140279856E-3</v>
      </c>
      <c r="BM433" s="72">
        <f t="shared" ca="1" si="632"/>
        <v>1.0022099267977502</v>
      </c>
      <c r="BN433" s="72">
        <f t="shared" ca="1" si="633"/>
        <v>2.2038382219330336E-3</v>
      </c>
      <c r="BO433" s="72">
        <f t="shared" ca="1" si="634"/>
        <v>8.7818084021342337E-7</v>
      </c>
      <c r="BP433" s="72">
        <f t="shared" ca="1" si="635"/>
        <v>4819.0199175359203</v>
      </c>
      <c r="BQ433" s="72">
        <f t="shared" ca="1" si="636"/>
        <v>-2.7554011353207075</v>
      </c>
      <c r="BR433" s="72">
        <f t="shared" ca="1" si="637"/>
        <v>0.38599911956527772</v>
      </c>
      <c r="BS433" s="72">
        <f t="shared" ca="1" si="638"/>
        <v>3.5275917731550708</v>
      </c>
      <c r="BT433" s="72">
        <f t="shared" ca="1" si="639"/>
        <v>202.12714408056803</v>
      </c>
      <c r="BU433" s="72">
        <f t="shared" ca="1" si="640"/>
        <v>22.116120446856055</v>
      </c>
      <c r="BV433" s="72">
        <f t="shared" ca="1" si="641"/>
        <v>202.11612044685603</v>
      </c>
    </row>
    <row r="434" spans="1:74">
      <c r="A434" s="13">
        <f ca="1">'MGRS to'!AO434</f>
        <v>34.007976930589074</v>
      </c>
      <c r="B434" s="13">
        <f ca="1">'MGRS to'!AP434</f>
        <v>-6.8425605712043698</v>
      </c>
      <c r="C434" s="19">
        <f t="shared" ca="1" si="570"/>
        <v>0.59355116938105446</v>
      </c>
      <c r="D434" s="19">
        <f t="shared" ca="1" si="571"/>
        <v>-0.11942521123466016</v>
      </c>
      <c r="E434" s="19">
        <f t="shared" ca="1" si="572"/>
        <v>0.59132686986244021</v>
      </c>
      <c r="F434" s="19">
        <f t="shared" ca="1" si="573"/>
        <v>0.59199502772290058</v>
      </c>
      <c r="G434" s="19">
        <f t="shared" ca="1" si="574"/>
        <v>2.7737258593060754E-4</v>
      </c>
      <c r="H434" s="19">
        <f t="shared" ca="1" si="575"/>
        <v>2.7737258593060754E-4</v>
      </c>
      <c r="I434" s="19">
        <f t="shared" ca="1" si="576"/>
        <v>0</v>
      </c>
      <c r="J434" s="19">
        <f t="shared" ca="1" si="577"/>
        <v>7.0670907216022118E-4</v>
      </c>
      <c r="K434" s="19">
        <f t="shared" ca="1" si="578"/>
        <v>0.99999975028111243</v>
      </c>
      <c r="L434" s="19">
        <f t="shared" ca="1" si="579"/>
        <v>7.0670913098642822E-4</v>
      </c>
      <c r="M434" s="19">
        <f t="shared" ca="1" si="580"/>
        <v>0.27039281176424013</v>
      </c>
      <c r="N434" s="19">
        <f t="shared" ca="1" si="581"/>
        <v>0.72960718823575987</v>
      </c>
      <c r="O434" s="19">
        <f t="shared" ca="1" si="582"/>
        <v>0.14728269234938451</v>
      </c>
      <c r="P434" s="72">
        <f t="shared" ca="1" si="583"/>
        <v>6.1248711885216161E-4</v>
      </c>
      <c r="Q434" s="72">
        <f t="shared" ca="1" si="584"/>
        <v>2.7801293657814827E-4</v>
      </c>
      <c r="R434" s="72">
        <f t="shared" ca="1" si="585"/>
        <v>6.403506475407281E-7</v>
      </c>
      <c r="S434" s="19">
        <f t="shared" ca="1" si="586"/>
        <v>7.0688239693978653E-4</v>
      </c>
      <c r="T434" s="19">
        <f t="shared" ca="1" si="587"/>
        <v>0.99999975015860731</v>
      </c>
      <c r="U434" s="19">
        <f t="shared" ca="1" si="588"/>
        <v>7.0688245580928651E-4</v>
      </c>
      <c r="V434" s="19">
        <f t="shared" ca="1" si="589"/>
        <v>0.27095059636743068</v>
      </c>
      <c r="W434" s="19">
        <f t="shared" ca="1" si="590"/>
        <v>0.72904940363256932</v>
      </c>
      <c r="X434" s="19">
        <f t="shared" ca="1" si="591"/>
        <v>0.14663029138350392</v>
      </c>
      <c r="Y434" s="72">
        <f t="shared" ca="1" si="592"/>
        <v>6.1201972964954597E-4</v>
      </c>
      <c r="Z434" s="72">
        <f t="shared" ca="1" si="593"/>
        <v>2.7801441491047971E-4</v>
      </c>
      <c r="AA434" s="72">
        <f t="shared" ca="1" si="594"/>
        <v>1.4783323314419491E-9</v>
      </c>
      <c r="AB434" s="19">
        <f t="shared" ca="1" si="595"/>
        <v>7.0688279749566384E-4</v>
      </c>
      <c r="AC434" s="19">
        <f t="shared" ca="1" si="596"/>
        <v>0.99999975015832421</v>
      </c>
      <c r="AD434" s="19">
        <f t="shared" ca="1" si="597"/>
        <v>7.068828563652639E-4</v>
      </c>
      <c r="AE434" s="19">
        <f t="shared" ca="1" si="598"/>
        <v>0.27095188361051248</v>
      </c>
      <c r="AF434" s="19">
        <f t="shared" ca="1" si="599"/>
        <v>0.72904811638948752</v>
      </c>
      <c r="AG434" s="19">
        <f t="shared" ca="1" si="600"/>
        <v>0.14662878463228446</v>
      </c>
      <c r="AH434" s="72">
        <f t="shared" ca="1" si="601"/>
        <v>6.1201865101747147E-4</v>
      </c>
      <c r="AI434" s="72">
        <f t="shared" ca="1" si="602"/>
        <v>2.7801441832340124E-4</v>
      </c>
      <c r="AJ434" s="72">
        <f t="shared" ca="1" si="603"/>
        <v>3.4129215295899962E-12</v>
      </c>
      <c r="AK434" s="19">
        <f t="shared" ca="1" si="604"/>
        <v>7.06882798420406E-4</v>
      </c>
      <c r="AL434" s="19">
        <f t="shared" ca="1" si="605"/>
        <v>0.99999975015832354</v>
      </c>
      <c r="AM434" s="19">
        <f t="shared" ca="1" si="606"/>
        <v>7.0688285729000628E-4</v>
      </c>
      <c r="AN434" s="19">
        <f t="shared" ca="1" si="607"/>
        <v>0.27095188658227537</v>
      </c>
      <c r="AO434" s="19">
        <f t="shared" ca="1" si="608"/>
        <v>0.92658507515750577</v>
      </c>
      <c r="AP434" s="19">
        <f t="shared" ca="1" si="609"/>
        <v>7.3414924842494234E-2</v>
      </c>
      <c r="AQ434" s="72">
        <f t="shared" ca="1" si="610"/>
        <v>7.7746046416187398E-4</v>
      </c>
      <c r="AR434" s="72">
        <f t="shared" ca="1" si="611"/>
        <v>2.7801429096088916E-4</v>
      </c>
      <c r="AS434" s="72">
        <f t="shared" ca="1" si="612"/>
        <v>-1.273625120840928E-10</v>
      </c>
      <c r="AT434" s="19">
        <f t="shared" ca="1" si="613"/>
        <v>7.0688276391131272E-4</v>
      </c>
      <c r="AU434" s="19">
        <f t="shared" ca="1" si="614"/>
        <v>0.99999975015834797</v>
      </c>
      <c r="AV434" s="19">
        <f t="shared" ca="1" si="615"/>
        <v>7.0688282278090443E-4</v>
      </c>
      <c r="AW434" s="19">
        <f t="shared" ca="1" si="616"/>
        <v>0.27095177568272771</v>
      </c>
      <c r="AX434" s="19">
        <f t="shared" ca="1" si="617"/>
        <v>0.72904822431727223</v>
      </c>
      <c r="AY434" s="19">
        <f t="shared" ca="1" si="618"/>
        <v>0.14662891096474384</v>
      </c>
      <c r="AZ434" s="72">
        <f t="shared" ca="1" si="619"/>
        <v>6.1201874145444665E-4</v>
      </c>
      <c r="BA434" s="72">
        <f t="shared" ca="1" si="620"/>
        <v>2.7801441803724754E-4</v>
      </c>
      <c r="BB434" s="72">
        <f t="shared" ca="1" si="621"/>
        <v>1.2707635838786827E-10</v>
      </c>
      <c r="BC434" s="19">
        <f t="shared" ca="1" si="622"/>
        <v>7.0688279834285443E-4</v>
      </c>
      <c r="BD434" s="19">
        <f t="shared" ca="1" si="623"/>
        <v>0.99999975015832354</v>
      </c>
      <c r="BE434" s="19">
        <f t="shared" ca="1" si="624"/>
        <v>7.068828572124547E-4</v>
      </c>
      <c r="BF434" s="19">
        <f t="shared" ca="1" si="625"/>
        <v>0.2709518863331169</v>
      </c>
      <c r="BG434" s="19">
        <f t="shared" ca="1" si="626"/>
        <v>0.72904811366688316</v>
      </c>
      <c r="BH434" s="19">
        <f t="shared" ca="1" si="627"/>
        <v>0.14662878144540015</v>
      </c>
      <c r="BI434" s="72">
        <f t="shared" ca="1" si="628"/>
        <v>6.1201864873609315E-4</v>
      </c>
      <c r="BJ434" s="72">
        <f t="shared" ca="1" si="629"/>
        <v>2.7801441833061975E-4</v>
      </c>
      <c r="BK434" s="72">
        <f t="shared" ca="1" si="630"/>
        <v>2.9337220586872492E-13</v>
      </c>
      <c r="BL434" s="72">
        <f t="shared" ca="1" si="631"/>
        <v>4.9134173870205968E-3</v>
      </c>
      <c r="BM434" s="72">
        <f t="shared" ca="1" si="632"/>
        <v>1.0012272250164889</v>
      </c>
      <c r="BN434" s="72">
        <f t="shared" ca="1" si="633"/>
        <v>1.2253451832135891E-3</v>
      </c>
      <c r="BO434" s="72">
        <f t="shared" ca="1" si="634"/>
        <v>1.2675224740949529E-7</v>
      </c>
      <c r="BP434" s="72">
        <f t="shared" ca="1" si="635"/>
        <v>4498.1870271607486</v>
      </c>
      <c r="BQ434" s="72">
        <f t="shared" ca="1" si="636"/>
        <v>0.33103564058172424</v>
      </c>
      <c r="BR434" s="72">
        <f t="shared" ca="1" si="637"/>
        <v>-2.810401953124555</v>
      </c>
      <c r="BS434" s="72">
        <f t="shared" ca="1" si="638"/>
        <v>0.33119070046523813</v>
      </c>
      <c r="BT434" s="72">
        <f t="shared" ca="1" si="639"/>
        <v>18.966945073742465</v>
      </c>
      <c r="BU434" s="72">
        <f t="shared" ca="1" si="640"/>
        <v>-161.02417064936043</v>
      </c>
      <c r="BV434" s="72">
        <f t="shared" ca="1" si="641"/>
        <v>18.975829350639572</v>
      </c>
    </row>
    <row r="435" spans="1:74">
      <c r="A435" s="13">
        <f ca="1">'MGRS to'!AO435</f>
        <v>34.013355592038522</v>
      </c>
      <c r="B435" s="13">
        <f ca="1">'MGRS to'!AP435</f>
        <v>-6.8428359107215808</v>
      </c>
      <c r="C435" s="19">
        <f t="shared" ca="1" si="570"/>
        <v>0.59364504473269741</v>
      </c>
      <c r="D435" s="19">
        <f t="shared" ca="1" si="571"/>
        <v>-0.11943001681579633</v>
      </c>
      <c r="E435" s="19">
        <f t="shared" ca="1" si="572"/>
        <v>0.59199502772290058</v>
      </c>
      <c r="F435" s="19">
        <f t="shared" ca="1" si="573"/>
        <v>0.59208878469907456</v>
      </c>
      <c r="G435" s="19">
        <f t="shared" ca="1" si="574"/>
        <v>-4.8055811361774614E-6</v>
      </c>
      <c r="H435" s="19">
        <f t="shared" ca="1" si="575"/>
        <v>-4.8055811361774614E-6</v>
      </c>
      <c r="I435" s="19">
        <f t="shared" ca="1" si="576"/>
        <v>0</v>
      </c>
      <c r="J435" s="19">
        <f t="shared" ca="1" si="577"/>
        <v>9.38417401202011E-5</v>
      </c>
      <c r="K435" s="19">
        <f t="shared" ca="1" si="578"/>
        <v>0.99999999559686403</v>
      </c>
      <c r="L435" s="19">
        <f t="shared" ca="1" si="579"/>
        <v>9.3841740257933739E-5</v>
      </c>
      <c r="M435" s="19">
        <f t="shared" ca="1" si="580"/>
        <v>-3.5261417598625784E-2</v>
      </c>
      <c r="N435" s="19">
        <f t="shared" ca="1" si="581"/>
        <v>1.0352614175986259</v>
      </c>
      <c r="O435" s="19">
        <f t="shared" ca="1" si="582"/>
        <v>0.39836040572097364</v>
      </c>
      <c r="P435" s="72">
        <f t="shared" ca="1" si="583"/>
        <v>8.6840929523657033E-4</v>
      </c>
      <c r="Q435" s="72">
        <f t="shared" ca="1" si="584"/>
        <v>-4.8166697609673925E-6</v>
      </c>
      <c r="R435" s="72">
        <f t="shared" ca="1" si="585"/>
        <v>-1.1088624789931082E-8</v>
      </c>
      <c r="S435" s="19">
        <f t="shared" ca="1" si="586"/>
        <v>9.3842131571119275E-5</v>
      </c>
      <c r="T435" s="19">
        <f t="shared" ca="1" si="587"/>
        <v>0.99999999559682717</v>
      </c>
      <c r="U435" s="19">
        <f t="shared" ca="1" si="588"/>
        <v>9.3842131708853649E-5</v>
      </c>
      <c r="V435" s="19">
        <f t="shared" ca="1" si="589"/>
        <v>-3.534263403025014E-2</v>
      </c>
      <c r="W435" s="19">
        <f t="shared" ca="1" si="590"/>
        <v>1.0353426340302501</v>
      </c>
      <c r="X435" s="19">
        <f t="shared" ca="1" si="591"/>
        <v>0.39840760074508386</v>
      </c>
      <c r="Y435" s="72">
        <f t="shared" ca="1" si="592"/>
        <v>8.6847724485712664E-4</v>
      </c>
      <c r="Z435" s="72">
        <f t="shared" ca="1" si="593"/>
        <v>-4.8166953473845294E-6</v>
      </c>
      <c r="AA435" s="72">
        <f t="shared" ca="1" si="594"/>
        <v>-2.5586417136896173E-11</v>
      </c>
      <c r="AB435" s="19">
        <f t="shared" ca="1" si="595"/>
        <v>9.38421324754115E-5</v>
      </c>
      <c r="AC435" s="19">
        <f t="shared" ca="1" si="596"/>
        <v>0.99999999559682717</v>
      </c>
      <c r="AD435" s="19">
        <f t="shared" ca="1" si="597"/>
        <v>9.3842132613145875E-5</v>
      </c>
      <c r="AE435" s="19">
        <f t="shared" ca="1" si="598"/>
        <v>-3.5342821431709408E-2</v>
      </c>
      <c r="AF435" s="19">
        <f t="shared" ca="1" si="599"/>
        <v>1.0353428214317093</v>
      </c>
      <c r="AG435" s="19">
        <f t="shared" ca="1" si="600"/>
        <v>0.39840770963586891</v>
      </c>
      <c r="AH435" s="72">
        <f t="shared" ca="1" si="601"/>
        <v>8.6847740164627851E-4</v>
      </c>
      <c r="AI435" s="72">
        <f t="shared" ca="1" si="602"/>
        <v>-4.816695406423838E-6</v>
      </c>
      <c r="AJ435" s="72">
        <f t="shared" ca="1" si="603"/>
        <v>-5.9039308577884479E-14</v>
      </c>
      <c r="AK435" s="19">
        <f t="shared" ca="1" si="604"/>
        <v>9.384213247749798E-5</v>
      </c>
      <c r="AL435" s="19">
        <f t="shared" ca="1" si="605"/>
        <v>0.99999999559682717</v>
      </c>
      <c r="AM435" s="19">
        <f t="shared" ca="1" si="606"/>
        <v>9.3842132615232354E-5</v>
      </c>
      <c r="AN435" s="19">
        <f t="shared" ca="1" si="607"/>
        <v>-3.5342821864128439E-2</v>
      </c>
      <c r="AO435" s="19">
        <f t="shared" ca="1" si="608"/>
        <v>0.99875088494268049</v>
      </c>
      <c r="AP435" s="19">
        <f t="shared" ca="1" si="609"/>
        <v>1.2491150573195053E-3</v>
      </c>
      <c r="AQ435" s="72">
        <f t="shared" ca="1" si="610"/>
        <v>8.3785999025210323E-4</v>
      </c>
      <c r="AR435" s="72">
        <f t="shared" ca="1" si="611"/>
        <v>-4.8166919082810471E-6</v>
      </c>
      <c r="AS435" s="72">
        <f t="shared" ca="1" si="612"/>
        <v>3.4981427908919028E-12</v>
      </c>
      <c r="AT435" s="19">
        <f t="shared" ca="1" si="613"/>
        <v>9.3842132353871583E-5</v>
      </c>
      <c r="AU435" s="19">
        <f t="shared" ca="1" si="614"/>
        <v>0.99999999559682717</v>
      </c>
      <c r="AV435" s="19">
        <f t="shared" ca="1" si="615"/>
        <v>9.3842132491605944E-5</v>
      </c>
      <c r="AW435" s="19">
        <f t="shared" ca="1" si="616"/>
        <v>-3.534279624283395E-2</v>
      </c>
      <c r="AX435" s="19">
        <f t="shared" ca="1" si="617"/>
        <v>1.0353427962428339</v>
      </c>
      <c r="AY435" s="19">
        <f t="shared" ca="1" si="618"/>
        <v>0.39840769499971829</v>
      </c>
      <c r="AZ435" s="72">
        <f t="shared" ca="1" si="619"/>
        <v>8.6847738057204337E-4</v>
      </c>
      <c r="BA435" s="72">
        <f t="shared" ca="1" si="620"/>
        <v>-4.8166953984882887E-6</v>
      </c>
      <c r="BB435" s="72">
        <f t="shared" ca="1" si="621"/>
        <v>-3.4902072415998395E-12</v>
      </c>
      <c r="BC435" s="19">
        <f t="shared" ca="1" si="622"/>
        <v>9.3842132477217537E-5</v>
      </c>
      <c r="BD435" s="19">
        <f t="shared" ca="1" si="623"/>
        <v>0.99999999559682717</v>
      </c>
      <c r="BE435" s="19">
        <f t="shared" ca="1" si="624"/>
        <v>9.3842132614951911E-5</v>
      </c>
      <c r="BF435" s="19">
        <f t="shared" ca="1" si="625"/>
        <v>-3.5342821806006439E-2</v>
      </c>
      <c r="BG435" s="19">
        <f t="shared" ca="1" si="626"/>
        <v>1.0353428218060063</v>
      </c>
      <c r="BH435" s="19">
        <f t="shared" ca="1" si="627"/>
        <v>0.3984077098533565</v>
      </c>
      <c r="BI435" s="72">
        <f t="shared" ca="1" si="628"/>
        <v>8.6847740195943361E-4</v>
      </c>
      <c r="BJ435" s="72">
        <f t="shared" ca="1" si="629"/>
        <v>-4.8166954065417577E-6</v>
      </c>
      <c r="BK435" s="72">
        <f t="shared" ca="1" si="630"/>
        <v>-8.0534689838153775E-15</v>
      </c>
      <c r="BL435" s="72">
        <f t="shared" ca="1" si="631"/>
        <v>6.9776895747006695E-3</v>
      </c>
      <c r="BM435" s="72">
        <f t="shared" ca="1" si="632"/>
        <v>1.0017421467466068</v>
      </c>
      <c r="BN435" s="72">
        <f t="shared" ca="1" si="633"/>
        <v>1.7383608167554133E-3</v>
      </c>
      <c r="BO435" s="72">
        <f t="shared" ca="1" si="634"/>
        <v>6.4944394609447884E-8</v>
      </c>
      <c r="BP435" s="72">
        <f t="shared" ca="1" si="635"/>
        <v>597.15688390147352</v>
      </c>
      <c r="BQ435" s="72">
        <f t="shared" ca="1" si="636"/>
        <v>-4.2407217366124302E-2</v>
      </c>
      <c r="BR435" s="72">
        <f t="shared" ca="1" si="637"/>
        <v>3.0991827482351844</v>
      </c>
      <c r="BS435" s="72">
        <f t="shared" ca="1" si="638"/>
        <v>6.2407754018249779</v>
      </c>
      <c r="BT435" s="72">
        <f t="shared" ca="1" si="639"/>
        <v>357.57024542402718</v>
      </c>
      <c r="BU435" s="72">
        <f t="shared" ca="1" si="640"/>
        <v>177.57009141363164</v>
      </c>
      <c r="BV435" s="72">
        <f t="shared" ca="1" si="641"/>
        <v>357.57009141363164</v>
      </c>
    </row>
    <row r="436" spans="1:74">
      <c r="A436" s="13">
        <f ca="1">'MGRS to'!AO436</f>
        <v>34.009108946967466</v>
      </c>
      <c r="B436" s="13">
        <f ca="1">'MGRS to'!AP436</f>
        <v>-6.8382228318680163</v>
      </c>
      <c r="C436" s="19">
        <f t="shared" ca="1" si="570"/>
        <v>0.59357092679404388</v>
      </c>
      <c r="D436" s="19">
        <f t="shared" ca="1" si="571"/>
        <v>-0.11934950340114751</v>
      </c>
      <c r="E436" s="19">
        <f t="shared" ca="1" si="572"/>
        <v>0.59208878469907456</v>
      </c>
      <c r="F436" s="19">
        <f t="shared" ca="1" si="573"/>
        <v>0.59201476021752708</v>
      </c>
      <c r="G436" s="19">
        <f t="shared" ca="1" si="574"/>
        <v>8.0513414648819559E-5</v>
      </c>
      <c r="H436" s="19">
        <f t="shared" ca="1" si="575"/>
        <v>8.0513414648819559E-5</v>
      </c>
      <c r="I436" s="19">
        <f t="shared" ca="1" si="576"/>
        <v>0</v>
      </c>
      <c r="J436" s="19">
        <f t="shared" ca="1" si="577"/>
        <v>9.9715476302759999E-5</v>
      </c>
      <c r="K436" s="19">
        <f t="shared" ca="1" si="578"/>
        <v>0.99999999502841186</v>
      </c>
      <c r="L436" s="19">
        <f t="shared" ca="1" si="579"/>
        <v>9.9715476468008104E-5</v>
      </c>
      <c r="M436" s="19">
        <f t="shared" ca="1" si="580"/>
        <v>0.55596803237195158</v>
      </c>
      <c r="N436" s="19">
        <f t="shared" ca="1" si="581"/>
        <v>0.44403196762804842</v>
      </c>
      <c r="O436" s="19">
        <f t="shared" ca="1" si="582"/>
        <v>-0.40276506957217995</v>
      </c>
      <c r="P436" s="72">
        <f t="shared" ca="1" si="583"/>
        <v>3.7302108418406246E-4</v>
      </c>
      <c r="Q436" s="72">
        <f t="shared" ca="1" si="584"/>
        <v>8.0699192538481192E-5</v>
      </c>
      <c r="R436" s="72">
        <f t="shared" ca="1" si="585"/>
        <v>1.8577788966163324E-7</v>
      </c>
      <c r="S436" s="19">
        <f t="shared" ca="1" si="586"/>
        <v>9.9818828471783457E-5</v>
      </c>
      <c r="T436" s="19">
        <f t="shared" ca="1" si="587"/>
        <v>0.99999999501810066</v>
      </c>
      <c r="U436" s="19">
        <f t="shared" ca="1" si="588"/>
        <v>9.9818828637545908E-5</v>
      </c>
      <c r="V436" s="19">
        <f t="shared" ca="1" si="589"/>
        <v>0.55667390535727579</v>
      </c>
      <c r="W436" s="19">
        <f t="shared" ca="1" si="590"/>
        <v>0.44332609464272421</v>
      </c>
      <c r="X436" s="19">
        <f t="shared" ca="1" si="591"/>
        <v>-0.40499858115743259</v>
      </c>
      <c r="Y436" s="72">
        <f t="shared" ca="1" si="592"/>
        <v>3.7242875604172289E-4</v>
      </c>
      <c r="Z436" s="72">
        <f t="shared" ca="1" si="593"/>
        <v>8.0699621205122072E-5</v>
      </c>
      <c r="AA436" s="72">
        <f t="shared" ca="1" si="594"/>
        <v>4.2866664087999346E-10</v>
      </c>
      <c r="AB436" s="19">
        <f t="shared" ca="1" si="595"/>
        <v>9.9819067099688721E-5</v>
      </c>
      <c r="AC436" s="19">
        <f t="shared" ca="1" si="596"/>
        <v>0.9999999950180769</v>
      </c>
      <c r="AD436" s="19">
        <f t="shared" ca="1" si="597"/>
        <v>9.9819067265452364E-5</v>
      </c>
      <c r="AE436" s="19">
        <f t="shared" ca="1" si="598"/>
        <v>0.55667553156334615</v>
      </c>
      <c r="AF436" s="19">
        <f t="shared" ca="1" si="599"/>
        <v>0.44332446843665385</v>
      </c>
      <c r="AG436" s="19">
        <f t="shared" ca="1" si="600"/>
        <v>-0.40500373498355002</v>
      </c>
      <c r="AH436" s="72">
        <f t="shared" ca="1" si="601"/>
        <v>3.7242739142039218E-4</v>
      </c>
      <c r="AI436" s="72">
        <f t="shared" ca="1" si="602"/>
        <v>8.0699622194233805E-5</v>
      </c>
      <c r="AJ436" s="72">
        <f t="shared" ca="1" si="603"/>
        <v>9.8911173305668565E-13</v>
      </c>
      <c r="AK436" s="19">
        <f t="shared" ca="1" si="604"/>
        <v>9.9819067650289275E-5</v>
      </c>
      <c r="AL436" s="19">
        <f t="shared" ca="1" si="605"/>
        <v>0.99999999501807679</v>
      </c>
      <c r="AM436" s="19">
        <f t="shared" ca="1" si="606"/>
        <v>9.9819067816052918E-5</v>
      </c>
      <c r="AN436" s="19">
        <f t="shared" ca="1" si="607"/>
        <v>0.55667553531574154</v>
      </c>
      <c r="AO436" s="19">
        <f t="shared" ca="1" si="608"/>
        <v>0.69011234838093261</v>
      </c>
      <c r="AP436" s="19">
        <f t="shared" ca="1" si="609"/>
        <v>0.30988765161906739</v>
      </c>
      <c r="AQ436" s="72">
        <f t="shared" ca="1" si="610"/>
        <v>5.7938963003005138E-4</v>
      </c>
      <c r="AR436" s="72">
        <f t="shared" ca="1" si="611"/>
        <v>8.0699645183046062E-5</v>
      </c>
      <c r="AS436" s="72">
        <f t="shared" ca="1" si="612"/>
        <v>2.2988812256271619E-11</v>
      </c>
      <c r="AT436" s="19">
        <f t="shared" ca="1" si="613"/>
        <v>9.9819080447578057E-5</v>
      </c>
      <c r="AU436" s="19">
        <f t="shared" ca="1" si="614"/>
        <v>0.99999999501807557</v>
      </c>
      <c r="AV436" s="19">
        <f t="shared" ca="1" si="615"/>
        <v>9.9819080613341768E-5</v>
      </c>
      <c r="AW436" s="19">
        <f t="shared" ca="1" si="616"/>
        <v>0.55667562252677039</v>
      </c>
      <c r="AX436" s="19">
        <f t="shared" ca="1" si="617"/>
        <v>0.44332437747322961</v>
      </c>
      <c r="AY436" s="19">
        <f t="shared" ca="1" si="618"/>
        <v>-0.40500402326896245</v>
      </c>
      <c r="AZ436" s="72">
        <f t="shared" ca="1" si="619"/>
        <v>3.7242731508896549E-4</v>
      </c>
      <c r="BA436" s="72">
        <f t="shared" ca="1" si="620"/>
        <v>8.0699622249560818E-5</v>
      </c>
      <c r="BB436" s="72">
        <f t="shared" ca="1" si="621"/>
        <v>-2.2933485243226831E-11</v>
      </c>
      <c r="BC436" s="19">
        <f t="shared" ca="1" si="622"/>
        <v>9.9819067681090009E-5</v>
      </c>
      <c r="BD436" s="19">
        <f t="shared" ca="1" si="623"/>
        <v>0.99999999501807679</v>
      </c>
      <c r="BE436" s="19">
        <f t="shared" ca="1" si="624"/>
        <v>9.9819067846853652E-5</v>
      </c>
      <c r="BF436" s="19">
        <f t="shared" ca="1" si="625"/>
        <v>0.55667553552562288</v>
      </c>
      <c r="BG436" s="19">
        <f t="shared" ca="1" si="626"/>
        <v>0.44332446447437712</v>
      </c>
      <c r="BH436" s="19">
        <f t="shared" ca="1" si="627"/>
        <v>-0.40500374754097479</v>
      </c>
      <c r="BI436" s="72">
        <f t="shared" ca="1" si="628"/>
        <v>3.7242738809547079E-4</v>
      </c>
      <c r="BJ436" s="72">
        <f t="shared" ca="1" si="629"/>
        <v>8.0699622196643756E-5</v>
      </c>
      <c r="BK436" s="72">
        <f t="shared" ca="1" si="630"/>
        <v>-5.2917062008314697E-14</v>
      </c>
      <c r="BL436" s="72">
        <f t="shared" ca="1" si="631"/>
        <v>2.9877837840964231E-3</v>
      </c>
      <c r="BM436" s="72">
        <f t="shared" ca="1" si="632"/>
        <v>1.0007465280199159</v>
      </c>
      <c r="BN436" s="72">
        <f t="shared" ca="1" si="633"/>
        <v>7.4583201330682394E-4</v>
      </c>
      <c r="BO436" s="72">
        <f t="shared" ca="1" si="634"/>
        <v>-3.0161145422480676E-8</v>
      </c>
      <c r="BP436" s="72">
        <f t="shared" ca="1" si="635"/>
        <v>635.19065136120321</v>
      </c>
      <c r="BQ436" s="72">
        <f t="shared" ca="1" si="636"/>
        <v>2.40850408265903</v>
      </c>
      <c r="BR436" s="72">
        <f t="shared" ca="1" si="637"/>
        <v>-0.73304353531623168</v>
      </c>
      <c r="BS436" s="72">
        <f t="shared" ca="1" si="638"/>
        <v>2.4085491182735614</v>
      </c>
      <c r="BT436" s="72">
        <f t="shared" ca="1" si="639"/>
        <v>137.9971188763904</v>
      </c>
      <c r="BU436" s="72">
        <f t="shared" ca="1" si="640"/>
        <v>-42.000300772969183</v>
      </c>
      <c r="BV436" s="72">
        <f t="shared" ca="1" si="641"/>
        <v>137.99969922703082</v>
      </c>
    </row>
    <row r="437" spans="1:74">
      <c r="A437" s="13">
        <f ca="1">'MGRS to'!AO437</f>
        <v>33.986803280247386</v>
      </c>
      <c r="B437" s="13">
        <f ca="1">'MGRS to'!AP437</f>
        <v>-6.8614969293836676</v>
      </c>
      <c r="C437" s="19">
        <f t="shared" ca="1" si="570"/>
        <v>0.59318161946792591</v>
      </c>
      <c r="D437" s="19">
        <f t="shared" ca="1" si="571"/>
        <v>-0.11975571303322585</v>
      </c>
      <c r="E437" s="19">
        <f t="shared" ca="1" si="572"/>
        <v>0.59201476021752708</v>
      </c>
      <c r="F437" s="19">
        <f t="shared" ca="1" si="573"/>
        <v>0.5916259443388584</v>
      </c>
      <c r="G437" s="19">
        <f t="shared" ca="1" si="574"/>
        <v>-4.0620963207833871E-4</v>
      </c>
      <c r="H437" s="19">
        <f t="shared" ca="1" si="575"/>
        <v>-4.0620963207833871E-4</v>
      </c>
      <c r="I437" s="19">
        <f t="shared" ca="1" si="576"/>
        <v>0</v>
      </c>
      <c r="J437" s="19">
        <f t="shared" ca="1" si="577"/>
        <v>5.1461680211231089E-4</v>
      </c>
      <c r="K437" s="19">
        <f t="shared" ca="1" si="578"/>
        <v>0.99999986758476467</v>
      </c>
      <c r="L437" s="19">
        <f t="shared" ca="1" si="579"/>
        <v>5.1461682482668045E-4</v>
      </c>
      <c r="M437" s="19">
        <f t="shared" ca="1" si="580"/>
        <v>-0.54368270145629172</v>
      </c>
      <c r="N437" s="19">
        <f t="shared" ca="1" si="581"/>
        <v>1.5436827014562917</v>
      </c>
      <c r="O437" s="19">
        <f t="shared" ca="1" si="582"/>
        <v>0.59677980567186451</v>
      </c>
      <c r="P437" s="72">
        <f t="shared" ca="1" si="583"/>
        <v>1.2932345425875989E-3</v>
      </c>
      <c r="Q437" s="72">
        <f t="shared" ca="1" si="584"/>
        <v>-4.0714721935780309E-4</v>
      </c>
      <c r="R437" s="72">
        <f t="shared" ca="1" si="585"/>
        <v>-9.375872794643793E-7</v>
      </c>
      <c r="S437" s="19">
        <f t="shared" ca="1" si="586"/>
        <v>5.1512688751889255E-4</v>
      </c>
      <c r="T437" s="19">
        <f t="shared" ca="1" si="587"/>
        <v>0.99999986732213597</v>
      </c>
      <c r="U437" s="19">
        <f t="shared" ca="1" si="588"/>
        <v>5.151269103008722E-4</v>
      </c>
      <c r="V437" s="19">
        <f t="shared" ca="1" si="589"/>
        <v>-0.54439799091527985</v>
      </c>
      <c r="W437" s="19">
        <f t="shared" ca="1" si="590"/>
        <v>1.5443979909152799</v>
      </c>
      <c r="X437" s="19">
        <f t="shared" ca="1" si="591"/>
        <v>0.59696655718024005</v>
      </c>
      <c r="Y437" s="72">
        <f t="shared" ca="1" si="592"/>
        <v>1.2938314545705638E-3</v>
      </c>
      <c r="Z437" s="72">
        <f t="shared" ca="1" si="593"/>
        <v>-4.0714938343777891E-4</v>
      </c>
      <c r="AA437" s="72">
        <f t="shared" ca="1" si="594"/>
        <v>-2.1640799758204828E-9</v>
      </c>
      <c r="AB437" s="19">
        <f t="shared" ca="1" si="595"/>
        <v>5.1512806564135098E-4</v>
      </c>
      <c r="AC437" s="19">
        <f t="shared" ca="1" si="596"/>
        <v>0.99999986732152912</v>
      </c>
      <c r="AD437" s="19">
        <f t="shared" ca="1" si="597"/>
        <v>5.1512808842348696E-4</v>
      </c>
      <c r="AE437" s="19">
        <f t="shared" ca="1" si="598"/>
        <v>-0.5443996394433388</v>
      </c>
      <c r="AF437" s="19">
        <f t="shared" ca="1" si="599"/>
        <v>1.5443996394433388</v>
      </c>
      <c r="AG437" s="19">
        <f t="shared" ca="1" si="600"/>
        <v>0.59696698738675291</v>
      </c>
      <c r="AH437" s="72">
        <f t="shared" ca="1" si="601"/>
        <v>1.2938328302714895E-3</v>
      </c>
      <c r="AI437" s="72">
        <f t="shared" ca="1" si="602"/>
        <v>-4.0714938843277221E-4</v>
      </c>
      <c r="AJ437" s="72">
        <f t="shared" ca="1" si="603"/>
        <v>-4.9949932970187738E-12</v>
      </c>
      <c r="AK437" s="19">
        <f t="shared" ca="1" si="604"/>
        <v>5.1512806836062186E-4</v>
      </c>
      <c r="AL437" s="19">
        <f t="shared" ca="1" si="605"/>
        <v>0.99999986732152768</v>
      </c>
      <c r="AM437" s="19">
        <f t="shared" ca="1" si="606"/>
        <v>5.1512809114275817E-4</v>
      </c>
      <c r="AN437" s="19">
        <f t="shared" ca="1" si="607"/>
        <v>-0.5443996432483561</v>
      </c>
      <c r="AO437" s="19">
        <f t="shared" ca="1" si="608"/>
        <v>0.70362902843106268</v>
      </c>
      <c r="AP437" s="19">
        <f t="shared" ca="1" si="609"/>
        <v>0.29637097156893732</v>
      </c>
      <c r="AQ437" s="72">
        <f t="shared" ca="1" si="610"/>
        <v>5.9071762627313073E-4</v>
      </c>
      <c r="AR437" s="72">
        <f t="shared" ca="1" si="611"/>
        <v>-4.0714948833707102E-4</v>
      </c>
      <c r="AS437" s="72">
        <f t="shared" ca="1" si="612"/>
        <v>-9.9904298809377901E-11</v>
      </c>
      <c r="AT437" s="19">
        <f t="shared" ca="1" si="613"/>
        <v>5.15128122748458E-4</v>
      </c>
      <c r="AU437" s="19">
        <f t="shared" ca="1" si="614"/>
        <v>0.99999986732149959</v>
      </c>
      <c r="AV437" s="19">
        <f t="shared" ca="1" si="615"/>
        <v>5.1512814553060157E-4</v>
      </c>
      <c r="AW437" s="19">
        <f t="shared" ca="1" si="616"/>
        <v>-0.54439971935206277</v>
      </c>
      <c r="AX437" s="19">
        <f t="shared" ca="1" si="617"/>
        <v>1.5443997193520627</v>
      </c>
      <c r="AY437" s="19">
        <f t="shared" ca="1" si="618"/>
        <v>0.59696700824003135</v>
      </c>
      <c r="AZ437" s="72">
        <f t="shared" ca="1" si="619"/>
        <v>1.2938328969555257E-3</v>
      </c>
      <c r="BA437" s="72">
        <f t="shared" ca="1" si="620"/>
        <v>-4.0714938867489412E-4</v>
      </c>
      <c r="BB437" s="72">
        <f t="shared" ca="1" si="621"/>
        <v>9.9662176894412674E-11</v>
      </c>
      <c r="BC437" s="19">
        <f t="shared" ca="1" si="622"/>
        <v>5.151280684924255E-4</v>
      </c>
      <c r="BD437" s="19">
        <f t="shared" ca="1" si="623"/>
        <v>0.99999986732152768</v>
      </c>
      <c r="BE437" s="19">
        <f t="shared" ca="1" si="624"/>
        <v>5.1512809127456181E-4</v>
      </c>
      <c r="BF437" s="19">
        <f t="shared" ca="1" si="625"/>
        <v>-0.54439964343280411</v>
      </c>
      <c r="BG437" s="19">
        <f t="shared" ca="1" si="626"/>
        <v>1.5443996434328042</v>
      </c>
      <c r="BH437" s="19">
        <f t="shared" ca="1" si="627"/>
        <v>0.59696698842785878</v>
      </c>
      <c r="BI437" s="72">
        <f t="shared" ca="1" si="628"/>
        <v>1.2938328336007086E-3</v>
      </c>
      <c r="BJ437" s="72">
        <f t="shared" ca="1" si="629"/>
        <v>-4.071493884448602E-4</v>
      </c>
      <c r="BK437" s="72">
        <f t="shared" ca="1" si="630"/>
        <v>2.3003392810375112E-13</v>
      </c>
      <c r="BL437" s="72">
        <f t="shared" ca="1" si="631"/>
        <v>1.0408476365687969E-2</v>
      </c>
      <c r="BM437" s="72">
        <f t="shared" ca="1" si="632"/>
        <v>1.002597062721998</v>
      </c>
      <c r="BN437" s="72">
        <f t="shared" ca="1" si="633"/>
        <v>2.5886579931128639E-3</v>
      </c>
      <c r="BO437" s="72">
        <f t="shared" ca="1" si="634"/>
        <v>7.9580079098479266E-7</v>
      </c>
      <c r="BP437" s="72">
        <f t="shared" ca="1" si="635"/>
        <v>3277.9740301844122</v>
      </c>
      <c r="BQ437" s="72">
        <f t="shared" ca="1" si="636"/>
        <v>-2.4283110932576344</v>
      </c>
      <c r="BR437" s="72">
        <f t="shared" ca="1" si="637"/>
        <v>0.71305442279552589</v>
      </c>
      <c r="BS437" s="72">
        <f t="shared" ca="1" si="638"/>
        <v>3.8546470763853189</v>
      </c>
      <c r="BT437" s="72">
        <f t="shared" ca="1" si="639"/>
        <v>220.8680230115387</v>
      </c>
      <c r="BU437" s="72">
        <f t="shared" ca="1" si="640"/>
        <v>40.855008989320631</v>
      </c>
      <c r="BV437" s="72">
        <f t="shared" ca="1" si="641"/>
        <v>220.85500898932059</v>
      </c>
    </row>
    <row r="438" spans="1:74">
      <c r="A438" s="13">
        <f ca="1">'MGRS to'!AO438</f>
        <v>34.000004471606317</v>
      </c>
      <c r="B438" s="13">
        <f ca="1">'MGRS to'!AP438</f>
        <v>-6.8599968356844929</v>
      </c>
      <c r="C438" s="19">
        <f t="shared" ca="1" si="570"/>
        <v>0.59341202372232515</v>
      </c>
      <c r="D438" s="19">
        <f t="shared" ca="1" si="571"/>
        <v>-0.11972953145908684</v>
      </c>
      <c r="E438" s="19">
        <f t="shared" ca="1" si="572"/>
        <v>0.5916259443388584</v>
      </c>
      <c r="F438" s="19">
        <f t="shared" ca="1" si="573"/>
        <v>0.59185605762556692</v>
      </c>
      <c r="G438" s="19">
        <f t="shared" ca="1" si="574"/>
        <v>2.618157413901423E-5</v>
      </c>
      <c r="H438" s="19">
        <f t="shared" ca="1" si="575"/>
        <v>2.618157413901423E-5</v>
      </c>
      <c r="I438" s="19">
        <f t="shared" ca="1" si="576"/>
        <v>0</v>
      </c>
      <c r="J438" s="19">
        <f t="shared" ca="1" si="577"/>
        <v>2.3113700296315307E-4</v>
      </c>
      <c r="K438" s="19">
        <f t="shared" ca="1" si="578"/>
        <v>0.99999997328784263</v>
      </c>
      <c r="L438" s="19">
        <f t="shared" ca="1" si="579"/>
        <v>2.3113700502120908E-4</v>
      </c>
      <c r="M438" s="19">
        <f t="shared" ca="1" si="580"/>
        <v>7.8028254169387162E-2</v>
      </c>
      <c r="N438" s="19">
        <f t="shared" ca="1" si="581"/>
        <v>0.92197174583061281</v>
      </c>
      <c r="O438" s="19">
        <f t="shared" ca="1" si="582"/>
        <v>0.32503684709080094</v>
      </c>
      <c r="P438" s="72">
        <f t="shared" ca="1" si="583"/>
        <v>7.7359856912451207E-4</v>
      </c>
      <c r="Q438" s="72">
        <f t="shared" ca="1" si="584"/>
        <v>2.6242011208668891E-5</v>
      </c>
      <c r="R438" s="72">
        <f t="shared" ca="1" si="585"/>
        <v>6.0437069654661587E-8</v>
      </c>
      <c r="S438" s="19">
        <f t="shared" ca="1" si="586"/>
        <v>2.3114172415679321E-4</v>
      </c>
      <c r="T438" s="19">
        <f t="shared" ca="1" si="587"/>
        <v>0.99999997328675128</v>
      </c>
      <c r="U438" s="19">
        <f t="shared" ca="1" si="588"/>
        <v>2.3114172621497534E-4</v>
      </c>
      <c r="V438" s="19">
        <f t="shared" ca="1" si="589"/>
        <v>7.8206775724445801E-2</v>
      </c>
      <c r="W438" s="19">
        <f t="shared" ca="1" si="590"/>
        <v>0.92179322427555421</v>
      </c>
      <c r="X438" s="19">
        <f t="shared" ca="1" si="591"/>
        <v>0.32490612854706613</v>
      </c>
      <c r="Y438" s="72">
        <f t="shared" ca="1" si="592"/>
        <v>7.7344912394580062E-4</v>
      </c>
      <c r="Z438" s="72">
        <f t="shared" ca="1" si="593"/>
        <v>2.6242150720492009E-5</v>
      </c>
      <c r="AA438" s="72">
        <f t="shared" ca="1" si="594"/>
        <v>1.3951182311789799E-10</v>
      </c>
      <c r="AB438" s="19">
        <f t="shared" ca="1" si="595"/>
        <v>2.3114173506756248E-4</v>
      </c>
      <c r="AC438" s="19">
        <f t="shared" ca="1" si="596"/>
        <v>0.99999997328674883</v>
      </c>
      <c r="AD438" s="19">
        <f t="shared" ca="1" si="597"/>
        <v>2.3114173712574491E-4</v>
      </c>
      <c r="AE438" s="19">
        <f t="shared" ca="1" si="598"/>
        <v>7.8207187807679227E-2</v>
      </c>
      <c r="AF438" s="19">
        <f t="shared" ca="1" si="599"/>
        <v>0.92179281219232079</v>
      </c>
      <c r="AG438" s="19">
        <f t="shared" ca="1" si="600"/>
        <v>0.32490582674946811</v>
      </c>
      <c r="AH438" s="72">
        <f t="shared" ca="1" si="601"/>
        <v>7.7344877897972527E-4</v>
      </c>
      <c r="AI438" s="72">
        <f t="shared" ca="1" si="602"/>
        <v>2.6242151042538544E-5</v>
      </c>
      <c r="AJ438" s="72">
        <f t="shared" ca="1" si="603"/>
        <v>3.2204653440531805E-13</v>
      </c>
      <c r="AK438" s="19">
        <f t="shared" ca="1" si="604"/>
        <v>2.3114173509274492E-4</v>
      </c>
      <c r="AL438" s="19">
        <f t="shared" ca="1" si="605"/>
        <v>0.99999997328674883</v>
      </c>
      <c r="AM438" s="19">
        <f t="shared" ca="1" si="606"/>
        <v>2.3114173715092735E-4</v>
      </c>
      <c r="AN438" s="19">
        <f t="shared" ca="1" si="607"/>
        <v>7.820718875892585E-2</v>
      </c>
      <c r="AO438" s="19">
        <f t="shared" ca="1" si="608"/>
        <v>0.99388363562642579</v>
      </c>
      <c r="AP438" s="19">
        <f t="shared" ca="1" si="609"/>
        <v>6.1163643735742124E-3</v>
      </c>
      <c r="AQ438" s="72">
        <f t="shared" ca="1" si="610"/>
        <v>8.3378701263629577E-4</v>
      </c>
      <c r="AR438" s="72">
        <f t="shared" ca="1" si="611"/>
        <v>2.624213244716591E-5</v>
      </c>
      <c r="AS438" s="72">
        <f t="shared" ca="1" si="612"/>
        <v>-1.8595372634153942E-11</v>
      </c>
      <c r="AT438" s="19">
        <f t="shared" ca="1" si="613"/>
        <v>2.3114173363851273E-4</v>
      </c>
      <c r="AU438" s="19">
        <f t="shared" ca="1" si="614"/>
        <v>0.99999997328674906</v>
      </c>
      <c r="AV438" s="19">
        <f t="shared" ca="1" si="615"/>
        <v>2.3114173569669516E-4</v>
      </c>
      <c r="AW438" s="19">
        <f t="shared" ca="1" si="616"/>
        <v>7.8207133832803866E-2</v>
      </c>
      <c r="AX438" s="19">
        <f t="shared" ca="1" si="617"/>
        <v>0.92179286616719613</v>
      </c>
      <c r="AY438" s="19">
        <f t="shared" ca="1" si="618"/>
        <v>0.32490586627908902</v>
      </c>
      <c r="AZ438" s="72">
        <f t="shared" ca="1" si="619"/>
        <v>7.7344882416356057E-4</v>
      </c>
      <c r="BA438" s="72">
        <f t="shared" ca="1" si="620"/>
        <v>2.624215100035673E-5</v>
      </c>
      <c r="BB438" s="72">
        <f t="shared" ca="1" si="621"/>
        <v>1.8553190820285283E-11</v>
      </c>
      <c r="BC438" s="19">
        <f t="shared" ca="1" si="622"/>
        <v>2.3114173508944651E-4</v>
      </c>
      <c r="BD438" s="19">
        <f t="shared" ca="1" si="623"/>
        <v>0.99999997328674883</v>
      </c>
      <c r="BE438" s="19">
        <f t="shared" ca="1" si="624"/>
        <v>2.3114173714762894E-4</v>
      </c>
      <c r="BF438" s="19">
        <f t="shared" ca="1" si="625"/>
        <v>7.8207188634331098E-2</v>
      </c>
      <c r="BG438" s="19">
        <f t="shared" ca="1" si="626"/>
        <v>0.92179281136566893</v>
      </c>
      <c r="BH438" s="19">
        <f t="shared" ca="1" si="627"/>
        <v>0.32490582614405239</v>
      </c>
      <c r="BI438" s="72">
        <f t="shared" ca="1" si="628"/>
        <v>7.7344877828771253E-4</v>
      </c>
      <c r="BJ438" s="72">
        <f t="shared" ca="1" si="629"/>
        <v>2.6242151043184576E-5</v>
      </c>
      <c r="BK438" s="72">
        <f t="shared" ca="1" si="630"/>
        <v>4.2827845897529596E-14</v>
      </c>
      <c r="BL438" s="72">
        <f t="shared" ca="1" si="631"/>
        <v>6.2124196492525817E-3</v>
      </c>
      <c r="BM438" s="72">
        <f t="shared" ca="1" si="632"/>
        <v>1.0015513004781251</v>
      </c>
      <c r="BN438" s="72">
        <f t="shared" ca="1" si="633"/>
        <v>1.5482979008403319E-3</v>
      </c>
      <c r="BO438" s="72">
        <f t="shared" ca="1" si="634"/>
        <v>1.1616671478534737E-7</v>
      </c>
      <c r="BP438" s="72">
        <f t="shared" ca="1" si="635"/>
        <v>1470.8505264557043</v>
      </c>
      <c r="BQ438" s="72">
        <f t="shared" ca="1" si="636"/>
        <v>9.392891626133365E-2</v>
      </c>
      <c r="BR438" s="72">
        <f t="shared" ca="1" si="637"/>
        <v>-3.0476490992768386</v>
      </c>
      <c r="BS438" s="72">
        <f t="shared" ca="1" si="638"/>
        <v>9.3943554312954536E-2</v>
      </c>
      <c r="BT438" s="72">
        <f t="shared" ca="1" si="639"/>
        <v>5.3817304760121374</v>
      </c>
      <c r="BU438" s="72">
        <f t="shared" ca="1" si="640"/>
        <v>-174.61743082540968</v>
      </c>
      <c r="BV438" s="72">
        <f t="shared" ca="1" si="641"/>
        <v>5.3825691745903441</v>
      </c>
    </row>
    <row r="439" spans="1:74">
      <c r="A439" s="13">
        <f ca="1">'MGRS to'!AO439</f>
        <v>34.013759497246497</v>
      </c>
      <c r="B439" s="13">
        <f ca="1">'MGRS to'!AP439</f>
        <v>-6.8207485268700907</v>
      </c>
      <c r="C439" s="19">
        <f t="shared" ca="1" si="570"/>
        <v>0.59365209420844245</v>
      </c>
      <c r="D439" s="19">
        <f t="shared" ca="1" si="571"/>
        <v>-0.11904451924443601</v>
      </c>
      <c r="E439" s="19">
        <f t="shared" ca="1" si="572"/>
        <v>0.59185605762556692</v>
      </c>
      <c r="F439" s="19">
        <f t="shared" ca="1" si="573"/>
        <v>0.59209582528774207</v>
      </c>
      <c r="G439" s="19">
        <f t="shared" ca="1" si="574"/>
        <v>6.8501221465082363E-4</v>
      </c>
      <c r="H439" s="19">
        <f t="shared" ca="1" si="575"/>
        <v>6.8501221465082363E-4</v>
      </c>
      <c r="I439" s="19">
        <f t="shared" ca="1" si="576"/>
        <v>0</v>
      </c>
      <c r="J439" s="19">
        <f t="shared" ca="1" si="577"/>
        <v>6.1694754288934813E-4</v>
      </c>
      <c r="K439" s="19">
        <f t="shared" ca="1" si="578"/>
        <v>0.99999980968784663</v>
      </c>
      <c r="L439" s="19">
        <f t="shared" ca="1" si="579"/>
        <v>6.1694758202688953E-4</v>
      </c>
      <c r="M439" s="19">
        <f t="shared" ca="1" si="580"/>
        <v>0.76460735490050757</v>
      </c>
      <c r="N439" s="19">
        <f t="shared" ca="1" si="581"/>
        <v>0.23539264509949243</v>
      </c>
      <c r="O439" s="19">
        <f t="shared" ca="1" si="582"/>
        <v>-1.6455036058353454</v>
      </c>
      <c r="P439" s="72">
        <f t="shared" ca="1" si="583"/>
        <v>1.9785148502222339E-4</v>
      </c>
      <c r="Q439" s="72">
        <f t="shared" ca="1" si="584"/>
        <v>6.8659298341402521E-4</v>
      </c>
      <c r="R439" s="72">
        <f t="shared" ca="1" si="585"/>
        <v>1.5807687632015842E-6</v>
      </c>
      <c r="S439" s="19">
        <f t="shared" ca="1" si="586"/>
        <v>6.181564203051027E-4</v>
      </c>
      <c r="T439" s="19">
        <f t="shared" ca="1" si="587"/>
        <v>0.9999998089413018</v>
      </c>
      <c r="U439" s="19">
        <f t="shared" ca="1" si="588"/>
        <v>6.1815645967315937E-4</v>
      </c>
      <c r="V439" s="19">
        <f t="shared" ca="1" si="589"/>
        <v>0.76487307116513414</v>
      </c>
      <c r="W439" s="19">
        <f t="shared" ca="1" si="590"/>
        <v>0.23512692883486586</v>
      </c>
      <c r="X439" s="19">
        <f t="shared" ca="1" si="591"/>
        <v>-1.6484932823672755</v>
      </c>
      <c r="Y439" s="72">
        <f t="shared" ca="1" si="592"/>
        <v>1.9762827771004879E-4</v>
      </c>
      <c r="Z439" s="72">
        <f t="shared" ca="1" si="593"/>
        <v>6.8659663127526788E-4</v>
      </c>
      <c r="AA439" s="72">
        <f t="shared" ca="1" si="594"/>
        <v>3.6478612426733836E-9</v>
      </c>
      <c r="AB439" s="19">
        <f t="shared" ca="1" si="595"/>
        <v>6.1815921045651687E-4</v>
      </c>
      <c r="AC439" s="19">
        <f t="shared" ca="1" si="596"/>
        <v>0.99999980893957718</v>
      </c>
      <c r="AD439" s="19">
        <f t="shared" ca="1" si="597"/>
        <v>6.1815924982510642E-4</v>
      </c>
      <c r="AE439" s="19">
        <f t="shared" ca="1" si="598"/>
        <v>0.76487368254293042</v>
      </c>
      <c r="AF439" s="19">
        <f t="shared" ca="1" si="599"/>
        <v>0.23512631745706958</v>
      </c>
      <c r="AG439" s="19">
        <f t="shared" ca="1" si="600"/>
        <v>-1.6485001690071577</v>
      </c>
      <c r="AH439" s="72">
        <f t="shared" ca="1" si="601"/>
        <v>1.9762776413935704E-4</v>
      </c>
      <c r="AI439" s="72">
        <f t="shared" ca="1" si="602"/>
        <v>6.8659663969325533E-4</v>
      </c>
      <c r="AJ439" s="72">
        <f t="shared" ca="1" si="603"/>
        <v>8.4179874442619207E-12</v>
      </c>
      <c r="AK439" s="19">
        <f t="shared" ca="1" si="604"/>
        <v>6.1815921689520824E-4</v>
      </c>
      <c r="AL439" s="19">
        <f t="shared" ca="1" si="605"/>
        <v>0.99999980893957319</v>
      </c>
      <c r="AM439" s="19">
        <f t="shared" ca="1" si="606"/>
        <v>6.181592562637992E-4</v>
      </c>
      <c r="AN439" s="19">
        <f t="shared" ca="1" si="607"/>
        <v>0.76487368395377242</v>
      </c>
      <c r="AO439" s="19">
        <f t="shared" ca="1" si="608"/>
        <v>0.41496824759498463</v>
      </c>
      <c r="AP439" s="19">
        <f t="shared" ca="1" si="609"/>
        <v>0.58503175240501537</v>
      </c>
      <c r="AQ439" s="72">
        <f t="shared" ca="1" si="610"/>
        <v>3.4863073934848158E-4</v>
      </c>
      <c r="AR439" s="72">
        <f t="shared" ca="1" si="611"/>
        <v>6.8659724020633166E-4</v>
      </c>
      <c r="AS439" s="72">
        <f t="shared" ca="1" si="612"/>
        <v>6.0051307633132711E-10</v>
      </c>
      <c r="AT439" s="19">
        <f t="shared" ca="1" si="613"/>
        <v>6.1815967621181188E-4</v>
      </c>
      <c r="AU439" s="19">
        <f t="shared" ca="1" si="614"/>
        <v>0.99999980893928919</v>
      </c>
      <c r="AV439" s="19">
        <f t="shared" ca="1" si="615"/>
        <v>6.1815971558049055E-4</v>
      </c>
      <c r="AW439" s="19">
        <f t="shared" ca="1" si="616"/>
        <v>0.76487378459833522</v>
      </c>
      <c r="AX439" s="19">
        <f t="shared" ca="1" si="617"/>
        <v>0.23512621540166478</v>
      </c>
      <c r="AY439" s="19">
        <f t="shared" ca="1" si="618"/>
        <v>-1.6485013185761441</v>
      </c>
      <c r="AZ439" s="72">
        <f t="shared" ca="1" si="619"/>
        <v>1.9762767841058961E-4</v>
      </c>
      <c r="BA439" s="72">
        <f t="shared" ca="1" si="620"/>
        <v>6.8659664109845518E-4</v>
      </c>
      <c r="BB439" s="72">
        <f t="shared" ca="1" si="621"/>
        <v>-5.9910787648161795E-10</v>
      </c>
      <c r="BC439" s="19">
        <f t="shared" ca="1" si="622"/>
        <v>6.1815921797000746E-4</v>
      </c>
      <c r="BD439" s="19">
        <f t="shared" ca="1" si="623"/>
        <v>0.99999980893957252</v>
      </c>
      <c r="BE439" s="19">
        <f t="shared" ca="1" si="624"/>
        <v>6.1815925733859853E-4</v>
      </c>
      <c r="BF439" s="19">
        <f t="shared" ca="1" si="625"/>
        <v>0.76487368418928203</v>
      </c>
      <c r="BG439" s="19">
        <f t="shared" ca="1" si="626"/>
        <v>0.23512631581071797</v>
      </c>
      <c r="BH439" s="19">
        <f t="shared" ca="1" si="627"/>
        <v>-1.6485001875519272</v>
      </c>
      <c r="BI439" s="72">
        <f t="shared" ca="1" si="628"/>
        <v>1.9762776275638577E-4</v>
      </c>
      <c r="BJ439" s="72">
        <f t="shared" ca="1" si="629"/>
        <v>6.8659663971592383E-4</v>
      </c>
      <c r="BK439" s="72">
        <f t="shared" ca="1" si="630"/>
        <v>-1.3825313506868331E-12</v>
      </c>
      <c r="BL439" s="72">
        <f t="shared" ca="1" si="631"/>
        <v>1.5846330394297481E-3</v>
      </c>
      <c r="BM439" s="72">
        <f t="shared" ca="1" si="632"/>
        <v>1.000396040631482</v>
      </c>
      <c r="BN439" s="72">
        <f t="shared" ca="1" si="633"/>
        <v>3.9584466438730793E-4</v>
      </c>
      <c r="BO439" s="72">
        <f t="shared" ca="1" si="634"/>
        <v>-4.0327246460220684E-7</v>
      </c>
      <c r="BP439" s="72">
        <f t="shared" ca="1" si="635"/>
        <v>3933.6060439187809</v>
      </c>
      <c r="BQ439" s="72">
        <f t="shared" ca="1" si="636"/>
        <v>1.1706267323688528</v>
      </c>
      <c r="BR439" s="72">
        <f t="shared" ca="1" si="637"/>
        <v>-1.9705827990288907</v>
      </c>
      <c r="BS439" s="72">
        <f t="shared" ca="1" si="638"/>
        <v>1.1710098545609025</v>
      </c>
      <c r="BT439" s="72">
        <f t="shared" ca="1" si="639"/>
        <v>67.071971149925844</v>
      </c>
      <c r="BU439" s="72">
        <f t="shared" ca="1" si="640"/>
        <v>-112.90607756543194</v>
      </c>
      <c r="BV439" s="72">
        <f t="shared" ca="1" si="641"/>
        <v>67.093922434568071</v>
      </c>
    </row>
    <row r="440" spans="1:74">
      <c r="A440" s="13">
        <f ca="1">'MGRS to'!AO440</f>
        <v>34.01388684500823</v>
      </c>
      <c r="B440" s="13">
        <f ca="1">'MGRS to'!AP440</f>
        <v>-6.8422810938074106</v>
      </c>
      <c r="C440" s="19">
        <f t="shared" ca="1" si="570"/>
        <v>0.59365431684617975</v>
      </c>
      <c r="D440" s="19">
        <f t="shared" ca="1" si="571"/>
        <v>-0.11942033343389831</v>
      </c>
      <c r="E440" s="19">
        <f t="shared" ca="1" si="572"/>
        <v>0.59209582528774207</v>
      </c>
      <c r="F440" s="19">
        <f t="shared" ca="1" si="573"/>
        <v>0.59209804512352615</v>
      </c>
      <c r="G440" s="19">
        <f t="shared" ca="1" si="574"/>
        <v>-3.7581418946229517E-4</v>
      </c>
      <c r="H440" s="19">
        <f t="shared" ca="1" si="575"/>
        <v>-3.7581418946229517E-4</v>
      </c>
      <c r="I440" s="19">
        <f t="shared" ca="1" si="576"/>
        <v>0</v>
      </c>
      <c r="J440" s="19">
        <f t="shared" ca="1" si="577"/>
        <v>3.1184806203352023E-4</v>
      </c>
      <c r="K440" s="19">
        <f t="shared" ca="1" si="578"/>
        <v>0.99999995137539199</v>
      </c>
      <c r="L440" s="19">
        <f t="shared" ca="1" si="579"/>
        <v>3.1184806708801693E-4</v>
      </c>
      <c r="M440" s="19">
        <f t="shared" ca="1" si="580"/>
        <v>-0.82975117272504451</v>
      </c>
      <c r="N440" s="19">
        <f t="shared" ca="1" si="581"/>
        <v>1.8297511727250444</v>
      </c>
      <c r="O440" s="19">
        <f t="shared" ca="1" si="582"/>
        <v>0.65954043901128234</v>
      </c>
      <c r="P440" s="72">
        <f t="shared" ca="1" si="583"/>
        <v>1.53178779656264E-3</v>
      </c>
      <c r="Q440" s="72">
        <f t="shared" ca="1" si="584"/>
        <v>-3.7668129720512831E-4</v>
      </c>
      <c r="R440" s="72">
        <f t="shared" ca="1" si="585"/>
        <v>-8.671077428331459E-7</v>
      </c>
      <c r="S440" s="19">
        <f t="shared" ca="1" si="586"/>
        <v>3.1256754570690195E-4</v>
      </c>
      <c r="T440" s="19">
        <f t="shared" ca="1" si="587"/>
        <v>0.99999995115076346</v>
      </c>
      <c r="U440" s="19">
        <f t="shared" ca="1" si="588"/>
        <v>3.1256755079646403E-4</v>
      </c>
      <c r="V440" s="19">
        <f t="shared" ca="1" si="589"/>
        <v>-0.82975126937633792</v>
      </c>
      <c r="W440" s="19">
        <f t="shared" ca="1" si="590"/>
        <v>1.829751269376338</v>
      </c>
      <c r="X440" s="19">
        <f t="shared" ca="1" si="591"/>
        <v>0.65954045677043815</v>
      </c>
      <c r="Y440" s="72">
        <f t="shared" ca="1" si="592"/>
        <v>1.5317878771021324E-3</v>
      </c>
      <c r="Z440" s="72">
        <f t="shared" ca="1" si="593"/>
        <v>-3.7668329786355896E-4</v>
      </c>
      <c r="AA440" s="72">
        <f t="shared" ca="1" si="594"/>
        <v>-2.0006584306440402E-9</v>
      </c>
      <c r="AB440" s="19">
        <f t="shared" ca="1" si="595"/>
        <v>3.1256920575569347E-4</v>
      </c>
      <c r="AC440" s="19">
        <f t="shared" ca="1" si="596"/>
        <v>0.99999995115024465</v>
      </c>
      <c r="AD440" s="19">
        <f t="shared" ca="1" si="597"/>
        <v>3.1256921084533664E-4</v>
      </c>
      <c r="AE440" s="19">
        <f t="shared" ca="1" si="598"/>
        <v>-0.8297512695985676</v>
      </c>
      <c r="AF440" s="19">
        <f t="shared" ca="1" si="599"/>
        <v>1.8297512695985676</v>
      </c>
      <c r="AG440" s="19">
        <f t="shared" ca="1" si="600"/>
        <v>0.65954045681126927</v>
      </c>
      <c r="AH440" s="72">
        <f t="shared" ca="1" si="601"/>
        <v>1.5317878772873159E-3</v>
      </c>
      <c r="AI440" s="72">
        <f t="shared" ca="1" si="602"/>
        <v>-3.7668330247963373E-4</v>
      </c>
      <c r="AJ440" s="72">
        <f t="shared" ca="1" si="603"/>
        <v>-4.6160747750254028E-12</v>
      </c>
      <c r="AK440" s="19">
        <f t="shared" ca="1" si="604"/>
        <v>3.1256920958588701E-4</v>
      </c>
      <c r="AL440" s="19">
        <f t="shared" ca="1" si="605"/>
        <v>0.99999995115024343</v>
      </c>
      <c r="AM440" s="19">
        <f t="shared" ca="1" si="606"/>
        <v>3.1256921467553034E-4</v>
      </c>
      <c r="AN440" s="19">
        <f t="shared" ca="1" si="607"/>
        <v>-0.82975126959908085</v>
      </c>
      <c r="AO440" s="19">
        <f t="shared" ca="1" si="608"/>
        <v>0.31151283059871349</v>
      </c>
      <c r="AP440" s="19">
        <f t="shared" ca="1" si="609"/>
        <v>0.68848716940128651</v>
      </c>
      <c r="AQ440" s="72">
        <f t="shared" ca="1" si="610"/>
        <v>2.6178180383664806E-4</v>
      </c>
      <c r="AR440" s="72">
        <f t="shared" ca="1" si="611"/>
        <v>-3.7668368574513038E-4</v>
      </c>
      <c r="AS440" s="72">
        <f t="shared" ca="1" si="612"/>
        <v>-3.8326549665077328E-10</v>
      </c>
      <c r="AT440" s="19">
        <f t="shared" ca="1" si="613"/>
        <v>3.1256952760090378E-4</v>
      </c>
      <c r="AU440" s="19">
        <f t="shared" ca="1" si="614"/>
        <v>0.99999995115014406</v>
      </c>
      <c r="AV440" s="19">
        <f t="shared" ca="1" si="615"/>
        <v>3.1256953269056268E-4</v>
      </c>
      <c r="AW440" s="19">
        <f t="shared" ca="1" si="616"/>
        <v>-0.82975126964165347</v>
      </c>
      <c r="AX440" s="19">
        <f t="shared" ca="1" si="617"/>
        <v>1.8297512696416534</v>
      </c>
      <c r="AY440" s="19">
        <f t="shared" ca="1" si="618"/>
        <v>0.65954045681918561</v>
      </c>
      <c r="AZ440" s="72">
        <f t="shared" ca="1" si="619"/>
        <v>1.5317878773232192E-3</v>
      </c>
      <c r="BA440" s="72">
        <f t="shared" ca="1" si="620"/>
        <v>-3.7668330337458424E-4</v>
      </c>
      <c r="BB440" s="72">
        <f t="shared" ca="1" si="621"/>
        <v>3.8237054614167348E-10</v>
      </c>
      <c r="BC440" s="19">
        <f t="shared" ca="1" si="622"/>
        <v>3.1256921032847302E-4</v>
      </c>
      <c r="BD440" s="19">
        <f t="shared" ca="1" si="623"/>
        <v>0.9999999511502432</v>
      </c>
      <c r="BE440" s="19">
        <f t="shared" ca="1" si="624"/>
        <v>3.125692154181164E-4</v>
      </c>
      <c r="BF440" s="19">
        <f t="shared" ca="1" si="625"/>
        <v>-0.82975126959918111</v>
      </c>
      <c r="BG440" s="19">
        <f t="shared" ca="1" si="626"/>
        <v>1.8297512695991811</v>
      </c>
      <c r="BH440" s="19">
        <f t="shared" ca="1" si="627"/>
        <v>0.65954045681138207</v>
      </c>
      <c r="BI440" s="72">
        <f t="shared" ca="1" si="628"/>
        <v>1.5317878772878272E-3</v>
      </c>
      <c r="BJ440" s="72">
        <f t="shared" ca="1" si="629"/>
        <v>-3.766833024923492E-4</v>
      </c>
      <c r="BK440" s="72">
        <f t="shared" ca="1" si="630"/>
        <v>8.8223504023099419E-13</v>
      </c>
      <c r="BL440" s="72">
        <f t="shared" ca="1" si="631"/>
        <v>1.2331602720639495E-2</v>
      </c>
      <c r="BM440" s="72">
        <f t="shared" ca="1" si="632"/>
        <v>1.0030758088516336</v>
      </c>
      <c r="BN440" s="72">
        <f t="shared" ca="1" si="633"/>
        <v>3.0640265814861744E-3</v>
      </c>
      <c r="BO440" s="72">
        <f t="shared" ca="1" si="634"/>
        <v>6.315590156651502E-7</v>
      </c>
      <c r="BP440" s="72">
        <f t="shared" ca="1" si="635"/>
        <v>1989.0094726559839</v>
      </c>
      <c r="BQ440" s="72">
        <f t="shared" ca="1" si="636"/>
        <v>-1.5635563667288928</v>
      </c>
      <c r="BR440" s="72">
        <f t="shared" ca="1" si="637"/>
        <v>1.5778260590696822</v>
      </c>
      <c r="BS440" s="72">
        <f t="shared" ca="1" si="638"/>
        <v>4.7194187126594755</v>
      </c>
      <c r="BT440" s="72">
        <f t="shared" ca="1" si="639"/>
        <v>270.41481915562531</v>
      </c>
      <c r="BU440" s="72">
        <f t="shared" ca="1" si="640"/>
        <v>90.402773990452118</v>
      </c>
      <c r="BV440" s="72">
        <f t="shared" ca="1" si="641"/>
        <v>270.40277399045215</v>
      </c>
    </row>
    <row r="441" spans="1:74">
      <c r="A441" s="13">
        <f ca="1">'MGRS to'!AO441</f>
        <v>33.989749504164763</v>
      </c>
      <c r="B441" s="13">
        <f ca="1">'MGRS to'!AP441</f>
        <v>-6.8284410581116273</v>
      </c>
      <c r="C441" s="19">
        <f t="shared" ca="1" si="570"/>
        <v>0.5932330407757852</v>
      </c>
      <c r="D441" s="19">
        <f t="shared" ca="1" si="571"/>
        <v>-0.11917877924241335</v>
      </c>
      <c r="E441" s="19">
        <f t="shared" ca="1" si="572"/>
        <v>0.59209804512352615</v>
      </c>
      <c r="F441" s="19">
        <f t="shared" ca="1" si="573"/>
        <v>0.59167730068036117</v>
      </c>
      <c r="G441" s="19">
        <f t="shared" ca="1" si="574"/>
        <v>2.4155419148495783E-4</v>
      </c>
      <c r="H441" s="19">
        <f t="shared" ca="1" si="575"/>
        <v>2.4155419148495783E-4</v>
      </c>
      <c r="I441" s="19">
        <f t="shared" ca="1" si="576"/>
        <v>0</v>
      </c>
      <c r="J441" s="19">
        <f t="shared" ca="1" si="577"/>
        <v>4.6605938206848368E-4</v>
      </c>
      <c r="K441" s="19">
        <f t="shared" ca="1" si="578"/>
        <v>0.99999989139432022</v>
      </c>
      <c r="L441" s="19">
        <f t="shared" ca="1" si="579"/>
        <v>4.6605939894071646E-4</v>
      </c>
      <c r="M441" s="19">
        <f t="shared" ca="1" si="580"/>
        <v>0.35695484189473992</v>
      </c>
      <c r="N441" s="19">
        <f t="shared" ca="1" si="581"/>
        <v>0.64304515810526008</v>
      </c>
      <c r="O441" s="19">
        <f t="shared" ca="1" si="582"/>
        <v>3.1843156035418985E-2</v>
      </c>
      <c r="P441" s="72">
        <f t="shared" ca="1" si="583"/>
        <v>5.3993776820799482E-4</v>
      </c>
      <c r="Q441" s="72">
        <f t="shared" ca="1" si="584"/>
        <v>2.4211168057189521E-4</v>
      </c>
      <c r="R441" s="72">
        <f t="shared" ca="1" si="585"/>
        <v>5.574890869373874E-7</v>
      </c>
      <c r="S441" s="19">
        <f t="shared" ca="1" si="586"/>
        <v>4.6625856754836707E-4</v>
      </c>
      <c r="T441" s="19">
        <f t="shared" ca="1" si="587"/>
        <v>0.99999989130146827</v>
      </c>
      <c r="U441" s="19">
        <f t="shared" ca="1" si="588"/>
        <v>4.6625858444224167E-4</v>
      </c>
      <c r="V441" s="19">
        <f t="shared" ca="1" si="589"/>
        <v>0.35762582416526972</v>
      </c>
      <c r="W441" s="19">
        <f t="shared" ca="1" si="590"/>
        <v>0.64237417583473033</v>
      </c>
      <c r="X441" s="19">
        <f t="shared" ca="1" si="591"/>
        <v>3.0831882406118227E-2</v>
      </c>
      <c r="Y441" s="72">
        <f t="shared" ca="1" si="592"/>
        <v>5.393752813168455E-4</v>
      </c>
      <c r="Z441" s="72">
        <f t="shared" ca="1" si="593"/>
        <v>2.4211296721485918E-4</v>
      </c>
      <c r="AA441" s="72">
        <f t="shared" ca="1" si="594"/>
        <v>1.2866429639649211E-9</v>
      </c>
      <c r="AB441" s="19">
        <f t="shared" ca="1" si="595"/>
        <v>4.6625902768603826E-4</v>
      </c>
      <c r="AC441" s="19">
        <f t="shared" ca="1" si="596"/>
        <v>0.99999989130125355</v>
      </c>
      <c r="AD441" s="19">
        <f t="shared" ca="1" si="597"/>
        <v>4.6625904457996299E-4</v>
      </c>
      <c r="AE441" s="19">
        <f t="shared" ca="1" si="598"/>
        <v>0.35762737174714304</v>
      </c>
      <c r="AF441" s="19">
        <f t="shared" ca="1" si="599"/>
        <v>0.64237262825285701</v>
      </c>
      <c r="AG441" s="19">
        <f t="shared" ca="1" si="600"/>
        <v>3.0829547519924838E-2</v>
      </c>
      <c r="AH441" s="72">
        <f t="shared" ca="1" si="601"/>
        <v>5.3937398397110794E-4</v>
      </c>
      <c r="AI441" s="72">
        <f t="shared" ca="1" si="602"/>
        <v>2.4211297018433456E-4</v>
      </c>
      <c r="AJ441" s="72">
        <f t="shared" ca="1" si="603"/>
        <v>2.969475387153489E-12</v>
      </c>
      <c r="AK441" s="19">
        <f t="shared" ca="1" si="604"/>
        <v>4.6625902874800377E-4</v>
      </c>
      <c r="AL441" s="19">
        <f t="shared" ca="1" si="605"/>
        <v>0.99999989130125311</v>
      </c>
      <c r="AM441" s="19">
        <f t="shared" ca="1" si="606"/>
        <v>4.6625904564192856E-4</v>
      </c>
      <c r="AN441" s="19">
        <f t="shared" ca="1" si="607"/>
        <v>0.35762737531884059</v>
      </c>
      <c r="AO441" s="19">
        <f t="shared" ca="1" si="608"/>
        <v>0.87210266042255713</v>
      </c>
      <c r="AP441" s="19">
        <f t="shared" ca="1" si="609"/>
        <v>0.12789733957744287</v>
      </c>
      <c r="AQ441" s="72">
        <f t="shared" ca="1" si="610"/>
        <v>7.3184659801624479E-4</v>
      </c>
      <c r="AR441" s="72">
        <f t="shared" ca="1" si="611"/>
        <v>2.4211290551502473E-4</v>
      </c>
      <c r="AS441" s="72">
        <f t="shared" ca="1" si="612"/>
        <v>-6.4669309837728228E-11</v>
      </c>
      <c r="AT441" s="19">
        <f t="shared" ca="1" si="613"/>
        <v>4.6625900562046038E-4</v>
      </c>
      <c r="AU441" s="19">
        <f t="shared" ca="1" si="614"/>
        <v>0.99999989130126399</v>
      </c>
      <c r="AV441" s="19">
        <f t="shared" ca="1" si="615"/>
        <v>4.6625902251438262E-4</v>
      </c>
      <c r="AW441" s="19">
        <f t="shared" ca="1" si="616"/>
        <v>0.35762729753434291</v>
      </c>
      <c r="AX441" s="19">
        <f t="shared" ca="1" si="617"/>
        <v>0.64237270246565714</v>
      </c>
      <c r="AY441" s="19">
        <f t="shared" ca="1" si="618"/>
        <v>3.0829659487403349E-2</v>
      </c>
      <c r="AZ441" s="72">
        <f t="shared" ca="1" si="619"/>
        <v>5.3937404618407514E-4</v>
      </c>
      <c r="BA441" s="72">
        <f t="shared" ca="1" si="620"/>
        <v>2.4211297004193597E-4</v>
      </c>
      <c r="BB441" s="72">
        <f t="shared" ca="1" si="621"/>
        <v>6.4526911239390014E-11</v>
      </c>
      <c r="BC441" s="19">
        <f t="shared" ca="1" si="622"/>
        <v>4.6625902869711387E-4</v>
      </c>
      <c r="BD441" s="19">
        <f t="shared" ca="1" si="623"/>
        <v>0.99999989130125311</v>
      </c>
      <c r="BE441" s="19">
        <f t="shared" ca="1" si="624"/>
        <v>4.6625904559103871E-4</v>
      </c>
      <c r="BF441" s="19">
        <f t="shared" ca="1" si="625"/>
        <v>0.35762737514753551</v>
      </c>
      <c r="BG441" s="19">
        <f t="shared" ca="1" si="626"/>
        <v>0.64237262485246449</v>
      </c>
      <c r="BH441" s="19">
        <f t="shared" ca="1" si="627"/>
        <v>3.0829542389631759E-2</v>
      </c>
      <c r="BI441" s="72">
        <f t="shared" ca="1" si="628"/>
        <v>5.3937398112054158E-4</v>
      </c>
      <c r="BJ441" s="72">
        <f t="shared" ca="1" si="629"/>
        <v>2.4211297019085924E-4</v>
      </c>
      <c r="BK441" s="72">
        <f t="shared" ca="1" si="630"/>
        <v>1.4892327280212336E-13</v>
      </c>
      <c r="BL441" s="72">
        <f t="shared" ca="1" si="631"/>
        <v>4.3292682125206216E-3</v>
      </c>
      <c r="BM441" s="72">
        <f t="shared" ca="1" si="632"/>
        <v>1.001081440076522</v>
      </c>
      <c r="BN441" s="72">
        <f t="shared" ca="1" si="633"/>
        <v>1.0799800803470232E-3</v>
      </c>
      <c r="BO441" s="72">
        <f t="shared" ca="1" si="634"/>
        <v>1.538852591060153E-8</v>
      </c>
      <c r="BP441" s="72">
        <f t="shared" ca="1" si="635"/>
        <v>2967.0006132248618</v>
      </c>
      <c r="BQ441" s="72">
        <f t="shared" ca="1" si="636"/>
        <v>2.6977919503156356</v>
      </c>
      <c r="BR441" s="72">
        <f t="shared" ca="1" si="637"/>
        <v>-0.44366562152629574</v>
      </c>
      <c r="BS441" s="72">
        <f t="shared" ca="1" si="638"/>
        <v>2.6979270320634976</v>
      </c>
      <c r="BT441" s="72">
        <f t="shared" ca="1" si="639"/>
        <v>154.57209275745299</v>
      </c>
      <c r="BU441" s="72">
        <f t="shared" ca="1" si="640"/>
        <v>-25.420167628505272</v>
      </c>
      <c r="BV441" s="72">
        <f t="shared" ca="1" si="641"/>
        <v>154.57983237149472</v>
      </c>
    </row>
    <row r="442" spans="1:74">
      <c r="A442" s="13">
        <f ca="1">'MGRS to'!AO442</f>
        <v>33.993337821896766</v>
      </c>
      <c r="B442" s="13">
        <f ca="1">'MGRS to'!AP442</f>
        <v>-6.8279167371570226</v>
      </c>
      <c r="C442" s="19">
        <f t="shared" ca="1" si="570"/>
        <v>0.59329566873481632</v>
      </c>
      <c r="D442" s="19">
        <f t="shared" ca="1" si="571"/>
        <v>-0.11916962811541829</v>
      </c>
      <c r="E442" s="19">
        <f t="shared" ca="1" si="572"/>
        <v>0.59167730068036117</v>
      </c>
      <c r="F442" s="19">
        <f t="shared" ca="1" si="573"/>
        <v>0.59173984953658754</v>
      </c>
      <c r="G442" s="19">
        <f t="shared" ca="1" si="574"/>
        <v>9.15112699506615E-6</v>
      </c>
      <c r="H442" s="19">
        <f t="shared" ca="1" si="575"/>
        <v>9.15112699506615E-6</v>
      </c>
      <c r="I442" s="19">
        <f t="shared" ca="1" si="576"/>
        <v>0</v>
      </c>
      <c r="J442" s="19">
        <f t="shared" ca="1" si="577"/>
        <v>6.3008320906072647E-5</v>
      </c>
      <c r="K442" s="19">
        <f t="shared" ca="1" si="578"/>
        <v>0.99999999801497563</v>
      </c>
      <c r="L442" s="19">
        <f t="shared" ca="1" si="579"/>
        <v>6.3008320947763663E-5</v>
      </c>
      <c r="M442" s="19">
        <f t="shared" ca="1" si="580"/>
        <v>0.10005095196925215</v>
      </c>
      <c r="N442" s="19">
        <f t="shared" ca="1" si="581"/>
        <v>0.89994904803074782</v>
      </c>
      <c r="O442" s="19">
        <f t="shared" ca="1" si="582"/>
        <v>0.30858651128831338</v>
      </c>
      <c r="P442" s="72">
        <f t="shared" ca="1" si="583"/>
        <v>7.5516176454367583E-4</v>
      </c>
      <c r="Q442" s="72">
        <f t="shared" ca="1" si="584"/>
        <v>9.1722522117812767E-6</v>
      </c>
      <c r="R442" s="72">
        <f t="shared" ca="1" si="585"/>
        <v>2.1125216715126718E-8</v>
      </c>
      <c r="S442" s="19">
        <f t="shared" ca="1" si="586"/>
        <v>6.3010436908127808E-5</v>
      </c>
      <c r="T442" s="19">
        <f t="shared" ca="1" si="587"/>
        <v>0.9999999980148423</v>
      </c>
      <c r="U442" s="19">
        <f t="shared" ca="1" si="588"/>
        <v>6.3010436949823025E-5</v>
      </c>
      <c r="V442" s="19">
        <f t="shared" ca="1" si="589"/>
        <v>0.10027855019868316</v>
      </c>
      <c r="W442" s="19">
        <f t="shared" ca="1" si="590"/>
        <v>0.89972144980131685</v>
      </c>
      <c r="X442" s="19">
        <f t="shared" ca="1" si="591"/>
        <v>0.30841160772728526</v>
      </c>
      <c r="Y442" s="72">
        <f t="shared" ca="1" si="592"/>
        <v>7.5497121481241016E-4</v>
      </c>
      <c r="Z442" s="72">
        <f t="shared" ca="1" si="593"/>
        <v>9.1723009789705941E-6</v>
      </c>
      <c r="AA442" s="72">
        <f t="shared" ca="1" si="594"/>
        <v>4.8767189317347405E-11</v>
      </c>
      <c r="AB442" s="19">
        <f t="shared" ca="1" si="595"/>
        <v>6.3010441798458529E-5</v>
      </c>
      <c r="AC442" s="19">
        <f t="shared" ca="1" si="596"/>
        <v>0.99999999801484207</v>
      </c>
      <c r="AD442" s="19">
        <f t="shared" ca="1" si="597"/>
        <v>6.301044184015376E-5</v>
      </c>
      <c r="AE442" s="19">
        <f t="shared" ca="1" si="598"/>
        <v>0.10027907557861108</v>
      </c>
      <c r="AF442" s="19">
        <f t="shared" ca="1" si="599"/>
        <v>0.89972092442138896</v>
      </c>
      <c r="AG442" s="19">
        <f t="shared" ca="1" si="600"/>
        <v>0.30841120388355003</v>
      </c>
      <c r="AH442" s="72">
        <f t="shared" ca="1" si="601"/>
        <v>7.5497077495370905E-4</v>
      </c>
      <c r="AI442" s="72">
        <f t="shared" ca="1" si="602"/>
        <v>9.1723010915487893E-6</v>
      </c>
      <c r="AJ442" s="72">
        <f t="shared" ca="1" si="603"/>
        <v>1.1257819526047045E-13</v>
      </c>
      <c r="AK442" s="19">
        <f t="shared" ca="1" si="604"/>
        <v>6.3010441809747297E-5</v>
      </c>
      <c r="AL442" s="19">
        <f t="shared" ca="1" si="605"/>
        <v>0.99999999801484207</v>
      </c>
      <c r="AM442" s="19">
        <f t="shared" ca="1" si="606"/>
        <v>6.3010441851442527E-5</v>
      </c>
      <c r="AN442" s="19">
        <f t="shared" ca="1" si="607"/>
        <v>0.10027907679144203</v>
      </c>
      <c r="AO442" s="19">
        <f t="shared" ca="1" si="608"/>
        <v>0.98994410675785605</v>
      </c>
      <c r="AP442" s="19">
        <f t="shared" ca="1" si="609"/>
        <v>1.0055893242143954E-2</v>
      </c>
      <c r="AQ442" s="72">
        <f t="shared" ca="1" si="610"/>
        <v>8.304902904456619E-4</v>
      </c>
      <c r="AR442" s="72">
        <f t="shared" ca="1" si="611"/>
        <v>9.1722947299491725E-6</v>
      </c>
      <c r="AS442" s="72">
        <f t="shared" ca="1" si="612"/>
        <v>-6.3615996168396626E-12</v>
      </c>
      <c r="AT442" s="19">
        <f t="shared" ca="1" si="613"/>
        <v>6.3010441171783887E-5</v>
      </c>
      <c r="AU442" s="19">
        <f t="shared" ca="1" si="614"/>
        <v>0.99999999801484207</v>
      </c>
      <c r="AV442" s="19">
        <f t="shared" ca="1" si="615"/>
        <v>6.3010441213479118E-5</v>
      </c>
      <c r="AW442" s="19">
        <f t="shared" ca="1" si="616"/>
        <v>0.10027900825654369</v>
      </c>
      <c r="AX442" s="19">
        <f t="shared" ca="1" si="617"/>
        <v>0.89972099174345632</v>
      </c>
      <c r="AY442" s="19">
        <f t="shared" ca="1" si="618"/>
        <v>0.30841125563202298</v>
      </c>
      <c r="AZ442" s="72">
        <f t="shared" ca="1" si="619"/>
        <v>7.5497083131710553E-4</v>
      </c>
      <c r="BA442" s="72">
        <f t="shared" ca="1" si="620"/>
        <v>9.1723010771230339E-6</v>
      </c>
      <c r="BB442" s="72">
        <f t="shared" ca="1" si="621"/>
        <v>6.3471738613954127E-12</v>
      </c>
      <c r="BC442" s="19">
        <f t="shared" ca="1" si="622"/>
        <v>6.3010441808300754E-5</v>
      </c>
      <c r="BD442" s="19">
        <f t="shared" ca="1" si="623"/>
        <v>0.99999999801484207</v>
      </c>
      <c r="BE442" s="19">
        <f t="shared" ca="1" si="624"/>
        <v>6.3010441849995985E-5</v>
      </c>
      <c r="BF442" s="19">
        <f t="shared" ca="1" si="625"/>
        <v>0.10027907663603003</v>
      </c>
      <c r="BG442" s="19">
        <f t="shared" ca="1" si="626"/>
        <v>0.89972092336397003</v>
      </c>
      <c r="BH442" s="19">
        <f t="shared" ca="1" si="627"/>
        <v>0.30841120307074343</v>
      </c>
      <c r="BI442" s="72">
        <f t="shared" ca="1" si="628"/>
        <v>7.5497077406841656E-4</v>
      </c>
      <c r="BJ442" s="72">
        <f t="shared" ca="1" si="629"/>
        <v>9.1723010917753723E-6</v>
      </c>
      <c r="BK442" s="72">
        <f t="shared" ca="1" si="630"/>
        <v>1.4652338451706312E-14</v>
      </c>
      <c r="BL442" s="72">
        <f t="shared" ca="1" si="631"/>
        <v>6.0636662319692464E-3</v>
      </c>
      <c r="BM442" s="72">
        <f t="shared" ca="1" si="632"/>
        <v>1.0015141973957704</v>
      </c>
      <c r="BN442" s="72">
        <f t="shared" ca="1" si="633"/>
        <v>1.5113366014823779E-3</v>
      </c>
      <c r="BO442" s="72">
        <f t="shared" ca="1" si="634"/>
        <v>2.9340836615706478E-8</v>
      </c>
      <c r="BP442" s="72">
        <f t="shared" ca="1" si="635"/>
        <v>400.96147651201488</v>
      </c>
      <c r="BQ442" s="72">
        <f t="shared" ca="1" si="636"/>
        <v>0.12055998356605574</v>
      </c>
      <c r="BR442" s="72">
        <f t="shared" ca="1" si="637"/>
        <v>-3.0210275538981293</v>
      </c>
      <c r="BS442" s="72">
        <f t="shared" ca="1" si="638"/>
        <v>0.12056509969166385</v>
      </c>
      <c r="BT442" s="72">
        <f t="shared" ca="1" si="639"/>
        <v>6.9075782365015357</v>
      </c>
      <c r="BU442" s="72">
        <f t="shared" ca="1" si="640"/>
        <v>-173.09212863109366</v>
      </c>
      <c r="BV442" s="72">
        <f t="shared" ca="1" si="641"/>
        <v>6.907871368906342</v>
      </c>
    </row>
    <row r="443" spans="1:74">
      <c r="A443" s="13">
        <f ca="1">'MGRS to'!AO443</f>
        <v>34.000004471606317</v>
      </c>
      <c r="B443" s="13">
        <f ca="1">'MGRS to'!AP443</f>
        <v>-6.8599968356844929</v>
      </c>
      <c r="C443" s="19">
        <f t="shared" ca="1" si="570"/>
        <v>0.59341202372232515</v>
      </c>
      <c r="D443" s="19">
        <f t="shared" ca="1" si="571"/>
        <v>-0.11972953145908684</v>
      </c>
      <c r="E443" s="19">
        <f t="shared" ca="1" si="572"/>
        <v>0.59173984953658754</v>
      </c>
      <c r="F443" s="19">
        <f t="shared" ca="1" si="573"/>
        <v>0.59185605762556692</v>
      </c>
      <c r="G443" s="19">
        <f t="shared" ca="1" si="574"/>
        <v>-5.5990334366855243E-4</v>
      </c>
      <c r="H443" s="19">
        <f t="shared" ca="1" si="575"/>
        <v>-5.5990334366855243E-4</v>
      </c>
      <c r="I443" s="19">
        <f t="shared" ca="1" si="576"/>
        <v>0</v>
      </c>
      <c r="J443" s="19">
        <f t="shared" ca="1" si="577"/>
        <v>4.7899586607781582E-4</v>
      </c>
      <c r="K443" s="19">
        <f t="shared" ca="1" si="578"/>
        <v>0.99999988528147343</v>
      </c>
      <c r="L443" s="19">
        <f t="shared" ca="1" si="579"/>
        <v>4.7899588439438337E-4</v>
      </c>
      <c r="M443" s="19">
        <f t="shared" ca="1" si="580"/>
        <v>-0.80514415361668312</v>
      </c>
      <c r="N443" s="19">
        <f t="shared" ca="1" si="581"/>
        <v>1.8051441536166832</v>
      </c>
      <c r="O443" s="19">
        <f t="shared" ca="1" si="582"/>
        <v>0.6552061353575851</v>
      </c>
      <c r="P443" s="72">
        <f t="shared" ca="1" si="583"/>
        <v>1.5112814991389016E-3</v>
      </c>
      <c r="Q443" s="72">
        <f t="shared" ca="1" si="584"/>
        <v>-5.6119571629531767E-4</v>
      </c>
      <c r="R443" s="72">
        <f t="shared" ca="1" si="585"/>
        <v>-1.2923726267652326E-6</v>
      </c>
      <c r="S443" s="19">
        <f t="shared" ca="1" si="586"/>
        <v>4.8003648275270097E-4</v>
      </c>
      <c r="T443" s="19">
        <f t="shared" ca="1" si="587"/>
        <v>0.99999988478248081</v>
      </c>
      <c r="U443" s="19">
        <f t="shared" ca="1" si="588"/>
        <v>4.8003650118890606E-4</v>
      </c>
      <c r="V443" s="19">
        <f t="shared" ca="1" si="589"/>
        <v>-0.80525318307942262</v>
      </c>
      <c r="W443" s="19">
        <f t="shared" ca="1" si="590"/>
        <v>1.8052531830794227</v>
      </c>
      <c r="X443" s="19">
        <f t="shared" ca="1" si="591"/>
        <v>0.6552269589056916</v>
      </c>
      <c r="Y443" s="72">
        <f t="shared" ca="1" si="592"/>
        <v>1.5113723646400764E-3</v>
      </c>
      <c r="Z443" s="72">
        <f t="shared" ca="1" si="593"/>
        <v>-5.6119869935844719E-4</v>
      </c>
      <c r="AA443" s="72">
        <f t="shared" ca="1" si="594"/>
        <v>-2.9830631295213808E-9</v>
      </c>
      <c r="AB443" s="19">
        <f t="shared" ca="1" si="595"/>
        <v>4.8003888487386815E-4</v>
      </c>
      <c r="AC443" s="19">
        <f t="shared" ca="1" si="596"/>
        <v>0.99999988478132784</v>
      </c>
      <c r="AD443" s="19">
        <f t="shared" ca="1" si="597"/>
        <v>4.8003890331034998E-4</v>
      </c>
      <c r="AE443" s="19">
        <f t="shared" ca="1" si="598"/>
        <v>-0.80525343392204274</v>
      </c>
      <c r="AF443" s="19">
        <f t="shared" ca="1" si="599"/>
        <v>1.8052534339220427</v>
      </c>
      <c r="AG443" s="19">
        <f t="shared" ca="1" si="600"/>
        <v>0.6552270068112438</v>
      </c>
      <c r="AH443" s="72">
        <f t="shared" ca="1" si="601"/>
        <v>1.5113725736930564E-3</v>
      </c>
      <c r="AI443" s="72">
        <f t="shared" ca="1" si="602"/>
        <v>-5.6119870624397341E-4</v>
      </c>
      <c r="AJ443" s="72">
        <f t="shared" ca="1" si="603"/>
        <v>-6.8855262203709744E-12</v>
      </c>
      <c r="AK443" s="19">
        <f t="shared" ca="1" si="604"/>
        <v>4.8003889041847155E-4</v>
      </c>
      <c r="AL443" s="19">
        <f t="shared" ca="1" si="605"/>
        <v>0.99999988478132518</v>
      </c>
      <c r="AM443" s="19">
        <f t="shared" ca="1" si="606"/>
        <v>4.8003890885495404E-4</v>
      </c>
      <c r="AN443" s="19">
        <f t="shared" ca="1" si="607"/>
        <v>-0.80525343450101738</v>
      </c>
      <c r="AO443" s="19">
        <f t="shared" ca="1" si="608"/>
        <v>0.35156690622431574</v>
      </c>
      <c r="AP443" s="19">
        <f t="shared" ca="1" si="609"/>
        <v>0.64843309377568426</v>
      </c>
      <c r="AQ443" s="72">
        <f t="shared" ca="1" si="610"/>
        <v>2.9541182232280065E-4</v>
      </c>
      <c r="AR443" s="72">
        <f t="shared" ca="1" si="611"/>
        <v>-5.6119924798002569E-4</v>
      </c>
      <c r="AS443" s="72">
        <f t="shared" ca="1" si="612"/>
        <v>-5.4173605228483024E-10</v>
      </c>
      <c r="AT443" s="19">
        <f t="shared" ca="1" si="613"/>
        <v>4.8003932665325916E-4</v>
      </c>
      <c r="AU443" s="19">
        <f t="shared" ca="1" si="614"/>
        <v>0.99999988478111568</v>
      </c>
      <c r="AV443" s="19">
        <f t="shared" ca="1" si="615"/>
        <v>4.800393450897919E-4</v>
      </c>
      <c r="AW443" s="19">
        <f t="shared" ca="1" si="616"/>
        <v>-0.80525348005460484</v>
      </c>
      <c r="AX443" s="19">
        <f t="shared" ca="1" si="617"/>
        <v>1.805253480054605</v>
      </c>
      <c r="AY443" s="19">
        <f t="shared" ca="1" si="618"/>
        <v>0.65522701562157071</v>
      </c>
      <c r="AZ443" s="72">
        <f t="shared" ca="1" si="619"/>
        <v>1.5113726121400697E-3</v>
      </c>
      <c r="BA443" s="72">
        <f t="shared" ca="1" si="620"/>
        <v>-5.6119870751030539E-4</v>
      </c>
      <c r="BB443" s="72">
        <f t="shared" ca="1" si="621"/>
        <v>5.4046972030197954E-10</v>
      </c>
      <c r="BC443" s="19">
        <f t="shared" ca="1" si="622"/>
        <v>4.8003889143819064E-4</v>
      </c>
      <c r="BD443" s="19">
        <f t="shared" ca="1" si="623"/>
        <v>0.99999988478132462</v>
      </c>
      <c r="BE443" s="19">
        <f t="shared" ca="1" si="624"/>
        <v>4.8003890987467323E-4</v>
      </c>
      <c r="BF443" s="19">
        <f t="shared" ca="1" si="625"/>
        <v>-0.80525343460749943</v>
      </c>
      <c r="BG443" s="19">
        <f t="shared" ca="1" si="626"/>
        <v>1.8052534346074993</v>
      </c>
      <c r="BH443" s="19">
        <f t="shared" ca="1" si="627"/>
        <v>0.65522700694215119</v>
      </c>
      <c r="BI443" s="72">
        <f t="shared" ca="1" si="628"/>
        <v>1.5113725742643179E-3</v>
      </c>
      <c r="BJ443" s="72">
        <f t="shared" ca="1" si="629"/>
        <v>-5.6119870626278952E-4</v>
      </c>
      <c r="BK443" s="72">
        <f t="shared" ca="1" si="630"/>
        <v>1.2475158709876477E-12</v>
      </c>
      <c r="BL443" s="72">
        <f t="shared" ca="1" si="631"/>
        <v>1.2166499641520234E-2</v>
      </c>
      <c r="BM443" s="72">
        <f t="shared" ca="1" si="632"/>
        <v>1.0030347212391966</v>
      </c>
      <c r="BN443" s="72">
        <f t="shared" ca="1" si="633"/>
        <v>3.0232510858726955E-3</v>
      </c>
      <c r="BO443" s="72">
        <f t="shared" ca="1" si="634"/>
        <v>9.5076016034241653E-7</v>
      </c>
      <c r="BP443" s="72">
        <f t="shared" ca="1" si="635"/>
        <v>3054.6867801513281</v>
      </c>
      <c r="BQ443" s="72">
        <f t="shared" ca="1" si="636"/>
        <v>-1.3250424048235121</v>
      </c>
      <c r="BR443" s="72">
        <f t="shared" ca="1" si="637"/>
        <v>1.8162371817528671</v>
      </c>
      <c r="BS443" s="72">
        <f t="shared" ca="1" si="638"/>
        <v>4.9578298353426602</v>
      </c>
      <c r="BT443" s="72">
        <f t="shared" ca="1" si="639"/>
        <v>284.08066252774768</v>
      </c>
      <c r="BU443" s="72">
        <f t="shared" ca="1" si="640"/>
        <v>104.06272510917429</v>
      </c>
      <c r="BV443" s="72">
        <f t="shared" ca="1" si="641"/>
        <v>284.06272510917438</v>
      </c>
    </row>
    <row r="444" spans="1:74">
      <c r="A444" s="13">
        <f ca="1">'MGRS to'!AO444</f>
        <v>34.029775510803816</v>
      </c>
      <c r="B444" s="13">
        <f ca="1">'MGRS to'!AP444</f>
        <v>-6.8387815584943592</v>
      </c>
      <c r="C444" s="19">
        <f t="shared" ca="1" si="570"/>
        <v>0.59393162637806174</v>
      </c>
      <c r="D444" s="19">
        <f t="shared" ca="1" si="571"/>
        <v>-0.11935925502039575</v>
      </c>
      <c r="E444" s="19">
        <f t="shared" ca="1" si="572"/>
        <v>0.59185605762556692</v>
      </c>
      <c r="F444" s="19">
        <f t="shared" ca="1" si="573"/>
        <v>0.59237500530784448</v>
      </c>
      <c r="G444" s="19">
        <f t="shared" ca="1" si="574"/>
        <v>3.7027643869108617E-4</v>
      </c>
      <c r="H444" s="19">
        <f t="shared" ca="1" si="575"/>
        <v>3.7027643869108617E-4</v>
      </c>
      <c r="I444" s="19">
        <f t="shared" ca="1" si="576"/>
        <v>0</v>
      </c>
      <c r="J444" s="19">
        <f t="shared" ca="1" si="577"/>
        <v>6.0307863048085497E-4</v>
      </c>
      <c r="K444" s="19">
        <f t="shared" ca="1" si="578"/>
        <v>0.99999981814806616</v>
      </c>
      <c r="L444" s="19">
        <f t="shared" ca="1" si="579"/>
        <v>6.0307866703786272E-4</v>
      </c>
      <c r="M444" s="19">
        <f t="shared" ca="1" si="580"/>
        <v>0.42272602165902257</v>
      </c>
      <c r="N444" s="19">
        <f t="shared" ca="1" si="581"/>
        <v>0.57727397834097749</v>
      </c>
      <c r="O444" s="19">
        <f t="shared" ca="1" si="582"/>
        <v>-7.9193993701564991E-2</v>
      </c>
      <c r="P444" s="72">
        <f t="shared" ca="1" si="583"/>
        <v>4.8479252289475685E-4</v>
      </c>
      <c r="Q444" s="72">
        <f t="shared" ca="1" si="584"/>
        <v>3.7113074692446125E-4</v>
      </c>
      <c r="R444" s="72">
        <f t="shared" ca="1" si="585"/>
        <v>8.5430823337507818E-7</v>
      </c>
      <c r="S444" s="19">
        <f t="shared" ca="1" si="586"/>
        <v>6.0344007703422612E-4</v>
      </c>
      <c r="T444" s="19">
        <f t="shared" ca="1" si="587"/>
        <v>0.99999981793002013</v>
      </c>
      <c r="U444" s="19">
        <f t="shared" ca="1" si="588"/>
        <v>6.0344011365700309E-4</v>
      </c>
      <c r="V444" s="19">
        <f t="shared" ca="1" si="589"/>
        <v>0.42344755519981053</v>
      </c>
      <c r="W444" s="19">
        <f t="shared" ca="1" si="590"/>
        <v>0.57655244480018952</v>
      </c>
      <c r="X444" s="19">
        <f t="shared" ca="1" si="591"/>
        <v>-8.0544564087655757E-2</v>
      </c>
      <c r="Y444" s="72">
        <f t="shared" ca="1" si="592"/>
        <v>4.8418745856065821E-4</v>
      </c>
      <c r="Z444" s="72">
        <f t="shared" ca="1" si="593"/>
        <v>3.7113271799869282E-4</v>
      </c>
      <c r="AA444" s="72">
        <f t="shared" ca="1" si="594"/>
        <v>1.971074231566991E-9</v>
      </c>
      <c r="AB444" s="19">
        <f t="shared" ca="1" si="595"/>
        <v>6.034409116822591E-4</v>
      </c>
      <c r="AC444" s="19">
        <f t="shared" ca="1" si="596"/>
        <v>0.99999981792951653</v>
      </c>
      <c r="AD444" s="19">
        <f t="shared" ca="1" si="597"/>
        <v>6.0344094830518786E-4</v>
      </c>
      <c r="AE444" s="19">
        <f t="shared" ca="1" si="598"/>
        <v>0.42344921843463379</v>
      </c>
      <c r="AF444" s="19">
        <f t="shared" ca="1" si="599"/>
        <v>0.57655078156536621</v>
      </c>
      <c r="AG444" s="19">
        <f t="shared" ca="1" si="600"/>
        <v>-8.0547681244707792E-2</v>
      </c>
      <c r="AH444" s="72">
        <f t="shared" ca="1" si="601"/>
        <v>4.8418606380096484E-4</v>
      </c>
      <c r="AI444" s="72">
        <f t="shared" ca="1" si="602"/>
        <v>3.7113272254638821E-4</v>
      </c>
      <c r="AJ444" s="72">
        <f t="shared" ca="1" si="603"/>
        <v>4.5476953908392403E-12</v>
      </c>
      <c r="AK444" s="19">
        <f t="shared" ca="1" si="604"/>
        <v>6.0344091360802106E-4</v>
      </c>
      <c r="AL444" s="19">
        <f t="shared" ca="1" si="605"/>
        <v>0.99999981792951531</v>
      </c>
      <c r="AM444" s="19">
        <f t="shared" ca="1" si="606"/>
        <v>6.0344095023095025E-4</v>
      </c>
      <c r="AN444" s="19">
        <f t="shared" ca="1" si="607"/>
        <v>0.42344922227203785</v>
      </c>
      <c r="AO444" s="19">
        <f t="shared" ca="1" si="608"/>
        <v>0.82069075615720632</v>
      </c>
      <c r="AP444" s="19">
        <f t="shared" ca="1" si="609"/>
        <v>0.17930924384279368</v>
      </c>
      <c r="AQ444" s="72">
        <f t="shared" ca="1" si="610"/>
        <v>6.8879195513974639E-4</v>
      </c>
      <c r="AR444" s="72">
        <f t="shared" ca="1" si="611"/>
        <v>3.7113268637275853E-4</v>
      </c>
      <c r="AS444" s="72">
        <f t="shared" ca="1" si="612"/>
        <v>-3.6173629684114333E-11</v>
      </c>
      <c r="AT444" s="19">
        <f t="shared" ca="1" si="613"/>
        <v>6.0344089829032614E-4</v>
      </c>
      <c r="AU444" s="19">
        <f t="shared" ca="1" si="614"/>
        <v>0.99999981792952453</v>
      </c>
      <c r="AV444" s="19">
        <f t="shared" ca="1" si="615"/>
        <v>6.0344093491325251E-4</v>
      </c>
      <c r="AW444" s="19">
        <f t="shared" ca="1" si="616"/>
        <v>0.42344919174801604</v>
      </c>
      <c r="AX444" s="19">
        <f t="shared" ca="1" si="617"/>
        <v>0.5765508082519839</v>
      </c>
      <c r="AY444" s="19">
        <f t="shared" ca="1" si="618"/>
        <v>-8.0547631229752947E-2</v>
      </c>
      <c r="AZ444" s="72">
        <f t="shared" ca="1" si="619"/>
        <v>4.8418608617989677E-4</v>
      </c>
      <c r="BA444" s="72">
        <f t="shared" ca="1" si="620"/>
        <v>3.7113272247342037E-4</v>
      </c>
      <c r="BB444" s="72">
        <f t="shared" ca="1" si="621"/>
        <v>3.6100661847913995E-11</v>
      </c>
      <c r="BC444" s="19">
        <f t="shared" ca="1" si="622"/>
        <v>6.0344091357708595E-4</v>
      </c>
      <c r="BD444" s="19">
        <f t="shared" ca="1" si="623"/>
        <v>0.99999981792951531</v>
      </c>
      <c r="BE444" s="19">
        <f t="shared" ca="1" si="624"/>
        <v>6.0344095020001514E-4</v>
      </c>
      <c r="BF444" s="19">
        <f t="shared" ca="1" si="625"/>
        <v>0.42344922221049208</v>
      </c>
      <c r="BG444" s="19">
        <f t="shared" ca="1" si="626"/>
        <v>0.57655077778950792</v>
      </c>
      <c r="BH444" s="19">
        <f t="shared" ca="1" si="627"/>
        <v>-8.0547688321265687E-2</v>
      </c>
      <c r="BI444" s="72">
        <f t="shared" ca="1" si="628"/>
        <v>4.8418606063459598E-4</v>
      </c>
      <c r="BJ444" s="72">
        <f t="shared" ca="1" si="629"/>
        <v>3.7113272255671242E-4</v>
      </c>
      <c r="BK444" s="72">
        <f t="shared" ca="1" si="630"/>
        <v>8.3292042967614277E-14</v>
      </c>
      <c r="BL444" s="72">
        <f t="shared" ca="1" si="631"/>
        <v>3.8856620886692202E-3</v>
      </c>
      <c r="BM444" s="72">
        <f t="shared" ca="1" si="632"/>
        <v>1.0009707089294879</v>
      </c>
      <c r="BN444" s="72">
        <f t="shared" ca="1" si="633"/>
        <v>9.6953245509007625E-4</v>
      </c>
      <c r="BO444" s="72">
        <f t="shared" ca="1" si="634"/>
        <v>-4.72648231451053E-8</v>
      </c>
      <c r="BP444" s="72">
        <f t="shared" ca="1" si="635"/>
        <v>3839.9489654355116</v>
      </c>
      <c r="BQ444" s="72">
        <f t="shared" ca="1" si="636"/>
        <v>0.53343533405306454</v>
      </c>
      <c r="BR444" s="72">
        <f t="shared" ca="1" si="637"/>
        <v>-2.6079501838023518</v>
      </c>
      <c r="BS444" s="72">
        <f t="shared" ca="1" si="638"/>
        <v>0.53364246978744134</v>
      </c>
      <c r="BT444" s="72">
        <f t="shared" ca="1" si="639"/>
        <v>30.5635932843918</v>
      </c>
      <c r="BU444" s="72">
        <f t="shared" ca="1" si="640"/>
        <v>-149.42453871224208</v>
      </c>
      <c r="BV444" s="72">
        <f t="shared" ca="1" si="641"/>
        <v>30.575461287757946</v>
      </c>
    </row>
    <row r="445" spans="1:74">
      <c r="A445" s="13">
        <f ca="1">'MGRS to'!AO445</f>
        <v>33.962882477329224</v>
      </c>
      <c r="B445" s="13">
        <f ca="1">'MGRS to'!AP445</f>
        <v>-6.844457696428508</v>
      </c>
      <c r="C445" s="19">
        <f t="shared" ca="1" si="570"/>
        <v>0.5927641226972834</v>
      </c>
      <c r="D445" s="19">
        <f t="shared" ca="1" si="571"/>
        <v>-0.11945832231614399</v>
      </c>
      <c r="E445" s="19">
        <f t="shared" ca="1" si="572"/>
        <v>0.59237500530784448</v>
      </c>
      <c r="F445" s="19">
        <f t="shared" ca="1" si="573"/>
        <v>0.59120897564702601</v>
      </c>
      <c r="G445" s="19">
        <f t="shared" ca="1" si="574"/>
        <v>-9.9067295748239692E-5</v>
      </c>
      <c r="H445" s="19">
        <f t="shared" ca="1" si="575"/>
        <v>-9.9067295748239692E-5</v>
      </c>
      <c r="I445" s="19">
        <f t="shared" ca="1" si="576"/>
        <v>0</v>
      </c>
      <c r="J445" s="19">
        <f t="shared" ca="1" si="577"/>
        <v>1.1689245903457302E-3</v>
      </c>
      <c r="K445" s="19">
        <f t="shared" ca="1" si="578"/>
        <v>0.99999931680741749</v>
      </c>
      <c r="L445" s="19">
        <f t="shared" ca="1" si="579"/>
        <v>1.1689248565460062E-3</v>
      </c>
      <c r="M445" s="19">
        <f t="shared" ca="1" si="580"/>
        <v>-5.8376688115559273E-2</v>
      </c>
      <c r="N445" s="19">
        <f t="shared" ca="1" si="581"/>
        <v>1.0583766881155592</v>
      </c>
      <c r="O445" s="19">
        <f t="shared" ca="1" si="582"/>
        <v>0.41193770081929859</v>
      </c>
      <c r="P445" s="72">
        <f t="shared" ca="1" si="583"/>
        <v>8.8774753362408755E-4</v>
      </c>
      <c r="Q445" s="72">
        <f t="shared" ca="1" si="584"/>
        <v>-9.9295965168741632E-5</v>
      </c>
      <c r="R445" s="72">
        <f t="shared" ca="1" si="585"/>
        <v>-2.286694205019395E-7</v>
      </c>
      <c r="S445" s="19">
        <f t="shared" ca="1" si="586"/>
        <v>1.1689379546298826E-3</v>
      </c>
      <c r="T445" s="19">
        <f t="shared" ca="1" si="587"/>
        <v>0.99999931679179577</v>
      </c>
      <c r="U445" s="19">
        <f t="shared" ca="1" si="588"/>
        <v>1.1689382208392889E-3</v>
      </c>
      <c r="V445" s="19">
        <f t="shared" ca="1" si="589"/>
        <v>-5.8510765583080777E-2</v>
      </c>
      <c r="W445" s="19">
        <f t="shared" ca="1" si="590"/>
        <v>1.0585107655830808</v>
      </c>
      <c r="X445" s="19">
        <f t="shared" ca="1" si="591"/>
        <v>0.41201218829570996</v>
      </c>
      <c r="Y445" s="72">
        <f t="shared" ca="1" si="592"/>
        <v>8.8785969628093033E-4</v>
      </c>
      <c r="Z445" s="72">
        <f t="shared" ca="1" si="593"/>
        <v>-9.9296492988806657E-5</v>
      </c>
      <c r="AA445" s="72">
        <f t="shared" ca="1" si="594"/>
        <v>-5.2782006502581809E-10</v>
      </c>
      <c r="AB445" s="19">
        <f t="shared" ca="1" si="595"/>
        <v>1.1689379855130812E-3</v>
      </c>
      <c r="AC445" s="19">
        <f t="shared" ca="1" si="596"/>
        <v>0.99999931679175957</v>
      </c>
      <c r="AD445" s="19">
        <f t="shared" ca="1" si="597"/>
        <v>1.1689382517225087E-3</v>
      </c>
      <c r="AE445" s="19">
        <f t="shared" ca="1" si="598"/>
        <v>-5.8511075058483214E-2</v>
      </c>
      <c r="AF445" s="19">
        <f t="shared" ca="1" si="599"/>
        <v>1.0585110750584832</v>
      </c>
      <c r="AG445" s="19">
        <f t="shared" ca="1" si="600"/>
        <v>0.41201236020464804</v>
      </c>
      <c r="AH445" s="72">
        <f t="shared" ca="1" si="601"/>
        <v>8.8785995517283987E-4</v>
      </c>
      <c r="AI445" s="72">
        <f t="shared" ca="1" si="602"/>
        <v>-9.929649420713319E-5</v>
      </c>
      <c r="AJ445" s="72">
        <f t="shared" ca="1" si="603"/>
        <v>-1.2183265328665968E-12</v>
      </c>
      <c r="AK445" s="19">
        <f t="shared" ca="1" si="604"/>
        <v>1.1689379855844228E-3</v>
      </c>
      <c r="AL445" s="19">
        <f t="shared" ca="1" si="605"/>
        <v>0.99999931679175957</v>
      </c>
      <c r="AM445" s="19">
        <f t="shared" ca="1" si="606"/>
        <v>1.1689382517938501E-3</v>
      </c>
      <c r="AN445" s="19">
        <f t="shared" ca="1" si="607"/>
        <v>-5.8511075772818694E-2</v>
      </c>
      <c r="AO445" s="19">
        <f t="shared" ca="1" si="608"/>
        <v>0.99657645401190742</v>
      </c>
      <c r="AP445" s="19">
        <f t="shared" ca="1" si="609"/>
        <v>3.42354598809258E-3</v>
      </c>
      <c r="AQ445" s="72">
        <f t="shared" ca="1" si="610"/>
        <v>8.3604041047243959E-4</v>
      </c>
      <c r="AR445" s="72">
        <f t="shared" ca="1" si="611"/>
        <v>-9.9296422809397512E-5</v>
      </c>
      <c r="AS445" s="72">
        <f t="shared" ca="1" si="612"/>
        <v>7.1397735678302085E-11</v>
      </c>
      <c r="AT445" s="19">
        <f t="shared" ca="1" si="613"/>
        <v>1.1689379814068021E-3</v>
      </c>
      <c r="AU445" s="19">
        <f t="shared" ca="1" si="614"/>
        <v>0.99999931679176424</v>
      </c>
      <c r="AV445" s="19">
        <f t="shared" ca="1" si="615"/>
        <v>1.168938247616227E-3</v>
      </c>
      <c r="AW445" s="19">
        <f t="shared" ca="1" si="616"/>
        <v>-5.8511033910369999E-2</v>
      </c>
      <c r="AX445" s="19">
        <f t="shared" ca="1" si="617"/>
        <v>1.05851103391037</v>
      </c>
      <c r="AY445" s="19">
        <f t="shared" ca="1" si="618"/>
        <v>0.41201233734749487</v>
      </c>
      <c r="AZ445" s="72">
        <f t="shared" ca="1" si="619"/>
        <v>8.8785992075035114E-4</v>
      </c>
      <c r="BA445" s="72">
        <f t="shared" ca="1" si="620"/>
        <v>-9.9296494045143452E-5</v>
      </c>
      <c r="BB445" s="72">
        <f t="shared" ca="1" si="621"/>
        <v>-7.1235745939730345E-11</v>
      </c>
      <c r="BC445" s="19">
        <f t="shared" ca="1" si="622"/>
        <v>1.1689379855749371E-3</v>
      </c>
      <c r="BD445" s="19">
        <f t="shared" ca="1" si="623"/>
        <v>0.99999931679175957</v>
      </c>
      <c r="BE445" s="19">
        <f t="shared" ca="1" si="624"/>
        <v>1.1689382517843644E-3</v>
      </c>
      <c r="BF445" s="19">
        <f t="shared" ca="1" si="625"/>
        <v>-5.8511075677840037E-2</v>
      </c>
      <c r="BG445" s="19">
        <f t="shared" ca="1" si="626"/>
        <v>1.05851107567784</v>
      </c>
      <c r="BH445" s="19">
        <f t="shared" ca="1" si="627"/>
        <v>0.4120123605486915</v>
      </c>
      <c r="BI445" s="72">
        <f t="shared" ca="1" si="628"/>
        <v>8.8785995569096328E-4</v>
      </c>
      <c r="BJ445" s="72">
        <f t="shared" ca="1" si="629"/>
        <v>-9.9296494209571453E-5</v>
      </c>
      <c r="BK445" s="72">
        <f t="shared" ca="1" si="630"/>
        <v>-1.6442800083744241E-13</v>
      </c>
      <c r="BL445" s="72">
        <f t="shared" ca="1" si="631"/>
        <v>7.1338319461941207E-3</v>
      </c>
      <c r="BM445" s="72">
        <f t="shared" ca="1" si="632"/>
        <v>1.0017810795079485</v>
      </c>
      <c r="BN445" s="72">
        <f t="shared" ca="1" si="633"/>
        <v>1.7771226590612367E-3</v>
      </c>
      <c r="BO445" s="72">
        <f t="shared" ca="1" si="634"/>
        <v>8.5528193592856834E-7</v>
      </c>
      <c r="BP445" s="72">
        <f t="shared" ca="1" si="635"/>
        <v>7438.4390185289212</v>
      </c>
      <c r="BQ445" s="72">
        <f t="shared" ca="1" si="636"/>
        <v>-3.0713305171008485</v>
      </c>
      <c r="BR445" s="72">
        <f t="shared" ca="1" si="637"/>
        <v>7.0206744013033215E-2</v>
      </c>
      <c r="BS445" s="72">
        <f t="shared" ca="1" si="638"/>
        <v>3.2117993976028263</v>
      </c>
      <c r="BT445" s="72">
        <f t="shared" ca="1" si="639"/>
        <v>184.02572388038868</v>
      </c>
      <c r="BU445" s="72">
        <f t="shared" ca="1" si="640"/>
        <v>4.0225501253021632</v>
      </c>
      <c r="BV445" s="72">
        <f t="shared" ca="1" si="641"/>
        <v>184.02255012530213</v>
      </c>
    </row>
    <row r="446" spans="1:74">
      <c r="A446" s="13">
        <f ca="1">'MGRS to'!AO446</f>
        <v>33.952645928458551</v>
      </c>
      <c r="B446" s="13">
        <f ca="1">'MGRS to'!AP446</f>
        <v>-6.8722738766667053</v>
      </c>
      <c r="C446" s="19">
        <f t="shared" ca="1" si="570"/>
        <v>0.59258546121544886</v>
      </c>
      <c r="D446" s="19">
        <f t="shared" ca="1" si="571"/>
        <v>-0.11994380624662872</v>
      </c>
      <c r="E446" s="19">
        <f t="shared" ca="1" si="572"/>
        <v>0.59120897564702601</v>
      </c>
      <c r="F446" s="19">
        <f t="shared" ca="1" si="573"/>
        <v>0.59103054047927084</v>
      </c>
      <c r="G446" s="19">
        <f t="shared" ca="1" si="574"/>
        <v>-4.8548393048472582E-4</v>
      </c>
      <c r="H446" s="19">
        <f t="shared" ca="1" si="575"/>
        <v>-4.8548393048472582E-4</v>
      </c>
      <c r="I446" s="19">
        <f t="shared" ca="1" si="576"/>
        <v>0</v>
      </c>
      <c r="J446" s="19">
        <f t="shared" ca="1" si="577"/>
        <v>4.4083245518275645E-4</v>
      </c>
      <c r="K446" s="19">
        <f t="shared" ca="1" si="578"/>
        <v>0.99999990283336848</v>
      </c>
      <c r="L446" s="19">
        <f t="shared" ca="1" si="579"/>
        <v>4.4083246946082525E-4</v>
      </c>
      <c r="M446" s="19">
        <f t="shared" ca="1" si="580"/>
        <v>-0.75925788763636293</v>
      </c>
      <c r="N446" s="19">
        <f t="shared" ca="1" si="581"/>
        <v>1.7592578876363629</v>
      </c>
      <c r="O446" s="19">
        <f t="shared" ca="1" si="582"/>
        <v>0.64692671914939792</v>
      </c>
      <c r="P446" s="72">
        <f t="shared" ca="1" si="583"/>
        <v>1.473035290543364E-3</v>
      </c>
      <c r="Q446" s="72">
        <f t="shared" ca="1" si="584"/>
        <v>-4.8660555024643027E-4</v>
      </c>
      <c r="R446" s="72">
        <f t="shared" ca="1" si="585"/>
        <v>-1.1216197617044455E-6</v>
      </c>
      <c r="S446" s="19">
        <f t="shared" ca="1" si="586"/>
        <v>4.4168421461199925E-4</v>
      </c>
      <c r="T446" s="19">
        <f t="shared" ca="1" si="587"/>
        <v>0.99999990245752246</v>
      </c>
      <c r="U446" s="19">
        <f t="shared" ca="1" si="588"/>
        <v>4.4168422897299071E-4</v>
      </c>
      <c r="V446" s="19">
        <f t="shared" ca="1" si="589"/>
        <v>-0.75954444832782997</v>
      </c>
      <c r="W446" s="19">
        <f t="shared" ca="1" si="590"/>
        <v>1.75954444832783</v>
      </c>
      <c r="X446" s="19">
        <f t="shared" ca="1" si="591"/>
        <v>0.64698422052961779</v>
      </c>
      <c r="Y446" s="72">
        <f t="shared" ca="1" si="592"/>
        <v>1.4732741664587126E-3</v>
      </c>
      <c r="Z446" s="72">
        <f t="shared" ca="1" si="593"/>
        <v>-4.866081415391931E-4</v>
      </c>
      <c r="AA446" s="72">
        <f t="shared" ca="1" si="594"/>
        <v>-2.5912927628310434E-9</v>
      </c>
      <c r="AB446" s="19">
        <f t="shared" ca="1" si="595"/>
        <v>4.4168618281469334E-4</v>
      </c>
      <c r="AC446" s="19">
        <f t="shared" ca="1" si="596"/>
        <v>0.99999990245665316</v>
      </c>
      <c r="AD446" s="19">
        <f t="shared" ca="1" si="597"/>
        <v>4.4168619717587675E-4</v>
      </c>
      <c r="AE446" s="19">
        <f t="shared" ca="1" si="598"/>
        <v>-0.75954510845375156</v>
      </c>
      <c r="AF446" s="19">
        <f t="shared" ca="1" si="599"/>
        <v>1.7595451084537514</v>
      </c>
      <c r="AG446" s="19">
        <f t="shared" ca="1" si="600"/>
        <v>0.64698435296911683</v>
      </c>
      <c r="AH446" s="72">
        <f t="shared" ca="1" si="601"/>
        <v>1.4732747167368E-3</v>
      </c>
      <c r="AI446" s="72">
        <f t="shared" ca="1" si="602"/>
        <v>-4.8660814752589057E-4</v>
      </c>
      <c r="AJ446" s="72">
        <f t="shared" ca="1" si="603"/>
        <v>-5.9866974658900896E-12</v>
      </c>
      <c r="AK446" s="19">
        <f t="shared" ca="1" si="604"/>
        <v>4.4168618736186615E-4</v>
      </c>
      <c r="AL446" s="19">
        <f t="shared" ca="1" si="605"/>
        <v>0.99999990245665116</v>
      </c>
      <c r="AM446" s="19">
        <f t="shared" ca="1" si="606"/>
        <v>4.4168620172304999E-4</v>
      </c>
      <c r="AN446" s="19">
        <f t="shared" ca="1" si="607"/>
        <v>-0.75954510997882774</v>
      </c>
      <c r="AO446" s="19">
        <f t="shared" ca="1" si="608"/>
        <v>0.42309122590725046</v>
      </c>
      <c r="AP446" s="19">
        <f t="shared" ca="1" si="609"/>
        <v>0.57690877409274954</v>
      </c>
      <c r="AQ446" s="72">
        <f t="shared" ca="1" si="610"/>
        <v>3.5544792111828408E-4</v>
      </c>
      <c r="AR446" s="72">
        <f t="shared" ca="1" si="611"/>
        <v>-4.8660856418456948E-4</v>
      </c>
      <c r="AS446" s="72">
        <f t="shared" ca="1" si="612"/>
        <v>-4.1665867891310659E-10</v>
      </c>
      <c r="AT446" s="19">
        <f t="shared" ca="1" si="613"/>
        <v>4.4168650383292839E-4</v>
      </c>
      <c r="AU446" s="19">
        <f t="shared" ca="1" si="614"/>
        <v>0.99999990245651138</v>
      </c>
      <c r="AV446" s="19">
        <f t="shared" ca="1" si="615"/>
        <v>4.4168651819414314E-4</v>
      </c>
      <c r="AW446" s="19">
        <f t="shared" ca="1" si="616"/>
        <v>-0.75954521612083348</v>
      </c>
      <c r="AX446" s="19">
        <f t="shared" ca="1" si="617"/>
        <v>1.7595452161208334</v>
      </c>
      <c r="AY446" s="19">
        <f t="shared" ca="1" si="618"/>
        <v>0.64698437457009894</v>
      </c>
      <c r="AZ446" s="72">
        <f t="shared" ca="1" si="619"/>
        <v>1.4732748064876094E-3</v>
      </c>
      <c r="BA446" s="72">
        <f t="shared" ca="1" si="620"/>
        <v>-4.8660814850233367E-4</v>
      </c>
      <c r="BB446" s="72">
        <f t="shared" ca="1" si="621"/>
        <v>4.1568223581138486E-10</v>
      </c>
      <c r="BC446" s="19">
        <f t="shared" ca="1" si="622"/>
        <v>4.4168618810349534E-4</v>
      </c>
      <c r="BD446" s="19">
        <f t="shared" ca="1" si="623"/>
        <v>0.99999990245665071</v>
      </c>
      <c r="BE446" s="19">
        <f t="shared" ca="1" si="624"/>
        <v>4.416862024646793E-4</v>
      </c>
      <c r="BF446" s="19">
        <f t="shared" ca="1" si="625"/>
        <v>-0.75954511022761284</v>
      </c>
      <c r="BG446" s="19">
        <f t="shared" ca="1" si="626"/>
        <v>1.759545110227613</v>
      </c>
      <c r="BH446" s="19">
        <f t="shared" ca="1" si="627"/>
        <v>0.64698435332500226</v>
      </c>
      <c r="BI446" s="72">
        <f t="shared" ca="1" si="628"/>
        <v>1.4732747182154833E-3</v>
      </c>
      <c r="BJ446" s="72">
        <f t="shared" ca="1" si="629"/>
        <v>-4.8660814754197758E-4</v>
      </c>
      <c r="BK446" s="72">
        <f t="shared" ca="1" si="630"/>
        <v>9.6035608935715611E-13</v>
      </c>
      <c r="BL446" s="72">
        <f t="shared" ca="1" si="631"/>
        <v>1.1858448538267084E-2</v>
      </c>
      <c r="BM446" s="72">
        <f t="shared" ca="1" si="632"/>
        <v>1.0029580527992106</v>
      </c>
      <c r="BN446" s="72">
        <f t="shared" ca="1" si="633"/>
        <v>2.947153884581148E-3</v>
      </c>
      <c r="BO446" s="72">
        <f t="shared" ca="1" si="634"/>
        <v>8.4203326464895695E-7</v>
      </c>
      <c r="BP446" s="72">
        <f t="shared" ca="1" si="635"/>
        <v>2810.6266541612326</v>
      </c>
      <c r="BQ446" s="72">
        <f t="shared" ca="1" si="636"/>
        <v>-1.9882433162747153</v>
      </c>
      <c r="BR446" s="72">
        <f t="shared" ca="1" si="637"/>
        <v>1.1530781549084503</v>
      </c>
      <c r="BS446" s="72">
        <f t="shared" ca="1" si="638"/>
        <v>4.2946708084982435</v>
      </c>
      <c r="BT446" s="72">
        <f t="shared" ca="1" si="639"/>
        <v>246.08204933236431</v>
      </c>
      <c r="BU446" s="72">
        <f t="shared" ca="1" si="640"/>
        <v>66.066511724986356</v>
      </c>
      <c r="BV446" s="72">
        <f t="shared" ca="1" si="641"/>
        <v>246.06651172498641</v>
      </c>
    </row>
    <row r="447" spans="1:74">
      <c r="A447" s="13">
        <f ca="1">'MGRS to'!AO447</f>
        <v>33.955364540849608</v>
      </c>
      <c r="B447" s="13">
        <f ca="1">'MGRS to'!AP447</f>
        <v>-6.8751492574928577</v>
      </c>
      <c r="C447" s="19">
        <f t="shared" ca="1" si="570"/>
        <v>0.5926329099527583</v>
      </c>
      <c r="D447" s="19">
        <f t="shared" ca="1" si="571"/>
        <v>-0.11999399110929379</v>
      </c>
      <c r="E447" s="19">
        <f t="shared" ca="1" si="572"/>
        <v>0.59103054047927084</v>
      </c>
      <c r="F447" s="19">
        <f t="shared" ca="1" si="573"/>
        <v>0.59107792909298795</v>
      </c>
      <c r="G447" s="19">
        <f t="shared" ca="1" si="574"/>
        <v>-5.0184862665073049E-5</v>
      </c>
      <c r="H447" s="19">
        <f t="shared" ca="1" si="575"/>
        <v>-5.0184862665073049E-5</v>
      </c>
      <c r="I447" s="19">
        <f t="shared" ca="1" si="576"/>
        <v>0</v>
      </c>
      <c r="J447" s="19">
        <f t="shared" ca="1" si="577"/>
        <v>6.3104424612506367E-5</v>
      </c>
      <c r="K447" s="19">
        <f t="shared" ca="1" si="578"/>
        <v>0.9999999980089157</v>
      </c>
      <c r="L447" s="19">
        <f t="shared" ca="1" si="579"/>
        <v>6.3104424654388447E-5</v>
      </c>
      <c r="M447" s="19">
        <f t="shared" ca="1" si="580"/>
        <v>-0.54832640506708263</v>
      </c>
      <c r="N447" s="19">
        <f t="shared" ca="1" si="581"/>
        <v>1.5483264050670826</v>
      </c>
      <c r="O447" s="19">
        <f t="shared" ca="1" si="582"/>
        <v>0.59890529252260749</v>
      </c>
      <c r="P447" s="72">
        <f t="shared" ca="1" si="583"/>
        <v>1.2971096938184865E-3</v>
      </c>
      <c r="Q447" s="72">
        <f t="shared" ca="1" si="584"/>
        <v>-5.030081558805372E-5</v>
      </c>
      <c r="R447" s="72">
        <f t="shared" ca="1" si="585"/>
        <v>-1.1595292298067139E-7</v>
      </c>
      <c r="S447" s="19">
        <f t="shared" ca="1" si="586"/>
        <v>6.3168046041796558E-5</v>
      </c>
      <c r="T447" s="19">
        <f t="shared" ca="1" si="587"/>
        <v>0.99999999800489892</v>
      </c>
      <c r="U447" s="19">
        <f t="shared" ca="1" si="588"/>
        <v>6.3168046083805448E-5</v>
      </c>
      <c r="V447" s="19">
        <f t="shared" ca="1" si="589"/>
        <v>-0.54903978396070507</v>
      </c>
      <c r="W447" s="19">
        <f t="shared" ca="1" si="590"/>
        <v>1.5490397839607051</v>
      </c>
      <c r="X447" s="19">
        <f t="shared" ca="1" si="591"/>
        <v>0.59909000856023176</v>
      </c>
      <c r="Y447" s="72">
        <f t="shared" ca="1" si="592"/>
        <v>1.2977049974649225E-3</v>
      </c>
      <c r="Z447" s="72">
        <f t="shared" ca="1" si="593"/>
        <v>-5.0301083499198053E-5</v>
      </c>
      <c r="AA447" s="72">
        <f t="shared" ca="1" si="594"/>
        <v>-2.6791114433270119E-10</v>
      </c>
      <c r="AB447" s="19">
        <f t="shared" ca="1" si="595"/>
        <v>6.3168193135880094E-5</v>
      </c>
      <c r="AC447" s="19">
        <f t="shared" ca="1" si="596"/>
        <v>0.9999999980048897</v>
      </c>
      <c r="AD447" s="19">
        <f t="shared" ca="1" si="597"/>
        <v>6.3168193177889269E-5</v>
      </c>
      <c r="AE447" s="19">
        <f t="shared" ca="1" si="598"/>
        <v>-0.54904142973851611</v>
      </c>
      <c r="AF447" s="19">
        <f t="shared" ca="1" si="599"/>
        <v>1.5490414297385162</v>
      </c>
      <c r="AG447" s="19">
        <f t="shared" ca="1" si="600"/>
        <v>0.59909043450671573</v>
      </c>
      <c r="AH447" s="72">
        <f t="shared" ca="1" si="601"/>
        <v>1.2977063708385556E-3</v>
      </c>
      <c r="AI447" s="72">
        <f t="shared" ca="1" si="602"/>
        <v>-5.0301084118211181E-5</v>
      </c>
      <c r="AJ447" s="72">
        <f t="shared" ca="1" si="603"/>
        <v>-6.1901312797384839E-13</v>
      </c>
      <c r="AK447" s="19">
        <f t="shared" ca="1" si="604"/>
        <v>6.3168193475774792E-5</v>
      </c>
      <c r="AL447" s="19">
        <f t="shared" ca="1" si="605"/>
        <v>0.99999999800488959</v>
      </c>
      <c r="AM447" s="19">
        <f t="shared" ca="1" si="606"/>
        <v>6.3168193517783967E-5</v>
      </c>
      <c r="AN447" s="19">
        <f t="shared" ca="1" si="607"/>
        <v>-0.54904143354083124</v>
      </c>
      <c r="AO447" s="19">
        <f t="shared" ca="1" si="608"/>
        <v>0.69855350425542895</v>
      </c>
      <c r="AP447" s="19">
        <f t="shared" ca="1" si="609"/>
        <v>0.30144649574457105</v>
      </c>
      <c r="AQ447" s="72">
        <f t="shared" ca="1" si="610"/>
        <v>5.8646404492154714E-4</v>
      </c>
      <c r="AR447" s="72">
        <f t="shared" ca="1" si="611"/>
        <v>-5.0301097029480003E-5</v>
      </c>
      <c r="AS447" s="72">
        <f t="shared" ca="1" si="612"/>
        <v>-1.2911268821929559E-11</v>
      </c>
      <c r="AT447" s="19">
        <f t="shared" ca="1" si="613"/>
        <v>6.3168200564579622E-5</v>
      </c>
      <c r="AU447" s="19">
        <f t="shared" ca="1" si="614"/>
        <v>0.99999999800488926</v>
      </c>
      <c r="AV447" s="19">
        <f t="shared" ca="1" si="615"/>
        <v>6.3168200606588797E-5</v>
      </c>
      <c r="AW447" s="19">
        <f t="shared" ca="1" si="616"/>
        <v>-0.54904151285459124</v>
      </c>
      <c r="AX447" s="19">
        <f t="shared" ca="1" si="617"/>
        <v>1.5490415128545911</v>
      </c>
      <c r="AY447" s="19">
        <f t="shared" ca="1" si="618"/>
        <v>0.59909045601810096</v>
      </c>
      <c r="AZ447" s="72">
        <f t="shared" ca="1" si="619"/>
        <v>1.297706440197508E-3</v>
      </c>
      <c r="BA447" s="72">
        <f t="shared" ca="1" si="620"/>
        <v>-5.0301084149473121E-5</v>
      </c>
      <c r="BB447" s="72">
        <f t="shared" ca="1" si="621"/>
        <v>1.2880006882278004E-11</v>
      </c>
      <c r="BC447" s="19">
        <f t="shared" ca="1" si="622"/>
        <v>6.3168193492938335E-5</v>
      </c>
      <c r="BD447" s="19">
        <f t="shared" ca="1" si="623"/>
        <v>0.99999999800488959</v>
      </c>
      <c r="BE447" s="19">
        <f t="shared" ca="1" si="624"/>
        <v>6.316819353494751E-5</v>
      </c>
      <c r="BF447" s="19">
        <f t="shared" ca="1" si="625"/>
        <v>-0.5490414337328775</v>
      </c>
      <c r="BG447" s="19">
        <f t="shared" ca="1" si="626"/>
        <v>1.5490414337328775</v>
      </c>
      <c r="BH447" s="19">
        <f t="shared" ca="1" si="627"/>
        <v>0.59909043554050179</v>
      </c>
      <c r="BI447" s="72">
        <f t="shared" ca="1" si="628"/>
        <v>1.2977063741717821E-3</v>
      </c>
      <c r="BJ447" s="72">
        <f t="shared" ca="1" si="629"/>
        <v>-5.0301084119713655E-5</v>
      </c>
      <c r="BK447" s="72">
        <f t="shared" ca="1" si="630"/>
        <v>2.9759465833452403E-14</v>
      </c>
      <c r="BL447" s="72">
        <f t="shared" ca="1" si="631"/>
        <v>1.0439759696293644E-2</v>
      </c>
      <c r="BM447" s="72">
        <f t="shared" ca="1" si="632"/>
        <v>1.0026048531803333</v>
      </c>
      <c r="BN447" s="72">
        <f t="shared" ca="1" si="633"/>
        <v>2.5963980309377721E-3</v>
      </c>
      <c r="BO447" s="72">
        <f t="shared" ca="1" si="634"/>
        <v>9.8226516292626101E-8</v>
      </c>
      <c r="BP447" s="72">
        <f t="shared" ca="1" si="635"/>
        <v>401.96449695592509</v>
      </c>
      <c r="BQ447" s="72">
        <f t="shared" ca="1" si="636"/>
        <v>-0.72012756398387079</v>
      </c>
      <c r="BR447" s="72">
        <f t="shared" ca="1" si="637"/>
        <v>2.4214370599948225</v>
      </c>
      <c r="BS447" s="72">
        <f t="shared" ca="1" si="638"/>
        <v>5.5630297135846156</v>
      </c>
      <c r="BT447" s="72">
        <f t="shared" ca="1" si="639"/>
        <v>318.73972987268706</v>
      </c>
      <c r="BU447" s="72">
        <f t="shared" ca="1" si="640"/>
        <v>138.73812389426965</v>
      </c>
      <c r="BV447" s="72">
        <f t="shared" ca="1" si="641"/>
        <v>318.73812389426962</v>
      </c>
    </row>
    <row r="448" spans="1:74">
      <c r="A448" s="13">
        <f ca="1">'MGRS to'!AO448</f>
        <v>33.954974515709701</v>
      </c>
      <c r="B448" s="13">
        <f ca="1">'MGRS to'!AP448</f>
        <v>-6.8755376602637881</v>
      </c>
      <c r="C448" s="19">
        <f t="shared" ca="1" si="570"/>
        <v>0.59262610272990135</v>
      </c>
      <c r="D448" s="19">
        <f t="shared" ca="1" si="571"/>
        <v>-0.1200007700164704</v>
      </c>
      <c r="E448" s="19">
        <f t="shared" ca="1" si="572"/>
        <v>0.59107792909298795</v>
      </c>
      <c r="F448" s="19">
        <f t="shared" ca="1" si="573"/>
        <v>0.59107113049489046</v>
      </c>
      <c r="G448" s="19">
        <f t="shared" ca="1" si="574"/>
        <v>-6.7789071766105602E-6</v>
      </c>
      <c r="H448" s="19">
        <f t="shared" ca="1" si="575"/>
        <v>-6.7789071766105602E-6</v>
      </c>
      <c r="I448" s="19">
        <f t="shared" ca="1" si="576"/>
        <v>0</v>
      </c>
      <c r="J448" s="19">
        <f t="shared" ca="1" si="577"/>
        <v>8.8263515502172645E-6</v>
      </c>
      <c r="K448" s="19">
        <f t="shared" ca="1" si="578"/>
        <v>0.9999999999610476</v>
      </c>
      <c r="L448" s="19">
        <f t="shared" ca="1" si="579"/>
        <v>8.826351550331868E-6</v>
      </c>
      <c r="M448" s="19">
        <f t="shared" ca="1" si="580"/>
        <v>-0.52953280192392649</v>
      </c>
      <c r="N448" s="19">
        <f t="shared" ca="1" si="581"/>
        <v>1.5295328019239265</v>
      </c>
      <c r="O448" s="19">
        <f t="shared" ca="1" si="582"/>
        <v>0.59395242363093126</v>
      </c>
      <c r="P448" s="72">
        <f t="shared" ca="1" si="583"/>
        <v>1.2814259501311577E-3</v>
      </c>
      <c r="Q448" s="72">
        <f t="shared" ca="1" si="584"/>
        <v>-6.7945695220180345E-6</v>
      </c>
      <c r="R448" s="72">
        <f t="shared" ca="1" si="585"/>
        <v>-1.5662345407474311E-8</v>
      </c>
      <c r="S448" s="19">
        <f t="shared" ca="1" si="586"/>
        <v>8.8346509550389825E-6</v>
      </c>
      <c r="T448" s="19">
        <f t="shared" ca="1" si="587"/>
        <v>0.99999999996097433</v>
      </c>
      <c r="U448" s="19">
        <f t="shared" ca="1" si="588"/>
        <v>8.8346509551539096E-6</v>
      </c>
      <c r="V448" s="19">
        <f t="shared" ca="1" si="589"/>
        <v>-0.53025766202927882</v>
      </c>
      <c r="W448" s="19">
        <f t="shared" ca="1" si="590"/>
        <v>1.5302576620292787</v>
      </c>
      <c r="X448" s="19">
        <f t="shared" ca="1" si="591"/>
        <v>0.59414476227830271</v>
      </c>
      <c r="Y448" s="72">
        <f t="shared" ca="1" si="592"/>
        <v>1.2820308920802196E-3</v>
      </c>
      <c r="Z448" s="72">
        <f t="shared" ca="1" si="593"/>
        <v>-6.7946057091385792E-6</v>
      </c>
      <c r="AA448" s="72">
        <f t="shared" ca="1" si="594"/>
        <v>-3.6187120544730743E-11</v>
      </c>
      <c r="AB448" s="19">
        <f t="shared" ca="1" si="595"/>
        <v>8.8346701435692909E-6</v>
      </c>
      <c r="AC448" s="19">
        <f t="shared" ca="1" si="596"/>
        <v>0.99999999996097411</v>
      </c>
      <c r="AD448" s="19">
        <f t="shared" ca="1" si="597"/>
        <v>8.8346701436842198E-6</v>
      </c>
      <c r="AE448" s="19">
        <f t="shared" ca="1" si="598"/>
        <v>-0.53025933441915685</v>
      </c>
      <c r="AF448" s="19">
        <f t="shared" ca="1" si="599"/>
        <v>1.5302593344191568</v>
      </c>
      <c r="AG448" s="19">
        <f t="shared" ca="1" si="600"/>
        <v>0.59414520582938968</v>
      </c>
      <c r="AH448" s="72">
        <f t="shared" ca="1" si="601"/>
        <v>1.2820322877935837E-3</v>
      </c>
      <c r="AI448" s="72">
        <f t="shared" ca="1" si="602"/>
        <v>-6.794605792747238E-6</v>
      </c>
      <c r="AJ448" s="72">
        <f t="shared" ca="1" si="603"/>
        <v>-8.3608658801100251E-14</v>
      </c>
      <c r="AK448" s="19">
        <f t="shared" ca="1" si="604"/>
        <v>8.8346701879037645E-6</v>
      </c>
      <c r="AL448" s="19">
        <f t="shared" ca="1" si="605"/>
        <v>0.99999999996097411</v>
      </c>
      <c r="AM448" s="19">
        <f t="shared" ca="1" si="606"/>
        <v>8.8346701880186933E-6</v>
      </c>
      <c r="AN448" s="19">
        <f t="shared" ca="1" si="607"/>
        <v>-0.53025933828311145</v>
      </c>
      <c r="AO448" s="19">
        <f t="shared" ca="1" si="608"/>
        <v>0.7188250341635567</v>
      </c>
      <c r="AP448" s="19">
        <f t="shared" ca="1" si="609"/>
        <v>0.2811749658364433</v>
      </c>
      <c r="AQ448" s="72">
        <f t="shared" ca="1" si="610"/>
        <v>6.0345210431016899E-4</v>
      </c>
      <c r="AR448" s="72">
        <f t="shared" ca="1" si="611"/>
        <v>-6.7946071586193819E-6</v>
      </c>
      <c r="AS448" s="72">
        <f t="shared" ca="1" si="612"/>
        <v>-1.3658721438494607E-12</v>
      </c>
      <c r="AT448" s="19">
        <f t="shared" ca="1" si="613"/>
        <v>8.8346709121735721E-6</v>
      </c>
      <c r="AU448" s="19">
        <f t="shared" ca="1" si="614"/>
        <v>0.99999999996097411</v>
      </c>
      <c r="AV448" s="19">
        <f t="shared" ca="1" si="615"/>
        <v>8.8346709122885009E-6</v>
      </c>
      <c r="AW448" s="19">
        <f t="shared" ca="1" si="616"/>
        <v>-0.53025940140656391</v>
      </c>
      <c r="AX448" s="19">
        <f t="shared" ca="1" si="617"/>
        <v>1.530259401406564</v>
      </c>
      <c r="AY448" s="19">
        <f t="shared" ca="1" si="618"/>
        <v>0.59414522359576338</v>
      </c>
      <c r="AZ448" s="72">
        <f t="shared" ca="1" si="619"/>
        <v>1.2820323436987407E-3</v>
      </c>
      <c r="BA448" s="72">
        <f t="shared" ca="1" si="620"/>
        <v>-6.7946057960961954E-6</v>
      </c>
      <c r="BB448" s="72">
        <f t="shared" ca="1" si="621"/>
        <v>1.3625231864872211E-12</v>
      </c>
      <c r="BC448" s="19">
        <f t="shared" ca="1" si="622"/>
        <v>8.8346701896795894E-6</v>
      </c>
      <c r="BD448" s="19">
        <f t="shared" ca="1" si="623"/>
        <v>0.99999999996097411</v>
      </c>
      <c r="BE448" s="19">
        <f t="shared" ca="1" si="624"/>
        <v>8.8346701897945182E-6</v>
      </c>
      <c r="BF448" s="19">
        <f t="shared" ca="1" si="625"/>
        <v>-0.53025933843788264</v>
      </c>
      <c r="BG448" s="19">
        <f t="shared" ca="1" si="626"/>
        <v>1.5302593384378826</v>
      </c>
      <c r="BH448" s="19">
        <f t="shared" ca="1" si="627"/>
        <v>0.59414520689523465</v>
      </c>
      <c r="BI448" s="72">
        <f t="shared" ca="1" si="628"/>
        <v>1.2820322911474601E-3</v>
      </c>
      <c r="BJ448" s="72">
        <f t="shared" ca="1" si="629"/>
        <v>-6.7946057929481492E-6</v>
      </c>
      <c r="BK448" s="72">
        <f t="shared" ca="1" si="630"/>
        <v>3.1480462293486007E-15</v>
      </c>
      <c r="BL448" s="72">
        <f t="shared" ca="1" si="631"/>
        <v>1.0313177826239903E-2</v>
      </c>
      <c r="BM448" s="72">
        <f t="shared" ca="1" si="632"/>
        <v>1.002573330058343</v>
      </c>
      <c r="BN448" s="72">
        <f t="shared" ca="1" si="633"/>
        <v>2.5650780027880716E-3</v>
      </c>
      <c r="BO448" s="72">
        <f t="shared" ca="1" si="634"/>
        <v>1.3460002008433434E-8</v>
      </c>
      <c r="BP448" s="72">
        <f t="shared" ca="1" si="635"/>
        <v>56.218545824239087</v>
      </c>
      <c r="BQ448" s="72">
        <f t="shared" ca="1" si="636"/>
        <v>-2.451181411927112</v>
      </c>
      <c r="BR448" s="72">
        <f t="shared" ca="1" si="637"/>
        <v>0.69040745534196912</v>
      </c>
      <c r="BS448" s="72">
        <f t="shared" ca="1" si="638"/>
        <v>3.8320001089317621</v>
      </c>
      <c r="BT448" s="72">
        <f t="shared" ca="1" si="639"/>
        <v>219.55765027565837</v>
      </c>
      <c r="BU448" s="72">
        <f t="shared" ca="1" si="640"/>
        <v>39.557433335461688</v>
      </c>
      <c r="BV448" s="72">
        <f t="shared" ca="1" si="641"/>
        <v>219.55743333546161</v>
      </c>
    </row>
    <row r="449" spans="1:74">
      <c r="A449" s="13">
        <f ca="1">'MGRS to'!AO449</f>
        <v>33.953110598483832</v>
      </c>
      <c r="B449" s="13">
        <f ca="1">'MGRS to'!AP449</f>
        <v>-6.8699468584780554</v>
      </c>
      <c r="C449" s="19">
        <f t="shared" ca="1" si="570"/>
        <v>0.59259357123732526</v>
      </c>
      <c r="D449" s="19">
        <f t="shared" ca="1" si="571"/>
        <v>-0.11990319211748297</v>
      </c>
      <c r="E449" s="19">
        <f t="shared" ca="1" si="572"/>
        <v>0.59107113049489046</v>
      </c>
      <c r="F449" s="19">
        <f t="shared" ca="1" si="573"/>
        <v>0.59103864022372643</v>
      </c>
      <c r="G449" s="19">
        <f t="shared" ca="1" si="574"/>
        <v>9.7577898987427636E-5</v>
      </c>
      <c r="H449" s="19">
        <f t="shared" ca="1" si="575"/>
        <v>9.7577898987427636E-5</v>
      </c>
      <c r="I449" s="19">
        <f t="shared" ca="1" si="576"/>
        <v>0</v>
      </c>
      <c r="J449" s="19">
        <f t="shared" ca="1" si="577"/>
        <v>8.7295634042814369E-5</v>
      </c>
      <c r="K449" s="19">
        <f t="shared" ca="1" si="578"/>
        <v>0.99999999618973612</v>
      </c>
      <c r="L449" s="19">
        <f t="shared" ca="1" si="579"/>
        <v>8.7295634153687499E-5</v>
      </c>
      <c r="M449" s="19">
        <f t="shared" ca="1" si="580"/>
        <v>0.770698991928362</v>
      </c>
      <c r="N449" s="19">
        <f t="shared" ca="1" si="581"/>
        <v>0.229301008071638</v>
      </c>
      <c r="O449" s="19">
        <f t="shared" ca="1" si="582"/>
        <v>-1.7083471381957265</v>
      </c>
      <c r="P449" s="72">
        <f t="shared" ca="1" si="583"/>
        <v>1.9273430559037558E-4</v>
      </c>
      <c r="Q449" s="72">
        <f t="shared" ca="1" si="584"/>
        <v>9.7803353817293686E-5</v>
      </c>
      <c r="R449" s="72">
        <f t="shared" ca="1" si="585"/>
        <v>2.2545482986604983E-7</v>
      </c>
      <c r="S449" s="19">
        <f t="shared" ca="1" si="586"/>
        <v>8.7469419603379006E-5</v>
      </c>
      <c r="T449" s="19">
        <f t="shared" ca="1" si="587"/>
        <v>0.99999999617455027</v>
      </c>
      <c r="U449" s="19">
        <f t="shared" ca="1" si="588"/>
        <v>8.7469419714915626E-5</v>
      </c>
      <c r="V449" s="19">
        <f t="shared" ca="1" si="589"/>
        <v>0.77094492628002909</v>
      </c>
      <c r="W449" s="19">
        <f t="shared" ca="1" si="590"/>
        <v>0.22905507371997091</v>
      </c>
      <c r="X449" s="19">
        <f t="shared" ca="1" si="591"/>
        <v>-1.7112550659235235</v>
      </c>
      <c r="Y449" s="72">
        <f t="shared" ca="1" si="592"/>
        <v>1.9252770920053698E-4</v>
      </c>
      <c r="Z449" s="72">
        <f t="shared" ca="1" si="593"/>
        <v>9.7803874733157434E-5</v>
      </c>
      <c r="AA449" s="72">
        <f t="shared" ca="1" si="594"/>
        <v>5.209158637482867E-10</v>
      </c>
      <c r="AB449" s="19">
        <f t="shared" ca="1" si="595"/>
        <v>8.7469821200960571E-5</v>
      </c>
      <c r="AC449" s="19">
        <f t="shared" ca="1" si="596"/>
        <v>0.99999999617451518</v>
      </c>
      <c r="AD449" s="19">
        <f t="shared" ca="1" si="597"/>
        <v>8.7469821312498723E-5</v>
      </c>
      <c r="AE449" s="19">
        <f t="shared" ca="1" si="598"/>
        <v>0.77094549281721769</v>
      </c>
      <c r="AF449" s="19">
        <f t="shared" ca="1" si="599"/>
        <v>0.22905450718278231</v>
      </c>
      <c r="AG449" s="19">
        <f t="shared" ca="1" si="600"/>
        <v>-1.7112617718680925</v>
      </c>
      <c r="AH449" s="72">
        <f t="shared" ca="1" si="601"/>
        <v>1.9252723328243331E-4</v>
      </c>
      <c r="AI449" s="72">
        <f t="shared" ca="1" si="602"/>
        <v>9.7803875936739265E-5</v>
      </c>
      <c r="AJ449" s="72">
        <f t="shared" ca="1" si="603"/>
        <v>1.2035818305541901E-12</v>
      </c>
      <c r="AK449" s="19">
        <f t="shared" ca="1" si="604"/>
        <v>8.7469822128856175E-5</v>
      </c>
      <c r="AL449" s="19">
        <f t="shared" ca="1" si="605"/>
        <v>0.99999999617451507</v>
      </c>
      <c r="AM449" s="19">
        <f t="shared" ca="1" si="606"/>
        <v>8.7469822240394341E-5</v>
      </c>
      <c r="AN449" s="19">
        <f t="shared" ca="1" si="607"/>
        <v>0.77094549412620239</v>
      </c>
      <c r="AO449" s="19">
        <f t="shared" ca="1" si="608"/>
        <v>0.40564304508650562</v>
      </c>
      <c r="AP449" s="19">
        <f t="shared" ca="1" si="609"/>
        <v>0.59435695491349438</v>
      </c>
      <c r="AQ449" s="72">
        <f t="shared" ca="1" si="610"/>
        <v>3.4080425208575418E-4</v>
      </c>
      <c r="AR449" s="72">
        <f t="shared" ca="1" si="611"/>
        <v>9.7803962714823481E-5</v>
      </c>
      <c r="AS449" s="72">
        <f t="shared" ca="1" si="612"/>
        <v>8.677808421657645E-11</v>
      </c>
      <c r="AT449" s="19">
        <f t="shared" ca="1" si="613"/>
        <v>8.746988903002779E-5</v>
      </c>
      <c r="AU449" s="19">
        <f t="shared" ca="1" si="614"/>
        <v>0.99999999617450919</v>
      </c>
      <c r="AV449" s="19">
        <f t="shared" ca="1" si="615"/>
        <v>8.7469889141566213E-5</v>
      </c>
      <c r="AW449" s="19">
        <f t="shared" ca="1" si="616"/>
        <v>0.77094558850350525</v>
      </c>
      <c r="AX449" s="19">
        <f t="shared" ca="1" si="617"/>
        <v>0.22905441149649475</v>
      </c>
      <c r="AY449" s="19">
        <f t="shared" ca="1" si="618"/>
        <v>-1.711262904483583</v>
      </c>
      <c r="AZ449" s="72">
        <f t="shared" ca="1" si="619"/>
        <v>1.9252715290141419E-4</v>
      </c>
      <c r="BA449" s="72">
        <f t="shared" ca="1" si="620"/>
        <v>9.7803876140021873E-5</v>
      </c>
      <c r="BB449" s="72">
        <f t="shared" ca="1" si="621"/>
        <v>-8.6574801608273536E-11</v>
      </c>
      <c r="BC449" s="19">
        <f t="shared" ca="1" si="622"/>
        <v>8.7469822285579402E-5</v>
      </c>
      <c r="BD449" s="19">
        <f t="shared" ca="1" si="623"/>
        <v>0.99999999617451507</v>
      </c>
      <c r="BE449" s="19">
        <f t="shared" ca="1" si="624"/>
        <v>8.7469822397117568E-5</v>
      </c>
      <c r="BF449" s="19">
        <f t="shared" ca="1" si="625"/>
        <v>0.77094549434725657</v>
      </c>
      <c r="BG449" s="19">
        <f t="shared" ca="1" si="626"/>
        <v>0.22905450565274343</v>
      </c>
      <c r="BH449" s="19">
        <f t="shared" ca="1" si="627"/>
        <v>-1.7112617899787859</v>
      </c>
      <c r="BI449" s="72">
        <f t="shared" ca="1" si="628"/>
        <v>1.9252723199712817E-4</v>
      </c>
      <c r="BJ449" s="72">
        <f t="shared" ca="1" si="629"/>
        <v>9.7803875939989838E-5</v>
      </c>
      <c r="BK449" s="72">
        <f t="shared" ca="1" si="630"/>
        <v>-2.0003203466453096E-13</v>
      </c>
      <c r="BL449" s="72">
        <f t="shared" ca="1" si="631"/>
        <v>1.5437120946503588E-3</v>
      </c>
      <c r="BM449" s="72">
        <f t="shared" ca="1" si="632"/>
        <v>1.0003858163901227</v>
      </c>
      <c r="BN449" s="72">
        <f t="shared" ca="1" si="633"/>
        <v>3.8563040836937887E-4</v>
      </c>
      <c r="BO449" s="72">
        <f t="shared" ca="1" si="634"/>
        <v>-5.7706826570008161E-8</v>
      </c>
      <c r="BP449" s="72">
        <f t="shared" ca="1" si="635"/>
        <v>556.60548865203361</v>
      </c>
      <c r="BQ449" s="72">
        <f t="shared" ca="1" si="636"/>
        <v>1.9529326628624164</v>
      </c>
      <c r="BR449" s="72">
        <f t="shared" ca="1" si="637"/>
        <v>-1.1886054907641741</v>
      </c>
      <c r="BS449" s="72">
        <f t="shared" ca="1" si="638"/>
        <v>1.952987162825619</v>
      </c>
      <c r="BT449" s="72">
        <f t="shared" ca="1" si="639"/>
        <v>111.89479925526177</v>
      </c>
      <c r="BU449" s="72">
        <f t="shared" ca="1" si="640"/>
        <v>-68.10207812686312</v>
      </c>
      <c r="BV449" s="72">
        <f t="shared" ca="1" si="641"/>
        <v>111.89792187313685</v>
      </c>
    </row>
    <row r="450" spans="1:74">
      <c r="A450" s="13">
        <f ca="1">'MGRS to'!AO450</f>
        <v>33.959531989735709</v>
      </c>
      <c r="B450" s="13">
        <f ca="1">'MGRS to'!AP450</f>
        <v>-6.8441526994261928</v>
      </c>
      <c r="C450" s="19">
        <f t="shared" ca="1" si="570"/>
        <v>0.59270564565722927</v>
      </c>
      <c r="D450" s="19">
        <f t="shared" ca="1" si="571"/>
        <v>-0.11945299911424488</v>
      </c>
      <c r="E450" s="19">
        <f t="shared" ca="1" si="572"/>
        <v>0.59103864022372643</v>
      </c>
      <c r="F450" s="19">
        <f t="shared" ca="1" si="573"/>
        <v>0.59115057265919402</v>
      </c>
      <c r="G450" s="19">
        <f t="shared" ca="1" si="574"/>
        <v>4.5019300323809186E-4</v>
      </c>
      <c r="H450" s="19">
        <f t="shared" ca="1" si="575"/>
        <v>4.5019300323809186E-4</v>
      </c>
      <c r="I450" s="19">
        <f t="shared" ca="1" si="576"/>
        <v>0</v>
      </c>
      <c r="J450" s="19">
        <f t="shared" ca="1" si="577"/>
        <v>3.9020795290469965E-4</v>
      </c>
      <c r="K450" s="19">
        <f t="shared" ca="1" si="578"/>
        <v>0.99999992386887382</v>
      </c>
      <c r="L450" s="19">
        <f t="shared" ca="1" si="579"/>
        <v>3.9020796280702356E-4</v>
      </c>
      <c r="M450" s="19">
        <f t="shared" ca="1" si="580"/>
        <v>0.79543611669585923</v>
      </c>
      <c r="N450" s="19">
        <f t="shared" ca="1" si="581"/>
        <v>0.20456388330414077</v>
      </c>
      <c r="O450" s="19">
        <f t="shared" ca="1" si="582"/>
        <v>-2.0362165867567201</v>
      </c>
      <c r="P450" s="72">
        <f t="shared" ca="1" si="583"/>
        <v>1.7195268363935431E-4</v>
      </c>
      <c r="Q450" s="72">
        <f t="shared" ca="1" si="584"/>
        <v>4.5123312366595226E-4</v>
      </c>
      <c r="R450" s="72">
        <f t="shared" ca="1" si="585"/>
        <v>1.0401204278603958E-6</v>
      </c>
      <c r="S450" s="19">
        <f t="shared" ca="1" si="586"/>
        <v>3.9103538067282196E-4</v>
      </c>
      <c r="T450" s="19">
        <f t="shared" ca="1" si="587"/>
        <v>0.99999992354566258</v>
      </c>
      <c r="U450" s="19">
        <f t="shared" ca="1" si="588"/>
        <v>3.9103539063827262E-4</v>
      </c>
      <c r="V450" s="19">
        <f t="shared" ca="1" si="589"/>
        <v>0.79558685726060108</v>
      </c>
      <c r="W450" s="19">
        <f t="shared" ca="1" si="590"/>
        <v>0.20441314273939892</v>
      </c>
      <c r="X450" s="19">
        <f t="shared" ca="1" si="591"/>
        <v>-2.0384555869082042</v>
      </c>
      <c r="Y450" s="72">
        <f t="shared" ca="1" si="592"/>
        <v>1.7182603880627569E-4</v>
      </c>
      <c r="Z450" s="72">
        <f t="shared" ca="1" si="593"/>
        <v>4.5123552674732455E-4</v>
      </c>
      <c r="AA450" s="72">
        <f t="shared" ca="1" si="594"/>
        <v>2.403081372293666E-9</v>
      </c>
      <c r="AB450" s="19">
        <f t="shared" ca="1" si="595"/>
        <v>3.9103729253303946E-4</v>
      </c>
      <c r="AC450" s="19">
        <f t="shared" ca="1" si="596"/>
        <v>0.99999992354491496</v>
      </c>
      <c r="AD450" s="19">
        <f t="shared" ca="1" si="597"/>
        <v>3.9103730249863628E-4</v>
      </c>
      <c r="AE450" s="19">
        <f t="shared" ca="1" si="598"/>
        <v>0.79558720442216524</v>
      </c>
      <c r="AF450" s="19">
        <f t="shared" ca="1" si="599"/>
        <v>0.20441279557783476</v>
      </c>
      <c r="AG450" s="19">
        <f t="shared" ca="1" si="600"/>
        <v>-2.0384607472266545</v>
      </c>
      <c r="AH450" s="72">
        <f t="shared" ca="1" si="601"/>
        <v>1.7182574713803706E-4</v>
      </c>
      <c r="AI450" s="72">
        <f t="shared" ca="1" si="602"/>
        <v>4.5123553229937404E-4</v>
      </c>
      <c r="AJ450" s="72">
        <f t="shared" ca="1" si="603"/>
        <v>5.5520494885580307E-12</v>
      </c>
      <c r="AK450" s="19">
        <f t="shared" ca="1" si="604"/>
        <v>3.9103729695018049E-4</v>
      </c>
      <c r="AL450" s="19">
        <f t="shared" ca="1" si="605"/>
        <v>0.99999992354491329</v>
      </c>
      <c r="AM450" s="19">
        <f t="shared" ca="1" si="606"/>
        <v>3.9103730691577757E-4</v>
      </c>
      <c r="AN450" s="19">
        <f t="shared" ca="1" si="607"/>
        <v>0.79558720522423343</v>
      </c>
      <c r="AO450" s="19">
        <f t="shared" ca="1" si="608"/>
        <v>0.36704099888349351</v>
      </c>
      <c r="AP450" s="19">
        <f t="shared" ca="1" si="609"/>
        <v>0.63295900111650649</v>
      </c>
      <c r="AQ450" s="72">
        <f t="shared" ca="1" si="610"/>
        <v>3.0840229764604582E-4</v>
      </c>
      <c r="AR450" s="72">
        <f t="shared" ca="1" si="611"/>
        <v>4.5123595887121141E-4</v>
      </c>
      <c r="AS450" s="72">
        <f t="shared" ca="1" si="612"/>
        <v>4.2657183736910867E-10</v>
      </c>
      <c r="AT450" s="19">
        <f t="shared" ca="1" si="613"/>
        <v>3.9103763632525914E-4</v>
      </c>
      <c r="AU450" s="19">
        <f t="shared" ca="1" si="614"/>
        <v>0.99999992354478051</v>
      </c>
      <c r="AV450" s="19">
        <f t="shared" ca="1" si="615"/>
        <v>3.9103764629088225E-4</v>
      </c>
      <c r="AW450" s="19">
        <f t="shared" ca="1" si="616"/>
        <v>0.79558726684847836</v>
      </c>
      <c r="AX450" s="19">
        <f t="shared" ca="1" si="617"/>
        <v>0.20441273315152164</v>
      </c>
      <c r="AY450" s="19">
        <f t="shared" ca="1" si="618"/>
        <v>-2.0384616751528251</v>
      </c>
      <c r="AZ450" s="72">
        <f t="shared" ca="1" si="619"/>
        <v>1.7182569469048904E-4</v>
      </c>
      <c r="BA450" s="72">
        <f t="shared" ca="1" si="620"/>
        <v>4.5123553329774773E-4</v>
      </c>
      <c r="BB450" s="72">
        <f t="shared" ca="1" si="621"/>
        <v>-4.255734636763632E-10</v>
      </c>
      <c r="BC450" s="19">
        <f t="shared" ca="1" si="622"/>
        <v>3.9103729774446179E-4</v>
      </c>
      <c r="BD450" s="19">
        <f t="shared" ca="1" si="623"/>
        <v>0.99999992354491296</v>
      </c>
      <c r="BE450" s="19">
        <f t="shared" ca="1" si="624"/>
        <v>3.9103730771005899E-4</v>
      </c>
      <c r="BF450" s="19">
        <f t="shared" ca="1" si="625"/>
        <v>0.79558720536848682</v>
      </c>
      <c r="BG450" s="19">
        <f t="shared" ca="1" si="626"/>
        <v>0.20441279463151318</v>
      </c>
      <c r="BH450" s="19">
        <f t="shared" ca="1" si="627"/>
        <v>-2.0384607612930994</v>
      </c>
      <c r="BI450" s="72">
        <f t="shared" ca="1" si="628"/>
        <v>1.7182574634298377E-4</v>
      </c>
      <c r="BJ450" s="72">
        <f t="shared" ca="1" si="629"/>
        <v>4.5123553231450804E-4</v>
      </c>
      <c r="BK450" s="72">
        <f t="shared" ca="1" si="630"/>
        <v>-9.8323969409050416E-13</v>
      </c>
      <c r="BL450" s="72">
        <f t="shared" ca="1" si="631"/>
        <v>1.3776393634986651E-3</v>
      </c>
      <c r="BM450" s="72">
        <f t="shared" ca="1" si="632"/>
        <v>1.0003443209282989</v>
      </c>
      <c r="BN450" s="72">
        <f t="shared" ca="1" si="633"/>
        <v>3.4417279337865879E-4</v>
      </c>
      <c r="BO450" s="72">
        <f t="shared" ca="1" si="634"/>
        <v>-2.7426041415409656E-7</v>
      </c>
      <c r="BP450" s="72">
        <f t="shared" ca="1" si="635"/>
        <v>2488.3272044906425</v>
      </c>
      <c r="BQ450" s="72">
        <f t="shared" ca="1" si="636"/>
        <v>1.2790939081896731</v>
      </c>
      <c r="BR450" s="72">
        <f t="shared" ca="1" si="637"/>
        <v>-1.8622472852620957</v>
      </c>
      <c r="BS450" s="72">
        <f t="shared" ca="1" si="638"/>
        <v>1.2793453683276974</v>
      </c>
      <c r="BT450" s="72">
        <f t="shared" ca="1" si="639"/>
        <v>73.286682540162246</v>
      </c>
      <c r="BU450" s="72">
        <f t="shared" ca="1" si="640"/>
        <v>-106.69890985521316</v>
      </c>
      <c r="BV450" s="72">
        <f t="shared" ca="1" si="641"/>
        <v>73.301090144786826</v>
      </c>
    </row>
    <row r="451" spans="1:74">
      <c r="A451" s="13">
        <f ca="1">'MGRS to'!AO451</f>
        <v>34.021336208549201</v>
      </c>
      <c r="B451" s="13">
        <f ca="1">'MGRS to'!AP451</f>
        <v>-6.8229478841317501</v>
      </c>
      <c r="C451" s="19">
        <f t="shared" ca="1" si="570"/>
        <v>0.59378433276714782</v>
      </c>
      <c r="D451" s="19">
        <f t="shared" ca="1" si="571"/>
        <v>-0.1190829052700796</v>
      </c>
      <c r="E451" s="19">
        <f t="shared" ca="1" si="572"/>
        <v>0.59115057265919402</v>
      </c>
      <c r="F451" s="19">
        <f t="shared" ca="1" si="573"/>
        <v>0.59222789719421087</v>
      </c>
      <c r="G451" s="19">
        <f t="shared" ca="1" si="574"/>
        <v>3.7009384416528124E-4</v>
      </c>
      <c r="H451" s="19">
        <f t="shared" ca="1" si="575"/>
        <v>3.7009384416528124E-4</v>
      </c>
      <c r="I451" s="19">
        <f t="shared" ca="1" si="576"/>
        <v>0</v>
      </c>
      <c r="J451" s="19">
        <f t="shared" ca="1" si="577"/>
        <v>1.1202614821085538E-3</v>
      </c>
      <c r="K451" s="19">
        <f t="shared" ca="1" si="578"/>
        <v>0.99999937250690896</v>
      </c>
      <c r="L451" s="19">
        <f t="shared" ca="1" si="579"/>
        <v>1.1202617164273927E-3</v>
      </c>
      <c r="M451" s="19">
        <f t="shared" ca="1" si="580"/>
        <v>0.22758734195771682</v>
      </c>
      <c r="N451" s="19">
        <f t="shared" ca="1" si="581"/>
        <v>0.77241265804228321</v>
      </c>
      <c r="O451" s="19">
        <f t="shared" ca="1" si="582"/>
        <v>0.19447073391636482</v>
      </c>
      <c r="P451" s="72">
        <f t="shared" ca="1" si="583"/>
        <v>6.4835155832133472E-4</v>
      </c>
      <c r="Q451" s="72">
        <f t="shared" ca="1" si="584"/>
        <v>3.7094822127435795E-4</v>
      </c>
      <c r="R451" s="72">
        <f t="shared" ca="1" si="585"/>
        <v>8.5437710907671546E-7</v>
      </c>
      <c r="S451" s="19">
        <f t="shared" ca="1" si="586"/>
        <v>1.1204561349332136E-3</v>
      </c>
      <c r="T451" s="19">
        <f t="shared" ca="1" si="587"/>
        <v>0.99999937228882785</v>
      </c>
      <c r="U451" s="19">
        <f t="shared" ca="1" si="588"/>
        <v>1.1204563693742171E-3</v>
      </c>
      <c r="V451" s="19">
        <f t="shared" ca="1" si="589"/>
        <v>0.22807310761823485</v>
      </c>
      <c r="W451" s="19">
        <f t="shared" ca="1" si="590"/>
        <v>0.77192689238176515</v>
      </c>
      <c r="X451" s="19">
        <f t="shared" ca="1" si="591"/>
        <v>0.19396382280419144</v>
      </c>
      <c r="Y451" s="72">
        <f t="shared" ca="1" si="592"/>
        <v>6.4794460429314017E-4</v>
      </c>
      <c r="Z451" s="72">
        <f t="shared" ca="1" si="593"/>
        <v>3.709501936392349E-4</v>
      </c>
      <c r="AA451" s="72">
        <f t="shared" ca="1" si="594"/>
        <v>1.97236487694619E-9</v>
      </c>
      <c r="AB451" s="19">
        <f t="shared" ca="1" si="595"/>
        <v>1.1204565847773925E-3</v>
      </c>
      <c r="AC451" s="19">
        <f t="shared" ca="1" si="596"/>
        <v>0.99999937228832381</v>
      </c>
      <c r="AD451" s="19">
        <f t="shared" ca="1" si="597"/>
        <v>1.1204568192186783E-3</v>
      </c>
      <c r="AE451" s="19">
        <f t="shared" ca="1" si="598"/>
        <v>0.22807422873535191</v>
      </c>
      <c r="AF451" s="19">
        <f t="shared" ca="1" si="599"/>
        <v>0.77192577126464812</v>
      </c>
      <c r="AG451" s="19">
        <f t="shared" ca="1" si="600"/>
        <v>0.19396265214676012</v>
      </c>
      <c r="AH451" s="72">
        <f t="shared" ca="1" si="601"/>
        <v>6.4794366506724823E-4</v>
      </c>
      <c r="AI451" s="72">
        <f t="shared" ca="1" si="602"/>
        <v>3.7095019819252076E-4</v>
      </c>
      <c r="AJ451" s="72">
        <f t="shared" ca="1" si="603"/>
        <v>4.5532858625012274E-12</v>
      </c>
      <c r="AK451" s="19">
        <f t="shared" ca="1" si="604"/>
        <v>1.1204565858158753E-3</v>
      </c>
      <c r="AL451" s="19">
        <f t="shared" ca="1" si="605"/>
        <v>0.9999993722883227</v>
      </c>
      <c r="AM451" s="19">
        <f t="shared" ca="1" si="606"/>
        <v>1.1204568202571618E-3</v>
      </c>
      <c r="AN451" s="19">
        <f t="shared" ca="1" si="607"/>
        <v>0.22807423132349627</v>
      </c>
      <c r="AO451" s="19">
        <f t="shared" ca="1" si="608"/>
        <v>0.94798214500619626</v>
      </c>
      <c r="AP451" s="19">
        <f t="shared" ca="1" si="609"/>
        <v>5.2017854993803736E-2</v>
      </c>
      <c r="AQ451" s="72">
        <f t="shared" ca="1" si="610"/>
        <v>7.9537113567272025E-4</v>
      </c>
      <c r="AR451" s="72">
        <f t="shared" ca="1" si="611"/>
        <v>3.7094999943199753E-4</v>
      </c>
      <c r="AS451" s="72">
        <f t="shared" ca="1" si="612"/>
        <v>-1.9876052323106186E-10</v>
      </c>
      <c r="AT451" s="19">
        <f t="shared" ca="1" si="613"/>
        <v>1.1204565404837703E-3</v>
      </c>
      <c r="AU451" s="19">
        <f t="shared" ca="1" si="614"/>
        <v>0.99999937228837343</v>
      </c>
      <c r="AV451" s="19">
        <f t="shared" ca="1" si="615"/>
        <v>1.1204567749250284E-3</v>
      </c>
      <c r="AW451" s="19">
        <f t="shared" ca="1" si="616"/>
        <v>0.22807411834556388</v>
      </c>
      <c r="AX451" s="19">
        <f t="shared" ca="1" si="617"/>
        <v>0.7719258816544361</v>
      </c>
      <c r="AY451" s="19">
        <f t="shared" ca="1" si="618"/>
        <v>0.19396276741464147</v>
      </c>
      <c r="AZ451" s="72">
        <f t="shared" ca="1" si="619"/>
        <v>6.4794375754728087E-4</v>
      </c>
      <c r="BA451" s="72">
        <f t="shared" ca="1" si="620"/>
        <v>3.7095019774418533E-4</v>
      </c>
      <c r="BB451" s="72">
        <f t="shared" ca="1" si="621"/>
        <v>1.9831218779761337E-10</v>
      </c>
      <c r="BC451" s="19">
        <f t="shared" ca="1" si="622"/>
        <v>1.120456585713642E-3</v>
      </c>
      <c r="BD451" s="19">
        <f t="shared" ca="1" si="623"/>
        <v>0.9999993722883227</v>
      </c>
      <c r="BE451" s="19">
        <f t="shared" ca="1" si="624"/>
        <v>1.1204568201549285E-3</v>
      </c>
      <c r="BF451" s="19">
        <f t="shared" ca="1" si="625"/>
        <v>0.22807423106865277</v>
      </c>
      <c r="BG451" s="19">
        <f t="shared" ca="1" si="626"/>
        <v>0.77192576893134723</v>
      </c>
      <c r="BH451" s="19">
        <f t="shared" ca="1" si="627"/>
        <v>0.19396264971035093</v>
      </c>
      <c r="BI451" s="72">
        <f t="shared" ca="1" si="628"/>
        <v>6.4794366311250479E-4</v>
      </c>
      <c r="BJ451" s="72">
        <f t="shared" ca="1" si="629"/>
        <v>3.7095019820199723E-4</v>
      </c>
      <c r="BK451" s="72">
        <f t="shared" ca="1" si="630"/>
        <v>4.5781190253710302E-13</v>
      </c>
      <c r="BL451" s="72">
        <f t="shared" ca="1" si="631"/>
        <v>5.2023912049918956E-3</v>
      </c>
      <c r="BM451" s="72">
        <f t="shared" ca="1" si="632"/>
        <v>1.0012993318774839</v>
      </c>
      <c r="BN451" s="72">
        <f t="shared" ca="1" si="633"/>
        <v>1.2972248334949448E-3</v>
      </c>
      <c r="BO451" s="72">
        <f t="shared" ca="1" si="634"/>
        <v>2.8148555383771339E-7</v>
      </c>
      <c r="BP451" s="72">
        <f t="shared" ca="1" si="635"/>
        <v>7129.9292733968796</v>
      </c>
      <c r="BQ451" s="72">
        <f t="shared" ca="1" si="636"/>
        <v>0.27704729346594198</v>
      </c>
      <c r="BR451" s="72">
        <f t="shared" ca="1" si="637"/>
        <v>-2.8643384574696018</v>
      </c>
      <c r="BS451" s="72">
        <f t="shared" ca="1" si="638"/>
        <v>0.27725419612019131</v>
      </c>
      <c r="BT451" s="72">
        <f t="shared" ca="1" si="639"/>
        <v>15.873640641120801</v>
      </c>
      <c r="BU451" s="72">
        <f t="shared" ca="1" si="640"/>
        <v>-164.11450471002061</v>
      </c>
      <c r="BV451" s="72">
        <f t="shared" ca="1" si="641"/>
        <v>15.88549528997936</v>
      </c>
    </row>
    <row r="452" spans="1:74">
      <c r="A452" s="13">
        <f ca="1">'MGRS to'!AO452</f>
        <v>33.964363529386389</v>
      </c>
      <c r="B452" s="13">
        <f ca="1">'MGRS to'!AP452</f>
        <v>-6.8512917913042681</v>
      </c>
      <c r="C452" s="19">
        <f t="shared" ca="1" si="570"/>
        <v>0.59278997193207428</v>
      </c>
      <c r="D452" s="19">
        <f t="shared" ca="1" si="571"/>
        <v>-0.11957759977311967</v>
      </c>
      <c r="E452" s="19">
        <f t="shared" ca="1" si="572"/>
        <v>0.59222789719421087</v>
      </c>
      <c r="F452" s="19">
        <f t="shared" ca="1" si="573"/>
        <v>0.59123479215448371</v>
      </c>
      <c r="G452" s="19">
        <f t="shared" ca="1" si="574"/>
        <v>-4.9469450304007179E-4</v>
      </c>
      <c r="H452" s="19">
        <f t="shared" ca="1" si="575"/>
        <v>-4.9469450304007179E-4</v>
      </c>
      <c r="I452" s="19">
        <f t="shared" ca="1" si="576"/>
        <v>0</v>
      </c>
      <c r="J452" s="19">
        <f t="shared" ca="1" si="577"/>
        <v>1.0746333794869993E-3</v>
      </c>
      <c r="K452" s="19">
        <f t="shared" ca="1" si="578"/>
        <v>0.99999942258138308</v>
      </c>
      <c r="L452" s="19">
        <f t="shared" ca="1" si="579"/>
        <v>1.0746335863248203E-3</v>
      </c>
      <c r="M452" s="19">
        <f t="shared" ca="1" si="580"/>
        <v>-0.31710847110098817</v>
      </c>
      <c r="N452" s="19">
        <f t="shared" ca="1" si="581"/>
        <v>1.3171084711009882</v>
      </c>
      <c r="O452" s="19">
        <f t="shared" ca="1" si="582"/>
        <v>0.52754130934752774</v>
      </c>
      <c r="P452" s="72">
        <f t="shared" ca="1" si="583"/>
        <v>1.1040488745723191E-3</v>
      </c>
      <c r="Q452" s="72">
        <f t="shared" ca="1" si="584"/>
        <v>-4.9583646184582009E-4</v>
      </c>
      <c r="R452" s="72">
        <f t="shared" ca="1" si="585"/>
        <v>-1.141958805748306E-6</v>
      </c>
      <c r="S452" s="19">
        <f t="shared" ca="1" si="586"/>
        <v>1.0749958609213752E-3</v>
      </c>
      <c r="T452" s="19">
        <f t="shared" ca="1" si="587"/>
        <v>0.99999942219178251</v>
      </c>
      <c r="U452" s="19">
        <f t="shared" ca="1" si="588"/>
        <v>1.0749960679685706E-3</v>
      </c>
      <c r="V452" s="19">
        <f t="shared" ca="1" si="589"/>
        <v>-0.31773331439876479</v>
      </c>
      <c r="W452" s="19">
        <f t="shared" ca="1" si="590"/>
        <v>1.3177333143987648</v>
      </c>
      <c r="X452" s="19">
        <f t="shared" ca="1" si="591"/>
        <v>0.52776533933061986</v>
      </c>
      <c r="Y452" s="72">
        <f t="shared" ca="1" si="592"/>
        <v>1.1045709057853955E-3</v>
      </c>
      <c r="Z452" s="72">
        <f t="shared" ca="1" si="593"/>
        <v>-4.9583909795797103E-4</v>
      </c>
      <c r="AA452" s="72">
        <f t="shared" ca="1" si="594"/>
        <v>-2.636112150940749E-9</v>
      </c>
      <c r="AB452" s="19">
        <f t="shared" ca="1" si="595"/>
        <v>1.0749966985034269E-3</v>
      </c>
      <c r="AC452" s="19">
        <f t="shared" ca="1" si="596"/>
        <v>0.99999942219088211</v>
      </c>
      <c r="AD452" s="19">
        <f t="shared" ca="1" si="597"/>
        <v>1.074996905551106E-3</v>
      </c>
      <c r="AE452" s="19">
        <f t="shared" ca="1" si="598"/>
        <v>-0.31773475606350793</v>
      </c>
      <c r="AF452" s="19">
        <f t="shared" ca="1" si="599"/>
        <v>1.317734756063508</v>
      </c>
      <c r="AG452" s="19">
        <f t="shared" ca="1" si="600"/>
        <v>0.52776585597635473</v>
      </c>
      <c r="AH452" s="72">
        <f t="shared" ca="1" si="601"/>
        <v>1.1045721102358687E-3</v>
      </c>
      <c r="AI452" s="72">
        <f t="shared" ca="1" si="602"/>
        <v>-4.9583910404320567E-4</v>
      </c>
      <c r="AJ452" s="72">
        <f t="shared" ca="1" si="603"/>
        <v>-6.0852346382353484E-12</v>
      </c>
      <c r="AK452" s="19">
        <f t="shared" ca="1" si="604"/>
        <v>1.0749967004369261E-3</v>
      </c>
      <c r="AL452" s="19">
        <f t="shared" ca="1" si="605"/>
        <v>0.99999942219088001</v>
      </c>
      <c r="AM452" s="19">
        <f t="shared" ca="1" si="606"/>
        <v>1.0749969074846065E-3</v>
      </c>
      <c r="AN452" s="19">
        <f t="shared" ca="1" si="607"/>
        <v>-0.31773475939145829</v>
      </c>
      <c r="AO452" s="19">
        <f t="shared" ca="1" si="608"/>
        <v>0.89904462267445207</v>
      </c>
      <c r="AP452" s="19">
        <f t="shared" ca="1" si="609"/>
        <v>0.10095537732554793</v>
      </c>
      <c r="AQ452" s="72">
        <f t="shared" ca="1" si="610"/>
        <v>7.5440456048862336E-4</v>
      </c>
      <c r="AR452" s="72">
        <f t="shared" ca="1" si="611"/>
        <v>-4.9583892476295736E-4</v>
      </c>
      <c r="AS452" s="72">
        <f t="shared" ca="1" si="612"/>
        <v>1.7928024830752426E-10</v>
      </c>
      <c r="AT452" s="19">
        <f t="shared" ca="1" si="613"/>
        <v>1.0749966434733926E-3</v>
      </c>
      <c r="AU452" s="19">
        <f t="shared" ca="1" si="614"/>
        <v>0.99999942219094129</v>
      </c>
      <c r="AV452" s="19">
        <f t="shared" ca="1" si="615"/>
        <v>1.07499685052104E-3</v>
      </c>
      <c r="AW452" s="19">
        <f t="shared" ca="1" si="616"/>
        <v>-0.3177346613449003</v>
      </c>
      <c r="AX452" s="19">
        <f t="shared" ca="1" si="617"/>
        <v>1.3177346613449004</v>
      </c>
      <c r="AY452" s="19">
        <f t="shared" ca="1" si="618"/>
        <v>0.52776582203232247</v>
      </c>
      <c r="AZ452" s="72">
        <f t="shared" ca="1" si="619"/>
        <v>1.1045720311024416E-3</v>
      </c>
      <c r="BA452" s="72">
        <f t="shared" ca="1" si="620"/>
        <v>-4.9583910364340005E-4</v>
      </c>
      <c r="BB452" s="72">
        <f t="shared" ca="1" si="621"/>
        <v>-1.7888044268488806E-10</v>
      </c>
      <c r="BC452" s="19">
        <f t="shared" ca="1" si="622"/>
        <v>1.0749967003099116E-3</v>
      </c>
      <c r="BD452" s="19">
        <f t="shared" ca="1" si="623"/>
        <v>0.99999942219088023</v>
      </c>
      <c r="BE452" s="19">
        <f t="shared" ca="1" si="624"/>
        <v>1.0749969073575918E-3</v>
      </c>
      <c r="BF452" s="19">
        <f t="shared" ca="1" si="625"/>
        <v>-0.31773475917280347</v>
      </c>
      <c r="BG452" s="19">
        <f t="shared" ca="1" si="626"/>
        <v>1.3177347591728035</v>
      </c>
      <c r="BH452" s="19">
        <f t="shared" ca="1" si="627"/>
        <v>0.52776585709062385</v>
      </c>
      <c r="BI452" s="72">
        <f t="shared" ca="1" si="628"/>
        <v>1.1045721128335544E-3</v>
      </c>
      <c r="BJ452" s="72">
        <f t="shared" ca="1" si="629"/>
        <v>-4.9583910405632994E-4</v>
      </c>
      <c r="BK452" s="72">
        <f t="shared" ca="1" si="630"/>
        <v>-4.1292988993413271E-13</v>
      </c>
      <c r="BL452" s="72">
        <f t="shared" ca="1" si="631"/>
        <v>8.8808691166292735E-3</v>
      </c>
      <c r="BM452" s="72">
        <f t="shared" ca="1" si="632"/>
        <v>1.0022165338694669</v>
      </c>
      <c r="BN452" s="72">
        <f t="shared" ca="1" si="633"/>
        <v>2.2104088813213359E-3</v>
      </c>
      <c r="BO452" s="72">
        <f t="shared" ca="1" si="634"/>
        <v>1.2534848203193883E-6</v>
      </c>
      <c r="BP452" s="72">
        <f t="shared" ca="1" si="635"/>
        <v>6840.6499845618364</v>
      </c>
      <c r="BQ452" s="72">
        <f t="shared" ca="1" si="636"/>
        <v>-2.7502350895443937</v>
      </c>
      <c r="BR452" s="72">
        <f t="shared" ca="1" si="637"/>
        <v>0.39108098553428916</v>
      </c>
      <c r="BS452" s="72">
        <f t="shared" ca="1" si="638"/>
        <v>3.5326736391240825</v>
      </c>
      <c r="BT452" s="72">
        <f t="shared" ca="1" si="639"/>
        <v>202.4231367003222</v>
      </c>
      <c r="BU452" s="72">
        <f t="shared" ca="1" si="640"/>
        <v>22.407289918931571</v>
      </c>
      <c r="BV452" s="72">
        <f t="shared" ca="1" si="641"/>
        <v>202.40728991893161</v>
      </c>
    </row>
    <row r="453" spans="1:74">
      <c r="A453" s="13">
        <f ca="1">'MGRS to'!AO453</f>
        <v>34.023640949120889</v>
      </c>
      <c r="B453" s="13">
        <f ca="1">'MGRS to'!AP453</f>
        <v>-6.8278485471424766</v>
      </c>
      <c r="C453" s="19">
        <f t="shared" ca="1" si="570"/>
        <v>0.59382455807852808</v>
      </c>
      <c r="D453" s="19">
        <f t="shared" ca="1" si="571"/>
        <v>-0.11916843797514748</v>
      </c>
      <c r="E453" s="19">
        <f t="shared" ca="1" si="572"/>
        <v>0.59123479215448371</v>
      </c>
      <c r="F453" s="19">
        <f t="shared" ca="1" si="573"/>
        <v>0.5922680718336244</v>
      </c>
      <c r="G453" s="19">
        <f t="shared" ca="1" si="574"/>
        <v>4.0916179797219343E-4</v>
      </c>
      <c r="H453" s="19">
        <f t="shared" ca="1" si="575"/>
        <v>4.0916179797219343E-4</v>
      </c>
      <c r="I453" s="19">
        <f t="shared" ca="1" si="576"/>
        <v>0</v>
      </c>
      <c r="J453" s="19">
        <f t="shared" ca="1" si="577"/>
        <v>1.0876524015188374E-3</v>
      </c>
      <c r="K453" s="19">
        <f t="shared" ca="1" si="578"/>
        <v>0.99999940850595181</v>
      </c>
      <c r="L453" s="19">
        <f t="shared" ca="1" si="579"/>
        <v>1.0876526159655287E-3</v>
      </c>
      <c r="M453" s="19">
        <f t="shared" ca="1" si="580"/>
        <v>0.25913394526551481</v>
      </c>
      <c r="N453" s="19">
        <f t="shared" ca="1" si="581"/>
        <v>0.74086605473448519</v>
      </c>
      <c r="O453" s="19">
        <f t="shared" ca="1" si="582"/>
        <v>0.16001526118854503</v>
      </c>
      <c r="P453" s="72">
        <f t="shared" ca="1" si="583"/>
        <v>6.2192107631772059E-4</v>
      </c>
      <c r="Q453" s="72">
        <f t="shared" ca="1" si="584"/>
        <v>4.1010628602222401E-4</v>
      </c>
      <c r="R453" s="72">
        <f t="shared" ca="1" si="585"/>
        <v>9.4448805003057501E-7</v>
      </c>
      <c r="S453" s="19">
        <f t="shared" ca="1" si="586"/>
        <v>1.0878974051767565E-3</v>
      </c>
      <c r="T453" s="19">
        <f t="shared" ca="1" si="587"/>
        <v>0.99999940823944278</v>
      </c>
      <c r="U453" s="19">
        <f t="shared" ca="1" si="588"/>
        <v>1.0878976197683989E-3</v>
      </c>
      <c r="V453" s="19">
        <f t="shared" ca="1" si="589"/>
        <v>0.25967362284309403</v>
      </c>
      <c r="W453" s="19">
        <f t="shared" ca="1" si="590"/>
        <v>0.74032637715690597</v>
      </c>
      <c r="X453" s="19">
        <f t="shared" ca="1" si="591"/>
        <v>0.15940293556957441</v>
      </c>
      <c r="Y453" s="72">
        <f t="shared" ca="1" si="592"/>
        <v>6.2146888532392758E-4</v>
      </c>
      <c r="Z453" s="72">
        <f t="shared" ca="1" si="593"/>
        <v>4.1010846622937581E-4</v>
      </c>
      <c r="AA453" s="72">
        <f t="shared" ca="1" si="594"/>
        <v>2.1802071518040207E-9</v>
      </c>
      <c r="AB453" s="19">
        <f t="shared" ca="1" si="595"/>
        <v>1.0878979713200318E-3</v>
      </c>
      <c r="AC453" s="19">
        <f t="shared" ca="1" si="596"/>
        <v>0.99999940823882694</v>
      </c>
      <c r="AD453" s="19">
        <f t="shared" ca="1" si="597"/>
        <v>1.0878981859120092E-3</v>
      </c>
      <c r="AE453" s="19">
        <f t="shared" ca="1" si="598"/>
        <v>0.25967486818485136</v>
      </c>
      <c r="AF453" s="19">
        <f t="shared" ca="1" si="599"/>
        <v>0.7403251318151487</v>
      </c>
      <c r="AG453" s="19">
        <f t="shared" ca="1" si="600"/>
        <v>0.15940152155524567</v>
      </c>
      <c r="AH453" s="72">
        <f t="shared" ca="1" si="601"/>
        <v>6.2146784186183741E-4</v>
      </c>
      <c r="AI453" s="72">
        <f t="shared" ca="1" si="602"/>
        <v>4.1010847126205278E-4</v>
      </c>
      <c r="AJ453" s="72">
        <f t="shared" ca="1" si="603"/>
        <v>5.0326769661379611E-12</v>
      </c>
      <c r="AK453" s="19">
        <f t="shared" ca="1" si="604"/>
        <v>1.0878979726269334E-3</v>
      </c>
      <c r="AL453" s="19">
        <f t="shared" ca="1" si="605"/>
        <v>0.99999940823882549</v>
      </c>
      <c r="AM453" s="19">
        <f t="shared" ca="1" si="606"/>
        <v>1.0878981872189115E-3</v>
      </c>
      <c r="AN453" s="19">
        <f t="shared" ca="1" si="607"/>
        <v>0.25967487105952114</v>
      </c>
      <c r="AO453" s="19">
        <f t="shared" ca="1" si="608"/>
        <v>0.93256896134022105</v>
      </c>
      <c r="AP453" s="19">
        <f t="shared" ca="1" si="609"/>
        <v>6.7431038659778952E-2</v>
      </c>
      <c r="AQ453" s="72">
        <f t="shared" ca="1" si="610"/>
        <v>7.8246954157823109E-4</v>
      </c>
      <c r="AR453" s="72">
        <f t="shared" ca="1" si="611"/>
        <v>4.1010827469081617E-4</v>
      </c>
      <c r="AS453" s="72">
        <f t="shared" ca="1" si="612"/>
        <v>-1.9657123661014769E-10</v>
      </c>
      <c r="AT453" s="19">
        <f t="shared" ca="1" si="613"/>
        <v>1.087897921582395E-3</v>
      </c>
      <c r="AU453" s="19">
        <f t="shared" ca="1" si="614"/>
        <v>0.999999408238881</v>
      </c>
      <c r="AV453" s="19">
        <f t="shared" ca="1" si="615"/>
        <v>1.087898136174343E-3</v>
      </c>
      <c r="AW453" s="19">
        <f t="shared" ca="1" si="616"/>
        <v>0.25967475877743423</v>
      </c>
      <c r="AX453" s="19">
        <f t="shared" ca="1" si="617"/>
        <v>0.74032524122256582</v>
      </c>
      <c r="AY453" s="19">
        <f t="shared" ca="1" si="618"/>
        <v>0.15940164578130001</v>
      </c>
      <c r="AZ453" s="72">
        <f t="shared" ca="1" si="619"/>
        <v>6.2146793353345432E-4</v>
      </c>
      <c r="BA453" s="72">
        <f t="shared" ca="1" si="620"/>
        <v>4.1010847081991513E-4</v>
      </c>
      <c r="BB453" s="72">
        <f t="shared" ca="1" si="621"/>
        <v>1.961290989642081E-10</v>
      </c>
      <c r="BC453" s="19">
        <f t="shared" ca="1" si="622"/>
        <v>1.0878979725120956E-3</v>
      </c>
      <c r="BD453" s="19">
        <f t="shared" ca="1" si="623"/>
        <v>0.9999994082388256</v>
      </c>
      <c r="BE453" s="19">
        <f t="shared" ca="1" si="624"/>
        <v>1.0878981871040737E-3</v>
      </c>
      <c r="BF453" s="19">
        <f t="shared" ca="1" si="625"/>
        <v>0.25967487080697699</v>
      </c>
      <c r="BG453" s="19">
        <f t="shared" ca="1" si="626"/>
        <v>0.74032512919302307</v>
      </c>
      <c r="BH453" s="19">
        <f t="shared" ca="1" si="627"/>
        <v>0.15940151857796692</v>
      </c>
      <c r="BI453" s="72">
        <f t="shared" ca="1" si="628"/>
        <v>6.2146783966477901E-4</v>
      </c>
      <c r="BJ453" s="72">
        <f t="shared" ca="1" si="629"/>
        <v>4.1010847127264933E-4</v>
      </c>
      <c r="BK453" s="72">
        <f t="shared" ca="1" si="630"/>
        <v>4.5273420429259303E-13</v>
      </c>
      <c r="BL453" s="72">
        <f t="shared" ca="1" si="631"/>
        <v>4.9894187964216151E-3</v>
      </c>
      <c r="BM453" s="72">
        <f t="shared" ca="1" si="632"/>
        <v>1.0012461901981162</v>
      </c>
      <c r="BN453" s="72">
        <f t="shared" ca="1" si="633"/>
        <v>1.2442518591452879E-3</v>
      </c>
      <c r="BO453" s="72">
        <f t="shared" ca="1" si="634"/>
        <v>2.1536915189402905E-7</v>
      </c>
      <c r="BP453" s="72">
        <f t="shared" ca="1" si="635"/>
        <v>6922.7465915534376</v>
      </c>
      <c r="BQ453" s="72">
        <f t="shared" ca="1" si="636"/>
        <v>0.31673270763281008</v>
      </c>
      <c r="BR453" s="72">
        <f t="shared" ca="1" si="637"/>
        <v>-2.8246311810604352</v>
      </c>
      <c r="BS453" s="72">
        <f t="shared" ca="1" si="638"/>
        <v>0.31696147252935791</v>
      </c>
      <c r="BT453" s="72">
        <f t="shared" ca="1" si="639"/>
        <v>18.147447381111078</v>
      </c>
      <c r="BU453" s="72">
        <f t="shared" ca="1" si="640"/>
        <v>-161.839445355816</v>
      </c>
      <c r="BV453" s="72">
        <f t="shared" ca="1" si="641"/>
        <v>18.160554644184003</v>
      </c>
    </row>
    <row r="454" spans="1:74">
      <c r="A454" s="13">
        <f ca="1">'MGRS to'!AO454</f>
        <v>33.992278086063656</v>
      </c>
      <c r="B454" s="13">
        <f ca="1">'MGRS to'!AP454</f>
        <v>-6.833778236371713</v>
      </c>
      <c r="C454" s="19">
        <f t="shared" ca="1" si="570"/>
        <v>0.59327717285532722</v>
      </c>
      <c r="D454" s="19">
        <f t="shared" ca="1" si="571"/>
        <v>-0.1192719305758177</v>
      </c>
      <c r="E454" s="19">
        <f t="shared" ca="1" si="572"/>
        <v>0.5922680718336244</v>
      </c>
      <c r="F454" s="19">
        <f t="shared" ca="1" si="573"/>
        <v>0.59172137701594973</v>
      </c>
      <c r="G454" s="19">
        <f t="shared" ca="1" si="574"/>
        <v>-1.0349260067021859E-4</v>
      </c>
      <c r="H454" s="19">
        <f t="shared" ca="1" si="575"/>
        <v>-1.0349260067021859E-4</v>
      </c>
      <c r="I454" s="19">
        <f t="shared" ca="1" si="576"/>
        <v>0</v>
      </c>
      <c r="J454" s="19">
        <f t="shared" ca="1" si="577"/>
        <v>5.5339928632652574E-4</v>
      </c>
      <c r="K454" s="19">
        <f t="shared" ca="1" si="578"/>
        <v>0.9999998468746033</v>
      </c>
      <c r="L454" s="19">
        <f t="shared" ca="1" si="579"/>
        <v>5.5339931457302246E-4</v>
      </c>
      <c r="M454" s="19">
        <f t="shared" ca="1" si="580"/>
        <v>-0.12877991227304886</v>
      </c>
      <c r="N454" s="19">
        <f t="shared" ca="1" si="581"/>
        <v>1.1287799122730489</v>
      </c>
      <c r="O454" s="19">
        <f t="shared" ca="1" si="582"/>
        <v>0.44828315757923631</v>
      </c>
      <c r="P454" s="72">
        <f t="shared" ca="1" si="583"/>
        <v>9.4663300287307212E-4</v>
      </c>
      <c r="Q454" s="72">
        <f t="shared" ca="1" si="584"/>
        <v>-1.037314195608209E-4</v>
      </c>
      <c r="R454" s="72">
        <f t="shared" ca="1" si="585"/>
        <v>-2.388188906023072E-7</v>
      </c>
      <c r="S454" s="19">
        <f t="shared" ca="1" si="586"/>
        <v>5.5343007602611308E-4</v>
      </c>
      <c r="T454" s="19">
        <f t="shared" ca="1" si="587"/>
        <v>0.99999984685756382</v>
      </c>
      <c r="U454" s="19">
        <f t="shared" ca="1" si="588"/>
        <v>5.5343010427732489E-4</v>
      </c>
      <c r="V454" s="19">
        <f t="shared" ca="1" si="589"/>
        <v>-0.12906990289344497</v>
      </c>
      <c r="W454" s="19">
        <f t="shared" ca="1" si="590"/>
        <v>1.129069902893445</v>
      </c>
      <c r="X454" s="19">
        <f t="shared" ca="1" si="591"/>
        <v>0.44842486062646381</v>
      </c>
      <c r="Y454" s="72">
        <f t="shared" ca="1" si="592"/>
        <v>9.4687550869384401E-4</v>
      </c>
      <c r="Z454" s="72">
        <f t="shared" ca="1" si="593"/>
        <v>-1.0373197065788846E-4</v>
      </c>
      <c r="AA454" s="72">
        <f t="shared" ca="1" si="594"/>
        <v>-5.5109706755722757E-10</v>
      </c>
      <c r="AB454" s="19">
        <f t="shared" ca="1" si="595"/>
        <v>5.5343014715633968E-4</v>
      </c>
      <c r="AC454" s="19">
        <f t="shared" ca="1" si="596"/>
        <v>0.99999984685752441</v>
      </c>
      <c r="AD454" s="19">
        <f t="shared" ca="1" si="597"/>
        <v>5.5343017540756233E-4</v>
      </c>
      <c r="AE454" s="19">
        <f t="shared" ca="1" si="598"/>
        <v>-0.12907057201809982</v>
      </c>
      <c r="AF454" s="19">
        <f t="shared" ca="1" si="599"/>
        <v>1.1290705720180998</v>
      </c>
      <c r="AG454" s="19">
        <f t="shared" ca="1" si="600"/>
        <v>0.4484251875080485</v>
      </c>
      <c r="AH454" s="72">
        <f t="shared" ca="1" si="601"/>
        <v>9.468760682516137E-4</v>
      </c>
      <c r="AI454" s="72">
        <f t="shared" ca="1" si="602"/>
        <v>-1.0373197192959681E-4</v>
      </c>
      <c r="AJ454" s="72">
        <f t="shared" ca="1" si="603"/>
        <v>-1.2717083516886746E-12</v>
      </c>
      <c r="AK454" s="19">
        <f t="shared" ca="1" si="604"/>
        <v>5.5343014732048528E-4</v>
      </c>
      <c r="AL454" s="19">
        <f t="shared" ca="1" si="605"/>
        <v>0.9999998468575243</v>
      </c>
      <c r="AM454" s="19">
        <f t="shared" ca="1" si="606"/>
        <v>5.5343017557170793E-4</v>
      </c>
      <c r="AN454" s="19">
        <f t="shared" ca="1" si="607"/>
        <v>-0.12907057356216636</v>
      </c>
      <c r="AO454" s="19">
        <f t="shared" ca="1" si="608"/>
        <v>0.98334078704033345</v>
      </c>
      <c r="AP454" s="19">
        <f t="shared" ca="1" si="609"/>
        <v>1.6659212959666547E-2</v>
      </c>
      <c r="AQ454" s="72">
        <f t="shared" ca="1" si="610"/>
        <v>8.24964277197498E-4</v>
      </c>
      <c r="AR454" s="72">
        <f t="shared" ca="1" si="611"/>
        <v>-1.037319026887736E-4</v>
      </c>
      <c r="AS454" s="72">
        <f t="shared" ca="1" si="612"/>
        <v>6.9240823212285592E-11</v>
      </c>
      <c r="AT454" s="19">
        <f t="shared" ca="1" si="613"/>
        <v>5.5343013838353948E-4</v>
      </c>
      <c r="AU454" s="19">
        <f t="shared" ca="1" si="614"/>
        <v>0.9999998468575293</v>
      </c>
      <c r="AV454" s="19">
        <f t="shared" ca="1" si="615"/>
        <v>5.5343016663476083E-4</v>
      </c>
      <c r="AW454" s="19">
        <f t="shared" ca="1" si="616"/>
        <v>-0.12907048949215894</v>
      </c>
      <c r="AX454" s="19">
        <f t="shared" ca="1" si="617"/>
        <v>1.1290704894921588</v>
      </c>
      <c r="AY454" s="19">
        <f t="shared" ca="1" si="618"/>
        <v>0.44842514719239712</v>
      </c>
      <c r="AZ454" s="72">
        <f t="shared" ca="1" si="619"/>
        <v>9.4687599923901468E-4</v>
      </c>
      <c r="BA454" s="72">
        <f t="shared" ca="1" si="620"/>
        <v>-1.0373197177275168E-4</v>
      </c>
      <c r="BB454" s="72">
        <f t="shared" ca="1" si="621"/>
        <v>-6.9083978080784932E-11</v>
      </c>
      <c r="BC454" s="19">
        <f t="shared" ca="1" si="622"/>
        <v>5.5343014730023369E-4</v>
      </c>
      <c r="BD454" s="19">
        <f t="shared" ca="1" si="623"/>
        <v>0.9999998468575243</v>
      </c>
      <c r="BE454" s="19">
        <f t="shared" ca="1" si="624"/>
        <v>5.5343017555145634E-4</v>
      </c>
      <c r="BF454" s="19">
        <f t="shared" ca="1" si="625"/>
        <v>-0.12907057337173172</v>
      </c>
      <c r="BG454" s="19">
        <f t="shared" ca="1" si="626"/>
        <v>1.1290705733717317</v>
      </c>
      <c r="BH454" s="19">
        <f t="shared" ca="1" si="627"/>
        <v>0.44842518816932597</v>
      </c>
      <c r="BI454" s="72">
        <f t="shared" ca="1" si="628"/>
        <v>9.4687606938359287E-4</v>
      </c>
      <c r="BJ454" s="72">
        <f t="shared" ca="1" si="629"/>
        <v>-1.0373197193216946E-4</v>
      </c>
      <c r="BK454" s="72">
        <f t="shared" ca="1" si="630"/>
        <v>-1.5941778062564249E-13</v>
      </c>
      <c r="BL454" s="72">
        <f t="shared" ca="1" si="631"/>
        <v>7.6093674510387512E-3</v>
      </c>
      <c r="BM454" s="72">
        <f t="shared" ca="1" si="632"/>
        <v>1.0018996362540189</v>
      </c>
      <c r="BN454" s="72">
        <f t="shared" ca="1" si="633"/>
        <v>1.8951357400711646E-3</v>
      </c>
      <c r="BO454" s="72">
        <f t="shared" ca="1" si="634"/>
        <v>4.7002212585128421E-7</v>
      </c>
      <c r="BP454" s="72">
        <f t="shared" ca="1" si="635"/>
        <v>3521.7080147917313</v>
      </c>
      <c r="BQ454" s="72">
        <f t="shared" ca="1" si="636"/>
        <v>-2.9860992829672983</v>
      </c>
      <c r="BR454" s="72">
        <f t="shared" ca="1" si="637"/>
        <v>0.15543548637378451</v>
      </c>
      <c r="BS454" s="72">
        <f t="shared" ca="1" si="638"/>
        <v>3.2970281399635777</v>
      </c>
      <c r="BT454" s="72">
        <f t="shared" ca="1" si="639"/>
        <v>188.90911387893243</v>
      </c>
      <c r="BU454" s="72">
        <f t="shared" ca="1" si="640"/>
        <v>8.9057973557810683</v>
      </c>
      <c r="BV454" s="72">
        <f t="shared" ca="1" si="641"/>
        <v>188.90579735578103</v>
      </c>
    </row>
    <row r="455" spans="1:74">
      <c r="A455" s="13">
        <f ca="1">'MGRS to'!AO455</f>
        <v>34.019243995942347</v>
      </c>
      <c r="B455" s="13">
        <f ca="1">'MGRS to'!AP455</f>
        <v>-6.8208898416839743</v>
      </c>
      <c r="C455" s="19">
        <f t="shared" ca="1" si="570"/>
        <v>0.59374781676850641</v>
      </c>
      <c r="D455" s="19">
        <f t="shared" ca="1" si="571"/>
        <v>-0.11904698565322012</v>
      </c>
      <c r="E455" s="19">
        <f t="shared" ca="1" si="572"/>
        <v>0.59172137701594973</v>
      </c>
      <c r="F455" s="19">
        <f t="shared" ca="1" si="573"/>
        <v>0.59219142720360851</v>
      </c>
      <c r="G455" s="19">
        <f t="shared" ca="1" si="574"/>
        <v>2.2494492259757248E-4</v>
      </c>
      <c r="H455" s="19">
        <f t="shared" ca="1" si="575"/>
        <v>2.2494492259757248E-4</v>
      </c>
      <c r="I455" s="19">
        <f t="shared" ca="1" si="576"/>
        <v>0</v>
      </c>
      <c r="J455" s="19">
        <f t="shared" ca="1" si="577"/>
        <v>5.057599232179738E-4</v>
      </c>
      <c r="K455" s="19">
        <f t="shared" ca="1" si="578"/>
        <v>0.99999987210344177</v>
      </c>
      <c r="L455" s="19">
        <f t="shared" ca="1" si="579"/>
        <v>5.05759944779626E-4</v>
      </c>
      <c r="M455" s="19">
        <f t="shared" ca="1" si="580"/>
        <v>0.30628913633260729</v>
      </c>
      <c r="N455" s="19">
        <f t="shared" ca="1" si="581"/>
        <v>0.69371086366739276</v>
      </c>
      <c r="O455" s="19">
        <f t="shared" ca="1" si="582"/>
        <v>0.10236973996778864</v>
      </c>
      <c r="P455" s="72">
        <f t="shared" ca="1" si="583"/>
        <v>5.8240553218312388E-4</v>
      </c>
      <c r="Q455" s="72">
        <f t="shared" ca="1" si="584"/>
        <v>2.2546403071414602E-4</v>
      </c>
      <c r="R455" s="72">
        <f t="shared" ca="1" si="585"/>
        <v>5.191081165735413E-7</v>
      </c>
      <c r="S455" s="19">
        <f t="shared" ca="1" si="586"/>
        <v>5.0591907879209261E-4</v>
      </c>
      <c r="T455" s="19">
        <f t="shared" ca="1" si="587"/>
        <v>0.99999987202293461</v>
      </c>
      <c r="U455" s="19">
        <f t="shared" ca="1" si="588"/>
        <v>5.0591910037410667E-4</v>
      </c>
      <c r="V455" s="19">
        <f t="shared" ca="1" si="589"/>
        <v>0.3068993865178386</v>
      </c>
      <c r="W455" s="19">
        <f t="shared" ca="1" si="590"/>
        <v>0.69310061348216134</v>
      </c>
      <c r="X455" s="19">
        <f t="shared" ca="1" si="591"/>
        <v>0.10157940881016259</v>
      </c>
      <c r="Y455" s="72">
        <f t="shared" ca="1" si="592"/>
        <v>5.8189408763737935E-4</v>
      </c>
      <c r="Z455" s="72">
        <f t="shared" ca="1" si="593"/>
        <v>2.2546522866593625E-4</v>
      </c>
      <c r="AA455" s="72">
        <f t="shared" ca="1" si="594"/>
        <v>1.1979517902291868E-9</v>
      </c>
      <c r="AB455" s="19">
        <f t="shared" ca="1" si="595"/>
        <v>5.0591944644356567E-4</v>
      </c>
      <c r="AC455" s="19">
        <f t="shared" ca="1" si="596"/>
        <v>0.99999987202274854</v>
      </c>
      <c r="AD455" s="19">
        <f t="shared" ca="1" si="597"/>
        <v>5.059194680256269E-4</v>
      </c>
      <c r="AE455" s="19">
        <f t="shared" ca="1" si="598"/>
        <v>0.30690079413296717</v>
      </c>
      <c r="AF455" s="19">
        <f t="shared" ca="1" si="599"/>
        <v>0.69309920586703289</v>
      </c>
      <c r="AG455" s="19">
        <f t="shared" ca="1" si="600"/>
        <v>0.10157758420792096</v>
      </c>
      <c r="AH455" s="72">
        <f t="shared" ca="1" si="601"/>
        <v>5.8189290792747548E-4</v>
      </c>
      <c r="AI455" s="72">
        <f t="shared" ca="1" si="602"/>
        <v>2.2546523143046344E-4</v>
      </c>
      <c r="AJ455" s="72">
        <f t="shared" ca="1" si="603"/>
        <v>2.7645271868156213E-12</v>
      </c>
      <c r="AK455" s="19">
        <f t="shared" ca="1" si="604"/>
        <v>5.0591944729199106E-4</v>
      </c>
      <c r="AL455" s="19">
        <f t="shared" ca="1" si="605"/>
        <v>0.99999987202274832</v>
      </c>
      <c r="AM455" s="19">
        <f t="shared" ca="1" si="606"/>
        <v>5.0591946887405229E-4</v>
      </c>
      <c r="AN455" s="19">
        <f t="shared" ca="1" si="607"/>
        <v>0.30690079738133941</v>
      </c>
      <c r="AO455" s="19">
        <f t="shared" ca="1" si="608"/>
        <v>0.90581190056669803</v>
      </c>
      <c r="AP455" s="19">
        <f t="shared" ca="1" si="609"/>
        <v>9.4188099433301975E-2</v>
      </c>
      <c r="AQ455" s="72">
        <f t="shared" ca="1" si="610"/>
        <v>7.6007018517767035E-4</v>
      </c>
      <c r="AR455" s="72">
        <f t="shared" ca="1" si="611"/>
        <v>2.2546514506520662E-4</v>
      </c>
      <c r="AS455" s="72">
        <f t="shared" ca="1" si="612"/>
        <v>-8.6365256824405198E-11</v>
      </c>
      <c r="AT455" s="19">
        <f t="shared" ca="1" si="613"/>
        <v>5.0591942078645057E-4</v>
      </c>
      <c r="AU455" s="19">
        <f t="shared" ca="1" si="614"/>
        <v>0.99999987202276164</v>
      </c>
      <c r="AV455" s="19">
        <f t="shared" ca="1" si="615"/>
        <v>5.0591944236850843E-4</v>
      </c>
      <c r="AW455" s="19">
        <f t="shared" ca="1" si="616"/>
        <v>0.30690069590068475</v>
      </c>
      <c r="AX455" s="19">
        <f t="shared" ca="1" si="617"/>
        <v>0.69309930409931519</v>
      </c>
      <c r="AY455" s="19">
        <f t="shared" ca="1" si="618"/>
        <v>0.10157771154044082</v>
      </c>
      <c r="AZ455" s="72">
        <f t="shared" ca="1" si="619"/>
        <v>5.8189299025509069E-4</v>
      </c>
      <c r="BA455" s="72">
        <f t="shared" ca="1" si="620"/>
        <v>2.2546523123753706E-4</v>
      </c>
      <c r="BB455" s="72">
        <f t="shared" ca="1" si="621"/>
        <v>8.617233044749123E-11</v>
      </c>
      <c r="BC455" s="19">
        <f t="shared" ca="1" si="622"/>
        <v>5.0591944723280056E-4</v>
      </c>
      <c r="BD455" s="19">
        <f t="shared" ca="1" si="623"/>
        <v>0.99999987202274832</v>
      </c>
      <c r="BE455" s="19">
        <f t="shared" ca="1" si="624"/>
        <v>5.059194688148619E-4</v>
      </c>
      <c r="BF455" s="19">
        <f t="shared" ca="1" si="625"/>
        <v>0.30690079715463631</v>
      </c>
      <c r="BG455" s="19">
        <f t="shared" ca="1" si="626"/>
        <v>0.69309920284536375</v>
      </c>
      <c r="BH455" s="19">
        <f t="shared" ca="1" si="627"/>
        <v>0.10157758029111508</v>
      </c>
      <c r="BI455" s="72">
        <f t="shared" ca="1" si="628"/>
        <v>5.8189290539504114E-4</v>
      </c>
      <c r="BJ455" s="72">
        <f t="shared" ca="1" si="629"/>
        <v>2.2546523143639796E-4</v>
      </c>
      <c r="BK455" s="72">
        <f t="shared" ca="1" si="630"/>
        <v>1.9886089303033927E-13</v>
      </c>
      <c r="BL455" s="72">
        <f t="shared" ca="1" si="631"/>
        <v>4.6711398196505874E-3</v>
      </c>
      <c r="BM455" s="72">
        <f t="shared" ca="1" si="632"/>
        <v>1.0011667641492188</v>
      </c>
      <c r="BN455" s="72">
        <f t="shared" ca="1" si="633"/>
        <v>1.165064855127191E-3</v>
      </c>
      <c r="BO455" s="72">
        <f t="shared" ca="1" si="634"/>
        <v>5.9704600298189872E-8</v>
      </c>
      <c r="BP455" s="72">
        <f t="shared" ca="1" si="635"/>
        <v>3219.3771030864664</v>
      </c>
      <c r="BQ455" s="72">
        <f t="shared" ca="1" si="636"/>
        <v>0.37717439552665866</v>
      </c>
      <c r="BR455" s="72">
        <f t="shared" ca="1" si="637"/>
        <v>-2.7642924517043519</v>
      </c>
      <c r="BS455" s="72">
        <f t="shared" ca="1" si="638"/>
        <v>0.37730020188544122</v>
      </c>
      <c r="BT455" s="72">
        <f t="shared" ca="1" si="639"/>
        <v>21.610501004075559</v>
      </c>
      <c r="BU455" s="72">
        <f t="shared" ca="1" si="640"/>
        <v>-158.38229082253031</v>
      </c>
      <c r="BV455" s="72">
        <f t="shared" ca="1" si="641"/>
        <v>21.617709177469692</v>
      </c>
    </row>
    <row r="456" spans="1:74">
      <c r="A456" s="13">
        <f ca="1">'MGRS to'!AO456</f>
        <v>33.98805220293076</v>
      </c>
      <c r="B456" s="13">
        <f ca="1">'MGRS to'!AP456</f>
        <v>-6.8354766709219597</v>
      </c>
      <c r="C456" s="19">
        <f t="shared" ca="1" si="570"/>
        <v>0.59320341728085368</v>
      </c>
      <c r="D456" s="19">
        <f t="shared" ca="1" si="571"/>
        <v>-0.11930157385084914</v>
      </c>
      <c r="E456" s="19">
        <f t="shared" ca="1" si="572"/>
        <v>0.59219142720360851</v>
      </c>
      <c r="F456" s="19">
        <f t="shared" ca="1" si="573"/>
        <v>0.59164771461013732</v>
      </c>
      <c r="G456" s="19">
        <f t="shared" ca="1" si="574"/>
        <v>-2.5458819762901042E-4</v>
      </c>
      <c r="H456" s="19">
        <f t="shared" ca="1" si="575"/>
        <v>-2.5458819762901042E-4</v>
      </c>
      <c r="I456" s="19">
        <f t="shared" ca="1" si="576"/>
        <v>0</v>
      </c>
      <c r="J456" s="19">
        <f t="shared" ca="1" si="577"/>
        <v>5.8331864401676655E-4</v>
      </c>
      <c r="K456" s="19">
        <f t="shared" ca="1" si="578"/>
        <v>0.99999982986966529</v>
      </c>
      <c r="L456" s="19">
        <f t="shared" ca="1" si="579"/>
        <v>5.8331867709683421E-4</v>
      </c>
      <c r="M456" s="19">
        <f t="shared" ca="1" si="580"/>
        <v>-0.30057559595568933</v>
      </c>
      <c r="N456" s="19">
        <f t="shared" ca="1" si="581"/>
        <v>1.3005755959556893</v>
      </c>
      <c r="O456" s="19">
        <f t="shared" ca="1" si="582"/>
        <v>0.5212675502042996</v>
      </c>
      <c r="P456" s="72">
        <f t="shared" ca="1" si="583"/>
        <v>1.0902357305550235E-3</v>
      </c>
      <c r="Q456" s="72">
        <f t="shared" ca="1" si="584"/>
        <v>-2.5517574332601913E-4</v>
      </c>
      <c r="R456" s="72">
        <f t="shared" ca="1" si="585"/>
        <v>-5.8754569700871168E-7</v>
      </c>
      <c r="S456" s="19">
        <f t="shared" ca="1" si="586"/>
        <v>5.8349542288100176E-4</v>
      </c>
      <c r="T456" s="19">
        <f t="shared" ca="1" si="587"/>
        <v>0.99999982976653123</v>
      </c>
      <c r="U456" s="19">
        <f t="shared" ca="1" si="588"/>
        <v>5.8349545599115397E-4</v>
      </c>
      <c r="V456" s="19">
        <f t="shared" ca="1" si="589"/>
        <v>-0.30117799849507332</v>
      </c>
      <c r="W456" s="19">
        <f t="shared" ca="1" si="590"/>
        <v>1.3011779984950733</v>
      </c>
      <c r="X456" s="19">
        <f t="shared" ca="1" si="591"/>
        <v>0.52148918737238359</v>
      </c>
      <c r="Y456" s="72">
        <f t="shared" ca="1" si="592"/>
        <v>1.0907390554378876E-3</v>
      </c>
      <c r="Z456" s="72">
        <f t="shared" ca="1" si="593"/>
        <v>-2.5517709928056113E-4</v>
      </c>
      <c r="AA456" s="72">
        <f t="shared" ca="1" si="594"/>
        <v>-1.3559545420076952E-9</v>
      </c>
      <c r="AB456" s="19">
        <f t="shared" ca="1" si="595"/>
        <v>5.8349583126554008E-4</v>
      </c>
      <c r="AC456" s="19">
        <f t="shared" ca="1" si="596"/>
        <v>0.99999982976629298</v>
      </c>
      <c r="AD456" s="19">
        <f t="shared" ca="1" si="597"/>
        <v>5.8349586437576179E-4</v>
      </c>
      <c r="AE456" s="19">
        <f t="shared" ca="1" si="598"/>
        <v>-0.30117938810322992</v>
      </c>
      <c r="AF456" s="19">
        <f t="shared" ca="1" si="599"/>
        <v>1.3011793881032299</v>
      </c>
      <c r="AG456" s="19">
        <f t="shared" ca="1" si="600"/>
        <v>0.52148969840259807</v>
      </c>
      <c r="AH456" s="72">
        <f t="shared" ca="1" si="601"/>
        <v>1.0907402164942437E-3</v>
      </c>
      <c r="AI456" s="72">
        <f t="shared" ca="1" si="602"/>
        <v>-2.5517710240987131E-4</v>
      </c>
      <c r="AJ456" s="72">
        <f t="shared" ca="1" si="603"/>
        <v>-3.1293101790397237E-12</v>
      </c>
      <c r="AK456" s="19">
        <f t="shared" ca="1" si="604"/>
        <v>5.8349583220800635E-4</v>
      </c>
      <c r="AL456" s="19">
        <f t="shared" ca="1" si="605"/>
        <v>0.99999982976629231</v>
      </c>
      <c r="AM456" s="19">
        <f t="shared" ca="1" si="606"/>
        <v>5.8349586531822827E-4</v>
      </c>
      <c r="AN456" s="19">
        <f t="shared" ca="1" si="607"/>
        <v>-0.30117939131021243</v>
      </c>
      <c r="AO456" s="19">
        <f t="shared" ca="1" si="608"/>
        <v>0.90929097425000993</v>
      </c>
      <c r="AP456" s="19">
        <f t="shared" ca="1" si="609"/>
        <v>9.0709025749990069E-2</v>
      </c>
      <c r="AQ456" s="72">
        <f t="shared" ca="1" si="610"/>
        <v>7.629828211884851E-4</v>
      </c>
      <c r="AR456" s="72">
        <f t="shared" ca="1" si="611"/>
        <v>-2.5517700118885027E-4</v>
      </c>
      <c r="AS456" s="72">
        <f t="shared" ca="1" si="612"/>
        <v>1.0122102103975877E-10</v>
      </c>
      <c r="AT456" s="19">
        <f t="shared" ca="1" si="613"/>
        <v>5.8349580172235328E-4</v>
      </c>
      <c r="AU456" s="19">
        <f t="shared" ca="1" si="614"/>
        <v>0.99999982976631019</v>
      </c>
      <c r="AV456" s="19">
        <f t="shared" ca="1" si="615"/>
        <v>5.8349583483257E-4</v>
      </c>
      <c r="AW456" s="19">
        <f t="shared" ca="1" si="616"/>
        <v>-0.3011792875770638</v>
      </c>
      <c r="AX456" s="19">
        <f t="shared" ca="1" si="617"/>
        <v>1.3011792875770638</v>
      </c>
      <c r="AY456" s="19">
        <f t="shared" ca="1" si="618"/>
        <v>0.52148966143400577</v>
      </c>
      <c r="AZ456" s="72">
        <f t="shared" ca="1" si="619"/>
        <v>1.0907401325018296E-3</v>
      </c>
      <c r="BA456" s="72">
        <f t="shared" ca="1" si="620"/>
        <v>-2.5517710218349245E-4</v>
      </c>
      <c r="BB456" s="72">
        <f t="shared" ca="1" si="621"/>
        <v>-1.0099464217401891E-10</v>
      </c>
      <c r="BC456" s="19">
        <f t="shared" ca="1" si="622"/>
        <v>5.8349583213985242E-4</v>
      </c>
      <c r="BD456" s="19">
        <f t="shared" ca="1" si="623"/>
        <v>0.99999982976629243</v>
      </c>
      <c r="BE456" s="19">
        <f t="shared" ca="1" si="624"/>
        <v>5.8349586525007424E-4</v>
      </c>
      <c r="BF456" s="19">
        <f t="shared" ca="1" si="625"/>
        <v>-0.30117939107820152</v>
      </c>
      <c r="BG456" s="19">
        <f t="shared" ca="1" si="626"/>
        <v>1.3011793910782015</v>
      </c>
      <c r="BH456" s="19">
        <f t="shared" ca="1" si="627"/>
        <v>0.52148969949664647</v>
      </c>
      <c r="BI456" s="72">
        <f t="shared" ca="1" si="628"/>
        <v>1.0907402189799153E-3</v>
      </c>
      <c r="BJ456" s="72">
        <f t="shared" ca="1" si="629"/>
        <v>-2.5517710241657076E-4</v>
      </c>
      <c r="BK456" s="72">
        <f t="shared" ca="1" si="630"/>
        <v>-2.3307831359398179E-13</v>
      </c>
      <c r="BL456" s="72">
        <f t="shared" ca="1" si="631"/>
        <v>8.7692942672885198E-3</v>
      </c>
      <c r="BM456" s="72">
        <f t="shared" ca="1" si="632"/>
        <v>1.0021887319628493</v>
      </c>
      <c r="BN456" s="72">
        <f t="shared" ca="1" si="633"/>
        <v>2.1827594634355025E-3</v>
      </c>
      <c r="BO456" s="72">
        <f t="shared" ca="1" si="634"/>
        <v>6.638677260788659E-7</v>
      </c>
      <c r="BP456" s="72">
        <f t="shared" ca="1" si="635"/>
        <v>3713.0277229437897</v>
      </c>
      <c r="BQ456" s="72">
        <f t="shared" ca="1" si="636"/>
        <v>-2.7716785663801065</v>
      </c>
      <c r="BR456" s="72">
        <f t="shared" ca="1" si="637"/>
        <v>0.36977170985207169</v>
      </c>
      <c r="BS456" s="72">
        <f t="shared" ca="1" si="638"/>
        <v>3.511364363441865</v>
      </c>
      <c r="BT456" s="72">
        <f t="shared" ca="1" si="639"/>
        <v>201.19451597954932</v>
      </c>
      <c r="BU456" s="72">
        <f t="shared" ca="1" si="640"/>
        <v>21.186358357859753</v>
      </c>
      <c r="BV456" s="72">
        <f t="shared" ca="1" si="641"/>
        <v>201.18635835785972</v>
      </c>
    </row>
    <row r="457" spans="1:74">
      <c r="A457" s="13">
        <f ca="1">'MGRS to'!AO457</f>
        <v>33.974614267671051</v>
      </c>
      <c r="B457" s="13">
        <f ca="1">'MGRS to'!AP457</f>
        <v>-6.844529517713605</v>
      </c>
      <c r="C457" s="19">
        <f t="shared" ref="C457:C520" ca="1" si="642">A457*PI()/180</f>
        <v>0.59296888106590195</v>
      </c>
      <c r="D457" s="19">
        <f t="shared" ref="D457:D520" ca="1" si="643">B457*PI()/180</f>
        <v>-0.11945957583404195</v>
      </c>
      <c r="E457" s="19">
        <f t="shared" ref="E457:E520" ca="1" si="644">ATAN((1-f)*TAN(C456))</f>
        <v>0.59164771461013732</v>
      </c>
      <c r="F457" s="19">
        <f t="shared" ref="F457:F520" ca="1" si="645">ATAN((1-f)*TAN(C457))</f>
        <v>0.59141347488783846</v>
      </c>
      <c r="G457" s="19">
        <f t="shared" ref="G457:G520" ca="1" si="646">D457-D456</f>
        <v>-1.5800198319280978E-4</v>
      </c>
      <c r="H457" s="19">
        <f t="shared" ref="H457:H520" ca="1" si="647">G457</f>
        <v>-1.5800198319280978E-4</v>
      </c>
      <c r="I457" s="19">
        <f t="shared" ref="I457:I520" ca="1" si="648">H457-G457</f>
        <v>0</v>
      </c>
      <c r="J457" s="19">
        <f t="shared" ref="J457:J520" ca="1" si="649">SQRT((COS($F457)*SIN(H457))^2+(COS($E457)*SIN($F457)-SIN($E457)*COS($F457)*COS(H457))^2)</f>
        <v>2.6845861850565621E-4</v>
      </c>
      <c r="K457" s="19">
        <f t="shared" ref="K457:K520" ca="1" si="650">SIN($E457)*SIN($F457)+COS($E457)*COS($F457)*COS(H457)</f>
        <v>0.99999996396498447</v>
      </c>
      <c r="L457" s="19">
        <f t="shared" ref="L457:L520" ca="1" si="651">ATAN2(K457,J457)</f>
        <v>2.6845862173029307E-4</v>
      </c>
      <c r="M457" s="19">
        <f t="shared" ref="M457:M520" ca="1" si="652">COS($E457)*COS($F457)*SIN(H457)/J457</f>
        <v>-0.40553990715407323</v>
      </c>
      <c r="N457" s="19">
        <f t="shared" ref="N457:N520" ca="1" si="653">IF(1-M457^2=0,0.000000000001,1-M457)</f>
        <v>1.4055399071540733</v>
      </c>
      <c r="O457" s="19">
        <f t="shared" ref="O457:O520" ca="1" si="654">K457-2*SIN($E457)*SIN($F457)/N457</f>
        <v>0.55753132993532983</v>
      </c>
      <c r="P457" s="72">
        <f t="shared" ref="P457:P520" ca="1" si="655">f/16*N457*(4+f*(4-3*N457))</f>
        <v>1.1779133835882858E-3</v>
      </c>
      <c r="Q457" s="72">
        <f t="shared" ref="Q457:Q520" ca="1" si="656">$G457+(1-P457)*f*M457*(L457+P457*J457*(O457+P457*K457*(-1+2*O457)))</f>
        <v>-1.583668155146749E-4</v>
      </c>
      <c r="R457" s="72">
        <f t="shared" ref="R457:R520" ca="1" si="657">Q457-H457</f>
        <v>-3.6483232186511469E-7</v>
      </c>
      <c r="S457" s="19">
        <f t="shared" ref="S457:S520" ca="1" si="658">SQRT((COS($F457)*SIN(Q457))^2+(COS($E457)*SIN($F457)-SIN($E457)*COS($F457)*COS(Q457))^2)</f>
        <v>2.6860670253968009E-4</v>
      </c>
      <c r="T457" s="19">
        <f t="shared" ref="T457:T520" ca="1" si="659">SIN($E457)*SIN($F457)+COS($E457)*COS($F457)*COS(Q457)</f>
        <v>0.99999996392521895</v>
      </c>
      <c r="U457" s="19">
        <f t="shared" ref="U457:U520" ca="1" si="660">ATAN2(T457,S457)</f>
        <v>2.6860670576965616E-4</v>
      </c>
      <c r="V457" s="19">
        <f t="shared" ref="V457:V520" ca="1" si="661">COS($E457)*COS($F457)*SIN(Q457)/S457</f>
        <v>-0.40625222138604639</v>
      </c>
      <c r="W457" s="19">
        <f t="shared" ref="W457:W520" ca="1" si="662">IF(1-V457^2=0,0.000000000001,1-V457)</f>
        <v>1.4062522213860464</v>
      </c>
      <c r="X457" s="19">
        <f t="shared" ref="X457:X520" ca="1" si="663">T457-2*SIN($E457)*SIN($F457)/W457</f>
        <v>0.55775545519857039</v>
      </c>
      <c r="Y457" s="72">
        <f t="shared" ref="Y457:Y520" ca="1" si="664">f/16*W457*(4+f*(4-3*W457))</f>
        <v>1.1785082275465569E-3</v>
      </c>
      <c r="Z457" s="72">
        <f t="shared" ref="Z457:Z520" ca="1" si="665">$G457+(1-Y457)*f*V457*(U457+Y457*S457*(X457+Y457*T457*(-1+2*X457)))</f>
        <v>-1.5836765792599214E-4</v>
      </c>
      <c r="AA457" s="72">
        <f t="shared" ref="AA457:AA520" ca="1" si="666">Z457-Q457</f>
        <v>-8.4241131724418356E-10</v>
      </c>
      <c r="AB457" s="19">
        <f t="shared" ref="AB457:AB520" ca="1" si="667">SQRT((COS($F457)*SIN(Z457))^2+(COS($E457)*SIN($F457)-SIN($E457)*COS($F457)*COS(Z457))^2)</f>
        <v>2.6860704477186441E-4</v>
      </c>
      <c r="AC457" s="19">
        <f t="shared" ref="AC457:AC520" ca="1" si="668">SIN($E457)*SIN($F457)+COS($E457)*COS($F457)*COS(Z457)</f>
        <v>0.99999996392512713</v>
      </c>
      <c r="AD457" s="19">
        <f t="shared" ref="AD457:AD520" ca="1" si="669">ATAN2(AC457,AB457)</f>
        <v>2.6860704800185279E-4</v>
      </c>
      <c r="AE457" s="19">
        <f t="shared" ref="AE457:AE520" ca="1" si="670">COS($E457)*COS($F457)*SIN(Z457)/AB457</f>
        <v>-0.40625386478232678</v>
      </c>
      <c r="AF457" s="19">
        <f t="shared" ref="AF457:AF520" ca="1" si="671">IF(1-AE457^2=0,0.000000000001,1-AE457)</f>
        <v>1.4062538647823268</v>
      </c>
      <c r="AG457" s="19">
        <f t="shared" ref="AG457:AG520" ca="1" si="672">AC457-2*SIN($E457)*SIN($F457)/AF457</f>
        <v>0.55775597202051108</v>
      </c>
      <c r="AH457" s="72">
        <f t="shared" ref="AH457:AH520" ca="1" si="673">f/16*AF457*(4+f*(4-3*AF457))</f>
        <v>1.1785095999220382E-3</v>
      </c>
      <c r="AI457" s="72">
        <f t="shared" ref="AI457:AI520" ca="1" si="674">$G457+(1-AH457)*f*AE457*(AD457+AH457*AB457*(AG457+AH457*AC457*(-1+2*AG457)))</f>
        <v>-1.5836765987115099E-4</v>
      </c>
      <c r="AJ457" s="72">
        <f t="shared" ref="AJ457:AJ520" ca="1" si="675">AI457-Z457</f>
        <v>-1.9451588506146783E-12</v>
      </c>
      <c r="AK457" s="19">
        <f t="shared" ref="AK457:AK520" ca="1" si="676">SQRT((COS($F457)*SIN(AI457))^2+(COS($E457)*SIN($F457)-SIN($E457)*COS($F457)*COS(AI457))^2)</f>
        <v>2.6860704556207188E-4</v>
      </c>
      <c r="AL457" s="19">
        <f t="shared" ref="AL457:AL520" ca="1" si="677">SIN($E457)*SIN($F457)+COS($E457)*COS($F457)*COS(AI457)</f>
        <v>0.99999996392512691</v>
      </c>
      <c r="AM457" s="19">
        <f t="shared" ref="AM457:AM520" ca="1" si="678">ATAN2(AL457,AK457)</f>
        <v>2.6860704879206026E-4</v>
      </c>
      <c r="AN457" s="19">
        <f t="shared" ref="AN457:AN520" ca="1" si="679">COS($E457)*COS($F457)*SIN(AI457)/AK457</f>
        <v>-0.40625386857701379</v>
      </c>
      <c r="AO457" s="19">
        <f t="shared" ref="AO457:AO520" ca="1" si="680">1-AN457^2</f>
        <v>0.83495779426621042</v>
      </c>
      <c r="AP457" s="19">
        <f t="shared" ref="AP457:AP520" ca="1" si="681">IF(1-AO457^2=0,0.000000000001,1-AO457)</f>
        <v>0.16504220573378958</v>
      </c>
      <c r="AQ457" s="72">
        <f t="shared" ref="AQ457:AQ520" ca="1" si="682">f/16*AO457*(4+f*(4-3*AO457))</f>
        <v>7.0074093206254579E-4</v>
      </c>
      <c r="AR457" s="72">
        <f t="shared" ref="AR457:AR520" ca="1" si="683">$G457+(1-AQ457)*f*AN457*(AM457+AQ457*AK457*(AP457+AQ457*AL457*(-1+2*AP457)))</f>
        <v>-1.5836763657148134E-4</v>
      </c>
      <c r="AS457" s="72">
        <f t="shared" ref="AS457:AS520" ca="1" si="684">AR457-AI457</f>
        <v>2.3299669648074034E-11</v>
      </c>
      <c r="AT457" s="19">
        <f t="shared" ref="AT457:AT520" ca="1" si="685">SQRT((COS($F457)*SIN(AR457))^2+(COS($E457)*SIN($F457)-SIN($E457)*COS($F457)*COS(AR457))^2)</f>
        <v>2.6860703609645419E-4</v>
      </c>
      <c r="AU457" s="19">
        <f t="shared" ref="AU457:AU520" ca="1" si="686">SIN($E457)*SIN($F457)+COS($E457)*COS($F457)*COS(AR457)</f>
        <v>0.99999996392512946</v>
      </c>
      <c r="AV457" s="19">
        <f t="shared" ref="AV457:AV520" ca="1" si="687">ATAN2(AU457,AT457)</f>
        <v>2.6860703932644225E-4</v>
      </c>
      <c r="AW457" s="19">
        <f t="shared" ref="AW457:AW520" ca="1" si="688">COS($E457)*COS($F457)*SIN(AR457)/AT457</f>
        <v>-0.40625382312359748</v>
      </c>
      <c r="AX457" s="19">
        <f t="shared" ref="AX457:AX520" ca="1" si="689">IF(1-AW457^2=0,0.000000000001,1-AW457)</f>
        <v>1.4062538231235975</v>
      </c>
      <c r="AY457" s="19">
        <f t="shared" ref="AY457:AY520" ca="1" si="690">AU457-2*SIN($E457)*SIN($F457)/AX457</f>
        <v>0.55775595891951957</v>
      </c>
      <c r="AZ457" s="72">
        <f t="shared" ref="AZ457:AZ520" ca="1" si="691">f/16*AX457*(4+f*(4-3*AX457))</f>
        <v>1.1785095651334608E-3</v>
      </c>
      <c r="BA457" s="72">
        <f t="shared" ref="BA457:BA520" ca="1" si="692">$G457+(1-AZ457)*f*AW457*(AV457+AZ457*AT457*(AY457+AZ457*AU457*(-1+2*AY457)))</f>
        <v>-1.5836765982184264E-4</v>
      </c>
      <c r="BB457" s="72">
        <f t="shared" ref="BB457:BB520" ca="1" si="693">BA457-AR457</f>
        <v>-2.3250361298786729E-11</v>
      </c>
      <c r="BC457" s="19">
        <f t="shared" ref="BC457:BC520" ca="1" si="694">SQRT((COS($F457)*SIN(BA457))^2+(COS($E457)*SIN($F457)-SIN($E457)*COS($F457)*COS(BA457))^2)</f>
        <v>2.6860704554203702E-4</v>
      </c>
      <c r="BD457" s="19">
        <f t="shared" ref="BD457:BD520" ca="1" si="695">SIN($E457)*SIN($F457)+COS($E457)*COS($F457)*COS(BA457)</f>
        <v>0.99999996392512691</v>
      </c>
      <c r="BE457" s="19">
        <f t="shared" ref="BE457:BE520" ca="1" si="696">ATAN2(BD457,BC457)</f>
        <v>2.686070487720254E-4</v>
      </c>
      <c r="BF457" s="19">
        <f t="shared" ref="BF457:BF520" ca="1" si="697">COS($E457)*COS($F457)*SIN(BA457)/BC457</f>
        <v>-0.40625386848082684</v>
      </c>
      <c r="BG457" s="19">
        <f t="shared" ref="BG457:BG520" ca="1" si="698">IF(1-BF457^2=0,0.000000000001,1-BF457)</f>
        <v>1.4062538684808268</v>
      </c>
      <c r="BH457" s="19">
        <f t="shared" ref="BH457:BH520" ca="1" si="699">BD457-2*SIN($E457)*SIN($F457)/BG457</f>
        <v>0.55775597318362902</v>
      </c>
      <c r="BI457" s="72">
        <f t="shared" ref="BI457:BI520" ca="1" si="700">f/16*BG457*(4+f*(4-3*BG457))</f>
        <v>1.1785096030105997E-3</v>
      </c>
      <c r="BJ457" s="72">
        <f t="shared" ref="BJ457:BJ520" ca="1" si="701">$G457+(1-BI457)*f*BF457*(BE457+BI457*BC457*(BH457+BI457*BD457*(-1+2*BH457)))</f>
        <v>-1.5836765987552859E-4</v>
      </c>
      <c r="BK457" s="72">
        <f t="shared" ref="BK457:BK520" ca="1" si="702">BJ457-BA457</f>
        <v>-5.3685951083987105E-14</v>
      </c>
      <c r="BL457" s="72">
        <f t="shared" ref="BL457:BL520" ca="1" si="703">BG457*(a^2-b^2)/b^2</f>
        <v>9.4774433654398905E-3</v>
      </c>
      <c r="BM457" s="72">
        <f t="shared" ref="BM457:BM520" ca="1" si="704">1+BL457/16384*(4096+BL457*(-768+BL457*(320-175*BL457)))</f>
        <v>1.0023651669786944</v>
      </c>
      <c r="BN457" s="72">
        <f t="shared" ref="BN457:BN520" ca="1" si="705">BL457/1024*(256+BL457*(-128+BL457*(74-47*BL457)))</f>
        <v>2.3581942479052316E-3</v>
      </c>
      <c r="BO457" s="72">
        <f t="shared" ref="BO457:BO520" ca="1" si="706">BN457*BC457*(BH457+BN457/4*(BD457*(-1+2*BH457^2)-BN457/6*BH457*(-3+4*BC457^2)*(-3+4*BH457^2)))</f>
        <v>3.5315650017519969E-7</v>
      </c>
      <c r="BP457" s="72">
        <f t="shared" ref="BP457:BP520" ca="1" si="707">b*BM457*(BE457-BO457)</f>
        <v>1709.2566889373059</v>
      </c>
      <c r="BQ457" s="72">
        <f t="shared" ref="BQ457:BQ520" ca="1" si="708">ATAN2(COS(C456)*SIN(C457)-SIN(C456)*COS(C457)*COS(D457-D456),SIN(D457-D456)*COS(C457))</f>
        <v>-2.6321056908280802</v>
      </c>
      <c r="BR457" s="72">
        <f t="shared" ref="BR457:BR520" ca="1" si="709">ATAN2(COS(C457)*SIN(C456)-SIN(C457)*COS(C456)*COS(D456-D457),SIN(D456-D457)*COS(C456))</f>
        <v>0.50939865185384048</v>
      </c>
      <c r="BS457" s="72">
        <f t="shared" ref="BS457:BS520" ca="1" si="710">BR457+PI()</f>
        <v>3.6509913054436334</v>
      </c>
      <c r="BT457" s="72">
        <f t="shared" ref="BT457:BT520" ca="1" si="711">MOD(BQ457*180/PI()+360,360)</f>
        <v>209.19145268318508</v>
      </c>
      <c r="BU457" s="72">
        <f t="shared" ref="BU457:BU520" ca="1" si="712">BR457*180/PI()</f>
        <v>29.186392840879027</v>
      </c>
      <c r="BV457" s="72">
        <f t="shared" ref="BV457:BV520" ca="1" si="713">MOD(BS457*180/PI()+360,360)</f>
        <v>209.18639284087908</v>
      </c>
    </row>
    <row r="458" spans="1:74">
      <c r="A458" s="13">
        <f ca="1">'MGRS to'!AO458</f>
        <v>33.993542022896605</v>
      </c>
      <c r="B458" s="13">
        <f ca="1">'MGRS to'!AP458</f>
        <v>-6.842590083577023</v>
      </c>
      <c r="C458" s="19">
        <f t="shared" ca="1" si="642"/>
        <v>0.59329923271459939</v>
      </c>
      <c r="D458" s="19">
        <f t="shared" ca="1" si="643"/>
        <v>-0.11942572632273303</v>
      </c>
      <c r="E458" s="19">
        <f t="shared" ca="1" si="644"/>
        <v>0.59141347488783846</v>
      </c>
      <c r="F458" s="19">
        <f t="shared" ca="1" si="645"/>
        <v>0.59174340901558675</v>
      </c>
      <c r="G458" s="19">
        <f t="shared" ca="1" si="646"/>
        <v>3.3849511308914337E-5</v>
      </c>
      <c r="H458" s="19">
        <f t="shared" ca="1" si="647"/>
        <v>3.3849511308914337E-5</v>
      </c>
      <c r="I458" s="19">
        <f t="shared" ca="1" si="648"/>
        <v>0</v>
      </c>
      <c r="J458" s="19">
        <f t="shared" ca="1" si="649"/>
        <v>3.31128337447383E-4</v>
      </c>
      <c r="K458" s="19">
        <f t="shared" ca="1" si="650"/>
        <v>0.99999994517701063</v>
      </c>
      <c r="L458" s="19">
        <f t="shared" ca="1" si="651"/>
        <v>3.3112834349853157E-4</v>
      </c>
      <c r="M458" s="19">
        <f t="shared" ca="1" si="652"/>
        <v>7.0433056904463595E-2</v>
      </c>
      <c r="N458" s="19">
        <f t="shared" ca="1" si="653"/>
        <v>0.92956694309553645</v>
      </c>
      <c r="O458" s="19">
        <f t="shared" ca="1" si="654"/>
        <v>0.33087558254235072</v>
      </c>
      <c r="P458" s="72">
        <f t="shared" ca="1" si="655"/>
        <v>7.7995658788374694E-4</v>
      </c>
      <c r="Q458" s="72">
        <f t="shared" ca="1" si="656"/>
        <v>3.3927665997076277E-5</v>
      </c>
      <c r="R458" s="72">
        <f t="shared" ca="1" si="657"/>
        <v>7.8154688161939472E-8</v>
      </c>
      <c r="S458" s="19">
        <f t="shared" ca="1" si="658"/>
        <v>3.3113384842964593E-4</v>
      </c>
      <c r="T458" s="19">
        <f t="shared" ca="1" si="659"/>
        <v>0.99999994517518576</v>
      </c>
      <c r="U458" s="19">
        <f t="shared" ca="1" si="660"/>
        <v>3.3113385448109667E-4</v>
      </c>
      <c r="V458" s="19">
        <f t="shared" ca="1" si="661"/>
        <v>7.0594503949090337E-2</v>
      </c>
      <c r="W458" s="19">
        <f t="shared" ca="1" si="662"/>
        <v>0.92940549605090972</v>
      </c>
      <c r="X458" s="19">
        <f t="shared" ca="1" si="663"/>
        <v>0.33075934893603975</v>
      </c>
      <c r="Y458" s="72">
        <f t="shared" ca="1" si="664"/>
        <v>7.7982144141032451E-4</v>
      </c>
      <c r="Z458" s="72">
        <f t="shared" ca="1" si="665"/>
        <v>3.3927846447389152E-5</v>
      </c>
      <c r="AA458" s="72">
        <f t="shared" ca="1" si="666"/>
        <v>1.8045031287494901E-10</v>
      </c>
      <c r="AB458" s="19">
        <f t="shared" ca="1" si="667"/>
        <v>3.3113386116847724E-4</v>
      </c>
      <c r="AC458" s="19">
        <f t="shared" ca="1" si="668"/>
        <v>0.99999994517518154</v>
      </c>
      <c r="AD458" s="19">
        <f t="shared" ca="1" si="669"/>
        <v>3.3113386721992863E-4</v>
      </c>
      <c r="AE458" s="19">
        <f t="shared" ca="1" si="670"/>
        <v>7.0594876702679291E-2</v>
      </c>
      <c r="AF458" s="19">
        <f t="shared" ca="1" si="671"/>
        <v>0.92940512329732072</v>
      </c>
      <c r="AG458" s="19">
        <f t="shared" ca="1" si="672"/>
        <v>0.33075908052581504</v>
      </c>
      <c r="AH458" s="72">
        <f t="shared" ca="1" si="673"/>
        <v>7.7982112938012498E-4</v>
      </c>
      <c r="AI458" s="72">
        <f t="shared" ca="1" si="674"/>
        <v>3.3927846864028463E-5</v>
      </c>
      <c r="AJ458" s="72">
        <f t="shared" ca="1" si="675"/>
        <v>4.1663931148443883E-13</v>
      </c>
      <c r="AK458" s="19">
        <f t="shared" ca="1" si="676"/>
        <v>3.311338611978833E-4</v>
      </c>
      <c r="AL458" s="19">
        <f t="shared" ca="1" si="677"/>
        <v>0.99999994517518154</v>
      </c>
      <c r="AM458" s="19">
        <f t="shared" ca="1" si="678"/>
        <v>3.3113386724933469E-4</v>
      </c>
      <c r="AN458" s="19">
        <f t="shared" ca="1" si="679"/>
        <v>7.0594877563326414E-2</v>
      </c>
      <c r="AO458" s="19">
        <f t="shared" ca="1" si="680"/>
        <v>0.99501636326181897</v>
      </c>
      <c r="AP458" s="19">
        <f t="shared" ca="1" si="681"/>
        <v>4.9836367381810298E-3</v>
      </c>
      <c r="AQ458" s="72">
        <f t="shared" ca="1" si="682"/>
        <v>8.3473490278971859E-4</v>
      </c>
      <c r="AR458" s="72">
        <f t="shared" ca="1" si="683"/>
        <v>3.3927822648802942E-5</v>
      </c>
      <c r="AS458" s="72">
        <f t="shared" ca="1" si="684"/>
        <v>-2.421522552110587E-11</v>
      </c>
      <c r="AT458" s="19">
        <f t="shared" ca="1" si="685"/>
        <v>3.3113385948840477E-4</v>
      </c>
      <c r="AU458" s="19">
        <f t="shared" ca="1" si="686"/>
        <v>0.99999994517518209</v>
      </c>
      <c r="AV458" s="19">
        <f t="shared" ca="1" si="687"/>
        <v>3.3113386553985604E-4</v>
      </c>
      <c r="AW458" s="19">
        <f t="shared" ca="1" si="688"/>
        <v>7.0594827542291294E-2</v>
      </c>
      <c r="AX458" s="19">
        <f t="shared" ca="1" si="689"/>
        <v>0.92940517245770871</v>
      </c>
      <c r="AY458" s="19">
        <f t="shared" ca="1" si="690"/>
        <v>0.330759115924952</v>
      </c>
      <c r="AZ458" s="72">
        <f t="shared" ca="1" si="691"/>
        <v>7.7982117053204453E-4</v>
      </c>
      <c r="BA458" s="72">
        <f t="shared" ca="1" si="692"/>
        <v>3.3927846809080223E-5</v>
      </c>
      <c r="BB458" s="72">
        <f t="shared" ca="1" si="693"/>
        <v>2.4160277280866303E-11</v>
      </c>
      <c r="BC458" s="19">
        <f t="shared" ca="1" si="694"/>
        <v>3.3113386119400511E-4</v>
      </c>
      <c r="BD458" s="19">
        <f t="shared" ca="1" si="695"/>
        <v>0.99999994517518154</v>
      </c>
      <c r="BE458" s="19">
        <f t="shared" ca="1" si="696"/>
        <v>3.3113386724545649E-4</v>
      </c>
      <c r="BF458" s="19">
        <f t="shared" ca="1" si="697"/>
        <v>7.0594877449820445E-2</v>
      </c>
      <c r="BG458" s="19">
        <f t="shared" ca="1" si="698"/>
        <v>0.9294051225501796</v>
      </c>
      <c r="BH458" s="19">
        <f t="shared" ca="1" si="699"/>
        <v>0.33075907998781773</v>
      </c>
      <c r="BI458" s="72">
        <f t="shared" ca="1" si="700"/>
        <v>7.7982112875469667E-4</v>
      </c>
      <c r="BJ458" s="72">
        <f t="shared" ca="1" si="701"/>
        <v>3.3927846864863563E-5</v>
      </c>
      <c r="BK458" s="72">
        <f t="shared" ca="1" si="702"/>
        <v>5.5783340186660313E-14</v>
      </c>
      <c r="BL458" s="72">
        <f t="shared" ca="1" si="703"/>
        <v>6.2637227956817846E-3</v>
      </c>
      <c r="BM458" s="72">
        <f t="shared" ca="1" si="704"/>
        <v>1.0015640963781129</v>
      </c>
      <c r="BN458" s="72">
        <f t="shared" ca="1" si="705"/>
        <v>1.5610441098036784E-3</v>
      </c>
      <c r="BO458" s="72">
        <f t="shared" ca="1" si="706"/>
        <v>1.7081645993940158E-7</v>
      </c>
      <c r="BP458" s="72">
        <f t="shared" ca="1" si="707"/>
        <v>2107.1407633929998</v>
      </c>
      <c r="BQ458" s="72">
        <f t="shared" ca="1" si="708"/>
        <v>8.475030589082469E-2</v>
      </c>
      <c r="BR458" s="72">
        <f t="shared" ca="1" si="709"/>
        <v>-3.0568234270911896</v>
      </c>
      <c r="BS458" s="72">
        <f t="shared" ca="1" si="710"/>
        <v>8.4769226498603523E-2</v>
      </c>
      <c r="BT458" s="72">
        <f t="shared" ca="1" si="711"/>
        <v>4.8558348399869828</v>
      </c>
      <c r="BU458" s="72">
        <f t="shared" ca="1" si="712"/>
        <v>-175.14308108904146</v>
      </c>
      <c r="BV458" s="72">
        <f t="shared" ca="1" si="713"/>
        <v>4.8569189109585409</v>
      </c>
    </row>
    <row r="459" spans="1:74">
      <c r="A459" s="13">
        <f ca="1">'MGRS to'!AO459</f>
        <v>33.994440715658094</v>
      </c>
      <c r="B459" s="13">
        <f ca="1">'MGRS to'!AP459</f>
        <v>-6.8429354088010328</v>
      </c>
      <c r="C459" s="19">
        <f t="shared" ca="1" si="642"/>
        <v>0.59331491786225121</v>
      </c>
      <c r="D459" s="19">
        <f t="shared" ca="1" si="643"/>
        <v>-0.11943175338488218</v>
      </c>
      <c r="E459" s="19">
        <f t="shared" ca="1" si="644"/>
        <v>0.59174340901558675</v>
      </c>
      <c r="F459" s="19">
        <f t="shared" ca="1" si="645"/>
        <v>0.59175907435613428</v>
      </c>
      <c r="G459" s="19">
        <f t="shared" ca="1" si="646"/>
        <v>-6.0270621491526066E-6</v>
      </c>
      <c r="H459" s="19">
        <f t="shared" ca="1" si="647"/>
        <v>-6.0270621491526066E-6</v>
      </c>
      <c r="I459" s="19">
        <f t="shared" ca="1" si="648"/>
        <v>0</v>
      </c>
      <c r="J459" s="19">
        <f t="shared" ca="1" si="649"/>
        <v>1.6444616470680947E-5</v>
      </c>
      <c r="K459" s="19">
        <f t="shared" ca="1" si="650"/>
        <v>0.99999999986478727</v>
      </c>
      <c r="L459" s="19">
        <f t="shared" ca="1" si="651"/>
        <v>1.6444616471422122E-5</v>
      </c>
      <c r="M459" s="19">
        <f t="shared" ca="1" si="652"/>
        <v>-0.25246522380074005</v>
      </c>
      <c r="N459" s="19">
        <f t="shared" ca="1" si="653"/>
        <v>1.2524652238007401</v>
      </c>
      <c r="O459" s="19">
        <f t="shared" ca="1" si="654"/>
        <v>0.50312718398021317</v>
      </c>
      <c r="P459" s="72">
        <f t="shared" ca="1" si="655"/>
        <v>1.05003317240454E-3</v>
      </c>
      <c r="Q459" s="72">
        <f t="shared" ca="1" si="656"/>
        <v>-6.040974722260897E-6</v>
      </c>
      <c r="R459" s="72">
        <f t="shared" ca="1" si="657"/>
        <v>-1.391257310829037E-8</v>
      </c>
      <c r="S459" s="19">
        <f t="shared" ca="1" si="658"/>
        <v>1.6448132589681831E-5</v>
      </c>
      <c r="T459" s="19">
        <f t="shared" ca="1" si="659"/>
        <v>0.99999999986472932</v>
      </c>
      <c r="U459" s="19">
        <f t="shared" ca="1" si="660"/>
        <v>1.6448132590423483E-5</v>
      </c>
      <c r="V459" s="19">
        <f t="shared" ca="1" si="661"/>
        <v>-0.25299390797835597</v>
      </c>
      <c r="W459" s="19">
        <f t="shared" ca="1" si="662"/>
        <v>1.2529939079783561</v>
      </c>
      <c r="X459" s="19">
        <f t="shared" ca="1" si="663"/>
        <v>0.50333683288137743</v>
      </c>
      <c r="Y459" s="72">
        <f t="shared" ca="1" si="664"/>
        <v>1.0504750107513713E-3</v>
      </c>
      <c r="Z459" s="72">
        <f t="shared" ca="1" si="665"/>
        <v>-6.04100683736518E-6</v>
      </c>
      <c r="AA459" s="72">
        <f t="shared" ca="1" si="666"/>
        <v>-3.2115104283020628E-11</v>
      </c>
      <c r="AB459" s="19">
        <f t="shared" ca="1" si="667"/>
        <v>1.6448140714594486E-5</v>
      </c>
      <c r="AC459" s="19">
        <f t="shared" ca="1" si="668"/>
        <v>0.99999999986472932</v>
      </c>
      <c r="AD459" s="19">
        <f t="shared" ca="1" si="669"/>
        <v>1.6448140715336138E-5</v>
      </c>
      <c r="AE459" s="19">
        <f t="shared" ca="1" si="670"/>
        <v>-0.25299512797524487</v>
      </c>
      <c r="AF459" s="19">
        <f t="shared" ca="1" si="671"/>
        <v>1.2529951279752449</v>
      </c>
      <c r="AG459" s="19">
        <f t="shared" ca="1" si="672"/>
        <v>0.50333731646467705</v>
      </c>
      <c r="AH459" s="72">
        <f t="shared" ca="1" si="673"/>
        <v>1.050476030340591E-3</v>
      </c>
      <c r="AI459" s="72">
        <f t="shared" ca="1" si="674"/>
        <v>-6.0410069114981185E-6</v>
      </c>
      <c r="AJ459" s="72">
        <f t="shared" ca="1" si="675"/>
        <v>-7.4132938489616072E-14</v>
      </c>
      <c r="AK459" s="19">
        <f t="shared" ca="1" si="676"/>
        <v>1.6448140733349561E-5</v>
      </c>
      <c r="AL459" s="19">
        <f t="shared" ca="1" si="677"/>
        <v>0.99999999986472932</v>
      </c>
      <c r="AM459" s="19">
        <f t="shared" ca="1" si="678"/>
        <v>1.6448140734091213E-5</v>
      </c>
      <c r="AN459" s="19">
        <f t="shared" ca="1" si="679"/>
        <v>-0.25299513079142588</v>
      </c>
      <c r="AO459" s="19">
        <f t="shared" ca="1" si="680"/>
        <v>0.93599346379582937</v>
      </c>
      <c r="AP459" s="19">
        <f t="shared" ca="1" si="681"/>
        <v>6.4006536204170628E-2</v>
      </c>
      <c r="AQ459" s="72">
        <f t="shared" ca="1" si="682"/>
        <v>7.8533610538388064E-4</v>
      </c>
      <c r="AR459" s="72">
        <f t="shared" ca="1" si="683"/>
        <v>-6.0410039347763196E-6</v>
      </c>
      <c r="AS459" s="72">
        <f t="shared" ca="1" si="684"/>
        <v>2.9767217989099958E-12</v>
      </c>
      <c r="AT459" s="19">
        <f t="shared" ca="1" si="685"/>
        <v>1.6448139980261536E-5</v>
      </c>
      <c r="AU459" s="19">
        <f t="shared" ca="1" si="686"/>
        <v>0.99999999986472932</v>
      </c>
      <c r="AV459" s="19">
        <f t="shared" ca="1" si="687"/>
        <v>1.6448139981003188E-5</v>
      </c>
      <c r="AW459" s="19">
        <f t="shared" ca="1" si="688"/>
        <v>-0.25299501771094923</v>
      </c>
      <c r="AX459" s="19">
        <f t="shared" ca="1" si="689"/>
        <v>1.2529950177109492</v>
      </c>
      <c r="AY459" s="19">
        <f t="shared" ca="1" si="690"/>
        <v>0.50333727275806994</v>
      </c>
      <c r="AZ459" s="72">
        <f t="shared" ca="1" si="691"/>
        <v>1.0504759381893009E-3</v>
      </c>
      <c r="BA459" s="72">
        <f t="shared" ca="1" si="692"/>
        <v>-6.0410069047979236E-6</v>
      </c>
      <c r="BB459" s="72">
        <f t="shared" ca="1" si="693"/>
        <v>-2.9700216039728225E-12</v>
      </c>
      <c r="BC459" s="19">
        <f t="shared" ca="1" si="694"/>
        <v>1.6448140731654461E-5</v>
      </c>
      <c r="BD459" s="19">
        <f t="shared" ca="1" si="695"/>
        <v>0.99999999986472932</v>
      </c>
      <c r="BE459" s="19">
        <f t="shared" ca="1" si="696"/>
        <v>1.6448140732396113E-5</v>
      </c>
      <c r="BF459" s="19">
        <f t="shared" ca="1" si="697"/>
        <v>-0.25299513053689715</v>
      </c>
      <c r="BG459" s="19">
        <f t="shared" ca="1" si="698"/>
        <v>1.2529951305368972</v>
      </c>
      <c r="BH459" s="19">
        <f t="shared" ca="1" si="699"/>
        <v>0.50333731748006572</v>
      </c>
      <c r="BI459" s="72">
        <f t="shared" ca="1" si="700"/>
        <v>1.0504760324814432E-3</v>
      </c>
      <c r="BJ459" s="72">
        <f t="shared" ca="1" si="701"/>
        <v>-6.0410069116537769E-6</v>
      </c>
      <c r="BK459" s="72">
        <f t="shared" ca="1" si="702"/>
        <v>-6.8558533348572585E-15</v>
      </c>
      <c r="BL459" s="72">
        <f t="shared" ca="1" si="703"/>
        <v>8.4445566003414109E-3</v>
      </c>
      <c r="BM459" s="72">
        <f t="shared" ca="1" si="704"/>
        <v>1.002107808175829</v>
      </c>
      <c r="BN459" s="72">
        <f t="shared" ca="1" si="705"/>
        <v>2.102268616998376E-3</v>
      </c>
      <c r="BO459" s="72">
        <f t="shared" ca="1" si="706"/>
        <v>1.7395620131659056E-8</v>
      </c>
      <c r="BP459" s="72">
        <f t="shared" ca="1" si="707"/>
        <v>104.6663295230106</v>
      </c>
      <c r="BQ459" s="72">
        <f t="shared" ca="1" si="708"/>
        <v>-0.30841494868155328</v>
      </c>
      <c r="BR459" s="72">
        <f t="shared" ca="1" si="709"/>
        <v>2.8331743351432399</v>
      </c>
      <c r="BS459" s="72">
        <f t="shared" ca="1" si="710"/>
        <v>5.974766988733033</v>
      </c>
      <c r="BT459" s="72">
        <f t="shared" ca="1" si="711"/>
        <v>342.32912510180313</v>
      </c>
      <c r="BU459" s="72">
        <f t="shared" ca="1" si="712"/>
        <v>162.32893202849067</v>
      </c>
      <c r="BV459" s="72">
        <f t="shared" ca="1" si="713"/>
        <v>342.32893202849073</v>
      </c>
    </row>
    <row r="460" spans="1:74">
      <c r="A460" s="13">
        <f ca="1">'MGRS to'!AO460</f>
        <v>33.993509012381594</v>
      </c>
      <c r="B460" s="13">
        <f ca="1">'MGRS to'!AP460</f>
        <v>-6.8437924825317413</v>
      </c>
      <c r="C460" s="19">
        <f t="shared" ca="1" si="642"/>
        <v>0.59329865657242464</v>
      </c>
      <c r="D460" s="19">
        <f t="shared" ca="1" si="643"/>
        <v>-0.11944671214341539</v>
      </c>
      <c r="E460" s="19">
        <f t="shared" ca="1" si="644"/>
        <v>0.59175907435613428</v>
      </c>
      <c r="F460" s="19">
        <f t="shared" ca="1" si="645"/>
        <v>0.59174283360098967</v>
      </c>
      <c r="G460" s="19">
        <f t="shared" ca="1" si="646"/>
        <v>-1.4958758533203942E-5</v>
      </c>
      <c r="H460" s="19">
        <f t="shared" ca="1" si="647"/>
        <v>-1.4958758533203942E-5</v>
      </c>
      <c r="I460" s="19">
        <f t="shared" ca="1" si="648"/>
        <v>0</v>
      </c>
      <c r="J460" s="19">
        <f t="shared" ca="1" si="649"/>
        <v>2.0442616071581433E-5</v>
      </c>
      <c r="K460" s="19">
        <f t="shared" ca="1" si="650"/>
        <v>0.99999999979104981</v>
      </c>
      <c r="L460" s="19">
        <f t="shared" ca="1" si="651"/>
        <v>2.0442616073005262E-5</v>
      </c>
      <c r="M460" s="19">
        <f t="shared" ca="1" si="652"/>
        <v>-0.50405611842642972</v>
      </c>
      <c r="N460" s="19">
        <f t="shared" ca="1" si="653"/>
        <v>1.5040561184264298</v>
      </c>
      <c r="O460" s="19">
        <f t="shared" ca="1" si="654"/>
        <v>0.5862419078435912</v>
      </c>
      <c r="P460" s="72">
        <f t="shared" ca="1" si="655"/>
        <v>1.2601626272868793E-3</v>
      </c>
      <c r="Q460" s="72">
        <f t="shared" ca="1" si="656"/>
        <v>-1.4993288614864182E-5</v>
      </c>
      <c r="R460" s="72">
        <f t="shared" ca="1" si="657"/>
        <v>-3.4530081660240591E-8</v>
      </c>
      <c r="S460" s="19">
        <f t="shared" ca="1" si="658"/>
        <v>2.0460033838848082E-5</v>
      </c>
      <c r="T460" s="19">
        <f t="shared" ca="1" si="659"/>
        <v>0.99999999979069365</v>
      </c>
      <c r="U460" s="19">
        <f t="shared" ca="1" si="660"/>
        <v>2.0460033840275553E-5</v>
      </c>
      <c r="V460" s="19">
        <f t="shared" ca="1" si="661"/>
        <v>-0.50478956046264645</v>
      </c>
      <c r="W460" s="19">
        <f t="shared" ca="1" si="662"/>
        <v>1.5047895604626464</v>
      </c>
      <c r="X460" s="19">
        <f t="shared" ca="1" si="663"/>
        <v>0.58644357562817484</v>
      </c>
      <c r="Y460" s="72">
        <f t="shared" ca="1" si="664"/>
        <v>1.2607748101603443E-3</v>
      </c>
      <c r="Z460" s="72">
        <f t="shared" ca="1" si="665"/>
        <v>-1.4993368322472921E-5</v>
      </c>
      <c r="AA460" s="72">
        <f t="shared" ca="1" si="666"/>
        <v>-7.9707608738419523E-11</v>
      </c>
      <c r="AB460" s="19">
        <f t="shared" ca="1" si="667"/>
        <v>2.0460074074482798E-5</v>
      </c>
      <c r="AC460" s="19">
        <f t="shared" ca="1" si="668"/>
        <v>0.99999999979069276</v>
      </c>
      <c r="AD460" s="19">
        <f t="shared" ca="1" si="669"/>
        <v>2.0460074075910279E-5</v>
      </c>
      <c r="AE460" s="19">
        <f t="shared" ca="1" si="670"/>
        <v>-0.50479125133846814</v>
      </c>
      <c r="AF460" s="19">
        <f t="shared" ca="1" si="671"/>
        <v>1.5047912513384682</v>
      </c>
      <c r="AG460" s="19">
        <f t="shared" ca="1" si="672"/>
        <v>0.5864440403255583</v>
      </c>
      <c r="AH460" s="72">
        <f t="shared" ca="1" si="673"/>
        <v>1.2607762214829118E-3</v>
      </c>
      <c r="AI460" s="72">
        <f t="shared" ca="1" si="674"/>
        <v>-1.4993368506466199E-5</v>
      </c>
      <c r="AJ460" s="72">
        <f t="shared" ca="1" si="675"/>
        <v>-1.8399327776695649E-13</v>
      </c>
      <c r="AK460" s="19">
        <f t="shared" ca="1" si="676"/>
        <v>2.0460074167362011E-5</v>
      </c>
      <c r="AL460" s="19">
        <f t="shared" ca="1" si="677"/>
        <v>0.99999999979069276</v>
      </c>
      <c r="AM460" s="19">
        <f t="shared" ca="1" si="678"/>
        <v>2.0460074168789492E-5</v>
      </c>
      <c r="AN460" s="19">
        <f t="shared" ca="1" si="679"/>
        <v>-0.5047912552415692</v>
      </c>
      <c r="AO460" s="19">
        <f t="shared" ca="1" si="680"/>
        <v>0.74518578863164087</v>
      </c>
      <c r="AP460" s="19">
        <f t="shared" ca="1" si="681"/>
        <v>0.25481421136835913</v>
      </c>
      <c r="AQ460" s="72">
        <f t="shared" ca="1" si="682"/>
        <v>6.2554049829710709E-4</v>
      </c>
      <c r="AR460" s="72">
        <f t="shared" ca="1" si="683"/>
        <v>-1.4993370433037365E-5</v>
      </c>
      <c r="AS460" s="72">
        <f t="shared" ca="1" si="684"/>
        <v>-1.9265711665968424E-12</v>
      </c>
      <c r="AT460" s="19">
        <f t="shared" ca="1" si="685"/>
        <v>2.046007513988894E-5</v>
      </c>
      <c r="AU460" s="19">
        <f t="shared" ca="1" si="686"/>
        <v>0.99999999979069276</v>
      </c>
      <c r="AV460" s="19">
        <f t="shared" ca="1" si="687"/>
        <v>2.0460075141316421E-5</v>
      </c>
      <c r="AW460" s="19">
        <f t="shared" ca="1" si="688"/>
        <v>-0.50479129611046281</v>
      </c>
      <c r="AX460" s="19">
        <f t="shared" ca="1" si="689"/>
        <v>1.5047912961104628</v>
      </c>
      <c r="AY460" s="19">
        <f t="shared" ca="1" si="690"/>
        <v>0.58644405263007204</v>
      </c>
      <c r="AZ460" s="72">
        <f t="shared" ca="1" si="691"/>
        <v>1.2607762588527326E-3</v>
      </c>
      <c r="BA460" s="72">
        <f t="shared" ca="1" si="692"/>
        <v>-1.4993368511338126E-5</v>
      </c>
      <c r="BB460" s="72">
        <f t="shared" ca="1" si="693"/>
        <v>1.9216992397602748E-12</v>
      </c>
      <c r="BC460" s="19">
        <f t="shared" ca="1" si="694"/>
        <v>2.0460074169821341E-5</v>
      </c>
      <c r="BD460" s="19">
        <f t="shared" ca="1" si="695"/>
        <v>0.99999999979069276</v>
      </c>
      <c r="BE460" s="19">
        <f t="shared" ca="1" si="696"/>
        <v>2.0460074171248821E-5</v>
      </c>
      <c r="BF460" s="19">
        <f t="shared" ca="1" si="697"/>
        <v>-0.50479125534491887</v>
      </c>
      <c r="BG460" s="19">
        <f t="shared" ca="1" si="698"/>
        <v>1.504791255344919</v>
      </c>
      <c r="BH460" s="19">
        <f t="shared" ca="1" si="699"/>
        <v>0.58644404142663564</v>
      </c>
      <c r="BI460" s="72">
        <f t="shared" ca="1" si="700"/>
        <v>1.2607762248269744E-3</v>
      </c>
      <c r="BJ460" s="72">
        <f t="shared" ca="1" si="701"/>
        <v>-1.4993368506902165E-5</v>
      </c>
      <c r="BK460" s="72">
        <f t="shared" ca="1" si="702"/>
        <v>4.4359606726817116E-15</v>
      </c>
      <c r="BL460" s="72">
        <f t="shared" ca="1" si="703"/>
        <v>1.0141535763202853E-2</v>
      </c>
      <c r="BM460" s="72">
        <f t="shared" ca="1" si="704"/>
        <v>1.0025305830713713</v>
      </c>
      <c r="BN460" s="72">
        <f t="shared" ca="1" si="705"/>
        <v>2.5226024895303877E-3</v>
      </c>
      <c r="BO460" s="72">
        <f t="shared" ca="1" si="706"/>
        <v>3.0257721700430072E-8</v>
      </c>
      <c r="BP460" s="72">
        <f t="shared" ca="1" si="707"/>
        <v>130.19592294314381</v>
      </c>
      <c r="BQ460" s="72">
        <f t="shared" ca="1" si="708"/>
        <v>-2.4900178583474983</v>
      </c>
      <c r="BR460" s="72">
        <f t="shared" ca="1" si="709"/>
        <v>0.65156643171306472</v>
      </c>
      <c r="BS460" s="72">
        <f t="shared" ca="1" si="710"/>
        <v>3.7931590853028578</v>
      </c>
      <c r="BT460" s="72">
        <f t="shared" ca="1" si="711"/>
        <v>217.33248580448429</v>
      </c>
      <c r="BU460" s="72">
        <f t="shared" ca="1" si="712"/>
        <v>37.332006609557567</v>
      </c>
      <c r="BV460" s="72">
        <f t="shared" ca="1" si="713"/>
        <v>217.33200660955754</v>
      </c>
    </row>
    <row r="461" spans="1:74">
      <c r="A461" s="13">
        <f ca="1">'MGRS to'!AO461</f>
        <v>33.992464690405157</v>
      </c>
      <c r="B461" s="13">
        <f ca="1">'MGRS to'!AP461</f>
        <v>-6.8449121766364271</v>
      </c>
      <c r="C461" s="19">
        <f t="shared" ca="1" si="642"/>
        <v>0.59328042971548489</v>
      </c>
      <c r="D461" s="19">
        <f t="shared" ca="1" si="643"/>
        <v>-0.11946625449215734</v>
      </c>
      <c r="E461" s="19">
        <f t="shared" ca="1" si="644"/>
        <v>0.59174283360098967</v>
      </c>
      <c r="F461" s="19">
        <f t="shared" ca="1" si="645"/>
        <v>0.59172462976279316</v>
      </c>
      <c r="G461" s="19">
        <f t="shared" ca="1" si="646"/>
        <v>-1.9542348741949378E-5</v>
      </c>
      <c r="H461" s="19">
        <f t="shared" ca="1" si="647"/>
        <v>-1.9542348741949378E-5</v>
      </c>
      <c r="I461" s="19">
        <f t="shared" ca="1" si="648"/>
        <v>0</v>
      </c>
      <c r="J461" s="19">
        <f t="shared" ca="1" si="649"/>
        <v>2.4381489484664755E-5</v>
      </c>
      <c r="K461" s="19">
        <f t="shared" ca="1" si="650"/>
        <v>0.99999999970277154</v>
      </c>
      <c r="L461" s="19">
        <f t="shared" ca="1" si="651"/>
        <v>2.4381489487080377E-5</v>
      </c>
      <c r="M461" s="19">
        <f t="shared" ca="1" si="652"/>
        <v>-0.55213641454611373</v>
      </c>
      <c r="N461" s="19">
        <f t="shared" ca="1" si="653"/>
        <v>1.5521364145461138</v>
      </c>
      <c r="O461" s="19">
        <f t="shared" ca="1" si="654"/>
        <v>0.59907937786188936</v>
      </c>
      <c r="P461" s="72">
        <f t="shared" ca="1" si="655"/>
        <v>1.3002890628971656E-3</v>
      </c>
      <c r="Q461" s="72">
        <f t="shared" ca="1" si="656"/>
        <v>-1.9587460411102385E-5</v>
      </c>
      <c r="R461" s="72">
        <f t="shared" ca="1" si="657"/>
        <v>-4.5111669153006845E-8</v>
      </c>
      <c r="S461" s="19">
        <f t="shared" ca="1" si="658"/>
        <v>2.4406413289434627E-5</v>
      </c>
      <c r="T461" s="19">
        <f t="shared" ca="1" si="659"/>
        <v>0.99999999970216358</v>
      </c>
      <c r="U461" s="19">
        <f t="shared" ca="1" si="660"/>
        <v>2.4406413291857663E-5</v>
      </c>
      <c r="V461" s="19">
        <f t="shared" ca="1" si="661"/>
        <v>-0.55284582666353521</v>
      </c>
      <c r="W461" s="19">
        <f t="shared" ca="1" si="662"/>
        <v>1.5528458266635352</v>
      </c>
      <c r="X461" s="19">
        <f t="shared" ca="1" si="663"/>
        <v>0.5992625370277449</v>
      </c>
      <c r="Y461" s="72">
        <f t="shared" ca="1" si="664"/>
        <v>1.300881044942242E-3</v>
      </c>
      <c r="Z461" s="72">
        <f t="shared" ca="1" si="665"/>
        <v>-1.9587564547164541E-5</v>
      </c>
      <c r="AA461" s="72">
        <f t="shared" ca="1" si="666"/>
        <v>-1.0413606215610069E-10</v>
      </c>
      <c r="AB461" s="19">
        <f t="shared" ca="1" si="667"/>
        <v>2.4406470860749012E-5</v>
      </c>
      <c r="AC461" s="19">
        <f t="shared" ca="1" si="668"/>
        <v>0.99999999970216213</v>
      </c>
      <c r="AD461" s="19">
        <f t="shared" ca="1" si="669"/>
        <v>2.4406470863172068E-5</v>
      </c>
      <c r="AE461" s="19">
        <f t="shared" ca="1" si="670"/>
        <v>-0.55284746175961375</v>
      </c>
      <c r="AF461" s="19">
        <f t="shared" ca="1" si="671"/>
        <v>1.5528474617596137</v>
      </c>
      <c r="AG461" s="19">
        <f t="shared" ca="1" si="672"/>
        <v>0.59926295899079518</v>
      </c>
      <c r="AH461" s="72">
        <f t="shared" ca="1" si="673"/>
        <v>1.3008824093759164E-3</v>
      </c>
      <c r="AI461" s="72">
        <f t="shared" ca="1" si="674"/>
        <v>-1.9587564787552884E-5</v>
      </c>
      <c r="AJ461" s="72">
        <f t="shared" ca="1" si="675"/>
        <v>-2.4038834345405796E-13</v>
      </c>
      <c r="AK461" s="19">
        <f t="shared" ca="1" si="676"/>
        <v>2.4406470993648725E-5</v>
      </c>
      <c r="AL461" s="19">
        <f t="shared" ca="1" si="677"/>
        <v>0.99999999970216213</v>
      </c>
      <c r="AM461" s="19">
        <f t="shared" ca="1" si="678"/>
        <v>2.4406470996071781E-5</v>
      </c>
      <c r="AN461" s="19">
        <f t="shared" ca="1" si="679"/>
        <v>-0.55284746553403186</v>
      </c>
      <c r="AO461" s="19">
        <f t="shared" ca="1" si="680"/>
        <v>0.6943596798525975</v>
      </c>
      <c r="AP461" s="19">
        <f t="shared" ca="1" si="681"/>
        <v>0.3056403201474025</v>
      </c>
      <c r="AQ461" s="72">
        <f t="shared" ca="1" si="682"/>
        <v>5.8294929678393654E-4</v>
      </c>
      <c r="AR461" s="72">
        <f t="shared" ca="1" si="683"/>
        <v>-1.9587570080152644E-5</v>
      </c>
      <c r="AS461" s="72">
        <f t="shared" ca="1" si="684"/>
        <v>-5.2925997596044508E-12</v>
      </c>
      <c r="AT461" s="19">
        <f t="shared" ca="1" si="685"/>
        <v>2.4406473919643698E-5</v>
      </c>
      <c r="AU461" s="19">
        <f t="shared" ca="1" si="686"/>
        <v>0.99999999970216213</v>
      </c>
      <c r="AV461" s="19">
        <f t="shared" ca="1" si="687"/>
        <v>2.4406473922066755E-5</v>
      </c>
      <c r="AW461" s="19">
        <f t="shared" ca="1" si="688"/>
        <v>-0.55284754863583985</v>
      </c>
      <c r="AX461" s="19">
        <f t="shared" ca="1" si="689"/>
        <v>1.5528475486358397</v>
      </c>
      <c r="AY461" s="19">
        <f t="shared" ca="1" si="690"/>
        <v>0.59926298141058887</v>
      </c>
      <c r="AZ461" s="72">
        <f t="shared" ca="1" si="691"/>
        <v>1.3008824818712573E-3</v>
      </c>
      <c r="BA461" s="72">
        <f t="shared" ca="1" si="692"/>
        <v>-1.958756480032527E-5</v>
      </c>
      <c r="BB461" s="72">
        <f t="shared" ca="1" si="693"/>
        <v>5.2798273735097257E-12</v>
      </c>
      <c r="BC461" s="19">
        <f t="shared" ca="1" si="694"/>
        <v>2.4406471000709991E-5</v>
      </c>
      <c r="BD461" s="19">
        <f t="shared" ca="1" si="695"/>
        <v>0.99999999970216213</v>
      </c>
      <c r="BE461" s="19">
        <f t="shared" ca="1" si="696"/>
        <v>2.4406471003133048E-5</v>
      </c>
      <c r="BF461" s="19">
        <f t="shared" ca="1" si="697"/>
        <v>-0.55284746573457533</v>
      </c>
      <c r="BG461" s="19">
        <f t="shared" ca="1" si="698"/>
        <v>1.5528474657345752</v>
      </c>
      <c r="BH461" s="19">
        <f t="shared" ca="1" si="699"/>
        <v>0.59926296001659729</v>
      </c>
      <c r="BI461" s="72">
        <f t="shared" ca="1" si="700"/>
        <v>1.3008824126928904E-3</v>
      </c>
      <c r="BJ461" s="72">
        <f t="shared" ca="1" si="701"/>
        <v>-1.9587564788137283E-5</v>
      </c>
      <c r="BK461" s="72">
        <f t="shared" ca="1" si="702"/>
        <v>1.2187987571228229E-14</v>
      </c>
      <c r="BL461" s="72">
        <f t="shared" ca="1" si="703"/>
        <v>1.0465410436570084E-2</v>
      </c>
      <c r="BM461" s="72">
        <f t="shared" ca="1" si="704"/>
        <v>1.0026112408924346</v>
      </c>
      <c r="BN461" s="72">
        <f t="shared" ca="1" si="705"/>
        <v>2.6027442890685145E-3</v>
      </c>
      <c r="BO461" s="72">
        <f t="shared" ca="1" si="706"/>
        <v>3.8055765219028388E-8</v>
      </c>
      <c r="BP461" s="72">
        <f t="shared" ca="1" si="707"/>
        <v>155.30847156496492</v>
      </c>
      <c r="BQ461" s="72">
        <f t="shared" ca="1" si="708"/>
        <v>-2.4149133371737261</v>
      </c>
      <c r="BR461" s="72">
        <f t="shared" ca="1" si="709"/>
        <v>0.72666839045743292</v>
      </c>
      <c r="BS461" s="72">
        <f t="shared" ca="1" si="710"/>
        <v>3.8682610440472258</v>
      </c>
      <c r="BT461" s="72">
        <f t="shared" ca="1" si="711"/>
        <v>221.63565789009235</v>
      </c>
      <c r="BU461" s="72">
        <f t="shared" ca="1" si="712"/>
        <v>41.635031878775493</v>
      </c>
      <c r="BV461" s="72">
        <f t="shared" ca="1" si="713"/>
        <v>221.63503187877541</v>
      </c>
    </row>
    <row r="462" spans="1:74">
      <c r="A462" s="13">
        <f ca="1">'MGRS to'!AO462</f>
        <v>33.992126106831847</v>
      </c>
      <c r="B462" s="13">
        <f ca="1">'MGRS to'!AP462</f>
        <v>-6.8446284608969279</v>
      </c>
      <c r="C462" s="19">
        <f t="shared" ca="1" si="642"/>
        <v>0.59327452031733752</v>
      </c>
      <c r="D462" s="19">
        <f t="shared" ca="1" si="643"/>
        <v>-0.11946130271836335</v>
      </c>
      <c r="E462" s="19">
        <f t="shared" ca="1" si="644"/>
        <v>0.59172462976279316</v>
      </c>
      <c r="F462" s="19">
        <f t="shared" ca="1" si="645"/>
        <v>0.59171872782808255</v>
      </c>
      <c r="G462" s="19">
        <f t="shared" ca="1" si="646"/>
        <v>4.9517737939902551E-6</v>
      </c>
      <c r="H462" s="19">
        <f t="shared" ca="1" si="647"/>
        <v>4.9517737939902551E-6</v>
      </c>
      <c r="I462" s="19">
        <f t="shared" ca="1" si="648"/>
        <v>0</v>
      </c>
      <c r="J462" s="19">
        <f t="shared" ca="1" si="649"/>
        <v>7.1919368173901346E-6</v>
      </c>
      <c r="K462" s="19">
        <f t="shared" ca="1" si="650"/>
        <v>0.99999999997413802</v>
      </c>
      <c r="L462" s="19">
        <f t="shared" ca="1" si="651"/>
        <v>7.1919368174521332E-6</v>
      </c>
      <c r="M462" s="19">
        <f t="shared" ca="1" si="652"/>
        <v>0.47429859112690481</v>
      </c>
      <c r="N462" s="19">
        <f t="shared" ca="1" si="653"/>
        <v>0.52570140887309513</v>
      </c>
      <c r="O462" s="19">
        <f t="shared" ca="1" si="654"/>
        <v>-0.18367797046381051</v>
      </c>
      <c r="P462" s="72">
        <f t="shared" ca="1" si="655"/>
        <v>4.4153921726261454E-4</v>
      </c>
      <c r="Q462" s="72">
        <f t="shared" ca="1" si="656"/>
        <v>4.9632046719452853E-6</v>
      </c>
      <c r="R462" s="72">
        <f t="shared" ca="1" si="657"/>
        <v>1.1430877955030173E-8</v>
      </c>
      <c r="S462" s="19">
        <f t="shared" ca="1" si="658"/>
        <v>7.1973626777723424E-6</v>
      </c>
      <c r="T462" s="19">
        <f t="shared" ca="1" si="659"/>
        <v>0.99999999997409916</v>
      </c>
      <c r="U462" s="19">
        <f t="shared" ca="1" si="660"/>
        <v>7.1973626778344807E-6</v>
      </c>
      <c r="V462" s="19">
        <f t="shared" ca="1" si="661"/>
        <v>0.47503509760484047</v>
      </c>
      <c r="W462" s="19">
        <f t="shared" ca="1" si="662"/>
        <v>0.52496490239515947</v>
      </c>
      <c r="X462" s="19">
        <f t="shared" ca="1" si="663"/>
        <v>-0.18533862718402205</v>
      </c>
      <c r="Y462" s="72">
        <f t="shared" ca="1" si="664"/>
        <v>4.4092143676467281E-4</v>
      </c>
      <c r="Z462" s="72">
        <f t="shared" ca="1" si="665"/>
        <v>4.9632310594459496E-6</v>
      </c>
      <c r="AA462" s="72">
        <f t="shared" ca="1" si="666"/>
        <v>2.6387500664344296E-11</v>
      </c>
      <c r="AB462" s="19">
        <f t="shared" ca="1" si="667"/>
        <v>7.1973752127879026E-6</v>
      </c>
      <c r="AC462" s="19">
        <f t="shared" ca="1" si="668"/>
        <v>0.99999999997409894</v>
      </c>
      <c r="AD462" s="19">
        <f t="shared" ca="1" si="669"/>
        <v>7.1973752128500418E-6</v>
      </c>
      <c r="AE462" s="19">
        <f t="shared" ca="1" si="670"/>
        <v>0.47503679585862824</v>
      </c>
      <c r="AF462" s="19">
        <f t="shared" ca="1" si="671"/>
        <v>0.52496320414137176</v>
      </c>
      <c r="AG462" s="19">
        <f t="shared" ca="1" si="672"/>
        <v>-0.18534246174956404</v>
      </c>
      <c r="AH462" s="72">
        <f t="shared" ca="1" si="673"/>
        <v>4.4092001226937212E-4</v>
      </c>
      <c r="AI462" s="72">
        <f t="shared" ca="1" si="674"/>
        <v>4.9632311203599225E-6</v>
      </c>
      <c r="AJ462" s="72">
        <f t="shared" ca="1" si="675"/>
        <v>6.091397290817601E-14</v>
      </c>
      <c r="AK462" s="19">
        <f t="shared" ca="1" si="676"/>
        <v>7.1973752417243955E-6</v>
      </c>
      <c r="AL462" s="19">
        <f t="shared" ca="1" si="677"/>
        <v>0.99999999997409894</v>
      </c>
      <c r="AM462" s="19">
        <f t="shared" ca="1" si="678"/>
        <v>7.1973752417865347E-6</v>
      </c>
      <c r="AN462" s="19">
        <f t="shared" ca="1" si="679"/>
        <v>0.47503679977892871</v>
      </c>
      <c r="AO462" s="19">
        <f t="shared" ca="1" si="680"/>
        <v>0.77434003885579394</v>
      </c>
      <c r="AP462" s="19">
        <f t="shared" ca="1" si="681"/>
        <v>0.22565996114420606</v>
      </c>
      <c r="AQ462" s="72">
        <f t="shared" ca="1" si="682"/>
        <v>6.4996622705481275E-4</v>
      </c>
      <c r="AR462" s="72">
        <f t="shared" ca="1" si="683"/>
        <v>4.9632313411659112E-6</v>
      </c>
      <c r="AS462" s="72">
        <f t="shared" ca="1" si="684"/>
        <v>2.2080598864626134E-13</v>
      </c>
      <c r="AT462" s="19">
        <f t="shared" ca="1" si="685"/>
        <v>7.1973753466157837E-6</v>
      </c>
      <c r="AU462" s="19">
        <f t="shared" ca="1" si="686"/>
        <v>0.99999999997409894</v>
      </c>
      <c r="AV462" s="19">
        <f t="shared" ca="1" si="687"/>
        <v>7.1973753466779229E-6</v>
      </c>
      <c r="AW462" s="19">
        <f t="shared" ca="1" si="688"/>
        <v>0.47503681398955655</v>
      </c>
      <c r="AX462" s="19">
        <f t="shared" ca="1" si="689"/>
        <v>0.52496318601044345</v>
      </c>
      <c r="AY462" s="19">
        <f t="shared" ca="1" si="690"/>
        <v>-0.18534250268835706</v>
      </c>
      <c r="AZ462" s="72">
        <f t="shared" ca="1" si="691"/>
        <v>4.409199970611492E-4</v>
      </c>
      <c r="BA462" s="72">
        <f t="shared" ca="1" si="692"/>
        <v>4.9632311210102566E-6</v>
      </c>
      <c r="BB462" s="72">
        <f t="shared" ca="1" si="693"/>
        <v>-2.2015565453705139E-13</v>
      </c>
      <c r="BC462" s="19">
        <f t="shared" ca="1" si="694"/>
        <v>7.1973752420333296E-6</v>
      </c>
      <c r="BD462" s="19">
        <f t="shared" ca="1" si="695"/>
        <v>0.99999999997409894</v>
      </c>
      <c r="BE462" s="19">
        <f t="shared" ca="1" si="696"/>
        <v>7.1973752420954688E-6</v>
      </c>
      <c r="BF462" s="19">
        <f t="shared" ca="1" si="697"/>
        <v>0.4750367998207829</v>
      </c>
      <c r="BG462" s="19">
        <f t="shared" ca="1" si="698"/>
        <v>0.52496320017921705</v>
      </c>
      <c r="BH462" s="19">
        <f t="shared" ca="1" si="699"/>
        <v>-0.18534247069592502</v>
      </c>
      <c r="BI462" s="72">
        <f t="shared" ca="1" si="700"/>
        <v>4.4092000894591668E-4</v>
      </c>
      <c r="BJ462" s="72">
        <f t="shared" ca="1" si="701"/>
        <v>4.9632311205020402E-6</v>
      </c>
      <c r="BK462" s="72">
        <f t="shared" ca="1" si="702"/>
        <v>-5.0821638022079119E-16</v>
      </c>
      <c r="BL462" s="72">
        <f t="shared" ca="1" si="703"/>
        <v>3.5379877774227428E-3</v>
      </c>
      <c r="BM462" s="72">
        <f t="shared" ca="1" si="704"/>
        <v>1.0008839110565146</v>
      </c>
      <c r="BN462" s="72">
        <f t="shared" ca="1" si="705"/>
        <v>8.8293546784907995E-4</v>
      </c>
      <c r="BO462" s="72">
        <f t="shared" ca="1" si="706"/>
        <v>-1.1791236688000703E-9</v>
      </c>
      <c r="BP462" s="72">
        <f t="shared" ca="1" si="707"/>
        <v>45.799874387366259</v>
      </c>
      <c r="BQ462" s="72">
        <f t="shared" ca="1" si="708"/>
        <v>2.5343946988156625</v>
      </c>
      <c r="BR462" s="72">
        <f t="shared" ca="1" si="709"/>
        <v>-0.60719518632448466</v>
      </c>
      <c r="BS462" s="72">
        <f t="shared" ca="1" si="710"/>
        <v>2.5343974672653085</v>
      </c>
      <c r="BT462" s="72">
        <f t="shared" ca="1" si="711"/>
        <v>145.21011986246685</v>
      </c>
      <c r="BU462" s="72">
        <f t="shared" ca="1" si="712"/>
        <v>-34.789721517052612</v>
      </c>
      <c r="BV462" s="72">
        <f t="shared" ca="1" si="713"/>
        <v>145.21027848294739</v>
      </c>
    </row>
    <row r="463" spans="1:74">
      <c r="A463" s="13">
        <f ca="1">'MGRS to'!AO463</f>
        <v>33.977158246034307</v>
      </c>
      <c r="B463" s="13">
        <f ca="1">'MGRS to'!AP463</f>
        <v>-6.8394651445409416</v>
      </c>
      <c r="C463" s="19">
        <f t="shared" ca="1" si="642"/>
        <v>0.59301328186444024</v>
      </c>
      <c r="D463" s="19">
        <f t="shared" ca="1" si="643"/>
        <v>-0.11937118584762929</v>
      </c>
      <c r="E463" s="19">
        <f t="shared" ca="1" si="644"/>
        <v>0.59171872782808255</v>
      </c>
      <c r="F463" s="19">
        <f t="shared" ca="1" si="645"/>
        <v>0.59145781953019327</v>
      </c>
      <c r="G463" s="19">
        <f t="shared" ca="1" si="646"/>
        <v>9.0116870734055499E-5</v>
      </c>
      <c r="H463" s="19">
        <f t="shared" ca="1" si="647"/>
        <v>9.0116870734055499E-5</v>
      </c>
      <c r="I463" s="19">
        <f t="shared" ca="1" si="648"/>
        <v>0</v>
      </c>
      <c r="J463" s="19">
        <f t="shared" ca="1" si="649"/>
        <v>2.7141938821002452E-4</v>
      </c>
      <c r="K463" s="19">
        <f t="shared" ca="1" si="650"/>
        <v>0.99999996316575723</v>
      </c>
      <c r="L463" s="19">
        <f t="shared" ca="1" si="651"/>
        <v>2.7141939154253376E-4</v>
      </c>
      <c r="M463" s="19">
        <f t="shared" ca="1" si="652"/>
        <v>0.22875994699934868</v>
      </c>
      <c r="N463" s="19">
        <f t="shared" ca="1" si="653"/>
        <v>0.77124005300065135</v>
      </c>
      <c r="O463" s="19">
        <f t="shared" ca="1" si="654"/>
        <v>0.19348827996970508</v>
      </c>
      <c r="P463" s="72">
        <f t="shared" ca="1" si="655"/>
        <v>6.4736919746593202E-4</v>
      </c>
      <c r="Q463" s="72">
        <f t="shared" ca="1" si="656"/>
        <v>9.0324937603664967E-5</v>
      </c>
      <c r="R463" s="72">
        <f t="shared" ca="1" si="657"/>
        <v>2.080668696094679E-7</v>
      </c>
      <c r="S463" s="19">
        <f t="shared" ca="1" si="658"/>
        <v>2.714670363397113E-4</v>
      </c>
      <c r="T463" s="19">
        <f t="shared" ca="1" si="659"/>
        <v>0.99999996315282347</v>
      </c>
      <c r="U463" s="19">
        <f t="shared" ca="1" si="660"/>
        <v>2.7146703967397592E-4</v>
      </c>
      <c r="V463" s="19">
        <f t="shared" ca="1" si="661"/>
        <v>0.22924787590373927</v>
      </c>
      <c r="W463" s="19">
        <f t="shared" ca="1" si="662"/>
        <v>0.7707521240962607</v>
      </c>
      <c r="X463" s="19">
        <f t="shared" ca="1" si="663"/>
        <v>0.19297771326527957</v>
      </c>
      <c r="Y463" s="72">
        <f t="shared" ca="1" si="664"/>
        <v>6.4696042874893992E-4</v>
      </c>
      <c r="Z463" s="72">
        <f t="shared" ca="1" si="665"/>
        <v>9.0325417999997151E-5</v>
      </c>
      <c r="AA463" s="72">
        <f t="shared" ca="1" si="666"/>
        <v>4.8039633218416224E-10</v>
      </c>
      <c r="AB463" s="19">
        <f t="shared" ca="1" si="667"/>
        <v>2.7146714646981355E-4</v>
      </c>
      <c r="AC463" s="19">
        <f t="shared" ca="1" si="668"/>
        <v>0.99999996315279349</v>
      </c>
      <c r="AD463" s="19">
        <f t="shared" ca="1" si="669"/>
        <v>2.7146714980408229E-4</v>
      </c>
      <c r="AE463" s="19">
        <f t="shared" ca="1" si="670"/>
        <v>0.22924900216368324</v>
      </c>
      <c r="AF463" s="19">
        <f t="shared" ca="1" si="671"/>
        <v>0.77075099783631673</v>
      </c>
      <c r="AG463" s="19">
        <f t="shared" ca="1" si="672"/>
        <v>0.19297653400393622</v>
      </c>
      <c r="AH463" s="72">
        <f t="shared" ca="1" si="673"/>
        <v>6.4695948520902141E-4</v>
      </c>
      <c r="AI463" s="72">
        <f t="shared" ca="1" si="674"/>
        <v>9.0325419109162848E-5</v>
      </c>
      <c r="AJ463" s="72">
        <f t="shared" ca="1" si="675"/>
        <v>1.1091656971140215E-12</v>
      </c>
      <c r="AK463" s="19">
        <f t="shared" ca="1" si="676"/>
        <v>2.7146714672407994E-4</v>
      </c>
      <c r="AL463" s="19">
        <f t="shared" ca="1" si="677"/>
        <v>0.99999996315279349</v>
      </c>
      <c r="AM463" s="19">
        <f t="shared" ca="1" si="678"/>
        <v>2.7146715005834862E-4</v>
      </c>
      <c r="AN463" s="19">
        <f t="shared" ca="1" si="679"/>
        <v>0.22924900476406046</v>
      </c>
      <c r="AO463" s="19">
        <f t="shared" ca="1" si="680"/>
        <v>0.94744489381468777</v>
      </c>
      <c r="AP463" s="19">
        <f t="shared" ca="1" si="681"/>
        <v>5.2555106185312228E-2</v>
      </c>
      <c r="AQ463" s="72">
        <f t="shared" ca="1" si="682"/>
        <v>7.9492144680189179E-4</v>
      </c>
      <c r="AR463" s="72">
        <f t="shared" ca="1" si="683"/>
        <v>9.0325370850646267E-5</v>
      </c>
      <c r="AS463" s="72">
        <f t="shared" ca="1" si="684"/>
        <v>-4.8258516581185622E-11</v>
      </c>
      <c r="AT463" s="19">
        <f t="shared" ca="1" si="685"/>
        <v>2.7146713566084698E-4</v>
      </c>
      <c r="AU463" s="19">
        <f t="shared" ca="1" si="686"/>
        <v>0.99999996315279638</v>
      </c>
      <c r="AV463" s="19">
        <f t="shared" ca="1" si="687"/>
        <v>2.7146713899511528E-4</v>
      </c>
      <c r="AW463" s="19">
        <f t="shared" ca="1" si="688"/>
        <v>0.22924889162498607</v>
      </c>
      <c r="AX463" s="19">
        <f t="shared" ca="1" si="689"/>
        <v>0.77075110837501393</v>
      </c>
      <c r="AY463" s="19">
        <f t="shared" ca="1" si="690"/>
        <v>0.19297664974469841</v>
      </c>
      <c r="AZ463" s="72">
        <f t="shared" ca="1" si="691"/>
        <v>6.4695957781435106E-4</v>
      </c>
      <c r="BA463" s="72">
        <f t="shared" ca="1" si="692"/>
        <v>9.0325419000301808E-5</v>
      </c>
      <c r="BB463" s="72">
        <f t="shared" ca="1" si="693"/>
        <v>4.8149655540886266E-11</v>
      </c>
      <c r="BC463" s="19">
        <f t="shared" ca="1" si="694"/>
        <v>2.7146714669911928E-4</v>
      </c>
      <c r="BD463" s="19">
        <f t="shared" ca="1" si="695"/>
        <v>0.99999996315279349</v>
      </c>
      <c r="BE463" s="19">
        <f t="shared" ca="1" si="696"/>
        <v>2.7146715003338796E-4</v>
      </c>
      <c r="BF463" s="19">
        <f t="shared" ca="1" si="697"/>
        <v>0.22924900450884619</v>
      </c>
      <c r="BG463" s="19">
        <f t="shared" ca="1" si="698"/>
        <v>0.77075099549115378</v>
      </c>
      <c r="BH463" s="19">
        <f t="shared" ca="1" si="699"/>
        <v>0.19297653154840722</v>
      </c>
      <c r="BI463" s="72">
        <f t="shared" ca="1" si="700"/>
        <v>6.4695948324432846E-4</v>
      </c>
      <c r="BJ463" s="72">
        <f t="shared" ca="1" si="701"/>
        <v>9.0325419111472415E-5</v>
      </c>
      <c r="BK463" s="72">
        <f t="shared" ca="1" si="702"/>
        <v>1.1117060776718451E-13</v>
      </c>
      <c r="BL463" s="72">
        <f t="shared" ca="1" si="703"/>
        <v>5.1944738232187994E-3</v>
      </c>
      <c r="BM463" s="72">
        <f t="shared" ca="1" si="704"/>
        <v>1.0012973563781116</v>
      </c>
      <c r="BN463" s="72">
        <f t="shared" ca="1" si="705"/>
        <v>1.2952557313643722E-3</v>
      </c>
      <c r="BO463" s="72">
        <f t="shared" ca="1" si="706"/>
        <v>6.7748868326609199E-8</v>
      </c>
      <c r="BP463" s="72">
        <f t="shared" ca="1" si="707"/>
        <v>1727.4569950175264</v>
      </c>
      <c r="BQ463" s="72">
        <f t="shared" ca="1" si="708"/>
        <v>2.8629697813289385</v>
      </c>
      <c r="BR463" s="72">
        <f t="shared" ca="1" si="709"/>
        <v>-0.27857249957335284</v>
      </c>
      <c r="BS463" s="72">
        <f t="shared" ca="1" si="710"/>
        <v>2.8630201540164402</v>
      </c>
      <c r="BT463" s="72">
        <f t="shared" ca="1" si="711"/>
        <v>164.03608534364037</v>
      </c>
      <c r="BU463" s="72">
        <f t="shared" ca="1" si="712"/>
        <v>-15.961028513963045</v>
      </c>
      <c r="BV463" s="72">
        <f t="shared" ca="1" si="713"/>
        <v>164.03897148603698</v>
      </c>
    </row>
    <row r="464" spans="1:74">
      <c r="A464" s="13">
        <f ca="1">'MGRS to'!AO464</f>
        <v>33.994553899663373</v>
      </c>
      <c r="B464" s="13">
        <f ca="1">'MGRS to'!AP464</f>
        <v>-6.8483667183573775</v>
      </c>
      <c r="C464" s="19">
        <f t="shared" ca="1" si="642"/>
        <v>0.59331689329580395</v>
      </c>
      <c r="D464" s="19">
        <f t="shared" ca="1" si="643"/>
        <v>-0.11952654761933543</v>
      </c>
      <c r="E464" s="19">
        <f t="shared" ca="1" si="644"/>
        <v>0.59145781953019327</v>
      </c>
      <c r="F464" s="19">
        <f t="shared" ca="1" si="645"/>
        <v>0.5917610472952306</v>
      </c>
      <c r="G464" s="19">
        <f t="shared" ca="1" si="646"/>
        <v>-1.5536177170613619E-4</v>
      </c>
      <c r="H464" s="19">
        <f t="shared" ca="1" si="647"/>
        <v>-1.5536177170613619E-4</v>
      </c>
      <c r="I464" s="19">
        <f t="shared" ca="1" si="648"/>
        <v>0</v>
      </c>
      <c r="J464" s="19">
        <f t="shared" ca="1" si="649"/>
        <v>3.2951026638495374E-4</v>
      </c>
      <c r="K464" s="19">
        <f t="shared" ca="1" si="650"/>
        <v>0.99999994571149076</v>
      </c>
      <c r="L464" s="19">
        <f t="shared" ca="1" si="651"/>
        <v>3.2951027234782759E-4</v>
      </c>
      <c r="M464" s="19">
        <f t="shared" ca="1" si="652"/>
        <v>-0.3248460673154705</v>
      </c>
      <c r="N464" s="19">
        <f t="shared" ca="1" si="653"/>
        <v>1.3248460673154705</v>
      </c>
      <c r="O464" s="19">
        <f t="shared" ca="1" si="654"/>
        <v>0.53047122317873829</v>
      </c>
      <c r="P464" s="72">
        <f t="shared" ca="1" si="655"/>
        <v>1.1105132061412675E-3</v>
      </c>
      <c r="Q464" s="72">
        <f t="shared" ca="1" si="656"/>
        <v>-1.5572046961195759E-4</v>
      </c>
      <c r="R464" s="72">
        <f t="shared" ca="1" si="657"/>
        <v>-3.586979058214034E-7</v>
      </c>
      <c r="S464" s="19">
        <f t="shared" ca="1" si="658"/>
        <v>3.2962690185222849E-4</v>
      </c>
      <c r="T464" s="19">
        <f t="shared" ca="1" si="659"/>
        <v>0.99999994567305128</v>
      </c>
      <c r="U464" s="19">
        <f t="shared" ca="1" si="660"/>
        <v>3.2962690782143659E-4</v>
      </c>
      <c r="V464" s="19">
        <f t="shared" ca="1" si="661"/>
        <v>-0.32548085988735442</v>
      </c>
      <c r="W464" s="19">
        <f t="shared" ca="1" si="662"/>
        <v>1.3254808598873544</v>
      </c>
      <c r="X464" s="19">
        <f t="shared" ca="1" si="663"/>
        <v>0.53069608745510699</v>
      </c>
      <c r="Y464" s="72">
        <f t="shared" ca="1" si="664"/>
        <v>1.1110435288501387E-3</v>
      </c>
      <c r="Z464" s="72">
        <f t="shared" ca="1" si="665"/>
        <v>-1.5572129777075735E-4</v>
      </c>
      <c r="AA464" s="72">
        <f t="shared" ca="1" si="666"/>
        <v>-8.2815879975657418E-10</v>
      </c>
      <c r="AB464" s="19">
        <f t="shared" ca="1" si="667"/>
        <v>3.2962717140265496E-4</v>
      </c>
      <c r="AC464" s="19">
        <f t="shared" ca="1" si="668"/>
        <v>0.99999994567296246</v>
      </c>
      <c r="AD464" s="19">
        <f t="shared" ca="1" si="669"/>
        <v>3.2962717737187764E-4</v>
      </c>
      <c r="AE464" s="19">
        <f t="shared" ca="1" si="670"/>
        <v>-0.32548232471138155</v>
      </c>
      <c r="AF464" s="19">
        <f t="shared" ca="1" si="671"/>
        <v>1.3254823247113816</v>
      </c>
      <c r="AG464" s="19">
        <f t="shared" ca="1" si="672"/>
        <v>0.53069660609457658</v>
      </c>
      <c r="AH464" s="72">
        <f t="shared" ca="1" si="673"/>
        <v>1.1110447526013821E-3</v>
      </c>
      <c r="AI464" s="72">
        <f t="shared" ca="1" si="674"/>
        <v>-1.5572129968280363E-4</v>
      </c>
      <c r="AJ464" s="72">
        <f t="shared" ca="1" si="675"/>
        <v>-1.9120462862749071E-12</v>
      </c>
      <c r="AK464" s="19">
        <f t="shared" ca="1" si="676"/>
        <v>3.2962717202501861E-4</v>
      </c>
      <c r="AL464" s="19">
        <f t="shared" ca="1" si="677"/>
        <v>0.99999994567296224</v>
      </c>
      <c r="AM464" s="19">
        <f t="shared" ca="1" si="678"/>
        <v>3.2962717799424134E-4</v>
      </c>
      <c r="AN464" s="19">
        <f t="shared" ca="1" si="679"/>
        <v>-0.32548232809332511</v>
      </c>
      <c r="AO464" s="19">
        <f t="shared" ca="1" si="680"/>
        <v>0.8940612540989491</v>
      </c>
      <c r="AP464" s="19">
        <f t="shared" ca="1" si="681"/>
        <v>0.1059387459010509</v>
      </c>
      <c r="AQ464" s="72">
        <f t="shared" ca="1" si="682"/>
        <v>7.5023231697524985E-4</v>
      </c>
      <c r="AR464" s="72">
        <f t="shared" ca="1" si="683"/>
        <v>-1.5572124599602706E-4</v>
      </c>
      <c r="AS464" s="72">
        <f t="shared" ca="1" si="684"/>
        <v>5.3686776568416181E-11</v>
      </c>
      <c r="AT464" s="19">
        <f t="shared" ca="1" si="685"/>
        <v>3.2962715455090943E-4</v>
      </c>
      <c r="AU464" s="19">
        <f t="shared" ca="1" si="686"/>
        <v>0.99999994567296802</v>
      </c>
      <c r="AV464" s="19">
        <f t="shared" ca="1" si="687"/>
        <v>3.2962716052013124E-4</v>
      </c>
      <c r="AW464" s="19">
        <f t="shared" ca="1" si="688"/>
        <v>-0.32548223313378755</v>
      </c>
      <c r="AX464" s="19">
        <f t="shared" ca="1" si="689"/>
        <v>1.3254822331337874</v>
      </c>
      <c r="AY464" s="19">
        <f t="shared" ca="1" si="690"/>
        <v>0.53069657367040501</v>
      </c>
      <c r="AZ464" s="72">
        <f t="shared" ca="1" si="691"/>
        <v>1.1110446760951315E-3</v>
      </c>
      <c r="BA464" s="72">
        <f t="shared" ca="1" si="692"/>
        <v>-1.5572129956326655E-4</v>
      </c>
      <c r="BB464" s="72">
        <f t="shared" ca="1" si="693"/>
        <v>-5.356723948419205E-11</v>
      </c>
      <c r="BC464" s="19">
        <f t="shared" ca="1" si="694"/>
        <v>3.2962717198611934E-4</v>
      </c>
      <c r="BD464" s="19">
        <f t="shared" ca="1" si="695"/>
        <v>0.99999994567296224</v>
      </c>
      <c r="BE464" s="19">
        <f t="shared" ca="1" si="696"/>
        <v>3.2962717795534207E-4</v>
      </c>
      <c r="BF464" s="19">
        <f t="shared" ca="1" si="697"/>
        <v>-0.32548232788188369</v>
      </c>
      <c r="BG464" s="19">
        <f t="shared" ca="1" si="698"/>
        <v>1.3254823278818837</v>
      </c>
      <c r="BH464" s="19">
        <f t="shared" ca="1" si="699"/>
        <v>0.53069660721713174</v>
      </c>
      <c r="BI464" s="72">
        <f t="shared" ca="1" si="700"/>
        <v>1.1110447552501001E-3</v>
      </c>
      <c r="BJ464" s="72">
        <f t="shared" ca="1" si="701"/>
        <v>-1.5572129968694214E-4</v>
      </c>
      <c r="BK464" s="72">
        <f t="shared" ca="1" si="702"/>
        <v>-1.2367559233672498E-13</v>
      </c>
      <c r="BL464" s="72">
        <f t="shared" ca="1" si="703"/>
        <v>8.9330838307046818E-3</v>
      </c>
      <c r="BM464" s="72">
        <f t="shared" ca="1" si="704"/>
        <v>1.0022295441883267</v>
      </c>
      <c r="BN464" s="72">
        <f t="shared" ca="1" si="705"/>
        <v>2.2233471823237322E-3</v>
      </c>
      <c r="BO464" s="72">
        <f t="shared" ca="1" si="706"/>
        <v>3.8875626474602082E-7</v>
      </c>
      <c r="BP464" s="72">
        <f t="shared" ca="1" si="707"/>
        <v>2097.553283288571</v>
      </c>
      <c r="BQ464" s="72">
        <f t="shared" ca="1" si="708"/>
        <v>-0.40123377530117454</v>
      </c>
      <c r="BR464" s="72">
        <f t="shared" ca="1" si="709"/>
        <v>2.7402720328854522</v>
      </c>
      <c r="BS464" s="72">
        <f t="shared" ca="1" si="710"/>
        <v>5.8818646864752449</v>
      </c>
      <c r="BT464" s="72">
        <f t="shared" ca="1" si="711"/>
        <v>337.01099807714229</v>
      </c>
      <c r="BU464" s="72">
        <f t="shared" ca="1" si="712"/>
        <v>157.00602220207074</v>
      </c>
      <c r="BV464" s="72">
        <f t="shared" ca="1" si="713"/>
        <v>337.00602220207065</v>
      </c>
    </row>
    <row r="465" spans="1:74">
      <c r="A465" s="13">
        <f ca="1">'MGRS to'!AO465</f>
        <v>33.995808871127338</v>
      </c>
      <c r="B465" s="13">
        <f ca="1">'MGRS to'!AP465</f>
        <v>-6.8469169650232367</v>
      </c>
      <c r="C465" s="19">
        <f t="shared" ca="1" si="642"/>
        <v>0.59333879667986866</v>
      </c>
      <c r="D465" s="19">
        <f t="shared" ca="1" si="643"/>
        <v>-0.11950124465031289</v>
      </c>
      <c r="E465" s="19">
        <f t="shared" ca="1" si="644"/>
        <v>0.5917610472952306</v>
      </c>
      <c r="F465" s="19">
        <f t="shared" ca="1" si="645"/>
        <v>0.59178292302266788</v>
      </c>
      <c r="G465" s="19">
        <f t="shared" ca="1" si="646"/>
        <v>2.5302969022533706E-5</v>
      </c>
      <c r="H465" s="19">
        <f t="shared" ca="1" si="647"/>
        <v>2.5302969022533706E-5</v>
      </c>
      <c r="I465" s="19">
        <f t="shared" ca="1" si="648"/>
        <v>0</v>
      </c>
      <c r="J465" s="19">
        <f t="shared" ca="1" si="649"/>
        <v>3.0324240244628221E-5</v>
      </c>
      <c r="K465" s="19">
        <f t="shared" ca="1" si="650"/>
        <v>0.99999999954022023</v>
      </c>
      <c r="L465" s="19">
        <f t="shared" ca="1" si="651"/>
        <v>3.0324240249275711E-5</v>
      </c>
      <c r="M465" s="19">
        <f t="shared" ca="1" si="652"/>
        <v>0.57476337806173938</v>
      </c>
      <c r="N465" s="19">
        <f t="shared" ca="1" si="653"/>
        <v>0.42523662193826062</v>
      </c>
      <c r="O465" s="19">
        <f t="shared" ca="1" si="654"/>
        <v>-0.46354830473031328</v>
      </c>
      <c r="P465" s="72">
        <f t="shared" ca="1" si="655"/>
        <v>3.5724839096734802E-4</v>
      </c>
      <c r="Q465" s="72">
        <f t="shared" ca="1" si="656"/>
        <v>2.5361375475882357E-5</v>
      </c>
      <c r="R465" s="72">
        <f t="shared" ca="1" si="657"/>
        <v>5.8406453348651204E-8</v>
      </c>
      <c r="S465" s="19">
        <f t="shared" ca="1" si="658"/>
        <v>3.0357830275680291E-5</v>
      </c>
      <c r="T465" s="19">
        <f t="shared" ca="1" si="659"/>
        <v>0.99999999953920116</v>
      </c>
      <c r="U465" s="19">
        <f t="shared" ca="1" si="660"/>
        <v>3.0357830280343241E-5</v>
      </c>
      <c r="V465" s="19">
        <f t="shared" ca="1" si="661"/>
        <v>0.5754526690499725</v>
      </c>
      <c r="W465" s="19">
        <f t="shared" ca="1" si="662"/>
        <v>0.4245473309500275</v>
      </c>
      <c r="X465" s="19">
        <f t="shared" ca="1" si="663"/>
        <v>-0.46592450776791738</v>
      </c>
      <c r="Y465" s="72">
        <f t="shared" ca="1" si="664"/>
        <v>3.5666992289664934E-4</v>
      </c>
      <c r="Z465" s="72">
        <f t="shared" ca="1" si="665"/>
        <v>2.5361510294563E-5</v>
      </c>
      <c r="AA465" s="72">
        <f t="shared" ca="1" si="666"/>
        <v>1.3481868064359084E-10</v>
      </c>
      <c r="AB465" s="19">
        <f t="shared" ca="1" si="667"/>
        <v>3.0357907857536293E-5</v>
      </c>
      <c r="AC465" s="19">
        <f t="shared" ca="1" si="668"/>
        <v>0.99999999953919871</v>
      </c>
      <c r="AD465" s="19">
        <f t="shared" ca="1" si="669"/>
        <v>3.0357907862199281E-5</v>
      </c>
      <c r="AE465" s="19">
        <f t="shared" ca="1" si="670"/>
        <v>0.57545425748285794</v>
      </c>
      <c r="AF465" s="19">
        <f t="shared" ca="1" si="671"/>
        <v>0.42454574251714206</v>
      </c>
      <c r="AG465" s="19">
        <f t="shared" ca="1" si="672"/>
        <v>-0.46592999250716416</v>
      </c>
      <c r="AH465" s="72">
        <f t="shared" ca="1" si="673"/>
        <v>3.5666858984672304E-4</v>
      </c>
      <c r="AI465" s="72">
        <f t="shared" ca="1" si="674"/>
        <v>2.53615106057628E-5</v>
      </c>
      <c r="AJ465" s="72">
        <f t="shared" ca="1" si="675"/>
        <v>3.1119979978914449E-13</v>
      </c>
      <c r="AK465" s="19">
        <f t="shared" ca="1" si="676"/>
        <v>3.0357908036614911E-5</v>
      </c>
      <c r="AL465" s="19">
        <f t="shared" ca="1" si="677"/>
        <v>0.99999999953919871</v>
      </c>
      <c r="AM465" s="19">
        <f t="shared" ca="1" si="678"/>
        <v>3.0357908041277899E-5</v>
      </c>
      <c r="AN465" s="19">
        <f t="shared" ca="1" si="679"/>
        <v>0.57545426114944709</v>
      </c>
      <c r="AO465" s="19">
        <f t="shared" ca="1" si="680"/>
        <v>0.66885239332494395</v>
      </c>
      <c r="AP465" s="19">
        <f t="shared" ca="1" si="681"/>
        <v>0.33114760667505605</v>
      </c>
      <c r="AQ465" s="72">
        <f t="shared" ca="1" si="682"/>
        <v>5.6157062758031351E-4</v>
      </c>
      <c r="AR465" s="72">
        <f t="shared" ca="1" si="683"/>
        <v>2.5361519229416E-5</v>
      </c>
      <c r="AS465" s="72">
        <f t="shared" ca="1" si="684"/>
        <v>8.6236532000907255E-12</v>
      </c>
      <c r="AT465" s="19">
        <f t="shared" ca="1" si="685"/>
        <v>3.0357912999140368E-5</v>
      </c>
      <c r="AU465" s="19">
        <f t="shared" ca="1" si="686"/>
        <v>0.9999999995391986</v>
      </c>
      <c r="AV465" s="19">
        <f t="shared" ca="1" si="687"/>
        <v>3.0357913003803359E-5</v>
      </c>
      <c r="AW465" s="19">
        <f t="shared" ca="1" si="688"/>
        <v>0.57545436275270256</v>
      </c>
      <c r="AX465" s="19">
        <f t="shared" ca="1" si="689"/>
        <v>0.42454563724729744</v>
      </c>
      <c r="AY465" s="19">
        <f t="shared" ca="1" si="690"/>
        <v>-0.46593035599746768</v>
      </c>
      <c r="AZ465" s="72">
        <f t="shared" ca="1" si="691"/>
        <v>3.5666850150181374E-4</v>
      </c>
      <c r="BA465" s="72">
        <f t="shared" ca="1" si="692"/>
        <v>2.5361510626386978E-5</v>
      </c>
      <c r="BB465" s="72">
        <f t="shared" ca="1" si="693"/>
        <v>-8.6030290218628604E-12</v>
      </c>
      <c r="BC465" s="19">
        <f t="shared" ca="1" si="694"/>
        <v>3.0357908048483009E-5</v>
      </c>
      <c r="BD465" s="19">
        <f t="shared" ca="1" si="695"/>
        <v>0.99999999953919871</v>
      </c>
      <c r="BE465" s="19">
        <f t="shared" ca="1" si="696"/>
        <v>3.0357908053145996E-5</v>
      </c>
      <c r="BF465" s="19">
        <f t="shared" ca="1" si="697"/>
        <v>0.57545426139244327</v>
      </c>
      <c r="BG465" s="19">
        <f t="shared" ca="1" si="698"/>
        <v>0.42454573860755673</v>
      </c>
      <c r="BH465" s="19">
        <f t="shared" ca="1" si="699"/>
        <v>-0.46593000600671874</v>
      </c>
      <c r="BI465" s="72">
        <f t="shared" ca="1" si="700"/>
        <v>3.5666858656570782E-4</v>
      </c>
      <c r="BJ465" s="72">
        <f t="shared" ca="1" si="701"/>
        <v>2.5361510606528745E-5</v>
      </c>
      <c r="BK465" s="72">
        <f t="shared" ca="1" si="702"/>
        <v>-1.9858233438717343E-14</v>
      </c>
      <c r="BL465" s="72">
        <f t="shared" ca="1" si="703"/>
        <v>2.8612246222928885E-3</v>
      </c>
      <c r="BM465" s="72">
        <f t="shared" ca="1" si="704"/>
        <v>1.0007149228651797</v>
      </c>
      <c r="BN465" s="72">
        <f t="shared" ca="1" si="705"/>
        <v>7.1428451943442194E-4</v>
      </c>
      <c r="BO465" s="72">
        <f t="shared" ca="1" si="706"/>
        <v>-1.0105501441523846E-8</v>
      </c>
      <c r="BP465" s="72">
        <f t="shared" ca="1" si="707"/>
        <v>193.17995053931398</v>
      </c>
      <c r="BQ465" s="72">
        <f t="shared" ca="1" si="708"/>
        <v>0.76382153914351258</v>
      </c>
      <c r="BR465" s="72">
        <f t="shared" ca="1" si="709"/>
        <v>-2.3777569669697054</v>
      </c>
      <c r="BS465" s="72">
        <f t="shared" ca="1" si="710"/>
        <v>0.76383568662008772</v>
      </c>
      <c r="BT465" s="72">
        <f t="shared" ca="1" si="711"/>
        <v>43.7637504941099</v>
      </c>
      <c r="BU465" s="72">
        <f t="shared" ca="1" si="712"/>
        <v>-136.23543891519159</v>
      </c>
      <c r="BV465" s="72">
        <f t="shared" ca="1" si="713"/>
        <v>43.764561084808406</v>
      </c>
    </row>
    <row r="466" spans="1:74">
      <c r="A466" s="13">
        <f ca="1">'MGRS to'!AO466</f>
        <v>33.992393815393854</v>
      </c>
      <c r="B466" s="13">
        <f ca="1">'MGRS to'!AP466</f>
        <v>-6.8454985042236896</v>
      </c>
      <c r="C466" s="19">
        <f t="shared" ca="1" si="642"/>
        <v>0.59327919271318019</v>
      </c>
      <c r="D466" s="19">
        <f t="shared" ca="1" si="643"/>
        <v>-0.11947648783905034</v>
      </c>
      <c r="E466" s="19">
        <f t="shared" ca="1" si="644"/>
        <v>0.59178292302266788</v>
      </c>
      <c r="F466" s="19">
        <f t="shared" ca="1" si="645"/>
        <v>0.59172339432277654</v>
      </c>
      <c r="G466" s="19">
        <f t="shared" ca="1" si="646"/>
        <v>2.475681126255791E-5</v>
      </c>
      <c r="H466" s="19">
        <f t="shared" ca="1" si="647"/>
        <v>2.475681126255791E-5</v>
      </c>
      <c r="I466" s="19">
        <f t="shared" ca="1" si="648"/>
        <v>0</v>
      </c>
      <c r="J466" s="19">
        <f t="shared" ca="1" si="649"/>
        <v>6.2975043460361042E-5</v>
      </c>
      <c r="K466" s="19">
        <f t="shared" ca="1" si="650"/>
        <v>0.99999999801707196</v>
      </c>
      <c r="L466" s="19">
        <f t="shared" ca="1" si="651"/>
        <v>6.297504350198603E-5</v>
      </c>
      <c r="M466" s="19">
        <f t="shared" ca="1" si="652"/>
        <v>0.27079756418941731</v>
      </c>
      <c r="N466" s="19">
        <f t="shared" ca="1" si="653"/>
        <v>0.72920243581058264</v>
      </c>
      <c r="O466" s="19">
        <f t="shared" ca="1" si="654"/>
        <v>0.14657515966217249</v>
      </c>
      <c r="P466" s="72">
        <f t="shared" ca="1" si="655"/>
        <v>6.1214796133623702E-4</v>
      </c>
      <c r="Q466" s="72">
        <f t="shared" ca="1" si="656"/>
        <v>2.4813958491410537E-5</v>
      </c>
      <c r="R466" s="72">
        <f t="shared" ca="1" si="657"/>
        <v>5.7147228852627238E-8</v>
      </c>
      <c r="S466" s="19">
        <f t="shared" ca="1" si="658"/>
        <v>6.2990534746526117E-5</v>
      </c>
      <c r="T466" s="19">
        <f t="shared" ca="1" si="659"/>
        <v>0.99999999801609629</v>
      </c>
      <c r="U466" s="19">
        <f t="shared" ca="1" si="660"/>
        <v>6.2990534788181843E-5</v>
      </c>
      <c r="V466" s="19">
        <f t="shared" ca="1" si="661"/>
        <v>0.27135590695804729</v>
      </c>
      <c r="W466" s="19">
        <f t="shared" ca="1" si="662"/>
        <v>0.72864409304195266</v>
      </c>
      <c r="X466" s="19">
        <f t="shared" ca="1" si="663"/>
        <v>0.14592120035292144</v>
      </c>
      <c r="Y466" s="72">
        <f t="shared" ca="1" si="664"/>
        <v>6.1168010347198063E-4</v>
      </c>
      <c r="Z466" s="72">
        <f t="shared" ca="1" si="665"/>
        <v>2.4814090406827173E-5</v>
      </c>
      <c r="AA466" s="72">
        <f t="shared" ca="1" si="666"/>
        <v>1.319154166360781E-10</v>
      </c>
      <c r="AB466" s="19">
        <f t="shared" ca="1" si="667"/>
        <v>6.2990570542706834E-5</v>
      </c>
      <c r="AC466" s="19">
        <f t="shared" ca="1" si="668"/>
        <v>0.99999999801609407</v>
      </c>
      <c r="AD466" s="19">
        <f t="shared" ca="1" si="669"/>
        <v>6.2990570584362614E-5</v>
      </c>
      <c r="AE466" s="19">
        <f t="shared" ca="1" si="670"/>
        <v>0.27135719532778974</v>
      </c>
      <c r="AF466" s="19">
        <f t="shared" ca="1" si="671"/>
        <v>0.72864280467221021</v>
      </c>
      <c r="AG466" s="19">
        <f t="shared" ca="1" si="672"/>
        <v>0.14591969019008832</v>
      </c>
      <c r="AH466" s="72">
        <f t="shared" ca="1" si="673"/>
        <v>6.1167902389363117E-4</v>
      </c>
      <c r="AI466" s="72">
        <f t="shared" ca="1" si="674"/>
        <v>2.4814090711333227E-5</v>
      </c>
      <c r="AJ466" s="72">
        <f t="shared" ca="1" si="675"/>
        <v>3.045060541608316E-13</v>
      </c>
      <c r="AK466" s="19">
        <f t="shared" ca="1" si="676"/>
        <v>6.2990570625340048E-5</v>
      </c>
      <c r="AL466" s="19">
        <f t="shared" ca="1" si="677"/>
        <v>0.99999999801609407</v>
      </c>
      <c r="AM466" s="19">
        <f t="shared" ca="1" si="678"/>
        <v>6.2990570666995828E-5</v>
      </c>
      <c r="AN466" s="19">
        <f t="shared" ca="1" si="679"/>
        <v>0.27135719830177318</v>
      </c>
      <c r="AO466" s="19">
        <f t="shared" ca="1" si="680"/>
        <v>0.92636527092981213</v>
      </c>
      <c r="AP466" s="19">
        <f t="shared" ca="1" si="681"/>
        <v>7.3634729070187865E-2</v>
      </c>
      <c r="AQ466" s="72">
        <f t="shared" ca="1" si="682"/>
        <v>7.7727646440690348E-4</v>
      </c>
      <c r="AR466" s="72">
        <f t="shared" ca="1" si="683"/>
        <v>2.4814079372866081E-5</v>
      </c>
      <c r="AS466" s="72">
        <f t="shared" ca="1" si="684"/>
        <v>-1.1338467145705858E-11</v>
      </c>
      <c r="AT466" s="19">
        <f t="shared" ca="1" si="685"/>
        <v>6.2990567548495361E-5</v>
      </c>
      <c r="AU466" s="19">
        <f t="shared" ca="1" si="686"/>
        <v>0.99999999801609407</v>
      </c>
      <c r="AV466" s="19">
        <f t="shared" ca="1" si="687"/>
        <v>6.2990567590151154E-5</v>
      </c>
      <c r="AW466" s="19">
        <f t="shared" ca="1" si="688"/>
        <v>0.27135708756346738</v>
      </c>
      <c r="AX466" s="19">
        <f t="shared" ca="1" si="689"/>
        <v>0.72864291243653256</v>
      </c>
      <c r="AY466" s="19">
        <f t="shared" ca="1" si="690"/>
        <v>0.14591981650626329</v>
      </c>
      <c r="AZ466" s="72">
        <f t="shared" ca="1" si="691"/>
        <v>6.1167911419381874E-4</v>
      </c>
      <c r="BA466" s="72">
        <f t="shared" ca="1" si="692"/>
        <v>2.4814090685863058E-5</v>
      </c>
      <c r="BB466" s="72">
        <f t="shared" ca="1" si="693"/>
        <v>1.1312996976790271E-11</v>
      </c>
      <c r="BC466" s="19">
        <f t="shared" ca="1" si="694"/>
        <v>6.2990570618428259E-5</v>
      </c>
      <c r="BD466" s="19">
        <f t="shared" ca="1" si="695"/>
        <v>0.99999999801609407</v>
      </c>
      <c r="BE466" s="19">
        <f t="shared" ca="1" si="696"/>
        <v>6.2990570660084039E-5</v>
      </c>
      <c r="BF466" s="19">
        <f t="shared" ca="1" si="697"/>
        <v>0.27135719805301667</v>
      </c>
      <c r="BG466" s="19">
        <f t="shared" ca="1" si="698"/>
        <v>0.72864280194698328</v>
      </c>
      <c r="BH466" s="19">
        <f t="shared" ca="1" si="699"/>
        <v>0.14591968699570745</v>
      </c>
      <c r="BI466" s="72">
        <f t="shared" ca="1" si="700"/>
        <v>6.1167902161005062E-4</v>
      </c>
      <c r="BJ466" s="72">
        <f t="shared" ca="1" si="701"/>
        <v>2.4814090711977338E-5</v>
      </c>
      <c r="BK466" s="72">
        <f t="shared" ca="1" si="702"/>
        <v>2.6114279873734256E-14</v>
      </c>
      <c r="BL466" s="72">
        <f t="shared" ca="1" si="703"/>
        <v>4.9106857900047245E-3</v>
      </c>
      <c r="BM466" s="72">
        <f t="shared" ca="1" si="704"/>
        <v>1.0012265433713006</v>
      </c>
      <c r="BN466" s="72">
        <f t="shared" ca="1" si="705"/>
        <v>1.2246656241666327E-3</v>
      </c>
      <c r="BO466" s="72">
        <f t="shared" ca="1" si="706"/>
        <v>1.1233974123723457E-8</v>
      </c>
      <c r="BP466" s="72">
        <f t="shared" ca="1" si="707"/>
        <v>400.83508356179226</v>
      </c>
      <c r="BQ466" s="72">
        <f t="shared" ca="1" si="708"/>
        <v>2.8099362737673887</v>
      </c>
      <c r="BR466" s="72">
        <f t="shared" ca="1" si="709"/>
        <v>-0.33164253810247107</v>
      </c>
      <c r="BS466" s="72">
        <f t="shared" ca="1" si="710"/>
        <v>2.8099501154873221</v>
      </c>
      <c r="BT466" s="72">
        <f t="shared" ca="1" si="711"/>
        <v>160.99748918758837</v>
      </c>
      <c r="BU466" s="72">
        <f t="shared" ca="1" si="712"/>
        <v>-19.001717740278185</v>
      </c>
      <c r="BV466" s="72">
        <f t="shared" ca="1" si="713"/>
        <v>160.9982822597218</v>
      </c>
    </row>
    <row r="467" spans="1:74">
      <c r="A467" s="13">
        <f ca="1">'MGRS to'!AO467</f>
        <v>34.006027130318053</v>
      </c>
      <c r="B467" s="13">
        <f ca="1">'MGRS to'!AP467</f>
        <v>-6.8486077816649082</v>
      </c>
      <c r="C467" s="19">
        <f t="shared" ca="1" si="642"/>
        <v>0.59351713894656888</v>
      </c>
      <c r="D467" s="19">
        <f t="shared" ca="1" si="643"/>
        <v>-0.11953075496775759</v>
      </c>
      <c r="E467" s="19">
        <f t="shared" ca="1" si="644"/>
        <v>0.59172339432277654</v>
      </c>
      <c r="F467" s="19">
        <f t="shared" ca="1" si="645"/>
        <v>0.59196104021382501</v>
      </c>
      <c r="G467" s="19">
        <f t="shared" ca="1" si="646"/>
        <v>-5.4267128707249923E-5</v>
      </c>
      <c r="H467" s="19">
        <f t="shared" ca="1" si="647"/>
        <v>-5.4267128707249923E-5</v>
      </c>
      <c r="I467" s="19">
        <f t="shared" ca="1" si="648"/>
        <v>0</v>
      </c>
      <c r="J467" s="19">
        <f t="shared" ca="1" si="649"/>
        <v>2.4187580666541051E-4</v>
      </c>
      <c r="K467" s="19">
        <f t="shared" ca="1" si="650"/>
        <v>0.99999997074804647</v>
      </c>
      <c r="L467" s="19">
        <f t="shared" ca="1" si="651"/>
        <v>2.418758090238572E-4</v>
      </c>
      <c r="M467" s="19">
        <f t="shared" ca="1" si="652"/>
        <v>-0.15452933391212717</v>
      </c>
      <c r="N467" s="19">
        <f t="shared" ca="1" si="653"/>
        <v>1.1545293339121272</v>
      </c>
      <c r="O467" s="19">
        <f t="shared" ca="1" si="654"/>
        <v>0.46083274713262401</v>
      </c>
      <c r="P467" s="72">
        <f t="shared" ca="1" si="655"/>
        <v>9.6816467834710785E-4</v>
      </c>
      <c r="Q467" s="72">
        <f t="shared" ca="1" si="656"/>
        <v>-5.4392380922361705E-5</v>
      </c>
      <c r="R467" s="72">
        <f t="shared" ca="1" si="657"/>
        <v>-1.2525221511178154E-7</v>
      </c>
      <c r="S467" s="19">
        <f t="shared" ca="1" si="658"/>
        <v>2.4189518336661332E-4</v>
      </c>
      <c r="T467" s="19">
        <f t="shared" ca="1" si="659"/>
        <v>0.99999997074335956</v>
      </c>
      <c r="U467" s="19">
        <f t="shared" ca="1" si="660"/>
        <v>2.4189518572562683E-4</v>
      </c>
      <c r="V467" s="19">
        <f t="shared" ca="1" si="661"/>
        <v>-0.15487359115653951</v>
      </c>
      <c r="W467" s="19">
        <f t="shared" ca="1" si="662"/>
        <v>1.1548735911565395</v>
      </c>
      <c r="X467" s="19">
        <f t="shared" ca="1" si="663"/>
        <v>0.46099346794110718</v>
      </c>
      <c r="Y467" s="72">
        <f t="shared" ca="1" si="664"/>
        <v>9.6845252744274266E-4</v>
      </c>
      <c r="Z467" s="72">
        <f t="shared" ca="1" si="665"/>
        <v>-5.4392670013010409E-5</v>
      </c>
      <c r="AA467" s="72">
        <f t="shared" ca="1" si="666"/>
        <v>-2.8909064870425143E-10</v>
      </c>
      <c r="AB467" s="19">
        <f t="shared" ca="1" si="667"/>
        <v>2.4189522813917278E-4</v>
      </c>
      <c r="AC467" s="19">
        <f t="shared" ca="1" si="668"/>
        <v>0.9999999707433489</v>
      </c>
      <c r="AD467" s="19">
        <f t="shared" ca="1" si="669"/>
        <v>2.4189523049818757E-4</v>
      </c>
      <c r="AE467" s="19">
        <f t="shared" ca="1" si="670"/>
        <v>-0.15487438563003403</v>
      </c>
      <c r="AF467" s="19">
        <f t="shared" ca="1" si="671"/>
        <v>1.1548743856300341</v>
      </c>
      <c r="AG467" s="19">
        <f t="shared" ca="1" si="672"/>
        <v>0.46099383874019395</v>
      </c>
      <c r="AH467" s="72">
        <f t="shared" ca="1" si="673"/>
        <v>9.6845319173748676E-4</v>
      </c>
      <c r="AI467" s="72">
        <f t="shared" ca="1" si="674"/>
        <v>-5.439267068025133E-5</v>
      </c>
      <c r="AJ467" s="72">
        <f t="shared" ca="1" si="675"/>
        <v>-6.6724092071847318E-13</v>
      </c>
      <c r="AK467" s="19">
        <f t="shared" ca="1" si="676"/>
        <v>2.4189522824254932E-4</v>
      </c>
      <c r="AL467" s="19">
        <f t="shared" ca="1" si="677"/>
        <v>0.99999997074334868</v>
      </c>
      <c r="AM467" s="19">
        <f t="shared" ca="1" si="678"/>
        <v>2.4189523060156416E-4</v>
      </c>
      <c r="AN467" s="19">
        <f t="shared" ca="1" si="679"/>
        <v>-0.15487438746370805</v>
      </c>
      <c r="AO467" s="19">
        <f t="shared" ca="1" si="680"/>
        <v>0.97601392410774124</v>
      </c>
      <c r="AP467" s="19">
        <f t="shared" ca="1" si="681"/>
        <v>2.3986075892258762E-2</v>
      </c>
      <c r="AQ467" s="72">
        <f t="shared" ca="1" si="682"/>
        <v>8.1883254892821974E-4</v>
      </c>
      <c r="AR467" s="72">
        <f t="shared" ca="1" si="683"/>
        <v>-5.4392635846010979E-5</v>
      </c>
      <c r="AS467" s="72">
        <f t="shared" ca="1" si="684"/>
        <v>3.483424035062143E-11</v>
      </c>
      <c r="AT467" s="19">
        <f t="shared" ca="1" si="685"/>
        <v>2.4189522284755405E-4</v>
      </c>
      <c r="AU467" s="19">
        <f t="shared" ca="1" si="686"/>
        <v>0.99999997074335001</v>
      </c>
      <c r="AV467" s="19">
        <f t="shared" ca="1" si="687"/>
        <v>2.4189522520656873E-4</v>
      </c>
      <c r="AW467" s="19">
        <f t="shared" ca="1" si="688"/>
        <v>-0.15487429173297268</v>
      </c>
      <c r="AX467" s="19">
        <f t="shared" ca="1" si="689"/>
        <v>1.1548742917329726</v>
      </c>
      <c r="AY467" s="19">
        <f t="shared" ca="1" si="690"/>
        <v>0.46099379491629811</v>
      </c>
      <c r="AZ467" s="72">
        <f t="shared" ca="1" si="691"/>
        <v>9.6845311322596331E-4</v>
      </c>
      <c r="BA467" s="72">
        <f t="shared" ca="1" si="692"/>
        <v>-5.4392670601391566E-5</v>
      </c>
      <c r="BB467" s="72">
        <f t="shared" ca="1" si="693"/>
        <v>-3.4755380587121309E-11</v>
      </c>
      <c r="BC467" s="19">
        <f t="shared" ca="1" si="694"/>
        <v>2.4189522823028339E-4</v>
      </c>
      <c r="BD467" s="19">
        <f t="shared" ca="1" si="695"/>
        <v>0.9999999707433489</v>
      </c>
      <c r="BE467" s="19">
        <f t="shared" ca="1" si="696"/>
        <v>2.4189523058929817E-4</v>
      </c>
      <c r="BF467" s="19">
        <f t="shared" ca="1" si="697"/>
        <v>-0.15487438724702085</v>
      </c>
      <c r="BG467" s="19">
        <f t="shared" ca="1" si="698"/>
        <v>1.1548743872470209</v>
      </c>
      <c r="BH467" s="19">
        <f t="shared" ca="1" si="699"/>
        <v>0.46099383949487838</v>
      </c>
      <c r="BI467" s="72">
        <f t="shared" ca="1" si="700"/>
        <v>9.6845319308952146E-4</v>
      </c>
      <c r="BJ467" s="72">
        <f t="shared" ca="1" si="701"/>
        <v>-5.4392670681609354E-5</v>
      </c>
      <c r="BK467" s="72">
        <f t="shared" ca="1" si="702"/>
        <v>-8.0217787707531629E-14</v>
      </c>
      <c r="BL467" s="72">
        <f t="shared" ca="1" si="703"/>
        <v>7.7832721705895658E-3</v>
      </c>
      <c r="BM467" s="72">
        <f t="shared" ca="1" si="704"/>
        <v>1.0019429875566472</v>
      </c>
      <c r="BN467" s="72">
        <f t="shared" ca="1" si="705"/>
        <v>1.9382795321275647E-3</v>
      </c>
      <c r="BO467" s="72">
        <f t="shared" ca="1" si="706"/>
        <v>2.1601098546339165E-7</v>
      </c>
      <c r="BP467" s="72">
        <f t="shared" ca="1" si="707"/>
        <v>1539.2799404705336</v>
      </c>
      <c r="BQ467" s="72">
        <f t="shared" ca="1" si="708"/>
        <v>-0.18685475595645176</v>
      </c>
      <c r="BR467" s="72">
        <f t="shared" ca="1" si="709"/>
        <v>2.9547075524598321</v>
      </c>
      <c r="BS467" s="72">
        <f t="shared" ca="1" si="710"/>
        <v>6.0963002060496247</v>
      </c>
      <c r="BT467" s="72">
        <f t="shared" ca="1" si="711"/>
        <v>349.29401110174831</v>
      </c>
      <c r="BU467" s="72">
        <f t="shared" ca="1" si="712"/>
        <v>169.29227245137764</v>
      </c>
      <c r="BV467" s="72">
        <f t="shared" ca="1" si="713"/>
        <v>349.29227245137758</v>
      </c>
    </row>
    <row r="468" spans="1:74">
      <c r="A468" s="13">
        <f ca="1">'MGRS to'!AO468</f>
        <v>34.005509659130695</v>
      </c>
      <c r="B468" s="13">
        <f ca="1">'MGRS to'!AP468</f>
        <v>-6.8473757955107448</v>
      </c>
      <c r="C468" s="19">
        <f t="shared" ca="1" si="642"/>
        <v>0.59350810737056525</v>
      </c>
      <c r="D468" s="19">
        <f t="shared" ca="1" si="643"/>
        <v>-0.11950925275302844</v>
      </c>
      <c r="E468" s="19">
        <f t="shared" ca="1" si="644"/>
        <v>0.59196104021382501</v>
      </c>
      <c r="F468" s="19">
        <f t="shared" ca="1" si="645"/>
        <v>0.59195202003130565</v>
      </c>
      <c r="G468" s="19">
        <f t="shared" ca="1" si="646"/>
        <v>2.150221472914382E-5</v>
      </c>
      <c r="H468" s="19">
        <f t="shared" ca="1" si="647"/>
        <v>2.150221472914382E-5</v>
      </c>
      <c r="I468" s="19">
        <f t="shared" ca="1" si="648"/>
        <v>0</v>
      </c>
      <c r="J468" s="19">
        <f t="shared" ca="1" si="649"/>
        <v>1.9993965026528702E-5</v>
      </c>
      <c r="K468" s="19">
        <f t="shared" ca="1" si="650"/>
        <v>0.99999999980012078</v>
      </c>
      <c r="L468" s="19">
        <f t="shared" ca="1" si="651"/>
        <v>1.9993965027860828E-5</v>
      </c>
      <c r="M468" s="19">
        <f t="shared" ca="1" si="652"/>
        <v>0.74060056857205525</v>
      </c>
      <c r="N468" s="19">
        <f t="shared" ca="1" si="653"/>
        <v>0.25939943142794475</v>
      </c>
      <c r="O468" s="19">
        <f t="shared" ca="1" si="654"/>
        <v>-1.4005300180390328</v>
      </c>
      <c r="P468" s="72">
        <f t="shared" ca="1" si="655"/>
        <v>2.1801646779444703E-4</v>
      </c>
      <c r="Q468" s="72">
        <f t="shared" ca="1" si="656"/>
        <v>2.1551835624824724E-5</v>
      </c>
      <c r="R468" s="72">
        <f t="shared" ca="1" si="657"/>
        <v>4.9620895680903959E-8</v>
      </c>
      <c r="S468" s="19">
        <f t="shared" ca="1" si="658"/>
        <v>2.0030722904687327E-5</v>
      </c>
      <c r="T468" s="19">
        <f t="shared" ca="1" si="659"/>
        <v>0.99999999979938514</v>
      </c>
      <c r="U468" s="19">
        <f t="shared" ca="1" si="660"/>
        <v>2.0030722906026811E-5</v>
      </c>
      <c r="V468" s="19">
        <f t="shared" ca="1" si="661"/>
        <v>0.74094746671402667</v>
      </c>
      <c r="W468" s="19">
        <f t="shared" ca="1" si="662"/>
        <v>0.25905253328597333</v>
      </c>
      <c r="X468" s="19">
        <f t="shared" ca="1" si="663"/>
        <v>-1.403744576076982</v>
      </c>
      <c r="Y468" s="72">
        <f t="shared" ca="1" si="664"/>
        <v>2.177251010261071E-4</v>
      </c>
      <c r="Z468" s="72">
        <f t="shared" ca="1" si="665"/>
        <v>2.1551950135492338E-5</v>
      </c>
      <c r="AA468" s="72">
        <f t="shared" ca="1" si="666"/>
        <v>1.1451066761413125E-10</v>
      </c>
      <c r="AB468" s="19">
        <f t="shared" ca="1" si="667"/>
        <v>2.0030807751136756E-5</v>
      </c>
      <c r="AC468" s="19">
        <f t="shared" ca="1" si="668"/>
        <v>0.99999999979938337</v>
      </c>
      <c r="AD468" s="19">
        <f t="shared" ca="1" si="669"/>
        <v>2.0030807752476261E-5</v>
      </c>
      <c r="AE468" s="19">
        <f t="shared" ca="1" si="670"/>
        <v>0.74094826504586198</v>
      </c>
      <c r="AF468" s="19">
        <f t="shared" ca="1" si="671"/>
        <v>0.25905173495413802</v>
      </c>
      <c r="AG468" s="19">
        <f t="shared" ca="1" si="672"/>
        <v>-1.4037519838089538</v>
      </c>
      <c r="AH468" s="72">
        <f t="shared" ca="1" si="673"/>
        <v>2.1772443049046069E-4</v>
      </c>
      <c r="AI468" s="72">
        <f t="shared" ca="1" si="674"/>
        <v>2.1551950399749823E-5</v>
      </c>
      <c r="AJ468" s="72">
        <f t="shared" ca="1" si="675"/>
        <v>2.6425748457406355E-13</v>
      </c>
      <c r="AK468" s="19">
        <f t="shared" ca="1" si="676"/>
        <v>2.003080794691407E-5</v>
      </c>
      <c r="AL468" s="19">
        <f t="shared" ca="1" si="677"/>
        <v>0.99999999979938337</v>
      </c>
      <c r="AM468" s="19">
        <f t="shared" ca="1" si="678"/>
        <v>2.0030807948253575E-5</v>
      </c>
      <c r="AN468" s="19">
        <f t="shared" ca="1" si="679"/>
        <v>0.74094826688905113</v>
      </c>
      <c r="AO468" s="19">
        <f t="shared" ca="1" si="680"/>
        <v>0.45099566579411143</v>
      </c>
      <c r="AP468" s="19">
        <f t="shared" ca="1" si="681"/>
        <v>0.54900433420588857</v>
      </c>
      <c r="AQ468" s="72">
        <f t="shared" ca="1" si="682"/>
        <v>3.7886450789165101E-4</v>
      </c>
      <c r="AR468" s="72">
        <f t="shared" ca="1" si="683"/>
        <v>2.1551967943279186E-5</v>
      </c>
      <c r="AS468" s="72">
        <f t="shared" ca="1" si="684"/>
        <v>1.7543529363196796E-11</v>
      </c>
      <c r="AT468" s="19">
        <f t="shared" ca="1" si="685"/>
        <v>2.0030820945766668E-5</v>
      </c>
      <c r="AU468" s="19">
        <f t="shared" ca="1" si="686"/>
        <v>0.99999999979938314</v>
      </c>
      <c r="AV468" s="19">
        <f t="shared" ca="1" si="687"/>
        <v>2.0030820947106176E-5</v>
      </c>
      <c r="AW468" s="19">
        <f t="shared" ca="1" si="688"/>
        <v>0.74094838919598083</v>
      </c>
      <c r="AX468" s="19">
        <f t="shared" ca="1" si="689"/>
        <v>0.25905161080401917</v>
      </c>
      <c r="AY468" s="19">
        <f t="shared" ca="1" si="690"/>
        <v>-1.4037531358036994</v>
      </c>
      <c r="AZ468" s="72">
        <f t="shared" ca="1" si="691"/>
        <v>2.1772432621417268E-4</v>
      </c>
      <c r="BA468" s="72">
        <f t="shared" ca="1" si="692"/>
        <v>2.1551950440845043E-5</v>
      </c>
      <c r="BB468" s="72">
        <f t="shared" ca="1" si="693"/>
        <v>-1.7502434143521666E-11</v>
      </c>
      <c r="BC468" s="19">
        <f t="shared" ca="1" si="694"/>
        <v>2.0030807977363685E-5</v>
      </c>
      <c r="BD468" s="19">
        <f t="shared" ca="1" si="695"/>
        <v>0.99999999979938337</v>
      </c>
      <c r="BE468" s="19">
        <f t="shared" ca="1" si="696"/>
        <v>2.0030807978703189E-5</v>
      </c>
      <c r="BF468" s="19">
        <f t="shared" ca="1" si="697"/>
        <v>0.74094826717554552</v>
      </c>
      <c r="BG468" s="19">
        <f t="shared" ca="1" si="698"/>
        <v>0.25905173282445448</v>
      </c>
      <c r="BH468" s="19">
        <f t="shared" ca="1" si="699"/>
        <v>-1.4037520035703774</v>
      </c>
      <c r="BI468" s="72">
        <f t="shared" ca="1" si="700"/>
        <v>2.1772442870169481E-4</v>
      </c>
      <c r="BJ468" s="72">
        <f t="shared" ca="1" si="701"/>
        <v>2.1551950400454487E-5</v>
      </c>
      <c r="BK468" s="72">
        <f t="shared" ca="1" si="702"/>
        <v>-4.0390556025650393E-14</v>
      </c>
      <c r="BL468" s="72">
        <f t="shared" ca="1" si="703"/>
        <v>1.7458783094514258E-3</v>
      </c>
      <c r="BM468" s="72">
        <f t="shared" ca="1" si="704"/>
        <v>1.0004363268019321</v>
      </c>
      <c r="BN468" s="72">
        <f t="shared" ca="1" si="705"/>
        <v>4.3608895012096113E-4</v>
      </c>
      <c r="BO468" s="72">
        <f t="shared" ca="1" si="706"/>
        <v>-1.2259274758956397E-8</v>
      </c>
      <c r="BP468" s="72">
        <f t="shared" ca="1" si="707"/>
        <v>127.46440602843244</v>
      </c>
      <c r="BQ468" s="72">
        <f t="shared" ca="1" si="708"/>
        <v>2.0397693638654606</v>
      </c>
      <c r="BR468" s="72">
        <f t="shared" ca="1" si="709"/>
        <v>-1.101811264042754</v>
      </c>
      <c r="BS468" s="72">
        <f t="shared" ca="1" si="710"/>
        <v>2.0397813895470391</v>
      </c>
      <c r="BT468" s="72">
        <f t="shared" ca="1" si="711"/>
        <v>116.87017572957564</v>
      </c>
      <c r="BU468" s="72">
        <f t="shared" ca="1" si="712"/>
        <v>-63.129135249624163</v>
      </c>
      <c r="BV468" s="72">
        <f t="shared" ca="1" si="713"/>
        <v>116.87086475037586</v>
      </c>
    </row>
    <row r="469" spans="1:74">
      <c r="A469" s="13">
        <f ca="1">'MGRS to'!AO469</f>
        <v>33.98555546848074</v>
      </c>
      <c r="B469" s="13">
        <f ca="1">'MGRS to'!AP469</f>
        <v>-6.8401401445809737</v>
      </c>
      <c r="C469" s="19">
        <f t="shared" ca="1" si="642"/>
        <v>0.59315984104415287</v>
      </c>
      <c r="D469" s="19">
        <f t="shared" ca="1" si="643"/>
        <v>-0.11938296682077897</v>
      </c>
      <c r="E469" s="19">
        <f t="shared" ca="1" si="644"/>
        <v>0.59195202003130565</v>
      </c>
      <c r="F469" s="19">
        <f t="shared" ca="1" si="645"/>
        <v>0.591604193435183</v>
      </c>
      <c r="G469" s="19">
        <f t="shared" ca="1" si="646"/>
        <v>1.2628593224947582E-4</v>
      </c>
      <c r="H469" s="19">
        <f t="shared" ca="1" si="647"/>
        <v>1.2628593224947582E-4</v>
      </c>
      <c r="I469" s="19">
        <f t="shared" ca="1" si="648"/>
        <v>0</v>
      </c>
      <c r="J469" s="19">
        <f t="shared" ca="1" si="649"/>
        <v>3.6327494431544931E-4</v>
      </c>
      <c r="K469" s="19">
        <f t="shared" ca="1" si="650"/>
        <v>0.99999993401565523</v>
      </c>
      <c r="L469" s="19">
        <f t="shared" ca="1" si="651"/>
        <v>3.6327495230560261E-4</v>
      </c>
      <c r="M469" s="19">
        <f t="shared" ca="1" si="652"/>
        <v>0.23945475707614422</v>
      </c>
      <c r="N469" s="19">
        <f t="shared" ca="1" si="653"/>
        <v>0.76054524292385572</v>
      </c>
      <c r="O469" s="19">
        <f t="shared" ca="1" si="654"/>
        <v>0.18168489087568385</v>
      </c>
      <c r="P469" s="72">
        <f t="shared" ca="1" si="655"/>
        <v>6.3840925264894608E-4</v>
      </c>
      <c r="Q469" s="72">
        <f t="shared" ca="1" si="656"/>
        <v>1.265774337970273E-4</v>
      </c>
      <c r="R469" s="72">
        <f t="shared" ca="1" si="657"/>
        <v>2.9150154755148397E-7</v>
      </c>
      <c r="S469" s="19">
        <f t="shared" ca="1" si="658"/>
        <v>3.6334481958299276E-4</v>
      </c>
      <c r="T469" s="19">
        <f t="shared" ca="1" si="659"/>
        <v>0.99999993399026887</v>
      </c>
      <c r="U469" s="19">
        <f t="shared" ca="1" si="660"/>
        <v>3.6334482757775761E-4</v>
      </c>
      <c r="V469" s="19">
        <f t="shared" ca="1" si="661"/>
        <v>0.23996132627287386</v>
      </c>
      <c r="W469" s="19">
        <f t="shared" ca="1" si="662"/>
        <v>0.76003867372712608</v>
      </c>
      <c r="X469" s="19">
        <f t="shared" ca="1" si="663"/>
        <v>0.18113948019107096</v>
      </c>
      <c r="Y469" s="72">
        <f t="shared" ca="1" si="664"/>
        <v>6.3798484492916848E-4</v>
      </c>
      <c r="Z469" s="72">
        <f t="shared" ca="1" si="665"/>
        <v>1.2657810666006286E-4</v>
      </c>
      <c r="AA469" s="72">
        <f t="shared" ca="1" si="666"/>
        <v>6.7286303555270065E-10</v>
      </c>
      <c r="AB469" s="19">
        <f t="shared" ca="1" si="667"/>
        <v>3.6334498104451384E-4</v>
      </c>
      <c r="AC469" s="19">
        <f t="shared" ca="1" si="668"/>
        <v>0.99999993399021014</v>
      </c>
      <c r="AD469" s="19">
        <f t="shared" ca="1" si="669"/>
        <v>3.6334498903928936E-4</v>
      </c>
      <c r="AE469" s="19">
        <f t="shared" ca="1" si="670"/>
        <v>0.23996249523098437</v>
      </c>
      <c r="AF469" s="19">
        <f t="shared" ca="1" si="671"/>
        <v>0.76003750476901566</v>
      </c>
      <c r="AG469" s="19">
        <f t="shared" ca="1" si="672"/>
        <v>0.18113822076162511</v>
      </c>
      <c r="AH469" s="72">
        <f t="shared" ca="1" si="673"/>
        <v>6.3798386556547417E-4</v>
      </c>
      <c r="AI469" s="72">
        <f t="shared" ca="1" si="674"/>
        <v>1.2657810821320955E-4</v>
      </c>
      <c r="AJ469" s="72">
        <f t="shared" ca="1" si="675"/>
        <v>1.5531466900347429E-12</v>
      </c>
      <c r="AK469" s="19">
        <f t="shared" ca="1" si="676"/>
        <v>3.6334498141719164E-4</v>
      </c>
      <c r="AL469" s="19">
        <f t="shared" ca="1" si="677"/>
        <v>0.99999993399021003</v>
      </c>
      <c r="AM469" s="19">
        <f t="shared" ca="1" si="678"/>
        <v>3.6334498941196716E-4</v>
      </c>
      <c r="AN469" s="19">
        <f t="shared" ca="1" si="679"/>
        <v>0.23996249792926125</v>
      </c>
      <c r="AO469" s="19">
        <f t="shared" ca="1" si="680"/>
        <v>0.94241799958754924</v>
      </c>
      <c r="AP469" s="19">
        <f t="shared" ca="1" si="681"/>
        <v>5.7582000412450762E-2</v>
      </c>
      <c r="AQ469" s="72">
        <f t="shared" ca="1" si="682"/>
        <v>7.9071378733472982E-4</v>
      </c>
      <c r="AR469" s="72">
        <f t="shared" ca="1" si="683"/>
        <v>1.2657804302222588E-4</v>
      </c>
      <c r="AS469" s="72">
        <f t="shared" ca="1" si="684"/>
        <v>-6.5190983660574561E-11</v>
      </c>
      <c r="AT469" s="19">
        <f t="shared" ca="1" si="685"/>
        <v>3.6334496577381323E-4</v>
      </c>
      <c r="AU469" s="19">
        <f t="shared" ca="1" si="686"/>
        <v>0.99999993399021569</v>
      </c>
      <c r="AV469" s="19">
        <f t="shared" ca="1" si="687"/>
        <v>3.6334497376858772E-4</v>
      </c>
      <c r="AW469" s="19">
        <f t="shared" ca="1" si="688"/>
        <v>0.23996238467368922</v>
      </c>
      <c r="AX469" s="19">
        <f t="shared" ca="1" si="689"/>
        <v>0.76003761532631076</v>
      </c>
      <c r="AY469" s="19">
        <f t="shared" ca="1" si="690"/>
        <v>0.1811383398756512</v>
      </c>
      <c r="AZ469" s="72">
        <f t="shared" ca="1" si="691"/>
        <v>6.3798395819137776E-4</v>
      </c>
      <c r="BA469" s="72">
        <f t="shared" ca="1" si="692"/>
        <v>1.2657810806631652E-4</v>
      </c>
      <c r="BB469" s="72">
        <f t="shared" ca="1" si="693"/>
        <v>6.504409063765558E-11</v>
      </c>
      <c r="BC469" s="19">
        <f t="shared" ca="1" si="694"/>
        <v>3.6334498138193458E-4</v>
      </c>
      <c r="BD469" s="19">
        <f t="shared" ca="1" si="695"/>
        <v>0.99999993399021003</v>
      </c>
      <c r="BE469" s="19">
        <f t="shared" ca="1" si="696"/>
        <v>3.633449893767101E-4</v>
      </c>
      <c r="BF469" s="19">
        <f t="shared" ca="1" si="697"/>
        <v>0.2399624976740711</v>
      </c>
      <c r="BG469" s="19">
        <f t="shared" ca="1" si="698"/>
        <v>0.76003750232592893</v>
      </c>
      <c r="BH469" s="19">
        <f t="shared" ca="1" si="699"/>
        <v>0.18113821812945208</v>
      </c>
      <c r="BI469" s="72">
        <f t="shared" ca="1" si="700"/>
        <v>6.3798386351863405E-4</v>
      </c>
      <c r="BJ469" s="72">
        <f t="shared" ca="1" si="701"/>
        <v>1.2657810821645557E-4</v>
      </c>
      <c r="BK469" s="72">
        <f t="shared" ca="1" si="702"/>
        <v>1.5013904290823998E-13</v>
      </c>
      <c r="BL469" s="72">
        <f t="shared" ca="1" si="703"/>
        <v>5.1222702709333677E-3</v>
      </c>
      <c r="BM469" s="72">
        <f t="shared" ca="1" si="704"/>
        <v>1.0012793402953373</v>
      </c>
      <c r="BN469" s="72">
        <f t="shared" ca="1" si="705"/>
        <v>1.2772975417812604E-3</v>
      </c>
      <c r="BO469" s="72">
        <f t="shared" ca="1" si="706"/>
        <v>8.3927661492079301E-8</v>
      </c>
      <c r="BP469" s="72">
        <f t="shared" ca="1" si="707"/>
        <v>2312.1147969306207</v>
      </c>
      <c r="BQ469" s="72">
        <f t="shared" ca="1" si="708"/>
        <v>2.8495174492630584</v>
      </c>
      <c r="BR469" s="72">
        <f t="shared" ca="1" si="709"/>
        <v>-0.29200459429200321</v>
      </c>
      <c r="BS469" s="72">
        <f t="shared" ca="1" si="710"/>
        <v>2.84958805929779</v>
      </c>
      <c r="BT469" s="72">
        <f t="shared" ca="1" si="711"/>
        <v>163.265323491657</v>
      </c>
      <c r="BU469" s="72">
        <f t="shared" ca="1" si="712"/>
        <v>-16.730630851361674</v>
      </c>
      <c r="BV469" s="72">
        <f t="shared" ca="1" si="713"/>
        <v>163.26936914863836</v>
      </c>
    </row>
    <row r="470" spans="1:74">
      <c r="A470" s="13">
        <f ca="1">'MGRS to'!AO470</f>
        <v>33.967302747366439</v>
      </c>
      <c r="B470" s="13">
        <f ca="1">'MGRS to'!AP470</f>
        <v>-6.8466403116182475</v>
      </c>
      <c r="C470" s="19">
        <f t="shared" ca="1" si="642"/>
        <v>0.59284127096326</v>
      </c>
      <c r="D470" s="19">
        <f t="shared" ca="1" si="643"/>
        <v>-0.11949641613750898</v>
      </c>
      <c r="E470" s="19">
        <f t="shared" ca="1" si="644"/>
        <v>0.591604193435183</v>
      </c>
      <c r="F470" s="19">
        <f t="shared" ca="1" si="645"/>
        <v>0.5912860262490125</v>
      </c>
      <c r="G470" s="19">
        <f t="shared" ca="1" si="646"/>
        <v>-1.1344931673001879E-4</v>
      </c>
      <c r="H470" s="19">
        <f t="shared" ca="1" si="647"/>
        <v>-1.1344931673001879E-4</v>
      </c>
      <c r="I470" s="19">
        <f t="shared" ca="1" si="648"/>
        <v>0</v>
      </c>
      <c r="J470" s="19">
        <f t="shared" ca="1" si="649"/>
        <v>3.3181307075070171E-4</v>
      </c>
      <c r="K470" s="19">
        <f t="shared" ca="1" si="650"/>
        <v>0.99999994495004152</v>
      </c>
      <c r="L470" s="19">
        <f t="shared" ca="1" si="651"/>
        <v>3.3181307683946711E-4</v>
      </c>
      <c r="M470" s="19">
        <f t="shared" ca="1" si="652"/>
        <v>-0.23561702831466602</v>
      </c>
      <c r="N470" s="19">
        <f t="shared" ca="1" si="653"/>
        <v>1.2356170283146661</v>
      </c>
      <c r="O470" s="19">
        <f t="shared" ca="1" si="654"/>
        <v>0.49681083979133656</v>
      </c>
      <c r="P470" s="72">
        <f t="shared" ca="1" si="655"/>
        <v>1.0359519772438566E-3</v>
      </c>
      <c r="Q470" s="72">
        <f t="shared" ca="1" si="656"/>
        <v>-1.137113054050622E-4</v>
      </c>
      <c r="R470" s="72">
        <f t="shared" ca="1" si="657"/>
        <v>-2.6198867504340778E-7</v>
      </c>
      <c r="S470" s="19">
        <f t="shared" ca="1" si="658"/>
        <v>3.3187486526169965E-4</v>
      </c>
      <c r="T470" s="19">
        <f t="shared" ca="1" si="659"/>
        <v>0.99999994492953537</v>
      </c>
      <c r="U470" s="19">
        <f t="shared" ca="1" si="660"/>
        <v>3.3187487135386749E-4</v>
      </c>
      <c r="V470" s="19">
        <f t="shared" ca="1" si="661"/>
        <v>-0.23611716627952786</v>
      </c>
      <c r="W470" s="19">
        <f t="shared" ca="1" si="662"/>
        <v>1.2361171662795278</v>
      </c>
      <c r="X470" s="19">
        <f t="shared" ca="1" si="663"/>
        <v>0.49701443210160601</v>
      </c>
      <c r="Y470" s="72">
        <f t="shared" ca="1" si="664"/>
        <v>1.0363699941555726E-3</v>
      </c>
      <c r="Z470" s="72">
        <f t="shared" ca="1" si="665"/>
        <v>-1.1371191041601144E-4</v>
      </c>
      <c r="AA470" s="72">
        <f t="shared" ca="1" si="666"/>
        <v>-6.0501094924420885E-10</v>
      </c>
      <c r="AB470" s="19">
        <f t="shared" ca="1" si="667"/>
        <v>3.3187500811550266E-4</v>
      </c>
      <c r="AC470" s="19">
        <f t="shared" ca="1" si="668"/>
        <v>0.99999994492948796</v>
      </c>
      <c r="AD470" s="19">
        <f t="shared" ca="1" si="669"/>
        <v>3.3187501420767836E-4</v>
      </c>
      <c r="AE470" s="19">
        <f t="shared" ca="1" si="670"/>
        <v>-0.23611832092566559</v>
      </c>
      <c r="AF470" s="19">
        <f t="shared" ca="1" si="671"/>
        <v>1.2361183209256656</v>
      </c>
      <c r="AG470" s="19">
        <f t="shared" ca="1" si="672"/>
        <v>0.49701490193544906</v>
      </c>
      <c r="AH470" s="72">
        <f t="shared" ca="1" si="673"/>
        <v>1.0363709592112903E-3</v>
      </c>
      <c r="AI470" s="72">
        <f t="shared" ca="1" si="674"/>
        <v>-1.1371191181316438E-4</v>
      </c>
      <c r="AJ470" s="72">
        <f t="shared" ca="1" si="675"/>
        <v>-1.3971529418425541E-12</v>
      </c>
      <c r="AK470" s="19">
        <f t="shared" ca="1" si="676"/>
        <v>3.3187500844536011E-4</v>
      </c>
      <c r="AL470" s="19">
        <f t="shared" ca="1" si="677"/>
        <v>0.99999994492948774</v>
      </c>
      <c r="AM470" s="19">
        <f t="shared" ca="1" si="678"/>
        <v>3.3187501453753586E-4</v>
      </c>
      <c r="AN470" s="19">
        <f t="shared" ca="1" si="679"/>
        <v>-0.23611832359211596</v>
      </c>
      <c r="AO470" s="19">
        <f t="shared" ca="1" si="680"/>
        <v>0.94424813726404877</v>
      </c>
      <c r="AP470" s="19">
        <f t="shared" ca="1" si="681"/>
        <v>5.575186273595123E-2</v>
      </c>
      <c r="AQ470" s="72">
        <f t="shared" ca="1" si="682"/>
        <v>7.9224567914734081E-4</v>
      </c>
      <c r="AR470" s="72">
        <f t="shared" ca="1" si="683"/>
        <v>-1.1371185221576903E-4</v>
      </c>
      <c r="AS470" s="72">
        <f t="shared" ca="1" si="684"/>
        <v>5.9597395351022528E-11</v>
      </c>
      <c r="AT470" s="19">
        <f t="shared" ca="1" si="685"/>
        <v>3.3187499437335244E-4</v>
      </c>
      <c r="AU470" s="19">
        <f t="shared" ca="1" si="686"/>
        <v>0.9999999449294924</v>
      </c>
      <c r="AV470" s="19">
        <f t="shared" ca="1" si="687"/>
        <v>3.3187500046552744E-4</v>
      </c>
      <c r="AW470" s="19">
        <f t="shared" ca="1" si="688"/>
        <v>-0.23611820985223628</v>
      </c>
      <c r="AX470" s="19">
        <f t="shared" ca="1" si="689"/>
        <v>1.2361182098522363</v>
      </c>
      <c r="AY470" s="19">
        <f t="shared" ca="1" si="690"/>
        <v>0.49701485673890744</v>
      </c>
      <c r="AZ470" s="72">
        <f t="shared" ca="1" si="691"/>
        <v>1.0363708663758799E-3</v>
      </c>
      <c r="BA470" s="72">
        <f t="shared" ca="1" si="692"/>
        <v>-1.1371191167876245E-4</v>
      </c>
      <c r="BB470" s="72">
        <f t="shared" ca="1" si="693"/>
        <v>-5.9462993421332752E-11</v>
      </c>
      <c r="BC470" s="19">
        <f t="shared" ca="1" si="694"/>
        <v>3.3187500841367181E-4</v>
      </c>
      <c r="BD470" s="19">
        <f t="shared" ca="1" si="695"/>
        <v>0.99999994492948785</v>
      </c>
      <c r="BE470" s="19">
        <f t="shared" ca="1" si="696"/>
        <v>3.3187501450584751E-4</v>
      </c>
      <c r="BF470" s="19">
        <f t="shared" ca="1" si="697"/>
        <v>-0.23611832333558083</v>
      </c>
      <c r="BG470" s="19">
        <f t="shared" ca="1" si="698"/>
        <v>1.2361183233355808</v>
      </c>
      <c r="BH470" s="19">
        <f t="shared" ca="1" si="699"/>
        <v>0.49701490291605999</v>
      </c>
      <c r="BI470" s="72">
        <f t="shared" ca="1" si="700"/>
        <v>1.0363709612255024E-3</v>
      </c>
      <c r="BJ470" s="72">
        <f t="shared" ca="1" si="701"/>
        <v>-1.1371191181608045E-4</v>
      </c>
      <c r="BK470" s="72">
        <f t="shared" ca="1" si="702"/>
        <v>-1.3731799985289284E-13</v>
      </c>
      <c r="BL470" s="72">
        <f t="shared" ca="1" si="703"/>
        <v>8.330815413188114E-3</v>
      </c>
      <c r="BM470" s="72">
        <f t="shared" ca="1" si="704"/>
        <v>1.0020794618529081</v>
      </c>
      <c r="BN470" s="72">
        <f t="shared" ca="1" si="705"/>
        <v>2.0740701040248698E-3</v>
      </c>
      <c r="BO470" s="72">
        <f t="shared" ca="1" si="706"/>
        <v>3.4193032798001279E-7</v>
      </c>
      <c r="BP470" s="72">
        <f t="shared" ca="1" si="707"/>
        <v>2111.856111261859</v>
      </c>
      <c r="BQ470" s="72">
        <f t="shared" ca="1" si="708"/>
        <v>-2.8544040530922614</v>
      </c>
      <c r="BR470" s="72">
        <f t="shared" ca="1" si="709"/>
        <v>0.28712519914200668</v>
      </c>
      <c r="BS470" s="72">
        <f t="shared" ca="1" si="710"/>
        <v>3.4287178527317996</v>
      </c>
      <c r="BT470" s="72">
        <f t="shared" ca="1" si="711"/>
        <v>196.45469473277728</v>
      </c>
      <c r="BU470" s="72">
        <f t="shared" ca="1" si="712"/>
        <v>16.451062102690269</v>
      </c>
      <c r="BV470" s="72">
        <f t="shared" ca="1" si="713"/>
        <v>196.45106210269023</v>
      </c>
    </row>
    <row r="471" spans="1:74">
      <c r="A471" s="13">
        <f ca="1">'MGRS to'!AO471</f>
        <v>33.963085052820929</v>
      </c>
      <c r="B471" s="13">
        <f ca="1">'MGRS to'!AP471</f>
        <v>-6.8231892903649349</v>
      </c>
      <c r="C471" s="19">
        <f t="shared" ca="1" si="642"/>
        <v>0.5927676583065975</v>
      </c>
      <c r="D471" s="19">
        <f t="shared" ca="1" si="643"/>
        <v>-0.11908711860368353</v>
      </c>
      <c r="E471" s="19">
        <f t="shared" ca="1" si="644"/>
        <v>0.5912860262490125</v>
      </c>
      <c r="F471" s="19">
        <f t="shared" ca="1" si="645"/>
        <v>0.5912125067797126</v>
      </c>
      <c r="G471" s="19">
        <f t="shared" ca="1" si="646"/>
        <v>4.0929753382545897E-4</v>
      </c>
      <c r="H471" s="19">
        <f t="shared" ca="1" si="647"/>
        <v>4.0929753382545897E-4</v>
      </c>
      <c r="I471" s="19">
        <f t="shared" ca="1" si="648"/>
        <v>0</v>
      </c>
      <c r="J471" s="19">
        <f t="shared" ca="1" si="649"/>
        <v>3.4767923997313846E-4</v>
      </c>
      <c r="K471" s="19">
        <f t="shared" ca="1" si="650"/>
        <v>0.99999993955957112</v>
      </c>
      <c r="L471" s="19">
        <f t="shared" ca="1" si="651"/>
        <v>3.4767924697776614E-4</v>
      </c>
      <c r="M471" s="19">
        <f t="shared" ca="1" si="652"/>
        <v>0.8114707686946564</v>
      </c>
      <c r="N471" s="19">
        <f t="shared" ca="1" si="653"/>
        <v>0.1885292313053436</v>
      </c>
      <c r="O471" s="19">
        <f t="shared" ca="1" si="654"/>
        <v>-2.2959691463907133</v>
      </c>
      <c r="P471" s="72">
        <f t="shared" ca="1" si="655"/>
        <v>1.5848061823139928E-4</v>
      </c>
      <c r="Q471" s="72">
        <f t="shared" ca="1" si="656"/>
        <v>4.1024297329699195E-4</v>
      </c>
      <c r="R471" s="72">
        <f t="shared" ca="1" si="657"/>
        <v>9.4543947153297517E-7</v>
      </c>
      <c r="S471" s="19">
        <f t="shared" ca="1" si="658"/>
        <v>3.4844647595450062E-4</v>
      </c>
      <c r="T471" s="19">
        <f t="shared" ca="1" si="659"/>
        <v>0.99999993929252473</v>
      </c>
      <c r="U471" s="19">
        <f t="shared" ca="1" si="660"/>
        <v>3.4844648300560272E-4</v>
      </c>
      <c r="V471" s="19">
        <f t="shared" ca="1" si="661"/>
        <v>0.81155430569107767</v>
      </c>
      <c r="W471" s="19">
        <f t="shared" ca="1" si="662"/>
        <v>0.18844569430892233</v>
      </c>
      <c r="X471" s="19">
        <f t="shared" ca="1" si="663"/>
        <v>-2.2974302326154277</v>
      </c>
      <c r="Y471" s="72">
        <f t="shared" ca="1" si="664"/>
        <v>1.5841042890727723E-4</v>
      </c>
      <c r="Z471" s="72">
        <f t="shared" ca="1" si="665"/>
        <v>4.1024515717467665E-4</v>
      </c>
      <c r="AA471" s="72">
        <f t="shared" ca="1" si="666"/>
        <v>2.1838776847029132E-9</v>
      </c>
      <c r="AB471" s="19">
        <f t="shared" ca="1" si="667"/>
        <v>3.4844824828993642E-4</v>
      </c>
      <c r="AC471" s="19">
        <f t="shared" ca="1" si="668"/>
        <v>0.99999993929190722</v>
      </c>
      <c r="AD471" s="19">
        <f t="shared" ca="1" si="669"/>
        <v>3.4844825534114613E-4</v>
      </c>
      <c r="AE471" s="19">
        <f t="shared" ca="1" si="670"/>
        <v>0.81155449801525514</v>
      </c>
      <c r="AF471" s="19">
        <f t="shared" ca="1" si="671"/>
        <v>0.18844550198474486</v>
      </c>
      <c r="AG471" s="19">
        <f t="shared" ca="1" si="672"/>
        <v>-2.2974335979155023</v>
      </c>
      <c r="AH471" s="72">
        <f t="shared" ca="1" si="673"/>
        <v>1.5841026731292456E-4</v>
      </c>
      <c r="AI471" s="72">
        <f t="shared" ca="1" si="674"/>
        <v>4.1024516221923202E-4</v>
      </c>
      <c r="AJ471" s="72">
        <f t="shared" ca="1" si="675"/>
        <v>5.0445553767194951E-12</v>
      </c>
      <c r="AK471" s="19">
        <f t="shared" ca="1" si="676"/>
        <v>3.4844825238387076E-4</v>
      </c>
      <c r="AL471" s="19">
        <f t="shared" ca="1" si="677"/>
        <v>0.99999993929190589</v>
      </c>
      <c r="AM471" s="19">
        <f t="shared" ca="1" si="678"/>
        <v>3.4844825943508069E-4</v>
      </c>
      <c r="AN471" s="19">
        <f t="shared" ca="1" si="679"/>
        <v>0.81155449845949579</v>
      </c>
      <c r="AO471" s="19">
        <f t="shared" ca="1" si="680"/>
        <v>0.34137929603015627</v>
      </c>
      <c r="AP471" s="19">
        <f t="shared" ca="1" si="681"/>
        <v>0.65862070396984373</v>
      </c>
      <c r="AQ471" s="72">
        <f t="shared" ca="1" si="682"/>
        <v>2.8685878929713142E-4</v>
      </c>
      <c r="AR471" s="72">
        <f t="shared" ca="1" si="683"/>
        <v>4.1024556468504173E-4</v>
      </c>
      <c r="AS471" s="72">
        <f t="shared" ca="1" si="684"/>
        <v>4.024658097024833E-10</v>
      </c>
      <c r="AT471" s="19">
        <f t="shared" ca="1" si="685"/>
        <v>3.4844857900679141E-4</v>
      </c>
      <c r="AU471" s="19">
        <f t="shared" ca="1" si="686"/>
        <v>0.99999993929179198</v>
      </c>
      <c r="AV471" s="19">
        <f t="shared" ca="1" si="687"/>
        <v>3.4844858605802124E-4</v>
      </c>
      <c r="AW471" s="19">
        <f t="shared" ca="1" si="688"/>
        <v>0.81155453390251775</v>
      </c>
      <c r="AX471" s="19">
        <f t="shared" ca="1" si="689"/>
        <v>0.18844546609748225</v>
      </c>
      <c r="AY471" s="19">
        <f t="shared" ca="1" si="690"/>
        <v>-2.2974342258737517</v>
      </c>
      <c r="AZ471" s="72">
        <f t="shared" ca="1" si="691"/>
        <v>1.5841023715977866E-4</v>
      </c>
      <c r="BA471" s="72">
        <f t="shared" ca="1" si="692"/>
        <v>4.1024516316054324E-4</v>
      </c>
      <c r="BB471" s="72">
        <f t="shared" ca="1" si="693"/>
        <v>-4.0152449849164759E-10</v>
      </c>
      <c r="BC471" s="19">
        <f t="shared" ca="1" si="694"/>
        <v>3.4844825314779858E-4</v>
      </c>
      <c r="BD471" s="19">
        <f t="shared" ca="1" si="695"/>
        <v>0.99999993929190545</v>
      </c>
      <c r="BE471" s="19">
        <f t="shared" ca="1" si="696"/>
        <v>3.4844826019900862E-4</v>
      </c>
      <c r="BF471" s="19">
        <f t="shared" ca="1" si="697"/>
        <v>0.81155449854238637</v>
      </c>
      <c r="BG471" s="19">
        <f t="shared" ca="1" si="698"/>
        <v>0.18844550145761363</v>
      </c>
      <c r="BH471" s="19">
        <f t="shared" ca="1" si="699"/>
        <v>-2.2974336071392858</v>
      </c>
      <c r="BI471" s="72">
        <f t="shared" ca="1" si="700"/>
        <v>1.5841026687001905E-4</v>
      </c>
      <c r="BJ471" s="72">
        <f t="shared" ca="1" si="701"/>
        <v>4.102451622330588E-4</v>
      </c>
      <c r="BK471" s="72">
        <f t="shared" ca="1" si="702"/>
        <v>-9.2748443474011122E-13</v>
      </c>
      <c r="BL471" s="72">
        <f t="shared" ca="1" si="703"/>
        <v>1.2700278431701994E-3</v>
      </c>
      <c r="BM471" s="72">
        <f t="shared" ca="1" si="704"/>
        <v>1.0003174313927723</v>
      </c>
      <c r="BN471" s="72">
        <f t="shared" ca="1" si="705"/>
        <v>3.173054873702475E-4</v>
      </c>
      <c r="BO471" s="72">
        <f t="shared" ca="1" si="706"/>
        <v>-2.539309380836469E-7</v>
      </c>
      <c r="BP471" s="72">
        <f t="shared" ca="1" si="707"/>
        <v>2217.3170831910788</v>
      </c>
      <c r="BQ471" s="72">
        <f t="shared" ca="1" si="708"/>
        <v>1.7842266372663789</v>
      </c>
      <c r="BR471" s="72">
        <f t="shared" ca="1" si="709"/>
        <v>-1.3571373462192637</v>
      </c>
      <c r="BS471" s="72">
        <f t="shared" ca="1" si="710"/>
        <v>1.7844553073705294</v>
      </c>
      <c r="BT471" s="72">
        <f t="shared" ca="1" si="711"/>
        <v>102.22865601018276</v>
      </c>
      <c r="BU471" s="72">
        <f t="shared" ca="1" si="712"/>
        <v>-77.758242157948601</v>
      </c>
      <c r="BV471" s="72">
        <f t="shared" ca="1" si="713"/>
        <v>102.24175784205136</v>
      </c>
    </row>
    <row r="472" spans="1:74">
      <c r="A472" s="13">
        <f ca="1">'MGRS to'!AO472</f>
        <v>33.962916689575515</v>
      </c>
      <c r="B472" s="13">
        <f ca="1">'MGRS to'!AP472</f>
        <v>-6.8603637668747961</v>
      </c>
      <c r="C472" s="19">
        <f t="shared" ca="1" si="642"/>
        <v>0.59276471981362566</v>
      </c>
      <c r="D472" s="19">
        <f t="shared" ca="1" si="643"/>
        <v>-0.11973593561648589</v>
      </c>
      <c r="E472" s="19">
        <f t="shared" ca="1" si="644"/>
        <v>0.5912125067797126</v>
      </c>
      <c r="F472" s="19">
        <f t="shared" ca="1" si="645"/>
        <v>0.59120957200732127</v>
      </c>
      <c r="G472" s="19">
        <f t="shared" ca="1" si="646"/>
        <v>-6.4881701280236626E-4</v>
      </c>
      <c r="H472" s="19">
        <f t="shared" ca="1" si="647"/>
        <v>-6.4881701280236626E-4</v>
      </c>
      <c r="I472" s="19">
        <f t="shared" ca="1" si="648"/>
        <v>0</v>
      </c>
      <c r="J472" s="19">
        <f t="shared" ca="1" si="649"/>
        <v>5.3869886245906857E-4</v>
      </c>
      <c r="K472" s="19">
        <f t="shared" ca="1" si="650"/>
        <v>0.99999985490175725</v>
      </c>
      <c r="L472" s="19">
        <f t="shared" ca="1" si="651"/>
        <v>5.3869888851382284E-4</v>
      </c>
      <c r="M472" s="19">
        <f t="shared" ca="1" si="652"/>
        <v>-0.8302539602019211</v>
      </c>
      <c r="N472" s="19">
        <f t="shared" ca="1" si="653"/>
        <v>1.830253960201921</v>
      </c>
      <c r="O472" s="19">
        <f t="shared" ca="1" si="654"/>
        <v>0.66053015676199256</v>
      </c>
      <c r="P472" s="72">
        <f t="shared" ca="1" si="655"/>
        <v>1.5322067686738151E-3</v>
      </c>
      <c r="Q472" s="72">
        <f t="shared" ca="1" si="656"/>
        <v>-6.5031579927909522E-4</v>
      </c>
      <c r="R472" s="72">
        <f t="shared" ca="1" si="657"/>
        <v>-1.4987864767289621E-6</v>
      </c>
      <c r="S472" s="19">
        <f t="shared" ca="1" si="658"/>
        <v>5.3994323572840834E-4</v>
      </c>
      <c r="T472" s="19">
        <f t="shared" ca="1" si="659"/>
        <v>0.99999985423064053</v>
      </c>
      <c r="U472" s="19">
        <f t="shared" ca="1" si="660"/>
        <v>5.3994326196413634E-4</v>
      </c>
      <c r="V472" s="19">
        <f t="shared" ca="1" si="661"/>
        <v>-0.83025401686517541</v>
      </c>
      <c r="W472" s="19">
        <f t="shared" ca="1" si="662"/>
        <v>1.8302540168651755</v>
      </c>
      <c r="X472" s="19">
        <f t="shared" ca="1" si="663"/>
        <v>0.66053016660059627</v>
      </c>
      <c r="Y472" s="72">
        <f t="shared" ca="1" si="664"/>
        <v>1.5322068158911668E-3</v>
      </c>
      <c r="Z472" s="72">
        <f t="shared" ca="1" si="665"/>
        <v>-6.5031926152000303E-4</v>
      </c>
      <c r="AA472" s="72">
        <f t="shared" ca="1" si="666"/>
        <v>-3.4622409078154809E-9</v>
      </c>
      <c r="AB472" s="19">
        <f t="shared" ca="1" si="667"/>
        <v>5.3994611026741089E-4</v>
      </c>
      <c r="AC472" s="19">
        <f t="shared" ca="1" si="668"/>
        <v>0.99999985422908844</v>
      </c>
      <c r="AD472" s="19">
        <f t="shared" ca="1" si="669"/>
        <v>5.3994613650355794E-4</v>
      </c>
      <c r="AE472" s="19">
        <f t="shared" ca="1" si="670"/>
        <v>-0.83025401699561463</v>
      </c>
      <c r="AF472" s="19">
        <f t="shared" ca="1" si="671"/>
        <v>1.8302540169956147</v>
      </c>
      <c r="AG472" s="19">
        <f t="shared" ca="1" si="672"/>
        <v>0.66053016662323771</v>
      </c>
      <c r="AH472" s="72">
        <f t="shared" ca="1" si="673"/>
        <v>1.5322068159998616E-3</v>
      </c>
      <c r="AI472" s="72">
        <f t="shared" ca="1" si="674"/>
        <v>-6.5031926951788154E-4</v>
      </c>
      <c r="AJ472" s="72">
        <f t="shared" ca="1" si="675"/>
        <v>-7.9978785096426752E-12</v>
      </c>
      <c r="AK472" s="19">
        <f t="shared" ca="1" si="676"/>
        <v>5.3994611690768039E-4</v>
      </c>
      <c r="AL472" s="19">
        <f t="shared" ca="1" si="677"/>
        <v>0.99999985422908466</v>
      </c>
      <c r="AM472" s="19">
        <f t="shared" ca="1" si="678"/>
        <v>5.3994614314382863E-4</v>
      </c>
      <c r="AN472" s="19">
        <f t="shared" ca="1" si="679"/>
        <v>-0.83025401699591639</v>
      </c>
      <c r="AO472" s="19">
        <f t="shared" ca="1" si="680"/>
        <v>0.31067826726214454</v>
      </c>
      <c r="AP472" s="19">
        <f t="shared" ca="1" si="681"/>
        <v>0.68932173273785546</v>
      </c>
      <c r="AQ472" s="72">
        <f t="shared" ca="1" si="682"/>
        <v>2.6108101968679438E-4</v>
      </c>
      <c r="AR472" s="72">
        <f t="shared" ca="1" si="683"/>
        <v>-6.5031993057738154E-4</v>
      </c>
      <c r="AS472" s="72">
        <f t="shared" ca="1" si="684"/>
        <v>-6.6105950000030361E-10</v>
      </c>
      <c r="AT472" s="19">
        <f t="shared" ca="1" si="685"/>
        <v>5.3994666575490576E-4</v>
      </c>
      <c r="AU472" s="19">
        <f t="shared" ca="1" si="686"/>
        <v>0.99999985422878845</v>
      </c>
      <c r="AV472" s="19">
        <f t="shared" ca="1" si="687"/>
        <v>5.3994669199113391E-4</v>
      </c>
      <c r="AW472" s="19">
        <f t="shared" ca="1" si="688"/>
        <v>-0.83025401702082147</v>
      </c>
      <c r="AX472" s="19">
        <f t="shared" ca="1" si="689"/>
        <v>1.8302540170208215</v>
      </c>
      <c r="AY472" s="19">
        <f t="shared" ca="1" si="690"/>
        <v>0.66053016662761288</v>
      </c>
      <c r="AZ472" s="72">
        <f t="shared" ca="1" si="691"/>
        <v>1.5322068160208663E-3</v>
      </c>
      <c r="BA472" s="72">
        <f t="shared" ca="1" si="692"/>
        <v>-6.5031927106342377E-4</v>
      </c>
      <c r="BB472" s="72">
        <f t="shared" ca="1" si="693"/>
        <v>6.5951395776878141E-10</v>
      </c>
      <c r="BC472" s="19">
        <f t="shared" ca="1" si="694"/>
        <v>5.3994611819087302E-4</v>
      </c>
      <c r="BD472" s="19">
        <f t="shared" ca="1" si="695"/>
        <v>0.999999854229084</v>
      </c>
      <c r="BE472" s="19">
        <f t="shared" ca="1" si="696"/>
        <v>5.3994614442702136E-4</v>
      </c>
      <c r="BF472" s="19">
        <f t="shared" ca="1" si="697"/>
        <v>-0.83025401699597434</v>
      </c>
      <c r="BG472" s="19">
        <f t="shared" ca="1" si="698"/>
        <v>1.8302540169959745</v>
      </c>
      <c r="BH472" s="19">
        <f t="shared" ca="1" si="699"/>
        <v>0.66053016662329989</v>
      </c>
      <c r="BI472" s="72">
        <f t="shared" ca="1" si="700"/>
        <v>1.5322068160001615E-3</v>
      </c>
      <c r="BJ472" s="72">
        <f t="shared" ca="1" si="701"/>
        <v>-6.5031926953992706E-4</v>
      </c>
      <c r="BK472" s="72">
        <f t="shared" ca="1" si="702"/>
        <v>1.5234967150681844E-12</v>
      </c>
      <c r="BL472" s="72">
        <f t="shared" ca="1" si="703"/>
        <v>1.233499098508237E-2</v>
      </c>
      <c r="BM472" s="72">
        <f t="shared" ca="1" si="704"/>
        <v>1.0030766520300021</v>
      </c>
      <c r="BN472" s="72">
        <f t="shared" ca="1" si="705"/>
        <v>3.0648633110469505E-3</v>
      </c>
      <c r="BO472" s="72">
        <f t="shared" ca="1" si="706"/>
        <v>1.0929224925354536E-6</v>
      </c>
      <c r="BP472" s="72">
        <f t="shared" ca="1" si="707"/>
        <v>3435.8950954937932</v>
      </c>
      <c r="BQ472" s="72">
        <f t="shared" ca="1" si="708"/>
        <v>-1.5760756242122651</v>
      </c>
      <c r="BR472" s="72">
        <f t="shared" ca="1" si="709"/>
        <v>1.5651545629234742</v>
      </c>
      <c r="BS472" s="72">
        <f t="shared" ca="1" si="710"/>
        <v>4.7067472165132678</v>
      </c>
      <c r="BT472" s="72">
        <f t="shared" ca="1" si="711"/>
        <v>269.69751853919047</v>
      </c>
      <c r="BU472" s="72">
        <f t="shared" ca="1" si="712"/>
        <v>89.676750741158116</v>
      </c>
      <c r="BV472" s="72">
        <f t="shared" ca="1" si="713"/>
        <v>269.67675074115823</v>
      </c>
    </row>
    <row r="473" spans="1:74">
      <c r="A473" s="13">
        <f ca="1">'MGRS to'!AO473</f>
        <v>33.970281981984137</v>
      </c>
      <c r="B473" s="13">
        <f ca="1">'MGRS to'!AP473</f>
        <v>-6.8268584420415301</v>
      </c>
      <c r="C473" s="19">
        <f t="shared" ca="1" si="642"/>
        <v>0.59289326841652823</v>
      </c>
      <c r="D473" s="19">
        <f t="shared" ca="1" si="643"/>
        <v>-0.11915115738119518</v>
      </c>
      <c r="E473" s="19">
        <f t="shared" ca="1" si="644"/>
        <v>0.59120957200732127</v>
      </c>
      <c r="F473" s="19">
        <f t="shared" ca="1" si="645"/>
        <v>0.59133795789820442</v>
      </c>
      <c r="G473" s="19">
        <f t="shared" ca="1" si="646"/>
        <v>5.847782352907116E-4</v>
      </c>
      <c r="H473" s="19">
        <f t="shared" ca="1" si="647"/>
        <v>5.847782352907116E-4</v>
      </c>
      <c r="I473" s="19">
        <f t="shared" ca="1" si="648"/>
        <v>0</v>
      </c>
      <c r="J473" s="19">
        <f t="shared" ca="1" si="649"/>
        <v>5.0218954685771666E-4</v>
      </c>
      <c r="K473" s="19">
        <f t="shared" ca="1" si="650"/>
        <v>0.99999987390282152</v>
      </c>
      <c r="L473" s="19">
        <f t="shared" ca="1" si="651"/>
        <v>5.0218956796594608E-4</v>
      </c>
      <c r="M473" s="19">
        <f t="shared" ca="1" si="652"/>
        <v>0.80264174373616881</v>
      </c>
      <c r="N473" s="19">
        <f t="shared" ca="1" si="653"/>
        <v>0.19735825626383119</v>
      </c>
      <c r="O473" s="19">
        <f t="shared" ca="1" si="654"/>
        <v>-2.1487503945609618</v>
      </c>
      <c r="P473" s="72">
        <f t="shared" ca="1" si="655"/>
        <v>1.6589876187814466E-4</v>
      </c>
      <c r="Q473" s="72">
        <f t="shared" ca="1" si="656"/>
        <v>5.8612897447229669E-4</v>
      </c>
      <c r="R473" s="72">
        <f t="shared" ca="1" si="657"/>
        <v>1.3507391815850874E-6</v>
      </c>
      <c r="S473" s="19">
        <f t="shared" ca="1" si="658"/>
        <v>5.0327378803210088E-4</v>
      </c>
      <c r="T473" s="19">
        <f t="shared" ca="1" si="659"/>
        <v>0.9999998733577391</v>
      </c>
      <c r="U473" s="19">
        <f t="shared" ca="1" si="660"/>
        <v>5.0327380927734549E-4</v>
      </c>
      <c r="V473" s="19">
        <f t="shared" ca="1" si="661"/>
        <v>0.80276252412030402</v>
      </c>
      <c r="W473" s="19">
        <f t="shared" ca="1" si="662"/>
        <v>0.19723747587969598</v>
      </c>
      <c r="X473" s="19">
        <f t="shared" ca="1" si="663"/>
        <v>-2.1506785645133775</v>
      </c>
      <c r="Y473" s="72">
        <f t="shared" ca="1" si="664"/>
        <v>1.6579728445902307E-4</v>
      </c>
      <c r="Z473" s="72">
        <f t="shared" ca="1" si="665"/>
        <v>5.8613209445193743E-4</v>
      </c>
      <c r="AA473" s="72">
        <f t="shared" ca="1" si="666"/>
        <v>3.1199796407446051E-9</v>
      </c>
      <c r="AB473" s="19">
        <f t="shared" ca="1" si="667"/>
        <v>5.0327629263494111E-4</v>
      </c>
      <c r="AC473" s="19">
        <f t="shared" ca="1" si="668"/>
        <v>0.99999987335647877</v>
      </c>
      <c r="AD473" s="19">
        <f t="shared" ca="1" si="669"/>
        <v>5.0327631388050284E-4</v>
      </c>
      <c r="AE473" s="19">
        <f t="shared" ca="1" si="670"/>
        <v>0.80276280219930429</v>
      </c>
      <c r="AF473" s="19">
        <f t="shared" ca="1" si="671"/>
        <v>0.19723719780069571</v>
      </c>
      <c r="AG473" s="19">
        <f t="shared" ca="1" si="672"/>
        <v>-2.1506830065647176</v>
      </c>
      <c r="AH473" s="72">
        <f t="shared" ca="1" si="673"/>
        <v>1.6579705082217855E-4</v>
      </c>
      <c r="AI473" s="72">
        <f t="shared" ca="1" si="674"/>
        <v>5.8613210165856411E-4</v>
      </c>
      <c r="AJ473" s="72">
        <f t="shared" ca="1" si="675"/>
        <v>7.2066266799605816E-12</v>
      </c>
      <c r="AK473" s="19">
        <f t="shared" ca="1" si="676"/>
        <v>5.0327629842014914E-4</v>
      </c>
      <c r="AL473" s="19">
        <f t="shared" ca="1" si="677"/>
        <v>0.99999987335647567</v>
      </c>
      <c r="AM473" s="19">
        <f t="shared" ca="1" si="678"/>
        <v>5.0327631966571164E-4</v>
      </c>
      <c r="AN473" s="19">
        <f t="shared" ca="1" si="679"/>
        <v>0.80276280284161983</v>
      </c>
      <c r="AO473" s="19">
        <f t="shared" ca="1" si="680"/>
        <v>0.35557188237386661</v>
      </c>
      <c r="AP473" s="19">
        <f t="shared" ca="1" si="681"/>
        <v>0.64442811762613339</v>
      </c>
      <c r="AQ473" s="72">
        <f t="shared" ca="1" si="682"/>
        <v>2.9877409002623492E-4</v>
      </c>
      <c r="AR473" s="72">
        <f t="shared" ca="1" si="683"/>
        <v>5.8613266543959899E-4</v>
      </c>
      <c r="AS473" s="72">
        <f t="shared" ca="1" si="684"/>
        <v>5.6378103487769726E-10</v>
      </c>
      <c r="AT473" s="19">
        <f t="shared" ca="1" si="685"/>
        <v>5.0327675100255657E-4</v>
      </c>
      <c r="AU473" s="19">
        <f t="shared" ca="1" si="686"/>
        <v>0.99999987335624785</v>
      </c>
      <c r="AV473" s="19">
        <f t="shared" ca="1" si="687"/>
        <v>5.0327677224817641E-4</v>
      </c>
      <c r="AW473" s="19">
        <f t="shared" ca="1" si="688"/>
        <v>0.80276285309010098</v>
      </c>
      <c r="AX473" s="19">
        <f t="shared" ca="1" si="689"/>
        <v>0.19723714690989902</v>
      </c>
      <c r="AY473" s="19">
        <f t="shared" ca="1" si="690"/>
        <v>-2.1506838194988429</v>
      </c>
      <c r="AZ473" s="72">
        <f t="shared" ca="1" si="691"/>
        <v>1.6579700806467027E-4</v>
      </c>
      <c r="BA473" s="72">
        <f t="shared" ca="1" si="692"/>
        <v>5.8613210297744922E-4</v>
      </c>
      <c r="BB473" s="72">
        <f t="shared" ca="1" si="693"/>
        <v>-5.624621497724025E-10</v>
      </c>
      <c r="BC473" s="19">
        <f t="shared" ca="1" si="694"/>
        <v>5.0327629947890878E-4</v>
      </c>
      <c r="BD473" s="19">
        <f t="shared" ca="1" si="695"/>
        <v>0.99999987335647522</v>
      </c>
      <c r="BE473" s="19">
        <f t="shared" ca="1" si="696"/>
        <v>5.0327632072447138E-4</v>
      </c>
      <c r="BF473" s="19">
        <f t="shared" ca="1" si="697"/>
        <v>0.8027628029591567</v>
      </c>
      <c r="BG473" s="19">
        <f t="shared" ca="1" si="698"/>
        <v>0.1972371970408433</v>
      </c>
      <c r="BH473" s="19">
        <f t="shared" ca="1" si="699"/>
        <v>-2.1506830187026651</v>
      </c>
      <c r="BI473" s="72">
        <f t="shared" ca="1" si="700"/>
        <v>1.6579705018376459E-4</v>
      </c>
      <c r="BJ473" s="72">
        <f t="shared" ca="1" si="701"/>
        <v>5.8613210167825659E-4</v>
      </c>
      <c r="BK473" s="72">
        <f t="shared" ca="1" si="702"/>
        <v>-1.2991926328156933E-12</v>
      </c>
      <c r="BL473" s="72">
        <f t="shared" ca="1" si="703"/>
        <v>1.32927944691246E-3</v>
      </c>
      <c r="BM473" s="72">
        <f t="shared" ca="1" si="704"/>
        <v>1.0003322370802021</v>
      </c>
      <c r="BN473" s="72">
        <f t="shared" ca="1" si="705"/>
        <v>3.3209915834241799E-4</v>
      </c>
      <c r="BO473" s="72">
        <f t="shared" ca="1" si="706"/>
        <v>-3.5934565740933457E-7</v>
      </c>
      <c r="BP473" s="72">
        <f t="shared" ca="1" si="707"/>
        <v>3202.5508405650157</v>
      </c>
      <c r="BQ473" s="72">
        <f t="shared" ca="1" si="708"/>
        <v>1.3115385406325444</v>
      </c>
      <c r="BR473" s="72">
        <f t="shared" ca="1" si="709"/>
        <v>-1.8297273917830938</v>
      </c>
      <c r="BS473" s="72">
        <f t="shared" ca="1" si="710"/>
        <v>1.3118652618066993</v>
      </c>
      <c r="BT473" s="72">
        <f t="shared" ca="1" si="711"/>
        <v>75.145623046992</v>
      </c>
      <c r="BU473" s="72">
        <f t="shared" ca="1" si="712"/>
        <v>-104.83565720865133</v>
      </c>
      <c r="BV473" s="72">
        <f t="shared" ca="1" si="713"/>
        <v>75.164342791348645</v>
      </c>
    </row>
    <row r="474" spans="1:74">
      <c r="A474" s="13">
        <f ca="1">'MGRS to'!AO474</f>
        <v>34.018579963833936</v>
      </c>
      <c r="B474" s="13">
        <f ca="1">'MGRS to'!AP474</f>
        <v>-6.8220870736003683</v>
      </c>
      <c r="C474" s="19">
        <f t="shared" ca="1" si="642"/>
        <v>0.59373622722187569</v>
      </c>
      <c r="D474" s="19">
        <f t="shared" ca="1" si="643"/>
        <v>-0.11906788129207115</v>
      </c>
      <c r="E474" s="19">
        <f t="shared" ca="1" si="644"/>
        <v>0.59133795789820442</v>
      </c>
      <c r="F474" s="19">
        <f t="shared" ca="1" si="645"/>
        <v>0.59217985226086622</v>
      </c>
      <c r="G474" s="19">
        <f t="shared" ca="1" si="646"/>
        <v>8.3276089124034725E-5</v>
      </c>
      <c r="H474" s="19">
        <f t="shared" ca="1" si="647"/>
        <v>8.3276089124034725E-5</v>
      </c>
      <c r="I474" s="19">
        <f t="shared" ca="1" si="648"/>
        <v>0</v>
      </c>
      <c r="J474" s="19">
        <f t="shared" ca="1" si="649"/>
        <v>8.4472655562189503E-4</v>
      </c>
      <c r="K474" s="19">
        <f t="shared" ca="1" si="650"/>
        <v>0.99999964321845958</v>
      </c>
      <c r="L474" s="19">
        <f t="shared" ca="1" si="651"/>
        <v>8.4472665608285662E-4</v>
      </c>
      <c r="M474" s="19">
        <f t="shared" ca="1" si="652"/>
        <v>6.7907732848644362E-2</v>
      </c>
      <c r="N474" s="19">
        <f t="shared" ca="1" si="653"/>
        <v>0.93209226715135562</v>
      </c>
      <c r="O474" s="19">
        <f t="shared" ca="1" si="654"/>
        <v>0.33232994800163085</v>
      </c>
      <c r="P474" s="72">
        <f t="shared" ca="1" si="655"/>
        <v>7.8207050909131332E-4</v>
      </c>
      <c r="Q474" s="72">
        <f t="shared" ca="1" si="656"/>
        <v>8.3468317479102572E-5</v>
      </c>
      <c r="R474" s="72">
        <f t="shared" ca="1" si="657"/>
        <v>1.9222835506784743E-7</v>
      </c>
      <c r="S474" s="19">
        <f t="shared" ca="1" si="658"/>
        <v>8.4473962437414825E-4</v>
      </c>
      <c r="T474" s="19">
        <f t="shared" ca="1" si="659"/>
        <v>0.99999964320741996</v>
      </c>
      <c r="U474" s="19">
        <f t="shared" ca="1" si="660"/>
        <v>8.4473972483977257E-4</v>
      </c>
      <c r="V474" s="19">
        <f t="shared" ca="1" si="661"/>
        <v>6.8063433019823316E-2</v>
      </c>
      <c r="W474" s="19">
        <f t="shared" ca="1" si="662"/>
        <v>0.93193656698017668</v>
      </c>
      <c r="X474" s="19">
        <f t="shared" ca="1" si="663"/>
        <v>0.33221839931923358</v>
      </c>
      <c r="Y474" s="72">
        <f t="shared" ca="1" si="664"/>
        <v>7.8194017495487509E-4</v>
      </c>
      <c r="Z474" s="72">
        <f t="shared" ca="1" si="665"/>
        <v>8.3468761204770611E-5</v>
      </c>
      <c r="AA474" s="72">
        <f t="shared" ca="1" si="666"/>
        <v>4.4372566803893305E-10</v>
      </c>
      <c r="AB474" s="19">
        <f t="shared" ca="1" si="667"/>
        <v>8.4473965457567562E-4</v>
      </c>
      <c r="AC474" s="19">
        <f t="shared" ca="1" si="668"/>
        <v>0.99999964320739443</v>
      </c>
      <c r="AD474" s="19">
        <f t="shared" ca="1" si="669"/>
        <v>8.4473975504131067E-4</v>
      </c>
      <c r="AE474" s="19">
        <f t="shared" ca="1" si="670"/>
        <v>6.8063792418182584E-2</v>
      </c>
      <c r="AF474" s="19">
        <f t="shared" ca="1" si="671"/>
        <v>0.93193620758181739</v>
      </c>
      <c r="AG474" s="19">
        <f t="shared" ca="1" si="672"/>
        <v>0.33221814179140574</v>
      </c>
      <c r="AH474" s="72">
        <f t="shared" ca="1" si="673"/>
        <v>7.8193987410810756E-4</v>
      </c>
      <c r="AI474" s="72">
        <f t="shared" ca="1" si="674"/>
        <v>8.3468762229034008E-5</v>
      </c>
      <c r="AJ474" s="72">
        <f t="shared" ca="1" si="675"/>
        <v>1.0242633970798318E-12</v>
      </c>
      <c r="AK474" s="19">
        <f t="shared" ca="1" si="676"/>
        <v>8.4473965464540674E-4</v>
      </c>
      <c r="AL474" s="19">
        <f t="shared" ca="1" si="677"/>
        <v>0.99999964320739432</v>
      </c>
      <c r="AM474" s="19">
        <f t="shared" ca="1" si="678"/>
        <v>8.4473975511104179E-4</v>
      </c>
      <c r="AN474" s="19">
        <f t="shared" ca="1" si="679"/>
        <v>6.8063793247789744E-2</v>
      </c>
      <c r="AO474" s="19">
        <f t="shared" ca="1" si="680"/>
        <v>0.99536732004872208</v>
      </c>
      <c r="AP474" s="19">
        <f t="shared" ca="1" si="681"/>
        <v>4.6326799512779182E-3</v>
      </c>
      <c r="AQ474" s="72">
        <f t="shared" ca="1" si="682"/>
        <v>8.3502858966464841E-4</v>
      </c>
      <c r="AR474" s="72">
        <f t="shared" ca="1" si="683"/>
        <v>8.3468702610264573E-5</v>
      </c>
      <c r="AS474" s="72">
        <f t="shared" ca="1" si="684"/>
        <v>-5.9618769434623652E-11</v>
      </c>
      <c r="AT474" s="19">
        <f t="shared" ca="1" si="685"/>
        <v>8.4473965058750049E-4</v>
      </c>
      <c r="AU474" s="19">
        <f t="shared" ca="1" si="686"/>
        <v>0.99999964320739776</v>
      </c>
      <c r="AV474" s="19">
        <f t="shared" ca="1" si="687"/>
        <v>8.4473975105313413E-4</v>
      </c>
      <c r="AW474" s="19">
        <f t="shared" ca="1" si="688"/>
        <v>6.8063744959202352E-2</v>
      </c>
      <c r="AX474" s="19">
        <f t="shared" ca="1" si="689"/>
        <v>0.93193625504079769</v>
      </c>
      <c r="AY474" s="19">
        <f t="shared" ca="1" si="690"/>
        <v>0.33221817579827273</v>
      </c>
      <c r="AZ474" s="72">
        <f t="shared" ca="1" si="691"/>
        <v>7.8193991383528061E-4</v>
      </c>
      <c r="BA474" s="72">
        <f t="shared" ca="1" si="692"/>
        <v>8.3468762093778798E-5</v>
      </c>
      <c r="BB474" s="72">
        <f t="shared" ca="1" si="693"/>
        <v>5.9483514224271603E-11</v>
      </c>
      <c r="BC474" s="19">
        <f t="shared" ca="1" si="694"/>
        <v>8.4473965463620598E-4</v>
      </c>
      <c r="BD474" s="19">
        <f t="shared" ca="1" si="695"/>
        <v>0.99999964320739432</v>
      </c>
      <c r="BE474" s="19">
        <f t="shared" ca="1" si="696"/>
        <v>8.4473975510184114E-4</v>
      </c>
      <c r="BF474" s="19">
        <f t="shared" ca="1" si="697"/>
        <v>6.8063793138238543E-2</v>
      </c>
      <c r="BG474" s="19">
        <f t="shared" ca="1" si="698"/>
        <v>0.93193620686176148</v>
      </c>
      <c r="BH474" s="19">
        <f t="shared" ca="1" si="699"/>
        <v>0.33221814127544758</v>
      </c>
      <c r="BI474" s="72">
        <f t="shared" ca="1" si="700"/>
        <v>7.8193987350535989E-4</v>
      </c>
      <c r="BJ474" s="72">
        <f t="shared" ca="1" si="701"/>
        <v>8.3468762231086132E-5</v>
      </c>
      <c r="BK474" s="72">
        <f t="shared" ca="1" si="702"/>
        <v>1.3730733401402101E-13</v>
      </c>
      <c r="BL474" s="72">
        <f t="shared" ca="1" si="703"/>
        <v>6.2807810301541162E-3</v>
      </c>
      <c r="BM474" s="72">
        <f t="shared" ca="1" si="704"/>
        <v>1.0015683509452282</v>
      </c>
      <c r="BN474" s="72">
        <f t="shared" ca="1" si="705"/>
        <v>1.5652820647534225E-3</v>
      </c>
      <c r="BO474" s="72">
        <f t="shared" ca="1" si="706"/>
        <v>4.3887381992833863E-7</v>
      </c>
      <c r="BP474" s="72">
        <f t="shared" ca="1" si="707"/>
        <v>5375.4289386941691</v>
      </c>
      <c r="BQ474" s="72">
        <f t="shared" ca="1" si="708"/>
        <v>8.1700473170941895E-2</v>
      </c>
      <c r="BR474" s="72">
        <f t="shared" ca="1" si="709"/>
        <v>-3.0598456197272896</v>
      </c>
      <c r="BS474" s="72">
        <f t="shared" ca="1" si="710"/>
        <v>8.1747033862503482E-2</v>
      </c>
      <c r="BT474" s="72">
        <f t="shared" ca="1" si="711"/>
        <v>4.6810922969168018</v>
      </c>
      <c r="BU474" s="72">
        <f t="shared" ca="1" si="712"/>
        <v>-175.31623997196553</v>
      </c>
      <c r="BV474" s="72">
        <f t="shared" ca="1" si="713"/>
        <v>4.6837600280344986</v>
      </c>
    </row>
    <row r="475" spans="1:74">
      <c r="A475" s="13">
        <f ca="1">'MGRS to'!AO475</f>
        <v>33.95322330287194</v>
      </c>
      <c r="B475" s="13">
        <f ca="1">'MGRS to'!AP475</f>
        <v>-6.8238300658645974</v>
      </c>
      <c r="C475" s="19">
        <f t="shared" ca="1" si="642"/>
        <v>0.59259553829997924</v>
      </c>
      <c r="D475" s="19">
        <f t="shared" ca="1" si="643"/>
        <v>-0.11909830224591873</v>
      </c>
      <c r="E475" s="19">
        <f t="shared" ca="1" si="644"/>
        <v>0.59217985226086622</v>
      </c>
      <c r="F475" s="19">
        <f t="shared" ca="1" si="645"/>
        <v>0.59104060479368281</v>
      </c>
      <c r="G475" s="19">
        <f t="shared" ca="1" si="646"/>
        <v>-3.0420953847587473E-5</v>
      </c>
      <c r="H475" s="19">
        <f t="shared" ca="1" si="647"/>
        <v>-3.0420953847587473E-5</v>
      </c>
      <c r="I475" s="19">
        <f t="shared" ca="1" si="648"/>
        <v>0</v>
      </c>
      <c r="J475" s="19">
        <f t="shared" ca="1" si="649"/>
        <v>1.1395270195286031E-3</v>
      </c>
      <c r="K475" s="19">
        <f t="shared" ca="1" si="650"/>
        <v>0.99999935073887514</v>
      </c>
      <c r="L475" s="19">
        <f t="shared" ca="1" si="651"/>
        <v>1.139527266145532E-3</v>
      </c>
      <c r="M475" s="19">
        <f t="shared" ca="1" si="652"/>
        <v>-1.8392888836237711E-2</v>
      </c>
      <c r="N475" s="19">
        <f t="shared" ca="1" si="653"/>
        <v>1.0183928888362377</v>
      </c>
      <c r="O475" s="19">
        <f t="shared" ca="1" si="654"/>
        <v>0.38917993353010361</v>
      </c>
      <c r="P475" s="72">
        <f t="shared" ca="1" si="655"/>
        <v>8.5429566022096604E-4</v>
      </c>
      <c r="Q475" s="72">
        <f t="shared" ca="1" si="656"/>
        <v>-3.0491189370440617E-5</v>
      </c>
      <c r="R475" s="72">
        <f t="shared" ca="1" si="657"/>
        <v>-7.0235522853143953E-8</v>
      </c>
      <c r="S475" s="19">
        <f t="shared" ca="1" si="658"/>
        <v>1.1395283128524869E-3</v>
      </c>
      <c r="T475" s="19">
        <f t="shared" ca="1" si="659"/>
        <v>0.99999935073740143</v>
      </c>
      <c r="U475" s="19">
        <f t="shared" ca="1" si="660"/>
        <v>1.1395285594702554E-3</v>
      </c>
      <c r="V475" s="19">
        <f t="shared" ca="1" si="661"/>
        <v>-1.8435333187536446E-2</v>
      </c>
      <c r="W475" s="19">
        <f t="shared" ca="1" si="662"/>
        <v>1.0184353331875364</v>
      </c>
      <c r="X475" s="19">
        <f t="shared" ca="1" si="663"/>
        <v>0.3892053900628637</v>
      </c>
      <c r="Y475" s="72">
        <f t="shared" ca="1" si="664"/>
        <v>8.5433117425323842E-4</v>
      </c>
      <c r="Z475" s="72">
        <f t="shared" ca="1" si="665"/>
        <v>-3.0491351529351682E-5</v>
      </c>
      <c r="AA475" s="72">
        <f t="shared" ca="1" si="666"/>
        <v>-1.6215891106500092E-10</v>
      </c>
      <c r="AB475" s="19">
        <f t="shared" ca="1" si="667"/>
        <v>1.1395283158419066E-3</v>
      </c>
      <c r="AC475" s="19">
        <f t="shared" ca="1" si="668"/>
        <v>0.9999993507373981</v>
      </c>
      <c r="AD475" s="19">
        <f t="shared" ca="1" si="669"/>
        <v>1.1395285624596768E-3</v>
      </c>
      <c r="AE475" s="19">
        <f t="shared" ca="1" si="670"/>
        <v>-1.8435431182365902E-2</v>
      </c>
      <c r="AF475" s="19">
        <f t="shared" ca="1" si="671"/>
        <v>1.018435431182366</v>
      </c>
      <c r="AG475" s="19">
        <f t="shared" ca="1" si="672"/>
        <v>0.3892054488340384</v>
      </c>
      <c r="AH475" s="72">
        <f t="shared" ca="1" si="673"/>
        <v>8.5433125624745094E-4</v>
      </c>
      <c r="AI475" s="72">
        <f t="shared" ca="1" si="674"/>
        <v>-3.0491351903742179E-5</v>
      </c>
      <c r="AJ475" s="72">
        <f t="shared" ca="1" si="675"/>
        <v>-3.7439049730965228E-13</v>
      </c>
      <c r="AK475" s="19">
        <f t="shared" ca="1" si="676"/>
        <v>1.1395283158488138E-3</v>
      </c>
      <c r="AL475" s="19">
        <f t="shared" ca="1" si="677"/>
        <v>0.9999993507373981</v>
      </c>
      <c r="AM475" s="19">
        <f t="shared" ca="1" si="678"/>
        <v>1.1395285624665841E-3</v>
      </c>
      <c r="AN475" s="19">
        <f t="shared" ca="1" si="679"/>
        <v>-1.8435431408615074E-2</v>
      </c>
      <c r="AO475" s="19">
        <f t="shared" ca="1" si="680"/>
        <v>0.99966013486877825</v>
      </c>
      <c r="AP475" s="19">
        <f t="shared" ca="1" si="681"/>
        <v>3.3986513122175044E-4</v>
      </c>
      <c r="AQ475" s="72">
        <f t="shared" ca="1" si="682"/>
        <v>8.3862085136125319E-4</v>
      </c>
      <c r="AR475" s="72">
        <f t="shared" ca="1" si="683"/>
        <v>-3.0491329592843676E-5</v>
      </c>
      <c r="AS475" s="72">
        <f t="shared" ca="1" si="684"/>
        <v>2.2310898503577307E-11</v>
      </c>
      <c r="AT475" s="19">
        <f t="shared" ca="1" si="685"/>
        <v>1.1395283154375211E-3</v>
      </c>
      <c r="AU475" s="19">
        <f t="shared" ca="1" si="686"/>
        <v>0.99999935073739854</v>
      </c>
      <c r="AV475" s="19">
        <f t="shared" ca="1" si="687"/>
        <v>1.1395285620552913E-3</v>
      </c>
      <c r="AW475" s="19">
        <f t="shared" ca="1" si="688"/>
        <v>-1.843541792583633E-2</v>
      </c>
      <c r="AX475" s="19">
        <f t="shared" ca="1" si="689"/>
        <v>1.0184354179258364</v>
      </c>
      <c r="AY475" s="19">
        <f t="shared" ca="1" si="690"/>
        <v>0.38920544088360098</v>
      </c>
      <c r="AZ475" s="72">
        <f t="shared" ca="1" si="691"/>
        <v>8.5433124515545047E-4</v>
      </c>
      <c r="BA475" s="72">
        <f t="shared" ca="1" si="692"/>
        <v>-3.049135185309544E-5</v>
      </c>
      <c r="BB475" s="72">
        <f t="shared" ca="1" si="693"/>
        <v>-2.2260251764306309E-11</v>
      </c>
      <c r="BC475" s="19">
        <f t="shared" ca="1" si="694"/>
        <v>1.1395283158478794E-3</v>
      </c>
      <c r="BD475" s="19">
        <f t="shared" ca="1" si="695"/>
        <v>0.9999993507373981</v>
      </c>
      <c r="BE475" s="19">
        <f t="shared" ca="1" si="696"/>
        <v>1.1395285624656497E-3</v>
      </c>
      <c r="BF475" s="19">
        <f t="shared" ca="1" si="697"/>
        <v>-1.8435431378008571E-2</v>
      </c>
      <c r="BG475" s="19">
        <f t="shared" ca="1" si="698"/>
        <v>1.0184354313780086</v>
      </c>
      <c r="BH475" s="19">
        <f t="shared" ca="1" si="699"/>
        <v>0.38920544895137266</v>
      </c>
      <c r="BI475" s="72">
        <f t="shared" ca="1" si="700"/>
        <v>8.5433125641114921E-4</v>
      </c>
      <c r="BJ475" s="72">
        <f t="shared" ca="1" si="701"/>
        <v>-3.0491351904489635E-5</v>
      </c>
      <c r="BK475" s="72">
        <f t="shared" ca="1" si="702"/>
        <v>-5.1394195024973346E-14</v>
      </c>
      <c r="BL475" s="72">
        <f t="shared" ca="1" si="703"/>
        <v>6.8637422719907857E-3</v>
      </c>
      <c r="BM475" s="72">
        <f t="shared" ca="1" si="704"/>
        <v>1.0017137335337121</v>
      </c>
      <c r="BN475" s="72">
        <f t="shared" ca="1" si="705"/>
        <v>1.7100699640116587E-3</v>
      </c>
      <c r="BO475" s="72">
        <f t="shared" ca="1" si="706"/>
        <v>7.5785284644394503E-7</v>
      </c>
      <c r="BP475" s="72">
        <f t="shared" ca="1" si="707"/>
        <v>7251.2888608993544</v>
      </c>
      <c r="BQ475" s="72">
        <f t="shared" ca="1" si="708"/>
        <v>-3.1194745387707208</v>
      </c>
      <c r="BR475" s="72">
        <f t="shared" ca="1" si="709"/>
        <v>2.2101109841047215E-2</v>
      </c>
      <c r="BS475" s="72">
        <f t="shared" ca="1" si="710"/>
        <v>3.1636937634308402</v>
      </c>
      <c r="BT475" s="72">
        <f t="shared" ca="1" si="711"/>
        <v>181.2672746299186</v>
      </c>
      <c r="BU475" s="72">
        <f t="shared" ca="1" si="712"/>
        <v>1.2663003164470552</v>
      </c>
      <c r="BV475" s="72">
        <f t="shared" ca="1" si="713"/>
        <v>181.26630031644709</v>
      </c>
    </row>
    <row r="476" spans="1:74">
      <c r="A476" s="13">
        <f ca="1">'MGRS to'!AO476</f>
        <v>33.988999527088104</v>
      </c>
      <c r="B476" s="13">
        <f ca="1">'MGRS to'!AP476</f>
        <v>-6.8349980206374701</v>
      </c>
      <c r="C476" s="19">
        <f t="shared" ca="1" si="642"/>
        <v>0.59321995120648296</v>
      </c>
      <c r="D476" s="19">
        <f t="shared" ca="1" si="643"/>
        <v>-0.11929321982741919</v>
      </c>
      <c r="E476" s="19">
        <f t="shared" ca="1" si="644"/>
        <v>0.59104060479368281</v>
      </c>
      <c r="F476" s="19">
        <f t="shared" ca="1" si="645"/>
        <v>0.59166422764703475</v>
      </c>
      <c r="G476" s="19">
        <f t="shared" ca="1" si="646"/>
        <v>-1.9491758150046168E-4</v>
      </c>
      <c r="H476" s="19">
        <f t="shared" ca="1" si="647"/>
        <v>-1.9491758150046168E-4</v>
      </c>
      <c r="I476" s="19">
        <f t="shared" ca="1" si="648"/>
        <v>0</v>
      </c>
      <c r="J476" s="19">
        <f t="shared" ca="1" si="649"/>
        <v>6.4427518447291473E-4</v>
      </c>
      <c r="K476" s="19">
        <f t="shared" ca="1" si="650"/>
        <v>0.9999997924547217</v>
      </c>
      <c r="L476" s="19">
        <f t="shared" ca="1" si="651"/>
        <v>6.4427522904500923E-4</v>
      </c>
      <c r="M476" s="19">
        <f t="shared" ca="1" si="652"/>
        <v>-0.20851241257904699</v>
      </c>
      <c r="N476" s="19">
        <f t="shared" ca="1" si="653"/>
        <v>1.208512412579047</v>
      </c>
      <c r="O476" s="19">
        <f t="shared" ca="1" si="654"/>
        <v>0.48566723828062064</v>
      </c>
      <c r="P476" s="72">
        <f t="shared" ca="1" si="655"/>
        <v>1.0132962756104421E-3</v>
      </c>
      <c r="Q476" s="72">
        <f t="shared" ca="1" si="656"/>
        <v>-1.9536776103331631E-4</v>
      </c>
      <c r="R476" s="72">
        <f t="shared" ca="1" si="657"/>
        <v>-4.5017953285463107E-7</v>
      </c>
      <c r="S476" s="19">
        <f t="shared" ca="1" si="658"/>
        <v>6.4436915401928484E-4</v>
      </c>
      <c r="T476" s="19">
        <f t="shared" ca="1" si="659"/>
        <v>0.99999979239417525</v>
      </c>
      <c r="U476" s="19">
        <f t="shared" ca="1" si="660"/>
        <v>6.44369198610885E-4</v>
      </c>
      <c r="V476" s="19">
        <f t="shared" ca="1" si="661"/>
        <v>-0.20896351259977414</v>
      </c>
      <c r="W476" s="19">
        <f t="shared" ca="1" si="662"/>
        <v>1.2089635125997742</v>
      </c>
      <c r="X476" s="19">
        <f t="shared" ca="1" si="663"/>
        <v>0.48585915089852194</v>
      </c>
      <c r="Y476" s="72">
        <f t="shared" ca="1" si="664"/>
        <v>1.013673358040625E-3</v>
      </c>
      <c r="Z476" s="72">
        <f t="shared" ca="1" si="665"/>
        <v>-1.9536880076325834E-4</v>
      </c>
      <c r="AA476" s="72">
        <f t="shared" ca="1" si="666"/>
        <v>-1.0397299420354059E-9</v>
      </c>
      <c r="AB476" s="19">
        <f t="shared" ca="1" si="667"/>
        <v>6.4436937128543263E-4</v>
      </c>
      <c r="AC476" s="19">
        <f t="shared" ca="1" si="668"/>
        <v>0.99999979239403514</v>
      </c>
      <c r="AD476" s="19">
        <f t="shared" ca="1" si="669"/>
        <v>6.44369415877078E-4</v>
      </c>
      <c r="AE476" s="19">
        <f t="shared" ca="1" si="670"/>
        <v>-0.20896455422714838</v>
      </c>
      <c r="AF476" s="19">
        <f t="shared" ca="1" si="671"/>
        <v>1.2089645542271483</v>
      </c>
      <c r="AG476" s="19">
        <f t="shared" ca="1" si="672"/>
        <v>0.48585959387494759</v>
      </c>
      <c r="AH476" s="72">
        <f t="shared" ca="1" si="673"/>
        <v>1.0136742287542488E-3</v>
      </c>
      <c r="AI476" s="72">
        <f t="shared" ca="1" si="674"/>
        <v>-1.9536880316460776E-4</v>
      </c>
      <c r="AJ476" s="72">
        <f t="shared" ca="1" si="675"/>
        <v>-2.4013494101179922E-12</v>
      </c>
      <c r="AK476" s="19">
        <f t="shared" ca="1" si="676"/>
        <v>6.4436937178723435E-4</v>
      </c>
      <c r="AL476" s="19">
        <f t="shared" ca="1" si="677"/>
        <v>0.99999979239403491</v>
      </c>
      <c r="AM476" s="19">
        <f t="shared" ca="1" si="678"/>
        <v>6.4436941637887972E-4</v>
      </c>
      <c r="AN476" s="19">
        <f t="shared" ca="1" si="679"/>
        <v>-0.20896455663287727</v>
      </c>
      <c r="AO476" s="19">
        <f t="shared" ca="1" si="680"/>
        <v>0.95633381407122497</v>
      </c>
      <c r="AP476" s="19">
        <f t="shared" ca="1" si="681"/>
        <v>4.3666185928775025E-2</v>
      </c>
      <c r="AQ476" s="72">
        <f t="shared" ca="1" si="682"/>
        <v>8.0236147580599825E-4</v>
      </c>
      <c r="AR476" s="72">
        <f t="shared" ca="1" si="683"/>
        <v>-1.9536869200268786E-4</v>
      </c>
      <c r="AS476" s="72">
        <f t="shared" ca="1" si="684"/>
        <v>1.1116191989254606E-10</v>
      </c>
      <c r="AT476" s="19">
        <f t="shared" ca="1" si="685"/>
        <v>6.4436934855834115E-4</v>
      </c>
      <c r="AU476" s="19">
        <f t="shared" ca="1" si="686"/>
        <v>0.99999979239404979</v>
      </c>
      <c r="AV476" s="19">
        <f t="shared" ca="1" si="687"/>
        <v>6.4436939314998186E-4</v>
      </c>
      <c r="AW476" s="19">
        <f t="shared" ca="1" si="688"/>
        <v>-0.20896444526814534</v>
      </c>
      <c r="AX476" s="19">
        <f t="shared" ca="1" si="689"/>
        <v>1.2089644452681454</v>
      </c>
      <c r="AY476" s="19">
        <f t="shared" ca="1" si="690"/>
        <v>0.48585954753761651</v>
      </c>
      <c r="AZ476" s="72">
        <f t="shared" ca="1" si="691"/>
        <v>1.0136741376736086E-3</v>
      </c>
      <c r="BA476" s="72">
        <f t="shared" ca="1" si="692"/>
        <v>-1.9536880291341549E-4</v>
      </c>
      <c r="BB476" s="72">
        <f t="shared" ca="1" si="693"/>
        <v>-1.1091072762352099E-10</v>
      </c>
      <c r="BC476" s="19">
        <f t="shared" ca="1" si="694"/>
        <v>6.4436937173476612E-4</v>
      </c>
      <c r="BD476" s="19">
        <f t="shared" ca="1" si="695"/>
        <v>0.99999979239403491</v>
      </c>
      <c r="BE476" s="19">
        <f t="shared" ca="1" si="696"/>
        <v>6.4436941632641149E-4</v>
      </c>
      <c r="BF476" s="19">
        <f t="shared" ca="1" si="697"/>
        <v>-0.20896455638121958</v>
      </c>
      <c r="BG476" s="19">
        <f t="shared" ca="1" si="698"/>
        <v>1.2089645563812197</v>
      </c>
      <c r="BH476" s="19">
        <f t="shared" ca="1" si="699"/>
        <v>0.48585959479101615</v>
      </c>
      <c r="BI476" s="72">
        <f t="shared" ca="1" si="700"/>
        <v>1.0136742305548727E-3</v>
      </c>
      <c r="BJ476" s="72">
        <f t="shared" ca="1" si="701"/>
        <v>-1.9536880316957373E-4</v>
      </c>
      <c r="BK476" s="72">
        <f t="shared" ca="1" si="702"/>
        <v>-2.5615824023571265E-13</v>
      </c>
      <c r="BL476" s="72">
        <f t="shared" ca="1" si="703"/>
        <v>8.1478126892586683E-3</v>
      </c>
      <c r="BM476" s="72">
        <f t="shared" ca="1" si="704"/>
        <v>1.0020338518061731</v>
      </c>
      <c r="BN476" s="72">
        <f t="shared" ca="1" si="705"/>
        <v>2.0286937026061176E-3</v>
      </c>
      <c r="BO476" s="72">
        <f t="shared" ca="1" si="706"/>
        <v>6.3477865634504556E-7</v>
      </c>
      <c r="BP476" s="72">
        <f t="shared" ca="1" si="707"/>
        <v>4100.3842947422645</v>
      </c>
      <c r="BQ476" s="72">
        <f t="shared" ca="1" si="708"/>
        <v>-0.25326562016930004</v>
      </c>
      <c r="BR476" s="72">
        <f t="shared" ca="1" si="709"/>
        <v>2.8882181183762983</v>
      </c>
      <c r="BS476" s="72">
        <f t="shared" ca="1" si="710"/>
        <v>6.0298107719660914</v>
      </c>
      <c r="BT476" s="72">
        <f t="shared" ca="1" si="711"/>
        <v>345.48894886853572</v>
      </c>
      <c r="BU476" s="72">
        <f t="shared" ca="1" si="712"/>
        <v>165.48270849617791</v>
      </c>
      <c r="BV476" s="72">
        <f t="shared" ca="1" si="713"/>
        <v>345.48270849617779</v>
      </c>
    </row>
    <row r="477" spans="1:74">
      <c r="A477" s="13">
        <f ca="1">'MGRS to'!AO477</f>
        <v>34.013196089924556</v>
      </c>
      <c r="B477" s="13">
        <f ca="1">'MGRS to'!AP477</f>
        <v>-6.8414540389666705</v>
      </c>
      <c r="C477" s="19">
        <f t="shared" ca="1" si="642"/>
        <v>0.59364226089564476</v>
      </c>
      <c r="D477" s="19">
        <f t="shared" ca="1" si="643"/>
        <v>-0.11940589860383284</v>
      </c>
      <c r="E477" s="19">
        <f t="shared" ca="1" si="644"/>
        <v>0.59166422764703475</v>
      </c>
      <c r="F477" s="19">
        <f t="shared" ca="1" si="645"/>
        <v>0.59208600437161263</v>
      </c>
      <c r="G477" s="19">
        <f t="shared" ca="1" si="646"/>
        <v>-1.1267877641364665E-4</v>
      </c>
      <c r="H477" s="19">
        <f t="shared" ca="1" si="647"/>
        <v>-1.1267877641364665E-4</v>
      </c>
      <c r="I477" s="19">
        <f t="shared" ca="1" si="648"/>
        <v>0</v>
      </c>
      <c r="J477" s="19">
        <f t="shared" ca="1" si="649"/>
        <v>4.3201854664668505E-4</v>
      </c>
      <c r="K477" s="19">
        <f t="shared" ca="1" si="650"/>
        <v>0.99999990667998329</v>
      </c>
      <c r="L477" s="19">
        <f t="shared" ca="1" si="651"/>
        <v>4.3201856008534491E-4</v>
      </c>
      <c r="M477" s="19">
        <f t="shared" ca="1" si="652"/>
        <v>-0.17963337137334331</v>
      </c>
      <c r="N477" s="19">
        <f t="shared" ca="1" si="653"/>
        <v>1.1796333713733433</v>
      </c>
      <c r="O477" s="19">
        <f t="shared" ca="1" si="654"/>
        <v>0.4722552196922295</v>
      </c>
      <c r="P477" s="72">
        <f t="shared" ca="1" si="655"/>
        <v>9.8915399253124642E-4</v>
      </c>
      <c r="Q477" s="72">
        <f t="shared" ca="1" si="656"/>
        <v>-1.1293883515772575E-4</v>
      </c>
      <c r="R477" s="72">
        <f t="shared" ca="1" si="657"/>
        <v>-2.6005874407910071E-7</v>
      </c>
      <c r="S477" s="19">
        <f t="shared" ca="1" si="658"/>
        <v>4.3206531324854936E-4</v>
      </c>
      <c r="T477" s="19">
        <f t="shared" ca="1" si="659"/>
        <v>0.99999990665977823</v>
      </c>
      <c r="U477" s="19">
        <f t="shared" ca="1" si="660"/>
        <v>4.3206532669157389E-4</v>
      </c>
      <c r="V477" s="19">
        <f t="shared" ca="1" si="661"/>
        <v>-0.18002847069056588</v>
      </c>
      <c r="W477" s="19">
        <f t="shared" ca="1" si="662"/>
        <v>1.1800284706905659</v>
      </c>
      <c r="X477" s="19">
        <f t="shared" ca="1" si="663"/>
        <v>0.47243192012517088</v>
      </c>
      <c r="Y477" s="72">
        <f t="shared" ca="1" si="664"/>
        <v>9.8948431113569956E-4</v>
      </c>
      <c r="Z477" s="72">
        <f t="shared" ca="1" si="665"/>
        <v>-1.129394353644604E-4</v>
      </c>
      <c r="AA477" s="72">
        <f t="shared" ca="1" si="666"/>
        <v>-6.002067346415731E-10</v>
      </c>
      <c r="AB477" s="19">
        <f t="shared" ca="1" si="667"/>
        <v>4.320654213031055E-4</v>
      </c>
      <c r="AC477" s="19">
        <f t="shared" ca="1" si="668"/>
        <v>0.99999990665973149</v>
      </c>
      <c r="AD477" s="19">
        <f t="shared" ca="1" si="669"/>
        <v>4.3206543474614016E-4</v>
      </c>
      <c r="AE477" s="19">
        <f t="shared" ca="1" si="670"/>
        <v>-0.1800293824179075</v>
      </c>
      <c r="AF477" s="19">
        <f t="shared" ca="1" si="671"/>
        <v>1.1800293824179076</v>
      </c>
      <c r="AG477" s="19">
        <f t="shared" ca="1" si="672"/>
        <v>0.4724323277405319</v>
      </c>
      <c r="AH477" s="72">
        <f t="shared" ca="1" si="673"/>
        <v>9.8948507337493765E-4</v>
      </c>
      <c r="AI477" s="72">
        <f t="shared" ca="1" si="674"/>
        <v>-1.1293943674971712E-4</v>
      </c>
      <c r="AJ477" s="72">
        <f t="shared" ca="1" si="675"/>
        <v>-1.3852567232403371E-12</v>
      </c>
      <c r="AK477" s="19">
        <f t="shared" ca="1" si="676"/>
        <v>4.320654215524759E-4</v>
      </c>
      <c r="AL477" s="19">
        <f t="shared" ca="1" si="677"/>
        <v>0.99999990665973137</v>
      </c>
      <c r="AM477" s="19">
        <f t="shared" ca="1" si="678"/>
        <v>4.3206543499551056E-4</v>
      </c>
      <c r="AN477" s="19">
        <f t="shared" ca="1" si="679"/>
        <v>-0.18002938452214928</v>
      </c>
      <c r="AO477" s="19">
        <f t="shared" ca="1" si="680"/>
        <v>0.96758942070857612</v>
      </c>
      <c r="AP477" s="19">
        <f t="shared" ca="1" si="681"/>
        <v>3.241057929142388E-2</v>
      </c>
      <c r="AQ477" s="72">
        <f t="shared" ca="1" si="682"/>
        <v>8.1178194413376273E-4</v>
      </c>
      <c r="AR477" s="72">
        <f t="shared" ca="1" si="683"/>
        <v>-1.1293936801424867E-4</v>
      </c>
      <c r="AS477" s="72">
        <f t="shared" ca="1" si="684"/>
        <v>6.8735468448173805E-11</v>
      </c>
      <c r="AT477" s="19">
        <f t="shared" ca="1" si="685"/>
        <v>4.3206540917806147E-4</v>
      </c>
      <c r="AU477" s="19">
        <f t="shared" ca="1" si="686"/>
        <v>0.99999990665973681</v>
      </c>
      <c r="AV477" s="19">
        <f t="shared" ca="1" si="687"/>
        <v>4.32065422621095E-4</v>
      </c>
      <c r="AW477" s="19">
        <f t="shared" ca="1" si="688"/>
        <v>-0.18002928011148978</v>
      </c>
      <c r="AX477" s="19">
        <f t="shared" ca="1" si="689"/>
        <v>1.1800292801114898</v>
      </c>
      <c r="AY477" s="19">
        <f t="shared" ca="1" si="690"/>
        <v>0.47243228200137632</v>
      </c>
      <c r="AZ477" s="72">
        <f t="shared" ca="1" si="691"/>
        <v>9.8948498784282479E-4</v>
      </c>
      <c r="BA477" s="72">
        <f t="shared" ca="1" si="692"/>
        <v>-1.1293943659427512E-4</v>
      </c>
      <c r="BB477" s="72">
        <f t="shared" ca="1" si="693"/>
        <v>-6.8580026450467194E-11</v>
      </c>
      <c r="BC477" s="19">
        <f t="shared" ca="1" si="694"/>
        <v>4.3206542152449969E-4</v>
      </c>
      <c r="BD477" s="19">
        <f t="shared" ca="1" si="695"/>
        <v>0.99999990665973137</v>
      </c>
      <c r="BE477" s="19">
        <f t="shared" ca="1" si="696"/>
        <v>4.3206543496753435E-4</v>
      </c>
      <c r="BF477" s="19">
        <f t="shared" ca="1" si="697"/>
        <v>-0.18002938428602624</v>
      </c>
      <c r="BG477" s="19">
        <f t="shared" ca="1" si="698"/>
        <v>1.1800293842860263</v>
      </c>
      <c r="BH477" s="19">
        <f t="shared" ca="1" si="699"/>
        <v>0.47243232857573036</v>
      </c>
      <c r="BI477" s="72">
        <f t="shared" ca="1" si="700"/>
        <v>9.894850749367569E-4</v>
      </c>
      <c r="BJ477" s="72">
        <f t="shared" ca="1" si="701"/>
        <v>-1.1293943675255549E-4</v>
      </c>
      <c r="BK477" s="72">
        <f t="shared" ca="1" si="702"/>
        <v>-1.5828037123154226E-13</v>
      </c>
      <c r="BL477" s="72">
        <f t="shared" ca="1" si="703"/>
        <v>7.9528041911859117E-3</v>
      </c>
      <c r="BM477" s="72">
        <f t="shared" ca="1" si="704"/>
        <v>1.0019852461215728</v>
      </c>
      <c r="BN477" s="72">
        <f t="shared" ca="1" si="705"/>
        <v>1.980331326394641E-3</v>
      </c>
      <c r="BO477" s="72">
        <f t="shared" ca="1" si="706"/>
        <v>4.0399360977442663E-7</v>
      </c>
      <c r="BP477" s="72">
        <f t="shared" ca="1" si="707"/>
        <v>2749.412311929947</v>
      </c>
      <c r="BQ477" s="72">
        <f t="shared" ca="1" si="708"/>
        <v>-0.21766046983435436</v>
      </c>
      <c r="BR477" s="72">
        <f t="shared" ca="1" si="709"/>
        <v>2.923869172791989</v>
      </c>
      <c r="BS477" s="72">
        <f t="shared" ca="1" si="710"/>
        <v>6.0654618263817817</v>
      </c>
      <c r="BT477" s="72">
        <f t="shared" ca="1" si="711"/>
        <v>347.52897371165693</v>
      </c>
      <c r="BU477" s="72">
        <f t="shared" ca="1" si="712"/>
        <v>167.52536344938818</v>
      </c>
      <c r="BV477" s="72">
        <f t="shared" ca="1" si="713"/>
        <v>347.52536344938812</v>
      </c>
    </row>
    <row r="478" spans="1:74">
      <c r="A478" s="13">
        <f ca="1">'MGRS to'!AO478</f>
        <v>33.998249092676375</v>
      </c>
      <c r="B478" s="13">
        <f ca="1">'MGRS to'!AP478</f>
        <v>-6.8549853448626283</v>
      </c>
      <c r="C478" s="19">
        <f t="shared" ca="1" si="642"/>
        <v>0.59338138658037742</v>
      </c>
      <c r="D478" s="19">
        <f t="shared" ca="1" si="643"/>
        <v>-0.11964206444381183</v>
      </c>
      <c r="E478" s="19">
        <f t="shared" ca="1" si="644"/>
        <v>0.59208600437161263</v>
      </c>
      <c r="F478" s="19">
        <f t="shared" ca="1" si="645"/>
        <v>0.59182545915494855</v>
      </c>
      <c r="G478" s="19">
        <f t="shared" ca="1" si="646"/>
        <v>-2.3616583997898566E-4</v>
      </c>
      <c r="H478" s="19">
        <f t="shared" ca="1" si="647"/>
        <v>-2.3616583997898566E-4</v>
      </c>
      <c r="I478" s="19">
        <f t="shared" ca="1" si="648"/>
        <v>0</v>
      </c>
      <c r="J478" s="19">
        <f t="shared" ca="1" si="649"/>
        <v>3.2602596432309498E-4</v>
      </c>
      <c r="K478" s="19">
        <f t="shared" ca="1" si="650"/>
        <v>0.99999994685353388</v>
      </c>
      <c r="L478" s="19">
        <f t="shared" ca="1" si="651"/>
        <v>3.2602597009880437E-4</v>
      </c>
      <c r="M478" s="19">
        <f t="shared" ca="1" si="652"/>
        <v>-0.49884441896825643</v>
      </c>
      <c r="N478" s="19">
        <f t="shared" ca="1" si="653"/>
        <v>1.4988444189682564</v>
      </c>
      <c r="O478" s="19">
        <f t="shared" ca="1" si="654"/>
        <v>0.58455015015164136</v>
      </c>
      <c r="P478" s="72">
        <f t="shared" ca="1" si="655"/>
        <v>1.2558125070436703E-3</v>
      </c>
      <c r="Q478" s="72">
        <f t="shared" ca="1" si="656"/>
        <v>-2.3671084363499701E-4</v>
      </c>
      <c r="R478" s="72">
        <f t="shared" ca="1" si="657"/>
        <v>-5.450036560113549E-7</v>
      </c>
      <c r="S478" s="19">
        <f t="shared" ca="1" si="658"/>
        <v>3.2629803651882972E-4</v>
      </c>
      <c r="T478" s="19">
        <f t="shared" ca="1" si="659"/>
        <v>0.9999999467647942</v>
      </c>
      <c r="U478" s="19">
        <f t="shared" ca="1" si="660"/>
        <v>3.2629804230901093E-4</v>
      </c>
      <c r="V478" s="19">
        <f t="shared" ca="1" si="661"/>
        <v>-0.49957870629004814</v>
      </c>
      <c r="W478" s="19">
        <f t="shared" ca="1" si="662"/>
        <v>1.4995787062900481</v>
      </c>
      <c r="X478" s="19">
        <f t="shared" ca="1" si="663"/>
        <v>0.58475358021116897</v>
      </c>
      <c r="Y478" s="72">
        <f t="shared" ca="1" si="664"/>
        <v>1.2564254115835121E-3</v>
      </c>
      <c r="Z478" s="72">
        <f t="shared" ca="1" si="665"/>
        <v>-2.3671210134892573E-4</v>
      </c>
      <c r="AA478" s="72">
        <f t="shared" ca="1" si="666"/>
        <v>-1.2577139287179608E-9</v>
      </c>
      <c r="AB478" s="19">
        <f t="shared" ca="1" si="667"/>
        <v>3.262986648469172E-4</v>
      </c>
      <c r="AC478" s="19">
        <f t="shared" ca="1" si="668"/>
        <v>0.99999994676458925</v>
      </c>
      <c r="AD478" s="19">
        <f t="shared" ca="1" si="669"/>
        <v>3.262986706371318E-4</v>
      </c>
      <c r="AE478" s="19">
        <f t="shared" ca="1" si="670"/>
        <v>-0.49958039869258164</v>
      </c>
      <c r="AF478" s="19">
        <f t="shared" ca="1" si="671"/>
        <v>1.4995803986925815</v>
      </c>
      <c r="AG478" s="19">
        <f t="shared" ca="1" si="672"/>
        <v>0.58475404885139404</v>
      </c>
      <c r="AH478" s="72">
        <f t="shared" ca="1" si="673"/>
        <v>1.256426824217555E-3</v>
      </c>
      <c r="AI478" s="72">
        <f t="shared" ca="1" si="674"/>
        <v>-2.3671210425137292E-4</v>
      </c>
      <c r="AJ478" s="72">
        <f t="shared" ca="1" si="675"/>
        <v>-2.9024471899247867E-12</v>
      </c>
      <c r="AK478" s="19">
        <f t="shared" ca="1" si="676"/>
        <v>3.2629866629695531E-4</v>
      </c>
      <c r="AL478" s="19">
        <f t="shared" ca="1" si="677"/>
        <v>0.99999994676458881</v>
      </c>
      <c r="AM478" s="19">
        <f t="shared" ca="1" si="678"/>
        <v>3.2629867208716997E-4</v>
      </c>
      <c r="AN478" s="19">
        <f t="shared" ca="1" si="679"/>
        <v>-0.49958040259810566</v>
      </c>
      <c r="AO478" s="19">
        <f t="shared" ca="1" si="680"/>
        <v>0.75041942133991468</v>
      </c>
      <c r="AP478" s="19">
        <f t="shared" ca="1" si="681"/>
        <v>0.24958057866008532</v>
      </c>
      <c r="AQ478" s="72">
        <f t="shared" ca="1" si="682"/>
        <v>6.2992555313427041E-4</v>
      </c>
      <c r="AR478" s="72">
        <f t="shared" ca="1" si="683"/>
        <v>-2.367121312445099E-4</v>
      </c>
      <c r="AS478" s="72">
        <f t="shared" ca="1" si="684"/>
        <v>-2.6993136973676654E-11</v>
      </c>
      <c r="AT478" s="19">
        <f t="shared" ca="1" si="685"/>
        <v>3.2629867978221125E-4</v>
      </c>
      <c r="AU478" s="19">
        <f t="shared" ca="1" si="686"/>
        <v>0.99999994676458437</v>
      </c>
      <c r="AV478" s="19">
        <f t="shared" ca="1" si="687"/>
        <v>3.2629868557242661E-4</v>
      </c>
      <c r="AW478" s="19">
        <f t="shared" ca="1" si="688"/>
        <v>-0.49958043892042703</v>
      </c>
      <c r="AX478" s="19">
        <f t="shared" ca="1" si="689"/>
        <v>1.499580438920427</v>
      </c>
      <c r="AY478" s="19">
        <f t="shared" ca="1" si="690"/>
        <v>0.58475405999080343</v>
      </c>
      <c r="AZ478" s="72">
        <f t="shared" ca="1" si="691"/>
        <v>1.2564268577953967E-3</v>
      </c>
      <c r="BA478" s="72">
        <f t="shared" ca="1" si="692"/>
        <v>-2.3671210432036344E-4</v>
      </c>
      <c r="BB478" s="72">
        <f t="shared" ca="1" si="693"/>
        <v>2.6924146451830916E-11</v>
      </c>
      <c r="BC478" s="19">
        <f t="shared" ca="1" si="694"/>
        <v>3.2629866633142768E-4</v>
      </c>
      <c r="BD478" s="19">
        <f t="shared" ca="1" si="695"/>
        <v>0.99999994676458881</v>
      </c>
      <c r="BE478" s="19">
        <f t="shared" ca="1" si="696"/>
        <v>3.2629867212164234E-4</v>
      </c>
      <c r="BF478" s="19">
        <f t="shared" ca="1" si="697"/>
        <v>-0.49958040269093107</v>
      </c>
      <c r="BG478" s="19">
        <f t="shared" ca="1" si="698"/>
        <v>1.4995804026909312</v>
      </c>
      <c r="BH478" s="19">
        <f t="shared" ca="1" si="699"/>
        <v>0.58475404995856883</v>
      </c>
      <c r="BI478" s="72">
        <f t="shared" ca="1" si="700"/>
        <v>1.2564268275549438E-3</v>
      </c>
      <c r="BJ478" s="72">
        <f t="shared" ca="1" si="701"/>
        <v>-2.3671210425823015E-4</v>
      </c>
      <c r="BK478" s="72">
        <f t="shared" ca="1" si="702"/>
        <v>6.2133295470473415E-14</v>
      </c>
      <c r="BL478" s="72">
        <f t="shared" ca="1" si="703"/>
        <v>1.0106417238716822E-2</v>
      </c>
      <c r="BM478" s="72">
        <f t="shared" ca="1" si="704"/>
        <v>1.0025218365626922</v>
      </c>
      <c r="BN478" s="72">
        <f t="shared" ca="1" si="705"/>
        <v>2.5139109695238343E-3</v>
      </c>
      <c r="BO478" s="72">
        <f t="shared" ca="1" si="706"/>
        <v>4.7950185065885024E-7</v>
      </c>
      <c r="BP478" s="72">
        <f t="shared" ca="1" si="707"/>
        <v>2076.3748708924863</v>
      </c>
      <c r="BQ478" s="72">
        <f t="shared" ca="1" si="708"/>
        <v>-2.497727671002266</v>
      </c>
      <c r="BR478" s="72">
        <f t="shared" ca="1" si="709"/>
        <v>0.64373290076977085</v>
      </c>
      <c r="BS478" s="72">
        <f t="shared" ca="1" si="710"/>
        <v>3.7853255543595639</v>
      </c>
      <c r="BT478" s="72">
        <f t="shared" ca="1" si="711"/>
        <v>216.89074607852953</v>
      </c>
      <c r="BU478" s="72">
        <f t="shared" ca="1" si="712"/>
        <v>36.883178347821698</v>
      </c>
      <c r="BV478" s="72">
        <f t="shared" ca="1" si="713"/>
        <v>216.88317834782174</v>
      </c>
    </row>
    <row r="479" spans="1:74">
      <c r="A479" s="13">
        <f ca="1">'MGRS to'!AO479</f>
        <v>33.938295804175851</v>
      </c>
      <c r="B479" s="13">
        <f ca="1">'MGRS to'!AP479</f>
        <v>-6.7503357259345425</v>
      </c>
      <c r="C479" s="19">
        <f t="shared" ca="1" si="642"/>
        <v>0.59233500429864527</v>
      </c>
      <c r="D479" s="19">
        <f t="shared" ca="1" si="643"/>
        <v>-0.11781558403255935</v>
      </c>
      <c r="E479" s="19">
        <f t="shared" ca="1" si="644"/>
        <v>0.59182545915494855</v>
      </c>
      <c r="F479" s="19">
        <f t="shared" ca="1" si="645"/>
        <v>0.59078040115485364</v>
      </c>
      <c r="G479" s="19">
        <f t="shared" ca="1" si="646"/>
        <v>1.8264804112524818E-3</v>
      </c>
      <c r="H479" s="19">
        <f t="shared" ca="1" si="647"/>
        <v>1.8264804112524818E-3</v>
      </c>
      <c r="I479" s="19">
        <f t="shared" ca="1" si="648"/>
        <v>0</v>
      </c>
      <c r="J479" s="19">
        <f t="shared" ca="1" si="649"/>
        <v>1.8416091981045218E-3</v>
      </c>
      <c r="K479" s="19">
        <f t="shared" ca="1" si="650"/>
        <v>0.99999830423634273</v>
      </c>
      <c r="L479" s="19">
        <f t="shared" ca="1" si="651"/>
        <v>1.8416102390832112E-3</v>
      </c>
      <c r="M479" s="19">
        <f t="shared" ca="1" si="652"/>
        <v>0.68359418436231734</v>
      </c>
      <c r="N479" s="19">
        <f t="shared" ca="1" si="653"/>
        <v>0.31640581563768266</v>
      </c>
      <c r="O479" s="19">
        <f t="shared" ca="1" si="654"/>
        <v>-0.96420489167020329</v>
      </c>
      <c r="P479" s="72">
        <f t="shared" ca="1" si="655"/>
        <v>2.6589039202096421E-4</v>
      </c>
      <c r="Q479" s="72">
        <f t="shared" ca="1" si="656"/>
        <v>1.8306991066966718E-3</v>
      </c>
      <c r="R479" s="72">
        <f t="shared" ca="1" si="657"/>
        <v>4.2186954441899259E-6</v>
      </c>
      <c r="S479" s="19">
        <f t="shared" ca="1" si="658"/>
        <v>1.8444941396921961E-3</v>
      </c>
      <c r="T479" s="19">
        <f t="shared" ca="1" si="659"/>
        <v>0.99999829891923731</v>
      </c>
      <c r="U479" s="19">
        <f t="shared" ca="1" si="660"/>
        <v>1.8444951855707407E-3</v>
      </c>
      <c r="V479" s="19">
        <f t="shared" ca="1" si="661"/>
        <v>0.68410144016507934</v>
      </c>
      <c r="W479" s="19">
        <f t="shared" ca="1" si="662"/>
        <v>0.31589855983492066</v>
      </c>
      <c r="X479" s="19">
        <f t="shared" ca="1" si="663"/>
        <v>-0.96735892677917601</v>
      </c>
      <c r="Y479" s="72">
        <f t="shared" ca="1" si="664"/>
        <v>2.6546445933622691E-4</v>
      </c>
      <c r="Z479" s="72">
        <f t="shared" ca="1" si="665"/>
        <v>1.8307088507823746E-3</v>
      </c>
      <c r="AA479" s="72">
        <f t="shared" ca="1" si="666"/>
        <v>9.7440857028084638E-9</v>
      </c>
      <c r="AB479" s="19">
        <f t="shared" ca="1" si="667"/>
        <v>1.8445008056296177E-3</v>
      </c>
      <c r="AC479" s="19">
        <f t="shared" ca="1" si="668"/>
        <v>0.99999829890694203</v>
      </c>
      <c r="AD479" s="19">
        <f t="shared" ca="1" si="669"/>
        <v>1.8445018515195015E-3</v>
      </c>
      <c r="AE479" s="19">
        <f t="shared" ca="1" si="670"/>
        <v>0.68410260903887321</v>
      </c>
      <c r="AF479" s="19">
        <f t="shared" ca="1" si="671"/>
        <v>0.31589739096112679</v>
      </c>
      <c r="AG479" s="19">
        <f t="shared" ca="1" si="672"/>
        <v>-0.96736620634606751</v>
      </c>
      <c r="AH479" s="72">
        <f t="shared" ca="1" si="673"/>
        <v>2.6546347785472228E-4</v>
      </c>
      <c r="AI479" s="72">
        <f t="shared" ca="1" si="674"/>
        <v>1.83070887328867E-3</v>
      </c>
      <c r="AJ479" s="72">
        <f t="shared" ca="1" si="675"/>
        <v>2.2506295438429191E-11</v>
      </c>
      <c r="AK479" s="19">
        <f t="shared" ca="1" si="676"/>
        <v>1.8445008210262036E-3</v>
      </c>
      <c r="AL479" s="19">
        <f t="shared" ca="1" si="677"/>
        <v>0.99999829890691361</v>
      </c>
      <c r="AM479" s="19">
        <f t="shared" ca="1" si="678"/>
        <v>1.8445018669161137E-3</v>
      </c>
      <c r="AN479" s="19">
        <f t="shared" ca="1" si="679"/>
        <v>0.68410261173865328</v>
      </c>
      <c r="AO479" s="19">
        <f t="shared" ca="1" si="680"/>
        <v>0.5320036166123534</v>
      </c>
      <c r="AP479" s="19">
        <f t="shared" ca="1" si="681"/>
        <v>0.4679963833876466</v>
      </c>
      <c r="AQ479" s="72">
        <f t="shared" ca="1" si="682"/>
        <v>4.4682540589714839E-4</v>
      </c>
      <c r="AR479" s="72">
        <f t="shared" ca="1" si="683"/>
        <v>1.830710077319122E-3</v>
      </c>
      <c r="AS479" s="72">
        <f t="shared" ca="1" si="684"/>
        <v>1.2040304519459616E-9</v>
      </c>
      <c r="AT479" s="19">
        <f t="shared" ca="1" si="685"/>
        <v>1.8445016447052804E-3</v>
      </c>
      <c r="AU479" s="19">
        <f t="shared" ca="1" si="686"/>
        <v>0.99999829890539438</v>
      </c>
      <c r="AV479" s="19">
        <f t="shared" ca="1" si="687"/>
        <v>1.8445026905965914E-3</v>
      </c>
      <c r="AW479" s="19">
        <f t="shared" ca="1" si="688"/>
        <v>0.68410275616995531</v>
      </c>
      <c r="AX479" s="19">
        <f t="shared" ca="1" si="689"/>
        <v>0.31589724383004469</v>
      </c>
      <c r="AY479" s="19">
        <f t="shared" ca="1" si="690"/>
        <v>-0.96736712265972025</v>
      </c>
      <c r="AZ479" s="72">
        <f t="shared" ca="1" si="691"/>
        <v>2.6546335431149883E-4</v>
      </c>
      <c r="BA479" s="72">
        <f t="shared" ca="1" si="692"/>
        <v>1.83070887612165E-3</v>
      </c>
      <c r="BB479" s="72">
        <f t="shared" ca="1" si="693"/>
        <v>-1.2011974720015778E-9</v>
      </c>
      <c r="BC479" s="19">
        <f t="shared" ca="1" si="694"/>
        <v>1.8445008229642584E-3</v>
      </c>
      <c r="BD479" s="19">
        <f t="shared" ca="1" si="695"/>
        <v>0.99999829890691005</v>
      </c>
      <c r="BE479" s="19">
        <f t="shared" ca="1" si="696"/>
        <v>1.8445018688541717E-3</v>
      </c>
      <c r="BF479" s="19">
        <f t="shared" ca="1" si="697"/>
        <v>0.68410261207848444</v>
      </c>
      <c r="BG479" s="19">
        <f t="shared" ca="1" si="698"/>
        <v>0.31589738792151556</v>
      </c>
      <c r="BH479" s="19">
        <f t="shared" ca="1" si="699"/>
        <v>-0.96736622527637062</v>
      </c>
      <c r="BI479" s="72">
        <f t="shared" ca="1" si="700"/>
        <v>2.654634753024175E-4</v>
      </c>
      <c r="BJ479" s="72">
        <f t="shared" ca="1" si="701"/>
        <v>1.8307088733471972E-3</v>
      </c>
      <c r="BK479" s="72">
        <f t="shared" ca="1" si="702"/>
        <v>-2.7744527595491286E-12</v>
      </c>
      <c r="BL479" s="72">
        <f t="shared" ca="1" si="703"/>
        <v>2.1289894167906276E-3</v>
      </c>
      <c r="BM479" s="72">
        <f t="shared" ca="1" si="704"/>
        <v>1.0005320350770173</v>
      </c>
      <c r="BN479" s="72">
        <f t="shared" ca="1" si="705"/>
        <v>5.3168147611495225E-4</v>
      </c>
      <c r="BO479" s="72">
        <f t="shared" ca="1" si="706"/>
        <v>-9.4856981409210868E-7</v>
      </c>
      <c r="BP479" s="72">
        <f t="shared" ca="1" si="707"/>
        <v>11737.312688276776</v>
      </c>
      <c r="BQ479" s="72">
        <f t="shared" ca="1" si="708"/>
        <v>2.1747963401455594</v>
      </c>
      <c r="BR479" s="72">
        <f t="shared" ca="1" si="709"/>
        <v>-0.96577579688185289</v>
      </c>
      <c r="BS479" s="72">
        <f t="shared" ca="1" si="710"/>
        <v>2.1758168567079403</v>
      </c>
      <c r="BT479" s="72">
        <f t="shared" ca="1" si="711"/>
        <v>124.6066515908384</v>
      </c>
      <c r="BU479" s="72">
        <f t="shared" ca="1" si="712"/>
        <v>-55.334877117214027</v>
      </c>
      <c r="BV479" s="72">
        <f t="shared" ca="1" si="713"/>
        <v>124.66512288278602</v>
      </c>
    </row>
    <row r="480" spans="1:74">
      <c r="A480" s="13">
        <f ca="1">'MGRS to'!AO480</f>
        <v>34.011444818108373</v>
      </c>
      <c r="B480" s="13">
        <f ca="1">'MGRS to'!AP480</f>
        <v>-6.8413359694526212</v>
      </c>
      <c r="C480" s="19">
        <f t="shared" ca="1" si="642"/>
        <v>0.59361169543635495</v>
      </c>
      <c r="D480" s="19">
        <f t="shared" ca="1" si="643"/>
        <v>-0.11940383790206643</v>
      </c>
      <c r="E480" s="19">
        <f t="shared" ca="1" si="644"/>
        <v>0.59078040115485364</v>
      </c>
      <c r="F480" s="19">
        <f t="shared" ca="1" si="645"/>
        <v>0.59205547744944476</v>
      </c>
      <c r="G480" s="19">
        <f t="shared" ca="1" si="646"/>
        <v>-1.5882538695070891E-3</v>
      </c>
      <c r="H480" s="19">
        <f t="shared" ca="1" si="647"/>
        <v>-1.5882538695070891E-3</v>
      </c>
      <c r="I480" s="19">
        <f t="shared" ca="1" si="648"/>
        <v>0</v>
      </c>
      <c r="J480" s="19">
        <f t="shared" ca="1" si="649"/>
        <v>1.8341843524978681E-3</v>
      </c>
      <c r="K480" s="19">
        <f t="shared" ca="1" si="650"/>
        <v>0.99999831788246585</v>
      </c>
      <c r="L480" s="19">
        <f t="shared" ca="1" si="651"/>
        <v>1.8341853809364468E-3</v>
      </c>
      <c r="M480" s="19">
        <f t="shared" ca="1" si="652"/>
        <v>-0.59674755176196292</v>
      </c>
      <c r="N480" s="19">
        <f t="shared" ca="1" si="653"/>
        <v>1.5967475517619629</v>
      </c>
      <c r="O480" s="19">
        <f t="shared" ca="1" si="654"/>
        <v>0.61064562360835462</v>
      </c>
      <c r="P480" s="72">
        <f t="shared" ca="1" si="655"/>
        <v>1.3375115223252473E-3</v>
      </c>
      <c r="Q480" s="72">
        <f t="shared" ca="1" si="656"/>
        <v>-1.5919217601180972E-3</v>
      </c>
      <c r="R480" s="72">
        <f t="shared" ca="1" si="657"/>
        <v>-3.6678906110080688E-6</v>
      </c>
      <c r="S480" s="19">
        <f t="shared" ca="1" si="658"/>
        <v>1.8363743734991227E-3</v>
      </c>
      <c r="T480" s="19">
        <f t="shared" ca="1" si="659"/>
        <v>0.99999831386315852</v>
      </c>
      <c r="U480" s="19">
        <f t="shared" ca="1" si="660"/>
        <v>1.8363754056259811E-3</v>
      </c>
      <c r="V480" s="19">
        <f t="shared" ca="1" si="661"/>
        <v>-0.59741235885302335</v>
      </c>
      <c r="W480" s="19">
        <f t="shared" ca="1" si="662"/>
        <v>1.5974123588530234</v>
      </c>
      <c r="X480" s="19">
        <f t="shared" ca="1" si="663"/>
        <v>0.61080765942218274</v>
      </c>
      <c r="Y480" s="72">
        <f t="shared" ca="1" si="664"/>
        <v>1.3380661579221467E-3</v>
      </c>
      <c r="Z480" s="72">
        <f t="shared" ca="1" si="665"/>
        <v>-1.5919302306917373E-3</v>
      </c>
      <c r="AA480" s="72">
        <f t="shared" ca="1" si="666"/>
        <v>-8.4705736400764176E-9</v>
      </c>
      <c r="AB480" s="19">
        <f t="shared" ca="1" si="667"/>
        <v>1.836379433922442E-3</v>
      </c>
      <c r="AC480" s="19">
        <f t="shared" ca="1" si="668"/>
        <v>0.99999831385386573</v>
      </c>
      <c r="AD480" s="19">
        <f t="shared" ca="1" si="669"/>
        <v>1.8363804660578326E-3</v>
      </c>
      <c r="AE480" s="19">
        <f t="shared" ca="1" si="670"/>
        <v>-0.59741389139618506</v>
      </c>
      <c r="AF480" s="19">
        <f t="shared" ca="1" si="671"/>
        <v>1.5974138913961851</v>
      </c>
      <c r="AG480" s="19">
        <f t="shared" ca="1" si="672"/>
        <v>0.61080803279857243</v>
      </c>
      <c r="AH480" s="72">
        <f t="shared" ca="1" si="673"/>
        <v>1.3380674364908798E-3</v>
      </c>
      <c r="AI480" s="72">
        <f t="shared" ca="1" si="674"/>
        <v>-1.591930250253558E-3</v>
      </c>
      <c r="AJ480" s="72">
        <f t="shared" ca="1" si="675"/>
        <v>-1.95618206962761E-11</v>
      </c>
      <c r="AK480" s="19">
        <f t="shared" ca="1" si="676"/>
        <v>1.8363794456089533E-3</v>
      </c>
      <c r="AL480" s="19">
        <f t="shared" ca="1" si="677"/>
        <v>0.99999831385384419</v>
      </c>
      <c r="AM480" s="19">
        <f t="shared" ca="1" si="678"/>
        <v>1.8363804777443639E-3</v>
      </c>
      <c r="AN480" s="19">
        <f t="shared" ca="1" si="679"/>
        <v>-0.59741389493539454</v>
      </c>
      <c r="AO480" s="19">
        <f t="shared" ca="1" si="680"/>
        <v>0.64309663813812135</v>
      </c>
      <c r="AP480" s="19">
        <f t="shared" ca="1" si="681"/>
        <v>0.35690336186187865</v>
      </c>
      <c r="AQ480" s="72">
        <f t="shared" ca="1" si="682"/>
        <v>5.3998092402941106E-4</v>
      </c>
      <c r="AR480" s="72">
        <f t="shared" ca="1" si="683"/>
        <v>-1.5919308903794361E-3</v>
      </c>
      <c r="AS480" s="72">
        <f t="shared" ca="1" si="684"/>
        <v>-6.4012587808540133E-10</v>
      </c>
      <c r="AT480" s="19">
        <f t="shared" ca="1" si="685"/>
        <v>1.836379828028408E-3</v>
      </c>
      <c r="AU480" s="19">
        <f t="shared" ca="1" si="686"/>
        <v>0.99999831385314208</v>
      </c>
      <c r="AV480" s="19">
        <f t="shared" ca="1" si="687"/>
        <v>1.836380860164463E-3</v>
      </c>
      <c r="AW480" s="19">
        <f t="shared" ca="1" si="688"/>
        <v>-0.59741401075001144</v>
      </c>
      <c r="AX480" s="19">
        <f t="shared" ca="1" si="689"/>
        <v>1.5974140107500114</v>
      </c>
      <c r="AY480" s="19">
        <f t="shared" ca="1" si="690"/>
        <v>0.61080806187694092</v>
      </c>
      <c r="AZ480" s="72">
        <f t="shared" ca="1" si="691"/>
        <v>1.3380675360652825E-3</v>
      </c>
      <c r="BA480" s="72">
        <f t="shared" ca="1" si="692"/>
        <v>-1.5919302517770312E-3</v>
      </c>
      <c r="BB480" s="72">
        <f t="shared" ca="1" si="693"/>
        <v>6.3860240489752029E-10</v>
      </c>
      <c r="BC480" s="19">
        <f t="shared" ca="1" si="694"/>
        <v>1.8363794465190884E-3</v>
      </c>
      <c r="BD480" s="19">
        <f t="shared" ca="1" si="695"/>
        <v>0.99999831385384264</v>
      </c>
      <c r="BE480" s="19">
        <f t="shared" ca="1" si="696"/>
        <v>1.8363804786545002E-3</v>
      </c>
      <c r="BF480" s="19">
        <f t="shared" ca="1" si="697"/>
        <v>-0.59741389521103105</v>
      </c>
      <c r="BG480" s="19">
        <f t="shared" ca="1" si="698"/>
        <v>1.5974138952110311</v>
      </c>
      <c r="BH480" s="19">
        <f t="shared" ca="1" si="699"/>
        <v>0.61080803372798975</v>
      </c>
      <c r="BI480" s="72">
        <f t="shared" ca="1" si="700"/>
        <v>1.3380674396735262E-3</v>
      </c>
      <c r="BJ480" s="72">
        <f t="shared" ca="1" si="701"/>
        <v>-1.5919302503022519E-3</v>
      </c>
      <c r="BK480" s="72">
        <f t="shared" ca="1" si="702"/>
        <v>1.474779283069938E-12</v>
      </c>
      <c r="BL480" s="72">
        <f t="shared" ca="1" si="703"/>
        <v>1.0765765742841542E-2</v>
      </c>
      <c r="BM480" s="72">
        <f t="shared" ca="1" si="704"/>
        <v>1.002686032769998</v>
      </c>
      <c r="BN480" s="72">
        <f t="shared" ca="1" si="705"/>
        <v>2.6770432760715754E-3</v>
      </c>
      <c r="BO480" s="72">
        <f t="shared" ca="1" si="706"/>
        <v>3.0019341919021393E-6</v>
      </c>
      <c r="BP480" s="72">
        <f t="shared" ca="1" si="707"/>
        <v>11685.637226570865</v>
      </c>
      <c r="BQ480" s="72">
        <f t="shared" ca="1" si="708"/>
        <v>-0.80053671289083028</v>
      </c>
      <c r="BR480" s="72">
        <f t="shared" ca="1" si="709"/>
        <v>2.3401683776913029</v>
      </c>
      <c r="BS480" s="72">
        <f t="shared" ca="1" si="710"/>
        <v>5.4817610312810956</v>
      </c>
      <c r="BT480" s="72">
        <f t="shared" ca="1" si="711"/>
        <v>314.13262500607931</v>
      </c>
      <c r="BU480" s="72">
        <f t="shared" ca="1" si="712"/>
        <v>134.08177139168845</v>
      </c>
      <c r="BV480" s="72">
        <f t="shared" ca="1" si="713"/>
        <v>314.08177139168845</v>
      </c>
    </row>
    <row r="481" spans="1:74">
      <c r="A481" s="13">
        <f ca="1">'MGRS to'!AO481</f>
        <v>34.013871656783387</v>
      </c>
      <c r="B481" s="13">
        <f ca="1">'MGRS to'!AP481</f>
        <v>-6.8240263727814652</v>
      </c>
      <c r="C481" s="19">
        <f t="shared" ca="1" si="642"/>
        <v>0.59365405176164876</v>
      </c>
      <c r="D481" s="19">
        <f t="shared" ca="1" si="643"/>
        <v>-0.11910172844796253</v>
      </c>
      <c r="E481" s="19">
        <f t="shared" ca="1" si="644"/>
        <v>0.59205547744944476</v>
      </c>
      <c r="F481" s="19">
        <f t="shared" ca="1" si="645"/>
        <v>0.59209778037317051</v>
      </c>
      <c r="G481" s="19">
        <f t="shared" ca="1" si="646"/>
        <v>3.0210945410390211E-4</v>
      </c>
      <c r="H481" s="19">
        <f t="shared" ca="1" si="647"/>
        <v>3.0210945410390211E-4</v>
      </c>
      <c r="I481" s="19">
        <f t="shared" ca="1" si="648"/>
        <v>0</v>
      </c>
      <c r="J481" s="19">
        <f t="shared" ca="1" si="649"/>
        <v>2.5422968100737752E-4</v>
      </c>
      <c r="K481" s="19">
        <f t="shared" ca="1" si="650"/>
        <v>0.99999996768363408</v>
      </c>
      <c r="L481" s="19">
        <f t="shared" ca="1" si="651"/>
        <v>2.5422968374597073E-4</v>
      </c>
      <c r="M481" s="19">
        <f t="shared" ca="1" si="652"/>
        <v>0.81821545909113214</v>
      </c>
      <c r="N481" s="19">
        <f t="shared" ca="1" si="653"/>
        <v>0.18178454090886786</v>
      </c>
      <c r="O481" s="19">
        <f t="shared" ca="1" si="654"/>
        <v>-2.4266862242446203</v>
      </c>
      <c r="P481" s="72">
        <f t="shared" ca="1" si="655"/>
        <v>1.5281351034835401E-4</v>
      </c>
      <c r="Q481" s="72">
        <f t="shared" ca="1" si="656"/>
        <v>3.0280652260289767E-4</v>
      </c>
      <c r="R481" s="72">
        <f t="shared" ca="1" si="657"/>
        <v>6.9706849899556222E-7</v>
      </c>
      <c r="S481" s="19">
        <f t="shared" ca="1" si="658"/>
        <v>2.5480005138854507E-4</v>
      </c>
      <c r="T481" s="19">
        <f t="shared" ca="1" si="659"/>
        <v>0.99999996753846632</v>
      </c>
      <c r="U481" s="19">
        <f t="shared" ca="1" si="660"/>
        <v>2.5480005414561194E-4</v>
      </c>
      <c r="V481" s="19">
        <f t="shared" ca="1" si="661"/>
        <v>0.81826755544903884</v>
      </c>
      <c r="W481" s="19">
        <f t="shared" ca="1" si="662"/>
        <v>0.18173244455096116</v>
      </c>
      <c r="X481" s="19">
        <f t="shared" ca="1" si="663"/>
        <v>-2.4276685358902457</v>
      </c>
      <c r="Y481" s="72">
        <f t="shared" ca="1" si="664"/>
        <v>1.5276973655045165E-4</v>
      </c>
      <c r="Z481" s="72">
        <f t="shared" ca="1" si="665"/>
        <v>3.0280813097519939E-4</v>
      </c>
      <c r="AA481" s="72">
        <f t="shared" ca="1" si="666"/>
        <v>1.6083723017160968E-9</v>
      </c>
      <c r="AB481" s="19">
        <f t="shared" ca="1" si="667"/>
        <v>2.5480136746746344E-4</v>
      </c>
      <c r="AC481" s="19">
        <f t="shared" ca="1" si="668"/>
        <v>0.99999996753813103</v>
      </c>
      <c r="AD481" s="19">
        <f t="shared" ca="1" si="669"/>
        <v>2.5480137022457303E-4</v>
      </c>
      <c r="AE481" s="19">
        <f t="shared" ca="1" si="670"/>
        <v>0.81826767524854527</v>
      </c>
      <c r="AF481" s="19">
        <f t="shared" ca="1" si="671"/>
        <v>0.18173232475145473</v>
      </c>
      <c r="AG481" s="19">
        <f t="shared" ca="1" si="672"/>
        <v>-2.4276707954390426</v>
      </c>
      <c r="AH481" s="72">
        <f t="shared" ca="1" si="673"/>
        <v>1.5276963588928684E-4</v>
      </c>
      <c r="AI481" s="72">
        <f t="shared" ca="1" si="674"/>
        <v>3.0280813468625711E-4</v>
      </c>
      <c r="AJ481" s="72">
        <f t="shared" ca="1" si="675"/>
        <v>3.7110577198046224E-12</v>
      </c>
      <c r="AK481" s="19">
        <f t="shared" ca="1" si="676"/>
        <v>2.5480137050411694E-4</v>
      </c>
      <c r="AL481" s="19">
        <f t="shared" ca="1" si="677"/>
        <v>0.99999996753813025</v>
      </c>
      <c r="AM481" s="19">
        <f t="shared" ca="1" si="678"/>
        <v>2.5480137326122659E-4</v>
      </c>
      <c r="AN481" s="19">
        <f t="shared" ca="1" si="679"/>
        <v>0.81826767552491275</v>
      </c>
      <c r="AO481" s="19">
        <f t="shared" ca="1" si="680"/>
        <v>0.33043801119105609</v>
      </c>
      <c r="AP481" s="19">
        <f t="shared" ca="1" si="681"/>
        <v>0.66956198880894391</v>
      </c>
      <c r="AQ481" s="72">
        <f t="shared" ca="1" si="682"/>
        <v>2.7767251961803325E-4</v>
      </c>
      <c r="AR481" s="72">
        <f t="shared" ca="1" si="683"/>
        <v>3.0280843664451065E-4</v>
      </c>
      <c r="AS481" s="72">
        <f t="shared" ca="1" si="684"/>
        <v>3.0195825354017991E-10</v>
      </c>
      <c r="AT481" s="19">
        <f t="shared" ca="1" si="685"/>
        <v>2.5480161758678366E-4</v>
      </c>
      <c r="AU481" s="19">
        <f t="shared" ca="1" si="686"/>
        <v>0.9999999675380673</v>
      </c>
      <c r="AV481" s="19">
        <f t="shared" ca="1" si="687"/>
        <v>2.5480162034390133E-4</v>
      </c>
      <c r="AW481" s="19">
        <f t="shared" ca="1" si="688"/>
        <v>0.81826769801606403</v>
      </c>
      <c r="AX481" s="19">
        <f t="shared" ca="1" si="689"/>
        <v>0.18173230198393597</v>
      </c>
      <c r="AY481" s="19">
        <f t="shared" ca="1" si="690"/>
        <v>-2.4276712248595098</v>
      </c>
      <c r="AZ481" s="72">
        <f t="shared" ca="1" si="691"/>
        <v>1.5276961675894958E-4</v>
      </c>
      <c r="BA481" s="72">
        <f t="shared" ca="1" si="692"/>
        <v>3.028081353915394E-4</v>
      </c>
      <c r="BB481" s="72">
        <f t="shared" ca="1" si="693"/>
        <v>-3.0125297124494049E-10</v>
      </c>
      <c r="BC481" s="19">
        <f t="shared" ca="1" si="694"/>
        <v>2.5480137108121938E-4</v>
      </c>
      <c r="BD481" s="19">
        <f t="shared" ca="1" si="695"/>
        <v>0.99999996753813003</v>
      </c>
      <c r="BE481" s="19">
        <f t="shared" ca="1" si="696"/>
        <v>2.5480137383832908E-4</v>
      </c>
      <c r="BF481" s="19">
        <f t="shared" ca="1" si="697"/>
        <v>0.81826767557746849</v>
      </c>
      <c r="BG481" s="19">
        <f t="shared" ca="1" si="698"/>
        <v>0.18173232442253151</v>
      </c>
      <c r="BH481" s="19">
        <f t="shared" ca="1" si="699"/>
        <v>-2.4276708016428965</v>
      </c>
      <c r="BI481" s="72">
        <f t="shared" ca="1" si="700"/>
        <v>1.527696356129101E-4</v>
      </c>
      <c r="BJ481" s="72">
        <f t="shared" ca="1" si="701"/>
        <v>3.0280813469644709E-4</v>
      </c>
      <c r="BK481" s="72">
        <f t="shared" ca="1" si="702"/>
        <v>-6.950923127010955E-13</v>
      </c>
      <c r="BL481" s="72">
        <f t="shared" ca="1" si="703"/>
        <v>1.2247844084119399E-3</v>
      </c>
      <c r="BM481" s="72">
        <f t="shared" ca="1" si="704"/>
        <v>1.0003061258209238</v>
      </c>
      <c r="BN481" s="72">
        <f t="shared" ca="1" si="705"/>
        <v>3.0600872266710208E-4</v>
      </c>
      <c r="BO481" s="72">
        <f t="shared" ca="1" si="706"/>
        <v>-1.8922469361483152E-7</v>
      </c>
      <c r="BP481" s="72">
        <f t="shared" ca="1" si="707"/>
        <v>1621.4082803690158</v>
      </c>
      <c r="BQ481" s="72">
        <f t="shared" ca="1" si="708"/>
        <v>1.4031583368747274</v>
      </c>
      <c r="BR481" s="72">
        <f t="shared" ca="1" si="709"/>
        <v>-1.7382653239221546</v>
      </c>
      <c r="BS481" s="72">
        <f t="shared" ca="1" si="710"/>
        <v>1.4033273296676385</v>
      </c>
      <c r="BT481" s="72">
        <f t="shared" ca="1" si="711"/>
        <v>80.395050691517667</v>
      </c>
      <c r="BU481" s="72">
        <f t="shared" ca="1" si="712"/>
        <v>-99.595266734680379</v>
      </c>
      <c r="BV481" s="72">
        <f t="shared" ca="1" si="713"/>
        <v>80.404733265319578</v>
      </c>
    </row>
    <row r="482" spans="1:74">
      <c r="A482" s="13">
        <f ca="1">'MGRS to'!AO482</f>
        <v>34.014439453990406</v>
      </c>
      <c r="B482" s="13">
        <f ca="1">'MGRS to'!AP482</f>
        <v>-6.822485201156149</v>
      </c>
      <c r="C482" s="19">
        <f t="shared" ca="1" si="642"/>
        <v>0.59366396169239488</v>
      </c>
      <c r="D482" s="19">
        <f t="shared" ca="1" si="643"/>
        <v>-0.11907482992876245</v>
      </c>
      <c r="E482" s="19">
        <f t="shared" ca="1" si="644"/>
        <v>0.59209778037317051</v>
      </c>
      <c r="F482" s="19">
        <f t="shared" ca="1" si="645"/>
        <v>0.59210767781138618</v>
      </c>
      <c r="G482" s="19">
        <f t="shared" ca="1" si="646"/>
        <v>2.6898519200083126E-5</v>
      </c>
      <c r="H482" s="19">
        <f t="shared" ca="1" si="647"/>
        <v>2.6898519200083126E-5</v>
      </c>
      <c r="I482" s="19">
        <f t="shared" ca="1" si="648"/>
        <v>0</v>
      </c>
      <c r="J482" s="19">
        <f t="shared" ca="1" si="649"/>
        <v>2.441560739330848E-5</v>
      </c>
      <c r="K482" s="19">
        <f t="shared" ca="1" si="650"/>
        <v>0.99999999970193909</v>
      </c>
      <c r="L482" s="19">
        <f t="shared" ca="1" si="651"/>
        <v>2.4415607395734257E-5</v>
      </c>
      <c r="M482" s="19">
        <f t="shared" ca="1" si="652"/>
        <v>0.75853428538078616</v>
      </c>
      <c r="N482" s="19">
        <f t="shared" ca="1" si="653"/>
        <v>0.24146571461921384</v>
      </c>
      <c r="O482" s="19">
        <f t="shared" ca="1" si="654"/>
        <v>-1.5799394567854768</v>
      </c>
      <c r="P482" s="72">
        <f t="shared" ca="1" si="655"/>
        <v>2.0295291140988076E-4</v>
      </c>
      <c r="Q482" s="72">
        <f t="shared" ca="1" si="656"/>
        <v>2.6960580986526378E-5</v>
      </c>
      <c r="R482" s="72">
        <f t="shared" ca="1" si="657"/>
        <v>6.206178644325137E-8</v>
      </c>
      <c r="S482" s="19">
        <f t="shared" ca="1" si="658"/>
        <v>2.4462692293293656E-5</v>
      </c>
      <c r="T482" s="19">
        <f t="shared" ca="1" si="659"/>
        <v>0.99999999970078834</v>
      </c>
      <c r="U482" s="19">
        <f t="shared" ca="1" si="660"/>
        <v>2.4462692295733497E-5</v>
      </c>
      <c r="V482" s="19">
        <f t="shared" ca="1" si="661"/>
        <v>0.75882105084642992</v>
      </c>
      <c r="W482" s="19">
        <f t="shared" ca="1" si="662"/>
        <v>0.24117894915357008</v>
      </c>
      <c r="X482" s="19">
        <f t="shared" ca="1" si="663"/>
        <v>-1.5830070443276165</v>
      </c>
      <c r="Y482" s="72">
        <f t="shared" ca="1" si="664"/>
        <v>2.027120296500563E-4</v>
      </c>
      <c r="Z482" s="72">
        <f t="shared" ca="1" si="665"/>
        <v>2.6960724178978278E-5</v>
      </c>
      <c r="AA482" s="72">
        <f t="shared" ca="1" si="666"/>
        <v>1.4319245190074457E-10</v>
      </c>
      <c r="AB482" s="19">
        <f t="shared" ca="1" si="667"/>
        <v>2.4462800950783054E-5</v>
      </c>
      <c r="AC482" s="19">
        <f t="shared" ca="1" si="668"/>
        <v>0.99999999970078579</v>
      </c>
      <c r="AD482" s="19">
        <f t="shared" ca="1" si="669"/>
        <v>2.4462800953222926E-5</v>
      </c>
      <c r="AE482" s="19">
        <f t="shared" ca="1" si="670"/>
        <v>0.75882171057386316</v>
      </c>
      <c r="AF482" s="19">
        <f t="shared" ca="1" si="671"/>
        <v>0.24117828942613684</v>
      </c>
      <c r="AG482" s="19">
        <f t="shared" ca="1" si="672"/>
        <v>-1.5830141099744119</v>
      </c>
      <c r="AH482" s="72">
        <f t="shared" ca="1" si="673"/>
        <v>2.0271147548144545E-4</v>
      </c>
      <c r="AI482" s="72">
        <f t="shared" ca="1" si="674"/>
        <v>2.6960724509359976E-5</v>
      </c>
      <c r="AJ482" s="72">
        <f t="shared" ca="1" si="675"/>
        <v>3.3038169774827E-13</v>
      </c>
      <c r="AK482" s="19">
        <f t="shared" ca="1" si="676"/>
        <v>2.4462801201482187E-5</v>
      </c>
      <c r="AL482" s="19">
        <f t="shared" ca="1" si="677"/>
        <v>0.99999999970078579</v>
      </c>
      <c r="AM482" s="19">
        <f t="shared" ca="1" si="678"/>
        <v>2.4462801203922059E-5</v>
      </c>
      <c r="AN482" s="19">
        <f t="shared" ca="1" si="679"/>
        <v>0.75882171209606475</v>
      </c>
      <c r="AO482" s="19">
        <f t="shared" ca="1" si="680"/>
        <v>0.42418960925159699</v>
      </c>
      <c r="AP482" s="19">
        <f t="shared" ca="1" si="681"/>
        <v>0.57581039074840301</v>
      </c>
      <c r="AQ482" s="72">
        <f t="shared" ca="1" si="682"/>
        <v>3.5636971423525475E-4</v>
      </c>
      <c r="AR482" s="72">
        <f t="shared" ca="1" si="683"/>
        <v>2.6960747693150489E-5</v>
      </c>
      <c r="AS482" s="72">
        <f t="shared" ca="1" si="684"/>
        <v>2.3183790512902071E-11</v>
      </c>
      <c r="AT482" s="19">
        <f t="shared" ca="1" si="685"/>
        <v>2.4462818793842214E-5</v>
      </c>
      <c r="AU482" s="19">
        <f t="shared" ca="1" si="686"/>
        <v>0.99999999970078535</v>
      </c>
      <c r="AV482" s="19">
        <f t="shared" ca="1" si="687"/>
        <v>2.4462818796282092E-5</v>
      </c>
      <c r="AW482" s="19">
        <f t="shared" ca="1" si="688"/>
        <v>0.75882181890952882</v>
      </c>
      <c r="AX482" s="19">
        <f t="shared" ca="1" si="689"/>
        <v>0.24117818109047118</v>
      </c>
      <c r="AY482" s="19">
        <f t="shared" ca="1" si="690"/>
        <v>-1.5830152702475007</v>
      </c>
      <c r="AZ482" s="72">
        <f t="shared" ca="1" si="691"/>
        <v>2.0271138447988568E-4</v>
      </c>
      <c r="BA482" s="72">
        <f t="shared" ca="1" si="692"/>
        <v>2.6960724563613199E-5</v>
      </c>
      <c r="BB482" s="72">
        <f t="shared" ca="1" si="693"/>
        <v>-2.312953729030078E-11</v>
      </c>
      <c r="BC482" s="19">
        <f t="shared" ca="1" si="694"/>
        <v>2.4462801242672895E-5</v>
      </c>
      <c r="BD482" s="19">
        <f t="shared" ca="1" si="695"/>
        <v>0.99999999970078568</v>
      </c>
      <c r="BE482" s="19">
        <f t="shared" ca="1" si="696"/>
        <v>2.446280124511277E-5</v>
      </c>
      <c r="BF482" s="19">
        <f t="shared" ca="1" si="697"/>
        <v>0.75882171234533458</v>
      </c>
      <c r="BG482" s="19">
        <f t="shared" ca="1" si="698"/>
        <v>0.24117828765466542</v>
      </c>
      <c r="BH482" s="19">
        <f t="shared" ca="1" si="699"/>
        <v>-1.5830141289468318</v>
      </c>
      <c r="BI482" s="72">
        <f t="shared" ca="1" si="700"/>
        <v>2.0271147399341603E-4</v>
      </c>
      <c r="BJ482" s="72">
        <f t="shared" ca="1" si="701"/>
        <v>2.6960724510247426E-5</v>
      </c>
      <c r="BK482" s="72">
        <f t="shared" ca="1" si="702"/>
        <v>-5.3365772629924979E-14</v>
      </c>
      <c r="BL482" s="72">
        <f t="shared" ca="1" si="703"/>
        <v>1.6254202839563793E-3</v>
      </c>
      <c r="BM482" s="72">
        <f t="shared" ca="1" si="704"/>
        <v>1.0004062313114557</v>
      </c>
      <c r="BN482" s="72">
        <f t="shared" ca="1" si="705"/>
        <v>4.0602513211487337E-4</v>
      </c>
      <c r="BO482" s="72">
        <f t="shared" ca="1" si="706"/>
        <v>-1.5719264461758716E-8</v>
      </c>
      <c r="BP482" s="72">
        <f t="shared" ca="1" si="707"/>
        <v>155.66710307160955</v>
      </c>
      <c r="BQ482" s="72">
        <f t="shared" ca="1" si="708"/>
        <v>1.1525448660962536</v>
      </c>
      <c r="BR482" s="72">
        <f t="shared" ca="1" si="709"/>
        <v>-1.9890327405234285</v>
      </c>
      <c r="BS482" s="72">
        <f t="shared" ca="1" si="710"/>
        <v>1.1525599130663646</v>
      </c>
      <c r="BT482" s="72">
        <f t="shared" ca="1" si="711"/>
        <v>66.035956526785924</v>
      </c>
      <c r="BU482" s="72">
        <f t="shared" ca="1" si="712"/>
        <v>-113.96318134533225</v>
      </c>
      <c r="BV482" s="72">
        <f t="shared" ca="1" si="713"/>
        <v>66.036818654667741</v>
      </c>
    </row>
    <row r="483" spans="1:74">
      <c r="A483" s="13">
        <f ca="1">'MGRS to'!AO483</f>
        <v>34.024150172444259</v>
      </c>
      <c r="B483" s="13">
        <f ca="1">'MGRS to'!AP483</f>
        <v>-6.822995115663895</v>
      </c>
      <c r="C483" s="19">
        <f t="shared" ca="1" si="642"/>
        <v>0.5938334457021488</v>
      </c>
      <c r="D483" s="19">
        <f t="shared" ca="1" si="643"/>
        <v>-0.11908372961582629</v>
      </c>
      <c r="E483" s="19">
        <f t="shared" ca="1" si="644"/>
        <v>0.59210767781138618</v>
      </c>
      <c r="F483" s="19">
        <f t="shared" ca="1" si="645"/>
        <v>0.5922769482628305</v>
      </c>
      <c r="G483" s="19">
        <f t="shared" ca="1" si="646"/>
        <v>-8.8996870638430314E-6</v>
      </c>
      <c r="H483" s="19">
        <f t="shared" ca="1" si="647"/>
        <v>-8.8996870638430314E-6</v>
      </c>
      <c r="I483" s="19">
        <f t="shared" ca="1" si="648"/>
        <v>0</v>
      </c>
      <c r="J483" s="19">
        <f t="shared" ca="1" si="649"/>
        <v>1.6943143877368045E-4</v>
      </c>
      <c r="K483" s="19">
        <f t="shared" ca="1" si="650"/>
        <v>0.99999998564649362</v>
      </c>
      <c r="L483" s="19">
        <f t="shared" ca="1" si="651"/>
        <v>1.6943143958432554E-4</v>
      </c>
      <c r="M483" s="19">
        <f t="shared" ca="1" si="652"/>
        <v>-3.6161194445483026E-2</v>
      </c>
      <c r="N483" s="19">
        <f t="shared" ca="1" si="653"/>
        <v>1.0361611944454829</v>
      </c>
      <c r="O483" s="19">
        <f t="shared" ca="1" si="654"/>
        <v>0.39861396104767155</v>
      </c>
      <c r="P483" s="72">
        <f t="shared" ca="1" si="655"/>
        <v>8.6916209079808122E-4</v>
      </c>
      <c r="Q483" s="72">
        <f t="shared" ca="1" si="656"/>
        <v>-8.9202184624232556E-6</v>
      </c>
      <c r="R483" s="72">
        <f t="shared" ca="1" si="657"/>
        <v>-2.0531398580224161E-8</v>
      </c>
      <c r="S483" s="19">
        <f t="shared" ca="1" si="658"/>
        <v>1.694321820683353E-4</v>
      </c>
      <c r="T483" s="19">
        <f t="shared" ca="1" si="659"/>
        <v>0.99999998564636772</v>
      </c>
      <c r="U483" s="19">
        <f t="shared" ca="1" si="660"/>
        <v>1.6943218287899107E-4</v>
      </c>
      <c r="V483" s="19">
        <f t="shared" ca="1" si="661"/>
        <v>-3.6244458587608122E-2</v>
      </c>
      <c r="W483" s="19">
        <f t="shared" ca="1" si="662"/>
        <v>1.0362444585876081</v>
      </c>
      <c r="X483" s="19">
        <f t="shared" ca="1" si="663"/>
        <v>0.398662283517219</v>
      </c>
      <c r="Y483" s="72">
        <f t="shared" ca="1" si="664"/>
        <v>8.6923175331674973E-4</v>
      </c>
      <c r="Z483" s="72">
        <f t="shared" ca="1" si="665"/>
        <v>-8.9202658279472359E-6</v>
      </c>
      <c r="AA483" s="72">
        <f t="shared" ca="1" si="666"/>
        <v>-4.7365523980273075E-11</v>
      </c>
      <c r="AB483" s="19">
        <f t="shared" ca="1" si="667"/>
        <v>1.6943218378510398E-4</v>
      </c>
      <c r="AC483" s="19">
        <f t="shared" ca="1" si="668"/>
        <v>0.99999998564636738</v>
      </c>
      <c r="AD483" s="19">
        <f t="shared" ca="1" si="669"/>
        <v>1.6943218459575978E-4</v>
      </c>
      <c r="AE483" s="19">
        <f t="shared" ca="1" si="670"/>
        <v>-3.6244650675037869E-2</v>
      </c>
      <c r="AF483" s="19">
        <f t="shared" ca="1" si="671"/>
        <v>1.0362446506750378</v>
      </c>
      <c r="AG483" s="19">
        <f t="shared" ca="1" si="672"/>
        <v>0.39866239498646827</v>
      </c>
      <c r="AH483" s="72">
        <f t="shared" ca="1" si="673"/>
        <v>8.6923191402568168E-4</v>
      </c>
      <c r="AI483" s="72">
        <f t="shared" ca="1" si="674"/>
        <v>-8.9202659372185484E-6</v>
      </c>
      <c r="AJ483" s="72">
        <f t="shared" ca="1" si="675"/>
        <v>-1.0927131256581978E-13</v>
      </c>
      <c r="AK483" s="19">
        <f t="shared" ca="1" si="676"/>
        <v>1.6943218378906403E-4</v>
      </c>
      <c r="AL483" s="19">
        <f t="shared" ca="1" si="677"/>
        <v>0.99999998564636738</v>
      </c>
      <c r="AM483" s="19">
        <f t="shared" ca="1" si="678"/>
        <v>1.6943218459971983E-4</v>
      </c>
      <c r="AN483" s="19">
        <f t="shared" ca="1" si="679"/>
        <v>-3.6244651118179816E-2</v>
      </c>
      <c r="AO483" s="19">
        <f t="shared" ca="1" si="680"/>
        <v>0.99868632526532142</v>
      </c>
      <c r="AP483" s="19">
        <f t="shared" ca="1" si="681"/>
        <v>1.3136747346785826E-3</v>
      </c>
      <c r="AQ483" s="72">
        <f t="shared" ca="1" si="682"/>
        <v>8.3780596652683421E-4</v>
      </c>
      <c r="AR483" s="72">
        <f t="shared" ca="1" si="683"/>
        <v>-8.9202594671804472E-6</v>
      </c>
      <c r="AS483" s="72">
        <f t="shared" ca="1" si="684"/>
        <v>6.4700381012007535E-12</v>
      </c>
      <c r="AT483" s="19">
        <f t="shared" ca="1" si="685"/>
        <v>1.6943218355453107E-4</v>
      </c>
      <c r="AU483" s="19">
        <f t="shared" ca="1" si="686"/>
        <v>0.9999999856463675</v>
      </c>
      <c r="AV483" s="19">
        <f t="shared" ca="1" si="687"/>
        <v>1.6943218436518684E-4</v>
      </c>
      <c r="AW483" s="19">
        <f t="shared" ca="1" si="688"/>
        <v>-3.6244624879417674E-2</v>
      </c>
      <c r="AX483" s="19">
        <f t="shared" ca="1" si="689"/>
        <v>1.0362446248794177</v>
      </c>
      <c r="AY483" s="19">
        <f t="shared" ca="1" si="690"/>
        <v>0.39866238001714971</v>
      </c>
      <c r="AZ483" s="72">
        <f t="shared" ca="1" si="691"/>
        <v>8.6923189244391276E-4</v>
      </c>
      <c r="BA483" s="72">
        <f t="shared" ca="1" si="692"/>
        <v>-8.920265922544387E-6</v>
      </c>
      <c r="BB483" s="72">
        <f t="shared" ca="1" si="693"/>
        <v>-6.4553639397921941E-12</v>
      </c>
      <c r="BC483" s="19">
        <f t="shared" ca="1" si="694"/>
        <v>1.6943218378853223E-4</v>
      </c>
      <c r="BD483" s="19">
        <f t="shared" ca="1" si="695"/>
        <v>0.99999998564636738</v>
      </c>
      <c r="BE483" s="19">
        <f t="shared" ca="1" si="696"/>
        <v>1.6943218459918803E-4</v>
      </c>
      <c r="BF483" s="19">
        <f t="shared" ca="1" si="697"/>
        <v>-3.6244651058669808E-2</v>
      </c>
      <c r="BG483" s="19">
        <f t="shared" ca="1" si="698"/>
        <v>1.0362446510586698</v>
      </c>
      <c r="BH483" s="19">
        <f t="shared" ca="1" si="699"/>
        <v>0.39866239520909175</v>
      </c>
      <c r="BI483" s="72">
        <f t="shared" ca="1" si="700"/>
        <v>8.6923191434664564E-4</v>
      </c>
      <c r="BJ483" s="72">
        <f t="shared" ca="1" si="701"/>
        <v>-8.9202659374367814E-6</v>
      </c>
      <c r="BK483" s="72">
        <f t="shared" ca="1" si="702"/>
        <v>-1.4892394365221759E-14</v>
      </c>
      <c r="BL483" s="72">
        <f t="shared" ca="1" si="703"/>
        <v>6.9837674500110841E-3</v>
      </c>
      <c r="BM483" s="72">
        <f t="shared" ca="1" si="704"/>
        <v>1.0017436622550755</v>
      </c>
      <c r="BN483" s="72">
        <f t="shared" ca="1" si="705"/>
        <v>1.7398697424146016E-3</v>
      </c>
      <c r="BO483" s="72">
        <f t="shared" ca="1" si="706"/>
        <v>1.1743408813115927E-7</v>
      </c>
      <c r="BP483" s="72">
        <f t="shared" ca="1" si="707"/>
        <v>1078.1686217645331</v>
      </c>
      <c r="BQ483" s="72">
        <f t="shared" ca="1" si="708"/>
        <v>-4.3493331769092987E-2</v>
      </c>
      <c r="BR483" s="72">
        <f t="shared" ca="1" si="709"/>
        <v>3.0980943426944578</v>
      </c>
      <c r="BS483" s="72">
        <f t="shared" ca="1" si="710"/>
        <v>6.2396869962842505</v>
      </c>
      <c r="BT483" s="72">
        <f t="shared" ca="1" si="711"/>
        <v>357.50801565266869</v>
      </c>
      <c r="BU483" s="72">
        <f t="shared" ca="1" si="712"/>
        <v>177.50773036974937</v>
      </c>
      <c r="BV483" s="72">
        <f t="shared" ca="1" si="713"/>
        <v>357.50773036974931</v>
      </c>
    </row>
    <row r="484" spans="1:74">
      <c r="A484" s="13">
        <f ca="1">'MGRS to'!AO484</f>
        <v>34.010138010576469</v>
      </c>
      <c r="B484" s="13">
        <f ca="1">'MGRS to'!AP484</f>
        <v>-6.8388030537818008</v>
      </c>
      <c r="C484" s="19">
        <f t="shared" ca="1" si="642"/>
        <v>0.59358888734223336</v>
      </c>
      <c r="D484" s="19">
        <f t="shared" ca="1" si="643"/>
        <v>-0.11935963018393528</v>
      </c>
      <c r="E484" s="19">
        <f t="shared" ca="1" si="644"/>
        <v>0.5922769482628305</v>
      </c>
      <c r="F484" s="19">
        <f t="shared" ca="1" si="645"/>
        <v>0.59203269811569248</v>
      </c>
      <c r="G484" s="19">
        <f t="shared" ca="1" si="646"/>
        <v>-2.75900568108986E-4</v>
      </c>
      <c r="H484" s="19">
        <f t="shared" ca="1" si="647"/>
        <v>-2.75900568108986E-4</v>
      </c>
      <c r="I484" s="19">
        <f t="shared" ca="1" si="648"/>
        <v>0</v>
      </c>
      <c r="J484" s="19">
        <f t="shared" ca="1" si="649"/>
        <v>3.3476127161393722E-4</v>
      </c>
      <c r="K484" s="19">
        <f t="shared" ca="1" si="650"/>
        <v>0.99999994396744407</v>
      </c>
      <c r="L484" s="19">
        <f t="shared" ca="1" si="651"/>
        <v>3.3476127786644723E-4</v>
      </c>
      <c r="M484" s="19">
        <f t="shared" ca="1" si="652"/>
        <v>-0.56741565147965145</v>
      </c>
      <c r="N484" s="19">
        <f t="shared" ca="1" si="653"/>
        <v>1.5674156514796516</v>
      </c>
      <c r="O484" s="19">
        <f t="shared" ca="1" si="654"/>
        <v>0.60248994379814413</v>
      </c>
      <c r="P484" s="72">
        <f t="shared" ca="1" si="655"/>
        <v>1.3130386351635037E-3</v>
      </c>
      <c r="Q484" s="72">
        <f t="shared" ca="1" si="656"/>
        <v>-2.7653709758851077E-4</v>
      </c>
      <c r="R484" s="72">
        <f t="shared" ca="1" si="657"/>
        <v>-6.3652947952477128E-7</v>
      </c>
      <c r="S484" s="19">
        <f t="shared" ca="1" si="658"/>
        <v>3.3512266994053012E-4</v>
      </c>
      <c r="T484" s="19">
        <f t="shared" ca="1" si="659"/>
        <v>0.99999994384639646</v>
      </c>
      <c r="U484" s="19">
        <f t="shared" ca="1" si="660"/>
        <v>3.3512267621331211E-4</v>
      </c>
      <c r="V484" s="19">
        <f t="shared" ca="1" si="661"/>
        <v>-0.56811141839803714</v>
      </c>
      <c r="W484" s="19">
        <f t="shared" ca="1" si="662"/>
        <v>1.5681114183980371</v>
      </c>
      <c r="X484" s="19">
        <f t="shared" ca="1" si="663"/>
        <v>0.60266631782028579</v>
      </c>
      <c r="Y484" s="72">
        <f t="shared" ca="1" si="664"/>
        <v>1.3136191859261031E-3</v>
      </c>
      <c r="Z484" s="72">
        <f t="shared" ca="1" si="665"/>
        <v>-2.7653856612438712E-4</v>
      </c>
      <c r="AA484" s="72">
        <f t="shared" ca="1" si="666"/>
        <v>-1.4685358763451631E-9</v>
      </c>
      <c r="AB484" s="19">
        <f t="shared" ca="1" si="667"/>
        <v>3.3512350423365808E-4</v>
      </c>
      <c r="AC484" s="19">
        <f t="shared" ca="1" si="668"/>
        <v>0.9999999438461169</v>
      </c>
      <c r="AD484" s="19">
        <f t="shared" ca="1" si="669"/>
        <v>3.3512351050648691E-4</v>
      </c>
      <c r="AE484" s="19">
        <f t="shared" ca="1" si="670"/>
        <v>-0.56811302099785399</v>
      </c>
      <c r="AF484" s="19">
        <f t="shared" ca="1" si="671"/>
        <v>1.568113020997854</v>
      </c>
      <c r="AG484" s="19">
        <f t="shared" ca="1" si="672"/>
        <v>0.60266672389200981</v>
      </c>
      <c r="AH484" s="72">
        <f t="shared" ca="1" si="673"/>
        <v>1.3136205231395897E-3</v>
      </c>
      <c r="AI484" s="72">
        <f t="shared" ca="1" si="674"/>
        <v>-2.7653856951244328E-4</v>
      </c>
      <c r="AJ484" s="72">
        <f t="shared" ca="1" si="675"/>
        <v>-3.3880561659156705E-12</v>
      </c>
      <c r="AK484" s="19">
        <f t="shared" ca="1" si="676"/>
        <v>3.3512350615844951E-4</v>
      </c>
      <c r="AL484" s="19">
        <f t="shared" ca="1" si="677"/>
        <v>0.99999994384611623</v>
      </c>
      <c r="AM484" s="19">
        <f t="shared" ca="1" si="678"/>
        <v>3.3512351243127845E-4</v>
      </c>
      <c r="AN484" s="19">
        <f t="shared" ca="1" si="679"/>
        <v>-0.56811302469520741</v>
      </c>
      <c r="AO484" s="19">
        <f t="shared" ca="1" si="680"/>
        <v>0.67724759117166267</v>
      </c>
      <c r="AP484" s="19">
        <f t="shared" ca="1" si="681"/>
        <v>0.32275240882833733</v>
      </c>
      <c r="AQ484" s="72">
        <f t="shared" ca="1" si="682"/>
        <v>5.6860727889286339E-4</v>
      </c>
      <c r="AR484" s="72">
        <f t="shared" ca="1" si="683"/>
        <v>-2.7653865717926744E-4</v>
      </c>
      <c r="AS484" s="72">
        <f t="shared" ca="1" si="684"/>
        <v>-8.7666824158134232E-11</v>
      </c>
      <c r="AT484" s="19">
        <f t="shared" ca="1" si="685"/>
        <v>3.3512355596312812E-4</v>
      </c>
      <c r="AU484" s="19">
        <f t="shared" ca="1" si="686"/>
        <v>0.99999994384609958</v>
      </c>
      <c r="AV484" s="19">
        <f t="shared" ca="1" si="687"/>
        <v>3.3512356223595988E-4</v>
      </c>
      <c r="AW484" s="19">
        <f t="shared" ca="1" si="688"/>
        <v>-0.56811312036481187</v>
      </c>
      <c r="AX484" s="19">
        <f t="shared" ca="1" si="689"/>
        <v>1.5681131203648118</v>
      </c>
      <c r="AY484" s="19">
        <f t="shared" ca="1" si="690"/>
        <v>0.60266674906989115</v>
      </c>
      <c r="AZ484" s="72">
        <f t="shared" ca="1" si="691"/>
        <v>1.3136206060516394E-3</v>
      </c>
      <c r="BA484" s="72">
        <f t="shared" ca="1" si="692"/>
        <v>-2.765385697225158E-4</v>
      </c>
      <c r="BB484" s="72">
        <f t="shared" ca="1" si="693"/>
        <v>8.7456751638858438E-11</v>
      </c>
      <c r="BC484" s="19">
        <f t="shared" ca="1" si="694"/>
        <v>3.3512350627777355E-4</v>
      </c>
      <c r="BD484" s="19">
        <f t="shared" ca="1" si="695"/>
        <v>0.99999994384611623</v>
      </c>
      <c r="BE484" s="19">
        <f t="shared" ca="1" si="696"/>
        <v>3.3512351255060249E-4</v>
      </c>
      <c r="BF484" s="19">
        <f t="shared" ca="1" si="697"/>
        <v>-0.56811302492449212</v>
      </c>
      <c r="BG484" s="19">
        <f t="shared" ca="1" si="698"/>
        <v>1.5681130249244921</v>
      </c>
      <c r="BH484" s="19">
        <f t="shared" ca="1" si="699"/>
        <v>0.60266672488695261</v>
      </c>
      <c r="BI484" s="72">
        <f t="shared" ca="1" si="700"/>
        <v>1.3136205264159869E-3</v>
      </c>
      <c r="BJ484" s="72">
        <f t="shared" ca="1" si="701"/>
        <v>-2.7653856952074448E-4</v>
      </c>
      <c r="BK484" s="72">
        <f t="shared" ca="1" si="702"/>
        <v>2.0177132534215936E-13</v>
      </c>
      <c r="BL484" s="72">
        <f t="shared" ca="1" si="703"/>
        <v>1.0568292622999555E-2</v>
      </c>
      <c r="BM484" s="72">
        <f t="shared" ca="1" si="704"/>
        <v>1.0026368606634954</v>
      </c>
      <c r="BN484" s="72">
        <f t="shared" ca="1" si="705"/>
        <v>2.6281967815284797E-3</v>
      </c>
      <c r="BO484" s="72">
        <f t="shared" ca="1" si="706"/>
        <v>5.3065204932535591E-7</v>
      </c>
      <c r="BP484" s="72">
        <f t="shared" ca="1" si="707"/>
        <v>2132.5323423938885</v>
      </c>
      <c r="BQ484" s="72">
        <f t="shared" ca="1" si="708"/>
        <v>-2.3896447199332487</v>
      </c>
      <c r="BR484" s="72">
        <f t="shared" ca="1" si="709"/>
        <v>0.75179358358059944</v>
      </c>
      <c r="BS484" s="72">
        <f t="shared" ca="1" si="710"/>
        <v>3.8933862371703927</v>
      </c>
      <c r="BT484" s="72">
        <f t="shared" ca="1" si="711"/>
        <v>223.08344301210323</v>
      </c>
      <c r="BU484" s="72">
        <f t="shared" ca="1" si="712"/>
        <v>43.074599404184049</v>
      </c>
      <c r="BV484" s="72">
        <f t="shared" ca="1" si="713"/>
        <v>223.07459940418403</v>
      </c>
    </row>
    <row r="485" spans="1:74">
      <c r="A485" s="13">
        <f ca="1">'MGRS to'!AO485</f>
        <v>34.007696272567543</v>
      </c>
      <c r="B485" s="13">
        <f ca="1">'MGRS to'!AP485</f>
        <v>-6.8383885662056709</v>
      </c>
      <c r="C485" s="19">
        <f t="shared" ca="1" si="642"/>
        <v>0.59354627097450663</v>
      </c>
      <c r="D485" s="19">
        <f t="shared" ca="1" si="643"/>
        <v>-0.1193523960110232</v>
      </c>
      <c r="E485" s="19">
        <f t="shared" ca="1" si="644"/>
        <v>0.59203269811569248</v>
      </c>
      <c r="F485" s="19">
        <f t="shared" ca="1" si="645"/>
        <v>0.59199013549467594</v>
      </c>
      <c r="G485" s="19">
        <f t="shared" ca="1" si="646"/>
        <v>7.2341729120822817E-6</v>
      </c>
      <c r="H485" s="19">
        <f t="shared" ca="1" si="647"/>
        <v>7.2341729120822817E-6</v>
      </c>
      <c r="I485" s="19">
        <f t="shared" ca="1" si="648"/>
        <v>0</v>
      </c>
      <c r="J485" s="19">
        <f t="shared" ca="1" si="649"/>
        <v>4.2983874254147075E-5</v>
      </c>
      <c r="K485" s="19">
        <f t="shared" ca="1" si="650"/>
        <v>0.9999999990761933</v>
      </c>
      <c r="L485" s="19">
        <f t="shared" ca="1" si="651"/>
        <v>4.2983874267383333E-5</v>
      </c>
      <c r="M485" s="19">
        <f t="shared" ca="1" si="652"/>
        <v>0.11589135613613516</v>
      </c>
      <c r="N485" s="19">
        <f t="shared" ca="1" si="653"/>
        <v>0.88410864386386478</v>
      </c>
      <c r="O485" s="19">
        <f t="shared" ca="1" si="654"/>
        <v>0.29556419534790224</v>
      </c>
      <c r="P485" s="72">
        <f t="shared" ca="1" si="655"/>
        <v>7.4189934415552653E-4</v>
      </c>
      <c r="Q485" s="72">
        <f t="shared" ca="1" si="656"/>
        <v>7.2508660673328502E-6</v>
      </c>
      <c r="R485" s="72">
        <f t="shared" ca="1" si="657"/>
        <v>1.6693155250568475E-8</v>
      </c>
      <c r="S485" s="19">
        <f t="shared" ca="1" si="658"/>
        <v>4.2985811034964586E-5</v>
      </c>
      <c r="T485" s="19">
        <f t="shared" ca="1" si="659"/>
        <v>0.99999999907611004</v>
      </c>
      <c r="U485" s="19">
        <f t="shared" ca="1" si="660"/>
        <v>4.2985811048202634E-5</v>
      </c>
      <c r="V485" s="19">
        <f t="shared" ca="1" si="661"/>
        <v>0.11615354658378786</v>
      </c>
      <c r="W485" s="19">
        <f t="shared" ca="1" si="662"/>
        <v>0.88384645341621215</v>
      </c>
      <c r="X485" s="19">
        <f t="shared" ca="1" si="663"/>
        <v>0.29535522654106727</v>
      </c>
      <c r="Y485" s="72">
        <f t="shared" ca="1" si="664"/>
        <v>7.4167981560924201E-4</v>
      </c>
      <c r="Z485" s="72">
        <f t="shared" ca="1" si="665"/>
        <v>7.2509045874799061E-6</v>
      </c>
      <c r="AA485" s="72">
        <f t="shared" ca="1" si="666"/>
        <v>3.8520147055901694E-11</v>
      </c>
      <c r="AB485" s="19">
        <f t="shared" ca="1" si="667"/>
        <v>4.2985815509246066E-5</v>
      </c>
      <c r="AC485" s="19">
        <f t="shared" ca="1" si="668"/>
        <v>0.99999999907610981</v>
      </c>
      <c r="AD485" s="19">
        <f t="shared" ca="1" si="669"/>
        <v>4.2985815522484127E-5</v>
      </c>
      <c r="AE485" s="19">
        <f t="shared" ca="1" si="670"/>
        <v>0.11615415155805564</v>
      </c>
      <c r="AF485" s="19">
        <f t="shared" ca="1" si="671"/>
        <v>0.88384584844194436</v>
      </c>
      <c r="AG485" s="19">
        <f t="shared" ca="1" si="672"/>
        <v>0.29535474422624253</v>
      </c>
      <c r="AH485" s="72">
        <f t="shared" ca="1" si="673"/>
        <v>7.4167930907206425E-4</v>
      </c>
      <c r="AI485" s="72">
        <f t="shared" ca="1" si="674"/>
        <v>7.2509046763667406E-6</v>
      </c>
      <c r="AJ485" s="72">
        <f t="shared" ca="1" si="675"/>
        <v>8.8886834497632281E-14</v>
      </c>
      <c r="AK485" s="19">
        <f t="shared" ca="1" si="676"/>
        <v>4.2985815519570937E-5</v>
      </c>
      <c r="AL485" s="19">
        <f t="shared" ca="1" si="677"/>
        <v>0.99999999907610981</v>
      </c>
      <c r="AM485" s="19">
        <f t="shared" ca="1" si="678"/>
        <v>4.2985815532808998E-5</v>
      </c>
      <c r="AN485" s="19">
        <f t="shared" ca="1" si="679"/>
        <v>0.11615415295405793</v>
      </c>
      <c r="AO485" s="19">
        <f t="shared" ca="1" si="680"/>
        <v>0.98650821275152534</v>
      </c>
      <c r="AP485" s="19">
        <f t="shared" ca="1" si="681"/>
        <v>1.3491787248474663E-2</v>
      </c>
      <c r="AQ485" s="72">
        <f t="shared" ca="1" si="682"/>
        <v>8.2761497240260858E-4</v>
      </c>
      <c r="AR485" s="72">
        <f t="shared" ca="1" si="683"/>
        <v>7.2508997529193622E-6</v>
      </c>
      <c r="AS485" s="72">
        <f t="shared" ca="1" si="684"/>
        <v>-4.9234473784151231E-12</v>
      </c>
      <c r="AT485" s="19">
        <f t="shared" ca="1" si="685"/>
        <v>4.2985814947730863E-5</v>
      </c>
      <c r="AU485" s="19">
        <f t="shared" ca="1" si="686"/>
        <v>0.99999999907610992</v>
      </c>
      <c r="AV485" s="19">
        <f t="shared" ca="1" si="687"/>
        <v>4.2985814960968917E-5</v>
      </c>
      <c r="AW485" s="19">
        <f t="shared" ca="1" si="688"/>
        <v>0.11615407562925385</v>
      </c>
      <c r="AX485" s="19">
        <f t="shared" ca="1" si="689"/>
        <v>0.88384592437074616</v>
      </c>
      <c r="AY485" s="19">
        <f t="shared" ca="1" si="690"/>
        <v>0.29535480476040177</v>
      </c>
      <c r="AZ485" s="72">
        <f t="shared" ca="1" si="691"/>
        <v>7.4167937264627394E-4</v>
      </c>
      <c r="BA485" s="72">
        <f t="shared" ca="1" si="692"/>
        <v>7.2509046652107915E-6</v>
      </c>
      <c r="BB485" s="72">
        <f t="shared" ca="1" si="693"/>
        <v>4.9122914293393567E-12</v>
      </c>
      <c r="BC485" s="19">
        <f t="shared" ca="1" si="694"/>
        <v>4.2985815518275092E-5</v>
      </c>
      <c r="BD485" s="19">
        <f t="shared" ca="1" si="695"/>
        <v>0.99999999907610981</v>
      </c>
      <c r="BE485" s="19">
        <f t="shared" ca="1" si="696"/>
        <v>4.2985815531513153E-5</v>
      </c>
      <c r="BF485" s="19">
        <f t="shared" ca="1" si="697"/>
        <v>0.1161541527788494</v>
      </c>
      <c r="BG485" s="19">
        <f t="shared" ca="1" si="698"/>
        <v>0.88384584722115056</v>
      </c>
      <c r="BH485" s="19">
        <f t="shared" ca="1" si="699"/>
        <v>0.29535474325296585</v>
      </c>
      <c r="BI485" s="72">
        <f t="shared" ca="1" si="700"/>
        <v>7.4167930804990923E-4</v>
      </c>
      <c r="BJ485" s="72">
        <f t="shared" ca="1" si="701"/>
        <v>7.2509046765461075E-6</v>
      </c>
      <c r="BK485" s="72">
        <f t="shared" ca="1" si="702"/>
        <v>1.1335315925644057E-14</v>
      </c>
      <c r="BL485" s="72">
        <f t="shared" ca="1" si="703"/>
        <v>5.9566762080213269E-3</v>
      </c>
      <c r="BM485" s="72">
        <f t="shared" ca="1" si="704"/>
        <v>1.0014875099482312</v>
      </c>
      <c r="BN485" s="72">
        <f t="shared" ca="1" si="705"/>
        <v>1.4847490189715646E-3</v>
      </c>
      <c r="BO485" s="72">
        <f t="shared" ca="1" si="706"/>
        <v>1.8830898436482525E-8</v>
      </c>
      <c r="BP485" s="72">
        <f t="shared" ca="1" si="707"/>
        <v>273.53676330712852</v>
      </c>
      <c r="BQ485" s="72">
        <f t="shared" ca="1" si="708"/>
        <v>3.0017932883367968</v>
      </c>
      <c r="BR485" s="72">
        <f t="shared" ca="1" si="709"/>
        <v>-0.13979531902135531</v>
      </c>
      <c r="BS485" s="72">
        <f t="shared" ca="1" si="710"/>
        <v>3.0017973345684377</v>
      </c>
      <c r="BT485" s="72">
        <f t="shared" ca="1" si="711"/>
        <v>171.99008639239548</v>
      </c>
      <c r="BU485" s="72">
        <f t="shared" ca="1" si="712"/>
        <v>-8.009681775608577</v>
      </c>
      <c r="BV485" s="72">
        <f t="shared" ca="1" si="713"/>
        <v>171.99031822439133</v>
      </c>
    </row>
    <row r="486" spans="1:74">
      <c r="A486" s="13">
        <f ca="1">'MGRS to'!AO486</f>
        <v>34.017415606562842</v>
      </c>
      <c r="B486" s="13">
        <f ca="1">'MGRS to'!AP486</f>
        <v>-6.8404159922413328</v>
      </c>
      <c r="C486" s="19">
        <f t="shared" ca="1" si="642"/>
        <v>0.59371590535382557</v>
      </c>
      <c r="D486" s="19">
        <f t="shared" ca="1" si="643"/>
        <v>-0.11938778127068615</v>
      </c>
      <c r="E486" s="19">
        <f t="shared" ca="1" si="644"/>
        <v>0.59199013549467594</v>
      </c>
      <c r="F486" s="19">
        <f t="shared" ca="1" si="645"/>
        <v>0.59215955600224246</v>
      </c>
      <c r="G486" s="19">
        <f t="shared" ca="1" si="646"/>
        <v>-3.5385259662956692E-5</v>
      </c>
      <c r="H486" s="19">
        <f t="shared" ca="1" si="647"/>
        <v>-3.5385259662956692E-5</v>
      </c>
      <c r="I486" s="19">
        <f t="shared" ca="1" si="648"/>
        <v>0</v>
      </c>
      <c r="J486" s="19">
        <f t="shared" ca="1" si="649"/>
        <v>1.7194604796651373E-4</v>
      </c>
      <c r="K486" s="19">
        <f t="shared" ca="1" si="650"/>
        <v>0.99999998521727829</v>
      </c>
      <c r="L486" s="19">
        <f t="shared" ca="1" si="651"/>
        <v>1.719460488137906E-4</v>
      </c>
      <c r="M486" s="19">
        <f t="shared" ca="1" si="652"/>
        <v>-0.14169706330269344</v>
      </c>
      <c r="N486" s="19">
        <f t="shared" ca="1" si="653"/>
        <v>1.1416970633026935</v>
      </c>
      <c r="O486" s="19">
        <f t="shared" ca="1" si="654"/>
        <v>0.45439530622997559</v>
      </c>
      <c r="P486" s="72">
        <f t="shared" ca="1" si="655"/>
        <v>9.5743467850196962E-4</v>
      </c>
      <c r="Q486" s="72">
        <f t="shared" ca="1" si="656"/>
        <v>-3.5466905667271073E-5</v>
      </c>
      <c r="R486" s="72">
        <f t="shared" ca="1" si="657"/>
        <v>-8.1646004314381152E-8</v>
      </c>
      <c r="S486" s="19">
        <f t="shared" ca="1" si="658"/>
        <v>1.7195762992216403E-4</v>
      </c>
      <c r="T486" s="19">
        <f t="shared" ca="1" si="659"/>
        <v>0.99999998521528677</v>
      </c>
      <c r="U486" s="19">
        <f t="shared" ca="1" si="660"/>
        <v>1.7195763076961211E-4</v>
      </c>
      <c r="V486" s="19">
        <f t="shared" ca="1" si="661"/>
        <v>-0.14201444150241418</v>
      </c>
      <c r="W486" s="19">
        <f t="shared" ca="1" si="662"/>
        <v>1.1420144415024143</v>
      </c>
      <c r="X486" s="19">
        <f t="shared" ca="1" si="663"/>
        <v>0.45454693568596927</v>
      </c>
      <c r="Y486" s="72">
        <f t="shared" ca="1" si="664"/>
        <v>9.5770006999563995E-4</v>
      </c>
      <c r="Z486" s="72">
        <f t="shared" ca="1" si="665"/>
        <v>-3.5467094052799096E-5</v>
      </c>
      <c r="AA486" s="72">
        <f t="shared" ca="1" si="666"/>
        <v>-1.8838552802267908E-10</v>
      </c>
      <c r="AB486" s="19">
        <f t="shared" ca="1" si="667"/>
        <v>1.719576566756583E-4</v>
      </c>
      <c r="AC486" s="19">
        <f t="shared" ca="1" si="668"/>
        <v>0.99999998521528211</v>
      </c>
      <c r="AD486" s="19">
        <f t="shared" ca="1" si="669"/>
        <v>1.719576575231068E-4</v>
      </c>
      <c r="AE486" s="19">
        <f t="shared" ca="1" si="670"/>
        <v>-0.14201517372937672</v>
      </c>
      <c r="AF486" s="19">
        <f t="shared" ca="1" si="671"/>
        <v>1.1420151737293767</v>
      </c>
      <c r="AG486" s="19">
        <f t="shared" ca="1" si="672"/>
        <v>0.45454728541461853</v>
      </c>
      <c r="AH486" s="72">
        <f t="shared" ca="1" si="673"/>
        <v>9.5770068228297276E-4</v>
      </c>
      <c r="AI486" s="72">
        <f t="shared" ca="1" si="674"/>
        <v>-3.546709448746957E-5</v>
      </c>
      <c r="AJ486" s="72">
        <f t="shared" ca="1" si="675"/>
        <v>-4.3467047452713792E-13</v>
      </c>
      <c r="AK486" s="19">
        <f t="shared" ca="1" si="676"/>
        <v>1.7195765673743576E-4</v>
      </c>
      <c r="AL486" s="19">
        <f t="shared" ca="1" si="677"/>
        <v>0.99999998521528211</v>
      </c>
      <c r="AM486" s="19">
        <f t="shared" ca="1" si="678"/>
        <v>1.7195765758488423E-4</v>
      </c>
      <c r="AN486" s="19">
        <f t="shared" ca="1" si="679"/>
        <v>-0.14201517541883737</v>
      </c>
      <c r="AO486" s="19">
        <f t="shared" ca="1" si="680"/>
        <v>0.97983168995075687</v>
      </c>
      <c r="AP486" s="19">
        <f t="shared" ca="1" si="681"/>
        <v>2.0168310049243132E-2</v>
      </c>
      <c r="AQ486" s="72">
        <f t="shared" ca="1" si="682"/>
        <v>8.2202760114247556E-4</v>
      </c>
      <c r="AR486" s="72">
        <f t="shared" ca="1" si="683"/>
        <v>-3.5467071298300412E-5</v>
      </c>
      <c r="AS486" s="72">
        <f t="shared" ca="1" si="684"/>
        <v>2.3189169158564608E-11</v>
      </c>
      <c r="AT486" s="19">
        <f t="shared" ca="1" si="685"/>
        <v>1.7195765344421528E-4</v>
      </c>
      <c r="AU486" s="19">
        <f t="shared" ca="1" si="686"/>
        <v>0.99999998521528255</v>
      </c>
      <c r="AV486" s="19">
        <f t="shared" ca="1" si="687"/>
        <v>1.7195765429166372E-4</v>
      </c>
      <c r="AW486" s="19">
        <f t="shared" ca="1" si="688"/>
        <v>-0.14201508528596132</v>
      </c>
      <c r="AX486" s="19">
        <f t="shared" ca="1" si="689"/>
        <v>1.1420150852859614</v>
      </c>
      <c r="AY486" s="19">
        <f t="shared" ca="1" si="690"/>
        <v>0.45454724317200745</v>
      </c>
      <c r="AZ486" s="72">
        <f t="shared" ca="1" si="691"/>
        <v>9.5770060832669221E-4</v>
      </c>
      <c r="BA486" s="72">
        <f t="shared" ca="1" si="692"/>
        <v>-3.546709443496708E-5</v>
      </c>
      <c r="BB486" s="72">
        <f t="shared" ca="1" si="693"/>
        <v>-2.3136666668361998E-11</v>
      </c>
      <c r="BC486" s="19">
        <f t="shared" ca="1" si="694"/>
        <v>1.7195765672998046E-4</v>
      </c>
      <c r="BD486" s="19">
        <f t="shared" ca="1" si="695"/>
        <v>0.99999998521528211</v>
      </c>
      <c r="BE486" s="19">
        <f t="shared" ca="1" si="696"/>
        <v>1.7195765757742893E-4</v>
      </c>
      <c r="BF486" s="19">
        <f t="shared" ca="1" si="697"/>
        <v>-0.14201517521476723</v>
      </c>
      <c r="BG486" s="19">
        <f t="shared" ca="1" si="698"/>
        <v>1.1420151752147671</v>
      </c>
      <c r="BH486" s="19">
        <f t="shared" ca="1" si="699"/>
        <v>0.45454728612407524</v>
      </c>
      <c r="BI486" s="72">
        <f t="shared" ca="1" si="700"/>
        <v>9.5770068352505483E-4</v>
      </c>
      <c r="BJ486" s="72">
        <f t="shared" ca="1" si="701"/>
        <v>-3.5467094488351359E-5</v>
      </c>
      <c r="BK486" s="72">
        <f t="shared" ca="1" si="702"/>
        <v>-5.3384278605756591E-14</v>
      </c>
      <c r="BL486" s="72">
        <f t="shared" ca="1" si="703"/>
        <v>7.696607552989951E-3</v>
      </c>
      <c r="BM486" s="72">
        <f t="shared" ca="1" si="704"/>
        <v>1.0019213839852792</v>
      </c>
      <c r="BN486" s="72">
        <f t="shared" ca="1" si="705"/>
        <v>1.9167799542622425E-3</v>
      </c>
      <c r="BO486" s="72">
        <f t="shared" ca="1" si="706"/>
        <v>1.4972822589374554E-7</v>
      </c>
      <c r="BP486" s="72">
        <f t="shared" ca="1" si="707"/>
        <v>1094.238873686174</v>
      </c>
      <c r="BQ486" s="72">
        <f t="shared" ca="1" si="708"/>
        <v>-0.17120654073953515</v>
      </c>
      <c r="BR486" s="72">
        <f t="shared" ca="1" si="709"/>
        <v>2.9703663192358838</v>
      </c>
      <c r="BS486" s="72">
        <f t="shared" ca="1" si="710"/>
        <v>6.1119589728256773</v>
      </c>
      <c r="BT486" s="72">
        <f t="shared" ca="1" si="711"/>
        <v>350.19058779059003</v>
      </c>
      <c r="BU486" s="72">
        <f t="shared" ca="1" si="712"/>
        <v>170.1894537000251</v>
      </c>
      <c r="BV486" s="72">
        <f t="shared" ca="1" si="713"/>
        <v>350.18945370002507</v>
      </c>
    </row>
    <row r="487" spans="1:74">
      <c r="A487" s="13">
        <f ca="1">'MGRS to'!AO487</f>
        <v>33.998057671601536</v>
      </c>
      <c r="B487" s="13">
        <f ca="1">'MGRS to'!AP487</f>
        <v>-6.8424975360100486</v>
      </c>
      <c r="C487" s="19">
        <f t="shared" ca="1" si="642"/>
        <v>0.59337804565236385</v>
      </c>
      <c r="D487" s="19">
        <f t="shared" ca="1" si="643"/>
        <v>-0.1194241110629746</v>
      </c>
      <c r="E487" s="19">
        <f t="shared" ca="1" si="644"/>
        <v>0.59215955600224246</v>
      </c>
      <c r="F487" s="19">
        <f t="shared" ca="1" si="645"/>
        <v>0.59182212244432997</v>
      </c>
      <c r="G487" s="19">
        <f t="shared" ca="1" si="646"/>
        <v>-3.6329792288444795E-5</v>
      </c>
      <c r="H487" s="19">
        <f t="shared" ca="1" si="647"/>
        <v>-3.6329792288444795E-5</v>
      </c>
      <c r="I487" s="19">
        <f t="shared" ca="1" si="648"/>
        <v>0</v>
      </c>
      <c r="J487" s="19">
        <f t="shared" ca="1" si="649"/>
        <v>3.3877762550345021E-4</v>
      </c>
      <c r="K487" s="19">
        <f t="shared" ca="1" si="650"/>
        <v>0.99999994261485858</v>
      </c>
      <c r="L487" s="19">
        <f t="shared" ca="1" si="651"/>
        <v>3.387776319837177E-4</v>
      </c>
      <c r="M487" s="19">
        <f t="shared" ca="1" si="652"/>
        <v>-7.3846159398410022E-2</v>
      </c>
      <c r="N487" s="19">
        <f t="shared" ca="1" si="653"/>
        <v>1.0738461593984101</v>
      </c>
      <c r="O487" s="19">
        <f t="shared" ca="1" si="654"/>
        <v>0.42006620918611337</v>
      </c>
      <c r="P487" s="72">
        <f t="shared" ca="1" si="655"/>
        <v>9.0068803726970075E-4</v>
      </c>
      <c r="Q487" s="72">
        <f t="shared" ca="1" si="656"/>
        <v>-3.6413627131932544E-5</v>
      </c>
      <c r="R487" s="72">
        <f t="shared" ca="1" si="657"/>
        <v>-8.383484348774891E-8</v>
      </c>
      <c r="S487" s="19">
        <f t="shared" ca="1" si="658"/>
        <v>3.387838234706672E-4</v>
      </c>
      <c r="T487" s="19">
        <f t="shared" ca="1" si="659"/>
        <v>0.99999994261275882</v>
      </c>
      <c r="U487" s="19">
        <f t="shared" ca="1" si="660"/>
        <v>3.3878382995129036E-4</v>
      </c>
      <c r="V487" s="19">
        <f t="shared" ca="1" si="661"/>
        <v>-7.4015213117383849E-2</v>
      </c>
      <c r="W487" s="19">
        <f t="shared" ca="1" si="662"/>
        <v>1.0740152131173839</v>
      </c>
      <c r="X487" s="19">
        <f t="shared" ca="1" si="663"/>
        <v>0.42015749276472736</v>
      </c>
      <c r="Y487" s="72">
        <f t="shared" ca="1" si="664"/>
        <v>9.008294483124628E-4</v>
      </c>
      <c r="Z487" s="72">
        <f t="shared" ca="1" si="665"/>
        <v>-3.6413820589725488E-5</v>
      </c>
      <c r="AA487" s="72">
        <f t="shared" ca="1" si="666"/>
        <v>-1.9345779294385572E-10</v>
      </c>
      <c r="AB487" s="19">
        <f t="shared" ca="1" si="667"/>
        <v>3.3878383778956727E-4</v>
      </c>
      <c r="AC487" s="19">
        <f t="shared" ca="1" si="668"/>
        <v>0.99999994261275404</v>
      </c>
      <c r="AD487" s="19">
        <f t="shared" ca="1" si="669"/>
        <v>3.3878384427019119E-4</v>
      </c>
      <c r="AE487" s="19">
        <f t="shared" ca="1" si="670"/>
        <v>-7.4015603216026682E-2</v>
      </c>
      <c r="AF487" s="19">
        <f t="shared" ca="1" si="671"/>
        <v>1.0740156032160266</v>
      </c>
      <c r="AG487" s="19">
        <f t="shared" ca="1" si="672"/>
        <v>0.42015770337223335</v>
      </c>
      <c r="AH487" s="72">
        <f t="shared" ca="1" si="673"/>
        <v>9.0082977462431588E-4</v>
      </c>
      <c r="AI487" s="72">
        <f t="shared" ca="1" si="674"/>
        <v>-3.6413821036149866E-5</v>
      </c>
      <c r="AJ487" s="72">
        <f t="shared" ca="1" si="675"/>
        <v>-4.4642437804168905E-13</v>
      </c>
      <c r="AK487" s="19">
        <f t="shared" ca="1" si="676"/>
        <v>3.3878383782256187E-4</v>
      </c>
      <c r="AL487" s="19">
        <f t="shared" ca="1" si="677"/>
        <v>0.99999994261275393</v>
      </c>
      <c r="AM487" s="19">
        <f t="shared" ca="1" si="678"/>
        <v>3.3878384430318585E-4</v>
      </c>
      <c r="AN487" s="19">
        <f t="shared" ca="1" si="679"/>
        <v>-7.4015604116231065E-2</v>
      </c>
      <c r="AO487" s="19">
        <f t="shared" ca="1" si="680"/>
        <v>0.99452169034730931</v>
      </c>
      <c r="AP487" s="19">
        <f t="shared" ca="1" si="681"/>
        <v>5.4783096526906938E-3</v>
      </c>
      <c r="AQ487" s="72">
        <f t="shared" ca="1" si="682"/>
        <v>8.3432095082402763E-4</v>
      </c>
      <c r="AR487" s="72">
        <f t="shared" ca="1" si="683"/>
        <v>-3.6413795173696798E-5</v>
      </c>
      <c r="AS487" s="72">
        <f t="shared" ca="1" si="684"/>
        <v>2.5862453068611468E-11</v>
      </c>
      <c r="AT487" s="19">
        <f t="shared" ca="1" si="685"/>
        <v>3.3878383590834536E-4</v>
      </c>
      <c r="AU487" s="19">
        <f t="shared" ca="1" si="686"/>
        <v>0.9999999426127546</v>
      </c>
      <c r="AV487" s="19">
        <f t="shared" ca="1" si="687"/>
        <v>3.3878384238896923E-4</v>
      </c>
      <c r="AW487" s="19">
        <f t="shared" ca="1" si="688"/>
        <v>-7.401555196579708E-2</v>
      </c>
      <c r="AX487" s="19">
        <f t="shared" ca="1" si="689"/>
        <v>1.074015551965797</v>
      </c>
      <c r="AY487" s="19">
        <f t="shared" ca="1" si="690"/>
        <v>0.42015767570313001</v>
      </c>
      <c r="AZ487" s="72">
        <f t="shared" ca="1" si="691"/>
        <v>9.0082973175424272E-4</v>
      </c>
      <c r="BA487" s="72">
        <f t="shared" ca="1" si="692"/>
        <v>-3.6413820977499679E-5</v>
      </c>
      <c r="BB487" s="72">
        <f t="shared" ca="1" si="693"/>
        <v>-2.5803802881040321E-11</v>
      </c>
      <c r="BC487" s="19">
        <f t="shared" ca="1" si="694"/>
        <v>3.3878383781821986E-4</v>
      </c>
      <c r="BD487" s="19">
        <f t="shared" ca="1" si="695"/>
        <v>0.99999994261275393</v>
      </c>
      <c r="BE487" s="19">
        <f t="shared" ca="1" si="696"/>
        <v>3.3878384429884384E-4</v>
      </c>
      <c r="BF487" s="19">
        <f t="shared" ca="1" si="697"/>
        <v>-7.4015603997965904E-2</v>
      </c>
      <c r="BG487" s="19">
        <f t="shared" ca="1" si="698"/>
        <v>1.0740156039979658</v>
      </c>
      <c r="BH487" s="19">
        <f t="shared" ca="1" si="699"/>
        <v>0.42015770379438855</v>
      </c>
      <c r="BI487" s="72">
        <f t="shared" ca="1" si="700"/>
        <v>9.0082977527839651E-4</v>
      </c>
      <c r="BJ487" s="72">
        <f t="shared" ca="1" si="701"/>
        <v>-3.6413821037044692E-5</v>
      </c>
      <c r="BK487" s="72">
        <f t="shared" ca="1" si="702"/>
        <v>-5.9545013505416661E-14</v>
      </c>
      <c r="BL487" s="72">
        <f t="shared" ca="1" si="703"/>
        <v>7.2383246642981382E-3</v>
      </c>
      <c r="BM487" s="72">
        <f t="shared" ca="1" si="704"/>
        <v>1.0018071326057885</v>
      </c>
      <c r="BN487" s="72">
        <f t="shared" ca="1" si="705"/>
        <v>1.8030592781052945E-3</v>
      </c>
      <c r="BO487" s="72">
        <f t="shared" ca="1" si="706"/>
        <v>2.5647384479068735E-7</v>
      </c>
      <c r="BP487" s="72">
        <f t="shared" ca="1" si="707"/>
        <v>2155.8234768326715</v>
      </c>
      <c r="BQ487" s="72">
        <f t="shared" ca="1" si="708"/>
        <v>-3.0526798073545627</v>
      </c>
      <c r="BR487" s="72">
        <f t="shared" ca="1" si="709"/>
        <v>8.8892526806169381E-2</v>
      </c>
      <c r="BS487" s="72">
        <f t="shared" ca="1" si="710"/>
        <v>3.2304851803959624</v>
      </c>
      <c r="BT487" s="72">
        <f t="shared" ca="1" si="711"/>
        <v>185.09433083377436</v>
      </c>
      <c r="BU487" s="72">
        <f t="shared" ca="1" si="712"/>
        <v>5.0931666162470401</v>
      </c>
      <c r="BV487" s="72">
        <f t="shared" ca="1" si="713"/>
        <v>185.093166616247</v>
      </c>
    </row>
    <row r="488" spans="1:74">
      <c r="A488" s="13">
        <f ca="1">'MGRS to'!AO488</f>
        <v>33.987779636226364</v>
      </c>
      <c r="B488" s="13">
        <f ca="1">'MGRS to'!AP488</f>
        <v>-6.8574999745350329</v>
      </c>
      <c r="C488" s="19">
        <f t="shared" ca="1" si="642"/>
        <v>0.59319866009443056</v>
      </c>
      <c r="D488" s="19">
        <f t="shared" ca="1" si="643"/>
        <v>-0.11968595301106362</v>
      </c>
      <c r="E488" s="19">
        <f t="shared" ca="1" si="644"/>
        <v>0.59182212244432997</v>
      </c>
      <c r="F488" s="19">
        <f t="shared" ca="1" si="645"/>
        <v>0.59164296343419209</v>
      </c>
      <c r="G488" s="19">
        <f t="shared" ca="1" si="646"/>
        <v>-2.6184194808902272E-4</v>
      </c>
      <c r="H488" s="19">
        <f t="shared" ca="1" si="647"/>
        <v>-2.6184194808902272E-4</v>
      </c>
      <c r="I488" s="19">
        <f t="shared" ca="1" si="648"/>
        <v>0</v>
      </c>
      <c r="J488" s="19">
        <f t="shared" ca="1" si="649"/>
        <v>2.8165045045883342E-4</v>
      </c>
      <c r="K488" s="19">
        <f t="shared" ca="1" si="650"/>
        <v>0.99999996033651117</v>
      </c>
      <c r="L488" s="19">
        <f t="shared" ca="1" si="651"/>
        <v>2.8165045418257993E-4</v>
      </c>
      <c r="M488" s="19">
        <f t="shared" ca="1" si="652"/>
        <v>-0.64041179526619763</v>
      </c>
      <c r="N488" s="19">
        <f t="shared" ca="1" si="653"/>
        <v>1.6404117952661976</v>
      </c>
      <c r="O488" s="19">
        <f t="shared" ca="1" si="654"/>
        <v>0.62065540730964341</v>
      </c>
      <c r="P488" s="72">
        <f t="shared" ca="1" si="655"/>
        <v>1.3739357921454221E-3</v>
      </c>
      <c r="Q488" s="72">
        <f t="shared" ca="1" si="656"/>
        <v>-2.6244638654124942E-4</v>
      </c>
      <c r="R488" s="72">
        <f t="shared" ca="1" si="657"/>
        <v>-6.0443845222669717E-7</v>
      </c>
      <c r="S488" s="19">
        <f t="shared" ca="1" si="658"/>
        <v>2.8203772048970616E-4</v>
      </c>
      <c r="T488" s="19">
        <f t="shared" ca="1" si="659"/>
        <v>0.99999996022736137</v>
      </c>
      <c r="U488" s="19">
        <f t="shared" ca="1" si="660"/>
        <v>2.820377242288343E-4</v>
      </c>
      <c r="V488" s="19">
        <f t="shared" ca="1" si="661"/>
        <v>-0.64100873941098058</v>
      </c>
      <c r="W488" s="19">
        <f t="shared" ca="1" si="662"/>
        <v>1.6410087394109807</v>
      </c>
      <c r="X488" s="19">
        <f t="shared" ca="1" si="663"/>
        <v>0.62079340007301542</v>
      </c>
      <c r="Y488" s="72">
        <f t="shared" ca="1" si="664"/>
        <v>1.3744337012169404E-3</v>
      </c>
      <c r="Z488" s="72">
        <f t="shared" ca="1" si="665"/>
        <v>-2.6244778183304889E-4</v>
      </c>
      <c r="AA488" s="72">
        <f t="shared" ca="1" si="666"/>
        <v>-1.3952917994716936E-9</v>
      </c>
      <c r="AB488" s="19">
        <f t="shared" ca="1" si="667"/>
        <v>2.8203861488488853E-4</v>
      </c>
      <c r="AC488" s="19">
        <f t="shared" ca="1" si="668"/>
        <v>0.99999996022710913</v>
      </c>
      <c r="AD488" s="19">
        <f t="shared" ca="1" si="669"/>
        <v>2.8203861862405229E-4</v>
      </c>
      <c r="AE488" s="19">
        <f t="shared" ca="1" si="670"/>
        <v>-0.6410101145582553</v>
      </c>
      <c r="AF488" s="19">
        <f t="shared" ca="1" si="671"/>
        <v>1.6410101145582554</v>
      </c>
      <c r="AG488" s="19">
        <f t="shared" ca="1" si="672"/>
        <v>0.62079371784342352</v>
      </c>
      <c r="AH488" s="72">
        <f t="shared" ca="1" si="673"/>
        <v>1.3744348482208496E-3</v>
      </c>
      <c r="AI488" s="72">
        <f t="shared" ca="1" si="674"/>
        <v>-2.6244778505395448E-4</v>
      </c>
      <c r="AJ488" s="72">
        <f t="shared" ca="1" si="675"/>
        <v>-3.2209055843453183E-12</v>
      </c>
      <c r="AK488" s="19">
        <f t="shared" ca="1" si="676"/>
        <v>2.8203861694952329E-4</v>
      </c>
      <c r="AL488" s="19">
        <f t="shared" ca="1" si="677"/>
        <v>0.99999996022710846</v>
      </c>
      <c r="AM488" s="19">
        <f t="shared" ca="1" si="678"/>
        <v>2.8203862068868716E-4</v>
      </c>
      <c r="AN488" s="19">
        <f t="shared" ca="1" si="679"/>
        <v>-0.64101011773263994</v>
      </c>
      <c r="AO488" s="19">
        <f t="shared" ca="1" si="680"/>
        <v>0.58910602896438702</v>
      </c>
      <c r="AP488" s="19">
        <f t="shared" ca="1" si="681"/>
        <v>0.41089397103561298</v>
      </c>
      <c r="AQ488" s="72">
        <f t="shared" ca="1" si="682"/>
        <v>4.9471434292576888E-4</v>
      </c>
      <c r="AR488" s="72">
        <f t="shared" ca="1" si="683"/>
        <v>-2.6244792467544539E-4</v>
      </c>
      <c r="AS488" s="72">
        <f t="shared" ca="1" si="684"/>
        <v>-1.3962149090964576E-10</v>
      </c>
      <c r="AT488" s="19">
        <f t="shared" ca="1" si="685"/>
        <v>2.820387064483058E-4</v>
      </c>
      <c r="AU488" s="19">
        <f t="shared" ca="1" si="686"/>
        <v>0.99999996022708326</v>
      </c>
      <c r="AV488" s="19">
        <f t="shared" ca="1" si="687"/>
        <v>2.820387101874732E-4</v>
      </c>
      <c r="AW488" s="19">
        <f t="shared" ca="1" si="688"/>
        <v>-0.64101025533765432</v>
      </c>
      <c r="AX488" s="19">
        <f t="shared" ca="1" si="689"/>
        <v>1.6410102553376542</v>
      </c>
      <c r="AY488" s="19">
        <f t="shared" ca="1" si="690"/>
        <v>0.62079375037483775</v>
      </c>
      <c r="AZ488" s="72">
        <f t="shared" ca="1" si="691"/>
        <v>1.3744349656442869E-3</v>
      </c>
      <c r="BA488" s="72">
        <f t="shared" ca="1" si="692"/>
        <v>-2.6244778538369332E-4</v>
      </c>
      <c r="BB488" s="72">
        <f t="shared" ca="1" si="693"/>
        <v>1.3929175206924688E-10</v>
      </c>
      <c r="BC488" s="19">
        <f t="shared" ca="1" si="694"/>
        <v>2.8203861716087945E-4</v>
      </c>
      <c r="BD488" s="19">
        <f t="shared" ca="1" si="695"/>
        <v>0.99999996022710846</v>
      </c>
      <c r="BE488" s="19">
        <f t="shared" ca="1" si="696"/>
        <v>2.8203862090004327E-4</v>
      </c>
      <c r="BF488" s="19">
        <f t="shared" ca="1" si="697"/>
        <v>-0.64101011805763886</v>
      </c>
      <c r="BG488" s="19">
        <f t="shared" ca="1" si="698"/>
        <v>1.6410101180576389</v>
      </c>
      <c r="BH488" s="19">
        <f t="shared" ca="1" si="699"/>
        <v>0.6207937186520639</v>
      </c>
      <c r="BI488" s="72">
        <f t="shared" ca="1" si="700"/>
        <v>1.3744348511396688E-3</v>
      </c>
      <c r="BJ488" s="72">
        <f t="shared" ca="1" si="701"/>
        <v>-2.6244778506215083E-4</v>
      </c>
      <c r="BK488" s="72">
        <f t="shared" ca="1" si="702"/>
        <v>3.2154248881532954E-13</v>
      </c>
      <c r="BL488" s="72">
        <f t="shared" ca="1" si="703"/>
        <v>1.1059582344691803E-2</v>
      </c>
      <c r="BM488" s="72">
        <f t="shared" ca="1" si="704"/>
        <v>1.0027591883614879</v>
      </c>
      <c r="BN488" s="72">
        <f t="shared" ca="1" si="705"/>
        <v>2.7497033613080031E-3</v>
      </c>
      <c r="BO488" s="72">
        <f t="shared" ca="1" si="706"/>
        <v>4.8131664799085224E-7</v>
      </c>
      <c r="BP488" s="72">
        <f t="shared" ca="1" si="707"/>
        <v>1794.7284132596344</v>
      </c>
      <c r="BQ488" s="72">
        <f t="shared" ca="1" si="708"/>
        <v>-2.2612962970581614</v>
      </c>
      <c r="BR488" s="72">
        <f t="shared" ca="1" si="709"/>
        <v>0.88014996320151284</v>
      </c>
      <c r="BS488" s="72">
        <f t="shared" ca="1" si="710"/>
        <v>4.0217426167913057</v>
      </c>
      <c r="BT488" s="72">
        <f t="shared" ca="1" si="711"/>
        <v>230.43726595000606</v>
      </c>
      <c r="BU488" s="72">
        <f t="shared" ca="1" si="712"/>
        <v>50.428878230041406</v>
      </c>
      <c r="BV488" s="72">
        <f t="shared" ca="1" si="713"/>
        <v>230.42887823004139</v>
      </c>
    </row>
    <row r="489" spans="1:74">
      <c r="A489" s="13">
        <f ca="1">'MGRS to'!AO489</f>
        <v>33.999571047453152</v>
      </c>
      <c r="B489" s="13">
        <f ca="1">'MGRS to'!AP489</f>
        <v>-6.8630713890053201</v>
      </c>
      <c r="C489" s="19">
        <f t="shared" ca="1" si="642"/>
        <v>0.59340445904379469</v>
      </c>
      <c r="D489" s="19">
        <f t="shared" ca="1" si="643"/>
        <v>-0.11978319253756339</v>
      </c>
      <c r="E489" s="19">
        <f t="shared" ca="1" si="644"/>
        <v>0.59164296343419209</v>
      </c>
      <c r="F489" s="19">
        <f t="shared" ca="1" si="645"/>
        <v>0.59184850249491028</v>
      </c>
      <c r="G489" s="19">
        <f t="shared" ca="1" si="646"/>
        <v>-9.7239526499773299E-5</v>
      </c>
      <c r="H489" s="19">
        <f t="shared" ca="1" si="647"/>
        <v>-9.7239526499773299E-5</v>
      </c>
      <c r="I489" s="19">
        <f t="shared" ca="1" si="648"/>
        <v>0</v>
      </c>
      <c r="J489" s="19">
        <f t="shared" ca="1" si="649"/>
        <v>2.208160237263047E-4</v>
      </c>
      <c r="K489" s="19">
        <f t="shared" ca="1" si="650"/>
        <v>0.99999997562014142</v>
      </c>
      <c r="L489" s="19">
        <f t="shared" ca="1" si="651"/>
        <v>2.2081602552079255E-4</v>
      </c>
      <c r="M489" s="19">
        <f t="shared" ca="1" si="652"/>
        <v>-0.30334378547364554</v>
      </c>
      <c r="N489" s="19">
        <f t="shared" ca="1" si="653"/>
        <v>1.3033437854736456</v>
      </c>
      <c r="O489" s="19">
        <f t="shared" ca="1" si="654"/>
        <v>0.52253140050184255</v>
      </c>
      <c r="P489" s="72">
        <f t="shared" ca="1" si="655"/>
        <v>1.092548620958779E-3</v>
      </c>
      <c r="Q489" s="72">
        <f t="shared" ca="1" si="656"/>
        <v>-9.7463991100534106E-5</v>
      </c>
      <c r="R489" s="72">
        <f t="shared" ca="1" si="657"/>
        <v>-2.2446460076080716E-7</v>
      </c>
      <c r="S489" s="19">
        <f t="shared" ca="1" si="658"/>
        <v>2.2088418173572642E-4</v>
      </c>
      <c r="T489" s="19">
        <f t="shared" ca="1" si="659"/>
        <v>0.9999999756050888</v>
      </c>
      <c r="U489" s="19">
        <f t="shared" ca="1" si="660"/>
        <v>2.2088418353187646E-4</v>
      </c>
      <c r="V489" s="19">
        <f t="shared" ca="1" si="661"/>
        <v>-0.30395019597067308</v>
      </c>
      <c r="W489" s="19">
        <f t="shared" ca="1" si="662"/>
        <v>1.303950195970673</v>
      </c>
      <c r="X489" s="19">
        <f t="shared" ca="1" si="663"/>
        <v>0.5227534503448652</v>
      </c>
      <c r="Y489" s="72">
        <f t="shared" ca="1" si="664"/>
        <v>1.093055287525579E-3</v>
      </c>
      <c r="Z489" s="72">
        <f t="shared" ca="1" si="665"/>
        <v>-9.7464509247530362E-5</v>
      </c>
      <c r="AA489" s="72">
        <f t="shared" ca="1" si="666"/>
        <v>-5.1814699625622913E-10</v>
      </c>
      <c r="AB489" s="19">
        <f t="shared" ca="1" si="667"/>
        <v>2.2088433922696173E-4</v>
      </c>
      <c r="AC489" s="19">
        <f t="shared" ca="1" si="668"/>
        <v>0.99999997560505394</v>
      </c>
      <c r="AD489" s="19">
        <f t="shared" ca="1" si="669"/>
        <v>2.2088434102311561E-4</v>
      </c>
      <c r="AE489" s="19">
        <f t="shared" ca="1" si="670"/>
        <v>-0.30395159513993159</v>
      </c>
      <c r="AF489" s="19">
        <f t="shared" ca="1" si="671"/>
        <v>1.3039515951399316</v>
      </c>
      <c r="AG489" s="19">
        <f t="shared" ca="1" si="672"/>
        <v>0.522753962441038</v>
      </c>
      <c r="AH489" s="72">
        <f t="shared" ca="1" si="673"/>
        <v>1.0930564565541515E-3</v>
      </c>
      <c r="AI489" s="72">
        <f t="shared" ca="1" si="674"/>
        <v>-9.7464510443604526E-5</v>
      </c>
      <c r="AJ489" s="72">
        <f t="shared" ca="1" si="675"/>
        <v>-1.196074164190597E-12</v>
      </c>
      <c r="AK489" s="19">
        <f t="shared" ca="1" si="676"/>
        <v>2.2088433959051182E-4</v>
      </c>
      <c r="AL489" s="19">
        <f t="shared" ca="1" si="677"/>
        <v>0.99999997560505394</v>
      </c>
      <c r="AM489" s="19">
        <f t="shared" ca="1" si="678"/>
        <v>2.2088434138666568E-4</v>
      </c>
      <c r="AN489" s="19">
        <f t="shared" ca="1" si="679"/>
        <v>-0.3039515983697243</v>
      </c>
      <c r="AO489" s="19">
        <f t="shared" ca="1" si="680"/>
        <v>0.90761342584848981</v>
      </c>
      <c r="AP489" s="19">
        <f t="shared" ca="1" si="681"/>
        <v>9.2386574151510192E-2</v>
      </c>
      <c r="AQ489" s="72">
        <f t="shared" ca="1" si="682"/>
        <v>7.6157840548262388E-4</v>
      </c>
      <c r="AR489" s="72">
        <f t="shared" ca="1" si="683"/>
        <v>-9.746447228767319E-5</v>
      </c>
      <c r="AS489" s="72">
        <f t="shared" ca="1" si="684"/>
        <v>3.8155931336041927E-11</v>
      </c>
      <c r="AT489" s="19">
        <f t="shared" ca="1" si="685"/>
        <v>2.208843279929582E-4</v>
      </c>
      <c r="AU489" s="19">
        <f t="shared" ca="1" si="686"/>
        <v>0.99999997560505638</v>
      </c>
      <c r="AV489" s="19">
        <f t="shared" ca="1" si="687"/>
        <v>2.2088432978911181E-4</v>
      </c>
      <c r="AW489" s="19">
        <f t="shared" ca="1" si="688"/>
        <v>-0.30395149533611898</v>
      </c>
      <c r="AX489" s="19">
        <f t="shared" ca="1" si="689"/>
        <v>1.3039514953361189</v>
      </c>
      <c r="AY489" s="19">
        <f t="shared" ca="1" si="690"/>
        <v>0.52275392591286285</v>
      </c>
      <c r="AZ489" s="72">
        <f t="shared" ca="1" si="691"/>
        <v>1.09305637316645E-3</v>
      </c>
      <c r="BA489" s="72">
        <f t="shared" ca="1" si="692"/>
        <v>-9.746451035828756E-5</v>
      </c>
      <c r="BB489" s="72">
        <f t="shared" ca="1" si="693"/>
        <v>-3.8070614369334344E-11</v>
      </c>
      <c r="BC489" s="19">
        <f t="shared" ca="1" si="694"/>
        <v>2.2088433956458318E-4</v>
      </c>
      <c r="BD489" s="19">
        <f t="shared" ca="1" si="695"/>
        <v>0.99999997560505394</v>
      </c>
      <c r="BE489" s="19">
        <f t="shared" ca="1" si="696"/>
        <v>2.2088434136073704E-4</v>
      </c>
      <c r="BF489" s="19">
        <f t="shared" ca="1" si="697"/>
        <v>-0.30395159813933542</v>
      </c>
      <c r="BG489" s="19">
        <f t="shared" ca="1" si="698"/>
        <v>1.3039515981393355</v>
      </c>
      <c r="BH489" s="19">
        <f t="shared" ca="1" si="699"/>
        <v>0.5227539635388192</v>
      </c>
      <c r="BI489" s="72">
        <f t="shared" ca="1" si="700"/>
        <v>1.093056459060202E-3</v>
      </c>
      <c r="BJ489" s="72">
        <f t="shared" ca="1" si="701"/>
        <v>-9.746451044616857E-5</v>
      </c>
      <c r="BK489" s="72">
        <f t="shared" ca="1" si="702"/>
        <v>-8.7881009977822111E-14</v>
      </c>
      <c r="BL489" s="72">
        <f t="shared" ca="1" si="703"/>
        <v>8.7879775477459482E-3</v>
      </c>
      <c r="BM489" s="72">
        <f t="shared" ca="1" si="704"/>
        <v>1.0021933874905018</v>
      </c>
      <c r="BN489" s="72">
        <f t="shared" ca="1" si="705"/>
        <v>2.1873895899480068E-3</v>
      </c>
      <c r="BO489" s="72">
        <f t="shared" ca="1" si="706"/>
        <v>2.5245376186590309E-7</v>
      </c>
      <c r="BP489" s="72">
        <f t="shared" ca="1" si="707"/>
        <v>1405.5784930074763</v>
      </c>
      <c r="BQ489" s="72">
        <f t="shared" ca="1" si="708"/>
        <v>-0.37334478429487683</v>
      </c>
      <c r="BR489" s="72">
        <f t="shared" ca="1" si="709"/>
        <v>2.7681935025406377</v>
      </c>
      <c r="BS489" s="72">
        <f t="shared" ca="1" si="710"/>
        <v>5.9097861561304308</v>
      </c>
      <c r="BT489" s="72">
        <f t="shared" ca="1" si="711"/>
        <v>338.60891955668149</v>
      </c>
      <c r="BU489" s="72">
        <f t="shared" ca="1" si="712"/>
        <v>158.60580457111547</v>
      </c>
      <c r="BV489" s="72">
        <f t="shared" ca="1" si="713"/>
        <v>338.60580457111541</v>
      </c>
    </row>
    <row r="490" spans="1:74">
      <c r="A490" s="13">
        <f ca="1">'MGRS to'!AO490</f>
        <v>33.989124028249854</v>
      </c>
      <c r="B490" s="13">
        <f ca="1">'MGRS to'!AP490</f>
        <v>-6.8170481732525321</v>
      </c>
      <c r="C490" s="19">
        <f t="shared" ca="1" si="642"/>
        <v>0.59322212416167808</v>
      </c>
      <c r="D490" s="19">
        <f t="shared" ca="1" si="643"/>
        <v>-0.11897993589032152</v>
      </c>
      <c r="E490" s="19">
        <f t="shared" ca="1" si="644"/>
        <v>0.59184850249491028</v>
      </c>
      <c r="F490" s="19">
        <f t="shared" ca="1" si="645"/>
        <v>0.59166639785707464</v>
      </c>
      <c r="G490" s="19">
        <f t="shared" ca="1" si="646"/>
        <v>8.032566472418734E-4</v>
      </c>
      <c r="H490" s="19">
        <f t="shared" ca="1" si="647"/>
        <v>8.032566472418734E-4</v>
      </c>
      <c r="I490" s="19">
        <f t="shared" ca="1" si="648"/>
        <v>0</v>
      </c>
      <c r="J490" s="19">
        <f t="shared" ca="1" si="649"/>
        <v>6.9109609958643771E-4</v>
      </c>
      <c r="K490" s="19">
        <f t="shared" ca="1" si="650"/>
        <v>0.999999761193062</v>
      </c>
      <c r="L490" s="19">
        <f t="shared" ca="1" si="651"/>
        <v>6.9109615459929082E-4</v>
      </c>
      <c r="M490" s="19">
        <f t="shared" ca="1" si="652"/>
        <v>0.80062998904230898</v>
      </c>
      <c r="N490" s="19">
        <f t="shared" ca="1" si="653"/>
        <v>0.19937001095769102</v>
      </c>
      <c r="O490" s="19">
        <f t="shared" ca="1" si="654"/>
        <v>-2.1214697137767082</v>
      </c>
      <c r="P490" s="72">
        <f t="shared" ca="1" si="655"/>
        <v>1.6758899149232087E-4</v>
      </c>
      <c r="Q490" s="72">
        <f t="shared" ca="1" si="656"/>
        <v>8.0511082800796649E-4</v>
      </c>
      <c r="R490" s="72">
        <f t="shared" ca="1" si="657"/>
        <v>1.854180766093093E-6</v>
      </c>
      <c r="S490" s="19">
        <f t="shared" ca="1" si="658"/>
        <v>6.925807306668142E-4</v>
      </c>
      <c r="T490" s="19">
        <f t="shared" ca="1" si="659"/>
        <v>0.99999976016593717</v>
      </c>
      <c r="U490" s="19">
        <f t="shared" ca="1" si="660"/>
        <v>6.9258078603496958E-4</v>
      </c>
      <c r="V490" s="19">
        <f t="shared" ca="1" si="661"/>
        <v>0.80075789673882525</v>
      </c>
      <c r="W490" s="19">
        <f t="shared" ca="1" si="662"/>
        <v>0.19924210326117475</v>
      </c>
      <c r="X490" s="19">
        <f t="shared" ca="1" si="663"/>
        <v>-2.1234736083773011</v>
      </c>
      <c r="Y490" s="72">
        <f t="shared" ca="1" si="664"/>
        <v>1.6748152692148551E-4</v>
      </c>
      <c r="Z490" s="72">
        <f t="shared" ca="1" si="665"/>
        <v>8.0511510806705782E-4</v>
      </c>
      <c r="AA490" s="72">
        <f t="shared" ca="1" si="666"/>
        <v>4.2800590913235834E-9</v>
      </c>
      <c r="AB490" s="19">
        <f t="shared" ca="1" si="667"/>
        <v>6.9258415795772513E-4</v>
      </c>
      <c r="AC490" s="19">
        <f t="shared" ca="1" si="668"/>
        <v>0.99999976016356329</v>
      </c>
      <c r="AD490" s="19">
        <f t="shared" ca="1" si="669"/>
        <v>6.9258421332670265E-4</v>
      </c>
      <c r="AE490" s="19">
        <f t="shared" ca="1" si="670"/>
        <v>0.80075819104063772</v>
      </c>
      <c r="AF490" s="19">
        <f t="shared" ca="1" si="671"/>
        <v>0.19924180895936228</v>
      </c>
      <c r="AG490" s="19">
        <f t="shared" ca="1" si="672"/>
        <v>-2.1234782220894095</v>
      </c>
      <c r="AH490" s="72">
        <f t="shared" ca="1" si="673"/>
        <v>1.6748127965702053E-4</v>
      </c>
      <c r="AI490" s="72">
        <f t="shared" ca="1" si="674"/>
        <v>8.0511511794684198E-4</v>
      </c>
      <c r="AJ490" s="72">
        <f t="shared" ca="1" si="675"/>
        <v>9.8797841652578655E-12</v>
      </c>
      <c r="AK490" s="19">
        <f t="shared" ca="1" si="676"/>
        <v>6.9258416586904647E-4</v>
      </c>
      <c r="AL490" s="19">
        <f t="shared" ca="1" si="677"/>
        <v>0.99999976016355796</v>
      </c>
      <c r="AM490" s="19">
        <f t="shared" ca="1" si="678"/>
        <v>6.9258422123802572E-4</v>
      </c>
      <c r="AN490" s="19">
        <f t="shared" ca="1" si="679"/>
        <v>0.80075819171997209</v>
      </c>
      <c r="AO490" s="19">
        <f t="shared" ca="1" si="680"/>
        <v>0.35878631839336039</v>
      </c>
      <c r="AP490" s="19">
        <f t="shared" ca="1" si="681"/>
        <v>0.64121368160663961</v>
      </c>
      <c r="AQ490" s="72">
        <f t="shared" ca="1" si="682"/>
        <v>3.0147263256765999E-4</v>
      </c>
      <c r="AR490" s="72">
        <f t="shared" ca="1" si="683"/>
        <v>8.0511588966627014E-4</v>
      </c>
      <c r="AS490" s="72">
        <f t="shared" ca="1" si="684"/>
        <v>7.7171942816124661E-10</v>
      </c>
      <c r="AT490" s="19">
        <f t="shared" ca="1" si="685"/>
        <v>6.9258478382957156E-4</v>
      </c>
      <c r="AU490" s="19">
        <f t="shared" ca="1" si="686"/>
        <v>0.99999976016312986</v>
      </c>
      <c r="AV490" s="19">
        <f t="shared" ca="1" si="687"/>
        <v>6.9258483919869913E-4</v>
      </c>
      <c r="AW490" s="19">
        <f t="shared" ca="1" si="688"/>
        <v>0.80075824478382407</v>
      </c>
      <c r="AX490" s="19">
        <f t="shared" ca="1" si="689"/>
        <v>0.19924175521617593</v>
      </c>
      <c r="AY490" s="19">
        <f t="shared" ca="1" si="690"/>
        <v>-2.1234790646123312</v>
      </c>
      <c r="AZ490" s="72">
        <f t="shared" ca="1" si="691"/>
        <v>1.6748123450344122E-4</v>
      </c>
      <c r="BA490" s="72">
        <f t="shared" ca="1" si="692"/>
        <v>8.0511511975103007E-4</v>
      </c>
      <c r="BB490" s="72">
        <f t="shared" ca="1" si="693"/>
        <v>-7.6991524006891909E-10</v>
      </c>
      <c r="BC490" s="19">
        <f t="shared" ca="1" si="694"/>
        <v>6.9258416731376624E-4</v>
      </c>
      <c r="BD490" s="19">
        <f t="shared" ca="1" si="695"/>
        <v>0.99999976016355685</v>
      </c>
      <c r="BE490" s="19">
        <f t="shared" ca="1" si="696"/>
        <v>6.9258422268274604E-4</v>
      </c>
      <c r="BF490" s="19">
        <f t="shared" ca="1" si="697"/>
        <v>0.80075819184402719</v>
      </c>
      <c r="BG490" s="19">
        <f t="shared" ca="1" si="698"/>
        <v>0.19924180815597281</v>
      </c>
      <c r="BH490" s="19">
        <f t="shared" ca="1" si="699"/>
        <v>-2.1234782346840082</v>
      </c>
      <c r="BI490" s="72">
        <f t="shared" ca="1" si="700"/>
        <v>1.6748127898203431E-4</v>
      </c>
      <c r="BJ490" s="72">
        <f t="shared" ca="1" si="701"/>
        <v>8.0511511797381249E-4</v>
      </c>
      <c r="BK490" s="72">
        <f t="shared" ca="1" si="702"/>
        <v>-1.7772175875049867E-12</v>
      </c>
      <c r="BL490" s="72">
        <f t="shared" ca="1" si="703"/>
        <v>1.3427895169924062E-3</v>
      </c>
      <c r="BM490" s="72">
        <f t="shared" ca="1" si="704"/>
        <v>1.0003356129069538</v>
      </c>
      <c r="BN490" s="72">
        <f t="shared" ca="1" si="705"/>
        <v>3.3547216860478851E-4</v>
      </c>
      <c r="BO490" s="72">
        <f t="shared" ca="1" si="706"/>
        <v>-4.9321855148308402E-7</v>
      </c>
      <c r="BP490" s="72">
        <f t="shared" ca="1" si="707"/>
        <v>4407.2002455597894</v>
      </c>
      <c r="BQ490" s="72">
        <f t="shared" ca="1" si="708"/>
        <v>1.8378096095541647</v>
      </c>
      <c r="BR490" s="72">
        <f t="shared" ca="1" si="709"/>
        <v>-1.3033339342992147</v>
      </c>
      <c r="BS490" s="72">
        <f t="shared" ca="1" si="710"/>
        <v>1.8382587192905784</v>
      </c>
      <c r="BT490" s="72">
        <f t="shared" ca="1" si="711"/>
        <v>105.29873417603932</v>
      </c>
      <c r="BU490" s="72">
        <f t="shared" ca="1" si="712"/>
        <v>-74.675533731525931</v>
      </c>
      <c r="BV490" s="72">
        <f t="shared" ca="1" si="713"/>
        <v>105.32446626847411</v>
      </c>
    </row>
    <row r="491" spans="1:74">
      <c r="A491" s="13">
        <f ca="1">'MGRS to'!AO491</f>
        <v>33.941746784327371</v>
      </c>
      <c r="B491" s="13">
        <f ca="1">'MGRS to'!AP491</f>
        <v>-6.8061423215851597</v>
      </c>
      <c r="C491" s="19">
        <f t="shared" ca="1" si="642"/>
        <v>0.59239523526471027</v>
      </c>
      <c r="D491" s="19">
        <f t="shared" ca="1" si="643"/>
        <v>-0.11878959287099176</v>
      </c>
      <c r="E491" s="19">
        <f t="shared" ca="1" si="644"/>
        <v>0.59166639785707464</v>
      </c>
      <c r="F491" s="19">
        <f t="shared" ca="1" si="645"/>
        <v>0.59084055570936456</v>
      </c>
      <c r="G491" s="19">
        <f t="shared" ca="1" si="646"/>
        <v>1.9034301932975561E-4</v>
      </c>
      <c r="H491" s="19">
        <f t="shared" ca="1" si="647"/>
        <v>1.9034301932975561E-4</v>
      </c>
      <c r="I491" s="19">
        <f t="shared" ca="1" si="648"/>
        <v>0</v>
      </c>
      <c r="J491" s="19">
        <f t="shared" ca="1" si="649"/>
        <v>8.4082628734118755E-4</v>
      </c>
      <c r="K491" s="19">
        <f t="shared" ca="1" si="650"/>
        <v>0.99999964650551476</v>
      </c>
      <c r="L491" s="19">
        <f t="shared" ca="1" si="651"/>
        <v>8.4082638641702016E-4</v>
      </c>
      <c r="M491" s="19">
        <f t="shared" ca="1" si="652"/>
        <v>0.15604168547553268</v>
      </c>
      <c r="N491" s="19">
        <f t="shared" ca="1" si="653"/>
        <v>0.84395831452446735</v>
      </c>
      <c r="O491" s="19">
        <f t="shared" ca="1" si="654"/>
        <v>0.26371449726962515</v>
      </c>
      <c r="P491" s="72">
        <f t="shared" ca="1" si="655"/>
        <v>7.0827863613876234E-4</v>
      </c>
      <c r="Q491" s="72">
        <f t="shared" ca="1" si="656"/>
        <v>1.9078269181871868E-4</v>
      </c>
      <c r="R491" s="72">
        <f t="shared" ca="1" si="657"/>
        <v>4.3967248896306242E-7</v>
      </c>
      <c r="S491" s="19">
        <f t="shared" ca="1" si="658"/>
        <v>8.4089497098564423E-4</v>
      </c>
      <c r="T491" s="19">
        <f t="shared" ca="1" si="659"/>
        <v>0.9999996464477614</v>
      </c>
      <c r="U491" s="19">
        <f t="shared" ca="1" si="660"/>
        <v>8.4089507008575808E-4</v>
      </c>
      <c r="V491" s="19">
        <f t="shared" ca="1" si="661"/>
        <v>0.1563893506590332</v>
      </c>
      <c r="W491" s="19">
        <f t="shared" ca="1" si="662"/>
        <v>0.84361064934096675</v>
      </c>
      <c r="X491" s="19">
        <f t="shared" ca="1" si="663"/>
        <v>0.26341106255073055</v>
      </c>
      <c r="Y491" s="72">
        <f t="shared" ca="1" si="664"/>
        <v>7.0798748183593572E-4</v>
      </c>
      <c r="Z491" s="72">
        <f t="shared" ca="1" si="665"/>
        <v>1.9078370741609657E-4</v>
      </c>
      <c r="AA491" s="72">
        <f t="shared" ca="1" si="666"/>
        <v>1.0155973778971927E-9</v>
      </c>
      <c r="AB491" s="19">
        <f t="shared" ca="1" si="667"/>
        <v>8.4089512981465103E-4</v>
      </c>
      <c r="AC491" s="19">
        <f t="shared" ca="1" si="668"/>
        <v>0.99999964644762773</v>
      </c>
      <c r="AD491" s="19">
        <f t="shared" ca="1" si="669"/>
        <v>8.4089522891482105E-4</v>
      </c>
      <c r="AE491" s="19">
        <f t="shared" ca="1" si="670"/>
        <v>0.15639015363051506</v>
      </c>
      <c r="AF491" s="19">
        <f t="shared" ca="1" si="671"/>
        <v>0.84360984636948499</v>
      </c>
      <c r="AG491" s="19">
        <f t="shared" ca="1" si="672"/>
        <v>0.26341036144495056</v>
      </c>
      <c r="AH491" s="72">
        <f t="shared" ca="1" si="673"/>
        <v>7.0798680938204009E-4</v>
      </c>
      <c r="AI491" s="72">
        <f t="shared" ca="1" si="674"/>
        <v>1.9078370976202008E-4</v>
      </c>
      <c r="AJ491" s="72">
        <f t="shared" ca="1" si="675"/>
        <v>2.345923504282546E-12</v>
      </c>
      <c r="AK491" s="19">
        <f t="shared" ca="1" si="676"/>
        <v>8.4089513018151577E-4</v>
      </c>
      <c r="AL491" s="19">
        <f t="shared" ca="1" si="677"/>
        <v>0.99999964644762751</v>
      </c>
      <c r="AM491" s="19">
        <f t="shared" ca="1" si="678"/>
        <v>8.408952292816859E-4</v>
      </c>
      <c r="AN491" s="19">
        <f t="shared" ca="1" si="679"/>
        <v>0.15639015548529722</v>
      </c>
      <c r="AO491" s="19">
        <f t="shared" ca="1" si="680"/>
        <v>0.97554211926728451</v>
      </c>
      <c r="AP491" s="19">
        <f t="shared" ca="1" si="681"/>
        <v>2.4457880732715487E-2</v>
      </c>
      <c r="AQ491" s="72">
        <f t="shared" ca="1" si="682"/>
        <v>8.1843769564286285E-4</v>
      </c>
      <c r="AR491" s="72">
        <f t="shared" ca="1" si="683"/>
        <v>1.9078358754048779E-4</v>
      </c>
      <c r="AS491" s="72">
        <f t="shared" ca="1" si="684"/>
        <v>-1.2222153229269651E-10</v>
      </c>
      <c r="AT491" s="19">
        <f t="shared" ca="1" si="685"/>
        <v>8.4089511106725308E-4</v>
      </c>
      <c r="AU491" s="19">
        <f t="shared" ca="1" si="686"/>
        <v>0.9999996464476435</v>
      </c>
      <c r="AV491" s="19">
        <f t="shared" ca="1" si="687"/>
        <v>8.4089521016741649E-4</v>
      </c>
      <c r="AW491" s="19">
        <f t="shared" ca="1" si="688"/>
        <v>0.15639005885214563</v>
      </c>
      <c r="AX491" s="19">
        <f t="shared" ca="1" si="689"/>
        <v>0.84360994114785437</v>
      </c>
      <c r="AY491" s="19">
        <f t="shared" ca="1" si="690"/>
        <v>0.26341044419971815</v>
      </c>
      <c r="AZ491" s="72">
        <f t="shared" ca="1" si="691"/>
        <v>7.0798688875482654E-4</v>
      </c>
      <c r="BA491" s="72">
        <f t="shared" ca="1" si="692"/>
        <v>1.9078370948511999E-4</v>
      </c>
      <c r="BB491" s="72">
        <f t="shared" ca="1" si="693"/>
        <v>1.2194463220780404E-10</v>
      </c>
      <c r="BC491" s="19">
        <f t="shared" ca="1" si="694"/>
        <v>8.4089513013824179E-4</v>
      </c>
      <c r="BD491" s="19">
        <f t="shared" ca="1" si="695"/>
        <v>0.99999964644762751</v>
      </c>
      <c r="BE491" s="19">
        <f t="shared" ca="1" si="696"/>
        <v>8.4089522923841192E-4</v>
      </c>
      <c r="BF491" s="19">
        <f t="shared" ca="1" si="697"/>
        <v>0.15639015526636346</v>
      </c>
      <c r="BG491" s="19">
        <f t="shared" ca="1" si="698"/>
        <v>0.84360984473363654</v>
      </c>
      <c r="BH491" s="19">
        <f t="shared" ca="1" si="699"/>
        <v>0.26341036001662599</v>
      </c>
      <c r="BI491" s="72">
        <f t="shared" ca="1" si="700"/>
        <v>7.0798680801208776E-4</v>
      </c>
      <c r="BJ491" s="72">
        <f t="shared" ca="1" si="701"/>
        <v>1.9078370976679932E-4</v>
      </c>
      <c r="BK491" s="72">
        <f t="shared" ca="1" si="702"/>
        <v>2.8167932938395757E-13</v>
      </c>
      <c r="BL491" s="72">
        <f t="shared" ca="1" si="703"/>
        <v>5.6855058003345074E-3</v>
      </c>
      <c r="BM491" s="72">
        <f t="shared" ca="1" si="704"/>
        <v>1.0014198647951913</v>
      </c>
      <c r="BN491" s="72">
        <f t="shared" ca="1" si="705"/>
        <v>1.4173490613524991E-3</v>
      </c>
      <c r="BO491" s="72">
        <f t="shared" ca="1" si="706"/>
        <v>3.1357958615261465E-7</v>
      </c>
      <c r="BP491" s="72">
        <f t="shared" ca="1" si="707"/>
        <v>5350.9562087621689</v>
      </c>
      <c r="BQ491" s="72">
        <f t="shared" ca="1" si="708"/>
        <v>2.9528943218678538</v>
      </c>
      <c r="BR491" s="72">
        <f t="shared" ca="1" si="709"/>
        <v>-0.18859198846264028</v>
      </c>
      <c r="BS491" s="72">
        <f t="shared" ca="1" si="710"/>
        <v>2.9530006651271528</v>
      </c>
      <c r="BT491" s="72">
        <f t="shared" ca="1" si="711"/>
        <v>169.18838199117329</v>
      </c>
      <c r="BU491" s="72">
        <f t="shared" ca="1" si="712"/>
        <v>-10.805524988889204</v>
      </c>
      <c r="BV491" s="72">
        <f t="shared" ca="1" si="713"/>
        <v>169.19447501111085</v>
      </c>
    </row>
    <row r="492" spans="1:74">
      <c r="A492" s="13">
        <f ca="1">'MGRS to'!AO492</f>
        <v>33.908384882886295</v>
      </c>
      <c r="B492" s="13">
        <f ca="1">'MGRS to'!AP492</f>
        <v>-6.9701088356938552</v>
      </c>
      <c r="C492" s="19">
        <f t="shared" ca="1" si="642"/>
        <v>0.59181296023983765</v>
      </c>
      <c r="D492" s="19">
        <f t="shared" ca="1" si="643"/>
        <v>-0.12165134840520622</v>
      </c>
      <c r="E492" s="19">
        <f t="shared" ca="1" si="644"/>
        <v>0.59084055570936456</v>
      </c>
      <c r="F492" s="19">
        <f t="shared" ca="1" si="645"/>
        <v>0.59025902032644373</v>
      </c>
      <c r="G492" s="19">
        <f t="shared" ca="1" si="646"/>
        <v>-2.8617555342144579E-3</v>
      </c>
      <c r="H492" s="19">
        <f t="shared" ca="1" si="647"/>
        <v>-2.8617555342144579E-3</v>
      </c>
      <c r="I492" s="19">
        <f t="shared" ca="1" si="648"/>
        <v>0</v>
      </c>
      <c r="J492" s="19">
        <f t="shared" ca="1" si="649"/>
        <v>2.4471713658328047E-3</v>
      </c>
      <c r="K492" s="19">
        <f t="shared" ca="1" si="650"/>
        <v>0.99999700567167005</v>
      </c>
      <c r="L492" s="19">
        <f t="shared" ca="1" si="651"/>
        <v>2.4471738083805799E-3</v>
      </c>
      <c r="M492" s="19">
        <f t="shared" ca="1" si="652"/>
        <v>-0.80684036005460469</v>
      </c>
      <c r="N492" s="19">
        <f t="shared" ca="1" si="653"/>
        <v>1.8068403600546046</v>
      </c>
      <c r="O492" s="19">
        <f t="shared" ca="1" si="654"/>
        <v>0.65680569506053199</v>
      </c>
      <c r="P492" s="72">
        <f t="shared" ca="1" si="655"/>
        <v>1.5126951173070869E-3</v>
      </c>
      <c r="Q492" s="72">
        <f t="shared" ca="1" si="656"/>
        <v>-2.8683721451085798E-3</v>
      </c>
      <c r="R492" s="72">
        <f t="shared" ca="1" si="657"/>
        <v>-6.6166108941218341E-6</v>
      </c>
      <c r="S492" s="19">
        <f t="shared" ca="1" si="658"/>
        <v>2.4525102462779613E-3</v>
      </c>
      <c r="T492" s="19">
        <f t="shared" ca="1" si="659"/>
        <v>0.99999699259222363</v>
      </c>
      <c r="U492" s="19">
        <f t="shared" ca="1" si="660"/>
        <v>2.4525127048470479E-3</v>
      </c>
      <c r="V492" s="19">
        <f t="shared" ca="1" si="661"/>
        <v>-0.80694535997078698</v>
      </c>
      <c r="W492" s="19">
        <f t="shared" ca="1" si="662"/>
        <v>1.806945359970787</v>
      </c>
      <c r="X492" s="19">
        <f t="shared" ca="1" si="663"/>
        <v>0.65682562450931414</v>
      </c>
      <c r="Y492" s="72">
        <f t="shared" ca="1" si="664"/>
        <v>1.5127826238214436E-3</v>
      </c>
      <c r="Z492" s="72">
        <f t="shared" ca="1" si="665"/>
        <v>-2.8683874432370512E-3</v>
      </c>
      <c r="AA492" s="72">
        <f t="shared" ca="1" si="666"/>
        <v>-1.5298128471473438E-8</v>
      </c>
      <c r="AB492" s="19">
        <f t="shared" ca="1" si="667"/>
        <v>2.4525225909964752E-3</v>
      </c>
      <c r="AC492" s="19">
        <f t="shared" ca="1" si="668"/>
        <v>0.99999699256194796</v>
      </c>
      <c r="AD492" s="19">
        <f t="shared" ca="1" si="669"/>
        <v>2.4525250496026875E-3</v>
      </c>
      <c r="AE492" s="19">
        <f t="shared" ca="1" si="670"/>
        <v>-0.8069456019446144</v>
      </c>
      <c r="AF492" s="19">
        <f t="shared" ca="1" si="671"/>
        <v>1.8069456019446144</v>
      </c>
      <c r="AG492" s="19">
        <f t="shared" ca="1" si="672"/>
        <v>0.65682567043420681</v>
      </c>
      <c r="AH492" s="72">
        <f t="shared" ca="1" si="673"/>
        <v>1.5127828254814196E-3</v>
      </c>
      <c r="AI492" s="72">
        <f t="shared" ca="1" si="674"/>
        <v>-2.868387478607536E-3</v>
      </c>
      <c r="AJ492" s="72">
        <f t="shared" ca="1" si="675"/>
        <v>-3.5370484752911269E-11</v>
      </c>
      <c r="AK492" s="19">
        <f t="shared" ca="1" si="676"/>
        <v>2.4525226195384439E-3</v>
      </c>
      <c r="AL492" s="19">
        <f t="shared" ca="1" si="677"/>
        <v>0.99999699256187791</v>
      </c>
      <c r="AM492" s="19">
        <f t="shared" ca="1" si="678"/>
        <v>2.4525250781447421E-3</v>
      </c>
      <c r="AN492" s="19">
        <f t="shared" ca="1" si="679"/>
        <v>-0.80694560250407343</v>
      </c>
      <c r="AO492" s="19">
        <f t="shared" ca="1" si="680"/>
        <v>0.34883879459933786</v>
      </c>
      <c r="AP492" s="19">
        <f t="shared" ca="1" si="681"/>
        <v>0.65116120540066214</v>
      </c>
      <c r="AQ492" s="72">
        <f t="shared" ca="1" si="682"/>
        <v>2.9312147243704898E-4</v>
      </c>
      <c r="AR492" s="72">
        <f t="shared" ca="1" si="683"/>
        <v>-2.8683902499841126E-3</v>
      </c>
      <c r="AS492" s="72">
        <f t="shared" ca="1" si="684"/>
        <v>-2.7713765765775833E-9</v>
      </c>
      <c r="AT492" s="19">
        <f t="shared" ca="1" si="685"/>
        <v>2.4525248558819189E-3</v>
      </c>
      <c r="AU492" s="19">
        <f t="shared" ca="1" si="686"/>
        <v>0.99999699255639318</v>
      </c>
      <c r="AV492" s="19">
        <f t="shared" ca="1" si="687"/>
        <v>2.4525273144949426E-3</v>
      </c>
      <c r="AW492" s="19">
        <f t="shared" ca="1" si="688"/>
        <v>-0.80694564633914811</v>
      </c>
      <c r="AX492" s="19">
        <f t="shared" ca="1" si="689"/>
        <v>1.8069456463391482</v>
      </c>
      <c r="AY492" s="19">
        <f t="shared" ca="1" si="690"/>
        <v>0.65682567885996868</v>
      </c>
      <c r="AZ492" s="72">
        <f t="shared" ca="1" si="691"/>
        <v>1.5127828624796385E-3</v>
      </c>
      <c r="BA492" s="72">
        <f t="shared" ca="1" si="692"/>
        <v>-2.8683874850969574E-3</v>
      </c>
      <c r="BB492" s="72">
        <f t="shared" ca="1" si="693"/>
        <v>2.764887155164153E-9</v>
      </c>
      <c r="BC492" s="19">
        <f t="shared" ca="1" si="694"/>
        <v>2.4525226247750281E-3</v>
      </c>
      <c r="BD492" s="19">
        <f t="shared" ca="1" si="695"/>
        <v>0.99999699256186503</v>
      </c>
      <c r="BE492" s="19">
        <f t="shared" ca="1" si="696"/>
        <v>2.4525250833813423E-3</v>
      </c>
      <c r="BF492" s="19">
        <f t="shared" ca="1" si="697"/>
        <v>-0.80694560260672066</v>
      </c>
      <c r="BG492" s="19">
        <f t="shared" ca="1" si="698"/>
        <v>1.8069456026067208</v>
      </c>
      <c r="BH492" s="19">
        <f t="shared" ca="1" si="699"/>
        <v>0.65682567055986985</v>
      </c>
      <c r="BI492" s="72">
        <f t="shared" ca="1" si="700"/>
        <v>1.5127828260332161E-3</v>
      </c>
      <c r="BJ492" s="72">
        <f t="shared" ca="1" si="701"/>
        <v>-2.8683874787043193E-3</v>
      </c>
      <c r="BK492" s="72">
        <f t="shared" ca="1" si="702"/>
        <v>6.3926381549395117E-12</v>
      </c>
      <c r="BL492" s="72">
        <f t="shared" ca="1" si="703"/>
        <v>1.2177904002238371E-2</v>
      </c>
      <c r="BM492" s="72">
        <f t="shared" ca="1" si="704"/>
        <v>1.0030375594134862</v>
      </c>
      <c r="BN492" s="72">
        <f t="shared" ca="1" si="705"/>
        <v>3.026067834552509E-3</v>
      </c>
      <c r="BO492" s="72">
        <f t="shared" ca="1" si="706"/>
        <v>4.873854409442679E-6</v>
      </c>
      <c r="BP492" s="72">
        <f t="shared" ca="1" si="707"/>
        <v>15606.374343219033</v>
      </c>
      <c r="BQ492" s="72">
        <f t="shared" ca="1" si="708"/>
        <v>-1.8104633068972733</v>
      </c>
      <c r="BR492" s="72">
        <f t="shared" ca="1" si="709"/>
        <v>1.3295321767288124</v>
      </c>
      <c r="BS492" s="72">
        <f t="shared" ca="1" si="710"/>
        <v>4.4711248303186055</v>
      </c>
      <c r="BT492" s="72">
        <f t="shared" ca="1" si="711"/>
        <v>256.26809355148794</v>
      </c>
      <c r="BU492" s="72">
        <f t="shared" ca="1" si="712"/>
        <v>76.176582453402446</v>
      </c>
      <c r="BV492" s="72">
        <f t="shared" ca="1" si="713"/>
        <v>256.17658245340249</v>
      </c>
    </row>
    <row r="493" spans="1:74">
      <c r="A493" s="13">
        <f ca="1">'MGRS to'!AO493</f>
        <v>33.901476378351013</v>
      </c>
      <c r="B493" s="13">
        <f ca="1">'MGRS to'!AP493</f>
        <v>-6.9793344185380706</v>
      </c>
      <c r="C493" s="19">
        <f t="shared" ca="1" si="642"/>
        <v>0.59169238408930802</v>
      </c>
      <c r="D493" s="19">
        <f t="shared" ca="1" si="643"/>
        <v>-0.1218123652012533</v>
      </c>
      <c r="E493" s="19">
        <f t="shared" ca="1" si="644"/>
        <v>0.59025902032644373</v>
      </c>
      <c r="F493" s="19">
        <f t="shared" ca="1" si="645"/>
        <v>0.59013859760215492</v>
      </c>
      <c r="G493" s="19">
        <f t="shared" ca="1" si="646"/>
        <v>-1.6101679604707542E-4</v>
      </c>
      <c r="H493" s="19">
        <f t="shared" ca="1" si="647"/>
        <v>-1.6101679604707542E-4</v>
      </c>
      <c r="I493" s="19">
        <f t="shared" ca="1" si="648"/>
        <v>0</v>
      </c>
      <c r="J493" s="19">
        <f t="shared" ca="1" si="649"/>
        <v>1.7999465702744696E-4</v>
      </c>
      <c r="K493" s="19">
        <f t="shared" ca="1" si="650"/>
        <v>0.99999998380096167</v>
      </c>
      <c r="L493" s="19">
        <f t="shared" ca="1" si="651"/>
        <v>1.799946579993604E-4</v>
      </c>
      <c r="M493" s="19">
        <f t="shared" ca="1" si="652"/>
        <v>-0.61749857271950703</v>
      </c>
      <c r="N493" s="19">
        <f t="shared" ca="1" si="653"/>
        <v>1.617498572719507</v>
      </c>
      <c r="O493" s="19">
        <f t="shared" ca="1" si="654"/>
        <v>0.61703653093640876</v>
      </c>
      <c r="P493" s="72">
        <f t="shared" ca="1" si="655"/>
        <v>1.3548228160771586E-3</v>
      </c>
      <c r="Q493" s="72">
        <f t="shared" ca="1" si="656"/>
        <v>-1.6138925541895062E-4</v>
      </c>
      <c r="R493" s="72">
        <f t="shared" ca="1" si="657"/>
        <v>-3.7245937187520392E-7</v>
      </c>
      <c r="S493" s="19">
        <f t="shared" ca="1" si="658"/>
        <v>1.8022476906893718E-4</v>
      </c>
      <c r="T493" s="19">
        <f t="shared" ca="1" si="659"/>
        <v>0.99999998375951626</v>
      </c>
      <c r="U493" s="19">
        <f t="shared" ca="1" si="660"/>
        <v>1.8022477004458299E-4</v>
      </c>
      <c r="V493" s="19">
        <f t="shared" ca="1" si="661"/>
        <v>-0.61813670289433575</v>
      </c>
      <c r="W493" s="19">
        <f t="shared" ca="1" si="662"/>
        <v>1.6181367028943359</v>
      </c>
      <c r="X493" s="19">
        <f t="shared" ca="1" si="663"/>
        <v>0.61718755678461323</v>
      </c>
      <c r="Y493" s="72">
        <f t="shared" ca="1" si="664"/>
        <v>1.3553551398576842E-3</v>
      </c>
      <c r="Z493" s="72">
        <f t="shared" ca="1" si="665"/>
        <v>-1.6139011698134787E-4</v>
      </c>
      <c r="AA493" s="72">
        <f t="shared" ca="1" si="666"/>
        <v>-8.6156239724444715E-10</v>
      </c>
      <c r="AB493" s="19">
        <f t="shared" ca="1" si="667"/>
        <v>1.8022530163287835E-4</v>
      </c>
      <c r="AC493" s="19">
        <f t="shared" ca="1" si="668"/>
        <v>0.99999998375942023</v>
      </c>
      <c r="AD493" s="19">
        <f t="shared" ca="1" si="669"/>
        <v>1.8022530260853283E-4</v>
      </c>
      <c r="AE493" s="19">
        <f t="shared" ca="1" si="670"/>
        <v>-0.61813817616547884</v>
      </c>
      <c r="AF493" s="19">
        <f t="shared" ca="1" si="671"/>
        <v>1.6181381761654787</v>
      </c>
      <c r="AG493" s="19">
        <f t="shared" ca="1" si="672"/>
        <v>0.61718790532490142</v>
      </c>
      <c r="AH493" s="72">
        <f t="shared" ca="1" si="673"/>
        <v>1.3553563688483007E-3</v>
      </c>
      <c r="AI493" s="72">
        <f t="shared" ca="1" si="674"/>
        <v>-1.6139011897428943E-4</v>
      </c>
      <c r="AJ493" s="72">
        <f t="shared" ca="1" si="675"/>
        <v>-1.9929415648149706E-12</v>
      </c>
      <c r="AK493" s="19">
        <f t="shared" ca="1" si="676"/>
        <v>1.8022530286481681E-4</v>
      </c>
      <c r="AL493" s="19">
        <f t="shared" ca="1" si="677"/>
        <v>0.99999998375942001</v>
      </c>
      <c r="AM493" s="19">
        <f t="shared" ca="1" si="678"/>
        <v>1.8022530384047129E-4</v>
      </c>
      <c r="AN493" s="19">
        <f t="shared" ca="1" si="679"/>
        <v>-0.61813817957330586</v>
      </c>
      <c r="AO493" s="19">
        <f t="shared" ca="1" si="680"/>
        <v>0.61790519095379948</v>
      </c>
      <c r="AP493" s="19">
        <f t="shared" ca="1" si="681"/>
        <v>0.38209480904620052</v>
      </c>
      <c r="AQ493" s="72">
        <f t="shared" ca="1" si="682"/>
        <v>5.1886154522673791E-4</v>
      </c>
      <c r="AR493" s="72">
        <f t="shared" ca="1" si="683"/>
        <v>-1.613901932255091E-4</v>
      </c>
      <c r="AS493" s="72">
        <f t="shared" ca="1" si="684"/>
        <v>-7.4251219674701177E-11</v>
      </c>
      <c r="AT493" s="19">
        <f t="shared" ca="1" si="685"/>
        <v>1.8022534876232818E-4</v>
      </c>
      <c r="AU493" s="19">
        <f t="shared" ca="1" si="686"/>
        <v>0.99999998375941179</v>
      </c>
      <c r="AV493" s="19">
        <f t="shared" ca="1" si="687"/>
        <v>1.802253497379834E-4</v>
      </c>
      <c r="AW493" s="19">
        <f t="shared" ca="1" si="688"/>
        <v>-0.61813830654224433</v>
      </c>
      <c r="AX493" s="19">
        <f t="shared" ca="1" si="689"/>
        <v>1.6181383065422443</v>
      </c>
      <c r="AY493" s="19">
        <f t="shared" ca="1" si="690"/>
        <v>0.61718793616885759</v>
      </c>
      <c r="AZ493" s="72">
        <f t="shared" ca="1" si="691"/>
        <v>1.3553564776075211E-3</v>
      </c>
      <c r="BA493" s="72">
        <f t="shared" ca="1" si="692"/>
        <v>-1.6139011915065524E-4</v>
      </c>
      <c r="BB493" s="72">
        <f t="shared" ca="1" si="693"/>
        <v>7.4074853862555676E-11</v>
      </c>
      <c r="BC493" s="19">
        <f t="shared" ca="1" si="694"/>
        <v>1.8022530297384404E-4</v>
      </c>
      <c r="BD493" s="19">
        <f t="shared" ca="1" si="695"/>
        <v>0.99999998375942001</v>
      </c>
      <c r="BE493" s="19">
        <f t="shared" ca="1" si="696"/>
        <v>1.8022530394949852E-4</v>
      </c>
      <c r="BF493" s="19">
        <f t="shared" ca="1" si="697"/>
        <v>-0.61813817987485975</v>
      </c>
      <c r="BG493" s="19">
        <f t="shared" ca="1" si="698"/>
        <v>1.6181381798748598</v>
      </c>
      <c r="BH493" s="19">
        <f t="shared" ca="1" si="699"/>
        <v>0.61718790620245034</v>
      </c>
      <c r="BI493" s="72">
        <f t="shared" ca="1" si="700"/>
        <v>1.3553563719426356E-3</v>
      </c>
      <c r="BJ493" s="72">
        <f t="shared" ca="1" si="701"/>
        <v>-1.6139011897930742E-4</v>
      </c>
      <c r="BK493" s="72">
        <f t="shared" ca="1" si="702"/>
        <v>1.7134782633564105E-13</v>
      </c>
      <c r="BL493" s="72">
        <f t="shared" ca="1" si="703"/>
        <v>1.0905436991819421E-2</v>
      </c>
      <c r="BM493" s="72">
        <f t="shared" ca="1" si="704"/>
        <v>1.0027208096522227</v>
      </c>
      <c r="BN493" s="72">
        <f t="shared" ca="1" si="705"/>
        <v>2.7115862554634765E-3</v>
      </c>
      <c r="BO493" s="72">
        <f t="shared" ca="1" si="706"/>
        <v>3.0153823384016598E-7</v>
      </c>
      <c r="BP493" s="72">
        <f t="shared" ca="1" si="707"/>
        <v>1146.8426879392687</v>
      </c>
      <c r="BQ493" s="72">
        <f t="shared" ca="1" si="708"/>
        <v>-2.3048127334846535</v>
      </c>
      <c r="BR493" s="72">
        <f t="shared" ca="1" si="709"/>
        <v>0.83669010227371887</v>
      </c>
      <c r="BS493" s="72">
        <f t="shared" ca="1" si="710"/>
        <v>3.9782827558635119</v>
      </c>
      <c r="BT493" s="72">
        <f t="shared" ca="1" si="711"/>
        <v>227.94395780331871</v>
      </c>
      <c r="BU493" s="72">
        <f t="shared" ca="1" si="712"/>
        <v>47.938811620653297</v>
      </c>
      <c r="BV493" s="72">
        <f t="shared" ca="1" si="713"/>
        <v>227.93881162065327</v>
      </c>
    </row>
    <row r="494" spans="1:74">
      <c r="A494" s="13">
        <f ca="1">'MGRS to'!AO494</f>
        <v>32.283982495036767</v>
      </c>
      <c r="B494" s="13">
        <f ca="1">'MGRS to'!AP494</f>
        <v>-9.2352830688158001</v>
      </c>
      <c r="C494" s="19">
        <f t="shared" ca="1" si="642"/>
        <v>0.56346179019460552</v>
      </c>
      <c r="D494" s="19">
        <f t="shared" ca="1" si="643"/>
        <v>-0.16118609690452176</v>
      </c>
      <c r="E494" s="19">
        <f t="shared" ca="1" si="644"/>
        <v>0.59013859760215492</v>
      </c>
      <c r="F494" s="19">
        <f t="shared" ca="1" si="645"/>
        <v>0.5619463880652894</v>
      </c>
      <c r="G494" s="19">
        <f t="shared" ca="1" si="646"/>
        <v>-3.9373731703268466E-2</v>
      </c>
      <c r="H494" s="19">
        <f t="shared" ca="1" si="647"/>
        <v>-3.9373731703268466E-2</v>
      </c>
      <c r="I494" s="19">
        <f t="shared" ca="1" si="648"/>
        <v>0</v>
      </c>
      <c r="J494" s="19">
        <f t="shared" ca="1" si="649"/>
        <v>4.3401819405843443E-2</v>
      </c>
      <c r="K494" s="19">
        <f t="shared" ca="1" si="650"/>
        <v>0.99905769706872427</v>
      </c>
      <c r="L494" s="19">
        <f t="shared" ca="1" si="651"/>
        <v>4.3415457100200554E-2</v>
      </c>
      <c r="M494" s="19">
        <f t="shared" ca="1" si="652"/>
        <v>-0.63767475141531527</v>
      </c>
      <c r="N494" s="19">
        <f t="shared" ca="1" si="653"/>
        <v>1.6376747514153154</v>
      </c>
      <c r="O494" s="19">
        <f t="shared" ca="1" si="654"/>
        <v>0.63694722866236608</v>
      </c>
      <c r="P494" s="72">
        <f t="shared" ca="1" si="655"/>
        <v>1.3716528139875611E-3</v>
      </c>
      <c r="Q494" s="72">
        <f t="shared" ca="1" si="656"/>
        <v>-3.9466507755214722E-2</v>
      </c>
      <c r="R494" s="72">
        <f t="shared" ca="1" si="657"/>
        <v>-9.27760519462556E-5</v>
      </c>
      <c r="S494" s="19">
        <f t="shared" ca="1" si="658"/>
        <v>4.3460953841588046E-2</v>
      </c>
      <c r="T494" s="19">
        <f t="shared" ca="1" si="659"/>
        <v>0.99905512635248483</v>
      </c>
      <c r="U494" s="19">
        <f t="shared" ca="1" si="660"/>
        <v>4.3474647387189549E-2</v>
      </c>
      <c r="V494" s="19">
        <f t="shared" ca="1" si="661"/>
        <v>-0.63830683566181246</v>
      </c>
      <c r="W494" s="19">
        <f t="shared" ca="1" si="662"/>
        <v>1.6383068356618125</v>
      </c>
      <c r="X494" s="19">
        <f t="shared" ca="1" si="663"/>
        <v>0.6370843657942471</v>
      </c>
      <c r="Y494" s="72">
        <f t="shared" ca="1" si="664"/>
        <v>1.3721800405440332E-3</v>
      </c>
      <c r="Z494" s="72">
        <f t="shared" ca="1" si="665"/>
        <v>-3.9466726328716763E-2</v>
      </c>
      <c r="AA494" s="72">
        <f t="shared" ca="1" si="666"/>
        <v>-2.18573502040742E-7</v>
      </c>
      <c r="AB494" s="19">
        <f t="shared" ca="1" si="667"/>
        <v>4.3461093226884434E-2</v>
      </c>
      <c r="AC494" s="19">
        <f t="shared" ca="1" si="668"/>
        <v>0.99905512028892796</v>
      </c>
      <c r="AD494" s="19">
        <f t="shared" ca="1" si="669"/>
        <v>4.3474786904312404E-2</v>
      </c>
      <c r="AE494" s="19">
        <f t="shared" ca="1" si="670"/>
        <v>-0.63830832175537888</v>
      </c>
      <c r="AF494" s="19">
        <f t="shared" ca="1" si="671"/>
        <v>1.6383083217553789</v>
      </c>
      <c r="AG494" s="19">
        <f t="shared" ca="1" si="672"/>
        <v>0.63708468807085139</v>
      </c>
      <c r="AH494" s="72">
        <f t="shared" ca="1" si="673"/>
        <v>1.3721812801046512E-3</v>
      </c>
      <c r="AI494" s="72">
        <f t="shared" ca="1" si="674"/>
        <v>-3.9466726843659455E-2</v>
      </c>
      <c r="AJ494" s="72">
        <f t="shared" ca="1" si="675"/>
        <v>-5.1494269265317527E-10</v>
      </c>
      <c r="AK494" s="19">
        <f t="shared" ca="1" si="676"/>
        <v>4.3461093555266062E-2</v>
      </c>
      <c r="AL494" s="19">
        <f t="shared" ca="1" si="677"/>
        <v>0.99905512027464261</v>
      </c>
      <c r="AM494" s="19">
        <f t="shared" ca="1" si="678"/>
        <v>4.347478723300461E-2</v>
      </c>
      <c r="AN494" s="19">
        <f t="shared" ca="1" si="679"/>
        <v>-0.63830832525648651</v>
      </c>
      <c r="AO494" s="19">
        <f t="shared" ca="1" si="680"/>
        <v>0.59256248190825944</v>
      </c>
      <c r="AP494" s="19">
        <f t="shared" ca="1" si="681"/>
        <v>0.40743751809174056</v>
      </c>
      <c r="AQ494" s="72">
        <f t="shared" ca="1" si="682"/>
        <v>4.9761265592906327E-4</v>
      </c>
      <c r="AR494" s="72">
        <f t="shared" ca="1" si="683"/>
        <v>-3.9466745813087845E-2</v>
      </c>
      <c r="AS494" s="72">
        <f t="shared" ca="1" si="684"/>
        <v>-1.89694283891928E-8</v>
      </c>
      <c r="AT494" s="19">
        <f t="shared" ca="1" si="685"/>
        <v>4.3461105652170408E-2</v>
      </c>
      <c r="AU494" s="19">
        <f t="shared" ca="1" si="686"/>
        <v>0.99905511974840056</v>
      </c>
      <c r="AV494" s="19">
        <f t="shared" ca="1" si="687"/>
        <v>4.3474799341349894E-2</v>
      </c>
      <c r="AW494" s="19">
        <f t="shared" ca="1" si="688"/>
        <v>-0.6383084542300218</v>
      </c>
      <c r="AX494" s="19">
        <f t="shared" ca="1" si="689"/>
        <v>1.6383084542300219</v>
      </c>
      <c r="AY494" s="19">
        <f t="shared" ca="1" si="690"/>
        <v>0.63708471679947887</v>
      </c>
      <c r="AZ494" s="72">
        <f t="shared" ca="1" si="691"/>
        <v>1.3721813906026395E-3</v>
      </c>
      <c r="BA494" s="72">
        <f t="shared" ca="1" si="692"/>
        <v>-3.946672688956316E-2</v>
      </c>
      <c r="BB494" s="72">
        <f t="shared" ca="1" si="693"/>
        <v>1.892352468474412E-8</v>
      </c>
      <c r="BC494" s="19">
        <f t="shared" ca="1" si="694"/>
        <v>4.3461093584539076E-2</v>
      </c>
      <c r="BD494" s="19">
        <f t="shared" ca="1" si="695"/>
        <v>0.99905512027336907</v>
      </c>
      <c r="BE494" s="19">
        <f t="shared" ca="1" si="696"/>
        <v>4.3474787262305317E-2</v>
      </c>
      <c r="BF494" s="19">
        <f t="shared" ca="1" si="697"/>
        <v>-0.63830832556858697</v>
      </c>
      <c r="BG494" s="19">
        <f t="shared" ca="1" si="698"/>
        <v>1.6383083255685871</v>
      </c>
      <c r="BH494" s="19">
        <f t="shared" ca="1" si="699"/>
        <v>0.6370846888977888</v>
      </c>
      <c r="BI494" s="72">
        <f t="shared" ca="1" si="700"/>
        <v>1.3721812832852736E-3</v>
      </c>
      <c r="BJ494" s="72">
        <f t="shared" ca="1" si="701"/>
        <v>-3.9466726844980766E-2</v>
      </c>
      <c r="BK494" s="72">
        <f t="shared" ca="1" si="702"/>
        <v>4.4582393332603942E-11</v>
      </c>
      <c r="BL494" s="72">
        <f t="shared" ca="1" si="703"/>
        <v>1.1041373623013533E-2</v>
      </c>
      <c r="BM494" s="72">
        <f t="shared" ca="1" si="704"/>
        <v>1.0027546549157473</v>
      </c>
      <c r="BN494" s="72">
        <f t="shared" ca="1" si="705"/>
        <v>2.7452010071161224E-3</v>
      </c>
      <c r="BO494" s="72">
        <f t="shared" ca="1" si="706"/>
        <v>7.5994718371787869E-5</v>
      </c>
      <c r="BP494" s="72">
        <f t="shared" ca="1" si="707"/>
        <v>276635.31639680552</v>
      </c>
      <c r="BQ494" s="72">
        <f t="shared" ca="1" si="708"/>
        <v>-2.2678247290084563</v>
      </c>
      <c r="BR494" s="72">
        <f t="shared" ca="1" si="709"/>
        <v>0.85226594679825374</v>
      </c>
      <c r="BS494" s="72">
        <f t="shared" ca="1" si="710"/>
        <v>3.9938586003880467</v>
      </c>
      <c r="BT494" s="72">
        <f t="shared" ca="1" si="711"/>
        <v>230.06321435241583</v>
      </c>
      <c r="BU494" s="72">
        <f t="shared" ca="1" si="712"/>
        <v>48.831241774261095</v>
      </c>
      <c r="BV494" s="72">
        <f t="shared" ca="1" si="713"/>
        <v>228.83124177426112</v>
      </c>
    </row>
    <row r="495" spans="1:74">
      <c r="A495" s="13">
        <f ca="1">'MGRS to'!AO495</f>
        <v>32.324587053569815</v>
      </c>
      <c r="B495" s="13">
        <f ca="1">'MGRS to'!AP495</f>
        <v>-9.1870780416515743</v>
      </c>
      <c r="C495" s="19">
        <f t="shared" ca="1" si="642"/>
        <v>0.56417047343232596</v>
      </c>
      <c r="D495" s="19">
        <f t="shared" ca="1" si="643"/>
        <v>-0.1603447604644927</v>
      </c>
      <c r="E495" s="19">
        <f t="shared" ca="1" si="644"/>
        <v>0.5619463880652894</v>
      </c>
      <c r="F495" s="19">
        <f t="shared" ca="1" si="645"/>
        <v>0.56265404820832166</v>
      </c>
      <c r="G495" s="19">
        <f t="shared" ca="1" si="646"/>
        <v>8.4133644002906682E-4</v>
      </c>
      <c r="H495" s="19">
        <f t="shared" ca="1" si="647"/>
        <v>8.4133644002906682E-4</v>
      </c>
      <c r="I495" s="19">
        <f t="shared" ca="1" si="648"/>
        <v>0</v>
      </c>
      <c r="J495" s="19">
        <f t="shared" ca="1" si="649"/>
        <v>1.0037116481497116E-3</v>
      </c>
      <c r="K495" s="19">
        <f t="shared" ca="1" si="650"/>
        <v>0.99999949628133677</v>
      </c>
      <c r="L495" s="19">
        <f t="shared" ca="1" si="651"/>
        <v>1.0037118166791755E-3</v>
      </c>
      <c r="M495" s="19">
        <f t="shared" ca="1" si="652"/>
        <v>0.59997504724628581</v>
      </c>
      <c r="N495" s="19">
        <f t="shared" ca="1" si="653"/>
        <v>0.40002495275371419</v>
      </c>
      <c r="O495" s="19">
        <f t="shared" ca="1" si="654"/>
        <v>-0.42106873939521661</v>
      </c>
      <c r="P495" s="72">
        <f t="shared" ca="1" si="655"/>
        <v>3.3608890374310705E-4</v>
      </c>
      <c r="Q495" s="72">
        <f t="shared" ca="1" si="656"/>
        <v>8.4335454482420359E-4</v>
      </c>
      <c r="R495" s="72">
        <f t="shared" ca="1" si="657"/>
        <v>2.0181047951367678E-6</v>
      </c>
      <c r="S495" s="19">
        <f t="shared" ca="1" si="658"/>
        <v>1.0049231810473202E-3</v>
      </c>
      <c r="T495" s="19">
        <f t="shared" ca="1" si="659"/>
        <v>0.99999949506457253</v>
      </c>
      <c r="U495" s="19">
        <f t="shared" ca="1" si="660"/>
        <v>1.0049233501877931E-3</v>
      </c>
      <c r="V495" s="19">
        <f t="shared" ca="1" si="661"/>
        <v>0.60068913721725703</v>
      </c>
      <c r="W495" s="19">
        <f t="shared" ca="1" si="662"/>
        <v>0.39931086278274297</v>
      </c>
      <c r="X495" s="19">
        <f t="shared" ca="1" si="663"/>
        <v>-0.42361004531902191</v>
      </c>
      <c r="Y495" s="72">
        <f t="shared" ca="1" si="664"/>
        <v>3.3548954789309251E-4</v>
      </c>
      <c r="Z495" s="72">
        <f t="shared" ca="1" si="665"/>
        <v>8.4335938562929186E-4</v>
      </c>
      <c r="AA495" s="72">
        <f t="shared" ca="1" si="666"/>
        <v>4.8408050882685003E-9</v>
      </c>
      <c r="AB495" s="19">
        <f t="shared" ca="1" si="667"/>
        <v>1.0049260888690247E-3</v>
      </c>
      <c r="AC495" s="19">
        <f t="shared" ca="1" si="668"/>
        <v>0.99999949506165042</v>
      </c>
      <c r="AD495" s="19">
        <f t="shared" ca="1" si="669"/>
        <v>1.0049262580109658E-3</v>
      </c>
      <c r="AE495" s="19">
        <f t="shared" ca="1" si="670"/>
        <v>0.6006908469917932</v>
      </c>
      <c r="AF495" s="19">
        <f t="shared" ca="1" si="671"/>
        <v>0.3993091530082068</v>
      </c>
      <c r="AG495" s="19">
        <f t="shared" ca="1" si="672"/>
        <v>-0.42361614097821265</v>
      </c>
      <c r="AH495" s="72">
        <f t="shared" ca="1" si="673"/>
        <v>3.3548811282852891E-4</v>
      </c>
      <c r="AI495" s="72">
        <f t="shared" ca="1" si="674"/>
        <v>8.4335939724087617E-4</v>
      </c>
      <c r="AJ495" s="72">
        <f t="shared" ca="1" si="675"/>
        <v>1.1611584306917E-11</v>
      </c>
      <c r="AK495" s="19">
        <f t="shared" ca="1" si="676"/>
        <v>1.0049260958440128E-3</v>
      </c>
      <c r="AL495" s="19">
        <f t="shared" ca="1" si="677"/>
        <v>0.99999949506164332</v>
      </c>
      <c r="AM495" s="19">
        <f t="shared" ca="1" si="678"/>
        <v>1.0049262649859576E-3</v>
      </c>
      <c r="AN495" s="19">
        <f t="shared" ca="1" si="679"/>
        <v>0.6006908510929807</v>
      </c>
      <c r="AO495" s="19">
        <f t="shared" ca="1" si="680"/>
        <v>0.63917050141319054</v>
      </c>
      <c r="AP495" s="19">
        <f t="shared" ca="1" si="681"/>
        <v>0.36082949858680946</v>
      </c>
      <c r="AQ495" s="72">
        <f t="shared" ca="1" si="682"/>
        <v>5.3668960316971071E-4</v>
      </c>
      <c r="AR495" s="72">
        <f t="shared" ca="1" si="683"/>
        <v>8.433596695799862E-4</v>
      </c>
      <c r="AS495" s="72">
        <f t="shared" ca="1" si="684"/>
        <v>2.7233911003080036E-10</v>
      </c>
      <c r="AT495" s="19">
        <f t="shared" ca="1" si="685"/>
        <v>1.0049262594355253E-3</v>
      </c>
      <c r="AU495" s="19">
        <f t="shared" ca="1" si="686"/>
        <v>0.999999495061479</v>
      </c>
      <c r="AV495" s="19">
        <f t="shared" ca="1" si="687"/>
        <v>1.0049264285775525E-3</v>
      </c>
      <c r="AW495" s="19">
        <f t="shared" ca="1" si="688"/>
        <v>0.60069094728285177</v>
      </c>
      <c r="AX495" s="19">
        <f t="shared" ca="1" si="689"/>
        <v>0.39930905271714823</v>
      </c>
      <c r="AY495" s="19">
        <f t="shared" ca="1" si="690"/>
        <v>-0.42361649853581507</v>
      </c>
      <c r="AZ495" s="72">
        <f t="shared" ca="1" si="691"/>
        <v>3.3548802865126354E-4</v>
      </c>
      <c r="BA495" s="72">
        <f t="shared" ca="1" si="692"/>
        <v>8.4335939792198552E-4</v>
      </c>
      <c r="BB495" s="72">
        <f t="shared" ca="1" si="693"/>
        <v>-2.7165800067351781E-10</v>
      </c>
      <c r="BC495" s="19">
        <f t="shared" ca="1" si="694"/>
        <v>1.0049260962531619E-3</v>
      </c>
      <c r="BD495" s="19">
        <f t="shared" ca="1" si="695"/>
        <v>0.99999949506164287</v>
      </c>
      <c r="BE495" s="19">
        <f t="shared" ca="1" si="696"/>
        <v>1.0049262653951069E-3</v>
      </c>
      <c r="BF495" s="19">
        <f t="shared" ca="1" si="697"/>
        <v>0.60069085133353994</v>
      </c>
      <c r="BG495" s="19">
        <f t="shared" ca="1" si="698"/>
        <v>0.39930914866646006</v>
      </c>
      <c r="BH495" s="19">
        <f t="shared" ca="1" si="699"/>
        <v>-0.42361615645740103</v>
      </c>
      <c r="BI495" s="72">
        <f t="shared" ca="1" si="700"/>
        <v>3.3548810918437194E-4</v>
      </c>
      <c r="BJ495" s="72">
        <f t="shared" ca="1" si="701"/>
        <v>8.4335939727036245E-4</v>
      </c>
      <c r="BK495" s="72">
        <f t="shared" ca="1" si="702"/>
        <v>-6.5162306973898243E-13</v>
      </c>
      <c r="BL495" s="72">
        <f t="shared" ca="1" si="703"/>
        <v>2.6911427065987063E-3</v>
      </c>
      <c r="BM495" s="72">
        <f t="shared" ca="1" si="704"/>
        <v>1.000672446576327</v>
      </c>
      <c r="BN495" s="72">
        <f t="shared" ca="1" si="705"/>
        <v>6.718818015605517E-4</v>
      </c>
      <c r="BO495" s="72">
        <f t="shared" ca="1" si="706"/>
        <v>-2.8609472338207372E-7</v>
      </c>
      <c r="BP495" s="72">
        <f t="shared" ca="1" si="707"/>
        <v>6394.1828534525248</v>
      </c>
      <c r="BQ495" s="72">
        <f t="shared" ca="1" si="708"/>
        <v>0.78688681650308556</v>
      </c>
      <c r="BR495" s="72">
        <f t="shared" ca="1" si="709"/>
        <v>-2.3542562137552663</v>
      </c>
      <c r="BS495" s="72">
        <f t="shared" ca="1" si="710"/>
        <v>0.78733643983452684</v>
      </c>
      <c r="BT495" s="72">
        <f t="shared" ca="1" si="711"/>
        <v>45.085293540112048</v>
      </c>
      <c r="BU495" s="72">
        <f t="shared" ca="1" si="712"/>
        <v>-134.88894494062575</v>
      </c>
      <c r="BV495" s="72">
        <f t="shared" ca="1" si="713"/>
        <v>45.11105505937428</v>
      </c>
    </row>
    <row r="496" spans="1:74">
      <c r="A496" s="13">
        <f ca="1">'MGRS to'!AO496</f>
        <v>32.287740792910981</v>
      </c>
      <c r="B496" s="13">
        <f ca="1">'MGRS to'!AP496</f>
        <v>-9.2372150433224824</v>
      </c>
      <c r="C496" s="19">
        <f t="shared" ca="1" si="642"/>
        <v>0.56352738486678122</v>
      </c>
      <c r="D496" s="19">
        <f t="shared" ca="1" si="643"/>
        <v>-0.16121981622072795</v>
      </c>
      <c r="E496" s="19">
        <f t="shared" ca="1" si="644"/>
        <v>0.56265404820832166</v>
      </c>
      <c r="F496" s="19">
        <f t="shared" ca="1" si="645"/>
        <v>0.56201188791373058</v>
      </c>
      <c r="G496" s="19">
        <f t="shared" ca="1" si="646"/>
        <v>-8.7505575623525456E-4</v>
      </c>
      <c r="H496" s="19">
        <f t="shared" ca="1" si="647"/>
        <v>-8.7505575623525456E-4</v>
      </c>
      <c r="I496" s="19">
        <f t="shared" ca="1" si="648"/>
        <v>0</v>
      </c>
      <c r="J496" s="19">
        <f t="shared" ca="1" si="649"/>
        <v>9.8001375558557507E-4</v>
      </c>
      <c r="K496" s="19">
        <f t="shared" ca="1" si="650"/>
        <v>0.999999519786404</v>
      </c>
      <c r="L496" s="19">
        <f t="shared" ca="1" si="651"/>
        <v>9.8001391245758178E-4</v>
      </c>
      <c r="M496" s="19">
        <f t="shared" ca="1" si="652"/>
        <v>-0.63908421472306698</v>
      </c>
      <c r="N496" s="19">
        <f t="shared" ca="1" si="653"/>
        <v>1.6390842147230669</v>
      </c>
      <c r="O496" s="19">
        <f t="shared" ca="1" si="654"/>
        <v>0.65314614827369455</v>
      </c>
      <c r="P496" s="72">
        <f t="shared" ca="1" si="655"/>
        <v>1.3728284563652652E-3</v>
      </c>
      <c r="Q496" s="72">
        <f t="shared" ca="1" si="656"/>
        <v>-8.7715465856171341E-4</v>
      </c>
      <c r="R496" s="72">
        <f t="shared" ca="1" si="657"/>
        <v>-2.098902326458851E-6</v>
      </c>
      <c r="S496" s="19">
        <f t="shared" ca="1" si="658"/>
        <v>9.813558200564205E-4</v>
      </c>
      <c r="T496" s="19">
        <f t="shared" ca="1" si="659"/>
        <v>0.99999951847026125</v>
      </c>
      <c r="U496" s="19">
        <f t="shared" ca="1" si="660"/>
        <v>9.8135597757378792E-4</v>
      </c>
      <c r="V496" s="19">
        <f t="shared" ca="1" si="661"/>
        <v>-0.63974103371865232</v>
      </c>
      <c r="W496" s="19">
        <f t="shared" ca="1" si="662"/>
        <v>1.6397410337186522</v>
      </c>
      <c r="X496" s="19">
        <f t="shared" ca="1" si="663"/>
        <v>0.65328508345935765</v>
      </c>
      <c r="Y496" s="72">
        <f t="shared" ca="1" si="664"/>
        <v>1.3733763104381994E-3</v>
      </c>
      <c r="Z496" s="72">
        <f t="shared" ca="1" si="665"/>
        <v>-8.7715969297419199E-4</v>
      </c>
      <c r="AA496" s="72">
        <f t="shared" ca="1" si="666"/>
        <v>-5.0344124785878588E-9</v>
      </c>
      <c r="AB496" s="19">
        <f t="shared" ca="1" si="667"/>
        <v>9.813590407790698E-4</v>
      </c>
      <c r="AC496" s="19">
        <f t="shared" ca="1" si="668"/>
        <v>0.99999951846710045</v>
      </c>
      <c r="AD496" s="19">
        <f t="shared" ca="1" si="669"/>
        <v>9.813591982979885E-4</v>
      </c>
      <c r="AE496" s="19">
        <f t="shared" ca="1" si="670"/>
        <v>-0.6397426059207868</v>
      </c>
      <c r="AF496" s="19">
        <f t="shared" ca="1" si="671"/>
        <v>1.6397426059207869</v>
      </c>
      <c r="AG496" s="19">
        <f t="shared" ca="1" si="672"/>
        <v>0.65328541588957556</v>
      </c>
      <c r="AH496" s="72">
        <f t="shared" ca="1" si="673"/>
        <v>1.3733776218130466E-3</v>
      </c>
      <c r="AI496" s="72">
        <f t="shared" ca="1" si="674"/>
        <v>-8.7715970504969871E-4</v>
      </c>
      <c r="AJ496" s="72">
        <f t="shared" ca="1" si="675"/>
        <v>-1.2075506718688123E-11</v>
      </c>
      <c r="AK496" s="19">
        <f t="shared" ca="1" si="676"/>
        <v>9.8135904850425054E-4</v>
      </c>
      <c r="AL496" s="19">
        <f t="shared" ca="1" si="677"/>
        <v>0.9999995184670929</v>
      </c>
      <c r="AM496" s="19">
        <f t="shared" ca="1" si="678"/>
        <v>9.8135920602317292E-4</v>
      </c>
      <c r="AN496" s="19">
        <f t="shared" ca="1" si="679"/>
        <v>-0.63974260969186192</v>
      </c>
      <c r="AO496" s="19">
        <f t="shared" ca="1" si="680"/>
        <v>0.59072939334464603</v>
      </c>
      <c r="AP496" s="19">
        <f t="shared" ca="1" si="681"/>
        <v>0.40927060665535397</v>
      </c>
      <c r="AQ496" s="72">
        <f t="shared" ca="1" si="682"/>
        <v>4.9607557649333116E-4</v>
      </c>
      <c r="AR496" s="72">
        <f t="shared" ca="1" si="683"/>
        <v>-8.7716009161771253E-4</v>
      </c>
      <c r="AS496" s="72">
        <f t="shared" ca="1" si="684"/>
        <v>-3.8656801381892897E-10</v>
      </c>
      <c r="AT496" s="19">
        <f t="shared" ca="1" si="685"/>
        <v>9.8135929580819218E-4</v>
      </c>
      <c r="AU496" s="19">
        <f t="shared" ca="1" si="686"/>
        <v>0.9999995184668502</v>
      </c>
      <c r="AV496" s="19">
        <f t="shared" ca="1" si="687"/>
        <v>9.813594533272334E-4</v>
      </c>
      <c r="AW496" s="19">
        <f t="shared" ca="1" si="688"/>
        <v>-0.6397427304129587</v>
      </c>
      <c r="AX496" s="19">
        <f t="shared" ca="1" si="689"/>
        <v>1.6397427304129586</v>
      </c>
      <c r="AY496" s="19">
        <f t="shared" ca="1" si="690"/>
        <v>0.65328544221247398</v>
      </c>
      <c r="AZ496" s="72">
        <f t="shared" ca="1" si="691"/>
        <v>1.3733777256520496E-3</v>
      </c>
      <c r="BA496" s="72">
        <f t="shared" ca="1" si="692"/>
        <v>-8.771597060058822E-4</v>
      </c>
      <c r="BB496" s="72">
        <f t="shared" ca="1" si="693"/>
        <v>3.8561183033584273E-10</v>
      </c>
      <c r="BC496" s="19">
        <f t="shared" ca="1" si="694"/>
        <v>9.8135904911599123E-4</v>
      </c>
      <c r="BD496" s="19">
        <f t="shared" ca="1" si="695"/>
        <v>0.99999951846709245</v>
      </c>
      <c r="BE496" s="19">
        <f t="shared" ca="1" si="696"/>
        <v>9.8135920663491361E-4</v>
      </c>
      <c r="BF496" s="19">
        <f t="shared" ca="1" si="697"/>
        <v>-0.63974260999044863</v>
      </c>
      <c r="BG496" s="19">
        <f t="shared" ca="1" si="698"/>
        <v>1.6397426099904486</v>
      </c>
      <c r="BH496" s="19">
        <f t="shared" ca="1" si="699"/>
        <v>0.65328541675007412</v>
      </c>
      <c r="BI496" s="72">
        <f t="shared" ca="1" si="700"/>
        <v>1.3733776252075542E-3</v>
      </c>
      <c r="BJ496" s="72">
        <f t="shared" ca="1" si="701"/>
        <v>-8.7715970508095637E-4</v>
      </c>
      <c r="BK496" s="72">
        <f t="shared" ca="1" si="702"/>
        <v>9.2492582603326268E-13</v>
      </c>
      <c r="BL496" s="72">
        <f t="shared" ca="1" si="703"/>
        <v>1.1051039978202165E-2</v>
      </c>
      <c r="BM496" s="72">
        <f t="shared" ca="1" si="704"/>
        <v>1.0027570615627954</v>
      </c>
      <c r="BN496" s="72">
        <f t="shared" ca="1" si="705"/>
        <v>2.7475911550883959E-3</v>
      </c>
      <c r="BO496" s="72">
        <f t="shared" ca="1" si="706"/>
        <v>1.7612280801325697E-6</v>
      </c>
      <c r="BP496" s="72">
        <f t="shared" ca="1" si="707"/>
        <v>6244.2301097176742</v>
      </c>
      <c r="BQ496" s="72">
        <f t="shared" ca="1" si="708"/>
        <v>-2.2862731865762376</v>
      </c>
      <c r="BR496" s="72">
        <f t="shared" ca="1" si="709"/>
        <v>0.85485179929934663</v>
      </c>
      <c r="BS496" s="72">
        <f t="shared" ca="1" si="710"/>
        <v>3.9964444528891399</v>
      </c>
      <c r="BT496" s="72">
        <f t="shared" ca="1" si="711"/>
        <v>229.00619559525578</v>
      </c>
      <c r="BU496" s="72">
        <f t="shared" ca="1" si="712"/>
        <v>48.979400209017065</v>
      </c>
      <c r="BV496" s="72">
        <f t="shared" ca="1" si="713"/>
        <v>228.97940020901706</v>
      </c>
    </row>
    <row r="497" spans="1:74">
      <c r="A497" s="13">
        <f ca="1">'MGRS to'!AO497</f>
        <v>32.319099223769634</v>
      </c>
      <c r="B497" s="13">
        <f ca="1">'MGRS to'!AP497</f>
        <v>-9.2222213860779636</v>
      </c>
      <c r="C497" s="19">
        <f t="shared" ca="1" si="642"/>
        <v>0.56407469273352373</v>
      </c>
      <c r="D497" s="19">
        <f t="shared" ca="1" si="643"/>
        <v>-0.16095812753489561</v>
      </c>
      <c r="E497" s="19">
        <f t="shared" ca="1" si="644"/>
        <v>0.56201188791373058</v>
      </c>
      <c r="F497" s="19">
        <f t="shared" ca="1" si="645"/>
        <v>0.56255840560627302</v>
      </c>
      <c r="G497" s="19">
        <f t="shared" ca="1" si="646"/>
        <v>2.6168868583234528E-4</v>
      </c>
      <c r="H497" s="19">
        <f t="shared" ca="1" si="647"/>
        <v>2.6168868583234528E-4</v>
      </c>
      <c r="I497" s="19">
        <f t="shared" ca="1" si="648"/>
        <v>0</v>
      </c>
      <c r="J497" s="19">
        <f t="shared" ca="1" si="649"/>
        <v>5.8966006823205715E-4</v>
      </c>
      <c r="K497" s="19">
        <f t="shared" ca="1" si="650"/>
        <v>0.99999982615048688</v>
      </c>
      <c r="L497" s="19">
        <f t="shared" ca="1" si="651"/>
        <v>5.8966010240276475E-4</v>
      </c>
      <c r="M497" s="19">
        <f t="shared" ca="1" si="652"/>
        <v>0.31766107937618754</v>
      </c>
      <c r="N497" s="19">
        <f t="shared" ca="1" si="653"/>
        <v>0.68233892062381241</v>
      </c>
      <c r="O497" s="19">
        <f t="shared" ca="1" si="654"/>
        <v>0.166930443373981</v>
      </c>
      <c r="P497" s="72">
        <f t="shared" ca="1" si="655"/>
        <v>5.7287456308452781E-4</v>
      </c>
      <c r="Q497" s="72">
        <f t="shared" ca="1" si="656"/>
        <v>2.6231640782862348E-4</v>
      </c>
      <c r="R497" s="72">
        <f t="shared" ca="1" si="657"/>
        <v>6.2772199627819918E-7</v>
      </c>
      <c r="S497" s="19">
        <f t="shared" ca="1" si="658"/>
        <v>5.8985967641644323E-4</v>
      </c>
      <c r="T497" s="19">
        <f t="shared" ca="1" si="659"/>
        <v>0.99999982603276594</v>
      </c>
      <c r="U497" s="19">
        <f t="shared" ca="1" si="660"/>
        <v>5.8985971062186439E-4</v>
      </c>
      <c r="V497" s="19">
        <f t="shared" ca="1" si="661"/>
        <v>0.31831531014755404</v>
      </c>
      <c r="W497" s="19">
        <f t="shared" ca="1" si="662"/>
        <v>0.68168468985244601</v>
      </c>
      <c r="X497" s="19">
        <f t="shared" ca="1" si="663"/>
        <v>0.1661309246034155</v>
      </c>
      <c r="Y497" s="72">
        <f t="shared" ca="1" si="664"/>
        <v>5.7232622742819797E-4</v>
      </c>
      <c r="Z497" s="72">
        <f t="shared" ca="1" si="665"/>
        <v>2.6231791356745473E-4</v>
      </c>
      <c r="AA497" s="72">
        <f t="shared" ca="1" si="666"/>
        <v>1.5057388312545925E-9</v>
      </c>
      <c r="AB497" s="19">
        <f t="shared" ca="1" si="667"/>
        <v>5.8986015571729615E-4</v>
      </c>
      <c r="AC497" s="19">
        <f t="shared" ca="1" si="668"/>
        <v>0.99999982603248327</v>
      </c>
      <c r="AD497" s="19">
        <f t="shared" ca="1" si="669"/>
        <v>5.8986018992280068E-4</v>
      </c>
      <c r="AE497" s="19">
        <f t="shared" ca="1" si="670"/>
        <v>0.31831687867517011</v>
      </c>
      <c r="AF497" s="19">
        <f t="shared" ca="1" si="671"/>
        <v>0.68168312132482989</v>
      </c>
      <c r="AG497" s="19">
        <f t="shared" ca="1" si="672"/>
        <v>0.1661290059016729</v>
      </c>
      <c r="AH497" s="72">
        <f t="shared" ca="1" si="673"/>
        <v>5.7232491278346408E-4</v>
      </c>
      <c r="AI497" s="72">
        <f t="shared" ca="1" si="674"/>
        <v>2.623179171793234E-4</v>
      </c>
      <c r="AJ497" s="72">
        <f t="shared" ca="1" si="675"/>
        <v>3.6118686709031567E-12</v>
      </c>
      <c r="AK497" s="19">
        <f t="shared" ca="1" si="676"/>
        <v>5.8986015686703054E-4</v>
      </c>
      <c r="AL497" s="19">
        <f t="shared" ca="1" si="677"/>
        <v>0.9999998260324825</v>
      </c>
      <c r="AM497" s="19">
        <f t="shared" ca="1" si="678"/>
        <v>5.8986019107253528E-4</v>
      </c>
      <c r="AN497" s="19">
        <f t="shared" ca="1" si="679"/>
        <v>0.31831688243763934</v>
      </c>
      <c r="AO497" s="19">
        <f t="shared" ca="1" si="680"/>
        <v>0.89867436235518205</v>
      </c>
      <c r="AP497" s="19">
        <f t="shared" ca="1" si="681"/>
        <v>0.10132563764481795</v>
      </c>
      <c r="AQ497" s="72">
        <f t="shared" ca="1" si="682"/>
        <v>7.5409456971610206E-4</v>
      </c>
      <c r="AR497" s="72">
        <f t="shared" ca="1" si="683"/>
        <v>2.6231779085477449E-4</v>
      </c>
      <c r="AS497" s="72">
        <f t="shared" ca="1" si="684"/>
        <v>-1.2632454891164935E-10</v>
      </c>
      <c r="AT497" s="19">
        <f t="shared" ca="1" si="685"/>
        <v>5.8986011665576208E-4</v>
      </c>
      <c r="AU497" s="19">
        <f t="shared" ca="1" si="686"/>
        <v>0.99999982603250626</v>
      </c>
      <c r="AV497" s="19">
        <f t="shared" ca="1" si="687"/>
        <v>5.8986015086125989E-4</v>
      </c>
      <c r="AW497" s="19">
        <f t="shared" ca="1" si="688"/>
        <v>0.31831675084557248</v>
      </c>
      <c r="AX497" s="19">
        <f t="shared" ca="1" si="689"/>
        <v>0.68168324915442757</v>
      </c>
      <c r="AY497" s="19">
        <f t="shared" ca="1" si="690"/>
        <v>0.16612916226958607</v>
      </c>
      <c r="AZ497" s="72">
        <f t="shared" ca="1" si="691"/>
        <v>5.7232501992248179E-4</v>
      </c>
      <c r="BA497" s="72">
        <f t="shared" ca="1" si="692"/>
        <v>2.6231791688496821E-4</v>
      </c>
      <c r="BB497" s="72">
        <f t="shared" ca="1" si="693"/>
        <v>1.2603019371388094E-10</v>
      </c>
      <c r="BC497" s="19">
        <f t="shared" ca="1" si="694"/>
        <v>5.8986015677331318E-4</v>
      </c>
      <c r="BD497" s="19">
        <f t="shared" ca="1" si="695"/>
        <v>0.99999982603248261</v>
      </c>
      <c r="BE497" s="19">
        <f t="shared" ca="1" si="696"/>
        <v>5.8986019097881793E-4</v>
      </c>
      <c r="BF497" s="19">
        <f t="shared" ca="1" si="697"/>
        <v>0.31831688213102038</v>
      </c>
      <c r="BG497" s="19">
        <f t="shared" ca="1" si="698"/>
        <v>0.68168311786897962</v>
      </c>
      <c r="BH497" s="19">
        <f t="shared" ca="1" si="699"/>
        <v>0.16612900167429345</v>
      </c>
      <c r="BI497" s="72">
        <f t="shared" ca="1" si="700"/>
        <v>5.7232490988697992E-4</v>
      </c>
      <c r="BJ497" s="72">
        <f t="shared" ca="1" si="701"/>
        <v>2.6231791718728123E-4</v>
      </c>
      <c r="BK497" s="72">
        <f t="shared" ca="1" si="702"/>
        <v>3.0231302487401801E-13</v>
      </c>
      <c r="BL497" s="72">
        <f t="shared" ca="1" si="703"/>
        <v>4.5942011521426978E-3</v>
      </c>
      <c r="BM497" s="72">
        <f t="shared" ca="1" si="704"/>
        <v>1.0011475628013673</v>
      </c>
      <c r="BN497" s="72">
        <f t="shared" ca="1" si="705"/>
        <v>1.1459189395386226E-3</v>
      </c>
      <c r="BO497" s="72">
        <f t="shared" ca="1" si="706"/>
        <v>1.1210889045166772E-7</v>
      </c>
      <c r="BP497" s="72">
        <f t="shared" ca="1" si="707"/>
        <v>3753.1845637240931</v>
      </c>
      <c r="BQ497" s="72">
        <f t="shared" ca="1" si="708"/>
        <v>0.38399735395793727</v>
      </c>
      <c r="BR497" s="72">
        <f t="shared" ca="1" si="709"/>
        <v>-2.7574554524589412</v>
      </c>
      <c r="BS497" s="72">
        <f t="shared" ca="1" si="710"/>
        <v>0.38413720113085192</v>
      </c>
      <c r="BT497" s="72">
        <f t="shared" ca="1" si="711"/>
        <v>22.001427725980989</v>
      </c>
      <c r="BU497" s="72">
        <f t="shared" ca="1" si="712"/>
        <v>-157.99055962123415</v>
      </c>
      <c r="BV497" s="72">
        <f t="shared" ca="1" si="713"/>
        <v>22.009440378765873</v>
      </c>
    </row>
    <row r="498" spans="1:74">
      <c r="A498" s="13">
        <f ca="1">'MGRS to'!AO498</f>
        <v>32.283556071800817</v>
      </c>
      <c r="B498" s="13">
        <f ca="1">'MGRS to'!AP498</f>
        <v>-9.2365775818820968</v>
      </c>
      <c r="C498" s="19">
        <f t="shared" ca="1" si="642"/>
        <v>0.56345434770513114</v>
      </c>
      <c r="D498" s="19">
        <f t="shared" ca="1" si="643"/>
        <v>-0.16120869041973873</v>
      </c>
      <c r="E498" s="19">
        <f t="shared" ca="1" si="644"/>
        <v>0.56255840560627302</v>
      </c>
      <c r="F498" s="19">
        <f t="shared" ca="1" si="645"/>
        <v>0.56193895633633051</v>
      </c>
      <c r="G498" s="19">
        <f t="shared" ca="1" si="646"/>
        <v>-2.5056288484312517E-4</v>
      </c>
      <c r="H498" s="19">
        <f t="shared" ca="1" si="647"/>
        <v>-2.5056288484312517E-4</v>
      </c>
      <c r="I498" s="19">
        <f t="shared" ca="1" si="648"/>
        <v>0</v>
      </c>
      <c r="J498" s="19">
        <f t="shared" ca="1" si="649"/>
        <v>6.5471937334299942E-4</v>
      </c>
      <c r="K498" s="19">
        <f t="shared" ca="1" si="650"/>
        <v>0.99999978567124814</v>
      </c>
      <c r="L498" s="19">
        <f t="shared" ca="1" si="651"/>
        <v>6.5471942011806545E-4</v>
      </c>
      <c r="M498" s="19">
        <f t="shared" ca="1" si="652"/>
        <v>-0.27394430322315177</v>
      </c>
      <c r="N498" s="19">
        <f t="shared" ca="1" si="653"/>
        <v>1.2739443032231517</v>
      </c>
      <c r="O498" s="19">
        <f t="shared" ca="1" si="654"/>
        <v>0.5538501146375322</v>
      </c>
      <c r="P498" s="72">
        <f t="shared" ca="1" si="655"/>
        <v>1.0679829804373605E-3</v>
      </c>
      <c r="Q498" s="72">
        <f t="shared" ca="1" si="656"/>
        <v>-2.511639469128462E-4</v>
      </c>
      <c r="R498" s="72">
        <f t="shared" ca="1" si="657"/>
        <v>-6.0106206972102959E-7</v>
      </c>
      <c r="S498" s="19">
        <f t="shared" ca="1" si="658"/>
        <v>6.548842075820556E-4</v>
      </c>
      <c r="T498" s="19">
        <f t="shared" ca="1" si="659"/>
        <v>0.99999978556331426</v>
      </c>
      <c r="U498" s="19">
        <f t="shared" ca="1" si="660"/>
        <v>6.5488425439245935E-4</v>
      </c>
      <c r="V498" s="19">
        <f t="shared" ca="1" si="661"/>
        <v>-0.27453233659135001</v>
      </c>
      <c r="W498" s="19">
        <f t="shared" ca="1" si="662"/>
        <v>1.2745323365913501</v>
      </c>
      <c r="X498" s="19">
        <f t="shared" ca="1" si="663"/>
        <v>0.55405595543786457</v>
      </c>
      <c r="Y498" s="72">
        <f t="shared" ca="1" si="664"/>
        <v>1.0684743654917586E-3</v>
      </c>
      <c r="Z498" s="72">
        <f t="shared" ca="1" si="665"/>
        <v>-2.5116538876917194E-4</v>
      </c>
      <c r="AA498" s="72">
        <f t="shared" ca="1" si="666"/>
        <v>-1.4418563257408146E-9</v>
      </c>
      <c r="AB498" s="19">
        <f t="shared" ca="1" si="667"/>
        <v>6.5488460341914289E-4</v>
      </c>
      <c r="AC498" s="19">
        <f t="shared" ca="1" si="668"/>
        <v>0.99999978556305513</v>
      </c>
      <c r="AD498" s="19">
        <f t="shared" ca="1" si="669"/>
        <v>6.5488465022963142E-4</v>
      </c>
      <c r="AE498" s="19">
        <f t="shared" ca="1" si="670"/>
        <v>-0.27453374665979963</v>
      </c>
      <c r="AF498" s="19">
        <f t="shared" ca="1" si="671"/>
        <v>1.2745337466597997</v>
      </c>
      <c r="AG498" s="19">
        <f t="shared" ca="1" si="672"/>
        <v>0.55405644880337679</v>
      </c>
      <c r="AH498" s="72">
        <f t="shared" ca="1" si="673"/>
        <v>1.0684755438016454E-3</v>
      </c>
      <c r="AI498" s="72">
        <f t="shared" ca="1" si="674"/>
        <v>-2.5116539222796557E-4</v>
      </c>
      <c r="AJ498" s="72">
        <f t="shared" ca="1" si="675"/>
        <v>-3.4587936356168802E-12</v>
      </c>
      <c r="AK498" s="19">
        <f t="shared" ca="1" si="676"/>
        <v>6.5488460436870157E-4</v>
      </c>
      <c r="AL498" s="19">
        <f t="shared" ca="1" si="677"/>
        <v>0.99999978556305447</v>
      </c>
      <c r="AM498" s="19">
        <f t="shared" ca="1" si="678"/>
        <v>6.5488465117919032E-4</v>
      </c>
      <c r="AN498" s="19">
        <f t="shared" ca="1" si="679"/>
        <v>-0.27453375004233449</v>
      </c>
      <c r="AO498" s="19">
        <f t="shared" ca="1" si="680"/>
        <v>0.92463122008769305</v>
      </c>
      <c r="AP498" s="19">
        <f t="shared" ca="1" si="681"/>
        <v>7.5368779912306949E-2</v>
      </c>
      <c r="AQ498" s="72">
        <f t="shared" ca="1" si="682"/>
        <v>7.7582487039946175E-4</v>
      </c>
      <c r="AR498" s="72">
        <f t="shared" ca="1" si="683"/>
        <v>-2.5116524701152319E-4</v>
      </c>
      <c r="AS498" s="72">
        <f t="shared" ca="1" si="684"/>
        <v>1.4521644238658926E-10</v>
      </c>
      <c r="AT498" s="19">
        <f t="shared" ca="1" si="685"/>
        <v>6.5488456450192968E-4</v>
      </c>
      <c r="AU498" s="19">
        <f t="shared" ca="1" si="686"/>
        <v>0.99999978556308067</v>
      </c>
      <c r="AV498" s="19">
        <f t="shared" ca="1" si="687"/>
        <v>6.5488461131240987E-4</v>
      </c>
      <c r="AW498" s="19">
        <f t="shared" ca="1" si="688"/>
        <v>-0.2745336080275132</v>
      </c>
      <c r="AX498" s="19">
        <f t="shared" ca="1" si="689"/>
        <v>1.2745336080275131</v>
      </c>
      <c r="AY498" s="19">
        <f t="shared" ca="1" si="690"/>
        <v>0.55405640029770264</v>
      </c>
      <c r="AZ498" s="72">
        <f t="shared" ca="1" si="691"/>
        <v>1.0684754279549336E-3</v>
      </c>
      <c r="BA498" s="72">
        <f t="shared" ca="1" si="692"/>
        <v>-2.5116539188791055E-4</v>
      </c>
      <c r="BB498" s="72">
        <f t="shared" ca="1" si="693"/>
        <v>-1.4487638736251918E-10</v>
      </c>
      <c r="BC498" s="19">
        <f t="shared" ca="1" si="694"/>
        <v>6.5488460427536109E-4</v>
      </c>
      <c r="BD498" s="19">
        <f t="shared" ca="1" si="695"/>
        <v>0.99999978556305447</v>
      </c>
      <c r="BE498" s="19">
        <f t="shared" ca="1" si="696"/>
        <v>6.5488465108584995E-4</v>
      </c>
      <c r="BF498" s="19">
        <f t="shared" ca="1" si="697"/>
        <v>-0.27453374970977007</v>
      </c>
      <c r="BG498" s="19">
        <f t="shared" ca="1" si="698"/>
        <v>1.2745337497097702</v>
      </c>
      <c r="BH498" s="19">
        <f t="shared" ca="1" si="699"/>
        <v>0.55405644987052249</v>
      </c>
      <c r="BI498" s="72">
        <f t="shared" ca="1" si="700"/>
        <v>1.0684755463503234E-3</v>
      </c>
      <c r="BJ498" s="72">
        <f t="shared" ca="1" si="701"/>
        <v>-2.5116539223544695E-4</v>
      </c>
      <c r="BK498" s="72">
        <f t="shared" ca="1" si="702"/>
        <v>-3.4753639853099538E-13</v>
      </c>
      <c r="BL498" s="72">
        <f t="shared" ca="1" si="703"/>
        <v>8.589716054090115E-3</v>
      </c>
      <c r="BM498" s="72">
        <f t="shared" ca="1" si="704"/>
        <v>1.0021439827453043</v>
      </c>
      <c r="BN498" s="72">
        <f t="shared" ca="1" si="705"/>
        <v>2.1382516612024967E-3</v>
      </c>
      <c r="BO498" s="72">
        <f t="shared" ca="1" si="706"/>
        <v>7.755599715428129E-7</v>
      </c>
      <c r="BP498" s="72">
        <f t="shared" ca="1" si="707"/>
        <v>4166.9241792868479</v>
      </c>
      <c r="BQ498" s="72">
        <f t="shared" ca="1" si="708"/>
        <v>-2.8125294090700477</v>
      </c>
      <c r="BR498" s="72">
        <f t="shared" ca="1" si="709"/>
        <v>0.32892935073906354</v>
      </c>
      <c r="BS498" s="72">
        <f t="shared" ca="1" si="710"/>
        <v>3.4705220043288567</v>
      </c>
      <c r="BT498" s="72">
        <f t="shared" ca="1" si="711"/>
        <v>198.85393510386282</v>
      </c>
      <c r="BU498" s="72">
        <f t="shared" ca="1" si="712"/>
        <v>18.846263555326708</v>
      </c>
      <c r="BV498" s="72">
        <f t="shared" ca="1" si="713"/>
        <v>198.84626355532669</v>
      </c>
    </row>
    <row r="499" spans="1:74">
      <c r="A499" s="13">
        <f ca="1">'MGRS to'!AO499</f>
        <v>32.314308280387465</v>
      </c>
      <c r="B499" s="13">
        <f ca="1">'MGRS to'!AP499</f>
        <v>-9.2225708830848525</v>
      </c>
      <c r="C499" s="19">
        <f t="shared" ca="1" si="642"/>
        <v>0.56399107499722823</v>
      </c>
      <c r="D499" s="19">
        <f t="shared" ca="1" si="643"/>
        <v>-0.16096422740839167</v>
      </c>
      <c r="E499" s="19">
        <f t="shared" ca="1" si="644"/>
        <v>0.56193895633633051</v>
      </c>
      <c r="F499" s="19">
        <f t="shared" ca="1" si="645"/>
        <v>0.56247490847554682</v>
      </c>
      <c r="G499" s="19">
        <f t="shared" ca="1" si="646"/>
        <v>2.444630113470625E-4</v>
      </c>
      <c r="H499" s="19">
        <f t="shared" ca="1" si="647"/>
        <v>2.444630113470625E-4</v>
      </c>
      <c r="I499" s="19">
        <f t="shared" ca="1" si="648"/>
        <v>0</v>
      </c>
      <c r="J499" s="19">
        <f t="shared" ca="1" si="649"/>
        <v>5.7447851146577621E-4</v>
      </c>
      <c r="K499" s="19">
        <f t="shared" ca="1" si="650"/>
        <v>0.99999983498720635</v>
      </c>
      <c r="L499" s="19">
        <f t="shared" ca="1" si="651"/>
        <v>5.7447854306454625E-4</v>
      </c>
      <c r="M499" s="19">
        <f t="shared" ca="1" si="652"/>
        <v>0.30462318592051552</v>
      </c>
      <c r="N499" s="19">
        <f t="shared" ca="1" si="653"/>
        <v>0.69537681407948448</v>
      </c>
      <c r="O499" s="19">
        <f t="shared" ca="1" si="654"/>
        <v>0.1827529101787333</v>
      </c>
      <c r="P499" s="72">
        <f t="shared" ca="1" si="655"/>
        <v>5.8380174048397525E-4</v>
      </c>
      <c r="Q499" s="72">
        <f t="shared" ca="1" si="656"/>
        <v>2.4504947138034237E-4</v>
      </c>
      <c r="R499" s="72">
        <f t="shared" ca="1" si="657"/>
        <v>5.864600332798728E-7</v>
      </c>
      <c r="S499" s="19">
        <f t="shared" ca="1" si="658"/>
        <v>5.7465734721148332E-4</v>
      </c>
      <c r="T499" s="19">
        <f t="shared" ca="1" si="659"/>
        <v>0.99999983488445299</v>
      </c>
      <c r="U499" s="19">
        <f t="shared" ca="1" si="660"/>
        <v>5.7465737883977293E-4</v>
      </c>
      <c r="V499" s="19">
        <f t="shared" ca="1" si="661"/>
        <v>0.30525894112229424</v>
      </c>
      <c r="W499" s="19">
        <f t="shared" ca="1" si="662"/>
        <v>0.69474105887770576</v>
      </c>
      <c r="X499" s="19">
        <f t="shared" ca="1" si="663"/>
        <v>0.18200505016911905</v>
      </c>
      <c r="Y499" s="72">
        <f t="shared" ca="1" si="664"/>
        <v>5.8326892487086572E-4</v>
      </c>
      <c r="Z499" s="72">
        <f t="shared" ca="1" si="665"/>
        <v>2.4505087828150825E-4</v>
      </c>
      <c r="AA499" s="72">
        <f t="shared" ca="1" si="666"/>
        <v>1.4069011658804365E-9</v>
      </c>
      <c r="AB499" s="19">
        <f t="shared" ca="1" si="667"/>
        <v>5.7465777668167634E-4</v>
      </c>
      <c r="AC499" s="19">
        <f t="shared" ca="1" si="668"/>
        <v>0.9999998348842063</v>
      </c>
      <c r="AD499" s="19">
        <f t="shared" ca="1" si="669"/>
        <v>5.7465780831003664E-4</v>
      </c>
      <c r="AE499" s="19">
        <f t="shared" ca="1" si="670"/>
        <v>0.30526046556729652</v>
      </c>
      <c r="AF499" s="19">
        <f t="shared" ca="1" si="671"/>
        <v>0.69473953443270342</v>
      </c>
      <c r="AG499" s="19">
        <f t="shared" ca="1" si="672"/>
        <v>0.18200325526877004</v>
      </c>
      <c r="AH499" s="72">
        <f t="shared" ca="1" si="673"/>
        <v>5.8326764725740983E-4</v>
      </c>
      <c r="AI499" s="72">
        <f t="shared" ca="1" si="674"/>
        <v>2.4505088165662463E-4</v>
      </c>
      <c r="AJ499" s="72">
        <f t="shared" ca="1" si="675"/>
        <v>3.3751163756173819E-12</v>
      </c>
      <c r="AK499" s="19">
        <f t="shared" ca="1" si="676"/>
        <v>5.7465777771198044E-4</v>
      </c>
      <c r="AL499" s="19">
        <f t="shared" ca="1" si="677"/>
        <v>0.99999983488420563</v>
      </c>
      <c r="AM499" s="19">
        <f t="shared" ca="1" si="678"/>
        <v>5.7465780934034096E-4</v>
      </c>
      <c r="AN499" s="19">
        <f t="shared" ca="1" si="679"/>
        <v>0.30526046922438538</v>
      </c>
      <c r="AO499" s="19">
        <f t="shared" ca="1" si="680"/>
        <v>0.90681604592890808</v>
      </c>
      <c r="AP499" s="19">
        <f t="shared" ca="1" si="681"/>
        <v>9.3183954071091923E-2</v>
      </c>
      <c r="AQ499" s="72">
        <f t="shared" ca="1" si="682"/>
        <v>7.6091084807596715E-4</v>
      </c>
      <c r="AR499" s="72">
        <f t="shared" ca="1" si="683"/>
        <v>2.4505075630522946E-4</v>
      </c>
      <c r="AS499" s="72">
        <f t="shared" ca="1" si="684"/>
        <v>-1.2535139517089872E-10</v>
      </c>
      <c r="AT499" s="19">
        <f t="shared" ca="1" si="685"/>
        <v>5.7465773944713949E-4</v>
      </c>
      <c r="AU499" s="19">
        <f t="shared" ca="1" si="686"/>
        <v>0.99999983488422761</v>
      </c>
      <c r="AV499" s="19">
        <f t="shared" ca="1" si="687"/>
        <v>5.7465777107549372E-4</v>
      </c>
      <c r="AW499" s="19">
        <f t="shared" ca="1" si="688"/>
        <v>0.30526033340028058</v>
      </c>
      <c r="AX499" s="19">
        <f t="shared" ca="1" si="689"/>
        <v>0.69473966659971942</v>
      </c>
      <c r="AY499" s="19">
        <f t="shared" ca="1" si="690"/>
        <v>0.18200341088415661</v>
      </c>
      <c r="AZ499" s="72">
        <f t="shared" ca="1" si="691"/>
        <v>5.832677580245143E-4</v>
      </c>
      <c r="BA499" s="72">
        <f t="shared" ca="1" si="692"/>
        <v>2.4505088136400697E-4</v>
      </c>
      <c r="BB499" s="72">
        <f t="shared" ca="1" si="693"/>
        <v>1.2505877751553193E-10</v>
      </c>
      <c r="BC499" s="19">
        <f t="shared" ca="1" si="694"/>
        <v>5.7465777762263426E-4</v>
      </c>
      <c r="BD499" s="19">
        <f t="shared" ca="1" si="695"/>
        <v>0.99999983488420563</v>
      </c>
      <c r="BE499" s="19">
        <f t="shared" ca="1" si="696"/>
        <v>5.7465780925099489E-4</v>
      </c>
      <c r="BF499" s="19">
        <f t="shared" ca="1" si="697"/>
        <v>0.30526046890733194</v>
      </c>
      <c r="BG499" s="19">
        <f t="shared" ca="1" si="698"/>
        <v>0.69473953109266806</v>
      </c>
      <c r="BH499" s="19">
        <f t="shared" ca="1" si="699"/>
        <v>0.18200325133616235</v>
      </c>
      <c r="BI499" s="72">
        <f t="shared" ca="1" si="700"/>
        <v>5.832676444581785E-4</v>
      </c>
      <c r="BJ499" s="72">
        <f t="shared" ca="1" si="701"/>
        <v>2.4505088166401948E-4</v>
      </c>
      <c r="BK499" s="72">
        <f t="shared" ca="1" si="702"/>
        <v>3.0001251049432964E-13</v>
      </c>
      <c r="BL499" s="72">
        <f t="shared" ca="1" si="703"/>
        <v>4.6821948065295591E-3</v>
      </c>
      <c r="BM499" s="72">
        <f t="shared" ca="1" si="704"/>
        <v>1.0011695230631359</v>
      </c>
      <c r="BN499" s="72">
        <f t="shared" ca="1" si="705"/>
        <v>1.1678157289338664E-3</v>
      </c>
      <c r="BO499" s="72">
        <f t="shared" ca="1" si="706"/>
        <v>1.2195835322108118E-7</v>
      </c>
      <c r="BP499" s="72">
        <f t="shared" ca="1" si="707"/>
        <v>3656.4534110077493</v>
      </c>
      <c r="BQ499" s="72">
        <f t="shared" ca="1" si="708"/>
        <v>0.3674397708899928</v>
      </c>
      <c r="BR499" s="72">
        <f t="shared" ca="1" si="709"/>
        <v>-2.7740222571612825</v>
      </c>
      <c r="BS499" s="72">
        <f t="shared" ca="1" si="710"/>
        <v>0.36757039642851064</v>
      </c>
      <c r="BT499" s="72">
        <f t="shared" ca="1" si="711"/>
        <v>21.052748097250515</v>
      </c>
      <c r="BU499" s="72">
        <f t="shared" ca="1" si="712"/>
        <v>-158.93976761069578</v>
      </c>
      <c r="BV499" s="72">
        <f t="shared" ca="1" si="713"/>
        <v>21.06023238930419</v>
      </c>
    </row>
    <row r="500" spans="1:74">
      <c r="A500" s="13">
        <f ca="1">'MGRS to'!AO500</f>
        <v>32.283562853665629</v>
      </c>
      <c r="B500" s="13">
        <f ca="1">'MGRS to'!AP500</f>
        <v>-9.2279861898527997</v>
      </c>
      <c r="C500" s="19">
        <f t="shared" ca="1" si="642"/>
        <v>0.56345446607100158</v>
      </c>
      <c r="D500" s="19">
        <f t="shared" ca="1" si="643"/>
        <v>-0.16105874234149789</v>
      </c>
      <c r="E500" s="19">
        <f t="shared" ca="1" si="644"/>
        <v>0.56247490847554682</v>
      </c>
      <c r="F500" s="19">
        <f t="shared" ca="1" si="645"/>
        <v>0.5619390745310624</v>
      </c>
      <c r="G500" s="19">
        <f t="shared" ca="1" si="646"/>
        <v>-9.4514933106221166E-5</v>
      </c>
      <c r="H500" s="19">
        <f t="shared" ca="1" si="647"/>
        <v>-9.4514933106221166E-5</v>
      </c>
      <c r="I500" s="19">
        <f t="shared" ca="1" si="648"/>
        <v>0</v>
      </c>
      <c r="J500" s="19">
        <f t="shared" ca="1" si="649"/>
        <v>5.4176817014513212E-4</v>
      </c>
      <c r="K500" s="19">
        <f t="shared" ca="1" si="650"/>
        <v>0.99999985324361407</v>
      </c>
      <c r="L500" s="19">
        <f t="shared" ca="1" si="651"/>
        <v>5.4176819664777996E-4</v>
      </c>
      <c r="M500" s="19">
        <f t="shared" ca="1" si="652"/>
        <v>-0.12488506491540959</v>
      </c>
      <c r="N500" s="19">
        <f t="shared" ca="1" si="653"/>
        <v>1.1248850649154096</v>
      </c>
      <c r="O500" s="19">
        <f t="shared" ca="1" si="654"/>
        <v>0.49479742208764799</v>
      </c>
      <c r="P500" s="72">
        <f t="shared" ca="1" si="655"/>
        <v>9.4337588677549623E-4</v>
      </c>
      <c r="Q500" s="72">
        <f t="shared" ca="1" si="656"/>
        <v>-9.4741671889915036E-5</v>
      </c>
      <c r="R500" s="72">
        <f t="shared" ca="1" si="657"/>
        <v>-2.2673878369386955E-7</v>
      </c>
      <c r="S500" s="19">
        <f t="shared" ca="1" si="658"/>
        <v>5.417965196519534E-4</v>
      </c>
      <c r="T500" s="19">
        <f t="shared" ca="1" si="659"/>
        <v>0.9999998532282548</v>
      </c>
      <c r="U500" s="19">
        <f t="shared" ca="1" si="660"/>
        <v>5.4179654615876198E-4</v>
      </c>
      <c r="V500" s="19">
        <f t="shared" ca="1" si="661"/>
        <v>-0.1251781105396976</v>
      </c>
      <c r="W500" s="19">
        <f t="shared" ca="1" si="662"/>
        <v>1.1251781105396976</v>
      </c>
      <c r="X500" s="19">
        <f t="shared" ca="1" si="663"/>
        <v>0.49492899889594277</v>
      </c>
      <c r="Y500" s="72">
        <f t="shared" ca="1" si="664"/>
        <v>9.4362095216509259E-4</v>
      </c>
      <c r="Z500" s="72">
        <f t="shared" ca="1" si="665"/>
        <v>-9.4742215830214549E-5</v>
      </c>
      <c r="AA500" s="72">
        <f t="shared" ca="1" si="666"/>
        <v>-5.4394029951336693E-10</v>
      </c>
      <c r="AB500" s="19">
        <f t="shared" ca="1" si="667"/>
        <v>5.417965877415504E-4</v>
      </c>
      <c r="AC500" s="19">
        <f t="shared" ca="1" si="668"/>
        <v>0.99999985322821794</v>
      </c>
      <c r="AD500" s="19">
        <f t="shared" ca="1" si="669"/>
        <v>5.4179661424836884E-4</v>
      </c>
      <c r="AE500" s="19">
        <f t="shared" ca="1" si="670"/>
        <v>-0.12517881349301035</v>
      </c>
      <c r="AF500" s="19">
        <f t="shared" ca="1" si="671"/>
        <v>1.1251788134930103</v>
      </c>
      <c r="AG500" s="19">
        <f t="shared" ca="1" si="672"/>
        <v>0.49492931443795662</v>
      </c>
      <c r="AH500" s="72">
        <f t="shared" ca="1" si="673"/>
        <v>9.4362154002372491E-4</v>
      </c>
      <c r="AI500" s="72">
        <f t="shared" ca="1" si="674"/>
        <v>-9.4742217135112836E-5</v>
      </c>
      <c r="AJ500" s="72">
        <f t="shared" ca="1" si="675"/>
        <v>-1.3048982874059797E-12</v>
      </c>
      <c r="AK500" s="19">
        <f t="shared" ca="1" si="676"/>
        <v>5.4179658790489619E-4</v>
      </c>
      <c r="AL500" s="19">
        <f t="shared" ca="1" si="677"/>
        <v>0.99999985322821794</v>
      </c>
      <c r="AM500" s="19">
        <f t="shared" ca="1" si="678"/>
        <v>5.4179661441171464E-4</v>
      </c>
      <c r="AN500" s="19">
        <f t="shared" ca="1" si="679"/>
        <v>-0.12517881517937626</v>
      </c>
      <c r="AO500" s="19">
        <f t="shared" ca="1" si="680"/>
        <v>0.98433026423028758</v>
      </c>
      <c r="AP500" s="19">
        <f t="shared" ca="1" si="681"/>
        <v>1.5669735769712423E-2</v>
      </c>
      <c r="AQ500" s="72">
        <f t="shared" ca="1" si="682"/>
        <v>8.2579233665947861E-4</v>
      </c>
      <c r="AR500" s="72">
        <f t="shared" ca="1" si="683"/>
        <v>-9.4742140625718381E-5</v>
      </c>
      <c r="AS500" s="72">
        <f t="shared" ca="1" si="684"/>
        <v>7.6509394455223471E-11</v>
      </c>
      <c r="AT500" s="19">
        <f t="shared" ca="1" si="685"/>
        <v>5.4179657832755012E-4</v>
      </c>
      <c r="AU500" s="19">
        <f t="shared" ca="1" si="686"/>
        <v>0.99999985322822305</v>
      </c>
      <c r="AV500" s="19">
        <f t="shared" ca="1" si="687"/>
        <v>5.4179660483436726E-4</v>
      </c>
      <c r="AW500" s="19">
        <f t="shared" ca="1" si="688"/>
        <v>-0.12517871630359148</v>
      </c>
      <c r="AX500" s="19">
        <f t="shared" ca="1" si="689"/>
        <v>1.1251787163035916</v>
      </c>
      <c r="AY500" s="19">
        <f t="shared" ca="1" si="690"/>
        <v>0.49492927081154803</v>
      </c>
      <c r="AZ500" s="72">
        <f t="shared" ca="1" si="691"/>
        <v>9.4362145874714851E-4</v>
      </c>
      <c r="BA500" s="72">
        <f t="shared" ca="1" si="692"/>
        <v>-9.474221695469925E-5</v>
      </c>
      <c r="BB500" s="72">
        <f t="shared" ca="1" si="693"/>
        <v>-7.6328980869134685E-11</v>
      </c>
      <c r="BC500" s="19">
        <f t="shared" ca="1" si="694"/>
        <v>5.4179658788230467E-4</v>
      </c>
      <c r="BD500" s="19">
        <f t="shared" ca="1" si="695"/>
        <v>0.99999985322821794</v>
      </c>
      <c r="BE500" s="19">
        <f t="shared" ca="1" si="696"/>
        <v>5.4179661438912311E-4</v>
      </c>
      <c r="BF500" s="19">
        <f t="shared" ca="1" si="697"/>
        <v>-0.12517881494622315</v>
      </c>
      <c r="BG500" s="19">
        <f t="shared" ca="1" si="698"/>
        <v>1.1251788149462232</v>
      </c>
      <c r="BH500" s="19">
        <f t="shared" ca="1" si="699"/>
        <v>0.49492931509027516</v>
      </c>
      <c r="BI500" s="72">
        <f t="shared" ca="1" si="700"/>
        <v>9.4362154123900301E-4</v>
      </c>
      <c r="BJ500" s="72">
        <f t="shared" ca="1" si="701"/>
        <v>-9.474221713781044E-5</v>
      </c>
      <c r="BK500" s="72">
        <f t="shared" ca="1" si="702"/>
        <v>-1.8311118951414712E-13</v>
      </c>
      <c r="BL500" s="72">
        <f t="shared" ca="1" si="703"/>
        <v>7.5831389578083106E-3</v>
      </c>
      <c r="BM500" s="72">
        <f t="shared" ca="1" si="704"/>
        <v>1.0018930977211113</v>
      </c>
      <c r="BN500" s="72">
        <f t="shared" ca="1" si="705"/>
        <v>1.8886281003285363E-3</v>
      </c>
      <c r="BO500" s="72">
        <f t="shared" ca="1" si="706"/>
        <v>5.0619064166135544E-7</v>
      </c>
      <c r="BP500" s="72">
        <f t="shared" ca="1" si="707"/>
        <v>3447.3630175272456</v>
      </c>
      <c r="BQ500" s="72">
        <f t="shared" ca="1" si="708"/>
        <v>-2.9937721355219939</v>
      </c>
      <c r="BR500" s="72">
        <f t="shared" ca="1" si="709"/>
        <v>0.14777001527360314</v>
      </c>
      <c r="BS500" s="72">
        <f t="shared" ca="1" si="710"/>
        <v>3.2893626688633963</v>
      </c>
      <c r="BT500" s="72">
        <f t="shared" ca="1" si="711"/>
        <v>188.46949181072222</v>
      </c>
      <c r="BU500" s="72">
        <f t="shared" ca="1" si="712"/>
        <v>8.4665982137611735</v>
      </c>
      <c r="BV500" s="72">
        <f t="shared" ca="1" si="713"/>
        <v>188.46659821376124</v>
      </c>
    </row>
    <row r="501" spans="1:74">
      <c r="A501" s="13">
        <f ca="1">'MGRS to'!AO501</f>
        <v>32.31243650175233</v>
      </c>
      <c r="B501" s="13">
        <f ca="1">'MGRS to'!AP501</f>
        <v>-9.22503087916777</v>
      </c>
      <c r="C501" s="19">
        <f t="shared" ca="1" si="642"/>
        <v>0.56395840629717664</v>
      </c>
      <c r="D501" s="19">
        <f t="shared" ca="1" si="643"/>
        <v>-0.16100716243962476</v>
      </c>
      <c r="E501" s="19">
        <f t="shared" ca="1" si="644"/>
        <v>0.5619390745310624</v>
      </c>
      <c r="F501" s="19">
        <f t="shared" ca="1" si="645"/>
        <v>0.562442286906505</v>
      </c>
      <c r="G501" s="19">
        <f t="shared" ca="1" si="646"/>
        <v>5.1579901873127776E-5</v>
      </c>
      <c r="H501" s="19">
        <f t="shared" ca="1" si="647"/>
        <v>5.1579901873127776E-5</v>
      </c>
      <c r="I501" s="19">
        <f t="shared" ca="1" si="648"/>
        <v>0</v>
      </c>
      <c r="J501" s="19">
        <f t="shared" ca="1" si="649"/>
        <v>5.0510120585620501E-4</v>
      </c>
      <c r="K501" s="19">
        <f t="shared" ca="1" si="650"/>
        <v>0.99999987243637778</v>
      </c>
      <c r="L501" s="19">
        <f t="shared" ca="1" si="651"/>
        <v>5.0510122733371922E-4</v>
      </c>
      <c r="M501" s="19">
        <f t="shared" ca="1" si="652"/>
        <v>7.3102898354339946E-2</v>
      </c>
      <c r="N501" s="19">
        <f t="shared" ca="1" si="653"/>
        <v>0.92689710164566008</v>
      </c>
      <c r="O501" s="19">
        <f t="shared" ca="1" si="654"/>
        <v>0.38691643458993941</v>
      </c>
      <c r="P501" s="72">
        <f t="shared" ca="1" si="655"/>
        <v>7.7772166350770027E-4</v>
      </c>
      <c r="Q501" s="72">
        <f t="shared" ca="1" si="656"/>
        <v>5.1703643198500804E-5</v>
      </c>
      <c r="R501" s="72">
        <f t="shared" ca="1" si="657"/>
        <v>1.2374132537302829E-7</v>
      </c>
      <c r="S501" s="19">
        <f t="shared" ca="1" si="658"/>
        <v>5.0511026247396186E-4</v>
      </c>
      <c r="T501" s="19">
        <f t="shared" ca="1" si="659"/>
        <v>0.99999987243180322</v>
      </c>
      <c r="U501" s="19">
        <f t="shared" ca="1" si="660"/>
        <v>5.0511028395263139E-4</v>
      </c>
      <c r="V501" s="19">
        <f t="shared" ca="1" si="661"/>
        <v>7.3276959946026038E-2</v>
      </c>
      <c r="W501" s="19">
        <f t="shared" ca="1" si="662"/>
        <v>0.92672304005397399</v>
      </c>
      <c r="X501" s="19">
        <f t="shared" ca="1" si="663"/>
        <v>0.38680128229669219</v>
      </c>
      <c r="Y501" s="72">
        <f t="shared" ca="1" si="664"/>
        <v>7.7757595549952062E-4</v>
      </c>
      <c r="Z501" s="72">
        <f t="shared" ca="1" si="665"/>
        <v>5.170394005665979E-5</v>
      </c>
      <c r="AA501" s="72">
        <f t="shared" ca="1" si="666"/>
        <v>2.96858158985603E-10</v>
      </c>
      <c r="AB501" s="19">
        <f t="shared" ca="1" si="667"/>
        <v>5.0511028422690484E-4</v>
      </c>
      <c r="AC501" s="19">
        <f t="shared" ca="1" si="668"/>
        <v>0.99999987243179222</v>
      </c>
      <c r="AD501" s="19">
        <f t="shared" ca="1" si="669"/>
        <v>5.0511030570557719E-4</v>
      </c>
      <c r="AE501" s="19">
        <f t="shared" ca="1" si="670"/>
        <v>7.3277377512344699E-2</v>
      </c>
      <c r="AF501" s="19">
        <f t="shared" ca="1" si="671"/>
        <v>0.92672262248765525</v>
      </c>
      <c r="AG501" s="19">
        <f t="shared" ca="1" si="672"/>
        <v>0.38680100599925227</v>
      </c>
      <c r="AH501" s="72">
        <f t="shared" ca="1" si="673"/>
        <v>7.7757560595208329E-4</v>
      </c>
      <c r="AI501" s="72">
        <f t="shared" ca="1" si="674"/>
        <v>5.1703940768829039E-5</v>
      </c>
      <c r="AJ501" s="72">
        <f t="shared" ca="1" si="675"/>
        <v>7.1216924908299936E-13</v>
      </c>
      <c r="AK501" s="19">
        <f t="shared" ca="1" si="676"/>
        <v>5.0511028427907415E-4</v>
      </c>
      <c r="AL501" s="19">
        <f t="shared" ca="1" si="677"/>
        <v>0.99999987243179222</v>
      </c>
      <c r="AM501" s="19">
        <f t="shared" ca="1" si="678"/>
        <v>5.0511030575774651E-4</v>
      </c>
      <c r="AN501" s="19">
        <f t="shared" ca="1" si="679"/>
        <v>7.327737851409781E-2</v>
      </c>
      <c r="AO501" s="19">
        <f t="shared" ca="1" si="680"/>
        <v>0.99463042579810168</v>
      </c>
      <c r="AP501" s="19">
        <f t="shared" ca="1" si="681"/>
        <v>5.3695742018983195E-3</v>
      </c>
      <c r="AQ501" s="72">
        <f t="shared" ca="1" si="682"/>
        <v>8.3441194286347498E-4</v>
      </c>
      <c r="AR501" s="72">
        <f t="shared" ca="1" si="683"/>
        <v>5.1703896908779285E-5</v>
      </c>
      <c r="AS501" s="72">
        <f t="shared" ca="1" si="684"/>
        <v>-4.3860049754151486E-11</v>
      </c>
      <c r="AT501" s="19">
        <f t="shared" ca="1" si="685"/>
        <v>5.0511028106514937E-4</v>
      </c>
      <c r="AU501" s="19">
        <f t="shared" ca="1" si="686"/>
        <v>0.99999987243179389</v>
      </c>
      <c r="AV501" s="19">
        <f t="shared" ca="1" si="687"/>
        <v>5.0511030254382129E-4</v>
      </c>
      <c r="AW501" s="19">
        <f t="shared" ca="1" si="688"/>
        <v>7.3277316819719329E-2</v>
      </c>
      <c r="AX501" s="19">
        <f t="shared" ca="1" si="689"/>
        <v>0.92672268318028062</v>
      </c>
      <c r="AY501" s="19">
        <f t="shared" ca="1" si="690"/>
        <v>0.38680104615867783</v>
      </c>
      <c r="AZ501" s="72">
        <f t="shared" ca="1" si="691"/>
        <v>7.775756567582684E-4</v>
      </c>
      <c r="BA501" s="72">
        <f t="shared" ca="1" si="692"/>
        <v>5.170394066531632E-5</v>
      </c>
      <c r="BB501" s="72">
        <f t="shared" ca="1" si="693"/>
        <v>4.3756537035735156E-11</v>
      </c>
      <c r="BC501" s="19">
        <f t="shared" ca="1" si="694"/>
        <v>5.0511028427149146E-4</v>
      </c>
      <c r="BD501" s="19">
        <f t="shared" ca="1" si="695"/>
        <v>0.99999987243179222</v>
      </c>
      <c r="BE501" s="19">
        <f t="shared" ca="1" si="696"/>
        <v>5.0511030575016381E-4</v>
      </c>
      <c r="BF501" s="19">
        <f t="shared" ca="1" si="697"/>
        <v>7.3277378368494517E-2</v>
      </c>
      <c r="BG501" s="19">
        <f t="shared" ca="1" si="698"/>
        <v>0.92672262163150543</v>
      </c>
      <c r="BH501" s="19">
        <f t="shared" ca="1" si="699"/>
        <v>0.38680100543275031</v>
      </c>
      <c r="BI501" s="72">
        <f t="shared" ca="1" si="700"/>
        <v>7.7757560523539486E-4</v>
      </c>
      <c r="BJ501" s="72">
        <f t="shared" ca="1" si="701"/>
        <v>5.1703940770289215E-5</v>
      </c>
      <c r="BK501" s="72">
        <f t="shared" ca="1" si="702"/>
        <v>1.0497289479717911E-13</v>
      </c>
      <c r="BL501" s="72">
        <f t="shared" ca="1" si="703"/>
        <v>6.2456440894792268E-3</v>
      </c>
      <c r="BM501" s="72">
        <f t="shared" ca="1" si="704"/>
        <v>1.0015595872612402</v>
      </c>
      <c r="BN501" s="72">
        <f t="shared" ca="1" si="705"/>
        <v>1.5565525498798041E-3</v>
      </c>
      <c r="BO501" s="72">
        <f t="shared" ca="1" si="706"/>
        <v>3.0390020225068354E-7</v>
      </c>
      <c r="BP501" s="72">
        <f t="shared" ca="1" si="707"/>
        <v>3213.9338919502657</v>
      </c>
      <c r="BQ501" s="72">
        <f t="shared" ca="1" si="708"/>
        <v>8.6288493152737109E-2</v>
      </c>
      <c r="BR501" s="72">
        <f t="shared" ca="1" si="709"/>
        <v>-3.055276600116573</v>
      </c>
      <c r="BS501" s="72">
        <f t="shared" ca="1" si="710"/>
        <v>8.6316053473220133E-2</v>
      </c>
      <c r="BT501" s="72">
        <f t="shared" ca="1" si="711"/>
        <v>4.9439664781953638</v>
      </c>
      <c r="BU501" s="72">
        <f t="shared" ca="1" si="712"/>
        <v>-175.05445443175898</v>
      </c>
      <c r="BV501" s="72">
        <f t="shared" ca="1" si="713"/>
        <v>4.9455455682410729</v>
      </c>
    </row>
    <row r="502" spans="1:74">
      <c r="A502" s="13">
        <f ca="1">'MGRS to'!AO502</f>
        <v>32.297006046660073</v>
      </c>
      <c r="B502" s="13">
        <f ca="1">'MGRS to'!AP502</f>
        <v>-9.2370479870498254</v>
      </c>
      <c r="C502" s="19">
        <f t="shared" ca="1" si="642"/>
        <v>0.56368909405073553</v>
      </c>
      <c r="D502" s="19">
        <f t="shared" ca="1" si="643"/>
        <v>-0.161216900538734</v>
      </c>
      <c r="E502" s="19">
        <f t="shared" ca="1" si="644"/>
        <v>0.562442286906505</v>
      </c>
      <c r="F502" s="19">
        <f t="shared" ca="1" si="645"/>
        <v>0.56217336344187274</v>
      </c>
      <c r="G502" s="19">
        <f t="shared" ca="1" si="646"/>
        <v>-2.0973809910923569E-4</v>
      </c>
      <c r="H502" s="19">
        <f t="shared" ca="1" si="647"/>
        <v>-2.0973809910923569E-4</v>
      </c>
      <c r="I502" s="19">
        <f t="shared" ca="1" si="648"/>
        <v>0</v>
      </c>
      <c r="J502" s="19">
        <f t="shared" ca="1" si="649"/>
        <v>3.2218974285060412E-4</v>
      </c>
      <c r="K502" s="19">
        <f t="shared" ca="1" si="650"/>
        <v>0.99999994809688353</v>
      </c>
      <c r="L502" s="19">
        <f t="shared" ca="1" si="651"/>
        <v>3.2218974842482148E-4</v>
      </c>
      <c r="M502" s="19">
        <f t="shared" ca="1" si="652"/>
        <v>-0.46594431791283702</v>
      </c>
      <c r="N502" s="19">
        <f t="shared" ca="1" si="653"/>
        <v>1.4659443179128371</v>
      </c>
      <c r="O502" s="19">
        <f t="shared" ca="1" si="654"/>
        <v>0.61221121307073045</v>
      </c>
      <c r="P502" s="72">
        <f t="shared" ca="1" si="655"/>
        <v>1.2283486882634623E-3</v>
      </c>
      <c r="Q502" s="72">
        <f t="shared" ca="1" si="656"/>
        <v>-2.1024119131787534E-4</v>
      </c>
      <c r="R502" s="72">
        <f t="shared" ca="1" si="657"/>
        <v>-5.0309220863965472E-7</v>
      </c>
      <c r="S502" s="19">
        <f t="shared" ca="1" si="658"/>
        <v>3.2242435151651157E-4</v>
      </c>
      <c r="T502" s="19">
        <f t="shared" ca="1" si="659"/>
        <v>0.99999994802126735</v>
      </c>
      <c r="U502" s="19">
        <f t="shared" ca="1" si="660"/>
        <v>3.224243571029147E-4</v>
      </c>
      <c r="V502" s="19">
        <f t="shared" ca="1" si="661"/>
        <v>-0.46672211124352236</v>
      </c>
      <c r="W502" s="19">
        <f t="shared" ca="1" si="662"/>
        <v>1.4667221112435223</v>
      </c>
      <c r="X502" s="19">
        <f t="shared" ca="1" si="663"/>
        <v>0.61241685487472186</v>
      </c>
      <c r="Y502" s="72">
        <f t="shared" ca="1" si="664"/>
        <v>1.2289980147686709E-3</v>
      </c>
      <c r="Z502" s="72">
        <f t="shared" ca="1" si="665"/>
        <v>-2.1024239806970656E-4</v>
      </c>
      <c r="AA502" s="72">
        <f t="shared" ca="1" si="666"/>
        <v>-1.206751831220234E-9</v>
      </c>
      <c r="AB502" s="19">
        <f t="shared" ca="1" si="667"/>
        <v>3.2242491473537423E-4</v>
      </c>
      <c r="AC502" s="19">
        <f t="shared" ca="1" si="668"/>
        <v>0.99999994802108594</v>
      </c>
      <c r="AD502" s="19">
        <f t="shared" ca="1" si="669"/>
        <v>3.2242492032180659E-4</v>
      </c>
      <c r="AE502" s="19">
        <f t="shared" ca="1" si="670"/>
        <v>-0.4667239748709886</v>
      </c>
      <c r="AF502" s="19">
        <f t="shared" ca="1" si="671"/>
        <v>1.4667239748709886</v>
      </c>
      <c r="AG502" s="19">
        <f t="shared" ca="1" si="672"/>
        <v>0.6124173473397283</v>
      </c>
      <c r="AH502" s="72">
        <f t="shared" ca="1" si="673"/>
        <v>1.2289995705808384E-3</v>
      </c>
      <c r="AI502" s="72">
        <f t="shared" ca="1" si="674"/>
        <v>-2.1024240096430513E-4</v>
      </c>
      <c r="AJ502" s="72">
        <f t="shared" ca="1" si="675"/>
        <v>-2.8945985690830012E-12</v>
      </c>
      <c r="AK502" s="19">
        <f t="shared" ca="1" si="676"/>
        <v>3.2242491608630396E-4</v>
      </c>
      <c r="AL502" s="19">
        <f t="shared" ca="1" si="677"/>
        <v>0.99999994802108549</v>
      </c>
      <c r="AM502" s="19">
        <f t="shared" ca="1" si="678"/>
        <v>3.2242492167273642E-4</v>
      </c>
      <c r="AN502" s="19">
        <f t="shared" ca="1" si="679"/>
        <v>-0.46672397934127341</v>
      </c>
      <c r="AO502" s="19">
        <f t="shared" ca="1" si="680"/>
        <v>0.78216872710784657</v>
      </c>
      <c r="AP502" s="19">
        <f t="shared" ca="1" si="681"/>
        <v>0.21783127289215343</v>
      </c>
      <c r="AQ502" s="72">
        <f t="shared" ca="1" si="682"/>
        <v>6.5652457181901826E-4</v>
      </c>
      <c r="AR502" s="72">
        <f t="shared" ca="1" si="683"/>
        <v>-2.1024238234091549E-4</v>
      </c>
      <c r="AS502" s="72">
        <f t="shared" ca="1" si="684"/>
        <v>1.8623389641406543E-11</v>
      </c>
      <c r="AT502" s="19">
        <f t="shared" ca="1" si="685"/>
        <v>3.2242490739437663E-4</v>
      </c>
      <c r="AU502" s="19">
        <f t="shared" ca="1" si="686"/>
        <v>0.99999994802108816</v>
      </c>
      <c r="AV502" s="19">
        <f t="shared" ca="1" si="687"/>
        <v>3.2242491298080866E-4</v>
      </c>
      <c r="AW502" s="19">
        <f t="shared" ca="1" si="688"/>
        <v>-0.46672395058054167</v>
      </c>
      <c r="AX502" s="19">
        <f t="shared" ca="1" si="689"/>
        <v>1.4667239505805416</v>
      </c>
      <c r="AY502" s="19">
        <f t="shared" ca="1" si="690"/>
        <v>0.61241734092096678</v>
      </c>
      <c r="AZ502" s="72">
        <f t="shared" ca="1" si="691"/>
        <v>1.228999550302444E-3</v>
      </c>
      <c r="BA502" s="72">
        <f t="shared" ca="1" si="692"/>
        <v>-2.1024240092657696E-4</v>
      </c>
      <c r="BB502" s="72">
        <f t="shared" ca="1" si="693"/>
        <v>-1.8585661465788175E-11</v>
      </c>
      <c r="BC502" s="19">
        <f t="shared" ca="1" si="694"/>
        <v>3.2242491606869234E-4</v>
      </c>
      <c r="BD502" s="19">
        <f t="shared" ca="1" si="695"/>
        <v>0.99999994802108549</v>
      </c>
      <c r="BE502" s="19">
        <f t="shared" ca="1" si="696"/>
        <v>3.2242492165512481E-4</v>
      </c>
      <c r="BF502" s="19">
        <f t="shared" ca="1" si="697"/>
        <v>-0.46672397928301296</v>
      </c>
      <c r="BG502" s="19">
        <f t="shared" ca="1" si="698"/>
        <v>1.4667239792830129</v>
      </c>
      <c r="BH502" s="19">
        <f t="shared" ca="1" si="699"/>
        <v>0.61241734850560769</v>
      </c>
      <c r="BI502" s="72">
        <f t="shared" ca="1" si="700"/>
        <v>1.2289995742641288E-3</v>
      </c>
      <c r="BJ502" s="72">
        <f t="shared" ca="1" si="701"/>
        <v>-2.1024240097115783E-4</v>
      </c>
      <c r="BK502" s="72">
        <f t="shared" ca="1" si="702"/>
        <v>-4.4580875449562463E-14</v>
      </c>
      <c r="BL502" s="72">
        <f t="shared" ca="1" si="703"/>
        <v>9.8849814801963073E-3</v>
      </c>
      <c r="BM502" s="72">
        <f t="shared" ca="1" si="704"/>
        <v>1.0024666838428435</v>
      </c>
      <c r="BN502" s="72">
        <f t="shared" ca="1" si="705"/>
        <v>2.4591006250919653E-3</v>
      </c>
      <c r="BO502" s="72">
        <f t="shared" ca="1" si="706"/>
        <v>4.8544823980953195E-7</v>
      </c>
      <c r="BP502" s="72">
        <f t="shared" ca="1" si="707"/>
        <v>2051.5375352458223</v>
      </c>
      <c r="BQ502" s="72">
        <f t="shared" ca="1" si="708"/>
        <v>-2.5593846493881705</v>
      </c>
      <c r="BR502" s="72">
        <f t="shared" ca="1" si="709"/>
        <v>0.5820959155462162</v>
      </c>
      <c r="BS502" s="72">
        <f t="shared" ca="1" si="710"/>
        <v>3.7236885691360095</v>
      </c>
      <c r="BT502" s="72">
        <f t="shared" ca="1" si="711"/>
        <v>213.35806143948787</v>
      </c>
      <c r="BU502" s="72">
        <f t="shared" ca="1" si="712"/>
        <v>33.351639232601791</v>
      </c>
      <c r="BV502" s="72">
        <f t="shared" ca="1" si="713"/>
        <v>213.35163923260177</v>
      </c>
    </row>
    <row r="503" spans="1:74">
      <c r="A503" s="13">
        <f ca="1">'MGRS to'!AO503</f>
        <v>32.297249103283626</v>
      </c>
      <c r="B503" s="13">
        <f ca="1">'MGRS to'!AP503</f>
        <v>-9.2373247756125707</v>
      </c>
      <c r="C503" s="19">
        <f t="shared" ca="1" si="642"/>
        <v>0.56369333618908546</v>
      </c>
      <c r="D503" s="19">
        <f t="shared" ca="1" si="643"/>
        <v>-0.16122173141048576</v>
      </c>
      <c r="E503" s="19">
        <f t="shared" ca="1" si="644"/>
        <v>0.56217336344187274</v>
      </c>
      <c r="F503" s="19">
        <f t="shared" ca="1" si="645"/>
        <v>0.56217759945282819</v>
      </c>
      <c r="G503" s="19">
        <f t="shared" ca="1" si="646"/>
        <v>-4.830871751765331E-6</v>
      </c>
      <c r="H503" s="19">
        <f t="shared" ca="1" si="647"/>
        <v>-4.830871751765331E-6</v>
      </c>
      <c r="I503" s="19">
        <f t="shared" ca="1" si="648"/>
        <v>0</v>
      </c>
      <c r="J503" s="19">
        <f t="shared" ca="1" si="649"/>
        <v>5.8864704622326318E-6</v>
      </c>
      <c r="K503" s="19">
        <f t="shared" ca="1" si="650"/>
        <v>0.99999999998267475</v>
      </c>
      <c r="L503" s="19">
        <f t="shared" ca="1" si="651"/>
        <v>5.8864704622666266E-6</v>
      </c>
      <c r="M503" s="19">
        <f t="shared" ca="1" si="652"/>
        <v>-0.58750475310656347</v>
      </c>
      <c r="N503" s="19">
        <f t="shared" ca="1" si="653"/>
        <v>1.5875047531065634</v>
      </c>
      <c r="O503" s="19">
        <f t="shared" ca="1" si="654"/>
        <v>0.64205589443565736</v>
      </c>
      <c r="P503" s="72">
        <f t="shared" ca="1" si="655"/>
        <v>1.3298002425629284E-3</v>
      </c>
      <c r="Q503" s="72">
        <f t="shared" ca="1" si="656"/>
        <v>-4.8424613488197608E-6</v>
      </c>
      <c r="R503" s="72">
        <f t="shared" ca="1" si="657"/>
        <v>-1.1589597054429788E-8</v>
      </c>
      <c r="S503" s="19">
        <f t="shared" ca="1" si="658"/>
        <v>5.8932836302991967E-6</v>
      </c>
      <c r="T503" s="19">
        <f t="shared" ca="1" si="659"/>
        <v>0.99999999998263456</v>
      </c>
      <c r="U503" s="19">
        <f t="shared" ca="1" si="660"/>
        <v>5.8932836303333101E-6</v>
      </c>
      <c r="V503" s="19">
        <f t="shared" ca="1" si="661"/>
        <v>-0.58823337982054491</v>
      </c>
      <c r="W503" s="19">
        <f t="shared" ca="1" si="662"/>
        <v>1.588233379820545</v>
      </c>
      <c r="X503" s="19">
        <f t="shared" ca="1" si="663"/>
        <v>0.64222010684969155</v>
      </c>
      <c r="Y503" s="72">
        <f t="shared" ca="1" si="664"/>
        <v>1.3304081499186855E-3</v>
      </c>
      <c r="Z503" s="72">
        <f t="shared" ca="1" si="665"/>
        <v>-4.8424891530752883E-6</v>
      </c>
      <c r="AA503" s="72">
        <f t="shared" ca="1" si="666"/>
        <v>-2.7804255527455728E-11</v>
      </c>
      <c r="AB503" s="19">
        <f t="shared" ca="1" si="667"/>
        <v>5.8932999857109116E-6</v>
      </c>
      <c r="AC503" s="19">
        <f t="shared" ca="1" si="668"/>
        <v>0.99999999998263456</v>
      </c>
      <c r="AD503" s="19">
        <f t="shared" ca="1" si="669"/>
        <v>5.8932999857450242E-6</v>
      </c>
      <c r="AE503" s="19">
        <f t="shared" ca="1" si="670"/>
        <v>-0.58823512480885298</v>
      </c>
      <c r="AF503" s="19">
        <f t="shared" ca="1" si="671"/>
        <v>1.5882351248088531</v>
      </c>
      <c r="AG503" s="19">
        <f t="shared" ca="1" si="672"/>
        <v>0.64222049994119335</v>
      </c>
      <c r="AH503" s="72">
        <f t="shared" ca="1" si="673"/>
        <v>1.3304096057934847E-3</v>
      </c>
      <c r="AI503" s="72">
        <f t="shared" ca="1" si="674"/>
        <v>-4.8424892197796462E-6</v>
      </c>
      <c r="AJ503" s="72">
        <f t="shared" ca="1" si="675"/>
        <v>-6.6704357898242188E-14</v>
      </c>
      <c r="AK503" s="19">
        <f t="shared" ca="1" si="676"/>
        <v>5.8933000249486532E-6</v>
      </c>
      <c r="AL503" s="19">
        <f t="shared" ca="1" si="677"/>
        <v>0.99999999998263456</v>
      </c>
      <c r="AM503" s="19">
        <f t="shared" ca="1" si="678"/>
        <v>5.8933000249827658E-6</v>
      </c>
      <c r="AN503" s="19">
        <f t="shared" ca="1" si="679"/>
        <v>-0.58823512899519437</v>
      </c>
      <c r="AO503" s="19">
        <f t="shared" ca="1" si="680"/>
        <v>0.65397943301600703</v>
      </c>
      <c r="AP503" s="19">
        <f t="shared" ca="1" si="681"/>
        <v>0.34602056698399297</v>
      </c>
      <c r="AQ503" s="72">
        <f t="shared" ca="1" si="682"/>
        <v>5.4910374338879139E-4</v>
      </c>
      <c r="AR503" s="72">
        <f t="shared" ca="1" si="683"/>
        <v>-4.8424905836385096E-6</v>
      </c>
      <c r="AS503" s="72">
        <f t="shared" ca="1" si="684"/>
        <v>-1.363858863424384E-12</v>
      </c>
      <c r="AT503" s="19">
        <f t="shared" ca="1" si="685"/>
        <v>5.893300827216265E-6</v>
      </c>
      <c r="AU503" s="19">
        <f t="shared" ca="1" si="686"/>
        <v>0.99999999998263456</v>
      </c>
      <c r="AV503" s="19">
        <f t="shared" ca="1" si="687"/>
        <v>5.8933008272503775E-6</v>
      </c>
      <c r="AW503" s="19">
        <f t="shared" ca="1" si="688"/>
        <v>-0.58823521459046446</v>
      </c>
      <c r="AX503" s="19">
        <f t="shared" ca="1" si="689"/>
        <v>1.5882352145904646</v>
      </c>
      <c r="AY503" s="19">
        <f t="shared" ca="1" si="690"/>
        <v>0.64222052016616993</v>
      </c>
      <c r="AZ503" s="72">
        <f t="shared" ca="1" si="691"/>
        <v>1.3304096806998804E-3</v>
      </c>
      <c r="BA503" s="72">
        <f t="shared" ca="1" si="692"/>
        <v>-4.8424892232116678E-6</v>
      </c>
      <c r="BB503" s="72">
        <f t="shared" ca="1" si="693"/>
        <v>1.3604268417761719E-12</v>
      </c>
      <c r="BC503" s="19">
        <f t="shared" ca="1" si="694"/>
        <v>5.8933000269674834E-6</v>
      </c>
      <c r="BD503" s="19">
        <f t="shared" ca="1" si="695"/>
        <v>0.99999999998263456</v>
      </c>
      <c r="BE503" s="19">
        <f t="shared" ca="1" si="696"/>
        <v>5.893300027001596E-6</v>
      </c>
      <c r="BF503" s="19">
        <f t="shared" ca="1" si="697"/>
        <v>-0.58823512921058674</v>
      </c>
      <c r="BG503" s="19">
        <f t="shared" ca="1" si="698"/>
        <v>1.5882351292105867</v>
      </c>
      <c r="BH503" s="19">
        <f t="shared" ca="1" si="699"/>
        <v>0.64222050093276573</v>
      </c>
      <c r="BI503" s="72">
        <f t="shared" ca="1" si="700"/>
        <v>1.3304096094659294E-3</v>
      </c>
      <c r="BJ503" s="72">
        <f t="shared" ca="1" si="701"/>
        <v>-4.8424892199479084E-6</v>
      </c>
      <c r="BK503" s="72">
        <f t="shared" ca="1" si="702"/>
        <v>3.2637594002730107E-15</v>
      </c>
      <c r="BL503" s="72">
        <f t="shared" ca="1" si="703"/>
        <v>1.070390547928343E-2</v>
      </c>
      <c r="BM503" s="72">
        <f t="shared" ca="1" si="704"/>
        <v>1.0026706295452894</v>
      </c>
      <c r="BN503" s="72">
        <f t="shared" ca="1" si="705"/>
        <v>2.6617426937150523E-3</v>
      </c>
      <c r="BO503" s="72">
        <f t="shared" ca="1" si="706"/>
        <v>1.0072318822246867E-8</v>
      </c>
      <c r="BP503" s="72">
        <f t="shared" ca="1" si="707"/>
        <v>37.498098144076891</v>
      </c>
      <c r="BQ503" s="72">
        <f t="shared" ca="1" si="708"/>
        <v>-0.76634264726589252</v>
      </c>
      <c r="BR503" s="72">
        <f t="shared" ca="1" si="709"/>
        <v>2.3752474251446567</v>
      </c>
      <c r="BS503" s="72">
        <f t="shared" ca="1" si="710"/>
        <v>5.5168400787344503</v>
      </c>
      <c r="BT503" s="72">
        <f t="shared" ca="1" si="711"/>
        <v>316.09180065078158</v>
      </c>
      <c r="BU503" s="72">
        <f t="shared" ca="1" si="712"/>
        <v>136.09165276010475</v>
      </c>
      <c r="BV503" s="72">
        <f t="shared" ca="1" si="713"/>
        <v>316.09165276010481</v>
      </c>
    </row>
    <row r="504" spans="1:74">
      <c r="A504" s="13">
        <f ca="1">'MGRS to'!AO504</f>
        <v>32.297325882621848</v>
      </c>
      <c r="B504" s="13">
        <f ca="1">'MGRS to'!AP504</f>
        <v>-9.2443669579648731</v>
      </c>
      <c r="C504" s="19">
        <f t="shared" ca="1" si="642"/>
        <v>0.56369467624133485</v>
      </c>
      <c r="D504" s="19">
        <f t="shared" ca="1" si="643"/>
        <v>-0.16134464067905926</v>
      </c>
      <c r="E504" s="19">
        <f t="shared" ca="1" si="644"/>
        <v>0.56217759945282819</v>
      </c>
      <c r="F504" s="19">
        <f t="shared" ca="1" si="645"/>
        <v>0.5621789375695132</v>
      </c>
      <c r="G504" s="19">
        <f t="shared" ca="1" si="646"/>
        <v>-1.2290926857350115E-4</v>
      </c>
      <c r="H504" s="19">
        <f t="shared" ca="1" si="647"/>
        <v>-1.2290926857350115E-4</v>
      </c>
      <c r="I504" s="19">
        <f t="shared" ca="1" si="648"/>
        <v>0</v>
      </c>
      <c r="J504" s="19">
        <f t="shared" ca="1" si="649"/>
        <v>1.0400165334893899E-4</v>
      </c>
      <c r="K504" s="19">
        <f t="shared" ca="1" si="650"/>
        <v>0.99999999459182787</v>
      </c>
      <c r="L504" s="19">
        <f t="shared" ca="1" si="651"/>
        <v>1.0400165353642529E-4</v>
      </c>
      <c r="M504" s="19">
        <f t="shared" ca="1" si="652"/>
        <v>-0.84602600025759789</v>
      </c>
      <c r="N504" s="19">
        <f t="shared" ca="1" si="653"/>
        <v>1.8460260002575979</v>
      </c>
      <c r="O504" s="19">
        <f t="shared" ca="1" si="654"/>
        <v>0.69218038824196237</v>
      </c>
      <c r="P504" s="72">
        <f t="shared" ca="1" si="655"/>
        <v>1.5453490468709458E-3</v>
      </c>
      <c r="Q504" s="72">
        <f t="shared" ca="1" si="656"/>
        <v>-1.2320413547447793E-4</v>
      </c>
      <c r="R504" s="72">
        <f t="shared" ca="1" si="657"/>
        <v>-2.9486690097677904E-7</v>
      </c>
      <c r="S504" s="19">
        <f t="shared" ca="1" si="658"/>
        <v>1.042511184618461E-4</v>
      </c>
      <c r="T504" s="19">
        <f t="shared" ca="1" si="659"/>
        <v>0.99999999456585198</v>
      </c>
      <c r="U504" s="19">
        <f t="shared" ca="1" si="660"/>
        <v>1.0425111865068479E-4</v>
      </c>
      <c r="V504" s="19">
        <f t="shared" ca="1" si="661"/>
        <v>-0.84602633504518787</v>
      </c>
      <c r="W504" s="19">
        <f t="shared" ca="1" si="662"/>
        <v>1.8460263350451878</v>
      </c>
      <c r="X504" s="19">
        <f t="shared" ca="1" si="663"/>
        <v>0.69218044404085854</v>
      </c>
      <c r="Y504" s="72">
        <f t="shared" ca="1" si="664"/>
        <v>1.5453493258263688E-3</v>
      </c>
      <c r="Z504" s="72">
        <f t="shared" ca="1" si="665"/>
        <v>-1.232048428783229E-4</v>
      </c>
      <c r="AA504" s="72">
        <f t="shared" ca="1" si="666"/>
        <v>-7.0740384497435319E-10</v>
      </c>
      <c r="AB504" s="19">
        <f t="shared" ca="1" si="667"/>
        <v>1.0425171694412545E-4</v>
      </c>
      <c r="AC504" s="19">
        <f t="shared" ca="1" si="668"/>
        <v>0.99999999456578959</v>
      </c>
      <c r="AD504" s="19">
        <f t="shared" ca="1" si="669"/>
        <v>1.0425171713296738E-4</v>
      </c>
      <c r="AE504" s="19">
        <f t="shared" ca="1" si="670"/>
        <v>-0.8460263358454756</v>
      </c>
      <c r="AF504" s="19">
        <f t="shared" ca="1" si="671"/>
        <v>1.8460263358454756</v>
      </c>
      <c r="AG504" s="19">
        <f t="shared" ca="1" si="672"/>
        <v>0.69218044417424185</v>
      </c>
      <c r="AH504" s="72">
        <f t="shared" ca="1" si="673"/>
        <v>1.5453493264931933E-3</v>
      </c>
      <c r="AI504" s="72">
        <f t="shared" ca="1" si="674"/>
        <v>-1.2320484457542828E-4</v>
      </c>
      <c r="AJ504" s="72">
        <f t="shared" ca="1" si="675"/>
        <v>-1.6971053739840009E-12</v>
      </c>
      <c r="AK504" s="19">
        <f t="shared" ca="1" si="676"/>
        <v>1.0425171837992147E-4</v>
      </c>
      <c r="AL504" s="19">
        <f t="shared" ca="1" si="677"/>
        <v>0.99999999456578947</v>
      </c>
      <c r="AM504" s="19">
        <f t="shared" ca="1" si="678"/>
        <v>1.0425171856876341E-4</v>
      </c>
      <c r="AN504" s="19">
        <f t="shared" ca="1" si="679"/>
        <v>-0.84602633584739395</v>
      </c>
      <c r="AO504" s="19">
        <f t="shared" ca="1" si="680"/>
        <v>0.2842394390526326</v>
      </c>
      <c r="AP504" s="19">
        <f t="shared" ca="1" si="681"/>
        <v>0.7157605609473674</v>
      </c>
      <c r="AQ504" s="72">
        <f t="shared" ca="1" si="682"/>
        <v>2.3887877409443695E-4</v>
      </c>
      <c r="AR504" s="72">
        <f t="shared" ca="1" si="683"/>
        <v>-1.2320496538288886E-4</v>
      </c>
      <c r="AS504" s="72">
        <f t="shared" ca="1" si="684"/>
        <v>-1.2080746057924023E-10</v>
      </c>
      <c r="AT504" s="19">
        <f t="shared" ca="1" si="685"/>
        <v>1.0425182058621419E-4</v>
      </c>
      <c r="AU504" s="19">
        <f t="shared" ca="1" si="686"/>
        <v>0.99999999456577882</v>
      </c>
      <c r="AV504" s="19">
        <f t="shared" ca="1" si="687"/>
        <v>1.0425182077505669E-4</v>
      </c>
      <c r="AW504" s="19">
        <f t="shared" ca="1" si="688"/>
        <v>-0.84602633598406185</v>
      </c>
      <c r="AX504" s="19">
        <f t="shared" ca="1" si="689"/>
        <v>1.8460263359840619</v>
      </c>
      <c r="AY504" s="19">
        <f t="shared" ca="1" si="690"/>
        <v>0.69218044419733993</v>
      </c>
      <c r="AZ504" s="72">
        <f t="shared" ca="1" si="691"/>
        <v>1.545349326608668E-3</v>
      </c>
      <c r="BA504" s="72">
        <f t="shared" ca="1" si="692"/>
        <v>-1.2320484486932426E-4</v>
      </c>
      <c r="BB504" s="72">
        <f t="shared" ca="1" si="693"/>
        <v>1.2051356459530198E-10</v>
      </c>
      <c r="BC504" s="19">
        <f t="shared" ca="1" si="694"/>
        <v>1.0425171862856501E-4</v>
      </c>
      <c r="BD504" s="19">
        <f t="shared" ca="1" si="695"/>
        <v>0.99999999456578947</v>
      </c>
      <c r="BE504" s="19">
        <f t="shared" ca="1" si="696"/>
        <v>1.0425171881740694E-4</v>
      </c>
      <c r="BF504" s="19">
        <f t="shared" ca="1" si="697"/>
        <v>-0.84602633584772802</v>
      </c>
      <c r="BG504" s="19">
        <f t="shared" ca="1" si="698"/>
        <v>1.846026335847728</v>
      </c>
      <c r="BH504" s="19">
        <f t="shared" ca="1" si="699"/>
        <v>0.69218044417461733</v>
      </c>
      <c r="BI504" s="72">
        <f t="shared" ca="1" si="700"/>
        <v>1.5453493264950702E-3</v>
      </c>
      <c r="BJ504" s="72">
        <f t="shared" ca="1" si="701"/>
        <v>-1.2320484458020481E-4</v>
      </c>
      <c r="BK504" s="72">
        <f t="shared" ca="1" si="702"/>
        <v>2.8911944995220484E-13</v>
      </c>
      <c r="BL504" s="72">
        <f t="shared" ca="1" si="703"/>
        <v>1.2441288476601906E-2</v>
      </c>
      <c r="BM504" s="72">
        <f t="shared" ca="1" si="704"/>
        <v>1.0031031038974547</v>
      </c>
      <c r="BN504" s="72">
        <f t="shared" ca="1" si="705"/>
        <v>3.0911119764197754E-3</v>
      </c>
      <c r="BO504" s="72">
        <f t="shared" ca="1" si="706"/>
        <v>2.2304704283861907E-7</v>
      </c>
      <c r="BP504" s="72">
        <f t="shared" ca="1" si="707"/>
        <v>663.33653456027366</v>
      </c>
      <c r="BQ504" s="72">
        <f t="shared" ca="1" si="708"/>
        <v>-1.5578658951392303</v>
      </c>
      <c r="BR504" s="72">
        <f t="shared" ca="1" si="709"/>
        <v>1.5836610865121912</v>
      </c>
      <c r="BS504" s="72">
        <f t="shared" ca="1" si="710"/>
        <v>4.7252537401019845</v>
      </c>
      <c r="BT504" s="72">
        <f t="shared" ca="1" si="711"/>
        <v>270.74085916115206</v>
      </c>
      <c r="BU504" s="72">
        <f t="shared" ca="1" si="712"/>
        <v>90.737096436250894</v>
      </c>
      <c r="BV504" s="72">
        <f t="shared" ca="1" si="713"/>
        <v>270.73709643625091</v>
      </c>
    </row>
    <row r="505" spans="1:74">
      <c r="A505" s="13">
        <f ca="1">'MGRS to'!AO505</f>
        <v>32.296904332502166</v>
      </c>
      <c r="B505" s="13">
        <f ca="1">'MGRS to'!AP505</f>
        <v>-9.2383647688527866</v>
      </c>
      <c r="C505" s="19">
        <f t="shared" ca="1" si="642"/>
        <v>0.5636873188037842</v>
      </c>
      <c r="D505" s="19">
        <f t="shared" ca="1" si="643"/>
        <v>-0.16123988271672601</v>
      </c>
      <c r="E505" s="19">
        <f t="shared" ca="1" si="644"/>
        <v>0.5621789375695132</v>
      </c>
      <c r="F505" s="19">
        <f t="shared" ca="1" si="645"/>
        <v>0.56217159075914125</v>
      </c>
      <c r="G505" s="19">
        <f t="shared" ca="1" si="646"/>
        <v>1.0475796233325174E-4</v>
      </c>
      <c r="H505" s="19">
        <f t="shared" ca="1" si="647"/>
        <v>1.0475796233325174E-4</v>
      </c>
      <c r="I505" s="19">
        <f t="shared" ca="1" si="648"/>
        <v>0</v>
      </c>
      <c r="J505" s="19">
        <f t="shared" ca="1" si="649"/>
        <v>8.8939424041925864E-5</v>
      </c>
      <c r="K505" s="19">
        <f t="shared" ca="1" si="650"/>
        <v>0.99999999604488943</v>
      </c>
      <c r="L505" s="19">
        <f t="shared" ca="1" si="651"/>
        <v>8.8939424159180947E-5</v>
      </c>
      <c r="M505" s="19">
        <f t="shared" ca="1" si="652"/>
        <v>0.84320600972975457</v>
      </c>
      <c r="N505" s="19">
        <f t="shared" ca="1" si="653"/>
        <v>0.15679399027024543</v>
      </c>
      <c r="O505" s="19">
        <f t="shared" ca="1" si="654"/>
        <v>-2.6241030447147047</v>
      </c>
      <c r="P505" s="72">
        <f t="shared" ca="1" si="655"/>
        <v>1.3181396659708931E-4</v>
      </c>
      <c r="Q505" s="72">
        <f t="shared" ca="1" si="656"/>
        <v>1.0500928374644324E-4</v>
      </c>
      <c r="R505" s="72">
        <f t="shared" ca="1" si="657"/>
        <v>2.5132141319149392E-7</v>
      </c>
      <c r="S505" s="19">
        <f t="shared" ca="1" si="658"/>
        <v>8.9151341497482271E-5</v>
      </c>
      <c r="T505" s="19">
        <f t="shared" ca="1" si="659"/>
        <v>0.99999999602601908</v>
      </c>
      <c r="U505" s="19">
        <f t="shared" ca="1" si="660"/>
        <v>8.9151341615577515E-5</v>
      </c>
      <c r="V505" s="19">
        <f t="shared" ca="1" si="661"/>
        <v>0.84321976392182618</v>
      </c>
      <c r="W505" s="19">
        <f t="shared" ca="1" si="662"/>
        <v>0.15678023607817382</v>
      </c>
      <c r="X505" s="19">
        <f t="shared" ca="1" si="663"/>
        <v>-2.6244209841024446</v>
      </c>
      <c r="Y505" s="72">
        <f t="shared" ca="1" si="664"/>
        <v>1.3180240823338512E-4</v>
      </c>
      <c r="Z505" s="72">
        <f t="shared" ca="1" si="665"/>
        <v>1.0500988668345123E-4</v>
      </c>
      <c r="AA505" s="72">
        <f t="shared" ca="1" si="666"/>
        <v>6.0293700799218461E-10</v>
      </c>
      <c r="AB505" s="19">
        <f t="shared" ca="1" si="667"/>
        <v>8.9151849905888913E-5</v>
      </c>
      <c r="AC505" s="19">
        <f t="shared" ca="1" si="668"/>
        <v>0.99999999602597378</v>
      </c>
      <c r="AD505" s="19">
        <f t="shared" ca="1" si="669"/>
        <v>8.9151850023986177E-5</v>
      </c>
      <c r="AE505" s="19">
        <f t="shared" ca="1" si="670"/>
        <v>0.84321979680119707</v>
      </c>
      <c r="AF505" s="19">
        <f t="shared" ca="1" si="671"/>
        <v>0.15678020319880293</v>
      </c>
      <c r="AG505" s="19">
        <f t="shared" ca="1" si="672"/>
        <v>-2.6244217442028042</v>
      </c>
      <c r="AH505" s="72">
        <f t="shared" ca="1" si="673"/>
        <v>1.3180238060313693E-4</v>
      </c>
      <c r="AI505" s="72">
        <f t="shared" ca="1" si="674"/>
        <v>1.0500988812993775E-4</v>
      </c>
      <c r="AJ505" s="72">
        <f t="shared" ca="1" si="675"/>
        <v>1.446486525935424E-12</v>
      </c>
      <c r="AK505" s="19">
        <f t="shared" ca="1" si="676"/>
        <v>8.9151851125596069E-5</v>
      </c>
      <c r="AL505" s="19">
        <f t="shared" ca="1" si="677"/>
        <v>0.99999999602597367</v>
      </c>
      <c r="AM505" s="19">
        <f t="shared" ca="1" si="678"/>
        <v>8.9151851243693332E-5</v>
      </c>
      <c r="AN505" s="19">
        <f t="shared" ca="1" si="679"/>
        <v>0.8432197968800661</v>
      </c>
      <c r="AO505" s="19">
        <f t="shared" ca="1" si="680"/>
        <v>0.28898037414954003</v>
      </c>
      <c r="AP505" s="19">
        <f t="shared" ca="1" si="681"/>
        <v>0.71101962585045997</v>
      </c>
      <c r="AQ505" s="72">
        <f t="shared" ca="1" si="682"/>
        <v>2.4286023412784695E-4</v>
      </c>
      <c r="AR505" s="72">
        <f t="shared" ca="1" si="683"/>
        <v>1.0500999086025662E-4</v>
      </c>
      <c r="AS505" s="72">
        <f t="shared" ca="1" si="684"/>
        <v>1.0273031886699324E-10</v>
      </c>
      <c r="AT505" s="19">
        <f t="shared" ca="1" si="685"/>
        <v>8.9151937749837554E-5</v>
      </c>
      <c r="AU505" s="19">
        <f t="shared" ca="1" si="686"/>
        <v>0.99999999602596601</v>
      </c>
      <c r="AV505" s="19">
        <f t="shared" ca="1" si="687"/>
        <v>8.915193786793517E-5</v>
      </c>
      <c r="AW505" s="19">
        <f t="shared" ca="1" si="688"/>
        <v>0.84321980248206896</v>
      </c>
      <c r="AX505" s="19">
        <f t="shared" ca="1" si="689"/>
        <v>0.15678019751793104</v>
      </c>
      <c r="AY505" s="19">
        <f t="shared" ca="1" si="690"/>
        <v>-2.6244218755323794</v>
      </c>
      <c r="AZ505" s="72">
        <f t="shared" ca="1" si="691"/>
        <v>1.3180237582920436E-4</v>
      </c>
      <c r="BA505" s="72">
        <f t="shared" ca="1" si="692"/>
        <v>1.0500988837986492E-4</v>
      </c>
      <c r="BB505" s="72">
        <f t="shared" ca="1" si="693"/>
        <v>-1.0248039169927312E-10</v>
      </c>
      <c r="BC505" s="19">
        <f t="shared" ca="1" si="694"/>
        <v>8.9151851336340577E-5</v>
      </c>
      <c r="BD505" s="19">
        <f t="shared" ca="1" si="695"/>
        <v>0.99999999602597367</v>
      </c>
      <c r="BE505" s="19">
        <f t="shared" ca="1" si="696"/>
        <v>8.915185145443784E-5</v>
      </c>
      <c r="BF505" s="19">
        <f t="shared" ca="1" si="697"/>
        <v>0.84321979689368576</v>
      </c>
      <c r="BG505" s="19">
        <f t="shared" ca="1" si="698"/>
        <v>0.15678020310631424</v>
      </c>
      <c r="BH505" s="19">
        <f t="shared" ca="1" si="699"/>
        <v>-2.6244217463409441</v>
      </c>
      <c r="BI505" s="72">
        <f t="shared" ca="1" si="700"/>
        <v>1.3180238052541387E-4</v>
      </c>
      <c r="BJ505" s="72">
        <f t="shared" ca="1" si="701"/>
        <v>1.0500988813400756E-4</v>
      </c>
      <c r="BK505" s="72">
        <f t="shared" ca="1" si="702"/>
        <v>-2.4585735736767228E-13</v>
      </c>
      <c r="BL505" s="72">
        <f t="shared" ca="1" si="703"/>
        <v>1.056619668088412E-3</v>
      </c>
      <c r="BM505" s="72">
        <f t="shared" ca="1" si="704"/>
        <v>1.0002641026066839</v>
      </c>
      <c r="BN505" s="72">
        <f t="shared" ca="1" si="705"/>
        <v>2.6401544657323264E-4</v>
      </c>
      <c r="BO505" s="72">
        <f t="shared" ca="1" si="706"/>
        <v>-6.1752403373216443E-8</v>
      </c>
      <c r="BP505" s="72">
        <f t="shared" ca="1" si="707"/>
        <v>567.2585576931001</v>
      </c>
      <c r="BQ505" s="72">
        <f t="shared" ca="1" si="708"/>
        <v>1.6536651950352488</v>
      </c>
      <c r="BR505" s="72">
        <f t="shared" ca="1" si="709"/>
        <v>-1.487871485350301</v>
      </c>
      <c r="BS505" s="72">
        <f t="shared" ca="1" si="710"/>
        <v>1.6537211682394921</v>
      </c>
      <c r="BT505" s="72">
        <f t="shared" ca="1" si="711"/>
        <v>94.748036403197887</v>
      </c>
      <c r="BU505" s="72">
        <f t="shared" ca="1" si="712"/>
        <v>-85.248756568433151</v>
      </c>
      <c r="BV505" s="72">
        <f t="shared" ca="1" si="713"/>
        <v>94.751243431566877</v>
      </c>
    </row>
    <row r="506" spans="1:74">
      <c r="A506" s="13">
        <f ca="1">'MGRS to'!AO506</f>
        <v>32.315527595242187</v>
      </c>
      <c r="B506" s="13">
        <f ca="1">'MGRS to'!AP506</f>
        <v>-9.221755853712283</v>
      </c>
      <c r="C506" s="19">
        <f t="shared" ca="1" si="642"/>
        <v>0.56401235605606159</v>
      </c>
      <c r="D506" s="19">
        <f t="shared" ca="1" si="643"/>
        <v>-0.16095000246233987</v>
      </c>
      <c r="E506" s="19">
        <f t="shared" ca="1" si="644"/>
        <v>0.56217159075914125</v>
      </c>
      <c r="F506" s="19">
        <f t="shared" ca="1" si="645"/>
        <v>0.56249615883575121</v>
      </c>
      <c r="G506" s="19">
        <f t="shared" ca="1" si="646"/>
        <v>2.898802543861434E-4</v>
      </c>
      <c r="H506" s="19">
        <f t="shared" ca="1" si="647"/>
        <v>2.898802543861434E-4</v>
      </c>
      <c r="I506" s="19">
        <f t="shared" ca="1" si="648"/>
        <v>0</v>
      </c>
      <c r="J506" s="19">
        <f t="shared" ca="1" si="649"/>
        <v>4.0680253645737743E-4</v>
      </c>
      <c r="K506" s="19">
        <f t="shared" ca="1" si="650"/>
        <v>0.99999991725584469</v>
      </c>
      <c r="L506" s="19">
        <f t="shared" ca="1" si="651"/>
        <v>4.0680254767755522E-4</v>
      </c>
      <c r="M506" s="19">
        <f t="shared" ca="1" si="652"/>
        <v>0.51002224364345161</v>
      </c>
      <c r="N506" s="19">
        <f t="shared" ca="1" si="653"/>
        <v>0.48997775635654839</v>
      </c>
      <c r="O506" s="19">
        <f t="shared" ca="1" si="654"/>
        <v>-0.16030515411586688</v>
      </c>
      <c r="P506" s="72">
        <f t="shared" ca="1" si="655"/>
        <v>4.115716382083526E-4</v>
      </c>
      <c r="Q506" s="72">
        <f t="shared" ca="1" si="656"/>
        <v>2.9057555766777253E-4</v>
      </c>
      <c r="R506" s="72">
        <f t="shared" ca="1" si="657"/>
        <v>6.9530328162913232E-7</v>
      </c>
      <c r="S506" s="19">
        <f t="shared" ca="1" si="658"/>
        <v>4.071574270598706E-4</v>
      </c>
      <c r="T506" s="19">
        <f t="shared" ca="1" si="659"/>
        <v>0.99999991711141134</v>
      </c>
      <c r="U506" s="19">
        <f t="shared" ca="1" si="660"/>
        <v>4.0715743830943915E-4</v>
      </c>
      <c r="V506" s="19">
        <f t="shared" ca="1" si="661"/>
        <v>0.51079995986086513</v>
      </c>
      <c r="W506" s="19">
        <f t="shared" ca="1" si="662"/>
        <v>0.48920004013913487</v>
      </c>
      <c r="X506" s="19">
        <f t="shared" ca="1" si="663"/>
        <v>-0.16214977404180364</v>
      </c>
      <c r="Y506" s="72">
        <f t="shared" ca="1" si="664"/>
        <v>4.109191738582076E-4</v>
      </c>
      <c r="Z506" s="72">
        <f t="shared" ca="1" si="665"/>
        <v>2.9057722541339079E-4</v>
      </c>
      <c r="AA506" s="72">
        <f t="shared" ca="1" si="666"/>
        <v>1.6677456182549732E-9</v>
      </c>
      <c r="AB506" s="19">
        <f t="shared" ca="1" si="667"/>
        <v>4.0715827894573437E-4</v>
      </c>
      <c r="AC506" s="19">
        <f t="shared" ca="1" si="668"/>
        <v>0.99999991711106451</v>
      </c>
      <c r="AD506" s="19">
        <f t="shared" ca="1" si="669"/>
        <v>4.0715829019537356E-4</v>
      </c>
      <c r="AE506" s="19">
        <f t="shared" ca="1" si="670"/>
        <v>0.510801822836076</v>
      </c>
      <c r="AF506" s="19">
        <f t="shared" ca="1" si="671"/>
        <v>0.489198177163924</v>
      </c>
      <c r="AG506" s="19">
        <f t="shared" ca="1" si="672"/>
        <v>-0.16215419976605339</v>
      </c>
      <c r="AH506" s="72">
        <f t="shared" ca="1" si="673"/>
        <v>4.1091761091369936E-4</v>
      </c>
      <c r="AI506" s="72">
        <f t="shared" ca="1" si="674"/>
        <v>2.9057722941362425E-4</v>
      </c>
      <c r="AJ506" s="72">
        <f t="shared" ca="1" si="675"/>
        <v>4.0002334669546336E-12</v>
      </c>
      <c r="AK506" s="19">
        <f t="shared" ca="1" si="676"/>
        <v>4.0715828098904119E-4</v>
      </c>
      <c r="AL506" s="19">
        <f t="shared" ca="1" si="677"/>
        <v>0.99999991711106373</v>
      </c>
      <c r="AM506" s="19">
        <f t="shared" ca="1" si="678"/>
        <v>4.0715829223868049E-4</v>
      </c>
      <c r="AN506" s="19">
        <f t="shared" ca="1" si="679"/>
        <v>0.51080182730459511</v>
      </c>
      <c r="AO506" s="19">
        <f t="shared" ca="1" si="680"/>
        <v>0.73908149322228667</v>
      </c>
      <c r="AP506" s="19">
        <f t="shared" ca="1" si="681"/>
        <v>0.26091850677771333</v>
      </c>
      <c r="AQ506" s="72">
        <f t="shared" ca="1" si="682"/>
        <v>6.2042580357662025E-4</v>
      </c>
      <c r="AR506" s="72">
        <f t="shared" ca="1" si="683"/>
        <v>2.9057724261360806E-4</v>
      </c>
      <c r="AS506" s="72">
        <f t="shared" ca="1" si="684"/>
        <v>1.3199983803485055E-11</v>
      </c>
      <c r="AT506" s="19">
        <f t="shared" ca="1" si="685"/>
        <v>4.071582877316539E-4</v>
      </c>
      <c r="AU506" s="19">
        <f t="shared" ca="1" si="686"/>
        <v>0.99999991711106095</v>
      </c>
      <c r="AV506" s="19">
        <f t="shared" ca="1" si="687"/>
        <v>4.0715829898129379E-4</v>
      </c>
      <c r="AW506" s="19">
        <f t="shared" ca="1" si="688"/>
        <v>0.51080184204970114</v>
      </c>
      <c r="AX506" s="19">
        <f t="shared" ca="1" si="689"/>
        <v>0.48919815795029886</v>
      </c>
      <c r="AY506" s="19">
        <f t="shared" ca="1" si="690"/>
        <v>-0.16215424541053292</v>
      </c>
      <c r="AZ506" s="72">
        <f t="shared" ca="1" si="691"/>
        <v>4.1091759479441344E-4</v>
      </c>
      <c r="BA506" s="72">
        <f t="shared" ca="1" si="692"/>
        <v>2.9057722945488048E-4</v>
      </c>
      <c r="BB506" s="72">
        <f t="shared" ca="1" si="693"/>
        <v>-1.315872757978731E-11</v>
      </c>
      <c r="BC506" s="19">
        <f t="shared" ca="1" si="694"/>
        <v>4.0715828101015489E-4</v>
      </c>
      <c r="BD506" s="19">
        <f t="shared" ca="1" si="695"/>
        <v>0.99999991711106362</v>
      </c>
      <c r="BE506" s="19">
        <f t="shared" ca="1" si="696"/>
        <v>4.0715829225979424E-4</v>
      </c>
      <c r="BF506" s="19">
        <f t="shared" ca="1" si="697"/>
        <v>0.51080182735063062</v>
      </c>
      <c r="BG506" s="19">
        <f t="shared" ca="1" si="698"/>
        <v>0.48919817264936938</v>
      </c>
      <c r="BH506" s="19">
        <f t="shared" ca="1" si="699"/>
        <v>-0.16215421049096812</v>
      </c>
      <c r="BI506" s="72">
        <f t="shared" ca="1" si="700"/>
        <v>4.1091760712621016E-4</v>
      </c>
      <c r="BJ506" s="72">
        <f t="shared" ca="1" si="701"/>
        <v>2.905772294233181E-4</v>
      </c>
      <c r="BK506" s="72">
        <f t="shared" ca="1" si="702"/>
        <v>-3.1562372073551392E-14</v>
      </c>
      <c r="BL506" s="72">
        <f t="shared" ca="1" si="703"/>
        <v>3.2969494908979139E-3</v>
      </c>
      <c r="BM506" s="72">
        <f t="shared" ca="1" si="704"/>
        <v>1.0008237285459773</v>
      </c>
      <c r="BN506" s="72">
        <f t="shared" ca="1" si="705"/>
        <v>8.2288122262261308E-4</v>
      </c>
      <c r="BO506" s="72">
        <f t="shared" ca="1" si="706"/>
        <v>-5.4393904769927339E-8</v>
      </c>
      <c r="BP506" s="72">
        <f t="shared" ca="1" si="707"/>
        <v>2590.6824478468066</v>
      </c>
      <c r="BQ506" s="72">
        <f t="shared" ca="1" si="708"/>
        <v>0.64584107309703198</v>
      </c>
      <c r="BR506" s="72">
        <f t="shared" ca="1" si="709"/>
        <v>-2.4955966557133031</v>
      </c>
      <c r="BS506" s="72">
        <f t="shared" ca="1" si="710"/>
        <v>0.64599599787648998</v>
      </c>
      <c r="BT506" s="72">
        <f t="shared" ca="1" si="711"/>
        <v>37.003967724660015</v>
      </c>
      <c r="BU506" s="72">
        <f t="shared" ca="1" si="712"/>
        <v>-142.98715573933504</v>
      </c>
      <c r="BV506" s="72">
        <f t="shared" ca="1" si="713"/>
        <v>37.012844260664963</v>
      </c>
    </row>
    <row r="507" spans="1:74">
      <c r="A507" s="13">
        <f ca="1">'MGRS to'!AO507</f>
        <v>34.048864663765031</v>
      </c>
      <c r="B507" s="13">
        <f ca="1">'MGRS to'!AP507</f>
        <v>-6.7747033383776056</v>
      </c>
      <c r="C507" s="19">
        <f t="shared" ca="1" si="642"/>
        <v>0.59426479494865181</v>
      </c>
      <c r="D507" s="19">
        <f t="shared" ca="1" si="643"/>
        <v>-0.11824087910054074</v>
      </c>
      <c r="E507" s="19">
        <f t="shared" ca="1" si="644"/>
        <v>0.56249615883575121</v>
      </c>
      <c r="F507" s="19">
        <f t="shared" ca="1" si="645"/>
        <v>0.59270775479308468</v>
      </c>
      <c r="G507" s="19">
        <f t="shared" ca="1" si="646"/>
        <v>4.2709123361799134E-2</v>
      </c>
      <c r="H507" s="19">
        <f t="shared" ca="1" si="647"/>
        <v>4.2709123361799134E-2</v>
      </c>
      <c r="I507" s="19">
        <f t="shared" ca="1" si="648"/>
        <v>0</v>
      </c>
      <c r="J507" s="19">
        <f t="shared" ca="1" si="649"/>
        <v>4.6809304401247552E-2</v>
      </c>
      <c r="K507" s="19">
        <f t="shared" ca="1" si="650"/>
        <v>0.99890384373145324</v>
      </c>
      <c r="L507" s="19">
        <f t="shared" ca="1" si="651"/>
        <v>4.6826415341470258E-2</v>
      </c>
      <c r="M507" s="19">
        <f t="shared" ca="1" si="652"/>
        <v>0.63998445494472855</v>
      </c>
      <c r="N507" s="19">
        <f t="shared" ca="1" si="653"/>
        <v>0.36001554505527145</v>
      </c>
      <c r="O507" s="19">
        <f t="shared" ca="1" si="654"/>
        <v>-0.65605713245196151</v>
      </c>
      <c r="P507" s="72">
        <f t="shared" ca="1" si="655"/>
        <v>3.0250456582499405E-4</v>
      </c>
      <c r="Q507" s="72">
        <f t="shared" ca="1" si="656"/>
        <v>4.2809550644599688E-2</v>
      </c>
      <c r="R507" s="72">
        <f t="shared" ca="1" si="657"/>
        <v>1.0042728280055396E-4</v>
      </c>
      <c r="S507" s="19">
        <f t="shared" ca="1" si="658"/>
        <v>4.6873537117814688E-2</v>
      </c>
      <c r="T507" s="19">
        <f t="shared" ca="1" si="659"/>
        <v>0.9989008316735275</v>
      </c>
      <c r="U507" s="19">
        <f t="shared" ca="1" si="660"/>
        <v>4.6890718641323118E-2</v>
      </c>
      <c r="V507" s="19">
        <f t="shared" ca="1" si="661"/>
        <v>0.64060935409639352</v>
      </c>
      <c r="W507" s="19">
        <f t="shared" ca="1" si="662"/>
        <v>0.35939064590360648</v>
      </c>
      <c r="X507" s="19">
        <f t="shared" ca="1" si="663"/>
        <v>-0.65893774781382253</v>
      </c>
      <c r="Y507" s="72">
        <f t="shared" ca="1" si="664"/>
        <v>3.0197996506695177E-4</v>
      </c>
      <c r="Z507" s="72">
        <f t="shared" ca="1" si="665"/>
        <v>4.2809786748747469E-2</v>
      </c>
      <c r="AA507" s="72">
        <f t="shared" ca="1" si="666"/>
        <v>2.3610414778135747E-7</v>
      </c>
      <c r="AB507" s="19">
        <f t="shared" ca="1" si="667"/>
        <v>4.6873688202262856E-2</v>
      </c>
      <c r="AC507" s="19">
        <f t="shared" ca="1" si="668"/>
        <v>0.99890082458386087</v>
      </c>
      <c r="AD507" s="19">
        <f t="shared" ca="1" si="669"/>
        <v>4.6890869892021791E-2</v>
      </c>
      <c r="AE507" s="19">
        <f t="shared" ca="1" si="670"/>
        <v>0.6406108202006493</v>
      </c>
      <c r="AF507" s="19">
        <f t="shared" ca="1" si="671"/>
        <v>0.3593891797993507</v>
      </c>
      <c r="AG507" s="19">
        <f t="shared" ca="1" si="672"/>
        <v>-0.6589445179457103</v>
      </c>
      <c r="AH507" s="72">
        <f t="shared" ca="1" si="673"/>
        <v>3.0197873427537298E-4</v>
      </c>
      <c r="AI507" s="72">
        <f t="shared" ca="1" si="674"/>
        <v>4.2809787303827042E-2</v>
      </c>
      <c r="AJ507" s="72">
        <f t="shared" ca="1" si="675"/>
        <v>5.5507957258393859E-10</v>
      </c>
      <c r="AK507" s="19">
        <f t="shared" ca="1" si="676"/>
        <v>4.6873688557461983E-2</v>
      </c>
      <c r="AL507" s="19">
        <f t="shared" ca="1" si="677"/>
        <v>0.99890082456719298</v>
      </c>
      <c r="AM507" s="19">
        <f t="shared" ca="1" si="678"/>
        <v>4.6890870247611786E-2</v>
      </c>
      <c r="AN507" s="19">
        <f t="shared" ca="1" si="679"/>
        <v>0.64061082364743582</v>
      </c>
      <c r="AO507" s="19">
        <f t="shared" ca="1" si="680"/>
        <v>0.58961777262575388</v>
      </c>
      <c r="AP507" s="19">
        <f t="shared" ca="1" si="681"/>
        <v>0.41038222737424612</v>
      </c>
      <c r="AQ507" s="72">
        <f t="shared" ca="1" si="682"/>
        <v>4.9514345459334417E-4</v>
      </c>
      <c r="AR507" s="72">
        <f t="shared" ca="1" si="683"/>
        <v>4.2809808342328337E-2</v>
      </c>
      <c r="AS507" s="72">
        <f t="shared" ca="1" si="684"/>
        <v>2.1038501295256307E-8</v>
      </c>
      <c r="AT507" s="19">
        <f t="shared" ca="1" si="685"/>
        <v>4.6873702020140864E-2</v>
      </c>
      <c r="AU507" s="19">
        <f t="shared" ca="1" si="686"/>
        <v>0.9989008239354531</v>
      </c>
      <c r="AV507" s="19">
        <f t="shared" ca="1" si="687"/>
        <v>4.6890883725104797E-2</v>
      </c>
      <c r="AW507" s="19">
        <f t="shared" ca="1" si="688"/>
        <v>0.64061095428670334</v>
      </c>
      <c r="AX507" s="19">
        <f t="shared" ca="1" si="689"/>
        <v>0.35938904571329666</v>
      </c>
      <c r="AY507" s="19">
        <f t="shared" ca="1" si="690"/>
        <v>-0.65894513712699432</v>
      </c>
      <c r="AZ507" s="72">
        <f t="shared" ca="1" si="691"/>
        <v>3.0197862171039942E-4</v>
      </c>
      <c r="BA507" s="72">
        <f t="shared" ca="1" si="692"/>
        <v>4.2809787354593433E-2</v>
      </c>
      <c r="BB507" s="72">
        <f t="shared" ca="1" si="693"/>
        <v>-2.0987734904165389E-8</v>
      </c>
      <c r="BC507" s="19">
        <f t="shared" ca="1" si="694"/>
        <v>4.6873688589947712E-2</v>
      </c>
      <c r="BD507" s="19">
        <f t="shared" ca="1" si="695"/>
        <v>0.99890082456566864</v>
      </c>
      <c r="BE507" s="19">
        <f t="shared" ca="1" si="696"/>
        <v>4.6890870280133251E-2</v>
      </c>
      <c r="BF507" s="19">
        <f t="shared" ca="1" si="697"/>
        <v>0.64061082396267188</v>
      </c>
      <c r="BG507" s="19">
        <f t="shared" ca="1" si="698"/>
        <v>0.35938917603732812</v>
      </c>
      <c r="BH507" s="19">
        <f t="shared" ca="1" si="699"/>
        <v>-0.6589445353179354</v>
      </c>
      <c r="BI507" s="72">
        <f t="shared" ca="1" si="700"/>
        <v>3.0197873111716258E-4</v>
      </c>
      <c r="BJ507" s="72">
        <f t="shared" ca="1" si="701"/>
        <v>4.2809787305251382E-2</v>
      </c>
      <c r="BK507" s="72">
        <f t="shared" ca="1" si="702"/>
        <v>-4.9342051278156163E-11</v>
      </c>
      <c r="BL507" s="72">
        <f t="shared" ca="1" si="703"/>
        <v>2.4221021811129148E-3</v>
      </c>
      <c r="BM507" s="72">
        <f t="shared" ca="1" si="704"/>
        <v>1.0006052508265495</v>
      </c>
      <c r="BN507" s="72">
        <f t="shared" ca="1" si="705"/>
        <v>6.0479324818163969E-4</v>
      </c>
      <c r="BO507" s="72">
        <f t="shared" ca="1" si="706"/>
        <v>-1.8680908710236385E-5</v>
      </c>
      <c r="BP507" s="72">
        <f t="shared" ca="1" si="707"/>
        <v>298372.87927529222</v>
      </c>
      <c r="BQ507" s="72">
        <f t="shared" ca="1" si="708"/>
        <v>0.85683078560265069</v>
      </c>
      <c r="BR507" s="72">
        <f t="shared" ca="1" si="709"/>
        <v>-2.2613818653137057</v>
      </c>
      <c r="BS507" s="72">
        <f t="shared" ca="1" si="710"/>
        <v>0.88021078827608745</v>
      </c>
      <c r="BT507" s="72">
        <f t="shared" ca="1" si="711"/>
        <v>49.092787771910594</v>
      </c>
      <c r="BU507" s="72">
        <f t="shared" ca="1" si="712"/>
        <v>-129.56763674989691</v>
      </c>
      <c r="BV507" s="72">
        <f t="shared" ca="1" si="713"/>
        <v>50.432363250103094</v>
      </c>
    </row>
    <row r="508" spans="1:74">
      <c r="A508" s="13">
        <f ca="1">'MGRS to'!AO508</f>
        <v>34.032550821845348</v>
      </c>
      <c r="B508" s="13">
        <f ca="1">'MGRS to'!AP508</f>
        <v>-6.8243724503721648</v>
      </c>
      <c r="C508" s="19">
        <f t="shared" ca="1" si="642"/>
        <v>0.5939800646935034</v>
      </c>
      <c r="D508" s="19">
        <f t="shared" ca="1" si="643"/>
        <v>-0.1191077686413876</v>
      </c>
      <c r="E508" s="19">
        <f t="shared" ca="1" si="644"/>
        <v>0.59270775479308468</v>
      </c>
      <c r="F508" s="19">
        <f t="shared" ca="1" si="645"/>
        <v>0.59242338265094341</v>
      </c>
      <c r="G508" s="19">
        <f t="shared" ca="1" si="646"/>
        <v>-8.6688954084686298E-4</v>
      </c>
      <c r="H508" s="19">
        <f t="shared" ca="1" si="647"/>
        <v>-8.6688954084686298E-4</v>
      </c>
      <c r="I508" s="19">
        <f t="shared" ca="1" si="648"/>
        <v>0</v>
      </c>
      <c r="J508" s="19">
        <f t="shared" ca="1" si="649"/>
        <v>7.732810639977612E-4</v>
      </c>
      <c r="K508" s="19">
        <f t="shared" ca="1" si="650"/>
        <v>0.99999970101815339</v>
      </c>
      <c r="L508" s="19">
        <f t="shared" ca="1" si="651"/>
        <v>7.732811410634372E-4</v>
      </c>
      <c r="M508" s="19">
        <f t="shared" ca="1" si="652"/>
        <v>-0.77138317604515483</v>
      </c>
      <c r="N508" s="19">
        <f t="shared" ca="1" si="653"/>
        <v>1.7713831760451548</v>
      </c>
      <c r="O508" s="19">
        <f t="shared" ca="1" si="654"/>
        <v>0.64783173536248273</v>
      </c>
      <c r="P508" s="72">
        <f t="shared" ca="1" si="655"/>
        <v>1.4831425828237489E-3</v>
      </c>
      <c r="Q508" s="72">
        <f t="shared" ca="1" si="656"/>
        <v>-8.6888843305621096E-4</v>
      </c>
      <c r="R508" s="72">
        <f t="shared" ca="1" si="657"/>
        <v>-1.9988922093479777E-6</v>
      </c>
      <c r="S508" s="19">
        <f t="shared" ca="1" si="658"/>
        <v>7.7482321528926635E-4</v>
      </c>
      <c r="T508" s="19">
        <f t="shared" ca="1" si="659"/>
        <v>0.99999969982444759</v>
      </c>
      <c r="U508" s="19">
        <f t="shared" ca="1" si="660"/>
        <v>7.748232928169378E-4</v>
      </c>
      <c r="V508" s="19">
        <f t="shared" ca="1" si="661"/>
        <v>-0.77162300258828498</v>
      </c>
      <c r="W508" s="19">
        <f t="shared" ca="1" si="662"/>
        <v>1.7716230025882851</v>
      </c>
      <c r="X508" s="19">
        <f t="shared" ca="1" si="663"/>
        <v>0.64787940753138351</v>
      </c>
      <c r="Y508" s="72">
        <f t="shared" ca="1" si="664"/>
        <v>1.483342489093784E-3</v>
      </c>
      <c r="Z508" s="72">
        <f t="shared" ca="1" si="665"/>
        <v>-8.6889304214413424E-4</v>
      </c>
      <c r="AA508" s="72">
        <f t="shared" ca="1" si="666"/>
        <v>-4.6090879232815393E-9</v>
      </c>
      <c r="AB508" s="19">
        <f t="shared" ca="1" si="667"/>
        <v>7.7482677176772563E-4</v>
      </c>
      <c r="AC508" s="19">
        <f t="shared" ca="1" si="668"/>
        <v>0.99999969982169179</v>
      </c>
      <c r="AD508" s="19">
        <f t="shared" ca="1" si="669"/>
        <v>7.748268492964647E-4</v>
      </c>
      <c r="AE508" s="19">
        <f t="shared" ca="1" si="670"/>
        <v>-0.7716235539311036</v>
      </c>
      <c r="AF508" s="19">
        <f t="shared" ca="1" si="671"/>
        <v>1.7716235539311036</v>
      </c>
      <c r="AG508" s="19">
        <f t="shared" ca="1" si="672"/>
        <v>0.64787951711115954</v>
      </c>
      <c r="AH508" s="72">
        <f t="shared" ca="1" si="673"/>
        <v>1.4833429486626787E-3</v>
      </c>
      <c r="AI508" s="72">
        <f t="shared" ca="1" si="674"/>
        <v>-8.6889305277186666E-4</v>
      </c>
      <c r="AJ508" s="72">
        <f t="shared" ca="1" si="675"/>
        <v>-1.0627732418069802E-11</v>
      </c>
      <c r="AK508" s="19">
        <f t="shared" ca="1" si="676"/>
        <v>7.7482677996833357E-4</v>
      </c>
      <c r="AL508" s="19">
        <f t="shared" ca="1" si="677"/>
        <v>0.99999969982168557</v>
      </c>
      <c r="AM508" s="19">
        <f t="shared" ca="1" si="678"/>
        <v>7.7482685749707513E-4</v>
      </c>
      <c r="AN508" s="19">
        <f t="shared" ca="1" si="679"/>
        <v>-0.77162355520239101</v>
      </c>
      <c r="AO508" s="19">
        <f t="shared" ca="1" si="680"/>
        <v>0.40459708905682268</v>
      </c>
      <c r="AP508" s="19">
        <f t="shared" ca="1" si="681"/>
        <v>0.59540291094317732</v>
      </c>
      <c r="AQ508" s="72">
        <f t="shared" ca="1" si="682"/>
        <v>3.3992637573384529E-4</v>
      </c>
      <c r="AR508" s="72">
        <f t="shared" ca="1" si="683"/>
        <v>-8.688938255770409E-4</v>
      </c>
      <c r="AS508" s="72">
        <f t="shared" ca="1" si="684"/>
        <v>-7.7280517423762574E-10</v>
      </c>
      <c r="AT508" s="19">
        <f t="shared" ca="1" si="685"/>
        <v>7.7482737628285965E-4</v>
      </c>
      <c r="AU508" s="19">
        <f t="shared" ca="1" si="686"/>
        <v>0.9999996998212235</v>
      </c>
      <c r="AV508" s="19">
        <f t="shared" ca="1" si="687"/>
        <v>7.7482745381178021E-4</v>
      </c>
      <c r="AW508" s="19">
        <f t="shared" ca="1" si="688"/>
        <v>-0.77162364764522939</v>
      </c>
      <c r="AX508" s="19">
        <f t="shared" ca="1" si="689"/>
        <v>1.7716236476452294</v>
      </c>
      <c r="AY508" s="19">
        <f t="shared" ca="1" si="690"/>
        <v>0.64787953573690182</v>
      </c>
      <c r="AZ508" s="72">
        <f t="shared" ca="1" si="691"/>
        <v>1.4833430267775934E-3</v>
      </c>
      <c r="BA508" s="72">
        <f t="shared" ca="1" si="692"/>
        <v>-8.6889305457832279E-4</v>
      </c>
      <c r="BB508" s="72">
        <f t="shared" ca="1" si="693"/>
        <v>7.7099871810277359E-10</v>
      </c>
      <c r="BC508" s="19">
        <f t="shared" ca="1" si="694"/>
        <v>7.748267813622189E-4</v>
      </c>
      <c r="BD508" s="19">
        <f t="shared" ca="1" si="695"/>
        <v>0.99999969982168446</v>
      </c>
      <c r="BE508" s="19">
        <f t="shared" ca="1" si="696"/>
        <v>7.7482685889096079E-4</v>
      </c>
      <c r="BF508" s="19">
        <f t="shared" ca="1" si="697"/>
        <v>-0.77162355541849748</v>
      </c>
      <c r="BG508" s="19">
        <f t="shared" ca="1" si="698"/>
        <v>1.7716235554184974</v>
      </c>
      <c r="BH508" s="19">
        <f t="shared" ca="1" si="699"/>
        <v>0.64787951740678007</v>
      </c>
      <c r="BI508" s="72">
        <f t="shared" ca="1" si="700"/>
        <v>1.4833429499024877E-3</v>
      </c>
      <c r="BJ508" s="72">
        <f t="shared" ca="1" si="701"/>
        <v>-8.6889305280053774E-4</v>
      </c>
      <c r="BK508" s="72">
        <f t="shared" ca="1" si="702"/>
        <v>1.7777850589220656E-12</v>
      </c>
      <c r="BL508" s="72">
        <f t="shared" ca="1" si="703"/>
        <v>1.1939851180282811E-2</v>
      </c>
      <c r="BM508" s="72">
        <f t="shared" ca="1" si="704"/>
        <v>1.0029783133208616</v>
      </c>
      <c r="BN508" s="72">
        <f t="shared" ca="1" si="705"/>
        <v>2.9672648631094613E-3</v>
      </c>
      <c r="BO508" s="72">
        <f t="shared" ca="1" si="706"/>
        <v>1.4892744390572584E-6</v>
      </c>
      <c r="BP508" s="72">
        <f t="shared" ca="1" si="707"/>
        <v>4930.5566162147097</v>
      </c>
      <c r="BQ508" s="72">
        <f t="shared" ca="1" si="708"/>
        <v>-1.9479293088615157</v>
      </c>
      <c r="BR508" s="72">
        <f t="shared" ca="1" si="709"/>
        <v>1.1931780757319583</v>
      </c>
      <c r="BS508" s="72">
        <f t="shared" ca="1" si="710"/>
        <v>4.3347707293217512</v>
      </c>
      <c r="BT508" s="72">
        <f t="shared" ca="1" si="711"/>
        <v>248.39187181239976</v>
      </c>
      <c r="BU508" s="72">
        <f t="shared" ca="1" si="712"/>
        <v>68.364067946982132</v>
      </c>
      <c r="BV508" s="72">
        <f t="shared" ca="1" si="713"/>
        <v>248.36406794698212</v>
      </c>
    </row>
    <row r="509" spans="1:74">
      <c r="A509" s="13">
        <f ca="1">'MGRS to'!AO509</f>
        <v>34.034523350926534</v>
      </c>
      <c r="B509" s="13">
        <f ca="1">'MGRS to'!AP509</f>
        <v>-6.8257841330693756</v>
      </c>
      <c r="C509" s="19">
        <f t="shared" ca="1" si="642"/>
        <v>0.59401449182056154</v>
      </c>
      <c r="D509" s="19">
        <f t="shared" ca="1" si="643"/>
        <v>-0.11913240715244737</v>
      </c>
      <c r="E509" s="19">
        <f t="shared" ca="1" si="644"/>
        <v>0.59242338265094341</v>
      </c>
      <c r="F509" s="19">
        <f t="shared" ca="1" si="645"/>
        <v>0.59245776645128467</v>
      </c>
      <c r="G509" s="19">
        <f t="shared" ca="1" si="646"/>
        <v>-2.4638511059771329E-5</v>
      </c>
      <c r="H509" s="19">
        <f t="shared" ca="1" si="647"/>
        <v>-2.4638511059771329E-5</v>
      </c>
      <c r="I509" s="19">
        <f t="shared" ca="1" si="648"/>
        <v>0</v>
      </c>
      <c r="J509" s="19">
        <f t="shared" ca="1" si="649"/>
        <v>4.0000299938956738E-5</v>
      </c>
      <c r="K509" s="19">
        <f t="shared" ca="1" si="650"/>
        <v>0.99999999919998794</v>
      </c>
      <c r="L509" s="19">
        <f t="shared" ca="1" si="651"/>
        <v>4.0000299949623648E-5</v>
      </c>
      <c r="M509" s="19">
        <f t="shared" ca="1" si="652"/>
        <v>-0.42390461048589739</v>
      </c>
      <c r="N509" s="19">
        <f t="shared" ca="1" si="653"/>
        <v>1.4239046104858974</v>
      </c>
      <c r="O509" s="19">
        <f t="shared" ca="1" si="654"/>
        <v>0.56205434595106563</v>
      </c>
      <c r="P509" s="72">
        <f t="shared" ca="1" si="655"/>
        <v>1.1932488150776337E-3</v>
      </c>
      <c r="Q509" s="72">
        <f t="shared" ca="1" si="656"/>
        <v>-2.4695332617326304E-5</v>
      </c>
      <c r="R509" s="72">
        <f t="shared" ca="1" si="657"/>
        <v>-5.6821557554975337E-8</v>
      </c>
      <c r="S509" s="19">
        <f t="shared" ca="1" si="658"/>
        <v>4.0024407369363721E-5</v>
      </c>
      <c r="T509" s="19">
        <f t="shared" ca="1" si="659"/>
        <v>0.99999999919902338</v>
      </c>
      <c r="U509" s="19">
        <f t="shared" ca="1" si="660"/>
        <v>4.0024407380049923E-5</v>
      </c>
      <c r="V509" s="19">
        <f t="shared" ca="1" si="661"/>
        <v>-0.4246263088303503</v>
      </c>
      <c r="W509" s="19">
        <f t="shared" ca="1" si="662"/>
        <v>1.4246263088303504</v>
      </c>
      <c r="X509" s="19">
        <f t="shared" ca="1" si="663"/>
        <v>0.56227620388642507</v>
      </c>
      <c r="Y509" s="72">
        <f t="shared" ca="1" si="664"/>
        <v>1.1938514396954191E-3</v>
      </c>
      <c r="Z509" s="72">
        <f t="shared" ca="1" si="665"/>
        <v>-2.4695463659753529E-5</v>
      </c>
      <c r="AA509" s="72">
        <f t="shared" ca="1" si="666"/>
        <v>-1.3104242722474066E-10</v>
      </c>
      <c r="AB509" s="19">
        <f t="shared" ca="1" si="667"/>
        <v>4.0024463013534619E-5</v>
      </c>
      <c r="AC509" s="19">
        <f t="shared" ca="1" si="668"/>
        <v>0.99999999919902116</v>
      </c>
      <c r="AD509" s="19">
        <f t="shared" ca="1" si="669"/>
        <v>4.0024463024220868E-5</v>
      </c>
      <c r="AE509" s="19">
        <f t="shared" ca="1" si="670"/>
        <v>-0.42462797171059591</v>
      </c>
      <c r="AF509" s="19">
        <f t="shared" ca="1" si="671"/>
        <v>1.4246279717105959</v>
      </c>
      <c r="AG509" s="19">
        <f t="shared" ca="1" si="672"/>
        <v>0.56227671481437502</v>
      </c>
      <c r="AH509" s="72">
        <f t="shared" ca="1" si="673"/>
        <v>1.1938528282128659E-3</v>
      </c>
      <c r="AI509" s="72">
        <f t="shared" ca="1" si="674"/>
        <v>-2.4695463961964845E-5</v>
      </c>
      <c r="AJ509" s="72">
        <f t="shared" ca="1" si="675"/>
        <v>-3.022113165458435E-13</v>
      </c>
      <c r="AK509" s="19">
        <f t="shared" ca="1" si="676"/>
        <v>4.0024463141859026E-5</v>
      </c>
      <c r="AL509" s="19">
        <f t="shared" ca="1" si="677"/>
        <v>0.99999999919902116</v>
      </c>
      <c r="AM509" s="19">
        <f t="shared" ca="1" si="678"/>
        <v>4.0024463152545275E-5</v>
      </c>
      <c r="AN509" s="19">
        <f t="shared" ca="1" si="679"/>
        <v>-0.42462797554556991</v>
      </c>
      <c r="AO509" s="19">
        <f t="shared" ca="1" si="680"/>
        <v>0.81969108238407085</v>
      </c>
      <c r="AP509" s="19">
        <f t="shared" ca="1" si="681"/>
        <v>0.18030891761592915</v>
      </c>
      <c r="AQ509" s="72">
        <f t="shared" ca="1" si="682"/>
        <v>6.8795467288849238E-4</v>
      </c>
      <c r="AR509" s="72">
        <f t="shared" ca="1" si="683"/>
        <v>-2.4695461620856069E-5</v>
      </c>
      <c r="AS509" s="72">
        <f t="shared" ca="1" si="684"/>
        <v>2.3411087758868406E-12</v>
      </c>
      <c r="AT509" s="19">
        <f t="shared" ca="1" si="685"/>
        <v>4.002446214778179E-5</v>
      </c>
      <c r="AU509" s="19">
        <f t="shared" ca="1" si="686"/>
        <v>0.99999999919902116</v>
      </c>
      <c r="AV509" s="19">
        <f t="shared" ca="1" si="687"/>
        <v>4.0024462158468039E-5</v>
      </c>
      <c r="AW509" s="19">
        <f t="shared" ca="1" si="688"/>
        <v>-0.42462794583757701</v>
      </c>
      <c r="AX509" s="19">
        <f t="shared" ca="1" si="689"/>
        <v>1.424627945837577</v>
      </c>
      <c r="AY509" s="19">
        <f t="shared" ca="1" si="690"/>
        <v>0.56227670686477471</v>
      </c>
      <c r="AZ509" s="72">
        <f t="shared" ca="1" si="691"/>
        <v>1.1938528066087017E-3</v>
      </c>
      <c r="BA509" s="72">
        <f t="shared" ca="1" si="692"/>
        <v>-2.4695463957262721E-5</v>
      </c>
      <c r="BB509" s="72">
        <f t="shared" ca="1" si="693"/>
        <v>-2.3364066520511432E-12</v>
      </c>
      <c r="BC509" s="19">
        <f t="shared" ca="1" si="694"/>
        <v>4.0024463139862421E-5</v>
      </c>
      <c r="BD509" s="19">
        <f t="shared" ca="1" si="695"/>
        <v>0.99999999919902116</v>
      </c>
      <c r="BE509" s="19">
        <f t="shared" ca="1" si="696"/>
        <v>4.002446315054867E-5</v>
      </c>
      <c r="BF509" s="19">
        <f t="shared" ca="1" si="697"/>
        <v>-0.42462797548590131</v>
      </c>
      <c r="BG509" s="19">
        <f t="shared" ca="1" si="698"/>
        <v>1.4246279754859013</v>
      </c>
      <c r="BH509" s="19">
        <f t="shared" ca="1" si="699"/>
        <v>0.56227671597435447</v>
      </c>
      <c r="BI509" s="72">
        <f t="shared" ca="1" si="700"/>
        <v>1.1938528313652742E-3</v>
      </c>
      <c r="BJ509" s="72">
        <f t="shared" ca="1" si="701"/>
        <v>-2.4695463962650962E-5</v>
      </c>
      <c r="BK509" s="72">
        <f t="shared" ca="1" si="702"/>
        <v>-5.3882408517641478E-15</v>
      </c>
      <c r="BL509" s="72">
        <f t="shared" ca="1" si="703"/>
        <v>9.601275599742826E-3</v>
      </c>
      <c r="BM509" s="72">
        <f t="shared" ca="1" si="704"/>
        <v>1.0023960149479405</v>
      </c>
      <c r="BN509" s="72">
        <f t="shared" ca="1" si="705"/>
        <v>2.3888594097387591E-3</v>
      </c>
      <c r="BO509" s="72">
        <f t="shared" ca="1" si="706"/>
        <v>5.3739797693447492E-8</v>
      </c>
      <c r="BP509" s="72">
        <f t="shared" ca="1" si="707"/>
        <v>254.69277720901667</v>
      </c>
      <c r="BQ509" s="72">
        <f t="shared" ca="1" si="708"/>
        <v>-0.53531190271474105</v>
      </c>
      <c r="BR509" s="72">
        <f t="shared" ca="1" si="709"/>
        <v>2.6062669612415132</v>
      </c>
      <c r="BS509" s="72">
        <f t="shared" ca="1" si="710"/>
        <v>5.7478596148313059</v>
      </c>
      <c r="BT509" s="72">
        <f t="shared" ca="1" si="711"/>
        <v>329.32888725132761</v>
      </c>
      <c r="BU509" s="72">
        <f t="shared" ca="1" si="712"/>
        <v>149.3280971635248</v>
      </c>
      <c r="BV509" s="72">
        <f t="shared" ca="1" si="713"/>
        <v>329.32809716352472</v>
      </c>
    </row>
    <row r="510" spans="1:74">
      <c r="A510" s="13">
        <f ca="1">'MGRS to'!AO510</f>
        <v>34.026337558075959</v>
      </c>
      <c r="B510" s="13">
        <f ca="1">'MGRS to'!AP510</f>
        <v>-6.7536449196419177</v>
      </c>
      <c r="C510" s="19">
        <f t="shared" ca="1" si="642"/>
        <v>0.59387162278343275</v>
      </c>
      <c r="D510" s="19">
        <f t="shared" ca="1" si="643"/>
        <v>-0.11787334035833932</v>
      </c>
      <c r="E510" s="19">
        <f t="shared" ca="1" si="644"/>
        <v>0.59245776645128467</v>
      </c>
      <c r="F510" s="19">
        <f t="shared" ca="1" si="645"/>
        <v>0.59231507726371901</v>
      </c>
      <c r="G510" s="19">
        <f t="shared" ca="1" si="646"/>
        <v>1.2590667941080463E-3</v>
      </c>
      <c r="H510" s="19">
        <f t="shared" ca="1" si="647"/>
        <v>1.2590667941080463E-3</v>
      </c>
      <c r="I510" s="19">
        <f t="shared" ca="1" si="648"/>
        <v>0</v>
      </c>
      <c r="J510" s="19">
        <f t="shared" ca="1" si="649"/>
        <v>1.0542359537576461E-3</v>
      </c>
      <c r="K510" s="19">
        <f t="shared" ca="1" si="650"/>
        <v>0.99999944429312249</v>
      </c>
      <c r="L510" s="19">
        <f t="shared" ca="1" si="651"/>
        <v>1.0542361490397463E-3</v>
      </c>
      <c r="M510" s="19">
        <f t="shared" ca="1" si="652"/>
        <v>0.82197652774348784</v>
      </c>
      <c r="N510" s="19">
        <f t="shared" ca="1" si="653"/>
        <v>0.17802347225651216</v>
      </c>
      <c r="O510" s="19">
        <f t="shared" ca="1" si="654"/>
        <v>-2.502305501920346</v>
      </c>
      <c r="P510" s="72">
        <f t="shared" ca="1" si="655"/>
        <v>1.4965325505482966E-4</v>
      </c>
      <c r="Q510" s="72">
        <f t="shared" ca="1" si="656"/>
        <v>1.2619706738566279E-3</v>
      </c>
      <c r="R510" s="72">
        <f t="shared" ca="1" si="657"/>
        <v>2.903879748581556E-6</v>
      </c>
      <c r="S510" s="19">
        <f t="shared" ca="1" si="658"/>
        <v>1.0566229237314532E-3</v>
      </c>
      <c r="T510" s="19">
        <f t="shared" ca="1" si="659"/>
        <v>0.9999994417738427</v>
      </c>
      <c r="U510" s="19">
        <f t="shared" ca="1" si="660"/>
        <v>1.0566231203430151E-3</v>
      </c>
      <c r="V510" s="19">
        <f t="shared" ca="1" si="661"/>
        <v>0.82201113917930391</v>
      </c>
      <c r="W510" s="19">
        <f t="shared" ca="1" si="662"/>
        <v>0.17798886082069609</v>
      </c>
      <c r="X510" s="19">
        <f t="shared" ca="1" si="663"/>
        <v>-2.502986557188069</v>
      </c>
      <c r="Y510" s="72">
        <f t="shared" ca="1" si="664"/>
        <v>1.4962417235924022E-4</v>
      </c>
      <c r="Z510" s="72">
        <f t="shared" ca="1" si="665"/>
        <v>1.261977371290099E-3</v>
      </c>
      <c r="AA510" s="72">
        <f t="shared" ca="1" si="666"/>
        <v>6.6974334710957761E-9</v>
      </c>
      <c r="AB510" s="19">
        <f t="shared" ca="1" si="667"/>
        <v>1.0566284290935602E-3</v>
      </c>
      <c r="AC510" s="19">
        <f t="shared" ca="1" si="668"/>
        <v>0.99999944176802558</v>
      </c>
      <c r="AD510" s="19">
        <f t="shared" ca="1" si="669"/>
        <v>1.0566286257081955E-3</v>
      </c>
      <c r="AE510" s="19">
        <f t="shared" ca="1" si="670"/>
        <v>0.82201121873520633</v>
      </c>
      <c r="AF510" s="19">
        <f t="shared" ca="1" si="671"/>
        <v>0.17798878126479367</v>
      </c>
      <c r="AG510" s="19">
        <f t="shared" ca="1" si="672"/>
        <v>-2.5029881229285933</v>
      </c>
      <c r="AH510" s="72">
        <f t="shared" ca="1" si="673"/>
        <v>1.496241055113837E-4</v>
      </c>
      <c r="AI510" s="72">
        <f t="shared" ca="1" si="674"/>
        <v>1.2619773867368872E-3</v>
      </c>
      <c r="AJ510" s="72">
        <f t="shared" ca="1" si="675"/>
        <v>1.5446788162801206E-11</v>
      </c>
      <c r="AK510" s="19">
        <f t="shared" ca="1" si="676"/>
        <v>1.0566284417909912E-3</v>
      </c>
      <c r="AL510" s="19">
        <f t="shared" ca="1" si="677"/>
        <v>0.99999944176801225</v>
      </c>
      <c r="AM510" s="19">
        <f t="shared" ca="1" si="678"/>
        <v>1.0566286384056335E-3</v>
      </c>
      <c r="AN510" s="19">
        <f t="shared" ca="1" si="679"/>
        <v>0.82201121891868678</v>
      </c>
      <c r="AO510" s="19">
        <f t="shared" ca="1" si="680"/>
        <v>0.32429755597181475</v>
      </c>
      <c r="AP510" s="19">
        <f t="shared" ca="1" si="681"/>
        <v>0.67570244402818525</v>
      </c>
      <c r="AQ510" s="72">
        <f t="shared" ca="1" si="682"/>
        <v>2.7251679089518224E-4</v>
      </c>
      <c r="AR510" s="72">
        <f t="shared" ca="1" si="683"/>
        <v>1.2619786559006961E-3</v>
      </c>
      <c r="AS510" s="72">
        <f t="shared" ca="1" si="684"/>
        <v>1.269163808987131E-9</v>
      </c>
      <c r="AT510" s="19">
        <f t="shared" ca="1" si="685"/>
        <v>1.0566294850573072E-3</v>
      </c>
      <c r="AU510" s="19">
        <f t="shared" ca="1" si="686"/>
        <v>0.9999994417669098</v>
      </c>
      <c r="AV510" s="19">
        <f t="shared" ca="1" si="687"/>
        <v>1.0566296816725321E-3</v>
      </c>
      <c r="AW510" s="19">
        <f t="shared" ca="1" si="688"/>
        <v>0.82201123399439158</v>
      </c>
      <c r="AX510" s="19">
        <f t="shared" ca="1" si="689"/>
        <v>0.17798876600560842</v>
      </c>
      <c r="AY510" s="19">
        <f t="shared" ca="1" si="690"/>
        <v>-2.5029884232449335</v>
      </c>
      <c r="AZ510" s="72">
        <f t="shared" ca="1" si="691"/>
        <v>1.4962409268965969E-4</v>
      </c>
      <c r="BA510" s="72">
        <f t="shared" ca="1" si="692"/>
        <v>1.2619773896996799E-3</v>
      </c>
      <c r="BB510" s="72">
        <f t="shared" ca="1" si="693"/>
        <v>-1.2662010162155929E-9</v>
      </c>
      <c r="BC510" s="19">
        <f t="shared" ca="1" si="694"/>
        <v>1.0566284442264403E-3</v>
      </c>
      <c r="BD510" s="19">
        <f t="shared" ca="1" si="695"/>
        <v>0.99999944176800959</v>
      </c>
      <c r="BE510" s="19">
        <f t="shared" ca="1" si="696"/>
        <v>1.0566286408410842E-3</v>
      </c>
      <c r="BF510" s="19">
        <f t="shared" ca="1" si="697"/>
        <v>0.82201121895387885</v>
      </c>
      <c r="BG510" s="19">
        <f t="shared" ca="1" si="698"/>
        <v>0.17798878104612115</v>
      </c>
      <c r="BH510" s="19">
        <f t="shared" ca="1" si="699"/>
        <v>-2.5029881272322916</v>
      </c>
      <c r="BI510" s="72">
        <f t="shared" ca="1" si="700"/>
        <v>1.4962410532764139E-4</v>
      </c>
      <c r="BJ510" s="72">
        <f t="shared" ca="1" si="701"/>
        <v>1.2619773867793465E-3</v>
      </c>
      <c r="BK510" s="72">
        <f t="shared" ca="1" si="702"/>
        <v>-2.9203334628996602E-12</v>
      </c>
      <c r="BL510" s="72">
        <f t="shared" ca="1" si="703"/>
        <v>1.1995548100220525E-3</v>
      </c>
      <c r="BM510" s="72">
        <f t="shared" ca="1" si="704"/>
        <v>1.0002998212862704</v>
      </c>
      <c r="BN510" s="72">
        <f t="shared" ca="1" si="705"/>
        <v>2.9970896067876721E-4</v>
      </c>
      <c r="BO510" s="72">
        <f t="shared" ca="1" si="706"/>
        <v>-7.9237542990789771E-7</v>
      </c>
      <c r="BP510" s="72">
        <f t="shared" ca="1" si="707"/>
        <v>6723.7788200883897</v>
      </c>
      <c r="BQ510" s="72">
        <f t="shared" ca="1" si="708"/>
        <v>1.7065190925722979</v>
      </c>
      <c r="BR510" s="72">
        <f t="shared" ca="1" si="709"/>
        <v>-1.4343689454532818</v>
      </c>
      <c r="BS510" s="72">
        <f t="shared" ca="1" si="710"/>
        <v>1.7072237081365114</v>
      </c>
      <c r="BT510" s="72">
        <f t="shared" ca="1" si="711"/>
        <v>97.776341662887717</v>
      </c>
      <c r="BU510" s="72">
        <f t="shared" ca="1" si="712"/>
        <v>-82.18328683910363</v>
      </c>
      <c r="BV510" s="72">
        <f t="shared" ca="1" si="713"/>
        <v>97.81671316089637</v>
      </c>
    </row>
    <row r="511" spans="1:74">
      <c r="A511" s="13">
        <f ca="1">'MGRS to'!AO511</f>
        <v>34.04999606095339</v>
      </c>
      <c r="B511" s="13">
        <f ca="1">'MGRS to'!AP511</f>
        <v>-6.7744462954544424</v>
      </c>
      <c r="C511" s="19">
        <f t="shared" ca="1" si="642"/>
        <v>0.59428454155473653</v>
      </c>
      <c r="D511" s="19">
        <f t="shared" ca="1" si="643"/>
        <v>-0.11823639285521258</v>
      </c>
      <c r="E511" s="19">
        <f t="shared" ca="1" si="644"/>
        <v>0.59231507726371901</v>
      </c>
      <c r="F511" s="19">
        <f t="shared" ca="1" si="645"/>
        <v>0.59272747658201075</v>
      </c>
      <c r="G511" s="19">
        <f t="shared" ca="1" si="646"/>
        <v>-3.6305249687325347E-4</v>
      </c>
      <c r="H511" s="19">
        <f t="shared" ca="1" si="647"/>
        <v>-3.6305249687325347E-4</v>
      </c>
      <c r="I511" s="19">
        <f t="shared" ca="1" si="648"/>
        <v>0</v>
      </c>
      <c r="J511" s="19">
        <f t="shared" ca="1" si="649"/>
        <v>5.1065981397835239E-4</v>
      </c>
      <c r="K511" s="19">
        <f t="shared" ca="1" si="650"/>
        <v>0.9999998696132687</v>
      </c>
      <c r="L511" s="19">
        <f t="shared" ca="1" si="651"/>
        <v>5.1065983617277491E-4</v>
      </c>
      <c r="M511" s="19">
        <f t="shared" ca="1" si="652"/>
        <v>-0.48922365905905979</v>
      </c>
      <c r="N511" s="19">
        <f t="shared" ca="1" si="653"/>
        <v>1.4892236590590597</v>
      </c>
      <c r="O511" s="19">
        <f t="shared" ca="1" si="654"/>
        <v>0.58116265494017127</v>
      </c>
      <c r="P511" s="72">
        <f t="shared" ca="1" si="655"/>
        <v>1.247781915425456E-3</v>
      </c>
      <c r="Q511" s="72">
        <f t="shared" ca="1" si="656"/>
        <v>-3.6388968077668025E-4</v>
      </c>
      <c r="R511" s="72">
        <f t="shared" ca="1" si="657"/>
        <v>-8.3718390342678089E-7</v>
      </c>
      <c r="S511" s="19">
        <f t="shared" ca="1" si="658"/>
        <v>5.110696918303138E-4</v>
      </c>
      <c r="T511" s="19">
        <f t="shared" ca="1" si="659"/>
        <v>0.99999986940387653</v>
      </c>
      <c r="U511" s="19">
        <f t="shared" ca="1" si="660"/>
        <v>5.1106971407822175E-4</v>
      </c>
      <c r="V511" s="19">
        <f t="shared" ca="1" si="661"/>
        <v>-0.48995852625114966</v>
      </c>
      <c r="W511" s="19">
        <f t="shared" ca="1" si="662"/>
        <v>1.4899585262511497</v>
      </c>
      <c r="X511" s="19">
        <f t="shared" ca="1" si="663"/>
        <v>0.58136923076794167</v>
      </c>
      <c r="Y511" s="72">
        <f t="shared" ca="1" si="664"/>
        <v>1.2483953337816399E-3</v>
      </c>
      <c r="Z511" s="72">
        <f t="shared" ca="1" si="665"/>
        <v>-3.6389161128833124E-4</v>
      </c>
      <c r="AA511" s="72">
        <f t="shared" ca="1" si="666"/>
        <v>-1.930511650983114E-9</v>
      </c>
      <c r="AB511" s="19">
        <f t="shared" ca="1" si="667"/>
        <v>5.1107063770242588E-4</v>
      </c>
      <c r="AC511" s="19">
        <f t="shared" ca="1" si="668"/>
        <v>0.99999986940339314</v>
      </c>
      <c r="AD511" s="19">
        <f t="shared" ca="1" si="669"/>
        <v>5.1107065995045743E-4</v>
      </c>
      <c r="AE511" s="19">
        <f t="shared" ca="1" si="670"/>
        <v>-0.48996021878120438</v>
      </c>
      <c r="AF511" s="19">
        <f t="shared" ca="1" si="671"/>
        <v>1.4899602187812044</v>
      </c>
      <c r="AG511" s="19">
        <f t="shared" ca="1" si="672"/>
        <v>0.58136970631367002</v>
      </c>
      <c r="AH511" s="72">
        <f t="shared" ca="1" si="673"/>
        <v>1.2483967465907627E-3</v>
      </c>
      <c r="AI511" s="72">
        <f t="shared" ca="1" si="674"/>
        <v>-3.6389161574001174E-4</v>
      </c>
      <c r="AJ511" s="72">
        <f t="shared" ca="1" si="675"/>
        <v>-4.4516805064280518E-12</v>
      </c>
      <c r="AK511" s="19">
        <f t="shared" ca="1" si="676"/>
        <v>5.1107063988359389E-4</v>
      </c>
      <c r="AL511" s="19">
        <f t="shared" ca="1" si="677"/>
        <v>0.99999986940339203</v>
      </c>
      <c r="AM511" s="19">
        <f t="shared" ca="1" si="678"/>
        <v>5.1107066213162565E-4</v>
      </c>
      <c r="AN511" s="19">
        <f t="shared" ca="1" si="679"/>
        <v>-0.48996022268407713</v>
      </c>
      <c r="AO511" s="19">
        <f t="shared" ca="1" si="680"/>
        <v>0.75993898018736949</v>
      </c>
      <c r="AP511" s="19">
        <f t="shared" ca="1" si="681"/>
        <v>0.24006101981263051</v>
      </c>
      <c r="AQ511" s="72">
        <f t="shared" ca="1" si="682"/>
        <v>6.3790132075775908E-4</v>
      </c>
      <c r="AR511" s="72">
        <f t="shared" ca="1" si="683"/>
        <v>-3.6389164781660963E-4</v>
      </c>
      <c r="AS511" s="72">
        <f t="shared" ca="1" si="684"/>
        <v>-3.2076597888258673E-11</v>
      </c>
      <c r="AT511" s="19">
        <f t="shared" ca="1" si="685"/>
        <v>5.1107065559983286E-4</v>
      </c>
      <c r="AU511" s="19">
        <f t="shared" ca="1" si="686"/>
        <v>0.99999986940338392</v>
      </c>
      <c r="AV511" s="19">
        <f t="shared" ca="1" si="687"/>
        <v>5.1107067784786667E-4</v>
      </c>
      <c r="AW511" s="19">
        <f t="shared" ca="1" si="688"/>
        <v>-0.48996025080640476</v>
      </c>
      <c r="AX511" s="19">
        <f t="shared" ca="1" si="689"/>
        <v>1.4899602508064047</v>
      </c>
      <c r="AY511" s="19">
        <f t="shared" ca="1" si="690"/>
        <v>0.58136971531169612</v>
      </c>
      <c r="AZ511" s="72">
        <f t="shared" ca="1" si="691"/>
        <v>1.2483967733232246E-3</v>
      </c>
      <c r="BA511" s="72">
        <f t="shared" ca="1" si="692"/>
        <v>-3.6389161582424444E-4</v>
      </c>
      <c r="BB511" s="72">
        <f t="shared" ca="1" si="693"/>
        <v>3.1992365191486211E-11</v>
      </c>
      <c r="BC511" s="19">
        <f t="shared" ca="1" si="694"/>
        <v>5.1107063992485299E-4</v>
      </c>
      <c r="BD511" s="19">
        <f t="shared" ca="1" si="695"/>
        <v>0.99999986940339203</v>
      </c>
      <c r="BE511" s="19">
        <f t="shared" ca="1" si="696"/>
        <v>5.1107066217288475E-4</v>
      </c>
      <c r="BF511" s="19">
        <f t="shared" ca="1" si="697"/>
        <v>-0.48996022275793694</v>
      </c>
      <c r="BG511" s="19">
        <f t="shared" ca="1" si="698"/>
        <v>1.4899602227579369</v>
      </c>
      <c r="BH511" s="19">
        <f t="shared" ca="1" si="699"/>
        <v>0.58136970743100091</v>
      </c>
      <c r="BI511" s="72">
        <f t="shared" ca="1" si="700"/>
        <v>1.248396749910269E-3</v>
      </c>
      <c r="BJ511" s="72">
        <f t="shared" ca="1" si="701"/>
        <v>-3.6389161575047137E-4</v>
      </c>
      <c r="BK511" s="72">
        <f t="shared" ca="1" si="702"/>
        <v>7.3773073153843294E-14</v>
      </c>
      <c r="BL511" s="72">
        <f t="shared" ca="1" si="703"/>
        <v>1.0041582067398296E-2</v>
      </c>
      <c r="BM511" s="72">
        <f t="shared" ca="1" si="704"/>
        <v>1.0025056886199215</v>
      </c>
      <c r="BN511" s="72">
        <f t="shared" ca="1" si="705"/>
        <v>2.497864049746194E-3</v>
      </c>
      <c r="BO511" s="72">
        <f t="shared" ca="1" si="706"/>
        <v>7.4190857911452249E-7</v>
      </c>
      <c r="BP511" s="72">
        <f t="shared" ca="1" si="707"/>
        <v>3252.1620232201508</v>
      </c>
      <c r="BQ511" s="72">
        <f t="shared" ca="1" si="708"/>
        <v>-0.6295562993799394</v>
      </c>
      <c r="BR511" s="72">
        <f t="shared" ca="1" si="709"/>
        <v>2.5118331373726348</v>
      </c>
      <c r="BS511" s="72">
        <f t="shared" ca="1" si="710"/>
        <v>5.6534257909624284</v>
      </c>
      <c r="BT511" s="72">
        <f t="shared" ca="1" si="711"/>
        <v>323.92908107965496</v>
      </c>
      <c r="BU511" s="72">
        <f t="shared" ca="1" si="712"/>
        <v>143.91743761255631</v>
      </c>
      <c r="BV511" s="72">
        <f t="shared" ca="1" si="713"/>
        <v>323.91743761255634</v>
      </c>
    </row>
    <row r="512" spans="1:74">
      <c r="A512" s="13">
        <f ca="1">'MGRS to'!AO512</f>
        <v>34.04412124116385</v>
      </c>
      <c r="B512" s="13">
        <f ca="1">'MGRS to'!AP512</f>
        <v>-6.8189103581327544</v>
      </c>
      <c r="C512" s="19">
        <f t="shared" ca="1" si="642"/>
        <v>0.59418200660644771</v>
      </c>
      <c r="D512" s="19">
        <f t="shared" ca="1" si="643"/>
        <v>-0.11901243714776226</v>
      </c>
      <c r="E512" s="19">
        <f t="shared" ca="1" si="644"/>
        <v>0.59272747658201075</v>
      </c>
      <c r="F512" s="19">
        <f t="shared" ca="1" si="645"/>
        <v>0.59262507052407709</v>
      </c>
      <c r="G512" s="19">
        <f t="shared" ca="1" si="646"/>
        <v>-7.7604429254968244E-4</v>
      </c>
      <c r="H512" s="19">
        <f t="shared" ca="1" si="647"/>
        <v>-7.7604429254968244E-4</v>
      </c>
      <c r="I512" s="19">
        <f t="shared" ca="1" si="648"/>
        <v>0</v>
      </c>
      <c r="J512" s="19">
        <f t="shared" ca="1" si="649"/>
        <v>6.5178401488898282E-4</v>
      </c>
      <c r="K512" s="19">
        <f t="shared" ca="1" si="650"/>
        <v>0.99999978758877628</v>
      </c>
      <c r="L512" s="19">
        <f t="shared" ca="1" si="651"/>
        <v>6.5178406103773355E-4</v>
      </c>
      <c r="M512" s="19">
        <f t="shared" ca="1" si="652"/>
        <v>-0.81914701449775829</v>
      </c>
      <c r="N512" s="19">
        <f t="shared" ca="1" si="653"/>
        <v>1.8191470144977582</v>
      </c>
      <c r="O512" s="19">
        <f t="shared" ca="1" si="654"/>
        <v>0.65696560964130057</v>
      </c>
      <c r="P512" s="72">
        <f t="shared" ca="1" si="655"/>
        <v>1.5229511178836558E-3</v>
      </c>
      <c r="Q512" s="72">
        <f t="shared" ca="1" si="656"/>
        <v>-7.7783344491207042E-4</v>
      </c>
      <c r="R512" s="72">
        <f t="shared" ca="1" si="657"/>
        <v>-1.7891523623879847E-6</v>
      </c>
      <c r="S512" s="19">
        <f t="shared" ca="1" si="658"/>
        <v>6.5324963500404583E-4</v>
      </c>
      <c r="T512" s="19">
        <f t="shared" ca="1" si="659"/>
        <v>0.99999978663243438</v>
      </c>
      <c r="U512" s="19">
        <f t="shared" ca="1" si="660"/>
        <v>6.5324968146481118E-4</v>
      </c>
      <c r="V512" s="19">
        <f t="shared" ca="1" si="661"/>
        <v>-0.81919347701544964</v>
      </c>
      <c r="W512" s="19">
        <f t="shared" ca="1" si="662"/>
        <v>1.8191934770154496</v>
      </c>
      <c r="X512" s="19">
        <f t="shared" ca="1" si="663"/>
        <v>0.6569743698375039</v>
      </c>
      <c r="Y512" s="72">
        <f t="shared" ca="1" si="664"/>
        <v>1.5229898371572292E-3</v>
      </c>
      <c r="Z512" s="72">
        <f t="shared" ca="1" si="665"/>
        <v>-7.7783756976172107E-4</v>
      </c>
      <c r="AA512" s="72">
        <f t="shared" ca="1" si="666"/>
        <v>-4.1248496506461618E-9</v>
      </c>
      <c r="AB512" s="19">
        <f t="shared" ca="1" si="667"/>
        <v>6.5325301405347118E-4</v>
      </c>
      <c r="AC512" s="19">
        <f t="shared" ca="1" si="668"/>
        <v>0.99999978663022704</v>
      </c>
      <c r="AD512" s="19">
        <f t="shared" ca="1" si="669"/>
        <v>6.5325306051495764E-4</v>
      </c>
      <c r="AE512" s="19">
        <f t="shared" ca="1" si="670"/>
        <v>-0.81919358377252716</v>
      </c>
      <c r="AF512" s="19">
        <f t="shared" ca="1" si="671"/>
        <v>1.819193583772527</v>
      </c>
      <c r="AG512" s="19">
        <f t="shared" ca="1" si="672"/>
        <v>0.65697438996530988</v>
      </c>
      <c r="AH512" s="72">
        <f t="shared" ca="1" si="673"/>
        <v>1.5229899261226189E-3</v>
      </c>
      <c r="AI512" s="72">
        <f t="shared" ca="1" si="674"/>
        <v>-7.7783757927146714E-4</v>
      </c>
      <c r="AJ512" s="72">
        <f t="shared" ca="1" si="675"/>
        <v>-9.5097460722087801E-12</v>
      </c>
      <c r="AK512" s="19">
        <f t="shared" ca="1" si="676"/>
        <v>6.5325302184379025E-4</v>
      </c>
      <c r="AL512" s="19">
        <f t="shared" ca="1" si="677"/>
        <v>0.99999978663022182</v>
      </c>
      <c r="AM512" s="19">
        <f t="shared" ca="1" si="678"/>
        <v>6.5325306830527844E-4</v>
      </c>
      <c r="AN512" s="19">
        <f t="shared" ca="1" si="679"/>
        <v>-0.81919358401865394</v>
      </c>
      <c r="AO512" s="19">
        <f t="shared" ca="1" si="680"/>
        <v>0.32892187190267252</v>
      </c>
      <c r="AP512" s="19">
        <f t="shared" ca="1" si="681"/>
        <v>0.67107812809732748</v>
      </c>
      <c r="AQ512" s="72">
        <f t="shared" ca="1" si="682"/>
        <v>2.7639953384478726E-4</v>
      </c>
      <c r="AR512" s="72">
        <f t="shared" ca="1" si="683"/>
        <v>-7.7783835490546124E-4</v>
      </c>
      <c r="AS512" s="72">
        <f t="shared" ca="1" si="684"/>
        <v>-7.7563399409827372E-10</v>
      </c>
      <c r="AT512" s="19">
        <f t="shared" ca="1" si="685"/>
        <v>6.5325365723805458E-4</v>
      </c>
      <c r="AU512" s="19">
        <f t="shared" ca="1" si="686"/>
        <v>0.99999978662980682</v>
      </c>
      <c r="AV512" s="19">
        <f t="shared" ca="1" si="687"/>
        <v>6.532537036996783E-4</v>
      </c>
      <c r="AW512" s="19">
        <f t="shared" ca="1" si="688"/>
        <v>-0.81919360409299713</v>
      </c>
      <c r="AX512" s="19">
        <f t="shared" ca="1" si="689"/>
        <v>1.8191936040929972</v>
      </c>
      <c r="AY512" s="19">
        <f t="shared" ca="1" si="690"/>
        <v>0.65697439379649802</v>
      </c>
      <c r="AZ512" s="72">
        <f t="shared" ca="1" si="691"/>
        <v>1.5229899430565645E-3</v>
      </c>
      <c r="BA512" s="72">
        <f t="shared" ca="1" si="692"/>
        <v>-7.7783758108159796E-4</v>
      </c>
      <c r="BB512" s="72">
        <f t="shared" ca="1" si="693"/>
        <v>7.7382386327699837E-10</v>
      </c>
      <c r="BC512" s="19">
        <f t="shared" ca="1" si="694"/>
        <v>6.5325302332664402E-4</v>
      </c>
      <c r="BD512" s="19">
        <f t="shared" ca="1" si="695"/>
        <v>0.99999978663022093</v>
      </c>
      <c r="BE512" s="19">
        <f t="shared" ca="1" si="696"/>
        <v>6.5325306978813243E-4</v>
      </c>
      <c r="BF512" s="19">
        <f t="shared" ca="1" si="697"/>
        <v>-0.81919358406549414</v>
      </c>
      <c r="BG512" s="19">
        <f t="shared" ca="1" si="698"/>
        <v>1.819193584065494</v>
      </c>
      <c r="BH512" s="19">
        <f t="shared" ca="1" si="699"/>
        <v>0.65697439002054536</v>
      </c>
      <c r="BI512" s="72">
        <f t="shared" ca="1" si="700"/>
        <v>1.5229899263667613E-3</v>
      </c>
      <c r="BJ512" s="72">
        <f t="shared" ca="1" si="701"/>
        <v>-7.7783757929756486E-4</v>
      </c>
      <c r="BK512" s="72">
        <f t="shared" ca="1" si="702"/>
        <v>1.7840330992016651E-12</v>
      </c>
      <c r="BL512" s="72">
        <f t="shared" ca="1" si="703"/>
        <v>1.2260449233379232E-2</v>
      </c>
      <c r="BM512" s="72">
        <f t="shared" ca="1" si="704"/>
        <v>1.0030581018774809</v>
      </c>
      <c r="BN512" s="72">
        <f t="shared" ca="1" si="705"/>
        <v>3.0464546279627054E-3</v>
      </c>
      <c r="BO512" s="72">
        <f t="shared" ca="1" si="706"/>
        <v>1.3072392440694707E-6</v>
      </c>
      <c r="BP512" s="72">
        <f t="shared" ca="1" si="707"/>
        <v>4156.9317307549609</v>
      </c>
      <c r="BQ512" s="72">
        <f t="shared" ca="1" si="708"/>
        <v>-1.7287078595648646</v>
      </c>
      <c r="BR512" s="72">
        <f t="shared" ca="1" si="709"/>
        <v>1.4124503072766015</v>
      </c>
      <c r="BS512" s="72">
        <f t="shared" ca="1" si="710"/>
        <v>4.5540429608663944</v>
      </c>
      <c r="BT512" s="72">
        <f t="shared" ca="1" si="711"/>
        <v>260.95233563583906</v>
      </c>
      <c r="BU512" s="72">
        <f t="shared" ca="1" si="712"/>
        <v>80.927441378905542</v>
      </c>
      <c r="BV512" s="72">
        <f t="shared" ca="1" si="713"/>
        <v>260.92744137890554</v>
      </c>
    </row>
    <row r="513" spans="1:74">
      <c r="A513" s="13">
        <f ca="1">'MGRS to'!AO513</f>
        <v>34.059694422377881</v>
      </c>
      <c r="B513" s="13">
        <f ca="1">'MGRS to'!AP513</f>
        <v>-6.8174929967064202</v>
      </c>
      <c r="C513" s="19">
        <f t="shared" ca="1" si="642"/>
        <v>0.59445380989364216</v>
      </c>
      <c r="D513" s="19">
        <f t="shared" ca="1" si="643"/>
        <v>-0.11898769952418195</v>
      </c>
      <c r="E513" s="19">
        <f t="shared" ca="1" si="644"/>
        <v>0.59262507052407709</v>
      </c>
      <c r="F513" s="19">
        <f t="shared" ca="1" si="645"/>
        <v>0.59289653228714123</v>
      </c>
      <c r="G513" s="19">
        <f t="shared" ca="1" si="646"/>
        <v>2.4737623580309287E-5</v>
      </c>
      <c r="H513" s="19">
        <f t="shared" ca="1" si="647"/>
        <v>2.4737623580309287E-5</v>
      </c>
      <c r="I513" s="19">
        <f t="shared" ca="1" si="648"/>
        <v>0</v>
      </c>
      <c r="J513" s="19">
        <f t="shared" ca="1" si="649"/>
        <v>2.7223602184666806E-4</v>
      </c>
      <c r="K513" s="19">
        <f t="shared" ca="1" si="650"/>
        <v>0.99999996294377347</v>
      </c>
      <c r="L513" s="19">
        <f t="shared" ca="1" si="651"/>
        <v>2.7223602520934798E-4</v>
      </c>
      <c r="M513" s="19">
        <f t="shared" ca="1" si="652"/>
        <v>6.2508923654046658E-2</v>
      </c>
      <c r="N513" s="19">
        <f t="shared" ca="1" si="653"/>
        <v>0.9374910763459533</v>
      </c>
      <c r="O513" s="19">
        <f t="shared" ca="1" si="654"/>
        <v>0.3341949834897967</v>
      </c>
      <c r="P513" s="72">
        <f t="shared" ca="1" si="655"/>
        <v>7.8658970317795757E-4</v>
      </c>
      <c r="Q513" s="72">
        <f t="shared" ca="1" si="656"/>
        <v>2.4794649061690035E-5</v>
      </c>
      <c r="R513" s="72">
        <f t="shared" ca="1" si="657"/>
        <v>5.7025481380748133E-8</v>
      </c>
      <c r="S513" s="19">
        <f t="shared" ca="1" si="658"/>
        <v>2.7223959053319365E-4</v>
      </c>
      <c r="T513" s="19">
        <f t="shared" ca="1" si="659"/>
        <v>0.99999996294280191</v>
      </c>
      <c r="U513" s="19">
        <f t="shared" ca="1" si="660"/>
        <v>2.7223959389600585E-4</v>
      </c>
      <c r="V513" s="19">
        <f t="shared" ca="1" si="661"/>
        <v>6.2652198717051438E-2</v>
      </c>
      <c r="W513" s="19">
        <f t="shared" ca="1" si="662"/>
        <v>0.93734780128294859</v>
      </c>
      <c r="X513" s="19">
        <f t="shared" ca="1" si="663"/>
        <v>0.33409321416664872</v>
      </c>
      <c r="Y513" s="72">
        <f t="shared" ca="1" si="664"/>
        <v>7.8646977316642046E-4</v>
      </c>
      <c r="Z513" s="72">
        <f t="shared" ca="1" si="665"/>
        <v>2.4794780517540594E-5</v>
      </c>
      <c r="AA513" s="72">
        <f t="shared" ca="1" si="666"/>
        <v>1.3145585055880041E-10</v>
      </c>
      <c r="AB513" s="19">
        <f t="shared" ca="1" si="667"/>
        <v>2.7223959876914681E-4</v>
      </c>
      <c r="AC513" s="19">
        <f t="shared" ca="1" si="668"/>
        <v>0.99999996294279969</v>
      </c>
      <c r="AD513" s="19">
        <f t="shared" ca="1" si="669"/>
        <v>2.7223960213195933E-4</v>
      </c>
      <c r="AE513" s="19">
        <f t="shared" ca="1" si="670"/>
        <v>6.2652528990016276E-2</v>
      </c>
      <c r="AF513" s="19">
        <f t="shared" ca="1" si="671"/>
        <v>0.93734747100998372</v>
      </c>
      <c r="AG513" s="19">
        <f t="shared" ca="1" si="672"/>
        <v>0.33409297953540995</v>
      </c>
      <c r="AH513" s="72">
        <f t="shared" ca="1" si="673"/>
        <v>7.8646949670760076E-4</v>
      </c>
      <c r="AI513" s="72">
        <f t="shared" ca="1" si="674"/>
        <v>2.4794780820574257E-5</v>
      </c>
      <c r="AJ513" s="72">
        <f t="shared" ca="1" si="675"/>
        <v>3.0303366356488302E-13</v>
      </c>
      <c r="AK513" s="19">
        <f t="shared" ca="1" si="676"/>
        <v>2.7223959878812918E-4</v>
      </c>
      <c r="AL513" s="19">
        <f t="shared" ca="1" si="677"/>
        <v>0.99999996294279969</v>
      </c>
      <c r="AM513" s="19">
        <f t="shared" ca="1" si="678"/>
        <v>2.7223960215094171E-4</v>
      </c>
      <c r="AN513" s="19">
        <f t="shared" ca="1" si="679"/>
        <v>6.265252975136637E-2</v>
      </c>
      <c r="AO513" s="19">
        <f t="shared" ca="1" si="680"/>
        <v>0.99607466051575411</v>
      </c>
      <c r="AP513" s="19">
        <f t="shared" ca="1" si="681"/>
        <v>3.9253394842458933E-3</v>
      </c>
      <c r="AQ513" s="72">
        <f t="shared" ca="1" si="682"/>
        <v>8.356205031573692E-4</v>
      </c>
      <c r="AR513" s="72">
        <f t="shared" ca="1" si="683"/>
        <v>2.4794763155681177E-5</v>
      </c>
      <c r="AS513" s="72">
        <f t="shared" ca="1" si="684"/>
        <v>-1.7664893080747944E-11</v>
      </c>
      <c r="AT513" s="19">
        <f t="shared" ca="1" si="685"/>
        <v>2.7223959768141556E-4</v>
      </c>
      <c r="AU513" s="19">
        <f t="shared" ca="1" si="686"/>
        <v>0.99999996294280002</v>
      </c>
      <c r="AV513" s="19">
        <f t="shared" ca="1" si="687"/>
        <v>2.7223960104422803E-4</v>
      </c>
      <c r="AW513" s="19">
        <f t="shared" ca="1" si="688"/>
        <v>6.2652485369642907E-2</v>
      </c>
      <c r="AX513" s="19">
        <f t="shared" ca="1" si="689"/>
        <v>0.93734751463035715</v>
      </c>
      <c r="AY513" s="19">
        <f t="shared" ca="1" si="690"/>
        <v>0.33409301052403595</v>
      </c>
      <c r="AZ513" s="72">
        <f t="shared" ca="1" si="691"/>
        <v>7.8646953322054067E-4</v>
      </c>
      <c r="BA513" s="72">
        <f t="shared" ca="1" si="692"/>
        <v>2.4794780780551483E-5</v>
      </c>
      <c r="BB513" s="72">
        <f t="shared" ca="1" si="693"/>
        <v>1.7624870306427991E-11</v>
      </c>
      <c r="BC513" s="19">
        <f t="shared" ca="1" si="694"/>
        <v>2.7223959878562207E-4</v>
      </c>
      <c r="BD513" s="19">
        <f t="shared" ca="1" si="695"/>
        <v>0.99999996294279969</v>
      </c>
      <c r="BE513" s="19">
        <f t="shared" ca="1" si="696"/>
        <v>2.722396021484346E-4</v>
      </c>
      <c r="BF513" s="19">
        <f t="shared" ca="1" si="697"/>
        <v>6.2652529650812055E-2</v>
      </c>
      <c r="BG513" s="19">
        <f t="shared" ca="1" si="698"/>
        <v>0.93734747034918797</v>
      </c>
      <c r="BH513" s="19">
        <f t="shared" ca="1" si="699"/>
        <v>0.3340929790659698</v>
      </c>
      <c r="BI513" s="72">
        <f t="shared" ca="1" si="700"/>
        <v>7.8646949615447388E-4</v>
      </c>
      <c r="BJ513" s="72">
        <f t="shared" ca="1" si="701"/>
        <v>2.4794780821180554E-5</v>
      </c>
      <c r="BK513" s="72">
        <f t="shared" ca="1" si="702"/>
        <v>4.0629070339201837E-14</v>
      </c>
      <c r="BL513" s="72">
        <f t="shared" ca="1" si="703"/>
        <v>6.3172502227992261E-3</v>
      </c>
      <c r="BM513" s="72">
        <f t="shared" ca="1" si="704"/>
        <v>1.0015774467915346</v>
      </c>
      <c r="BN513" s="72">
        <f t="shared" ca="1" si="705"/>
        <v>1.5743422449458015E-3</v>
      </c>
      <c r="BO513" s="72">
        <f t="shared" ca="1" si="706"/>
        <v>1.4306053760454671E-7</v>
      </c>
      <c r="BP513" s="72">
        <f t="shared" ca="1" si="707"/>
        <v>1732.3787519314342</v>
      </c>
      <c r="BQ513" s="72">
        <f t="shared" ca="1" si="708"/>
        <v>7.5257663366366009E-2</v>
      </c>
      <c r="BR513" s="72">
        <f t="shared" ca="1" si="709"/>
        <v>-3.0663211385455522</v>
      </c>
      <c r="BS513" s="72">
        <f t="shared" ca="1" si="710"/>
        <v>7.52715150442409E-2</v>
      </c>
      <c r="BT513" s="72">
        <f t="shared" ca="1" si="711"/>
        <v>4.3119464869090507</v>
      </c>
      <c r="BU513" s="72">
        <f t="shared" ca="1" si="712"/>
        <v>-175.68725987040952</v>
      </c>
      <c r="BV513" s="72">
        <f t="shared" ca="1" si="713"/>
        <v>4.3127401295905088</v>
      </c>
    </row>
    <row r="514" spans="1:74">
      <c r="A514" s="13">
        <f ca="1">'MGRS to'!AO514</f>
        <v>34.045019875139609</v>
      </c>
      <c r="B514" s="13">
        <f ca="1">'MGRS to'!AP514</f>
        <v>-6.8233173820442801</v>
      </c>
      <c r="C514" s="19">
        <f t="shared" ca="1" si="642"/>
        <v>0.59419769072809503</v>
      </c>
      <c r="D514" s="19">
        <f t="shared" ca="1" si="643"/>
        <v>-0.11908935422523251</v>
      </c>
      <c r="E514" s="19">
        <f t="shared" ca="1" si="644"/>
        <v>0.59289653228714123</v>
      </c>
      <c r="F514" s="19">
        <f t="shared" ca="1" si="645"/>
        <v>0.59264073492594926</v>
      </c>
      <c r="G514" s="19">
        <f t="shared" ca="1" si="646"/>
        <v>-1.0165470105055752E-4</v>
      </c>
      <c r="H514" s="19">
        <f t="shared" ca="1" si="647"/>
        <v>-1.0165470105055752E-4</v>
      </c>
      <c r="I514" s="19">
        <f t="shared" ca="1" si="648"/>
        <v>0</v>
      </c>
      <c r="J514" s="19">
        <f t="shared" ca="1" si="649"/>
        <v>2.6933403309117176E-4</v>
      </c>
      <c r="K514" s="19">
        <f t="shared" ca="1" si="650"/>
        <v>0.99999996372958866</v>
      </c>
      <c r="L514" s="19">
        <f t="shared" ca="1" si="651"/>
        <v>2.693340363474572E-4</v>
      </c>
      <c r="M514" s="19">
        <f t="shared" ca="1" si="652"/>
        <v>-0.25963383323466227</v>
      </c>
      <c r="N514" s="19">
        <f t="shared" ca="1" si="653"/>
        <v>1.2596338332346622</v>
      </c>
      <c r="O514" s="19">
        <f t="shared" ca="1" si="654"/>
        <v>0.50445853680238328</v>
      </c>
      <c r="P514" s="72">
        <f t="shared" ca="1" si="655"/>
        <v>1.0560241092137227E-3</v>
      </c>
      <c r="Q514" s="72">
        <f t="shared" ca="1" si="656"/>
        <v>-1.0188903433876646E-4</v>
      </c>
      <c r="R514" s="72">
        <f t="shared" ca="1" si="657"/>
        <v>-2.3433328820894616E-7</v>
      </c>
      <c r="S514" s="19">
        <f t="shared" ca="1" si="658"/>
        <v>2.6939493717754651E-4</v>
      </c>
      <c r="T514" s="19">
        <f t="shared" ca="1" si="659"/>
        <v>0.99999996371318312</v>
      </c>
      <c r="U514" s="19">
        <f t="shared" ca="1" si="660"/>
        <v>2.6939494043604149E-4</v>
      </c>
      <c r="V514" s="19">
        <f t="shared" ca="1" si="661"/>
        <v>-0.26017350563176589</v>
      </c>
      <c r="W514" s="19">
        <f t="shared" ca="1" si="662"/>
        <v>1.2601735056317658</v>
      </c>
      <c r="X514" s="19">
        <f t="shared" ca="1" si="663"/>
        <v>0.50467075361845271</v>
      </c>
      <c r="Y514" s="72">
        <f t="shared" ca="1" si="664"/>
        <v>1.0564751144474698E-3</v>
      </c>
      <c r="Z514" s="72">
        <f t="shared" ca="1" si="665"/>
        <v>-1.0188957452137153E-4</v>
      </c>
      <c r="AA514" s="72">
        <f t="shared" ca="1" si="666"/>
        <v>-5.4018260506750581E-10</v>
      </c>
      <c r="AB514" s="19">
        <f t="shared" ca="1" si="667"/>
        <v>2.6939507771910754E-4</v>
      </c>
      <c r="AC514" s="19">
        <f t="shared" ca="1" si="668"/>
        <v>0.99999996371314537</v>
      </c>
      <c r="AD514" s="19">
        <f t="shared" ca="1" si="669"/>
        <v>2.6939508097760761E-4</v>
      </c>
      <c r="AE514" s="19">
        <f t="shared" ca="1" si="670"/>
        <v>-0.26017474925583223</v>
      </c>
      <c r="AF514" s="19">
        <f t="shared" ca="1" si="671"/>
        <v>1.2601747492558322</v>
      </c>
      <c r="AG514" s="19">
        <f t="shared" ca="1" si="672"/>
        <v>0.50467124244214889</v>
      </c>
      <c r="AH514" s="72">
        <f t="shared" ca="1" si="673"/>
        <v>1.0564761537450154E-3</v>
      </c>
      <c r="AI514" s="72">
        <f t="shared" ca="1" si="674"/>
        <v>-1.0188957576659473E-4</v>
      </c>
      <c r="AJ514" s="72">
        <f t="shared" ca="1" si="675"/>
        <v>-1.2452232035211827E-12</v>
      </c>
      <c r="AK514" s="19">
        <f t="shared" ca="1" si="676"/>
        <v>2.6939507804308628E-4</v>
      </c>
      <c r="AL514" s="19">
        <f t="shared" ca="1" si="677"/>
        <v>0.99999996371314537</v>
      </c>
      <c r="AM514" s="19">
        <f t="shared" ca="1" si="678"/>
        <v>2.6939508130158636E-4</v>
      </c>
      <c r="AN514" s="19">
        <f t="shared" ca="1" si="679"/>
        <v>-0.26017475212261604</v>
      </c>
      <c r="AO514" s="19">
        <f t="shared" ca="1" si="680"/>
        <v>0.9323090983579353</v>
      </c>
      <c r="AP514" s="19">
        <f t="shared" ca="1" si="681"/>
        <v>6.7690901642064705E-2</v>
      </c>
      <c r="AQ514" s="72">
        <f t="shared" ca="1" si="682"/>
        <v>7.8225201487476526E-4</v>
      </c>
      <c r="AR514" s="72">
        <f t="shared" ca="1" si="683"/>
        <v>-1.0188952735642163E-4</v>
      </c>
      <c r="AS514" s="72">
        <f t="shared" ca="1" si="684"/>
        <v>4.8410173100559527E-11</v>
      </c>
      <c r="AT514" s="19">
        <f t="shared" ca="1" si="685"/>
        <v>2.6939506544802777E-4</v>
      </c>
      <c r="AU514" s="19">
        <f t="shared" ca="1" si="686"/>
        <v>0.9999999637131487</v>
      </c>
      <c r="AV514" s="19">
        <f t="shared" ca="1" si="687"/>
        <v>2.6939506870652736E-4</v>
      </c>
      <c r="AW514" s="19">
        <f t="shared" ca="1" si="688"/>
        <v>-0.26017464067134666</v>
      </c>
      <c r="AX514" s="19">
        <f t="shared" ca="1" si="689"/>
        <v>1.2601746406713468</v>
      </c>
      <c r="AY514" s="19">
        <f t="shared" ca="1" si="690"/>
        <v>0.50467119976154873</v>
      </c>
      <c r="AZ514" s="72">
        <f t="shared" ca="1" si="691"/>
        <v>1.0564760630008812E-3</v>
      </c>
      <c r="BA514" s="72">
        <f t="shared" ca="1" si="692"/>
        <v>-1.0188957565787059E-4</v>
      </c>
      <c r="BB514" s="72">
        <f t="shared" ca="1" si="693"/>
        <v>-4.8301448954336974E-11</v>
      </c>
      <c r="BC514" s="19">
        <f t="shared" ca="1" si="694"/>
        <v>2.6939507801479413E-4</v>
      </c>
      <c r="BD514" s="19">
        <f t="shared" ca="1" si="695"/>
        <v>0.99999996371314537</v>
      </c>
      <c r="BE514" s="19">
        <f t="shared" ca="1" si="696"/>
        <v>2.6939508127329421E-4</v>
      </c>
      <c r="BF514" s="19">
        <f t="shared" ca="1" si="697"/>
        <v>-0.26017475187231298</v>
      </c>
      <c r="BG514" s="19">
        <f t="shared" ca="1" si="698"/>
        <v>1.260174751872313</v>
      </c>
      <c r="BH514" s="19">
        <f t="shared" ca="1" si="699"/>
        <v>0.50467124347059211</v>
      </c>
      <c r="BI514" s="72">
        <f t="shared" ca="1" si="700"/>
        <v>1.0564761559316101E-3</v>
      </c>
      <c r="BJ514" s="72">
        <f t="shared" ca="1" si="701"/>
        <v>-1.0188957576921459E-4</v>
      </c>
      <c r="BK514" s="72">
        <f t="shared" ca="1" si="702"/>
        <v>-1.1134399879961926E-13</v>
      </c>
      <c r="BL514" s="72">
        <f t="shared" ca="1" si="703"/>
        <v>8.4929436349422214E-3</v>
      </c>
      <c r="BM514" s="72">
        <f t="shared" ca="1" si="704"/>
        <v>1.0021198667199023</v>
      </c>
      <c r="BN514" s="72">
        <f t="shared" ca="1" si="705"/>
        <v>2.1142636781799522E-3</v>
      </c>
      <c r="BO514" s="72">
        <f t="shared" ca="1" si="706"/>
        <v>2.8729870412809663E-7</v>
      </c>
      <c r="BP514" s="72">
        <f t="shared" ca="1" si="707"/>
        <v>1714.2778728537453</v>
      </c>
      <c r="BQ514" s="72">
        <f t="shared" ca="1" si="708"/>
        <v>-2.823858281417428</v>
      </c>
      <c r="BR514" s="72">
        <f t="shared" ca="1" si="709"/>
        <v>0.31767745059684599</v>
      </c>
      <c r="BS514" s="72">
        <f t="shared" ca="1" si="710"/>
        <v>3.4592701041866389</v>
      </c>
      <c r="BT514" s="72">
        <f t="shared" ca="1" si="711"/>
        <v>198.20483853171547</v>
      </c>
      <c r="BU514" s="72">
        <f t="shared" ca="1" si="712"/>
        <v>18.201577165674991</v>
      </c>
      <c r="BV514" s="72">
        <f t="shared" ca="1" si="713"/>
        <v>198.20157716567496</v>
      </c>
    </row>
    <row r="515" spans="1:74">
      <c r="A515" s="13">
        <f ca="1">'MGRS to'!AO515</f>
        <v>34.054439715657118</v>
      </c>
      <c r="B515" s="13">
        <f ca="1">'MGRS to'!AP515</f>
        <v>-6.8181043704373945</v>
      </c>
      <c r="C515" s="19">
        <f t="shared" ca="1" si="642"/>
        <v>0.59436209796013828</v>
      </c>
      <c r="D515" s="19">
        <f t="shared" ca="1" si="643"/>
        <v>-0.11899837000874766</v>
      </c>
      <c r="E515" s="19">
        <f t="shared" ca="1" si="644"/>
        <v>0.59264073492594926</v>
      </c>
      <c r="F515" s="19">
        <f t="shared" ca="1" si="645"/>
        <v>0.59280493553945557</v>
      </c>
      <c r="G515" s="19">
        <f t="shared" ca="1" si="646"/>
        <v>9.0984216484846225E-5</v>
      </c>
      <c r="H515" s="19">
        <f t="shared" ca="1" si="647"/>
        <v>9.0984216484846225E-5</v>
      </c>
      <c r="I515" s="19">
        <f t="shared" ca="1" si="648"/>
        <v>0</v>
      </c>
      <c r="J515" s="19">
        <f t="shared" ca="1" si="649"/>
        <v>1.807116852889378E-4</v>
      </c>
      <c r="K515" s="19">
        <f t="shared" ca="1" si="650"/>
        <v>0.99999998367164311</v>
      </c>
      <c r="L515" s="19">
        <f t="shared" ca="1" si="651"/>
        <v>1.8071168627251281E-4</v>
      </c>
      <c r="M515" s="19">
        <f t="shared" ca="1" si="652"/>
        <v>0.34636314563535309</v>
      </c>
      <c r="N515" s="19">
        <f t="shared" ca="1" si="653"/>
        <v>0.65363685436464691</v>
      </c>
      <c r="O515" s="19">
        <f t="shared" ca="1" si="654"/>
        <v>4.5164158605344507E-2</v>
      </c>
      <c r="P515" s="72">
        <f t="shared" ca="1" si="655"/>
        <v>5.4881657448032143E-4</v>
      </c>
      <c r="Q515" s="72">
        <f t="shared" ca="1" si="656"/>
        <v>9.1193965135260115E-5</v>
      </c>
      <c r="R515" s="72">
        <f t="shared" ca="1" si="657"/>
        <v>2.097486504138899E-7</v>
      </c>
      <c r="S515" s="19">
        <f t="shared" ca="1" si="658"/>
        <v>1.8078440359935047E-4</v>
      </c>
      <c r="T515" s="19">
        <f t="shared" ca="1" si="659"/>
        <v>0.99999998365849962</v>
      </c>
      <c r="U515" s="19">
        <f t="shared" ca="1" si="660"/>
        <v>1.8078440458411328E-4</v>
      </c>
      <c r="V515" s="19">
        <f t="shared" ca="1" si="661"/>
        <v>0.34702198549970203</v>
      </c>
      <c r="W515" s="19">
        <f t="shared" ca="1" si="662"/>
        <v>0.65297801450029791</v>
      </c>
      <c r="X515" s="19">
        <f t="shared" ca="1" si="663"/>
        <v>4.4200751109111924E-2</v>
      </c>
      <c r="Y515" s="72">
        <f t="shared" ca="1" si="664"/>
        <v>5.4826429604629145E-4</v>
      </c>
      <c r="Z515" s="72">
        <f t="shared" ca="1" si="665"/>
        <v>9.1194448675009683E-5</v>
      </c>
      <c r="AA515" s="72">
        <f t="shared" ca="1" si="666"/>
        <v>4.8353974956818948E-10</v>
      </c>
      <c r="AB515" s="19">
        <f t="shared" ca="1" si="667"/>
        <v>1.8078457139863917E-4</v>
      </c>
      <c r="AC515" s="19">
        <f t="shared" ca="1" si="668"/>
        <v>0.9999999836584692</v>
      </c>
      <c r="AD515" s="19">
        <f t="shared" ca="1" si="669"/>
        <v>1.8078457238340475E-4</v>
      </c>
      <c r="AE515" s="19">
        <f t="shared" ca="1" si="670"/>
        <v>0.34702350342392418</v>
      </c>
      <c r="AF515" s="19">
        <f t="shared" ca="1" si="671"/>
        <v>0.65297649657607582</v>
      </c>
      <c r="AG515" s="19">
        <f t="shared" ca="1" si="672"/>
        <v>4.4198529236144091E-2</v>
      </c>
      <c r="AH515" s="72">
        <f t="shared" ca="1" si="673"/>
        <v>5.4826302363056539E-4</v>
      </c>
      <c r="AI515" s="72">
        <f t="shared" ca="1" si="674"/>
        <v>9.1194449789728122E-5</v>
      </c>
      <c r="AJ515" s="72">
        <f t="shared" ca="1" si="675"/>
        <v>1.114718438540406E-12</v>
      </c>
      <c r="AK515" s="19">
        <f t="shared" ca="1" si="676"/>
        <v>1.8078457178548034E-4</v>
      </c>
      <c r="AL515" s="19">
        <f t="shared" ca="1" si="677"/>
        <v>0.99999998365846898</v>
      </c>
      <c r="AM515" s="19">
        <f t="shared" ca="1" si="678"/>
        <v>1.8078457277024594E-4</v>
      </c>
      <c r="AN515" s="19">
        <f t="shared" ca="1" si="679"/>
        <v>0.34702350692322009</v>
      </c>
      <c r="AO515" s="19">
        <f t="shared" ca="1" si="680"/>
        <v>0.8795746856427098</v>
      </c>
      <c r="AP515" s="19">
        <f t="shared" ca="1" si="681"/>
        <v>0.1204253143572902</v>
      </c>
      <c r="AQ515" s="72">
        <f t="shared" ca="1" si="682"/>
        <v>7.3810308090678772E-4</v>
      </c>
      <c r="AR515" s="72">
        <f t="shared" ca="1" si="683"/>
        <v>9.1194423419857967E-5</v>
      </c>
      <c r="AS515" s="72">
        <f t="shared" ca="1" si="684"/>
        <v>-2.6369870154661912E-11</v>
      </c>
      <c r="AT515" s="19">
        <f t="shared" ca="1" si="685"/>
        <v>1.8078456263452019E-4</v>
      </c>
      <c r="AU515" s="19">
        <f t="shared" ca="1" si="686"/>
        <v>0.99999998365847076</v>
      </c>
      <c r="AV515" s="19">
        <f t="shared" ca="1" si="687"/>
        <v>1.807845636192856E-4</v>
      </c>
      <c r="AW515" s="19">
        <f t="shared" ca="1" si="688"/>
        <v>0.34702342414323156</v>
      </c>
      <c r="AX515" s="19">
        <f t="shared" ca="1" si="689"/>
        <v>0.65297657585676849</v>
      </c>
      <c r="AY515" s="19">
        <f t="shared" ca="1" si="690"/>
        <v>4.4198645284108329E-2</v>
      </c>
      <c r="AZ515" s="72">
        <f t="shared" ca="1" si="691"/>
        <v>5.482630900884288E-4</v>
      </c>
      <c r="BA515" s="72">
        <f t="shared" ca="1" si="692"/>
        <v>9.1194449731506669E-5</v>
      </c>
      <c r="BB515" s="72">
        <f t="shared" ca="1" si="693"/>
        <v>2.6311648701287348E-11</v>
      </c>
      <c r="BC515" s="19">
        <f t="shared" ca="1" si="694"/>
        <v>1.8078457176522793E-4</v>
      </c>
      <c r="BD515" s="19">
        <f t="shared" ca="1" si="695"/>
        <v>0.9999999836584692</v>
      </c>
      <c r="BE515" s="19">
        <f t="shared" ca="1" si="696"/>
        <v>1.8078457274999348E-4</v>
      </c>
      <c r="BF515" s="19">
        <f t="shared" ca="1" si="697"/>
        <v>0.3470235067405445</v>
      </c>
      <c r="BG515" s="19">
        <f t="shared" ca="1" si="698"/>
        <v>0.6529764932594555</v>
      </c>
      <c r="BH515" s="19">
        <f t="shared" ca="1" si="699"/>
        <v>4.4198524381404924E-2</v>
      </c>
      <c r="BI515" s="72">
        <f t="shared" ca="1" si="700"/>
        <v>5.4826302085037406E-4</v>
      </c>
      <c r="BJ515" s="72">
        <f t="shared" ca="1" si="701"/>
        <v>9.1194449792163701E-5</v>
      </c>
      <c r="BK515" s="72">
        <f t="shared" ca="1" si="702"/>
        <v>6.0657032239889996E-14</v>
      </c>
      <c r="BL515" s="72">
        <f t="shared" ca="1" si="703"/>
        <v>4.4007329491050629E-3</v>
      </c>
      <c r="BM515" s="72">
        <f t="shared" ca="1" si="704"/>
        <v>1.0010992770954852</v>
      </c>
      <c r="BN515" s="72">
        <f t="shared" ca="1" si="705"/>
        <v>1.0977685727022949E-3</v>
      </c>
      <c r="BO515" s="72">
        <f t="shared" ca="1" si="706"/>
        <v>8.7173655732209726E-9</v>
      </c>
      <c r="BP515" s="72">
        <f t="shared" ca="1" si="707"/>
        <v>1150.4105684215494</v>
      </c>
      <c r="BQ515" s="72">
        <f t="shared" ca="1" si="708"/>
        <v>0.42989679927397939</v>
      </c>
      <c r="BR515" s="72">
        <f t="shared" ca="1" si="709"/>
        <v>-2.7116449111376628</v>
      </c>
      <c r="BS515" s="72">
        <f t="shared" ca="1" si="710"/>
        <v>0.4299477424521303</v>
      </c>
      <c r="BT515" s="72">
        <f t="shared" ca="1" si="711"/>
        <v>24.631272224581721</v>
      </c>
      <c r="BU515" s="72">
        <f t="shared" ca="1" si="712"/>
        <v>-155.36580894631524</v>
      </c>
      <c r="BV515" s="72">
        <f t="shared" ca="1" si="713"/>
        <v>24.634191053684731</v>
      </c>
    </row>
    <row r="516" spans="1:74">
      <c r="A516" s="13">
        <f ca="1">'MGRS to'!AO516</f>
        <v>34.068248265577374</v>
      </c>
      <c r="B516" s="13">
        <f ca="1">'MGRS to'!AP516</f>
        <v>-6.8021705341196999</v>
      </c>
      <c r="C516" s="19">
        <f t="shared" ca="1" si="642"/>
        <v>0.59460310262117277</v>
      </c>
      <c r="D516" s="19">
        <f t="shared" ca="1" si="643"/>
        <v>-0.11872027210253006</v>
      </c>
      <c r="E516" s="19">
        <f t="shared" ca="1" si="644"/>
        <v>0.59280493553945557</v>
      </c>
      <c r="F516" s="19">
        <f t="shared" ca="1" si="645"/>
        <v>0.59304563762197371</v>
      </c>
      <c r="G516" s="19">
        <f t="shared" ca="1" si="646"/>
        <v>2.7809790621760588E-4</v>
      </c>
      <c r="H516" s="19">
        <f t="shared" ca="1" si="647"/>
        <v>2.7809790621760588E-4</v>
      </c>
      <c r="I516" s="19">
        <f t="shared" ca="1" si="648"/>
        <v>0</v>
      </c>
      <c r="J516" s="19">
        <f t="shared" ca="1" si="649"/>
        <v>3.3335768506195611E-4</v>
      </c>
      <c r="K516" s="19">
        <f t="shared" ca="1" si="650"/>
        <v>0.99999994443632545</v>
      </c>
      <c r="L516" s="19">
        <f t="shared" ca="1" si="651"/>
        <v>3.3335769123614883E-4</v>
      </c>
      <c r="M516" s="19">
        <f t="shared" ca="1" si="652"/>
        <v>0.57374726654304053</v>
      </c>
      <c r="N516" s="19">
        <f t="shared" ca="1" si="653"/>
        <v>0.42625273345695947</v>
      </c>
      <c r="O516" s="19">
        <f t="shared" ca="1" si="654"/>
        <v>-0.46507244400113001</v>
      </c>
      <c r="P516" s="72">
        <f t="shared" ca="1" si="655"/>
        <v>3.5810113032162718E-4</v>
      </c>
      <c r="Q516" s="72">
        <f t="shared" ca="1" si="656"/>
        <v>2.787388385004531E-4</v>
      </c>
      <c r="R516" s="72">
        <f t="shared" ca="1" si="657"/>
        <v>6.4093228284721514E-7</v>
      </c>
      <c r="S516" s="19">
        <f t="shared" ca="1" si="658"/>
        <v>3.3372563887389703E-4</v>
      </c>
      <c r="T516" s="19">
        <f t="shared" ca="1" si="659"/>
        <v>0.9999999443135974</v>
      </c>
      <c r="U516" s="19">
        <f t="shared" ca="1" si="660"/>
        <v>3.3372564506855727E-4</v>
      </c>
      <c r="V516" s="19">
        <f t="shared" ca="1" si="661"/>
        <v>0.57443553100389888</v>
      </c>
      <c r="W516" s="19">
        <f t="shared" ca="1" si="662"/>
        <v>0.42556446899610112</v>
      </c>
      <c r="X516" s="19">
        <f t="shared" ca="1" si="663"/>
        <v>-0.46744190241046035</v>
      </c>
      <c r="Y516" s="72">
        <f t="shared" ca="1" si="664"/>
        <v>3.5752352668476465E-4</v>
      </c>
      <c r="Z516" s="72">
        <f t="shared" ca="1" si="665"/>
        <v>2.7874031565677408E-4</v>
      </c>
      <c r="AA516" s="72">
        <f t="shared" ca="1" si="666"/>
        <v>1.4771563209810615E-9</v>
      </c>
      <c r="AB516" s="19">
        <f t="shared" ca="1" si="667"/>
        <v>3.3372648740612117E-4</v>
      </c>
      <c r="AC516" s="19">
        <f t="shared" ca="1" si="668"/>
        <v>0.99999994431331429</v>
      </c>
      <c r="AD516" s="19">
        <f t="shared" ca="1" si="669"/>
        <v>3.3372649360082868E-4</v>
      </c>
      <c r="AE516" s="19">
        <f t="shared" ca="1" si="670"/>
        <v>0.57443711461714031</v>
      </c>
      <c r="AF516" s="19">
        <f t="shared" ca="1" si="671"/>
        <v>0.42556288538285969</v>
      </c>
      <c r="AG516" s="19">
        <f t="shared" ca="1" si="672"/>
        <v>-0.46744736308510992</v>
      </c>
      <c r="AH516" s="72">
        <f t="shared" ca="1" si="673"/>
        <v>3.5752219768638618E-4</v>
      </c>
      <c r="AI516" s="72">
        <f t="shared" ca="1" si="674"/>
        <v>2.7874031906117552E-4</v>
      </c>
      <c r="AJ516" s="72">
        <f t="shared" ca="1" si="675"/>
        <v>3.4044014352377361E-12</v>
      </c>
      <c r="AK516" s="19">
        <f t="shared" ca="1" si="676"/>
        <v>3.3372648936173886E-4</v>
      </c>
      <c r="AL516" s="19">
        <f t="shared" ca="1" si="677"/>
        <v>0.99999994431331363</v>
      </c>
      <c r="AM516" s="19">
        <f t="shared" ca="1" si="678"/>
        <v>3.3372649555644642E-4</v>
      </c>
      <c r="AN516" s="19">
        <f t="shared" ca="1" si="679"/>
        <v>0.5744371182668736</v>
      </c>
      <c r="AO516" s="19">
        <f t="shared" ca="1" si="680"/>
        <v>0.67002199715724986</v>
      </c>
      <c r="AP516" s="19">
        <f t="shared" ca="1" si="681"/>
        <v>0.32997800284275014</v>
      </c>
      <c r="AQ516" s="72">
        <f t="shared" ca="1" si="682"/>
        <v>5.6255097897093338E-4</v>
      </c>
      <c r="AR516" s="72">
        <f t="shared" ca="1" si="683"/>
        <v>2.787404140025662E-4</v>
      </c>
      <c r="AS516" s="72">
        <f t="shared" ca="1" si="684"/>
        <v>9.4941390686720251E-11</v>
      </c>
      <c r="AT516" s="19">
        <f t="shared" ca="1" si="685"/>
        <v>3.3372654389956488E-4</v>
      </c>
      <c r="AU516" s="19">
        <f t="shared" ca="1" si="686"/>
        <v>0.99999994431329542</v>
      </c>
      <c r="AV516" s="19">
        <f t="shared" ca="1" si="687"/>
        <v>3.3372655009427548E-4</v>
      </c>
      <c r="AW516" s="19">
        <f t="shared" ca="1" si="688"/>
        <v>0.57443722005022635</v>
      </c>
      <c r="AX516" s="19">
        <f t="shared" ca="1" si="689"/>
        <v>0.42556277994977365</v>
      </c>
      <c r="AY516" s="19">
        <f t="shared" ca="1" si="690"/>
        <v>-0.46744772664487955</v>
      </c>
      <c r="AZ516" s="72">
        <f t="shared" ca="1" si="691"/>
        <v>3.5752210920493289E-4</v>
      </c>
      <c r="BA516" s="72">
        <f t="shared" ca="1" si="692"/>
        <v>2.7874031928783302E-4</v>
      </c>
      <c r="BB516" s="72">
        <f t="shared" ca="1" si="693"/>
        <v>-9.4714733181022054E-11</v>
      </c>
      <c r="BC516" s="19">
        <f t="shared" ca="1" si="694"/>
        <v>3.337264894919182E-4</v>
      </c>
      <c r="BD516" s="19">
        <f t="shared" ca="1" si="695"/>
        <v>0.99999994431331363</v>
      </c>
      <c r="BE516" s="19">
        <f t="shared" ca="1" si="696"/>
        <v>3.3372649568662576E-4</v>
      </c>
      <c r="BF516" s="19">
        <f t="shared" ca="1" si="697"/>
        <v>0.57443711850990142</v>
      </c>
      <c r="BG516" s="19">
        <f t="shared" ca="1" si="698"/>
        <v>0.42556288149009858</v>
      </c>
      <c r="BH516" s="19">
        <f t="shared" ca="1" si="699"/>
        <v>-0.46744737650832513</v>
      </c>
      <c r="BI516" s="72">
        <f t="shared" ca="1" si="700"/>
        <v>3.5752219441950695E-4</v>
      </c>
      <c r="BJ516" s="72">
        <f t="shared" ca="1" si="701"/>
        <v>2.7874031906954404E-4</v>
      </c>
      <c r="BK516" s="72">
        <f t="shared" ca="1" si="702"/>
        <v>-2.1828898280965015E-13</v>
      </c>
      <c r="BL516" s="72">
        <f t="shared" ca="1" si="703"/>
        <v>2.8680796534362087E-3</v>
      </c>
      <c r="BM516" s="72">
        <f t="shared" ca="1" si="704"/>
        <v>1.0007166347852599</v>
      </c>
      <c r="BN516" s="72">
        <f t="shared" ca="1" si="705"/>
        <v>7.1599338006645297E-4</v>
      </c>
      <c r="BO516" s="72">
        <f t="shared" ca="1" si="706"/>
        <v>-1.1171872504706989E-7</v>
      </c>
      <c r="BP516" s="72">
        <f t="shared" ca="1" si="707"/>
        <v>2123.6476319586227</v>
      </c>
      <c r="BQ516" s="72">
        <f t="shared" ca="1" si="708"/>
        <v>0.76279998571646779</v>
      </c>
      <c r="BR516" s="72">
        <f t="shared" ca="1" si="709"/>
        <v>-2.3786369107417449</v>
      </c>
      <c r="BS516" s="72">
        <f t="shared" ca="1" si="710"/>
        <v>0.76295574284804824</v>
      </c>
      <c r="BT516" s="72">
        <f t="shared" ca="1" si="711"/>
        <v>43.705219794193113</v>
      </c>
      <c r="BU516" s="72">
        <f t="shared" ca="1" si="712"/>
        <v>-136.2858559795383</v>
      </c>
      <c r="BV516" s="72">
        <f t="shared" ca="1" si="713"/>
        <v>43.714144020461731</v>
      </c>
    </row>
    <row r="517" spans="1:74">
      <c r="A517" s="13">
        <f ca="1">'MGRS to'!AO517</f>
        <v>34.081610710381518</v>
      </c>
      <c r="B517" s="13">
        <f ca="1">'MGRS to'!AP517</f>
        <v>-6.7871207801774016</v>
      </c>
      <c r="C517" s="19">
        <f t="shared" ca="1" si="642"/>
        <v>0.59483632127912101</v>
      </c>
      <c r="D517" s="19">
        <f t="shared" ca="1" si="643"/>
        <v>-0.11845760434462195</v>
      </c>
      <c r="E517" s="19">
        <f t="shared" ca="1" si="644"/>
        <v>0.59304563762197371</v>
      </c>
      <c r="F517" s="19">
        <f t="shared" ca="1" si="645"/>
        <v>0.59327856382049637</v>
      </c>
      <c r="G517" s="19">
        <f t="shared" ca="1" si="646"/>
        <v>2.6266775790810548E-4</v>
      </c>
      <c r="H517" s="19">
        <f t="shared" ca="1" si="647"/>
        <v>2.6266775790810548E-4</v>
      </c>
      <c r="I517" s="19">
        <f t="shared" ca="1" si="648"/>
        <v>0</v>
      </c>
      <c r="J517" s="19">
        <f t="shared" ca="1" si="649"/>
        <v>3.1888969241124579E-4</v>
      </c>
      <c r="K517" s="19">
        <f t="shared" ca="1" si="650"/>
        <v>0.99999994915468071</v>
      </c>
      <c r="L517" s="19">
        <f t="shared" ca="1" si="651"/>
        <v>3.1888969781592862E-4</v>
      </c>
      <c r="M517" s="19">
        <f t="shared" ca="1" si="652"/>
        <v>0.5663188746118808</v>
      </c>
      <c r="N517" s="19">
        <f t="shared" ca="1" si="653"/>
        <v>0.4336811253881192</v>
      </c>
      <c r="O517" s="19">
        <f t="shared" ca="1" si="654"/>
        <v>-0.44098995158010057</v>
      </c>
      <c r="P517" s="72">
        <f t="shared" ca="1" si="655"/>
        <v>3.6433504035475787E-4</v>
      </c>
      <c r="Q517" s="72">
        <f t="shared" ca="1" si="656"/>
        <v>2.6327293489622787E-4</v>
      </c>
      <c r="R517" s="72">
        <f t="shared" ca="1" si="657"/>
        <v>6.0517698812238493E-7</v>
      </c>
      <c r="S517" s="19">
        <f t="shared" ca="1" si="658"/>
        <v>3.1923262596032884E-4</v>
      </c>
      <c r="T517" s="19">
        <f t="shared" ca="1" si="659"/>
        <v>0.99999994904526401</v>
      </c>
      <c r="U517" s="19">
        <f t="shared" ca="1" si="660"/>
        <v>3.19232631382467E-4</v>
      </c>
      <c r="V517" s="19">
        <f t="shared" ca="1" si="661"/>
        <v>0.56701388675423925</v>
      </c>
      <c r="W517" s="19">
        <f t="shared" ca="1" si="662"/>
        <v>0.43298611324576075</v>
      </c>
      <c r="X517" s="19">
        <f t="shared" ca="1" si="663"/>
        <v>-0.4433029715471728</v>
      </c>
      <c r="Y517" s="72">
        <f t="shared" ca="1" si="664"/>
        <v>3.6375179569894575E-4</v>
      </c>
      <c r="Z517" s="72">
        <f t="shared" ca="1" si="665"/>
        <v>2.6327432920168059E-4</v>
      </c>
      <c r="AA517" s="72">
        <f t="shared" ca="1" si="666"/>
        <v>1.3943054527252273E-9</v>
      </c>
      <c r="AB517" s="19">
        <f t="shared" ca="1" si="667"/>
        <v>3.1923341655194705E-4</v>
      </c>
      <c r="AC517" s="19">
        <f t="shared" ca="1" si="668"/>
        <v>0.99999994904501166</v>
      </c>
      <c r="AD517" s="19">
        <f t="shared" ca="1" si="669"/>
        <v>3.1923342197412549E-4</v>
      </c>
      <c r="AE517" s="19">
        <f t="shared" ca="1" si="670"/>
        <v>0.56701548545033664</v>
      </c>
      <c r="AF517" s="19">
        <f t="shared" ca="1" si="671"/>
        <v>0.43298451454966336</v>
      </c>
      <c r="AG517" s="19">
        <f t="shared" ca="1" si="672"/>
        <v>-0.44330830061271265</v>
      </c>
      <c r="AH517" s="72">
        <f t="shared" ca="1" si="673"/>
        <v>3.6375045409276413E-4</v>
      </c>
      <c r="AI517" s="72">
        <f t="shared" ca="1" si="674"/>
        <v>2.6327433241410891E-4</v>
      </c>
      <c r="AJ517" s="72">
        <f t="shared" ca="1" si="675"/>
        <v>3.2124283159788714E-12</v>
      </c>
      <c r="AK517" s="19">
        <f t="shared" ca="1" si="676"/>
        <v>3.1923341837344113E-4</v>
      </c>
      <c r="AL517" s="19">
        <f t="shared" ca="1" si="677"/>
        <v>0.99999994904501099</v>
      </c>
      <c r="AM517" s="19">
        <f t="shared" ca="1" si="678"/>
        <v>3.1923342379561968E-4</v>
      </c>
      <c r="AN517" s="19">
        <f t="shared" ca="1" si="679"/>
        <v>0.56701548913366395</v>
      </c>
      <c r="AO517" s="19">
        <f t="shared" ca="1" si="680"/>
        <v>0.67849343508251181</v>
      </c>
      <c r="AP517" s="19">
        <f t="shared" ca="1" si="681"/>
        <v>0.32150656491748819</v>
      </c>
      <c r="AQ517" s="72">
        <f t="shared" ca="1" si="682"/>
        <v>5.6965148973958115E-4</v>
      </c>
      <c r="AR517" s="72">
        <f t="shared" ca="1" si="683"/>
        <v>2.6327441645803107E-4</v>
      </c>
      <c r="AS517" s="72">
        <f t="shared" ca="1" si="684"/>
        <v>8.4043922158032885E-11</v>
      </c>
      <c r="AT517" s="19">
        <f t="shared" ca="1" si="685"/>
        <v>3.1923346602766046E-4</v>
      </c>
      <c r="AU517" s="19">
        <f t="shared" ca="1" si="686"/>
        <v>0.99999994904499578</v>
      </c>
      <c r="AV517" s="19">
        <f t="shared" ca="1" si="687"/>
        <v>3.1923347144984144E-4</v>
      </c>
      <c r="AW517" s="19">
        <f t="shared" ca="1" si="688"/>
        <v>0.56701558549714526</v>
      </c>
      <c r="AX517" s="19">
        <f t="shared" ca="1" si="689"/>
        <v>0.43298441450285474</v>
      </c>
      <c r="AY517" s="19">
        <f t="shared" ca="1" si="690"/>
        <v>-0.44330863410829879</v>
      </c>
      <c r="AZ517" s="72">
        <f t="shared" ca="1" si="691"/>
        <v>3.6375037013470748E-4</v>
      </c>
      <c r="BA517" s="72">
        <f t="shared" ca="1" si="692"/>
        <v>2.6327433261514433E-4</v>
      </c>
      <c r="BB517" s="72">
        <f t="shared" ca="1" si="693"/>
        <v>-8.3842886734915301E-11</v>
      </c>
      <c r="BC517" s="19">
        <f t="shared" ca="1" si="694"/>
        <v>3.1923341848741344E-4</v>
      </c>
      <c r="BD517" s="19">
        <f t="shared" ca="1" si="695"/>
        <v>0.99999994904501099</v>
      </c>
      <c r="BE517" s="19">
        <f t="shared" ca="1" si="696"/>
        <v>3.1923342390959193E-4</v>
      </c>
      <c r="BF517" s="19">
        <f t="shared" ca="1" si="697"/>
        <v>0.56701548936419999</v>
      </c>
      <c r="BG517" s="19">
        <f t="shared" ca="1" si="698"/>
        <v>0.43298451063580001</v>
      </c>
      <c r="BH517" s="19">
        <f t="shared" ca="1" si="699"/>
        <v>-0.44330831365916457</v>
      </c>
      <c r="BI517" s="72">
        <f t="shared" ca="1" si="700"/>
        <v>3.637504508082979E-4</v>
      </c>
      <c r="BJ517" s="72">
        <f t="shared" ca="1" si="701"/>
        <v>2.6327433242197344E-4</v>
      </c>
      <c r="BK517" s="72">
        <f t="shared" ca="1" si="702"/>
        <v>-1.9317089160891809E-13</v>
      </c>
      <c r="BL517" s="72">
        <f t="shared" ca="1" si="703"/>
        <v>2.918097698886046E-3</v>
      </c>
      <c r="BM517" s="72">
        <f t="shared" ca="1" si="704"/>
        <v>1.0007291257548538</v>
      </c>
      <c r="BN517" s="72">
        <f t="shared" ca="1" si="705"/>
        <v>7.2846180531039217E-4</v>
      </c>
      <c r="BO517" s="72">
        <f t="shared" ca="1" si="706"/>
        <v>-1.0311675115922384E-7</v>
      </c>
      <c r="BP517" s="72">
        <f t="shared" ca="1" si="707"/>
        <v>2031.4233778047324</v>
      </c>
      <c r="BQ517" s="72">
        <f t="shared" ca="1" si="708"/>
        <v>0.75062265170747033</v>
      </c>
      <c r="BR517" s="72">
        <f t="shared" ca="1" si="709"/>
        <v>-2.3908228352791396</v>
      </c>
      <c r="BS517" s="72">
        <f t="shared" ca="1" si="710"/>
        <v>0.75076981831065348</v>
      </c>
      <c r="BT517" s="72">
        <f t="shared" ca="1" si="711"/>
        <v>43.007509949756411</v>
      </c>
      <c r="BU517" s="72">
        <f t="shared" ca="1" si="712"/>
        <v>-136.98405802499593</v>
      </c>
      <c r="BV517" s="72">
        <f t="shared" ca="1" si="713"/>
        <v>43.015941975004068</v>
      </c>
    </row>
    <row r="518" spans="1:74">
      <c r="A518" s="13">
        <f ca="1">'MGRS to'!AO518</f>
        <v>34.067995982793882</v>
      </c>
      <c r="B518" s="13">
        <f ca="1">'MGRS to'!AP518</f>
        <v>-6.7901185221174991</v>
      </c>
      <c r="C518" s="19">
        <f t="shared" ca="1" si="642"/>
        <v>0.59459869945595467</v>
      </c>
      <c r="D518" s="19">
        <f t="shared" ca="1" si="643"/>
        <v>-0.11850992481160176</v>
      </c>
      <c r="E518" s="19">
        <f t="shared" ca="1" si="644"/>
        <v>0.59327856382049637</v>
      </c>
      <c r="F518" s="19">
        <f t="shared" ca="1" si="645"/>
        <v>0.59304123998163882</v>
      </c>
      <c r="G518" s="19">
        <f t="shared" ca="1" si="646"/>
        <v>-5.232046697981052E-5</v>
      </c>
      <c r="H518" s="19">
        <f t="shared" ca="1" si="647"/>
        <v>-5.232046697981052E-5</v>
      </c>
      <c r="I518" s="19">
        <f t="shared" ca="1" si="648"/>
        <v>0</v>
      </c>
      <c r="J518" s="19">
        <f t="shared" ca="1" si="649"/>
        <v>2.4125647871178562E-4</v>
      </c>
      <c r="K518" s="19">
        <f t="shared" ca="1" si="650"/>
        <v>0.99999997089765524</v>
      </c>
      <c r="L518" s="19">
        <f t="shared" ca="1" si="651"/>
        <v>2.4125648105216208E-4</v>
      </c>
      <c r="M518" s="19">
        <f t="shared" ca="1" si="652"/>
        <v>-0.14910378553139506</v>
      </c>
      <c r="N518" s="19">
        <f t="shared" ca="1" si="653"/>
        <v>1.149103785531395</v>
      </c>
      <c r="O518" s="19">
        <f t="shared" ca="1" si="654"/>
        <v>0.45616219743945796</v>
      </c>
      <c r="P518" s="72">
        <f t="shared" ca="1" si="655"/>
        <v>9.6362806529167041E-4</v>
      </c>
      <c r="Q518" s="72">
        <f t="shared" ca="1" si="656"/>
        <v>-5.2441011872205891E-5</v>
      </c>
      <c r="R518" s="72">
        <f t="shared" ca="1" si="657"/>
        <v>-1.2054489239537015E-7</v>
      </c>
      <c r="S518" s="19">
        <f t="shared" ca="1" si="658"/>
        <v>2.4127447244542207E-4</v>
      </c>
      <c r="T518" s="19">
        <f t="shared" ca="1" si="659"/>
        <v>0.99999997089331405</v>
      </c>
      <c r="U518" s="19">
        <f t="shared" ca="1" si="660"/>
        <v>2.4127447478632219E-4</v>
      </c>
      <c r="V518" s="19">
        <f t="shared" ca="1" si="661"/>
        <v>-0.14943617102123488</v>
      </c>
      <c r="W518" s="19">
        <f t="shared" ca="1" si="662"/>
        <v>1.1494361710212349</v>
      </c>
      <c r="X518" s="19">
        <f t="shared" ca="1" si="663"/>
        <v>0.45631946043873683</v>
      </c>
      <c r="Y518" s="72">
        <f t="shared" ca="1" si="664"/>
        <v>9.6390599548531336E-4</v>
      </c>
      <c r="Z518" s="72">
        <f t="shared" ca="1" si="665"/>
        <v>-5.244128960430131E-5</v>
      </c>
      <c r="AA518" s="72">
        <f t="shared" ca="1" si="666"/>
        <v>-2.7773209541903394E-10</v>
      </c>
      <c r="AB518" s="19">
        <f t="shared" ca="1" si="667"/>
        <v>2.4127451394878306E-4</v>
      </c>
      <c r="AC518" s="19">
        <f t="shared" ca="1" si="668"/>
        <v>0.99999997089330406</v>
      </c>
      <c r="AD518" s="19">
        <f t="shared" ca="1" si="669"/>
        <v>2.4127451628968438E-4</v>
      </c>
      <c r="AE518" s="19">
        <f t="shared" ca="1" si="670"/>
        <v>-0.14943693674228467</v>
      </c>
      <c r="AF518" s="19">
        <f t="shared" ca="1" si="671"/>
        <v>1.1494369367422848</v>
      </c>
      <c r="AG518" s="19">
        <f t="shared" ca="1" si="672"/>
        <v>0.4563198226226779</v>
      </c>
      <c r="AH518" s="72">
        <f t="shared" ca="1" si="673"/>
        <v>9.6390663575640655E-4</v>
      </c>
      <c r="AI518" s="72">
        <f t="shared" ca="1" si="674"/>
        <v>-5.2441290244188372E-5</v>
      </c>
      <c r="AJ518" s="72">
        <f t="shared" ca="1" si="675"/>
        <v>-6.3988706233654088E-13</v>
      </c>
      <c r="AK518" s="19">
        <f t="shared" ca="1" si="676"/>
        <v>2.4127451404442111E-4</v>
      </c>
      <c r="AL518" s="19">
        <f t="shared" ca="1" si="677"/>
        <v>0.99999997089330406</v>
      </c>
      <c r="AM518" s="19">
        <f t="shared" ca="1" si="678"/>
        <v>2.4127451638532242E-4</v>
      </c>
      <c r="AN518" s="19">
        <f t="shared" ca="1" si="679"/>
        <v>-0.14943693850647491</v>
      </c>
      <c r="AO518" s="19">
        <f t="shared" ca="1" si="680"/>
        <v>0.97766860140981204</v>
      </c>
      <c r="AP518" s="19">
        <f t="shared" ca="1" si="681"/>
        <v>2.2331398590187956E-2</v>
      </c>
      <c r="AQ518" s="72">
        <f t="shared" ca="1" si="682"/>
        <v>8.2021734029490503E-4</v>
      </c>
      <c r="AR518" s="72">
        <f t="shared" ca="1" si="683"/>
        <v>-5.2441256639655987E-5</v>
      </c>
      <c r="AS518" s="72">
        <f t="shared" ca="1" si="684"/>
        <v>3.3604532385120376E-11</v>
      </c>
      <c r="AT518" s="19">
        <f t="shared" ca="1" si="685"/>
        <v>2.4127450902262519E-4</v>
      </c>
      <c r="AU518" s="19">
        <f t="shared" ca="1" si="686"/>
        <v>0.99999997089330517</v>
      </c>
      <c r="AV518" s="19">
        <f t="shared" ca="1" si="687"/>
        <v>2.412745113635264E-4</v>
      </c>
      <c r="AW518" s="19">
        <f t="shared" ca="1" si="688"/>
        <v>-0.14943684585716877</v>
      </c>
      <c r="AX518" s="19">
        <f t="shared" ca="1" si="689"/>
        <v>1.1494368458571689</v>
      </c>
      <c r="AY518" s="19">
        <f t="shared" ca="1" si="690"/>
        <v>0.45631977963429438</v>
      </c>
      <c r="AZ518" s="72">
        <f t="shared" ca="1" si="691"/>
        <v>9.6390655976122213E-4</v>
      </c>
      <c r="BA518" s="72">
        <f t="shared" ca="1" si="692"/>
        <v>-5.2441290168238736E-5</v>
      </c>
      <c r="BB518" s="72">
        <f t="shared" ca="1" si="693"/>
        <v>-3.3528582749000214E-11</v>
      </c>
      <c r="BC518" s="19">
        <f t="shared" ca="1" si="694"/>
        <v>2.4127451403306962E-4</v>
      </c>
      <c r="BD518" s="19">
        <f t="shared" ca="1" si="695"/>
        <v>0.99999997089330406</v>
      </c>
      <c r="BE518" s="19">
        <f t="shared" ca="1" si="696"/>
        <v>2.4127451637397093E-4</v>
      </c>
      <c r="BF518" s="19">
        <f t="shared" ca="1" si="697"/>
        <v>-0.14943693829707921</v>
      </c>
      <c r="BG518" s="19">
        <f t="shared" ca="1" si="698"/>
        <v>1.1494369382970793</v>
      </c>
      <c r="BH518" s="19">
        <f t="shared" ca="1" si="699"/>
        <v>0.45631982335809096</v>
      </c>
      <c r="BI518" s="72">
        <f t="shared" ca="1" si="700"/>
        <v>9.6390663705647533E-4</v>
      </c>
      <c r="BJ518" s="72">
        <f t="shared" ca="1" si="701"/>
        <v>-5.2441290245487666E-5</v>
      </c>
      <c r="BK518" s="72">
        <f t="shared" ca="1" si="702"/>
        <v>-7.7248930451141729E-14</v>
      </c>
      <c r="BL518" s="72">
        <f t="shared" ca="1" si="703"/>
        <v>7.7466265011051404E-3</v>
      </c>
      <c r="BM518" s="72">
        <f t="shared" ca="1" si="704"/>
        <v>1.0019338526872723</v>
      </c>
      <c r="BN518" s="72">
        <f t="shared" ca="1" si="705"/>
        <v>1.9291887768280048E-3</v>
      </c>
      <c r="BO518" s="72">
        <f t="shared" ca="1" si="706"/>
        <v>2.1226927366360785E-7</v>
      </c>
      <c r="BP518" s="72">
        <f t="shared" ca="1" si="707"/>
        <v>1535.3363807704293</v>
      </c>
      <c r="BQ518" s="72">
        <f t="shared" ca="1" si="708"/>
        <v>-2.9611809926462525</v>
      </c>
      <c r="BR518" s="72">
        <f t="shared" ca="1" si="709"/>
        <v>0.18038234710473852</v>
      </c>
      <c r="BS518" s="72">
        <f t="shared" ca="1" si="710"/>
        <v>3.3219750006945317</v>
      </c>
      <c r="BT518" s="72">
        <f t="shared" ca="1" si="711"/>
        <v>190.33682674701006</v>
      </c>
      <c r="BU518" s="72">
        <f t="shared" ca="1" si="712"/>
        <v>10.335147187765383</v>
      </c>
      <c r="BV518" s="72">
        <f t="shared" ca="1" si="713"/>
        <v>190.33514718776541</v>
      </c>
    </row>
    <row r="519" spans="1:74">
      <c r="A519" s="13">
        <f ca="1">'MGRS to'!AO519</f>
        <v>34.063803495614415</v>
      </c>
      <c r="B519" s="13">
        <f ca="1">'MGRS to'!AP519</f>
        <v>-6.7841172052432128</v>
      </c>
      <c r="C519" s="19">
        <f t="shared" ca="1" si="642"/>
        <v>0.59452552675082526</v>
      </c>
      <c r="D519" s="19">
        <f t="shared" ca="1" si="643"/>
        <v>-0.11840518207268998</v>
      </c>
      <c r="E519" s="19">
        <f t="shared" ca="1" si="644"/>
        <v>0.59304123998163882</v>
      </c>
      <c r="F519" s="19">
        <f t="shared" ca="1" si="645"/>
        <v>0.59296815910780487</v>
      </c>
      <c r="G519" s="19">
        <f t="shared" ca="1" si="646"/>
        <v>1.0474273891178387E-4</v>
      </c>
      <c r="H519" s="19">
        <f t="shared" ca="1" si="647"/>
        <v>1.0474273891178387E-4</v>
      </c>
      <c r="I519" s="19">
        <f t="shared" ca="1" si="648"/>
        <v>0</v>
      </c>
      <c r="J519" s="19">
        <f t="shared" ca="1" si="649"/>
        <v>1.1351382665629928E-4</v>
      </c>
      <c r="K519" s="19">
        <f t="shared" ca="1" si="650"/>
        <v>0.99999999355730562</v>
      </c>
      <c r="L519" s="19">
        <f t="shared" ca="1" si="651"/>
        <v>1.1351382690007757E-4</v>
      </c>
      <c r="M519" s="19">
        <f t="shared" ca="1" si="652"/>
        <v>0.6345444878657085</v>
      </c>
      <c r="N519" s="19">
        <f t="shared" ca="1" si="653"/>
        <v>0.3654555121342915</v>
      </c>
      <c r="O519" s="19">
        <f t="shared" ca="1" si="654"/>
        <v>-0.70920488483252542</v>
      </c>
      <c r="P519" s="72">
        <f t="shared" ca="1" si="655"/>
        <v>3.0707133054226718E-4</v>
      </c>
      <c r="Q519" s="72">
        <f t="shared" ca="1" si="656"/>
        <v>1.0498411364238731E-4</v>
      </c>
      <c r="R519" s="72">
        <f t="shared" ca="1" si="657"/>
        <v>2.413747306034402E-7</v>
      </c>
      <c r="S519" s="19">
        <f t="shared" ca="1" si="658"/>
        <v>1.1366706270943367E-4</v>
      </c>
      <c r="T519" s="19">
        <f t="shared" ca="1" si="659"/>
        <v>0.99999999353989932</v>
      </c>
      <c r="U519" s="19">
        <f t="shared" ca="1" si="660"/>
        <v>1.1366706295420056E-4</v>
      </c>
      <c r="V519" s="19">
        <f t="shared" ca="1" si="661"/>
        <v>0.63514935684467067</v>
      </c>
      <c r="W519" s="19">
        <f t="shared" ca="1" si="662"/>
        <v>0.36485064315532933</v>
      </c>
      <c r="X519" s="19">
        <f t="shared" ca="1" si="663"/>
        <v>-0.71203849643599848</v>
      </c>
      <c r="Y519" s="72">
        <f t="shared" ca="1" si="664"/>
        <v>3.06563558944054E-4</v>
      </c>
      <c r="Z519" s="72">
        <f t="shared" ca="1" si="665"/>
        <v>1.0498466987900732E-4</v>
      </c>
      <c r="AA519" s="72">
        <f t="shared" ca="1" si="666"/>
        <v>5.562366200100163E-10</v>
      </c>
      <c r="AB519" s="19">
        <f t="shared" ca="1" si="667"/>
        <v>1.1366741600313416E-4</v>
      </c>
      <c r="AC519" s="19">
        <f t="shared" ca="1" si="668"/>
        <v>0.99999999353985936</v>
      </c>
      <c r="AD519" s="19">
        <f t="shared" ca="1" si="669"/>
        <v>1.1366741624790331E-4</v>
      </c>
      <c r="AE519" s="19">
        <f t="shared" ca="1" si="670"/>
        <v>0.63515074791165094</v>
      </c>
      <c r="AF519" s="19">
        <f t="shared" ca="1" si="671"/>
        <v>0.36484925208834906</v>
      </c>
      <c r="AG519" s="19">
        <f t="shared" ca="1" si="672"/>
        <v>-0.71204502395445513</v>
      </c>
      <c r="AH519" s="72">
        <f t="shared" ca="1" si="673"/>
        <v>3.0656239117813516E-4</v>
      </c>
      <c r="AI519" s="72">
        <f t="shared" ca="1" si="674"/>
        <v>1.0498467116082823E-4</v>
      </c>
      <c r="AJ519" s="72">
        <f t="shared" ca="1" si="675"/>
        <v>1.2818209086393542E-12</v>
      </c>
      <c r="AK519" s="19">
        <f t="shared" ca="1" si="676"/>
        <v>1.1366741681725237E-4</v>
      </c>
      <c r="AL519" s="19">
        <f t="shared" ca="1" si="677"/>
        <v>0.99999999353985913</v>
      </c>
      <c r="AM519" s="19">
        <f t="shared" ca="1" si="678"/>
        <v>1.1366741706202154E-4</v>
      </c>
      <c r="AN519" s="19">
        <f t="shared" ca="1" si="679"/>
        <v>0.63515075111745845</v>
      </c>
      <c r="AO519" s="19">
        <f t="shared" ca="1" si="680"/>
        <v>0.59658352335492837</v>
      </c>
      <c r="AP519" s="19">
        <f t="shared" ca="1" si="681"/>
        <v>0.40341647664507163</v>
      </c>
      <c r="AQ519" s="72">
        <f t="shared" ca="1" si="682"/>
        <v>5.0098432562925023E-4</v>
      </c>
      <c r="AR519" s="72">
        <f t="shared" ca="1" si="683"/>
        <v>1.049847258645301E-4</v>
      </c>
      <c r="AS519" s="72">
        <f t="shared" ca="1" si="684"/>
        <v>5.4703701868352196E-11</v>
      </c>
      <c r="AT519" s="19">
        <f t="shared" ca="1" si="685"/>
        <v>1.1366745156238713E-4</v>
      </c>
      <c r="AU519" s="19">
        <f t="shared" ca="1" si="686"/>
        <v>0.99999999353985514</v>
      </c>
      <c r="AV519" s="19">
        <f t="shared" ca="1" si="687"/>
        <v>1.1366745180715653E-4</v>
      </c>
      <c r="AW519" s="19">
        <f t="shared" ca="1" si="688"/>
        <v>0.63515088792256835</v>
      </c>
      <c r="AX519" s="19">
        <f t="shared" ca="1" si="689"/>
        <v>0.36484911207743165</v>
      </c>
      <c r="AY519" s="19">
        <f t="shared" ca="1" si="690"/>
        <v>-0.71204568095206633</v>
      </c>
      <c r="AZ519" s="72">
        <f t="shared" ca="1" si="691"/>
        <v>3.0656227364247323E-4</v>
      </c>
      <c r="BA519" s="72">
        <f t="shared" ca="1" si="692"/>
        <v>1.0498467128984421E-4</v>
      </c>
      <c r="BB519" s="72">
        <f t="shared" ca="1" si="693"/>
        <v>-5.4574685889137095E-11</v>
      </c>
      <c r="BC519" s="19">
        <f t="shared" ca="1" si="694"/>
        <v>1.1366741689920099E-4</v>
      </c>
      <c r="BD519" s="19">
        <f t="shared" ca="1" si="695"/>
        <v>0.99999999353985913</v>
      </c>
      <c r="BE519" s="19">
        <f t="shared" ca="1" si="696"/>
        <v>1.1366741714397016E-4</v>
      </c>
      <c r="BF519" s="19">
        <f t="shared" ca="1" si="697"/>
        <v>0.6351507514400847</v>
      </c>
      <c r="BG519" s="19">
        <f t="shared" ca="1" si="698"/>
        <v>0.3648492485599153</v>
      </c>
      <c r="BH519" s="19">
        <f t="shared" ca="1" si="699"/>
        <v>-0.71204504051153328</v>
      </c>
      <c r="BI519" s="72">
        <f t="shared" ca="1" si="700"/>
        <v>3.0656238821610333E-4</v>
      </c>
      <c r="BJ519" s="72">
        <f t="shared" ca="1" si="701"/>
        <v>1.0498467116407944E-4</v>
      </c>
      <c r="BK519" s="72">
        <f t="shared" ca="1" si="702"/>
        <v>-1.2576476860794161E-13</v>
      </c>
      <c r="BL519" s="72">
        <f t="shared" ca="1" si="703"/>
        <v>2.4589003220914832E-3</v>
      </c>
      <c r="BM519" s="72">
        <f t="shared" ca="1" si="704"/>
        <v>1.0006144419553096</v>
      </c>
      <c r="BN519" s="72">
        <f t="shared" ca="1" si="705"/>
        <v>6.139703793673775E-4</v>
      </c>
      <c r="BO519" s="72">
        <f t="shared" ca="1" si="706"/>
        <v>-4.9692350965727891E-8</v>
      </c>
      <c r="BP519" s="72">
        <f t="shared" ca="1" si="707"/>
        <v>723.31566152845937</v>
      </c>
      <c r="BQ519" s="72">
        <f t="shared" ca="1" si="708"/>
        <v>2.2713655277217759</v>
      </c>
      <c r="BR519" s="72">
        <f t="shared" ca="1" si="709"/>
        <v>-0.87016845463486403</v>
      </c>
      <c r="BS519" s="72">
        <f t="shared" ca="1" si="710"/>
        <v>2.2714241989549291</v>
      </c>
      <c r="BT519" s="72">
        <f t="shared" ca="1" si="711"/>
        <v>130.13965846996274</v>
      </c>
      <c r="BU519" s="72">
        <f t="shared" ca="1" si="712"/>
        <v>-49.856979915998743</v>
      </c>
      <c r="BV519" s="72">
        <f t="shared" ca="1" si="713"/>
        <v>130.14302008400125</v>
      </c>
    </row>
    <row r="520" spans="1:74">
      <c r="A520" s="13">
        <f ca="1">'MGRS to'!AO520</f>
        <v>34.048858641929222</v>
      </c>
      <c r="B520" s="13">
        <f ca="1">'MGRS to'!AP520</f>
        <v>-6.8049458845112962</v>
      </c>
      <c r="C520" s="19">
        <f t="shared" ca="1" si="642"/>
        <v>0.59426468984778991</v>
      </c>
      <c r="D520" s="19">
        <f t="shared" ca="1" si="643"/>
        <v>-0.11876871110475992</v>
      </c>
      <c r="E520" s="19">
        <f t="shared" ca="1" si="644"/>
        <v>0.59296815910780487</v>
      </c>
      <c r="F520" s="19">
        <f t="shared" ca="1" si="645"/>
        <v>0.59270764982431789</v>
      </c>
      <c r="G520" s="19">
        <f t="shared" ca="1" si="646"/>
        <v>-3.6352903206994525E-4</v>
      </c>
      <c r="H520" s="19">
        <f t="shared" ca="1" si="647"/>
        <v>-3.6352903206994525E-4</v>
      </c>
      <c r="I520" s="19">
        <f t="shared" ca="1" si="648"/>
        <v>0</v>
      </c>
      <c r="J520" s="19">
        <f t="shared" ca="1" si="649"/>
        <v>3.9845305382745427E-4</v>
      </c>
      <c r="K520" s="19">
        <f t="shared" ca="1" si="650"/>
        <v>0.99999992061757881</v>
      </c>
      <c r="L520" s="19">
        <f t="shared" ca="1" si="651"/>
        <v>3.98453064370844E-4</v>
      </c>
      <c r="M520" s="19">
        <f t="shared" ca="1" si="652"/>
        <v>-0.62754728197567256</v>
      </c>
      <c r="N520" s="19">
        <f t="shared" ca="1" si="653"/>
        <v>1.6275472819756724</v>
      </c>
      <c r="O520" s="19">
        <f t="shared" ca="1" si="654"/>
        <v>0.61639869244100476</v>
      </c>
      <c r="P520" s="72">
        <f t="shared" ca="1" si="655"/>
        <v>1.3632051805553948E-3</v>
      </c>
      <c r="Q520" s="72">
        <f t="shared" ca="1" si="656"/>
        <v>-3.6436695713059844E-4</v>
      </c>
      <c r="R520" s="72">
        <f t="shared" ca="1" si="657"/>
        <v>-8.3792506065319275E-7</v>
      </c>
      <c r="S520" s="19">
        <f t="shared" ca="1" si="658"/>
        <v>3.9897915008615248E-4</v>
      </c>
      <c r="T520" s="19">
        <f t="shared" ca="1" si="659"/>
        <v>0.99999992040781571</v>
      </c>
      <c r="U520" s="19">
        <f t="shared" ca="1" si="660"/>
        <v>3.9897916067136016E-4</v>
      </c>
      <c r="V520" s="19">
        <f t="shared" ca="1" si="661"/>
        <v>-0.6281643673599564</v>
      </c>
      <c r="W520" s="19">
        <f t="shared" ca="1" si="662"/>
        <v>1.6281643673599564</v>
      </c>
      <c r="X520" s="19">
        <f t="shared" ca="1" si="663"/>
        <v>0.61654407970934066</v>
      </c>
      <c r="Y520" s="72">
        <f t="shared" ca="1" si="664"/>
        <v>1.3637199228045428E-3</v>
      </c>
      <c r="Z520" s="72">
        <f t="shared" ca="1" si="665"/>
        <v>-3.643688885267216E-4</v>
      </c>
      <c r="AA520" s="72">
        <f t="shared" ca="1" si="666"/>
        <v>-1.9313961231661077E-9</v>
      </c>
      <c r="AB520" s="19">
        <f t="shared" ca="1" si="667"/>
        <v>3.9898036332161715E-4</v>
      </c>
      <c r="AC520" s="19">
        <f t="shared" ca="1" si="668"/>
        <v>0.99999992040733165</v>
      </c>
      <c r="AD520" s="19">
        <f t="shared" ca="1" si="669"/>
        <v>3.9898037390692138E-4</v>
      </c>
      <c r="AE520" s="19">
        <f t="shared" ca="1" si="670"/>
        <v>-0.62816578690662261</v>
      </c>
      <c r="AF520" s="19">
        <f t="shared" ca="1" si="671"/>
        <v>1.6281657869066226</v>
      </c>
      <c r="AG520" s="19">
        <f t="shared" ca="1" si="672"/>
        <v>0.61654441403197335</v>
      </c>
      <c r="AH520" s="72">
        <f t="shared" ca="1" si="673"/>
        <v>1.3637211069186385E-3</v>
      </c>
      <c r="AI520" s="72">
        <f t="shared" ca="1" si="674"/>
        <v>-3.6436889297854094E-4</v>
      </c>
      <c r="AJ520" s="72">
        <f t="shared" ca="1" si="675"/>
        <v>-4.4518193385162386E-12</v>
      </c>
      <c r="AK520" s="19">
        <f t="shared" ca="1" si="676"/>
        <v>3.9898036611808095E-4</v>
      </c>
      <c r="AL520" s="19">
        <f t="shared" ca="1" si="677"/>
        <v>0.99999992040733054</v>
      </c>
      <c r="AM520" s="19">
        <f t="shared" ca="1" si="678"/>
        <v>3.989803767033854E-4</v>
      </c>
      <c r="AN520" s="19">
        <f t="shared" ca="1" si="679"/>
        <v>-0.62816579017865282</v>
      </c>
      <c r="AO520" s="19">
        <f t="shared" ca="1" si="680"/>
        <v>0.6054077400492287</v>
      </c>
      <c r="AP520" s="19">
        <f t="shared" ca="1" si="681"/>
        <v>0.3945922599507713</v>
      </c>
      <c r="AQ520" s="72">
        <f t="shared" ca="1" si="682"/>
        <v>5.083832504537716E-4</v>
      </c>
      <c r="AR520" s="72">
        <f t="shared" ca="1" si="683"/>
        <v>-3.6436907424559044E-4</v>
      </c>
      <c r="AS520" s="72">
        <f t="shared" ca="1" si="684"/>
        <v>-1.8126704949333536E-10</v>
      </c>
      <c r="AT520" s="19">
        <f t="shared" ca="1" si="685"/>
        <v>3.9898047998389725E-4</v>
      </c>
      <c r="AU520" s="19">
        <f t="shared" ca="1" si="686"/>
        <v>0.99999992040728514</v>
      </c>
      <c r="AV520" s="19">
        <f t="shared" ca="1" si="687"/>
        <v>3.989804905692108E-4</v>
      </c>
      <c r="AW520" s="19">
        <f t="shared" ca="1" si="688"/>
        <v>-0.62816592340640964</v>
      </c>
      <c r="AX520" s="19">
        <f t="shared" ca="1" si="689"/>
        <v>1.6281659234064096</v>
      </c>
      <c r="AY520" s="19">
        <f t="shared" ca="1" si="690"/>
        <v>0.6165444461795071</v>
      </c>
      <c r="AZ520" s="72">
        <f t="shared" ca="1" si="691"/>
        <v>1.3637212207798627E-3</v>
      </c>
      <c r="BA520" s="72">
        <f t="shared" ca="1" si="692"/>
        <v>-3.6436889340661828E-4</v>
      </c>
      <c r="BB520" s="72">
        <f t="shared" ca="1" si="693"/>
        <v>1.8083897216063932E-10</v>
      </c>
      <c r="BC520" s="19">
        <f t="shared" ca="1" si="694"/>
        <v>3.9898036638703172E-4</v>
      </c>
      <c r="BD520" s="19">
        <f t="shared" ca="1" si="695"/>
        <v>0.99999992040733043</v>
      </c>
      <c r="BE520" s="19">
        <f t="shared" ca="1" si="696"/>
        <v>3.9898037697233622E-4</v>
      </c>
      <c r="BF520" s="19">
        <f t="shared" ca="1" si="697"/>
        <v>-0.62816579049320742</v>
      </c>
      <c r="BG520" s="19">
        <f t="shared" ca="1" si="698"/>
        <v>1.6281657904932074</v>
      </c>
      <c r="BH520" s="19">
        <f t="shared" ca="1" si="699"/>
        <v>0.61654441487666234</v>
      </c>
      <c r="BI520" s="72">
        <f t="shared" ca="1" si="700"/>
        <v>1.3637211099103862E-3</v>
      </c>
      <c r="BJ520" s="72">
        <f t="shared" ca="1" si="701"/>
        <v>-3.64368892989789E-4</v>
      </c>
      <c r="BK520" s="72">
        <f t="shared" ca="1" si="702"/>
        <v>4.1682927725758545E-13</v>
      </c>
      <c r="BL520" s="72">
        <f t="shared" ca="1" si="703"/>
        <v>1.0973018040914589E-2</v>
      </c>
      <c r="BM520" s="72">
        <f t="shared" ca="1" si="704"/>
        <v>1.0027376360766584</v>
      </c>
      <c r="BN520" s="72">
        <f t="shared" ca="1" si="705"/>
        <v>2.7282984336625179E-3</v>
      </c>
      <c r="BO520" s="72">
        <f t="shared" ca="1" si="706"/>
        <v>6.7095279479331082E-7</v>
      </c>
      <c r="BP520" s="72">
        <f t="shared" ca="1" si="707"/>
        <v>2538.8859235100222</v>
      </c>
      <c r="BQ520" s="72">
        <f t="shared" ca="1" si="708"/>
        <v>-2.2844341766249254</v>
      </c>
      <c r="BR520" s="72">
        <f t="shared" ca="1" si="709"/>
        <v>0.85695489790024493</v>
      </c>
      <c r="BS520" s="72">
        <f t="shared" ca="1" si="710"/>
        <v>3.9985475514900379</v>
      </c>
      <c r="BT520" s="72">
        <f t="shared" ca="1" si="711"/>
        <v>229.11156310394853</v>
      </c>
      <c r="BU520" s="72">
        <f t="shared" ca="1" si="712"/>
        <v>49.099898882748413</v>
      </c>
      <c r="BV520" s="72">
        <f t="shared" ca="1" si="713"/>
        <v>229.09989888274845</v>
      </c>
    </row>
    <row r="521" spans="1:74">
      <c r="A521" s="13">
        <f ca="1">'MGRS to'!AO521</f>
        <v>34.03888592679774</v>
      </c>
      <c r="B521" s="13">
        <f ca="1">'MGRS to'!AP521</f>
        <v>-6.8094593560721171</v>
      </c>
      <c r="C521" s="19">
        <f t="shared" ref="C521:C584" ca="1" si="714">A521*PI()/180</f>
        <v>0.59409063313338206</v>
      </c>
      <c r="D521" s="19">
        <f t="shared" ref="D521:D584" ca="1" si="715">B521*PI()/180</f>
        <v>-0.11884748604419136</v>
      </c>
      <c r="E521" s="19">
        <f t="shared" ref="E521:E584" ca="1" si="716">ATAN((1-f)*TAN(C520))</f>
        <v>0.59270764982431789</v>
      </c>
      <c r="F521" s="19">
        <f t="shared" ref="F521:F584" ca="1" si="717">ATAN((1-f)*TAN(C521))</f>
        <v>0.59253381196603305</v>
      </c>
      <c r="G521" s="19">
        <f t="shared" ref="G521:G584" ca="1" si="718">D521-D520</f>
        <v>-7.8774939431439095E-5</v>
      </c>
      <c r="H521" s="19">
        <f t="shared" ref="H521:H584" ca="1" si="719">G521</f>
        <v>-7.8774939431439095E-5</v>
      </c>
      <c r="I521" s="19">
        <f t="shared" ref="I521:I584" ca="1" si="720">H521-G521</f>
        <v>0</v>
      </c>
      <c r="J521" s="19">
        <f t="shared" ref="J521:J584" ca="1" si="721">SQRT((COS($F521)*SIN(H521))^2+(COS($E521)*SIN($F521)-SIN($E521)*COS($F521)*COS(H521))^2)</f>
        <v>1.857126972773407E-4</v>
      </c>
      <c r="K521" s="19">
        <f t="shared" ref="K521:K584" ca="1" si="722">SIN($E521)*SIN($F521)+COS($E521)*COS($F521)*COS(H521)</f>
        <v>0.99999998275539692</v>
      </c>
      <c r="L521" s="19">
        <f t="shared" ref="L521:L584" ca="1" si="723">ATAN2(K521,J521)</f>
        <v>1.8571269834485461E-4</v>
      </c>
      <c r="M521" s="19">
        <f t="shared" ref="M521:M584" ca="1" si="724">COS($E521)*COS($F521)*SIN(H521)/J521</f>
        <v>-0.29184889689439725</v>
      </c>
      <c r="N521" s="19">
        <f t="shared" ref="N521:N584" ca="1" si="725">IF(1-M521^2=0,0.000000000001,1-M521)</f>
        <v>1.2918488968943973</v>
      </c>
      <c r="O521" s="19">
        <f t="shared" ref="O521:O584" ca="1" si="726">K521-2*SIN($E521)*SIN($F521)/N521</f>
        <v>0.51702812786964991</v>
      </c>
      <c r="P521" s="72">
        <f t="shared" ref="P521:P584" ca="1" si="727">f/16*N521*(4+f*(4-3*N521))</f>
        <v>1.082944147492235E-3</v>
      </c>
      <c r="Q521" s="72">
        <f t="shared" ref="Q521:Q584" ca="1" si="728">$G521+(1-P521)*f*M521*(L521+P521*J521*(O521+P521*K521*(-1+2*O521)))</f>
        <v>-7.8956566774666826E-5</v>
      </c>
      <c r="R521" s="72">
        <f t="shared" ref="R521:R584" ca="1" si="729">Q521-H521</f>
        <v>-1.8162734322773059E-7</v>
      </c>
      <c r="S521" s="19">
        <f t="shared" ref="S521:S584" ca="1" si="730">SQRT((COS($F521)*SIN(Q521))^2+(COS($E521)*SIN($F521)-SIN($E521)*COS($F521)*COS(Q521))^2)</f>
        <v>1.8576575854454107E-4</v>
      </c>
      <c r="T521" s="19">
        <f t="shared" ref="T521:T584" ca="1" si="731">SIN($E521)*SIN($F521)+COS($E521)*COS($F521)*COS(Q521)</f>
        <v>0.99999998274554136</v>
      </c>
      <c r="U521" s="19">
        <f t="shared" ref="U521:U584" ca="1" si="732">ATAN2(T521,S521)</f>
        <v>1.8576575961297027E-4</v>
      </c>
      <c r="V521" s="19">
        <f t="shared" ref="V521:V584" ca="1" si="733">COS($E521)*COS($F521)*SIN(Q521)/S521</f>
        <v>-0.29243824338120233</v>
      </c>
      <c r="W521" s="19">
        <f t="shared" ref="W521:W584" ca="1" si="734">IF(1-V521^2=0,0.000000000001,1-V521)</f>
        <v>1.2924382433812023</v>
      </c>
      <c r="X521" s="19">
        <f t="shared" ref="X521:X584" ca="1" si="735">T521-2*SIN($E521)*SIN($F521)/W521</f>
        <v>0.51724836102556471</v>
      </c>
      <c r="Y521" s="72">
        <f t="shared" ref="Y521:Y584" ca="1" si="736">f/16*W521*(4+f*(4-3*W521))</f>
        <v>1.0834365853593141E-3</v>
      </c>
      <c r="Z521" s="72">
        <f t="shared" ref="Z521:Z584" ca="1" si="737">$G521+(1-Y521)*f*V521*(U521+Y521*S521*(X521+Y521*T521*(-1+2*X521)))</f>
        <v>-7.8956985543623715E-5</v>
      </c>
      <c r="AA521" s="72">
        <f t="shared" ref="AA521:AA584" ca="1" si="738">Z521-Q521</f>
        <v>-4.1876895688923357E-10</v>
      </c>
      <c r="AB521" s="19">
        <f t="shared" ref="AB521:AB584" ca="1" si="739">SQRT((COS($F521)*SIN(Z521))^2+(COS($E521)*SIN($F521)-SIN($E521)*COS($F521)*COS(Z521))^2)</f>
        <v>1.8576588100888193E-4</v>
      </c>
      <c r="AC521" s="19">
        <f t="shared" ref="AC521:AC584" ca="1" si="740">SIN($E521)*SIN($F521)+COS($E521)*COS($F521)*COS(Z521)</f>
        <v>0.9999999827455186</v>
      </c>
      <c r="AD521" s="19">
        <f t="shared" ref="AD521:AD584" ca="1" si="741">ATAN2(AC521,AB521)</f>
        <v>1.8576588207731324E-4</v>
      </c>
      <c r="AE521" s="19">
        <f t="shared" ref="AE521:AE584" ca="1" si="742">COS($E521)*COS($F521)*SIN(Z521)/AB521</f>
        <v>-0.29243960162381238</v>
      </c>
      <c r="AF521" s="19">
        <f t="shared" ref="AF521:AF584" ca="1" si="743">IF(1-AE521^2=0,0.000000000001,1-AE521)</f>
        <v>1.2924396016238124</v>
      </c>
      <c r="AG521" s="19">
        <f t="shared" ref="AG521:AG584" ca="1" si="744">AC521-2*SIN($E521)*SIN($F521)/AF521</f>
        <v>0.51724886835588224</v>
      </c>
      <c r="AH521" s="72">
        <f t="shared" ref="AH521:AH584" ca="1" si="745">f/16*AF521*(4+f*(4-3*AF521))</f>
        <v>1.0834377202589228E-3</v>
      </c>
      <c r="AI521" s="72">
        <f t="shared" ref="AI521:AI584" ca="1" si="746">$G521+(1-AH521)*f*AE521*(AD521+AH521*AB521*(AG521+AH521*AC521*(-1+2*AG521)))</f>
        <v>-7.8956986509158062E-5</v>
      </c>
      <c r="AJ521" s="72">
        <f t="shared" ref="AJ521:AJ584" ca="1" si="747">AI521-Z521</f>
        <v>-9.6553434735316412E-13</v>
      </c>
      <c r="AK521" s="19">
        <f t="shared" ref="AK521:AK584" ca="1" si="748">SQRT((COS($F521)*SIN(AI521))^2+(COS($E521)*SIN($F521)-SIN($E521)*COS($F521)*COS(AI521))^2)</f>
        <v>1.8576588129122352E-4</v>
      </c>
      <c r="AL521" s="19">
        <f t="shared" ref="AL521:AL584" ca="1" si="749">SIN($E521)*SIN($F521)+COS($E521)*COS($F521)*COS(AI521)</f>
        <v>0.99999998274551849</v>
      </c>
      <c r="AM521" s="19">
        <f t="shared" ref="AM521:AM584" ca="1" si="750">ATAN2(AL521,AK521)</f>
        <v>1.8576588235965486E-4</v>
      </c>
      <c r="AN521" s="19">
        <f t="shared" ref="AN521:AN584" ca="1" si="751">COS($E521)*COS($F521)*SIN(AI521)/AK521</f>
        <v>-0.2924396047554701</v>
      </c>
      <c r="AO521" s="19">
        <f t="shared" ref="AO521:AO584" ca="1" si="752">1-AN521^2</f>
        <v>0.91447907757046443</v>
      </c>
      <c r="AP521" s="19">
        <f t="shared" ref="AP521:AP584" ca="1" si="753">IF(1-AO521^2=0,0.000000000001,1-AO521)</f>
        <v>8.5520922429535573E-2</v>
      </c>
      <c r="AQ521" s="72">
        <f t="shared" ref="AQ521:AQ584" ca="1" si="754">f/16*AO521*(4+f*(4-3*AO521))</f>
        <v>7.6732614018551676E-4</v>
      </c>
      <c r="AR521" s="72">
        <f t="shared" ref="AR521:AR584" ca="1" si="755">$G521+(1-AQ521)*f*AN521*(AM521+AQ521*AK521*(AP521+AQ521*AL521*(-1+2*AP521)))</f>
        <v>-7.895695397268147E-5</v>
      </c>
      <c r="AS521" s="72">
        <f t="shared" ref="AS521:AS584" ca="1" si="756">AR521-AI521</f>
        <v>3.2536476591844658E-11</v>
      </c>
      <c r="AT521" s="19">
        <f t="shared" ref="AT521:AT584" ca="1" si="757">SQRT((COS($F521)*SIN(AR521))^2+(COS($E521)*SIN($F521)-SIN($E521)*COS($F521)*COS(AR521))^2)</f>
        <v>1.8576587177629989E-4</v>
      </c>
      <c r="AU521" s="19">
        <f t="shared" ref="AU521:AU584" ca="1" si="758">SIN($E521)*SIN($F521)+COS($E521)*COS($F521)*COS(AR521)</f>
        <v>0.99999998274552038</v>
      </c>
      <c r="AV521" s="19">
        <f t="shared" ref="AV521:AV584" ca="1" si="759">ATAN2(AU521,AT521)</f>
        <v>1.8576587284473104E-4</v>
      </c>
      <c r="AW521" s="19">
        <f t="shared" ref="AW521:AW584" ca="1" si="760">COS($E521)*COS($F521)*SIN(AR521)/AT521</f>
        <v>-0.29243949922614021</v>
      </c>
      <c r="AX521" s="19">
        <f t="shared" ref="AX521:AX584" ca="1" si="761">IF(1-AW521^2=0,0.000000000001,1-AW521)</f>
        <v>1.2924394992261403</v>
      </c>
      <c r="AY521" s="19">
        <f t="shared" ref="AY521:AY584" ca="1" si="762">AU521-2*SIN($E521)*SIN($F521)/AX521</f>
        <v>0.51724883010837575</v>
      </c>
      <c r="AZ521" s="72">
        <f t="shared" ref="AZ521:AZ584" ca="1" si="763">f/16*AX521*(4+f*(4-3*AX521))</f>
        <v>1.0834376346990407E-3</v>
      </c>
      <c r="BA521" s="72">
        <f t="shared" ref="BA521:BA584" ca="1" si="764">$G521+(1-AZ521)*f*AW521*(AV521+AZ521*AT521*(AY521+AZ521*AU521*(-1+2*AY521)))</f>
        <v>-7.8956986436366544E-5</v>
      </c>
      <c r="BB521" s="72">
        <f t="shared" ref="BB521:BB584" ca="1" si="765">BA521-AR521</f>
        <v>-3.246368507402262E-11</v>
      </c>
      <c r="BC521" s="19">
        <f t="shared" ref="BC521:BC584" ca="1" si="766">SQRT((COS($F521)*SIN(BA521))^2+(COS($E521)*SIN($F521)-SIN($E521)*COS($F521)*COS(BA521))^2)</f>
        <v>1.8576588126998584E-4</v>
      </c>
      <c r="BD521" s="19">
        <f t="shared" ref="BD521:BD584" ca="1" si="767">SIN($E521)*SIN($F521)+COS($E521)*COS($F521)*COS(BA521)</f>
        <v>0.9999999827455186</v>
      </c>
      <c r="BE521" s="19">
        <f t="shared" ref="BE521:BE584" ca="1" si="768">ATAN2(BD521,BC521)</f>
        <v>1.8576588233841715E-4</v>
      </c>
      <c r="BF521" s="19">
        <f t="shared" ref="BF521:BF584" ca="1" si="769">COS($E521)*COS($F521)*SIN(BA521)/BC521</f>
        <v>-0.29243960451929923</v>
      </c>
      <c r="BG521" s="19">
        <f t="shared" ref="BG521:BG584" ca="1" si="770">IF(1-BF521^2=0,0.000000000001,1-BF521)</f>
        <v>1.2924396045192992</v>
      </c>
      <c r="BH521" s="19">
        <f t="shared" ref="BH521:BH584" ca="1" si="771">BD521-2*SIN($E521)*SIN($F521)/BG521</f>
        <v>0.51724886943740234</v>
      </c>
      <c r="BI521" s="72">
        <f t="shared" ref="BI521:BI584" ca="1" si="772">f/16*BG521*(4+f*(4-3*BG521))</f>
        <v>1.0834377226782894E-3</v>
      </c>
      <c r="BJ521" s="72">
        <f t="shared" ref="BJ521:BJ584" ca="1" si="773">$G521+(1-BI521)*f*BF521*(BE521+BI521*BC521*(BH521+BI521*BD521*(-1+2*BH521)))</f>
        <v>-7.895698651121642E-5</v>
      </c>
      <c r="BK521" s="72">
        <f t="shared" ref="BK521:BK584" ca="1" si="774">BJ521-BA521</f>
        <v>-7.4849875646501585E-14</v>
      </c>
      <c r="BL521" s="72">
        <f t="shared" ref="BL521:BL584" ca="1" si="775">BG521*(a^2-b^2)/b^2</f>
        <v>8.7103925042466088E-3</v>
      </c>
      <c r="BM521" s="72">
        <f t="shared" ref="BM521:BM584" ca="1" si="776">1+BL521/16384*(4096+BL521*(-768+BL521*(320-175*BL521)))</f>
        <v>1.0021740545219098</v>
      </c>
      <c r="BN521" s="72">
        <f t="shared" ref="BN521:BN584" ca="1" si="777">BL521/1024*(256+BL521*(-128+BL521*(74-47*BL521)))</f>
        <v>2.1681617525236173E-3</v>
      </c>
      <c r="BO521" s="72">
        <f t="shared" ref="BO521:BO584" ca="1" si="778">BN521*BC521*(BH521+BN521/4*(BD521*(-1+2*BH521^2)-BN521/6*BH521*(-3+4*BC521^2)*(-3+4*BH521^2)))</f>
        <v>2.0823084094128975E-7</v>
      </c>
      <c r="BP521" s="72">
        <f t="shared" ref="BP521:BP584" ca="1" si="779">b*BM521*(BE521-BO521)</f>
        <v>1182.1084236159597</v>
      </c>
      <c r="BQ521" s="72">
        <f t="shared" ref="BQ521:BQ584" ca="1" si="780">ATAN2(COS(C520)*SIN(C521)-SIN(C520)*COS(C521)*COS(D521-D520),SIN(D521-D520)*COS(C521))</f>
        <v>-2.7827880079493101</v>
      </c>
      <c r="BR521" s="72">
        <f t="shared" ref="BR521:BR584" ca="1" si="781">ATAN2(COS(C521)*SIN(C520)-SIN(C521)*COS(C520)*COS(D520-D521),SIN(D520-D521)*COS(C520))</f>
        <v>0.35876054525920875</v>
      </c>
      <c r="BS521" s="72">
        <f t="shared" ref="BS521:BS584" ca="1" si="782">BR521+PI()</f>
        <v>3.5003531988490018</v>
      </c>
      <c r="BT521" s="72">
        <f t="shared" ref="BT521:BT584" ca="1" si="783">MOD(BQ521*180/PI()+360,360)</f>
        <v>200.55799186488673</v>
      </c>
      <c r="BU521" s="72">
        <f t="shared" ref="BU521:BU584" ca="1" si="784">BR521*180/PI()</f>
        <v>20.555465099164813</v>
      </c>
      <c r="BV521" s="72">
        <f t="shared" ref="BV521:BV584" ca="1" si="785">MOD(BS521*180/PI()+360,360)</f>
        <v>200.55546509916485</v>
      </c>
    </row>
    <row r="522" spans="1:74">
      <c r="A522" s="13">
        <f ca="1">'MGRS to'!AO522</f>
        <v>34.04647441827958</v>
      </c>
      <c r="B522" s="13">
        <f ca="1">'MGRS to'!AP522</f>
        <v>-6.7966670750395837</v>
      </c>
      <c r="C522" s="19">
        <f t="shared" ca="1" si="714"/>
        <v>0.59422307729499979</v>
      </c>
      <c r="D522" s="19">
        <f t="shared" ca="1" si="715"/>
        <v>-0.11862421862133324</v>
      </c>
      <c r="E522" s="19">
        <f t="shared" ca="1" si="716"/>
        <v>0.59253381196603305</v>
      </c>
      <c r="F522" s="19">
        <f t="shared" ca="1" si="717"/>
        <v>0.59266608957735534</v>
      </c>
      <c r="G522" s="19">
        <f t="shared" ca="1" si="718"/>
        <v>2.2326742285812273E-4</v>
      </c>
      <c r="H522" s="19">
        <f t="shared" ca="1" si="719"/>
        <v>2.2326742285812273E-4</v>
      </c>
      <c r="I522" s="19">
        <f t="shared" ca="1" si="720"/>
        <v>0</v>
      </c>
      <c r="J522" s="19">
        <f t="shared" ca="1" si="721"/>
        <v>2.2758693325654317E-4</v>
      </c>
      <c r="K522" s="19">
        <f t="shared" ca="1" si="722"/>
        <v>0.99999997410209351</v>
      </c>
      <c r="L522" s="19">
        <f t="shared" ca="1" si="723"/>
        <v>2.2758693522121823E-4</v>
      </c>
      <c r="M522" s="19">
        <f t="shared" ca="1" si="724"/>
        <v>0.67499687759969085</v>
      </c>
      <c r="N522" s="19">
        <f t="shared" ca="1" si="725"/>
        <v>0.32500312240030915</v>
      </c>
      <c r="O522" s="19">
        <f t="shared" ca="1" si="726"/>
        <v>-0.91963744580354967</v>
      </c>
      <c r="P522" s="72">
        <f t="shared" ca="1" si="727"/>
        <v>2.7310921582165157E-4</v>
      </c>
      <c r="Q522" s="72">
        <f t="shared" ca="1" si="728"/>
        <v>2.2378221310570746E-4</v>
      </c>
      <c r="R522" s="72">
        <f t="shared" ca="1" si="729"/>
        <v>5.1479024758472507E-7</v>
      </c>
      <c r="S522" s="19">
        <f t="shared" ca="1" si="730"/>
        <v>2.2793455017810246E-4</v>
      </c>
      <c r="T522" s="19">
        <f t="shared" ca="1" si="731"/>
        <v>0.99999997402292018</v>
      </c>
      <c r="U522" s="19">
        <f t="shared" ca="1" si="732"/>
        <v>2.279345521517938E-4</v>
      </c>
      <c r="V522" s="19">
        <f t="shared" ca="1" si="733"/>
        <v>0.67552143225148797</v>
      </c>
      <c r="W522" s="19">
        <f t="shared" ca="1" si="734"/>
        <v>0.32447856774851203</v>
      </c>
      <c r="X522" s="19">
        <f t="shared" ca="1" si="735"/>
        <v>-0.9227407471126392</v>
      </c>
      <c r="Y522" s="72">
        <f t="shared" ca="1" si="736"/>
        <v>2.7266877662661127E-4</v>
      </c>
      <c r="Z522" s="72">
        <f t="shared" ca="1" si="737"/>
        <v>2.2378340006321926E-4</v>
      </c>
      <c r="AA522" s="72">
        <f t="shared" ca="1" si="738"/>
        <v>1.1869575117977402E-9</v>
      </c>
      <c r="AB522" s="19">
        <f t="shared" ca="1" si="739"/>
        <v>2.2793535199401973E-4</v>
      </c>
      <c r="AC522" s="19">
        <f t="shared" ca="1" si="740"/>
        <v>0.99999997402273744</v>
      </c>
      <c r="AD522" s="19">
        <f t="shared" ca="1" si="741"/>
        <v>2.2793535396773188E-4</v>
      </c>
      <c r="AE522" s="19">
        <f t="shared" ca="1" si="742"/>
        <v>0.67552263895012177</v>
      </c>
      <c r="AF522" s="19">
        <f t="shared" ca="1" si="743"/>
        <v>0.32447736104987823</v>
      </c>
      <c r="AG522" s="19">
        <f t="shared" ca="1" si="744"/>
        <v>-0.92274789759196096</v>
      </c>
      <c r="AH522" s="72">
        <f t="shared" ca="1" si="745"/>
        <v>2.7266776342793972E-4</v>
      </c>
      <c r="AI522" s="72">
        <f t="shared" ca="1" si="746"/>
        <v>2.2378340280000019E-4</v>
      </c>
      <c r="AJ522" s="72">
        <f t="shared" ca="1" si="747"/>
        <v>2.7367809353386757E-12</v>
      </c>
      <c r="AK522" s="19">
        <f t="shared" ca="1" si="748"/>
        <v>2.2793535384280582E-4</v>
      </c>
      <c r="AL522" s="19">
        <f t="shared" ca="1" si="749"/>
        <v>0.99999997402273699</v>
      </c>
      <c r="AM522" s="19">
        <f t="shared" ca="1" si="750"/>
        <v>2.2793535581651803E-4</v>
      </c>
      <c r="AN522" s="19">
        <f t="shared" ca="1" si="751"/>
        <v>0.67552264173232035</v>
      </c>
      <c r="AO522" s="19">
        <f t="shared" ca="1" si="752"/>
        <v>0.54366916050698721</v>
      </c>
      <c r="AP522" s="19">
        <f t="shared" ca="1" si="753"/>
        <v>0.45633083949301279</v>
      </c>
      <c r="AQ522" s="72">
        <f t="shared" ca="1" si="754"/>
        <v>4.5660983126621929E-4</v>
      </c>
      <c r="AR522" s="72">
        <f t="shared" ca="1" si="755"/>
        <v>2.2378354532052761E-4</v>
      </c>
      <c r="AS522" s="72">
        <f t="shared" ca="1" si="756"/>
        <v>1.4252052741637634E-10</v>
      </c>
      <c r="AT522" s="19">
        <f t="shared" ca="1" si="757"/>
        <v>2.2793545011865225E-4</v>
      </c>
      <c r="AU522" s="19">
        <f t="shared" ca="1" si="758"/>
        <v>0.99999997402271501</v>
      </c>
      <c r="AV522" s="19">
        <f t="shared" ca="1" si="759"/>
        <v>2.2793545209236698E-4</v>
      </c>
      <c r="AW522" s="19">
        <f t="shared" ca="1" si="760"/>
        <v>0.67552278662235443</v>
      </c>
      <c r="AX522" s="19">
        <f t="shared" ca="1" si="761"/>
        <v>0.32447721337764557</v>
      </c>
      <c r="AY522" s="19">
        <f t="shared" ca="1" si="762"/>
        <v>-0.9227487726502599</v>
      </c>
      <c r="AZ522" s="72">
        <f t="shared" ca="1" si="763"/>
        <v>2.7266763943566331E-4</v>
      </c>
      <c r="BA522" s="72">
        <f t="shared" ca="1" si="764"/>
        <v>2.2378340313492154E-4</v>
      </c>
      <c r="BB522" s="72">
        <f t="shared" ca="1" si="765"/>
        <v>-1.4218560606248792E-10</v>
      </c>
      <c r="BC522" s="19">
        <f t="shared" ca="1" si="766"/>
        <v>2.2793535406906483E-4</v>
      </c>
      <c r="BD522" s="19">
        <f t="shared" ca="1" si="767"/>
        <v>0.99999997402273677</v>
      </c>
      <c r="BE522" s="19">
        <f t="shared" ca="1" si="768"/>
        <v>2.2793535604277709E-4</v>
      </c>
      <c r="BF522" s="19">
        <f t="shared" ca="1" si="769"/>
        <v>0.67552264207277457</v>
      </c>
      <c r="BG522" s="19">
        <f t="shared" ca="1" si="770"/>
        <v>0.32447735792722543</v>
      </c>
      <c r="BH522" s="19">
        <f t="shared" ca="1" si="771"/>
        <v>-0.92274791609579232</v>
      </c>
      <c r="BI522" s="72">
        <f t="shared" ca="1" si="772"/>
        <v>2.726677608060194E-4</v>
      </c>
      <c r="BJ522" s="72">
        <f t="shared" ca="1" si="773"/>
        <v>2.2378340280708263E-4</v>
      </c>
      <c r="BK522" s="72">
        <f t="shared" ca="1" si="774"/>
        <v>-3.2783891161687617E-13</v>
      </c>
      <c r="BL522" s="72">
        <f t="shared" ca="1" si="775"/>
        <v>2.1868140966929371E-3</v>
      </c>
      <c r="BM522" s="72">
        <f t="shared" ca="1" si="776"/>
        <v>1.0005464795646231</v>
      </c>
      <c r="BN522" s="72">
        <f t="shared" ca="1" si="777"/>
        <v>5.4610650936810442E-4</v>
      </c>
      <c r="BO522" s="72">
        <f t="shared" ca="1" si="778"/>
        <v>-1.1484893031739662E-7</v>
      </c>
      <c r="BP522" s="72">
        <f t="shared" ca="1" si="779"/>
        <v>1450.4508770646707</v>
      </c>
      <c r="BQ522" s="72">
        <f t="shared" ca="1" si="780"/>
        <v>0.94941704322124065</v>
      </c>
      <c r="BR522" s="72">
        <f t="shared" ca="1" si="781"/>
        <v>-2.1920506229635675</v>
      </c>
      <c r="BS522" s="72">
        <f t="shared" ca="1" si="782"/>
        <v>0.94954203062622566</v>
      </c>
      <c r="BT522" s="72">
        <f t="shared" ca="1" si="783"/>
        <v>54.397589574366748</v>
      </c>
      <c r="BU522" s="72">
        <f t="shared" ca="1" si="784"/>
        <v>-125.59524917483532</v>
      </c>
      <c r="BV522" s="72">
        <f t="shared" ca="1" si="785"/>
        <v>54.404750825164683</v>
      </c>
    </row>
    <row r="523" spans="1:74">
      <c r="A523" s="13">
        <f ca="1">'MGRS to'!AO523</f>
        <v>34.037694058957513</v>
      </c>
      <c r="B523" s="13">
        <f ca="1">'MGRS to'!AP523</f>
        <v>-6.7827172701524034</v>
      </c>
      <c r="C523" s="19">
        <f t="shared" ca="1" si="714"/>
        <v>0.59406983111532152</v>
      </c>
      <c r="D523" s="19">
        <f t="shared" ca="1" si="715"/>
        <v>-0.11838074859604115</v>
      </c>
      <c r="E523" s="19">
        <f t="shared" ca="1" si="716"/>
        <v>0.59266608957735534</v>
      </c>
      <c r="F523" s="19">
        <f t="shared" ca="1" si="717"/>
        <v>0.59251303611669437</v>
      </c>
      <c r="G523" s="19">
        <f t="shared" ca="1" si="718"/>
        <v>2.434700252920835E-4</v>
      </c>
      <c r="H523" s="19">
        <f t="shared" ca="1" si="719"/>
        <v>2.434700252920835E-4</v>
      </c>
      <c r="I523" s="19">
        <f t="shared" ca="1" si="720"/>
        <v>0</v>
      </c>
      <c r="J523" s="19">
        <f t="shared" ca="1" si="721"/>
        <v>2.5340140261738436E-4</v>
      </c>
      <c r="K523" s="19">
        <f t="shared" ca="1" si="722"/>
        <v>0.99999996789386414</v>
      </c>
      <c r="L523" s="19">
        <f t="shared" ca="1" si="723"/>
        <v>2.5340140532929768E-4</v>
      </c>
      <c r="M523" s="19">
        <f t="shared" ca="1" si="724"/>
        <v>0.66109867731165284</v>
      </c>
      <c r="N523" s="19">
        <f t="shared" ca="1" si="725"/>
        <v>0.33890132268834716</v>
      </c>
      <c r="O523" s="19">
        <f t="shared" ca="1" si="726"/>
        <v>-0.84085712037768257</v>
      </c>
      <c r="P523" s="72">
        <f t="shared" ca="1" si="727"/>
        <v>2.8477833457288753E-4</v>
      </c>
      <c r="Q523" s="72">
        <f t="shared" ca="1" si="728"/>
        <v>2.4403140477886616E-4</v>
      </c>
      <c r="R523" s="72">
        <f t="shared" ca="1" si="729"/>
        <v>5.6137948678265225E-7</v>
      </c>
      <c r="S523" s="19">
        <f t="shared" ca="1" si="730"/>
        <v>2.5377268570223949E-4</v>
      </c>
      <c r="T523" s="19">
        <f t="shared" ca="1" si="731"/>
        <v>0.99999996779971145</v>
      </c>
      <c r="U523" s="19">
        <f t="shared" ca="1" si="732"/>
        <v>2.537726884260908E-4</v>
      </c>
      <c r="V523" s="19">
        <f t="shared" ca="1" si="733"/>
        <v>0.66165354833726364</v>
      </c>
      <c r="W523" s="19">
        <f t="shared" ca="1" si="734"/>
        <v>0.33834645166273636</v>
      </c>
      <c r="X523" s="19">
        <f t="shared" ca="1" si="735"/>
        <v>-0.84387603275997225</v>
      </c>
      <c r="Y523" s="72">
        <f t="shared" ca="1" si="736"/>
        <v>2.8431247288806692E-4</v>
      </c>
      <c r="Z523" s="72">
        <f t="shared" ca="1" si="737"/>
        <v>2.4403269917582231E-4</v>
      </c>
      <c r="AA523" s="72">
        <f t="shared" ca="1" si="738"/>
        <v>1.2943969561560881E-9</v>
      </c>
      <c r="AB523" s="19">
        <f t="shared" ca="1" si="739"/>
        <v>2.5377354214539883E-4</v>
      </c>
      <c r="AC523" s="19">
        <f t="shared" ca="1" si="740"/>
        <v>0.99999996779949418</v>
      </c>
      <c r="AD523" s="19">
        <f t="shared" ca="1" si="741"/>
        <v>2.5377354486927768E-4</v>
      </c>
      <c r="AE523" s="19">
        <f t="shared" ca="1" si="742"/>
        <v>0.66165482491342853</v>
      </c>
      <c r="AF523" s="19">
        <f t="shared" ca="1" si="743"/>
        <v>0.33834517508657147</v>
      </c>
      <c r="AG523" s="19">
        <f t="shared" ca="1" si="744"/>
        <v>-0.84388298970335485</v>
      </c>
      <c r="AH523" s="72">
        <f t="shared" ca="1" si="745"/>
        <v>2.8431140109169288E-4</v>
      </c>
      <c r="AI523" s="72">
        <f t="shared" ca="1" si="746"/>
        <v>2.4403270216036933E-4</v>
      </c>
      <c r="AJ523" s="72">
        <f t="shared" ca="1" si="747"/>
        <v>2.9845470170784816E-12</v>
      </c>
      <c r="AK523" s="19">
        <f t="shared" ca="1" si="748"/>
        <v>2.5377354412014136E-4</v>
      </c>
      <c r="AL523" s="19">
        <f t="shared" ca="1" si="749"/>
        <v>0.99999996779949374</v>
      </c>
      <c r="AM523" s="19">
        <f t="shared" ca="1" si="750"/>
        <v>2.5377354684402026E-4</v>
      </c>
      <c r="AN523" s="19">
        <f t="shared" ca="1" si="751"/>
        <v>0.66165482785686369</v>
      </c>
      <c r="AO523" s="19">
        <f t="shared" ca="1" si="752"/>
        <v>0.56221288877370412</v>
      </c>
      <c r="AP523" s="19">
        <f t="shared" ca="1" si="753"/>
        <v>0.43778711122629588</v>
      </c>
      <c r="AQ523" s="72">
        <f t="shared" ca="1" si="754"/>
        <v>4.7216212380218772E-4</v>
      </c>
      <c r="AR523" s="72">
        <f t="shared" ca="1" si="755"/>
        <v>2.4403284786723116E-4</v>
      </c>
      <c r="AS523" s="72">
        <f t="shared" ca="1" si="756"/>
        <v>1.4570686183209419E-10</v>
      </c>
      <c r="AT523" s="19">
        <f t="shared" ca="1" si="757"/>
        <v>2.5377364052779069E-4</v>
      </c>
      <c r="AU523" s="19">
        <f t="shared" ca="1" si="758"/>
        <v>0.9999999677994692</v>
      </c>
      <c r="AV523" s="19">
        <f t="shared" ca="1" si="759"/>
        <v>2.5377364325167268E-4</v>
      </c>
      <c r="AW523" s="19">
        <f t="shared" ca="1" si="760"/>
        <v>0.6616549715568969</v>
      </c>
      <c r="AX523" s="19">
        <f t="shared" ca="1" si="761"/>
        <v>0.3383450284431031</v>
      </c>
      <c r="AY523" s="19">
        <f t="shared" ca="1" si="762"/>
        <v>-0.84388378886804716</v>
      </c>
      <c r="AZ523" s="72">
        <f t="shared" ca="1" si="763"/>
        <v>2.8431127797178625E-4</v>
      </c>
      <c r="BA523" s="72">
        <f t="shared" ca="1" si="764"/>
        <v>2.4403270250321354E-4</v>
      </c>
      <c r="BB523" s="72">
        <f t="shared" ca="1" si="765"/>
        <v>-1.4536401761662023E-10</v>
      </c>
      <c r="BC523" s="19">
        <f t="shared" ca="1" si="766"/>
        <v>2.537735443469758E-4</v>
      </c>
      <c r="BD523" s="19">
        <f t="shared" ca="1" si="767"/>
        <v>0.99999996779949363</v>
      </c>
      <c r="BE523" s="19">
        <f t="shared" ca="1" si="768"/>
        <v>2.5377354707085471E-4</v>
      </c>
      <c r="BF523" s="19">
        <f t="shared" ca="1" si="769"/>
        <v>0.66165482819501231</v>
      </c>
      <c r="BG523" s="19">
        <f t="shared" ca="1" si="770"/>
        <v>0.33834517180498769</v>
      </c>
      <c r="BH523" s="19">
        <f t="shared" ca="1" si="771"/>
        <v>-0.84388300758703416</v>
      </c>
      <c r="BI523" s="72">
        <f t="shared" ca="1" si="772"/>
        <v>2.843113983365187E-4</v>
      </c>
      <c r="BJ523" s="72">
        <f t="shared" ca="1" si="773"/>
        <v>2.4403270216804144E-4</v>
      </c>
      <c r="BK523" s="72">
        <f t="shared" ca="1" si="774"/>
        <v>-3.3517210274586207E-13</v>
      </c>
      <c r="BL523" s="72">
        <f t="shared" ca="1" si="775"/>
        <v>2.2802761831446092E-3</v>
      </c>
      <c r="BM523" s="72">
        <f t="shared" ca="1" si="776"/>
        <v>1.0005698255430351</v>
      </c>
      <c r="BN523" s="72">
        <f t="shared" ca="1" si="777"/>
        <v>5.6941994394021423E-4</v>
      </c>
      <c r="BO523" s="72">
        <f t="shared" ca="1" si="778"/>
        <v>-1.219355031660221E-7</v>
      </c>
      <c r="BP523" s="72">
        <f t="shared" ca="1" si="779"/>
        <v>1614.8703667608274</v>
      </c>
      <c r="BQ523" s="72">
        <f t="shared" ca="1" si="780"/>
        <v>2.2203453824842967</v>
      </c>
      <c r="BR523" s="72">
        <f t="shared" ca="1" si="781"/>
        <v>-0.92111097617350612</v>
      </c>
      <c r="BS523" s="72">
        <f t="shared" ca="1" si="782"/>
        <v>2.220481677416287</v>
      </c>
      <c r="BT523" s="72">
        <f t="shared" ca="1" si="783"/>
        <v>127.2164194777107</v>
      </c>
      <c r="BU523" s="72">
        <f t="shared" ca="1" si="784"/>
        <v>-52.775771397917232</v>
      </c>
      <c r="BV523" s="72">
        <f t="shared" ca="1" si="785"/>
        <v>127.22422860208275</v>
      </c>
    </row>
    <row r="524" spans="1:74">
      <c r="A524" s="13">
        <f ca="1">'MGRS to'!AO524</f>
        <v>34.04495261280595</v>
      </c>
      <c r="B524" s="13">
        <f ca="1">'MGRS to'!AP524</f>
        <v>-6.8174918153655906</v>
      </c>
      <c r="C524" s="19">
        <f t="shared" ca="1" si="714"/>
        <v>0.59419651677891006</v>
      </c>
      <c r="D524" s="19">
        <f t="shared" ca="1" si="715"/>
        <v>-0.11898767890589489</v>
      </c>
      <c r="E524" s="19">
        <f t="shared" ca="1" si="716"/>
        <v>0.59251303611669437</v>
      </c>
      <c r="F524" s="19">
        <f t="shared" ca="1" si="717"/>
        <v>0.59263956245272731</v>
      </c>
      <c r="G524" s="19">
        <f t="shared" ca="1" si="718"/>
        <v>-6.0693030985373153E-4</v>
      </c>
      <c r="H524" s="19">
        <f t="shared" ca="1" si="719"/>
        <v>-6.0693030985373153E-4</v>
      </c>
      <c r="I524" s="19">
        <f t="shared" ca="1" si="720"/>
        <v>0</v>
      </c>
      <c r="J524" s="19">
        <f t="shared" ca="1" si="721"/>
        <v>5.1910718059064844E-4</v>
      </c>
      <c r="K524" s="19">
        <f t="shared" ca="1" si="722"/>
        <v>0.99999986526385842</v>
      </c>
      <c r="L524" s="19">
        <f t="shared" ca="1" si="723"/>
        <v>5.1910720390481587E-4</v>
      </c>
      <c r="M524" s="19">
        <f t="shared" ca="1" si="724"/>
        <v>-0.80448755033810726</v>
      </c>
      <c r="N524" s="19">
        <f t="shared" ca="1" si="725"/>
        <v>1.8044875503381073</v>
      </c>
      <c r="O524" s="19">
        <f t="shared" ca="1" si="726"/>
        <v>0.65428158825211324</v>
      </c>
      <c r="P524" s="72">
        <f t="shared" ca="1" si="727"/>
        <v>1.5107342828176464E-3</v>
      </c>
      <c r="Q524" s="72">
        <f t="shared" ca="1" si="728"/>
        <v>-6.0832976242069061E-4</v>
      </c>
      <c r="R524" s="72">
        <f t="shared" ca="1" si="729"/>
        <v>-1.3994525669590785E-6</v>
      </c>
      <c r="S524" s="19">
        <f t="shared" ca="1" si="730"/>
        <v>5.2023309954979261E-4</v>
      </c>
      <c r="T524" s="19">
        <f t="shared" ca="1" si="731"/>
        <v>0.9999998646787519</v>
      </c>
      <c r="U524" s="19">
        <f t="shared" ca="1" si="732"/>
        <v>5.2023312301599132E-4</v>
      </c>
      <c r="V524" s="19">
        <f t="shared" ca="1" si="733"/>
        <v>-0.80459739402253516</v>
      </c>
      <c r="W524" s="19">
        <f t="shared" ca="1" si="734"/>
        <v>1.8045973940225353</v>
      </c>
      <c r="X524" s="19">
        <f t="shared" ca="1" si="735"/>
        <v>0.65430263112492526</v>
      </c>
      <c r="Y524" s="72">
        <f t="shared" ca="1" si="736"/>
        <v>1.5108258271976165E-3</v>
      </c>
      <c r="Z524" s="72">
        <f t="shared" ca="1" si="737"/>
        <v>-6.0833298926150144E-4</v>
      </c>
      <c r="AA524" s="72">
        <f t="shared" ca="1" si="738"/>
        <v>-3.2268408108309526E-9</v>
      </c>
      <c r="AB524" s="19">
        <f t="shared" ca="1" si="739"/>
        <v>5.2023569585756631E-4</v>
      </c>
      <c r="AC524" s="19">
        <f t="shared" ca="1" si="740"/>
        <v>0.99999986467740121</v>
      </c>
      <c r="AD524" s="19">
        <f t="shared" ca="1" si="741"/>
        <v>5.202357193241163E-4</v>
      </c>
      <c r="AE524" s="19">
        <f t="shared" ca="1" si="742"/>
        <v>-0.8045976464749135</v>
      </c>
      <c r="AF524" s="19">
        <f t="shared" ca="1" si="743"/>
        <v>1.8045976464749134</v>
      </c>
      <c r="AG524" s="19">
        <f t="shared" ca="1" si="744"/>
        <v>0.65430267948454235</v>
      </c>
      <c r="AH524" s="72">
        <f t="shared" ca="1" si="745"/>
        <v>1.5108260375928716E-3</v>
      </c>
      <c r="AI524" s="72">
        <f t="shared" ca="1" si="746"/>
        <v>-6.0833299670191192E-4</v>
      </c>
      <c r="AJ524" s="72">
        <f t="shared" ca="1" si="747"/>
        <v>-7.4404104839081997E-12</v>
      </c>
      <c r="AK524" s="19">
        <f t="shared" ca="1" si="748"/>
        <v>5.2023570184410537E-4</v>
      </c>
      <c r="AL524" s="19">
        <f t="shared" ca="1" si="749"/>
        <v>0.9999998646773981</v>
      </c>
      <c r="AM524" s="19">
        <f t="shared" ca="1" si="750"/>
        <v>5.2023572531065623E-4</v>
      </c>
      <c r="AN524" s="19">
        <f t="shared" ca="1" si="751"/>
        <v>-0.80459764705700598</v>
      </c>
      <c r="AO524" s="19">
        <f t="shared" ca="1" si="752"/>
        <v>0.35262262635032959</v>
      </c>
      <c r="AP524" s="19">
        <f t="shared" ca="1" si="753"/>
        <v>0.64737737364967041</v>
      </c>
      <c r="AQ524" s="72">
        <f t="shared" ca="1" si="754"/>
        <v>2.962981297149931E-4</v>
      </c>
      <c r="AR524" s="72">
        <f t="shared" ca="1" si="755"/>
        <v>-6.0833358414380306E-4</v>
      </c>
      <c r="AS524" s="72">
        <f t="shared" ca="1" si="756"/>
        <v>-5.874418911380741E-10</v>
      </c>
      <c r="AT524" s="19">
        <f t="shared" ca="1" si="757"/>
        <v>5.2023617449841819E-4</v>
      </c>
      <c r="AU524" s="19">
        <f t="shared" ca="1" si="758"/>
        <v>0.99999986467715218</v>
      </c>
      <c r="AV524" s="19">
        <f t="shared" ca="1" si="759"/>
        <v>5.2023619796503302E-4</v>
      </c>
      <c r="AW524" s="19">
        <f t="shared" ca="1" si="760"/>
        <v>-0.80459769301520589</v>
      </c>
      <c r="AX524" s="19">
        <f t="shared" ca="1" si="761"/>
        <v>1.8045976930152059</v>
      </c>
      <c r="AY524" s="19">
        <f t="shared" ca="1" si="762"/>
        <v>0.65430268839976979</v>
      </c>
      <c r="AZ524" s="72">
        <f t="shared" ca="1" si="763"/>
        <v>1.5108260763798172E-3</v>
      </c>
      <c r="BA524" s="72">
        <f t="shared" ca="1" si="764"/>
        <v>-6.0833299807358434E-4</v>
      </c>
      <c r="BB524" s="72">
        <f t="shared" ca="1" si="765"/>
        <v>5.8607021872266601E-10</v>
      </c>
      <c r="BC524" s="19">
        <f t="shared" ca="1" si="766"/>
        <v>5.2023570294775022E-4</v>
      </c>
      <c r="BD524" s="19">
        <f t="shared" ca="1" si="767"/>
        <v>0.99999986467739743</v>
      </c>
      <c r="BE524" s="19">
        <f t="shared" ca="1" si="768"/>
        <v>5.2023572641430129E-4</v>
      </c>
      <c r="BF524" s="19">
        <f t="shared" ca="1" si="769"/>
        <v>-0.80459764716431725</v>
      </c>
      <c r="BG524" s="19">
        <f t="shared" ca="1" si="770"/>
        <v>1.8045976471643173</v>
      </c>
      <c r="BH524" s="19">
        <f t="shared" ca="1" si="771"/>
        <v>0.65430267961660404</v>
      </c>
      <c r="BI524" s="72">
        <f t="shared" ca="1" si="772"/>
        <v>1.5108260381674246E-3</v>
      </c>
      <c r="BJ524" s="72">
        <f t="shared" ca="1" si="773"/>
        <v>-6.0833299672223074E-4</v>
      </c>
      <c r="BK524" s="72">
        <f t="shared" ca="1" si="774"/>
        <v>1.3513535993339709E-12</v>
      </c>
      <c r="BL524" s="72">
        <f t="shared" ca="1" si="775"/>
        <v>1.2162079964183283E-2</v>
      </c>
      <c r="BM524" s="72">
        <f t="shared" ca="1" si="776"/>
        <v>1.0030336213220927</v>
      </c>
      <c r="BN524" s="72">
        <f t="shared" ca="1" si="777"/>
        <v>3.0221594667772765E-3</v>
      </c>
      <c r="BO524" s="72">
        <f t="shared" ca="1" si="778"/>
        <v>1.028545438355299E-6</v>
      </c>
      <c r="BP524" s="72">
        <f t="shared" ca="1" si="779"/>
        <v>3310.4838298029381</v>
      </c>
      <c r="BQ524" s="72">
        <f t="shared" ca="1" si="780"/>
        <v>-1.3238616138772383</v>
      </c>
      <c r="BR524" s="72">
        <f t="shared" ca="1" si="781"/>
        <v>1.8173912857718961</v>
      </c>
      <c r="BS524" s="72">
        <f t="shared" ca="1" si="782"/>
        <v>4.9589839393616888</v>
      </c>
      <c r="BT524" s="72">
        <f t="shared" ca="1" si="783"/>
        <v>284.14831686545642</v>
      </c>
      <c r="BU524" s="72">
        <f t="shared" ca="1" si="784"/>
        <v>104.12885039858374</v>
      </c>
      <c r="BV524" s="72">
        <f t="shared" ca="1" si="785"/>
        <v>284.12885039858372</v>
      </c>
    </row>
    <row r="525" spans="1:74">
      <c r="A525" s="13">
        <f ca="1">'MGRS to'!AO525</f>
        <v>34.051140338559897</v>
      </c>
      <c r="B525" s="13">
        <f ca="1">'MGRS to'!AP525</f>
        <v>-6.8161091598765804</v>
      </c>
      <c r="C525" s="19">
        <f t="shared" ca="1" si="714"/>
        <v>0.59430451296652687</v>
      </c>
      <c r="D525" s="19">
        <f t="shared" ca="1" si="715"/>
        <v>-0.11896354701519091</v>
      </c>
      <c r="E525" s="19">
        <f t="shared" ca="1" si="716"/>
        <v>0.59263956245272731</v>
      </c>
      <c r="F525" s="19">
        <f t="shared" ca="1" si="717"/>
        <v>0.59274742289657645</v>
      </c>
      <c r="G525" s="19">
        <f t="shared" ca="1" si="718"/>
        <v>2.4131890703979475E-5</v>
      </c>
      <c r="H525" s="19">
        <f t="shared" ca="1" si="719"/>
        <v>2.4131890703979475E-5</v>
      </c>
      <c r="I525" s="19">
        <f t="shared" ca="1" si="720"/>
        <v>0</v>
      </c>
      <c r="J525" s="19">
        <f t="shared" ca="1" si="721"/>
        <v>1.0970192756861287E-4</v>
      </c>
      <c r="K525" s="19">
        <f t="shared" ca="1" si="722"/>
        <v>0.99999999398274353</v>
      </c>
      <c r="L525" s="19">
        <f t="shared" ca="1" si="723"/>
        <v>1.0970192778864775E-4</v>
      </c>
      <c r="M525" s="19">
        <f t="shared" ca="1" si="724"/>
        <v>0.15133734503197954</v>
      </c>
      <c r="N525" s="19">
        <f t="shared" ca="1" si="725"/>
        <v>0.84866265496802051</v>
      </c>
      <c r="O525" s="19">
        <f t="shared" ca="1" si="726"/>
        <v>0.26465302396213974</v>
      </c>
      <c r="P525" s="72">
        <f t="shared" ca="1" si="727"/>
        <v>7.1221826429630232E-4</v>
      </c>
      <c r="Q525" s="72">
        <f t="shared" ca="1" si="728"/>
        <v>2.4187524888407218E-5</v>
      </c>
      <c r="R525" s="72">
        <f t="shared" ca="1" si="729"/>
        <v>5.5634184427742598E-8</v>
      </c>
      <c r="S525" s="19">
        <f t="shared" ca="1" si="730"/>
        <v>1.0971035647978062E-4</v>
      </c>
      <c r="T525" s="19">
        <f t="shared" ca="1" si="731"/>
        <v>0.99999999398181871</v>
      </c>
      <c r="U525" s="19">
        <f t="shared" ca="1" si="732"/>
        <v>1.0971035669986624E-4</v>
      </c>
      <c r="V525" s="19">
        <f t="shared" ca="1" si="733"/>
        <v>0.15167458756421459</v>
      </c>
      <c r="W525" s="19">
        <f t="shared" ca="1" si="734"/>
        <v>0.84832541243578541</v>
      </c>
      <c r="X525" s="19">
        <f t="shared" ca="1" si="735"/>
        <v>0.26436069477879764</v>
      </c>
      <c r="Y525" s="72">
        <f t="shared" ca="1" si="736"/>
        <v>7.1193584520089941E-4</v>
      </c>
      <c r="Z525" s="72">
        <f t="shared" ca="1" si="737"/>
        <v>2.4187653148646591E-5</v>
      </c>
      <c r="AA525" s="72">
        <f t="shared" ca="1" si="738"/>
        <v>1.2826023937386973E-10</v>
      </c>
      <c r="AB525" s="19">
        <f t="shared" ca="1" si="739"/>
        <v>1.0971037593360069E-4</v>
      </c>
      <c r="AC525" s="19">
        <f t="shared" ca="1" si="740"/>
        <v>0.99999999398181671</v>
      </c>
      <c r="AD525" s="19">
        <f t="shared" ca="1" si="741"/>
        <v>1.097103761536864E-4</v>
      </c>
      <c r="AE525" s="19">
        <f t="shared" ca="1" si="742"/>
        <v>0.15167536496059386</v>
      </c>
      <c r="AF525" s="19">
        <f t="shared" ca="1" si="743"/>
        <v>0.84832463503940614</v>
      </c>
      <c r="AG525" s="19">
        <f t="shared" ca="1" si="744"/>
        <v>0.26436002064615349</v>
      </c>
      <c r="AH525" s="72">
        <f t="shared" ca="1" si="745"/>
        <v>7.1193519418049722E-4</v>
      </c>
      <c r="AI525" s="72">
        <f t="shared" ca="1" si="746"/>
        <v>2.4187653444340491E-5</v>
      </c>
      <c r="AJ525" s="72">
        <f t="shared" ca="1" si="747"/>
        <v>2.9569389946022644E-13</v>
      </c>
      <c r="AK525" s="19">
        <f t="shared" ca="1" si="748"/>
        <v>1.0971037597850148E-4</v>
      </c>
      <c r="AL525" s="19">
        <f t="shared" ca="1" si="749"/>
        <v>0.9999999939818166</v>
      </c>
      <c r="AM525" s="19">
        <f t="shared" ca="1" si="750"/>
        <v>1.0971037619858721E-4</v>
      </c>
      <c r="AN525" s="19">
        <f t="shared" ca="1" si="751"/>
        <v>0.15167536675274854</v>
      </c>
      <c r="AO525" s="19">
        <f t="shared" ca="1" si="752"/>
        <v>0.9769945831204192</v>
      </c>
      <c r="AP525" s="19">
        <f t="shared" ca="1" si="753"/>
        <v>2.3005416879580798E-2</v>
      </c>
      <c r="AQ525" s="72">
        <f t="shared" ca="1" si="754"/>
        <v>8.1965325906788991E-4</v>
      </c>
      <c r="AR525" s="72">
        <f t="shared" ca="1" si="755"/>
        <v>2.4187637971006597E-5</v>
      </c>
      <c r="AS525" s="72">
        <f t="shared" ca="1" si="756"/>
        <v>-1.5473333894153217E-11</v>
      </c>
      <c r="AT525" s="19">
        <f t="shared" ca="1" si="757"/>
        <v>1.0971037363158537E-4</v>
      </c>
      <c r="AU525" s="19">
        <f t="shared" ca="1" si="758"/>
        <v>0.99999999398181694</v>
      </c>
      <c r="AV525" s="19">
        <f t="shared" ca="1" si="759"/>
        <v>1.0971037385167106E-4</v>
      </c>
      <c r="AW525" s="19">
        <f t="shared" ca="1" si="760"/>
        <v>0.15167527296755731</v>
      </c>
      <c r="AX525" s="19">
        <f t="shared" ca="1" si="761"/>
        <v>0.84832472703244266</v>
      </c>
      <c r="AY525" s="19">
        <f t="shared" ca="1" si="762"/>
        <v>0.26436010041956215</v>
      </c>
      <c r="AZ525" s="72">
        <f t="shared" ca="1" si="763"/>
        <v>7.1193527121885924E-4</v>
      </c>
      <c r="BA525" s="72">
        <f t="shared" ca="1" si="764"/>
        <v>2.4187653409349634E-5</v>
      </c>
      <c r="BB525" s="72">
        <f t="shared" ca="1" si="765"/>
        <v>1.5438343037641042E-11</v>
      </c>
      <c r="BC525" s="19">
        <f t="shared" ca="1" si="766"/>
        <v>1.0971037597319463E-4</v>
      </c>
      <c r="BD525" s="19">
        <f t="shared" ca="1" si="767"/>
        <v>0.9999999939818166</v>
      </c>
      <c r="BE525" s="19">
        <f t="shared" ca="1" si="768"/>
        <v>1.0971037619328035E-4</v>
      </c>
      <c r="BF525" s="19">
        <f t="shared" ca="1" si="769"/>
        <v>0.15167536654066546</v>
      </c>
      <c r="BG525" s="19">
        <f t="shared" ca="1" si="770"/>
        <v>0.84832463345933451</v>
      </c>
      <c r="BH525" s="19">
        <f t="shared" ca="1" si="771"/>
        <v>0.26436001927596586</v>
      </c>
      <c r="BI525" s="72">
        <f t="shared" ca="1" si="772"/>
        <v>7.1193519285728691E-4</v>
      </c>
      <c r="BJ525" s="72">
        <f t="shared" ca="1" si="773"/>
        <v>2.4187653444941522E-5</v>
      </c>
      <c r="BK525" s="72">
        <f t="shared" ca="1" si="774"/>
        <v>3.5591887374624917E-14</v>
      </c>
      <c r="BL525" s="72">
        <f t="shared" ca="1" si="775"/>
        <v>5.7172811035918697E-3</v>
      </c>
      <c r="BM525" s="72">
        <f t="shared" ca="1" si="776"/>
        <v>1.0014277916971961</v>
      </c>
      <c r="BN525" s="72">
        <f t="shared" ca="1" si="777"/>
        <v>1.4252478191358836E-3</v>
      </c>
      <c r="BO525" s="72">
        <f t="shared" ca="1" si="778"/>
        <v>4.1288559656028402E-8</v>
      </c>
      <c r="BP525" s="72">
        <f t="shared" ca="1" si="779"/>
        <v>698.13459621575123</v>
      </c>
      <c r="BQ525" s="72">
        <f t="shared" ca="1" si="780"/>
        <v>0.1830649126342199</v>
      </c>
      <c r="BR525" s="72">
        <f t="shared" ca="1" si="781"/>
        <v>-2.9585142298016534</v>
      </c>
      <c r="BS525" s="72">
        <f t="shared" ca="1" si="782"/>
        <v>0.18307842378813977</v>
      </c>
      <c r="BT525" s="72">
        <f t="shared" ca="1" si="783"/>
        <v>10.488846870871953</v>
      </c>
      <c r="BU525" s="72">
        <f t="shared" ca="1" si="784"/>
        <v>-169.51037899703212</v>
      </c>
      <c r="BV525" s="72">
        <f t="shared" ca="1" si="785"/>
        <v>10.489621002967908</v>
      </c>
    </row>
    <row r="526" spans="1:74">
      <c r="A526" s="13">
        <f ca="1">'MGRS to'!AO526</f>
        <v>34.05171971305866</v>
      </c>
      <c r="B526" s="13">
        <f ca="1">'MGRS to'!AP526</f>
        <v>-6.814718603026666</v>
      </c>
      <c r="C526" s="19">
        <f t="shared" ca="1" si="714"/>
        <v>0.59431462495913234</v>
      </c>
      <c r="D526" s="19">
        <f t="shared" ca="1" si="715"/>
        <v>-0.11893927721972374</v>
      </c>
      <c r="E526" s="19">
        <f t="shared" ca="1" si="716"/>
        <v>0.59274742289657645</v>
      </c>
      <c r="F526" s="19">
        <f t="shared" ca="1" si="717"/>
        <v>0.59275752218281619</v>
      </c>
      <c r="G526" s="19">
        <f t="shared" ca="1" si="718"/>
        <v>2.4269795467171673E-5</v>
      </c>
      <c r="H526" s="19">
        <f t="shared" ca="1" si="719"/>
        <v>2.4269795467171673E-5</v>
      </c>
      <c r="I526" s="19">
        <f t="shared" ca="1" si="720"/>
        <v>0</v>
      </c>
      <c r="J526" s="19">
        <f t="shared" ca="1" si="721"/>
        <v>2.2520947508061338E-5</v>
      </c>
      <c r="K526" s="19">
        <f t="shared" ca="1" si="722"/>
        <v>0.9999999997464033</v>
      </c>
      <c r="L526" s="19">
        <f t="shared" ca="1" si="723"/>
        <v>2.2520947509965085E-5</v>
      </c>
      <c r="M526" s="19">
        <f t="shared" ca="1" si="724"/>
        <v>0.74133409813275564</v>
      </c>
      <c r="N526" s="19">
        <f t="shared" ca="1" si="725"/>
        <v>0.25866590186724436</v>
      </c>
      <c r="O526" s="19">
        <f t="shared" ca="1" si="726"/>
        <v>-1.4130386826831569</v>
      </c>
      <c r="P526" s="72">
        <f t="shared" ca="1" si="727"/>
        <v>2.1740036087691274E-4</v>
      </c>
      <c r="Q526" s="72">
        <f t="shared" ca="1" si="728"/>
        <v>2.4325743101232269E-5</v>
      </c>
      <c r="R526" s="72">
        <f t="shared" ca="1" si="729"/>
        <v>5.5947634060596275E-8</v>
      </c>
      <c r="S526" s="19">
        <f t="shared" ca="1" si="730"/>
        <v>2.256243299289754E-5</v>
      </c>
      <c r="T526" s="19">
        <f t="shared" ca="1" si="731"/>
        <v>0.99999999974546827</v>
      </c>
      <c r="U526" s="19">
        <f t="shared" ca="1" si="732"/>
        <v>2.2562432994811828E-5</v>
      </c>
      <c r="V526" s="19">
        <f t="shared" ca="1" si="733"/>
        <v>0.74167681777877725</v>
      </c>
      <c r="W526" s="19">
        <f t="shared" ca="1" si="734"/>
        <v>0.25832318222122275</v>
      </c>
      <c r="X526" s="19">
        <f t="shared" ca="1" si="735"/>
        <v>-1.4162400824034969</v>
      </c>
      <c r="Y526" s="72">
        <f t="shared" ca="1" si="736"/>
        <v>2.1711250265512818E-4</v>
      </c>
      <c r="Z526" s="72">
        <f t="shared" ca="1" si="737"/>
        <v>2.4325872073779748E-5</v>
      </c>
      <c r="AA526" s="72">
        <f t="shared" ca="1" si="738"/>
        <v>1.2897254747875784E-10</v>
      </c>
      <c r="AB526" s="19">
        <f t="shared" ca="1" si="739"/>
        <v>2.256252864886742E-5</v>
      </c>
      <c r="AC526" s="19">
        <f t="shared" ca="1" si="740"/>
        <v>0.99999999974546605</v>
      </c>
      <c r="AD526" s="19">
        <f t="shared" ca="1" si="741"/>
        <v>2.2562528650781732E-5</v>
      </c>
      <c r="AE526" s="19">
        <f t="shared" ca="1" si="742"/>
        <v>0.74167760564619967</v>
      </c>
      <c r="AF526" s="19">
        <f t="shared" ca="1" si="743"/>
        <v>0.25832239435380033</v>
      </c>
      <c r="AG526" s="19">
        <f t="shared" ca="1" si="744"/>
        <v>-1.4162474517872112</v>
      </c>
      <c r="AH526" s="72">
        <f t="shared" ca="1" si="745"/>
        <v>2.1711184090633919E-4</v>
      </c>
      <c r="AI526" s="72">
        <f t="shared" ca="1" si="746"/>
        <v>2.4325872371092016E-5</v>
      </c>
      <c r="AJ526" s="72">
        <f t="shared" ca="1" si="747"/>
        <v>2.9731226771430481E-13</v>
      </c>
      <c r="AK526" s="19">
        <f t="shared" ca="1" si="748"/>
        <v>2.2562528869375775E-5</v>
      </c>
      <c r="AL526" s="19">
        <f t="shared" ca="1" si="749"/>
        <v>0.99999999974546605</v>
      </c>
      <c r="AM526" s="19">
        <f t="shared" ca="1" si="750"/>
        <v>2.2562528871290087E-5</v>
      </c>
      <c r="AN526" s="19">
        <f t="shared" ca="1" si="751"/>
        <v>0.74167760746245615</v>
      </c>
      <c r="AO526" s="19">
        <f t="shared" ca="1" si="752"/>
        <v>0.44991432658876684</v>
      </c>
      <c r="AP526" s="19">
        <f t="shared" ca="1" si="753"/>
        <v>0.55008567341123316</v>
      </c>
      <c r="AQ526" s="72">
        <f t="shared" ca="1" si="754"/>
        <v>3.7795714091002464E-4</v>
      </c>
      <c r="AR526" s="72">
        <f t="shared" ca="1" si="755"/>
        <v>2.4325892266928818E-5</v>
      </c>
      <c r="AS526" s="72">
        <f t="shared" ca="1" si="756"/>
        <v>1.9895836802336867E-11</v>
      </c>
      <c r="AT526" s="19">
        <f t="shared" ca="1" si="757"/>
        <v>2.2562543625697482E-5</v>
      </c>
      <c r="AU526" s="19">
        <f t="shared" ca="1" si="758"/>
        <v>0.99999999974546583</v>
      </c>
      <c r="AV526" s="19">
        <f t="shared" ca="1" si="759"/>
        <v>2.2562543627611794E-5</v>
      </c>
      <c r="AW526" s="19">
        <f t="shared" ca="1" si="760"/>
        <v>0.74167772900030271</v>
      </c>
      <c r="AX526" s="19">
        <f t="shared" ca="1" si="761"/>
        <v>0.25832227099969729</v>
      </c>
      <c r="AY526" s="19">
        <f t="shared" ca="1" si="762"/>
        <v>-1.4162486055941828</v>
      </c>
      <c r="AZ526" s="72">
        <f t="shared" ca="1" si="763"/>
        <v>2.1711173729826229E-4</v>
      </c>
      <c r="BA526" s="72">
        <f t="shared" ca="1" si="764"/>
        <v>2.4325872417642009E-5</v>
      </c>
      <c r="BB526" s="72">
        <f t="shared" ca="1" si="765"/>
        <v>-1.9849286809066032E-11</v>
      </c>
      <c r="BC526" s="19">
        <f t="shared" ca="1" si="766"/>
        <v>2.2562528903900628E-5</v>
      </c>
      <c r="BD526" s="19">
        <f t="shared" ca="1" si="767"/>
        <v>0.99999999974546605</v>
      </c>
      <c r="BE526" s="19">
        <f t="shared" ca="1" si="768"/>
        <v>2.2562528905814939E-5</v>
      </c>
      <c r="BF526" s="19">
        <f t="shared" ca="1" si="769"/>
        <v>0.74167760774682623</v>
      </c>
      <c r="BG526" s="19">
        <f t="shared" ca="1" si="770"/>
        <v>0.25832239225317377</v>
      </c>
      <c r="BH526" s="19">
        <f t="shared" ca="1" si="771"/>
        <v>-1.4162474714356572</v>
      </c>
      <c r="BI526" s="72">
        <f t="shared" ca="1" si="772"/>
        <v>2.1711183914197244E-4</v>
      </c>
      <c r="BJ526" s="72">
        <f t="shared" ca="1" si="773"/>
        <v>2.43258723718847E-5</v>
      </c>
      <c r="BK526" s="72">
        <f t="shared" ca="1" si="774"/>
        <v>-4.5757309345608593E-14</v>
      </c>
      <c r="BL526" s="72">
        <f t="shared" ca="1" si="775"/>
        <v>1.7409629210472695E-3</v>
      </c>
      <c r="BM526" s="72">
        <f t="shared" ca="1" si="776"/>
        <v>1.0004350987573558</v>
      </c>
      <c r="BN526" s="72">
        <f t="shared" ca="1" si="777"/>
        <v>4.3486224218303919E-4</v>
      </c>
      <c r="BO526" s="72">
        <f t="shared" ca="1" si="778"/>
        <v>-1.3892431581430167E-8</v>
      </c>
      <c r="BP526" s="72">
        <f t="shared" ca="1" si="779"/>
        <v>143.57516078938923</v>
      </c>
      <c r="BQ526" s="72">
        <f t="shared" ca="1" si="780"/>
        <v>1.1048449681631505</v>
      </c>
      <c r="BR526" s="72">
        <f t="shared" ca="1" si="781"/>
        <v>-2.0367340958720357</v>
      </c>
      <c r="BS526" s="72">
        <f t="shared" ca="1" si="782"/>
        <v>1.1048585577177574</v>
      </c>
      <c r="BT526" s="72">
        <f t="shared" ca="1" si="783"/>
        <v>63.302953692014341</v>
      </c>
      <c r="BU526" s="72">
        <f t="shared" ca="1" si="784"/>
        <v>-116.69626768386124</v>
      </c>
      <c r="BV526" s="72">
        <f t="shared" ca="1" si="785"/>
        <v>63.303732316138792</v>
      </c>
    </row>
    <row r="527" spans="1:74">
      <c r="A527" s="13">
        <f ca="1">'MGRS to'!AO527</f>
        <v>34.053260921084004</v>
      </c>
      <c r="B527" s="13">
        <f ca="1">'MGRS to'!AP527</f>
        <v>-6.8136716228823975</v>
      </c>
      <c r="C527" s="19">
        <f t="shared" ca="1" si="714"/>
        <v>0.59434152411363272</v>
      </c>
      <c r="D527" s="19">
        <f t="shared" ca="1" si="715"/>
        <v>-0.11892100396900324</v>
      </c>
      <c r="E527" s="19">
        <f t="shared" ca="1" si="716"/>
        <v>0.59275752218281619</v>
      </c>
      <c r="F527" s="19">
        <f t="shared" ca="1" si="717"/>
        <v>0.59278438753990192</v>
      </c>
      <c r="G527" s="19">
        <f t="shared" ca="1" si="718"/>
        <v>1.8273250720499123E-5</v>
      </c>
      <c r="H527" s="19">
        <f t="shared" ca="1" si="719"/>
        <v>1.8273250720499123E-5</v>
      </c>
      <c r="I527" s="19">
        <f t="shared" ca="1" si="720"/>
        <v>0</v>
      </c>
      <c r="J527" s="19">
        <f t="shared" ca="1" si="721"/>
        <v>3.0845492626736753E-5</v>
      </c>
      <c r="K527" s="19">
        <f t="shared" ca="1" si="722"/>
        <v>0.99999999952427776</v>
      </c>
      <c r="L527" s="19">
        <f t="shared" ca="1" si="723"/>
        <v>3.0845492631628043E-5</v>
      </c>
      <c r="M527" s="19">
        <f t="shared" ca="1" si="724"/>
        <v>0.40751894890492518</v>
      </c>
      <c r="N527" s="19">
        <f t="shared" ca="1" si="725"/>
        <v>0.59248105109507487</v>
      </c>
      <c r="O527" s="19">
        <f t="shared" ca="1" si="726"/>
        <v>-5.3544380589353069E-2</v>
      </c>
      <c r="P527" s="72">
        <f t="shared" ca="1" si="727"/>
        <v>4.9754437495249054E-4</v>
      </c>
      <c r="Q527" s="72">
        <f t="shared" ca="1" si="728"/>
        <v>1.8315373859171756E-5</v>
      </c>
      <c r="R527" s="72">
        <f t="shared" ca="1" si="729"/>
        <v>4.212313867263295E-8</v>
      </c>
      <c r="S527" s="19">
        <f t="shared" ca="1" si="730"/>
        <v>3.08626736043428E-5</v>
      </c>
      <c r="T527" s="19">
        <f t="shared" ca="1" si="731"/>
        <v>0.99999999952374774</v>
      </c>
      <c r="U527" s="19">
        <f t="shared" ca="1" si="732"/>
        <v>3.0862673609242276E-5</v>
      </c>
      <c r="V527" s="19">
        <f t="shared" ca="1" si="733"/>
        <v>0.4082309684269767</v>
      </c>
      <c r="W527" s="19">
        <f t="shared" ca="1" si="734"/>
        <v>0.5917690315730233</v>
      </c>
      <c r="X527" s="19">
        <f t="shared" ca="1" si="735"/>
        <v>-5.4812010570442493E-2</v>
      </c>
      <c r="Y527" s="72">
        <f t="shared" ca="1" si="736"/>
        <v>4.9694733455255783E-4</v>
      </c>
      <c r="Z527" s="72">
        <f t="shared" ca="1" si="737"/>
        <v>1.831547096057734E-5</v>
      </c>
      <c r="AA527" s="72">
        <f t="shared" ca="1" si="738"/>
        <v>9.7101405583700784E-11</v>
      </c>
      <c r="AB527" s="19">
        <f t="shared" ca="1" si="739"/>
        <v>3.0862713244230763E-5</v>
      </c>
      <c r="AC527" s="19">
        <f t="shared" ca="1" si="740"/>
        <v>0.99999999952374652</v>
      </c>
      <c r="AD527" s="19">
        <f t="shared" ca="1" si="741"/>
        <v>3.0862713249130253E-5</v>
      </c>
      <c r="AE527" s="19">
        <f t="shared" ca="1" si="742"/>
        <v>0.40823260838584491</v>
      </c>
      <c r="AF527" s="19">
        <f t="shared" ca="1" si="743"/>
        <v>0.59176739161415504</v>
      </c>
      <c r="AG527" s="19">
        <f t="shared" ca="1" si="744"/>
        <v>-5.4814933760086948E-2</v>
      </c>
      <c r="AH527" s="72">
        <f t="shared" ca="1" si="745"/>
        <v>4.9694595941687022E-4</v>
      </c>
      <c r="AI527" s="72">
        <f t="shared" ca="1" si="746"/>
        <v>1.8315471184413532E-5</v>
      </c>
      <c r="AJ527" s="72">
        <f t="shared" ca="1" si="747"/>
        <v>2.2383619141682319E-13</v>
      </c>
      <c r="AK527" s="19">
        <f t="shared" ca="1" si="748"/>
        <v>3.086271333560634E-5</v>
      </c>
      <c r="AL527" s="19">
        <f t="shared" ca="1" si="749"/>
        <v>0.99999999952374652</v>
      </c>
      <c r="AM527" s="19">
        <f t="shared" ca="1" si="750"/>
        <v>3.0862713340505829E-5</v>
      </c>
      <c r="AN527" s="19">
        <f t="shared" ca="1" si="751"/>
        <v>0.40823261216625967</v>
      </c>
      <c r="AO527" s="19">
        <f t="shared" ca="1" si="752"/>
        <v>0.83334613436391225</v>
      </c>
      <c r="AP527" s="19">
        <f t="shared" ca="1" si="753"/>
        <v>0.16665386563608775</v>
      </c>
      <c r="AQ527" s="72">
        <f t="shared" ca="1" si="754"/>
        <v>6.9939117232318865E-4</v>
      </c>
      <c r="AR527" s="72">
        <f t="shared" ca="1" si="755"/>
        <v>1.8315468701234372E-5</v>
      </c>
      <c r="AS527" s="72">
        <f t="shared" ca="1" si="756"/>
        <v>-2.4831791591223892E-12</v>
      </c>
      <c r="AT527" s="19">
        <f t="shared" ca="1" si="757"/>
        <v>3.0862712321861703E-5</v>
      </c>
      <c r="AU527" s="19">
        <f t="shared" ca="1" si="758"/>
        <v>0.99999999952374652</v>
      </c>
      <c r="AV527" s="19">
        <f t="shared" ca="1" si="759"/>
        <v>3.0862712326761192E-5</v>
      </c>
      <c r="AW527" s="19">
        <f t="shared" ca="1" si="760"/>
        <v>0.40823257022798165</v>
      </c>
      <c r="AX527" s="19">
        <f t="shared" ca="1" si="761"/>
        <v>0.59176742977201835</v>
      </c>
      <c r="AY527" s="19">
        <f t="shared" ca="1" si="762"/>
        <v>-5.481486574437322E-2</v>
      </c>
      <c r="AZ527" s="72">
        <f t="shared" ca="1" si="763"/>
        <v>4.9694599141294094E-4</v>
      </c>
      <c r="BA527" s="72">
        <f t="shared" ca="1" si="764"/>
        <v>1.8315471179205339E-5</v>
      </c>
      <c r="BB527" s="72">
        <f t="shared" ca="1" si="765"/>
        <v>2.4779709669820252E-12</v>
      </c>
      <c r="BC527" s="19">
        <f t="shared" ca="1" si="766"/>
        <v>3.0862713333480226E-5</v>
      </c>
      <c r="BD527" s="19">
        <f t="shared" ca="1" si="767"/>
        <v>0.99999999952374652</v>
      </c>
      <c r="BE527" s="19">
        <f t="shared" ca="1" si="768"/>
        <v>3.0862713338379716E-5</v>
      </c>
      <c r="BF527" s="19">
        <f t="shared" ca="1" si="769"/>
        <v>0.40823261207829747</v>
      </c>
      <c r="BG527" s="19">
        <f t="shared" ca="1" si="770"/>
        <v>0.59176738792170247</v>
      </c>
      <c r="BH527" s="19">
        <f t="shared" ca="1" si="771"/>
        <v>-5.4814940341818552E-2</v>
      </c>
      <c r="BI527" s="72">
        <f t="shared" ca="1" si="772"/>
        <v>4.9694595632068079E-4</v>
      </c>
      <c r="BJ527" s="72">
        <f t="shared" ca="1" si="773"/>
        <v>1.8315471184917506E-5</v>
      </c>
      <c r="BK527" s="72">
        <f t="shared" ca="1" si="774"/>
        <v>5.7121665795849264E-15</v>
      </c>
      <c r="BL527" s="72">
        <f t="shared" ca="1" si="775"/>
        <v>3.9882143830836337E-3</v>
      </c>
      <c r="BM527" s="72">
        <f t="shared" ca="1" si="776"/>
        <v>1.0009963092451475</v>
      </c>
      <c r="BN527" s="72">
        <f t="shared" ca="1" si="777"/>
        <v>9.9506993665207525E-4</v>
      </c>
      <c r="BO527" s="72">
        <f t="shared" ca="1" si="778"/>
        <v>-1.6909906712216236E-9</v>
      </c>
      <c r="BP527" s="72">
        <f t="shared" ca="1" si="779"/>
        <v>196.39284690373114</v>
      </c>
      <c r="BQ527" s="72">
        <f t="shared" ca="1" si="780"/>
        <v>0.5126404312950239</v>
      </c>
      <c r="BR527" s="72">
        <f t="shared" ca="1" si="781"/>
        <v>-2.6289419901476898</v>
      </c>
      <c r="BS527" s="72">
        <f t="shared" ca="1" si="782"/>
        <v>0.5126506634421033</v>
      </c>
      <c r="BT527" s="72">
        <f t="shared" ca="1" si="783"/>
        <v>29.372133120971114</v>
      </c>
      <c r="BU527" s="72">
        <f t="shared" ca="1" si="784"/>
        <v>-150.62728062018587</v>
      </c>
      <c r="BV527" s="72">
        <f t="shared" ca="1" si="785"/>
        <v>29.3727193798141</v>
      </c>
    </row>
    <row r="528" spans="1:74">
      <c r="A528" s="13">
        <f ca="1">'MGRS to'!AO528</f>
        <v>34.051624176637283</v>
      </c>
      <c r="B528" s="13">
        <f ca="1">'MGRS to'!AP528</f>
        <v>-6.8169524936732584</v>
      </c>
      <c r="C528" s="19">
        <f t="shared" ca="1" si="714"/>
        <v>0.5943129575340238</v>
      </c>
      <c r="D528" s="19">
        <f t="shared" ca="1" si="715"/>
        <v>-0.11897826596663627</v>
      </c>
      <c r="E528" s="19">
        <f t="shared" ca="1" si="716"/>
        <v>0.59278438753990192</v>
      </c>
      <c r="F528" s="19">
        <f t="shared" ca="1" si="717"/>
        <v>0.59275585685289023</v>
      </c>
      <c r="G528" s="19">
        <f t="shared" ca="1" si="718"/>
        <v>-5.7261997633034634E-5</v>
      </c>
      <c r="H528" s="19">
        <f t="shared" ca="1" si="719"/>
        <v>-5.7261997633034634E-5</v>
      </c>
      <c r="I528" s="19">
        <f t="shared" ca="1" si="720"/>
        <v>0</v>
      </c>
      <c r="J528" s="19">
        <f t="shared" ca="1" si="721"/>
        <v>5.5403741993214054E-5</v>
      </c>
      <c r="K528" s="19">
        <f t="shared" ca="1" si="722"/>
        <v>0.99999999846521259</v>
      </c>
      <c r="L528" s="19">
        <f t="shared" ca="1" si="723"/>
        <v>5.5403742021558379E-5</v>
      </c>
      <c r="M528" s="19">
        <f t="shared" ca="1" si="724"/>
        <v>-0.71097051213650619</v>
      </c>
      <c r="N528" s="19">
        <f t="shared" ca="1" si="725"/>
        <v>1.7109705121365062</v>
      </c>
      <c r="O528" s="19">
        <f t="shared" ca="1" si="726"/>
        <v>0.63517574581694025</v>
      </c>
      <c r="P528" s="72">
        <f t="shared" ca="1" si="727"/>
        <v>1.4327781720712691E-3</v>
      </c>
      <c r="Q528" s="72">
        <f t="shared" ca="1" si="728"/>
        <v>-5.7393997143320466E-5</v>
      </c>
      <c r="R528" s="72">
        <f t="shared" ca="1" si="729"/>
        <v>-1.3199951028583284E-7</v>
      </c>
      <c r="S528" s="19">
        <f t="shared" ca="1" si="730"/>
        <v>5.5497618388397286E-5</v>
      </c>
      <c r="T528" s="19">
        <f t="shared" ca="1" si="731"/>
        <v>0.99999999846000709</v>
      </c>
      <c r="U528" s="19">
        <f t="shared" ca="1" si="732"/>
        <v>5.5497618416885932E-5</v>
      </c>
      <c r="V528" s="19">
        <f t="shared" ca="1" si="733"/>
        <v>-0.71140402408399672</v>
      </c>
      <c r="W528" s="19">
        <f t="shared" ca="1" si="734"/>
        <v>1.7114040240839967</v>
      </c>
      <c r="X528" s="19">
        <f t="shared" ca="1" si="735"/>
        <v>0.63526815863187058</v>
      </c>
      <c r="Y528" s="72">
        <f t="shared" ca="1" si="736"/>
        <v>1.4331396341107964E-3</v>
      </c>
      <c r="Z528" s="72">
        <f t="shared" ca="1" si="737"/>
        <v>-5.7394301426690214E-5</v>
      </c>
      <c r="AA528" s="72">
        <f t="shared" ca="1" si="738"/>
        <v>-3.0428336974787579E-10</v>
      </c>
      <c r="AB528" s="19">
        <f t="shared" ca="1" si="739"/>
        <v>5.5497834856984482E-5</v>
      </c>
      <c r="AC528" s="19">
        <f t="shared" ca="1" si="740"/>
        <v>0.9999999984599951</v>
      </c>
      <c r="AD528" s="19">
        <f t="shared" ca="1" si="741"/>
        <v>5.5497834885473466E-5</v>
      </c>
      <c r="AE528" s="19">
        <f t="shared" ca="1" si="742"/>
        <v>-0.7114050208682382</v>
      </c>
      <c r="AF528" s="19">
        <f t="shared" ca="1" si="743"/>
        <v>1.7114050208682383</v>
      </c>
      <c r="AG528" s="19">
        <f t="shared" ca="1" si="744"/>
        <v>0.63526837106488632</v>
      </c>
      <c r="AH528" s="72">
        <f t="shared" ca="1" si="745"/>
        <v>1.4331404652280729E-3</v>
      </c>
      <c r="AI528" s="72">
        <f t="shared" ca="1" si="746"/>
        <v>-5.7394302128119858E-5</v>
      </c>
      <c r="AJ528" s="72">
        <f t="shared" ca="1" si="747"/>
        <v>-7.0142964380586273E-13</v>
      </c>
      <c r="AK528" s="19">
        <f t="shared" ca="1" si="748"/>
        <v>5.5497835355994644E-5</v>
      </c>
      <c r="AL528" s="19">
        <f t="shared" ca="1" si="749"/>
        <v>0.9999999984599951</v>
      </c>
      <c r="AM528" s="19">
        <f t="shared" ca="1" si="750"/>
        <v>5.5497835384483628E-5</v>
      </c>
      <c r="AN528" s="19">
        <f t="shared" ca="1" si="751"/>
        <v>-0.71140502316587517</v>
      </c>
      <c r="AO528" s="19">
        <f t="shared" ca="1" si="752"/>
        <v>0.49390289301436063</v>
      </c>
      <c r="AP528" s="19">
        <f t="shared" ca="1" si="753"/>
        <v>0.50609710698563937</v>
      </c>
      <c r="AQ528" s="72">
        <f t="shared" ca="1" si="754"/>
        <v>4.1486458931594471E-4</v>
      </c>
      <c r="AR528" s="72">
        <f t="shared" ca="1" si="755"/>
        <v>-5.7394344287313014E-5</v>
      </c>
      <c r="AS528" s="72">
        <f t="shared" ca="1" si="756"/>
        <v>-4.2159193155847166E-11</v>
      </c>
      <c r="AT528" s="19">
        <f t="shared" ca="1" si="757"/>
        <v>5.5497865348236394E-5</v>
      </c>
      <c r="AU528" s="19">
        <f t="shared" ca="1" si="758"/>
        <v>0.99999999845999343</v>
      </c>
      <c r="AV528" s="19">
        <f t="shared" ca="1" si="759"/>
        <v>5.5497865376725418E-5</v>
      </c>
      <c r="AW528" s="19">
        <f t="shared" ca="1" si="760"/>
        <v>-0.71140516127213993</v>
      </c>
      <c r="AX528" s="19">
        <f t="shared" ca="1" si="761"/>
        <v>1.7114051612721399</v>
      </c>
      <c r="AY528" s="19">
        <f t="shared" ca="1" si="762"/>
        <v>0.63526840098751469</v>
      </c>
      <c r="AZ528" s="72">
        <f t="shared" ca="1" si="763"/>
        <v>1.4331405822966452E-3</v>
      </c>
      <c r="BA528" s="72">
        <f t="shared" ca="1" si="764"/>
        <v>-5.7394302226921549E-5</v>
      </c>
      <c r="BB528" s="72">
        <f t="shared" ca="1" si="765"/>
        <v>4.2060391465276875E-11</v>
      </c>
      <c r="BC528" s="19">
        <f t="shared" ca="1" si="766"/>
        <v>5.5497835426284006E-5</v>
      </c>
      <c r="BD528" s="19">
        <f t="shared" ca="1" si="767"/>
        <v>0.9999999984599951</v>
      </c>
      <c r="BE528" s="19">
        <f t="shared" ca="1" si="768"/>
        <v>5.549783545477299E-5</v>
      </c>
      <c r="BF528" s="19">
        <f t="shared" ca="1" si="769"/>
        <v>-0.71140502348951484</v>
      </c>
      <c r="BG528" s="19">
        <f t="shared" ca="1" si="770"/>
        <v>1.7114050234895148</v>
      </c>
      <c r="BH528" s="19">
        <f t="shared" ca="1" si="771"/>
        <v>0.63526837162352823</v>
      </c>
      <c r="BI528" s="72">
        <f t="shared" ca="1" si="772"/>
        <v>1.4331404674136896E-3</v>
      </c>
      <c r="BJ528" s="72">
        <f t="shared" ca="1" si="773"/>
        <v>-5.739430212996454E-5</v>
      </c>
      <c r="BK528" s="72">
        <f t="shared" ca="1" si="774"/>
        <v>9.6957008665233407E-14</v>
      </c>
      <c r="BL528" s="72">
        <f t="shared" ca="1" si="775"/>
        <v>1.1534008580522776E-2</v>
      </c>
      <c r="BM528" s="72">
        <f t="shared" ca="1" si="776"/>
        <v>1.0028772959865344</v>
      </c>
      <c r="BN528" s="72">
        <f t="shared" ca="1" si="777"/>
        <v>2.8669830485259984E-3</v>
      </c>
      <c r="BO528" s="72">
        <f t="shared" ca="1" si="778"/>
        <v>1.0105627131739683E-7</v>
      </c>
      <c r="BP528" s="72">
        <f t="shared" ca="1" si="779"/>
        <v>353.15682565542812</v>
      </c>
      <c r="BQ528" s="72">
        <f t="shared" ca="1" si="780"/>
        <v>-2.1127600805305282</v>
      </c>
      <c r="BR528" s="72">
        <f t="shared" ca="1" si="781"/>
        <v>1.0288005091186574</v>
      </c>
      <c r="BS528" s="72">
        <f t="shared" ca="1" si="782"/>
        <v>4.1703931627084501</v>
      </c>
      <c r="BT528" s="72">
        <f t="shared" ca="1" si="783"/>
        <v>238.94776426188082</v>
      </c>
      <c r="BU528" s="72">
        <f t="shared" ca="1" si="784"/>
        <v>58.945927133409434</v>
      </c>
      <c r="BV528" s="72">
        <f t="shared" ca="1" si="785"/>
        <v>238.94592713340944</v>
      </c>
    </row>
    <row r="529" spans="1:74">
      <c r="A529" s="13">
        <f ca="1">'MGRS to'!AO529</f>
        <v>34.046152343727591</v>
      </c>
      <c r="B529" s="13">
        <f ca="1">'MGRS to'!AP529</f>
        <v>-6.8215878800270016</v>
      </c>
      <c r="C529" s="19">
        <f t="shared" ca="1" si="714"/>
        <v>0.59421745603363063</v>
      </c>
      <c r="D529" s="19">
        <f t="shared" ca="1" si="715"/>
        <v>-0.11905916872061109</v>
      </c>
      <c r="E529" s="19">
        <f t="shared" ca="1" si="716"/>
        <v>0.59275585685289023</v>
      </c>
      <c r="F529" s="19">
        <f t="shared" ca="1" si="717"/>
        <v>0.59266047538258138</v>
      </c>
      <c r="G529" s="19">
        <f t="shared" ca="1" si="718"/>
        <v>-8.0902753974820829E-5</v>
      </c>
      <c r="H529" s="19">
        <f t="shared" ca="1" si="719"/>
        <v>-8.0902753974820829E-5</v>
      </c>
      <c r="I529" s="19">
        <f t="shared" ca="1" si="720"/>
        <v>0</v>
      </c>
      <c r="J529" s="19">
        <f t="shared" ca="1" si="721"/>
        <v>1.1662105444421856E-4</v>
      </c>
      <c r="K529" s="19">
        <f t="shared" ca="1" si="722"/>
        <v>0.99999999319976474</v>
      </c>
      <c r="L529" s="19">
        <f t="shared" ca="1" si="723"/>
        <v>1.1662105470856878E-4</v>
      </c>
      <c r="M529" s="19">
        <f t="shared" ca="1" si="724"/>
        <v>-0.47725092378989953</v>
      </c>
      <c r="N529" s="19">
        <f t="shared" ca="1" si="725"/>
        <v>1.4772509237898994</v>
      </c>
      <c r="O529" s="19">
        <f t="shared" ca="1" si="726"/>
        <v>0.57753370977138774</v>
      </c>
      <c r="P529" s="72">
        <f t="shared" ca="1" si="727"/>
        <v>1.2377875500128783E-3</v>
      </c>
      <c r="Q529" s="72">
        <f t="shared" ca="1" si="728"/>
        <v>-8.1089265351705502E-5</v>
      </c>
      <c r="R529" s="72">
        <f t="shared" ca="1" si="729"/>
        <v>-1.8651137688467298E-7</v>
      </c>
      <c r="S529" s="19">
        <f t="shared" ca="1" si="730"/>
        <v>1.1671013575198866E-4</v>
      </c>
      <c r="T529" s="19">
        <f t="shared" ca="1" si="731"/>
        <v>0.99999999318937216</v>
      </c>
      <c r="U529" s="19">
        <f t="shared" ca="1" si="732"/>
        <v>1.1671013601694509E-4</v>
      </c>
      <c r="V529" s="19">
        <f t="shared" ca="1" si="733"/>
        <v>-0.47798605631779162</v>
      </c>
      <c r="W529" s="19">
        <f t="shared" ca="1" si="734"/>
        <v>1.4779860563177916</v>
      </c>
      <c r="X529" s="19">
        <f t="shared" ca="1" si="735"/>
        <v>0.5777438394205805</v>
      </c>
      <c r="Y529" s="72">
        <f t="shared" ca="1" si="736"/>
        <v>1.2384012269563091E-3</v>
      </c>
      <c r="Z529" s="72">
        <f t="shared" ca="1" si="737"/>
        <v>-8.1089695330930565E-5</v>
      </c>
      <c r="AA529" s="72">
        <f t="shared" ca="1" si="738"/>
        <v>-4.2997922506304766E-10</v>
      </c>
      <c r="AB529" s="19">
        <f t="shared" ca="1" si="739"/>
        <v>1.1671034127642747E-4</v>
      </c>
      <c r="AC529" s="19">
        <f t="shared" ca="1" si="740"/>
        <v>0.99999999318934818</v>
      </c>
      <c r="AD529" s="19">
        <f t="shared" ca="1" si="741"/>
        <v>1.167103415413853E-4</v>
      </c>
      <c r="AE529" s="19">
        <f t="shared" ca="1" si="742"/>
        <v>-0.47798774913108122</v>
      </c>
      <c r="AF529" s="19">
        <f t="shared" ca="1" si="743"/>
        <v>1.4779877491310813</v>
      </c>
      <c r="AG529" s="19">
        <f t="shared" ca="1" si="744"/>
        <v>0.57774432305164836</v>
      </c>
      <c r="AH529" s="72">
        <f t="shared" ca="1" si="745"/>
        <v>1.2384026400872937E-3</v>
      </c>
      <c r="AI529" s="72">
        <f t="shared" ca="1" si="746"/>
        <v>-8.1089696322195212E-5</v>
      </c>
      <c r="AJ529" s="72">
        <f t="shared" ca="1" si="747"/>
        <v>-9.9126464686311727E-13</v>
      </c>
      <c r="AK529" s="19">
        <f t="shared" ca="1" si="748"/>
        <v>1.1671034175027027E-4</v>
      </c>
      <c r="AL529" s="19">
        <f t="shared" ca="1" si="749"/>
        <v>0.99999999318934818</v>
      </c>
      <c r="AM529" s="19">
        <f t="shared" ca="1" si="750"/>
        <v>1.167103420152281E-4</v>
      </c>
      <c r="AN529" s="19">
        <f t="shared" ca="1" si="751"/>
        <v>-0.4779877530335207</v>
      </c>
      <c r="AO529" s="19">
        <f t="shared" ca="1" si="752"/>
        <v>0.77152770794996606</v>
      </c>
      <c r="AP529" s="19">
        <f t="shared" ca="1" si="753"/>
        <v>0.22847229205003394</v>
      </c>
      <c r="AQ529" s="72">
        <f t="shared" ca="1" si="754"/>
        <v>6.4761018363023956E-4</v>
      </c>
      <c r="AR529" s="72">
        <f t="shared" ca="1" si="755"/>
        <v>-8.1089700738219412E-5</v>
      </c>
      <c r="AS529" s="72">
        <f t="shared" ca="1" si="756"/>
        <v>-4.4160242005037223E-12</v>
      </c>
      <c r="AT529" s="19">
        <f t="shared" ca="1" si="757"/>
        <v>1.167103438610299E-4</v>
      </c>
      <c r="AU529" s="19">
        <f t="shared" ca="1" si="758"/>
        <v>0.99999999318934774</v>
      </c>
      <c r="AV529" s="19">
        <f t="shared" ca="1" si="759"/>
        <v>1.1671034412598776E-4</v>
      </c>
      <c r="AW529" s="19">
        <f t="shared" ca="1" si="760"/>
        <v>-0.47798777041939611</v>
      </c>
      <c r="AX529" s="19">
        <f t="shared" ca="1" si="761"/>
        <v>1.477987770419396</v>
      </c>
      <c r="AY529" s="19">
        <f t="shared" ca="1" si="762"/>
        <v>0.57774432913364104</v>
      </c>
      <c r="AZ529" s="72">
        <f t="shared" ca="1" si="763"/>
        <v>1.2384026578584071E-3</v>
      </c>
      <c r="BA529" s="72">
        <f t="shared" ca="1" si="764"/>
        <v>-8.1089696334661057E-5</v>
      </c>
      <c r="BB529" s="72">
        <f t="shared" ca="1" si="765"/>
        <v>4.4035583556326086E-12</v>
      </c>
      <c r="BC529" s="19">
        <f t="shared" ca="1" si="766"/>
        <v>1.1671034175622916E-4</v>
      </c>
      <c r="BD529" s="19">
        <f t="shared" ca="1" si="767"/>
        <v>0.99999999318934818</v>
      </c>
      <c r="BE529" s="19">
        <f t="shared" ca="1" si="768"/>
        <v>1.1671034202118699E-4</v>
      </c>
      <c r="BF529" s="19">
        <f t="shared" ca="1" si="769"/>
        <v>-0.47798775308259661</v>
      </c>
      <c r="BG529" s="19">
        <f t="shared" ca="1" si="770"/>
        <v>1.4779877530825967</v>
      </c>
      <c r="BH529" s="19">
        <f t="shared" ca="1" si="771"/>
        <v>0.57774432418058175</v>
      </c>
      <c r="BI529" s="72">
        <f t="shared" ca="1" si="772"/>
        <v>1.2384026433859495E-3</v>
      </c>
      <c r="BJ529" s="72">
        <f t="shared" ca="1" si="773"/>
        <v>-8.1089696324509198E-5</v>
      </c>
      <c r="BK529" s="72">
        <f t="shared" ca="1" si="774"/>
        <v>1.015185927943224E-14</v>
      </c>
      <c r="BL529" s="72">
        <f t="shared" ca="1" si="775"/>
        <v>9.9608936470243388E-3</v>
      </c>
      <c r="BM529" s="72">
        <f t="shared" ca="1" si="776"/>
        <v>1.0024855917001314</v>
      </c>
      <c r="BN529" s="72">
        <f t="shared" ca="1" si="777"/>
        <v>2.4778919557511252E-3</v>
      </c>
      <c r="BO529" s="72">
        <f t="shared" ca="1" si="778"/>
        <v>1.6702135960094534E-7</v>
      </c>
      <c r="BP529" s="72">
        <f t="shared" ca="1" si="779"/>
        <v>742.67844168168278</v>
      </c>
      <c r="BQ529" s="72">
        <f t="shared" ca="1" si="780"/>
        <v>-2.5295679513393292</v>
      </c>
      <c r="BR529" s="72">
        <f t="shared" ca="1" si="781"/>
        <v>0.61197940479155799</v>
      </c>
      <c r="BS529" s="72">
        <f t="shared" ca="1" si="782"/>
        <v>3.753572058381351</v>
      </c>
      <c r="BT529" s="72">
        <f t="shared" ca="1" si="783"/>
        <v>215.06643239670245</v>
      </c>
      <c r="BU529" s="72">
        <f t="shared" ca="1" si="784"/>
        <v>35.063837043484462</v>
      </c>
      <c r="BV529" s="72">
        <f t="shared" ca="1" si="785"/>
        <v>215.06383704348445</v>
      </c>
    </row>
    <row r="530" spans="1:74">
      <c r="A530" s="13">
        <f ca="1">'MGRS to'!AO530</f>
        <v>34.048020978678629</v>
      </c>
      <c r="B530" s="13">
        <f ca="1">'MGRS to'!AP530</f>
        <v>-6.8242588488475651</v>
      </c>
      <c r="C530" s="19">
        <f t="shared" ca="1" si="714"/>
        <v>0.59425006986604412</v>
      </c>
      <c r="D530" s="19">
        <f t="shared" ca="1" si="715"/>
        <v>-0.11910578592074805</v>
      </c>
      <c r="E530" s="19">
        <f t="shared" ca="1" si="716"/>
        <v>0.59266047538258138</v>
      </c>
      <c r="F530" s="19">
        <f t="shared" ca="1" si="717"/>
        <v>0.59269304821825819</v>
      </c>
      <c r="G530" s="19">
        <f t="shared" ca="1" si="718"/>
        <v>-4.6617200136961356E-5</v>
      </c>
      <c r="H530" s="19">
        <f t="shared" ca="1" si="719"/>
        <v>-4.6617200136961356E-5</v>
      </c>
      <c r="I530" s="19">
        <f t="shared" ca="1" si="720"/>
        <v>0</v>
      </c>
      <c r="J530" s="19">
        <f t="shared" ca="1" si="721"/>
        <v>5.0557816931209722E-5</v>
      </c>
      <c r="K530" s="19">
        <f t="shared" ca="1" si="722"/>
        <v>0.99999999872195344</v>
      </c>
      <c r="L530" s="19">
        <f t="shared" ca="1" si="723"/>
        <v>5.0557816952748144E-5</v>
      </c>
      <c r="M530" s="19">
        <f t="shared" ca="1" si="724"/>
        <v>-0.63436130065410712</v>
      </c>
      <c r="N530" s="19">
        <f t="shared" ca="1" si="725"/>
        <v>1.6343613006541071</v>
      </c>
      <c r="O530" s="19">
        <f t="shared" ca="1" si="726"/>
        <v>0.61818080733615299</v>
      </c>
      <c r="P530" s="72">
        <f t="shared" ca="1" si="727"/>
        <v>1.3688890104885062E-3</v>
      </c>
      <c r="Q530" s="72">
        <f t="shared" ca="1" si="728"/>
        <v>-4.672467494075868E-5</v>
      </c>
      <c r="R530" s="72">
        <f t="shared" ca="1" si="729"/>
        <v>-1.0747480379732355E-7</v>
      </c>
      <c r="S530" s="19">
        <f t="shared" ca="1" si="730"/>
        <v>5.0626027365319455E-5</v>
      </c>
      <c r="T530" s="19">
        <f t="shared" ca="1" si="731"/>
        <v>0.99999999871850265</v>
      </c>
      <c r="U530" s="19">
        <f t="shared" ca="1" si="732"/>
        <v>5.0626027386945162E-5</v>
      </c>
      <c r="V530" s="19">
        <f t="shared" ca="1" si="733"/>
        <v>-0.6349671345942699</v>
      </c>
      <c r="W530" s="19">
        <f t="shared" ca="1" si="734"/>
        <v>1.63496713459427</v>
      </c>
      <c r="X530" s="19">
        <f t="shared" ca="1" si="735"/>
        <v>0.6183222897027465</v>
      </c>
      <c r="Y530" s="72">
        <f t="shared" ca="1" si="736"/>
        <v>1.3693943499489484E-3</v>
      </c>
      <c r="Z530" s="72">
        <f t="shared" ca="1" si="737"/>
        <v>-4.6724922721322284E-5</v>
      </c>
      <c r="AA530" s="72">
        <f t="shared" ca="1" si="738"/>
        <v>-2.477805636044066E-10</v>
      </c>
      <c r="AB530" s="19">
        <f t="shared" ca="1" si="739"/>
        <v>5.062618469801977E-5</v>
      </c>
      <c r="AC530" s="19">
        <f t="shared" ca="1" si="740"/>
        <v>0.99999999871849465</v>
      </c>
      <c r="AD530" s="19">
        <f t="shared" ca="1" si="741"/>
        <v>5.0626184719645686E-5</v>
      </c>
      <c r="AE530" s="19">
        <f t="shared" ca="1" si="742"/>
        <v>-0.63496852850048746</v>
      </c>
      <c r="AF530" s="19">
        <f t="shared" ca="1" si="743"/>
        <v>1.6349685285004876</v>
      </c>
      <c r="AG530" s="19">
        <f t="shared" ca="1" si="744"/>
        <v>0.61832261510529052</v>
      </c>
      <c r="AH530" s="72">
        <f t="shared" ca="1" si="745"/>
        <v>1.3693955126351043E-3</v>
      </c>
      <c r="AI530" s="72">
        <f t="shared" ca="1" si="746"/>
        <v>-4.6724923292574389E-5</v>
      </c>
      <c r="AJ530" s="72">
        <f t="shared" ca="1" si="747"/>
        <v>-5.7125210459326933E-13</v>
      </c>
      <c r="AK530" s="19">
        <f t="shared" ca="1" si="748"/>
        <v>5.0626185060738922E-5</v>
      </c>
      <c r="AL530" s="19">
        <f t="shared" ca="1" si="749"/>
        <v>0.99999999871849465</v>
      </c>
      <c r="AM530" s="19">
        <f t="shared" ca="1" si="750"/>
        <v>5.0626185082364832E-5</v>
      </c>
      <c r="AN530" s="19">
        <f t="shared" ca="1" si="751"/>
        <v>-0.63496853171418977</v>
      </c>
      <c r="AO530" s="19">
        <f t="shared" ca="1" si="752"/>
        <v>0.59681496373272602</v>
      </c>
      <c r="AP530" s="19">
        <f t="shared" ca="1" si="753"/>
        <v>0.40318503626727398</v>
      </c>
      <c r="AQ530" s="72">
        <f t="shared" ca="1" si="754"/>
        <v>5.0117838783382063E-4</v>
      </c>
      <c r="AR530" s="72">
        <f t="shared" ca="1" si="755"/>
        <v>-4.6724947449771241E-5</v>
      </c>
      <c r="AS530" s="72">
        <f t="shared" ca="1" si="756"/>
        <v>-2.4157196852430101E-11</v>
      </c>
      <c r="AT530" s="19">
        <f t="shared" ca="1" si="757"/>
        <v>5.0626200399785334E-5</v>
      </c>
      <c r="AU530" s="19">
        <f t="shared" ca="1" si="758"/>
        <v>0.99999999871849388</v>
      </c>
      <c r="AV530" s="19">
        <f t="shared" ca="1" si="759"/>
        <v>5.0626200421411265E-5</v>
      </c>
      <c r="AW530" s="19">
        <f t="shared" ca="1" si="760"/>
        <v>-0.63496866761163118</v>
      </c>
      <c r="AX530" s="19">
        <f t="shared" ca="1" si="761"/>
        <v>1.6349686676116311</v>
      </c>
      <c r="AY530" s="19">
        <f t="shared" ca="1" si="762"/>
        <v>0.61832264758027133</v>
      </c>
      <c r="AZ530" s="72">
        <f t="shared" ca="1" si="763"/>
        <v>1.3693956286706009E-3</v>
      </c>
      <c r="BA530" s="72">
        <f t="shared" ca="1" si="764"/>
        <v>-4.6724923349585229E-5</v>
      </c>
      <c r="BB530" s="72">
        <f t="shared" ca="1" si="765"/>
        <v>2.4100186012425071E-11</v>
      </c>
      <c r="BC530" s="19">
        <f t="shared" ca="1" si="766"/>
        <v>5.062618509693821E-5</v>
      </c>
      <c r="BD530" s="19">
        <f t="shared" ca="1" si="767"/>
        <v>0.99999999871849465</v>
      </c>
      <c r="BE530" s="19">
        <f t="shared" ca="1" si="768"/>
        <v>5.062618511856412E-5</v>
      </c>
      <c r="BF530" s="19">
        <f t="shared" ca="1" si="769"/>
        <v>-0.63496853203491666</v>
      </c>
      <c r="BG530" s="19">
        <f t="shared" ca="1" si="770"/>
        <v>1.6349685320349168</v>
      </c>
      <c r="BH530" s="19">
        <f t="shared" ca="1" si="771"/>
        <v>0.61832261593039006</v>
      </c>
      <c r="BI530" s="72">
        <f t="shared" ca="1" si="772"/>
        <v>1.369395515583245E-3</v>
      </c>
      <c r="BJ530" s="72">
        <f t="shared" ca="1" si="773"/>
        <v>-4.6724923294022836E-5</v>
      </c>
      <c r="BK530" s="72">
        <f t="shared" ca="1" si="774"/>
        <v>5.5562393336434923E-14</v>
      </c>
      <c r="BL530" s="72">
        <f t="shared" ca="1" si="775"/>
        <v>1.1018865095373486E-2</v>
      </c>
      <c r="BM530" s="72">
        <f t="shared" ca="1" si="776"/>
        <v>1.0027490509001469</v>
      </c>
      <c r="BN530" s="72">
        <f t="shared" ca="1" si="777"/>
        <v>2.739635354997003E-3</v>
      </c>
      <c r="BO530" s="72">
        <f t="shared" ca="1" si="778"/>
        <v>8.5737193248172971E-8</v>
      </c>
      <c r="BP530" s="72">
        <f t="shared" ca="1" si="779"/>
        <v>322.15630544258795</v>
      </c>
      <c r="BQ530" s="72">
        <f t="shared" ca="1" si="780"/>
        <v>-0.86957862311927625</v>
      </c>
      <c r="BR530" s="72">
        <f t="shared" ca="1" si="781"/>
        <v>2.2719879307100794</v>
      </c>
      <c r="BS530" s="72">
        <f t="shared" ca="1" si="782"/>
        <v>5.4135805842998721</v>
      </c>
      <c r="BT530" s="72">
        <f t="shared" ca="1" si="783"/>
        <v>310.17681494046826</v>
      </c>
      <c r="BU530" s="72">
        <f t="shared" ca="1" si="784"/>
        <v>130.17531953434886</v>
      </c>
      <c r="BV530" s="72">
        <f t="shared" ca="1" si="785"/>
        <v>310.17531953434877</v>
      </c>
    </row>
    <row r="531" spans="1:74">
      <c r="A531" s="13">
        <f ca="1">'MGRS to'!AO531</f>
        <v>34.049221727249687</v>
      </c>
      <c r="B531" s="13">
        <f ca="1">'MGRS to'!AP531</f>
        <v>-6.8233291127190094</v>
      </c>
      <c r="C531" s="19">
        <f t="shared" ca="1" si="714"/>
        <v>0.59427102688209765</v>
      </c>
      <c r="D531" s="19">
        <f t="shared" ca="1" si="715"/>
        <v>-0.11908955896413001</v>
      </c>
      <c r="E531" s="19">
        <f t="shared" ca="1" si="716"/>
        <v>0.59269304821825819</v>
      </c>
      <c r="F531" s="19">
        <f t="shared" ca="1" si="717"/>
        <v>0.59271397889409327</v>
      </c>
      <c r="G531" s="19">
        <f t="shared" ca="1" si="718"/>
        <v>1.6226956618042854E-5</v>
      </c>
      <c r="H531" s="19">
        <f t="shared" ca="1" si="719"/>
        <v>1.6226956618042854E-5</v>
      </c>
      <c r="I531" s="19">
        <f t="shared" ca="1" si="720"/>
        <v>0</v>
      </c>
      <c r="J531" s="19">
        <f t="shared" ca="1" si="721"/>
        <v>2.4884588840034903E-5</v>
      </c>
      <c r="K531" s="19">
        <f t="shared" ca="1" si="722"/>
        <v>0.99999999969037856</v>
      </c>
      <c r="L531" s="19">
        <f t="shared" ca="1" si="723"/>
        <v>2.4884588842603171E-5</v>
      </c>
      <c r="M531" s="19">
        <f t="shared" ca="1" si="724"/>
        <v>0.44861084180342392</v>
      </c>
      <c r="N531" s="19">
        <f t="shared" ca="1" si="725"/>
        <v>0.55138915819657608</v>
      </c>
      <c r="O531" s="19">
        <f t="shared" ca="1" si="726"/>
        <v>-0.13183235480659072</v>
      </c>
      <c r="P531" s="72">
        <f t="shared" ca="1" si="727"/>
        <v>4.6308463108403621E-4</v>
      </c>
      <c r="Q531" s="72">
        <f t="shared" ca="1" si="728"/>
        <v>1.6264366080711554E-5</v>
      </c>
      <c r="R531" s="72">
        <f t="shared" ca="1" si="729"/>
        <v>3.7409462668699977E-8</v>
      </c>
      <c r="S531" s="19">
        <f t="shared" ca="1" si="730"/>
        <v>2.4901384807153624E-5</v>
      </c>
      <c r="T531" s="19">
        <f t="shared" ca="1" si="731"/>
        <v>0.99999999968996045</v>
      </c>
      <c r="U531" s="19">
        <f t="shared" ca="1" si="732"/>
        <v>2.4901384809727097E-5</v>
      </c>
      <c r="V531" s="19">
        <f t="shared" ca="1" si="733"/>
        <v>0.44934177943806042</v>
      </c>
      <c r="W531" s="19">
        <f t="shared" ca="1" si="734"/>
        <v>0.55065822056193958</v>
      </c>
      <c r="X531" s="19">
        <f t="shared" ca="1" si="735"/>
        <v>-0.13333473656235029</v>
      </c>
      <c r="Y531" s="72">
        <f t="shared" ca="1" si="736"/>
        <v>4.6247160088271782E-4</v>
      </c>
      <c r="Z531" s="72">
        <f t="shared" ca="1" si="737"/>
        <v>1.6264452324086697E-5</v>
      </c>
      <c r="AA531" s="72">
        <f t="shared" ca="1" si="738"/>
        <v>8.6243375142818672E-11</v>
      </c>
      <c r="AB531" s="19">
        <f t="shared" ca="1" si="739"/>
        <v>2.4901423559991508E-5</v>
      </c>
      <c r="AC531" s="19">
        <f t="shared" ca="1" si="740"/>
        <v>0.99999999968995945</v>
      </c>
      <c r="AD531" s="19">
        <f t="shared" ca="1" si="741"/>
        <v>2.4901423562564994E-5</v>
      </c>
      <c r="AE531" s="19">
        <f t="shared" ca="1" si="742"/>
        <v>0.44934346282452464</v>
      </c>
      <c r="AF531" s="19">
        <f t="shared" ca="1" si="743"/>
        <v>0.55065653717547536</v>
      </c>
      <c r="AG531" s="19">
        <f t="shared" ca="1" si="744"/>
        <v>-0.13333820122721163</v>
      </c>
      <c r="AH531" s="72">
        <f t="shared" ca="1" si="745"/>
        <v>4.6247018904045628E-4</v>
      </c>
      <c r="AI531" s="72">
        <f t="shared" ca="1" si="746"/>
        <v>1.6264452522911248E-5</v>
      </c>
      <c r="AJ531" s="72">
        <f t="shared" ca="1" si="747"/>
        <v>1.9882455192877027E-13</v>
      </c>
      <c r="AK531" s="19">
        <f t="shared" ca="1" si="748"/>
        <v>2.4901423649330763E-5</v>
      </c>
      <c r="AL531" s="19">
        <f t="shared" ca="1" si="749"/>
        <v>0.99999999968995945</v>
      </c>
      <c r="AM531" s="19">
        <f t="shared" ca="1" si="750"/>
        <v>2.4901423651904249E-5</v>
      </c>
      <c r="AN531" s="19">
        <f t="shared" ca="1" si="751"/>
        <v>0.44934346670539987</v>
      </c>
      <c r="AO531" s="19">
        <f t="shared" ca="1" si="752"/>
        <v>0.79809044892917314</v>
      </c>
      <c r="AP531" s="19">
        <f t="shared" ca="1" si="753"/>
        <v>0.20190955107082686</v>
      </c>
      <c r="AQ531" s="72">
        <f t="shared" ca="1" si="754"/>
        <v>6.6986191490888227E-4</v>
      </c>
      <c r="AR531" s="72">
        <f t="shared" ca="1" si="755"/>
        <v>1.6264452126044813E-5</v>
      </c>
      <c r="AS531" s="72">
        <f t="shared" ca="1" si="756"/>
        <v>-3.968664352498822E-13</v>
      </c>
      <c r="AT531" s="19">
        <f t="shared" ca="1" si="757"/>
        <v>2.4901423471003937E-5</v>
      </c>
      <c r="AU531" s="19">
        <f t="shared" ca="1" si="758"/>
        <v>0.99999999968995945</v>
      </c>
      <c r="AV531" s="19">
        <f t="shared" ca="1" si="759"/>
        <v>2.4901423473577423E-5</v>
      </c>
      <c r="AW531" s="19">
        <f t="shared" ca="1" si="760"/>
        <v>0.44934345895892625</v>
      </c>
      <c r="AX531" s="19">
        <f t="shared" ca="1" si="761"/>
        <v>0.55065654104107375</v>
      </c>
      <c r="AY531" s="19">
        <f t="shared" ca="1" si="762"/>
        <v>-0.13333819327119911</v>
      </c>
      <c r="AZ531" s="72">
        <f t="shared" ca="1" si="763"/>
        <v>4.6247019228250164E-4</v>
      </c>
      <c r="BA531" s="72">
        <f t="shared" ca="1" si="764"/>
        <v>1.6264452522454688E-5</v>
      </c>
      <c r="BB531" s="72">
        <f t="shared" ca="1" si="765"/>
        <v>3.9640987432691677E-13</v>
      </c>
      <c r="BC531" s="19">
        <f t="shared" ca="1" si="766"/>
        <v>2.4901423649125611E-5</v>
      </c>
      <c r="BD531" s="19">
        <f t="shared" ca="1" si="767"/>
        <v>0.99999999968995945</v>
      </c>
      <c r="BE531" s="19">
        <f t="shared" ca="1" si="768"/>
        <v>2.4901423651699097E-5</v>
      </c>
      <c r="BF531" s="19">
        <f t="shared" ca="1" si="769"/>
        <v>0.44934346669648828</v>
      </c>
      <c r="BG531" s="19">
        <f t="shared" ca="1" si="770"/>
        <v>0.55065653330351172</v>
      </c>
      <c r="BH531" s="19">
        <f t="shared" ca="1" si="771"/>
        <v>-0.13333820919632478</v>
      </c>
      <c r="BI531" s="72">
        <f t="shared" ca="1" si="772"/>
        <v>4.6247018579307259E-4</v>
      </c>
      <c r="BJ531" s="72">
        <f t="shared" ca="1" si="773"/>
        <v>1.6264452523368565E-5</v>
      </c>
      <c r="BK531" s="72">
        <f t="shared" ca="1" si="774"/>
        <v>9.138773993198207E-16</v>
      </c>
      <c r="BL531" s="72">
        <f t="shared" ca="1" si="775"/>
        <v>3.7111479123121444E-3</v>
      </c>
      <c r="BM531" s="72">
        <f t="shared" ca="1" si="776"/>
        <v>1.0009271423828301</v>
      </c>
      <c r="BN531" s="72">
        <f t="shared" ca="1" si="777"/>
        <v>9.2606908567533593E-4</v>
      </c>
      <c r="BO531" s="72">
        <f t="shared" ca="1" si="778"/>
        <v>-3.0799856736267608E-9</v>
      </c>
      <c r="BP531" s="72">
        <f t="shared" ca="1" si="779"/>
        <v>158.45853867544253</v>
      </c>
      <c r="BQ531" s="72">
        <f t="shared" ca="1" si="780"/>
        <v>0.57041011449900514</v>
      </c>
      <c r="BR531" s="72">
        <f t="shared" ca="1" si="781"/>
        <v>-2.5711734536799664</v>
      </c>
      <c r="BS531" s="72">
        <f t="shared" ca="1" si="782"/>
        <v>0.5704191999098267</v>
      </c>
      <c r="BT531" s="72">
        <f t="shared" ca="1" si="783"/>
        <v>32.682092152367034</v>
      </c>
      <c r="BU531" s="72">
        <f t="shared" ca="1" si="784"/>
        <v>-147.31738729193773</v>
      </c>
      <c r="BV531" s="72">
        <f t="shared" ca="1" si="785"/>
        <v>32.682612708062265</v>
      </c>
    </row>
    <row r="532" spans="1:74">
      <c r="A532" s="13">
        <f ca="1">'MGRS to'!AO532</f>
        <v>34.050603294352655</v>
      </c>
      <c r="B532" s="13">
        <f ca="1">'MGRS to'!AP532</f>
        <v>-6.8229363301509309</v>
      </c>
      <c r="C532" s="19">
        <f t="shared" ca="1" si="714"/>
        <v>0.59429513977688164</v>
      </c>
      <c r="D532" s="19">
        <f t="shared" ca="1" si="715"/>
        <v>-0.1190827036150726</v>
      </c>
      <c r="E532" s="19">
        <f t="shared" ca="1" si="716"/>
        <v>0.59271397889409327</v>
      </c>
      <c r="F532" s="19">
        <f t="shared" ca="1" si="717"/>
        <v>0.59273806148551167</v>
      </c>
      <c r="G532" s="19">
        <f t="shared" ca="1" si="718"/>
        <v>6.8553490574080334E-6</v>
      </c>
      <c r="H532" s="19">
        <f t="shared" ca="1" si="719"/>
        <v>6.8553490574080334E-6</v>
      </c>
      <c r="I532" s="19">
        <f t="shared" ca="1" si="720"/>
        <v>0</v>
      </c>
      <c r="J532" s="19">
        <f t="shared" ca="1" si="721"/>
        <v>2.4744726003336319E-5</v>
      </c>
      <c r="K532" s="19">
        <f t="shared" ca="1" si="722"/>
        <v>0.99999999969384934</v>
      </c>
      <c r="L532" s="19">
        <f t="shared" ca="1" si="723"/>
        <v>2.4744726005861524E-5</v>
      </c>
      <c r="M532" s="19">
        <f t="shared" ca="1" si="724"/>
        <v>0.1905885987280776</v>
      </c>
      <c r="N532" s="19">
        <f t="shared" ca="1" si="725"/>
        <v>0.80941140127192246</v>
      </c>
      <c r="O532" s="19">
        <f t="shared" ca="1" si="726"/>
        <v>0.2289189398816458</v>
      </c>
      <c r="P532" s="72">
        <f t="shared" ca="1" si="727"/>
        <v>6.7934462520571957E-4</v>
      </c>
      <c r="Q532" s="72">
        <f t="shared" ca="1" si="728"/>
        <v>6.8711528341198376E-6</v>
      </c>
      <c r="R532" s="72">
        <f t="shared" ca="1" si="729"/>
        <v>1.5803776711804199E-8</v>
      </c>
      <c r="S532" s="19">
        <f t="shared" ca="1" si="730"/>
        <v>2.4747741311148943E-5</v>
      </c>
      <c r="T532" s="19">
        <f t="shared" ca="1" si="731"/>
        <v>0.99999999969377473</v>
      </c>
      <c r="U532" s="19">
        <f t="shared" ca="1" si="732"/>
        <v>2.474774131367507E-5</v>
      </c>
      <c r="V532" s="19">
        <f t="shared" ca="1" si="733"/>
        <v>0.19100469135220224</v>
      </c>
      <c r="W532" s="19">
        <f t="shared" ca="1" si="734"/>
        <v>0.80899530864779778</v>
      </c>
      <c r="X532" s="19">
        <f t="shared" ca="1" si="735"/>
        <v>0.2285223477899232</v>
      </c>
      <c r="Y532" s="72">
        <f t="shared" ca="1" si="736"/>
        <v>6.7899610527376439E-4</v>
      </c>
      <c r="Z532" s="72">
        <f t="shared" ca="1" si="737"/>
        <v>6.8711892668844695E-6</v>
      </c>
      <c r="AA532" s="72">
        <f t="shared" ca="1" si="738"/>
        <v>3.6432764631907791E-11</v>
      </c>
      <c r="AB532" s="19">
        <f t="shared" ca="1" si="739"/>
        <v>2.4747748270044564E-5</v>
      </c>
      <c r="AC532" s="19">
        <f t="shared" ca="1" si="740"/>
        <v>0.99999999969377451</v>
      </c>
      <c r="AD532" s="19">
        <f t="shared" ca="1" si="741"/>
        <v>2.4747748272570694E-5</v>
      </c>
      <c r="AE532" s="19">
        <f t="shared" ca="1" si="742"/>
        <v>0.19100565040275144</v>
      </c>
      <c r="AF532" s="19">
        <f t="shared" ca="1" si="743"/>
        <v>0.80899434959724859</v>
      </c>
      <c r="AG532" s="19">
        <f t="shared" ca="1" si="744"/>
        <v>0.22852143321485063</v>
      </c>
      <c r="AH532" s="72">
        <f t="shared" ca="1" si="745"/>
        <v>6.7899530197045271E-4</v>
      </c>
      <c r="AI532" s="72">
        <f t="shared" ca="1" si="746"/>
        <v>6.8711893508736553E-6</v>
      </c>
      <c r="AJ532" s="72">
        <f t="shared" ca="1" si="747"/>
        <v>8.3989185811555404E-14</v>
      </c>
      <c r="AK532" s="19">
        <f t="shared" ca="1" si="748"/>
        <v>2.4747748286086714E-5</v>
      </c>
      <c r="AL532" s="19">
        <f t="shared" ca="1" si="749"/>
        <v>0.99999999969377451</v>
      </c>
      <c r="AM532" s="19">
        <f t="shared" ca="1" si="750"/>
        <v>2.4747748288612845E-5</v>
      </c>
      <c r="AN532" s="19">
        <f t="shared" ca="1" si="751"/>
        <v>0.19100565261367189</v>
      </c>
      <c r="AO532" s="19">
        <f t="shared" ca="1" si="752"/>
        <v>0.96351684066962529</v>
      </c>
      <c r="AP532" s="19">
        <f t="shared" ca="1" si="753"/>
        <v>3.6483159330374715E-2</v>
      </c>
      <c r="AQ532" s="72">
        <f t="shared" ca="1" si="754"/>
        <v>8.0837342796080658E-4</v>
      </c>
      <c r="AR532" s="72">
        <f t="shared" ca="1" si="755"/>
        <v>6.8711853045276283E-6</v>
      </c>
      <c r="AS532" s="72">
        <f t="shared" ca="1" si="756"/>
        <v>-4.0463460270005183E-12</v>
      </c>
      <c r="AT532" s="19">
        <f t="shared" ca="1" si="757"/>
        <v>2.4747747513170482E-5</v>
      </c>
      <c r="AU532" s="19">
        <f t="shared" ca="1" si="758"/>
        <v>0.99999999969377451</v>
      </c>
      <c r="AV532" s="19">
        <f t="shared" ca="1" si="759"/>
        <v>2.4747747515696612E-5</v>
      </c>
      <c r="AW532" s="19">
        <f t="shared" ca="1" si="760"/>
        <v>0.1910055460985933</v>
      </c>
      <c r="AX532" s="19">
        <f t="shared" ca="1" si="761"/>
        <v>0.80899445390140667</v>
      </c>
      <c r="AY532" s="19">
        <f t="shared" ca="1" si="762"/>
        <v>0.2285215326820621</v>
      </c>
      <c r="AZ532" s="72">
        <f t="shared" ca="1" si="763"/>
        <v>6.7899538933589528E-4</v>
      </c>
      <c r="BA532" s="72">
        <f t="shared" ca="1" si="764"/>
        <v>6.8711893417391546E-6</v>
      </c>
      <c r="BB532" s="72">
        <f t="shared" ca="1" si="765"/>
        <v>4.037211526288539E-12</v>
      </c>
      <c r="BC532" s="19">
        <f t="shared" ca="1" si="766"/>
        <v>2.4747748284341999E-5</v>
      </c>
      <c r="BD532" s="19">
        <f t="shared" ca="1" si="767"/>
        <v>0.99999999969377451</v>
      </c>
      <c r="BE532" s="19">
        <f t="shared" ca="1" si="768"/>
        <v>2.4747748286868129E-5</v>
      </c>
      <c r="BF532" s="19">
        <f t="shared" ca="1" si="769"/>
        <v>0.19100565237321651</v>
      </c>
      <c r="BG532" s="19">
        <f t="shared" ca="1" si="770"/>
        <v>0.80899434762678346</v>
      </c>
      <c r="BH532" s="19">
        <f t="shared" ca="1" si="771"/>
        <v>0.22852143133576264</v>
      </c>
      <c r="BI532" s="72">
        <f t="shared" ca="1" si="772"/>
        <v>6.7899530031998584E-4</v>
      </c>
      <c r="BJ532" s="72">
        <f t="shared" ca="1" si="773"/>
        <v>6.8711893510462196E-6</v>
      </c>
      <c r="BK532" s="72">
        <f t="shared" ca="1" si="774"/>
        <v>9.3070650402575332E-15</v>
      </c>
      <c r="BL532" s="72">
        <f t="shared" ca="1" si="775"/>
        <v>5.4522147703505979E-3</v>
      </c>
      <c r="BM532" s="72">
        <f t="shared" ca="1" si="776"/>
        <v>1.0013616634121703</v>
      </c>
      <c r="BN532" s="72">
        <f t="shared" ca="1" si="777"/>
        <v>1.3593495338182827E-3</v>
      </c>
      <c r="BO532" s="72">
        <f t="shared" ca="1" si="778"/>
        <v>7.6774096064459453E-9</v>
      </c>
      <c r="BP532" s="72">
        <f t="shared" ca="1" si="779"/>
        <v>157.48064684645067</v>
      </c>
      <c r="BQ532" s="72">
        <f t="shared" ca="1" si="780"/>
        <v>0.23133936366343893</v>
      </c>
      <c r="BR532" s="72">
        <f t="shared" ca="1" si="781"/>
        <v>-2.9102494515149036</v>
      </c>
      <c r="BS532" s="72">
        <f t="shared" ca="1" si="782"/>
        <v>0.23134320207488956</v>
      </c>
      <c r="BT532" s="72">
        <f t="shared" ca="1" si="783"/>
        <v>13.254769173157172</v>
      </c>
      <c r="BU532" s="72">
        <f t="shared" ca="1" si="784"/>
        <v>-166.74501090206667</v>
      </c>
      <c r="BV532" s="72">
        <f t="shared" ca="1" si="785"/>
        <v>13.254989097933333</v>
      </c>
    </row>
    <row r="533" spans="1:74">
      <c r="A533" s="13">
        <f ca="1">'MGRS to'!AO533</f>
        <v>34.057524521845984</v>
      </c>
      <c r="B533" s="13">
        <f ca="1">'MGRS to'!AP533</f>
        <v>-6.8166495036490415</v>
      </c>
      <c r="C533" s="19">
        <f t="shared" ca="1" si="714"/>
        <v>0.59441593798491987</v>
      </c>
      <c r="D533" s="19">
        <f t="shared" ca="1" si="715"/>
        <v>-0.11897297779311299</v>
      </c>
      <c r="E533" s="19">
        <f t="shared" ca="1" si="716"/>
        <v>0.59273806148551167</v>
      </c>
      <c r="F533" s="19">
        <f t="shared" ca="1" si="717"/>
        <v>0.59285870793739326</v>
      </c>
      <c r="G533" s="19">
        <f t="shared" ca="1" si="718"/>
        <v>1.0972582195961644E-4</v>
      </c>
      <c r="H533" s="19">
        <f t="shared" ca="1" si="719"/>
        <v>1.0972582195961644E-4</v>
      </c>
      <c r="I533" s="19">
        <f t="shared" ca="1" si="720"/>
        <v>0</v>
      </c>
      <c r="J533" s="19">
        <f t="shared" ca="1" si="721"/>
        <v>1.5112040784711372E-4</v>
      </c>
      <c r="K533" s="19">
        <f t="shared" ca="1" si="722"/>
        <v>0.99999998858131112</v>
      </c>
      <c r="L533" s="19">
        <f t="shared" ca="1" si="723"/>
        <v>1.5112040842231268E-4</v>
      </c>
      <c r="M533" s="19">
        <f t="shared" ca="1" si="724"/>
        <v>0.49945156611720321</v>
      </c>
      <c r="N533" s="19">
        <f t="shared" ca="1" si="725"/>
        <v>0.50054843388279679</v>
      </c>
      <c r="O533" s="19">
        <f t="shared" ca="1" si="726"/>
        <v>-0.24714388749061977</v>
      </c>
      <c r="P533" s="72">
        <f t="shared" ca="1" si="727"/>
        <v>4.2043964615995295E-4</v>
      </c>
      <c r="Q533" s="72">
        <f t="shared" ca="1" si="728"/>
        <v>1.0997875039060909E-4</v>
      </c>
      <c r="R533" s="72">
        <f t="shared" ca="1" si="729"/>
        <v>2.5292843099264611E-7</v>
      </c>
      <c r="S533" s="19">
        <f t="shared" ca="1" si="730"/>
        <v>1.5124682606583234E-4</v>
      </c>
      <c r="T533" s="19">
        <f t="shared" ca="1" si="731"/>
        <v>0.99999998856219874</v>
      </c>
      <c r="U533" s="19">
        <f t="shared" ca="1" si="732"/>
        <v>1.5124682664247605E-4</v>
      </c>
      <c r="V533" s="19">
        <f t="shared" ca="1" si="733"/>
        <v>0.50018442524045437</v>
      </c>
      <c r="W533" s="19">
        <f t="shared" ca="1" si="734"/>
        <v>0.49981557475954563</v>
      </c>
      <c r="X533" s="19">
        <f t="shared" ca="1" si="735"/>
        <v>-0.24897252353818289</v>
      </c>
      <c r="Y533" s="72">
        <f t="shared" ca="1" si="736"/>
        <v>4.1982484735630162E-4</v>
      </c>
      <c r="Z533" s="72">
        <f t="shared" ca="1" si="737"/>
        <v>1.0997933341447803E-4</v>
      </c>
      <c r="AA533" s="72">
        <f t="shared" ca="1" si="738"/>
        <v>5.8302386894270187E-10</v>
      </c>
      <c r="AB533" s="19">
        <f t="shared" ca="1" si="739"/>
        <v>1.5124711768577277E-4</v>
      </c>
      <c r="AC533" s="19">
        <f t="shared" ca="1" si="740"/>
        <v>0.99999998856215466</v>
      </c>
      <c r="AD533" s="19">
        <f t="shared" ca="1" si="741"/>
        <v>1.5124711826241982E-4</v>
      </c>
      <c r="AE533" s="19">
        <f t="shared" ca="1" si="742"/>
        <v>0.50018611242672795</v>
      </c>
      <c r="AF533" s="19">
        <f t="shared" ca="1" si="743"/>
        <v>0.49981388757327205</v>
      </c>
      <c r="AG533" s="19">
        <f t="shared" ca="1" si="744"/>
        <v>-0.24897673960610911</v>
      </c>
      <c r="AH533" s="72">
        <f t="shared" ca="1" si="745"/>
        <v>4.1982343196556146E-4</v>
      </c>
      <c r="AI533" s="72">
        <f t="shared" ca="1" si="746"/>
        <v>1.0997933475840299E-4</v>
      </c>
      <c r="AJ533" s="72">
        <f t="shared" ca="1" si="747"/>
        <v>1.3439249577562248E-12</v>
      </c>
      <c r="AK533" s="19">
        <f t="shared" ca="1" si="748"/>
        <v>1.5124711835797503E-4</v>
      </c>
      <c r="AL533" s="19">
        <f t="shared" ca="1" si="749"/>
        <v>0.99999998856215455</v>
      </c>
      <c r="AM533" s="19">
        <f t="shared" ca="1" si="750"/>
        <v>1.512471189346221E-4</v>
      </c>
      <c r="AN533" s="19">
        <f t="shared" ca="1" si="751"/>
        <v>0.50018611631587417</v>
      </c>
      <c r="AO533" s="19">
        <f t="shared" ca="1" si="752"/>
        <v>0.74981384904484272</v>
      </c>
      <c r="AP533" s="19">
        <f t="shared" ca="1" si="753"/>
        <v>0.25018615095515728</v>
      </c>
      <c r="AQ533" s="72">
        <f t="shared" ca="1" si="754"/>
        <v>6.2941817385233213E-4</v>
      </c>
      <c r="AR533" s="72">
        <f t="shared" ca="1" si="755"/>
        <v>1.0997934803385845E-4</v>
      </c>
      <c r="AS533" s="72">
        <f t="shared" ca="1" si="756"/>
        <v>1.327545545552495E-11</v>
      </c>
      <c r="AT533" s="19">
        <f t="shared" ca="1" si="757"/>
        <v>1.5124712499816549E-4</v>
      </c>
      <c r="AU533" s="19">
        <f t="shared" ca="1" si="758"/>
        <v>0.99999998856215355</v>
      </c>
      <c r="AV533" s="19">
        <f t="shared" ca="1" si="759"/>
        <v>1.5124712557481262E-4</v>
      </c>
      <c r="AW533" s="19">
        <f t="shared" ca="1" si="760"/>
        <v>0.50018615473302386</v>
      </c>
      <c r="AX533" s="19">
        <f t="shared" ca="1" si="761"/>
        <v>0.49981384526697614</v>
      </c>
      <c r="AY533" s="19">
        <f t="shared" ca="1" si="762"/>
        <v>-0.24897684532462838</v>
      </c>
      <c r="AZ533" s="72">
        <f t="shared" ca="1" si="763"/>
        <v>4.1982339647455452E-4</v>
      </c>
      <c r="BA533" s="72">
        <f t="shared" ca="1" si="764"/>
        <v>1.0997933479210204E-4</v>
      </c>
      <c r="BB533" s="72">
        <f t="shared" ca="1" si="765"/>
        <v>-1.32417564055725E-11</v>
      </c>
      <c r="BC533" s="19">
        <f t="shared" ca="1" si="766"/>
        <v>1.5124711837482944E-4</v>
      </c>
      <c r="BD533" s="19">
        <f t="shared" ca="1" si="767"/>
        <v>0.99999998856215455</v>
      </c>
      <c r="BE533" s="19">
        <f t="shared" ca="1" si="768"/>
        <v>1.5124711895147651E-4</v>
      </c>
      <c r="BF533" s="19">
        <f t="shared" ca="1" si="769"/>
        <v>0.50018611641339861</v>
      </c>
      <c r="BG533" s="19">
        <f t="shared" ca="1" si="770"/>
        <v>0.49981388358660139</v>
      </c>
      <c r="BH533" s="19">
        <f t="shared" ca="1" si="771"/>
        <v>-0.24897674956833538</v>
      </c>
      <c r="BI533" s="72">
        <f t="shared" ca="1" si="772"/>
        <v>4.1982342862111933E-4</v>
      </c>
      <c r="BJ533" s="72">
        <f t="shared" ca="1" si="773"/>
        <v>1.0997933476157854E-4</v>
      </c>
      <c r="BK533" s="72">
        <f t="shared" ca="1" si="774"/>
        <v>-3.0523503104402938E-14</v>
      </c>
      <c r="BL533" s="72">
        <f t="shared" ca="1" si="775"/>
        <v>3.3684940401763359E-3</v>
      </c>
      <c r="BM533" s="72">
        <f t="shared" ca="1" si="776"/>
        <v>1.0008415923761773</v>
      </c>
      <c r="BN533" s="72">
        <f t="shared" ca="1" si="777"/>
        <v>8.4070792222056619E-4</v>
      </c>
      <c r="BO533" s="72">
        <f t="shared" ca="1" si="778"/>
        <v>-3.1681955557181821E-8</v>
      </c>
      <c r="BP533" s="72">
        <f t="shared" ca="1" si="779"/>
        <v>962.45117822654379</v>
      </c>
      <c r="BQ533" s="72">
        <f t="shared" ca="1" si="780"/>
        <v>0.64511201958984854</v>
      </c>
      <c r="BR533" s="72">
        <f t="shared" ca="1" si="781"/>
        <v>-2.4964191902904891</v>
      </c>
      <c r="BS533" s="72">
        <f t="shared" ca="1" si="782"/>
        <v>0.64517346329930403</v>
      </c>
      <c r="BT533" s="72">
        <f t="shared" ca="1" si="783"/>
        <v>36.96219603565919</v>
      </c>
      <c r="BU533" s="72">
        <f t="shared" ca="1" si="784"/>
        <v>-143.03428349911138</v>
      </c>
      <c r="BV533" s="72">
        <f t="shared" ca="1" si="785"/>
        <v>36.965716500888618</v>
      </c>
    </row>
    <row r="534" spans="1:74">
      <c r="A534" s="13">
        <f ca="1">'MGRS to'!AO534</f>
        <v>34.056036126236371</v>
      </c>
      <c r="B534" s="13">
        <f ca="1">'MGRS to'!AP534</f>
        <v>-6.8201650106933176</v>
      </c>
      <c r="C534" s="19">
        <f t="shared" ca="1" si="714"/>
        <v>0.59438996058095994</v>
      </c>
      <c r="D534" s="19">
        <f t="shared" ca="1" si="715"/>
        <v>-0.11903433496591267</v>
      </c>
      <c r="E534" s="19">
        <f t="shared" ca="1" si="716"/>
        <v>0.59285870793739326</v>
      </c>
      <c r="F534" s="19">
        <f t="shared" ca="1" si="717"/>
        <v>0.59283276316062306</v>
      </c>
      <c r="G534" s="19">
        <f t="shared" ca="1" si="718"/>
        <v>-6.1357172799689219E-5</v>
      </c>
      <c r="H534" s="19">
        <f t="shared" ca="1" si="719"/>
        <v>-6.1357172799689219E-5</v>
      </c>
      <c r="I534" s="19">
        <f t="shared" ca="1" si="720"/>
        <v>0</v>
      </c>
      <c r="J534" s="19">
        <f t="shared" ca="1" si="721"/>
        <v>5.7119173025471981E-5</v>
      </c>
      <c r="K534" s="19">
        <f t="shared" ca="1" si="722"/>
        <v>0.99999999836870002</v>
      </c>
      <c r="L534" s="19">
        <f t="shared" ca="1" si="723"/>
        <v>5.711917305653148E-5</v>
      </c>
      <c r="M534" s="19">
        <f t="shared" ca="1" si="724"/>
        <v>-0.738862081455395</v>
      </c>
      <c r="N534" s="19">
        <f t="shared" ca="1" si="725"/>
        <v>1.738862081455395</v>
      </c>
      <c r="O534" s="19">
        <f t="shared" ca="1" si="726"/>
        <v>0.64094697654272248</v>
      </c>
      <c r="P534" s="72">
        <f t="shared" ca="1" si="727"/>
        <v>1.4560325340498505E-3</v>
      </c>
      <c r="Q534" s="72">
        <f t="shared" ca="1" si="728"/>
        <v>-6.1498598026215936E-5</v>
      </c>
      <c r="R534" s="72">
        <f t="shared" ca="1" si="729"/>
        <v>-1.4142522652671713E-7</v>
      </c>
      <c r="S534" s="19">
        <f t="shared" ca="1" si="730"/>
        <v>5.7223691563260655E-5</v>
      </c>
      <c r="T534" s="19">
        <f t="shared" ca="1" si="731"/>
        <v>0.99999999836272435</v>
      </c>
      <c r="U534" s="19">
        <f t="shared" ca="1" si="732"/>
        <v>5.7223691594490983E-5</v>
      </c>
      <c r="V534" s="19">
        <f t="shared" ca="1" si="733"/>
        <v>-0.73921248646831694</v>
      </c>
      <c r="W534" s="19">
        <f t="shared" ca="1" si="734"/>
        <v>1.7392124864683169</v>
      </c>
      <c r="X534" s="19">
        <f t="shared" ca="1" si="735"/>
        <v>0.64101931616156627</v>
      </c>
      <c r="Y534" s="72">
        <f t="shared" ca="1" si="736"/>
        <v>1.4563246604317678E-3</v>
      </c>
      <c r="Z534" s="72">
        <f t="shared" ca="1" si="737"/>
        <v>-6.149892400436094E-5</v>
      </c>
      <c r="AA534" s="72">
        <f t="shared" ca="1" si="738"/>
        <v>-3.2597814500338364E-10</v>
      </c>
      <c r="AB534" s="19">
        <f t="shared" ca="1" si="739"/>
        <v>5.7223932530490257E-5</v>
      </c>
      <c r="AC534" s="19">
        <f t="shared" ca="1" si="740"/>
        <v>0.99999999836271058</v>
      </c>
      <c r="AD534" s="19">
        <f t="shared" ca="1" si="741"/>
        <v>5.7223932561720978E-5</v>
      </c>
      <c r="AE534" s="19">
        <f t="shared" ca="1" si="742"/>
        <v>-0.73921329191735463</v>
      </c>
      <c r="AF534" s="19">
        <f t="shared" ca="1" si="743"/>
        <v>1.7392132919173546</v>
      </c>
      <c r="AG534" s="19">
        <f t="shared" ca="1" si="744"/>
        <v>0.64101948240950291</v>
      </c>
      <c r="AH534" s="72">
        <f t="shared" ca="1" si="745"/>
        <v>1.4563253319196049E-3</v>
      </c>
      <c r="AI534" s="72">
        <f t="shared" ca="1" si="746"/>
        <v>-6.1498924755724416E-5</v>
      </c>
      <c r="AJ534" s="72">
        <f t="shared" ca="1" si="747"/>
        <v>-7.5136347610273851E-13</v>
      </c>
      <c r="AK534" s="19">
        <f t="shared" ca="1" si="748"/>
        <v>5.7223933085917835E-5</v>
      </c>
      <c r="AL534" s="19">
        <f t="shared" ca="1" si="749"/>
        <v>0.99999999836271058</v>
      </c>
      <c r="AM534" s="19">
        <f t="shared" ca="1" si="750"/>
        <v>5.7223933117148549E-5</v>
      </c>
      <c r="AN534" s="19">
        <f t="shared" ca="1" si="751"/>
        <v>-0.73921329377373723</v>
      </c>
      <c r="AO534" s="19">
        <f t="shared" ca="1" si="752"/>
        <v>0.45356370630818243</v>
      </c>
      <c r="AP534" s="19">
        <f t="shared" ca="1" si="753"/>
        <v>0.54643629369181757</v>
      </c>
      <c r="AQ534" s="72">
        <f t="shared" ca="1" si="754"/>
        <v>3.8101936716095612E-4</v>
      </c>
      <c r="AR534" s="72">
        <f t="shared" ca="1" si="755"/>
        <v>-6.1498974491971695E-5</v>
      </c>
      <c r="AS534" s="72">
        <f t="shared" ca="1" si="756"/>
        <v>-4.97362472794095E-11</v>
      </c>
      <c r="AT534" s="19">
        <f t="shared" ca="1" si="757"/>
        <v>5.7223969851604264E-5</v>
      </c>
      <c r="AU534" s="19">
        <f t="shared" ca="1" si="758"/>
        <v>0.99999999836270859</v>
      </c>
      <c r="AV534" s="19">
        <f t="shared" ca="1" si="759"/>
        <v>5.7223969882835032E-5</v>
      </c>
      <c r="AW534" s="19">
        <f t="shared" ca="1" si="760"/>
        <v>-0.73921341666467089</v>
      </c>
      <c r="AX534" s="19">
        <f t="shared" ca="1" si="761"/>
        <v>1.7392134166646709</v>
      </c>
      <c r="AY534" s="19">
        <f t="shared" ca="1" si="762"/>
        <v>0.64101950815783948</v>
      </c>
      <c r="AZ534" s="72">
        <f t="shared" ca="1" si="763"/>
        <v>1.4563254359191153E-3</v>
      </c>
      <c r="BA534" s="72">
        <f t="shared" ca="1" si="764"/>
        <v>-6.149892487209586E-5</v>
      </c>
      <c r="BB534" s="72">
        <f t="shared" ca="1" si="765"/>
        <v>4.9619875835136065E-11</v>
      </c>
      <c r="BC534" s="19">
        <f t="shared" ca="1" si="766"/>
        <v>5.7223933171942657E-5</v>
      </c>
      <c r="BD534" s="19">
        <f t="shared" ca="1" si="767"/>
        <v>0.99999999836271058</v>
      </c>
      <c r="BE534" s="19">
        <f t="shared" ca="1" si="768"/>
        <v>5.7223933203173371E-5</v>
      </c>
      <c r="BF534" s="19">
        <f t="shared" ca="1" si="769"/>
        <v>-0.73921329406125436</v>
      </c>
      <c r="BG534" s="19">
        <f t="shared" ca="1" si="770"/>
        <v>1.7392132940612544</v>
      </c>
      <c r="BH534" s="19">
        <f t="shared" ca="1" si="771"/>
        <v>0.64101948285201238</v>
      </c>
      <c r="BI534" s="72">
        <f t="shared" ca="1" si="772"/>
        <v>1.4563253337069343E-3</v>
      </c>
      <c r="BJ534" s="72">
        <f t="shared" ca="1" si="773"/>
        <v>-6.1498924757724511E-5</v>
      </c>
      <c r="BK534" s="72">
        <f t="shared" ca="1" si="774"/>
        <v>1.1437134876321475E-13</v>
      </c>
      <c r="BL534" s="72">
        <f t="shared" ca="1" si="775"/>
        <v>1.1721422329449352E-2</v>
      </c>
      <c r="BM534" s="72">
        <f t="shared" ca="1" si="776"/>
        <v>1.0029239465965054</v>
      </c>
      <c r="BN534" s="72">
        <f t="shared" ca="1" si="777"/>
        <v>2.913297126769381E-3</v>
      </c>
      <c r="BO534" s="72">
        <f t="shared" ca="1" si="778"/>
        <v>1.0684277394866405E-7</v>
      </c>
      <c r="BP534" s="72">
        <f t="shared" ca="1" si="779"/>
        <v>364.14082095057978</v>
      </c>
      <c r="BQ534" s="72">
        <f t="shared" ca="1" si="780"/>
        <v>-2.0432121499018265</v>
      </c>
      <c r="BR534" s="72">
        <f t="shared" ca="1" si="781"/>
        <v>1.0983461428004906</v>
      </c>
      <c r="BS534" s="72">
        <f t="shared" ca="1" si="782"/>
        <v>4.2399387963902839</v>
      </c>
      <c r="BT534" s="72">
        <f t="shared" ca="1" si="783"/>
        <v>242.93256716077406</v>
      </c>
      <c r="BU534" s="72">
        <f t="shared" ca="1" si="784"/>
        <v>62.930598426941337</v>
      </c>
      <c r="BV534" s="72">
        <f t="shared" ca="1" si="785"/>
        <v>242.93059842694129</v>
      </c>
    </row>
    <row r="535" spans="1:74">
      <c r="A535" s="13">
        <f ca="1">'MGRS to'!AO535</f>
        <v>34.051679215154707</v>
      </c>
      <c r="B535" s="13">
        <f ca="1">'MGRS to'!AP535</f>
        <v>-6.8236129120200513</v>
      </c>
      <c r="C535" s="19">
        <f t="shared" ca="1" si="714"/>
        <v>0.59431391813736822</v>
      </c>
      <c r="D535" s="19">
        <f t="shared" ca="1" si="715"/>
        <v>-0.11909451219634805</v>
      </c>
      <c r="E535" s="19">
        <f t="shared" ca="1" si="716"/>
        <v>0.59283276316062306</v>
      </c>
      <c r="F535" s="19">
        <f t="shared" ca="1" si="717"/>
        <v>0.59275681624919818</v>
      </c>
      <c r="G535" s="19">
        <f t="shared" ca="1" si="718"/>
        <v>-6.0177230435373708E-5</v>
      </c>
      <c r="H535" s="19">
        <f t="shared" ca="1" si="719"/>
        <v>-6.0177230435373708E-5</v>
      </c>
      <c r="I535" s="19">
        <f t="shared" ca="1" si="720"/>
        <v>0</v>
      </c>
      <c r="J535" s="19">
        <f t="shared" ca="1" si="721"/>
        <v>9.0878687079641506E-5</v>
      </c>
      <c r="K535" s="19">
        <f t="shared" ca="1" si="722"/>
        <v>0.99999999587053201</v>
      </c>
      <c r="L535" s="19">
        <f t="shared" ca="1" si="723"/>
        <v>9.0878687204735059E-5</v>
      </c>
      <c r="M535" s="19">
        <f t="shared" ca="1" si="724"/>
        <v>-0.45549111597090924</v>
      </c>
      <c r="N535" s="19">
        <f t="shared" ca="1" si="725"/>
        <v>1.4554911159709092</v>
      </c>
      <c r="O535" s="19">
        <f t="shared" ca="1" si="726"/>
        <v>0.57110747403086792</v>
      </c>
      <c r="P535" s="72">
        <f t="shared" ca="1" si="727"/>
        <v>1.2196217767792344E-3</v>
      </c>
      <c r="Q535" s="72">
        <f t="shared" ca="1" si="728"/>
        <v>-6.0315945450764845E-5</v>
      </c>
      <c r="R535" s="72">
        <f t="shared" ca="1" si="729"/>
        <v>-1.3871501539113778E-7</v>
      </c>
      <c r="S535" s="19">
        <f t="shared" ca="1" si="730"/>
        <v>9.0941921359364639E-5</v>
      </c>
      <c r="T535" s="19">
        <f t="shared" ca="1" si="731"/>
        <v>0.99999999586478339</v>
      </c>
      <c r="U535" s="19">
        <f t="shared" ca="1" si="732"/>
        <v>9.0941921484719498E-5</v>
      </c>
      <c r="V535" s="19">
        <f t="shared" ca="1" si="733"/>
        <v>-0.4562236273216585</v>
      </c>
      <c r="W535" s="19">
        <f t="shared" ca="1" si="734"/>
        <v>1.4562236273216584</v>
      </c>
      <c r="X535" s="19">
        <f t="shared" ca="1" si="735"/>
        <v>0.57132321605443726</v>
      </c>
      <c r="Y535" s="72">
        <f t="shared" ca="1" si="736"/>
        <v>1.2202333328018996E-3</v>
      </c>
      <c r="Z535" s="72">
        <f t="shared" ca="1" si="737"/>
        <v>-6.0316265203946223E-5</v>
      </c>
      <c r="AA535" s="72">
        <f t="shared" ca="1" si="738"/>
        <v>-3.197531813774906E-10</v>
      </c>
      <c r="AB535" s="19">
        <f t="shared" ca="1" si="739"/>
        <v>9.0942067238589911E-5</v>
      </c>
      <c r="AC535" s="19">
        <f t="shared" ca="1" si="740"/>
        <v>0.99999999586477017</v>
      </c>
      <c r="AD535" s="19">
        <f t="shared" ca="1" si="741"/>
        <v>9.0942067363945366E-5</v>
      </c>
      <c r="AE535" s="19">
        <f t="shared" ca="1" si="742"/>
        <v>-0.45622531407447531</v>
      </c>
      <c r="AF535" s="19">
        <f t="shared" ca="1" si="743"/>
        <v>1.4562253140744752</v>
      </c>
      <c r="AG535" s="19">
        <f t="shared" ca="1" si="744"/>
        <v>0.57132371259280912</v>
      </c>
      <c r="AH535" s="72">
        <f t="shared" ca="1" si="745"/>
        <v>1.2202347410284491E-3</v>
      </c>
      <c r="AI535" s="72">
        <f t="shared" ca="1" si="746"/>
        <v>-6.0316265941012047E-5</v>
      </c>
      <c r="AJ535" s="72">
        <f t="shared" ca="1" si="747"/>
        <v>-7.3706582422736547E-13</v>
      </c>
      <c r="AK535" s="19">
        <f t="shared" ca="1" si="748"/>
        <v>9.0942067574875191E-5</v>
      </c>
      <c r="AL535" s="19">
        <f t="shared" ca="1" si="749"/>
        <v>0.99999999586477017</v>
      </c>
      <c r="AM535" s="19">
        <f t="shared" ca="1" si="750"/>
        <v>9.0942067700230646E-5</v>
      </c>
      <c r="AN535" s="19">
        <f t="shared" ca="1" si="751"/>
        <v>-0.45622531796252813</v>
      </c>
      <c r="AO535" s="19">
        <f t="shared" ca="1" si="752"/>
        <v>0.7918584592499901</v>
      </c>
      <c r="AP535" s="19">
        <f t="shared" ca="1" si="753"/>
        <v>0.2081415407500099</v>
      </c>
      <c r="AQ535" s="72">
        <f t="shared" ca="1" si="754"/>
        <v>6.6464161531373507E-4</v>
      </c>
      <c r="AR535" s="72">
        <f t="shared" ca="1" si="755"/>
        <v>-6.0316265535475433E-5</v>
      </c>
      <c r="AS535" s="72">
        <f t="shared" ca="1" si="756"/>
        <v>4.0553661367600038E-13</v>
      </c>
      <c r="AT535" s="19">
        <f t="shared" ca="1" si="757"/>
        <v>9.0942067389849666E-5</v>
      </c>
      <c r="AU535" s="19">
        <f t="shared" ca="1" si="758"/>
        <v>0.99999999586477017</v>
      </c>
      <c r="AV535" s="19">
        <f t="shared" ca="1" si="759"/>
        <v>9.0942067515205121E-5</v>
      </c>
      <c r="AW535" s="19">
        <f t="shared" ca="1" si="760"/>
        <v>-0.45622531582330572</v>
      </c>
      <c r="AX535" s="19">
        <f t="shared" ca="1" si="761"/>
        <v>1.4562253158233056</v>
      </c>
      <c r="AY535" s="19">
        <f t="shared" ca="1" si="762"/>
        <v>0.57132371310762098</v>
      </c>
      <c r="AZ535" s="72">
        <f t="shared" ca="1" si="763"/>
        <v>1.2202347424885027E-3</v>
      </c>
      <c r="BA535" s="72">
        <f t="shared" ca="1" si="764"/>
        <v>-6.0316265941776254E-5</v>
      </c>
      <c r="BB535" s="72">
        <f t="shared" ca="1" si="765"/>
        <v>-4.0630082035354037E-13</v>
      </c>
      <c r="BC535" s="19">
        <f t="shared" ca="1" si="766"/>
        <v>9.094206757522387E-5</v>
      </c>
      <c r="BD535" s="19">
        <f t="shared" ca="1" si="767"/>
        <v>0.99999999586477017</v>
      </c>
      <c r="BE535" s="19">
        <f t="shared" ca="1" si="768"/>
        <v>9.0942067700579325E-5</v>
      </c>
      <c r="BF535" s="19">
        <f t="shared" ca="1" si="769"/>
        <v>-0.45622531796655935</v>
      </c>
      <c r="BG535" s="19">
        <f t="shared" ca="1" si="770"/>
        <v>1.4562253179665594</v>
      </c>
      <c r="BH535" s="19">
        <f t="shared" ca="1" si="771"/>
        <v>0.57132371373854118</v>
      </c>
      <c r="BI535" s="72">
        <f t="shared" ca="1" si="772"/>
        <v>1.22023474427785E-3</v>
      </c>
      <c r="BJ535" s="72">
        <f t="shared" ca="1" si="773"/>
        <v>-6.0316265942712821E-5</v>
      </c>
      <c r="BK535" s="72">
        <f t="shared" ca="1" si="774"/>
        <v>-9.365677179108689E-16</v>
      </c>
      <c r="BL535" s="72">
        <f t="shared" ca="1" si="775"/>
        <v>9.8142257864558078E-3</v>
      </c>
      <c r="BM535" s="72">
        <f t="shared" ca="1" si="776"/>
        <v>1.0024490598559195</v>
      </c>
      <c r="BN535" s="72">
        <f t="shared" ca="1" si="777"/>
        <v>2.4415844547802479E-3</v>
      </c>
      <c r="BO535" s="72">
        <f t="shared" ca="1" si="778"/>
        <v>1.2681106729749868E-7</v>
      </c>
      <c r="BP535" s="72">
        <f t="shared" ca="1" si="779"/>
        <v>578.70391076381304</v>
      </c>
      <c r="BQ535" s="72">
        <f t="shared" ca="1" si="780"/>
        <v>-2.5612361613675798</v>
      </c>
      <c r="BR535" s="72">
        <f t="shared" ca="1" si="781"/>
        <v>0.58032279466142023</v>
      </c>
      <c r="BS535" s="72">
        <f t="shared" ca="1" si="782"/>
        <v>3.7219154482512131</v>
      </c>
      <c r="BT535" s="72">
        <f t="shared" ca="1" si="783"/>
        <v>213.25197761734981</v>
      </c>
      <c r="BU535" s="72">
        <f t="shared" ca="1" si="784"/>
        <v>33.250046889336481</v>
      </c>
      <c r="BV535" s="72">
        <f t="shared" ca="1" si="785"/>
        <v>213.25004688933643</v>
      </c>
    </row>
    <row r="536" spans="1:74">
      <c r="A536" s="13">
        <f ca="1">'MGRS to'!AO536</f>
        <v>34.048592739722551</v>
      </c>
      <c r="B536" s="13">
        <f ca="1">'MGRS to'!AP536</f>
        <v>-6.8270171950630409</v>
      </c>
      <c r="C536" s="19">
        <f t="shared" ca="1" si="714"/>
        <v>0.59426004897879514</v>
      </c>
      <c r="D536" s="19">
        <f t="shared" ca="1" si="715"/>
        <v>-0.11915392814411803</v>
      </c>
      <c r="E536" s="19">
        <f t="shared" ca="1" si="716"/>
        <v>0.59275681624919818</v>
      </c>
      <c r="F536" s="19">
        <f t="shared" ca="1" si="717"/>
        <v>0.59270301478823384</v>
      </c>
      <c r="G536" s="19">
        <f t="shared" ca="1" si="718"/>
        <v>-5.9415947769980715E-5</v>
      </c>
      <c r="H536" s="19">
        <f t="shared" ca="1" si="719"/>
        <v>-5.9415947769980715E-5</v>
      </c>
      <c r="I536" s="19">
        <f t="shared" ca="1" si="720"/>
        <v>0</v>
      </c>
      <c r="J536" s="19">
        <f t="shared" ca="1" si="721"/>
        <v>7.2960158916504189E-5</v>
      </c>
      <c r="K536" s="19">
        <f t="shared" ca="1" si="722"/>
        <v>0.99999999733840772</v>
      </c>
      <c r="L536" s="19">
        <f t="shared" ca="1" si="723"/>
        <v>7.2960158981234244E-5</v>
      </c>
      <c r="M536" s="19">
        <f t="shared" ca="1" si="724"/>
        <v>-0.56022820755526093</v>
      </c>
      <c r="N536" s="19">
        <f t="shared" ca="1" si="725"/>
        <v>1.5602282075552609</v>
      </c>
      <c r="O536" s="19">
        <f t="shared" ca="1" si="726"/>
        <v>0.59997581093391517</v>
      </c>
      <c r="P536" s="72">
        <f t="shared" ca="1" si="727"/>
        <v>1.307041283128694E-3</v>
      </c>
      <c r="Q536" s="72">
        <f t="shared" ca="1" si="728"/>
        <v>-5.9552919943120692E-5</v>
      </c>
      <c r="R536" s="72">
        <f t="shared" ca="1" si="729"/>
        <v>-1.3697217313997758E-7</v>
      </c>
      <c r="S536" s="19">
        <f t="shared" ca="1" si="730"/>
        <v>7.3036942637252458E-5</v>
      </c>
      <c r="T536" s="19">
        <f t="shared" ca="1" si="731"/>
        <v>0.99999999733280265</v>
      </c>
      <c r="U536" s="19">
        <f t="shared" ca="1" si="732"/>
        <v>7.3036942702187102E-5</v>
      </c>
      <c r="V536" s="19">
        <f t="shared" ca="1" si="733"/>
        <v>-0.56092938165473405</v>
      </c>
      <c r="W536" s="19">
        <f t="shared" ca="1" si="734"/>
        <v>1.560929381654734</v>
      </c>
      <c r="X536" s="19">
        <f t="shared" ca="1" si="735"/>
        <v>0.60015550297714082</v>
      </c>
      <c r="Y536" s="72">
        <f t="shared" ca="1" si="736"/>
        <v>1.3076263669019724E-3</v>
      </c>
      <c r="Z536" s="72">
        <f t="shared" ca="1" si="737"/>
        <v>-5.955323570651321E-5</v>
      </c>
      <c r="AA536" s="72">
        <f t="shared" ca="1" si="738"/>
        <v>-3.1576339251795449E-10</v>
      </c>
      <c r="AB536" s="19">
        <f t="shared" ca="1" si="739"/>
        <v>7.3037119758469931E-5</v>
      </c>
      <c r="AC536" s="19">
        <f t="shared" ca="1" si="740"/>
        <v>0.99999999733278966</v>
      </c>
      <c r="AD536" s="19">
        <f t="shared" ca="1" si="741"/>
        <v>7.3037119823405049E-5</v>
      </c>
      <c r="AE536" s="19">
        <f t="shared" ca="1" si="742"/>
        <v>-0.56093099552380243</v>
      </c>
      <c r="AF536" s="19">
        <f t="shared" ca="1" si="743"/>
        <v>1.5609309955238024</v>
      </c>
      <c r="AG536" s="19">
        <f t="shared" ca="1" si="744"/>
        <v>0.60015591638211729</v>
      </c>
      <c r="AH536" s="72">
        <f t="shared" ca="1" si="745"/>
        <v>1.3076277135674133E-3</v>
      </c>
      <c r="AI536" s="72">
        <f t="shared" ca="1" si="746"/>
        <v>-5.9553236434445885E-5</v>
      </c>
      <c r="AJ536" s="72">
        <f t="shared" ca="1" si="747"/>
        <v>-7.2793267453293703E-13</v>
      </c>
      <c r="AK536" s="19">
        <f t="shared" ca="1" si="748"/>
        <v>7.3037120166804728E-5</v>
      </c>
      <c r="AL536" s="19">
        <f t="shared" ca="1" si="749"/>
        <v>0.99999999733278966</v>
      </c>
      <c r="AM536" s="19">
        <f t="shared" ca="1" si="750"/>
        <v>7.3037120231739846E-5</v>
      </c>
      <c r="AN536" s="19">
        <f t="shared" ca="1" si="751"/>
        <v>-0.56093099924414447</v>
      </c>
      <c r="AO536" s="19">
        <f t="shared" ca="1" si="752"/>
        <v>0.68535641408696557</v>
      </c>
      <c r="AP536" s="19">
        <f t="shared" ca="1" si="753"/>
        <v>0.31464358591303443</v>
      </c>
      <c r="AQ536" s="72">
        <f t="shared" ca="1" si="754"/>
        <v>5.7540361560391143E-4</v>
      </c>
      <c r="AR536" s="72">
        <f t="shared" ca="1" si="755"/>
        <v>-5.9553254148487727E-5</v>
      </c>
      <c r="AS536" s="72">
        <f t="shared" ca="1" si="756"/>
        <v>-1.7714041842251723E-11</v>
      </c>
      <c r="AT536" s="19">
        <f t="shared" ca="1" si="757"/>
        <v>7.3037130103111863E-5</v>
      </c>
      <c r="AU536" s="19">
        <f t="shared" ca="1" si="758"/>
        <v>0.99999999733278888</v>
      </c>
      <c r="AV536" s="19">
        <f t="shared" ca="1" si="759"/>
        <v>7.3037130168047008E-5</v>
      </c>
      <c r="AW536" s="19">
        <f t="shared" ca="1" si="760"/>
        <v>-0.56093108978077055</v>
      </c>
      <c r="AX536" s="19">
        <f t="shared" ca="1" si="761"/>
        <v>1.5609310897807704</v>
      </c>
      <c r="AY536" s="19">
        <f t="shared" ca="1" si="762"/>
        <v>0.60015594052673826</v>
      </c>
      <c r="AZ536" s="72">
        <f t="shared" ca="1" si="763"/>
        <v>1.307627792218528E-3</v>
      </c>
      <c r="BA536" s="72">
        <f t="shared" ca="1" si="764"/>
        <v>-5.9553236476960359E-5</v>
      </c>
      <c r="BB536" s="72">
        <f t="shared" ca="1" si="765"/>
        <v>1.7671527368051491E-11</v>
      </c>
      <c r="BC536" s="19">
        <f t="shared" ca="1" si="766"/>
        <v>7.3037120190653273E-5</v>
      </c>
      <c r="BD536" s="19">
        <f t="shared" ca="1" si="767"/>
        <v>0.99999999733278966</v>
      </c>
      <c r="BE536" s="19">
        <f t="shared" ca="1" si="768"/>
        <v>7.3037120255588391E-5</v>
      </c>
      <c r="BF536" s="19">
        <f t="shared" ca="1" si="769"/>
        <v>-0.56093099946142888</v>
      </c>
      <c r="BG536" s="19">
        <f t="shared" ca="1" si="770"/>
        <v>1.5609309994614289</v>
      </c>
      <c r="BH536" s="19">
        <f t="shared" ca="1" si="771"/>
        <v>0.60015591739076957</v>
      </c>
      <c r="BI536" s="72">
        <f t="shared" ca="1" si="772"/>
        <v>1.3076277168530986E-3</v>
      </c>
      <c r="BJ536" s="72">
        <f t="shared" ca="1" si="773"/>
        <v>-5.9553236436222005E-5</v>
      </c>
      <c r="BK536" s="72">
        <f t="shared" ca="1" si="774"/>
        <v>4.0738354530056586E-14</v>
      </c>
      <c r="BL536" s="72">
        <f t="shared" ca="1" si="775"/>
        <v>1.0519889385788295E-2</v>
      </c>
      <c r="BM536" s="72">
        <f t="shared" ca="1" si="776"/>
        <v>1.0026248073883146</v>
      </c>
      <c r="BN536" s="72">
        <f t="shared" ca="1" si="777"/>
        <v>2.6162224080118097E-3</v>
      </c>
      <c r="BO536" s="72">
        <f t="shared" ca="1" si="778"/>
        <v>1.1464350317439734E-7</v>
      </c>
      <c r="BP536" s="72">
        <f t="shared" ca="1" si="779"/>
        <v>464.76685264372566</v>
      </c>
      <c r="BQ536" s="72">
        <f t="shared" ca="1" si="780"/>
        <v>-2.4011550878966696</v>
      </c>
      <c r="BR536" s="72">
        <f t="shared" ca="1" si="781"/>
        <v>0.74040429762699944</v>
      </c>
      <c r="BS536" s="72">
        <f t="shared" ca="1" si="782"/>
        <v>3.8819969512167924</v>
      </c>
      <c r="BT536" s="72">
        <f t="shared" ca="1" si="783"/>
        <v>222.42394750715661</v>
      </c>
      <c r="BU536" s="72">
        <f t="shared" ca="1" si="784"/>
        <v>42.422041387375145</v>
      </c>
      <c r="BV536" s="72">
        <f t="shared" ca="1" si="785"/>
        <v>222.42204138737509</v>
      </c>
    </row>
    <row r="537" spans="1:74">
      <c r="A537" s="13">
        <f ca="1">'MGRS to'!AO537</f>
        <v>34.049985721411616</v>
      </c>
      <c r="B537" s="13">
        <f ca="1">'MGRS to'!AP537</f>
        <v>-6.8125317186500887</v>
      </c>
      <c r="C537" s="19">
        <f t="shared" ca="1" si="714"/>
        <v>0.59428436109568938</v>
      </c>
      <c r="D537" s="19">
        <f t="shared" ca="1" si="715"/>
        <v>-0.11890110888699203</v>
      </c>
      <c r="E537" s="19">
        <f t="shared" ca="1" si="716"/>
        <v>0.59270301478823384</v>
      </c>
      <c r="F537" s="19">
        <f t="shared" ca="1" si="717"/>
        <v>0.59272729634975008</v>
      </c>
      <c r="G537" s="19">
        <f t="shared" ca="1" si="718"/>
        <v>2.5281925712600239E-4</v>
      </c>
      <c r="H537" s="19">
        <f t="shared" ca="1" si="719"/>
        <v>2.5281925712600239E-4</v>
      </c>
      <c r="I537" s="19">
        <f t="shared" ca="1" si="720"/>
        <v>0</v>
      </c>
      <c r="J537" s="19">
        <f t="shared" ca="1" si="721"/>
        <v>2.1109627471362931E-4</v>
      </c>
      <c r="K537" s="19">
        <f t="shared" ca="1" si="722"/>
        <v>0.99999997771918125</v>
      </c>
      <c r="L537" s="19">
        <f t="shared" ca="1" si="723"/>
        <v>2.1109627628142859E-4</v>
      </c>
      <c r="M537" s="19">
        <f t="shared" ca="1" si="724"/>
        <v>0.82392167141645767</v>
      </c>
      <c r="N537" s="19">
        <f t="shared" ca="1" si="725"/>
        <v>0.17607832858354233</v>
      </c>
      <c r="O537" s="19">
        <f t="shared" ca="1" si="726"/>
        <v>-2.5444547567449467</v>
      </c>
      <c r="P537" s="72">
        <f t="shared" ca="1" si="727"/>
        <v>1.4801881571145656E-4</v>
      </c>
      <c r="Q537" s="72">
        <f t="shared" ca="1" si="728"/>
        <v>2.5340209475590691E-4</v>
      </c>
      <c r="R537" s="72">
        <f t="shared" ca="1" si="729"/>
        <v>5.8283762990451321E-7</v>
      </c>
      <c r="S537" s="19">
        <f t="shared" ca="1" si="730"/>
        <v>2.1157649456421515E-4</v>
      </c>
      <c r="T537" s="19">
        <f t="shared" ca="1" si="731"/>
        <v>0.99999997761769333</v>
      </c>
      <c r="U537" s="19">
        <f t="shared" ca="1" si="732"/>
        <v>2.1157649614273849E-4</v>
      </c>
      <c r="V537" s="19">
        <f t="shared" ca="1" si="733"/>
        <v>0.8239467172384034</v>
      </c>
      <c r="W537" s="19">
        <f t="shared" ca="1" si="734"/>
        <v>0.1760532827615966</v>
      </c>
      <c r="X537" s="19">
        <f t="shared" ca="1" si="735"/>
        <v>-2.5449590006797878</v>
      </c>
      <c r="Y537" s="72">
        <f t="shared" ca="1" si="736"/>
        <v>1.4799777043873318E-4</v>
      </c>
      <c r="Z537" s="72">
        <f t="shared" ca="1" si="737"/>
        <v>2.5340343840235687E-4</v>
      </c>
      <c r="AA537" s="72">
        <f t="shared" ca="1" si="738"/>
        <v>1.3436464499621409E-9</v>
      </c>
      <c r="AB537" s="19">
        <f t="shared" ca="1" si="739"/>
        <v>2.1157760165731182E-4</v>
      </c>
      <c r="AC537" s="19">
        <f t="shared" ca="1" si="740"/>
        <v>0.99999997761745907</v>
      </c>
      <c r="AD537" s="19">
        <f t="shared" ca="1" si="741"/>
        <v>2.1157760323585993E-4</v>
      </c>
      <c r="AE537" s="19">
        <f t="shared" ca="1" si="742"/>
        <v>0.82394677478090106</v>
      </c>
      <c r="AF537" s="19">
        <f t="shared" ca="1" si="743"/>
        <v>0.17605322521909894</v>
      </c>
      <c r="AG537" s="19">
        <f t="shared" ca="1" si="744"/>
        <v>-2.5449601593398157</v>
      </c>
      <c r="AH537" s="72">
        <f t="shared" ca="1" si="745"/>
        <v>1.4799772208744989E-4</v>
      </c>
      <c r="AI537" s="72">
        <f t="shared" ca="1" si="746"/>
        <v>2.5340344149993619E-4</v>
      </c>
      <c r="AJ537" s="72">
        <f t="shared" ca="1" si="747"/>
        <v>3.0975793219485681E-12</v>
      </c>
      <c r="AK537" s="19">
        <f t="shared" ca="1" si="748"/>
        <v>2.1157760420954872E-4</v>
      </c>
      <c r="AL537" s="19">
        <f t="shared" ca="1" si="749"/>
        <v>0.9999999776174584</v>
      </c>
      <c r="AM537" s="19">
        <f t="shared" ca="1" si="750"/>
        <v>2.1157760578809692E-4</v>
      </c>
      <c r="AN537" s="19">
        <f t="shared" ca="1" si="751"/>
        <v>0.82394677491356949</v>
      </c>
      <c r="AO537" s="19">
        <f t="shared" ca="1" si="752"/>
        <v>0.3211117121095276</v>
      </c>
      <c r="AP537" s="19">
        <f t="shared" ca="1" si="753"/>
        <v>0.6788882878904724</v>
      </c>
      <c r="AQ537" s="72">
        <f t="shared" ca="1" si="754"/>
        <v>2.6984178868905156E-4</v>
      </c>
      <c r="AR537" s="72">
        <f t="shared" ca="1" si="755"/>
        <v>2.5340369754392174E-4</v>
      </c>
      <c r="AS537" s="72">
        <f t="shared" ca="1" si="756"/>
        <v>2.560439855471032E-10</v>
      </c>
      <c r="AT537" s="19">
        <f t="shared" ca="1" si="757"/>
        <v>2.1157781517617085E-4</v>
      </c>
      <c r="AU537" s="19">
        <f t="shared" ca="1" si="758"/>
        <v>0.99999997761741377</v>
      </c>
      <c r="AV537" s="19">
        <f t="shared" ca="1" si="759"/>
        <v>2.1157781675472379E-4</v>
      </c>
      <c r="AW537" s="19">
        <f t="shared" ca="1" si="760"/>
        <v>0.82394678587867454</v>
      </c>
      <c r="AX537" s="19">
        <f t="shared" ca="1" si="761"/>
        <v>0.17605321412132546</v>
      </c>
      <c r="AY537" s="19">
        <f t="shared" ca="1" si="762"/>
        <v>-2.5449603828016416</v>
      </c>
      <c r="AZ537" s="72">
        <f t="shared" ca="1" si="763"/>
        <v>1.4799771276231434E-4</v>
      </c>
      <c r="BA537" s="72">
        <f t="shared" ca="1" si="764"/>
        <v>2.5340344209734894E-4</v>
      </c>
      <c r="BB537" s="72">
        <f t="shared" ca="1" si="765"/>
        <v>-2.5544657280282893E-10</v>
      </c>
      <c r="BC537" s="19">
        <f t="shared" ca="1" si="766"/>
        <v>2.1157760470178971E-4</v>
      </c>
      <c r="BD537" s="19">
        <f t="shared" ca="1" si="767"/>
        <v>0.99999997761745818</v>
      </c>
      <c r="BE537" s="19">
        <f t="shared" ca="1" si="768"/>
        <v>2.1157760628033793E-4</v>
      </c>
      <c r="BF537" s="19">
        <f t="shared" ca="1" si="769"/>
        <v>0.82394677493913571</v>
      </c>
      <c r="BG537" s="19">
        <f t="shared" ca="1" si="770"/>
        <v>0.17605322506086429</v>
      </c>
      <c r="BH537" s="19">
        <f t="shared" ca="1" si="771"/>
        <v>-2.544960162525987</v>
      </c>
      <c r="BI537" s="72">
        <f t="shared" ca="1" si="772"/>
        <v>1.4799772195448995E-4</v>
      </c>
      <c r="BJ537" s="72">
        <f t="shared" ca="1" si="773"/>
        <v>2.5340344150845444E-4</v>
      </c>
      <c r="BK537" s="72">
        <f t="shared" ca="1" si="774"/>
        <v>-5.8889449306570585E-13</v>
      </c>
      <c r="BL537" s="72">
        <f t="shared" ca="1" si="775"/>
        <v>1.1865101367649206E-3</v>
      </c>
      <c r="BM537" s="72">
        <f t="shared" ca="1" si="776"/>
        <v>1.0002965615758741</v>
      </c>
      <c r="BN537" s="72">
        <f t="shared" ca="1" si="777"/>
        <v>2.9645167902298062E-4</v>
      </c>
      <c r="BO537" s="72">
        <f t="shared" ca="1" si="778"/>
        <v>-1.5957082886676321E-7</v>
      </c>
      <c r="BP537" s="72">
        <f t="shared" ca="1" si="779"/>
        <v>1346.3599508538039</v>
      </c>
      <c r="BQ537" s="72">
        <f t="shared" ca="1" si="780"/>
        <v>1.4551803546071638</v>
      </c>
      <c r="BR537" s="72">
        <f t="shared" ca="1" si="781"/>
        <v>-1.686270743992847</v>
      </c>
      <c r="BS537" s="72">
        <f t="shared" ca="1" si="782"/>
        <v>1.4553219095969461</v>
      </c>
      <c r="BT537" s="72">
        <f t="shared" ca="1" si="783"/>
        <v>83.375692749340999</v>
      </c>
      <c r="BU537" s="72">
        <f t="shared" ca="1" si="784"/>
        <v>-96.616196747175451</v>
      </c>
      <c r="BV537" s="72">
        <f t="shared" ca="1" si="785"/>
        <v>83.383803252824578</v>
      </c>
    </row>
    <row r="538" spans="1:74">
      <c r="A538" s="13">
        <f ca="1">'MGRS to'!AO538</f>
        <v>34.059323242182494</v>
      </c>
      <c r="B538" s="13">
        <f ca="1">'MGRS to'!AP538</f>
        <v>-6.8052610066861963</v>
      </c>
      <c r="C538" s="19">
        <f t="shared" ca="1" si="714"/>
        <v>0.59444733157711449</v>
      </c>
      <c r="D538" s="19">
        <f t="shared" ca="1" si="715"/>
        <v>-0.11877421102425796</v>
      </c>
      <c r="E538" s="19">
        <f t="shared" ca="1" si="716"/>
        <v>0.59272729634975008</v>
      </c>
      <c r="F538" s="19">
        <f t="shared" ca="1" si="717"/>
        <v>0.59289006210535389</v>
      </c>
      <c r="G538" s="19">
        <f t="shared" ca="1" si="718"/>
        <v>1.2689786273406556E-4</v>
      </c>
      <c r="H538" s="19">
        <f t="shared" ca="1" si="719"/>
        <v>1.2689786273406556E-4</v>
      </c>
      <c r="I538" s="19">
        <f t="shared" ca="1" si="720"/>
        <v>0</v>
      </c>
      <c r="J538" s="19">
        <f t="shared" ca="1" si="721"/>
        <v>1.9382824088539109E-4</v>
      </c>
      <c r="K538" s="19">
        <f t="shared" ca="1" si="722"/>
        <v>0.9999999812153062</v>
      </c>
      <c r="L538" s="19">
        <f t="shared" ca="1" si="723"/>
        <v>1.9382824209905917E-4</v>
      </c>
      <c r="M538" s="19">
        <f t="shared" ca="1" si="724"/>
        <v>0.45033829706214934</v>
      </c>
      <c r="N538" s="19">
        <f t="shared" ca="1" si="725"/>
        <v>0.54966170293785066</v>
      </c>
      <c r="O538" s="19">
        <f t="shared" ca="1" si="726"/>
        <v>-0.13574403207157792</v>
      </c>
      <c r="P538" s="72">
        <f t="shared" ca="1" si="727"/>
        <v>4.6163582772934091E-4</v>
      </c>
      <c r="Q538" s="72">
        <f t="shared" ca="1" si="728"/>
        <v>1.2719037029869032E-4</v>
      </c>
      <c r="R538" s="72">
        <f t="shared" ca="1" si="729"/>
        <v>2.9250756462475972E-7</v>
      </c>
      <c r="S538" s="19">
        <f t="shared" ca="1" si="730"/>
        <v>1.9396007522711324E-4</v>
      </c>
      <c r="T538" s="19">
        <f t="shared" ca="1" si="731"/>
        <v>0.99999998118974431</v>
      </c>
      <c r="U538" s="19">
        <f t="shared" ca="1" si="732"/>
        <v>1.9396007644325946E-4</v>
      </c>
      <c r="V538" s="19">
        <f t="shared" ca="1" si="733"/>
        <v>0.45106955542937643</v>
      </c>
      <c r="W538" s="19">
        <f t="shared" ca="1" si="734"/>
        <v>0.54893044457062357</v>
      </c>
      <c r="X538" s="19">
        <f t="shared" ca="1" si="735"/>
        <v>-0.13725701488204212</v>
      </c>
      <c r="Y538" s="72">
        <f t="shared" ca="1" si="736"/>
        <v>4.610225232071703E-4</v>
      </c>
      <c r="Z538" s="72">
        <f t="shared" ca="1" si="737"/>
        <v>1.2719104454685736E-4</v>
      </c>
      <c r="AA538" s="72">
        <f t="shared" ca="1" si="738"/>
        <v>6.7424816703703754E-10</v>
      </c>
      <c r="AB538" s="19">
        <f t="shared" ca="1" si="739"/>
        <v>1.9396037936050925E-4</v>
      </c>
      <c r="AC538" s="19">
        <f t="shared" ca="1" si="740"/>
        <v>0.99999998118968536</v>
      </c>
      <c r="AD538" s="19">
        <f t="shared" ca="1" si="741"/>
        <v>1.9396038057666119E-4</v>
      </c>
      <c r="AE538" s="19">
        <f t="shared" ca="1" si="742"/>
        <v>0.45107123930268272</v>
      </c>
      <c r="AF538" s="19">
        <f t="shared" ca="1" si="743"/>
        <v>0.54892876069731722</v>
      </c>
      <c r="AG538" s="19">
        <f t="shared" ca="1" si="744"/>
        <v>-0.1372605034890666</v>
      </c>
      <c r="AH538" s="72">
        <f t="shared" ca="1" si="745"/>
        <v>4.610211109443339E-4</v>
      </c>
      <c r="AI538" s="72">
        <f t="shared" ca="1" si="746"/>
        <v>1.2719104610104138E-4</v>
      </c>
      <c r="AJ538" s="72">
        <f t="shared" ca="1" si="747"/>
        <v>1.5541840275683227E-12</v>
      </c>
      <c r="AK538" s="19">
        <f t="shared" ca="1" si="748"/>
        <v>1.939603800615267E-4</v>
      </c>
      <c r="AL538" s="19">
        <f t="shared" ca="1" si="749"/>
        <v>0.99999998118968514</v>
      </c>
      <c r="AM538" s="19">
        <f t="shared" ca="1" si="750"/>
        <v>1.9396038127767867E-4</v>
      </c>
      <c r="AN538" s="19">
        <f t="shared" ca="1" si="751"/>
        <v>0.45107124318417696</v>
      </c>
      <c r="AO538" s="19">
        <f t="shared" ca="1" si="752"/>
        <v>0.79653473357228111</v>
      </c>
      <c r="AP538" s="19">
        <f t="shared" ca="1" si="753"/>
        <v>0.20346526642771889</v>
      </c>
      <c r="AQ538" s="72">
        <f t="shared" ca="1" si="754"/>
        <v>6.6855876694076738E-4</v>
      </c>
      <c r="AR538" s="72">
        <f t="shared" ca="1" si="755"/>
        <v>1.2719104365718184E-4</v>
      </c>
      <c r="AS538" s="72">
        <f t="shared" ca="1" si="756"/>
        <v>-2.4438595407332703E-12</v>
      </c>
      <c r="AT538" s="19">
        <f t="shared" ca="1" si="757"/>
        <v>1.9396037895919963E-4</v>
      </c>
      <c r="AU538" s="19">
        <f t="shared" ca="1" si="758"/>
        <v>0.99999998118968547</v>
      </c>
      <c r="AV538" s="19">
        <f t="shared" ca="1" si="759"/>
        <v>1.9396038017535156E-4</v>
      </c>
      <c r="AW538" s="19">
        <f t="shared" ca="1" si="760"/>
        <v>0.45107123708081048</v>
      </c>
      <c r="AX538" s="19">
        <f t="shared" ca="1" si="761"/>
        <v>0.54892876291918946</v>
      </c>
      <c r="AY538" s="19">
        <f t="shared" ca="1" si="762"/>
        <v>-0.13726049888583247</v>
      </c>
      <c r="AZ538" s="72">
        <f t="shared" ca="1" si="763"/>
        <v>4.6102111280781592E-4</v>
      </c>
      <c r="BA538" s="72">
        <f t="shared" ca="1" si="764"/>
        <v>1.2719104609899064E-4</v>
      </c>
      <c r="BB538" s="72">
        <f t="shared" ca="1" si="765"/>
        <v>2.4418087994290683E-12</v>
      </c>
      <c r="BC538" s="19">
        <f t="shared" ca="1" si="766"/>
        <v>1.9396038006060177E-4</v>
      </c>
      <c r="BD538" s="19">
        <f t="shared" ca="1" si="767"/>
        <v>0.99999998118968514</v>
      </c>
      <c r="BE538" s="19">
        <f t="shared" ca="1" si="768"/>
        <v>1.9396038127675373E-4</v>
      </c>
      <c r="BF538" s="19">
        <f t="shared" ca="1" si="769"/>
        <v>0.45107124317905517</v>
      </c>
      <c r="BG538" s="19">
        <f t="shared" ca="1" si="770"/>
        <v>0.54892875682094489</v>
      </c>
      <c r="BH538" s="19">
        <f t="shared" ca="1" si="771"/>
        <v>-0.13726051152006358</v>
      </c>
      <c r="BI538" s="72">
        <f t="shared" ca="1" si="772"/>
        <v>4.6102110769322428E-4</v>
      </c>
      <c r="BJ538" s="72">
        <f t="shared" ca="1" si="773"/>
        <v>1.2719104610461917E-4</v>
      </c>
      <c r="BK538" s="72">
        <f t="shared" ca="1" si="774"/>
        <v>5.6285271582412477E-15</v>
      </c>
      <c r="BL538" s="72">
        <f t="shared" ca="1" si="775"/>
        <v>3.6995035683365044E-3</v>
      </c>
      <c r="BM538" s="72">
        <f t="shared" ca="1" si="776"/>
        <v>1.0009242353324399</v>
      </c>
      <c r="BN538" s="72">
        <f t="shared" ca="1" si="777"/>
        <v>9.2316875165263568E-4</v>
      </c>
      <c r="BO538" s="72">
        <f t="shared" ca="1" si="778"/>
        <v>-2.4617375293692626E-8</v>
      </c>
      <c r="BP538" s="72">
        <f t="shared" ca="1" si="779"/>
        <v>1234.2542771824533</v>
      </c>
      <c r="BQ538" s="72">
        <f t="shared" ca="1" si="780"/>
        <v>0.57290077389646443</v>
      </c>
      <c r="BR538" s="72">
        <f t="shared" ca="1" si="781"/>
        <v>-2.5686208189876893</v>
      </c>
      <c r="BS538" s="72">
        <f t="shared" ca="1" si="782"/>
        <v>0.57297183460210377</v>
      </c>
      <c r="BT538" s="72">
        <f t="shared" ca="1" si="783"/>
        <v>32.824796424046042</v>
      </c>
      <c r="BU538" s="72">
        <f t="shared" ca="1" si="784"/>
        <v>-147.17113209743158</v>
      </c>
      <c r="BV538" s="72">
        <f t="shared" ca="1" si="785"/>
        <v>32.82886790256839</v>
      </c>
    </row>
    <row r="539" spans="1:74">
      <c r="A539" s="13">
        <f ca="1">'MGRS to'!AO539</f>
        <v>34.060870401128142</v>
      </c>
      <c r="B539" s="13">
        <f ca="1">'MGRS to'!AP539</f>
        <v>-6.8060661093991328</v>
      </c>
      <c r="C539" s="19">
        <f t="shared" ca="1" si="714"/>
        <v>0.59447433459476773</v>
      </c>
      <c r="D539" s="19">
        <f t="shared" ca="1" si="715"/>
        <v>-0.11878826271741545</v>
      </c>
      <c r="E539" s="19">
        <f t="shared" ca="1" si="716"/>
        <v>0.59289006210535389</v>
      </c>
      <c r="F539" s="19">
        <f t="shared" ca="1" si="717"/>
        <v>0.59291703121738148</v>
      </c>
      <c r="G539" s="19">
        <f t="shared" ca="1" si="718"/>
        <v>-1.4051693157490774E-5</v>
      </c>
      <c r="H539" s="19">
        <f t="shared" ca="1" si="719"/>
        <v>-1.4051693157490774E-5</v>
      </c>
      <c r="I539" s="19">
        <f t="shared" ca="1" si="720"/>
        <v>0</v>
      </c>
      <c r="J539" s="19">
        <f t="shared" ca="1" si="721"/>
        <v>2.9379144803286486E-5</v>
      </c>
      <c r="K539" s="19">
        <f t="shared" ca="1" si="722"/>
        <v>0.999999999568433</v>
      </c>
      <c r="L539" s="19">
        <f t="shared" ca="1" si="723"/>
        <v>2.9379144807512841E-5</v>
      </c>
      <c r="M539" s="19">
        <f t="shared" ca="1" si="724"/>
        <v>-0.32895434532719403</v>
      </c>
      <c r="N539" s="19">
        <f t="shared" ca="1" si="725"/>
        <v>1.3289543453271939</v>
      </c>
      <c r="O539" s="19">
        <f t="shared" ca="1" si="726"/>
        <v>0.53011866503847727</v>
      </c>
      <c r="P539" s="72">
        <f t="shared" ca="1" si="727"/>
        <v>1.1139453414991309E-3</v>
      </c>
      <c r="Q539" s="72">
        <f t="shared" ca="1" si="728"/>
        <v>-1.4084079072694721E-5</v>
      </c>
      <c r="R539" s="72">
        <f t="shared" ca="1" si="729"/>
        <v>-3.2385915203946627E-8</v>
      </c>
      <c r="S539" s="19">
        <f t="shared" ca="1" si="730"/>
        <v>2.9389808632433677E-5</v>
      </c>
      <c r="T539" s="19">
        <f t="shared" ca="1" si="731"/>
        <v>0.99999999956811947</v>
      </c>
      <c r="U539" s="19">
        <f t="shared" ca="1" si="732"/>
        <v>2.938980863666464E-5</v>
      </c>
      <c r="V539" s="19">
        <f t="shared" ca="1" si="733"/>
        <v>-0.32959287606725413</v>
      </c>
      <c r="W539" s="19">
        <f t="shared" ca="1" si="734"/>
        <v>1.3295928760672542</v>
      </c>
      <c r="X539" s="19">
        <f t="shared" ca="1" si="735"/>
        <v>0.53034432334431036</v>
      </c>
      <c r="Y539" s="72">
        <f t="shared" ca="1" si="736"/>
        <v>1.1144787761103757E-3</v>
      </c>
      <c r="Z539" s="72">
        <f t="shared" ca="1" si="737"/>
        <v>-1.4084153714785752E-5</v>
      </c>
      <c r="AA539" s="72">
        <f t="shared" ca="1" si="738"/>
        <v>-7.464209103097896E-11</v>
      </c>
      <c r="AB539" s="19">
        <f t="shared" ca="1" si="739"/>
        <v>2.9389833233950508E-5</v>
      </c>
      <c r="AC539" s="19">
        <f t="shared" ca="1" si="740"/>
        <v>0.9999999995681188</v>
      </c>
      <c r="AD539" s="19">
        <f t="shared" ca="1" si="741"/>
        <v>2.9389833238181482E-5</v>
      </c>
      <c r="AE539" s="19">
        <f t="shared" ca="1" si="742"/>
        <v>-0.32959434693126671</v>
      </c>
      <c r="AF539" s="19">
        <f t="shared" ca="1" si="743"/>
        <v>1.3295943469312668</v>
      </c>
      <c r="AG539" s="19">
        <f t="shared" ca="1" si="744"/>
        <v>0.53034484290099559</v>
      </c>
      <c r="AH539" s="72">
        <f t="shared" ca="1" si="745"/>
        <v>1.1144800048820799E-3</v>
      </c>
      <c r="AI539" s="72">
        <f t="shared" ca="1" si="746"/>
        <v>-1.4084153886818616E-5</v>
      </c>
      <c r="AJ539" s="72">
        <f t="shared" ca="1" si="747"/>
        <v>-1.7203286423173297E-13</v>
      </c>
      <c r="AK539" s="19">
        <f t="shared" ca="1" si="748"/>
        <v>2.9389833290650538E-5</v>
      </c>
      <c r="AL539" s="19">
        <f t="shared" ca="1" si="749"/>
        <v>0.9999999995681188</v>
      </c>
      <c r="AM539" s="19">
        <f t="shared" ca="1" si="750"/>
        <v>2.9389833294881512E-5</v>
      </c>
      <c r="AN539" s="19">
        <f t="shared" ca="1" si="751"/>
        <v>-0.32959435032127649</v>
      </c>
      <c r="AO539" s="19">
        <f t="shared" ca="1" si="752"/>
        <v>0.89136756423629571</v>
      </c>
      <c r="AP539" s="19">
        <f t="shared" ca="1" si="753"/>
        <v>0.10863243576370429</v>
      </c>
      <c r="AQ539" s="72">
        <f t="shared" ca="1" si="754"/>
        <v>7.4797702578040931E-4</v>
      </c>
      <c r="AR539" s="72">
        <f t="shared" ca="1" si="755"/>
        <v>-1.4084149235878134E-5</v>
      </c>
      <c r="AS539" s="72">
        <f t="shared" ca="1" si="756"/>
        <v>4.6509404824196217E-12</v>
      </c>
      <c r="AT539" s="19">
        <f t="shared" ca="1" si="757"/>
        <v>2.9389831757754898E-5</v>
      </c>
      <c r="AU539" s="19">
        <f t="shared" ca="1" si="758"/>
        <v>0.9999999995681188</v>
      </c>
      <c r="AV539" s="19">
        <f t="shared" ca="1" si="759"/>
        <v>2.9389831761985872E-5</v>
      </c>
      <c r="AW539" s="19">
        <f t="shared" ca="1" si="760"/>
        <v>-0.32959425867172532</v>
      </c>
      <c r="AX539" s="19">
        <f t="shared" ca="1" si="761"/>
        <v>1.3295942586717253</v>
      </c>
      <c r="AY539" s="19">
        <f t="shared" ca="1" si="762"/>
        <v>0.53034481172490677</v>
      </c>
      <c r="AZ539" s="72">
        <f t="shared" ca="1" si="763"/>
        <v>1.1144799311493449E-3</v>
      </c>
      <c r="BA539" s="72">
        <f t="shared" ca="1" si="764"/>
        <v>-1.4084153876495763E-5</v>
      </c>
      <c r="BB539" s="72">
        <f t="shared" ca="1" si="765"/>
        <v>-4.6406176292109955E-12</v>
      </c>
      <c r="BC539" s="19">
        <f t="shared" ca="1" si="766"/>
        <v>2.9389833287248247E-5</v>
      </c>
      <c r="BD539" s="19">
        <f t="shared" ca="1" si="767"/>
        <v>0.9999999995681188</v>
      </c>
      <c r="BE539" s="19">
        <f t="shared" ca="1" si="768"/>
        <v>2.9389833291479221E-5</v>
      </c>
      <c r="BF539" s="19">
        <f t="shared" ca="1" si="769"/>
        <v>-0.32959435011785854</v>
      </c>
      <c r="BG539" s="19">
        <f t="shared" ca="1" si="770"/>
        <v>1.3295943501178584</v>
      </c>
      <c r="BH539" s="19">
        <f t="shared" ca="1" si="771"/>
        <v>0.53034484402660143</v>
      </c>
      <c r="BI539" s="72">
        <f t="shared" ca="1" si="772"/>
        <v>1.1144800075441846E-3</v>
      </c>
      <c r="BJ539" s="72">
        <f t="shared" ca="1" si="773"/>
        <v>-1.4084153887191321E-5</v>
      </c>
      <c r="BK539" s="72">
        <f t="shared" ca="1" si="774"/>
        <v>-1.0695557869813514E-14</v>
      </c>
      <c r="BL539" s="72">
        <f t="shared" ca="1" si="775"/>
        <v>8.9607967911682004E-3</v>
      </c>
      <c r="BM539" s="72">
        <f t="shared" ca="1" si="776"/>
        <v>1.0022364493126201</v>
      </c>
      <c r="BN539" s="72">
        <f t="shared" ca="1" si="777"/>
        <v>2.2302139131788173E-3</v>
      </c>
      <c r="BO539" s="72">
        <f t="shared" ca="1" si="778"/>
        <v>3.4745751121855254E-8</v>
      </c>
      <c r="BP539" s="72">
        <f t="shared" ca="1" si="779"/>
        <v>187.0203488543178</v>
      </c>
      <c r="BQ539" s="72">
        <f t="shared" ca="1" si="780"/>
        <v>-0.40702623967933071</v>
      </c>
      <c r="BR539" s="72">
        <f t="shared" ca="1" si="781"/>
        <v>2.7345585440893188</v>
      </c>
      <c r="BS539" s="72">
        <f t="shared" ca="1" si="782"/>
        <v>5.8761511976791123</v>
      </c>
      <c r="BT539" s="72">
        <f t="shared" ca="1" si="783"/>
        <v>336.67911431529404</v>
      </c>
      <c r="BU539" s="72">
        <f t="shared" ca="1" si="784"/>
        <v>156.67866340775703</v>
      </c>
      <c r="BV539" s="72">
        <f t="shared" ca="1" si="785"/>
        <v>336.67866340775709</v>
      </c>
    </row>
    <row r="540" spans="1:74">
      <c r="A540" s="13">
        <f ca="1">'MGRS to'!AO540</f>
        <v>34.062793476826855</v>
      </c>
      <c r="B540" s="13">
        <f ca="1">'MGRS to'!AP540</f>
        <v>-6.802679774904826</v>
      </c>
      <c r="C540" s="19">
        <f t="shared" ca="1" si="714"/>
        <v>0.59450789859747544</v>
      </c>
      <c r="D540" s="19">
        <f t="shared" ca="1" si="715"/>
        <v>-0.11872916003091594</v>
      </c>
      <c r="E540" s="19">
        <f t="shared" ca="1" si="716"/>
        <v>0.59291703121738148</v>
      </c>
      <c r="F540" s="19">
        <f t="shared" ca="1" si="717"/>
        <v>0.59295055308265543</v>
      </c>
      <c r="G540" s="19">
        <f t="shared" ca="1" si="718"/>
        <v>5.9102686499515333E-5</v>
      </c>
      <c r="H540" s="19">
        <f t="shared" ca="1" si="719"/>
        <v>5.9102686499515333E-5</v>
      </c>
      <c r="I540" s="19">
        <f t="shared" ca="1" si="720"/>
        <v>0</v>
      </c>
      <c r="J540" s="19">
        <f t="shared" ca="1" si="721"/>
        <v>5.9380989037624773E-5</v>
      </c>
      <c r="K540" s="19">
        <f t="shared" ca="1" si="722"/>
        <v>0.99999999823694896</v>
      </c>
      <c r="L540" s="19">
        <f t="shared" ca="1" si="723"/>
        <v>5.9380989072522015E-5</v>
      </c>
      <c r="M540" s="19">
        <f t="shared" ca="1" si="724"/>
        <v>0.6845232656151965</v>
      </c>
      <c r="N540" s="19">
        <f t="shared" ca="1" si="725"/>
        <v>0.3154767343848035</v>
      </c>
      <c r="O540" s="19">
        <f t="shared" ca="1" si="726"/>
        <v>-0.97956564613921349</v>
      </c>
      <c r="P540" s="72">
        <f t="shared" ca="1" si="727"/>
        <v>2.6511026000622655E-4</v>
      </c>
      <c r="Q540" s="72">
        <f t="shared" ca="1" si="728"/>
        <v>5.9238898894950164E-5</v>
      </c>
      <c r="R540" s="72">
        <f t="shared" ca="1" si="729"/>
        <v>1.3621239543483096E-7</v>
      </c>
      <c r="S540" s="19">
        <f t="shared" ca="1" si="730"/>
        <v>5.9474263778469885E-5</v>
      </c>
      <c r="T540" s="19">
        <f t="shared" ca="1" si="731"/>
        <v>0.99999999823140606</v>
      </c>
      <c r="U540" s="19">
        <f t="shared" ca="1" si="732"/>
        <v>5.9474263813531825E-5</v>
      </c>
      <c r="V540" s="19">
        <f t="shared" ca="1" si="733"/>
        <v>0.68502484179873202</v>
      </c>
      <c r="W540" s="19">
        <f t="shared" ca="1" si="734"/>
        <v>0.31497515820126798</v>
      </c>
      <c r="X540" s="19">
        <f t="shared" ca="1" si="735"/>
        <v>-0.98271796770127029</v>
      </c>
      <c r="Y540" s="72">
        <f t="shared" ca="1" si="736"/>
        <v>2.6468909442720171E-4</v>
      </c>
      <c r="Z540" s="72">
        <f t="shared" ca="1" si="737"/>
        <v>5.923921281998833E-5</v>
      </c>
      <c r="AA540" s="72">
        <f t="shared" ca="1" si="738"/>
        <v>3.1392503816585334E-10</v>
      </c>
      <c r="AB540" s="19">
        <f t="shared" ca="1" si="739"/>
        <v>5.9474478825092586E-5</v>
      </c>
      <c r="AC540" s="19">
        <f t="shared" ca="1" si="740"/>
        <v>0.99999999823139318</v>
      </c>
      <c r="AD540" s="19">
        <f t="shared" ca="1" si="741"/>
        <v>5.9474478860154912E-5</v>
      </c>
      <c r="AE540" s="19">
        <f t="shared" ca="1" si="742"/>
        <v>0.68502599504266581</v>
      </c>
      <c r="AF540" s="19">
        <f t="shared" ca="1" si="743"/>
        <v>0.31497400495733419</v>
      </c>
      <c r="AG540" s="19">
        <f t="shared" ca="1" si="744"/>
        <v>-0.98272522721295918</v>
      </c>
      <c r="AH540" s="72">
        <f t="shared" ca="1" si="745"/>
        <v>2.6468812606530973E-4</v>
      </c>
      <c r="AI540" s="72">
        <f t="shared" ca="1" si="746"/>
        <v>5.9239213543482904E-5</v>
      </c>
      <c r="AJ540" s="72">
        <f t="shared" ca="1" si="747"/>
        <v>7.2349457425503055E-13</v>
      </c>
      <c r="AK540" s="19">
        <f t="shared" ca="1" si="748"/>
        <v>5.9474479320693982E-5</v>
      </c>
      <c r="AL540" s="19">
        <f t="shared" ca="1" si="749"/>
        <v>0.99999999823139318</v>
      </c>
      <c r="AM540" s="19">
        <f t="shared" ca="1" si="750"/>
        <v>5.9474479355756308E-5</v>
      </c>
      <c r="AN540" s="19">
        <f t="shared" ca="1" si="751"/>
        <v>0.68502599770063033</v>
      </c>
      <c r="AO540" s="19">
        <f t="shared" ca="1" si="752"/>
        <v>0.53073938247425601</v>
      </c>
      <c r="AP540" s="19">
        <f t="shared" ca="1" si="753"/>
        <v>0.46926061752574399</v>
      </c>
      <c r="AQ540" s="72">
        <f t="shared" ca="1" si="754"/>
        <v>4.4576500043230083E-4</v>
      </c>
      <c r="AR540" s="72">
        <f t="shared" ca="1" si="755"/>
        <v>5.9239252920038692E-5</v>
      </c>
      <c r="AS540" s="72">
        <f t="shared" ca="1" si="756"/>
        <v>3.9376555787979262E-11</v>
      </c>
      <c r="AT540" s="19">
        <f t="shared" ca="1" si="757"/>
        <v>5.9474506294677705E-5</v>
      </c>
      <c r="AU540" s="19">
        <f t="shared" ca="1" si="758"/>
        <v>0.99999999823139163</v>
      </c>
      <c r="AV540" s="19">
        <f t="shared" ca="1" si="759"/>
        <v>5.9474506329740071E-5</v>
      </c>
      <c r="AW540" s="19">
        <f t="shared" ca="1" si="760"/>
        <v>0.68502614235437609</v>
      </c>
      <c r="AX540" s="19">
        <f t="shared" ca="1" si="761"/>
        <v>0.31497385764562391</v>
      </c>
      <c r="AY540" s="19">
        <f t="shared" ca="1" si="762"/>
        <v>-0.98272615452371004</v>
      </c>
      <c r="AZ540" s="72">
        <f t="shared" ca="1" si="763"/>
        <v>2.6468800236984267E-4</v>
      </c>
      <c r="BA540" s="72">
        <f t="shared" ca="1" si="764"/>
        <v>5.9239213635900413E-5</v>
      </c>
      <c r="BB540" s="72">
        <f t="shared" ca="1" si="765"/>
        <v>-3.9284138279600117E-11</v>
      </c>
      <c r="BC540" s="19">
        <f t="shared" ca="1" si="766"/>
        <v>5.9474479384000947E-5</v>
      </c>
      <c r="BD540" s="19">
        <f t="shared" ca="1" si="767"/>
        <v>0.99999999823139318</v>
      </c>
      <c r="BE540" s="19">
        <f t="shared" ca="1" si="768"/>
        <v>5.9474479419063273E-5</v>
      </c>
      <c r="BF540" s="19">
        <f t="shared" ca="1" si="769"/>
        <v>0.68502599804015252</v>
      </c>
      <c r="BG540" s="19">
        <f t="shared" ca="1" si="770"/>
        <v>0.31497400195984748</v>
      </c>
      <c r="BH540" s="19">
        <f t="shared" ca="1" si="771"/>
        <v>-0.98272524608179435</v>
      </c>
      <c r="BI540" s="72">
        <f t="shared" ca="1" si="772"/>
        <v>2.6468812354836437E-4</v>
      </c>
      <c r="BJ540" s="72">
        <f t="shared" ca="1" si="773"/>
        <v>5.9239213545363318E-5</v>
      </c>
      <c r="BK540" s="72">
        <f t="shared" ca="1" si="774"/>
        <v>-9.0537095236240678E-14</v>
      </c>
      <c r="BL540" s="72">
        <f t="shared" ca="1" si="775"/>
        <v>2.1227662601101017E-3</v>
      </c>
      <c r="BM540" s="72">
        <f t="shared" ca="1" si="776"/>
        <v>1.0005304805264834</v>
      </c>
      <c r="BN540" s="72">
        <f t="shared" ca="1" si="777"/>
        <v>5.3012898827617231E-4</v>
      </c>
      <c r="BO540" s="72">
        <f t="shared" ca="1" si="778"/>
        <v>-3.0980595908885898E-8</v>
      </c>
      <c r="BP540" s="72">
        <f t="shared" ca="1" si="779"/>
        <v>378.46213100450262</v>
      </c>
      <c r="BQ540" s="72">
        <f t="shared" ca="1" si="780"/>
        <v>0.96985034039774698</v>
      </c>
      <c r="BR540" s="72">
        <f t="shared" ca="1" si="781"/>
        <v>-2.1717092105300315</v>
      </c>
      <c r="BS540" s="72">
        <f t="shared" ca="1" si="782"/>
        <v>0.9698834430597616</v>
      </c>
      <c r="BT540" s="72">
        <f t="shared" ca="1" si="783"/>
        <v>55.568331264117148</v>
      </c>
      <c r="BU540" s="72">
        <f t="shared" ca="1" si="784"/>
        <v>-124.42977209305877</v>
      </c>
      <c r="BV540" s="72">
        <f t="shared" ca="1" si="785"/>
        <v>55.570227906941227</v>
      </c>
    </row>
    <row r="541" spans="1:74">
      <c r="A541" s="13">
        <f ca="1">'MGRS to'!AO541</f>
        <v>34.070437200637826</v>
      </c>
      <c r="B541" s="13">
        <f ca="1">'MGRS to'!AP541</f>
        <v>-6.7980293461634522</v>
      </c>
      <c r="C541" s="19">
        <f t="shared" ca="1" si="714"/>
        <v>0.59464130674508997</v>
      </c>
      <c r="D541" s="19">
        <f t="shared" ca="1" si="715"/>
        <v>-0.11864799473774959</v>
      </c>
      <c r="E541" s="19">
        <f t="shared" ca="1" si="716"/>
        <v>0.59295055308265543</v>
      </c>
      <c r="F541" s="19">
        <f t="shared" ca="1" si="717"/>
        <v>0.59308379381422516</v>
      </c>
      <c r="G541" s="19">
        <f t="shared" ca="1" si="718"/>
        <v>8.1165293166346464E-5</v>
      </c>
      <c r="H541" s="19">
        <f t="shared" ca="1" si="719"/>
        <v>8.1165293166346464E-5</v>
      </c>
      <c r="I541" s="19">
        <f t="shared" ca="1" si="720"/>
        <v>0</v>
      </c>
      <c r="J541" s="19">
        <f t="shared" ca="1" si="721"/>
        <v>1.4927599693269014E-4</v>
      </c>
      <c r="K541" s="19">
        <f t="shared" ca="1" si="722"/>
        <v>0.9999999888583383</v>
      </c>
      <c r="L541" s="19">
        <f t="shared" ca="1" si="723"/>
        <v>1.4927599748708434E-4</v>
      </c>
      <c r="M541" s="19">
        <f t="shared" ca="1" si="724"/>
        <v>0.37390389746780922</v>
      </c>
      <c r="N541" s="19">
        <f t="shared" ca="1" si="725"/>
        <v>0.62609610253219072</v>
      </c>
      <c r="O541" s="19">
        <f t="shared" ca="1" si="726"/>
        <v>2.2913956514372114E-3</v>
      </c>
      <c r="P541" s="72">
        <f t="shared" ca="1" si="727"/>
        <v>5.2572873141459398E-4</v>
      </c>
      <c r="Q541" s="72">
        <f t="shared" ca="1" si="728"/>
        <v>8.1352331672780687E-5</v>
      </c>
      <c r="R541" s="72">
        <f t="shared" ca="1" si="729"/>
        <v>1.870385064342236E-7</v>
      </c>
      <c r="S541" s="19">
        <f t="shared" ca="1" si="730"/>
        <v>1.4934599552550849E-4</v>
      </c>
      <c r="T541" s="19">
        <f t="shared" ca="1" si="731"/>
        <v>0.99999998884788677</v>
      </c>
      <c r="U541" s="19">
        <f t="shared" ca="1" si="732"/>
        <v>1.4934599608068297E-4</v>
      </c>
      <c r="V541" s="19">
        <f t="shared" ca="1" si="733"/>
        <v>0.37458987424213069</v>
      </c>
      <c r="W541" s="19">
        <f t="shared" ca="1" si="734"/>
        <v>0.62541012575786925</v>
      </c>
      <c r="X541" s="19">
        <f t="shared" ca="1" si="735"/>
        <v>1.1970658655419131E-3</v>
      </c>
      <c r="Y541" s="72">
        <f t="shared" ca="1" si="736"/>
        <v>5.2515362554219659E-4</v>
      </c>
      <c r="Z541" s="72">
        <f t="shared" ca="1" si="737"/>
        <v>8.1352762686978165E-5</v>
      </c>
      <c r="AA541" s="72">
        <f t="shared" ca="1" si="738"/>
        <v>4.3101419747735084E-10</v>
      </c>
      <c r="AB541" s="19">
        <f t="shared" ca="1" si="739"/>
        <v>1.4934615697941619E-4</v>
      </c>
      <c r="AC541" s="19">
        <f t="shared" ca="1" si="740"/>
        <v>0.99999998884786268</v>
      </c>
      <c r="AD541" s="19">
        <f t="shared" ca="1" si="741"/>
        <v>1.4934615753459248E-4</v>
      </c>
      <c r="AE541" s="19">
        <f t="shared" ca="1" si="742"/>
        <v>0.37459145390255966</v>
      </c>
      <c r="AF541" s="19">
        <f t="shared" ca="1" si="743"/>
        <v>0.62540854609744034</v>
      </c>
      <c r="AG541" s="19">
        <f t="shared" ca="1" si="744"/>
        <v>1.1945430834683357E-3</v>
      </c>
      <c r="AH541" s="72">
        <f t="shared" ca="1" si="745"/>
        <v>5.2515230119187827E-4</v>
      </c>
      <c r="AI541" s="72">
        <f t="shared" ca="1" si="746"/>
        <v>8.1352763680213417E-5</v>
      </c>
      <c r="AJ541" s="72">
        <f t="shared" ca="1" si="747"/>
        <v>9.9323525207424546E-13</v>
      </c>
      <c r="AK541" s="19">
        <f t="shared" ca="1" si="748"/>
        <v>1.4934615735148974E-4</v>
      </c>
      <c r="AL541" s="19">
        <f t="shared" ca="1" si="749"/>
        <v>0.99999998884786256</v>
      </c>
      <c r="AM541" s="19">
        <f t="shared" ca="1" si="750"/>
        <v>1.4934615790666603E-4</v>
      </c>
      <c r="AN541" s="19">
        <f t="shared" ca="1" si="751"/>
        <v>0.3745914575427054</v>
      </c>
      <c r="AO541" s="19">
        <f t="shared" ca="1" si="752"/>
        <v>0.85968123993603152</v>
      </c>
      <c r="AP541" s="19">
        <f t="shared" ca="1" si="753"/>
        <v>0.14031876006396848</v>
      </c>
      <c r="AQ541" s="72">
        <f t="shared" ca="1" si="754"/>
        <v>7.214453621857197E-4</v>
      </c>
      <c r="AR541" s="72">
        <f t="shared" ca="1" si="755"/>
        <v>8.1352745702155898E-5</v>
      </c>
      <c r="AS541" s="72">
        <f t="shared" ca="1" si="756"/>
        <v>-1.7978057519248136E-11</v>
      </c>
      <c r="AT541" s="19">
        <f t="shared" ca="1" si="757"/>
        <v>1.4934615061707398E-4</v>
      </c>
      <c r="AU541" s="19">
        <f t="shared" ca="1" si="758"/>
        <v>0.99999998884786356</v>
      </c>
      <c r="AV541" s="19">
        <f t="shared" ca="1" si="759"/>
        <v>1.4934615117225019E-4</v>
      </c>
      <c r="AW541" s="19">
        <f t="shared" ca="1" si="760"/>
        <v>0.37459139165347544</v>
      </c>
      <c r="AX541" s="19">
        <f t="shared" ca="1" si="761"/>
        <v>0.62540860834652456</v>
      </c>
      <c r="AY541" s="19">
        <f t="shared" ca="1" si="762"/>
        <v>1.1946424980334713E-3</v>
      </c>
      <c r="AZ541" s="72">
        <f t="shared" ca="1" si="763"/>
        <v>5.2515235338005317E-4</v>
      </c>
      <c r="BA541" s="72">
        <f t="shared" ca="1" si="764"/>
        <v>8.1352763641073353E-5</v>
      </c>
      <c r="BB541" s="72">
        <f t="shared" ca="1" si="765"/>
        <v>1.7938917454903176E-11</v>
      </c>
      <c r="BC541" s="19">
        <f t="shared" ca="1" si="766"/>
        <v>1.4934615733682954E-4</v>
      </c>
      <c r="BD541" s="19">
        <f t="shared" ca="1" si="767"/>
        <v>0.99999998884786256</v>
      </c>
      <c r="BE541" s="19">
        <f t="shared" ca="1" si="768"/>
        <v>1.4934615789200583E-4</v>
      </c>
      <c r="BF541" s="19">
        <f t="shared" ca="1" si="769"/>
        <v>0.37459145739925459</v>
      </c>
      <c r="BG541" s="19">
        <f t="shared" ca="1" si="770"/>
        <v>0.62540854260074541</v>
      </c>
      <c r="BH541" s="19">
        <f t="shared" ca="1" si="771"/>
        <v>1.1945374990898205E-3</v>
      </c>
      <c r="BI541" s="72">
        <f t="shared" ca="1" si="772"/>
        <v>5.2515229826033112E-4</v>
      </c>
      <c r="BJ541" s="72">
        <f t="shared" ca="1" si="773"/>
        <v>8.1352763682412057E-5</v>
      </c>
      <c r="BK541" s="72">
        <f t="shared" ca="1" si="774"/>
        <v>4.1338704378016122E-14</v>
      </c>
      <c r="BL541" s="72">
        <f t="shared" ca="1" si="775"/>
        <v>4.2149388354494549E-3</v>
      </c>
      <c r="BM541" s="72">
        <f t="shared" ca="1" si="776"/>
        <v>1.0010529034003905</v>
      </c>
      <c r="BN541" s="72">
        <f t="shared" ca="1" si="777"/>
        <v>1.0515193920521699E-3</v>
      </c>
      <c r="BO541" s="72">
        <f t="shared" ca="1" si="778"/>
        <v>1.4630791257760326E-10</v>
      </c>
      <c r="BP541" s="72">
        <f t="shared" ca="1" si="779"/>
        <v>950.35518450490429</v>
      </c>
      <c r="BQ541" s="72">
        <f t="shared" ca="1" si="780"/>
        <v>0.46681112381950246</v>
      </c>
      <c r="BR541" s="72">
        <f t="shared" ca="1" si="781"/>
        <v>-2.6747360645109843</v>
      </c>
      <c r="BS541" s="72">
        <f t="shared" ca="1" si="782"/>
        <v>0.46685658907880878</v>
      </c>
      <c r="BT541" s="72">
        <f t="shared" ca="1" si="783"/>
        <v>26.746307224616373</v>
      </c>
      <c r="BU541" s="72">
        <f t="shared" ca="1" si="784"/>
        <v>-153.25108780791089</v>
      </c>
      <c r="BV541" s="72">
        <f t="shared" ca="1" si="785"/>
        <v>26.748912192089108</v>
      </c>
    </row>
    <row r="542" spans="1:74">
      <c r="A542" s="13">
        <f ca="1">'MGRS to'!AO542</f>
        <v>34.078056914442186</v>
      </c>
      <c r="B542" s="13">
        <f ca="1">'MGRS to'!AP542</f>
        <v>-6.7940613082317256</v>
      </c>
      <c r="C542" s="19">
        <f t="shared" ca="1" si="714"/>
        <v>0.59477429583903574</v>
      </c>
      <c r="D542" s="19">
        <f t="shared" ca="1" si="715"/>
        <v>-0.11857873941099695</v>
      </c>
      <c r="E542" s="19">
        <f t="shared" ca="1" si="716"/>
        <v>0.59308379381422516</v>
      </c>
      <c r="F542" s="19">
        <f t="shared" ca="1" si="717"/>
        <v>0.59321661612815479</v>
      </c>
      <c r="G542" s="19">
        <f t="shared" ca="1" si="718"/>
        <v>6.9255326752643009E-5</v>
      </c>
      <c r="H542" s="19">
        <f t="shared" ca="1" si="719"/>
        <v>6.9255326752643009E-5</v>
      </c>
      <c r="I542" s="19">
        <f t="shared" ca="1" si="720"/>
        <v>0</v>
      </c>
      <c r="J542" s="19">
        <f t="shared" ca="1" si="721"/>
        <v>1.4470467776806661E-4</v>
      </c>
      <c r="K542" s="19">
        <f t="shared" ca="1" si="722"/>
        <v>0.99999998953027802</v>
      </c>
      <c r="L542" s="19">
        <f t="shared" ca="1" si="723"/>
        <v>1.4470467827307253E-4</v>
      </c>
      <c r="M542" s="19">
        <f t="shared" ca="1" si="724"/>
        <v>0.32905791304680743</v>
      </c>
      <c r="N542" s="19">
        <f t="shared" ca="1" si="725"/>
        <v>0.67094208695319257</v>
      </c>
      <c r="O542" s="19">
        <f t="shared" ca="1" si="726"/>
        <v>6.8610980330734428E-2</v>
      </c>
      <c r="P542" s="72">
        <f t="shared" ca="1" si="727"/>
        <v>5.6332218589255395E-4</v>
      </c>
      <c r="Q542" s="72">
        <f t="shared" ca="1" si="728"/>
        <v>6.9414891110898135E-5</v>
      </c>
      <c r="R542" s="72">
        <f t="shared" ca="1" si="729"/>
        <v>1.5956435825512528E-7</v>
      </c>
      <c r="S542" s="19">
        <f t="shared" ca="1" si="730"/>
        <v>1.4475723462476953E-4</v>
      </c>
      <c r="T542" s="19">
        <f t="shared" ca="1" si="731"/>
        <v>0.99999998952267144</v>
      </c>
      <c r="U542" s="19">
        <f t="shared" ca="1" si="732"/>
        <v>1.447572351303259E-4</v>
      </c>
      <c r="V542" s="19">
        <f t="shared" ca="1" si="733"/>
        <v>0.32969631691254236</v>
      </c>
      <c r="W542" s="19">
        <f t="shared" ca="1" si="734"/>
        <v>0.67030368308745758</v>
      </c>
      <c r="X542" s="19">
        <f t="shared" ca="1" si="735"/>
        <v>6.7723916207297119E-2</v>
      </c>
      <c r="Y542" s="72">
        <f t="shared" ca="1" si="736"/>
        <v>5.6278708471713785E-4</v>
      </c>
      <c r="Z542" s="72">
        <f t="shared" ca="1" si="737"/>
        <v>6.941525874728644E-5</v>
      </c>
      <c r="AA542" s="72">
        <f t="shared" ca="1" si="738"/>
        <v>3.6763638830525792E-10</v>
      </c>
      <c r="AB542" s="19">
        <f t="shared" ca="1" si="739"/>
        <v>1.4475735583334838E-4</v>
      </c>
      <c r="AC542" s="19">
        <f t="shared" ca="1" si="740"/>
        <v>0.9999999895226539</v>
      </c>
      <c r="AD542" s="19">
        <f t="shared" ca="1" si="741"/>
        <v>1.4475735633890602E-4</v>
      </c>
      <c r="AE542" s="19">
        <f t="shared" ca="1" si="742"/>
        <v>0.32969778699249364</v>
      </c>
      <c r="AF542" s="19">
        <f t="shared" ca="1" si="743"/>
        <v>0.67030221300750636</v>
      </c>
      <c r="AG542" s="19">
        <f t="shared" ca="1" si="744"/>
        <v>6.7721871576756576E-2</v>
      </c>
      <c r="AH542" s="72">
        <f t="shared" ca="1" si="745"/>
        <v>5.6278585251473762E-4</v>
      </c>
      <c r="AI542" s="72">
        <f t="shared" ca="1" si="746"/>
        <v>6.9415259594320932E-5</v>
      </c>
      <c r="AJ542" s="72">
        <f t="shared" ca="1" si="747"/>
        <v>8.4703449224239613E-13</v>
      </c>
      <c r="AK542" s="19">
        <f t="shared" ca="1" si="748"/>
        <v>1.4475735611263973E-4</v>
      </c>
      <c r="AL542" s="19">
        <f t="shared" ca="1" si="749"/>
        <v>0.9999999895226539</v>
      </c>
      <c r="AM542" s="19">
        <f t="shared" ca="1" si="750"/>
        <v>1.4475735661819737E-4</v>
      </c>
      <c r="AN542" s="19">
        <f t="shared" ca="1" si="751"/>
        <v>0.32969779037949526</v>
      </c>
      <c r="AO542" s="19">
        <f t="shared" ca="1" si="752"/>
        <v>0.89129936701887846</v>
      </c>
      <c r="AP542" s="19">
        <f t="shared" ca="1" si="753"/>
        <v>0.10870063298112154</v>
      </c>
      <c r="AQ542" s="72">
        <f t="shared" ca="1" si="754"/>
        <v>7.4791992727939606E-4</v>
      </c>
      <c r="AR542" s="72">
        <f t="shared" ca="1" si="755"/>
        <v>6.9415236849758649E-5</v>
      </c>
      <c r="AS542" s="72">
        <f t="shared" ca="1" si="756"/>
        <v>-2.2744562282834765E-11</v>
      </c>
      <c r="AT542" s="19">
        <f t="shared" ca="1" si="757"/>
        <v>1.4475734861381809E-4</v>
      </c>
      <c r="AU542" s="19">
        <f t="shared" ca="1" si="758"/>
        <v>0.99999998952265501</v>
      </c>
      <c r="AV542" s="19">
        <f t="shared" ca="1" si="759"/>
        <v>1.4475734911937566E-4</v>
      </c>
      <c r="AW542" s="19">
        <f t="shared" ca="1" si="760"/>
        <v>0.32969769943014582</v>
      </c>
      <c r="AX542" s="19">
        <f t="shared" ca="1" si="761"/>
        <v>0.67030230056985418</v>
      </c>
      <c r="AY542" s="19">
        <f t="shared" ca="1" si="762"/>
        <v>6.7721993361302912E-2</v>
      </c>
      <c r="AZ542" s="72">
        <f t="shared" ca="1" si="763"/>
        <v>5.6278592590838902E-4</v>
      </c>
      <c r="BA542" s="72">
        <f t="shared" ca="1" si="764"/>
        <v>6.9415259543869007E-5</v>
      </c>
      <c r="BB542" s="72">
        <f t="shared" ca="1" si="765"/>
        <v>2.2694110357753504E-11</v>
      </c>
      <c r="BC542" s="19">
        <f t="shared" ca="1" si="766"/>
        <v>1.4475735609600731E-4</v>
      </c>
      <c r="BD542" s="19">
        <f t="shared" ca="1" si="767"/>
        <v>0.9999999895226539</v>
      </c>
      <c r="BE542" s="19">
        <f t="shared" ca="1" si="768"/>
        <v>1.4475735660156495E-4</v>
      </c>
      <c r="BF542" s="19">
        <f t="shared" ca="1" si="769"/>
        <v>0.32969779017774836</v>
      </c>
      <c r="BG542" s="19">
        <f t="shared" ca="1" si="770"/>
        <v>0.67030220982225164</v>
      </c>
      <c r="BH542" s="19">
        <f t="shared" ca="1" si="771"/>
        <v>6.7721867146600667E-2</v>
      </c>
      <c r="BI542" s="72">
        <f t="shared" ca="1" si="772"/>
        <v>5.6278584984489747E-4</v>
      </c>
      <c r="BJ542" s="72">
        <f t="shared" ca="1" si="773"/>
        <v>6.9415259596156256E-5</v>
      </c>
      <c r="BK542" s="72">
        <f t="shared" ca="1" si="774"/>
        <v>5.2287248966317867E-14</v>
      </c>
      <c r="BL542" s="72">
        <f t="shared" ca="1" si="775"/>
        <v>4.5174995594376294E-3</v>
      </c>
      <c r="BM542" s="72">
        <f t="shared" ca="1" si="776"/>
        <v>1.0011284200703092</v>
      </c>
      <c r="BN542" s="72">
        <f t="shared" ca="1" si="777"/>
        <v>1.1268305577896919E-3</v>
      </c>
      <c r="BO542" s="72">
        <f t="shared" ca="1" si="778"/>
        <v>1.1001053590021506E-8</v>
      </c>
      <c r="BP542" s="72">
        <f t="shared" ca="1" si="779"/>
        <v>921.15500879399076</v>
      </c>
      <c r="BQ542" s="72">
        <f t="shared" ca="1" si="780"/>
        <v>0.40721863700292732</v>
      </c>
      <c r="BR542" s="72">
        <f t="shared" ca="1" si="781"/>
        <v>-2.7343352151302232</v>
      </c>
      <c r="BS542" s="72">
        <f t="shared" ca="1" si="782"/>
        <v>0.40725743845956996</v>
      </c>
      <c r="BT542" s="72">
        <f t="shared" ca="1" si="783"/>
        <v>23.33190923933762</v>
      </c>
      <c r="BU542" s="72">
        <f t="shared" ca="1" si="784"/>
        <v>-156.6658676009578</v>
      </c>
      <c r="BV542" s="72">
        <f t="shared" ca="1" si="785"/>
        <v>23.334132399042232</v>
      </c>
    </row>
    <row r="543" spans="1:74">
      <c r="A543" s="13">
        <f ca="1">'MGRS to'!AO543</f>
        <v>34.06761282515685</v>
      </c>
      <c r="B543" s="13">
        <f ca="1">'MGRS to'!AP543</f>
        <v>-6.8044513034223302</v>
      </c>
      <c r="C543" s="19">
        <f t="shared" ca="1" si="714"/>
        <v>0.59459201209363433</v>
      </c>
      <c r="D543" s="19">
        <f t="shared" ca="1" si="715"/>
        <v>-0.11876007903633937</v>
      </c>
      <c r="E543" s="19">
        <f t="shared" ca="1" si="716"/>
        <v>0.59321661612815479</v>
      </c>
      <c r="F543" s="19">
        <f t="shared" ca="1" si="717"/>
        <v>0.59303456101053498</v>
      </c>
      <c r="G543" s="19">
        <f t="shared" ca="1" si="718"/>
        <v>-1.8133962534241932E-4</v>
      </c>
      <c r="H543" s="19">
        <f t="shared" ca="1" si="719"/>
        <v>-1.8133962534241932E-4</v>
      </c>
      <c r="I543" s="19">
        <f t="shared" ca="1" si="720"/>
        <v>0</v>
      </c>
      <c r="J543" s="19">
        <f t="shared" ca="1" si="721"/>
        <v>2.3612309755070848E-4</v>
      </c>
      <c r="K543" s="19">
        <f t="shared" ca="1" si="722"/>
        <v>0.99999997212294101</v>
      </c>
      <c r="L543" s="19">
        <f t="shared" ca="1" si="723"/>
        <v>2.3612309974484769E-4</v>
      </c>
      <c r="M543" s="19">
        <f t="shared" ca="1" si="724"/>
        <v>-0.52804432331267559</v>
      </c>
      <c r="N543" s="19">
        <f t="shared" ca="1" si="725"/>
        <v>1.5280443233126757</v>
      </c>
      <c r="O543" s="19">
        <f t="shared" ca="1" si="726"/>
        <v>0.59107044660596975</v>
      </c>
      <c r="P543" s="72">
        <f t="shared" ca="1" si="727"/>
        <v>1.2801837129339274E-3</v>
      </c>
      <c r="Q543" s="72">
        <f t="shared" ca="1" si="728"/>
        <v>-1.817574462585906E-4</v>
      </c>
      <c r="R543" s="72">
        <f t="shared" ca="1" si="729"/>
        <v>-4.1782091617128246E-7</v>
      </c>
      <c r="S543" s="19">
        <f t="shared" ca="1" si="730"/>
        <v>2.3634387646374408E-4</v>
      </c>
      <c r="T543" s="19">
        <f t="shared" ca="1" si="731"/>
        <v>0.99999997207078561</v>
      </c>
      <c r="U543" s="19">
        <f t="shared" ca="1" si="732"/>
        <v>2.363438786640437E-4</v>
      </c>
      <c r="V543" s="19">
        <f t="shared" ca="1" si="733"/>
        <v>-0.52876657411404693</v>
      </c>
      <c r="W543" s="19">
        <f t="shared" ca="1" si="734"/>
        <v>1.528766574114047</v>
      </c>
      <c r="X543" s="19">
        <f t="shared" ca="1" si="735"/>
        <v>0.59126364130473963</v>
      </c>
      <c r="Y543" s="72">
        <f t="shared" ca="1" si="736"/>
        <v>1.2807864817884096E-3</v>
      </c>
      <c r="Z543" s="72">
        <f t="shared" ca="1" si="737"/>
        <v>-1.8175840895146781E-4</v>
      </c>
      <c r="AA543" s="72">
        <f t="shared" ca="1" si="738"/>
        <v>-9.6269287721130296E-10</v>
      </c>
      <c r="AB543" s="19">
        <f t="shared" ca="1" si="739"/>
        <v>2.3634438550435461E-4</v>
      </c>
      <c r="AC543" s="19">
        <f t="shared" ca="1" si="740"/>
        <v>0.99999997207066538</v>
      </c>
      <c r="AD543" s="19">
        <f t="shared" ca="1" si="741"/>
        <v>2.3634438770466843E-4</v>
      </c>
      <c r="AE543" s="19">
        <f t="shared" ca="1" si="742"/>
        <v>-0.52876823590042532</v>
      </c>
      <c r="AF543" s="19">
        <f t="shared" ca="1" si="743"/>
        <v>1.5287682359004253</v>
      </c>
      <c r="AG543" s="19">
        <f t="shared" ca="1" si="744"/>
        <v>0.59126408560510324</v>
      </c>
      <c r="AH543" s="72">
        <f t="shared" ca="1" si="745"/>
        <v>1.2807878686629394E-3</v>
      </c>
      <c r="AI543" s="72">
        <f t="shared" ca="1" si="746"/>
        <v>-1.8175841116958936E-4</v>
      </c>
      <c r="AJ543" s="72">
        <f t="shared" ca="1" si="747"/>
        <v>-2.2181215468975585E-12</v>
      </c>
      <c r="AK543" s="19">
        <f t="shared" ca="1" si="748"/>
        <v>2.3634438667724248E-4</v>
      </c>
      <c r="AL543" s="19">
        <f t="shared" ca="1" si="749"/>
        <v>0.99999997207066516</v>
      </c>
      <c r="AM543" s="19">
        <f t="shared" ca="1" si="750"/>
        <v>2.3634438887755634E-4</v>
      </c>
      <c r="AN543" s="19">
        <f t="shared" ca="1" si="751"/>
        <v>-0.5287682397292669</v>
      </c>
      <c r="AO543" s="19">
        <f t="shared" ca="1" si="752"/>
        <v>0.72040414865361257</v>
      </c>
      <c r="AP543" s="19">
        <f t="shared" ca="1" si="753"/>
        <v>0.27959585134638743</v>
      </c>
      <c r="AQ543" s="72">
        <f t="shared" ca="1" si="754"/>
        <v>6.0477536982428382E-4</v>
      </c>
      <c r="AR543" s="72">
        <f t="shared" ca="1" si="755"/>
        <v>-1.8175844814305323E-4</v>
      </c>
      <c r="AS543" s="72">
        <f t="shared" ca="1" si="756"/>
        <v>-3.6973463868458442E-11</v>
      </c>
      <c r="AT543" s="19">
        <f t="shared" ca="1" si="757"/>
        <v>2.3634440622764168E-4</v>
      </c>
      <c r="AU543" s="19">
        <f t="shared" ca="1" si="758"/>
        <v>0.99999997207066049</v>
      </c>
      <c r="AV543" s="19">
        <f t="shared" ca="1" si="759"/>
        <v>2.3634440842795607E-4</v>
      </c>
      <c r="AW543" s="19">
        <f t="shared" ca="1" si="760"/>
        <v>-0.52876830355209425</v>
      </c>
      <c r="AX543" s="19">
        <f t="shared" ca="1" si="761"/>
        <v>1.5287683035520943</v>
      </c>
      <c r="AY543" s="19">
        <f t="shared" ca="1" si="762"/>
        <v>0.59126410369264293</v>
      </c>
      <c r="AZ543" s="72">
        <f t="shared" ca="1" si="763"/>
        <v>1.2807879251228896E-3</v>
      </c>
      <c r="BA543" s="72">
        <f t="shared" ca="1" si="764"/>
        <v>-1.817584112598899E-4</v>
      </c>
      <c r="BB543" s="72">
        <f t="shared" ca="1" si="765"/>
        <v>3.6883163325807447E-11</v>
      </c>
      <c r="BC543" s="19">
        <f t="shared" ca="1" si="766"/>
        <v>2.3634438672495364E-4</v>
      </c>
      <c r="BD543" s="19">
        <f t="shared" ca="1" si="767"/>
        <v>0.99999997207066504</v>
      </c>
      <c r="BE543" s="19">
        <f t="shared" ca="1" si="768"/>
        <v>2.3634438892526749E-4</v>
      </c>
      <c r="BF543" s="19">
        <f t="shared" ca="1" si="769"/>
        <v>-0.52876823988522448</v>
      </c>
      <c r="BG543" s="19">
        <f t="shared" ca="1" si="770"/>
        <v>1.5287682398852245</v>
      </c>
      <c r="BH543" s="19">
        <f t="shared" ca="1" si="771"/>
        <v>0.59126408667049035</v>
      </c>
      <c r="BI543" s="72">
        <f t="shared" ca="1" si="772"/>
        <v>1.2807878719885272E-3</v>
      </c>
      <c r="BJ543" s="72">
        <f t="shared" ca="1" si="773"/>
        <v>-1.8175841117490816E-4</v>
      </c>
      <c r="BK543" s="72">
        <f t="shared" ca="1" si="774"/>
        <v>8.4981744948378624E-14</v>
      </c>
      <c r="BL543" s="72">
        <f t="shared" ca="1" si="775"/>
        <v>1.0303128572401852E-2</v>
      </c>
      <c r="BM543" s="72">
        <f t="shared" ca="1" si="776"/>
        <v>1.0025708273942784</v>
      </c>
      <c r="BN543" s="72">
        <f t="shared" ca="1" si="777"/>
        <v>2.5625913571627138E-3</v>
      </c>
      <c r="BO543" s="72">
        <f t="shared" ca="1" si="778"/>
        <v>3.5798431830629926E-7</v>
      </c>
      <c r="BP543" s="72">
        <f t="shared" ca="1" si="779"/>
        <v>1503.9636401034436</v>
      </c>
      <c r="BQ543" s="72">
        <f t="shared" ca="1" si="780"/>
        <v>-2.4523157830612665</v>
      </c>
      <c r="BR543" s="72">
        <f t="shared" ca="1" si="781"/>
        <v>0.68917527566818748</v>
      </c>
      <c r="BS543" s="72">
        <f t="shared" ca="1" si="782"/>
        <v>3.8307679292579806</v>
      </c>
      <c r="BT543" s="72">
        <f t="shared" ca="1" si="783"/>
        <v>219.49265559726985</v>
      </c>
      <c r="BU543" s="72">
        <f t="shared" ca="1" si="784"/>
        <v>39.486834640552196</v>
      </c>
      <c r="BV543" s="72">
        <f t="shared" ca="1" si="785"/>
        <v>219.48683464055216</v>
      </c>
    </row>
    <row r="544" spans="1:74">
      <c r="A544" s="13">
        <f ca="1">'MGRS to'!AO544</f>
        <v>34.057032540236904</v>
      </c>
      <c r="B544" s="13">
        <f ca="1">'MGRS to'!AP544</f>
        <v>-6.7906415449211366</v>
      </c>
      <c r="C544" s="19">
        <f t="shared" ca="1" si="714"/>
        <v>0.59440735128598221</v>
      </c>
      <c r="D544" s="19">
        <f t="shared" ca="1" si="715"/>
        <v>-0.11851905328158825</v>
      </c>
      <c r="E544" s="19">
        <f t="shared" ca="1" si="716"/>
        <v>0.59303456101053498</v>
      </c>
      <c r="F544" s="19">
        <f t="shared" ca="1" si="717"/>
        <v>0.59285013202274317</v>
      </c>
      <c r="G544" s="19">
        <f t="shared" ca="1" si="718"/>
        <v>2.4102575475111465E-4</v>
      </c>
      <c r="H544" s="19">
        <f t="shared" ca="1" si="719"/>
        <v>2.4102575475111465E-4</v>
      </c>
      <c r="I544" s="19">
        <f t="shared" ca="1" si="720"/>
        <v>0</v>
      </c>
      <c r="J544" s="19">
        <f t="shared" ca="1" si="721"/>
        <v>2.7196899456292218E-4</v>
      </c>
      <c r="K544" s="19">
        <f t="shared" ca="1" si="722"/>
        <v>0.99999996301643224</v>
      </c>
      <c r="L544" s="19">
        <f t="shared" ca="1" si="723"/>
        <v>2.7196899791571684E-4</v>
      </c>
      <c r="M544" s="19">
        <f t="shared" ca="1" si="724"/>
        <v>0.60949122630114316</v>
      </c>
      <c r="N544" s="19">
        <f t="shared" ca="1" si="725"/>
        <v>0.39050877369885684</v>
      </c>
      <c r="O544" s="19">
        <f t="shared" ca="1" si="726"/>
        <v>-0.59925410620071218</v>
      </c>
      <c r="P544" s="72">
        <f t="shared" ca="1" si="727"/>
        <v>3.2810152975557716E-4</v>
      </c>
      <c r="Q544" s="72">
        <f t="shared" ca="1" si="728"/>
        <v>2.4158123404149546E-4</v>
      </c>
      <c r="R544" s="72">
        <f t="shared" ca="1" si="729"/>
        <v>5.554792903808049E-7</v>
      </c>
      <c r="S544" s="19">
        <f t="shared" ca="1" si="730"/>
        <v>2.7230773348398959E-4</v>
      </c>
      <c r="T544" s="19">
        <f t="shared" ca="1" si="731"/>
        <v>0.99999996292424842</v>
      </c>
      <c r="U544" s="19">
        <f t="shared" ca="1" si="732"/>
        <v>2.723077368493276E-4</v>
      </c>
      <c r="V544" s="19">
        <f t="shared" ca="1" si="733"/>
        <v>0.6101359606296417</v>
      </c>
      <c r="W544" s="19">
        <f t="shared" ca="1" si="734"/>
        <v>0.3898640393703583</v>
      </c>
      <c r="X544" s="19">
        <f t="shared" ca="1" si="735"/>
        <v>-0.60189885906383767</v>
      </c>
      <c r="Y544" s="72">
        <f t="shared" ca="1" si="736"/>
        <v>3.2756036028254979E-4</v>
      </c>
      <c r="Z544" s="72">
        <f t="shared" ca="1" si="737"/>
        <v>2.4158251422487089E-4</v>
      </c>
      <c r="AA544" s="72">
        <f t="shared" ca="1" si="738"/>
        <v>1.2801833754313638E-9</v>
      </c>
      <c r="AB544" s="19">
        <f t="shared" ca="1" si="739"/>
        <v>2.723085145707987E-4</v>
      </c>
      <c r="AC544" s="19">
        <f t="shared" ca="1" si="740"/>
        <v>0.9999999629240357</v>
      </c>
      <c r="AD544" s="19">
        <f t="shared" ca="1" si="741"/>
        <v>2.7230851793616571E-4</v>
      </c>
      <c r="AE544" s="19">
        <f t="shared" ca="1" si="742"/>
        <v>0.61013744373552214</v>
      </c>
      <c r="AF544" s="19">
        <f t="shared" ca="1" si="743"/>
        <v>0.38986255626447786</v>
      </c>
      <c r="AG544" s="19">
        <f t="shared" ca="1" si="744"/>
        <v>-0.60190495296951685</v>
      </c>
      <c r="AH544" s="72">
        <f t="shared" ca="1" si="745"/>
        <v>3.275591154086619E-4</v>
      </c>
      <c r="AI544" s="72">
        <f t="shared" ca="1" si="746"/>
        <v>2.4158251717524095E-4</v>
      </c>
      <c r="AJ544" s="72">
        <f t="shared" ca="1" si="747"/>
        <v>2.9503700643609271E-12</v>
      </c>
      <c r="AK544" s="19">
        <f t="shared" ca="1" si="748"/>
        <v>2.7230851637096565E-4</v>
      </c>
      <c r="AL544" s="19">
        <f t="shared" ca="1" si="749"/>
        <v>0.99999996292403526</v>
      </c>
      <c r="AM544" s="19">
        <f t="shared" ca="1" si="750"/>
        <v>2.7230851973633266E-4</v>
      </c>
      <c r="AN544" s="19">
        <f t="shared" ca="1" si="751"/>
        <v>0.61013744715346185</v>
      </c>
      <c r="AO544" s="19">
        <f t="shared" ca="1" si="752"/>
        <v>0.62773229558105648</v>
      </c>
      <c r="AP544" s="19">
        <f t="shared" ca="1" si="753"/>
        <v>0.37226770441894352</v>
      </c>
      <c r="AQ544" s="72">
        <f t="shared" ca="1" si="754"/>
        <v>5.2710046697824542E-4</v>
      </c>
      <c r="AR544" s="72">
        <f t="shared" ca="1" si="755"/>
        <v>2.4158262516043829E-4</v>
      </c>
      <c r="AS544" s="72">
        <f t="shared" ca="1" si="756"/>
        <v>1.0798519733566311E-10</v>
      </c>
      <c r="AT544" s="19">
        <f t="shared" ca="1" si="757"/>
        <v>2.7230858225677602E-4</v>
      </c>
      <c r="AU544" s="19">
        <f t="shared" ca="1" si="758"/>
        <v>0.99999996292401727</v>
      </c>
      <c r="AV544" s="19">
        <f t="shared" ca="1" si="759"/>
        <v>2.7230858562214553E-4</v>
      </c>
      <c r="AW544" s="19">
        <f t="shared" ca="1" si="760"/>
        <v>0.61013757225487053</v>
      </c>
      <c r="AX544" s="19">
        <f t="shared" ca="1" si="761"/>
        <v>0.38986242774512947</v>
      </c>
      <c r="AY544" s="19">
        <f t="shared" ca="1" si="762"/>
        <v>-0.60190548104241759</v>
      </c>
      <c r="AZ544" s="72">
        <f t="shared" ca="1" si="763"/>
        <v>3.2755900753343622E-4</v>
      </c>
      <c r="BA544" s="72">
        <f t="shared" ca="1" si="764"/>
        <v>2.4158251743090821E-4</v>
      </c>
      <c r="BB544" s="72">
        <f t="shared" ca="1" si="765"/>
        <v>-1.0772953007638121E-10</v>
      </c>
      <c r="BC544" s="19">
        <f t="shared" ca="1" si="766"/>
        <v>2.7230851652693962E-4</v>
      </c>
      <c r="BD544" s="19">
        <f t="shared" ca="1" si="767"/>
        <v>0.99999996292403526</v>
      </c>
      <c r="BE544" s="19">
        <f t="shared" ca="1" si="768"/>
        <v>2.7230851989230664E-4</v>
      </c>
      <c r="BF544" s="19">
        <f t="shared" ca="1" si="769"/>
        <v>0.61013744744969456</v>
      </c>
      <c r="BG544" s="19">
        <f t="shared" ca="1" si="770"/>
        <v>0.38986255255030544</v>
      </c>
      <c r="BH544" s="19">
        <f t="shared" ca="1" si="771"/>
        <v>-0.60190496823066764</v>
      </c>
      <c r="BI544" s="72">
        <f t="shared" ca="1" si="772"/>
        <v>3.2755911229109867E-4</v>
      </c>
      <c r="BJ544" s="72">
        <f t="shared" ca="1" si="773"/>
        <v>2.4158251718262974E-4</v>
      </c>
      <c r="BK544" s="72">
        <f t="shared" ca="1" si="774"/>
        <v>-2.482784756865225E-13</v>
      </c>
      <c r="BL544" s="72">
        <f t="shared" ca="1" si="775"/>
        <v>2.6274774028482825E-3</v>
      </c>
      <c r="BM544" s="72">
        <f t="shared" ca="1" si="776"/>
        <v>1.0006565460964754</v>
      </c>
      <c r="BN544" s="72">
        <f t="shared" ca="1" si="777"/>
        <v>6.5600770467385433E-4</v>
      </c>
      <c r="BO544" s="72">
        <f t="shared" ca="1" si="778"/>
        <v>-1.0753024772091752E-7</v>
      </c>
      <c r="BP544" s="72">
        <f t="shared" ca="1" si="779"/>
        <v>1732.8182858005371</v>
      </c>
      <c r="BQ544" s="72">
        <f t="shared" ca="1" si="780"/>
        <v>2.3170873291091101</v>
      </c>
      <c r="BR544" s="72">
        <f t="shared" ca="1" si="781"/>
        <v>-0.82437032731721549</v>
      </c>
      <c r="BS544" s="72">
        <f t="shared" ca="1" si="782"/>
        <v>2.3172223262725775</v>
      </c>
      <c r="BT544" s="72">
        <f t="shared" ca="1" si="783"/>
        <v>132.75932472119234</v>
      </c>
      <c r="BU544" s="72">
        <f t="shared" ca="1" si="784"/>
        <v>-47.232940511094689</v>
      </c>
      <c r="BV544" s="72">
        <f t="shared" ca="1" si="785"/>
        <v>132.76705948890532</v>
      </c>
    </row>
    <row r="545" spans="1:74">
      <c r="A545" s="13">
        <f ca="1">'MGRS to'!AO545</f>
        <v>34.046272818568525</v>
      </c>
      <c r="B545" s="13">
        <f ca="1">'MGRS to'!AP545</f>
        <v>-6.8085869491803361</v>
      </c>
      <c r="C545" s="19">
        <f t="shared" ca="1" si="714"/>
        <v>0.59421955871627075</v>
      </c>
      <c r="D545" s="19">
        <f t="shared" ca="1" si="715"/>
        <v>-0.11883225967151269</v>
      </c>
      <c r="E545" s="19">
        <f t="shared" ca="1" si="716"/>
        <v>0.59285013202274317</v>
      </c>
      <c r="F545" s="19">
        <f t="shared" ca="1" si="717"/>
        <v>0.59266257542187595</v>
      </c>
      <c r="G545" s="19">
        <f t="shared" ca="1" si="718"/>
        <v>-3.1320638992443639E-4</v>
      </c>
      <c r="H545" s="19">
        <f t="shared" ca="1" si="719"/>
        <v>-3.1320638992443639E-4</v>
      </c>
      <c r="I545" s="19">
        <f t="shared" ca="1" si="720"/>
        <v>0</v>
      </c>
      <c r="J545" s="19">
        <f t="shared" ca="1" si="721"/>
        <v>3.2040651304736292E-4</v>
      </c>
      <c r="K545" s="19">
        <f t="shared" ca="1" si="722"/>
        <v>0.99999994866983177</v>
      </c>
      <c r="L545" s="19">
        <f t="shared" ca="1" si="723"/>
        <v>3.2040651852953644E-4</v>
      </c>
      <c r="M545" s="19">
        <f t="shared" ca="1" si="724"/>
        <v>-0.67245234617601746</v>
      </c>
      <c r="N545" s="19">
        <f t="shared" ca="1" si="725"/>
        <v>1.6724523461760175</v>
      </c>
      <c r="O545" s="19">
        <f t="shared" ca="1" si="726"/>
        <v>0.62678871533926772</v>
      </c>
      <c r="P545" s="72">
        <f t="shared" ca="1" si="727"/>
        <v>1.4006585826857535E-3</v>
      </c>
      <c r="Q545" s="72">
        <f t="shared" ca="1" si="728"/>
        <v>-3.1392840203772992E-4</v>
      </c>
      <c r="R545" s="72">
        <f t="shared" ca="1" si="729"/>
        <v>-7.2201211329353358E-7</v>
      </c>
      <c r="S545" s="19">
        <f t="shared" ca="1" si="730"/>
        <v>3.2089222322903376E-4</v>
      </c>
      <c r="T545" s="19">
        <f t="shared" ca="1" si="731"/>
        <v>0.99999994851408913</v>
      </c>
      <c r="U545" s="19">
        <f t="shared" ca="1" si="732"/>
        <v>3.2089222873617668E-4</v>
      </c>
      <c r="V545" s="19">
        <f t="shared" ca="1" si="733"/>
        <v>-0.67298231565860989</v>
      </c>
      <c r="W545" s="19">
        <f t="shared" ca="1" si="734"/>
        <v>1.6729823156586099</v>
      </c>
      <c r="X545" s="19">
        <f t="shared" ca="1" si="735"/>
        <v>0.62690694151644843</v>
      </c>
      <c r="Y545" s="72">
        <f t="shared" ca="1" si="736"/>
        <v>1.4011005569137963E-3</v>
      </c>
      <c r="Z545" s="72">
        <f t="shared" ca="1" si="737"/>
        <v>-3.1393006644052867E-4</v>
      </c>
      <c r="AA545" s="72">
        <f t="shared" ca="1" si="738"/>
        <v>-1.6644027987441912E-9</v>
      </c>
      <c r="AB545" s="19">
        <f t="shared" ca="1" si="739"/>
        <v>3.2089334334364588E-4</v>
      </c>
      <c r="AC545" s="19">
        <f t="shared" ca="1" si="740"/>
        <v>0.99999994851372975</v>
      </c>
      <c r="AD545" s="19">
        <f t="shared" ca="1" si="741"/>
        <v>3.2089334885084642E-4</v>
      </c>
      <c r="AE545" s="19">
        <f t="shared" ca="1" si="742"/>
        <v>-0.67298353457943916</v>
      </c>
      <c r="AF545" s="19">
        <f t="shared" ca="1" si="743"/>
        <v>1.6729835345794393</v>
      </c>
      <c r="AG545" s="19">
        <f t="shared" ca="1" si="744"/>
        <v>0.62690721334831467</v>
      </c>
      <c r="AH545" s="72">
        <f t="shared" ca="1" si="745"/>
        <v>1.4011015734456665E-3</v>
      </c>
      <c r="AI545" s="72">
        <f t="shared" ca="1" si="746"/>
        <v>-3.139300702773572E-4</v>
      </c>
      <c r="AJ545" s="72">
        <f t="shared" ca="1" si="747"/>
        <v>-3.8368285328396756E-12</v>
      </c>
      <c r="AK545" s="19">
        <f t="shared" ca="1" si="748"/>
        <v>3.2089334592576995E-4</v>
      </c>
      <c r="AL545" s="19">
        <f t="shared" ca="1" si="749"/>
        <v>0.99999994851372886</v>
      </c>
      <c r="AM545" s="19">
        <f t="shared" ca="1" si="750"/>
        <v>3.2089335143297066E-4</v>
      </c>
      <c r="AN545" s="19">
        <f t="shared" ca="1" si="751"/>
        <v>-0.67298353738931171</v>
      </c>
      <c r="AO545" s="19">
        <f t="shared" ca="1" si="752"/>
        <v>0.5470931584029689</v>
      </c>
      <c r="AP545" s="19">
        <f t="shared" ca="1" si="753"/>
        <v>0.4529068415970311</v>
      </c>
      <c r="AQ545" s="72">
        <f t="shared" ca="1" si="754"/>
        <v>4.5948158605099758E-4</v>
      </c>
      <c r="AR545" s="72">
        <f t="shared" ca="1" si="755"/>
        <v>-3.1393026721535734E-4</v>
      </c>
      <c r="AS545" s="72">
        <f t="shared" ca="1" si="756"/>
        <v>-1.9693800014158533E-10</v>
      </c>
      <c r="AT545" s="19">
        <f t="shared" ca="1" si="757"/>
        <v>3.2089347846178174E-4</v>
      </c>
      <c r="AU545" s="19">
        <f t="shared" ca="1" si="758"/>
        <v>0.99999994851368634</v>
      </c>
      <c r="AV545" s="19">
        <f t="shared" ca="1" si="759"/>
        <v>3.2089348396898933E-4</v>
      </c>
      <c r="AW545" s="19">
        <f t="shared" ca="1" si="760"/>
        <v>-0.67298368161552768</v>
      </c>
      <c r="AX545" s="19">
        <f t="shared" ca="1" si="761"/>
        <v>1.6729836816155277</v>
      </c>
      <c r="AY545" s="19">
        <f t="shared" ca="1" si="762"/>
        <v>0.62690724613884585</v>
      </c>
      <c r="AZ545" s="72">
        <f t="shared" ca="1" si="763"/>
        <v>1.4011016960679616E-3</v>
      </c>
      <c r="BA545" s="72">
        <f t="shared" ca="1" si="764"/>
        <v>-3.1393007074018901E-4</v>
      </c>
      <c r="BB545" s="72">
        <f t="shared" ca="1" si="765"/>
        <v>1.9647516832877951E-10</v>
      </c>
      <c r="BC545" s="19">
        <f t="shared" ca="1" si="766"/>
        <v>3.2089334623725506E-4</v>
      </c>
      <c r="BD545" s="19">
        <f t="shared" ca="1" si="767"/>
        <v>0.99999994851372886</v>
      </c>
      <c r="BE545" s="19">
        <f t="shared" ca="1" si="768"/>
        <v>3.2089335174445577E-4</v>
      </c>
      <c r="BF545" s="19">
        <f t="shared" ca="1" si="769"/>
        <v>-0.67298353772824893</v>
      </c>
      <c r="BG545" s="19">
        <f t="shared" ca="1" si="770"/>
        <v>1.6729835377282489</v>
      </c>
      <c r="BH545" s="19">
        <f t="shared" ca="1" si="771"/>
        <v>0.62690721405053096</v>
      </c>
      <c r="BI545" s="72">
        <f t="shared" ca="1" si="772"/>
        <v>1.4011015760716494E-3</v>
      </c>
      <c r="BJ545" s="72">
        <f t="shared" ca="1" si="773"/>
        <v>-3.1393007028726892E-4</v>
      </c>
      <c r="BK545" s="72">
        <f t="shared" ca="1" si="774"/>
        <v>4.5292009075506567E-13</v>
      </c>
      <c r="BL545" s="72">
        <f t="shared" ca="1" si="775"/>
        <v>1.1275067102401311E-2</v>
      </c>
      <c r="BM545" s="72">
        <f t="shared" ca="1" si="776"/>
        <v>1.002812835513827</v>
      </c>
      <c r="BN545" s="72">
        <f t="shared" ca="1" si="777"/>
        <v>2.802978724714101E-3</v>
      </c>
      <c r="BO545" s="72">
        <f t="shared" ca="1" si="778"/>
        <v>5.6374056462171263E-7</v>
      </c>
      <c r="BP545" s="72">
        <f t="shared" ca="1" si="779"/>
        <v>2041.9836503728047</v>
      </c>
      <c r="BQ545" s="72">
        <f t="shared" ca="1" si="780"/>
        <v>-2.1971416020809587</v>
      </c>
      <c r="BR545" s="72">
        <f t="shared" ca="1" si="781"/>
        <v>0.94427567470183404</v>
      </c>
      <c r="BS545" s="72">
        <f t="shared" ca="1" si="782"/>
        <v>4.0858683282916273</v>
      </c>
      <c r="BT545" s="72">
        <f t="shared" ca="1" si="783"/>
        <v>234.11305920814891</v>
      </c>
      <c r="BU545" s="72">
        <f t="shared" ca="1" si="784"/>
        <v>54.103010857283337</v>
      </c>
      <c r="BV545" s="72">
        <f t="shared" ca="1" si="785"/>
        <v>234.10301085728338</v>
      </c>
    </row>
    <row r="546" spans="1:74">
      <c r="A546" s="13">
        <f ca="1">'MGRS to'!AO546</f>
        <v>34.042635738101929</v>
      </c>
      <c r="B546" s="13">
        <f ca="1">'MGRS to'!AP546</f>
        <v>-6.8073808205679569</v>
      </c>
      <c r="C546" s="19">
        <f t="shared" ca="1" si="714"/>
        <v>0.59415607968696871</v>
      </c>
      <c r="D546" s="19">
        <f t="shared" ca="1" si="715"/>
        <v>-0.11881120875602418</v>
      </c>
      <c r="E546" s="19">
        <f t="shared" ca="1" si="716"/>
        <v>0.59266257542187595</v>
      </c>
      <c r="F546" s="19">
        <f t="shared" ca="1" si="717"/>
        <v>0.59259917620608016</v>
      </c>
      <c r="G546" s="19">
        <f t="shared" ca="1" si="718"/>
        <v>2.1050915488513011E-5</v>
      </c>
      <c r="H546" s="19">
        <f t="shared" ca="1" si="719"/>
        <v>2.1050915488513011E-5</v>
      </c>
      <c r="I546" s="19">
        <f t="shared" ca="1" si="720"/>
        <v>0</v>
      </c>
      <c r="J546" s="19">
        <f t="shared" ca="1" si="721"/>
        <v>6.5759818096037466E-5</v>
      </c>
      <c r="K546" s="19">
        <f t="shared" ca="1" si="722"/>
        <v>0.99999999783782312</v>
      </c>
      <c r="L546" s="19">
        <f t="shared" ca="1" si="723"/>
        <v>6.5759818143432252E-5</v>
      </c>
      <c r="M546" s="19">
        <f t="shared" ca="1" si="724"/>
        <v>0.22025005800618866</v>
      </c>
      <c r="N546" s="19">
        <f t="shared" ca="1" si="725"/>
        <v>0.77974994199381131</v>
      </c>
      <c r="O546" s="19">
        <f t="shared" ca="1" si="726"/>
        <v>0.19981337659107001</v>
      </c>
      <c r="P546" s="72">
        <f t="shared" ca="1" si="727"/>
        <v>6.5449830506058649E-4</v>
      </c>
      <c r="Q546" s="72">
        <f t="shared" ca="1" si="728"/>
        <v>2.1099450820737585E-5</v>
      </c>
      <c r="R546" s="72">
        <f t="shared" ca="1" si="729"/>
        <v>4.8535332224574154E-8</v>
      </c>
      <c r="S546" s="19">
        <f t="shared" ca="1" si="730"/>
        <v>6.5770519458465204E-5</v>
      </c>
      <c r="T546" s="19">
        <f t="shared" ca="1" si="731"/>
        <v>0.99999999783711946</v>
      </c>
      <c r="U546" s="19">
        <f t="shared" ca="1" si="732"/>
        <v>6.5770519505883125E-5</v>
      </c>
      <c r="V546" s="19">
        <f t="shared" ca="1" si="733"/>
        <v>0.22072195113254733</v>
      </c>
      <c r="W546" s="19">
        <f t="shared" ca="1" si="734"/>
        <v>0.77927804886745267</v>
      </c>
      <c r="X546" s="19">
        <f t="shared" ca="1" si="735"/>
        <v>0.19932882224301973</v>
      </c>
      <c r="Y546" s="72">
        <f t="shared" ca="1" si="736"/>
        <v>6.5410298746733256E-4</v>
      </c>
      <c r="Z546" s="72">
        <f t="shared" ca="1" si="737"/>
        <v>2.1099562724566718E-5</v>
      </c>
      <c r="AA546" s="72">
        <f t="shared" ca="1" si="738"/>
        <v>1.1190382913248099E-10</v>
      </c>
      <c r="AB546" s="19">
        <f t="shared" ca="1" si="739"/>
        <v>6.5770544158141848E-5</v>
      </c>
      <c r="AC546" s="19">
        <f t="shared" ca="1" si="740"/>
        <v>0.9999999978371179</v>
      </c>
      <c r="AD546" s="19">
        <f t="shared" ca="1" si="741"/>
        <v>6.5770544205559823E-5</v>
      </c>
      <c r="AE546" s="19">
        <f t="shared" ca="1" si="742"/>
        <v>0.22072303887061109</v>
      </c>
      <c r="AF546" s="19">
        <f t="shared" ca="1" si="743"/>
        <v>0.77927696112938893</v>
      </c>
      <c r="AG546" s="19">
        <f t="shared" ca="1" si="744"/>
        <v>0.19932770464227079</v>
      </c>
      <c r="AH546" s="72">
        <f t="shared" ca="1" si="745"/>
        <v>6.5410207623874887E-4</v>
      </c>
      <c r="AI546" s="72">
        <f t="shared" ca="1" si="746"/>
        <v>2.1099562982573953E-5</v>
      </c>
      <c r="AJ546" s="72">
        <f t="shared" ca="1" si="747"/>
        <v>2.5800723523253764E-13</v>
      </c>
      <c r="AK546" s="19">
        <f t="shared" ca="1" si="748"/>
        <v>6.5770544215038921E-5</v>
      </c>
      <c r="AL546" s="19">
        <f t="shared" ca="1" si="749"/>
        <v>0.99999999783711768</v>
      </c>
      <c r="AM546" s="19">
        <f t="shared" ca="1" si="750"/>
        <v>6.577054426245691E-5</v>
      </c>
      <c r="AN546" s="19">
        <f t="shared" ca="1" si="751"/>
        <v>0.22072304137868698</v>
      </c>
      <c r="AO546" s="19">
        <f t="shared" ca="1" si="752"/>
        <v>0.95128133900454248</v>
      </c>
      <c r="AP546" s="19">
        <f t="shared" ca="1" si="753"/>
        <v>4.8718660995457519E-2</v>
      </c>
      <c r="AQ546" s="72">
        <f t="shared" ca="1" si="754"/>
        <v>7.9813259346811667E-4</v>
      </c>
      <c r="AR546" s="72">
        <f t="shared" ca="1" si="755"/>
        <v>2.109955150654432E-5</v>
      </c>
      <c r="AS546" s="72">
        <f t="shared" ca="1" si="756"/>
        <v>-1.1476029633148647E-11</v>
      </c>
      <c r="AT546" s="19">
        <f t="shared" ca="1" si="757"/>
        <v>6.5770541682067787E-5</v>
      </c>
      <c r="AU546" s="19">
        <f t="shared" ca="1" si="758"/>
        <v>0.9999999978371179</v>
      </c>
      <c r="AV546" s="19">
        <f t="shared" ca="1" si="759"/>
        <v>6.5770541729485762E-5</v>
      </c>
      <c r="AW546" s="19">
        <f t="shared" ca="1" si="760"/>
        <v>0.22072292982819694</v>
      </c>
      <c r="AX546" s="19">
        <f t="shared" ca="1" si="761"/>
        <v>0.77927707017180303</v>
      </c>
      <c r="AY546" s="19">
        <f t="shared" ca="1" si="762"/>
        <v>0.19932781667846833</v>
      </c>
      <c r="AZ546" s="72">
        <f t="shared" ca="1" si="763"/>
        <v>6.5410216758662778E-4</v>
      </c>
      <c r="BA546" s="72">
        <f t="shared" ca="1" si="764"/>
        <v>2.1099562956709504E-5</v>
      </c>
      <c r="BB546" s="72">
        <f t="shared" ca="1" si="765"/>
        <v>1.1450165183948639E-11</v>
      </c>
      <c r="BC546" s="19">
        <f t="shared" ca="1" si="766"/>
        <v>6.5770544209329797E-5</v>
      </c>
      <c r="BD546" s="19">
        <f t="shared" ca="1" si="767"/>
        <v>0.99999999783711768</v>
      </c>
      <c r="BE546" s="19">
        <f t="shared" ca="1" si="768"/>
        <v>6.5770544256747786E-5</v>
      </c>
      <c r="BF546" s="19">
        <f t="shared" ca="1" si="769"/>
        <v>0.22072304112727792</v>
      </c>
      <c r="BG546" s="19">
        <f t="shared" ca="1" si="770"/>
        <v>0.77927695887272208</v>
      </c>
      <c r="BH546" s="19">
        <f t="shared" ca="1" si="771"/>
        <v>0.19932770232364605</v>
      </c>
      <c r="BI546" s="72">
        <f t="shared" ca="1" si="772"/>
        <v>6.5410207434827606E-4</v>
      </c>
      <c r="BJ546" s="72">
        <f t="shared" ca="1" si="773"/>
        <v>2.1099562983109186E-5</v>
      </c>
      <c r="BK546" s="72">
        <f t="shared" ca="1" si="774"/>
        <v>2.6399682543113909E-14</v>
      </c>
      <c r="BL546" s="72">
        <f t="shared" ca="1" si="775"/>
        <v>5.2519345256536454E-3</v>
      </c>
      <c r="BM546" s="72">
        <f t="shared" ca="1" si="776"/>
        <v>1.0013116935081332</v>
      </c>
      <c r="BN546" s="72">
        <f t="shared" ca="1" si="777"/>
        <v>1.3095462130863374E-3</v>
      </c>
      <c r="BO546" s="72">
        <f t="shared" ca="1" si="778"/>
        <v>1.7142041267466997E-8</v>
      </c>
      <c r="BP546" s="72">
        <f t="shared" ca="1" si="779"/>
        <v>418.52635085217707</v>
      </c>
      <c r="BQ546" s="72">
        <f t="shared" ca="1" si="780"/>
        <v>2.873423720808844</v>
      </c>
      <c r="BR546" s="72">
        <f t="shared" ca="1" si="781"/>
        <v>-0.26815714772132754</v>
      </c>
      <c r="BS546" s="72">
        <f t="shared" ca="1" si="782"/>
        <v>2.8734355058684655</v>
      </c>
      <c r="BT546" s="72">
        <f t="shared" ca="1" si="783"/>
        <v>164.63505195512414</v>
      </c>
      <c r="BU546" s="72">
        <f t="shared" ca="1" si="784"/>
        <v>-15.364272810698228</v>
      </c>
      <c r="BV546" s="72">
        <f t="shared" ca="1" si="785"/>
        <v>164.63572718930175</v>
      </c>
    </row>
    <row r="547" spans="1:74">
      <c r="A547" s="13">
        <f ca="1">'MGRS to'!AO547</f>
        <v>34.039512093557803</v>
      </c>
      <c r="B547" s="13">
        <f ca="1">'MGRS to'!AP547</f>
        <v>-6.8086742741403032</v>
      </c>
      <c r="C547" s="19">
        <f t="shared" ca="1" si="714"/>
        <v>0.59410156180501172</v>
      </c>
      <c r="D547" s="19">
        <f t="shared" ca="1" si="715"/>
        <v>-0.1188337837795833</v>
      </c>
      <c r="E547" s="19">
        <f t="shared" ca="1" si="716"/>
        <v>0.59259917620608016</v>
      </c>
      <c r="F547" s="19">
        <f t="shared" ca="1" si="717"/>
        <v>0.59254472689058546</v>
      </c>
      <c r="G547" s="19">
        <f t="shared" ca="1" si="718"/>
        <v>-2.2575023559123775E-5</v>
      </c>
      <c r="H547" s="19">
        <f t="shared" ca="1" si="719"/>
        <v>-2.2575023559123775E-5</v>
      </c>
      <c r="I547" s="19">
        <f t="shared" ca="1" si="720"/>
        <v>0</v>
      </c>
      <c r="J547" s="19">
        <f t="shared" ca="1" si="721"/>
        <v>5.7579477895818728E-5</v>
      </c>
      <c r="K547" s="19">
        <f t="shared" ca="1" si="722"/>
        <v>0.9999999983423018</v>
      </c>
      <c r="L547" s="19">
        <f t="shared" ca="1" si="723"/>
        <v>5.7579477927635197E-5</v>
      </c>
      <c r="M547" s="19">
        <f t="shared" ca="1" si="724"/>
        <v>-0.26977431495888571</v>
      </c>
      <c r="N547" s="19">
        <f t="shared" ca="1" si="725"/>
        <v>1.2697743149588856</v>
      </c>
      <c r="O547" s="19">
        <f t="shared" ca="1" si="726"/>
        <v>0.50870302601230422</v>
      </c>
      <c r="P547" s="72">
        <f t="shared" ca="1" si="727"/>
        <v>1.0644983235926079E-3</v>
      </c>
      <c r="Q547" s="72">
        <f t="shared" ca="1" si="728"/>
        <v>-2.2627077057155875E-5</v>
      </c>
      <c r="R547" s="72">
        <f t="shared" ca="1" si="729"/>
        <v>-5.2053498032100408E-8</v>
      </c>
      <c r="S547" s="19">
        <f t="shared" ca="1" si="730"/>
        <v>5.7593535066468152E-5</v>
      </c>
      <c r="T547" s="19">
        <f t="shared" ca="1" si="731"/>
        <v>0.99999999834149245</v>
      </c>
      <c r="U547" s="19">
        <f t="shared" ca="1" si="732"/>
        <v>5.7593535098307924E-5</v>
      </c>
      <c r="V547" s="19">
        <f t="shared" ca="1" si="733"/>
        <v>-0.2703303635523871</v>
      </c>
      <c r="W547" s="19">
        <f t="shared" ca="1" si="734"/>
        <v>1.270330363552387</v>
      </c>
      <c r="X547" s="19">
        <f t="shared" ca="1" si="735"/>
        <v>0.50891807636240649</v>
      </c>
      <c r="Y547" s="72">
        <f t="shared" ca="1" si="736"/>
        <v>1.0649629906556513E-3</v>
      </c>
      <c r="Z547" s="72">
        <f t="shared" ca="1" si="737"/>
        <v>-2.2627197082157206E-5</v>
      </c>
      <c r="AA547" s="72">
        <f t="shared" ca="1" si="738"/>
        <v>-1.200250013310214E-10</v>
      </c>
      <c r="AB547" s="19">
        <f t="shared" ca="1" si="739"/>
        <v>5.7593567512982242E-5</v>
      </c>
      <c r="AC547" s="19">
        <f t="shared" ca="1" si="740"/>
        <v>0.99999999834149045</v>
      </c>
      <c r="AD547" s="19">
        <f t="shared" ca="1" si="741"/>
        <v>5.7593567544822075E-5</v>
      </c>
      <c r="AE547" s="19">
        <f t="shared" ca="1" si="742"/>
        <v>-0.27033164521892411</v>
      </c>
      <c r="AF547" s="19">
        <f t="shared" ca="1" si="743"/>
        <v>1.2703316452189242</v>
      </c>
      <c r="AG547" s="19">
        <f t="shared" ca="1" si="744"/>
        <v>0.5089185718261432</v>
      </c>
      <c r="AH547" s="72">
        <f t="shared" ca="1" si="745"/>
        <v>1.0649640616904412E-3</v>
      </c>
      <c r="AI547" s="72">
        <f t="shared" ca="1" si="746"/>
        <v>-2.2627197358910958E-5</v>
      </c>
      <c r="AJ547" s="72">
        <f t="shared" ca="1" si="747"/>
        <v>-2.7675375148051087E-13</v>
      </c>
      <c r="AK547" s="19">
        <f t="shared" ca="1" si="748"/>
        <v>5.7593567587800282E-5</v>
      </c>
      <c r="AL547" s="19">
        <f t="shared" ca="1" si="749"/>
        <v>0.99999999834149045</v>
      </c>
      <c r="AM547" s="19">
        <f t="shared" ca="1" si="750"/>
        <v>5.7593567619640115E-5</v>
      </c>
      <c r="AN547" s="19">
        <f t="shared" ca="1" si="751"/>
        <v>-0.27033164817417682</v>
      </c>
      <c r="AO547" s="19">
        <f t="shared" ca="1" si="752"/>
        <v>0.92692079999543309</v>
      </c>
      <c r="AP547" s="19">
        <f t="shared" ca="1" si="753"/>
        <v>7.3079200004566913E-2</v>
      </c>
      <c r="AQ547" s="72">
        <f t="shared" ca="1" si="754"/>
        <v>7.7774150152934375E-4</v>
      </c>
      <c r="AR547" s="72">
        <f t="shared" ca="1" si="755"/>
        <v>-2.2627187027692814E-5</v>
      </c>
      <c r="AS547" s="72">
        <f t="shared" ca="1" si="756"/>
        <v>1.0331218143483237E-11</v>
      </c>
      <c r="AT547" s="19">
        <f t="shared" ca="1" si="757"/>
        <v>5.7593564794948199E-5</v>
      </c>
      <c r="AU547" s="19">
        <f t="shared" ca="1" si="758"/>
        <v>0.99999999834149067</v>
      </c>
      <c r="AV547" s="19">
        <f t="shared" ca="1" si="759"/>
        <v>5.7593564826788018E-5</v>
      </c>
      <c r="AW547" s="19">
        <f t="shared" ca="1" si="760"/>
        <v>-0.2703315378540827</v>
      </c>
      <c r="AX547" s="19">
        <f t="shared" ca="1" si="761"/>
        <v>1.2703315378540827</v>
      </c>
      <c r="AY547" s="19">
        <f t="shared" ca="1" si="762"/>
        <v>0.50891853032132528</v>
      </c>
      <c r="AZ547" s="72">
        <f t="shared" ca="1" si="763"/>
        <v>1.0649639719701616E-3</v>
      </c>
      <c r="BA547" s="72">
        <f t="shared" ca="1" si="764"/>
        <v>-2.2627197335727364E-5</v>
      </c>
      <c r="BB547" s="72">
        <f t="shared" ca="1" si="765"/>
        <v>-1.0308034550173158E-11</v>
      </c>
      <c r="BC547" s="19">
        <f t="shared" ca="1" si="766"/>
        <v>5.7593567581532794E-5</v>
      </c>
      <c r="BD547" s="19">
        <f t="shared" ca="1" si="767"/>
        <v>0.99999999834149045</v>
      </c>
      <c r="BE547" s="19">
        <f t="shared" ca="1" si="768"/>
        <v>5.7593567613372627E-5</v>
      </c>
      <c r="BF547" s="19">
        <f t="shared" ca="1" si="769"/>
        <v>-0.27033164792661613</v>
      </c>
      <c r="BG547" s="19">
        <f t="shared" ca="1" si="770"/>
        <v>1.270331647926616</v>
      </c>
      <c r="BH547" s="19">
        <f t="shared" ca="1" si="771"/>
        <v>0.50891857287287556</v>
      </c>
      <c r="BI547" s="72">
        <f t="shared" ca="1" si="772"/>
        <v>1.0649640639531456E-3</v>
      </c>
      <c r="BJ547" s="72">
        <f t="shared" ca="1" si="773"/>
        <v>-2.2627197359495641E-5</v>
      </c>
      <c r="BK547" s="72">
        <f t="shared" ca="1" si="774"/>
        <v>-2.3768276436646543E-14</v>
      </c>
      <c r="BL547" s="72">
        <f t="shared" ca="1" si="775"/>
        <v>8.5613960028118347E-3</v>
      </c>
      <c r="BM547" s="72">
        <f t="shared" ca="1" si="776"/>
        <v>1.0021369253793591</v>
      </c>
      <c r="BN547" s="72">
        <f t="shared" ca="1" si="777"/>
        <v>2.1312319151936959E-3</v>
      </c>
      <c r="BO547" s="72">
        <f t="shared" ca="1" si="778"/>
        <v>6.2435744586302047E-8</v>
      </c>
      <c r="BP547" s="72">
        <f t="shared" ca="1" si="779"/>
        <v>366.49265309807117</v>
      </c>
      <c r="BQ547" s="72">
        <f t="shared" ca="1" si="780"/>
        <v>-2.8110486612232592</v>
      </c>
      <c r="BR547" s="72">
        <f t="shared" ca="1" si="781"/>
        <v>0.33053135516020332</v>
      </c>
      <c r="BS547" s="72">
        <f t="shared" ca="1" si="782"/>
        <v>3.4721240087499963</v>
      </c>
      <c r="BT547" s="72">
        <f t="shared" ca="1" si="783"/>
        <v>198.93877570600691</v>
      </c>
      <c r="BU547" s="72">
        <f t="shared" ca="1" si="784"/>
        <v>18.938051647419314</v>
      </c>
      <c r="BV547" s="72">
        <f t="shared" ca="1" si="785"/>
        <v>198.93805164741934</v>
      </c>
    </row>
    <row r="548" spans="1:74">
      <c r="A548" s="13">
        <f ca="1">'MGRS to'!AO548</f>
        <v>34.04377172300795</v>
      </c>
      <c r="B548" s="13">
        <f ca="1">'MGRS to'!AP548</f>
        <v>-6.8093986685449579</v>
      </c>
      <c r="C548" s="19">
        <f t="shared" ca="1" si="714"/>
        <v>0.59417590636383166</v>
      </c>
      <c r="D548" s="19">
        <f t="shared" ca="1" si="715"/>
        <v>-0.11884642684702755</v>
      </c>
      <c r="E548" s="19">
        <f t="shared" ca="1" si="716"/>
        <v>0.59254472689058546</v>
      </c>
      <c r="F548" s="19">
        <f t="shared" ca="1" si="717"/>
        <v>0.59261897795175922</v>
      </c>
      <c r="G548" s="19">
        <f t="shared" ca="1" si="718"/>
        <v>-1.2643067444251255E-5</v>
      </c>
      <c r="H548" s="19">
        <f t="shared" ca="1" si="719"/>
        <v>-1.2643067444251255E-5</v>
      </c>
      <c r="I548" s="19">
        <f t="shared" ca="1" si="720"/>
        <v>0</v>
      </c>
      <c r="J548" s="19">
        <f t="shared" ca="1" si="721"/>
        <v>7.4988042619165651E-5</v>
      </c>
      <c r="K548" s="19">
        <f t="shared" ca="1" si="722"/>
        <v>0.99999999718839661</v>
      </c>
      <c r="L548" s="19">
        <f t="shared" ca="1" si="723"/>
        <v>7.4988042689444544E-5</v>
      </c>
      <c r="M548" s="19">
        <f t="shared" ca="1" si="724"/>
        <v>-0.11600982063964274</v>
      </c>
      <c r="N548" s="19">
        <f t="shared" ca="1" si="725"/>
        <v>1.1160098206396427</v>
      </c>
      <c r="O548" s="19">
        <f t="shared" ca="1" si="726"/>
        <v>0.44099539784294217</v>
      </c>
      <c r="P548" s="72">
        <f t="shared" ca="1" si="727"/>
        <v>9.3595361093850725E-4</v>
      </c>
      <c r="Q548" s="72">
        <f t="shared" ca="1" si="728"/>
        <v>-1.2672219440971442E-5</v>
      </c>
      <c r="R548" s="72">
        <f t="shared" ca="1" si="729"/>
        <v>-2.9151996720186806E-8</v>
      </c>
      <c r="S548" s="19">
        <f t="shared" ca="1" si="730"/>
        <v>7.4991428359578698E-5</v>
      </c>
      <c r="T548" s="19">
        <f t="shared" ca="1" si="731"/>
        <v>0.99999999718814281</v>
      </c>
      <c r="U548" s="19">
        <f t="shared" ca="1" si="732"/>
        <v>7.4991428429867105E-5</v>
      </c>
      <c r="V548" s="19">
        <f t="shared" ca="1" si="733"/>
        <v>-0.11627206279149448</v>
      </c>
      <c r="W548" s="19">
        <f t="shared" ca="1" si="734"/>
        <v>1.1162720627914944</v>
      </c>
      <c r="X548" s="19">
        <f t="shared" ca="1" si="735"/>
        <v>0.44112672296844735</v>
      </c>
      <c r="Y548" s="72">
        <f t="shared" ca="1" si="736"/>
        <v>9.36172926123483E-4</v>
      </c>
      <c r="Z548" s="72">
        <f t="shared" ca="1" si="737"/>
        <v>-1.2672286658757126E-5</v>
      </c>
      <c r="AA548" s="72">
        <f t="shared" ca="1" si="738"/>
        <v>-6.7217785684246345E-11</v>
      </c>
      <c r="AB548" s="19">
        <f t="shared" ca="1" si="739"/>
        <v>7.4991436175198608E-5</v>
      </c>
      <c r="AC548" s="19">
        <f t="shared" ca="1" si="740"/>
        <v>0.99999999718814214</v>
      </c>
      <c r="AD548" s="19">
        <f t="shared" ca="1" si="741"/>
        <v>7.4991436245487028E-5</v>
      </c>
      <c r="AE548" s="19">
        <f t="shared" ca="1" si="742"/>
        <v>-0.11627266742032141</v>
      </c>
      <c r="AF548" s="19">
        <f t="shared" ca="1" si="743"/>
        <v>1.1162726674203214</v>
      </c>
      <c r="AG548" s="19">
        <f t="shared" ca="1" si="744"/>
        <v>0.44112702568202378</v>
      </c>
      <c r="AH548" s="72">
        <f t="shared" ca="1" si="745"/>
        <v>9.3617343177901651E-4</v>
      </c>
      <c r="AI548" s="72">
        <f t="shared" ca="1" si="746"/>
        <v>-1.2672286813745849E-5</v>
      </c>
      <c r="AJ548" s="72">
        <f t="shared" ca="1" si="747"/>
        <v>-1.549887232714809E-13</v>
      </c>
      <c r="AK548" s="19">
        <f t="shared" ca="1" si="748"/>
        <v>7.4991436193218644E-5</v>
      </c>
      <c r="AL548" s="19">
        <f t="shared" ca="1" si="749"/>
        <v>0.99999999718814214</v>
      </c>
      <c r="AM548" s="19">
        <f t="shared" ca="1" si="750"/>
        <v>7.4991436263507064E-5</v>
      </c>
      <c r="AN548" s="19">
        <f t="shared" ca="1" si="751"/>
        <v>-0.11627266881445754</v>
      </c>
      <c r="AO548" s="19">
        <f t="shared" ca="1" si="752"/>
        <v>0.98648066648676347</v>
      </c>
      <c r="AP548" s="19">
        <f t="shared" ca="1" si="753"/>
        <v>1.3519333513236531E-2</v>
      </c>
      <c r="AQ548" s="72">
        <f t="shared" ca="1" si="754"/>
        <v>8.2759192018887152E-4</v>
      </c>
      <c r="AR548" s="72">
        <f t="shared" ca="1" si="755"/>
        <v>-1.2672278237034512E-5</v>
      </c>
      <c r="AS548" s="72">
        <f t="shared" ca="1" si="756"/>
        <v>8.5767113371912384E-12</v>
      </c>
      <c r="AT548" s="19">
        <f t="shared" ca="1" si="757"/>
        <v>7.499143519597675E-5</v>
      </c>
      <c r="AU548" s="19">
        <f t="shared" ca="1" si="758"/>
        <v>0.99999999718814214</v>
      </c>
      <c r="AV548" s="19">
        <f t="shared" ca="1" si="759"/>
        <v>7.4991435266265184E-5</v>
      </c>
      <c r="AW548" s="19">
        <f t="shared" ca="1" si="760"/>
        <v>-0.11627259166632968</v>
      </c>
      <c r="AX548" s="19">
        <f t="shared" ca="1" si="761"/>
        <v>1.1162725916663296</v>
      </c>
      <c r="AY548" s="19">
        <f t="shared" ca="1" si="762"/>
        <v>0.44112698775503467</v>
      </c>
      <c r="AZ548" s="72">
        <f t="shared" ca="1" si="763"/>
        <v>9.3617336842539642E-4</v>
      </c>
      <c r="BA548" s="72">
        <f t="shared" ca="1" si="764"/>
        <v>-1.2672286794327297E-5</v>
      </c>
      <c r="BB548" s="72">
        <f t="shared" ca="1" si="765"/>
        <v>-8.5572927850029136E-12</v>
      </c>
      <c r="BC548" s="19">
        <f t="shared" ca="1" si="766"/>
        <v>7.4991436190960915E-5</v>
      </c>
      <c r="BD548" s="19">
        <f t="shared" ca="1" si="767"/>
        <v>0.99999999718814214</v>
      </c>
      <c r="BE548" s="19">
        <f t="shared" ca="1" si="768"/>
        <v>7.4991436261249335E-5</v>
      </c>
      <c r="BF548" s="19">
        <f t="shared" ca="1" si="769"/>
        <v>-0.11627266863978608</v>
      </c>
      <c r="BG548" s="19">
        <f t="shared" ca="1" si="770"/>
        <v>1.1162726686397861</v>
      </c>
      <c r="BH548" s="19">
        <f t="shared" ca="1" si="771"/>
        <v>0.44112702629256095</v>
      </c>
      <c r="BI548" s="72">
        <f t="shared" ca="1" si="772"/>
        <v>9.3617343279886391E-4</v>
      </c>
      <c r="BJ548" s="72">
        <f t="shared" ca="1" si="773"/>
        <v>-1.2672286814058441E-5</v>
      </c>
      <c r="BK548" s="72">
        <f t="shared" ca="1" si="774"/>
        <v>-1.9731144615311308E-14</v>
      </c>
      <c r="BL548" s="72">
        <f t="shared" ca="1" si="775"/>
        <v>7.5231160137898424E-3</v>
      </c>
      <c r="BM548" s="72">
        <f t="shared" ca="1" si="776"/>
        <v>1.0018781342881573</v>
      </c>
      <c r="BN548" s="72">
        <f t="shared" ca="1" si="777"/>
        <v>1.8737349669296097E-3</v>
      </c>
      <c r="BO548" s="72">
        <f t="shared" ca="1" si="778"/>
        <v>6.1944291449722481E-8</v>
      </c>
      <c r="BP548" s="72">
        <f t="shared" ca="1" si="779"/>
        <v>477.20279228674013</v>
      </c>
      <c r="BQ548" s="72">
        <f t="shared" ca="1" si="780"/>
        <v>-0.13999198668337745</v>
      </c>
      <c r="BR548" s="72">
        <f t="shared" ca="1" si="781"/>
        <v>3.0015935893767827</v>
      </c>
      <c r="BS548" s="72">
        <f t="shared" ca="1" si="782"/>
        <v>6.1431862429665758</v>
      </c>
      <c r="BT548" s="72">
        <f t="shared" ca="1" si="783"/>
        <v>351.97904999739086</v>
      </c>
      <c r="BU548" s="72">
        <f t="shared" ca="1" si="784"/>
        <v>171.97864448481351</v>
      </c>
      <c r="BV548" s="72">
        <f t="shared" ca="1" si="785"/>
        <v>351.97864448481346</v>
      </c>
    </row>
    <row r="549" spans="1:74">
      <c r="A549" s="13">
        <f ca="1">'MGRS to'!AO549</f>
        <v>34.043906571899115</v>
      </c>
      <c r="B549" s="13">
        <f ca="1">'MGRS to'!AP549</f>
        <v>-6.7987806145563674</v>
      </c>
      <c r="C549" s="19">
        <f t="shared" ca="1" si="714"/>
        <v>0.59417825992097517</v>
      </c>
      <c r="D549" s="19">
        <f t="shared" ca="1" si="715"/>
        <v>-0.11866110684477213</v>
      </c>
      <c r="E549" s="19">
        <f t="shared" ca="1" si="716"/>
        <v>0.59261897795175922</v>
      </c>
      <c r="F549" s="19">
        <f t="shared" ca="1" si="717"/>
        <v>0.59262132854956928</v>
      </c>
      <c r="G549" s="19">
        <f t="shared" ca="1" si="718"/>
        <v>1.8532000225542078E-4</v>
      </c>
      <c r="H549" s="19">
        <f t="shared" ca="1" si="719"/>
        <v>1.8532000225542078E-4</v>
      </c>
      <c r="I549" s="19">
        <f t="shared" ca="1" si="720"/>
        <v>0</v>
      </c>
      <c r="J549" s="19">
        <f t="shared" ca="1" si="721"/>
        <v>1.5373722016092775E-4</v>
      </c>
      <c r="K549" s="19">
        <f t="shared" ca="1" si="722"/>
        <v>0.99999998818243352</v>
      </c>
      <c r="L549" s="19">
        <f t="shared" ca="1" si="723"/>
        <v>1.5373722076652768E-4</v>
      </c>
      <c r="M549" s="19">
        <f t="shared" ca="1" si="724"/>
        <v>0.82938311458794645</v>
      </c>
      <c r="N549" s="19">
        <f t="shared" ca="1" si="725"/>
        <v>0.17061688541205355</v>
      </c>
      <c r="O549" s="19">
        <f t="shared" ca="1" si="726"/>
        <v>-2.6568807542277053</v>
      </c>
      <c r="P549" s="72">
        <f t="shared" ca="1" si="727"/>
        <v>1.4342966193433594E-4</v>
      </c>
      <c r="Q549" s="72">
        <f t="shared" ca="1" si="728"/>
        <v>1.8574728500742152E-4</v>
      </c>
      <c r="R549" s="72">
        <f t="shared" ca="1" si="729"/>
        <v>4.2728275200074224E-7</v>
      </c>
      <c r="S549" s="19">
        <f t="shared" ca="1" si="730"/>
        <v>1.5409160135167961E-4</v>
      </c>
      <c r="T549" s="19">
        <f t="shared" ca="1" si="731"/>
        <v>0.99999998812788904</v>
      </c>
      <c r="U549" s="19">
        <f t="shared" ca="1" si="732"/>
        <v>1.5409160196147716E-4</v>
      </c>
      <c r="V549" s="19">
        <f t="shared" ca="1" si="733"/>
        <v>0.8293835600823275</v>
      </c>
      <c r="W549" s="19">
        <f t="shared" ca="1" si="734"/>
        <v>0.1706164399176725</v>
      </c>
      <c r="X549" s="19">
        <f t="shared" ca="1" si="735"/>
        <v>-2.6568903027162909</v>
      </c>
      <c r="Y549" s="72">
        <f t="shared" ca="1" si="736"/>
        <v>1.434292875881847E-4</v>
      </c>
      <c r="Z549" s="72">
        <f t="shared" ca="1" si="737"/>
        <v>1.8574827017117746E-4</v>
      </c>
      <c r="AA549" s="72">
        <f t="shared" ca="1" si="738"/>
        <v>9.8516375593893542E-10</v>
      </c>
      <c r="AB549" s="19">
        <f t="shared" ca="1" si="739"/>
        <v>1.5409241843029336E-4</v>
      </c>
      <c r="AC549" s="19">
        <f t="shared" ca="1" si="740"/>
        <v>0.99999998812776314</v>
      </c>
      <c r="AD549" s="19">
        <f t="shared" ca="1" si="741"/>
        <v>1.5409241904010059E-4</v>
      </c>
      <c r="AE549" s="19">
        <f t="shared" ca="1" si="742"/>
        <v>0.82938356110593192</v>
      </c>
      <c r="AF549" s="19">
        <f t="shared" ca="1" si="743"/>
        <v>0.17061643889406808</v>
      </c>
      <c r="AG549" s="19">
        <f t="shared" ca="1" si="744"/>
        <v>-2.6568903246557394</v>
      </c>
      <c r="AH549" s="72">
        <f t="shared" ca="1" si="745"/>
        <v>1.4342928672805627E-4</v>
      </c>
      <c r="AI549" s="72">
        <f t="shared" ca="1" si="746"/>
        <v>1.8574827244261863E-4</v>
      </c>
      <c r="AJ549" s="72">
        <f t="shared" ca="1" si="747"/>
        <v>2.271441173172517E-12</v>
      </c>
      <c r="AK549" s="19">
        <f t="shared" ca="1" si="748"/>
        <v>1.5409242031418974E-4</v>
      </c>
      <c r="AL549" s="19">
        <f t="shared" ca="1" si="749"/>
        <v>0.99999998812776292</v>
      </c>
      <c r="AM549" s="19">
        <f t="shared" ca="1" si="750"/>
        <v>1.5409242092399698E-4</v>
      </c>
      <c r="AN549" s="19">
        <f t="shared" ca="1" si="751"/>
        <v>0.82938356110828959</v>
      </c>
      <c r="AO549" s="19">
        <f t="shared" ca="1" si="752"/>
        <v>0.31212290856333202</v>
      </c>
      <c r="AP549" s="19">
        <f t="shared" ca="1" si="753"/>
        <v>0.68787709143666798</v>
      </c>
      <c r="AQ549" s="72">
        <f t="shared" ca="1" si="754"/>
        <v>2.62294085408E-4</v>
      </c>
      <c r="AR549" s="72">
        <f t="shared" ca="1" si="755"/>
        <v>1.8574846213868351E-4</v>
      </c>
      <c r="AS549" s="72">
        <f t="shared" ca="1" si="756"/>
        <v>1.8969606487288966E-10</v>
      </c>
      <c r="AT549" s="19">
        <f t="shared" ca="1" si="757"/>
        <v>1.5409257764498562E-4</v>
      </c>
      <c r="AU549" s="19">
        <f t="shared" ca="1" si="758"/>
        <v>0.99999998812773871</v>
      </c>
      <c r="AV549" s="19">
        <f t="shared" ca="1" si="759"/>
        <v>1.5409257825479476E-4</v>
      </c>
      <c r="AW549" s="19">
        <f t="shared" ca="1" si="760"/>
        <v>0.82938356130538582</v>
      </c>
      <c r="AX549" s="19">
        <f t="shared" ca="1" si="761"/>
        <v>0.17061643869461418</v>
      </c>
      <c r="AY549" s="19">
        <f t="shared" ca="1" si="762"/>
        <v>-2.6568903289307388</v>
      </c>
      <c r="AZ549" s="72">
        <f t="shared" ca="1" si="763"/>
        <v>1.4342928656045642E-4</v>
      </c>
      <c r="BA549" s="72">
        <f t="shared" ca="1" si="764"/>
        <v>1.8574827288522818E-4</v>
      </c>
      <c r="BB549" s="72">
        <f t="shared" ca="1" si="765"/>
        <v>-1.892534553279545E-10</v>
      </c>
      <c r="BC549" s="19">
        <f t="shared" ca="1" si="766"/>
        <v>1.5409242068128222E-4</v>
      </c>
      <c r="BD549" s="19">
        <f t="shared" ca="1" si="767"/>
        <v>0.99999998812776292</v>
      </c>
      <c r="BE549" s="19">
        <f t="shared" ca="1" si="768"/>
        <v>1.5409242129108946E-4</v>
      </c>
      <c r="BF549" s="19">
        <f t="shared" ca="1" si="769"/>
        <v>0.82938356110875266</v>
      </c>
      <c r="BG549" s="19">
        <f t="shared" ca="1" si="770"/>
        <v>0.17061643889124734</v>
      </c>
      <c r="BH549" s="19">
        <f t="shared" ca="1" si="771"/>
        <v>-2.6568903247161977</v>
      </c>
      <c r="BI549" s="72">
        <f t="shared" ca="1" si="772"/>
        <v>1.4342928672568604E-4</v>
      </c>
      <c r="BJ549" s="72">
        <f t="shared" ca="1" si="773"/>
        <v>1.8574827244887627E-4</v>
      </c>
      <c r="BK549" s="72">
        <f t="shared" ca="1" si="774"/>
        <v>-4.3635190946633706E-13</v>
      </c>
      <c r="BL549" s="72">
        <f t="shared" ca="1" si="775"/>
        <v>1.1498689340863344E-3</v>
      </c>
      <c r="BM549" s="72">
        <f t="shared" ca="1" si="776"/>
        <v>1.0002874052851396</v>
      </c>
      <c r="BN549" s="72">
        <f t="shared" ca="1" si="777"/>
        <v>2.8730206849005474E-4</v>
      </c>
      <c r="BO549" s="72">
        <f t="shared" ca="1" si="778"/>
        <v>-1.1758169842462442E-7</v>
      </c>
      <c r="BP549" s="72">
        <f t="shared" ca="1" si="779"/>
        <v>980.55652953985737</v>
      </c>
      <c r="BQ549" s="72">
        <f t="shared" ca="1" si="780"/>
        <v>1.5554188155731055</v>
      </c>
      <c r="BR549" s="72">
        <f t="shared" ca="1" si="781"/>
        <v>-1.5860700908628937</v>
      </c>
      <c r="BS549" s="72">
        <f t="shared" ca="1" si="782"/>
        <v>1.5555225627268994</v>
      </c>
      <c r="BT549" s="72">
        <f t="shared" ca="1" si="783"/>
        <v>89.118933507576287</v>
      </c>
      <c r="BU549" s="72">
        <f t="shared" ca="1" si="784"/>
        <v>-90.875122218374813</v>
      </c>
      <c r="BV549" s="72">
        <f t="shared" ca="1" si="785"/>
        <v>89.124877781625173</v>
      </c>
    </row>
    <row r="550" spans="1:74">
      <c r="A550" s="13">
        <f ca="1">'MGRS to'!AO550</f>
        <v>34.041991422638077</v>
      </c>
      <c r="B550" s="13">
        <f ca="1">'MGRS to'!AP550</f>
        <v>-6.8021010668907653</v>
      </c>
      <c r="C550" s="19">
        <f t="shared" ca="1" si="714"/>
        <v>0.59414483426070297</v>
      </c>
      <c r="D550" s="19">
        <f t="shared" ca="1" si="715"/>
        <v>-0.1187190596706629</v>
      </c>
      <c r="E550" s="19">
        <f t="shared" ca="1" si="716"/>
        <v>0.59262132854956928</v>
      </c>
      <c r="F550" s="19">
        <f t="shared" ca="1" si="717"/>
        <v>0.59258794492153477</v>
      </c>
      <c r="G550" s="19">
        <f t="shared" ca="1" si="718"/>
        <v>-5.7952825890772441E-5</v>
      </c>
      <c r="H550" s="19">
        <f t="shared" ca="1" si="719"/>
        <v>-5.7952825890772441E-5</v>
      </c>
      <c r="I550" s="19">
        <f t="shared" ca="1" si="720"/>
        <v>0</v>
      </c>
      <c r="J550" s="19">
        <f t="shared" ca="1" si="721"/>
        <v>5.8526135150111346E-5</v>
      </c>
      <c r="K550" s="19">
        <f t="shared" ca="1" si="722"/>
        <v>0.99999999828734576</v>
      </c>
      <c r="L550" s="19">
        <f t="shared" ca="1" si="723"/>
        <v>5.8526135183523021E-5</v>
      </c>
      <c r="M550" s="19">
        <f t="shared" ca="1" si="724"/>
        <v>-0.68131157217219385</v>
      </c>
      <c r="N550" s="19">
        <f t="shared" ca="1" si="725"/>
        <v>1.6813115721721938</v>
      </c>
      <c r="O550" s="19">
        <f t="shared" ca="1" si="726"/>
        <v>0.62892252658776648</v>
      </c>
      <c r="P550" s="72">
        <f t="shared" ca="1" si="727"/>
        <v>1.408046681947708E-3</v>
      </c>
      <c r="Q550" s="72">
        <f t="shared" ca="1" si="728"/>
        <v>-5.8086447699204043E-5</v>
      </c>
      <c r="R550" s="72">
        <f t="shared" ca="1" si="729"/>
        <v>-1.3362180843160161E-7</v>
      </c>
      <c r="S550" s="19">
        <f t="shared" ca="1" si="730"/>
        <v>5.8617207329104546E-5</v>
      </c>
      <c r="T550" s="19">
        <f t="shared" ca="1" si="731"/>
        <v>0.99999999828201147</v>
      </c>
      <c r="U550" s="19">
        <f t="shared" ca="1" si="732"/>
        <v>5.8617207362672448E-5</v>
      </c>
      <c r="V550" s="19">
        <f t="shared" ca="1" si="733"/>
        <v>-0.68182149353496613</v>
      </c>
      <c r="W550" s="19">
        <f t="shared" ca="1" si="734"/>
        <v>1.681821493534966</v>
      </c>
      <c r="X550" s="19">
        <f t="shared" ca="1" si="735"/>
        <v>0.62903503574633013</v>
      </c>
      <c r="Y550" s="72">
        <f t="shared" ca="1" si="736"/>
        <v>1.4084719177904987E-3</v>
      </c>
      <c r="Z550" s="72">
        <f t="shared" ca="1" si="737"/>
        <v>-5.8086755791016427E-5</v>
      </c>
      <c r="AA550" s="72">
        <f t="shared" ca="1" si="738"/>
        <v>-3.0809181238383807E-10</v>
      </c>
      <c r="AB550" s="19">
        <f t="shared" ca="1" si="739"/>
        <v>5.8617417392916018E-5</v>
      </c>
      <c r="AC550" s="19">
        <f t="shared" ca="1" si="740"/>
        <v>0.99999999828199926</v>
      </c>
      <c r="AD550" s="19">
        <f t="shared" ca="1" si="741"/>
        <v>5.8617417426484266E-5</v>
      </c>
      <c r="AE550" s="19">
        <f t="shared" ca="1" si="742"/>
        <v>-0.68182266651456869</v>
      </c>
      <c r="AF550" s="19">
        <f t="shared" ca="1" si="743"/>
        <v>1.6818226665145688</v>
      </c>
      <c r="AG550" s="19">
        <f t="shared" ca="1" si="744"/>
        <v>0.62903529447415107</v>
      </c>
      <c r="AH550" s="72">
        <f t="shared" ca="1" si="745"/>
        <v>1.4084728959654921E-3</v>
      </c>
      <c r="AI550" s="72">
        <f t="shared" ca="1" si="746"/>
        <v>-5.8086756501383739E-5</v>
      </c>
      <c r="AJ550" s="72">
        <f t="shared" ca="1" si="747"/>
        <v>-7.1036731184859203E-13</v>
      </c>
      <c r="AK550" s="19">
        <f t="shared" ca="1" si="748"/>
        <v>5.8617417877271446E-5</v>
      </c>
      <c r="AL550" s="19">
        <f t="shared" ca="1" si="749"/>
        <v>0.99999999828199926</v>
      </c>
      <c r="AM550" s="19">
        <f t="shared" ca="1" si="750"/>
        <v>5.8617417910839701E-5</v>
      </c>
      <c r="AN550" s="19">
        <f t="shared" ca="1" si="751"/>
        <v>-0.68182266921896684</v>
      </c>
      <c r="AO550" s="19">
        <f t="shared" ca="1" si="752"/>
        <v>0.53511784773912341</v>
      </c>
      <c r="AP550" s="19">
        <f t="shared" ca="1" si="753"/>
        <v>0.46488215226087659</v>
      </c>
      <c r="AQ550" s="72">
        <f t="shared" ca="1" si="754"/>
        <v>4.4943751015187204E-4</v>
      </c>
      <c r="AR550" s="72">
        <f t="shared" ca="1" si="755"/>
        <v>-5.8086794374340903E-5</v>
      </c>
      <c r="AS550" s="72">
        <f t="shared" ca="1" si="756"/>
        <v>-3.7872957164332161E-11</v>
      </c>
      <c r="AT550" s="19">
        <f t="shared" ca="1" si="757"/>
        <v>5.8617443699926286E-5</v>
      </c>
      <c r="AU550" s="19">
        <f t="shared" ca="1" si="758"/>
        <v>0.9999999982819977</v>
      </c>
      <c r="AV550" s="19">
        <f t="shared" ca="1" si="759"/>
        <v>5.8617443733494587E-5</v>
      </c>
      <c r="AW550" s="19">
        <f t="shared" ca="1" si="760"/>
        <v>-0.68182281340943018</v>
      </c>
      <c r="AX550" s="19">
        <f t="shared" ca="1" si="761"/>
        <v>1.6818228134094302</v>
      </c>
      <c r="AY550" s="19">
        <f t="shared" ca="1" si="762"/>
        <v>0.62903532687518982</v>
      </c>
      <c r="AZ550" s="72">
        <f t="shared" ca="1" si="763"/>
        <v>1.4084730184645356E-3</v>
      </c>
      <c r="BA550" s="72">
        <f t="shared" ca="1" si="764"/>
        <v>-5.8086756590345312E-5</v>
      </c>
      <c r="BB550" s="72">
        <f t="shared" ca="1" si="765"/>
        <v>3.7783995591035395E-11</v>
      </c>
      <c r="BC550" s="19">
        <f t="shared" ca="1" si="766"/>
        <v>5.8617417937928824E-5</v>
      </c>
      <c r="BD550" s="19">
        <f t="shared" ca="1" si="767"/>
        <v>0.99999999828199926</v>
      </c>
      <c r="BE550" s="19">
        <f t="shared" ca="1" si="768"/>
        <v>5.8617417971497079E-5</v>
      </c>
      <c r="BF550" s="19">
        <f t="shared" ca="1" si="769"/>
        <v>-0.68182266955764737</v>
      </c>
      <c r="BG550" s="19">
        <f t="shared" ca="1" si="770"/>
        <v>1.6818226695576475</v>
      </c>
      <c r="BH550" s="19">
        <f t="shared" ca="1" si="771"/>
        <v>0.62903529514537215</v>
      </c>
      <c r="BI550" s="72">
        <f t="shared" ca="1" si="772"/>
        <v>1.4084728985031862E-3</v>
      </c>
      <c r="BJ550" s="72">
        <f t="shared" ca="1" si="773"/>
        <v>-5.8086756503226754E-5</v>
      </c>
      <c r="BK550" s="72">
        <f t="shared" ca="1" si="774"/>
        <v>8.7118558352548836E-14</v>
      </c>
      <c r="BL550" s="72">
        <f t="shared" ca="1" si="775"/>
        <v>1.1334638402570095E-2</v>
      </c>
      <c r="BM550" s="72">
        <f t="shared" ca="1" si="776"/>
        <v>1.0028276656458308</v>
      </c>
      <c r="BN550" s="72">
        <f t="shared" ca="1" si="777"/>
        <v>2.8177048232813254E-3</v>
      </c>
      <c r="BO550" s="72">
        <f t="shared" ca="1" si="778"/>
        <v>1.0387118953306519E-7</v>
      </c>
      <c r="BP550" s="72">
        <f t="shared" ca="1" si="779"/>
        <v>373.00789147431101</v>
      </c>
      <c r="BQ550" s="72">
        <f t="shared" ca="1" si="780"/>
        <v>-2.1788614638482704</v>
      </c>
      <c r="BR550" s="72">
        <f t="shared" ca="1" si="781"/>
        <v>0.96269874692574475</v>
      </c>
      <c r="BS550" s="72">
        <f t="shared" ca="1" si="782"/>
        <v>4.104291400515538</v>
      </c>
      <c r="BT550" s="72">
        <f t="shared" ca="1" si="783"/>
        <v>235.16043397779771</v>
      </c>
      <c r="BU550" s="72">
        <f t="shared" ca="1" si="784"/>
        <v>55.158575141378115</v>
      </c>
      <c r="BV550" s="72">
        <f t="shared" ca="1" si="785"/>
        <v>235.15857514137815</v>
      </c>
    </row>
    <row r="551" spans="1:74">
      <c r="A551" s="13">
        <f ca="1">'MGRS to'!AO551</f>
        <v>34.038500214173034</v>
      </c>
      <c r="B551" s="13">
        <f ca="1">'MGRS to'!AP551</f>
        <v>-6.8019962139749408</v>
      </c>
      <c r="C551" s="19">
        <f t="shared" ca="1" si="714"/>
        <v>0.59408390117811449</v>
      </c>
      <c r="D551" s="19">
        <f t="shared" ca="1" si="715"/>
        <v>-0.11871722964205146</v>
      </c>
      <c r="E551" s="19">
        <f t="shared" ca="1" si="716"/>
        <v>0.59258794492153477</v>
      </c>
      <c r="F551" s="19">
        <f t="shared" ca="1" si="717"/>
        <v>0.59252708847920066</v>
      </c>
      <c r="G551" s="19">
        <f t="shared" ca="1" si="718"/>
        <v>1.8300286114408815E-6</v>
      </c>
      <c r="H551" s="19">
        <f t="shared" ca="1" si="719"/>
        <v>1.8300286114408815E-6</v>
      </c>
      <c r="I551" s="19">
        <f t="shared" ca="1" si="720"/>
        <v>0</v>
      </c>
      <c r="J551" s="19">
        <f t="shared" ca="1" si="721"/>
        <v>6.0875372714847296E-5</v>
      </c>
      <c r="K551" s="19">
        <f t="shared" ca="1" si="722"/>
        <v>0.99999999814709439</v>
      </c>
      <c r="L551" s="19">
        <f t="shared" ca="1" si="723"/>
        <v>6.0875372752446072E-5</v>
      </c>
      <c r="M551" s="19">
        <f t="shared" ca="1" si="724"/>
        <v>2.0685441594537855E-2</v>
      </c>
      <c r="N551" s="19">
        <f t="shared" ca="1" si="725"/>
        <v>0.97931455840546211</v>
      </c>
      <c r="O551" s="19">
        <f t="shared" ca="1" si="726"/>
        <v>0.36301413736781452</v>
      </c>
      <c r="P551" s="72">
        <f t="shared" ca="1" si="727"/>
        <v>8.2159482222887899E-4</v>
      </c>
      <c r="Q551" s="72">
        <f t="shared" ca="1" si="728"/>
        <v>1.8342483731567201E-6</v>
      </c>
      <c r="R551" s="72">
        <f t="shared" ca="1" si="729"/>
        <v>4.2197617158386617E-9</v>
      </c>
      <c r="S551" s="19">
        <f t="shared" ca="1" si="730"/>
        <v>6.0875460103083938E-5</v>
      </c>
      <c r="T551" s="19">
        <f t="shared" ca="1" si="731"/>
        <v>0.99999999814708929</v>
      </c>
      <c r="U551" s="19">
        <f t="shared" ca="1" si="732"/>
        <v>6.0875460140682863E-5</v>
      </c>
      <c r="V551" s="19">
        <f t="shared" ca="1" si="733"/>
        <v>2.0733109246805635E-2</v>
      </c>
      <c r="W551" s="19">
        <f t="shared" ca="1" si="734"/>
        <v>0.9792668907531944</v>
      </c>
      <c r="X551" s="19">
        <f t="shared" ca="1" si="735"/>
        <v>0.36298313088653467</v>
      </c>
      <c r="Y551" s="72">
        <f t="shared" ca="1" si="736"/>
        <v>8.215549298953035E-4</v>
      </c>
      <c r="Z551" s="72">
        <f t="shared" ca="1" si="737"/>
        <v>1.8342581032715955E-6</v>
      </c>
      <c r="AA551" s="72">
        <f t="shared" ca="1" si="738"/>
        <v>9.730114875387228E-12</v>
      </c>
      <c r="AB551" s="19">
        <f t="shared" ca="1" si="739"/>
        <v>6.0875460304828273E-5</v>
      </c>
      <c r="AC551" s="19">
        <f t="shared" ca="1" si="740"/>
        <v>0.99999999814708929</v>
      </c>
      <c r="AD551" s="19">
        <f t="shared" ca="1" si="741"/>
        <v>6.0875460342427205E-5</v>
      </c>
      <c r="AE551" s="19">
        <f t="shared" ca="1" si="742"/>
        <v>2.0733219160765346E-2</v>
      </c>
      <c r="AF551" s="19">
        <f t="shared" ca="1" si="743"/>
        <v>0.97926678083923469</v>
      </c>
      <c r="AG551" s="19">
        <f t="shared" ca="1" si="744"/>
        <v>0.36298305938707442</v>
      </c>
      <c r="AH551" s="72">
        <f t="shared" ca="1" si="745"/>
        <v>8.2155483790997031E-4</v>
      </c>
      <c r="AI551" s="72">
        <f t="shared" ca="1" si="746"/>
        <v>1.8342581257077286E-6</v>
      </c>
      <c r="AJ551" s="72">
        <f t="shared" ca="1" si="747"/>
        <v>2.2436133109181365E-14</v>
      </c>
      <c r="AK551" s="19">
        <f t="shared" ca="1" si="748"/>
        <v>6.0875460305293464E-5</v>
      </c>
      <c r="AL551" s="19">
        <f t="shared" ca="1" si="749"/>
        <v>0.99999999814708929</v>
      </c>
      <c r="AM551" s="19">
        <f t="shared" ca="1" si="750"/>
        <v>6.0875460342892395E-5</v>
      </c>
      <c r="AN551" s="19">
        <f t="shared" ca="1" si="751"/>
        <v>2.0733219414209858E-2</v>
      </c>
      <c r="AO551" s="19">
        <f t="shared" ca="1" si="752"/>
        <v>0.99957013361272218</v>
      </c>
      <c r="AP551" s="19">
        <f t="shared" ca="1" si="753"/>
        <v>4.2986638727782189E-4</v>
      </c>
      <c r="AQ551" s="72">
        <f t="shared" ca="1" si="754"/>
        <v>8.3854553838928151E-4</v>
      </c>
      <c r="AR551" s="72">
        <f t="shared" ca="1" si="755"/>
        <v>1.834256792285277E-6</v>
      </c>
      <c r="AS551" s="72">
        <f t="shared" ca="1" si="756"/>
        <v>-1.333422451612343E-12</v>
      </c>
      <c r="AT551" s="19">
        <f t="shared" ca="1" si="757"/>
        <v>6.08754602776462E-5</v>
      </c>
      <c r="AU551" s="19">
        <f t="shared" ca="1" si="758"/>
        <v>0.99999999814708929</v>
      </c>
      <c r="AV551" s="19">
        <f t="shared" ca="1" si="759"/>
        <v>6.0875460315245132E-5</v>
      </c>
      <c r="AW551" s="19">
        <f t="shared" ca="1" si="760"/>
        <v>2.0733204351516061E-2</v>
      </c>
      <c r="AX551" s="19">
        <f t="shared" ca="1" si="761"/>
        <v>0.97926679564848396</v>
      </c>
      <c r="AY551" s="19">
        <f t="shared" ca="1" si="762"/>
        <v>0.36298306902054989</v>
      </c>
      <c r="AZ551" s="72">
        <f t="shared" ca="1" si="763"/>
        <v>8.2155485030360753E-4</v>
      </c>
      <c r="BA551" s="72">
        <f t="shared" ca="1" si="764"/>
        <v>1.8342581226847978E-6</v>
      </c>
      <c r="BB551" s="72">
        <f t="shared" ca="1" si="765"/>
        <v>1.3303995208313916E-12</v>
      </c>
      <c r="BC551" s="19">
        <f t="shared" ca="1" si="766"/>
        <v>6.087546030523079E-5</v>
      </c>
      <c r="BD551" s="19">
        <f t="shared" ca="1" si="767"/>
        <v>0.99999999814708929</v>
      </c>
      <c r="BE551" s="19">
        <f t="shared" ca="1" si="768"/>
        <v>6.0875460342829722E-5</v>
      </c>
      <c r="BF551" s="19">
        <f t="shared" ca="1" si="769"/>
        <v>2.0733219380062028E-2</v>
      </c>
      <c r="BG551" s="19">
        <f t="shared" ca="1" si="770"/>
        <v>0.97926678061993799</v>
      </c>
      <c r="BH551" s="19">
        <f t="shared" ca="1" si="771"/>
        <v>0.36298305924442098</v>
      </c>
      <c r="BI551" s="72">
        <f t="shared" ca="1" si="772"/>
        <v>8.2155483772644426E-4</v>
      </c>
      <c r="BJ551" s="72">
        <f t="shared" ca="1" si="773"/>
        <v>1.8342581257524924E-6</v>
      </c>
      <c r="BK551" s="72">
        <f t="shared" ca="1" si="774"/>
        <v>3.0676945663896896E-15</v>
      </c>
      <c r="BL551" s="72">
        <f t="shared" ca="1" si="775"/>
        <v>6.599765277807413E-3</v>
      </c>
      <c r="BM551" s="72">
        <f t="shared" ca="1" si="776"/>
        <v>1.0016479051839764</v>
      </c>
      <c r="BN551" s="72">
        <f t="shared" ca="1" si="777"/>
        <v>1.6445173935194636E-3</v>
      </c>
      <c r="BO551" s="72">
        <f t="shared" ca="1" si="778"/>
        <v>3.6308164460328786E-8</v>
      </c>
      <c r="BP551" s="72">
        <f t="shared" ca="1" si="779"/>
        <v>387.37673130394825</v>
      </c>
      <c r="BQ551" s="72">
        <f t="shared" ca="1" si="780"/>
        <v>3.1167102502555393</v>
      </c>
      <c r="BR551" s="72">
        <f t="shared" ca="1" si="781"/>
        <v>-2.4881378929770565E-2</v>
      </c>
      <c r="BS551" s="72">
        <f t="shared" ca="1" si="782"/>
        <v>3.1167112746600227</v>
      </c>
      <c r="BT551" s="72">
        <f t="shared" ca="1" si="783"/>
        <v>178.57434330480498</v>
      </c>
      <c r="BU551" s="72">
        <f t="shared" ca="1" si="784"/>
        <v>-1.4255980011415865</v>
      </c>
      <c r="BV551" s="72">
        <f t="shared" ca="1" si="785"/>
        <v>178.57440199885843</v>
      </c>
    </row>
    <row r="552" spans="1:74">
      <c r="A552" s="13">
        <f ca="1">'MGRS to'!AO552</f>
        <v>34.037779021452884</v>
      </c>
      <c r="B552" s="13">
        <f ca="1">'MGRS to'!AP552</f>
        <v>-6.8030112242956715</v>
      </c>
      <c r="C552" s="19">
        <f t="shared" ca="1" si="714"/>
        <v>0.59407131399060642</v>
      </c>
      <c r="D552" s="19">
        <f t="shared" ca="1" si="715"/>
        <v>-0.11873494491408992</v>
      </c>
      <c r="E552" s="19">
        <f t="shared" ca="1" si="716"/>
        <v>0.59252708847920066</v>
      </c>
      <c r="F552" s="19">
        <f t="shared" ca="1" si="717"/>
        <v>0.59251451712644843</v>
      </c>
      <c r="G552" s="19">
        <f t="shared" ca="1" si="718"/>
        <v>-1.7715272038462682E-5</v>
      </c>
      <c r="H552" s="19">
        <f t="shared" ca="1" si="719"/>
        <v>-1.7715272038462682E-5</v>
      </c>
      <c r="I552" s="19">
        <f t="shared" ca="1" si="720"/>
        <v>0</v>
      </c>
      <c r="J552" s="19">
        <f t="shared" ca="1" si="721"/>
        <v>1.9338953106924307E-5</v>
      </c>
      <c r="K552" s="19">
        <f t="shared" ca="1" si="722"/>
        <v>0.99999999981300247</v>
      </c>
      <c r="L552" s="19">
        <f t="shared" ca="1" si="723"/>
        <v>1.933895310812975E-5</v>
      </c>
      <c r="M552" s="19">
        <f t="shared" ca="1" si="724"/>
        <v>-0.63035454035563421</v>
      </c>
      <c r="N552" s="19">
        <f t="shared" ca="1" si="725"/>
        <v>1.6303545403556341</v>
      </c>
      <c r="O552" s="19">
        <f t="shared" ca="1" si="726"/>
        <v>0.6174197202815781</v>
      </c>
      <c r="P552" s="72">
        <f t="shared" ca="1" si="727"/>
        <v>1.3655468443385184E-3</v>
      </c>
      <c r="Q552" s="72">
        <f t="shared" ca="1" si="728"/>
        <v>-1.7756122749144851E-5</v>
      </c>
      <c r="R552" s="72">
        <f t="shared" ca="1" si="729"/>
        <v>-4.0850710682169028E-8</v>
      </c>
      <c r="S552" s="19">
        <f t="shared" ca="1" si="730"/>
        <v>1.9364716067175986E-5</v>
      </c>
      <c r="T552" s="19">
        <f t="shared" ca="1" si="731"/>
        <v>0.99999999981250398</v>
      </c>
      <c r="U552" s="19">
        <f t="shared" ca="1" si="732"/>
        <v>1.9364716068386253E-5</v>
      </c>
      <c r="V552" s="19">
        <f t="shared" ca="1" si="733"/>
        <v>-0.63096755063542931</v>
      </c>
      <c r="W552" s="19">
        <f t="shared" ca="1" si="734"/>
        <v>1.6309675506354293</v>
      </c>
      <c r="X552" s="19">
        <f t="shared" ca="1" si="735"/>
        <v>0.61756351568897005</v>
      </c>
      <c r="Y552" s="72">
        <f t="shared" ca="1" si="736"/>
        <v>1.366058180087014E-3</v>
      </c>
      <c r="Z552" s="72">
        <f t="shared" ca="1" si="737"/>
        <v>-1.775621694927626E-5</v>
      </c>
      <c r="AA552" s="72">
        <f t="shared" ca="1" si="738"/>
        <v>-9.4200131409047068E-11</v>
      </c>
      <c r="AB552" s="19">
        <f t="shared" ca="1" si="739"/>
        <v>1.936477550450316E-5</v>
      </c>
      <c r="AC552" s="19">
        <f t="shared" ca="1" si="740"/>
        <v>0.99999999981250287</v>
      </c>
      <c r="AD552" s="19">
        <f t="shared" ca="1" si="741"/>
        <v>1.9364775505713438E-5</v>
      </c>
      <c r="AE552" s="19">
        <f t="shared" ca="1" si="742"/>
        <v>-0.63096896138461178</v>
      </c>
      <c r="AF552" s="19">
        <f t="shared" ca="1" si="743"/>
        <v>1.6309689613846117</v>
      </c>
      <c r="AG552" s="19">
        <f t="shared" ca="1" si="744"/>
        <v>0.61756384648739004</v>
      </c>
      <c r="AH552" s="72">
        <f t="shared" ca="1" si="745"/>
        <v>1.3660593568460228E-3</v>
      </c>
      <c r="AI552" s="72">
        <f t="shared" ca="1" si="746"/>
        <v>-1.7756217166498056E-5</v>
      </c>
      <c r="AJ552" s="72">
        <f t="shared" ca="1" si="747"/>
        <v>-2.1722179583500908E-13</v>
      </c>
      <c r="AK552" s="19">
        <f t="shared" ca="1" si="748"/>
        <v>1.936477564152849E-5</v>
      </c>
      <c r="AL552" s="19">
        <f t="shared" ca="1" si="749"/>
        <v>0.99999999981250265</v>
      </c>
      <c r="AM552" s="19">
        <f t="shared" ca="1" si="750"/>
        <v>1.9364775642738771E-5</v>
      </c>
      <c r="AN552" s="19">
        <f t="shared" ca="1" si="751"/>
        <v>-0.63096896463886798</v>
      </c>
      <c r="AO552" s="19">
        <f t="shared" ca="1" si="752"/>
        <v>0.60187816566255492</v>
      </c>
      <c r="AP552" s="19">
        <f t="shared" ca="1" si="753"/>
        <v>0.39812183433744508</v>
      </c>
      <c r="AQ552" s="72">
        <f t="shared" ca="1" si="754"/>
        <v>5.0542381406700658E-4</v>
      </c>
      <c r="AR552" s="72">
        <f t="shared" ca="1" si="755"/>
        <v>-1.775622612996909E-5</v>
      </c>
      <c r="AS552" s="72">
        <f t="shared" ca="1" si="756"/>
        <v>-8.9634710346067886E-12</v>
      </c>
      <c r="AT552" s="19">
        <f t="shared" ca="1" si="757"/>
        <v>1.9364781297212961E-5</v>
      </c>
      <c r="AU552" s="19">
        <f t="shared" ca="1" si="758"/>
        <v>0.99999999981250265</v>
      </c>
      <c r="AV552" s="19">
        <f t="shared" ca="1" si="759"/>
        <v>1.9364781298423242E-5</v>
      </c>
      <c r="AW552" s="19">
        <f t="shared" ca="1" si="760"/>
        <v>-0.63096909887561481</v>
      </c>
      <c r="AX552" s="19">
        <f t="shared" ca="1" si="761"/>
        <v>1.6309690988756147</v>
      </c>
      <c r="AY552" s="19">
        <f t="shared" ca="1" si="762"/>
        <v>0.61756387872682983</v>
      </c>
      <c r="AZ552" s="72">
        <f t="shared" ca="1" si="763"/>
        <v>1.3660594715324446E-3</v>
      </c>
      <c r="BA552" s="72">
        <f t="shared" ca="1" si="764"/>
        <v>-1.7756217187668373E-5</v>
      </c>
      <c r="BB552" s="72">
        <f t="shared" ca="1" si="765"/>
        <v>8.9423007166395882E-12</v>
      </c>
      <c r="BC552" s="19">
        <f t="shared" ca="1" si="766"/>
        <v>1.936477565488642E-5</v>
      </c>
      <c r="BD552" s="19">
        <f t="shared" ca="1" si="767"/>
        <v>0.99999999981250265</v>
      </c>
      <c r="BE552" s="19">
        <f t="shared" ca="1" si="768"/>
        <v>1.9364775656096701E-5</v>
      </c>
      <c r="BF552" s="19">
        <f t="shared" ca="1" si="769"/>
        <v>-0.63096896495591148</v>
      </c>
      <c r="BG552" s="19">
        <f t="shared" ca="1" si="770"/>
        <v>1.6309689649559114</v>
      </c>
      <c r="BH552" s="19">
        <f t="shared" ca="1" si="771"/>
        <v>0.61756384732480252</v>
      </c>
      <c r="BI552" s="72">
        <f t="shared" ca="1" si="772"/>
        <v>1.3660593598249782E-3</v>
      </c>
      <c r="BJ552" s="72">
        <f t="shared" ca="1" si="773"/>
        <v>-1.775621716704778E-5</v>
      </c>
      <c r="BK552" s="72">
        <f t="shared" ca="1" si="774"/>
        <v>2.0620593584432315E-14</v>
      </c>
      <c r="BL552" s="72">
        <f t="shared" ca="1" si="775"/>
        <v>1.0991910026074013E-2</v>
      </c>
      <c r="BM552" s="72">
        <f t="shared" ca="1" si="776"/>
        <v>1.0027423397540922</v>
      </c>
      <c r="BN552" s="72">
        <f t="shared" ca="1" si="777"/>
        <v>2.7329700492248346E-3</v>
      </c>
      <c r="BO552" s="72">
        <f t="shared" ca="1" si="778"/>
        <v>3.2674925697694334E-8</v>
      </c>
      <c r="BP552" s="72">
        <f t="shared" ca="1" si="779"/>
        <v>123.22638047850204</v>
      </c>
      <c r="BQ552" s="72">
        <f t="shared" ca="1" si="780"/>
        <v>-2.2795867010440833</v>
      </c>
      <c r="BR552" s="72">
        <f t="shared" ca="1" si="781"/>
        <v>0.861996036515977</v>
      </c>
      <c r="BS552" s="72">
        <f t="shared" ca="1" si="782"/>
        <v>4.0035886901057705</v>
      </c>
      <c r="BT552" s="72">
        <f t="shared" ca="1" si="783"/>
        <v>229.38930299602347</v>
      </c>
      <c r="BU552" s="72">
        <f t="shared" ca="1" si="784"/>
        <v>49.388734849370273</v>
      </c>
      <c r="BV552" s="72">
        <f t="shared" ca="1" si="785"/>
        <v>229.38873484937028</v>
      </c>
    </row>
    <row r="553" spans="1:74">
      <c r="A553" s="13">
        <f ca="1">'MGRS to'!AO553</f>
        <v>34.036014488315821</v>
      </c>
      <c r="B553" s="13">
        <f ca="1">'MGRS to'!AP553</f>
        <v>-6.8051794568036401</v>
      </c>
      <c r="C553" s="19">
        <f t="shared" ca="1" si="714"/>
        <v>0.59404051707760408</v>
      </c>
      <c r="D553" s="19">
        <f t="shared" ca="1" si="715"/>
        <v>-0.11877278771030275</v>
      </c>
      <c r="E553" s="19">
        <f t="shared" ca="1" si="716"/>
        <v>0.59251451712644843</v>
      </c>
      <c r="F553" s="19">
        <f t="shared" ca="1" si="717"/>
        <v>0.59248375896029615</v>
      </c>
      <c r="G553" s="19">
        <f t="shared" ca="1" si="718"/>
        <v>-3.7842796212828045E-5</v>
      </c>
      <c r="H553" s="19">
        <f t="shared" ca="1" si="719"/>
        <v>-3.7842796212828045E-5</v>
      </c>
      <c r="I553" s="19">
        <f t="shared" ca="1" si="720"/>
        <v>0</v>
      </c>
      <c r="J553" s="19">
        <f t="shared" ca="1" si="721"/>
        <v>4.394937722999674E-5</v>
      </c>
      <c r="K553" s="19">
        <f t="shared" ca="1" si="722"/>
        <v>0.99999999903422621</v>
      </c>
      <c r="L553" s="19">
        <f t="shared" ca="1" si="723"/>
        <v>4.3949377244145124E-5</v>
      </c>
      <c r="M553" s="19">
        <f t="shared" ca="1" si="724"/>
        <v>-0.59253387149889802</v>
      </c>
      <c r="N553" s="19">
        <f t="shared" ca="1" si="725"/>
        <v>1.5925338714988979</v>
      </c>
      <c r="O553" s="19">
        <f t="shared" ca="1" si="726"/>
        <v>0.60835912943098869</v>
      </c>
      <c r="P553" s="72">
        <f t="shared" ca="1" si="727"/>
        <v>1.3339960876918519E-3</v>
      </c>
      <c r="Q553" s="72">
        <f t="shared" ca="1" si="728"/>
        <v>-3.7930062736883299E-5</v>
      </c>
      <c r="R553" s="72">
        <f t="shared" ca="1" si="729"/>
        <v>-8.726652405525461E-8</v>
      </c>
      <c r="S553" s="19">
        <f t="shared" ca="1" si="730"/>
        <v>4.4001114768839276E-5</v>
      </c>
      <c r="T553" s="19">
        <f t="shared" ca="1" si="731"/>
        <v>0.99999999903195091</v>
      </c>
      <c r="U553" s="19">
        <f t="shared" ca="1" si="732"/>
        <v>4.400111478303769E-5</v>
      </c>
      <c r="V553" s="19">
        <f t="shared" ca="1" si="733"/>
        <v>-0.59320194901212042</v>
      </c>
      <c r="W553" s="19">
        <f t="shared" ca="1" si="734"/>
        <v>1.5932019490121205</v>
      </c>
      <c r="X553" s="19">
        <f t="shared" ca="1" si="735"/>
        <v>0.60852335622896503</v>
      </c>
      <c r="Y553" s="72">
        <f t="shared" ca="1" si="736"/>
        <v>1.334553463600518E-3</v>
      </c>
      <c r="Z553" s="72">
        <f t="shared" ca="1" si="737"/>
        <v>-3.793026397592811E-5</v>
      </c>
      <c r="AA553" s="72">
        <f t="shared" ca="1" si="738"/>
        <v>-2.0123904481011718E-10</v>
      </c>
      <c r="AB553" s="19">
        <f t="shared" ca="1" si="739"/>
        <v>4.40012341443759E-5</v>
      </c>
      <c r="AC553" s="19">
        <f t="shared" ca="1" si="740"/>
        <v>0.9999999990319457</v>
      </c>
      <c r="AD553" s="19">
        <f t="shared" ca="1" si="741"/>
        <v>4.4001234158574428E-5</v>
      </c>
      <c r="AE553" s="19">
        <f t="shared" ca="1" si="742"/>
        <v>-0.59320348689424918</v>
      </c>
      <c r="AF553" s="19">
        <f t="shared" ca="1" si="743"/>
        <v>1.5932034868942493</v>
      </c>
      <c r="AG553" s="19">
        <f t="shared" ca="1" si="744"/>
        <v>0.60852373411222316</v>
      </c>
      <c r="AH553" s="72">
        <f t="shared" ca="1" si="745"/>
        <v>1.334554746650736E-3</v>
      </c>
      <c r="AI553" s="72">
        <f t="shared" ca="1" si="746"/>
        <v>-3.793026443999098E-5</v>
      </c>
      <c r="AJ553" s="72">
        <f t="shared" ca="1" si="747"/>
        <v>-4.640628701625682E-13</v>
      </c>
      <c r="AK553" s="19">
        <f t="shared" ca="1" si="748"/>
        <v>4.4001234419665307E-5</v>
      </c>
      <c r="AL553" s="19">
        <f t="shared" ca="1" si="749"/>
        <v>0.9999999990319457</v>
      </c>
      <c r="AM553" s="19">
        <f t="shared" ca="1" si="750"/>
        <v>4.4001234433863836E-5</v>
      </c>
      <c r="AN553" s="19">
        <f t="shared" ca="1" si="751"/>
        <v>-0.59320349044055687</v>
      </c>
      <c r="AO553" s="19">
        <f t="shared" ca="1" si="752"/>
        <v>0.64810961892914021</v>
      </c>
      <c r="AP553" s="19">
        <f t="shared" ca="1" si="753"/>
        <v>0.35189038107085979</v>
      </c>
      <c r="AQ553" s="72">
        <f t="shared" ca="1" si="754"/>
        <v>5.4418326301355782E-4</v>
      </c>
      <c r="AR553" s="72">
        <f t="shared" ca="1" si="755"/>
        <v>-3.7930279341369044E-5</v>
      </c>
      <c r="AS553" s="72">
        <f t="shared" ca="1" si="756"/>
        <v>-1.4901378064422974E-11</v>
      </c>
      <c r="AT553" s="19">
        <f t="shared" ca="1" si="757"/>
        <v>4.4001243259243445E-5</v>
      </c>
      <c r="AU553" s="19">
        <f t="shared" ca="1" si="758"/>
        <v>0.99999999903194536</v>
      </c>
      <c r="AV553" s="19">
        <f t="shared" ca="1" si="759"/>
        <v>4.400124327344198E-5</v>
      </c>
      <c r="AW553" s="19">
        <f t="shared" ca="1" si="760"/>
        <v>-0.59320360431698993</v>
      </c>
      <c r="AX553" s="19">
        <f t="shared" ca="1" si="761"/>
        <v>1.5932036043169899</v>
      </c>
      <c r="AY553" s="19">
        <f t="shared" ca="1" si="762"/>
        <v>0.60852376296491673</v>
      </c>
      <c r="AZ553" s="72">
        <f t="shared" ca="1" si="763"/>
        <v>1.3345548446161584E-3</v>
      </c>
      <c r="BA553" s="72">
        <f t="shared" ca="1" si="764"/>
        <v>-3.7930264475424116E-5</v>
      </c>
      <c r="BB553" s="72">
        <f t="shared" ca="1" si="765"/>
        <v>1.4865944927963323E-11</v>
      </c>
      <c r="BC553" s="19">
        <f t="shared" ca="1" si="766"/>
        <v>4.4001234440684809E-5</v>
      </c>
      <c r="BD553" s="19">
        <f t="shared" ca="1" si="767"/>
        <v>0.9999999990319457</v>
      </c>
      <c r="BE553" s="19">
        <f t="shared" ca="1" si="768"/>
        <v>4.4001234454883338E-5</v>
      </c>
      <c r="BF553" s="19">
        <f t="shared" ca="1" si="769"/>
        <v>-0.59320349071133216</v>
      </c>
      <c r="BG553" s="19">
        <f t="shared" ca="1" si="770"/>
        <v>1.5932034907113322</v>
      </c>
      <c r="BH553" s="19">
        <f t="shared" ca="1" si="771"/>
        <v>0.60852373505014312</v>
      </c>
      <c r="BI553" s="72">
        <f t="shared" ca="1" si="772"/>
        <v>1.334554749835316E-3</v>
      </c>
      <c r="BJ553" s="72">
        <f t="shared" ca="1" si="773"/>
        <v>-3.7930264441142829E-5</v>
      </c>
      <c r="BK553" s="72">
        <f t="shared" ca="1" si="774"/>
        <v>3.4281286847865494E-14</v>
      </c>
      <c r="BL553" s="72">
        <f t="shared" ca="1" si="775"/>
        <v>1.0737389735432154E-2</v>
      </c>
      <c r="BM553" s="72">
        <f t="shared" ca="1" si="776"/>
        <v>1.0026789671793472</v>
      </c>
      <c r="BN553" s="72">
        <f t="shared" ca="1" si="777"/>
        <v>2.6700248412764981E-3</v>
      </c>
      <c r="BO553" s="72">
        <f t="shared" ca="1" si="778"/>
        <v>7.1471600071819829E-8</v>
      </c>
      <c r="BP553" s="72">
        <f t="shared" ca="1" si="779"/>
        <v>279.99872494188912</v>
      </c>
      <c r="BQ553" s="72">
        <f t="shared" ca="1" si="780"/>
        <v>-2.3471335373833337</v>
      </c>
      <c r="BR553" s="72">
        <f t="shared" ca="1" si="781"/>
        <v>0.79443793458583623</v>
      </c>
      <c r="BS553" s="72">
        <f t="shared" ca="1" si="782"/>
        <v>3.9360305881756292</v>
      </c>
      <c r="BT553" s="72">
        <f t="shared" ca="1" si="783"/>
        <v>225.51915435432355</v>
      </c>
      <c r="BU553" s="72">
        <f t="shared" ca="1" si="784"/>
        <v>45.517940736858591</v>
      </c>
      <c r="BV553" s="72">
        <f t="shared" ca="1" si="785"/>
        <v>225.51794073685858</v>
      </c>
    </row>
    <row r="554" spans="1:74">
      <c r="A554" s="13">
        <f ca="1">'MGRS to'!AO554</f>
        <v>34.040315871188049</v>
      </c>
      <c r="B554" s="13">
        <f ca="1">'MGRS to'!AP554</f>
        <v>-6.8173615371333245</v>
      </c>
      <c r="C554" s="19">
        <f t="shared" ca="1" si="714"/>
        <v>0.59411559037111339</v>
      </c>
      <c r="D554" s="19">
        <f t="shared" ca="1" si="715"/>
        <v>-0.11898540512179817</v>
      </c>
      <c r="E554" s="19">
        <f t="shared" ca="1" si="716"/>
        <v>0.59248375896029615</v>
      </c>
      <c r="F554" s="19">
        <f t="shared" ca="1" si="717"/>
        <v>0.59255873781136859</v>
      </c>
      <c r="G554" s="19">
        <f t="shared" ca="1" si="718"/>
        <v>-2.1261741149541935E-4</v>
      </c>
      <c r="H554" s="19">
        <f t="shared" ca="1" si="719"/>
        <v>-2.1261741149541935E-4</v>
      </c>
      <c r="I554" s="19">
        <f t="shared" ca="1" si="720"/>
        <v>0</v>
      </c>
      <c r="J554" s="19">
        <f t="shared" ca="1" si="721"/>
        <v>1.9164940000027003E-4</v>
      </c>
      <c r="K554" s="19">
        <f t="shared" ca="1" si="722"/>
        <v>0.99999998163525361</v>
      </c>
      <c r="L554" s="19">
        <f t="shared" ca="1" si="723"/>
        <v>1.9164940117346758E-4</v>
      </c>
      <c r="M554" s="19">
        <f t="shared" ca="1" si="724"/>
        <v>-0.76341575382353366</v>
      </c>
      <c r="N554" s="19">
        <f t="shared" ca="1" si="725"/>
        <v>1.7634157538235335</v>
      </c>
      <c r="O554" s="19">
        <f t="shared" ca="1" si="726"/>
        <v>0.64628741136993451</v>
      </c>
      <c r="P554" s="72">
        <f t="shared" ca="1" si="727"/>
        <v>1.4765012382422142E-3</v>
      </c>
      <c r="Q554" s="72">
        <f t="shared" ca="1" si="728"/>
        <v>-2.1310769852646912E-4</v>
      </c>
      <c r="R554" s="72">
        <f t="shared" ca="1" si="729"/>
        <v>-4.9028703104977023E-7</v>
      </c>
      <c r="S554" s="19">
        <f t="shared" ca="1" si="730"/>
        <v>1.9202375876148099E-4</v>
      </c>
      <c r="T554" s="19">
        <f t="shared" ca="1" si="731"/>
        <v>0.99999998156343795</v>
      </c>
      <c r="U554" s="19">
        <f t="shared" ca="1" si="732"/>
        <v>1.9202375994156696E-4</v>
      </c>
      <c r="V554" s="19">
        <f t="shared" ca="1" si="733"/>
        <v>-0.76368441464798154</v>
      </c>
      <c r="W554" s="19">
        <f t="shared" ca="1" si="734"/>
        <v>1.7636844146479815</v>
      </c>
      <c r="X554" s="19">
        <f t="shared" ca="1" si="735"/>
        <v>0.64634129208878399</v>
      </c>
      <c r="Y554" s="72">
        <f t="shared" ca="1" si="736"/>
        <v>1.4767251881968786E-3</v>
      </c>
      <c r="Z554" s="72">
        <f t="shared" ca="1" si="737"/>
        <v>-2.1310882910836572E-4</v>
      </c>
      <c r="AA554" s="72">
        <f t="shared" ca="1" si="738"/>
        <v>-1.1305818966027455E-9</v>
      </c>
      <c r="AB554" s="19">
        <f t="shared" ca="1" si="739"/>
        <v>1.920246221695985E-4</v>
      </c>
      <c r="AC554" s="19">
        <f t="shared" ca="1" si="740"/>
        <v>0.99999998156327208</v>
      </c>
      <c r="AD554" s="19">
        <f t="shared" ca="1" si="741"/>
        <v>1.9202462334970042E-4</v>
      </c>
      <c r="AE554" s="19">
        <f t="shared" ca="1" si="742"/>
        <v>-0.76368503235348573</v>
      </c>
      <c r="AF554" s="19">
        <f t="shared" ca="1" si="743"/>
        <v>1.7636850323534858</v>
      </c>
      <c r="AG554" s="19">
        <f t="shared" ca="1" si="744"/>
        <v>0.64634141595252537</v>
      </c>
      <c r="AH554" s="72">
        <f t="shared" ca="1" si="745"/>
        <v>1.4767257031027112E-3</v>
      </c>
      <c r="AI554" s="72">
        <f t="shared" ca="1" si="746"/>
        <v>-2.1310883171544147E-4</v>
      </c>
      <c r="AJ554" s="72">
        <f t="shared" ca="1" si="747"/>
        <v>-2.6070757423550528E-12</v>
      </c>
      <c r="AK554" s="19">
        <f t="shared" ca="1" si="748"/>
        <v>1.9202462416056937E-4</v>
      </c>
      <c r="AL554" s="19">
        <f t="shared" ca="1" si="749"/>
        <v>0.99999998156327186</v>
      </c>
      <c r="AM554" s="19">
        <f t="shared" ca="1" si="750"/>
        <v>1.9202462534067128E-4</v>
      </c>
      <c r="AN554" s="19">
        <f t="shared" ca="1" si="751"/>
        <v>-0.76368503377793495</v>
      </c>
      <c r="AO554" s="19">
        <f t="shared" ca="1" si="752"/>
        <v>0.41678516918359432</v>
      </c>
      <c r="AP554" s="19">
        <f t="shared" ca="1" si="753"/>
        <v>0.58321483081640568</v>
      </c>
      <c r="AQ554" s="72">
        <f t="shared" ca="1" si="754"/>
        <v>3.5015560872804898E-4</v>
      </c>
      <c r="AR554" s="72">
        <f t="shared" ca="1" si="755"/>
        <v>-2.1310901710257352E-4</v>
      </c>
      <c r="AS554" s="72">
        <f t="shared" ca="1" si="756"/>
        <v>-1.8538713205079431E-10</v>
      </c>
      <c r="AT554" s="19">
        <f t="shared" ca="1" si="757"/>
        <v>1.9202476573796138E-4</v>
      </c>
      <c r="AU554" s="19">
        <f t="shared" ca="1" si="758"/>
        <v>0.99999998156324454</v>
      </c>
      <c r="AV554" s="19">
        <f t="shared" ca="1" si="759"/>
        <v>1.9202476691806592E-4</v>
      </c>
      <c r="AW554" s="19">
        <f t="shared" ca="1" si="760"/>
        <v>-0.76368513506535662</v>
      </c>
      <c r="AX554" s="19">
        <f t="shared" ca="1" si="761"/>
        <v>1.7636851350653566</v>
      </c>
      <c r="AY554" s="19">
        <f t="shared" ca="1" si="762"/>
        <v>0.64634143654853959</v>
      </c>
      <c r="AZ554" s="72">
        <f t="shared" ca="1" si="763"/>
        <v>1.4767257887210855E-3</v>
      </c>
      <c r="BA554" s="72">
        <f t="shared" ca="1" si="764"/>
        <v>-2.1310883214894843E-4</v>
      </c>
      <c r="BB554" s="72">
        <f t="shared" ca="1" si="765"/>
        <v>1.8495362508782857E-10</v>
      </c>
      <c r="BC554" s="19">
        <f t="shared" ca="1" si="766"/>
        <v>1.9202462449163712E-4</v>
      </c>
      <c r="BD554" s="19">
        <f t="shared" ca="1" si="767"/>
        <v>0.99999998156327163</v>
      </c>
      <c r="BE554" s="19">
        <f t="shared" ca="1" si="768"/>
        <v>1.9202462567173906E-4</v>
      </c>
      <c r="BF554" s="19">
        <f t="shared" ca="1" si="769"/>
        <v>-0.76368503401476473</v>
      </c>
      <c r="BG554" s="19">
        <f t="shared" ca="1" si="770"/>
        <v>1.7636850340147647</v>
      </c>
      <c r="BH554" s="19">
        <f t="shared" ca="1" si="771"/>
        <v>0.64634141628564867</v>
      </c>
      <c r="BI554" s="72">
        <f t="shared" ca="1" si="772"/>
        <v>1.4767257044875168E-3</v>
      </c>
      <c r="BJ554" s="72">
        <f t="shared" ca="1" si="773"/>
        <v>-2.1310883172245292E-4</v>
      </c>
      <c r="BK554" s="72">
        <f t="shared" ca="1" si="774"/>
        <v>4.2649550883143428E-13</v>
      </c>
      <c r="BL554" s="72">
        <f t="shared" ca="1" si="775"/>
        <v>1.1886349541143867E-2</v>
      </c>
      <c r="BM554" s="72">
        <f t="shared" ca="1" si="776"/>
        <v>1.00296499722351</v>
      </c>
      <c r="BN554" s="72">
        <f t="shared" ca="1" si="777"/>
        <v>2.954047166377349E-3</v>
      </c>
      <c r="BO554" s="72">
        <f t="shared" ca="1" si="778"/>
        <v>3.6656759984739485E-7</v>
      </c>
      <c r="BP554" s="72">
        <f t="shared" ca="1" si="779"/>
        <v>1221.9351279240032</v>
      </c>
      <c r="BQ554" s="72">
        <f t="shared" ca="1" si="780"/>
        <v>-1.1679380214854609</v>
      </c>
      <c r="BR554" s="72">
        <f t="shared" ca="1" si="781"/>
        <v>1.9735356205693351</v>
      </c>
      <c r="BS554" s="72">
        <f t="shared" ca="1" si="782"/>
        <v>5.1151282741591277</v>
      </c>
      <c r="BT554" s="72">
        <f t="shared" ca="1" si="783"/>
        <v>293.08208063602342</v>
      </c>
      <c r="BU554" s="72">
        <f t="shared" ca="1" si="784"/>
        <v>113.07526177735473</v>
      </c>
      <c r="BV554" s="72">
        <f t="shared" ca="1" si="785"/>
        <v>293.07526177735463</v>
      </c>
    </row>
    <row r="555" spans="1:74">
      <c r="A555" s="13">
        <f ca="1">'MGRS to'!AO555</f>
        <v>32.993260694960149</v>
      </c>
      <c r="B555" s="13">
        <f ca="1">'MGRS to'!AP555</f>
        <v>-7.6129979038896778</v>
      </c>
      <c r="C555" s="19">
        <f t="shared" ca="1" si="714"/>
        <v>0.57584103009588705</v>
      </c>
      <c r="D555" s="19">
        <f t="shared" ca="1" si="715"/>
        <v>-0.13287187937030168</v>
      </c>
      <c r="E555" s="19">
        <f t="shared" ca="1" si="716"/>
        <v>0.59255873781136859</v>
      </c>
      <c r="F555" s="19">
        <f t="shared" ca="1" si="717"/>
        <v>0.57430819533649968</v>
      </c>
      <c r="G555" s="19">
        <f t="shared" ca="1" si="718"/>
        <v>-1.3886474248503505E-2</v>
      </c>
      <c r="H555" s="19">
        <f t="shared" ca="1" si="719"/>
        <v>-1.3886474248503505E-2</v>
      </c>
      <c r="I555" s="19">
        <f t="shared" ca="1" si="720"/>
        <v>0</v>
      </c>
      <c r="J555" s="19">
        <f t="shared" ca="1" si="721"/>
        <v>2.1617413345748997E-2</v>
      </c>
      <c r="K555" s="19">
        <f t="shared" ca="1" si="722"/>
        <v>0.9997663164161108</v>
      </c>
      <c r="L555" s="19">
        <f t="shared" ca="1" si="723"/>
        <v>2.1619097381370991E-2</v>
      </c>
      <c r="M555" s="19">
        <f t="shared" ca="1" si="724"/>
        <v>-0.44735703793770393</v>
      </c>
      <c r="N555" s="19">
        <f t="shared" ca="1" si="725"/>
        <v>1.4473570379377039</v>
      </c>
      <c r="O555" s="19">
        <f t="shared" ca="1" si="726"/>
        <v>0.5805201251271157</v>
      </c>
      <c r="P555" s="72">
        <f t="shared" ca="1" si="727"/>
        <v>1.2128306796077026E-3</v>
      </c>
      <c r="Q555" s="72">
        <f t="shared" ca="1" si="728"/>
        <v>-1.3918884288133497E-2</v>
      </c>
      <c r="R555" s="72">
        <f t="shared" ca="1" si="729"/>
        <v>-3.2410039629992074E-5</v>
      </c>
      <c r="S555" s="19">
        <f t="shared" ca="1" si="730"/>
        <v>2.163192086124199E-2</v>
      </c>
      <c r="T555" s="19">
        <f t="shared" ca="1" si="731"/>
        <v>0.99976600262254012</v>
      </c>
      <c r="U555" s="19">
        <f t="shared" ca="1" si="732"/>
        <v>2.1633608290101601E-2</v>
      </c>
      <c r="V555" s="19">
        <f t="shared" ca="1" si="733"/>
        <v>-0.44810034839932067</v>
      </c>
      <c r="W555" s="19">
        <f t="shared" ca="1" si="734"/>
        <v>1.4481003483993207</v>
      </c>
      <c r="X555" s="19">
        <f t="shared" ca="1" si="735"/>
        <v>0.58073501056357246</v>
      </c>
      <c r="Y555" s="72">
        <f t="shared" ca="1" si="736"/>
        <v>1.213451277017647E-3</v>
      </c>
      <c r="Z555" s="72">
        <f t="shared" ca="1" si="737"/>
        <v>-1.3918959929371038E-2</v>
      </c>
      <c r="AA555" s="72">
        <f t="shared" ca="1" si="738"/>
        <v>-7.5641237540918782E-8</v>
      </c>
      <c r="AB555" s="19">
        <f t="shared" ca="1" si="739"/>
        <v>2.1631954748241065E-2</v>
      </c>
      <c r="AC555" s="19">
        <f t="shared" ca="1" si="740"/>
        <v>0.99976600188932707</v>
      </c>
      <c r="AD555" s="19">
        <f t="shared" ca="1" si="741"/>
        <v>2.1633642185032016E-2</v>
      </c>
      <c r="AE555" s="19">
        <f t="shared" ca="1" si="742"/>
        <v>-0.44810208144893043</v>
      </c>
      <c r="AF555" s="19">
        <f t="shared" ca="1" si="743"/>
        <v>1.4481020814489305</v>
      </c>
      <c r="AG555" s="19">
        <f t="shared" ca="1" si="744"/>
        <v>0.58073551131537671</v>
      </c>
      <c r="AH555" s="72">
        <f t="shared" ca="1" si="745"/>
        <v>1.2134527239555442E-3</v>
      </c>
      <c r="AI555" s="72">
        <f t="shared" ca="1" si="746"/>
        <v>-1.3918960105908817E-2</v>
      </c>
      <c r="AJ555" s="72">
        <f t="shared" ca="1" si="747"/>
        <v>-1.765377791868028E-10</v>
      </c>
      <c r="AK555" s="19">
        <f t="shared" ca="1" si="748"/>
        <v>2.1631954827329537E-2</v>
      </c>
      <c r="AL555" s="19">
        <f t="shared" ca="1" si="749"/>
        <v>0.999766001887616</v>
      </c>
      <c r="AM555" s="19">
        <f t="shared" ca="1" si="750"/>
        <v>2.163364226413899E-2</v>
      </c>
      <c r="AN555" s="19">
        <f t="shared" ca="1" si="751"/>
        <v>-0.44810208549365471</v>
      </c>
      <c r="AO555" s="19">
        <f t="shared" ca="1" si="752"/>
        <v>0.7992045209762374</v>
      </c>
      <c r="AP555" s="19">
        <f t="shared" ca="1" si="753"/>
        <v>0.2007954790237626</v>
      </c>
      <c r="AQ555" s="72">
        <f t="shared" ca="1" si="754"/>
        <v>6.7079511323787379E-4</v>
      </c>
      <c r="AR555" s="72">
        <f t="shared" ca="1" si="755"/>
        <v>-1.3918959227387758E-2</v>
      </c>
      <c r="AS555" s="72">
        <f t="shared" ca="1" si="756"/>
        <v>8.7852105971897299E-10</v>
      </c>
      <c r="AT555" s="19">
        <f t="shared" ca="1" si="757"/>
        <v>2.1631954433754548E-2</v>
      </c>
      <c r="AU555" s="19">
        <f t="shared" ca="1" si="758"/>
        <v>0.99976600189613185</v>
      </c>
      <c r="AV555" s="19">
        <f t="shared" ca="1" si="759"/>
        <v>2.1633641870471884E-2</v>
      </c>
      <c r="AW555" s="19">
        <f t="shared" ca="1" si="760"/>
        <v>-0.44810206536551989</v>
      </c>
      <c r="AX555" s="19">
        <f t="shared" ca="1" si="761"/>
        <v>1.4481020653655199</v>
      </c>
      <c r="AY555" s="19">
        <f t="shared" ca="1" si="762"/>
        <v>0.58073550666820051</v>
      </c>
      <c r="AZ555" s="72">
        <f t="shared" ca="1" si="763"/>
        <v>1.2134527105273677E-3</v>
      </c>
      <c r="BA555" s="72">
        <f t="shared" ca="1" si="764"/>
        <v>-1.3918960104270472E-2</v>
      </c>
      <c r="BB555" s="72">
        <f t="shared" ca="1" si="765"/>
        <v>-8.768827140098745E-10</v>
      </c>
      <c r="BC555" s="19">
        <f t="shared" ca="1" si="766"/>
        <v>2.1631954826595579E-2</v>
      </c>
      <c r="BD555" s="19">
        <f t="shared" ca="1" si="767"/>
        <v>0.99976600188763176</v>
      </c>
      <c r="BE555" s="19">
        <f t="shared" ca="1" si="768"/>
        <v>2.1633642263404865E-2</v>
      </c>
      <c r="BF555" s="19">
        <f t="shared" ca="1" si="769"/>
        <v>-0.44810208545611768</v>
      </c>
      <c r="BG555" s="19">
        <f t="shared" ca="1" si="770"/>
        <v>1.4481020854561177</v>
      </c>
      <c r="BH555" s="19">
        <f t="shared" ca="1" si="771"/>
        <v>0.5807355124732223</v>
      </c>
      <c r="BI555" s="72">
        <f t="shared" ca="1" si="772"/>
        <v>1.2134527273011792E-3</v>
      </c>
      <c r="BJ555" s="72">
        <f t="shared" ca="1" si="773"/>
        <v>-1.3918960106317014E-2</v>
      </c>
      <c r="BK555" s="72">
        <f t="shared" ca="1" si="774"/>
        <v>-2.0465417555071141E-12</v>
      </c>
      <c r="BL555" s="72">
        <f t="shared" ca="1" si="775"/>
        <v>9.7594792874149336E-3</v>
      </c>
      <c r="BM555" s="72">
        <f t="shared" ca="1" si="776"/>
        <v>1.0024354231569665</v>
      </c>
      <c r="BN555" s="72">
        <f t="shared" ca="1" si="777"/>
        <v>2.4280306515875759E-3</v>
      </c>
      <c r="BO555" s="72">
        <f t="shared" ca="1" si="778"/>
        <v>3.0491588017523734E-5</v>
      </c>
      <c r="BP555" s="72">
        <f t="shared" ca="1" si="779"/>
        <v>137660.32467421138</v>
      </c>
      <c r="BQ555" s="72">
        <f t="shared" ca="1" si="780"/>
        <v>-2.5730350064073573</v>
      </c>
      <c r="BR555" s="72">
        <f t="shared" ca="1" si="781"/>
        <v>0.56088939003560623</v>
      </c>
      <c r="BS555" s="72">
        <f t="shared" ca="1" si="782"/>
        <v>3.7024820436253991</v>
      </c>
      <c r="BT555" s="72">
        <f t="shared" ca="1" si="783"/>
        <v>212.57595359344168</v>
      </c>
      <c r="BU555" s="72">
        <f t="shared" ca="1" si="784"/>
        <v>32.13659482270733</v>
      </c>
      <c r="BV555" s="72">
        <f t="shared" ca="1" si="785"/>
        <v>212.13659482270737</v>
      </c>
    </row>
    <row r="556" spans="1:74">
      <c r="A556" s="13">
        <f ca="1">'MGRS to'!AO556</f>
        <v>30.414162640420599</v>
      </c>
      <c r="B556" s="13">
        <f ca="1">'MGRS to'!AP556</f>
        <v>-9.5878567368490906</v>
      </c>
      <c r="C556" s="19">
        <f t="shared" ca="1" si="714"/>
        <v>0.53082727731239165</v>
      </c>
      <c r="D556" s="19">
        <f t="shared" ca="1" si="715"/>
        <v>-0.16733966826753616</v>
      </c>
      <c r="E556" s="19">
        <f t="shared" ca="1" si="716"/>
        <v>0.57430819533649968</v>
      </c>
      <c r="F556" s="19">
        <f t="shared" ca="1" si="717"/>
        <v>0.52936224412181376</v>
      </c>
      <c r="G556" s="19">
        <f t="shared" ca="1" si="718"/>
        <v>-3.446778889723448E-2</v>
      </c>
      <c r="H556" s="19">
        <f t="shared" ca="1" si="719"/>
        <v>-3.446778889723448E-2</v>
      </c>
      <c r="I556" s="19">
        <f t="shared" ca="1" si="720"/>
        <v>0</v>
      </c>
      <c r="J556" s="19">
        <f t="shared" ca="1" si="721"/>
        <v>5.3652127028597459E-2</v>
      </c>
      <c r="K556" s="19">
        <f t="shared" ca="1" si="722"/>
        <v>0.99855968738243539</v>
      </c>
      <c r="L556" s="19">
        <f t="shared" ca="1" si="723"/>
        <v>5.3677900489784776E-2</v>
      </c>
      <c r="M556" s="19">
        <f t="shared" ca="1" si="724"/>
        <v>-0.46544931155670821</v>
      </c>
      <c r="N556" s="19">
        <f t="shared" ca="1" si="725"/>
        <v>1.4654493115567082</v>
      </c>
      <c r="O556" s="19">
        <f t="shared" ca="1" si="726"/>
        <v>0.62415700707513055</v>
      </c>
      <c r="P556" s="72">
        <f t="shared" ca="1" si="727"/>
        <v>1.2279354399525144E-3</v>
      </c>
      <c r="Q556" s="72">
        <f t="shared" ca="1" si="728"/>
        <v>-3.4551517926870327E-2</v>
      </c>
      <c r="R556" s="72">
        <f t="shared" ca="1" si="729"/>
        <v>-8.3729029635846997E-5</v>
      </c>
      <c r="S556" s="19">
        <f t="shared" ca="1" si="730"/>
        <v>5.3691075586280168E-2</v>
      </c>
      <c r="T556" s="19">
        <f t="shared" ca="1" si="731"/>
        <v>0.9985575939335638</v>
      </c>
      <c r="U556" s="19">
        <f t="shared" ca="1" si="732"/>
        <v>5.3716905267363099E-2</v>
      </c>
      <c r="V556" s="19">
        <f t="shared" ca="1" si="733"/>
        <v>-0.46624106400957749</v>
      </c>
      <c r="W556" s="19">
        <f t="shared" ca="1" si="734"/>
        <v>1.4662410640095775</v>
      </c>
      <c r="X556" s="19">
        <f t="shared" ca="1" si="735"/>
        <v>0.6243570865484136</v>
      </c>
      <c r="Y556" s="72">
        <f t="shared" ca="1" si="736"/>
        <v>1.2285964216038638E-3</v>
      </c>
      <c r="Z556" s="72">
        <f t="shared" ca="1" si="737"/>
        <v>-3.4551721298575901E-2</v>
      </c>
      <c r="AA556" s="72">
        <f t="shared" ca="1" si="738"/>
        <v>-2.0337170557327422E-7</v>
      </c>
      <c r="AB556" s="19">
        <f t="shared" ca="1" si="739"/>
        <v>5.3691170269946055E-2</v>
      </c>
      <c r="AC556" s="19">
        <f t="shared" ca="1" si="740"/>
        <v>0.99855758884254819</v>
      </c>
      <c r="AD556" s="19">
        <f t="shared" ca="1" si="741"/>
        <v>5.371700008779879E-2</v>
      </c>
      <c r="AE556" s="19">
        <f t="shared" ca="1" si="742"/>
        <v>-0.46624298501740963</v>
      </c>
      <c r="AF556" s="19">
        <f t="shared" ca="1" si="743"/>
        <v>1.4662429850174097</v>
      </c>
      <c r="AG556" s="19">
        <f t="shared" ca="1" si="744"/>
        <v>0.62435757171863915</v>
      </c>
      <c r="AH556" s="72">
        <f t="shared" ca="1" si="745"/>
        <v>1.2285980253227788E-3</v>
      </c>
      <c r="AI556" s="72">
        <f t="shared" ca="1" si="746"/>
        <v>-3.4551721792550741E-2</v>
      </c>
      <c r="AJ556" s="72">
        <f t="shared" ca="1" si="747"/>
        <v>-4.9397484019886306E-10</v>
      </c>
      <c r="AK556" s="19">
        <f t="shared" ca="1" si="748"/>
        <v>5.3691170499926139E-2</v>
      </c>
      <c r="AL556" s="19">
        <f t="shared" ca="1" si="749"/>
        <v>0.99855758883018253</v>
      </c>
      <c r="AM556" s="19">
        <f t="shared" ca="1" si="750"/>
        <v>5.3717000318111073E-2</v>
      </c>
      <c r="AN556" s="19">
        <f t="shared" ca="1" si="751"/>
        <v>-0.4662429896833834</v>
      </c>
      <c r="AO556" s="19">
        <f t="shared" ca="1" si="752"/>
        <v>0.78261747457110042</v>
      </c>
      <c r="AP556" s="19">
        <f t="shared" ca="1" si="753"/>
        <v>0.21738252542889958</v>
      </c>
      <c r="AQ556" s="72">
        <f t="shared" ca="1" si="754"/>
        <v>6.5690049421993611E-4</v>
      </c>
      <c r="AR556" s="72">
        <f t="shared" ca="1" si="755"/>
        <v>-3.4551717422403309E-2</v>
      </c>
      <c r="AS556" s="72">
        <f t="shared" ca="1" si="756"/>
        <v>4.3701474314317146E-9</v>
      </c>
      <c r="AT556" s="19">
        <f t="shared" ca="1" si="757"/>
        <v>5.3691168465314611E-2</v>
      </c>
      <c r="AU556" s="19">
        <f t="shared" ca="1" si="758"/>
        <v>0.99855758893958102</v>
      </c>
      <c r="AV556" s="19">
        <f t="shared" ca="1" si="759"/>
        <v>5.3716998280560563E-2</v>
      </c>
      <c r="AW556" s="19">
        <f t="shared" ca="1" si="760"/>
        <v>-0.46624294840396574</v>
      </c>
      <c r="AX556" s="19">
        <f t="shared" ca="1" si="761"/>
        <v>1.4662429484039659</v>
      </c>
      <c r="AY556" s="19">
        <f t="shared" ca="1" si="762"/>
        <v>0.62435756247155105</v>
      </c>
      <c r="AZ556" s="72">
        <f t="shared" ca="1" si="763"/>
        <v>1.2285979947567023E-3</v>
      </c>
      <c r="BA556" s="72">
        <f t="shared" ca="1" si="764"/>
        <v>-3.4551721783135807E-2</v>
      </c>
      <c r="BB556" s="72">
        <f t="shared" ca="1" si="765"/>
        <v>-4.3607324973216066E-9</v>
      </c>
      <c r="BC556" s="19">
        <f t="shared" ca="1" si="766"/>
        <v>5.369117049554286E-2</v>
      </c>
      <c r="BD556" s="19">
        <f t="shared" ca="1" si="767"/>
        <v>0.99855758883041812</v>
      </c>
      <c r="BE556" s="19">
        <f t="shared" ca="1" si="768"/>
        <v>5.3717000313721473E-2</v>
      </c>
      <c r="BF556" s="19">
        <f t="shared" ca="1" si="769"/>
        <v>-0.46624298959445171</v>
      </c>
      <c r="BG556" s="19">
        <f t="shared" ca="1" si="770"/>
        <v>1.4662429895944518</v>
      </c>
      <c r="BH556" s="19">
        <f t="shared" ca="1" si="771"/>
        <v>0.62435757287461635</v>
      </c>
      <c r="BI556" s="72">
        <f t="shared" ca="1" si="772"/>
        <v>1.2285980291438401E-3</v>
      </c>
      <c r="BJ556" s="72">
        <f t="shared" ca="1" si="773"/>
        <v>-3.4551721793727702E-2</v>
      </c>
      <c r="BK556" s="72">
        <f t="shared" ca="1" si="774"/>
        <v>-1.05918954163009E-11</v>
      </c>
      <c r="BL556" s="72">
        <f t="shared" ca="1" si="775"/>
        <v>9.8817398517571809E-3</v>
      </c>
      <c r="BM556" s="72">
        <f t="shared" ca="1" si="776"/>
        <v>1.0024658764208936</v>
      </c>
      <c r="BN556" s="72">
        <f t="shared" ca="1" si="777"/>
        <v>2.4582981594548662E-3</v>
      </c>
      <c r="BO556" s="72">
        <f t="shared" ca="1" si="778"/>
        <v>8.2390334631862166E-5</v>
      </c>
      <c r="BP556" s="72">
        <f t="shared" ca="1" si="779"/>
        <v>341782.65177702915</v>
      </c>
      <c r="BQ556" s="72">
        <f t="shared" ca="1" si="780"/>
        <v>-2.555052017745771</v>
      </c>
      <c r="BR556" s="72">
        <f t="shared" ca="1" si="781"/>
        <v>0.56842100319283051</v>
      </c>
      <c r="BS556" s="72">
        <f t="shared" ca="1" si="782"/>
        <v>3.7100136567826238</v>
      </c>
      <c r="BT556" s="72">
        <f t="shared" ca="1" si="783"/>
        <v>213.60630294678219</v>
      </c>
      <c r="BU556" s="72">
        <f t="shared" ca="1" si="784"/>
        <v>32.56812446954148</v>
      </c>
      <c r="BV556" s="72">
        <f t="shared" ca="1" si="785"/>
        <v>212.56812446954154</v>
      </c>
    </row>
    <row r="557" spans="1:74">
      <c r="A557" s="13">
        <f ca="1">'MGRS to'!AO557</f>
        <v>30.414963439777591</v>
      </c>
      <c r="B557" s="13">
        <f ca="1">'MGRS to'!AP557</f>
        <v>-9.5883717063996663</v>
      </c>
      <c r="C557" s="19">
        <f t="shared" ca="1" si="714"/>
        <v>0.530841253897819</v>
      </c>
      <c r="D557" s="19">
        <f t="shared" ca="1" si="715"/>
        <v>-0.16734865618174122</v>
      </c>
      <c r="E557" s="19">
        <f t="shared" ca="1" si="716"/>
        <v>0.52936224412181376</v>
      </c>
      <c r="F557" s="19">
        <f t="shared" ca="1" si="717"/>
        <v>0.52937619778693046</v>
      </c>
      <c r="G557" s="19">
        <f t="shared" ca="1" si="718"/>
        <v>-8.9879142050608429E-6</v>
      </c>
      <c r="H557" s="19">
        <f t="shared" ca="1" si="719"/>
        <v>-8.9879142050608429E-6</v>
      </c>
      <c r="I557" s="19">
        <f t="shared" ca="1" si="720"/>
        <v>0</v>
      </c>
      <c r="J557" s="19">
        <f t="shared" ca="1" si="721"/>
        <v>1.5965171041739156E-5</v>
      </c>
      <c r="K557" s="19">
        <f t="shared" ca="1" si="722"/>
        <v>0.99999999987255661</v>
      </c>
      <c r="L557" s="19">
        <f t="shared" ca="1" si="723"/>
        <v>1.5965171042417375E-5</v>
      </c>
      <c r="M557" s="19">
        <f t="shared" ca="1" si="724"/>
        <v>-0.41940491718351736</v>
      </c>
      <c r="N557" s="19">
        <f t="shared" ca="1" si="725"/>
        <v>1.4194049171835172</v>
      </c>
      <c r="O557" s="19">
        <f t="shared" ca="1" si="726"/>
        <v>0.64067492351885424</v>
      </c>
      <c r="P557" s="72">
        <f t="shared" ca="1" si="727"/>
        <v>1.1894914811215697E-3</v>
      </c>
      <c r="Q557" s="72">
        <f t="shared" ca="1" si="728"/>
        <v>-9.0103545866939389E-6</v>
      </c>
      <c r="R557" s="72">
        <f t="shared" ca="1" si="729"/>
        <v>-2.244038163309597E-8</v>
      </c>
      <c r="S557" s="19">
        <f t="shared" ca="1" si="730"/>
        <v>1.5974591617819245E-5</v>
      </c>
      <c r="T557" s="19">
        <f t="shared" ca="1" si="731"/>
        <v>0.99999999987240618</v>
      </c>
      <c r="U557" s="19">
        <f t="shared" ca="1" si="732"/>
        <v>1.5974591618498664E-5</v>
      </c>
      <c r="V557" s="19">
        <f t="shared" ca="1" si="733"/>
        <v>-0.4202041073593229</v>
      </c>
      <c r="W557" s="19">
        <f t="shared" ca="1" si="734"/>
        <v>1.4202041073593228</v>
      </c>
      <c r="X557" s="19">
        <f t="shared" ca="1" si="735"/>
        <v>0.64087712619468129</v>
      </c>
      <c r="Y557" s="72">
        <f t="shared" ca="1" si="736"/>
        <v>1.1901588271453632E-3</v>
      </c>
      <c r="Z557" s="72">
        <f t="shared" ca="1" si="737"/>
        <v>-9.0104106142474225E-6</v>
      </c>
      <c r="AA557" s="72">
        <f t="shared" ca="1" si="738"/>
        <v>-5.6027553483570551E-11</v>
      </c>
      <c r="AB557" s="19">
        <f t="shared" ca="1" si="739"/>
        <v>1.5974615160933433E-5</v>
      </c>
      <c r="AC557" s="19">
        <f t="shared" ca="1" si="740"/>
        <v>0.99999999987240573</v>
      </c>
      <c r="AD557" s="19">
        <f t="shared" ca="1" si="741"/>
        <v>1.5974615161612859E-5</v>
      </c>
      <c r="AE557" s="19">
        <f t="shared" ca="1" si="742"/>
        <v>-0.42020610094949745</v>
      </c>
      <c r="AF557" s="19">
        <f t="shared" ca="1" si="743"/>
        <v>1.4202061009494975</v>
      </c>
      <c r="AG557" s="19">
        <f t="shared" ca="1" si="744"/>
        <v>0.64087763030731071</v>
      </c>
      <c r="AH557" s="72">
        <f t="shared" ca="1" si="745"/>
        <v>1.1901604918452379E-3</v>
      </c>
      <c r="AI557" s="72">
        <f t="shared" ca="1" si="746"/>
        <v>-9.0104107541330452E-6</v>
      </c>
      <c r="AJ557" s="72">
        <f t="shared" ca="1" si="747"/>
        <v>-1.3988562268436606E-13</v>
      </c>
      <c r="AK557" s="19">
        <f t="shared" ca="1" si="748"/>
        <v>1.5974615219713745E-5</v>
      </c>
      <c r="AL557" s="19">
        <f t="shared" ca="1" si="749"/>
        <v>0.99999999987240573</v>
      </c>
      <c r="AM557" s="19">
        <f t="shared" ca="1" si="750"/>
        <v>1.5974615220393171E-5</v>
      </c>
      <c r="AN557" s="19">
        <f t="shared" ca="1" si="751"/>
        <v>-0.42020610592695695</v>
      </c>
      <c r="AO557" s="19">
        <f t="shared" ca="1" si="752"/>
        <v>0.82342682854170302</v>
      </c>
      <c r="AP557" s="19">
        <f t="shared" ca="1" si="753"/>
        <v>0.17657317145829698</v>
      </c>
      <c r="AQ557" s="72">
        <f t="shared" ca="1" si="754"/>
        <v>6.9108354602707208E-4</v>
      </c>
      <c r="AR557" s="72">
        <f t="shared" ca="1" si="755"/>
        <v>-9.0104075692419431E-6</v>
      </c>
      <c r="AS557" s="72">
        <f t="shared" ca="1" si="756"/>
        <v>3.1848911020689128E-12</v>
      </c>
      <c r="AT557" s="19">
        <f t="shared" ca="1" si="757"/>
        <v>1.5974613881414164E-5</v>
      </c>
      <c r="AU557" s="19">
        <f t="shared" ca="1" si="758"/>
        <v>0.99999999987240573</v>
      </c>
      <c r="AV557" s="19">
        <f t="shared" ca="1" si="759"/>
        <v>1.5974613882093589E-5</v>
      </c>
      <c r="AW557" s="19">
        <f t="shared" ca="1" si="760"/>
        <v>-0.42020599260102681</v>
      </c>
      <c r="AX557" s="19">
        <f t="shared" ca="1" si="761"/>
        <v>1.4202059926010269</v>
      </c>
      <c r="AY557" s="19">
        <f t="shared" ca="1" si="762"/>
        <v>0.64087760290962359</v>
      </c>
      <c r="AZ557" s="72">
        <f t="shared" ca="1" si="763"/>
        <v>1.1901604013714352E-3</v>
      </c>
      <c r="BA557" s="72">
        <f t="shared" ca="1" si="764"/>
        <v>-9.0104107465304908E-6</v>
      </c>
      <c r="BB557" s="72">
        <f t="shared" ca="1" si="765"/>
        <v>-3.1772885476864365E-12</v>
      </c>
      <c r="BC557" s="19">
        <f t="shared" ca="1" si="766"/>
        <v>1.5974615216519133E-5</v>
      </c>
      <c r="BD557" s="19">
        <f t="shared" ca="1" si="767"/>
        <v>0.99999999987240573</v>
      </c>
      <c r="BE557" s="19">
        <f t="shared" ca="1" si="768"/>
        <v>1.5974615217198559E-5</v>
      </c>
      <c r="BF557" s="19">
        <f t="shared" ca="1" si="769"/>
        <v>-0.42020610565644018</v>
      </c>
      <c r="BG557" s="19">
        <f t="shared" ca="1" si="770"/>
        <v>1.4202061056564401</v>
      </c>
      <c r="BH557" s="19">
        <f t="shared" ca="1" si="771"/>
        <v>0.64087763149753829</v>
      </c>
      <c r="BI557" s="72">
        <f t="shared" ca="1" si="772"/>
        <v>1.1901604957756582E-3</v>
      </c>
      <c r="BJ557" s="72">
        <f t="shared" ca="1" si="773"/>
        <v>-9.0104107544633202E-6</v>
      </c>
      <c r="BK557" s="72">
        <f t="shared" ca="1" si="774"/>
        <v>-7.9328294692697365E-15</v>
      </c>
      <c r="BL557" s="72">
        <f t="shared" ca="1" si="775"/>
        <v>9.5714744224324032E-3</v>
      </c>
      <c r="BM557" s="72">
        <f t="shared" ca="1" si="776"/>
        <v>1.0023885912772579</v>
      </c>
      <c r="BN557" s="72">
        <f t="shared" ca="1" si="777"/>
        <v>2.3814799478075604E-3</v>
      </c>
      <c r="BO557" s="72">
        <f t="shared" ca="1" si="778"/>
        <v>2.4376984836251523E-8</v>
      </c>
      <c r="BP557" s="72">
        <f t="shared" ca="1" si="779"/>
        <v>101.63389715949121</v>
      </c>
      <c r="BQ557" s="72">
        <f t="shared" ca="1" si="780"/>
        <v>-0.5063454057748451</v>
      </c>
      <c r="BR557" s="72">
        <f t="shared" ca="1" si="781"/>
        <v>2.6352426976571235</v>
      </c>
      <c r="BS557" s="72">
        <f t="shared" ca="1" si="782"/>
        <v>5.7768353512469162</v>
      </c>
      <c r="BT557" s="72">
        <f t="shared" ca="1" si="783"/>
        <v>330.98854527326228</v>
      </c>
      <c r="BU557" s="72">
        <f t="shared" ca="1" si="784"/>
        <v>150.98828456842281</v>
      </c>
      <c r="BV557" s="72">
        <f t="shared" ca="1" si="785"/>
        <v>330.98828456842284</v>
      </c>
    </row>
    <row r="558" spans="1:74">
      <c r="A558" s="13">
        <f ca="1">'MGRS to'!AO558</f>
        <v>30.425631487714256</v>
      </c>
      <c r="B558" s="13">
        <f ca="1">'MGRS to'!AP558</f>
        <v>-9.6057104865412057</v>
      </c>
      <c r="C558" s="19">
        <f t="shared" ca="1" si="714"/>
        <v>0.5310274464590744</v>
      </c>
      <c r="D558" s="19">
        <f t="shared" ca="1" si="715"/>
        <v>-0.1676512749834905</v>
      </c>
      <c r="E558" s="19">
        <f t="shared" ca="1" si="716"/>
        <v>0.52937619778693046</v>
      </c>
      <c r="F558" s="19">
        <f t="shared" ca="1" si="717"/>
        <v>0.52956208511850711</v>
      </c>
      <c r="G558" s="19">
        <f t="shared" ca="1" si="718"/>
        <v>-3.0261880174928257E-4</v>
      </c>
      <c r="H558" s="19">
        <f t="shared" ca="1" si="719"/>
        <v>-3.0261880174928257E-4</v>
      </c>
      <c r="I558" s="19">
        <f t="shared" ca="1" si="720"/>
        <v>0</v>
      </c>
      <c r="J558" s="19">
        <f t="shared" ca="1" si="721"/>
        <v>3.2057847763122382E-4</v>
      </c>
      <c r="K558" s="19">
        <f t="shared" ca="1" si="722"/>
        <v>0.99999994861471864</v>
      </c>
      <c r="L558" s="19">
        <f t="shared" ca="1" si="723"/>
        <v>3.2057848312222898E-4</v>
      </c>
      <c r="M558" s="19">
        <f t="shared" ca="1" si="724"/>
        <v>-0.70316771901728647</v>
      </c>
      <c r="N558" s="19">
        <f t="shared" ca="1" si="725"/>
        <v>1.7031677190172865</v>
      </c>
      <c r="O558" s="19">
        <f t="shared" ca="1" si="726"/>
        <v>0.70043932628123051</v>
      </c>
      <c r="P558" s="72">
        <f t="shared" ca="1" si="727"/>
        <v>1.4262720717123534E-3</v>
      </c>
      <c r="Q558" s="72">
        <f t="shared" ca="1" si="728"/>
        <v>-3.0337427042964718E-4</v>
      </c>
      <c r="R558" s="72">
        <f t="shared" ca="1" si="729"/>
        <v>-7.5546868036460756E-7</v>
      </c>
      <c r="S558" s="19">
        <f t="shared" ca="1" si="730"/>
        <v>3.2110992136827115E-4</v>
      </c>
      <c r="T558" s="19">
        <f t="shared" ca="1" si="731"/>
        <v>0.99999994844420792</v>
      </c>
      <c r="U558" s="19">
        <f t="shared" ca="1" si="732"/>
        <v>3.2110992688663003E-4</v>
      </c>
      <c r="V558" s="19">
        <f t="shared" ca="1" si="733"/>
        <v>-0.70375646990774898</v>
      </c>
      <c r="W558" s="19">
        <f t="shared" ca="1" si="734"/>
        <v>1.703756469907749</v>
      </c>
      <c r="X558" s="19">
        <f t="shared" ca="1" si="735"/>
        <v>0.7005428424208624</v>
      </c>
      <c r="Y558" s="72">
        <f t="shared" ca="1" si="736"/>
        <v>1.4267629910758883E-3</v>
      </c>
      <c r="Z558" s="72">
        <f t="shared" ca="1" si="737"/>
        <v>-3.0337615640968561E-4</v>
      </c>
      <c r="AA558" s="72">
        <f t="shared" ca="1" si="738"/>
        <v>-1.8859800384276627E-9</v>
      </c>
      <c r="AB558" s="19">
        <f t="shared" ca="1" si="739"/>
        <v>3.2111124864020419E-4</v>
      </c>
      <c r="AC558" s="19">
        <f t="shared" ca="1" si="740"/>
        <v>0.99999994844378182</v>
      </c>
      <c r="AD558" s="19">
        <f t="shared" ca="1" si="741"/>
        <v>3.2111125415863143E-4</v>
      </c>
      <c r="AE558" s="19">
        <f t="shared" ca="1" si="742"/>
        <v>-0.70375793603002379</v>
      </c>
      <c r="AF558" s="19">
        <f t="shared" ca="1" si="743"/>
        <v>1.7037579360300237</v>
      </c>
      <c r="AG558" s="19">
        <f t="shared" ca="1" si="744"/>
        <v>0.70054310011005527</v>
      </c>
      <c r="AH558" s="72">
        <f t="shared" ca="1" si="745"/>
        <v>1.4267642135738104E-3</v>
      </c>
      <c r="AI558" s="72">
        <f t="shared" ca="1" si="746"/>
        <v>-3.033761611179161E-4</v>
      </c>
      <c r="AJ558" s="72">
        <f t="shared" ca="1" si="747"/>
        <v>-4.7082304960137378E-12</v>
      </c>
      <c r="AK558" s="19">
        <f t="shared" ca="1" si="748"/>
        <v>3.2111125195368384E-4</v>
      </c>
      <c r="AL558" s="19">
        <f t="shared" ca="1" si="749"/>
        <v>0.99999994844378071</v>
      </c>
      <c r="AM558" s="19">
        <f t="shared" ca="1" si="750"/>
        <v>3.2111125747211129E-4</v>
      </c>
      <c r="AN558" s="19">
        <f t="shared" ca="1" si="751"/>
        <v>-0.70375793969002753</v>
      </c>
      <c r="AO558" s="19">
        <f t="shared" ca="1" si="752"/>
        <v>0.50472476232324759</v>
      </c>
      <c r="AP558" s="19">
        <f t="shared" ca="1" si="753"/>
        <v>0.49527523767675241</v>
      </c>
      <c r="AQ558" s="72">
        <f t="shared" ca="1" si="754"/>
        <v>4.2394314359578048E-4</v>
      </c>
      <c r="AR558" s="72">
        <f t="shared" ca="1" si="755"/>
        <v>-3.033763231222978E-4</v>
      </c>
      <c r="AS558" s="72">
        <f t="shared" ca="1" si="756"/>
        <v>-1.6200438169786113E-10</v>
      </c>
      <c r="AT558" s="19">
        <f t="shared" ca="1" si="757"/>
        <v>3.2111136596556223E-4</v>
      </c>
      <c r="AU558" s="19">
        <f t="shared" ca="1" si="758"/>
        <v>0.99999994844374407</v>
      </c>
      <c r="AV558" s="19">
        <f t="shared" ca="1" si="759"/>
        <v>3.2111137148399559E-4</v>
      </c>
      <c r="AW558" s="19">
        <f t="shared" ca="1" si="760"/>
        <v>-0.70375806562804999</v>
      </c>
      <c r="AX558" s="19">
        <f t="shared" ca="1" si="761"/>
        <v>1.70375806562805</v>
      </c>
      <c r="AY558" s="19">
        <f t="shared" ca="1" si="762"/>
        <v>0.70054312288849607</v>
      </c>
      <c r="AZ558" s="72">
        <f t="shared" ca="1" si="763"/>
        <v>1.4267643216366369E-3</v>
      </c>
      <c r="BA558" s="72">
        <f t="shared" ca="1" si="764"/>
        <v>-3.0337616153410364E-4</v>
      </c>
      <c r="BB558" s="72">
        <f t="shared" ca="1" si="765"/>
        <v>1.6158819415986944E-10</v>
      </c>
      <c r="BC558" s="19">
        <f t="shared" ca="1" si="766"/>
        <v>3.2111125224657937E-4</v>
      </c>
      <c r="BD558" s="19">
        <f t="shared" ca="1" si="767"/>
        <v>0.9999999484437806</v>
      </c>
      <c r="BE558" s="19">
        <f t="shared" ca="1" si="768"/>
        <v>3.2111125776500683E-4</v>
      </c>
      <c r="BF558" s="19">
        <f t="shared" ca="1" si="769"/>
        <v>-0.70375794001356073</v>
      </c>
      <c r="BG558" s="19">
        <f t="shared" ca="1" si="770"/>
        <v>1.7037579400135607</v>
      </c>
      <c r="BH558" s="19">
        <f t="shared" ca="1" si="771"/>
        <v>0.70054310081021076</v>
      </c>
      <c r="BI558" s="72">
        <f t="shared" ca="1" si="772"/>
        <v>1.4267642168954062E-3</v>
      </c>
      <c r="BJ558" s="72">
        <f t="shared" ca="1" si="773"/>
        <v>-3.0337616113070888E-4</v>
      </c>
      <c r="BK558" s="72">
        <f t="shared" ca="1" si="774"/>
        <v>4.0339476550799169E-13</v>
      </c>
      <c r="BL558" s="72">
        <f t="shared" ca="1" si="775"/>
        <v>1.1482471086348669E-2</v>
      </c>
      <c r="BM558" s="72">
        <f t="shared" ca="1" si="776"/>
        <v>1.0028644668200815</v>
      </c>
      <c r="BN558" s="72">
        <f t="shared" ca="1" si="777"/>
        <v>2.8542454860926488E-3</v>
      </c>
      <c r="BO558" s="72">
        <f t="shared" ca="1" si="778"/>
        <v>6.4205624484430397E-7</v>
      </c>
      <c r="BP558" s="72">
        <f t="shared" ca="1" si="779"/>
        <v>2042.9786679082167</v>
      </c>
      <c r="BQ558" s="72">
        <f t="shared" ca="1" si="780"/>
        <v>-0.95099422655676202</v>
      </c>
      <c r="BR558" s="72">
        <f t="shared" ca="1" si="781"/>
        <v>2.1904451992440293</v>
      </c>
      <c r="BS558" s="72">
        <f t="shared" ca="1" si="782"/>
        <v>5.3320378528338228</v>
      </c>
      <c r="BT558" s="72">
        <f t="shared" ca="1" si="783"/>
        <v>305.5120444769895</v>
      </c>
      <c r="BU558" s="72">
        <f t="shared" ca="1" si="784"/>
        <v>125.50326517137557</v>
      </c>
      <c r="BV558" s="72">
        <f t="shared" ca="1" si="785"/>
        <v>305.50326517137569</v>
      </c>
    </row>
    <row r="559" spans="1:74">
      <c r="A559" s="13">
        <f ca="1">'MGRS to'!AO559</f>
        <v>31.816246122861571</v>
      </c>
      <c r="B559" s="13">
        <f ca="1">'MGRS to'!AP559</f>
        <v>-6.8212520643774779</v>
      </c>
      <c r="C559" s="19">
        <f t="shared" ca="1" si="714"/>
        <v>0.55529825046881476</v>
      </c>
      <c r="D559" s="19">
        <f t="shared" ca="1" si="715"/>
        <v>-0.1190533076318472</v>
      </c>
      <c r="E559" s="19">
        <f t="shared" ca="1" si="716"/>
        <v>0.52956208511850711</v>
      </c>
      <c r="F559" s="19">
        <f t="shared" ca="1" si="717"/>
        <v>0.55379485219421376</v>
      </c>
      <c r="G559" s="19">
        <f t="shared" ca="1" si="718"/>
        <v>4.8597967351643304E-2</v>
      </c>
      <c r="H559" s="19">
        <f t="shared" ca="1" si="719"/>
        <v>4.8597967351643304E-2</v>
      </c>
      <c r="I559" s="19">
        <f t="shared" ca="1" si="720"/>
        <v>0</v>
      </c>
      <c r="J559" s="19">
        <f t="shared" ca="1" si="721"/>
        <v>4.8157335104575011E-2</v>
      </c>
      <c r="K559" s="19">
        <f t="shared" ca="1" si="722"/>
        <v>0.99883976246224082</v>
      </c>
      <c r="L559" s="19">
        <f t="shared" ca="1" si="723"/>
        <v>4.8175968401784369E-2</v>
      </c>
      <c r="M559" s="19">
        <f t="shared" ca="1" si="724"/>
        <v>0.74046048779482276</v>
      </c>
      <c r="N559" s="19">
        <f t="shared" ca="1" si="725"/>
        <v>0.25953951220517724</v>
      </c>
      <c r="O559" s="19">
        <f t="shared" ca="1" si="726"/>
        <v>-1.0484067603998684</v>
      </c>
      <c r="P559" s="72">
        <f t="shared" ca="1" si="727"/>
        <v>2.1813412432975944E-4</v>
      </c>
      <c r="Q559" s="72">
        <f t="shared" ca="1" si="728"/>
        <v>4.8717516715501299E-2</v>
      </c>
      <c r="R559" s="72">
        <f t="shared" ca="1" si="729"/>
        <v>1.1954936385799586E-4</v>
      </c>
      <c r="S559" s="19">
        <f t="shared" ca="1" si="730"/>
        <v>4.8245781237108397E-2</v>
      </c>
      <c r="T559" s="19">
        <f t="shared" ca="1" si="731"/>
        <v>0.99883549425960083</v>
      </c>
      <c r="U559" s="19">
        <f t="shared" ca="1" si="732"/>
        <v>4.8264517461175271E-2</v>
      </c>
      <c r="V559" s="19">
        <f t="shared" ca="1" si="733"/>
        <v>0.74091977719053081</v>
      </c>
      <c r="W559" s="19">
        <f t="shared" ca="1" si="734"/>
        <v>0.25908022280946919</v>
      </c>
      <c r="X559" s="19">
        <f t="shared" ca="1" si="735"/>
        <v>-1.0520403238383786</v>
      </c>
      <c r="Y559" s="72">
        <f t="shared" ca="1" si="736"/>
        <v>2.177483580357719E-4</v>
      </c>
      <c r="Z559" s="72">
        <f t="shared" ca="1" si="737"/>
        <v>4.8717810741055294E-2</v>
      </c>
      <c r="AA559" s="72">
        <f t="shared" ca="1" si="738"/>
        <v>2.9402555399432595E-7</v>
      </c>
      <c r="AB559" s="19">
        <f t="shared" ca="1" si="739"/>
        <v>4.824599883293379E-2</v>
      </c>
      <c r="AC559" s="19">
        <f t="shared" ca="1" si="740"/>
        <v>0.99883548374925712</v>
      </c>
      <c r="AD559" s="19">
        <f t="shared" ca="1" si="741"/>
        <v>4.8264735310688825E-2</v>
      </c>
      <c r="AE559" s="19">
        <f t="shared" ca="1" si="742"/>
        <v>0.74092090367022667</v>
      </c>
      <c r="AF559" s="19">
        <f t="shared" ca="1" si="743"/>
        <v>0.25907909632977333</v>
      </c>
      <c r="AG559" s="19">
        <f t="shared" ca="1" si="744"/>
        <v>-1.0520492515867419</v>
      </c>
      <c r="AH559" s="72">
        <f t="shared" ca="1" si="745"/>
        <v>2.1774741188198806E-4</v>
      </c>
      <c r="AI559" s="72">
        <f t="shared" ca="1" si="746"/>
        <v>4.8717811464195564E-2</v>
      </c>
      <c r="AJ559" s="72">
        <f t="shared" ca="1" si="747"/>
        <v>7.2314026988706814E-10</v>
      </c>
      <c r="AK559" s="19">
        <f t="shared" ca="1" si="748"/>
        <v>4.824599936809959E-2</v>
      </c>
      <c r="AL559" s="19">
        <f t="shared" ca="1" si="749"/>
        <v>0.99883548372340747</v>
      </c>
      <c r="AM559" s="19">
        <f t="shared" ca="1" si="750"/>
        <v>4.8264735846478557E-2</v>
      </c>
      <c r="AN559" s="19">
        <f t="shared" ca="1" si="751"/>
        <v>0.74092090644072506</v>
      </c>
      <c r="AO559" s="19">
        <f t="shared" ca="1" si="752"/>
        <v>0.45103621039905439</v>
      </c>
      <c r="AP559" s="19">
        <f t="shared" ca="1" si="753"/>
        <v>0.54896378960094561</v>
      </c>
      <c r="AQ559" s="72">
        <f t="shared" ca="1" si="754"/>
        <v>3.788985293457464E-4</v>
      </c>
      <c r="AR559" s="72">
        <f t="shared" ca="1" si="755"/>
        <v>4.8717844533047616E-2</v>
      </c>
      <c r="AS559" s="72">
        <f t="shared" ca="1" si="756"/>
        <v>3.306885205250909E-8</v>
      </c>
      <c r="AT559" s="19">
        <f t="shared" ca="1" si="757"/>
        <v>4.8246023840973234E-2</v>
      </c>
      <c r="AU559" s="19">
        <f t="shared" ca="1" si="758"/>
        <v>0.99883548254131227</v>
      </c>
      <c r="AV559" s="19">
        <f t="shared" ca="1" si="759"/>
        <v>4.8264760347884503E-2</v>
      </c>
      <c r="AW559" s="19">
        <f t="shared" ca="1" si="760"/>
        <v>0.7409210331341628</v>
      </c>
      <c r="AX559" s="19">
        <f t="shared" ca="1" si="761"/>
        <v>0.2590789668658372</v>
      </c>
      <c r="AY559" s="19">
        <f t="shared" ca="1" si="762"/>
        <v>-1.052050277639017</v>
      </c>
      <c r="AZ559" s="72">
        <f t="shared" ca="1" si="763"/>
        <v>2.1774730314252843E-4</v>
      </c>
      <c r="BA559" s="72">
        <f t="shared" ca="1" si="764"/>
        <v>4.8717811547305173E-2</v>
      </c>
      <c r="BB559" s="72">
        <f t="shared" ca="1" si="765"/>
        <v>-3.298574244303687E-8</v>
      </c>
      <c r="BC559" s="19">
        <f t="shared" ca="1" si="766"/>
        <v>4.8245999429605529E-2</v>
      </c>
      <c r="BD559" s="19">
        <f t="shared" ca="1" si="767"/>
        <v>0.99883548372043662</v>
      </c>
      <c r="BE559" s="19">
        <f t="shared" ca="1" si="768"/>
        <v>4.8264735908056196E-2</v>
      </c>
      <c r="BF559" s="19">
        <f t="shared" ca="1" si="769"/>
        <v>0.74092090675913502</v>
      </c>
      <c r="BG559" s="19">
        <f t="shared" ca="1" si="770"/>
        <v>0.25907909324086498</v>
      </c>
      <c r="BH559" s="19">
        <f t="shared" ca="1" si="771"/>
        <v>-1.0520492760675353</v>
      </c>
      <c r="BI559" s="72">
        <f t="shared" ca="1" si="772"/>
        <v>2.177474092875495E-4</v>
      </c>
      <c r="BJ559" s="72">
        <f t="shared" ca="1" si="773"/>
        <v>4.8717811466178491E-2</v>
      </c>
      <c r="BK559" s="72">
        <f t="shared" ca="1" si="774"/>
        <v>-8.1126681761301001E-11</v>
      </c>
      <c r="BL559" s="72">
        <f t="shared" ca="1" si="775"/>
        <v>1.7460627048886915E-3</v>
      </c>
      <c r="BM559" s="72">
        <f t="shared" ca="1" si="776"/>
        <v>1.0004363728706416</v>
      </c>
      <c r="BN559" s="72">
        <f t="shared" ca="1" si="777"/>
        <v>4.3613496861471304E-4</v>
      </c>
      <c r="BO559" s="72">
        <f t="shared" ca="1" si="778"/>
        <v>-2.2134195848738382E-5</v>
      </c>
      <c r="BP559" s="72">
        <f t="shared" ca="1" si="779"/>
        <v>307081.61691798037</v>
      </c>
      <c r="BQ559" s="72">
        <f t="shared" ca="1" si="780"/>
        <v>1.0302207826534242</v>
      </c>
      <c r="BR559" s="72">
        <f t="shared" ca="1" si="781"/>
        <v>-2.0862487221478578</v>
      </c>
      <c r="BS559" s="72">
        <f t="shared" ca="1" si="782"/>
        <v>1.0553439314419353</v>
      </c>
      <c r="BT559" s="72">
        <f t="shared" ca="1" si="783"/>
        <v>59.02730281270567</v>
      </c>
      <c r="BU559" s="72">
        <f t="shared" ca="1" si="784"/>
        <v>-119.5332467936334</v>
      </c>
      <c r="BV559" s="72">
        <f t="shared" ca="1" si="785"/>
        <v>60.466753206366604</v>
      </c>
    </row>
    <row r="560" spans="1:74">
      <c r="A560" s="13">
        <f ca="1">'MGRS to'!AO560</f>
        <v>29.379167629568663</v>
      </c>
      <c r="B560" s="13">
        <f ca="1">'MGRS to'!AP560</f>
        <v>-10.178091758182196</v>
      </c>
      <c r="C560" s="19">
        <f t="shared" ca="1" si="714"/>
        <v>0.51276320663131092</v>
      </c>
      <c r="D560" s="19">
        <f t="shared" ca="1" si="715"/>
        <v>-0.17764121275037784</v>
      </c>
      <c r="E560" s="19">
        <f t="shared" ca="1" si="716"/>
        <v>0.55379485219421376</v>
      </c>
      <c r="F560" s="19">
        <f t="shared" ca="1" si="717"/>
        <v>0.51132874476858781</v>
      </c>
      <c r="G560" s="19">
        <f t="shared" ca="1" si="718"/>
        <v>-5.8587905118530639E-2</v>
      </c>
      <c r="H560" s="19">
        <f t="shared" ca="1" si="719"/>
        <v>-5.8587905118530639E-2</v>
      </c>
      <c r="I560" s="19">
        <f t="shared" ca="1" si="720"/>
        <v>0</v>
      </c>
      <c r="J560" s="19">
        <f t="shared" ca="1" si="721"/>
        <v>6.5906926313999747E-2</v>
      </c>
      <c r="K560" s="19">
        <f t="shared" ca="1" si="722"/>
        <v>0.99782577490453783</v>
      </c>
      <c r="L560" s="19">
        <f t="shared" ca="1" si="723"/>
        <v>6.5954733391642123E-2</v>
      </c>
      <c r="M560" s="19">
        <f t="shared" ca="1" si="724"/>
        <v>-0.65899843483606768</v>
      </c>
      <c r="N560" s="19">
        <f t="shared" ca="1" si="725"/>
        <v>1.6589984348360676</v>
      </c>
      <c r="O560" s="19">
        <f t="shared" ca="1" si="726"/>
        <v>0.68757692067384812</v>
      </c>
      <c r="P560" s="72">
        <f t="shared" ca="1" si="727"/>
        <v>1.3894381399391221E-3</v>
      </c>
      <c r="Q560" s="72">
        <f t="shared" ca="1" si="728"/>
        <v>-5.8733568454771415E-2</v>
      </c>
      <c r="R560" s="72">
        <f t="shared" ca="1" si="729"/>
        <v>-1.4566333624077554E-4</v>
      </c>
      <c r="S560" s="19">
        <f t="shared" ca="1" si="730"/>
        <v>6.6002758472853806E-2</v>
      </c>
      <c r="T560" s="19">
        <f t="shared" ca="1" si="731"/>
        <v>0.9978194405171581</v>
      </c>
      <c r="U560" s="19">
        <f t="shared" ca="1" si="732"/>
        <v>6.6050774669961371E-2</v>
      </c>
      <c r="V560" s="19">
        <f t="shared" ca="1" si="733"/>
        <v>-0.65967577464464588</v>
      </c>
      <c r="W560" s="19">
        <f t="shared" ca="1" si="734"/>
        <v>1.6596757746446458</v>
      </c>
      <c r="X560" s="19">
        <f t="shared" ca="1" si="735"/>
        <v>0.68769720372750509</v>
      </c>
      <c r="Y560" s="72">
        <f t="shared" ca="1" si="736"/>
        <v>1.3900030535733941E-3</v>
      </c>
      <c r="Z560" s="72">
        <f t="shared" ca="1" si="737"/>
        <v>-5.8733930499024652E-2</v>
      </c>
      <c r="AA560" s="72">
        <f t="shared" ca="1" si="738"/>
        <v>-3.620442532367707E-7</v>
      </c>
      <c r="AB560" s="19">
        <f t="shared" ca="1" si="739"/>
        <v>6.6002996784191581E-2</v>
      </c>
      <c r="AC560" s="19">
        <f t="shared" ca="1" si="740"/>
        <v>0.99781942475355034</v>
      </c>
      <c r="AD560" s="19">
        <f t="shared" ca="1" si="741"/>
        <v>6.6051013502088696E-2</v>
      </c>
      <c r="AE560" s="19">
        <f t="shared" ca="1" si="742"/>
        <v>-0.65967745447835002</v>
      </c>
      <c r="AF560" s="19">
        <f t="shared" ca="1" si="743"/>
        <v>1.6596774544783499</v>
      </c>
      <c r="AG560" s="19">
        <f t="shared" ca="1" si="744"/>
        <v>0.68769750185246914</v>
      </c>
      <c r="AH560" s="72">
        <f t="shared" ca="1" si="745"/>
        <v>1.39000445458264E-3</v>
      </c>
      <c r="AI560" s="72">
        <f t="shared" ca="1" si="746"/>
        <v>-5.8733931398879738E-2</v>
      </c>
      <c r="AJ560" s="72">
        <f t="shared" ca="1" si="747"/>
        <v>-8.9985508627821176E-10</v>
      </c>
      <c r="AK560" s="19">
        <f t="shared" ca="1" si="748"/>
        <v>6.600299737651126E-2</v>
      </c>
      <c r="AL560" s="19">
        <f t="shared" ca="1" si="749"/>
        <v>0.99781942471437013</v>
      </c>
      <c r="AM560" s="19">
        <f t="shared" ca="1" si="750"/>
        <v>6.6051014095702798E-2</v>
      </c>
      <c r="AN560" s="19">
        <f t="shared" ca="1" si="751"/>
        <v>-0.65967745865352667</v>
      </c>
      <c r="AO560" s="19">
        <f t="shared" ca="1" si="752"/>
        <v>0.56482565054442468</v>
      </c>
      <c r="AP560" s="19">
        <f t="shared" ca="1" si="753"/>
        <v>0.43517434945557532</v>
      </c>
      <c r="AQ560" s="72">
        <f t="shared" ca="1" si="754"/>
        <v>4.7435328376058632E-4</v>
      </c>
      <c r="AR560" s="72">
        <f t="shared" ca="1" si="755"/>
        <v>-5.8733955827116963E-2</v>
      </c>
      <c r="AS560" s="72">
        <f t="shared" ca="1" si="756"/>
        <v>-2.4428237224705107E-8</v>
      </c>
      <c r="AT560" s="19">
        <f t="shared" ca="1" si="757"/>
        <v>6.6003013456130633E-2</v>
      </c>
      <c r="AU560" s="19">
        <f t="shared" ca="1" si="758"/>
        <v>0.99781942365074761</v>
      </c>
      <c r="AV560" s="19">
        <f t="shared" ca="1" si="759"/>
        <v>6.6051030210461617E-2</v>
      </c>
      <c r="AW560" s="19">
        <f t="shared" ca="1" si="760"/>
        <v>-0.65967757199640376</v>
      </c>
      <c r="AX560" s="19">
        <f t="shared" ca="1" si="761"/>
        <v>1.6596775719964039</v>
      </c>
      <c r="AY560" s="19">
        <f t="shared" ca="1" si="762"/>
        <v>0.68769752270870566</v>
      </c>
      <c r="AZ560" s="72">
        <f t="shared" ca="1" si="763"/>
        <v>1.390004552594651E-3</v>
      </c>
      <c r="BA560" s="72">
        <f t="shared" ca="1" si="764"/>
        <v>-5.8733931461832298E-2</v>
      </c>
      <c r="BB560" s="72">
        <f t="shared" ca="1" si="765"/>
        <v>2.4365284664873421E-8</v>
      </c>
      <c r="BC560" s="19">
        <f t="shared" ca="1" si="766"/>
        <v>6.6002997417949072E-2</v>
      </c>
      <c r="BD560" s="19">
        <f t="shared" ca="1" si="767"/>
        <v>0.99781942471162899</v>
      </c>
      <c r="BE560" s="19">
        <f t="shared" ca="1" si="768"/>
        <v>6.6051014137231176E-2</v>
      </c>
      <c r="BF560" s="19">
        <f t="shared" ca="1" si="769"/>
        <v>-0.65967745894561614</v>
      </c>
      <c r="BG560" s="19">
        <f t="shared" ca="1" si="770"/>
        <v>1.659677458945616</v>
      </c>
      <c r="BH560" s="19">
        <f t="shared" ca="1" si="771"/>
        <v>0.68769750264528662</v>
      </c>
      <c r="BI560" s="72">
        <f t="shared" ca="1" si="772"/>
        <v>1.3900044583084142E-3</v>
      </c>
      <c r="BJ560" s="72">
        <f t="shared" ca="1" si="773"/>
        <v>-5.8733931401272782E-2</v>
      </c>
      <c r="BK560" s="72">
        <f t="shared" ca="1" si="774"/>
        <v>6.0559515735469915E-11</v>
      </c>
      <c r="BL560" s="72">
        <f t="shared" ca="1" si="775"/>
        <v>1.1185390827793285E-2</v>
      </c>
      <c r="BM560" s="72">
        <f t="shared" ca="1" si="776"/>
        <v>1.0027905102021424</v>
      </c>
      <c r="BN560" s="72">
        <f t="shared" ca="1" si="777"/>
        <v>2.7808089987136422E-3</v>
      </c>
      <c r="BO560" s="72">
        <f t="shared" ca="1" si="778"/>
        <v>1.2621416067055399E-4</v>
      </c>
      <c r="BP560" s="72">
        <f t="shared" ca="1" si="779"/>
        <v>420237.03729959211</v>
      </c>
      <c r="BQ560" s="72">
        <f t="shared" ca="1" si="780"/>
        <v>-2.2563757408249545</v>
      </c>
      <c r="BR560" s="72">
        <f t="shared" ca="1" si="781"/>
        <v>0.85538219338557409</v>
      </c>
      <c r="BS560" s="72">
        <f t="shared" ca="1" si="782"/>
        <v>3.996974846975367</v>
      </c>
      <c r="BT560" s="72">
        <f t="shared" ca="1" si="783"/>
        <v>230.71919305502561</v>
      </c>
      <c r="BU560" s="72">
        <f t="shared" ca="1" si="784"/>
        <v>49.009789551636594</v>
      </c>
      <c r="BV560" s="72">
        <f t="shared" ca="1" si="785"/>
        <v>229.00978955163657</v>
      </c>
    </row>
    <row r="561" spans="1:74">
      <c r="A561" s="13">
        <f ca="1">'MGRS to'!AO561</f>
        <v>34.220705631266334</v>
      </c>
      <c r="B561" s="13">
        <f ca="1">'MGRS to'!AP561</f>
        <v>-5.6987352517896044</v>
      </c>
      <c r="C561" s="19">
        <f t="shared" ca="1" si="714"/>
        <v>0.59726398562136218</v>
      </c>
      <c r="D561" s="19">
        <f t="shared" ca="1" si="715"/>
        <v>-9.9461693343196683E-2</v>
      </c>
      <c r="E561" s="19">
        <f t="shared" ca="1" si="716"/>
        <v>0.51132874476858781</v>
      </c>
      <c r="F561" s="19">
        <f t="shared" ca="1" si="717"/>
        <v>0.59570320393755471</v>
      </c>
      <c r="G561" s="19">
        <f t="shared" ca="1" si="718"/>
        <v>7.8179519407181153E-2</v>
      </c>
      <c r="H561" s="19">
        <f t="shared" ca="1" si="719"/>
        <v>7.8179519407181153E-2</v>
      </c>
      <c r="I561" s="19">
        <f t="shared" ca="1" si="720"/>
        <v>0</v>
      </c>
      <c r="J561" s="19">
        <f t="shared" ca="1" si="721"/>
        <v>0.10719857548254709</v>
      </c>
      <c r="K561" s="19">
        <f t="shared" ca="1" si="722"/>
        <v>0.99423763025471568</v>
      </c>
      <c r="L561" s="19">
        <f t="shared" ca="1" si="723"/>
        <v>0.10740495720279805</v>
      </c>
      <c r="M561" s="19">
        <f t="shared" ca="1" si="724"/>
        <v>0.52592847387695851</v>
      </c>
      <c r="N561" s="19">
        <f t="shared" ca="1" si="725"/>
        <v>0.47407152612304149</v>
      </c>
      <c r="O561" s="19">
        <f t="shared" ca="1" si="726"/>
        <v>-0.16407819840126658</v>
      </c>
      <c r="P561" s="72">
        <f t="shared" ca="1" si="727"/>
        <v>3.9822661286217475E-4</v>
      </c>
      <c r="Q561" s="72">
        <f t="shared" ca="1" si="728"/>
        <v>7.8368822907214586E-2</v>
      </c>
      <c r="R561" s="72">
        <f t="shared" ca="1" si="729"/>
        <v>1.893035000334331E-4</v>
      </c>
      <c r="S561" s="19">
        <f t="shared" ca="1" si="730"/>
        <v>0.10729763517709666</v>
      </c>
      <c r="T561" s="19">
        <f t="shared" ca="1" si="731"/>
        <v>0.99422694465871464</v>
      </c>
      <c r="U561" s="19">
        <f t="shared" ca="1" si="732"/>
        <v>0.1075045915595951</v>
      </c>
      <c r="V561" s="19">
        <f t="shared" ca="1" si="733"/>
        <v>0.52671262665227048</v>
      </c>
      <c r="W561" s="19">
        <f t="shared" ca="1" si="734"/>
        <v>0.47328737334772952</v>
      </c>
      <c r="X561" s="19">
        <f t="shared" ca="1" si="735"/>
        <v>-0.16600800676047101</v>
      </c>
      <c r="Y561" s="72">
        <f t="shared" ca="1" si="736"/>
        <v>3.9756869597709177E-4</v>
      </c>
      <c r="Z561" s="72">
        <f t="shared" ca="1" si="737"/>
        <v>7.8369281025931103E-2</v>
      </c>
      <c r="AA561" s="72">
        <f t="shared" ca="1" si="738"/>
        <v>4.5811871651757485E-7</v>
      </c>
      <c r="AB561" s="19">
        <f t="shared" ca="1" si="739"/>
        <v>0.10729787508141718</v>
      </c>
      <c r="AC561" s="19">
        <f t="shared" ca="1" si="740"/>
        <v>0.99422691876805103</v>
      </c>
      <c r="AD561" s="19">
        <f t="shared" ca="1" si="741"/>
        <v>0.10750483285694169</v>
      </c>
      <c r="AE561" s="19">
        <f t="shared" ca="1" si="742"/>
        <v>0.52671452166848853</v>
      </c>
      <c r="AF561" s="19">
        <f t="shared" ca="1" si="743"/>
        <v>0.47328547833151147</v>
      </c>
      <c r="AG561" s="19">
        <f t="shared" ca="1" si="744"/>
        <v>-0.16601267818570187</v>
      </c>
      <c r="AH561" s="72">
        <f t="shared" ca="1" si="745"/>
        <v>3.9756710602463789E-4</v>
      </c>
      <c r="AI561" s="72">
        <f t="shared" ca="1" si="746"/>
        <v>7.8369282134586382E-2</v>
      </c>
      <c r="AJ561" s="72">
        <f t="shared" ca="1" si="747"/>
        <v>1.1086552786920834E-9</v>
      </c>
      <c r="AK561" s="19">
        <f t="shared" ca="1" si="748"/>
        <v>0.10729787566199082</v>
      </c>
      <c r="AL561" s="19">
        <f t="shared" ca="1" si="749"/>
        <v>0.99422691870539504</v>
      </c>
      <c r="AM561" s="19">
        <f t="shared" ca="1" si="750"/>
        <v>0.1075048334408865</v>
      </c>
      <c r="AN561" s="19">
        <f t="shared" ca="1" si="751"/>
        <v>0.52671452625444548</v>
      </c>
      <c r="AO561" s="19">
        <f t="shared" ca="1" si="752"/>
        <v>0.72257180783255504</v>
      </c>
      <c r="AP561" s="19">
        <f t="shared" ca="1" si="753"/>
        <v>0.27742819216744496</v>
      </c>
      <c r="AQ561" s="72">
        <f t="shared" ca="1" si="754"/>
        <v>6.0659180658280279E-4</v>
      </c>
      <c r="AR561" s="72">
        <f t="shared" ca="1" si="755"/>
        <v>7.8369286832174243E-2</v>
      </c>
      <c r="AS561" s="72">
        <f t="shared" ca="1" si="756"/>
        <v>4.6975878603694454E-9</v>
      </c>
      <c r="AT561" s="19">
        <f t="shared" ca="1" si="757"/>
        <v>0.10729787812199441</v>
      </c>
      <c r="AU561" s="19">
        <f t="shared" ca="1" si="758"/>
        <v>0.99422691843990907</v>
      </c>
      <c r="AV561" s="19">
        <f t="shared" ca="1" si="759"/>
        <v>0.10750483591517436</v>
      </c>
      <c r="AW561" s="19">
        <f t="shared" ca="1" si="760"/>
        <v>0.52671454568603437</v>
      </c>
      <c r="AX561" s="19">
        <f t="shared" ca="1" si="761"/>
        <v>0.47328545431396563</v>
      </c>
      <c r="AY561" s="19">
        <f t="shared" ca="1" si="762"/>
        <v>-0.16601273739185785</v>
      </c>
      <c r="AZ561" s="72">
        <f t="shared" ca="1" si="763"/>
        <v>3.9756708587348788E-4</v>
      </c>
      <c r="BA561" s="72">
        <f t="shared" ca="1" si="764"/>
        <v>7.8369282148637601E-2</v>
      </c>
      <c r="BB561" s="72">
        <f t="shared" ca="1" si="765"/>
        <v>-4.6835366418473967E-9</v>
      </c>
      <c r="BC561" s="19">
        <f t="shared" ca="1" si="766"/>
        <v>0.10729787566934908</v>
      </c>
      <c r="BD561" s="19">
        <f t="shared" ca="1" si="767"/>
        <v>0.99422691870460078</v>
      </c>
      <c r="BE561" s="19">
        <f t="shared" ca="1" si="768"/>
        <v>0.10750483344828748</v>
      </c>
      <c r="BF561" s="19">
        <f t="shared" ca="1" si="769"/>
        <v>0.52671452631256843</v>
      </c>
      <c r="BG561" s="19">
        <f t="shared" ca="1" si="770"/>
        <v>0.47328547368743157</v>
      </c>
      <c r="BH561" s="19">
        <f t="shared" ca="1" si="771"/>
        <v>-0.16601268963392013</v>
      </c>
      <c r="BI561" s="72">
        <f t="shared" ca="1" si="772"/>
        <v>3.975671021281719E-4</v>
      </c>
      <c r="BJ561" s="72">
        <f t="shared" ca="1" si="773"/>
        <v>7.8369282137303348E-2</v>
      </c>
      <c r="BK561" s="72">
        <f t="shared" ca="1" si="774"/>
        <v>-1.1334252980610415E-11</v>
      </c>
      <c r="BL561" s="72">
        <f t="shared" ca="1" si="775"/>
        <v>3.1897059080831119E-3</v>
      </c>
      <c r="BM561" s="72">
        <f t="shared" ca="1" si="776"/>
        <v>1.0007969501930187</v>
      </c>
      <c r="BN561" s="72">
        <f t="shared" ca="1" si="777"/>
        <v>7.9615703951765415E-4</v>
      </c>
      <c r="BO561" s="72">
        <f t="shared" ca="1" si="778"/>
        <v>-1.4197763178114417E-5</v>
      </c>
      <c r="BP561" s="72">
        <f t="shared" ca="1" si="779"/>
        <v>684016.54350204568</v>
      </c>
      <c r="BQ561" s="72">
        <f t="shared" ca="1" si="780"/>
        <v>0.64610833618754626</v>
      </c>
      <c r="BR561" s="72">
        <f t="shared" ca="1" si="781"/>
        <v>-2.4542352772718026</v>
      </c>
      <c r="BS561" s="72">
        <f t="shared" ca="1" si="782"/>
        <v>0.68735737631799054</v>
      </c>
      <c r="BT561" s="72">
        <f t="shared" ca="1" si="783"/>
        <v>37.019280771766148</v>
      </c>
      <c r="BU561" s="72">
        <f t="shared" ca="1" si="784"/>
        <v>-140.61732331979366</v>
      </c>
      <c r="BV561" s="72">
        <f t="shared" ca="1" si="785"/>
        <v>39.382676680206316</v>
      </c>
    </row>
    <row r="562" spans="1:74">
      <c r="A562" s="13">
        <f ca="1">'MGRS to'!AO562</f>
        <v>31.624211241223204</v>
      </c>
      <c r="B562" s="13">
        <f ca="1">'MGRS to'!AP562</f>
        <v>-7.9914675575474545</v>
      </c>
      <c r="C562" s="19">
        <f t="shared" ca="1" si="714"/>
        <v>0.55194660950554764</v>
      </c>
      <c r="D562" s="19">
        <f t="shared" ca="1" si="715"/>
        <v>-0.13947742094551249</v>
      </c>
      <c r="E562" s="19">
        <f t="shared" ca="1" si="716"/>
        <v>0.59570320393755471</v>
      </c>
      <c r="F562" s="19">
        <f t="shared" ca="1" si="717"/>
        <v>0.55044825553111099</v>
      </c>
      <c r="G562" s="19">
        <f t="shared" ca="1" si="718"/>
        <v>-4.0015727602315809E-2</v>
      </c>
      <c r="H562" s="19">
        <f t="shared" ca="1" si="719"/>
        <v>-4.0015727602315809E-2</v>
      </c>
      <c r="I562" s="19">
        <f t="shared" ca="1" si="720"/>
        <v>0</v>
      </c>
      <c r="J562" s="19">
        <f t="shared" ca="1" si="721"/>
        <v>5.6344059464769572E-2</v>
      </c>
      <c r="K562" s="19">
        <f t="shared" ca="1" si="722"/>
        <v>0.99841141167508218</v>
      </c>
      <c r="L562" s="19">
        <f t="shared" ca="1" si="723"/>
        <v>5.6373914274780106E-2</v>
      </c>
      <c r="M562" s="19">
        <f t="shared" ca="1" si="724"/>
        <v>-0.50090515536352398</v>
      </c>
      <c r="N562" s="19">
        <f t="shared" ca="1" si="725"/>
        <v>1.500905155363524</v>
      </c>
      <c r="O562" s="19">
        <f t="shared" ca="1" si="726"/>
        <v>0.60732810348003308</v>
      </c>
      <c r="P562" s="72">
        <f t="shared" ca="1" si="727"/>
        <v>1.2575325836731151E-3</v>
      </c>
      <c r="Q562" s="72">
        <f t="shared" ca="1" si="728"/>
        <v>-4.0110357368948919E-2</v>
      </c>
      <c r="R562" s="72">
        <f t="shared" ca="1" si="729"/>
        <v>-9.4629766633110013E-5</v>
      </c>
      <c r="S562" s="19">
        <f t="shared" ca="1" si="730"/>
        <v>5.6391420661867642E-2</v>
      </c>
      <c r="T562" s="19">
        <f t="shared" ca="1" si="731"/>
        <v>0.99840873778014194</v>
      </c>
      <c r="U562" s="19">
        <f t="shared" ca="1" si="732"/>
        <v>5.6421350892546719E-2</v>
      </c>
      <c r="V562" s="19">
        <f t="shared" ca="1" si="733"/>
        <v>-0.50166738130922095</v>
      </c>
      <c r="W562" s="19">
        <f t="shared" ca="1" si="734"/>
        <v>1.5016673813092209</v>
      </c>
      <c r="X562" s="19">
        <f t="shared" ca="1" si="735"/>
        <v>0.60752393815506356</v>
      </c>
      <c r="Y562" s="72">
        <f t="shared" ca="1" si="736"/>
        <v>1.2581688017223802E-3</v>
      </c>
      <c r="Z562" s="72">
        <f t="shared" ca="1" si="737"/>
        <v>-4.011058111505033E-2</v>
      </c>
      <c r="AA562" s="72">
        <f t="shared" ca="1" si="738"/>
        <v>-2.2374610141040474E-7</v>
      </c>
      <c r="AB562" s="19">
        <f t="shared" ca="1" si="739"/>
        <v>5.6391532729576116E-2</v>
      </c>
      <c r="AC562" s="19">
        <f t="shared" ca="1" si="740"/>
        <v>0.9984087314504061</v>
      </c>
      <c r="AD562" s="19">
        <f t="shared" ca="1" si="741"/>
        <v>5.6421463138868887E-2</v>
      </c>
      <c r="AE562" s="19">
        <f t="shared" ca="1" si="742"/>
        <v>-0.50166918126423221</v>
      </c>
      <c r="AF562" s="19">
        <f t="shared" ca="1" si="743"/>
        <v>1.5016691812642322</v>
      </c>
      <c r="AG562" s="19">
        <f t="shared" ca="1" si="744"/>
        <v>0.6075244003539908</v>
      </c>
      <c r="AH562" s="72">
        <f t="shared" ca="1" si="745"/>
        <v>1.2581703041137156E-3</v>
      </c>
      <c r="AI562" s="72">
        <f t="shared" ca="1" si="746"/>
        <v>-4.0110581644083543E-2</v>
      </c>
      <c r="AJ562" s="72">
        <f t="shared" ca="1" si="747"/>
        <v>-5.2903321307029572E-10</v>
      </c>
      <c r="AK562" s="19">
        <f t="shared" ca="1" si="748"/>
        <v>5.6391532994553434E-2</v>
      </c>
      <c r="AL562" s="19">
        <f t="shared" ca="1" si="749"/>
        <v>0.99840873143543984</v>
      </c>
      <c r="AM562" s="19">
        <f t="shared" ca="1" si="750"/>
        <v>5.642146340426852E-2</v>
      </c>
      <c r="AN562" s="19">
        <f t="shared" ca="1" si="751"/>
        <v>-0.50166918552009698</v>
      </c>
      <c r="AO562" s="19">
        <f t="shared" ca="1" si="752"/>
        <v>0.74832802829960254</v>
      </c>
      <c r="AP562" s="19">
        <f t="shared" ca="1" si="753"/>
        <v>0.25167197170039746</v>
      </c>
      <c r="AQ562" s="72">
        <f t="shared" ca="1" si="754"/>
        <v>6.2817327107976399E-4</v>
      </c>
      <c r="AR562" s="72">
        <f t="shared" ca="1" si="755"/>
        <v>-4.0110583958102269E-2</v>
      </c>
      <c r="AS562" s="72">
        <f t="shared" ca="1" si="756"/>
        <v>-2.3140187266346146E-9</v>
      </c>
      <c r="AT562" s="19">
        <f t="shared" ca="1" si="757"/>
        <v>5.6391534153578074E-2</v>
      </c>
      <c r="AU562" s="19">
        <f t="shared" ca="1" si="758"/>
        <v>0.99840873136997643</v>
      </c>
      <c r="AV562" s="19">
        <f t="shared" ca="1" si="759"/>
        <v>5.6421464565140425E-2</v>
      </c>
      <c r="AW562" s="19">
        <f t="shared" ca="1" si="760"/>
        <v>-0.50166920413546934</v>
      </c>
      <c r="AX562" s="19">
        <f t="shared" ca="1" si="761"/>
        <v>1.5016692041354693</v>
      </c>
      <c r="AY562" s="19">
        <f t="shared" ca="1" si="762"/>
        <v>0.6075244062269417</v>
      </c>
      <c r="AZ562" s="72">
        <f t="shared" ca="1" si="763"/>
        <v>1.258170323203942E-3</v>
      </c>
      <c r="BA562" s="72">
        <f t="shared" ca="1" si="764"/>
        <v>-4.0110581650805756E-2</v>
      </c>
      <c r="BB562" s="72">
        <f t="shared" ca="1" si="765"/>
        <v>2.3072965135706447E-9</v>
      </c>
      <c r="BC562" s="19">
        <f t="shared" ca="1" si="766"/>
        <v>5.63915329979204E-2</v>
      </c>
      <c r="BD562" s="19">
        <f t="shared" ca="1" si="767"/>
        <v>0.99840873143524966</v>
      </c>
      <c r="BE562" s="19">
        <f t="shared" ca="1" si="768"/>
        <v>5.642146340764085E-2</v>
      </c>
      <c r="BF562" s="19">
        <f t="shared" ca="1" si="769"/>
        <v>-0.5016691855741745</v>
      </c>
      <c r="BG562" s="19">
        <f t="shared" ca="1" si="770"/>
        <v>1.5016691855741744</v>
      </c>
      <c r="BH562" s="19">
        <f t="shared" ca="1" si="771"/>
        <v>0.60752440146071185</v>
      </c>
      <c r="BI562" s="72">
        <f t="shared" ca="1" si="772"/>
        <v>1.2581703077111498E-3</v>
      </c>
      <c r="BJ562" s="72">
        <f t="shared" ca="1" si="773"/>
        <v>-4.01105816453503E-2</v>
      </c>
      <c r="BK562" s="72">
        <f t="shared" ca="1" si="774"/>
        <v>5.4554555317665177E-12</v>
      </c>
      <c r="BL562" s="72">
        <f t="shared" ca="1" si="775"/>
        <v>1.0120494584153763E-2</v>
      </c>
      <c r="BM562" s="72">
        <f t="shared" ca="1" si="776"/>
        <v>1.0025253426355512</v>
      </c>
      <c r="BN562" s="72">
        <f t="shared" ca="1" si="777"/>
        <v>2.5173950227134418E-3</v>
      </c>
      <c r="BO562" s="72">
        <f t="shared" ca="1" si="778"/>
        <v>8.622056221666031E-5</v>
      </c>
      <c r="BP562" s="72">
        <f t="shared" ca="1" si="779"/>
        <v>359013.53372511384</v>
      </c>
      <c r="BQ562" s="72">
        <f t="shared" ca="1" si="780"/>
        <v>-2.4927610420245214</v>
      </c>
      <c r="BR562" s="72">
        <f t="shared" ca="1" si="781"/>
        <v>0.62707529351401026</v>
      </c>
      <c r="BS562" s="72">
        <f t="shared" ca="1" si="782"/>
        <v>3.7686679471038032</v>
      </c>
      <c r="BT562" s="72">
        <f t="shared" ca="1" si="783"/>
        <v>217.17531295736168</v>
      </c>
      <c r="BU562" s="72">
        <f t="shared" ca="1" si="784"/>
        <v>35.928767755280113</v>
      </c>
      <c r="BV562" s="72">
        <f t="shared" ca="1" si="785"/>
        <v>215.92876775528009</v>
      </c>
    </row>
    <row r="563" spans="1:74">
      <c r="A563" s="13">
        <f ca="1">'MGRS to'!AO563</f>
        <v>33.887333887689742</v>
      </c>
      <c r="B563" s="13">
        <f ca="1">'MGRS to'!AP563</f>
        <v>-7.0106656251366433</v>
      </c>
      <c r="C563" s="19">
        <f t="shared" ca="1" si="714"/>
        <v>0.59144555106283636</v>
      </c>
      <c r="D563" s="19">
        <f t="shared" ca="1" si="715"/>
        <v>-0.12235919791502095</v>
      </c>
      <c r="E563" s="19">
        <f t="shared" ca="1" si="716"/>
        <v>0.55044825553111099</v>
      </c>
      <c r="F563" s="19">
        <f t="shared" ca="1" si="717"/>
        <v>0.58989207893783702</v>
      </c>
      <c r="G563" s="19">
        <f t="shared" ca="1" si="718"/>
        <v>1.7118223030491542E-2</v>
      </c>
      <c r="H563" s="19">
        <f t="shared" ca="1" si="719"/>
        <v>1.7118223030491542E-2</v>
      </c>
      <c r="I563" s="19">
        <f t="shared" ca="1" si="720"/>
        <v>0</v>
      </c>
      <c r="J563" s="19">
        <f t="shared" ca="1" si="721"/>
        <v>4.1980630853435945E-2</v>
      </c>
      <c r="K563" s="19">
        <f t="shared" ca="1" si="722"/>
        <v>0.99911842472909451</v>
      </c>
      <c r="L563" s="19">
        <f t="shared" ca="1" si="723"/>
        <v>4.199297156725864E-2</v>
      </c>
      <c r="M563" s="19">
        <f t="shared" ca="1" si="724"/>
        <v>0.28878682202577766</v>
      </c>
      <c r="N563" s="19">
        <f t="shared" ca="1" si="725"/>
        <v>0.71121317797422234</v>
      </c>
      <c r="O563" s="19">
        <f t="shared" ca="1" si="726"/>
        <v>0.18088702690112446</v>
      </c>
      <c r="P563" s="72">
        <f t="shared" ca="1" si="727"/>
        <v>5.9707337768089583E-4</v>
      </c>
      <c r="Q563" s="72">
        <f t="shared" ca="1" si="728"/>
        <v>1.7158862723216314E-2</v>
      </c>
      <c r="R563" s="72">
        <f t="shared" ca="1" si="729"/>
        <v>4.0639692724771942E-5</v>
      </c>
      <c r="S563" s="19">
        <f t="shared" ca="1" si="730"/>
        <v>4.1992368988445057E-2</v>
      </c>
      <c r="T563" s="19">
        <f t="shared" ca="1" si="731"/>
        <v>0.99911793145090644</v>
      </c>
      <c r="U563" s="19">
        <f t="shared" ca="1" si="732"/>
        <v>4.200472006234799E-2</v>
      </c>
      <c r="V563" s="19">
        <f t="shared" ca="1" si="733"/>
        <v>0.28939143586848887</v>
      </c>
      <c r="W563" s="19">
        <f t="shared" ca="1" si="734"/>
        <v>0.71060856413151119</v>
      </c>
      <c r="X563" s="19">
        <f t="shared" ca="1" si="735"/>
        <v>0.18019035002110728</v>
      </c>
      <c r="Y563" s="72">
        <f t="shared" ca="1" si="736"/>
        <v>5.9656670151338295E-4</v>
      </c>
      <c r="Z563" s="72">
        <f t="shared" ca="1" si="737"/>
        <v>1.7158959201529538E-2</v>
      </c>
      <c r="AA563" s="72">
        <f t="shared" ca="1" si="738"/>
        <v>9.6478313223874457E-8</v>
      </c>
      <c r="AB563" s="19">
        <f t="shared" ca="1" si="739"/>
        <v>4.1992396883884411E-2</v>
      </c>
      <c r="AC563" s="19">
        <f t="shared" ca="1" si="740"/>
        <v>0.99911793027847629</v>
      </c>
      <c r="AD563" s="19">
        <f t="shared" ca="1" si="741"/>
        <v>4.2004747982414777E-2</v>
      </c>
      <c r="AE563" s="19">
        <f t="shared" ca="1" si="742"/>
        <v>0.28939287061306407</v>
      </c>
      <c r="AF563" s="19">
        <f t="shared" ca="1" si="743"/>
        <v>0.71060712938693593</v>
      </c>
      <c r="AG563" s="19">
        <f t="shared" ca="1" si="744"/>
        <v>0.18018869540072202</v>
      </c>
      <c r="AH563" s="72">
        <f t="shared" ca="1" si="745"/>
        <v>5.9656549917241842E-4</v>
      </c>
      <c r="AI563" s="72">
        <f t="shared" ca="1" si="746"/>
        <v>1.7158959430568273E-2</v>
      </c>
      <c r="AJ563" s="72">
        <f t="shared" ca="1" si="747"/>
        <v>2.2903873589386059E-10</v>
      </c>
      <c r="AK563" s="19">
        <f t="shared" ca="1" si="748"/>
        <v>4.1992396950108112E-2</v>
      </c>
      <c r="AL563" s="19">
        <f t="shared" ca="1" si="749"/>
        <v>0.99911793027569296</v>
      </c>
      <c r="AM563" s="19">
        <f t="shared" ca="1" si="750"/>
        <v>4.2004748048696937E-2</v>
      </c>
      <c r="AN563" s="19">
        <f t="shared" ca="1" si="751"/>
        <v>0.28939287401913272</v>
      </c>
      <c r="AO563" s="19">
        <f t="shared" ca="1" si="752"/>
        <v>0.91625176446694634</v>
      </c>
      <c r="AP563" s="19">
        <f t="shared" ca="1" si="753"/>
        <v>8.3748235533053661E-2</v>
      </c>
      <c r="AQ563" s="72">
        <f t="shared" ca="1" si="754"/>
        <v>7.6881015260096244E-4</v>
      </c>
      <c r="AR563" s="72">
        <f t="shared" ca="1" si="755"/>
        <v>1.7158950644487962E-2</v>
      </c>
      <c r="AS563" s="72">
        <f t="shared" ca="1" si="756"/>
        <v>-8.7860803112127517E-9</v>
      </c>
      <c r="AT563" s="19">
        <f t="shared" ca="1" si="757"/>
        <v>4.1992394409722446E-2</v>
      </c>
      <c r="AU563" s="19">
        <f t="shared" ca="1" si="758"/>
        <v>0.99911793038246399</v>
      </c>
      <c r="AV563" s="19">
        <f t="shared" ca="1" si="759"/>
        <v>4.2004745506068496E-2</v>
      </c>
      <c r="AW563" s="19">
        <f t="shared" ca="1" si="760"/>
        <v>0.28939274336003262</v>
      </c>
      <c r="AX563" s="19">
        <f t="shared" ca="1" si="761"/>
        <v>0.71060725663996738</v>
      </c>
      <c r="AY563" s="19">
        <f t="shared" ca="1" si="762"/>
        <v>0.18018884215565745</v>
      </c>
      <c r="AZ563" s="72">
        <f t="shared" ca="1" si="763"/>
        <v>5.9656560581267733E-4</v>
      </c>
      <c r="BA563" s="72">
        <f t="shared" ca="1" si="764"/>
        <v>1.7158959410253926E-2</v>
      </c>
      <c r="BB563" s="72">
        <f t="shared" ca="1" si="765"/>
        <v>8.7657659637863095E-9</v>
      </c>
      <c r="BC563" s="19">
        <f t="shared" ca="1" si="766"/>
        <v>4.199239694423449E-2</v>
      </c>
      <c r="BD563" s="19">
        <f t="shared" ca="1" si="767"/>
        <v>0.99911793027593987</v>
      </c>
      <c r="BE563" s="19">
        <f t="shared" ca="1" si="768"/>
        <v>4.2004748042818132E-2</v>
      </c>
      <c r="BF563" s="19">
        <f t="shared" ca="1" si="769"/>
        <v>0.28939287371703493</v>
      </c>
      <c r="BG563" s="19">
        <f t="shared" ca="1" si="770"/>
        <v>0.71060712628296507</v>
      </c>
      <c r="BH563" s="19">
        <f t="shared" ca="1" si="771"/>
        <v>0.18018869182105779</v>
      </c>
      <c r="BI563" s="72">
        <f t="shared" ca="1" si="772"/>
        <v>5.9656549657123668E-4</v>
      </c>
      <c r="BJ563" s="72">
        <f t="shared" ca="1" si="773"/>
        <v>1.7158959431063787E-2</v>
      </c>
      <c r="BK563" s="72">
        <f t="shared" ca="1" si="774"/>
        <v>2.0809860779014144E-11</v>
      </c>
      <c r="BL563" s="72">
        <f t="shared" ca="1" si="775"/>
        <v>4.7891344126223239E-3</v>
      </c>
      <c r="BM563" s="72">
        <f t="shared" ca="1" si="776"/>
        <v>1.0011962106268817</v>
      </c>
      <c r="BN563" s="72">
        <f t="shared" ca="1" si="777"/>
        <v>1.194424540807033E-3</v>
      </c>
      <c r="BO563" s="72">
        <f t="shared" ca="1" si="778"/>
        <v>9.0236822448819113E-6</v>
      </c>
      <c r="BP563" s="72">
        <f t="shared" ca="1" si="779"/>
        <v>267275.75412162347</v>
      </c>
      <c r="BQ563" s="72">
        <f t="shared" ca="1" si="780"/>
        <v>0.34490346467495847</v>
      </c>
      <c r="BR563" s="72">
        <f t="shared" ca="1" si="781"/>
        <v>-2.7874252502559882</v>
      </c>
      <c r="BS563" s="72">
        <f t="shared" ca="1" si="782"/>
        <v>0.35416740333380492</v>
      </c>
      <c r="BT563" s="72">
        <f t="shared" ca="1" si="783"/>
        <v>19.761512865314614</v>
      </c>
      <c r="BU563" s="72">
        <f t="shared" ca="1" si="784"/>
        <v>-159.70770254786541</v>
      </c>
      <c r="BV563" s="72">
        <f t="shared" ca="1" si="785"/>
        <v>20.292297452134562</v>
      </c>
    </row>
    <row r="564" spans="1:74">
      <c r="A564" s="13">
        <f ca="1">'MGRS to'!AO564</f>
        <v>30.624584041400151</v>
      </c>
      <c r="B564" s="13">
        <f ca="1">'MGRS to'!AP564</f>
        <v>-7.2987501984272098</v>
      </c>
      <c r="C564" s="19">
        <f t="shared" ca="1" si="714"/>
        <v>0.53449982357614401</v>
      </c>
      <c r="D564" s="19">
        <f t="shared" ca="1" si="715"/>
        <v>-0.12738722224314425</v>
      </c>
      <c r="E564" s="19">
        <f t="shared" ca="1" si="716"/>
        <v>0.58989207893783702</v>
      </c>
      <c r="F564" s="19">
        <f t="shared" ca="1" si="717"/>
        <v>0.53302880707517353</v>
      </c>
      <c r="G564" s="19">
        <f t="shared" ca="1" si="718"/>
        <v>-5.0280243281232984E-3</v>
      </c>
      <c r="H564" s="19">
        <f t="shared" ca="1" si="719"/>
        <v>-5.0280243281232984E-3</v>
      </c>
      <c r="I564" s="19">
        <f t="shared" ca="1" si="720"/>
        <v>0</v>
      </c>
      <c r="J564" s="19">
        <f t="shared" ca="1" si="721"/>
        <v>5.699134034775153E-2</v>
      </c>
      <c r="K564" s="19">
        <f t="shared" ca="1" si="722"/>
        <v>0.99837467271829716</v>
      </c>
      <c r="L564" s="19">
        <f t="shared" ca="1" si="723"/>
        <v>5.7022236962291598E-2</v>
      </c>
      <c r="M564" s="19">
        <f t="shared" ca="1" si="724"/>
        <v>-6.3143459539421076E-2</v>
      </c>
      <c r="N564" s="19">
        <f t="shared" ca="1" si="725"/>
        <v>1.0631434595394211</v>
      </c>
      <c r="O564" s="19">
        <f t="shared" ca="1" si="726"/>
        <v>0.46661932590267974</v>
      </c>
      <c r="P564" s="72">
        <f t="shared" ca="1" si="727"/>
        <v>8.9173513509545159E-4</v>
      </c>
      <c r="Q564" s="72">
        <f t="shared" ca="1" si="728"/>
        <v>-5.0400906458202693E-3</v>
      </c>
      <c r="R564" s="72">
        <f t="shared" ca="1" si="729"/>
        <v>-1.2066317696970974E-5</v>
      </c>
      <c r="S564" s="19">
        <f t="shared" ca="1" si="730"/>
        <v>5.6992101926064104E-2</v>
      </c>
      <c r="T564" s="19">
        <f t="shared" ca="1" si="731"/>
        <v>0.99837462924397724</v>
      </c>
      <c r="U564" s="19">
        <f t="shared" ca="1" si="732"/>
        <v>5.7022999780449932E-2</v>
      </c>
      <c r="V564" s="19">
        <f t="shared" ca="1" si="733"/>
        <v>-6.3294144944243874E-2</v>
      </c>
      <c r="W564" s="19">
        <f t="shared" ca="1" si="734"/>
        <v>1.0632941449442439</v>
      </c>
      <c r="X564" s="19">
        <f t="shared" ca="1" si="735"/>
        <v>0.46669464047493847</v>
      </c>
      <c r="Y564" s="72">
        <f t="shared" ca="1" si="736"/>
        <v>8.9186118810779798E-4</v>
      </c>
      <c r="Z564" s="72">
        <f t="shared" ca="1" si="737"/>
        <v>-5.0401196026533682E-3</v>
      </c>
      <c r="AA564" s="72">
        <f t="shared" ca="1" si="738"/>
        <v>-2.895683309887126E-8</v>
      </c>
      <c r="AB564" s="19">
        <f t="shared" ca="1" si="739"/>
        <v>5.6992103755888368E-2</v>
      </c>
      <c r="AC564" s="19">
        <f t="shared" ca="1" si="740"/>
        <v>0.99837462913952213</v>
      </c>
      <c r="AD564" s="19">
        <f t="shared" ca="1" si="741"/>
        <v>5.7023001613253167E-2</v>
      </c>
      <c r="AE564" s="19">
        <f t="shared" ca="1" si="742"/>
        <v>-6.3294506552846311E-2</v>
      </c>
      <c r="AF564" s="19">
        <f t="shared" ca="1" si="743"/>
        <v>1.0632945065528463</v>
      </c>
      <c r="AG564" s="19">
        <f t="shared" ca="1" si="744"/>
        <v>0.46669482118591732</v>
      </c>
      <c r="AH564" s="72">
        <f t="shared" ca="1" si="745"/>
        <v>8.9186149060448844E-4</v>
      </c>
      <c r="AI564" s="72">
        <f t="shared" ca="1" si="746"/>
        <v>-5.0401196721441771E-3</v>
      </c>
      <c r="AJ564" s="72">
        <f t="shared" ca="1" si="747"/>
        <v>-6.9490808940475546E-11</v>
      </c>
      <c r="AK564" s="19">
        <f t="shared" ca="1" si="748"/>
        <v>5.6992103760279599E-2</v>
      </c>
      <c r="AL564" s="19">
        <f t="shared" ca="1" si="749"/>
        <v>0.99837462913927144</v>
      </c>
      <c r="AM564" s="19">
        <f t="shared" ca="1" si="750"/>
        <v>5.7023001617651545E-2</v>
      </c>
      <c r="AN564" s="19">
        <f t="shared" ca="1" si="751"/>
        <v>-6.3294507420637108E-2</v>
      </c>
      <c r="AO564" s="19">
        <f t="shared" ca="1" si="752"/>
        <v>0.99599380533037896</v>
      </c>
      <c r="AP564" s="19">
        <f t="shared" ca="1" si="753"/>
        <v>4.0061946696210438E-3</v>
      </c>
      <c r="AQ564" s="72">
        <f t="shared" ca="1" si="754"/>
        <v>8.3555284238877206E-4</v>
      </c>
      <c r="AR564" s="72">
        <f t="shared" ca="1" si="755"/>
        <v>-5.0401153568523744E-3</v>
      </c>
      <c r="AS564" s="72">
        <f t="shared" ca="1" si="756"/>
        <v>4.3152918027117293E-9</v>
      </c>
      <c r="AT564" s="19">
        <f t="shared" ca="1" si="757"/>
        <v>5.6992103487589409E-2</v>
      </c>
      <c r="AU564" s="19">
        <f t="shared" ca="1" si="758"/>
        <v>0.99837462915483788</v>
      </c>
      <c r="AV564" s="19">
        <f t="shared" ca="1" si="759"/>
        <v>5.7023001344517418E-2</v>
      </c>
      <c r="AW564" s="19">
        <f t="shared" ca="1" si="760"/>
        <v>-6.3294453531920453E-2</v>
      </c>
      <c r="AX564" s="19">
        <f t="shared" ca="1" si="761"/>
        <v>1.0632944535319204</v>
      </c>
      <c r="AY564" s="19">
        <f t="shared" ca="1" si="762"/>
        <v>0.46669479468914554</v>
      </c>
      <c r="AZ564" s="72">
        <f t="shared" ca="1" si="763"/>
        <v>8.9186144625085742E-4</v>
      </c>
      <c r="BA564" s="72">
        <f t="shared" ca="1" si="764"/>
        <v>-5.040119661955075E-3</v>
      </c>
      <c r="BB564" s="72">
        <f t="shared" ca="1" si="765"/>
        <v>-4.3051027005455711E-9</v>
      </c>
      <c r="BC564" s="19">
        <f t="shared" ca="1" si="766"/>
        <v>5.6992103759635773E-2</v>
      </c>
      <c r="BD564" s="19">
        <f t="shared" ca="1" si="767"/>
        <v>0.99837462913930808</v>
      </c>
      <c r="BE564" s="19">
        <f t="shared" ca="1" si="768"/>
        <v>5.7023001617006679E-2</v>
      </c>
      <c r="BF564" s="19">
        <f t="shared" ca="1" si="769"/>
        <v>-6.3294507293397098E-2</v>
      </c>
      <c r="BG564" s="19">
        <f t="shared" ca="1" si="770"/>
        <v>1.063294507293397</v>
      </c>
      <c r="BH564" s="19">
        <f t="shared" ca="1" si="771"/>
        <v>0.46669482155600139</v>
      </c>
      <c r="BI564" s="72">
        <f t="shared" ca="1" si="772"/>
        <v>8.9186149122398182E-4</v>
      </c>
      <c r="BJ564" s="72">
        <f t="shared" ca="1" si="773"/>
        <v>-5.0401196722864904E-3</v>
      </c>
      <c r="BK564" s="72">
        <f t="shared" ca="1" si="774"/>
        <v>-1.0331415410680389E-11</v>
      </c>
      <c r="BL564" s="72">
        <f t="shared" ca="1" si="775"/>
        <v>7.166069867984068E-3</v>
      </c>
      <c r="BM564" s="72">
        <f t="shared" ca="1" si="776"/>
        <v>1.0017891174751252</v>
      </c>
      <c r="BN564" s="72">
        <f t="shared" ca="1" si="777"/>
        <v>1.785124869750767E-3</v>
      </c>
      <c r="BO564" s="72">
        <f t="shared" ca="1" si="778"/>
        <v>4.745498397469332E-5</v>
      </c>
      <c r="BP564" s="72">
        <f t="shared" ca="1" si="779"/>
        <v>362827.41947641486</v>
      </c>
      <c r="BQ564" s="72">
        <f t="shared" ca="1" si="780"/>
        <v>-3.0657098325217937</v>
      </c>
      <c r="BR564" s="72">
        <f t="shared" ca="1" si="781"/>
        <v>7.3198259895696782E-2</v>
      </c>
      <c r="BS564" s="72">
        <f t="shared" ca="1" si="782"/>
        <v>3.2147909134854897</v>
      </c>
      <c r="BT564" s="72">
        <f t="shared" ca="1" si="783"/>
        <v>184.34776538474279</v>
      </c>
      <c r="BU564" s="72">
        <f t="shared" ca="1" si="784"/>
        <v>4.1939513597251388</v>
      </c>
      <c r="BV564" s="72">
        <f t="shared" ca="1" si="785"/>
        <v>184.19395135972513</v>
      </c>
    </row>
    <row r="565" spans="1:74">
      <c r="A565" s="13">
        <f ca="1">'MGRS to'!AO565</f>
        <v>35.248003653737371</v>
      </c>
      <c r="B565" s="13">
        <f ca="1">'MGRS to'!AP565</f>
        <v>-5.2909613348557034</v>
      </c>
      <c r="C565" s="19">
        <f t="shared" ca="1" si="714"/>
        <v>0.61519371851270843</v>
      </c>
      <c r="D565" s="19">
        <f t="shared" ca="1" si="715"/>
        <v>-9.234469588894624E-2</v>
      </c>
      <c r="E565" s="19">
        <f t="shared" ca="1" si="716"/>
        <v>0.53302880707517353</v>
      </c>
      <c r="F565" s="19">
        <f t="shared" ca="1" si="717"/>
        <v>0.6136117430169441</v>
      </c>
      <c r="G565" s="19">
        <f t="shared" ca="1" si="718"/>
        <v>3.5042526354198009E-2</v>
      </c>
      <c r="H565" s="19">
        <f t="shared" ca="1" si="719"/>
        <v>3.5042526354198009E-2</v>
      </c>
      <c r="I565" s="19">
        <f t="shared" ca="1" si="720"/>
        <v>0</v>
      </c>
      <c r="J565" s="19">
        <f t="shared" ca="1" si="721"/>
        <v>8.5680629038119668E-2</v>
      </c>
      <c r="K565" s="19">
        <f t="shared" ca="1" si="722"/>
        <v>0.99632265346504689</v>
      </c>
      <c r="L565" s="19">
        <f t="shared" ca="1" si="723"/>
        <v>8.5785809556578996E-2</v>
      </c>
      <c r="M565" s="19">
        <f t="shared" ca="1" si="724"/>
        <v>0.2879327415841238</v>
      </c>
      <c r="N565" s="19">
        <f t="shared" ca="1" si="725"/>
        <v>0.71206725841587626</v>
      </c>
      <c r="O565" s="19">
        <f t="shared" ca="1" si="726"/>
        <v>0.17448534793095516</v>
      </c>
      <c r="P565" s="72">
        <f t="shared" ca="1" si="727"/>
        <v>5.9778910826244127E-4</v>
      </c>
      <c r="Q565" s="72">
        <f t="shared" ca="1" si="728"/>
        <v>3.5125301695941379E-2</v>
      </c>
      <c r="R565" s="72">
        <f t="shared" ca="1" si="729"/>
        <v>8.2775341743369923E-5</v>
      </c>
      <c r="S565" s="19">
        <f t="shared" ca="1" si="730"/>
        <v>8.5704399836775511E-2</v>
      </c>
      <c r="T565" s="19">
        <f t="shared" ca="1" si="731"/>
        <v>0.99632060896511532</v>
      </c>
      <c r="U565" s="19">
        <f t="shared" ca="1" si="732"/>
        <v>8.5809668115813253E-2</v>
      </c>
      <c r="V565" s="19">
        <f t="shared" ca="1" si="733"/>
        <v>0.28853255052241061</v>
      </c>
      <c r="W565" s="19">
        <f t="shared" ca="1" si="734"/>
        <v>0.71146744947758944</v>
      </c>
      <c r="X565" s="19">
        <f t="shared" ca="1" si="735"/>
        <v>0.17379044620749373</v>
      </c>
      <c r="Y565" s="72">
        <f t="shared" ca="1" si="736"/>
        <v>5.9728646084807101E-4</v>
      </c>
      <c r="Z565" s="72">
        <f t="shared" ca="1" si="737"/>
        <v>3.512549719923385E-2</v>
      </c>
      <c r="AA565" s="72">
        <f t="shared" ca="1" si="738"/>
        <v>1.9550329247164377E-7</v>
      </c>
      <c r="AB565" s="19">
        <f t="shared" ca="1" si="739"/>
        <v>8.5704456038425927E-2</v>
      </c>
      <c r="AC565" s="19">
        <f t="shared" ca="1" si="740"/>
        <v>0.99632060413059698</v>
      </c>
      <c r="AD565" s="19">
        <f t="shared" ca="1" si="741"/>
        <v>8.5809724525015313E-2</v>
      </c>
      <c r="AE565" s="19">
        <f t="shared" ca="1" si="742"/>
        <v>0.28853396659060188</v>
      </c>
      <c r="AF565" s="19">
        <f t="shared" ca="1" si="743"/>
        <v>0.71146603340939807</v>
      </c>
      <c r="AG565" s="19">
        <f t="shared" ca="1" si="744"/>
        <v>0.17378880424801757</v>
      </c>
      <c r="AH565" s="72">
        <f t="shared" ca="1" si="745"/>
        <v>5.9728527416336879E-4</v>
      </c>
      <c r="AI565" s="72">
        <f t="shared" ca="1" si="746"/>
        <v>3.5125497660983933E-2</v>
      </c>
      <c r="AJ565" s="72">
        <f t="shared" ca="1" si="747"/>
        <v>4.6175008261428729E-10</v>
      </c>
      <c r="AK565" s="19">
        <f t="shared" ca="1" si="748"/>
        <v>8.5704456171166274E-2</v>
      </c>
      <c r="AL565" s="19">
        <f t="shared" ca="1" si="749"/>
        <v>0.99632060411917855</v>
      </c>
      <c r="AM565" s="19">
        <f t="shared" ca="1" si="750"/>
        <v>8.5809724658245864E-2</v>
      </c>
      <c r="AN565" s="19">
        <f t="shared" ca="1" si="751"/>
        <v>0.28853396993514391</v>
      </c>
      <c r="AO565" s="19">
        <f t="shared" ca="1" si="752"/>
        <v>0.91674814819346551</v>
      </c>
      <c r="AP565" s="19">
        <f t="shared" ca="1" si="753"/>
        <v>8.3251851806534494E-2</v>
      </c>
      <c r="AQ565" s="72">
        <f t="shared" ca="1" si="754"/>
        <v>7.6922569998614523E-4</v>
      </c>
      <c r="AR565" s="72">
        <f t="shared" ca="1" si="755"/>
        <v>3.5125480071776953E-2</v>
      </c>
      <c r="AS565" s="72">
        <f t="shared" ca="1" si="756"/>
        <v>-1.7589206979806704E-8</v>
      </c>
      <c r="AT565" s="19">
        <f t="shared" ca="1" si="757"/>
        <v>8.5704451114756927E-2</v>
      </c>
      <c r="AU565" s="19">
        <f t="shared" ca="1" si="758"/>
        <v>0.99632060455413574</v>
      </c>
      <c r="AV565" s="19">
        <f t="shared" ca="1" si="759"/>
        <v>8.5809719583163274E-2</v>
      </c>
      <c r="AW565" s="19">
        <f t="shared" ca="1" si="760"/>
        <v>0.28853384253322795</v>
      </c>
      <c r="AX565" s="19">
        <f t="shared" ca="1" si="761"/>
        <v>0.711466157466772</v>
      </c>
      <c r="AY565" s="19">
        <f t="shared" ca="1" si="762"/>
        <v>0.17378894809529333</v>
      </c>
      <c r="AZ565" s="72">
        <f t="shared" ca="1" si="763"/>
        <v>5.9728537812516185E-4</v>
      </c>
      <c r="BA565" s="72">
        <f t="shared" ca="1" si="764"/>
        <v>3.5125497620531389E-2</v>
      </c>
      <c r="BB565" s="72">
        <f t="shared" ca="1" si="765"/>
        <v>1.7548754435714464E-8</v>
      </c>
      <c r="BC565" s="19">
        <f t="shared" ca="1" si="766"/>
        <v>8.5704456159537284E-2</v>
      </c>
      <c r="BD565" s="19">
        <f t="shared" ca="1" si="767"/>
        <v>0.99632060412017887</v>
      </c>
      <c r="BE565" s="19">
        <f t="shared" ca="1" si="768"/>
        <v>8.5809724646573923E-2</v>
      </c>
      <c r="BF565" s="19">
        <f t="shared" ca="1" si="769"/>
        <v>0.28853396964213862</v>
      </c>
      <c r="BG565" s="19">
        <f t="shared" ca="1" si="770"/>
        <v>0.71146603035786138</v>
      </c>
      <c r="BH565" s="19">
        <f t="shared" ca="1" si="771"/>
        <v>0.17378880070969249</v>
      </c>
      <c r="BI565" s="72">
        <f t="shared" ca="1" si="772"/>
        <v>5.9728527160613897E-4</v>
      </c>
      <c r="BJ565" s="72">
        <f t="shared" ca="1" si="773"/>
        <v>3.5125497661978977E-2</v>
      </c>
      <c r="BK565" s="72">
        <f t="shared" ca="1" si="774"/>
        <v>4.1447588416954062E-11</v>
      </c>
      <c r="BL565" s="72">
        <f t="shared" ca="1" si="775"/>
        <v>4.7949229938370145E-3</v>
      </c>
      <c r="BM565" s="72">
        <f t="shared" ca="1" si="776"/>
        <v>1.0011976551794111</v>
      </c>
      <c r="BN565" s="72">
        <f t="shared" ca="1" si="777"/>
        <v>1.1958647800499383E-3</v>
      </c>
      <c r="BO565" s="72">
        <f t="shared" ca="1" si="778"/>
        <v>1.778308407236509E-5</v>
      </c>
      <c r="BP565" s="72">
        <f t="shared" ca="1" si="779"/>
        <v>546011.27405174891</v>
      </c>
      <c r="BQ565" s="72">
        <f t="shared" ca="1" si="780"/>
        <v>0.34009064248973775</v>
      </c>
      <c r="BR565" s="72">
        <f t="shared" ca="1" si="781"/>
        <v>-2.7824322804366228</v>
      </c>
      <c r="BS565" s="72">
        <f t="shared" ca="1" si="782"/>
        <v>0.35916037315317029</v>
      </c>
      <c r="BT565" s="72">
        <f t="shared" ca="1" si="783"/>
        <v>19.485758466554501</v>
      </c>
      <c r="BU565" s="72">
        <f t="shared" ca="1" si="784"/>
        <v>-159.42162644997958</v>
      </c>
      <c r="BV565" s="72">
        <f t="shared" ca="1" si="785"/>
        <v>20.578373550020444</v>
      </c>
    </row>
    <row r="566" spans="1:74">
      <c r="A566" s="13">
        <f ca="1">'MGRS to'!AO566</f>
        <v>28.44405665275908</v>
      </c>
      <c r="B566" s="13">
        <f ca="1">'MGRS to'!AP566</f>
        <v>-11.111107104856288</v>
      </c>
      <c r="C566" s="19">
        <f t="shared" ca="1" si="714"/>
        <v>0.49644244121444342</v>
      </c>
      <c r="D566" s="19">
        <f t="shared" ca="1" si="715"/>
        <v>-0.19392540252147705</v>
      </c>
      <c r="E566" s="19">
        <f t="shared" ca="1" si="716"/>
        <v>0.6136117430169441</v>
      </c>
      <c r="F566" s="19">
        <f t="shared" ca="1" si="717"/>
        <v>0.49503720711707794</v>
      </c>
      <c r="G566" s="19">
        <f t="shared" ca="1" si="718"/>
        <v>-0.10158070663253081</v>
      </c>
      <c r="H566" s="19">
        <f t="shared" ca="1" si="719"/>
        <v>-0.10158070663253081</v>
      </c>
      <c r="I566" s="19">
        <f t="shared" ca="1" si="720"/>
        <v>0</v>
      </c>
      <c r="J566" s="19">
        <f t="shared" ca="1" si="721"/>
        <v>0.1461007181334959</v>
      </c>
      <c r="K566" s="19">
        <f t="shared" ca="1" si="722"/>
        <v>0.98926972063278917</v>
      </c>
      <c r="L566" s="19">
        <f t="shared" ca="1" si="723"/>
        <v>0.14662553858788741</v>
      </c>
      <c r="M566" s="19">
        <f t="shared" ca="1" si="724"/>
        <v>-0.49934086981448922</v>
      </c>
      <c r="N566" s="19">
        <f t="shared" ca="1" si="725"/>
        <v>1.4993408698144892</v>
      </c>
      <c r="O566" s="19">
        <f t="shared" ca="1" si="726"/>
        <v>0.62437135798395293</v>
      </c>
      <c r="P566" s="72">
        <f t="shared" ca="1" si="727"/>
        <v>1.2562268913741319E-3</v>
      </c>
      <c r="Q566" s="72">
        <f t="shared" ca="1" si="728"/>
        <v>-0.10182606976277762</v>
      </c>
      <c r="R566" s="72">
        <f t="shared" ca="1" si="729"/>
        <v>-2.4536313024681178E-4</v>
      </c>
      <c r="S566" s="19">
        <f t="shared" ca="1" si="730"/>
        <v>0.1462220177242583</v>
      </c>
      <c r="T566" s="19">
        <f t="shared" ca="1" si="731"/>
        <v>0.98925179885236836</v>
      </c>
      <c r="U566" s="19">
        <f t="shared" ca="1" si="732"/>
        <v>0.14674815498545077</v>
      </c>
      <c r="V566" s="19">
        <f t="shared" ca="1" si="733"/>
        <v>-0.50012760719927418</v>
      </c>
      <c r="W566" s="19">
        <f t="shared" ca="1" si="734"/>
        <v>1.5001276071992742</v>
      </c>
      <c r="X566" s="19">
        <f t="shared" ca="1" si="735"/>
        <v>0.62454480604578078</v>
      </c>
      <c r="Y566" s="72">
        <f t="shared" ca="1" si="736"/>
        <v>1.2568835738846922E-3</v>
      </c>
      <c r="Z566" s="72">
        <f t="shared" ca="1" si="737"/>
        <v>-0.10182666184576046</v>
      </c>
      <c r="AA566" s="72">
        <f t="shared" ca="1" si="738"/>
        <v>-5.9208298283652816E-7</v>
      </c>
      <c r="AB566" s="19">
        <f t="shared" ca="1" si="739"/>
        <v>0.14622231065912711</v>
      </c>
      <c r="AC566" s="19">
        <f t="shared" ca="1" si="740"/>
        <v>0.98925175555341105</v>
      </c>
      <c r="AD566" s="19">
        <f t="shared" ca="1" si="741"/>
        <v>0.14674845110305756</v>
      </c>
      <c r="AE566" s="19">
        <f t="shared" ca="1" si="742"/>
        <v>-0.5001295032707157</v>
      </c>
      <c r="AF566" s="19">
        <f t="shared" ca="1" si="743"/>
        <v>1.5001295032707156</v>
      </c>
      <c r="AG566" s="19">
        <f t="shared" ca="1" si="744"/>
        <v>0.62454522371403465</v>
      </c>
      <c r="AH566" s="72">
        <f t="shared" ca="1" si="745"/>
        <v>1.2568851565150578E-3</v>
      </c>
      <c r="AI566" s="72">
        <f t="shared" ca="1" si="746"/>
        <v>-0.10182666327450411</v>
      </c>
      <c r="AJ566" s="72">
        <f t="shared" ca="1" si="747"/>
        <v>-1.4287436511661866E-9</v>
      </c>
      <c r="AK566" s="19">
        <f t="shared" ca="1" si="748"/>
        <v>0.14622231136600369</v>
      </c>
      <c r="AL566" s="19">
        <f t="shared" ca="1" si="749"/>
        <v>0.98925175544892685</v>
      </c>
      <c r="AM566" s="19">
        <f t="shared" ca="1" si="750"/>
        <v>0.14674845181761439</v>
      </c>
      <c r="AN566" s="19">
        <f t="shared" ca="1" si="751"/>
        <v>-0.50012950784607413</v>
      </c>
      <c r="AO566" s="19">
        <f t="shared" ca="1" si="752"/>
        <v>0.74987047538164364</v>
      </c>
      <c r="AP566" s="19">
        <f t="shared" ca="1" si="753"/>
        <v>0.25012952461835636</v>
      </c>
      <c r="AQ566" s="72">
        <f t="shared" ca="1" si="754"/>
        <v>6.2946561834412141E-4</v>
      </c>
      <c r="AR566" s="72">
        <f t="shared" ca="1" si="755"/>
        <v>-0.10182666387779482</v>
      </c>
      <c r="AS566" s="72">
        <f t="shared" ca="1" si="756"/>
        <v>-6.0329070905584814E-10</v>
      </c>
      <c r="AT566" s="19">
        <f t="shared" ca="1" si="757"/>
        <v>0.14622231166448421</v>
      </c>
      <c r="AU566" s="19">
        <f t="shared" ca="1" si="758"/>
        <v>0.98925175540480814</v>
      </c>
      <c r="AV566" s="19">
        <f t="shared" ca="1" si="759"/>
        <v>0.1467484521193379</v>
      </c>
      <c r="AW566" s="19">
        <f t="shared" ca="1" si="760"/>
        <v>-0.50012950977803083</v>
      </c>
      <c r="AX566" s="19">
        <f t="shared" ca="1" si="761"/>
        <v>1.5001295097780307</v>
      </c>
      <c r="AY566" s="19">
        <f t="shared" ca="1" si="762"/>
        <v>0.62454522514746869</v>
      </c>
      <c r="AZ566" s="72">
        <f t="shared" ca="1" si="763"/>
        <v>1.2568851619466435E-3</v>
      </c>
      <c r="BA566" s="72">
        <f t="shared" ca="1" si="764"/>
        <v>-0.10182666327940756</v>
      </c>
      <c r="BB566" s="72">
        <f t="shared" ca="1" si="765"/>
        <v>5.9838725641192525E-10</v>
      </c>
      <c r="BC566" s="19">
        <f t="shared" ca="1" si="766"/>
        <v>0.14622231136842975</v>
      </c>
      <c r="BD566" s="19">
        <f t="shared" ca="1" si="767"/>
        <v>0.98925175544856825</v>
      </c>
      <c r="BE566" s="19">
        <f t="shared" ca="1" si="768"/>
        <v>0.14674845182006679</v>
      </c>
      <c r="BF566" s="19">
        <f t="shared" ca="1" si="769"/>
        <v>-0.50012950786177657</v>
      </c>
      <c r="BG566" s="19">
        <f t="shared" ca="1" si="770"/>
        <v>1.5001295078617765</v>
      </c>
      <c r="BH566" s="19">
        <f t="shared" ca="1" si="771"/>
        <v>0.62454522472535534</v>
      </c>
      <c r="BI566" s="72">
        <f t="shared" ca="1" si="772"/>
        <v>1.2568851603471667E-3</v>
      </c>
      <c r="BJ566" s="72">
        <f t="shared" ca="1" si="773"/>
        <v>-0.10182666327796361</v>
      </c>
      <c r="BK566" s="72">
        <f t="shared" ca="1" si="774"/>
        <v>1.4439560658274786E-12</v>
      </c>
      <c r="BL566" s="72">
        <f t="shared" ca="1" si="775"/>
        <v>1.0110117931226901E-2</v>
      </c>
      <c r="BM566" s="72">
        <f t="shared" ca="1" si="776"/>
        <v>1.0025227582508507</v>
      </c>
      <c r="BN566" s="72">
        <f t="shared" ca="1" si="777"/>
        <v>2.5148268720286081E-3</v>
      </c>
      <c r="BO566" s="72">
        <f t="shared" ca="1" si="778"/>
        <v>2.2960959879594417E-4</v>
      </c>
      <c r="BP566" s="72">
        <f t="shared" ca="1" si="779"/>
        <v>933733.64601448271</v>
      </c>
      <c r="BQ566" s="72">
        <f t="shared" ca="1" si="780"/>
        <v>-2.4856573355153206</v>
      </c>
      <c r="BR566" s="72">
        <f t="shared" ca="1" si="781"/>
        <v>0.60220952745518885</v>
      </c>
      <c r="BS566" s="72">
        <f t="shared" ca="1" si="782"/>
        <v>3.7438021810449822</v>
      </c>
      <c r="BT566" s="72">
        <f t="shared" ca="1" si="783"/>
        <v>217.5823253592385</v>
      </c>
      <c r="BU566" s="72">
        <f t="shared" ca="1" si="784"/>
        <v>34.504064305749999</v>
      </c>
      <c r="BV566" s="72">
        <f t="shared" ca="1" si="785"/>
        <v>214.50406430575003</v>
      </c>
    </row>
    <row r="567" spans="1:74">
      <c r="A567" s="13">
        <f ca="1">'MGRS to'!AO567</f>
        <v>35.788107346896737</v>
      </c>
      <c r="B567" s="13">
        <f ca="1">'MGRS to'!AP567</f>
        <v>-5.8036414564502596</v>
      </c>
      <c r="C567" s="19">
        <f t="shared" ca="1" si="714"/>
        <v>0.62462030626052045</v>
      </c>
      <c r="D567" s="19">
        <f t="shared" ca="1" si="715"/>
        <v>-0.10129265202029612</v>
      </c>
      <c r="E567" s="19">
        <f t="shared" ca="1" si="716"/>
        <v>0.49503720711707794</v>
      </c>
      <c r="F567" s="19">
        <f t="shared" ca="1" si="717"/>
        <v>0.62302800088520949</v>
      </c>
      <c r="G567" s="19">
        <f t="shared" ca="1" si="718"/>
        <v>9.263275050118093E-2</v>
      </c>
      <c r="H567" s="19">
        <f t="shared" ca="1" si="719"/>
        <v>9.263275050118093E-2</v>
      </c>
      <c r="I567" s="19">
        <f t="shared" ca="1" si="720"/>
        <v>0</v>
      </c>
      <c r="J567" s="19">
        <f t="shared" ca="1" si="721"/>
        <v>0.14953440454104777</v>
      </c>
      <c r="K567" s="19">
        <f t="shared" ca="1" si="722"/>
        <v>0.98875652304222728</v>
      </c>
      <c r="L567" s="19">
        <f t="shared" ca="1" si="723"/>
        <v>0.15009736609221014</v>
      </c>
      <c r="M567" s="19">
        <f t="shared" ca="1" si="724"/>
        <v>0.44205711243145746</v>
      </c>
      <c r="N567" s="19">
        <f t="shared" ca="1" si="725"/>
        <v>0.5579428875685426</v>
      </c>
      <c r="O567" s="19">
        <f t="shared" ca="1" si="726"/>
        <v>-4.8885781770856562E-3</v>
      </c>
      <c r="P567" s="72">
        <f t="shared" ca="1" si="727"/>
        <v>4.6858107878809945E-4</v>
      </c>
      <c r="Q567" s="72">
        <f t="shared" ca="1" si="728"/>
        <v>9.2855110082294051E-2</v>
      </c>
      <c r="R567" s="72">
        <f t="shared" ca="1" si="729"/>
        <v>2.2235958111312126E-4</v>
      </c>
      <c r="S567" s="19">
        <f t="shared" ca="1" si="730"/>
        <v>0.14963167894271909</v>
      </c>
      <c r="T567" s="19">
        <f t="shared" ca="1" si="731"/>
        <v>0.98874180687213964</v>
      </c>
      <c r="U567" s="19">
        <f t="shared" ca="1" si="732"/>
        <v>0.15019574736527758</v>
      </c>
      <c r="V567" s="19">
        <f t="shared" ca="1" si="733"/>
        <v>0.4428271314810675</v>
      </c>
      <c r="W567" s="19">
        <f t="shared" ca="1" si="734"/>
        <v>0.55717286851893255</v>
      </c>
      <c r="X567" s="19">
        <f t="shared" ca="1" si="735"/>
        <v>-6.2765228364290993E-3</v>
      </c>
      <c r="Y567" s="72">
        <f t="shared" ca="1" si="736"/>
        <v>4.6793529259871424E-4</v>
      </c>
      <c r="Z567" s="72">
        <f t="shared" ca="1" si="737"/>
        <v>9.285564341021954E-2</v>
      </c>
      <c r="AA567" s="72">
        <f t="shared" ca="1" si="738"/>
        <v>5.3332792548932417E-7</v>
      </c>
      <c r="AB567" s="19">
        <f t="shared" ca="1" si="739"/>
        <v>0.14963191245640595</v>
      </c>
      <c r="AC567" s="19">
        <f t="shared" ca="1" si="740"/>
        <v>0.98874177153321408</v>
      </c>
      <c r="AD567" s="19">
        <f t="shared" ca="1" si="741"/>
        <v>0.15019598353784502</v>
      </c>
      <c r="AE567" s="19">
        <f t="shared" ca="1" si="742"/>
        <v>0.44282897653970399</v>
      </c>
      <c r="AF567" s="19">
        <f t="shared" ca="1" si="743"/>
        <v>0.55717102346029601</v>
      </c>
      <c r="AG567" s="19">
        <f t="shared" ca="1" si="744"/>
        <v>-6.279853154966708E-3</v>
      </c>
      <c r="AH567" s="72">
        <f t="shared" ca="1" si="745"/>
        <v>4.6793374521401259E-4</v>
      </c>
      <c r="AI567" s="72">
        <f t="shared" ca="1" si="746"/>
        <v>9.285564468939915E-2</v>
      </c>
      <c r="AJ567" s="72">
        <f t="shared" ca="1" si="747"/>
        <v>1.2791796094591135E-9</v>
      </c>
      <c r="AK567" s="19">
        <f t="shared" ca="1" si="748"/>
        <v>0.14963191301648648</v>
      </c>
      <c r="AL567" s="19">
        <f t="shared" ca="1" si="749"/>
        <v>0.98874177144845388</v>
      </c>
      <c r="AM567" s="19">
        <f t="shared" ca="1" si="750"/>
        <v>0.15019598410430285</v>
      </c>
      <c r="AN567" s="19">
        <f t="shared" ca="1" si="751"/>
        <v>0.4428289809650407</v>
      </c>
      <c r="AO567" s="19">
        <f t="shared" ca="1" si="752"/>
        <v>0.80390249361746369</v>
      </c>
      <c r="AP567" s="19">
        <f t="shared" ca="1" si="753"/>
        <v>0.19609750638253631</v>
      </c>
      <c r="AQ567" s="72">
        <f t="shared" ca="1" si="754"/>
        <v>6.7473029509003922E-4</v>
      </c>
      <c r="AR567" s="72">
        <f t="shared" ca="1" si="755"/>
        <v>9.2855628592498435E-2</v>
      </c>
      <c r="AS567" s="72">
        <f t="shared" ca="1" si="756"/>
        <v>-1.6096900715134588E-8</v>
      </c>
      <c r="AT567" s="19">
        <f t="shared" ca="1" si="757"/>
        <v>0.14963190596856332</v>
      </c>
      <c r="AU567" s="19">
        <f t="shared" ca="1" si="758"/>
        <v>0.98874177251505624</v>
      </c>
      <c r="AV567" s="19">
        <f t="shared" ca="1" si="759"/>
        <v>0.15019597697612908</v>
      </c>
      <c r="AW567" s="19">
        <f t="shared" ca="1" si="760"/>
        <v>0.44282892527761919</v>
      </c>
      <c r="AX567" s="19">
        <f t="shared" ca="1" si="761"/>
        <v>0.55717107472238081</v>
      </c>
      <c r="AY567" s="19">
        <f t="shared" ca="1" si="762"/>
        <v>-6.2797606269455741E-3</v>
      </c>
      <c r="AZ567" s="72">
        <f t="shared" ca="1" si="763"/>
        <v>4.6793378820569014E-4</v>
      </c>
      <c r="BA567" s="72">
        <f t="shared" ca="1" si="764"/>
        <v>9.2855644653859051E-2</v>
      </c>
      <c r="BB567" s="72">
        <f t="shared" ca="1" si="765"/>
        <v>1.606136061649277E-8</v>
      </c>
      <c r="BC567" s="19">
        <f t="shared" ca="1" si="766"/>
        <v>0.14963191300092546</v>
      </c>
      <c r="BD567" s="19">
        <f t="shared" ca="1" si="767"/>
        <v>0.98874177145080888</v>
      </c>
      <c r="BE567" s="19">
        <f t="shared" ca="1" si="768"/>
        <v>0.15019598408856463</v>
      </c>
      <c r="BF567" s="19">
        <f t="shared" ca="1" si="769"/>
        <v>0.44282898084208938</v>
      </c>
      <c r="BG567" s="19">
        <f t="shared" ca="1" si="770"/>
        <v>0.55717101915791067</v>
      </c>
      <c r="BH567" s="19">
        <f t="shared" ca="1" si="771"/>
        <v>-6.2798609207694867E-3</v>
      </c>
      <c r="BI567" s="72">
        <f t="shared" ca="1" si="772"/>
        <v>4.6793374160575572E-4</v>
      </c>
      <c r="BJ567" s="72">
        <f t="shared" ca="1" si="773"/>
        <v>9.2855644692382E-2</v>
      </c>
      <c r="BK567" s="72">
        <f t="shared" ca="1" si="774"/>
        <v>3.8522948719865724E-11</v>
      </c>
      <c r="BL567" s="72">
        <f t="shared" ca="1" si="775"/>
        <v>3.7550522685054709E-3</v>
      </c>
      <c r="BM567" s="72">
        <f t="shared" ca="1" si="776"/>
        <v>1.0009381031420674</v>
      </c>
      <c r="BN567" s="72">
        <f t="shared" ca="1" si="777"/>
        <v>9.3700433211456899E-4</v>
      </c>
      <c r="BO567" s="72">
        <f t="shared" ca="1" si="778"/>
        <v>-9.1294336321789493E-7</v>
      </c>
      <c r="BP567" s="72">
        <f t="shared" ca="1" si="779"/>
        <v>955660.14035202062</v>
      </c>
      <c r="BQ567" s="72">
        <f t="shared" ca="1" si="780"/>
        <v>0.52520447502243894</v>
      </c>
      <c r="BR567" s="72">
        <f t="shared" ca="1" si="781"/>
        <v>-2.5670146460240715</v>
      </c>
      <c r="BS567" s="72">
        <f t="shared" ca="1" si="782"/>
        <v>0.57457800756572164</v>
      </c>
      <c r="BT567" s="72">
        <f t="shared" ca="1" si="783"/>
        <v>30.091999800169788</v>
      </c>
      <c r="BU567" s="72">
        <f t="shared" ca="1" si="784"/>
        <v>-147.07910516544828</v>
      </c>
      <c r="BV567" s="72">
        <f t="shared" ca="1" si="785"/>
        <v>32.920894834551746</v>
      </c>
    </row>
    <row r="568" spans="1:74">
      <c r="A568" s="13">
        <f ca="1">'MGRS to'!AO568</f>
        <v>35.775168462389999</v>
      </c>
      <c r="B568" s="13">
        <f ca="1">'MGRS to'!AP568</f>
        <v>-5.8238907713445105</v>
      </c>
      <c r="C568" s="19">
        <f t="shared" ca="1" si="714"/>
        <v>0.62439448012434262</v>
      </c>
      <c r="D568" s="19">
        <f t="shared" ca="1" si="715"/>
        <v>-0.10164606923647393</v>
      </c>
      <c r="E568" s="19">
        <f t="shared" ca="1" si="716"/>
        <v>0.62302800088520949</v>
      </c>
      <c r="F568" s="19">
        <f t="shared" ca="1" si="717"/>
        <v>0.62280241562299898</v>
      </c>
      <c r="G568" s="19">
        <f t="shared" ca="1" si="718"/>
        <v>-3.5341721617780653E-4</v>
      </c>
      <c r="H568" s="19">
        <f t="shared" ca="1" si="719"/>
        <v>-3.5341721617780653E-4</v>
      </c>
      <c r="I568" s="19">
        <f t="shared" ca="1" si="720"/>
        <v>0</v>
      </c>
      <c r="J568" s="19">
        <f t="shared" ca="1" si="721"/>
        <v>3.6507530623070087E-4</v>
      </c>
      <c r="K568" s="19">
        <f t="shared" ca="1" si="722"/>
        <v>0.99999993336000825</v>
      </c>
      <c r="L568" s="19">
        <f t="shared" ca="1" si="723"/>
        <v>3.6507531434023952E-4</v>
      </c>
      <c r="M568" s="19">
        <f t="shared" ca="1" si="724"/>
        <v>-0.63857373322923439</v>
      </c>
      <c r="N568" s="19">
        <f t="shared" ca="1" si="725"/>
        <v>1.6385737332292343</v>
      </c>
      <c r="O568" s="19">
        <f t="shared" ca="1" si="726"/>
        <v>0.584563337361234</v>
      </c>
      <c r="P568" s="72">
        <f t="shared" ca="1" si="727"/>
        <v>1.3724026614470553E-3</v>
      </c>
      <c r="Q568" s="72">
        <f t="shared" ca="1" si="728"/>
        <v>-3.5419840231063198E-4</v>
      </c>
      <c r="R568" s="72">
        <f t="shared" ca="1" si="729"/>
        <v>-7.8118613282545258E-7</v>
      </c>
      <c r="S568" s="19">
        <f t="shared" ca="1" si="730"/>
        <v>3.6557436135853708E-4</v>
      </c>
      <c r="T568" s="19">
        <f t="shared" ca="1" si="731"/>
        <v>0.99999993317769098</v>
      </c>
      <c r="U568" s="19">
        <f t="shared" ca="1" si="732"/>
        <v>3.6557436950137825E-4</v>
      </c>
      <c r="V568" s="19">
        <f t="shared" ca="1" si="733"/>
        <v>-0.63911156281603887</v>
      </c>
      <c r="W568" s="19">
        <f t="shared" ca="1" si="734"/>
        <v>1.6391115628160389</v>
      </c>
      <c r="X568" s="19">
        <f t="shared" ca="1" si="735"/>
        <v>0.5846996513248468</v>
      </c>
      <c r="Y568" s="72">
        <f t="shared" ca="1" si="736"/>
        <v>1.3728512675020546E-3</v>
      </c>
      <c r="Z568" s="72">
        <f t="shared" ca="1" si="737"/>
        <v>-3.5420012902874368E-4</v>
      </c>
      <c r="AA568" s="72">
        <f t="shared" ca="1" si="738"/>
        <v>-1.7267181117016847E-9</v>
      </c>
      <c r="AB568" s="19">
        <f t="shared" ca="1" si="739"/>
        <v>3.6557546492502397E-4</v>
      </c>
      <c r="AC568" s="19">
        <f t="shared" ca="1" si="740"/>
        <v>0.99999993317728764</v>
      </c>
      <c r="AD568" s="19">
        <f t="shared" ca="1" si="741"/>
        <v>3.6557547306793886E-4</v>
      </c>
      <c r="AE568" s="19">
        <f t="shared" ca="1" si="742"/>
        <v>-0.63911274918422467</v>
      </c>
      <c r="AF568" s="19">
        <f t="shared" ca="1" si="743"/>
        <v>1.6391127491842248</v>
      </c>
      <c r="AG568" s="19">
        <f t="shared" ca="1" si="744"/>
        <v>0.58469995191330915</v>
      </c>
      <c r="AH568" s="72">
        <f t="shared" ca="1" si="745"/>
        <v>1.3728522570556974E-3</v>
      </c>
      <c r="AI568" s="72">
        <f t="shared" ca="1" si="746"/>
        <v>-3.5420013284544666E-4</v>
      </c>
      <c r="AJ568" s="72">
        <f t="shared" ca="1" si="747"/>
        <v>-3.8167029758028048E-12</v>
      </c>
      <c r="AK568" s="19">
        <f t="shared" ca="1" si="748"/>
        <v>3.6557546736431168E-4</v>
      </c>
      <c r="AL568" s="19">
        <f t="shared" ca="1" si="749"/>
        <v>0.99999993317728664</v>
      </c>
      <c r="AM568" s="19">
        <f t="shared" ca="1" si="750"/>
        <v>3.6557547550722678E-4</v>
      </c>
      <c r="AN568" s="19">
        <f t="shared" ca="1" si="751"/>
        <v>-0.63911275180656468</v>
      </c>
      <c r="AO568" s="19">
        <f t="shared" ca="1" si="752"/>
        <v>0.59153489047824048</v>
      </c>
      <c r="AP568" s="19">
        <f t="shared" ca="1" si="753"/>
        <v>0.40846510952175952</v>
      </c>
      <c r="AQ568" s="72">
        <f t="shared" ca="1" si="754"/>
        <v>4.9675100282145859E-4</v>
      </c>
      <c r="AR568" s="72">
        <f t="shared" ca="1" si="755"/>
        <v>-3.5420034979656443E-4</v>
      </c>
      <c r="AS568" s="72">
        <f t="shared" ca="1" si="756"/>
        <v>-2.1695111776954407E-10</v>
      </c>
      <c r="AT568" s="19">
        <f t="shared" ca="1" si="757"/>
        <v>3.655756060205472E-4</v>
      </c>
      <c r="AU568" s="19">
        <f t="shared" ca="1" si="758"/>
        <v>0.99999993317723601</v>
      </c>
      <c r="AV568" s="19">
        <f t="shared" ca="1" si="759"/>
        <v>3.6557561416347153E-4</v>
      </c>
      <c r="AW568" s="19">
        <f t="shared" ca="1" si="760"/>
        <v>-0.63911290086539863</v>
      </c>
      <c r="AX568" s="19">
        <f t="shared" ca="1" si="761"/>
        <v>1.6391129008653986</v>
      </c>
      <c r="AY568" s="19">
        <f t="shared" ca="1" si="762"/>
        <v>0.58469999034452647</v>
      </c>
      <c r="AZ568" s="72">
        <f t="shared" ca="1" si="763"/>
        <v>1.3728523835734674E-3</v>
      </c>
      <c r="BA568" s="72">
        <f t="shared" ca="1" si="764"/>
        <v>-3.5420013333342741E-4</v>
      </c>
      <c r="BB568" s="72">
        <f t="shared" ca="1" si="765"/>
        <v>2.1646313701998571E-10</v>
      </c>
      <c r="BC568" s="19">
        <f t="shared" ca="1" si="766"/>
        <v>3.6557546767620265E-4</v>
      </c>
      <c r="BD568" s="19">
        <f t="shared" ca="1" si="767"/>
        <v>0.99999993317728664</v>
      </c>
      <c r="BE568" s="19">
        <f t="shared" ca="1" si="768"/>
        <v>3.655754758191177E-4</v>
      </c>
      <c r="BF568" s="19">
        <f t="shared" ca="1" si="769"/>
        <v>-0.63911275214180929</v>
      </c>
      <c r="BG568" s="19">
        <f t="shared" ca="1" si="770"/>
        <v>1.6391127521418092</v>
      </c>
      <c r="BH568" s="19">
        <f t="shared" ca="1" si="771"/>
        <v>0.58469995266266772</v>
      </c>
      <c r="BI568" s="72">
        <f t="shared" ca="1" si="772"/>
        <v>1.3728522595226284E-3</v>
      </c>
      <c r="BJ568" s="72">
        <f t="shared" ca="1" si="773"/>
        <v>-3.5420013285496161E-4</v>
      </c>
      <c r="BK568" s="72">
        <f t="shared" ca="1" si="774"/>
        <v>4.7846579129262601E-13</v>
      </c>
      <c r="BL568" s="72">
        <f t="shared" ca="1" si="775"/>
        <v>1.1046795053283162E-2</v>
      </c>
      <c r="BM568" s="72">
        <f t="shared" ca="1" si="776"/>
        <v>1.0027560046984922</v>
      </c>
      <c r="BN568" s="72">
        <f t="shared" ca="1" si="777"/>
        <v>2.7465415380189084E-3</v>
      </c>
      <c r="BO568" s="72">
        <f t="shared" ca="1" si="778"/>
        <v>5.8685969637174885E-7</v>
      </c>
      <c r="BP568" s="72">
        <f t="shared" ca="1" si="779"/>
        <v>2326.5365530990439</v>
      </c>
      <c r="BQ568" s="72">
        <f t="shared" ca="1" si="780"/>
        <v>-2.2378555500359552</v>
      </c>
      <c r="BR568" s="72">
        <f t="shared" ca="1" si="781"/>
        <v>0.90353046131202119</v>
      </c>
      <c r="BS568" s="72">
        <f t="shared" ca="1" si="782"/>
        <v>4.0451231149018145</v>
      </c>
      <c r="BT568" s="72">
        <f t="shared" ca="1" si="783"/>
        <v>231.78032182301234</v>
      </c>
      <c r="BU568" s="72">
        <f t="shared" ca="1" si="784"/>
        <v>51.768482094687123</v>
      </c>
      <c r="BV568" s="72">
        <f t="shared" ca="1" si="785"/>
        <v>231.7684820946871</v>
      </c>
    </row>
    <row r="569" spans="1:74">
      <c r="A569" s="13">
        <f ca="1">'MGRS to'!AO569</f>
        <v>35.780131356895069</v>
      </c>
      <c r="B569" s="13">
        <f ca="1">'MGRS to'!AP569</f>
        <v>-5.820571302030106</v>
      </c>
      <c r="C569" s="19">
        <f t="shared" ca="1" si="714"/>
        <v>0.62448109897388526</v>
      </c>
      <c r="D569" s="19">
        <f t="shared" ca="1" si="715"/>
        <v>-0.10158813356751864</v>
      </c>
      <c r="E569" s="19">
        <f t="shared" ca="1" si="716"/>
        <v>0.62280241562299898</v>
      </c>
      <c r="F569" s="19">
        <f t="shared" ca="1" si="717"/>
        <v>0.62288894204354539</v>
      </c>
      <c r="G569" s="19">
        <f t="shared" ca="1" si="718"/>
        <v>5.793566895528901E-5</v>
      </c>
      <c r="H569" s="19">
        <f t="shared" ca="1" si="719"/>
        <v>5.793566895528901E-5</v>
      </c>
      <c r="I569" s="19">
        <f t="shared" ca="1" si="720"/>
        <v>0</v>
      </c>
      <c r="J569" s="19">
        <f t="shared" ca="1" si="721"/>
        <v>9.8494395074062355E-5</v>
      </c>
      <c r="K569" s="19">
        <f t="shared" ca="1" si="722"/>
        <v>0.99999999514942717</v>
      </c>
      <c r="L569" s="19">
        <f t="shared" ca="1" si="723"/>
        <v>9.8494395233313765E-5</v>
      </c>
      <c r="M569" s="19">
        <f t="shared" ca="1" si="724"/>
        <v>0.38804644540940486</v>
      </c>
      <c r="N569" s="19">
        <f t="shared" ca="1" si="725"/>
        <v>0.61195355459059519</v>
      </c>
      <c r="O569" s="19">
        <f t="shared" ca="1" si="726"/>
        <v>-0.11216241159321583</v>
      </c>
      <c r="P569" s="72">
        <f t="shared" ca="1" si="727"/>
        <v>5.1387156971489554E-4</v>
      </c>
      <c r="Q569" s="72">
        <f t="shared" ca="1" si="728"/>
        <v>5.8063741445870984E-5</v>
      </c>
      <c r="R569" s="72">
        <f t="shared" ca="1" si="729"/>
        <v>1.2807249058197393E-7</v>
      </c>
      <c r="S569" s="19">
        <f t="shared" ca="1" si="730"/>
        <v>9.8544135520155208E-5</v>
      </c>
      <c r="T569" s="19">
        <f t="shared" ca="1" si="731"/>
        <v>0.99999999514452687</v>
      </c>
      <c r="U569" s="19">
        <f t="shared" ca="1" si="732"/>
        <v>9.8544135679648002E-5</v>
      </c>
      <c r="V569" s="19">
        <f t="shared" ca="1" si="733"/>
        <v>0.3887079596317754</v>
      </c>
      <c r="W569" s="19">
        <f t="shared" ca="1" si="734"/>
        <v>0.6112920403682246</v>
      </c>
      <c r="X569" s="19">
        <f t="shared" ca="1" si="735"/>
        <v>-0.11336594640809494</v>
      </c>
      <c r="Y569" s="72">
        <f t="shared" ca="1" si="736"/>
        <v>5.1331693323384132E-4</v>
      </c>
      <c r="Z569" s="72">
        <f t="shared" ca="1" si="737"/>
        <v>5.806402456261799E-5</v>
      </c>
      <c r="AA569" s="72">
        <f t="shared" ca="1" si="738"/>
        <v>2.8311674700595355E-10</v>
      </c>
      <c r="AB569" s="19">
        <f t="shared" ca="1" si="739"/>
        <v>9.8544245570080015E-5</v>
      </c>
      <c r="AC569" s="19">
        <f t="shared" ca="1" si="740"/>
        <v>0.99999999514451599</v>
      </c>
      <c r="AD569" s="19">
        <f t="shared" ca="1" si="741"/>
        <v>9.8544245729573337E-5</v>
      </c>
      <c r="AE569" s="19">
        <f t="shared" ca="1" si="742"/>
        <v>0.38870942086376931</v>
      </c>
      <c r="AF569" s="19">
        <f t="shared" ca="1" si="743"/>
        <v>0.61129057913623064</v>
      </c>
      <c r="AG569" s="19">
        <f t="shared" ca="1" si="744"/>
        <v>-0.11336860780350499</v>
      </c>
      <c r="AH569" s="72">
        <f t="shared" ca="1" si="745"/>
        <v>5.1331570808418544E-4</v>
      </c>
      <c r="AI569" s="72">
        <f t="shared" ca="1" si="746"/>
        <v>5.8064025188475205E-5</v>
      </c>
      <c r="AJ569" s="72">
        <f t="shared" ca="1" si="747"/>
        <v>6.2585721517403534E-13</v>
      </c>
      <c r="AK569" s="19">
        <f t="shared" ca="1" si="748"/>
        <v>9.8544245813341494E-5</v>
      </c>
      <c r="AL569" s="19">
        <f t="shared" ca="1" si="749"/>
        <v>0.99999999514451599</v>
      </c>
      <c r="AM569" s="19">
        <f t="shared" ca="1" si="750"/>
        <v>9.8544245972834817E-5</v>
      </c>
      <c r="AN569" s="19">
        <f t="shared" ca="1" si="751"/>
        <v>0.38870942409401937</v>
      </c>
      <c r="AO569" s="19">
        <f t="shared" ca="1" si="752"/>
        <v>0.84890498362049582</v>
      </c>
      <c r="AP569" s="19">
        <f t="shared" ca="1" si="753"/>
        <v>0.15109501637950418</v>
      </c>
      <c r="AQ569" s="72">
        <f t="shared" ca="1" si="754"/>
        <v>7.1242119877949403E-4</v>
      </c>
      <c r="AR569" s="72">
        <f t="shared" ca="1" si="755"/>
        <v>5.8064020899573554E-5</v>
      </c>
      <c r="AS569" s="72">
        <f t="shared" ca="1" si="756"/>
        <v>-4.2889016516338592E-12</v>
      </c>
      <c r="AT569" s="19">
        <f t="shared" ca="1" si="757"/>
        <v>9.854424414621118E-5</v>
      </c>
      <c r="AU569" s="19">
        <f t="shared" ca="1" si="758"/>
        <v>0.99999999514451599</v>
      </c>
      <c r="AV569" s="19">
        <f t="shared" ca="1" si="759"/>
        <v>9.8544244305704516E-5</v>
      </c>
      <c r="AW569" s="19">
        <f t="shared" ca="1" si="760"/>
        <v>0.38870940195800452</v>
      </c>
      <c r="AX569" s="19">
        <f t="shared" ca="1" si="761"/>
        <v>0.61129059804199548</v>
      </c>
      <c r="AY569" s="19">
        <f t="shared" ca="1" si="762"/>
        <v>-0.113368573369661</v>
      </c>
      <c r="AZ569" s="72">
        <f t="shared" ca="1" si="763"/>
        <v>5.1331572393546125E-4</v>
      </c>
      <c r="BA569" s="72">
        <f t="shared" ca="1" si="764"/>
        <v>5.8064025180377686E-5</v>
      </c>
      <c r="BB569" s="72">
        <f t="shared" ca="1" si="765"/>
        <v>4.2808041318545889E-12</v>
      </c>
      <c r="BC569" s="19">
        <f t="shared" ca="1" si="766"/>
        <v>9.8544245810194109E-5</v>
      </c>
      <c r="BD569" s="19">
        <f t="shared" ca="1" si="767"/>
        <v>0.99999999514451599</v>
      </c>
      <c r="BE569" s="19">
        <f t="shared" ca="1" si="768"/>
        <v>9.8544245969687432E-5</v>
      </c>
      <c r="BF569" s="19">
        <f t="shared" ca="1" si="769"/>
        <v>0.38870942405222547</v>
      </c>
      <c r="BG569" s="19">
        <f t="shared" ca="1" si="770"/>
        <v>0.61129057594777447</v>
      </c>
      <c r="BH569" s="19">
        <f t="shared" ca="1" si="771"/>
        <v>-0.113368613610771</v>
      </c>
      <c r="BI569" s="72">
        <f t="shared" ca="1" si="772"/>
        <v>5.1331570541086858E-4</v>
      </c>
      <c r="BJ569" s="72">
        <f t="shared" ca="1" si="773"/>
        <v>5.8064025189840826E-5</v>
      </c>
      <c r="BK569" s="72">
        <f t="shared" ca="1" si="774"/>
        <v>9.4631401781515578E-15</v>
      </c>
      <c r="BL569" s="72">
        <f t="shared" ca="1" si="775"/>
        <v>4.1197908451841916E-3</v>
      </c>
      <c r="BM569" s="72">
        <f t="shared" ca="1" si="776"/>
        <v>1.0010291534797038</v>
      </c>
      <c r="BN569" s="72">
        <f t="shared" ca="1" si="777"/>
        <v>1.0278311665907218E-3</v>
      </c>
      <c r="BO569" s="72">
        <f t="shared" ca="1" si="778"/>
        <v>-1.1508102402925861E-8</v>
      </c>
      <c r="BP569" s="72">
        <f t="shared" ca="1" si="779"/>
        <v>627.13927679292772</v>
      </c>
      <c r="BQ569" s="72">
        <f t="shared" ca="1" si="780"/>
        <v>0.49715705531752047</v>
      </c>
      <c r="BR569" s="72">
        <f t="shared" ca="1" si="781"/>
        <v>-2.6444017266903361</v>
      </c>
      <c r="BS569" s="72">
        <f t="shared" ca="1" si="782"/>
        <v>0.49719092689945699</v>
      </c>
      <c r="BT569" s="72">
        <f t="shared" ca="1" si="783"/>
        <v>28.485001024845928</v>
      </c>
      <c r="BU569" s="72">
        <f t="shared" ca="1" si="784"/>
        <v>-151.51305827646368</v>
      </c>
      <c r="BV569" s="72">
        <f t="shared" ca="1" si="785"/>
        <v>28.486941723536347</v>
      </c>
    </row>
    <row r="570" spans="1:74">
      <c r="A570" s="13">
        <f ca="1">'MGRS to'!AO570</f>
        <v>35.746944329098568</v>
      </c>
      <c r="B570" s="13">
        <f ca="1">'MGRS to'!AP570</f>
        <v>-5.8083321382930073</v>
      </c>
      <c r="C570" s="19">
        <f t="shared" ca="1" si="714"/>
        <v>0.62390187606988534</v>
      </c>
      <c r="D570" s="19">
        <f t="shared" ca="1" si="715"/>
        <v>-0.10137451986261559</v>
      </c>
      <c r="E570" s="19">
        <f t="shared" ca="1" si="716"/>
        <v>0.62288894204354539</v>
      </c>
      <c r="F570" s="19">
        <f t="shared" ca="1" si="717"/>
        <v>0.62231033812206138</v>
      </c>
      <c r="G570" s="19">
        <f t="shared" ca="1" si="718"/>
        <v>2.1361370490305398E-4</v>
      </c>
      <c r="H570" s="19">
        <f t="shared" ca="1" si="719"/>
        <v>2.1361370490305398E-4</v>
      </c>
      <c r="I570" s="19">
        <f t="shared" ca="1" si="720"/>
        <v>0</v>
      </c>
      <c r="J570" s="19">
        <f t="shared" ca="1" si="721"/>
        <v>6.0406616059888694E-4</v>
      </c>
      <c r="K570" s="19">
        <f t="shared" ca="1" si="722"/>
        <v>0.99999981755202016</v>
      </c>
      <c r="L570" s="19">
        <f t="shared" ca="1" si="723"/>
        <v>6.0406619733577316E-4</v>
      </c>
      <c r="M570" s="19">
        <f t="shared" ca="1" si="724"/>
        <v>0.23337116597321381</v>
      </c>
      <c r="N570" s="19">
        <f t="shared" ca="1" si="725"/>
        <v>0.76662883402678617</v>
      </c>
      <c r="O570" s="19">
        <f t="shared" ca="1" si="726"/>
        <v>0.11283606654600842</v>
      </c>
      <c r="P570" s="72">
        <f t="shared" ca="1" si="727"/>
        <v>6.4350604937048238E-4</v>
      </c>
      <c r="Q570" s="72">
        <f t="shared" ca="1" si="728"/>
        <v>2.1408608608900636E-4</v>
      </c>
      <c r="R570" s="72">
        <f t="shared" ca="1" si="729"/>
        <v>4.7238118595238241E-7</v>
      </c>
      <c r="S570" s="19">
        <f t="shared" ca="1" si="730"/>
        <v>6.0417651253869085E-4</v>
      </c>
      <c r="T570" s="19">
        <f t="shared" ca="1" si="731"/>
        <v>0.99999981748535416</v>
      </c>
      <c r="U570" s="19">
        <f t="shared" ca="1" si="732"/>
        <v>6.0417654929571427E-4</v>
      </c>
      <c r="V570" s="19">
        <f t="shared" ca="1" si="733"/>
        <v>0.23384451926022806</v>
      </c>
      <c r="W570" s="19">
        <f t="shared" ca="1" si="734"/>
        <v>0.76615548073977191</v>
      </c>
      <c r="X570" s="19">
        <f t="shared" ca="1" si="735"/>
        <v>0.11228795074015441</v>
      </c>
      <c r="Y570" s="72">
        <f t="shared" ca="1" si="736"/>
        <v>6.4310948237768185E-4</v>
      </c>
      <c r="Z570" s="72">
        <f t="shared" ca="1" si="737"/>
        <v>2.1408713070333944E-4</v>
      </c>
      <c r="AA570" s="72">
        <f t="shared" ca="1" si="738"/>
        <v>1.0446143330769889E-9</v>
      </c>
      <c r="AB570" s="19">
        <f t="shared" ca="1" si="739"/>
        <v>6.0417675681651256E-4</v>
      </c>
      <c r="AC570" s="19">
        <f t="shared" ca="1" si="740"/>
        <v>0.9999998174852065</v>
      </c>
      <c r="AD570" s="19">
        <f t="shared" ca="1" si="741"/>
        <v>6.0417679357358054E-4</v>
      </c>
      <c r="AE570" s="19">
        <f t="shared" ca="1" si="742"/>
        <v>0.23384556573674486</v>
      </c>
      <c r="AF570" s="19">
        <f t="shared" ca="1" si="743"/>
        <v>0.76615443426325514</v>
      </c>
      <c r="AG570" s="19">
        <f t="shared" ca="1" si="744"/>
        <v>0.11228673823038648</v>
      </c>
      <c r="AH570" s="72">
        <f t="shared" ca="1" si="745"/>
        <v>6.4310860565716058E-4</v>
      </c>
      <c r="AI570" s="72">
        <f t="shared" ca="1" si="746"/>
        <v>2.1408713301337875E-4</v>
      </c>
      <c r="AJ570" s="72">
        <f t="shared" ca="1" si="747"/>
        <v>2.3100393126140872E-12</v>
      </c>
      <c r="AK570" s="19">
        <f t="shared" ca="1" si="748"/>
        <v>6.0417675735671673E-4</v>
      </c>
      <c r="AL570" s="19">
        <f t="shared" ca="1" si="749"/>
        <v>0.99999981748520628</v>
      </c>
      <c r="AM570" s="19">
        <f t="shared" ca="1" si="750"/>
        <v>6.0417679411378493E-4</v>
      </c>
      <c r="AN570" s="19">
        <f t="shared" ca="1" si="751"/>
        <v>0.23384556805089621</v>
      </c>
      <c r="AO570" s="19">
        <f t="shared" ca="1" si="752"/>
        <v>0.94531625030295363</v>
      </c>
      <c r="AP570" s="19">
        <f t="shared" ca="1" si="753"/>
        <v>5.4683749697046369E-2</v>
      </c>
      <c r="AQ570" s="72">
        <f t="shared" ca="1" si="754"/>
        <v>7.9313972209220992E-4</v>
      </c>
      <c r="AR570" s="72">
        <f t="shared" ca="1" si="755"/>
        <v>2.1408704817946634E-4</v>
      </c>
      <c r="AS570" s="72">
        <f t="shared" ca="1" si="756"/>
        <v>-8.4833912410067075E-11</v>
      </c>
      <c r="AT570" s="19">
        <f t="shared" ca="1" si="757"/>
        <v>6.041767375186849E-4</v>
      </c>
      <c r="AU570" s="19">
        <f t="shared" ca="1" si="758"/>
        <v>0.99999981748521827</v>
      </c>
      <c r="AV570" s="19">
        <f t="shared" ca="1" si="759"/>
        <v>6.0417677427574931E-4</v>
      </c>
      <c r="AW570" s="19">
        <f t="shared" ca="1" si="760"/>
        <v>0.23384548306580438</v>
      </c>
      <c r="AX570" s="19">
        <f t="shared" ca="1" si="761"/>
        <v>0.76615451693419567</v>
      </c>
      <c r="AY570" s="19">
        <f t="shared" ca="1" si="762"/>
        <v>0.11228683401796269</v>
      </c>
      <c r="AZ570" s="72">
        <f t="shared" ca="1" si="763"/>
        <v>6.4310867491749189E-4</v>
      </c>
      <c r="BA570" s="72">
        <f t="shared" ca="1" si="764"/>
        <v>2.1408713283088709E-4</v>
      </c>
      <c r="BB570" s="72">
        <f t="shared" ca="1" si="765"/>
        <v>8.4651420747226813E-11</v>
      </c>
      <c r="BC570" s="19">
        <f t="shared" ca="1" si="766"/>
        <v>6.041767573140241E-4</v>
      </c>
      <c r="BD570" s="19">
        <f t="shared" ca="1" si="767"/>
        <v>0.99999981748520628</v>
      </c>
      <c r="BE570" s="19">
        <f t="shared" ca="1" si="768"/>
        <v>6.0417679407109219E-4</v>
      </c>
      <c r="BF570" s="19">
        <f t="shared" ca="1" si="769"/>
        <v>0.23384556786808622</v>
      </c>
      <c r="BG570" s="19">
        <f t="shared" ca="1" si="770"/>
        <v>0.76615443213191381</v>
      </c>
      <c r="BH570" s="19">
        <f t="shared" ca="1" si="771"/>
        <v>0.11228673576088466</v>
      </c>
      <c r="BI570" s="72">
        <f t="shared" ca="1" si="772"/>
        <v>6.4310860387155843E-4</v>
      </c>
      <c r="BJ570" s="72">
        <f t="shared" ca="1" si="773"/>
        <v>2.1408713301808357E-4</v>
      </c>
      <c r="BK570" s="72">
        <f t="shared" ca="1" si="774"/>
        <v>1.8719647685259966E-13</v>
      </c>
      <c r="BL570" s="72">
        <f t="shared" ca="1" si="775"/>
        <v>5.163495299433535E-3</v>
      </c>
      <c r="BM570" s="72">
        <f t="shared" ca="1" si="776"/>
        <v>1.0012896267396598</v>
      </c>
      <c r="BN570" s="72">
        <f t="shared" ca="1" si="777"/>
        <v>1.2875510303946584E-3</v>
      </c>
      <c r="BO570" s="72">
        <f t="shared" ca="1" si="778"/>
        <v>8.7104657362410072E-8</v>
      </c>
      <c r="BP570" s="72">
        <f t="shared" ca="1" si="779"/>
        <v>3845.0007604597963</v>
      </c>
      <c r="BQ570" s="72">
        <f t="shared" ca="1" si="780"/>
        <v>2.8507594643298195</v>
      </c>
      <c r="BR570" s="72">
        <f t="shared" ca="1" si="781"/>
        <v>-0.29070834455996936</v>
      </c>
      <c r="BS570" s="72">
        <f t="shared" ca="1" si="782"/>
        <v>2.8508843090298237</v>
      </c>
      <c r="BT570" s="72">
        <f t="shared" ca="1" si="783"/>
        <v>163.33648571307401</v>
      </c>
      <c r="BU570" s="72">
        <f t="shared" ca="1" si="784"/>
        <v>-16.656361212521169</v>
      </c>
      <c r="BV570" s="72">
        <f t="shared" ca="1" si="785"/>
        <v>163.34363878747877</v>
      </c>
    </row>
    <row r="571" spans="1:74">
      <c r="A571" s="13">
        <f ca="1">'MGRS to'!AO571</f>
        <v>35.789906449751975</v>
      </c>
      <c r="B571" s="13">
        <f ca="1">'MGRS to'!AP571</f>
        <v>-5.818428029765002</v>
      </c>
      <c r="C571" s="19">
        <f t="shared" ca="1" si="714"/>
        <v>0.62465170652892643</v>
      </c>
      <c r="D571" s="19">
        <f t="shared" ca="1" si="715"/>
        <v>-0.10155072640972591</v>
      </c>
      <c r="E571" s="19">
        <f t="shared" ca="1" si="716"/>
        <v>0.62231033812206138</v>
      </c>
      <c r="F571" s="19">
        <f t="shared" ca="1" si="717"/>
        <v>0.62305936768668291</v>
      </c>
      <c r="G571" s="19">
        <f t="shared" ca="1" si="718"/>
        <v>-1.7620654711032746E-4</v>
      </c>
      <c r="H571" s="19">
        <f t="shared" ca="1" si="719"/>
        <v>-1.7620654711032746E-4</v>
      </c>
      <c r="I571" s="19">
        <f t="shared" ca="1" si="720"/>
        <v>0</v>
      </c>
      <c r="J571" s="19">
        <f t="shared" ca="1" si="721"/>
        <v>7.6258303932732194E-4</v>
      </c>
      <c r="K571" s="19">
        <f t="shared" ca="1" si="722"/>
        <v>0.99999970923351167</v>
      </c>
      <c r="L571" s="19">
        <f t="shared" ca="1" si="723"/>
        <v>7.6258311323852798E-4</v>
      </c>
      <c r="M571" s="19">
        <f t="shared" ca="1" si="724"/>
        <v>-0.15246997121461153</v>
      </c>
      <c r="N571" s="19">
        <f t="shared" ca="1" si="725"/>
        <v>1.1524699712146116</v>
      </c>
      <c r="O571" s="19">
        <f t="shared" ca="1" si="726"/>
        <v>0.40971389529060764</v>
      </c>
      <c r="P571" s="72">
        <f t="shared" ca="1" si="727"/>
        <v>9.6644274136133872E-4</v>
      </c>
      <c r="Q571" s="72">
        <f t="shared" ca="1" si="728"/>
        <v>-1.7659615923712455E-4</v>
      </c>
      <c r="R571" s="72">
        <f t="shared" ca="1" si="729"/>
        <v>-3.8961212679708489E-7</v>
      </c>
      <c r="S571" s="19">
        <f t="shared" ca="1" si="730"/>
        <v>7.626425068156667E-4</v>
      </c>
      <c r="T571" s="19">
        <f t="shared" ca="1" si="731"/>
        <v>0.99999970918816095</v>
      </c>
      <c r="U571" s="19">
        <f t="shared" ca="1" si="732"/>
        <v>7.6264258074416544E-4</v>
      </c>
      <c r="V571" s="19">
        <f t="shared" ca="1" si="733"/>
        <v>-0.1527951839268713</v>
      </c>
      <c r="W571" s="19">
        <f t="shared" ca="1" si="734"/>
        <v>1.1527951839268713</v>
      </c>
      <c r="X571" s="19">
        <f t="shared" ca="1" si="735"/>
        <v>0.40988041957953358</v>
      </c>
      <c r="Y571" s="72">
        <f t="shared" ca="1" si="736"/>
        <v>9.6671466929619412E-4</v>
      </c>
      <c r="Z571" s="72">
        <f t="shared" ca="1" si="737"/>
        <v>-1.765970207126641E-4</v>
      </c>
      <c r="AA571" s="72">
        <f t="shared" ca="1" si="738"/>
        <v>-8.6147553955868983E-10</v>
      </c>
      <c r="AB571" s="19">
        <f t="shared" ca="1" si="739"/>
        <v>7.6264263844523245E-4</v>
      </c>
      <c r="AC571" s="19">
        <f t="shared" ca="1" si="740"/>
        <v>0.99999970918806058</v>
      </c>
      <c r="AD571" s="19">
        <f t="shared" ca="1" si="741"/>
        <v>7.6264271237376946E-4</v>
      </c>
      <c r="AE571" s="19">
        <f t="shared" ca="1" si="742"/>
        <v>-0.1527959029238595</v>
      </c>
      <c r="AF571" s="19">
        <f t="shared" ca="1" si="743"/>
        <v>1.1527959029238595</v>
      </c>
      <c r="AG571" s="19">
        <f t="shared" ca="1" si="744"/>
        <v>0.4098807876359043</v>
      </c>
      <c r="AH571" s="72">
        <f t="shared" ca="1" si="745"/>
        <v>9.6671527048796226E-4</v>
      </c>
      <c r="AI571" s="72">
        <f t="shared" ca="1" si="746"/>
        <v>-1.7659702261748188E-4</v>
      </c>
      <c r="AJ571" s="72">
        <f t="shared" ca="1" si="747"/>
        <v>-1.9048177748656747E-12</v>
      </c>
      <c r="AK571" s="19">
        <f t="shared" ca="1" si="748"/>
        <v>7.6264263873628794E-4</v>
      </c>
      <c r="AL571" s="19">
        <f t="shared" ca="1" si="749"/>
        <v>0.99999970918806036</v>
      </c>
      <c r="AM571" s="19">
        <f t="shared" ca="1" si="750"/>
        <v>7.6264271266482495E-4</v>
      </c>
      <c r="AN571" s="19">
        <f t="shared" ca="1" si="751"/>
        <v>-0.15279590451363956</v>
      </c>
      <c r="AO571" s="19">
        <f t="shared" ca="1" si="752"/>
        <v>0.97665341156385876</v>
      </c>
      <c r="AP571" s="19">
        <f t="shared" ca="1" si="753"/>
        <v>2.3346588436141236E-2</v>
      </c>
      <c r="AQ571" s="72">
        <f t="shared" ca="1" si="754"/>
        <v>8.1936773423076309E-4</v>
      </c>
      <c r="AR571" s="72">
        <f t="shared" ca="1" si="755"/>
        <v>-1.7659693281381943E-4</v>
      </c>
      <c r="AS571" s="72">
        <f t="shared" ca="1" si="756"/>
        <v>8.9803662444744303E-11</v>
      </c>
      <c r="AT571" s="19">
        <f t="shared" ca="1" si="757"/>
        <v>7.6264262501467663E-4</v>
      </c>
      <c r="AU571" s="19">
        <f t="shared" ca="1" si="758"/>
        <v>0.99999970918807091</v>
      </c>
      <c r="AV571" s="19">
        <f t="shared" ca="1" si="759"/>
        <v>7.6264269894320963E-4</v>
      </c>
      <c r="AW571" s="19">
        <f t="shared" ca="1" si="760"/>
        <v>-0.15279582956252749</v>
      </c>
      <c r="AX571" s="19">
        <f t="shared" ca="1" si="761"/>
        <v>1.1527958295625276</v>
      </c>
      <c r="AY571" s="19">
        <f t="shared" ca="1" si="762"/>
        <v>0.4098807500820747</v>
      </c>
      <c r="AZ571" s="72">
        <f t="shared" ca="1" si="763"/>
        <v>9.6671520914663603E-4</v>
      </c>
      <c r="BA571" s="72">
        <f t="shared" ca="1" si="764"/>
        <v>-1.765970224231278E-4</v>
      </c>
      <c r="BB571" s="72">
        <f t="shared" ca="1" si="765"/>
        <v>-8.9609308363304552E-11</v>
      </c>
      <c r="BC571" s="19">
        <f t="shared" ca="1" si="766"/>
        <v>7.6264263870660736E-4</v>
      </c>
      <c r="BD571" s="19">
        <f t="shared" ca="1" si="767"/>
        <v>0.99999970918806036</v>
      </c>
      <c r="BE571" s="19">
        <f t="shared" ca="1" si="768"/>
        <v>7.6264271263514437E-4</v>
      </c>
      <c r="BF571" s="19">
        <f t="shared" ca="1" si="769"/>
        <v>-0.15279590435142637</v>
      </c>
      <c r="BG571" s="19">
        <f t="shared" ca="1" si="770"/>
        <v>1.1527959043514264</v>
      </c>
      <c r="BH571" s="19">
        <f t="shared" ca="1" si="771"/>
        <v>0.40988078836667896</v>
      </c>
      <c r="BI571" s="72">
        <f t="shared" ca="1" si="772"/>
        <v>9.6671527168162733E-4</v>
      </c>
      <c r="BJ571" s="72">
        <f t="shared" ca="1" si="773"/>
        <v>-1.765970226212639E-4</v>
      </c>
      <c r="BK571" s="72">
        <f t="shared" ca="1" si="774"/>
        <v>-1.9813610387803271E-13</v>
      </c>
      <c r="BL571" s="72">
        <f t="shared" ca="1" si="775"/>
        <v>7.7692642418858296E-3</v>
      </c>
      <c r="BM571" s="72">
        <f t="shared" ca="1" si="776"/>
        <v>1.0019394957372523</v>
      </c>
      <c r="BN571" s="72">
        <f t="shared" ca="1" si="777"/>
        <v>1.9348045998726715E-3</v>
      </c>
      <c r="BO571" s="72">
        <f t="shared" ca="1" si="778"/>
        <v>6.0433096089035778E-7</v>
      </c>
      <c r="BP571" s="72">
        <f t="shared" ca="1" si="779"/>
        <v>4853.4843366954401</v>
      </c>
      <c r="BQ571" s="72">
        <f t="shared" ca="1" si="780"/>
        <v>-0.1883587822012783</v>
      </c>
      <c r="BR571" s="72">
        <f t="shared" ca="1" si="781"/>
        <v>2.95313087678224</v>
      </c>
      <c r="BS571" s="72">
        <f t="shared" ca="1" si="782"/>
        <v>6.0947235303720326</v>
      </c>
      <c r="BT571" s="72">
        <f t="shared" ca="1" si="783"/>
        <v>349.20783674564285</v>
      </c>
      <c r="BU571" s="72">
        <f t="shared" ca="1" si="784"/>
        <v>169.2019355893907</v>
      </c>
      <c r="BV571" s="72">
        <f t="shared" ca="1" si="785"/>
        <v>349.2019355893907</v>
      </c>
    </row>
    <row r="572" spans="1:74">
      <c r="A572" s="13">
        <f ca="1">'MGRS to'!AO572</f>
        <v>35.784520607368577</v>
      </c>
      <c r="B572" s="13">
        <f ca="1">'MGRS to'!AP572</f>
        <v>-5.8217219792792427</v>
      </c>
      <c r="C572" s="19">
        <f t="shared" ca="1" si="714"/>
        <v>0.62455770584634263</v>
      </c>
      <c r="D572" s="19">
        <f t="shared" ca="1" si="715"/>
        <v>-0.10160821667414388</v>
      </c>
      <c r="E572" s="19">
        <f t="shared" ca="1" si="716"/>
        <v>0.62305936768668291</v>
      </c>
      <c r="F572" s="19">
        <f t="shared" ca="1" si="717"/>
        <v>0.62296546721031221</v>
      </c>
      <c r="G572" s="19">
        <f t="shared" ca="1" si="718"/>
        <v>-5.7490264417967007E-5</v>
      </c>
      <c r="H572" s="19">
        <f t="shared" ca="1" si="719"/>
        <v>-5.7490264417967007E-5</v>
      </c>
      <c r="I572" s="19">
        <f t="shared" ca="1" si="720"/>
        <v>0</v>
      </c>
      <c r="J572" s="19">
        <f t="shared" ca="1" si="721"/>
        <v>1.0486746589631997E-4</v>
      </c>
      <c r="K572" s="19">
        <f t="shared" ca="1" si="722"/>
        <v>0.99999999450140731</v>
      </c>
      <c r="L572" s="19">
        <f t="shared" ca="1" si="723"/>
        <v>1.048674660885278E-4</v>
      </c>
      <c r="M572" s="19">
        <f t="shared" ca="1" si="724"/>
        <v>-0.36157525237231275</v>
      </c>
      <c r="N572" s="19">
        <f t="shared" ca="1" si="725"/>
        <v>1.3615752523723128</v>
      </c>
      <c r="O572" s="19">
        <f t="shared" ca="1" si="726"/>
        <v>0.49991176011880478</v>
      </c>
      <c r="P572" s="72">
        <f t="shared" ca="1" si="727"/>
        <v>1.1411949563485829E-3</v>
      </c>
      <c r="Q572" s="72">
        <f t="shared" ca="1" si="728"/>
        <v>-5.7617321915291096E-5</v>
      </c>
      <c r="R572" s="72">
        <f t="shared" ca="1" si="729"/>
        <v>-1.2705749732408868E-7</v>
      </c>
      <c r="S572" s="19">
        <f t="shared" ca="1" si="730"/>
        <v>1.0491344742810846E-4</v>
      </c>
      <c r="T572" s="19">
        <f t="shared" ca="1" si="731"/>
        <v>0.99999999449658428</v>
      </c>
      <c r="U572" s="19">
        <f t="shared" ca="1" si="732"/>
        <v>1.0491344762056924E-4</v>
      </c>
      <c r="V572" s="19">
        <f t="shared" ca="1" si="733"/>
        <v>-0.36221553725584066</v>
      </c>
      <c r="W572" s="19">
        <f t="shared" ca="1" si="734"/>
        <v>1.3622155372558407</v>
      </c>
      <c r="X572" s="19">
        <f t="shared" ca="1" si="735"/>
        <v>0.50014681758333812</v>
      </c>
      <c r="Y572" s="72">
        <f t="shared" ca="1" si="736"/>
        <v>1.1417297683376613E-3</v>
      </c>
      <c r="Z572" s="72">
        <f t="shared" ca="1" si="737"/>
        <v>-5.7617602721307238E-5</v>
      </c>
      <c r="AA572" s="72">
        <f t="shared" ca="1" si="738"/>
        <v>-2.8080601614176E-10</v>
      </c>
      <c r="AB572" s="19">
        <f t="shared" ca="1" si="739"/>
        <v>1.0491354914056501E-4</v>
      </c>
      <c r="AC572" s="19">
        <f t="shared" ca="1" si="740"/>
        <v>0.99999999449657362</v>
      </c>
      <c r="AD572" s="19">
        <f t="shared" ca="1" si="741"/>
        <v>1.0491354933302634E-4</v>
      </c>
      <c r="AE572" s="19">
        <f t="shared" ca="1" si="742"/>
        <v>-0.36221695139810761</v>
      </c>
      <c r="AF572" s="19">
        <f t="shared" ca="1" si="743"/>
        <v>1.3622169513981075</v>
      </c>
      <c r="AG572" s="19">
        <f t="shared" ca="1" si="744"/>
        <v>0.50014733649002885</v>
      </c>
      <c r="AH572" s="72">
        <f t="shared" ca="1" si="745"/>
        <v>1.1417309495290861E-3</v>
      </c>
      <c r="AI572" s="72">
        <f t="shared" ca="1" si="746"/>
        <v>-5.7617603341908309E-5</v>
      </c>
      <c r="AJ572" s="72">
        <f t="shared" ca="1" si="747"/>
        <v>-6.2060107080446139E-13</v>
      </c>
      <c r="AK572" s="19">
        <f t="shared" ca="1" si="748"/>
        <v>1.0491354936537241E-4</v>
      </c>
      <c r="AL572" s="19">
        <f t="shared" ca="1" si="749"/>
        <v>0.99999999449657362</v>
      </c>
      <c r="AM572" s="19">
        <f t="shared" ca="1" si="750"/>
        <v>1.0491354955783373E-4</v>
      </c>
      <c r="AN572" s="19">
        <f t="shared" ca="1" si="751"/>
        <v>-0.36221695452340441</v>
      </c>
      <c r="AO572" s="19">
        <f t="shared" ca="1" si="752"/>
        <v>0.86879887785579002</v>
      </c>
      <c r="AP572" s="19">
        <f t="shared" ca="1" si="753"/>
        <v>0.13120112214420998</v>
      </c>
      <c r="AQ572" s="72">
        <f t="shared" ca="1" si="754"/>
        <v>7.2908019678243714E-4</v>
      </c>
      <c r="AR572" s="72">
        <f t="shared" ca="1" si="755"/>
        <v>-5.7617595375365173E-5</v>
      </c>
      <c r="AS572" s="72">
        <f t="shared" ca="1" si="756"/>
        <v>7.9665431356227244E-12</v>
      </c>
      <c r="AT572" s="19">
        <f t="shared" ca="1" si="757"/>
        <v>1.0491354647975964E-4</v>
      </c>
      <c r="AU572" s="19">
        <f t="shared" ca="1" si="758"/>
        <v>0.99999999449657384</v>
      </c>
      <c r="AV572" s="19">
        <f t="shared" ca="1" si="759"/>
        <v>1.0491354667222096E-4</v>
      </c>
      <c r="AW572" s="19">
        <f t="shared" ca="1" si="760"/>
        <v>-0.36221691440385045</v>
      </c>
      <c r="AX572" s="19">
        <f t="shared" ca="1" si="761"/>
        <v>1.3622169144038505</v>
      </c>
      <c r="AY572" s="19">
        <f t="shared" ca="1" si="762"/>
        <v>0.50014732291533504</v>
      </c>
      <c r="AZ572" s="72">
        <f t="shared" ca="1" si="763"/>
        <v>1.1417309186288718E-3</v>
      </c>
      <c r="BA572" s="72">
        <f t="shared" ca="1" si="764"/>
        <v>-5.7617603325673255E-5</v>
      </c>
      <c r="BB572" s="72">
        <f t="shared" ca="1" si="765"/>
        <v>-7.9503080822277555E-12</v>
      </c>
      <c r="BC572" s="19">
        <f t="shared" ca="1" si="766"/>
        <v>1.049135493594914E-4</v>
      </c>
      <c r="BD572" s="19">
        <f t="shared" ca="1" si="767"/>
        <v>0.99999999449657362</v>
      </c>
      <c r="BE572" s="19">
        <f t="shared" ca="1" si="768"/>
        <v>1.0491354955195272E-4</v>
      </c>
      <c r="BF572" s="19">
        <f t="shared" ca="1" si="769"/>
        <v>-0.36221695444164603</v>
      </c>
      <c r="BG572" s="19">
        <f t="shared" ca="1" si="770"/>
        <v>1.362216954441646</v>
      </c>
      <c r="BH572" s="19">
        <f t="shared" ca="1" si="771"/>
        <v>0.50014733760682661</v>
      </c>
      <c r="BI572" s="72">
        <f t="shared" ca="1" si="772"/>
        <v>1.1417309520712641E-3</v>
      </c>
      <c r="BJ572" s="72">
        <f t="shared" ca="1" si="773"/>
        <v>-5.7617603343243998E-5</v>
      </c>
      <c r="BK572" s="72">
        <f t="shared" ca="1" si="774"/>
        <v>-1.7570743037625958E-14</v>
      </c>
      <c r="BL572" s="72">
        <f t="shared" ca="1" si="775"/>
        <v>9.1806567267329331E-3</v>
      </c>
      <c r="BM572" s="72">
        <f t="shared" ca="1" si="776"/>
        <v>1.0022912283848611</v>
      </c>
      <c r="BN572" s="72">
        <f t="shared" ca="1" si="777"/>
        <v>2.2846842165626792E-3</v>
      </c>
      <c r="BO572" s="72">
        <f t="shared" ca="1" si="778"/>
        <v>1.1981391187520472E-7</v>
      </c>
      <c r="BP572" s="72">
        <f t="shared" ca="1" si="779"/>
        <v>667.67411834570555</v>
      </c>
      <c r="BQ572" s="72">
        <f t="shared" ca="1" si="780"/>
        <v>-2.6810356962631854</v>
      </c>
      <c r="BR572" s="72">
        <f t="shared" ca="1" si="781"/>
        <v>0.4605233383619603</v>
      </c>
      <c r="BS572" s="72">
        <f t="shared" ca="1" si="782"/>
        <v>3.6021159919517536</v>
      </c>
      <c r="BT572" s="72">
        <f t="shared" ca="1" si="783"/>
        <v>206.38796988020138</v>
      </c>
      <c r="BU572" s="72">
        <f t="shared" ca="1" si="784"/>
        <v>26.386043655415484</v>
      </c>
      <c r="BV572" s="72">
        <f t="shared" ca="1" si="785"/>
        <v>206.38604365541551</v>
      </c>
    </row>
    <row r="573" spans="1:74">
      <c r="A573" s="13">
        <f ca="1">'MGRS to'!AO573</f>
        <v>35.778179648426985</v>
      </c>
      <c r="B573" s="13">
        <f ca="1">'MGRS to'!AP573</f>
        <v>-5.8280674806526545</v>
      </c>
      <c r="C573" s="19">
        <f t="shared" ca="1" si="714"/>
        <v>0.62444703523507816</v>
      </c>
      <c r="D573" s="19">
        <f t="shared" ca="1" si="715"/>
        <v>-0.10171896656579973</v>
      </c>
      <c r="E573" s="19">
        <f t="shared" ca="1" si="716"/>
        <v>0.62296546721031221</v>
      </c>
      <c r="F573" s="19">
        <f t="shared" ca="1" si="717"/>
        <v>0.62285491464768461</v>
      </c>
      <c r="G573" s="19">
        <f t="shared" ca="1" si="718"/>
        <v>-1.1074989165585358E-4</v>
      </c>
      <c r="H573" s="19">
        <f t="shared" ca="1" si="719"/>
        <v>-1.1074989165585358E-4</v>
      </c>
      <c r="I573" s="19">
        <f t="shared" ca="1" si="720"/>
        <v>0</v>
      </c>
      <c r="J573" s="19">
        <f t="shared" ca="1" si="721"/>
        <v>1.425227893866677E-4</v>
      </c>
      <c r="K573" s="19">
        <f t="shared" ca="1" si="722"/>
        <v>0.99999998984362715</v>
      </c>
      <c r="L573" s="19">
        <f t="shared" ca="1" si="723"/>
        <v>1.4252278986917258E-4</v>
      </c>
      <c r="M573" s="19">
        <f t="shared" ca="1" si="724"/>
        <v>-0.51258742586075523</v>
      </c>
      <c r="N573" s="19">
        <f t="shared" ca="1" si="725"/>
        <v>1.5125874258607552</v>
      </c>
      <c r="O573" s="19">
        <f t="shared" ca="1" si="726"/>
        <v>0.54996715717274969</v>
      </c>
      <c r="P573" s="72">
        <f t="shared" ca="1" si="727"/>
        <v>1.2672833228541682E-3</v>
      </c>
      <c r="Q573" s="72">
        <f t="shared" ca="1" si="728"/>
        <v>-1.1099469267495914E-4</v>
      </c>
      <c r="R573" s="72">
        <f t="shared" ca="1" si="729"/>
        <v>-2.4480101910555742E-7</v>
      </c>
      <c r="S573" s="19">
        <f t="shared" ca="1" si="730"/>
        <v>1.4264835467924365E-4</v>
      </c>
      <c r="T573" s="19">
        <f t="shared" ca="1" si="731"/>
        <v>0.99999998982572325</v>
      </c>
      <c r="U573" s="19">
        <f t="shared" ca="1" si="732"/>
        <v>1.4264835516302493E-4</v>
      </c>
      <c r="V573" s="19">
        <f t="shared" ca="1" si="733"/>
        <v>-0.51326824749235889</v>
      </c>
      <c r="W573" s="19">
        <f t="shared" ca="1" si="734"/>
        <v>1.5132682474923589</v>
      </c>
      <c r="X573" s="19">
        <f t="shared" ca="1" si="735"/>
        <v>0.55016962759451959</v>
      </c>
      <c r="Y573" s="72">
        <f t="shared" ca="1" si="736"/>
        <v>1.2678515605870811E-3</v>
      </c>
      <c r="Z573" s="72">
        <f t="shared" ca="1" si="737"/>
        <v>-1.1099523378209454E-4</v>
      </c>
      <c r="AA573" s="72">
        <f t="shared" ca="1" si="738"/>
        <v>-5.411071354036916E-10</v>
      </c>
      <c r="AB573" s="19">
        <f t="shared" ca="1" si="739"/>
        <v>1.4264863241278942E-4</v>
      </c>
      <c r="AC573" s="19">
        <f t="shared" ca="1" si="740"/>
        <v>0.99999998982568372</v>
      </c>
      <c r="AD573" s="19">
        <f t="shared" ca="1" si="741"/>
        <v>1.4264863289657355E-4</v>
      </c>
      <c r="AE573" s="19">
        <f t="shared" ca="1" si="742"/>
        <v>-0.51326975038596268</v>
      </c>
      <c r="AF573" s="19">
        <f t="shared" ca="1" si="743"/>
        <v>1.5132697503859627</v>
      </c>
      <c r="AG573" s="19">
        <f t="shared" ca="1" si="744"/>
        <v>0.55017007434045784</v>
      </c>
      <c r="AH573" s="72">
        <f t="shared" ca="1" si="745"/>
        <v>1.2678528149528989E-3</v>
      </c>
      <c r="AI573" s="72">
        <f t="shared" ca="1" si="746"/>
        <v>-1.1099523497815547E-4</v>
      </c>
      <c r="AJ573" s="72">
        <f t="shared" ca="1" si="747"/>
        <v>-1.1960609233715655E-12</v>
      </c>
      <c r="AK573" s="19">
        <f t="shared" ca="1" si="748"/>
        <v>1.4264863302669703E-4</v>
      </c>
      <c r="AL573" s="19">
        <f t="shared" ca="1" si="749"/>
        <v>0.99999998982568372</v>
      </c>
      <c r="AM573" s="19">
        <f t="shared" ca="1" si="750"/>
        <v>1.4264863351048113E-4</v>
      </c>
      <c r="AN573" s="19">
        <f t="shared" ca="1" si="751"/>
        <v>-0.51326975370792227</v>
      </c>
      <c r="AO573" s="19">
        <f t="shared" ca="1" si="752"/>
        <v>0.73655415992860873</v>
      </c>
      <c r="AP573" s="19">
        <f t="shared" ca="1" si="753"/>
        <v>0.26344584007139127</v>
      </c>
      <c r="AQ573" s="72">
        <f t="shared" ca="1" si="754"/>
        <v>6.1830814411449478E-4</v>
      </c>
      <c r="AR573" s="72">
        <f t="shared" ca="1" si="755"/>
        <v>-1.1099526329548328E-4</v>
      </c>
      <c r="AS573" s="72">
        <f t="shared" ca="1" si="756"/>
        <v>-2.8317327812037857E-11</v>
      </c>
      <c r="AT573" s="19">
        <f t="shared" ca="1" si="757"/>
        <v>1.4264864756111863E-4</v>
      </c>
      <c r="AU573" s="19">
        <f t="shared" ca="1" si="758"/>
        <v>0.9999999898256815</v>
      </c>
      <c r="AV573" s="19">
        <f t="shared" ca="1" si="759"/>
        <v>1.4264864804490289E-4</v>
      </c>
      <c r="AW573" s="19">
        <f t="shared" ca="1" si="760"/>
        <v>-0.51326983235744272</v>
      </c>
      <c r="AX573" s="19">
        <f t="shared" ca="1" si="761"/>
        <v>1.5132698323574427</v>
      </c>
      <c r="AY573" s="19">
        <f t="shared" ca="1" si="762"/>
        <v>0.55017009870704459</v>
      </c>
      <c r="AZ573" s="72">
        <f t="shared" ca="1" si="763"/>
        <v>1.2678528833690674E-3</v>
      </c>
      <c r="BA573" s="72">
        <f t="shared" ca="1" si="764"/>
        <v>-1.1099523504339174E-4</v>
      </c>
      <c r="BB573" s="72">
        <f t="shared" ca="1" si="765"/>
        <v>2.8252091543502257E-11</v>
      </c>
      <c r="BC573" s="19">
        <f t="shared" ca="1" si="766"/>
        <v>1.4264863306018351E-4</v>
      </c>
      <c r="BD573" s="19">
        <f t="shared" ca="1" si="767"/>
        <v>0.99999998982568372</v>
      </c>
      <c r="BE573" s="19">
        <f t="shared" ca="1" si="768"/>
        <v>1.4264863354396761E-4</v>
      </c>
      <c r="BF573" s="19">
        <f t="shared" ca="1" si="769"/>
        <v>-0.51326975388910212</v>
      </c>
      <c r="BG573" s="19">
        <f t="shared" ca="1" si="770"/>
        <v>1.513269753889102</v>
      </c>
      <c r="BH573" s="19">
        <f t="shared" ca="1" si="771"/>
        <v>0.55017007538179019</v>
      </c>
      <c r="BI573" s="72">
        <f t="shared" ca="1" si="772"/>
        <v>1.2678528178767373E-3</v>
      </c>
      <c r="BJ573" s="72">
        <f t="shared" ca="1" si="773"/>
        <v>-1.1099523498094343E-4</v>
      </c>
      <c r="BK573" s="72">
        <f t="shared" ca="1" si="774"/>
        <v>6.2448310411689079E-14</v>
      </c>
      <c r="BL573" s="72">
        <f t="shared" ca="1" si="775"/>
        <v>1.0198676576520769E-2</v>
      </c>
      <c r="BM573" s="72">
        <f t="shared" ca="1" si="776"/>
        <v>1.0025448141376676</v>
      </c>
      <c r="BN573" s="72">
        <f t="shared" ca="1" si="777"/>
        <v>2.5367436810921863E-3</v>
      </c>
      <c r="BO573" s="72">
        <f t="shared" ca="1" si="778"/>
        <v>1.9899535560034856E-7</v>
      </c>
      <c r="BP573" s="72">
        <f t="shared" ca="1" si="779"/>
        <v>907.82143985184609</v>
      </c>
      <c r="BQ573" s="72">
        <f t="shared" ca="1" si="780"/>
        <v>-2.4596442145797344</v>
      </c>
      <c r="BR573" s="72">
        <f t="shared" ca="1" si="781"/>
        <v>0.68188368425231494</v>
      </c>
      <c r="BS573" s="72">
        <f t="shared" ca="1" si="782"/>
        <v>3.8234763378421079</v>
      </c>
      <c r="BT573" s="72">
        <f t="shared" ca="1" si="783"/>
        <v>219.07276740081099</v>
      </c>
      <c r="BU573" s="72">
        <f t="shared" ca="1" si="784"/>
        <v>39.069057226488887</v>
      </c>
      <c r="BV573" s="72">
        <f t="shared" ca="1" si="785"/>
        <v>219.06905722648889</v>
      </c>
    </row>
    <row r="574" spans="1:74">
      <c r="A574" s="13">
        <f ca="1">'MGRS to'!AO574</f>
        <v>35.77830055823528</v>
      </c>
      <c r="B574" s="13">
        <f ca="1">'MGRS to'!AP574</f>
        <v>-5.8225416643866357</v>
      </c>
      <c r="C574" s="19">
        <f t="shared" ca="1" si="714"/>
        <v>0.62444914550933084</v>
      </c>
      <c r="D574" s="19">
        <f t="shared" ca="1" si="715"/>
        <v>-0.10162252287809746</v>
      </c>
      <c r="E574" s="19">
        <f t="shared" ca="1" si="716"/>
        <v>0.62285491464768461</v>
      </c>
      <c r="F574" s="19">
        <f t="shared" ca="1" si="717"/>
        <v>0.62285702267025012</v>
      </c>
      <c r="G574" s="19">
        <f t="shared" ca="1" si="718"/>
        <v>9.6443687702271741E-5</v>
      </c>
      <c r="H574" s="19">
        <f t="shared" ca="1" si="719"/>
        <v>9.6443687702271741E-5</v>
      </c>
      <c r="I574" s="19">
        <f t="shared" ca="1" si="720"/>
        <v>0</v>
      </c>
      <c r="J574" s="19">
        <f t="shared" ca="1" si="721"/>
        <v>7.8361438678057385E-5</v>
      </c>
      <c r="K574" s="19">
        <f t="shared" ca="1" si="722"/>
        <v>0.9999999969297424</v>
      </c>
      <c r="L574" s="19">
        <f t="shared" ca="1" si="723"/>
        <v>7.836143875825399E-5</v>
      </c>
      <c r="M574" s="19">
        <f t="shared" ca="1" si="724"/>
        <v>0.81192177642436436</v>
      </c>
      <c r="N574" s="19">
        <f t="shared" ca="1" si="725"/>
        <v>0.18807822357563564</v>
      </c>
      <c r="O574" s="19">
        <f t="shared" ca="1" si="726"/>
        <v>-2.6187668682039655</v>
      </c>
      <c r="P574" s="72">
        <f t="shared" ca="1" si="727"/>
        <v>1.5810167287473728E-4</v>
      </c>
      <c r="Q574" s="72">
        <f t="shared" ca="1" si="728"/>
        <v>9.6656882712329166E-5</v>
      </c>
      <c r="R574" s="72">
        <f t="shared" ca="1" si="729"/>
        <v>2.1319501005742484E-7</v>
      </c>
      <c r="S574" s="19">
        <f t="shared" ca="1" si="730"/>
        <v>7.8534536486965018E-5</v>
      </c>
      <c r="T574" s="19">
        <f t="shared" ca="1" si="731"/>
        <v>0.99999999691616326</v>
      </c>
      <c r="U574" s="19">
        <f t="shared" ca="1" si="732"/>
        <v>7.8534536567694251E-5</v>
      </c>
      <c r="V574" s="19">
        <f t="shared" ca="1" si="733"/>
        <v>0.81192307099421679</v>
      </c>
      <c r="W574" s="19">
        <f t="shared" ca="1" si="734"/>
        <v>0.18807692900578321</v>
      </c>
      <c r="X574" s="19">
        <f t="shared" ca="1" si="735"/>
        <v>-2.6187917768892852</v>
      </c>
      <c r="Y574" s="72">
        <f t="shared" ca="1" si="736"/>
        <v>1.5810058515104925E-4</v>
      </c>
      <c r="Z574" s="72">
        <f t="shared" ca="1" si="737"/>
        <v>9.6657353993688508E-5</v>
      </c>
      <c r="AA574" s="72">
        <f t="shared" ca="1" si="738"/>
        <v>4.7128135934244343E-10</v>
      </c>
      <c r="AB574" s="19">
        <f t="shared" ca="1" si="739"/>
        <v>7.8534919131171879E-5</v>
      </c>
      <c r="AC574" s="19">
        <f t="shared" ca="1" si="740"/>
        <v>0.99999999691613328</v>
      </c>
      <c r="AD574" s="19">
        <f t="shared" ca="1" si="741"/>
        <v>7.8534919211902278E-5</v>
      </c>
      <c r="AE574" s="19">
        <f t="shared" ca="1" si="742"/>
        <v>0.81192307384648088</v>
      </c>
      <c r="AF574" s="19">
        <f t="shared" ca="1" si="743"/>
        <v>0.18807692615351912</v>
      </c>
      <c r="AG574" s="19">
        <f t="shared" ca="1" si="744"/>
        <v>-2.6187918317697836</v>
      </c>
      <c r="AH574" s="72">
        <f t="shared" ca="1" si="745"/>
        <v>1.5810058275451949E-4</v>
      </c>
      <c r="AI574" s="72">
        <f t="shared" ca="1" si="746"/>
        <v>9.6657355035486436E-5</v>
      </c>
      <c r="AJ574" s="72">
        <f t="shared" ca="1" si="747"/>
        <v>1.0417979277648967E-12</v>
      </c>
      <c r="AK574" s="19">
        <f t="shared" ca="1" si="748"/>
        <v>7.8534919977031869E-5</v>
      </c>
      <c r="AL574" s="19">
        <f t="shared" ca="1" si="749"/>
        <v>0.99999999691613328</v>
      </c>
      <c r="AM574" s="19">
        <f t="shared" ca="1" si="750"/>
        <v>7.8534920057762267E-5</v>
      </c>
      <c r="AN574" s="19">
        <f t="shared" ca="1" si="751"/>
        <v>0.81192307385278373</v>
      </c>
      <c r="AO574" s="19">
        <f t="shared" ca="1" si="752"/>
        <v>0.34078092214544708</v>
      </c>
      <c r="AP574" s="19">
        <f t="shared" ca="1" si="753"/>
        <v>0.65921907785455292</v>
      </c>
      <c r="AQ574" s="72">
        <f t="shared" ca="1" si="754"/>
        <v>2.8635640943693139E-4</v>
      </c>
      <c r="AR574" s="72">
        <f t="shared" ca="1" si="755"/>
        <v>9.6657456504670619E-5</v>
      </c>
      <c r="AS574" s="72">
        <f t="shared" ca="1" si="756"/>
        <v>1.014691841834392E-10</v>
      </c>
      <c r="AT574" s="19">
        <f t="shared" ca="1" si="757"/>
        <v>7.8535002362203985E-5</v>
      </c>
      <c r="AU574" s="19">
        <f t="shared" ca="1" si="758"/>
        <v>0.99999999691612662</v>
      </c>
      <c r="AV574" s="19">
        <f t="shared" ca="1" si="759"/>
        <v>7.8535002442934668E-5</v>
      </c>
      <c r="AW574" s="19">
        <f t="shared" ca="1" si="760"/>
        <v>0.81192307446687773</v>
      </c>
      <c r="AX574" s="19">
        <f t="shared" ca="1" si="761"/>
        <v>0.18807692553312227</v>
      </c>
      <c r="AY574" s="19">
        <f t="shared" ca="1" si="762"/>
        <v>-2.618791843706858</v>
      </c>
      <c r="AZ574" s="72">
        <f t="shared" ca="1" si="763"/>
        <v>1.5810058223324951E-4</v>
      </c>
      <c r="BA574" s="72">
        <f t="shared" ca="1" si="764"/>
        <v>9.6657355262093594E-5</v>
      </c>
      <c r="BB574" s="72">
        <f t="shared" ca="1" si="765"/>
        <v>-1.0124257702537939E-10</v>
      </c>
      <c r="BC574" s="19">
        <f t="shared" ca="1" si="766"/>
        <v>7.8534920161019161E-5</v>
      </c>
      <c r="BD574" s="19">
        <f t="shared" ca="1" si="767"/>
        <v>0.99999999691613328</v>
      </c>
      <c r="BE574" s="19">
        <f t="shared" ca="1" si="768"/>
        <v>7.853492024174956E-5</v>
      </c>
      <c r="BF574" s="19">
        <f t="shared" ca="1" si="769"/>
        <v>0.81192307385415807</v>
      </c>
      <c r="BG574" s="19">
        <f t="shared" ca="1" si="770"/>
        <v>0.18807692614584193</v>
      </c>
      <c r="BH574" s="19">
        <f t="shared" ca="1" si="771"/>
        <v>-2.618791831917501</v>
      </c>
      <c r="BI574" s="72">
        <f t="shared" ca="1" si="772"/>
        <v>1.5810058274806895E-4</v>
      </c>
      <c r="BJ574" s="72">
        <f t="shared" ca="1" si="773"/>
        <v>9.6657355038290318E-5</v>
      </c>
      <c r="BK574" s="72">
        <f t="shared" ca="1" si="774"/>
        <v>-2.2380327571649289E-13</v>
      </c>
      <c r="BL574" s="72">
        <f t="shared" ca="1" si="775"/>
        <v>1.2675438310572307E-3</v>
      </c>
      <c r="BM574" s="72">
        <f t="shared" ca="1" si="776"/>
        <v>1.0003168106849798</v>
      </c>
      <c r="BN574" s="72">
        <f t="shared" ca="1" si="777"/>
        <v>3.1668527139585493E-4</v>
      </c>
      <c r="BO574" s="72">
        <f t="shared" ca="1" si="778"/>
        <v>-6.5106566520711098E-8</v>
      </c>
      <c r="BP574" s="72">
        <f t="shared" ca="1" si="779"/>
        <v>499.79919388971103</v>
      </c>
      <c r="BQ574" s="72">
        <f t="shared" ca="1" si="780"/>
        <v>1.5438040367282184</v>
      </c>
      <c r="BR574" s="72">
        <f t="shared" ca="1" si="781"/>
        <v>-1.5977322310969309</v>
      </c>
      <c r="BS574" s="72">
        <f t="shared" ca="1" si="782"/>
        <v>1.5438604224928623</v>
      </c>
      <c r="BT574" s="72">
        <f t="shared" ca="1" si="783"/>
        <v>88.453455699786446</v>
      </c>
      <c r="BU574" s="72">
        <f t="shared" ca="1" si="784"/>
        <v>-91.543313633874845</v>
      </c>
      <c r="BV574" s="72">
        <f t="shared" ca="1" si="785"/>
        <v>88.456686366125155</v>
      </c>
    </row>
    <row r="575" spans="1:74">
      <c r="A575" s="13">
        <f ca="1">'MGRS to'!AO575</f>
        <v>35.769412614502443</v>
      </c>
      <c r="B575" s="13">
        <f ca="1">'MGRS to'!AP575</f>
        <v>-5.7998660179851633</v>
      </c>
      <c r="C575" s="19">
        <f t="shared" ca="1" si="714"/>
        <v>0.62429402162746084</v>
      </c>
      <c r="D575" s="19">
        <f t="shared" ca="1" si="715"/>
        <v>-0.10122675818837376</v>
      </c>
      <c r="E575" s="19">
        <f t="shared" ca="1" si="716"/>
        <v>0.62285702267025012</v>
      </c>
      <c r="F575" s="19">
        <f t="shared" ca="1" si="717"/>
        <v>0.62270206438283005</v>
      </c>
      <c r="G575" s="19">
        <f t="shared" ca="1" si="718"/>
        <v>3.957646897237016E-4</v>
      </c>
      <c r="H575" s="19">
        <f t="shared" ca="1" si="719"/>
        <v>3.957646897237016E-4</v>
      </c>
      <c r="I575" s="19">
        <f t="shared" ca="1" si="720"/>
        <v>0</v>
      </c>
      <c r="J575" s="19">
        <f t="shared" ca="1" si="721"/>
        <v>3.5686290553827511E-4</v>
      </c>
      <c r="K575" s="19">
        <f t="shared" ca="1" si="722"/>
        <v>0.9999999363244314</v>
      </c>
      <c r="L575" s="19">
        <f t="shared" ca="1" si="723"/>
        <v>3.5686291311275809E-4</v>
      </c>
      <c r="M575" s="19">
        <f t="shared" ca="1" si="724"/>
        <v>0.7316882452894673</v>
      </c>
      <c r="N575" s="19">
        <f t="shared" ca="1" si="725"/>
        <v>0.2683117547105327</v>
      </c>
      <c r="O575" s="19">
        <f t="shared" ca="1" si="726"/>
        <v>-1.536103602804163</v>
      </c>
      <c r="P575" s="72">
        <f t="shared" ca="1" si="727"/>
        <v>2.2550193451120572E-4</v>
      </c>
      <c r="Q575" s="72">
        <f t="shared" ca="1" si="728"/>
        <v>3.9663964937336395E-4</v>
      </c>
      <c r="R575" s="72">
        <f t="shared" ca="1" si="729"/>
        <v>8.7495964966235323E-7</v>
      </c>
      <c r="S575" s="19">
        <f t="shared" ca="1" si="730"/>
        <v>3.5750323638179604E-4</v>
      </c>
      <c r="T575" s="19">
        <f t="shared" ca="1" si="731"/>
        <v>0.99999993609571614</v>
      </c>
      <c r="U575" s="19">
        <f t="shared" ca="1" si="732"/>
        <v>3.5750324399712563E-4</v>
      </c>
      <c r="V575" s="19">
        <f t="shared" ca="1" si="733"/>
        <v>0.73199242917948448</v>
      </c>
      <c r="W575" s="19">
        <f t="shared" ca="1" si="734"/>
        <v>0.26800757082051552</v>
      </c>
      <c r="X575" s="19">
        <f t="shared" ca="1" si="735"/>
        <v>-1.5389820360475006</v>
      </c>
      <c r="Y575" s="72">
        <f t="shared" ca="1" si="736"/>
        <v>2.2524645576288302E-4</v>
      </c>
      <c r="Z575" s="72">
        <f t="shared" ca="1" si="737"/>
        <v>3.9664158374066338E-4</v>
      </c>
      <c r="AA575" s="72">
        <f t="shared" ca="1" si="738"/>
        <v>1.9343672994225243E-9</v>
      </c>
      <c r="AB575" s="19">
        <f t="shared" ca="1" si="739"/>
        <v>3.5750465232458549E-4</v>
      </c>
      <c r="AC575" s="19">
        <f t="shared" ca="1" si="740"/>
        <v>0.99999993609520987</v>
      </c>
      <c r="AD575" s="19">
        <f t="shared" ca="1" si="741"/>
        <v>3.5750465994000555E-4</v>
      </c>
      <c r="AE575" s="19">
        <f t="shared" ca="1" si="742"/>
        <v>0.73199309986112449</v>
      </c>
      <c r="AF575" s="19">
        <f t="shared" ca="1" si="743"/>
        <v>0.26800690013887551</v>
      </c>
      <c r="AG575" s="19">
        <f t="shared" ca="1" si="744"/>
        <v>-1.5389883897970786</v>
      </c>
      <c r="AH575" s="72">
        <f t="shared" ca="1" si="745"/>
        <v>2.2524589246863033E-4</v>
      </c>
      <c r="AI575" s="72">
        <f t="shared" ca="1" si="746"/>
        <v>3.9664158801717698E-4</v>
      </c>
      <c r="AJ575" s="72">
        <f t="shared" ca="1" si="747"/>
        <v>4.2765136050448849E-12</v>
      </c>
      <c r="AK575" s="19">
        <f t="shared" ca="1" si="748"/>
        <v>3.575046554549513E-4</v>
      </c>
      <c r="AL575" s="19">
        <f t="shared" ca="1" si="749"/>
        <v>0.99999993609520854</v>
      </c>
      <c r="AM575" s="19">
        <f t="shared" ca="1" si="750"/>
        <v>3.5750466307037169E-4</v>
      </c>
      <c r="AN575" s="19">
        <f t="shared" ca="1" si="751"/>
        <v>0.73199310134388917</v>
      </c>
      <c r="AO575" s="19">
        <f t="shared" ca="1" si="752"/>
        <v>0.46418609958495483</v>
      </c>
      <c r="AP575" s="19">
        <f t="shared" ca="1" si="753"/>
        <v>0.53581390041504517</v>
      </c>
      <c r="AQ575" s="72">
        <f t="shared" ca="1" si="754"/>
        <v>3.8993239017662783E-4</v>
      </c>
      <c r="AR575" s="72">
        <f t="shared" ca="1" si="755"/>
        <v>3.9664193104947399E-4</v>
      </c>
      <c r="AS575" s="72">
        <f t="shared" ca="1" si="756"/>
        <v>3.4303229701215798E-10</v>
      </c>
      <c r="AT575" s="19">
        <f t="shared" ca="1" si="757"/>
        <v>3.5750490655224183E-4</v>
      </c>
      <c r="AU575" s="19">
        <f t="shared" ca="1" si="758"/>
        <v>0.99999993609511884</v>
      </c>
      <c r="AV575" s="19">
        <f t="shared" ca="1" si="759"/>
        <v>3.5750491416767821E-4</v>
      </c>
      <c r="AW575" s="19">
        <f t="shared" ca="1" si="760"/>
        <v>0.73199322027880542</v>
      </c>
      <c r="AX575" s="19">
        <f t="shared" ca="1" si="761"/>
        <v>0.26800677972119458</v>
      </c>
      <c r="AY575" s="19">
        <f t="shared" ca="1" si="762"/>
        <v>-1.5389895305857964</v>
      </c>
      <c r="AZ575" s="72">
        <f t="shared" ca="1" si="763"/>
        <v>2.2524579133184104E-4</v>
      </c>
      <c r="BA575" s="72">
        <f t="shared" ca="1" si="764"/>
        <v>3.9664158878500988E-4</v>
      </c>
      <c r="BB575" s="72">
        <f t="shared" ca="1" si="765"/>
        <v>-3.422644641120319E-10</v>
      </c>
      <c r="BC575" s="19">
        <f t="shared" ca="1" si="766"/>
        <v>3.5750465601701407E-4</v>
      </c>
      <c r="BD575" s="19">
        <f t="shared" ca="1" si="767"/>
        <v>0.99999993609520854</v>
      </c>
      <c r="BE575" s="19">
        <f t="shared" ca="1" si="768"/>
        <v>3.575046636324344E-4</v>
      </c>
      <c r="BF575" s="19">
        <f t="shared" ca="1" si="769"/>
        <v>0.73199310161008035</v>
      </c>
      <c r="BG575" s="19">
        <f t="shared" ca="1" si="770"/>
        <v>0.26800689838991965</v>
      </c>
      <c r="BH575" s="19">
        <f t="shared" ca="1" si="771"/>
        <v>-1.5389884063659764</v>
      </c>
      <c r="BI575" s="72">
        <f t="shared" ca="1" si="772"/>
        <v>2.252458909997117E-4</v>
      </c>
      <c r="BJ575" s="72">
        <f t="shared" ca="1" si="773"/>
        <v>3.9664158802832909E-4</v>
      </c>
      <c r="BK575" s="72">
        <f t="shared" ca="1" si="774"/>
        <v>-7.5668079657989495E-13</v>
      </c>
      <c r="BL575" s="72">
        <f t="shared" ca="1" si="775"/>
        <v>1.8062316186064228E-3</v>
      </c>
      <c r="BM575" s="72">
        <f t="shared" ca="1" si="776"/>
        <v>1.0004514050912254</v>
      </c>
      <c r="BN575" s="72">
        <f t="shared" ca="1" si="777"/>
        <v>4.5115052092609023E-4</v>
      </c>
      <c r="BO575" s="72">
        <f t="shared" ca="1" si="778"/>
        <v>-2.4815305622866653E-7</v>
      </c>
      <c r="BP575" s="72">
        <f t="shared" ca="1" si="779"/>
        <v>2275.1726065164803</v>
      </c>
      <c r="BQ575" s="72">
        <f t="shared" ca="1" si="780"/>
        <v>2.020723119791195</v>
      </c>
      <c r="BR575" s="72">
        <f t="shared" ca="1" si="781"/>
        <v>-1.1206381746914744</v>
      </c>
      <c r="BS575" s="72">
        <f t="shared" ca="1" si="782"/>
        <v>2.0209544788983189</v>
      </c>
      <c r="BT575" s="72">
        <f t="shared" ca="1" si="783"/>
        <v>115.77890632854417</v>
      </c>
      <c r="BU575" s="72">
        <f t="shared" ca="1" si="784"/>
        <v>-64.207837771065741</v>
      </c>
      <c r="BV575" s="72">
        <f t="shared" ca="1" si="785"/>
        <v>115.79216222893427</v>
      </c>
    </row>
    <row r="576" spans="1:74">
      <c r="A576" s="13">
        <f ca="1">'MGRS to'!AO576</f>
        <v>35.785448729081963</v>
      </c>
      <c r="B576" s="13">
        <f ca="1">'MGRS to'!AP576</f>
        <v>-5.760032754431518</v>
      </c>
      <c r="C576" s="19">
        <f t="shared" ca="1" si="714"/>
        <v>0.62457390462610052</v>
      </c>
      <c r="D576" s="19">
        <f t="shared" ca="1" si="715"/>
        <v>-0.100531536587548</v>
      </c>
      <c r="E576" s="19">
        <f t="shared" ca="1" si="716"/>
        <v>0.62270206438283005</v>
      </c>
      <c r="F576" s="19">
        <f t="shared" ca="1" si="717"/>
        <v>0.62298164871790784</v>
      </c>
      <c r="G576" s="19">
        <f t="shared" ca="1" si="718"/>
        <v>6.9522160082576001E-4</v>
      </c>
      <c r="H576" s="19">
        <f t="shared" ca="1" si="719"/>
        <v>6.9522160082576001E-4</v>
      </c>
      <c r="I576" s="19">
        <f t="shared" ca="1" si="720"/>
        <v>0</v>
      </c>
      <c r="J576" s="19">
        <f t="shared" ca="1" si="721"/>
        <v>6.3009992357138903E-4</v>
      </c>
      <c r="K576" s="19">
        <f t="shared" ca="1" si="722"/>
        <v>0.9999998014870235</v>
      </c>
      <c r="L576" s="19">
        <f t="shared" ca="1" si="723"/>
        <v>6.3009996526572939E-4</v>
      </c>
      <c r="M576" s="19">
        <f t="shared" ca="1" si="724"/>
        <v>0.72788935712512026</v>
      </c>
      <c r="N576" s="19">
        <f t="shared" ca="1" si="725"/>
        <v>0.27211064287487974</v>
      </c>
      <c r="O576" s="19">
        <f t="shared" ca="1" si="726"/>
        <v>-1.5011315451031402</v>
      </c>
      <c r="P576" s="72">
        <f t="shared" ca="1" si="727"/>
        <v>2.286925216248373E-4</v>
      </c>
      <c r="Q576" s="72">
        <f t="shared" ca="1" si="728"/>
        <v>6.9675846438910824E-4</v>
      </c>
      <c r="R576" s="72">
        <f t="shared" ca="1" si="729"/>
        <v>1.5368635633482243E-6</v>
      </c>
      <c r="S576" s="19">
        <f t="shared" ca="1" si="730"/>
        <v>6.3121883298710856E-4</v>
      </c>
      <c r="T576" s="19">
        <f t="shared" ca="1" si="731"/>
        <v>0.99999980078137263</v>
      </c>
      <c r="U576" s="19">
        <f t="shared" ca="1" si="732"/>
        <v>6.3121887490396179E-4</v>
      </c>
      <c r="V576" s="19">
        <f t="shared" ca="1" si="733"/>
        <v>0.7282053145457138</v>
      </c>
      <c r="W576" s="19">
        <f t="shared" ca="1" si="734"/>
        <v>0.2717946854542862</v>
      </c>
      <c r="X576" s="19">
        <f t="shared" ca="1" si="735"/>
        <v>-1.5040390750988264</v>
      </c>
      <c r="Y576" s="72">
        <f t="shared" ca="1" si="736"/>
        <v>2.2842715954532803E-4</v>
      </c>
      <c r="Z576" s="72">
        <f t="shared" ca="1" si="737"/>
        <v>6.9676186179384425E-4</v>
      </c>
      <c r="AA576" s="72">
        <f t="shared" ca="1" si="738"/>
        <v>3.3974047360108006E-9</v>
      </c>
      <c r="AB576" s="19">
        <f t="shared" ca="1" si="739"/>
        <v>6.3122130699596549E-4</v>
      </c>
      <c r="AC576" s="19">
        <f t="shared" ca="1" si="740"/>
        <v>0.99999980077981099</v>
      </c>
      <c r="AD576" s="19">
        <f t="shared" ca="1" si="741"/>
        <v>6.3122134891331161E-4</v>
      </c>
      <c r="AE576" s="19">
        <f t="shared" ca="1" si="742"/>
        <v>0.72820601114328576</v>
      </c>
      <c r="AF576" s="19">
        <f t="shared" ca="1" si="743"/>
        <v>0.27179398885671424</v>
      </c>
      <c r="AG576" s="19">
        <f t="shared" ca="1" si="744"/>
        <v>-1.5040454928560136</v>
      </c>
      <c r="AH576" s="72">
        <f t="shared" ca="1" si="745"/>
        <v>2.2842657449583995E-4</v>
      </c>
      <c r="AI576" s="72">
        <f t="shared" ca="1" si="746"/>
        <v>6.967618693041784E-4</v>
      </c>
      <c r="AJ576" s="72">
        <f t="shared" ca="1" si="747"/>
        <v>7.5103341514587418E-12</v>
      </c>
      <c r="AK576" s="19">
        <f t="shared" ca="1" si="748"/>
        <v>6.3122131246506809E-4</v>
      </c>
      <c r="AL576" s="19">
        <f t="shared" ca="1" si="749"/>
        <v>0.99999980077980744</v>
      </c>
      <c r="AM576" s="19">
        <f t="shared" ca="1" si="750"/>
        <v>6.3122135438241529E-4</v>
      </c>
      <c r="AN576" s="19">
        <f t="shared" ca="1" si="751"/>
        <v>0.72820601268314333</v>
      </c>
      <c r="AO576" s="19">
        <f t="shared" ca="1" si="752"/>
        <v>0.4697160030921177</v>
      </c>
      <c r="AP576" s="19">
        <f t="shared" ca="1" si="753"/>
        <v>0.5302839969078823</v>
      </c>
      <c r="AQ576" s="72">
        <f t="shared" ca="1" si="754"/>
        <v>3.9457222567484919E-4</v>
      </c>
      <c r="AR576" s="72">
        <f t="shared" ca="1" si="755"/>
        <v>6.9676246530065648E-4</v>
      </c>
      <c r="AS576" s="72">
        <f t="shared" ca="1" si="756"/>
        <v>5.9599647808140921E-10</v>
      </c>
      <c r="AT576" s="19">
        <f t="shared" ca="1" si="757"/>
        <v>6.3122174647322672E-4</v>
      </c>
      <c r="AU576" s="19">
        <f t="shared" ca="1" si="758"/>
        <v>0.99999980077953354</v>
      </c>
      <c r="AV576" s="19">
        <f t="shared" ca="1" si="759"/>
        <v>6.3122178839066033E-4</v>
      </c>
      <c r="AW576" s="19">
        <f t="shared" ca="1" si="760"/>
        <v>0.72820613488431729</v>
      </c>
      <c r="AX576" s="19">
        <f t="shared" ca="1" si="761"/>
        <v>0.27179386511568271</v>
      </c>
      <c r="AY576" s="19">
        <f t="shared" ca="1" si="762"/>
        <v>-1.5040466328862454</v>
      </c>
      <c r="AZ576" s="72">
        <f t="shared" ca="1" si="763"/>
        <v>2.284264705697997E-4</v>
      </c>
      <c r="BA576" s="72">
        <f t="shared" ca="1" si="764"/>
        <v>6.9676187063829611E-4</v>
      </c>
      <c r="BB576" s="72">
        <f t="shared" ca="1" si="765"/>
        <v>-5.9466236036927189E-10</v>
      </c>
      <c r="BC576" s="19">
        <f t="shared" ca="1" si="766"/>
        <v>6.3122131343655759E-4</v>
      </c>
      <c r="BD576" s="19">
        <f t="shared" ca="1" si="767"/>
        <v>0.99999980077980688</v>
      </c>
      <c r="BE576" s="19">
        <f t="shared" ca="1" si="768"/>
        <v>6.3122135535390489E-4</v>
      </c>
      <c r="BF576" s="19">
        <f t="shared" ca="1" si="769"/>
        <v>0.72820601295671317</v>
      </c>
      <c r="BG576" s="19">
        <f t="shared" ca="1" si="770"/>
        <v>0.27179398704328683</v>
      </c>
      <c r="BH576" s="19">
        <f t="shared" ca="1" si="771"/>
        <v>-1.5040455095631731</v>
      </c>
      <c r="BI576" s="72">
        <f t="shared" ca="1" si="772"/>
        <v>2.2842657297280164E-4</v>
      </c>
      <c r="BJ576" s="72">
        <f t="shared" ca="1" si="773"/>
        <v>6.9676186932373003E-4</v>
      </c>
      <c r="BK576" s="72">
        <f t="shared" ca="1" si="774"/>
        <v>-1.3145660775204515E-12</v>
      </c>
      <c r="BL576" s="72">
        <f t="shared" ca="1" si="775"/>
        <v>1.8317546902485019E-3</v>
      </c>
      <c r="BM576" s="72">
        <f t="shared" ca="1" si="776"/>
        <v>1.0004577815116127</v>
      </c>
      <c r="BN576" s="72">
        <f t="shared" ca="1" si="777"/>
        <v>4.5751970054386032E-4</v>
      </c>
      <c r="BO576" s="72">
        <f t="shared" ca="1" si="778"/>
        <v>-4.3424625936945036E-7</v>
      </c>
      <c r="BP576" s="72">
        <f t="shared" ca="1" si="779"/>
        <v>4017.1163274884243</v>
      </c>
      <c r="BQ576" s="72">
        <f t="shared" ca="1" si="780"/>
        <v>1.1099734935610905</v>
      </c>
      <c r="BR576" s="72">
        <f t="shared" ca="1" si="781"/>
        <v>-2.0312127069474388</v>
      </c>
      <c r="BS576" s="72">
        <f t="shared" ca="1" si="782"/>
        <v>1.1103799466423543</v>
      </c>
      <c r="BT576" s="72">
        <f t="shared" ca="1" si="783"/>
        <v>63.596796552441958</v>
      </c>
      <c r="BU576" s="72">
        <f t="shared" ca="1" si="784"/>
        <v>-116.37991540143155</v>
      </c>
      <c r="BV576" s="72">
        <f t="shared" ca="1" si="785"/>
        <v>63.62008459856844</v>
      </c>
    </row>
    <row r="577" spans="1:74">
      <c r="A577" s="13">
        <f ca="1">'MGRS to'!AO577</f>
        <v>35.815080205847892</v>
      </c>
      <c r="B577" s="13">
        <f ca="1">'MGRS to'!AP577</f>
        <v>-5.7396911227061187</v>
      </c>
      <c r="C577" s="19">
        <f t="shared" ca="1" si="714"/>
        <v>0.62509107145789422</v>
      </c>
      <c r="D577" s="19">
        <f t="shared" ca="1" si="715"/>
        <v>-0.10017650813871164</v>
      </c>
      <c r="E577" s="19">
        <f t="shared" ca="1" si="716"/>
        <v>0.62298164871790784</v>
      </c>
      <c r="F577" s="19">
        <f t="shared" ca="1" si="717"/>
        <v>0.62349826499086347</v>
      </c>
      <c r="G577" s="19">
        <f t="shared" ca="1" si="718"/>
        <v>3.550284488363642E-4</v>
      </c>
      <c r="H577" s="19">
        <f t="shared" ca="1" si="719"/>
        <v>3.550284488363642E-4</v>
      </c>
      <c r="I577" s="19">
        <f t="shared" ca="1" si="720"/>
        <v>0</v>
      </c>
      <c r="J577" s="19">
        <f t="shared" ca="1" si="721"/>
        <v>5.9160609052283679E-4</v>
      </c>
      <c r="K577" s="19">
        <f t="shared" ca="1" si="722"/>
        <v>0.99999982500110152</v>
      </c>
      <c r="L577" s="19">
        <f t="shared" ca="1" si="723"/>
        <v>5.9160612503297719E-4</v>
      </c>
      <c r="M577" s="19">
        <f t="shared" ca="1" si="724"/>
        <v>0.39567043645064404</v>
      </c>
      <c r="N577" s="19">
        <f t="shared" ca="1" si="725"/>
        <v>0.60432956354935596</v>
      </c>
      <c r="O577" s="19">
        <f t="shared" ca="1" si="726"/>
        <v>-0.1274296406124702</v>
      </c>
      <c r="P577" s="72">
        <f t="shared" ca="1" si="727"/>
        <v>5.0747923916155278E-4</v>
      </c>
      <c r="Q577" s="72">
        <f t="shared" ca="1" si="728"/>
        <v>3.5581282902395062E-4</v>
      </c>
      <c r="R577" s="72">
        <f t="shared" ca="1" si="729"/>
        <v>7.8438018758642111E-7</v>
      </c>
      <c r="S577" s="19">
        <f t="shared" ca="1" si="730"/>
        <v>5.9191670781796955E-4</v>
      </c>
      <c r="T577" s="19">
        <f t="shared" ca="1" si="731"/>
        <v>0.99999982481729011</v>
      </c>
      <c r="U577" s="19">
        <f t="shared" ca="1" si="732"/>
        <v>5.9191674238249625E-4</v>
      </c>
      <c r="V577" s="19">
        <f t="shared" ca="1" si="733"/>
        <v>0.39633651594274244</v>
      </c>
      <c r="W577" s="19">
        <f t="shared" ca="1" si="734"/>
        <v>0.60366348405725756</v>
      </c>
      <c r="X577" s="19">
        <f t="shared" ca="1" si="735"/>
        <v>-0.12867364124630942</v>
      </c>
      <c r="Y577" s="72">
        <f t="shared" ca="1" si="736"/>
        <v>5.0692075358642103E-4</v>
      </c>
      <c r="Z577" s="72">
        <f t="shared" ca="1" si="737"/>
        <v>3.5581456198955882E-4</v>
      </c>
      <c r="AA577" s="72">
        <f t="shared" ca="1" si="738"/>
        <v>1.7329656081996846E-9</v>
      </c>
      <c r="AB577" s="19">
        <f t="shared" ca="1" si="739"/>
        <v>5.919173946566965E-4</v>
      </c>
      <c r="AC577" s="19">
        <f t="shared" ca="1" si="740"/>
        <v>0.99999982481688354</v>
      </c>
      <c r="AD577" s="19">
        <f t="shared" ca="1" si="741"/>
        <v>5.9191742922134365E-4</v>
      </c>
      <c r="AE577" s="19">
        <f t="shared" ca="1" si="742"/>
        <v>0.3963379863802638</v>
      </c>
      <c r="AF577" s="19">
        <f t="shared" ca="1" si="743"/>
        <v>0.60366201361973615</v>
      </c>
      <c r="AG577" s="19">
        <f t="shared" ca="1" si="744"/>
        <v>-0.12867639053982449</v>
      </c>
      <c r="AH577" s="72">
        <f t="shared" ca="1" si="745"/>
        <v>5.0691952067123203E-4</v>
      </c>
      <c r="AI577" s="72">
        <f t="shared" ca="1" si="746"/>
        <v>3.5581456581827589E-4</v>
      </c>
      <c r="AJ577" s="72">
        <f t="shared" ca="1" si="747"/>
        <v>3.8287170742862253E-12</v>
      </c>
      <c r="AK577" s="19">
        <f t="shared" ca="1" si="748"/>
        <v>5.9191739617413188E-4</v>
      </c>
      <c r="AL577" s="19">
        <f t="shared" ca="1" si="749"/>
        <v>0.99999982481688265</v>
      </c>
      <c r="AM577" s="19">
        <f t="shared" ca="1" si="750"/>
        <v>5.9191743073877924E-4</v>
      </c>
      <c r="AN577" s="19">
        <f t="shared" ca="1" si="751"/>
        <v>0.3963379896289807</v>
      </c>
      <c r="AO577" s="19">
        <f t="shared" ca="1" si="752"/>
        <v>0.84291619797685802</v>
      </c>
      <c r="AP577" s="19">
        <f t="shared" ca="1" si="753"/>
        <v>0.15708380202314198</v>
      </c>
      <c r="AQ577" s="72">
        <f t="shared" ca="1" si="754"/>
        <v>7.0740590783117323E-4</v>
      </c>
      <c r="AR577" s="72">
        <f t="shared" ca="1" si="755"/>
        <v>3.5581454673870117E-4</v>
      </c>
      <c r="AS577" s="72">
        <f t="shared" ca="1" si="756"/>
        <v>-1.9079574725688886E-11</v>
      </c>
      <c r="AT577" s="19">
        <f t="shared" ca="1" si="757"/>
        <v>5.9191738861216964E-4</v>
      </c>
      <c r="AU577" s="19">
        <f t="shared" ca="1" si="758"/>
        <v>0.9999998248168871</v>
      </c>
      <c r="AV577" s="19">
        <f t="shared" ca="1" si="759"/>
        <v>5.9191742317681571E-4</v>
      </c>
      <c r="AW577" s="19">
        <f t="shared" ca="1" si="760"/>
        <v>0.39633797343981336</v>
      </c>
      <c r="AX577" s="19">
        <f t="shared" ca="1" si="761"/>
        <v>0.60366202656018664</v>
      </c>
      <c r="AY577" s="19">
        <f t="shared" ca="1" si="762"/>
        <v>-0.1286763663448609</v>
      </c>
      <c r="AZ577" s="72">
        <f t="shared" ca="1" si="763"/>
        <v>5.0691953152138896E-4</v>
      </c>
      <c r="BA577" s="72">
        <f t="shared" ca="1" si="764"/>
        <v>3.5581456578458149E-4</v>
      </c>
      <c r="BB577" s="72">
        <f t="shared" ca="1" si="765"/>
        <v>1.904588032425325E-11</v>
      </c>
      <c r="BC577" s="19">
        <f t="shared" ca="1" si="766"/>
        <v>5.9191739616078253E-4</v>
      </c>
      <c r="BD577" s="19">
        <f t="shared" ca="1" si="767"/>
        <v>0.99999982481688265</v>
      </c>
      <c r="BE577" s="19">
        <f t="shared" ca="1" si="768"/>
        <v>5.919174307254299E-4</v>
      </c>
      <c r="BF577" s="19">
        <f t="shared" ca="1" si="769"/>
        <v>0.39633798960038746</v>
      </c>
      <c r="BG577" s="19">
        <f t="shared" ca="1" si="770"/>
        <v>0.60366201039961254</v>
      </c>
      <c r="BH577" s="19">
        <f t="shared" ca="1" si="771"/>
        <v>-0.12867639656054042</v>
      </c>
      <c r="BI577" s="72">
        <f t="shared" ca="1" si="772"/>
        <v>5.0691951797126071E-4</v>
      </c>
      <c r="BJ577" s="72">
        <f t="shared" ca="1" si="773"/>
        <v>3.5581456582666035E-4</v>
      </c>
      <c r="BK577" s="72">
        <f t="shared" ca="1" si="774"/>
        <v>4.2078862096117664E-14</v>
      </c>
      <c r="BL577" s="72">
        <f t="shared" ca="1" si="775"/>
        <v>4.0683781525241141E-3</v>
      </c>
      <c r="BM577" s="72">
        <f t="shared" ca="1" si="776"/>
        <v>1.0010163199894369</v>
      </c>
      <c r="BN577" s="72">
        <f t="shared" ca="1" si="777"/>
        <v>1.0150304292221735E-3</v>
      </c>
      <c r="BO577" s="72">
        <f t="shared" ca="1" si="778"/>
        <v>-7.7457985372814183E-8</v>
      </c>
      <c r="BP577" s="72">
        <f t="shared" ca="1" si="779"/>
        <v>3766.9894585236189</v>
      </c>
      <c r="BQ577" s="72">
        <f t="shared" ca="1" si="780"/>
        <v>0.50793224325612729</v>
      </c>
      <c r="BR577" s="72">
        <f t="shared" ca="1" si="781"/>
        <v>-2.6334527323802388</v>
      </c>
      <c r="BS577" s="72">
        <f t="shared" ca="1" si="782"/>
        <v>0.50813992120955431</v>
      </c>
      <c r="BT577" s="72">
        <f t="shared" ca="1" si="783"/>
        <v>29.102373817188379</v>
      </c>
      <c r="BU577" s="72">
        <f t="shared" ca="1" si="784"/>
        <v>-150.88572711258234</v>
      </c>
      <c r="BV577" s="72">
        <f t="shared" ca="1" si="785"/>
        <v>29.114272887417656</v>
      </c>
    </row>
    <row r="578" spans="1:74">
      <c r="A578" s="13">
        <f ca="1">'MGRS to'!AO578</f>
        <v>35.787808516111369</v>
      </c>
      <c r="B578" s="13">
        <f ca="1">'MGRS to'!AP578</f>
        <v>-5.7585325758567993</v>
      </c>
      <c r="C578" s="19">
        <f t="shared" ca="1" si="714"/>
        <v>0.62461509067940946</v>
      </c>
      <c r="D578" s="19">
        <f t="shared" ca="1" si="715"/>
        <v>-0.10050535353205127</v>
      </c>
      <c r="E578" s="19">
        <f t="shared" ca="1" si="716"/>
        <v>0.62349826499086347</v>
      </c>
      <c r="F578" s="19">
        <f t="shared" ca="1" si="717"/>
        <v>0.62302279086355949</v>
      </c>
      <c r="G578" s="19">
        <f t="shared" ca="1" si="718"/>
        <v>-3.2884539333963292E-4</v>
      </c>
      <c r="H578" s="19">
        <f t="shared" ca="1" si="719"/>
        <v>-3.2884539333963292E-4</v>
      </c>
      <c r="I578" s="19">
        <f t="shared" ca="1" si="720"/>
        <v>0</v>
      </c>
      <c r="J578" s="19">
        <f t="shared" ca="1" si="721"/>
        <v>5.4531920292735336E-4</v>
      </c>
      <c r="K578" s="19">
        <f t="shared" ca="1" si="722"/>
        <v>0.99999985131347247</v>
      </c>
      <c r="L578" s="19">
        <f t="shared" ca="1" si="723"/>
        <v>5.453192299545612E-4</v>
      </c>
      <c r="M578" s="19">
        <f t="shared" ca="1" si="724"/>
        <v>-0.39758612388546599</v>
      </c>
      <c r="N578" s="19">
        <f t="shared" ca="1" si="725"/>
        <v>1.3975861238854659</v>
      </c>
      <c r="O578" s="19">
        <f t="shared" ca="1" si="726"/>
        <v>0.51246068411991108</v>
      </c>
      <c r="P578" s="72">
        <f t="shared" ca="1" si="727"/>
        <v>1.1712711417265517E-3</v>
      </c>
      <c r="Q578" s="72">
        <f t="shared" ca="1" si="728"/>
        <v>-3.2957190518462481E-4</v>
      </c>
      <c r="R578" s="72">
        <f t="shared" ca="1" si="729"/>
        <v>-7.2651184499189329E-7</v>
      </c>
      <c r="S578" s="19">
        <f t="shared" ca="1" si="730"/>
        <v>5.4560829635979787E-4</v>
      </c>
      <c r="T578" s="19">
        <f t="shared" ca="1" si="731"/>
        <v>0.99999985115578249</v>
      </c>
      <c r="U578" s="19">
        <f t="shared" ca="1" si="732"/>
        <v>5.4560832343001275E-4</v>
      </c>
      <c r="V578" s="19">
        <f t="shared" ca="1" si="733"/>
        <v>-0.39825337476351635</v>
      </c>
      <c r="W578" s="19">
        <f t="shared" ca="1" si="734"/>
        <v>1.3982533747635164</v>
      </c>
      <c r="X578" s="19">
        <f t="shared" ca="1" si="735"/>
        <v>0.51269333917569337</v>
      </c>
      <c r="Y578" s="72">
        <f t="shared" ca="1" si="736"/>
        <v>1.1718283763246457E-3</v>
      </c>
      <c r="Z578" s="72">
        <f t="shared" ca="1" si="737"/>
        <v>-3.2957351025381066E-4</v>
      </c>
      <c r="AA578" s="72">
        <f t="shared" ca="1" si="738"/>
        <v>-1.6050691858515015E-9</v>
      </c>
      <c r="AB578" s="19">
        <f t="shared" ca="1" si="739"/>
        <v>5.4560893558513524E-4</v>
      </c>
      <c r="AC578" s="19">
        <f t="shared" ca="1" si="740"/>
        <v>0.99999985115543377</v>
      </c>
      <c r="AD578" s="19">
        <f t="shared" ca="1" si="741"/>
        <v>5.4560896265544521E-4</v>
      </c>
      <c r="AE578" s="19">
        <f t="shared" ca="1" si="742"/>
        <v>-0.39825484773408365</v>
      </c>
      <c r="AF578" s="19">
        <f t="shared" ca="1" si="743"/>
        <v>1.3982548477340837</v>
      </c>
      <c r="AG578" s="19">
        <f t="shared" ca="1" si="744"/>
        <v>0.51269385252107025</v>
      </c>
      <c r="AH578" s="72">
        <f t="shared" ca="1" si="745"/>
        <v>1.1718296064298487E-3</v>
      </c>
      <c r="AI578" s="72">
        <f t="shared" ca="1" si="746"/>
        <v>-3.2957351379986035E-4</v>
      </c>
      <c r="AJ578" s="72">
        <f t="shared" ca="1" si="747"/>
        <v>-3.5460496843574274E-12</v>
      </c>
      <c r="AK578" s="19">
        <f t="shared" ca="1" si="748"/>
        <v>5.456089369973656E-4</v>
      </c>
      <c r="AL578" s="19">
        <f t="shared" ca="1" si="749"/>
        <v>0.99999985115543288</v>
      </c>
      <c r="AM578" s="19">
        <f t="shared" ca="1" si="750"/>
        <v>5.4560896406767589E-4</v>
      </c>
      <c r="AN578" s="19">
        <f t="shared" ca="1" si="751"/>
        <v>-0.39825485098828523</v>
      </c>
      <c r="AO578" s="19">
        <f t="shared" ca="1" si="752"/>
        <v>0.84139307366429872</v>
      </c>
      <c r="AP578" s="19">
        <f t="shared" ca="1" si="753"/>
        <v>0.15860692633570128</v>
      </c>
      <c r="AQ578" s="72">
        <f t="shared" ca="1" si="754"/>
        <v>7.061303477330185E-4</v>
      </c>
      <c r="AR578" s="72">
        <f t="shared" ca="1" si="755"/>
        <v>-3.295734971653737E-4</v>
      </c>
      <c r="AS578" s="72">
        <f t="shared" ca="1" si="756"/>
        <v>1.6634486648368918E-11</v>
      </c>
      <c r="AT578" s="19">
        <f t="shared" ca="1" si="757"/>
        <v>5.456089303725617E-4</v>
      </c>
      <c r="AU578" s="19">
        <f t="shared" ca="1" si="758"/>
        <v>0.99999985115543655</v>
      </c>
      <c r="AV578" s="19">
        <f t="shared" ca="1" si="759"/>
        <v>5.4560895744287091E-4</v>
      </c>
      <c r="AW578" s="19">
        <f t="shared" ca="1" si="760"/>
        <v>-0.39825483572288728</v>
      </c>
      <c r="AX578" s="19">
        <f t="shared" ca="1" si="761"/>
        <v>1.3982548357228872</v>
      </c>
      <c r="AY578" s="19">
        <f t="shared" ca="1" si="762"/>
        <v>0.51269384833504916</v>
      </c>
      <c r="AZ578" s="72">
        <f t="shared" ca="1" si="763"/>
        <v>1.1718295963990745E-3</v>
      </c>
      <c r="BA578" s="72">
        <f t="shared" ca="1" si="764"/>
        <v>-3.295735137709443E-4</v>
      </c>
      <c r="BB578" s="72">
        <f t="shared" ca="1" si="765"/>
        <v>-1.6605570596957969E-11</v>
      </c>
      <c r="BC578" s="19">
        <f t="shared" ca="1" si="766"/>
        <v>5.4560893698584584E-4</v>
      </c>
      <c r="BD578" s="19">
        <f t="shared" ca="1" si="767"/>
        <v>0.99999985115543288</v>
      </c>
      <c r="BE578" s="19">
        <f t="shared" ca="1" si="768"/>
        <v>5.4560896405615614E-4</v>
      </c>
      <c r="BF578" s="19">
        <f t="shared" ca="1" si="769"/>
        <v>-0.39825485096175184</v>
      </c>
      <c r="BG578" s="19">
        <f t="shared" ca="1" si="770"/>
        <v>1.3982548509617518</v>
      </c>
      <c r="BH578" s="19">
        <f t="shared" ca="1" si="771"/>
        <v>0.51269385364594444</v>
      </c>
      <c r="BI578" s="72">
        <f t="shared" ca="1" si="772"/>
        <v>1.1718296091253347E-3</v>
      </c>
      <c r="BJ578" s="72">
        <f t="shared" ca="1" si="773"/>
        <v>-3.2957351380763066E-4</v>
      </c>
      <c r="BK578" s="72">
        <f t="shared" ca="1" si="774"/>
        <v>-3.6686365750826511E-14</v>
      </c>
      <c r="BL578" s="72">
        <f t="shared" ca="1" si="775"/>
        <v>9.4235340129286745E-3</v>
      </c>
      <c r="BM578" s="72">
        <f t="shared" ca="1" si="776"/>
        <v>1.0023517371231829</v>
      </c>
      <c r="BN578" s="72">
        <f t="shared" ca="1" si="777"/>
        <v>2.3448432417398891E-3</v>
      </c>
      <c r="BO578" s="72">
        <f t="shared" ca="1" si="778"/>
        <v>6.5556723121144245E-7</v>
      </c>
      <c r="BP578" s="72">
        <f t="shared" ca="1" si="779"/>
        <v>3472.2804984009067</v>
      </c>
      <c r="BQ578" s="72">
        <f t="shared" ca="1" si="780"/>
        <v>-2.630751454478065</v>
      </c>
      <c r="BR578" s="72">
        <f t="shared" ca="1" si="781"/>
        <v>0.51064883174489828</v>
      </c>
      <c r="BS578" s="72">
        <f t="shared" ca="1" si="782"/>
        <v>3.6522414853346916</v>
      </c>
      <c r="BT578" s="72">
        <f t="shared" ca="1" si="783"/>
        <v>209.26904471050415</v>
      </c>
      <c r="BU578" s="72">
        <f t="shared" ca="1" si="784"/>
        <v>29.258022872268764</v>
      </c>
      <c r="BV578" s="72">
        <f t="shared" ca="1" si="785"/>
        <v>209.25802287226884</v>
      </c>
    </row>
    <row r="579" spans="1:74">
      <c r="A579" s="13">
        <f ca="1">'MGRS to'!AO579</f>
        <v>35.785782319552318</v>
      </c>
      <c r="B579" s="13">
        <f ca="1">'MGRS to'!AP579</f>
        <v>-5.8469419349696174</v>
      </c>
      <c r="C579" s="19">
        <f t="shared" ca="1" si="714"/>
        <v>0.62457972687816155</v>
      </c>
      <c r="D579" s="19">
        <f t="shared" ca="1" si="715"/>
        <v>-0.10204838793814799</v>
      </c>
      <c r="E579" s="19">
        <f t="shared" ca="1" si="716"/>
        <v>0.62302279086355949</v>
      </c>
      <c r="F579" s="19">
        <f t="shared" ca="1" si="717"/>
        <v>0.62298746476232358</v>
      </c>
      <c r="G579" s="19">
        <f t="shared" ca="1" si="718"/>
        <v>-1.5430344060967244E-3</v>
      </c>
      <c r="H579" s="19">
        <f t="shared" ca="1" si="719"/>
        <v>-1.5430344060967244E-3</v>
      </c>
      <c r="I579" s="19">
        <f t="shared" ca="1" si="720"/>
        <v>0</v>
      </c>
      <c r="J579" s="19">
        <f t="shared" ca="1" si="721"/>
        <v>1.2536399771919766E-3</v>
      </c>
      <c r="K579" s="19">
        <f t="shared" ca="1" si="722"/>
        <v>0.99999921419309512</v>
      </c>
      <c r="L579" s="19">
        <f t="shared" ca="1" si="723"/>
        <v>1.2536403055650634E-3</v>
      </c>
      <c r="M579" s="19">
        <f t="shared" ca="1" si="724"/>
        <v>-0.81180611932245106</v>
      </c>
      <c r="N579" s="19">
        <f t="shared" ca="1" si="725"/>
        <v>1.8118061193224511</v>
      </c>
      <c r="O579" s="19">
        <f t="shared" ca="1" si="726"/>
        <v>0.62418971483514452</v>
      </c>
      <c r="P579" s="72">
        <f t="shared" ca="1" si="727"/>
        <v>1.5168335105414238E-3</v>
      </c>
      <c r="Q579" s="72">
        <f t="shared" ca="1" si="728"/>
        <v>-1.5464446566164577E-3</v>
      </c>
      <c r="R579" s="72">
        <f t="shared" ca="1" si="729"/>
        <v>-3.410250519733345E-6</v>
      </c>
      <c r="S579" s="19">
        <f t="shared" ca="1" si="730"/>
        <v>1.2564084396752692E-3</v>
      </c>
      <c r="T579" s="19">
        <f t="shared" ca="1" si="731"/>
        <v>0.99999921071860487</v>
      </c>
      <c r="U579" s="19">
        <f t="shared" ca="1" si="732"/>
        <v>1.256408770228642E-3</v>
      </c>
      <c r="V579" s="19">
        <f t="shared" ca="1" si="733"/>
        <v>-0.8118075389041608</v>
      </c>
      <c r="W579" s="19">
        <f t="shared" ca="1" si="734"/>
        <v>1.8118075389041608</v>
      </c>
      <c r="X579" s="19">
        <f t="shared" ca="1" si="735"/>
        <v>0.62419000581372408</v>
      </c>
      <c r="Y579" s="72">
        <f t="shared" ca="1" si="736"/>
        <v>1.5168346935857929E-3</v>
      </c>
      <c r="Z579" s="72">
        <f t="shared" ca="1" si="737"/>
        <v>-1.5464521935873653E-3</v>
      </c>
      <c r="AA579" s="72">
        <f t="shared" ca="1" si="738"/>
        <v>-7.5369709076275604E-9</v>
      </c>
      <c r="AB579" s="19">
        <f t="shared" ca="1" si="739"/>
        <v>1.2564145582402546E-3</v>
      </c>
      <c r="AC579" s="19">
        <f t="shared" ca="1" si="740"/>
        <v>0.99999921071091746</v>
      </c>
      <c r="AD579" s="19">
        <f t="shared" ca="1" si="741"/>
        <v>1.2564148887984569E-3</v>
      </c>
      <c r="AE579" s="19">
        <f t="shared" ca="1" si="742"/>
        <v>-0.81180754203117633</v>
      </c>
      <c r="AF579" s="19">
        <f t="shared" ca="1" si="743"/>
        <v>1.8118075420311763</v>
      </c>
      <c r="AG579" s="19">
        <f t="shared" ca="1" si="744"/>
        <v>0.62419000645464928</v>
      </c>
      <c r="AH579" s="72">
        <f t="shared" ca="1" si="745"/>
        <v>1.5168346961917704E-3</v>
      </c>
      <c r="AI579" s="72">
        <f t="shared" ca="1" si="746"/>
        <v>-1.5464522102447721E-3</v>
      </c>
      <c r="AJ579" s="72">
        <f t="shared" ca="1" si="747"/>
        <v>-1.6657406790715479E-11</v>
      </c>
      <c r="AK579" s="19">
        <f t="shared" ca="1" si="748"/>
        <v>1.2564145717628521E-3</v>
      </c>
      <c r="AL579" s="19">
        <f t="shared" ca="1" si="749"/>
        <v>0.99999921071090037</v>
      </c>
      <c r="AM579" s="19">
        <f t="shared" ca="1" si="750"/>
        <v>1.2564149023210653E-3</v>
      </c>
      <c r="AN579" s="19">
        <f t="shared" ca="1" si="751"/>
        <v>-0.81180754203808747</v>
      </c>
      <c r="AO579" s="19">
        <f t="shared" ca="1" si="752"/>
        <v>0.34096851469007883</v>
      </c>
      <c r="AP579" s="19">
        <f t="shared" ca="1" si="753"/>
        <v>0.65903148530992117</v>
      </c>
      <c r="AQ579" s="72">
        <f t="shared" ca="1" si="754"/>
        <v>2.8651390764322719E-4</v>
      </c>
      <c r="AR579" s="72">
        <f t="shared" ca="1" si="755"/>
        <v>-1.54645382846642E-3</v>
      </c>
      <c r="AS579" s="72">
        <f t="shared" ca="1" si="756"/>
        <v>-1.618221647826934E-9</v>
      </c>
      <c r="AT579" s="19">
        <f t="shared" ca="1" si="757"/>
        <v>1.2564158854463554E-3</v>
      </c>
      <c r="AU579" s="19">
        <f t="shared" ca="1" si="758"/>
        <v>0.99999921070924991</v>
      </c>
      <c r="AV579" s="19">
        <f t="shared" ca="1" si="759"/>
        <v>1.2564162160056053E-3</v>
      </c>
      <c r="AW579" s="19">
        <f t="shared" ca="1" si="760"/>
        <v>-0.81180754270946487</v>
      </c>
      <c r="AX579" s="19">
        <f t="shared" ca="1" si="761"/>
        <v>1.8118075427094649</v>
      </c>
      <c r="AY579" s="19">
        <f t="shared" ca="1" si="762"/>
        <v>0.62419000659367385</v>
      </c>
      <c r="AZ579" s="72">
        <f t="shared" ca="1" si="763"/>
        <v>1.5168346967570393E-3</v>
      </c>
      <c r="BA579" s="72">
        <f t="shared" ca="1" si="764"/>
        <v>-1.5464522138580071E-3</v>
      </c>
      <c r="BB579" s="72">
        <f t="shared" ca="1" si="765"/>
        <v>1.6146084128986632E-9</v>
      </c>
      <c r="BC579" s="19">
        <f t="shared" ca="1" si="766"/>
        <v>1.2564145746961023E-3</v>
      </c>
      <c r="BD579" s="19">
        <f t="shared" ca="1" si="767"/>
        <v>0.99999921071089681</v>
      </c>
      <c r="BE579" s="19">
        <f t="shared" ca="1" si="768"/>
        <v>1.2564149052543174E-3</v>
      </c>
      <c r="BF579" s="19">
        <f t="shared" ca="1" si="769"/>
        <v>-0.81180754203958572</v>
      </c>
      <c r="BG579" s="19">
        <f t="shared" ca="1" si="770"/>
        <v>1.8118075420395856</v>
      </c>
      <c r="BH579" s="19">
        <f t="shared" ca="1" si="771"/>
        <v>0.6241900064563729</v>
      </c>
      <c r="BI579" s="72">
        <f t="shared" ca="1" si="772"/>
        <v>1.5168346961987784E-3</v>
      </c>
      <c r="BJ579" s="72">
        <f t="shared" ca="1" si="773"/>
        <v>-1.5464522102895722E-3</v>
      </c>
      <c r="BK579" s="72">
        <f t="shared" ca="1" si="774"/>
        <v>3.5684348271419752E-12</v>
      </c>
      <c r="BL579" s="72">
        <f t="shared" ca="1" si="775"/>
        <v>1.2210671027207307E-2</v>
      </c>
      <c r="BM579" s="72">
        <f t="shared" ca="1" si="776"/>
        <v>1.0030457139929503</v>
      </c>
      <c r="BN579" s="72">
        <f t="shared" ca="1" si="777"/>
        <v>3.0341607435939821E-3</v>
      </c>
      <c r="BO579" s="72">
        <f t="shared" ca="1" si="778"/>
        <v>2.3788721810791658E-6</v>
      </c>
      <c r="BP579" s="72">
        <f t="shared" ca="1" si="779"/>
        <v>7995.8756582554715</v>
      </c>
      <c r="BQ579" s="72">
        <f t="shared" ca="1" si="780"/>
        <v>-1.5985900982351051</v>
      </c>
      <c r="BR579" s="72">
        <f t="shared" ca="1" si="781"/>
        <v>1.5421002338669167</v>
      </c>
      <c r="BS579" s="72">
        <f t="shared" ca="1" si="782"/>
        <v>4.6836928874567096</v>
      </c>
      <c r="BT579" s="72">
        <f t="shared" ca="1" si="783"/>
        <v>268.40753419972481</v>
      </c>
      <c r="BU579" s="72">
        <f t="shared" ca="1" si="784"/>
        <v>88.355834986711542</v>
      </c>
      <c r="BV579" s="72">
        <f t="shared" ca="1" si="785"/>
        <v>268.35583498671156</v>
      </c>
    </row>
    <row r="580" spans="1:74">
      <c r="A580" s="13">
        <f ca="1">'MGRS to'!AO580</f>
        <v>35.781667091648075</v>
      </c>
      <c r="B580" s="13">
        <f ca="1">'MGRS to'!AP580</f>
        <v>-5.8181148170415771</v>
      </c>
      <c r="C580" s="19">
        <f t="shared" ca="1" si="714"/>
        <v>0.62450790260176248</v>
      </c>
      <c r="D580" s="19">
        <f t="shared" ca="1" si="715"/>
        <v>-0.10154525981644302</v>
      </c>
      <c r="E580" s="19">
        <f t="shared" ca="1" si="716"/>
        <v>0.62298746476232358</v>
      </c>
      <c r="F580" s="19">
        <f t="shared" ca="1" si="717"/>
        <v>0.62291571707954863</v>
      </c>
      <c r="G580" s="19">
        <f t="shared" ca="1" si="718"/>
        <v>5.0312812170497101E-4</v>
      </c>
      <c r="H580" s="19">
        <f t="shared" ca="1" si="719"/>
        <v>5.0312812170497101E-4</v>
      </c>
      <c r="I580" s="19">
        <f t="shared" ca="1" si="720"/>
        <v>0</v>
      </c>
      <c r="J580" s="19">
        <f t="shared" ca="1" si="721"/>
        <v>4.1487158764488721E-4</v>
      </c>
      <c r="K580" s="19">
        <f t="shared" ca="1" si="722"/>
        <v>0.99999991394077925</v>
      </c>
      <c r="L580" s="19">
        <f t="shared" ca="1" si="723"/>
        <v>4.1487159954606279E-4</v>
      </c>
      <c r="M580" s="19">
        <f t="shared" ca="1" si="724"/>
        <v>0.79992266708514193</v>
      </c>
      <c r="N580" s="19">
        <f t="shared" ca="1" si="725"/>
        <v>0.20007733291485807</v>
      </c>
      <c r="O580" s="19">
        <f t="shared" ca="1" si="726"/>
        <v>-2.4026467763990542</v>
      </c>
      <c r="P580" s="72">
        <f t="shared" ca="1" si="727"/>
        <v>1.6818326293467967E-4</v>
      </c>
      <c r="Q580" s="72">
        <f t="shared" ca="1" si="728"/>
        <v>5.0424016601560283E-4</v>
      </c>
      <c r="R580" s="72">
        <f t="shared" ca="1" si="729"/>
        <v>1.1120443106318227E-6</v>
      </c>
      <c r="S580" s="19">
        <f t="shared" ca="1" si="730"/>
        <v>4.1576116635778655E-4</v>
      </c>
      <c r="T580" s="19">
        <f t="shared" ca="1" si="731"/>
        <v>0.99999991357132267</v>
      </c>
      <c r="U580" s="19">
        <f t="shared" ca="1" si="732"/>
        <v>4.1576117833568282E-4</v>
      </c>
      <c r="V580" s="19">
        <f t="shared" ca="1" si="733"/>
        <v>0.79997537604599023</v>
      </c>
      <c r="W580" s="19">
        <f t="shared" ca="1" si="734"/>
        <v>0.20002462395400977</v>
      </c>
      <c r="X580" s="19">
        <f t="shared" ca="1" si="735"/>
        <v>-2.4035434162303755</v>
      </c>
      <c r="Y580" s="72">
        <f t="shared" ca="1" si="736"/>
        <v>1.6813897846361159E-4</v>
      </c>
      <c r="Z580" s="72">
        <f t="shared" ca="1" si="737"/>
        <v>5.0424262392330377E-4</v>
      </c>
      <c r="AA580" s="72">
        <f t="shared" ca="1" si="738"/>
        <v>2.4579077009378308E-9</v>
      </c>
      <c r="AB580" s="19">
        <f t="shared" ca="1" si="739"/>
        <v>4.1576313262339782E-4</v>
      </c>
      <c r="AC580" s="19">
        <f t="shared" ca="1" si="740"/>
        <v>0.99999991357050511</v>
      </c>
      <c r="AD580" s="19">
        <f t="shared" ca="1" si="741"/>
        <v>4.1576314460146409E-4</v>
      </c>
      <c r="AE580" s="19">
        <f t="shared" ca="1" si="742"/>
        <v>0.79997549217192787</v>
      </c>
      <c r="AF580" s="19">
        <f t="shared" ca="1" si="743"/>
        <v>0.20002450782807213</v>
      </c>
      <c r="AG580" s="19">
        <f t="shared" ca="1" si="744"/>
        <v>-2.4035453921873629</v>
      </c>
      <c r="AH580" s="72">
        <f t="shared" ca="1" si="745"/>
        <v>1.6813888089810608E-4</v>
      </c>
      <c r="AI580" s="72">
        <f t="shared" ca="1" si="746"/>
        <v>5.0424262935592026E-4</v>
      </c>
      <c r="AJ580" s="72">
        <f t="shared" ca="1" si="747"/>
        <v>5.4326164877424588E-12</v>
      </c>
      <c r="AK580" s="19">
        <f t="shared" ca="1" si="748"/>
        <v>4.1576313696935148E-4</v>
      </c>
      <c r="AL580" s="19">
        <f t="shared" ca="1" si="749"/>
        <v>0.99999991357050333</v>
      </c>
      <c r="AM580" s="19">
        <f t="shared" ca="1" si="750"/>
        <v>4.1576314894741813E-4</v>
      </c>
      <c r="AN580" s="19">
        <f t="shared" ca="1" si="751"/>
        <v>0.79997549242860611</v>
      </c>
      <c r="AO580" s="19">
        <f t="shared" ca="1" si="752"/>
        <v>0.36003921151360918</v>
      </c>
      <c r="AP580" s="19">
        <f t="shared" ca="1" si="753"/>
        <v>0.63996078848639082</v>
      </c>
      <c r="AQ580" s="72">
        <f t="shared" ca="1" si="754"/>
        <v>3.0252443370564982E-4</v>
      </c>
      <c r="AR580" s="72">
        <f t="shared" ca="1" si="755"/>
        <v>5.0424314613867649E-4</v>
      </c>
      <c r="AS580" s="72">
        <f t="shared" ca="1" si="756"/>
        <v>5.1678275623644881E-10</v>
      </c>
      <c r="AT580" s="19">
        <f t="shared" ca="1" si="757"/>
        <v>4.1576355038286692E-4</v>
      </c>
      <c r="AU580" s="19">
        <f t="shared" ca="1" si="758"/>
        <v>0.99999991357033147</v>
      </c>
      <c r="AV580" s="19">
        <f t="shared" ca="1" si="759"/>
        <v>4.1576356236096924E-4</v>
      </c>
      <c r="AW580" s="19">
        <f t="shared" ca="1" si="760"/>
        <v>0.79997551684422696</v>
      </c>
      <c r="AX580" s="19">
        <f t="shared" ca="1" si="761"/>
        <v>0.20002448315577304</v>
      </c>
      <c r="AY580" s="19">
        <f t="shared" ca="1" si="762"/>
        <v>-2.4035458120025837</v>
      </c>
      <c r="AZ580" s="72">
        <f t="shared" ca="1" si="763"/>
        <v>1.6813886016918558E-4</v>
      </c>
      <c r="BA580" s="72">
        <f t="shared" ca="1" si="764"/>
        <v>5.0424263051015235E-4</v>
      </c>
      <c r="BB580" s="72">
        <f t="shared" ca="1" si="765"/>
        <v>-5.1562852414459986E-10</v>
      </c>
      <c r="BC580" s="19">
        <f t="shared" ca="1" si="766"/>
        <v>4.1576313789271817E-4</v>
      </c>
      <c r="BD580" s="19">
        <f t="shared" ca="1" si="767"/>
        <v>0.999999913570503</v>
      </c>
      <c r="BE580" s="19">
        <f t="shared" ca="1" si="768"/>
        <v>4.1576314987078487E-4</v>
      </c>
      <c r="BF580" s="19">
        <f t="shared" ca="1" si="769"/>
        <v>0.79997549248312039</v>
      </c>
      <c r="BG580" s="19">
        <f t="shared" ca="1" si="770"/>
        <v>0.20002450751687961</v>
      </c>
      <c r="BH580" s="19">
        <f t="shared" ca="1" si="771"/>
        <v>-2.4035453974825054</v>
      </c>
      <c r="BI580" s="72">
        <f t="shared" ca="1" si="772"/>
        <v>1.6813888063665157E-4</v>
      </c>
      <c r="BJ580" s="72">
        <f t="shared" ca="1" si="773"/>
        <v>5.0424262937047892E-4</v>
      </c>
      <c r="BK580" s="72">
        <f t="shared" ca="1" si="774"/>
        <v>-1.1396734250768148E-12</v>
      </c>
      <c r="BL580" s="72">
        <f t="shared" ca="1" si="775"/>
        <v>1.3480645167854193E-3</v>
      </c>
      <c r="BM580" s="72">
        <f t="shared" ca="1" si="776"/>
        <v>1.0003369309921053</v>
      </c>
      <c r="BN580" s="72">
        <f t="shared" ca="1" si="777"/>
        <v>3.3678914633899804E-4</v>
      </c>
      <c r="BO580" s="72">
        <f t="shared" ca="1" si="778"/>
        <v>-3.3643093896889798E-7</v>
      </c>
      <c r="BP580" s="72">
        <f t="shared" ca="1" si="779"/>
        <v>2645.9331698850656</v>
      </c>
      <c r="BQ580" s="72">
        <f t="shared" ca="1" si="780"/>
        <v>1.74483986744122</v>
      </c>
      <c r="BR580" s="72">
        <f t="shared" ca="1" si="781"/>
        <v>-1.396458593414897</v>
      </c>
      <c r="BS580" s="72">
        <f t="shared" ca="1" si="782"/>
        <v>1.7451340601748961</v>
      </c>
      <c r="BT580" s="72">
        <f t="shared" ca="1" si="783"/>
        <v>99.971960330547915</v>
      </c>
      <c r="BU580" s="72">
        <f t="shared" ca="1" si="784"/>
        <v>-80.011183667449004</v>
      </c>
      <c r="BV580" s="72">
        <f t="shared" ca="1" si="785"/>
        <v>99.988816332550982</v>
      </c>
    </row>
    <row r="581" spans="1:74">
      <c r="A581" s="13">
        <f ca="1">'MGRS to'!AO581</f>
        <v>35.774747960588591</v>
      </c>
      <c r="B581" s="13">
        <f ca="1">'MGRS to'!AP581</f>
        <v>-5.8064457409075239</v>
      </c>
      <c r="C581" s="19">
        <f t="shared" ca="1" si="714"/>
        <v>0.62438714098339743</v>
      </c>
      <c r="D581" s="19">
        <f t="shared" ca="1" si="715"/>
        <v>-0.1013415960172379</v>
      </c>
      <c r="E581" s="19">
        <f t="shared" ca="1" si="716"/>
        <v>0.62291571707954863</v>
      </c>
      <c r="F581" s="19">
        <f t="shared" ca="1" si="717"/>
        <v>0.62279508431567565</v>
      </c>
      <c r="G581" s="19">
        <f t="shared" ca="1" si="718"/>
        <v>2.0366379920512545E-4</v>
      </c>
      <c r="H581" s="19">
        <f t="shared" ca="1" si="719"/>
        <v>2.0366379920512545E-4</v>
      </c>
      <c r="I581" s="19">
        <f t="shared" ca="1" si="720"/>
        <v>0</v>
      </c>
      <c r="J581" s="19">
        <f t="shared" ca="1" si="721"/>
        <v>2.0473326775190053E-4</v>
      </c>
      <c r="K581" s="19">
        <f t="shared" ca="1" si="722"/>
        <v>0.99999997904214433</v>
      </c>
      <c r="L581" s="19">
        <f t="shared" ca="1" si="723"/>
        <v>2.0473326918215732E-4</v>
      </c>
      <c r="M581" s="19">
        <f t="shared" ca="1" si="724"/>
        <v>0.65624884907898196</v>
      </c>
      <c r="N581" s="19">
        <f t="shared" ca="1" si="725"/>
        <v>0.34375115092101804</v>
      </c>
      <c r="O581" s="19">
        <f t="shared" ca="1" si="726"/>
        <v>-0.979950220409048</v>
      </c>
      <c r="P581" s="72">
        <f t="shared" ca="1" si="727"/>
        <v>2.8885012493807155E-4</v>
      </c>
      <c r="Q581" s="72">
        <f t="shared" ca="1" si="728"/>
        <v>2.0411401163957234E-4</v>
      </c>
      <c r="R581" s="72">
        <f t="shared" ca="1" si="729"/>
        <v>4.5021243444688902E-7</v>
      </c>
      <c r="S581" s="19">
        <f t="shared" ca="1" si="730"/>
        <v>2.0502883234820195E-4</v>
      </c>
      <c r="T581" s="19">
        <f t="shared" ca="1" si="731"/>
        <v>0.99999997898158877</v>
      </c>
      <c r="U581" s="19">
        <f t="shared" ca="1" si="732"/>
        <v>2.0502883378466206E-4</v>
      </c>
      <c r="V581" s="19">
        <f t="shared" ca="1" si="733"/>
        <v>0.65675140727620573</v>
      </c>
      <c r="W581" s="19">
        <f t="shared" ca="1" si="734"/>
        <v>0.34324859272379427</v>
      </c>
      <c r="X581" s="19">
        <f t="shared" ca="1" si="735"/>
        <v>-0.98284911131408759</v>
      </c>
      <c r="Y581" s="72">
        <f t="shared" ca="1" si="736"/>
        <v>2.8842819467700935E-4</v>
      </c>
      <c r="Z581" s="72">
        <f t="shared" ca="1" si="737"/>
        <v>2.0411500686401491E-4</v>
      </c>
      <c r="AA581" s="72">
        <f t="shared" ca="1" si="738"/>
        <v>9.9522444257059417E-10</v>
      </c>
      <c r="AB581" s="19">
        <f t="shared" ca="1" si="739"/>
        <v>2.0502948596379651E-4</v>
      </c>
      <c r="AC581" s="19">
        <f t="shared" ca="1" si="740"/>
        <v>0.99999997898145476</v>
      </c>
      <c r="AD581" s="19">
        <f t="shared" ca="1" si="741"/>
        <v>2.0502948740027036E-4</v>
      </c>
      <c r="AE581" s="19">
        <f t="shared" ca="1" si="742"/>
        <v>0.65675251580713523</v>
      </c>
      <c r="AF581" s="19">
        <f t="shared" ca="1" si="743"/>
        <v>0.34324748419286477</v>
      </c>
      <c r="AG581" s="19">
        <f t="shared" ca="1" si="744"/>
        <v>-0.98285551500149204</v>
      </c>
      <c r="AH581" s="72">
        <f t="shared" ca="1" si="745"/>
        <v>2.8842726399208867E-4</v>
      </c>
      <c r="AI581" s="72">
        <f t="shared" ca="1" si="746"/>
        <v>2.0411500906402456E-4</v>
      </c>
      <c r="AJ581" s="72">
        <f t="shared" ca="1" si="747"/>
        <v>2.2000096514505907E-12</v>
      </c>
      <c r="AK581" s="19">
        <f t="shared" ca="1" si="748"/>
        <v>2.0502948740865293E-4</v>
      </c>
      <c r="AL581" s="19">
        <f t="shared" ca="1" si="749"/>
        <v>0.99999997898145443</v>
      </c>
      <c r="AM581" s="19">
        <f t="shared" ca="1" si="750"/>
        <v>2.050294888451268E-4</v>
      </c>
      <c r="AN581" s="19">
        <f t="shared" ca="1" si="751"/>
        <v>0.65675251825762215</v>
      </c>
      <c r="AO581" s="19">
        <f t="shared" ca="1" si="752"/>
        <v>0.56867612976227166</v>
      </c>
      <c r="AP581" s="19">
        <f t="shared" ca="1" si="753"/>
        <v>0.43132387023772834</v>
      </c>
      <c r="AQ581" s="72">
        <f t="shared" ca="1" si="754"/>
        <v>4.7758238751037551E-4</v>
      </c>
      <c r="AR581" s="72">
        <f t="shared" ca="1" si="755"/>
        <v>2.0411514466963426E-4</v>
      </c>
      <c r="AS581" s="72">
        <f t="shared" ca="1" si="756"/>
        <v>1.3560560969483673E-10</v>
      </c>
      <c r="AT581" s="19">
        <f t="shared" ca="1" si="757"/>
        <v>2.0502957646799621E-4</v>
      </c>
      <c r="AU581" s="19">
        <f t="shared" ca="1" si="758"/>
        <v>0.99999997898143622</v>
      </c>
      <c r="AV581" s="19">
        <f t="shared" ca="1" si="759"/>
        <v>2.0502957790447196E-4</v>
      </c>
      <c r="AW581" s="19">
        <f t="shared" ca="1" si="760"/>
        <v>0.65675266930110354</v>
      </c>
      <c r="AX581" s="19">
        <f t="shared" ca="1" si="761"/>
        <v>0.34324733069889646</v>
      </c>
      <c r="AY581" s="19">
        <f t="shared" ca="1" si="762"/>
        <v>-0.98285640169845223</v>
      </c>
      <c r="AZ581" s="72">
        <f t="shared" ca="1" si="763"/>
        <v>2.8842713512376543E-4</v>
      </c>
      <c r="BA581" s="72">
        <f t="shared" ca="1" si="764"/>
        <v>2.0411500936865301E-4</v>
      </c>
      <c r="BB581" s="72">
        <f t="shared" ca="1" si="765"/>
        <v>-1.3530098124780315E-10</v>
      </c>
      <c r="BC581" s="19">
        <f t="shared" ca="1" si="766"/>
        <v>2.0502948760873574E-4</v>
      </c>
      <c r="BD581" s="19">
        <f t="shared" ca="1" si="767"/>
        <v>0.99999997898145443</v>
      </c>
      <c r="BE581" s="19">
        <f t="shared" ca="1" si="768"/>
        <v>2.0502948904520962E-4</v>
      </c>
      <c r="BF581" s="19">
        <f t="shared" ca="1" si="769"/>
        <v>0.65675251859687545</v>
      </c>
      <c r="BG581" s="19">
        <f t="shared" ca="1" si="770"/>
        <v>0.34324748140312455</v>
      </c>
      <c r="BH581" s="19">
        <f t="shared" ca="1" si="771"/>
        <v>-0.9828555311171292</v>
      </c>
      <c r="BI581" s="72">
        <f t="shared" ca="1" si="772"/>
        <v>2.8842726164991762E-4</v>
      </c>
      <c r="BJ581" s="72">
        <f t="shared" ca="1" si="773"/>
        <v>2.0411500906956123E-4</v>
      </c>
      <c r="BK581" s="72">
        <f t="shared" ca="1" si="774"/>
        <v>-2.9909177890440064E-13</v>
      </c>
      <c r="BL581" s="72">
        <f t="shared" ca="1" si="775"/>
        <v>2.3133152827108819E-3</v>
      </c>
      <c r="BM581" s="72">
        <f t="shared" ca="1" si="776"/>
        <v>1.000578078213991</v>
      </c>
      <c r="BN581" s="72">
        <f t="shared" ca="1" si="777"/>
        <v>5.7766078552877898E-4</v>
      </c>
      <c r="BO581" s="72">
        <f t="shared" ca="1" si="778"/>
        <v>-1.1639100985776057E-7</v>
      </c>
      <c r="BP581" s="72">
        <f t="shared" ca="1" si="779"/>
        <v>1304.8153973683991</v>
      </c>
      <c r="BQ581" s="72">
        <f t="shared" ca="1" si="780"/>
        <v>2.2018827761985067</v>
      </c>
      <c r="BR581" s="72">
        <f t="shared" ca="1" si="781"/>
        <v>-0.93959080552491459</v>
      </c>
      <c r="BS581" s="72">
        <f t="shared" ca="1" si="782"/>
        <v>2.2020018480648784</v>
      </c>
      <c r="BT581" s="72">
        <f t="shared" ca="1" si="783"/>
        <v>126.15859005872323</v>
      </c>
      <c r="BU581" s="72">
        <f t="shared" ca="1" si="784"/>
        <v>-53.834587625874917</v>
      </c>
      <c r="BV581" s="72">
        <f t="shared" ca="1" si="785"/>
        <v>126.16541237412508</v>
      </c>
    </row>
    <row r="582" spans="1:74">
      <c r="A582" s="13">
        <f ca="1">'MGRS to'!AO582</f>
        <v>35.780322502065282</v>
      </c>
      <c r="B582" s="13">
        <f ca="1">'MGRS to'!AP582</f>
        <v>-5.816264462236532</v>
      </c>
      <c r="C582" s="19">
        <f t="shared" ca="1" si="714"/>
        <v>0.62448443508645479</v>
      </c>
      <c r="D582" s="19">
        <f t="shared" ca="1" si="715"/>
        <v>-0.10151296503276487</v>
      </c>
      <c r="E582" s="19">
        <f t="shared" ca="1" si="716"/>
        <v>0.62279508431567565</v>
      </c>
      <c r="F582" s="19">
        <f t="shared" ca="1" si="717"/>
        <v>0.62289227459717944</v>
      </c>
      <c r="G582" s="19">
        <f t="shared" ca="1" si="718"/>
        <v>-1.7136901552697315E-4</v>
      </c>
      <c r="H582" s="19">
        <f t="shared" ca="1" si="719"/>
        <v>-1.7136901552697315E-4</v>
      </c>
      <c r="I582" s="19">
        <f t="shared" ca="1" si="720"/>
        <v>0</v>
      </c>
      <c r="J582" s="19">
        <f t="shared" ca="1" si="721"/>
        <v>1.6976383962582356E-4</v>
      </c>
      <c r="K582" s="19">
        <f t="shared" ca="1" si="722"/>
        <v>0.99999998559011927</v>
      </c>
      <c r="L582" s="19">
        <f t="shared" ca="1" si="723"/>
        <v>1.6976384044124911E-4</v>
      </c>
      <c r="M582" s="19">
        <f t="shared" ca="1" si="724"/>
        <v>-0.6659437670261702</v>
      </c>
      <c r="N582" s="19">
        <f t="shared" ca="1" si="725"/>
        <v>1.6659437670261701</v>
      </c>
      <c r="O582" s="19">
        <f t="shared" ca="1" si="726"/>
        <v>0.5914700211974494</v>
      </c>
      <c r="P582" s="72">
        <f t="shared" ca="1" si="727"/>
        <v>1.3952305806729324E-3</v>
      </c>
      <c r="Q582" s="72">
        <f t="shared" ca="1" si="728"/>
        <v>-1.7174784505042523E-4</v>
      </c>
      <c r="R582" s="72">
        <f t="shared" ca="1" si="729"/>
        <v>-3.7882952345208703E-7</v>
      </c>
      <c r="S582" s="19">
        <f t="shared" ca="1" si="730"/>
        <v>1.7001621004054211E-4</v>
      </c>
      <c r="T582" s="19">
        <f t="shared" ca="1" si="731"/>
        <v>0.99999998554724401</v>
      </c>
      <c r="U582" s="19">
        <f t="shared" ca="1" si="732"/>
        <v>1.7001621085960974E-4</v>
      </c>
      <c r="V582" s="19">
        <f t="shared" ca="1" si="733"/>
        <v>-0.66642520117489845</v>
      </c>
      <c r="W582" s="19">
        <f t="shared" ca="1" si="734"/>
        <v>1.6664252011748983</v>
      </c>
      <c r="X582" s="19">
        <f t="shared" ca="1" si="735"/>
        <v>0.59158804641937368</v>
      </c>
      <c r="Y582" s="72">
        <f t="shared" ca="1" si="736"/>
        <v>1.3956320915518318E-3</v>
      </c>
      <c r="Z582" s="72">
        <f t="shared" ca="1" si="737"/>
        <v>-1.7174868249374581E-4</v>
      </c>
      <c r="AA582" s="72">
        <f t="shared" ca="1" si="738"/>
        <v>-8.3744332058125967E-10</v>
      </c>
      <c r="AB582" s="19">
        <f t="shared" ca="1" si="739"/>
        <v>1.7001676813432759E-4</v>
      </c>
      <c r="AC582" s="19">
        <f t="shared" ca="1" si="740"/>
        <v>0.99999998554714908</v>
      </c>
      <c r="AD582" s="19">
        <f t="shared" ca="1" si="741"/>
        <v>1.7001676895340328E-4</v>
      </c>
      <c r="AE582" s="19">
        <f t="shared" ca="1" si="742"/>
        <v>-0.66642626306209751</v>
      </c>
      <c r="AF582" s="19">
        <f t="shared" ca="1" si="743"/>
        <v>1.6664262630620974</v>
      </c>
      <c r="AG582" s="19">
        <f t="shared" ca="1" si="744"/>
        <v>0.59158830666926387</v>
      </c>
      <c r="AH582" s="72">
        <f t="shared" ca="1" si="745"/>
        <v>1.395632977153204E-3</v>
      </c>
      <c r="AI582" s="72">
        <f t="shared" ca="1" si="746"/>
        <v>-1.7174868434500416E-4</v>
      </c>
      <c r="AJ582" s="72">
        <f t="shared" ca="1" si="747"/>
        <v>-1.8512583501752167E-12</v>
      </c>
      <c r="AK582" s="19">
        <f t="shared" ca="1" si="748"/>
        <v>1.7001676936806385E-4</v>
      </c>
      <c r="AL582" s="19">
        <f t="shared" ca="1" si="749"/>
        <v>0.99999998554714886</v>
      </c>
      <c r="AM582" s="19">
        <f t="shared" ca="1" si="750"/>
        <v>1.7001677018713956E-4</v>
      </c>
      <c r="AN582" s="19">
        <f t="shared" ca="1" si="751"/>
        <v>-0.66642626540946603</v>
      </c>
      <c r="AO582" s="19">
        <f t="shared" ca="1" si="752"/>
        <v>0.55587603277239195</v>
      </c>
      <c r="AP582" s="19">
        <f t="shared" ca="1" si="753"/>
        <v>0.44412396722760805</v>
      </c>
      <c r="AQ582" s="72">
        <f t="shared" ca="1" si="754"/>
        <v>4.6684767929134718E-4</v>
      </c>
      <c r="AR582" s="72">
        <f t="shared" ca="1" si="755"/>
        <v>-1.7174880255365393E-4</v>
      </c>
      <c r="AS582" s="72">
        <f t="shared" ca="1" si="756"/>
        <v>-1.1820864976425614E-10</v>
      </c>
      <c r="AT582" s="19">
        <f t="shared" ca="1" si="757"/>
        <v>1.7001684814541202E-4</v>
      </c>
      <c r="AU582" s="19">
        <f t="shared" ca="1" si="758"/>
        <v>0.99999998554713554</v>
      </c>
      <c r="AV582" s="19">
        <f t="shared" ca="1" si="759"/>
        <v>1.7001684896448884E-4</v>
      </c>
      <c r="AW582" s="19">
        <f t="shared" ca="1" si="760"/>
        <v>-0.66642641529851077</v>
      </c>
      <c r="AX582" s="19">
        <f t="shared" ca="1" si="761"/>
        <v>1.6664264152985107</v>
      </c>
      <c r="AY582" s="19">
        <f t="shared" ca="1" si="762"/>
        <v>0.59158834397970606</v>
      </c>
      <c r="AZ582" s="72">
        <f t="shared" ca="1" si="763"/>
        <v>1.3956331041165729E-3</v>
      </c>
      <c r="BA582" s="72">
        <f t="shared" ca="1" si="764"/>
        <v>-1.7174868461040948E-4</v>
      </c>
      <c r="BB582" s="72">
        <f t="shared" ca="1" si="765"/>
        <v>1.1794324444500646E-10</v>
      </c>
      <c r="BC582" s="19">
        <f t="shared" ca="1" si="766"/>
        <v>1.7001676954492458E-4</v>
      </c>
      <c r="BD582" s="19">
        <f t="shared" ca="1" si="767"/>
        <v>0.99999998554714886</v>
      </c>
      <c r="BE582" s="19">
        <f t="shared" ca="1" si="768"/>
        <v>1.7001677036400029E-4</v>
      </c>
      <c r="BF582" s="19">
        <f t="shared" ca="1" si="769"/>
        <v>-0.66642626574604968</v>
      </c>
      <c r="BG582" s="19">
        <f t="shared" ca="1" si="770"/>
        <v>1.6664262657460496</v>
      </c>
      <c r="BH582" s="19">
        <f t="shared" ca="1" si="771"/>
        <v>0.59158830732705292</v>
      </c>
      <c r="BI582" s="72">
        <f t="shared" ca="1" si="772"/>
        <v>1.3956329793915882E-3</v>
      </c>
      <c r="BJ582" s="72">
        <f t="shared" ca="1" si="773"/>
        <v>-1.7174868434968328E-4</v>
      </c>
      <c r="BK582" s="72">
        <f t="shared" ca="1" si="774"/>
        <v>2.6072620082882858E-13</v>
      </c>
      <c r="BL582" s="72">
        <f t="shared" ca="1" si="775"/>
        <v>1.1230874389239059E-2</v>
      </c>
      <c r="BM582" s="72">
        <f t="shared" ca="1" si="776"/>
        <v>1.0028018336321405</v>
      </c>
      <c r="BN582" s="72">
        <f t="shared" ca="1" si="777"/>
        <v>2.7920536695946992E-3</v>
      </c>
      <c r="BO582" s="72">
        <f t="shared" ca="1" si="778"/>
        <v>2.8072471424864693E-7</v>
      </c>
      <c r="BP582" s="72">
        <f t="shared" ca="1" si="779"/>
        <v>1081.9930954317424</v>
      </c>
      <c r="BQ582" s="72">
        <f t="shared" ca="1" si="780"/>
        <v>-0.96015181513956138</v>
      </c>
      <c r="BR582" s="72">
        <f t="shared" ca="1" si="781"/>
        <v>2.1813406493330625</v>
      </c>
      <c r="BS582" s="72">
        <f t="shared" ca="1" si="782"/>
        <v>5.3229333029228556</v>
      </c>
      <c r="BT582" s="72">
        <f t="shared" ca="1" si="783"/>
        <v>304.98735330067791</v>
      </c>
      <c r="BU582" s="72">
        <f t="shared" ca="1" si="784"/>
        <v>124.98161288711098</v>
      </c>
      <c r="BV582" s="72">
        <f t="shared" ca="1" si="785"/>
        <v>304.98161288711094</v>
      </c>
    </row>
    <row r="583" spans="1:74">
      <c r="A583" s="13">
        <f ca="1">'MGRS to'!AO583</f>
        <v>35.780731811215738</v>
      </c>
      <c r="B583" s="13">
        <f ca="1">'MGRS to'!AP583</f>
        <v>-5.8222516117632299</v>
      </c>
      <c r="C583" s="19">
        <f t="shared" ca="1" si="714"/>
        <v>0.6244915788787887</v>
      </c>
      <c r="D583" s="19">
        <f t="shared" ca="1" si="715"/>
        <v>-0.10161746050481497</v>
      </c>
      <c r="E583" s="19">
        <f t="shared" ca="1" si="716"/>
        <v>0.62289227459717944</v>
      </c>
      <c r="F583" s="19">
        <f t="shared" ca="1" si="717"/>
        <v>0.62289941076881672</v>
      </c>
      <c r="G583" s="19">
        <f t="shared" ca="1" si="718"/>
        <v>-1.0449547205010346E-4</v>
      </c>
      <c r="H583" s="19">
        <f t="shared" ca="1" si="719"/>
        <v>-1.0449547205010346E-4</v>
      </c>
      <c r="I583" s="19">
        <f t="shared" ca="1" si="720"/>
        <v>0</v>
      </c>
      <c r="J583" s="19">
        <f t="shared" ca="1" si="721"/>
        <v>8.5169921799601938E-5</v>
      </c>
      <c r="K583" s="19">
        <f t="shared" ca="1" si="722"/>
        <v>0.99999999637304215</v>
      </c>
      <c r="L583" s="19">
        <f t="shared" ca="1" si="723"/>
        <v>8.516992190257118E-5</v>
      </c>
      <c r="M583" s="19">
        <f t="shared" ca="1" si="724"/>
        <v>-0.80933650524485157</v>
      </c>
      <c r="N583" s="19">
        <f t="shared" ca="1" si="725"/>
        <v>1.8093365052448516</v>
      </c>
      <c r="O583" s="19">
        <f t="shared" ca="1" si="726"/>
        <v>0.62379202527736599</v>
      </c>
      <c r="P583" s="72">
        <f t="shared" ca="1" si="727"/>
        <v>1.5147753822437201E-3</v>
      </c>
      <c r="Q583" s="72">
        <f t="shared" ca="1" si="728"/>
        <v>-1.0472645316344542E-4</v>
      </c>
      <c r="R583" s="72">
        <f t="shared" ca="1" si="729"/>
        <v>-2.3098111334196624E-7</v>
      </c>
      <c r="S583" s="19">
        <f t="shared" ca="1" si="730"/>
        <v>8.5356864693278027E-5</v>
      </c>
      <c r="T583" s="19">
        <f t="shared" ca="1" si="731"/>
        <v>0.99999999635710268</v>
      </c>
      <c r="U583" s="19">
        <f t="shared" ca="1" si="732"/>
        <v>8.5356864796926806E-5</v>
      </c>
      <c r="V583" s="19">
        <f t="shared" ca="1" si="733"/>
        <v>-0.80934902333578673</v>
      </c>
      <c r="W583" s="19">
        <f t="shared" ca="1" si="734"/>
        <v>1.8093490233357867</v>
      </c>
      <c r="X583" s="19">
        <f t="shared" ca="1" si="735"/>
        <v>0.62379462807908737</v>
      </c>
      <c r="Y583" s="72">
        <f t="shared" ca="1" si="736"/>
        <v>1.5147858146418536E-3</v>
      </c>
      <c r="Z583" s="72">
        <f t="shared" ca="1" si="737"/>
        <v>-1.0472696373365385E-4</v>
      </c>
      <c r="AA583" s="72">
        <f t="shared" ca="1" si="738"/>
        <v>-5.1057020842627289E-10</v>
      </c>
      <c r="AB583" s="19">
        <f t="shared" ca="1" si="739"/>
        <v>8.5357277922785876E-5</v>
      </c>
      <c r="AC583" s="19">
        <f t="shared" ca="1" si="740"/>
        <v>0.99999999635706738</v>
      </c>
      <c r="AD583" s="19">
        <f t="shared" ca="1" si="741"/>
        <v>8.5357278026436146E-5</v>
      </c>
      <c r="AE583" s="19">
        <f t="shared" ca="1" si="742"/>
        <v>-0.80934905091519582</v>
      </c>
      <c r="AF583" s="19">
        <f t="shared" ca="1" si="743"/>
        <v>1.8093490509151957</v>
      </c>
      <c r="AG583" s="19">
        <f t="shared" ca="1" si="744"/>
        <v>0.6237946338134468</v>
      </c>
      <c r="AH583" s="72">
        <f t="shared" ca="1" si="745"/>
        <v>1.5147858376261382E-3</v>
      </c>
      <c r="AI583" s="72">
        <f t="shared" ca="1" si="746"/>
        <v>-1.0472696486223935E-4</v>
      </c>
      <c r="AJ583" s="72">
        <f t="shared" ca="1" si="747"/>
        <v>-1.12858550629924E-12</v>
      </c>
      <c r="AK583" s="19">
        <f t="shared" ca="1" si="748"/>
        <v>8.5357278836205457E-5</v>
      </c>
      <c r="AL583" s="19">
        <f t="shared" ca="1" si="749"/>
        <v>0.99999999635706738</v>
      </c>
      <c r="AM583" s="19">
        <f t="shared" ca="1" si="750"/>
        <v>8.5357278939855741E-5</v>
      </c>
      <c r="AN583" s="19">
        <f t="shared" ca="1" si="751"/>
        <v>-0.8093490509761585</v>
      </c>
      <c r="AO583" s="19">
        <f t="shared" ca="1" si="752"/>
        <v>0.34495411368399154</v>
      </c>
      <c r="AP583" s="19">
        <f t="shared" ca="1" si="753"/>
        <v>0.65504588631600846</v>
      </c>
      <c r="AQ583" s="72">
        <f t="shared" ca="1" si="754"/>
        <v>2.8986008601751892E-4</v>
      </c>
      <c r="AR583" s="72">
        <f t="shared" ca="1" si="755"/>
        <v>-1.0472707389461875E-4</v>
      </c>
      <c r="AS583" s="72">
        <f t="shared" ca="1" si="756"/>
        <v>-1.0903237939786405E-10</v>
      </c>
      <c r="AT583" s="19">
        <f t="shared" ca="1" si="757"/>
        <v>8.5357367081456082E-5</v>
      </c>
      <c r="AU583" s="19">
        <f t="shared" ca="1" si="758"/>
        <v>0.99999999635705983</v>
      </c>
      <c r="AV583" s="19">
        <f t="shared" ca="1" si="759"/>
        <v>8.5357367185106691E-5</v>
      </c>
      <c r="AW583" s="19">
        <f t="shared" ca="1" si="760"/>
        <v>-0.80934905686572134</v>
      </c>
      <c r="AX583" s="19">
        <f t="shared" ca="1" si="761"/>
        <v>1.8093490568657213</v>
      </c>
      <c r="AY583" s="19">
        <f t="shared" ca="1" si="762"/>
        <v>0.62379463505069066</v>
      </c>
      <c r="AZ583" s="72">
        <f t="shared" ca="1" si="763"/>
        <v>1.514785842585221E-3</v>
      </c>
      <c r="BA583" s="72">
        <f t="shared" ca="1" si="764"/>
        <v>-1.0472696510574371E-4</v>
      </c>
      <c r="BB583" s="72">
        <f t="shared" ca="1" si="765"/>
        <v>1.0878887504381374E-10</v>
      </c>
      <c r="BC583" s="19">
        <f t="shared" ca="1" si="766"/>
        <v>8.5357279033284464E-5</v>
      </c>
      <c r="BD583" s="19">
        <f t="shared" ca="1" si="767"/>
        <v>0.99999999635706738</v>
      </c>
      <c r="BE583" s="19">
        <f t="shared" ca="1" si="768"/>
        <v>8.5357279136934747E-5</v>
      </c>
      <c r="BF583" s="19">
        <f t="shared" ca="1" si="769"/>
        <v>-0.80934905098932131</v>
      </c>
      <c r="BG583" s="19">
        <f t="shared" ca="1" si="770"/>
        <v>1.8093490509893213</v>
      </c>
      <c r="BH583" s="19">
        <f t="shared" ca="1" si="771"/>
        <v>0.62379463382885936</v>
      </c>
      <c r="BI583" s="72">
        <f t="shared" ca="1" si="772"/>
        <v>1.5147858376879134E-3</v>
      </c>
      <c r="BJ583" s="72">
        <f t="shared" ca="1" si="773"/>
        <v>-1.0472696486527229E-4</v>
      </c>
      <c r="BK583" s="72">
        <f t="shared" ca="1" si="774"/>
        <v>2.4047142044552466E-13</v>
      </c>
      <c r="BL583" s="72">
        <f t="shared" ca="1" si="775"/>
        <v>1.2194102034783137E-2</v>
      </c>
      <c r="BM583" s="72">
        <f t="shared" ca="1" si="776"/>
        <v>1.0030415905560663</v>
      </c>
      <c r="BN583" s="72">
        <f t="shared" ca="1" si="777"/>
        <v>3.0300685114691248E-3</v>
      </c>
      <c r="BO583" s="72">
        <f t="shared" ca="1" si="778"/>
        <v>1.6129353288507278E-7</v>
      </c>
      <c r="BP583" s="72">
        <f t="shared" ca="1" si="779"/>
        <v>543.21701217714349</v>
      </c>
      <c r="BQ583" s="72">
        <f t="shared" ca="1" si="780"/>
        <v>-1.4866950072096849</v>
      </c>
      <c r="BR583" s="72">
        <f t="shared" ca="1" si="781"/>
        <v>1.6548365497597273</v>
      </c>
      <c r="BS583" s="72">
        <f t="shared" ca="1" si="782"/>
        <v>4.7964292033495202</v>
      </c>
      <c r="BT583" s="72">
        <f t="shared" ca="1" si="783"/>
        <v>274.81865066371353</v>
      </c>
      <c r="BU583" s="72">
        <f t="shared" ca="1" si="784"/>
        <v>94.815150085223223</v>
      </c>
      <c r="BV583" s="72">
        <f t="shared" ca="1" si="785"/>
        <v>274.81515008522319</v>
      </c>
    </row>
    <row r="584" spans="1:74">
      <c r="A584" s="13">
        <f ca="1">'MGRS to'!AO584</f>
        <v>35.763554100957762</v>
      </c>
      <c r="B584" s="13">
        <f ca="1">'MGRS to'!AP584</f>
        <v>-5.7952261951871513</v>
      </c>
      <c r="C584" s="19">
        <f t="shared" ca="1" si="714"/>
        <v>0.62419177127683345</v>
      </c>
      <c r="D584" s="19">
        <f t="shared" ca="1" si="715"/>
        <v>-0.10114577800383934</v>
      </c>
      <c r="E584" s="19">
        <f t="shared" ca="1" si="716"/>
        <v>0.62289941076881672</v>
      </c>
      <c r="F584" s="19">
        <f t="shared" ca="1" si="717"/>
        <v>0.62259992326791491</v>
      </c>
      <c r="G584" s="19">
        <f t="shared" ca="1" si="718"/>
        <v>4.7168250097563702E-4</v>
      </c>
      <c r="H584" s="19">
        <f t="shared" ca="1" si="719"/>
        <v>4.7168250097563702E-4</v>
      </c>
      <c r="I584" s="19">
        <f t="shared" ca="1" si="720"/>
        <v>0</v>
      </c>
      <c r="J584" s="19">
        <f t="shared" ca="1" si="721"/>
        <v>4.8629913390255331E-4</v>
      </c>
      <c r="K584" s="19">
        <f t="shared" ca="1" si="722"/>
        <v>0.99999988175656918</v>
      </c>
      <c r="L584" s="19">
        <f t="shared" ca="1" si="723"/>
        <v>4.862991530697802E-4</v>
      </c>
      <c r="M584" s="19">
        <f t="shared" ca="1" si="724"/>
        <v>0.63996368312557472</v>
      </c>
      <c r="N584" s="19">
        <f t="shared" ca="1" si="725"/>
        <v>0.36003631687442528</v>
      </c>
      <c r="O584" s="19">
        <f t="shared" ca="1" si="726"/>
        <v>-0.88983652110087741</v>
      </c>
      <c r="P584" s="72">
        <f t="shared" ca="1" si="727"/>
        <v>3.0252200366977255E-4</v>
      </c>
      <c r="Q584" s="72">
        <f t="shared" ca="1" si="728"/>
        <v>4.7272534518012999E-4</v>
      </c>
      <c r="R584" s="72">
        <f t="shared" ca="1" si="729"/>
        <v>1.0428442044929675E-6</v>
      </c>
      <c r="S584" s="19">
        <f t="shared" ca="1" si="730"/>
        <v>4.869667956689922E-4</v>
      </c>
      <c r="T584" s="19">
        <f t="shared" ca="1" si="731"/>
        <v>0.99999988143166285</v>
      </c>
      <c r="U584" s="19">
        <f t="shared" ca="1" si="732"/>
        <v>4.8696681491527418E-4</v>
      </c>
      <c r="V584" s="19">
        <f t="shared" ca="1" si="733"/>
        <v>0.64049921064867199</v>
      </c>
      <c r="W584" s="19">
        <f t="shared" ca="1" si="734"/>
        <v>0.35950078935132801</v>
      </c>
      <c r="X584" s="19">
        <f t="shared" ca="1" si="735"/>
        <v>-0.89265170135823246</v>
      </c>
      <c r="Y584" s="72">
        <f t="shared" ca="1" si="736"/>
        <v>3.0207243024423923E-4</v>
      </c>
      <c r="Z584" s="72">
        <f t="shared" ca="1" si="737"/>
        <v>4.7272765080680216E-4</v>
      </c>
      <c r="AA584" s="72">
        <f t="shared" ca="1" si="738"/>
        <v>2.3056266721679063E-9</v>
      </c>
      <c r="AB584" s="19">
        <f t="shared" ca="1" si="739"/>
        <v>4.8696827242221923E-4</v>
      </c>
      <c r="AC584" s="19">
        <f t="shared" ca="1" si="740"/>
        <v>0.99999988143094365</v>
      </c>
      <c r="AD584" s="19">
        <f t="shared" ca="1" si="741"/>
        <v>4.8696829166867641E-4</v>
      </c>
      <c r="AE584" s="19">
        <f t="shared" ca="1" si="742"/>
        <v>0.64050039220758503</v>
      </c>
      <c r="AF584" s="19">
        <f t="shared" ca="1" si="743"/>
        <v>0.35949960779241497</v>
      </c>
      <c r="AG584" s="19">
        <f t="shared" ca="1" si="744"/>
        <v>-0.89265792189243331</v>
      </c>
      <c r="AH584" s="72">
        <f t="shared" ca="1" si="745"/>
        <v>3.0207143832845361E-4</v>
      </c>
      <c r="AI584" s="72">
        <f t="shared" ca="1" si="746"/>
        <v>4.727276559043175E-4</v>
      </c>
      <c r="AJ584" s="72">
        <f t="shared" ca="1" si="747"/>
        <v>5.0975153460287859E-12</v>
      </c>
      <c r="AK584" s="19">
        <f t="shared" ca="1" si="748"/>
        <v>4.8696827568719893E-4</v>
      </c>
      <c r="AL584" s="19">
        <f t="shared" ca="1" si="749"/>
        <v>0.99999988143094209</v>
      </c>
      <c r="AM584" s="19">
        <f t="shared" ca="1" si="750"/>
        <v>4.8696829493365644E-4</v>
      </c>
      <c r="AN584" s="19">
        <f t="shared" ca="1" si="751"/>
        <v>0.64050039481985865</v>
      </c>
      <c r="AO584" s="19">
        <f t="shared" ca="1" si="752"/>
        <v>0.58975924423560522</v>
      </c>
      <c r="AP584" s="19">
        <f t="shared" ca="1" si="753"/>
        <v>0.41024075576439478</v>
      </c>
      <c r="AQ584" s="72">
        <f t="shared" ca="1" si="754"/>
        <v>4.9526208238167494E-4</v>
      </c>
      <c r="AR584" s="72">
        <f t="shared" ca="1" si="755"/>
        <v>4.7272794837136884E-4</v>
      </c>
      <c r="AS584" s="72">
        <f t="shared" ca="1" si="756"/>
        <v>2.9246705133666867E-10</v>
      </c>
      <c r="AT584" s="19">
        <f t="shared" ca="1" si="757"/>
        <v>4.8696846301243921E-4</v>
      </c>
      <c r="AU584" s="19">
        <f t="shared" ca="1" si="758"/>
        <v>0.99999988143085106</v>
      </c>
      <c r="AV584" s="19">
        <f t="shared" ca="1" si="759"/>
        <v>4.8696848225891884E-4</v>
      </c>
      <c r="AW584" s="19">
        <f t="shared" ca="1" si="760"/>
        <v>0.64050054469899254</v>
      </c>
      <c r="AX584" s="19">
        <f t="shared" ca="1" si="761"/>
        <v>0.35949945530100746</v>
      </c>
      <c r="AY584" s="19">
        <f t="shared" ca="1" si="762"/>
        <v>-0.89265872471447216</v>
      </c>
      <c r="AZ584" s="72">
        <f t="shared" ca="1" si="763"/>
        <v>3.0207131031229366E-4</v>
      </c>
      <c r="BA584" s="72">
        <f t="shared" ca="1" si="764"/>
        <v>4.7272765656220374E-4</v>
      </c>
      <c r="BB584" s="72">
        <f t="shared" ca="1" si="765"/>
        <v>-2.9180916510202978E-10</v>
      </c>
      <c r="BC584" s="19">
        <f t="shared" ca="1" si="766"/>
        <v>4.8696827610856353E-4</v>
      </c>
      <c r="BD584" s="19">
        <f t="shared" ca="1" si="767"/>
        <v>0.99999988143094187</v>
      </c>
      <c r="BE584" s="19">
        <f t="shared" ca="1" si="768"/>
        <v>4.869682953550211E-4</v>
      </c>
      <c r="BF584" s="19">
        <f t="shared" ca="1" si="769"/>
        <v>0.64050039515701807</v>
      </c>
      <c r="BG584" s="19">
        <f t="shared" ca="1" si="770"/>
        <v>0.35949960484298193</v>
      </c>
      <c r="BH584" s="19">
        <f t="shared" ca="1" si="771"/>
        <v>-0.89265793742031718</v>
      </c>
      <c r="BI584" s="72">
        <f t="shared" ca="1" si="772"/>
        <v>3.0207143585241189E-4</v>
      </c>
      <c r="BJ584" s="72">
        <f t="shared" ca="1" si="773"/>
        <v>4.7272765591704213E-4</v>
      </c>
      <c r="BK584" s="72">
        <f t="shared" ca="1" si="774"/>
        <v>-6.4516160426172919E-13</v>
      </c>
      <c r="BL584" s="72">
        <f t="shared" ca="1" si="775"/>
        <v>2.422846415688872E-3</v>
      </c>
      <c r="BM584" s="72">
        <f t="shared" ca="1" si="776"/>
        <v>1.0006054367164281</v>
      </c>
      <c r="BN584" s="72">
        <f t="shared" ca="1" si="777"/>
        <v>6.0497885704825349E-4</v>
      </c>
      <c r="BO584" s="72">
        <f t="shared" ca="1" si="778"/>
        <v>-2.6295549739623888E-7</v>
      </c>
      <c r="BP584" s="72">
        <f t="shared" ca="1" si="779"/>
        <v>3099.0835451012235</v>
      </c>
      <c r="BQ584" s="72">
        <f t="shared" ca="1" si="780"/>
        <v>2.2351974792322657</v>
      </c>
      <c r="BR584" s="72">
        <f t="shared" ca="1" si="781"/>
        <v>-0.90611944608645745</v>
      </c>
      <c r="BS584" s="72">
        <f t="shared" ca="1" si="782"/>
        <v>2.2354732075033357</v>
      </c>
      <c r="BT584" s="72">
        <f t="shared" ca="1" si="783"/>
        <v>128.06738193828932</v>
      </c>
      <c r="BU584" s="72">
        <f t="shared" ca="1" si="784"/>
        <v>-51.916819995485952</v>
      </c>
      <c r="BV584" s="72">
        <f t="shared" ca="1" si="785"/>
        <v>128.08318000451402</v>
      </c>
    </row>
    <row r="585" spans="1:74">
      <c r="A585" s="13">
        <f ca="1">'MGRS to'!AO585</f>
        <v>35.783500032595477</v>
      </c>
      <c r="B585" s="13">
        <f ca="1">'MGRS to'!AP585</f>
        <v>-5.8183565380763431</v>
      </c>
      <c r="C585" s="19">
        <f t="shared" ref="C585:C648" ca="1" si="786">A585*PI()/180</f>
        <v>0.62453989345628924</v>
      </c>
      <c r="D585" s="19">
        <f t="shared" ref="D585:D648" ca="1" si="787">B585*PI()/180</f>
        <v>-0.10154947864437101</v>
      </c>
      <c r="E585" s="19">
        <f t="shared" ref="E585:E648" ca="1" si="788">ATAN((1-f)*TAN(C584))</f>
        <v>0.62259992326791491</v>
      </c>
      <c r="F585" s="19">
        <f t="shared" ref="F585:F648" ca="1" si="789">ATAN((1-f)*TAN(C585))</f>
        <v>0.62294767381488059</v>
      </c>
      <c r="G585" s="19">
        <f t="shared" ref="G585:G648" ca="1" si="790">D585-D584</f>
        <v>-4.037006405316762E-4</v>
      </c>
      <c r="H585" s="19">
        <f t="shared" ref="H585:H648" ca="1" si="791">G585</f>
        <v>-4.037006405316762E-4</v>
      </c>
      <c r="I585" s="19">
        <f t="shared" ref="I585:I648" ca="1" si="792">H585-G585</f>
        <v>0</v>
      </c>
      <c r="J585" s="19">
        <f t="shared" ref="J585:J648" ca="1" si="793">SQRT((COS($F585)*SIN(H585))^2+(COS($E585)*SIN($F585)-SIN($E585)*COS($F585)*COS(H585))^2)</f>
        <v>4.7797100370369007E-4</v>
      </c>
      <c r="K585" s="19">
        <f t="shared" ref="K585:K648" ca="1" si="794">SIN($E585)*SIN($F585)+COS($E585)*COS($F585)*COS(H585)</f>
        <v>0.99999988577185328</v>
      </c>
      <c r="L585" s="19">
        <f t="shared" ref="L585:L648" ca="1" si="795">ATAN2(K585,J585)</f>
        <v>4.7797102190293823E-4</v>
      </c>
      <c r="M585" s="19">
        <f t="shared" ref="M585:M648" ca="1" si="796">COS($E585)*COS($F585)*SIN(H585)/J585</f>
        <v>-0.55725233407976626</v>
      </c>
      <c r="N585" s="19">
        <f t="shared" ref="N585:N648" ca="1" si="797">IF(1-M585^2=0,0.000000000001,1-M585)</f>
        <v>1.5572523340797662</v>
      </c>
      <c r="O585" s="19">
        <f t="shared" ref="O585:O648" ca="1" si="798">K585-2*SIN($E585)*SIN($F585)/N585</f>
        <v>0.56304086521131369</v>
      </c>
      <c r="P585" s="72">
        <f t="shared" ref="P585:P648" ca="1" si="799">f/16*N585*(4+f*(4-3*N585))</f>
        <v>1.3045580889334573E-3</v>
      </c>
      <c r="Q585" s="72">
        <f t="shared" ref="Q585:Q648" ca="1" si="800">$G585+(1-P585)*f*M585*(L585+P585*J585*(O585+P585*K585*(-1+2*O585)))</f>
        <v>-4.0459315349818234E-4</v>
      </c>
      <c r="R585" s="72">
        <f t="shared" ref="R585:R648" ca="1" si="801">Q585-H585</f>
        <v>-8.9251296650613623E-7</v>
      </c>
      <c r="S585" s="19">
        <f t="shared" ref="S585:S648" ca="1" si="802">SQRT((COS($F585)*SIN(Q585))^2+(COS($E585)*SIN($F585)-SIN($E585)*COS($F585)*COS(Q585))^2)</f>
        <v>4.7846864929874781E-4</v>
      </c>
      <c r="T585" s="19">
        <f t="shared" ref="T585:T648" ca="1" si="803">SIN($E585)*SIN($F585)+COS($E585)*COS($F585)*COS(Q585)</f>
        <v>0.9999998855338692</v>
      </c>
      <c r="U585" s="19">
        <f t="shared" ref="U585:U648" ca="1" si="804">ATAN2(T585,S585)</f>
        <v>4.7846866755490031E-4</v>
      </c>
      <c r="V585" s="19">
        <f t="shared" ref="V585:V648" ca="1" si="805">COS($E585)*COS($F585)*SIN(Q585)/S585</f>
        <v>-0.55790345518729723</v>
      </c>
      <c r="W585" s="19">
        <f t="shared" ref="W585:W648" ca="1" si="806">IF(1-V585^2=0,0.000000000001,1-V585)</f>
        <v>1.5579034551872972</v>
      </c>
      <c r="X585" s="19">
        <f t="shared" ref="X585:X648" ca="1" si="807">T585-2*SIN($E585)*SIN($F585)/W585</f>
        <v>0.56322349069411215</v>
      </c>
      <c r="Y585" s="72">
        <f t="shared" ref="Y585:Y648" ca="1" si="808">f/16*W585*(4+f*(4-3*W585))</f>
        <v>1.3051014150064354E-3</v>
      </c>
      <c r="Z585" s="72">
        <f t="shared" ref="Z585:Z648" ca="1" si="809">$G585+(1-Y585)*f*V585*(U585+Y585*S585*(X585+Y585*T585*(-1+2*X585)))</f>
        <v>-4.0459512669199478E-4</v>
      </c>
      <c r="AA585" s="72">
        <f t="shared" ref="AA585:AA648" ca="1" si="810">Z585-Q585</f>
        <v>-1.9731938124449913E-9</v>
      </c>
      <c r="AB585" s="19">
        <f t="shared" ref="AB585:AB648" ca="1" si="811">SQRT((COS($F585)*SIN(Z585))^2+(COS($E585)*SIN($F585)-SIN($E585)*COS($F585)*COS(Z585))^2)</f>
        <v>4.7846975015167242E-4</v>
      </c>
      <c r="AC585" s="19">
        <f t="shared" ref="AC585:AC648" ca="1" si="812">SIN($E585)*SIN($F585)+COS($E585)*COS($F585)*COS(Z585)</f>
        <v>0.99999988553334263</v>
      </c>
      <c r="AD585" s="19">
        <f t="shared" ref="AD585:AD648" ca="1" si="813">ATAN2(AC585,AB585)</f>
        <v>4.7846976840795085E-4</v>
      </c>
      <c r="AE585" s="19">
        <f t="shared" ref="AE585:AE648" ca="1" si="814">COS($E585)*COS($F585)*SIN(Z585)/AB585</f>
        <v>-0.5579048924541038</v>
      </c>
      <c r="AF585" s="19">
        <f t="shared" ref="AF585:AF648" ca="1" si="815">IF(1-AE585^2=0,0.000000000001,1-AE585)</f>
        <v>1.5579048924541037</v>
      </c>
      <c r="AG585" s="19">
        <f t="shared" ref="AG585:AG648" ca="1" si="816">AC585-2*SIN($E585)*SIN($F585)/AF585</f>
        <v>0.56322389364771785</v>
      </c>
      <c r="AH585" s="72">
        <f t="shared" ref="AH585:AH648" ca="1" si="817">f/16*AF585*(4+f*(4-3*AF585))</f>
        <v>1.3051026143274737E-3</v>
      </c>
      <c r="AI585" s="72">
        <f t="shared" ref="AI585:AI648" ca="1" si="818">$G585+(1-AH585)*f*AE585*(AD585+AH585*AB585*(AG585+AH585*AC585*(-1+2*AG585)))</f>
        <v>-4.0459513105438951E-4</v>
      </c>
      <c r="AJ585" s="72">
        <f t="shared" ref="AJ585:AJ648" ca="1" si="819">AI585-Z585</f>
        <v>-4.3623947228003945E-12</v>
      </c>
      <c r="AK585" s="19">
        <f t="shared" ref="AK585:AK648" ca="1" si="820">SQRT((COS($F585)*SIN(AI585))^2+(COS($E585)*SIN($F585)-SIN($E585)*COS($F585)*COS(AI585))^2)</f>
        <v>4.7846975258547113E-4</v>
      </c>
      <c r="AL585" s="19">
        <f t="shared" ref="AL585:AL648" ca="1" si="821">SIN($E585)*SIN($F585)+COS($E585)*COS($F585)*COS(AI585)</f>
        <v>0.9999998855333414</v>
      </c>
      <c r="AM585" s="19">
        <f t="shared" ref="AM585:AM648" ca="1" si="822">ATAN2(AL585,AK585)</f>
        <v>4.7846977084174989E-4</v>
      </c>
      <c r="AN585" s="19">
        <f t="shared" ref="AN585:AN648" ca="1" si="823">COS($E585)*COS($F585)*SIN(AI585)/AK585</f>
        <v>-0.55790489563164714</v>
      </c>
      <c r="AO585" s="19">
        <f t="shared" ref="AO585:AO648" ca="1" si="824">1-AN585^2</f>
        <v>0.68874212743024099</v>
      </c>
      <c r="AP585" s="19">
        <f t="shared" ref="AP585:AP648" ca="1" si="825">IF(1-AO585^2=0,0.000000000001,1-AO585)</f>
        <v>0.31125787256975901</v>
      </c>
      <c r="AQ585" s="72">
        <f t="shared" ref="AQ585:AQ648" ca="1" si="826">f/16*AO585*(4+f*(4-3*AO585))</f>
        <v>5.7824123864483421E-4</v>
      </c>
      <c r="AR585" s="72">
        <f t="shared" ref="AR585:AR648" ca="1" si="827">$G585+(1-AQ585)*f*AN585*(AM585+AQ585*AK585*(AP585+AQ585*AL585*(-1+2*AP585)))</f>
        <v>-4.0459528526613179E-4</v>
      </c>
      <c r="AS585" s="72">
        <f t="shared" ref="AS585:AS648" ca="1" si="828">AR585-AI585</f>
        <v>-1.542117422799992E-10</v>
      </c>
      <c r="AT585" s="19">
        <f t="shared" ref="AT585:AT648" ca="1" si="829">SQRT((COS($F585)*SIN(AR585))^2+(COS($E585)*SIN($F585)-SIN($E585)*COS($F585)*COS(AR585))^2)</f>
        <v>4.7846983862094263E-4</v>
      </c>
      <c r="AU585" s="19">
        <f t="shared" ref="AU585:AU648" ca="1" si="830">SIN($E585)*SIN($F585)+COS($E585)*COS($F585)*COS(AR585)</f>
        <v>0.99999988553330021</v>
      </c>
      <c r="AV585" s="19">
        <f t="shared" ref="AV585:AV648" ca="1" si="831">ATAN2(AU585,AT585)</f>
        <v>4.7846985687723131E-4</v>
      </c>
      <c r="AW585" s="19">
        <f t="shared" ref="AW585:AW648" ca="1" si="832">COS($E585)*COS($F585)*SIN(AR585)/AT585</f>
        <v>-0.55790500795848352</v>
      </c>
      <c r="AX585" s="19">
        <f t="shared" ref="AX585:AX648" ca="1" si="833">IF(1-AW585^2=0,0.000000000001,1-AW585)</f>
        <v>1.5579050079584835</v>
      </c>
      <c r="AY585" s="19">
        <f t="shared" ref="AY585:AY648" ca="1" si="834">AU585-2*SIN($E585)*SIN($F585)/AX585</f>
        <v>0.56322392603061266</v>
      </c>
      <c r="AZ585" s="72">
        <f t="shared" ref="AZ585:AZ648" ca="1" si="835">f/16*AX585*(4+f*(4-3*AX585))</f>
        <v>1.3051027107096008E-3</v>
      </c>
      <c r="BA585" s="72">
        <f t="shared" ref="BA585:BA648" ca="1" si="836">$G585+(1-AZ585)*f*AW585*(AV585+AZ585*AT585*(AY585+AZ585*AU585*(-1+2*AY585)))</f>
        <v>-4.0459513140496986E-4</v>
      </c>
      <c r="BB585" s="72">
        <f t="shared" ref="BB585:BB648" ca="1" si="837">BA585-AR585</f>
        <v>1.5386116192965885E-10</v>
      </c>
      <c r="BC585" s="19">
        <f t="shared" ref="BC585:BC648" ca="1" si="838">SQRT((COS($F585)*SIN(BA585))^2+(COS($E585)*SIN($F585)-SIN($E585)*COS($F585)*COS(BA585))^2)</f>
        <v>4.7846975278109351E-4</v>
      </c>
      <c r="BD585" s="19">
        <f t="shared" ref="BD585:BD648" ca="1" si="839">SIN($E585)*SIN($F585)+COS($E585)*COS($F585)*COS(BA585)</f>
        <v>0.99999988553334129</v>
      </c>
      <c r="BE585" s="19">
        <f t="shared" ref="BE585:BE648" ca="1" si="840">ATAN2(BD585,BC585)</f>
        <v>4.7846977103737233E-4</v>
      </c>
      <c r="BF585" s="19">
        <f t="shared" ref="BF585:BF648" ca="1" si="841">COS($E585)*COS($F585)*SIN(BA585)/BC585</f>
        <v>-0.55790489588697056</v>
      </c>
      <c r="BG585" s="19">
        <f t="shared" ref="BG585:BG648" ca="1" si="842">IF(1-BF585^2=0,0.000000000001,1-BF585)</f>
        <v>1.5579048958869706</v>
      </c>
      <c r="BH585" s="19">
        <f t="shared" ref="BH585:BH648" ca="1" si="843">BD585-2*SIN($E585)*SIN($F585)/BG585</f>
        <v>0.56322389461015898</v>
      </c>
      <c r="BI585" s="72">
        <f t="shared" ref="BI585:BI648" ca="1" si="844">f/16*BG585*(4+f*(4-3*BG585))</f>
        <v>1.3051026171920143E-3</v>
      </c>
      <c r="BJ585" s="72">
        <f t="shared" ref="BJ585:BJ648" ca="1" si="845">$G585+(1-BI585)*f*BF585*(BE585+BI585*BC585*(BH585+BI585*BD585*(-1+2*BH585)))</f>
        <v>-4.0459513106480907E-4</v>
      </c>
      <c r="BK585" s="72">
        <f t="shared" ref="BK585:BK648" ca="1" si="846">BJ585-BA585</f>
        <v>3.4016078799201099E-13</v>
      </c>
      <c r="BL585" s="72">
        <f t="shared" ref="BL585:BL648" ca="1" si="847">BG585*(a^2-b^2)/b^2</f>
        <v>1.0499494970606442E-2</v>
      </c>
      <c r="BM585" s="72">
        <f t="shared" ref="BM585:BM648" ca="1" si="848">1+BL585/16384*(4096+BL585*(-768+BL585*(320-175*BL585)))</f>
        <v>1.0026197287478238</v>
      </c>
      <c r="BN585" s="72">
        <f t="shared" ref="BN585:BN648" ca="1" si="849">BL585/1024*(256+BL585*(-128+BL585*(74-47*BL585)))</f>
        <v>2.6111769049544193E-3</v>
      </c>
      <c r="BO585" s="72">
        <f t="shared" ref="BO585:BO648" ca="1" si="850">BN585*BC585*(BH585+BN585/4*(BD585*(-1+2*BH585^2)-BN585/6*BH585*(-3+4*BC585^2)*(-3+4*BH585^2)))</f>
        <v>7.0337538864655421E-7</v>
      </c>
      <c r="BP585" s="72">
        <f t="shared" ref="BP585:BP648" ca="1" si="851">b*BM585*(BE585-BO585)</f>
        <v>3044.9988691241565</v>
      </c>
      <c r="BQ585" s="72">
        <f t="shared" ref="BQ585:BQ648" ca="1" si="852">ATAN2(COS(C584)*SIN(C585)-SIN(C584)*COS(C585)*COS(D585-D584),SIN(D585-D584)*COS(C585))</f>
        <v>-0.75482135110066184</v>
      </c>
      <c r="BR585" s="72">
        <f t="shared" ref="BR585:BR648" ca="1" si="853">ATAN2(COS(C585)*SIN(C584)-SIN(C585)*COS(C584)*COS(D584-D585),SIN(D584-D585)*COS(C584))</f>
        <v>2.3865353060048777</v>
      </c>
      <c r="BS585" s="72">
        <f t="shared" ref="BS585:BS648" ca="1" si="854">BR585+PI()</f>
        <v>5.5281279595946708</v>
      </c>
      <c r="BT585" s="72">
        <f t="shared" ref="BT585:BT648" ca="1" si="855">MOD(BQ585*180/PI()+360,360)</f>
        <v>316.75192229556956</v>
      </c>
      <c r="BU585" s="72">
        <f t="shared" ref="BU585:BU648" ca="1" si="856">BR585*180/PI()</f>
        <v>136.73840069304194</v>
      </c>
      <c r="BV585" s="72">
        <f t="shared" ref="BV585:BV648" ca="1" si="857">MOD(BS585*180/PI()+360,360)</f>
        <v>316.73840069304197</v>
      </c>
    </row>
    <row r="586" spans="1:74">
      <c r="A586" s="13">
        <f ca="1">'MGRS to'!AO586</f>
        <v>35.781248940614425</v>
      </c>
      <c r="B586" s="13">
        <f ca="1">'MGRS to'!AP586</f>
        <v>-5.8198033846550157</v>
      </c>
      <c r="C586" s="19">
        <f t="shared" ca="1" si="786"/>
        <v>0.62450060448945466</v>
      </c>
      <c r="D586" s="19">
        <f t="shared" ca="1" si="787"/>
        <v>-0.10157473088094006</v>
      </c>
      <c r="E586" s="19">
        <f t="shared" ca="1" si="788"/>
        <v>0.62294767381488059</v>
      </c>
      <c r="F586" s="19">
        <f t="shared" ca="1" si="789"/>
        <v>0.62290842675180547</v>
      </c>
      <c r="G586" s="19">
        <f t="shared" ca="1" si="790"/>
        <v>-2.5252236569045516E-5</v>
      </c>
      <c r="H586" s="19">
        <f t="shared" ca="1" si="791"/>
        <v>-2.5252236569045516E-5</v>
      </c>
      <c r="I586" s="19">
        <f t="shared" ca="1" si="792"/>
        <v>0</v>
      </c>
      <c r="J586" s="19">
        <f t="shared" ca="1" si="793"/>
        <v>4.4282720229901218E-5</v>
      </c>
      <c r="K586" s="19">
        <f t="shared" ca="1" si="794"/>
        <v>0.99999999901952041</v>
      </c>
      <c r="L586" s="19">
        <f t="shared" ca="1" si="795"/>
        <v>4.4282720244373989E-5</v>
      </c>
      <c r="M586" s="19">
        <f t="shared" ca="1" si="796"/>
        <v>-0.37615199510578995</v>
      </c>
      <c r="N586" s="19">
        <f t="shared" ca="1" si="797"/>
        <v>1.3761519951057899</v>
      </c>
      <c r="O586" s="19">
        <f t="shared" ca="1" si="798"/>
        <v>0.50532509317879271</v>
      </c>
      <c r="P586" s="72">
        <f t="shared" ca="1" si="799"/>
        <v>1.1533700721685122E-3</v>
      </c>
      <c r="Q586" s="72">
        <f t="shared" ca="1" si="800"/>
        <v>-2.5308052548456111E-5</v>
      </c>
      <c r="R586" s="72">
        <f t="shared" ca="1" si="801"/>
        <v>-5.5815979410594991E-8</v>
      </c>
      <c r="S586" s="19">
        <f t="shared" ca="1" si="802"/>
        <v>4.4303733739507425E-5</v>
      </c>
      <c r="T586" s="19">
        <f t="shared" ca="1" si="803"/>
        <v>0.99999999901858971</v>
      </c>
      <c r="U586" s="19">
        <f t="shared" ca="1" si="804"/>
        <v>4.4303733754000802E-5</v>
      </c>
      <c r="V586" s="19">
        <f t="shared" ca="1" si="805"/>
        <v>-0.37680461282269712</v>
      </c>
      <c r="W586" s="19">
        <f t="shared" ca="1" si="806"/>
        <v>1.3768046128226972</v>
      </c>
      <c r="X586" s="19">
        <f t="shared" ca="1" si="807"/>
        <v>0.50555957351345537</v>
      </c>
      <c r="Y586" s="72">
        <f t="shared" ca="1" si="808"/>
        <v>1.1539151453078956E-3</v>
      </c>
      <c r="Z586" s="72">
        <f t="shared" ca="1" si="809"/>
        <v>-2.5308175920674379E-5</v>
      </c>
      <c r="AA586" s="72">
        <f t="shared" ca="1" si="810"/>
        <v>-1.2337221826755926E-10</v>
      </c>
      <c r="AB586" s="19">
        <f t="shared" ca="1" si="811"/>
        <v>4.4303780226750984E-5</v>
      </c>
      <c r="AC586" s="19">
        <f t="shared" ca="1" si="812"/>
        <v>0.99999999901858749</v>
      </c>
      <c r="AD586" s="19">
        <f t="shared" ca="1" si="813"/>
        <v>4.4303780241244409E-5</v>
      </c>
      <c r="AE586" s="19">
        <f t="shared" ca="1" si="814"/>
        <v>-0.37680605430067737</v>
      </c>
      <c r="AF586" s="19">
        <f t="shared" ca="1" si="815"/>
        <v>1.3768060543006775</v>
      </c>
      <c r="AG586" s="19">
        <f t="shared" ca="1" si="816"/>
        <v>0.50556009117894696</v>
      </c>
      <c r="AH586" s="72">
        <f t="shared" ca="1" si="817"/>
        <v>1.1539163492433862E-3</v>
      </c>
      <c r="AI586" s="72">
        <f t="shared" ca="1" si="818"/>
        <v>-2.5308176193368766E-5</v>
      </c>
      <c r="AJ586" s="72">
        <f t="shared" ca="1" si="819"/>
        <v>-2.7269438673837611E-13</v>
      </c>
      <c r="AK586" s="19">
        <f t="shared" ca="1" si="820"/>
        <v>4.430378032950678E-5</v>
      </c>
      <c r="AL586" s="19">
        <f t="shared" ca="1" si="821"/>
        <v>0.99999999901858749</v>
      </c>
      <c r="AM586" s="19">
        <f t="shared" ca="1" si="822"/>
        <v>4.4303780344000205E-5</v>
      </c>
      <c r="AN586" s="19">
        <f t="shared" ca="1" si="823"/>
        <v>-0.37680605748680102</v>
      </c>
      <c r="AO586" s="19">
        <f t="shared" ca="1" si="824"/>
        <v>0.85801719504125362</v>
      </c>
      <c r="AP586" s="19">
        <f t="shared" ca="1" si="825"/>
        <v>0.14198280495874638</v>
      </c>
      <c r="AQ586" s="72">
        <f t="shared" ca="1" si="826"/>
        <v>7.2005190343753917E-4</v>
      </c>
      <c r="AR586" s="72">
        <f t="shared" ca="1" si="827"/>
        <v>-2.530817355990133E-5</v>
      </c>
      <c r="AS586" s="72">
        <f t="shared" ca="1" si="828"/>
        <v>2.6334674356834082E-12</v>
      </c>
      <c r="AT586" s="19">
        <f t="shared" ca="1" si="829"/>
        <v>4.4303779337221533E-5</v>
      </c>
      <c r="AU586" s="19">
        <f t="shared" ca="1" si="830"/>
        <v>0.9999999990185876</v>
      </c>
      <c r="AV586" s="19">
        <f t="shared" ca="1" si="831"/>
        <v>4.4303779351714958E-5</v>
      </c>
      <c r="AW586" s="19">
        <f t="shared" ca="1" si="832"/>
        <v>-0.37680602671731128</v>
      </c>
      <c r="AX586" s="19">
        <f t="shared" ca="1" si="833"/>
        <v>1.3768060267173112</v>
      </c>
      <c r="AY586" s="19">
        <f t="shared" ca="1" si="834"/>
        <v>0.50556008127318197</v>
      </c>
      <c r="AZ586" s="72">
        <f t="shared" ca="1" si="835"/>
        <v>1.1539163262055084E-3</v>
      </c>
      <c r="BA586" s="72">
        <f t="shared" ca="1" si="836"/>
        <v>-2.530817618815066E-5</v>
      </c>
      <c r="BB586" s="72">
        <f t="shared" ca="1" si="837"/>
        <v>-2.6282493298694296E-12</v>
      </c>
      <c r="BC586" s="19">
        <f t="shared" ca="1" si="838"/>
        <v>4.4303780327540512E-5</v>
      </c>
      <c r="BD586" s="19">
        <f t="shared" ca="1" si="839"/>
        <v>0.99999999901858749</v>
      </c>
      <c r="BE586" s="19">
        <f t="shared" ca="1" si="840"/>
        <v>4.4303780342033937E-5</v>
      </c>
      <c r="BF586" s="19">
        <f t="shared" ca="1" si="841"/>
        <v>-0.37680605742583334</v>
      </c>
      <c r="BG586" s="19">
        <f t="shared" ca="1" si="842"/>
        <v>1.3768060574258334</v>
      </c>
      <c r="BH586" s="19">
        <f t="shared" ca="1" si="843"/>
        <v>0.50556009230125598</v>
      </c>
      <c r="BI586" s="72">
        <f t="shared" ca="1" si="844"/>
        <v>1.1539163518535446E-3</v>
      </c>
      <c r="BJ586" s="72">
        <f t="shared" ca="1" si="845"/>
        <v>-2.5308176193959981E-5</v>
      </c>
      <c r="BK586" s="72">
        <f t="shared" ca="1" si="846"/>
        <v>-5.8093212586349946E-15</v>
      </c>
      <c r="BL586" s="72">
        <f t="shared" ca="1" si="847"/>
        <v>9.2789799387675981E-3</v>
      </c>
      <c r="BM586" s="72">
        <f t="shared" ca="1" si="848"/>
        <v>1.0023157245967291</v>
      </c>
      <c r="BN586" s="72">
        <f t="shared" ca="1" si="849"/>
        <v>2.3090399449626825E-3</v>
      </c>
      <c r="BO586" s="72">
        <f t="shared" ca="1" si="850"/>
        <v>5.1689457782222874E-8</v>
      </c>
      <c r="BP586" s="72">
        <f t="shared" ca="1" si="851"/>
        <v>281.9509934977475</v>
      </c>
      <c r="BQ586" s="72">
        <f t="shared" ca="1" si="852"/>
        <v>-2.6609555659251245</v>
      </c>
      <c r="BR586" s="72">
        <f t="shared" ca="1" si="853"/>
        <v>0.48062232247630382</v>
      </c>
      <c r="BS586" s="72">
        <f t="shared" ca="1" si="854"/>
        <v>3.6222149760660969</v>
      </c>
      <c r="BT586" s="72">
        <f t="shared" ca="1" si="855"/>
        <v>207.53847660064486</v>
      </c>
      <c r="BU586" s="72">
        <f t="shared" ca="1" si="856"/>
        <v>27.537630617667855</v>
      </c>
      <c r="BV586" s="72">
        <f t="shared" ca="1" si="857"/>
        <v>207.5376306176679</v>
      </c>
    </row>
    <row r="587" spans="1:74">
      <c r="A587" s="13">
        <f ca="1">'MGRS to'!AO587</f>
        <v>35.777936984063309</v>
      </c>
      <c r="B587" s="13">
        <f ca="1">'MGRS to'!AP587</f>
        <v>-5.8088252384969037</v>
      </c>
      <c r="C587" s="19">
        <f t="shared" ca="1" si="786"/>
        <v>0.62444279994295471</v>
      </c>
      <c r="D587" s="19">
        <f t="shared" ca="1" si="787"/>
        <v>-0.10138312608471584</v>
      </c>
      <c r="E587" s="19">
        <f t="shared" ca="1" si="788"/>
        <v>0.62290842675180547</v>
      </c>
      <c r="F587" s="19">
        <f t="shared" ca="1" si="789"/>
        <v>0.62285068387475273</v>
      </c>
      <c r="G587" s="19">
        <f t="shared" ca="1" si="790"/>
        <v>1.9160479622422344E-4</v>
      </c>
      <c r="H587" s="19">
        <f t="shared" ca="1" si="791"/>
        <v>1.9160479622422344E-4</v>
      </c>
      <c r="I587" s="19">
        <f t="shared" ca="1" si="792"/>
        <v>0</v>
      </c>
      <c r="J587" s="19">
        <f t="shared" ca="1" si="793"/>
        <v>1.6598910057438098E-4</v>
      </c>
      <c r="K587" s="19">
        <f t="shared" ca="1" si="794"/>
        <v>0.99999998622380915</v>
      </c>
      <c r="L587" s="19">
        <f t="shared" ca="1" si="795"/>
        <v>1.6598910133661348E-4</v>
      </c>
      <c r="M587" s="19">
        <f t="shared" ca="1" si="796"/>
        <v>0.76147363228060871</v>
      </c>
      <c r="N587" s="19">
        <f t="shared" ca="1" si="797"/>
        <v>0.23852636771939129</v>
      </c>
      <c r="O587" s="19">
        <f t="shared" ca="1" si="798"/>
        <v>-1.8535878635219976</v>
      </c>
      <c r="P587" s="72">
        <f t="shared" ca="1" si="799"/>
        <v>2.0048385620119168E-4</v>
      </c>
      <c r="Q587" s="72">
        <f t="shared" ca="1" si="800"/>
        <v>1.9202833667293615E-4</v>
      </c>
      <c r="R587" s="72">
        <f t="shared" ca="1" si="801"/>
        <v>4.2354044871271176E-7</v>
      </c>
      <c r="S587" s="19">
        <f t="shared" ca="1" si="802"/>
        <v>1.6631165850677221E-4</v>
      </c>
      <c r="T587" s="19">
        <f t="shared" ca="1" si="803"/>
        <v>0.99999998617021602</v>
      </c>
      <c r="U587" s="19">
        <f t="shared" ca="1" si="804"/>
        <v>1.6631165927345699E-4</v>
      </c>
      <c r="V587" s="19">
        <f t="shared" ca="1" si="805"/>
        <v>0.76167673542225234</v>
      </c>
      <c r="W587" s="19">
        <f t="shared" ca="1" si="806"/>
        <v>0.23832326457774766</v>
      </c>
      <c r="X587" s="19">
        <f t="shared" ca="1" si="807"/>
        <v>-1.8560197397009293</v>
      </c>
      <c r="Y587" s="72">
        <f t="shared" ca="1" si="808"/>
        <v>2.0031324795349715E-4</v>
      </c>
      <c r="Z587" s="72">
        <f t="shared" ca="1" si="809"/>
        <v>1.9202927290469393E-4</v>
      </c>
      <c r="AA587" s="72">
        <f t="shared" ca="1" si="810"/>
        <v>9.3623175778287902E-10</v>
      </c>
      <c r="AB587" s="19">
        <f t="shared" ca="1" si="811"/>
        <v>1.6631237161291397E-4</v>
      </c>
      <c r="AC587" s="19">
        <f t="shared" ca="1" si="812"/>
        <v>0.99999998617009744</v>
      </c>
      <c r="AD587" s="19">
        <f t="shared" ca="1" si="813"/>
        <v>1.663123723796086E-4</v>
      </c>
      <c r="AE587" s="19">
        <f t="shared" ca="1" si="814"/>
        <v>0.76167718307103671</v>
      </c>
      <c r="AF587" s="19">
        <f t="shared" ca="1" si="815"/>
        <v>0.23832281692896329</v>
      </c>
      <c r="AG587" s="19">
        <f t="shared" ca="1" si="816"/>
        <v>-1.8560251042472333</v>
      </c>
      <c r="AH587" s="72">
        <f t="shared" ca="1" si="817"/>
        <v>2.0031287192478055E-4</v>
      </c>
      <c r="AI587" s="72">
        <f t="shared" ca="1" si="818"/>
        <v>1.9202927497422449E-4</v>
      </c>
      <c r="AJ587" s="72">
        <f t="shared" ca="1" si="819"/>
        <v>2.0695305549562476E-12</v>
      </c>
      <c r="AK587" s="19">
        <f t="shared" ca="1" si="820"/>
        <v>1.6631237318923573E-4</v>
      </c>
      <c r="AL587" s="19">
        <f t="shared" ca="1" si="821"/>
        <v>0.99999998617009722</v>
      </c>
      <c r="AM587" s="19">
        <f t="shared" ca="1" si="822"/>
        <v>1.6631237395593038E-4</v>
      </c>
      <c r="AN587" s="19">
        <f t="shared" ca="1" si="823"/>
        <v>0.76167718406051854</v>
      </c>
      <c r="AO587" s="19">
        <f t="shared" ca="1" si="824"/>
        <v>0.41984786728163892</v>
      </c>
      <c r="AP587" s="19">
        <f t="shared" ca="1" si="825"/>
        <v>0.58015213271836108</v>
      </c>
      <c r="AQ587" s="72">
        <f t="shared" ca="1" si="826"/>
        <v>3.5272597684132069E-4</v>
      </c>
      <c r="AR587" s="72">
        <f t="shared" ca="1" si="827"/>
        <v>1.920294550904214E-4</v>
      </c>
      <c r="AS587" s="72">
        <f t="shared" ca="1" si="828"/>
        <v>1.8011619691386815E-10</v>
      </c>
      <c r="AT587" s="19">
        <f t="shared" ca="1" si="829"/>
        <v>1.6631251037964393E-4</v>
      </c>
      <c r="AU587" s="19">
        <f t="shared" ca="1" si="830"/>
        <v>0.99999998617007435</v>
      </c>
      <c r="AV587" s="19">
        <f t="shared" ca="1" si="831"/>
        <v>1.6631251114634051E-4</v>
      </c>
      <c r="AW587" s="19">
        <f t="shared" ca="1" si="832"/>
        <v>0.76167727018038101</v>
      </c>
      <c r="AX587" s="19">
        <f t="shared" ca="1" si="833"/>
        <v>0.23832272981961899</v>
      </c>
      <c r="AY587" s="19">
        <f t="shared" ca="1" si="834"/>
        <v>-1.8560261481530271</v>
      </c>
      <c r="AZ587" s="72">
        <f t="shared" ca="1" si="835"/>
        <v>2.0031279875220393E-4</v>
      </c>
      <c r="BA587" s="72">
        <f t="shared" ca="1" si="836"/>
        <v>1.9202927537694415E-4</v>
      </c>
      <c r="BB587" s="72">
        <f t="shared" ca="1" si="837"/>
        <v>-1.7971347725394791E-10</v>
      </c>
      <c r="BC587" s="19">
        <f t="shared" ca="1" si="838"/>
        <v>1.6631237349599084E-4</v>
      </c>
      <c r="BD587" s="19">
        <f t="shared" ca="1" si="839"/>
        <v>0.99999998617009722</v>
      </c>
      <c r="BE587" s="19">
        <f t="shared" ca="1" si="840"/>
        <v>1.6631237426268546E-4</v>
      </c>
      <c r="BF587" s="19">
        <f t="shared" ca="1" si="841"/>
        <v>0.76167718425301489</v>
      </c>
      <c r="BG587" s="19">
        <f t="shared" ca="1" si="842"/>
        <v>0.23832281574698511</v>
      </c>
      <c r="BH587" s="19">
        <f t="shared" ca="1" si="843"/>
        <v>-1.8560251184118839</v>
      </c>
      <c r="BI587" s="72">
        <f t="shared" ca="1" si="844"/>
        <v>2.0031287093190896E-4</v>
      </c>
      <c r="BJ587" s="72">
        <f t="shared" ca="1" si="845"/>
        <v>1.9202927497968938E-4</v>
      </c>
      <c r="BK587" s="72">
        <f t="shared" ca="1" si="846"/>
        <v>-3.9725476597488041E-13</v>
      </c>
      <c r="BL587" s="72">
        <f t="shared" ca="1" si="847"/>
        <v>1.6061758403369064E-3</v>
      </c>
      <c r="BM587" s="72">
        <f t="shared" ca="1" si="848"/>
        <v>1.0004014231127791</v>
      </c>
      <c r="BN587" s="72">
        <f t="shared" ca="1" si="849"/>
        <v>4.0122178411583373E-4</v>
      </c>
      <c r="BO587" s="72">
        <f t="shared" ca="1" si="850"/>
        <v>-1.2380972355753106E-7</v>
      </c>
      <c r="BP587" s="72">
        <f t="shared" ca="1" si="851"/>
        <v>1058.4183008119874</v>
      </c>
      <c r="BQ587" s="72">
        <f t="shared" ca="1" si="852"/>
        <v>1.9267624979053311</v>
      </c>
      <c r="BR587" s="72">
        <f t="shared" ca="1" si="853"/>
        <v>-1.2147181303454726</v>
      </c>
      <c r="BS587" s="72">
        <f t="shared" ca="1" si="854"/>
        <v>1.9268745232443205</v>
      </c>
      <c r="BT587" s="72">
        <f t="shared" ca="1" si="855"/>
        <v>110.3953592540596</v>
      </c>
      <c r="BU587" s="72">
        <f t="shared" ca="1" si="856"/>
        <v>-69.598222166817791</v>
      </c>
      <c r="BV587" s="72">
        <f t="shared" ca="1" si="857"/>
        <v>110.40177783318222</v>
      </c>
    </row>
    <row r="588" spans="1:74">
      <c r="A588" s="13">
        <f ca="1">'MGRS to'!AO588</f>
        <v>35.763998760950273</v>
      </c>
      <c r="B588" s="13">
        <f ca="1">'MGRS to'!AP588</f>
        <v>-5.7974202493447553</v>
      </c>
      <c r="C588" s="19">
        <f t="shared" ca="1" si="786"/>
        <v>0.62419953205775469</v>
      </c>
      <c r="D588" s="19">
        <f t="shared" ca="1" si="787"/>
        <v>-0.10118407147285662</v>
      </c>
      <c r="E588" s="19">
        <f t="shared" ca="1" si="788"/>
        <v>0.62285068387475273</v>
      </c>
      <c r="F588" s="19">
        <f t="shared" ca="1" si="789"/>
        <v>0.62260767575553677</v>
      </c>
      <c r="G588" s="19">
        <f t="shared" ca="1" si="790"/>
        <v>1.9905461185922013E-4</v>
      </c>
      <c r="H588" s="19">
        <f t="shared" ca="1" si="791"/>
        <v>1.9905461185922013E-4</v>
      </c>
      <c r="I588" s="19">
        <f t="shared" ca="1" si="792"/>
        <v>0</v>
      </c>
      <c r="J588" s="19">
        <f t="shared" ca="1" si="793"/>
        <v>2.9188456873034441E-4</v>
      </c>
      <c r="K588" s="19">
        <f t="shared" ca="1" si="794"/>
        <v>0.99999995740169834</v>
      </c>
      <c r="L588" s="19">
        <f t="shared" ca="1" si="795"/>
        <v>2.9188457287494015E-4</v>
      </c>
      <c r="M588" s="19">
        <f t="shared" ca="1" si="796"/>
        <v>0.44996938408287862</v>
      </c>
      <c r="N588" s="19">
        <f t="shared" ca="1" si="797"/>
        <v>0.55003061591712132</v>
      </c>
      <c r="O588" s="19">
        <f t="shared" ca="1" si="798"/>
        <v>-0.23696923729511121</v>
      </c>
      <c r="P588" s="72">
        <f t="shared" ca="1" si="799"/>
        <v>4.6194523324597685E-4</v>
      </c>
      <c r="Q588" s="72">
        <f t="shared" ca="1" si="800"/>
        <v>1.9949471532597579E-4</v>
      </c>
      <c r="R588" s="72">
        <f t="shared" ca="1" si="801"/>
        <v>4.4010346675566001E-7</v>
      </c>
      <c r="S588" s="19">
        <f t="shared" ca="1" si="802"/>
        <v>2.9208275344817704E-4</v>
      </c>
      <c r="T588" s="19">
        <f t="shared" ca="1" si="803"/>
        <v>0.99999995734383174</v>
      </c>
      <c r="U588" s="19">
        <f t="shared" ca="1" si="804"/>
        <v>2.9208275760122078E-4</v>
      </c>
      <c r="V588" s="19">
        <f t="shared" ca="1" si="805"/>
        <v>0.45065826279327592</v>
      </c>
      <c r="W588" s="19">
        <f t="shared" ca="1" si="806"/>
        <v>0.54934173720672408</v>
      </c>
      <c r="X588" s="19">
        <f t="shared" ca="1" si="807"/>
        <v>-0.23852040611720959</v>
      </c>
      <c r="Y588" s="72">
        <f t="shared" ca="1" si="808"/>
        <v>4.6136747356643695E-4</v>
      </c>
      <c r="Z588" s="72">
        <f t="shared" ca="1" si="809"/>
        <v>1.9949568838056078E-4</v>
      </c>
      <c r="AA588" s="72">
        <f t="shared" ca="1" si="810"/>
        <v>9.7305458498673711E-10</v>
      </c>
      <c r="AB588" s="19">
        <f t="shared" ca="1" si="811"/>
        <v>2.9208319196394962E-4</v>
      </c>
      <c r="AC588" s="19">
        <f t="shared" ca="1" si="812"/>
        <v>0.99999995734370362</v>
      </c>
      <c r="AD588" s="19">
        <f t="shared" ca="1" si="813"/>
        <v>2.9208319611701212E-4</v>
      </c>
      <c r="AE588" s="19">
        <f t="shared" ca="1" si="814"/>
        <v>0.45065978432814657</v>
      </c>
      <c r="AF588" s="19">
        <f t="shared" ca="1" si="815"/>
        <v>0.54934021567185343</v>
      </c>
      <c r="AG588" s="19">
        <f t="shared" ca="1" si="816"/>
        <v>-0.23852383650868225</v>
      </c>
      <c r="AH588" s="72">
        <f t="shared" ca="1" si="817"/>
        <v>4.613661974593207E-4</v>
      </c>
      <c r="AI588" s="72">
        <f t="shared" ca="1" si="818"/>
        <v>1.9949569053195312E-4</v>
      </c>
      <c r="AJ588" s="72">
        <f t="shared" ca="1" si="819"/>
        <v>2.1513923455229733E-12</v>
      </c>
      <c r="AK588" s="19">
        <f t="shared" ca="1" si="820"/>
        <v>2.9208319293348007E-4</v>
      </c>
      <c r="AL588" s="19">
        <f t="shared" ca="1" si="821"/>
        <v>0.99999995734370328</v>
      </c>
      <c r="AM588" s="19">
        <f t="shared" ca="1" si="822"/>
        <v>2.9208319708654256E-4</v>
      </c>
      <c r="AN588" s="19">
        <f t="shared" ca="1" si="823"/>
        <v>0.45065978769222742</v>
      </c>
      <c r="AO588" s="19">
        <f t="shared" ca="1" si="824"/>
        <v>0.79690575575719647</v>
      </c>
      <c r="AP588" s="19">
        <f t="shared" ca="1" si="825"/>
        <v>0.20309424424280353</v>
      </c>
      <c r="AQ588" s="72">
        <f t="shared" ca="1" si="826"/>
        <v>6.6886955531574792E-4</v>
      </c>
      <c r="AR588" s="72">
        <f t="shared" ca="1" si="827"/>
        <v>1.994957074371129E-4</v>
      </c>
      <c r="AS588" s="72">
        <f t="shared" ca="1" si="828"/>
        <v>1.6905159780714052E-11</v>
      </c>
      <c r="AT588" s="19">
        <f t="shared" ca="1" si="829"/>
        <v>2.9208320055199222E-4</v>
      </c>
      <c r="AU588" s="19">
        <f t="shared" ca="1" si="830"/>
        <v>0.99999995734370106</v>
      </c>
      <c r="AV588" s="19">
        <f t="shared" ca="1" si="831"/>
        <v>2.9208320470505505E-4</v>
      </c>
      <c r="AW588" s="19">
        <f t="shared" ca="1" si="832"/>
        <v>0.45065981412617617</v>
      </c>
      <c r="AX588" s="19">
        <f t="shared" ca="1" si="833"/>
        <v>0.54934018587382383</v>
      </c>
      <c r="AY588" s="19">
        <f t="shared" ca="1" si="834"/>
        <v>-0.23852390369031395</v>
      </c>
      <c r="AZ588" s="72">
        <f t="shared" ca="1" si="835"/>
        <v>4.6136617246779498E-4</v>
      </c>
      <c r="BA588" s="72">
        <f t="shared" ca="1" si="836"/>
        <v>1.9949569057408652E-4</v>
      </c>
      <c r="BB588" s="72">
        <f t="shared" ca="1" si="837"/>
        <v>-1.6863026383248658E-11</v>
      </c>
      <c r="BC588" s="19">
        <f t="shared" ca="1" si="838"/>
        <v>2.9208319295247122E-4</v>
      </c>
      <c r="BD588" s="19">
        <f t="shared" ca="1" si="839"/>
        <v>0.99999995734370328</v>
      </c>
      <c r="BE588" s="19">
        <f t="shared" ca="1" si="840"/>
        <v>2.9208319710553372E-4</v>
      </c>
      <c r="BF588" s="19">
        <f t="shared" ca="1" si="841"/>
        <v>0.45065978775810478</v>
      </c>
      <c r="BG588" s="19">
        <f t="shared" ca="1" si="842"/>
        <v>0.54934021224189522</v>
      </c>
      <c r="BH588" s="19">
        <f t="shared" ca="1" si="843"/>
        <v>-0.23852384424174988</v>
      </c>
      <c r="BI588" s="72">
        <f t="shared" ca="1" si="844"/>
        <v>4.6136619458262421E-4</v>
      </c>
      <c r="BJ588" s="72">
        <f t="shared" ca="1" si="845"/>
        <v>1.9949569053680292E-4</v>
      </c>
      <c r="BK588" s="72">
        <f t="shared" ca="1" si="846"/>
        <v>-3.7283598517540151E-14</v>
      </c>
      <c r="BL588" s="72">
        <f t="shared" ca="1" si="847"/>
        <v>3.7022765708055912E-3</v>
      </c>
      <c r="BM588" s="72">
        <f t="shared" ca="1" si="848"/>
        <v>1.00092492762316</v>
      </c>
      <c r="BN588" s="72">
        <f t="shared" ca="1" si="849"/>
        <v>9.2385944483386686E-4</v>
      </c>
      <c r="BO588" s="72">
        <f t="shared" ca="1" si="850"/>
        <v>-6.4419398125758258E-8</v>
      </c>
      <c r="BP588" s="72">
        <f t="shared" ca="1" si="851"/>
        <v>1858.8277296836072</v>
      </c>
      <c r="BQ588" s="72">
        <f t="shared" ca="1" si="852"/>
        <v>2.5554513433673804</v>
      </c>
      <c r="BR588" s="72">
        <f t="shared" ca="1" si="853"/>
        <v>-0.58602495351895112</v>
      </c>
      <c r="BS588" s="72">
        <f t="shared" ca="1" si="854"/>
        <v>2.5555677000708421</v>
      </c>
      <c r="BT588" s="72">
        <f t="shared" ca="1" si="855"/>
        <v>146.41657672598745</v>
      </c>
      <c r="BU588" s="72">
        <f t="shared" ca="1" si="856"/>
        <v>-33.576756525986141</v>
      </c>
      <c r="BV588" s="72">
        <f t="shared" ca="1" si="857"/>
        <v>146.42324347401387</v>
      </c>
    </row>
    <row r="589" spans="1:74">
      <c r="A589" s="13">
        <f ca="1">'MGRS to'!AO589</f>
        <v>35.780877945263406</v>
      </c>
      <c r="B589" s="13">
        <f ca="1">'MGRS to'!AP589</f>
        <v>-5.8210179968101823</v>
      </c>
      <c r="C589" s="19">
        <f t="shared" ca="1" si="786"/>
        <v>0.62449412939906979</v>
      </c>
      <c r="D589" s="19">
        <f t="shared" ca="1" si="787"/>
        <v>-0.10159592986218247</v>
      </c>
      <c r="E589" s="19">
        <f t="shared" ca="1" si="788"/>
        <v>0.62260767575553677</v>
      </c>
      <c r="F589" s="19">
        <f t="shared" ca="1" si="789"/>
        <v>0.62290195856838881</v>
      </c>
      <c r="G589" s="19">
        <f t="shared" ca="1" si="790"/>
        <v>-4.1185838932585039E-4</v>
      </c>
      <c r="H589" s="19">
        <f t="shared" ca="1" si="791"/>
        <v>-4.1185838932585039E-4</v>
      </c>
      <c r="I589" s="19">
        <f t="shared" ca="1" si="792"/>
        <v>0</v>
      </c>
      <c r="J589" s="19">
        <f t="shared" ca="1" si="793"/>
        <v>4.455567471369111E-4</v>
      </c>
      <c r="K589" s="19">
        <f t="shared" ca="1" si="794"/>
        <v>0.99999990073958767</v>
      </c>
      <c r="L589" s="19">
        <f t="shared" ca="1" si="795"/>
        <v>4.4555676187896047E-4</v>
      </c>
      <c r="M589" s="19">
        <f t="shared" ca="1" si="796"/>
        <v>-0.60988892203273259</v>
      </c>
      <c r="N589" s="19">
        <f t="shared" ca="1" si="797"/>
        <v>1.6098889220327326</v>
      </c>
      <c r="O589" s="19">
        <f t="shared" ca="1" si="798"/>
        <v>0.577349933821105</v>
      </c>
      <c r="P589" s="72">
        <f t="shared" ca="1" si="799"/>
        <v>1.3484747657906307E-3</v>
      </c>
      <c r="Q589" s="72">
        <f t="shared" ca="1" si="800"/>
        <v>-4.1276896257988124E-4</v>
      </c>
      <c r="R589" s="72">
        <f t="shared" ca="1" si="801"/>
        <v>-9.1057325403084977E-7</v>
      </c>
      <c r="S589" s="19">
        <f t="shared" ca="1" si="802"/>
        <v>4.4611236309823776E-4</v>
      </c>
      <c r="T589" s="19">
        <f t="shared" ca="1" si="803"/>
        <v>0.99999990049187482</v>
      </c>
      <c r="U589" s="19">
        <f t="shared" ca="1" si="804"/>
        <v>4.4611237789550664E-4</v>
      </c>
      <c r="V589" s="19">
        <f t="shared" ca="1" si="805"/>
        <v>-0.61047604596503302</v>
      </c>
      <c r="W589" s="19">
        <f t="shared" ca="1" si="806"/>
        <v>1.6104760459650329</v>
      </c>
      <c r="X589" s="19">
        <f t="shared" ca="1" si="807"/>
        <v>0.57750401715084465</v>
      </c>
      <c r="Y589" s="72">
        <f t="shared" ca="1" si="808"/>
        <v>1.3489645594134143E-3</v>
      </c>
      <c r="Z589" s="72">
        <f t="shared" ca="1" si="809"/>
        <v>-4.1277097575690504E-4</v>
      </c>
      <c r="AA589" s="72">
        <f t="shared" ca="1" si="810"/>
        <v>-2.013177023793989E-9</v>
      </c>
      <c r="AB589" s="19">
        <f t="shared" ca="1" si="811"/>
        <v>4.4611359209580255E-4</v>
      </c>
      <c r="AC589" s="19">
        <f t="shared" ca="1" si="812"/>
        <v>0.99999990049132659</v>
      </c>
      <c r="AD589" s="19">
        <f t="shared" ca="1" si="813"/>
        <v>4.4611360689319368E-4</v>
      </c>
      <c r="AE589" s="19">
        <f t="shared" ca="1" si="814"/>
        <v>-0.61047734160096123</v>
      </c>
      <c r="AF589" s="19">
        <f t="shared" ca="1" si="815"/>
        <v>1.6104773416009612</v>
      </c>
      <c r="AG589" s="19">
        <f t="shared" ca="1" si="816"/>
        <v>0.57750435705004666</v>
      </c>
      <c r="AH589" s="72">
        <f t="shared" ca="1" si="817"/>
        <v>1.3489656402640438E-3</v>
      </c>
      <c r="AI589" s="72">
        <f t="shared" ca="1" si="818"/>
        <v>-4.1277098020781739E-4</v>
      </c>
      <c r="AJ589" s="72">
        <f t="shared" ca="1" si="819"/>
        <v>-4.4509123491888458E-12</v>
      </c>
      <c r="AK589" s="19">
        <f t="shared" ca="1" si="820"/>
        <v>4.4611359481299529E-4</v>
      </c>
      <c r="AL589" s="19">
        <f t="shared" ca="1" si="821"/>
        <v>0.99999990049132526</v>
      </c>
      <c r="AM589" s="19">
        <f t="shared" ca="1" si="822"/>
        <v>4.4611360961038674E-4</v>
      </c>
      <c r="AN589" s="19">
        <f t="shared" ca="1" si="823"/>
        <v>-0.61047734446544144</v>
      </c>
      <c r="AO589" s="19">
        <f t="shared" ca="1" si="824"/>
        <v>0.62731741189442269</v>
      </c>
      <c r="AP589" s="19">
        <f t="shared" ca="1" si="825"/>
        <v>0.37268258810557731</v>
      </c>
      <c r="AQ589" s="72">
        <f t="shared" ca="1" si="826"/>
        <v>5.2675264190914716E-4</v>
      </c>
      <c r="AR589" s="72">
        <f t="shared" ca="1" si="827"/>
        <v>-4.1277119944324646E-4</v>
      </c>
      <c r="AS589" s="72">
        <f t="shared" ca="1" si="828"/>
        <v>-2.1923542907302529E-10</v>
      </c>
      <c r="AT589" s="19">
        <f t="shared" ca="1" si="829"/>
        <v>4.4611372865125586E-4</v>
      </c>
      <c r="AU589" s="19">
        <f t="shared" ca="1" si="830"/>
        <v>0.99999990049126564</v>
      </c>
      <c r="AV589" s="19">
        <f t="shared" ca="1" si="831"/>
        <v>4.4611374344866064E-4</v>
      </c>
      <c r="AW589" s="19">
        <f t="shared" ca="1" si="832"/>
        <v>-0.61047748555984593</v>
      </c>
      <c r="AX589" s="19">
        <f t="shared" ca="1" si="833"/>
        <v>1.610477485559846</v>
      </c>
      <c r="AY589" s="19">
        <f t="shared" ca="1" si="834"/>
        <v>0.57750439481641691</v>
      </c>
      <c r="AZ589" s="72">
        <f t="shared" ca="1" si="835"/>
        <v>1.3489657603580048E-3</v>
      </c>
      <c r="BA589" s="72">
        <f t="shared" ca="1" si="836"/>
        <v>-4.127709807023632E-4</v>
      </c>
      <c r="BB589" s="72">
        <f t="shared" ca="1" si="837"/>
        <v>2.187408832624721E-10</v>
      </c>
      <c r="BC589" s="19">
        <f t="shared" ca="1" si="838"/>
        <v>4.4611359511487713E-4</v>
      </c>
      <c r="BD589" s="19">
        <f t="shared" ca="1" si="839"/>
        <v>0.99999990049132526</v>
      </c>
      <c r="BE589" s="19">
        <f t="shared" ca="1" si="840"/>
        <v>4.4611360991226857E-4</v>
      </c>
      <c r="BF589" s="19">
        <f t="shared" ca="1" si="841"/>
        <v>-0.61047734478375593</v>
      </c>
      <c r="BG589" s="19">
        <f t="shared" ca="1" si="842"/>
        <v>1.6104773447837559</v>
      </c>
      <c r="BH589" s="19">
        <f t="shared" ca="1" si="843"/>
        <v>0.57750435788502541</v>
      </c>
      <c r="BI589" s="72">
        <f t="shared" ca="1" si="844"/>
        <v>1.3489656429192076E-3</v>
      </c>
      <c r="BJ589" s="72">
        <f t="shared" ca="1" si="845"/>
        <v>-4.1277098021875124E-4</v>
      </c>
      <c r="BK589" s="72">
        <f t="shared" ca="1" si="846"/>
        <v>4.8361195690432845E-13</v>
      </c>
      <c r="BL589" s="72">
        <f t="shared" ca="1" si="847"/>
        <v>1.085380681867981E-2</v>
      </c>
      <c r="BM589" s="72">
        <f t="shared" ca="1" si="848"/>
        <v>1.0027079544146424</v>
      </c>
      <c r="BN589" s="72">
        <f t="shared" ca="1" si="849"/>
        <v>2.6988178286702809E-3</v>
      </c>
      <c r="BO589" s="72">
        <f t="shared" ca="1" si="850"/>
        <v>6.9503176425599871E-7</v>
      </c>
      <c r="BP589" s="72">
        <f t="shared" ca="1" si="851"/>
        <v>2839.0829217628202</v>
      </c>
      <c r="BQ589" s="72">
        <f t="shared" ca="1" si="852"/>
        <v>-0.84811588135003224</v>
      </c>
      <c r="BR589" s="72">
        <f t="shared" ca="1" si="853"/>
        <v>2.2932360132257728</v>
      </c>
      <c r="BS589" s="72">
        <f t="shared" ca="1" si="854"/>
        <v>5.4348286668155659</v>
      </c>
      <c r="BT589" s="72">
        <f t="shared" ca="1" si="855"/>
        <v>311.40653946062508</v>
      </c>
      <c r="BU589" s="72">
        <f t="shared" ca="1" si="856"/>
        <v>131.39274498524381</v>
      </c>
      <c r="BV589" s="72">
        <f t="shared" ca="1" si="857"/>
        <v>311.39274498524378</v>
      </c>
    </row>
    <row r="590" spans="1:74">
      <c r="A590" s="13">
        <f ca="1">'MGRS to'!AO590</f>
        <v>30.472968726316182</v>
      </c>
      <c r="B590" s="13">
        <f ca="1">'MGRS to'!AP590</f>
        <v>-8.8811194256304802</v>
      </c>
      <c r="C590" s="19">
        <f t="shared" ca="1" si="786"/>
        <v>0.53185363713148015</v>
      </c>
      <c r="D590" s="19">
        <f t="shared" ca="1" si="787"/>
        <v>-0.15500477524007955</v>
      </c>
      <c r="E590" s="19">
        <f t="shared" ca="1" si="788"/>
        <v>0.62290195856838881</v>
      </c>
      <c r="F590" s="19">
        <f t="shared" ca="1" si="789"/>
        <v>0.53038692384373554</v>
      </c>
      <c r="G590" s="19">
        <f t="shared" ca="1" si="790"/>
        <v>-5.3408845377897085E-2</v>
      </c>
      <c r="H590" s="19">
        <f t="shared" ca="1" si="791"/>
        <v>-5.3408845377897085E-2</v>
      </c>
      <c r="I590" s="19">
        <f t="shared" ca="1" si="792"/>
        <v>0</v>
      </c>
      <c r="J590" s="19">
        <f t="shared" ca="1" si="793"/>
        <v>0.10258215071094522</v>
      </c>
      <c r="K590" s="19">
        <f t="shared" ca="1" si="794"/>
        <v>0.99472453591711352</v>
      </c>
      <c r="L590" s="19">
        <f t="shared" ca="1" si="795"/>
        <v>0.10276292171276737</v>
      </c>
      <c r="M590" s="19">
        <f t="shared" ca="1" si="796"/>
        <v>-0.36459200314633045</v>
      </c>
      <c r="N590" s="19">
        <f t="shared" ca="1" si="797"/>
        <v>1.3645920031463303</v>
      </c>
      <c r="O590" s="19">
        <f t="shared" ca="1" si="798"/>
        <v>0.56218479470252669</v>
      </c>
      <c r="P590" s="72">
        <f t="shared" ca="1" si="799"/>
        <v>1.1437147484727312E-3</v>
      </c>
      <c r="Q590" s="72">
        <f t="shared" ca="1" si="800"/>
        <v>-5.3534400475471457E-2</v>
      </c>
      <c r="R590" s="72">
        <f t="shared" ca="1" si="801"/>
        <v>-1.2555509757437161E-4</v>
      </c>
      <c r="S590" s="19">
        <f t="shared" ca="1" si="802"/>
        <v>0.10262772884206103</v>
      </c>
      <c r="T590" s="19">
        <f t="shared" ca="1" si="803"/>
        <v>0.9947198345628383</v>
      </c>
      <c r="U590" s="19">
        <f t="shared" ca="1" si="804"/>
        <v>0.10280874167313837</v>
      </c>
      <c r="V590" s="19">
        <f t="shared" ca="1" si="805"/>
        <v>-0.36528597915415356</v>
      </c>
      <c r="W590" s="19">
        <f t="shared" ca="1" si="806"/>
        <v>1.3652859791541536</v>
      </c>
      <c r="X590" s="19">
        <f t="shared" ca="1" si="807"/>
        <v>0.56239995366134055</v>
      </c>
      <c r="Y590" s="72">
        <f t="shared" ca="1" si="808"/>
        <v>1.1442943982468E-3</v>
      </c>
      <c r="Z590" s="72">
        <f t="shared" ca="1" si="809"/>
        <v>-5.3534695548890558E-2</v>
      </c>
      <c r="AA590" s="72">
        <f t="shared" ca="1" si="810"/>
        <v>-2.950734191015103E-7</v>
      </c>
      <c r="AB590" s="19">
        <f t="shared" ca="1" si="811"/>
        <v>0.10262783605935359</v>
      </c>
      <c r="AC590" s="19">
        <f t="shared" ca="1" si="812"/>
        <v>0.99471982350095667</v>
      </c>
      <c r="AD590" s="19">
        <f t="shared" ca="1" si="813"/>
        <v>0.10280884945956166</v>
      </c>
      <c r="AE590" s="19">
        <f t="shared" ca="1" si="814"/>
        <v>-0.3652876090072828</v>
      </c>
      <c r="AF590" s="19">
        <f t="shared" ca="1" si="815"/>
        <v>1.3652876090072827</v>
      </c>
      <c r="AG590" s="19">
        <f t="shared" ca="1" si="816"/>
        <v>0.56240045869431399</v>
      </c>
      <c r="AH590" s="72">
        <f t="shared" ca="1" si="817"/>
        <v>1.1442957595940643E-3</v>
      </c>
      <c r="AI590" s="72">
        <f t="shared" ca="1" si="818"/>
        <v>-5.3534696242356898E-2</v>
      </c>
      <c r="AJ590" s="72">
        <f t="shared" ca="1" si="819"/>
        <v>-6.9346633990718942E-10</v>
      </c>
      <c r="AK590" s="19">
        <f t="shared" ca="1" si="820"/>
        <v>0.10262783631133068</v>
      </c>
      <c r="AL590" s="19">
        <f t="shared" ca="1" si="821"/>
        <v>0.99471982347495957</v>
      </c>
      <c r="AM590" s="19">
        <f t="shared" ca="1" si="822"/>
        <v>0.10280884971287631</v>
      </c>
      <c r="AN590" s="19">
        <f t="shared" ca="1" si="823"/>
        <v>-0.36528761283767358</v>
      </c>
      <c r="AO590" s="19">
        <f t="shared" ca="1" si="824"/>
        <v>0.86656495990735394</v>
      </c>
      <c r="AP590" s="19">
        <f t="shared" ca="1" si="825"/>
        <v>0.13343504009264606</v>
      </c>
      <c r="AQ590" s="72">
        <f t="shared" ca="1" si="826"/>
        <v>7.2720961377996396E-4</v>
      </c>
      <c r="AR590" s="72">
        <f t="shared" ca="1" si="827"/>
        <v>-5.3534680082790678E-2</v>
      </c>
      <c r="AS590" s="72">
        <f t="shared" ca="1" si="828"/>
        <v>1.6159566219864363E-8</v>
      </c>
      <c r="AT590" s="19">
        <f t="shared" ca="1" si="829"/>
        <v>0.1026278304396103</v>
      </c>
      <c r="AU590" s="19">
        <f t="shared" ca="1" si="830"/>
        <v>0.99471982408076021</v>
      </c>
      <c r="AV590" s="19">
        <f t="shared" ca="1" si="831"/>
        <v>0.10280884380998763</v>
      </c>
      <c r="AW590" s="19">
        <f t="shared" ca="1" si="832"/>
        <v>-0.36528752357961647</v>
      </c>
      <c r="AX590" s="19">
        <f t="shared" ca="1" si="833"/>
        <v>1.3652875235796165</v>
      </c>
      <c r="AY590" s="19">
        <f t="shared" ca="1" si="834"/>
        <v>0.56240043222337999</v>
      </c>
      <c r="AZ590" s="72">
        <f t="shared" ca="1" si="835"/>
        <v>1.1442956882399546E-3</v>
      </c>
      <c r="BA590" s="72">
        <f t="shared" ca="1" si="836"/>
        <v>-5.3534696206009265E-2</v>
      </c>
      <c r="BB590" s="72">
        <f t="shared" ca="1" si="837"/>
        <v>-1.6123218586627797E-8</v>
      </c>
      <c r="BC590" s="19">
        <f t="shared" ca="1" si="838"/>
        <v>0.10262783629812346</v>
      </c>
      <c r="BD590" s="19">
        <f t="shared" ca="1" si="839"/>
        <v>0.99471982347632215</v>
      </c>
      <c r="BE590" s="19">
        <f t="shared" ca="1" si="840"/>
        <v>0.10280884969959897</v>
      </c>
      <c r="BF590" s="19">
        <f t="shared" ca="1" si="841"/>
        <v>-0.36528761263690596</v>
      </c>
      <c r="BG590" s="19">
        <f t="shared" ca="1" si="842"/>
        <v>1.365287612636906</v>
      </c>
      <c r="BH590" s="19">
        <f t="shared" ca="1" si="843"/>
        <v>0.56240045981900244</v>
      </c>
      <c r="BI590" s="72">
        <f t="shared" ca="1" si="844"/>
        <v>1.1442957626257349E-3</v>
      </c>
      <c r="BJ590" s="72">
        <f t="shared" ca="1" si="845"/>
        <v>-5.3534696243901225E-2</v>
      </c>
      <c r="BK590" s="72">
        <f t="shared" ca="1" si="846"/>
        <v>-3.789196040271392E-11</v>
      </c>
      <c r="BL590" s="72">
        <f t="shared" ca="1" si="847"/>
        <v>9.2013514176365312E-3</v>
      </c>
      <c r="BM590" s="72">
        <f t="shared" ca="1" si="848"/>
        <v>1.0022963843276149</v>
      </c>
      <c r="BN590" s="72">
        <f t="shared" ca="1" si="849"/>
        <v>2.2898107140905924E-3</v>
      </c>
      <c r="BO590" s="72">
        <f t="shared" ca="1" si="850"/>
        <v>1.3211384936981046E-4</v>
      </c>
      <c r="BP590" s="72">
        <f t="shared" ca="1" si="851"/>
        <v>654189.40664972621</v>
      </c>
      <c r="BQ590" s="72">
        <f t="shared" ca="1" si="852"/>
        <v>-2.6769451910342936</v>
      </c>
      <c r="BR590" s="72">
        <f t="shared" ca="1" si="853"/>
        <v>0.43542355883203943</v>
      </c>
      <c r="BS590" s="72">
        <f t="shared" ca="1" si="854"/>
        <v>3.5770162124218325</v>
      </c>
      <c r="BT590" s="72">
        <f t="shared" ca="1" si="855"/>
        <v>206.62233856589307</v>
      </c>
      <c r="BU590" s="72">
        <f t="shared" ca="1" si="856"/>
        <v>24.947932221642159</v>
      </c>
      <c r="BV590" s="72">
        <f t="shared" ca="1" si="857"/>
        <v>204.94793222164219</v>
      </c>
    </row>
    <row r="591" spans="1:74">
      <c r="A591" s="13">
        <f ca="1">'MGRS to'!AO591</f>
        <v>34.216222692891129</v>
      </c>
      <c r="B591" s="13">
        <f ca="1">'MGRS to'!AP591</f>
        <v>-4.0046578621360904</v>
      </c>
      <c r="C591" s="19">
        <f t="shared" ca="1" si="786"/>
        <v>0.59718574358655074</v>
      </c>
      <c r="D591" s="19">
        <f t="shared" ca="1" si="787"/>
        <v>-6.9894465110151932E-2</v>
      </c>
      <c r="E591" s="19">
        <f t="shared" ca="1" si="788"/>
        <v>0.53038692384373554</v>
      </c>
      <c r="F591" s="19">
        <f t="shared" ca="1" si="789"/>
        <v>0.59562505879917704</v>
      </c>
      <c r="G591" s="19">
        <f t="shared" ca="1" si="790"/>
        <v>8.5110310129927619E-2</v>
      </c>
      <c r="H591" s="19">
        <f t="shared" ca="1" si="791"/>
        <v>8.5110310129927619E-2</v>
      </c>
      <c r="I591" s="19">
        <f t="shared" ca="1" si="792"/>
        <v>0</v>
      </c>
      <c r="J591" s="19">
        <f t="shared" ca="1" si="793"/>
        <v>9.6962473945731875E-2</v>
      </c>
      <c r="K591" s="19">
        <f t="shared" ca="1" si="794"/>
        <v>0.99528803803035992</v>
      </c>
      <c r="L591" s="19">
        <f t="shared" ca="1" si="795"/>
        <v>9.7115056065527158E-2</v>
      </c>
      <c r="M591" s="19">
        <f t="shared" ca="1" si="796"/>
        <v>0.62602776897941814</v>
      </c>
      <c r="N591" s="19">
        <f t="shared" ca="1" si="797"/>
        <v>0.37397223102058186</v>
      </c>
      <c r="O591" s="19">
        <f t="shared" ca="1" si="798"/>
        <v>-0.52249719679631612</v>
      </c>
      <c r="P591" s="72">
        <f t="shared" ca="1" si="799"/>
        <v>3.1422072829272185E-4</v>
      </c>
      <c r="Q591" s="72">
        <f t="shared" ca="1" si="800"/>
        <v>8.5314052532588697E-2</v>
      </c>
      <c r="R591" s="72">
        <f t="shared" ca="1" si="801"/>
        <v>2.037424026610779E-4</v>
      </c>
      <c r="S591" s="19">
        <f t="shared" ca="1" si="802"/>
        <v>9.7089488942076113E-2</v>
      </c>
      <c r="T591" s="19">
        <f t="shared" ca="1" si="803"/>
        <v>0.99527565585468147</v>
      </c>
      <c r="U591" s="19">
        <f t="shared" ca="1" si="804"/>
        <v>9.7242673178772068E-2</v>
      </c>
      <c r="V591" s="19">
        <f t="shared" ca="1" si="805"/>
        <v>0.62670181862671537</v>
      </c>
      <c r="W591" s="19">
        <f t="shared" ca="1" si="806"/>
        <v>0.37329818137328463</v>
      </c>
      <c r="X591" s="19">
        <f t="shared" ca="1" si="807"/>
        <v>-0.5252501832750861</v>
      </c>
      <c r="Y591" s="72">
        <f t="shared" ca="1" si="808"/>
        <v>3.1365490544468306E-4</v>
      </c>
      <c r="Z591" s="72">
        <f t="shared" ca="1" si="809"/>
        <v>8.5314539926227353E-2</v>
      </c>
      <c r="AA591" s="72">
        <f t="shared" ca="1" si="810"/>
        <v>4.8739363865679675E-7</v>
      </c>
      <c r="AB591" s="19">
        <f t="shared" ca="1" si="811"/>
        <v>9.7089792949888398E-2</v>
      </c>
      <c r="AC591" s="19">
        <f t="shared" ca="1" si="812"/>
        <v>0.99527562619856602</v>
      </c>
      <c r="AD591" s="19">
        <f t="shared" ca="1" si="813"/>
        <v>9.7242978629643914E-2</v>
      </c>
      <c r="AE591" s="19">
        <f t="shared" ca="1" si="814"/>
        <v>0.62670342790123712</v>
      </c>
      <c r="AF591" s="19">
        <f t="shared" ca="1" si="815"/>
        <v>0.37329657209876288</v>
      </c>
      <c r="AG591" s="19">
        <f t="shared" ca="1" si="816"/>
        <v>-0.5252567678895792</v>
      </c>
      <c r="AH591" s="72">
        <f t="shared" ca="1" si="817"/>
        <v>3.136535545563003E-4</v>
      </c>
      <c r="AI591" s="72">
        <f t="shared" ca="1" si="818"/>
        <v>8.5314541092170043E-2</v>
      </c>
      <c r="AJ591" s="72">
        <f t="shared" ca="1" si="819"/>
        <v>1.1659426896182268E-9</v>
      </c>
      <c r="AK591" s="19">
        <f t="shared" ca="1" si="820"/>
        <v>9.7089793677136604E-2</v>
      </c>
      <c r="AL591" s="19">
        <f t="shared" ca="1" si="821"/>
        <v>0.99527562612762244</v>
      </c>
      <c r="AM591" s="19">
        <f t="shared" ca="1" si="822"/>
        <v>9.724297936034422E-2</v>
      </c>
      <c r="AN591" s="19">
        <f t="shared" ca="1" si="823"/>
        <v>0.62670343175092391</v>
      </c>
      <c r="AO591" s="19">
        <f t="shared" ca="1" si="824"/>
        <v>0.60724280863161506</v>
      </c>
      <c r="AP591" s="19">
        <f t="shared" ca="1" si="825"/>
        <v>0.39275719136838494</v>
      </c>
      <c r="AQ591" s="72">
        <f t="shared" ca="1" si="826"/>
        <v>5.0992187661722942E-4</v>
      </c>
      <c r="AR591" s="72">
        <f t="shared" ca="1" si="827"/>
        <v>8.5314575457373865E-2</v>
      </c>
      <c r="AS591" s="72">
        <f t="shared" ca="1" si="828"/>
        <v>3.4365203821495882E-8</v>
      </c>
      <c r="AT591" s="19">
        <f t="shared" ca="1" si="829"/>
        <v>9.7089815112181857E-2</v>
      </c>
      <c r="AU591" s="19">
        <f t="shared" ca="1" si="830"/>
        <v>0.99527562403661951</v>
      </c>
      <c r="AV591" s="19">
        <f t="shared" ca="1" si="831"/>
        <v>9.7243000897137361E-2</v>
      </c>
      <c r="AW591" s="19">
        <f t="shared" ca="1" si="832"/>
        <v>0.62670354521725069</v>
      </c>
      <c r="AX591" s="19">
        <f t="shared" ca="1" si="833"/>
        <v>0.37329645478274931</v>
      </c>
      <c r="AY591" s="19">
        <f t="shared" ca="1" si="834"/>
        <v>-0.525257247909798</v>
      </c>
      <c r="AZ591" s="72">
        <f t="shared" ca="1" si="835"/>
        <v>3.1365345607661994E-4</v>
      </c>
      <c r="BA591" s="72">
        <f t="shared" ca="1" si="836"/>
        <v>8.5314541177167635E-2</v>
      </c>
      <c r="BB591" s="72">
        <f t="shared" ca="1" si="837"/>
        <v>-3.4280206229198029E-8</v>
      </c>
      <c r="BC591" s="19">
        <f t="shared" ca="1" si="838"/>
        <v>9.7089793730153209E-2</v>
      </c>
      <c r="BD591" s="19">
        <f t="shared" ca="1" si="839"/>
        <v>0.99527562612245069</v>
      </c>
      <c r="BE591" s="19">
        <f t="shared" ca="1" si="840"/>
        <v>9.7242979413612485E-2</v>
      </c>
      <c r="BF591" s="19">
        <f t="shared" ca="1" si="841"/>
        <v>0.62670343203156753</v>
      </c>
      <c r="BG591" s="19">
        <f t="shared" ca="1" si="842"/>
        <v>0.37329656796843247</v>
      </c>
      <c r="BH591" s="19">
        <f t="shared" ca="1" si="843"/>
        <v>-0.52525678478958659</v>
      </c>
      <c r="BI591" s="72">
        <f t="shared" ca="1" si="844"/>
        <v>3.1365355108913835E-4</v>
      </c>
      <c r="BJ591" s="72">
        <f t="shared" ca="1" si="845"/>
        <v>8.5314541095162552E-2</v>
      </c>
      <c r="BK591" s="72">
        <f t="shared" ca="1" si="846"/>
        <v>-8.200508327949052E-11</v>
      </c>
      <c r="BL591" s="72">
        <f t="shared" ca="1" si="847"/>
        <v>2.5158310037261514E-3</v>
      </c>
      <c r="BM591" s="72">
        <f t="shared" ca="1" si="848"/>
        <v>1.0006286613706243</v>
      </c>
      <c r="BN591" s="72">
        <f t="shared" ca="1" si="849"/>
        <v>6.2816772412508217E-4</v>
      </c>
      <c r="BO591" s="72">
        <f t="shared" ca="1" si="850"/>
        <v>-3.2038984837155275E-5</v>
      </c>
      <c r="BP591" s="72">
        <f t="shared" ca="1" si="851"/>
        <v>618741.9330917747</v>
      </c>
      <c r="BQ591" s="72">
        <f t="shared" ca="1" si="852"/>
        <v>0.81085622681801184</v>
      </c>
      <c r="BR591" s="72">
        <f t="shared" ca="1" si="853"/>
        <v>-2.2851576173863704</v>
      </c>
      <c r="BS591" s="72">
        <f t="shared" ca="1" si="854"/>
        <v>0.85643503620342276</v>
      </c>
      <c r="BT591" s="72">
        <f t="shared" ca="1" si="855"/>
        <v>46.45863958857467</v>
      </c>
      <c r="BU591" s="72">
        <f t="shared" ca="1" si="856"/>
        <v>-130.92988699841001</v>
      </c>
      <c r="BV591" s="72">
        <f t="shared" ca="1" si="857"/>
        <v>49.070113001590016</v>
      </c>
    </row>
    <row r="592" spans="1:74">
      <c r="A592" s="13">
        <f ca="1">'MGRS to'!AO592</f>
        <v>34.195511467479577</v>
      </c>
      <c r="B592" s="13">
        <f ca="1">'MGRS to'!AP592</f>
        <v>-4.0173813865285677</v>
      </c>
      <c r="C592" s="19">
        <f t="shared" ca="1" si="786"/>
        <v>0.59682426451099646</v>
      </c>
      <c r="D592" s="19">
        <f t="shared" ca="1" si="787"/>
        <v>-7.0116532503258472E-2</v>
      </c>
      <c r="E592" s="19">
        <f t="shared" ca="1" si="788"/>
        <v>0.59562505879917704</v>
      </c>
      <c r="F592" s="19">
        <f t="shared" ca="1" si="789"/>
        <v>0.59526402788141308</v>
      </c>
      <c r="G592" s="19">
        <f t="shared" ca="1" si="790"/>
        <v>-2.2206739310653978E-4</v>
      </c>
      <c r="H592" s="19">
        <f t="shared" ca="1" si="791"/>
        <v>-2.2206739310653978E-4</v>
      </c>
      <c r="I592" s="19">
        <f t="shared" ca="1" si="792"/>
        <v>0</v>
      </c>
      <c r="J592" s="19">
        <f t="shared" ca="1" si="793"/>
        <v>4.0514679519334102E-4</v>
      </c>
      <c r="K592" s="19">
        <f t="shared" ca="1" si="794"/>
        <v>0.99999991792803378</v>
      </c>
      <c r="L592" s="19">
        <f t="shared" ca="1" si="795"/>
        <v>4.0514680627707278E-4</v>
      </c>
      <c r="M592" s="19">
        <f t="shared" ca="1" si="796"/>
        <v>-0.37568801181326739</v>
      </c>
      <c r="N592" s="19">
        <f t="shared" ca="1" si="797"/>
        <v>1.3756880118132675</v>
      </c>
      <c r="O592" s="19">
        <f t="shared" ca="1" si="798"/>
        <v>0.5426537722658652</v>
      </c>
      <c r="P592" s="72">
        <f t="shared" ca="1" si="799"/>
        <v>1.1529825473802966E-3</v>
      </c>
      <c r="Q592" s="72">
        <f t="shared" ca="1" si="800"/>
        <v>-2.2257745097606479E-4</v>
      </c>
      <c r="R592" s="72">
        <f t="shared" ca="1" si="801"/>
        <v>-5.1005786952501553E-7</v>
      </c>
      <c r="S592" s="19">
        <f t="shared" ca="1" si="802"/>
        <v>4.0533859247116559E-4</v>
      </c>
      <c r="T592" s="19">
        <f t="shared" ca="1" si="803"/>
        <v>0.99999991785030939</v>
      </c>
      <c r="U592" s="19">
        <f t="shared" ca="1" si="804"/>
        <v>4.0533860357064592E-4</v>
      </c>
      <c r="V592" s="19">
        <f t="shared" ca="1" si="805"/>
        <v>-0.37637273924745701</v>
      </c>
      <c r="W592" s="19">
        <f t="shared" ca="1" si="806"/>
        <v>1.376372739247457</v>
      </c>
      <c r="X592" s="19">
        <f t="shared" ca="1" si="807"/>
        <v>0.54288129591331058</v>
      </c>
      <c r="Y592" s="72">
        <f t="shared" ca="1" si="808"/>
        <v>1.1535544401841489E-3</v>
      </c>
      <c r="Z592" s="72">
        <f t="shared" ca="1" si="809"/>
        <v>-2.2257862250824769E-4</v>
      </c>
      <c r="AA592" s="72">
        <f t="shared" ca="1" si="810"/>
        <v>-1.1715321828961733E-9</v>
      </c>
      <c r="AB592" s="19">
        <f t="shared" ca="1" si="811"/>
        <v>4.0533903340483055E-4</v>
      </c>
      <c r="AC592" s="19">
        <f t="shared" ca="1" si="812"/>
        <v>0.99999991785013065</v>
      </c>
      <c r="AD592" s="19">
        <f t="shared" ca="1" si="813"/>
        <v>4.053390445043471E-4</v>
      </c>
      <c r="AE592" s="19">
        <f t="shared" ca="1" si="814"/>
        <v>-0.37637431085231787</v>
      </c>
      <c r="AF592" s="19">
        <f t="shared" ca="1" si="815"/>
        <v>1.3763743108523179</v>
      </c>
      <c r="AG592" s="19">
        <f t="shared" ca="1" si="816"/>
        <v>0.54288181787132483</v>
      </c>
      <c r="AH592" s="72">
        <f t="shared" ca="1" si="817"/>
        <v>1.1535557528056519E-3</v>
      </c>
      <c r="AI592" s="72">
        <f t="shared" ca="1" si="818"/>
        <v>-2.2257862519909464E-4</v>
      </c>
      <c r="AJ592" s="72">
        <f t="shared" ca="1" si="819"/>
        <v>-2.690846948472797E-12</v>
      </c>
      <c r="AK592" s="19">
        <f t="shared" ca="1" si="820"/>
        <v>4.0533903441759676E-4</v>
      </c>
      <c r="AL592" s="19">
        <f t="shared" ca="1" si="821"/>
        <v>0.9999999178501302</v>
      </c>
      <c r="AM592" s="19">
        <f t="shared" ca="1" si="822"/>
        <v>4.0533904551711341E-4</v>
      </c>
      <c r="AN592" s="19">
        <f t="shared" ca="1" si="823"/>
        <v>-0.37637431446206981</v>
      </c>
      <c r="AO592" s="19">
        <f t="shared" ca="1" si="824"/>
        <v>0.85834237541320701</v>
      </c>
      <c r="AP592" s="19">
        <f t="shared" ca="1" si="825"/>
        <v>0.14165762458679299</v>
      </c>
      <c r="AQ592" s="72">
        <f t="shared" ca="1" si="826"/>
        <v>7.2032420796638874E-4</v>
      </c>
      <c r="AR592" s="72">
        <f t="shared" ca="1" si="827"/>
        <v>-2.2257857875568907E-4</v>
      </c>
      <c r="AS592" s="72">
        <f t="shared" ca="1" si="828"/>
        <v>4.6443405572098653E-11</v>
      </c>
      <c r="AT592" s="19">
        <f t="shared" ca="1" si="829"/>
        <v>4.0533901693746977E-4</v>
      </c>
      <c r="AU592" s="19">
        <f t="shared" ca="1" si="830"/>
        <v>0.99999991785013731</v>
      </c>
      <c r="AV592" s="19">
        <f t="shared" ca="1" si="831"/>
        <v>4.0533902803698495E-4</v>
      </c>
      <c r="AW592" s="19">
        <f t="shared" ca="1" si="832"/>
        <v>-0.37637425215858289</v>
      </c>
      <c r="AX592" s="19">
        <f t="shared" ca="1" si="833"/>
        <v>1.3763742521585829</v>
      </c>
      <c r="AY592" s="19">
        <f t="shared" ca="1" si="834"/>
        <v>0.54288179837810968</v>
      </c>
      <c r="AZ592" s="72">
        <f t="shared" ca="1" si="835"/>
        <v>1.1535557037840052E-3</v>
      </c>
      <c r="BA592" s="72">
        <f t="shared" ca="1" si="836"/>
        <v>-2.2257862509860108E-4</v>
      </c>
      <c r="BB592" s="72">
        <f t="shared" ca="1" si="837"/>
        <v>-4.6342912011143253E-11</v>
      </c>
      <c r="BC592" s="19">
        <f t="shared" ca="1" si="838"/>
        <v>4.0533903437976434E-4</v>
      </c>
      <c r="BD592" s="19">
        <f t="shared" ca="1" si="839"/>
        <v>0.9999999178501302</v>
      </c>
      <c r="BE592" s="19">
        <f t="shared" ca="1" si="840"/>
        <v>4.0533904547928099E-4</v>
      </c>
      <c r="BF592" s="19">
        <f t="shared" ca="1" si="841"/>
        <v>-0.37637431432726698</v>
      </c>
      <c r="BG592" s="19">
        <f t="shared" ca="1" si="842"/>
        <v>1.3763743143272671</v>
      </c>
      <c r="BH592" s="19">
        <f t="shared" ca="1" si="843"/>
        <v>0.5428818190254161</v>
      </c>
      <c r="BI592" s="72">
        <f t="shared" ca="1" si="844"/>
        <v>1.1535557557079675E-3</v>
      </c>
      <c r="BJ592" s="72">
        <f t="shared" ca="1" si="845"/>
        <v>-2.2257862520504431E-4</v>
      </c>
      <c r="BK592" s="72">
        <f t="shared" ca="1" si="846"/>
        <v>-1.0644322879713175E-13</v>
      </c>
      <c r="BL592" s="72">
        <f t="shared" ca="1" si="847"/>
        <v>9.2760702075613093E-3</v>
      </c>
      <c r="BM592" s="72">
        <f t="shared" ca="1" si="848"/>
        <v>1.002314999680143</v>
      </c>
      <c r="BN592" s="72">
        <f t="shared" ca="1" si="849"/>
        <v>2.3083192070674614E-3</v>
      </c>
      <c r="BO592" s="72">
        <f t="shared" ca="1" si="850"/>
        <v>5.0772609822021675E-7</v>
      </c>
      <c r="BP592" s="72">
        <f t="shared" ca="1" si="851"/>
        <v>2579.3698752983746</v>
      </c>
      <c r="BQ592" s="72">
        <f t="shared" ca="1" si="852"/>
        <v>-2.6714515055187604</v>
      </c>
      <c r="BR592" s="72">
        <f t="shared" ca="1" si="853"/>
        <v>0.47001630887133888</v>
      </c>
      <c r="BS592" s="72">
        <f t="shared" ca="1" si="854"/>
        <v>3.6116089624611321</v>
      </c>
      <c r="BT592" s="72">
        <f t="shared" ca="1" si="855"/>
        <v>206.93710355990527</v>
      </c>
      <c r="BU592" s="72">
        <f t="shared" ca="1" si="856"/>
        <v>26.929950800645031</v>
      </c>
      <c r="BV592" s="72">
        <f t="shared" ca="1" si="857"/>
        <v>206.92995080064497</v>
      </c>
    </row>
    <row r="593" spans="1:74">
      <c r="A593" s="13">
        <f ca="1">'MGRS to'!AO593</f>
        <v>33.90449544541034</v>
      </c>
      <c r="B593" s="13">
        <f ca="1">'MGRS to'!AP593</f>
        <v>-6.9384406089556352</v>
      </c>
      <c r="C593" s="19">
        <f t="shared" ca="1" si="786"/>
        <v>0.5917450767498319</v>
      </c>
      <c r="D593" s="19">
        <f t="shared" ca="1" si="787"/>
        <v>-0.12109863358035619</v>
      </c>
      <c r="E593" s="19">
        <f t="shared" ca="1" si="788"/>
        <v>0.59526402788141308</v>
      </c>
      <c r="F593" s="19">
        <f t="shared" ca="1" si="789"/>
        <v>0.59019122320319339</v>
      </c>
      <c r="G593" s="19">
        <f t="shared" ca="1" si="790"/>
        <v>-5.0982101077097719E-2</v>
      </c>
      <c r="H593" s="19">
        <f t="shared" ca="1" si="791"/>
        <v>-5.0982101077097719E-2</v>
      </c>
      <c r="I593" s="19">
        <f t="shared" ca="1" si="792"/>
        <v>0</v>
      </c>
      <c r="J593" s="19">
        <f t="shared" ca="1" si="793"/>
        <v>4.2574372560868774E-2</v>
      </c>
      <c r="K593" s="19">
        <f t="shared" ca="1" si="794"/>
        <v>0.99909330034839505</v>
      </c>
      <c r="L593" s="19">
        <f t="shared" ca="1" si="795"/>
        <v>4.2587244619015412E-2</v>
      </c>
      <c r="M593" s="19">
        <f t="shared" ca="1" si="796"/>
        <v>-0.82342929831399336</v>
      </c>
      <c r="N593" s="19">
        <f t="shared" ca="1" si="797"/>
        <v>1.8234292983139935</v>
      </c>
      <c r="O593" s="19">
        <f t="shared" ca="1" si="798"/>
        <v>0.65681959080516428</v>
      </c>
      <c r="P593" s="72">
        <f t="shared" ca="1" si="799"/>
        <v>1.5265196963951066E-3</v>
      </c>
      <c r="Q593" s="72">
        <f t="shared" ca="1" si="800"/>
        <v>-5.1099614325885584E-2</v>
      </c>
      <c r="R593" s="72">
        <f t="shared" ca="1" si="801"/>
        <v>-1.1751324878786495E-4</v>
      </c>
      <c r="S593" s="19">
        <f t="shared" ca="1" si="802"/>
        <v>4.2671050032186263E-2</v>
      </c>
      <c r="T593" s="19">
        <f t="shared" ca="1" si="803"/>
        <v>0.99908917594434521</v>
      </c>
      <c r="U593" s="19">
        <f t="shared" ca="1" si="804"/>
        <v>4.2684010026968956E-2</v>
      </c>
      <c r="V593" s="19">
        <f t="shared" ca="1" si="805"/>
        <v>-0.82345574917178466</v>
      </c>
      <c r="W593" s="19">
        <f t="shared" ca="1" si="806"/>
        <v>1.8234557491717847</v>
      </c>
      <c r="X593" s="19">
        <f t="shared" ca="1" si="807"/>
        <v>0.65682043138763579</v>
      </c>
      <c r="Y593" s="72">
        <f t="shared" ca="1" si="808"/>
        <v>1.5265417385898991E-3</v>
      </c>
      <c r="Z593" s="72">
        <f t="shared" ca="1" si="809"/>
        <v>-5.1099885118347725E-2</v>
      </c>
      <c r="AA593" s="72">
        <f t="shared" ca="1" si="810"/>
        <v>-2.7079246214117836E-7</v>
      </c>
      <c r="AB593" s="19">
        <f t="shared" ca="1" si="811"/>
        <v>4.2671272814702538E-2</v>
      </c>
      <c r="AC593" s="19">
        <f t="shared" ca="1" si="812"/>
        <v>0.9990891664292898</v>
      </c>
      <c r="AD593" s="19">
        <f t="shared" ca="1" si="813"/>
        <v>4.2684233012586961E-2</v>
      </c>
      <c r="AE593" s="19">
        <f t="shared" ca="1" si="814"/>
        <v>-0.82345580991223521</v>
      </c>
      <c r="AF593" s="19">
        <f t="shared" ca="1" si="815"/>
        <v>1.8234558099122351</v>
      </c>
      <c r="AG593" s="19">
        <f t="shared" ca="1" si="816"/>
        <v>0.65682043327376571</v>
      </c>
      <c r="AH593" s="72">
        <f t="shared" ca="1" si="817"/>
        <v>1.5265417892065089E-3</v>
      </c>
      <c r="AI593" s="72">
        <f t="shared" ca="1" si="818"/>
        <v>-5.1099885742349603E-2</v>
      </c>
      <c r="AJ593" s="72">
        <f t="shared" ca="1" si="819"/>
        <v>-6.2400187794686701E-10</v>
      </c>
      <c r="AK593" s="19">
        <f t="shared" ca="1" si="820"/>
        <v>4.2671273328072488E-2</v>
      </c>
      <c r="AL593" s="19">
        <f t="shared" ca="1" si="821"/>
        <v>0.99908916640736378</v>
      </c>
      <c r="AM593" s="19">
        <f t="shared" ca="1" si="822"/>
        <v>4.2684233526424933E-2</v>
      </c>
      <c r="AN593" s="19">
        <f t="shared" ca="1" si="823"/>
        <v>-0.82345581005220159</v>
      </c>
      <c r="AO593" s="19">
        <f t="shared" ca="1" si="824"/>
        <v>0.32192052889127254</v>
      </c>
      <c r="AP593" s="19">
        <f t="shared" ca="1" si="825"/>
        <v>0.67807947110872746</v>
      </c>
      <c r="AQ593" s="72">
        <f t="shared" ca="1" si="826"/>
        <v>2.7052091788655887E-4</v>
      </c>
      <c r="AR593" s="72">
        <f t="shared" ca="1" si="827"/>
        <v>-5.1099937339136932E-2</v>
      </c>
      <c r="AS593" s="72">
        <f t="shared" ca="1" si="828"/>
        <v>-5.1596787328800353E-8</v>
      </c>
      <c r="AT593" s="19">
        <f t="shared" ca="1" si="829"/>
        <v>4.2671315777047851E-2</v>
      </c>
      <c r="AU593" s="19">
        <f t="shared" ca="1" si="830"/>
        <v>0.9990891645943597</v>
      </c>
      <c r="AV593" s="19">
        <f t="shared" ca="1" si="831"/>
        <v>4.2684276014099534E-2</v>
      </c>
      <c r="AW593" s="19">
        <f t="shared" ca="1" si="832"/>
        <v>-0.82345582162557462</v>
      </c>
      <c r="AX593" s="19">
        <f t="shared" ca="1" si="833"/>
        <v>1.8234558216255747</v>
      </c>
      <c r="AY593" s="19">
        <f t="shared" ca="1" si="834"/>
        <v>0.65682043363746845</v>
      </c>
      <c r="AZ593" s="72">
        <f t="shared" ca="1" si="835"/>
        <v>1.526541798967542E-3</v>
      </c>
      <c r="BA593" s="72">
        <f t="shared" ca="1" si="836"/>
        <v>-5.1099885862684824E-2</v>
      </c>
      <c r="BB593" s="72">
        <f t="shared" ca="1" si="837"/>
        <v>5.1476452107845905E-8</v>
      </c>
      <c r="BC593" s="19">
        <f t="shared" ca="1" si="838"/>
        <v>4.267127342707297E-2</v>
      </c>
      <c r="BD593" s="19">
        <f t="shared" ca="1" si="839"/>
        <v>0.99908916640313539</v>
      </c>
      <c r="BE593" s="19">
        <f t="shared" ca="1" si="840"/>
        <v>4.2684233625515669E-2</v>
      </c>
      <c r="BF593" s="19">
        <f t="shared" ca="1" si="841"/>
        <v>-0.82345581007919344</v>
      </c>
      <c r="BG593" s="19">
        <f t="shared" ca="1" si="842"/>
        <v>1.8234558100791936</v>
      </c>
      <c r="BH593" s="19">
        <f t="shared" ca="1" si="843"/>
        <v>0.65682043327895001</v>
      </c>
      <c r="BI593" s="72">
        <f t="shared" ca="1" si="844"/>
        <v>1.5265417893456398E-3</v>
      </c>
      <c r="BJ593" s="72">
        <f t="shared" ca="1" si="845"/>
        <v>-5.1099885744064821E-2</v>
      </c>
      <c r="BK593" s="72">
        <f t="shared" ca="1" si="846"/>
        <v>1.1862000270923545E-10</v>
      </c>
      <c r="BL593" s="72">
        <f t="shared" ca="1" si="847"/>
        <v>1.2289174491713406E-2</v>
      </c>
      <c r="BM593" s="72">
        <f t="shared" ca="1" si="848"/>
        <v>1.0030652503874102</v>
      </c>
      <c r="BN593" s="72">
        <f t="shared" ca="1" si="849"/>
        <v>3.0535487218182516E-3</v>
      </c>
      <c r="BO593" s="72">
        <f t="shared" ca="1" si="850"/>
        <v>8.5569163591118415E-5</v>
      </c>
      <c r="BP593" s="72">
        <f t="shared" ca="1" si="851"/>
        <v>271619.19547632389</v>
      </c>
      <c r="BQ593" s="72">
        <f t="shared" ca="1" si="852"/>
        <v>-1.6761635408027939</v>
      </c>
      <c r="BR593" s="72">
        <f t="shared" ca="1" si="853"/>
        <v>1.4368790706729506</v>
      </c>
      <c r="BS593" s="72">
        <f t="shared" ca="1" si="854"/>
        <v>4.5784717242627435</v>
      </c>
      <c r="BT593" s="72">
        <f t="shared" ca="1" si="855"/>
        <v>263.96290333829575</v>
      </c>
      <c r="BU593" s="72">
        <f t="shared" ca="1" si="856"/>
        <v>82.32710642024</v>
      </c>
      <c r="BV593" s="72">
        <f t="shared" ca="1" si="857"/>
        <v>262.32710642023994</v>
      </c>
    </row>
    <row r="594" spans="1:74">
      <c r="A594" s="13">
        <f ca="1">'MGRS to'!AO594</f>
        <v>35.446141922453592</v>
      </c>
      <c r="B594" s="13">
        <f ca="1">'MGRS to'!AP594</f>
        <v>-5.4081331926132901</v>
      </c>
      <c r="C594" s="19">
        <f t="shared" ca="1" si="786"/>
        <v>0.61865188367600765</v>
      </c>
      <c r="D594" s="19">
        <f t="shared" ca="1" si="787"/>
        <v>-9.4389730597494587E-2</v>
      </c>
      <c r="E594" s="19">
        <f t="shared" ca="1" si="788"/>
        <v>0.59019122320319339</v>
      </c>
      <c r="F594" s="19">
        <f t="shared" ca="1" si="789"/>
        <v>0.61706605324830222</v>
      </c>
      <c r="G594" s="19">
        <f t="shared" ca="1" si="790"/>
        <v>2.6708902982861604E-2</v>
      </c>
      <c r="H594" s="19">
        <f t="shared" ca="1" si="791"/>
        <v>2.6708902982861604E-2</v>
      </c>
      <c r="I594" s="19">
        <f t="shared" ca="1" si="792"/>
        <v>0</v>
      </c>
      <c r="J594" s="19">
        <f t="shared" ca="1" si="793"/>
        <v>3.4716071733377034E-2</v>
      </c>
      <c r="K594" s="19">
        <f t="shared" ca="1" si="794"/>
        <v>0.99939721550712912</v>
      </c>
      <c r="L594" s="19">
        <f t="shared" ca="1" si="795"/>
        <v>3.4723048852250395E-2</v>
      </c>
      <c r="M594" s="19">
        <f t="shared" ca="1" si="796"/>
        <v>0.52126028491923215</v>
      </c>
      <c r="N594" s="19">
        <f t="shared" ca="1" si="797"/>
        <v>0.47873971508076785</v>
      </c>
      <c r="O594" s="19">
        <f t="shared" ca="1" si="798"/>
        <v>-0.34591562769143769</v>
      </c>
      <c r="P594" s="72">
        <f t="shared" ca="1" si="799"/>
        <v>4.0214324539447524E-4</v>
      </c>
      <c r="Q594" s="72">
        <f t="shared" ca="1" si="800"/>
        <v>2.6769555148097923E-2</v>
      </c>
      <c r="R594" s="72">
        <f t="shared" ca="1" si="801"/>
        <v>6.0652165236319E-5</v>
      </c>
      <c r="S594" s="19">
        <f t="shared" ca="1" si="802"/>
        <v>3.4747689692447667E-2</v>
      </c>
      <c r="T594" s="19">
        <f t="shared" ca="1" si="803"/>
        <v>0.99939611669299444</v>
      </c>
      <c r="U594" s="19">
        <f t="shared" ca="1" si="804"/>
        <v>3.4754685899021198E-2</v>
      </c>
      <c r="V594" s="19">
        <f t="shared" ca="1" si="805"/>
        <v>0.52196832421477901</v>
      </c>
      <c r="W594" s="19">
        <f t="shared" ca="1" si="806"/>
        <v>0.47803167578522099</v>
      </c>
      <c r="X594" s="19">
        <f t="shared" ca="1" si="807"/>
        <v>-0.34790934416260055</v>
      </c>
      <c r="Y594" s="72">
        <f t="shared" ca="1" si="808"/>
        <v>4.0154920299920161E-4</v>
      </c>
      <c r="Z594" s="72">
        <f t="shared" ca="1" si="809"/>
        <v>2.6769692870015488E-2</v>
      </c>
      <c r="AA594" s="72">
        <f t="shared" ca="1" si="810"/>
        <v>1.3772191756467045E-7</v>
      </c>
      <c r="AB594" s="19">
        <f t="shared" ca="1" si="811"/>
        <v>3.474776153562549E-2</v>
      </c>
      <c r="AC594" s="19">
        <f t="shared" ca="1" si="812"/>
        <v>0.99939611419509911</v>
      </c>
      <c r="AD594" s="19">
        <f t="shared" ca="1" si="813"/>
        <v>3.475475778561022E-2</v>
      </c>
      <c r="AE594" s="19">
        <f t="shared" ca="1" si="814"/>
        <v>0.52196992974735301</v>
      </c>
      <c r="AF594" s="19">
        <f t="shared" ca="1" si="815"/>
        <v>0.47803007025264699</v>
      </c>
      <c r="AG594" s="19">
        <f t="shared" ca="1" si="816"/>
        <v>-0.34791387177918431</v>
      </c>
      <c r="AH594" s="72">
        <f t="shared" ca="1" si="817"/>
        <v>4.0154785596080656E-4</v>
      </c>
      <c r="AI594" s="72">
        <f t="shared" ca="1" si="818"/>
        <v>2.6769693182738398E-2</v>
      </c>
      <c r="AJ594" s="72">
        <f t="shared" ca="1" si="819"/>
        <v>3.1272291006745334E-10</v>
      </c>
      <c r="AK594" s="19">
        <f t="shared" ca="1" si="820"/>
        <v>3.47477616987589E-2</v>
      </c>
      <c r="AL594" s="19">
        <f t="shared" ca="1" si="821"/>
        <v>0.99939611418942709</v>
      </c>
      <c r="AM594" s="19">
        <f t="shared" ca="1" si="822"/>
        <v>3.475475794884221E-2</v>
      </c>
      <c r="AN594" s="19">
        <f t="shared" ca="1" si="823"/>
        <v>0.52196993339299791</v>
      </c>
      <c r="AO594" s="19">
        <f t="shared" ca="1" si="824"/>
        <v>0.72754738863370938</v>
      </c>
      <c r="AP594" s="19">
        <f t="shared" ca="1" si="825"/>
        <v>0.27245261136629062</v>
      </c>
      <c r="AQ594" s="72">
        <f t="shared" ca="1" si="826"/>
        <v>6.1076112690940521E-4</v>
      </c>
      <c r="AR594" s="72">
        <f t="shared" ca="1" si="827"/>
        <v>2.6769699069821632E-2</v>
      </c>
      <c r="AS594" s="72">
        <f t="shared" ca="1" si="828"/>
        <v>5.8870832340962576E-9</v>
      </c>
      <c r="AT594" s="19">
        <f t="shared" ca="1" si="829"/>
        <v>3.4747764769783862E-2</v>
      </c>
      <c r="AU594" s="19">
        <f t="shared" ca="1" si="830"/>
        <v>0.99939611408265139</v>
      </c>
      <c r="AV594" s="19">
        <f t="shared" ca="1" si="831"/>
        <v>3.4754761021722841E-2</v>
      </c>
      <c r="AW594" s="19">
        <f t="shared" ca="1" si="832"/>
        <v>0.5219700020231286</v>
      </c>
      <c r="AX594" s="19">
        <f t="shared" ca="1" si="833"/>
        <v>0.4780299979768714</v>
      </c>
      <c r="AY594" s="19">
        <f t="shared" ca="1" si="834"/>
        <v>-0.34791407559825005</v>
      </c>
      <c r="AZ594" s="72">
        <f t="shared" ca="1" si="835"/>
        <v>4.0154779532158521E-4</v>
      </c>
      <c r="BA594" s="72">
        <f t="shared" ca="1" si="836"/>
        <v>2.6769693196816196E-2</v>
      </c>
      <c r="BB594" s="72">
        <f t="shared" ca="1" si="837"/>
        <v>-5.8730054361411099E-9</v>
      </c>
      <c r="BC594" s="19">
        <f t="shared" ca="1" si="838"/>
        <v>3.4747761706102651E-2</v>
      </c>
      <c r="BD594" s="19">
        <f t="shared" ca="1" si="839"/>
        <v>0.99939611418917174</v>
      </c>
      <c r="BE594" s="19">
        <f t="shared" ca="1" si="840"/>
        <v>3.4754757956190395E-2</v>
      </c>
      <c r="BF594" s="19">
        <f t="shared" ca="1" si="841"/>
        <v>0.52196993355711341</v>
      </c>
      <c r="BG594" s="19">
        <f t="shared" ca="1" si="842"/>
        <v>0.47803006644288659</v>
      </c>
      <c r="BH594" s="19">
        <f t="shared" ca="1" si="843"/>
        <v>-0.34791388252277999</v>
      </c>
      <c r="BI594" s="72">
        <f t="shared" ca="1" si="844"/>
        <v>4.0154785276442579E-4</v>
      </c>
      <c r="BJ594" s="72">
        <f t="shared" ca="1" si="845"/>
        <v>2.6769693183480457E-2</v>
      </c>
      <c r="BK594" s="72">
        <f t="shared" ca="1" si="846"/>
        <v>-1.3335738763275984E-11</v>
      </c>
      <c r="BL594" s="72">
        <f t="shared" ca="1" si="847"/>
        <v>3.2216820755019285E-3</v>
      </c>
      <c r="BM594" s="72">
        <f t="shared" ca="1" si="848"/>
        <v>1.0008049346441632</v>
      </c>
      <c r="BN594" s="72">
        <f t="shared" ca="1" si="849"/>
        <v>8.0412552596754452E-4</v>
      </c>
      <c r="BO594" s="72">
        <f t="shared" ca="1" si="850"/>
        <v>-9.7255101197453774E-6</v>
      </c>
      <c r="BP594" s="72">
        <f t="shared" ca="1" si="851"/>
        <v>221167.09259970658</v>
      </c>
      <c r="BQ594" s="72">
        <f t="shared" ca="1" si="852"/>
        <v>0.67707070203276576</v>
      </c>
      <c r="BR594" s="72">
        <f t="shared" ca="1" si="853"/>
        <v>-2.4493245943000597</v>
      </c>
      <c r="BS594" s="72">
        <f t="shared" ca="1" si="854"/>
        <v>0.69226805928973345</v>
      </c>
      <c r="BT594" s="72">
        <f t="shared" ca="1" si="855"/>
        <v>38.793293658437221</v>
      </c>
      <c r="BU594" s="72">
        <f t="shared" ca="1" si="856"/>
        <v>-140.33596191098601</v>
      </c>
      <c r="BV594" s="72">
        <f t="shared" ca="1" si="857"/>
        <v>39.664038089013957</v>
      </c>
    </row>
    <row r="595" spans="1:74">
      <c r="A595" s="13">
        <f ca="1">'MGRS to'!AO595</f>
        <v>35.684095664986202</v>
      </c>
      <c r="B595" s="13">
        <f ca="1">'MGRS to'!AP595</f>
        <v>-5.3835805089164781</v>
      </c>
      <c r="C595" s="19">
        <f t="shared" ca="1" si="786"/>
        <v>0.62280495995064467</v>
      </c>
      <c r="D595" s="19">
        <f t="shared" ca="1" si="787"/>
        <v>-9.3961205426784489E-2</v>
      </c>
      <c r="E595" s="19">
        <f t="shared" ca="1" si="788"/>
        <v>0.61706605324830222</v>
      </c>
      <c r="F595" s="19">
        <f t="shared" ca="1" si="789"/>
        <v>0.62121460005685358</v>
      </c>
      <c r="G595" s="19">
        <f t="shared" ca="1" si="790"/>
        <v>4.2852517071009788E-4</v>
      </c>
      <c r="H595" s="19">
        <f t="shared" ca="1" si="791"/>
        <v>4.2852517071009788E-4</v>
      </c>
      <c r="I595" s="19">
        <f t="shared" ca="1" si="792"/>
        <v>0</v>
      </c>
      <c r="J595" s="19">
        <f t="shared" ca="1" si="793"/>
        <v>4.1631872418654587E-3</v>
      </c>
      <c r="K595" s="19">
        <f t="shared" ca="1" si="794"/>
        <v>0.99999133389844386</v>
      </c>
      <c r="L595" s="19">
        <f t="shared" ca="1" si="795"/>
        <v>4.1631992681082919E-3</v>
      </c>
      <c r="M595" s="19">
        <f t="shared" ca="1" si="796"/>
        <v>6.8265183356158471E-2</v>
      </c>
      <c r="N595" s="19">
        <f t="shared" ca="1" si="797"/>
        <v>0.9317348166438415</v>
      </c>
      <c r="O595" s="19">
        <f t="shared" ca="1" si="798"/>
        <v>0.27707162691483556</v>
      </c>
      <c r="P595" s="72">
        <f t="shared" ca="1" si="799"/>
        <v>7.8177129280574168E-4</v>
      </c>
      <c r="Q595" s="72">
        <f t="shared" ca="1" si="800"/>
        <v>4.2947750578393762E-4</v>
      </c>
      <c r="R595" s="72">
        <f t="shared" ca="1" si="801"/>
        <v>9.5233507383974151E-7</v>
      </c>
      <c r="S595" s="19">
        <f t="shared" ca="1" si="802"/>
        <v>4.1632523243603E-3</v>
      </c>
      <c r="T595" s="19">
        <f t="shared" ca="1" si="803"/>
        <v>0.99999133362748871</v>
      </c>
      <c r="U595" s="19">
        <f t="shared" ca="1" si="804"/>
        <v>4.1632643511671594E-3</v>
      </c>
      <c r="V595" s="19">
        <f t="shared" ca="1" si="805"/>
        <v>6.841582328676038E-2</v>
      </c>
      <c r="W595" s="19">
        <f t="shared" ca="1" si="806"/>
        <v>0.93158417671323956</v>
      </c>
      <c r="X595" s="19">
        <f t="shared" ca="1" si="807"/>
        <v>0.27695472837830981</v>
      </c>
      <c r="Y595" s="72">
        <f t="shared" ca="1" si="808"/>
        <v>7.8164519429081019E-4</v>
      </c>
      <c r="Z595" s="72">
        <f t="shared" ca="1" si="809"/>
        <v>4.2947962221041191E-4</v>
      </c>
      <c r="AA595" s="72">
        <f t="shared" ca="1" si="810"/>
        <v>2.1164264742872321E-9</v>
      </c>
      <c r="AB595" s="19">
        <f t="shared" ca="1" si="811"/>
        <v>4.1632524691564169E-3</v>
      </c>
      <c r="AC595" s="19">
        <f t="shared" ca="1" si="812"/>
        <v>0.99999133362688586</v>
      </c>
      <c r="AD595" s="19">
        <f t="shared" ca="1" si="813"/>
        <v>4.1632644959645306E-3</v>
      </c>
      <c r="AE595" s="19">
        <f t="shared" ca="1" si="814"/>
        <v>6.8416158054271592E-2</v>
      </c>
      <c r="AF595" s="19">
        <f t="shared" ca="1" si="815"/>
        <v>0.93158384194572841</v>
      </c>
      <c r="AG595" s="19">
        <f t="shared" ca="1" si="816"/>
        <v>0.276954468552285</v>
      </c>
      <c r="AH595" s="72">
        <f t="shared" ca="1" si="817"/>
        <v>7.8164491406164469E-4</v>
      </c>
      <c r="AI595" s="72">
        <f t="shared" ca="1" si="818"/>
        <v>4.2947962691386254E-4</v>
      </c>
      <c r="AJ595" s="72">
        <f t="shared" ca="1" si="819"/>
        <v>4.7034506281060096E-12</v>
      </c>
      <c r="AK595" s="19">
        <f t="shared" ca="1" si="820"/>
        <v>4.1632524694781995E-3</v>
      </c>
      <c r="AL595" s="19">
        <f t="shared" ca="1" si="821"/>
        <v>0.99999133362688453</v>
      </c>
      <c r="AM595" s="19">
        <f t="shared" ca="1" si="822"/>
        <v>4.1632644962863166E-3</v>
      </c>
      <c r="AN595" s="19">
        <f t="shared" ca="1" si="823"/>
        <v>6.8416158798243851E-2</v>
      </c>
      <c r="AO595" s="19">
        <f t="shared" ca="1" si="824"/>
        <v>0.99531922921529348</v>
      </c>
      <c r="AP595" s="19">
        <f t="shared" ca="1" si="825"/>
        <v>4.6807707847065227E-3</v>
      </c>
      <c r="AQ595" s="72">
        <f t="shared" ca="1" si="826"/>
        <v>8.3498834643147774E-4</v>
      </c>
      <c r="AR595" s="72">
        <f t="shared" ca="1" si="827"/>
        <v>4.2947937273646883E-4</v>
      </c>
      <c r="AS595" s="72">
        <f t="shared" ca="1" si="828"/>
        <v>-2.5417739370507328E-10</v>
      </c>
      <c r="AT595" s="19">
        <f t="shared" ca="1" si="829"/>
        <v>4.1632524520885325E-3</v>
      </c>
      <c r="AU595" s="19">
        <f t="shared" ca="1" si="830"/>
        <v>0.99999133362695691</v>
      </c>
      <c r="AV595" s="19">
        <f t="shared" ca="1" si="831"/>
        <v>4.1632644788964987E-3</v>
      </c>
      <c r="AW595" s="19">
        <f t="shared" ca="1" si="832"/>
        <v>6.8416118593525629E-2</v>
      </c>
      <c r="AX595" s="19">
        <f t="shared" ca="1" si="833"/>
        <v>0.93158388140647441</v>
      </c>
      <c r="AY595" s="19">
        <f t="shared" ca="1" si="834"/>
        <v>0.27695449917930726</v>
      </c>
      <c r="AZ595" s="72">
        <f t="shared" ca="1" si="835"/>
        <v>7.8164494709367894E-4</v>
      </c>
      <c r="BA595" s="72">
        <f t="shared" ca="1" si="836"/>
        <v>4.2947962635944291E-4</v>
      </c>
      <c r="BB595" s="72">
        <f t="shared" ca="1" si="837"/>
        <v>2.5362297407637707E-10</v>
      </c>
      <c r="BC595" s="19">
        <f t="shared" ca="1" si="838"/>
        <v>4.1632524694403244E-3</v>
      </c>
      <c r="BD595" s="19">
        <f t="shared" ca="1" si="839"/>
        <v>0.99999133362688475</v>
      </c>
      <c r="BE595" s="19">
        <f t="shared" ca="1" si="840"/>
        <v>4.1632644962484398E-3</v>
      </c>
      <c r="BF595" s="19">
        <f t="shared" ca="1" si="841"/>
        <v>6.8416158710547154E-2</v>
      </c>
      <c r="BG595" s="19">
        <f t="shared" ca="1" si="842"/>
        <v>0.93158384128945282</v>
      </c>
      <c r="BH595" s="19">
        <f t="shared" ca="1" si="843"/>
        <v>0.27695446804292401</v>
      </c>
      <c r="BI595" s="72">
        <f t="shared" ca="1" si="844"/>
        <v>7.8164491351228563E-4</v>
      </c>
      <c r="BJ595" s="72">
        <f t="shared" ca="1" si="845"/>
        <v>4.2947962692308313E-4</v>
      </c>
      <c r="BK595" s="72">
        <f t="shared" ca="1" si="846"/>
        <v>5.6364022607210962E-13</v>
      </c>
      <c r="BL595" s="72">
        <f t="shared" ca="1" si="847"/>
        <v>6.2784062635274527E-3</v>
      </c>
      <c r="BM595" s="72">
        <f t="shared" ca="1" si="848"/>
        <v>1.0015677586461629</v>
      </c>
      <c r="BN595" s="72">
        <f t="shared" ca="1" si="849"/>
        <v>1.5646920810451579E-3</v>
      </c>
      <c r="BO595" s="72">
        <f t="shared" ca="1" si="850"/>
        <v>1.8019803182466977E-6</v>
      </c>
      <c r="BP595" s="72">
        <f t="shared" ca="1" si="851"/>
        <v>26494.859004156227</v>
      </c>
      <c r="BQ595" s="72">
        <f t="shared" ca="1" si="852"/>
        <v>8.361355815095832E-2</v>
      </c>
      <c r="BR595" s="72">
        <f t="shared" ca="1" si="853"/>
        <v>-3.0577298527238783</v>
      </c>
      <c r="BS595" s="72">
        <f t="shared" ca="1" si="854"/>
        <v>8.3862800865914799E-2</v>
      </c>
      <c r="BT595" s="72">
        <f t="shared" ca="1" si="855"/>
        <v>4.790703992121621</v>
      </c>
      <c r="BU595" s="72">
        <f t="shared" ca="1" si="856"/>
        <v>-175.19501545223702</v>
      </c>
      <c r="BV595" s="72">
        <f t="shared" ca="1" si="857"/>
        <v>4.804984547762956</v>
      </c>
    </row>
    <row r="596" spans="1:74">
      <c r="A596" s="13">
        <f ca="1">'MGRS to'!AO596</f>
        <v>35.573335084565741</v>
      </c>
      <c r="B596" s="13">
        <f ca="1">'MGRS to'!AP596</f>
        <v>-5.3563842870191785</v>
      </c>
      <c r="C596" s="19">
        <f t="shared" ca="1" si="786"/>
        <v>0.62087182314088762</v>
      </c>
      <c r="D596" s="19">
        <f t="shared" ca="1" si="787"/>
        <v>-9.3486541810573615E-2</v>
      </c>
      <c r="E596" s="19">
        <f t="shared" ca="1" si="788"/>
        <v>0.62121460005685358</v>
      </c>
      <c r="F596" s="19">
        <f t="shared" ca="1" si="789"/>
        <v>0.61928355797374723</v>
      </c>
      <c r="G596" s="19">
        <f t="shared" ca="1" si="790"/>
        <v>4.7466361621087416E-4</v>
      </c>
      <c r="H596" s="19">
        <f t="shared" ca="1" si="791"/>
        <v>4.7466361621087416E-4</v>
      </c>
      <c r="I596" s="19">
        <f t="shared" ca="1" si="792"/>
        <v>0</v>
      </c>
      <c r="J596" s="19">
        <f t="shared" ca="1" si="793"/>
        <v>1.9692910630804104E-3</v>
      </c>
      <c r="K596" s="19">
        <f t="shared" ca="1" si="794"/>
        <v>0.99999806094447441</v>
      </c>
      <c r="L596" s="19">
        <f t="shared" ca="1" si="795"/>
        <v>1.9692923359363036E-3</v>
      </c>
      <c r="M596" s="19">
        <f t="shared" ca="1" si="796"/>
        <v>0.15960262082883489</v>
      </c>
      <c r="N596" s="19">
        <f t="shared" ca="1" si="797"/>
        <v>0.84039737917116508</v>
      </c>
      <c r="O596" s="19">
        <f t="shared" ca="1" si="798"/>
        <v>0.19600573776228813</v>
      </c>
      <c r="P596" s="72">
        <f t="shared" ca="1" si="799"/>
        <v>7.0529648525282686E-4</v>
      </c>
      <c r="Q596" s="72">
        <f t="shared" ca="1" si="800"/>
        <v>4.7571682076032326E-4</v>
      </c>
      <c r="R596" s="72">
        <f t="shared" ca="1" si="801"/>
        <v>1.0532045494490933E-6</v>
      </c>
      <c r="S596" s="19">
        <f t="shared" ca="1" si="802"/>
        <v>1.9694593362584402E-3</v>
      </c>
      <c r="T596" s="19">
        <f t="shared" ca="1" si="803"/>
        <v>0.99999806061308072</v>
      </c>
      <c r="U596" s="19">
        <f t="shared" ca="1" si="804"/>
        <v>1.969460609440653E-3</v>
      </c>
      <c r="V596" s="19">
        <f t="shared" ca="1" si="805"/>
        <v>0.15994308721672779</v>
      </c>
      <c r="W596" s="19">
        <f t="shared" ca="1" si="806"/>
        <v>0.84005691278327221</v>
      </c>
      <c r="X596" s="19">
        <f t="shared" ca="1" si="807"/>
        <v>0.1956798876485738</v>
      </c>
      <c r="Y596" s="72">
        <f t="shared" ca="1" si="808"/>
        <v>7.0501135451913959E-4</v>
      </c>
      <c r="Z596" s="72">
        <f t="shared" ca="1" si="809"/>
        <v>4.7571915765659019E-4</v>
      </c>
      <c r="AA596" s="72">
        <f t="shared" ca="1" si="810"/>
        <v>2.336896266937321E-9</v>
      </c>
      <c r="AB596" s="19">
        <f t="shared" ca="1" si="811"/>
        <v>1.9694597100290237E-3</v>
      </c>
      <c r="AC596" s="19">
        <f t="shared" ca="1" si="812"/>
        <v>0.99999806061234453</v>
      </c>
      <c r="AD596" s="19">
        <f t="shared" ca="1" si="813"/>
        <v>1.9694609832119612E-3</v>
      </c>
      <c r="AE596" s="19">
        <f t="shared" ca="1" si="814"/>
        <v>0.15994384256135466</v>
      </c>
      <c r="AF596" s="19">
        <f t="shared" ca="1" si="815"/>
        <v>0.84005615743864537</v>
      </c>
      <c r="AG596" s="19">
        <f t="shared" ca="1" si="816"/>
        <v>0.19567916443736544</v>
      </c>
      <c r="AH596" s="72">
        <f t="shared" ca="1" si="817"/>
        <v>7.0501072193936013E-4</v>
      </c>
      <c r="AI596" s="72">
        <f t="shared" ca="1" si="818"/>
        <v>4.7571916284179771E-4</v>
      </c>
      <c r="AJ596" s="72">
        <f t="shared" ca="1" si="819"/>
        <v>5.1852075150932153E-12</v>
      </c>
      <c r="AK596" s="19">
        <f t="shared" ca="1" si="820"/>
        <v>1.9694597108583672E-3</v>
      </c>
      <c r="AL596" s="19">
        <f t="shared" ca="1" si="821"/>
        <v>0.99999806061234298</v>
      </c>
      <c r="AM596" s="19">
        <f t="shared" ca="1" si="822"/>
        <v>1.9694609840413065E-3</v>
      </c>
      <c r="AN596" s="19">
        <f t="shared" ca="1" si="823"/>
        <v>0.15994384423734559</v>
      </c>
      <c r="AO596" s="19">
        <f t="shared" ca="1" si="824"/>
        <v>0.97441796669057978</v>
      </c>
      <c r="AP596" s="19">
        <f t="shared" ca="1" si="825"/>
        <v>2.5582033309420216E-2</v>
      </c>
      <c r="AQ596" s="72">
        <f t="shared" ca="1" si="826"/>
        <v>8.1749688901217629E-4</v>
      </c>
      <c r="AR596" s="72">
        <f t="shared" ca="1" si="827"/>
        <v>4.7571892017220441E-4</v>
      </c>
      <c r="AS596" s="72">
        <f t="shared" ca="1" si="828"/>
        <v>-2.4266959329586474E-10</v>
      </c>
      <c r="AT596" s="19">
        <f t="shared" ca="1" si="829"/>
        <v>1.9694596720449108E-3</v>
      </c>
      <c r="AU596" s="19">
        <f t="shared" ca="1" si="830"/>
        <v>0.99999806061241936</v>
      </c>
      <c r="AV596" s="19">
        <f t="shared" ca="1" si="831"/>
        <v>1.9694609452277751E-3</v>
      </c>
      <c r="AW596" s="19">
        <f t="shared" ca="1" si="832"/>
        <v>0.15994376580035072</v>
      </c>
      <c r="AX596" s="19">
        <f t="shared" ca="1" si="833"/>
        <v>0.84005623419964925</v>
      </c>
      <c r="AY596" s="19">
        <f t="shared" ca="1" si="834"/>
        <v>0.19567923793290809</v>
      </c>
      <c r="AZ596" s="72">
        <f t="shared" ca="1" si="835"/>
        <v>7.0501078622453171E-4</v>
      </c>
      <c r="BA596" s="72">
        <f t="shared" ca="1" si="836"/>
        <v>4.7571916231485697E-4</v>
      </c>
      <c r="BB596" s="72">
        <f t="shared" ca="1" si="837"/>
        <v>2.4214265255438974E-10</v>
      </c>
      <c r="BC596" s="19">
        <f t="shared" ca="1" si="838"/>
        <v>1.9694597107740787E-3</v>
      </c>
      <c r="BD596" s="19">
        <f t="shared" ca="1" si="839"/>
        <v>0.99999806061234309</v>
      </c>
      <c r="BE596" s="19">
        <f t="shared" ca="1" si="840"/>
        <v>1.9694609839570176E-3</v>
      </c>
      <c r="BF596" s="19">
        <f t="shared" ca="1" si="841"/>
        <v>0.15994384406702553</v>
      </c>
      <c r="BG596" s="19">
        <f t="shared" ca="1" si="842"/>
        <v>0.84005615593297445</v>
      </c>
      <c r="BH596" s="19">
        <f t="shared" ca="1" si="843"/>
        <v>0.19567916299574661</v>
      </c>
      <c r="BI596" s="72">
        <f t="shared" ca="1" si="844"/>
        <v>7.0501072067840319E-4</v>
      </c>
      <c r="BJ596" s="72">
        <f t="shared" ca="1" si="845"/>
        <v>4.7571916285213368E-4</v>
      </c>
      <c r="BK596" s="72">
        <f t="shared" ca="1" si="846"/>
        <v>5.3727671183584347E-13</v>
      </c>
      <c r="BL596" s="72">
        <f t="shared" ca="1" si="847"/>
        <v>5.6615557262393815E-3</v>
      </c>
      <c r="BM596" s="72">
        <f t="shared" ca="1" si="848"/>
        <v>1.0014138899705718</v>
      </c>
      <c r="BN596" s="72">
        <f t="shared" ca="1" si="849"/>
        <v>1.4113953468672996E-3</v>
      </c>
      <c r="BO596" s="72">
        <f t="shared" ca="1" si="850"/>
        <v>5.430206011529281E-7</v>
      </c>
      <c r="BP596" s="72">
        <f t="shared" ca="1" si="851"/>
        <v>12533.619959283011</v>
      </c>
      <c r="BQ596" s="72">
        <f t="shared" ca="1" si="852"/>
        <v>2.9444649878369211</v>
      </c>
      <c r="BR596" s="72">
        <f t="shared" ca="1" si="853"/>
        <v>-0.19685115963163743</v>
      </c>
      <c r="BS596" s="72">
        <f t="shared" ca="1" si="854"/>
        <v>2.9447414939581558</v>
      </c>
      <c r="BT596" s="72">
        <f t="shared" ca="1" si="855"/>
        <v>168.70541672709487</v>
      </c>
      <c r="BU596" s="72">
        <f t="shared" ca="1" si="856"/>
        <v>-11.278740639148872</v>
      </c>
      <c r="BV596" s="72">
        <f t="shared" ca="1" si="857"/>
        <v>168.72125936085115</v>
      </c>
    </row>
    <row r="597" spans="1:74">
      <c r="A597" s="13">
        <f ca="1">'MGRS to'!AO597</f>
        <v>35.572506186412802</v>
      </c>
      <c r="B597" s="13">
        <f ca="1">'MGRS to'!AP597</f>
        <v>-5.3888633375877903</v>
      </c>
      <c r="C597" s="19">
        <f t="shared" ca="1" si="786"/>
        <v>0.62085735613895521</v>
      </c>
      <c r="D597" s="19">
        <f t="shared" ca="1" si="787"/>
        <v>-9.4053408180917647E-2</v>
      </c>
      <c r="E597" s="19">
        <f t="shared" ca="1" si="788"/>
        <v>0.61928355797374723</v>
      </c>
      <c r="F597" s="19">
        <f t="shared" ca="1" si="789"/>
        <v>0.61926910673750069</v>
      </c>
      <c r="G597" s="19">
        <f t="shared" ca="1" si="790"/>
        <v>-5.6686637034403242E-4</v>
      </c>
      <c r="H597" s="19">
        <f t="shared" ca="1" si="791"/>
        <v>-5.6686637034403242E-4</v>
      </c>
      <c r="I597" s="19">
        <f t="shared" ca="1" si="792"/>
        <v>0</v>
      </c>
      <c r="J597" s="19">
        <f t="shared" ca="1" si="793"/>
        <v>4.6182469775216134E-4</v>
      </c>
      <c r="K597" s="19">
        <f t="shared" ca="1" si="794"/>
        <v>0.99999989335896855</v>
      </c>
      <c r="L597" s="19">
        <f t="shared" ca="1" si="795"/>
        <v>4.618247141686494E-4</v>
      </c>
      <c r="M597" s="19">
        <f t="shared" ca="1" si="796"/>
        <v>-0.81389994498839702</v>
      </c>
      <c r="N597" s="19">
        <f t="shared" ca="1" si="797"/>
        <v>1.813899944988397</v>
      </c>
      <c r="O597" s="19">
        <f t="shared" ca="1" si="798"/>
        <v>0.6285156825419731</v>
      </c>
      <c r="P597" s="72">
        <f t="shared" ca="1" si="799"/>
        <v>1.5185784439524521E-3</v>
      </c>
      <c r="Q597" s="72">
        <f t="shared" ca="1" si="800"/>
        <v>-5.6812590980682498E-4</v>
      </c>
      <c r="R597" s="72">
        <f t="shared" ca="1" si="801"/>
        <v>-1.2595394627925617E-6</v>
      </c>
      <c r="S597" s="19">
        <f t="shared" ca="1" si="802"/>
        <v>4.6284983785474168E-4</v>
      </c>
      <c r="T597" s="19">
        <f t="shared" ca="1" si="803"/>
        <v>0.99999989288500801</v>
      </c>
      <c r="U597" s="19">
        <f t="shared" ca="1" si="804"/>
        <v>4.6284985438079467E-4</v>
      </c>
      <c r="V597" s="19">
        <f t="shared" ca="1" si="805"/>
        <v>-0.81390170981291599</v>
      </c>
      <c r="W597" s="19">
        <f t="shared" ca="1" si="806"/>
        <v>1.813901709812916</v>
      </c>
      <c r="X597" s="19">
        <f t="shared" ca="1" si="807"/>
        <v>0.62851604350129209</v>
      </c>
      <c r="Y597" s="72">
        <f t="shared" ca="1" si="808"/>
        <v>1.5185799146980813E-3</v>
      </c>
      <c r="Z597" s="72">
        <f t="shared" ca="1" si="809"/>
        <v>-5.6812870841983938E-4</v>
      </c>
      <c r="AA597" s="72">
        <f t="shared" ca="1" si="810"/>
        <v>-2.7986130144005625E-9</v>
      </c>
      <c r="AB597" s="19">
        <f t="shared" ca="1" si="811"/>
        <v>4.6285211565042102E-4</v>
      </c>
      <c r="AC597" s="19">
        <f t="shared" ca="1" si="812"/>
        <v>0.99999989288395374</v>
      </c>
      <c r="AD597" s="19">
        <f t="shared" ca="1" si="813"/>
        <v>4.6285213217671795E-4</v>
      </c>
      <c r="AE597" s="19">
        <f t="shared" ca="1" si="814"/>
        <v>-0.81390171372118592</v>
      </c>
      <c r="AF597" s="19">
        <f t="shared" ca="1" si="815"/>
        <v>1.8139017137211859</v>
      </c>
      <c r="AG597" s="19">
        <f t="shared" ca="1" si="816"/>
        <v>0.62851604430064456</v>
      </c>
      <c r="AH597" s="72">
        <f t="shared" ca="1" si="817"/>
        <v>1.5185799179551025E-3</v>
      </c>
      <c r="AI597" s="72">
        <f t="shared" ca="1" si="818"/>
        <v>-5.6812871463817155E-4</v>
      </c>
      <c r="AJ597" s="72">
        <f t="shared" ca="1" si="819"/>
        <v>-6.2183321642914069E-12</v>
      </c>
      <c r="AK597" s="19">
        <f t="shared" ca="1" si="820"/>
        <v>4.6285212071153005E-4</v>
      </c>
      <c r="AL597" s="19">
        <f t="shared" ca="1" si="821"/>
        <v>0.99999989288395141</v>
      </c>
      <c r="AM597" s="19">
        <f t="shared" ca="1" si="822"/>
        <v>4.6285213723782753E-4</v>
      </c>
      <c r="AN597" s="19">
        <f t="shared" ca="1" si="823"/>
        <v>-0.81390171372987263</v>
      </c>
      <c r="AO597" s="19">
        <f t="shared" ca="1" si="824"/>
        <v>0.3375640003875765</v>
      </c>
      <c r="AP597" s="19">
        <f t="shared" ca="1" si="825"/>
        <v>0.6624359996124235</v>
      </c>
      <c r="AQ597" s="72">
        <f t="shared" ca="1" si="826"/>
        <v>2.836555359129946E-4</v>
      </c>
      <c r="AR597" s="72">
        <f t="shared" ca="1" si="827"/>
        <v>-5.6812930728711286E-4</v>
      </c>
      <c r="AS597" s="72">
        <f t="shared" ca="1" si="828"/>
        <v>-5.9264894131539486E-10</v>
      </c>
      <c r="AT597" s="19">
        <f t="shared" ca="1" si="829"/>
        <v>4.6285260306946755E-4</v>
      </c>
      <c r="AU597" s="19">
        <f t="shared" ca="1" si="830"/>
        <v>0.99999989288372815</v>
      </c>
      <c r="AV597" s="19">
        <f t="shared" ca="1" si="831"/>
        <v>4.6285261959581669E-4</v>
      </c>
      <c r="AW597" s="19">
        <f t="shared" ca="1" si="832"/>
        <v>-0.81390171455750127</v>
      </c>
      <c r="AX597" s="19">
        <f t="shared" ca="1" si="833"/>
        <v>1.8139017145575012</v>
      </c>
      <c r="AY597" s="19">
        <f t="shared" ca="1" si="834"/>
        <v>0.62851604447169485</v>
      </c>
      <c r="AZ597" s="72">
        <f t="shared" ca="1" si="835"/>
        <v>1.5185799186520593E-3</v>
      </c>
      <c r="BA597" s="72">
        <f t="shared" ca="1" si="836"/>
        <v>-5.6812871596881483E-4</v>
      </c>
      <c r="BB597" s="72">
        <f t="shared" ca="1" si="837"/>
        <v>5.9131829803753949E-10</v>
      </c>
      <c r="BC597" s="19">
        <f t="shared" ca="1" si="838"/>
        <v>4.6285212179454361E-4</v>
      </c>
      <c r="BD597" s="19">
        <f t="shared" ca="1" si="839"/>
        <v>0.99999989288395097</v>
      </c>
      <c r="BE597" s="19">
        <f t="shared" ca="1" si="840"/>
        <v>4.628521383208412E-4</v>
      </c>
      <c r="BF597" s="19">
        <f t="shared" ca="1" si="841"/>
        <v>-0.81390171373172948</v>
      </c>
      <c r="BG597" s="19">
        <f t="shared" ca="1" si="842"/>
        <v>1.8139017137317295</v>
      </c>
      <c r="BH597" s="19">
        <f t="shared" ca="1" si="843"/>
        <v>0.62851604430280106</v>
      </c>
      <c r="BI597" s="72">
        <f t="shared" ca="1" si="844"/>
        <v>1.5185799179638891E-3</v>
      </c>
      <c r="BJ597" s="72">
        <f t="shared" ca="1" si="845"/>
        <v>-5.6812871465494492E-4</v>
      </c>
      <c r="BK597" s="72">
        <f t="shared" ca="1" si="846"/>
        <v>1.3138699113054986E-12</v>
      </c>
      <c r="BL597" s="72">
        <f t="shared" ca="1" si="847"/>
        <v>1.2224784690504278E-2</v>
      </c>
      <c r="BM597" s="72">
        <f t="shared" ca="1" si="848"/>
        <v>1.0030492263651603</v>
      </c>
      <c r="BN597" s="72">
        <f t="shared" ca="1" si="849"/>
        <v>3.0376465022130855E-3</v>
      </c>
      <c r="BO597" s="72">
        <f t="shared" ca="1" si="850"/>
        <v>8.8345609862702851E-7</v>
      </c>
      <c r="BP597" s="72">
        <f t="shared" ca="1" si="851"/>
        <v>2945.5749104468996</v>
      </c>
      <c r="BQ597" s="72">
        <f t="shared" ca="1" si="852"/>
        <v>-1.6019978033620832</v>
      </c>
      <c r="BR597" s="72">
        <f t="shared" ca="1" si="853"/>
        <v>1.5392650821651157</v>
      </c>
      <c r="BS597" s="72">
        <f t="shared" ca="1" si="854"/>
        <v>4.680857735754909</v>
      </c>
      <c r="BT597" s="72">
        <f t="shared" ca="1" si="855"/>
        <v>268.21228707812384</v>
      </c>
      <c r="BU597" s="72">
        <f t="shared" ca="1" si="856"/>
        <v>88.193392759919007</v>
      </c>
      <c r="BV597" s="72">
        <f t="shared" ca="1" si="857"/>
        <v>268.19339275991911</v>
      </c>
    </row>
    <row r="598" spans="1:74">
      <c r="A598" s="13">
        <f ca="1">'MGRS to'!AO598</f>
        <v>35.770112201660176</v>
      </c>
      <c r="B598" s="13">
        <f ca="1">'MGRS to'!AP598</f>
        <v>-5.8096668267024487</v>
      </c>
      <c r="C598" s="19">
        <f t="shared" ca="1" si="786"/>
        <v>0.62430623172676802</v>
      </c>
      <c r="D598" s="19">
        <f t="shared" ca="1" si="787"/>
        <v>-0.10139781456984855</v>
      </c>
      <c r="E598" s="19">
        <f t="shared" ca="1" si="788"/>
        <v>0.61926910673750069</v>
      </c>
      <c r="F598" s="19">
        <f t="shared" ca="1" si="789"/>
        <v>0.62271426144233211</v>
      </c>
      <c r="G598" s="19">
        <f t="shared" ca="1" si="790"/>
        <v>-7.3444063889308991E-3</v>
      </c>
      <c r="H598" s="19">
        <f t="shared" ca="1" si="791"/>
        <v>-7.3444063889308991E-3</v>
      </c>
      <c r="I598" s="19">
        <f t="shared" ca="1" si="792"/>
        <v>0</v>
      </c>
      <c r="J598" s="19">
        <f t="shared" ca="1" si="793"/>
        <v>6.8954726226422023E-3</v>
      </c>
      <c r="K598" s="19">
        <f t="shared" ca="1" si="794"/>
        <v>0.9999762259460524</v>
      </c>
      <c r="L598" s="19">
        <f t="shared" ca="1" si="795"/>
        <v>6.895527267607897E-3</v>
      </c>
      <c r="M598" s="19">
        <f t="shared" ca="1" si="796"/>
        <v>-0.70451514317073627</v>
      </c>
      <c r="N598" s="19">
        <f t="shared" ca="1" si="797"/>
        <v>1.7045151431707364</v>
      </c>
      <c r="O598" s="19">
        <f t="shared" ca="1" si="798"/>
        <v>0.60275226508691726</v>
      </c>
      <c r="P598" s="72">
        <f t="shared" ca="1" si="799"/>
        <v>1.4273955950054509E-3</v>
      </c>
      <c r="Q598" s="72">
        <f t="shared" ca="1" si="800"/>
        <v>-7.3606851054097283E-3</v>
      </c>
      <c r="R598" s="72">
        <f t="shared" ca="1" si="801"/>
        <v>-1.6278716478829169E-5</v>
      </c>
      <c r="S598" s="19">
        <f t="shared" ca="1" si="802"/>
        <v>6.9069441190781422E-3</v>
      </c>
      <c r="T598" s="19">
        <f t="shared" ca="1" si="803"/>
        <v>0.99997614677697988</v>
      </c>
      <c r="U598" s="19">
        <f t="shared" ca="1" si="804"/>
        <v>6.906999037228286E-3</v>
      </c>
      <c r="V598" s="19">
        <f t="shared" ca="1" si="805"/>
        <v>-0.70490395997522926</v>
      </c>
      <c r="W598" s="19">
        <f t="shared" ca="1" si="806"/>
        <v>1.7049039599752294</v>
      </c>
      <c r="X598" s="19">
        <f t="shared" ca="1" si="807"/>
        <v>0.60284277597731739</v>
      </c>
      <c r="Y598" s="72">
        <f t="shared" ca="1" si="808"/>
        <v>1.4277198008750187E-3</v>
      </c>
      <c r="Z598" s="72">
        <f t="shared" ca="1" si="809"/>
        <v>-7.3607211866128482E-3</v>
      </c>
      <c r="AA598" s="72">
        <f t="shared" ca="1" si="810"/>
        <v>-3.6081203119882332E-8</v>
      </c>
      <c r="AB598" s="19">
        <f t="shared" ca="1" si="811"/>
        <v>6.9069695522699353E-3</v>
      </c>
      <c r="AC598" s="19">
        <f t="shared" ca="1" si="812"/>
        <v>0.99997614660130973</v>
      </c>
      <c r="AD598" s="19">
        <f t="shared" ca="1" si="813"/>
        <v>6.9070244710267587E-3</v>
      </c>
      <c r="AE598" s="19">
        <f t="shared" ca="1" si="814"/>
        <v>-0.70490481962256379</v>
      </c>
      <c r="AF598" s="19">
        <f t="shared" ca="1" si="815"/>
        <v>1.7049048196225638</v>
      </c>
      <c r="AG598" s="19">
        <f t="shared" ca="1" si="816"/>
        <v>0.60284297604428816</v>
      </c>
      <c r="AH598" s="72">
        <f t="shared" ca="1" si="817"/>
        <v>1.4277205176712934E-3</v>
      </c>
      <c r="AI598" s="72">
        <f t="shared" ca="1" si="818"/>
        <v>-7.3607212665855659E-3</v>
      </c>
      <c r="AJ598" s="72">
        <f t="shared" ca="1" si="819"/>
        <v>-7.9972717684229089E-11</v>
      </c>
      <c r="AK598" s="19">
        <f t="shared" ca="1" si="820"/>
        <v>6.9069696086417522E-3</v>
      </c>
      <c r="AL598" s="19">
        <f t="shared" ca="1" si="821"/>
        <v>0.99997614660092038</v>
      </c>
      <c r="AM598" s="19">
        <f t="shared" ca="1" si="822"/>
        <v>6.9070245273999201E-3</v>
      </c>
      <c r="AN598" s="19">
        <f t="shared" ca="1" si="823"/>
        <v>-0.70490482152793066</v>
      </c>
      <c r="AO598" s="19">
        <f t="shared" ca="1" si="824"/>
        <v>0.50310919258667619</v>
      </c>
      <c r="AP598" s="19">
        <f t="shared" ca="1" si="825"/>
        <v>0.49689080741332381</v>
      </c>
      <c r="AQ598" s="72">
        <f t="shared" ca="1" si="826"/>
        <v>4.2258786033852854E-4</v>
      </c>
      <c r="AR598" s="72">
        <f t="shared" ca="1" si="827"/>
        <v>-7.3607270642329463E-3</v>
      </c>
      <c r="AS598" s="72">
        <f t="shared" ca="1" si="828"/>
        <v>-5.7976473804080553E-9</v>
      </c>
      <c r="AT598" s="19">
        <f t="shared" ca="1" si="829"/>
        <v>6.9069736953342618E-3</v>
      </c>
      <c r="AU598" s="19">
        <f t="shared" ca="1" si="830"/>
        <v>0.99997614657269296</v>
      </c>
      <c r="AV598" s="19">
        <f t="shared" ca="1" si="831"/>
        <v>6.907028614189915E-3</v>
      </c>
      <c r="AW598" s="19">
        <f t="shared" ca="1" si="832"/>
        <v>-0.70490495965802635</v>
      </c>
      <c r="AX598" s="19">
        <f t="shared" ca="1" si="833"/>
        <v>1.7049049596580264</v>
      </c>
      <c r="AY598" s="19">
        <f t="shared" ca="1" si="834"/>
        <v>0.60284300863492501</v>
      </c>
      <c r="AZ598" s="72">
        <f t="shared" ca="1" si="835"/>
        <v>1.4277206344364989E-3</v>
      </c>
      <c r="BA598" s="72">
        <f t="shared" ca="1" si="836"/>
        <v>-7.3607212796131041E-3</v>
      </c>
      <c r="BB598" s="72">
        <f t="shared" ca="1" si="837"/>
        <v>5.7846198421585004E-9</v>
      </c>
      <c r="BC598" s="19">
        <f t="shared" ca="1" si="838"/>
        <v>6.9069696178246948E-3</v>
      </c>
      <c r="BD598" s="19">
        <f t="shared" ca="1" si="839"/>
        <v>0.99997614660085687</v>
      </c>
      <c r="BE598" s="19">
        <f t="shared" ca="1" si="840"/>
        <v>6.9070245365830821E-3</v>
      </c>
      <c r="BF598" s="19">
        <f t="shared" ca="1" si="841"/>
        <v>-0.70490482183831593</v>
      </c>
      <c r="BG598" s="19">
        <f t="shared" ca="1" si="842"/>
        <v>1.704904821838316</v>
      </c>
      <c r="BH598" s="19">
        <f t="shared" ca="1" si="843"/>
        <v>0.60284297655996311</v>
      </c>
      <c r="BI598" s="72">
        <f t="shared" ca="1" si="844"/>
        <v>1.427720519518845E-3</v>
      </c>
      <c r="BJ598" s="72">
        <f t="shared" ca="1" si="845"/>
        <v>-7.3607212667916979E-3</v>
      </c>
      <c r="BK598" s="72">
        <f t="shared" ca="1" si="846"/>
        <v>1.282140626307493E-11</v>
      </c>
      <c r="BL598" s="72">
        <f t="shared" ca="1" si="847"/>
        <v>1.1490200492670383E-2</v>
      </c>
      <c r="BM598" s="72">
        <f t="shared" ca="1" si="848"/>
        <v>1.0028663909075499</v>
      </c>
      <c r="BN598" s="72">
        <f t="shared" ca="1" si="849"/>
        <v>2.8561558609698978E-3</v>
      </c>
      <c r="BO598" s="72">
        <f t="shared" ca="1" si="850"/>
        <v>1.1888647104133148E-5</v>
      </c>
      <c r="BP598" s="72">
        <f t="shared" ca="1" si="851"/>
        <v>43956.306859370961</v>
      </c>
      <c r="BQ598" s="72">
        <f t="shared" ca="1" si="852"/>
        <v>-1.0445351383738266</v>
      </c>
      <c r="BR598" s="72">
        <f t="shared" ca="1" si="853"/>
        <v>2.0927747194826587</v>
      </c>
      <c r="BS598" s="72">
        <f t="shared" ca="1" si="854"/>
        <v>5.2343673730724518</v>
      </c>
      <c r="BT598" s="72">
        <f t="shared" ca="1" si="855"/>
        <v>300.15254501806629</v>
      </c>
      <c r="BU598" s="72">
        <f t="shared" ca="1" si="856"/>
        <v>119.90715889803113</v>
      </c>
      <c r="BV598" s="72">
        <f t="shared" ca="1" si="857"/>
        <v>299.90715889803118</v>
      </c>
    </row>
    <row r="599" spans="1:74">
      <c r="A599" s="13">
        <f ca="1">'MGRS to'!AO599</f>
        <v>35.714203602825719</v>
      </c>
      <c r="B599" s="13">
        <f ca="1">'MGRS to'!AP599</f>
        <v>-5.9060683731500063</v>
      </c>
      <c r="C599" s="19">
        <f t="shared" ca="1" si="786"/>
        <v>0.62333044259693005</v>
      </c>
      <c r="D599" s="19">
        <f t="shared" ca="1" si="787"/>
        <v>-0.10308033895937267</v>
      </c>
      <c r="E599" s="19">
        <f t="shared" ca="1" si="788"/>
        <v>0.62271426144233211</v>
      </c>
      <c r="F599" s="19">
        <f t="shared" ca="1" si="789"/>
        <v>0.6217395173970941</v>
      </c>
      <c r="G599" s="19">
        <f t="shared" ca="1" si="790"/>
        <v>-1.682524389524126E-3</v>
      </c>
      <c r="H599" s="19">
        <f t="shared" ca="1" si="791"/>
        <v>-1.682524389524126E-3</v>
      </c>
      <c r="I599" s="19">
        <f t="shared" ca="1" si="792"/>
        <v>0</v>
      </c>
      <c r="J599" s="19">
        <f t="shared" ca="1" si="793"/>
        <v>1.679086391288993E-3</v>
      </c>
      <c r="K599" s="19">
        <f t="shared" ca="1" si="794"/>
        <v>0.99999859033345162</v>
      </c>
      <c r="L599" s="19">
        <f t="shared" ca="1" si="795"/>
        <v>1.6790871802734105E-3</v>
      </c>
      <c r="M599" s="19">
        <f t="shared" ca="1" si="796"/>
        <v>-0.66164180356828106</v>
      </c>
      <c r="N599" s="19">
        <f t="shared" ca="1" si="797"/>
        <v>1.6616418035682812</v>
      </c>
      <c r="O599" s="19">
        <f t="shared" ca="1" si="798"/>
        <v>0.59111458222495372</v>
      </c>
      <c r="P599" s="72">
        <f t="shared" ca="1" si="799"/>
        <v>1.3916427462517037E-3</v>
      </c>
      <c r="Q599" s="72">
        <f t="shared" ca="1" si="800"/>
        <v>-1.6862470863910572E-3</v>
      </c>
      <c r="R599" s="72">
        <f t="shared" ca="1" si="801"/>
        <v>-3.7226968669311876E-6</v>
      </c>
      <c r="S599" s="19">
        <f t="shared" ca="1" si="802"/>
        <v>1.6815503966272846E-3</v>
      </c>
      <c r="T599" s="19">
        <f t="shared" ca="1" si="803"/>
        <v>0.99999858619313242</v>
      </c>
      <c r="U599" s="19">
        <f t="shared" ca="1" si="804"/>
        <v>1.6815511890902323E-3</v>
      </c>
      <c r="V599" s="19">
        <f t="shared" ca="1" si="805"/>
        <v>-0.66213406810654984</v>
      </c>
      <c r="W599" s="19">
        <f t="shared" ca="1" si="806"/>
        <v>1.6621340681065497</v>
      </c>
      <c r="X599" s="19">
        <f t="shared" ca="1" si="807"/>
        <v>0.59123567487298567</v>
      </c>
      <c r="Y599" s="72">
        <f t="shared" ca="1" si="808"/>
        <v>1.3920532984744234E-3</v>
      </c>
      <c r="Z599" s="72">
        <f t="shared" ca="1" si="809"/>
        <v>-1.6862553231040008E-3</v>
      </c>
      <c r="AA599" s="72">
        <f t="shared" ca="1" si="810"/>
        <v>-8.236712943643365E-9</v>
      </c>
      <c r="AB599" s="19">
        <f t="shared" ca="1" si="811"/>
        <v>1.6815558504323187E-3</v>
      </c>
      <c r="AC599" s="19">
        <f t="shared" ca="1" si="812"/>
        <v>0.99999858618396154</v>
      </c>
      <c r="AD599" s="19">
        <f t="shared" ca="1" si="813"/>
        <v>1.6815566429029772E-3</v>
      </c>
      <c r="AE599" s="19">
        <f t="shared" ca="1" si="814"/>
        <v>-0.66213515487540975</v>
      </c>
      <c r="AF599" s="19">
        <f t="shared" ca="1" si="815"/>
        <v>1.6621351548754097</v>
      </c>
      <c r="AG599" s="19">
        <f t="shared" ca="1" si="816"/>
        <v>0.59123594212896591</v>
      </c>
      <c r="AH599" s="72">
        <f t="shared" ca="1" si="817"/>
        <v>1.3920542048464655E-3</v>
      </c>
      <c r="AI599" s="72">
        <f t="shared" ca="1" si="818"/>
        <v>-1.6862553413282727E-3</v>
      </c>
      <c r="AJ599" s="72">
        <f t="shared" ca="1" si="819"/>
        <v>-1.8224271917943735E-11</v>
      </c>
      <c r="AK599" s="19">
        <f t="shared" ca="1" si="820"/>
        <v>1.6815558624992154E-3</v>
      </c>
      <c r="AL599" s="19">
        <f t="shared" ca="1" si="821"/>
        <v>0.99999858618394111</v>
      </c>
      <c r="AM599" s="19">
        <f t="shared" ca="1" si="822"/>
        <v>1.6815566549698913E-3</v>
      </c>
      <c r="AN599" s="19">
        <f t="shared" ca="1" si="823"/>
        <v>-0.66213515727995287</v>
      </c>
      <c r="AO599" s="19">
        <f t="shared" ca="1" si="824"/>
        <v>0.56157703349385213</v>
      </c>
      <c r="AP599" s="19">
        <f t="shared" ca="1" si="825"/>
        <v>0.43842296650614787</v>
      </c>
      <c r="AQ599" s="72">
        <f t="shared" ca="1" si="826"/>
        <v>4.7162886737605496E-4</v>
      </c>
      <c r="AR599" s="72">
        <f t="shared" ca="1" si="827"/>
        <v>-1.6862564793371671E-3</v>
      </c>
      <c r="AS599" s="72">
        <f t="shared" ca="1" si="828"/>
        <v>-1.1380088943673677E-9</v>
      </c>
      <c r="AT599" s="19">
        <f t="shared" ca="1" si="829"/>
        <v>1.6815566160139391E-3</v>
      </c>
      <c r="AU599" s="19">
        <f t="shared" ca="1" si="830"/>
        <v>0.99999858618267412</v>
      </c>
      <c r="AV599" s="19">
        <f t="shared" ca="1" si="831"/>
        <v>1.6815574084856802E-3</v>
      </c>
      <c r="AW599" s="19">
        <f t="shared" ca="1" si="832"/>
        <v>-0.66213530743035309</v>
      </c>
      <c r="AX599" s="19">
        <f t="shared" ca="1" si="833"/>
        <v>1.6621353074303531</v>
      </c>
      <c r="AY599" s="19">
        <f t="shared" ca="1" si="834"/>
        <v>0.59123597964493813</v>
      </c>
      <c r="AZ599" s="72">
        <f t="shared" ca="1" si="835"/>
        <v>1.3920543320782442E-3</v>
      </c>
      <c r="BA599" s="72">
        <f t="shared" ca="1" si="836"/>
        <v>-1.6862553438865152E-3</v>
      </c>
      <c r="BB599" s="72">
        <f t="shared" ca="1" si="837"/>
        <v>1.1354506519040131E-9</v>
      </c>
      <c r="BC599" s="19">
        <f t="shared" ca="1" si="838"/>
        <v>1.6815558641931102E-3</v>
      </c>
      <c r="BD599" s="19">
        <f t="shared" ca="1" si="839"/>
        <v>0.99999858618393844</v>
      </c>
      <c r="BE599" s="19">
        <f t="shared" ca="1" si="840"/>
        <v>1.6815566566637879E-3</v>
      </c>
      <c r="BF599" s="19">
        <f t="shared" ca="1" si="841"/>
        <v>-0.66213515761749298</v>
      </c>
      <c r="BG599" s="19">
        <f t="shared" ca="1" si="842"/>
        <v>1.662135157617493</v>
      </c>
      <c r="BH599" s="19">
        <f t="shared" ca="1" si="843"/>
        <v>0.59123594280329295</v>
      </c>
      <c r="BI599" s="72">
        <f t="shared" ca="1" si="844"/>
        <v>1.3920542071333801E-3</v>
      </c>
      <c r="BJ599" s="72">
        <f t="shared" ca="1" si="845"/>
        <v>-1.6862553413742555E-3</v>
      </c>
      <c r="BK599" s="72">
        <f t="shared" ca="1" si="846"/>
        <v>2.5122597144960901E-12</v>
      </c>
      <c r="BL599" s="72">
        <f t="shared" ca="1" si="847"/>
        <v>1.1201954479985897E-2</v>
      </c>
      <c r="BM599" s="72">
        <f t="shared" ca="1" si="848"/>
        <v>1.0027946338537941</v>
      </c>
      <c r="BN599" s="72">
        <f t="shared" ca="1" si="849"/>
        <v>2.7849040054113111E-3</v>
      </c>
      <c r="BO599" s="72">
        <f t="shared" ca="1" si="850"/>
        <v>2.7677558758560379E-6</v>
      </c>
      <c r="BP599" s="72">
        <f t="shared" ca="1" si="851"/>
        <v>10701.468571248841</v>
      </c>
      <c r="BQ599" s="72">
        <f t="shared" ca="1" si="852"/>
        <v>-2.1907195335855203</v>
      </c>
      <c r="BR599" s="72">
        <f t="shared" ca="1" si="853"/>
        <v>0.94989029232734823</v>
      </c>
      <c r="BS599" s="72">
        <f t="shared" ca="1" si="854"/>
        <v>4.0914829459171411</v>
      </c>
      <c r="BT599" s="72">
        <f t="shared" ca="1" si="855"/>
        <v>234.48101662868149</v>
      </c>
      <c r="BU599" s="72">
        <f t="shared" ca="1" si="856"/>
        <v>54.424704750805063</v>
      </c>
      <c r="BV599" s="72">
        <f t="shared" ca="1" si="857"/>
        <v>234.42470475080506</v>
      </c>
    </row>
    <row r="600" spans="1:74">
      <c r="A600" s="13">
        <f ca="1">'MGRS to'!AO600</f>
        <v>31.646241548651929</v>
      </c>
      <c r="B600" s="13">
        <f ca="1">'MGRS to'!AP600</f>
        <v>-7.260017690120014</v>
      </c>
      <c r="C600" s="19">
        <f t="shared" ca="1" si="786"/>
        <v>0.55233111090540543</v>
      </c>
      <c r="D600" s="19">
        <f t="shared" ca="1" si="787"/>
        <v>-0.12671121244562764</v>
      </c>
      <c r="E600" s="19">
        <f t="shared" ca="1" si="788"/>
        <v>0.6217395173970941</v>
      </c>
      <c r="F600" s="19">
        <f t="shared" ca="1" si="789"/>
        <v>0.55083217483171698</v>
      </c>
      <c r="G600" s="19">
        <f t="shared" ca="1" si="790"/>
        <v>-2.3630873486254964E-2</v>
      </c>
      <c r="H600" s="19">
        <f t="shared" ca="1" si="791"/>
        <v>-2.3630873486254964E-2</v>
      </c>
      <c r="I600" s="19">
        <f t="shared" ca="1" si="792"/>
        <v>0</v>
      </c>
      <c r="J600" s="19">
        <f t="shared" ca="1" si="793"/>
        <v>7.3519949981887447E-2</v>
      </c>
      <c r="K600" s="19">
        <f t="shared" ca="1" si="794"/>
        <v>0.9972937465735261</v>
      </c>
      <c r="L600" s="19">
        <f t="shared" ca="1" si="795"/>
        <v>7.3586343063568094E-2</v>
      </c>
      <c r="M600" s="19">
        <f t="shared" ca="1" si="796"/>
        <v>-0.22260682293380543</v>
      </c>
      <c r="N600" s="19">
        <f t="shared" ca="1" si="797"/>
        <v>1.2226068229338054</v>
      </c>
      <c r="O600" s="19">
        <f t="shared" ca="1" si="798"/>
        <v>0.49860143890187264</v>
      </c>
      <c r="P600" s="72">
        <f t="shared" ca="1" si="799"/>
        <v>1.0250776354631952E-3</v>
      </c>
      <c r="Q600" s="72">
        <f t="shared" ca="1" si="800"/>
        <v>-2.368576699856452E-2</v>
      </c>
      <c r="R600" s="72">
        <f t="shared" ca="1" si="801"/>
        <v>-5.4893512309556192E-5</v>
      </c>
      <c r="S600" s="19">
        <f t="shared" ca="1" si="802"/>
        <v>7.3532149716873899E-2</v>
      </c>
      <c r="T600" s="19">
        <f t="shared" ca="1" si="803"/>
        <v>0.99729284714070576</v>
      </c>
      <c r="U600" s="19">
        <f t="shared" ca="1" si="804"/>
        <v>7.35985759092362E-2</v>
      </c>
      <c r="V600" s="19">
        <f t="shared" ca="1" si="805"/>
        <v>-0.22308681398251931</v>
      </c>
      <c r="W600" s="19">
        <f t="shared" ca="1" si="806"/>
        <v>1.2230868139825193</v>
      </c>
      <c r="X600" s="19">
        <f t="shared" ca="1" si="807"/>
        <v>0.49879624744415951</v>
      </c>
      <c r="Y600" s="72">
        <f t="shared" ca="1" si="808"/>
        <v>1.0254788398631907E-3</v>
      </c>
      <c r="Z600" s="72">
        <f t="shared" ca="1" si="809"/>
        <v>-2.3685894506435969E-2</v>
      </c>
      <c r="AA600" s="72">
        <f t="shared" ca="1" si="810"/>
        <v>-1.2750787144882869E-7</v>
      </c>
      <c r="AB600" s="19">
        <f t="shared" ca="1" si="811"/>
        <v>7.3532178085263675E-2</v>
      </c>
      <c r="AC600" s="19">
        <f t="shared" ca="1" si="812"/>
        <v>0.99729284504905424</v>
      </c>
      <c r="AD600" s="19">
        <f t="shared" ca="1" si="813"/>
        <v>7.3598604354632044E-2</v>
      </c>
      <c r="AE600" s="19">
        <f t="shared" ca="1" si="814"/>
        <v>-0.22308792863745591</v>
      </c>
      <c r="AF600" s="19">
        <f t="shared" ca="1" si="815"/>
        <v>1.2230879286374559</v>
      </c>
      <c r="AG600" s="19">
        <f t="shared" ca="1" si="816"/>
        <v>0.49879669965483797</v>
      </c>
      <c r="AH600" s="72">
        <f t="shared" ca="1" si="817"/>
        <v>1.0254797715554039E-3</v>
      </c>
      <c r="AI600" s="72">
        <f t="shared" ca="1" si="818"/>
        <v>-2.368589480261403E-2</v>
      </c>
      <c r="AJ600" s="72">
        <f t="shared" ca="1" si="819"/>
        <v>-2.9617806124315749E-10</v>
      </c>
      <c r="AK600" s="19">
        <f t="shared" ca="1" si="820"/>
        <v>7.3532178151158575E-2</v>
      </c>
      <c r="AL600" s="19">
        <f t="shared" ca="1" si="821"/>
        <v>0.99729284504419569</v>
      </c>
      <c r="AM600" s="19">
        <f t="shared" ca="1" si="822"/>
        <v>7.3598604420705815E-2</v>
      </c>
      <c r="AN600" s="19">
        <f t="shared" ca="1" si="823"/>
        <v>-0.22308793122659915</v>
      </c>
      <c r="AO600" s="19">
        <f t="shared" ca="1" si="824"/>
        <v>0.95023177494103617</v>
      </c>
      <c r="AP600" s="19">
        <f t="shared" ca="1" si="825"/>
        <v>4.9768225058963833E-2</v>
      </c>
      <c r="AQ600" s="72">
        <f t="shared" ca="1" si="826"/>
        <v>7.9725410301033492E-4</v>
      </c>
      <c r="AR600" s="72">
        <f t="shared" ca="1" si="827"/>
        <v>-2.3685881412397296E-2</v>
      </c>
      <c r="AS600" s="72">
        <f t="shared" ca="1" si="828"/>
        <v>1.3390216734021632E-8</v>
      </c>
      <c r="AT600" s="19">
        <f t="shared" ca="1" si="829"/>
        <v>7.3532175172050421E-2</v>
      </c>
      <c r="AU600" s="19">
        <f t="shared" ca="1" si="830"/>
        <v>0.99729284526385065</v>
      </c>
      <c r="AV600" s="19">
        <f t="shared" ca="1" si="831"/>
        <v>7.3598601433510852E-2</v>
      </c>
      <c r="AW600" s="19">
        <f t="shared" ca="1" si="832"/>
        <v>-0.22308781417136772</v>
      </c>
      <c r="AX600" s="19">
        <f t="shared" ca="1" si="833"/>
        <v>1.2230878141713677</v>
      </c>
      <c r="AY600" s="19">
        <f t="shared" ca="1" si="834"/>
        <v>0.4987966532164807</v>
      </c>
      <c r="AZ600" s="72">
        <f t="shared" ca="1" si="835"/>
        <v>1.0254796758781149E-3</v>
      </c>
      <c r="BA600" s="72">
        <f t="shared" ca="1" si="836"/>
        <v>-2.3685894772198911E-2</v>
      </c>
      <c r="BB600" s="72">
        <f t="shared" ca="1" si="837"/>
        <v>-1.3359801615681066E-8</v>
      </c>
      <c r="BC600" s="19">
        <f t="shared" ca="1" si="838"/>
        <v>7.3532178144391683E-2</v>
      </c>
      <c r="BD600" s="19">
        <f t="shared" ca="1" si="839"/>
        <v>0.99729284504469462</v>
      </c>
      <c r="BE600" s="19">
        <f t="shared" ca="1" si="840"/>
        <v>7.3598604413920549E-2</v>
      </c>
      <c r="BF600" s="19">
        <f t="shared" ca="1" si="841"/>
        <v>-0.22308793096071486</v>
      </c>
      <c r="BG600" s="19">
        <f t="shared" ca="1" si="842"/>
        <v>1.2230879309607148</v>
      </c>
      <c r="BH600" s="19">
        <f t="shared" ca="1" si="843"/>
        <v>0.49879670059737313</v>
      </c>
      <c r="BI600" s="72">
        <f t="shared" ca="1" si="844"/>
        <v>1.0254797734973167E-3</v>
      </c>
      <c r="BJ600" s="72">
        <f t="shared" ca="1" si="845"/>
        <v>-2.3685894803231348E-2</v>
      </c>
      <c r="BK600" s="72">
        <f t="shared" ca="1" si="846"/>
        <v>-3.1032437036726535E-11</v>
      </c>
      <c r="BL600" s="72">
        <f t="shared" ca="1" si="847"/>
        <v>8.2429971262271227E-3</v>
      </c>
      <c r="BM600" s="72">
        <f t="shared" ca="1" si="848"/>
        <v>1.002057575155741</v>
      </c>
      <c r="BN600" s="72">
        <f t="shared" ca="1" si="849"/>
        <v>2.0522961694829384E-3</v>
      </c>
      <c r="BO600" s="72">
        <f t="shared" ca="1" si="850"/>
        <v>7.5234440451788857E-5</v>
      </c>
      <c r="BP600" s="72">
        <f t="shared" ca="1" si="851"/>
        <v>468331.50082644279</v>
      </c>
      <c r="BQ600" s="72">
        <f t="shared" ca="1" si="852"/>
        <v>-2.8647778651038882</v>
      </c>
      <c r="BR600" s="72">
        <f t="shared" ca="1" si="853"/>
        <v>0.26370143290245002</v>
      </c>
      <c r="BS600" s="72">
        <f t="shared" ca="1" si="854"/>
        <v>3.4052940864922432</v>
      </c>
      <c r="BT600" s="72">
        <f t="shared" ca="1" si="855"/>
        <v>195.86031908704891</v>
      </c>
      <c r="BU600" s="72">
        <f t="shared" ca="1" si="856"/>
        <v>15.108979156862649</v>
      </c>
      <c r="BV600" s="72">
        <f t="shared" ca="1" si="857"/>
        <v>195.10897915686269</v>
      </c>
    </row>
    <row r="601" spans="1:74">
      <c r="A601" s="13">
        <f ca="1">'MGRS to'!AO601</f>
        <v>35.244855137417765</v>
      </c>
      <c r="B601" s="13">
        <f ca="1">'MGRS to'!AP601</f>
        <v>-3.9377188496104627</v>
      </c>
      <c r="C601" s="19">
        <f t="shared" ca="1" si="786"/>
        <v>0.61513876653637856</v>
      </c>
      <c r="D601" s="19">
        <f t="shared" ca="1" si="787"/>
        <v>-6.8726158943546015E-2</v>
      </c>
      <c r="E601" s="19">
        <f t="shared" ca="1" si="788"/>
        <v>0.55083217483171698</v>
      </c>
      <c r="F601" s="19">
        <f t="shared" ca="1" si="789"/>
        <v>0.61355685290768858</v>
      </c>
      <c r="G601" s="19">
        <f t="shared" ca="1" si="790"/>
        <v>5.7985053502081621E-2</v>
      </c>
      <c r="H601" s="19">
        <f t="shared" ca="1" si="791"/>
        <v>5.7985053502081621E-2</v>
      </c>
      <c r="I601" s="19">
        <f t="shared" ca="1" si="792"/>
        <v>0</v>
      </c>
      <c r="J601" s="19">
        <f t="shared" ca="1" si="793"/>
        <v>7.9151720388362767E-2</v>
      </c>
      <c r="K601" s="19">
        <f t="shared" ca="1" si="794"/>
        <v>0.99686258088041524</v>
      </c>
      <c r="L601" s="19">
        <f t="shared" ca="1" si="795"/>
        <v>7.9234601784797035E-2</v>
      </c>
      <c r="M601" s="19">
        <f t="shared" ca="1" si="796"/>
        <v>0.51008324747656375</v>
      </c>
      <c r="N601" s="19">
        <f t="shared" ca="1" si="797"/>
        <v>0.48991675252343625</v>
      </c>
      <c r="O601" s="19">
        <f t="shared" ca="1" si="798"/>
        <v>-0.23339057429636845</v>
      </c>
      <c r="P601" s="72">
        <f t="shared" ca="1" si="799"/>
        <v>4.1152045918730891E-4</v>
      </c>
      <c r="Q601" s="72">
        <f t="shared" ca="1" si="800"/>
        <v>5.8120492718884184E-2</v>
      </c>
      <c r="R601" s="72">
        <f t="shared" ca="1" si="801"/>
        <v>1.354392168025631E-4</v>
      </c>
      <c r="S601" s="19">
        <f t="shared" ca="1" si="802"/>
        <v>7.92206390606459E-2</v>
      </c>
      <c r="T601" s="19">
        <f t="shared" ca="1" si="803"/>
        <v>0.99685710628295299</v>
      </c>
      <c r="U601" s="19">
        <f t="shared" ca="1" si="804"/>
        <v>7.9303737554182685E-2</v>
      </c>
      <c r="V601" s="19">
        <f t="shared" ca="1" si="805"/>
        <v>0.51082855304786268</v>
      </c>
      <c r="W601" s="19">
        <f t="shared" ca="1" si="806"/>
        <v>0.48917144695213732</v>
      </c>
      <c r="X601" s="19">
        <f t="shared" ca="1" si="807"/>
        <v>-0.23527047254708022</v>
      </c>
      <c r="Y601" s="72">
        <f t="shared" ca="1" si="808"/>
        <v>4.1089518558003153E-4</v>
      </c>
      <c r="Z601" s="72">
        <f t="shared" ca="1" si="809"/>
        <v>5.8120808964711446E-2</v>
      </c>
      <c r="AA601" s="72">
        <f t="shared" ca="1" si="810"/>
        <v>3.1624582726152983E-7</v>
      </c>
      <c r="AB601" s="19">
        <f t="shared" ca="1" si="811"/>
        <v>7.9220800100590849E-2</v>
      </c>
      <c r="AC601" s="19">
        <f t="shared" ca="1" si="812"/>
        <v>0.99685709348503027</v>
      </c>
      <c r="AD601" s="19">
        <f t="shared" ca="1" si="813"/>
        <v>7.9303899101855826E-2</v>
      </c>
      <c r="AE601" s="19">
        <f t="shared" ca="1" si="814"/>
        <v>0.51083029102571254</v>
      </c>
      <c r="AF601" s="19">
        <f t="shared" ca="1" si="815"/>
        <v>0.48916970897428746</v>
      </c>
      <c r="AG601" s="19">
        <f t="shared" ca="1" si="816"/>
        <v>-0.23527486298818268</v>
      </c>
      <c r="AH601" s="72">
        <f t="shared" ca="1" si="817"/>
        <v>4.1089372750194786E-4</v>
      </c>
      <c r="AI601" s="72">
        <f t="shared" ca="1" si="818"/>
        <v>5.8120809703133491E-2</v>
      </c>
      <c r="AJ601" s="72">
        <f t="shared" ca="1" si="819"/>
        <v>7.3842204573182357E-10</v>
      </c>
      <c r="AK601" s="19">
        <f t="shared" ca="1" si="820"/>
        <v>7.9220800476613659E-2</v>
      </c>
      <c r="AL601" s="19">
        <f t="shared" ca="1" si="821"/>
        <v>0.99685709345514728</v>
      </c>
      <c r="AM601" s="19">
        <f t="shared" ca="1" si="822"/>
        <v>7.9303899479064174E-2</v>
      </c>
      <c r="AN601" s="19">
        <f t="shared" ca="1" si="823"/>
        <v>0.51083029508381261</v>
      </c>
      <c r="AO601" s="19">
        <f t="shared" ca="1" si="824"/>
        <v>0.73905240962458496</v>
      </c>
      <c r="AP601" s="19">
        <f t="shared" ca="1" si="825"/>
        <v>0.26094759037541504</v>
      </c>
      <c r="AQ601" s="72">
        <f t="shared" ca="1" si="826"/>
        <v>6.2040143450390207E-4</v>
      </c>
      <c r="AR601" s="72">
        <f t="shared" ca="1" si="827"/>
        <v>5.8120816320977854E-2</v>
      </c>
      <c r="AS601" s="72">
        <f t="shared" ca="1" si="828"/>
        <v>6.6178443627884498E-9</v>
      </c>
      <c r="AT601" s="19">
        <f t="shared" ca="1" si="829"/>
        <v>7.9220803846584253E-2</v>
      </c>
      <c r="AU601" s="19">
        <f t="shared" ca="1" si="830"/>
        <v>0.99685709318733395</v>
      </c>
      <c r="AV601" s="19">
        <f t="shared" ca="1" si="831"/>
        <v>7.9303902859659658E-2</v>
      </c>
      <c r="AW601" s="19">
        <f t="shared" ca="1" si="832"/>
        <v>0.51083033145308565</v>
      </c>
      <c r="AX601" s="19">
        <f t="shared" ca="1" si="833"/>
        <v>0.48916966854691435</v>
      </c>
      <c r="AY601" s="19">
        <f t="shared" ca="1" si="834"/>
        <v>-0.23527496511528811</v>
      </c>
      <c r="AZ601" s="72">
        <f t="shared" ca="1" si="835"/>
        <v>4.1089369358536656E-4</v>
      </c>
      <c r="BA601" s="72">
        <f t="shared" ca="1" si="836"/>
        <v>5.8120809720310099E-2</v>
      </c>
      <c r="BB601" s="72">
        <f t="shared" ca="1" si="837"/>
        <v>-6.6006677554297788E-9</v>
      </c>
      <c r="BC601" s="19">
        <f t="shared" ca="1" si="838"/>
        <v>7.9220800485360426E-2</v>
      </c>
      <c r="BD601" s="19">
        <f t="shared" ca="1" si="839"/>
        <v>0.99685709345445228</v>
      </c>
      <c r="BE601" s="19">
        <f t="shared" ca="1" si="840"/>
        <v>7.9303899487838517E-2</v>
      </c>
      <c r="BF601" s="19">
        <f t="shared" ca="1" si="841"/>
        <v>0.51083029517820899</v>
      </c>
      <c r="BG601" s="19">
        <f t="shared" ca="1" si="842"/>
        <v>0.48916970482179101</v>
      </c>
      <c r="BH601" s="19">
        <f t="shared" ca="1" si="843"/>
        <v>-0.23527487347816467</v>
      </c>
      <c r="BI601" s="72">
        <f t="shared" ca="1" si="844"/>
        <v>4.1089372401820722E-4</v>
      </c>
      <c r="BJ601" s="72">
        <f t="shared" ca="1" si="845"/>
        <v>5.8120809704897788E-2</v>
      </c>
      <c r="BK601" s="72">
        <f t="shared" ca="1" si="846"/>
        <v>-1.5412310316875732E-11</v>
      </c>
      <c r="BL601" s="72">
        <f t="shared" ca="1" si="847"/>
        <v>3.2967576320666902E-3</v>
      </c>
      <c r="BM601" s="72">
        <f t="shared" ca="1" si="848"/>
        <v>1.0008236806404474</v>
      </c>
      <c r="BN601" s="72">
        <f t="shared" ca="1" si="849"/>
        <v>8.2283341559658745E-4</v>
      </c>
      <c r="BO601" s="72">
        <f t="shared" ca="1" si="850"/>
        <v>-1.5348399044128171E-5</v>
      </c>
      <c r="BP601" s="72">
        <f t="shared" ca="1" si="851"/>
        <v>504628.12290150707</v>
      </c>
      <c r="BQ601" s="72">
        <f t="shared" ca="1" si="852"/>
        <v>0.64061760820842883</v>
      </c>
      <c r="BR601" s="72">
        <f t="shared" ca="1" si="853"/>
        <v>-2.468994915995093</v>
      </c>
      <c r="BS601" s="72">
        <f t="shared" ca="1" si="854"/>
        <v>0.6725977375947001</v>
      </c>
      <c r="BT601" s="72">
        <f t="shared" ca="1" si="855"/>
        <v>36.704685232108318</v>
      </c>
      <c r="BU601" s="72">
        <f t="shared" ca="1" si="856"/>
        <v>-141.46298832577605</v>
      </c>
      <c r="BV601" s="72">
        <f t="shared" ca="1" si="857"/>
        <v>38.537011674223947</v>
      </c>
    </row>
    <row r="602" spans="1:74">
      <c r="A602" s="13">
        <f ca="1">'MGRS to'!AO602</f>
        <v>29.705893559505583</v>
      </c>
      <c r="B602" s="13">
        <f ca="1">'MGRS to'!AP602</f>
        <v>-9.7419866612595367</v>
      </c>
      <c r="C602" s="19">
        <f t="shared" ca="1" si="786"/>
        <v>0.51846564986035049</v>
      </c>
      <c r="D602" s="19">
        <f t="shared" ca="1" si="787"/>
        <v>-0.17002974292434841</v>
      </c>
      <c r="E602" s="19">
        <f t="shared" ca="1" si="788"/>
        <v>0.61355685290768858</v>
      </c>
      <c r="F602" s="19">
        <f t="shared" ca="1" si="789"/>
        <v>0.51702133364702763</v>
      </c>
      <c r="G602" s="19">
        <f t="shared" ca="1" si="790"/>
        <v>-0.1013035839808024</v>
      </c>
      <c r="H602" s="19">
        <f t="shared" ca="1" si="791"/>
        <v>-0.1013035839808024</v>
      </c>
      <c r="I602" s="19">
        <f t="shared" ca="1" si="792"/>
        <v>0</v>
      </c>
      <c r="J602" s="19">
        <f t="shared" ca="1" si="793"/>
        <v>0.12857162924590521</v>
      </c>
      <c r="K602" s="19">
        <f t="shared" ca="1" si="794"/>
        <v>0.99170022494353272</v>
      </c>
      <c r="L602" s="19">
        <f t="shared" ca="1" si="795"/>
        <v>0.12892851957172952</v>
      </c>
      <c r="M602" s="19">
        <f t="shared" ca="1" si="796"/>
        <v>-0.55904609441048037</v>
      </c>
      <c r="N602" s="19">
        <f t="shared" ca="1" si="797"/>
        <v>1.5590460944104803</v>
      </c>
      <c r="O602" s="19">
        <f t="shared" ca="1" si="798"/>
        <v>0.62660053445024144</v>
      </c>
      <c r="P602" s="72">
        <f t="shared" ca="1" si="799"/>
        <v>1.3060548825900849E-3</v>
      </c>
      <c r="Q602" s="72">
        <f t="shared" ca="1" si="800"/>
        <v>-0.1015451259109053</v>
      </c>
      <c r="R602" s="72">
        <f t="shared" ca="1" si="801"/>
        <v>-2.4154193010289537E-4</v>
      </c>
      <c r="S602" s="19">
        <f t="shared" ca="1" si="802"/>
        <v>0.12870562966854246</v>
      </c>
      <c r="T602" s="19">
        <f t="shared" ca="1" si="803"/>
        <v>0.99168284289465447</v>
      </c>
      <c r="U602" s="19">
        <f t="shared" ca="1" si="804"/>
        <v>0.12906364265975653</v>
      </c>
      <c r="V602" s="19">
        <f t="shared" ca="1" si="805"/>
        <v>-0.5597910421399922</v>
      </c>
      <c r="W602" s="19">
        <f t="shared" ca="1" si="806"/>
        <v>1.5597910421399921</v>
      </c>
      <c r="X602" s="19">
        <f t="shared" ca="1" si="807"/>
        <v>0.62675752203045487</v>
      </c>
      <c r="Y602" s="72">
        <f t="shared" ca="1" si="808"/>
        <v>1.306676496228592E-3</v>
      </c>
      <c r="Z602" s="72">
        <f t="shared" ca="1" si="809"/>
        <v>-0.10154570124999392</v>
      </c>
      <c r="AA602" s="72">
        <f t="shared" ca="1" si="810"/>
        <v>-5.7533908862095196E-7</v>
      </c>
      <c r="AB602" s="19">
        <f t="shared" ca="1" si="811"/>
        <v>0.12870594906000513</v>
      </c>
      <c r="AC602" s="19">
        <f t="shared" ca="1" si="812"/>
        <v>0.99168280144235799</v>
      </c>
      <c r="AD602" s="19">
        <f t="shared" ca="1" si="813"/>
        <v>0.12906396472993412</v>
      </c>
      <c r="AE602" s="19">
        <f t="shared" ca="1" si="814"/>
        <v>-0.55979281375835022</v>
      </c>
      <c r="AF602" s="19">
        <f t="shared" ca="1" si="815"/>
        <v>1.5597928137583503</v>
      </c>
      <c r="AG602" s="19">
        <f t="shared" ca="1" si="816"/>
        <v>0.62675789506166679</v>
      </c>
      <c r="AH602" s="72">
        <f t="shared" ca="1" si="817"/>
        <v>1.3066779745337304E-3</v>
      </c>
      <c r="AI602" s="72">
        <f t="shared" ca="1" si="818"/>
        <v>-0.10154570262041385</v>
      </c>
      <c r="AJ602" s="72">
        <f t="shared" ca="1" si="819"/>
        <v>-1.3704199303132825E-9</v>
      </c>
      <c r="AK602" s="19">
        <f t="shared" ca="1" si="820"/>
        <v>0.12870594982077579</v>
      </c>
      <c r="AL602" s="19">
        <f t="shared" ca="1" si="821"/>
        <v>0.99168280134362108</v>
      </c>
      <c r="AM602" s="19">
        <f t="shared" ca="1" si="822"/>
        <v>0.12906396549708535</v>
      </c>
      <c r="AN602" s="19">
        <f t="shared" ca="1" si="823"/>
        <v>-0.55979281797821301</v>
      </c>
      <c r="AO602" s="19">
        <f t="shared" ca="1" si="824"/>
        <v>0.68663200094001131</v>
      </c>
      <c r="AP602" s="19">
        <f t="shared" ca="1" si="825"/>
        <v>0.31336799905998869</v>
      </c>
      <c r="AQ602" s="72">
        <f t="shared" ca="1" si="826"/>
        <v>5.7647271197627586E-4</v>
      </c>
      <c r="AR602" s="72">
        <f t="shared" ca="1" si="827"/>
        <v>-0.10154572541011164</v>
      </c>
      <c r="AS602" s="72">
        <f t="shared" ca="1" si="828"/>
        <v>-2.278969779556661E-8</v>
      </c>
      <c r="AT602" s="19">
        <f t="shared" ca="1" si="829"/>
        <v>0.128705962472179</v>
      </c>
      <c r="AU602" s="19">
        <f t="shared" ca="1" si="830"/>
        <v>0.99168279970165352</v>
      </c>
      <c r="AV602" s="19">
        <f t="shared" ca="1" si="831"/>
        <v>0.12906397825459531</v>
      </c>
      <c r="AW602" s="19">
        <f t="shared" ca="1" si="832"/>
        <v>-0.55979288815333117</v>
      </c>
      <c r="AX602" s="19">
        <f t="shared" ca="1" si="833"/>
        <v>1.5597928881533312</v>
      </c>
      <c r="AY602" s="19">
        <f t="shared" ca="1" si="834"/>
        <v>0.62675791072620979</v>
      </c>
      <c r="AZ602" s="72">
        <f t="shared" ca="1" si="835"/>
        <v>1.3066780366117066E-3</v>
      </c>
      <c r="BA602" s="72">
        <f t="shared" ca="1" si="836"/>
        <v>-0.10154570267796166</v>
      </c>
      <c r="BB602" s="72">
        <f t="shared" ca="1" si="837"/>
        <v>2.2732149981830041E-8</v>
      </c>
      <c r="BC602" s="19">
        <f t="shared" ca="1" si="838"/>
        <v>0.12870594985272277</v>
      </c>
      <c r="BD602" s="19">
        <f t="shared" ca="1" si="839"/>
        <v>0.99168280133947484</v>
      </c>
      <c r="BE602" s="19">
        <f t="shared" ca="1" si="840"/>
        <v>0.12906396552930027</v>
      </c>
      <c r="BF602" s="19">
        <f t="shared" ca="1" si="841"/>
        <v>-0.5597928181554167</v>
      </c>
      <c r="BG602" s="19">
        <f t="shared" ca="1" si="842"/>
        <v>1.5597928181554166</v>
      </c>
      <c r="BH602" s="19">
        <f t="shared" ca="1" si="843"/>
        <v>0.62675789598750931</v>
      </c>
      <c r="BI602" s="72">
        <f t="shared" ca="1" si="844"/>
        <v>1.3066779782028085E-3</v>
      </c>
      <c r="BJ602" s="72">
        <f t="shared" ca="1" si="845"/>
        <v>-0.10154570262381517</v>
      </c>
      <c r="BK602" s="72">
        <f t="shared" ca="1" si="846"/>
        <v>5.41464928449642E-11</v>
      </c>
      <c r="BL602" s="72">
        <f t="shared" ca="1" si="847"/>
        <v>1.0512218616584305E-2</v>
      </c>
      <c r="BM602" s="72">
        <f t="shared" ca="1" si="848"/>
        <v>1.0026228972091487</v>
      </c>
      <c r="BN602" s="72">
        <f t="shared" ca="1" si="849"/>
        <v>2.6143246999976795E-3</v>
      </c>
      <c r="BO602" s="72">
        <f t="shared" ca="1" si="850"/>
        <v>2.1084396162446211E-4</v>
      </c>
      <c r="BP602" s="72">
        <f t="shared" ca="1" si="851"/>
        <v>821235.76072274032</v>
      </c>
      <c r="BQ602" s="72">
        <f t="shared" ca="1" si="852"/>
        <v>-2.3898078747211091</v>
      </c>
      <c r="BR602" s="72">
        <f t="shared" ca="1" si="853"/>
        <v>0.69729439107686386</v>
      </c>
      <c r="BS602" s="72">
        <f t="shared" ca="1" si="854"/>
        <v>3.8388870446666568</v>
      </c>
      <c r="BT602" s="72">
        <f t="shared" ca="1" si="855"/>
        <v>223.07409493135148</v>
      </c>
      <c r="BU602" s="72">
        <f t="shared" ca="1" si="856"/>
        <v>39.952025686848991</v>
      </c>
      <c r="BV602" s="72">
        <f t="shared" ca="1" si="857"/>
        <v>219.95202568684897</v>
      </c>
    </row>
    <row r="603" spans="1:74">
      <c r="A603" s="13">
        <f ca="1">'MGRS to'!AO603</f>
        <v>33.88475711101291</v>
      </c>
      <c r="B603" s="13">
        <f ca="1">'MGRS to'!AP603</f>
        <v>-5.5733040639720084</v>
      </c>
      <c r="C603" s="19">
        <f t="shared" ca="1" si="786"/>
        <v>0.59140057782573696</v>
      </c>
      <c r="D603" s="19">
        <f t="shared" ca="1" si="787"/>
        <v>-9.7272506131092229E-2</v>
      </c>
      <c r="E603" s="19">
        <f t="shared" ca="1" si="788"/>
        <v>0.51702133364702763</v>
      </c>
      <c r="F603" s="19">
        <f t="shared" ca="1" si="789"/>
        <v>0.589847163018551</v>
      </c>
      <c r="G603" s="19">
        <f t="shared" ca="1" si="790"/>
        <v>7.2757236793256186E-2</v>
      </c>
      <c r="H603" s="19">
        <f t="shared" ca="1" si="791"/>
        <v>7.2757236793256186E-2</v>
      </c>
      <c r="I603" s="19">
        <f t="shared" ca="1" si="792"/>
        <v>0</v>
      </c>
      <c r="J603" s="19">
        <f t="shared" ca="1" si="793"/>
        <v>9.5409142203967914E-2</v>
      </c>
      <c r="K603" s="19">
        <f t="shared" ca="1" si="794"/>
        <v>0.99543814252011797</v>
      </c>
      <c r="L603" s="19">
        <f t="shared" ca="1" si="795"/>
        <v>9.5554488427752451E-2</v>
      </c>
      <c r="M603" s="19">
        <f t="shared" ca="1" si="796"/>
        <v>0.55040807220353916</v>
      </c>
      <c r="N603" s="19">
        <f t="shared" ca="1" si="797"/>
        <v>0.44959192779646084</v>
      </c>
      <c r="O603" s="19">
        <f t="shared" ca="1" si="798"/>
        <v>-0.22763798887061437</v>
      </c>
      <c r="P603" s="72">
        <f t="shared" ca="1" si="799"/>
        <v>3.7768661058143889E-4</v>
      </c>
      <c r="Q603" s="72">
        <f t="shared" ca="1" si="800"/>
        <v>7.2933492620456009E-2</v>
      </c>
      <c r="R603" s="72">
        <f t="shared" ca="1" si="801"/>
        <v>1.7625582719982269E-4</v>
      </c>
      <c r="S603" s="19">
        <f t="shared" ca="1" si="802"/>
        <v>9.5505779649871822E-2</v>
      </c>
      <c r="T603" s="19">
        <f t="shared" ca="1" si="803"/>
        <v>0.99542887543684899</v>
      </c>
      <c r="U603" s="19">
        <f t="shared" ca="1" si="804"/>
        <v>9.5651569192018837E-2</v>
      </c>
      <c r="V603" s="19">
        <f t="shared" ca="1" si="805"/>
        <v>0.55118080758508314</v>
      </c>
      <c r="W603" s="19">
        <f t="shared" ca="1" si="806"/>
        <v>0.44881919241491686</v>
      </c>
      <c r="X603" s="19">
        <f t="shared" ca="1" si="807"/>
        <v>-0.22975303533457847</v>
      </c>
      <c r="Y603" s="72">
        <f t="shared" ca="1" si="808"/>
        <v>3.7703819335183135E-4</v>
      </c>
      <c r="Z603" s="72">
        <f t="shared" ca="1" si="809"/>
        <v>7.2933919394170182E-2</v>
      </c>
      <c r="AA603" s="72">
        <f t="shared" ca="1" si="810"/>
        <v>4.267737141738781E-7</v>
      </c>
      <c r="AB603" s="19">
        <f t="shared" ca="1" si="811"/>
        <v>9.5506013804483147E-2</v>
      </c>
      <c r="AC603" s="19">
        <f t="shared" ca="1" si="812"/>
        <v>0.99542885297100847</v>
      </c>
      <c r="AD603" s="19">
        <f t="shared" ca="1" si="813"/>
        <v>9.5651804421897885E-2</v>
      </c>
      <c r="AE603" s="19">
        <f t="shared" ca="1" si="814"/>
        <v>0.55118267577194957</v>
      </c>
      <c r="AF603" s="19">
        <f t="shared" ca="1" si="815"/>
        <v>0.44881732422805043</v>
      </c>
      <c r="AG603" s="19">
        <f t="shared" ca="1" si="816"/>
        <v>-0.22975815757850504</v>
      </c>
      <c r="AH603" s="72">
        <f t="shared" ca="1" si="817"/>
        <v>3.7703662571698742E-4</v>
      </c>
      <c r="AI603" s="72">
        <f t="shared" ca="1" si="818"/>
        <v>7.2933920427528803E-2</v>
      </c>
      <c r="AJ603" s="72">
        <f t="shared" ca="1" si="819"/>
        <v>1.0333586208943757E-9</v>
      </c>
      <c r="AK603" s="19">
        <f t="shared" ca="1" si="820"/>
        <v>9.5506014371448927E-2</v>
      </c>
      <c r="AL603" s="19">
        <f t="shared" ca="1" si="821"/>
        <v>0.99542885291661132</v>
      </c>
      <c r="AM603" s="19">
        <f t="shared" ca="1" si="822"/>
        <v>9.5651804991467235E-2</v>
      </c>
      <c r="AN603" s="19">
        <f t="shared" ca="1" si="823"/>
        <v>0.55118268029542372</v>
      </c>
      <c r="AO603" s="19">
        <f t="shared" ca="1" si="824"/>
        <v>0.6961976529423527</v>
      </c>
      <c r="AP603" s="19">
        <f t="shared" ca="1" si="825"/>
        <v>0.3038023470576473</v>
      </c>
      <c r="AQ603" s="72">
        <f t="shared" ca="1" si="826"/>
        <v>5.8448966904295569E-4</v>
      </c>
      <c r="AR603" s="72">
        <f t="shared" ca="1" si="827"/>
        <v>7.2933930377972328E-2</v>
      </c>
      <c r="AS603" s="72">
        <f t="shared" ca="1" si="828"/>
        <v>9.9504435246977607E-9</v>
      </c>
      <c r="AT603" s="19">
        <f t="shared" ca="1" si="829"/>
        <v>9.5506019830890743E-2</v>
      </c>
      <c r="AU603" s="19">
        <f t="shared" ca="1" si="830"/>
        <v>0.99542885239280743</v>
      </c>
      <c r="AV603" s="19">
        <f t="shared" ca="1" si="831"/>
        <v>9.5651810475979565E-2</v>
      </c>
      <c r="AW603" s="19">
        <f t="shared" ca="1" si="832"/>
        <v>0.55118272385297351</v>
      </c>
      <c r="AX603" s="19">
        <f t="shared" ca="1" si="833"/>
        <v>0.44881727614702649</v>
      </c>
      <c r="AY603" s="19">
        <f t="shared" ca="1" si="834"/>
        <v>-0.2297582894088861</v>
      </c>
      <c r="AZ603" s="72">
        <f t="shared" ca="1" si="835"/>
        <v>3.7703658537118997E-4</v>
      </c>
      <c r="BA603" s="72">
        <f t="shared" ca="1" si="836"/>
        <v>7.2933920454124182E-2</v>
      </c>
      <c r="BB603" s="72">
        <f t="shared" ca="1" si="837"/>
        <v>-9.9238481460206529E-9</v>
      </c>
      <c r="BC603" s="19">
        <f t="shared" ca="1" si="838"/>
        <v>9.5506014386040852E-2</v>
      </c>
      <c r="BD603" s="19">
        <f t="shared" ca="1" si="839"/>
        <v>0.9954288529152111</v>
      </c>
      <c r="BE603" s="19">
        <f t="shared" ca="1" si="840"/>
        <v>9.5651805006126189E-2</v>
      </c>
      <c r="BF603" s="19">
        <f t="shared" ca="1" si="841"/>
        <v>0.5511826804118436</v>
      </c>
      <c r="BG603" s="19">
        <f t="shared" ca="1" si="842"/>
        <v>0.4488173195881564</v>
      </c>
      <c r="BH603" s="19">
        <f t="shared" ca="1" si="843"/>
        <v>-0.22975817030034174</v>
      </c>
      <c r="BI603" s="72">
        <f t="shared" ca="1" si="844"/>
        <v>3.7703662182355475E-4</v>
      </c>
      <c r="BJ603" s="72">
        <f t="shared" ca="1" si="845"/>
        <v>7.2933920430095292E-2</v>
      </c>
      <c r="BK603" s="72">
        <f t="shared" ca="1" si="846"/>
        <v>-2.4028889988869651E-11</v>
      </c>
      <c r="BL603" s="72">
        <f t="shared" ca="1" si="847"/>
        <v>3.0248028632415339E-3</v>
      </c>
      <c r="BM603" s="72">
        <f t="shared" ca="1" si="848"/>
        <v>1.000755772375806</v>
      </c>
      <c r="BN603" s="72">
        <f t="shared" ca="1" si="849"/>
        <v>7.5505903289067953E-4</v>
      </c>
      <c r="BO603" s="72">
        <f t="shared" ca="1" si="850"/>
        <v>-1.6580593416950721E-5</v>
      </c>
      <c r="BP603" s="72">
        <f t="shared" ca="1" si="851"/>
        <v>608599.84714762552</v>
      </c>
      <c r="BQ603" s="72">
        <f t="shared" ca="1" si="852"/>
        <v>0.68439402638768609</v>
      </c>
      <c r="BR603" s="72">
        <f t="shared" ca="1" si="853"/>
        <v>-2.4188260985637102</v>
      </c>
      <c r="BS603" s="72">
        <f t="shared" ca="1" si="854"/>
        <v>0.72276655502608289</v>
      </c>
      <c r="BT603" s="72">
        <f t="shared" ca="1" si="855"/>
        <v>39.212889235979503</v>
      </c>
      <c r="BU603" s="72">
        <f t="shared" ca="1" si="856"/>
        <v>-138.58852682379549</v>
      </c>
      <c r="BV603" s="72">
        <f t="shared" ca="1" si="857"/>
        <v>41.411473176204538</v>
      </c>
    </row>
    <row r="604" spans="1:74">
      <c r="A604" s="13">
        <f ca="1">'MGRS to'!AO604</f>
        <v>29.845413212325234</v>
      </c>
      <c r="B604" s="13">
        <f ca="1">'MGRS to'!AP604</f>
        <v>-9.4929116936500595</v>
      </c>
      <c r="C604" s="19">
        <f t="shared" ca="1" si="786"/>
        <v>0.52090072717329272</v>
      </c>
      <c r="D604" s="19">
        <f t="shared" ca="1" si="787"/>
        <v>-0.16568256465526482</v>
      </c>
      <c r="E604" s="19">
        <f t="shared" ca="1" si="788"/>
        <v>0.589847163018551</v>
      </c>
      <c r="F604" s="19">
        <f t="shared" ca="1" si="789"/>
        <v>0.51945225993874244</v>
      </c>
      <c r="G604" s="19">
        <f t="shared" ca="1" si="790"/>
        <v>-6.841005852417259E-2</v>
      </c>
      <c r="H604" s="19">
        <f t="shared" ca="1" si="791"/>
        <v>-6.841005852417259E-2</v>
      </c>
      <c r="I604" s="19">
        <f t="shared" ca="1" si="792"/>
        <v>0</v>
      </c>
      <c r="J604" s="19">
        <f t="shared" ca="1" si="793"/>
        <v>9.1163998287140266E-2</v>
      </c>
      <c r="K604" s="19">
        <f t="shared" ca="1" si="794"/>
        <v>0.99583589281382212</v>
      </c>
      <c r="L604" s="19">
        <f t="shared" ca="1" si="795"/>
        <v>9.1290748319370216E-2</v>
      </c>
      <c r="M604" s="19">
        <f t="shared" ca="1" si="796"/>
        <v>-0.54092569857549833</v>
      </c>
      <c r="N604" s="19">
        <f t="shared" ca="1" si="797"/>
        <v>1.5409256985754984</v>
      </c>
      <c r="O604" s="19">
        <f t="shared" ca="1" si="798"/>
        <v>0.63745755644729274</v>
      </c>
      <c r="P604" s="72">
        <f t="shared" ca="1" si="799"/>
        <v>1.2909337922146274E-3</v>
      </c>
      <c r="Q604" s="72">
        <f t="shared" ca="1" si="800"/>
        <v>-6.8575547605810361E-2</v>
      </c>
      <c r="R604" s="72">
        <f t="shared" ca="1" si="801"/>
        <v>-1.6548908163777076E-4</v>
      </c>
      <c r="S604" s="19">
        <f t="shared" ca="1" si="802"/>
        <v>9.1253206466315878E-2</v>
      </c>
      <c r="T604" s="19">
        <f t="shared" ca="1" si="803"/>
        <v>0.99582772220380356</v>
      </c>
      <c r="U604" s="19">
        <f t="shared" ca="1" si="804"/>
        <v>9.13803298917234E-2</v>
      </c>
      <c r="V604" s="19">
        <f t="shared" ca="1" si="805"/>
        <v>-0.5417021087070496</v>
      </c>
      <c r="W604" s="19">
        <f t="shared" ca="1" si="806"/>
        <v>1.5417021087070495</v>
      </c>
      <c r="X604" s="19">
        <f t="shared" ca="1" si="807"/>
        <v>0.63762986724786053</v>
      </c>
      <c r="Y604" s="72">
        <f t="shared" ca="1" si="808"/>
        <v>1.2915817185726972E-3</v>
      </c>
      <c r="Z604" s="72">
        <f t="shared" ca="1" si="809"/>
        <v>-6.8575947759450279E-2</v>
      </c>
      <c r="AA604" s="72">
        <f t="shared" ca="1" si="810"/>
        <v>-4.0015363991785513E-7</v>
      </c>
      <c r="AB604" s="19">
        <f t="shared" ca="1" si="811"/>
        <v>9.12534223263579E-2</v>
      </c>
      <c r="AC604" s="19">
        <f t="shared" ca="1" si="812"/>
        <v>0.99582770242332952</v>
      </c>
      <c r="AD604" s="19">
        <f t="shared" ca="1" si="813"/>
        <v>9.1380546656169043E-2</v>
      </c>
      <c r="AE604" s="19">
        <f t="shared" ca="1" si="814"/>
        <v>-0.54170398329913849</v>
      </c>
      <c r="AF604" s="19">
        <f t="shared" ca="1" si="815"/>
        <v>1.5417039832991386</v>
      </c>
      <c r="AG604" s="19">
        <f t="shared" ca="1" si="816"/>
        <v>0.63763028300810798</v>
      </c>
      <c r="AH604" s="72">
        <f t="shared" ca="1" si="817"/>
        <v>1.2915832829459429E-3</v>
      </c>
      <c r="AI604" s="72">
        <f t="shared" ca="1" si="818"/>
        <v>-6.8575948727022745E-2</v>
      </c>
      <c r="AJ604" s="72">
        <f t="shared" ca="1" si="819"/>
        <v>-9.675724665925145E-10</v>
      </c>
      <c r="AK604" s="19">
        <f t="shared" ca="1" si="820"/>
        <v>9.1253422848308896E-2</v>
      </c>
      <c r="AL604" s="19">
        <f t="shared" ca="1" si="821"/>
        <v>0.99582770237550011</v>
      </c>
      <c r="AM604" s="19">
        <f t="shared" ca="1" si="822"/>
        <v>9.1380547180306901E-2</v>
      </c>
      <c r="AN604" s="19">
        <f t="shared" ca="1" si="823"/>
        <v>-0.54170398783189044</v>
      </c>
      <c r="AO604" s="19">
        <f t="shared" ca="1" si="824"/>
        <v>0.70655678956702705</v>
      </c>
      <c r="AP604" s="19">
        <f t="shared" ca="1" si="825"/>
        <v>0.29344321043297295</v>
      </c>
      <c r="AQ604" s="72">
        <f t="shared" ca="1" si="826"/>
        <v>5.9317120920719852E-4</v>
      </c>
      <c r="AR604" s="72">
        <f t="shared" ca="1" si="827"/>
        <v>-6.8575957058252868E-2</v>
      </c>
      <c r="AS604" s="72">
        <f t="shared" ca="1" si="828"/>
        <v>-8.3312301224491847E-9</v>
      </c>
      <c r="AT604" s="19">
        <f t="shared" ca="1" si="829"/>
        <v>9.1253427342539828E-2</v>
      </c>
      <c r="AU604" s="19">
        <f t="shared" ca="1" si="830"/>
        <v>0.99582770196366788</v>
      </c>
      <c r="AV604" s="19">
        <f t="shared" ca="1" si="831"/>
        <v>9.1380551693367673E-2</v>
      </c>
      <c r="AW604" s="19">
        <f t="shared" ca="1" si="832"/>
        <v>-0.5417040268609018</v>
      </c>
      <c r="AX604" s="19">
        <f t="shared" ca="1" si="833"/>
        <v>1.5417040268609017</v>
      </c>
      <c r="AY604" s="19">
        <f t="shared" ca="1" si="834"/>
        <v>0.6376302926695272</v>
      </c>
      <c r="AZ604" s="72">
        <f t="shared" ca="1" si="835"/>
        <v>1.2915833192988417E-3</v>
      </c>
      <c r="BA604" s="72">
        <f t="shared" ca="1" si="836"/>
        <v>-6.8575948749507273E-2</v>
      </c>
      <c r="BB604" s="72">
        <f t="shared" ca="1" si="837"/>
        <v>8.3087455943209321E-9</v>
      </c>
      <c r="BC604" s="19">
        <f t="shared" ca="1" si="838"/>
        <v>9.1253422860438027E-2</v>
      </c>
      <c r="BD604" s="19">
        <f t="shared" ca="1" si="839"/>
        <v>0.99582770237438856</v>
      </c>
      <c r="BE604" s="19">
        <f t="shared" ca="1" si="840"/>
        <v>9.1380547192486866E-2</v>
      </c>
      <c r="BF604" s="19">
        <f t="shared" ca="1" si="841"/>
        <v>-0.54170398793722307</v>
      </c>
      <c r="BG604" s="19">
        <f t="shared" ca="1" si="842"/>
        <v>1.5417039879372232</v>
      </c>
      <c r="BH604" s="19">
        <f t="shared" ca="1" si="843"/>
        <v>0.63763028403677335</v>
      </c>
      <c r="BI604" s="72">
        <f t="shared" ca="1" si="844"/>
        <v>1.2915832868164892E-3</v>
      </c>
      <c r="BJ604" s="72">
        <f t="shared" ca="1" si="845"/>
        <v>-6.8575948729416705E-2</v>
      </c>
      <c r="BK604" s="72">
        <f t="shared" ca="1" si="846"/>
        <v>2.0090568098041217E-11</v>
      </c>
      <c r="BL604" s="72">
        <f t="shared" ca="1" si="847"/>
        <v>1.0390309004257203E-2</v>
      </c>
      <c r="BM604" s="72">
        <f t="shared" ca="1" si="848"/>
        <v>1.002592538479534</v>
      </c>
      <c r="BN604" s="72">
        <f t="shared" ca="1" si="849"/>
        <v>2.5841629629355244E-3</v>
      </c>
      <c r="BO604" s="72">
        <f t="shared" ca="1" si="850"/>
        <v>1.5033344821105608E-4</v>
      </c>
      <c r="BP604" s="72">
        <f t="shared" ca="1" si="851"/>
        <v>581431.35767242417</v>
      </c>
      <c r="BQ604" s="72">
        <f t="shared" ca="1" si="852"/>
        <v>-2.4339504527196847</v>
      </c>
      <c r="BR604" s="72">
        <f t="shared" ca="1" si="853"/>
        <v>0.67149448916394316</v>
      </c>
      <c r="BS604" s="72">
        <f t="shared" ca="1" si="854"/>
        <v>3.8130871427537363</v>
      </c>
      <c r="BT604" s="72">
        <f t="shared" ca="1" si="855"/>
        <v>220.54491151520602</v>
      </c>
      <c r="BU604" s="72">
        <f t="shared" ca="1" si="856"/>
        <v>38.473800195387135</v>
      </c>
      <c r="BV604" s="72">
        <f t="shared" ca="1" si="857"/>
        <v>218.47380019538718</v>
      </c>
    </row>
    <row r="605" spans="1:74">
      <c r="A605" s="13">
        <f ca="1">'MGRS to'!AO605</f>
        <v>30.912651337469246</v>
      </c>
      <c r="B605" s="13">
        <f ca="1">'MGRS to'!AP605</f>
        <v>-6.7599643463679246</v>
      </c>
      <c r="C605" s="19">
        <f t="shared" ca="1" si="786"/>
        <v>0.53952754635986711</v>
      </c>
      <c r="D605" s="19">
        <f t="shared" ca="1" si="787"/>
        <v>-0.11798363516154667</v>
      </c>
      <c r="E605" s="19">
        <f t="shared" ca="1" si="788"/>
        <v>0.51945225993874244</v>
      </c>
      <c r="F605" s="19">
        <f t="shared" ca="1" si="789"/>
        <v>0.53804846713894383</v>
      </c>
      <c r="G605" s="19">
        <f t="shared" ca="1" si="790"/>
        <v>4.7698929493718151E-2</v>
      </c>
      <c r="H605" s="19">
        <f t="shared" ca="1" si="791"/>
        <v>4.7698929493718151E-2</v>
      </c>
      <c r="I605" s="19">
        <f t="shared" ca="1" si="792"/>
        <v>0</v>
      </c>
      <c r="J605" s="19">
        <f t="shared" ca="1" si="793"/>
        <v>4.5171441755383721E-2</v>
      </c>
      <c r="K605" s="19">
        <f t="shared" ca="1" si="794"/>
        <v>0.9989792494590366</v>
      </c>
      <c r="L605" s="19">
        <f t="shared" ca="1" si="795"/>
        <v>4.5186817624740284E-2</v>
      </c>
      <c r="M605" s="19">
        <f t="shared" ca="1" si="796"/>
        <v>0.78685021175085534</v>
      </c>
      <c r="N605" s="19">
        <f t="shared" ca="1" si="797"/>
        <v>0.21314978824914466</v>
      </c>
      <c r="O605" s="19">
        <f t="shared" ca="1" si="798"/>
        <v>-1.3879632500410894</v>
      </c>
      <c r="P605" s="72">
        <f t="shared" ca="1" si="799"/>
        <v>1.7916598197989037E-4</v>
      </c>
      <c r="Q605" s="72">
        <f t="shared" ca="1" si="800"/>
        <v>4.7818088536562317E-2</v>
      </c>
      <c r="R605" s="72">
        <f t="shared" ca="1" si="801"/>
        <v>1.1915904284416634E-4</v>
      </c>
      <c r="S605" s="19">
        <f t="shared" ca="1" si="802"/>
        <v>4.5265125924629758E-2</v>
      </c>
      <c r="T605" s="19">
        <f t="shared" ca="1" si="803"/>
        <v>0.99897500888411983</v>
      </c>
      <c r="U605" s="19">
        <f t="shared" ca="1" si="804"/>
        <v>4.5280597718840208E-2</v>
      </c>
      <c r="V605" s="19">
        <f t="shared" ca="1" si="805"/>
        <v>0.78718179378349207</v>
      </c>
      <c r="W605" s="19">
        <f t="shared" ca="1" si="806"/>
        <v>0.21281820621650793</v>
      </c>
      <c r="X605" s="19">
        <f t="shared" ca="1" si="807"/>
        <v>-1.3916864734034378</v>
      </c>
      <c r="Y605" s="72">
        <f t="shared" ca="1" si="808"/>
        <v>1.7888741488533198E-4</v>
      </c>
      <c r="Z605" s="72">
        <f t="shared" ca="1" si="809"/>
        <v>4.7818386155896606E-2</v>
      </c>
      <c r="AA605" s="72">
        <f t="shared" ca="1" si="810"/>
        <v>2.976193342885125E-7</v>
      </c>
      <c r="AB605" s="19">
        <f t="shared" ca="1" si="811"/>
        <v>4.5265359965137225E-2</v>
      </c>
      <c r="AC605" s="19">
        <f t="shared" ca="1" si="812"/>
        <v>0.99897499827934966</v>
      </c>
      <c r="AD605" s="19">
        <f t="shared" ca="1" si="813"/>
        <v>4.5280831999484489E-2</v>
      </c>
      <c r="AE605" s="19">
        <f t="shared" ca="1" si="814"/>
        <v>0.78718261938211675</v>
      </c>
      <c r="AF605" s="19">
        <f t="shared" ca="1" si="815"/>
        <v>0.21281738061788325</v>
      </c>
      <c r="AG605" s="19">
        <f t="shared" ca="1" si="816"/>
        <v>-1.3916957582828282</v>
      </c>
      <c r="AH605" s="72">
        <f t="shared" ca="1" si="817"/>
        <v>1.788867212868275E-4</v>
      </c>
      <c r="AI605" s="72">
        <f t="shared" ca="1" si="818"/>
        <v>4.7818386899249374E-2</v>
      </c>
      <c r="AJ605" s="72">
        <f t="shared" ca="1" si="819"/>
        <v>7.4335276822878882E-10</v>
      </c>
      <c r="AK605" s="19">
        <f t="shared" ca="1" si="820"/>
        <v>4.5265360549691831E-2</v>
      </c>
      <c r="AL605" s="19">
        <f t="shared" ca="1" si="821"/>
        <v>0.9989749982528624</v>
      </c>
      <c r="AM605" s="19">
        <f t="shared" ca="1" si="822"/>
        <v>4.5280832584638879E-2</v>
      </c>
      <c r="AN605" s="19">
        <f t="shared" ca="1" si="823"/>
        <v>0.78718262144416751</v>
      </c>
      <c r="AO605" s="19">
        <f t="shared" ca="1" si="824"/>
        <v>0.3803435204962885</v>
      </c>
      <c r="AP605" s="19">
        <f t="shared" ca="1" si="825"/>
        <v>0.6196564795037115</v>
      </c>
      <c r="AQ605" s="72">
        <f t="shared" ca="1" si="826"/>
        <v>3.195689357990215E-4</v>
      </c>
      <c r="AR605" s="72">
        <f t="shared" ca="1" si="827"/>
        <v>4.7818423492398635E-2</v>
      </c>
      <c r="AS605" s="72">
        <f t="shared" ca="1" si="828"/>
        <v>3.6593149260744084E-8</v>
      </c>
      <c r="AT605" s="19">
        <f t="shared" ca="1" si="829"/>
        <v>4.5265389325659142E-2</v>
      </c>
      <c r="AU605" s="19">
        <f t="shared" ca="1" si="830"/>
        <v>0.99897499694897096</v>
      </c>
      <c r="AV605" s="19">
        <f t="shared" ca="1" si="831"/>
        <v>4.5280861390131884E-2</v>
      </c>
      <c r="AW605" s="19">
        <f t="shared" ca="1" si="832"/>
        <v>0.78718272295299263</v>
      </c>
      <c r="AX605" s="19">
        <f t="shared" ca="1" si="833"/>
        <v>0.21281727704700737</v>
      </c>
      <c r="AY605" s="19">
        <f t="shared" ca="1" si="834"/>
        <v>-1.3916969230707403</v>
      </c>
      <c r="AZ605" s="72">
        <f t="shared" ca="1" si="835"/>
        <v>1.7888663427529115E-4</v>
      </c>
      <c r="BA605" s="72">
        <f t="shared" ca="1" si="836"/>
        <v>4.7818386992503369E-2</v>
      </c>
      <c r="BB605" s="72">
        <f t="shared" ca="1" si="837"/>
        <v>-3.6499895265940108E-8</v>
      </c>
      <c r="BC605" s="19">
        <f t="shared" ca="1" si="838"/>
        <v>4.5265360623024505E-2</v>
      </c>
      <c r="BD605" s="19">
        <f t="shared" ca="1" si="839"/>
        <v>0.9989749982495395</v>
      </c>
      <c r="BE605" s="19">
        <f t="shared" ca="1" si="840"/>
        <v>4.5280832658046805E-2</v>
      </c>
      <c r="BF605" s="19">
        <f t="shared" ca="1" si="841"/>
        <v>0.78718262170285302</v>
      </c>
      <c r="BG605" s="19">
        <f t="shared" ca="1" si="842"/>
        <v>0.21281737829714698</v>
      </c>
      <c r="BH605" s="19">
        <f t="shared" ca="1" si="843"/>
        <v>-1.3916957843824846</v>
      </c>
      <c r="BI605" s="72">
        <f t="shared" ca="1" si="844"/>
        <v>1.7888671933714013E-4</v>
      </c>
      <c r="BJ605" s="72">
        <f t="shared" ca="1" si="845"/>
        <v>4.7818386901338931E-2</v>
      </c>
      <c r="BK605" s="72">
        <f t="shared" ca="1" si="846"/>
        <v>-9.116443711043587E-11</v>
      </c>
      <c r="BL605" s="72">
        <f t="shared" ca="1" si="847"/>
        <v>1.434282027733392E-3</v>
      </c>
      <c r="BM605" s="72">
        <f t="shared" ca="1" si="848"/>
        <v>1.0003584741349099</v>
      </c>
      <c r="BN605" s="72">
        <f t="shared" ca="1" si="849"/>
        <v>3.5831357434590338E-4</v>
      </c>
      <c r="BO605" s="72">
        <f t="shared" ca="1" si="850"/>
        <v>-2.2568013667324655E-5</v>
      </c>
      <c r="BP605" s="72">
        <f t="shared" ca="1" si="851"/>
        <v>288085.7313395993</v>
      </c>
      <c r="BQ605" s="72">
        <f t="shared" ca="1" si="852"/>
        <v>1.1337469561752924</v>
      </c>
      <c r="BR605" s="72">
        <f t="shared" ca="1" si="853"/>
        <v>-1.9837190353800738</v>
      </c>
      <c r="BS605" s="72">
        <f t="shared" ca="1" si="854"/>
        <v>1.1578736182097193</v>
      </c>
      <c r="BT605" s="72">
        <f t="shared" ca="1" si="855"/>
        <v>64.958915624647773</v>
      </c>
      <c r="BU605" s="72">
        <f t="shared" ca="1" si="856"/>
        <v>-113.65872846704107</v>
      </c>
      <c r="BV605" s="72">
        <f t="shared" ca="1" si="857"/>
        <v>66.341271532958956</v>
      </c>
    </row>
    <row r="606" spans="1:74">
      <c r="A606" s="13" t="e">
        <f ca="1">'MGRS to'!AO606</f>
        <v>#N/A</v>
      </c>
      <c r="B606" s="13" t="e">
        <f ca="1">'MGRS to'!AP606</f>
        <v>#N/A</v>
      </c>
      <c r="C606" s="19" t="e">
        <f t="shared" ca="1" si="786"/>
        <v>#N/A</v>
      </c>
      <c r="D606" s="19" t="e">
        <f t="shared" ca="1" si="787"/>
        <v>#N/A</v>
      </c>
      <c r="E606" s="19">
        <f t="shared" ca="1" si="788"/>
        <v>0.53804846713894383</v>
      </c>
      <c r="F606" s="19" t="e">
        <f t="shared" ca="1" si="789"/>
        <v>#N/A</v>
      </c>
      <c r="G606" s="19" t="e">
        <f t="shared" ca="1" si="790"/>
        <v>#N/A</v>
      </c>
      <c r="H606" s="19" t="e">
        <f t="shared" ca="1" si="791"/>
        <v>#N/A</v>
      </c>
      <c r="I606" s="19" t="e">
        <f t="shared" ca="1" si="792"/>
        <v>#N/A</v>
      </c>
      <c r="J606" s="19" t="e">
        <f t="shared" ca="1" si="793"/>
        <v>#N/A</v>
      </c>
      <c r="K606" s="19" t="e">
        <f t="shared" ca="1" si="794"/>
        <v>#N/A</v>
      </c>
      <c r="L606" s="19" t="e">
        <f t="shared" ca="1" si="795"/>
        <v>#N/A</v>
      </c>
      <c r="M606" s="19" t="e">
        <f t="shared" ca="1" si="796"/>
        <v>#N/A</v>
      </c>
      <c r="N606" s="19" t="e">
        <f t="shared" ca="1" si="797"/>
        <v>#N/A</v>
      </c>
      <c r="O606" s="19" t="e">
        <f t="shared" ca="1" si="798"/>
        <v>#N/A</v>
      </c>
      <c r="P606" s="72" t="e">
        <f t="shared" ca="1" si="799"/>
        <v>#N/A</v>
      </c>
      <c r="Q606" s="72" t="e">
        <f t="shared" ca="1" si="800"/>
        <v>#N/A</v>
      </c>
      <c r="R606" s="72" t="e">
        <f t="shared" ca="1" si="801"/>
        <v>#N/A</v>
      </c>
      <c r="S606" s="19" t="e">
        <f t="shared" ca="1" si="802"/>
        <v>#N/A</v>
      </c>
      <c r="T606" s="19" t="e">
        <f t="shared" ca="1" si="803"/>
        <v>#N/A</v>
      </c>
      <c r="U606" s="19" t="e">
        <f t="shared" ca="1" si="804"/>
        <v>#N/A</v>
      </c>
      <c r="V606" s="19" t="e">
        <f t="shared" ca="1" si="805"/>
        <v>#N/A</v>
      </c>
      <c r="W606" s="19" t="e">
        <f t="shared" ca="1" si="806"/>
        <v>#N/A</v>
      </c>
      <c r="X606" s="19" t="e">
        <f t="shared" ca="1" si="807"/>
        <v>#N/A</v>
      </c>
      <c r="Y606" s="72" t="e">
        <f t="shared" ca="1" si="808"/>
        <v>#N/A</v>
      </c>
      <c r="Z606" s="72" t="e">
        <f t="shared" ca="1" si="809"/>
        <v>#N/A</v>
      </c>
      <c r="AA606" s="72" t="e">
        <f t="shared" ca="1" si="810"/>
        <v>#N/A</v>
      </c>
      <c r="AB606" s="19" t="e">
        <f t="shared" ca="1" si="811"/>
        <v>#N/A</v>
      </c>
      <c r="AC606" s="19" t="e">
        <f t="shared" ca="1" si="812"/>
        <v>#N/A</v>
      </c>
      <c r="AD606" s="19" t="e">
        <f t="shared" ca="1" si="813"/>
        <v>#N/A</v>
      </c>
      <c r="AE606" s="19" t="e">
        <f t="shared" ca="1" si="814"/>
        <v>#N/A</v>
      </c>
      <c r="AF606" s="19" t="e">
        <f t="shared" ca="1" si="815"/>
        <v>#N/A</v>
      </c>
      <c r="AG606" s="19" t="e">
        <f t="shared" ca="1" si="816"/>
        <v>#N/A</v>
      </c>
      <c r="AH606" s="72" t="e">
        <f t="shared" ca="1" si="817"/>
        <v>#N/A</v>
      </c>
      <c r="AI606" s="72" t="e">
        <f t="shared" ca="1" si="818"/>
        <v>#N/A</v>
      </c>
      <c r="AJ606" s="72" t="e">
        <f t="shared" ca="1" si="819"/>
        <v>#N/A</v>
      </c>
      <c r="AK606" s="19" t="e">
        <f t="shared" ca="1" si="820"/>
        <v>#N/A</v>
      </c>
      <c r="AL606" s="19" t="e">
        <f t="shared" ca="1" si="821"/>
        <v>#N/A</v>
      </c>
      <c r="AM606" s="19" t="e">
        <f t="shared" ca="1" si="822"/>
        <v>#N/A</v>
      </c>
      <c r="AN606" s="19" t="e">
        <f t="shared" ca="1" si="823"/>
        <v>#N/A</v>
      </c>
      <c r="AO606" s="19" t="e">
        <f t="shared" ca="1" si="824"/>
        <v>#N/A</v>
      </c>
      <c r="AP606" s="19" t="e">
        <f t="shared" ca="1" si="825"/>
        <v>#N/A</v>
      </c>
      <c r="AQ606" s="72" t="e">
        <f t="shared" ca="1" si="826"/>
        <v>#N/A</v>
      </c>
      <c r="AR606" s="72" t="e">
        <f t="shared" ca="1" si="827"/>
        <v>#N/A</v>
      </c>
      <c r="AS606" s="72" t="e">
        <f t="shared" ca="1" si="828"/>
        <v>#N/A</v>
      </c>
      <c r="AT606" s="19" t="e">
        <f t="shared" ca="1" si="829"/>
        <v>#N/A</v>
      </c>
      <c r="AU606" s="19" t="e">
        <f t="shared" ca="1" si="830"/>
        <v>#N/A</v>
      </c>
      <c r="AV606" s="19" t="e">
        <f t="shared" ca="1" si="831"/>
        <v>#N/A</v>
      </c>
      <c r="AW606" s="19" t="e">
        <f t="shared" ca="1" si="832"/>
        <v>#N/A</v>
      </c>
      <c r="AX606" s="19" t="e">
        <f t="shared" ca="1" si="833"/>
        <v>#N/A</v>
      </c>
      <c r="AY606" s="19" t="e">
        <f t="shared" ca="1" si="834"/>
        <v>#N/A</v>
      </c>
      <c r="AZ606" s="72" t="e">
        <f t="shared" ca="1" si="835"/>
        <v>#N/A</v>
      </c>
      <c r="BA606" s="72" t="e">
        <f t="shared" ca="1" si="836"/>
        <v>#N/A</v>
      </c>
      <c r="BB606" s="72" t="e">
        <f t="shared" ca="1" si="837"/>
        <v>#N/A</v>
      </c>
      <c r="BC606" s="19" t="e">
        <f t="shared" ca="1" si="838"/>
        <v>#N/A</v>
      </c>
      <c r="BD606" s="19" t="e">
        <f t="shared" ca="1" si="839"/>
        <v>#N/A</v>
      </c>
      <c r="BE606" s="19" t="e">
        <f t="shared" ca="1" si="840"/>
        <v>#N/A</v>
      </c>
      <c r="BF606" s="19" t="e">
        <f t="shared" ca="1" si="841"/>
        <v>#N/A</v>
      </c>
      <c r="BG606" s="19" t="e">
        <f t="shared" ca="1" si="842"/>
        <v>#N/A</v>
      </c>
      <c r="BH606" s="19" t="e">
        <f t="shared" ca="1" si="843"/>
        <v>#N/A</v>
      </c>
      <c r="BI606" s="72" t="e">
        <f t="shared" ca="1" si="844"/>
        <v>#N/A</v>
      </c>
      <c r="BJ606" s="72" t="e">
        <f t="shared" ca="1" si="845"/>
        <v>#N/A</v>
      </c>
      <c r="BK606" s="72" t="e">
        <f t="shared" ca="1" si="846"/>
        <v>#N/A</v>
      </c>
      <c r="BL606" s="72" t="e">
        <f t="shared" ca="1" si="847"/>
        <v>#N/A</v>
      </c>
      <c r="BM606" s="72" t="e">
        <f t="shared" ca="1" si="848"/>
        <v>#N/A</v>
      </c>
      <c r="BN606" s="72" t="e">
        <f t="shared" ca="1" si="849"/>
        <v>#N/A</v>
      </c>
      <c r="BO606" s="72" t="e">
        <f t="shared" ca="1" si="850"/>
        <v>#N/A</v>
      </c>
      <c r="BP606" s="72" t="e">
        <f t="shared" ca="1" si="851"/>
        <v>#N/A</v>
      </c>
      <c r="BQ606" s="72" t="e">
        <f t="shared" ca="1" si="852"/>
        <v>#N/A</v>
      </c>
      <c r="BR606" s="72" t="e">
        <f t="shared" ca="1" si="853"/>
        <v>#N/A</v>
      </c>
      <c r="BS606" s="72" t="e">
        <f t="shared" ca="1" si="854"/>
        <v>#N/A</v>
      </c>
      <c r="BT606" s="72" t="e">
        <f t="shared" ca="1" si="855"/>
        <v>#N/A</v>
      </c>
      <c r="BU606" s="72" t="e">
        <f t="shared" ca="1" si="856"/>
        <v>#N/A</v>
      </c>
      <c r="BV606" s="72" t="e">
        <f t="shared" ca="1" si="857"/>
        <v>#N/A</v>
      </c>
    </row>
    <row r="607" spans="1:74">
      <c r="A607" s="13" t="e">
        <f ca="1">'MGRS to'!AO607</f>
        <v>#N/A</v>
      </c>
      <c r="B607" s="13" t="e">
        <f ca="1">'MGRS to'!AP607</f>
        <v>#N/A</v>
      </c>
      <c r="C607" s="19" t="e">
        <f t="shared" ca="1" si="786"/>
        <v>#N/A</v>
      </c>
      <c r="D607" s="19" t="e">
        <f t="shared" ca="1" si="787"/>
        <v>#N/A</v>
      </c>
      <c r="E607" s="19" t="e">
        <f t="shared" ca="1" si="788"/>
        <v>#N/A</v>
      </c>
      <c r="F607" s="19" t="e">
        <f t="shared" ca="1" si="789"/>
        <v>#N/A</v>
      </c>
      <c r="G607" s="19" t="e">
        <f t="shared" ca="1" si="790"/>
        <v>#N/A</v>
      </c>
      <c r="H607" s="19" t="e">
        <f t="shared" ca="1" si="791"/>
        <v>#N/A</v>
      </c>
      <c r="I607" s="19" t="e">
        <f t="shared" ca="1" si="792"/>
        <v>#N/A</v>
      </c>
      <c r="J607" s="19" t="e">
        <f t="shared" ca="1" si="793"/>
        <v>#N/A</v>
      </c>
      <c r="K607" s="19" t="e">
        <f t="shared" ca="1" si="794"/>
        <v>#N/A</v>
      </c>
      <c r="L607" s="19" t="e">
        <f t="shared" ca="1" si="795"/>
        <v>#N/A</v>
      </c>
      <c r="M607" s="19" t="e">
        <f t="shared" ca="1" si="796"/>
        <v>#N/A</v>
      </c>
      <c r="N607" s="19" t="e">
        <f t="shared" ca="1" si="797"/>
        <v>#N/A</v>
      </c>
      <c r="O607" s="19" t="e">
        <f t="shared" ca="1" si="798"/>
        <v>#N/A</v>
      </c>
      <c r="P607" s="72" t="e">
        <f t="shared" ca="1" si="799"/>
        <v>#N/A</v>
      </c>
      <c r="Q607" s="72" t="e">
        <f t="shared" ca="1" si="800"/>
        <v>#N/A</v>
      </c>
      <c r="R607" s="72" t="e">
        <f t="shared" ca="1" si="801"/>
        <v>#N/A</v>
      </c>
      <c r="S607" s="19" t="e">
        <f t="shared" ca="1" si="802"/>
        <v>#N/A</v>
      </c>
      <c r="T607" s="19" t="e">
        <f t="shared" ca="1" si="803"/>
        <v>#N/A</v>
      </c>
      <c r="U607" s="19" t="e">
        <f t="shared" ca="1" si="804"/>
        <v>#N/A</v>
      </c>
      <c r="V607" s="19" t="e">
        <f t="shared" ca="1" si="805"/>
        <v>#N/A</v>
      </c>
      <c r="W607" s="19" t="e">
        <f t="shared" ca="1" si="806"/>
        <v>#N/A</v>
      </c>
      <c r="X607" s="19" t="e">
        <f t="shared" ca="1" si="807"/>
        <v>#N/A</v>
      </c>
      <c r="Y607" s="72" t="e">
        <f t="shared" ca="1" si="808"/>
        <v>#N/A</v>
      </c>
      <c r="Z607" s="72" t="e">
        <f t="shared" ca="1" si="809"/>
        <v>#N/A</v>
      </c>
      <c r="AA607" s="72" t="e">
        <f t="shared" ca="1" si="810"/>
        <v>#N/A</v>
      </c>
      <c r="AB607" s="19" t="e">
        <f t="shared" ca="1" si="811"/>
        <v>#N/A</v>
      </c>
      <c r="AC607" s="19" t="e">
        <f t="shared" ca="1" si="812"/>
        <v>#N/A</v>
      </c>
      <c r="AD607" s="19" t="e">
        <f t="shared" ca="1" si="813"/>
        <v>#N/A</v>
      </c>
      <c r="AE607" s="19" t="e">
        <f t="shared" ca="1" si="814"/>
        <v>#N/A</v>
      </c>
      <c r="AF607" s="19" t="e">
        <f t="shared" ca="1" si="815"/>
        <v>#N/A</v>
      </c>
      <c r="AG607" s="19" t="e">
        <f t="shared" ca="1" si="816"/>
        <v>#N/A</v>
      </c>
      <c r="AH607" s="72" t="e">
        <f t="shared" ca="1" si="817"/>
        <v>#N/A</v>
      </c>
      <c r="AI607" s="72" t="e">
        <f t="shared" ca="1" si="818"/>
        <v>#N/A</v>
      </c>
      <c r="AJ607" s="72" t="e">
        <f t="shared" ca="1" si="819"/>
        <v>#N/A</v>
      </c>
      <c r="AK607" s="19" t="e">
        <f t="shared" ca="1" si="820"/>
        <v>#N/A</v>
      </c>
      <c r="AL607" s="19" t="e">
        <f t="shared" ca="1" si="821"/>
        <v>#N/A</v>
      </c>
      <c r="AM607" s="19" t="e">
        <f t="shared" ca="1" si="822"/>
        <v>#N/A</v>
      </c>
      <c r="AN607" s="19" t="e">
        <f t="shared" ca="1" si="823"/>
        <v>#N/A</v>
      </c>
      <c r="AO607" s="19" t="e">
        <f t="shared" ca="1" si="824"/>
        <v>#N/A</v>
      </c>
      <c r="AP607" s="19" t="e">
        <f t="shared" ca="1" si="825"/>
        <v>#N/A</v>
      </c>
      <c r="AQ607" s="72" t="e">
        <f t="shared" ca="1" si="826"/>
        <v>#N/A</v>
      </c>
      <c r="AR607" s="72" t="e">
        <f t="shared" ca="1" si="827"/>
        <v>#N/A</v>
      </c>
      <c r="AS607" s="72" t="e">
        <f t="shared" ca="1" si="828"/>
        <v>#N/A</v>
      </c>
      <c r="AT607" s="19" t="e">
        <f t="shared" ca="1" si="829"/>
        <v>#N/A</v>
      </c>
      <c r="AU607" s="19" t="e">
        <f t="shared" ca="1" si="830"/>
        <v>#N/A</v>
      </c>
      <c r="AV607" s="19" t="e">
        <f t="shared" ca="1" si="831"/>
        <v>#N/A</v>
      </c>
      <c r="AW607" s="19" t="e">
        <f t="shared" ca="1" si="832"/>
        <v>#N/A</v>
      </c>
      <c r="AX607" s="19" t="e">
        <f t="shared" ca="1" si="833"/>
        <v>#N/A</v>
      </c>
      <c r="AY607" s="19" t="e">
        <f t="shared" ca="1" si="834"/>
        <v>#N/A</v>
      </c>
      <c r="AZ607" s="72" t="e">
        <f t="shared" ca="1" si="835"/>
        <v>#N/A</v>
      </c>
      <c r="BA607" s="72" t="e">
        <f t="shared" ca="1" si="836"/>
        <v>#N/A</v>
      </c>
      <c r="BB607" s="72" t="e">
        <f t="shared" ca="1" si="837"/>
        <v>#N/A</v>
      </c>
      <c r="BC607" s="19" t="e">
        <f t="shared" ca="1" si="838"/>
        <v>#N/A</v>
      </c>
      <c r="BD607" s="19" t="e">
        <f t="shared" ca="1" si="839"/>
        <v>#N/A</v>
      </c>
      <c r="BE607" s="19" t="e">
        <f t="shared" ca="1" si="840"/>
        <v>#N/A</v>
      </c>
      <c r="BF607" s="19" t="e">
        <f t="shared" ca="1" si="841"/>
        <v>#N/A</v>
      </c>
      <c r="BG607" s="19" t="e">
        <f t="shared" ca="1" si="842"/>
        <v>#N/A</v>
      </c>
      <c r="BH607" s="19" t="e">
        <f t="shared" ca="1" si="843"/>
        <v>#N/A</v>
      </c>
      <c r="BI607" s="72" t="e">
        <f t="shared" ca="1" si="844"/>
        <v>#N/A</v>
      </c>
      <c r="BJ607" s="72" t="e">
        <f t="shared" ca="1" si="845"/>
        <v>#N/A</v>
      </c>
      <c r="BK607" s="72" t="e">
        <f t="shared" ca="1" si="846"/>
        <v>#N/A</v>
      </c>
      <c r="BL607" s="72" t="e">
        <f t="shared" ca="1" si="847"/>
        <v>#N/A</v>
      </c>
      <c r="BM607" s="72" t="e">
        <f t="shared" ca="1" si="848"/>
        <v>#N/A</v>
      </c>
      <c r="BN607" s="72" t="e">
        <f t="shared" ca="1" si="849"/>
        <v>#N/A</v>
      </c>
      <c r="BO607" s="72" t="e">
        <f t="shared" ca="1" si="850"/>
        <v>#N/A</v>
      </c>
      <c r="BP607" s="72" t="e">
        <f t="shared" ca="1" si="851"/>
        <v>#N/A</v>
      </c>
      <c r="BQ607" s="72" t="e">
        <f t="shared" ca="1" si="852"/>
        <v>#N/A</v>
      </c>
      <c r="BR607" s="72" t="e">
        <f t="shared" ca="1" si="853"/>
        <v>#N/A</v>
      </c>
      <c r="BS607" s="72" t="e">
        <f t="shared" ca="1" si="854"/>
        <v>#N/A</v>
      </c>
      <c r="BT607" s="72" t="e">
        <f t="shared" ca="1" si="855"/>
        <v>#N/A</v>
      </c>
      <c r="BU607" s="72" t="e">
        <f t="shared" ca="1" si="856"/>
        <v>#N/A</v>
      </c>
      <c r="BV607" s="72" t="e">
        <f t="shared" ca="1" si="857"/>
        <v>#N/A</v>
      </c>
    </row>
    <row r="608" spans="1:74">
      <c r="A608" s="13" t="e">
        <f ca="1">'MGRS to'!AO608</f>
        <v>#N/A</v>
      </c>
      <c r="B608" s="13" t="e">
        <f ca="1">'MGRS to'!AP608</f>
        <v>#N/A</v>
      </c>
      <c r="C608" s="19" t="e">
        <f t="shared" ca="1" si="786"/>
        <v>#N/A</v>
      </c>
      <c r="D608" s="19" t="e">
        <f t="shared" ca="1" si="787"/>
        <v>#N/A</v>
      </c>
      <c r="E608" s="19" t="e">
        <f t="shared" ca="1" si="788"/>
        <v>#N/A</v>
      </c>
      <c r="F608" s="19" t="e">
        <f t="shared" ca="1" si="789"/>
        <v>#N/A</v>
      </c>
      <c r="G608" s="19" t="e">
        <f t="shared" ca="1" si="790"/>
        <v>#N/A</v>
      </c>
      <c r="H608" s="19" t="e">
        <f t="shared" ca="1" si="791"/>
        <v>#N/A</v>
      </c>
      <c r="I608" s="19" t="e">
        <f t="shared" ca="1" si="792"/>
        <v>#N/A</v>
      </c>
      <c r="J608" s="19" t="e">
        <f t="shared" ca="1" si="793"/>
        <v>#N/A</v>
      </c>
      <c r="K608" s="19" t="e">
        <f t="shared" ca="1" si="794"/>
        <v>#N/A</v>
      </c>
      <c r="L608" s="19" t="e">
        <f t="shared" ca="1" si="795"/>
        <v>#N/A</v>
      </c>
      <c r="M608" s="19" t="e">
        <f t="shared" ca="1" si="796"/>
        <v>#N/A</v>
      </c>
      <c r="N608" s="19" t="e">
        <f t="shared" ca="1" si="797"/>
        <v>#N/A</v>
      </c>
      <c r="O608" s="19" t="e">
        <f t="shared" ca="1" si="798"/>
        <v>#N/A</v>
      </c>
      <c r="P608" s="72" t="e">
        <f t="shared" ca="1" si="799"/>
        <v>#N/A</v>
      </c>
      <c r="Q608" s="72" t="e">
        <f t="shared" ca="1" si="800"/>
        <v>#N/A</v>
      </c>
      <c r="R608" s="72" t="e">
        <f t="shared" ca="1" si="801"/>
        <v>#N/A</v>
      </c>
      <c r="S608" s="19" t="e">
        <f t="shared" ca="1" si="802"/>
        <v>#N/A</v>
      </c>
      <c r="T608" s="19" t="e">
        <f t="shared" ca="1" si="803"/>
        <v>#N/A</v>
      </c>
      <c r="U608" s="19" t="e">
        <f t="shared" ca="1" si="804"/>
        <v>#N/A</v>
      </c>
      <c r="V608" s="19" t="e">
        <f t="shared" ca="1" si="805"/>
        <v>#N/A</v>
      </c>
      <c r="W608" s="19" t="e">
        <f t="shared" ca="1" si="806"/>
        <v>#N/A</v>
      </c>
      <c r="X608" s="19" t="e">
        <f t="shared" ca="1" si="807"/>
        <v>#N/A</v>
      </c>
      <c r="Y608" s="72" t="e">
        <f t="shared" ca="1" si="808"/>
        <v>#N/A</v>
      </c>
      <c r="Z608" s="72" t="e">
        <f t="shared" ca="1" si="809"/>
        <v>#N/A</v>
      </c>
      <c r="AA608" s="72" t="e">
        <f t="shared" ca="1" si="810"/>
        <v>#N/A</v>
      </c>
      <c r="AB608" s="19" t="e">
        <f t="shared" ca="1" si="811"/>
        <v>#N/A</v>
      </c>
      <c r="AC608" s="19" t="e">
        <f t="shared" ca="1" si="812"/>
        <v>#N/A</v>
      </c>
      <c r="AD608" s="19" t="e">
        <f t="shared" ca="1" si="813"/>
        <v>#N/A</v>
      </c>
      <c r="AE608" s="19" t="e">
        <f t="shared" ca="1" si="814"/>
        <v>#N/A</v>
      </c>
      <c r="AF608" s="19" t="e">
        <f t="shared" ca="1" si="815"/>
        <v>#N/A</v>
      </c>
      <c r="AG608" s="19" t="e">
        <f t="shared" ca="1" si="816"/>
        <v>#N/A</v>
      </c>
      <c r="AH608" s="72" t="e">
        <f t="shared" ca="1" si="817"/>
        <v>#N/A</v>
      </c>
      <c r="AI608" s="72" t="e">
        <f t="shared" ca="1" si="818"/>
        <v>#N/A</v>
      </c>
      <c r="AJ608" s="72" t="e">
        <f t="shared" ca="1" si="819"/>
        <v>#N/A</v>
      </c>
      <c r="AK608" s="19" t="e">
        <f t="shared" ca="1" si="820"/>
        <v>#N/A</v>
      </c>
      <c r="AL608" s="19" t="e">
        <f t="shared" ca="1" si="821"/>
        <v>#N/A</v>
      </c>
      <c r="AM608" s="19" t="e">
        <f t="shared" ca="1" si="822"/>
        <v>#N/A</v>
      </c>
      <c r="AN608" s="19" t="e">
        <f t="shared" ca="1" si="823"/>
        <v>#N/A</v>
      </c>
      <c r="AO608" s="19" t="e">
        <f t="shared" ca="1" si="824"/>
        <v>#N/A</v>
      </c>
      <c r="AP608" s="19" t="e">
        <f t="shared" ca="1" si="825"/>
        <v>#N/A</v>
      </c>
      <c r="AQ608" s="72" t="e">
        <f t="shared" ca="1" si="826"/>
        <v>#N/A</v>
      </c>
      <c r="AR608" s="72" t="e">
        <f t="shared" ca="1" si="827"/>
        <v>#N/A</v>
      </c>
      <c r="AS608" s="72" t="e">
        <f t="shared" ca="1" si="828"/>
        <v>#N/A</v>
      </c>
      <c r="AT608" s="19" t="e">
        <f t="shared" ca="1" si="829"/>
        <v>#N/A</v>
      </c>
      <c r="AU608" s="19" t="e">
        <f t="shared" ca="1" si="830"/>
        <v>#N/A</v>
      </c>
      <c r="AV608" s="19" t="e">
        <f t="shared" ca="1" si="831"/>
        <v>#N/A</v>
      </c>
      <c r="AW608" s="19" t="e">
        <f t="shared" ca="1" si="832"/>
        <v>#N/A</v>
      </c>
      <c r="AX608" s="19" t="e">
        <f t="shared" ca="1" si="833"/>
        <v>#N/A</v>
      </c>
      <c r="AY608" s="19" t="e">
        <f t="shared" ca="1" si="834"/>
        <v>#N/A</v>
      </c>
      <c r="AZ608" s="72" t="e">
        <f t="shared" ca="1" si="835"/>
        <v>#N/A</v>
      </c>
      <c r="BA608" s="72" t="e">
        <f t="shared" ca="1" si="836"/>
        <v>#N/A</v>
      </c>
      <c r="BB608" s="72" t="e">
        <f t="shared" ca="1" si="837"/>
        <v>#N/A</v>
      </c>
      <c r="BC608" s="19" t="e">
        <f t="shared" ca="1" si="838"/>
        <v>#N/A</v>
      </c>
      <c r="BD608" s="19" t="e">
        <f t="shared" ca="1" si="839"/>
        <v>#N/A</v>
      </c>
      <c r="BE608" s="19" t="e">
        <f t="shared" ca="1" si="840"/>
        <v>#N/A</v>
      </c>
      <c r="BF608" s="19" t="e">
        <f t="shared" ca="1" si="841"/>
        <v>#N/A</v>
      </c>
      <c r="BG608" s="19" t="e">
        <f t="shared" ca="1" si="842"/>
        <v>#N/A</v>
      </c>
      <c r="BH608" s="19" t="e">
        <f t="shared" ca="1" si="843"/>
        <v>#N/A</v>
      </c>
      <c r="BI608" s="72" t="e">
        <f t="shared" ca="1" si="844"/>
        <v>#N/A</v>
      </c>
      <c r="BJ608" s="72" t="e">
        <f t="shared" ca="1" si="845"/>
        <v>#N/A</v>
      </c>
      <c r="BK608" s="72" t="e">
        <f t="shared" ca="1" si="846"/>
        <v>#N/A</v>
      </c>
      <c r="BL608" s="72" t="e">
        <f t="shared" ca="1" si="847"/>
        <v>#N/A</v>
      </c>
      <c r="BM608" s="72" t="e">
        <f t="shared" ca="1" si="848"/>
        <v>#N/A</v>
      </c>
      <c r="BN608" s="72" t="e">
        <f t="shared" ca="1" si="849"/>
        <v>#N/A</v>
      </c>
      <c r="BO608" s="72" t="e">
        <f t="shared" ca="1" si="850"/>
        <v>#N/A</v>
      </c>
      <c r="BP608" s="72" t="e">
        <f t="shared" ca="1" si="851"/>
        <v>#N/A</v>
      </c>
      <c r="BQ608" s="72" t="e">
        <f t="shared" ca="1" si="852"/>
        <v>#N/A</v>
      </c>
      <c r="BR608" s="72" t="e">
        <f t="shared" ca="1" si="853"/>
        <v>#N/A</v>
      </c>
      <c r="BS608" s="72" t="e">
        <f t="shared" ca="1" si="854"/>
        <v>#N/A</v>
      </c>
      <c r="BT608" s="72" t="e">
        <f t="shared" ca="1" si="855"/>
        <v>#N/A</v>
      </c>
      <c r="BU608" s="72" t="e">
        <f t="shared" ca="1" si="856"/>
        <v>#N/A</v>
      </c>
      <c r="BV608" s="72" t="e">
        <f t="shared" ca="1" si="857"/>
        <v>#N/A</v>
      </c>
    </row>
    <row r="609" spans="1:74">
      <c r="A609" s="13" t="e">
        <f ca="1">'MGRS to'!AO609</f>
        <v>#N/A</v>
      </c>
      <c r="B609" s="13" t="e">
        <f ca="1">'MGRS to'!AP609</f>
        <v>#N/A</v>
      </c>
      <c r="C609" s="19" t="e">
        <f t="shared" ca="1" si="786"/>
        <v>#N/A</v>
      </c>
      <c r="D609" s="19" t="e">
        <f t="shared" ca="1" si="787"/>
        <v>#N/A</v>
      </c>
      <c r="E609" s="19" t="e">
        <f t="shared" ca="1" si="788"/>
        <v>#N/A</v>
      </c>
      <c r="F609" s="19" t="e">
        <f t="shared" ca="1" si="789"/>
        <v>#N/A</v>
      </c>
      <c r="G609" s="19" t="e">
        <f t="shared" ca="1" si="790"/>
        <v>#N/A</v>
      </c>
      <c r="H609" s="19" t="e">
        <f t="shared" ca="1" si="791"/>
        <v>#N/A</v>
      </c>
      <c r="I609" s="19" t="e">
        <f t="shared" ca="1" si="792"/>
        <v>#N/A</v>
      </c>
      <c r="J609" s="19" t="e">
        <f t="shared" ca="1" si="793"/>
        <v>#N/A</v>
      </c>
      <c r="K609" s="19" t="e">
        <f t="shared" ca="1" si="794"/>
        <v>#N/A</v>
      </c>
      <c r="L609" s="19" t="e">
        <f t="shared" ca="1" si="795"/>
        <v>#N/A</v>
      </c>
      <c r="M609" s="19" t="e">
        <f t="shared" ca="1" si="796"/>
        <v>#N/A</v>
      </c>
      <c r="N609" s="19" t="e">
        <f t="shared" ca="1" si="797"/>
        <v>#N/A</v>
      </c>
      <c r="O609" s="19" t="e">
        <f t="shared" ca="1" si="798"/>
        <v>#N/A</v>
      </c>
      <c r="P609" s="72" t="e">
        <f t="shared" ca="1" si="799"/>
        <v>#N/A</v>
      </c>
      <c r="Q609" s="72" t="e">
        <f t="shared" ca="1" si="800"/>
        <v>#N/A</v>
      </c>
      <c r="R609" s="72" t="e">
        <f t="shared" ca="1" si="801"/>
        <v>#N/A</v>
      </c>
      <c r="S609" s="19" t="e">
        <f t="shared" ca="1" si="802"/>
        <v>#N/A</v>
      </c>
      <c r="T609" s="19" t="e">
        <f t="shared" ca="1" si="803"/>
        <v>#N/A</v>
      </c>
      <c r="U609" s="19" t="e">
        <f t="shared" ca="1" si="804"/>
        <v>#N/A</v>
      </c>
      <c r="V609" s="19" t="e">
        <f t="shared" ca="1" si="805"/>
        <v>#N/A</v>
      </c>
      <c r="W609" s="19" t="e">
        <f t="shared" ca="1" si="806"/>
        <v>#N/A</v>
      </c>
      <c r="X609" s="19" t="e">
        <f t="shared" ca="1" si="807"/>
        <v>#N/A</v>
      </c>
      <c r="Y609" s="72" t="e">
        <f t="shared" ca="1" si="808"/>
        <v>#N/A</v>
      </c>
      <c r="Z609" s="72" t="e">
        <f t="shared" ca="1" si="809"/>
        <v>#N/A</v>
      </c>
      <c r="AA609" s="72" t="e">
        <f t="shared" ca="1" si="810"/>
        <v>#N/A</v>
      </c>
      <c r="AB609" s="19" t="e">
        <f t="shared" ca="1" si="811"/>
        <v>#N/A</v>
      </c>
      <c r="AC609" s="19" t="e">
        <f t="shared" ca="1" si="812"/>
        <v>#N/A</v>
      </c>
      <c r="AD609" s="19" t="e">
        <f t="shared" ca="1" si="813"/>
        <v>#N/A</v>
      </c>
      <c r="AE609" s="19" t="e">
        <f t="shared" ca="1" si="814"/>
        <v>#N/A</v>
      </c>
      <c r="AF609" s="19" t="e">
        <f t="shared" ca="1" si="815"/>
        <v>#N/A</v>
      </c>
      <c r="AG609" s="19" t="e">
        <f t="shared" ca="1" si="816"/>
        <v>#N/A</v>
      </c>
      <c r="AH609" s="72" t="e">
        <f t="shared" ca="1" si="817"/>
        <v>#N/A</v>
      </c>
      <c r="AI609" s="72" t="e">
        <f t="shared" ca="1" si="818"/>
        <v>#N/A</v>
      </c>
      <c r="AJ609" s="72" t="e">
        <f t="shared" ca="1" si="819"/>
        <v>#N/A</v>
      </c>
      <c r="AK609" s="19" t="e">
        <f t="shared" ca="1" si="820"/>
        <v>#N/A</v>
      </c>
      <c r="AL609" s="19" t="e">
        <f t="shared" ca="1" si="821"/>
        <v>#N/A</v>
      </c>
      <c r="AM609" s="19" t="e">
        <f t="shared" ca="1" si="822"/>
        <v>#N/A</v>
      </c>
      <c r="AN609" s="19" t="e">
        <f t="shared" ca="1" si="823"/>
        <v>#N/A</v>
      </c>
      <c r="AO609" s="19" t="e">
        <f t="shared" ca="1" si="824"/>
        <v>#N/A</v>
      </c>
      <c r="AP609" s="19" t="e">
        <f t="shared" ca="1" si="825"/>
        <v>#N/A</v>
      </c>
      <c r="AQ609" s="72" t="e">
        <f t="shared" ca="1" si="826"/>
        <v>#N/A</v>
      </c>
      <c r="AR609" s="72" t="e">
        <f t="shared" ca="1" si="827"/>
        <v>#N/A</v>
      </c>
      <c r="AS609" s="72" t="e">
        <f t="shared" ca="1" si="828"/>
        <v>#N/A</v>
      </c>
      <c r="AT609" s="19" t="e">
        <f t="shared" ca="1" si="829"/>
        <v>#N/A</v>
      </c>
      <c r="AU609" s="19" t="e">
        <f t="shared" ca="1" si="830"/>
        <v>#N/A</v>
      </c>
      <c r="AV609" s="19" t="e">
        <f t="shared" ca="1" si="831"/>
        <v>#N/A</v>
      </c>
      <c r="AW609" s="19" t="e">
        <f t="shared" ca="1" si="832"/>
        <v>#N/A</v>
      </c>
      <c r="AX609" s="19" t="e">
        <f t="shared" ca="1" si="833"/>
        <v>#N/A</v>
      </c>
      <c r="AY609" s="19" t="e">
        <f t="shared" ca="1" si="834"/>
        <v>#N/A</v>
      </c>
      <c r="AZ609" s="72" t="e">
        <f t="shared" ca="1" si="835"/>
        <v>#N/A</v>
      </c>
      <c r="BA609" s="72" t="e">
        <f t="shared" ca="1" si="836"/>
        <v>#N/A</v>
      </c>
      <c r="BB609" s="72" t="e">
        <f t="shared" ca="1" si="837"/>
        <v>#N/A</v>
      </c>
      <c r="BC609" s="19" t="e">
        <f t="shared" ca="1" si="838"/>
        <v>#N/A</v>
      </c>
      <c r="BD609" s="19" t="e">
        <f t="shared" ca="1" si="839"/>
        <v>#N/A</v>
      </c>
      <c r="BE609" s="19" t="e">
        <f t="shared" ca="1" si="840"/>
        <v>#N/A</v>
      </c>
      <c r="BF609" s="19" t="e">
        <f t="shared" ca="1" si="841"/>
        <v>#N/A</v>
      </c>
      <c r="BG609" s="19" t="e">
        <f t="shared" ca="1" si="842"/>
        <v>#N/A</v>
      </c>
      <c r="BH609" s="19" t="e">
        <f t="shared" ca="1" si="843"/>
        <v>#N/A</v>
      </c>
      <c r="BI609" s="72" t="e">
        <f t="shared" ca="1" si="844"/>
        <v>#N/A</v>
      </c>
      <c r="BJ609" s="72" t="e">
        <f t="shared" ca="1" si="845"/>
        <v>#N/A</v>
      </c>
      <c r="BK609" s="72" t="e">
        <f t="shared" ca="1" si="846"/>
        <v>#N/A</v>
      </c>
      <c r="BL609" s="72" t="e">
        <f t="shared" ca="1" si="847"/>
        <v>#N/A</v>
      </c>
      <c r="BM609" s="72" t="e">
        <f t="shared" ca="1" si="848"/>
        <v>#N/A</v>
      </c>
      <c r="BN609" s="72" t="e">
        <f t="shared" ca="1" si="849"/>
        <v>#N/A</v>
      </c>
      <c r="BO609" s="72" t="e">
        <f t="shared" ca="1" si="850"/>
        <v>#N/A</v>
      </c>
      <c r="BP609" s="72" t="e">
        <f t="shared" ca="1" si="851"/>
        <v>#N/A</v>
      </c>
      <c r="BQ609" s="72" t="e">
        <f t="shared" ca="1" si="852"/>
        <v>#N/A</v>
      </c>
      <c r="BR609" s="72" t="e">
        <f t="shared" ca="1" si="853"/>
        <v>#N/A</v>
      </c>
      <c r="BS609" s="72" t="e">
        <f t="shared" ca="1" si="854"/>
        <v>#N/A</v>
      </c>
      <c r="BT609" s="72" t="e">
        <f t="shared" ca="1" si="855"/>
        <v>#N/A</v>
      </c>
      <c r="BU609" s="72" t="e">
        <f t="shared" ca="1" si="856"/>
        <v>#N/A</v>
      </c>
      <c r="BV609" s="72" t="e">
        <f t="shared" ca="1" si="857"/>
        <v>#N/A</v>
      </c>
    </row>
    <row r="610" spans="1:74">
      <c r="A610" s="13" t="e">
        <f ca="1">'MGRS to'!AO610</f>
        <v>#N/A</v>
      </c>
      <c r="B610" s="13" t="e">
        <f ca="1">'MGRS to'!AP610</f>
        <v>#N/A</v>
      </c>
      <c r="C610" s="19" t="e">
        <f t="shared" ca="1" si="786"/>
        <v>#N/A</v>
      </c>
      <c r="D610" s="19" t="e">
        <f t="shared" ca="1" si="787"/>
        <v>#N/A</v>
      </c>
      <c r="E610" s="19" t="e">
        <f t="shared" ca="1" si="788"/>
        <v>#N/A</v>
      </c>
      <c r="F610" s="19" t="e">
        <f t="shared" ca="1" si="789"/>
        <v>#N/A</v>
      </c>
      <c r="G610" s="19" t="e">
        <f t="shared" ca="1" si="790"/>
        <v>#N/A</v>
      </c>
      <c r="H610" s="19" t="e">
        <f t="shared" ca="1" si="791"/>
        <v>#N/A</v>
      </c>
      <c r="I610" s="19" t="e">
        <f t="shared" ca="1" si="792"/>
        <v>#N/A</v>
      </c>
      <c r="J610" s="19" t="e">
        <f t="shared" ca="1" si="793"/>
        <v>#N/A</v>
      </c>
      <c r="K610" s="19" t="e">
        <f t="shared" ca="1" si="794"/>
        <v>#N/A</v>
      </c>
      <c r="L610" s="19" t="e">
        <f t="shared" ca="1" si="795"/>
        <v>#N/A</v>
      </c>
      <c r="M610" s="19" t="e">
        <f t="shared" ca="1" si="796"/>
        <v>#N/A</v>
      </c>
      <c r="N610" s="19" t="e">
        <f t="shared" ca="1" si="797"/>
        <v>#N/A</v>
      </c>
      <c r="O610" s="19" t="e">
        <f t="shared" ca="1" si="798"/>
        <v>#N/A</v>
      </c>
      <c r="P610" s="72" t="e">
        <f t="shared" ca="1" si="799"/>
        <v>#N/A</v>
      </c>
      <c r="Q610" s="72" t="e">
        <f t="shared" ca="1" si="800"/>
        <v>#N/A</v>
      </c>
      <c r="R610" s="72" t="e">
        <f t="shared" ca="1" si="801"/>
        <v>#N/A</v>
      </c>
      <c r="S610" s="19" t="e">
        <f t="shared" ca="1" si="802"/>
        <v>#N/A</v>
      </c>
      <c r="T610" s="19" t="e">
        <f t="shared" ca="1" si="803"/>
        <v>#N/A</v>
      </c>
      <c r="U610" s="19" t="e">
        <f t="shared" ca="1" si="804"/>
        <v>#N/A</v>
      </c>
      <c r="V610" s="19" t="e">
        <f t="shared" ca="1" si="805"/>
        <v>#N/A</v>
      </c>
      <c r="W610" s="19" t="e">
        <f t="shared" ca="1" si="806"/>
        <v>#N/A</v>
      </c>
      <c r="X610" s="19" t="e">
        <f t="shared" ca="1" si="807"/>
        <v>#N/A</v>
      </c>
      <c r="Y610" s="72" t="e">
        <f t="shared" ca="1" si="808"/>
        <v>#N/A</v>
      </c>
      <c r="Z610" s="72" t="e">
        <f t="shared" ca="1" si="809"/>
        <v>#N/A</v>
      </c>
      <c r="AA610" s="72" t="e">
        <f t="shared" ca="1" si="810"/>
        <v>#N/A</v>
      </c>
      <c r="AB610" s="19" t="e">
        <f t="shared" ca="1" si="811"/>
        <v>#N/A</v>
      </c>
      <c r="AC610" s="19" t="e">
        <f t="shared" ca="1" si="812"/>
        <v>#N/A</v>
      </c>
      <c r="AD610" s="19" t="e">
        <f t="shared" ca="1" si="813"/>
        <v>#N/A</v>
      </c>
      <c r="AE610" s="19" t="e">
        <f t="shared" ca="1" si="814"/>
        <v>#N/A</v>
      </c>
      <c r="AF610" s="19" t="e">
        <f t="shared" ca="1" si="815"/>
        <v>#N/A</v>
      </c>
      <c r="AG610" s="19" t="e">
        <f t="shared" ca="1" si="816"/>
        <v>#N/A</v>
      </c>
      <c r="AH610" s="72" t="e">
        <f t="shared" ca="1" si="817"/>
        <v>#N/A</v>
      </c>
      <c r="AI610" s="72" t="e">
        <f t="shared" ca="1" si="818"/>
        <v>#N/A</v>
      </c>
      <c r="AJ610" s="72" t="e">
        <f t="shared" ca="1" si="819"/>
        <v>#N/A</v>
      </c>
      <c r="AK610" s="19" t="e">
        <f t="shared" ca="1" si="820"/>
        <v>#N/A</v>
      </c>
      <c r="AL610" s="19" t="e">
        <f t="shared" ca="1" si="821"/>
        <v>#N/A</v>
      </c>
      <c r="AM610" s="19" t="e">
        <f t="shared" ca="1" si="822"/>
        <v>#N/A</v>
      </c>
      <c r="AN610" s="19" t="e">
        <f t="shared" ca="1" si="823"/>
        <v>#N/A</v>
      </c>
      <c r="AO610" s="19" t="e">
        <f t="shared" ca="1" si="824"/>
        <v>#N/A</v>
      </c>
      <c r="AP610" s="19" t="e">
        <f t="shared" ca="1" si="825"/>
        <v>#N/A</v>
      </c>
      <c r="AQ610" s="72" t="e">
        <f t="shared" ca="1" si="826"/>
        <v>#N/A</v>
      </c>
      <c r="AR610" s="72" t="e">
        <f t="shared" ca="1" si="827"/>
        <v>#N/A</v>
      </c>
      <c r="AS610" s="72" t="e">
        <f t="shared" ca="1" si="828"/>
        <v>#N/A</v>
      </c>
      <c r="AT610" s="19" t="e">
        <f t="shared" ca="1" si="829"/>
        <v>#N/A</v>
      </c>
      <c r="AU610" s="19" t="e">
        <f t="shared" ca="1" si="830"/>
        <v>#N/A</v>
      </c>
      <c r="AV610" s="19" t="e">
        <f t="shared" ca="1" si="831"/>
        <v>#N/A</v>
      </c>
      <c r="AW610" s="19" t="e">
        <f t="shared" ca="1" si="832"/>
        <v>#N/A</v>
      </c>
      <c r="AX610" s="19" t="e">
        <f t="shared" ca="1" si="833"/>
        <v>#N/A</v>
      </c>
      <c r="AY610" s="19" t="e">
        <f t="shared" ca="1" si="834"/>
        <v>#N/A</v>
      </c>
      <c r="AZ610" s="72" t="e">
        <f t="shared" ca="1" si="835"/>
        <v>#N/A</v>
      </c>
      <c r="BA610" s="72" t="e">
        <f t="shared" ca="1" si="836"/>
        <v>#N/A</v>
      </c>
      <c r="BB610" s="72" t="e">
        <f t="shared" ca="1" si="837"/>
        <v>#N/A</v>
      </c>
      <c r="BC610" s="19" t="e">
        <f t="shared" ca="1" si="838"/>
        <v>#N/A</v>
      </c>
      <c r="BD610" s="19" t="e">
        <f t="shared" ca="1" si="839"/>
        <v>#N/A</v>
      </c>
      <c r="BE610" s="19" t="e">
        <f t="shared" ca="1" si="840"/>
        <v>#N/A</v>
      </c>
      <c r="BF610" s="19" t="e">
        <f t="shared" ca="1" si="841"/>
        <v>#N/A</v>
      </c>
      <c r="BG610" s="19" t="e">
        <f t="shared" ca="1" si="842"/>
        <v>#N/A</v>
      </c>
      <c r="BH610" s="19" t="e">
        <f t="shared" ca="1" si="843"/>
        <v>#N/A</v>
      </c>
      <c r="BI610" s="72" t="e">
        <f t="shared" ca="1" si="844"/>
        <v>#N/A</v>
      </c>
      <c r="BJ610" s="72" t="e">
        <f t="shared" ca="1" si="845"/>
        <v>#N/A</v>
      </c>
      <c r="BK610" s="72" t="e">
        <f t="shared" ca="1" si="846"/>
        <v>#N/A</v>
      </c>
      <c r="BL610" s="72" t="e">
        <f t="shared" ca="1" si="847"/>
        <v>#N/A</v>
      </c>
      <c r="BM610" s="72" t="e">
        <f t="shared" ca="1" si="848"/>
        <v>#N/A</v>
      </c>
      <c r="BN610" s="72" t="e">
        <f t="shared" ca="1" si="849"/>
        <v>#N/A</v>
      </c>
      <c r="BO610" s="72" t="e">
        <f t="shared" ca="1" si="850"/>
        <v>#N/A</v>
      </c>
      <c r="BP610" s="72" t="e">
        <f t="shared" ca="1" si="851"/>
        <v>#N/A</v>
      </c>
      <c r="BQ610" s="72" t="e">
        <f t="shared" ca="1" si="852"/>
        <v>#N/A</v>
      </c>
      <c r="BR610" s="72" t="e">
        <f t="shared" ca="1" si="853"/>
        <v>#N/A</v>
      </c>
      <c r="BS610" s="72" t="e">
        <f t="shared" ca="1" si="854"/>
        <v>#N/A</v>
      </c>
      <c r="BT610" s="72" t="e">
        <f t="shared" ca="1" si="855"/>
        <v>#N/A</v>
      </c>
      <c r="BU610" s="72" t="e">
        <f t="shared" ca="1" si="856"/>
        <v>#N/A</v>
      </c>
      <c r="BV610" s="72" t="e">
        <f t="shared" ca="1" si="857"/>
        <v>#N/A</v>
      </c>
    </row>
    <row r="611" spans="1:74">
      <c r="A611" s="13" t="e">
        <f ca="1">'MGRS to'!AO611</f>
        <v>#N/A</v>
      </c>
      <c r="B611" s="13" t="e">
        <f ca="1">'MGRS to'!AP611</f>
        <v>#N/A</v>
      </c>
      <c r="C611" s="19" t="e">
        <f t="shared" ca="1" si="786"/>
        <v>#N/A</v>
      </c>
      <c r="D611" s="19" t="e">
        <f t="shared" ca="1" si="787"/>
        <v>#N/A</v>
      </c>
      <c r="E611" s="19" t="e">
        <f t="shared" ca="1" si="788"/>
        <v>#N/A</v>
      </c>
      <c r="F611" s="19" t="e">
        <f t="shared" ca="1" si="789"/>
        <v>#N/A</v>
      </c>
      <c r="G611" s="19" t="e">
        <f t="shared" ca="1" si="790"/>
        <v>#N/A</v>
      </c>
      <c r="H611" s="19" t="e">
        <f t="shared" ca="1" si="791"/>
        <v>#N/A</v>
      </c>
      <c r="I611" s="19" t="e">
        <f t="shared" ca="1" si="792"/>
        <v>#N/A</v>
      </c>
      <c r="J611" s="19" t="e">
        <f t="shared" ca="1" si="793"/>
        <v>#N/A</v>
      </c>
      <c r="K611" s="19" t="e">
        <f t="shared" ca="1" si="794"/>
        <v>#N/A</v>
      </c>
      <c r="L611" s="19" t="e">
        <f t="shared" ca="1" si="795"/>
        <v>#N/A</v>
      </c>
      <c r="M611" s="19" t="e">
        <f t="shared" ca="1" si="796"/>
        <v>#N/A</v>
      </c>
      <c r="N611" s="19" t="e">
        <f t="shared" ca="1" si="797"/>
        <v>#N/A</v>
      </c>
      <c r="O611" s="19" t="e">
        <f t="shared" ca="1" si="798"/>
        <v>#N/A</v>
      </c>
      <c r="P611" s="72" t="e">
        <f t="shared" ca="1" si="799"/>
        <v>#N/A</v>
      </c>
      <c r="Q611" s="72" t="e">
        <f t="shared" ca="1" si="800"/>
        <v>#N/A</v>
      </c>
      <c r="R611" s="72" t="e">
        <f t="shared" ca="1" si="801"/>
        <v>#N/A</v>
      </c>
      <c r="S611" s="19" t="e">
        <f t="shared" ca="1" si="802"/>
        <v>#N/A</v>
      </c>
      <c r="T611" s="19" t="e">
        <f t="shared" ca="1" si="803"/>
        <v>#N/A</v>
      </c>
      <c r="U611" s="19" t="e">
        <f t="shared" ca="1" si="804"/>
        <v>#N/A</v>
      </c>
      <c r="V611" s="19" t="e">
        <f t="shared" ca="1" si="805"/>
        <v>#N/A</v>
      </c>
      <c r="W611" s="19" t="e">
        <f t="shared" ca="1" si="806"/>
        <v>#N/A</v>
      </c>
      <c r="X611" s="19" t="e">
        <f t="shared" ca="1" si="807"/>
        <v>#N/A</v>
      </c>
      <c r="Y611" s="72" t="e">
        <f t="shared" ca="1" si="808"/>
        <v>#N/A</v>
      </c>
      <c r="Z611" s="72" t="e">
        <f t="shared" ca="1" si="809"/>
        <v>#N/A</v>
      </c>
      <c r="AA611" s="72" t="e">
        <f t="shared" ca="1" si="810"/>
        <v>#N/A</v>
      </c>
      <c r="AB611" s="19" t="e">
        <f t="shared" ca="1" si="811"/>
        <v>#N/A</v>
      </c>
      <c r="AC611" s="19" t="e">
        <f t="shared" ca="1" si="812"/>
        <v>#N/A</v>
      </c>
      <c r="AD611" s="19" t="e">
        <f t="shared" ca="1" si="813"/>
        <v>#N/A</v>
      </c>
      <c r="AE611" s="19" t="e">
        <f t="shared" ca="1" si="814"/>
        <v>#N/A</v>
      </c>
      <c r="AF611" s="19" t="e">
        <f t="shared" ca="1" si="815"/>
        <v>#N/A</v>
      </c>
      <c r="AG611" s="19" t="e">
        <f t="shared" ca="1" si="816"/>
        <v>#N/A</v>
      </c>
      <c r="AH611" s="72" t="e">
        <f t="shared" ca="1" si="817"/>
        <v>#N/A</v>
      </c>
      <c r="AI611" s="72" t="e">
        <f t="shared" ca="1" si="818"/>
        <v>#N/A</v>
      </c>
      <c r="AJ611" s="72" t="e">
        <f t="shared" ca="1" si="819"/>
        <v>#N/A</v>
      </c>
      <c r="AK611" s="19" t="e">
        <f t="shared" ca="1" si="820"/>
        <v>#N/A</v>
      </c>
      <c r="AL611" s="19" t="e">
        <f t="shared" ca="1" si="821"/>
        <v>#N/A</v>
      </c>
      <c r="AM611" s="19" t="e">
        <f t="shared" ca="1" si="822"/>
        <v>#N/A</v>
      </c>
      <c r="AN611" s="19" t="e">
        <f t="shared" ca="1" si="823"/>
        <v>#N/A</v>
      </c>
      <c r="AO611" s="19" t="e">
        <f t="shared" ca="1" si="824"/>
        <v>#N/A</v>
      </c>
      <c r="AP611" s="19" t="e">
        <f t="shared" ca="1" si="825"/>
        <v>#N/A</v>
      </c>
      <c r="AQ611" s="72" t="e">
        <f t="shared" ca="1" si="826"/>
        <v>#N/A</v>
      </c>
      <c r="AR611" s="72" t="e">
        <f t="shared" ca="1" si="827"/>
        <v>#N/A</v>
      </c>
      <c r="AS611" s="72" t="e">
        <f t="shared" ca="1" si="828"/>
        <v>#N/A</v>
      </c>
      <c r="AT611" s="19" t="e">
        <f t="shared" ca="1" si="829"/>
        <v>#N/A</v>
      </c>
      <c r="AU611" s="19" t="e">
        <f t="shared" ca="1" si="830"/>
        <v>#N/A</v>
      </c>
      <c r="AV611" s="19" t="e">
        <f t="shared" ca="1" si="831"/>
        <v>#N/A</v>
      </c>
      <c r="AW611" s="19" t="e">
        <f t="shared" ca="1" si="832"/>
        <v>#N/A</v>
      </c>
      <c r="AX611" s="19" t="e">
        <f t="shared" ca="1" si="833"/>
        <v>#N/A</v>
      </c>
      <c r="AY611" s="19" t="e">
        <f t="shared" ca="1" si="834"/>
        <v>#N/A</v>
      </c>
      <c r="AZ611" s="72" t="e">
        <f t="shared" ca="1" si="835"/>
        <v>#N/A</v>
      </c>
      <c r="BA611" s="72" t="e">
        <f t="shared" ca="1" si="836"/>
        <v>#N/A</v>
      </c>
      <c r="BB611" s="72" t="e">
        <f t="shared" ca="1" si="837"/>
        <v>#N/A</v>
      </c>
      <c r="BC611" s="19" t="e">
        <f t="shared" ca="1" si="838"/>
        <v>#N/A</v>
      </c>
      <c r="BD611" s="19" t="e">
        <f t="shared" ca="1" si="839"/>
        <v>#N/A</v>
      </c>
      <c r="BE611" s="19" t="e">
        <f t="shared" ca="1" si="840"/>
        <v>#N/A</v>
      </c>
      <c r="BF611" s="19" t="e">
        <f t="shared" ca="1" si="841"/>
        <v>#N/A</v>
      </c>
      <c r="BG611" s="19" t="e">
        <f t="shared" ca="1" si="842"/>
        <v>#N/A</v>
      </c>
      <c r="BH611" s="19" t="e">
        <f t="shared" ca="1" si="843"/>
        <v>#N/A</v>
      </c>
      <c r="BI611" s="72" t="e">
        <f t="shared" ca="1" si="844"/>
        <v>#N/A</v>
      </c>
      <c r="BJ611" s="72" t="e">
        <f t="shared" ca="1" si="845"/>
        <v>#N/A</v>
      </c>
      <c r="BK611" s="72" t="e">
        <f t="shared" ca="1" si="846"/>
        <v>#N/A</v>
      </c>
      <c r="BL611" s="72" t="e">
        <f t="shared" ca="1" si="847"/>
        <v>#N/A</v>
      </c>
      <c r="BM611" s="72" t="e">
        <f t="shared" ca="1" si="848"/>
        <v>#N/A</v>
      </c>
      <c r="BN611" s="72" t="e">
        <f t="shared" ca="1" si="849"/>
        <v>#N/A</v>
      </c>
      <c r="BO611" s="72" t="e">
        <f t="shared" ca="1" si="850"/>
        <v>#N/A</v>
      </c>
      <c r="BP611" s="72" t="e">
        <f t="shared" ca="1" si="851"/>
        <v>#N/A</v>
      </c>
      <c r="BQ611" s="72" t="e">
        <f t="shared" ca="1" si="852"/>
        <v>#N/A</v>
      </c>
      <c r="BR611" s="72" t="e">
        <f t="shared" ca="1" si="853"/>
        <v>#N/A</v>
      </c>
      <c r="BS611" s="72" t="e">
        <f t="shared" ca="1" si="854"/>
        <v>#N/A</v>
      </c>
      <c r="BT611" s="72" t="e">
        <f t="shared" ca="1" si="855"/>
        <v>#N/A</v>
      </c>
      <c r="BU611" s="72" t="e">
        <f t="shared" ca="1" si="856"/>
        <v>#N/A</v>
      </c>
      <c r="BV611" s="72" t="e">
        <f t="shared" ca="1" si="857"/>
        <v>#N/A</v>
      </c>
    </row>
    <row r="612" spans="1:74">
      <c r="A612" s="13" t="e">
        <f ca="1">'MGRS to'!AO612</f>
        <v>#N/A</v>
      </c>
      <c r="B612" s="13" t="e">
        <f ca="1">'MGRS to'!AP612</f>
        <v>#N/A</v>
      </c>
      <c r="C612" s="19" t="e">
        <f t="shared" ca="1" si="786"/>
        <v>#N/A</v>
      </c>
      <c r="D612" s="19" t="e">
        <f t="shared" ca="1" si="787"/>
        <v>#N/A</v>
      </c>
      <c r="E612" s="19" t="e">
        <f t="shared" ca="1" si="788"/>
        <v>#N/A</v>
      </c>
      <c r="F612" s="19" t="e">
        <f t="shared" ca="1" si="789"/>
        <v>#N/A</v>
      </c>
      <c r="G612" s="19" t="e">
        <f t="shared" ca="1" si="790"/>
        <v>#N/A</v>
      </c>
      <c r="H612" s="19" t="e">
        <f t="shared" ca="1" si="791"/>
        <v>#N/A</v>
      </c>
      <c r="I612" s="19" t="e">
        <f t="shared" ca="1" si="792"/>
        <v>#N/A</v>
      </c>
      <c r="J612" s="19" t="e">
        <f t="shared" ca="1" si="793"/>
        <v>#N/A</v>
      </c>
      <c r="K612" s="19" t="e">
        <f t="shared" ca="1" si="794"/>
        <v>#N/A</v>
      </c>
      <c r="L612" s="19" t="e">
        <f t="shared" ca="1" si="795"/>
        <v>#N/A</v>
      </c>
      <c r="M612" s="19" t="e">
        <f t="shared" ca="1" si="796"/>
        <v>#N/A</v>
      </c>
      <c r="N612" s="19" t="e">
        <f t="shared" ca="1" si="797"/>
        <v>#N/A</v>
      </c>
      <c r="O612" s="19" t="e">
        <f t="shared" ca="1" si="798"/>
        <v>#N/A</v>
      </c>
      <c r="P612" s="72" t="e">
        <f t="shared" ca="1" si="799"/>
        <v>#N/A</v>
      </c>
      <c r="Q612" s="72" t="e">
        <f t="shared" ca="1" si="800"/>
        <v>#N/A</v>
      </c>
      <c r="R612" s="72" t="e">
        <f t="shared" ca="1" si="801"/>
        <v>#N/A</v>
      </c>
      <c r="S612" s="19" t="e">
        <f t="shared" ca="1" si="802"/>
        <v>#N/A</v>
      </c>
      <c r="T612" s="19" t="e">
        <f t="shared" ca="1" si="803"/>
        <v>#N/A</v>
      </c>
      <c r="U612" s="19" t="e">
        <f t="shared" ca="1" si="804"/>
        <v>#N/A</v>
      </c>
      <c r="V612" s="19" t="e">
        <f t="shared" ca="1" si="805"/>
        <v>#N/A</v>
      </c>
      <c r="W612" s="19" t="e">
        <f t="shared" ca="1" si="806"/>
        <v>#N/A</v>
      </c>
      <c r="X612" s="19" t="e">
        <f t="shared" ca="1" si="807"/>
        <v>#N/A</v>
      </c>
      <c r="Y612" s="72" t="e">
        <f t="shared" ca="1" si="808"/>
        <v>#N/A</v>
      </c>
      <c r="Z612" s="72" t="e">
        <f t="shared" ca="1" si="809"/>
        <v>#N/A</v>
      </c>
      <c r="AA612" s="72" t="e">
        <f t="shared" ca="1" si="810"/>
        <v>#N/A</v>
      </c>
      <c r="AB612" s="19" t="e">
        <f t="shared" ca="1" si="811"/>
        <v>#N/A</v>
      </c>
      <c r="AC612" s="19" t="e">
        <f t="shared" ca="1" si="812"/>
        <v>#N/A</v>
      </c>
      <c r="AD612" s="19" t="e">
        <f t="shared" ca="1" si="813"/>
        <v>#N/A</v>
      </c>
      <c r="AE612" s="19" t="e">
        <f t="shared" ca="1" si="814"/>
        <v>#N/A</v>
      </c>
      <c r="AF612" s="19" t="e">
        <f t="shared" ca="1" si="815"/>
        <v>#N/A</v>
      </c>
      <c r="AG612" s="19" t="e">
        <f t="shared" ca="1" si="816"/>
        <v>#N/A</v>
      </c>
      <c r="AH612" s="72" t="e">
        <f t="shared" ca="1" si="817"/>
        <v>#N/A</v>
      </c>
      <c r="AI612" s="72" t="e">
        <f t="shared" ca="1" si="818"/>
        <v>#N/A</v>
      </c>
      <c r="AJ612" s="72" t="e">
        <f t="shared" ca="1" si="819"/>
        <v>#N/A</v>
      </c>
      <c r="AK612" s="19" t="e">
        <f t="shared" ca="1" si="820"/>
        <v>#N/A</v>
      </c>
      <c r="AL612" s="19" t="e">
        <f t="shared" ca="1" si="821"/>
        <v>#N/A</v>
      </c>
      <c r="AM612" s="19" t="e">
        <f t="shared" ca="1" si="822"/>
        <v>#N/A</v>
      </c>
      <c r="AN612" s="19" t="e">
        <f t="shared" ca="1" si="823"/>
        <v>#N/A</v>
      </c>
      <c r="AO612" s="19" t="e">
        <f t="shared" ca="1" si="824"/>
        <v>#N/A</v>
      </c>
      <c r="AP612" s="19" t="e">
        <f t="shared" ca="1" si="825"/>
        <v>#N/A</v>
      </c>
      <c r="AQ612" s="72" t="e">
        <f t="shared" ca="1" si="826"/>
        <v>#N/A</v>
      </c>
      <c r="AR612" s="72" t="e">
        <f t="shared" ca="1" si="827"/>
        <v>#N/A</v>
      </c>
      <c r="AS612" s="72" t="e">
        <f t="shared" ca="1" si="828"/>
        <v>#N/A</v>
      </c>
      <c r="AT612" s="19" t="e">
        <f t="shared" ca="1" si="829"/>
        <v>#N/A</v>
      </c>
      <c r="AU612" s="19" t="e">
        <f t="shared" ca="1" si="830"/>
        <v>#N/A</v>
      </c>
      <c r="AV612" s="19" t="e">
        <f t="shared" ca="1" si="831"/>
        <v>#N/A</v>
      </c>
      <c r="AW612" s="19" t="e">
        <f t="shared" ca="1" si="832"/>
        <v>#N/A</v>
      </c>
      <c r="AX612" s="19" t="e">
        <f t="shared" ca="1" si="833"/>
        <v>#N/A</v>
      </c>
      <c r="AY612" s="19" t="e">
        <f t="shared" ca="1" si="834"/>
        <v>#N/A</v>
      </c>
      <c r="AZ612" s="72" t="e">
        <f t="shared" ca="1" si="835"/>
        <v>#N/A</v>
      </c>
      <c r="BA612" s="72" t="e">
        <f t="shared" ca="1" si="836"/>
        <v>#N/A</v>
      </c>
      <c r="BB612" s="72" t="e">
        <f t="shared" ca="1" si="837"/>
        <v>#N/A</v>
      </c>
      <c r="BC612" s="19" t="e">
        <f t="shared" ca="1" si="838"/>
        <v>#N/A</v>
      </c>
      <c r="BD612" s="19" t="e">
        <f t="shared" ca="1" si="839"/>
        <v>#N/A</v>
      </c>
      <c r="BE612" s="19" t="e">
        <f t="shared" ca="1" si="840"/>
        <v>#N/A</v>
      </c>
      <c r="BF612" s="19" t="e">
        <f t="shared" ca="1" si="841"/>
        <v>#N/A</v>
      </c>
      <c r="BG612" s="19" t="e">
        <f t="shared" ca="1" si="842"/>
        <v>#N/A</v>
      </c>
      <c r="BH612" s="19" t="e">
        <f t="shared" ca="1" si="843"/>
        <v>#N/A</v>
      </c>
      <c r="BI612" s="72" t="e">
        <f t="shared" ca="1" si="844"/>
        <v>#N/A</v>
      </c>
      <c r="BJ612" s="72" t="e">
        <f t="shared" ca="1" si="845"/>
        <v>#N/A</v>
      </c>
      <c r="BK612" s="72" t="e">
        <f t="shared" ca="1" si="846"/>
        <v>#N/A</v>
      </c>
      <c r="BL612" s="72" t="e">
        <f t="shared" ca="1" si="847"/>
        <v>#N/A</v>
      </c>
      <c r="BM612" s="72" t="e">
        <f t="shared" ca="1" si="848"/>
        <v>#N/A</v>
      </c>
      <c r="BN612" s="72" t="e">
        <f t="shared" ca="1" si="849"/>
        <v>#N/A</v>
      </c>
      <c r="BO612" s="72" t="e">
        <f t="shared" ca="1" si="850"/>
        <v>#N/A</v>
      </c>
      <c r="BP612" s="72" t="e">
        <f t="shared" ca="1" si="851"/>
        <v>#N/A</v>
      </c>
      <c r="BQ612" s="72" t="e">
        <f t="shared" ca="1" si="852"/>
        <v>#N/A</v>
      </c>
      <c r="BR612" s="72" t="e">
        <f t="shared" ca="1" si="853"/>
        <v>#N/A</v>
      </c>
      <c r="BS612" s="72" t="e">
        <f t="shared" ca="1" si="854"/>
        <v>#N/A</v>
      </c>
      <c r="BT612" s="72" t="e">
        <f t="shared" ca="1" si="855"/>
        <v>#N/A</v>
      </c>
      <c r="BU612" s="72" t="e">
        <f t="shared" ca="1" si="856"/>
        <v>#N/A</v>
      </c>
      <c r="BV612" s="72" t="e">
        <f t="shared" ca="1" si="857"/>
        <v>#N/A</v>
      </c>
    </row>
    <row r="613" spans="1:74">
      <c r="A613" s="13" t="e">
        <f ca="1">'MGRS to'!AO613</f>
        <v>#N/A</v>
      </c>
      <c r="B613" s="13" t="e">
        <f ca="1">'MGRS to'!AP613</f>
        <v>#N/A</v>
      </c>
      <c r="C613" s="19" t="e">
        <f t="shared" ca="1" si="786"/>
        <v>#N/A</v>
      </c>
      <c r="D613" s="19" t="e">
        <f t="shared" ca="1" si="787"/>
        <v>#N/A</v>
      </c>
      <c r="E613" s="19" t="e">
        <f t="shared" ca="1" si="788"/>
        <v>#N/A</v>
      </c>
      <c r="F613" s="19" t="e">
        <f t="shared" ca="1" si="789"/>
        <v>#N/A</v>
      </c>
      <c r="G613" s="19" t="e">
        <f t="shared" ca="1" si="790"/>
        <v>#N/A</v>
      </c>
      <c r="H613" s="19" t="e">
        <f t="shared" ca="1" si="791"/>
        <v>#N/A</v>
      </c>
      <c r="I613" s="19" t="e">
        <f t="shared" ca="1" si="792"/>
        <v>#N/A</v>
      </c>
      <c r="J613" s="19" t="e">
        <f t="shared" ca="1" si="793"/>
        <v>#N/A</v>
      </c>
      <c r="K613" s="19" t="e">
        <f t="shared" ca="1" si="794"/>
        <v>#N/A</v>
      </c>
      <c r="L613" s="19" t="e">
        <f t="shared" ca="1" si="795"/>
        <v>#N/A</v>
      </c>
      <c r="M613" s="19" t="e">
        <f t="shared" ca="1" si="796"/>
        <v>#N/A</v>
      </c>
      <c r="N613" s="19" t="e">
        <f t="shared" ca="1" si="797"/>
        <v>#N/A</v>
      </c>
      <c r="O613" s="19" t="e">
        <f t="shared" ca="1" si="798"/>
        <v>#N/A</v>
      </c>
      <c r="P613" s="72" t="e">
        <f t="shared" ca="1" si="799"/>
        <v>#N/A</v>
      </c>
      <c r="Q613" s="72" t="e">
        <f t="shared" ca="1" si="800"/>
        <v>#N/A</v>
      </c>
      <c r="R613" s="72" t="e">
        <f t="shared" ca="1" si="801"/>
        <v>#N/A</v>
      </c>
      <c r="S613" s="19" t="e">
        <f t="shared" ca="1" si="802"/>
        <v>#N/A</v>
      </c>
      <c r="T613" s="19" t="e">
        <f t="shared" ca="1" si="803"/>
        <v>#N/A</v>
      </c>
      <c r="U613" s="19" t="e">
        <f t="shared" ca="1" si="804"/>
        <v>#N/A</v>
      </c>
      <c r="V613" s="19" t="e">
        <f t="shared" ca="1" si="805"/>
        <v>#N/A</v>
      </c>
      <c r="W613" s="19" t="e">
        <f t="shared" ca="1" si="806"/>
        <v>#N/A</v>
      </c>
      <c r="X613" s="19" t="e">
        <f t="shared" ca="1" si="807"/>
        <v>#N/A</v>
      </c>
      <c r="Y613" s="72" t="e">
        <f t="shared" ca="1" si="808"/>
        <v>#N/A</v>
      </c>
      <c r="Z613" s="72" t="e">
        <f t="shared" ca="1" si="809"/>
        <v>#N/A</v>
      </c>
      <c r="AA613" s="72" t="e">
        <f t="shared" ca="1" si="810"/>
        <v>#N/A</v>
      </c>
      <c r="AB613" s="19" t="e">
        <f t="shared" ca="1" si="811"/>
        <v>#N/A</v>
      </c>
      <c r="AC613" s="19" t="e">
        <f t="shared" ca="1" si="812"/>
        <v>#N/A</v>
      </c>
      <c r="AD613" s="19" t="e">
        <f t="shared" ca="1" si="813"/>
        <v>#N/A</v>
      </c>
      <c r="AE613" s="19" t="e">
        <f t="shared" ca="1" si="814"/>
        <v>#N/A</v>
      </c>
      <c r="AF613" s="19" t="e">
        <f t="shared" ca="1" si="815"/>
        <v>#N/A</v>
      </c>
      <c r="AG613" s="19" t="e">
        <f t="shared" ca="1" si="816"/>
        <v>#N/A</v>
      </c>
      <c r="AH613" s="72" t="e">
        <f t="shared" ca="1" si="817"/>
        <v>#N/A</v>
      </c>
      <c r="AI613" s="72" t="e">
        <f t="shared" ca="1" si="818"/>
        <v>#N/A</v>
      </c>
      <c r="AJ613" s="72" t="e">
        <f t="shared" ca="1" si="819"/>
        <v>#N/A</v>
      </c>
      <c r="AK613" s="19" t="e">
        <f t="shared" ca="1" si="820"/>
        <v>#N/A</v>
      </c>
      <c r="AL613" s="19" t="e">
        <f t="shared" ca="1" si="821"/>
        <v>#N/A</v>
      </c>
      <c r="AM613" s="19" t="e">
        <f t="shared" ca="1" si="822"/>
        <v>#N/A</v>
      </c>
      <c r="AN613" s="19" t="e">
        <f t="shared" ca="1" si="823"/>
        <v>#N/A</v>
      </c>
      <c r="AO613" s="19" t="e">
        <f t="shared" ca="1" si="824"/>
        <v>#N/A</v>
      </c>
      <c r="AP613" s="19" t="e">
        <f t="shared" ca="1" si="825"/>
        <v>#N/A</v>
      </c>
      <c r="AQ613" s="72" t="e">
        <f t="shared" ca="1" si="826"/>
        <v>#N/A</v>
      </c>
      <c r="AR613" s="72" t="e">
        <f t="shared" ca="1" si="827"/>
        <v>#N/A</v>
      </c>
      <c r="AS613" s="72" t="e">
        <f t="shared" ca="1" si="828"/>
        <v>#N/A</v>
      </c>
      <c r="AT613" s="19" t="e">
        <f t="shared" ca="1" si="829"/>
        <v>#N/A</v>
      </c>
      <c r="AU613" s="19" t="e">
        <f t="shared" ca="1" si="830"/>
        <v>#N/A</v>
      </c>
      <c r="AV613" s="19" t="e">
        <f t="shared" ca="1" si="831"/>
        <v>#N/A</v>
      </c>
      <c r="AW613" s="19" t="e">
        <f t="shared" ca="1" si="832"/>
        <v>#N/A</v>
      </c>
      <c r="AX613" s="19" t="e">
        <f t="shared" ca="1" si="833"/>
        <v>#N/A</v>
      </c>
      <c r="AY613" s="19" t="e">
        <f t="shared" ca="1" si="834"/>
        <v>#N/A</v>
      </c>
      <c r="AZ613" s="72" t="e">
        <f t="shared" ca="1" si="835"/>
        <v>#N/A</v>
      </c>
      <c r="BA613" s="72" t="e">
        <f t="shared" ca="1" si="836"/>
        <v>#N/A</v>
      </c>
      <c r="BB613" s="72" t="e">
        <f t="shared" ca="1" si="837"/>
        <v>#N/A</v>
      </c>
      <c r="BC613" s="19" t="e">
        <f t="shared" ca="1" si="838"/>
        <v>#N/A</v>
      </c>
      <c r="BD613" s="19" t="e">
        <f t="shared" ca="1" si="839"/>
        <v>#N/A</v>
      </c>
      <c r="BE613" s="19" t="e">
        <f t="shared" ca="1" si="840"/>
        <v>#N/A</v>
      </c>
      <c r="BF613" s="19" t="e">
        <f t="shared" ca="1" si="841"/>
        <v>#N/A</v>
      </c>
      <c r="BG613" s="19" t="e">
        <f t="shared" ca="1" si="842"/>
        <v>#N/A</v>
      </c>
      <c r="BH613" s="19" t="e">
        <f t="shared" ca="1" si="843"/>
        <v>#N/A</v>
      </c>
      <c r="BI613" s="72" t="e">
        <f t="shared" ca="1" si="844"/>
        <v>#N/A</v>
      </c>
      <c r="BJ613" s="72" t="e">
        <f t="shared" ca="1" si="845"/>
        <v>#N/A</v>
      </c>
      <c r="BK613" s="72" t="e">
        <f t="shared" ca="1" si="846"/>
        <v>#N/A</v>
      </c>
      <c r="BL613" s="72" t="e">
        <f t="shared" ca="1" si="847"/>
        <v>#N/A</v>
      </c>
      <c r="BM613" s="72" t="e">
        <f t="shared" ca="1" si="848"/>
        <v>#N/A</v>
      </c>
      <c r="BN613" s="72" t="e">
        <f t="shared" ca="1" si="849"/>
        <v>#N/A</v>
      </c>
      <c r="BO613" s="72" t="e">
        <f t="shared" ca="1" si="850"/>
        <v>#N/A</v>
      </c>
      <c r="BP613" s="72" t="e">
        <f t="shared" ca="1" si="851"/>
        <v>#N/A</v>
      </c>
      <c r="BQ613" s="72" t="e">
        <f t="shared" ca="1" si="852"/>
        <v>#N/A</v>
      </c>
      <c r="BR613" s="72" t="e">
        <f t="shared" ca="1" si="853"/>
        <v>#N/A</v>
      </c>
      <c r="BS613" s="72" t="e">
        <f t="shared" ca="1" si="854"/>
        <v>#N/A</v>
      </c>
      <c r="BT613" s="72" t="e">
        <f t="shared" ca="1" si="855"/>
        <v>#N/A</v>
      </c>
      <c r="BU613" s="72" t="e">
        <f t="shared" ca="1" si="856"/>
        <v>#N/A</v>
      </c>
      <c r="BV613" s="72" t="e">
        <f t="shared" ca="1" si="857"/>
        <v>#N/A</v>
      </c>
    </row>
    <row r="614" spans="1:74">
      <c r="A614" s="13" t="e">
        <f ca="1">'MGRS to'!AO614</f>
        <v>#N/A</v>
      </c>
      <c r="B614" s="13" t="e">
        <f ca="1">'MGRS to'!AP614</f>
        <v>#N/A</v>
      </c>
      <c r="C614" s="19" t="e">
        <f t="shared" ca="1" si="786"/>
        <v>#N/A</v>
      </c>
      <c r="D614" s="19" t="e">
        <f t="shared" ca="1" si="787"/>
        <v>#N/A</v>
      </c>
      <c r="E614" s="19" t="e">
        <f t="shared" ca="1" si="788"/>
        <v>#N/A</v>
      </c>
      <c r="F614" s="19" t="e">
        <f t="shared" ca="1" si="789"/>
        <v>#N/A</v>
      </c>
      <c r="G614" s="19" t="e">
        <f t="shared" ca="1" si="790"/>
        <v>#N/A</v>
      </c>
      <c r="H614" s="19" t="e">
        <f t="shared" ca="1" si="791"/>
        <v>#N/A</v>
      </c>
      <c r="I614" s="19" t="e">
        <f t="shared" ca="1" si="792"/>
        <v>#N/A</v>
      </c>
      <c r="J614" s="19" t="e">
        <f t="shared" ca="1" si="793"/>
        <v>#N/A</v>
      </c>
      <c r="K614" s="19" t="e">
        <f t="shared" ca="1" si="794"/>
        <v>#N/A</v>
      </c>
      <c r="L614" s="19" t="e">
        <f t="shared" ca="1" si="795"/>
        <v>#N/A</v>
      </c>
      <c r="M614" s="19" t="e">
        <f t="shared" ca="1" si="796"/>
        <v>#N/A</v>
      </c>
      <c r="N614" s="19" t="e">
        <f t="shared" ca="1" si="797"/>
        <v>#N/A</v>
      </c>
      <c r="O614" s="19" t="e">
        <f t="shared" ca="1" si="798"/>
        <v>#N/A</v>
      </c>
      <c r="P614" s="72" t="e">
        <f t="shared" ca="1" si="799"/>
        <v>#N/A</v>
      </c>
      <c r="Q614" s="72" t="e">
        <f t="shared" ca="1" si="800"/>
        <v>#N/A</v>
      </c>
      <c r="R614" s="72" t="e">
        <f t="shared" ca="1" si="801"/>
        <v>#N/A</v>
      </c>
      <c r="S614" s="19" t="e">
        <f t="shared" ca="1" si="802"/>
        <v>#N/A</v>
      </c>
      <c r="T614" s="19" t="e">
        <f t="shared" ca="1" si="803"/>
        <v>#N/A</v>
      </c>
      <c r="U614" s="19" t="e">
        <f t="shared" ca="1" si="804"/>
        <v>#N/A</v>
      </c>
      <c r="V614" s="19" t="e">
        <f t="shared" ca="1" si="805"/>
        <v>#N/A</v>
      </c>
      <c r="W614" s="19" t="e">
        <f t="shared" ca="1" si="806"/>
        <v>#N/A</v>
      </c>
      <c r="X614" s="19" t="e">
        <f t="shared" ca="1" si="807"/>
        <v>#N/A</v>
      </c>
      <c r="Y614" s="72" t="e">
        <f t="shared" ca="1" si="808"/>
        <v>#N/A</v>
      </c>
      <c r="Z614" s="72" t="e">
        <f t="shared" ca="1" si="809"/>
        <v>#N/A</v>
      </c>
      <c r="AA614" s="72" t="e">
        <f t="shared" ca="1" si="810"/>
        <v>#N/A</v>
      </c>
      <c r="AB614" s="19" t="e">
        <f t="shared" ca="1" si="811"/>
        <v>#N/A</v>
      </c>
      <c r="AC614" s="19" t="e">
        <f t="shared" ca="1" si="812"/>
        <v>#N/A</v>
      </c>
      <c r="AD614" s="19" t="e">
        <f t="shared" ca="1" si="813"/>
        <v>#N/A</v>
      </c>
      <c r="AE614" s="19" t="e">
        <f t="shared" ca="1" si="814"/>
        <v>#N/A</v>
      </c>
      <c r="AF614" s="19" t="e">
        <f t="shared" ca="1" si="815"/>
        <v>#N/A</v>
      </c>
      <c r="AG614" s="19" t="e">
        <f t="shared" ca="1" si="816"/>
        <v>#N/A</v>
      </c>
      <c r="AH614" s="72" t="e">
        <f t="shared" ca="1" si="817"/>
        <v>#N/A</v>
      </c>
      <c r="AI614" s="72" t="e">
        <f t="shared" ca="1" si="818"/>
        <v>#N/A</v>
      </c>
      <c r="AJ614" s="72" t="e">
        <f t="shared" ca="1" si="819"/>
        <v>#N/A</v>
      </c>
      <c r="AK614" s="19" t="e">
        <f t="shared" ca="1" si="820"/>
        <v>#N/A</v>
      </c>
      <c r="AL614" s="19" t="e">
        <f t="shared" ca="1" si="821"/>
        <v>#N/A</v>
      </c>
      <c r="AM614" s="19" t="e">
        <f t="shared" ca="1" si="822"/>
        <v>#N/A</v>
      </c>
      <c r="AN614" s="19" t="e">
        <f t="shared" ca="1" si="823"/>
        <v>#N/A</v>
      </c>
      <c r="AO614" s="19" t="e">
        <f t="shared" ca="1" si="824"/>
        <v>#N/A</v>
      </c>
      <c r="AP614" s="19" t="e">
        <f t="shared" ca="1" si="825"/>
        <v>#N/A</v>
      </c>
      <c r="AQ614" s="72" t="e">
        <f t="shared" ca="1" si="826"/>
        <v>#N/A</v>
      </c>
      <c r="AR614" s="72" t="e">
        <f t="shared" ca="1" si="827"/>
        <v>#N/A</v>
      </c>
      <c r="AS614" s="72" t="e">
        <f t="shared" ca="1" si="828"/>
        <v>#N/A</v>
      </c>
      <c r="AT614" s="19" t="e">
        <f t="shared" ca="1" si="829"/>
        <v>#N/A</v>
      </c>
      <c r="AU614" s="19" t="e">
        <f t="shared" ca="1" si="830"/>
        <v>#N/A</v>
      </c>
      <c r="AV614" s="19" t="e">
        <f t="shared" ca="1" si="831"/>
        <v>#N/A</v>
      </c>
      <c r="AW614" s="19" t="e">
        <f t="shared" ca="1" si="832"/>
        <v>#N/A</v>
      </c>
      <c r="AX614" s="19" t="e">
        <f t="shared" ca="1" si="833"/>
        <v>#N/A</v>
      </c>
      <c r="AY614" s="19" t="e">
        <f t="shared" ca="1" si="834"/>
        <v>#N/A</v>
      </c>
      <c r="AZ614" s="72" t="e">
        <f t="shared" ca="1" si="835"/>
        <v>#N/A</v>
      </c>
      <c r="BA614" s="72" t="e">
        <f t="shared" ca="1" si="836"/>
        <v>#N/A</v>
      </c>
      <c r="BB614" s="72" t="e">
        <f t="shared" ca="1" si="837"/>
        <v>#N/A</v>
      </c>
      <c r="BC614" s="19" t="e">
        <f t="shared" ca="1" si="838"/>
        <v>#N/A</v>
      </c>
      <c r="BD614" s="19" t="e">
        <f t="shared" ca="1" si="839"/>
        <v>#N/A</v>
      </c>
      <c r="BE614" s="19" t="e">
        <f t="shared" ca="1" si="840"/>
        <v>#N/A</v>
      </c>
      <c r="BF614" s="19" t="e">
        <f t="shared" ca="1" si="841"/>
        <v>#N/A</v>
      </c>
      <c r="BG614" s="19" t="e">
        <f t="shared" ca="1" si="842"/>
        <v>#N/A</v>
      </c>
      <c r="BH614" s="19" t="e">
        <f t="shared" ca="1" si="843"/>
        <v>#N/A</v>
      </c>
      <c r="BI614" s="72" t="e">
        <f t="shared" ca="1" si="844"/>
        <v>#N/A</v>
      </c>
      <c r="BJ614" s="72" t="e">
        <f t="shared" ca="1" si="845"/>
        <v>#N/A</v>
      </c>
      <c r="BK614" s="72" t="e">
        <f t="shared" ca="1" si="846"/>
        <v>#N/A</v>
      </c>
      <c r="BL614" s="72" t="e">
        <f t="shared" ca="1" si="847"/>
        <v>#N/A</v>
      </c>
      <c r="BM614" s="72" t="e">
        <f t="shared" ca="1" si="848"/>
        <v>#N/A</v>
      </c>
      <c r="BN614" s="72" t="e">
        <f t="shared" ca="1" si="849"/>
        <v>#N/A</v>
      </c>
      <c r="BO614" s="72" t="e">
        <f t="shared" ca="1" si="850"/>
        <v>#N/A</v>
      </c>
      <c r="BP614" s="72" t="e">
        <f t="shared" ca="1" si="851"/>
        <v>#N/A</v>
      </c>
      <c r="BQ614" s="72" t="e">
        <f t="shared" ca="1" si="852"/>
        <v>#N/A</v>
      </c>
      <c r="BR614" s="72" t="e">
        <f t="shared" ca="1" si="853"/>
        <v>#N/A</v>
      </c>
      <c r="BS614" s="72" t="e">
        <f t="shared" ca="1" si="854"/>
        <v>#N/A</v>
      </c>
      <c r="BT614" s="72" t="e">
        <f t="shared" ca="1" si="855"/>
        <v>#N/A</v>
      </c>
      <c r="BU614" s="72" t="e">
        <f t="shared" ca="1" si="856"/>
        <v>#N/A</v>
      </c>
      <c r="BV614" s="72" t="e">
        <f t="shared" ca="1" si="857"/>
        <v>#N/A</v>
      </c>
    </row>
    <row r="615" spans="1:74">
      <c r="A615" s="13" t="e">
        <f ca="1">'MGRS to'!AO615</f>
        <v>#N/A</v>
      </c>
      <c r="B615" s="13" t="e">
        <f ca="1">'MGRS to'!AP615</f>
        <v>#N/A</v>
      </c>
      <c r="C615" s="19" t="e">
        <f t="shared" ca="1" si="786"/>
        <v>#N/A</v>
      </c>
      <c r="D615" s="19" t="e">
        <f t="shared" ca="1" si="787"/>
        <v>#N/A</v>
      </c>
      <c r="E615" s="19" t="e">
        <f t="shared" ca="1" si="788"/>
        <v>#N/A</v>
      </c>
      <c r="F615" s="19" t="e">
        <f t="shared" ca="1" si="789"/>
        <v>#N/A</v>
      </c>
      <c r="G615" s="19" t="e">
        <f t="shared" ca="1" si="790"/>
        <v>#N/A</v>
      </c>
      <c r="H615" s="19" t="e">
        <f t="shared" ca="1" si="791"/>
        <v>#N/A</v>
      </c>
      <c r="I615" s="19" t="e">
        <f t="shared" ca="1" si="792"/>
        <v>#N/A</v>
      </c>
      <c r="J615" s="19" t="e">
        <f t="shared" ca="1" si="793"/>
        <v>#N/A</v>
      </c>
      <c r="K615" s="19" t="e">
        <f t="shared" ca="1" si="794"/>
        <v>#N/A</v>
      </c>
      <c r="L615" s="19" t="e">
        <f t="shared" ca="1" si="795"/>
        <v>#N/A</v>
      </c>
      <c r="M615" s="19" t="e">
        <f t="shared" ca="1" si="796"/>
        <v>#N/A</v>
      </c>
      <c r="N615" s="19" t="e">
        <f t="shared" ca="1" si="797"/>
        <v>#N/A</v>
      </c>
      <c r="O615" s="19" t="e">
        <f t="shared" ca="1" si="798"/>
        <v>#N/A</v>
      </c>
      <c r="P615" s="72" t="e">
        <f t="shared" ca="1" si="799"/>
        <v>#N/A</v>
      </c>
      <c r="Q615" s="72" t="e">
        <f t="shared" ca="1" si="800"/>
        <v>#N/A</v>
      </c>
      <c r="R615" s="72" t="e">
        <f t="shared" ca="1" si="801"/>
        <v>#N/A</v>
      </c>
      <c r="S615" s="19" t="e">
        <f t="shared" ca="1" si="802"/>
        <v>#N/A</v>
      </c>
      <c r="T615" s="19" t="e">
        <f t="shared" ca="1" si="803"/>
        <v>#N/A</v>
      </c>
      <c r="U615" s="19" t="e">
        <f t="shared" ca="1" si="804"/>
        <v>#N/A</v>
      </c>
      <c r="V615" s="19" t="e">
        <f t="shared" ca="1" si="805"/>
        <v>#N/A</v>
      </c>
      <c r="W615" s="19" t="e">
        <f t="shared" ca="1" si="806"/>
        <v>#N/A</v>
      </c>
      <c r="X615" s="19" t="e">
        <f t="shared" ca="1" si="807"/>
        <v>#N/A</v>
      </c>
      <c r="Y615" s="72" t="e">
        <f t="shared" ca="1" si="808"/>
        <v>#N/A</v>
      </c>
      <c r="Z615" s="72" t="e">
        <f t="shared" ca="1" si="809"/>
        <v>#N/A</v>
      </c>
      <c r="AA615" s="72" t="e">
        <f t="shared" ca="1" si="810"/>
        <v>#N/A</v>
      </c>
      <c r="AB615" s="19" t="e">
        <f t="shared" ca="1" si="811"/>
        <v>#N/A</v>
      </c>
      <c r="AC615" s="19" t="e">
        <f t="shared" ca="1" si="812"/>
        <v>#N/A</v>
      </c>
      <c r="AD615" s="19" t="e">
        <f t="shared" ca="1" si="813"/>
        <v>#N/A</v>
      </c>
      <c r="AE615" s="19" t="e">
        <f t="shared" ca="1" si="814"/>
        <v>#N/A</v>
      </c>
      <c r="AF615" s="19" t="e">
        <f t="shared" ca="1" si="815"/>
        <v>#N/A</v>
      </c>
      <c r="AG615" s="19" t="e">
        <f t="shared" ca="1" si="816"/>
        <v>#N/A</v>
      </c>
      <c r="AH615" s="72" t="e">
        <f t="shared" ca="1" si="817"/>
        <v>#N/A</v>
      </c>
      <c r="AI615" s="72" t="e">
        <f t="shared" ca="1" si="818"/>
        <v>#N/A</v>
      </c>
      <c r="AJ615" s="72" t="e">
        <f t="shared" ca="1" si="819"/>
        <v>#N/A</v>
      </c>
      <c r="AK615" s="19" t="e">
        <f t="shared" ca="1" si="820"/>
        <v>#N/A</v>
      </c>
      <c r="AL615" s="19" t="e">
        <f t="shared" ca="1" si="821"/>
        <v>#N/A</v>
      </c>
      <c r="AM615" s="19" t="e">
        <f t="shared" ca="1" si="822"/>
        <v>#N/A</v>
      </c>
      <c r="AN615" s="19" t="e">
        <f t="shared" ca="1" si="823"/>
        <v>#N/A</v>
      </c>
      <c r="AO615" s="19" t="e">
        <f t="shared" ca="1" si="824"/>
        <v>#N/A</v>
      </c>
      <c r="AP615" s="19" t="e">
        <f t="shared" ca="1" si="825"/>
        <v>#N/A</v>
      </c>
      <c r="AQ615" s="72" t="e">
        <f t="shared" ca="1" si="826"/>
        <v>#N/A</v>
      </c>
      <c r="AR615" s="72" t="e">
        <f t="shared" ca="1" si="827"/>
        <v>#N/A</v>
      </c>
      <c r="AS615" s="72" t="e">
        <f t="shared" ca="1" si="828"/>
        <v>#N/A</v>
      </c>
      <c r="AT615" s="19" t="e">
        <f t="shared" ca="1" si="829"/>
        <v>#N/A</v>
      </c>
      <c r="AU615" s="19" t="e">
        <f t="shared" ca="1" si="830"/>
        <v>#N/A</v>
      </c>
      <c r="AV615" s="19" t="e">
        <f t="shared" ca="1" si="831"/>
        <v>#N/A</v>
      </c>
      <c r="AW615" s="19" t="e">
        <f t="shared" ca="1" si="832"/>
        <v>#N/A</v>
      </c>
      <c r="AX615" s="19" t="e">
        <f t="shared" ca="1" si="833"/>
        <v>#N/A</v>
      </c>
      <c r="AY615" s="19" t="e">
        <f t="shared" ca="1" si="834"/>
        <v>#N/A</v>
      </c>
      <c r="AZ615" s="72" t="e">
        <f t="shared" ca="1" si="835"/>
        <v>#N/A</v>
      </c>
      <c r="BA615" s="72" t="e">
        <f t="shared" ca="1" si="836"/>
        <v>#N/A</v>
      </c>
      <c r="BB615" s="72" t="e">
        <f t="shared" ca="1" si="837"/>
        <v>#N/A</v>
      </c>
      <c r="BC615" s="19" t="e">
        <f t="shared" ca="1" si="838"/>
        <v>#N/A</v>
      </c>
      <c r="BD615" s="19" t="e">
        <f t="shared" ca="1" si="839"/>
        <v>#N/A</v>
      </c>
      <c r="BE615" s="19" t="e">
        <f t="shared" ca="1" si="840"/>
        <v>#N/A</v>
      </c>
      <c r="BF615" s="19" t="e">
        <f t="shared" ca="1" si="841"/>
        <v>#N/A</v>
      </c>
      <c r="BG615" s="19" t="e">
        <f t="shared" ca="1" si="842"/>
        <v>#N/A</v>
      </c>
      <c r="BH615" s="19" t="e">
        <f t="shared" ca="1" si="843"/>
        <v>#N/A</v>
      </c>
      <c r="BI615" s="72" t="e">
        <f t="shared" ca="1" si="844"/>
        <v>#N/A</v>
      </c>
      <c r="BJ615" s="72" t="e">
        <f t="shared" ca="1" si="845"/>
        <v>#N/A</v>
      </c>
      <c r="BK615" s="72" t="e">
        <f t="shared" ca="1" si="846"/>
        <v>#N/A</v>
      </c>
      <c r="BL615" s="72" t="e">
        <f t="shared" ca="1" si="847"/>
        <v>#N/A</v>
      </c>
      <c r="BM615" s="72" t="e">
        <f t="shared" ca="1" si="848"/>
        <v>#N/A</v>
      </c>
      <c r="BN615" s="72" t="e">
        <f t="shared" ca="1" si="849"/>
        <v>#N/A</v>
      </c>
      <c r="BO615" s="72" t="e">
        <f t="shared" ca="1" si="850"/>
        <v>#N/A</v>
      </c>
      <c r="BP615" s="72" t="e">
        <f t="shared" ca="1" si="851"/>
        <v>#N/A</v>
      </c>
      <c r="BQ615" s="72" t="e">
        <f t="shared" ca="1" si="852"/>
        <v>#N/A</v>
      </c>
      <c r="BR615" s="72" t="e">
        <f t="shared" ca="1" si="853"/>
        <v>#N/A</v>
      </c>
      <c r="BS615" s="72" t="e">
        <f t="shared" ca="1" si="854"/>
        <v>#N/A</v>
      </c>
      <c r="BT615" s="72" t="e">
        <f t="shared" ca="1" si="855"/>
        <v>#N/A</v>
      </c>
      <c r="BU615" s="72" t="e">
        <f t="shared" ca="1" si="856"/>
        <v>#N/A</v>
      </c>
      <c r="BV615" s="72" t="e">
        <f t="shared" ca="1" si="857"/>
        <v>#N/A</v>
      </c>
    </row>
    <row r="616" spans="1:74">
      <c r="A616" s="13" t="e">
        <f ca="1">'MGRS to'!AO616</f>
        <v>#N/A</v>
      </c>
      <c r="B616" s="13" t="e">
        <f ca="1">'MGRS to'!AP616</f>
        <v>#N/A</v>
      </c>
      <c r="C616" s="19" t="e">
        <f t="shared" ca="1" si="786"/>
        <v>#N/A</v>
      </c>
      <c r="D616" s="19" t="e">
        <f t="shared" ca="1" si="787"/>
        <v>#N/A</v>
      </c>
      <c r="E616" s="19" t="e">
        <f t="shared" ca="1" si="788"/>
        <v>#N/A</v>
      </c>
      <c r="F616" s="19" t="e">
        <f t="shared" ca="1" si="789"/>
        <v>#N/A</v>
      </c>
      <c r="G616" s="19" t="e">
        <f t="shared" ca="1" si="790"/>
        <v>#N/A</v>
      </c>
      <c r="H616" s="19" t="e">
        <f t="shared" ca="1" si="791"/>
        <v>#N/A</v>
      </c>
      <c r="I616" s="19" t="e">
        <f t="shared" ca="1" si="792"/>
        <v>#N/A</v>
      </c>
      <c r="J616" s="19" t="e">
        <f t="shared" ca="1" si="793"/>
        <v>#N/A</v>
      </c>
      <c r="K616" s="19" t="e">
        <f t="shared" ca="1" si="794"/>
        <v>#N/A</v>
      </c>
      <c r="L616" s="19" t="e">
        <f t="shared" ca="1" si="795"/>
        <v>#N/A</v>
      </c>
      <c r="M616" s="19" t="e">
        <f t="shared" ca="1" si="796"/>
        <v>#N/A</v>
      </c>
      <c r="N616" s="19" t="e">
        <f t="shared" ca="1" si="797"/>
        <v>#N/A</v>
      </c>
      <c r="O616" s="19" t="e">
        <f t="shared" ca="1" si="798"/>
        <v>#N/A</v>
      </c>
      <c r="P616" s="72" t="e">
        <f t="shared" ca="1" si="799"/>
        <v>#N/A</v>
      </c>
      <c r="Q616" s="72" t="e">
        <f t="shared" ca="1" si="800"/>
        <v>#N/A</v>
      </c>
      <c r="R616" s="72" t="e">
        <f t="shared" ca="1" si="801"/>
        <v>#N/A</v>
      </c>
      <c r="S616" s="19" t="e">
        <f t="shared" ca="1" si="802"/>
        <v>#N/A</v>
      </c>
      <c r="T616" s="19" t="e">
        <f t="shared" ca="1" si="803"/>
        <v>#N/A</v>
      </c>
      <c r="U616" s="19" t="e">
        <f t="shared" ca="1" si="804"/>
        <v>#N/A</v>
      </c>
      <c r="V616" s="19" t="e">
        <f t="shared" ca="1" si="805"/>
        <v>#N/A</v>
      </c>
      <c r="W616" s="19" t="e">
        <f t="shared" ca="1" si="806"/>
        <v>#N/A</v>
      </c>
      <c r="X616" s="19" t="e">
        <f t="shared" ca="1" si="807"/>
        <v>#N/A</v>
      </c>
      <c r="Y616" s="72" t="e">
        <f t="shared" ca="1" si="808"/>
        <v>#N/A</v>
      </c>
      <c r="Z616" s="72" t="e">
        <f t="shared" ca="1" si="809"/>
        <v>#N/A</v>
      </c>
      <c r="AA616" s="72" t="e">
        <f t="shared" ca="1" si="810"/>
        <v>#N/A</v>
      </c>
      <c r="AB616" s="19" t="e">
        <f t="shared" ca="1" si="811"/>
        <v>#N/A</v>
      </c>
      <c r="AC616" s="19" t="e">
        <f t="shared" ca="1" si="812"/>
        <v>#N/A</v>
      </c>
      <c r="AD616" s="19" t="e">
        <f t="shared" ca="1" si="813"/>
        <v>#N/A</v>
      </c>
      <c r="AE616" s="19" t="e">
        <f t="shared" ca="1" si="814"/>
        <v>#N/A</v>
      </c>
      <c r="AF616" s="19" t="e">
        <f t="shared" ca="1" si="815"/>
        <v>#N/A</v>
      </c>
      <c r="AG616" s="19" t="e">
        <f t="shared" ca="1" si="816"/>
        <v>#N/A</v>
      </c>
      <c r="AH616" s="72" t="e">
        <f t="shared" ca="1" si="817"/>
        <v>#N/A</v>
      </c>
      <c r="AI616" s="72" t="e">
        <f t="shared" ca="1" si="818"/>
        <v>#N/A</v>
      </c>
      <c r="AJ616" s="72" t="e">
        <f t="shared" ca="1" si="819"/>
        <v>#N/A</v>
      </c>
      <c r="AK616" s="19" t="e">
        <f t="shared" ca="1" si="820"/>
        <v>#N/A</v>
      </c>
      <c r="AL616" s="19" t="e">
        <f t="shared" ca="1" si="821"/>
        <v>#N/A</v>
      </c>
      <c r="AM616" s="19" t="e">
        <f t="shared" ca="1" si="822"/>
        <v>#N/A</v>
      </c>
      <c r="AN616" s="19" t="e">
        <f t="shared" ca="1" si="823"/>
        <v>#N/A</v>
      </c>
      <c r="AO616" s="19" t="e">
        <f t="shared" ca="1" si="824"/>
        <v>#N/A</v>
      </c>
      <c r="AP616" s="19" t="e">
        <f t="shared" ca="1" si="825"/>
        <v>#N/A</v>
      </c>
      <c r="AQ616" s="72" t="e">
        <f t="shared" ca="1" si="826"/>
        <v>#N/A</v>
      </c>
      <c r="AR616" s="72" t="e">
        <f t="shared" ca="1" si="827"/>
        <v>#N/A</v>
      </c>
      <c r="AS616" s="72" t="e">
        <f t="shared" ca="1" si="828"/>
        <v>#N/A</v>
      </c>
      <c r="AT616" s="19" t="e">
        <f t="shared" ca="1" si="829"/>
        <v>#N/A</v>
      </c>
      <c r="AU616" s="19" t="e">
        <f t="shared" ca="1" si="830"/>
        <v>#N/A</v>
      </c>
      <c r="AV616" s="19" t="e">
        <f t="shared" ca="1" si="831"/>
        <v>#N/A</v>
      </c>
      <c r="AW616" s="19" t="e">
        <f t="shared" ca="1" si="832"/>
        <v>#N/A</v>
      </c>
      <c r="AX616" s="19" t="e">
        <f t="shared" ca="1" si="833"/>
        <v>#N/A</v>
      </c>
      <c r="AY616" s="19" t="e">
        <f t="shared" ca="1" si="834"/>
        <v>#N/A</v>
      </c>
      <c r="AZ616" s="72" t="e">
        <f t="shared" ca="1" si="835"/>
        <v>#N/A</v>
      </c>
      <c r="BA616" s="72" t="e">
        <f t="shared" ca="1" si="836"/>
        <v>#N/A</v>
      </c>
      <c r="BB616" s="72" t="e">
        <f t="shared" ca="1" si="837"/>
        <v>#N/A</v>
      </c>
      <c r="BC616" s="19" t="e">
        <f t="shared" ca="1" si="838"/>
        <v>#N/A</v>
      </c>
      <c r="BD616" s="19" t="e">
        <f t="shared" ca="1" si="839"/>
        <v>#N/A</v>
      </c>
      <c r="BE616" s="19" t="e">
        <f t="shared" ca="1" si="840"/>
        <v>#N/A</v>
      </c>
      <c r="BF616" s="19" t="e">
        <f t="shared" ca="1" si="841"/>
        <v>#N/A</v>
      </c>
      <c r="BG616" s="19" t="e">
        <f t="shared" ca="1" si="842"/>
        <v>#N/A</v>
      </c>
      <c r="BH616" s="19" t="e">
        <f t="shared" ca="1" si="843"/>
        <v>#N/A</v>
      </c>
      <c r="BI616" s="72" t="e">
        <f t="shared" ca="1" si="844"/>
        <v>#N/A</v>
      </c>
      <c r="BJ616" s="72" t="e">
        <f t="shared" ca="1" si="845"/>
        <v>#N/A</v>
      </c>
      <c r="BK616" s="72" t="e">
        <f t="shared" ca="1" si="846"/>
        <v>#N/A</v>
      </c>
      <c r="BL616" s="72" t="e">
        <f t="shared" ca="1" si="847"/>
        <v>#N/A</v>
      </c>
      <c r="BM616" s="72" t="e">
        <f t="shared" ca="1" si="848"/>
        <v>#N/A</v>
      </c>
      <c r="BN616" s="72" t="e">
        <f t="shared" ca="1" si="849"/>
        <v>#N/A</v>
      </c>
      <c r="BO616" s="72" t="e">
        <f t="shared" ca="1" si="850"/>
        <v>#N/A</v>
      </c>
      <c r="BP616" s="72" t="e">
        <f t="shared" ca="1" si="851"/>
        <v>#N/A</v>
      </c>
      <c r="BQ616" s="72" t="e">
        <f t="shared" ca="1" si="852"/>
        <v>#N/A</v>
      </c>
      <c r="BR616" s="72" t="e">
        <f t="shared" ca="1" si="853"/>
        <v>#N/A</v>
      </c>
      <c r="BS616" s="72" t="e">
        <f t="shared" ca="1" si="854"/>
        <v>#N/A</v>
      </c>
      <c r="BT616" s="72" t="e">
        <f t="shared" ca="1" si="855"/>
        <v>#N/A</v>
      </c>
      <c r="BU616" s="72" t="e">
        <f t="shared" ca="1" si="856"/>
        <v>#N/A</v>
      </c>
      <c r="BV616" s="72" t="e">
        <f t="shared" ca="1" si="857"/>
        <v>#N/A</v>
      </c>
    </row>
    <row r="617" spans="1:74">
      <c r="A617" s="13" t="e">
        <f ca="1">'MGRS to'!AO617</f>
        <v>#N/A</v>
      </c>
      <c r="B617" s="13" t="e">
        <f ca="1">'MGRS to'!AP617</f>
        <v>#N/A</v>
      </c>
      <c r="C617" s="19" t="e">
        <f t="shared" ca="1" si="786"/>
        <v>#N/A</v>
      </c>
      <c r="D617" s="19" t="e">
        <f t="shared" ca="1" si="787"/>
        <v>#N/A</v>
      </c>
      <c r="E617" s="19" t="e">
        <f t="shared" ca="1" si="788"/>
        <v>#N/A</v>
      </c>
      <c r="F617" s="19" t="e">
        <f t="shared" ca="1" si="789"/>
        <v>#N/A</v>
      </c>
      <c r="G617" s="19" t="e">
        <f t="shared" ca="1" si="790"/>
        <v>#N/A</v>
      </c>
      <c r="H617" s="19" t="e">
        <f t="shared" ca="1" si="791"/>
        <v>#N/A</v>
      </c>
      <c r="I617" s="19" t="e">
        <f t="shared" ca="1" si="792"/>
        <v>#N/A</v>
      </c>
      <c r="J617" s="19" t="e">
        <f t="shared" ca="1" si="793"/>
        <v>#N/A</v>
      </c>
      <c r="K617" s="19" t="e">
        <f t="shared" ca="1" si="794"/>
        <v>#N/A</v>
      </c>
      <c r="L617" s="19" t="e">
        <f t="shared" ca="1" si="795"/>
        <v>#N/A</v>
      </c>
      <c r="M617" s="19" t="e">
        <f t="shared" ca="1" si="796"/>
        <v>#N/A</v>
      </c>
      <c r="N617" s="19" t="e">
        <f t="shared" ca="1" si="797"/>
        <v>#N/A</v>
      </c>
      <c r="O617" s="19" t="e">
        <f t="shared" ca="1" si="798"/>
        <v>#N/A</v>
      </c>
      <c r="P617" s="72" t="e">
        <f t="shared" ca="1" si="799"/>
        <v>#N/A</v>
      </c>
      <c r="Q617" s="72" t="e">
        <f t="shared" ca="1" si="800"/>
        <v>#N/A</v>
      </c>
      <c r="R617" s="72" t="e">
        <f t="shared" ca="1" si="801"/>
        <v>#N/A</v>
      </c>
      <c r="S617" s="19" t="e">
        <f t="shared" ca="1" si="802"/>
        <v>#N/A</v>
      </c>
      <c r="T617" s="19" t="e">
        <f t="shared" ca="1" si="803"/>
        <v>#N/A</v>
      </c>
      <c r="U617" s="19" t="e">
        <f t="shared" ca="1" si="804"/>
        <v>#N/A</v>
      </c>
      <c r="V617" s="19" t="e">
        <f t="shared" ca="1" si="805"/>
        <v>#N/A</v>
      </c>
      <c r="W617" s="19" t="e">
        <f t="shared" ca="1" si="806"/>
        <v>#N/A</v>
      </c>
      <c r="X617" s="19" t="e">
        <f t="shared" ca="1" si="807"/>
        <v>#N/A</v>
      </c>
      <c r="Y617" s="72" t="e">
        <f t="shared" ca="1" si="808"/>
        <v>#N/A</v>
      </c>
      <c r="Z617" s="72" t="e">
        <f t="shared" ca="1" si="809"/>
        <v>#N/A</v>
      </c>
      <c r="AA617" s="72" t="e">
        <f t="shared" ca="1" si="810"/>
        <v>#N/A</v>
      </c>
      <c r="AB617" s="19" t="e">
        <f t="shared" ca="1" si="811"/>
        <v>#N/A</v>
      </c>
      <c r="AC617" s="19" t="e">
        <f t="shared" ca="1" si="812"/>
        <v>#N/A</v>
      </c>
      <c r="AD617" s="19" t="e">
        <f t="shared" ca="1" si="813"/>
        <v>#N/A</v>
      </c>
      <c r="AE617" s="19" t="e">
        <f t="shared" ca="1" si="814"/>
        <v>#N/A</v>
      </c>
      <c r="AF617" s="19" t="e">
        <f t="shared" ca="1" si="815"/>
        <v>#N/A</v>
      </c>
      <c r="AG617" s="19" t="e">
        <f t="shared" ca="1" si="816"/>
        <v>#N/A</v>
      </c>
      <c r="AH617" s="72" t="e">
        <f t="shared" ca="1" si="817"/>
        <v>#N/A</v>
      </c>
      <c r="AI617" s="72" t="e">
        <f t="shared" ca="1" si="818"/>
        <v>#N/A</v>
      </c>
      <c r="AJ617" s="72" t="e">
        <f t="shared" ca="1" si="819"/>
        <v>#N/A</v>
      </c>
      <c r="AK617" s="19" t="e">
        <f t="shared" ca="1" si="820"/>
        <v>#N/A</v>
      </c>
      <c r="AL617" s="19" t="e">
        <f t="shared" ca="1" si="821"/>
        <v>#N/A</v>
      </c>
      <c r="AM617" s="19" t="e">
        <f t="shared" ca="1" si="822"/>
        <v>#N/A</v>
      </c>
      <c r="AN617" s="19" t="e">
        <f t="shared" ca="1" si="823"/>
        <v>#N/A</v>
      </c>
      <c r="AO617" s="19" t="e">
        <f t="shared" ca="1" si="824"/>
        <v>#N/A</v>
      </c>
      <c r="AP617" s="19" t="e">
        <f t="shared" ca="1" si="825"/>
        <v>#N/A</v>
      </c>
      <c r="AQ617" s="72" t="e">
        <f t="shared" ca="1" si="826"/>
        <v>#N/A</v>
      </c>
      <c r="AR617" s="72" t="e">
        <f t="shared" ca="1" si="827"/>
        <v>#N/A</v>
      </c>
      <c r="AS617" s="72" t="e">
        <f t="shared" ca="1" si="828"/>
        <v>#N/A</v>
      </c>
      <c r="AT617" s="19" t="e">
        <f t="shared" ca="1" si="829"/>
        <v>#N/A</v>
      </c>
      <c r="AU617" s="19" t="e">
        <f t="shared" ca="1" si="830"/>
        <v>#N/A</v>
      </c>
      <c r="AV617" s="19" t="e">
        <f t="shared" ca="1" si="831"/>
        <v>#N/A</v>
      </c>
      <c r="AW617" s="19" t="e">
        <f t="shared" ca="1" si="832"/>
        <v>#N/A</v>
      </c>
      <c r="AX617" s="19" t="e">
        <f t="shared" ca="1" si="833"/>
        <v>#N/A</v>
      </c>
      <c r="AY617" s="19" t="e">
        <f t="shared" ca="1" si="834"/>
        <v>#N/A</v>
      </c>
      <c r="AZ617" s="72" t="e">
        <f t="shared" ca="1" si="835"/>
        <v>#N/A</v>
      </c>
      <c r="BA617" s="72" t="e">
        <f t="shared" ca="1" si="836"/>
        <v>#N/A</v>
      </c>
      <c r="BB617" s="72" t="e">
        <f t="shared" ca="1" si="837"/>
        <v>#N/A</v>
      </c>
      <c r="BC617" s="19" t="e">
        <f t="shared" ca="1" si="838"/>
        <v>#N/A</v>
      </c>
      <c r="BD617" s="19" t="e">
        <f t="shared" ca="1" si="839"/>
        <v>#N/A</v>
      </c>
      <c r="BE617" s="19" t="e">
        <f t="shared" ca="1" si="840"/>
        <v>#N/A</v>
      </c>
      <c r="BF617" s="19" t="e">
        <f t="shared" ca="1" si="841"/>
        <v>#N/A</v>
      </c>
      <c r="BG617" s="19" t="e">
        <f t="shared" ca="1" si="842"/>
        <v>#N/A</v>
      </c>
      <c r="BH617" s="19" t="e">
        <f t="shared" ca="1" si="843"/>
        <v>#N/A</v>
      </c>
      <c r="BI617" s="72" t="e">
        <f t="shared" ca="1" si="844"/>
        <v>#N/A</v>
      </c>
      <c r="BJ617" s="72" t="e">
        <f t="shared" ca="1" si="845"/>
        <v>#N/A</v>
      </c>
      <c r="BK617" s="72" t="e">
        <f t="shared" ca="1" si="846"/>
        <v>#N/A</v>
      </c>
      <c r="BL617" s="72" t="e">
        <f t="shared" ca="1" si="847"/>
        <v>#N/A</v>
      </c>
      <c r="BM617" s="72" t="e">
        <f t="shared" ca="1" si="848"/>
        <v>#N/A</v>
      </c>
      <c r="BN617" s="72" t="e">
        <f t="shared" ca="1" si="849"/>
        <v>#N/A</v>
      </c>
      <c r="BO617" s="72" t="e">
        <f t="shared" ca="1" si="850"/>
        <v>#N/A</v>
      </c>
      <c r="BP617" s="72" t="e">
        <f t="shared" ca="1" si="851"/>
        <v>#N/A</v>
      </c>
      <c r="BQ617" s="72" t="e">
        <f t="shared" ca="1" si="852"/>
        <v>#N/A</v>
      </c>
      <c r="BR617" s="72" t="e">
        <f t="shared" ca="1" si="853"/>
        <v>#N/A</v>
      </c>
      <c r="BS617" s="72" t="e">
        <f t="shared" ca="1" si="854"/>
        <v>#N/A</v>
      </c>
      <c r="BT617" s="72" t="e">
        <f t="shared" ca="1" si="855"/>
        <v>#N/A</v>
      </c>
      <c r="BU617" s="72" t="e">
        <f t="shared" ca="1" si="856"/>
        <v>#N/A</v>
      </c>
      <c r="BV617" s="72" t="e">
        <f t="shared" ca="1" si="857"/>
        <v>#N/A</v>
      </c>
    </row>
    <row r="618" spans="1:74">
      <c r="A618" s="13" t="e">
        <f ca="1">'MGRS to'!AO618</f>
        <v>#N/A</v>
      </c>
      <c r="B618" s="13" t="e">
        <f ca="1">'MGRS to'!AP618</f>
        <v>#N/A</v>
      </c>
      <c r="C618" s="19" t="e">
        <f t="shared" ca="1" si="786"/>
        <v>#N/A</v>
      </c>
      <c r="D618" s="19" t="e">
        <f t="shared" ca="1" si="787"/>
        <v>#N/A</v>
      </c>
      <c r="E618" s="19" t="e">
        <f t="shared" ca="1" si="788"/>
        <v>#N/A</v>
      </c>
      <c r="F618" s="19" t="e">
        <f t="shared" ca="1" si="789"/>
        <v>#N/A</v>
      </c>
      <c r="G618" s="19" t="e">
        <f t="shared" ca="1" si="790"/>
        <v>#N/A</v>
      </c>
      <c r="H618" s="19" t="e">
        <f t="shared" ca="1" si="791"/>
        <v>#N/A</v>
      </c>
      <c r="I618" s="19" t="e">
        <f t="shared" ca="1" si="792"/>
        <v>#N/A</v>
      </c>
      <c r="J618" s="19" t="e">
        <f t="shared" ca="1" si="793"/>
        <v>#N/A</v>
      </c>
      <c r="K618" s="19" t="e">
        <f t="shared" ca="1" si="794"/>
        <v>#N/A</v>
      </c>
      <c r="L618" s="19" t="e">
        <f t="shared" ca="1" si="795"/>
        <v>#N/A</v>
      </c>
      <c r="M618" s="19" t="e">
        <f t="shared" ca="1" si="796"/>
        <v>#N/A</v>
      </c>
      <c r="N618" s="19" t="e">
        <f t="shared" ca="1" si="797"/>
        <v>#N/A</v>
      </c>
      <c r="O618" s="19" t="e">
        <f t="shared" ca="1" si="798"/>
        <v>#N/A</v>
      </c>
      <c r="P618" s="72" t="e">
        <f t="shared" ca="1" si="799"/>
        <v>#N/A</v>
      </c>
      <c r="Q618" s="72" t="e">
        <f t="shared" ca="1" si="800"/>
        <v>#N/A</v>
      </c>
      <c r="R618" s="72" t="e">
        <f t="shared" ca="1" si="801"/>
        <v>#N/A</v>
      </c>
      <c r="S618" s="19" t="e">
        <f t="shared" ca="1" si="802"/>
        <v>#N/A</v>
      </c>
      <c r="T618" s="19" t="e">
        <f t="shared" ca="1" si="803"/>
        <v>#N/A</v>
      </c>
      <c r="U618" s="19" t="e">
        <f t="shared" ca="1" si="804"/>
        <v>#N/A</v>
      </c>
      <c r="V618" s="19" t="e">
        <f t="shared" ca="1" si="805"/>
        <v>#N/A</v>
      </c>
      <c r="W618" s="19" t="e">
        <f t="shared" ca="1" si="806"/>
        <v>#N/A</v>
      </c>
      <c r="X618" s="19" t="e">
        <f t="shared" ca="1" si="807"/>
        <v>#N/A</v>
      </c>
      <c r="Y618" s="72" t="e">
        <f t="shared" ca="1" si="808"/>
        <v>#N/A</v>
      </c>
      <c r="Z618" s="72" t="e">
        <f t="shared" ca="1" si="809"/>
        <v>#N/A</v>
      </c>
      <c r="AA618" s="72" t="e">
        <f t="shared" ca="1" si="810"/>
        <v>#N/A</v>
      </c>
      <c r="AB618" s="19" t="e">
        <f t="shared" ca="1" si="811"/>
        <v>#N/A</v>
      </c>
      <c r="AC618" s="19" t="e">
        <f t="shared" ca="1" si="812"/>
        <v>#N/A</v>
      </c>
      <c r="AD618" s="19" t="e">
        <f t="shared" ca="1" si="813"/>
        <v>#N/A</v>
      </c>
      <c r="AE618" s="19" t="e">
        <f t="shared" ca="1" si="814"/>
        <v>#N/A</v>
      </c>
      <c r="AF618" s="19" t="e">
        <f t="shared" ca="1" si="815"/>
        <v>#N/A</v>
      </c>
      <c r="AG618" s="19" t="e">
        <f t="shared" ca="1" si="816"/>
        <v>#N/A</v>
      </c>
      <c r="AH618" s="72" t="e">
        <f t="shared" ca="1" si="817"/>
        <v>#N/A</v>
      </c>
      <c r="AI618" s="72" t="e">
        <f t="shared" ca="1" si="818"/>
        <v>#N/A</v>
      </c>
      <c r="AJ618" s="72" t="e">
        <f t="shared" ca="1" si="819"/>
        <v>#N/A</v>
      </c>
      <c r="AK618" s="19" t="e">
        <f t="shared" ca="1" si="820"/>
        <v>#N/A</v>
      </c>
      <c r="AL618" s="19" t="e">
        <f t="shared" ca="1" si="821"/>
        <v>#N/A</v>
      </c>
      <c r="AM618" s="19" t="e">
        <f t="shared" ca="1" si="822"/>
        <v>#N/A</v>
      </c>
      <c r="AN618" s="19" t="e">
        <f t="shared" ca="1" si="823"/>
        <v>#N/A</v>
      </c>
      <c r="AO618" s="19" t="e">
        <f t="shared" ca="1" si="824"/>
        <v>#N/A</v>
      </c>
      <c r="AP618" s="19" t="e">
        <f t="shared" ca="1" si="825"/>
        <v>#N/A</v>
      </c>
      <c r="AQ618" s="72" t="e">
        <f t="shared" ca="1" si="826"/>
        <v>#N/A</v>
      </c>
      <c r="AR618" s="72" t="e">
        <f t="shared" ca="1" si="827"/>
        <v>#N/A</v>
      </c>
      <c r="AS618" s="72" t="e">
        <f t="shared" ca="1" si="828"/>
        <v>#N/A</v>
      </c>
      <c r="AT618" s="19" t="e">
        <f t="shared" ca="1" si="829"/>
        <v>#N/A</v>
      </c>
      <c r="AU618" s="19" t="e">
        <f t="shared" ca="1" si="830"/>
        <v>#N/A</v>
      </c>
      <c r="AV618" s="19" t="e">
        <f t="shared" ca="1" si="831"/>
        <v>#N/A</v>
      </c>
      <c r="AW618" s="19" t="e">
        <f t="shared" ca="1" si="832"/>
        <v>#N/A</v>
      </c>
      <c r="AX618" s="19" t="e">
        <f t="shared" ca="1" si="833"/>
        <v>#N/A</v>
      </c>
      <c r="AY618" s="19" t="e">
        <f t="shared" ca="1" si="834"/>
        <v>#N/A</v>
      </c>
      <c r="AZ618" s="72" t="e">
        <f t="shared" ca="1" si="835"/>
        <v>#N/A</v>
      </c>
      <c r="BA618" s="72" t="e">
        <f t="shared" ca="1" si="836"/>
        <v>#N/A</v>
      </c>
      <c r="BB618" s="72" t="e">
        <f t="shared" ca="1" si="837"/>
        <v>#N/A</v>
      </c>
      <c r="BC618" s="19" t="e">
        <f t="shared" ca="1" si="838"/>
        <v>#N/A</v>
      </c>
      <c r="BD618" s="19" t="e">
        <f t="shared" ca="1" si="839"/>
        <v>#N/A</v>
      </c>
      <c r="BE618" s="19" t="e">
        <f t="shared" ca="1" si="840"/>
        <v>#N/A</v>
      </c>
      <c r="BF618" s="19" t="e">
        <f t="shared" ca="1" si="841"/>
        <v>#N/A</v>
      </c>
      <c r="BG618" s="19" t="e">
        <f t="shared" ca="1" si="842"/>
        <v>#N/A</v>
      </c>
      <c r="BH618" s="19" t="e">
        <f t="shared" ca="1" si="843"/>
        <v>#N/A</v>
      </c>
      <c r="BI618" s="72" t="e">
        <f t="shared" ca="1" si="844"/>
        <v>#N/A</v>
      </c>
      <c r="BJ618" s="72" t="e">
        <f t="shared" ca="1" si="845"/>
        <v>#N/A</v>
      </c>
      <c r="BK618" s="72" t="e">
        <f t="shared" ca="1" si="846"/>
        <v>#N/A</v>
      </c>
      <c r="BL618" s="72" t="e">
        <f t="shared" ca="1" si="847"/>
        <v>#N/A</v>
      </c>
      <c r="BM618" s="72" t="e">
        <f t="shared" ca="1" si="848"/>
        <v>#N/A</v>
      </c>
      <c r="BN618" s="72" t="e">
        <f t="shared" ca="1" si="849"/>
        <v>#N/A</v>
      </c>
      <c r="BO618" s="72" t="e">
        <f t="shared" ca="1" si="850"/>
        <v>#N/A</v>
      </c>
      <c r="BP618" s="72" t="e">
        <f t="shared" ca="1" si="851"/>
        <v>#N/A</v>
      </c>
      <c r="BQ618" s="72" t="e">
        <f t="shared" ca="1" si="852"/>
        <v>#N/A</v>
      </c>
      <c r="BR618" s="72" t="e">
        <f t="shared" ca="1" si="853"/>
        <v>#N/A</v>
      </c>
      <c r="BS618" s="72" t="e">
        <f t="shared" ca="1" si="854"/>
        <v>#N/A</v>
      </c>
      <c r="BT618" s="72" t="e">
        <f t="shared" ca="1" si="855"/>
        <v>#N/A</v>
      </c>
      <c r="BU618" s="72" t="e">
        <f t="shared" ca="1" si="856"/>
        <v>#N/A</v>
      </c>
      <c r="BV618" s="72" t="e">
        <f t="shared" ca="1" si="857"/>
        <v>#N/A</v>
      </c>
    </row>
    <row r="619" spans="1:74">
      <c r="A619" s="13" t="e">
        <f ca="1">'MGRS to'!AO619</f>
        <v>#N/A</v>
      </c>
      <c r="B619" s="13" t="e">
        <f ca="1">'MGRS to'!AP619</f>
        <v>#N/A</v>
      </c>
      <c r="C619" s="19" t="e">
        <f t="shared" ca="1" si="786"/>
        <v>#N/A</v>
      </c>
      <c r="D619" s="19" t="e">
        <f t="shared" ca="1" si="787"/>
        <v>#N/A</v>
      </c>
      <c r="E619" s="19" t="e">
        <f t="shared" ca="1" si="788"/>
        <v>#N/A</v>
      </c>
      <c r="F619" s="19" t="e">
        <f t="shared" ca="1" si="789"/>
        <v>#N/A</v>
      </c>
      <c r="G619" s="19" t="e">
        <f t="shared" ca="1" si="790"/>
        <v>#N/A</v>
      </c>
      <c r="H619" s="19" t="e">
        <f t="shared" ca="1" si="791"/>
        <v>#N/A</v>
      </c>
      <c r="I619" s="19" t="e">
        <f t="shared" ca="1" si="792"/>
        <v>#N/A</v>
      </c>
      <c r="J619" s="19" t="e">
        <f t="shared" ca="1" si="793"/>
        <v>#N/A</v>
      </c>
      <c r="K619" s="19" t="e">
        <f t="shared" ca="1" si="794"/>
        <v>#N/A</v>
      </c>
      <c r="L619" s="19" t="e">
        <f t="shared" ca="1" si="795"/>
        <v>#N/A</v>
      </c>
      <c r="M619" s="19" t="e">
        <f t="shared" ca="1" si="796"/>
        <v>#N/A</v>
      </c>
      <c r="N619" s="19" t="e">
        <f t="shared" ca="1" si="797"/>
        <v>#N/A</v>
      </c>
      <c r="O619" s="19" t="e">
        <f t="shared" ca="1" si="798"/>
        <v>#N/A</v>
      </c>
      <c r="P619" s="72" t="e">
        <f t="shared" ca="1" si="799"/>
        <v>#N/A</v>
      </c>
      <c r="Q619" s="72" t="e">
        <f t="shared" ca="1" si="800"/>
        <v>#N/A</v>
      </c>
      <c r="R619" s="72" t="e">
        <f t="shared" ca="1" si="801"/>
        <v>#N/A</v>
      </c>
      <c r="S619" s="19" t="e">
        <f t="shared" ca="1" si="802"/>
        <v>#N/A</v>
      </c>
      <c r="T619" s="19" t="e">
        <f t="shared" ca="1" si="803"/>
        <v>#N/A</v>
      </c>
      <c r="U619" s="19" t="e">
        <f t="shared" ca="1" si="804"/>
        <v>#N/A</v>
      </c>
      <c r="V619" s="19" t="e">
        <f t="shared" ca="1" si="805"/>
        <v>#N/A</v>
      </c>
      <c r="W619" s="19" t="e">
        <f t="shared" ca="1" si="806"/>
        <v>#N/A</v>
      </c>
      <c r="X619" s="19" t="e">
        <f t="shared" ca="1" si="807"/>
        <v>#N/A</v>
      </c>
      <c r="Y619" s="72" t="e">
        <f t="shared" ca="1" si="808"/>
        <v>#N/A</v>
      </c>
      <c r="Z619" s="72" t="e">
        <f t="shared" ca="1" si="809"/>
        <v>#N/A</v>
      </c>
      <c r="AA619" s="72" t="e">
        <f t="shared" ca="1" si="810"/>
        <v>#N/A</v>
      </c>
      <c r="AB619" s="19" t="e">
        <f t="shared" ca="1" si="811"/>
        <v>#N/A</v>
      </c>
      <c r="AC619" s="19" t="e">
        <f t="shared" ca="1" si="812"/>
        <v>#N/A</v>
      </c>
      <c r="AD619" s="19" t="e">
        <f t="shared" ca="1" si="813"/>
        <v>#N/A</v>
      </c>
      <c r="AE619" s="19" t="e">
        <f t="shared" ca="1" si="814"/>
        <v>#N/A</v>
      </c>
      <c r="AF619" s="19" t="e">
        <f t="shared" ca="1" si="815"/>
        <v>#N/A</v>
      </c>
      <c r="AG619" s="19" t="e">
        <f t="shared" ca="1" si="816"/>
        <v>#N/A</v>
      </c>
      <c r="AH619" s="72" t="e">
        <f t="shared" ca="1" si="817"/>
        <v>#N/A</v>
      </c>
      <c r="AI619" s="72" t="e">
        <f t="shared" ca="1" si="818"/>
        <v>#N/A</v>
      </c>
      <c r="AJ619" s="72" t="e">
        <f t="shared" ca="1" si="819"/>
        <v>#N/A</v>
      </c>
      <c r="AK619" s="19" t="e">
        <f t="shared" ca="1" si="820"/>
        <v>#N/A</v>
      </c>
      <c r="AL619" s="19" t="e">
        <f t="shared" ca="1" si="821"/>
        <v>#N/A</v>
      </c>
      <c r="AM619" s="19" t="e">
        <f t="shared" ca="1" si="822"/>
        <v>#N/A</v>
      </c>
      <c r="AN619" s="19" t="e">
        <f t="shared" ca="1" si="823"/>
        <v>#N/A</v>
      </c>
      <c r="AO619" s="19" t="e">
        <f t="shared" ca="1" si="824"/>
        <v>#N/A</v>
      </c>
      <c r="AP619" s="19" t="e">
        <f t="shared" ca="1" si="825"/>
        <v>#N/A</v>
      </c>
      <c r="AQ619" s="72" t="e">
        <f t="shared" ca="1" si="826"/>
        <v>#N/A</v>
      </c>
      <c r="AR619" s="72" t="e">
        <f t="shared" ca="1" si="827"/>
        <v>#N/A</v>
      </c>
      <c r="AS619" s="72" t="e">
        <f t="shared" ca="1" si="828"/>
        <v>#N/A</v>
      </c>
      <c r="AT619" s="19" t="e">
        <f t="shared" ca="1" si="829"/>
        <v>#N/A</v>
      </c>
      <c r="AU619" s="19" t="e">
        <f t="shared" ca="1" si="830"/>
        <v>#N/A</v>
      </c>
      <c r="AV619" s="19" t="e">
        <f t="shared" ca="1" si="831"/>
        <v>#N/A</v>
      </c>
      <c r="AW619" s="19" t="e">
        <f t="shared" ca="1" si="832"/>
        <v>#N/A</v>
      </c>
      <c r="AX619" s="19" t="e">
        <f t="shared" ca="1" si="833"/>
        <v>#N/A</v>
      </c>
      <c r="AY619" s="19" t="e">
        <f t="shared" ca="1" si="834"/>
        <v>#N/A</v>
      </c>
      <c r="AZ619" s="72" t="e">
        <f t="shared" ca="1" si="835"/>
        <v>#N/A</v>
      </c>
      <c r="BA619" s="72" t="e">
        <f t="shared" ca="1" si="836"/>
        <v>#N/A</v>
      </c>
      <c r="BB619" s="72" t="e">
        <f t="shared" ca="1" si="837"/>
        <v>#N/A</v>
      </c>
      <c r="BC619" s="19" t="e">
        <f t="shared" ca="1" si="838"/>
        <v>#N/A</v>
      </c>
      <c r="BD619" s="19" t="e">
        <f t="shared" ca="1" si="839"/>
        <v>#N/A</v>
      </c>
      <c r="BE619" s="19" t="e">
        <f t="shared" ca="1" si="840"/>
        <v>#N/A</v>
      </c>
      <c r="BF619" s="19" t="e">
        <f t="shared" ca="1" si="841"/>
        <v>#N/A</v>
      </c>
      <c r="BG619" s="19" t="e">
        <f t="shared" ca="1" si="842"/>
        <v>#N/A</v>
      </c>
      <c r="BH619" s="19" t="e">
        <f t="shared" ca="1" si="843"/>
        <v>#N/A</v>
      </c>
      <c r="BI619" s="72" t="e">
        <f t="shared" ca="1" si="844"/>
        <v>#N/A</v>
      </c>
      <c r="BJ619" s="72" t="e">
        <f t="shared" ca="1" si="845"/>
        <v>#N/A</v>
      </c>
      <c r="BK619" s="72" t="e">
        <f t="shared" ca="1" si="846"/>
        <v>#N/A</v>
      </c>
      <c r="BL619" s="72" t="e">
        <f t="shared" ca="1" si="847"/>
        <v>#N/A</v>
      </c>
      <c r="BM619" s="72" t="e">
        <f t="shared" ca="1" si="848"/>
        <v>#N/A</v>
      </c>
      <c r="BN619" s="72" t="e">
        <f t="shared" ca="1" si="849"/>
        <v>#N/A</v>
      </c>
      <c r="BO619" s="72" t="e">
        <f t="shared" ca="1" si="850"/>
        <v>#N/A</v>
      </c>
      <c r="BP619" s="72" t="e">
        <f t="shared" ca="1" si="851"/>
        <v>#N/A</v>
      </c>
      <c r="BQ619" s="72" t="e">
        <f t="shared" ca="1" si="852"/>
        <v>#N/A</v>
      </c>
      <c r="BR619" s="72" t="e">
        <f t="shared" ca="1" si="853"/>
        <v>#N/A</v>
      </c>
      <c r="BS619" s="72" t="e">
        <f t="shared" ca="1" si="854"/>
        <v>#N/A</v>
      </c>
      <c r="BT619" s="72" t="e">
        <f t="shared" ca="1" si="855"/>
        <v>#N/A</v>
      </c>
      <c r="BU619" s="72" t="e">
        <f t="shared" ca="1" si="856"/>
        <v>#N/A</v>
      </c>
      <c r="BV619" s="72" t="e">
        <f t="shared" ca="1" si="857"/>
        <v>#N/A</v>
      </c>
    </row>
    <row r="620" spans="1:74">
      <c r="A620" s="13" t="e">
        <f ca="1">'MGRS to'!AO620</f>
        <v>#N/A</v>
      </c>
      <c r="B620" s="13" t="e">
        <f ca="1">'MGRS to'!AP620</f>
        <v>#N/A</v>
      </c>
      <c r="C620" s="19" t="e">
        <f t="shared" ca="1" si="786"/>
        <v>#N/A</v>
      </c>
      <c r="D620" s="19" t="e">
        <f t="shared" ca="1" si="787"/>
        <v>#N/A</v>
      </c>
      <c r="E620" s="19" t="e">
        <f t="shared" ca="1" si="788"/>
        <v>#N/A</v>
      </c>
      <c r="F620" s="19" t="e">
        <f t="shared" ca="1" si="789"/>
        <v>#N/A</v>
      </c>
      <c r="G620" s="19" t="e">
        <f t="shared" ca="1" si="790"/>
        <v>#N/A</v>
      </c>
      <c r="H620" s="19" t="e">
        <f t="shared" ca="1" si="791"/>
        <v>#N/A</v>
      </c>
      <c r="I620" s="19" t="e">
        <f t="shared" ca="1" si="792"/>
        <v>#N/A</v>
      </c>
      <c r="J620" s="19" t="e">
        <f t="shared" ca="1" si="793"/>
        <v>#N/A</v>
      </c>
      <c r="K620" s="19" t="e">
        <f t="shared" ca="1" si="794"/>
        <v>#N/A</v>
      </c>
      <c r="L620" s="19" t="e">
        <f t="shared" ca="1" si="795"/>
        <v>#N/A</v>
      </c>
      <c r="M620" s="19" t="e">
        <f t="shared" ca="1" si="796"/>
        <v>#N/A</v>
      </c>
      <c r="N620" s="19" t="e">
        <f t="shared" ca="1" si="797"/>
        <v>#N/A</v>
      </c>
      <c r="O620" s="19" t="e">
        <f t="shared" ca="1" si="798"/>
        <v>#N/A</v>
      </c>
      <c r="P620" s="72" t="e">
        <f t="shared" ca="1" si="799"/>
        <v>#N/A</v>
      </c>
      <c r="Q620" s="72" t="e">
        <f t="shared" ca="1" si="800"/>
        <v>#N/A</v>
      </c>
      <c r="R620" s="72" t="e">
        <f t="shared" ca="1" si="801"/>
        <v>#N/A</v>
      </c>
      <c r="S620" s="19" t="e">
        <f t="shared" ca="1" si="802"/>
        <v>#N/A</v>
      </c>
      <c r="T620" s="19" t="e">
        <f t="shared" ca="1" si="803"/>
        <v>#N/A</v>
      </c>
      <c r="U620" s="19" t="e">
        <f t="shared" ca="1" si="804"/>
        <v>#N/A</v>
      </c>
      <c r="V620" s="19" t="e">
        <f t="shared" ca="1" si="805"/>
        <v>#N/A</v>
      </c>
      <c r="W620" s="19" t="e">
        <f t="shared" ca="1" si="806"/>
        <v>#N/A</v>
      </c>
      <c r="X620" s="19" t="e">
        <f t="shared" ca="1" si="807"/>
        <v>#N/A</v>
      </c>
      <c r="Y620" s="72" t="e">
        <f t="shared" ca="1" si="808"/>
        <v>#N/A</v>
      </c>
      <c r="Z620" s="72" t="e">
        <f t="shared" ca="1" si="809"/>
        <v>#N/A</v>
      </c>
      <c r="AA620" s="72" t="e">
        <f t="shared" ca="1" si="810"/>
        <v>#N/A</v>
      </c>
      <c r="AB620" s="19" t="e">
        <f t="shared" ca="1" si="811"/>
        <v>#N/A</v>
      </c>
      <c r="AC620" s="19" t="e">
        <f t="shared" ca="1" si="812"/>
        <v>#N/A</v>
      </c>
      <c r="AD620" s="19" t="e">
        <f t="shared" ca="1" si="813"/>
        <v>#N/A</v>
      </c>
      <c r="AE620" s="19" t="e">
        <f t="shared" ca="1" si="814"/>
        <v>#N/A</v>
      </c>
      <c r="AF620" s="19" t="e">
        <f t="shared" ca="1" si="815"/>
        <v>#N/A</v>
      </c>
      <c r="AG620" s="19" t="e">
        <f t="shared" ca="1" si="816"/>
        <v>#N/A</v>
      </c>
      <c r="AH620" s="72" t="e">
        <f t="shared" ca="1" si="817"/>
        <v>#N/A</v>
      </c>
      <c r="AI620" s="72" t="e">
        <f t="shared" ca="1" si="818"/>
        <v>#N/A</v>
      </c>
      <c r="AJ620" s="72" t="e">
        <f t="shared" ca="1" si="819"/>
        <v>#N/A</v>
      </c>
      <c r="AK620" s="19" t="e">
        <f t="shared" ca="1" si="820"/>
        <v>#N/A</v>
      </c>
      <c r="AL620" s="19" t="e">
        <f t="shared" ca="1" si="821"/>
        <v>#N/A</v>
      </c>
      <c r="AM620" s="19" t="e">
        <f t="shared" ca="1" si="822"/>
        <v>#N/A</v>
      </c>
      <c r="AN620" s="19" t="e">
        <f t="shared" ca="1" si="823"/>
        <v>#N/A</v>
      </c>
      <c r="AO620" s="19" t="e">
        <f t="shared" ca="1" si="824"/>
        <v>#N/A</v>
      </c>
      <c r="AP620" s="19" t="e">
        <f t="shared" ca="1" si="825"/>
        <v>#N/A</v>
      </c>
      <c r="AQ620" s="72" t="e">
        <f t="shared" ca="1" si="826"/>
        <v>#N/A</v>
      </c>
      <c r="AR620" s="72" t="e">
        <f t="shared" ca="1" si="827"/>
        <v>#N/A</v>
      </c>
      <c r="AS620" s="72" t="e">
        <f t="shared" ca="1" si="828"/>
        <v>#N/A</v>
      </c>
      <c r="AT620" s="19" t="e">
        <f t="shared" ca="1" si="829"/>
        <v>#N/A</v>
      </c>
      <c r="AU620" s="19" t="e">
        <f t="shared" ca="1" si="830"/>
        <v>#N/A</v>
      </c>
      <c r="AV620" s="19" t="e">
        <f t="shared" ca="1" si="831"/>
        <v>#N/A</v>
      </c>
      <c r="AW620" s="19" t="e">
        <f t="shared" ca="1" si="832"/>
        <v>#N/A</v>
      </c>
      <c r="AX620" s="19" t="e">
        <f t="shared" ca="1" si="833"/>
        <v>#N/A</v>
      </c>
      <c r="AY620" s="19" t="e">
        <f t="shared" ca="1" si="834"/>
        <v>#N/A</v>
      </c>
      <c r="AZ620" s="72" t="e">
        <f t="shared" ca="1" si="835"/>
        <v>#N/A</v>
      </c>
      <c r="BA620" s="72" t="e">
        <f t="shared" ca="1" si="836"/>
        <v>#N/A</v>
      </c>
      <c r="BB620" s="72" t="e">
        <f t="shared" ca="1" si="837"/>
        <v>#N/A</v>
      </c>
      <c r="BC620" s="19" t="e">
        <f t="shared" ca="1" si="838"/>
        <v>#N/A</v>
      </c>
      <c r="BD620" s="19" t="e">
        <f t="shared" ca="1" si="839"/>
        <v>#N/A</v>
      </c>
      <c r="BE620" s="19" t="e">
        <f t="shared" ca="1" si="840"/>
        <v>#N/A</v>
      </c>
      <c r="BF620" s="19" t="e">
        <f t="shared" ca="1" si="841"/>
        <v>#N/A</v>
      </c>
      <c r="BG620" s="19" t="e">
        <f t="shared" ca="1" si="842"/>
        <v>#N/A</v>
      </c>
      <c r="BH620" s="19" t="e">
        <f t="shared" ca="1" si="843"/>
        <v>#N/A</v>
      </c>
      <c r="BI620" s="72" t="e">
        <f t="shared" ca="1" si="844"/>
        <v>#N/A</v>
      </c>
      <c r="BJ620" s="72" t="e">
        <f t="shared" ca="1" si="845"/>
        <v>#N/A</v>
      </c>
      <c r="BK620" s="72" t="e">
        <f t="shared" ca="1" si="846"/>
        <v>#N/A</v>
      </c>
      <c r="BL620" s="72" t="e">
        <f t="shared" ca="1" si="847"/>
        <v>#N/A</v>
      </c>
      <c r="BM620" s="72" t="e">
        <f t="shared" ca="1" si="848"/>
        <v>#N/A</v>
      </c>
      <c r="BN620" s="72" t="e">
        <f t="shared" ca="1" si="849"/>
        <v>#N/A</v>
      </c>
      <c r="BO620" s="72" t="e">
        <f t="shared" ca="1" si="850"/>
        <v>#N/A</v>
      </c>
      <c r="BP620" s="72" t="e">
        <f t="shared" ca="1" si="851"/>
        <v>#N/A</v>
      </c>
      <c r="BQ620" s="72" t="e">
        <f t="shared" ca="1" si="852"/>
        <v>#N/A</v>
      </c>
      <c r="BR620" s="72" t="e">
        <f t="shared" ca="1" si="853"/>
        <v>#N/A</v>
      </c>
      <c r="BS620" s="72" t="e">
        <f t="shared" ca="1" si="854"/>
        <v>#N/A</v>
      </c>
      <c r="BT620" s="72" t="e">
        <f t="shared" ca="1" si="855"/>
        <v>#N/A</v>
      </c>
      <c r="BU620" s="72" t="e">
        <f t="shared" ca="1" si="856"/>
        <v>#N/A</v>
      </c>
      <c r="BV620" s="72" t="e">
        <f t="shared" ca="1" si="857"/>
        <v>#N/A</v>
      </c>
    </row>
    <row r="621" spans="1:74">
      <c r="A621" s="13" t="e">
        <f ca="1">'MGRS to'!AO621</f>
        <v>#N/A</v>
      </c>
      <c r="B621" s="13" t="e">
        <f ca="1">'MGRS to'!AP621</f>
        <v>#N/A</v>
      </c>
      <c r="C621" s="19" t="e">
        <f t="shared" ca="1" si="786"/>
        <v>#N/A</v>
      </c>
      <c r="D621" s="19" t="e">
        <f t="shared" ca="1" si="787"/>
        <v>#N/A</v>
      </c>
      <c r="E621" s="19" t="e">
        <f t="shared" ca="1" si="788"/>
        <v>#N/A</v>
      </c>
      <c r="F621" s="19" t="e">
        <f t="shared" ca="1" si="789"/>
        <v>#N/A</v>
      </c>
      <c r="G621" s="19" t="e">
        <f t="shared" ca="1" si="790"/>
        <v>#N/A</v>
      </c>
      <c r="H621" s="19" t="e">
        <f t="shared" ca="1" si="791"/>
        <v>#N/A</v>
      </c>
      <c r="I621" s="19" t="e">
        <f t="shared" ca="1" si="792"/>
        <v>#N/A</v>
      </c>
      <c r="J621" s="19" t="e">
        <f t="shared" ca="1" si="793"/>
        <v>#N/A</v>
      </c>
      <c r="K621" s="19" t="e">
        <f t="shared" ca="1" si="794"/>
        <v>#N/A</v>
      </c>
      <c r="L621" s="19" t="e">
        <f t="shared" ca="1" si="795"/>
        <v>#N/A</v>
      </c>
      <c r="M621" s="19" t="e">
        <f t="shared" ca="1" si="796"/>
        <v>#N/A</v>
      </c>
      <c r="N621" s="19" t="e">
        <f t="shared" ca="1" si="797"/>
        <v>#N/A</v>
      </c>
      <c r="O621" s="19" t="e">
        <f t="shared" ca="1" si="798"/>
        <v>#N/A</v>
      </c>
      <c r="P621" s="72" t="e">
        <f t="shared" ca="1" si="799"/>
        <v>#N/A</v>
      </c>
      <c r="Q621" s="72" t="e">
        <f t="shared" ca="1" si="800"/>
        <v>#N/A</v>
      </c>
      <c r="R621" s="72" t="e">
        <f t="shared" ca="1" si="801"/>
        <v>#N/A</v>
      </c>
      <c r="S621" s="19" t="e">
        <f t="shared" ca="1" si="802"/>
        <v>#N/A</v>
      </c>
      <c r="T621" s="19" t="e">
        <f t="shared" ca="1" si="803"/>
        <v>#N/A</v>
      </c>
      <c r="U621" s="19" t="e">
        <f t="shared" ca="1" si="804"/>
        <v>#N/A</v>
      </c>
      <c r="V621" s="19" t="e">
        <f t="shared" ca="1" si="805"/>
        <v>#N/A</v>
      </c>
      <c r="W621" s="19" t="e">
        <f t="shared" ca="1" si="806"/>
        <v>#N/A</v>
      </c>
      <c r="X621" s="19" t="e">
        <f t="shared" ca="1" si="807"/>
        <v>#N/A</v>
      </c>
      <c r="Y621" s="72" t="e">
        <f t="shared" ca="1" si="808"/>
        <v>#N/A</v>
      </c>
      <c r="Z621" s="72" t="e">
        <f t="shared" ca="1" si="809"/>
        <v>#N/A</v>
      </c>
      <c r="AA621" s="72" t="e">
        <f t="shared" ca="1" si="810"/>
        <v>#N/A</v>
      </c>
      <c r="AB621" s="19" t="e">
        <f t="shared" ca="1" si="811"/>
        <v>#N/A</v>
      </c>
      <c r="AC621" s="19" t="e">
        <f t="shared" ca="1" si="812"/>
        <v>#N/A</v>
      </c>
      <c r="AD621" s="19" t="e">
        <f t="shared" ca="1" si="813"/>
        <v>#N/A</v>
      </c>
      <c r="AE621" s="19" t="e">
        <f t="shared" ca="1" si="814"/>
        <v>#N/A</v>
      </c>
      <c r="AF621" s="19" t="e">
        <f t="shared" ca="1" si="815"/>
        <v>#N/A</v>
      </c>
      <c r="AG621" s="19" t="e">
        <f t="shared" ca="1" si="816"/>
        <v>#N/A</v>
      </c>
      <c r="AH621" s="72" t="e">
        <f t="shared" ca="1" si="817"/>
        <v>#N/A</v>
      </c>
      <c r="AI621" s="72" t="e">
        <f t="shared" ca="1" si="818"/>
        <v>#N/A</v>
      </c>
      <c r="AJ621" s="72" t="e">
        <f t="shared" ca="1" si="819"/>
        <v>#N/A</v>
      </c>
      <c r="AK621" s="19" t="e">
        <f t="shared" ca="1" si="820"/>
        <v>#N/A</v>
      </c>
      <c r="AL621" s="19" t="e">
        <f t="shared" ca="1" si="821"/>
        <v>#N/A</v>
      </c>
      <c r="AM621" s="19" t="e">
        <f t="shared" ca="1" si="822"/>
        <v>#N/A</v>
      </c>
      <c r="AN621" s="19" t="e">
        <f t="shared" ca="1" si="823"/>
        <v>#N/A</v>
      </c>
      <c r="AO621" s="19" t="e">
        <f t="shared" ca="1" si="824"/>
        <v>#N/A</v>
      </c>
      <c r="AP621" s="19" t="e">
        <f t="shared" ca="1" si="825"/>
        <v>#N/A</v>
      </c>
      <c r="AQ621" s="72" t="e">
        <f t="shared" ca="1" si="826"/>
        <v>#N/A</v>
      </c>
      <c r="AR621" s="72" t="e">
        <f t="shared" ca="1" si="827"/>
        <v>#N/A</v>
      </c>
      <c r="AS621" s="72" t="e">
        <f t="shared" ca="1" si="828"/>
        <v>#N/A</v>
      </c>
      <c r="AT621" s="19" t="e">
        <f t="shared" ca="1" si="829"/>
        <v>#N/A</v>
      </c>
      <c r="AU621" s="19" t="e">
        <f t="shared" ca="1" si="830"/>
        <v>#N/A</v>
      </c>
      <c r="AV621" s="19" t="e">
        <f t="shared" ca="1" si="831"/>
        <v>#N/A</v>
      </c>
      <c r="AW621" s="19" t="e">
        <f t="shared" ca="1" si="832"/>
        <v>#N/A</v>
      </c>
      <c r="AX621" s="19" t="e">
        <f t="shared" ca="1" si="833"/>
        <v>#N/A</v>
      </c>
      <c r="AY621" s="19" t="e">
        <f t="shared" ca="1" si="834"/>
        <v>#N/A</v>
      </c>
      <c r="AZ621" s="72" t="e">
        <f t="shared" ca="1" si="835"/>
        <v>#N/A</v>
      </c>
      <c r="BA621" s="72" t="e">
        <f t="shared" ca="1" si="836"/>
        <v>#N/A</v>
      </c>
      <c r="BB621" s="72" t="e">
        <f t="shared" ca="1" si="837"/>
        <v>#N/A</v>
      </c>
      <c r="BC621" s="19" t="e">
        <f t="shared" ca="1" si="838"/>
        <v>#N/A</v>
      </c>
      <c r="BD621" s="19" t="e">
        <f t="shared" ca="1" si="839"/>
        <v>#N/A</v>
      </c>
      <c r="BE621" s="19" t="e">
        <f t="shared" ca="1" si="840"/>
        <v>#N/A</v>
      </c>
      <c r="BF621" s="19" t="e">
        <f t="shared" ca="1" si="841"/>
        <v>#N/A</v>
      </c>
      <c r="BG621" s="19" t="e">
        <f t="shared" ca="1" si="842"/>
        <v>#N/A</v>
      </c>
      <c r="BH621" s="19" t="e">
        <f t="shared" ca="1" si="843"/>
        <v>#N/A</v>
      </c>
      <c r="BI621" s="72" t="e">
        <f t="shared" ca="1" si="844"/>
        <v>#N/A</v>
      </c>
      <c r="BJ621" s="72" t="e">
        <f t="shared" ca="1" si="845"/>
        <v>#N/A</v>
      </c>
      <c r="BK621" s="72" t="e">
        <f t="shared" ca="1" si="846"/>
        <v>#N/A</v>
      </c>
      <c r="BL621" s="72" t="e">
        <f t="shared" ca="1" si="847"/>
        <v>#N/A</v>
      </c>
      <c r="BM621" s="72" t="e">
        <f t="shared" ca="1" si="848"/>
        <v>#N/A</v>
      </c>
      <c r="BN621" s="72" t="e">
        <f t="shared" ca="1" si="849"/>
        <v>#N/A</v>
      </c>
      <c r="BO621" s="72" t="e">
        <f t="shared" ca="1" si="850"/>
        <v>#N/A</v>
      </c>
      <c r="BP621" s="72" t="e">
        <f t="shared" ca="1" si="851"/>
        <v>#N/A</v>
      </c>
      <c r="BQ621" s="72" t="e">
        <f t="shared" ca="1" si="852"/>
        <v>#N/A</v>
      </c>
      <c r="BR621" s="72" t="e">
        <f t="shared" ca="1" si="853"/>
        <v>#N/A</v>
      </c>
      <c r="BS621" s="72" t="e">
        <f t="shared" ca="1" si="854"/>
        <v>#N/A</v>
      </c>
      <c r="BT621" s="72" t="e">
        <f t="shared" ca="1" si="855"/>
        <v>#N/A</v>
      </c>
      <c r="BU621" s="72" t="e">
        <f t="shared" ca="1" si="856"/>
        <v>#N/A</v>
      </c>
      <c r="BV621" s="72" t="e">
        <f t="shared" ca="1" si="857"/>
        <v>#N/A</v>
      </c>
    </row>
    <row r="622" spans="1:74">
      <c r="A622" s="13" t="e">
        <f ca="1">'MGRS to'!AO622</f>
        <v>#N/A</v>
      </c>
      <c r="B622" s="13" t="e">
        <f ca="1">'MGRS to'!AP622</f>
        <v>#N/A</v>
      </c>
      <c r="C622" s="19" t="e">
        <f t="shared" ca="1" si="786"/>
        <v>#N/A</v>
      </c>
      <c r="D622" s="19" t="e">
        <f t="shared" ca="1" si="787"/>
        <v>#N/A</v>
      </c>
      <c r="E622" s="19" t="e">
        <f t="shared" ca="1" si="788"/>
        <v>#N/A</v>
      </c>
      <c r="F622" s="19" t="e">
        <f t="shared" ca="1" si="789"/>
        <v>#N/A</v>
      </c>
      <c r="G622" s="19" t="e">
        <f t="shared" ca="1" si="790"/>
        <v>#N/A</v>
      </c>
      <c r="H622" s="19" t="e">
        <f t="shared" ca="1" si="791"/>
        <v>#N/A</v>
      </c>
      <c r="I622" s="19" t="e">
        <f t="shared" ca="1" si="792"/>
        <v>#N/A</v>
      </c>
      <c r="J622" s="19" t="e">
        <f t="shared" ca="1" si="793"/>
        <v>#N/A</v>
      </c>
      <c r="K622" s="19" t="e">
        <f t="shared" ca="1" si="794"/>
        <v>#N/A</v>
      </c>
      <c r="L622" s="19" t="e">
        <f t="shared" ca="1" si="795"/>
        <v>#N/A</v>
      </c>
      <c r="M622" s="19" t="e">
        <f t="shared" ca="1" si="796"/>
        <v>#N/A</v>
      </c>
      <c r="N622" s="19" t="e">
        <f t="shared" ca="1" si="797"/>
        <v>#N/A</v>
      </c>
      <c r="O622" s="19" t="e">
        <f t="shared" ca="1" si="798"/>
        <v>#N/A</v>
      </c>
      <c r="P622" s="72" t="e">
        <f t="shared" ca="1" si="799"/>
        <v>#N/A</v>
      </c>
      <c r="Q622" s="72" t="e">
        <f t="shared" ca="1" si="800"/>
        <v>#N/A</v>
      </c>
      <c r="R622" s="72" t="e">
        <f t="shared" ca="1" si="801"/>
        <v>#N/A</v>
      </c>
      <c r="S622" s="19" t="e">
        <f t="shared" ca="1" si="802"/>
        <v>#N/A</v>
      </c>
      <c r="T622" s="19" t="e">
        <f t="shared" ca="1" si="803"/>
        <v>#N/A</v>
      </c>
      <c r="U622" s="19" t="e">
        <f t="shared" ca="1" si="804"/>
        <v>#N/A</v>
      </c>
      <c r="V622" s="19" t="e">
        <f t="shared" ca="1" si="805"/>
        <v>#N/A</v>
      </c>
      <c r="W622" s="19" t="e">
        <f t="shared" ca="1" si="806"/>
        <v>#N/A</v>
      </c>
      <c r="X622" s="19" t="e">
        <f t="shared" ca="1" si="807"/>
        <v>#N/A</v>
      </c>
      <c r="Y622" s="72" t="e">
        <f t="shared" ca="1" si="808"/>
        <v>#N/A</v>
      </c>
      <c r="Z622" s="72" t="e">
        <f t="shared" ca="1" si="809"/>
        <v>#N/A</v>
      </c>
      <c r="AA622" s="72" t="e">
        <f t="shared" ca="1" si="810"/>
        <v>#N/A</v>
      </c>
      <c r="AB622" s="19" t="e">
        <f t="shared" ca="1" si="811"/>
        <v>#N/A</v>
      </c>
      <c r="AC622" s="19" t="e">
        <f t="shared" ca="1" si="812"/>
        <v>#N/A</v>
      </c>
      <c r="AD622" s="19" t="e">
        <f t="shared" ca="1" si="813"/>
        <v>#N/A</v>
      </c>
      <c r="AE622" s="19" t="e">
        <f t="shared" ca="1" si="814"/>
        <v>#N/A</v>
      </c>
      <c r="AF622" s="19" t="e">
        <f t="shared" ca="1" si="815"/>
        <v>#N/A</v>
      </c>
      <c r="AG622" s="19" t="e">
        <f t="shared" ca="1" si="816"/>
        <v>#N/A</v>
      </c>
      <c r="AH622" s="72" t="e">
        <f t="shared" ca="1" si="817"/>
        <v>#N/A</v>
      </c>
      <c r="AI622" s="72" t="e">
        <f t="shared" ca="1" si="818"/>
        <v>#N/A</v>
      </c>
      <c r="AJ622" s="72" t="e">
        <f t="shared" ca="1" si="819"/>
        <v>#N/A</v>
      </c>
      <c r="AK622" s="19" t="e">
        <f t="shared" ca="1" si="820"/>
        <v>#N/A</v>
      </c>
      <c r="AL622" s="19" t="e">
        <f t="shared" ca="1" si="821"/>
        <v>#N/A</v>
      </c>
      <c r="AM622" s="19" t="e">
        <f t="shared" ca="1" si="822"/>
        <v>#N/A</v>
      </c>
      <c r="AN622" s="19" t="e">
        <f t="shared" ca="1" si="823"/>
        <v>#N/A</v>
      </c>
      <c r="AO622" s="19" t="e">
        <f t="shared" ca="1" si="824"/>
        <v>#N/A</v>
      </c>
      <c r="AP622" s="19" t="e">
        <f t="shared" ca="1" si="825"/>
        <v>#N/A</v>
      </c>
      <c r="AQ622" s="72" t="e">
        <f t="shared" ca="1" si="826"/>
        <v>#N/A</v>
      </c>
      <c r="AR622" s="72" t="e">
        <f t="shared" ca="1" si="827"/>
        <v>#N/A</v>
      </c>
      <c r="AS622" s="72" t="e">
        <f t="shared" ca="1" si="828"/>
        <v>#N/A</v>
      </c>
      <c r="AT622" s="19" t="e">
        <f t="shared" ca="1" si="829"/>
        <v>#N/A</v>
      </c>
      <c r="AU622" s="19" t="e">
        <f t="shared" ca="1" si="830"/>
        <v>#N/A</v>
      </c>
      <c r="AV622" s="19" t="e">
        <f t="shared" ca="1" si="831"/>
        <v>#N/A</v>
      </c>
      <c r="AW622" s="19" t="e">
        <f t="shared" ca="1" si="832"/>
        <v>#N/A</v>
      </c>
      <c r="AX622" s="19" t="e">
        <f t="shared" ca="1" si="833"/>
        <v>#N/A</v>
      </c>
      <c r="AY622" s="19" t="e">
        <f t="shared" ca="1" si="834"/>
        <v>#N/A</v>
      </c>
      <c r="AZ622" s="72" t="e">
        <f t="shared" ca="1" si="835"/>
        <v>#N/A</v>
      </c>
      <c r="BA622" s="72" t="e">
        <f t="shared" ca="1" si="836"/>
        <v>#N/A</v>
      </c>
      <c r="BB622" s="72" t="e">
        <f t="shared" ca="1" si="837"/>
        <v>#N/A</v>
      </c>
      <c r="BC622" s="19" t="e">
        <f t="shared" ca="1" si="838"/>
        <v>#N/A</v>
      </c>
      <c r="BD622" s="19" t="e">
        <f t="shared" ca="1" si="839"/>
        <v>#N/A</v>
      </c>
      <c r="BE622" s="19" t="e">
        <f t="shared" ca="1" si="840"/>
        <v>#N/A</v>
      </c>
      <c r="BF622" s="19" t="e">
        <f t="shared" ca="1" si="841"/>
        <v>#N/A</v>
      </c>
      <c r="BG622" s="19" t="e">
        <f t="shared" ca="1" si="842"/>
        <v>#N/A</v>
      </c>
      <c r="BH622" s="19" t="e">
        <f t="shared" ca="1" si="843"/>
        <v>#N/A</v>
      </c>
      <c r="BI622" s="72" t="e">
        <f t="shared" ca="1" si="844"/>
        <v>#N/A</v>
      </c>
      <c r="BJ622" s="72" t="e">
        <f t="shared" ca="1" si="845"/>
        <v>#N/A</v>
      </c>
      <c r="BK622" s="72" t="e">
        <f t="shared" ca="1" si="846"/>
        <v>#N/A</v>
      </c>
      <c r="BL622" s="72" t="e">
        <f t="shared" ca="1" si="847"/>
        <v>#N/A</v>
      </c>
      <c r="BM622" s="72" t="e">
        <f t="shared" ca="1" si="848"/>
        <v>#N/A</v>
      </c>
      <c r="BN622" s="72" t="e">
        <f t="shared" ca="1" si="849"/>
        <v>#N/A</v>
      </c>
      <c r="BO622" s="72" t="e">
        <f t="shared" ca="1" si="850"/>
        <v>#N/A</v>
      </c>
      <c r="BP622" s="72" t="e">
        <f t="shared" ca="1" si="851"/>
        <v>#N/A</v>
      </c>
      <c r="BQ622" s="72" t="e">
        <f t="shared" ca="1" si="852"/>
        <v>#N/A</v>
      </c>
      <c r="BR622" s="72" t="e">
        <f t="shared" ca="1" si="853"/>
        <v>#N/A</v>
      </c>
      <c r="BS622" s="72" t="e">
        <f t="shared" ca="1" si="854"/>
        <v>#N/A</v>
      </c>
      <c r="BT622" s="72" t="e">
        <f t="shared" ca="1" si="855"/>
        <v>#N/A</v>
      </c>
      <c r="BU622" s="72" t="e">
        <f t="shared" ca="1" si="856"/>
        <v>#N/A</v>
      </c>
      <c r="BV622" s="72" t="e">
        <f t="shared" ca="1" si="857"/>
        <v>#N/A</v>
      </c>
    </row>
    <row r="623" spans="1:74">
      <c r="A623" s="13" t="e">
        <f ca="1">'MGRS to'!AO623</f>
        <v>#N/A</v>
      </c>
      <c r="B623" s="13" t="e">
        <f ca="1">'MGRS to'!AP623</f>
        <v>#N/A</v>
      </c>
      <c r="C623" s="19" t="e">
        <f t="shared" ca="1" si="786"/>
        <v>#N/A</v>
      </c>
      <c r="D623" s="19" t="e">
        <f t="shared" ca="1" si="787"/>
        <v>#N/A</v>
      </c>
      <c r="E623" s="19" t="e">
        <f t="shared" ca="1" si="788"/>
        <v>#N/A</v>
      </c>
      <c r="F623" s="19" t="e">
        <f t="shared" ca="1" si="789"/>
        <v>#N/A</v>
      </c>
      <c r="G623" s="19" t="e">
        <f t="shared" ca="1" si="790"/>
        <v>#N/A</v>
      </c>
      <c r="H623" s="19" t="e">
        <f t="shared" ca="1" si="791"/>
        <v>#N/A</v>
      </c>
      <c r="I623" s="19" t="e">
        <f t="shared" ca="1" si="792"/>
        <v>#N/A</v>
      </c>
      <c r="J623" s="19" t="e">
        <f t="shared" ca="1" si="793"/>
        <v>#N/A</v>
      </c>
      <c r="K623" s="19" t="e">
        <f t="shared" ca="1" si="794"/>
        <v>#N/A</v>
      </c>
      <c r="L623" s="19" t="e">
        <f t="shared" ca="1" si="795"/>
        <v>#N/A</v>
      </c>
      <c r="M623" s="19" t="e">
        <f t="shared" ca="1" si="796"/>
        <v>#N/A</v>
      </c>
      <c r="N623" s="19" t="e">
        <f t="shared" ca="1" si="797"/>
        <v>#N/A</v>
      </c>
      <c r="O623" s="19" t="e">
        <f t="shared" ca="1" si="798"/>
        <v>#N/A</v>
      </c>
      <c r="P623" s="72" t="e">
        <f t="shared" ca="1" si="799"/>
        <v>#N/A</v>
      </c>
      <c r="Q623" s="72" t="e">
        <f t="shared" ca="1" si="800"/>
        <v>#N/A</v>
      </c>
      <c r="R623" s="72" t="e">
        <f t="shared" ca="1" si="801"/>
        <v>#N/A</v>
      </c>
      <c r="S623" s="19" t="e">
        <f t="shared" ca="1" si="802"/>
        <v>#N/A</v>
      </c>
      <c r="T623" s="19" t="e">
        <f t="shared" ca="1" si="803"/>
        <v>#N/A</v>
      </c>
      <c r="U623" s="19" t="e">
        <f t="shared" ca="1" si="804"/>
        <v>#N/A</v>
      </c>
      <c r="V623" s="19" t="e">
        <f t="shared" ca="1" si="805"/>
        <v>#N/A</v>
      </c>
      <c r="W623" s="19" t="e">
        <f t="shared" ca="1" si="806"/>
        <v>#N/A</v>
      </c>
      <c r="X623" s="19" t="e">
        <f t="shared" ca="1" si="807"/>
        <v>#N/A</v>
      </c>
      <c r="Y623" s="72" t="e">
        <f t="shared" ca="1" si="808"/>
        <v>#N/A</v>
      </c>
      <c r="Z623" s="72" t="e">
        <f t="shared" ca="1" si="809"/>
        <v>#N/A</v>
      </c>
      <c r="AA623" s="72" t="e">
        <f t="shared" ca="1" si="810"/>
        <v>#N/A</v>
      </c>
      <c r="AB623" s="19" t="e">
        <f t="shared" ca="1" si="811"/>
        <v>#N/A</v>
      </c>
      <c r="AC623" s="19" t="e">
        <f t="shared" ca="1" si="812"/>
        <v>#N/A</v>
      </c>
      <c r="AD623" s="19" t="e">
        <f t="shared" ca="1" si="813"/>
        <v>#N/A</v>
      </c>
      <c r="AE623" s="19" t="e">
        <f t="shared" ca="1" si="814"/>
        <v>#N/A</v>
      </c>
      <c r="AF623" s="19" t="e">
        <f t="shared" ca="1" si="815"/>
        <v>#N/A</v>
      </c>
      <c r="AG623" s="19" t="e">
        <f t="shared" ca="1" si="816"/>
        <v>#N/A</v>
      </c>
      <c r="AH623" s="72" t="e">
        <f t="shared" ca="1" si="817"/>
        <v>#N/A</v>
      </c>
      <c r="AI623" s="72" t="e">
        <f t="shared" ca="1" si="818"/>
        <v>#N/A</v>
      </c>
      <c r="AJ623" s="72" t="e">
        <f t="shared" ca="1" si="819"/>
        <v>#N/A</v>
      </c>
      <c r="AK623" s="19" t="e">
        <f t="shared" ca="1" si="820"/>
        <v>#N/A</v>
      </c>
      <c r="AL623" s="19" t="e">
        <f t="shared" ca="1" si="821"/>
        <v>#N/A</v>
      </c>
      <c r="AM623" s="19" t="e">
        <f t="shared" ca="1" si="822"/>
        <v>#N/A</v>
      </c>
      <c r="AN623" s="19" t="e">
        <f t="shared" ca="1" si="823"/>
        <v>#N/A</v>
      </c>
      <c r="AO623" s="19" t="e">
        <f t="shared" ca="1" si="824"/>
        <v>#N/A</v>
      </c>
      <c r="AP623" s="19" t="e">
        <f t="shared" ca="1" si="825"/>
        <v>#N/A</v>
      </c>
      <c r="AQ623" s="72" t="e">
        <f t="shared" ca="1" si="826"/>
        <v>#N/A</v>
      </c>
      <c r="AR623" s="72" t="e">
        <f t="shared" ca="1" si="827"/>
        <v>#N/A</v>
      </c>
      <c r="AS623" s="72" t="e">
        <f t="shared" ca="1" si="828"/>
        <v>#N/A</v>
      </c>
      <c r="AT623" s="19" t="e">
        <f t="shared" ca="1" si="829"/>
        <v>#N/A</v>
      </c>
      <c r="AU623" s="19" t="e">
        <f t="shared" ca="1" si="830"/>
        <v>#N/A</v>
      </c>
      <c r="AV623" s="19" t="e">
        <f t="shared" ca="1" si="831"/>
        <v>#N/A</v>
      </c>
      <c r="AW623" s="19" t="e">
        <f t="shared" ca="1" si="832"/>
        <v>#N/A</v>
      </c>
      <c r="AX623" s="19" t="e">
        <f t="shared" ca="1" si="833"/>
        <v>#N/A</v>
      </c>
      <c r="AY623" s="19" t="e">
        <f t="shared" ca="1" si="834"/>
        <v>#N/A</v>
      </c>
      <c r="AZ623" s="72" t="e">
        <f t="shared" ca="1" si="835"/>
        <v>#N/A</v>
      </c>
      <c r="BA623" s="72" t="e">
        <f t="shared" ca="1" si="836"/>
        <v>#N/A</v>
      </c>
      <c r="BB623" s="72" t="e">
        <f t="shared" ca="1" si="837"/>
        <v>#N/A</v>
      </c>
      <c r="BC623" s="19" t="e">
        <f t="shared" ca="1" si="838"/>
        <v>#N/A</v>
      </c>
      <c r="BD623" s="19" t="e">
        <f t="shared" ca="1" si="839"/>
        <v>#N/A</v>
      </c>
      <c r="BE623" s="19" t="e">
        <f t="shared" ca="1" si="840"/>
        <v>#N/A</v>
      </c>
      <c r="BF623" s="19" t="e">
        <f t="shared" ca="1" si="841"/>
        <v>#N/A</v>
      </c>
      <c r="BG623" s="19" t="e">
        <f t="shared" ca="1" si="842"/>
        <v>#N/A</v>
      </c>
      <c r="BH623" s="19" t="e">
        <f t="shared" ca="1" si="843"/>
        <v>#N/A</v>
      </c>
      <c r="BI623" s="72" t="e">
        <f t="shared" ca="1" si="844"/>
        <v>#N/A</v>
      </c>
      <c r="BJ623" s="72" t="e">
        <f t="shared" ca="1" si="845"/>
        <v>#N/A</v>
      </c>
      <c r="BK623" s="72" t="e">
        <f t="shared" ca="1" si="846"/>
        <v>#N/A</v>
      </c>
      <c r="BL623" s="72" t="e">
        <f t="shared" ca="1" si="847"/>
        <v>#N/A</v>
      </c>
      <c r="BM623" s="72" t="e">
        <f t="shared" ca="1" si="848"/>
        <v>#N/A</v>
      </c>
      <c r="BN623" s="72" t="e">
        <f t="shared" ca="1" si="849"/>
        <v>#N/A</v>
      </c>
      <c r="BO623" s="72" t="e">
        <f t="shared" ca="1" si="850"/>
        <v>#N/A</v>
      </c>
      <c r="BP623" s="72" t="e">
        <f t="shared" ca="1" si="851"/>
        <v>#N/A</v>
      </c>
      <c r="BQ623" s="72" t="e">
        <f t="shared" ca="1" si="852"/>
        <v>#N/A</v>
      </c>
      <c r="BR623" s="72" t="e">
        <f t="shared" ca="1" si="853"/>
        <v>#N/A</v>
      </c>
      <c r="BS623" s="72" t="e">
        <f t="shared" ca="1" si="854"/>
        <v>#N/A</v>
      </c>
      <c r="BT623" s="72" t="e">
        <f t="shared" ca="1" si="855"/>
        <v>#N/A</v>
      </c>
      <c r="BU623" s="72" t="e">
        <f t="shared" ca="1" si="856"/>
        <v>#N/A</v>
      </c>
      <c r="BV623" s="72" t="e">
        <f t="shared" ca="1" si="857"/>
        <v>#N/A</v>
      </c>
    </row>
    <row r="624" spans="1:74">
      <c r="A624" s="13" t="e">
        <f ca="1">'MGRS to'!AO624</f>
        <v>#N/A</v>
      </c>
      <c r="B624" s="13" t="e">
        <f ca="1">'MGRS to'!AP624</f>
        <v>#N/A</v>
      </c>
      <c r="C624" s="19" t="e">
        <f t="shared" ca="1" si="786"/>
        <v>#N/A</v>
      </c>
      <c r="D624" s="19" t="e">
        <f t="shared" ca="1" si="787"/>
        <v>#N/A</v>
      </c>
      <c r="E624" s="19" t="e">
        <f t="shared" ca="1" si="788"/>
        <v>#N/A</v>
      </c>
      <c r="F624" s="19" t="e">
        <f t="shared" ca="1" si="789"/>
        <v>#N/A</v>
      </c>
      <c r="G624" s="19" t="e">
        <f t="shared" ca="1" si="790"/>
        <v>#N/A</v>
      </c>
      <c r="H624" s="19" t="e">
        <f t="shared" ca="1" si="791"/>
        <v>#N/A</v>
      </c>
      <c r="I624" s="19" t="e">
        <f t="shared" ca="1" si="792"/>
        <v>#N/A</v>
      </c>
      <c r="J624" s="19" t="e">
        <f t="shared" ca="1" si="793"/>
        <v>#N/A</v>
      </c>
      <c r="K624" s="19" t="e">
        <f t="shared" ca="1" si="794"/>
        <v>#N/A</v>
      </c>
      <c r="L624" s="19" t="e">
        <f t="shared" ca="1" si="795"/>
        <v>#N/A</v>
      </c>
      <c r="M624" s="19" t="e">
        <f t="shared" ca="1" si="796"/>
        <v>#N/A</v>
      </c>
      <c r="N624" s="19" t="e">
        <f t="shared" ca="1" si="797"/>
        <v>#N/A</v>
      </c>
      <c r="O624" s="19" t="e">
        <f t="shared" ca="1" si="798"/>
        <v>#N/A</v>
      </c>
      <c r="P624" s="72" t="e">
        <f t="shared" ca="1" si="799"/>
        <v>#N/A</v>
      </c>
      <c r="Q624" s="72" t="e">
        <f t="shared" ca="1" si="800"/>
        <v>#N/A</v>
      </c>
      <c r="R624" s="72" t="e">
        <f t="shared" ca="1" si="801"/>
        <v>#N/A</v>
      </c>
      <c r="S624" s="19" t="e">
        <f t="shared" ca="1" si="802"/>
        <v>#N/A</v>
      </c>
      <c r="T624" s="19" t="e">
        <f t="shared" ca="1" si="803"/>
        <v>#N/A</v>
      </c>
      <c r="U624" s="19" t="e">
        <f t="shared" ca="1" si="804"/>
        <v>#N/A</v>
      </c>
      <c r="V624" s="19" t="e">
        <f t="shared" ca="1" si="805"/>
        <v>#N/A</v>
      </c>
      <c r="W624" s="19" t="e">
        <f t="shared" ca="1" si="806"/>
        <v>#N/A</v>
      </c>
      <c r="X624" s="19" t="e">
        <f t="shared" ca="1" si="807"/>
        <v>#N/A</v>
      </c>
      <c r="Y624" s="72" t="e">
        <f t="shared" ca="1" si="808"/>
        <v>#N/A</v>
      </c>
      <c r="Z624" s="72" t="e">
        <f t="shared" ca="1" si="809"/>
        <v>#N/A</v>
      </c>
      <c r="AA624" s="72" t="e">
        <f t="shared" ca="1" si="810"/>
        <v>#N/A</v>
      </c>
      <c r="AB624" s="19" t="e">
        <f t="shared" ca="1" si="811"/>
        <v>#N/A</v>
      </c>
      <c r="AC624" s="19" t="e">
        <f t="shared" ca="1" si="812"/>
        <v>#N/A</v>
      </c>
      <c r="AD624" s="19" t="e">
        <f t="shared" ca="1" si="813"/>
        <v>#N/A</v>
      </c>
      <c r="AE624" s="19" t="e">
        <f t="shared" ca="1" si="814"/>
        <v>#N/A</v>
      </c>
      <c r="AF624" s="19" t="e">
        <f t="shared" ca="1" si="815"/>
        <v>#N/A</v>
      </c>
      <c r="AG624" s="19" t="e">
        <f t="shared" ca="1" si="816"/>
        <v>#N/A</v>
      </c>
      <c r="AH624" s="72" t="e">
        <f t="shared" ca="1" si="817"/>
        <v>#N/A</v>
      </c>
      <c r="AI624" s="72" t="e">
        <f t="shared" ca="1" si="818"/>
        <v>#N/A</v>
      </c>
      <c r="AJ624" s="72" t="e">
        <f t="shared" ca="1" si="819"/>
        <v>#N/A</v>
      </c>
      <c r="AK624" s="19" t="e">
        <f t="shared" ca="1" si="820"/>
        <v>#N/A</v>
      </c>
      <c r="AL624" s="19" t="e">
        <f t="shared" ca="1" si="821"/>
        <v>#N/A</v>
      </c>
      <c r="AM624" s="19" t="e">
        <f t="shared" ca="1" si="822"/>
        <v>#N/A</v>
      </c>
      <c r="AN624" s="19" t="e">
        <f t="shared" ca="1" si="823"/>
        <v>#N/A</v>
      </c>
      <c r="AO624" s="19" t="e">
        <f t="shared" ca="1" si="824"/>
        <v>#N/A</v>
      </c>
      <c r="AP624" s="19" t="e">
        <f t="shared" ca="1" si="825"/>
        <v>#N/A</v>
      </c>
      <c r="AQ624" s="72" t="e">
        <f t="shared" ca="1" si="826"/>
        <v>#N/A</v>
      </c>
      <c r="AR624" s="72" t="e">
        <f t="shared" ca="1" si="827"/>
        <v>#N/A</v>
      </c>
      <c r="AS624" s="72" t="e">
        <f t="shared" ca="1" si="828"/>
        <v>#N/A</v>
      </c>
      <c r="AT624" s="19" t="e">
        <f t="shared" ca="1" si="829"/>
        <v>#N/A</v>
      </c>
      <c r="AU624" s="19" t="e">
        <f t="shared" ca="1" si="830"/>
        <v>#N/A</v>
      </c>
      <c r="AV624" s="19" t="e">
        <f t="shared" ca="1" si="831"/>
        <v>#N/A</v>
      </c>
      <c r="AW624" s="19" t="e">
        <f t="shared" ca="1" si="832"/>
        <v>#N/A</v>
      </c>
      <c r="AX624" s="19" t="e">
        <f t="shared" ca="1" si="833"/>
        <v>#N/A</v>
      </c>
      <c r="AY624" s="19" t="e">
        <f t="shared" ca="1" si="834"/>
        <v>#N/A</v>
      </c>
      <c r="AZ624" s="72" t="e">
        <f t="shared" ca="1" si="835"/>
        <v>#N/A</v>
      </c>
      <c r="BA624" s="72" t="e">
        <f t="shared" ca="1" si="836"/>
        <v>#N/A</v>
      </c>
      <c r="BB624" s="72" t="e">
        <f t="shared" ca="1" si="837"/>
        <v>#N/A</v>
      </c>
      <c r="BC624" s="19" t="e">
        <f t="shared" ca="1" si="838"/>
        <v>#N/A</v>
      </c>
      <c r="BD624" s="19" t="e">
        <f t="shared" ca="1" si="839"/>
        <v>#N/A</v>
      </c>
      <c r="BE624" s="19" t="e">
        <f t="shared" ca="1" si="840"/>
        <v>#N/A</v>
      </c>
      <c r="BF624" s="19" t="e">
        <f t="shared" ca="1" si="841"/>
        <v>#N/A</v>
      </c>
      <c r="BG624" s="19" t="e">
        <f t="shared" ca="1" si="842"/>
        <v>#N/A</v>
      </c>
      <c r="BH624" s="19" t="e">
        <f t="shared" ca="1" si="843"/>
        <v>#N/A</v>
      </c>
      <c r="BI624" s="72" t="e">
        <f t="shared" ca="1" si="844"/>
        <v>#N/A</v>
      </c>
      <c r="BJ624" s="72" t="e">
        <f t="shared" ca="1" si="845"/>
        <v>#N/A</v>
      </c>
      <c r="BK624" s="72" t="e">
        <f t="shared" ca="1" si="846"/>
        <v>#N/A</v>
      </c>
      <c r="BL624" s="72" t="e">
        <f t="shared" ca="1" si="847"/>
        <v>#N/A</v>
      </c>
      <c r="BM624" s="72" t="e">
        <f t="shared" ca="1" si="848"/>
        <v>#N/A</v>
      </c>
      <c r="BN624" s="72" t="e">
        <f t="shared" ca="1" si="849"/>
        <v>#N/A</v>
      </c>
      <c r="BO624" s="72" t="e">
        <f t="shared" ca="1" si="850"/>
        <v>#N/A</v>
      </c>
      <c r="BP624" s="72" t="e">
        <f t="shared" ca="1" si="851"/>
        <v>#N/A</v>
      </c>
      <c r="BQ624" s="72" t="e">
        <f t="shared" ca="1" si="852"/>
        <v>#N/A</v>
      </c>
      <c r="BR624" s="72" t="e">
        <f t="shared" ca="1" si="853"/>
        <v>#N/A</v>
      </c>
      <c r="BS624" s="72" t="e">
        <f t="shared" ca="1" si="854"/>
        <v>#N/A</v>
      </c>
      <c r="BT624" s="72" t="e">
        <f t="shared" ca="1" si="855"/>
        <v>#N/A</v>
      </c>
      <c r="BU624" s="72" t="e">
        <f t="shared" ca="1" si="856"/>
        <v>#N/A</v>
      </c>
      <c r="BV624" s="72" t="e">
        <f t="shared" ca="1" si="857"/>
        <v>#N/A</v>
      </c>
    </row>
    <row r="625" spans="1:74">
      <c r="A625" s="13" t="e">
        <f ca="1">'MGRS to'!AO625</f>
        <v>#N/A</v>
      </c>
      <c r="B625" s="13" t="e">
        <f ca="1">'MGRS to'!AP625</f>
        <v>#N/A</v>
      </c>
      <c r="C625" s="19" t="e">
        <f t="shared" ca="1" si="786"/>
        <v>#N/A</v>
      </c>
      <c r="D625" s="19" t="e">
        <f t="shared" ca="1" si="787"/>
        <v>#N/A</v>
      </c>
      <c r="E625" s="19" t="e">
        <f t="shared" ca="1" si="788"/>
        <v>#N/A</v>
      </c>
      <c r="F625" s="19" t="e">
        <f t="shared" ca="1" si="789"/>
        <v>#N/A</v>
      </c>
      <c r="G625" s="19" t="e">
        <f t="shared" ca="1" si="790"/>
        <v>#N/A</v>
      </c>
      <c r="H625" s="19" t="e">
        <f t="shared" ca="1" si="791"/>
        <v>#N/A</v>
      </c>
      <c r="I625" s="19" t="e">
        <f t="shared" ca="1" si="792"/>
        <v>#N/A</v>
      </c>
      <c r="J625" s="19" t="e">
        <f t="shared" ca="1" si="793"/>
        <v>#N/A</v>
      </c>
      <c r="K625" s="19" t="e">
        <f t="shared" ca="1" si="794"/>
        <v>#N/A</v>
      </c>
      <c r="L625" s="19" t="e">
        <f t="shared" ca="1" si="795"/>
        <v>#N/A</v>
      </c>
      <c r="M625" s="19" t="e">
        <f t="shared" ca="1" si="796"/>
        <v>#N/A</v>
      </c>
      <c r="N625" s="19" t="e">
        <f t="shared" ca="1" si="797"/>
        <v>#N/A</v>
      </c>
      <c r="O625" s="19" t="e">
        <f t="shared" ca="1" si="798"/>
        <v>#N/A</v>
      </c>
      <c r="P625" s="72" t="e">
        <f t="shared" ca="1" si="799"/>
        <v>#N/A</v>
      </c>
      <c r="Q625" s="72" t="e">
        <f t="shared" ca="1" si="800"/>
        <v>#N/A</v>
      </c>
      <c r="R625" s="72" t="e">
        <f t="shared" ca="1" si="801"/>
        <v>#N/A</v>
      </c>
      <c r="S625" s="19" t="e">
        <f t="shared" ca="1" si="802"/>
        <v>#N/A</v>
      </c>
      <c r="T625" s="19" t="e">
        <f t="shared" ca="1" si="803"/>
        <v>#N/A</v>
      </c>
      <c r="U625" s="19" t="e">
        <f t="shared" ca="1" si="804"/>
        <v>#N/A</v>
      </c>
      <c r="V625" s="19" t="e">
        <f t="shared" ca="1" si="805"/>
        <v>#N/A</v>
      </c>
      <c r="W625" s="19" t="e">
        <f t="shared" ca="1" si="806"/>
        <v>#N/A</v>
      </c>
      <c r="X625" s="19" t="e">
        <f t="shared" ca="1" si="807"/>
        <v>#N/A</v>
      </c>
      <c r="Y625" s="72" t="e">
        <f t="shared" ca="1" si="808"/>
        <v>#N/A</v>
      </c>
      <c r="Z625" s="72" t="e">
        <f t="shared" ca="1" si="809"/>
        <v>#N/A</v>
      </c>
      <c r="AA625" s="72" t="e">
        <f t="shared" ca="1" si="810"/>
        <v>#N/A</v>
      </c>
      <c r="AB625" s="19" t="e">
        <f t="shared" ca="1" si="811"/>
        <v>#N/A</v>
      </c>
      <c r="AC625" s="19" t="e">
        <f t="shared" ca="1" si="812"/>
        <v>#N/A</v>
      </c>
      <c r="AD625" s="19" t="e">
        <f t="shared" ca="1" si="813"/>
        <v>#N/A</v>
      </c>
      <c r="AE625" s="19" t="e">
        <f t="shared" ca="1" si="814"/>
        <v>#N/A</v>
      </c>
      <c r="AF625" s="19" t="e">
        <f t="shared" ca="1" si="815"/>
        <v>#N/A</v>
      </c>
      <c r="AG625" s="19" t="e">
        <f t="shared" ca="1" si="816"/>
        <v>#N/A</v>
      </c>
      <c r="AH625" s="72" t="e">
        <f t="shared" ca="1" si="817"/>
        <v>#N/A</v>
      </c>
      <c r="AI625" s="72" t="e">
        <f t="shared" ca="1" si="818"/>
        <v>#N/A</v>
      </c>
      <c r="AJ625" s="72" t="e">
        <f t="shared" ca="1" si="819"/>
        <v>#N/A</v>
      </c>
      <c r="AK625" s="19" t="e">
        <f t="shared" ca="1" si="820"/>
        <v>#N/A</v>
      </c>
      <c r="AL625" s="19" t="e">
        <f t="shared" ca="1" si="821"/>
        <v>#N/A</v>
      </c>
      <c r="AM625" s="19" t="e">
        <f t="shared" ca="1" si="822"/>
        <v>#N/A</v>
      </c>
      <c r="AN625" s="19" t="e">
        <f t="shared" ca="1" si="823"/>
        <v>#N/A</v>
      </c>
      <c r="AO625" s="19" t="e">
        <f t="shared" ca="1" si="824"/>
        <v>#N/A</v>
      </c>
      <c r="AP625" s="19" t="e">
        <f t="shared" ca="1" si="825"/>
        <v>#N/A</v>
      </c>
      <c r="AQ625" s="72" t="e">
        <f t="shared" ca="1" si="826"/>
        <v>#N/A</v>
      </c>
      <c r="AR625" s="72" t="e">
        <f t="shared" ca="1" si="827"/>
        <v>#N/A</v>
      </c>
      <c r="AS625" s="72" t="e">
        <f t="shared" ca="1" si="828"/>
        <v>#N/A</v>
      </c>
      <c r="AT625" s="19" t="e">
        <f t="shared" ca="1" si="829"/>
        <v>#N/A</v>
      </c>
      <c r="AU625" s="19" t="e">
        <f t="shared" ca="1" si="830"/>
        <v>#N/A</v>
      </c>
      <c r="AV625" s="19" t="e">
        <f t="shared" ca="1" si="831"/>
        <v>#N/A</v>
      </c>
      <c r="AW625" s="19" t="e">
        <f t="shared" ca="1" si="832"/>
        <v>#N/A</v>
      </c>
      <c r="AX625" s="19" t="e">
        <f t="shared" ca="1" si="833"/>
        <v>#N/A</v>
      </c>
      <c r="AY625" s="19" t="e">
        <f t="shared" ca="1" si="834"/>
        <v>#N/A</v>
      </c>
      <c r="AZ625" s="72" t="e">
        <f t="shared" ca="1" si="835"/>
        <v>#N/A</v>
      </c>
      <c r="BA625" s="72" t="e">
        <f t="shared" ca="1" si="836"/>
        <v>#N/A</v>
      </c>
      <c r="BB625" s="72" t="e">
        <f t="shared" ca="1" si="837"/>
        <v>#N/A</v>
      </c>
      <c r="BC625" s="19" t="e">
        <f t="shared" ca="1" si="838"/>
        <v>#N/A</v>
      </c>
      <c r="BD625" s="19" t="e">
        <f t="shared" ca="1" si="839"/>
        <v>#N/A</v>
      </c>
      <c r="BE625" s="19" t="e">
        <f t="shared" ca="1" si="840"/>
        <v>#N/A</v>
      </c>
      <c r="BF625" s="19" t="e">
        <f t="shared" ca="1" si="841"/>
        <v>#N/A</v>
      </c>
      <c r="BG625" s="19" t="e">
        <f t="shared" ca="1" si="842"/>
        <v>#N/A</v>
      </c>
      <c r="BH625" s="19" t="e">
        <f t="shared" ca="1" si="843"/>
        <v>#N/A</v>
      </c>
      <c r="BI625" s="72" t="e">
        <f t="shared" ca="1" si="844"/>
        <v>#N/A</v>
      </c>
      <c r="BJ625" s="72" t="e">
        <f t="shared" ca="1" si="845"/>
        <v>#N/A</v>
      </c>
      <c r="BK625" s="72" t="e">
        <f t="shared" ca="1" si="846"/>
        <v>#N/A</v>
      </c>
      <c r="BL625" s="72" t="e">
        <f t="shared" ca="1" si="847"/>
        <v>#N/A</v>
      </c>
      <c r="BM625" s="72" t="e">
        <f t="shared" ca="1" si="848"/>
        <v>#N/A</v>
      </c>
      <c r="BN625" s="72" t="e">
        <f t="shared" ca="1" si="849"/>
        <v>#N/A</v>
      </c>
      <c r="BO625" s="72" t="e">
        <f t="shared" ca="1" si="850"/>
        <v>#N/A</v>
      </c>
      <c r="BP625" s="72" t="e">
        <f t="shared" ca="1" si="851"/>
        <v>#N/A</v>
      </c>
      <c r="BQ625" s="72" t="e">
        <f t="shared" ca="1" si="852"/>
        <v>#N/A</v>
      </c>
      <c r="BR625" s="72" t="e">
        <f t="shared" ca="1" si="853"/>
        <v>#N/A</v>
      </c>
      <c r="BS625" s="72" t="e">
        <f t="shared" ca="1" si="854"/>
        <v>#N/A</v>
      </c>
      <c r="BT625" s="72" t="e">
        <f t="shared" ca="1" si="855"/>
        <v>#N/A</v>
      </c>
      <c r="BU625" s="72" t="e">
        <f t="shared" ca="1" si="856"/>
        <v>#N/A</v>
      </c>
      <c r="BV625" s="72" t="e">
        <f t="shared" ca="1" si="857"/>
        <v>#N/A</v>
      </c>
    </row>
    <row r="626" spans="1:74">
      <c r="A626" s="13" t="e">
        <f ca="1">'MGRS to'!AO626</f>
        <v>#N/A</v>
      </c>
      <c r="B626" s="13" t="e">
        <f ca="1">'MGRS to'!AP626</f>
        <v>#N/A</v>
      </c>
      <c r="C626" s="19" t="e">
        <f t="shared" ca="1" si="786"/>
        <v>#N/A</v>
      </c>
      <c r="D626" s="19" t="e">
        <f t="shared" ca="1" si="787"/>
        <v>#N/A</v>
      </c>
      <c r="E626" s="19" t="e">
        <f t="shared" ca="1" si="788"/>
        <v>#N/A</v>
      </c>
      <c r="F626" s="19" t="e">
        <f t="shared" ca="1" si="789"/>
        <v>#N/A</v>
      </c>
      <c r="G626" s="19" t="e">
        <f t="shared" ca="1" si="790"/>
        <v>#N/A</v>
      </c>
      <c r="H626" s="19" t="e">
        <f t="shared" ca="1" si="791"/>
        <v>#N/A</v>
      </c>
      <c r="I626" s="19" t="e">
        <f t="shared" ca="1" si="792"/>
        <v>#N/A</v>
      </c>
      <c r="J626" s="19" t="e">
        <f t="shared" ca="1" si="793"/>
        <v>#N/A</v>
      </c>
      <c r="K626" s="19" t="e">
        <f t="shared" ca="1" si="794"/>
        <v>#N/A</v>
      </c>
      <c r="L626" s="19" t="e">
        <f t="shared" ca="1" si="795"/>
        <v>#N/A</v>
      </c>
      <c r="M626" s="19" t="e">
        <f t="shared" ca="1" si="796"/>
        <v>#N/A</v>
      </c>
      <c r="N626" s="19" t="e">
        <f t="shared" ca="1" si="797"/>
        <v>#N/A</v>
      </c>
      <c r="O626" s="19" t="e">
        <f t="shared" ca="1" si="798"/>
        <v>#N/A</v>
      </c>
      <c r="P626" s="72" t="e">
        <f t="shared" ca="1" si="799"/>
        <v>#N/A</v>
      </c>
      <c r="Q626" s="72" t="e">
        <f t="shared" ca="1" si="800"/>
        <v>#N/A</v>
      </c>
      <c r="R626" s="72" t="e">
        <f t="shared" ca="1" si="801"/>
        <v>#N/A</v>
      </c>
      <c r="S626" s="19" t="e">
        <f t="shared" ca="1" si="802"/>
        <v>#N/A</v>
      </c>
      <c r="T626" s="19" t="e">
        <f t="shared" ca="1" si="803"/>
        <v>#N/A</v>
      </c>
      <c r="U626" s="19" t="e">
        <f t="shared" ca="1" si="804"/>
        <v>#N/A</v>
      </c>
      <c r="V626" s="19" t="e">
        <f t="shared" ca="1" si="805"/>
        <v>#N/A</v>
      </c>
      <c r="W626" s="19" t="e">
        <f t="shared" ca="1" si="806"/>
        <v>#N/A</v>
      </c>
      <c r="X626" s="19" t="e">
        <f t="shared" ca="1" si="807"/>
        <v>#N/A</v>
      </c>
      <c r="Y626" s="72" t="e">
        <f t="shared" ca="1" si="808"/>
        <v>#N/A</v>
      </c>
      <c r="Z626" s="72" t="e">
        <f t="shared" ca="1" si="809"/>
        <v>#N/A</v>
      </c>
      <c r="AA626" s="72" t="e">
        <f t="shared" ca="1" si="810"/>
        <v>#N/A</v>
      </c>
      <c r="AB626" s="19" t="e">
        <f t="shared" ca="1" si="811"/>
        <v>#N/A</v>
      </c>
      <c r="AC626" s="19" t="e">
        <f t="shared" ca="1" si="812"/>
        <v>#N/A</v>
      </c>
      <c r="AD626" s="19" t="e">
        <f t="shared" ca="1" si="813"/>
        <v>#N/A</v>
      </c>
      <c r="AE626" s="19" t="e">
        <f t="shared" ca="1" si="814"/>
        <v>#N/A</v>
      </c>
      <c r="AF626" s="19" t="e">
        <f t="shared" ca="1" si="815"/>
        <v>#N/A</v>
      </c>
      <c r="AG626" s="19" t="e">
        <f t="shared" ca="1" si="816"/>
        <v>#N/A</v>
      </c>
      <c r="AH626" s="72" t="e">
        <f t="shared" ca="1" si="817"/>
        <v>#N/A</v>
      </c>
      <c r="AI626" s="72" t="e">
        <f t="shared" ca="1" si="818"/>
        <v>#N/A</v>
      </c>
      <c r="AJ626" s="72" t="e">
        <f t="shared" ca="1" si="819"/>
        <v>#N/A</v>
      </c>
      <c r="AK626" s="19" t="e">
        <f t="shared" ca="1" si="820"/>
        <v>#N/A</v>
      </c>
      <c r="AL626" s="19" t="e">
        <f t="shared" ca="1" si="821"/>
        <v>#N/A</v>
      </c>
      <c r="AM626" s="19" t="e">
        <f t="shared" ca="1" si="822"/>
        <v>#N/A</v>
      </c>
      <c r="AN626" s="19" t="e">
        <f t="shared" ca="1" si="823"/>
        <v>#N/A</v>
      </c>
      <c r="AO626" s="19" t="e">
        <f t="shared" ca="1" si="824"/>
        <v>#N/A</v>
      </c>
      <c r="AP626" s="19" t="e">
        <f t="shared" ca="1" si="825"/>
        <v>#N/A</v>
      </c>
      <c r="AQ626" s="72" t="e">
        <f t="shared" ca="1" si="826"/>
        <v>#N/A</v>
      </c>
      <c r="AR626" s="72" t="e">
        <f t="shared" ca="1" si="827"/>
        <v>#N/A</v>
      </c>
      <c r="AS626" s="72" t="e">
        <f t="shared" ca="1" si="828"/>
        <v>#N/A</v>
      </c>
      <c r="AT626" s="19" t="e">
        <f t="shared" ca="1" si="829"/>
        <v>#N/A</v>
      </c>
      <c r="AU626" s="19" t="e">
        <f t="shared" ca="1" si="830"/>
        <v>#N/A</v>
      </c>
      <c r="AV626" s="19" t="e">
        <f t="shared" ca="1" si="831"/>
        <v>#N/A</v>
      </c>
      <c r="AW626" s="19" t="e">
        <f t="shared" ca="1" si="832"/>
        <v>#N/A</v>
      </c>
      <c r="AX626" s="19" t="e">
        <f t="shared" ca="1" si="833"/>
        <v>#N/A</v>
      </c>
      <c r="AY626" s="19" t="e">
        <f t="shared" ca="1" si="834"/>
        <v>#N/A</v>
      </c>
      <c r="AZ626" s="72" t="e">
        <f t="shared" ca="1" si="835"/>
        <v>#N/A</v>
      </c>
      <c r="BA626" s="72" t="e">
        <f t="shared" ca="1" si="836"/>
        <v>#N/A</v>
      </c>
      <c r="BB626" s="72" t="e">
        <f t="shared" ca="1" si="837"/>
        <v>#N/A</v>
      </c>
      <c r="BC626" s="19" t="e">
        <f t="shared" ca="1" si="838"/>
        <v>#N/A</v>
      </c>
      <c r="BD626" s="19" t="e">
        <f t="shared" ca="1" si="839"/>
        <v>#N/A</v>
      </c>
      <c r="BE626" s="19" t="e">
        <f t="shared" ca="1" si="840"/>
        <v>#N/A</v>
      </c>
      <c r="BF626" s="19" t="e">
        <f t="shared" ca="1" si="841"/>
        <v>#N/A</v>
      </c>
      <c r="BG626" s="19" t="e">
        <f t="shared" ca="1" si="842"/>
        <v>#N/A</v>
      </c>
      <c r="BH626" s="19" t="e">
        <f t="shared" ca="1" si="843"/>
        <v>#N/A</v>
      </c>
      <c r="BI626" s="72" t="e">
        <f t="shared" ca="1" si="844"/>
        <v>#N/A</v>
      </c>
      <c r="BJ626" s="72" t="e">
        <f t="shared" ca="1" si="845"/>
        <v>#N/A</v>
      </c>
      <c r="BK626" s="72" t="e">
        <f t="shared" ca="1" si="846"/>
        <v>#N/A</v>
      </c>
      <c r="BL626" s="72" t="e">
        <f t="shared" ca="1" si="847"/>
        <v>#N/A</v>
      </c>
      <c r="BM626" s="72" t="e">
        <f t="shared" ca="1" si="848"/>
        <v>#N/A</v>
      </c>
      <c r="BN626" s="72" t="e">
        <f t="shared" ca="1" si="849"/>
        <v>#N/A</v>
      </c>
      <c r="BO626" s="72" t="e">
        <f t="shared" ca="1" si="850"/>
        <v>#N/A</v>
      </c>
      <c r="BP626" s="72" t="e">
        <f t="shared" ca="1" si="851"/>
        <v>#N/A</v>
      </c>
      <c r="BQ626" s="72" t="e">
        <f t="shared" ca="1" si="852"/>
        <v>#N/A</v>
      </c>
      <c r="BR626" s="72" t="e">
        <f t="shared" ca="1" si="853"/>
        <v>#N/A</v>
      </c>
      <c r="BS626" s="72" t="e">
        <f t="shared" ca="1" si="854"/>
        <v>#N/A</v>
      </c>
      <c r="BT626" s="72" t="e">
        <f t="shared" ca="1" si="855"/>
        <v>#N/A</v>
      </c>
      <c r="BU626" s="72" t="e">
        <f t="shared" ca="1" si="856"/>
        <v>#N/A</v>
      </c>
      <c r="BV626" s="72" t="e">
        <f t="shared" ca="1" si="857"/>
        <v>#N/A</v>
      </c>
    </row>
    <row r="627" spans="1:74">
      <c r="A627" s="13" t="e">
        <f ca="1">'MGRS to'!AO627</f>
        <v>#N/A</v>
      </c>
      <c r="B627" s="13" t="e">
        <f ca="1">'MGRS to'!AP627</f>
        <v>#N/A</v>
      </c>
      <c r="C627" s="19" t="e">
        <f t="shared" ca="1" si="786"/>
        <v>#N/A</v>
      </c>
      <c r="D627" s="19" t="e">
        <f t="shared" ca="1" si="787"/>
        <v>#N/A</v>
      </c>
      <c r="E627" s="19" t="e">
        <f t="shared" ca="1" si="788"/>
        <v>#N/A</v>
      </c>
      <c r="F627" s="19" t="e">
        <f t="shared" ca="1" si="789"/>
        <v>#N/A</v>
      </c>
      <c r="G627" s="19" t="e">
        <f t="shared" ca="1" si="790"/>
        <v>#N/A</v>
      </c>
      <c r="H627" s="19" t="e">
        <f t="shared" ca="1" si="791"/>
        <v>#N/A</v>
      </c>
      <c r="I627" s="19" t="e">
        <f t="shared" ca="1" si="792"/>
        <v>#N/A</v>
      </c>
      <c r="J627" s="19" t="e">
        <f t="shared" ca="1" si="793"/>
        <v>#N/A</v>
      </c>
      <c r="K627" s="19" t="e">
        <f t="shared" ca="1" si="794"/>
        <v>#N/A</v>
      </c>
      <c r="L627" s="19" t="e">
        <f t="shared" ca="1" si="795"/>
        <v>#N/A</v>
      </c>
      <c r="M627" s="19" t="e">
        <f t="shared" ca="1" si="796"/>
        <v>#N/A</v>
      </c>
      <c r="N627" s="19" t="e">
        <f t="shared" ca="1" si="797"/>
        <v>#N/A</v>
      </c>
      <c r="O627" s="19" t="e">
        <f t="shared" ca="1" si="798"/>
        <v>#N/A</v>
      </c>
      <c r="P627" s="72" t="e">
        <f t="shared" ca="1" si="799"/>
        <v>#N/A</v>
      </c>
      <c r="Q627" s="72" t="e">
        <f t="shared" ca="1" si="800"/>
        <v>#N/A</v>
      </c>
      <c r="R627" s="72" t="e">
        <f t="shared" ca="1" si="801"/>
        <v>#N/A</v>
      </c>
      <c r="S627" s="19" t="e">
        <f t="shared" ca="1" si="802"/>
        <v>#N/A</v>
      </c>
      <c r="T627" s="19" t="e">
        <f t="shared" ca="1" si="803"/>
        <v>#N/A</v>
      </c>
      <c r="U627" s="19" t="e">
        <f t="shared" ca="1" si="804"/>
        <v>#N/A</v>
      </c>
      <c r="V627" s="19" t="e">
        <f t="shared" ca="1" si="805"/>
        <v>#N/A</v>
      </c>
      <c r="W627" s="19" t="e">
        <f t="shared" ca="1" si="806"/>
        <v>#N/A</v>
      </c>
      <c r="X627" s="19" t="e">
        <f t="shared" ca="1" si="807"/>
        <v>#N/A</v>
      </c>
      <c r="Y627" s="72" t="e">
        <f t="shared" ca="1" si="808"/>
        <v>#N/A</v>
      </c>
      <c r="Z627" s="72" t="e">
        <f t="shared" ca="1" si="809"/>
        <v>#N/A</v>
      </c>
      <c r="AA627" s="72" t="e">
        <f t="shared" ca="1" si="810"/>
        <v>#N/A</v>
      </c>
      <c r="AB627" s="19" t="e">
        <f t="shared" ca="1" si="811"/>
        <v>#N/A</v>
      </c>
      <c r="AC627" s="19" t="e">
        <f t="shared" ca="1" si="812"/>
        <v>#N/A</v>
      </c>
      <c r="AD627" s="19" t="e">
        <f t="shared" ca="1" si="813"/>
        <v>#N/A</v>
      </c>
      <c r="AE627" s="19" t="e">
        <f t="shared" ca="1" si="814"/>
        <v>#N/A</v>
      </c>
      <c r="AF627" s="19" t="e">
        <f t="shared" ca="1" si="815"/>
        <v>#N/A</v>
      </c>
      <c r="AG627" s="19" t="e">
        <f t="shared" ca="1" si="816"/>
        <v>#N/A</v>
      </c>
      <c r="AH627" s="72" t="e">
        <f t="shared" ca="1" si="817"/>
        <v>#N/A</v>
      </c>
      <c r="AI627" s="72" t="e">
        <f t="shared" ca="1" si="818"/>
        <v>#N/A</v>
      </c>
      <c r="AJ627" s="72" t="e">
        <f t="shared" ca="1" si="819"/>
        <v>#N/A</v>
      </c>
      <c r="AK627" s="19" t="e">
        <f t="shared" ca="1" si="820"/>
        <v>#N/A</v>
      </c>
      <c r="AL627" s="19" t="e">
        <f t="shared" ca="1" si="821"/>
        <v>#N/A</v>
      </c>
      <c r="AM627" s="19" t="e">
        <f t="shared" ca="1" si="822"/>
        <v>#N/A</v>
      </c>
      <c r="AN627" s="19" t="e">
        <f t="shared" ca="1" si="823"/>
        <v>#N/A</v>
      </c>
      <c r="AO627" s="19" t="e">
        <f t="shared" ca="1" si="824"/>
        <v>#N/A</v>
      </c>
      <c r="AP627" s="19" t="e">
        <f t="shared" ca="1" si="825"/>
        <v>#N/A</v>
      </c>
      <c r="AQ627" s="72" t="e">
        <f t="shared" ca="1" si="826"/>
        <v>#N/A</v>
      </c>
      <c r="AR627" s="72" t="e">
        <f t="shared" ca="1" si="827"/>
        <v>#N/A</v>
      </c>
      <c r="AS627" s="72" t="e">
        <f t="shared" ca="1" si="828"/>
        <v>#N/A</v>
      </c>
      <c r="AT627" s="19" t="e">
        <f t="shared" ca="1" si="829"/>
        <v>#N/A</v>
      </c>
      <c r="AU627" s="19" t="e">
        <f t="shared" ca="1" si="830"/>
        <v>#N/A</v>
      </c>
      <c r="AV627" s="19" t="e">
        <f t="shared" ca="1" si="831"/>
        <v>#N/A</v>
      </c>
      <c r="AW627" s="19" t="e">
        <f t="shared" ca="1" si="832"/>
        <v>#N/A</v>
      </c>
      <c r="AX627" s="19" t="e">
        <f t="shared" ca="1" si="833"/>
        <v>#N/A</v>
      </c>
      <c r="AY627" s="19" t="e">
        <f t="shared" ca="1" si="834"/>
        <v>#N/A</v>
      </c>
      <c r="AZ627" s="72" t="e">
        <f t="shared" ca="1" si="835"/>
        <v>#N/A</v>
      </c>
      <c r="BA627" s="72" t="e">
        <f t="shared" ca="1" si="836"/>
        <v>#N/A</v>
      </c>
      <c r="BB627" s="72" t="e">
        <f t="shared" ca="1" si="837"/>
        <v>#N/A</v>
      </c>
      <c r="BC627" s="19" t="e">
        <f t="shared" ca="1" si="838"/>
        <v>#N/A</v>
      </c>
      <c r="BD627" s="19" t="e">
        <f t="shared" ca="1" si="839"/>
        <v>#N/A</v>
      </c>
      <c r="BE627" s="19" t="e">
        <f t="shared" ca="1" si="840"/>
        <v>#N/A</v>
      </c>
      <c r="BF627" s="19" t="e">
        <f t="shared" ca="1" si="841"/>
        <v>#N/A</v>
      </c>
      <c r="BG627" s="19" t="e">
        <f t="shared" ca="1" si="842"/>
        <v>#N/A</v>
      </c>
      <c r="BH627" s="19" t="e">
        <f t="shared" ca="1" si="843"/>
        <v>#N/A</v>
      </c>
      <c r="BI627" s="72" t="e">
        <f t="shared" ca="1" si="844"/>
        <v>#N/A</v>
      </c>
      <c r="BJ627" s="72" t="e">
        <f t="shared" ca="1" si="845"/>
        <v>#N/A</v>
      </c>
      <c r="BK627" s="72" t="e">
        <f t="shared" ca="1" si="846"/>
        <v>#N/A</v>
      </c>
      <c r="BL627" s="72" t="e">
        <f t="shared" ca="1" si="847"/>
        <v>#N/A</v>
      </c>
      <c r="BM627" s="72" t="e">
        <f t="shared" ca="1" si="848"/>
        <v>#N/A</v>
      </c>
      <c r="BN627" s="72" t="e">
        <f t="shared" ca="1" si="849"/>
        <v>#N/A</v>
      </c>
      <c r="BO627" s="72" t="e">
        <f t="shared" ca="1" si="850"/>
        <v>#N/A</v>
      </c>
      <c r="BP627" s="72" t="e">
        <f t="shared" ca="1" si="851"/>
        <v>#N/A</v>
      </c>
      <c r="BQ627" s="72" t="e">
        <f t="shared" ca="1" si="852"/>
        <v>#N/A</v>
      </c>
      <c r="BR627" s="72" t="e">
        <f t="shared" ca="1" si="853"/>
        <v>#N/A</v>
      </c>
      <c r="BS627" s="72" t="e">
        <f t="shared" ca="1" si="854"/>
        <v>#N/A</v>
      </c>
      <c r="BT627" s="72" t="e">
        <f t="shared" ca="1" si="855"/>
        <v>#N/A</v>
      </c>
      <c r="BU627" s="72" t="e">
        <f t="shared" ca="1" si="856"/>
        <v>#N/A</v>
      </c>
      <c r="BV627" s="72" t="e">
        <f t="shared" ca="1" si="857"/>
        <v>#N/A</v>
      </c>
    </row>
    <row r="628" spans="1:74">
      <c r="A628" s="13" t="e">
        <f ca="1">'MGRS to'!AO628</f>
        <v>#N/A</v>
      </c>
      <c r="B628" s="13" t="e">
        <f ca="1">'MGRS to'!AP628</f>
        <v>#N/A</v>
      </c>
      <c r="C628" s="19" t="e">
        <f t="shared" ca="1" si="786"/>
        <v>#N/A</v>
      </c>
      <c r="D628" s="19" t="e">
        <f t="shared" ca="1" si="787"/>
        <v>#N/A</v>
      </c>
      <c r="E628" s="19" t="e">
        <f t="shared" ca="1" si="788"/>
        <v>#N/A</v>
      </c>
      <c r="F628" s="19" t="e">
        <f t="shared" ca="1" si="789"/>
        <v>#N/A</v>
      </c>
      <c r="G628" s="19" t="e">
        <f t="shared" ca="1" si="790"/>
        <v>#N/A</v>
      </c>
      <c r="H628" s="19" t="e">
        <f t="shared" ca="1" si="791"/>
        <v>#N/A</v>
      </c>
      <c r="I628" s="19" t="e">
        <f t="shared" ca="1" si="792"/>
        <v>#N/A</v>
      </c>
      <c r="J628" s="19" t="e">
        <f t="shared" ca="1" si="793"/>
        <v>#N/A</v>
      </c>
      <c r="K628" s="19" t="e">
        <f t="shared" ca="1" si="794"/>
        <v>#N/A</v>
      </c>
      <c r="L628" s="19" t="e">
        <f t="shared" ca="1" si="795"/>
        <v>#N/A</v>
      </c>
      <c r="M628" s="19" t="e">
        <f t="shared" ca="1" si="796"/>
        <v>#N/A</v>
      </c>
      <c r="N628" s="19" t="e">
        <f t="shared" ca="1" si="797"/>
        <v>#N/A</v>
      </c>
      <c r="O628" s="19" t="e">
        <f t="shared" ca="1" si="798"/>
        <v>#N/A</v>
      </c>
      <c r="P628" s="72" t="e">
        <f t="shared" ca="1" si="799"/>
        <v>#N/A</v>
      </c>
      <c r="Q628" s="72" t="e">
        <f t="shared" ca="1" si="800"/>
        <v>#N/A</v>
      </c>
      <c r="R628" s="72" t="e">
        <f t="shared" ca="1" si="801"/>
        <v>#N/A</v>
      </c>
      <c r="S628" s="19" t="e">
        <f t="shared" ca="1" si="802"/>
        <v>#N/A</v>
      </c>
      <c r="T628" s="19" t="e">
        <f t="shared" ca="1" si="803"/>
        <v>#N/A</v>
      </c>
      <c r="U628" s="19" t="e">
        <f t="shared" ca="1" si="804"/>
        <v>#N/A</v>
      </c>
      <c r="V628" s="19" t="e">
        <f t="shared" ca="1" si="805"/>
        <v>#N/A</v>
      </c>
      <c r="W628" s="19" t="e">
        <f t="shared" ca="1" si="806"/>
        <v>#N/A</v>
      </c>
      <c r="X628" s="19" t="e">
        <f t="shared" ca="1" si="807"/>
        <v>#N/A</v>
      </c>
      <c r="Y628" s="72" t="e">
        <f t="shared" ca="1" si="808"/>
        <v>#N/A</v>
      </c>
      <c r="Z628" s="72" t="e">
        <f t="shared" ca="1" si="809"/>
        <v>#N/A</v>
      </c>
      <c r="AA628" s="72" t="e">
        <f t="shared" ca="1" si="810"/>
        <v>#N/A</v>
      </c>
      <c r="AB628" s="19" t="e">
        <f t="shared" ca="1" si="811"/>
        <v>#N/A</v>
      </c>
      <c r="AC628" s="19" t="e">
        <f t="shared" ca="1" si="812"/>
        <v>#N/A</v>
      </c>
      <c r="AD628" s="19" t="e">
        <f t="shared" ca="1" si="813"/>
        <v>#N/A</v>
      </c>
      <c r="AE628" s="19" t="e">
        <f t="shared" ca="1" si="814"/>
        <v>#N/A</v>
      </c>
      <c r="AF628" s="19" t="e">
        <f t="shared" ca="1" si="815"/>
        <v>#N/A</v>
      </c>
      <c r="AG628" s="19" t="e">
        <f t="shared" ca="1" si="816"/>
        <v>#N/A</v>
      </c>
      <c r="AH628" s="72" t="e">
        <f t="shared" ca="1" si="817"/>
        <v>#N/A</v>
      </c>
      <c r="AI628" s="72" t="e">
        <f t="shared" ca="1" si="818"/>
        <v>#N/A</v>
      </c>
      <c r="AJ628" s="72" t="e">
        <f t="shared" ca="1" si="819"/>
        <v>#N/A</v>
      </c>
      <c r="AK628" s="19" t="e">
        <f t="shared" ca="1" si="820"/>
        <v>#N/A</v>
      </c>
      <c r="AL628" s="19" t="e">
        <f t="shared" ca="1" si="821"/>
        <v>#N/A</v>
      </c>
      <c r="AM628" s="19" t="e">
        <f t="shared" ca="1" si="822"/>
        <v>#N/A</v>
      </c>
      <c r="AN628" s="19" t="e">
        <f t="shared" ca="1" si="823"/>
        <v>#N/A</v>
      </c>
      <c r="AO628" s="19" t="e">
        <f t="shared" ca="1" si="824"/>
        <v>#N/A</v>
      </c>
      <c r="AP628" s="19" t="e">
        <f t="shared" ca="1" si="825"/>
        <v>#N/A</v>
      </c>
      <c r="AQ628" s="72" t="e">
        <f t="shared" ca="1" si="826"/>
        <v>#N/A</v>
      </c>
      <c r="AR628" s="72" t="e">
        <f t="shared" ca="1" si="827"/>
        <v>#N/A</v>
      </c>
      <c r="AS628" s="72" t="e">
        <f t="shared" ca="1" si="828"/>
        <v>#N/A</v>
      </c>
      <c r="AT628" s="19" t="e">
        <f t="shared" ca="1" si="829"/>
        <v>#N/A</v>
      </c>
      <c r="AU628" s="19" t="e">
        <f t="shared" ca="1" si="830"/>
        <v>#N/A</v>
      </c>
      <c r="AV628" s="19" t="e">
        <f t="shared" ca="1" si="831"/>
        <v>#N/A</v>
      </c>
      <c r="AW628" s="19" t="e">
        <f t="shared" ca="1" si="832"/>
        <v>#N/A</v>
      </c>
      <c r="AX628" s="19" t="e">
        <f t="shared" ca="1" si="833"/>
        <v>#N/A</v>
      </c>
      <c r="AY628" s="19" t="e">
        <f t="shared" ca="1" si="834"/>
        <v>#N/A</v>
      </c>
      <c r="AZ628" s="72" t="e">
        <f t="shared" ca="1" si="835"/>
        <v>#N/A</v>
      </c>
      <c r="BA628" s="72" t="e">
        <f t="shared" ca="1" si="836"/>
        <v>#N/A</v>
      </c>
      <c r="BB628" s="72" t="e">
        <f t="shared" ca="1" si="837"/>
        <v>#N/A</v>
      </c>
      <c r="BC628" s="19" t="e">
        <f t="shared" ca="1" si="838"/>
        <v>#N/A</v>
      </c>
      <c r="BD628" s="19" t="e">
        <f t="shared" ca="1" si="839"/>
        <v>#N/A</v>
      </c>
      <c r="BE628" s="19" t="e">
        <f t="shared" ca="1" si="840"/>
        <v>#N/A</v>
      </c>
      <c r="BF628" s="19" t="e">
        <f t="shared" ca="1" si="841"/>
        <v>#N/A</v>
      </c>
      <c r="BG628" s="19" t="e">
        <f t="shared" ca="1" si="842"/>
        <v>#N/A</v>
      </c>
      <c r="BH628" s="19" t="e">
        <f t="shared" ca="1" si="843"/>
        <v>#N/A</v>
      </c>
      <c r="BI628" s="72" t="e">
        <f t="shared" ca="1" si="844"/>
        <v>#N/A</v>
      </c>
      <c r="BJ628" s="72" t="e">
        <f t="shared" ca="1" si="845"/>
        <v>#N/A</v>
      </c>
      <c r="BK628" s="72" t="e">
        <f t="shared" ca="1" si="846"/>
        <v>#N/A</v>
      </c>
      <c r="BL628" s="72" t="e">
        <f t="shared" ca="1" si="847"/>
        <v>#N/A</v>
      </c>
      <c r="BM628" s="72" t="e">
        <f t="shared" ca="1" si="848"/>
        <v>#N/A</v>
      </c>
      <c r="BN628" s="72" t="e">
        <f t="shared" ca="1" si="849"/>
        <v>#N/A</v>
      </c>
      <c r="BO628" s="72" t="e">
        <f t="shared" ca="1" si="850"/>
        <v>#N/A</v>
      </c>
      <c r="BP628" s="72" t="e">
        <f t="shared" ca="1" si="851"/>
        <v>#N/A</v>
      </c>
      <c r="BQ628" s="72" t="e">
        <f t="shared" ca="1" si="852"/>
        <v>#N/A</v>
      </c>
      <c r="BR628" s="72" t="e">
        <f t="shared" ca="1" si="853"/>
        <v>#N/A</v>
      </c>
      <c r="BS628" s="72" t="e">
        <f t="shared" ca="1" si="854"/>
        <v>#N/A</v>
      </c>
      <c r="BT628" s="72" t="e">
        <f t="shared" ca="1" si="855"/>
        <v>#N/A</v>
      </c>
      <c r="BU628" s="72" t="e">
        <f t="shared" ca="1" si="856"/>
        <v>#N/A</v>
      </c>
      <c r="BV628" s="72" t="e">
        <f t="shared" ca="1" si="857"/>
        <v>#N/A</v>
      </c>
    </row>
    <row r="629" spans="1:74">
      <c r="A629" s="13" t="e">
        <f ca="1">'MGRS to'!AO629</f>
        <v>#N/A</v>
      </c>
      <c r="B629" s="13" t="e">
        <f ca="1">'MGRS to'!AP629</f>
        <v>#N/A</v>
      </c>
      <c r="C629" s="19" t="e">
        <f t="shared" ca="1" si="786"/>
        <v>#N/A</v>
      </c>
      <c r="D629" s="19" t="e">
        <f t="shared" ca="1" si="787"/>
        <v>#N/A</v>
      </c>
      <c r="E629" s="19" t="e">
        <f t="shared" ca="1" si="788"/>
        <v>#N/A</v>
      </c>
      <c r="F629" s="19" t="e">
        <f t="shared" ca="1" si="789"/>
        <v>#N/A</v>
      </c>
      <c r="G629" s="19" t="e">
        <f t="shared" ca="1" si="790"/>
        <v>#N/A</v>
      </c>
      <c r="H629" s="19" t="e">
        <f t="shared" ca="1" si="791"/>
        <v>#N/A</v>
      </c>
      <c r="I629" s="19" t="e">
        <f t="shared" ca="1" si="792"/>
        <v>#N/A</v>
      </c>
      <c r="J629" s="19" t="e">
        <f t="shared" ca="1" si="793"/>
        <v>#N/A</v>
      </c>
      <c r="K629" s="19" t="e">
        <f t="shared" ca="1" si="794"/>
        <v>#N/A</v>
      </c>
      <c r="L629" s="19" t="e">
        <f t="shared" ca="1" si="795"/>
        <v>#N/A</v>
      </c>
      <c r="M629" s="19" t="e">
        <f t="shared" ca="1" si="796"/>
        <v>#N/A</v>
      </c>
      <c r="N629" s="19" t="e">
        <f t="shared" ca="1" si="797"/>
        <v>#N/A</v>
      </c>
      <c r="O629" s="19" t="e">
        <f t="shared" ca="1" si="798"/>
        <v>#N/A</v>
      </c>
      <c r="P629" s="72" t="e">
        <f t="shared" ca="1" si="799"/>
        <v>#N/A</v>
      </c>
      <c r="Q629" s="72" t="e">
        <f t="shared" ca="1" si="800"/>
        <v>#N/A</v>
      </c>
      <c r="R629" s="72" t="e">
        <f t="shared" ca="1" si="801"/>
        <v>#N/A</v>
      </c>
      <c r="S629" s="19" t="e">
        <f t="shared" ca="1" si="802"/>
        <v>#N/A</v>
      </c>
      <c r="T629" s="19" t="e">
        <f t="shared" ca="1" si="803"/>
        <v>#N/A</v>
      </c>
      <c r="U629" s="19" t="e">
        <f t="shared" ca="1" si="804"/>
        <v>#N/A</v>
      </c>
      <c r="V629" s="19" t="e">
        <f t="shared" ca="1" si="805"/>
        <v>#N/A</v>
      </c>
      <c r="W629" s="19" t="e">
        <f t="shared" ca="1" si="806"/>
        <v>#N/A</v>
      </c>
      <c r="X629" s="19" t="e">
        <f t="shared" ca="1" si="807"/>
        <v>#N/A</v>
      </c>
      <c r="Y629" s="72" t="e">
        <f t="shared" ca="1" si="808"/>
        <v>#N/A</v>
      </c>
      <c r="Z629" s="72" t="e">
        <f t="shared" ca="1" si="809"/>
        <v>#N/A</v>
      </c>
      <c r="AA629" s="72" t="e">
        <f t="shared" ca="1" si="810"/>
        <v>#N/A</v>
      </c>
      <c r="AB629" s="19" t="e">
        <f t="shared" ca="1" si="811"/>
        <v>#N/A</v>
      </c>
      <c r="AC629" s="19" t="e">
        <f t="shared" ca="1" si="812"/>
        <v>#N/A</v>
      </c>
      <c r="AD629" s="19" t="e">
        <f t="shared" ca="1" si="813"/>
        <v>#N/A</v>
      </c>
      <c r="AE629" s="19" t="e">
        <f t="shared" ca="1" si="814"/>
        <v>#N/A</v>
      </c>
      <c r="AF629" s="19" t="e">
        <f t="shared" ca="1" si="815"/>
        <v>#N/A</v>
      </c>
      <c r="AG629" s="19" t="e">
        <f t="shared" ca="1" si="816"/>
        <v>#N/A</v>
      </c>
      <c r="AH629" s="72" t="e">
        <f t="shared" ca="1" si="817"/>
        <v>#N/A</v>
      </c>
      <c r="AI629" s="72" t="e">
        <f t="shared" ca="1" si="818"/>
        <v>#N/A</v>
      </c>
      <c r="AJ629" s="72" t="e">
        <f t="shared" ca="1" si="819"/>
        <v>#N/A</v>
      </c>
      <c r="AK629" s="19" t="e">
        <f t="shared" ca="1" si="820"/>
        <v>#N/A</v>
      </c>
      <c r="AL629" s="19" t="e">
        <f t="shared" ca="1" si="821"/>
        <v>#N/A</v>
      </c>
      <c r="AM629" s="19" t="e">
        <f t="shared" ca="1" si="822"/>
        <v>#N/A</v>
      </c>
      <c r="AN629" s="19" t="e">
        <f t="shared" ca="1" si="823"/>
        <v>#N/A</v>
      </c>
      <c r="AO629" s="19" t="e">
        <f t="shared" ca="1" si="824"/>
        <v>#N/A</v>
      </c>
      <c r="AP629" s="19" t="e">
        <f t="shared" ca="1" si="825"/>
        <v>#N/A</v>
      </c>
      <c r="AQ629" s="72" t="e">
        <f t="shared" ca="1" si="826"/>
        <v>#N/A</v>
      </c>
      <c r="AR629" s="72" t="e">
        <f t="shared" ca="1" si="827"/>
        <v>#N/A</v>
      </c>
      <c r="AS629" s="72" t="e">
        <f t="shared" ca="1" si="828"/>
        <v>#N/A</v>
      </c>
      <c r="AT629" s="19" t="e">
        <f t="shared" ca="1" si="829"/>
        <v>#N/A</v>
      </c>
      <c r="AU629" s="19" t="e">
        <f t="shared" ca="1" si="830"/>
        <v>#N/A</v>
      </c>
      <c r="AV629" s="19" t="e">
        <f t="shared" ca="1" si="831"/>
        <v>#N/A</v>
      </c>
      <c r="AW629" s="19" t="e">
        <f t="shared" ca="1" si="832"/>
        <v>#N/A</v>
      </c>
      <c r="AX629" s="19" t="e">
        <f t="shared" ca="1" si="833"/>
        <v>#N/A</v>
      </c>
      <c r="AY629" s="19" t="e">
        <f t="shared" ca="1" si="834"/>
        <v>#N/A</v>
      </c>
      <c r="AZ629" s="72" t="e">
        <f t="shared" ca="1" si="835"/>
        <v>#N/A</v>
      </c>
      <c r="BA629" s="72" t="e">
        <f t="shared" ca="1" si="836"/>
        <v>#N/A</v>
      </c>
      <c r="BB629" s="72" t="e">
        <f t="shared" ca="1" si="837"/>
        <v>#N/A</v>
      </c>
      <c r="BC629" s="19" t="e">
        <f t="shared" ca="1" si="838"/>
        <v>#N/A</v>
      </c>
      <c r="BD629" s="19" t="e">
        <f t="shared" ca="1" si="839"/>
        <v>#N/A</v>
      </c>
      <c r="BE629" s="19" t="e">
        <f t="shared" ca="1" si="840"/>
        <v>#N/A</v>
      </c>
      <c r="BF629" s="19" t="e">
        <f t="shared" ca="1" si="841"/>
        <v>#N/A</v>
      </c>
      <c r="BG629" s="19" t="e">
        <f t="shared" ca="1" si="842"/>
        <v>#N/A</v>
      </c>
      <c r="BH629" s="19" t="e">
        <f t="shared" ca="1" si="843"/>
        <v>#N/A</v>
      </c>
      <c r="BI629" s="72" t="e">
        <f t="shared" ca="1" si="844"/>
        <v>#N/A</v>
      </c>
      <c r="BJ629" s="72" t="e">
        <f t="shared" ca="1" si="845"/>
        <v>#N/A</v>
      </c>
      <c r="BK629" s="72" t="e">
        <f t="shared" ca="1" si="846"/>
        <v>#N/A</v>
      </c>
      <c r="BL629" s="72" t="e">
        <f t="shared" ca="1" si="847"/>
        <v>#N/A</v>
      </c>
      <c r="BM629" s="72" t="e">
        <f t="shared" ca="1" si="848"/>
        <v>#N/A</v>
      </c>
      <c r="BN629" s="72" t="e">
        <f t="shared" ca="1" si="849"/>
        <v>#N/A</v>
      </c>
      <c r="BO629" s="72" t="e">
        <f t="shared" ca="1" si="850"/>
        <v>#N/A</v>
      </c>
      <c r="BP629" s="72" t="e">
        <f t="shared" ca="1" si="851"/>
        <v>#N/A</v>
      </c>
      <c r="BQ629" s="72" t="e">
        <f t="shared" ca="1" si="852"/>
        <v>#N/A</v>
      </c>
      <c r="BR629" s="72" t="e">
        <f t="shared" ca="1" si="853"/>
        <v>#N/A</v>
      </c>
      <c r="BS629" s="72" t="e">
        <f t="shared" ca="1" si="854"/>
        <v>#N/A</v>
      </c>
      <c r="BT629" s="72" t="e">
        <f t="shared" ca="1" si="855"/>
        <v>#N/A</v>
      </c>
      <c r="BU629" s="72" t="e">
        <f t="shared" ca="1" si="856"/>
        <v>#N/A</v>
      </c>
      <c r="BV629" s="72" t="e">
        <f t="shared" ca="1" si="857"/>
        <v>#N/A</v>
      </c>
    </row>
    <row r="630" spans="1:74">
      <c r="A630" s="13" t="e">
        <f ca="1">'MGRS to'!AO630</f>
        <v>#N/A</v>
      </c>
      <c r="B630" s="13" t="e">
        <f ca="1">'MGRS to'!AP630</f>
        <v>#N/A</v>
      </c>
      <c r="C630" s="19" t="e">
        <f t="shared" ca="1" si="786"/>
        <v>#N/A</v>
      </c>
      <c r="D630" s="19" t="e">
        <f t="shared" ca="1" si="787"/>
        <v>#N/A</v>
      </c>
      <c r="E630" s="19" t="e">
        <f t="shared" ca="1" si="788"/>
        <v>#N/A</v>
      </c>
      <c r="F630" s="19" t="e">
        <f t="shared" ca="1" si="789"/>
        <v>#N/A</v>
      </c>
      <c r="G630" s="19" t="e">
        <f t="shared" ca="1" si="790"/>
        <v>#N/A</v>
      </c>
      <c r="H630" s="19" t="e">
        <f t="shared" ca="1" si="791"/>
        <v>#N/A</v>
      </c>
      <c r="I630" s="19" t="e">
        <f t="shared" ca="1" si="792"/>
        <v>#N/A</v>
      </c>
      <c r="J630" s="19" t="e">
        <f t="shared" ca="1" si="793"/>
        <v>#N/A</v>
      </c>
      <c r="K630" s="19" t="e">
        <f t="shared" ca="1" si="794"/>
        <v>#N/A</v>
      </c>
      <c r="L630" s="19" t="e">
        <f t="shared" ca="1" si="795"/>
        <v>#N/A</v>
      </c>
      <c r="M630" s="19" t="e">
        <f t="shared" ca="1" si="796"/>
        <v>#N/A</v>
      </c>
      <c r="N630" s="19" t="e">
        <f t="shared" ca="1" si="797"/>
        <v>#N/A</v>
      </c>
      <c r="O630" s="19" t="e">
        <f t="shared" ca="1" si="798"/>
        <v>#N/A</v>
      </c>
      <c r="P630" s="72" t="e">
        <f t="shared" ca="1" si="799"/>
        <v>#N/A</v>
      </c>
      <c r="Q630" s="72" t="e">
        <f t="shared" ca="1" si="800"/>
        <v>#N/A</v>
      </c>
      <c r="R630" s="72" t="e">
        <f t="shared" ca="1" si="801"/>
        <v>#N/A</v>
      </c>
      <c r="S630" s="19" t="e">
        <f t="shared" ca="1" si="802"/>
        <v>#N/A</v>
      </c>
      <c r="T630" s="19" t="e">
        <f t="shared" ca="1" si="803"/>
        <v>#N/A</v>
      </c>
      <c r="U630" s="19" t="e">
        <f t="shared" ca="1" si="804"/>
        <v>#N/A</v>
      </c>
      <c r="V630" s="19" t="e">
        <f t="shared" ca="1" si="805"/>
        <v>#N/A</v>
      </c>
      <c r="W630" s="19" t="e">
        <f t="shared" ca="1" si="806"/>
        <v>#N/A</v>
      </c>
      <c r="X630" s="19" t="e">
        <f t="shared" ca="1" si="807"/>
        <v>#N/A</v>
      </c>
      <c r="Y630" s="72" t="e">
        <f t="shared" ca="1" si="808"/>
        <v>#N/A</v>
      </c>
      <c r="Z630" s="72" t="e">
        <f t="shared" ca="1" si="809"/>
        <v>#N/A</v>
      </c>
      <c r="AA630" s="72" t="e">
        <f t="shared" ca="1" si="810"/>
        <v>#N/A</v>
      </c>
      <c r="AB630" s="19" t="e">
        <f t="shared" ca="1" si="811"/>
        <v>#N/A</v>
      </c>
      <c r="AC630" s="19" t="e">
        <f t="shared" ca="1" si="812"/>
        <v>#N/A</v>
      </c>
      <c r="AD630" s="19" t="e">
        <f t="shared" ca="1" si="813"/>
        <v>#N/A</v>
      </c>
      <c r="AE630" s="19" t="e">
        <f t="shared" ca="1" si="814"/>
        <v>#N/A</v>
      </c>
      <c r="AF630" s="19" t="e">
        <f t="shared" ca="1" si="815"/>
        <v>#N/A</v>
      </c>
      <c r="AG630" s="19" t="e">
        <f t="shared" ca="1" si="816"/>
        <v>#N/A</v>
      </c>
      <c r="AH630" s="72" t="e">
        <f t="shared" ca="1" si="817"/>
        <v>#N/A</v>
      </c>
      <c r="AI630" s="72" t="e">
        <f t="shared" ca="1" si="818"/>
        <v>#N/A</v>
      </c>
      <c r="AJ630" s="72" t="e">
        <f t="shared" ca="1" si="819"/>
        <v>#N/A</v>
      </c>
      <c r="AK630" s="19" t="e">
        <f t="shared" ca="1" si="820"/>
        <v>#N/A</v>
      </c>
      <c r="AL630" s="19" t="e">
        <f t="shared" ca="1" si="821"/>
        <v>#N/A</v>
      </c>
      <c r="AM630" s="19" t="e">
        <f t="shared" ca="1" si="822"/>
        <v>#N/A</v>
      </c>
      <c r="AN630" s="19" t="e">
        <f t="shared" ca="1" si="823"/>
        <v>#N/A</v>
      </c>
      <c r="AO630" s="19" t="e">
        <f t="shared" ca="1" si="824"/>
        <v>#N/A</v>
      </c>
      <c r="AP630" s="19" t="e">
        <f t="shared" ca="1" si="825"/>
        <v>#N/A</v>
      </c>
      <c r="AQ630" s="72" t="e">
        <f t="shared" ca="1" si="826"/>
        <v>#N/A</v>
      </c>
      <c r="AR630" s="72" t="e">
        <f t="shared" ca="1" si="827"/>
        <v>#N/A</v>
      </c>
      <c r="AS630" s="72" t="e">
        <f t="shared" ca="1" si="828"/>
        <v>#N/A</v>
      </c>
      <c r="AT630" s="19" t="e">
        <f t="shared" ca="1" si="829"/>
        <v>#N/A</v>
      </c>
      <c r="AU630" s="19" t="e">
        <f t="shared" ca="1" si="830"/>
        <v>#N/A</v>
      </c>
      <c r="AV630" s="19" t="e">
        <f t="shared" ca="1" si="831"/>
        <v>#N/A</v>
      </c>
      <c r="AW630" s="19" t="e">
        <f t="shared" ca="1" si="832"/>
        <v>#N/A</v>
      </c>
      <c r="AX630" s="19" t="e">
        <f t="shared" ca="1" si="833"/>
        <v>#N/A</v>
      </c>
      <c r="AY630" s="19" t="e">
        <f t="shared" ca="1" si="834"/>
        <v>#N/A</v>
      </c>
      <c r="AZ630" s="72" t="e">
        <f t="shared" ca="1" si="835"/>
        <v>#N/A</v>
      </c>
      <c r="BA630" s="72" t="e">
        <f t="shared" ca="1" si="836"/>
        <v>#N/A</v>
      </c>
      <c r="BB630" s="72" t="e">
        <f t="shared" ca="1" si="837"/>
        <v>#N/A</v>
      </c>
      <c r="BC630" s="19" t="e">
        <f t="shared" ca="1" si="838"/>
        <v>#N/A</v>
      </c>
      <c r="BD630" s="19" t="e">
        <f t="shared" ca="1" si="839"/>
        <v>#N/A</v>
      </c>
      <c r="BE630" s="19" t="e">
        <f t="shared" ca="1" si="840"/>
        <v>#N/A</v>
      </c>
      <c r="BF630" s="19" t="e">
        <f t="shared" ca="1" si="841"/>
        <v>#N/A</v>
      </c>
      <c r="BG630" s="19" t="e">
        <f t="shared" ca="1" si="842"/>
        <v>#N/A</v>
      </c>
      <c r="BH630" s="19" t="e">
        <f t="shared" ca="1" si="843"/>
        <v>#N/A</v>
      </c>
      <c r="BI630" s="72" t="e">
        <f t="shared" ca="1" si="844"/>
        <v>#N/A</v>
      </c>
      <c r="BJ630" s="72" t="e">
        <f t="shared" ca="1" si="845"/>
        <v>#N/A</v>
      </c>
      <c r="BK630" s="72" t="e">
        <f t="shared" ca="1" si="846"/>
        <v>#N/A</v>
      </c>
      <c r="BL630" s="72" t="e">
        <f t="shared" ca="1" si="847"/>
        <v>#N/A</v>
      </c>
      <c r="BM630" s="72" t="e">
        <f t="shared" ca="1" si="848"/>
        <v>#N/A</v>
      </c>
      <c r="BN630" s="72" t="e">
        <f t="shared" ca="1" si="849"/>
        <v>#N/A</v>
      </c>
      <c r="BO630" s="72" t="e">
        <f t="shared" ca="1" si="850"/>
        <v>#N/A</v>
      </c>
      <c r="BP630" s="72" t="e">
        <f t="shared" ca="1" si="851"/>
        <v>#N/A</v>
      </c>
      <c r="BQ630" s="72" t="e">
        <f t="shared" ca="1" si="852"/>
        <v>#N/A</v>
      </c>
      <c r="BR630" s="72" t="e">
        <f t="shared" ca="1" si="853"/>
        <v>#N/A</v>
      </c>
      <c r="BS630" s="72" t="e">
        <f t="shared" ca="1" si="854"/>
        <v>#N/A</v>
      </c>
      <c r="BT630" s="72" t="e">
        <f t="shared" ca="1" si="855"/>
        <v>#N/A</v>
      </c>
      <c r="BU630" s="72" t="e">
        <f t="shared" ca="1" si="856"/>
        <v>#N/A</v>
      </c>
      <c r="BV630" s="72" t="e">
        <f t="shared" ca="1" si="857"/>
        <v>#N/A</v>
      </c>
    </row>
    <row r="631" spans="1:74">
      <c r="A631" s="13" t="e">
        <f ca="1">'MGRS to'!AO631</f>
        <v>#N/A</v>
      </c>
      <c r="B631" s="13" t="e">
        <f ca="1">'MGRS to'!AP631</f>
        <v>#N/A</v>
      </c>
      <c r="C631" s="19" t="e">
        <f t="shared" ca="1" si="786"/>
        <v>#N/A</v>
      </c>
      <c r="D631" s="19" t="e">
        <f t="shared" ca="1" si="787"/>
        <v>#N/A</v>
      </c>
      <c r="E631" s="19" t="e">
        <f t="shared" ca="1" si="788"/>
        <v>#N/A</v>
      </c>
      <c r="F631" s="19" t="e">
        <f t="shared" ca="1" si="789"/>
        <v>#N/A</v>
      </c>
      <c r="G631" s="19" t="e">
        <f t="shared" ca="1" si="790"/>
        <v>#N/A</v>
      </c>
      <c r="H631" s="19" t="e">
        <f t="shared" ca="1" si="791"/>
        <v>#N/A</v>
      </c>
      <c r="I631" s="19" t="e">
        <f t="shared" ca="1" si="792"/>
        <v>#N/A</v>
      </c>
      <c r="J631" s="19" t="e">
        <f t="shared" ca="1" si="793"/>
        <v>#N/A</v>
      </c>
      <c r="K631" s="19" t="e">
        <f t="shared" ca="1" si="794"/>
        <v>#N/A</v>
      </c>
      <c r="L631" s="19" t="e">
        <f t="shared" ca="1" si="795"/>
        <v>#N/A</v>
      </c>
      <c r="M631" s="19" t="e">
        <f t="shared" ca="1" si="796"/>
        <v>#N/A</v>
      </c>
      <c r="N631" s="19" t="e">
        <f t="shared" ca="1" si="797"/>
        <v>#N/A</v>
      </c>
      <c r="O631" s="19" t="e">
        <f t="shared" ca="1" si="798"/>
        <v>#N/A</v>
      </c>
      <c r="P631" s="72" t="e">
        <f t="shared" ca="1" si="799"/>
        <v>#N/A</v>
      </c>
      <c r="Q631" s="72" t="e">
        <f t="shared" ca="1" si="800"/>
        <v>#N/A</v>
      </c>
      <c r="R631" s="72" t="e">
        <f t="shared" ca="1" si="801"/>
        <v>#N/A</v>
      </c>
      <c r="S631" s="19" t="e">
        <f t="shared" ca="1" si="802"/>
        <v>#N/A</v>
      </c>
      <c r="T631" s="19" t="e">
        <f t="shared" ca="1" si="803"/>
        <v>#N/A</v>
      </c>
      <c r="U631" s="19" t="e">
        <f t="shared" ca="1" si="804"/>
        <v>#N/A</v>
      </c>
      <c r="V631" s="19" t="e">
        <f t="shared" ca="1" si="805"/>
        <v>#N/A</v>
      </c>
      <c r="W631" s="19" t="e">
        <f t="shared" ca="1" si="806"/>
        <v>#N/A</v>
      </c>
      <c r="X631" s="19" t="e">
        <f t="shared" ca="1" si="807"/>
        <v>#N/A</v>
      </c>
      <c r="Y631" s="72" t="e">
        <f t="shared" ca="1" si="808"/>
        <v>#N/A</v>
      </c>
      <c r="Z631" s="72" t="e">
        <f t="shared" ca="1" si="809"/>
        <v>#N/A</v>
      </c>
      <c r="AA631" s="72" t="e">
        <f t="shared" ca="1" si="810"/>
        <v>#N/A</v>
      </c>
      <c r="AB631" s="19" t="e">
        <f t="shared" ca="1" si="811"/>
        <v>#N/A</v>
      </c>
      <c r="AC631" s="19" t="e">
        <f t="shared" ca="1" si="812"/>
        <v>#N/A</v>
      </c>
      <c r="AD631" s="19" t="e">
        <f t="shared" ca="1" si="813"/>
        <v>#N/A</v>
      </c>
      <c r="AE631" s="19" t="e">
        <f t="shared" ca="1" si="814"/>
        <v>#N/A</v>
      </c>
      <c r="AF631" s="19" t="e">
        <f t="shared" ca="1" si="815"/>
        <v>#N/A</v>
      </c>
      <c r="AG631" s="19" t="e">
        <f t="shared" ca="1" si="816"/>
        <v>#N/A</v>
      </c>
      <c r="AH631" s="72" t="e">
        <f t="shared" ca="1" si="817"/>
        <v>#N/A</v>
      </c>
      <c r="AI631" s="72" t="e">
        <f t="shared" ca="1" si="818"/>
        <v>#N/A</v>
      </c>
      <c r="AJ631" s="72" t="e">
        <f t="shared" ca="1" si="819"/>
        <v>#N/A</v>
      </c>
      <c r="AK631" s="19" t="e">
        <f t="shared" ca="1" si="820"/>
        <v>#N/A</v>
      </c>
      <c r="AL631" s="19" t="e">
        <f t="shared" ca="1" si="821"/>
        <v>#N/A</v>
      </c>
      <c r="AM631" s="19" t="e">
        <f t="shared" ca="1" si="822"/>
        <v>#N/A</v>
      </c>
      <c r="AN631" s="19" t="e">
        <f t="shared" ca="1" si="823"/>
        <v>#N/A</v>
      </c>
      <c r="AO631" s="19" t="e">
        <f t="shared" ca="1" si="824"/>
        <v>#N/A</v>
      </c>
      <c r="AP631" s="19" t="e">
        <f t="shared" ca="1" si="825"/>
        <v>#N/A</v>
      </c>
      <c r="AQ631" s="72" t="e">
        <f t="shared" ca="1" si="826"/>
        <v>#N/A</v>
      </c>
      <c r="AR631" s="72" t="e">
        <f t="shared" ca="1" si="827"/>
        <v>#N/A</v>
      </c>
      <c r="AS631" s="72" t="e">
        <f t="shared" ca="1" si="828"/>
        <v>#N/A</v>
      </c>
      <c r="AT631" s="19" t="e">
        <f t="shared" ca="1" si="829"/>
        <v>#N/A</v>
      </c>
      <c r="AU631" s="19" t="e">
        <f t="shared" ca="1" si="830"/>
        <v>#N/A</v>
      </c>
      <c r="AV631" s="19" t="e">
        <f t="shared" ca="1" si="831"/>
        <v>#N/A</v>
      </c>
      <c r="AW631" s="19" t="e">
        <f t="shared" ca="1" si="832"/>
        <v>#N/A</v>
      </c>
      <c r="AX631" s="19" t="e">
        <f t="shared" ca="1" si="833"/>
        <v>#N/A</v>
      </c>
      <c r="AY631" s="19" t="e">
        <f t="shared" ca="1" si="834"/>
        <v>#N/A</v>
      </c>
      <c r="AZ631" s="72" t="e">
        <f t="shared" ca="1" si="835"/>
        <v>#N/A</v>
      </c>
      <c r="BA631" s="72" t="e">
        <f t="shared" ca="1" si="836"/>
        <v>#N/A</v>
      </c>
      <c r="BB631" s="72" t="e">
        <f t="shared" ca="1" si="837"/>
        <v>#N/A</v>
      </c>
      <c r="BC631" s="19" t="e">
        <f t="shared" ca="1" si="838"/>
        <v>#N/A</v>
      </c>
      <c r="BD631" s="19" t="e">
        <f t="shared" ca="1" si="839"/>
        <v>#N/A</v>
      </c>
      <c r="BE631" s="19" t="e">
        <f t="shared" ca="1" si="840"/>
        <v>#N/A</v>
      </c>
      <c r="BF631" s="19" t="e">
        <f t="shared" ca="1" si="841"/>
        <v>#N/A</v>
      </c>
      <c r="BG631" s="19" t="e">
        <f t="shared" ca="1" si="842"/>
        <v>#N/A</v>
      </c>
      <c r="BH631" s="19" t="e">
        <f t="shared" ca="1" si="843"/>
        <v>#N/A</v>
      </c>
      <c r="BI631" s="72" t="e">
        <f t="shared" ca="1" si="844"/>
        <v>#N/A</v>
      </c>
      <c r="BJ631" s="72" t="e">
        <f t="shared" ca="1" si="845"/>
        <v>#N/A</v>
      </c>
      <c r="BK631" s="72" t="e">
        <f t="shared" ca="1" si="846"/>
        <v>#N/A</v>
      </c>
      <c r="BL631" s="72" t="e">
        <f t="shared" ca="1" si="847"/>
        <v>#N/A</v>
      </c>
      <c r="BM631" s="72" t="e">
        <f t="shared" ca="1" si="848"/>
        <v>#N/A</v>
      </c>
      <c r="BN631" s="72" t="e">
        <f t="shared" ca="1" si="849"/>
        <v>#N/A</v>
      </c>
      <c r="BO631" s="72" t="e">
        <f t="shared" ca="1" si="850"/>
        <v>#N/A</v>
      </c>
      <c r="BP631" s="72" t="e">
        <f t="shared" ca="1" si="851"/>
        <v>#N/A</v>
      </c>
      <c r="BQ631" s="72" t="e">
        <f t="shared" ca="1" si="852"/>
        <v>#N/A</v>
      </c>
      <c r="BR631" s="72" t="e">
        <f t="shared" ca="1" si="853"/>
        <v>#N/A</v>
      </c>
      <c r="BS631" s="72" t="e">
        <f t="shared" ca="1" si="854"/>
        <v>#N/A</v>
      </c>
      <c r="BT631" s="72" t="e">
        <f t="shared" ca="1" si="855"/>
        <v>#N/A</v>
      </c>
      <c r="BU631" s="72" t="e">
        <f t="shared" ca="1" si="856"/>
        <v>#N/A</v>
      </c>
      <c r="BV631" s="72" t="e">
        <f t="shared" ca="1" si="857"/>
        <v>#N/A</v>
      </c>
    </row>
    <row r="632" spans="1:74">
      <c r="A632" s="13" t="e">
        <f ca="1">'MGRS to'!AO632</f>
        <v>#N/A</v>
      </c>
      <c r="B632" s="13" t="e">
        <f ca="1">'MGRS to'!AP632</f>
        <v>#N/A</v>
      </c>
      <c r="C632" s="19" t="e">
        <f t="shared" ca="1" si="786"/>
        <v>#N/A</v>
      </c>
      <c r="D632" s="19" t="e">
        <f t="shared" ca="1" si="787"/>
        <v>#N/A</v>
      </c>
      <c r="E632" s="19" t="e">
        <f t="shared" ca="1" si="788"/>
        <v>#N/A</v>
      </c>
      <c r="F632" s="19" t="e">
        <f t="shared" ca="1" si="789"/>
        <v>#N/A</v>
      </c>
      <c r="G632" s="19" t="e">
        <f t="shared" ca="1" si="790"/>
        <v>#N/A</v>
      </c>
      <c r="H632" s="19" t="e">
        <f t="shared" ca="1" si="791"/>
        <v>#N/A</v>
      </c>
      <c r="I632" s="19" t="e">
        <f t="shared" ca="1" si="792"/>
        <v>#N/A</v>
      </c>
      <c r="J632" s="19" t="e">
        <f t="shared" ca="1" si="793"/>
        <v>#N/A</v>
      </c>
      <c r="K632" s="19" t="e">
        <f t="shared" ca="1" si="794"/>
        <v>#N/A</v>
      </c>
      <c r="L632" s="19" t="e">
        <f t="shared" ca="1" si="795"/>
        <v>#N/A</v>
      </c>
      <c r="M632" s="19" t="e">
        <f t="shared" ca="1" si="796"/>
        <v>#N/A</v>
      </c>
      <c r="N632" s="19" t="e">
        <f t="shared" ca="1" si="797"/>
        <v>#N/A</v>
      </c>
      <c r="O632" s="19" t="e">
        <f t="shared" ca="1" si="798"/>
        <v>#N/A</v>
      </c>
      <c r="P632" s="72" t="e">
        <f t="shared" ca="1" si="799"/>
        <v>#N/A</v>
      </c>
      <c r="Q632" s="72" t="e">
        <f t="shared" ca="1" si="800"/>
        <v>#N/A</v>
      </c>
      <c r="R632" s="72" t="e">
        <f t="shared" ca="1" si="801"/>
        <v>#N/A</v>
      </c>
      <c r="S632" s="19" t="e">
        <f t="shared" ca="1" si="802"/>
        <v>#N/A</v>
      </c>
      <c r="T632" s="19" t="e">
        <f t="shared" ca="1" si="803"/>
        <v>#N/A</v>
      </c>
      <c r="U632" s="19" t="e">
        <f t="shared" ca="1" si="804"/>
        <v>#N/A</v>
      </c>
      <c r="V632" s="19" t="e">
        <f t="shared" ca="1" si="805"/>
        <v>#N/A</v>
      </c>
      <c r="W632" s="19" t="e">
        <f t="shared" ca="1" si="806"/>
        <v>#N/A</v>
      </c>
      <c r="X632" s="19" t="e">
        <f t="shared" ca="1" si="807"/>
        <v>#N/A</v>
      </c>
      <c r="Y632" s="72" t="e">
        <f t="shared" ca="1" si="808"/>
        <v>#N/A</v>
      </c>
      <c r="Z632" s="72" t="e">
        <f t="shared" ca="1" si="809"/>
        <v>#N/A</v>
      </c>
      <c r="AA632" s="72" t="e">
        <f t="shared" ca="1" si="810"/>
        <v>#N/A</v>
      </c>
      <c r="AB632" s="19" t="e">
        <f t="shared" ca="1" si="811"/>
        <v>#N/A</v>
      </c>
      <c r="AC632" s="19" t="e">
        <f t="shared" ca="1" si="812"/>
        <v>#N/A</v>
      </c>
      <c r="AD632" s="19" t="e">
        <f t="shared" ca="1" si="813"/>
        <v>#N/A</v>
      </c>
      <c r="AE632" s="19" t="e">
        <f t="shared" ca="1" si="814"/>
        <v>#N/A</v>
      </c>
      <c r="AF632" s="19" t="e">
        <f t="shared" ca="1" si="815"/>
        <v>#N/A</v>
      </c>
      <c r="AG632" s="19" t="e">
        <f t="shared" ca="1" si="816"/>
        <v>#N/A</v>
      </c>
      <c r="AH632" s="72" t="e">
        <f t="shared" ca="1" si="817"/>
        <v>#N/A</v>
      </c>
      <c r="AI632" s="72" t="e">
        <f t="shared" ca="1" si="818"/>
        <v>#N/A</v>
      </c>
      <c r="AJ632" s="72" t="e">
        <f t="shared" ca="1" si="819"/>
        <v>#N/A</v>
      </c>
      <c r="AK632" s="19" t="e">
        <f t="shared" ca="1" si="820"/>
        <v>#N/A</v>
      </c>
      <c r="AL632" s="19" t="e">
        <f t="shared" ca="1" si="821"/>
        <v>#N/A</v>
      </c>
      <c r="AM632" s="19" t="e">
        <f t="shared" ca="1" si="822"/>
        <v>#N/A</v>
      </c>
      <c r="AN632" s="19" t="e">
        <f t="shared" ca="1" si="823"/>
        <v>#N/A</v>
      </c>
      <c r="AO632" s="19" t="e">
        <f t="shared" ca="1" si="824"/>
        <v>#N/A</v>
      </c>
      <c r="AP632" s="19" t="e">
        <f t="shared" ca="1" si="825"/>
        <v>#N/A</v>
      </c>
      <c r="AQ632" s="72" t="e">
        <f t="shared" ca="1" si="826"/>
        <v>#N/A</v>
      </c>
      <c r="AR632" s="72" t="e">
        <f t="shared" ca="1" si="827"/>
        <v>#N/A</v>
      </c>
      <c r="AS632" s="72" t="e">
        <f t="shared" ca="1" si="828"/>
        <v>#N/A</v>
      </c>
      <c r="AT632" s="19" t="e">
        <f t="shared" ca="1" si="829"/>
        <v>#N/A</v>
      </c>
      <c r="AU632" s="19" t="e">
        <f t="shared" ca="1" si="830"/>
        <v>#N/A</v>
      </c>
      <c r="AV632" s="19" t="e">
        <f t="shared" ca="1" si="831"/>
        <v>#N/A</v>
      </c>
      <c r="AW632" s="19" t="e">
        <f t="shared" ca="1" si="832"/>
        <v>#N/A</v>
      </c>
      <c r="AX632" s="19" t="e">
        <f t="shared" ca="1" si="833"/>
        <v>#N/A</v>
      </c>
      <c r="AY632" s="19" t="e">
        <f t="shared" ca="1" si="834"/>
        <v>#N/A</v>
      </c>
      <c r="AZ632" s="72" t="e">
        <f t="shared" ca="1" si="835"/>
        <v>#N/A</v>
      </c>
      <c r="BA632" s="72" t="e">
        <f t="shared" ca="1" si="836"/>
        <v>#N/A</v>
      </c>
      <c r="BB632" s="72" t="e">
        <f t="shared" ca="1" si="837"/>
        <v>#N/A</v>
      </c>
      <c r="BC632" s="19" t="e">
        <f t="shared" ca="1" si="838"/>
        <v>#N/A</v>
      </c>
      <c r="BD632" s="19" t="e">
        <f t="shared" ca="1" si="839"/>
        <v>#N/A</v>
      </c>
      <c r="BE632" s="19" t="e">
        <f t="shared" ca="1" si="840"/>
        <v>#N/A</v>
      </c>
      <c r="BF632" s="19" t="e">
        <f t="shared" ca="1" si="841"/>
        <v>#N/A</v>
      </c>
      <c r="BG632" s="19" t="e">
        <f t="shared" ca="1" si="842"/>
        <v>#N/A</v>
      </c>
      <c r="BH632" s="19" t="e">
        <f t="shared" ca="1" si="843"/>
        <v>#N/A</v>
      </c>
      <c r="BI632" s="72" t="e">
        <f t="shared" ca="1" si="844"/>
        <v>#N/A</v>
      </c>
      <c r="BJ632" s="72" t="e">
        <f t="shared" ca="1" si="845"/>
        <v>#N/A</v>
      </c>
      <c r="BK632" s="72" t="e">
        <f t="shared" ca="1" si="846"/>
        <v>#N/A</v>
      </c>
      <c r="BL632" s="72" t="e">
        <f t="shared" ca="1" si="847"/>
        <v>#N/A</v>
      </c>
      <c r="BM632" s="72" t="e">
        <f t="shared" ca="1" si="848"/>
        <v>#N/A</v>
      </c>
      <c r="BN632" s="72" t="e">
        <f t="shared" ca="1" si="849"/>
        <v>#N/A</v>
      </c>
      <c r="BO632" s="72" t="e">
        <f t="shared" ca="1" si="850"/>
        <v>#N/A</v>
      </c>
      <c r="BP632" s="72" t="e">
        <f t="shared" ca="1" si="851"/>
        <v>#N/A</v>
      </c>
      <c r="BQ632" s="72" t="e">
        <f t="shared" ca="1" si="852"/>
        <v>#N/A</v>
      </c>
      <c r="BR632" s="72" t="e">
        <f t="shared" ca="1" si="853"/>
        <v>#N/A</v>
      </c>
      <c r="BS632" s="72" t="e">
        <f t="shared" ca="1" si="854"/>
        <v>#N/A</v>
      </c>
      <c r="BT632" s="72" t="e">
        <f t="shared" ca="1" si="855"/>
        <v>#N/A</v>
      </c>
      <c r="BU632" s="72" t="e">
        <f t="shared" ca="1" si="856"/>
        <v>#N/A</v>
      </c>
      <c r="BV632" s="72" t="e">
        <f t="shared" ca="1" si="857"/>
        <v>#N/A</v>
      </c>
    </row>
    <row r="633" spans="1:74">
      <c r="A633" s="13" t="e">
        <f ca="1">'MGRS to'!AO633</f>
        <v>#N/A</v>
      </c>
      <c r="B633" s="13" t="e">
        <f ca="1">'MGRS to'!AP633</f>
        <v>#N/A</v>
      </c>
      <c r="C633" s="19" t="e">
        <f t="shared" ca="1" si="786"/>
        <v>#N/A</v>
      </c>
      <c r="D633" s="19" t="e">
        <f t="shared" ca="1" si="787"/>
        <v>#N/A</v>
      </c>
      <c r="E633" s="19" t="e">
        <f t="shared" ca="1" si="788"/>
        <v>#N/A</v>
      </c>
      <c r="F633" s="19" t="e">
        <f t="shared" ca="1" si="789"/>
        <v>#N/A</v>
      </c>
      <c r="G633" s="19" t="e">
        <f t="shared" ca="1" si="790"/>
        <v>#N/A</v>
      </c>
      <c r="H633" s="19" t="e">
        <f t="shared" ca="1" si="791"/>
        <v>#N/A</v>
      </c>
      <c r="I633" s="19" t="e">
        <f t="shared" ca="1" si="792"/>
        <v>#N/A</v>
      </c>
      <c r="J633" s="19" t="e">
        <f t="shared" ca="1" si="793"/>
        <v>#N/A</v>
      </c>
      <c r="K633" s="19" t="e">
        <f t="shared" ca="1" si="794"/>
        <v>#N/A</v>
      </c>
      <c r="L633" s="19" t="e">
        <f t="shared" ca="1" si="795"/>
        <v>#N/A</v>
      </c>
      <c r="M633" s="19" t="e">
        <f t="shared" ca="1" si="796"/>
        <v>#N/A</v>
      </c>
      <c r="N633" s="19" t="e">
        <f t="shared" ca="1" si="797"/>
        <v>#N/A</v>
      </c>
      <c r="O633" s="19" t="e">
        <f t="shared" ca="1" si="798"/>
        <v>#N/A</v>
      </c>
      <c r="P633" s="72" t="e">
        <f t="shared" ca="1" si="799"/>
        <v>#N/A</v>
      </c>
      <c r="Q633" s="72" t="e">
        <f t="shared" ca="1" si="800"/>
        <v>#N/A</v>
      </c>
      <c r="R633" s="72" t="e">
        <f t="shared" ca="1" si="801"/>
        <v>#N/A</v>
      </c>
      <c r="S633" s="19" t="e">
        <f t="shared" ca="1" si="802"/>
        <v>#N/A</v>
      </c>
      <c r="T633" s="19" t="e">
        <f t="shared" ca="1" si="803"/>
        <v>#N/A</v>
      </c>
      <c r="U633" s="19" t="e">
        <f t="shared" ca="1" si="804"/>
        <v>#N/A</v>
      </c>
      <c r="V633" s="19" t="e">
        <f t="shared" ca="1" si="805"/>
        <v>#N/A</v>
      </c>
      <c r="W633" s="19" t="e">
        <f t="shared" ca="1" si="806"/>
        <v>#N/A</v>
      </c>
      <c r="X633" s="19" t="e">
        <f t="shared" ca="1" si="807"/>
        <v>#N/A</v>
      </c>
      <c r="Y633" s="72" t="e">
        <f t="shared" ca="1" si="808"/>
        <v>#N/A</v>
      </c>
      <c r="Z633" s="72" t="e">
        <f t="shared" ca="1" si="809"/>
        <v>#N/A</v>
      </c>
      <c r="AA633" s="72" t="e">
        <f t="shared" ca="1" si="810"/>
        <v>#N/A</v>
      </c>
      <c r="AB633" s="19" t="e">
        <f t="shared" ca="1" si="811"/>
        <v>#N/A</v>
      </c>
      <c r="AC633" s="19" t="e">
        <f t="shared" ca="1" si="812"/>
        <v>#N/A</v>
      </c>
      <c r="AD633" s="19" t="e">
        <f t="shared" ca="1" si="813"/>
        <v>#N/A</v>
      </c>
      <c r="AE633" s="19" t="e">
        <f t="shared" ca="1" si="814"/>
        <v>#N/A</v>
      </c>
      <c r="AF633" s="19" t="e">
        <f t="shared" ca="1" si="815"/>
        <v>#N/A</v>
      </c>
      <c r="AG633" s="19" t="e">
        <f t="shared" ca="1" si="816"/>
        <v>#N/A</v>
      </c>
      <c r="AH633" s="72" t="e">
        <f t="shared" ca="1" si="817"/>
        <v>#N/A</v>
      </c>
      <c r="AI633" s="72" t="e">
        <f t="shared" ca="1" si="818"/>
        <v>#N/A</v>
      </c>
      <c r="AJ633" s="72" t="e">
        <f t="shared" ca="1" si="819"/>
        <v>#N/A</v>
      </c>
      <c r="AK633" s="19" t="e">
        <f t="shared" ca="1" si="820"/>
        <v>#N/A</v>
      </c>
      <c r="AL633" s="19" t="e">
        <f t="shared" ca="1" si="821"/>
        <v>#N/A</v>
      </c>
      <c r="AM633" s="19" t="e">
        <f t="shared" ca="1" si="822"/>
        <v>#N/A</v>
      </c>
      <c r="AN633" s="19" t="e">
        <f t="shared" ca="1" si="823"/>
        <v>#N/A</v>
      </c>
      <c r="AO633" s="19" t="e">
        <f t="shared" ca="1" si="824"/>
        <v>#N/A</v>
      </c>
      <c r="AP633" s="19" t="e">
        <f t="shared" ca="1" si="825"/>
        <v>#N/A</v>
      </c>
      <c r="AQ633" s="72" t="e">
        <f t="shared" ca="1" si="826"/>
        <v>#N/A</v>
      </c>
      <c r="AR633" s="72" t="e">
        <f t="shared" ca="1" si="827"/>
        <v>#N/A</v>
      </c>
      <c r="AS633" s="72" t="e">
        <f t="shared" ca="1" si="828"/>
        <v>#N/A</v>
      </c>
      <c r="AT633" s="19" t="e">
        <f t="shared" ca="1" si="829"/>
        <v>#N/A</v>
      </c>
      <c r="AU633" s="19" t="e">
        <f t="shared" ca="1" si="830"/>
        <v>#N/A</v>
      </c>
      <c r="AV633" s="19" t="e">
        <f t="shared" ca="1" si="831"/>
        <v>#N/A</v>
      </c>
      <c r="AW633" s="19" t="e">
        <f t="shared" ca="1" si="832"/>
        <v>#N/A</v>
      </c>
      <c r="AX633" s="19" t="e">
        <f t="shared" ca="1" si="833"/>
        <v>#N/A</v>
      </c>
      <c r="AY633" s="19" t="e">
        <f t="shared" ca="1" si="834"/>
        <v>#N/A</v>
      </c>
      <c r="AZ633" s="72" t="e">
        <f t="shared" ca="1" si="835"/>
        <v>#N/A</v>
      </c>
      <c r="BA633" s="72" t="e">
        <f t="shared" ca="1" si="836"/>
        <v>#N/A</v>
      </c>
      <c r="BB633" s="72" t="e">
        <f t="shared" ca="1" si="837"/>
        <v>#N/A</v>
      </c>
      <c r="BC633" s="19" t="e">
        <f t="shared" ca="1" si="838"/>
        <v>#N/A</v>
      </c>
      <c r="BD633" s="19" t="e">
        <f t="shared" ca="1" si="839"/>
        <v>#N/A</v>
      </c>
      <c r="BE633" s="19" t="e">
        <f t="shared" ca="1" si="840"/>
        <v>#N/A</v>
      </c>
      <c r="BF633" s="19" t="e">
        <f t="shared" ca="1" si="841"/>
        <v>#N/A</v>
      </c>
      <c r="BG633" s="19" t="e">
        <f t="shared" ca="1" si="842"/>
        <v>#N/A</v>
      </c>
      <c r="BH633" s="19" t="e">
        <f t="shared" ca="1" si="843"/>
        <v>#N/A</v>
      </c>
      <c r="BI633" s="72" t="e">
        <f t="shared" ca="1" si="844"/>
        <v>#N/A</v>
      </c>
      <c r="BJ633" s="72" t="e">
        <f t="shared" ca="1" si="845"/>
        <v>#N/A</v>
      </c>
      <c r="BK633" s="72" t="e">
        <f t="shared" ca="1" si="846"/>
        <v>#N/A</v>
      </c>
      <c r="BL633" s="72" t="e">
        <f t="shared" ca="1" si="847"/>
        <v>#N/A</v>
      </c>
      <c r="BM633" s="72" t="e">
        <f t="shared" ca="1" si="848"/>
        <v>#N/A</v>
      </c>
      <c r="BN633" s="72" t="e">
        <f t="shared" ca="1" si="849"/>
        <v>#N/A</v>
      </c>
      <c r="BO633" s="72" t="e">
        <f t="shared" ca="1" si="850"/>
        <v>#N/A</v>
      </c>
      <c r="BP633" s="72" t="e">
        <f t="shared" ca="1" si="851"/>
        <v>#N/A</v>
      </c>
      <c r="BQ633" s="72" t="e">
        <f t="shared" ca="1" si="852"/>
        <v>#N/A</v>
      </c>
      <c r="BR633" s="72" t="e">
        <f t="shared" ca="1" si="853"/>
        <v>#N/A</v>
      </c>
      <c r="BS633" s="72" t="e">
        <f t="shared" ca="1" si="854"/>
        <v>#N/A</v>
      </c>
      <c r="BT633" s="72" t="e">
        <f t="shared" ca="1" si="855"/>
        <v>#N/A</v>
      </c>
      <c r="BU633" s="72" t="e">
        <f t="shared" ca="1" si="856"/>
        <v>#N/A</v>
      </c>
      <c r="BV633" s="72" t="e">
        <f t="shared" ca="1" si="857"/>
        <v>#N/A</v>
      </c>
    </row>
    <row r="634" spans="1:74">
      <c r="A634" s="13" t="e">
        <f ca="1">'MGRS to'!AO634</f>
        <v>#N/A</v>
      </c>
      <c r="B634" s="13" t="e">
        <f ca="1">'MGRS to'!AP634</f>
        <v>#N/A</v>
      </c>
      <c r="C634" s="19" t="e">
        <f t="shared" ca="1" si="786"/>
        <v>#N/A</v>
      </c>
      <c r="D634" s="19" t="e">
        <f t="shared" ca="1" si="787"/>
        <v>#N/A</v>
      </c>
      <c r="E634" s="19" t="e">
        <f t="shared" ca="1" si="788"/>
        <v>#N/A</v>
      </c>
      <c r="F634" s="19" t="e">
        <f t="shared" ca="1" si="789"/>
        <v>#N/A</v>
      </c>
      <c r="G634" s="19" t="e">
        <f t="shared" ca="1" si="790"/>
        <v>#N/A</v>
      </c>
      <c r="H634" s="19" t="e">
        <f t="shared" ca="1" si="791"/>
        <v>#N/A</v>
      </c>
      <c r="I634" s="19" t="e">
        <f t="shared" ca="1" si="792"/>
        <v>#N/A</v>
      </c>
      <c r="J634" s="19" t="e">
        <f t="shared" ca="1" si="793"/>
        <v>#N/A</v>
      </c>
      <c r="K634" s="19" t="e">
        <f t="shared" ca="1" si="794"/>
        <v>#N/A</v>
      </c>
      <c r="L634" s="19" t="e">
        <f t="shared" ca="1" si="795"/>
        <v>#N/A</v>
      </c>
      <c r="M634" s="19" t="e">
        <f t="shared" ca="1" si="796"/>
        <v>#N/A</v>
      </c>
      <c r="N634" s="19" t="e">
        <f t="shared" ca="1" si="797"/>
        <v>#N/A</v>
      </c>
      <c r="O634" s="19" t="e">
        <f t="shared" ca="1" si="798"/>
        <v>#N/A</v>
      </c>
      <c r="P634" s="72" t="e">
        <f t="shared" ca="1" si="799"/>
        <v>#N/A</v>
      </c>
      <c r="Q634" s="72" t="e">
        <f t="shared" ca="1" si="800"/>
        <v>#N/A</v>
      </c>
      <c r="R634" s="72" t="e">
        <f t="shared" ca="1" si="801"/>
        <v>#N/A</v>
      </c>
      <c r="S634" s="19" t="e">
        <f t="shared" ca="1" si="802"/>
        <v>#N/A</v>
      </c>
      <c r="T634" s="19" t="e">
        <f t="shared" ca="1" si="803"/>
        <v>#N/A</v>
      </c>
      <c r="U634" s="19" t="e">
        <f t="shared" ca="1" si="804"/>
        <v>#N/A</v>
      </c>
      <c r="V634" s="19" t="e">
        <f t="shared" ca="1" si="805"/>
        <v>#N/A</v>
      </c>
      <c r="W634" s="19" t="e">
        <f t="shared" ca="1" si="806"/>
        <v>#N/A</v>
      </c>
      <c r="X634" s="19" t="e">
        <f t="shared" ca="1" si="807"/>
        <v>#N/A</v>
      </c>
      <c r="Y634" s="72" t="e">
        <f t="shared" ca="1" si="808"/>
        <v>#N/A</v>
      </c>
      <c r="Z634" s="72" t="e">
        <f t="shared" ca="1" si="809"/>
        <v>#N/A</v>
      </c>
      <c r="AA634" s="72" t="e">
        <f t="shared" ca="1" si="810"/>
        <v>#N/A</v>
      </c>
      <c r="AB634" s="19" t="e">
        <f t="shared" ca="1" si="811"/>
        <v>#N/A</v>
      </c>
      <c r="AC634" s="19" t="e">
        <f t="shared" ca="1" si="812"/>
        <v>#N/A</v>
      </c>
      <c r="AD634" s="19" t="e">
        <f t="shared" ca="1" si="813"/>
        <v>#N/A</v>
      </c>
      <c r="AE634" s="19" t="e">
        <f t="shared" ca="1" si="814"/>
        <v>#N/A</v>
      </c>
      <c r="AF634" s="19" t="e">
        <f t="shared" ca="1" si="815"/>
        <v>#N/A</v>
      </c>
      <c r="AG634" s="19" t="e">
        <f t="shared" ca="1" si="816"/>
        <v>#N/A</v>
      </c>
      <c r="AH634" s="72" t="e">
        <f t="shared" ca="1" si="817"/>
        <v>#N/A</v>
      </c>
      <c r="AI634" s="72" t="e">
        <f t="shared" ca="1" si="818"/>
        <v>#N/A</v>
      </c>
      <c r="AJ634" s="72" t="e">
        <f t="shared" ca="1" si="819"/>
        <v>#N/A</v>
      </c>
      <c r="AK634" s="19" t="e">
        <f t="shared" ca="1" si="820"/>
        <v>#N/A</v>
      </c>
      <c r="AL634" s="19" t="e">
        <f t="shared" ca="1" si="821"/>
        <v>#N/A</v>
      </c>
      <c r="AM634" s="19" t="e">
        <f t="shared" ca="1" si="822"/>
        <v>#N/A</v>
      </c>
      <c r="AN634" s="19" t="e">
        <f t="shared" ca="1" si="823"/>
        <v>#N/A</v>
      </c>
      <c r="AO634" s="19" t="e">
        <f t="shared" ca="1" si="824"/>
        <v>#N/A</v>
      </c>
      <c r="AP634" s="19" t="e">
        <f t="shared" ca="1" si="825"/>
        <v>#N/A</v>
      </c>
      <c r="AQ634" s="72" t="e">
        <f t="shared" ca="1" si="826"/>
        <v>#N/A</v>
      </c>
      <c r="AR634" s="72" t="e">
        <f t="shared" ca="1" si="827"/>
        <v>#N/A</v>
      </c>
      <c r="AS634" s="72" t="e">
        <f t="shared" ca="1" si="828"/>
        <v>#N/A</v>
      </c>
      <c r="AT634" s="19" t="e">
        <f t="shared" ca="1" si="829"/>
        <v>#N/A</v>
      </c>
      <c r="AU634" s="19" t="e">
        <f t="shared" ca="1" si="830"/>
        <v>#N/A</v>
      </c>
      <c r="AV634" s="19" t="e">
        <f t="shared" ca="1" si="831"/>
        <v>#N/A</v>
      </c>
      <c r="AW634" s="19" t="e">
        <f t="shared" ca="1" si="832"/>
        <v>#N/A</v>
      </c>
      <c r="AX634" s="19" t="e">
        <f t="shared" ca="1" si="833"/>
        <v>#N/A</v>
      </c>
      <c r="AY634" s="19" t="e">
        <f t="shared" ca="1" si="834"/>
        <v>#N/A</v>
      </c>
      <c r="AZ634" s="72" t="e">
        <f t="shared" ca="1" si="835"/>
        <v>#N/A</v>
      </c>
      <c r="BA634" s="72" t="e">
        <f t="shared" ca="1" si="836"/>
        <v>#N/A</v>
      </c>
      <c r="BB634" s="72" t="e">
        <f t="shared" ca="1" si="837"/>
        <v>#N/A</v>
      </c>
      <c r="BC634" s="19" t="e">
        <f t="shared" ca="1" si="838"/>
        <v>#N/A</v>
      </c>
      <c r="BD634" s="19" t="e">
        <f t="shared" ca="1" si="839"/>
        <v>#N/A</v>
      </c>
      <c r="BE634" s="19" t="e">
        <f t="shared" ca="1" si="840"/>
        <v>#N/A</v>
      </c>
      <c r="BF634" s="19" t="e">
        <f t="shared" ca="1" si="841"/>
        <v>#N/A</v>
      </c>
      <c r="BG634" s="19" t="e">
        <f t="shared" ca="1" si="842"/>
        <v>#N/A</v>
      </c>
      <c r="BH634" s="19" t="e">
        <f t="shared" ca="1" si="843"/>
        <v>#N/A</v>
      </c>
      <c r="BI634" s="72" t="e">
        <f t="shared" ca="1" si="844"/>
        <v>#N/A</v>
      </c>
      <c r="BJ634" s="72" t="e">
        <f t="shared" ca="1" si="845"/>
        <v>#N/A</v>
      </c>
      <c r="BK634" s="72" t="e">
        <f t="shared" ca="1" si="846"/>
        <v>#N/A</v>
      </c>
      <c r="BL634" s="72" t="e">
        <f t="shared" ca="1" si="847"/>
        <v>#N/A</v>
      </c>
      <c r="BM634" s="72" t="e">
        <f t="shared" ca="1" si="848"/>
        <v>#N/A</v>
      </c>
      <c r="BN634" s="72" t="e">
        <f t="shared" ca="1" si="849"/>
        <v>#N/A</v>
      </c>
      <c r="BO634" s="72" t="e">
        <f t="shared" ca="1" si="850"/>
        <v>#N/A</v>
      </c>
      <c r="BP634" s="72" t="e">
        <f t="shared" ca="1" si="851"/>
        <v>#N/A</v>
      </c>
      <c r="BQ634" s="72" t="e">
        <f t="shared" ca="1" si="852"/>
        <v>#N/A</v>
      </c>
      <c r="BR634" s="72" t="e">
        <f t="shared" ca="1" si="853"/>
        <v>#N/A</v>
      </c>
      <c r="BS634" s="72" t="e">
        <f t="shared" ca="1" si="854"/>
        <v>#N/A</v>
      </c>
      <c r="BT634" s="72" t="e">
        <f t="shared" ca="1" si="855"/>
        <v>#N/A</v>
      </c>
      <c r="BU634" s="72" t="e">
        <f t="shared" ca="1" si="856"/>
        <v>#N/A</v>
      </c>
      <c r="BV634" s="72" t="e">
        <f t="shared" ca="1" si="857"/>
        <v>#N/A</v>
      </c>
    </row>
    <row r="635" spans="1:74">
      <c r="A635" s="13" t="e">
        <f ca="1">'MGRS to'!AO635</f>
        <v>#N/A</v>
      </c>
      <c r="B635" s="13" t="e">
        <f ca="1">'MGRS to'!AP635</f>
        <v>#N/A</v>
      </c>
      <c r="C635" s="19" t="e">
        <f t="shared" ca="1" si="786"/>
        <v>#N/A</v>
      </c>
      <c r="D635" s="19" t="e">
        <f t="shared" ca="1" si="787"/>
        <v>#N/A</v>
      </c>
      <c r="E635" s="19" t="e">
        <f t="shared" ca="1" si="788"/>
        <v>#N/A</v>
      </c>
      <c r="F635" s="19" t="e">
        <f t="shared" ca="1" si="789"/>
        <v>#N/A</v>
      </c>
      <c r="G635" s="19" t="e">
        <f t="shared" ca="1" si="790"/>
        <v>#N/A</v>
      </c>
      <c r="H635" s="19" t="e">
        <f t="shared" ca="1" si="791"/>
        <v>#N/A</v>
      </c>
      <c r="I635" s="19" t="e">
        <f t="shared" ca="1" si="792"/>
        <v>#N/A</v>
      </c>
      <c r="J635" s="19" t="e">
        <f t="shared" ca="1" si="793"/>
        <v>#N/A</v>
      </c>
      <c r="K635" s="19" t="e">
        <f t="shared" ca="1" si="794"/>
        <v>#N/A</v>
      </c>
      <c r="L635" s="19" t="e">
        <f t="shared" ca="1" si="795"/>
        <v>#N/A</v>
      </c>
      <c r="M635" s="19" t="e">
        <f t="shared" ca="1" si="796"/>
        <v>#N/A</v>
      </c>
      <c r="N635" s="19" t="e">
        <f t="shared" ca="1" si="797"/>
        <v>#N/A</v>
      </c>
      <c r="O635" s="19" t="e">
        <f t="shared" ca="1" si="798"/>
        <v>#N/A</v>
      </c>
      <c r="P635" s="72" t="e">
        <f t="shared" ca="1" si="799"/>
        <v>#N/A</v>
      </c>
      <c r="Q635" s="72" t="e">
        <f t="shared" ca="1" si="800"/>
        <v>#N/A</v>
      </c>
      <c r="R635" s="72" t="e">
        <f t="shared" ca="1" si="801"/>
        <v>#N/A</v>
      </c>
      <c r="S635" s="19" t="e">
        <f t="shared" ca="1" si="802"/>
        <v>#N/A</v>
      </c>
      <c r="T635" s="19" t="e">
        <f t="shared" ca="1" si="803"/>
        <v>#N/A</v>
      </c>
      <c r="U635" s="19" t="e">
        <f t="shared" ca="1" si="804"/>
        <v>#N/A</v>
      </c>
      <c r="V635" s="19" t="e">
        <f t="shared" ca="1" si="805"/>
        <v>#N/A</v>
      </c>
      <c r="W635" s="19" t="e">
        <f t="shared" ca="1" si="806"/>
        <v>#N/A</v>
      </c>
      <c r="X635" s="19" t="e">
        <f t="shared" ca="1" si="807"/>
        <v>#N/A</v>
      </c>
      <c r="Y635" s="72" t="e">
        <f t="shared" ca="1" si="808"/>
        <v>#N/A</v>
      </c>
      <c r="Z635" s="72" t="e">
        <f t="shared" ca="1" si="809"/>
        <v>#N/A</v>
      </c>
      <c r="AA635" s="72" t="e">
        <f t="shared" ca="1" si="810"/>
        <v>#N/A</v>
      </c>
      <c r="AB635" s="19" t="e">
        <f t="shared" ca="1" si="811"/>
        <v>#N/A</v>
      </c>
      <c r="AC635" s="19" t="e">
        <f t="shared" ca="1" si="812"/>
        <v>#N/A</v>
      </c>
      <c r="AD635" s="19" t="e">
        <f t="shared" ca="1" si="813"/>
        <v>#N/A</v>
      </c>
      <c r="AE635" s="19" t="e">
        <f t="shared" ca="1" si="814"/>
        <v>#N/A</v>
      </c>
      <c r="AF635" s="19" t="e">
        <f t="shared" ca="1" si="815"/>
        <v>#N/A</v>
      </c>
      <c r="AG635" s="19" t="e">
        <f t="shared" ca="1" si="816"/>
        <v>#N/A</v>
      </c>
      <c r="AH635" s="72" t="e">
        <f t="shared" ca="1" si="817"/>
        <v>#N/A</v>
      </c>
      <c r="AI635" s="72" t="e">
        <f t="shared" ca="1" si="818"/>
        <v>#N/A</v>
      </c>
      <c r="AJ635" s="72" t="e">
        <f t="shared" ca="1" si="819"/>
        <v>#N/A</v>
      </c>
      <c r="AK635" s="19" t="e">
        <f t="shared" ca="1" si="820"/>
        <v>#N/A</v>
      </c>
      <c r="AL635" s="19" t="e">
        <f t="shared" ca="1" si="821"/>
        <v>#N/A</v>
      </c>
      <c r="AM635" s="19" t="e">
        <f t="shared" ca="1" si="822"/>
        <v>#N/A</v>
      </c>
      <c r="AN635" s="19" t="e">
        <f t="shared" ca="1" si="823"/>
        <v>#N/A</v>
      </c>
      <c r="AO635" s="19" t="e">
        <f t="shared" ca="1" si="824"/>
        <v>#N/A</v>
      </c>
      <c r="AP635" s="19" t="e">
        <f t="shared" ca="1" si="825"/>
        <v>#N/A</v>
      </c>
      <c r="AQ635" s="72" t="e">
        <f t="shared" ca="1" si="826"/>
        <v>#N/A</v>
      </c>
      <c r="AR635" s="72" t="e">
        <f t="shared" ca="1" si="827"/>
        <v>#N/A</v>
      </c>
      <c r="AS635" s="72" t="e">
        <f t="shared" ca="1" si="828"/>
        <v>#N/A</v>
      </c>
      <c r="AT635" s="19" t="e">
        <f t="shared" ca="1" si="829"/>
        <v>#N/A</v>
      </c>
      <c r="AU635" s="19" t="e">
        <f t="shared" ca="1" si="830"/>
        <v>#N/A</v>
      </c>
      <c r="AV635" s="19" t="e">
        <f t="shared" ca="1" si="831"/>
        <v>#N/A</v>
      </c>
      <c r="AW635" s="19" t="e">
        <f t="shared" ca="1" si="832"/>
        <v>#N/A</v>
      </c>
      <c r="AX635" s="19" t="e">
        <f t="shared" ca="1" si="833"/>
        <v>#N/A</v>
      </c>
      <c r="AY635" s="19" t="e">
        <f t="shared" ca="1" si="834"/>
        <v>#N/A</v>
      </c>
      <c r="AZ635" s="72" t="e">
        <f t="shared" ca="1" si="835"/>
        <v>#N/A</v>
      </c>
      <c r="BA635" s="72" t="e">
        <f t="shared" ca="1" si="836"/>
        <v>#N/A</v>
      </c>
      <c r="BB635" s="72" t="e">
        <f t="shared" ca="1" si="837"/>
        <v>#N/A</v>
      </c>
      <c r="BC635" s="19" t="e">
        <f t="shared" ca="1" si="838"/>
        <v>#N/A</v>
      </c>
      <c r="BD635" s="19" t="e">
        <f t="shared" ca="1" si="839"/>
        <v>#N/A</v>
      </c>
      <c r="BE635" s="19" t="e">
        <f t="shared" ca="1" si="840"/>
        <v>#N/A</v>
      </c>
      <c r="BF635" s="19" t="e">
        <f t="shared" ca="1" si="841"/>
        <v>#N/A</v>
      </c>
      <c r="BG635" s="19" t="e">
        <f t="shared" ca="1" si="842"/>
        <v>#N/A</v>
      </c>
      <c r="BH635" s="19" t="e">
        <f t="shared" ca="1" si="843"/>
        <v>#N/A</v>
      </c>
      <c r="BI635" s="72" t="e">
        <f t="shared" ca="1" si="844"/>
        <v>#N/A</v>
      </c>
      <c r="BJ635" s="72" t="e">
        <f t="shared" ca="1" si="845"/>
        <v>#N/A</v>
      </c>
      <c r="BK635" s="72" t="e">
        <f t="shared" ca="1" si="846"/>
        <v>#N/A</v>
      </c>
      <c r="BL635" s="72" t="e">
        <f t="shared" ca="1" si="847"/>
        <v>#N/A</v>
      </c>
      <c r="BM635" s="72" t="e">
        <f t="shared" ca="1" si="848"/>
        <v>#N/A</v>
      </c>
      <c r="BN635" s="72" t="e">
        <f t="shared" ca="1" si="849"/>
        <v>#N/A</v>
      </c>
      <c r="BO635" s="72" t="e">
        <f t="shared" ca="1" si="850"/>
        <v>#N/A</v>
      </c>
      <c r="BP635" s="72" t="e">
        <f t="shared" ca="1" si="851"/>
        <v>#N/A</v>
      </c>
      <c r="BQ635" s="72" t="e">
        <f t="shared" ca="1" si="852"/>
        <v>#N/A</v>
      </c>
      <c r="BR635" s="72" t="e">
        <f t="shared" ca="1" si="853"/>
        <v>#N/A</v>
      </c>
      <c r="BS635" s="72" t="e">
        <f t="shared" ca="1" si="854"/>
        <v>#N/A</v>
      </c>
      <c r="BT635" s="72" t="e">
        <f t="shared" ca="1" si="855"/>
        <v>#N/A</v>
      </c>
      <c r="BU635" s="72" t="e">
        <f t="shared" ca="1" si="856"/>
        <v>#N/A</v>
      </c>
      <c r="BV635" s="72" t="e">
        <f t="shared" ca="1" si="857"/>
        <v>#N/A</v>
      </c>
    </row>
    <row r="636" spans="1:74">
      <c r="A636" s="13" t="e">
        <f ca="1">'MGRS to'!AO636</f>
        <v>#N/A</v>
      </c>
      <c r="B636" s="13" t="e">
        <f ca="1">'MGRS to'!AP636</f>
        <v>#N/A</v>
      </c>
      <c r="C636" s="19" t="e">
        <f t="shared" ca="1" si="786"/>
        <v>#N/A</v>
      </c>
      <c r="D636" s="19" t="e">
        <f t="shared" ca="1" si="787"/>
        <v>#N/A</v>
      </c>
      <c r="E636" s="19" t="e">
        <f t="shared" ca="1" si="788"/>
        <v>#N/A</v>
      </c>
      <c r="F636" s="19" t="e">
        <f t="shared" ca="1" si="789"/>
        <v>#N/A</v>
      </c>
      <c r="G636" s="19" t="e">
        <f t="shared" ca="1" si="790"/>
        <v>#N/A</v>
      </c>
      <c r="H636" s="19" t="e">
        <f t="shared" ca="1" si="791"/>
        <v>#N/A</v>
      </c>
      <c r="I636" s="19" t="e">
        <f t="shared" ca="1" si="792"/>
        <v>#N/A</v>
      </c>
      <c r="J636" s="19" t="e">
        <f t="shared" ca="1" si="793"/>
        <v>#N/A</v>
      </c>
      <c r="K636" s="19" t="e">
        <f t="shared" ca="1" si="794"/>
        <v>#N/A</v>
      </c>
      <c r="L636" s="19" t="e">
        <f t="shared" ca="1" si="795"/>
        <v>#N/A</v>
      </c>
      <c r="M636" s="19" t="e">
        <f t="shared" ca="1" si="796"/>
        <v>#N/A</v>
      </c>
      <c r="N636" s="19" t="e">
        <f t="shared" ca="1" si="797"/>
        <v>#N/A</v>
      </c>
      <c r="O636" s="19" t="e">
        <f t="shared" ca="1" si="798"/>
        <v>#N/A</v>
      </c>
      <c r="P636" s="72" t="e">
        <f t="shared" ca="1" si="799"/>
        <v>#N/A</v>
      </c>
      <c r="Q636" s="72" t="e">
        <f t="shared" ca="1" si="800"/>
        <v>#N/A</v>
      </c>
      <c r="R636" s="72" t="e">
        <f t="shared" ca="1" si="801"/>
        <v>#N/A</v>
      </c>
      <c r="S636" s="19" t="e">
        <f t="shared" ca="1" si="802"/>
        <v>#N/A</v>
      </c>
      <c r="T636" s="19" t="e">
        <f t="shared" ca="1" si="803"/>
        <v>#N/A</v>
      </c>
      <c r="U636" s="19" t="e">
        <f t="shared" ca="1" si="804"/>
        <v>#N/A</v>
      </c>
      <c r="V636" s="19" t="e">
        <f t="shared" ca="1" si="805"/>
        <v>#N/A</v>
      </c>
      <c r="W636" s="19" t="e">
        <f t="shared" ca="1" si="806"/>
        <v>#N/A</v>
      </c>
      <c r="X636" s="19" t="e">
        <f t="shared" ca="1" si="807"/>
        <v>#N/A</v>
      </c>
      <c r="Y636" s="72" t="e">
        <f t="shared" ca="1" si="808"/>
        <v>#N/A</v>
      </c>
      <c r="Z636" s="72" t="e">
        <f t="shared" ca="1" si="809"/>
        <v>#N/A</v>
      </c>
      <c r="AA636" s="72" t="e">
        <f t="shared" ca="1" si="810"/>
        <v>#N/A</v>
      </c>
      <c r="AB636" s="19" t="e">
        <f t="shared" ca="1" si="811"/>
        <v>#N/A</v>
      </c>
      <c r="AC636" s="19" t="e">
        <f t="shared" ca="1" si="812"/>
        <v>#N/A</v>
      </c>
      <c r="AD636" s="19" t="e">
        <f t="shared" ca="1" si="813"/>
        <v>#N/A</v>
      </c>
      <c r="AE636" s="19" t="e">
        <f t="shared" ca="1" si="814"/>
        <v>#N/A</v>
      </c>
      <c r="AF636" s="19" t="e">
        <f t="shared" ca="1" si="815"/>
        <v>#N/A</v>
      </c>
      <c r="AG636" s="19" t="e">
        <f t="shared" ca="1" si="816"/>
        <v>#N/A</v>
      </c>
      <c r="AH636" s="72" t="e">
        <f t="shared" ca="1" si="817"/>
        <v>#N/A</v>
      </c>
      <c r="AI636" s="72" t="e">
        <f t="shared" ca="1" si="818"/>
        <v>#N/A</v>
      </c>
      <c r="AJ636" s="72" t="e">
        <f t="shared" ca="1" si="819"/>
        <v>#N/A</v>
      </c>
      <c r="AK636" s="19" t="e">
        <f t="shared" ca="1" si="820"/>
        <v>#N/A</v>
      </c>
      <c r="AL636" s="19" t="e">
        <f t="shared" ca="1" si="821"/>
        <v>#N/A</v>
      </c>
      <c r="AM636" s="19" t="e">
        <f t="shared" ca="1" si="822"/>
        <v>#N/A</v>
      </c>
      <c r="AN636" s="19" t="e">
        <f t="shared" ca="1" si="823"/>
        <v>#N/A</v>
      </c>
      <c r="AO636" s="19" t="e">
        <f t="shared" ca="1" si="824"/>
        <v>#N/A</v>
      </c>
      <c r="AP636" s="19" t="e">
        <f t="shared" ca="1" si="825"/>
        <v>#N/A</v>
      </c>
      <c r="AQ636" s="72" t="e">
        <f t="shared" ca="1" si="826"/>
        <v>#N/A</v>
      </c>
      <c r="AR636" s="72" t="e">
        <f t="shared" ca="1" si="827"/>
        <v>#N/A</v>
      </c>
      <c r="AS636" s="72" t="e">
        <f t="shared" ca="1" si="828"/>
        <v>#N/A</v>
      </c>
      <c r="AT636" s="19" t="e">
        <f t="shared" ca="1" si="829"/>
        <v>#N/A</v>
      </c>
      <c r="AU636" s="19" t="e">
        <f t="shared" ca="1" si="830"/>
        <v>#N/A</v>
      </c>
      <c r="AV636" s="19" t="e">
        <f t="shared" ca="1" si="831"/>
        <v>#N/A</v>
      </c>
      <c r="AW636" s="19" t="e">
        <f t="shared" ca="1" si="832"/>
        <v>#N/A</v>
      </c>
      <c r="AX636" s="19" t="e">
        <f t="shared" ca="1" si="833"/>
        <v>#N/A</v>
      </c>
      <c r="AY636" s="19" t="e">
        <f t="shared" ca="1" si="834"/>
        <v>#N/A</v>
      </c>
      <c r="AZ636" s="72" t="e">
        <f t="shared" ca="1" si="835"/>
        <v>#N/A</v>
      </c>
      <c r="BA636" s="72" t="e">
        <f t="shared" ca="1" si="836"/>
        <v>#N/A</v>
      </c>
      <c r="BB636" s="72" t="e">
        <f t="shared" ca="1" si="837"/>
        <v>#N/A</v>
      </c>
      <c r="BC636" s="19" t="e">
        <f t="shared" ca="1" si="838"/>
        <v>#N/A</v>
      </c>
      <c r="BD636" s="19" t="e">
        <f t="shared" ca="1" si="839"/>
        <v>#N/A</v>
      </c>
      <c r="BE636" s="19" t="e">
        <f t="shared" ca="1" si="840"/>
        <v>#N/A</v>
      </c>
      <c r="BF636" s="19" t="e">
        <f t="shared" ca="1" si="841"/>
        <v>#N/A</v>
      </c>
      <c r="BG636" s="19" t="e">
        <f t="shared" ca="1" si="842"/>
        <v>#N/A</v>
      </c>
      <c r="BH636" s="19" t="e">
        <f t="shared" ca="1" si="843"/>
        <v>#N/A</v>
      </c>
      <c r="BI636" s="72" t="e">
        <f t="shared" ca="1" si="844"/>
        <v>#N/A</v>
      </c>
      <c r="BJ636" s="72" t="e">
        <f t="shared" ca="1" si="845"/>
        <v>#N/A</v>
      </c>
      <c r="BK636" s="72" t="e">
        <f t="shared" ca="1" si="846"/>
        <v>#N/A</v>
      </c>
      <c r="BL636" s="72" t="e">
        <f t="shared" ca="1" si="847"/>
        <v>#N/A</v>
      </c>
      <c r="BM636" s="72" t="e">
        <f t="shared" ca="1" si="848"/>
        <v>#N/A</v>
      </c>
      <c r="BN636" s="72" t="e">
        <f t="shared" ca="1" si="849"/>
        <v>#N/A</v>
      </c>
      <c r="BO636" s="72" t="e">
        <f t="shared" ca="1" si="850"/>
        <v>#N/A</v>
      </c>
      <c r="BP636" s="72" t="e">
        <f t="shared" ca="1" si="851"/>
        <v>#N/A</v>
      </c>
      <c r="BQ636" s="72" t="e">
        <f t="shared" ca="1" si="852"/>
        <v>#N/A</v>
      </c>
      <c r="BR636" s="72" t="e">
        <f t="shared" ca="1" si="853"/>
        <v>#N/A</v>
      </c>
      <c r="BS636" s="72" t="e">
        <f t="shared" ca="1" si="854"/>
        <v>#N/A</v>
      </c>
      <c r="BT636" s="72" t="e">
        <f t="shared" ca="1" si="855"/>
        <v>#N/A</v>
      </c>
      <c r="BU636" s="72" t="e">
        <f t="shared" ca="1" si="856"/>
        <v>#N/A</v>
      </c>
      <c r="BV636" s="72" t="e">
        <f t="shared" ca="1" si="857"/>
        <v>#N/A</v>
      </c>
    </row>
    <row r="637" spans="1:74">
      <c r="A637" s="13" t="e">
        <f ca="1">'MGRS to'!AO637</f>
        <v>#N/A</v>
      </c>
      <c r="B637" s="13" t="e">
        <f ca="1">'MGRS to'!AP637</f>
        <v>#N/A</v>
      </c>
      <c r="C637" s="19" t="e">
        <f t="shared" ca="1" si="786"/>
        <v>#N/A</v>
      </c>
      <c r="D637" s="19" t="e">
        <f t="shared" ca="1" si="787"/>
        <v>#N/A</v>
      </c>
      <c r="E637" s="19" t="e">
        <f t="shared" ca="1" si="788"/>
        <v>#N/A</v>
      </c>
      <c r="F637" s="19" t="e">
        <f t="shared" ca="1" si="789"/>
        <v>#N/A</v>
      </c>
      <c r="G637" s="19" t="e">
        <f t="shared" ca="1" si="790"/>
        <v>#N/A</v>
      </c>
      <c r="H637" s="19" t="e">
        <f t="shared" ca="1" si="791"/>
        <v>#N/A</v>
      </c>
      <c r="I637" s="19" t="e">
        <f t="shared" ca="1" si="792"/>
        <v>#N/A</v>
      </c>
      <c r="J637" s="19" t="e">
        <f t="shared" ca="1" si="793"/>
        <v>#N/A</v>
      </c>
      <c r="K637" s="19" t="e">
        <f t="shared" ca="1" si="794"/>
        <v>#N/A</v>
      </c>
      <c r="L637" s="19" t="e">
        <f t="shared" ca="1" si="795"/>
        <v>#N/A</v>
      </c>
      <c r="M637" s="19" t="e">
        <f t="shared" ca="1" si="796"/>
        <v>#N/A</v>
      </c>
      <c r="N637" s="19" t="e">
        <f t="shared" ca="1" si="797"/>
        <v>#N/A</v>
      </c>
      <c r="O637" s="19" t="e">
        <f t="shared" ca="1" si="798"/>
        <v>#N/A</v>
      </c>
      <c r="P637" s="72" t="e">
        <f t="shared" ca="1" si="799"/>
        <v>#N/A</v>
      </c>
      <c r="Q637" s="72" t="e">
        <f t="shared" ca="1" si="800"/>
        <v>#N/A</v>
      </c>
      <c r="R637" s="72" t="e">
        <f t="shared" ca="1" si="801"/>
        <v>#N/A</v>
      </c>
      <c r="S637" s="19" t="e">
        <f t="shared" ca="1" si="802"/>
        <v>#N/A</v>
      </c>
      <c r="T637" s="19" t="e">
        <f t="shared" ca="1" si="803"/>
        <v>#N/A</v>
      </c>
      <c r="U637" s="19" t="e">
        <f t="shared" ca="1" si="804"/>
        <v>#N/A</v>
      </c>
      <c r="V637" s="19" t="e">
        <f t="shared" ca="1" si="805"/>
        <v>#N/A</v>
      </c>
      <c r="W637" s="19" t="e">
        <f t="shared" ca="1" si="806"/>
        <v>#N/A</v>
      </c>
      <c r="X637" s="19" t="e">
        <f t="shared" ca="1" si="807"/>
        <v>#N/A</v>
      </c>
      <c r="Y637" s="72" t="e">
        <f t="shared" ca="1" si="808"/>
        <v>#N/A</v>
      </c>
      <c r="Z637" s="72" t="e">
        <f t="shared" ca="1" si="809"/>
        <v>#N/A</v>
      </c>
      <c r="AA637" s="72" t="e">
        <f t="shared" ca="1" si="810"/>
        <v>#N/A</v>
      </c>
      <c r="AB637" s="19" t="e">
        <f t="shared" ca="1" si="811"/>
        <v>#N/A</v>
      </c>
      <c r="AC637" s="19" t="e">
        <f t="shared" ca="1" si="812"/>
        <v>#N/A</v>
      </c>
      <c r="AD637" s="19" t="e">
        <f t="shared" ca="1" si="813"/>
        <v>#N/A</v>
      </c>
      <c r="AE637" s="19" t="e">
        <f t="shared" ca="1" si="814"/>
        <v>#N/A</v>
      </c>
      <c r="AF637" s="19" t="e">
        <f t="shared" ca="1" si="815"/>
        <v>#N/A</v>
      </c>
      <c r="AG637" s="19" t="e">
        <f t="shared" ca="1" si="816"/>
        <v>#N/A</v>
      </c>
      <c r="AH637" s="72" t="e">
        <f t="shared" ca="1" si="817"/>
        <v>#N/A</v>
      </c>
      <c r="AI637" s="72" t="e">
        <f t="shared" ca="1" si="818"/>
        <v>#N/A</v>
      </c>
      <c r="AJ637" s="72" t="e">
        <f t="shared" ca="1" si="819"/>
        <v>#N/A</v>
      </c>
      <c r="AK637" s="19" t="e">
        <f t="shared" ca="1" si="820"/>
        <v>#N/A</v>
      </c>
      <c r="AL637" s="19" t="e">
        <f t="shared" ca="1" si="821"/>
        <v>#N/A</v>
      </c>
      <c r="AM637" s="19" t="e">
        <f t="shared" ca="1" si="822"/>
        <v>#N/A</v>
      </c>
      <c r="AN637" s="19" t="e">
        <f t="shared" ca="1" si="823"/>
        <v>#N/A</v>
      </c>
      <c r="AO637" s="19" t="e">
        <f t="shared" ca="1" si="824"/>
        <v>#N/A</v>
      </c>
      <c r="AP637" s="19" t="e">
        <f t="shared" ca="1" si="825"/>
        <v>#N/A</v>
      </c>
      <c r="AQ637" s="72" t="e">
        <f t="shared" ca="1" si="826"/>
        <v>#N/A</v>
      </c>
      <c r="AR637" s="72" t="e">
        <f t="shared" ca="1" si="827"/>
        <v>#N/A</v>
      </c>
      <c r="AS637" s="72" t="e">
        <f t="shared" ca="1" si="828"/>
        <v>#N/A</v>
      </c>
      <c r="AT637" s="19" t="e">
        <f t="shared" ca="1" si="829"/>
        <v>#N/A</v>
      </c>
      <c r="AU637" s="19" t="e">
        <f t="shared" ca="1" si="830"/>
        <v>#N/A</v>
      </c>
      <c r="AV637" s="19" t="e">
        <f t="shared" ca="1" si="831"/>
        <v>#N/A</v>
      </c>
      <c r="AW637" s="19" t="e">
        <f t="shared" ca="1" si="832"/>
        <v>#N/A</v>
      </c>
      <c r="AX637" s="19" t="e">
        <f t="shared" ca="1" si="833"/>
        <v>#N/A</v>
      </c>
      <c r="AY637" s="19" t="e">
        <f t="shared" ca="1" si="834"/>
        <v>#N/A</v>
      </c>
      <c r="AZ637" s="72" t="e">
        <f t="shared" ca="1" si="835"/>
        <v>#N/A</v>
      </c>
      <c r="BA637" s="72" t="e">
        <f t="shared" ca="1" si="836"/>
        <v>#N/A</v>
      </c>
      <c r="BB637" s="72" t="e">
        <f t="shared" ca="1" si="837"/>
        <v>#N/A</v>
      </c>
      <c r="BC637" s="19" t="e">
        <f t="shared" ca="1" si="838"/>
        <v>#N/A</v>
      </c>
      <c r="BD637" s="19" t="e">
        <f t="shared" ca="1" si="839"/>
        <v>#N/A</v>
      </c>
      <c r="BE637" s="19" t="e">
        <f t="shared" ca="1" si="840"/>
        <v>#N/A</v>
      </c>
      <c r="BF637" s="19" t="e">
        <f t="shared" ca="1" si="841"/>
        <v>#N/A</v>
      </c>
      <c r="BG637" s="19" t="e">
        <f t="shared" ca="1" si="842"/>
        <v>#N/A</v>
      </c>
      <c r="BH637" s="19" t="e">
        <f t="shared" ca="1" si="843"/>
        <v>#N/A</v>
      </c>
      <c r="BI637" s="72" t="e">
        <f t="shared" ca="1" si="844"/>
        <v>#N/A</v>
      </c>
      <c r="BJ637" s="72" t="e">
        <f t="shared" ca="1" si="845"/>
        <v>#N/A</v>
      </c>
      <c r="BK637" s="72" t="e">
        <f t="shared" ca="1" si="846"/>
        <v>#N/A</v>
      </c>
      <c r="BL637" s="72" t="e">
        <f t="shared" ca="1" si="847"/>
        <v>#N/A</v>
      </c>
      <c r="BM637" s="72" t="e">
        <f t="shared" ca="1" si="848"/>
        <v>#N/A</v>
      </c>
      <c r="BN637" s="72" t="e">
        <f t="shared" ca="1" si="849"/>
        <v>#N/A</v>
      </c>
      <c r="BO637" s="72" t="e">
        <f t="shared" ca="1" si="850"/>
        <v>#N/A</v>
      </c>
      <c r="BP637" s="72" t="e">
        <f t="shared" ca="1" si="851"/>
        <v>#N/A</v>
      </c>
      <c r="BQ637" s="72" t="e">
        <f t="shared" ca="1" si="852"/>
        <v>#N/A</v>
      </c>
      <c r="BR637" s="72" t="e">
        <f t="shared" ca="1" si="853"/>
        <v>#N/A</v>
      </c>
      <c r="BS637" s="72" t="e">
        <f t="shared" ca="1" si="854"/>
        <v>#N/A</v>
      </c>
      <c r="BT637" s="72" t="e">
        <f t="shared" ca="1" si="855"/>
        <v>#N/A</v>
      </c>
      <c r="BU637" s="72" t="e">
        <f t="shared" ca="1" si="856"/>
        <v>#N/A</v>
      </c>
      <c r="BV637" s="72" t="e">
        <f t="shared" ca="1" si="857"/>
        <v>#N/A</v>
      </c>
    </row>
    <row r="638" spans="1:74">
      <c r="A638" s="13" t="e">
        <f ca="1">'MGRS to'!AO638</f>
        <v>#N/A</v>
      </c>
      <c r="B638" s="13" t="e">
        <f ca="1">'MGRS to'!AP638</f>
        <v>#N/A</v>
      </c>
      <c r="C638" s="19" t="e">
        <f t="shared" ca="1" si="786"/>
        <v>#N/A</v>
      </c>
      <c r="D638" s="19" t="e">
        <f t="shared" ca="1" si="787"/>
        <v>#N/A</v>
      </c>
      <c r="E638" s="19" t="e">
        <f t="shared" ca="1" si="788"/>
        <v>#N/A</v>
      </c>
      <c r="F638" s="19" t="e">
        <f t="shared" ca="1" si="789"/>
        <v>#N/A</v>
      </c>
      <c r="G638" s="19" t="e">
        <f t="shared" ca="1" si="790"/>
        <v>#N/A</v>
      </c>
      <c r="H638" s="19" t="e">
        <f t="shared" ca="1" si="791"/>
        <v>#N/A</v>
      </c>
      <c r="I638" s="19" t="e">
        <f t="shared" ca="1" si="792"/>
        <v>#N/A</v>
      </c>
      <c r="J638" s="19" t="e">
        <f t="shared" ca="1" si="793"/>
        <v>#N/A</v>
      </c>
      <c r="K638" s="19" t="e">
        <f t="shared" ca="1" si="794"/>
        <v>#N/A</v>
      </c>
      <c r="L638" s="19" t="e">
        <f t="shared" ca="1" si="795"/>
        <v>#N/A</v>
      </c>
      <c r="M638" s="19" t="e">
        <f t="shared" ca="1" si="796"/>
        <v>#N/A</v>
      </c>
      <c r="N638" s="19" t="e">
        <f t="shared" ca="1" si="797"/>
        <v>#N/A</v>
      </c>
      <c r="O638" s="19" t="e">
        <f t="shared" ca="1" si="798"/>
        <v>#N/A</v>
      </c>
      <c r="P638" s="72" t="e">
        <f t="shared" ca="1" si="799"/>
        <v>#N/A</v>
      </c>
      <c r="Q638" s="72" t="e">
        <f t="shared" ca="1" si="800"/>
        <v>#N/A</v>
      </c>
      <c r="R638" s="72" t="e">
        <f t="shared" ca="1" si="801"/>
        <v>#N/A</v>
      </c>
      <c r="S638" s="19" t="e">
        <f t="shared" ca="1" si="802"/>
        <v>#N/A</v>
      </c>
      <c r="T638" s="19" t="e">
        <f t="shared" ca="1" si="803"/>
        <v>#N/A</v>
      </c>
      <c r="U638" s="19" t="e">
        <f t="shared" ca="1" si="804"/>
        <v>#N/A</v>
      </c>
      <c r="V638" s="19" t="e">
        <f t="shared" ca="1" si="805"/>
        <v>#N/A</v>
      </c>
      <c r="W638" s="19" t="e">
        <f t="shared" ca="1" si="806"/>
        <v>#N/A</v>
      </c>
      <c r="X638" s="19" t="e">
        <f t="shared" ca="1" si="807"/>
        <v>#N/A</v>
      </c>
      <c r="Y638" s="72" t="e">
        <f t="shared" ca="1" si="808"/>
        <v>#N/A</v>
      </c>
      <c r="Z638" s="72" t="e">
        <f t="shared" ca="1" si="809"/>
        <v>#N/A</v>
      </c>
      <c r="AA638" s="72" t="e">
        <f t="shared" ca="1" si="810"/>
        <v>#N/A</v>
      </c>
      <c r="AB638" s="19" t="e">
        <f t="shared" ca="1" si="811"/>
        <v>#N/A</v>
      </c>
      <c r="AC638" s="19" t="e">
        <f t="shared" ca="1" si="812"/>
        <v>#N/A</v>
      </c>
      <c r="AD638" s="19" t="e">
        <f t="shared" ca="1" si="813"/>
        <v>#N/A</v>
      </c>
      <c r="AE638" s="19" t="e">
        <f t="shared" ca="1" si="814"/>
        <v>#N/A</v>
      </c>
      <c r="AF638" s="19" t="e">
        <f t="shared" ca="1" si="815"/>
        <v>#N/A</v>
      </c>
      <c r="AG638" s="19" t="e">
        <f t="shared" ca="1" si="816"/>
        <v>#N/A</v>
      </c>
      <c r="AH638" s="72" t="e">
        <f t="shared" ca="1" si="817"/>
        <v>#N/A</v>
      </c>
      <c r="AI638" s="72" t="e">
        <f t="shared" ca="1" si="818"/>
        <v>#N/A</v>
      </c>
      <c r="AJ638" s="72" t="e">
        <f t="shared" ca="1" si="819"/>
        <v>#N/A</v>
      </c>
      <c r="AK638" s="19" t="e">
        <f t="shared" ca="1" si="820"/>
        <v>#N/A</v>
      </c>
      <c r="AL638" s="19" t="e">
        <f t="shared" ca="1" si="821"/>
        <v>#N/A</v>
      </c>
      <c r="AM638" s="19" t="e">
        <f t="shared" ca="1" si="822"/>
        <v>#N/A</v>
      </c>
      <c r="AN638" s="19" t="e">
        <f t="shared" ca="1" si="823"/>
        <v>#N/A</v>
      </c>
      <c r="AO638" s="19" t="e">
        <f t="shared" ca="1" si="824"/>
        <v>#N/A</v>
      </c>
      <c r="AP638" s="19" t="e">
        <f t="shared" ca="1" si="825"/>
        <v>#N/A</v>
      </c>
      <c r="AQ638" s="72" t="e">
        <f t="shared" ca="1" si="826"/>
        <v>#N/A</v>
      </c>
      <c r="AR638" s="72" t="e">
        <f t="shared" ca="1" si="827"/>
        <v>#N/A</v>
      </c>
      <c r="AS638" s="72" t="e">
        <f t="shared" ca="1" si="828"/>
        <v>#N/A</v>
      </c>
      <c r="AT638" s="19" t="e">
        <f t="shared" ca="1" si="829"/>
        <v>#N/A</v>
      </c>
      <c r="AU638" s="19" t="e">
        <f t="shared" ca="1" si="830"/>
        <v>#N/A</v>
      </c>
      <c r="AV638" s="19" t="e">
        <f t="shared" ca="1" si="831"/>
        <v>#N/A</v>
      </c>
      <c r="AW638" s="19" t="e">
        <f t="shared" ca="1" si="832"/>
        <v>#N/A</v>
      </c>
      <c r="AX638" s="19" t="e">
        <f t="shared" ca="1" si="833"/>
        <v>#N/A</v>
      </c>
      <c r="AY638" s="19" t="e">
        <f t="shared" ca="1" si="834"/>
        <v>#N/A</v>
      </c>
      <c r="AZ638" s="72" t="e">
        <f t="shared" ca="1" si="835"/>
        <v>#N/A</v>
      </c>
      <c r="BA638" s="72" t="e">
        <f t="shared" ca="1" si="836"/>
        <v>#N/A</v>
      </c>
      <c r="BB638" s="72" t="e">
        <f t="shared" ca="1" si="837"/>
        <v>#N/A</v>
      </c>
      <c r="BC638" s="19" t="e">
        <f t="shared" ca="1" si="838"/>
        <v>#N/A</v>
      </c>
      <c r="BD638" s="19" t="e">
        <f t="shared" ca="1" si="839"/>
        <v>#N/A</v>
      </c>
      <c r="BE638" s="19" t="e">
        <f t="shared" ca="1" si="840"/>
        <v>#N/A</v>
      </c>
      <c r="BF638" s="19" t="e">
        <f t="shared" ca="1" si="841"/>
        <v>#N/A</v>
      </c>
      <c r="BG638" s="19" t="e">
        <f t="shared" ca="1" si="842"/>
        <v>#N/A</v>
      </c>
      <c r="BH638" s="19" t="e">
        <f t="shared" ca="1" si="843"/>
        <v>#N/A</v>
      </c>
      <c r="BI638" s="72" t="e">
        <f t="shared" ca="1" si="844"/>
        <v>#N/A</v>
      </c>
      <c r="BJ638" s="72" t="e">
        <f t="shared" ca="1" si="845"/>
        <v>#N/A</v>
      </c>
      <c r="BK638" s="72" t="e">
        <f t="shared" ca="1" si="846"/>
        <v>#N/A</v>
      </c>
      <c r="BL638" s="72" t="e">
        <f t="shared" ca="1" si="847"/>
        <v>#N/A</v>
      </c>
      <c r="BM638" s="72" t="e">
        <f t="shared" ca="1" si="848"/>
        <v>#N/A</v>
      </c>
      <c r="BN638" s="72" t="e">
        <f t="shared" ca="1" si="849"/>
        <v>#N/A</v>
      </c>
      <c r="BO638" s="72" t="e">
        <f t="shared" ca="1" si="850"/>
        <v>#N/A</v>
      </c>
      <c r="BP638" s="72" t="e">
        <f t="shared" ca="1" si="851"/>
        <v>#N/A</v>
      </c>
      <c r="BQ638" s="72" t="e">
        <f t="shared" ca="1" si="852"/>
        <v>#N/A</v>
      </c>
      <c r="BR638" s="72" t="e">
        <f t="shared" ca="1" si="853"/>
        <v>#N/A</v>
      </c>
      <c r="BS638" s="72" t="e">
        <f t="shared" ca="1" si="854"/>
        <v>#N/A</v>
      </c>
      <c r="BT638" s="72" t="e">
        <f t="shared" ca="1" si="855"/>
        <v>#N/A</v>
      </c>
      <c r="BU638" s="72" t="e">
        <f t="shared" ca="1" si="856"/>
        <v>#N/A</v>
      </c>
      <c r="BV638" s="72" t="e">
        <f t="shared" ca="1" si="857"/>
        <v>#N/A</v>
      </c>
    </row>
    <row r="639" spans="1:74">
      <c r="A639" s="13" t="e">
        <f ca="1">'MGRS to'!AO639</f>
        <v>#N/A</v>
      </c>
      <c r="B639" s="13" t="e">
        <f ca="1">'MGRS to'!AP639</f>
        <v>#N/A</v>
      </c>
      <c r="C639" s="19" t="e">
        <f t="shared" ca="1" si="786"/>
        <v>#N/A</v>
      </c>
      <c r="D639" s="19" t="e">
        <f t="shared" ca="1" si="787"/>
        <v>#N/A</v>
      </c>
      <c r="E639" s="19" t="e">
        <f t="shared" ca="1" si="788"/>
        <v>#N/A</v>
      </c>
      <c r="F639" s="19" t="e">
        <f t="shared" ca="1" si="789"/>
        <v>#N/A</v>
      </c>
      <c r="G639" s="19" t="e">
        <f t="shared" ca="1" si="790"/>
        <v>#N/A</v>
      </c>
      <c r="H639" s="19" t="e">
        <f t="shared" ca="1" si="791"/>
        <v>#N/A</v>
      </c>
      <c r="I639" s="19" t="e">
        <f t="shared" ca="1" si="792"/>
        <v>#N/A</v>
      </c>
      <c r="J639" s="19" t="e">
        <f t="shared" ca="1" si="793"/>
        <v>#N/A</v>
      </c>
      <c r="K639" s="19" t="e">
        <f t="shared" ca="1" si="794"/>
        <v>#N/A</v>
      </c>
      <c r="L639" s="19" t="e">
        <f t="shared" ca="1" si="795"/>
        <v>#N/A</v>
      </c>
      <c r="M639" s="19" t="e">
        <f t="shared" ca="1" si="796"/>
        <v>#N/A</v>
      </c>
      <c r="N639" s="19" t="e">
        <f t="shared" ca="1" si="797"/>
        <v>#N/A</v>
      </c>
      <c r="O639" s="19" t="e">
        <f t="shared" ca="1" si="798"/>
        <v>#N/A</v>
      </c>
      <c r="P639" s="72" t="e">
        <f t="shared" ca="1" si="799"/>
        <v>#N/A</v>
      </c>
      <c r="Q639" s="72" t="e">
        <f t="shared" ca="1" si="800"/>
        <v>#N/A</v>
      </c>
      <c r="R639" s="72" t="e">
        <f t="shared" ca="1" si="801"/>
        <v>#N/A</v>
      </c>
      <c r="S639" s="19" t="e">
        <f t="shared" ca="1" si="802"/>
        <v>#N/A</v>
      </c>
      <c r="T639" s="19" t="e">
        <f t="shared" ca="1" si="803"/>
        <v>#N/A</v>
      </c>
      <c r="U639" s="19" t="e">
        <f t="shared" ca="1" si="804"/>
        <v>#N/A</v>
      </c>
      <c r="V639" s="19" t="e">
        <f t="shared" ca="1" si="805"/>
        <v>#N/A</v>
      </c>
      <c r="W639" s="19" t="e">
        <f t="shared" ca="1" si="806"/>
        <v>#N/A</v>
      </c>
      <c r="X639" s="19" t="e">
        <f t="shared" ca="1" si="807"/>
        <v>#N/A</v>
      </c>
      <c r="Y639" s="72" t="e">
        <f t="shared" ca="1" si="808"/>
        <v>#N/A</v>
      </c>
      <c r="Z639" s="72" t="e">
        <f t="shared" ca="1" si="809"/>
        <v>#N/A</v>
      </c>
      <c r="AA639" s="72" t="e">
        <f t="shared" ca="1" si="810"/>
        <v>#N/A</v>
      </c>
      <c r="AB639" s="19" t="e">
        <f t="shared" ca="1" si="811"/>
        <v>#N/A</v>
      </c>
      <c r="AC639" s="19" t="e">
        <f t="shared" ca="1" si="812"/>
        <v>#N/A</v>
      </c>
      <c r="AD639" s="19" t="e">
        <f t="shared" ca="1" si="813"/>
        <v>#N/A</v>
      </c>
      <c r="AE639" s="19" t="e">
        <f t="shared" ca="1" si="814"/>
        <v>#N/A</v>
      </c>
      <c r="AF639" s="19" t="e">
        <f t="shared" ca="1" si="815"/>
        <v>#N/A</v>
      </c>
      <c r="AG639" s="19" t="e">
        <f t="shared" ca="1" si="816"/>
        <v>#N/A</v>
      </c>
      <c r="AH639" s="72" t="e">
        <f t="shared" ca="1" si="817"/>
        <v>#N/A</v>
      </c>
      <c r="AI639" s="72" t="e">
        <f t="shared" ca="1" si="818"/>
        <v>#N/A</v>
      </c>
      <c r="AJ639" s="72" t="e">
        <f t="shared" ca="1" si="819"/>
        <v>#N/A</v>
      </c>
      <c r="AK639" s="19" t="e">
        <f t="shared" ca="1" si="820"/>
        <v>#N/A</v>
      </c>
      <c r="AL639" s="19" t="e">
        <f t="shared" ca="1" si="821"/>
        <v>#N/A</v>
      </c>
      <c r="AM639" s="19" t="e">
        <f t="shared" ca="1" si="822"/>
        <v>#N/A</v>
      </c>
      <c r="AN639" s="19" t="e">
        <f t="shared" ca="1" si="823"/>
        <v>#N/A</v>
      </c>
      <c r="AO639" s="19" t="e">
        <f t="shared" ca="1" si="824"/>
        <v>#N/A</v>
      </c>
      <c r="AP639" s="19" t="e">
        <f t="shared" ca="1" si="825"/>
        <v>#N/A</v>
      </c>
      <c r="AQ639" s="72" t="e">
        <f t="shared" ca="1" si="826"/>
        <v>#N/A</v>
      </c>
      <c r="AR639" s="72" t="e">
        <f t="shared" ca="1" si="827"/>
        <v>#N/A</v>
      </c>
      <c r="AS639" s="72" t="e">
        <f t="shared" ca="1" si="828"/>
        <v>#N/A</v>
      </c>
      <c r="AT639" s="19" t="e">
        <f t="shared" ca="1" si="829"/>
        <v>#N/A</v>
      </c>
      <c r="AU639" s="19" t="e">
        <f t="shared" ca="1" si="830"/>
        <v>#N/A</v>
      </c>
      <c r="AV639" s="19" t="e">
        <f t="shared" ca="1" si="831"/>
        <v>#N/A</v>
      </c>
      <c r="AW639" s="19" t="e">
        <f t="shared" ca="1" si="832"/>
        <v>#N/A</v>
      </c>
      <c r="AX639" s="19" t="e">
        <f t="shared" ca="1" si="833"/>
        <v>#N/A</v>
      </c>
      <c r="AY639" s="19" t="e">
        <f t="shared" ca="1" si="834"/>
        <v>#N/A</v>
      </c>
      <c r="AZ639" s="72" t="e">
        <f t="shared" ca="1" si="835"/>
        <v>#N/A</v>
      </c>
      <c r="BA639" s="72" t="e">
        <f t="shared" ca="1" si="836"/>
        <v>#N/A</v>
      </c>
      <c r="BB639" s="72" t="e">
        <f t="shared" ca="1" si="837"/>
        <v>#N/A</v>
      </c>
      <c r="BC639" s="19" t="e">
        <f t="shared" ca="1" si="838"/>
        <v>#N/A</v>
      </c>
      <c r="BD639" s="19" t="e">
        <f t="shared" ca="1" si="839"/>
        <v>#N/A</v>
      </c>
      <c r="BE639" s="19" t="e">
        <f t="shared" ca="1" si="840"/>
        <v>#N/A</v>
      </c>
      <c r="BF639" s="19" t="e">
        <f t="shared" ca="1" si="841"/>
        <v>#N/A</v>
      </c>
      <c r="BG639" s="19" t="e">
        <f t="shared" ca="1" si="842"/>
        <v>#N/A</v>
      </c>
      <c r="BH639" s="19" t="e">
        <f t="shared" ca="1" si="843"/>
        <v>#N/A</v>
      </c>
      <c r="BI639" s="72" t="e">
        <f t="shared" ca="1" si="844"/>
        <v>#N/A</v>
      </c>
      <c r="BJ639" s="72" t="e">
        <f t="shared" ca="1" si="845"/>
        <v>#N/A</v>
      </c>
      <c r="BK639" s="72" t="e">
        <f t="shared" ca="1" si="846"/>
        <v>#N/A</v>
      </c>
      <c r="BL639" s="72" t="e">
        <f t="shared" ca="1" si="847"/>
        <v>#N/A</v>
      </c>
      <c r="BM639" s="72" t="e">
        <f t="shared" ca="1" si="848"/>
        <v>#N/A</v>
      </c>
      <c r="BN639" s="72" t="e">
        <f t="shared" ca="1" si="849"/>
        <v>#N/A</v>
      </c>
      <c r="BO639" s="72" t="e">
        <f t="shared" ca="1" si="850"/>
        <v>#N/A</v>
      </c>
      <c r="BP639" s="72" t="e">
        <f t="shared" ca="1" si="851"/>
        <v>#N/A</v>
      </c>
      <c r="BQ639" s="72" t="e">
        <f t="shared" ca="1" si="852"/>
        <v>#N/A</v>
      </c>
      <c r="BR639" s="72" t="e">
        <f t="shared" ca="1" si="853"/>
        <v>#N/A</v>
      </c>
      <c r="BS639" s="72" t="e">
        <f t="shared" ca="1" si="854"/>
        <v>#N/A</v>
      </c>
      <c r="BT639" s="72" t="e">
        <f t="shared" ca="1" si="855"/>
        <v>#N/A</v>
      </c>
      <c r="BU639" s="72" t="e">
        <f t="shared" ca="1" si="856"/>
        <v>#N/A</v>
      </c>
      <c r="BV639" s="72" t="e">
        <f t="shared" ca="1" si="857"/>
        <v>#N/A</v>
      </c>
    </row>
    <row r="640" spans="1:74">
      <c r="A640" s="13" t="e">
        <f ca="1">'MGRS to'!AO640</f>
        <v>#N/A</v>
      </c>
      <c r="B640" s="13" t="e">
        <f ca="1">'MGRS to'!AP640</f>
        <v>#N/A</v>
      </c>
      <c r="C640" s="19" t="e">
        <f t="shared" ca="1" si="786"/>
        <v>#N/A</v>
      </c>
      <c r="D640" s="19" t="e">
        <f t="shared" ca="1" si="787"/>
        <v>#N/A</v>
      </c>
      <c r="E640" s="19" t="e">
        <f t="shared" ca="1" si="788"/>
        <v>#N/A</v>
      </c>
      <c r="F640" s="19" t="e">
        <f t="shared" ca="1" si="789"/>
        <v>#N/A</v>
      </c>
      <c r="G640" s="19" t="e">
        <f t="shared" ca="1" si="790"/>
        <v>#N/A</v>
      </c>
      <c r="H640" s="19" t="e">
        <f t="shared" ca="1" si="791"/>
        <v>#N/A</v>
      </c>
      <c r="I640" s="19" t="e">
        <f t="shared" ca="1" si="792"/>
        <v>#N/A</v>
      </c>
      <c r="J640" s="19" t="e">
        <f t="shared" ca="1" si="793"/>
        <v>#N/A</v>
      </c>
      <c r="K640" s="19" t="e">
        <f t="shared" ca="1" si="794"/>
        <v>#N/A</v>
      </c>
      <c r="L640" s="19" t="e">
        <f t="shared" ca="1" si="795"/>
        <v>#N/A</v>
      </c>
      <c r="M640" s="19" t="e">
        <f t="shared" ca="1" si="796"/>
        <v>#N/A</v>
      </c>
      <c r="N640" s="19" t="e">
        <f t="shared" ca="1" si="797"/>
        <v>#N/A</v>
      </c>
      <c r="O640" s="19" t="e">
        <f t="shared" ca="1" si="798"/>
        <v>#N/A</v>
      </c>
      <c r="P640" s="72" t="e">
        <f t="shared" ca="1" si="799"/>
        <v>#N/A</v>
      </c>
      <c r="Q640" s="72" t="e">
        <f t="shared" ca="1" si="800"/>
        <v>#N/A</v>
      </c>
      <c r="R640" s="72" t="e">
        <f t="shared" ca="1" si="801"/>
        <v>#N/A</v>
      </c>
      <c r="S640" s="19" t="e">
        <f t="shared" ca="1" si="802"/>
        <v>#N/A</v>
      </c>
      <c r="T640" s="19" t="e">
        <f t="shared" ca="1" si="803"/>
        <v>#N/A</v>
      </c>
      <c r="U640" s="19" t="e">
        <f t="shared" ca="1" si="804"/>
        <v>#N/A</v>
      </c>
      <c r="V640" s="19" t="e">
        <f t="shared" ca="1" si="805"/>
        <v>#N/A</v>
      </c>
      <c r="W640" s="19" t="e">
        <f t="shared" ca="1" si="806"/>
        <v>#N/A</v>
      </c>
      <c r="X640" s="19" t="e">
        <f t="shared" ca="1" si="807"/>
        <v>#N/A</v>
      </c>
      <c r="Y640" s="72" t="e">
        <f t="shared" ca="1" si="808"/>
        <v>#N/A</v>
      </c>
      <c r="Z640" s="72" t="e">
        <f t="shared" ca="1" si="809"/>
        <v>#N/A</v>
      </c>
      <c r="AA640" s="72" t="e">
        <f t="shared" ca="1" si="810"/>
        <v>#N/A</v>
      </c>
      <c r="AB640" s="19" t="e">
        <f t="shared" ca="1" si="811"/>
        <v>#N/A</v>
      </c>
      <c r="AC640" s="19" t="e">
        <f t="shared" ca="1" si="812"/>
        <v>#N/A</v>
      </c>
      <c r="AD640" s="19" t="e">
        <f t="shared" ca="1" si="813"/>
        <v>#N/A</v>
      </c>
      <c r="AE640" s="19" t="e">
        <f t="shared" ca="1" si="814"/>
        <v>#N/A</v>
      </c>
      <c r="AF640" s="19" t="e">
        <f t="shared" ca="1" si="815"/>
        <v>#N/A</v>
      </c>
      <c r="AG640" s="19" t="e">
        <f t="shared" ca="1" si="816"/>
        <v>#N/A</v>
      </c>
      <c r="AH640" s="72" t="e">
        <f t="shared" ca="1" si="817"/>
        <v>#N/A</v>
      </c>
      <c r="AI640" s="72" t="e">
        <f t="shared" ca="1" si="818"/>
        <v>#N/A</v>
      </c>
      <c r="AJ640" s="72" t="e">
        <f t="shared" ca="1" si="819"/>
        <v>#N/A</v>
      </c>
      <c r="AK640" s="19" t="e">
        <f t="shared" ca="1" si="820"/>
        <v>#N/A</v>
      </c>
      <c r="AL640" s="19" t="e">
        <f t="shared" ca="1" si="821"/>
        <v>#N/A</v>
      </c>
      <c r="AM640" s="19" t="e">
        <f t="shared" ca="1" si="822"/>
        <v>#N/A</v>
      </c>
      <c r="AN640" s="19" t="e">
        <f t="shared" ca="1" si="823"/>
        <v>#N/A</v>
      </c>
      <c r="AO640" s="19" t="e">
        <f t="shared" ca="1" si="824"/>
        <v>#N/A</v>
      </c>
      <c r="AP640" s="19" t="e">
        <f t="shared" ca="1" si="825"/>
        <v>#N/A</v>
      </c>
      <c r="AQ640" s="72" t="e">
        <f t="shared" ca="1" si="826"/>
        <v>#N/A</v>
      </c>
      <c r="AR640" s="72" t="e">
        <f t="shared" ca="1" si="827"/>
        <v>#N/A</v>
      </c>
      <c r="AS640" s="72" t="e">
        <f t="shared" ca="1" si="828"/>
        <v>#N/A</v>
      </c>
      <c r="AT640" s="19" t="e">
        <f t="shared" ca="1" si="829"/>
        <v>#N/A</v>
      </c>
      <c r="AU640" s="19" t="e">
        <f t="shared" ca="1" si="830"/>
        <v>#N/A</v>
      </c>
      <c r="AV640" s="19" t="e">
        <f t="shared" ca="1" si="831"/>
        <v>#N/A</v>
      </c>
      <c r="AW640" s="19" t="e">
        <f t="shared" ca="1" si="832"/>
        <v>#N/A</v>
      </c>
      <c r="AX640" s="19" t="e">
        <f t="shared" ca="1" si="833"/>
        <v>#N/A</v>
      </c>
      <c r="AY640" s="19" t="e">
        <f t="shared" ca="1" si="834"/>
        <v>#N/A</v>
      </c>
      <c r="AZ640" s="72" t="e">
        <f t="shared" ca="1" si="835"/>
        <v>#N/A</v>
      </c>
      <c r="BA640" s="72" t="e">
        <f t="shared" ca="1" si="836"/>
        <v>#N/A</v>
      </c>
      <c r="BB640" s="72" t="e">
        <f t="shared" ca="1" si="837"/>
        <v>#N/A</v>
      </c>
      <c r="BC640" s="19" t="e">
        <f t="shared" ca="1" si="838"/>
        <v>#N/A</v>
      </c>
      <c r="BD640" s="19" t="e">
        <f t="shared" ca="1" si="839"/>
        <v>#N/A</v>
      </c>
      <c r="BE640" s="19" t="e">
        <f t="shared" ca="1" si="840"/>
        <v>#N/A</v>
      </c>
      <c r="BF640" s="19" t="e">
        <f t="shared" ca="1" si="841"/>
        <v>#N/A</v>
      </c>
      <c r="BG640" s="19" t="e">
        <f t="shared" ca="1" si="842"/>
        <v>#N/A</v>
      </c>
      <c r="BH640" s="19" t="e">
        <f t="shared" ca="1" si="843"/>
        <v>#N/A</v>
      </c>
      <c r="BI640" s="72" t="e">
        <f t="shared" ca="1" si="844"/>
        <v>#N/A</v>
      </c>
      <c r="BJ640" s="72" t="e">
        <f t="shared" ca="1" si="845"/>
        <v>#N/A</v>
      </c>
      <c r="BK640" s="72" t="e">
        <f t="shared" ca="1" si="846"/>
        <v>#N/A</v>
      </c>
      <c r="BL640" s="72" t="e">
        <f t="shared" ca="1" si="847"/>
        <v>#N/A</v>
      </c>
      <c r="BM640" s="72" t="e">
        <f t="shared" ca="1" si="848"/>
        <v>#N/A</v>
      </c>
      <c r="BN640" s="72" t="e">
        <f t="shared" ca="1" si="849"/>
        <v>#N/A</v>
      </c>
      <c r="BO640" s="72" t="e">
        <f t="shared" ca="1" si="850"/>
        <v>#N/A</v>
      </c>
      <c r="BP640" s="72" t="e">
        <f t="shared" ca="1" si="851"/>
        <v>#N/A</v>
      </c>
      <c r="BQ640" s="72" t="e">
        <f t="shared" ca="1" si="852"/>
        <v>#N/A</v>
      </c>
      <c r="BR640" s="72" t="e">
        <f t="shared" ca="1" si="853"/>
        <v>#N/A</v>
      </c>
      <c r="BS640" s="72" t="e">
        <f t="shared" ca="1" si="854"/>
        <v>#N/A</v>
      </c>
      <c r="BT640" s="72" t="e">
        <f t="shared" ca="1" si="855"/>
        <v>#N/A</v>
      </c>
      <c r="BU640" s="72" t="e">
        <f t="shared" ca="1" si="856"/>
        <v>#N/A</v>
      </c>
      <c r="BV640" s="72" t="e">
        <f t="shared" ca="1" si="857"/>
        <v>#N/A</v>
      </c>
    </row>
    <row r="641" spans="1:74">
      <c r="A641" s="13" t="e">
        <f ca="1">'MGRS to'!AO641</f>
        <v>#N/A</v>
      </c>
      <c r="B641" s="13" t="e">
        <f ca="1">'MGRS to'!AP641</f>
        <v>#N/A</v>
      </c>
      <c r="C641" s="19" t="e">
        <f t="shared" ca="1" si="786"/>
        <v>#N/A</v>
      </c>
      <c r="D641" s="19" t="e">
        <f t="shared" ca="1" si="787"/>
        <v>#N/A</v>
      </c>
      <c r="E641" s="19" t="e">
        <f t="shared" ca="1" si="788"/>
        <v>#N/A</v>
      </c>
      <c r="F641" s="19" t="e">
        <f t="shared" ca="1" si="789"/>
        <v>#N/A</v>
      </c>
      <c r="G641" s="19" t="e">
        <f t="shared" ca="1" si="790"/>
        <v>#N/A</v>
      </c>
      <c r="H641" s="19" t="e">
        <f t="shared" ca="1" si="791"/>
        <v>#N/A</v>
      </c>
      <c r="I641" s="19" t="e">
        <f t="shared" ca="1" si="792"/>
        <v>#N/A</v>
      </c>
      <c r="J641" s="19" t="e">
        <f t="shared" ca="1" si="793"/>
        <v>#N/A</v>
      </c>
      <c r="K641" s="19" t="e">
        <f t="shared" ca="1" si="794"/>
        <v>#N/A</v>
      </c>
      <c r="L641" s="19" t="e">
        <f t="shared" ca="1" si="795"/>
        <v>#N/A</v>
      </c>
      <c r="M641" s="19" t="e">
        <f t="shared" ca="1" si="796"/>
        <v>#N/A</v>
      </c>
      <c r="N641" s="19" t="e">
        <f t="shared" ca="1" si="797"/>
        <v>#N/A</v>
      </c>
      <c r="O641" s="19" t="e">
        <f t="shared" ca="1" si="798"/>
        <v>#N/A</v>
      </c>
      <c r="P641" s="72" t="e">
        <f t="shared" ca="1" si="799"/>
        <v>#N/A</v>
      </c>
      <c r="Q641" s="72" t="e">
        <f t="shared" ca="1" si="800"/>
        <v>#N/A</v>
      </c>
      <c r="R641" s="72" t="e">
        <f t="shared" ca="1" si="801"/>
        <v>#N/A</v>
      </c>
      <c r="S641" s="19" t="e">
        <f t="shared" ca="1" si="802"/>
        <v>#N/A</v>
      </c>
      <c r="T641" s="19" t="e">
        <f t="shared" ca="1" si="803"/>
        <v>#N/A</v>
      </c>
      <c r="U641" s="19" t="e">
        <f t="shared" ca="1" si="804"/>
        <v>#N/A</v>
      </c>
      <c r="V641" s="19" t="e">
        <f t="shared" ca="1" si="805"/>
        <v>#N/A</v>
      </c>
      <c r="W641" s="19" t="e">
        <f t="shared" ca="1" si="806"/>
        <v>#N/A</v>
      </c>
      <c r="X641" s="19" t="e">
        <f t="shared" ca="1" si="807"/>
        <v>#N/A</v>
      </c>
      <c r="Y641" s="72" t="e">
        <f t="shared" ca="1" si="808"/>
        <v>#N/A</v>
      </c>
      <c r="Z641" s="72" t="e">
        <f t="shared" ca="1" si="809"/>
        <v>#N/A</v>
      </c>
      <c r="AA641" s="72" t="e">
        <f t="shared" ca="1" si="810"/>
        <v>#N/A</v>
      </c>
      <c r="AB641" s="19" t="e">
        <f t="shared" ca="1" si="811"/>
        <v>#N/A</v>
      </c>
      <c r="AC641" s="19" t="e">
        <f t="shared" ca="1" si="812"/>
        <v>#N/A</v>
      </c>
      <c r="AD641" s="19" t="e">
        <f t="shared" ca="1" si="813"/>
        <v>#N/A</v>
      </c>
      <c r="AE641" s="19" t="e">
        <f t="shared" ca="1" si="814"/>
        <v>#N/A</v>
      </c>
      <c r="AF641" s="19" t="e">
        <f t="shared" ca="1" si="815"/>
        <v>#N/A</v>
      </c>
      <c r="AG641" s="19" t="e">
        <f t="shared" ca="1" si="816"/>
        <v>#N/A</v>
      </c>
      <c r="AH641" s="72" t="e">
        <f t="shared" ca="1" si="817"/>
        <v>#N/A</v>
      </c>
      <c r="AI641" s="72" t="e">
        <f t="shared" ca="1" si="818"/>
        <v>#N/A</v>
      </c>
      <c r="AJ641" s="72" t="e">
        <f t="shared" ca="1" si="819"/>
        <v>#N/A</v>
      </c>
      <c r="AK641" s="19" t="e">
        <f t="shared" ca="1" si="820"/>
        <v>#N/A</v>
      </c>
      <c r="AL641" s="19" t="e">
        <f t="shared" ca="1" si="821"/>
        <v>#N/A</v>
      </c>
      <c r="AM641" s="19" t="e">
        <f t="shared" ca="1" si="822"/>
        <v>#N/A</v>
      </c>
      <c r="AN641" s="19" t="e">
        <f t="shared" ca="1" si="823"/>
        <v>#N/A</v>
      </c>
      <c r="AO641" s="19" t="e">
        <f t="shared" ca="1" si="824"/>
        <v>#N/A</v>
      </c>
      <c r="AP641" s="19" t="e">
        <f t="shared" ca="1" si="825"/>
        <v>#N/A</v>
      </c>
      <c r="AQ641" s="72" t="e">
        <f t="shared" ca="1" si="826"/>
        <v>#N/A</v>
      </c>
      <c r="AR641" s="72" t="e">
        <f t="shared" ca="1" si="827"/>
        <v>#N/A</v>
      </c>
      <c r="AS641" s="72" t="e">
        <f t="shared" ca="1" si="828"/>
        <v>#N/A</v>
      </c>
      <c r="AT641" s="19" t="e">
        <f t="shared" ca="1" si="829"/>
        <v>#N/A</v>
      </c>
      <c r="AU641" s="19" t="e">
        <f t="shared" ca="1" si="830"/>
        <v>#N/A</v>
      </c>
      <c r="AV641" s="19" t="e">
        <f t="shared" ca="1" si="831"/>
        <v>#N/A</v>
      </c>
      <c r="AW641" s="19" t="e">
        <f t="shared" ca="1" si="832"/>
        <v>#N/A</v>
      </c>
      <c r="AX641" s="19" t="e">
        <f t="shared" ca="1" si="833"/>
        <v>#N/A</v>
      </c>
      <c r="AY641" s="19" t="e">
        <f t="shared" ca="1" si="834"/>
        <v>#N/A</v>
      </c>
      <c r="AZ641" s="72" t="e">
        <f t="shared" ca="1" si="835"/>
        <v>#N/A</v>
      </c>
      <c r="BA641" s="72" t="e">
        <f t="shared" ca="1" si="836"/>
        <v>#N/A</v>
      </c>
      <c r="BB641" s="72" t="e">
        <f t="shared" ca="1" si="837"/>
        <v>#N/A</v>
      </c>
      <c r="BC641" s="19" t="e">
        <f t="shared" ca="1" si="838"/>
        <v>#N/A</v>
      </c>
      <c r="BD641" s="19" t="e">
        <f t="shared" ca="1" si="839"/>
        <v>#N/A</v>
      </c>
      <c r="BE641" s="19" t="e">
        <f t="shared" ca="1" si="840"/>
        <v>#N/A</v>
      </c>
      <c r="BF641" s="19" t="e">
        <f t="shared" ca="1" si="841"/>
        <v>#N/A</v>
      </c>
      <c r="BG641" s="19" t="e">
        <f t="shared" ca="1" si="842"/>
        <v>#N/A</v>
      </c>
      <c r="BH641" s="19" t="e">
        <f t="shared" ca="1" si="843"/>
        <v>#N/A</v>
      </c>
      <c r="BI641" s="72" t="e">
        <f t="shared" ca="1" si="844"/>
        <v>#N/A</v>
      </c>
      <c r="BJ641" s="72" t="e">
        <f t="shared" ca="1" si="845"/>
        <v>#N/A</v>
      </c>
      <c r="BK641" s="72" t="e">
        <f t="shared" ca="1" si="846"/>
        <v>#N/A</v>
      </c>
      <c r="BL641" s="72" t="e">
        <f t="shared" ca="1" si="847"/>
        <v>#N/A</v>
      </c>
      <c r="BM641" s="72" t="e">
        <f t="shared" ca="1" si="848"/>
        <v>#N/A</v>
      </c>
      <c r="BN641" s="72" t="e">
        <f t="shared" ca="1" si="849"/>
        <v>#N/A</v>
      </c>
      <c r="BO641" s="72" t="e">
        <f t="shared" ca="1" si="850"/>
        <v>#N/A</v>
      </c>
      <c r="BP641" s="72" t="e">
        <f t="shared" ca="1" si="851"/>
        <v>#N/A</v>
      </c>
      <c r="BQ641" s="72" t="e">
        <f t="shared" ca="1" si="852"/>
        <v>#N/A</v>
      </c>
      <c r="BR641" s="72" t="e">
        <f t="shared" ca="1" si="853"/>
        <v>#N/A</v>
      </c>
      <c r="BS641" s="72" t="e">
        <f t="shared" ca="1" si="854"/>
        <v>#N/A</v>
      </c>
      <c r="BT641" s="72" t="e">
        <f t="shared" ca="1" si="855"/>
        <v>#N/A</v>
      </c>
      <c r="BU641" s="72" t="e">
        <f t="shared" ca="1" si="856"/>
        <v>#N/A</v>
      </c>
      <c r="BV641" s="72" t="e">
        <f t="shared" ca="1" si="857"/>
        <v>#N/A</v>
      </c>
    </row>
    <row r="642" spans="1:74">
      <c r="A642" s="13" t="e">
        <f ca="1">'MGRS to'!AO642</f>
        <v>#N/A</v>
      </c>
      <c r="B642" s="13" t="e">
        <f ca="1">'MGRS to'!AP642</f>
        <v>#N/A</v>
      </c>
      <c r="C642" s="19" t="e">
        <f t="shared" ca="1" si="786"/>
        <v>#N/A</v>
      </c>
      <c r="D642" s="19" t="e">
        <f t="shared" ca="1" si="787"/>
        <v>#N/A</v>
      </c>
      <c r="E642" s="19" t="e">
        <f t="shared" ca="1" si="788"/>
        <v>#N/A</v>
      </c>
      <c r="F642" s="19" t="e">
        <f t="shared" ca="1" si="789"/>
        <v>#N/A</v>
      </c>
      <c r="G642" s="19" t="e">
        <f t="shared" ca="1" si="790"/>
        <v>#N/A</v>
      </c>
      <c r="H642" s="19" t="e">
        <f t="shared" ca="1" si="791"/>
        <v>#N/A</v>
      </c>
      <c r="I642" s="19" t="e">
        <f t="shared" ca="1" si="792"/>
        <v>#N/A</v>
      </c>
      <c r="J642" s="19" t="e">
        <f t="shared" ca="1" si="793"/>
        <v>#N/A</v>
      </c>
      <c r="K642" s="19" t="e">
        <f t="shared" ca="1" si="794"/>
        <v>#N/A</v>
      </c>
      <c r="L642" s="19" t="e">
        <f t="shared" ca="1" si="795"/>
        <v>#N/A</v>
      </c>
      <c r="M642" s="19" t="e">
        <f t="shared" ca="1" si="796"/>
        <v>#N/A</v>
      </c>
      <c r="N642" s="19" t="e">
        <f t="shared" ca="1" si="797"/>
        <v>#N/A</v>
      </c>
      <c r="O642" s="19" t="e">
        <f t="shared" ca="1" si="798"/>
        <v>#N/A</v>
      </c>
      <c r="P642" s="72" t="e">
        <f t="shared" ca="1" si="799"/>
        <v>#N/A</v>
      </c>
      <c r="Q642" s="72" t="e">
        <f t="shared" ca="1" si="800"/>
        <v>#N/A</v>
      </c>
      <c r="R642" s="72" t="e">
        <f t="shared" ca="1" si="801"/>
        <v>#N/A</v>
      </c>
      <c r="S642" s="19" t="e">
        <f t="shared" ca="1" si="802"/>
        <v>#N/A</v>
      </c>
      <c r="T642" s="19" t="e">
        <f t="shared" ca="1" si="803"/>
        <v>#N/A</v>
      </c>
      <c r="U642" s="19" t="e">
        <f t="shared" ca="1" si="804"/>
        <v>#N/A</v>
      </c>
      <c r="V642" s="19" t="e">
        <f t="shared" ca="1" si="805"/>
        <v>#N/A</v>
      </c>
      <c r="W642" s="19" t="e">
        <f t="shared" ca="1" si="806"/>
        <v>#N/A</v>
      </c>
      <c r="X642" s="19" t="e">
        <f t="shared" ca="1" si="807"/>
        <v>#N/A</v>
      </c>
      <c r="Y642" s="72" t="e">
        <f t="shared" ca="1" si="808"/>
        <v>#N/A</v>
      </c>
      <c r="Z642" s="72" t="e">
        <f t="shared" ca="1" si="809"/>
        <v>#N/A</v>
      </c>
      <c r="AA642" s="72" t="e">
        <f t="shared" ca="1" si="810"/>
        <v>#N/A</v>
      </c>
      <c r="AB642" s="19" t="e">
        <f t="shared" ca="1" si="811"/>
        <v>#N/A</v>
      </c>
      <c r="AC642" s="19" t="e">
        <f t="shared" ca="1" si="812"/>
        <v>#N/A</v>
      </c>
      <c r="AD642" s="19" t="e">
        <f t="shared" ca="1" si="813"/>
        <v>#N/A</v>
      </c>
      <c r="AE642" s="19" t="e">
        <f t="shared" ca="1" si="814"/>
        <v>#N/A</v>
      </c>
      <c r="AF642" s="19" t="e">
        <f t="shared" ca="1" si="815"/>
        <v>#N/A</v>
      </c>
      <c r="AG642" s="19" t="e">
        <f t="shared" ca="1" si="816"/>
        <v>#N/A</v>
      </c>
      <c r="AH642" s="72" t="e">
        <f t="shared" ca="1" si="817"/>
        <v>#N/A</v>
      </c>
      <c r="AI642" s="72" t="e">
        <f t="shared" ca="1" si="818"/>
        <v>#N/A</v>
      </c>
      <c r="AJ642" s="72" t="e">
        <f t="shared" ca="1" si="819"/>
        <v>#N/A</v>
      </c>
      <c r="AK642" s="19" t="e">
        <f t="shared" ca="1" si="820"/>
        <v>#N/A</v>
      </c>
      <c r="AL642" s="19" t="e">
        <f t="shared" ca="1" si="821"/>
        <v>#N/A</v>
      </c>
      <c r="AM642" s="19" t="e">
        <f t="shared" ca="1" si="822"/>
        <v>#N/A</v>
      </c>
      <c r="AN642" s="19" t="e">
        <f t="shared" ca="1" si="823"/>
        <v>#N/A</v>
      </c>
      <c r="AO642" s="19" t="e">
        <f t="shared" ca="1" si="824"/>
        <v>#N/A</v>
      </c>
      <c r="AP642" s="19" t="e">
        <f t="shared" ca="1" si="825"/>
        <v>#N/A</v>
      </c>
      <c r="AQ642" s="72" t="e">
        <f t="shared" ca="1" si="826"/>
        <v>#N/A</v>
      </c>
      <c r="AR642" s="72" t="e">
        <f t="shared" ca="1" si="827"/>
        <v>#N/A</v>
      </c>
      <c r="AS642" s="72" t="e">
        <f t="shared" ca="1" si="828"/>
        <v>#N/A</v>
      </c>
      <c r="AT642" s="19" t="e">
        <f t="shared" ca="1" si="829"/>
        <v>#N/A</v>
      </c>
      <c r="AU642" s="19" t="e">
        <f t="shared" ca="1" si="830"/>
        <v>#N/A</v>
      </c>
      <c r="AV642" s="19" t="e">
        <f t="shared" ca="1" si="831"/>
        <v>#N/A</v>
      </c>
      <c r="AW642" s="19" t="e">
        <f t="shared" ca="1" si="832"/>
        <v>#N/A</v>
      </c>
      <c r="AX642" s="19" t="e">
        <f t="shared" ca="1" si="833"/>
        <v>#N/A</v>
      </c>
      <c r="AY642" s="19" t="e">
        <f t="shared" ca="1" si="834"/>
        <v>#N/A</v>
      </c>
      <c r="AZ642" s="72" t="e">
        <f t="shared" ca="1" si="835"/>
        <v>#N/A</v>
      </c>
      <c r="BA642" s="72" t="e">
        <f t="shared" ca="1" si="836"/>
        <v>#N/A</v>
      </c>
      <c r="BB642" s="72" t="e">
        <f t="shared" ca="1" si="837"/>
        <v>#N/A</v>
      </c>
      <c r="BC642" s="19" t="e">
        <f t="shared" ca="1" si="838"/>
        <v>#N/A</v>
      </c>
      <c r="BD642" s="19" t="e">
        <f t="shared" ca="1" si="839"/>
        <v>#N/A</v>
      </c>
      <c r="BE642" s="19" t="e">
        <f t="shared" ca="1" si="840"/>
        <v>#N/A</v>
      </c>
      <c r="BF642" s="19" t="e">
        <f t="shared" ca="1" si="841"/>
        <v>#N/A</v>
      </c>
      <c r="BG642" s="19" t="e">
        <f t="shared" ca="1" si="842"/>
        <v>#N/A</v>
      </c>
      <c r="BH642" s="19" t="e">
        <f t="shared" ca="1" si="843"/>
        <v>#N/A</v>
      </c>
      <c r="BI642" s="72" t="e">
        <f t="shared" ca="1" si="844"/>
        <v>#N/A</v>
      </c>
      <c r="BJ642" s="72" t="e">
        <f t="shared" ca="1" si="845"/>
        <v>#N/A</v>
      </c>
      <c r="BK642" s="72" t="e">
        <f t="shared" ca="1" si="846"/>
        <v>#N/A</v>
      </c>
      <c r="BL642" s="72" t="e">
        <f t="shared" ca="1" si="847"/>
        <v>#N/A</v>
      </c>
      <c r="BM642" s="72" t="e">
        <f t="shared" ca="1" si="848"/>
        <v>#N/A</v>
      </c>
      <c r="BN642" s="72" t="e">
        <f t="shared" ca="1" si="849"/>
        <v>#N/A</v>
      </c>
      <c r="BO642" s="72" t="e">
        <f t="shared" ca="1" si="850"/>
        <v>#N/A</v>
      </c>
      <c r="BP642" s="72" t="e">
        <f t="shared" ca="1" si="851"/>
        <v>#N/A</v>
      </c>
      <c r="BQ642" s="72" t="e">
        <f t="shared" ca="1" si="852"/>
        <v>#N/A</v>
      </c>
      <c r="BR642" s="72" t="e">
        <f t="shared" ca="1" si="853"/>
        <v>#N/A</v>
      </c>
      <c r="BS642" s="72" t="e">
        <f t="shared" ca="1" si="854"/>
        <v>#N/A</v>
      </c>
      <c r="BT642" s="72" t="e">
        <f t="shared" ca="1" si="855"/>
        <v>#N/A</v>
      </c>
      <c r="BU642" s="72" t="e">
        <f t="shared" ca="1" si="856"/>
        <v>#N/A</v>
      </c>
      <c r="BV642" s="72" t="e">
        <f t="shared" ca="1" si="857"/>
        <v>#N/A</v>
      </c>
    </row>
    <row r="643" spans="1:74">
      <c r="A643" s="13" t="e">
        <f ca="1">'MGRS to'!AO643</f>
        <v>#N/A</v>
      </c>
      <c r="B643" s="13" t="e">
        <f ca="1">'MGRS to'!AP643</f>
        <v>#N/A</v>
      </c>
      <c r="C643" s="19" t="e">
        <f t="shared" ca="1" si="786"/>
        <v>#N/A</v>
      </c>
      <c r="D643" s="19" t="e">
        <f t="shared" ca="1" si="787"/>
        <v>#N/A</v>
      </c>
      <c r="E643" s="19" t="e">
        <f t="shared" ca="1" si="788"/>
        <v>#N/A</v>
      </c>
      <c r="F643" s="19" t="e">
        <f t="shared" ca="1" si="789"/>
        <v>#N/A</v>
      </c>
      <c r="G643" s="19" t="e">
        <f t="shared" ca="1" si="790"/>
        <v>#N/A</v>
      </c>
      <c r="H643" s="19" t="e">
        <f t="shared" ca="1" si="791"/>
        <v>#N/A</v>
      </c>
      <c r="I643" s="19" t="e">
        <f t="shared" ca="1" si="792"/>
        <v>#N/A</v>
      </c>
      <c r="J643" s="19" t="e">
        <f t="shared" ca="1" si="793"/>
        <v>#N/A</v>
      </c>
      <c r="K643" s="19" t="e">
        <f t="shared" ca="1" si="794"/>
        <v>#N/A</v>
      </c>
      <c r="L643" s="19" t="e">
        <f t="shared" ca="1" si="795"/>
        <v>#N/A</v>
      </c>
      <c r="M643" s="19" t="e">
        <f t="shared" ca="1" si="796"/>
        <v>#N/A</v>
      </c>
      <c r="N643" s="19" t="e">
        <f t="shared" ca="1" si="797"/>
        <v>#N/A</v>
      </c>
      <c r="O643" s="19" t="e">
        <f t="shared" ca="1" si="798"/>
        <v>#N/A</v>
      </c>
      <c r="P643" s="72" t="e">
        <f t="shared" ca="1" si="799"/>
        <v>#N/A</v>
      </c>
      <c r="Q643" s="72" t="e">
        <f t="shared" ca="1" si="800"/>
        <v>#N/A</v>
      </c>
      <c r="R643" s="72" t="e">
        <f t="shared" ca="1" si="801"/>
        <v>#N/A</v>
      </c>
      <c r="S643" s="19" t="e">
        <f t="shared" ca="1" si="802"/>
        <v>#N/A</v>
      </c>
      <c r="T643" s="19" t="e">
        <f t="shared" ca="1" si="803"/>
        <v>#N/A</v>
      </c>
      <c r="U643" s="19" t="e">
        <f t="shared" ca="1" si="804"/>
        <v>#N/A</v>
      </c>
      <c r="V643" s="19" t="e">
        <f t="shared" ca="1" si="805"/>
        <v>#N/A</v>
      </c>
      <c r="W643" s="19" t="e">
        <f t="shared" ca="1" si="806"/>
        <v>#N/A</v>
      </c>
      <c r="X643" s="19" t="e">
        <f t="shared" ca="1" si="807"/>
        <v>#N/A</v>
      </c>
      <c r="Y643" s="72" t="e">
        <f t="shared" ca="1" si="808"/>
        <v>#N/A</v>
      </c>
      <c r="Z643" s="72" t="e">
        <f t="shared" ca="1" si="809"/>
        <v>#N/A</v>
      </c>
      <c r="AA643" s="72" t="e">
        <f t="shared" ca="1" si="810"/>
        <v>#N/A</v>
      </c>
      <c r="AB643" s="19" t="e">
        <f t="shared" ca="1" si="811"/>
        <v>#N/A</v>
      </c>
      <c r="AC643" s="19" t="e">
        <f t="shared" ca="1" si="812"/>
        <v>#N/A</v>
      </c>
      <c r="AD643" s="19" t="e">
        <f t="shared" ca="1" si="813"/>
        <v>#N/A</v>
      </c>
      <c r="AE643" s="19" t="e">
        <f t="shared" ca="1" si="814"/>
        <v>#N/A</v>
      </c>
      <c r="AF643" s="19" t="e">
        <f t="shared" ca="1" si="815"/>
        <v>#N/A</v>
      </c>
      <c r="AG643" s="19" t="e">
        <f t="shared" ca="1" si="816"/>
        <v>#N/A</v>
      </c>
      <c r="AH643" s="72" t="e">
        <f t="shared" ca="1" si="817"/>
        <v>#N/A</v>
      </c>
      <c r="AI643" s="72" t="e">
        <f t="shared" ca="1" si="818"/>
        <v>#N/A</v>
      </c>
      <c r="AJ643" s="72" t="e">
        <f t="shared" ca="1" si="819"/>
        <v>#N/A</v>
      </c>
      <c r="AK643" s="19" t="e">
        <f t="shared" ca="1" si="820"/>
        <v>#N/A</v>
      </c>
      <c r="AL643" s="19" t="e">
        <f t="shared" ca="1" si="821"/>
        <v>#N/A</v>
      </c>
      <c r="AM643" s="19" t="e">
        <f t="shared" ca="1" si="822"/>
        <v>#N/A</v>
      </c>
      <c r="AN643" s="19" t="e">
        <f t="shared" ca="1" si="823"/>
        <v>#N/A</v>
      </c>
      <c r="AO643" s="19" t="e">
        <f t="shared" ca="1" si="824"/>
        <v>#N/A</v>
      </c>
      <c r="AP643" s="19" t="e">
        <f t="shared" ca="1" si="825"/>
        <v>#N/A</v>
      </c>
      <c r="AQ643" s="72" t="e">
        <f t="shared" ca="1" si="826"/>
        <v>#N/A</v>
      </c>
      <c r="AR643" s="72" t="e">
        <f t="shared" ca="1" si="827"/>
        <v>#N/A</v>
      </c>
      <c r="AS643" s="72" t="e">
        <f t="shared" ca="1" si="828"/>
        <v>#N/A</v>
      </c>
      <c r="AT643" s="19" t="e">
        <f t="shared" ca="1" si="829"/>
        <v>#N/A</v>
      </c>
      <c r="AU643" s="19" t="e">
        <f t="shared" ca="1" si="830"/>
        <v>#N/A</v>
      </c>
      <c r="AV643" s="19" t="e">
        <f t="shared" ca="1" si="831"/>
        <v>#N/A</v>
      </c>
      <c r="AW643" s="19" t="e">
        <f t="shared" ca="1" si="832"/>
        <v>#N/A</v>
      </c>
      <c r="AX643" s="19" t="e">
        <f t="shared" ca="1" si="833"/>
        <v>#N/A</v>
      </c>
      <c r="AY643" s="19" t="e">
        <f t="shared" ca="1" si="834"/>
        <v>#N/A</v>
      </c>
      <c r="AZ643" s="72" t="e">
        <f t="shared" ca="1" si="835"/>
        <v>#N/A</v>
      </c>
      <c r="BA643" s="72" t="e">
        <f t="shared" ca="1" si="836"/>
        <v>#N/A</v>
      </c>
      <c r="BB643" s="72" t="e">
        <f t="shared" ca="1" si="837"/>
        <v>#N/A</v>
      </c>
      <c r="BC643" s="19" t="e">
        <f t="shared" ca="1" si="838"/>
        <v>#N/A</v>
      </c>
      <c r="BD643" s="19" t="e">
        <f t="shared" ca="1" si="839"/>
        <v>#N/A</v>
      </c>
      <c r="BE643" s="19" t="e">
        <f t="shared" ca="1" si="840"/>
        <v>#N/A</v>
      </c>
      <c r="BF643" s="19" t="e">
        <f t="shared" ca="1" si="841"/>
        <v>#N/A</v>
      </c>
      <c r="BG643" s="19" t="e">
        <f t="shared" ca="1" si="842"/>
        <v>#N/A</v>
      </c>
      <c r="BH643" s="19" t="e">
        <f t="shared" ca="1" si="843"/>
        <v>#N/A</v>
      </c>
      <c r="BI643" s="72" t="e">
        <f t="shared" ca="1" si="844"/>
        <v>#N/A</v>
      </c>
      <c r="BJ643" s="72" t="e">
        <f t="shared" ca="1" si="845"/>
        <v>#N/A</v>
      </c>
      <c r="BK643" s="72" t="e">
        <f t="shared" ca="1" si="846"/>
        <v>#N/A</v>
      </c>
      <c r="BL643" s="72" t="e">
        <f t="shared" ca="1" si="847"/>
        <v>#N/A</v>
      </c>
      <c r="BM643" s="72" t="e">
        <f t="shared" ca="1" si="848"/>
        <v>#N/A</v>
      </c>
      <c r="BN643" s="72" t="e">
        <f t="shared" ca="1" si="849"/>
        <v>#N/A</v>
      </c>
      <c r="BO643" s="72" t="e">
        <f t="shared" ca="1" si="850"/>
        <v>#N/A</v>
      </c>
      <c r="BP643" s="72" t="e">
        <f t="shared" ca="1" si="851"/>
        <v>#N/A</v>
      </c>
      <c r="BQ643" s="72" t="e">
        <f t="shared" ca="1" si="852"/>
        <v>#N/A</v>
      </c>
      <c r="BR643" s="72" t="e">
        <f t="shared" ca="1" si="853"/>
        <v>#N/A</v>
      </c>
      <c r="BS643" s="72" t="e">
        <f t="shared" ca="1" si="854"/>
        <v>#N/A</v>
      </c>
      <c r="BT643" s="72" t="e">
        <f t="shared" ca="1" si="855"/>
        <v>#N/A</v>
      </c>
      <c r="BU643" s="72" t="e">
        <f t="shared" ca="1" si="856"/>
        <v>#N/A</v>
      </c>
      <c r="BV643" s="72" t="e">
        <f t="shared" ca="1" si="857"/>
        <v>#N/A</v>
      </c>
    </row>
    <row r="644" spans="1:74">
      <c r="A644" s="13" t="e">
        <f ca="1">'MGRS to'!AO644</f>
        <v>#N/A</v>
      </c>
      <c r="B644" s="13" t="e">
        <f ca="1">'MGRS to'!AP644</f>
        <v>#N/A</v>
      </c>
      <c r="C644" s="19" t="e">
        <f t="shared" ca="1" si="786"/>
        <v>#N/A</v>
      </c>
      <c r="D644" s="19" t="e">
        <f t="shared" ca="1" si="787"/>
        <v>#N/A</v>
      </c>
      <c r="E644" s="19" t="e">
        <f t="shared" ca="1" si="788"/>
        <v>#N/A</v>
      </c>
      <c r="F644" s="19" t="e">
        <f t="shared" ca="1" si="789"/>
        <v>#N/A</v>
      </c>
      <c r="G644" s="19" t="e">
        <f t="shared" ca="1" si="790"/>
        <v>#N/A</v>
      </c>
      <c r="H644" s="19" t="e">
        <f t="shared" ca="1" si="791"/>
        <v>#N/A</v>
      </c>
      <c r="I644" s="19" t="e">
        <f t="shared" ca="1" si="792"/>
        <v>#N/A</v>
      </c>
      <c r="J644" s="19" t="e">
        <f t="shared" ca="1" si="793"/>
        <v>#N/A</v>
      </c>
      <c r="K644" s="19" t="e">
        <f t="shared" ca="1" si="794"/>
        <v>#N/A</v>
      </c>
      <c r="L644" s="19" t="e">
        <f t="shared" ca="1" si="795"/>
        <v>#N/A</v>
      </c>
      <c r="M644" s="19" t="e">
        <f t="shared" ca="1" si="796"/>
        <v>#N/A</v>
      </c>
      <c r="N644" s="19" t="e">
        <f t="shared" ca="1" si="797"/>
        <v>#N/A</v>
      </c>
      <c r="O644" s="19" t="e">
        <f t="shared" ca="1" si="798"/>
        <v>#N/A</v>
      </c>
      <c r="P644" s="72" t="e">
        <f t="shared" ca="1" si="799"/>
        <v>#N/A</v>
      </c>
      <c r="Q644" s="72" t="e">
        <f t="shared" ca="1" si="800"/>
        <v>#N/A</v>
      </c>
      <c r="R644" s="72" t="e">
        <f t="shared" ca="1" si="801"/>
        <v>#N/A</v>
      </c>
      <c r="S644" s="19" t="e">
        <f t="shared" ca="1" si="802"/>
        <v>#N/A</v>
      </c>
      <c r="T644" s="19" t="e">
        <f t="shared" ca="1" si="803"/>
        <v>#N/A</v>
      </c>
      <c r="U644" s="19" t="e">
        <f t="shared" ca="1" si="804"/>
        <v>#N/A</v>
      </c>
      <c r="V644" s="19" t="e">
        <f t="shared" ca="1" si="805"/>
        <v>#N/A</v>
      </c>
      <c r="W644" s="19" t="e">
        <f t="shared" ca="1" si="806"/>
        <v>#N/A</v>
      </c>
      <c r="X644" s="19" t="e">
        <f t="shared" ca="1" si="807"/>
        <v>#N/A</v>
      </c>
      <c r="Y644" s="72" t="e">
        <f t="shared" ca="1" si="808"/>
        <v>#N/A</v>
      </c>
      <c r="Z644" s="72" t="e">
        <f t="shared" ca="1" si="809"/>
        <v>#N/A</v>
      </c>
      <c r="AA644" s="72" t="e">
        <f t="shared" ca="1" si="810"/>
        <v>#N/A</v>
      </c>
      <c r="AB644" s="19" t="e">
        <f t="shared" ca="1" si="811"/>
        <v>#N/A</v>
      </c>
      <c r="AC644" s="19" t="e">
        <f t="shared" ca="1" si="812"/>
        <v>#N/A</v>
      </c>
      <c r="AD644" s="19" t="e">
        <f t="shared" ca="1" si="813"/>
        <v>#N/A</v>
      </c>
      <c r="AE644" s="19" t="e">
        <f t="shared" ca="1" si="814"/>
        <v>#N/A</v>
      </c>
      <c r="AF644" s="19" t="e">
        <f t="shared" ca="1" si="815"/>
        <v>#N/A</v>
      </c>
      <c r="AG644" s="19" t="e">
        <f t="shared" ca="1" si="816"/>
        <v>#N/A</v>
      </c>
      <c r="AH644" s="72" t="e">
        <f t="shared" ca="1" si="817"/>
        <v>#N/A</v>
      </c>
      <c r="AI644" s="72" t="e">
        <f t="shared" ca="1" si="818"/>
        <v>#N/A</v>
      </c>
      <c r="AJ644" s="72" t="e">
        <f t="shared" ca="1" si="819"/>
        <v>#N/A</v>
      </c>
      <c r="AK644" s="19" t="e">
        <f t="shared" ca="1" si="820"/>
        <v>#N/A</v>
      </c>
      <c r="AL644" s="19" t="e">
        <f t="shared" ca="1" si="821"/>
        <v>#N/A</v>
      </c>
      <c r="AM644" s="19" t="e">
        <f t="shared" ca="1" si="822"/>
        <v>#N/A</v>
      </c>
      <c r="AN644" s="19" t="e">
        <f t="shared" ca="1" si="823"/>
        <v>#N/A</v>
      </c>
      <c r="AO644" s="19" t="e">
        <f t="shared" ca="1" si="824"/>
        <v>#N/A</v>
      </c>
      <c r="AP644" s="19" t="e">
        <f t="shared" ca="1" si="825"/>
        <v>#N/A</v>
      </c>
      <c r="AQ644" s="72" t="e">
        <f t="shared" ca="1" si="826"/>
        <v>#N/A</v>
      </c>
      <c r="AR644" s="72" t="e">
        <f t="shared" ca="1" si="827"/>
        <v>#N/A</v>
      </c>
      <c r="AS644" s="72" t="e">
        <f t="shared" ca="1" si="828"/>
        <v>#N/A</v>
      </c>
      <c r="AT644" s="19" t="e">
        <f t="shared" ca="1" si="829"/>
        <v>#N/A</v>
      </c>
      <c r="AU644" s="19" t="e">
        <f t="shared" ca="1" si="830"/>
        <v>#N/A</v>
      </c>
      <c r="AV644" s="19" t="e">
        <f t="shared" ca="1" si="831"/>
        <v>#N/A</v>
      </c>
      <c r="AW644" s="19" t="e">
        <f t="shared" ca="1" si="832"/>
        <v>#N/A</v>
      </c>
      <c r="AX644" s="19" t="e">
        <f t="shared" ca="1" si="833"/>
        <v>#N/A</v>
      </c>
      <c r="AY644" s="19" t="e">
        <f t="shared" ca="1" si="834"/>
        <v>#N/A</v>
      </c>
      <c r="AZ644" s="72" t="e">
        <f t="shared" ca="1" si="835"/>
        <v>#N/A</v>
      </c>
      <c r="BA644" s="72" t="e">
        <f t="shared" ca="1" si="836"/>
        <v>#N/A</v>
      </c>
      <c r="BB644" s="72" t="e">
        <f t="shared" ca="1" si="837"/>
        <v>#N/A</v>
      </c>
      <c r="BC644" s="19" t="e">
        <f t="shared" ca="1" si="838"/>
        <v>#N/A</v>
      </c>
      <c r="BD644" s="19" t="e">
        <f t="shared" ca="1" si="839"/>
        <v>#N/A</v>
      </c>
      <c r="BE644" s="19" t="e">
        <f t="shared" ca="1" si="840"/>
        <v>#N/A</v>
      </c>
      <c r="BF644" s="19" t="e">
        <f t="shared" ca="1" si="841"/>
        <v>#N/A</v>
      </c>
      <c r="BG644" s="19" t="e">
        <f t="shared" ca="1" si="842"/>
        <v>#N/A</v>
      </c>
      <c r="BH644" s="19" t="e">
        <f t="shared" ca="1" si="843"/>
        <v>#N/A</v>
      </c>
      <c r="BI644" s="72" t="e">
        <f t="shared" ca="1" si="844"/>
        <v>#N/A</v>
      </c>
      <c r="BJ644" s="72" t="e">
        <f t="shared" ca="1" si="845"/>
        <v>#N/A</v>
      </c>
      <c r="BK644" s="72" t="e">
        <f t="shared" ca="1" si="846"/>
        <v>#N/A</v>
      </c>
      <c r="BL644" s="72" t="e">
        <f t="shared" ca="1" si="847"/>
        <v>#N/A</v>
      </c>
      <c r="BM644" s="72" t="e">
        <f t="shared" ca="1" si="848"/>
        <v>#N/A</v>
      </c>
      <c r="BN644" s="72" t="e">
        <f t="shared" ca="1" si="849"/>
        <v>#N/A</v>
      </c>
      <c r="BO644" s="72" t="e">
        <f t="shared" ca="1" si="850"/>
        <v>#N/A</v>
      </c>
      <c r="BP644" s="72" t="e">
        <f t="shared" ca="1" si="851"/>
        <v>#N/A</v>
      </c>
      <c r="BQ644" s="72" t="e">
        <f t="shared" ca="1" si="852"/>
        <v>#N/A</v>
      </c>
      <c r="BR644" s="72" t="e">
        <f t="shared" ca="1" si="853"/>
        <v>#N/A</v>
      </c>
      <c r="BS644" s="72" t="e">
        <f t="shared" ca="1" si="854"/>
        <v>#N/A</v>
      </c>
      <c r="BT644" s="72" t="e">
        <f t="shared" ca="1" si="855"/>
        <v>#N/A</v>
      </c>
      <c r="BU644" s="72" t="e">
        <f t="shared" ca="1" si="856"/>
        <v>#N/A</v>
      </c>
      <c r="BV644" s="72" t="e">
        <f t="shared" ca="1" si="857"/>
        <v>#N/A</v>
      </c>
    </row>
    <row r="645" spans="1:74">
      <c r="A645" s="13" t="e">
        <f ca="1">'MGRS to'!AO645</f>
        <v>#N/A</v>
      </c>
      <c r="B645" s="13" t="e">
        <f ca="1">'MGRS to'!AP645</f>
        <v>#N/A</v>
      </c>
      <c r="C645" s="19" t="e">
        <f t="shared" ca="1" si="786"/>
        <v>#N/A</v>
      </c>
      <c r="D645" s="19" t="e">
        <f t="shared" ca="1" si="787"/>
        <v>#N/A</v>
      </c>
      <c r="E645" s="19" t="e">
        <f t="shared" ca="1" si="788"/>
        <v>#N/A</v>
      </c>
      <c r="F645" s="19" t="e">
        <f t="shared" ca="1" si="789"/>
        <v>#N/A</v>
      </c>
      <c r="G645" s="19" t="e">
        <f t="shared" ca="1" si="790"/>
        <v>#N/A</v>
      </c>
      <c r="H645" s="19" t="e">
        <f t="shared" ca="1" si="791"/>
        <v>#N/A</v>
      </c>
      <c r="I645" s="19" t="e">
        <f t="shared" ca="1" si="792"/>
        <v>#N/A</v>
      </c>
      <c r="J645" s="19" t="e">
        <f t="shared" ca="1" si="793"/>
        <v>#N/A</v>
      </c>
      <c r="K645" s="19" t="e">
        <f t="shared" ca="1" si="794"/>
        <v>#N/A</v>
      </c>
      <c r="L645" s="19" t="e">
        <f t="shared" ca="1" si="795"/>
        <v>#N/A</v>
      </c>
      <c r="M645" s="19" t="e">
        <f t="shared" ca="1" si="796"/>
        <v>#N/A</v>
      </c>
      <c r="N645" s="19" t="e">
        <f t="shared" ca="1" si="797"/>
        <v>#N/A</v>
      </c>
      <c r="O645" s="19" t="e">
        <f t="shared" ca="1" si="798"/>
        <v>#N/A</v>
      </c>
      <c r="P645" s="72" t="e">
        <f t="shared" ca="1" si="799"/>
        <v>#N/A</v>
      </c>
      <c r="Q645" s="72" t="e">
        <f t="shared" ca="1" si="800"/>
        <v>#N/A</v>
      </c>
      <c r="R645" s="72" t="e">
        <f t="shared" ca="1" si="801"/>
        <v>#N/A</v>
      </c>
      <c r="S645" s="19" t="e">
        <f t="shared" ca="1" si="802"/>
        <v>#N/A</v>
      </c>
      <c r="T645" s="19" t="e">
        <f t="shared" ca="1" si="803"/>
        <v>#N/A</v>
      </c>
      <c r="U645" s="19" t="e">
        <f t="shared" ca="1" si="804"/>
        <v>#N/A</v>
      </c>
      <c r="V645" s="19" t="e">
        <f t="shared" ca="1" si="805"/>
        <v>#N/A</v>
      </c>
      <c r="W645" s="19" t="e">
        <f t="shared" ca="1" si="806"/>
        <v>#N/A</v>
      </c>
      <c r="X645" s="19" t="e">
        <f t="shared" ca="1" si="807"/>
        <v>#N/A</v>
      </c>
      <c r="Y645" s="72" t="e">
        <f t="shared" ca="1" si="808"/>
        <v>#N/A</v>
      </c>
      <c r="Z645" s="72" t="e">
        <f t="shared" ca="1" si="809"/>
        <v>#N/A</v>
      </c>
      <c r="AA645" s="72" t="e">
        <f t="shared" ca="1" si="810"/>
        <v>#N/A</v>
      </c>
      <c r="AB645" s="19" t="e">
        <f t="shared" ca="1" si="811"/>
        <v>#N/A</v>
      </c>
      <c r="AC645" s="19" t="e">
        <f t="shared" ca="1" si="812"/>
        <v>#N/A</v>
      </c>
      <c r="AD645" s="19" t="e">
        <f t="shared" ca="1" si="813"/>
        <v>#N/A</v>
      </c>
      <c r="AE645" s="19" t="e">
        <f t="shared" ca="1" si="814"/>
        <v>#N/A</v>
      </c>
      <c r="AF645" s="19" t="e">
        <f t="shared" ca="1" si="815"/>
        <v>#N/A</v>
      </c>
      <c r="AG645" s="19" t="e">
        <f t="shared" ca="1" si="816"/>
        <v>#N/A</v>
      </c>
      <c r="AH645" s="72" t="e">
        <f t="shared" ca="1" si="817"/>
        <v>#N/A</v>
      </c>
      <c r="AI645" s="72" t="e">
        <f t="shared" ca="1" si="818"/>
        <v>#N/A</v>
      </c>
      <c r="AJ645" s="72" t="e">
        <f t="shared" ca="1" si="819"/>
        <v>#N/A</v>
      </c>
      <c r="AK645" s="19" t="e">
        <f t="shared" ca="1" si="820"/>
        <v>#N/A</v>
      </c>
      <c r="AL645" s="19" t="e">
        <f t="shared" ca="1" si="821"/>
        <v>#N/A</v>
      </c>
      <c r="AM645" s="19" t="e">
        <f t="shared" ca="1" si="822"/>
        <v>#N/A</v>
      </c>
      <c r="AN645" s="19" t="e">
        <f t="shared" ca="1" si="823"/>
        <v>#N/A</v>
      </c>
      <c r="AO645" s="19" t="e">
        <f t="shared" ca="1" si="824"/>
        <v>#N/A</v>
      </c>
      <c r="AP645" s="19" t="e">
        <f t="shared" ca="1" si="825"/>
        <v>#N/A</v>
      </c>
      <c r="AQ645" s="72" t="e">
        <f t="shared" ca="1" si="826"/>
        <v>#N/A</v>
      </c>
      <c r="AR645" s="72" t="e">
        <f t="shared" ca="1" si="827"/>
        <v>#N/A</v>
      </c>
      <c r="AS645" s="72" t="e">
        <f t="shared" ca="1" si="828"/>
        <v>#N/A</v>
      </c>
      <c r="AT645" s="19" t="e">
        <f t="shared" ca="1" si="829"/>
        <v>#N/A</v>
      </c>
      <c r="AU645" s="19" t="e">
        <f t="shared" ca="1" si="830"/>
        <v>#N/A</v>
      </c>
      <c r="AV645" s="19" t="e">
        <f t="shared" ca="1" si="831"/>
        <v>#N/A</v>
      </c>
      <c r="AW645" s="19" t="e">
        <f t="shared" ca="1" si="832"/>
        <v>#N/A</v>
      </c>
      <c r="AX645" s="19" t="e">
        <f t="shared" ca="1" si="833"/>
        <v>#N/A</v>
      </c>
      <c r="AY645" s="19" t="e">
        <f t="shared" ca="1" si="834"/>
        <v>#N/A</v>
      </c>
      <c r="AZ645" s="72" t="e">
        <f t="shared" ca="1" si="835"/>
        <v>#N/A</v>
      </c>
      <c r="BA645" s="72" t="e">
        <f t="shared" ca="1" si="836"/>
        <v>#N/A</v>
      </c>
      <c r="BB645" s="72" t="e">
        <f t="shared" ca="1" si="837"/>
        <v>#N/A</v>
      </c>
      <c r="BC645" s="19" t="e">
        <f t="shared" ca="1" si="838"/>
        <v>#N/A</v>
      </c>
      <c r="BD645" s="19" t="e">
        <f t="shared" ca="1" si="839"/>
        <v>#N/A</v>
      </c>
      <c r="BE645" s="19" t="e">
        <f t="shared" ca="1" si="840"/>
        <v>#N/A</v>
      </c>
      <c r="BF645" s="19" t="e">
        <f t="shared" ca="1" si="841"/>
        <v>#N/A</v>
      </c>
      <c r="BG645" s="19" t="e">
        <f t="shared" ca="1" si="842"/>
        <v>#N/A</v>
      </c>
      <c r="BH645" s="19" t="e">
        <f t="shared" ca="1" si="843"/>
        <v>#N/A</v>
      </c>
      <c r="BI645" s="72" t="e">
        <f t="shared" ca="1" si="844"/>
        <v>#N/A</v>
      </c>
      <c r="BJ645" s="72" t="e">
        <f t="shared" ca="1" si="845"/>
        <v>#N/A</v>
      </c>
      <c r="BK645" s="72" t="e">
        <f t="shared" ca="1" si="846"/>
        <v>#N/A</v>
      </c>
      <c r="BL645" s="72" t="e">
        <f t="shared" ca="1" si="847"/>
        <v>#N/A</v>
      </c>
      <c r="BM645" s="72" t="e">
        <f t="shared" ca="1" si="848"/>
        <v>#N/A</v>
      </c>
      <c r="BN645" s="72" t="e">
        <f t="shared" ca="1" si="849"/>
        <v>#N/A</v>
      </c>
      <c r="BO645" s="72" t="e">
        <f t="shared" ca="1" si="850"/>
        <v>#N/A</v>
      </c>
      <c r="BP645" s="72" t="e">
        <f t="shared" ca="1" si="851"/>
        <v>#N/A</v>
      </c>
      <c r="BQ645" s="72" t="e">
        <f t="shared" ca="1" si="852"/>
        <v>#N/A</v>
      </c>
      <c r="BR645" s="72" t="e">
        <f t="shared" ca="1" si="853"/>
        <v>#N/A</v>
      </c>
      <c r="BS645" s="72" t="e">
        <f t="shared" ca="1" si="854"/>
        <v>#N/A</v>
      </c>
      <c r="BT645" s="72" t="e">
        <f t="shared" ca="1" si="855"/>
        <v>#N/A</v>
      </c>
      <c r="BU645" s="72" t="e">
        <f t="shared" ca="1" si="856"/>
        <v>#N/A</v>
      </c>
      <c r="BV645" s="72" t="e">
        <f t="shared" ca="1" si="857"/>
        <v>#N/A</v>
      </c>
    </row>
    <row r="646" spans="1:74">
      <c r="A646" s="13" t="e">
        <f ca="1">'MGRS to'!AO646</f>
        <v>#N/A</v>
      </c>
      <c r="B646" s="13" t="e">
        <f ca="1">'MGRS to'!AP646</f>
        <v>#N/A</v>
      </c>
      <c r="C646" s="19" t="e">
        <f t="shared" ca="1" si="786"/>
        <v>#N/A</v>
      </c>
      <c r="D646" s="19" t="e">
        <f t="shared" ca="1" si="787"/>
        <v>#N/A</v>
      </c>
      <c r="E646" s="19" t="e">
        <f t="shared" ca="1" si="788"/>
        <v>#N/A</v>
      </c>
      <c r="F646" s="19" t="e">
        <f t="shared" ca="1" si="789"/>
        <v>#N/A</v>
      </c>
      <c r="G646" s="19" t="e">
        <f t="shared" ca="1" si="790"/>
        <v>#N/A</v>
      </c>
      <c r="H646" s="19" t="e">
        <f t="shared" ca="1" si="791"/>
        <v>#N/A</v>
      </c>
      <c r="I646" s="19" t="e">
        <f t="shared" ca="1" si="792"/>
        <v>#N/A</v>
      </c>
      <c r="J646" s="19" t="e">
        <f t="shared" ca="1" si="793"/>
        <v>#N/A</v>
      </c>
      <c r="K646" s="19" t="e">
        <f t="shared" ca="1" si="794"/>
        <v>#N/A</v>
      </c>
      <c r="L646" s="19" t="e">
        <f t="shared" ca="1" si="795"/>
        <v>#N/A</v>
      </c>
      <c r="M646" s="19" t="e">
        <f t="shared" ca="1" si="796"/>
        <v>#N/A</v>
      </c>
      <c r="N646" s="19" t="e">
        <f t="shared" ca="1" si="797"/>
        <v>#N/A</v>
      </c>
      <c r="O646" s="19" t="e">
        <f t="shared" ca="1" si="798"/>
        <v>#N/A</v>
      </c>
      <c r="P646" s="72" t="e">
        <f t="shared" ca="1" si="799"/>
        <v>#N/A</v>
      </c>
      <c r="Q646" s="72" t="e">
        <f t="shared" ca="1" si="800"/>
        <v>#N/A</v>
      </c>
      <c r="R646" s="72" t="e">
        <f t="shared" ca="1" si="801"/>
        <v>#N/A</v>
      </c>
      <c r="S646" s="19" t="e">
        <f t="shared" ca="1" si="802"/>
        <v>#N/A</v>
      </c>
      <c r="T646" s="19" t="e">
        <f t="shared" ca="1" si="803"/>
        <v>#N/A</v>
      </c>
      <c r="U646" s="19" t="e">
        <f t="shared" ca="1" si="804"/>
        <v>#N/A</v>
      </c>
      <c r="V646" s="19" t="e">
        <f t="shared" ca="1" si="805"/>
        <v>#N/A</v>
      </c>
      <c r="W646" s="19" t="e">
        <f t="shared" ca="1" si="806"/>
        <v>#N/A</v>
      </c>
      <c r="X646" s="19" t="e">
        <f t="shared" ca="1" si="807"/>
        <v>#N/A</v>
      </c>
      <c r="Y646" s="72" t="e">
        <f t="shared" ca="1" si="808"/>
        <v>#N/A</v>
      </c>
      <c r="Z646" s="72" t="e">
        <f t="shared" ca="1" si="809"/>
        <v>#N/A</v>
      </c>
      <c r="AA646" s="72" t="e">
        <f t="shared" ca="1" si="810"/>
        <v>#N/A</v>
      </c>
      <c r="AB646" s="19" t="e">
        <f t="shared" ca="1" si="811"/>
        <v>#N/A</v>
      </c>
      <c r="AC646" s="19" t="e">
        <f t="shared" ca="1" si="812"/>
        <v>#N/A</v>
      </c>
      <c r="AD646" s="19" t="e">
        <f t="shared" ca="1" si="813"/>
        <v>#N/A</v>
      </c>
      <c r="AE646" s="19" t="e">
        <f t="shared" ca="1" si="814"/>
        <v>#N/A</v>
      </c>
      <c r="AF646" s="19" t="e">
        <f t="shared" ca="1" si="815"/>
        <v>#N/A</v>
      </c>
      <c r="AG646" s="19" t="e">
        <f t="shared" ca="1" si="816"/>
        <v>#N/A</v>
      </c>
      <c r="AH646" s="72" t="e">
        <f t="shared" ca="1" si="817"/>
        <v>#N/A</v>
      </c>
      <c r="AI646" s="72" t="e">
        <f t="shared" ca="1" si="818"/>
        <v>#N/A</v>
      </c>
      <c r="AJ646" s="72" t="e">
        <f t="shared" ca="1" si="819"/>
        <v>#N/A</v>
      </c>
      <c r="AK646" s="19" t="e">
        <f t="shared" ca="1" si="820"/>
        <v>#N/A</v>
      </c>
      <c r="AL646" s="19" t="e">
        <f t="shared" ca="1" si="821"/>
        <v>#N/A</v>
      </c>
      <c r="AM646" s="19" t="e">
        <f t="shared" ca="1" si="822"/>
        <v>#N/A</v>
      </c>
      <c r="AN646" s="19" t="e">
        <f t="shared" ca="1" si="823"/>
        <v>#N/A</v>
      </c>
      <c r="AO646" s="19" t="e">
        <f t="shared" ca="1" si="824"/>
        <v>#N/A</v>
      </c>
      <c r="AP646" s="19" t="e">
        <f t="shared" ca="1" si="825"/>
        <v>#N/A</v>
      </c>
      <c r="AQ646" s="72" t="e">
        <f t="shared" ca="1" si="826"/>
        <v>#N/A</v>
      </c>
      <c r="AR646" s="72" t="e">
        <f t="shared" ca="1" si="827"/>
        <v>#N/A</v>
      </c>
      <c r="AS646" s="72" t="e">
        <f t="shared" ca="1" si="828"/>
        <v>#N/A</v>
      </c>
      <c r="AT646" s="19" t="e">
        <f t="shared" ca="1" si="829"/>
        <v>#N/A</v>
      </c>
      <c r="AU646" s="19" t="e">
        <f t="shared" ca="1" si="830"/>
        <v>#N/A</v>
      </c>
      <c r="AV646" s="19" t="e">
        <f t="shared" ca="1" si="831"/>
        <v>#N/A</v>
      </c>
      <c r="AW646" s="19" t="e">
        <f t="shared" ca="1" si="832"/>
        <v>#N/A</v>
      </c>
      <c r="AX646" s="19" t="e">
        <f t="shared" ca="1" si="833"/>
        <v>#N/A</v>
      </c>
      <c r="AY646" s="19" t="e">
        <f t="shared" ca="1" si="834"/>
        <v>#N/A</v>
      </c>
      <c r="AZ646" s="72" t="e">
        <f t="shared" ca="1" si="835"/>
        <v>#N/A</v>
      </c>
      <c r="BA646" s="72" t="e">
        <f t="shared" ca="1" si="836"/>
        <v>#N/A</v>
      </c>
      <c r="BB646" s="72" t="e">
        <f t="shared" ca="1" si="837"/>
        <v>#N/A</v>
      </c>
      <c r="BC646" s="19" t="e">
        <f t="shared" ca="1" si="838"/>
        <v>#N/A</v>
      </c>
      <c r="BD646" s="19" t="e">
        <f t="shared" ca="1" si="839"/>
        <v>#N/A</v>
      </c>
      <c r="BE646" s="19" t="e">
        <f t="shared" ca="1" si="840"/>
        <v>#N/A</v>
      </c>
      <c r="BF646" s="19" t="e">
        <f t="shared" ca="1" si="841"/>
        <v>#N/A</v>
      </c>
      <c r="BG646" s="19" t="e">
        <f t="shared" ca="1" si="842"/>
        <v>#N/A</v>
      </c>
      <c r="BH646" s="19" t="e">
        <f t="shared" ca="1" si="843"/>
        <v>#N/A</v>
      </c>
      <c r="BI646" s="72" t="e">
        <f t="shared" ca="1" si="844"/>
        <v>#N/A</v>
      </c>
      <c r="BJ646" s="72" t="e">
        <f t="shared" ca="1" si="845"/>
        <v>#N/A</v>
      </c>
      <c r="BK646" s="72" t="e">
        <f t="shared" ca="1" si="846"/>
        <v>#N/A</v>
      </c>
      <c r="BL646" s="72" t="e">
        <f t="shared" ca="1" si="847"/>
        <v>#N/A</v>
      </c>
      <c r="BM646" s="72" t="e">
        <f t="shared" ca="1" si="848"/>
        <v>#N/A</v>
      </c>
      <c r="BN646" s="72" t="e">
        <f t="shared" ca="1" si="849"/>
        <v>#N/A</v>
      </c>
      <c r="BO646" s="72" t="e">
        <f t="shared" ca="1" si="850"/>
        <v>#N/A</v>
      </c>
      <c r="BP646" s="72" t="e">
        <f t="shared" ca="1" si="851"/>
        <v>#N/A</v>
      </c>
      <c r="BQ646" s="72" t="e">
        <f t="shared" ca="1" si="852"/>
        <v>#N/A</v>
      </c>
      <c r="BR646" s="72" t="e">
        <f t="shared" ca="1" si="853"/>
        <v>#N/A</v>
      </c>
      <c r="BS646" s="72" t="e">
        <f t="shared" ca="1" si="854"/>
        <v>#N/A</v>
      </c>
      <c r="BT646" s="72" t="e">
        <f t="shared" ca="1" si="855"/>
        <v>#N/A</v>
      </c>
      <c r="BU646" s="72" t="e">
        <f t="shared" ca="1" si="856"/>
        <v>#N/A</v>
      </c>
      <c r="BV646" s="72" t="e">
        <f t="shared" ca="1" si="857"/>
        <v>#N/A</v>
      </c>
    </row>
    <row r="647" spans="1:74">
      <c r="A647" s="13" t="e">
        <f ca="1">'MGRS to'!AO647</f>
        <v>#N/A</v>
      </c>
      <c r="B647" s="13" t="e">
        <f ca="1">'MGRS to'!AP647</f>
        <v>#N/A</v>
      </c>
      <c r="C647" s="19" t="e">
        <f t="shared" ca="1" si="786"/>
        <v>#N/A</v>
      </c>
      <c r="D647" s="19" t="e">
        <f t="shared" ca="1" si="787"/>
        <v>#N/A</v>
      </c>
      <c r="E647" s="19" t="e">
        <f t="shared" ca="1" si="788"/>
        <v>#N/A</v>
      </c>
      <c r="F647" s="19" t="e">
        <f t="shared" ca="1" si="789"/>
        <v>#N/A</v>
      </c>
      <c r="G647" s="19" t="e">
        <f t="shared" ca="1" si="790"/>
        <v>#N/A</v>
      </c>
      <c r="H647" s="19" t="e">
        <f t="shared" ca="1" si="791"/>
        <v>#N/A</v>
      </c>
      <c r="I647" s="19" t="e">
        <f t="shared" ca="1" si="792"/>
        <v>#N/A</v>
      </c>
      <c r="J647" s="19" t="e">
        <f t="shared" ca="1" si="793"/>
        <v>#N/A</v>
      </c>
      <c r="K647" s="19" t="e">
        <f t="shared" ca="1" si="794"/>
        <v>#N/A</v>
      </c>
      <c r="L647" s="19" t="e">
        <f t="shared" ca="1" si="795"/>
        <v>#N/A</v>
      </c>
      <c r="M647" s="19" t="e">
        <f t="shared" ca="1" si="796"/>
        <v>#N/A</v>
      </c>
      <c r="N647" s="19" t="e">
        <f t="shared" ca="1" si="797"/>
        <v>#N/A</v>
      </c>
      <c r="O647" s="19" t="e">
        <f t="shared" ca="1" si="798"/>
        <v>#N/A</v>
      </c>
      <c r="P647" s="72" t="e">
        <f t="shared" ca="1" si="799"/>
        <v>#N/A</v>
      </c>
      <c r="Q647" s="72" t="e">
        <f t="shared" ca="1" si="800"/>
        <v>#N/A</v>
      </c>
      <c r="R647" s="72" t="e">
        <f t="shared" ca="1" si="801"/>
        <v>#N/A</v>
      </c>
      <c r="S647" s="19" t="e">
        <f t="shared" ca="1" si="802"/>
        <v>#N/A</v>
      </c>
      <c r="T647" s="19" t="e">
        <f t="shared" ca="1" si="803"/>
        <v>#N/A</v>
      </c>
      <c r="U647" s="19" t="e">
        <f t="shared" ca="1" si="804"/>
        <v>#N/A</v>
      </c>
      <c r="V647" s="19" t="e">
        <f t="shared" ca="1" si="805"/>
        <v>#N/A</v>
      </c>
      <c r="W647" s="19" t="e">
        <f t="shared" ca="1" si="806"/>
        <v>#N/A</v>
      </c>
      <c r="X647" s="19" t="e">
        <f t="shared" ca="1" si="807"/>
        <v>#N/A</v>
      </c>
      <c r="Y647" s="72" t="e">
        <f t="shared" ca="1" si="808"/>
        <v>#N/A</v>
      </c>
      <c r="Z647" s="72" t="e">
        <f t="shared" ca="1" si="809"/>
        <v>#N/A</v>
      </c>
      <c r="AA647" s="72" t="e">
        <f t="shared" ca="1" si="810"/>
        <v>#N/A</v>
      </c>
      <c r="AB647" s="19" t="e">
        <f t="shared" ca="1" si="811"/>
        <v>#N/A</v>
      </c>
      <c r="AC647" s="19" t="e">
        <f t="shared" ca="1" si="812"/>
        <v>#N/A</v>
      </c>
      <c r="AD647" s="19" t="e">
        <f t="shared" ca="1" si="813"/>
        <v>#N/A</v>
      </c>
      <c r="AE647" s="19" t="e">
        <f t="shared" ca="1" si="814"/>
        <v>#N/A</v>
      </c>
      <c r="AF647" s="19" t="e">
        <f t="shared" ca="1" si="815"/>
        <v>#N/A</v>
      </c>
      <c r="AG647" s="19" t="e">
        <f t="shared" ca="1" si="816"/>
        <v>#N/A</v>
      </c>
      <c r="AH647" s="72" t="e">
        <f t="shared" ca="1" si="817"/>
        <v>#N/A</v>
      </c>
      <c r="AI647" s="72" t="e">
        <f t="shared" ca="1" si="818"/>
        <v>#N/A</v>
      </c>
      <c r="AJ647" s="72" t="e">
        <f t="shared" ca="1" si="819"/>
        <v>#N/A</v>
      </c>
      <c r="AK647" s="19" t="e">
        <f t="shared" ca="1" si="820"/>
        <v>#N/A</v>
      </c>
      <c r="AL647" s="19" t="e">
        <f t="shared" ca="1" si="821"/>
        <v>#N/A</v>
      </c>
      <c r="AM647" s="19" t="e">
        <f t="shared" ca="1" si="822"/>
        <v>#N/A</v>
      </c>
      <c r="AN647" s="19" t="e">
        <f t="shared" ca="1" si="823"/>
        <v>#N/A</v>
      </c>
      <c r="AO647" s="19" t="e">
        <f t="shared" ca="1" si="824"/>
        <v>#N/A</v>
      </c>
      <c r="AP647" s="19" t="e">
        <f t="shared" ca="1" si="825"/>
        <v>#N/A</v>
      </c>
      <c r="AQ647" s="72" t="e">
        <f t="shared" ca="1" si="826"/>
        <v>#N/A</v>
      </c>
      <c r="AR647" s="72" t="e">
        <f t="shared" ca="1" si="827"/>
        <v>#N/A</v>
      </c>
      <c r="AS647" s="72" t="e">
        <f t="shared" ca="1" si="828"/>
        <v>#N/A</v>
      </c>
      <c r="AT647" s="19" t="e">
        <f t="shared" ca="1" si="829"/>
        <v>#N/A</v>
      </c>
      <c r="AU647" s="19" t="e">
        <f t="shared" ca="1" si="830"/>
        <v>#N/A</v>
      </c>
      <c r="AV647" s="19" t="e">
        <f t="shared" ca="1" si="831"/>
        <v>#N/A</v>
      </c>
      <c r="AW647" s="19" t="e">
        <f t="shared" ca="1" si="832"/>
        <v>#N/A</v>
      </c>
      <c r="AX647" s="19" t="e">
        <f t="shared" ca="1" si="833"/>
        <v>#N/A</v>
      </c>
      <c r="AY647" s="19" t="e">
        <f t="shared" ca="1" si="834"/>
        <v>#N/A</v>
      </c>
      <c r="AZ647" s="72" t="e">
        <f t="shared" ca="1" si="835"/>
        <v>#N/A</v>
      </c>
      <c r="BA647" s="72" t="e">
        <f t="shared" ca="1" si="836"/>
        <v>#N/A</v>
      </c>
      <c r="BB647" s="72" t="e">
        <f t="shared" ca="1" si="837"/>
        <v>#N/A</v>
      </c>
      <c r="BC647" s="19" t="e">
        <f t="shared" ca="1" si="838"/>
        <v>#N/A</v>
      </c>
      <c r="BD647" s="19" t="e">
        <f t="shared" ca="1" si="839"/>
        <v>#N/A</v>
      </c>
      <c r="BE647" s="19" t="e">
        <f t="shared" ca="1" si="840"/>
        <v>#N/A</v>
      </c>
      <c r="BF647" s="19" t="e">
        <f t="shared" ca="1" si="841"/>
        <v>#N/A</v>
      </c>
      <c r="BG647" s="19" t="e">
        <f t="shared" ca="1" si="842"/>
        <v>#N/A</v>
      </c>
      <c r="BH647" s="19" t="e">
        <f t="shared" ca="1" si="843"/>
        <v>#N/A</v>
      </c>
      <c r="BI647" s="72" t="e">
        <f t="shared" ca="1" si="844"/>
        <v>#N/A</v>
      </c>
      <c r="BJ647" s="72" t="e">
        <f t="shared" ca="1" si="845"/>
        <v>#N/A</v>
      </c>
      <c r="BK647" s="72" t="e">
        <f t="shared" ca="1" si="846"/>
        <v>#N/A</v>
      </c>
      <c r="BL647" s="72" t="e">
        <f t="shared" ca="1" si="847"/>
        <v>#N/A</v>
      </c>
      <c r="BM647" s="72" t="e">
        <f t="shared" ca="1" si="848"/>
        <v>#N/A</v>
      </c>
      <c r="BN647" s="72" t="e">
        <f t="shared" ca="1" si="849"/>
        <v>#N/A</v>
      </c>
      <c r="BO647" s="72" t="e">
        <f t="shared" ca="1" si="850"/>
        <v>#N/A</v>
      </c>
      <c r="BP647" s="72" t="e">
        <f t="shared" ca="1" si="851"/>
        <v>#N/A</v>
      </c>
      <c r="BQ647" s="72" t="e">
        <f t="shared" ca="1" si="852"/>
        <v>#N/A</v>
      </c>
      <c r="BR647" s="72" t="e">
        <f t="shared" ca="1" si="853"/>
        <v>#N/A</v>
      </c>
      <c r="BS647" s="72" t="e">
        <f t="shared" ca="1" si="854"/>
        <v>#N/A</v>
      </c>
      <c r="BT647" s="72" t="e">
        <f t="shared" ca="1" si="855"/>
        <v>#N/A</v>
      </c>
      <c r="BU647" s="72" t="e">
        <f t="shared" ca="1" si="856"/>
        <v>#N/A</v>
      </c>
      <c r="BV647" s="72" t="e">
        <f t="shared" ca="1" si="857"/>
        <v>#N/A</v>
      </c>
    </row>
    <row r="648" spans="1:74">
      <c r="A648" s="13" t="e">
        <f ca="1">'MGRS to'!AO648</f>
        <v>#N/A</v>
      </c>
      <c r="B648" s="13" t="e">
        <f ca="1">'MGRS to'!AP648</f>
        <v>#N/A</v>
      </c>
      <c r="C648" s="19" t="e">
        <f t="shared" ca="1" si="786"/>
        <v>#N/A</v>
      </c>
      <c r="D648" s="19" t="e">
        <f t="shared" ca="1" si="787"/>
        <v>#N/A</v>
      </c>
      <c r="E648" s="19" t="e">
        <f t="shared" ca="1" si="788"/>
        <v>#N/A</v>
      </c>
      <c r="F648" s="19" t="e">
        <f t="shared" ca="1" si="789"/>
        <v>#N/A</v>
      </c>
      <c r="G648" s="19" t="e">
        <f t="shared" ca="1" si="790"/>
        <v>#N/A</v>
      </c>
      <c r="H648" s="19" t="e">
        <f t="shared" ca="1" si="791"/>
        <v>#N/A</v>
      </c>
      <c r="I648" s="19" t="e">
        <f t="shared" ca="1" si="792"/>
        <v>#N/A</v>
      </c>
      <c r="J648" s="19" t="e">
        <f t="shared" ca="1" si="793"/>
        <v>#N/A</v>
      </c>
      <c r="K648" s="19" t="e">
        <f t="shared" ca="1" si="794"/>
        <v>#N/A</v>
      </c>
      <c r="L648" s="19" t="e">
        <f t="shared" ca="1" si="795"/>
        <v>#N/A</v>
      </c>
      <c r="M648" s="19" t="e">
        <f t="shared" ca="1" si="796"/>
        <v>#N/A</v>
      </c>
      <c r="N648" s="19" t="e">
        <f t="shared" ca="1" si="797"/>
        <v>#N/A</v>
      </c>
      <c r="O648" s="19" t="e">
        <f t="shared" ca="1" si="798"/>
        <v>#N/A</v>
      </c>
      <c r="P648" s="72" t="e">
        <f t="shared" ca="1" si="799"/>
        <v>#N/A</v>
      </c>
      <c r="Q648" s="72" t="e">
        <f t="shared" ca="1" si="800"/>
        <v>#N/A</v>
      </c>
      <c r="R648" s="72" t="e">
        <f t="shared" ca="1" si="801"/>
        <v>#N/A</v>
      </c>
      <c r="S648" s="19" t="e">
        <f t="shared" ca="1" si="802"/>
        <v>#N/A</v>
      </c>
      <c r="T648" s="19" t="e">
        <f t="shared" ca="1" si="803"/>
        <v>#N/A</v>
      </c>
      <c r="U648" s="19" t="e">
        <f t="shared" ca="1" si="804"/>
        <v>#N/A</v>
      </c>
      <c r="V648" s="19" t="e">
        <f t="shared" ca="1" si="805"/>
        <v>#N/A</v>
      </c>
      <c r="W648" s="19" t="e">
        <f t="shared" ca="1" si="806"/>
        <v>#N/A</v>
      </c>
      <c r="X648" s="19" t="e">
        <f t="shared" ca="1" si="807"/>
        <v>#N/A</v>
      </c>
      <c r="Y648" s="72" t="e">
        <f t="shared" ca="1" si="808"/>
        <v>#N/A</v>
      </c>
      <c r="Z648" s="72" t="e">
        <f t="shared" ca="1" si="809"/>
        <v>#N/A</v>
      </c>
      <c r="AA648" s="72" t="e">
        <f t="shared" ca="1" si="810"/>
        <v>#N/A</v>
      </c>
      <c r="AB648" s="19" t="e">
        <f t="shared" ca="1" si="811"/>
        <v>#N/A</v>
      </c>
      <c r="AC648" s="19" t="e">
        <f t="shared" ca="1" si="812"/>
        <v>#N/A</v>
      </c>
      <c r="AD648" s="19" t="e">
        <f t="shared" ca="1" si="813"/>
        <v>#N/A</v>
      </c>
      <c r="AE648" s="19" t="e">
        <f t="shared" ca="1" si="814"/>
        <v>#N/A</v>
      </c>
      <c r="AF648" s="19" t="e">
        <f t="shared" ca="1" si="815"/>
        <v>#N/A</v>
      </c>
      <c r="AG648" s="19" t="e">
        <f t="shared" ca="1" si="816"/>
        <v>#N/A</v>
      </c>
      <c r="AH648" s="72" t="e">
        <f t="shared" ca="1" si="817"/>
        <v>#N/A</v>
      </c>
      <c r="AI648" s="72" t="e">
        <f t="shared" ca="1" si="818"/>
        <v>#N/A</v>
      </c>
      <c r="AJ648" s="72" t="e">
        <f t="shared" ca="1" si="819"/>
        <v>#N/A</v>
      </c>
      <c r="AK648" s="19" t="e">
        <f t="shared" ca="1" si="820"/>
        <v>#N/A</v>
      </c>
      <c r="AL648" s="19" t="e">
        <f t="shared" ca="1" si="821"/>
        <v>#N/A</v>
      </c>
      <c r="AM648" s="19" t="e">
        <f t="shared" ca="1" si="822"/>
        <v>#N/A</v>
      </c>
      <c r="AN648" s="19" t="e">
        <f t="shared" ca="1" si="823"/>
        <v>#N/A</v>
      </c>
      <c r="AO648" s="19" t="e">
        <f t="shared" ca="1" si="824"/>
        <v>#N/A</v>
      </c>
      <c r="AP648" s="19" t="e">
        <f t="shared" ca="1" si="825"/>
        <v>#N/A</v>
      </c>
      <c r="AQ648" s="72" t="e">
        <f t="shared" ca="1" si="826"/>
        <v>#N/A</v>
      </c>
      <c r="AR648" s="72" t="e">
        <f t="shared" ca="1" si="827"/>
        <v>#N/A</v>
      </c>
      <c r="AS648" s="72" t="e">
        <f t="shared" ca="1" si="828"/>
        <v>#N/A</v>
      </c>
      <c r="AT648" s="19" t="e">
        <f t="shared" ca="1" si="829"/>
        <v>#N/A</v>
      </c>
      <c r="AU648" s="19" t="e">
        <f t="shared" ca="1" si="830"/>
        <v>#N/A</v>
      </c>
      <c r="AV648" s="19" t="e">
        <f t="shared" ca="1" si="831"/>
        <v>#N/A</v>
      </c>
      <c r="AW648" s="19" t="e">
        <f t="shared" ca="1" si="832"/>
        <v>#N/A</v>
      </c>
      <c r="AX648" s="19" t="e">
        <f t="shared" ca="1" si="833"/>
        <v>#N/A</v>
      </c>
      <c r="AY648" s="19" t="e">
        <f t="shared" ca="1" si="834"/>
        <v>#N/A</v>
      </c>
      <c r="AZ648" s="72" t="e">
        <f t="shared" ca="1" si="835"/>
        <v>#N/A</v>
      </c>
      <c r="BA648" s="72" t="e">
        <f t="shared" ca="1" si="836"/>
        <v>#N/A</v>
      </c>
      <c r="BB648" s="72" t="e">
        <f t="shared" ca="1" si="837"/>
        <v>#N/A</v>
      </c>
      <c r="BC648" s="19" t="e">
        <f t="shared" ca="1" si="838"/>
        <v>#N/A</v>
      </c>
      <c r="BD648" s="19" t="e">
        <f t="shared" ca="1" si="839"/>
        <v>#N/A</v>
      </c>
      <c r="BE648" s="19" t="e">
        <f t="shared" ca="1" si="840"/>
        <v>#N/A</v>
      </c>
      <c r="BF648" s="19" t="e">
        <f t="shared" ca="1" si="841"/>
        <v>#N/A</v>
      </c>
      <c r="BG648" s="19" t="e">
        <f t="shared" ca="1" si="842"/>
        <v>#N/A</v>
      </c>
      <c r="BH648" s="19" t="e">
        <f t="shared" ca="1" si="843"/>
        <v>#N/A</v>
      </c>
      <c r="BI648" s="72" t="e">
        <f t="shared" ca="1" si="844"/>
        <v>#N/A</v>
      </c>
      <c r="BJ648" s="72" t="e">
        <f t="shared" ca="1" si="845"/>
        <v>#N/A</v>
      </c>
      <c r="BK648" s="72" t="e">
        <f t="shared" ca="1" si="846"/>
        <v>#N/A</v>
      </c>
      <c r="BL648" s="72" t="e">
        <f t="shared" ca="1" si="847"/>
        <v>#N/A</v>
      </c>
      <c r="BM648" s="72" t="e">
        <f t="shared" ca="1" si="848"/>
        <v>#N/A</v>
      </c>
      <c r="BN648" s="72" t="e">
        <f t="shared" ca="1" si="849"/>
        <v>#N/A</v>
      </c>
      <c r="BO648" s="72" t="e">
        <f t="shared" ca="1" si="850"/>
        <v>#N/A</v>
      </c>
      <c r="BP648" s="72" t="e">
        <f t="shared" ca="1" si="851"/>
        <v>#N/A</v>
      </c>
      <c r="BQ648" s="72" t="e">
        <f t="shared" ca="1" si="852"/>
        <v>#N/A</v>
      </c>
      <c r="BR648" s="72" t="e">
        <f t="shared" ca="1" si="853"/>
        <v>#N/A</v>
      </c>
      <c r="BS648" s="72" t="e">
        <f t="shared" ca="1" si="854"/>
        <v>#N/A</v>
      </c>
      <c r="BT648" s="72" t="e">
        <f t="shared" ca="1" si="855"/>
        <v>#N/A</v>
      </c>
      <c r="BU648" s="72" t="e">
        <f t="shared" ca="1" si="856"/>
        <v>#N/A</v>
      </c>
      <c r="BV648" s="72" t="e">
        <f t="shared" ca="1" si="857"/>
        <v>#N/A</v>
      </c>
    </row>
    <row r="649" spans="1:74">
      <c r="A649" s="13" t="e">
        <f ca="1">'MGRS to'!AO649</f>
        <v>#N/A</v>
      </c>
      <c r="B649" s="13" t="e">
        <f ca="1">'MGRS to'!AP649</f>
        <v>#N/A</v>
      </c>
      <c r="C649" s="19" t="e">
        <f t="shared" ref="C649:C712" ca="1" si="858">A649*PI()/180</f>
        <v>#N/A</v>
      </c>
      <c r="D649" s="19" t="e">
        <f t="shared" ref="D649:D712" ca="1" si="859">B649*PI()/180</f>
        <v>#N/A</v>
      </c>
      <c r="E649" s="19" t="e">
        <f t="shared" ref="E649:E712" ca="1" si="860">ATAN((1-f)*TAN(C648))</f>
        <v>#N/A</v>
      </c>
      <c r="F649" s="19" t="e">
        <f t="shared" ref="F649:F712" ca="1" si="861">ATAN((1-f)*TAN(C649))</f>
        <v>#N/A</v>
      </c>
      <c r="G649" s="19" t="e">
        <f t="shared" ref="G649:G712" ca="1" si="862">D649-D648</f>
        <v>#N/A</v>
      </c>
      <c r="H649" s="19" t="e">
        <f t="shared" ref="H649:H712" ca="1" si="863">G649</f>
        <v>#N/A</v>
      </c>
      <c r="I649" s="19" t="e">
        <f t="shared" ref="I649:I712" ca="1" si="864">H649-G649</f>
        <v>#N/A</v>
      </c>
      <c r="J649" s="19" t="e">
        <f t="shared" ref="J649:J712" ca="1" si="865">SQRT((COS($F649)*SIN(H649))^2+(COS($E649)*SIN($F649)-SIN($E649)*COS($F649)*COS(H649))^2)</f>
        <v>#N/A</v>
      </c>
      <c r="K649" s="19" t="e">
        <f t="shared" ref="K649:K712" ca="1" si="866">SIN($E649)*SIN($F649)+COS($E649)*COS($F649)*COS(H649)</f>
        <v>#N/A</v>
      </c>
      <c r="L649" s="19" t="e">
        <f t="shared" ref="L649:L712" ca="1" si="867">ATAN2(K649,J649)</f>
        <v>#N/A</v>
      </c>
      <c r="M649" s="19" t="e">
        <f t="shared" ref="M649:M712" ca="1" si="868">COS($E649)*COS($F649)*SIN(H649)/J649</f>
        <v>#N/A</v>
      </c>
      <c r="N649" s="19" t="e">
        <f t="shared" ref="N649:N712" ca="1" si="869">IF(1-M649^2=0,0.000000000001,1-M649)</f>
        <v>#N/A</v>
      </c>
      <c r="O649" s="19" t="e">
        <f t="shared" ref="O649:O712" ca="1" si="870">K649-2*SIN($E649)*SIN($F649)/N649</f>
        <v>#N/A</v>
      </c>
      <c r="P649" s="72" t="e">
        <f t="shared" ref="P649:P712" ca="1" si="871">f/16*N649*(4+f*(4-3*N649))</f>
        <v>#N/A</v>
      </c>
      <c r="Q649" s="72" t="e">
        <f t="shared" ref="Q649:Q712" ca="1" si="872">$G649+(1-P649)*f*M649*(L649+P649*J649*(O649+P649*K649*(-1+2*O649)))</f>
        <v>#N/A</v>
      </c>
      <c r="R649" s="72" t="e">
        <f t="shared" ref="R649:R712" ca="1" si="873">Q649-H649</f>
        <v>#N/A</v>
      </c>
      <c r="S649" s="19" t="e">
        <f t="shared" ref="S649:S712" ca="1" si="874">SQRT((COS($F649)*SIN(Q649))^2+(COS($E649)*SIN($F649)-SIN($E649)*COS($F649)*COS(Q649))^2)</f>
        <v>#N/A</v>
      </c>
      <c r="T649" s="19" t="e">
        <f t="shared" ref="T649:T712" ca="1" si="875">SIN($E649)*SIN($F649)+COS($E649)*COS($F649)*COS(Q649)</f>
        <v>#N/A</v>
      </c>
      <c r="U649" s="19" t="e">
        <f t="shared" ref="U649:U712" ca="1" si="876">ATAN2(T649,S649)</f>
        <v>#N/A</v>
      </c>
      <c r="V649" s="19" t="e">
        <f t="shared" ref="V649:V712" ca="1" si="877">COS($E649)*COS($F649)*SIN(Q649)/S649</f>
        <v>#N/A</v>
      </c>
      <c r="W649" s="19" t="e">
        <f t="shared" ref="W649:W712" ca="1" si="878">IF(1-V649^2=0,0.000000000001,1-V649)</f>
        <v>#N/A</v>
      </c>
      <c r="X649" s="19" t="e">
        <f t="shared" ref="X649:X712" ca="1" si="879">T649-2*SIN($E649)*SIN($F649)/W649</f>
        <v>#N/A</v>
      </c>
      <c r="Y649" s="72" t="e">
        <f t="shared" ref="Y649:Y712" ca="1" si="880">f/16*W649*(4+f*(4-3*W649))</f>
        <v>#N/A</v>
      </c>
      <c r="Z649" s="72" t="e">
        <f t="shared" ref="Z649:Z712" ca="1" si="881">$G649+(1-Y649)*f*V649*(U649+Y649*S649*(X649+Y649*T649*(-1+2*X649)))</f>
        <v>#N/A</v>
      </c>
      <c r="AA649" s="72" t="e">
        <f t="shared" ref="AA649:AA712" ca="1" si="882">Z649-Q649</f>
        <v>#N/A</v>
      </c>
      <c r="AB649" s="19" t="e">
        <f t="shared" ref="AB649:AB712" ca="1" si="883">SQRT((COS($F649)*SIN(Z649))^2+(COS($E649)*SIN($F649)-SIN($E649)*COS($F649)*COS(Z649))^2)</f>
        <v>#N/A</v>
      </c>
      <c r="AC649" s="19" t="e">
        <f t="shared" ref="AC649:AC712" ca="1" si="884">SIN($E649)*SIN($F649)+COS($E649)*COS($F649)*COS(Z649)</f>
        <v>#N/A</v>
      </c>
      <c r="AD649" s="19" t="e">
        <f t="shared" ref="AD649:AD712" ca="1" si="885">ATAN2(AC649,AB649)</f>
        <v>#N/A</v>
      </c>
      <c r="AE649" s="19" t="e">
        <f t="shared" ref="AE649:AE712" ca="1" si="886">COS($E649)*COS($F649)*SIN(Z649)/AB649</f>
        <v>#N/A</v>
      </c>
      <c r="AF649" s="19" t="e">
        <f t="shared" ref="AF649:AF712" ca="1" si="887">IF(1-AE649^2=0,0.000000000001,1-AE649)</f>
        <v>#N/A</v>
      </c>
      <c r="AG649" s="19" t="e">
        <f t="shared" ref="AG649:AG712" ca="1" si="888">AC649-2*SIN($E649)*SIN($F649)/AF649</f>
        <v>#N/A</v>
      </c>
      <c r="AH649" s="72" t="e">
        <f t="shared" ref="AH649:AH712" ca="1" si="889">f/16*AF649*(4+f*(4-3*AF649))</f>
        <v>#N/A</v>
      </c>
      <c r="AI649" s="72" t="e">
        <f t="shared" ref="AI649:AI712" ca="1" si="890">$G649+(1-AH649)*f*AE649*(AD649+AH649*AB649*(AG649+AH649*AC649*(-1+2*AG649)))</f>
        <v>#N/A</v>
      </c>
      <c r="AJ649" s="72" t="e">
        <f t="shared" ref="AJ649:AJ712" ca="1" si="891">AI649-Z649</f>
        <v>#N/A</v>
      </c>
      <c r="AK649" s="19" t="e">
        <f t="shared" ref="AK649:AK712" ca="1" si="892">SQRT((COS($F649)*SIN(AI649))^2+(COS($E649)*SIN($F649)-SIN($E649)*COS($F649)*COS(AI649))^2)</f>
        <v>#N/A</v>
      </c>
      <c r="AL649" s="19" t="e">
        <f t="shared" ref="AL649:AL712" ca="1" si="893">SIN($E649)*SIN($F649)+COS($E649)*COS($F649)*COS(AI649)</f>
        <v>#N/A</v>
      </c>
      <c r="AM649" s="19" t="e">
        <f t="shared" ref="AM649:AM712" ca="1" si="894">ATAN2(AL649,AK649)</f>
        <v>#N/A</v>
      </c>
      <c r="AN649" s="19" t="e">
        <f t="shared" ref="AN649:AN712" ca="1" si="895">COS($E649)*COS($F649)*SIN(AI649)/AK649</f>
        <v>#N/A</v>
      </c>
      <c r="AO649" s="19" t="e">
        <f t="shared" ref="AO649:AO712" ca="1" si="896">1-AN649^2</f>
        <v>#N/A</v>
      </c>
      <c r="AP649" s="19" t="e">
        <f t="shared" ref="AP649:AP712" ca="1" si="897">IF(1-AO649^2=0,0.000000000001,1-AO649)</f>
        <v>#N/A</v>
      </c>
      <c r="AQ649" s="72" t="e">
        <f t="shared" ref="AQ649:AQ712" ca="1" si="898">f/16*AO649*(4+f*(4-3*AO649))</f>
        <v>#N/A</v>
      </c>
      <c r="AR649" s="72" t="e">
        <f t="shared" ref="AR649:AR712" ca="1" si="899">$G649+(1-AQ649)*f*AN649*(AM649+AQ649*AK649*(AP649+AQ649*AL649*(-1+2*AP649)))</f>
        <v>#N/A</v>
      </c>
      <c r="AS649" s="72" t="e">
        <f t="shared" ref="AS649:AS712" ca="1" si="900">AR649-AI649</f>
        <v>#N/A</v>
      </c>
      <c r="AT649" s="19" t="e">
        <f t="shared" ref="AT649:AT712" ca="1" si="901">SQRT((COS($F649)*SIN(AR649))^2+(COS($E649)*SIN($F649)-SIN($E649)*COS($F649)*COS(AR649))^2)</f>
        <v>#N/A</v>
      </c>
      <c r="AU649" s="19" t="e">
        <f t="shared" ref="AU649:AU712" ca="1" si="902">SIN($E649)*SIN($F649)+COS($E649)*COS($F649)*COS(AR649)</f>
        <v>#N/A</v>
      </c>
      <c r="AV649" s="19" t="e">
        <f t="shared" ref="AV649:AV712" ca="1" si="903">ATAN2(AU649,AT649)</f>
        <v>#N/A</v>
      </c>
      <c r="AW649" s="19" t="e">
        <f t="shared" ref="AW649:AW712" ca="1" si="904">COS($E649)*COS($F649)*SIN(AR649)/AT649</f>
        <v>#N/A</v>
      </c>
      <c r="AX649" s="19" t="e">
        <f t="shared" ref="AX649:AX712" ca="1" si="905">IF(1-AW649^2=0,0.000000000001,1-AW649)</f>
        <v>#N/A</v>
      </c>
      <c r="AY649" s="19" t="e">
        <f t="shared" ref="AY649:AY712" ca="1" si="906">AU649-2*SIN($E649)*SIN($F649)/AX649</f>
        <v>#N/A</v>
      </c>
      <c r="AZ649" s="72" t="e">
        <f t="shared" ref="AZ649:AZ712" ca="1" si="907">f/16*AX649*(4+f*(4-3*AX649))</f>
        <v>#N/A</v>
      </c>
      <c r="BA649" s="72" t="e">
        <f t="shared" ref="BA649:BA712" ca="1" si="908">$G649+(1-AZ649)*f*AW649*(AV649+AZ649*AT649*(AY649+AZ649*AU649*(-1+2*AY649)))</f>
        <v>#N/A</v>
      </c>
      <c r="BB649" s="72" t="e">
        <f t="shared" ref="BB649:BB712" ca="1" si="909">BA649-AR649</f>
        <v>#N/A</v>
      </c>
      <c r="BC649" s="19" t="e">
        <f t="shared" ref="BC649:BC712" ca="1" si="910">SQRT((COS($F649)*SIN(BA649))^2+(COS($E649)*SIN($F649)-SIN($E649)*COS($F649)*COS(BA649))^2)</f>
        <v>#N/A</v>
      </c>
      <c r="BD649" s="19" t="e">
        <f t="shared" ref="BD649:BD712" ca="1" si="911">SIN($E649)*SIN($F649)+COS($E649)*COS($F649)*COS(BA649)</f>
        <v>#N/A</v>
      </c>
      <c r="BE649" s="19" t="e">
        <f t="shared" ref="BE649:BE712" ca="1" si="912">ATAN2(BD649,BC649)</f>
        <v>#N/A</v>
      </c>
      <c r="BF649" s="19" t="e">
        <f t="shared" ref="BF649:BF712" ca="1" si="913">COS($E649)*COS($F649)*SIN(BA649)/BC649</f>
        <v>#N/A</v>
      </c>
      <c r="BG649" s="19" t="e">
        <f t="shared" ref="BG649:BG712" ca="1" si="914">IF(1-BF649^2=0,0.000000000001,1-BF649)</f>
        <v>#N/A</v>
      </c>
      <c r="BH649" s="19" t="e">
        <f t="shared" ref="BH649:BH712" ca="1" si="915">BD649-2*SIN($E649)*SIN($F649)/BG649</f>
        <v>#N/A</v>
      </c>
      <c r="BI649" s="72" t="e">
        <f t="shared" ref="BI649:BI712" ca="1" si="916">f/16*BG649*(4+f*(4-3*BG649))</f>
        <v>#N/A</v>
      </c>
      <c r="BJ649" s="72" t="e">
        <f t="shared" ref="BJ649:BJ712" ca="1" si="917">$G649+(1-BI649)*f*BF649*(BE649+BI649*BC649*(BH649+BI649*BD649*(-1+2*BH649)))</f>
        <v>#N/A</v>
      </c>
      <c r="BK649" s="72" t="e">
        <f t="shared" ref="BK649:BK712" ca="1" si="918">BJ649-BA649</f>
        <v>#N/A</v>
      </c>
      <c r="BL649" s="72" t="e">
        <f t="shared" ref="BL649:BL712" ca="1" si="919">BG649*(a^2-b^2)/b^2</f>
        <v>#N/A</v>
      </c>
      <c r="BM649" s="72" t="e">
        <f t="shared" ref="BM649:BM712" ca="1" si="920">1+BL649/16384*(4096+BL649*(-768+BL649*(320-175*BL649)))</f>
        <v>#N/A</v>
      </c>
      <c r="BN649" s="72" t="e">
        <f t="shared" ref="BN649:BN712" ca="1" si="921">BL649/1024*(256+BL649*(-128+BL649*(74-47*BL649)))</f>
        <v>#N/A</v>
      </c>
      <c r="BO649" s="72" t="e">
        <f t="shared" ref="BO649:BO712" ca="1" si="922">BN649*BC649*(BH649+BN649/4*(BD649*(-1+2*BH649^2)-BN649/6*BH649*(-3+4*BC649^2)*(-3+4*BH649^2)))</f>
        <v>#N/A</v>
      </c>
      <c r="BP649" s="72" t="e">
        <f t="shared" ref="BP649:BP712" ca="1" si="923">b*BM649*(BE649-BO649)</f>
        <v>#N/A</v>
      </c>
      <c r="BQ649" s="72" t="e">
        <f t="shared" ref="BQ649:BQ712" ca="1" si="924">ATAN2(COS(C648)*SIN(C649)-SIN(C648)*COS(C649)*COS(D649-D648),SIN(D649-D648)*COS(C649))</f>
        <v>#N/A</v>
      </c>
      <c r="BR649" s="72" t="e">
        <f t="shared" ref="BR649:BR712" ca="1" si="925">ATAN2(COS(C649)*SIN(C648)-SIN(C649)*COS(C648)*COS(D648-D649),SIN(D648-D649)*COS(C648))</f>
        <v>#N/A</v>
      </c>
      <c r="BS649" s="72" t="e">
        <f t="shared" ref="BS649:BS712" ca="1" si="926">BR649+PI()</f>
        <v>#N/A</v>
      </c>
      <c r="BT649" s="72" t="e">
        <f t="shared" ref="BT649:BT712" ca="1" si="927">MOD(BQ649*180/PI()+360,360)</f>
        <v>#N/A</v>
      </c>
      <c r="BU649" s="72" t="e">
        <f t="shared" ref="BU649:BU712" ca="1" si="928">BR649*180/PI()</f>
        <v>#N/A</v>
      </c>
      <c r="BV649" s="72" t="e">
        <f t="shared" ref="BV649:BV712" ca="1" si="929">MOD(BS649*180/PI()+360,360)</f>
        <v>#N/A</v>
      </c>
    </row>
    <row r="650" spans="1:74">
      <c r="A650" s="13" t="e">
        <f ca="1">'MGRS to'!AO650</f>
        <v>#N/A</v>
      </c>
      <c r="B650" s="13" t="e">
        <f ca="1">'MGRS to'!AP650</f>
        <v>#N/A</v>
      </c>
      <c r="C650" s="19" t="e">
        <f t="shared" ca="1" si="858"/>
        <v>#N/A</v>
      </c>
      <c r="D650" s="19" t="e">
        <f t="shared" ca="1" si="859"/>
        <v>#N/A</v>
      </c>
      <c r="E650" s="19" t="e">
        <f t="shared" ca="1" si="860"/>
        <v>#N/A</v>
      </c>
      <c r="F650" s="19" t="e">
        <f t="shared" ca="1" si="861"/>
        <v>#N/A</v>
      </c>
      <c r="G650" s="19" t="e">
        <f t="shared" ca="1" si="862"/>
        <v>#N/A</v>
      </c>
      <c r="H650" s="19" t="e">
        <f t="shared" ca="1" si="863"/>
        <v>#N/A</v>
      </c>
      <c r="I650" s="19" t="e">
        <f t="shared" ca="1" si="864"/>
        <v>#N/A</v>
      </c>
      <c r="J650" s="19" t="e">
        <f t="shared" ca="1" si="865"/>
        <v>#N/A</v>
      </c>
      <c r="K650" s="19" t="e">
        <f t="shared" ca="1" si="866"/>
        <v>#N/A</v>
      </c>
      <c r="L650" s="19" t="e">
        <f t="shared" ca="1" si="867"/>
        <v>#N/A</v>
      </c>
      <c r="M650" s="19" t="e">
        <f t="shared" ca="1" si="868"/>
        <v>#N/A</v>
      </c>
      <c r="N650" s="19" t="e">
        <f t="shared" ca="1" si="869"/>
        <v>#N/A</v>
      </c>
      <c r="O650" s="19" t="e">
        <f t="shared" ca="1" si="870"/>
        <v>#N/A</v>
      </c>
      <c r="P650" s="72" t="e">
        <f t="shared" ca="1" si="871"/>
        <v>#N/A</v>
      </c>
      <c r="Q650" s="72" t="e">
        <f t="shared" ca="1" si="872"/>
        <v>#N/A</v>
      </c>
      <c r="R650" s="72" t="e">
        <f t="shared" ca="1" si="873"/>
        <v>#N/A</v>
      </c>
      <c r="S650" s="19" t="e">
        <f t="shared" ca="1" si="874"/>
        <v>#N/A</v>
      </c>
      <c r="T650" s="19" t="e">
        <f t="shared" ca="1" si="875"/>
        <v>#N/A</v>
      </c>
      <c r="U650" s="19" t="e">
        <f t="shared" ca="1" si="876"/>
        <v>#N/A</v>
      </c>
      <c r="V650" s="19" t="e">
        <f t="shared" ca="1" si="877"/>
        <v>#N/A</v>
      </c>
      <c r="W650" s="19" t="e">
        <f t="shared" ca="1" si="878"/>
        <v>#N/A</v>
      </c>
      <c r="X650" s="19" t="e">
        <f t="shared" ca="1" si="879"/>
        <v>#N/A</v>
      </c>
      <c r="Y650" s="72" t="e">
        <f t="shared" ca="1" si="880"/>
        <v>#N/A</v>
      </c>
      <c r="Z650" s="72" t="e">
        <f t="shared" ca="1" si="881"/>
        <v>#N/A</v>
      </c>
      <c r="AA650" s="72" t="e">
        <f t="shared" ca="1" si="882"/>
        <v>#N/A</v>
      </c>
      <c r="AB650" s="19" t="e">
        <f t="shared" ca="1" si="883"/>
        <v>#N/A</v>
      </c>
      <c r="AC650" s="19" t="e">
        <f t="shared" ca="1" si="884"/>
        <v>#N/A</v>
      </c>
      <c r="AD650" s="19" t="e">
        <f t="shared" ca="1" si="885"/>
        <v>#N/A</v>
      </c>
      <c r="AE650" s="19" t="e">
        <f t="shared" ca="1" si="886"/>
        <v>#N/A</v>
      </c>
      <c r="AF650" s="19" t="e">
        <f t="shared" ca="1" si="887"/>
        <v>#N/A</v>
      </c>
      <c r="AG650" s="19" t="e">
        <f t="shared" ca="1" si="888"/>
        <v>#N/A</v>
      </c>
      <c r="AH650" s="72" t="e">
        <f t="shared" ca="1" si="889"/>
        <v>#N/A</v>
      </c>
      <c r="AI650" s="72" t="e">
        <f t="shared" ca="1" si="890"/>
        <v>#N/A</v>
      </c>
      <c r="AJ650" s="72" t="e">
        <f t="shared" ca="1" si="891"/>
        <v>#N/A</v>
      </c>
      <c r="AK650" s="19" t="e">
        <f t="shared" ca="1" si="892"/>
        <v>#N/A</v>
      </c>
      <c r="AL650" s="19" t="e">
        <f t="shared" ca="1" si="893"/>
        <v>#N/A</v>
      </c>
      <c r="AM650" s="19" t="e">
        <f t="shared" ca="1" si="894"/>
        <v>#N/A</v>
      </c>
      <c r="AN650" s="19" t="e">
        <f t="shared" ca="1" si="895"/>
        <v>#N/A</v>
      </c>
      <c r="AO650" s="19" t="e">
        <f t="shared" ca="1" si="896"/>
        <v>#N/A</v>
      </c>
      <c r="AP650" s="19" t="e">
        <f t="shared" ca="1" si="897"/>
        <v>#N/A</v>
      </c>
      <c r="AQ650" s="72" t="e">
        <f t="shared" ca="1" si="898"/>
        <v>#N/A</v>
      </c>
      <c r="AR650" s="72" t="e">
        <f t="shared" ca="1" si="899"/>
        <v>#N/A</v>
      </c>
      <c r="AS650" s="72" t="e">
        <f t="shared" ca="1" si="900"/>
        <v>#N/A</v>
      </c>
      <c r="AT650" s="19" t="e">
        <f t="shared" ca="1" si="901"/>
        <v>#N/A</v>
      </c>
      <c r="AU650" s="19" t="e">
        <f t="shared" ca="1" si="902"/>
        <v>#N/A</v>
      </c>
      <c r="AV650" s="19" t="e">
        <f t="shared" ca="1" si="903"/>
        <v>#N/A</v>
      </c>
      <c r="AW650" s="19" t="e">
        <f t="shared" ca="1" si="904"/>
        <v>#N/A</v>
      </c>
      <c r="AX650" s="19" t="e">
        <f t="shared" ca="1" si="905"/>
        <v>#N/A</v>
      </c>
      <c r="AY650" s="19" t="e">
        <f t="shared" ca="1" si="906"/>
        <v>#N/A</v>
      </c>
      <c r="AZ650" s="72" t="e">
        <f t="shared" ca="1" si="907"/>
        <v>#N/A</v>
      </c>
      <c r="BA650" s="72" t="e">
        <f t="shared" ca="1" si="908"/>
        <v>#N/A</v>
      </c>
      <c r="BB650" s="72" t="e">
        <f t="shared" ca="1" si="909"/>
        <v>#N/A</v>
      </c>
      <c r="BC650" s="19" t="e">
        <f t="shared" ca="1" si="910"/>
        <v>#N/A</v>
      </c>
      <c r="BD650" s="19" t="e">
        <f t="shared" ca="1" si="911"/>
        <v>#N/A</v>
      </c>
      <c r="BE650" s="19" t="e">
        <f t="shared" ca="1" si="912"/>
        <v>#N/A</v>
      </c>
      <c r="BF650" s="19" t="e">
        <f t="shared" ca="1" si="913"/>
        <v>#N/A</v>
      </c>
      <c r="BG650" s="19" t="e">
        <f t="shared" ca="1" si="914"/>
        <v>#N/A</v>
      </c>
      <c r="BH650" s="19" t="e">
        <f t="shared" ca="1" si="915"/>
        <v>#N/A</v>
      </c>
      <c r="BI650" s="72" t="e">
        <f t="shared" ca="1" si="916"/>
        <v>#N/A</v>
      </c>
      <c r="BJ650" s="72" t="e">
        <f t="shared" ca="1" si="917"/>
        <v>#N/A</v>
      </c>
      <c r="BK650" s="72" t="e">
        <f t="shared" ca="1" si="918"/>
        <v>#N/A</v>
      </c>
      <c r="BL650" s="72" t="e">
        <f t="shared" ca="1" si="919"/>
        <v>#N/A</v>
      </c>
      <c r="BM650" s="72" t="e">
        <f t="shared" ca="1" si="920"/>
        <v>#N/A</v>
      </c>
      <c r="BN650" s="72" t="e">
        <f t="shared" ca="1" si="921"/>
        <v>#N/A</v>
      </c>
      <c r="BO650" s="72" t="e">
        <f t="shared" ca="1" si="922"/>
        <v>#N/A</v>
      </c>
      <c r="BP650" s="72" t="e">
        <f t="shared" ca="1" si="923"/>
        <v>#N/A</v>
      </c>
      <c r="BQ650" s="72" t="e">
        <f t="shared" ca="1" si="924"/>
        <v>#N/A</v>
      </c>
      <c r="BR650" s="72" t="e">
        <f t="shared" ca="1" si="925"/>
        <v>#N/A</v>
      </c>
      <c r="BS650" s="72" t="e">
        <f t="shared" ca="1" si="926"/>
        <v>#N/A</v>
      </c>
      <c r="BT650" s="72" t="e">
        <f t="shared" ca="1" si="927"/>
        <v>#N/A</v>
      </c>
      <c r="BU650" s="72" t="e">
        <f t="shared" ca="1" si="928"/>
        <v>#N/A</v>
      </c>
      <c r="BV650" s="72" t="e">
        <f t="shared" ca="1" si="929"/>
        <v>#N/A</v>
      </c>
    </row>
    <row r="651" spans="1:74">
      <c r="A651" s="13" t="e">
        <f ca="1">'MGRS to'!AO651</f>
        <v>#N/A</v>
      </c>
      <c r="B651" s="13" t="e">
        <f ca="1">'MGRS to'!AP651</f>
        <v>#N/A</v>
      </c>
      <c r="C651" s="19" t="e">
        <f t="shared" ca="1" si="858"/>
        <v>#N/A</v>
      </c>
      <c r="D651" s="19" t="e">
        <f t="shared" ca="1" si="859"/>
        <v>#N/A</v>
      </c>
      <c r="E651" s="19" t="e">
        <f t="shared" ca="1" si="860"/>
        <v>#N/A</v>
      </c>
      <c r="F651" s="19" t="e">
        <f t="shared" ca="1" si="861"/>
        <v>#N/A</v>
      </c>
      <c r="G651" s="19" t="e">
        <f t="shared" ca="1" si="862"/>
        <v>#N/A</v>
      </c>
      <c r="H651" s="19" t="e">
        <f t="shared" ca="1" si="863"/>
        <v>#N/A</v>
      </c>
      <c r="I651" s="19" t="e">
        <f t="shared" ca="1" si="864"/>
        <v>#N/A</v>
      </c>
      <c r="J651" s="19" t="e">
        <f t="shared" ca="1" si="865"/>
        <v>#N/A</v>
      </c>
      <c r="K651" s="19" t="e">
        <f t="shared" ca="1" si="866"/>
        <v>#N/A</v>
      </c>
      <c r="L651" s="19" t="e">
        <f t="shared" ca="1" si="867"/>
        <v>#N/A</v>
      </c>
      <c r="M651" s="19" t="e">
        <f t="shared" ca="1" si="868"/>
        <v>#N/A</v>
      </c>
      <c r="N651" s="19" t="e">
        <f t="shared" ca="1" si="869"/>
        <v>#N/A</v>
      </c>
      <c r="O651" s="19" t="e">
        <f t="shared" ca="1" si="870"/>
        <v>#N/A</v>
      </c>
      <c r="P651" s="72" t="e">
        <f t="shared" ca="1" si="871"/>
        <v>#N/A</v>
      </c>
      <c r="Q651" s="72" t="e">
        <f t="shared" ca="1" si="872"/>
        <v>#N/A</v>
      </c>
      <c r="R651" s="72" t="e">
        <f t="shared" ca="1" si="873"/>
        <v>#N/A</v>
      </c>
      <c r="S651" s="19" t="e">
        <f t="shared" ca="1" si="874"/>
        <v>#N/A</v>
      </c>
      <c r="T651" s="19" t="e">
        <f t="shared" ca="1" si="875"/>
        <v>#N/A</v>
      </c>
      <c r="U651" s="19" t="e">
        <f t="shared" ca="1" si="876"/>
        <v>#N/A</v>
      </c>
      <c r="V651" s="19" t="e">
        <f t="shared" ca="1" si="877"/>
        <v>#N/A</v>
      </c>
      <c r="W651" s="19" t="e">
        <f t="shared" ca="1" si="878"/>
        <v>#N/A</v>
      </c>
      <c r="X651" s="19" t="e">
        <f t="shared" ca="1" si="879"/>
        <v>#N/A</v>
      </c>
      <c r="Y651" s="72" t="e">
        <f t="shared" ca="1" si="880"/>
        <v>#N/A</v>
      </c>
      <c r="Z651" s="72" t="e">
        <f t="shared" ca="1" si="881"/>
        <v>#N/A</v>
      </c>
      <c r="AA651" s="72" t="e">
        <f t="shared" ca="1" si="882"/>
        <v>#N/A</v>
      </c>
      <c r="AB651" s="19" t="e">
        <f t="shared" ca="1" si="883"/>
        <v>#N/A</v>
      </c>
      <c r="AC651" s="19" t="e">
        <f t="shared" ca="1" si="884"/>
        <v>#N/A</v>
      </c>
      <c r="AD651" s="19" t="e">
        <f t="shared" ca="1" si="885"/>
        <v>#N/A</v>
      </c>
      <c r="AE651" s="19" t="e">
        <f t="shared" ca="1" si="886"/>
        <v>#N/A</v>
      </c>
      <c r="AF651" s="19" t="e">
        <f t="shared" ca="1" si="887"/>
        <v>#N/A</v>
      </c>
      <c r="AG651" s="19" t="e">
        <f t="shared" ca="1" si="888"/>
        <v>#N/A</v>
      </c>
      <c r="AH651" s="72" t="e">
        <f t="shared" ca="1" si="889"/>
        <v>#N/A</v>
      </c>
      <c r="AI651" s="72" t="e">
        <f t="shared" ca="1" si="890"/>
        <v>#N/A</v>
      </c>
      <c r="AJ651" s="72" t="e">
        <f t="shared" ca="1" si="891"/>
        <v>#N/A</v>
      </c>
      <c r="AK651" s="19" t="e">
        <f t="shared" ca="1" si="892"/>
        <v>#N/A</v>
      </c>
      <c r="AL651" s="19" t="e">
        <f t="shared" ca="1" si="893"/>
        <v>#N/A</v>
      </c>
      <c r="AM651" s="19" t="e">
        <f t="shared" ca="1" si="894"/>
        <v>#N/A</v>
      </c>
      <c r="AN651" s="19" t="e">
        <f t="shared" ca="1" si="895"/>
        <v>#N/A</v>
      </c>
      <c r="AO651" s="19" t="e">
        <f t="shared" ca="1" si="896"/>
        <v>#N/A</v>
      </c>
      <c r="AP651" s="19" t="e">
        <f t="shared" ca="1" si="897"/>
        <v>#N/A</v>
      </c>
      <c r="AQ651" s="72" t="e">
        <f t="shared" ca="1" si="898"/>
        <v>#N/A</v>
      </c>
      <c r="AR651" s="72" t="e">
        <f t="shared" ca="1" si="899"/>
        <v>#N/A</v>
      </c>
      <c r="AS651" s="72" t="e">
        <f t="shared" ca="1" si="900"/>
        <v>#N/A</v>
      </c>
      <c r="AT651" s="19" t="e">
        <f t="shared" ca="1" si="901"/>
        <v>#N/A</v>
      </c>
      <c r="AU651" s="19" t="e">
        <f t="shared" ca="1" si="902"/>
        <v>#N/A</v>
      </c>
      <c r="AV651" s="19" t="e">
        <f t="shared" ca="1" si="903"/>
        <v>#N/A</v>
      </c>
      <c r="AW651" s="19" t="e">
        <f t="shared" ca="1" si="904"/>
        <v>#N/A</v>
      </c>
      <c r="AX651" s="19" t="e">
        <f t="shared" ca="1" si="905"/>
        <v>#N/A</v>
      </c>
      <c r="AY651" s="19" t="e">
        <f t="shared" ca="1" si="906"/>
        <v>#N/A</v>
      </c>
      <c r="AZ651" s="72" t="e">
        <f t="shared" ca="1" si="907"/>
        <v>#N/A</v>
      </c>
      <c r="BA651" s="72" t="e">
        <f t="shared" ca="1" si="908"/>
        <v>#N/A</v>
      </c>
      <c r="BB651" s="72" t="e">
        <f t="shared" ca="1" si="909"/>
        <v>#N/A</v>
      </c>
      <c r="BC651" s="19" t="e">
        <f t="shared" ca="1" si="910"/>
        <v>#N/A</v>
      </c>
      <c r="BD651" s="19" t="e">
        <f t="shared" ca="1" si="911"/>
        <v>#N/A</v>
      </c>
      <c r="BE651" s="19" t="e">
        <f t="shared" ca="1" si="912"/>
        <v>#N/A</v>
      </c>
      <c r="BF651" s="19" t="e">
        <f t="shared" ca="1" si="913"/>
        <v>#N/A</v>
      </c>
      <c r="BG651" s="19" t="e">
        <f t="shared" ca="1" si="914"/>
        <v>#N/A</v>
      </c>
      <c r="BH651" s="19" t="e">
        <f t="shared" ca="1" si="915"/>
        <v>#N/A</v>
      </c>
      <c r="BI651" s="72" t="e">
        <f t="shared" ca="1" si="916"/>
        <v>#N/A</v>
      </c>
      <c r="BJ651" s="72" t="e">
        <f t="shared" ca="1" si="917"/>
        <v>#N/A</v>
      </c>
      <c r="BK651" s="72" t="e">
        <f t="shared" ca="1" si="918"/>
        <v>#N/A</v>
      </c>
      <c r="BL651" s="72" t="e">
        <f t="shared" ca="1" si="919"/>
        <v>#N/A</v>
      </c>
      <c r="BM651" s="72" t="e">
        <f t="shared" ca="1" si="920"/>
        <v>#N/A</v>
      </c>
      <c r="BN651" s="72" t="e">
        <f t="shared" ca="1" si="921"/>
        <v>#N/A</v>
      </c>
      <c r="BO651" s="72" t="e">
        <f t="shared" ca="1" si="922"/>
        <v>#N/A</v>
      </c>
      <c r="BP651" s="72" t="e">
        <f t="shared" ca="1" si="923"/>
        <v>#N/A</v>
      </c>
      <c r="BQ651" s="72" t="e">
        <f t="shared" ca="1" si="924"/>
        <v>#N/A</v>
      </c>
      <c r="BR651" s="72" t="e">
        <f t="shared" ca="1" si="925"/>
        <v>#N/A</v>
      </c>
      <c r="BS651" s="72" t="e">
        <f t="shared" ca="1" si="926"/>
        <v>#N/A</v>
      </c>
      <c r="BT651" s="72" t="e">
        <f t="shared" ca="1" si="927"/>
        <v>#N/A</v>
      </c>
      <c r="BU651" s="72" t="e">
        <f t="shared" ca="1" si="928"/>
        <v>#N/A</v>
      </c>
      <c r="BV651" s="72" t="e">
        <f t="shared" ca="1" si="929"/>
        <v>#N/A</v>
      </c>
    </row>
    <row r="652" spans="1:74">
      <c r="A652" s="13" t="e">
        <f ca="1">'MGRS to'!AO652</f>
        <v>#N/A</v>
      </c>
      <c r="B652" s="13" t="e">
        <f ca="1">'MGRS to'!AP652</f>
        <v>#N/A</v>
      </c>
      <c r="C652" s="19" t="e">
        <f t="shared" ca="1" si="858"/>
        <v>#N/A</v>
      </c>
      <c r="D652" s="19" t="e">
        <f t="shared" ca="1" si="859"/>
        <v>#N/A</v>
      </c>
      <c r="E652" s="19" t="e">
        <f t="shared" ca="1" si="860"/>
        <v>#N/A</v>
      </c>
      <c r="F652" s="19" t="e">
        <f t="shared" ca="1" si="861"/>
        <v>#N/A</v>
      </c>
      <c r="G652" s="19" t="e">
        <f t="shared" ca="1" si="862"/>
        <v>#N/A</v>
      </c>
      <c r="H652" s="19" t="e">
        <f t="shared" ca="1" si="863"/>
        <v>#N/A</v>
      </c>
      <c r="I652" s="19" t="e">
        <f t="shared" ca="1" si="864"/>
        <v>#N/A</v>
      </c>
      <c r="J652" s="19" t="e">
        <f t="shared" ca="1" si="865"/>
        <v>#N/A</v>
      </c>
      <c r="K652" s="19" t="e">
        <f t="shared" ca="1" si="866"/>
        <v>#N/A</v>
      </c>
      <c r="L652" s="19" t="e">
        <f t="shared" ca="1" si="867"/>
        <v>#N/A</v>
      </c>
      <c r="M652" s="19" t="e">
        <f t="shared" ca="1" si="868"/>
        <v>#N/A</v>
      </c>
      <c r="N652" s="19" t="e">
        <f t="shared" ca="1" si="869"/>
        <v>#N/A</v>
      </c>
      <c r="O652" s="19" t="e">
        <f t="shared" ca="1" si="870"/>
        <v>#N/A</v>
      </c>
      <c r="P652" s="72" t="e">
        <f t="shared" ca="1" si="871"/>
        <v>#N/A</v>
      </c>
      <c r="Q652" s="72" t="e">
        <f t="shared" ca="1" si="872"/>
        <v>#N/A</v>
      </c>
      <c r="R652" s="72" t="e">
        <f t="shared" ca="1" si="873"/>
        <v>#N/A</v>
      </c>
      <c r="S652" s="19" t="e">
        <f t="shared" ca="1" si="874"/>
        <v>#N/A</v>
      </c>
      <c r="T652" s="19" t="e">
        <f t="shared" ca="1" si="875"/>
        <v>#N/A</v>
      </c>
      <c r="U652" s="19" t="e">
        <f t="shared" ca="1" si="876"/>
        <v>#N/A</v>
      </c>
      <c r="V652" s="19" t="e">
        <f t="shared" ca="1" si="877"/>
        <v>#N/A</v>
      </c>
      <c r="W652" s="19" t="e">
        <f t="shared" ca="1" si="878"/>
        <v>#N/A</v>
      </c>
      <c r="X652" s="19" t="e">
        <f t="shared" ca="1" si="879"/>
        <v>#N/A</v>
      </c>
      <c r="Y652" s="72" t="e">
        <f t="shared" ca="1" si="880"/>
        <v>#N/A</v>
      </c>
      <c r="Z652" s="72" t="e">
        <f t="shared" ca="1" si="881"/>
        <v>#N/A</v>
      </c>
      <c r="AA652" s="72" t="e">
        <f t="shared" ca="1" si="882"/>
        <v>#N/A</v>
      </c>
      <c r="AB652" s="19" t="e">
        <f t="shared" ca="1" si="883"/>
        <v>#N/A</v>
      </c>
      <c r="AC652" s="19" t="e">
        <f t="shared" ca="1" si="884"/>
        <v>#N/A</v>
      </c>
      <c r="AD652" s="19" t="e">
        <f t="shared" ca="1" si="885"/>
        <v>#N/A</v>
      </c>
      <c r="AE652" s="19" t="e">
        <f t="shared" ca="1" si="886"/>
        <v>#N/A</v>
      </c>
      <c r="AF652" s="19" t="e">
        <f t="shared" ca="1" si="887"/>
        <v>#N/A</v>
      </c>
      <c r="AG652" s="19" t="e">
        <f t="shared" ca="1" si="888"/>
        <v>#N/A</v>
      </c>
      <c r="AH652" s="72" t="e">
        <f t="shared" ca="1" si="889"/>
        <v>#N/A</v>
      </c>
      <c r="AI652" s="72" t="e">
        <f t="shared" ca="1" si="890"/>
        <v>#N/A</v>
      </c>
      <c r="AJ652" s="72" t="e">
        <f t="shared" ca="1" si="891"/>
        <v>#N/A</v>
      </c>
      <c r="AK652" s="19" t="e">
        <f t="shared" ca="1" si="892"/>
        <v>#N/A</v>
      </c>
      <c r="AL652" s="19" t="e">
        <f t="shared" ca="1" si="893"/>
        <v>#N/A</v>
      </c>
      <c r="AM652" s="19" t="e">
        <f t="shared" ca="1" si="894"/>
        <v>#N/A</v>
      </c>
      <c r="AN652" s="19" t="e">
        <f t="shared" ca="1" si="895"/>
        <v>#N/A</v>
      </c>
      <c r="AO652" s="19" t="e">
        <f t="shared" ca="1" si="896"/>
        <v>#N/A</v>
      </c>
      <c r="AP652" s="19" t="e">
        <f t="shared" ca="1" si="897"/>
        <v>#N/A</v>
      </c>
      <c r="AQ652" s="72" t="e">
        <f t="shared" ca="1" si="898"/>
        <v>#N/A</v>
      </c>
      <c r="AR652" s="72" t="e">
        <f t="shared" ca="1" si="899"/>
        <v>#N/A</v>
      </c>
      <c r="AS652" s="72" t="e">
        <f t="shared" ca="1" si="900"/>
        <v>#N/A</v>
      </c>
      <c r="AT652" s="19" t="e">
        <f t="shared" ca="1" si="901"/>
        <v>#N/A</v>
      </c>
      <c r="AU652" s="19" t="e">
        <f t="shared" ca="1" si="902"/>
        <v>#N/A</v>
      </c>
      <c r="AV652" s="19" t="e">
        <f t="shared" ca="1" si="903"/>
        <v>#N/A</v>
      </c>
      <c r="AW652" s="19" t="e">
        <f t="shared" ca="1" si="904"/>
        <v>#N/A</v>
      </c>
      <c r="AX652" s="19" t="e">
        <f t="shared" ca="1" si="905"/>
        <v>#N/A</v>
      </c>
      <c r="AY652" s="19" t="e">
        <f t="shared" ca="1" si="906"/>
        <v>#N/A</v>
      </c>
      <c r="AZ652" s="72" t="e">
        <f t="shared" ca="1" si="907"/>
        <v>#N/A</v>
      </c>
      <c r="BA652" s="72" t="e">
        <f t="shared" ca="1" si="908"/>
        <v>#N/A</v>
      </c>
      <c r="BB652" s="72" t="e">
        <f t="shared" ca="1" si="909"/>
        <v>#N/A</v>
      </c>
      <c r="BC652" s="19" t="e">
        <f t="shared" ca="1" si="910"/>
        <v>#N/A</v>
      </c>
      <c r="BD652" s="19" t="e">
        <f t="shared" ca="1" si="911"/>
        <v>#N/A</v>
      </c>
      <c r="BE652" s="19" t="e">
        <f t="shared" ca="1" si="912"/>
        <v>#N/A</v>
      </c>
      <c r="BF652" s="19" t="e">
        <f t="shared" ca="1" si="913"/>
        <v>#N/A</v>
      </c>
      <c r="BG652" s="19" t="e">
        <f t="shared" ca="1" si="914"/>
        <v>#N/A</v>
      </c>
      <c r="BH652" s="19" t="e">
        <f t="shared" ca="1" si="915"/>
        <v>#N/A</v>
      </c>
      <c r="BI652" s="72" t="e">
        <f t="shared" ca="1" si="916"/>
        <v>#N/A</v>
      </c>
      <c r="BJ652" s="72" t="e">
        <f t="shared" ca="1" si="917"/>
        <v>#N/A</v>
      </c>
      <c r="BK652" s="72" t="e">
        <f t="shared" ca="1" si="918"/>
        <v>#N/A</v>
      </c>
      <c r="BL652" s="72" t="e">
        <f t="shared" ca="1" si="919"/>
        <v>#N/A</v>
      </c>
      <c r="BM652" s="72" t="e">
        <f t="shared" ca="1" si="920"/>
        <v>#N/A</v>
      </c>
      <c r="BN652" s="72" t="e">
        <f t="shared" ca="1" si="921"/>
        <v>#N/A</v>
      </c>
      <c r="BO652" s="72" t="e">
        <f t="shared" ca="1" si="922"/>
        <v>#N/A</v>
      </c>
      <c r="BP652" s="72" t="e">
        <f t="shared" ca="1" si="923"/>
        <v>#N/A</v>
      </c>
      <c r="BQ652" s="72" t="e">
        <f t="shared" ca="1" si="924"/>
        <v>#N/A</v>
      </c>
      <c r="BR652" s="72" t="e">
        <f t="shared" ca="1" si="925"/>
        <v>#N/A</v>
      </c>
      <c r="BS652" s="72" t="e">
        <f t="shared" ca="1" si="926"/>
        <v>#N/A</v>
      </c>
      <c r="BT652" s="72" t="e">
        <f t="shared" ca="1" si="927"/>
        <v>#N/A</v>
      </c>
      <c r="BU652" s="72" t="e">
        <f t="shared" ca="1" si="928"/>
        <v>#N/A</v>
      </c>
      <c r="BV652" s="72" t="e">
        <f t="shared" ca="1" si="929"/>
        <v>#N/A</v>
      </c>
    </row>
    <row r="653" spans="1:74">
      <c r="A653" s="13" t="e">
        <f ca="1">'MGRS to'!AO653</f>
        <v>#N/A</v>
      </c>
      <c r="B653" s="13" t="e">
        <f ca="1">'MGRS to'!AP653</f>
        <v>#N/A</v>
      </c>
      <c r="C653" s="19" t="e">
        <f t="shared" ca="1" si="858"/>
        <v>#N/A</v>
      </c>
      <c r="D653" s="19" t="e">
        <f t="shared" ca="1" si="859"/>
        <v>#N/A</v>
      </c>
      <c r="E653" s="19" t="e">
        <f t="shared" ca="1" si="860"/>
        <v>#N/A</v>
      </c>
      <c r="F653" s="19" t="e">
        <f t="shared" ca="1" si="861"/>
        <v>#N/A</v>
      </c>
      <c r="G653" s="19" t="e">
        <f t="shared" ca="1" si="862"/>
        <v>#N/A</v>
      </c>
      <c r="H653" s="19" t="e">
        <f t="shared" ca="1" si="863"/>
        <v>#N/A</v>
      </c>
      <c r="I653" s="19" t="e">
        <f t="shared" ca="1" si="864"/>
        <v>#N/A</v>
      </c>
      <c r="J653" s="19" t="e">
        <f t="shared" ca="1" si="865"/>
        <v>#N/A</v>
      </c>
      <c r="K653" s="19" t="e">
        <f t="shared" ca="1" si="866"/>
        <v>#N/A</v>
      </c>
      <c r="L653" s="19" t="e">
        <f t="shared" ca="1" si="867"/>
        <v>#N/A</v>
      </c>
      <c r="M653" s="19" t="e">
        <f t="shared" ca="1" si="868"/>
        <v>#N/A</v>
      </c>
      <c r="N653" s="19" t="e">
        <f t="shared" ca="1" si="869"/>
        <v>#N/A</v>
      </c>
      <c r="O653" s="19" t="e">
        <f t="shared" ca="1" si="870"/>
        <v>#N/A</v>
      </c>
      <c r="P653" s="72" t="e">
        <f t="shared" ca="1" si="871"/>
        <v>#N/A</v>
      </c>
      <c r="Q653" s="72" t="e">
        <f t="shared" ca="1" si="872"/>
        <v>#N/A</v>
      </c>
      <c r="R653" s="72" t="e">
        <f t="shared" ca="1" si="873"/>
        <v>#N/A</v>
      </c>
      <c r="S653" s="19" t="e">
        <f t="shared" ca="1" si="874"/>
        <v>#N/A</v>
      </c>
      <c r="T653" s="19" t="e">
        <f t="shared" ca="1" si="875"/>
        <v>#N/A</v>
      </c>
      <c r="U653" s="19" t="e">
        <f t="shared" ca="1" si="876"/>
        <v>#N/A</v>
      </c>
      <c r="V653" s="19" t="e">
        <f t="shared" ca="1" si="877"/>
        <v>#N/A</v>
      </c>
      <c r="W653" s="19" t="e">
        <f t="shared" ca="1" si="878"/>
        <v>#N/A</v>
      </c>
      <c r="X653" s="19" t="e">
        <f t="shared" ca="1" si="879"/>
        <v>#N/A</v>
      </c>
      <c r="Y653" s="72" t="e">
        <f t="shared" ca="1" si="880"/>
        <v>#N/A</v>
      </c>
      <c r="Z653" s="72" t="e">
        <f t="shared" ca="1" si="881"/>
        <v>#N/A</v>
      </c>
      <c r="AA653" s="72" t="e">
        <f t="shared" ca="1" si="882"/>
        <v>#N/A</v>
      </c>
      <c r="AB653" s="19" t="e">
        <f t="shared" ca="1" si="883"/>
        <v>#N/A</v>
      </c>
      <c r="AC653" s="19" t="e">
        <f t="shared" ca="1" si="884"/>
        <v>#N/A</v>
      </c>
      <c r="AD653" s="19" t="e">
        <f t="shared" ca="1" si="885"/>
        <v>#N/A</v>
      </c>
      <c r="AE653" s="19" t="e">
        <f t="shared" ca="1" si="886"/>
        <v>#N/A</v>
      </c>
      <c r="AF653" s="19" t="e">
        <f t="shared" ca="1" si="887"/>
        <v>#N/A</v>
      </c>
      <c r="AG653" s="19" t="e">
        <f t="shared" ca="1" si="888"/>
        <v>#N/A</v>
      </c>
      <c r="AH653" s="72" t="e">
        <f t="shared" ca="1" si="889"/>
        <v>#N/A</v>
      </c>
      <c r="AI653" s="72" t="e">
        <f t="shared" ca="1" si="890"/>
        <v>#N/A</v>
      </c>
      <c r="AJ653" s="72" t="e">
        <f t="shared" ca="1" si="891"/>
        <v>#N/A</v>
      </c>
      <c r="AK653" s="19" t="e">
        <f t="shared" ca="1" si="892"/>
        <v>#N/A</v>
      </c>
      <c r="AL653" s="19" t="e">
        <f t="shared" ca="1" si="893"/>
        <v>#N/A</v>
      </c>
      <c r="AM653" s="19" t="e">
        <f t="shared" ca="1" si="894"/>
        <v>#N/A</v>
      </c>
      <c r="AN653" s="19" t="e">
        <f t="shared" ca="1" si="895"/>
        <v>#N/A</v>
      </c>
      <c r="AO653" s="19" t="e">
        <f t="shared" ca="1" si="896"/>
        <v>#N/A</v>
      </c>
      <c r="AP653" s="19" t="e">
        <f t="shared" ca="1" si="897"/>
        <v>#N/A</v>
      </c>
      <c r="AQ653" s="72" t="e">
        <f t="shared" ca="1" si="898"/>
        <v>#N/A</v>
      </c>
      <c r="AR653" s="72" t="e">
        <f t="shared" ca="1" si="899"/>
        <v>#N/A</v>
      </c>
      <c r="AS653" s="72" t="e">
        <f t="shared" ca="1" si="900"/>
        <v>#N/A</v>
      </c>
      <c r="AT653" s="19" t="e">
        <f t="shared" ca="1" si="901"/>
        <v>#N/A</v>
      </c>
      <c r="AU653" s="19" t="e">
        <f t="shared" ca="1" si="902"/>
        <v>#N/A</v>
      </c>
      <c r="AV653" s="19" t="e">
        <f t="shared" ca="1" si="903"/>
        <v>#N/A</v>
      </c>
      <c r="AW653" s="19" t="e">
        <f t="shared" ca="1" si="904"/>
        <v>#N/A</v>
      </c>
      <c r="AX653" s="19" t="e">
        <f t="shared" ca="1" si="905"/>
        <v>#N/A</v>
      </c>
      <c r="AY653" s="19" t="e">
        <f t="shared" ca="1" si="906"/>
        <v>#N/A</v>
      </c>
      <c r="AZ653" s="72" t="e">
        <f t="shared" ca="1" si="907"/>
        <v>#N/A</v>
      </c>
      <c r="BA653" s="72" t="e">
        <f t="shared" ca="1" si="908"/>
        <v>#N/A</v>
      </c>
      <c r="BB653" s="72" t="e">
        <f t="shared" ca="1" si="909"/>
        <v>#N/A</v>
      </c>
      <c r="BC653" s="19" t="e">
        <f t="shared" ca="1" si="910"/>
        <v>#N/A</v>
      </c>
      <c r="BD653" s="19" t="e">
        <f t="shared" ca="1" si="911"/>
        <v>#N/A</v>
      </c>
      <c r="BE653" s="19" t="e">
        <f t="shared" ca="1" si="912"/>
        <v>#N/A</v>
      </c>
      <c r="BF653" s="19" t="e">
        <f t="shared" ca="1" si="913"/>
        <v>#N/A</v>
      </c>
      <c r="BG653" s="19" t="e">
        <f t="shared" ca="1" si="914"/>
        <v>#N/A</v>
      </c>
      <c r="BH653" s="19" t="e">
        <f t="shared" ca="1" si="915"/>
        <v>#N/A</v>
      </c>
      <c r="BI653" s="72" t="e">
        <f t="shared" ca="1" si="916"/>
        <v>#N/A</v>
      </c>
      <c r="BJ653" s="72" t="e">
        <f t="shared" ca="1" si="917"/>
        <v>#N/A</v>
      </c>
      <c r="BK653" s="72" t="e">
        <f t="shared" ca="1" si="918"/>
        <v>#N/A</v>
      </c>
      <c r="BL653" s="72" t="e">
        <f t="shared" ca="1" si="919"/>
        <v>#N/A</v>
      </c>
      <c r="BM653" s="72" t="e">
        <f t="shared" ca="1" si="920"/>
        <v>#N/A</v>
      </c>
      <c r="BN653" s="72" t="e">
        <f t="shared" ca="1" si="921"/>
        <v>#N/A</v>
      </c>
      <c r="BO653" s="72" t="e">
        <f t="shared" ca="1" si="922"/>
        <v>#N/A</v>
      </c>
      <c r="BP653" s="72" t="e">
        <f t="shared" ca="1" si="923"/>
        <v>#N/A</v>
      </c>
      <c r="BQ653" s="72" t="e">
        <f t="shared" ca="1" si="924"/>
        <v>#N/A</v>
      </c>
      <c r="BR653" s="72" t="e">
        <f t="shared" ca="1" si="925"/>
        <v>#N/A</v>
      </c>
      <c r="BS653" s="72" t="e">
        <f t="shared" ca="1" si="926"/>
        <v>#N/A</v>
      </c>
      <c r="BT653" s="72" t="e">
        <f t="shared" ca="1" si="927"/>
        <v>#N/A</v>
      </c>
      <c r="BU653" s="72" t="e">
        <f t="shared" ca="1" si="928"/>
        <v>#N/A</v>
      </c>
      <c r="BV653" s="72" t="e">
        <f t="shared" ca="1" si="929"/>
        <v>#N/A</v>
      </c>
    </row>
    <row r="654" spans="1:74">
      <c r="A654" s="13" t="e">
        <f ca="1">'MGRS to'!AO654</f>
        <v>#N/A</v>
      </c>
      <c r="B654" s="13" t="e">
        <f ca="1">'MGRS to'!AP654</f>
        <v>#N/A</v>
      </c>
      <c r="C654" s="19" t="e">
        <f t="shared" ca="1" si="858"/>
        <v>#N/A</v>
      </c>
      <c r="D654" s="19" t="e">
        <f t="shared" ca="1" si="859"/>
        <v>#N/A</v>
      </c>
      <c r="E654" s="19" t="e">
        <f t="shared" ca="1" si="860"/>
        <v>#N/A</v>
      </c>
      <c r="F654" s="19" t="e">
        <f t="shared" ca="1" si="861"/>
        <v>#N/A</v>
      </c>
      <c r="G654" s="19" t="e">
        <f t="shared" ca="1" si="862"/>
        <v>#N/A</v>
      </c>
      <c r="H654" s="19" t="e">
        <f t="shared" ca="1" si="863"/>
        <v>#N/A</v>
      </c>
      <c r="I654" s="19" t="e">
        <f t="shared" ca="1" si="864"/>
        <v>#N/A</v>
      </c>
      <c r="J654" s="19" t="e">
        <f t="shared" ca="1" si="865"/>
        <v>#N/A</v>
      </c>
      <c r="K654" s="19" t="e">
        <f t="shared" ca="1" si="866"/>
        <v>#N/A</v>
      </c>
      <c r="L654" s="19" t="e">
        <f t="shared" ca="1" si="867"/>
        <v>#N/A</v>
      </c>
      <c r="M654" s="19" t="e">
        <f t="shared" ca="1" si="868"/>
        <v>#N/A</v>
      </c>
      <c r="N654" s="19" t="e">
        <f t="shared" ca="1" si="869"/>
        <v>#N/A</v>
      </c>
      <c r="O654" s="19" t="e">
        <f t="shared" ca="1" si="870"/>
        <v>#N/A</v>
      </c>
      <c r="P654" s="72" t="e">
        <f t="shared" ca="1" si="871"/>
        <v>#N/A</v>
      </c>
      <c r="Q654" s="72" t="e">
        <f t="shared" ca="1" si="872"/>
        <v>#N/A</v>
      </c>
      <c r="R654" s="72" t="e">
        <f t="shared" ca="1" si="873"/>
        <v>#N/A</v>
      </c>
      <c r="S654" s="19" t="e">
        <f t="shared" ca="1" si="874"/>
        <v>#N/A</v>
      </c>
      <c r="T654" s="19" t="e">
        <f t="shared" ca="1" si="875"/>
        <v>#N/A</v>
      </c>
      <c r="U654" s="19" t="e">
        <f t="shared" ca="1" si="876"/>
        <v>#N/A</v>
      </c>
      <c r="V654" s="19" t="e">
        <f t="shared" ca="1" si="877"/>
        <v>#N/A</v>
      </c>
      <c r="W654" s="19" t="e">
        <f t="shared" ca="1" si="878"/>
        <v>#N/A</v>
      </c>
      <c r="X654" s="19" t="e">
        <f t="shared" ca="1" si="879"/>
        <v>#N/A</v>
      </c>
      <c r="Y654" s="72" t="e">
        <f t="shared" ca="1" si="880"/>
        <v>#N/A</v>
      </c>
      <c r="Z654" s="72" t="e">
        <f t="shared" ca="1" si="881"/>
        <v>#N/A</v>
      </c>
      <c r="AA654" s="72" t="e">
        <f t="shared" ca="1" si="882"/>
        <v>#N/A</v>
      </c>
      <c r="AB654" s="19" t="e">
        <f t="shared" ca="1" si="883"/>
        <v>#N/A</v>
      </c>
      <c r="AC654" s="19" t="e">
        <f t="shared" ca="1" si="884"/>
        <v>#N/A</v>
      </c>
      <c r="AD654" s="19" t="e">
        <f t="shared" ca="1" si="885"/>
        <v>#N/A</v>
      </c>
      <c r="AE654" s="19" t="e">
        <f t="shared" ca="1" si="886"/>
        <v>#N/A</v>
      </c>
      <c r="AF654" s="19" t="e">
        <f t="shared" ca="1" si="887"/>
        <v>#N/A</v>
      </c>
      <c r="AG654" s="19" t="e">
        <f t="shared" ca="1" si="888"/>
        <v>#N/A</v>
      </c>
      <c r="AH654" s="72" t="e">
        <f t="shared" ca="1" si="889"/>
        <v>#N/A</v>
      </c>
      <c r="AI654" s="72" t="e">
        <f t="shared" ca="1" si="890"/>
        <v>#N/A</v>
      </c>
      <c r="AJ654" s="72" t="e">
        <f t="shared" ca="1" si="891"/>
        <v>#N/A</v>
      </c>
      <c r="AK654" s="19" t="e">
        <f t="shared" ca="1" si="892"/>
        <v>#N/A</v>
      </c>
      <c r="AL654" s="19" t="e">
        <f t="shared" ca="1" si="893"/>
        <v>#N/A</v>
      </c>
      <c r="AM654" s="19" t="e">
        <f t="shared" ca="1" si="894"/>
        <v>#N/A</v>
      </c>
      <c r="AN654" s="19" t="e">
        <f t="shared" ca="1" si="895"/>
        <v>#N/A</v>
      </c>
      <c r="AO654" s="19" t="e">
        <f t="shared" ca="1" si="896"/>
        <v>#N/A</v>
      </c>
      <c r="AP654" s="19" t="e">
        <f t="shared" ca="1" si="897"/>
        <v>#N/A</v>
      </c>
      <c r="AQ654" s="72" t="e">
        <f t="shared" ca="1" si="898"/>
        <v>#N/A</v>
      </c>
      <c r="AR654" s="72" t="e">
        <f t="shared" ca="1" si="899"/>
        <v>#N/A</v>
      </c>
      <c r="AS654" s="72" t="e">
        <f t="shared" ca="1" si="900"/>
        <v>#N/A</v>
      </c>
      <c r="AT654" s="19" t="e">
        <f t="shared" ca="1" si="901"/>
        <v>#N/A</v>
      </c>
      <c r="AU654" s="19" t="e">
        <f t="shared" ca="1" si="902"/>
        <v>#N/A</v>
      </c>
      <c r="AV654" s="19" t="e">
        <f t="shared" ca="1" si="903"/>
        <v>#N/A</v>
      </c>
      <c r="AW654" s="19" t="e">
        <f t="shared" ca="1" si="904"/>
        <v>#N/A</v>
      </c>
      <c r="AX654" s="19" t="e">
        <f t="shared" ca="1" si="905"/>
        <v>#N/A</v>
      </c>
      <c r="AY654" s="19" t="e">
        <f t="shared" ca="1" si="906"/>
        <v>#N/A</v>
      </c>
      <c r="AZ654" s="72" t="e">
        <f t="shared" ca="1" si="907"/>
        <v>#N/A</v>
      </c>
      <c r="BA654" s="72" t="e">
        <f t="shared" ca="1" si="908"/>
        <v>#N/A</v>
      </c>
      <c r="BB654" s="72" t="e">
        <f t="shared" ca="1" si="909"/>
        <v>#N/A</v>
      </c>
      <c r="BC654" s="19" t="e">
        <f t="shared" ca="1" si="910"/>
        <v>#N/A</v>
      </c>
      <c r="BD654" s="19" t="e">
        <f t="shared" ca="1" si="911"/>
        <v>#N/A</v>
      </c>
      <c r="BE654" s="19" t="e">
        <f t="shared" ca="1" si="912"/>
        <v>#N/A</v>
      </c>
      <c r="BF654" s="19" t="e">
        <f t="shared" ca="1" si="913"/>
        <v>#N/A</v>
      </c>
      <c r="BG654" s="19" t="e">
        <f t="shared" ca="1" si="914"/>
        <v>#N/A</v>
      </c>
      <c r="BH654" s="19" t="e">
        <f t="shared" ca="1" si="915"/>
        <v>#N/A</v>
      </c>
      <c r="BI654" s="72" t="e">
        <f t="shared" ca="1" si="916"/>
        <v>#N/A</v>
      </c>
      <c r="BJ654" s="72" t="e">
        <f t="shared" ca="1" si="917"/>
        <v>#N/A</v>
      </c>
      <c r="BK654" s="72" t="e">
        <f t="shared" ca="1" si="918"/>
        <v>#N/A</v>
      </c>
      <c r="BL654" s="72" t="e">
        <f t="shared" ca="1" si="919"/>
        <v>#N/A</v>
      </c>
      <c r="BM654" s="72" t="e">
        <f t="shared" ca="1" si="920"/>
        <v>#N/A</v>
      </c>
      <c r="BN654" s="72" t="e">
        <f t="shared" ca="1" si="921"/>
        <v>#N/A</v>
      </c>
      <c r="BO654" s="72" t="e">
        <f t="shared" ca="1" si="922"/>
        <v>#N/A</v>
      </c>
      <c r="BP654" s="72" t="e">
        <f t="shared" ca="1" si="923"/>
        <v>#N/A</v>
      </c>
      <c r="BQ654" s="72" t="e">
        <f t="shared" ca="1" si="924"/>
        <v>#N/A</v>
      </c>
      <c r="BR654" s="72" t="e">
        <f t="shared" ca="1" si="925"/>
        <v>#N/A</v>
      </c>
      <c r="BS654" s="72" t="e">
        <f t="shared" ca="1" si="926"/>
        <v>#N/A</v>
      </c>
      <c r="BT654" s="72" t="e">
        <f t="shared" ca="1" si="927"/>
        <v>#N/A</v>
      </c>
      <c r="BU654" s="72" t="e">
        <f t="shared" ca="1" si="928"/>
        <v>#N/A</v>
      </c>
      <c r="BV654" s="72" t="e">
        <f t="shared" ca="1" si="929"/>
        <v>#N/A</v>
      </c>
    </row>
    <row r="655" spans="1:74">
      <c r="A655" s="13" t="e">
        <f ca="1">'MGRS to'!AO655</f>
        <v>#N/A</v>
      </c>
      <c r="B655" s="13" t="e">
        <f ca="1">'MGRS to'!AP655</f>
        <v>#N/A</v>
      </c>
      <c r="C655" s="19" t="e">
        <f t="shared" ca="1" si="858"/>
        <v>#N/A</v>
      </c>
      <c r="D655" s="19" t="e">
        <f t="shared" ca="1" si="859"/>
        <v>#N/A</v>
      </c>
      <c r="E655" s="19" t="e">
        <f t="shared" ca="1" si="860"/>
        <v>#N/A</v>
      </c>
      <c r="F655" s="19" t="e">
        <f t="shared" ca="1" si="861"/>
        <v>#N/A</v>
      </c>
      <c r="G655" s="19" t="e">
        <f t="shared" ca="1" si="862"/>
        <v>#N/A</v>
      </c>
      <c r="H655" s="19" t="e">
        <f t="shared" ca="1" si="863"/>
        <v>#N/A</v>
      </c>
      <c r="I655" s="19" t="e">
        <f t="shared" ca="1" si="864"/>
        <v>#N/A</v>
      </c>
      <c r="J655" s="19" t="e">
        <f t="shared" ca="1" si="865"/>
        <v>#N/A</v>
      </c>
      <c r="K655" s="19" t="e">
        <f t="shared" ca="1" si="866"/>
        <v>#N/A</v>
      </c>
      <c r="L655" s="19" t="e">
        <f t="shared" ca="1" si="867"/>
        <v>#N/A</v>
      </c>
      <c r="M655" s="19" t="e">
        <f t="shared" ca="1" si="868"/>
        <v>#N/A</v>
      </c>
      <c r="N655" s="19" t="e">
        <f t="shared" ca="1" si="869"/>
        <v>#N/A</v>
      </c>
      <c r="O655" s="19" t="e">
        <f t="shared" ca="1" si="870"/>
        <v>#N/A</v>
      </c>
      <c r="P655" s="72" t="e">
        <f t="shared" ca="1" si="871"/>
        <v>#N/A</v>
      </c>
      <c r="Q655" s="72" t="e">
        <f t="shared" ca="1" si="872"/>
        <v>#N/A</v>
      </c>
      <c r="R655" s="72" t="e">
        <f t="shared" ca="1" si="873"/>
        <v>#N/A</v>
      </c>
      <c r="S655" s="19" t="e">
        <f t="shared" ca="1" si="874"/>
        <v>#N/A</v>
      </c>
      <c r="T655" s="19" t="e">
        <f t="shared" ca="1" si="875"/>
        <v>#N/A</v>
      </c>
      <c r="U655" s="19" t="e">
        <f t="shared" ca="1" si="876"/>
        <v>#N/A</v>
      </c>
      <c r="V655" s="19" t="e">
        <f t="shared" ca="1" si="877"/>
        <v>#N/A</v>
      </c>
      <c r="W655" s="19" t="e">
        <f t="shared" ca="1" si="878"/>
        <v>#N/A</v>
      </c>
      <c r="X655" s="19" t="e">
        <f t="shared" ca="1" si="879"/>
        <v>#N/A</v>
      </c>
      <c r="Y655" s="72" t="e">
        <f t="shared" ca="1" si="880"/>
        <v>#N/A</v>
      </c>
      <c r="Z655" s="72" t="e">
        <f t="shared" ca="1" si="881"/>
        <v>#N/A</v>
      </c>
      <c r="AA655" s="72" t="e">
        <f t="shared" ca="1" si="882"/>
        <v>#N/A</v>
      </c>
      <c r="AB655" s="19" t="e">
        <f t="shared" ca="1" si="883"/>
        <v>#N/A</v>
      </c>
      <c r="AC655" s="19" t="e">
        <f t="shared" ca="1" si="884"/>
        <v>#N/A</v>
      </c>
      <c r="AD655" s="19" t="e">
        <f t="shared" ca="1" si="885"/>
        <v>#N/A</v>
      </c>
      <c r="AE655" s="19" t="e">
        <f t="shared" ca="1" si="886"/>
        <v>#N/A</v>
      </c>
      <c r="AF655" s="19" t="e">
        <f t="shared" ca="1" si="887"/>
        <v>#N/A</v>
      </c>
      <c r="AG655" s="19" t="e">
        <f t="shared" ca="1" si="888"/>
        <v>#N/A</v>
      </c>
      <c r="AH655" s="72" t="e">
        <f t="shared" ca="1" si="889"/>
        <v>#N/A</v>
      </c>
      <c r="AI655" s="72" t="e">
        <f t="shared" ca="1" si="890"/>
        <v>#N/A</v>
      </c>
      <c r="AJ655" s="72" t="e">
        <f t="shared" ca="1" si="891"/>
        <v>#N/A</v>
      </c>
      <c r="AK655" s="19" t="e">
        <f t="shared" ca="1" si="892"/>
        <v>#N/A</v>
      </c>
      <c r="AL655" s="19" t="e">
        <f t="shared" ca="1" si="893"/>
        <v>#N/A</v>
      </c>
      <c r="AM655" s="19" t="e">
        <f t="shared" ca="1" si="894"/>
        <v>#N/A</v>
      </c>
      <c r="AN655" s="19" t="e">
        <f t="shared" ca="1" si="895"/>
        <v>#N/A</v>
      </c>
      <c r="AO655" s="19" t="e">
        <f t="shared" ca="1" si="896"/>
        <v>#N/A</v>
      </c>
      <c r="AP655" s="19" t="e">
        <f t="shared" ca="1" si="897"/>
        <v>#N/A</v>
      </c>
      <c r="AQ655" s="72" t="e">
        <f t="shared" ca="1" si="898"/>
        <v>#N/A</v>
      </c>
      <c r="AR655" s="72" t="e">
        <f t="shared" ca="1" si="899"/>
        <v>#N/A</v>
      </c>
      <c r="AS655" s="72" t="e">
        <f t="shared" ca="1" si="900"/>
        <v>#N/A</v>
      </c>
      <c r="AT655" s="19" t="e">
        <f t="shared" ca="1" si="901"/>
        <v>#N/A</v>
      </c>
      <c r="AU655" s="19" t="e">
        <f t="shared" ca="1" si="902"/>
        <v>#N/A</v>
      </c>
      <c r="AV655" s="19" t="e">
        <f t="shared" ca="1" si="903"/>
        <v>#N/A</v>
      </c>
      <c r="AW655" s="19" t="e">
        <f t="shared" ca="1" si="904"/>
        <v>#N/A</v>
      </c>
      <c r="AX655" s="19" t="e">
        <f t="shared" ca="1" si="905"/>
        <v>#N/A</v>
      </c>
      <c r="AY655" s="19" t="e">
        <f t="shared" ca="1" si="906"/>
        <v>#N/A</v>
      </c>
      <c r="AZ655" s="72" t="e">
        <f t="shared" ca="1" si="907"/>
        <v>#N/A</v>
      </c>
      <c r="BA655" s="72" t="e">
        <f t="shared" ca="1" si="908"/>
        <v>#N/A</v>
      </c>
      <c r="BB655" s="72" t="e">
        <f t="shared" ca="1" si="909"/>
        <v>#N/A</v>
      </c>
      <c r="BC655" s="19" t="e">
        <f t="shared" ca="1" si="910"/>
        <v>#N/A</v>
      </c>
      <c r="BD655" s="19" t="e">
        <f t="shared" ca="1" si="911"/>
        <v>#N/A</v>
      </c>
      <c r="BE655" s="19" t="e">
        <f t="shared" ca="1" si="912"/>
        <v>#N/A</v>
      </c>
      <c r="BF655" s="19" t="e">
        <f t="shared" ca="1" si="913"/>
        <v>#N/A</v>
      </c>
      <c r="BG655" s="19" t="e">
        <f t="shared" ca="1" si="914"/>
        <v>#N/A</v>
      </c>
      <c r="BH655" s="19" t="e">
        <f t="shared" ca="1" si="915"/>
        <v>#N/A</v>
      </c>
      <c r="BI655" s="72" t="e">
        <f t="shared" ca="1" si="916"/>
        <v>#N/A</v>
      </c>
      <c r="BJ655" s="72" t="e">
        <f t="shared" ca="1" si="917"/>
        <v>#N/A</v>
      </c>
      <c r="BK655" s="72" t="e">
        <f t="shared" ca="1" si="918"/>
        <v>#N/A</v>
      </c>
      <c r="BL655" s="72" t="e">
        <f t="shared" ca="1" si="919"/>
        <v>#N/A</v>
      </c>
      <c r="BM655" s="72" t="e">
        <f t="shared" ca="1" si="920"/>
        <v>#N/A</v>
      </c>
      <c r="BN655" s="72" t="e">
        <f t="shared" ca="1" si="921"/>
        <v>#N/A</v>
      </c>
      <c r="BO655" s="72" t="e">
        <f t="shared" ca="1" si="922"/>
        <v>#N/A</v>
      </c>
      <c r="BP655" s="72" t="e">
        <f t="shared" ca="1" si="923"/>
        <v>#N/A</v>
      </c>
      <c r="BQ655" s="72" t="e">
        <f t="shared" ca="1" si="924"/>
        <v>#N/A</v>
      </c>
      <c r="BR655" s="72" t="e">
        <f t="shared" ca="1" si="925"/>
        <v>#N/A</v>
      </c>
      <c r="BS655" s="72" t="e">
        <f t="shared" ca="1" si="926"/>
        <v>#N/A</v>
      </c>
      <c r="BT655" s="72" t="e">
        <f t="shared" ca="1" si="927"/>
        <v>#N/A</v>
      </c>
      <c r="BU655" s="72" t="e">
        <f t="shared" ca="1" si="928"/>
        <v>#N/A</v>
      </c>
      <c r="BV655" s="72" t="e">
        <f t="shared" ca="1" si="929"/>
        <v>#N/A</v>
      </c>
    </row>
    <row r="656" spans="1:74">
      <c r="A656" s="13" t="e">
        <f ca="1">'MGRS to'!AO656</f>
        <v>#N/A</v>
      </c>
      <c r="B656" s="13" t="e">
        <f ca="1">'MGRS to'!AP656</f>
        <v>#N/A</v>
      </c>
      <c r="C656" s="19" t="e">
        <f t="shared" ca="1" si="858"/>
        <v>#N/A</v>
      </c>
      <c r="D656" s="19" t="e">
        <f t="shared" ca="1" si="859"/>
        <v>#N/A</v>
      </c>
      <c r="E656" s="19" t="e">
        <f t="shared" ca="1" si="860"/>
        <v>#N/A</v>
      </c>
      <c r="F656" s="19" t="e">
        <f t="shared" ca="1" si="861"/>
        <v>#N/A</v>
      </c>
      <c r="G656" s="19" t="e">
        <f t="shared" ca="1" si="862"/>
        <v>#N/A</v>
      </c>
      <c r="H656" s="19" t="e">
        <f t="shared" ca="1" si="863"/>
        <v>#N/A</v>
      </c>
      <c r="I656" s="19" t="e">
        <f t="shared" ca="1" si="864"/>
        <v>#N/A</v>
      </c>
      <c r="J656" s="19" t="e">
        <f t="shared" ca="1" si="865"/>
        <v>#N/A</v>
      </c>
      <c r="K656" s="19" t="e">
        <f t="shared" ca="1" si="866"/>
        <v>#N/A</v>
      </c>
      <c r="L656" s="19" t="e">
        <f t="shared" ca="1" si="867"/>
        <v>#N/A</v>
      </c>
      <c r="M656" s="19" t="e">
        <f t="shared" ca="1" si="868"/>
        <v>#N/A</v>
      </c>
      <c r="N656" s="19" t="e">
        <f t="shared" ca="1" si="869"/>
        <v>#N/A</v>
      </c>
      <c r="O656" s="19" t="e">
        <f t="shared" ca="1" si="870"/>
        <v>#N/A</v>
      </c>
      <c r="P656" s="72" t="e">
        <f t="shared" ca="1" si="871"/>
        <v>#N/A</v>
      </c>
      <c r="Q656" s="72" t="e">
        <f t="shared" ca="1" si="872"/>
        <v>#N/A</v>
      </c>
      <c r="R656" s="72" t="e">
        <f t="shared" ca="1" si="873"/>
        <v>#N/A</v>
      </c>
      <c r="S656" s="19" t="e">
        <f t="shared" ca="1" si="874"/>
        <v>#N/A</v>
      </c>
      <c r="T656" s="19" t="e">
        <f t="shared" ca="1" si="875"/>
        <v>#N/A</v>
      </c>
      <c r="U656" s="19" t="e">
        <f t="shared" ca="1" si="876"/>
        <v>#N/A</v>
      </c>
      <c r="V656" s="19" t="e">
        <f t="shared" ca="1" si="877"/>
        <v>#N/A</v>
      </c>
      <c r="W656" s="19" t="e">
        <f t="shared" ca="1" si="878"/>
        <v>#N/A</v>
      </c>
      <c r="X656" s="19" t="e">
        <f t="shared" ca="1" si="879"/>
        <v>#N/A</v>
      </c>
      <c r="Y656" s="72" t="e">
        <f t="shared" ca="1" si="880"/>
        <v>#N/A</v>
      </c>
      <c r="Z656" s="72" t="e">
        <f t="shared" ca="1" si="881"/>
        <v>#N/A</v>
      </c>
      <c r="AA656" s="72" t="e">
        <f t="shared" ca="1" si="882"/>
        <v>#N/A</v>
      </c>
      <c r="AB656" s="19" t="e">
        <f t="shared" ca="1" si="883"/>
        <v>#N/A</v>
      </c>
      <c r="AC656" s="19" t="e">
        <f t="shared" ca="1" si="884"/>
        <v>#N/A</v>
      </c>
      <c r="AD656" s="19" t="e">
        <f t="shared" ca="1" si="885"/>
        <v>#N/A</v>
      </c>
      <c r="AE656" s="19" t="e">
        <f t="shared" ca="1" si="886"/>
        <v>#N/A</v>
      </c>
      <c r="AF656" s="19" t="e">
        <f t="shared" ca="1" si="887"/>
        <v>#N/A</v>
      </c>
      <c r="AG656" s="19" t="e">
        <f t="shared" ca="1" si="888"/>
        <v>#N/A</v>
      </c>
      <c r="AH656" s="72" t="e">
        <f t="shared" ca="1" si="889"/>
        <v>#N/A</v>
      </c>
      <c r="AI656" s="72" t="e">
        <f t="shared" ca="1" si="890"/>
        <v>#N/A</v>
      </c>
      <c r="AJ656" s="72" t="e">
        <f t="shared" ca="1" si="891"/>
        <v>#N/A</v>
      </c>
      <c r="AK656" s="19" t="e">
        <f t="shared" ca="1" si="892"/>
        <v>#N/A</v>
      </c>
      <c r="AL656" s="19" t="e">
        <f t="shared" ca="1" si="893"/>
        <v>#N/A</v>
      </c>
      <c r="AM656" s="19" t="e">
        <f t="shared" ca="1" si="894"/>
        <v>#N/A</v>
      </c>
      <c r="AN656" s="19" t="e">
        <f t="shared" ca="1" si="895"/>
        <v>#N/A</v>
      </c>
      <c r="AO656" s="19" t="e">
        <f t="shared" ca="1" si="896"/>
        <v>#N/A</v>
      </c>
      <c r="AP656" s="19" t="e">
        <f t="shared" ca="1" si="897"/>
        <v>#N/A</v>
      </c>
      <c r="AQ656" s="72" t="e">
        <f t="shared" ca="1" si="898"/>
        <v>#N/A</v>
      </c>
      <c r="AR656" s="72" t="e">
        <f t="shared" ca="1" si="899"/>
        <v>#N/A</v>
      </c>
      <c r="AS656" s="72" t="e">
        <f t="shared" ca="1" si="900"/>
        <v>#N/A</v>
      </c>
      <c r="AT656" s="19" t="e">
        <f t="shared" ca="1" si="901"/>
        <v>#N/A</v>
      </c>
      <c r="AU656" s="19" t="e">
        <f t="shared" ca="1" si="902"/>
        <v>#N/A</v>
      </c>
      <c r="AV656" s="19" t="e">
        <f t="shared" ca="1" si="903"/>
        <v>#N/A</v>
      </c>
      <c r="AW656" s="19" t="e">
        <f t="shared" ca="1" si="904"/>
        <v>#N/A</v>
      </c>
      <c r="AX656" s="19" t="e">
        <f t="shared" ca="1" si="905"/>
        <v>#N/A</v>
      </c>
      <c r="AY656" s="19" t="e">
        <f t="shared" ca="1" si="906"/>
        <v>#N/A</v>
      </c>
      <c r="AZ656" s="72" t="e">
        <f t="shared" ca="1" si="907"/>
        <v>#N/A</v>
      </c>
      <c r="BA656" s="72" t="e">
        <f t="shared" ca="1" si="908"/>
        <v>#N/A</v>
      </c>
      <c r="BB656" s="72" t="e">
        <f t="shared" ca="1" si="909"/>
        <v>#N/A</v>
      </c>
      <c r="BC656" s="19" t="e">
        <f t="shared" ca="1" si="910"/>
        <v>#N/A</v>
      </c>
      <c r="BD656" s="19" t="e">
        <f t="shared" ca="1" si="911"/>
        <v>#N/A</v>
      </c>
      <c r="BE656" s="19" t="e">
        <f t="shared" ca="1" si="912"/>
        <v>#N/A</v>
      </c>
      <c r="BF656" s="19" t="e">
        <f t="shared" ca="1" si="913"/>
        <v>#N/A</v>
      </c>
      <c r="BG656" s="19" t="e">
        <f t="shared" ca="1" si="914"/>
        <v>#N/A</v>
      </c>
      <c r="BH656" s="19" t="e">
        <f t="shared" ca="1" si="915"/>
        <v>#N/A</v>
      </c>
      <c r="BI656" s="72" t="e">
        <f t="shared" ca="1" si="916"/>
        <v>#N/A</v>
      </c>
      <c r="BJ656" s="72" t="e">
        <f t="shared" ca="1" si="917"/>
        <v>#N/A</v>
      </c>
      <c r="BK656" s="72" t="e">
        <f t="shared" ca="1" si="918"/>
        <v>#N/A</v>
      </c>
      <c r="BL656" s="72" t="e">
        <f t="shared" ca="1" si="919"/>
        <v>#N/A</v>
      </c>
      <c r="BM656" s="72" t="e">
        <f t="shared" ca="1" si="920"/>
        <v>#N/A</v>
      </c>
      <c r="BN656" s="72" t="e">
        <f t="shared" ca="1" si="921"/>
        <v>#N/A</v>
      </c>
      <c r="BO656" s="72" t="e">
        <f t="shared" ca="1" si="922"/>
        <v>#N/A</v>
      </c>
      <c r="BP656" s="72" t="e">
        <f t="shared" ca="1" si="923"/>
        <v>#N/A</v>
      </c>
      <c r="BQ656" s="72" t="e">
        <f t="shared" ca="1" si="924"/>
        <v>#N/A</v>
      </c>
      <c r="BR656" s="72" t="e">
        <f t="shared" ca="1" si="925"/>
        <v>#N/A</v>
      </c>
      <c r="BS656" s="72" t="e">
        <f t="shared" ca="1" si="926"/>
        <v>#N/A</v>
      </c>
      <c r="BT656" s="72" t="e">
        <f t="shared" ca="1" si="927"/>
        <v>#N/A</v>
      </c>
      <c r="BU656" s="72" t="e">
        <f t="shared" ca="1" si="928"/>
        <v>#N/A</v>
      </c>
      <c r="BV656" s="72" t="e">
        <f t="shared" ca="1" si="929"/>
        <v>#N/A</v>
      </c>
    </row>
    <row r="657" spans="1:74">
      <c r="A657" s="13" t="e">
        <f ca="1">'MGRS to'!AO657</f>
        <v>#N/A</v>
      </c>
      <c r="B657" s="13" t="e">
        <f ca="1">'MGRS to'!AP657</f>
        <v>#N/A</v>
      </c>
      <c r="C657" s="19" t="e">
        <f t="shared" ca="1" si="858"/>
        <v>#N/A</v>
      </c>
      <c r="D657" s="19" t="e">
        <f t="shared" ca="1" si="859"/>
        <v>#N/A</v>
      </c>
      <c r="E657" s="19" t="e">
        <f t="shared" ca="1" si="860"/>
        <v>#N/A</v>
      </c>
      <c r="F657" s="19" t="e">
        <f t="shared" ca="1" si="861"/>
        <v>#N/A</v>
      </c>
      <c r="G657" s="19" t="e">
        <f t="shared" ca="1" si="862"/>
        <v>#N/A</v>
      </c>
      <c r="H657" s="19" t="e">
        <f t="shared" ca="1" si="863"/>
        <v>#N/A</v>
      </c>
      <c r="I657" s="19" t="e">
        <f t="shared" ca="1" si="864"/>
        <v>#N/A</v>
      </c>
      <c r="J657" s="19" t="e">
        <f t="shared" ca="1" si="865"/>
        <v>#N/A</v>
      </c>
      <c r="K657" s="19" t="e">
        <f t="shared" ca="1" si="866"/>
        <v>#N/A</v>
      </c>
      <c r="L657" s="19" t="e">
        <f t="shared" ca="1" si="867"/>
        <v>#N/A</v>
      </c>
      <c r="M657" s="19" t="e">
        <f t="shared" ca="1" si="868"/>
        <v>#N/A</v>
      </c>
      <c r="N657" s="19" t="e">
        <f t="shared" ca="1" si="869"/>
        <v>#N/A</v>
      </c>
      <c r="O657" s="19" t="e">
        <f t="shared" ca="1" si="870"/>
        <v>#N/A</v>
      </c>
      <c r="P657" s="72" t="e">
        <f t="shared" ca="1" si="871"/>
        <v>#N/A</v>
      </c>
      <c r="Q657" s="72" t="e">
        <f t="shared" ca="1" si="872"/>
        <v>#N/A</v>
      </c>
      <c r="R657" s="72" t="e">
        <f t="shared" ca="1" si="873"/>
        <v>#N/A</v>
      </c>
      <c r="S657" s="19" t="e">
        <f t="shared" ca="1" si="874"/>
        <v>#N/A</v>
      </c>
      <c r="T657" s="19" t="e">
        <f t="shared" ca="1" si="875"/>
        <v>#N/A</v>
      </c>
      <c r="U657" s="19" t="e">
        <f t="shared" ca="1" si="876"/>
        <v>#N/A</v>
      </c>
      <c r="V657" s="19" t="e">
        <f t="shared" ca="1" si="877"/>
        <v>#N/A</v>
      </c>
      <c r="W657" s="19" t="e">
        <f t="shared" ca="1" si="878"/>
        <v>#N/A</v>
      </c>
      <c r="X657" s="19" t="e">
        <f t="shared" ca="1" si="879"/>
        <v>#N/A</v>
      </c>
      <c r="Y657" s="72" t="e">
        <f t="shared" ca="1" si="880"/>
        <v>#N/A</v>
      </c>
      <c r="Z657" s="72" t="e">
        <f t="shared" ca="1" si="881"/>
        <v>#N/A</v>
      </c>
      <c r="AA657" s="72" t="e">
        <f t="shared" ca="1" si="882"/>
        <v>#N/A</v>
      </c>
      <c r="AB657" s="19" t="e">
        <f t="shared" ca="1" si="883"/>
        <v>#N/A</v>
      </c>
      <c r="AC657" s="19" t="e">
        <f t="shared" ca="1" si="884"/>
        <v>#N/A</v>
      </c>
      <c r="AD657" s="19" t="e">
        <f t="shared" ca="1" si="885"/>
        <v>#N/A</v>
      </c>
      <c r="AE657" s="19" t="e">
        <f t="shared" ca="1" si="886"/>
        <v>#N/A</v>
      </c>
      <c r="AF657" s="19" t="e">
        <f t="shared" ca="1" si="887"/>
        <v>#N/A</v>
      </c>
      <c r="AG657" s="19" t="e">
        <f t="shared" ca="1" si="888"/>
        <v>#N/A</v>
      </c>
      <c r="AH657" s="72" t="e">
        <f t="shared" ca="1" si="889"/>
        <v>#N/A</v>
      </c>
      <c r="AI657" s="72" t="e">
        <f t="shared" ca="1" si="890"/>
        <v>#N/A</v>
      </c>
      <c r="AJ657" s="72" t="e">
        <f t="shared" ca="1" si="891"/>
        <v>#N/A</v>
      </c>
      <c r="AK657" s="19" t="e">
        <f t="shared" ca="1" si="892"/>
        <v>#N/A</v>
      </c>
      <c r="AL657" s="19" t="e">
        <f t="shared" ca="1" si="893"/>
        <v>#N/A</v>
      </c>
      <c r="AM657" s="19" t="e">
        <f t="shared" ca="1" si="894"/>
        <v>#N/A</v>
      </c>
      <c r="AN657" s="19" t="e">
        <f t="shared" ca="1" si="895"/>
        <v>#N/A</v>
      </c>
      <c r="AO657" s="19" t="e">
        <f t="shared" ca="1" si="896"/>
        <v>#N/A</v>
      </c>
      <c r="AP657" s="19" t="e">
        <f t="shared" ca="1" si="897"/>
        <v>#N/A</v>
      </c>
      <c r="AQ657" s="72" t="e">
        <f t="shared" ca="1" si="898"/>
        <v>#N/A</v>
      </c>
      <c r="AR657" s="72" t="e">
        <f t="shared" ca="1" si="899"/>
        <v>#N/A</v>
      </c>
      <c r="AS657" s="72" t="e">
        <f t="shared" ca="1" si="900"/>
        <v>#N/A</v>
      </c>
      <c r="AT657" s="19" t="e">
        <f t="shared" ca="1" si="901"/>
        <v>#N/A</v>
      </c>
      <c r="AU657" s="19" t="e">
        <f t="shared" ca="1" si="902"/>
        <v>#N/A</v>
      </c>
      <c r="AV657" s="19" t="e">
        <f t="shared" ca="1" si="903"/>
        <v>#N/A</v>
      </c>
      <c r="AW657" s="19" t="e">
        <f t="shared" ca="1" si="904"/>
        <v>#N/A</v>
      </c>
      <c r="AX657" s="19" t="e">
        <f t="shared" ca="1" si="905"/>
        <v>#N/A</v>
      </c>
      <c r="AY657" s="19" t="e">
        <f t="shared" ca="1" si="906"/>
        <v>#N/A</v>
      </c>
      <c r="AZ657" s="72" t="e">
        <f t="shared" ca="1" si="907"/>
        <v>#N/A</v>
      </c>
      <c r="BA657" s="72" t="e">
        <f t="shared" ca="1" si="908"/>
        <v>#N/A</v>
      </c>
      <c r="BB657" s="72" t="e">
        <f t="shared" ca="1" si="909"/>
        <v>#N/A</v>
      </c>
      <c r="BC657" s="19" t="e">
        <f t="shared" ca="1" si="910"/>
        <v>#N/A</v>
      </c>
      <c r="BD657" s="19" t="e">
        <f t="shared" ca="1" si="911"/>
        <v>#N/A</v>
      </c>
      <c r="BE657" s="19" t="e">
        <f t="shared" ca="1" si="912"/>
        <v>#N/A</v>
      </c>
      <c r="BF657" s="19" t="e">
        <f t="shared" ca="1" si="913"/>
        <v>#N/A</v>
      </c>
      <c r="BG657" s="19" t="e">
        <f t="shared" ca="1" si="914"/>
        <v>#N/A</v>
      </c>
      <c r="BH657" s="19" t="e">
        <f t="shared" ca="1" si="915"/>
        <v>#N/A</v>
      </c>
      <c r="BI657" s="72" t="e">
        <f t="shared" ca="1" si="916"/>
        <v>#N/A</v>
      </c>
      <c r="BJ657" s="72" t="e">
        <f t="shared" ca="1" si="917"/>
        <v>#N/A</v>
      </c>
      <c r="BK657" s="72" t="e">
        <f t="shared" ca="1" si="918"/>
        <v>#N/A</v>
      </c>
      <c r="BL657" s="72" t="e">
        <f t="shared" ca="1" si="919"/>
        <v>#N/A</v>
      </c>
      <c r="BM657" s="72" t="e">
        <f t="shared" ca="1" si="920"/>
        <v>#N/A</v>
      </c>
      <c r="BN657" s="72" t="e">
        <f t="shared" ca="1" si="921"/>
        <v>#N/A</v>
      </c>
      <c r="BO657" s="72" t="e">
        <f t="shared" ca="1" si="922"/>
        <v>#N/A</v>
      </c>
      <c r="BP657" s="72" t="e">
        <f t="shared" ca="1" si="923"/>
        <v>#N/A</v>
      </c>
      <c r="BQ657" s="72" t="e">
        <f t="shared" ca="1" si="924"/>
        <v>#N/A</v>
      </c>
      <c r="BR657" s="72" t="e">
        <f t="shared" ca="1" si="925"/>
        <v>#N/A</v>
      </c>
      <c r="BS657" s="72" t="e">
        <f t="shared" ca="1" si="926"/>
        <v>#N/A</v>
      </c>
      <c r="BT657" s="72" t="e">
        <f t="shared" ca="1" si="927"/>
        <v>#N/A</v>
      </c>
      <c r="BU657" s="72" t="e">
        <f t="shared" ca="1" si="928"/>
        <v>#N/A</v>
      </c>
      <c r="BV657" s="72" t="e">
        <f t="shared" ca="1" si="929"/>
        <v>#N/A</v>
      </c>
    </row>
    <row r="658" spans="1:74">
      <c r="A658" s="13" t="e">
        <f ca="1">'MGRS to'!AO658</f>
        <v>#N/A</v>
      </c>
      <c r="B658" s="13" t="e">
        <f ca="1">'MGRS to'!AP658</f>
        <v>#N/A</v>
      </c>
      <c r="C658" s="19" t="e">
        <f t="shared" ca="1" si="858"/>
        <v>#N/A</v>
      </c>
      <c r="D658" s="19" t="e">
        <f t="shared" ca="1" si="859"/>
        <v>#N/A</v>
      </c>
      <c r="E658" s="19" t="e">
        <f t="shared" ca="1" si="860"/>
        <v>#N/A</v>
      </c>
      <c r="F658" s="19" t="e">
        <f t="shared" ca="1" si="861"/>
        <v>#N/A</v>
      </c>
      <c r="G658" s="19" t="e">
        <f t="shared" ca="1" si="862"/>
        <v>#N/A</v>
      </c>
      <c r="H658" s="19" t="e">
        <f t="shared" ca="1" si="863"/>
        <v>#N/A</v>
      </c>
      <c r="I658" s="19" t="e">
        <f t="shared" ca="1" si="864"/>
        <v>#N/A</v>
      </c>
      <c r="J658" s="19" t="e">
        <f t="shared" ca="1" si="865"/>
        <v>#N/A</v>
      </c>
      <c r="K658" s="19" t="e">
        <f t="shared" ca="1" si="866"/>
        <v>#N/A</v>
      </c>
      <c r="L658" s="19" t="e">
        <f t="shared" ca="1" si="867"/>
        <v>#N/A</v>
      </c>
      <c r="M658" s="19" t="e">
        <f t="shared" ca="1" si="868"/>
        <v>#N/A</v>
      </c>
      <c r="N658" s="19" t="e">
        <f t="shared" ca="1" si="869"/>
        <v>#N/A</v>
      </c>
      <c r="O658" s="19" t="e">
        <f t="shared" ca="1" si="870"/>
        <v>#N/A</v>
      </c>
      <c r="P658" s="72" t="e">
        <f t="shared" ca="1" si="871"/>
        <v>#N/A</v>
      </c>
      <c r="Q658" s="72" t="e">
        <f t="shared" ca="1" si="872"/>
        <v>#N/A</v>
      </c>
      <c r="R658" s="72" t="e">
        <f t="shared" ca="1" si="873"/>
        <v>#N/A</v>
      </c>
      <c r="S658" s="19" t="e">
        <f t="shared" ca="1" si="874"/>
        <v>#N/A</v>
      </c>
      <c r="T658" s="19" t="e">
        <f t="shared" ca="1" si="875"/>
        <v>#N/A</v>
      </c>
      <c r="U658" s="19" t="e">
        <f t="shared" ca="1" si="876"/>
        <v>#N/A</v>
      </c>
      <c r="V658" s="19" t="e">
        <f t="shared" ca="1" si="877"/>
        <v>#N/A</v>
      </c>
      <c r="W658" s="19" t="e">
        <f t="shared" ca="1" si="878"/>
        <v>#N/A</v>
      </c>
      <c r="X658" s="19" t="e">
        <f t="shared" ca="1" si="879"/>
        <v>#N/A</v>
      </c>
      <c r="Y658" s="72" t="e">
        <f t="shared" ca="1" si="880"/>
        <v>#N/A</v>
      </c>
      <c r="Z658" s="72" t="e">
        <f t="shared" ca="1" si="881"/>
        <v>#N/A</v>
      </c>
      <c r="AA658" s="72" t="e">
        <f t="shared" ca="1" si="882"/>
        <v>#N/A</v>
      </c>
      <c r="AB658" s="19" t="e">
        <f t="shared" ca="1" si="883"/>
        <v>#N/A</v>
      </c>
      <c r="AC658" s="19" t="e">
        <f t="shared" ca="1" si="884"/>
        <v>#N/A</v>
      </c>
      <c r="AD658" s="19" t="e">
        <f t="shared" ca="1" si="885"/>
        <v>#N/A</v>
      </c>
      <c r="AE658" s="19" t="e">
        <f t="shared" ca="1" si="886"/>
        <v>#N/A</v>
      </c>
      <c r="AF658" s="19" t="e">
        <f t="shared" ca="1" si="887"/>
        <v>#N/A</v>
      </c>
      <c r="AG658" s="19" t="e">
        <f t="shared" ca="1" si="888"/>
        <v>#N/A</v>
      </c>
      <c r="AH658" s="72" t="e">
        <f t="shared" ca="1" si="889"/>
        <v>#N/A</v>
      </c>
      <c r="AI658" s="72" t="e">
        <f t="shared" ca="1" si="890"/>
        <v>#N/A</v>
      </c>
      <c r="AJ658" s="72" t="e">
        <f t="shared" ca="1" si="891"/>
        <v>#N/A</v>
      </c>
      <c r="AK658" s="19" t="e">
        <f t="shared" ca="1" si="892"/>
        <v>#N/A</v>
      </c>
      <c r="AL658" s="19" t="e">
        <f t="shared" ca="1" si="893"/>
        <v>#N/A</v>
      </c>
      <c r="AM658" s="19" t="e">
        <f t="shared" ca="1" si="894"/>
        <v>#N/A</v>
      </c>
      <c r="AN658" s="19" t="e">
        <f t="shared" ca="1" si="895"/>
        <v>#N/A</v>
      </c>
      <c r="AO658" s="19" t="e">
        <f t="shared" ca="1" si="896"/>
        <v>#N/A</v>
      </c>
      <c r="AP658" s="19" t="e">
        <f t="shared" ca="1" si="897"/>
        <v>#N/A</v>
      </c>
      <c r="AQ658" s="72" t="e">
        <f t="shared" ca="1" si="898"/>
        <v>#N/A</v>
      </c>
      <c r="AR658" s="72" t="e">
        <f t="shared" ca="1" si="899"/>
        <v>#N/A</v>
      </c>
      <c r="AS658" s="72" t="e">
        <f t="shared" ca="1" si="900"/>
        <v>#N/A</v>
      </c>
      <c r="AT658" s="19" t="e">
        <f t="shared" ca="1" si="901"/>
        <v>#N/A</v>
      </c>
      <c r="AU658" s="19" t="e">
        <f t="shared" ca="1" si="902"/>
        <v>#N/A</v>
      </c>
      <c r="AV658" s="19" t="e">
        <f t="shared" ca="1" si="903"/>
        <v>#N/A</v>
      </c>
      <c r="AW658" s="19" t="e">
        <f t="shared" ca="1" si="904"/>
        <v>#N/A</v>
      </c>
      <c r="AX658" s="19" t="e">
        <f t="shared" ca="1" si="905"/>
        <v>#N/A</v>
      </c>
      <c r="AY658" s="19" t="e">
        <f t="shared" ca="1" si="906"/>
        <v>#N/A</v>
      </c>
      <c r="AZ658" s="72" t="e">
        <f t="shared" ca="1" si="907"/>
        <v>#N/A</v>
      </c>
      <c r="BA658" s="72" t="e">
        <f t="shared" ca="1" si="908"/>
        <v>#N/A</v>
      </c>
      <c r="BB658" s="72" t="e">
        <f t="shared" ca="1" si="909"/>
        <v>#N/A</v>
      </c>
      <c r="BC658" s="19" t="e">
        <f t="shared" ca="1" si="910"/>
        <v>#N/A</v>
      </c>
      <c r="BD658" s="19" t="e">
        <f t="shared" ca="1" si="911"/>
        <v>#N/A</v>
      </c>
      <c r="BE658" s="19" t="e">
        <f t="shared" ca="1" si="912"/>
        <v>#N/A</v>
      </c>
      <c r="BF658" s="19" t="e">
        <f t="shared" ca="1" si="913"/>
        <v>#N/A</v>
      </c>
      <c r="BG658" s="19" t="e">
        <f t="shared" ca="1" si="914"/>
        <v>#N/A</v>
      </c>
      <c r="BH658" s="19" t="e">
        <f t="shared" ca="1" si="915"/>
        <v>#N/A</v>
      </c>
      <c r="BI658" s="72" t="e">
        <f t="shared" ca="1" si="916"/>
        <v>#N/A</v>
      </c>
      <c r="BJ658" s="72" t="e">
        <f t="shared" ca="1" si="917"/>
        <v>#N/A</v>
      </c>
      <c r="BK658" s="72" t="e">
        <f t="shared" ca="1" si="918"/>
        <v>#N/A</v>
      </c>
      <c r="BL658" s="72" t="e">
        <f t="shared" ca="1" si="919"/>
        <v>#N/A</v>
      </c>
      <c r="BM658" s="72" t="e">
        <f t="shared" ca="1" si="920"/>
        <v>#N/A</v>
      </c>
      <c r="BN658" s="72" t="e">
        <f t="shared" ca="1" si="921"/>
        <v>#N/A</v>
      </c>
      <c r="BO658" s="72" t="e">
        <f t="shared" ca="1" si="922"/>
        <v>#N/A</v>
      </c>
      <c r="BP658" s="72" t="e">
        <f t="shared" ca="1" si="923"/>
        <v>#N/A</v>
      </c>
      <c r="BQ658" s="72" t="e">
        <f t="shared" ca="1" si="924"/>
        <v>#N/A</v>
      </c>
      <c r="BR658" s="72" t="e">
        <f t="shared" ca="1" si="925"/>
        <v>#N/A</v>
      </c>
      <c r="BS658" s="72" t="e">
        <f t="shared" ca="1" si="926"/>
        <v>#N/A</v>
      </c>
      <c r="BT658" s="72" t="e">
        <f t="shared" ca="1" si="927"/>
        <v>#N/A</v>
      </c>
      <c r="BU658" s="72" t="e">
        <f t="shared" ca="1" si="928"/>
        <v>#N/A</v>
      </c>
      <c r="BV658" s="72" t="e">
        <f t="shared" ca="1" si="929"/>
        <v>#N/A</v>
      </c>
    </row>
    <row r="659" spans="1:74">
      <c r="A659" s="13" t="e">
        <f ca="1">'MGRS to'!AO659</f>
        <v>#N/A</v>
      </c>
      <c r="B659" s="13" t="e">
        <f ca="1">'MGRS to'!AP659</f>
        <v>#N/A</v>
      </c>
      <c r="C659" s="19" t="e">
        <f t="shared" ca="1" si="858"/>
        <v>#N/A</v>
      </c>
      <c r="D659" s="19" t="e">
        <f t="shared" ca="1" si="859"/>
        <v>#N/A</v>
      </c>
      <c r="E659" s="19" t="e">
        <f t="shared" ca="1" si="860"/>
        <v>#N/A</v>
      </c>
      <c r="F659" s="19" t="e">
        <f t="shared" ca="1" si="861"/>
        <v>#N/A</v>
      </c>
      <c r="G659" s="19" t="e">
        <f t="shared" ca="1" si="862"/>
        <v>#N/A</v>
      </c>
      <c r="H659" s="19" t="e">
        <f t="shared" ca="1" si="863"/>
        <v>#N/A</v>
      </c>
      <c r="I659" s="19" t="e">
        <f t="shared" ca="1" si="864"/>
        <v>#N/A</v>
      </c>
      <c r="J659" s="19" t="e">
        <f t="shared" ca="1" si="865"/>
        <v>#N/A</v>
      </c>
      <c r="K659" s="19" t="e">
        <f t="shared" ca="1" si="866"/>
        <v>#N/A</v>
      </c>
      <c r="L659" s="19" t="e">
        <f t="shared" ca="1" si="867"/>
        <v>#N/A</v>
      </c>
      <c r="M659" s="19" t="e">
        <f t="shared" ca="1" si="868"/>
        <v>#N/A</v>
      </c>
      <c r="N659" s="19" t="e">
        <f t="shared" ca="1" si="869"/>
        <v>#N/A</v>
      </c>
      <c r="O659" s="19" t="e">
        <f t="shared" ca="1" si="870"/>
        <v>#N/A</v>
      </c>
      <c r="P659" s="72" t="e">
        <f t="shared" ca="1" si="871"/>
        <v>#N/A</v>
      </c>
      <c r="Q659" s="72" t="e">
        <f t="shared" ca="1" si="872"/>
        <v>#N/A</v>
      </c>
      <c r="R659" s="72" t="e">
        <f t="shared" ca="1" si="873"/>
        <v>#N/A</v>
      </c>
      <c r="S659" s="19" t="e">
        <f t="shared" ca="1" si="874"/>
        <v>#N/A</v>
      </c>
      <c r="T659" s="19" t="e">
        <f t="shared" ca="1" si="875"/>
        <v>#N/A</v>
      </c>
      <c r="U659" s="19" t="e">
        <f t="shared" ca="1" si="876"/>
        <v>#N/A</v>
      </c>
      <c r="V659" s="19" t="e">
        <f t="shared" ca="1" si="877"/>
        <v>#N/A</v>
      </c>
      <c r="W659" s="19" t="e">
        <f t="shared" ca="1" si="878"/>
        <v>#N/A</v>
      </c>
      <c r="X659" s="19" t="e">
        <f t="shared" ca="1" si="879"/>
        <v>#N/A</v>
      </c>
      <c r="Y659" s="72" t="e">
        <f t="shared" ca="1" si="880"/>
        <v>#N/A</v>
      </c>
      <c r="Z659" s="72" t="e">
        <f t="shared" ca="1" si="881"/>
        <v>#N/A</v>
      </c>
      <c r="AA659" s="72" t="e">
        <f t="shared" ca="1" si="882"/>
        <v>#N/A</v>
      </c>
      <c r="AB659" s="19" t="e">
        <f t="shared" ca="1" si="883"/>
        <v>#N/A</v>
      </c>
      <c r="AC659" s="19" t="e">
        <f t="shared" ca="1" si="884"/>
        <v>#N/A</v>
      </c>
      <c r="AD659" s="19" t="e">
        <f t="shared" ca="1" si="885"/>
        <v>#N/A</v>
      </c>
      <c r="AE659" s="19" t="e">
        <f t="shared" ca="1" si="886"/>
        <v>#N/A</v>
      </c>
      <c r="AF659" s="19" t="e">
        <f t="shared" ca="1" si="887"/>
        <v>#N/A</v>
      </c>
      <c r="AG659" s="19" t="e">
        <f t="shared" ca="1" si="888"/>
        <v>#N/A</v>
      </c>
      <c r="AH659" s="72" t="e">
        <f t="shared" ca="1" si="889"/>
        <v>#N/A</v>
      </c>
      <c r="AI659" s="72" t="e">
        <f t="shared" ca="1" si="890"/>
        <v>#N/A</v>
      </c>
      <c r="AJ659" s="72" t="e">
        <f t="shared" ca="1" si="891"/>
        <v>#N/A</v>
      </c>
      <c r="AK659" s="19" t="e">
        <f t="shared" ca="1" si="892"/>
        <v>#N/A</v>
      </c>
      <c r="AL659" s="19" t="e">
        <f t="shared" ca="1" si="893"/>
        <v>#N/A</v>
      </c>
      <c r="AM659" s="19" t="e">
        <f t="shared" ca="1" si="894"/>
        <v>#N/A</v>
      </c>
      <c r="AN659" s="19" t="e">
        <f t="shared" ca="1" si="895"/>
        <v>#N/A</v>
      </c>
      <c r="AO659" s="19" t="e">
        <f t="shared" ca="1" si="896"/>
        <v>#N/A</v>
      </c>
      <c r="AP659" s="19" t="e">
        <f t="shared" ca="1" si="897"/>
        <v>#N/A</v>
      </c>
      <c r="AQ659" s="72" t="e">
        <f t="shared" ca="1" si="898"/>
        <v>#N/A</v>
      </c>
      <c r="AR659" s="72" t="e">
        <f t="shared" ca="1" si="899"/>
        <v>#N/A</v>
      </c>
      <c r="AS659" s="72" t="e">
        <f t="shared" ca="1" si="900"/>
        <v>#N/A</v>
      </c>
      <c r="AT659" s="19" t="e">
        <f t="shared" ca="1" si="901"/>
        <v>#N/A</v>
      </c>
      <c r="AU659" s="19" t="e">
        <f t="shared" ca="1" si="902"/>
        <v>#N/A</v>
      </c>
      <c r="AV659" s="19" t="e">
        <f t="shared" ca="1" si="903"/>
        <v>#N/A</v>
      </c>
      <c r="AW659" s="19" t="e">
        <f t="shared" ca="1" si="904"/>
        <v>#N/A</v>
      </c>
      <c r="AX659" s="19" t="e">
        <f t="shared" ca="1" si="905"/>
        <v>#N/A</v>
      </c>
      <c r="AY659" s="19" t="e">
        <f t="shared" ca="1" si="906"/>
        <v>#N/A</v>
      </c>
      <c r="AZ659" s="72" t="e">
        <f t="shared" ca="1" si="907"/>
        <v>#N/A</v>
      </c>
      <c r="BA659" s="72" t="e">
        <f t="shared" ca="1" si="908"/>
        <v>#N/A</v>
      </c>
      <c r="BB659" s="72" t="e">
        <f t="shared" ca="1" si="909"/>
        <v>#N/A</v>
      </c>
      <c r="BC659" s="19" t="e">
        <f t="shared" ca="1" si="910"/>
        <v>#N/A</v>
      </c>
      <c r="BD659" s="19" t="e">
        <f t="shared" ca="1" si="911"/>
        <v>#N/A</v>
      </c>
      <c r="BE659" s="19" t="e">
        <f t="shared" ca="1" si="912"/>
        <v>#N/A</v>
      </c>
      <c r="BF659" s="19" t="e">
        <f t="shared" ca="1" si="913"/>
        <v>#N/A</v>
      </c>
      <c r="BG659" s="19" t="e">
        <f t="shared" ca="1" si="914"/>
        <v>#N/A</v>
      </c>
      <c r="BH659" s="19" t="e">
        <f t="shared" ca="1" si="915"/>
        <v>#N/A</v>
      </c>
      <c r="BI659" s="72" t="e">
        <f t="shared" ca="1" si="916"/>
        <v>#N/A</v>
      </c>
      <c r="BJ659" s="72" t="e">
        <f t="shared" ca="1" si="917"/>
        <v>#N/A</v>
      </c>
      <c r="BK659" s="72" t="e">
        <f t="shared" ca="1" si="918"/>
        <v>#N/A</v>
      </c>
      <c r="BL659" s="72" t="e">
        <f t="shared" ca="1" si="919"/>
        <v>#N/A</v>
      </c>
      <c r="BM659" s="72" t="e">
        <f t="shared" ca="1" si="920"/>
        <v>#N/A</v>
      </c>
      <c r="BN659" s="72" t="e">
        <f t="shared" ca="1" si="921"/>
        <v>#N/A</v>
      </c>
      <c r="BO659" s="72" t="e">
        <f t="shared" ca="1" si="922"/>
        <v>#N/A</v>
      </c>
      <c r="BP659" s="72" t="e">
        <f t="shared" ca="1" si="923"/>
        <v>#N/A</v>
      </c>
      <c r="BQ659" s="72" t="e">
        <f t="shared" ca="1" si="924"/>
        <v>#N/A</v>
      </c>
      <c r="BR659" s="72" t="e">
        <f t="shared" ca="1" si="925"/>
        <v>#N/A</v>
      </c>
      <c r="BS659" s="72" t="e">
        <f t="shared" ca="1" si="926"/>
        <v>#N/A</v>
      </c>
      <c r="BT659" s="72" t="e">
        <f t="shared" ca="1" si="927"/>
        <v>#N/A</v>
      </c>
      <c r="BU659" s="72" t="e">
        <f t="shared" ca="1" si="928"/>
        <v>#N/A</v>
      </c>
      <c r="BV659" s="72" t="e">
        <f t="shared" ca="1" si="929"/>
        <v>#N/A</v>
      </c>
    </row>
    <row r="660" spans="1:74">
      <c r="A660" s="13" t="e">
        <f ca="1">'MGRS to'!AO660</f>
        <v>#N/A</v>
      </c>
      <c r="B660" s="13" t="e">
        <f ca="1">'MGRS to'!AP660</f>
        <v>#N/A</v>
      </c>
      <c r="C660" s="19" t="e">
        <f t="shared" ca="1" si="858"/>
        <v>#N/A</v>
      </c>
      <c r="D660" s="19" t="e">
        <f t="shared" ca="1" si="859"/>
        <v>#N/A</v>
      </c>
      <c r="E660" s="19" t="e">
        <f t="shared" ca="1" si="860"/>
        <v>#N/A</v>
      </c>
      <c r="F660" s="19" t="e">
        <f t="shared" ca="1" si="861"/>
        <v>#N/A</v>
      </c>
      <c r="G660" s="19" t="e">
        <f t="shared" ca="1" si="862"/>
        <v>#N/A</v>
      </c>
      <c r="H660" s="19" t="e">
        <f t="shared" ca="1" si="863"/>
        <v>#N/A</v>
      </c>
      <c r="I660" s="19" t="e">
        <f t="shared" ca="1" si="864"/>
        <v>#N/A</v>
      </c>
      <c r="J660" s="19" t="e">
        <f t="shared" ca="1" si="865"/>
        <v>#N/A</v>
      </c>
      <c r="K660" s="19" t="e">
        <f t="shared" ca="1" si="866"/>
        <v>#N/A</v>
      </c>
      <c r="L660" s="19" t="e">
        <f t="shared" ca="1" si="867"/>
        <v>#N/A</v>
      </c>
      <c r="M660" s="19" t="e">
        <f t="shared" ca="1" si="868"/>
        <v>#N/A</v>
      </c>
      <c r="N660" s="19" t="e">
        <f t="shared" ca="1" si="869"/>
        <v>#N/A</v>
      </c>
      <c r="O660" s="19" t="e">
        <f t="shared" ca="1" si="870"/>
        <v>#N/A</v>
      </c>
      <c r="P660" s="72" t="e">
        <f t="shared" ca="1" si="871"/>
        <v>#N/A</v>
      </c>
      <c r="Q660" s="72" t="e">
        <f t="shared" ca="1" si="872"/>
        <v>#N/A</v>
      </c>
      <c r="R660" s="72" t="e">
        <f t="shared" ca="1" si="873"/>
        <v>#N/A</v>
      </c>
      <c r="S660" s="19" t="e">
        <f t="shared" ca="1" si="874"/>
        <v>#N/A</v>
      </c>
      <c r="T660" s="19" t="e">
        <f t="shared" ca="1" si="875"/>
        <v>#N/A</v>
      </c>
      <c r="U660" s="19" t="e">
        <f t="shared" ca="1" si="876"/>
        <v>#N/A</v>
      </c>
      <c r="V660" s="19" t="e">
        <f t="shared" ca="1" si="877"/>
        <v>#N/A</v>
      </c>
      <c r="W660" s="19" t="e">
        <f t="shared" ca="1" si="878"/>
        <v>#N/A</v>
      </c>
      <c r="X660" s="19" t="e">
        <f t="shared" ca="1" si="879"/>
        <v>#N/A</v>
      </c>
      <c r="Y660" s="72" t="e">
        <f t="shared" ca="1" si="880"/>
        <v>#N/A</v>
      </c>
      <c r="Z660" s="72" t="e">
        <f t="shared" ca="1" si="881"/>
        <v>#N/A</v>
      </c>
      <c r="AA660" s="72" t="e">
        <f t="shared" ca="1" si="882"/>
        <v>#N/A</v>
      </c>
      <c r="AB660" s="19" t="e">
        <f t="shared" ca="1" si="883"/>
        <v>#N/A</v>
      </c>
      <c r="AC660" s="19" t="e">
        <f t="shared" ca="1" si="884"/>
        <v>#N/A</v>
      </c>
      <c r="AD660" s="19" t="e">
        <f t="shared" ca="1" si="885"/>
        <v>#N/A</v>
      </c>
      <c r="AE660" s="19" t="e">
        <f t="shared" ca="1" si="886"/>
        <v>#N/A</v>
      </c>
      <c r="AF660" s="19" t="e">
        <f t="shared" ca="1" si="887"/>
        <v>#N/A</v>
      </c>
      <c r="AG660" s="19" t="e">
        <f t="shared" ca="1" si="888"/>
        <v>#N/A</v>
      </c>
      <c r="AH660" s="72" t="e">
        <f t="shared" ca="1" si="889"/>
        <v>#N/A</v>
      </c>
      <c r="AI660" s="72" t="e">
        <f t="shared" ca="1" si="890"/>
        <v>#N/A</v>
      </c>
      <c r="AJ660" s="72" t="e">
        <f t="shared" ca="1" si="891"/>
        <v>#N/A</v>
      </c>
      <c r="AK660" s="19" t="e">
        <f t="shared" ca="1" si="892"/>
        <v>#N/A</v>
      </c>
      <c r="AL660" s="19" t="e">
        <f t="shared" ca="1" si="893"/>
        <v>#N/A</v>
      </c>
      <c r="AM660" s="19" t="e">
        <f t="shared" ca="1" si="894"/>
        <v>#N/A</v>
      </c>
      <c r="AN660" s="19" t="e">
        <f t="shared" ca="1" si="895"/>
        <v>#N/A</v>
      </c>
      <c r="AO660" s="19" t="e">
        <f t="shared" ca="1" si="896"/>
        <v>#N/A</v>
      </c>
      <c r="AP660" s="19" t="e">
        <f t="shared" ca="1" si="897"/>
        <v>#N/A</v>
      </c>
      <c r="AQ660" s="72" t="e">
        <f t="shared" ca="1" si="898"/>
        <v>#N/A</v>
      </c>
      <c r="AR660" s="72" t="e">
        <f t="shared" ca="1" si="899"/>
        <v>#N/A</v>
      </c>
      <c r="AS660" s="72" t="e">
        <f t="shared" ca="1" si="900"/>
        <v>#N/A</v>
      </c>
      <c r="AT660" s="19" t="e">
        <f t="shared" ca="1" si="901"/>
        <v>#N/A</v>
      </c>
      <c r="AU660" s="19" t="e">
        <f t="shared" ca="1" si="902"/>
        <v>#N/A</v>
      </c>
      <c r="AV660" s="19" t="e">
        <f t="shared" ca="1" si="903"/>
        <v>#N/A</v>
      </c>
      <c r="AW660" s="19" t="e">
        <f t="shared" ca="1" si="904"/>
        <v>#N/A</v>
      </c>
      <c r="AX660" s="19" t="e">
        <f t="shared" ca="1" si="905"/>
        <v>#N/A</v>
      </c>
      <c r="AY660" s="19" t="e">
        <f t="shared" ca="1" si="906"/>
        <v>#N/A</v>
      </c>
      <c r="AZ660" s="72" t="e">
        <f t="shared" ca="1" si="907"/>
        <v>#N/A</v>
      </c>
      <c r="BA660" s="72" t="e">
        <f t="shared" ca="1" si="908"/>
        <v>#N/A</v>
      </c>
      <c r="BB660" s="72" t="e">
        <f t="shared" ca="1" si="909"/>
        <v>#N/A</v>
      </c>
      <c r="BC660" s="19" t="e">
        <f t="shared" ca="1" si="910"/>
        <v>#N/A</v>
      </c>
      <c r="BD660" s="19" t="e">
        <f t="shared" ca="1" si="911"/>
        <v>#N/A</v>
      </c>
      <c r="BE660" s="19" t="e">
        <f t="shared" ca="1" si="912"/>
        <v>#N/A</v>
      </c>
      <c r="BF660" s="19" t="e">
        <f t="shared" ca="1" si="913"/>
        <v>#N/A</v>
      </c>
      <c r="BG660" s="19" t="e">
        <f t="shared" ca="1" si="914"/>
        <v>#N/A</v>
      </c>
      <c r="BH660" s="19" t="e">
        <f t="shared" ca="1" si="915"/>
        <v>#N/A</v>
      </c>
      <c r="BI660" s="72" t="e">
        <f t="shared" ca="1" si="916"/>
        <v>#N/A</v>
      </c>
      <c r="BJ660" s="72" t="e">
        <f t="shared" ca="1" si="917"/>
        <v>#N/A</v>
      </c>
      <c r="BK660" s="72" t="e">
        <f t="shared" ca="1" si="918"/>
        <v>#N/A</v>
      </c>
      <c r="BL660" s="72" t="e">
        <f t="shared" ca="1" si="919"/>
        <v>#N/A</v>
      </c>
      <c r="BM660" s="72" t="e">
        <f t="shared" ca="1" si="920"/>
        <v>#N/A</v>
      </c>
      <c r="BN660" s="72" t="e">
        <f t="shared" ca="1" si="921"/>
        <v>#N/A</v>
      </c>
      <c r="BO660" s="72" t="e">
        <f t="shared" ca="1" si="922"/>
        <v>#N/A</v>
      </c>
      <c r="BP660" s="72" t="e">
        <f t="shared" ca="1" si="923"/>
        <v>#N/A</v>
      </c>
      <c r="BQ660" s="72" t="e">
        <f t="shared" ca="1" si="924"/>
        <v>#N/A</v>
      </c>
      <c r="BR660" s="72" t="e">
        <f t="shared" ca="1" si="925"/>
        <v>#N/A</v>
      </c>
      <c r="BS660" s="72" t="e">
        <f t="shared" ca="1" si="926"/>
        <v>#N/A</v>
      </c>
      <c r="BT660" s="72" t="e">
        <f t="shared" ca="1" si="927"/>
        <v>#N/A</v>
      </c>
      <c r="BU660" s="72" t="e">
        <f t="shared" ca="1" si="928"/>
        <v>#N/A</v>
      </c>
      <c r="BV660" s="72" t="e">
        <f t="shared" ca="1" si="929"/>
        <v>#N/A</v>
      </c>
    </row>
    <row r="661" spans="1:74">
      <c r="A661" s="13" t="e">
        <f ca="1">'MGRS to'!AO661</f>
        <v>#N/A</v>
      </c>
      <c r="B661" s="13" t="e">
        <f ca="1">'MGRS to'!AP661</f>
        <v>#N/A</v>
      </c>
      <c r="C661" s="19" t="e">
        <f t="shared" ca="1" si="858"/>
        <v>#N/A</v>
      </c>
      <c r="D661" s="19" t="e">
        <f t="shared" ca="1" si="859"/>
        <v>#N/A</v>
      </c>
      <c r="E661" s="19" t="e">
        <f t="shared" ca="1" si="860"/>
        <v>#N/A</v>
      </c>
      <c r="F661" s="19" t="e">
        <f t="shared" ca="1" si="861"/>
        <v>#N/A</v>
      </c>
      <c r="G661" s="19" t="e">
        <f t="shared" ca="1" si="862"/>
        <v>#N/A</v>
      </c>
      <c r="H661" s="19" t="e">
        <f t="shared" ca="1" si="863"/>
        <v>#N/A</v>
      </c>
      <c r="I661" s="19" t="e">
        <f t="shared" ca="1" si="864"/>
        <v>#N/A</v>
      </c>
      <c r="J661" s="19" t="e">
        <f t="shared" ca="1" si="865"/>
        <v>#N/A</v>
      </c>
      <c r="K661" s="19" t="e">
        <f t="shared" ca="1" si="866"/>
        <v>#N/A</v>
      </c>
      <c r="L661" s="19" t="e">
        <f t="shared" ca="1" si="867"/>
        <v>#N/A</v>
      </c>
      <c r="M661" s="19" t="e">
        <f t="shared" ca="1" si="868"/>
        <v>#N/A</v>
      </c>
      <c r="N661" s="19" t="e">
        <f t="shared" ca="1" si="869"/>
        <v>#N/A</v>
      </c>
      <c r="O661" s="19" t="e">
        <f t="shared" ca="1" si="870"/>
        <v>#N/A</v>
      </c>
      <c r="P661" s="72" t="e">
        <f t="shared" ca="1" si="871"/>
        <v>#N/A</v>
      </c>
      <c r="Q661" s="72" t="e">
        <f t="shared" ca="1" si="872"/>
        <v>#N/A</v>
      </c>
      <c r="R661" s="72" t="e">
        <f t="shared" ca="1" si="873"/>
        <v>#N/A</v>
      </c>
      <c r="S661" s="19" t="e">
        <f t="shared" ca="1" si="874"/>
        <v>#N/A</v>
      </c>
      <c r="T661" s="19" t="e">
        <f t="shared" ca="1" si="875"/>
        <v>#N/A</v>
      </c>
      <c r="U661" s="19" t="e">
        <f t="shared" ca="1" si="876"/>
        <v>#N/A</v>
      </c>
      <c r="V661" s="19" t="e">
        <f t="shared" ca="1" si="877"/>
        <v>#N/A</v>
      </c>
      <c r="W661" s="19" t="e">
        <f t="shared" ca="1" si="878"/>
        <v>#N/A</v>
      </c>
      <c r="X661" s="19" t="e">
        <f t="shared" ca="1" si="879"/>
        <v>#N/A</v>
      </c>
      <c r="Y661" s="72" t="e">
        <f t="shared" ca="1" si="880"/>
        <v>#N/A</v>
      </c>
      <c r="Z661" s="72" t="e">
        <f t="shared" ca="1" si="881"/>
        <v>#N/A</v>
      </c>
      <c r="AA661" s="72" t="e">
        <f t="shared" ca="1" si="882"/>
        <v>#N/A</v>
      </c>
      <c r="AB661" s="19" t="e">
        <f t="shared" ca="1" si="883"/>
        <v>#N/A</v>
      </c>
      <c r="AC661" s="19" t="e">
        <f t="shared" ca="1" si="884"/>
        <v>#N/A</v>
      </c>
      <c r="AD661" s="19" t="e">
        <f t="shared" ca="1" si="885"/>
        <v>#N/A</v>
      </c>
      <c r="AE661" s="19" t="e">
        <f t="shared" ca="1" si="886"/>
        <v>#N/A</v>
      </c>
      <c r="AF661" s="19" t="e">
        <f t="shared" ca="1" si="887"/>
        <v>#N/A</v>
      </c>
      <c r="AG661" s="19" t="e">
        <f t="shared" ca="1" si="888"/>
        <v>#N/A</v>
      </c>
      <c r="AH661" s="72" t="e">
        <f t="shared" ca="1" si="889"/>
        <v>#N/A</v>
      </c>
      <c r="AI661" s="72" t="e">
        <f t="shared" ca="1" si="890"/>
        <v>#N/A</v>
      </c>
      <c r="AJ661" s="72" t="e">
        <f t="shared" ca="1" si="891"/>
        <v>#N/A</v>
      </c>
      <c r="AK661" s="19" t="e">
        <f t="shared" ca="1" si="892"/>
        <v>#N/A</v>
      </c>
      <c r="AL661" s="19" t="e">
        <f t="shared" ca="1" si="893"/>
        <v>#N/A</v>
      </c>
      <c r="AM661" s="19" t="e">
        <f t="shared" ca="1" si="894"/>
        <v>#N/A</v>
      </c>
      <c r="AN661" s="19" t="e">
        <f t="shared" ca="1" si="895"/>
        <v>#N/A</v>
      </c>
      <c r="AO661" s="19" t="e">
        <f t="shared" ca="1" si="896"/>
        <v>#N/A</v>
      </c>
      <c r="AP661" s="19" t="e">
        <f t="shared" ca="1" si="897"/>
        <v>#N/A</v>
      </c>
      <c r="AQ661" s="72" t="e">
        <f t="shared" ca="1" si="898"/>
        <v>#N/A</v>
      </c>
      <c r="AR661" s="72" t="e">
        <f t="shared" ca="1" si="899"/>
        <v>#N/A</v>
      </c>
      <c r="AS661" s="72" t="e">
        <f t="shared" ca="1" si="900"/>
        <v>#N/A</v>
      </c>
      <c r="AT661" s="19" t="e">
        <f t="shared" ca="1" si="901"/>
        <v>#N/A</v>
      </c>
      <c r="AU661" s="19" t="e">
        <f t="shared" ca="1" si="902"/>
        <v>#N/A</v>
      </c>
      <c r="AV661" s="19" t="e">
        <f t="shared" ca="1" si="903"/>
        <v>#N/A</v>
      </c>
      <c r="AW661" s="19" t="e">
        <f t="shared" ca="1" si="904"/>
        <v>#N/A</v>
      </c>
      <c r="AX661" s="19" t="e">
        <f t="shared" ca="1" si="905"/>
        <v>#N/A</v>
      </c>
      <c r="AY661" s="19" t="e">
        <f t="shared" ca="1" si="906"/>
        <v>#N/A</v>
      </c>
      <c r="AZ661" s="72" t="e">
        <f t="shared" ca="1" si="907"/>
        <v>#N/A</v>
      </c>
      <c r="BA661" s="72" t="e">
        <f t="shared" ca="1" si="908"/>
        <v>#N/A</v>
      </c>
      <c r="BB661" s="72" t="e">
        <f t="shared" ca="1" si="909"/>
        <v>#N/A</v>
      </c>
      <c r="BC661" s="19" t="e">
        <f t="shared" ca="1" si="910"/>
        <v>#N/A</v>
      </c>
      <c r="BD661" s="19" t="e">
        <f t="shared" ca="1" si="911"/>
        <v>#N/A</v>
      </c>
      <c r="BE661" s="19" t="e">
        <f t="shared" ca="1" si="912"/>
        <v>#N/A</v>
      </c>
      <c r="BF661" s="19" t="e">
        <f t="shared" ca="1" si="913"/>
        <v>#N/A</v>
      </c>
      <c r="BG661" s="19" t="e">
        <f t="shared" ca="1" si="914"/>
        <v>#N/A</v>
      </c>
      <c r="BH661" s="19" t="e">
        <f t="shared" ca="1" si="915"/>
        <v>#N/A</v>
      </c>
      <c r="BI661" s="72" t="e">
        <f t="shared" ca="1" si="916"/>
        <v>#N/A</v>
      </c>
      <c r="BJ661" s="72" t="e">
        <f t="shared" ca="1" si="917"/>
        <v>#N/A</v>
      </c>
      <c r="BK661" s="72" t="e">
        <f t="shared" ca="1" si="918"/>
        <v>#N/A</v>
      </c>
      <c r="BL661" s="72" t="e">
        <f t="shared" ca="1" si="919"/>
        <v>#N/A</v>
      </c>
      <c r="BM661" s="72" t="e">
        <f t="shared" ca="1" si="920"/>
        <v>#N/A</v>
      </c>
      <c r="BN661" s="72" t="e">
        <f t="shared" ca="1" si="921"/>
        <v>#N/A</v>
      </c>
      <c r="BO661" s="72" t="e">
        <f t="shared" ca="1" si="922"/>
        <v>#N/A</v>
      </c>
      <c r="BP661" s="72" t="e">
        <f t="shared" ca="1" si="923"/>
        <v>#N/A</v>
      </c>
      <c r="BQ661" s="72" t="e">
        <f t="shared" ca="1" si="924"/>
        <v>#N/A</v>
      </c>
      <c r="BR661" s="72" t="e">
        <f t="shared" ca="1" si="925"/>
        <v>#N/A</v>
      </c>
      <c r="BS661" s="72" t="e">
        <f t="shared" ca="1" si="926"/>
        <v>#N/A</v>
      </c>
      <c r="BT661" s="72" t="e">
        <f t="shared" ca="1" si="927"/>
        <v>#N/A</v>
      </c>
      <c r="BU661" s="72" t="e">
        <f t="shared" ca="1" si="928"/>
        <v>#N/A</v>
      </c>
      <c r="BV661" s="72" t="e">
        <f t="shared" ca="1" si="929"/>
        <v>#N/A</v>
      </c>
    </row>
    <row r="662" spans="1:74">
      <c r="A662" s="13" t="e">
        <f ca="1">'MGRS to'!AO662</f>
        <v>#N/A</v>
      </c>
      <c r="B662" s="13" t="e">
        <f ca="1">'MGRS to'!AP662</f>
        <v>#N/A</v>
      </c>
      <c r="C662" s="19" t="e">
        <f t="shared" ca="1" si="858"/>
        <v>#N/A</v>
      </c>
      <c r="D662" s="19" t="e">
        <f t="shared" ca="1" si="859"/>
        <v>#N/A</v>
      </c>
      <c r="E662" s="19" t="e">
        <f t="shared" ca="1" si="860"/>
        <v>#N/A</v>
      </c>
      <c r="F662" s="19" t="e">
        <f t="shared" ca="1" si="861"/>
        <v>#N/A</v>
      </c>
      <c r="G662" s="19" t="e">
        <f t="shared" ca="1" si="862"/>
        <v>#N/A</v>
      </c>
      <c r="H662" s="19" t="e">
        <f t="shared" ca="1" si="863"/>
        <v>#N/A</v>
      </c>
      <c r="I662" s="19" t="e">
        <f t="shared" ca="1" si="864"/>
        <v>#N/A</v>
      </c>
      <c r="J662" s="19" t="e">
        <f t="shared" ca="1" si="865"/>
        <v>#N/A</v>
      </c>
      <c r="K662" s="19" t="e">
        <f t="shared" ca="1" si="866"/>
        <v>#N/A</v>
      </c>
      <c r="L662" s="19" t="e">
        <f t="shared" ca="1" si="867"/>
        <v>#N/A</v>
      </c>
      <c r="M662" s="19" t="e">
        <f t="shared" ca="1" si="868"/>
        <v>#N/A</v>
      </c>
      <c r="N662" s="19" t="e">
        <f t="shared" ca="1" si="869"/>
        <v>#N/A</v>
      </c>
      <c r="O662" s="19" t="e">
        <f t="shared" ca="1" si="870"/>
        <v>#N/A</v>
      </c>
      <c r="P662" s="72" t="e">
        <f t="shared" ca="1" si="871"/>
        <v>#N/A</v>
      </c>
      <c r="Q662" s="72" t="e">
        <f t="shared" ca="1" si="872"/>
        <v>#N/A</v>
      </c>
      <c r="R662" s="72" t="e">
        <f t="shared" ca="1" si="873"/>
        <v>#N/A</v>
      </c>
      <c r="S662" s="19" t="e">
        <f t="shared" ca="1" si="874"/>
        <v>#N/A</v>
      </c>
      <c r="T662" s="19" t="e">
        <f t="shared" ca="1" si="875"/>
        <v>#N/A</v>
      </c>
      <c r="U662" s="19" t="e">
        <f t="shared" ca="1" si="876"/>
        <v>#N/A</v>
      </c>
      <c r="V662" s="19" t="e">
        <f t="shared" ca="1" si="877"/>
        <v>#N/A</v>
      </c>
      <c r="W662" s="19" t="e">
        <f t="shared" ca="1" si="878"/>
        <v>#N/A</v>
      </c>
      <c r="X662" s="19" t="e">
        <f t="shared" ca="1" si="879"/>
        <v>#N/A</v>
      </c>
      <c r="Y662" s="72" t="e">
        <f t="shared" ca="1" si="880"/>
        <v>#N/A</v>
      </c>
      <c r="Z662" s="72" t="e">
        <f t="shared" ca="1" si="881"/>
        <v>#N/A</v>
      </c>
      <c r="AA662" s="72" t="e">
        <f t="shared" ca="1" si="882"/>
        <v>#N/A</v>
      </c>
      <c r="AB662" s="19" t="e">
        <f t="shared" ca="1" si="883"/>
        <v>#N/A</v>
      </c>
      <c r="AC662" s="19" t="e">
        <f t="shared" ca="1" si="884"/>
        <v>#N/A</v>
      </c>
      <c r="AD662" s="19" t="e">
        <f t="shared" ca="1" si="885"/>
        <v>#N/A</v>
      </c>
      <c r="AE662" s="19" t="e">
        <f t="shared" ca="1" si="886"/>
        <v>#N/A</v>
      </c>
      <c r="AF662" s="19" t="e">
        <f t="shared" ca="1" si="887"/>
        <v>#N/A</v>
      </c>
      <c r="AG662" s="19" t="e">
        <f t="shared" ca="1" si="888"/>
        <v>#N/A</v>
      </c>
      <c r="AH662" s="72" t="e">
        <f t="shared" ca="1" si="889"/>
        <v>#N/A</v>
      </c>
      <c r="AI662" s="72" t="e">
        <f t="shared" ca="1" si="890"/>
        <v>#N/A</v>
      </c>
      <c r="AJ662" s="72" t="e">
        <f t="shared" ca="1" si="891"/>
        <v>#N/A</v>
      </c>
      <c r="AK662" s="19" t="e">
        <f t="shared" ca="1" si="892"/>
        <v>#N/A</v>
      </c>
      <c r="AL662" s="19" t="e">
        <f t="shared" ca="1" si="893"/>
        <v>#N/A</v>
      </c>
      <c r="AM662" s="19" t="e">
        <f t="shared" ca="1" si="894"/>
        <v>#N/A</v>
      </c>
      <c r="AN662" s="19" t="e">
        <f t="shared" ca="1" si="895"/>
        <v>#N/A</v>
      </c>
      <c r="AO662" s="19" t="e">
        <f t="shared" ca="1" si="896"/>
        <v>#N/A</v>
      </c>
      <c r="AP662" s="19" t="e">
        <f t="shared" ca="1" si="897"/>
        <v>#N/A</v>
      </c>
      <c r="AQ662" s="72" t="e">
        <f t="shared" ca="1" si="898"/>
        <v>#N/A</v>
      </c>
      <c r="AR662" s="72" t="e">
        <f t="shared" ca="1" si="899"/>
        <v>#N/A</v>
      </c>
      <c r="AS662" s="72" t="e">
        <f t="shared" ca="1" si="900"/>
        <v>#N/A</v>
      </c>
      <c r="AT662" s="19" t="e">
        <f t="shared" ca="1" si="901"/>
        <v>#N/A</v>
      </c>
      <c r="AU662" s="19" t="e">
        <f t="shared" ca="1" si="902"/>
        <v>#N/A</v>
      </c>
      <c r="AV662" s="19" t="e">
        <f t="shared" ca="1" si="903"/>
        <v>#N/A</v>
      </c>
      <c r="AW662" s="19" t="e">
        <f t="shared" ca="1" si="904"/>
        <v>#N/A</v>
      </c>
      <c r="AX662" s="19" t="e">
        <f t="shared" ca="1" si="905"/>
        <v>#N/A</v>
      </c>
      <c r="AY662" s="19" t="e">
        <f t="shared" ca="1" si="906"/>
        <v>#N/A</v>
      </c>
      <c r="AZ662" s="72" t="e">
        <f t="shared" ca="1" si="907"/>
        <v>#N/A</v>
      </c>
      <c r="BA662" s="72" t="e">
        <f t="shared" ca="1" si="908"/>
        <v>#N/A</v>
      </c>
      <c r="BB662" s="72" t="e">
        <f t="shared" ca="1" si="909"/>
        <v>#N/A</v>
      </c>
      <c r="BC662" s="19" t="e">
        <f t="shared" ca="1" si="910"/>
        <v>#N/A</v>
      </c>
      <c r="BD662" s="19" t="e">
        <f t="shared" ca="1" si="911"/>
        <v>#N/A</v>
      </c>
      <c r="BE662" s="19" t="e">
        <f t="shared" ca="1" si="912"/>
        <v>#N/A</v>
      </c>
      <c r="BF662" s="19" t="e">
        <f t="shared" ca="1" si="913"/>
        <v>#N/A</v>
      </c>
      <c r="BG662" s="19" t="e">
        <f t="shared" ca="1" si="914"/>
        <v>#N/A</v>
      </c>
      <c r="BH662" s="19" t="e">
        <f t="shared" ca="1" si="915"/>
        <v>#N/A</v>
      </c>
      <c r="BI662" s="72" t="e">
        <f t="shared" ca="1" si="916"/>
        <v>#N/A</v>
      </c>
      <c r="BJ662" s="72" t="e">
        <f t="shared" ca="1" si="917"/>
        <v>#N/A</v>
      </c>
      <c r="BK662" s="72" t="e">
        <f t="shared" ca="1" si="918"/>
        <v>#N/A</v>
      </c>
      <c r="BL662" s="72" t="e">
        <f t="shared" ca="1" si="919"/>
        <v>#N/A</v>
      </c>
      <c r="BM662" s="72" t="e">
        <f t="shared" ca="1" si="920"/>
        <v>#N/A</v>
      </c>
      <c r="BN662" s="72" t="e">
        <f t="shared" ca="1" si="921"/>
        <v>#N/A</v>
      </c>
      <c r="BO662" s="72" t="e">
        <f t="shared" ca="1" si="922"/>
        <v>#N/A</v>
      </c>
      <c r="BP662" s="72" t="e">
        <f t="shared" ca="1" si="923"/>
        <v>#N/A</v>
      </c>
      <c r="BQ662" s="72" t="e">
        <f t="shared" ca="1" si="924"/>
        <v>#N/A</v>
      </c>
      <c r="BR662" s="72" t="e">
        <f t="shared" ca="1" si="925"/>
        <v>#N/A</v>
      </c>
      <c r="BS662" s="72" t="e">
        <f t="shared" ca="1" si="926"/>
        <v>#N/A</v>
      </c>
      <c r="BT662" s="72" t="e">
        <f t="shared" ca="1" si="927"/>
        <v>#N/A</v>
      </c>
      <c r="BU662" s="72" t="e">
        <f t="shared" ca="1" si="928"/>
        <v>#N/A</v>
      </c>
      <c r="BV662" s="72" t="e">
        <f t="shared" ca="1" si="929"/>
        <v>#N/A</v>
      </c>
    </row>
    <row r="663" spans="1:74">
      <c r="A663" s="13" t="e">
        <f ca="1">'MGRS to'!AO663</f>
        <v>#N/A</v>
      </c>
      <c r="B663" s="13" t="e">
        <f ca="1">'MGRS to'!AP663</f>
        <v>#N/A</v>
      </c>
      <c r="C663" s="19" t="e">
        <f t="shared" ca="1" si="858"/>
        <v>#N/A</v>
      </c>
      <c r="D663" s="19" t="e">
        <f t="shared" ca="1" si="859"/>
        <v>#N/A</v>
      </c>
      <c r="E663" s="19" t="e">
        <f t="shared" ca="1" si="860"/>
        <v>#N/A</v>
      </c>
      <c r="F663" s="19" t="e">
        <f t="shared" ca="1" si="861"/>
        <v>#N/A</v>
      </c>
      <c r="G663" s="19" t="e">
        <f t="shared" ca="1" si="862"/>
        <v>#N/A</v>
      </c>
      <c r="H663" s="19" t="e">
        <f t="shared" ca="1" si="863"/>
        <v>#N/A</v>
      </c>
      <c r="I663" s="19" t="e">
        <f t="shared" ca="1" si="864"/>
        <v>#N/A</v>
      </c>
      <c r="J663" s="19" t="e">
        <f t="shared" ca="1" si="865"/>
        <v>#N/A</v>
      </c>
      <c r="K663" s="19" t="e">
        <f t="shared" ca="1" si="866"/>
        <v>#N/A</v>
      </c>
      <c r="L663" s="19" t="e">
        <f t="shared" ca="1" si="867"/>
        <v>#N/A</v>
      </c>
      <c r="M663" s="19" t="e">
        <f t="shared" ca="1" si="868"/>
        <v>#N/A</v>
      </c>
      <c r="N663" s="19" t="e">
        <f t="shared" ca="1" si="869"/>
        <v>#N/A</v>
      </c>
      <c r="O663" s="19" t="e">
        <f t="shared" ca="1" si="870"/>
        <v>#N/A</v>
      </c>
      <c r="P663" s="72" t="e">
        <f t="shared" ca="1" si="871"/>
        <v>#N/A</v>
      </c>
      <c r="Q663" s="72" t="e">
        <f t="shared" ca="1" si="872"/>
        <v>#N/A</v>
      </c>
      <c r="R663" s="72" t="e">
        <f t="shared" ca="1" si="873"/>
        <v>#N/A</v>
      </c>
      <c r="S663" s="19" t="e">
        <f t="shared" ca="1" si="874"/>
        <v>#N/A</v>
      </c>
      <c r="T663" s="19" t="e">
        <f t="shared" ca="1" si="875"/>
        <v>#N/A</v>
      </c>
      <c r="U663" s="19" t="e">
        <f t="shared" ca="1" si="876"/>
        <v>#N/A</v>
      </c>
      <c r="V663" s="19" t="e">
        <f t="shared" ca="1" si="877"/>
        <v>#N/A</v>
      </c>
      <c r="W663" s="19" t="e">
        <f t="shared" ca="1" si="878"/>
        <v>#N/A</v>
      </c>
      <c r="X663" s="19" t="e">
        <f t="shared" ca="1" si="879"/>
        <v>#N/A</v>
      </c>
      <c r="Y663" s="72" t="e">
        <f t="shared" ca="1" si="880"/>
        <v>#N/A</v>
      </c>
      <c r="Z663" s="72" t="e">
        <f t="shared" ca="1" si="881"/>
        <v>#N/A</v>
      </c>
      <c r="AA663" s="72" t="e">
        <f t="shared" ca="1" si="882"/>
        <v>#N/A</v>
      </c>
      <c r="AB663" s="19" t="e">
        <f t="shared" ca="1" si="883"/>
        <v>#N/A</v>
      </c>
      <c r="AC663" s="19" t="e">
        <f t="shared" ca="1" si="884"/>
        <v>#N/A</v>
      </c>
      <c r="AD663" s="19" t="e">
        <f t="shared" ca="1" si="885"/>
        <v>#N/A</v>
      </c>
      <c r="AE663" s="19" t="e">
        <f t="shared" ca="1" si="886"/>
        <v>#N/A</v>
      </c>
      <c r="AF663" s="19" t="e">
        <f t="shared" ca="1" si="887"/>
        <v>#N/A</v>
      </c>
      <c r="AG663" s="19" t="e">
        <f t="shared" ca="1" si="888"/>
        <v>#N/A</v>
      </c>
      <c r="AH663" s="72" t="e">
        <f t="shared" ca="1" si="889"/>
        <v>#N/A</v>
      </c>
      <c r="AI663" s="72" t="e">
        <f t="shared" ca="1" si="890"/>
        <v>#N/A</v>
      </c>
      <c r="AJ663" s="72" t="e">
        <f t="shared" ca="1" si="891"/>
        <v>#N/A</v>
      </c>
      <c r="AK663" s="19" t="e">
        <f t="shared" ca="1" si="892"/>
        <v>#N/A</v>
      </c>
      <c r="AL663" s="19" t="e">
        <f t="shared" ca="1" si="893"/>
        <v>#N/A</v>
      </c>
      <c r="AM663" s="19" t="e">
        <f t="shared" ca="1" si="894"/>
        <v>#N/A</v>
      </c>
      <c r="AN663" s="19" t="e">
        <f t="shared" ca="1" si="895"/>
        <v>#N/A</v>
      </c>
      <c r="AO663" s="19" t="e">
        <f t="shared" ca="1" si="896"/>
        <v>#N/A</v>
      </c>
      <c r="AP663" s="19" t="e">
        <f t="shared" ca="1" si="897"/>
        <v>#N/A</v>
      </c>
      <c r="AQ663" s="72" t="e">
        <f t="shared" ca="1" si="898"/>
        <v>#N/A</v>
      </c>
      <c r="AR663" s="72" t="e">
        <f t="shared" ca="1" si="899"/>
        <v>#N/A</v>
      </c>
      <c r="AS663" s="72" t="e">
        <f t="shared" ca="1" si="900"/>
        <v>#N/A</v>
      </c>
      <c r="AT663" s="19" t="e">
        <f t="shared" ca="1" si="901"/>
        <v>#N/A</v>
      </c>
      <c r="AU663" s="19" t="e">
        <f t="shared" ca="1" si="902"/>
        <v>#N/A</v>
      </c>
      <c r="AV663" s="19" t="e">
        <f t="shared" ca="1" si="903"/>
        <v>#N/A</v>
      </c>
      <c r="AW663" s="19" t="e">
        <f t="shared" ca="1" si="904"/>
        <v>#N/A</v>
      </c>
      <c r="AX663" s="19" t="e">
        <f t="shared" ca="1" si="905"/>
        <v>#N/A</v>
      </c>
      <c r="AY663" s="19" t="e">
        <f t="shared" ca="1" si="906"/>
        <v>#N/A</v>
      </c>
      <c r="AZ663" s="72" t="e">
        <f t="shared" ca="1" si="907"/>
        <v>#N/A</v>
      </c>
      <c r="BA663" s="72" t="e">
        <f t="shared" ca="1" si="908"/>
        <v>#N/A</v>
      </c>
      <c r="BB663" s="72" t="e">
        <f t="shared" ca="1" si="909"/>
        <v>#N/A</v>
      </c>
      <c r="BC663" s="19" t="e">
        <f t="shared" ca="1" si="910"/>
        <v>#N/A</v>
      </c>
      <c r="BD663" s="19" t="e">
        <f t="shared" ca="1" si="911"/>
        <v>#N/A</v>
      </c>
      <c r="BE663" s="19" t="e">
        <f t="shared" ca="1" si="912"/>
        <v>#N/A</v>
      </c>
      <c r="BF663" s="19" t="e">
        <f t="shared" ca="1" si="913"/>
        <v>#N/A</v>
      </c>
      <c r="BG663" s="19" t="e">
        <f t="shared" ca="1" si="914"/>
        <v>#N/A</v>
      </c>
      <c r="BH663" s="19" t="e">
        <f t="shared" ca="1" si="915"/>
        <v>#N/A</v>
      </c>
      <c r="BI663" s="72" t="e">
        <f t="shared" ca="1" si="916"/>
        <v>#N/A</v>
      </c>
      <c r="BJ663" s="72" t="e">
        <f t="shared" ca="1" si="917"/>
        <v>#N/A</v>
      </c>
      <c r="BK663" s="72" t="e">
        <f t="shared" ca="1" si="918"/>
        <v>#N/A</v>
      </c>
      <c r="BL663" s="72" t="e">
        <f t="shared" ca="1" si="919"/>
        <v>#N/A</v>
      </c>
      <c r="BM663" s="72" t="e">
        <f t="shared" ca="1" si="920"/>
        <v>#N/A</v>
      </c>
      <c r="BN663" s="72" t="e">
        <f t="shared" ca="1" si="921"/>
        <v>#N/A</v>
      </c>
      <c r="BO663" s="72" t="e">
        <f t="shared" ca="1" si="922"/>
        <v>#N/A</v>
      </c>
      <c r="BP663" s="72" t="e">
        <f t="shared" ca="1" si="923"/>
        <v>#N/A</v>
      </c>
      <c r="BQ663" s="72" t="e">
        <f t="shared" ca="1" si="924"/>
        <v>#N/A</v>
      </c>
      <c r="BR663" s="72" t="e">
        <f t="shared" ca="1" si="925"/>
        <v>#N/A</v>
      </c>
      <c r="BS663" s="72" t="e">
        <f t="shared" ca="1" si="926"/>
        <v>#N/A</v>
      </c>
      <c r="BT663" s="72" t="e">
        <f t="shared" ca="1" si="927"/>
        <v>#N/A</v>
      </c>
      <c r="BU663" s="72" t="e">
        <f t="shared" ca="1" si="928"/>
        <v>#N/A</v>
      </c>
      <c r="BV663" s="72" t="e">
        <f t="shared" ca="1" si="929"/>
        <v>#N/A</v>
      </c>
    </row>
    <row r="664" spans="1:74">
      <c r="A664" s="13" t="e">
        <f ca="1">'MGRS to'!AO664</f>
        <v>#N/A</v>
      </c>
      <c r="B664" s="13" t="e">
        <f ca="1">'MGRS to'!AP664</f>
        <v>#N/A</v>
      </c>
      <c r="C664" s="19" t="e">
        <f t="shared" ca="1" si="858"/>
        <v>#N/A</v>
      </c>
      <c r="D664" s="19" t="e">
        <f t="shared" ca="1" si="859"/>
        <v>#N/A</v>
      </c>
      <c r="E664" s="19" t="e">
        <f t="shared" ca="1" si="860"/>
        <v>#N/A</v>
      </c>
      <c r="F664" s="19" t="e">
        <f t="shared" ca="1" si="861"/>
        <v>#N/A</v>
      </c>
      <c r="G664" s="19" t="e">
        <f t="shared" ca="1" si="862"/>
        <v>#N/A</v>
      </c>
      <c r="H664" s="19" t="e">
        <f t="shared" ca="1" si="863"/>
        <v>#N/A</v>
      </c>
      <c r="I664" s="19" t="e">
        <f t="shared" ca="1" si="864"/>
        <v>#N/A</v>
      </c>
      <c r="J664" s="19" t="e">
        <f t="shared" ca="1" si="865"/>
        <v>#N/A</v>
      </c>
      <c r="K664" s="19" t="e">
        <f t="shared" ca="1" si="866"/>
        <v>#N/A</v>
      </c>
      <c r="L664" s="19" t="e">
        <f t="shared" ca="1" si="867"/>
        <v>#N/A</v>
      </c>
      <c r="M664" s="19" t="e">
        <f t="shared" ca="1" si="868"/>
        <v>#N/A</v>
      </c>
      <c r="N664" s="19" t="e">
        <f t="shared" ca="1" si="869"/>
        <v>#N/A</v>
      </c>
      <c r="O664" s="19" t="e">
        <f t="shared" ca="1" si="870"/>
        <v>#N/A</v>
      </c>
      <c r="P664" s="72" t="e">
        <f t="shared" ca="1" si="871"/>
        <v>#N/A</v>
      </c>
      <c r="Q664" s="72" t="e">
        <f t="shared" ca="1" si="872"/>
        <v>#N/A</v>
      </c>
      <c r="R664" s="72" t="e">
        <f t="shared" ca="1" si="873"/>
        <v>#N/A</v>
      </c>
      <c r="S664" s="19" t="e">
        <f t="shared" ca="1" si="874"/>
        <v>#N/A</v>
      </c>
      <c r="T664" s="19" t="e">
        <f t="shared" ca="1" si="875"/>
        <v>#N/A</v>
      </c>
      <c r="U664" s="19" t="e">
        <f t="shared" ca="1" si="876"/>
        <v>#N/A</v>
      </c>
      <c r="V664" s="19" t="e">
        <f t="shared" ca="1" si="877"/>
        <v>#N/A</v>
      </c>
      <c r="W664" s="19" t="e">
        <f t="shared" ca="1" si="878"/>
        <v>#N/A</v>
      </c>
      <c r="X664" s="19" t="e">
        <f t="shared" ca="1" si="879"/>
        <v>#N/A</v>
      </c>
      <c r="Y664" s="72" t="e">
        <f t="shared" ca="1" si="880"/>
        <v>#N/A</v>
      </c>
      <c r="Z664" s="72" t="e">
        <f t="shared" ca="1" si="881"/>
        <v>#N/A</v>
      </c>
      <c r="AA664" s="72" t="e">
        <f t="shared" ca="1" si="882"/>
        <v>#N/A</v>
      </c>
      <c r="AB664" s="19" t="e">
        <f t="shared" ca="1" si="883"/>
        <v>#N/A</v>
      </c>
      <c r="AC664" s="19" t="e">
        <f t="shared" ca="1" si="884"/>
        <v>#N/A</v>
      </c>
      <c r="AD664" s="19" t="e">
        <f t="shared" ca="1" si="885"/>
        <v>#N/A</v>
      </c>
      <c r="AE664" s="19" t="e">
        <f t="shared" ca="1" si="886"/>
        <v>#N/A</v>
      </c>
      <c r="AF664" s="19" t="e">
        <f t="shared" ca="1" si="887"/>
        <v>#N/A</v>
      </c>
      <c r="AG664" s="19" t="e">
        <f t="shared" ca="1" si="888"/>
        <v>#N/A</v>
      </c>
      <c r="AH664" s="72" t="e">
        <f t="shared" ca="1" si="889"/>
        <v>#N/A</v>
      </c>
      <c r="AI664" s="72" t="e">
        <f t="shared" ca="1" si="890"/>
        <v>#N/A</v>
      </c>
      <c r="AJ664" s="72" t="e">
        <f t="shared" ca="1" si="891"/>
        <v>#N/A</v>
      </c>
      <c r="AK664" s="19" t="e">
        <f t="shared" ca="1" si="892"/>
        <v>#N/A</v>
      </c>
      <c r="AL664" s="19" t="e">
        <f t="shared" ca="1" si="893"/>
        <v>#N/A</v>
      </c>
      <c r="AM664" s="19" t="e">
        <f t="shared" ca="1" si="894"/>
        <v>#N/A</v>
      </c>
      <c r="AN664" s="19" t="e">
        <f t="shared" ca="1" si="895"/>
        <v>#N/A</v>
      </c>
      <c r="AO664" s="19" t="e">
        <f t="shared" ca="1" si="896"/>
        <v>#N/A</v>
      </c>
      <c r="AP664" s="19" t="e">
        <f t="shared" ca="1" si="897"/>
        <v>#N/A</v>
      </c>
      <c r="AQ664" s="72" t="e">
        <f t="shared" ca="1" si="898"/>
        <v>#N/A</v>
      </c>
      <c r="AR664" s="72" t="e">
        <f t="shared" ca="1" si="899"/>
        <v>#N/A</v>
      </c>
      <c r="AS664" s="72" t="e">
        <f t="shared" ca="1" si="900"/>
        <v>#N/A</v>
      </c>
      <c r="AT664" s="19" t="e">
        <f t="shared" ca="1" si="901"/>
        <v>#N/A</v>
      </c>
      <c r="AU664" s="19" t="e">
        <f t="shared" ca="1" si="902"/>
        <v>#N/A</v>
      </c>
      <c r="AV664" s="19" t="e">
        <f t="shared" ca="1" si="903"/>
        <v>#N/A</v>
      </c>
      <c r="AW664" s="19" t="e">
        <f t="shared" ca="1" si="904"/>
        <v>#N/A</v>
      </c>
      <c r="AX664" s="19" t="e">
        <f t="shared" ca="1" si="905"/>
        <v>#N/A</v>
      </c>
      <c r="AY664" s="19" t="e">
        <f t="shared" ca="1" si="906"/>
        <v>#N/A</v>
      </c>
      <c r="AZ664" s="72" t="e">
        <f t="shared" ca="1" si="907"/>
        <v>#N/A</v>
      </c>
      <c r="BA664" s="72" t="e">
        <f t="shared" ca="1" si="908"/>
        <v>#N/A</v>
      </c>
      <c r="BB664" s="72" t="e">
        <f t="shared" ca="1" si="909"/>
        <v>#N/A</v>
      </c>
      <c r="BC664" s="19" t="e">
        <f t="shared" ca="1" si="910"/>
        <v>#N/A</v>
      </c>
      <c r="BD664" s="19" t="e">
        <f t="shared" ca="1" si="911"/>
        <v>#N/A</v>
      </c>
      <c r="BE664" s="19" t="e">
        <f t="shared" ca="1" si="912"/>
        <v>#N/A</v>
      </c>
      <c r="BF664" s="19" t="e">
        <f t="shared" ca="1" si="913"/>
        <v>#N/A</v>
      </c>
      <c r="BG664" s="19" t="e">
        <f t="shared" ca="1" si="914"/>
        <v>#N/A</v>
      </c>
      <c r="BH664" s="19" t="e">
        <f t="shared" ca="1" si="915"/>
        <v>#N/A</v>
      </c>
      <c r="BI664" s="72" t="e">
        <f t="shared" ca="1" si="916"/>
        <v>#N/A</v>
      </c>
      <c r="BJ664" s="72" t="e">
        <f t="shared" ca="1" si="917"/>
        <v>#N/A</v>
      </c>
      <c r="BK664" s="72" t="e">
        <f t="shared" ca="1" si="918"/>
        <v>#N/A</v>
      </c>
      <c r="BL664" s="72" t="e">
        <f t="shared" ca="1" si="919"/>
        <v>#N/A</v>
      </c>
      <c r="BM664" s="72" t="e">
        <f t="shared" ca="1" si="920"/>
        <v>#N/A</v>
      </c>
      <c r="BN664" s="72" t="e">
        <f t="shared" ca="1" si="921"/>
        <v>#N/A</v>
      </c>
      <c r="BO664" s="72" t="e">
        <f t="shared" ca="1" si="922"/>
        <v>#N/A</v>
      </c>
      <c r="BP664" s="72" t="e">
        <f t="shared" ca="1" si="923"/>
        <v>#N/A</v>
      </c>
      <c r="BQ664" s="72" t="e">
        <f t="shared" ca="1" si="924"/>
        <v>#N/A</v>
      </c>
      <c r="BR664" s="72" t="e">
        <f t="shared" ca="1" si="925"/>
        <v>#N/A</v>
      </c>
      <c r="BS664" s="72" t="e">
        <f t="shared" ca="1" si="926"/>
        <v>#N/A</v>
      </c>
      <c r="BT664" s="72" t="e">
        <f t="shared" ca="1" si="927"/>
        <v>#N/A</v>
      </c>
      <c r="BU664" s="72" t="e">
        <f t="shared" ca="1" si="928"/>
        <v>#N/A</v>
      </c>
      <c r="BV664" s="72" t="e">
        <f t="shared" ca="1" si="929"/>
        <v>#N/A</v>
      </c>
    </row>
    <row r="665" spans="1:74">
      <c r="A665" s="13" t="e">
        <f ca="1">'MGRS to'!AO665</f>
        <v>#N/A</v>
      </c>
      <c r="B665" s="13" t="e">
        <f ca="1">'MGRS to'!AP665</f>
        <v>#N/A</v>
      </c>
      <c r="C665" s="19" t="e">
        <f t="shared" ca="1" si="858"/>
        <v>#N/A</v>
      </c>
      <c r="D665" s="19" t="e">
        <f t="shared" ca="1" si="859"/>
        <v>#N/A</v>
      </c>
      <c r="E665" s="19" t="e">
        <f t="shared" ca="1" si="860"/>
        <v>#N/A</v>
      </c>
      <c r="F665" s="19" t="e">
        <f t="shared" ca="1" si="861"/>
        <v>#N/A</v>
      </c>
      <c r="G665" s="19" t="e">
        <f t="shared" ca="1" si="862"/>
        <v>#N/A</v>
      </c>
      <c r="H665" s="19" t="e">
        <f t="shared" ca="1" si="863"/>
        <v>#N/A</v>
      </c>
      <c r="I665" s="19" t="e">
        <f t="shared" ca="1" si="864"/>
        <v>#N/A</v>
      </c>
      <c r="J665" s="19" t="e">
        <f t="shared" ca="1" si="865"/>
        <v>#N/A</v>
      </c>
      <c r="K665" s="19" t="e">
        <f t="shared" ca="1" si="866"/>
        <v>#N/A</v>
      </c>
      <c r="L665" s="19" t="e">
        <f t="shared" ca="1" si="867"/>
        <v>#N/A</v>
      </c>
      <c r="M665" s="19" t="e">
        <f t="shared" ca="1" si="868"/>
        <v>#N/A</v>
      </c>
      <c r="N665" s="19" t="e">
        <f t="shared" ca="1" si="869"/>
        <v>#N/A</v>
      </c>
      <c r="O665" s="19" t="e">
        <f t="shared" ca="1" si="870"/>
        <v>#N/A</v>
      </c>
      <c r="P665" s="72" t="e">
        <f t="shared" ca="1" si="871"/>
        <v>#N/A</v>
      </c>
      <c r="Q665" s="72" t="e">
        <f t="shared" ca="1" si="872"/>
        <v>#N/A</v>
      </c>
      <c r="R665" s="72" t="e">
        <f t="shared" ca="1" si="873"/>
        <v>#N/A</v>
      </c>
      <c r="S665" s="19" t="e">
        <f t="shared" ca="1" si="874"/>
        <v>#N/A</v>
      </c>
      <c r="T665" s="19" t="e">
        <f t="shared" ca="1" si="875"/>
        <v>#N/A</v>
      </c>
      <c r="U665" s="19" t="e">
        <f t="shared" ca="1" si="876"/>
        <v>#N/A</v>
      </c>
      <c r="V665" s="19" t="e">
        <f t="shared" ca="1" si="877"/>
        <v>#N/A</v>
      </c>
      <c r="W665" s="19" t="e">
        <f t="shared" ca="1" si="878"/>
        <v>#N/A</v>
      </c>
      <c r="X665" s="19" t="e">
        <f t="shared" ca="1" si="879"/>
        <v>#N/A</v>
      </c>
      <c r="Y665" s="72" t="e">
        <f t="shared" ca="1" si="880"/>
        <v>#N/A</v>
      </c>
      <c r="Z665" s="72" t="e">
        <f t="shared" ca="1" si="881"/>
        <v>#N/A</v>
      </c>
      <c r="AA665" s="72" t="e">
        <f t="shared" ca="1" si="882"/>
        <v>#N/A</v>
      </c>
      <c r="AB665" s="19" t="e">
        <f t="shared" ca="1" si="883"/>
        <v>#N/A</v>
      </c>
      <c r="AC665" s="19" t="e">
        <f t="shared" ca="1" si="884"/>
        <v>#N/A</v>
      </c>
      <c r="AD665" s="19" t="e">
        <f t="shared" ca="1" si="885"/>
        <v>#N/A</v>
      </c>
      <c r="AE665" s="19" t="e">
        <f t="shared" ca="1" si="886"/>
        <v>#N/A</v>
      </c>
      <c r="AF665" s="19" t="e">
        <f t="shared" ca="1" si="887"/>
        <v>#N/A</v>
      </c>
      <c r="AG665" s="19" t="e">
        <f t="shared" ca="1" si="888"/>
        <v>#N/A</v>
      </c>
      <c r="AH665" s="72" t="e">
        <f t="shared" ca="1" si="889"/>
        <v>#N/A</v>
      </c>
      <c r="AI665" s="72" t="e">
        <f t="shared" ca="1" si="890"/>
        <v>#N/A</v>
      </c>
      <c r="AJ665" s="72" t="e">
        <f t="shared" ca="1" si="891"/>
        <v>#N/A</v>
      </c>
      <c r="AK665" s="19" t="e">
        <f t="shared" ca="1" si="892"/>
        <v>#N/A</v>
      </c>
      <c r="AL665" s="19" t="e">
        <f t="shared" ca="1" si="893"/>
        <v>#N/A</v>
      </c>
      <c r="AM665" s="19" t="e">
        <f t="shared" ca="1" si="894"/>
        <v>#N/A</v>
      </c>
      <c r="AN665" s="19" t="e">
        <f t="shared" ca="1" si="895"/>
        <v>#N/A</v>
      </c>
      <c r="AO665" s="19" t="e">
        <f t="shared" ca="1" si="896"/>
        <v>#N/A</v>
      </c>
      <c r="AP665" s="19" t="e">
        <f t="shared" ca="1" si="897"/>
        <v>#N/A</v>
      </c>
      <c r="AQ665" s="72" t="e">
        <f t="shared" ca="1" si="898"/>
        <v>#N/A</v>
      </c>
      <c r="AR665" s="72" t="e">
        <f t="shared" ca="1" si="899"/>
        <v>#N/A</v>
      </c>
      <c r="AS665" s="72" t="e">
        <f t="shared" ca="1" si="900"/>
        <v>#N/A</v>
      </c>
      <c r="AT665" s="19" t="e">
        <f t="shared" ca="1" si="901"/>
        <v>#N/A</v>
      </c>
      <c r="AU665" s="19" t="e">
        <f t="shared" ca="1" si="902"/>
        <v>#N/A</v>
      </c>
      <c r="AV665" s="19" t="e">
        <f t="shared" ca="1" si="903"/>
        <v>#N/A</v>
      </c>
      <c r="AW665" s="19" t="e">
        <f t="shared" ca="1" si="904"/>
        <v>#N/A</v>
      </c>
      <c r="AX665" s="19" t="e">
        <f t="shared" ca="1" si="905"/>
        <v>#N/A</v>
      </c>
      <c r="AY665" s="19" t="e">
        <f t="shared" ca="1" si="906"/>
        <v>#N/A</v>
      </c>
      <c r="AZ665" s="72" t="e">
        <f t="shared" ca="1" si="907"/>
        <v>#N/A</v>
      </c>
      <c r="BA665" s="72" t="e">
        <f t="shared" ca="1" si="908"/>
        <v>#N/A</v>
      </c>
      <c r="BB665" s="72" t="e">
        <f t="shared" ca="1" si="909"/>
        <v>#N/A</v>
      </c>
      <c r="BC665" s="19" t="e">
        <f t="shared" ca="1" si="910"/>
        <v>#N/A</v>
      </c>
      <c r="BD665" s="19" t="e">
        <f t="shared" ca="1" si="911"/>
        <v>#N/A</v>
      </c>
      <c r="BE665" s="19" t="e">
        <f t="shared" ca="1" si="912"/>
        <v>#N/A</v>
      </c>
      <c r="BF665" s="19" t="e">
        <f t="shared" ca="1" si="913"/>
        <v>#N/A</v>
      </c>
      <c r="BG665" s="19" t="e">
        <f t="shared" ca="1" si="914"/>
        <v>#N/A</v>
      </c>
      <c r="BH665" s="19" t="e">
        <f t="shared" ca="1" si="915"/>
        <v>#N/A</v>
      </c>
      <c r="BI665" s="72" t="e">
        <f t="shared" ca="1" si="916"/>
        <v>#N/A</v>
      </c>
      <c r="BJ665" s="72" t="e">
        <f t="shared" ca="1" si="917"/>
        <v>#N/A</v>
      </c>
      <c r="BK665" s="72" t="e">
        <f t="shared" ca="1" si="918"/>
        <v>#N/A</v>
      </c>
      <c r="BL665" s="72" t="e">
        <f t="shared" ca="1" si="919"/>
        <v>#N/A</v>
      </c>
      <c r="BM665" s="72" t="e">
        <f t="shared" ca="1" si="920"/>
        <v>#N/A</v>
      </c>
      <c r="BN665" s="72" t="e">
        <f t="shared" ca="1" si="921"/>
        <v>#N/A</v>
      </c>
      <c r="BO665" s="72" t="e">
        <f t="shared" ca="1" si="922"/>
        <v>#N/A</v>
      </c>
      <c r="BP665" s="72" t="e">
        <f t="shared" ca="1" si="923"/>
        <v>#N/A</v>
      </c>
      <c r="BQ665" s="72" t="e">
        <f t="shared" ca="1" si="924"/>
        <v>#N/A</v>
      </c>
      <c r="BR665" s="72" t="e">
        <f t="shared" ca="1" si="925"/>
        <v>#N/A</v>
      </c>
      <c r="BS665" s="72" t="e">
        <f t="shared" ca="1" si="926"/>
        <v>#N/A</v>
      </c>
      <c r="BT665" s="72" t="e">
        <f t="shared" ca="1" si="927"/>
        <v>#N/A</v>
      </c>
      <c r="BU665" s="72" t="e">
        <f t="shared" ca="1" si="928"/>
        <v>#N/A</v>
      </c>
      <c r="BV665" s="72" t="e">
        <f t="shared" ca="1" si="929"/>
        <v>#N/A</v>
      </c>
    </row>
    <row r="666" spans="1:74">
      <c r="A666" s="13" t="e">
        <f ca="1">'MGRS to'!AO666</f>
        <v>#N/A</v>
      </c>
      <c r="B666" s="13" t="e">
        <f ca="1">'MGRS to'!AP666</f>
        <v>#N/A</v>
      </c>
      <c r="C666" s="19" t="e">
        <f t="shared" ca="1" si="858"/>
        <v>#N/A</v>
      </c>
      <c r="D666" s="19" t="e">
        <f t="shared" ca="1" si="859"/>
        <v>#N/A</v>
      </c>
      <c r="E666" s="19" t="e">
        <f t="shared" ca="1" si="860"/>
        <v>#N/A</v>
      </c>
      <c r="F666" s="19" t="e">
        <f t="shared" ca="1" si="861"/>
        <v>#N/A</v>
      </c>
      <c r="G666" s="19" t="e">
        <f t="shared" ca="1" si="862"/>
        <v>#N/A</v>
      </c>
      <c r="H666" s="19" t="e">
        <f t="shared" ca="1" si="863"/>
        <v>#N/A</v>
      </c>
      <c r="I666" s="19" t="e">
        <f t="shared" ca="1" si="864"/>
        <v>#N/A</v>
      </c>
      <c r="J666" s="19" t="e">
        <f t="shared" ca="1" si="865"/>
        <v>#N/A</v>
      </c>
      <c r="K666" s="19" t="e">
        <f t="shared" ca="1" si="866"/>
        <v>#N/A</v>
      </c>
      <c r="L666" s="19" t="e">
        <f t="shared" ca="1" si="867"/>
        <v>#N/A</v>
      </c>
      <c r="M666" s="19" t="e">
        <f t="shared" ca="1" si="868"/>
        <v>#N/A</v>
      </c>
      <c r="N666" s="19" t="e">
        <f t="shared" ca="1" si="869"/>
        <v>#N/A</v>
      </c>
      <c r="O666" s="19" t="e">
        <f t="shared" ca="1" si="870"/>
        <v>#N/A</v>
      </c>
      <c r="P666" s="72" t="e">
        <f t="shared" ca="1" si="871"/>
        <v>#N/A</v>
      </c>
      <c r="Q666" s="72" t="e">
        <f t="shared" ca="1" si="872"/>
        <v>#N/A</v>
      </c>
      <c r="R666" s="72" t="e">
        <f t="shared" ca="1" si="873"/>
        <v>#N/A</v>
      </c>
      <c r="S666" s="19" t="e">
        <f t="shared" ca="1" si="874"/>
        <v>#N/A</v>
      </c>
      <c r="T666" s="19" t="e">
        <f t="shared" ca="1" si="875"/>
        <v>#N/A</v>
      </c>
      <c r="U666" s="19" t="e">
        <f t="shared" ca="1" si="876"/>
        <v>#N/A</v>
      </c>
      <c r="V666" s="19" t="e">
        <f t="shared" ca="1" si="877"/>
        <v>#N/A</v>
      </c>
      <c r="W666" s="19" t="e">
        <f t="shared" ca="1" si="878"/>
        <v>#N/A</v>
      </c>
      <c r="X666" s="19" t="e">
        <f t="shared" ca="1" si="879"/>
        <v>#N/A</v>
      </c>
      <c r="Y666" s="72" t="e">
        <f t="shared" ca="1" si="880"/>
        <v>#N/A</v>
      </c>
      <c r="Z666" s="72" t="e">
        <f t="shared" ca="1" si="881"/>
        <v>#N/A</v>
      </c>
      <c r="AA666" s="72" t="e">
        <f t="shared" ca="1" si="882"/>
        <v>#N/A</v>
      </c>
      <c r="AB666" s="19" t="e">
        <f t="shared" ca="1" si="883"/>
        <v>#N/A</v>
      </c>
      <c r="AC666" s="19" t="e">
        <f t="shared" ca="1" si="884"/>
        <v>#N/A</v>
      </c>
      <c r="AD666" s="19" t="e">
        <f t="shared" ca="1" si="885"/>
        <v>#N/A</v>
      </c>
      <c r="AE666" s="19" t="e">
        <f t="shared" ca="1" si="886"/>
        <v>#N/A</v>
      </c>
      <c r="AF666" s="19" t="e">
        <f t="shared" ca="1" si="887"/>
        <v>#N/A</v>
      </c>
      <c r="AG666" s="19" t="e">
        <f t="shared" ca="1" si="888"/>
        <v>#N/A</v>
      </c>
      <c r="AH666" s="72" t="e">
        <f t="shared" ca="1" si="889"/>
        <v>#N/A</v>
      </c>
      <c r="AI666" s="72" t="e">
        <f t="shared" ca="1" si="890"/>
        <v>#N/A</v>
      </c>
      <c r="AJ666" s="72" t="e">
        <f t="shared" ca="1" si="891"/>
        <v>#N/A</v>
      </c>
      <c r="AK666" s="19" t="e">
        <f t="shared" ca="1" si="892"/>
        <v>#N/A</v>
      </c>
      <c r="AL666" s="19" t="e">
        <f t="shared" ca="1" si="893"/>
        <v>#N/A</v>
      </c>
      <c r="AM666" s="19" t="e">
        <f t="shared" ca="1" si="894"/>
        <v>#N/A</v>
      </c>
      <c r="AN666" s="19" t="e">
        <f t="shared" ca="1" si="895"/>
        <v>#N/A</v>
      </c>
      <c r="AO666" s="19" t="e">
        <f t="shared" ca="1" si="896"/>
        <v>#N/A</v>
      </c>
      <c r="AP666" s="19" t="e">
        <f t="shared" ca="1" si="897"/>
        <v>#N/A</v>
      </c>
      <c r="AQ666" s="72" t="e">
        <f t="shared" ca="1" si="898"/>
        <v>#N/A</v>
      </c>
      <c r="AR666" s="72" t="e">
        <f t="shared" ca="1" si="899"/>
        <v>#N/A</v>
      </c>
      <c r="AS666" s="72" t="e">
        <f t="shared" ca="1" si="900"/>
        <v>#N/A</v>
      </c>
      <c r="AT666" s="19" t="e">
        <f t="shared" ca="1" si="901"/>
        <v>#N/A</v>
      </c>
      <c r="AU666" s="19" t="e">
        <f t="shared" ca="1" si="902"/>
        <v>#N/A</v>
      </c>
      <c r="AV666" s="19" t="e">
        <f t="shared" ca="1" si="903"/>
        <v>#N/A</v>
      </c>
      <c r="AW666" s="19" t="e">
        <f t="shared" ca="1" si="904"/>
        <v>#N/A</v>
      </c>
      <c r="AX666" s="19" t="e">
        <f t="shared" ca="1" si="905"/>
        <v>#N/A</v>
      </c>
      <c r="AY666" s="19" t="e">
        <f t="shared" ca="1" si="906"/>
        <v>#N/A</v>
      </c>
      <c r="AZ666" s="72" t="e">
        <f t="shared" ca="1" si="907"/>
        <v>#N/A</v>
      </c>
      <c r="BA666" s="72" t="e">
        <f t="shared" ca="1" si="908"/>
        <v>#N/A</v>
      </c>
      <c r="BB666" s="72" t="e">
        <f t="shared" ca="1" si="909"/>
        <v>#N/A</v>
      </c>
      <c r="BC666" s="19" t="e">
        <f t="shared" ca="1" si="910"/>
        <v>#N/A</v>
      </c>
      <c r="BD666" s="19" t="e">
        <f t="shared" ca="1" si="911"/>
        <v>#N/A</v>
      </c>
      <c r="BE666" s="19" t="e">
        <f t="shared" ca="1" si="912"/>
        <v>#N/A</v>
      </c>
      <c r="BF666" s="19" t="e">
        <f t="shared" ca="1" si="913"/>
        <v>#N/A</v>
      </c>
      <c r="BG666" s="19" t="e">
        <f t="shared" ca="1" si="914"/>
        <v>#N/A</v>
      </c>
      <c r="BH666" s="19" t="e">
        <f t="shared" ca="1" si="915"/>
        <v>#N/A</v>
      </c>
      <c r="BI666" s="72" t="e">
        <f t="shared" ca="1" si="916"/>
        <v>#N/A</v>
      </c>
      <c r="BJ666" s="72" t="e">
        <f t="shared" ca="1" si="917"/>
        <v>#N/A</v>
      </c>
      <c r="BK666" s="72" t="e">
        <f t="shared" ca="1" si="918"/>
        <v>#N/A</v>
      </c>
      <c r="BL666" s="72" t="e">
        <f t="shared" ca="1" si="919"/>
        <v>#N/A</v>
      </c>
      <c r="BM666" s="72" t="e">
        <f t="shared" ca="1" si="920"/>
        <v>#N/A</v>
      </c>
      <c r="BN666" s="72" t="e">
        <f t="shared" ca="1" si="921"/>
        <v>#N/A</v>
      </c>
      <c r="BO666" s="72" t="e">
        <f t="shared" ca="1" si="922"/>
        <v>#N/A</v>
      </c>
      <c r="BP666" s="72" t="e">
        <f t="shared" ca="1" si="923"/>
        <v>#N/A</v>
      </c>
      <c r="BQ666" s="72" t="e">
        <f t="shared" ca="1" si="924"/>
        <v>#N/A</v>
      </c>
      <c r="BR666" s="72" t="e">
        <f t="shared" ca="1" si="925"/>
        <v>#N/A</v>
      </c>
      <c r="BS666" s="72" t="e">
        <f t="shared" ca="1" si="926"/>
        <v>#N/A</v>
      </c>
      <c r="BT666" s="72" t="e">
        <f t="shared" ca="1" si="927"/>
        <v>#N/A</v>
      </c>
      <c r="BU666" s="72" t="e">
        <f t="shared" ca="1" si="928"/>
        <v>#N/A</v>
      </c>
      <c r="BV666" s="72" t="e">
        <f t="shared" ca="1" si="929"/>
        <v>#N/A</v>
      </c>
    </row>
    <row r="667" spans="1:74">
      <c r="A667" s="13" t="e">
        <f ca="1">'MGRS to'!AO667</f>
        <v>#N/A</v>
      </c>
      <c r="B667" s="13" t="e">
        <f ca="1">'MGRS to'!AP667</f>
        <v>#N/A</v>
      </c>
      <c r="C667" s="19" t="e">
        <f t="shared" ca="1" si="858"/>
        <v>#N/A</v>
      </c>
      <c r="D667" s="19" t="e">
        <f t="shared" ca="1" si="859"/>
        <v>#N/A</v>
      </c>
      <c r="E667" s="19" t="e">
        <f t="shared" ca="1" si="860"/>
        <v>#N/A</v>
      </c>
      <c r="F667" s="19" t="e">
        <f t="shared" ca="1" si="861"/>
        <v>#N/A</v>
      </c>
      <c r="G667" s="19" t="e">
        <f t="shared" ca="1" si="862"/>
        <v>#N/A</v>
      </c>
      <c r="H667" s="19" t="e">
        <f t="shared" ca="1" si="863"/>
        <v>#N/A</v>
      </c>
      <c r="I667" s="19" t="e">
        <f t="shared" ca="1" si="864"/>
        <v>#N/A</v>
      </c>
      <c r="J667" s="19" t="e">
        <f t="shared" ca="1" si="865"/>
        <v>#N/A</v>
      </c>
      <c r="K667" s="19" t="e">
        <f t="shared" ca="1" si="866"/>
        <v>#N/A</v>
      </c>
      <c r="L667" s="19" t="e">
        <f t="shared" ca="1" si="867"/>
        <v>#N/A</v>
      </c>
      <c r="M667" s="19" t="e">
        <f t="shared" ca="1" si="868"/>
        <v>#N/A</v>
      </c>
      <c r="N667" s="19" t="e">
        <f t="shared" ca="1" si="869"/>
        <v>#N/A</v>
      </c>
      <c r="O667" s="19" t="e">
        <f t="shared" ca="1" si="870"/>
        <v>#N/A</v>
      </c>
      <c r="P667" s="72" t="e">
        <f t="shared" ca="1" si="871"/>
        <v>#N/A</v>
      </c>
      <c r="Q667" s="72" t="e">
        <f t="shared" ca="1" si="872"/>
        <v>#N/A</v>
      </c>
      <c r="R667" s="72" t="e">
        <f t="shared" ca="1" si="873"/>
        <v>#N/A</v>
      </c>
      <c r="S667" s="19" t="e">
        <f t="shared" ca="1" si="874"/>
        <v>#N/A</v>
      </c>
      <c r="T667" s="19" t="e">
        <f t="shared" ca="1" si="875"/>
        <v>#N/A</v>
      </c>
      <c r="U667" s="19" t="e">
        <f t="shared" ca="1" si="876"/>
        <v>#N/A</v>
      </c>
      <c r="V667" s="19" t="e">
        <f t="shared" ca="1" si="877"/>
        <v>#N/A</v>
      </c>
      <c r="W667" s="19" t="e">
        <f t="shared" ca="1" si="878"/>
        <v>#N/A</v>
      </c>
      <c r="X667" s="19" t="e">
        <f t="shared" ca="1" si="879"/>
        <v>#N/A</v>
      </c>
      <c r="Y667" s="72" t="e">
        <f t="shared" ca="1" si="880"/>
        <v>#N/A</v>
      </c>
      <c r="Z667" s="72" t="e">
        <f t="shared" ca="1" si="881"/>
        <v>#N/A</v>
      </c>
      <c r="AA667" s="72" t="e">
        <f t="shared" ca="1" si="882"/>
        <v>#N/A</v>
      </c>
      <c r="AB667" s="19" t="e">
        <f t="shared" ca="1" si="883"/>
        <v>#N/A</v>
      </c>
      <c r="AC667" s="19" t="e">
        <f t="shared" ca="1" si="884"/>
        <v>#N/A</v>
      </c>
      <c r="AD667" s="19" t="e">
        <f t="shared" ca="1" si="885"/>
        <v>#N/A</v>
      </c>
      <c r="AE667" s="19" t="e">
        <f t="shared" ca="1" si="886"/>
        <v>#N/A</v>
      </c>
      <c r="AF667" s="19" t="e">
        <f t="shared" ca="1" si="887"/>
        <v>#N/A</v>
      </c>
      <c r="AG667" s="19" t="e">
        <f t="shared" ca="1" si="888"/>
        <v>#N/A</v>
      </c>
      <c r="AH667" s="72" t="e">
        <f t="shared" ca="1" si="889"/>
        <v>#N/A</v>
      </c>
      <c r="AI667" s="72" t="e">
        <f t="shared" ca="1" si="890"/>
        <v>#N/A</v>
      </c>
      <c r="AJ667" s="72" t="e">
        <f t="shared" ca="1" si="891"/>
        <v>#N/A</v>
      </c>
      <c r="AK667" s="19" t="e">
        <f t="shared" ca="1" si="892"/>
        <v>#N/A</v>
      </c>
      <c r="AL667" s="19" t="e">
        <f t="shared" ca="1" si="893"/>
        <v>#N/A</v>
      </c>
      <c r="AM667" s="19" t="e">
        <f t="shared" ca="1" si="894"/>
        <v>#N/A</v>
      </c>
      <c r="AN667" s="19" t="e">
        <f t="shared" ca="1" si="895"/>
        <v>#N/A</v>
      </c>
      <c r="AO667" s="19" t="e">
        <f t="shared" ca="1" si="896"/>
        <v>#N/A</v>
      </c>
      <c r="AP667" s="19" t="e">
        <f t="shared" ca="1" si="897"/>
        <v>#N/A</v>
      </c>
      <c r="AQ667" s="72" t="e">
        <f t="shared" ca="1" si="898"/>
        <v>#N/A</v>
      </c>
      <c r="AR667" s="72" t="e">
        <f t="shared" ca="1" si="899"/>
        <v>#N/A</v>
      </c>
      <c r="AS667" s="72" t="e">
        <f t="shared" ca="1" si="900"/>
        <v>#N/A</v>
      </c>
      <c r="AT667" s="19" t="e">
        <f t="shared" ca="1" si="901"/>
        <v>#N/A</v>
      </c>
      <c r="AU667" s="19" t="e">
        <f t="shared" ca="1" si="902"/>
        <v>#N/A</v>
      </c>
      <c r="AV667" s="19" t="e">
        <f t="shared" ca="1" si="903"/>
        <v>#N/A</v>
      </c>
      <c r="AW667" s="19" t="e">
        <f t="shared" ca="1" si="904"/>
        <v>#N/A</v>
      </c>
      <c r="AX667" s="19" t="e">
        <f t="shared" ca="1" si="905"/>
        <v>#N/A</v>
      </c>
      <c r="AY667" s="19" t="e">
        <f t="shared" ca="1" si="906"/>
        <v>#N/A</v>
      </c>
      <c r="AZ667" s="72" t="e">
        <f t="shared" ca="1" si="907"/>
        <v>#N/A</v>
      </c>
      <c r="BA667" s="72" t="e">
        <f t="shared" ca="1" si="908"/>
        <v>#N/A</v>
      </c>
      <c r="BB667" s="72" t="e">
        <f t="shared" ca="1" si="909"/>
        <v>#N/A</v>
      </c>
      <c r="BC667" s="19" t="e">
        <f t="shared" ca="1" si="910"/>
        <v>#N/A</v>
      </c>
      <c r="BD667" s="19" t="e">
        <f t="shared" ca="1" si="911"/>
        <v>#N/A</v>
      </c>
      <c r="BE667" s="19" t="e">
        <f t="shared" ca="1" si="912"/>
        <v>#N/A</v>
      </c>
      <c r="BF667" s="19" t="e">
        <f t="shared" ca="1" si="913"/>
        <v>#N/A</v>
      </c>
      <c r="BG667" s="19" t="e">
        <f t="shared" ca="1" si="914"/>
        <v>#N/A</v>
      </c>
      <c r="BH667" s="19" t="e">
        <f t="shared" ca="1" si="915"/>
        <v>#N/A</v>
      </c>
      <c r="BI667" s="72" t="e">
        <f t="shared" ca="1" si="916"/>
        <v>#N/A</v>
      </c>
      <c r="BJ667" s="72" t="e">
        <f t="shared" ca="1" si="917"/>
        <v>#N/A</v>
      </c>
      <c r="BK667" s="72" t="e">
        <f t="shared" ca="1" si="918"/>
        <v>#N/A</v>
      </c>
      <c r="BL667" s="72" t="e">
        <f t="shared" ca="1" si="919"/>
        <v>#N/A</v>
      </c>
      <c r="BM667" s="72" t="e">
        <f t="shared" ca="1" si="920"/>
        <v>#N/A</v>
      </c>
      <c r="BN667" s="72" t="e">
        <f t="shared" ca="1" si="921"/>
        <v>#N/A</v>
      </c>
      <c r="BO667" s="72" t="e">
        <f t="shared" ca="1" si="922"/>
        <v>#N/A</v>
      </c>
      <c r="BP667" s="72" t="e">
        <f t="shared" ca="1" si="923"/>
        <v>#N/A</v>
      </c>
      <c r="BQ667" s="72" t="e">
        <f t="shared" ca="1" si="924"/>
        <v>#N/A</v>
      </c>
      <c r="BR667" s="72" t="e">
        <f t="shared" ca="1" si="925"/>
        <v>#N/A</v>
      </c>
      <c r="BS667" s="72" t="e">
        <f t="shared" ca="1" si="926"/>
        <v>#N/A</v>
      </c>
      <c r="BT667" s="72" t="e">
        <f t="shared" ca="1" si="927"/>
        <v>#N/A</v>
      </c>
      <c r="BU667" s="72" t="e">
        <f t="shared" ca="1" si="928"/>
        <v>#N/A</v>
      </c>
      <c r="BV667" s="72" t="e">
        <f t="shared" ca="1" si="929"/>
        <v>#N/A</v>
      </c>
    </row>
    <row r="668" spans="1:74">
      <c r="A668" s="13" t="e">
        <f ca="1">'MGRS to'!AO668</f>
        <v>#N/A</v>
      </c>
      <c r="B668" s="13" t="e">
        <f ca="1">'MGRS to'!AP668</f>
        <v>#N/A</v>
      </c>
      <c r="C668" s="19" t="e">
        <f t="shared" ca="1" si="858"/>
        <v>#N/A</v>
      </c>
      <c r="D668" s="19" t="e">
        <f t="shared" ca="1" si="859"/>
        <v>#N/A</v>
      </c>
      <c r="E668" s="19" t="e">
        <f t="shared" ca="1" si="860"/>
        <v>#N/A</v>
      </c>
      <c r="F668" s="19" t="e">
        <f t="shared" ca="1" si="861"/>
        <v>#N/A</v>
      </c>
      <c r="G668" s="19" t="e">
        <f t="shared" ca="1" si="862"/>
        <v>#N/A</v>
      </c>
      <c r="H668" s="19" t="e">
        <f t="shared" ca="1" si="863"/>
        <v>#N/A</v>
      </c>
      <c r="I668" s="19" t="e">
        <f t="shared" ca="1" si="864"/>
        <v>#N/A</v>
      </c>
      <c r="J668" s="19" t="e">
        <f t="shared" ca="1" si="865"/>
        <v>#N/A</v>
      </c>
      <c r="K668" s="19" t="e">
        <f t="shared" ca="1" si="866"/>
        <v>#N/A</v>
      </c>
      <c r="L668" s="19" t="e">
        <f t="shared" ca="1" si="867"/>
        <v>#N/A</v>
      </c>
      <c r="M668" s="19" t="e">
        <f t="shared" ca="1" si="868"/>
        <v>#N/A</v>
      </c>
      <c r="N668" s="19" t="e">
        <f t="shared" ca="1" si="869"/>
        <v>#N/A</v>
      </c>
      <c r="O668" s="19" t="e">
        <f t="shared" ca="1" si="870"/>
        <v>#N/A</v>
      </c>
      <c r="P668" s="72" t="e">
        <f t="shared" ca="1" si="871"/>
        <v>#N/A</v>
      </c>
      <c r="Q668" s="72" t="e">
        <f t="shared" ca="1" si="872"/>
        <v>#N/A</v>
      </c>
      <c r="R668" s="72" t="e">
        <f t="shared" ca="1" si="873"/>
        <v>#N/A</v>
      </c>
      <c r="S668" s="19" t="e">
        <f t="shared" ca="1" si="874"/>
        <v>#N/A</v>
      </c>
      <c r="T668" s="19" t="e">
        <f t="shared" ca="1" si="875"/>
        <v>#N/A</v>
      </c>
      <c r="U668" s="19" t="e">
        <f t="shared" ca="1" si="876"/>
        <v>#N/A</v>
      </c>
      <c r="V668" s="19" t="e">
        <f t="shared" ca="1" si="877"/>
        <v>#N/A</v>
      </c>
      <c r="W668" s="19" t="e">
        <f t="shared" ca="1" si="878"/>
        <v>#N/A</v>
      </c>
      <c r="X668" s="19" t="e">
        <f t="shared" ca="1" si="879"/>
        <v>#N/A</v>
      </c>
      <c r="Y668" s="72" t="e">
        <f t="shared" ca="1" si="880"/>
        <v>#N/A</v>
      </c>
      <c r="Z668" s="72" t="e">
        <f t="shared" ca="1" si="881"/>
        <v>#N/A</v>
      </c>
      <c r="AA668" s="72" t="e">
        <f t="shared" ca="1" si="882"/>
        <v>#N/A</v>
      </c>
      <c r="AB668" s="19" t="e">
        <f t="shared" ca="1" si="883"/>
        <v>#N/A</v>
      </c>
      <c r="AC668" s="19" t="e">
        <f t="shared" ca="1" si="884"/>
        <v>#N/A</v>
      </c>
      <c r="AD668" s="19" t="e">
        <f t="shared" ca="1" si="885"/>
        <v>#N/A</v>
      </c>
      <c r="AE668" s="19" t="e">
        <f t="shared" ca="1" si="886"/>
        <v>#N/A</v>
      </c>
      <c r="AF668" s="19" t="e">
        <f t="shared" ca="1" si="887"/>
        <v>#N/A</v>
      </c>
      <c r="AG668" s="19" t="e">
        <f t="shared" ca="1" si="888"/>
        <v>#N/A</v>
      </c>
      <c r="AH668" s="72" t="e">
        <f t="shared" ca="1" si="889"/>
        <v>#N/A</v>
      </c>
      <c r="AI668" s="72" t="e">
        <f t="shared" ca="1" si="890"/>
        <v>#N/A</v>
      </c>
      <c r="AJ668" s="72" t="e">
        <f t="shared" ca="1" si="891"/>
        <v>#N/A</v>
      </c>
      <c r="AK668" s="19" t="e">
        <f t="shared" ca="1" si="892"/>
        <v>#N/A</v>
      </c>
      <c r="AL668" s="19" t="e">
        <f t="shared" ca="1" si="893"/>
        <v>#N/A</v>
      </c>
      <c r="AM668" s="19" t="e">
        <f t="shared" ca="1" si="894"/>
        <v>#N/A</v>
      </c>
      <c r="AN668" s="19" t="e">
        <f t="shared" ca="1" si="895"/>
        <v>#N/A</v>
      </c>
      <c r="AO668" s="19" t="e">
        <f t="shared" ca="1" si="896"/>
        <v>#N/A</v>
      </c>
      <c r="AP668" s="19" t="e">
        <f t="shared" ca="1" si="897"/>
        <v>#N/A</v>
      </c>
      <c r="AQ668" s="72" t="e">
        <f t="shared" ca="1" si="898"/>
        <v>#N/A</v>
      </c>
      <c r="AR668" s="72" t="e">
        <f t="shared" ca="1" si="899"/>
        <v>#N/A</v>
      </c>
      <c r="AS668" s="72" t="e">
        <f t="shared" ca="1" si="900"/>
        <v>#N/A</v>
      </c>
      <c r="AT668" s="19" t="e">
        <f t="shared" ca="1" si="901"/>
        <v>#N/A</v>
      </c>
      <c r="AU668" s="19" t="e">
        <f t="shared" ca="1" si="902"/>
        <v>#N/A</v>
      </c>
      <c r="AV668" s="19" t="e">
        <f t="shared" ca="1" si="903"/>
        <v>#N/A</v>
      </c>
      <c r="AW668" s="19" t="e">
        <f t="shared" ca="1" si="904"/>
        <v>#N/A</v>
      </c>
      <c r="AX668" s="19" t="e">
        <f t="shared" ca="1" si="905"/>
        <v>#N/A</v>
      </c>
      <c r="AY668" s="19" t="e">
        <f t="shared" ca="1" si="906"/>
        <v>#N/A</v>
      </c>
      <c r="AZ668" s="72" t="e">
        <f t="shared" ca="1" si="907"/>
        <v>#N/A</v>
      </c>
      <c r="BA668" s="72" t="e">
        <f t="shared" ca="1" si="908"/>
        <v>#N/A</v>
      </c>
      <c r="BB668" s="72" t="e">
        <f t="shared" ca="1" si="909"/>
        <v>#N/A</v>
      </c>
      <c r="BC668" s="19" t="e">
        <f t="shared" ca="1" si="910"/>
        <v>#N/A</v>
      </c>
      <c r="BD668" s="19" t="e">
        <f t="shared" ca="1" si="911"/>
        <v>#N/A</v>
      </c>
      <c r="BE668" s="19" t="e">
        <f t="shared" ca="1" si="912"/>
        <v>#N/A</v>
      </c>
      <c r="BF668" s="19" t="e">
        <f t="shared" ca="1" si="913"/>
        <v>#N/A</v>
      </c>
      <c r="BG668" s="19" t="e">
        <f t="shared" ca="1" si="914"/>
        <v>#N/A</v>
      </c>
      <c r="BH668" s="19" t="e">
        <f t="shared" ca="1" si="915"/>
        <v>#N/A</v>
      </c>
      <c r="BI668" s="72" t="e">
        <f t="shared" ca="1" si="916"/>
        <v>#N/A</v>
      </c>
      <c r="BJ668" s="72" t="e">
        <f t="shared" ca="1" si="917"/>
        <v>#N/A</v>
      </c>
      <c r="BK668" s="72" t="e">
        <f t="shared" ca="1" si="918"/>
        <v>#N/A</v>
      </c>
      <c r="BL668" s="72" t="e">
        <f t="shared" ca="1" si="919"/>
        <v>#N/A</v>
      </c>
      <c r="BM668" s="72" t="e">
        <f t="shared" ca="1" si="920"/>
        <v>#N/A</v>
      </c>
      <c r="BN668" s="72" t="e">
        <f t="shared" ca="1" si="921"/>
        <v>#N/A</v>
      </c>
      <c r="BO668" s="72" t="e">
        <f t="shared" ca="1" si="922"/>
        <v>#N/A</v>
      </c>
      <c r="BP668" s="72" t="e">
        <f t="shared" ca="1" si="923"/>
        <v>#N/A</v>
      </c>
      <c r="BQ668" s="72" t="e">
        <f t="shared" ca="1" si="924"/>
        <v>#N/A</v>
      </c>
      <c r="BR668" s="72" t="e">
        <f t="shared" ca="1" si="925"/>
        <v>#N/A</v>
      </c>
      <c r="BS668" s="72" t="e">
        <f t="shared" ca="1" si="926"/>
        <v>#N/A</v>
      </c>
      <c r="BT668" s="72" t="e">
        <f t="shared" ca="1" si="927"/>
        <v>#N/A</v>
      </c>
      <c r="BU668" s="72" t="e">
        <f t="shared" ca="1" si="928"/>
        <v>#N/A</v>
      </c>
      <c r="BV668" s="72" t="e">
        <f t="shared" ca="1" si="929"/>
        <v>#N/A</v>
      </c>
    </row>
    <row r="669" spans="1:74">
      <c r="A669" s="13" t="e">
        <f ca="1">'MGRS to'!AO669</f>
        <v>#N/A</v>
      </c>
      <c r="B669" s="13" t="e">
        <f ca="1">'MGRS to'!AP669</f>
        <v>#N/A</v>
      </c>
      <c r="C669" s="19" t="e">
        <f t="shared" ca="1" si="858"/>
        <v>#N/A</v>
      </c>
      <c r="D669" s="19" t="e">
        <f t="shared" ca="1" si="859"/>
        <v>#N/A</v>
      </c>
      <c r="E669" s="19" t="e">
        <f t="shared" ca="1" si="860"/>
        <v>#N/A</v>
      </c>
      <c r="F669" s="19" t="e">
        <f t="shared" ca="1" si="861"/>
        <v>#N/A</v>
      </c>
      <c r="G669" s="19" t="e">
        <f t="shared" ca="1" si="862"/>
        <v>#N/A</v>
      </c>
      <c r="H669" s="19" t="e">
        <f t="shared" ca="1" si="863"/>
        <v>#N/A</v>
      </c>
      <c r="I669" s="19" t="e">
        <f t="shared" ca="1" si="864"/>
        <v>#N/A</v>
      </c>
      <c r="J669" s="19" t="e">
        <f t="shared" ca="1" si="865"/>
        <v>#N/A</v>
      </c>
      <c r="K669" s="19" t="e">
        <f t="shared" ca="1" si="866"/>
        <v>#N/A</v>
      </c>
      <c r="L669" s="19" t="e">
        <f t="shared" ca="1" si="867"/>
        <v>#N/A</v>
      </c>
      <c r="M669" s="19" t="e">
        <f t="shared" ca="1" si="868"/>
        <v>#N/A</v>
      </c>
      <c r="N669" s="19" t="e">
        <f t="shared" ca="1" si="869"/>
        <v>#N/A</v>
      </c>
      <c r="O669" s="19" t="e">
        <f t="shared" ca="1" si="870"/>
        <v>#N/A</v>
      </c>
      <c r="P669" s="72" t="e">
        <f t="shared" ca="1" si="871"/>
        <v>#N/A</v>
      </c>
      <c r="Q669" s="72" t="e">
        <f t="shared" ca="1" si="872"/>
        <v>#N/A</v>
      </c>
      <c r="R669" s="72" t="e">
        <f t="shared" ca="1" si="873"/>
        <v>#N/A</v>
      </c>
      <c r="S669" s="19" t="e">
        <f t="shared" ca="1" si="874"/>
        <v>#N/A</v>
      </c>
      <c r="T669" s="19" t="e">
        <f t="shared" ca="1" si="875"/>
        <v>#N/A</v>
      </c>
      <c r="U669" s="19" t="e">
        <f t="shared" ca="1" si="876"/>
        <v>#N/A</v>
      </c>
      <c r="V669" s="19" t="e">
        <f t="shared" ca="1" si="877"/>
        <v>#N/A</v>
      </c>
      <c r="W669" s="19" t="e">
        <f t="shared" ca="1" si="878"/>
        <v>#N/A</v>
      </c>
      <c r="X669" s="19" t="e">
        <f t="shared" ca="1" si="879"/>
        <v>#N/A</v>
      </c>
      <c r="Y669" s="72" t="e">
        <f t="shared" ca="1" si="880"/>
        <v>#N/A</v>
      </c>
      <c r="Z669" s="72" t="e">
        <f t="shared" ca="1" si="881"/>
        <v>#N/A</v>
      </c>
      <c r="AA669" s="72" t="e">
        <f t="shared" ca="1" si="882"/>
        <v>#N/A</v>
      </c>
      <c r="AB669" s="19" t="e">
        <f t="shared" ca="1" si="883"/>
        <v>#N/A</v>
      </c>
      <c r="AC669" s="19" t="e">
        <f t="shared" ca="1" si="884"/>
        <v>#N/A</v>
      </c>
      <c r="AD669" s="19" t="e">
        <f t="shared" ca="1" si="885"/>
        <v>#N/A</v>
      </c>
      <c r="AE669" s="19" t="e">
        <f t="shared" ca="1" si="886"/>
        <v>#N/A</v>
      </c>
      <c r="AF669" s="19" t="e">
        <f t="shared" ca="1" si="887"/>
        <v>#N/A</v>
      </c>
      <c r="AG669" s="19" t="e">
        <f t="shared" ca="1" si="888"/>
        <v>#N/A</v>
      </c>
      <c r="AH669" s="72" t="e">
        <f t="shared" ca="1" si="889"/>
        <v>#N/A</v>
      </c>
      <c r="AI669" s="72" t="e">
        <f t="shared" ca="1" si="890"/>
        <v>#N/A</v>
      </c>
      <c r="AJ669" s="72" t="e">
        <f t="shared" ca="1" si="891"/>
        <v>#N/A</v>
      </c>
      <c r="AK669" s="19" t="e">
        <f t="shared" ca="1" si="892"/>
        <v>#N/A</v>
      </c>
      <c r="AL669" s="19" t="e">
        <f t="shared" ca="1" si="893"/>
        <v>#N/A</v>
      </c>
      <c r="AM669" s="19" t="e">
        <f t="shared" ca="1" si="894"/>
        <v>#N/A</v>
      </c>
      <c r="AN669" s="19" t="e">
        <f t="shared" ca="1" si="895"/>
        <v>#N/A</v>
      </c>
      <c r="AO669" s="19" t="e">
        <f t="shared" ca="1" si="896"/>
        <v>#N/A</v>
      </c>
      <c r="AP669" s="19" t="e">
        <f t="shared" ca="1" si="897"/>
        <v>#N/A</v>
      </c>
      <c r="AQ669" s="72" t="e">
        <f t="shared" ca="1" si="898"/>
        <v>#N/A</v>
      </c>
      <c r="AR669" s="72" t="e">
        <f t="shared" ca="1" si="899"/>
        <v>#N/A</v>
      </c>
      <c r="AS669" s="72" t="e">
        <f t="shared" ca="1" si="900"/>
        <v>#N/A</v>
      </c>
      <c r="AT669" s="19" t="e">
        <f t="shared" ca="1" si="901"/>
        <v>#N/A</v>
      </c>
      <c r="AU669" s="19" t="e">
        <f t="shared" ca="1" si="902"/>
        <v>#N/A</v>
      </c>
      <c r="AV669" s="19" t="e">
        <f t="shared" ca="1" si="903"/>
        <v>#N/A</v>
      </c>
      <c r="AW669" s="19" t="e">
        <f t="shared" ca="1" si="904"/>
        <v>#N/A</v>
      </c>
      <c r="AX669" s="19" t="e">
        <f t="shared" ca="1" si="905"/>
        <v>#N/A</v>
      </c>
      <c r="AY669" s="19" t="e">
        <f t="shared" ca="1" si="906"/>
        <v>#N/A</v>
      </c>
      <c r="AZ669" s="72" t="e">
        <f t="shared" ca="1" si="907"/>
        <v>#N/A</v>
      </c>
      <c r="BA669" s="72" t="e">
        <f t="shared" ca="1" si="908"/>
        <v>#N/A</v>
      </c>
      <c r="BB669" s="72" t="e">
        <f t="shared" ca="1" si="909"/>
        <v>#N/A</v>
      </c>
      <c r="BC669" s="19" t="e">
        <f t="shared" ca="1" si="910"/>
        <v>#N/A</v>
      </c>
      <c r="BD669" s="19" t="e">
        <f t="shared" ca="1" si="911"/>
        <v>#N/A</v>
      </c>
      <c r="BE669" s="19" t="e">
        <f t="shared" ca="1" si="912"/>
        <v>#N/A</v>
      </c>
      <c r="BF669" s="19" t="e">
        <f t="shared" ca="1" si="913"/>
        <v>#N/A</v>
      </c>
      <c r="BG669" s="19" t="e">
        <f t="shared" ca="1" si="914"/>
        <v>#N/A</v>
      </c>
      <c r="BH669" s="19" t="e">
        <f t="shared" ca="1" si="915"/>
        <v>#N/A</v>
      </c>
      <c r="BI669" s="72" t="e">
        <f t="shared" ca="1" si="916"/>
        <v>#N/A</v>
      </c>
      <c r="BJ669" s="72" t="e">
        <f t="shared" ca="1" si="917"/>
        <v>#N/A</v>
      </c>
      <c r="BK669" s="72" t="e">
        <f t="shared" ca="1" si="918"/>
        <v>#N/A</v>
      </c>
      <c r="BL669" s="72" t="e">
        <f t="shared" ca="1" si="919"/>
        <v>#N/A</v>
      </c>
      <c r="BM669" s="72" t="e">
        <f t="shared" ca="1" si="920"/>
        <v>#N/A</v>
      </c>
      <c r="BN669" s="72" t="e">
        <f t="shared" ca="1" si="921"/>
        <v>#N/A</v>
      </c>
      <c r="BO669" s="72" t="e">
        <f t="shared" ca="1" si="922"/>
        <v>#N/A</v>
      </c>
      <c r="BP669" s="72" t="e">
        <f t="shared" ca="1" si="923"/>
        <v>#N/A</v>
      </c>
      <c r="BQ669" s="72" t="e">
        <f t="shared" ca="1" si="924"/>
        <v>#N/A</v>
      </c>
      <c r="BR669" s="72" t="e">
        <f t="shared" ca="1" si="925"/>
        <v>#N/A</v>
      </c>
      <c r="BS669" s="72" t="e">
        <f t="shared" ca="1" si="926"/>
        <v>#N/A</v>
      </c>
      <c r="BT669" s="72" t="e">
        <f t="shared" ca="1" si="927"/>
        <v>#N/A</v>
      </c>
      <c r="BU669" s="72" t="e">
        <f t="shared" ca="1" si="928"/>
        <v>#N/A</v>
      </c>
      <c r="BV669" s="72" t="e">
        <f t="shared" ca="1" si="929"/>
        <v>#N/A</v>
      </c>
    </row>
    <row r="670" spans="1:74">
      <c r="A670" s="13" t="e">
        <f ca="1">'MGRS to'!AO670</f>
        <v>#N/A</v>
      </c>
      <c r="B670" s="13" t="e">
        <f ca="1">'MGRS to'!AP670</f>
        <v>#N/A</v>
      </c>
      <c r="C670" s="19" t="e">
        <f t="shared" ca="1" si="858"/>
        <v>#N/A</v>
      </c>
      <c r="D670" s="19" t="e">
        <f t="shared" ca="1" si="859"/>
        <v>#N/A</v>
      </c>
      <c r="E670" s="19" t="e">
        <f t="shared" ca="1" si="860"/>
        <v>#N/A</v>
      </c>
      <c r="F670" s="19" t="e">
        <f t="shared" ca="1" si="861"/>
        <v>#N/A</v>
      </c>
      <c r="G670" s="19" t="e">
        <f t="shared" ca="1" si="862"/>
        <v>#N/A</v>
      </c>
      <c r="H670" s="19" t="e">
        <f t="shared" ca="1" si="863"/>
        <v>#N/A</v>
      </c>
      <c r="I670" s="19" t="e">
        <f t="shared" ca="1" si="864"/>
        <v>#N/A</v>
      </c>
      <c r="J670" s="19" t="e">
        <f t="shared" ca="1" si="865"/>
        <v>#N/A</v>
      </c>
      <c r="K670" s="19" t="e">
        <f t="shared" ca="1" si="866"/>
        <v>#N/A</v>
      </c>
      <c r="L670" s="19" t="e">
        <f t="shared" ca="1" si="867"/>
        <v>#N/A</v>
      </c>
      <c r="M670" s="19" t="e">
        <f t="shared" ca="1" si="868"/>
        <v>#N/A</v>
      </c>
      <c r="N670" s="19" t="e">
        <f t="shared" ca="1" si="869"/>
        <v>#N/A</v>
      </c>
      <c r="O670" s="19" t="e">
        <f t="shared" ca="1" si="870"/>
        <v>#N/A</v>
      </c>
      <c r="P670" s="72" t="e">
        <f t="shared" ca="1" si="871"/>
        <v>#N/A</v>
      </c>
      <c r="Q670" s="72" t="e">
        <f t="shared" ca="1" si="872"/>
        <v>#N/A</v>
      </c>
      <c r="R670" s="72" t="e">
        <f t="shared" ca="1" si="873"/>
        <v>#N/A</v>
      </c>
      <c r="S670" s="19" t="e">
        <f t="shared" ca="1" si="874"/>
        <v>#N/A</v>
      </c>
      <c r="T670" s="19" t="e">
        <f t="shared" ca="1" si="875"/>
        <v>#N/A</v>
      </c>
      <c r="U670" s="19" t="e">
        <f t="shared" ca="1" si="876"/>
        <v>#N/A</v>
      </c>
      <c r="V670" s="19" t="e">
        <f t="shared" ca="1" si="877"/>
        <v>#N/A</v>
      </c>
      <c r="W670" s="19" t="e">
        <f t="shared" ca="1" si="878"/>
        <v>#N/A</v>
      </c>
      <c r="X670" s="19" t="e">
        <f t="shared" ca="1" si="879"/>
        <v>#N/A</v>
      </c>
      <c r="Y670" s="72" t="e">
        <f t="shared" ca="1" si="880"/>
        <v>#N/A</v>
      </c>
      <c r="Z670" s="72" t="e">
        <f t="shared" ca="1" si="881"/>
        <v>#N/A</v>
      </c>
      <c r="AA670" s="72" t="e">
        <f t="shared" ca="1" si="882"/>
        <v>#N/A</v>
      </c>
      <c r="AB670" s="19" t="e">
        <f t="shared" ca="1" si="883"/>
        <v>#N/A</v>
      </c>
      <c r="AC670" s="19" t="e">
        <f t="shared" ca="1" si="884"/>
        <v>#N/A</v>
      </c>
      <c r="AD670" s="19" t="e">
        <f t="shared" ca="1" si="885"/>
        <v>#N/A</v>
      </c>
      <c r="AE670" s="19" t="e">
        <f t="shared" ca="1" si="886"/>
        <v>#N/A</v>
      </c>
      <c r="AF670" s="19" t="e">
        <f t="shared" ca="1" si="887"/>
        <v>#N/A</v>
      </c>
      <c r="AG670" s="19" t="e">
        <f t="shared" ca="1" si="888"/>
        <v>#N/A</v>
      </c>
      <c r="AH670" s="72" t="e">
        <f t="shared" ca="1" si="889"/>
        <v>#N/A</v>
      </c>
      <c r="AI670" s="72" t="e">
        <f t="shared" ca="1" si="890"/>
        <v>#N/A</v>
      </c>
      <c r="AJ670" s="72" t="e">
        <f t="shared" ca="1" si="891"/>
        <v>#N/A</v>
      </c>
      <c r="AK670" s="19" t="e">
        <f t="shared" ca="1" si="892"/>
        <v>#N/A</v>
      </c>
      <c r="AL670" s="19" t="e">
        <f t="shared" ca="1" si="893"/>
        <v>#N/A</v>
      </c>
      <c r="AM670" s="19" t="e">
        <f t="shared" ca="1" si="894"/>
        <v>#N/A</v>
      </c>
      <c r="AN670" s="19" t="e">
        <f t="shared" ca="1" si="895"/>
        <v>#N/A</v>
      </c>
      <c r="AO670" s="19" t="e">
        <f t="shared" ca="1" si="896"/>
        <v>#N/A</v>
      </c>
      <c r="AP670" s="19" t="e">
        <f t="shared" ca="1" si="897"/>
        <v>#N/A</v>
      </c>
      <c r="AQ670" s="72" t="e">
        <f t="shared" ca="1" si="898"/>
        <v>#N/A</v>
      </c>
      <c r="AR670" s="72" t="e">
        <f t="shared" ca="1" si="899"/>
        <v>#N/A</v>
      </c>
      <c r="AS670" s="72" t="e">
        <f t="shared" ca="1" si="900"/>
        <v>#N/A</v>
      </c>
      <c r="AT670" s="19" t="e">
        <f t="shared" ca="1" si="901"/>
        <v>#N/A</v>
      </c>
      <c r="AU670" s="19" t="e">
        <f t="shared" ca="1" si="902"/>
        <v>#N/A</v>
      </c>
      <c r="AV670" s="19" t="e">
        <f t="shared" ca="1" si="903"/>
        <v>#N/A</v>
      </c>
      <c r="AW670" s="19" t="e">
        <f t="shared" ca="1" si="904"/>
        <v>#N/A</v>
      </c>
      <c r="AX670" s="19" t="e">
        <f t="shared" ca="1" si="905"/>
        <v>#N/A</v>
      </c>
      <c r="AY670" s="19" t="e">
        <f t="shared" ca="1" si="906"/>
        <v>#N/A</v>
      </c>
      <c r="AZ670" s="72" t="e">
        <f t="shared" ca="1" si="907"/>
        <v>#N/A</v>
      </c>
      <c r="BA670" s="72" t="e">
        <f t="shared" ca="1" si="908"/>
        <v>#N/A</v>
      </c>
      <c r="BB670" s="72" t="e">
        <f t="shared" ca="1" si="909"/>
        <v>#N/A</v>
      </c>
      <c r="BC670" s="19" t="e">
        <f t="shared" ca="1" si="910"/>
        <v>#N/A</v>
      </c>
      <c r="BD670" s="19" t="e">
        <f t="shared" ca="1" si="911"/>
        <v>#N/A</v>
      </c>
      <c r="BE670" s="19" t="e">
        <f t="shared" ca="1" si="912"/>
        <v>#N/A</v>
      </c>
      <c r="BF670" s="19" t="e">
        <f t="shared" ca="1" si="913"/>
        <v>#N/A</v>
      </c>
      <c r="BG670" s="19" t="e">
        <f t="shared" ca="1" si="914"/>
        <v>#N/A</v>
      </c>
      <c r="BH670" s="19" t="e">
        <f t="shared" ca="1" si="915"/>
        <v>#N/A</v>
      </c>
      <c r="BI670" s="72" t="e">
        <f t="shared" ca="1" si="916"/>
        <v>#N/A</v>
      </c>
      <c r="BJ670" s="72" t="e">
        <f t="shared" ca="1" si="917"/>
        <v>#N/A</v>
      </c>
      <c r="BK670" s="72" t="e">
        <f t="shared" ca="1" si="918"/>
        <v>#N/A</v>
      </c>
      <c r="BL670" s="72" t="e">
        <f t="shared" ca="1" si="919"/>
        <v>#N/A</v>
      </c>
      <c r="BM670" s="72" t="e">
        <f t="shared" ca="1" si="920"/>
        <v>#N/A</v>
      </c>
      <c r="BN670" s="72" t="e">
        <f t="shared" ca="1" si="921"/>
        <v>#N/A</v>
      </c>
      <c r="BO670" s="72" t="e">
        <f t="shared" ca="1" si="922"/>
        <v>#N/A</v>
      </c>
      <c r="BP670" s="72" t="e">
        <f t="shared" ca="1" si="923"/>
        <v>#N/A</v>
      </c>
      <c r="BQ670" s="72" t="e">
        <f t="shared" ca="1" si="924"/>
        <v>#N/A</v>
      </c>
      <c r="BR670" s="72" t="e">
        <f t="shared" ca="1" si="925"/>
        <v>#N/A</v>
      </c>
      <c r="BS670" s="72" t="e">
        <f t="shared" ca="1" si="926"/>
        <v>#N/A</v>
      </c>
      <c r="BT670" s="72" t="e">
        <f t="shared" ca="1" si="927"/>
        <v>#N/A</v>
      </c>
      <c r="BU670" s="72" t="e">
        <f t="shared" ca="1" si="928"/>
        <v>#N/A</v>
      </c>
      <c r="BV670" s="72" t="e">
        <f t="shared" ca="1" si="929"/>
        <v>#N/A</v>
      </c>
    </row>
    <row r="671" spans="1:74">
      <c r="A671" s="13" t="e">
        <f ca="1">'MGRS to'!AO671</f>
        <v>#N/A</v>
      </c>
      <c r="B671" s="13" t="e">
        <f ca="1">'MGRS to'!AP671</f>
        <v>#N/A</v>
      </c>
      <c r="C671" s="19" t="e">
        <f t="shared" ca="1" si="858"/>
        <v>#N/A</v>
      </c>
      <c r="D671" s="19" t="e">
        <f t="shared" ca="1" si="859"/>
        <v>#N/A</v>
      </c>
      <c r="E671" s="19" t="e">
        <f t="shared" ca="1" si="860"/>
        <v>#N/A</v>
      </c>
      <c r="F671" s="19" t="e">
        <f t="shared" ca="1" si="861"/>
        <v>#N/A</v>
      </c>
      <c r="G671" s="19" t="e">
        <f t="shared" ca="1" si="862"/>
        <v>#N/A</v>
      </c>
      <c r="H671" s="19" t="e">
        <f t="shared" ca="1" si="863"/>
        <v>#N/A</v>
      </c>
      <c r="I671" s="19" t="e">
        <f t="shared" ca="1" si="864"/>
        <v>#N/A</v>
      </c>
      <c r="J671" s="19" t="e">
        <f t="shared" ca="1" si="865"/>
        <v>#N/A</v>
      </c>
      <c r="K671" s="19" t="e">
        <f t="shared" ca="1" si="866"/>
        <v>#N/A</v>
      </c>
      <c r="L671" s="19" t="e">
        <f t="shared" ca="1" si="867"/>
        <v>#N/A</v>
      </c>
      <c r="M671" s="19" t="e">
        <f t="shared" ca="1" si="868"/>
        <v>#N/A</v>
      </c>
      <c r="N671" s="19" t="e">
        <f t="shared" ca="1" si="869"/>
        <v>#N/A</v>
      </c>
      <c r="O671" s="19" t="e">
        <f t="shared" ca="1" si="870"/>
        <v>#N/A</v>
      </c>
      <c r="P671" s="72" t="e">
        <f t="shared" ca="1" si="871"/>
        <v>#N/A</v>
      </c>
      <c r="Q671" s="72" t="e">
        <f t="shared" ca="1" si="872"/>
        <v>#N/A</v>
      </c>
      <c r="R671" s="72" t="e">
        <f t="shared" ca="1" si="873"/>
        <v>#N/A</v>
      </c>
      <c r="S671" s="19" t="e">
        <f t="shared" ca="1" si="874"/>
        <v>#N/A</v>
      </c>
      <c r="T671" s="19" t="e">
        <f t="shared" ca="1" si="875"/>
        <v>#N/A</v>
      </c>
      <c r="U671" s="19" t="e">
        <f t="shared" ca="1" si="876"/>
        <v>#N/A</v>
      </c>
      <c r="V671" s="19" t="e">
        <f t="shared" ca="1" si="877"/>
        <v>#N/A</v>
      </c>
      <c r="W671" s="19" t="e">
        <f t="shared" ca="1" si="878"/>
        <v>#N/A</v>
      </c>
      <c r="X671" s="19" t="e">
        <f t="shared" ca="1" si="879"/>
        <v>#N/A</v>
      </c>
      <c r="Y671" s="72" t="e">
        <f t="shared" ca="1" si="880"/>
        <v>#N/A</v>
      </c>
      <c r="Z671" s="72" t="e">
        <f t="shared" ca="1" si="881"/>
        <v>#N/A</v>
      </c>
      <c r="AA671" s="72" t="e">
        <f t="shared" ca="1" si="882"/>
        <v>#N/A</v>
      </c>
      <c r="AB671" s="19" t="e">
        <f t="shared" ca="1" si="883"/>
        <v>#N/A</v>
      </c>
      <c r="AC671" s="19" t="e">
        <f t="shared" ca="1" si="884"/>
        <v>#N/A</v>
      </c>
      <c r="AD671" s="19" t="e">
        <f t="shared" ca="1" si="885"/>
        <v>#N/A</v>
      </c>
      <c r="AE671" s="19" t="e">
        <f t="shared" ca="1" si="886"/>
        <v>#N/A</v>
      </c>
      <c r="AF671" s="19" t="e">
        <f t="shared" ca="1" si="887"/>
        <v>#N/A</v>
      </c>
      <c r="AG671" s="19" t="e">
        <f t="shared" ca="1" si="888"/>
        <v>#N/A</v>
      </c>
      <c r="AH671" s="72" t="e">
        <f t="shared" ca="1" si="889"/>
        <v>#N/A</v>
      </c>
      <c r="AI671" s="72" t="e">
        <f t="shared" ca="1" si="890"/>
        <v>#N/A</v>
      </c>
      <c r="AJ671" s="72" t="e">
        <f t="shared" ca="1" si="891"/>
        <v>#N/A</v>
      </c>
      <c r="AK671" s="19" t="e">
        <f t="shared" ca="1" si="892"/>
        <v>#N/A</v>
      </c>
      <c r="AL671" s="19" t="e">
        <f t="shared" ca="1" si="893"/>
        <v>#N/A</v>
      </c>
      <c r="AM671" s="19" t="e">
        <f t="shared" ca="1" si="894"/>
        <v>#N/A</v>
      </c>
      <c r="AN671" s="19" t="e">
        <f t="shared" ca="1" si="895"/>
        <v>#N/A</v>
      </c>
      <c r="AO671" s="19" t="e">
        <f t="shared" ca="1" si="896"/>
        <v>#N/A</v>
      </c>
      <c r="AP671" s="19" t="e">
        <f t="shared" ca="1" si="897"/>
        <v>#N/A</v>
      </c>
      <c r="AQ671" s="72" t="e">
        <f t="shared" ca="1" si="898"/>
        <v>#N/A</v>
      </c>
      <c r="AR671" s="72" t="e">
        <f t="shared" ca="1" si="899"/>
        <v>#N/A</v>
      </c>
      <c r="AS671" s="72" t="e">
        <f t="shared" ca="1" si="900"/>
        <v>#N/A</v>
      </c>
      <c r="AT671" s="19" t="e">
        <f t="shared" ca="1" si="901"/>
        <v>#N/A</v>
      </c>
      <c r="AU671" s="19" t="e">
        <f t="shared" ca="1" si="902"/>
        <v>#N/A</v>
      </c>
      <c r="AV671" s="19" t="e">
        <f t="shared" ca="1" si="903"/>
        <v>#N/A</v>
      </c>
      <c r="AW671" s="19" t="e">
        <f t="shared" ca="1" si="904"/>
        <v>#N/A</v>
      </c>
      <c r="AX671" s="19" t="e">
        <f t="shared" ca="1" si="905"/>
        <v>#N/A</v>
      </c>
      <c r="AY671" s="19" t="e">
        <f t="shared" ca="1" si="906"/>
        <v>#N/A</v>
      </c>
      <c r="AZ671" s="72" t="e">
        <f t="shared" ca="1" si="907"/>
        <v>#N/A</v>
      </c>
      <c r="BA671" s="72" t="e">
        <f t="shared" ca="1" si="908"/>
        <v>#N/A</v>
      </c>
      <c r="BB671" s="72" t="e">
        <f t="shared" ca="1" si="909"/>
        <v>#N/A</v>
      </c>
      <c r="BC671" s="19" t="e">
        <f t="shared" ca="1" si="910"/>
        <v>#N/A</v>
      </c>
      <c r="BD671" s="19" t="e">
        <f t="shared" ca="1" si="911"/>
        <v>#N/A</v>
      </c>
      <c r="BE671" s="19" t="e">
        <f t="shared" ca="1" si="912"/>
        <v>#N/A</v>
      </c>
      <c r="BF671" s="19" t="e">
        <f t="shared" ca="1" si="913"/>
        <v>#N/A</v>
      </c>
      <c r="BG671" s="19" t="e">
        <f t="shared" ca="1" si="914"/>
        <v>#N/A</v>
      </c>
      <c r="BH671" s="19" t="e">
        <f t="shared" ca="1" si="915"/>
        <v>#N/A</v>
      </c>
      <c r="BI671" s="72" t="e">
        <f t="shared" ca="1" si="916"/>
        <v>#N/A</v>
      </c>
      <c r="BJ671" s="72" t="e">
        <f t="shared" ca="1" si="917"/>
        <v>#N/A</v>
      </c>
      <c r="BK671" s="72" t="e">
        <f t="shared" ca="1" si="918"/>
        <v>#N/A</v>
      </c>
      <c r="BL671" s="72" t="e">
        <f t="shared" ca="1" si="919"/>
        <v>#N/A</v>
      </c>
      <c r="BM671" s="72" t="e">
        <f t="shared" ca="1" si="920"/>
        <v>#N/A</v>
      </c>
      <c r="BN671" s="72" t="e">
        <f t="shared" ca="1" si="921"/>
        <v>#N/A</v>
      </c>
      <c r="BO671" s="72" t="e">
        <f t="shared" ca="1" si="922"/>
        <v>#N/A</v>
      </c>
      <c r="BP671" s="72" t="e">
        <f t="shared" ca="1" si="923"/>
        <v>#N/A</v>
      </c>
      <c r="BQ671" s="72" t="e">
        <f t="shared" ca="1" si="924"/>
        <v>#N/A</v>
      </c>
      <c r="BR671" s="72" t="e">
        <f t="shared" ca="1" si="925"/>
        <v>#N/A</v>
      </c>
      <c r="BS671" s="72" t="e">
        <f t="shared" ca="1" si="926"/>
        <v>#N/A</v>
      </c>
      <c r="BT671" s="72" t="e">
        <f t="shared" ca="1" si="927"/>
        <v>#N/A</v>
      </c>
      <c r="BU671" s="72" t="e">
        <f t="shared" ca="1" si="928"/>
        <v>#N/A</v>
      </c>
      <c r="BV671" s="72" t="e">
        <f t="shared" ca="1" si="929"/>
        <v>#N/A</v>
      </c>
    </row>
    <row r="672" spans="1:74">
      <c r="A672" s="13" t="e">
        <f ca="1">'MGRS to'!AO672</f>
        <v>#N/A</v>
      </c>
      <c r="B672" s="13" t="e">
        <f ca="1">'MGRS to'!AP672</f>
        <v>#N/A</v>
      </c>
      <c r="C672" s="19" t="e">
        <f t="shared" ca="1" si="858"/>
        <v>#N/A</v>
      </c>
      <c r="D672" s="19" t="e">
        <f t="shared" ca="1" si="859"/>
        <v>#N/A</v>
      </c>
      <c r="E672" s="19" t="e">
        <f t="shared" ca="1" si="860"/>
        <v>#N/A</v>
      </c>
      <c r="F672" s="19" t="e">
        <f t="shared" ca="1" si="861"/>
        <v>#N/A</v>
      </c>
      <c r="G672" s="19" t="e">
        <f t="shared" ca="1" si="862"/>
        <v>#N/A</v>
      </c>
      <c r="H672" s="19" t="e">
        <f t="shared" ca="1" si="863"/>
        <v>#N/A</v>
      </c>
      <c r="I672" s="19" t="e">
        <f t="shared" ca="1" si="864"/>
        <v>#N/A</v>
      </c>
      <c r="J672" s="19" t="e">
        <f t="shared" ca="1" si="865"/>
        <v>#N/A</v>
      </c>
      <c r="K672" s="19" t="e">
        <f t="shared" ca="1" si="866"/>
        <v>#N/A</v>
      </c>
      <c r="L672" s="19" t="e">
        <f t="shared" ca="1" si="867"/>
        <v>#N/A</v>
      </c>
      <c r="M672" s="19" t="e">
        <f t="shared" ca="1" si="868"/>
        <v>#N/A</v>
      </c>
      <c r="N672" s="19" t="e">
        <f t="shared" ca="1" si="869"/>
        <v>#N/A</v>
      </c>
      <c r="O672" s="19" t="e">
        <f t="shared" ca="1" si="870"/>
        <v>#N/A</v>
      </c>
      <c r="P672" s="72" t="e">
        <f t="shared" ca="1" si="871"/>
        <v>#N/A</v>
      </c>
      <c r="Q672" s="72" t="e">
        <f t="shared" ca="1" si="872"/>
        <v>#N/A</v>
      </c>
      <c r="R672" s="72" t="e">
        <f t="shared" ca="1" si="873"/>
        <v>#N/A</v>
      </c>
      <c r="S672" s="19" t="e">
        <f t="shared" ca="1" si="874"/>
        <v>#N/A</v>
      </c>
      <c r="T672" s="19" t="e">
        <f t="shared" ca="1" si="875"/>
        <v>#N/A</v>
      </c>
      <c r="U672" s="19" t="e">
        <f t="shared" ca="1" si="876"/>
        <v>#N/A</v>
      </c>
      <c r="V672" s="19" t="e">
        <f t="shared" ca="1" si="877"/>
        <v>#N/A</v>
      </c>
      <c r="W672" s="19" t="e">
        <f t="shared" ca="1" si="878"/>
        <v>#N/A</v>
      </c>
      <c r="X672" s="19" t="e">
        <f t="shared" ca="1" si="879"/>
        <v>#N/A</v>
      </c>
      <c r="Y672" s="72" t="e">
        <f t="shared" ca="1" si="880"/>
        <v>#N/A</v>
      </c>
      <c r="Z672" s="72" t="e">
        <f t="shared" ca="1" si="881"/>
        <v>#N/A</v>
      </c>
      <c r="AA672" s="72" t="e">
        <f t="shared" ca="1" si="882"/>
        <v>#N/A</v>
      </c>
      <c r="AB672" s="19" t="e">
        <f t="shared" ca="1" si="883"/>
        <v>#N/A</v>
      </c>
      <c r="AC672" s="19" t="e">
        <f t="shared" ca="1" si="884"/>
        <v>#N/A</v>
      </c>
      <c r="AD672" s="19" t="e">
        <f t="shared" ca="1" si="885"/>
        <v>#N/A</v>
      </c>
      <c r="AE672" s="19" t="e">
        <f t="shared" ca="1" si="886"/>
        <v>#N/A</v>
      </c>
      <c r="AF672" s="19" t="e">
        <f t="shared" ca="1" si="887"/>
        <v>#N/A</v>
      </c>
      <c r="AG672" s="19" t="e">
        <f t="shared" ca="1" si="888"/>
        <v>#N/A</v>
      </c>
      <c r="AH672" s="72" t="e">
        <f t="shared" ca="1" si="889"/>
        <v>#N/A</v>
      </c>
      <c r="AI672" s="72" t="e">
        <f t="shared" ca="1" si="890"/>
        <v>#N/A</v>
      </c>
      <c r="AJ672" s="72" t="e">
        <f t="shared" ca="1" si="891"/>
        <v>#N/A</v>
      </c>
      <c r="AK672" s="19" t="e">
        <f t="shared" ca="1" si="892"/>
        <v>#N/A</v>
      </c>
      <c r="AL672" s="19" t="e">
        <f t="shared" ca="1" si="893"/>
        <v>#N/A</v>
      </c>
      <c r="AM672" s="19" t="e">
        <f t="shared" ca="1" si="894"/>
        <v>#N/A</v>
      </c>
      <c r="AN672" s="19" t="e">
        <f t="shared" ca="1" si="895"/>
        <v>#N/A</v>
      </c>
      <c r="AO672" s="19" t="e">
        <f t="shared" ca="1" si="896"/>
        <v>#N/A</v>
      </c>
      <c r="AP672" s="19" t="e">
        <f t="shared" ca="1" si="897"/>
        <v>#N/A</v>
      </c>
      <c r="AQ672" s="72" t="e">
        <f t="shared" ca="1" si="898"/>
        <v>#N/A</v>
      </c>
      <c r="AR672" s="72" t="e">
        <f t="shared" ca="1" si="899"/>
        <v>#N/A</v>
      </c>
      <c r="AS672" s="72" t="e">
        <f t="shared" ca="1" si="900"/>
        <v>#N/A</v>
      </c>
      <c r="AT672" s="19" t="e">
        <f t="shared" ca="1" si="901"/>
        <v>#N/A</v>
      </c>
      <c r="AU672" s="19" t="e">
        <f t="shared" ca="1" si="902"/>
        <v>#N/A</v>
      </c>
      <c r="AV672" s="19" t="e">
        <f t="shared" ca="1" si="903"/>
        <v>#N/A</v>
      </c>
      <c r="AW672" s="19" t="e">
        <f t="shared" ca="1" si="904"/>
        <v>#N/A</v>
      </c>
      <c r="AX672" s="19" t="e">
        <f t="shared" ca="1" si="905"/>
        <v>#N/A</v>
      </c>
      <c r="AY672" s="19" t="e">
        <f t="shared" ca="1" si="906"/>
        <v>#N/A</v>
      </c>
      <c r="AZ672" s="72" t="e">
        <f t="shared" ca="1" si="907"/>
        <v>#N/A</v>
      </c>
      <c r="BA672" s="72" t="e">
        <f t="shared" ca="1" si="908"/>
        <v>#N/A</v>
      </c>
      <c r="BB672" s="72" t="e">
        <f t="shared" ca="1" si="909"/>
        <v>#N/A</v>
      </c>
      <c r="BC672" s="19" t="e">
        <f t="shared" ca="1" si="910"/>
        <v>#N/A</v>
      </c>
      <c r="BD672" s="19" t="e">
        <f t="shared" ca="1" si="911"/>
        <v>#N/A</v>
      </c>
      <c r="BE672" s="19" t="e">
        <f t="shared" ca="1" si="912"/>
        <v>#N/A</v>
      </c>
      <c r="BF672" s="19" t="e">
        <f t="shared" ca="1" si="913"/>
        <v>#N/A</v>
      </c>
      <c r="BG672" s="19" t="e">
        <f t="shared" ca="1" si="914"/>
        <v>#N/A</v>
      </c>
      <c r="BH672" s="19" t="e">
        <f t="shared" ca="1" si="915"/>
        <v>#N/A</v>
      </c>
      <c r="BI672" s="72" t="e">
        <f t="shared" ca="1" si="916"/>
        <v>#N/A</v>
      </c>
      <c r="BJ672" s="72" t="e">
        <f t="shared" ca="1" si="917"/>
        <v>#N/A</v>
      </c>
      <c r="BK672" s="72" t="e">
        <f t="shared" ca="1" si="918"/>
        <v>#N/A</v>
      </c>
      <c r="BL672" s="72" t="e">
        <f t="shared" ca="1" si="919"/>
        <v>#N/A</v>
      </c>
      <c r="BM672" s="72" t="e">
        <f t="shared" ca="1" si="920"/>
        <v>#N/A</v>
      </c>
      <c r="BN672" s="72" t="e">
        <f t="shared" ca="1" si="921"/>
        <v>#N/A</v>
      </c>
      <c r="BO672" s="72" t="e">
        <f t="shared" ca="1" si="922"/>
        <v>#N/A</v>
      </c>
      <c r="BP672" s="72" t="e">
        <f t="shared" ca="1" si="923"/>
        <v>#N/A</v>
      </c>
      <c r="BQ672" s="72" t="e">
        <f t="shared" ca="1" si="924"/>
        <v>#N/A</v>
      </c>
      <c r="BR672" s="72" t="e">
        <f t="shared" ca="1" si="925"/>
        <v>#N/A</v>
      </c>
      <c r="BS672" s="72" t="e">
        <f t="shared" ca="1" si="926"/>
        <v>#N/A</v>
      </c>
      <c r="BT672" s="72" t="e">
        <f t="shared" ca="1" si="927"/>
        <v>#N/A</v>
      </c>
      <c r="BU672" s="72" t="e">
        <f t="shared" ca="1" si="928"/>
        <v>#N/A</v>
      </c>
      <c r="BV672" s="72" t="e">
        <f t="shared" ca="1" si="929"/>
        <v>#N/A</v>
      </c>
    </row>
    <row r="673" spans="1:74">
      <c r="A673" s="13" t="e">
        <f ca="1">'MGRS to'!AO673</f>
        <v>#N/A</v>
      </c>
      <c r="B673" s="13" t="e">
        <f ca="1">'MGRS to'!AP673</f>
        <v>#N/A</v>
      </c>
      <c r="C673" s="19" t="e">
        <f t="shared" ca="1" si="858"/>
        <v>#N/A</v>
      </c>
      <c r="D673" s="19" t="e">
        <f t="shared" ca="1" si="859"/>
        <v>#N/A</v>
      </c>
      <c r="E673" s="19" t="e">
        <f t="shared" ca="1" si="860"/>
        <v>#N/A</v>
      </c>
      <c r="F673" s="19" t="e">
        <f t="shared" ca="1" si="861"/>
        <v>#N/A</v>
      </c>
      <c r="G673" s="19" t="e">
        <f t="shared" ca="1" si="862"/>
        <v>#N/A</v>
      </c>
      <c r="H673" s="19" t="e">
        <f t="shared" ca="1" si="863"/>
        <v>#N/A</v>
      </c>
      <c r="I673" s="19" t="e">
        <f t="shared" ca="1" si="864"/>
        <v>#N/A</v>
      </c>
      <c r="J673" s="19" t="e">
        <f t="shared" ca="1" si="865"/>
        <v>#N/A</v>
      </c>
      <c r="K673" s="19" t="e">
        <f t="shared" ca="1" si="866"/>
        <v>#N/A</v>
      </c>
      <c r="L673" s="19" t="e">
        <f t="shared" ca="1" si="867"/>
        <v>#N/A</v>
      </c>
      <c r="M673" s="19" t="e">
        <f t="shared" ca="1" si="868"/>
        <v>#N/A</v>
      </c>
      <c r="N673" s="19" t="e">
        <f t="shared" ca="1" si="869"/>
        <v>#N/A</v>
      </c>
      <c r="O673" s="19" t="e">
        <f t="shared" ca="1" si="870"/>
        <v>#N/A</v>
      </c>
      <c r="P673" s="72" t="e">
        <f t="shared" ca="1" si="871"/>
        <v>#N/A</v>
      </c>
      <c r="Q673" s="72" t="e">
        <f t="shared" ca="1" si="872"/>
        <v>#N/A</v>
      </c>
      <c r="R673" s="72" t="e">
        <f t="shared" ca="1" si="873"/>
        <v>#N/A</v>
      </c>
      <c r="S673" s="19" t="e">
        <f t="shared" ca="1" si="874"/>
        <v>#N/A</v>
      </c>
      <c r="T673" s="19" t="e">
        <f t="shared" ca="1" si="875"/>
        <v>#N/A</v>
      </c>
      <c r="U673" s="19" t="e">
        <f t="shared" ca="1" si="876"/>
        <v>#N/A</v>
      </c>
      <c r="V673" s="19" t="e">
        <f t="shared" ca="1" si="877"/>
        <v>#N/A</v>
      </c>
      <c r="W673" s="19" t="e">
        <f t="shared" ca="1" si="878"/>
        <v>#N/A</v>
      </c>
      <c r="X673" s="19" t="e">
        <f t="shared" ca="1" si="879"/>
        <v>#N/A</v>
      </c>
      <c r="Y673" s="72" t="e">
        <f t="shared" ca="1" si="880"/>
        <v>#N/A</v>
      </c>
      <c r="Z673" s="72" t="e">
        <f t="shared" ca="1" si="881"/>
        <v>#N/A</v>
      </c>
      <c r="AA673" s="72" t="e">
        <f t="shared" ca="1" si="882"/>
        <v>#N/A</v>
      </c>
      <c r="AB673" s="19" t="e">
        <f t="shared" ca="1" si="883"/>
        <v>#N/A</v>
      </c>
      <c r="AC673" s="19" t="e">
        <f t="shared" ca="1" si="884"/>
        <v>#N/A</v>
      </c>
      <c r="AD673" s="19" t="e">
        <f t="shared" ca="1" si="885"/>
        <v>#N/A</v>
      </c>
      <c r="AE673" s="19" t="e">
        <f t="shared" ca="1" si="886"/>
        <v>#N/A</v>
      </c>
      <c r="AF673" s="19" t="e">
        <f t="shared" ca="1" si="887"/>
        <v>#N/A</v>
      </c>
      <c r="AG673" s="19" t="e">
        <f t="shared" ca="1" si="888"/>
        <v>#N/A</v>
      </c>
      <c r="AH673" s="72" t="e">
        <f t="shared" ca="1" si="889"/>
        <v>#N/A</v>
      </c>
      <c r="AI673" s="72" t="e">
        <f t="shared" ca="1" si="890"/>
        <v>#N/A</v>
      </c>
      <c r="AJ673" s="72" t="e">
        <f t="shared" ca="1" si="891"/>
        <v>#N/A</v>
      </c>
      <c r="AK673" s="19" t="e">
        <f t="shared" ca="1" si="892"/>
        <v>#N/A</v>
      </c>
      <c r="AL673" s="19" t="e">
        <f t="shared" ca="1" si="893"/>
        <v>#N/A</v>
      </c>
      <c r="AM673" s="19" t="e">
        <f t="shared" ca="1" si="894"/>
        <v>#N/A</v>
      </c>
      <c r="AN673" s="19" t="e">
        <f t="shared" ca="1" si="895"/>
        <v>#N/A</v>
      </c>
      <c r="AO673" s="19" t="e">
        <f t="shared" ca="1" si="896"/>
        <v>#N/A</v>
      </c>
      <c r="AP673" s="19" t="e">
        <f t="shared" ca="1" si="897"/>
        <v>#N/A</v>
      </c>
      <c r="AQ673" s="72" t="e">
        <f t="shared" ca="1" si="898"/>
        <v>#N/A</v>
      </c>
      <c r="AR673" s="72" t="e">
        <f t="shared" ca="1" si="899"/>
        <v>#N/A</v>
      </c>
      <c r="AS673" s="72" t="e">
        <f t="shared" ca="1" si="900"/>
        <v>#N/A</v>
      </c>
      <c r="AT673" s="19" t="e">
        <f t="shared" ca="1" si="901"/>
        <v>#N/A</v>
      </c>
      <c r="AU673" s="19" t="e">
        <f t="shared" ca="1" si="902"/>
        <v>#N/A</v>
      </c>
      <c r="AV673" s="19" t="e">
        <f t="shared" ca="1" si="903"/>
        <v>#N/A</v>
      </c>
      <c r="AW673" s="19" t="e">
        <f t="shared" ca="1" si="904"/>
        <v>#N/A</v>
      </c>
      <c r="AX673" s="19" t="e">
        <f t="shared" ca="1" si="905"/>
        <v>#N/A</v>
      </c>
      <c r="AY673" s="19" t="e">
        <f t="shared" ca="1" si="906"/>
        <v>#N/A</v>
      </c>
      <c r="AZ673" s="72" t="e">
        <f t="shared" ca="1" si="907"/>
        <v>#N/A</v>
      </c>
      <c r="BA673" s="72" t="e">
        <f t="shared" ca="1" si="908"/>
        <v>#N/A</v>
      </c>
      <c r="BB673" s="72" t="e">
        <f t="shared" ca="1" si="909"/>
        <v>#N/A</v>
      </c>
      <c r="BC673" s="19" t="e">
        <f t="shared" ca="1" si="910"/>
        <v>#N/A</v>
      </c>
      <c r="BD673" s="19" t="e">
        <f t="shared" ca="1" si="911"/>
        <v>#N/A</v>
      </c>
      <c r="BE673" s="19" t="e">
        <f t="shared" ca="1" si="912"/>
        <v>#N/A</v>
      </c>
      <c r="BF673" s="19" t="e">
        <f t="shared" ca="1" si="913"/>
        <v>#N/A</v>
      </c>
      <c r="BG673" s="19" t="e">
        <f t="shared" ca="1" si="914"/>
        <v>#N/A</v>
      </c>
      <c r="BH673" s="19" t="e">
        <f t="shared" ca="1" si="915"/>
        <v>#N/A</v>
      </c>
      <c r="BI673" s="72" t="e">
        <f t="shared" ca="1" si="916"/>
        <v>#N/A</v>
      </c>
      <c r="BJ673" s="72" t="e">
        <f t="shared" ca="1" si="917"/>
        <v>#N/A</v>
      </c>
      <c r="BK673" s="72" t="e">
        <f t="shared" ca="1" si="918"/>
        <v>#N/A</v>
      </c>
      <c r="BL673" s="72" t="e">
        <f t="shared" ca="1" si="919"/>
        <v>#N/A</v>
      </c>
      <c r="BM673" s="72" t="e">
        <f t="shared" ca="1" si="920"/>
        <v>#N/A</v>
      </c>
      <c r="BN673" s="72" t="e">
        <f t="shared" ca="1" si="921"/>
        <v>#N/A</v>
      </c>
      <c r="BO673" s="72" t="e">
        <f t="shared" ca="1" si="922"/>
        <v>#N/A</v>
      </c>
      <c r="BP673" s="72" t="e">
        <f t="shared" ca="1" si="923"/>
        <v>#N/A</v>
      </c>
      <c r="BQ673" s="72" t="e">
        <f t="shared" ca="1" si="924"/>
        <v>#N/A</v>
      </c>
      <c r="BR673" s="72" t="e">
        <f t="shared" ca="1" si="925"/>
        <v>#N/A</v>
      </c>
      <c r="BS673" s="72" t="e">
        <f t="shared" ca="1" si="926"/>
        <v>#N/A</v>
      </c>
      <c r="BT673" s="72" t="e">
        <f t="shared" ca="1" si="927"/>
        <v>#N/A</v>
      </c>
      <c r="BU673" s="72" t="e">
        <f t="shared" ca="1" si="928"/>
        <v>#N/A</v>
      </c>
      <c r="BV673" s="72" t="e">
        <f t="shared" ca="1" si="929"/>
        <v>#N/A</v>
      </c>
    </row>
    <row r="674" spans="1:74">
      <c r="A674" s="13" t="e">
        <f ca="1">'MGRS to'!AO674</f>
        <v>#N/A</v>
      </c>
      <c r="B674" s="13" t="e">
        <f ca="1">'MGRS to'!AP674</f>
        <v>#N/A</v>
      </c>
      <c r="C674" s="19" t="e">
        <f t="shared" ca="1" si="858"/>
        <v>#N/A</v>
      </c>
      <c r="D674" s="19" t="e">
        <f t="shared" ca="1" si="859"/>
        <v>#N/A</v>
      </c>
      <c r="E674" s="19" t="e">
        <f t="shared" ca="1" si="860"/>
        <v>#N/A</v>
      </c>
      <c r="F674" s="19" t="e">
        <f t="shared" ca="1" si="861"/>
        <v>#N/A</v>
      </c>
      <c r="G674" s="19" t="e">
        <f t="shared" ca="1" si="862"/>
        <v>#N/A</v>
      </c>
      <c r="H674" s="19" t="e">
        <f t="shared" ca="1" si="863"/>
        <v>#N/A</v>
      </c>
      <c r="I674" s="19" t="e">
        <f t="shared" ca="1" si="864"/>
        <v>#N/A</v>
      </c>
      <c r="J674" s="19" t="e">
        <f t="shared" ca="1" si="865"/>
        <v>#N/A</v>
      </c>
      <c r="K674" s="19" t="e">
        <f t="shared" ca="1" si="866"/>
        <v>#N/A</v>
      </c>
      <c r="L674" s="19" t="e">
        <f t="shared" ca="1" si="867"/>
        <v>#N/A</v>
      </c>
      <c r="M674" s="19" t="e">
        <f t="shared" ca="1" si="868"/>
        <v>#N/A</v>
      </c>
      <c r="N674" s="19" t="e">
        <f t="shared" ca="1" si="869"/>
        <v>#N/A</v>
      </c>
      <c r="O674" s="19" t="e">
        <f t="shared" ca="1" si="870"/>
        <v>#N/A</v>
      </c>
      <c r="P674" s="72" t="e">
        <f t="shared" ca="1" si="871"/>
        <v>#N/A</v>
      </c>
      <c r="Q674" s="72" t="e">
        <f t="shared" ca="1" si="872"/>
        <v>#N/A</v>
      </c>
      <c r="R674" s="72" t="e">
        <f t="shared" ca="1" si="873"/>
        <v>#N/A</v>
      </c>
      <c r="S674" s="19" t="e">
        <f t="shared" ca="1" si="874"/>
        <v>#N/A</v>
      </c>
      <c r="T674" s="19" t="e">
        <f t="shared" ca="1" si="875"/>
        <v>#N/A</v>
      </c>
      <c r="U674" s="19" t="e">
        <f t="shared" ca="1" si="876"/>
        <v>#N/A</v>
      </c>
      <c r="V674" s="19" t="e">
        <f t="shared" ca="1" si="877"/>
        <v>#N/A</v>
      </c>
      <c r="W674" s="19" t="e">
        <f t="shared" ca="1" si="878"/>
        <v>#N/A</v>
      </c>
      <c r="X674" s="19" t="e">
        <f t="shared" ca="1" si="879"/>
        <v>#N/A</v>
      </c>
      <c r="Y674" s="72" t="e">
        <f t="shared" ca="1" si="880"/>
        <v>#N/A</v>
      </c>
      <c r="Z674" s="72" t="e">
        <f t="shared" ca="1" si="881"/>
        <v>#N/A</v>
      </c>
      <c r="AA674" s="72" t="e">
        <f t="shared" ca="1" si="882"/>
        <v>#N/A</v>
      </c>
      <c r="AB674" s="19" t="e">
        <f t="shared" ca="1" si="883"/>
        <v>#N/A</v>
      </c>
      <c r="AC674" s="19" t="e">
        <f t="shared" ca="1" si="884"/>
        <v>#N/A</v>
      </c>
      <c r="AD674" s="19" t="e">
        <f t="shared" ca="1" si="885"/>
        <v>#N/A</v>
      </c>
      <c r="AE674" s="19" t="e">
        <f t="shared" ca="1" si="886"/>
        <v>#N/A</v>
      </c>
      <c r="AF674" s="19" t="e">
        <f t="shared" ca="1" si="887"/>
        <v>#N/A</v>
      </c>
      <c r="AG674" s="19" t="e">
        <f t="shared" ca="1" si="888"/>
        <v>#N/A</v>
      </c>
      <c r="AH674" s="72" t="e">
        <f t="shared" ca="1" si="889"/>
        <v>#N/A</v>
      </c>
      <c r="AI674" s="72" t="e">
        <f t="shared" ca="1" si="890"/>
        <v>#N/A</v>
      </c>
      <c r="AJ674" s="72" t="e">
        <f t="shared" ca="1" si="891"/>
        <v>#N/A</v>
      </c>
      <c r="AK674" s="19" t="e">
        <f t="shared" ca="1" si="892"/>
        <v>#N/A</v>
      </c>
      <c r="AL674" s="19" t="e">
        <f t="shared" ca="1" si="893"/>
        <v>#N/A</v>
      </c>
      <c r="AM674" s="19" t="e">
        <f t="shared" ca="1" si="894"/>
        <v>#N/A</v>
      </c>
      <c r="AN674" s="19" t="e">
        <f t="shared" ca="1" si="895"/>
        <v>#N/A</v>
      </c>
      <c r="AO674" s="19" t="e">
        <f t="shared" ca="1" si="896"/>
        <v>#N/A</v>
      </c>
      <c r="AP674" s="19" t="e">
        <f t="shared" ca="1" si="897"/>
        <v>#N/A</v>
      </c>
      <c r="AQ674" s="72" t="e">
        <f t="shared" ca="1" si="898"/>
        <v>#N/A</v>
      </c>
      <c r="AR674" s="72" t="e">
        <f t="shared" ca="1" si="899"/>
        <v>#N/A</v>
      </c>
      <c r="AS674" s="72" t="e">
        <f t="shared" ca="1" si="900"/>
        <v>#N/A</v>
      </c>
      <c r="AT674" s="19" t="e">
        <f t="shared" ca="1" si="901"/>
        <v>#N/A</v>
      </c>
      <c r="AU674" s="19" t="e">
        <f t="shared" ca="1" si="902"/>
        <v>#N/A</v>
      </c>
      <c r="AV674" s="19" t="e">
        <f t="shared" ca="1" si="903"/>
        <v>#N/A</v>
      </c>
      <c r="AW674" s="19" t="e">
        <f t="shared" ca="1" si="904"/>
        <v>#N/A</v>
      </c>
      <c r="AX674" s="19" t="e">
        <f t="shared" ca="1" si="905"/>
        <v>#N/A</v>
      </c>
      <c r="AY674" s="19" t="e">
        <f t="shared" ca="1" si="906"/>
        <v>#N/A</v>
      </c>
      <c r="AZ674" s="72" t="e">
        <f t="shared" ca="1" si="907"/>
        <v>#N/A</v>
      </c>
      <c r="BA674" s="72" t="e">
        <f t="shared" ca="1" si="908"/>
        <v>#N/A</v>
      </c>
      <c r="BB674" s="72" t="e">
        <f t="shared" ca="1" si="909"/>
        <v>#N/A</v>
      </c>
      <c r="BC674" s="19" t="e">
        <f t="shared" ca="1" si="910"/>
        <v>#N/A</v>
      </c>
      <c r="BD674" s="19" t="e">
        <f t="shared" ca="1" si="911"/>
        <v>#N/A</v>
      </c>
      <c r="BE674" s="19" t="e">
        <f t="shared" ca="1" si="912"/>
        <v>#N/A</v>
      </c>
      <c r="BF674" s="19" t="e">
        <f t="shared" ca="1" si="913"/>
        <v>#N/A</v>
      </c>
      <c r="BG674" s="19" t="e">
        <f t="shared" ca="1" si="914"/>
        <v>#N/A</v>
      </c>
      <c r="BH674" s="19" t="e">
        <f t="shared" ca="1" si="915"/>
        <v>#N/A</v>
      </c>
      <c r="BI674" s="72" t="e">
        <f t="shared" ca="1" si="916"/>
        <v>#N/A</v>
      </c>
      <c r="BJ674" s="72" t="e">
        <f t="shared" ca="1" si="917"/>
        <v>#N/A</v>
      </c>
      <c r="BK674" s="72" t="e">
        <f t="shared" ca="1" si="918"/>
        <v>#N/A</v>
      </c>
      <c r="BL674" s="72" t="e">
        <f t="shared" ca="1" si="919"/>
        <v>#N/A</v>
      </c>
      <c r="BM674" s="72" t="e">
        <f t="shared" ca="1" si="920"/>
        <v>#N/A</v>
      </c>
      <c r="BN674" s="72" t="e">
        <f t="shared" ca="1" si="921"/>
        <v>#N/A</v>
      </c>
      <c r="BO674" s="72" t="e">
        <f t="shared" ca="1" si="922"/>
        <v>#N/A</v>
      </c>
      <c r="BP674" s="72" t="e">
        <f t="shared" ca="1" si="923"/>
        <v>#N/A</v>
      </c>
      <c r="BQ674" s="72" t="e">
        <f t="shared" ca="1" si="924"/>
        <v>#N/A</v>
      </c>
      <c r="BR674" s="72" t="e">
        <f t="shared" ca="1" si="925"/>
        <v>#N/A</v>
      </c>
      <c r="BS674" s="72" t="e">
        <f t="shared" ca="1" si="926"/>
        <v>#N/A</v>
      </c>
      <c r="BT674" s="72" t="e">
        <f t="shared" ca="1" si="927"/>
        <v>#N/A</v>
      </c>
      <c r="BU674" s="72" t="e">
        <f t="shared" ca="1" si="928"/>
        <v>#N/A</v>
      </c>
      <c r="BV674" s="72" t="e">
        <f t="shared" ca="1" si="929"/>
        <v>#N/A</v>
      </c>
    </row>
    <row r="675" spans="1:74">
      <c r="A675" s="13" t="e">
        <f ca="1">'MGRS to'!AO675</f>
        <v>#N/A</v>
      </c>
      <c r="B675" s="13" t="e">
        <f ca="1">'MGRS to'!AP675</f>
        <v>#N/A</v>
      </c>
      <c r="C675" s="19" t="e">
        <f t="shared" ca="1" si="858"/>
        <v>#N/A</v>
      </c>
      <c r="D675" s="19" t="e">
        <f t="shared" ca="1" si="859"/>
        <v>#N/A</v>
      </c>
      <c r="E675" s="19" t="e">
        <f t="shared" ca="1" si="860"/>
        <v>#N/A</v>
      </c>
      <c r="F675" s="19" t="e">
        <f t="shared" ca="1" si="861"/>
        <v>#N/A</v>
      </c>
      <c r="G675" s="19" t="e">
        <f t="shared" ca="1" si="862"/>
        <v>#N/A</v>
      </c>
      <c r="H675" s="19" t="e">
        <f t="shared" ca="1" si="863"/>
        <v>#N/A</v>
      </c>
      <c r="I675" s="19" t="e">
        <f t="shared" ca="1" si="864"/>
        <v>#N/A</v>
      </c>
      <c r="J675" s="19" t="e">
        <f t="shared" ca="1" si="865"/>
        <v>#N/A</v>
      </c>
      <c r="K675" s="19" t="e">
        <f t="shared" ca="1" si="866"/>
        <v>#N/A</v>
      </c>
      <c r="L675" s="19" t="e">
        <f t="shared" ca="1" si="867"/>
        <v>#N/A</v>
      </c>
      <c r="M675" s="19" t="e">
        <f t="shared" ca="1" si="868"/>
        <v>#N/A</v>
      </c>
      <c r="N675" s="19" t="e">
        <f t="shared" ca="1" si="869"/>
        <v>#N/A</v>
      </c>
      <c r="O675" s="19" t="e">
        <f t="shared" ca="1" si="870"/>
        <v>#N/A</v>
      </c>
      <c r="P675" s="72" t="e">
        <f t="shared" ca="1" si="871"/>
        <v>#N/A</v>
      </c>
      <c r="Q675" s="72" t="e">
        <f t="shared" ca="1" si="872"/>
        <v>#N/A</v>
      </c>
      <c r="R675" s="72" t="e">
        <f t="shared" ca="1" si="873"/>
        <v>#N/A</v>
      </c>
      <c r="S675" s="19" t="e">
        <f t="shared" ca="1" si="874"/>
        <v>#N/A</v>
      </c>
      <c r="T675" s="19" t="e">
        <f t="shared" ca="1" si="875"/>
        <v>#N/A</v>
      </c>
      <c r="U675" s="19" t="e">
        <f t="shared" ca="1" si="876"/>
        <v>#N/A</v>
      </c>
      <c r="V675" s="19" t="e">
        <f t="shared" ca="1" si="877"/>
        <v>#N/A</v>
      </c>
      <c r="W675" s="19" t="e">
        <f t="shared" ca="1" si="878"/>
        <v>#N/A</v>
      </c>
      <c r="X675" s="19" t="e">
        <f t="shared" ca="1" si="879"/>
        <v>#N/A</v>
      </c>
      <c r="Y675" s="72" t="e">
        <f t="shared" ca="1" si="880"/>
        <v>#N/A</v>
      </c>
      <c r="Z675" s="72" t="e">
        <f t="shared" ca="1" si="881"/>
        <v>#N/A</v>
      </c>
      <c r="AA675" s="72" t="e">
        <f t="shared" ca="1" si="882"/>
        <v>#N/A</v>
      </c>
      <c r="AB675" s="19" t="e">
        <f t="shared" ca="1" si="883"/>
        <v>#N/A</v>
      </c>
      <c r="AC675" s="19" t="e">
        <f t="shared" ca="1" si="884"/>
        <v>#N/A</v>
      </c>
      <c r="AD675" s="19" t="e">
        <f t="shared" ca="1" si="885"/>
        <v>#N/A</v>
      </c>
      <c r="AE675" s="19" t="e">
        <f t="shared" ca="1" si="886"/>
        <v>#N/A</v>
      </c>
      <c r="AF675" s="19" t="e">
        <f t="shared" ca="1" si="887"/>
        <v>#N/A</v>
      </c>
      <c r="AG675" s="19" t="e">
        <f t="shared" ca="1" si="888"/>
        <v>#N/A</v>
      </c>
      <c r="AH675" s="72" t="e">
        <f t="shared" ca="1" si="889"/>
        <v>#N/A</v>
      </c>
      <c r="AI675" s="72" t="e">
        <f t="shared" ca="1" si="890"/>
        <v>#N/A</v>
      </c>
      <c r="AJ675" s="72" t="e">
        <f t="shared" ca="1" si="891"/>
        <v>#N/A</v>
      </c>
      <c r="AK675" s="19" t="e">
        <f t="shared" ca="1" si="892"/>
        <v>#N/A</v>
      </c>
      <c r="AL675" s="19" t="e">
        <f t="shared" ca="1" si="893"/>
        <v>#N/A</v>
      </c>
      <c r="AM675" s="19" t="e">
        <f t="shared" ca="1" si="894"/>
        <v>#N/A</v>
      </c>
      <c r="AN675" s="19" t="e">
        <f t="shared" ca="1" si="895"/>
        <v>#N/A</v>
      </c>
      <c r="AO675" s="19" t="e">
        <f t="shared" ca="1" si="896"/>
        <v>#N/A</v>
      </c>
      <c r="AP675" s="19" t="e">
        <f t="shared" ca="1" si="897"/>
        <v>#N/A</v>
      </c>
      <c r="AQ675" s="72" t="e">
        <f t="shared" ca="1" si="898"/>
        <v>#N/A</v>
      </c>
      <c r="AR675" s="72" t="e">
        <f t="shared" ca="1" si="899"/>
        <v>#N/A</v>
      </c>
      <c r="AS675" s="72" t="e">
        <f t="shared" ca="1" si="900"/>
        <v>#N/A</v>
      </c>
      <c r="AT675" s="19" t="e">
        <f t="shared" ca="1" si="901"/>
        <v>#N/A</v>
      </c>
      <c r="AU675" s="19" t="e">
        <f t="shared" ca="1" si="902"/>
        <v>#N/A</v>
      </c>
      <c r="AV675" s="19" t="e">
        <f t="shared" ca="1" si="903"/>
        <v>#N/A</v>
      </c>
      <c r="AW675" s="19" t="e">
        <f t="shared" ca="1" si="904"/>
        <v>#N/A</v>
      </c>
      <c r="AX675" s="19" t="e">
        <f t="shared" ca="1" si="905"/>
        <v>#N/A</v>
      </c>
      <c r="AY675" s="19" t="e">
        <f t="shared" ca="1" si="906"/>
        <v>#N/A</v>
      </c>
      <c r="AZ675" s="72" t="e">
        <f t="shared" ca="1" si="907"/>
        <v>#N/A</v>
      </c>
      <c r="BA675" s="72" t="e">
        <f t="shared" ca="1" si="908"/>
        <v>#N/A</v>
      </c>
      <c r="BB675" s="72" t="e">
        <f t="shared" ca="1" si="909"/>
        <v>#N/A</v>
      </c>
      <c r="BC675" s="19" t="e">
        <f t="shared" ca="1" si="910"/>
        <v>#N/A</v>
      </c>
      <c r="BD675" s="19" t="e">
        <f t="shared" ca="1" si="911"/>
        <v>#N/A</v>
      </c>
      <c r="BE675" s="19" t="e">
        <f t="shared" ca="1" si="912"/>
        <v>#N/A</v>
      </c>
      <c r="BF675" s="19" t="e">
        <f t="shared" ca="1" si="913"/>
        <v>#N/A</v>
      </c>
      <c r="BG675" s="19" t="e">
        <f t="shared" ca="1" si="914"/>
        <v>#N/A</v>
      </c>
      <c r="BH675" s="19" t="e">
        <f t="shared" ca="1" si="915"/>
        <v>#N/A</v>
      </c>
      <c r="BI675" s="72" t="e">
        <f t="shared" ca="1" si="916"/>
        <v>#N/A</v>
      </c>
      <c r="BJ675" s="72" t="e">
        <f t="shared" ca="1" si="917"/>
        <v>#N/A</v>
      </c>
      <c r="BK675" s="72" t="e">
        <f t="shared" ca="1" si="918"/>
        <v>#N/A</v>
      </c>
      <c r="BL675" s="72" t="e">
        <f t="shared" ca="1" si="919"/>
        <v>#N/A</v>
      </c>
      <c r="BM675" s="72" t="e">
        <f t="shared" ca="1" si="920"/>
        <v>#N/A</v>
      </c>
      <c r="BN675" s="72" t="e">
        <f t="shared" ca="1" si="921"/>
        <v>#N/A</v>
      </c>
      <c r="BO675" s="72" t="e">
        <f t="shared" ca="1" si="922"/>
        <v>#N/A</v>
      </c>
      <c r="BP675" s="72" t="e">
        <f t="shared" ca="1" si="923"/>
        <v>#N/A</v>
      </c>
      <c r="BQ675" s="72" t="e">
        <f t="shared" ca="1" si="924"/>
        <v>#N/A</v>
      </c>
      <c r="BR675" s="72" t="e">
        <f t="shared" ca="1" si="925"/>
        <v>#N/A</v>
      </c>
      <c r="BS675" s="72" t="e">
        <f t="shared" ca="1" si="926"/>
        <v>#N/A</v>
      </c>
      <c r="BT675" s="72" t="e">
        <f t="shared" ca="1" si="927"/>
        <v>#N/A</v>
      </c>
      <c r="BU675" s="72" t="e">
        <f t="shared" ca="1" si="928"/>
        <v>#N/A</v>
      </c>
      <c r="BV675" s="72" t="e">
        <f t="shared" ca="1" si="929"/>
        <v>#N/A</v>
      </c>
    </row>
    <row r="676" spans="1:74">
      <c r="A676" s="13" t="e">
        <f ca="1">'MGRS to'!AO676</f>
        <v>#N/A</v>
      </c>
      <c r="B676" s="13" t="e">
        <f ca="1">'MGRS to'!AP676</f>
        <v>#N/A</v>
      </c>
      <c r="C676" s="19" t="e">
        <f t="shared" ca="1" si="858"/>
        <v>#N/A</v>
      </c>
      <c r="D676" s="19" t="e">
        <f t="shared" ca="1" si="859"/>
        <v>#N/A</v>
      </c>
      <c r="E676" s="19" t="e">
        <f t="shared" ca="1" si="860"/>
        <v>#N/A</v>
      </c>
      <c r="F676" s="19" t="e">
        <f t="shared" ca="1" si="861"/>
        <v>#N/A</v>
      </c>
      <c r="G676" s="19" t="e">
        <f t="shared" ca="1" si="862"/>
        <v>#N/A</v>
      </c>
      <c r="H676" s="19" t="e">
        <f t="shared" ca="1" si="863"/>
        <v>#N/A</v>
      </c>
      <c r="I676" s="19" t="e">
        <f t="shared" ca="1" si="864"/>
        <v>#N/A</v>
      </c>
      <c r="J676" s="19" t="e">
        <f t="shared" ca="1" si="865"/>
        <v>#N/A</v>
      </c>
      <c r="K676" s="19" t="e">
        <f t="shared" ca="1" si="866"/>
        <v>#N/A</v>
      </c>
      <c r="L676" s="19" t="e">
        <f t="shared" ca="1" si="867"/>
        <v>#N/A</v>
      </c>
      <c r="M676" s="19" t="e">
        <f t="shared" ca="1" si="868"/>
        <v>#N/A</v>
      </c>
      <c r="N676" s="19" t="e">
        <f t="shared" ca="1" si="869"/>
        <v>#N/A</v>
      </c>
      <c r="O676" s="19" t="e">
        <f t="shared" ca="1" si="870"/>
        <v>#N/A</v>
      </c>
      <c r="P676" s="72" t="e">
        <f t="shared" ca="1" si="871"/>
        <v>#N/A</v>
      </c>
      <c r="Q676" s="72" t="e">
        <f t="shared" ca="1" si="872"/>
        <v>#N/A</v>
      </c>
      <c r="R676" s="72" t="e">
        <f t="shared" ca="1" si="873"/>
        <v>#N/A</v>
      </c>
      <c r="S676" s="19" t="e">
        <f t="shared" ca="1" si="874"/>
        <v>#N/A</v>
      </c>
      <c r="T676" s="19" t="e">
        <f t="shared" ca="1" si="875"/>
        <v>#N/A</v>
      </c>
      <c r="U676" s="19" t="e">
        <f t="shared" ca="1" si="876"/>
        <v>#N/A</v>
      </c>
      <c r="V676" s="19" t="e">
        <f t="shared" ca="1" si="877"/>
        <v>#N/A</v>
      </c>
      <c r="W676" s="19" t="e">
        <f t="shared" ca="1" si="878"/>
        <v>#N/A</v>
      </c>
      <c r="X676" s="19" t="e">
        <f t="shared" ca="1" si="879"/>
        <v>#N/A</v>
      </c>
      <c r="Y676" s="72" t="e">
        <f t="shared" ca="1" si="880"/>
        <v>#N/A</v>
      </c>
      <c r="Z676" s="72" t="e">
        <f t="shared" ca="1" si="881"/>
        <v>#N/A</v>
      </c>
      <c r="AA676" s="72" t="e">
        <f t="shared" ca="1" si="882"/>
        <v>#N/A</v>
      </c>
      <c r="AB676" s="19" t="e">
        <f t="shared" ca="1" si="883"/>
        <v>#N/A</v>
      </c>
      <c r="AC676" s="19" t="e">
        <f t="shared" ca="1" si="884"/>
        <v>#N/A</v>
      </c>
      <c r="AD676" s="19" t="e">
        <f t="shared" ca="1" si="885"/>
        <v>#N/A</v>
      </c>
      <c r="AE676" s="19" t="e">
        <f t="shared" ca="1" si="886"/>
        <v>#N/A</v>
      </c>
      <c r="AF676" s="19" t="e">
        <f t="shared" ca="1" si="887"/>
        <v>#N/A</v>
      </c>
      <c r="AG676" s="19" t="e">
        <f t="shared" ca="1" si="888"/>
        <v>#N/A</v>
      </c>
      <c r="AH676" s="72" t="e">
        <f t="shared" ca="1" si="889"/>
        <v>#N/A</v>
      </c>
      <c r="AI676" s="72" t="e">
        <f t="shared" ca="1" si="890"/>
        <v>#N/A</v>
      </c>
      <c r="AJ676" s="72" t="e">
        <f t="shared" ca="1" si="891"/>
        <v>#N/A</v>
      </c>
      <c r="AK676" s="19" t="e">
        <f t="shared" ca="1" si="892"/>
        <v>#N/A</v>
      </c>
      <c r="AL676" s="19" t="e">
        <f t="shared" ca="1" si="893"/>
        <v>#N/A</v>
      </c>
      <c r="AM676" s="19" t="e">
        <f t="shared" ca="1" si="894"/>
        <v>#N/A</v>
      </c>
      <c r="AN676" s="19" t="e">
        <f t="shared" ca="1" si="895"/>
        <v>#N/A</v>
      </c>
      <c r="AO676" s="19" t="e">
        <f t="shared" ca="1" si="896"/>
        <v>#N/A</v>
      </c>
      <c r="AP676" s="19" t="e">
        <f t="shared" ca="1" si="897"/>
        <v>#N/A</v>
      </c>
      <c r="AQ676" s="72" t="e">
        <f t="shared" ca="1" si="898"/>
        <v>#N/A</v>
      </c>
      <c r="AR676" s="72" t="e">
        <f t="shared" ca="1" si="899"/>
        <v>#N/A</v>
      </c>
      <c r="AS676" s="72" t="e">
        <f t="shared" ca="1" si="900"/>
        <v>#N/A</v>
      </c>
      <c r="AT676" s="19" t="e">
        <f t="shared" ca="1" si="901"/>
        <v>#N/A</v>
      </c>
      <c r="AU676" s="19" t="e">
        <f t="shared" ca="1" si="902"/>
        <v>#N/A</v>
      </c>
      <c r="AV676" s="19" t="e">
        <f t="shared" ca="1" si="903"/>
        <v>#N/A</v>
      </c>
      <c r="AW676" s="19" t="e">
        <f t="shared" ca="1" si="904"/>
        <v>#N/A</v>
      </c>
      <c r="AX676" s="19" t="e">
        <f t="shared" ca="1" si="905"/>
        <v>#N/A</v>
      </c>
      <c r="AY676" s="19" t="e">
        <f t="shared" ca="1" si="906"/>
        <v>#N/A</v>
      </c>
      <c r="AZ676" s="72" t="e">
        <f t="shared" ca="1" si="907"/>
        <v>#N/A</v>
      </c>
      <c r="BA676" s="72" t="e">
        <f t="shared" ca="1" si="908"/>
        <v>#N/A</v>
      </c>
      <c r="BB676" s="72" t="e">
        <f t="shared" ca="1" si="909"/>
        <v>#N/A</v>
      </c>
      <c r="BC676" s="19" t="e">
        <f t="shared" ca="1" si="910"/>
        <v>#N/A</v>
      </c>
      <c r="BD676" s="19" t="e">
        <f t="shared" ca="1" si="911"/>
        <v>#N/A</v>
      </c>
      <c r="BE676" s="19" t="e">
        <f t="shared" ca="1" si="912"/>
        <v>#N/A</v>
      </c>
      <c r="BF676" s="19" t="e">
        <f t="shared" ca="1" si="913"/>
        <v>#N/A</v>
      </c>
      <c r="BG676" s="19" t="e">
        <f t="shared" ca="1" si="914"/>
        <v>#N/A</v>
      </c>
      <c r="BH676" s="19" t="e">
        <f t="shared" ca="1" si="915"/>
        <v>#N/A</v>
      </c>
      <c r="BI676" s="72" t="e">
        <f t="shared" ca="1" si="916"/>
        <v>#N/A</v>
      </c>
      <c r="BJ676" s="72" t="e">
        <f t="shared" ca="1" si="917"/>
        <v>#N/A</v>
      </c>
      <c r="BK676" s="72" t="e">
        <f t="shared" ca="1" si="918"/>
        <v>#N/A</v>
      </c>
      <c r="BL676" s="72" t="e">
        <f t="shared" ca="1" si="919"/>
        <v>#N/A</v>
      </c>
      <c r="BM676" s="72" t="e">
        <f t="shared" ca="1" si="920"/>
        <v>#N/A</v>
      </c>
      <c r="BN676" s="72" t="e">
        <f t="shared" ca="1" si="921"/>
        <v>#N/A</v>
      </c>
      <c r="BO676" s="72" t="e">
        <f t="shared" ca="1" si="922"/>
        <v>#N/A</v>
      </c>
      <c r="BP676" s="72" t="e">
        <f t="shared" ca="1" si="923"/>
        <v>#N/A</v>
      </c>
      <c r="BQ676" s="72" t="e">
        <f t="shared" ca="1" si="924"/>
        <v>#N/A</v>
      </c>
      <c r="BR676" s="72" t="e">
        <f t="shared" ca="1" si="925"/>
        <v>#N/A</v>
      </c>
      <c r="BS676" s="72" t="e">
        <f t="shared" ca="1" si="926"/>
        <v>#N/A</v>
      </c>
      <c r="BT676" s="72" t="e">
        <f t="shared" ca="1" si="927"/>
        <v>#N/A</v>
      </c>
      <c r="BU676" s="72" t="e">
        <f t="shared" ca="1" si="928"/>
        <v>#N/A</v>
      </c>
      <c r="BV676" s="72" t="e">
        <f t="shared" ca="1" si="929"/>
        <v>#N/A</v>
      </c>
    </row>
    <row r="677" spans="1:74">
      <c r="A677" s="13" t="e">
        <f ca="1">'MGRS to'!AO677</f>
        <v>#N/A</v>
      </c>
      <c r="B677" s="13" t="e">
        <f ca="1">'MGRS to'!AP677</f>
        <v>#N/A</v>
      </c>
      <c r="C677" s="19" t="e">
        <f t="shared" ca="1" si="858"/>
        <v>#N/A</v>
      </c>
      <c r="D677" s="19" t="e">
        <f t="shared" ca="1" si="859"/>
        <v>#N/A</v>
      </c>
      <c r="E677" s="19" t="e">
        <f t="shared" ca="1" si="860"/>
        <v>#N/A</v>
      </c>
      <c r="F677" s="19" t="e">
        <f t="shared" ca="1" si="861"/>
        <v>#N/A</v>
      </c>
      <c r="G677" s="19" t="e">
        <f t="shared" ca="1" si="862"/>
        <v>#N/A</v>
      </c>
      <c r="H677" s="19" t="e">
        <f t="shared" ca="1" si="863"/>
        <v>#N/A</v>
      </c>
      <c r="I677" s="19" t="e">
        <f t="shared" ca="1" si="864"/>
        <v>#N/A</v>
      </c>
      <c r="J677" s="19" t="e">
        <f t="shared" ca="1" si="865"/>
        <v>#N/A</v>
      </c>
      <c r="K677" s="19" t="e">
        <f t="shared" ca="1" si="866"/>
        <v>#N/A</v>
      </c>
      <c r="L677" s="19" t="e">
        <f t="shared" ca="1" si="867"/>
        <v>#N/A</v>
      </c>
      <c r="M677" s="19" t="e">
        <f t="shared" ca="1" si="868"/>
        <v>#N/A</v>
      </c>
      <c r="N677" s="19" t="e">
        <f t="shared" ca="1" si="869"/>
        <v>#N/A</v>
      </c>
      <c r="O677" s="19" t="e">
        <f t="shared" ca="1" si="870"/>
        <v>#N/A</v>
      </c>
      <c r="P677" s="72" t="e">
        <f t="shared" ca="1" si="871"/>
        <v>#N/A</v>
      </c>
      <c r="Q677" s="72" t="e">
        <f t="shared" ca="1" si="872"/>
        <v>#N/A</v>
      </c>
      <c r="R677" s="72" t="e">
        <f t="shared" ca="1" si="873"/>
        <v>#N/A</v>
      </c>
      <c r="S677" s="19" t="e">
        <f t="shared" ca="1" si="874"/>
        <v>#N/A</v>
      </c>
      <c r="T677" s="19" t="e">
        <f t="shared" ca="1" si="875"/>
        <v>#N/A</v>
      </c>
      <c r="U677" s="19" t="e">
        <f t="shared" ca="1" si="876"/>
        <v>#N/A</v>
      </c>
      <c r="V677" s="19" t="e">
        <f t="shared" ca="1" si="877"/>
        <v>#N/A</v>
      </c>
      <c r="W677" s="19" t="e">
        <f t="shared" ca="1" si="878"/>
        <v>#N/A</v>
      </c>
      <c r="X677" s="19" t="e">
        <f t="shared" ca="1" si="879"/>
        <v>#N/A</v>
      </c>
      <c r="Y677" s="72" t="e">
        <f t="shared" ca="1" si="880"/>
        <v>#N/A</v>
      </c>
      <c r="Z677" s="72" t="e">
        <f t="shared" ca="1" si="881"/>
        <v>#N/A</v>
      </c>
      <c r="AA677" s="72" t="e">
        <f t="shared" ca="1" si="882"/>
        <v>#N/A</v>
      </c>
      <c r="AB677" s="19" t="e">
        <f t="shared" ca="1" si="883"/>
        <v>#N/A</v>
      </c>
      <c r="AC677" s="19" t="e">
        <f t="shared" ca="1" si="884"/>
        <v>#N/A</v>
      </c>
      <c r="AD677" s="19" t="e">
        <f t="shared" ca="1" si="885"/>
        <v>#N/A</v>
      </c>
      <c r="AE677" s="19" t="e">
        <f t="shared" ca="1" si="886"/>
        <v>#N/A</v>
      </c>
      <c r="AF677" s="19" t="e">
        <f t="shared" ca="1" si="887"/>
        <v>#N/A</v>
      </c>
      <c r="AG677" s="19" t="e">
        <f t="shared" ca="1" si="888"/>
        <v>#N/A</v>
      </c>
      <c r="AH677" s="72" t="e">
        <f t="shared" ca="1" si="889"/>
        <v>#N/A</v>
      </c>
      <c r="AI677" s="72" t="e">
        <f t="shared" ca="1" si="890"/>
        <v>#N/A</v>
      </c>
      <c r="AJ677" s="72" t="e">
        <f t="shared" ca="1" si="891"/>
        <v>#N/A</v>
      </c>
      <c r="AK677" s="19" t="e">
        <f t="shared" ca="1" si="892"/>
        <v>#N/A</v>
      </c>
      <c r="AL677" s="19" t="e">
        <f t="shared" ca="1" si="893"/>
        <v>#N/A</v>
      </c>
      <c r="AM677" s="19" t="e">
        <f t="shared" ca="1" si="894"/>
        <v>#N/A</v>
      </c>
      <c r="AN677" s="19" t="e">
        <f t="shared" ca="1" si="895"/>
        <v>#N/A</v>
      </c>
      <c r="AO677" s="19" t="e">
        <f t="shared" ca="1" si="896"/>
        <v>#N/A</v>
      </c>
      <c r="AP677" s="19" t="e">
        <f t="shared" ca="1" si="897"/>
        <v>#N/A</v>
      </c>
      <c r="AQ677" s="72" t="e">
        <f t="shared" ca="1" si="898"/>
        <v>#N/A</v>
      </c>
      <c r="AR677" s="72" t="e">
        <f t="shared" ca="1" si="899"/>
        <v>#N/A</v>
      </c>
      <c r="AS677" s="72" t="e">
        <f t="shared" ca="1" si="900"/>
        <v>#N/A</v>
      </c>
      <c r="AT677" s="19" t="e">
        <f t="shared" ca="1" si="901"/>
        <v>#N/A</v>
      </c>
      <c r="AU677" s="19" t="e">
        <f t="shared" ca="1" si="902"/>
        <v>#N/A</v>
      </c>
      <c r="AV677" s="19" t="e">
        <f t="shared" ca="1" si="903"/>
        <v>#N/A</v>
      </c>
      <c r="AW677" s="19" t="e">
        <f t="shared" ca="1" si="904"/>
        <v>#N/A</v>
      </c>
      <c r="AX677" s="19" t="e">
        <f t="shared" ca="1" si="905"/>
        <v>#N/A</v>
      </c>
      <c r="AY677" s="19" t="e">
        <f t="shared" ca="1" si="906"/>
        <v>#N/A</v>
      </c>
      <c r="AZ677" s="72" t="e">
        <f t="shared" ca="1" si="907"/>
        <v>#N/A</v>
      </c>
      <c r="BA677" s="72" t="e">
        <f t="shared" ca="1" si="908"/>
        <v>#N/A</v>
      </c>
      <c r="BB677" s="72" t="e">
        <f t="shared" ca="1" si="909"/>
        <v>#N/A</v>
      </c>
      <c r="BC677" s="19" t="e">
        <f t="shared" ca="1" si="910"/>
        <v>#N/A</v>
      </c>
      <c r="BD677" s="19" t="e">
        <f t="shared" ca="1" si="911"/>
        <v>#N/A</v>
      </c>
      <c r="BE677" s="19" t="e">
        <f t="shared" ca="1" si="912"/>
        <v>#N/A</v>
      </c>
      <c r="BF677" s="19" t="e">
        <f t="shared" ca="1" si="913"/>
        <v>#N/A</v>
      </c>
      <c r="BG677" s="19" t="e">
        <f t="shared" ca="1" si="914"/>
        <v>#N/A</v>
      </c>
      <c r="BH677" s="19" t="e">
        <f t="shared" ca="1" si="915"/>
        <v>#N/A</v>
      </c>
      <c r="BI677" s="72" t="e">
        <f t="shared" ca="1" si="916"/>
        <v>#N/A</v>
      </c>
      <c r="BJ677" s="72" t="e">
        <f t="shared" ca="1" si="917"/>
        <v>#N/A</v>
      </c>
      <c r="BK677" s="72" t="e">
        <f t="shared" ca="1" si="918"/>
        <v>#N/A</v>
      </c>
      <c r="BL677" s="72" t="e">
        <f t="shared" ca="1" si="919"/>
        <v>#N/A</v>
      </c>
      <c r="BM677" s="72" t="e">
        <f t="shared" ca="1" si="920"/>
        <v>#N/A</v>
      </c>
      <c r="BN677" s="72" t="e">
        <f t="shared" ca="1" si="921"/>
        <v>#N/A</v>
      </c>
      <c r="BO677" s="72" t="e">
        <f t="shared" ca="1" si="922"/>
        <v>#N/A</v>
      </c>
      <c r="BP677" s="72" t="e">
        <f t="shared" ca="1" si="923"/>
        <v>#N/A</v>
      </c>
      <c r="BQ677" s="72" t="e">
        <f t="shared" ca="1" si="924"/>
        <v>#N/A</v>
      </c>
      <c r="BR677" s="72" t="e">
        <f t="shared" ca="1" si="925"/>
        <v>#N/A</v>
      </c>
      <c r="BS677" s="72" t="e">
        <f t="shared" ca="1" si="926"/>
        <v>#N/A</v>
      </c>
      <c r="BT677" s="72" t="e">
        <f t="shared" ca="1" si="927"/>
        <v>#N/A</v>
      </c>
      <c r="BU677" s="72" t="e">
        <f t="shared" ca="1" si="928"/>
        <v>#N/A</v>
      </c>
      <c r="BV677" s="72" t="e">
        <f t="shared" ca="1" si="929"/>
        <v>#N/A</v>
      </c>
    </row>
    <row r="678" spans="1:74">
      <c r="A678" s="13" t="e">
        <f ca="1">'MGRS to'!AO678</f>
        <v>#N/A</v>
      </c>
      <c r="B678" s="13" t="e">
        <f ca="1">'MGRS to'!AP678</f>
        <v>#N/A</v>
      </c>
      <c r="C678" s="19" t="e">
        <f t="shared" ca="1" si="858"/>
        <v>#N/A</v>
      </c>
      <c r="D678" s="19" t="e">
        <f t="shared" ca="1" si="859"/>
        <v>#N/A</v>
      </c>
      <c r="E678" s="19" t="e">
        <f t="shared" ca="1" si="860"/>
        <v>#N/A</v>
      </c>
      <c r="F678" s="19" t="e">
        <f t="shared" ca="1" si="861"/>
        <v>#N/A</v>
      </c>
      <c r="G678" s="19" t="e">
        <f t="shared" ca="1" si="862"/>
        <v>#N/A</v>
      </c>
      <c r="H678" s="19" t="e">
        <f t="shared" ca="1" si="863"/>
        <v>#N/A</v>
      </c>
      <c r="I678" s="19" t="e">
        <f t="shared" ca="1" si="864"/>
        <v>#N/A</v>
      </c>
      <c r="J678" s="19" t="e">
        <f t="shared" ca="1" si="865"/>
        <v>#N/A</v>
      </c>
      <c r="K678" s="19" t="e">
        <f t="shared" ca="1" si="866"/>
        <v>#N/A</v>
      </c>
      <c r="L678" s="19" t="e">
        <f t="shared" ca="1" si="867"/>
        <v>#N/A</v>
      </c>
      <c r="M678" s="19" t="e">
        <f t="shared" ca="1" si="868"/>
        <v>#N/A</v>
      </c>
      <c r="N678" s="19" t="e">
        <f t="shared" ca="1" si="869"/>
        <v>#N/A</v>
      </c>
      <c r="O678" s="19" t="e">
        <f t="shared" ca="1" si="870"/>
        <v>#N/A</v>
      </c>
      <c r="P678" s="72" t="e">
        <f t="shared" ca="1" si="871"/>
        <v>#N/A</v>
      </c>
      <c r="Q678" s="72" t="e">
        <f t="shared" ca="1" si="872"/>
        <v>#N/A</v>
      </c>
      <c r="R678" s="72" t="e">
        <f t="shared" ca="1" si="873"/>
        <v>#N/A</v>
      </c>
      <c r="S678" s="19" t="e">
        <f t="shared" ca="1" si="874"/>
        <v>#N/A</v>
      </c>
      <c r="T678" s="19" t="e">
        <f t="shared" ca="1" si="875"/>
        <v>#N/A</v>
      </c>
      <c r="U678" s="19" t="e">
        <f t="shared" ca="1" si="876"/>
        <v>#N/A</v>
      </c>
      <c r="V678" s="19" t="e">
        <f t="shared" ca="1" si="877"/>
        <v>#N/A</v>
      </c>
      <c r="W678" s="19" t="e">
        <f t="shared" ca="1" si="878"/>
        <v>#N/A</v>
      </c>
      <c r="X678" s="19" t="e">
        <f t="shared" ca="1" si="879"/>
        <v>#N/A</v>
      </c>
      <c r="Y678" s="72" t="e">
        <f t="shared" ca="1" si="880"/>
        <v>#N/A</v>
      </c>
      <c r="Z678" s="72" t="e">
        <f t="shared" ca="1" si="881"/>
        <v>#N/A</v>
      </c>
      <c r="AA678" s="72" t="e">
        <f t="shared" ca="1" si="882"/>
        <v>#N/A</v>
      </c>
      <c r="AB678" s="19" t="e">
        <f t="shared" ca="1" si="883"/>
        <v>#N/A</v>
      </c>
      <c r="AC678" s="19" t="e">
        <f t="shared" ca="1" si="884"/>
        <v>#N/A</v>
      </c>
      <c r="AD678" s="19" t="e">
        <f t="shared" ca="1" si="885"/>
        <v>#N/A</v>
      </c>
      <c r="AE678" s="19" t="e">
        <f t="shared" ca="1" si="886"/>
        <v>#N/A</v>
      </c>
      <c r="AF678" s="19" t="e">
        <f t="shared" ca="1" si="887"/>
        <v>#N/A</v>
      </c>
      <c r="AG678" s="19" t="e">
        <f t="shared" ca="1" si="888"/>
        <v>#N/A</v>
      </c>
      <c r="AH678" s="72" t="e">
        <f t="shared" ca="1" si="889"/>
        <v>#N/A</v>
      </c>
      <c r="AI678" s="72" t="e">
        <f t="shared" ca="1" si="890"/>
        <v>#N/A</v>
      </c>
      <c r="AJ678" s="72" t="e">
        <f t="shared" ca="1" si="891"/>
        <v>#N/A</v>
      </c>
      <c r="AK678" s="19" t="e">
        <f t="shared" ca="1" si="892"/>
        <v>#N/A</v>
      </c>
      <c r="AL678" s="19" t="e">
        <f t="shared" ca="1" si="893"/>
        <v>#N/A</v>
      </c>
      <c r="AM678" s="19" t="e">
        <f t="shared" ca="1" si="894"/>
        <v>#N/A</v>
      </c>
      <c r="AN678" s="19" t="e">
        <f t="shared" ca="1" si="895"/>
        <v>#N/A</v>
      </c>
      <c r="AO678" s="19" t="e">
        <f t="shared" ca="1" si="896"/>
        <v>#N/A</v>
      </c>
      <c r="AP678" s="19" t="e">
        <f t="shared" ca="1" si="897"/>
        <v>#N/A</v>
      </c>
      <c r="AQ678" s="72" t="e">
        <f t="shared" ca="1" si="898"/>
        <v>#N/A</v>
      </c>
      <c r="AR678" s="72" t="e">
        <f t="shared" ca="1" si="899"/>
        <v>#N/A</v>
      </c>
      <c r="AS678" s="72" t="e">
        <f t="shared" ca="1" si="900"/>
        <v>#N/A</v>
      </c>
      <c r="AT678" s="19" t="e">
        <f t="shared" ca="1" si="901"/>
        <v>#N/A</v>
      </c>
      <c r="AU678" s="19" t="e">
        <f t="shared" ca="1" si="902"/>
        <v>#N/A</v>
      </c>
      <c r="AV678" s="19" t="e">
        <f t="shared" ca="1" si="903"/>
        <v>#N/A</v>
      </c>
      <c r="AW678" s="19" t="e">
        <f t="shared" ca="1" si="904"/>
        <v>#N/A</v>
      </c>
      <c r="AX678" s="19" t="e">
        <f t="shared" ca="1" si="905"/>
        <v>#N/A</v>
      </c>
      <c r="AY678" s="19" t="e">
        <f t="shared" ca="1" si="906"/>
        <v>#N/A</v>
      </c>
      <c r="AZ678" s="72" t="e">
        <f t="shared" ca="1" si="907"/>
        <v>#N/A</v>
      </c>
      <c r="BA678" s="72" t="e">
        <f t="shared" ca="1" si="908"/>
        <v>#N/A</v>
      </c>
      <c r="BB678" s="72" t="e">
        <f t="shared" ca="1" si="909"/>
        <v>#N/A</v>
      </c>
      <c r="BC678" s="19" t="e">
        <f t="shared" ca="1" si="910"/>
        <v>#N/A</v>
      </c>
      <c r="BD678" s="19" t="e">
        <f t="shared" ca="1" si="911"/>
        <v>#N/A</v>
      </c>
      <c r="BE678" s="19" t="e">
        <f t="shared" ca="1" si="912"/>
        <v>#N/A</v>
      </c>
      <c r="BF678" s="19" t="e">
        <f t="shared" ca="1" si="913"/>
        <v>#N/A</v>
      </c>
      <c r="BG678" s="19" t="e">
        <f t="shared" ca="1" si="914"/>
        <v>#N/A</v>
      </c>
      <c r="BH678" s="19" t="e">
        <f t="shared" ca="1" si="915"/>
        <v>#N/A</v>
      </c>
      <c r="BI678" s="72" t="e">
        <f t="shared" ca="1" si="916"/>
        <v>#N/A</v>
      </c>
      <c r="BJ678" s="72" t="e">
        <f t="shared" ca="1" si="917"/>
        <v>#N/A</v>
      </c>
      <c r="BK678" s="72" t="e">
        <f t="shared" ca="1" si="918"/>
        <v>#N/A</v>
      </c>
      <c r="BL678" s="72" t="e">
        <f t="shared" ca="1" si="919"/>
        <v>#N/A</v>
      </c>
      <c r="BM678" s="72" t="e">
        <f t="shared" ca="1" si="920"/>
        <v>#N/A</v>
      </c>
      <c r="BN678" s="72" t="e">
        <f t="shared" ca="1" si="921"/>
        <v>#N/A</v>
      </c>
      <c r="BO678" s="72" t="e">
        <f t="shared" ca="1" si="922"/>
        <v>#N/A</v>
      </c>
      <c r="BP678" s="72" t="e">
        <f t="shared" ca="1" si="923"/>
        <v>#N/A</v>
      </c>
      <c r="BQ678" s="72" t="e">
        <f t="shared" ca="1" si="924"/>
        <v>#N/A</v>
      </c>
      <c r="BR678" s="72" t="e">
        <f t="shared" ca="1" si="925"/>
        <v>#N/A</v>
      </c>
      <c r="BS678" s="72" t="e">
        <f t="shared" ca="1" si="926"/>
        <v>#N/A</v>
      </c>
      <c r="BT678" s="72" t="e">
        <f t="shared" ca="1" si="927"/>
        <v>#N/A</v>
      </c>
      <c r="BU678" s="72" t="e">
        <f t="shared" ca="1" si="928"/>
        <v>#N/A</v>
      </c>
      <c r="BV678" s="72" t="e">
        <f t="shared" ca="1" si="929"/>
        <v>#N/A</v>
      </c>
    </row>
    <row r="679" spans="1:74">
      <c r="A679" s="13" t="e">
        <f ca="1">'MGRS to'!AO679</f>
        <v>#N/A</v>
      </c>
      <c r="B679" s="13" t="e">
        <f ca="1">'MGRS to'!AP679</f>
        <v>#N/A</v>
      </c>
      <c r="C679" s="19" t="e">
        <f t="shared" ca="1" si="858"/>
        <v>#N/A</v>
      </c>
      <c r="D679" s="19" t="e">
        <f t="shared" ca="1" si="859"/>
        <v>#N/A</v>
      </c>
      <c r="E679" s="19" t="e">
        <f t="shared" ca="1" si="860"/>
        <v>#N/A</v>
      </c>
      <c r="F679" s="19" t="e">
        <f t="shared" ca="1" si="861"/>
        <v>#N/A</v>
      </c>
      <c r="G679" s="19" t="e">
        <f t="shared" ca="1" si="862"/>
        <v>#N/A</v>
      </c>
      <c r="H679" s="19" t="e">
        <f t="shared" ca="1" si="863"/>
        <v>#N/A</v>
      </c>
      <c r="I679" s="19" t="e">
        <f t="shared" ca="1" si="864"/>
        <v>#N/A</v>
      </c>
      <c r="J679" s="19" t="e">
        <f t="shared" ca="1" si="865"/>
        <v>#N/A</v>
      </c>
      <c r="K679" s="19" t="e">
        <f t="shared" ca="1" si="866"/>
        <v>#N/A</v>
      </c>
      <c r="L679" s="19" t="e">
        <f t="shared" ca="1" si="867"/>
        <v>#N/A</v>
      </c>
      <c r="M679" s="19" t="e">
        <f t="shared" ca="1" si="868"/>
        <v>#N/A</v>
      </c>
      <c r="N679" s="19" t="e">
        <f t="shared" ca="1" si="869"/>
        <v>#N/A</v>
      </c>
      <c r="O679" s="19" t="e">
        <f t="shared" ca="1" si="870"/>
        <v>#N/A</v>
      </c>
      <c r="P679" s="72" t="e">
        <f t="shared" ca="1" si="871"/>
        <v>#N/A</v>
      </c>
      <c r="Q679" s="72" t="e">
        <f t="shared" ca="1" si="872"/>
        <v>#N/A</v>
      </c>
      <c r="R679" s="72" t="e">
        <f t="shared" ca="1" si="873"/>
        <v>#N/A</v>
      </c>
      <c r="S679" s="19" t="e">
        <f t="shared" ca="1" si="874"/>
        <v>#N/A</v>
      </c>
      <c r="T679" s="19" t="e">
        <f t="shared" ca="1" si="875"/>
        <v>#N/A</v>
      </c>
      <c r="U679" s="19" t="e">
        <f t="shared" ca="1" si="876"/>
        <v>#N/A</v>
      </c>
      <c r="V679" s="19" t="e">
        <f t="shared" ca="1" si="877"/>
        <v>#N/A</v>
      </c>
      <c r="W679" s="19" t="e">
        <f t="shared" ca="1" si="878"/>
        <v>#N/A</v>
      </c>
      <c r="X679" s="19" t="e">
        <f t="shared" ca="1" si="879"/>
        <v>#N/A</v>
      </c>
      <c r="Y679" s="72" t="e">
        <f t="shared" ca="1" si="880"/>
        <v>#N/A</v>
      </c>
      <c r="Z679" s="72" t="e">
        <f t="shared" ca="1" si="881"/>
        <v>#N/A</v>
      </c>
      <c r="AA679" s="72" t="e">
        <f t="shared" ca="1" si="882"/>
        <v>#N/A</v>
      </c>
      <c r="AB679" s="19" t="e">
        <f t="shared" ca="1" si="883"/>
        <v>#N/A</v>
      </c>
      <c r="AC679" s="19" t="e">
        <f t="shared" ca="1" si="884"/>
        <v>#N/A</v>
      </c>
      <c r="AD679" s="19" t="e">
        <f t="shared" ca="1" si="885"/>
        <v>#N/A</v>
      </c>
      <c r="AE679" s="19" t="e">
        <f t="shared" ca="1" si="886"/>
        <v>#N/A</v>
      </c>
      <c r="AF679" s="19" t="e">
        <f t="shared" ca="1" si="887"/>
        <v>#N/A</v>
      </c>
      <c r="AG679" s="19" t="e">
        <f t="shared" ca="1" si="888"/>
        <v>#N/A</v>
      </c>
      <c r="AH679" s="72" t="e">
        <f t="shared" ca="1" si="889"/>
        <v>#N/A</v>
      </c>
      <c r="AI679" s="72" t="e">
        <f t="shared" ca="1" si="890"/>
        <v>#N/A</v>
      </c>
      <c r="AJ679" s="72" t="e">
        <f t="shared" ca="1" si="891"/>
        <v>#N/A</v>
      </c>
      <c r="AK679" s="19" t="e">
        <f t="shared" ca="1" si="892"/>
        <v>#N/A</v>
      </c>
      <c r="AL679" s="19" t="e">
        <f t="shared" ca="1" si="893"/>
        <v>#N/A</v>
      </c>
      <c r="AM679" s="19" t="e">
        <f t="shared" ca="1" si="894"/>
        <v>#N/A</v>
      </c>
      <c r="AN679" s="19" t="e">
        <f t="shared" ca="1" si="895"/>
        <v>#N/A</v>
      </c>
      <c r="AO679" s="19" t="e">
        <f t="shared" ca="1" si="896"/>
        <v>#N/A</v>
      </c>
      <c r="AP679" s="19" t="e">
        <f t="shared" ca="1" si="897"/>
        <v>#N/A</v>
      </c>
      <c r="AQ679" s="72" t="e">
        <f t="shared" ca="1" si="898"/>
        <v>#N/A</v>
      </c>
      <c r="AR679" s="72" t="e">
        <f t="shared" ca="1" si="899"/>
        <v>#N/A</v>
      </c>
      <c r="AS679" s="72" t="e">
        <f t="shared" ca="1" si="900"/>
        <v>#N/A</v>
      </c>
      <c r="AT679" s="19" t="e">
        <f t="shared" ca="1" si="901"/>
        <v>#N/A</v>
      </c>
      <c r="AU679" s="19" t="e">
        <f t="shared" ca="1" si="902"/>
        <v>#N/A</v>
      </c>
      <c r="AV679" s="19" t="e">
        <f t="shared" ca="1" si="903"/>
        <v>#N/A</v>
      </c>
      <c r="AW679" s="19" t="e">
        <f t="shared" ca="1" si="904"/>
        <v>#N/A</v>
      </c>
      <c r="AX679" s="19" t="e">
        <f t="shared" ca="1" si="905"/>
        <v>#N/A</v>
      </c>
      <c r="AY679" s="19" t="e">
        <f t="shared" ca="1" si="906"/>
        <v>#N/A</v>
      </c>
      <c r="AZ679" s="72" t="e">
        <f t="shared" ca="1" si="907"/>
        <v>#N/A</v>
      </c>
      <c r="BA679" s="72" t="e">
        <f t="shared" ca="1" si="908"/>
        <v>#N/A</v>
      </c>
      <c r="BB679" s="72" t="e">
        <f t="shared" ca="1" si="909"/>
        <v>#N/A</v>
      </c>
      <c r="BC679" s="19" t="e">
        <f t="shared" ca="1" si="910"/>
        <v>#N/A</v>
      </c>
      <c r="BD679" s="19" t="e">
        <f t="shared" ca="1" si="911"/>
        <v>#N/A</v>
      </c>
      <c r="BE679" s="19" t="e">
        <f t="shared" ca="1" si="912"/>
        <v>#N/A</v>
      </c>
      <c r="BF679" s="19" t="e">
        <f t="shared" ca="1" si="913"/>
        <v>#N/A</v>
      </c>
      <c r="BG679" s="19" t="e">
        <f t="shared" ca="1" si="914"/>
        <v>#N/A</v>
      </c>
      <c r="BH679" s="19" t="e">
        <f t="shared" ca="1" si="915"/>
        <v>#N/A</v>
      </c>
      <c r="BI679" s="72" t="e">
        <f t="shared" ca="1" si="916"/>
        <v>#N/A</v>
      </c>
      <c r="BJ679" s="72" t="e">
        <f t="shared" ca="1" si="917"/>
        <v>#N/A</v>
      </c>
      <c r="BK679" s="72" t="e">
        <f t="shared" ca="1" si="918"/>
        <v>#N/A</v>
      </c>
      <c r="BL679" s="72" t="e">
        <f t="shared" ca="1" si="919"/>
        <v>#N/A</v>
      </c>
      <c r="BM679" s="72" t="e">
        <f t="shared" ca="1" si="920"/>
        <v>#N/A</v>
      </c>
      <c r="BN679" s="72" t="e">
        <f t="shared" ca="1" si="921"/>
        <v>#N/A</v>
      </c>
      <c r="BO679" s="72" t="e">
        <f t="shared" ca="1" si="922"/>
        <v>#N/A</v>
      </c>
      <c r="BP679" s="72" t="e">
        <f t="shared" ca="1" si="923"/>
        <v>#N/A</v>
      </c>
      <c r="BQ679" s="72" t="e">
        <f t="shared" ca="1" si="924"/>
        <v>#N/A</v>
      </c>
      <c r="BR679" s="72" t="e">
        <f t="shared" ca="1" si="925"/>
        <v>#N/A</v>
      </c>
      <c r="BS679" s="72" t="e">
        <f t="shared" ca="1" si="926"/>
        <v>#N/A</v>
      </c>
      <c r="BT679" s="72" t="e">
        <f t="shared" ca="1" si="927"/>
        <v>#N/A</v>
      </c>
      <c r="BU679" s="72" t="e">
        <f t="shared" ca="1" si="928"/>
        <v>#N/A</v>
      </c>
      <c r="BV679" s="72" t="e">
        <f t="shared" ca="1" si="929"/>
        <v>#N/A</v>
      </c>
    </row>
    <row r="680" spans="1:74">
      <c r="A680" s="13" t="e">
        <f ca="1">'MGRS to'!AO680</f>
        <v>#N/A</v>
      </c>
      <c r="B680" s="13" t="e">
        <f ca="1">'MGRS to'!AP680</f>
        <v>#N/A</v>
      </c>
      <c r="C680" s="19" t="e">
        <f t="shared" ca="1" si="858"/>
        <v>#N/A</v>
      </c>
      <c r="D680" s="19" t="e">
        <f t="shared" ca="1" si="859"/>
        <v>#N/A</v>
      </c>
      <c r="E680" s="19" t="e">
        <f t="shared" ca="1" si="860"/>
        <v>#N/A</v>
      </c>
      <c r="F680" s="19" t="e">
        <f t="shared" ca="1" si="861"/>
        <v>#N/A</v>
      </c>
      <c r="G680" s="19" t="e">
        <f t="shared" ca="1" si="862"/>
        <v>#N/A</v>
      </c>
      <c r="H680" s="19" t="e">
        <f t="shared" ca="1" si="863"/>
        <v>#N/A</v>
      </c>
      <c r="I680" s="19" t="e">
        <f t="shared" ca="1" si="864"/>
        <v>#N/A</v>
      </c>
      <c r="J680" s="19" t="e">
        <f t="shared" ca="1" si="865"/>
        <v>#N/A</v>
      </c>
      <c r="K680" s="19" t="e">
        <f t="shared" ca="1" si="866"/>
        <v>#N/A</v>
      </c>
      <c r="L680" s="19" t="e">
        <f t="shared" ca="1" si="867"/>
        <v>#N/A</v>
      </c>
      <c r="M680" s="19" t="e">
        <f t="shared" ca="1" si="868"/>
        <v>#N/A</v>
      </c>
      <c r="N680" s="19" t="e">
        <f t="shared" ca="1" si="869"/>
        <v>#N/A</v>
      </c>
      <c r="O680" s="19" t="e">
        <f t="shared" ca="1" si="870"/>
        <v>#N/A</v>
      </c>
      <c r="P680" s="72" t="e">
        <f t="shared" ca="1" si="871"/>
        <v>#N/A</v>
      </c>
      <c r="Q680" s="72" t="e">
        <f t="shared" ca="1" si="872"/>
        <v>#N/A</v>
      </c>
      <c r="R680" s="72" t="e">
        <f t="shared" ca="1" si="873"/>
        <v>#N/A</v>
      </c>
      <c r="S680" s="19" t="e">
        <f t="shared" ca="1" si="874"/>
        <v>#N/A</v>
      </c>
      <c r="T680" s="19" t="e">
        <f t="shared" ca="1" si="875"/>
        <v>#N/A</v>
      </c>
      <c r="U680" s="19" t="e">
        <f t="shared" ca="1" si="876"/>
        <v>#N/A</v>
      </c>
      <c r="V680" s="19" t="e">
        <f t="shared" ca="1" si="877"/>
        <v>#N/A</v>
      </c>
      <c r="W680" s="19" t="e">
        <f t="shared" ca="1" si="878"/>
        <v>#N/A</v>
      </c>
      <c r="X680" s="19" t="e">
        <f t="shared" ca="1" si="879"/>
        <v>#N/A</v>
      </c>
      <c r="Y680" s="72" t="e">
        <f t="shared" ca="1" si="880"/>
        <v>#N/A</v>
      </c>
      <c r="Z680" s="72" t="e">
        <f t="shared" ca="1" si="881"/>
        <v>#N/A</v>
      </c>
      <c r="AA680" s="72" t="e">
        <f t="shared" ca="1" si="882"/>
        <v>#N/A</v>
      </c>
      <c r="AB680" s="19" t="e">
        <f t="shared" ca="1" si="883"/>
        <v>#N/A</v>
      </c>
      <c r="AC680" s="19" t="e">
        <f t="shared" ca="1" si="884"/>
        <v>#N/A</v>
      </c>
      <c r="AD680" s="19" t="e">
        <f t="shared" ca="1" si="885"/>
        <v>#N/A</v>
      </c>
      <c r="AE680" s="19" t="e">
        <f t="shared" ca="1" si="886"/>
        <v>#N/A</v>
      </c>
      <c r="AF680" s="19" t="e">
        <f t="shared" ca="1" si="887"/>
        <v>#N/A</v>
      </c>
      <c r="AG680" s="19" t="e">
        <f t="shared" ca="1" si="888"/>
        <v>#N/A</v>
      </c>
      <c r="AH680" s="72" t="e">
        <f t="shared" ca="1" si="889"/>
        <v>#N/A</v>
      </c>
      <c r="AI680" s="72" t="e">
        <f t="shared" ca="1" si="890"/>
        <v>#N/A</v>
      </c>
      <c r="AJ680" s="72" t="e">
        <f t="shared" ca="1" si="891"/>
        <v>#N/A</v>
      </c>
      <c r="AK680" s="19" t="e">
        <f t="shared" ca="1" si="892"/>
        <v>#N/A</v>
      </c>
      <c r="AL680" s="19" t="e">
        <f t="shared" ca="1" si="893"/>
        <v>#N/A</v>
      </c>
      <c r="AM680" s="19" t="e">
        <f t="shared" ca="1" si="894"/>
        <v>#N/A</v>
      </c>
      <c r="AN680" s="19" t="e">
        <f t="shared" ca="1" si="895"/>
        <v>#N/A</v>
      </c>
      <c r="AO680" s="19" t="e">
        <f t="shared" ca="1" si="896"/>
        <v>#N/A</v>
      </c>
      <c r="AP680" s="19" t="e">
        <f t="shared" ca="1" si="897"/>
        <v>#N/A</v>
      </c>
      <c r="AQ680" s="72" t="e">
        <f t="shared" ca="1" si="898"/>
        <v>#N/A</v>
      </c>
      <c r="AR680" s="72" t="e">
        <f t="shared" ca="1" si="899"/>
        <v>#N/A</v>
      </c>
      <c r="AS680" s="72" t="e">
        <f t="shared" ca="1" si="900"/>
        <v>#N/A</v>
      </c>
      <c r="AT680" s="19" t="e">
        <f t="shared" ca="1" si="901"/>
        <v>#N/A</v>
      </c>
      <c r="AU680" s="19" t="e">
        <f t="shared" ca="1" si="902"/>
        <v>#N/A</v>
      </c>
      <c r="AV680" s="19" t="e">
        <f t="shared" ca="1" si="903"/>
        <v>#N/A</v>
      </c>
      <c r="AW680" s="19" t="e">
        <f t="shared" ca="1" si="904"/>
        <v>#N/A</v>
      </c>
      <c r="AX680" s="19" t="e">
        <f t="shared" ca="1" si="905"/>
        <v>#N/A</v>
      </c>
      <c r="AY680" s="19" t="e">
        <f t="shared" ca="1" si="906"/>
        <v>#N/A</v>
      </c>
      <c r="AZ680" s="72" t="e">
        <f t="shared" ca="1" si="907"/>
        <v>#N/A</v>
      </c>
      <c r="BA680" s="72" t="e">
        <f t="shared" ca="1" si="908"/>
        <v>#N/A</v>
      </c>
      <c r="BB680" s="72" t="e">
        <f t="shared" ca="1" si="909"/>
        <v>#N/A</v>
      </c>
      <c r="BC680" s="19" t="e">
        <f t="shared" ca="1" si="910"/>
        <v>#N/A</v>
      </c>
      <c r="BD680" s="19" t="e">
        <f t="shared" ca="1" si="911"/>
        <v>#N/A</v>
      </c>
      <c r="BE680" s="19" t="e">
        <f t="shared" ca="1" si="912"/>
        <v>#N/A</v>
      </c>
      <c r="BF680" s="19" t="e">
        <f t="shared" ca="1" si="913"/>
        <v>#N/A</v>
      </c>
      <c r="BG680" s="19" t="e">
        <f t="shared" ca="1" si="914"/>
        <v>#N/A</v>
      </c>
      <c r="BH680" s="19" t="e">
        <f t="shared" ca="1" si="915"/>
        <v>#N/A</v>
      </c>
      <c r="BI680" s="72" t="e">
        <f t="shared" ca="1" si="916"/>
        <v>#N/A</v>
      </c>
      <c r="BJ680" s="72" t="e">
        <f t="shared" ca="1" si="917"/>
        <v>#N/A</v>
      </c>
      <c r="BK680" s="72" t="e">
        <f t="shared" ca="1" si="918"/>
        <v>#N/A</v>
      </c>
      <c r="BL680" s="72" t="e">
        <f t="shared" ca="1" si="919"/>
        <v>#N/A</v>
      </c>
      <c r="BM680" s="72" t="e">
        <f t="shared" ca="1" si="920"/>
        <v>#N/A</v>
      </c>
      <c r="BN680" s="72" t="e">
        <f t="shared" ca="1" si="921"/>
        <v>#N/A</v>
      </c>
      <c r="BO680" s="72" t="e">
        <f t="shared" ca="1" si="922"/>
        <v>#N/A</v>
      </c>
      <c r="BP680" s="72" t="e">
        <f t="shared" ca="1" si="923"/>
        <v>#N/A</v>
      </c>
      <c r="BQ680" s="72" t="e">
        <f t="shared" ca="1" si="924"/>
        <v>#N/A</v>
      </c>
      <c r="BR680" s="72" t="e">
        <f t="shared" ca="1" si="925"/>
        <v>#N/A</v>
      </c>
      <c r="BS680" s="72" t="e">
        <f t="shared" ca="1" si="926"/>
        <v>#N/A</v>
      </c>
      <c r="BT680" s="72" t="e">
        <f t="shared" ca="1" si="927"/>
        <v>#N/A</v>
      </c>
      <c r="BU680" s="72" t="e">
        <f t="shared" ca="1" si="928"/>
        <v>#N/A</v>
      </c>
      <c r="BV680" s="72" t="e">
        <f t="shared" ca="1" si="929"/>
        <v>#N/A</v>
      </c>
    </row>
    <row r="681" spans="1:74">
      <c r="A681" s="13" t="e">
        <f ca="1">'MGRS to'!AO681</f>
        <v>#N/A</v>
      </c>
      <c r="B681" s="13" t="e">
        <f ca="1">'MGRS to'!AP681</f>
        <v>#N/A</v>
      </c>
      <c r="C681" s="19" t="e">
        <f t="shared" ca="1" si="858"/>
        <v>#N/A</v>
      </c>
      <c r="D681" s="19" t="e">
        <f t="shared" ca="1" si="859"/>
        <v>#N/A</v>
      </c>
      <c r="E681" s="19" t="e">
        <f t="shared" ca="1" si="860"/>
        <v>#N/A</v>
      </c>
      <c r="F681" s="19" t="e">
        <f t="shared" ca="1" si="861"/>
        <v>#N/A</v>
      </c>
      <c r="G681" s="19" t="e">
        <f t="shared" ca="1" si="862"/>
        <v>#N/A</v>
      </c>
      <c r="H681" s="19" t="e">
        <f t="shared" ca="1" si="863"/>
        <v>#N/A</v>
      </c>
      <c r="I681" s="19" t="e">
        <f t="shared" ca="1" si="864"/>
        <v>#N/A</v>
      </c>
      <c r="J681" s="19" t="e">
        <f t="shared" ca="1" si="865"/>
        <v>#N/A</v>
      </c>
      <c r="K681" s="19" t="e">
        <f t="shared" ca="1" si="866"/>
        <v>#N/A</v>
      </c>
      <c r="L681" s="19" t="e">
        <f t="shared" ca="1" si="867"/>
        <v>#N/A</v>
      </c>
      <c r="M681" s="19" t="e">
        <f t="shared" ca="1" si="868"/>
        <v>#N/A</v>
      </c>
      <c r="N681" s="19" t="e">
        <f t="shared" ca="1" si="869"/>
        <v>#N/A</v>
      </c>
      <c r="O681" s="19" t="e">
        <f t="shared" ca="1" si="870"/>
        <v>#N/A</v>
      </c>
      <c r="P681" s="72" t="e">
        <f t="shared" ca="1" si="871"/>
        <v>#N/A</v>
      </c>
      <c r="Q681" s="72" t="e">
        <f t="shared" ca="1" si="872"/>
        <v>#N/A</v>
      </c>
      <c r="R681" s="72" t="e">
        <f t="shared" ca="1" si="873"/>
        <v>#N/A</v>
      </c>
      <c r="S681" s="19" t="e">
        <f t="shared" ca="1" si="874"/>
        <v>#N/A</v>
      </c>
      <c r="T681" s="19" t="e">
        <f t="shared" ca="1" si="875"/>
        <v>#N/A</v>
      </c>
      <c r="U681" s="19" t="e">
        <f t="shared" ca="1" si="876"/>
        <v>#N/A</v>
      </c>
      <c r="V681" s="19" t="e">
        <f t="shared" ca="1" si="877"/>
        <v>#N/A</v>
      </c>
      <c r="W681" s="19" t="e">
        <f t="shared" ca="1" si="878"/>
        <v>#N/A</v>
      </c>
      <c r="X681" s="19" t="e">
        <f t="shared" ca="1" si="879"/>
        <v>#N/A</v>
      </c>
      <c r="Y681" s="72" t="e">
        <f t="shared" ca="1" si="880"/>
        <v>#N/A</v>
      </c>
      <c r="Z681" s="72" t="e">
        <f t="shared" ca="1" si="881"/>
        <v>#N/A</v>
      </c>
      <c r="AA681" s="72" t="e">
        <f t="shared" ca="1" si="882"/>
        <v>#N/A</v>
      </c>
      <c r="AB681" s="19" t="e">
        <f t="shared" ca="1" si="883"/>
        <v>#N/A</v>
      </c>
      <c r="AC681" s="19" t="e">
        <f t="shared" ca="1" si="884"/>
        <v>#N/A</v>
      </c>
      <c r="AD681" s="19" t="e">
        <f t="shared" ca="1" si="885"/>
        <v>#N/A</v>
      </c>
      <c r="AE681" s="19" t="e">
        <f t="shared" ca="1" si="886"/>
        <v>#N/A</v>
      </c>
      <c r="AF681" s="19" t="e">
        <f t="shared" ca="1" si="887"/>
        <v>#N/A</v>
      </c>
      <c r="AG681" s="19" t="e">
        <f t="shared" ca="1" si="888"/>
        <v>#N/A</v>
      </c>
      <c r="AH681" s="72" t="e">
        <f t="shared" ca="1" si="889"/>
        <v>#N/A</v>
      </c>
      <c r="AI681" s="72" t="e">
        <f t="shared" ca="1" si="890"/>
        <v>#N/A</v>
      </c>
      <c r="AJ681" s="72" t="e">
        <f t="shared" ca="1" si="891"/>
        <v>#N/A</v>
      </c>
      <c r="AK681" s="19" t="e">
        <f t="shared" ca="1" si="892"/>
        <v>#N/A</v>
      </c>
      <c r="AL681" s="19" t="e">
        <f t="shared" ca="1" si="893"/>
        <v>#N/A</v>
      </c>
      <c r="AM681" s="19" t="e">
        <f t="shared" ca="1" si="894"/>
        <v>#N/A</v>
      </c>
      <c r="AN681" s="19" t="e">
        <f t="shared" ca="1" si="895"/>
        <v>#N/A</v>
      </c>
      <c r="AO681" s="19" t="e">
        <f t="shared" ca="1" si="896"/>
        <v>#N/A</v>
      </c>
      <c r="AP681" s="19" t="e">
        <f t="shared" ca="1" si="897"/>
        <v>#N/A</v>
      </c>
      <c r="AQ681" s="72" t="e">
        <f t="shared" ca="1" si="898"/>
        <v>#N/A</v>
      </c>
      <c r="AR681" s="72" t="e">
        <f t="shared" ca="1" si="899"/>
        <v>#N/A</v>
      </c>
      <c r="AS681" s="72" t="e">
        <f t="shared" ca="1" si="900"/>
        <v>#N/A</v>
      </c>
      <c r="AT681" s="19" t="e">
        <f t="shared" ca="1" si="901"/>
        <v>#N/A</v>
      </c>
      <c r="AU681" s="19" t="e">
        <f t="shared" ca="1" si="902"/>
        <v>#N/A</v>
      </c>
      <c r="AV681" s="19" t="e">
        <f t="shared" ca="1" si="903"/>
        <v>#N/A</v>
      </c>
      <c r="AW681" s="19" t="e">
        <f t="shared" ca="1" si="904"/>
        <v>#N/A</v>
      </c>
      <c r="AX681" s="19" t="e">
        <f t="shared" ca="1" si="905"/>
        <v>#N/A</v>
      </c>
      <c r="AY681" s="19" t="e">
        <f t="shared" ca="1" si="906"/>
        <v>#N/A</v>
      </c>
      <c r="AZ681" s="72" t="e">
        <f t="shared" ca="1" si="907"/>
        <v>#N/A</v>
      </c>
      <c r="BA681" s="72" t="e">
        <f t="shared" ca="1" si="908"/>
        <v>#N/A</v>
      </c>
      <c r="BB681" s="72" t="e">
        <f t="shared" ca="1" si="909"/>
        <v>#N/A</v>
      </c>
      <c r="BC681" s="19" t="e">
        <f t="shared" ca="1" si="910"/>
        <v>#N/A</v>
      </c>
      <c r="BD681" s="19" t="e">
        <f t="shared" ca="1" si="911"/>
        <v>#N/A</v>
      </c>
      <c r="BE681" s="19" t="e">
        <f t="shared" ca="1" si="912"/>
        <v>#N/A</v>
      </c>
      <c r="BF681" s="19" t="e">
        <f t="shared" ca="1" si="913"/>
        <v>#N/A</v>
      </c>
      <c r="BG681" s="19" t="e">
        <f t="shared" ca="1" si="914"/>
        <v>#N/A</v>
      </c>
      <c r="BH681" s="19" t="e">
        <f t="shared" ca="1" si="915"/>
        <v>#N/A</v>
      </c>
      <c r="BI681" s="72" t="e">
        <f t="shared" ca="1" si="916"/>
        <v>#N/A</v>
      </c>
      <c r="BJ681" s="72" t="e">
        <f t="shared" ca="1" si="917"/>
        <v>#N/A</v>
      </c>
      <c r="BK681" s="72" t="e">
        <f t="shared" ca="1" si="918"/>
        <v>#N/A</v>
      </c>
      <c r="BL681" s="72" t="e">
        <f t="shared" ca="1" si="919"/>
        <v>#N/A</v>
      </c>
      <c r="BM681" s="72" t="e">
        <f t="shared" ca="1" si="920"/>
        <v>#N/A</v>
      </c>
      <c r="BN681" s="72" t="e">
        <f t="shared" ca="1" si="921"/>
        <v>#N/A</v>
      </c>
      <c r="BO681" s="72" t="e">
        <f t="shared" ca="1" si="922"/>
        <v>#N/A</v>
      </c>
      <c r="BP681" s="72" t="e">
        <f t="shared" ca="1" si="923"/>
        <v>#N/A</v>
      </c>
      <c r="BQ681" s="72" t="e">
        <f t="shared" ca="1" si="924"/>
        <v>#N/A</v>
      </c>
      <c r="BR681" s="72" t="e">
        <f t="shared" ca="1" si="925"/>
        <v>#N/A</v>
      </c>
      <c r="BS681" s="72" t="e">
        <f t="shared" ca="1" si="926"/>
        <v>#N/A</v>
      </c>
      <c r="BT681" s="72" t="e">
        <f t="shared" ca="1" si="927"/>
        <v>#N/A</v>
      </c>
      <c r="BU681" s="72" t="e">
        <f t="shared" ca="1" si="928"/>
        <v>#N/A</v>
      </c>
      <c r="BV681" s="72" t="e">
        <f t="shared" ca="1" si="929"/>
        <v>#N/A</v>
      </c>
    </row>
    <row r="682" spans="1:74">
      <c r="A682" s="13" t="e">
        <f ca="1">'MGRS to'!AO682</f>
        <v>#N/A</v>
      </c>
      <c r="B682" s="13" t="e">
        <f ca="1">'MGRS to'!AP682</f>
        <v>#N/A</v>
      </c>
      <c r="C682" s="19" t="e">
        <f t="shared" ca="1" si="858"/>
        <v>#N/A</v>
      </c>
      <c r="D682" s="19" t="e">
        <f t="shared" ca="1" si="859"/>
        <v>#N/A</v>
      </c>
      <c r="E682" s="19" t="e">
        <f t="shared" ca="1" si="860"/>
        <v>#N/A</v>
      </c>
      <c r="F682" s="19" t="e">
        <f t="shared" ca="1" si="861"/>
        <v>#N/A</v>
      </c>
      <c r="G682" s="19" t="e">
        <f t="shared" ca="1" si="862"/>
        <v>#N/A</v>
      </c>
      <c r="H682" s="19" t="e">
        <f t="shared" ca="1" si="863"/>
        <v>#N/A</v>
      </c>
      <c r="I682" s="19" t="e">
        <f t="shared" ca="1" si="864"/>
        <v>#N/A</v>
      </c>
      <c r="J682" s="19" t="e">
        <f t="shared" ca="1" si="865"/>
        <v>#N/A</v>
      </c>
      <c r="K682" s="19" t="e">
        <f t="shared" ca="1" si="866"/>
        <v>#N/A</v>
      </c>
      <c r="L682" s="19" t="e">
        <f t="shared" ca="1" si="867"/>
        <v>#N/A</v>
      </c>
      <c r="M682" s="19" t="e">
        <f t="shared" ca="1" si="868"/>
        <v>#N/A</v>
      </c>
      <c r="N682" s="19" t="e">
        <f t="shared" ca="1" si="869"/>
        <v>#N/A</v>
      </c>
      <c r="O682" s="19" t="e">
        <f t="shared" ca="1" si="870"/>
        <v>#N/A</v>
      </c>
      <c r="P682" s="72" t="e">
        <f t="shared" ca="1" si="871"/>
        <v>#N/A</v>
      </c>
      <c r="Q682" s="72" t="e">
        <f t="shared" ca="1" si="872"/>
        <v>#N/A</v>
      </c>
      <c r="R682" s="72" t="e">
        <f t="shared" ca="1" si="873"/>
        <v>#N/A</v>
      </c>
      <c r="S682" s="19" t="e">
        <f t="shared" ca="1" si="874"/>
        <v>#N/A</v>
      </c>
      <c r="T682" s="19" t="e">
        <f t="shared" ca="1" si="875"/>
        <v>#N/A</v>
      </c>
      <c r="U682" s="19" t="e">
        <f t="shared" ca="1" si="876"/>
        <v>#N/A</v>
      </c>
      <c r="V682" s="19" t="e">
        <f t="shared" ca="1" si="877"/>
        <v>#N/A</v>
      </c>
      <c r="W682" s="19" t="e">
        <f t="shared" ca="1" si="878"/>
        <v>#N/A</v>
      </c>
      <c r="X682" s="19" t="e">
        <f t="shared" ca="1" si="879"/>
        <v>#N/A</v>
      </c>
      <c r="Y682" s="72" t="e">
        <f t="shared" ca="1" si="880"/>
        <v>#N/A</v>
      </c>
      <c r="Z682" s="72" t="e">
        <f t="shared" ca="1" si="881"/>
        <v>#N/A</v>
      </c>
      <c r="AA682" s="72" t="e">
        <f t="shared" ca="1" si="882"/>
        <v>#N/A</v>
      </c>
      <c r="AB682" s="19" t="e">
        <f t="shared" ca="1" si="883"/>
        <v>#N/A</v>
      </c>
      <c r="AC682" s="19" t="e">
        <f t="shared" ca="1" si="884"/>
        <v>#N/A</v>
      </c>
      <c r="AD682" s="19" t="e">
        <f t="shared" ca="1" si="885"/>
        <v>#N/A</v>
      </c>
      <c r="AE682" s="19" t="e">
        <f t="shared" ca="1" si="886"/>
        <v>#N/A</v>
      </c>
      <c r="AF682" s="19" t="e">
        <f t="shared" ca="1" si="887"/>
        <v>#N/A</v>
      </c>
      <c r="AG682" s="19" t="e">
        <f t="shared" ca="1" si="888"/>
        <v>#N/A</v>
      </c>
      <c r="AH682" s="72" t="e">
        <f t="shared" ca="1" si="889"/>
        <v>#N/A</v>
      </c>
      <c r="AI682" s="72" t="e">
        <f t="shared" ca="1" si="890"/>
        <v>#N/A</v>
      </c>
      <c r="AJ682" s="72" t="e">
        <f t="shared" ca="1" si="891"/>
        <v>#N/A</v>
      </c>
      <c r="AK682" s="19" t="e">
        <f t="shared" ca="1" si="892"/>
        <v>#N/A</v>
      </c>
      <c r="AL682" s="19" t="e">
        <f t="shared" ca="1" si="893"/>
        <v>#N/A</v>
      </c>
      <c r="AM682" s="19" t="e">
        <f t="shared" ca="1" si="894"/>
        <v>#N/A</v>
      </c>
      <c r="AN682" s="19" t="e">
        <f t="shared" ca="1" si="895"/>
        <v>#N/A</v>
      </c>
      <c r="AO682" s="19" t="e">
        <f t="shared" ca="1" si="896"/>
        <v>#N/A</v>
      </c>
      <c r="AP682" s="19" t="e">
        <f t="shared" ca="1" si="897"/>
        <v>#N/A</v>
      </c>
      <c r="AQ682" s="72" t="e">
        <f t="shared" ca="1" si="898"/>
        <v>#N/A</v>
      </c>
      <c r="AR682" s="72" t="e">
        <f t="shared" ca="1" si="899"/>
        <v>#N/A</v>
      </c>
      <c r="AS682" s="72" t="e">
        <f t="shared" ca="1" si="900"/>
        <v>#N/A</v>
      </c>
      <c r="AT682" s="19" t="e">
        <f t="shared" ca="1" si="901"/>
        <v>#N/A</v>
      </c>
      <c r="AU682" s="19" t="e">
        <f t="shared" ca="1" si="902"/>
        <v>#N/A</v>
      </c>
      <c r="AV682" s="19" t="e">
        <f t="shared" ca="1" si="903"/>
        <v>#N/A</v>
      </c>
      <c r="AW682" s="19" t="e">
        <f t="shared" ca="1" si="904"/>
        <v>#N/A</v>
      </c>
      <c r="AX682" s="19" t="e">
        <f t="shared" ca="1" si="905"/>
        <v>#N/A</v>
      </c>
      <c r="AY682" s="19" t="e">
        <f t="shared" ca="1" si="906"/>
        <v>#N/A</v>
      </c>
      <c r="AZ682" s="72" t="e">
        <f t="shared" ca="1" si="907"/>
        <v>#N/A</v>
      </c>
      <c r="BA682" s="72" t="e">
        <f t="shared" ca="1" si="908"/>
        <v>#N/A</v>
      </c>
      <c r="BB682" s="72" t="e">
        <f t="shared" ca="1" si="909"/>
        <v>#N/A</v>
      </c>
      <c r="BC682" s="19" t="e">
        <f t="shared" ca="1" si="910"/>
        <v>#N/A</v>
      </c>
      <c r="BD682" s="19" t="e">
        <f t="shared" ca="1" si="911"/>
        <v>#N/A</v>
      </c>
      <c r="BE682" s="19" t="e">
        <f t="shared" ca="1" si="912"/>
        <v>#N/A</v>
      </c>
      <c r="BF682" s="19" t="e">
        <f t="shared" ca="1" si="913"/>
        <v>#N/A</v>
      </c>
      <c r="BG682" s="19" t="e">
        <f t="shared" ca="1" si="914"/>
        <v>#N/A</v>
      </c>
      <c r="BH682" s="19" t="e">
        <f t="shared" ca="1" si="915"/>
        <v>#N/A</v>
      </c>
      <c r="BI682" s="72" t="e">
        <f t="shared" ca="1" si="916"/>
        <v>#N/A</v>
      </c>
      <c r="BJ682" s="72" t="e">
        <f t="shared" ca="1" si="917"/>
        <v>#N/A</v>
      </c>
      <c r="BK682" s="72" t="e">
        <f t="shared" ca="1" si="918"/>
        <v>#N/A</v>
      </c>
      <c r="BL682" s="72" t="e">
        <f t="shared" ca="1" si="919"/>
        <v>#N/A</v>
      </c>
      <c r="BM682" s="72" t="e">
        <f t="shared" ca="1" si="920"/>
        <v>#N/A</v>
      </c>
      <c r="BN682" s="72" t="e">
        <f t="shared" ca="1" si="921"/>
        <v>#N/A</v>
      </c>
      <c r="BO682" s="72" t="e">
        <f t="shared" ca="1" si="922"/>
        <v>#N/A</v>
      </c>
      <c r="BP682" s="72" t="e">
        <f t="shared" ca="1" si="923"/>
        <v>#N/A</v>
      </c>
      <c r="BQ682" s="72" t="e">
        <f t="shared" ca="1" si="924"/>
        <v>#N/A</v>
      </c>
      <c r="BR682" s="72" t="e">
        <f t="shared" ca="1" si="925"/>
        <v>#N/A</v>
      </c>
      <c r="BS682" s="72" t="e">
        <f t="shared" ca="1" si="926"/>
        <v>#N/A</v>
      </c>
      <c r="BT682" s="72" t="e">
        <f t="shared" ca="1" si="927"/>
        <v>#N/A</v>
      </c>
      <c r="BU682" s="72" t="e">
        <f t="shared" ca="1" si="928"/>
        <v>#N/A</v>
      </c>
      <c r="BV682" s="72" t="e">
        <f t="shared" ca="1" si="929"/>
        <v>#N/A</v>
      </c>
    </row>
    <row r="683" spans="1:74">
      <c r="A683" s="13" t="e">
        <f ca="1">'MGRS to'!AO683</f>
        <v>#N/A</v>
      </c>
      <c r="B683" s="13" t="e">
        <f ca="1">'MGRS to'!AP683</f>
        <v>#N/A</v>
      </c>
      <c r="C683" s="19" t="e">
        <f t="shared" ca="1" si="858"/>
        <v>#N/A</v>
      </c>
      <c r="D683" s="19" t="e">
        <f t="shared" ca="1" si="859"/>
        <v>#N/A</v>
      </c>
      <c r="E683" s="19" t="e">
        <f t="shared" ca="1" si="860"/>
        <v>#N/A</v>
      </c>
      <c r="F683" s="19" t="e">
        <f t="shared" ca="1" si="861"/>
        <v>#N/A</v>
      </c>
      <c r="G683" s="19" t="e">
        <f t="shared" ca="1" si="862"/>
        <v>#N/A</v>
      </c>
      <c r="H683" s="19" t="e">
        <f t="shared" ca="1" si="863"/>
        <v>#N/A</v>
      </c>
      <c r="I683" s="19" t="e">
        <f t="shared" ca="1" si="864"/>
        <v>#N/A</v>
      </c>
      <c r="J683" s="19" t="e">
        <f t="shared" ca="1" si="865"/>
        <v>#N/A</v>
      </c>
      <c r="K683" s="19" t="e">
        <f t="shared" ca="1" si="866"/>
        <v>#N/A</v>
      </c>
      <c r="L683" s="19" t="e">
        <f t="shared" ca="1" si="867"/>
        <v>#N/A</v>
      </c>
      <c r="M683" s="19" t="e">
        <f t="shared" ca="1" si="868"/>
        <v>#N/A</v>
      </c>
      <c r="N683" s="19" t="e">
        <f t="shared" ca="1" si="869"/>
        <v>#N/A</v>
      </c>
      <c r="O683" s="19" t="e">
        <f t="shared" ca="1" si="870"/>
        <v>#N/A</v>
      </c>
      <c r="P683" s="72" t="e">
        <f t="shared" ca="1" si="871"/>
        <v>#N/A</v>
      </c>
      <c r="Q683" s="72" t="e">
        <f t="shared" ca="1" si="872"/>
        <v>#N/A</v>
      </c>
      <c r="R683" s="72" t="e">
        <f t="shared" ca="1" si="873"/>
        <v>#N/A</v>
      </c>
      <c r="S683" s="19" t="e">
        <f t="shared" ca="1" si="874"/>
        <v>#N/A</v>
      </c>
      <c r="T683" s="19" t="e">
        <f t="shared" ca="1" si="875"/>
        <v>#N/A</v>
      </c>
      <c r="U683" s="19" t="e">
        <f t="shared" ca="1" si="876"/>
        <v>#N/A</v>
      </c>
      <c r="V683" s="19" t="e">
        <f t="shared" ca="1" si="877"/>
        <v>#N/A</v>
      </c>
      <c r="W683" s="19" t="e">
        <f t="shared" ca="1" si="878"/>
        <v>#N/A</v>
      </c>
      <c r="X683" s="19" t="e">
        <f t="shared" ca="1" si="879"/>
        <v>#N/A</v>
      </c>
      <c r="Y683" s="72" t="e">
        <f t="shared" ca="1" si="880"/>
        <v>#N/A</v>
      </c>
      <c r="Z683" s="72" t="e">
        <f t="shared" ca="1" si="881"/>
        <v>#N/A</v>
      </c>
      <c r="AA683" s="72" t="e">
        <f t="shared" ca="1" si="882"/>
        <v>#N/A</v>
      </c>
      <c r="AB683" s="19" t="e">
        <f t="shared" ca="1" si="883"/>
        <v>#N/A</v>
      </c>
      <c r="AC683" s="19" t="e">
        <f t="shared" ca="1" si="884"/>
        <v>#N/A</v>
      </c>
      <c r="AD683" s="19" t="e">
        <f t="shared" ca="1" si="885"/>
        <v>#N/A</v>
      </c>
      <c r="AE683" s="19" t="e">
        <f t="shared" ca="1" si="886"/>
        <v>#N/A</v>
      </c>
      <c r="AF683" s="19" t="e">
        <f t="shared" ca="1" si="887"/>
        <v>#N/A</v>
      </c>
      <c r="AG683" s="19" t="e">
        <f t="shared" ca="1" si="888"/>
        <v>#N/A</v>
      </c>
      <c r="AH683" s="72" t="e">
        <f t="shared" ca="1" si="889"/>
        <v>#N/A</v>
      </c>
      <c r="AI683" s="72" t="e">
        <f t="shared" ca="1" si="890"/>
        <v>#N/A</v>
      </c>
      <c r="AJ683" s="72" t="e">
        <f t="shared" ca="1" si="891"/>
        <v>#N/A</v>
      </c>
      <c r="AK683" s="19" t="e">
        <f t="shared" ca="1" si="892"/>
        <v>#N/A</v>
      </c>
      <c r="AL683" s="19" t="e">
        <f t="shared" ca="1" si="893"/>
        <v>#N/A</v>
      </c>
      <c r="AM683" s="19" t="e">
        <f t="shared" ca="1" si="894"/>
        <v>#N/A</v>
      </c>
      <c r="AN683" s="19" t="e">
        <f t="shared" ca="1" si="895"/>
        <v>#N/A</v>
      </c>
      <c r="AO683" s="19" t="e">
        <f t="shared" ca="1" si="896"/>
        <v>#N/A</v>
      </c>
      <c r="AP683" s="19" t="e">
        <f t="shared" ca="1" si="897"/>
        <v>#N/A</v>
      </c>
      <c r="AQ683" s="72" t="e">
        <f t="shared" ca="1" si="898"/>
        <v>#N/A</v>
      </c>
      <c r="AR683" s="72" t="e">
        <f t="shared" ca="1" si="899"/>
        <v>#N/A</v>
      </c>
      <c r="AS683" s="72" t="e">
        <f t="shared" ca="1" si="900"/>
        <v>#N/A</v>
      </c>
      <c r="AT683" s="19" t="e">
        <f t="shared" ca="1" si="901"/>
        <v>#N/A</v>
      </c>
      <c r="AU683" s="19" t="e">
        <f t="shared" ca="1" si="902"/>
        <v>#N/A</v>
      </c>
      <c r="AV683" s="19" t="e">
        <f t="shared" ca="1" si="903"/>
        <v>#N/A</v>
      </c>
      <c r="AW683" s="19" t="e">
        <f t="shared" ca="1" si="904"/>
        <v>#N/A</v>
      </c>
      <c r="AX683" s="19" t="e">
        <f t="shared" ca="1" si="905"/>
        <v>#N/A</v>
      </c>
      <c r="AY683" s="19" t="e">
        <f t="shared" ca="1" si="906"/>
        <v>#N/A</v>
      </c>
      <c r="AZ683" s="72" t="e">
        <f t="shared" ca="1" si="907"/>
        <v>#N/A</v>
      </c>
      <c r="BA683" s="72" t="e">
        <f t="shared" ca="1" si="908"/>
        <v>#N/A</v>
      </c>
      <c r="BB683" s="72" t="e">
        <f t="shared" ca="1" si="909"/>
        <v>#N/A</v>
      </c>
      <c r="BC683" s="19" t="e">
        <f t="shared" ca="1" si="910"/>
        <v>#N/A</v>
      </c>
      <c r="BD683" s="19" t="e">
        <f t="shared" ca="1" si="911"/>
        <v>#N/A</v>
      </c>
      <c r="BE683" s="19" t="e">
        <f t="shared" ca="1" si="912"/>
        <v>#N/A</v>
      </c>
      <c r="BF683" s="19" t="e">
        <f t="shared" ca="1" si="913"/>
        <v>#N/A</v>
      </c>
      <c r="BG683" s="19" t="e">
        <f t="shared" ca="1" si="914"/>
        <v>#N/A</v>
      </c>
      <c r="BH683" s="19" t="e">
        <f t="shared" ca="1" si="915"/>
        <v>#N/A</v>
      </c>
      <c r="BI683" s="72" t="e">
        <f t="shared" ca="1" si="916"/>
        <v>#N/A</v>
      </c>
      <c r="BJ683" s="72" t="e">
        <f t="shared" ca="1" si="917"/>
        <v>#N/A</v>
      </c>
      <c r="BK683" s="72" t="e">
        <f t="shared" ca="1" si="918"/>
        <v>#N/A</v>
      </c>
      <c r="BL683" s="72" t="e">
        <f t="shared" ca="1" si="919"/>
        <v>#N/A</v>
      </c>
      <c r="BM683" s="72" t="e">
        <f t="shared" ca="1" si="920"/>
        <v>#N/A</v>
      </c>
      <c r="BN683" s="72" t="e">
        <f t="shared" ca="1" si="921"/>
        <v>#N/A</v>
      </c>
      <c r="BO683" s="72" t="e">
        <f t="shared" ca="1" si="922"/>
        <v>#N/A</v>
      </c>
      <c r="BP683" s="72" t="e">
        <f t="shared" ca="1" si="923"/>
        <v>#N/A</v>
      </c>
      <c r="BQ683" s="72" t="e">
        <f t="shared" ca="1" si="924"/>
        <v>#N/A</v>
      </c>
      <c r="BR683" s="72" t="e">
        <f t="shared" ca="1" si="925"/>
        <v>#N/A</v>
      </c>
      <c r="BS683" s="72" t="e">
        <f t="shared" ca="1" si="926"/>
        <v>#N/A</v>
      </c>
      <c r="BT683" s="72" t="e">
        <f t="shared" ca="1" si="927"/>
        <v>#N/A</v>
      </c>
      <c r="BU683" s="72" t="e">
        <f t="shared" ca="1" si="928"/>
        <v>#N/A</v>
      </c>
      <c r="BV683" s="72" t="e">
        <f t="shared" ca="1" si="929"/>
        <v>#N/A</v>
      </c>
    </row>
    <row r="684" spans="1:74">
      <c r="A684" s="13" t="e">
        <f ca="1">'MGRS to'!AO684</f>
        <v>#N/A</v>
      </c>
      <c r="B684" s="13" t="e">
        <f ca="1">'MGRS to'!AP684</f>
        <v>#N/A</v>
      </c>
      <c r="C684" s="19" t="e">
        <f t="shared" ca="1" si="858"/>
        <v>#N/A</v>
      </c>
      <c r="D684" s="19" t="e">
        <f t="shared" ca="1" si="859"/>
        <v>#N/A</v>
      </c>
      <c r="E684" s="19" t="e">
        <f t="shared" ca="1" si="860"/>
        <v>#N/A</v>
      </c>
      <c r="F684" s="19" t="e">
        <f t="shared" ca="1" si="861"/>
        <v>#N/A</v>
      </c>
      <c r="G684" s="19" t="e">
        <f t="shared" ca="1" si="862"/>
        <v>#N/A</v>
      </c>
      <c r="H684" s="19" t="e">
        <f t="shared" ca="1" si="863"/>
        <v>#N/A</v>
      </c>
      <c r="I684" s="19" t="e">
        <f t="shared" ca="1" si="864"/>
        <v>#N/A</v>
      </c>
      <c r="J684" s="19" t="e">
        <f t="shared" ca="1" si="865"/>
        <v>#N/A</v>
      </c>
      <c r="K684" s="19" t="e">
        <f t="shared" ca="1" si="866"/>
        <v>#N/A</v>
      </c>
      <c r="L684" s="19" t="e">
        <f t="shared" ca="1" si="867"/>
        <v>#N/A</v>
      </c>
      <c r="M684" s="19" t="e">
        <f t="shared" ca="1" si="868"/>
        <v>#N/A</v>
      </c>
      <c r="N684" s="19" t="e">
        <f t="shared" ca="1" si="869"/>
        <v>#N/A</v>
      </c>
      <c r="O684" s="19" t="e">
        <f t="shared" ca="1" si="870"/>
        <v>#N/A</v>
      </c>
      <c r="P684" s="72" t="e">
        <f t="shared" ca="1" si="871"/>
        <v>#N/A</v>
      </c>
      <c r="Q684" s="72" t="e">
        <f t="shared" ca="1" si="872"/>
        <v>#N/A</v>
      </c>
      <c r="R684" s="72" t="e">
        <f t="shared" ca="1" si="873"/>
        <v>#N/A</v>
      </c>
      <c r="S684" s="19" t="e">
        <f t="shared" ca="1" si="874"/>
        <v>#N/A</v>
      </c>
      <c r="T684" s="19" t="e">
        <f t="shared" ca="1" si="875"/>
        <v>#N/A</v>
      </c>
      <c r="U684" s="19" t="e">
        <f t="shared" ca="1" si="876"/>
        <v>#N/A</v>
      </c>
      <c r="V684" s="19" t="e">
        <f t="shared" ca="1" si="877"/>
        <v>#N/A</v>
      </c>
      <c r="W684" s="19" t="e">
        <f t="shared" ca="1" si="878"/>
        <v>#N/A</v>
      </c>
      <c r="X684" s="19" t="e">
        <f t="shared" ca="1" si="879"/>
        <v>#N/A</v>
      </c>
      <c r="Y684" s="72" t="e">
        <f t="shared" ca="1" si="880"/>
        <v>#N/A</v>
      </c>
      <c r="Z684" s="72" t="e">
        <f t="shared" ca="1" si="881"/>
        <v>#N/A</v>
      </c>
      <c r="AA684" s="72" t="e">
        <f t="shared" ca="1" si="882"/>
        <v>#N/A</v>
      </c>
      <c r="AB684" s="19" t="e">
        <f t="shared" ca="1" si="883"/>
        <v>#N/A</v>
      </c>
      <c r="AC684" s="19" t="e">
        <f t="shared" ca="1" si="884"/>
        <v>#N/A</v>
      </c>
      <c r="AD684" s="19" t="e">
        <f t="shared" ca="1" si="885"/>
        <v>#N/A</v>
      </c>
      <c r="AE684" s="19" t="e">
        <f t="shared" ca="1" si="886"/>
        <v>#N/A</v>
      </c>
      <c r="AF684" s="19" t="e">
        <f t="shared" ca="1" si="887"/>
        <v>#N/A</v>
      </c>
      <c r="AG684" s="19" t="e">
        <f t="shared" ca="1" si="888"/>
        <v>#N/A</v>
      </c>
      <c r="AH684" s="72" t="e">
        <f t="shared" ca="1" si="889"/>
        <v>#N/A</v>
      </c>
      <c r="AI684" s="72" t="e">
        <f t="shared" ca="1" si="890"/>
        <v>#N/A</v>
      </c>
      <c r="AJ684" s="72" t="e">
        <f t="shared" ca="1" si="891"/>
        <v>#N/A</v>
      </c>
      <c r="AK684" s="19" t="e">
        <f t="shared" ca="1" si="892"/>
        <v>#N/A</v>
      </c>
      <c r="AL684" s="19" t="e">
        <f t="shared" ca="1" si="893"/>
        <v>#N/A</v>
      </c>
      <c r="AM684" s="19" t="e">
        <f t="shared" ca="1" si="894"/>
        <v>#N/A</v>
      </c>
      <c r="AN684" s="19" t="e">
        <f t="shared" ca="1" si="895"/>
        <v>#N/A</v>
      </c>
      <c r="AO684" s="19" t="e">
        <f t="shared" ca="1" si="896"/>
        <v>#N/A</v>
      </c>
      <c r="AP684" s="19" t="e">
        <f t="shared" ca="1" si="897"/>
        <v>#N/A</v>
      </c>
      <c r="AQ684" s="72" t="e">
        <f t="shared" ca="1" si="898"/>
        <v>#N/A</v>
      </c>
      <c r="AR684" s="72" t="e">
        <f t="shared" ca="1" si="899"/>
        <v>#N/A</v>
      </c>
      <c r="AS684" s="72" t="e">
        <f t="shared" ca="1" si="900"/>
        <v>#N/A</v>
      </c>
      <c r="AT684" s="19" t="e">
        <f t="shared" ca="1" si="901"/>
        <v>#N/A</v>
      </c>
      <c r="AU684" s="19" t="e">
        <f t="shared" ca="1" si="902"/>
        <v>#N/A</v>
      </c>
      <c r="AV684" s="19" t="e">
        <f t="shared" ca="1" si="903"/>
        <v>#N/A</v>
      </c>
      <c r="AW684" s="19" t="e">
        <f t="shared" ca="1" si="904"/>
        <v>#N/A</v>
      </c>
      <c r="AX684" s="19" t="e">
        <f t="shared" ca="1" si="905"/>
        <v>#N/A</v>
      </c>
      <c r="AY684" s="19" t="e">
        <f t="shared" ca="1" si="906"/>
        <v>#N/A</v>
      </c>
      <c r="AZ684" s="72" t="e">
        <f t="shared" ca="1" si="907"/>
        <v>#N/A</v>
      </c>
      <c r="BA684" s="72" t="e">
        <f t="shared" ca="1" si="908"/>
        <v>#N/A</v>
      </c>
      <c r="BB684" s="72" t="e">
        <f t="shared" ca="1" si="909"/>
        <v>#N/A</v>
      </c>
      <c r="BC684" s="19" t="e">
        <f t="shared" ca="1" si="910"/>
        <v>#N/A</v>
      </c>
      <c r="BD684" s="19" t="e">
        <f t="shared" ca="1" si="911"/>
        <v>#N/A</v>
      </c>
      <c r="BE684" s="19" t="e">
        <f t="shared" ca="1" si="912"/>
        <v>#N/A</v>
      </c>
      <c r="BF684" s="19" t="e">
        <f t="shared" ca="1" si="913"/>
        <v>#N/A</v>
      </c>
      <c r="BG684" s="19" t="e">
        <f t="shared" ca="1" si="914"/>
        <v>#N/A</v>
      </c>
      <c r="BH684" s="19" t="e">
        <f t="shared" ca="1" si="915"/>
        <v>#N/A</v>
      </c>
      <c r="BI684" s="72" t="e">
        <f t="shared" ca="1" si="916"/>
        <v>#N/A</v>
      </c>
      <c r="BJ684" s="72" t="e">
        <f t="shared" ca="1" si="917"/>
        <v>#N/A</v>
      </c>
      <c r="BK684" s="72" t="e">
        <f t="shared" ca="1" si="918"/>
        <v>#N/A</v>
      </c>
      <c r="BL684" s="72" t="e">
        <f t="shared" ca="1" si="919"/>
        <v>#N/A</v>
      </c>
      <c r="BM684" s="72" t="e">
        <f t="shared" ca="1" si="920"/>
        <v>#N/A</v>
      </c>
      <c r="BN684" s="72" t="e">
        <f t="shared" ca="1" si="921"/>
        <v>#N/A</v>
      </c>
      <c r="BO684" s="72" t="e">
        <f t="shared" ca="1" si="922"/>
        <v>#N/A</v>
      </c>
      <c r="BP684" s="72" t="e">
        <f t="shared" ca="1" si="923"/>
        <v>#N/A</v>
      </c>
      <c r="BQ684" s="72" t="e">
        <f t="shared" ca="1" si="924"/>
        <v>#N/A</v>
      </c>
      <c r="BR684" s="72" t="e">
        <f t="shared" ca="1" si="925"/>
        <v>#N/A</v>
      </c>
      <c r="BS684" s="72" t="e">
        <f t="shared" ca="1" si="926"/>
        <v>#N/A</v>
      </c>
      <c r="BT684" s="72" t="e">
        <f t="shared" ca="1" si="927"/>
        <v>#N/A</v>
      </c>
      <c r="BU684" s="72" t="e">
        <f t="shared" ca="1" si="928"/>
        <v>#N/A</v>
      </c>
      <c r="BV684" s="72" t="e">
        <f t="shared" ca="1" si="929"/>
        <v>#N/A</v>
      </c>
    </row>
    <row r="685" spans="1:74">
      <c r="A685" s="13" t="e">
        <f ca="1">'MGRS to'!AO685</f>
        <v>#N/A</v>
      </c>
      <c r="B685" s="13" t="e">
        <f ca="1">'MGRS to'!AP685</f>
        <v>#N/A</v>
      </c>
      <c r="C685" s="19" t="e">
        <f t="shared" ca="1" si="858"/>
        <v>#N/A</v>
      </c>
      <c r="D685" s="19" t="e">
        <f t="shared" ca="1" si="859"/>
        <v>#N/A</v>
      </c>
      <c r="E685" s="19" t="e">
        <f t="shared" ca="1" si="860"/>
        <v>#N/A</v>
      </c>
      <c r="F685" s="19" t="e">
        <f t="shared" ca="1" si="861"/>
        <v>#N/A</v>
      </c>
      <c r="G685" s="19" t="e">
        <f t="shared" ca="1" si="862"/>
        <v>#N/A</v>
      </c>
      <c r="H685" s="19" t="e">
        <f t="shared" ca="1" si="863"/>
        <v>#N/A</v>
      </c>
      <c r="I685" s="19" t="e">
        <f t="shared" ca="1" si="864"/>
        <v>#N/A</v>
      </c>
      <c r="J685" s="19" t="e">
        <f t="shared" ca="1" si="865"/>
        <v>#N/A</v>
      </c>
      <c r="K685" s="19" t="e">
        <f t="shared" ca="1" si="866"/>
        <v>#N/A</v>
      </c>
      <c r="L685" s="19" t="e">
        <f t="shared" ca="1" si="867"/>
        <v>#N/A</v>
      </c>
      <c r="M685" s="19" t="e">
        <f t="shared" ca="1" si="868"/>
        <v>#N/A</v>
      </c>
      <c r="N685" s="19" t="e">
        <f t="shared" ca="1" si="869"/>
        <v>#N/A</v>
      </c>
      <c r="O685" s="19" t="e">
        <f t="shared" ca="1" si="870"/>
        <v>#N/A</v>
      </c>
      <c r="P685" s="72" t="e">
        <f t="shared" ca="1" si="871"/>
        <v>#N/A</v>
      </c>
      <c r="Q685" s="72" t="e">
        <f t="shared" ca="1" si="872"/>
        <v>#N/A</v>
      </c>
      <c r="R685" s="72" t="e">
        <f t="shared" ca="1" si="873"/>
        <v>#N/A</v>
      </c>
      <c r="S685" s="19" t="e">
        <f t="shared" ca="1" si="874"/>
        <v>#N/A</v>
      </c>
      <c r="T685" s="19" t="e">
        <f t="shared" ca="1" si="875"/>
        <v>#N/A</v>
      </c>
      <c r="U685" s="19" t="e">
        <f t="shared" ca="1" si="876"/>
        <v>#N/A</v>
      </c>
      <c r="V685" s="19" t="e">
        <f t="shared" ca="1" si="877"/>
        <v>#N/A</v>
      </c>
      <c r="W685" s="19" t="e">
        <f t="shared" ca="1" si="878"/>
        <v>#N/A</v>
      </c>
      <c r="X685" s="19" t="e">
        <f t="shared" ca="1" si="879"/>
        <v>#N/A</v>
      </c>
      <c r="Y685" s="72" t="e">
        <f t="shared" ca="1" si="880"/>
        <v>#N/A</v>
      </c>
      <c r="Z685" s="72" t="e">
        <f t="shared" ca="1" si="881"/>
        <v>#N/A</v>
      </c>
      <c r="AA685" s="72" t="e">
        <f t="shared" ca="1" si="882"/>
        <v>#N/A</v>
      </c>
      <c r="AB685" s="19" t="e">
        <f t="shared" ca="1" si="883"/>
        <v>#N/A</v>
      </c>
      <c r="AC685" s="19" t="e">
        <f t="shared" ca="1" si="884"/>
        <v>#N/A</v>
      </c>
      <c r="AD685" s="19" t="e">
        <f t="shared" ca="1" si="885"/>
        <v>#N/A</v>
      </c>
      <c r="AE685" s="19" t="e">
        <f t="shared" ca="1" si="886"/>
        <v>#N/A</v>
      </c>
      <c r="AF685" s="19" t="e">
        <f t="shared" ca="1" si="887"/>
        <v>#N/A</v>
      </c>
      <c r="AG685" s="19" t="e">
        <f t="shared" ca="1" si="888"/>
        <v>#N/A</v>
      </c>
      <c r="AH685" s="72" t="e">
        <f t="shared" ca="1" si="889"/>
        <v>#N/A</v>
      </c>
      <c r="AI685" s="72" t="e">
        <f t="shared" ca="1" si="890"/>
        <v>#N/A</v>
      </c>
      <c r="AJ685" s="72" t="e">
        <f t="shared" ca="1" si="891"/>
        <v>#N/A</v>
      </c>
      <c r="AK685" s="19" t="e">
        <f t="shared" ca="1" si="892"/>
        <v>#N/A</v>
      </c>
      <c r="AL685" s="19" t="e">
        <f t="shared" ca="1" si="893"/>
        <v>#N/A</v>
      </c>
      <c r="AM685" s="19" t="e">
        <f t="shared" ca="1" si="894"/>
        <v>#N/A</v>
      </c>
      <c r="AN685" s="19" t="e">
        <f t="shared" ca="1" si="895"/>
        <v>#N/A</v>
      </c>
      <c r="AO685" s="19" t="e">
        <f t="shared" ca="1" si="896"/>
        <v>#N/A</v>
      </c>
      <c r="AP685" s="19" t="e">
        <f t="shared" ca="1" si="897"/>
        <v>#N/A</v>
      </c>
      <c r="AQ685" s="72" t="e">
        <f t="shared" ca="1" si="898"/>
        <v>#N/A</v>
      </c>
      <c r="AR685" s="72" t="e">
        <f t="shared" ca="1" si="899"/>
        <v>#N/A</v>
      </c>
      <c r="AS685" s="72" t="e">
        <f t="shared" ca="1" si="900"/>
        <v>#N/A</v>
      </c>
      <c r="AT685" s="19" t="e">
        <f t="shared" ca="1" si="901"/>
        <v>#N/A</v>
      </c>
      <c r="AU685" s="19" t="e">
        <f t="shared" ca="1" si="902"/>
        <v>#N/A</v>
      </c>
      <c r="AV685" s="19" t="e">
        <f t="shared" ca="1" si="903"/>
        <v>#N/A</v>
      </c>
      <c r="AW685" s="19" t="e">
        <f t="shared" ca="1" si="904"/>
        <v>#N/A</v>
      </c>
      <c r="AX685" s="19" t="e">
        <f t="shared" ca="1" si="905"/>
        <v>#N/A</v>
      </c>
      <c r="AY685" s="19" t="e">
        <f t="shared" ca="1" si="906"/>
        <v>#N/A</v>
      </c>
      <c r="AZ685" s="72" t="e">
        <f t="shared" ca="1" si="907"/>
        <v>#N/A</v>
      </c>
      <c r="BA685" s="72" t="e">
        <f t="shared" ca="1" si="908"/>
        <v>#N/A</v>
      </c>
      <c r="BB685" s="72" t="e">
        <f t="shared" ca="1" si="909"/>
        <v>#N/A</v>
      </c>
      <c r="BC685" s="19" t="e">
        <f t="shared" ca="1" si="910"/>
        <v>#N/A</v>
      </c>
      <c r="BD685" s="19" t="e">
        <f t="shared" ca="1" si="911"/>
        <v>#N/A</v>
      </c>
      <c r="BE685" s="19" t="e">
        <f t="shared" ca="1" si="912"/>
        <v>#N/A</v>
      </c>
      <c r="BF685" s="19" t="e">
        <f t="shared" ca="1" si="913"/>
        <v>#N/A</v>
      </c>
      <c r="BG685" s="19" t="e">
        <f t="shared" ca="1" si="914"/>
        <v>#N/A</v>
      </c>
      <c r="BH685" s="19" t="e">
        <f t="shared" ca="1" si="915"/>
        <v>#N/A</v>
      </c>
      <c r="BI685" s="72" t="e">
        <f t="shared" ca="1" si="916"/>
        <v>#N/A</v>
      </c>
      <c r="BJ685" s="72" t="e">
        <f t="shared" ca="1" si="917"/>
        <v>#N/A</v>
      </c>
      <c r="BK685" s="72" t="e">
        <f t="shared" ca="1" si="918"/>
        <v>#N/A</v>
      </c>
      <c r="BL685" s="72" t="e">
        <f t="shared" ca="1" si="919"/>
        <v>#N/A</v>
      </c>
      <c r="BM685" s="72" t="e">
        <f t="shared" ca="1" si="920"/>
        <v>#N/A</v>
      </c>
      <c r="BN685" s="72" t="e">
        <f t="shared" ca="1" si="921"/>
        <v>#N/A</v>
      </c>
      <c r="BO685" s="72" t="e">
        <f t="shared" ca="1" si="922"/>
        <v>#N/A</v>
      </c>
      <c r="BP685" s="72" t="e">
        <f t="shared" ca="1" si="923"/>
        <v>#N/A</v>
      </c>
      <c r="BQ685" s="72" t="e">
        <f t="shared" ca="1" si="924"/>
        <v>#N/A</v>
      </c>
      <c r="BR685" s="72" t="e">
        <f t="shared" ca="1" si="925"/>
        <v>#N/A</v>
      </c>
      <c r="BS685" s="72" t="e">
        <f t="shared" ca="1" si="926"/>
        <v>#N/A</v>
      </c>
      <c r="BT685" s="72" t="e">
        <f t="shared" ca="1" si="927"/>
        <v>#N/A</v>
      </c>
      <c r="BU685" s="72" t="e">
        <f t="shared" ca="1" si="928"/>
        <v>#N/A</v>
      </c>
      <c r="BV685" s="72" t="e">
        <f t="shared" ca="1" si="929"/>
        <v>#N/A</v>
      </c>
    </row>
    <row r="686" spans="1:74">
      <c r="A686" s="13" t="e">
        <f ca="1">'MGRS to'!AO686</f>
        <v>#N/A</v>
      </c>
      <c r="B686" s="13" t="e">
        <f ca="1">'MGRS to'!AP686</f>
        <v>#N/A</v>
      </c>
      <c r="C686" s="19" t="e">
        <f t="shared" ca="1" si="858"/>
        <v>#N/A</v>
      </c>
      <c r="D686" s="19" t="e">
        <f t="shared" ca="1" si="859"/>
        <v>#N/A</v>
      </c>
      <c r="E686" s="19" t="e">
        <f t="shared" ca="1" si="860"/>
        <v>#N/A</v>
      </c>
      <c r="F686" s="19" t="e">
        <f t="shared" ca="1" si="861"/>
        <v>#N/A</v>
      </c>
      <c r="G686" s="19" t="e">
        <f t="shared" ca="1" si="862"/>
        <v>#N/A</v>
      </c>
      <c r="H686" s="19" t="e">
        <f t="shared" ca="1" si="863"/>
        <v>#N/A</v>
      </c>
      <c r="I686" s="19" t="e">
        <f t="shared" ca="1" si="864"/>
        <v>#N/A</v>
      </c>
      <c r="J686" s="19" t="e">
        <f t="shared" ca="1" si="865"/>
        <v>#N/A</v>
      </c>
      <c r="K686" s="19" t="e">
        <f t="shared" ca="1" si="866"/>
        <v>#N/A</v>
      </c>
      <c r="L686" s="19" t="e">
        <f t="shared" ca="1" si="867"/>
        <v>#N/A</v>
      </c>
      <c r="M686" s="19" t="e">
        <f t="shared" ca="1" si="868"/>
        <v>#N/A</v>
      </c>
      <c r="N686" s="19" t="e">
        <f t="shared" ca="1" si="869"/>
        <v>#N/A</v>
      </c>
      <c r="O686" s="19" t="e">
        <f t="shared" ca="1" si="870"/>
        <v>#N/A</v>
      </c>
      <c r="P686" s="72" t="e">
        <f t="shared" ca="1" si="871"/>
        <v>#N/A</v>
      </c>
      <c r="Q686" s="72" t="e">
        <f t="shared" ca="1" si="872"/>
        <v>#N/A</v>
      </c>
      <c r="R686" s="72" t="e">
        <f t="shared" ca="1" si="873"/>
        <v>#N/A</v>
      </c>
      <c r="S686" s="19" t="e">
        <f t="shared" ca="1" si="874"/>
        <v>#N/A</v>
      </c>
      <c r="T686" s="19" t="e">
        <f t="shared" ca="1" si="875"/>
        <v>#N/A</v>
      </c>
      <c r="U686" s="19" t="e">
        <f t="shared" ca="1" si="876"/>
        <v>#N/A</v>
      </c>
      <c r="V686" s="19" t="e">
        <f t="shared" ca="1" si="877"/>
        <v>#N/A</v>
      </c>
      <c r="W686" s="19" t="e">
        <f t="shared" ca="1" si="878"/>
        <v>#N/A</v>
      </c>
      <c r="X686" s="19" t="e">
        <f t="shared" ca="1" si="879"/>
        <v>#N/A</v>
      </c>
      <c r="Y686" s="72" t="e">
        <f t="shared" ca="1" si="880"/>
        <v>#N/A</v>
      </c>
      <c r="Z686" s="72" t="e">
        <f t="shared" ca="1" si="881"/>
        <v>#N/A</v>
      </c>
      <c r="AA686" s="72" t="e">
        <f t="shared" ca="1" si="882"/>
        <v>#N/A</v>
      </c>
      <c r="AB686" s="19" t="e">
        <f t="shared" ca="1" si="883"/>
        <v>#N/A</v>
      </c>
      <c r="AC686" s="19" t="e">
        <f t="shared" ca="1" si="884"/>
        <v>#N/A</v>
      </c>
      <c r="AD686" s="19" t="e">
        <f t="shared" ca="1" si="885"/>
        <v>#N/A</v>
      </c>
      <c r="AE686" s="19" t="e">
        <f t="shared" ca="1" si="886"/>
        <v>#N/A</v>
      </c>
      <c r="AF686" s="19" t="e">
        <f t="shared" ca="1" si="887"/>
        <v>#N/A</v>
      </c>
      <c r="AG686" s="19" t="e">
        <f t="shared" ca="1" si="888"/>
        <v>#N/A</v>
      </c>
      <c r="AH686" s="72" t="e">
        <f t="shared" ca="1" si="889"/>
        <v>#N/A</v>
      </c>
      <c r="AI686" s="72" t="e">
        <f t="shared" ca="1" si="890"/>
        <v>#N/A</v>
      </c>
      <c r="AJ686" s="72" t="e">
        <f t="shared" ca="1" si="891"/>
        <v>#N/A</v>
      </c>
      <c r="AK686" s="19" t="e">
        <f t="shared" ca="1" si="892"/>
        <v>#N/A</v>
      </c>
      <c r="AL686" s="19" t="e">
        <f t="shared" ca="1" si="893"/>
        <v>#N/A</v>
      </c>
      <c r="AM686" s="19" t="e">
        <f t="shared" ca="1" si="894"/>
        <v>#N/A</v>
      </c>
      <c r="AN686" s="19" t="e">
        <f t="shared" ca="1" si="895"/>
        <v>#N/A</v>
      </c>
      <c r="AO686" s="19" t="e">
        <f t="shared" ca="1" si="896"/>
        <v>#N/A</v>
      </c>
      <c r="AP686" s="19" t="e">
        <f t="shared" ca="1" si="897"/>
        <v>#N/A</v>
      </c>
      <c r="AQ686" s="72" t="e">
        <f t="shared" ca="1" si="898"/>
        <v>#N/A</v>
      </c>
      <c r="AR686" s="72" t="e">
        <f t="shared" ca="1" si="899"/>
        <v>#N/A</v>
      </c>
      <c r="AS686" s="72" t="e">
        <f t="shared" ca="1" si="900"/>
        <v>#N/A</v>
      </c>
      <c r="AT686" s="19" t="e">
        <f t="shared" ca="1" si="901"/>
        <v>#N/A</v>
      </c>
      <c r="AU686" s="19" t="e">
        <f t="shared" ca="1" si="902"/>
        <v>#N/A</v>
      </c>
      <c r="AV686" s="19" t="e">
        <f t="shared" ca="1" si="903"/>
        <v>#N/A</v>
      </c>
      <c r="AW686" s="19" t="e">
        <f t="shared" ca="1" si="904"/>
        <v>#N/A</v>
      </c>
      <c r="AX686" s="19" t="e">
        <f t="shared" ca="1" si="905"/>
        <v>#N/A</v>
      </c>
      <c r="AY686" s="19" t="e">
        <f t="shared" ca="1" si="906"/>
        <v>#N/A</v>
      </c>
      <c r="AZ686" s="72" t="e">
        <f t="shared" ca="1" si="907"/>
        <v>#N/A</v>
      </c>
      <c r="BA686" s="72" t="e">
        <f t="shared" ca="1" si="908"/>
        <v>#N/A</v>
      </c>
      <c r="BB686" s="72" t="e">
        <f t="shared" ca="1" si="909"/>
        <v>#N/A</v>
      </c>
      <c r="BC686" s="19" t="e">
        <f t="shared" ca="1" si="910"/>
        <v>#N/A</v>
      </c>
      <c r="BD686" s="19" t="e">
        <f t="shared" ca="1" si="911"/>
        <v>#N/A</v>
      </c>
      <c r="BE686" s="19" t="e">
        <f t="shared" ca="1" si="912"/>
        <v>#N/A</v>
      </c>
      <c r="BF686" s="19" t="e">
        <f t="shared" ca="1" si="913"/>
        <v>#N/A</v>
      </c>
      <c r="BG686" s="19" t="e">
        <f t="shared" ca="1" si="914"/>
        <v>#N/A</v>
      </c>
      <c r="BH686" s="19" t="e">
        <f t="shared" ca="1" si="915"/>
        <v>#N/A</v>
      </c>
      <c r="BI686" s="72" t="e">
        <f t="shared" ca="1" si="916"/>
        <v>#N/A</v>
      </c>
      <c r="BJ686" s="72" t="e">
        <f t="shared" ca="1" si="917"/>
        <v>#N/A</v>
      </c>
      <c r="BK686" s="72" t="e">
        <f t="shared" ca="1" si="918"/>
        <v>#N/A</v>
      </c>
      <c r="BL686" s="72" t="e">
        <f t="shared" ca="1" si="919"/>
        <v>#N/A</v>
      </c>
      <c r="BM686" s="72" t="e">
        <f t="shared" ca="1" si="920"/>
        <v>#N/A</v>
      </c>
      <c r="BN686" s="72" t="e">
        <f t="shared" ca="1" si="921"/>
        <v>#N/A</v>
      </c>
      <c r="BO686" s="72" t="e">
        <f t="shared" ca="1" si="922"/>
        <v>#N/A</v>
      </c>
      <c r="BP686" s="72" t="e">
        <f t="shared" ca="1" si="923"/>
        <v>#N/A</v>
      </c>
      <c r="BQ686" s="72" t="e">
        <f t="shared" ca="1" si="924"/>
        <v>#N/A</v>
      </c>
      <c r="BR686" s="72" t="e">
        <f t="shared" ca="1" si="925"/>
        <v>#N/A</v>
      </c>
      <c r="BS686" s="72" t="e">
        <f t="shared" ca="1" si="926"/>
        <v>#N/A</v>
      </c>
      <c r="BT686" s="72" t="e">
        <f t="shared" ca="1" si="927"/>
        <v>#N/A</v>
      </c>
      <c r="BU686" s="72" t="e">
        <f t="shared" ca="1" si="928"/>
        <v>#N/A</v>
      </c>
      <c r="BV686" s="72" t="e">
        <f t="shared" ca="1" si="929"/>
        <v>#N/A</v>
      </c>
    </row>
    <row r="687" spans="1:74">
      <c r="A687" s="13" t="e">
        <f ca="1">'MGRS to'!AO687</f>
        <v>#N/A</v>
      </c>
      <c r="B687" s="13" t="e">
        <f ca="1">'MGRS to'!AP687</f>
        <v>#N/A</v>
      </c>
      <c r="C687" s="19" t="e">
        <f t="shared" ca="1" si="858"/>
        <v>#N/A</v>
      </c>
      <c r="D687" s="19" t="e">
        <f t="shared" ca="1" si="859"/>
        <v>#N/A</v>
      </c>
      <c r="E687" s="19" t="e">
        <f t="shared" ca="1" si="860"/>
        <v>#N/A</v>
      </c>
      <c r="F687" s="19" t="e">
        <f t="shared" ca="1" si="861"/>
        <v>#N/A</v>
      </c>
      <c r="G687" s="19" t="e">
        <f t="shared" ca="1" si="862"/>
        <v>#N/A</v>
      </c>
      <c r="H687" s="19" t="e">
        <f t="shared" ca="1" si="863"/>
        <v>#N/A</v>
      </c>
      <c r="I687" s="19" t="e">
        <f t="shared" ca="1" si="864"/>
        <v>#N/A</v>
      </c>
      <c r="J687" s="19" t="e">
        <f t="shared" ca="1" si="865"/>
        <v>#N/A</v>
      </c>
      <c r="K687" s="19" t="e">
        <f t="shared" ca="1" si="866"/>
        <v>#N/A</v>
      </c>
      <c r="L687" s="19" t="e">
        <f t="shared" ca="1" si="867"/>
        <v>#N/A</v>
      </c>
      <c r="M687" s="19" t="e">
        <f t="shared" ca="1" si="868"/>
        <v>#N/A</v>
      </c>
      <c r="N687" s="19" t="e">
        <f t="shared" ca="1" si="869"/>
        <v>#N/A</v>
      </c>
      <c r="O687" s="19" t="e">
        <f t="shared" ca="1" si="870"/>
        <v>#N/A</v>
      </c>
      <c r="P687" s="72" t="e">
        <f t="shared" ca="1" si="871"/>
        <v>#N/A</v>
      </c>
      <c r="Q687" s="72" t="e">
        <f t="shared" ca="1" si="872"/>
        <v>#N/A</v>
      </c>
      <c r="R687" s="72" t="e">
        <f t="shared" ca="1" si="873"/>
        <v>#N/A</v>
      </c>
      <c r="S687" s="19" t="e">
        <f t="shared" ca="1" si="874"/>
        <v>#N/A</v>
      </c>
      <c r="T687" s="19" t="e">
        <f t="shared" ca="1" si="875"/>
        <v>#N/A</v>
      </c>
      <c r="U687" s="19" t="e">
        <f t="shared" ca="1" si="876"/>
        <v>#N/A</v>
      </c>
      <c r="V687" s="19" t="e">
        <f t="shared" ca="1" si="877"/>
        <v>#N/A</v>
      </c>
      <c r="W687" s="19" t="e">
        <f t="shared" ca="1" si="878"/>
        <v>#N/A</v>
      </c>
      <c r="X687" s="19" t="e">
        <f t="shared" ca="1" si="879"/>
        <v>#N/A</v>
      </c>
      <c r="Y687" s="72" t="e">
        <f t="shared" ca="1" si="880"/>
        <v>#N/A</v>
      </c>
      <c r="Z687" s="72" t="e">
        <f t="shared" ca="1" si="881"/>
        <v>#N/A</v>
      </c>
      <c r="AA687" s="72" t="e">
        <f t="shared" ca="1" si="882"/>
        <v>#N/A</v>
      </c>
      <c r="AB687" s="19" t="e">
        <f t="shared" ca="1" si="883"/>
        <v>#N/A</v>
      </c>
      <c r="AC687" s="19" t="e">
        <f t="shared" ca="1" si="884"/>
        <v>#N/A</v>
      </c>
      <c r="AD687" s="19" t="e">
        <f t="shared" ca="1" si="885"/>
        <v>#N/A</v>
      </c>
      <c r="AE687" s="19" t="e">
        <f t="shared" ca="1" si="886"/>
        <v>#N/A</v>
      </c>
      <c r="AF687" s="19" t="e">
        <f t="shared" ca="1" si="887"/>
        <v>#N/A</v>
      </c>
      <c r="AG687" s="19" t="e">
        <f t="shared" ca="1" si="888"/>
        <v>#N/A</v>
      </c>
      <c r="AH687" s="72" t="e">
        <f t="shared" ca="1" si="889"/>
        <v>#N/A</v>
      </c>
      <c r="AI687" s="72" t="e">
        <f t="shared" ca="1" si="890"/>
        <v>#N/A</v>
      </c>
      <c r="AJ687" s="72" t="e">
        <f t="shared" ca="1" si="891"/>
        <v>#N/A</v>
      </c>
      <c r="AK687" s="19" t="e">
        <f t="shared" ca="1" si="892"/>
        <v>#N/A</v>
      </c>
      <c r="AL687" s="19" t="e">
        <f t="shared" ca="1" si="893"/>
        <v>#N/A</v>
      </c>
      <c r="AM687" s="19" t="e">
        <f t="shared" ca="1" si="894"/>
        <v>#N/A</v>
      </c>
      <c r="AN687" s="19" t="e">
        <f t="shared" ca="1" si="895"/>
        <v>#N/A</v>
      </c>
      <c r="AO687" s="19" t="e">
        <f t="shared" ca="1" si="896"/>
        <v>#N/A</v>
      </c>
      <c r="AP687" s="19" t="e">
        <f t="shared" ca="1" si="897"/>
        <v>#N/A</v>
      </c>
      <c r="AQ687" s="72" t="e">
        <f t="shared" ca="1" si="898"/>
        <v>#N/A</v>
      </c>
      <c r="AR687" s="72" t="e">
        <f t="shared" ca="1" si="899"/>
        <v>#N/A</v>
      </c>
      <c r="AS687" s="72" t="e">
        <f t="shared" ca="1" si="900"/>
        <v>#N/A</v>
      </c>
      <c r="AT687" s="19" t="e">
        <f t="shared" ca="1" si="901"/>
        <v>#N/A</v>
      </c>
      <c r="AU687" s="19" t="e">
        <f t="shared" ca="1" si="902"/>
        <v>#N/A</v>
      </c>
      <c r="AV687" s="19" t="e">
        <f t="shared" ca="1" si="903"/>
        <v>#N/A</v>
      </c>
      <c r="AW687" s="19" t="e">
        <f t="shared" ca="1" si="904"/>
        <v>#N/A</v>
      </c>
      <c r="AX687" s="19" t="e">
        <f t="shared" ca="1" si="905"/>
        <v>#N/A</v>
      </c>
      <c r="AY687" s="19" t="e">
        <f t="shared" ca="1" si="906"/>
        <v>#N/A</v>
      </c>
      <c r="AZ687" s="72" t="e">
        <f t="shared" ca="1" si="907"/>
        <v>#N/A</v>
      </c>
      <c r="BA687" s="72" t="e">
        <f t="shared" ca="1" si="908"/>
        <v>#N/A</v>
      </c>
      <c r="BB687" s="72" t="e">
        <f t="shared" ca="1" si="909"/>
        <v>#N/A</v>
      </c>
      <c r="BC687" s="19" t="e">
        <f t="shared" ca="1" si="910"/>
        <v>#N/A</v>
      </c>
      <c r="BD687" s="19" t="e">
        <f t="shared" ca="1" si="911"/>
        <v>#N/A</v>
      </c>
      <c r="BE687" s="19" t="e">
        <f t="shared" ca="1" si="912"/>
        <v>#N/A</v>
      </c>
      <c r="BF687" s="19" t="e">
        <f t="shared" ca="1" si="913"/>
        <v>#N/A</v>
      </c>
      <c r="BG687" s="19" t="e">
        <f t="shared" ca="1" si="914"/>
        <v>#N/A</v>
      </c>
      <c r="BH687" s="19" t="e">
        <f t="shared" ca="1" si="915"/>
        <v>#N/A</v>
      </c>
      <c r="BI687" s="72" t="e">
        <f t="shared" ca="1" si="916"/>
        <v>#N/A</v>
      </c>
      <c r="BJ687" s="72" t="e">
        <f t="shared" ca="1" si="917"/>
        <v>#N/A</v>
      </c>
      <c r="BK687" s="72" t="e">
        <f t="shared" ca="1" si="918"/>
        <v>#N/A</v>
      </c>
      <c r="BL687" s="72" t="e">
        <f t="shared" ca="1" si="919"/>
        <v>#N/A</v>
      </c>
      <c r="BM687" s="72" t="e">
        <f t="shared" ca="1" si="920"/>
        <v>#N/A</v>
      </c>
      <c r="BN687" s="72" t="e">
        <f t="shared" ca="1" si="921"/>
        <v>#N/A</v>
      </c>
      <c r="BO687" s="72" t="e">
        <f t="shared" ca="1" si="922"/>
        <v>#N/A</v>
      </c>
      <c r="BP687" s="72" t="e">
        <f t="shared" ca="1" si="923"/>
        <v>#N/A</v>
      </c>
      <c r="BQ687" s="72" t="e">
        <f t="shared" ca="1" si="924"/>
        <v>#N/A</v>
      </c>
      <c r="BR687" s="72" t="e">
        <f t="shared" ca="1" si="925"/>
        <v>#N/A</v>
      </c>
      <c r="BS687" s="72" t="e">
        <f t="shared" ca="1" si="926"/>
        <v>#N/A</v>
      </c>
      <c r="BT687" s="72" t="e">
        <f t="shared" ca="1" si="927"/>
        <v>#N/A</v>
      </c>
      <c r="BU687" s="72" t="e">
        <f t="shared" ca="1" si="928"/>
        <v>#N/A</v>
      </c>
      <c r="BV687" s="72" t="e">
        <f t="shared" ca="1" si="929"/>
        <v>#N/A</v>
      </c>
    </row>
    <row r="688" spans="1:74">
      <c r="A688" s="13" t="e">
        <f ca="1">'MGRS to'!AO688</f>
        <v>#N/A</v>
      </c>
      <c r="B688" s="13" t="e">
        <f ca="1">'MGRS to'!AP688</f>
        <v>#N/A</v>
      </c>
      <c r="C688" s="19" t="e">
        <f t="shared" ca="1" si="858"/>
        <v>#N/A</v>
      </c>
      <c r="D688" s="19" t="e">
        <f t="shared" ca="1" si="859"/>
        <v>#N/A</v>
      </c>
      <c r="E688" s="19" t="e">
        <f t="shared" ca="1" si="860"/>
        <v>#N/A</v>
      </c>
      <c r="F688" s="19" t="e">
        <f t="shared" ca="1" si="861"/>
        <v>#N/A</v>
      </c>
      <c r="G688" s="19" t="e">
        <f t="shared" ca="1" si="862"/>
        <v>#N/A</v>
      </c>
      <c r="H688" s="19" t="e">
        <f t="shared" ca="1" si="863"/>
        <v>#N/A</v>
      </c>
      <c r="I688" s="19" t="e">
        <f t="shared" ca="1" si="864"/>
        <v>#N/A</v>
      </c>
      <c r="J688" s="19" t="e">
        <f t="shared" ca="1" si="865"/>
        <v>#N/A</v>
      </c>
      <c r="K688" s="19" t="e">
        <f t="shared" ca="1" si="866"/>
        <v>#N/A</v>
      </c>
      <c r="L688" s="19" t="e">
        <f t="shared" ca="1" si="867"/>
        <v>#N/A</v>
      </c>
      <c r="M688" s="19" t="e">
        <f t="shared" ca="1" si="868"/>
        <v>#N/A</v>
      </c>
      <c r="N688" s="19" t="e">
        <f t="shared" ca="1" si="869"/>
        <v>#N/A</v>
      </c>
      <c r="O688" s="19" t="e">
        <f t="shared" ca="1" si="870"/>
        <v>#N/A</v>
      </c>
      <c r="P688" s="72" t="e">
        <f t="shared" ca="1" si="871"/>
        <v>#N/A</v>
      </c>
      <c r="Q688" s="72" t="e">
        <f t="shared" ca="1" si="872"/>
        <v>#N/A</v>
      </c>
      <c r="R688" s="72" t="e">
        <f t="shared" ca="1" si="873"/>
        <v>#N/A</v>
      </c>
      <c r="S688" s="19" t="e">
        <f t="shared" ca="1" si="874"/>
        <v>#N/A</v>
      </c>
      <c r="T688" s="19" t="e">
        <f t="shared" ca="1" si="875"/>
        <v>#N/A</v>
      </c>
      <c r="U688" s="19" t="e">
        <f t="shared" ca="1" si="876"/>
        <v>#N/A</v>
      </c>
      <c r="V688" s="19" t="e">
        <f t="shared" ca="1" si="877"/>
        <v>#N/A</v>
      </c>
      <c r="W688" s="19" t="e">
        <f t="shared" ca="1" si="878"/>
        <v>#N/A</v>
      </c>
      <c r="X688" s="19" t="e">
        <f t="shared" ca="1" si="879"/>
        <v>#N/A</v>
      </c>
      <c r="Y688" s="72" t="e">
        <f t="shared" ca="1" si="880"/>
        <v>#N/A</v>
      </c>
      <c r="Z688" s="72" t="e">
        <f t="shared" ca="1" si="881"/>
        <v>#N/A</v>
      </c>
      <c r="AA688" s="72" t="e">
        <f t="shared" ca="1" si="882"/>
        <v>#N/A</v>
      </c>
      <c r="AB688" s="19" t="e">
        <f t="shared" ca="1" si="883"/>
        <v>#N/A</v>
      </c>
      <c r="AC688" s="19" t="e">
        <f t="shared" ca="1" si="884"/>
        <v>#N/A</v>
      </c>
      <c r="AD688" s="19" t="e">
        <f t="shared" ca="1" si="885"/>
        <v>#N/A</v>
      </c>
      <c r="AE688" s="19" t="e">
        <f t="shared" ca="1" si="886"/>
        <v>#N/A</v>
      </c>
      <c r="AF688" s="19" t="e">
        <f t="shared" ca="1" si="887"/>
        <v>#N/A</v>
      </c>
      <c r="AG688" s="19" t="e">
        <f t="shared" ca="1" si="888"/>
        <v>#N/A</v>
      </c>
      <c r="AH688" s="72" t="e">
        <f t="shared" ca="1" si="889"/>
        <v>#N/A</v>
      </c>
      <c r="AI688" s="72" t="e">
        <f t="shared" ca="1" si="890"/>
        <v>#N/A</v>
      </c>
      <c r="AJ688" s="72" t="e">
        <f t="shared" ca="1" si="891"/>
        <v>#N/A</v>
      </c>
      <c r="AK688" s="19" t="e">
        <f t="shared" ca="1" si="892"/>
        <v>#N/A</v>
      </c>
      <c r="AL688" s="19" t="e">
        <f t="shared" ca="1" si="893"/>
        <v>#N/A</v>
      </c>
      <c r="AM688" s="19" t="e">
        <f t="shared" ca="1" si="894"/>
        <v>#N/A</v>
      </c>
      <c r="AN688" s="19" t="e">
        <f t="shared" ca="1" si="895"/>
        <v>#N/A</v>
      </c>
      <c r="AO688" s="19" t="e">
        <f t="shared" ca="1" si="896"/>
        <v>#N/A</v>
      </c>
      <c r="AP688" s="19" t="e">
        <f t="shared" ca="1" si="897"/>
        <v>#N/A</v>
      </c>
      <c r="AQ688" s="72" t="e">
        <f t="shared" ca="1" si="898"/>
        <v>#N/A</v>
      </c>
      <c r="AR688" s="72" t="e">
        <f t="shared" ca="1" si="899"/>
        <v>#N/A</v>
      </c>
      <c r="AS688" s="72" t="e">
        <f t="shared" ca="1" si="900"/>
        <v>#N/A</v>
      </c>
      <c r="AT688" s="19" t="e">
        <f t="shared" ca="1" si="901"/>
        <v>#N/A</v>
      </c>
      <c r="AU688" s="19" t="e">
        <f t="shared" ca="1" si="902"/>
        <v>#N/A</v>
      </c>
      <c r="AV688" s="19" t="e">
        <f t="shared" ca="1" si="903"/>
        <v>#N/A</v>
      </c>
      <c r="AW688" s="19" t="e">
        <f t="shared" ca="1" si="904"/>
        <v>#N/A</v>
      </c>
      <c r="AX688" s="19" t="e">
        <f t="shared" ca="1" si="905"/>
        <v>#N/A</v>
      </c>
      <c r="AY688" s="19" t="e">
        <f t="shared" ca="1" si="906"/>
        <v>#N/A</v>
      </c>
      <c r="AZ688" s="72" t="e">
        <f t="shared" ca="1" si="907"/>
        <v>#N/A</v>
      </c>
      <c r="BA688" s="72" t="e">
        <f t="shared" ca="1" si="908"/>
        <v>#N/A</v>
      </c>
      <c r="BB688" s="72" t="e">
        <f t="shared" ca="1" si="909"/>
        <v>#N/A</v>
      </c>
      <c r="BC688" s="19" t="e">
        <f t="shared" ca="1" si="910"/>
        <v>#N/A</v>
      </c>
      <c r="BD688" s="19" t="e">
        <f t="shared" ca="1" si="911"/>
        <v>#N/A</v>
      </c>
      <c r="BE688" s="19" t="e">
        <f t="shared" ca="1" si="912"/>
        <v>#N/A</v>
      </c>
      <c r="BF688" s="19" t="e">
        <f t="shared" ca="1" si="913"/>
        <v>#N/A</v>
      </c>
      <c r="BG688" s="19" t="e">
        <f t="shared" ca="1" si="914"/>
        <v>#N/A</v>
      </c>
      <c r="BH688" s="19" t="e">
        <f t="shared" ca="1" si="915"/>
        <v>#N/A</v>
      </c>
      <c r="BI688" s="72" t="e">
        <f t="shared" ca="1" si="916"/>
        <v>#N/A</v>
      </c>
      <c r="BJ688" s="72" t="e">
        <f t="shared" ca="1" si="917"/>
        <v>#N/A</v>
      </c>
      <c r="BK688" s="72" t="e">
        <f t="shared" ca="1" si="918"/>
        <v>#N/A</v>
      </c>
      <c r="BL688" s="72" t="e">
        <f t="shared" ca="1" si="919"/>
        <v>#N/A</v>
      </c>
      <c r="BM688" s="72" t="e">
        <f t="shared" ca="1" si="920"/>
        <v>#N/A</v>
      </c>
      <c r="BN688" s="72" t="e">
        <f t="shared" ca="1" si="921"/>
        <v>#N/A</v>
      </c>
      <c r="BO688" s="72" t="e">
        <f t="shared" ca="1" si="922"/>
        <v>#N/A</v>
      </c>
      <c r="BP688" s="72" t="e">
        <f t="shared" ca="1" si="923"/>
        <v>#N/A</v>
      </c>
      <c r="BQ688" s="72" t="e">
        <f t="shared" ca="1" si="924"/>
        <v>#N/A</v>
      </c>
      <c r="BR688" s="72" t="e">
        <f t="shared" ca="1" si="925"/>
        <v>#N/A</v>
      </c>
      <c r="BS688" s="72" t="e">
        <f t="shared" ca="1" si="926"/>
        <v>#N/A</v>
      </c>
      <c r="BT688" s="72" t="e">
        <f t="shared" ca="1" si="927"/>
        <v>#N/A</v>
      </c>
      <c r="BU688" s="72" t="e">
        <f t="shared" ca="1" si="928"/>
        <v>#N/A</v>
      </c>
      <c r="BV688" s="72" t="e">
        <f t="shared" ca="1" si="929"/>
        <v>#N/A</v>
      </c>
    </row>
    <row r="689" spans="1:74">
      <c r="A689" s="13" t="e">
        <f ca="1">'MGRS to'!AO689</f>
        <v>#N/A</v>
      </c>
      <c r="B689" s="13" t="e">
        <f ca="1">'MGRS to'!AP689</f>
        <v>#N/A</v>
      </c>
      <c r="C689" s="19" t="e">
        <f t="shared" ca="1" si="858"/>
        <v>#N/A</v>
      </c>
      <c r="D689" s="19" t="e">
        <f t="shared" ca="1" si="859"/>
        <v>#N/A</v>
      </c>
      <c r="E689" s="19" t="e">
        <f t="shared" ca="1" si="860"/>
        <v>#N/A</v>
      </c>
      <c r="F689" s="19" t="e">
        <f t="shared" ca="1" si="861"/>
        <v>#N/A</v>
      </c>
      <c r="G689" s="19" t="e">
        <f t="shared" ca="1" si="862"/>
        <v>#N/A</v>
      </c>
      <c r="H689" s="19" t="e">
        <f t="shared" ca="1" si="863"/>
        <v>#N/A</v>
      </c>
      <c r="I689" s="19" t="e">
        <f t="shared" ca="1" si="864"/>
        <v>#N/A</v>
      </c>
      <c r="J689" s="19" t="e">
        <f t="shared" ca="1" si="865"/>
        <v>#N/A</v>
      </c>
      <c r="K689" s="19" t="e">
        <f t="shared" ca="1" si="866"/>
        <v>#N/A</v>
      </c>
      <c r="L689" s="19" t="e">
        <f t="shared" ca="1" si="867"/>
        <v>#N/A</v>
      </c>
      <c r="M689" s="19" t="e">
        <f t="shared" ca="1" si="868"/>
        <v>#N/A</v>
      </c>
      <c r="N689" s="19" t="e">
        <f t="shared" ca="1" si="869"/>
        <v>#N/A</v>
      </c>
      <c r="O689" s="19" t="e">
        <f t="shared" ca="1" si="870"/>
        <v>#N/A</v>
      </c>
      <c r="P689" s="72" t="e">
        <f t="shared" ca="1" si="871"/>
        <v>#N/A</v>
      </c>
      <c r="Q689" s="72" t="e">
        <f t="shared" ca="1" si="872"/>
        <v>#N/A</v>
      </c>
      <c r="R689" s="72" t="e">
        <f t="shared" ca="1" si="873"/>
        <v>#N/A</v>
      </c>
      <c r="S689" s="19" t="e">
        <f t="shared" ca="1" si="874"/>
        <v>#N/A</v>
      </c>
      <c r="T689" s="19" t="e">
        <f t="shared" ca="1" si="875"/>
        <v>#N/A</v>
      </c>
      <c r="U689" s="19" t="e">
        <f t="shared" ca="1" si="876"/>
        <v>#N/A</v>
      </c>
      <c r="V689" s="19" t="e">
        <f t="shared" ca="1" si="877"/>
        <v>#N/A</v>
      </c>
      <c r="W689" s="19" t="e">
        <f t="shared" ca="1" si="878"/>
        <v>#N/A</v>
      </c>
      <c r="X689" s="19" t="e">
        <f t="shared" ca="1" si="879"/>
        <v>#N/A</v>
      </c>
      <c r="Y689" s="72" t="e">
        <f t="shared" ca="1" si="880"/>
        <v>#N/A</v>
      </c>
      <c r="Z689" s="72" t="e">
        <f t="shared" ca="1" si="881"/>
        <v>#N/A</v>
      </c>
      <c r="AA689" s="72" t="e">
        <f t="shared" ca="1" si="882"/>
        <v>#N/A</v>
      </c>
      <c r="AB689" s="19" t="e">
        <f t="shared" ca="1" si="883"/>
        <v>#N/A</v>
      </c>
      <c r="AC689" s="19" t="e">
        <f t="shared" ca="1" si="884"/>
        <v>#N/A</v>
      </c>
      <c r="AD689" s="19" t="e">
        <f t="shared" ca="1" si="885"/>
        <v>#N/A</v>
      </c>
      <c r="AE689" s="19" t="e">
        <f t="shared" ca="1" si="886"/>
        <v>#N/A</v>
      </c>
      <c r="AF689" s="19" t="e">
        <f t="shared" ca="1" si="887"/>
        <v>#N/A</v>
      </c>
      <c r="AG689" s="19" t="e">
        <f t="shared" ca="1" si="888"/>
        <v>#N/A</v>
      </c>
      <c r="AH689" s="72" t="e">
        <f t="shared" ca="1" si="889"/>
        <v>#N/A</v>
      </c>
      <c r="AI689" s="72" t="e">
        <f t="shared" ca="1" si="890"/>
        <v>#N/A</v>
      </c>
      <c r="AJ689" s="72" t="e">
        <f t="shared" ca="1" si="891"/>
        <v>#N/A</v>
      </c>
      <c r="AK689" s="19" t="e">
        <f t="shared" ca="1" si="892"/>
        <v>#N/A</v>
      </c>
      <c r="AL689" s="19" t="e">
        <f t="shared" ca="1" si="893"/>
        <v>#N/A</v>
      </c>
      <c r="AM689" s="19" t="e">
        <f t="shared" ca="1" si="894"/>
        <v>#N/A</v>
      </c>
      <c r="AN689" s="19" t="e">
        <f t="shared" ca="1" si="895"/>
        <v>#N/A</v>
      </c>
      <c r="AO689" s="19" t="e">
        <f t="shared" ca="1" si="896"/>
        <v>#N/A</v>
      </c>
      <c r="AP689" s="19" t="e">
        <f t="shared" ca="1" si="897"/>
        <v>#N/A</v>
      </c>
      <c r="AQ689" s="72" t="e">
        <f t="shared" ca="1" si="898"/>
        <v>#N/A</v>
      </c>
      <c r="AR689" s="72" t="e">
        <f t="shared" ca="1" si="899"/>
        <v>#N/A</v>
      </c>
      <c r="AS689" s="72" t="e">
        <f t="shared" ca="1" si="900"/>
        <v>#N/A</v>
      </c>
      <c r="AT689" s="19" t="e">
        <f t="shared" ca="1" si="901"/>
        <v>#N/A</v>
      </c>
      <c r="AU689" s="19" t="e">
        <f t="shared" ca="1" si="902"/>
        <v>#N/A</v>
      </c>
      <c r="AV689" s="19" t="e">
        <f t="shared" ca="1" si="903"/>
        <v>#N/A</v>
      </c>
      <c r="AW689" s="19" t="e">
        <f t="shared" ca="1" si="904"/>
        <v>#N/A</v>
      </c>
      <c r="AX689" s="19" t="e">
        <f t="shared" ca="1" si="905"/>
        <v>#N/A</v>
      </c>
      <c r="AY689" s="19" t="e">
        <f t="shared" ca="1" si="906"/>
        <v>#N/A</v>
      </c>
      <c r="AZ689" s="72" t="e">
        <f t="shared" ca="1" si="907"/>
        <v>#N/A</v>
      </c>
      <c r="BA689" s="72" t="e">
        <f t="shared" ca="1" si="908"/>
        <v>#N/A</v>
      </c>
      <c r="BB689" s="72" t="e">
        <f t="shared" ca="1" si="909"/>
        <v>#N/A</v>
      </c>
      <c r="BC689" s="19" t="e">
        <f t="shared" ca="1" si="910"/>
        <v>#N/A</v>
      </c>
      <c r="BD689" s="19" t="e">
        <f t="shared" ca="1" si="911"/>
        <v>#N/A</v>
      </c>
      <c r="BE689" s="19" t="e">
        <f t="shared" ca="1" si="912"/>
        <v>#N/A</v>
      </c>
      <c r="BF689" s="19" t="e">
        <f t="shared" ca="1" si="913"/>
        <v>#N/A</v>
      </c>
      <c r="BG689" s="19" t="e">
        <f t="shared" ca="1" si="914"/>
        <v>#N/A</v>
      </c>
      <c r="BH689" s="19" t="e">
        <f t="shared" ca="1" si="915"/>
        <v>#N/A</v>
      </c>
      <c r="BI689" s="72" t="e">
        <f t="shared" ca="1" si="916"/>
        <v>#N/A</v>
      </c>
      <c r="BJ689" s="72" t="e">
        <f t="shared" ca="1" si="917"/>
        <v>#N/A</v>
      </c>
      <c r="BK689" s="72" t="e">
        <f t="shared" ca="1" si="918"/>
        <v>#N/A</v>
      </c>
      <c r="BL689" s="72" t="e">
        <f t="shared" ca="1" si="919"/>
        <v>#N/A</v>
      </c>
      <c r="BM689" s="72" t="e">
        <f t="shared" ca="1" si="920"/>
        <v>#N/A</v>
      </c>
      <c r="BN689" s="72" t="e">
        <f t="shared" ca="1" si="921"/>
        <v>#N/A</v>
      </c>
      <c r="BO689" s="72" t="e">
        <f t="shared" ca="1" si="922"/>
        <v>#N/A</v>
      </c>
      <c r="BP689" s="72" t="e">
        <f t="shared" ca="1" si="923"/>
        <v>#N/A</v>
      </c>
      <c r="BQ689" s="72" t="e">
        <f t="shared" ca="1" si="924"/>
        <v>#N/A</v>
      </c>
      <c r="BR689" s="72" t="e">
        <f t="shared" ca="1" si="925"/>
        <v>#N/A</v>
      </c>
      <c r="BS689" s="72" t="e">
        <f t="shared" ca="1" si="926"/>
        <v>#N/A</v>
      </c>
      <c r="BT689" s="72" t="e">
        <f t="shared" ca="1" si="927"/>
        <v>#N/A</v>
      </c>
      <c r="BU689" s="72" t="e">
        <f t="shared" ca="1" si="928"/>
        <v>#N/A</v>
      </c>
      <c r="BV689" s="72" t="e">
        <f t="shared" ca="1" si="929"/>
        <v>#N/A</v>
      </c>
    </row>
    <row r="690" spans="1:74">
      <c r="A690" s="13" t="e">
        <f ca="1">'MGRS to'!AO690</f>
        <v>#N/A</v>
      </c>
      <c r="B690" s="13" t="e">
        <f ca="1">'MGRS to'!AP690</f>
        <v>#N/A</v>
      </c>
      <c r="C690" s="19" t="e">
        <f t="shared" ca="1" si="858"/>
        <v>#N/A</v>
      </c>
      <c r="D690" s="19" t="e">
        <f t="shared" ca="1" si="859"/>
        <v>#N/A</v>
      </c>
      <c r="E690" s="19" t="e">
        <f t="shared" ca="1" si="860"/>
        <v>#N/A</v>
      </c>
      <c r="F690" s="19" t="e">
        <f t="shared" ca="1" si="861"/>
        <v>#N/A</v>
      </c>
      <c r="G690" s="19" t="e">
        <f t="shared" ca="1" si="862"/>
        <v>#N/A</v>
      </c>
      <c r="H690" s="19" t="e">
        <f t="shared" ca="1" si="863"/>
        <v>#N/A</v>
      </c>
      <c r="I690" s="19" t="e">
        <f t="shared" ca="1" si="864"/>
        <v>#N/A</v>
      </c>
      <c r="J690" s="19" t="e">
        <f t="shared" ca="1" si="865"/>
        <v>#N/A</v>
      </c>
      <c r="K690" s="19" t="e">
        <f t="shared" ca="1" si="866"/>
        <v>#N/A</v>
      </c>
      <c r="L690" s="19" t="e">
        <f t="shared" ca="1" si="867"/>
        <v>#N/A</v>
      </c>
      <c r="M690" s="19" t="e">
        <f t="shared" ca="1" si="868"/>
        <v>#N/A</v>
      </c>
      <c r="N690" s="19" t="e">
        <f t="shared" ca="1" si="869"/>
        <v>#N/A</v>
      </c>
      <c r="O690" s="19" t="e">
        <f t="shared" ca="1" si="870"/>
        <v>#N/A</v>
      </c>
      <c r="P690" s="72" t="e">
        <f t="shared" ca="1" si="871"/>
        <v>#N/A</v>
      </c>
      <c r="Q690" s="72" t="e">
        <f t="shared" ca="1" si="872"/>
        <v>#N/A</v>
      </c>
      <c r="R690" s="72" t="e">
        <f t="shared" ca="1" si="873"/>
        <v>#N/A</v>
      </c>
      <c r="S690" s="19" t="e">
        <f t="shared" ca="1" si="874"/>
        <v>#N/A</v>
      </c>
      <c r="T690" s="19" t="e">
        <f t="shared" ca="1" si="875"/>
        <v>#N/A</v>
      </c>
      <c r="U690" s="19" t="e">
        <f t="shared" ca="1" si="876"/>
        <v>#N/A</v>
      </c>
      <c r="V690" s="19" t="e">
        <f t="shared" ca="1" si="877"/>
        <v>#N/A</v>
      </c>
      <c r="W690" s="19" t="e">
        <f t="shared" ca="1" si="878"/>
        <v>#N/A</v>
      </c>
      <c r="X690" s="19" t="e">
        <f t="shared" ca="1" si="879"/>
        <v>#N/A</v>
      </c>
      <c r="Y690" s="72" t="e">
        <f t="shared" ca="1" si="880"/>
        <v>#N/A</v>
      </c>
      <c r="Z690" s="72" t="e">
        <f t="shared" ca="1" si="881"/>
        <v>#N/A</v>
      </c>
      <c r="AA690" s="72" t="e">
        <f t="shared" ca="1" si="882"/>
        <v>#N/A</v>
      </c>
      <c r="AB690" s="19" t="e">
        <f t="shared" ca="1" si="883"/>
        <v>#N/A</v>
      </c>
      <c r="AC690" s="19" t="e">
        <f t="shared" ca="1" si="884"/>
        <v>#N/A</v>
      </c>
      <c r="AD690" s="19" t="e">
        <f t="shared" ca="1" si="885"/>
        <v>#N/A</v>
      </c>
      <c r="AE690" s="19" t="e">
        <f t="shared" ca="1" si="886"/>
        <v>#N/A</v>
      </c>
      <c r="AF690" s="19" t="e">
        <f t="shared" ca="1" si="887"/>
        <v>#N/A</v>
      </c>
      <c r="AG690" s="19" t="e">
        <f t="shared" ca="1" si="888"/>
        <v>#N/A</v>
      </c>
      <c r="AH690" s="72" t="e">
        <f t="shared" ca="1" si="889"/>
        <v>#N/A</v>
      </c>
      <c r="AI690" s="72" t="e">
        <f t="shared" ca="1" si="890"/>
        <v>#N/A</v>
      </c>
      <c r="AJ690" s="72" t="e">
        <f t="shared" ca="1" si="891"/>
        <v>#N/A</v>
      </c>
      <c r="AK690" s="19" t="e">
        <f t="shared" ca="1" si="892"/>
        <v>#N/A</v>
      </c>
      <c r="AL690" s="19" t="e">
        <f t="shared" ca="1" si="893"/>
        <v>#N/A</v>
      </c>
      <c r="AM690" s="19" t="e">
        <f t="shared" ca="1" si="894"/>
        <v>#N/A</v>
      </c>
      <c r="AN690" s="19" t="e">
        <f t="shared" ca="1" si="895"/>
        <v>#N/A</v>
      </c>
      <c r="AO690" s="19" t="e">
        <f t="shared" ca="1" si="896"/>
        <v>#N/A</v>
      </c>
      <c r="AP690" s="19" t="e">
        <f t="shared" ca="1" si="897"/>
        <v>#N/A</v>
      </c>
      <c r="AQ690" s="72" t="e">
        <f t="shared" ca="1" si="898"/>
        <v>#N/A</v>
      </c>
      <c r="AR690" s="72" t="e">
        <f t="shared" ca="1" si="899"/>
        <v>#N/A</v>
      </c>
      <c r="AS690" s="72" t="e">
        <f t="shared" ca="1" si="900"/>
        <v>#N/A</v>
      </c>
      <c r="AT690" s="19" t="e">
        <f t="shared" ca="1" si="901"/>
        <v>#N/A</v>
      </c>
      <c r="AU690" s="19" t="e">
        <f t="shared" ca="1" si="902"/>
        <v>#N/A</v>
      </c>
      <c r="AV690" s="19" t="e">
        <f t="shared" ca="1" si="903"/>
        <v>#N/A</v>
      </c>
      <c r="AW690" s="19" t="e">
        <f t="shared" ca="1" si="904"/>
        <v>#N/A</v>
      </c>
      <c r="AX690" s="19" t="e">
        <f t="shared" ca="1" si="905"/>
        <v>#N/A</v>
      </c>
      <c r="AY690" s="19" t="e">
        <f t="shared" ca="1" si="906"/>
        <v>#N/A</v>
      </c>
      <c r="AZ690" s="72" t="e">
        <f t="shared" ca="1" si="907"/>
        <v>#N/A</v>
      </c>
      <c r="BA690" s="72" t="e">
        <f t="shared" ca="1" si="908"/>
        <v>#N/A</v>
      </c>
      <c r="BB690" s="72" t="e">
        <f t="shared" ca="1" si="909"/>
        <v>#N/A</v>
      </c>
      <c r="BC690" s="19" t="e">
        <f t="shared" ca="1" si="910"/>
        <v>#N/A</v>
      </c>
      <c r="BD690" s="19" t="e">
        <f t="shared" ca="1" si="911"/>
        <v>#N/A</v>
      </c>
      <c r="BE690" s="19" t="e">
        <f t="shared" ca="1" si="912"/>
        <v>#N/A</v>
      </c>
      <c r="BF690" s="19" t="e">
        <f t="shared" ca="1" si="913"/>
        <v>#N/A</v>
      </c>
      <c r="BG690" s="19" t="e">
        <f t="shared" ca="1" si="914"/>
        <v>#N/A</v>
      </c>
      <c r="BH690" s="19" t="e">
        <f t="shared" ca="1" si="915"/>
        <v>#N/A</v>
      </c>
      <c r="BI690" s="72" t="e">
        <f t="shared" ca="1" si="916"/>
        <v>#N/A</v>
      </c>
      <c r="BJ690" s="72" t="e">
        <f t="shared" ca="1" si="917"/>
        <v>#N/A</v>
      </c>
      <c r="BK690" s="72" t="e">
        <f t="shared" ca="1" si="918"/>
        <v>#N/A</v>
      </c>
      <c r="BL690" s="72" t="e">
        <f t="shared" ca="1" si="919"/>
        <v>#N/A</v>
      </c>
      <c r="BM690" s="72" t="e">
        <f t="shared" ca="1" si="920"/>
        <v>#N/A</v>
      </c>
      <c r="BN690" s="72" t="e">
        <f t="shared" ca="1" si="921"/>
        <v>#N/A</v>
      </c>
      <c r="BO690" s="72" t="e">
        <f t="shared" ca="1" si="922"/>
        <v>#N/A</v>
      </c>
      <c r="BP690" s="72" t="e">
        <f t="shared" ca="1" si="923"/>
        <v>#N/A</v>
      </c>
      <c r="BQ690" s="72" t="e">
        <f t="shared" ca="1" si="924"/>
        <v>#N/A</v>
      </c>
      <c r="BR690" s="72" t="e">
        <f t="shared" ca="1" si="925"/>
        <v>#N/A</v>
      </c>
      <c r="BS690" s="72" t="e">
        <f t="shared" ca="1" si="926"/>
        <v>#N/A</v>
      </c>
      <c r="BT690" s="72" t="e">
        <f t="shared" ca="1" si="927"/>
        <v>#N/A</v>
      </c>
      <c r="BU690" s="72" t="e">
        <f t="shared" ca="1" si="928"/>
        <v>#N/A</v>
      </c>
      <c r="BV690" s="72" t="e">
        <f t="shared" ca="1" si="929"/>
        <v>#N/A</v>
      </c>
    </row>
    <row r="691" spans="1:74">
      <c r="A691" s="13" t="e">
        <f ca="1">'MGRS to'!AO691</f>
        <v>#N/A</v>
      </c>
      <c r="B691" s="13" t="e">
        <f ca="1">'MGRS to'!AP691</f>
        <v>#N/A</v>
      </c>
      <c r="C691" s="19" t="e">
        <f t="shared" ca="1" si="858"/>
        <v>#N/A</v>
      </c>
      <c r="D691" s="19" t="e">
        <f t="shared" ca="1" si="859"/>
        <v>#N/A</v>
      </c>
      <c r="E691" s="19" t="e">
        <f t="shared" ca="1" si="860"/>
        <v>#N/A</v>
      </c>
      <c r="F691" s="19" t="e">
        <f t="shared" ca="1" si="861"/>
        <v>#N/A</v>
      </c>
      <c r="G691" s="19" t="e">
        <f t="shared" ca="1" si="862"/>
        <v>#N/A</v>
      </c>
      <c r="H691" s="19" t="e">
        <f t="shared" ca="1" si="863"/>
        <v>#N/A</v>
      </c>
      <c r="I691" s="19" t="e">
        <f t="shared" ca="1" si="864"/>
        <v>#N/A</v>
      </c>
      <c r="J691" s="19" t="e">
        <f t="shared" ca="1" si="865"/>
        <v>#N/A</v>
      </c>
      <c r="K691" s="19" t="e">
        <f t="shared" ca="1" si="866"/>
        <v>#N/A</v>
      </c>
      <c r="L691" s="19" t="e">
        <f t="shared" ca="1" si="867"/>
        <v>#N/A</v>
      </c>
      <c r="M691" s="19" t="e">
        <f t="shared" ca="1" si="868"/>
        <v>#N/A</v>
      </c>
      <c r="N691" s="19" t="e">
        <f t="shared" ca="1" si="869"/>
        <v>#N/A</v>
      </c>
      <c r="O691" s="19" t="e">
        <f t="shared" ca="1" si="870"/>
        <v>#N/A</v>
      </c>
      <c r="P691" s="72" t="e">
        <f t="shared" ca="1" si="871"/>
        <v>#N/A</v>
      </c>
      <c r="Q691" s="72" t="e">
        <f t="shared" ca="1" si="872"/>
        <v>#N/A</v>
      </c>
      <c r="R691" s="72" t="e">
        <f t="shared" ca="1" si="873"/>
        <v>#N/A</v>
      </c>
      <c r="S691" s="19" t="e">
        <f t="shared" ca="1" si="874"/>
        <v>#N/A</v>
      </c>
      <c r="T691" s="19" t="e">
        <f t="shared" ca="1" si="875"/>
        <v>#N/A</v>
      </c>
      <c r="U691" s="19" t="e">
        <f t="shared" ca="1" si="876"/>
        <v>#N/A</v>
      </c>
      <c r="V691" s="19" t="e">
        <f t="shared" ca="1" si="877"/>
        <v>#N/A</v>
      </c>
      <c r="W691" s="19" t="e">
        <f t="shared" ca="1" si="878"/>
        <v>#N/A</v>
      </c>
      <c r="X691" s="19" t="e">
        <f t="shared" ca="1" si="879"/>
        <v>#N/A</v>
      </c>
      <c r="Y691" s="72" t="e">
        <f t="shared" ca="1" si="880"/>
        <v>#N/A</v>
      </c>
      <c r="Z691" s="72" t="e">
        <f t="shared" ca="1" si="881"/>
        <v>#N/A</v>
      </c>
      <c r="AA691" s="72" t="e">
        <f t="shared" ca="1" si="882"/>
        <v>#N/A</v>
      </c>
      <c r="AB691" s="19" t="e">
        <f t="shared" ca="1" si="883"/>
        <v>#N/A</v>
      </c>
      <c r="AC691" s="19" t="e">
        <f t="shared" ca="1" si="884"/>
        <v>#N/A</v>
      </c>
      <c r="AD691" s="19" t="e">
        <f t="shared" ca="1" si="885"/>
        <v>#N/A</v>
      </c>
      <c r="AE691" s="19" t="e">
        <f t="shared" ca="1" si="886"/>
        <v>#N/A</v>
      </c>
      <c r="AF691" s="19" t="e">
        <f t="shared" ca="1" si="887"/>
        <v>#N/A</v>
      </c>
      <c r="AG691" s="19" t="e">
        <f t="shared" ca="1" si="888"/>
        <v>#N/A</v>
      </c>
      <c r="AH691" s="72" t="e">
        <f t="shared" ca="1" si="889"/>
        <v>#N/A</v>
      </c>
      <c r="AI691" s="72" t="e">
        <f t="shared" ca="1" si="890"/>
        <v>#N/A</v>
      </c>
      <c r="AJ691" s="72" t="e">
        <f t="shared" ca="1" si="891"/>
        <v>#N/A</v>
      </c>
      <c r="AK691" s="19" t="e">
        <f t="shared" ca="1" si="892"/>
        <v>#N/A</v>
      </c>
      <c r="AL691" s="19" t="e">
        <f t="shared" ca="1" si="893"/>
        <v>#N/A</v>
      </c>
      <c r="AM691" s="19" t="e">
        <f t="shared" ca="1" si="894"/>
        <v>#N/A</v>
      </c>
      <c r="AN691" s="19" t="e">
        <f t="shared" ca="1" si="895"/>
        <v>#N/A</v>
      </c>
      <c r="AO691" s="19" t="e">
        <f t="shared" ca="1" si="896"/>
        <v>#N/A</v>
      </c>
      <c r="AP691" s="19" t="e">
        <f t="shared" ca="1" si="897"/>
        <v>#N/A</v>
      </c>
      <c r="AQ691" s="72" t="e">
        <f t="shared" ca="1" si="898"/>
        <v>#N/A</v>
      </c>
      <c r="AR691" s="72" t="e">
        <f t="shared" ca="1" si="899"/>
        <v>#N/A</v>
      </c>
      <c r="AS691" s="72" t="e">
        <f t="shared" ca="1" si="900"/>
        <v>#N/A</v>
      </c>
      <c r="AT691" s="19" t="e">
        <f t="shared" ca="1" si="901"/>
        <v>#N/A</v>
      </c>
      <c r="AU691" s="19" t="e">
        <f t="shared" ca="1" si="902"/>
        <v>#N/A</v>
      </c>
      <c r="AV691" s="19" t="e">
        <f t="shared" ca="1" si="903"/>
        <v>#N/A</v>
      </c>
      <c r="AW691" s="19" t="e">
        <f t="shared" ca="1" si="904"/>
        <v>#N/A</v>
      </c>
      <c r="AX691" s="19" t="e">
        <f t="shared" ca="1" si="905"/>
        <v>#N/A</v>
      </c>
      <c r="AY691" s="19" t="e">
        <f t="shared" ca="1" si="906"/>
        <v>#N/A</v>
      </c>
      <c r="AZ691" s="72" t="e">
        <f t="shared" ca="1" si="907"/>
        <v>#N/A</v>
      </c>
      <c r="BA691" s="72" t="e">
        <f t="shared" ca="1" si="908"/>
        <v>#N/A</v>
      </c>
      <c r="BB691" s="72" t="e">
        <f t="shared" ca="1" si="909"/>
        <v>#N/A</v>
      </c>
      <c r="BC691" s="19" t="e">
        <f t="shared" ca="1" si="910"/>
        <v>#N/A</v>
      </c>
      <c r="BD691" s="19" t="e">
        <f t="shared" ca="1" si="911"/>
        <v>#N/A</v>
      </c>
      <c r="BE691" s="19" t="e">
        <f t="shared" ca="1" si="912"/>
        <v>#N/A</v>
      </c>
      <c r="BF691" s="19" t="e">
        <f t="shared" ca="1" si="913"/>
        <v>#N/A</v>
      </c>
      <c r="BG691" s="19" t="e">
        <f t="shared" ca="1" si="914"/>
        <v>#N/A</v>
      </c>
      <c r="BH691" s="19" t="e">
        <f t="shared" ca="1" si="915"/>
        <v>#N/A</v>
      </c>
      <c r="BI691" s="72" t="e">
        <f t="shared" ca="1" si="916"/>
        <v>#N/A</v>
      </c>
      <c r="BJ691" s="72" t="e">
        <f t="shared" ca="1" si="917"/>
        <v>#N/A</v>
      </c>
      <c r="BK691" s="72" t="e">
        <f t="shared" ca="1" si="918"/>
        <v>#N/A</v>
      </c>
      <c r="BL691" s="72" t="e">
        <f t="shared" ca="1" si="919"/>
        <v>#N/A</v>
      </c>
      <c r="BM691" s="72" t="e">
        <f t="shared" ca="1" si="920"/>
        <v>#N/A</v>
      </c>
      <c r="BN691" s="72" t="e">
        <f t="shared" ca="1" si="921"/>
        <v>#N/A</v>
      </c>
      <c r="BO691" s="72" t="e">
        <f t="shared" ca="1" si="922"/>
        <v>#N/A</v>
      </c>
      <c r="BP691" s="72" t="e">
        <f t="shared" ca="1" si="923"/>
        <v>#N/A</v>
      </c>
      <c r="BQ691" s="72" t="e">
        <f t="shared" ca="1" si="924"/>
        <v>#N/A</v>
      </c>
      <c r="BR691" s="72" t="e">
        <f t="shared" ca="1" si="925"/>
        <v>#N/A</v>
      </c>
      <c r="BS691" s="72" t="e">
        <f t="shared" ca="1" si="926"/>
        <v>#N/A</v>
      </c>
      <c r="BT691" s="72" t="e">
        <f t="shared" ca="1" si="927"/>
        <v>#N/A</v>
      </c>
      <c r="BU691" s="72" t="e">
        <f t="shared" ca="1" si="928"/>
        <v>#N/A</v>
      </c>
      <c r="BV691" s="72" t="e">
        <f t="shared" ca="1" si="929"/>
        <v>#N/A</v>
      </c>
    </row>
    <row r="692" spans="1:74">
      <c r="A692" s="13" t="e">
        <f ca="1">'MGRS to'!AO692</f>
        <v>#N/A</v>
      </c>
      <c r="B692" s="13" t="e">
        <f ca="1">'MGRS to'!AP692</f>
        <v>#N/A</v>
      </c>
      <c r="C692" s="19" t="e">
        <f t="shared" ca="1" si="858"/>
        <v>#N/A</v>
      </c>
      <c r="D692" s="19" t="e">
        <f t="shared" ca="1" si="859"/>
        <v>#N/A</v>
      </c>
      <c r="E692" s="19" t="e">
        <f t="shared" ca="1" si="860"/>
        <v>#N/A</v>
      </c>
      <c r="F692" s="19" t="e">
        <f t="shared" ca="1" si="861"/>
        <v>#N/A</v>
      </c>
      <c r="G692" s="19" t="e">
        <f t="shared" ca="1" si="862"/>
        <v>#N/A</v>
      </c>
      <c r="H692" s="19" t="e">
        <f t="shared" ca="1" si="863"/>
        <v>#N/A</v>
      </c>
      <c r="I692" s="19" t="e">
        <f t="shared" ca="1" si="864"/>
        <v>#N/A</v>
      </c>
      <c r="J692" s="19" t="e">
        <f t="shared" ca="1" si="865"/>
        <v>#N/A</v>
      </c>
      <c r="K692" s="19" t="e">
        <f t="shared" ca="1" si="866"/>
        <v>#N/A</v>
      </c>
      <c r="L692" s="19" t="e">
        <f t="shared" ca="1" si="867"/>
        <v>#N/A</v>
      </c>
      <c r="M692" s="19" t="e">
        <f t="shared" ca="1" si="868"/>
        <v>#N/A</v>
      </c>
      <c r="N692" s="19" t="e">
        <f t="shared" ca="1" si="869"/>
        <v>#N/A</v>
      </c>
      <c r="O692" s="19" t="e">
        <f t="shared" ca="1" si="870"/>
        <v>#N/A</v>
      </c>
      <c r="P692" s="72" t="e">
        <f t="shared" ca="1" si="871"/>
        <v>#N/A</v>
      </c>
      <c r="Q692" s="72" t="e">
        <f t="shared" ca="1" si="872"/>
        <v>#N/A</v>
      </c>
      <c r="R692" s="72" t="e">
        <f t="shared" ca="1" si="873"/>
        <v>#N/A</v>
      </c>
      <c r="S692" s="19" t="e">
        <f t="shared" ca="1" si="874"/>
        <v>#N/A</v>
      </c>
      <c r="T692" s="19" t="e">
        <f t="shared" ca="1" si="875"/>
        <v>#N/A</v>
      </c>
      <c r="U692" s="19" t="e">
        <f t="shared" ca="1" si="876"/>
        <v>#N/A</v>
      </c>
      <c r="V692" s="19" t="e">
        <f t="shared" ca="1" si="877"/>
        <v>#N/A</v>
      </c>
      <c r="W692" s="19" t="e">
        <f t="shared" ca="1" si="878"/>
        <v>#N/A</v>
      </c>
      <c r="X692" s="19" t="e">
        <f t="shared" ca="1" si="879"/>
        <v>#N/A</v>
      </c>
      <c r="Y692" s="72" t="e">
        <f t="shared" ca="1" si="880"/>
        <v>#N/A</v>
      </c>
      <c r="Z692" s="72" t="e">
        <f t="shared" ca="1" si="881"/>
        <v>#N/A</v>
      </c>
      <c r="AA692" s="72" t="e">
        <f t="shared" ca="1" si="882"/>
        <v>#N/A</v>
      </c>
      <c r="AB692" s="19" t="e">
        <f t="shared" ca="1" si="883"/>
        <v>#N/A</v>
      </c>
      <c r="AC692" s="19" t="e">
        <f t="shared" ca="1" si="884"/>
        <v>#N/A</v>
      </c>
      <c r="AD692" s="19" t="e">
        <f t="shared" ca="1" si="885"/>
        <v>#N/A</v>
      </c>
      <c r="AE692" s="19" t="e">
        <f t="shared" ca="1" si="886"/>
        <v>#N/A</v>
      </c>
      <c r="AF692" s="19" t="e">
        <f t="shared" ca="1" si="887"/>
        <v>#N/A</v>
      </c>
      <c r="AG692" s="19" t="e">
        <f t="shared" ca="1" si="888"/>
        <v>#N/A</v>
      </c>
      <c r="AH692" s="72" t="e">
        <f t="shared" ca="1" si="889"/>
        <v>#N/A</v>
      </c>
      <c r="AI692" s="72" t="e">
        <f t="shared" ca="1" si="890"/>
        <v>#N/A</v>
      </c>
      <c r="AJ692" s="72" t="e">
        <f t="shared" ca="1" si="891"/>
        <v>#N/A</v>
      </c>
      <c r="AK692" s="19" t="e">
        <f t="shared" ca="1" si="892"/>
        <v>#N/A</v>
      </c>
      <c r="AL692" s="19" t="e">
        <f t="shared" ca="1" si="893"/>
        <v>#N/A</v>
      </c>
      <c r="AM692" s="19" t="e">
        <f t="shared" ca="1" si="894"/>
        <v>#N/A</v>
      </c>
      <c r="AN692" s="19" t="e">
        <f t="shared" ca="1" si="895"/>
        <v>#N/A</v>
      </c>
      <c r="AO692" s="19" t="e">
        <f t="shared" ca="1" si="896"/>
        <v>#N/A</v>
      </c>
      <c r="AP692" s="19" t="e">
        <f t="shared" ca="1" si="897"/>
        <v>#N/A</v>
      </c>
      <c r="AQ692" s="72" t="e">
        <f t="shared" ca="1" si="898"/>
        <v>#N/A</v>
      </c>
      <c r="AR692" s="72" t="e">
        <f t="shared" ca="1" si="899"/>
        <v>#N/A</v>
      </c>
      <c r="AS692" s="72" t="e">
        <f t="shared" ca="1" si="900"/>
        <v>#N/A</v>
      </c>
      <c r="AT692" s="19" t="e">
        <f t="shared" ca="1" si="901"/>
        <v>#N/A</v>
      </c>
      <c r="AU692" s="19" t="e">
        <f t="shared" ca="1" si="902"/>
        <v>#N/A</v>
      </c>
      <c r="AV692" s="19" t="e">
        <f t="shared" ca="1" si="903"/>
        <v>#N/A</v>
      </c>
      <c r="AW692" s="19" t="e">
        <f t="shared" ca="1" si="904"/>
        <v>#N/A</v>
      </c>
      <c r="AX692" s="19" t="e">
        <f t="shared" ca="1" si="905"/>
        <v>#N/A</v>
      </c>
      <c r="AY692" s="19" t="e">
        <f t="shared" ca="1" si="906"/>
        <v>#N/A</v>
      </c>
      <c r="AZ692" s="72" t="e">
        <f t="shared" ca="1" si="907"/>
        <v>#N/A</v>
      </c>
      <c r="BA692" s="72" t="e">
        <f t="shared" ca="1" si="908"/>
        <v>#N/A</v>
      </c>
      <c r="BB692" s="72" t="e">
        <f t="shared" ca="1" si="909"/>
        <v>#N/A</v>
      </c>
      <c r="BC692" s="19" t="e">
        <f t="shared" ca="1" si="910"/>
        <v>#N/A</v>
      </c>
      <c r="BD692" s="19" t="e">
        <f t="shared" ca="1" si="911"/>
        <v>#N/A</v>
      </c>
      <c r="BE692" s="19" t="e">
        <f t="shared" ca="1" si="912"/>
        <v>#N/A</v>
      </c>
      <c r="BF692" s="19" t="e">
        <f t="shared" ca="1" si="913"/>
        <v>#N/A</v>
      </c>
      <c r="BG692" s="19" t="e">
        <f t="shared" ca="1" si="914"/>
        <v>#N/A</v>
      </c>
      <c r="BH692" s="19" t="e">
        <f t="shared" ca="1" si="915"/>
        <v>#N/A</v>
      </c>
      <c r="BI692" s="72" t="e">
        <f t="shared" ca="1" si="916"/>
        <v>#N/A</v>
      </c>
      <c r="BJ692" s="72" t="e">
        <f t="shared" ca="1" si="917"/>
        <v>#N/A</v>
      </c>
      <c r="BK692" s="72" t="e">
        <f t="shared" ca="1" si="918"/>
        <v>#N/A</v>
      </c>
      <c r="BL692" s="72" t="e">
        <f t="shared" ca="1" si="919"/>
        <v>#N/A</v>
      </c>
      <c r="BM692" s="72" t="e">
        <f t="shared" ca="1" si="920"/>
        <v>#N/A</v>
      </c>
      <c r="BN692" s="72" t="e">
        <f t="shared" ca="1" si="921"/>
        <v>#N/A</v>
      </c>
      <c r="BO692" s="72" t="e">
        <f t="shared" ca="1" si="922"/>
        <v>#N/A</v>
      </c>
      <c r="BP692" s="72" t="e">
        <f t="shared" ca="1" si="923"/>
        <v>#N/A</v>
      </c>
      <c r="BQ692" s="72" t="e">
        <f t="shared" ca="1" si="924"/>
        <v>#N/A</v>
      </c>
      <c r="BR692" s="72" t="e">
        <f t="shared" ca="1" si="925"/>
        <v>#N/A</v>
      </c>
      <c r="BS692" s="72" t="e">
        <f t="shared" ca="1" si="926"/>
        <v>#N/A</v>
      </c>
      <c r="BT692" s="72" t="e">
        <f t="shared" ca="1" si="927"/>
        <v>#N/A</v>
      </c>
      <c r="BU692" s="72" t="e">
        <f t="shared" ca="1" si="928"/>
        <v>#N/A</v>
      </c>
      <c r="BV692" s="72" t="e">
        <f t="shared" ca="1" si="929"/>
        <v>#N/A</v>
      </c>
    </row>
    <row r="693" spans="1:74">
      <c r="A693" s="13" t="e">
        <f ca="1">'MGRS to'!AO693</f>
        <v>#N/A</v>
      </c>
      <c r="B693" s="13" t="e">
        <f ca="1">'MGRS to'!AP693</f>
        <v>#N/A</v>
      </c>
      <c r="C693" s="19" t="e">
        <f t="shared" ca="1" si="858"/>
        <v>#N/A</v>
      </c>
      <c r="D693" s="19" t="e">
        <f t="shared" ca="1" si="859"/>
        <v>#N/A</v>
      </c>
      <c r="E693" s="19" t="e">
        <f t="shared" ca="1" si="860"/>
        <v>#N/A</v>
      </c>
      <c r="F693" s="19" t="e">
        <f t="shared" ca="1" si="861"/>
        <v>#N/A</v>
      </c>
      <c r="G693" s="19" t="e">
        <f t="shared" ca="1" si="862"/>
        <v>#N/A</v>
      </c>
      <c r="H693" s="19" t="e">
        <f t="shared" ca="1" si="863"/>
        <v>#N/A</v>
      </c>
      <c r="I693" s="19" t="e">
        <f t="shared" ca="1" si="864"/>
        <v>#N/A</v>
      </c>
      <c r="J693" s="19" t="e">
        <f t="shared" ca="1" si="865"/>
        <v>#N/A</v>
      </c>
      <c r="K693" s="19" t="e">
        <f t="shared" ca="1" si="866"/>
        <v>#N/A</v>
      </c>
      <c r="L693" s="19" t="e">
        <f t="shared" ca="1" si="867"/>
        <v>#N/A</v>
      </c>
      <c r="M693" s="19" t="e">
        <f t="shared" ca="1" si="868"/>
        <v>#N/A</v>
      </c>
      <c r="N693" s="19" t="e">
        <f t="shared" ca="1" si="869"/>
        <v>#N/A</v>
      </c>
      <c r="O693" s="19" t="e">
        <f t="shared" ca="1" si="870"/>
        <v>#N/A</v>
      </c>
      <c r="P693" s="72" t="e">
        <f t="shared" ca="1" si="871"/>
        <v>#N/A</v>
      </c>
      <c r="Q693" s="72" t="e">
        <f t="shared" ca="1" si="872"/>
        <v>#N/A</v>
      </c>
      <c r="R693" s="72" t="e">
        <f t="shared" ca="1" si="873"/>
        <v>#N/A</v>
      </c>
      <c r="S693" s="19" t="e">
        <f t="shared" ca="1" si="874"/>
        <v>#N/A</v>
      </c>
      <c r="T693" s="19" t="e">
        <f t="shared" ca="1" si="875"/>
        <v>#N/A</v>
      </c>
      <c r="U693" s="19" t="e">
        <f t="shared" ca="1" si="876"/>
        <v>#N/A</v>
      </c>
      <c r="V693" s="19" t="e">
        <f t="shared" ca="1" si="877"/>
        <v>#N/A</v>
      </c>
      <c r="W693" s="19" t="e">
        <f t="shared" ca="1" si="878"/>
        <v>#N/A</v>
      </c>
      <c r="X693" s="19" t="e">
        <f t="shared" ca="1" si="879"/>
        <v>#N/A</v>
      </c>
      <c r="Y693" s="72" t="e">
        <f t="shared" ca="1" si="880"/>
        <v>#N/A</v>
      </c>
      <c r="Z693" s="72" t="e">
        <f t="shared" ca="1" si="881"/>
        <v>#N/A</v>
      </c>
      <c r="AA693" s="72" t="e">
        <f t="shared" ca="1" si="882"/>
        <v>#N/A</v>
      </c>
      <c r="AB693" s="19" t="e">
        <f t="shared" ca="1" si="883"/>
        <v>#N/A</v>
      </c>
      <c r="AC693" s="19" t="e">
        <f t="shared" ca="1" si="884"/>
        <v>#N/A</v>
      </c>
      <c r="AD693" s="19" t="e">
        <f t="shared" ca="1" si="885"/>
        <v>#N/A</v>
      </c>
      <c r="AE693" s="19" t="e">
        <f t="shared" ca="1" si="886"/>
        <v>#N/A</v>
      </c>
      <c r="AF693" s="19" t="e">
        <f t="shared" ca="1" si="887"/>
        <v>#N/A</v>
      </c>
      <c r="AG693" s="19" t="e">
        <f t="shared" ca="1" si="888"/>
        <v>#N/A</v>
      </c>
      <c r="AH693" s="72" t="e">
        <f t="shared" ca="1" si="889"/>
        <v>#N/A</v>
      </c>
      <c r="AI693" s="72" t="e">
        <f t="shared" ca="1" si="890"/>
        <v>#N/A</v>
      </c>
      <c r="AJ693" s="72" t="e">
        <f t="shared" ca="1" si="891"/>
        <v>#N/A</v>
      </c>
      <c r="AK693" s="19" t="e">
        <f t="shared" ca="1" si="892"/>
        <v>#N/A</v>
      </c>
      <c r="AL693" s="19" t="e">
        <f t="shared" ca="1" si="893"/>
        <v>#N/A</v>
      </c>
      <c r="AM693" s="19" t="e">
        <f t="shared" ca="1" si="894"/>
        <v>#N/A</v>
      </c>
      <c r="AN693" s="19" t="e">
        <f t="shared" ca="1" si="895"/>
        <v>#N/A</v>
      </c>
      <c r="AO693" s="19" t="e">
        <f t="shared" ca="1" si="896"/>
        <v>#N/A</v>
      </c>
      <c r="AP693" s="19" t="e">
        <f t="shared" ca="1" si="897"/>
        <v>#N/A</v>
      </c>
      <c r="AQ693" s="72" t="e">
        <f t="shared" ca="1" si="898"/>
        <v>#N/A</v>
      </c>
      <c r="AR693" s="72" t="e">
        <f t="shared" ca="1" si="899"/>
        <v>#N/A</v>
      </c>
      <c r="AS693" s="72" t="e">
        <f t="shared" ca="1" si="900"/>
        <v>#N/A</v>
      </c>
      <c r="AT693" s="19" t="e">
        <f t="shared" ca="1" si="901"/>
        <v>#N/A</v>
      </c>
      <c r="AU693" s="19" t="e">
        <f t="shared" ca="1" si="902"/>
        <v>#N/A</v>
      </c>
      <c r="AV693" s="19" t="e">
        <f t="shared" ca="1" si="903"/>
        <v>#N/A</v>
      </c>
      <c r="AW693" s="19" t="e">
        <f t="shared" ca="1" si="904"/>
        <v>#N/A</v>
      </c>
      <c r="AX693" s="19" t="e">
        <f t="shared" ca="1" si="905"/>
        <v>#N/A</v>
      </c>
      <c r="AY693" s="19" t="e">
        <f t="shared" ca="1" si="906"/>
        <v>#N/A</v>
      </c>
      <c r="AZ693" s="72" t="e">
        <f t="shared" ca="1" si="907"/>
        <v>#N/A</v>
      </c>
      <c r="BA693" s="72" t="e">
        <f t="shared" ca="1" si="908"/>
        <v>#N/A</v>
      </c>
      <c r="BB693" s="72" t="e">
        <f t="shared" ca="1" si="909"/>
        <v>#N/A</v>
      </c>
      <c r="BC693" s="19" t="e">
        <f t="shared" ca="1" si="910"/>
        <v>#N/A</v>
      </c>
      <c r="BD693" s="19" t="e">
        <f t="shared" ca="1" si="911"/>
        <v>#N/A</v>
      </c>
      <c r="BE693" s="19" t="e">
        <f t="shared" ca="1" si="912"/>
        <v>#N/A</v>
      </c>
      <c r="BF693" s="19" t="e">
        <f t="shared" ca="1" si="913"/>
        <v>#N/A</v>
      </c>
      <c r="BG693" s="19" t="e">
        <f t="shared" ca="1" si="914"/>
        <v>#N/A</v>
      </c>
      <c r="BH693" s="19" t="e">
        <f t="shared" ca="1" si="915"/>
        <v>#N/A</v>
      </c>
      <c r="BI693" s="72" t="e">
        <f t="shared" ca="1" si="916"/>
        <v>#N/A</v>
      </c>
      <c r="BJ693" s="72" t="e">
        <f t="shared" ca="1" si="917"/>
        <v>#N/A</v>
      </c>
      <c r="BK693" s="72" t="e">
        <f t="shared" ca="1" si="918"/>
        <v>#N/A</v>
      </c>
      <c r="BL693" s="72" t="e">
        <f t="shared" ca="1" si="919"/>
        <v>#N/A</v>
      </c>
      <c r="BM693" s="72" t="e">
        <f t="shared" ca="1" si="920"/>
        <v>#N/A</v>
      </c>
      <c r="BN693" s="72" t="e">
        <f t="shared" ca="1" si="921"/>
        <v>#N/A</v>
      </c>
      <c r="BO693" s="72" t="e">
        <f t="shared" ca="1" si="922"/>
        <v>#N/A</v>
      </c>
      <c r="BP693" s="72" t="e">
        <f t="shared" ca="1" si="923"/>
        <v>#N/A</v>
      </c>
      <c r="BQ693" s="72" t="e">
        <f t="shared" ca="1" si="924"/>
        <v>#N/A</v>
      </c>
      <c r="BR693" s="72" t="e">
        <f t="shared" ca="1" si="925"/>
        <v>#N/A</v>
      </c>
      <c r="BS693" s="72" t="e">
        <f t="shared" ca="1" si="926"/>
        <v>#N/A</v>
      </c>
      <c r="BT693" s="72" t="e">
        <f t="shared" ca="1" si="927"/>
        <v>#N/A</v>
      </c>
      <c r="BU693" s="72" t="e">
        <f t="shared" ca="1" si="928"/>
        <v>#N/A</v>
      </c>
      <c r="BV693" s="72" t="e">
        <f t="shared" ca="1" si="929"/>
        <v>#N/A</v>
      </c>
    </row>
    <row r="694" spans="1:74">
      <c r="A694" s="13" t="e">
        <f ca="1">'MGRS to'!AO694</f>
        <v>#N/A</v>
      </c>
      <c r="B694" s="13" t="e">
        <f ca="1">'MGRS to'!AP694</f>
        <v>#N/A</v>
      </c>
      <c r="C694" s="19" t="e">
        <f t="shared" ca="1" si="858"/>
        <v>#N/A</v>
      </c>
      <c r="D694" s="19" t="e">
        <f t="shared" ca="1" si="859"/>
        <v>#N/A</v>
      </c>
      <c r="E694" s="19" t="e">
        <f t="shared" ca="1" si="860"/>
        <v>#N/A</v>
      </c>
      <c r="F694" s="19" t="e">
        <f t="shared" ca="1" si="861"/>
        <v>#N/A</v>
      </c>
      <c r="G694" s="19" t="e">
        <f t="shared" ca="1" si="862"/>
        <v>#N/A</v>
      </c>
      <c r="H694" s="19" t="e">
        <f t="shared" ca="1" si="863"/>
        <v>#N/A</v>
      </c>
      <c r="I694" s="19" t="e">
        <f t="shared" ca="1" si="864"/>
        <v>#N/A</v>
      </c>
      <c r="J694" s="19" t="e">
        <f t="shared" ca="1" si="865"/>
        <v>#N/A</v>
      </c>
      <c r="K694" s="19" t="e">
        <f t="shared" ca="1" si="866"/>
        <v>#N/A</v>
      </c>
      <c r="L694" s="19" t="e">
        <f t="shared" ca="1" si="867"/>
        <v>#N/A</v>
      </c>
      <c r="M694" s="19" t="e">
        <f t="shared" ca="1" si="868"/>
        <v>#N/A</v>
      </c>
      <c r="N694" s="19" t="e">
        <f t="shared" ca="1" si="869"/>
        <v>#N/A</v>
      </c>
      <c r="O694" s="19" t="e">
        <f t="shared" ca="1" si="870"/>
        <v>#N/A</v>
      </c>
      <c r="P694" s="72" t="e">
        <f t="shared" ca="1" si="871"/>
        <v>#N/A</v>
      </c>
      <c r="Q694" s="72" t="e">
        <f t="shared" ca="1" si="872"/>
        <v>#N/A</v>
      </c>
      <c r="R694" s="72" t="e">
        <f t="shared" ca="1" si="873"/>
        <v>#N/A</v>
      </c>
      <c r="S694" s="19" t="e">
        <f t="shared" ca="1" si="874"/>
        <v>#N/A</v>
      </c>
      <c r="T694" s="19" t="e">
        <f t="shared" ca="1" si="875"/>
        <v>#N/A</v>
      </c>
      <c r="U694" s="19" t="e">
        <f t="shared" ca="1" si="876"/>
        <v>#N/A</v>
      </c>
      <c r="V694" s="19" t="e">
        <f t="shared" ca="1" si="877"/>
        <v>#N/A</v>
      </c>
      <c r="W694" s="19" t="e">
        <f t="shared" ca="1" si="878"/>
        <v>#N/A</v>
      </c>
      <c r="X694" s="19" t="e">
        <f t="shared" ca="1" si="879"/>
        <v>#N/A</v>
      </c>
      <c r="Y694" s="72" t="e">
        <f t="shared" ca="1" si="880"/>
        <v>#N/A</v>
      </c>
      <c r="Z694" s="72" t="e">
        <f t="shared" ca="1" si="881"/>
        <v>#N/A</v>
      </c>
      <c r="AA694" s="72" t="e">
        <f t="shared" ca="1" si="882"/>
        <v>#N/A</v>
      </c>
      <c r="AB694" s="19" t="e">
        <f t="shared" ca="1" si="883"/>
        <v>#N/A</v>
      </c>
      <c r="AC694" s="19" t="e">
        <f t="shared" ca="1" si="884"/>
        <v>#N/A</v>
      </c>
      <c r="AD694" s="19" t="e">
        <f t="shared" ca="1" si="885"/>
        <v>#N/A</v>
      </c>
      <c r="AE694" s="19" t="e">
        <f t="shared" ca="1" si="886"/>
        <v>#N/A</v>
      </c>
      <c r="AF694" s="19" t="e">
        <f t="shared" ca="1" si="887"/>
        <v>#N/A</v>
      </c>
      <c r="AG694" s="19" t="e">
        <f t="shared" ca="1" si="888"/>
        <v>#N/A</v>
      </c>
      <c r="AH694" s="72" t="e">
        <f t="shared" ca="1" si="889"/>
        <v>#N/A</v>
      </c>
      <c r="AI694" s="72" t="e">
        <f t="shared" ca="1" si="890"/>
        <v>#N/A</v>
      </c>
      <c r="AJ694" s="72" t="e">
        <f t="shared" ca="1" si="891"/>
        <v>#N/A</v>
      </c>
      <c r="AK694" s="19" t="e">
        <f t="shared" ca="1" si="892"/>
        <v>#N/A</v>
      </c>
      <c r="AL694" s="19" t="e">
        <f t="shared" ca="1" si="893"/>
        <v>#N/A</v>
      </c>
      <c r="AM694" s="19" t="e">
        <f t="shared" ca="1" si="894"/>
        <v>#N/A</v>
      </c>
      <c r="AN694" s="19" t="e">
        <f t="shared" ca="1" si="895"/>
        <v>#N/A</v>
      </c>
      <c r="AO694" s="19" t="e">
        <f t="shared" ca="1" si="896"/>
        <v>#N/A</v>
      </c>
      <c r="AP694" s="19" t="e">
        <f t="shared" ca="1" si="897"/>
        <v>#N/A</v>
      </c>
      <c r="AQ694" s="72" t="e">
        <f t="shared" ca="1" si="898"/>
        <v>#N/A</v>
      </c>
      <c r="AR694" s="72" t="e">
        <f t="shared" ca="1" si="899"/>
        <v>#N/A</v>
      </c>
      <c r="AS694" s="72" t="e">
        <f t="shared" ca="1" si="900"/>
        <v>#N/A</v>
      </c>
      <c r="AT694" s="19" t="e">
        <f t="shared" ca="1" si="901"/>
        <v>#N/A</v>
      </c>
      <c r="AU694" s="19" t="e">
        <f t="shared" ca="1" si="902"/>
        <v>#N/A</v>
      </c>
      <c r="AV694" s="19" t="e">
        <f t="shared" ca="1" si="903"/>
        <v>#N/A</v>
      </c>
      <c r="AW694" s="19" t="e">
        <f t="shared" ca="1" si="904"/>
        <v>#N/A</v>
      </c>
      <c r="AX694" s="19" t="e">
        <f t="shared" ca="1" si="905"/>
        <v>#N/A</v>
      </c>
      <c r="AY694" s="19" t="e">
        <f t="shared" ca="1" si="906"/>
        <v>#N/A</v>
      </c>
      <c r="AZ694" s="72" t="e">
        <f t="shared" ca="1" si="907"/>
        <v>#N/A</v>
      </c>
      <c r="BA694" s="72" t="e">
        <f t="shared" ca="1" si="908"/>
        <v>#N/A</v>
      </c>
      <c r="BB694" s="72" t="e">
        <f t="shared" ca="1" si="909"/>
        <v>#N/A</v>
      </c>
      <c r="BC694" s="19" t="e">
        <f t="shared" ca="1" si="910"/>
        <v>#N/A</v>
      </c>
      <c r="BD694" s="19" t="e">
        <f t="shared" ca="1" si="911"/>
        <v>#N/A</v>
      </c>
      <c r="BE694" s="19" t="e">
        <f t="shared" ca="1" si="912"/>
        <v>#N/A</v>
      </c>
      <c r="BF694" s="19" t="e">
        <f t="shared" ca="1" si="913"/>
        <v>#N/A</v>
      </c>
      <c r="BG694" s="19" t="e">
        <f t="shared" ca="1" si="914"/>
        <v>#N/A</v>
      </c>
      <c r="BH694" s="19" t="e">
        <f t="shared" ca="1" si="915"/>
        <v>#N/A</v>
      </c>
      <c r="BI694" s="72" t="e">
        <f t="shared" ca="1" si="916"/>
        <v>#N/A</v>
      </c>
      <c r="BJ694" s="72" t="e">
        <f t="shared" ca="1" si="917"/>
        <v>#N/A</v>
      </c>
      <c r="BK694" s="72" t="e">
        <f t="shared" ca="1" si="918"/>
        <v>#N/A</v>
      </c>
      <c r="BL694" s="72" t="e">
        <f t="shared" ca="1" si="919"/>
        <v>#N/A</v>
      </c>
      <c r="BM694" s="72" t="e">
        <f t="shared" ca="1" si="920"/>
        <v>#N/A</v>
      </c>
      <c r="BN694" s="72" t="e">
        <f t="shared" ca="1" si="921"/>
        <v>#N/A</v>
      </c>
      <c r="BO694" s="72" t="e">
        <f t="shared" ca="1" si="922"/>
        <v>#N/A</v>
      </c>
      <c r="BP694" s="72" t="e">
        <f t="shared" ca="1" si="923"/>
        <v>#N/A</v>
      </c>
      <c r="BQ694" s="72" t="e">
        <f t="shared" ca="1" si="924"/>
        <v>#N/A</v>
      </c>
      <c r="BR694" s="72" t="e">
        <f t="shared" ca="1" si="925"/>
        <v>#N/A</v>
      </c>
      <c r="BS694" s="72" t="e">
        <f t="shared" ca="1" si="926"/>
        <v>#N/A</v>
      </c>
      <c r="BT694" s="72" t="e">
        <f t="shared" ca="1" si="927"/>
        <v>#N/A</v>
      </c>
      <c r="BU694" s="72" t="e">
        <f t="shared" ca="1" si="928"/>
        <v>#N/A</v>
      </c>
      <c r="BV694" s="72" t="e">
        <f t="shared" ca="1" si="929"/>
        <v>#N/A</v>
      </c>
    </row>
    <row r="695" spans="1:74">
      <c r="A695" s="13" t="e">
        <f ca="1">'MGRS to'!AO695</f>
        <v>#N/A</v>
      </c>
      <c r="B695" s="13" t="e">
        <f ca="1">'MGRS to'!AP695</f>
        <v>#N/A</v>
      </c>
      <c r="C695" s="19" t="e">
        <f t="shared" ca="1" si="858"/>
        <v>#N/A</v>
      </c>
      <c r="D695" s="19" t="e">
        <f t="shared" ca="1" si="859"/>
        <v>#N/A</v>
      </c>
      <c r="E695" s="19" t="e">
        <f t="shared" ca="1" si="860"/>
        <v>#N/A</v>
      </c>
      <c r="F695" s="19" t="e">
        <f t="shared" ca="1" si="861"/>
        <v>#N/A</v>
      </c>
      <c r="G695" s="19" t="e">
        <f t="shared" ca="1" si="862"/>
        <v>#N/A</v>
      </c>
      <c r="H695" s="19" t="e">
        <f t="shared" ca="1" si="863"/>
        <v>#N/A</v>
      </c>
      <c r="I695" s="19" t="e">
        <f t="shared" ca="1" si="864"/>
        <v>#N/A</v>
      </c>
      <c r="J695" s="19" t="e">
        <f t="shared" ca="1" si="865"/>
        <v>#N/A</v>
      </c>
      <c r="K695" s="19" t="e">
        <f t="shared" ca="1" si="866"/>
        <v>#N/A</v>
      </c>
      <c r="L695" s="19" t="e">
        <f t="shared" ca="1" si="867"/>
        <v>#N/A</v>
      </c>
      <c r="M695" s="19" t="e">
        <f t="shared" ca="1" si="868"/>
        <v>#N/A</v>
      </c>
      <c r="N695" s="19" t="e">
        <f t="shared" ca="1" si="869"/>
        <v>#N/A</v>
      </c>
      <c r="O695" s="19" t="e">
        <f t="shared" ca="1" si="870"/>
        <v>#N/A</v>
      </c>
      <c r="P695" s="72" t="e">
        <f t="shared" ca="1" si="871"/>
        <v>#N/A</v>
      </c>
      <c r="Q695" s="72" t="e">
        <f t="shared" ca="1" si="872"/>
        <v>#N/A</v>
      </c>
      <c r="R695" s="72" t="e">
        <f t="shared" ca="1" si="873"/>
        <v>#N/A</v>
      </c>
      <c r="S695" s="19" t="e">
        <f t="shared" ca="1" si="874"/>
        <v>#N/A</v>
      </c>
      <c r="T695" s="19" t="e">
        <f t="shared" ca="1" si="875"/>
        <v>#N/A</v>
      </c>
      <c r="U695" s="19" t="e">
        <f t="shared" ca="1" si="876"/>
        <v>#N/A</v>
      </c>
      <c r="V695" s="19" t="e">
        <f t="shared" ca="1" si="877"/>
        <v>#N/A</v>
      </c>
      <c r="W695" s="19" t="e">
        <f t="shared" ca="1" si="878"/>
        <v>#N/A</v>
      </c>
      <c r="X695" s="19" t="e">
        <f t="shared" ca="1" si="879"/>
        <v>#N/A</v>
      </c>
      <c r="Y695" s="72" t="e">
        <f t="shared" ca="1" si="880"/>
        <v>#N/A</v>
      </c>
      <c r="Z695" s="72" t="e">
        <f t="shared" ca="1" si="881"/>
        <v>#N/A</v>
      </c>
      <c r="AA695" s="72" t="e">
        <f t="shared" ca="1" si="882"/>
        <v>#N/A</v>
      </c>
      <c r="AB695" s="19" t="e">
        <f t="shared" ca="1" si="883"/>
        <v>#N/A</v>
      </c>
      <c r="AC695" s="19" t="e">
        <f t="shared" ca="1" si="884"/>
        <v>#N/A</v>
      </c>
      <c r="AD695" s="19" t="e">
        <f t="shared" ca="1" si="885"/>
        <v>#N/A</v>
      </c>
      <c r="AE695" s="19" t="e">
        <f t="shared" ca="1" si="886"/>
        <v>#N/A</v>
      </c>
      <c r="AF695" s="19" t="e">
        <f t="shared" ca="1" si="887"/>
        <v>#N/A</v>
      </c>
      <c r="AG695" s="19" t="e">
        <f t="shared" ca="1" si="888"/>
        <v>#N/A</v>
      </c>
      <c r="AH695" s="72" t="e">
        <f t="shared" ca="1" si="889"/>
        <v>#N/A</v>
      </c>
      <c r="AI695" s="72" t="e">
        <f t="shared" ca="1" si="890"/>
        <v>#N/A</v>
      </c>
      <c r="AJ695" s="72" t="e">
        <f t="shared" ca="1" si="891"/>
        <v>#N/A</v>
      </c>
      <c r="AK695" s="19" t="e">
        <f t="shared" ca="1" si="892"/>
        <v>#N/A</v>
      </c>
      <c r="AL695" s="19" t="e">
        <f t="shared" ca="1" si="893"/>
        <v>#N/A</v>
      </c>
      <c r="AM695" s="19" t="e">
        <f t="shared" ca="1" si="894"/>
        <v>#N/A</v>
      </c>
      <c r="AN695" s="19" t="e">
        <f t="shared" ca="1" si="895"/>
        <v>#N/A</v>
      </c>
      <c r="AO695" s="19" t="e">
        <f t="shared" ca="1" si="896"/>
        <v>#N/A</v>
      </c>
      <c r="AP695" s="19" t="e">
        <f t="shared" ca="1" si="897"/>
        <v>#N/A</v>
      </c>
      <c r="AQ695" s="72" t="e">
        <f t="shared" ca="1" si="898"/>
        <v>#N/A</v>
      </c>
      <c r="AR695" s="72" t="e">
        <f t="shared" ca="1" si="899"/>
        <v>#N/A</v>
      </c>
      <c r="AS695" s="72" t="e">
        <f t="shared" ca="1" si="900"/>
        <v>#N/A</v>
      </c>
      <c r="AT695" s="19" t="e">
        <f t="shared" ca="1" si="901"/>
        <v>#N/A</v>
      </c>
      <c r="AU695" s="19" t="e">
        <f t="shared" ca="1" si="902"/>
        <v>#N/A</v>
      </c>
      <c r="AV695" s="19" t="e">
        <f t="shared" ca="1" si="903"/>
        <v>#N/A</v>
      </c>
      <c r="AW695" s="19" t="e">
        <f t="shared" ca="1" si="904"/>
        <v>#N/A</v>
      </c>
      <c r="AX695" s="19" t="e">
        <f t="shared" ca="1" si="905"/>
        <v>#N/A</v>
      </c>
      <c r="AY695" s="19" t="e">
        <f t="shared" ca="1" si="906"/>
        <v>#N/A</v>
      </c>
      <c r="AZ695" s="72" t="e">
        <f t="shared" ca="1" si="907"/>
        <v>#N/A</v>
      </c>
      <c r="BA695" s="72" t="e">
        <f t="shared" ca="1" si="908"/>
        <v>#N/A</v>
      </c>
      <c r="BB695" s="72" t="e">
        <f t="shared" ca="1" si="909"/>
        <v>#N/A</v>
      </c>
      <c r="BC695" s="19" t="e">
        <f t="shared" ca="1" si="910"/>
        <v>#N/A</v>
      </c>
      <c r="BD695" s="19" t="e">
        <f t="shared" ca="1" si="911"/>
        <v>#N/A</v>
      </c>
      <c r="BE695" s="19" t="e">
        <f t="shared" ca="1" si="912"/>
        <v>#N/A</v>
      </c>
      <c r="BF695" s="19" t="e">
        <f t="shared" ca="1" si="913"/>
        <v>#N/A</v>
      </c>
      <c r="BG695" s="19" t="e">
        <f t="shared" ca="1" si="914"/>
        <v>#N/A</v>
      </c>
      <c r="BH695" s="19" t="e">
        <f t="shared" ca="1" si="915"/>
        <v>#N/A</v>
      </c>
      <c r="BI695" s="72" t="e">
        <f t="shared" ca="1" si="916"/>
        <v>#N/A</v>
      </c>
      <c r="BJ695" s="72" t="e">
        <f t="shared" ca="1" si="917"/>
        <v>#N/A</v>
      </c>
      <c r="BK695" s="72" t="e">
        <f t="shared" ca="1" si="918"/>
        <v>#N/A</v>
      </c>
      <c r="BL695" s="72" t="e">
        <f t="shared" ca="1" si="919"/>
        <v>#N/A</v>
      </c>
      <c r="BM695" s="72" t="e">
        <f t="shared" ca="1" si="920"/>
        <v>#N/A</v>
      </c>
      <c r="BN695" s="72" t="e">
        <f t="shared" ca="1" si="921"/>
        <v>#N/A</v>
      </c>
      <c r="BO695" s="72" t="e">
        <f t="shared" ca="1" si="922"/>
        <v>#N/A</v>
      </c>
      <c r="BP695" s="72" t="e">
        <f t="shared" ca="1" si="923"/>
        <v>#N/A</v>
      </c>
      <c r="BQ695" s="72" t="e">
        <f t="shared" ca="1" si="924"/>
        <v>#N/A</v>
      </c>
      <c r="BR695" s="72" t="e">
        <f t="shared" ca="1" si="925"/>
        <v>#N/A</v>
      </c>
      <c r="BS695" s="72" t="e">
        <f t="shared" ca="1" si="926"/>
        <v>#N/A</v>
      </c>
      <c r="BT695" s="72" t="e">
        <f t="shared" ca="1" si="927"/>
        <v>#N/A</v>
      </c>
      <c r="BU695" s="72" t="e">
        <f t="shared" ca="1" si="928"/>
        <v>#N/A</v>
      </c>
      <c r="BV695" s="72" t="e">
        <f t="shared" ca="1" si="929"/>
        <v>#N/A</v>
      </c>
    </row>
    <row r="696" spans="1:74">
      <c r="A696" s="13" t="e">
        <f ca="1">'MGRS to'!AO696</f>
        <v>#N/A</v>
      </c>
      <c r="B696" s="13" t="e">
        <f ca="1">'MGRS to'!AP696</f>
        <v>#N/A</v>
      </c>
      <c r="C696" s="19" t="e">
        <f t="shared" ca="1" si="858"/>
        <v>#N/A</v>
      </c>
      <c r="D696" s="19" t="e">
        <f t="shared" ca="1" si="859"/>
        <v>#N/A</v>
      </c>
      <c r="E696" s="19" t="e">
        <f t="shared" ca="1" si="860"/>
        <v>#N/A</v>
      </c>
      <c r="F696" s="19" t="e">
        <f t="shared" ca="1" si="861"/>
        <v>#N/A</v>
      </c>
      <c r="G696" s="19" t="e">
        <f t="shared" ca="1" si="862"/>
        <v>#N/A</v>
      </c>
      <c r="H696" s="19" t="e">
        <f t="shared" ca="1" si="863"/>
        <v>#N/A</v>
      </c>
      <c r="I696" s="19" t="e">
        <f t="shared" ca="1" si="864"/>
        <v>#N/A</v>
      </c>
      <c r="J696" s="19" t="e">
        <f t="shared" ca="1" si="865"/>
        <v>#N/A</v>
      </c>
      <c r="K696" s="19" t="e">
        <f t="shared" ca="1" si="866"/>
        <v>#N/A</v>
      </c>
      <c r="L696" s="19" t="e">
        <f t="shared" ca="1" si="867"/>
        <v>#N/A</v>
      </c>
      <c r="M696" s="19" t="e">
        <f t="shared" ca="1" si="868"/>
        <v>#N/A</v>
      </c>
      <c r="N696" s="19" t="e">
        <f t="shared" ca="1" si="869"/>
        <v>#N/A</v>
      </c>
      <c r="O696" s="19" t="e">
        <f t="shared" ca="1" si="870"/>
        <v>#N/A</v>
      </c>
      <c r="P696" s="72" t="e">
        <f t="shared" ca="1" si="871"/>
        <v>#N/A</v>
      </c>
      <c r="Q696" s="72" t="e">
        <f t="shared" ca="1" si="872"/>
        <v>#N/A</v>
      </c>
      <c r="R696" s="72" t="e">
        <f t="shared" ca="1" si="873"/>
        <v>#N/A</v>
      </c>
      <c r="S696" s="19" t="e">
        <f t="shared" ca="1" si="874"/>
        <v>#N/A</v>
      </c>
      <c r="T696" s="19" t="e">
        <f t="shared" ca="1" si="875"/>
        <v>#N/A</v>
      </c>
      <c r="U696" s="19" t="e">
        <f t="shared" ca="1" si="876"/>
        <v>#N/A</v>
      </c>
      <c r="V696" s="19" t="e">
        <f t="shared" ca="1" si="877"/>
        <v>#N/A</v>
      </c>
      <c r="W696" s="19" t="e">
        <f t="shared" ca="1" si="878"/>
        <v>#N/A</v>
      </c>
      <c r="X696" s="19" t="e">
        <f t="shared" ca="1" si="879"/>
        <v>#N/A</v>
      </c>
      <c r="Y696" s="72" t="e">
        <f t="shared" ca="1" si="880"/>
        <v>#N/A</v>
      </c>
      <c r="Z696" s="72" t="e">
        <f t="shared" ca="1" si="881"/>
        <v>#N/A</v>
      </c>
      <c r="AA696" s="72" t="e">
        <f t="shared" ca="1" si="882"/>
        <v>#N/A</v>
      </c>
      <c r="AB696" s="19" t="e">
        <f t="shared" ca="1" si="883"/>
        <v>#N/A</v>
      </c>
      <c r="AC696" s="19" t="e">
        <f t="shared" ca="1" si="884"/>
        <v>#N/A</v>
      </c>
      <c r="AD696" s="19" t="e">
        <f t="shared" ca="1" si="885"/>
        <v>#N/A</v>
      </c>
      <c r="AE696" s="19" t="e">
        <f t="shared" ca="1" si="886"/>
        <v>#N/A</v>
      </c>
      <c r="AF696" s="19" t="e">
        <f t="shared" ca="1" si="887"/>
        <v>#N/A</v>
      </c>
      <c r="AG696" s="19" t="e">
        <f t="shared" ca="1" si="888"/>
        <v>#N/A</v>
      </c>
      <c r="AH696" s="72" t="e">
        <f t="shared" ca="1" si="889"/>
        <v>#N/A</v>
      </c>
      <c r="AI696" s="72" t="e">
        <f t="shared" ca="1" si="890"/>
        <v>#N/A</v>
      </c>
      <c r="AJ696" s="72" t="e">
        <f t="shared" ca="1" si="891"/>
        <v>#N/A</v>
      </c>
      <c r="AK696" s="19" t="e">
        <f t="shared" ca="1" si="892"/>
        <v>#N/A</v>
      </c>
      <c r="AL696" s="19" t="e">
        <f t="shared" ca="1" si="893"/>
        <v>#N/A</v>
      </c>
      <c r="AM696" s="19" t="e">
        <f t="shared" ca="1" si="894"/>
        <v>#N/A</v>
      </c>
      <c r="AN696" s="19" t="e">
        <f t="shared" ca="1" si="895"/>
        <v>#N/A</v>
      </c>
      <c r="AO696" s="19" t="e">
        <f t="shared" ca="1" si="896"/>
        <v>#N/A</v>
      </c>
      <c r="AP696" s="19" t="e">
        <f t="shared" ca="1" si="897"/>
        <v>#N/A</v>
      </c>
      <c r="AQ696" s="72" t="e">
        <f t="shared" ca="1" si="898"/>
        <v>#N/A</v>
      </c>
      <c r="AR696" s="72" t="e">
        <f t="shared" ca="1" si="899"/>
        <v>#N/A</v>
      </c>
      <c r="AS696" s="72" t="e">
        <f t="shared" ca="1" si="900"/>
        <v>#N/A</v>
      </c>
      <c r="AT696" s="19" t="e">
        <f t="shared" ca="1" si="901"/>
        <v>#N/A</v>
      </c>
      <c r="AU696" s="19" t="e">
        <f t="shared" ca="1" si="902"/>
        <v>#N/A</v>
      </c>
      <c r="AV696" s="19" t="e">
        <f t="shared" ca="1" si="903"/>
        <v>#N/A</v>
      </c>
      <c r="AW696" s="19" t="e">
        <f t="shared" ca="1" si="904"/>
        <v>#N/A</v>
      </c>
      <c r="AX696" s="19" t="e">
        <f t="shared" ca="1" si="905"/>
        <v>#N/A</v>
      </c>
      <c r="AY696" s="19" t="e">
        <f t="shared" ca="1" si="906"/>
        <v>#N/A</v>
      </c>
      <c r="AZ696" s="72" t="e">
        <f t="shared" ca="1" si="907"/>
        <v>#N/A</v>
      </c>
      <c r="BA696" s="72" t="e">
        <f t="shared" ca="1" si="908"/>
        <v>#N/A</v>
      </c>
      <c r="BB696" s="72" t="e">
        <f t="shared" ca="1" si="909"/>
        <v>#N/A</v>
      </c>
      <c r="BC696" s="19" t="e">
        <f t="shared" ca="1" si="910"/>
        <v>#N/A</v>
      </c>
      <c r="BD696" s="19" t="e">
        <f t="shared" ca="1" si="911"/>
        <v>#N/A</v>
      </c>
      <c r="BE696" s="19" t="e">
        <f t="shared" ca="1" si="912"/>
        <v>#N/A</v>
      </c>
      <c r="BF696" s="19" t="e">
        <f t="shared" ca="1" si="913"/>
        <v>#N/A</v>
      </c>
      <c r="BG696" s="19" t="e">
        <f t="shared" ca="1" si="914"/>
        <v>#N/A</v>
      </c>
      <c r="BH696" s="19" t="e">
        <f t="shared" ca="1" si="915"/>
        <v>#N/A</v>
      </c>
      <c r="BI696" s="72" t="e">
        <f t="shared" ca="1" si="916"/>
        <v>#N/A</v>
      </c>
      <c r="BJ696" s="72" t="e">
        <f t="shared" ca="1" si="917"/>
        <v>#N/A</v>
      </c>
      <c r="BK696" s="72" t="e">
        <f t="shared" ca="1" si="918"/>
        <v>#N/A</v>
      </c>
      <c r="BL696" s="72" t="e">
        <f t="shared" ca="1" si="919"/>
        <v>#N/A</v>
      </c>
      <c r="BM696" s="72" t="e">
        <f t="shared" ca="1" si="920"/>
        <v>#N/A</v>
      </c>
      <c r="BN696" s="72" t="e">
        <f t="shared" ca="1" si="921"/>
        <v>#N/A</v>
      </c>
      <c r="BO696" s="72" t="e">
        <f t="shared" ca="1" si="922"/>
        <v>#N/A</v>
      </c>
      <c r="BP696" s="72" t="e">
        <f t="shared" ca="1" si="923"/>
        <v>#N/A</v>
      </c>
      <c r="BQ696" s="72" t="e">
        <f t="shared" ca="1" si="924"/>
        <v>#N/A</v>
      </c>
      <c r="BR696" s="72" t="e">
        <f t="shared" ca="1" si="925"/>
        <v>#N/A</v>
      </c>
      <c r="BS696" s="72" t="e">
        <f t="shared" ca="1" si="926"/>
        <v>#N/A</v>
      </c>
      <c r="BT696" s="72" t="e">
        <f t="shared" ca="1" si="927"/>
        <v>#N/A</v>
      </c>
      <c r="BU696" s="72" t="e">
        <f t="shared" ca="1" si="928"/>
        <v>#N/A</v>
      </c>
      <c r="BV696" s="72" t="e">
        <f t="shared" ca="1" si="929"/>
        <v>#N/A</v>
      </c>
    </row>
    <row r="697" spans="1:74">
      <c r="A697" s="13" t="e">
        <f ca="1">'MGRS to'!AO697</f>
        <v>#N/A</v>
      </c>
      <c r="B697" s="13" t="e">
        <f ca="1">'MGRS to'!AP697</f>
        <v>#N/A</v>
      </c>
      <c r="C697" s="19" t="e">
        <f t="shared" ca="1" si="858"/>
        <v>#N/A</v>
      </c>
      <c r="D697" s="19" t="e">
        <f t="shared" ca="1" si="859"/>
        <v>#N/A</v>
      </c>
      <c r="E697" s="19" t="e">
        <f t="shared" ca="1" si="860"/>
        <v>#N/A</v>
      </c>
      <c r="F697" s="19" t="e">
        <f t="shared" ca="1" si="861"/>
        <v>#N/A</v>
      </c>
      <c r="G697" s="19" t="e">
        <f t="shared" ca="1" si="862"/>
        <v>#N/A</v>
      </c>
      <c r="H697" s="19" t="e">
        <f t="shared" ca="1" si="863"/>
        <v>#N/A</v>
      </c>
      <c r="I697" s="19" t="e">
        <f t="shared" ca="1" si="864"/>
        <v>#N/A</v>
      </c>
      <c r="J697" s="19" t="e">
        <f t="shared" ca="1" si="865"/>
        <v>#N/A</v>
      </c>
      <c r="K697" s="19" t="e">
        <f t="shared" ca="1" si="866"/>
        <v>#N/A</v>
      </c>
      <c r="L697" s="19" t="e">
        <f t="shared" ca="1" si="867"/>
        <v>#N/A</v>
      </c>
      <c r="M697" s="19" t="e">
        <f t="shared" ca="1" si="868"/>
        <v>#N/A</v>
      </c>
      <c r="N697" s="19" t="e">
        <f t="shared" ca="1" si="869"/>
        <v>#N/A</v>
      </c>
      <c r="O697" s="19" t="e">
        <f t="shared" ca="1" si="870"/>
        <v>#N/A</v>
      </c>
      <c r="P697" s="72" t="e">
        <f t="shared" ca="1" si="871"/>
        <v>#N/A</v>
      </c>
      <c r="Q697" s="72" t="e">
        <f t="shared" ca="1" si="872"/>
        <v>#N/A</v>
      </c>
      <c r="R697" s="72" t="e">
        <f t="shared" ca="1" si="873"/>
        <v>#N/A</v>
      </c>
      <c r="S697" s="19" t="e">
        <f t="shared" ca="1" si="874"/>
        <v>#N/A</v>
      </c>
      <c r="T697" s="19" t="e">
        <f t="shared" ca="1" si="875"/>
        <v>#N/A</v>
      </c>
      <c r="U697" s="19" t="e">
        <f t="shared" ca="1" si="876"/>
        <v>#N/A</v>
      </c>
      <c r="V697" s="19" t="e">
        <f t="shared" ca="1" si="877"/>
        <v>#N/A</v>
      </c>
      <c r="W697" s="19" t="e">
        <f t="shared" ca="1" si="878"/>
        <v>#N/A</v>
      </c>
      <c r="X697" s="19" t="e">
        <f t="shared" ca="1" si="879"/>
        <v>#N/A</v>
      </c>
      <c r="Y697" s="72" t="e">
        <f t="shared" ca="1" si="880"/>
        <v>#N/A</v>
      </c>
      <c r="Z697" s="72" t="e">
        <f t="shared" ca="1" si="881"/>
        <v>#N/A</v>
      </c>
      <c r="AA697" s="72" t="e">
        <f t="shared" ca="1" si="882"/>
        <v>#N/A</v>
      </c>
      <c r="AB697" s="19" t="e">
        <f t="shared" ca="1" si="883"/>
        <v>#N/A</v>
      </c>
      <c r="AC697" s="19" t="e">
        <f t="shared" ca="1" si="884"/>
        <v>#N/A</v>
      </c>
      <c r="AD697" s="19" t="e">
        <f t="shared" ca="1" si="885"/>
        <v>#N/A</v>
      </c>
      <c r="AE697" s="19" t="e">
        <f t="shared" ca="1" si="886"/>
        <v>#N/A</v>
      </c>
      <c r="AF697" s="19" t="e">
        <f t="shared" ca="1" si="887"/>
        <v>#N/A</v>
      </c>
      <c r="AG697" s="19" t="e">
        <f t="shared" ca="1" si="888"/>
        <v>#N/A</v>
      </c>
      <c r="AH697" s="72" t="e">
        <f t="shared" ca="1" si="889"/>
        <v>#N/A</v>
      </c>
      <c r="AI697" s="72" t="e">
        <f t="shared" ca="1" si="890"/>
        <v>#N/A</v>
      </c>
      <c r="AJ697" s="72" t="e">
        <f t="shared" ca="1" si="891"/>
        <v>#N/A</v>
      </c>
      <c r="AK697" s="19" t="e">
        <f t="shared" ca="1" si="892"/>
        <v>#N/A</v>
      </c>
      <c r="AL697" s="19" t="e">
        <f t="shared" ca="1" si="893"/>
        <v>#N/A</v>
      </c>
      <c r="AM697" s="19" t="e">
        <f t="shared" ca="1" si="894"/>
        <v>#N/A</v>
      </c>
      <c r="AN697" s="19" t="e">
        <f t="shared" ca="1" si="895"/>
        <v>#N/A</v>
      </c>
      <c r="AO697" s="19" t="e">
        <f t="shared" ca="1" si="896"/>
        <v>#N/A</v>
      </c>
      <c r="AP697" s="19" t="e">
        <f t="shared" ca="1" si="897"/>
        <v>#N/A</v>
      </c>
      <c r="AQ697" s="72" t="e">
        <f t="shared" ca="1" si="898"/>
        <v>#N/A</v>
      </c>
      <c r="AR697" s="72" t="e">
        <f t="shared" ca="1" si="899"/>
        <v>#N/A</v>
      </c>
      <c r="AS697" s="72" t="e">
        <f t="shared" ca="1" si="900"/>
        <v>#N/A</v>
      </c>
      <c r="AT697" s="19" t="e">
        <f t="shared" ca="1" si="901"/>
        <v>#N/A</v>
      </c>
      <c r="AU697" s="19" t="e">
        <f t="shared" ca="1" si="902"/>
        <v>#N/A</v>
      </c>
      <c r="AV697" s="19" t="e">
        <f t="shared" ca="1" si="903"/>
        <v>#N/A</v>
      </c>
      <c r="AW697" s="19" t="e">
        <f t="shared" ca="1" si="904"/>
        <v>#N/A</v>
      </c>
      <c r="AX697" s="19" t="e">
        <f t="shared" ca="1" si="905"/>
        <v>#N/A</v>
      </c>
      <c r="AY697" s="19" t="e">
        <f t="shared" ca="1" si="906"/>
        <v>#N/A</v>
      </c>
      <c r="AZ697" s="72" t="e">
        <f t="shared" ca="1" si="907"/>
        <v>#N/A</v>
      </c>
      <c r="BA697" s="72" t="e">
        <f t="shared" ca="1" si="908"/>
        <v>#N/A</v>
      </c>
      <c r="BB697" s="72" t="e">
        <f t="shared" ca="1" si="909"/>
        <v>#N/A</v>
      </c>
      <c r="BC697" s="19" t="e">
        <f t="shared" ca="1" si="910"/>
        <v>#N/A</v>
      </c>
      <c r="BD697" s="19" t="e">
        <f t="shared" ca="1" si="911"/>
        <v>#N/A</v>
      </c>
      <c r="BE697" s="19" t="e">
        <f t="shared" ca="1" si="912"/>
        <v>#N/A</v>
      </c>
      <c r="BF697" s="19" t="e">
        <f t="shared" ca="1" si="913"/>
        <v>#N/A</v>
      </c>
      <c r="BG697" s="19" t="e">
        <f t="shared" ca="1" si="914"/>
        <v>#N/A</v>
      </c>
      <c r="BH697" s="19" t="e">
        <f t="shared" ca="1" si="915"/>
        <v>#N/A</v>
      </c>
      <c r="BI697" s="72" t="e">
        <f t="shared" ca="1" si="916"/>
        <v>#N/A</v>
      </c>
      <c r="BJ697" s="72" t="e">
        <f t="shared" ca="1" si="917"/>
        <v>#N/A</v>
      </c>
      <c r="BK697" s="72" t="e">
        <f t="shared" ca="1" si="918"/>
        <v>#N/A</v>
      </c>
      <c r="BL697" s="72" t="e">
        <f t="shared" ca="1" si="919"/>
        <v>#N/A</v>
      </c>
      <c r="BM697" s="72" t="e">
        <f t="shared" ca="1" si="920"/>
        <v>#N/A</v>
      </c>
      <c r="BN697" s="72" t="e">
        <f t="shared" ca="1" si="921"/>
        <v>#N/A</v>
      </c>
      <c r="BO697" s="72" t="e">
        <f t="shared" ca="1" si="922"/>
        <v>#N/A</v>
      </c>
      <c r="BP697" s="72" t="e">
        <f t="shared" ca="1" si="923"/>
        <v>#N/A</v>
      </c>
      <c r="BQ697" s="72" t="e">
        <f t="shared" ca="1" si="924"/>
        <v>#N/A</v>
      </c>
      <c r="BR697" s="72" t="e">
        <f t="shared" ca="1" si="925"/>
        <v>#N/A</v>
      </c>
      <c r="BS697" s="72" t="e">
        <f t="shared" ca="1" si="926"/>
        <v>#N/A</v>
      </c>
      <c r="BT697" s="72" t="e">
        <f t="shared" ca="1" si="927"/>
        <v>#N/A</v>
      </c>
      <c r="BU697" s="72" t="e">
        <f t="shared" ca="1" si="928"/>
        <v>#N/A</v>
      </c>
      <c r="BV697" s="72" t="e">
        <f t="shared" ca="1" si="929"/>
        <v>#N/A</v>
      </c>
    </row>
    <row r="698" spans="1:74">
      <c r="A698" s="13" t="e">
        <f ca="1">'MGRS to'!AO698</f>
        <v>#N/A</v>
      </c>
      <c r="B698" s="13" t="e">
        <f ca="1">'MGRS to'!AP698</f>
        <v>#N/A</v>
      </c>
      <c r="C698" s="19" t="e">
        <f t="shared" ca="1" si="858"/>
        <v>#N/A</v>
      </c>
      <c r="D698" s="19" t="e">
        <f t="shared" ca="1" si="859"/>
        <v>#N/A</v>
      </c>
      <c r="E698" s="19" t="e">
        <f t="shared" ca="1" si="860"/>
        <v>#N/A</v>
      </c>
      <c r="F698" s="19" t="e">
        <f t="shared" ca="1" si="861"/>
        <v>#N/A</v>
      </c>
      <c r="G698" s="19" t="e">
        <f t="shared" ca="1" si="862"/>
        <v>#N/A</v>
      </c>
      <c r="H698" s="19" t="e">
        <f t="shared" ca="1" si="863"/>
        <v>#N/A</v>
      </c>
      <c r="I698" s="19" t="e">
        <f t="shared" ca="1" si="864"/>
        <v>#N/A</v>
      </c>
      <c r="J698" s="19" t="e">
        <f t="shared" ca="1" si="865"/>
        <v>#N/A</v>
      </c>
      <c r="K698" s="19" t="e">
        <f t="shared" ca="1" si="866"/>
        <v>#N/A</v>
      </c>
      <c r="L698" s="19" t="e">
        <f t="shared" ca="1" si="867"/>
        <v>#N/A</v>
      </c>
      <c r="M698" s="19" t="e">
        <f t="shared" ca="1" si="868"/>
        <v>#N/A</v>
      </c>
      <c r="N698" s="19" t="e">
        <f t="shared" ca="1" si="869"/>
        <v>#N/A</v>
      </c>
      <c r="O698" s="19" t="e">
        <f t="shared" ca="1" si="870"/>
        <v>#N/A</v>
      </c>
      <c r="P698" s="72" t="e">
        <f t="shared" ca="1" si="871"/>
        <v>#N/A</v>
      </c>
      <c r="Q698" s="72" t="e">
        <f t="shared" ca="1" si="872"/>
        <v>#N/A</v>
      </c>
      <c r="R698" s="72" t="e">
        <f t="shared" ca="1" si="873"/>
        <v>#N/A</v>
      </c>
      <c r="S698" s="19" t="e">
        <f t="shared" ca="1" si="874"/>
        <v>#N/A</v>
      </c>
      <c r="T698" s="19" t="e">
        <f t="shared" ca="1" si="875"/>
        <v>#N/A</v>
      </c>
      <c r="U698" s="19" t="e">
        <f t="shared" ca="1" si="876"/>
        <v>#N/A</v>
      </c>
      <c r="V698" s="19" t="e">
        <f t="shared" ca="1" si="877"/>
        <v>#N/A</v>
      </c>
      <c r="W698" s="19" t="e">
        <f t="shared" ca="1" si="878"/>
        <v>#N/A</v>
      </c>
      <c r="X698" s="19" t="e">
        <f t="shared" ca="1" si="879"/>
        <v>#N/A</v>
      </c>
      <c r="Y698" s="72" t="e">
        <f t="shared" ca="1" si="880"/>
        <v>#N/A</v>
      </c>
      <c r="Z698" s="72" t="e">
        <f t="shared" ca="1" si="881"/>
        <v>#N/A</v>
      </c>
      <c r="AA698" s="72" t="e">
        <f t="shared" ca="1" si="882"/>
        <v>#N/A</v>
      </c>
      <c r="AB698" s="19" t="e">
        <f t="shared" ca="1" si="883"/>
        <v>#N/A</v>
      </c>
      <c r="AC698" s="19" t="e">
        <f t="shared" ca="1" si="884"/>
        <v>#N/A</v>
      </c>
      <c r="AD698" s="19" t="e">
        <f t="shared" ca="1" si="885"/>
        <v>#N/A</v>
      </c>
      <c r="AE698" s="19" t="e">
        <f t="shared" ca="1" si="886"/>
        <v>#N/A</v>
      </c>
      <c r="AF698" s="19" t="e">
        <f t="shared" ca="1" si="887"/>
        <v>#N/A</v>
      </c>
      <c r="AG698" s="19" t="e">
        <f t="shared" ca="1" si="888"/>
        <v>#N/A</v>
      </c>
      <c r="AH698" s="72" t="e">
        <f t="shared" ca="1" si="889"/>
        <v>#N/A</v>
      </c>
      <c r="AI698" s="72" t="e">
        <f t="shared" ca="1" si="890"/>
        <v>#N/A</v>
      </c>
      <c r="AJ698" s="72" t="e">
        <f t="shared" ca="1" si="891"/>
        <v>#N/A</v>
      </c>
      <c r="AK698" s="19" t="e">
        <f t="shared" ca="1" si="892"/>
        <v>#N/A</v>
      </c>
      <c r="AL698" s="19" t="e">
        <f t="shared" ca="1" si="893"/>
        <v>#N/A</v>
      </c>
      <c r="AM698" s="19" t="e">
        <f t="shared" ca="1" si="894"/>
        <v>#N/A</v>
      </c>
      <c r="AN698" s="19" t="e">
        <f t="shared" ca="1" si="895"/>
        <v>#N/A</v>
      </c>
      <c r="AO698" s="19" t="e">
        <f t="shared" ca="1" si="896"/>
        <v>#N/A</v>
      </c>
      <c r="AP698" s="19" t="e">
        <f t="shared" ca="1" si="897"/>
        <v>#N/A</v>
      </c>
      <c r="AQ698" s="72" t="e">
        <f t="shared" ca="1" si="898"/>
        <v>#N/A</v>
      </c>
      <c r="AR698" s="72" t="e">
        <f t="shared" ca="1" si="899"/>
        <v>#N/A</v>
      </c>
      <c r="AS698" s="72" t="e">
        <f t="shared" ca="1" si="900"/>
        <v>#N/A</v>
      </c>
      <c r="AT698" s="19" t="e">
        <f t="shared" ca="1" si="901"/>
        <v>#N/A</v>
      </c>
      <c r="AU698" s="19" t="e">
        <f t="shared" ca="1" si="902"/>
        <v>#N/A</v>
      </c>
      <c r="AV698" s="19" t="e">
        <f t="shared" ca="1" si="903"/>
        <v>#N/A</v>
      </c>
      <c r="AW698" s="19" t="e">
        <f t="shared" ca="1" si="904"/>
        <v>#N/A</v>
      </c>
      <c r="AX698" s="19" t="e">
        <f t="shared" ca="1" si="905"/>
        <v>#N/A</v>
      </c>
      <c r="AY698" s="19" t="e">
        <f t="shared" ca="1" si="906"/>
        <v>#N/A</v>
      </c>
      <c r="AZ698" s="72" t="e">
        <f t="shared" ca="1" si="907"/>
        <v>#N/A</v>
      </c>
      <c r="BA698" s="72" t="e">
        <f t="shared" ca="1" si="908"/>
        <v>#N/A</v>
      </c>
      <c r="BB698" s="72" t="e">
        <f t="shared" ca="1" si="909"/>
        <v>#N/A</v>
      </c>
      <c r="BC698" s="19" t="e">
        <f t="shared" ca="1" si="910"/>
        <v>#N/A</v>
      </c>
      <c r="BD698" s="19" t="e">
        <f t="shared" ca="1" si="911"/>
        <v>#N/A</v>
      </c>
      <c r="BE698" s="19" t="e">
        <f t="shared" ca="1" si="912"/>
        <v>#N/A</v>
      </c>
      <c r="BF698" s="19" t="e">
        <f t="shared" ca="1" si="913"/>
        <v>#N/A</v>
      </c>
      <c r="BG698" s="19" t="e">
        <f t="shared" ca="1" si="914"/>
        <v>#N/A</v>
      </c>
      <c r="BH698" s="19" t="e">
        <f t="shared" ca="1" si="915"/>
        <v>#N/A</v>
      </c>
      <c r="BI698" s="72" t="e">
        <f t="shared" ca="1" si="916"/>
        <v>#N/A</v>
      </c>
      <c r="BJ698" s="72" t="e">
        <f t="shared" ca="1" si="917"/>
        <v>#N/A</v>
      </c>
      <c r="BK698" s="72" t="e">
        <f t="shared" ca="1" si="918"/>
        <v>#N/A</v>
      </c>
      <c r="BL698" s="72" t="e">
        <f t="shared" ca="1" si="919"/>
        <v>#N/A</v>
      </c>
      <c r="BM698" s="72" t="e">
        <f t="shared" ca="1" si="920"/>
        <v>#N/A</v>
      </c>
      <c r="BN698" s="72" t="e">
        <f t="shared" ca="1" si="921"/>
        <v>#N/A</v>
      </c>
      <c r="BO698" s="72" t="e">
        <f t="shared" ca="1" si="922"/>
        <v>#N/A</v>
      </c>
      <c r="BP698" s="72" t="e">
        <f t="shared" ca="1" si="923"/>
        <v>#N/A</v>
      </c>
      <c r="BQ698" s="72" t="e">
        <f t="shared" ca="1" si="924"/>
        <v>#N/A</v>
      </c>
      <c r="BR698" s="72" t="e">
        <f t="shared" ca="1" si="925"/>
        <v>#N/A</v>
      </c>
      <c r="BS698" s="72" t="e">
        <f t="shared" ca="1" si="926"/>
        <v>#N/A</v>
      </c>
      <c r="BT698" s="72" t="e">
        <f t="shared" ca="1" si="927"/>
        <v>#N/A</v>
      </c>
      <c r="BU698" s="72" t="e">
        <f t="shared" ca="1" si="928"/>
        <v>#N/A</v>
      </c>
      <c r="BV698" s="72" t="e">
        <f t="shared" ca="1" si="929"/>
        <v>#N/A</v>
      </c>
    </row>
    <row r="699" spans="1:74">
      <c r="A699" s="13" t="e">
        <f ca="1">'MGRS to'!AO699</f>
        <v>#N/A</v>
      </c>
      <c r="B699" s="13" t="e">
        <f ca="1">'MGRS to'!AP699</f>
        <v>#N/A</v>
      </c>
      <c r="C699" s="19" t="e">
        <f t="shared" ca="1" si="858"/>
        <v>#N/A</v>
      </c>
      <c r="D699" s="19" t="e">
        <f t="shared" ca="1" si="859"/>
        <v>#N/A</v>
      </c>
      <c r="E699" s="19" t="e">
        <f t="shared" ca="1" si="860"/>
        <v>#N/A</v>
      </c>
      <c r="F699" s="19" t="e">
        <f t="shared" ca="1" si="861"/>
        <v>#N/A</v>
      </c>
      <c r="G699" s="19" t="e">
        <f t="shared" ca="1" si="862"/>
        <v>#N/A</v>
      </c>
      <c r="H699" s="19" t="e">
        <f t="shared" ca="1" si="863"/>
        <v>#N/A</v>
      </c>
      <c r="I699" s="19" t="e">
        <f t="shared" ca="1" si="864"/>
        <v>#N/A</v>
      </c>
      <c r="J699" s="19" t="e">
        <f t="shared" ca="1" si="865"/>
        <v>#N/A</v>
      </c>
      <c r="K699" s="19" t="e">
        <f t="shared" ca="1" si="866"/>
        <v>#N/A</v>
      </c>
      <c r="L699" s="19" t="e">
        <f t="shared" ca="1" si="867"/>
        <v>#N/A</v>
      </c>
      <c r="M699" s="19" t="e">
        <f t="shared" ca="1" si="868"/>
        <v>#N/A</v>
      </c>
      <c r="N699" s="19" t="e">
        <f t="shared" ca="1" si="869"/>
        <v>#N/A</v>
      </c>
      <c r="O699" s="19" t="e">
        <f t="shared" ca="1" si="870"/>
        <v>#N/A</v>
      </c>
      <c r="P699" s="72" t="e">
        <f t="shared" ca="1" si="871"/>
        <v>#N/A</v>
      </c>
      <c r="Q699" s="72" t="e">
        <f t="shared" ca="1" si="872"/>
        <v>#N/A</v>
      </c>
      <c r="R699" s="72" t="e">
        <f t="shared" ca="1" si="873"/>
        <v>#N/A</v>
      </c>
      <c r="S699" s="19" t="e">
        <f t="shared" ca="1" si="874"/>
        <v>#N/A</v>
      </c>
      <c r="T699" s="19" t="e">
        <f t="shared" ca="1" si="875"/>
        <v>#N/A</v>
      </c>
      <c r="U699" s="19" t="e">
        <f t="shared" ca="1" si="876"/>
        <v>#N/A</v>
      </c>
      <c r="V699" s="19" t="e">
        <f t="shared" ca="1" si="877"/>
        <v>#N/A</v>
      </c>
      <c r="W699" s="19" t="e">
        <f t="shared" ca="1" si="878"/>
        <v>#N/A</v>
      </c>
      <c r="X699" s="19" t="e">
        <f t="shared" ca="1" si="879"/>
        <v>#N/A</v>
      </c>
      <c r="Y699" s="72" t="e">
        <f t="shared" ca="1" si="880"/>
        <v>#N/A</v>
      </c>
      <c r="Z699" s="72" t="e">
        <f t="shared" ca="1" si="881"/>
        <v>#N/A</v>
      </c>
      <c r="AA699" s="72" t="e">
        <f t="shared" ca="1" si="882"/>
        <v>#N/A</v>
      </c>
      <c r="AB699" s="19" t="e">
        <f t="shared" ca="1" si="883"/>
        <v>#N/A</v>
      </c>
      <c r="AC699" s="19" t="e">
        <f t="shared" ca="1" si="884"/>
        <v>#N/A</v>
      </c>
      <c r="AD699" s="19" t="e">
        <f t="shared" ca="1" si="885"/>
        <v>#N/A</v>
      </c>
      <c r="AE699" s="19" t="e">
        <f t="shared" ca="1" si="886"/>
        <v>#N/A</v>
      </c>
      <c r="AF699" s="19" t="e">
        <f t="shared" ca="1" si="887"/>
        <v>#N/A</v>
      </c>
      <c r="AG699" s="19" t="e">
        <f t="shared" ca="1" si="888"/>
        <v>#N/A</v>
      </c>
      <c r="AH699" s="72" t="e">
        <f t="shared" ca="1" si="889"/>
        <v>#N/A</v>
      </c>
      <c r="AI699" s="72" t="e">
        <f t="shared" ca="1" si="890"/>
        <v>#N/A</v>
      </c>
      <c r="AJ699" s="72" t="e">
        <f t="shared" ca="1" si="891"/>
        <v>#N/A</v>
      </c>
      <c r="AK699" s="19" t="e">
        <f t="shared" ca="1" si="892"/>
        <v>#N/A</v>
      </c>
      <c r="AL699" s="19" t="e">
        <f t="shared" ca="1" si="893"/>
        <v>#N/A</v>
      </c>
      <c r="AM699" s="19" t="e">
        <f t="shared" ca="1" si="894"/>
        <v>#N/A</v>
      </c>
      <c r="AN699" s="19" t="e">
        <f t="shared" ca="1" si="895"/>
        <v>#N/A</v>
      </c>
      <c r="AO699" s="19" t="e">
        <f t="shared" ca="1" si="896"/>
        <v>#N/A</v>
      </c>
      <c r="AP699" s="19" t="e">
        <f t="shared" ca="1" si="897"/>
        <v>#N/A</v>
      </c>
      <c r="AQ699" s="72" t="e">
        <f t="shared" ca="1" si="898"/>
        <v>#N/A</v>
      </c>
      <c r="AR699" s="72" t="e">
        <f t="shared" ca="1" si="899"/>
        <v>#N/A</v>
      </c>
      <c r="AS699" s="72" t="e">
        <f t="shared" ca="1" si="900"/>
        <v>#N/A</v>
      </c>
      <c r="AT699" s="19" t="e">
        <f t="shared" ca="1" si="901"/>
        <v>#N/A</v>
      </c>
      <c r="AU699" s="19" t="e">
        <f t="shared" ca="1" si="902"/>
        <v>#N/A</v>
      </c>
      <c r="AV699" s="19" t="e">
        <f t="shared" ca="1" si="903"/>
        <v>#N/A</v>
      </c>
      <c r="AW699" s="19" t="e">
        <f t="shared" ca="1" si="904"/>
        <v>#N/A</v>
      </c>
      <c r="AX699" s="19" t="e">
        <f t="shared" ca="1" si="905"/>
        <v>#N/A</v>
      </c>
      <c r="AY699" s="19" t="e">
        <f t="shared" ca="1" si="906"/>
        <v>#N/A</v>
      </c>
      <c r="AZ699" s="72" t="e">
        <f t="shared" ca="1" si="907"/>
        <v>#N/A</v>
      </c>
      <c r="BA699" s="72" t="e">
        <f t="shared" ca="1" si="908"/>
        <v>#N/A</v>
      </c>
      <c r="BB699" s="72" t="e">
        <f t="shared" ca="1" si="909"/>
        <v>#N/A</v>
      </c>
      <c r="BC699" s="19" t="e">
        <f t="shared" ca="1" si="910"/>
        <v>#N/A</v>
      </c>
      <c r="BD699" s="19" t="e">
        <f t="shared" ca="1" si="911"/>
        <v>#N/A</v>
      </c>
      <c r="BE699" s="19" t="e">
        <f t="shared" ca="1" si="912"/>
        <v>#N/A</v>
      </c>
      <c r="BF699" s="19" t="e">
        <f t="shared" ca="1" si="913"/>
        <v>#N/A</v>
      </c>
      <c r="BG699" s="19" t="e">
        <f t="shared" ca="1" si="914"/>
        <v>#N/A</v>
      </c>
      <c r="BH699" s="19" t="e">
        <f t="shared" ca="1" si="915"/>
        <v>#N/A</v>
      </c>
      <c r="BI699" s="72" t="e">
        <f t="shared" ca="1" si="916"/>
        <v>#N/A</v>
      </c>
      <c r="BJ699" s="72" t="e">
        <f t="shared" ca="1" si="917"/>
        <v>#N/A</v>
      </c>
      <c r="BK699" s="72" t="e">
        <f t="shared" ca="1" si="918"/>
        <v>#N/A</v>
      </c>
      <c r="BL699" s="72" t="e">
        <f t="shared" ca="1" si="919"/>
        <v>#N/A</v>
      </c>
      <c r="BM699" s="72" t="e">
        <f t="shared" ca="1" si="920"/>
        <v>#N/A</v>
      </c>
      <c r="BN699" s="72" t="e">
        <f t="shared" ca="1" si="921"/>
        <v>#N/A</v>
      </c>
      <c r="BO699" s="72" t="e">
        <f t="shared" ca="1" si="922"/>
        <v>#N/A</v>
      </c>
      <c r="BP699" s="72" t="e">
        <f t="shared" ca="1" si="923"/>
        <v>#N/A</v>
      </c>
      <c r="BQ699" s="72" t="e">
        <f t="shared" ca="1" si="924"/>
        <v>#N/A</v>
      </c>
      <c r="BR699" s="72" t="e">
        <f t="shared" ca="1" si="925"/>
        <v>#N/A</v>
      </c>
      <c r="BS699" s="72" t="e">
        <f t="shared" ca="1" si="926"/>
        <v>#N/A</v>
      </c>
      <c r="BT699" s="72" t="e">
        <f t="shared" ca="1" si="927"/>
        <v>#N/A</v>
      </c>
      <c r="BU699" s="72" t="e">
        <f t="shared" ca="1" si="928"/>
        <v>#N/A</v>
      </c>
      <c r="BV699" s="72" t="e">
        <f t="shared" ca="1" si="929"/>
        <v>#N/A</v>
      </c>
    </row>
    <row r="700" spans="1:74">
      <c r="A700" s="13" t="e">
        <f ca="1">'MGRS to'!AO700</f>
        <v>#N/A</v>
      </c>
      <c r="B700" s="13" t="e">
        <f ca="1">'MGRS to'!AP700</f>
        <v>#N/A</v>
      </c>
      <c r="C700" s="19" t="e">
        <f t="shared" ca="1" si="858"/>
        <v>#N/A</v>
      </c>
      <c r="D700" s="19" t="e">
        <f t="shared" ca="1" si="859"/>
        <v>#N/A</v>
      </c>
      <c r="E700" s="19" t="e">
        <f t="shared" ca="1" si="860"/>
        <v>#N/A</v>
      </c>
      <c r="F700" s="19" t="e">
        <f t="shared" ca="1" si="861"/>
        <v>#N/A</v>
      </c>
      <c r="G700" s="19" t="e">
        <f t="shared" ca="1" si="862"/>
        <v>#N/A</v>
      </c>
      <c r="H700" s="19" t="e">
        <f t="shared" ca="1" si="863"/>
        <v>#N/A</v>
      </c>
      <c r="I700" s="19" t="e">
        <f t="shared" ca="1" si="864"/>
        <v>#N/A</v>
      </c>
      <c r="J700" s="19" t="e">
        <f t="shared" ca="1" si="865"/>
        <v>#N/A</v>
      </c>
      <c r="K700" s="19" t="e">
        <f t="shared" ca="1" si="866"/>
        <v>#N/A</v>
      </c>
      <c r="L700" s="19" t="e">
        <f t="shared" ca="1" si="867"/>
        <v>#N/A</v>
      </c>
      <c r="M700" s="19" t="e">
        <f t="shared" ca="1" si="868"/>
        <v>#N/A</v>
      </c>
      <c r="N700" s="19" t="e">
        <f t="shared" ca="1" si="869"/>
        <v>#N/A</v>
      </c>
      <c r="O700" s="19" t="e">
        <f t="shared" ca="1" si="870"/>
        <v>#N/A</v>
      </c>
      <c r="P700" s="72" t="e">
        <f t="shared" ca="1" si="871"/>
        <v>#N/A</v>
      </c>
      <c r="Q700" s="72" t="e">
        <f t="shared" ca="1" si="872"/>
        <v>#N/A</v>
      </c>
      <c r="R700" s="72" t="e">
        <f t="shared" ca="1" si="873"/>
        <v>#N/A</v>
      </c>
      <c r="S700" s="19" t="e">
        <f t="shared" ca="1" si="874"/>
        <v>#N/A</v>
      </c>
      <c r="T700" s="19" t="e">
        <f t="shared" ca="1" si="875"/>
        <v>#N/A</v>
      </c>
      <c r="U700" s="19" t="e">
        <f t="shared" ca="1" si="876"/>
        <v>#N/A</v>
      </c>
      <c r="V700" s="19" t="e">
        <f t="shared" ca="1" si="877"/>
        <v>#N/A</v>
      </c>
      <c r="W700" s="19" t="e">
        <f t="shared" ca="1" si="878"/>
        <v>#N/A</v>
      </c>
      <c r="X700" s="19" t="e">
        <f t="shared" ca="1" si="879"/>
        <v>#N/A</v>
      </c>
      <c r="Y700" s="72" t="e">
        <f t="shared" ca="1" si="880"/>
        <v>#N/A</v>
      </c>
      <c r="Z700" s="72" t="e">
        <f t="shared" ca="1" si="881"/>
        <v>#N/A</v>
      </c>
      <c r="AA700" s="72" t="e">
        <f t="shared" ca="1" si="882"/>
        <v>#N/A</v>
      </c>
      <c r="AB700" s="19" t="e">
        <f t="shared" ca="1" si="883"/>
        <v>#N/A</v>
      </c>
      <c r="AC700" s="19" t="e">
        <f t="shared" ca="1" si="884"/>
        <v>#N/A</v>
      </c>
      <c r="AD700" s="19" t="e">
        <f t="shared" ca="1" si="885"/>
        <v>#N/A</v>
      </c>
      <c r="AE700" s="19" t="e">
        <f t="shared" ca="1" si="886"/>
        <v>#N/A</v>
      </c>
      <c r="AF700" s="19" t="e">
        <f t="shared" ca="1" si="887"/>
        <v>#N/A</v>
      </c>
      <c r="AG700" s="19" t="e">
        <f t="shared" ca="1" si="888"/>
        <v>#N/A</v>
      </c>
      <c r="AH700" s="72" t="e">
        <f t="shared" ca="1" si="889"/>
        <v>#N/A</v>
      </c>
      <c r="AI700" s="72" t="e">
        <f t="shared" ca="1" si="890"/>
        <v>#N/A</v>
      </c>
      <c r="AJ700" s="72" t="e">
        <f t="shared" ca="1" si="891"/>
        <v>#N/A</v>
      </c>
      <c r="AK700" s="19" t="e">
        <f t="shared" ca="1" si="892"/>
        <v>#N/A</v>
      </c>
      <c r="AL700" s="19" t="e">
        <f t="shared" ca="1" si="893"/>
        <v>#N/A</v>
      </c>
      <c r="AM700" s="19" t="e">
        <f t="shared" ca="1" si="894"/>
        <v>#N/A</v>
      </c>
      <c r="AN700" s="19" t="e">
        <f t="shared" ca="1" si="895"/>
        <v>#N/A</v>
      </c>
      <c r="AO700" s="19" t="e">
        <f t="shared" ca="1" si="896"/>
        <v>#N/A</v>
      </c>
      <c r="AP700" s="19" t="e">
        <f t="shared" ca="1" si="897"/>
        <v>#N/A</v>
      </c>
      <c r="AQ700" s="72" t="e">
        <f t="shared" ca="1" si="898"/>
        <v>#N/A</v>
      </c>
      <c r="AR700" s="72" t="e">
        <f t="shared" ca="1" si="899"/>
        <v>#N/A</v>
      </c>
      <c r="AS700" s="72" t="e">
        <f t="shared" ca="1" si="900"/>
        <v>#N/A</v>
      </c>
      <c r="AT700" s="19" t="e">
        <f t="shared" ca="1" si="901"/>
        <v>#N/A</v>
      </c>
      <c r="AU700" s="19" t="e">
        <f t="shared" ca="1" si="902"/>
        <v>#N/A</v>
      </c>
      <c r="AV700" s="19" t="e">
        <f t="shared" ca="1" si="903"/>
        <v>#N/A</v>
      </c>
      <c r="AW700" s="19" t="e">
        <f t="shared" ca="1" si="904"/>
        <v>#N/A</v>
      </c>
      <c r="AX700" s="19" t="e">
        <f t="shared" ca="1" si="905"/>
        <v>#N/A</v>
      </c>
      <c r="AY700" s="19" t="e">
        <f t="shared" ca="1" si="906"/>
        <v>#N/A</v>
      </c>
      <c r="AZ700" s="72" t="e">
        <f t="shared" ca="1" si="907"/>
        <v>#N/A</v>
      </c>
      <c r="BA700" s="72" t="e">
        <f t="shared" ca="1" si="908"/>
        <v>#N/A</v>
      </c>
      <c r="BB700" s="72" t="e">
        <f t="shared" ca="1" si="909"/>
        <v>#N/A</v>
      </c>
      <c r="BC700" s="19" t="e">
        <f t="shared" ca="1" si="910"/>
        <v>#N/A</v>
      </c>
      <c r="BD700" s="19" t="e">
        <f t="shared" ca="1" si="911"/>
        <v>#N/A</v>
      </c>
      <c r="BE700" s="19" t="e">
        <f t="shared" ca="1" si="912"/>
        <v>#N/A</v>
      </c>
      <c r="BF700" s="19" t="e">
        <f t="shared" ca="1" si="913"/>
        <v>#N/A</v>
      </c>
      <c r="BG700" s="19" t="e">
        <f t="shared" ca="1" si="914"/>
        <v>#N/A</v>
      </c>
      <c r="BH700" s="19" t="e">
        <f t="shared" ca="1" si="915"/>
        <v>#N/A</v>
      </c>
      <c r="BI700" s="72" t="e">
        <f t="shared" ca="1" si="916"/>
        <v>#N/A</v>
      </c>
      <c r="BJ700" s="72" t="e">
        <f t="shared" ca="1" si="917"/>
        <v>#N/A</v>
      </c>
      <c r="BK700" s="72" t="e">
        <f t="shared" ca="1" si="918"/>
        <v>#N/A</v>
      </c>
      <c r="BL700" s="72" t="e">
        <f t="shared" ca="1" si="919"/>
        <v>#N/A</v>
      </c>
      <c r="BM700" s="72" t="e">
        <f t="shared" ca="1" si="920"/>
        <v>#N/A</v>
      </c>
      <c r="BN700" s="72" t="e">
        <f t="shared" ca="1" si="921"/>
        <v>#N/A</v>
      </c>
      <c r="BO700" s="72" t="e">
        <f t="shared" ca="1" si="922"/>
        <v>#N/A</v>
      </c>
      <c r="BP700" s="72" t="e">
        <f t="shared" ca="1" si="923"/>
        <v>#N/A</v>
      </c>
      <c r="BQ700" s="72" t="e">
        <f t="shared" ca="1" si="924"/>
        <v>#N/A</v>
      </c>
      <c r="BR700" s="72" t="e">
        <f t="shared" ca="1" si="925"/>
        <v>#N/A</v>
      </c>
      <c r="BS700" s="72" t="e">
        <f t="shared" ca="1" si="926"/>
        <v>#N/A</v>
      </c>
      <c r="BT700" s="72" t="e">
        <f t="shared" ca="1" si="927"/>
        <v>#N/A</v>
      </c>
      <c r="BU700" s="72" t="e">
        <f t="shared" ca="1" si="928"/>
        <v>#N/A</v>
      </c>
      <c r="BV700" s="72" t="e">
        <f t="shared" ca="1" si="929"/>
        <v>#N/A</v>
      </c>
    </row>
    <row r="701" spans="1:74">
      <c r="A701" s="13" t="e">
        <f ca="1">'MGRS to'!AO701</f>
        <v>#N/A</v>
      </c>
      <c r="B701" s="13" t="e">
        <f ca="1">'MGRS to'!AP701</f>
        <v>#N/A</v>
      </c>
      <c r="C701" s="19" t="e">
        <f t="shared" ca="1" si="858"/>
        <v>#N/A</v>
      </c>
      <c r="D701" s="19" t="e">
        <f t="shared" ca="1" si="859"/>
        <v>#N/A</v>
      </c>
      <c r="E701" s="19" t="e">
        <f t="shared" ca="1" si="860"/>
        <v>#N/A</v>
      </c>
      <c r="F701" s="19" t="e">
        <f t="shared" ca="1" si="861"/>
        <v>#N/A</v>
      </c>
      <c r="G701" s="19" t="e">
        <f t="shared" ca="1" si="862"/>
        <v>#N/A</v>
      </c>
      <c r="H701" s="19" t="e">
        <f t="shared" ca="1" si="863"/>
        <v>#N/A</v>
      </c>
      <c r="I701" s="19" t="e">
        <f t="shared" ca="1" si="864"/>
        <v>#N/A</v>
      </c>
      <c r="J701" s="19" t="e">
        <f t="shared" ca="1" si="865"/>
        <v>#N/A</v>
      </c>
      <c r="K701" s="19" t="e">
        <f t="shared" ca="1" si="866"/>
        <v>#N/A</v>
      </c>
      <c r="L701" s="19" t="e">
        <f t="shared" ca="1" si="867"/>
        <v>#N/A</v>
      </c>
      <c r="M701" s="19" t="e">
        <f t="shared" ca="1" si="868"/>
        <v>#N/A</v>
      </c>
      <c r="N701" s="19" t="e">
        <f t="shared" ca="1" si="869"/>
        <v>#N/A</v>
      </c>
      <c r="O701" s="19" t="e">
        <f t="shared" ca="1" si="870"/>
        <v>#N/A</v>
      </c>
      <c r="P701" s="72" t="e">
        <f t="shared" ca="1" si="871"/>
        <v>#N/A</v>
      </c>
      <c r="Q701" s="72" t="e">
        <f t="shared" ca="1" si="872"/>
        <v>#N/A</v>
      </c>
      <c r="R701" s="72" t="e">
        <f t="shared" ca="1" si="873"/>
        <v>#N/A</v>
      </c>
      <c r="S701" s="19" t="e">
        <f t="shared" ca="1" si="874"/>
        <v>#N/A</v>
      </c>
      <c r="T701" s="19" t="e">
        <f t="shared" ca="1" si="875"/>
        <v>#N/A</v>
      </c>
      <c r="U701" s="19" t="e">
        <f t="shared" ca="1" si="876"/>
        <v>#N/A</v>
      </c>
      <c r="V701" s="19" t="e">
        <f t="shared" ca="1" si="877"/>
        <v>#N/A</v>
      </c>
      <c r="W701" s="19" t="e">
        <f t="shared" ca="1" si="878"/>
        <v>#N/A</v>
      </c>
      <c r="X701" s="19" t="e">
        <f t="shared" ca="1" si="879"/>
        <v>#N/A</v>
      </c>
      <c r="Y701" s="72" t="e">
        <f t="shared" ca="1" si="880"/>
        <v>#N/A</v>
      </c>
      <c r="Z701" s="72" t="e">
        <f t="shared" ca="1" si="881"/>
        <v>#N/A</v>
      </c>
      <c r="AA701" s="72" t="e">
        <f t="shared" ca="1" si="882"/>
        <v>#N/A</v>
      </c>
      <c r="AB701" s="19" t="e">
        <f t="shared" ca="1" si="883"/>
        <v>#N/A</v>
      </c>
      <c r="AC701" s="19" t="e">
        <f t="shared" ca="1" si="884"/>
        <v>#N/A</v>
      </c>
      <c r="AD701" s="19" t="e">
        <f t="shared" ca="1" si="885"/>
        <v>#N/A</v>
      </c>
      <c r="AE701" s="19" t="e">
        <f t="shared" ca="1" si="886"/>
        <v>#N/A</v>
      </c>
      <c r="AF701" s="19" t="e">
        <f t="shared" ca="1" si="887"/>
        <v>#N/A</v>
      </c>
      <c r="AG701" s="19" t="e">
        <f t="shared" ca="1" si="888"/>
        <v>#N/A</v>
      </c>
      <c r="AH701" s="72" t="e">
        <f t="shared" ca="1" si="889"/>
        <v>#N/A</v>
      </c>
      <c r="AI701" s="72" t="e">
        <f t="shared" ca="1" si="890"/>
        <v>#N/A</v>
      </c>
      <c r="AJ701" s="72" t="e">
        <f t="shared" ca="1" si="891"/>
        <v>#N/A</v>
      </c>
      <c r="AK701" s="19" t="e">
        <f t="shared" ca="1" si="892"/>
        <v>#N/A</v>
      </c>
      <c r="AL701" s="19" t="e">
        <f t="shared" ca="1" si="893"/>
        <v>#N/A</v>
      </c>
      <c r="AM701" s="19" t="e">
        <f t="shared" ca="1" si="894"/>
        <v>#N/A</v>
      </c>
      <c r="AN701" s="19" t="e">
        <f t="shared" ca="1" si="895"/>
        <v>#N/A</v>
      </c>
      <c r="AO701" s="19" t="e">
        <f t="shared" ca="1" si="896"/>
        <v>#N/A</v>
      </c>
      <c r="AP701" s="19" t="e">
        <f t="shared" ca="1" si="897"/>
        <v>#N/A</v>
      </c>
      <c r="AQ701" s="72" t="e">
        <f t="shared" ca="1" si="898"/>
        <v>#N/A</v>
      </c>
      <c r="AR701" s="72" t="e">
        <f t="shared" ca="1" si="899"/>
        <v>#N/A</v>
      </c>
      <c r="AS701" s="72" t="e">
        <f t="shared" ca="1" si="900"/>
        <v>#N/A</v>
      </c>
      <c r="AT701" s="19" t="e">
        <f t="shared" ca="1" si="901"/>
        <v>#N/A</v>
      </c>
      <c r="AU701" s="19" t="e">
        <f t="shared" ca="1" si="902"/>
        <v>#N/A</v>
      </c>
      <c r="AV701" s="19" t="e">
        <f t="shared" ca="1" si="903"/>
        <v>#N/A</v>
      </c>
      <c r="AW701" s="19" t="e">
        <f t="shared" ca="1" si="904"/>
        <v>#N/A</v>
      </c>
      <c r="AX701" s="19" t="e">
        <f t="shared" ca="1" si="905"/>
        <v>#N/A</v>
      </c>
      <c r="AY701" s="19" t="e">
        <f t="shared" ca="1" si="906"/>
        <v>#N/A</v>
      </c>
      <c r="AZ701" s="72" t="e">
        <f t="shared" ca="1" si="907"/>
        <v>#N/A</v>
      </c>
      <c r="BA701" s="72" t="e">
        <f t="shared" ca="1" si="908"/>
        <v>#N/A</v>
      </c>
      <c r="BB701" s="72" t="e">
        <f t="shared" ca="1" si="909"/>
        <v>#N/A</v>
      </c>
      <c r="BC701" s="19" t="e">
        <f t="shared" ca="1" si="910"/>
        <v>#N/A</v>
      </c>
      <c r="BD701" s="19" t="e">
        <f t="shared" ca="1" si="911"/>
        <v>#N/A</v>
      </c>
      <c r="BE701" s="19" t="e">
        <f t="shared" ca="1" si="912"/>
        <v>#N/A</v>
      </c>
      <c r="BF701" s="19" t="e">
        <f t="shared" ca="1" si="913"/>
        <v>#N/A</v>
      </c>
      <c r="BG701" s="19" t="e">
        <f t="shared" ca="1" si="914"/>
        <v>#N/A</v>
      </c>
      <c r="BH701" s="19" t="e">
        <f t="shared" ca="1" si="915"/>
        <v>#N/A</v>
      </c>
      <c r="BI701" s="72" t="e">
        <f t="shared" ca="1" si="916"/>
        <v>#N/A</v>
      </c>
      <c r="BJ701" s="72" t="e">
        <f t="shared" ca="1" si="917"/>
        <v>#N/A</v>
      </c>
      <c r="BK701" s="72" t="e">
        <f t="shared" ca="1" si="918"/>
        <v>#N/A</v>
      </c>
      <c r="BL701" s="72" t="e">
        <f t="shared" ca="1" si="919"/>
        <v>#N/A</v>
      </c>
      <c r="BM701" s="72" t="e">
        <f t="shared" ca="1" si="920"/>
        <v>#N/A</v>
      </c>
      <c r="BN701" s="72" t="e">
        <f t="shared" ca="1" si="921"/>
        <v>#N/A</v>
      </c>
      <c r="BO701" s="72" t="e">
        <f t="shared" ca="1" si="922"/>
        <v>#N/A</v>
      </c>
      <c r="BP701" s="72" t="e">
        <f t="shared" ca="1" si="923"/>
        <v>#N/A</v>
      </c>
      <c r="BQ701" s="72" t="e">
        <f t="shared" ca="1" si="924"/>
        <v>#N/A</v>
      </c>
      <c r="BR701" s="72" t="e">
        <f t="shared" ca="1" si="925"/>
        <v>#N/A</v>
      </c>
      <c r="BS701" s="72" t="e">
        <f t="shared" ca="1" si="926"/>
        <v>#N/A</v>
      </c>
      <c r="BT701" s="72" t="e">
        <f t="shared" ca="1" si="927"/>
        <v>#N/A</v>
      </c>
      <c r="BU701" s="72" t="e">
        <f t="shared" ca="1" si="928"/>
        <v>#N/A</v>
      </c>
      <c r="BV701" s="72" t="e">
        <f t="shared" ca="1" si="929"/>
        <v>#N/A</v>
      </c>
    </row>
    <row r="702" spans="1:74">
      <c r="A702" s="13" t="e">
        <f ca="1">'MGRS to'!AO702</f>
        <v>#N/A</v>
      </c>
      <c r="B702" s="13" t="e">
        <f ca="1">'MGRS to'!AP702</f>
        <v>#N/A</v>
      </c>
      <c r="C702" s="19" t="e">
        <f t="shared" ca="1" si="858"/>
        <v>#N/A</v>
      </c>
      <c r="D702" s="19" t="e">
        <f t="shared" ca="1" si="859"/>
        <v>#N/A</v>
      </c>
      <c r="E702" s="19" t="e">
        <f t="shared" ca="1" si="860"/>
        <v>#N/A</v>
      </c>
      <c r="F702" s="19" t="e">
        <f t="shared" ca="1" si="861"/>
        <v>#N/A</v>
      </c>
      <c r="G702" s="19" t="e">
        <f t="shared" ca="1" si="862"/>
        <v>#N/A</v>
      </c>
      <c r="H702" s="19" t="e">
        <f t="shared" ca="1" si="863"/>
        <v>#N/A</v>
      </c>
      <c r="I702" s="19" t="e">
        <f t="shared" ca="1" si="864"/>
        <v>#N/A</v>
      </c>
      <c r="J702" s="19" t="e">
        <f t="shared" ca="1" si="865"/>
        <v>#N/A</v>
      </c>
      <c r="K702" s="19" t="e">
        <f t="shared" ca="1" si="866"/>
        <v>#N/A</v>
      </c>
      <c r="L702" s="19" t="e">
        <f t="shared" ca="1" si="867"/>
        <v>#N/A</v>
      </c>
      <c r="M702" s="19" t="e">
        <f t="shared" ca="1" si="868"/>
        <v>#N/A</v>
      </c>
      <c r="N702" s="19" t="e">
        <f t="shared" ca="1" si="869"/>
        <v>#N/A</v>
      </c>
      <c r="O702" s="19" t="e">
        <f t="shared" ca="1" si="870"/>
        <v>#N/A</v>
      </c>
      <c r="P702" s="72" t="e">
        <f t="shared" ca="1" si="871"/>
        <v>#N/A</v>
      </c>
      <c r="Q702" s="72" t="e">
        <f t="shared" ca="1" si="872"/>
        <v>#N/A</v>
      </c>
      <c r="R702" s="72" t="e">
        <f t="shared" ca="1" si="873"/>
        <v>#N/A</v>
      </c>
      <c r="S702" s="19" t="e">
        <f t="shared" ca="1" si="874"/>
        <v>#N/A</v>
      </c>
      <c r="T702" s="19" t="e">
        <f t="shared" ca="1" si="875"/>
        <v>#N/A</v>
      </c>
      <c r="U702" s="19" t="e">
        <f t="shared" ca="1" si="876"/>
        <v>#N/A</v>
      </c>
      <c r="V702" s="19" t="e">
        <f t="shared" ca="1" si="877"/>
        <v>#N/A</v>
      </c>
      <c r="W702" s="19" t="e">
        <f t="shared" ca="1" si="878"/>
        <v>#N/A</v>
      </c>
      <c r="X702" s="19" t="e">
        <f t="shared" ca="1" si="879"/>
        <v>#N/A</v>
      </c>
      <c r="Y702" s="72" t="e">
        <f t="shared" ca="1" si="880"/>
        <v>#N/A</v>
      </c>
      <c r="Z702" s="72" t="e">
        <f t="shared" ca="1" si="881"/>
        <v>#N/A</v>
      </c>
      <c r="AA702" s="72" t="e">
        <f t="shared" ca="1" si="882"/>
        <v>#N/A</v>
      </c>
      <c r="AB702" s="19" t="e">
        <f t="shared" ca="1" si="883"/>
        <v>#N/A</v>
      </c>
      <c r="AC702" s="19" t="e">
        <f t="shared" ca="1" si="884"/>
        <v>#N/A</v>
      </c>
      <c r="AD702" s="19" t="e">
        <f t="shared" ca="1" si="885"/>
        <v>#N/A</v>
      </c>
      <c r="AE702" s="19" t="e">
        <f t="shared" ca="1" si="886"/>
        <v>#N/A</v>
      </c>
      <c r="AF702" s="19" t="e">
        <f t="shared" ca="1" si="887"/>
        <v>#N/A</v>
      </c>
      <c r="AG702" s="19" t="e">
        <f t="shared" ca="1" si="888"/>
        <v>#N/A</v>
      </c>
      <c r="AH702" s="72" t="e">
        <f t="shared" ca="1" si="889"/>
        <v>#N/A</v>
      </c>
      <c r="AI702" s="72" t="e">
        <f t="shared" ca="1" si="890"/>
        <v>#N/A</v>
      </c>
      <c r="AJ702" s="72" t="e">
        <f t="shared" ca="1" si="891"/>
        <v>#N/A</v>
      </c>
      <c r="AK702" s="19" t="e">
        <f t="shared" ca="1" si="892"/>
        <v>#N/A</v>
      </c>
      <c r="AL702" s="19" t="e">
        <f t="shared" ca="1" si="893"/>
        <v>#N/A</v>
      </c>
      <c r="AM702" s="19" t="e">
        <f t="shared" ca="1" si="894"/>
        <v>#N/A</v>
      </c>
      <c r="AN702" s="19" t="e">
        <f t="shared" ca="1" si="895"/>
        <v>#N/A</v>
      </c>
      <c r="AO702" s="19" t="e">
        <f t="shared" ca="1" si="896"/>
        <v>#N/A</v>
      </c>
      <c r="AP702" s="19" t="e">
        <f t="shared" ca="1" si="897"/>
        <v>#N/A</v>
      </c>
      <c r="AQ702" s="72" t="e">
        <f t="shared" ca="1" si="898"/>
        <v>#N/A</v>
      </c>
      <c r="AR702" s="72" t="e">
        <f t="shared" ca="1" si="899"/>
        <v>#N/A</v>
      </c>
      <c r="AS702" s="72" t="e">
        <f t="shared" ca="1" si="900"/>
        <v>#N/A</v>
      </c>
      <c r="AT702" s="19" t="e">
        <f t="shared" ca="1" si="901"/>
        <v>#N/A</v>
      </c>
      <c r="AU702" s="19" t="e">
        <f t="shared" ca="1" si="902"/>
        <v>#N/A</v>
      </c>
      <c r="AV702" s="19" t="e">
        <f t="shared" ca="1" si="903"/>
        <v>#N/A</v>
      </c>
      <c r="AW702" s="19" t="e">
        <f t="shared" ca="1" si="904"/>
        <v>#N/A</v>
      </c>
      <c r="AX702" s="19" t="e">
        <f t="shared" ca="1" si="905"/>
        <v>#N/A</v>
      </c>
      <c r="AY702" s="19" t="e">
        <f t="shared" ca="1" si="906"/>
        <v>#N/A</v>
      </c>
      <c r="AZ702" s="72" t="e">
        <f t="shared" ca="1" si="907"/>
        <v>#N/A</v>
      </c>
      <c r="BA702" s="72" t="e">
        <f t="shared" ca="1" si="908"/>
        <v>#N/A</v>
      </c>
      <c r="BB702" s="72" t="e">
        <f t="shared" ca="1" si="909"/>
        <v>#N/A</v>
      </c>
      <c r="BC702" s="19" t="e">
        <f t="shared" ca="1" si="910"/>
        <v>#N/A</v>
      </c>
      <c r="BD702" s="19" t="e">
        <f t="shared" ca="1" si="911"/>
        <v>#N/A</v>
      </c>
      <c r="BE702" s="19" t="e">
        <f t="shared" ca="1" si="912"/>
        <v>#N/A</v>
      </c>
      <c r="BF702" s="19" t="e">
        <f t="shared" ca="1" si="913"/>
        <v>#N/A</v>
      </c>
      <c r="BG702" s="19" t="e">
        <f t="shared" ca="1" si="914"/>
        <v>#N/A</v>
      </c>
      <c r="BH702" s="19" t="e">
        <f t="shared" ca="1" si="915"/>
        <v>#N/A</v>
      </c>
      <c r="BI702" s="72" t="e">
        <f t="shared" ca="1" si="916"/>
        <v>#N/A</v>
      </c>
      <c r="BJ702" s="72" t="e">
        <f t="shared" ca="1" si="917"/>
        <v>#N/A</v>
      </c>
      <c r="BK702" s="72" t="e">
        <f t="shared" ca="1" si="918"/>
        <v>#N/A</v>
      </c>
      <c r="BL702" s="72" t="e">
        <f t="shared" ca="1" si="919"/>
        <v>#N/A</v>
      </c>
      <c r="BM702" s="72" t="e">
        <f t="shared" ca="1" si="920"/>
        <v>#N/A</v>
      </c>
      <c r="BN702" s="72" t="e">
        <f t="shared" ca="1" si="921"/>
        <v>#N/A</v>
      </c>
      <c r="BO702" s="72" t="e">
        <f t="shared" ca="1" si="922"/>
        <v>#N/A</v>
      </c>
      <c r="BP702" s="72" t="e">
        <f t="shared" ca="1" si="923"/>
        <v>#N/A</v>
      </c>
      <c r="BQ702" s="72" t="e">
        <f t="shared" ca="1" si="924"/>
        <v>#N/A</v>
      </c>
      <c r="BR702" s="72" t="e">
        <f t="shared" ca="1" si="925"/>
        <v>#N/A</v>
      </c>
      <c r="BS702" s="72" t="e">
        <f t="shared" ca="1" si="926"/>
        <v>#N/A</v>
      </c>
      <c r="BT702" s="72" t="e">
        <f t="shared" ca="1" si="927"/>
        <v>#N/A</v>
      </c>
      <c r="BU702" s="72" t="e">
        <f t="shared" ca="1" si="928"/>
        <v>#N/A</v>
      </c>
      <c r="BV702" s="72" t="e">
        <f t="shared" ca="1" si="929"/>
        <v>#N/A</v>
      </c>
    </row>
    <row r="703" spans="1:74">
      <c r="A703" s="13" t="e">
        <f ca="1">'MGRS to'!AO703</f>
        <v>#N/A</v>
      </c>
      <c r="B703" s="13" t="e">
        <f ca="1">'MGRS to'!AP703</f>
        <v>#N/A</v>
      </c>
      <c r="C703" s="19" t="e">
        <f t="shared" ca="1" si="858"/>
        <v>#N/A</v>
      </c>
      <c r="D703" s="19" t="e">
        <f t="shared" ca="1" si="859"/>
        <v>#N/A</v>
      </c>
      <c r="E703" s="19" t="e">
        <f t="shared" ca="1" si="860"/>
        <v>#N/A</v>
      </c>
      <c r="F703" s="19" t="e">
        <f t="shared" ca="1" si="861"/>
        <v>#N/A</v>
      </c>
      <c r="G703" s="19" t="e">
        <f t="shared" ca="1" si="862"/>
        <v>#N/A</v>
      </c>
      <c r="H703" s="19" t="e">
        <f t="shared" ca="1" si="863"/>
        <v>#N/A</v>
      </c>
      <c r="I703" s="19" t="e">
        <f t="shared" ca="1" si="864"/>
        <v>#N/A</v>
      </c>
      <c r="J703" s="19" t="e">
        <f t="shared" ca="1" si="865"/>
        <v>#N/A</v>
      </c>
      <c r="K703" s="19" t="e">
        <f t="shared" ca="1" si="866"/>
        <v>#N/A</v>
      </c>
      <c r="L703" s="19" t="e">
        <f t="shared" ca="1" si="867"/>
        <v>#N/A</v>
      </c>
      <c r="M703" s="19" t="e">
        <f t="shared" ca="1" si="868"/>
        <v>#N/A</v>
      </c>
      <c r="N703" s="19" t="e">
        <f t="shared" ca="1" si="869"/>
        <v>#N/A</v>
      </c>
      <c r="O703" s="19" t="e">
        <f t="shared" ca="1" si="870"/>
        <v>#N/A</v>
      </c>
      <c r="P703" s="72" t="e">
        <f t="shared" ca="1" si="871"/>
        <v>#N/A</v>
      </c>
      <c r="Q703" s="72" t="e">
        <f t="shared" ca="1" si="872"/>
        <v>#N/A</v>
      </c>
      <c r="R703" s="72" t="e">
        <f t="shared" ca="1" si="873"/>
        <v>#N/A</v>
      </c>
      <c r="S703" s="19" t="e">
        <f t="shared" ca="1" si="874"/>
        <v>#N/A</v>
      </c>
      <c r="T703" s="19" t="e">
        <f t="shared" ca="1" si="875"/>
        <v>#N/A</v>
      </c>
      <c r="U703" s="19" t="e">
        <f t="shared" ca="1" si="876"/>
        <v>#N/A</v>
      </c>
      <c r="V703" s="19" t="e">
        <f t="shared" ca="1" si="877"/>
        <v>#N/A</v>
      </c>
      <c r="W703" s="19" t="e">
        <f t="shared" ca="1" si="878"/>
        <v>#N/A</v>
      </c>
      <c r="X703" s="19" t="e">
        <f t="shared" ca="1" si="879"/>
        <v>#N/A</v>
      </c>
      <c r="Y703" s="72" t="e">
        <f t="shared" ca="1" si="880"/>
        <v>#N/A</v>
      </c>
      <c r="Z703" s="72" t="e">
        <f t="shared" ca="1" si="881"/>
        <v>#N/A</v>
      </c>
      <c r="AA703" s="72" t="e">
        <f t="shared" ca="1" si="882"/>
        <v>#N/A</v>
      </c>
      <c r="AB703" s="19" t="e">
        <f t="shared" ca="1" si="883"/>
        <v>#N/A</v>
      </c>
      <c r="AC703" s="19" t="e">
        <f t="shared" ca="1" si="884"/>
        <v>#N/A</v>
      </c>
      <c r="AD703" s="19" t="e">
        <f t="shared" ca="1" si="885"/>
        <v>#N/A</v>
      </c>
      <c r="AE703" s="19" t="e">
        <f t="shared" ca="1" si="886"/>
        <v>#N/A</v>
      </c>
      <c r="AF703" s="19" t="e">
        <f t="shared" ca="1" si="887"/>
        <v>#N/A</v>
      </c>
      <c r="AG703" s="19" t="e">
        <f t="shared" ca="1" si="888"/>
        <v>#N/A</v>
      </c>
      <c r="AH703" s="72" t="e">
        <f t="shared" ca="1" si="889"/>
        <v>#N/A</v>
      </c>
      <c r="AI703" s="72" t="e">
        <f t="shared" ca="1" si="890"/>
        <v>#N/A</v>
      </c>
      <c r="AJ703" s="72" t="e">
        <f t="shared" ca="1" si="891"/>
        <v>#N/A</v>
      </c>
      <c r="AK703" s="19" t="e">
        <f t="shared" ca="1" si="892"/>
        <v>#N/A</v>
      </c>
      <c r="AL703" s="19" t="e">
        <f t="shared" ca="1" si="893"/>
        <v>#N/A</v>
      </c>
      <c r="AM703" s="19" t="e">
        <f t="shared" ca="1" si="894"/>
        <v>#N/A</v>
      </c>
      <c r="AN703" s="19" t="e">
        <f t="shared" ca="1" si="895"/>
        <v>#N/A</v>
      </c>
      <c r="AO703" s="19" t="e">
        <f t="shared" ca="1" si="896"/>
        <v>#N/A</v>
      </c>
      <c r="AP703" s="19" t="e">
        <f t="shared" ca="1" si="897"/>
        <v>#N/A</v>
      </c>
      <c r="AQ703" s="72" t="e">
        <f t="shared" ca="1" si="898"/>
        <v>#N/A</v>
      </c>
      <c r="AR703" s="72" t="e">
        <f t="shared" ca="1" si="899"/>
        <v>#N/A</v>
      </c>
      <c r="AS703" s="72" t="e">
        <f t="shared" ca="1" si="900"/>
        <v>#N/A</v>
      </c>
      <c r="AT703" s="19" t="e">
        <f t="shared" ca="1" si="901"/>
        <v>#N/A</v>
      </c>
      <c r="AU703" s="19" t="e">
        <f t="shared" ca="1" si="902"/>
        <v>#N/A</v>
      </c>
      <c r="AV703" s="19" t="e">
        <f t="shared" ca="1" si="903"/>
        <v>#N/A</v>
      </c>
      <c r="AW703" s="19" t="e">
        <f t="shared" ca="1" si="904"/>
        <v>#N/A</v>
      </c>
      <c r="AX703" s="19" t="e">
        <f t="shared" ca="1" si="905"/>
        <v>#N/A</v>
      </c>
      <c r="AY703" s="19" t="e">
        <f t="shared" ca="1" si="906"/>
        <v>#N/A</v>
      </c>
      <c r="AZ703" s="72" t="e">
        <f t="shared" ca="1" si="907"/>
        <v>#N/A</v>
      </c>
      <c r="BA703" s="72" t="e">
        <f t="shared" ca="1" si="908"/>
        <v>#N/A</v>
      </c>
      <c r="BB703" s="72" t="e">
        <f t="shared" ca="1" si="909"/>
        <v>#N/A</v>
      </c>
      <c r="BC703" s="19" t="e">
        <f t="shared" ca="1" si="910"/>
        <v>#N/A</v>
      </c>
      <c r="BD703" s="19" t="e">
        <f t="shared" ca="1" si="911"/>
        <v>#N/A</v>
      </c>
      <c r="BE703" s="19" t="e">
        <f t="shared" ca="1" si="912"/>
        <v>#N/A</v>
      </c>
      <c r="BF703" s="19" t="e">
        <f t="shared" ca="1" si="913"/>
        <v>#N/A</v>
      </c>
      <c r="BG703" s="19" t="e">
        <f t="shared" ca="1" si="914"/>
        <v>#N/A</v>
      </c>
      <c r="BH703" s="19" t="e">
        <f t="shared" ca="1" si="915"/>
        <v>#N/A</v>
      </c>
      <c r="BI703" s="72" t="e">
        <f t="shared" ca="1" si="916"/>
        <v>#N/A</v>
      </c>
      <c r="BJ703" s="72" t="e">
        <f t="shared" ca="1" si="917"/>
        <v>#N/A</v>
      </c>
      <c r="BK703" s="72" t="e">
        <f t="shared" ca="1" si="918"/>
        <v>#N/A</v>
      </c>
      <c r="BL703" s="72" t="e">
        <f t="shared" ca="1" si="919"/>
        <v>#N/A</v>
      </c>
      <c r="BM703" s="72" t="e">
        <f t="shared" ca="1" si="920"/>
        <v>#N/A</v>
      </c>
      <c r="BN703" s="72" t="e">
        <f t="shared" ca="1" si="921"/>
        <v>#N/A</v>
      </c>
      <c r="BO703" s="72" t="e">
        <f t="shared" ca="1" si="922"/>
        <v>#N/A</v>
      </c>
      <c r="BP703" s="72" t="e">
        <f t="shared" ca="1" si="923"/>
        <v>#N/A</v>
      </c>
      <c r="BQ703" s="72" t="e">
        <f t="shared" ca="1" si="924"/>
        <v>#N/A</v>
      </c>
      <c r="BR703" s="72" t="e">
        <f t="shared" ca="1" si="925"/>
        <v>#N/A</v>
      </c>
      <c r="BS703" s="72" t="e">
        <f t="shared" ca="1" si="926"/>
        <v>#N/A</v>
      </c>
      <c r="BT703" s="72" t="e">
        <f t="shared" ca="1" si="927"/>
        <v>#N/A</v>
      </c>
      <c r="BU703" s="72" t="e">
        <f t="shared" ca="1" si="928"/>
        <v>#N/A</v>
      </c>
      <c r="BV703" s="72" t="e">
        <f t="shared" ca="1" si="929"/>
        <v>#N/A</v>
      </c>
    </row>
    <row r="704" spans="1:74">
      <c r="A704" s="13" t="e">
        <f ca="1">'MGRS to'!AO704</f>
        <v>#N/A</v>
      </c>
      <c r="B704" s="13" t="e">
        <f ca="1">'MGRS to'!AP704</f>
        <v>#N/A</v>
      </c>
      <c r="C704" s="19" t="e">
        <f t="shared" ca="1" si="858"/>
        <v>#N/A</v>
      </c>
      <c r="D704" s="19" t="e">
        <f t="shared" ca="1" si="859"/>
        <v>#N/A</v>
      </c>
      <c r="E704" s="19" t="e">
        <f t="shared" ca="1" si="860"/>
        <v>#N/A</v>
      </c>
      <c r="F704" s="19" t="e">
        <f t="shared" ca="1" si="861"/>
        <v>#N/A</v>
      </c>
      <c r="G704" s="19" t="e">
        <f t="shared" ca="1" si="862"/>
        <v>#N/A</v>
      </c>
      <c r="H704" s="19" t="e">
        <f t="shared" ca="1" si="863"/>
        <v>#N/A</v>
      </c>
      <c r="I704" s="19" t="e">
        <f t="shared" ca="1" si="864"/>
        <v>#N/A</v>
      </c>
      <c r="J704" s="19" t="e">
        <f t="shared" ca="1" si="865"/>
        <v>#N/A</v>
      </c>
      <c r="K704" s="19" t="e">
        <f t="shared" ca="1" si="866"/>
        <v>#N/A</v>
      </c>
      <c r="L704" s="19" t="e">
        <f t="shared" ca="1" si="867"/>
        <v>#N/A</v>
      </c>
      <c r="M704" s="19" t="e">
        <f t="shared" ca="1" si="868"/>
        <v>#N/A</v>
      </c>
      <c r="N704" s="19" t="e">
        <f t="shared" ca="1" si="869"/>
        <v>#N/A</v>
      </c>
      <c r="O704" s="19" t="e">
        <f t="shared" ca="1" si="870"/>
        <v>#N/A</v>
      </c>
      <c r="P704" s="72" t="e">
        <f t="shared" ca="1" si="871"/>
        <v>#N/A</v>
      </c>
      <c r="Q704" s="72" t="e">
        <f t="shared" ca="1" si="872"/>
        <v>#N/A</v>
      </c>
      <c r="R704" s="72" t="e">
        <f t="shared" ca="1" si="873"/>
        <v>#N/A</v>
      </c>
      <c r="S704" s="19" t="e">
        <f t="shared" ca="1" si="874"/>
        <v>#N/A</v>
      </c>
      <c r="T704" s="19" t="e">
        <f t="shared" ca="1" si="875"/>
        <v>#N/A</v>
      </c>
      <c r="U704" s="19" t="e">
        <f t="shared" ca="1" si="876"/>
        <v>#N/A</v>
      </c>
      <c r="V704" s="19" t="e">
        <f t="shared" ca="1" si="877"/>
        <v>#N/A</v>
      </c>
      <c r="W704" s="19" t="e">
        <f t="shared" ca="1" si="878"/>
        <v>#N/A</v>
      </c>
      <c r="X704" s="19" t="e">
        <f t="shared" ca="1" si="879"/>
        <v>#N/A</v>
      </c>
      <c r="Y704" s="72" t="e">
        <f t="shared" ca="1" si="880"/>
        <v>#N/A</v>
      </c>
      <c r="Z704" s="72" t="e">
        <f t="shared" ca="1" si="881"/>
        <v>#N/A</v>
      </c>
      <c r="AA704" s="72" t="e">
        <f t="shared" ca="1" si="882"/>
        <v>#N/A</v>
      </c>
      <c r="AB704" s="19" t="e">
        <f t="shared" ca="1" si="883"/>
        <v>#N/A</v>
      </c>
      <c r="AC704" s="19" t="e">
        <f t="shared" ca="1" si="884"/>
        <v>#N/A</v>
      </c>
      <c r="AD704" s="19" t="e">
        <f t="shared" ca="1" si="885"/>
        <v>#N/A</v>
      </c>
      <c r="AE704" s="19" t="e">
        <f t="shared" ca="1" si="886"/>
        <v>#N/A</v>
      </c>
      <c r="AF704" s="19" t="e">
        <f t="shared" ca="1" si="887"/>
        <v>#N/A</v>
      </c>
      <c r="AG704" s="19" t="e">
        <f t="shared" ca="1" si="888"/>
        <v>#N/A</v>
      </c>
      <c r="AH704" s="72" t="e">
        <f t="shared" ca="1" si="889"/>
        <v>#N/A</v>
      </c>
      <c r="AI704" s="72" t="e">
        <f t="shared" ca="1" si="890"/>
        <v>#N/A</v>
      </c>
      <c r="AJ704" s="72" t="e">
        <f t="shared" ca="1" si="891"/>
        <v>#N/A</v>
      </c>
      <c r="AK704" s="19" t="e">
        <f t="shared" ca="1" si="892"/>
        <v>#N/A</v>
      </c>
      <c r="AL704" s="19" t="e">
        <f t="shared" ca="1" si="893"/>
        <v>#N/A</v>
      </c>
      <c r="AM704" s="19" t="e">
        <f t="shared" ca="1" si="894"/>
        <v>#N/A</v>
      </c>
      <c r="AN704" s="19" t="e">
        <f t="shared" ca="1" si="895"/>
        <v>#N/A</v>
      </c>
      <c r="AO704" s="19" t="e">
        <f t="shared" ca="1" si="896"/>
        <v>#N/A</v>
      </c>
      <c r="AP704" s="19" t="e">
        <f t="shared" ca="1" si="897"/>
        <v>#N/A</v>
      </c>
      <c r="AQ704" s="72" t="e">
        <f t="shared" ca="1" si="898"/>
        <v>#N/A</v>
      </c>
      <c r="AR704" s="72" t="e">
        <f t="shared" ca="1" si="899"/>
        <v>#N/A</v>
      </c>
      <c r="AS704" s="72" t="e">
        <f t="shared" ca="1" si="900"/>
        <v>#N/A</v>
      </c>
      <c r="AT704" s="19" t="e">
        <f t="shared" ca="1" si="901"/>
        <v>#N/A</v>
      </c>
      <c r="AU704" s="19" t="e">
        <f t="shared" ca="1" si="902"/>
        <v>#N/A</v>
      </c>
      <c r="AV704" s="19" t="e">
        <f t="shared" ca="1" si="903"/>
        <v>#N/A</v>
      </c>
      <c r="AW704" s="19" t="e">
        <f t="shared" ca="1" si="904"/>
        <v>#N/A</v>
      </c>
      <c r="AX704" s="19" t="e">
        <f t="shared" ca="1" si="905"/>
        <v>#N/A</v>
      </c>
      <c r="AY704" s="19" t="e">
        <f t="shared" ca="1" si="906"/>
        <v>#N/A</v>
      </c>
      <c r="AZ704" s="72" t="e">
        <f t="shared" ca="1" si="907"/>
        <v>#N/A</v>
      </c>
      <c r="BA704" s="72" t="e">
        <f t="shared" ca="1" si="908"/>
        <v>#N/A</v>
      </c>
      <c r="BB704" s="72" t="e">
        <f t="shared" ca="1" si="909"/>
        <v>#N/A</v>
      </c>
      <c r="BC704" s="19" t="e">
        <f t="shared" ca="1" si="910"/>
        <v>#N/A</v>
      </c>
      <c r="BD704" s="19" t="e">
        <f t="shared" ca="1" si="911"/>
        <v>#N/A</v>
      </c>
      <c r="BE704" s="19" t="e">
        <f t="shared" ca="1" si="912"/>
        <v>#N/A</v>
      </c>
      <c r="BF704" s="19" t="e">
        <f t="shared" ca="1" si="913"/>
        <v>#N/A</v>
      </c>
      <c r="BG704" s="19" t="e">
        <f t="shared" ca="1" si="914"/>
        <v>#N/A</v>
      </c>
      <c r="BH704" s="19" t="e">
        <f t="shared" ca="1" si="915"/>
        <v>#N/A</v>
      </c>
      <c r="BI704" s="72" t="e">
        <f t="shared" ca="1" si="916"/>
        <v>#N/A</v>
      </c>
      <c r="BJ704" s="72" t="e">
        <f t="shared" ca="1" si="917"/>
        <v>#N/A</v>
      </c>
      <c r="BK704" s="72" t="e">
        <f t="shared" ca="1" si="918"/>
        <v>#N/A</v>
      </c>
      <c r="BL704" s="72" t="e">
        <f t="shared" ca="1" si="919"/>
        <v>#N/A</v>
      </c>
      <c r="BM704" s="72" t="e">
        <f t="shared" ca="1" si="920"/>
        <v>#N/A</v>
      </c>
      <c r="BN704" s="72" t="e">
        <f t="shared" ca="1" si="921"/>
        <v>#N/A</v>
      </c>
      <c r="BO704" s="72" t="e">
        <f t="shared" ca="1" si="922"/>
        <v>#N/A</v>
      </c>
      <c r="BP704" s="72" t="e">
        <f t="shared" ca="1" si="923"/>
        <v>#N/A</v>
      </c>
      <c r="BQ704" s="72" t="e">
        <f t="shared" ca="1" si="924"/>
        <v>#N/A</v>
      </c>
      <c r="BR704" s="72" t="e">
        <f t="shared" ca="1" si="925"/>
        <v>#N/A</v>
      </c>
      <c r="BS704" s="72" t="e">
        <f t="shared" ca="1" si="926"/>
        <v>#N/A</v>
      </c>
      <c r="BT704" s="72" t="e">
        <f t="shared" ca="1" si="927"/>
        <v>#N/A</v>
      </c>
      <c r="BU704" s="72" t="e">
        <f t="shared" ca="1" si="928"/>
        <v>#N/A</v>
      </c>
      <c r="BV704" s="72" t="e">
        <f t="shared" ca="1" si="929"/>
        <v>#N/A</v>
      </c>
    </row>
    <row r="705" spans="1:74">
      <c r="A705" s="13" t="e">
        <f ca="1">'MGRS to'!AO705</f>
        <v>#N/A</v>
      </c>
      <c r="B705" s="13" t="e">
        <f ca="1">'MGRS to'!AP705</f>
        <v>#N/A</v>
      </c>
      <c r="C705" s="19" t="e">
        <f t="shared" ca="1" si="858"/>
        <v>#N/A</v>
      </c>
      <c r="D705" s="19" t="e">
        <f t="shared" ca="1" si="859"/>
        <v>#N/A</v>
      </c>
      <c r="E705" s="19" t="e">
        <f t="shared" ca="1" si="860"/>
        <v>#N/A</v>
      </c>
      <c r="F705" s="19" t="e">
        <f t="shared" ca="1" si="861"/>
        <v>#N/A</v>
      </c>
      <c r="G705" s="19" t="e">
        <f t="shared" ca="1" si="862"/>
        <v>#N/A</v>
      </c>
      <c r="H705" s="19" t="e">
        <f t="shared" ca="1" si="863"/>
        <v>#N/A</v>
      </c>
      <c r="I705" s="19" t="e">
        <f t="shared" ca="1" si="864"/>
        <v>#N/A</v>
      </c>
      <c r="J705" s="19" t="e">
        <f t="shared" ca="1" si="865"/>
        <v>#N/A</v>
      </c>
      <c r="K705" s="19" t="e">
        <f t="shared" ca="1" si="866"/>
        <v>#N/A</v>
      </c>
      <c r="L705" s="19" t="e">
        <f t="shared" ca="1" si="867"/>
        <v>#N/A</v>
      </c>
      <c r="M705" s="19" t="e">
        <f t="shared" ca="1" si="868"/>
        <v>#N/A</v>
      </c>
      <c r="N705" s="19" t="e">
        <f t="shared" ca="1" si="869"/>
        <v>#N/A</v>
      </c>
      <c r="O705" s="19" t="e">
        <f t="shared" ca="1" si="870"/>
        <v>#N/A</v>
      </c>
      <c r="P705" s="72" t="e">
        <f t="shared" ca="1" si="871"/>
        <v>#N/A</v>
      </c>
      <c r="Q705" s="72" t="e">
        <f t="shared" ca="1" si="872"/>
        <v>#N/A</v>
      </c>
      <c r="R705" s="72" t="e">
        <f t="shared" ca="1" si="873"/>
        <v>#N/A</v>
      </c>
      <c r="S705" s="19" t="e">
        <f t="shared" ca="1" si="874"/>
        <v>#N/A</v>
      </c>
      <c r="T705" s="19" t="e">
        <f t="shared" ca="1" si="875"/>
        <v>#N/A</v>
      </c>
      <c r="U705" s="19" t="e">
        <f t="shared" ca="1" si="876"/>
        <v>#N/A</v>
      </c>
      <c r="V705" s="19" t="e">
        <f t="shared" ca="1" si="877"/>
        <v>#N/A</v>
      </c>
      <c r="W705" s="19" t="e">
        <f t="shared" ca="1" si="878"/>
        <v>#N/A</v>
      </c>
      <c r="X705" s="19" t="e">
        <f t="shared" ca="1" si="879"/>
        <v>#N/A</v>
      </c>
      <c r="Y705" s="72" t="e">
        <f t="shared" ca="1" si="880"/>
        <v>#N/A</v>
      </c>
      <c r="Z705" s="72" t="e">
        <f t="shared" ca="1" si="881"/>
        <v>#N/A</v>
      </c>
      <c r="AA705" s="72" t="e">
        <f t="shared" ca="1" si="882"/>
        <v>#N/A</v>
      </c>
      <c r="AB705" s="19" t="e">
        <f t="shared" ca="1" si="883"/>
        <v>#N/A</v>
      </c>
      <c r="AC705" s="19" t="e">
        <f t="shared" ca="1" si="884"/>
        <v>#N/A</v>
      </c>
      <c r="AD705" s="19" t="e">
        <f t="shared" ca="1" si="885"/>
        <v>#N/A</v>
      </c>
      <c r="AE705" s="19" t="e">
        <f t="shared" ca="1" si="886"/>
        <v>#N/A</v>
      </c>
      <c r="AF705" s="19" t="e">
        <f t="shared" ca="1" si="887"/>
        <v>#N/A</v>
      </c>
      <c r="AG705" s="19" t="e">
        <f t="shared" ca="1" si="888"/>
        <v>#N/A</v>
      </c>
      <c r="AH705" s="72" t="e">
        <f t="shared" ca="1" si="889"/>
        <v>#N/A</v>
      </c>
      <c r="AI705" s="72" t="e">
        <f t="shared" ca="1" si="890"/>
        <v>#N/A</v>
      </c>
      <c r="AJ705" s="72" t="e">
        <f t="shared" ca="1" si="891"/>
        <v>#N/A</v>
      </c>
      <c r="AK705" s="19" t="e">
        <f t="shared" ca="1" si="892"/>
        <v>#N/A</v>
      </c>
      <c r="AL705" s="19" t="e">
        <f t="shared" ca="1" si="893"/>
        <v>#N/A</v>
      </c>
      <c r="AM705" s="19" t="e">
        <f t="shared" ca="1" si="894"/>
        <v>#N/A</v>
      </c>
      <c r="AN705" s="19" t="e">
        <f t="shared" ca="1" si="895"/>
        <v>#N/A</v>
      </c>
      <c r="AO705" s="19" t="e">
        <f t="shared" ca="1" si="896"/>
        <v>#N/A</v>
      </c>
      <c r="AP705" s="19" t="e">
        <f t="shared" ca="1" si="897"/>
        <v>#N/A</v>
      </c>
      <c r="AQ705" s="72" t="e">
        <f t="shared" ca="1" si="898"/>
        <v>#N/A</v>
      </c>
      <c r="AR705" s="72" t="e">
        <f t="shared" ca="1" si="899"/>
        <v>#N/A</v>
      </c>
      <c r="AS705" s="72" t="e">
        <f t="shared" ca="1" si="900"/>
        <v>#N/A</v>
      </c>
      <c r="AT705" s="19" t="e">
        <f t="shared" ca="1" si="901"/>
        <v>#N/A</v>
      </c>
      <c r="AU705" s="19" t="e">
        <f t="shared" ca="1" si="902"/>
        <v>#N/A</v>
      </c>
      <c r="AV705" s="19" t="e">
        <f t="shared" ca="1" si="903"/>
        <v>#N/A</v>
      </c>
      <c r="AW705" s="19" t="e">
        <f t="shared" ca="1" si="904"/>
        <v>#N/A</v>
      </c>
      <c r="AX705" s="19" t="e">
        <f t="shared" ca="1" si="905"/>
        <v>#N/A</v>
      </c>
      <c r="AY705" s="19" t="e">
        <f t="shared" ca="1" si="906"/>
        <v>#N/A</v>
      </c>
      <c r="AZ705" s="72" t="e">
        <f t="shared" ca="1" si="907"/>
        <v>#N/A</v>
      </c>
      <c r="BA705" s="72" t="e">
        <f t="shared" ca="1" si="908"/>
        <v>#N/A</v>
      </c>
      <c r="BB705" s="72" t="e">
        <f t="shared" ca="1" si="909"/>
        <v>#N/A</v>
      </c>
      <c r="BC705" s="19" t="e">
        <f t="shared" ca="1" si="910"/>
        <v>#N/A</v>
      </c>
      <c r="BD705" s="19" t="e">
        <f t="shared" ca="1" si="911"/>
        <v>#N/A</v>
      </c>
      <c r="BE705" s="19" t="e">
        <f t="shared" ca="1" si="912"/>
        <v>#N/A</v>
      </c>
      <c r="BF705" s="19" t="e">
        <f t="shared" ca="1" si="913"/>
        <v>#N/A</v>
      </c>
      <c r="BG705" s="19" t="e">
        <f t="shared" ca="1" si="914"/>
        <v>#N/A</v>
      </c>
      <c r="BH705" s="19" t="e">
        <f t="shared" ca="1" si="915"/>
        <v>#N/A</v>
      </c>
      <c r="BI705" s="72" t="e">
        <f t="shared" ca="1" si="916"/>
        <v>#N/A</v>
      </c>
      <c r="BJ705" s="72" t="e">
        <f t="shared" ca="1" si="917"/>
        <v>#N/A</v>
      </c>
      <c r="BK705" s="72" t="e">
        <f t="shared" ca="1" si="918"/>
        <v>#N/A</v>
      </c>
      <c r="BL705" s="72" t="e">
        <f t="shared" ca="1" si="919"/>
        <v>#N/A</v>
      </c>
      <c r="BM705" s="72" t="e">
        <f t="shared" ca="1" si="920"/>
        <v>#N/A</v>
      </c>
      <c r="BN705" s="72" t="e">
        <f t="shared" ca="1" si="921"/>
        <v>#N/A</v>
      </c>
      <c r="BO705" s="72" t="e">
        <f t="shared" ca="1" si="922"/>
        <v>#N/A</v>
      </c>
      <c r="BP705" s="72" t="e">
        <f t="shared" ca="1" si="923"/>
        <v>#N/A</v>
      </c>
      <c r="BQ705" s="72" t="e">
        <f t="shared" ca="1" si="924"/>
        <v>#N/A</v>
      </c>
      <c r="BR705" s="72" t="e">
        <f t="shared" ca="1" si="925"/>
        <v>#N/A</v>
      </c>
      <c r="BS705" s="72" t="e">
        <f t="shared" ca="1" si="926"/>
        <v>#N/A</v>
      </c>
      <c r="BT705" s="72" t="e">
        <f t="shared" ca="1" si="927"/>
        <v>#N/A</v>
      </c>
      <c r="BU705" s="72" t="e">
        <f t="shared" ca="1" si="928"/>
        <v>#N/A</v>
      </c>
      <c r="BV705" s="72" t="e">
        <f t="shared" ca="1" si="929"/>
        <v>#N/A</v>
      </c>
    </row>
    <row r="706" spans="1:74">
      <c r="A706" s="13" t="e">
        <f ca="1">'MGRS to'!AO706</f>
        <v>#N/A</v>
      </c>
      <c r="B706" s="13" t="e">
        <f ca="1">'MGRS to'!AP706</f>
        <v>#N/A</v>
      </c>
      <c r="C706" s="19" t="e">
        <f t="shared" ca="1" si="858"/>
        <v>#N/A</v>
      </c>
      <c r="D706" s="19" t="e">
        <f t="shared" ca="1" si="859"/>
        <v>#N/A</v>
      </c>
      <c r="E706" s="19" t="e">
        <f t="shared" ca="1" si="860"/>
        <v>#N/A</v>
      </c>
      <c r="F706" s="19" t="e">
        <f t="shared" ca="1" si="861"/>
        <v>#N/A</v>
      </c>
      <c r="G706" s="19" t="e">
        <f t="shared" ca="1" si="862"/>
        <v>#N/A</v>
      </c>
      <c r="H706" s="19" t="e">
        <f t="shared" ca="1" si="863"/>
        <v>#N/A</v>
      </c>
      <c r="I706" s="19" t="e">
        <f t="shared" ca="1" si="864"/>
        <v>#N/A</v>
      </c>
      <c r="J706" s="19" t="e">
        <f t="shared" ca="1" si="865"/>
        <v>#N/A</v>
      </c>
      <c r="K706" s="19" t="e">
        <f t="shared" ca="1" si="866"/>
        <v>#N/A</v>
      </c>
      <c r="L706" s="19" t="e">
        <f t="shared" ca="1" si="867"/>
        <v>#N/A</v>
      </c>
      <c r="M706" s="19" t="e">
        <f t="shared" ca="1" si="868"/>
        <v>#N/A</v>
      </c>
      <c r="N706" s="19" t="e">
        <f t="shared" ca="1" si="869"/>
        <v>#N/A</v>
      </c>
      <c r="O706" s="19" t="e">
        <f t="shared" ca="1" si="870"/>
        <v>#N/A</v>
      </c>
      <c r="P706" s="72" t="e">
        <f t="shared" ca="1" si="871"/>
        <v>#N/A</v>
      </c>
      <c r="Q706" s="72" t="e">
        <f t="shared" ca="1" si="872"/>
        <v>#N/A</v>
      </c>
      <c r="R706" s="72" t="e">
        <f t="shared" ca="1" si="873"/>
        <v>#N/A</v>
      </c>
      <c r="S706" s="19" t="e">
        <f t="shared" ca="1" si="874"/>
        <v>#N/A</v>
      </c>
      <c r="T706" s="19" t="e">
        <f t="shared" ca="1" si="875"/>
        <v>#N/A</v>
      </c>
      <c r="U706" s="19" t="e">
        <f t="shared" ca="1" si="876"/>
        <v>#N/A</v>
      </c>
      <c r="V706" s="19" t="e">
        <f t="shared" ca="1" si="877"/>
        <v>#N/A</v>
      </c>
      <c r="W706" s="19" t="e">
        <f t="shared" ca="1" si="878"/>
        <v>#N/A</v>
      </c>
      <c r="X706" s="19" t="e">
        <f t="shared" ca="1" si="879"/>
        <v>#N/A</v>
      </c>
      <c r="Y706" s="72" t="e">
        <f t="shared" ca="1" si="880"/>
        <v>#N/A</v>
      </c>
      <c r="Z706" s="72" t="e">
        <f t="shared" ca="1" si="881"/>
        <v>#N/A</v>
      </c>
      <c r="AA706" s="72" t="e">
        <f t="shared" ca="1" si="882"/>
        <v>#N/A</v>
      </c>
      <c r="AB706" s="19" t="e">
        <f t="shared" ca="1" si="883"/>
        <v>#N/A</v>
      </c>
      <c r="AC706" s="19" t="e">
        <f t="shared" ca="1" si="884"/>
        <v>#N/A</v>
      </c>
      <c r="AD706" s="19" t="e">
        <f t="shared" ca="1" si="885"/>
        <v>#N/A</v>
      </c>
      <c r="AE706" s="19" t="e">
        <f t="shared" ca="1" si="886"/>
        <v>#N/A</v>
      </c>
      <c r="AF706" s="19" t="e">
        <f t="shared" ca="1" si="887"/>
        <v>#N/A</v>
      </c>
      <c r="AG706" s="19" t="e">
        <f t="shared" ca="1" si="888"/>
        <v>#N/A</v>
      </c>
      <c r="AH706" s="72" t="e">
        <f t="shared" ca="1" si="889"/>
        <v>#N/A</v>
      </c>
      <c r="AI706" s="72" t="e">
        <f t="shared" ca="1" si="890"/>
        <v>#N/A</v>
      </c>
      <c r="AJ706" s="72" t="e">
        <f t="shared" ca="1" si="891"/>
        <v>#N/A</v>
      </c>
      <c r="AK706" s="19" t="e">
        <f t="shared" ca="1" si="892"/>
        <v>#N/A</v>
      </c>
      <c r="AL706" s="19" t="e">
        <f t="shared" ca="1" si="893"/>
        <v>#N/A</v>
      </c>
      <c r="AM706" s="19" t="e">
        <f t="shared" ca="1" si="894"/>
        <v>#N/A</v>
      </c>
      <c r="AN706" s="19" t="e">
        <f t="shared" ca="1" si="895"/>
        <v>#N/A</v>
      </c>
      <c r="AO706" s="19" t="e">
        <f t="shared" ca="1" si="896"/>
        <v>#N/A</v>
      </c>
      <c r="AP706" s="19" t="e">
        <f t="shared" ca="1" si="897"/>
        <v>#N/A</v>
      </c>
      <c r="AQ706" s="72" t="e">
        <f t="shared" ca="1" si="898"/>
        <v>#N/A</v>
      </c>
      <c r="AR706" s="72" t="e">
        <f t="shared" ca="1" si="899"/>
        <v>#N/A</v>
      </c>
      <c r="AS706" s="72" t="e">
        <f t="shared" ca="1" si="900"/>
        <v>#N/A</v>
      </c>
      <c r="AT706" s="19" t="e">
        <f t="shared" ca="1" si="901"/>
        <v>#N/A</v>
      </c>
      <c r="AU706" s="19" t="e">
        <f t="shared" ca="1" si="902"/>
        <v>#N/A</v>
      </c>
      <c r="AV706" s="19" t="e">
        <f t="shared" ca="1" si="903"/>
        <v>#N/A</v>
      </c>
      <c r="AW706" s="19" t="e">
        <f t="shared" ca="1" si="904"/>
        <v>#N/A</v>
      </c>
      <c r="AX706" s="19" t="e">
        <f t="shared" ca="1" si="905"/>
        <v>#N/A</v>
      </c>
      <c r="AY706" s="19" t="e">
        <f t="shared" ca="1" si="906"/>
        <v>#N/A</v>
      </c>
      <c r="AZ706" s="72" t="e">
        <f t="shared" ca="1" si="907"/>
        <v>#N/A</v>
      </c>
      <c r="BA706" s="72" t="e">
        <f t="shared" ca="1" si="908"/>
        <v>#N/A</v>
      </c>
      <c r="BB706" s="72" t="e">
        <f t="shared" ca="1" si="909"/>
        <v>#N/A</v>
      </c>
      <c r="BC706" s="19" t="e">
        <f t="shared" ca="1" si="910"/>
        <v>#N/A</v>
      </c>
      <c r="BD706" s="19" t="e">
        <f t="shared" ca="1" si="911"/>
        <v>#N/A</v>
      </c>
      <c r="BE706" s="19" t="e">
        <f t="shared" ca="1" si="912"/>
        <v>#N/A</v>
      </c>
      <c r="BF706" s="19" t="e">
        <f t="shared" ca="1" si="913"/>
        <v>#N/A</v>
      </c>
      <c r="BG706" s="19" t="e">
        <f t="shared" ca="1" si="914"/>
        <v>#N/A</v>
      </c>
      <c r="BH706" s="19" t="e">
        <f t="shared" ca="1" si="915"/>
        <v>#N/A</v>
      </c>
      <c r="BI706" s="72" t="e">
        <f t="shared" ca="1" si="916"/>
        <v>#N/A</v>
      </c>
      <c r="BJ706" s="72" t="e">
        <f t="shared" ca="1" si="917"/>
        <v>#N/A</v>
      </c>
      <c r="BK706" s="72" t="e">
        <f t="shared" ca="1" si="918"/>
        <v>#N/A</v>
      </c>
      <c r="BL706" s="72" t="e">
        <f t="shared" ca="1" si="919"/>
        <v>#N/A</v>
      </c>
      <c r="BM706" s="72" t="e">
        <f t="shared" ca="1" si="920"/>
        <v>#N/A</v>
      </c>
      <c r="BN706" s="72" t="e">
        <f t="shared" ca="1" si="921"/>
        <v>#N/A</v>
      </c>
      <c r="BO706" s="72" t="e">
        <f t="shared" ca="1" si="922"/>
        <v>#N/A</v>
      </c>
      <c r="BP706" s="72" t="e">
        <f t="shared" ca="1" si="923"/>
        <v>#N/A</v>
      </c>
      <c r="BQ706" s="72" t="e">
        <f t="shared" ca="1" si="924"/>
        <v>#N/A</v>
      </c>
      <c r="BR706" s="72" t="e">
        <f t="shared" ca="1" si="925"/>
        <v>#N/A</v>
      </c>
      <c r="BS706" s="72" t="e">
        <f t="shared" ca="1" si="926"/>
        <v>#N/A</v>
      </c>
      <c r="BT706" s="72" t="e">
        <f t="shared" ca="1" si="927"/>
        <v>#N/A</v>
      </c>
      <c r="BU706" s="72" t="e">
        <f t="shared" ca="1" si="928"/>
        <v>#N/A</v>
      </c>
      <c r="BV706" s="72" t="e">
        <f t="shared" ca="1" si="929"/>
        <v>#N/A</v>
      </c>
    </row>
    <row r="707" spans="1:74">
      <c r="A707" s="13" t="e">
        <f ca="1">'MGRS to'!AO707</f>
        <v>#N/A</v>
      </c>
      <c r="B707" s="13" t="e">
        <f ca="1">'MGRS to'!AP707</f>
        <v>#N/A</v>
      </c>
      <c r="C707" s="19" t="e">
        <f t="shared" ca="1" si="858"/>
        <v>#N/A</v>
      </c>
      <c r="D707" s="19" t="e">
        <f t="shared" ca="1" si="859"/>
        <v>#N/A</v>
      </c>
      <c r="E707" s="19" t="e">
        <f t="shared" ca="1" si="860"/>
        <v>#N/A</v>
      </c>
      <c r="F707" s="19" t="e">
        <f t="shared" ca="1" si="861"/>
        <v>#N/A</v>
      </c>
      <c r="G707" s="19" t="e">
        <f t="shared" ca="1" si="862"/>
        <v>#N/A</v>
      </c>
      <c r="H707" s="19" t="e">
        <f t="shared" ca="1" si="863"/>
        <v>#N/A</v>
      </c>
      <c r="I707" s="19" t="e">
        <f t="shared" ca="1" si="864"/>
        <v>#N/A</v>
      </c>
      <c r="J707" s="19" t="e">
        <f t="shared" ca="1" si="865"/>
        <v>#N/A</v>
      </c>
      <c r="K707" s="19" t="e">
        <f t="shared" ca="1" si="866"/>
        <v>#N/A</v>
      </c>
      <c r="L707" s="19" t="e">
        <f t="shared" ca="1" si="867"/>
        <v>#N/A</v>
      </c>
      <c r="M707" s="19" t="e">
        <f t="shared" ca="1" si="868"/>
        <v>#N/A</v>
      </c>
      <c r="N707" s="19" t="e">
        <f t="shared" ca="1" si="869"/>
        <v>#N/A</v>
      </c>
      <c r="O707" s="19" t="e">
        <f t="shared" ca="1" si="870"/>
        <v>#N/A</v>
      </c>
      <c r="P707" s="72" t="e">
        <f t="shared" ca="1" si="871"/>
        <v>#N/A</v>
      </c>
      <c r="Q707" s="72" t="e">
        <f t="shared" ca="1" si="872"/>
        <v>#N/A</v>
      </c>
      <c r="R707" s="72" t="e">
        <f t="shared" ca="1" si="873"/>
        <v>#N/A</v>
      </c>
      <c r="S707" s="19" t="e">
        <f t="shared" ca="1" si="874"/>
        <v>#N/A</v>
      </c>
      <c r="T707" s="19" t="e">
        <f t="shared" ca="1" si="875"/>
        <v>#N/A</v>
      </c>
      <c r="U707" s="19" t="e">
        <f t="shared" ca="1" si="876"/>
        <v>#N/A</v>
      </c>
      <c r="V707" s="19" t="e">
        <f t="shared" ca="1" si="877"/>
        <v>#N/A</v>
      </c>
      <c r="W707" s="19" t="e">
        <f t="shared" ca="1" si="878"/>
        <v>#N/A</v>
      </c>
      <c r="X707" s="19" t="e">
        <f t="shared" ca="1" si="879"/>
        <v>#N/A</v>
      </c>
      <c r="Y707" s="72" t="e">
        <f t="shared" ca="1" si="880"/>
        <v>#N/A</v>
      </c>
      <c r="Z707" s="72" t="e">
        <f t="shared" ca="1" si="881"/>
        <v>#N/A</v>
      </c>
      <c r="AA707" s="72" t="e">
        <f t="shared" ca="1" si="882"/>
        <v>#N/A</v>
      </c>
      <c r="AB707" s="19" t="e">
        <f t="shared" ca="1" si="883"/>
        <v>#N/A</v>
      </c>
      <c r="AC707" s="19" t="e">
        <f t="shared" ca="1" si="884"/>
        <v>#N/A</v>
      </c>
      <c r="AD707" s="19" t="e">
        <f t="shared" ca="1" si="885"/>
        <v>#N/A</v>
      </c>
      <c r="AE707" s="19" t="e">
        <f t="shared" ca="1" si="886"/>
        <v>#N/A</v>
      </c>
      <c r="AF707" s="19" t="e">
        <f t="shared" ca="1" si="887"/>
        <v>#N/A</v>
      </c>
      <c r="AG707" s="19" t="e">
        <f t="shared" ca="1" si="888"/>
        <v>#N/A</v>
      </c>
      <c r="AH707" s="72" t="e">
        <f t="shared" ca="1" si="889"/>
        <v>#N/A</v>
      </c>
      <c r="AI707" s="72" t="e">
        <f t="shared" ca="1" si="890"/>
        <v>#N/A</v>
      </c>
      <c r="AJ707" s="72" t="e">
        <f t="shared" ca="1" si="891"/>
        <v>#N/A</v>
      </c>
      <c r="AK707" s="19" t="e">
        <f t="shared" ca="1" si="892"/>
        <v>#N/A</v>
      </c>
      <c r="AL707" s="19" t="e">
        <f t="shared" ca="1" si="893"/>
        <v>#N/A</v>
      </c>
      <c r="AM707" s="19" t="e">
        <f t="shared" ca="1" si="894"/>
        <v>#N/A</v>
      </c>
      <c r="AN707" s="19" t="e">
        <f t="shared" ca="1" si="895"/>
        <v>#N/A</v>
      </c>
      <c r="AO707" s="19" t="e">
        <f t="shared" ca="1" si="896"/>
        <v>#N/A</v>
      </c>
      <c r="AP707" s="19" t="e">
        <f t="shared" ca="1" si="897"/>
        <v>#N/A</v>
      </c>
      <c r="AQ707" s="72" t="e">
        <f t="shared" ca="1" si="898"/>
        <v>#N/A</v>
      </c>
      <c r="AR707" s="72" t="e">
        <f t="shared" ca="1" si="899"/>
        <v>#N/A</v>
      </c>
      <c r="AS707" s="72" t="e">
        <f t="shared" ca="1" si="900"/>
        <v>#N/A</v>
      </c>
      <c r="AT707" s="19" t="e">
        <f t="shared" ca="1" si="901"/>
        <v>#N/A</v>
      </c>
      <c r="AU707" s="19" t="e">
        <f t="shared" ca="1" si="902"/>
        <v>#N/A</v>
      </c>
      <c r="AV707" s="19" t="e">
        <f t="shared" ca="1" si="903"/>
        <v>#N/A</v>
      </c>
      <c r="AW707" s="19" t="e">
        <f t="shared" ca="1" si="904"/>
        <v>#N/A</v>
      </c>
      <c r="AX707" s="19" t="e">
        <f t="shared" ca="1" si="905"/>
        <v>#N/A</v>
      </c>
      <c r="AY707" s="19" t="e">
        <f t="shared" ca="1" si="906"/>
        <v>#N/A</v>
      </c>
      <c r="AZ707" s="72" t="e">
        <f t="shared" ca="1" si="907"/>
        <v>#N/A</v>
      </c>
      <c r="BA707" s="72" t="e">
        <f t="shared" ca="1" si="908"/>
        <v>#N/A</v>
      </c>
      <c r="BB707" s="72" t="e">
        <f t="shared" ca="1" si="909"/>
        <v>#N/A</v>
      </c>
      <c r="BC707" s="19" t="e">
        <f t="shared" ca="1" si="910"/>
        <v>#N/A</v>
      </c>
      <c r="BD707" s="19" t="e">
        <f t="shared" ca="1" si="911"/>
        <v>#N/A</v>
      </c>
      <c r="BE707" s="19" t="e">
        <f t="shared" ca="1" si="912"/>
        <v>#N/A</v>
      </c>
      <c r="BF707" s="19" t="e">
        <f t="shared" ca="1" si="913"/>
        <v>#N/A</v>
      </c>
      <c r="BG707" s="19" t="e">
        <f t="shared" ca="1" si="914"/>
        <v>#N/A</v>
      </c>
      <c r="BH707" s="19" t="e">
        <f t="shared" ca="1" si="915"/>
        <v>#N/A</v>
      </c>
      <c r="BI707" s="72" t="e">
        <f t="shared" ca="1" si="916"/>
        <v>#N/A</v>
      </c>
      <c r="BJ707" s="72" t="e">
        <f t="shared" ca="1" si="917"/>
        <v>#N/A</v>
      </c>
      <c r="BK707" s="72" t="e">
        <f t="shared" ca="1" si="918"/>
        <v>#N/A</v>
      </c>
      <c r="BL707" s="72" t="e">
        <f t="shared" ca="1" si="919"/>
        <v>#N/A</v>
      </c>
      <c r="BM707" s="72" t="e">
        <f t="shared" ca="1" si="920"/>
        <v>#N/A</v>
      </c>
      <c r="BN707" s="72" t="e">
        <f t="shared" ca="1" si="921"/>
        <v>#N/A</v>
      </c>
      <c r="BO707" s="72" t="e">
        <f t="shared" ca="1" si="922"/>
        <v>#N/A</v>
      </c>
      <c r="BP707" s="72" t="e">
        <f t="shared" ca="1" si="923"/>
        <v>#N/A</v>
      </c>
      <c r="BQ707" s="72" t="e">
        <f t="shared" ca="1" si="924"/>
        <v>#N/A</v>
      </c>
      <c r="BR707" s="72" t="e">
        <f t="shared" ca="1" si="925"/>
        <v>#N/A</v>
      </c>
      <c r="BS707" s="72" t="e">
        <f t="shared" ca="1" si="926"/>
        <v>#N/A</v>
      </c>
      <c r="BT707" s="72" t="e">
        <f t="shared" ca="1" si="927"/>
        <v>#N/A</v>
      </c>
      <c r="BU707" s="72" t="e">
        <f t="shared" ca="1" si="928"/>
        <v>#N/A</v>
      </c>
      <c r="BV707" s="72" t="e">
        <f t="shared" ca="1" si="929"/>
        <v>#N/A</v>
      </c>
    </row>
    <row r="708" spans="1:74">
      <c r="A708" s="13" t="e">
        <f ca="1">'MGRS to'!AO708</f>
        <v>#N/A</v>
      </c>
      <c r="B708" s="13" t="e">
        <f ca="1">'MGRS to'!AP708</f>
        <v>#N/A</v>
      </c>
      <c r="C708" s="19" t="e">
        <f t="shared" ca="1" si="858"/>
        <v>#N/A</v>
      </c>
      <c r="D708" s="19" t="e">
        <f t="shared" ca="1" si="859"/>
        <v>#N/A</v>
      </c>
      <c r="E708" s="19" t="e">
        <f t="shared" ca="1" si="860"/>
        <v>#N/A</v>
      </c>
      <c r="F708" s="19" t="e">
        <f t="shared" ca="1" si="861"/>
        <v>#N/A</v>
      </c>
      <c r="G708" s="19" t="e">
        <f t="shared" ca="1" si="862"/>
        <v>#N/A</v>
      </c>
      <c r="H708" s="19" t="e">
        <f t="shared" ca="1" si="863"/>
        <v>#N/A</v>
      </c>
      <c r="I708" s="19" t="e">
        <f t="shared" ca="1" si="864"/>
        <v>#N/A</v>
      </c>
      <c r="J708" s="19" t="e">
        <f t="shared" ca="1" si="865"/>
        <v>#N/A</v>
      </c>
      <c r="K708" s="19" t="e">
        <f t="shared" ca="1" si="866"/>
        <v>#N/A</v>
      </c>
      <c r="L708" s="19" t="e">
        <f t="shared" ca="1" si="867"/>
        <v>#N/A</v>
      </c>
      <c r="M708" s="19" t="e">
        <f t="shared" ca="1" si="868"/>
        <v>#N/A</v>
      </c>
      <c r="N708" s="19" t="e">
        <f t="shared" ca="1" si="869"/>
        <v>#N/A</v>
      </c>
      <c r="O708" s="19" t="e">
        <f t="shared" ca="1" si="870"/>
        <v>#N/A</v>
      </c>
      <c r="P708" s="72" t="e">
        <f t="shared" ca="1" si="871"/>
        <v>#N/A</v>
      </c>
      <c r="Q708" s="72" t="e">
        <f t="shared" ca="1" si="872"/>
        <v>#N/A</v>
      </c>
      <c r="R708" s="72" t="e">
        <f t="shared" ca="1" si="873"/>
        <v>#N/A</v>
      </c>
      <c r="S708" s="19" t="e">
        <f t="shared" ca="1" si="874"/>
        <v>#N/A</v>
      </c>
      <c r="T708" s="19" t="e">
        <f t="shared" ca="1" si="875"/>
        <v>#N/A</v>
      </c>
      <c r="U708" s="19" t="e">
        <f t="shared" ca="1" si="876"/>
        <v>#N/A</v>
      </c>
      <c r="V708" s="19" t="e">
        <f t="shared" ca="1" si="877"/>
        <v>#N/A</v>
      </c>
      <c r="W708" s="19" t="e">
        <f t="shared" ca="1" si="878"/>
        <v>#N/A</v>
      </c>
      <c r="X708" s="19" t="e">
        <f t="shared" ca="1" si="879"/>
        <v>#N/A</v>
      </c>
      <c r="Y708" s="72" t="e">
        <f t="shared" ca="1" si="880"/>
        <v>#N/A</v>
      </c>
      <c r="Z708" s="72" t="e">
        <f t="shared" ca="1" si="881"/>
        <v>#N/A</v>
      </c>
      <c r="AA708" s="72" t="e">
        <f t="shared" ca="1" si="882"/>
        <v>#N/A</v>
      </c>
      <c r="AB708" s="19" t="e">
        <f t="shared" ca="1" si="883"/>
        <v>#N/A</v>
      </c>
      <c r="AC708" s="19" t="e">
        <f t="shared" ca="1" si="884"/>
        <v>#N/A</v>
      </c>
      <c r="AD708" s="19" t="e">
        <f t="shared" ca="1" si="885"/>
        <v>#N/A</v>
      </c>
      <c r="AE708" s="19" t="e">
        <f t="shared" ca="1" si="886"/>
        <v>#N/A</v>
      </c>
      <c r="AF708" s="19" t="e">
        <f t="shared" ca="1" si="887"/>
        <v>#N/A</v>
      </c>
      <c r="AG708" s="19" t="e">
        <f t="shared" ca="1" si="888"/>
        <v>#N/A</v>
      </c>
      <c r="AH708" s="72" t="e">
        <f t="shared" ca="1" si="889"/>
        <v>#N/A</v>
      </c>
      <c r="AI708" s="72" t="e">
        <f t="shared" ca="1" si="890"/>
        <v>#N/A</v>
      </c>
      <c r="AJ708" s="72" t="e">
        <f t="shared" ca="1" si="891"/>
        <v>#N/A</v>
      </c>
      <c r="AK708" s="19" t="e">
        <f t="shared" ca="1" si="892"/>
        <v>#N/A</v>
      </c>
      <c r="AL708" s="19" t="e">
        <f t="shared" ca="1" si="893"/>
        <v>#N/A</v>
      </c>
      <c r="AM708" s="19" t="e">
        <f t="shared" ca="1" si="894"/>
        <v>#N/A</v>
      </c>
      <c r="AN708" s="19" t="e">
        <f t="shared" ca="1" si="895"/>
        <v>#N/A</v>
      </c>
      <c r="AO708" s="19" t="e">
        <f t="shared" ca="1" si="896"/>
        <v>#N/A</v>
      </c>
      <c r="AP708" s="19" t="e">
        <f t="shared" ca="1" si="897"/>
        <v>#N/A</v>
      </c>
      <c r="AQ708" s="72" t="e">
        <f t="shared" ca="1" si="898"/>
        <v>#N/A</v>
      </c>
      <c r="AR708" s="72" t="e">
        <f t="shared" ca="1" si="899"/>
        <v>#N/A</v>
      </c>
      <c r="AS708" s="72" t="e">
        <f t="shared" ca="1" si="900"/>
        <v>#N/A</v>
      </c>
      <c r="AT708" s="19" t="e">
        <f t="shared" ca="1" si="901"/>
        <v>#N/A</v>
      </c>
      <c r="AU708" s="19" t="e">
        <f t="shared" ca="1" si="902"/>
        <v>#N/A</v>
      </c>
      <c r="AV708" s="19" t="e">
        <f t="shared" ca="1" si="903"/>
        <v>#N/A</v>
      </c>
      <c r="AW708" s="19" t="e">
        <f t="shared" ca="1" si="904"/>
        <v>#N/A</v>
      </c>
      <c r="AX708" s="19" t="e">
        <f t="shared" ca="1" si="905"/>
        <v>#N/A</v>
      </c>
      <c r="AY708" s="19" t="e">
        <f t="shared" ca="1" si="906"/>
        <v>#N/A</v>
      </c>
      <c r="AZ708" s="72" t="e">
        <f t="shared" ca="1" si="907"/>
        <v>#N/A</v>
      </c>
      <c r="BA708" s="72" t="e">
        <f t="shared" ca="1" si="908"/>
        <v>#N/A</v>
      </c>
      <c r="BB708" s="72" t="e">
        <f t="shared" ca="1" si="909"/>
        <v>#N/A</v>
      </c>
      <c r="BC708" s="19" t="e">
        <f t="shared" ca="1" si="910"/>
        <v>#N/A</v>
      </c>
      <c r="BD708" s="19" t="e">
        <f t="shared" ca="1" si="911"/>
        <v>#N/A</v>
      </c>
      <c r="BE708" s="19" t="e">
        <f t="shared" ca="1" si="912"/>
        <v>#N/A</v>
      </c>
      <c r="BF708" s="19" t="e">
        <f t="shared" ca="1" si="913"/>
        <v>#N/A</v>
      </c>
      <c r="BG708" s="19" t="e">
        <f t="shared" ca="1" si="914"/>
        <v>#N/A</v>
      </c>
      <c r="BH708" s="19" t="e">
        <f t="shared" ca="1" si="915"/>
        <v>#N/A</v>
      </c>
      <c r="BI708" s="72" t="e">
        <f t="shared" ca="1" si="916"/>
        <v>#N/A</v>
      </c>
      <c r="BJ708" s="72" t="e">
        <f t="shared" ca="1" si="917"/>
        <v>#N/A</v>
      </c>
      <c r="BK708" s="72" t="e">
        <f t="shared" ca="1" si="918"/>
        <v>#N/A</v>
      </c>
      <c r="BL708" s="72" t="e">
        <f t="shared" ca="1" si="919"/>
        <v>#N/A</v>
      </c>
      <c r="BM708" s="72" t="e">
        <f t="shared" ca="1" si="920"/>
        <v>#N/A</v>
      </c>
      <c r="BN708" s="72" t="e">
        <f t="shared" ca="1" si="921"/>
        <v>#N/A</v>
      </c>
      <c r="BO708" s="72" t="e">
        <f t="shared" ca="1" si="922"/>
        <v>#N/A</v>
      </c>
      <c r="BP708" s="72" t="e">
        <f t="shared" ca="1" si="923"/>
        <v>#N/A</v>
      </c>
      <c r="BQ708" s="72" t="e">
        <f t="shared" ca="1" si="924"/>
        <v>#N/A</v>
      </c>
      <c r="BR708" s="72" t="e">
        <f t="shared" ca="1" si="925"/>
        <v>#N/A</v>
      </c>
      <c r="BS708" s="72" t="e">
        <f t="shared" ca="1" si="926"/>
        <v>#N/A</v>
      </c>
      <c r="BT708" s="72" t="e">
        <f t="shared" ca="1" si="927"/>
        <v>#N/A</v>
      </c>
      <c r="BU708" s="72" t="e">
        <f t="shared" ca="1" si="928"/>
        <v>#N/A</v>
      </c>
      <c r="BV708" s="72" t="e">
        <f t="shared" ca="1" si="929"/>
        <v>#N/A</v>
      </c>
    </row>
    <row r="709" spans="1:74">
      <c r="A709" s="13" t="e">
        <f ca="1">'MGRS to'!AO709</f>
        <v>#N/A</v>
      </c>
      <c r="B709" s="13" t="e">
        <f ca="1">'MGRS to'!AP709</f>
        <v>#N/A</v>
      </c>
      <c r="C709" s="19" t="e">
        <f t="shared" ca="1" si="858"/>
        <v>#N/A</v>
      </c>
      <c r="D709" s="19" t="e">
        <f t="shared" ca="1" si="859"/>
        <v>#N/A</v>
      </c>
      <c r="E709" s="19" t="e">
        <f t="shared" ca="1" si="860"/>
        <v>#N/A</v>
      </c>
      <c r="F709" s="19" t="e">
        <f t="shared" ca="1" si="861"/>
        <v>#N/A</v>
      </c>
      <c r="G709" s="19" t="e">
        <f t="shared" ca="1" si="862"/>
        <v>#N/A</v>
      </c>
      <c r="H709" s="19" t="e">
        <f t="shared" ca="1" si="863"/>
        <v>#N/A</v>
      </c>
      <c r="I709" s="19" t="e">
        <f t="shared" ca="1" si="864"/>
        <v>#N/A</v>
      </c>
      <c r="J709" s="19" t="e">
        <f t="shared" ca="1" si="865"/>
        <v>#N/A</v>
      </c>
      <c r="K709" s="19" t="e">
        <f t="shared" ca="1" si="866"/>
        <v>#N/A</v>
      </c>
      <c r="L709" s="19" t="e">
        <f t="shared" ca="1" si="867"/>
        <v>#N/A</v>
      </c>
      <c r="M709" s="19" t="e">
        <f t="shared" ca="1" si="868"/>
        <v>#N/A</v>
      </c>
      <c r="N709" s="19" t="e">
        <f t="shared" ca="1" si="869"/>
        <v>#N/A</v>
      </c>
      <c r="O709" s="19" t="e">
        <f t="shared" ca="1" si="870"/>
        <v>#N/A</v>
      </c>
      <c r="P709" s="72" t="e">
        <f t="shared" ca="1" si="871"/>
        <v>#N/A</v>
      </c>
      <c r="Q709" s="72" t="e">
        <f t="shared" ca="1" si="872"/>
        <v>#N/A</v>
      </c>
      <c r="R709" s="72" t="e">
        <f t="shared" ca="1" si="873"/>
        <v>#N/A</v>
      </c>
      <c r="S709" s="19" t="e">
        <f t="shared" ca="1" si="874"/>
        <v>#N/A</v>
      </c>
      <c r="T709" s="19" t="e">
        <f t="shared" ca="1" si="875"/>
        <v>#N/A</v>
      </c>
      <c r="U709" s="19" t="e">
        <f t="shared" ca="1" si="876"/>
        <v>#N/A</v>
      </c>
      <c r="V709" s="19" t="e">
        <f t="shared" ca="1" si="877"/>
        <v>#N/A</v>
      </c>
      <c r="W709" s="19" t="e">
        <f t="shared" ca="1" si="878"/>
        <v>#N/A</v>
      </c>
      <c r="X709" s="19" t="e">
        <f t="shared" ca="1" si="879"/>
        <v>#N/A</v>
      </c>
      <c r="Y709" s="72" t="e">
        <f t="shared" ca="1" si="880"/>
        <v>#N/A</v>
      </c>
      <c r="Z709" s="72" t="e">
        <f t="shared" ca="1" si="881"/>
        <v>#N/A</v>
      </c>
      <c r="AA709" s="72" t="e">
        <f t="shared" ca="1" si="882"/>
        <v>#N/A</v>
      </c>
      <c r="AB709" s="19" t="e">
        <f t="shared" ca="1" si="883"/>
        <v>#N/A</v>
      </c>
      <c r="AC709" s="19" t="e">
        <f t="shared" ca="1" si="884"/>
        <v>#N/A</v>
      </c>
      <c r="AD709" s="19" t="e">
        <f t="shared" ca="1" si="885"/>
        <v>#N/A</v>
      </c>
      <c r="AE709" s="19" t="e">
        <f t="shared" ca="1" si="886"/>
        <v>#N/A</v>
      </c>
      <c r="AF709" s="19" t="e">
        <f t="shared" ca="1" si="887"/>
        <v>#N/A</v>
      </c>
      <c r="AG709" s="19" t="e">
        <f t="shared" ca="1" si="888"/>
        <v>#N/A</v>
      </c>
      <c r="AH709" s="72" t="e">
        <f t="shared" ca="1" si="889"/>
        <v>#N/A</v>
      </c>
      <c r="AI709" s="72" t="e">
        <f t="shared" ca="1" si="890"/>
        <v>#N/A</v>
      </c>
      <c r="AJ709" s="72" t="e">
        <f t="shared" ca="1" si="891"/>
        <v>#N/A</v>
      </c>
      <c r="AK709" s="19" t="e">
        <f t="shared" ca="1" si="892"/>
        <v>#N/A</v>
      </c>
      <c r="AL709" s="19" t="e">
        <f t="shared" ca="1" si="893"/>
        <v>#N/A</v>
      </c>
      <c r="AM709" s="19" t="e">
        <f t="shared" ca="1" si="894"/>
        <v>#N/A</v>
      </c>
      <c r="AN709" s="19" t="e">
        <f t="shared" ca="1" si="895"/>
        <v>#N/A</v>
      </c>
      <c r="AO709" s="19" t="e">
        <f t="shared" ca="1" si="896"/>
        <v>#N/A</v>
      </c>
      <c r="AP709" s="19" t="e">
        <f t="shared" ca="1" si="897"/>
        <v>#N/A</v>
      </c>
      <c r="AQ709" s="72" t="e">
        <f t="shared" ca="1" si="898"/>
        <v>#N/A</v>
      </c>
      <c r="AR709" s="72" t="e">
        <f t="shared" ca="1" si="899"/>
        <v>#N/A</v>
      </c>
      <c r="AS709" s="72" t="e">
        <f t="shared" ca="1" si="900"/>
        <v>#N/A</v>
      </c>
      <c r="AT709" s="19" t="e">
        <f t="shared" ca="1" si="901"/>
        <v>#N/A</v>
      </c>
      <c r="AU709" s="19" t="e">
        <f t="shared" ca="1" si="902"/>
        <v>#N/A</v>
      </c>
      <c r="AV709" s="19" t="e">
        <f t="shared" ca="1" si="903"/>
        <v>#N/A</v>
      </c>
      <c r="AW709" s="19" t="e">
        <f t="shared" ca="1" si="904"/>
        <v>#N/A</v>
      </c>
      <c r="AX709" s="19" t="e">
        <f t="shared" ca="1" si="905"/>
        <v>#N/A</v>
      </c>
      <c r="AY709" s="19" t="e">
        <f t="shared" ca="1" si="906"/>
        <v>#N/A</v>
      </c>
      <c r="AZ709" s="72" t="e">
        <f t="shared" ca="1" si="907"/>
        <v>#N/A</v>
      </c>
      <c r="BA709" s="72" t="e">
        <f t="shared" ca="1" si="908"/>
        <v>#N/A</v>
      </c>
      <c r="BB709" s="72" t="e">
        <f t="shared" ca="1" si="909"/>
        <v>#N/A</v>
      </c>
      <c r="BC709" s="19" t="e">
        <f t="shared" ca="1" si="910"/>
        <v>#N/A</v>
      </c>
      <c r="BD709" s="19" t="e">
        <f t="shared" ca="1" si="911"/>
        <v>#N/A</v>
      </c>
      <c r="BE709" s="19" t="e">
        <f t="shared" ca="1" si="912"/>
        <v>#N/A</v>
      </c>
      <c r="BF709" s="19" t="e">
        <f t="shared" ca="1" si="913"/>
        <v>#N/A</v>
      </c>
      <c r="BG709" s="19" t="e">
        <f t="shared" ca="1" si="914"/>
        <v>#N/A</v>
      </c>
      <c r="BH709" s="19" t="e">
        <f t="shared" ca="1" si="915"/>
        <v>#N/A</v>
      </c>
      <c r="BI709" s="72" t="e">
        <f t="shared" ca="1" si="916"/>
        <v>#N/A</v>
      </c>
      <c r="BJ709" s="72" t="e">
        <f t="shared" ca="1" si="917"/>
        <v>#N/A</v>
      </c>
      <c r="BK709" s="72" t="e">
        <f t="shared" ca="1" si="918"/>
        <v>#N/A</v>
      </c>
      <c r="BL709" s="72" t="e">
        <f t="shared" ca="1" si="919"/>
        <v>#N/A</v>
      </c>
      <c r="BM709" s="72" t="e">
        <f t="shared" ca="1" si="920"/>
        <v>#N/A</v>
      </c>
      <c r="BN709" s="72" t="e">
        <f t="shared" ca="1" si="921"/>
        <v>#N/A</v>
      </c>
      <c r="BO709" s="72" t="e">
        <f t="shared" ca="1" si="922"/>
        <v>#N/A</v>
      </c>
      <c r="BP709" s="72" t="e">
        <f t="shared" ca="1" si="923"/>
        <v>#N/A</v>
      </c>
      <c r="BQ709" s="72" t="e">
        <f t="shared" ca="1" si="924"/>
        <v>#N/A</v>
      </c>
      <c r="BR709" s="72" t="e">
        <f t="shared" ca="1" si="925"/>
        <v>#N/A</v>
      </c>
      <c r="BS709" s="72" t="e">
        <f t="shared" ca="1" si="926"/>
        <v>#N/A</v>
      </c>
      <c r="BT709" s="72" t="e">
        <f t="shared" ca="1" si="927"/>
        <v>#N/A</v>
      </c>
      <c r="BU709" s="72" t="e">
        <f t="shared" ca="1" si="928"/>
        <v>#N/A</v>
      </c>
      <c r="BV709" s="72" t="e">
        <f t="shared" ca="1" si="929"/>
        <v>#N/A</v>
      </c>
    </row>
    <row r="710" spans="1:74">
      <c r="A710" s="13" t="e">
        <f ca="1">'MGRS to'!AO710</f>
        <v>#N/A</v>
      </c>
      <c r="B710" s="13" t="e">
        <f ca="1">'MGRS to'!AP710</f>
        <v>#N/A</v>
      </c>
      <c r="C710" s="19" t="e">
        <f t="shared" ca="1" si="858"/>
        <v>#N/A</v>
      </c>
      <c r="D710" s="19" t="e">
        <f t="shared" ca="1" si="859"/>
        <v>#N/A</v>
      </c>
      <c r="E710" s="19" t="e">
        <f t="shared" ca="1" si="860"/>
        <v>#N/A</v>
      </c>
      <c r="F710" s="19" t="e">
        <f t="shared" ca="1" si="861"/>
        <v>#N/A</v>
      </c>
      <c r="G710" s="19" t="e">
        <f t="shared" ca="1" si="862"/>
        <v>#N/A</v>
      </c>
      <c r="H710" s="19" t="e">
        <f t="shared" ca="1" si="863"/>
        <v>#N/A</v>
      </c>
      <c r="I710" s="19" t="e">
        <f t="shared" ca="1" si="864"/>
        <v>#N/A</v>
      </c>
      <c r="J710" s="19" t="e">
        <f t="shared" ca="1" si="865"/>
        <v>#N/A</v>
      </c>
      <c r="K710" s="19" t="e">
        <f t="shared" ca="1" si="866"/>
        <v>#N/A</v>
      </c>
      <c r="L710" s="19" t="e">
        <f t="shared" ca="1" si="867"/>
        <v>#N/A</v>
      </c>
      <c r="M710" s="19" t="e">
        <f t="shared" ca="1" si="868"/>
        <v>#N/A</v>
      </c>
      <c r="N710" s="19" t="e">
        <f t="shared" ca="1" si="869"/>
        <v>#N/A</v>
      </c>
      <c r="O710" s="19" t="e">
        <f t="shared" ca="1" si="870"/>
        <v>#N/A</v>
      </c>
      <c r="P710" s="72" t="e">
        <f t="shared" ca="1" si="871"/>
        <v>#N/A</v>
      </c>
      <c r="Q710" s="72" t="e">
        <f t="shared" ca="1" si="872"/>
        <v>#N/A</v>
      </c>
      <c r="R710" s="72" t="e">
        <f t="shared" ca="1" si="873"/>
        <v>#N/A</v>
      </c>
      <c r="S710" s="19" t="e">
        <f t="shared" ca="1" si="874"/>
        <v>#N/A</v>
      </c>
      <c r="T710" s="19" t="e">
        <f t="shared" ca="1" si="875"/>
        <v>#N/A</v>
      </c>
      <c r="U710" s="19" t="e">
        <f t="shared" ca="1" si="876"/>
        <v>#N/A</v>
      </c>
      <c r="V710" s="19" t="e">
        <f t="shared" ca="1" si="877"/>
        <v>#N/A</v>
      </c>
      <c r="W710" s="19" t="e">
        <f t="shared" ca="1" si="878"/>
        <v>#N/A</v>
      </c>
      <c r="X710" s="19" t="e">
        <f t="shared" ca="1" si="879"/>
        <v>#N/A</v>
      </c>
      <c r="Y710" s="72" t="e">
        <f t="shared" ca="1" si="880"/>
        <v>#N/A</v>
      </c>
      <c r="Z710" s="72" t="e">
        <f t="shared" ca="1" si="881"/>
        <v>#N/A</v>
      </c>
      <c r="AA710" s="72" t="e">
        <f t="shared" ca="1" si="882"/>
        <v>#N/A</v>
      </c>
      <c r="AB710" s="19" t="e">
        <f t="shared" ca="1" si="883"/>
        <v>#N/A</v>
      </c>
      <c r="AC710" s="19" t="e">
        <f t="shared" ca="1" si="884"/>
        <v>#N/A</v>
      </c>
      <c r="AD710" s="19" t="e">
        <f t="shared" ca="1" si="885"/>
        <v>#N/A</v>
      </c>
      <c r="AE710" s="19" t="e">
        <f t="shared" ca="1" si="886"/>
        <v>#N/A</v>
      </c>
      <c r="AF710" s="19" t="e">
        <f t="shared" ca="1" si="887"/>
        <v>#N/A</v>
      </c>
      <c r="AG710" s="19" t="e">
        <f t="shared" ca="1" si="888"/>
        <v>#N/A</v>
      </c>
      <c r="AH710" s="72" t="e">
        <f t="shared" ca="1" si="889"/>
        <v>#N/A</v>
      </c>
      <c r="AI710" s="72" t="e">
        <f t="shared" ca="1" si="890"/>
        <v>#N/A</v>
      </c>
      <c r="AJ710" s="72" t="e">
        <f t="shared" ca="1" si="891"/>
        <v>#N/A</v>
      </c>
      <c r="AK710" s="19" t="e">
        <f t="shared" ca="1" si="892"/>
        <v>#N/A</v>
      </c>
      <c r="AL710" s="19" t="e">
        <f t="shared" ca="1" si="893"/>
        <v>#N/A</v>
      </c>
      <c r="AM710" s="19" t="e">
        <f t="shared" ca="1" si="894"/>
        <v>#N/A</v>
      </c>
      <c r="AN710" s="19" t="e">
        <f t="shared" ca="1" si="895"/>
        <v>#N/A</v>
      </c>
      <c r="AO710" s="19" t="e">
        <f t="shared" ca="1" si="896"/>
        <v>#N/A</v>
      </c>
      <c r="AP710" s="19" t="e">
        <f t="shared" ca="1" si="897"/>
        <v>#N/A</v>
      </c>
      <c r="AQ710" s="72" t="e">
        <f t="shared" ca="1" si="898"/>
        <v>#N/A</v>
      </c>
      <c r="AR710" s="72" t="e">
        <f t="shared" ca="1" si="899"/>
        <v>#N/A</v>
      </c>
      <c r="AS710" s="72" t="e">
        <f t="shared" ca="1" si="900"/>
        <v>#N/A</v>
      </c>
      <c r="AT710" s="19" t="e">
        <f t="shared" ca="1" si="901"/>
        <v>#N/A</v>
      </c>
      <c r="AU710" s="19" t="e">
        <f t="shared" ca="1" si="902"/>
        <v>#N/A</v>
      </c>
      <c r="AV710" s="19" t="e">
        <f t="shared" ca="1" si="903"/>
        <v>#N/A</v>
      </c>
      <c r="AW710" s="19" t="e">
        <f t="shared" ca="1" si="904"/>
        <v>#N/A</v>
      </c>
      <c r="AX710" s="19" t="e">
        <f t="shared" ca="1" si="905"/>
        <v>#N/A</v>
      </c>
      <c r="AY710" s="19" t="e">
        <f t="shared" ca="1" si="906"/>
        <v>#N/A</v>
      </c>
      <c r="AZ710" s="72" t="e">
        <f t="shared" ca="1" si="907"/>
        <v>#N/A</v>
      </c>
      <c r="BA710" s="72" t="e">
        <f t="shared" ca="1" si="908"/>
        <v>#N/A</v>
      </c>
      <c r="BB710" s="72" t="e">
        <f t="shared" ca="1" si="909"/>
        <v>#N/A</v>
      </c>
      <c r="BC710" s="19" t="e">
        <f t="shared" ca="1" si="910"/>
        <v>#N/A</v>
      </c>
      <c r="BD710" s="19" t="e">
        <f t="shared" ca="1" si="911"/>
        <v>#N/A</v>
      </c>
      <c r="BE710" s="19" t="e">
        <f t="shared" ca="1" si="912"/>
        <v>#N/A</v>
      </c>
      <c r="BF710" s="19" t="e">
        <f t="shared" ca="1" si="913"/>
        <v>#N/A</v>
      </c>
      <c r="BG710" s="19" t="e">
        <f t="shared" ca="1" si="914"/>
        <v>#N/A</v>
      </c>
      <c r="BH710" s="19" t="e">
        <f t="shared" ca="1" si="915"/>
        <v>#N/A</v>
      </c>
      <c r="BI710" s="72" t="e">
        <f t="shared" ca="1" si="916"/>
        <v>#N/A</v>
      </c>
      <c r="BJ710" s="72" t="e">
        <f t="shared" ca="1" si="917"/>
        <v>#N/A</v>
      </c>
      <c r="BK710" s="72" t="e">
        <f t="shared" ca="1" si="918"/>
        <v>#N/A</v>
      </c>
      <c r="BL710" s="72" t="e">
        <f t="shared" ca="1" si="919"/>
        <v>#N/A</v>
      </c>
      <c r="BM710" s="72" t="e">
        <f t="shared" ca="1" si="920"/>
        <v>#N/A</v>
      </c>
      <c r="BN710" s="72" t="e">
        <f t="shared" ca="1" si="921"/>
        <v>#N/A</v>
      </c>
      <c r="BO710" s="72" t="e">
        <f t="shared" ca="1" si="922"/>
        <v>#N/A</v>
      </c>
      <c r="BP710" s="72" t="e">
        <f t="shared" ca="1" si="923"/>
        <v>#N/A</v>
      </c>
      <c r="BQ710" s="72" t="e">
        <f t="shared" ca="1" si="924"/>
        <v>#N/A</v>
      </c>
      <c r="BR710" s="72" t="e">
        <f t="shared" ca="1" si="925"/>
        <v>#N/A</v>
      </c>
      <c r="BS710" s="72" t="e">
        <f t="shared" ca="1" si="926"/>
        <v>#N/A</v>
      </c>
      <c r="BT710" s="72" t="e">
        <f t="shared" ca="1" si="927"/>
        <v>#N/A</v>
      </c>
      <c r="BU710" s="72" t="e">
        <f t="shared" ca="1" si="928"/>
        <v>#N/A</v>
      </c>
      <c r="BV710" s="72" t="e">
        <f t="shared" ca="1" si="929"/>
        <v>#N/A</v>
      </c>
    </row>
    <row r="711" spans="1:74">
      <c r="A711" s="13" t="e">
        <f ca="1">'MGRS to'!AO711</f>
        <v>#N/A</v>
      </c>
      <c r="B711" s="13" t="e">
        <f ca="1">'MGRS to'!AP711</f>
        <v>#N/A</v>
      </c>
      <c r="C711" s="19" t="e">
        <f t="shared" ca="1" si="858"/>
        <v>#N/A</v>
      </c>
      <c r="D711" s="19" t="e">
        <f t="shared" ca="1" si="859"/>
        <v>#N/A</v>
      </c>
      <c r="E711" s="19" t="e">
        <f t="shared" ca="1" si="860"/>
        <v>#N/A</v>
      </c>
      <c r="F711" s="19" t="e">
        <f t="shared" ca="1" si="861"/>
        <v>#N/A</v>
      </c>
      <c r="G711" s="19" t="e">
        <f t="shared" ca="1" si="862"/>
        <v>#N/A</v>
      </c>
      <c r="H711" s="19" t="e">
        <f t="shared" ca="1" si="863"/>
        <v>#N/A</v>
      </c>
      <c r="I711" s="19" t="e">
        <f t="shared" ca="1" si="864"/>
        <v>#N/A</v>
      </c>
      <c r="J711" s="19" t="e">
        <f t="shared" ca="1" si="865"/>
        <v>#N/A</v>
      </c>
      <c r="K711" s="19" t="e">
        <f t="shared" ca="1" si="866"/>
        <v>#N/A</v>
      </c>
      <c r="L711" s="19" t="e">
        <f t="shared" ca="1" si="867"/>
        <v>#N/A</v>
      </c>
      <c r="M711" s="19" t="e">
        <f t="shared" ca="1" si="868"/>
        <v>#N/A</v>
      </c>
      <c r="N711" s="19" t="e">
        <f t="shared" ca="1" si="869"/>
        <v>#N/A</v>
      </c>
      <c r="O711" s="19" t="e">
        <f t="shared" ca="1" si="870"/>
        <v>#N/A</v>
      </c>
      <c r="P711" s="72" t="e">
        <f t="shared" ca="1" si="871"/>
        <v>#N/A</v>
      </c>
      <c r="Q711" s="72" t="e">
        <f t="shared" ca="1" si="872"/>
        <v>#N/A</v>
      </c>
      <c r="R711" s="72" t="e">
        <f t="shared" ca="1" si="873"/>
        <v>#N/A</v>
      </c>
      <c r="S711" s="19" t="e">
        <f t="shared" ca="1" si="874"/>
        <v>#N/A</v>
      </c>
      <c r="T711" s="19" t="e">
        <f t="shared" ca="1" si="875"/>
        <v>#N/A</v>
      </c>
      <c r="U711" s="19" t="e">
        <f t="shared" ca="1" si="876"/>
        <v>#N/A</v>
      </c>
      <c r="V711" s="19" t="e">
        <f t="shared" ca="1" si="877"/>
        <v>#N/A</v>
      </c>
      <c r="W711" s="19" t="e">
        <f t="shared" ca="1" si="878"/>
        <v>#N/A</v>
      </c>
      <c r="X711" s="19" t="e">
        <f t="shared" ca="1" si="879"/>
        <v>#N/A</v>
      </c>
      <c r="Y711" s="72" t="e">
        <f t="shared" ca="1" si="880"/>
        <v>#N/A</v>
      </c>
      <c r="Z711" s="72" t="e">
        <f t="shared" ca="1" si="881"/>
        <v>#N/A</v>
      </c>
      <c r="AA711" s="72" t="e">
        <f t="shared" ca="1" si="882"/>
        <v>#N/A</v>
      </c>
      <c r="AB711" s="19" t="e">
        <f t="shared" ca="1" si="883"/>
        <v>#N/A</v>
      </c>
      <c r="AC711" s="19" t="e">
        <f t="shared" ca="1" si="884"/>
        <v>#N/A</v>
      </c>
      <c r="AD711" s="19" t="e">
        <f t="shared" ca="1" si="885"/>
        <v>#N/A</v>
      </c>
      <c r="AE711" s="19" t="e">
        <f t="shared" ca="1" si="886"/>
        <v>#N/A</v>
      </c>
      <c r="AF711" s="19" t="e">
        <f t="shared" ca="1" si="887"/>
        <v>#N/A</v>
      </c>
      <c r="AG711" s="19" t="e">
        <f t="shared" ca="1" si="888"/>
        <v>#N/A</v>
      </c>
      <c r="AH711" s="72" t="e">
        <f t="shared" ca="1" si="889"/>
        <v>#N/A</v>
      </c>
      <c r="AI711" s="72" t="e">
        <f t="shared" ca="1" si="890"/>
        <v>#N/A</v>
      </c>
      <c r="AJ711" s="72" t="e">
        <f t="shared" ca="1" si="891"/>
        <v>#N/A</v>
      </c>
      <c r="AK711" s="19" t="e">
        <f t="shared" ca="1" si="892"/>
        <v>#N/A</v>
      </c>
      <c r="AL711" s="19" t="e">
        <f t="shared" ca="1" si="893"/>
        <v>#N/A</v>
      </c>
      <c r="AM711" s="19" t="e">
        <f t="shared" ca="1" si="894"/>
        <v>#N/A</v>
      </c>
      <c r="AN711" s="19" t="e">
        <f t="shared" ca="1" si="895"/>
        <v>#N/A</v>
      </c>
      <c r="AO711" s="19" t="e">
        <f t="shared" ca="1" si="896"/>
        <v>#N/A</v>
      </c>
      <c r="AP711" s="19" t="e">
        <f t="shared" ca="1" si="897"/>
        <v>#N/A</v>
      </c>
      <c r="AQ711" s="72" t="e">
        <f t="shared" ca="1" si="898"/>
        <v>#N/A</v>
      </c>
      <c r="AR711" s="72" t="e">
        <f t="shared" ca="1" si="899"/>
        <v>#N/A</v>
      </c>
      <c r="AS711" s="72" t="e">
        <f t="shared" ca="1" si="900"/>
        <v>#N/A</v>
      </c>
      <c r="AT711" s="19" t="e">
        <f t="shared" ca="1" si="901"/>
        <v>#N/A</v>
      </c>
      <c r="AU711" s="19" t="e">
        <f t="shared" ca="1" si="902"/>
        <v>#N/A</v>
      </c>
      <c r="AV711" s="19" t="e">
        <f t="shared" ca="1" si="903"/>
        <v>#N/A</v>
      </c>
      <c r="AW711" s="19" t="e">
        <f t="shared" ca="1" si="904"/>
        <v>#N/A</v>
      </c>
      <c r="AX711" s="19" t="e">
        <f t="shared" ca="1" si="905"/>
        <v>#N/A</v>
      </c>
      <c r="AY711" s="19" t="e">
        <f t="shared" ca="1" si="906"/>
        <v>#N/A</v>
      </c>
      <c r="AZ711" s="72" t="e">
        <f t="shared" ca="1" si="907"/>
        <v>#N/A</v>
      </c>
      <c r="BA711" s="72" t="e">
        <f t="shared" ca="1" si="908"/>
        <v>#N/A</v>
      </c>
      <c r="BB711" s="72" t="e">
        <f t="shared" ca="1" si="909"/>
        <v>#N/A</v>
      </c>
      <c r="BC711" s="19" t="e">
        <f t="shared" ca="1" si="910"/>
        <v>#N/A</v>
      </c>
      <c r="BD711" s="19" t="e">
        <f t="shared" ca="1" si="911"/>
        <v>#N/A</v>
      </c>
      <c r="BE711" s="19" t="e">
        <f t="shared" ca="1" si="912"/>
        <v>#N/A</v>
      </c>
      <c r="BF711" s="19" t="e">
        <f t="shared" ca="1" si="913"/>
        <v>#N/A</v>
      </c>
      <c r="BG711" s="19" t="e">
        <f t="shared" ca="1" si="914"/>
        <v>#N/A</v>
      </c>
      <c r="BH711" s="19" t="e">
        <f t="shared" ca="1" si="915"/>
        <v>#N/A</v>
      </c>
      <c r="BI711" s="72" t="e">
        <f t="shared" ca="1" si="916"/>
        <v>#N/A</v>
      </c>
      <c r="BJ711" s="72" t="e">
        <f t="shared" ca="1" si="917"/>
        <v>#N/A</v>
      </c>
      <c r="BK711" s="72" t="e">
        <f t="shared" ca="1" si="918"/>
        <v>#N/A</v>
      </c>
      <c r="BL711" s="72" t="e">
        <f t="shared" ca="1" si="919"/>
        <v>#N/A</v>
      </c>
      <c r="BM711" s="72" t="e">
        <f t="shared" ca="1" si="920"/>
        <v>#N/A</v>
      </c>
      <c r="BN711" s="72" t="e">
        <f t="shared" ca="1" si="921"/>
        <v>#N/A</v>
      </c>
      <c r="BO711" s="72" t="e">
        <f t="shared" ca="1" si="922"/>
        <v>#N/A</v>
      </c>
      <c r="BP711" s="72" t="e">
        <f t="shared" ca="1" si="923"/>
        <v>#N/A</v>
      </c>
      <c r="BQ711" s="72" t="e">
        <f t="shared" ca="1" si="924"/>
        <v>#N/A</v>
      </c>
      <c r="BR711" s="72" t="e">
        <f t="shared" ca="1" si="925"/>
        <v>#N/A</v>
      </c>
      <c r="BS711" s="72" t="e">
        <f t="shared" ca="1" si="926"/>
        <v>#N/A</v>
      </c>
      <c r="BT711" s="72" t="e">
        <f t="shared" ca="1" si="927"/>
        <v>#N/A</v>
      </c>
      <c r="BU711" s="72" t="e">
        <f t="shared" ca="1" si="928"/>
        <v>#N/A</v>
      </c>
      <c r="BV711" s="72" t="e">
        <f t="shared" ca="1" si="929"/>
        <v>#N/A</v>
      </c>
    </row>
    <row r="712" spans="1:74">
      <c r="A712" s="13" t="e">
        <f ca="1">'MGRS to'!AO712</f>
        <v>#N/A</v>
      </c>
      <c r="B712" s="13" t="e">
        <f ca="1">'MGRS to'!AP712</f>
        <v>#N/A</v>
      </c>
      <c r="C712" s="19" t="e">
        <f t="shared" ca="1" si="858"/>
        <v>#N/A</v>
      </c>
      <c r="D712" s="19" t="e">
        <f t="shared" ca="1" si="859"/>
        <v>#N/A</v>
      </c>
      <c r="E712" s="19" t="e">
        <f t="shared" ca="1" si="860"/>
        <v>#N/A</v>
      </c>
      <c r="F712" s="19" t="e">
        <f t="shared" ca="1" si="861"/>
        <v>#N/A</v>
      </c>
      <c r="G712" s="19" t="e">
        <f t="shared" ca="1" si="862"/>
        <v>#N/A</v>
      </c>
      <c r="H712" s="19" t="e">
        <f t="shared" ca="1" si="863"/>
        <v>#N/A</v>
      </c>
      <c r="I712" s="19" t="e">
        <f t="shared" ca="1" si="864"/>
        <v>#N/A</v>
      </c>
      <c r="J712" s="19" t="e">
        <f t="shared" ca="1" si="865"/>
        <v>#N/A</v>
      </c>
      <c r="K712" s="19" t="e">
        <f t="shared" ca="1" si="866"/>
        <v>#N/A</v>
      </c>
      <c r="L712" s="19" t="e">
        <f t="shared" ca="1" si="867"/>
        <v>#N/A</v>
      </c>
      <c r="M712" s="19" t="e">
        <f t="shared" ca="1" si="868"/>
        <v>#N/A</v>
      </c>
      <c r="N712" s="19" t="e">
        <f t="shared" ca="1" si="869"/>
        <v>#N/A</v>
      </c>
      <c r="O712" s="19" t="e">
        <f t="shared" ca="1" si="870"/>
        <v>#N/A</v>
      </c>
      <c r="P712" s="72" t="e">
        <f t="shared" ca="1" si="871"/>
        <v>#N/A</v>
      </c>
      <c r="Q712" s="72" t="e">
        <f t="shared" ca="1" si="872"/>
        <v>#N/A</v>
      </c>
      <c r="R712" s="72" t="e">
        <f t="shared" ca="1" si="873"/>
        <v>#N/A</v>
      </c>
      <c r="S712" s="19" t="e">
        <f t="shared" ca="1" si="874"/>
        <v>#N/A</v>
      </c>
      <c r="T712" s="19" t="e">
        <f t="shared" ca="1" si="875"/>
        <v>#N/A</v>
      </c>
      <c r="U712" s="19" t="e">
        <f t="shared" ca="1" si="876"/>
        <v>#N/A</v>
      </c>
      <c r="V712" s="19" t="e">
        <f t="shared" ca="1" si="877"/>
        <v>#N/A</v>
      </c>
      <c r="W712" s="19" t="e">
        <f t="shared" ca="1" si="878"/>
        <v>#N/A</v>
      </c>
      <c r="X712" s="19" t="e">
        <f t="shared" ca="1" si="879"/>
        <v>#N/A</v>
      </c>
      <c r="Y712" s="72" t="e">
        <f t="shared" ca="1" si="880"/>
        <v>#N/A</v>
      </c>
      <c r="Z712" s="72" t="e">
        <f t="shared" ca="1" si="881"/>
        <v>#N/A</v>
      </c>
      <c r="AA712" s="72" t="e">
        <f t="shared" ca="1" si="882"/>
        <v>#N/A</v>
      </c>
      <c r="AB712" s="19" t="e">
        <f t="shared" ca="1" si="883"/>
        <v>#N/A</v>
      </c>
      <c r="AC712" s="19" t="e">
        <f t="shared" ca="1" si="884"/>
        <v>#N/A</v>
      </c>
      <c r="AD712" s="19" t="e">
        <f t="shared" ca="1" si="885"/>
        <v>#N/A</v>
      </c>
      <c r="AE712" s="19" t="e">
        <f t="shared" ca="1" si="886"/>
        <v>#N/A</v>
      </c>
      <c r="AF712" s="19" t="e">
        <f t="shared" ca="1" si="887"/>
        <v>#N/A</v>
      </c>
      <c r="AG712" s="19" t="e">
        <f t="shared" ca="1" si="888"/>
        <v>#N/A</v>
      </c>
      <c r="AH712" s="72" t="e">
        <f t="shared" ca="1" si="889"/>
        <v>#N/A</v>
      </c>
      <c r="AI712" s="72" t="e">
        <f t="shared" ca="1" si="890"/>
        <v>#N/A</v>
      </c>
      <c r="AJ712" s="72" t="e">
        <f t="shared" ca="1" si="891"/>
        <v>#N/A</v>
      </c>
      <c r="AK712" s="19" t="e">
        <f t="shared" ca="1" si="892"/>
        <v>#N/A</v>
      </c>
      <c r="AL712" s="19" t="e">
        <f t="shared" ca="1" si="893"/>
        <v>#N/A</v>
      </c>
      <c r="AM712" s="19" t="e">
        <f t="shared" ca="1" si="894"/>
        <v>#N/A</v>
      </c>
      <c r="AN712" s="19" t="e">
        <f t="shared" ca="1" si="895"/>
        <v>#N/A</v>
      </c>
      <c r="AO712" s="19" t="e">
        <f t="shared" ca="1" si="896"/>
        <v>#N/A</v>
      </c>
      <c r="AP712" s="19" t="e">
        <f t="shared" ca="1" si="897"/>
        <v>#N/A</v>
      </c>
      <c r="AQ712" s="72" t="e">
        <f t="shared" ca="1" si="898"/>
        <v>#N/A</v>
      </c>
      <c r="AR712" s="72" t="e">
        <f t="shared" ca="1" si="899"/>
        <v>#N/A</v>
      </c>
      <c r="AS712" s="72" t="e">
        <f t="shared" ca="1" si="900"/>
        <v>#N/A</v>
      </c>
      <c r="AT712" s="19" t="e">
        <f t="shared" ca="1" si="901"/>
        <v>#N/A</v>
      </c>
      <c r="AU712" s="19" t="e">
        <f t="shared" ca="1" si="902"/>
        <v>#N/A</v>
      </c>
      <c r="AV712" s="19" t="e">
        <f t="shared" ca="1" si="903"/>
        <v>#N/A</v>
      </c>
      <c r="AW712" s="19" t="e">
        <f t="shared" ca="1" si="904"/>
        <v>#N/A</v>
      </c>
      <c r="AX712" s="19" t="e">
        <f t="shared" ca="1" si="905"/>
        <v>#N/A</v>
      </c>
      <c r="AY712" s="19" t="e">
        <f t="shared" ca="1" si="906"/>
        <v>#N/A</v>
      </c>
      <c r="AZ712" s="72" t="e">
        <f t="shared" ca="1" si="907"/>
        <v>#N/A</v>
      </c>
      <c r="BA712" s="72" t="e">
        <f t="shared" ca="1" si="908"/>
        <v>#N/A</v>
      </c>
      <c r="BB712" s="72" t="e">
        <f t="shared" ca="1" si="909"/>
        <v>#N/A</v>
      </c>
      <c r="BC712" s="19" t="e">
        <f t="shared" ca="1" si="910"/>
        <v>#N/A</v>
      </c>
      <c r="BD712" s="19" t="e">
        <f t="shared" ca="1" si="911"/>
        <v>#N/A</v>
      </c>
      <c r="BE712" s="19" t="e">
        <f t="shared" ca="1" si="912"/>
        <v>#N/A</v>
      </c>
      <c r="BF712" s="19" t="e">
        <f t="shared" ca="1" si="913"/>
        <v>#N/A</v>
      </c>
      <c r="BG712" s="19" t="e">
        <f t="shared" ca="1" si="914"/>
        <v>#N/A</v>
      </c>
      <c r="BH712" s="19" t="e">
        <f t="shared" ca="1" si="915"/>
        <v>#N/A</v>
      </c>
      <c r="BI712" s="72" t="e">
        <f t="shared" ca="1" si="916"/>
        <v>#N/A</v>
      </c>
      <c r="BJ712" s="72" t="e">
        <f t="shared" ca="1" si="917"/>
        <v>#N/A</v>
      </c>
      <c r="BK712" s="72" t="e">
        <f t="shared" ca="1" si="918"/>
        <v>#N/A</v>
      </c>
      <c r="BL712" s="72" t="e">
        <f t="shared" ca="1" si="919"/>
        <v>#N/A</v>
      </c>
      <c r="BM712" s="72" t="e">
        <f t="shared" ca="1" si="920"/>
        <v>#N/A</v>
      </c>
      <c r="BN712" s="72" t="e">
        <f t="shared" ca="1" si="921"/>
        <v>#N/A</v>
      </c>
      <c r="BO712" s="72" t="e">
        <f t="shared" ca="1" si="922"/>
        <v>#N/A</v>
      </c>
      <c r="BP712" s="72" t="e">
        <f t="shared" ca="1" si="923"/>
        <v>#N/A</v>
      </c>
      <c r="BQ712" s="72" t="e">
        <f t="shared" ca="1" si="924"/>
        <v>#N/A</v>
      </c>
      <c r="BR712" s="72" t="e">
        <f t="shared" ca="1" si="925"/>
        <v>#N/A</v>
      </c>
      <c r="BS712" s="72" t="e">
        <f t="shared" ca="1" si="926"/>
        <v>#N/A</v>
      </c>
      <c r="BT712" s="72" t="e">
        <f t="shared" ca="1" si="927"/>
        <v>#N/A</v>
      </c>
      <c r="BU712" s="72" t="e">
        <f t="shared" ca="1" si="928"/>
        <v>#N/A</v>
      </c>
      <c r="BV712" s="72" t="e">
        <f t="shared" ca="1" si="929"/>
        <v>#N/A</v>
      </c>
    </row>
    <row r="713" spans="1:74">
      <c r="A713" s="13" t="e">
        <f ca="1">'MGRS to'!AO713</f>
        <v>#N/A</v>
      </c>
      <c r="B713" s="13" t="e">
        <f ca="1">'MGRS to'!AP713</f>
        <v>#N/A</v>
      </c>
      <c r="C713" s="19" t="e">
        <f t="shared" ref="C713:C776" ca="1" si="930">A713*PI()/180</f>
        <v>#N/A</v>
      </c>
      <c r="D713" s="19" t="e">
        <f t="shared" ref="D713:D776" ca="1" si="931">B713*PI()/180</f>
        <v>#N/A</v>
      </c>
      <c r="E713" s="19" t="e">
        <f t="shared" ref="E713:E776" ca="1" si="932">ATAN((1-f)*TAN(C712))</f>
        <v>#N/A</v>
      </c>
      <c r="F713" s="19" t="e">
        <f t="shared" ref="F713:F776" ca="1" si="933">ATAN((1-f)*TAN(C713))</f>
        <v>#N/A</v>
      </c>
      <c r="G713" s="19" t="e">
        <f t="shared" ref="G713:G776" ca="1" si="934">D713-D712</f>
        <v>#N/A</v>
      </c>
      <c r="H713" s="19" t="e">
        <f t="shared" ref="H713:H776" ca="1" si="935">G713</f>
        <v>#N/A</v>
      </c>
      <c r="I713" s="19" t="e">
        <f t="shared" ref="I713:I776" ca="1" si="936">H713-G713</f>
        <v>#N/A</v>
      </c>
      <c r="J713" s="19" t="e">
        <f t="shared" ref="J713:J776" ca="1" si="937">SQRT((COS($F713)*SIN(H713))^2+(COS($E713)*SIN($F713)-SIN($E713)*COS($F713)*COS(H713))^2)</f>
        <v>#N/A</v>
      </c>
      <c r="K713" s="19" t="e">
        <f t="shared" ref="K713:K776" ca="1" si="938">SIN($E713)*SIN($F713)+COS($E713)*COS($F713)*COS(H713)</f>
        <v>#N/A</v>
      </c>
      <c r="L713" s="19" t="e">
        <f t="shared" ref="L713:L776" ca="1" si="939">ATAN2(K713,J713)</f>
        <v>#N/A</v>
      </c>
      <c r="M713" s="19" t="e">
        <f t="shared" ref="M713:M776" ca="1" si="940">COS($E713)*COS($F713)*SIN(H713)/J713</f>
        <v>#N/A</v>
      </c>
      <c r="N713" s="19" t="e">
        <f t="shared" ref="N713:N776" ca="1" si="941">IF(1-M713^2=0,0.000000000001,1-M713)</f>
        <v>#N/A</v>
      </c>
      <c r="O713" s="19" t="e">
        <f t="shared" ref="O713:O776" ca="1" si="942">K713-2*SIN($E713)*SIN($F713)/N713</f>
        <v>#N/A</v>
      </c>
      <c r="P713" s="72" t="e">
        <f t="shared" ref="P713:P776" ca="1" si="943">f/16*N713*(4+f*(4-3*N713))</f>
        <v>#N/A</v>
      </c>
      <c r="Q713" s="72" t="e">
        <f t="shared" ref="Q713:Q776" ca="1" si="944">$G713+(1-P713)*f*M713*(L713+P713*J713*(O713+P713*K713*(-1+2*O713)))</f>
        <v>#N/A</v>
      </c>
      <c r="R713" s="72" t="e">
        <f t="shared" ref="R713:R776" ca="1" si="945">Q713-H713</f>
        <v>#N/A</v>
      </c>
      <c r="S713" s="19" t="e">
        <f t="shared" ref="S713:S776" ca="1" si="946">SQRT((COS($F713)*SIN(Q713))^2+(COS($E713)*SIN($F713)-SIN($E713)*COS($F713)*COS(Q713))^2)</f>
        <v>#N/A</v>
      </c>
      <c r="T713" s="19" t="e">
        <f t="shared" ref="T713:T776" ca="1" si="947">SIN($E713)*SIN($F713)+COS($E713)*COS($F713)*COS(Q713)</f>
        <v>#N/A</v>
      </c>
      <c r="U713" s="19" t="e">
        <f t="shared" ref="U713:U776" ca="1" si="948">ATAN2(T713,S713)</f>
        <v>#N/A</v>
      </c>
      <c r="V713" s="19" t="e">
        <f t="shared" ref="V713:V776" ca="1" si="949">COS($E713)*COS($F713)*SIN(Q713)/S713</f>
        <v>#N/A</v>
      </c>
      <c r="W713" s="19" t="e">
        <f t="shared" ref="W713:W776" ca="1" si="950">IF(1-V713^2=0,0.000000000001,1-V713)</f>
        <v>#N/A</v>
      </c>
      <c r="X713" s="19" t="e">
        <f t="shared" ref="X713:X776" ca="1" si="951">T713-2*SIN($E713)*SIN($F713)/W713</f>
        <v>#N/A</v>
      </c>
      <c r="Y713" s="72" t="e">
        <f t="shared" ref="Y713:Y776" ca="1" si="952">f/16*W713*(4+f*(4-3*W713))</f>
        <v>#N/A</v>
      </c>
      <c r="Z713" s="72" t="e">
        <f t="shared" ref="Z713:Z776" ca="1" si="953">$G713+(1-Y713)*f*V713*(U713+Y713*S713*(X713+Y713*T713*(-1+2*X713)))</f>
        <v>#N/A</v>
      </c>
      <c r="AA713" s="72" t="e">
        <f t="shared" ref="AA713:AA776" ca="1" si="954">Z713-Q713</f>
        <v>#N/A</v>
      </c>
      <c r="AB713" s="19" t="e">
        <f t="shared" ref="AB713:AB776" ca="1" si="955">SQRT((COS($F713)*SIN(Z713))^2+(COS($E713)*SIN($F713)-SIN($E713)*COS($F713)*COS(Z713))^2)</f>
        <v>#N/A</v>
      </c>
      <c r="AC713" s="19" t="e">
        <f t="shared" ref="AC713:AC776" ca="1" si="956">SIN($E713)*SIN($F713)+COS($E713)*COS($F713)*COS(Z713)</f>
        <v>#N/A</v>
      </c>
      <c r="AD713" s="19" t="e">
        <f t="shared" ref="AD713:AD776" ca="1" si="957">ATAN2(AC713,AB713)</f>
        <v>#N/A</v>
      </c>
      <c r="AE713" s="19" t="e">
        <f t="shared" ref="AE713:AE776" ca="1" si="958">COS($E713)*COS($F713)*SIN(Z713)/AB713</f>
        <v>#N/A</v>
      </c>
      <c r="AF713" s="19" t="e">
        <f t="shared" ref="AF713:AF776" ca="1" si="959">IF(1-AE713^2=0,0.000000000001,1-AE713)</f>
        <v>#N/A</v>
      </c>
      <c r="AG713" s="19" t="e">
        <f t="shared" ref="AG713:AG776" ca="1" si="960">AC713-2*SIN($E713)*SIN($F713)/AF713</f>
        <v>#N/A</v>
      </c>
      <c r="AH713" s="72" t="e">
        <f t="shared" ref="AH713:AH776" ca="1" si="961">f/16*AF713*(4+f*(4-3*AF713))</f>
        <v>#N/A</v>
      </c>
      <c r="AI713" s="72" t="e">
        <f t="shared" ref="AI713:AI776" ca="1" si="962">$G713+(1-AH713)*f*AE713*(AD713+AH713*AB713*(AG713+AH713*AC713*(-1+2*AG713)))</f>
        <v>#N/A</v>
      </c>
      <c r="AJ713" s="72" t="e">
        <f t="shared" ref="AJ713:AJ776" ca="1" si="963">AI713-Z713</f>
        <v>#N/A</v>
      </c>
      <c r="AK713" s="19" t="e">
        <f t="shared" ref="AK713:AK776" ca="1" si="964">SQRT((COS($F713)*SIN(AI713))^2+(COS($E713)*SIN($F713)-SIN($E713)*COS($F713)*COS(AI713))^2)</f>
        <v>#N/A</v>
      </c>
      <c r="AL713" s="19" t="e">
        <f t="shared" ref="AL713:AL776" ca="1" si="965">SIN($E713)*SIN($F713)+COS($E713)*COS($F713)*COS(AI713)</f>
        <v>#N/A</v>
      </c>
      <c r="AM713" s="19" t="e">
        <f t="shared" ref="AM713:AM776" ca="1" si="966">ATAN2(AL713,AK713)</f>
        <v>#N/A</v>
      </c>
      <c r="AN713" s="19" t="e">
        <f t="shared" ref="AN713:AN776" ca="1" si="967">COS($E713)*COS($F713)*SIN(AI713)/AK713</f>
        <v>#N/A</v>
      </c>
      <c r="AO713" s="19" t="e">
        <f t="shared" ref="AO713:AO776" ca="1" si="968">1-AN713^2</f>
        <v>#N/A</v>
      </c>
      <c r="AP713" s="19" t="e">
        <f t="shared" ref="AP713:AP776" ca="1" si="969">IF(1-AO713^2=0,0.000000000001,1-AO713)</f>
        <v>#N/A</v>
      </c>
      <c r="AQ713" s="72" t="e">
        <f t="shared" ref="AQ713:AQ776" ca="1" si="970">f/16*AO713*(4+f*(4-3*AO713))</f>
        <v>#N/A</v>
      </c>
      <c r="AR713" s="72" t="e">
        <f t="shared" ref="AR713:AR776" ca="1" si="971">$G713+(1-AQ713)*f*AN713*(AM713+AQ713*AK713*(AP713+AQ713*AL713*(-1+2*AP713)))</f>
        <v>#N/A</v>
      </c>
      <c r="AS713" s="72" t="e">
        <f t="shared" ref="AS713:AS776" ca="1" si="972">AR713-AI713</f>
        <v>#N/A</v>
      </c>
      <c r="AT713" s="19" t="e">
        <f t="shared" ref="AT713:AT776" ca="1" si="973">SQRT((COS($F713)*SIN(AR713))^2+(COS($E713)*SIN($F713)-SIN($E713)*COS($F713)*COS(AR713))^2)</f>
        <v>#N/A</v>
      </c>
      <c r="AU713" s="19" t="e">
        <f t="shared" ref="AU713:AU776" ca="1" si="974">SIN($E713)*SIN($F713)+COS($E713)*COS($F713)*COS(AR713)</f>
        <v>#N/A</v>
      </c>
      <c r="AV713" s="19" t="e">
        <f t="shared" ref="AV713:AV776" ca="1" si="975">ATAN2(AU713,AT713)</f>
        <v>#N/A</v>
      </c>
      <c r="AW713" s="19" t="e">
        <f t="shared" ref="AW713:AW776" ca="1" si="976">COS($E713)*COS($F713)*SIN(AR713)/AT713</f>
        <v>#N/A</v>
      </c>
      <c r="AX713" s="19" t="e">
        <f t="shared" ref="AX713:AX776" ca="1" si="977">IF(1-AW713^2=0,0.000000000001,1-AW713)</f>
        <v>#N/A</v>
      </c>
      <c r="AY713" s="19" t="e">
        <f t="shared" ref="AY713:AY776" ca="1" si="978">AU713-2*SIN($E713)*SIN($F713)/AX713</f>
        <v>#N/A</v>
      </c>
      <c r="AZ713" s="72" t="e">
        <f t="shared" ref="AZ713:AZ776" ca="1" si="979">f/16*AX713*(4+f*(4-3*AX713))</f>
        <v>#N/A</v>
      </c>
      <c r="BA713" s="72" t="e">
        <f t="shared" ref="BA713:BA776" ca="1" si="980">$G713+(1-AZ713)*f*AW713*(AV713+AZ713*AT713*(AY713+AZ713*AU713*(-1+2*AY713)))</f>
        <v>#N/A</v>
      </c>
      <c r="BB713" s="72" t="e">
        <f t="shared" ref="BB713:BB776" ca="1" si="981">BA713-AR713</f>
        <v>#N/A</v>
      </c>
      <c r="BC713" s="19" t="e">
        <f t="shared" ref="BC713:BC776" ca="1" si="982">SQRT((COS($F713)*SIN(BA713))^2+(COS($E713)*SIN($F713)-SIN($E713)*COS($F713)*COS(BA713))^2)</f>
        <v>#N/A</v>
      </c>
      <c r="BD713" s="19" t="e">
        <f t="shared" ref="BD713:BD776" ca="1" si="983">SIN($E713)*SIN($F713)+COS($E713)*COS($F713)*COS(BA713)</f>
        <v>#N/A</v>
      </c>
      <c r="BE713" s="19" t="e">
        <f t="shared" ref="BE713:BE776" ca="1" si="984">ATAN2(BD713,BC713)</f>
        <v>#N/A</v>
      </c>
      <c r="BF713" s="19" t="e">
        <f t="shared" ref="BF713:BF776" ca="1" si="985">COS($E713)*COS($F713)*SIN(BA713)/BC713</f>
        <v>#N/A</v>
      </c>
      <c r="BG713" s="19" t="e">
        <f t="shared" ref="BG713:BG776" ca="1" si="986">IF(1-BF713^2=0,0.000000000001,1-BF713)</f>
        <v>#N/A</v>
      </c>
      <c r="BH713" s="19" t="e">
        <f t="shared" ref="BH713:BH776" ca="1" si="987">BD713-2*SIN($E713)*SIN($F713)/BG713</f>
        <v>#N/A</v>
      </c>
      <c r="BI713" s="72" t="e">
        <f t="shared" ref="BI713:BI776" ca="1" si="988">f/16*BG713*(4+f*(4-3*BG713))</f>
        <v>#N/A</v>
      </c>
      <c r="BJ713" s="72" t="e">
        <f t="shared" ref="BJ713:BJ776" ca="1" si="989">$G713+(1-BI713)*f*BF713*(BE713+BI713*BC713*(BH713+BI713*BD713*(-1+2*BH713)))</f>
        <v>#N/A</v>
      </c>
      <c r="BK713" s="72" t="e">
        <f t="shared" ref="BK713:BK776" ca="1" si="990">BJ713-BA713</f>
        <v>#N/A</v>
      </c>
      <c r="BL713" s="72" t="e">
        <f t="shared" ref="BL713:BL776" ca="1" si="991">BG713*(a^2-b^2)/b^2</f>
        <v>#N/A</v>
      </c>
      <c r="BM713" s="72" t="e">
        <f t="shared" ref="BM713:BM776" ca="1" si="992">1+BL713/16384*(4096+BL713*(-768+BL713*(320-175*BL713)))</f>
        <v>#N/A</v>
      </c>
      <c r="BN713" s="72" t="e">
        <f t="shared" ref="BN713:BN776" ca="1" si="993">BL713/1024*(256+BL713*(-128+BL713*(74-47*BL713)))</f>
        <v>#N/A</v>
      </c>
      <c r="BO713" s="72" t="e">
        <f t="shared" ref="BO713:BO776" ca="1" si="994">BN713*BC713*(BH713+BN713/4*(BD713*(-1+2*BH713^2)-BN713/6*BH713*(-3+4*BC713^2)*(-3+4*BH713^2)))</f>
        <v>#N/A</v>
      </c>
      <c r="BP713" s="72" t="e">
        <f t="shared" ref="BP713:BP776" ca="1" si="995">b*BM713*(BE713-BO713)</f>
        <v>#N/A</v>
      </c>
      <c r="BQ713" s="72" t="e">
        <f t="shared" ref="BQ713:BQ776" ca="1" si="996">ATAN2(COS(C712)*SIN(C713)-SIN(C712)*COS(C713)*COS(D713-D712),SIN(D713-D712)*COS(C713))</f>
        <v>#N/A</v>
      </c>
      <c r="BR713" s="72" t="e">
        <f t="shared" ref="BR713:BR776" ca="1" si="997">ATAN2(COS(C713)*SIN(C712)-SIN(C713)*COS(C712)*COS(D712-D713),SIN(D712-D713)*COS(C712))</f>
        <v>#N/A</v>
      </c>
      <c r="BS713" s="72" t="e">
        <f t="shared" ref="BS713:BS776" ca="1" si="998">BR713+PI()</f>
        <v>#N/A</v>
      </c>
      <c r="BT713" s="72" t="e">
        <f t="shared" ref="BT713:BT776" ca="1" si="999">MOD(BQ713*180/PI()+360,360)</f>
        <v>#N/A</v>
      </c>
      <c r="BU713" s="72" t="e">
        <f t="shared" ref="BU713:BU776" ca="1" si="1000">BR713*180/PI()</f>
        <v>#N/A</v>
      </c>
      <c r="BV713" s="72" t="e">
        <f t="shared" ref="BV713:BV776" ca="1" si="1001">MOD(BS713*180/PI()+360,360)</f>
        <v>#N/A</v>
      </c>
    </row>
    <row r="714" spans="1:74">
      <c r="A714" s="13" t="e">
        <f ca="1">'MGRS to'!AO714</f>
        <v>#N/A</v>
      </c>
      <c r="B714" s="13" t="e">
        <f ca="1">'MGRS to'!AP714</f>
        <v>#N/A</v>
      </c>
      <c r="C714" s="19" t="e">
        <f t="shared" ca="1" si="930"/>
        <v>#N/A</v>
      </c>
      <c r="D714" s="19" t="e">
        <f t="shared" ca="1" si="931"/>
        <v>#N/A</v>
      </c>
      <c r="E714" s="19" t="e">
        <f t="shared" ca="1" si="932"/>
        <v>#N/A</v>
      </c>
      <c r="F714" s="19" t="e">
        <f t="shared" ca="1" si="933"/>
        <v>#N/A</v>
      </c>
      <c r="G714" s="19" t="e">
        <f t="shared" ca="1" si="934"/>
        <v>#N/A</v>
      </c>
      <c r="H714" s="19" t="e">
        <f t="shared" ca="1" si="935"/>
        <v>#N/A</v>
      </c>
      <c r="I714" s="19" t="e">
        <f t="shared" ca="1" si="936"/>
        <v>#N/A</v>
      </c>
      <c r="J714" s="19" t="e">
        <f t="shared" ca="1" si="937"/>
        <v>#N/A</v>
      </c>
      <c r="K714" s="19" t="e">
        <f t="shared" ca="1" si="938"/>
        <v>#N/A</v>
      </c>
      <c r="L714" s="19" t="e">
        <f t="shared" ca="1" si="939"/>
        <v>#N/A</v>
      </c>
      <c r="M714" s="19" t="e">
        <f t="shared" ca="1" si="940"/>
        <v>#N/A</v>
      </c>
      <c r="N714" s="19" t="e">
        <f t="shared" ca="1" si="941"/>
        <v>#N/A</v>
      </c>
      <c r="O714" s="19" t="e">
        <f t="shared" ca="1" si="942"/>
        <v>#N/A</v>
      </c>
      <c r="P714" s="72" t="e">
        <f t="shared" ca="1" si="943"/>
        <v>#N/A</v>
      </c>
      <c r="Q714" s="72" t="e">
        <f t="shared" ca="1" si="944"/>
        <v>#N/A</v>
      </c>
      <c r="R714" s="72" t="e">
        <f t="shared" ca="1" si="945"/>
        <v>#N/A</v>
      </c>
      <c r="S714" s="19" t="e">
        <f t="shared" ca="1" si="946"/>
        <v>#N/A</v>
      </c>
      <c r="T714" s="19" t="e">
        <f t="shared" ca="1" si="947"/>
        <v>#N/A</v>
      </c>
      <c r="U714" s="19" t="e">
        <f t="shared" ca="1" si="948"/>
        <v>#N/A</v>
      </c>
      <c r="V714" s="19" t="e">
        <f t="shared" ca="1" si="949"/>
        <v>#N/A</v>
      </c>
      <c r="W714" s="19" t="e">
        <f t="shared" ca="1" si="950"/>
        <v>#N/A</v>
      </c>
      <c r="X714" s="19" t="e">
        <f t="shared" ca="1" si="951"/>
        <v>#N/A</v>
      </c>
      <c r="Y714" s="72" t="e">
        <f t="shared" ca="1" si="952"/>
        <v>#N/A</v>
      </c>
      <c r="Z714" s="72" t="e">
        <f t="shared" ca="1" si="953"/>
        <v>#N/A</v>
      </c>
      <c r="AA714" s="72" t="e">
        <f t="shared" ca="1" si="954"/>
        <v>#N/A</v>
      </c>
      <c r="AB714" s="19" t="e">
        <f t="shared" ca="1" si="955"/>
        <v>#N/A</v>
      </c>
      <c r="AC714" s="19" t="e">
        <f t="shared" ca="1" si="956"/>
        <v>#N/A</v>
      </c>
      <c r="AD714" s="19" t="e">
        <f t="shared" ca="1" si="957"/>
        <v>#N/A</v>
      </c>
      <c r="AE714" s="19" t="e">
        <f t="shared" ca="1" si="958"/>
        <v>#N/A</v>
      </c>
      <c r="AF714" s="19" t="e">
        <f t="shared" ca="1" si="959"/>
        <v>#N/A</v>
      </c>
      <c r="AG714" s="19" t="e">
        <f t="shared" ca="1" si="960"/>
        <v>#N/A</v>
      </c>
      <c r="AH714" s="72" t="e">
        <f t="shared" ca="1" si="961"/>
        <v>#N/A</v>
      </c>
      <c r="AI714" s="72" t="e">
        <f t="shared" ca="1" si="962"/>
        <v>#N/A</v>
      </c>
      <c r="AJ714" s="72" t="e">
        <f t="shared" ca="1" si="963"/>
        <v>#N/A</v>
      </c>
      <c r="AK714" s="19" t="e">
        <f t="shared" ca="1" si="964"/>
        <v>#N/A</v>
      </c>
      <c r="AL714" s="19" t="e">
        <f t="shared" ca="1" si="965"/>
        <v>#N/A</v>
      </c>
      <c r="AM714" s="19" t="e">
        <f t="shared" ca="1" si="966"/>
        <v>#N/A</v>
      </c>
      <c r="AN714" s="19" t="e">
        <f t="shared" ca="1" si="967"/>
        <v>#N/A</v>
      </c>
      <c r="AO714" s="19" t="e">
        <f t="shared" ca="1" si="968"/>
        <v>#N/A</v>
      </c>
      <c r="AP714" s="19" t="e">
        <f t="shared" ca="1" si="969"/>
        <v>#N/A</v>
      </c>
      <c r="AQ714" s="72" t="e">
        <f t="shared" ca="1" si="970"/>
        <v>#N/A</v>
      </c>
      <c r="AR714" s="72" t="e">
        <f t="shared" ca="1" si="971"/>
        <v>#N/A</v>
      </c>
      <c r="AS714" s="72" t="e">
        <f t="shared" ca="1" si="972"/>
        <v>#N/A</v>
      </c>
      <c r="AT714" s="19" t="e">
        <f t="shared" ca="1" si="973"/>
        <v>#N/A</v>
      </c>
      <c r="AU714" s="19" t="e">
        <f t="shared" ca="1" si="974"/>
        <v>#N/A</v>
      </c>
      <c r="AV714" s="19" t="e">
        <f t="shared" ca="1" si="975"/>
        <v>#N/A</v>
      </c>
      <c r="AW714" s="19" t="e">
        <f t="shared" ca="1" si="976"/>
        <v>#N/A</v>
      </c>
      <c r="AX714" s="19" t="e">
        <f t="shared" ca="1" si="977"/>
        <v>#N/A</v>
      </c>
      <c r="AY714" s="19" t="e">
        <f t="shared" ca="1" si="978"/>
        <v>#N/A</v>
      </c>
      <c r="AZ714" s="72" t="e">
        <f t="shared" ca="1" si="979"/>
        <v>#N/A</v>
      </c>
      <c r="BA714" s="72" t="e">
        <f t="shared" ca="1" si="980"/>
        <v>#N/A</v>
      </c>
      <c r="BB714" s="72" t="e">
        <f t="shared" ca="1" si="981"/>
        <v>#N/A</v>
      </c>
      <c r="BC714" s="19" t="e">
        <f t="shared" ca="1" si="982"/>
        <v>#N/A</v>
      </c>
      <c r="BD714" s="19" t="e">
        <f t="shared" ca="1" si="983"/>
        <v>#N/A</v>
      </c>
      <c r="BE714" s="19" t="e">
        <f t="shared" ca="1" si="984"/>
        <v>#N/A</v>
      </c>
      <c r="BF714" s="19" t="e">
        <f t="shared" ca="1" si="985"/>
        <v>#N/A</v>
      </c>
      <c r="BG714" s="19" t="e">
        <f t="shared" ca="1" si="986"/>
        <v>#N/A</v>
      </c>
      <c r="BH714" s="19" t="e">
        <f t="shared" ca="1" si="987"/>
        <v>#N/A</v>
      </c>
      <c r="BI714" s="72" t="e">
        <f t="shared" ca="1" si="988"/>
        <v>#N/A</v>
      </c>
      <c r="BJ714" s="72" t="e">
        <f t="shared" ca="1" si="989"/>
        <v>#N/A</v>
      </c>
      <c r="BK714" s="72" t="e">
        <f t="shared" ca="1" si="990"/>
        <v>#N/A</v>
      </c>
      <c r="BL714" s="72" t="e">
        <f t="shared" ca="1" si="991"/>
        <v>#N/A</v>
      </c>
      <c r="BM714" s="72" t="e">
        <f t="shared" ca="1" si="992"/>
        <v>#N/A</v>
      </c>
      <c r="BN714" s="72" t="e">
        <f t="shared" ca="1" si="993"/>
        <v>#N/A</v>
      </c>
      <c r="BO714" s="72" t="e">
        <f t="shared" ca="1" si="994"/>
        <v>#N/A</v>
      </c>
      <c r="BP714" s="72" t="e">
        <f t="shared" ca="1" si="995"/>
        <v>#N/A</v>
      </c>
      <c r="BQ714" s="72" t="e">
        <f t="shared" ca="1" si="996"/>
        <v>#N/A</v>
      </c>
      <c r="BR714" s="72" t="e">
        <f t="shared" ca="1" si="997"/>
        <v>#N/A</v>
      </c>
      <c r="BS714" s="72" t="e">
        <f t="shared" ca="1" si="998"/>
        <v>#N/A</v>
      </c>
      <c r="BT714" s="72" t="e">
        <f t="shared" ca="1" si="999"/>
        <v>#N/A</v>
      </c>
      <c r="BU714" s="72" t="e">
        <f t="shared" ca="1" si="1000"/>
        <v>#N/A</v>
      </c>
      <c r="BV714" s="72" t="e">
        <f t="shared" ca="1" si="1001"/>
        <v>#N/A</v>
      </c>
    </row>
    <row r="715" spans="1:74">
      <c r="A715" s="13" t="e">
        <f ca="1">'MGRS to'!AO715</f>
        <v>#N/A</v>
      </c>
      <c r="B715" s="13" t="e">
        <f ca="1">'MGRS to'!AP715</f>
        <v>#N/A</v>
      </c>
      <c r="C715" s="19" t="e">
        <f t="shared" ca="1" si="930"/>
        <v>#N/A</v>
      </c>
      <c r="D715" s="19" t="e">
        <f t="shared" ca="1" si="931"/>
        <v>#N/A</v>
      </c>
      <c r="E715" s="19" t="e">
        <f t="shared" ca="1" si="932"/>
        <v>#N/A</v>
      </c>
      <c r="F715" s="19" t="e">
        <f t="shared" ca="1" si="933"/>
        <v>#N/A</v>
      </c>
      <c r="G715" s="19" t="e">
        <f t="shared" ca="1" si="934"/>
        <v>#N/A</v>
      </c>
      <c r="H715" s="19" t="e">
        <f t="shared" ca="1" si="935"/>
        <v>#N/A</v>
      </c>
      <c r="I715" s="19" t="e">
        <f t="shared" ca="1" si="936"/>
        <v>#N/A</v>
      </c>
      <c r="J715" s="19" t="e">
        <f t="shared" ca="1" si="937"/>
        <v>#N/A</v>
      </c>
      <c r="K715" s="19" t="e">
        <f t="shared" ca="1" si="938"/>
        <v>#N/A</v>
      </c>
      <c r="L715" s="19" t="e">
        <f t="shared" ca="1" si="939"/>
        <v>#N/A</v>
      </c>
      <c r="M715" s="19" t="e">
        <f t="shared" ca="1" si="940"/>
        <v>#N/A</v>
      </c>
      <c r="N715" s="19" t="e">
        <f t="shared" ca="1" si="941"/>
        <v>#N/A</v>
      </c>
      <c r="O715" s="19" t="e">
        <f t="shared" ca="1" si="942"/>
        <v>#N/A</v>
      </c>
      <c r="P715" s="72" t="e">
        <f t="shared" ca="1" si="943"/>
        <v>#N/A</v>
      </c>
      <c r="Q715" s="72" t="e">
        <f t="shared" ca="1" si="944"/>
        <v>#N/A</v>
      </c>
      <c r="R715" s="72" t="e">
        <f t="shared" ca="1" si="945"/>
        <v>#N/A</v>
      </c>
      <c r="S715" s="19" t="e">
        <f t="shared" ca="1" si="946"/>
        <v>#N/A</v>
      </c>
      <c r="T715" s="19" t="e">
        <f t="shared" ca="1" si="947"/>
        <v>#N/A</v>
      </c>
      <c r="U715" s="19" t="e">
        <f t="shared" ca="1" si="948"/>
        <v>#N/A</v>
      </c>
      <c r="V715" s="19" t="e">
        <f t="shared" ca="1" si="949"/>
        <v>#N/A</v>
      </c>
      <c r="W715" s="19" t="e">
        <f t="shared" ca="1" si="950"/>
        <v>#N/A</v>
      </c>
      <c r="X715" s="19" t="e">
        <f t="shared" ca="1" si="951"/>
        <v>#N/A</v>
      </c>
      <c r="Y715" s="72" t="e">
        <f t="shared" ca="1" si="952"/>
        <v>#N/A</v>
      </c>
      <c r="Z715" s="72" t="e">
        <f t="shared" ca="1" si="953"/>
        <v>#N/A</v>
      </c>
      <c r="AA715" s="72" t="e">
        <f t="shared" ca="1" si="954"/>
        <v>#N/A</v>
      </c>
      <c r="AB715" s="19" t="e">
        <f t="shared" ca="1" si="955"/>
        <v>#N/A</v>
      </c>
      <c r="AC715" s="19" t="e">
        <f t="shared" ca="1" si="956"/>
        <v>#N/A</v>
      </c>
      <c r="AD715" s="19" t="e">
        <f t="shared" ca="1" si="957"/>
        <v>#N/A</v>
      </c>
      <c r="AE715" s="19" t="e">
        <f t="shared" ca="1" si="958"/>
        <v>#N/A</v>
      </c>
      <c r="AF715" s="19" t="e">
        <f t="shared" ca="1" si="959"/>
        <v>#N/A</v>
      </c>
      <c r="AG715" s="19" t="e">
        <f t="shared" ca="1" si="960"/>
        <v>#N/A</v>
      </c>
      <c r="AH715" s="72" t="e">
        <f t="shared" ca="1" si="961"/>
        <v>#N/A</v>
      </c>
      <c r="AI715" s="72" t="e">
        <f t="shared" ca="1" si="962"/>
        <v>#N/A</v>
      </c>
      <c r="AJ715" s="72" t="e">
        <f t="shared" ca="1" si="963"/>
        <v>#N/A</v>
      </c>
      <c r="AK715" s="19" t="e">
        <f t="shared" ca="1" si="964"/>
        <v>#N/A</v>
      </c>
      <c r="AL715" s="19" t="e">
        <f t="shared" ca="1" si="965"/>
        <v>#N/A</v>
      </c>
      <c r="AM715" s="19" t="e">
        <f t="shared" ca="1" si="966"/>
        <v>#N/A</v>
      </c>
      <c r="AN715" s="19" t="e">
        <f t="shared" ca="1" si="967"/>
        <v>#N/A</v>
      </c>
      <c r="AO715" s="19" t="e">
        <f t="shared" ca="1" si="968"/>
        <v>#N/A</v>
      </c>
      <c r="AP715" s="19" t="e">
        <f t="shared" ca="1" si="969"/>
        <v>#N/A</v>
      </c>
      <c r="AQ715" s="72" t="e">
        <f t="shared" ca="1" si="970"/>
        <v>#N/A</v>
      </c>
      <c r="AR715" s="72" t="e">
        <f t="shared" ca="1" si="971"/>
        <v>#N/A</v>
      </c>
      <c r="AS715" s="72" t="e">
        <f t="shared" ca="1" si="972"/>
        <v>#N/A</v>
      </c>
      <c r="AT715" s="19" t="e">
        <f t="shared" ca="1" si="973"/>
        <v>#N/A</v>
      </c>
      <c r="AU715" s="19" t="e">
        <f t="shared" ca="1" si="974"/>
        <v>#N/A</v>
      </c>
      <c r="AV715" s="19" t="e">
        <f t="shared" ca="1" si="975"/>
        <v>#N/A</v>
      </c>
      <c r="AW715" s="19" t="e">
        <f t="shared" ca="1" si="976"/>
        <v>#N/A</v>
      </c>
      <c r="AX715" s="19" t="e">
        <f t="shared" ca="1" si="977"/>
        <v>#N/A</v>
      </c>
      <c r="AY715" s="19" t="e">
        <f t="shared" ca="1" si="978"/>
        <v>#N/A</v>
      </c>
      <c r="AZ715" s="72" t="e">
        <f t="shared" ca="1" si="979"/>
        <v>#N/A</v>
      </c>
      <c r="BA715" s="72" t="e">
        <f t="shared" ca="1" si="980"/>
        <v>#N/A</v>
      </c>
      <c r="BB715" s="72" t="e">
        <f t="shared" ca="1" si="981"/>
        <v>#N/A</v>
      </c>
      <c r="BC715" s="19" t="e">
        <f t="shared" ca="1" si="982"/>
        <v>#N/A</v>
      </c>
      <c r="BD715" s="19" t="e">
        <f t="shared" ca="1" si="983"/>
        <v>#N/A</v>
      </c>
      <c r="BE715" s="19" t="e">
        <f t="shared" ca="1" si="984"/>
        <v>#N/A</v>
      </c>
      <c r="BF715" s="19" t="e">
        <f t="shared" ca="1" si="985"/>
        <v>#N/A</v>
      </c>
      <c r="BG715" s="19" t="e">
        <f t="shared" ca="1" si="986"/>
        <v>#N/A</v>
      </c>
      <c r="BH715" s="19" t="e">
        <f t="shared" ca="1" si="987"/>
        <v>#N/A</v>
      </c>
      <c r="BI715" s="72" t="e">
        <f t="shared" ca="1" si="988"/>
        <v>#N/A</v>
      </c>
      <c r="BJ715" s="72" t="e">
        <f t="shared" ca="1" si="989"/>
        <v>#N/A</v>
      </c>
      <c r="BK715" s="72" t="e">
        <f t="shared" ca="1" si="990"/>
        <v>#N/A</v>
      </c>
      <c r="BL715" s="72" t="e">
        <f t="shared" ca="1" si="991"/>
        <v>#N/A</v>
      </c>
      <c r="BM715" s="72" t="e">
        <f t="shared" ca="1" si="992"/>
        <v>#N/A</v>
      </c>
      <c r="BN715" s="72" t="e">
        <f t="shared" ca="1" si="993"/>
        <v>#N/A</v>
      </c>
      <c r="BO715" s="72" t="e">
        <f t="shared" ca="1" si="994"/>
        <v>#N/A</v>
      </c>
      <c r="BP715" s="72" t="e">
        <f t="shared" ca="1" si="995"/>
        <v>#N/A</v>
      </c>
      <c r="BQ715" s="72" t="e">
        <f t="shared" ca="1" si="996"/>
        <v>#N/A</v>
      </c>
      <c r="BR715" s="72" t="e">
        <f t="shared" ca="1" si="997"/>
        <v>#N/A</v>
      </c>
      <c r="BS715" s="72" t="e">
        <f t="shared" ca="1" si="998"/>
        <v>#N/A</v>
      </c>
      <c r="BT715" s="72" t="e">
        <f t="shared" ca="1" si="999"/>
        <v>#N/A</v>
      </c>
      <c r="BU715" s="72" t="e">
        <f t="shared" ca="1" si="1000"/>
        <v>#N/A</v>
      </c>
      <c r="BV715" s="72" t="e">
        <f t="shared" ca="1" si="1001"/>
        <v>#N/A</v>
      </c>
    </row>
    <row r="716" spans="1:74">
      <c r="A716" s="13" t="e">
        <f ca="1">'MGRS to'!AO716</f>
        <v>#N/A</v>
      </c>
      <c r="B716" s="13" t="e">
        <f ca="1">'MGRS to'!AP716</f>
        <v>#N/A</v>
      </c>
      <c r="C716" s="19" t="e">
        <f t="shared" ca="1" si="930"/>
        <v>#N/A</v>
      </c>
      <c r="D716" s="19" t="e">
        <f t="shared" ca="1" si="931"/>
        <v>#N/A</v>
      </c>
      <c r="E716" s="19" t="e">
        <f t="shared" ca="1" si="932"/>
        <v>#N/A</v>
      </c>
      <c r="F716" s="19" t="e">
        <f t="shared" ca="1" si="933"/>
        <v>#N/A</v>
      </c>
      <c r="G716" s="19" t="e">
        <f t="shared" ca="1" si="934"/>
        <v>#N/A</v>
      </c>
      <c r="H716" s="19" t="e">
        <f t="shared" ca="1" si="935"/>
        <v>#N/A</v>
      </c>
      <c r="I716" s="19" t="e">
        <f t="shared" ca="1" si="936"/>
        <v>#N/A</v>
      </c>
      <c r="J716" s="19" t="e">
        <f t="shared" ca="1" si="937"/>
        <v>#N/A</v>
      </c>
      <c r="K716" s="19" t="e">
        <f t="shared" ca="1" si="938"/>
        <v>#N/A</v>
      </c>
      <c r="L716" s="19" t="e">
        <f t="shared" ca="1" si="939"/>
        <v>#N/A</v>
      </c>
      <c r="M716" s="19" t="e">
        <f t="shared" ca="1" si="940"/>
        <v>#N/A</v>
      </c>
      <c r="N716" s="19" t="e">
        <f t="shared" ca="1" si="941"/>
        <v>#N/A</v>
      </c>
      <c r="O716" s="19" t="e">
        <f t="shared" ca="1" si="942"/>
        <v>#N/A</v>
      </c>
      <c r="P716" s="72" t="e">
        <f t="shared" ca="1" si="943"/>
        <v>#N/A</v>
      </c>
      <c r="Q716" s="72" t="e">
        <f t="shared" ca="1" si="944"/>
        <v>#N/A</v>
      </c>
      <c r="R716" s="72" t="e">
        <f t="shared" ca="1" si="945"/>
        <v>#N/A</v>
      </c>
      <c r="S716" s="19" t="e">
        <f t="shared" ca="1" si="946"/>
        <v>#N/A</v>
      </c>
      <c r="T716" s="19" t="e">
        <f t="shared" ca="1" si="947"/>
        <v>#N/A</v>
      </c>
      <c r="U716" s="19" t="e">
        <f t="shared" ca="1" si="948"/>
        <v>#N/A</v>
      </c>
      <c r="V716" s="19" t="e">
        <f t="shared" ca="1" si="949"/>
        <v>#N/A</v>
      </c>
      <c r="W716" s="19" t="e">
        <f t="shared" ca="1" si="950"/>
        <v>#N/A</v>
      </c>
      <c r="X716" s="19" t="e">
        <f t="shared" ca="1" si="951"/>
        <v>#N/A</v>
      </c>
      <c r="Y716" s="72" t="e">
        <f t="shared" ca="1" si="952"/>
        <v>#N/A</v>
      </c>
      <c r="Z716" s="72" t="e">
        <f t="shared" ca="1" si="953"/>
        <v>#N/A</v>
      </c>
      <c r="AA716" s="72" t="e">
        <f t="shared" ca="1" si="954"/>
        <v>#N/A</v>
      </c>
      <c r="AB716" s="19" t="e">
        <f t="shared" ca="1" si="955"/>
        <v>#N/A</v>
      </c>
      <c r="AC716" s="19" t="e">
        <f t="shared" ca="1" si="956"/>
        <v>#N/A</v>
      </c>
      <c r="AD716" s="19" t="e">
        <f t="shared" ca="1" si="957"/>
        <v>#N/A</v>
      </c>
      <c r="AE716" s="19" t="e">
        <f t="shared" ca="1" si="958"/>
        <v>#N/A</v>
      </c>
      <c r="AF716" s="19" t="e">
        <f t="shared" ca="1" si="959"/>
        <v>#N/A</v>
      </c>
      <c r="AG716" s="19" t="e">
        <f t="shared" ca="1" si="960"/>
        <v>#N/A</v>
      </c>
      <c r="AH716" s="72" t="e">
        <f t="shared" ca="1" si="961"/>
        <v>#N/A</v>
      </c>
      <c r="AI716" s="72" t="e">
        <f t="shared" ca="1" si="962"/>
        <v>#N/A</v>
      </c>
      <c r="AJ716" s="72" t="e">
        <f t="shared" ca="1" si="963"/>
        <v>#N/A</v>
      </c>
      <c r="AK716" s="19" t="e">
        <f t="shared" ca="1" si="964"/>
        <v>#N/A</v>
      </c>
      <c r="AL716" s="19" t="e">
        <f t="shared" ca="1" si="965"/>
        <v>#N/A</v>
      </c>
      <c r="AM716" s="19" t="e">
        <f t="shared" ca="1" si="966"/>
        <v>#N/A</v>
      </c>
      <c r="AN716" s="19" t="e">
        <f t="shared" ca="1" si="967"/>
        <v>#N/A</v>
      </c>
      <c r="AO716" s="19" t="e">
        <f t="shared" ca="1" si="968"/>
        <v>#N/A</v>
      </c>
      <c r="AP716" s="19" t="e">
        <f t="shared" ca="1" si="969"/>
        <v>#N/A</v>
      </c>
      <c r="AQ716" s="72" t="e">
        <f t="shared" ca="1" si="970"/>
        <v>#N/A</v>
      </c>
      <c r="AR716" s="72" t="e">
        <f t="shared" ca="1" si="971"/>
        <v>#N/A</v>
      </c>
      <c r="AS716" s="72" t="e">
        <f t="shared" ca="1" si="972"/>
        <v>#N/A</v>
      </c>
      <c r="AT716" s="19" t="e">
        <f t="shared" ca="1" si="973"/>
        <v>#N/A</v>
      </c>
      <c r="AU716" s="19" t="e">
        <f t="shared" ca="1" si="974"/>
        <v>#N/A</v>
      </c>
      <c r="AV716" s="19" t="e">
        <f t="shared" ca="1" si="975"/>
        <v>#N/A</v>
      </c>
      <c r="AW716" s="19" t="e">
        <f t="shared" ca="1" si="976"/>
        <v>#N/A</v>
      </c>
      <c r="AX716" s="19" t="e">
        <f t="shared" ca="1" si="977"/>
        <v>#N/A</v>
      </c>
      <c r="AY716" s="19" t="e">
        <f t="shared" ca="1" si="978"/>
        <v>#N/A</v>
      </c>
      <c r="AZ716" s="72" t="e">
        <f t="shared" ca="1" si="979"/>
        <v>#N/A</v>
      </c>
      <c r="BA716" s="72" t="e">
        <f t="shared" ca="1" si="980"/>
        <v>#N/A</v>
      </c>
      <c r="BB716" s="72" t="e">
        <f t="shared" ca="1" si="981"/>
        <v>#N/A</v>
      </c>
      <c r="BC716" s="19" t="e">
        <f t="shared" ca="1" si="982"/>
        <v>#N/A</v>
      </c>
      <c r="BD716" s="19" t="e">
        <f t="shared" ca="1" si="983"/>
        <v>#N/A</v>
      </c>
      <c r="BE716" s="19" t="e">
        <f t="shared" ca="1" si="984"/>
        <v>#N/A</v>
      </c>
      <c r="BF716" s="19" t="e">
        <f t="shared" ca="1" si="985"/>
        <v>#N/A</v>
      </c>
      <c r="BG716" s="19" t="e">
        <f t="shared" ca="1" si="986"/>
        <v>#N/A</v>
      </c>
      <c r="BH716" s="19" t="e">
        <f t="shared" ca="1" si="987"/>
        <v>#N/A</v>
      </c>
      <c r="BI716" s="72" t="e">
        <f t="shared" ca="1" si="988"/>
        <v>#N/A</v>
      </c>
      <c r="BJ716" s="72" t="e">
        <f t="shared" ca="1" si="989"/>
        <v>#N/A</v>
      </c>
      <c r="BK716" s="72" t="e">
        <f t="shared" ca="1" si="990"/>
        <v>#N/A</v>
      </c>
      <c r="BL716" s="72" t="e">
        <f t="shared" ca="1" si="991"/>
        <v>#N/A</v>
      </c>
      <c r="BM716" s="72" t="e">
        <f t="shared" ca="1" si="992"/>
        <v>#N/A</v>
      </c>
      <c r="BN716" s="72" t="e">
        <f t="shared" ca="1" si="993"/>
        <v>#N/A</v>
      </c>
      <c r="BO716" s="72" t="e">
        <f t="shared" ca="1" si="994"/>
        <v>#N/A</v>
      </c>
      <c r="BP716" s="72" t="e">
        <f t="shared" ca="1" si="995"/>
        <v>#N/A</v>
      </c>
      <c r="BQ716" s="72" t="e">
        <f t="shared" ca="1" si="996"/>
        <v>#N/A</v>
      </c>
      <c r="BR716" s="72" t="e">
        <f t="shared" ca="1" si="997"/>
        <v>#N/A</v>
      </c>
      <c r="BS716" s="72" t="e">
        <f t="shared" ca="1" si="998"/>
        <v>#N/A</v>
      </c>
      <c r="BT716" s="72" t="e">
        <f t="shared" ca="1" si="999"/>
        <v>#N/A</v>
      </c>
      <c r="BU716" s="72" t="e">
        <f t="shared" ca="1" si="1000"/>
        <v>#N/A</v>
      </c>
      <c r="BV716" s="72" t="e">
        <f t="shared" ca="1" si="1001"/>
        <v>#N/A</v>
      </c>
    </row>
    <row r="717" spans="1:74">
      <c r="A717" s="13" t="e">
        <f ca="1">'MGRS to'!AO717</f>
        <v>#N/A</v>
      </c>
      <c r="B717" s="13" t="e">
        <f ca="1">'MGRS to'!AP717</f>
        <v>#N/A</v>
      </c>
      <c r="C717" s="19" t="e">
        <f t="shared" ca="1" si="930"/>
        <v>#N/A</v>
      </c>
      <c r="D717" s="19" t="e">
        <f t="shared" ca="1" si="931"/>
        <v>#N/A</v>
      </c>
      <c r="E717" s="19" t="e">
        <f t="shared" ca="1" si="932"/>
        <v>#N/A</v>
      </c>
      <c r="F717" s="19" t="e">
        <f t="shared" ca="1" si="933"/>
        <v>#N/A</v>
      </c>
      <c r="G717" s="19" t="e">
        <f t="shared" ca="1" si="934"/>
        <v>#N/A</v>
      </c>
      <c r="H717" s="19" t="e">
        <f t="shared" ca="1" si="935"/>
        <v>#N/A</v>
      </c>
      <c r="I717" s="19" t="e">
        <f t="shared" ca="1" si="936"/>
        <v>#N/A</v>
      </c>
      <c r="J717" s="19" t="e">
        <f t="shared" ca="1" si="937"/>
        <v>#N/A</v>
      </c>
      <c r="K717" s="19" t="e">
        <f t="shared" ca="1" si="938"/>
        <v>#N/A</v>
      </c>
      <c r="L717" s="19" t="e">
        <f t="shared" ca="1" si="939"/>
        <v>#N/A</v>
      </c>
      <c r="M717" s="19" t="e">
        <f t="shared" ca="1" si="940"/>
        <v>#N/A</v>
      </c>
      <c r="N717" s="19" t="e">
        <f t="shared" ca="1" si="941"/>
        <v>#N/A</v>
      </c>
      <c r="O717" s="19" t="e">
        <f t="shared" ca="1" si="942"/>
        <v>#N/A</v>
      </c>
      <c r="P717" s="72" t="e">
        <f t="shared" ca="1" si="943"/>
        <v>#N/A</v>
      </c>
      <c r="Q717" s="72" t="e">
        <f t="shared" ca="1" si="944"/>
        <v>#N/A</v>
      </c>
      <c r="R717" s="72" t="e">
        <f t="shared" ca="1" si="945"/>
        <v>#N/A</v>
      </c>
      <c r="S717" s="19" t="e">
        <f t="shared" ca="1" si="946"/>
        <v>#N/A</v>
      </c>
      <c r="T717" s="19" t="e">
        <f t="shared" ca="1" si="947"/>
        <v>#N/A</v>
      </c>
      <c r="U717" s="19" t="e">
        <f t="shared" ca="1" si="948"/>
        <v>#N/A</v>
      </c>
      <c r="V717" s="19" t="e">
        <f t="shared" ca="1" si="949"/>
        <v>#N/A</v>
      </c>
      <c r="W717" s="19" t="e">
        <f t="shared" ca="1" si="950"/>
        <v>#N/A</v>
      </c>
      <c r="X717" s="19" t="e">
        <f t="shared" ca="1" si="951"/>
        <v>#N/A</v>
      </c>
      <c r="Y717" s="72" t="e">
        <f t="shared" ca="1" si="952"/>
        <v>#N/A</v>
      </c>
      <c r="Z717" s="72" t="e">
        <f t="shared" ca="1" si="953"/>
        <v>#N/A</v>
      </c>
      <c r="AA717" s="72" t="e">
        <f t="shared" ca="1" si="954"/>
        <v>#N/A</v>
      </c>
      <c r="AB717" s="19" t="e">
        <f t="shared" ca="1" si="955"/>
        <v>#N/A</v>
      </c>
      <c r="AC717" s="19" t="e">
        <f t="shared" ca="1" si="956"/>
        <v>#N/A</v>
      </c>
      <c r="AD717" s="19" t="e">
        <f t="shared" ca="1" si="957"/>
        <v>#N/A</v>
      </c>
      <c r="AE717" s="19" t="e">
        <f t="shared" ca="1" si="958"/>
        <v>#N/A</v>
      </c>
      <c r="AF717" s="19" t="e">
        <f t="shared" ca="1" si="959"/>
        <v>#N/A</v>
      </c>
      <c r="AG717" s="19" t="e">
        <f t="shared" ca="1" si="960"/>
        <v>#N/A</v>
      </c>
      <c r="AH717" s="72" t="e">
        <f t="shared" ca="1" si="961"/>
        <v>#N/A</v>
      </c>
      <c r="AI717" s="72" t="e">
        <f t="shared" ca="1" si="962"/>
        <v>#N/A</v>
      </c>
      <c r="AJ717" s="72" t="e">
        <f t="shared" ca="1" si="963"/>
        <v>#N/A</v>
      </c>
      <c r="AK717" s="19" t="e">
        <f t="shared" ca="1" si="964"/>
        <v>#N/A</v>
      </c>
      <c r="AL717" s="19" t="e">
        <f t="shared" ca="1" si="965"/>
        <v>#N/A</v>
      </c>
      <c r="AM717" s="19" t="e">
        <f t="shared" ca="1" si="966"/>
        <v>#N/A</v>
      </c>
      <c r="AN717" s="19" t="e">
        <f t="shared" ca="1" si="967"/>
        <v>#N/A</v>
      </c>
      <c r="AO717" s="19" t="e">
        <f t="shared" ca="1" si="968"/>
        <v>#N/A</v>
      </c>
      <c r="AP717" s="19" t="e">
        <f t="shared" ca="1" si="969"/>
        <v>#N/A</v>
      </c>
      <c r="AQ717" s="72" t="e">
        <f t="shared" ca="1" si="970"/>
        <v>#N/A</v>
      </c>
      <c r="AR717" s="72" t="e">
        <f t="shared" ca="1" si="971"/>
        <v>#N/A</v>
      </c>
      <c r="AS717" s="72" t="e">
        <f t="shared" ca="1" si="972"/>
        <v>#N/A</v>
      </c>
      <c r="AT717" s="19" t="e">
        <f t="shared" ca="1" si="973"/>
        <v>#N/A</v>
      </c>
      <c r="AU717" s="19" t="e">
        <f t="shared" ca="1" si="974"/>
        <v>#N/A</v>
      </c>
      <c r="AV717" s="19" t="e">
        <f t="shared" ca="1" si="975"/>
        <v>#N/A</v>
      </c>
      <c r="AW717" s="19" t="e">
        <f t="shared" ca="1" si="976"/>
        <v>#N/A</v>
      </c>
      <c r="AX717" s="19" t="e">
        <f t="shared" ca="1" si="977"/>
        <v>#N/A</v>
      </c>
      <c r="AY717" s="19" t="e">
        <f t="shared" ca="1" si="978"/>
        <v>#N/A</v>
      </c>
      <c r="AZ717" s="72" t="e">
        <f t="shared" ca="1" si="979"/>
        <v>#N/A</v>
      </c>
      <c r="BA717" s="72" t="e">
        <f t="shared" ca="1" si="980"/>
        <v>#N/A</v>
      </c>
      <c r="BB717" s="72" t="e">
        <f t="shared" ca="1" si="981"/>
        <v>#N/A</v>
      </c>
      <c r="BC717" s="19" t="e">
        <f t="shared" ca="1" si="982"/>
        <v>#N/A</v>
      </c>
      <c r="BD717" s="19" t="e">
        <f t="shared" ca="1" si="983"/>
        <v>#N/A</v>
      </c>
      <c r="BE717" s="19" t="e">
        <f t="shared" ca="1" si="984"/>
        <v>#N/A</v>
      </c>
      <c r="BF717" s="19" t="e">
        <f t="shared" ca="1" si="985"/>
        <v>#N/A</v>
      </c>
      <c r="BG717" s="19" t="e">
        <f t="shared" ca="1" si="986"/>
        <v>#N/A</v>
      </c>
      <c r="BH717" s="19" t="e">
        <f t="shared" ca="1" si="987"/>
        <v>#N/A</v>
      </c>
      <c r="BI717" s="72" t="e">
        <f t="shared" ca="1" si="988"/>
        <v>#N/A</v>
      </c>
      <c r="BJ717" s="72" t="e">
        <f t="shared" ca="1" si="989"/>
        <v>#N/A</v>
      </c>
      <c r="BK717" s="72" t="e">
        <f t="shared" ca="1" si="990"/>
        <v>#N/A</v>
      </c>
      <c r="BL717" s="72" t="e">
        <f t="shared" ca="1" si="991"/>
        <v>#N/A</v>
      </c>
      <c r="BM717" s="72" t="e">
        <f t="shared" ca="1" si="992"/>
        <v>#N/A</v>
      </c>
      <c r="BN717" s="72" t="e">
        <f t="shared" ca="1" si="993"/>
        <v>#N/A</v>
      </c>
      <c r="BO717" s="72" t="e">
        <f t="shared" ca="1" si="994"/>
        <v>#N/A</v>
      </c>
      <c r="BP717" s="72" t="e">
        <f t="shared" ca="1" si="995"/>
        <v>#N/A</v>
      </c>
      <c r="BQ717" s="72" t="e">
        <f t="shared" ca="1" si="996"/>
        <v>#N/A</v>
      </c>
      <c r="BR717" s="72" t="e">
        <f t="shared" ca="1" si="997"/>
        <v>#N/A</v>
      </c>
      <c r="BS717" s="72" t="e">
        <f t="shared" ca="1" si="998"/>
        <v>#N/A</v>
      </c>
      <c r="BT717" s="72" t="e">
        <f t="shared" ca="1" si="999"/>
        <v>#N/A</v>
      </c>
      <c r="BU717" s="72" t="e">
        <f t="shared" ca="1" si="1000"/>
        <v>#N/A</v>
      </c>
      <c r="BV717" s="72" t="e">
        <f t="shared" ca="1" si="1001"/>
        <v>#N/A</v>
      </c>
    </row>
    <row r="718" spans="1:74">
      <c r="A718" s="13" t="e">
        <f ca="1">'MGRS to'!AO718</f>
        <v>#N/A</v>
      </c>
      <c r="B718" s="13" t="e">
        <f ca="1">'MGRS to'!AP718</f>
        <v>#N/A</v>
      </c>
      <c r="C718" s="19" t="e">
        <f t="shared" ca="1" si="930"/>
        <v>#N/A</v>
      </c>
      <c r="D718" s="19" t="e">
        <f t="shared" ca="1" si="931"/>
        <v>#N/A</v>
      </c>
      <c r="E718" s="19" t="e">
        <f t="shared" ca="1" si="932"/>
        <v>#N/A</v>
      </c>
      <c r="F718" s="19" t="e">
        <f t="shared" ca="1" si="933"/>
        <v>#N/A</v>
      </c>
      <c r="G718" s="19" t="e">
        <f t="shared" ca="1" si="934"/>
        <v>#N/A</v>
      </c>
      <c r="H718" s="19" t="e">
        <f t="shared" ca="1" si="935"/>
        <v>#N/A</v>
      </c>
      <c r="I718" s="19" t="e">
        <f t="shared" ca="1" si="936"/>
        <v>#N/A</v>
      </c>
      <c r="J718" s="19" t="e">
        <f t="shared" ca="1" si="937"/>
        <v>#N/A</v>
      </c>
      <c r="K718" s="19" t="e">
        <f t="shared" ca="1" si="938"/>
        <v>#N/A</v>
      </c>
      <c r="L718" s="19" t="e">
        <f t="shared" ca="1" si="939"/>
        <v>#N/A</v>
      </c>
      <c r="M718" s="19" t="e">
        <f t="shared" ca="1" si="940"/>
        <v>#N/A</v>
      </c>
      <c r="N718" s="19" t="e">
        <f t="shared" ca="1" si="941"/>
        <v>#N/A</v>
      </c>
      <c r="O718" s="19" t="e">
        <f t="shared" ca="1" si="942"/>
        <v>#N/A</v>
      </c>
      <c r="P718" s="72" t="e">
        <f t="shared" ca="1" si="943"/>
        <v>#N/A</v>
      </c>
      <c r="Q718" s="72" t="e">
        <f t="shared" ca="1" si="944"/>
        <v>#N/A</v>
      </c>
      <c r="R718" s="72" t="e">
        <f t="shared" ca="1" si="945"/>
        <v>#N/A</v>
      </c>
      <c r="S718" s="19" t="e">
        <f t="shared" ca="1" si="946"/>
        <v>#N/A</v>
      </c>
      <c r="T718" s="19" t="e">
        <f t="shared" ca="1" si="947"/>
        <v>#N/A</v>
      </c>
      <c r="U718" s="19" t="e">
        <f t="shared" ca="1" si="948"/>
        <v>#N/A</v>
      </c>
      <c r="V718" s="19" t="e">
        <f t="shared" ca="1" si="949"/>
        <v>#N/A</v>
      </c>
      <c r="W718" s="19" t="e">
        <f t="shared" ca="1" si="950"/>
        <v>#N/A</v>
      </c>
      <c r="X718" s="19" t="e">
        <f t="shared" ca="1" si="951"/>
        <v>#N/A</v>
      </c>
      <c r="Y718" s="72" t="e">
        <f t="shared" ca="1" si="952"/>
        <v>#N/A</v>
      </c>
      <c r="Z718" s="72" t="e">
        <f t="shared" ca="1" si="953"/>
        <v>#N/A</v>
      </c>
      <c r="AA718" s="72" t="e">
        <f t="shared" ca="1" si="954"/>
        <v>#N/A</v>
      </c>
      <c r="AB718" s="19" t="e">
        <f t="shared" ca="1" si="955"/>
        <v>#N/A</v>
      </c>
      <c r="AC718" s="19" t="e">
        <f t="shared" ca="1" si="956"/>
        <v>#N/A</v>
      </c>
      <c r="AD718" s="19" t="e">
        <f t="shared" ca="1" si="957"/>
        <v>#N/A</v>
      </c>
      <c r="AE718" s="19" t="e">
        <f t="shared" ca="1" si="958"/>
        <v>#N/A</v>
      </c>
      <c r="AF718" s="19" t="e">
        <f t="shared" ca="1" si="959"/>
        <v>#N/A</v>
      </c>
      <c r="AG718" s="19" t="e">
        <f t="shared" ca="1" si="960"/>
        <v>#N/A</v>
      </c>
      <c r="AH718" s="72" t="e">
        <f t="shared" ca="1" si="961"/>
        <v>#N/A</v>
      </c>
      <c r="AI718" s="72" t="e">
        <f t="shared" ca="1" si="962"/>
        <v>#N/A</v>
      </c>
      <c r="AJ718" s="72" t="e">
        <f t="shared" ca="1" si="963"/>
        <v>#N/A</v>
      </c>
      <c r="AK718" s="19" t="e">
        <f t="shared" ca="1" si="964"/>
        <v>#N/A</v>
      </c>
      <c r="AL718" s="19" t="e">
        <f t="shared" ca="1" si="965"/>
        <v>#N/A</v>
      </c>
      <c r="AM718" s="19" t="e">
        <f t="shared" ca="1" si="966"/>
        <v>#N/A</v>
      </c>
      <c r="AN718" s="19" t="e">
        <f t="shared" ca="1" si="967"/>
        <v>#N/A</v>
      </c>
      <c r="AO718" s="19" t="e">
        <f t="shared" ca="1" si="968"/>
        <v>#N/A</v>
      </c>
      <c r="AP718" s="19" t="e">
        <f t="shared" ca="1" si="969"/>
        <v>#N/A</v>
      </c>
      <c r="AQ718" s="72" t="e">
        <f t="shared" ca="1" si="970"/>
        <v>#N/A</v>
      </c>
      <c r="AR718" s="72" t="e">
        <f t="shared" ca="1" si="971"/>
        <v>#N/A</v>
      </c>
      <c r="AS718" s="72" t="e">
        <f t="shared" ca="1" si="972"/>
        <v>#N/A</v>
      </c>
      <c r="AT718" s="19" t="e">
        <f t="shared" ca="1" si="973"/>
        <v>#N/A</v>
      </c>
      <c r="AU718" s="19" t="e">
        <f t="shared" ca="1" si="974"/>
        <v>#N/A</v>
      </c>
      <c r="AV718" s="19" t="e">
        <f t="shared" ca="1" si="975"/>
        <v>#N/A</v>
      </c>
      <c r="AW718" s="19" t="e">
        <f t="shared" ca="1" si="976"/>
        <v>#N/A</v>
      </c>
      <c r="AX718" s="19" t="e">
        <f t="shared" ca="1" si="977"/>
        <v>#N/A</v>
      </c>
      <c r="AY718" s="19" t="e">
        <f t="shared" ca="1" si="978"/>
        <v>#N/A</v>
      </c>
      <c r="AZ718" s="72" t="e">
        <f t="shared" ca="1" si="979"/>
        <v>#N/A</v>
      </c>
      <c r="BA718" s="72" t="e">
        <f t="shared" ca="1" si="980"/>
        <v>#N/A</v>
      </c>
      <c r="BB718" s="72" t="e">
        <f t="shared" ca="1" si="981"/>
        <v>#N/A</v>
      </c>
      <c r="BC718" s="19" t="e">
        <f t="shared" ca="1" si="982"/>
        <v>#N/A</v>
      </c>
      <c r="BD718" s="19" t="e">
        <f t="shared" ca="1" si="983"/>
        <v>#N/A</v>
      </c>
      <c r="BE718" s="19" t="e">
        <f t="shared" ca="1" si="984"/>
        <v>#N/A</v>
      </c>
      <c r="BF718" s="19" t="e">
        <f t="shared" ca="1" si="985"/>
        <v>#N/A</v>
      </c>
      <c r="BG718" s="19" t="e">
        <f t="shared" ca="1" si="986"/>
        <v>#N/A</v>
      </c>
      <c r="BH718" s="19" t="e">
        <f t="shared" ca="1" si="987"/>
        <v>#N/A</v>
      </c>
      <c r="BI718" s="72" t="e">
        <f t="shared" ca="1" si="988"/>
        <v>#N/A</v>
      </c>
      <c r="BJ718" s="72" t="e">
        <f t="shared" ca="1" si="989"/>
        <v>#N/A</v>
      </c>
      <c r="BK718" s="72" t="e">
        <f t="shared" ca="1" si="990"/>
        <v>#N/A</v>
      </c>
      <c r="BL718" s="72" t="e">
        <f t="shared" ca="1" si="991"/>
        <v>#N/A</v>
      </c>
      <c r="BM718" s="72" t="e">
        <f t="shared" ca="1" si="992"/>
        <v>#N/A</v>
      </c>
      <c r="BN718" s="72" t="e">
        <f t="shared" ca="1" si="993"/>
        <v>#N/A</v>
      </c>
      <c r="BO718" s="72" t="e">
        <f t="shared" ca="1" si="994"/>
        <v>#N/A</v>
      </c>
      <c r="BP718" s="72" t="e">
        <f t="shared" ca="1" si="995"/>
        <v>#N/A</v>
      </c>
      <c r="BQ718" s="72" t="e">
        <f t="shared" ca="1" si="996"/>
        <v>#N/A</v>
      </c>
      <c r="BR718" s="72" t="e">
        <f t="shared" ca="1" si="997"/>
        <v>#N/A</v>
      </c>
      <c r="BS718" s="72" t="e">
        <f t="shared" ca="1" si="998"/>
        <v>#N/A</v>
      </c>
      <c r="BT718" s="72" t="e">
        <f t="shared" ca="1" si="999"/>
        <v>#N/A</v>
      </c>
      <c r="BU718" s="72" t="e">
        <f t="shared" ca="1" si="1000"/>
        <v>#N/A</v>
      </c>
      <c r="BV718" s="72" t="e">
        <f t="shared" ca="1" si="1001"/>
        <v>#N/A</v>
      </c>
    </row>
    <row r="719" spans="1:74">
      <c r="A719" s="13" t="e">
        <f ca="1">'MGRS to'!AO719</f>
        <v>#N/A</v>
      </c>
      <c r="B719" s="13" t="e">
        <f ca="1">'MGRS to'!AP719</f>
        <v>#N/A</v>
      </c>
      <c r="C719" s="19" t="e">
        <f t="shared" ca="1" si="930"/>
        <v>#N/A</v>
      </c>
      <c r="D719" s="19" t="e">
        <f t="shared" ca="1" si="931"/>
        <v>#N/A</v>
      </c>
      <c r="E719" s="19" t="e">
        <f t="shared" ca="1" si="932"/>
        <v>#N/A</v>
      </c>
      <c r="F719" s="19" t="e">
        <f t="shared" ca="1" si="933"/>
        <v>#N/A</v>
      </c>
      <c r="G719" s="19" t="e">
        <f t="shared" ca="1" si="934"/>
        <v>#N/A</v>
      </c>
      <c r="H719" s="19" t="e">
        <f t="shared" ca="1" si="935"/>
        <v>#N/A</v>
      </c>
      <c r="I719" s="19" t="e">
        <f t="shared" ca="1" si="936"/>
        <v>#N/A</v>
      </c>
      <c r="J719" s="19" t="e">
        <f t="shared" ca="1" si="937"/>
        <v>#N/A</v>
      </c>
      <c r="K719" s="19" t="e">
        <f t="shared" ca="1" si="938"/>
        <v>#N/A</v>
      </c>
      <c r="L719" s="19" t="e">
        <f t="shared" ca="1" si="939"/>
        <v>#N/A</v>
      </c>
      <c r="M719" s="19" t="e">
        <f t="shared" ca="1" si="940"/>
        <v>#N/A</v>
      </c>
      <c r="N719" s="19" t="e">
        <f t="shared" ca="1" si="941"/>
        <v>#N/A</v>
      </c>
      <c r="O719" s="19" t="e">
        <f t="shared" ca="1" si="942"/>
        <v>#N/A</v>
      </c>
      <c r="P719" s="72" t="e">
        <f t="shared" ca="1" si="943"/>
        <v>#N/A</v>
      </c>
      <c r="Q719" s="72" t="e">
        <f t="shared" ca="1" si="944"/>
        <v>#N/A</v>
      </c>
      <c r="R719" s="72" t="e">
        <f t="shared" ca="1" si="945"/>
        <v>#N/A</v>
      </c>
      <c r="S719" s="19" t="e">
        <f t="shared" ca="1" si="946"/>
        <v>#N/A</v>
      </c>
      <c r="T719" s="19" t="e">
        <f t="shared" ca="1" si="947"/>
        <v>#N/A</v>
      </c>
      <c r="U719" s="19" t="e">
        <f t="shared" ca="1" si="948"/>
        <v>#N/A</v>
      </c>
      <c r="V719" s="19" t="e">
        <f t="shared" ca="1" si="949"/>
        <v>#N/A</v>
      </c>
      <c r="W719" s="19" t="e">
        <f t="shared" ca="1" si="950"/>
        <v>#N/A</v>
      </c>
      <c r="X719" s="19" t="e">
        <f t="shared" ca="1" si="951"/>
        <v>#N/A</v>
      </c>
      <c r="Y719" s="72" t="e">
        <f t="shared" ca="1" si="952"/>
        <v>#N/A</v>
      </c>
      <c r="Z719" s="72" t="e">
        <f t="shared" ca="1" si="953"/>
        <v>#N/A</v>
      </c>
      <c r="AA719" s="72" t="e">
        <f t="shared" ca="1" si="954"/>
        <v>#N/A</v>
      </c>
      <c r="AB719" s="19" t="e">
        <f t="shared" ca="1" si="955"/>
        <v>#N/A</v>
      </c>
      <c r="AC719" s="19" t="e">
        <f t="shared" ca="1" si="956"/>
        <v>#N/A</v>
      </c>
      <c r="AD719" s="19" t="e">
        <f t="shared" ca="1" si="957"/>
        <v>#N/A</v>
      </c>
      <c r="AE719" s="19" t="e">
        <f t="shared" ca="1" si="958"/>
        <v>#N/A</v>
      </c>
      <c r="AF719" s="19" t="e">
        <f t="shared" ca="1" si="959"/>
        <v>#N/A</v>
      </c>
      <c r="AG719" s="19" t="e">
        <f t="shared" ca="1" si="960"/>
        <v>#N/A</v>
      </c>
      <c r="AH719" s="72" t="e">
        <f t="shared" ca="1" si="961"/>
        <v>#N/A</v>
      </c>
      <c r="AI719" s="72" t="e">
        <f t="shared" ca="1" si="962"/>
        <v>#N/A</v>
      </c>
      <c r="AJ719" s="72" t="e">
        <f t="shared" ca="1" si="963"/>
        <v>#N/A</v>
      </c>
      <c r="AK719" s="19" t="e">
        <f t="shared" ca="1" si="964"/>
        <v>#N/A</v>
      </c>
      <c r="AL719" s="19" t="e">
        <f t="shared" ca="1" si="965"/>
        <v>#N/A</v>
      </c>
      <c r="AM719" s="19" t="e">
        <f t="shared" ca="1" si="966"/>
        <v>#N/A</v>
      </c>
      <c r="AN719" s="19" t="e">
        <f t="shared" ca="1" si="967"/>
        <v>#N/A</v>
      </c>
      <c r="AO719" s="19" t="e">
        <f t="shared" ca="1" si="968"/>
        <v>#N/A</v>
      </c>
      <c r="AP719" s="19" t="e">
        <f t="shared" ca="1" si="969"/>
        <v>#N/A</v>
      </c>
      <c r="AQ719" s="72" t="e">
        <f t="shared" ca="1" si="970"/>
        <v>#N/A</v>
      </c>
      <c r="AR719" s="72" t="e">
        <f t="shared" ca="1" si="971"/>
        <v>#N/A</v>
      </c>
      <c r="AS719" s="72" t="e">
        <f t="shared" ca="1" si="972"/>
        <v>#N/A</v>
      </c>
      <c r="AT719" s="19" t="e">
        <f t="shared" ca="1" si="973"/>
        <v>#N/A</v>
      </c>
      <c r="AU719" s="19" t="e">
        <f t="shared" ca="1" si="974"/>
        <v>#N/A</v>
      </c>
      <c r="AV719" s="19" t="e">
        <f t="shared" ca="1" si="975"/>
        <v>#N/A</v>
      </c>
      <c r="AW719" s="19" t="e">
        <f t="shared" ca="1" si="976"/>
        <v>#N/A</v>
      </c>
      <c r="AX719" s="19" t="e">
        <f t="shared" ca="1" si="977"/>
        <v>#N/A</v>
      </c>
      <c r="AY719" s="19" t="e">
        <f t="shared" ca="1" si="978"/>
        <v>#N/A</v>
      </c>
      <c r="AZ719" s="72" t="e">
        <f t="shared" ca="1" si="979"/>
        <v>#N/A</v>
      </c>
      <c r="BA719" s="72" t="e">
        <f t="shared" ca="1" si="980"/>
        <v>#N/A</v>
      </c>
      <c r="BB719" s="72" t="e">
        <f t="shared" ca="1" si="981"/>
        <v>#N/A</v>
      </c>
      <c r="BC719" s="19" t="e">
        <f t="shared" ca="1" si="982"/>
        <v>#N/A</v>
      </c>
      <c r="BD719" s="19" t="e">
        <f t="shared" ca="1" si="983"/>
        <v>#N/A</v>
      </c>
      <c r="BE719" s="19" t="e">
        <f t="shared" ca="1" si="984"/>
        <v>#N/A</v>
      </c>
      <c r="BF719" s="19" t="e">
        <f t="shared" ca="1" si="985"/>
        <v>#N/A</v>
      </c>
      <c r="BG719" s="19" t="e">
        <f t="shared" ca="1" si="986"/>
        <v>#N/A</v>
      </c>
      <c r="BH719" s="19" t="e">
        <f t="shared" ca="1" si="987"/>
        <v>#N/A</v>
      </c>
      <c r="BI719" s="72" t="e">
        <f t="shared" ca="1" si="988"/>
        <v>#N/A</v>
      </c>
      <c r="BJ719" s="72" t="e">
        <f t="shared" ca="1" si="989"/>
        <v>#N/A</v>
      </c>
      <c r="BK719" s="72" t="e">
        <f t="shared" ca="1" si="990"/>
        <v>#N/A</v>
      </c>
      <c r="BL719" s="72" t="e">
        <f t="shared" ca="1" si="991"/>
        <v>#N/A</v>
      </c>
      <c r="BM719" s="72" t="e">
        <f t="shared" ca="1" si="992"/>
        <v>#N/A</v>
      </c>
      <c r="BN719" s="72" t="e">
        <f t="shared" ca="1" si="993"/>
        <v>#N/A</v>
      </c>
      <c r="BO719" s="72" t="e">
        <f t="shared" ca="1" si="994"/>
        <v>#N/A</v>
      </c>
      <c r="BP719" s="72" t="e">
        <f t="shared" ca="1" si="995"/>
        <v>#N/A</v>
      </c>
      <c r="BQ719" s="72" t="e">
        <f t="shared" ca="1" si="996"/>
        <v>#N/A</v>
      </c>
      <c r="BR719" s="72" t="e">
        <f t="shared" ca="1" si="997"/>
        <v>#N/A</v>
      </c>
      <c r="BS719" s="72" t="e">
        <f t="shared" ca="1" si="998"/>
        <v>#N/A</v>
      </c>
      <c r="BT719" s="72" t="e">
        <f t="shared" ca="1" si="999"/>
        <v>#N/A</v>
      </c>
      <c r="BU719" s="72" t="e">
        <f t="shared" ca="1" si="1000"/>
        <v>#N/A</v>
      </c>
      <c r="BV719" s="72" t="e">
        <f t="shared" ca="1" si="1001"/>
        <v>#N/A</v>
      </c>
    </row>
    <row r="720" spans="1:74">
      <c r="A720" s="13" t="e">
        <f ca="1">'MGRS to'!AO720</f>
        <v>#N/A</v>
      </c>
      <c r="B720" s="13" t="e">
        <f ca="1">'MGRS to'!AP720</f>
        <v>#N/A</v>
      </c>
      <c r="C720" s="19" t="e">
        <f t="shared" ca="1" si="930"/>
        <v>#N/A</v>
      </c>
      <c r="D720" s="19" t="e">
        <f t="shared" ca="1" si="931"/>
        <v>#N/A</v>
      </c>
      <c r="E720" s="19" t="e">
        <f t="shared" ca="1" si="932"/>
        <v>#N/A</v>
      </c>
      <c r="F720" s="19" t="e">
        <f t="shared" ca="1" si="933"/>
        <v>#N/A</v>
      </c>
      <c r="G720" s="19" t="e">
        <f t="shared" ca="1" si="934"/>
        <v>#N/A</v>
      </c>
      <c r="H720" s="19" t="e">
        <f t="shared" ca="1" si="935"/>
        <v>#N/A</v>
      </c>
      <c r="I720" s="19" t="e">
        <f t="shared" ca="1" si="936"/>
        <v>#N/A</v>
      </c>
      <c r="J720" s="19" t="e">
        <f t="shared" ca="1" si="937"/>
        <v>#N/A</v>
      </c>
      <c r="K720" s="19" t="e">
        <f t="shared" ca="1" si="938"/>
        <v>#N/A</v>
      </c>
      <c r="L720" s="19" t="e">
        <f t="shared" ca="1" si="939"/>
        <v>#N/A</v>
      </c>
      <c r="M720" s="19" t="e">
        <f t="shared" ca="1" si="940"/>
        <v>#N/A</v>
      </c>
      <c r="N720" s="19" t="e">
        <f t="shared" ca="1" si="941"/>
        <v>#N/A</v>
      </c>
      <c r="O720" s="19" t="e">
        <f t="shared" ca="1" si="942"/>
        <v>#N/A</v>
      </c>
      <c r="P720" s="72" t="e">
        <f t="shared" ca="1" si="943"/>
        <v>#N/A</v>
      </c>
      <c r="Q720" s="72" t="e">
        <f t="shared" ca="1" si="944"/>
        <v>#N/A</v>
      </c>
      <c r="R720" s="72" t="e">
        <f t="shared" ca="1" si="945"/>
        <v>#N/A</v>
      </c>
      <c r="S720" s="19" t="e">
        <f t="shared" ca="1" si="946"/>
        <v>#N/A</v>
      </c>
      <c r="T720" s="19" t="e">
        <f t="shared" ca="1" si="947"/>
        <v>#N/A</v>
      </c>
      <c r="U720" s="19" t="e">
        <f t="shared" ca="1" si="948"/>
        <v>#N/A</v>
      </c>
      <c r="V720" s="19" t="e">
        <f t="shared" ca="1" si="949"/>
        <v>#N/A</v>
      </c>
      <c r="W720" s="19" t="e">
        <f t="shared" ca="1" si="950"/>
        <v>#N/A</v>
      </c>
      <c r="X720" s="19" t="e">
        <f t="shared" ca="1" si="951"/>
        <v>#N/A</v>
      </c>
      <c r="Y720" s="72" t="e">
        <f t="shared" ca="1" si="952"/>
        <v>#N/A</v>
      </c>
      <c r="Z720" s="72" t="e">
        <f t="shared" ca="1" si="953"/>
        <v>#N/A</v>
      </c>
      <c r="AA720" s="72" t="e">
        <f t="shared" ca="1" si="954"/>
        <v>#N/A</v>
      </c>
      <c r="AB720" s="19" t="e">
        <f t="shared" ca="1" si="955"/>
        <v>#N/A</v>
      </c>
      <c r="AC720" s="19" t="e">
        <f t="shared" ca="1" si="956"/>
        <v>#N/A</v>
      </c>
      <c r="AD720" s="19" t="e">
        <f t="shared" ca="1" si="957"/>
        <v>#N/A</v>
      </c>
      <c r="AE720" s="19" t="e">
        <f t="shared" ca="1" si="958"/>
        <v>#N/A</v>
      </c>
      <c r="AF720" s="19" t="e">
        <f t="shared" ca="1" si="959"/>
        <v>#N/A</v>
      </c>
      <c r="AG720" s="19" t="e">
        <f t="shared" ca="1" si="960"/>
        <v>#N/A</v>
      </c>
      <c r="AH720" s="72" t="e">
        <f t="shared" ca="1" si="961"/>
        <v>#N/A</v>
      </c>
      <c r="AI720" s="72" t="e">
        <f t="shared" ca="1" si="962"/>
        <v>#N/A</v>
      </c>
      <c r="AJ720" s="72" t="e">
        <f t="shared" ca="1" si="963"/>
        <v>#N/A</v>
      </c>
      <c r="AK720" s="19" t="e">
        <f t="shared" ca="1" si="964"/>
        <v>#N/A</v>
      </c>
      <c r="AL720" s="19" t="e">
        <f t="shared" ca="1" si="965"/>
        <v>#N/A</v>
      </c>
      <c r="AM720" s="19" t="e">
        <f t="shared" ca="1" si="966"/>
        <v>#N/A</v>
      </c>
      <c r="AN720" s="19" t="e">
        <f t="shared" ca="1" si="967"/>
        <v>#N/A</v>
      </c>
      <c r="AO720" s="19" t="e">
        <f t="shared" ca="1" si="968"/>
        <v>#N/A</v>
      </c>
      <c r="AP720" s="19" t="e">
        <f t="shared" ca="1" si="969"/>
        <v>#N/A</v>
      </c>
      <c r="AQ720" s="72" t="e">
        <f t="shared" ca="1" si="970"/>
        <v>#N/A</v>
      </c>
      <c r="AR720" s="72" t="e">
        <f t="shared" ca="1" si="971"/>
        <v>#N/A</v>
      </c>
      <c r="AS720" s="72" t="e">
        <f t="shared" ca="1" si="972"/>
        <v>#N/A</v>
      </c>
      <c r="AT720" s="19" t="e">
        <f t="shared" ca="1" si="973"/>
        <v>#N/A</v>
      </c>
      <c r="AU720" s="19" t="e">
        <f t="shared" ca="1" si="974"/>
        <v>#N/A</v>
      </c>
      <c r="AV720" s="19" t="e">
        <f t="shared" ca="1" si="975"/>
        <v>#N/A</v>
      </c>
      <c r="AW720" s="19" t="e">
        <f t="shared" ca="1" si="976"/>
        <v>#N/A</v>
      </c>
      <c r="AX720" s="19" t="e">
        <f t="shared" ca="1" si="977"/>
        <v>#N/A</v>
      </c>
      <c r="AY720" s="19" t="e">
        <f t="shared" ca="1" si="978"/>
        <v>#N/A</v>
      </c>
      <c r="AZ720" s="72" t="e">
        <f t="shared" ca="1" si="979"/>
        <v>#N/A</v>
      </c>
      <c r="BA720" s="72" t="e">
        <f t="shared" ca="1" si="980"/>
        <v>#N/A</v>
      </c>
      <c r="BB720" s="72" t="e">
        <f t="shared" ca="1" si="981"/>
        <v>#N/A</v>
      </c>
      <c r="BC720" s="19" t="e">
        <f t="shared" ca="1" si="982"/>
        <v>#N/A</v>
      </c>
      <c r="BD720" s="19" t="e">
        <f t="shared" ca="1" si="983"/>
        <v>#N/A</v>
      </c>
      <c r="BE720" s="19" t="e">
        <f t="shared" ca="1" si="984"/>
        <v>#N/A</v>
      </c>
      <c r="BF720" s="19" t="e">
        <f t="shared" ca="1" si="985"/>
        <v>#N/A</v>
      </c>
      <c r="BG720" s="19" t="e">
        <f t="shared" ca="1" si="986"/>
        <v>#N/A</v>
      </c>
      <c r="BH720" s="19" t="e">
        <f t="shared" ca="1" si="987"/>
        <v>#N/A</v>
      </c>
      <c r="BI720" s="72" t="e">
        <f t="shared" ca="1" si="988"/>
        <v>#N/A</v>
      </c>
      <c r="BJ720" s="72" t="e">
        <f t="shared" ca="1" si="989"/>
        <v>#N/A</v>
      </c>
      <c r="BK720" s="72" t="e">
        <f t="shared" ca="1" si="990"/>
        <v>#N/A</v>
      </c>
      <c r="BL720" s="72" t="e">
        <f t="shared" ca="1" si="991"/>
        <v>#N/A</v>
      </c>
      <c r="BM720" s="72" t="e">
        <f t="shared" ca="1" si="992"/>
        <v>#N/A</v>
      </c>
      <c r="BN720" s="72" t="e">
        <f t="shared" ca="1" si="993"/>
        <v>#N/A</v>
      </c>
      <c r="BO720" s="72" t="e">
        <f t="shared" ca="1" si="994"/>
        <v>#N/A</v>
      </c>
      <c r="BP720" s="72" t="e">
        <f t="shared" ca="1" si="995"/>
        <v>#N/A</v>
      </c>
      <c r="BQ720" s="72" t="e">
        <f t="shared" ca="1" si="996"/>
        <v>#N/A</v>
      </c>
      <c r="BR720" s="72" t="e">
        <f t="shared" ca="1" si="997"/>
        <v>#N/A</v>
      </c>
      <c r="BS720" s="72" t="e">
        <f t="shared" ca="1" si="998"/>
        <v>#N/A</v>
      </c>
      <c r="BT720" s="72" t="e">
        <f t="shared" ca="1" si="999"/>
        <v>#N/A</v>
      </c>
      <c r="BU720" s="72" t="e">
        <f t="shared" ca="1" si="1000"/>
        <v>#N/A</v>
      </c>
      <c r="BV720" s="72" t="e">
        <f t="shared" ca="1" si="1001"/>
        <v>#N/A</v>
      </c>
    </row>
    <row r="721" spans="1:74">
      <c r="A721" s="13" t="e">
        <f ca="1">'MGRS to'!AO721</f>
        <v>#N/A</v>
      </c>
      <c r="B721" s="13" t="e">
        <f ca="1">'MGRS to'!AP721</f>
        <v>#N/A</v>
      </c>
      <c r="C721" s="19" t="e">
        <f t="shared" ca="1" si="930"/>
        <v>#N/A</v>
      </c>
      <c r="D721" s="19" t="e">
        <f t="shared" ca="1" si="931"/>
        <v>#N/A</v>
      </c>
      <c r="E721" s="19" t="e">
        <f t="shared" ca="1" si="932"/>
        <v>#N/A</v>
      </c>
      <c r="F721" s="19" t="e">
        <f t="shared" ca="1" si="933"/>
        <v>#N/A</v>
      </c>
      <c r="G721" s="19" t="e">
        <f t="shared" ca="1" si="934"/>
        <v>#N/A</v>
      </c>
      <c r="H721" s="19" t="e">
        <f t="shared" ca="1" si="935"/>
        <v>#N/A</v>
      </c>
      <c r="I721" s="19" t="e">
        <f t="shared" ca="1" si="936"/>
        <v>#N/A</v>
      </c>
      <c r="J721" s="19" t="e">
        <f t="shared" ca="1" si="937"/>
        <v>#N/A</v>
      </c>
      <c r="K721" s="19" t="e">
        <f t="shared" ca="1" si="938"/>
        <v>#N/A</v>
      </c>
      <c r="L721" s="19" t="e">
        <f t="shared" ca="1" si="939"/>
        <v>#N/A</v>
      </c>
      <c r="M721" s="19" t="e">
        <f t="shared" ca="1" si="940"/>
        <v>#N/A</v>
      </c>
      <c r="N721" s="19" t="e">
        <f t="shared" ca="1" si="941"/>
        <v>#N/A</v>
      </c>
      <c r="O721" s="19" t="e">
        <f t="shared" ca="1" si="942"/>
        <v>#N/A</v>
      </c>
      <c r="P721" s="72" t="e">
        <f t="shared" ca="1" si="943"/>
        <v>#N/A</v>
      </c>
      <c r="Q721" s="72" t="e">
        <f t="shared" ca="1" si="944"/>
        <v>#N/A</v>
      </c>
      <c r="R721" s="72" t="e">
        <f t="shared" ca="1" si="945"/>
        <v>#N/A</v>
      </c>
      <c r="S721" s="19" t="e">
        <f t="shared" ca="1" si="946"/>
        <v>#N/A</v>
      </c>
      <c r="T721" s="19" t="e">
        <f t="shared" ca="1" si="947"/>
        <v>#N/A</v>
      </c>
      <c r="U721" s="19" t="e">
        <f t="shared" ca="1" si="948"/>
        <v>#N/A</v>
      </c>
      <c r="V721" s="19" t="e">
        <f t="shared" ca="1" si="949"/>
        <v>#N/A</v>
      </c>
      <c r="W721" s="19" t="e">
        <f t="shared" ca="1" si="950"/>
        <v>#N/A</v>
      </c>
      <c r="X721" s="19" t="e">
        <f t="shared" ca="1" si="951"/>
        <v>#N/A</v>
      </c>
      <c r="Y721" s="72" t="e">
        <f t="shared" ca="1" si="952"/>
        <v>#N/A</v>
      </c>
      <c r="Z721" s="72" t="e">
        <f t="shared" ca="1" si="953"/>
        <v>#N/A</v>
      </c>
      <c r="AA721" s="72" t="e">
        <f t="shared" ca="1" si="954"/>
        <v>#N/A</v>
      </c>
      <c r="AB721" s="19" t="e">
        <f t="shared" ca="1" si="955"/>
        <v>#N/A</v>
      </c>
      <c r="AC721" s="19" t="e">
        <f t="shared" ca="1" si="956"/>
        <v>#N/A</v>
      </c>
      <c r="AD721" s="19" t="e">
        <f t="shared" ca="1" si="957"/>
        <v>#N/A</v>
      </c>
      <c r="AE721" s="19" t="e">
        <f t="shared" ca="1" si="958"/>
        <v>#N/A</v>
      </c>
      <c r="AF721" s="19" t="e">
        <f t="shared" ca="1" si="959"/>
        <v>#N/A</v>
      </c>
      <c r="AG721" s="19" t="e">
        <f t="shared" ca="1" si="960"/>
        <v>#N/A</v>
      </c>
      <c r="AH721" s="72" t="e">
        <f t="shared" ca="1" si="961"/>
        <v>#N/A</v>
      </c>
      <c r="AI721" s="72" t="e">
        <f t="shared" ca="1" si="962"/>
        <v>#N/A</v>
      </c>
      <c r="AJ721" s="72" t="e">
        <f t="shared" ca="1" si="963"/>
        <v>#N/A</v>
      </c>
      <c r="AK721" s="19" t="e">
        <f t="shared" ca="1" si="964"/>
        <v>#N/A</v>
      </c>
      <c r="AL721" s="19" t="e">
        <f t="shared" ca="1" si="965"/>
        <v>#N/A</v>
      </c>
      <c r="AM721" s="19" t="e">
        <f t="shared" ca="1" si="966"/>
        <v>#N/A</v>
      </c>
      <c r="AN721" s="19" t="e">
        <f t="shared" ca="1" si="967"/>
        <v>#N/A</v>
      </c>
      <c r="AO721" s="19" t="e">
        <f t="shared" ca="1" si="968"/>
        <v>#N/A</v>
      </c>
      <c r="AP721" s="19" t="e">
        <f t="shared" ca="1" si="969"/>
        <v>#N/A</v>
      </c>
      <c r="AQ721" s="72" t="e">
        <f t="shared" ca="1" si="970"/>
        <v>#N/A</v>
      </c>
      <c r="AR721" s="72" t="e">
        <f t="shared" ca="1" si="971"/>
        <v>#N/A</v>
      </c>
      <c r="AS721" s="72" t="e">
        <f t="shared" ca="1" si="972"/>
        <v>#N/A</v>
      </c>
      <c r="AT721" s="19" t="e">
        <f t="shared" ca="1" si="973"/>
        <v>#N/A</v>
      </c>
      <c r="AU721" s="19" t="e">
        <f t="shared" ca="1" si="974"/>
        <v>#N/A</v>
      </c>
      <c r="AV721" s="19" t="e">
        <f t="shared" ca="1" si="975"/>
        <v>#N/A</v>
      </c>
      <c r="AW721" s="19" t="e">
        <f t="shared" ca="1" si="976"/>
        <v>#N/A</v>
      </c>
      <c r="AX721" s="19" t="e">
        <f t="shared" ca="1" si="977"/>
        <v>#N/A</v>
      </c>
      <c r="AY721" s="19" t="e">
        <f t="shared" ca="1" si="978"/>
        <v>#N/A</v>
      </c>
      <c r="AZ721" s="72" t="e">
        <f t="shared" ca="1" si="979"/>
        <v>#N/A</v>
      </c>
      <c r="BA721" s="72" t="e">
        <f t="shared" ca="1" si="980"/>
        <v>#N/A</v>
      </c>
      <c r="BB721" s="72" t="e">
        <f t="shared" ca="1" si="981"/>
        <v>#N/A</v>
      </c>
      <c r="BC721" s="19" t="e">
        <f t="shared" ca="1" si="982"/>
        <v>#N/A</v>
      </c>
      <c r="BD721" s="19" t="e">
        <f t="shared" ca="1" si="983"/>
        <v>#N/A</v>
      </c>
      <c r="BE721" s="19" t="e">
        <f t="shared" ca="1" si="984"/>
        <v>#N/A</v>
      </c>
      <c r="BF721" s="19" t="e">
        <f t="shared" ca="1" si="985"/>
        <v>#N/A</v>
      </c>
      <c r="BG721" s="19" t="e">
        <f t="shared" ca="1" si="986"/>
        <v>#N/A</v>
      </c>
      <c r="BH721" s="19" t="e">
        <f t="shared" ca="1" si="987"/>
        <v>#N/A</v>
      </c>
      <c r="BI721" s="72" t="e">
        <f t="shared" ca="1" si="988"/>
        <v>#N/A</v>
      </c>
      <c r="BJ721" s="72" t="e">
        <f t="shared" ca="1" si="989"/>
        <v>#N/A</v>
      </c>
      <c r="BK721" s="72" t="e">
        <f t="shared" ca="1" si="990"/>
        <v>#N/A</v>
      </c>
      <c r="BL721" s="72" t="e">
        <f t="shared" ca="1" si="991"/>
        <v>#N/A</v>
      </c>
      <c r="BM721" s="72" t="e">
        <f t="shared" ca="1" si="992"/>
        <v>#N/A</v>
      </c>
      <c r="BN721" s="72" t="e">
        <f t="shared" ca="1" si="993"/>
        <v>#N/A</v>
      </c>
      <c r="BO721" s="72" t="e">
        <f t="shared" ca="1" si="994"/>
        <v>#N/A</v>
      </c>
      <c r="BP721" s="72" t="e">
        <f t="shared" ca="1" si="995"/>
        <v>#N/A</v>
      </c>
      <c r="BQ721" s="72" t="e">
        <f t="shared" ca="1" si="996"/>
        <v>#N/A</v>
      </c>
      <c r="BR721" s="72" t="e">
        <f t="shared" ca="1" si="997"/>
        <v>#N/A</v>
      </c>
      <c r="BS721" s="72" t="e">
        <f t="shared" ca="1" si="998"/>
        <v>#N/A</v>
      </c>
      <c r="BT721" s="72" t="e">
        <f t="shared" ca="1" si="999"/>
        <v>#N/A</v>
      </c>
      <c r="BU721" s="72" t="e">
        <f t="shared" ca="1" si="1000"/>
        <v>#N/A</v>
      </c>
      <c r="BV721" s="72" t="e">
        <f t="shared" ca="1" si="1001"/>
        <v>#N/A</v>
      </c>
    </row>
    <row r="722" spans="1:74">
      <c r="A722" s="13" t="e">
        <f ca="1">'MGRS to'!AO722</f>
        <v>#N/A</v>
      </c>
      <c r="B722" s="13" t="e">
        <f ca="1">'MGRS to'!AP722</f>
        <v>#N/A</v>
      </c>
      <c r="C722" s="19" t="e">
        <f t="shared" ca="1" si="930"/>
        <v>#N/A</v>
      </c>
      <c r="D722" s="19" t="e">
        <f t="shared" ca="1" si="931"/>
        <v>#N/A</v>
      </c>
      <c r="E722" s="19" t="e">
        <f t="shared" ca="1" si="932"/>
        <v>#N/A</v>
      </c>
      <c r="F722" s="19" t="e">
        <f t="shared" ca="1" si="933"/>
        <v>#N/A</v>
      </c>
      <c r="G722" s="19" t="e">
        <f t="shared" ca="1" si="934"/>
        <v>#N/A</v>
      </c>
      <c r="H722" s="19" t="e">
        <f t="shared" ca="1" si="935"/>
        <v>#N/A</v>
      </c>
      <c r="I722" s="19" t="e">
        <f t="shared" ca="1" si="936"/>
        <v>#N/A</v>
      </c>
      <c r="J722" s="19" t="e">
        <f t="shared" ca="1" si="937"/>
        <v>#N/A</v>
      </c>
      <c r="K722" s="19" t="e">
        <f t="shared" ca="1" si="938"/>
        <v>#N/A</v>
      </c>
      <c r="L722" s="19" t="e">
        <f t="shared" ca="1" si="939"/>
        <v>#N/A</v>
      </c>
      <c r="M722" s="19" t="e">
        <f t="shared" ca="1" si="940"/>
        <v>#N/A</v>
      </c>
      <c r="N722" s="19" t="e">
        <f t="shared" ca="1" si="941"/>
        <v>#N/A</v>
      </c>
      <c r="O722" s="19" t="e">
        <f t="shared" ca="1" si="942"/>
        <v>#N/A</v>
      </c>
      <c r="P722" s="72" t="e">
        <f t="shared" ca="1" si="943"/>
        <v>#N/A</v>
      </c>
      <c r="Q722" s="72" t="e">
        <f t="shared" ca="1" si="944"/>
        <v>#N/A</v>
      </c>
      <c r="R722" s="72" t="e">
        <f t="shared" ca="1" si="945"/>
        <v>#N/A</v>
      </c>
      <c r="S722" s="19" t="e">
        <f t="shared" ca="1" si="946"/>
        <v>#N/A</v>
      </c>
      <c r="T722" s="19" t="e">
        <f t="shared" ca="1" si="947"/>
        <v>#N/A</v>
      </c>
      <c r="U722" s="19" t="e">
        <f t="shared" ca="1" si="948"/>
        <v>#N/A</v>
      </c>
      <c r="V722" s="19" t="e">
        <f t="shared" ca="1" si="949"/>
        <v>#N/A</v>
      </c>
      <c r="W722" s="19" t="e">
        <f t="shared" ca="1" si="950"/>
        <v>#N/A</v>
      </c>
      <c r="X722" s="19" t="e">
        <f t="shared" ca="1" si="951"/>
        <v>#N/A</v>
      </c>
      <c r="Y722" s="72" t="e">
        <f t="shared" ca="1" si="952"/>
        <v>#N/A</v>
      </c>
      <c r="Z722" s="72" t="e">
        <f t="shared" ca="1" si="953"/>
        <v>#N/A</v>
      </c>
      <c r="AA722" s="72" t="e">
        <f t="shared" ca="1" si="954"/>
        <v>#N/A</v>
      </c>
      <c r="AB722" s="19" t="e">
        <f t="shared" ca="1" si="955"/>
        <v>#N/A</v>
      </c>
      <c r="AC722" s="19" t="e">
        <f t="shared" ca="1" si="956"/>
        <v>#N/A</v>
      </c>
      <c r="AD722" s="19" t="e">
        <f t="shared" ca="1" si="957"/>
        <v>#N/A</v>
      </c>
      <c r="AE722" s="19" t="e">
        <f t="shared" ca="1" si="958"/>
        <v>#N/A</v>
      </c>
      <c r="AF722" s="19" t="e">
        <f t="shared" ca="1" si="959"/>
        <v>#N/A</v>
      </c>
      <c r="AG722" s="19" t="e">
        <f t="shared" ca="1" si="960"/>
        <v>#N/A</v>
      </c>
      <c r="AH722" s="72" t="e">
        <f t="shared" ca="1" si="961"/>
        <v>#N/A</v>
      </c>
      <c r="AI722" s="72" t="e">
        <f t="shared" ca="1" si="962"/>
        <v>#N/A</v>
      </c>
      <c r="AJ722" s="72" t="e">
        <f t="shared" ca="1" si="963"/>
        <v>#N/A</v>
      </c>
      <c r="AK722" s="19" t="e">
        <f t="shared" ca="1" si="964"/>
        <v>#N/A</v>
      </c>
      <c r="AL722" s="19" t="e">
        <f t="shared" ca="1" si="965"/>
        <v>#N/A</v>
      </c>
      <c r="AM722" s="19" t="e">
        <f t="shared" ca="1" si="966"/>
        <v>#N/A</v>
      </c>
      <c r="AN722" s="19" t="e">
        <f t="shared" ca="1" si="967"/>
        <v>#N/A</v>
      </c>
      <c r="AO722" s="19" t="e">
        <f t="shared" ca="1" si="968"/>
        <v>#N/A</v>
      </c>
      <c r="AP722" s="19" t="e">
        <f t="shared" ca="1" si="969"/>
        <v>#N/A</v>
      </c>
      <c r="AQ722" s="72" t="e">
        <f t="shared" ca="1" si="970"/>
        <v>#N/A</v>
      </c>
      <c r="AR722" s="72" t="e">
        <f t="shared" ca="1" si="971"/>
        <v>#N/A</v>
      </c>
      <c r="AS722" s="72" t="e">
        <f t="shared" ca="1" si="972"/>
        <v>#N/A</v>
      </c>
      <c r="AT722" s="19" t="e">
        <f t="shared" ca="1" si="973"/>
        <v>#N/A</v>
      </c>
      <c r="AU722" s="19" t="e">
        <f t="shared" ca="1" si="974"/>
        <v>#N/A</v>
      </c>
      <c r="AV722" s="19" t="e">
        <f t="shared" ca="1" si="975"/>
        <v>#N/A</v>
      </c>
      <c r="AW722" s="19" t="e">
        <f t="shared" ca="1" si="976"/>
        <v>#N/A</v>
      </c>
      <c r="AX722" s="19" t="e">
        <f t="shared" ca="1" si="977"/>
        <v>#N/A</v>
      </c>
      <c r="AY722" s="19" t="e">
        <f t="shared" ca="1" si="978"/>
        <v>#N/A</v>
      </c>
      <c r="AZ722" s="72" t="e">
        <f t="shared" ca="1" si="979"/>
        <v>#N/A</v>
      </c>
      <c r="BA722" s="72" t="e">
        <f t="shared" ca="1" si="980"/>
        <v>#N/A</v>
      </c>
      <c r="BB722" s="72" t="e">
        <f t="shared" ca="1" si="981"/>
        <v>#N/A</v>
      </c>
      <c r="BC722" s="19" t="e">
        <f t="shared" ca="1" si="982"/>
        <v>#N/A</v>
      </c>
      <c r="BD722" s="19" t="e">
        <f t="shared" ca="1" si="983"/>
        <v>#N/A</v>
      </c>
      <c r="BE722" s="19" t="e">
        <f t="shared" ca="1" si="984"/>
        <v>#N/A</v>
      </c>
      <c r="BF722" s="19" t="e">
        <f t="shared" ca="1" si="985"/>
        <v>#N/A</v>
      </c>
      <c r="BG722" s="19" t="e">
        <f t="shared" ca="1" si="986"/>
        <v>#N/A</v>
      </c>
      <c r="BH722" s="19" t="e">
        <f t="shared" ca="1" si="987"/>
        <v>#N/A</v>
      </c>
      <c r="BI722" s="72" t="e">
        <f t="shared" ca="1" si="988"/>
        <v>#N/A</v>
      </c>
      <c r="BJ722" s="72" t="e">
        <f t="shared" ca="1" si="989"/>
        <v>#N/A</v>
      </c>
      <c r="BK722" s="72" t="e">
        <f t="shared" ca="1" si="990"/>
        <v>#N/A</v>
      </c>
      <c r="BL722" s="72" t="e">
        <f t="shared" ca="1" si="991"/>
        <v>#N/A</v>
      </c>
      <c r="BM722" s="72" t="e">
        <f t="shared" ca="1" si="992"/>
        <v>#N/A</v>
      </c>
      <c r="BN722" s="72" t="e">
        <f t="shared" ca="1" si="993"/>
        <v>#N/A</v>
      </c>
      <c r="BO722" s="72" t="e">
        <f t="shared" ca="1" si="994"/>
        <v>#N/A</v>
      </c>
      <c r="BP722" s="72" t="e">
        <f t="shared" ca="1" si="995"/>
        <v>#N/A</v>
      </c>
      <c r="BQ722" s="72" t="e">
        <f t="shared" ca="1" si="996"/>
        <v>#N/A</v>
      </c>
      <c r="BR722" s="72" t="e">
        <f t="shared" ca="1" si="997"/>
        <v>#N/A</v>
      </c>
      <c r="BS722" s="72" t="e">
        <f t="shared" ca="1" si="998"/>
        <v>#N/A</v>
      </c>
      <c r="BT722" s="72" t="e">
        <f t="shared" ca="1" si="999"/>
        <v>#N/A</v>
      </c>
      <c r="BU722" s="72" t="e">
        <f t="shared" ca="1" si="1000"/>
        <v>#N/A</v>
      </c>
      <c r="BV722" s="72" t="e">
        <f t="shared" ca="1" si="1001"/>
        <v>#N/A</v>
      </c>
    </row>
    <row r="723" spans="1:74">
      <c r="A723" s="13" t="e">
        <f ca="1">'MGRS to'!AO723</f>
        <v>#N/A</v>
      </c>
      <c r="B723" s="13" t="e">
        <f ca="1">'MGRS to'!AP723</f>
        <v>#N/A</v>
      </c>
      <c r="C723" s="19" t="e">
        <f t="shared" ca="1" si="930"/>
        <v>#N/A</v>
      </c>
      <c r="D723" s="19" t="e">
        <f t="shared" ca="1" si="931"/>
        <v>#N/A</v>
      </c>
      <c r="E723" s="19" t="e">
        <f t="shared" ca="1" si="932"/>
        <v>#N/A</v>
      </c>
      <c r="F723" s="19" t="e">
        <f t="shared" ca="1" si="933"/>
        <v>#N/A</v>
      </c>
      <c r="G723" s="19" t="e">
        <f t="shared" ca="1" si="934"/>
        <v>#N/A</v>
      </c>
      <c r="H723" s="19" t="e">
        <f t="shared" ca="1" si="935"/>
        <v>#N/A</v>
      </c>
      <c r="I723" s="19" t="e">
        <f t="shared" ca="1" si="936"/>
        <v>#N/A</v>
      </c>
      <c r="J723" s="19" t="e">
        <f t="shared" ca="1" si="937"/>
        <v>#N/A</v>
      </c>
      <c r="K723" s="19" t="e">
        <f t="shared" ca="1" si="938"/>
        <v>#N/A</v>
      </c>
      <c r="L723" s="19" t="e">
        <f t="shared" ca="1" si="939"/>
        <v>#N/A</v>
      </c>
      <c r="M723" s="19" t="e">
        <f t="shared" ca="1" si="940"/>
        <v>#N/A</v>
      </c>
      <c r="N723" s="19" t="e">
        <f t="shared" ca="1" si="941"/>
        <v>#N/A</v>
      </c>
      <c r="O723" s="19" t="e">
        <f t="shared" ca="1" si="942"/>
        <v>#N/A</v>
      </c>
      <c r="P723" s="72" t="e">
        <f t="shared" ca="1" si="943"/>
        <v>#N/A</v>
      </c>
      <c r="Q723" s="72" t="e">
        <f t="shared" ca="1" si="944"/>
        <v>#N/A</v>
      </c>
      <c r="R723" s="72" t="e">
        <f t="shared" ca="1" si="945"/>
        <v>#N/A</v>
      </c>
      <c r="S723" s="19" t="e">
        <f t="shared" ca="1" si="946"/>
        <v>#N/A</v>
      </c>
      <c r="T723" s="19" t="e">
        <f t="shared" ca="1" si="947"/>
        <v>#N/A</v>
      </c>
      <c r="U723" s="19" t="e">
        <f t="shared" ca="1" si="948"/>
        <v>#N/A</v>
      </c>
      <c r="V723" s="19" t="e">
        <f t="shared" ca="1" si="949"/>
        <v>#N/A</v>
      </c>
      <c r="W723" s="19" t="e">
        <f t="shared" ca="1" si="950"/>
        <v>#N/A</v>
      </c>
      <c r="X723" s="19" t="e">
        <f t="shared" ca="1" si="951"/>
        <v>#N/A</v>
      </c>
      <c r="Y723" s="72" t="e">
        <f t="shared" ca="1" si="952"/>
        <v>#N/A</v>
      </c>
      <c r="Z723" s="72" t="e">
        <f t="shared" ca="1" si="953"/>
        <v>#N/A</v>
      </c>
      <c r="AA723" s="72" t="e">
        <f t="shared" ca="1" si="954"/>
        <v>#N/A</v>
      </c>
      <c r="AB723" s="19" t="e">
        <f t="shared" ca="1" si="955"/>
        <v>#N/A</v>
      </c>
      <c r="AC723" s="19" t="e">
        <f t="shared" ca="1" si="956"/>
        <v>#N/A</v>
      </c>
      <c r="AD723" s="19" t="e">
        <f t="shared" ca="1" si="957"/>
        <v>#N/A</v>
      </c>
      <c r="AE723" s="19" t="e">
        <f t="shared" ca="1" si="958"/>
        <v>#N/A</v>
      </c>
      <c r="AF723" s="19" t="e">
        <f t="shared" ca="1" si="959"/>
        <v>#N/A</v>
      </c>
      <c r="AG723" s="19" t="e">
        <f t="shared" ca="1" si="960"/>
        <v>#N/A</v>
      </c>
      <c r="AH723" s="72" t="e">
        <f t="shared" ca="1" si="961"/>
        <v>#N/A</v>
      </c>
      <c r="AI723" s="72" t="e">
        <f t="shared" ca="1" si="962"/>
        <v>#N/A</v>
      </c>
      <c r="AJ723" s="72" t="e">
        <f t="shared" ca="1" si="963"/>
        <v>#N/A</v>
      </c>
      <c r="AK723" s="19" t="e">
        <f t="shared" ca="1" si="964"/>
        <v>#N/A</v>
      </c>
      <c r="AL723" s="19" t="e">
        <f t="shared" ca="1" si="965"/>
        <v>#N/A</v>
      </c>
      <c r="AM723" s="19" t="e">
        <f t="shared" ca="1" si="966"/>
        <v>#N/A</v>
      </c>
      <c r="AN723" s="19" t="e">
        <f t="shared" ca="1" si="967"/>
        <v>#N/A</v>
      </c>
      <c r="AO723" s="19" t="e">
        <f t="shared" ca="1" si="968"/>
        <v>#N/A</v>
      </c>
      <c r="AP723" s="19" t="e">
        <f t="shared" ca="1" si="969"/>
        <v>#N/A</v>
      </c>
      <c r="AQ723" s="72" t="e">
        <f t="shared" ca="1" si="970"/>
        <v>#N/A</v>
      </c>
      <c r="AR723" s="72" t="e">
        <f t="shared" ca="1" si="971"/>
        <v>#N/A</v>
      </c>
      <c r="AS723" s="72" t="e">
        <f t="shared" ca="1" si="972"/>
        <v>#N/A</v>
      </c>
      <c r="AT723" s="19" t="e">
        <f t="shared" ca="1" si="973"/>
        <v>#N/A</v>
      </c>
      <c r="AU723" s="19" t="e">
        <f t="shared" ca="1" si="974"/>
        <v>#N/A</v>
      </c>
      <c r="AV723" s="19" t="e">
        <f t="shared" ca="1" si="975"/>
        <v>#N/A</v>
      </c>
      <c r="AW723" s="19" t="e">
        <f t="shared" ca="1" si="976"/>
        <v>#N/A</v>
      </c>
      <c r="AX723" s="19" t="e">
        <f t="shared" ca="1" si="977"/>
        <v>#N/A</v>
      </c>
      <c r="AY723" s="19" t="e">
        <f t="shared" ca="1" si="978"/>
        <v>#N/A</v>
      </c>
      <c r="AZ723" s="72" t="e">
        <f t="shared" ca="1" si="979"/>
        <v>#N/A</v>
      </c>
      <c r="BA723" s="72" t="e">
        <f t="shared" ca="1" si="980"/>
        <v>#N/A</v>
      </c>
      <c r="BB723" s="72" t="e">
        <f t="shared" ca="1" si="981"/>
        <v>#N/A</v>
      </c>
      <c r="BC723" s="19" t="e">
        <f t="shared" ca="1" si="982"/>
        <v>#N/A</v>
      </c>
      <c r="BD723" s="19" t="e">
        <f t="shared" ca="1" si="983"/>
        <v>#N/A</v>
      </c>
      <c r="BE723" s="19" t="e">
        <f t="shared" ca="1" si="984"/>
        <v>#N/A</v>
      </c>
      <c r="BF723" s="19" t="e">
        <f t="shared" ca="1" si="985"/>
        <v>#N/A</v>
      </c>
      <c r="BG723" s="19" t="e">
        <f t="shared" ca="1" si="986"/>
        <v>#N/A</v>
      </c>
      <c r="BH723" s="19" t="e">
        <f t="shared" ca="1" si="987"/>
        <v>#N/A</v>
      </c>
      <c r="BI723" s="72" t="e">
        <f t="shared" ca="1" si="988"/>
        <v>#N/A</v>
      </c>
      <c r="BJ723" s="72" t="e">
        <f t="shared" ca="1" si="989"/>
        <v>#N/A</v>
      </c>
      <c r="BK723" s="72" t="e">
        <f t="shared" ca="1" si="990"/>
        <v>#N/A</v>
      </c>
      <c r="BL723" s="72" t="e">
        <f t="shared" ca="1" si="991"/>
        <v>#N/A</v>
      </c>
      <c r="BM723" s="72" t="e">
        <f t="shared" ca="1" si="992"/>
        <v>#N/A</v>
      </c>
      <c r="BN723" s="72" t="e">
        <f t="shared" ca="1" si="993"/>
        <v>#N/A</v>
      </c>
      <c r="BO723" s="72" t="e">
        <f t="shared" ca="1" si="994"/>
        <v>#N/A</v>
      </c>
      <c r="BP723" s="72" t="e">
        <f t="shared" ca="1" si="995"/>
        <v>#N/A</v>
      </c>
      <c r="BQ723" s="72" t="e">
        <f t="shared" ca="1" si="996"/>
        <v>#N/A</v>
      </c>
      <c r="BR723" s="72" t="e">
        <f t="shared" ca="1" si="997"/>
        <v>#N/A</v>
      </c>
      <c r="BS723" s="72" t="e">
        <f t="shared" ca="1" si="998"/>
        <v>#N/A</v>
      </c>
      <c r="BT723" s="72" t="e">
        <f t="shared" ca="1" si="999"/>
        <v>#N/A</v>
      </c>
      <c r="BU723" s="72" t="e">
        <f t="shared" ca="1" si="1000"/>
        <v>#N/A</v>
      </c>
      <c r="BV723" s="72" t="e">
        <f t="shared" ca="1" si="1001"/>
        <v>#N/A</v>
      </c>
    </row>
    <row r="724" spans="1:74">
      <c r="A724" s="13" t="e">
        <f ca="1">'MGRS to'!AO724</f>
        <v>#N/A</v>
      </c>
      <c r="B724" s="13" t="e">
        <f ca="1">'MGRS to'!AP724</f>
        <v>#N/A</v>
      </c>
      <c r="C724" s="19" t="e">
        <f t="shared" ca="1" si="930"/>
        <v>#N/A</v>
      </c>
      <c r="D724" s="19" t="e">
        <f t="shared" ca="1" si="931"/>
        <v>#N/A</v>
      </c>
      <c r="E724" s="19" t="e">
        <f t="shared" ca="1" si="932"/>
        <v>#N/A</v>
      </c>
      <c r="F724" s="19" t="e">
        <f t="shared" ca="1" si="933"/>
        <v>#N/A</v>
      </c>
      <c r="G724" s="19" t="e">
        <f t="shared" ca="1" si="934"/>
        <v>#N/A</v>
      </c>
      <c r="H724" s="19" t="e">
        <f t="shared" ca="1" si="935"/>
        <v>#N/A</v>
      </c>
      <c r="I724" s="19" t="e">
        <f t="shared" ca="1" si="936"/>
        <v>#N/A</v>
      </c>
      <c r="J724" s="19" t="e">
        <f t="shared" ca="1" si="937"/>
        <v>#N/A</v>
      </c>
      <c r="K724" s="19" t="e">
        <f t="shared" ca="1" si="938"/>
        <v>#N/A</v>
      </c>
      <c r="L724" s="19" t="e">
        <f t="shared" ca="1" si="939"/>
        <v>#N/A</v>
      </c>
      <c r="M724" s="19" t="e">
        <f t="shared" ca="1" si="940"/>
        <v>#N/A</v>
      </c>
      <c r="N724" s="19" t="e">
        <f t="shared" ca="1" si="941"/>
        <v>#N/A</v>
      </c>
      <c r="O724" s="19" t="e">
        <f t="shared" ca="1" si="942"/>
        <v>#N/A</v>
      </c>
      <c r="P724" s="72" t="e">
        <f t="shared" ca="1" si="943"/>
        <v>#N/A</v>
      </c>
      <c r="Q724" s="72" t="e">
        <f t="shared" ca="1" si="944"/>
        <v>#N/A</v>
      </c>
      <c r="R724" s="72" t="e">
        <f t="shared" ca="1" si="945"/>
        <v>#N/A</v>
      </c>
      <c r="S724" s="19" t="e">
        <f t="shared" ca="1" si="946"/>
        <v>#N/A</v>
      </c>
      <c r="T724" s="19" t="e">
        <f t="shared" ca="1" si="947"/>
        <v>#N/A</v>
      </c>
      <c r="U724" s="19" t="e">
        <f t="shared" ca="1" si="948"/>
        <v>#N/A</v>
      </c>
      <c r="V724" s="19" t="e">
        <f t="shared" ca="1" si="949"/>
        <v>#N/A</v>
      </c>
      <c r="W724" s="19" t="e">
        <f t="shared" ca="1" si="950"/>
        <v>#N/A</v>
      </c>
      <c r="X724" s="19" t="e">
        <f t="shared" ca="1" si="951"/>
        <v>#N/A</v>
      </c>
      <c r="Y724" s="72" t="e">
        <f t="shared" ca="1" si="952"/>
        <v>#N/A</v>
      </c>
      <c r="Z724" s="72" t="e">
        <f t="shared" ca="1" si="953"/>
        <v>#N/A</v>
      </c>
      <c r="AA724" s="72" t="e">
        <f t="shared" ca="1" si="954"/>
        <v>#N/A</v>
      </c>
      <c r="AB724" s="19" t="e">
        <f t="shared" ca="1" si="955"/>
        <v>#N/A</v>
      </c>
      <c r="AC724" s="19" t="e">
        <f t="shared" ca="1" si="956"/>
        <v>#N/A</v>
      </c>
      <c r="AD724" s="19" t="e">
        <f t="shared" ca="1" si="957"/>
        <v>#N/A</v>
      </c>
      <c r="AE724" s="19" t="e">
        <f t="shared" ca="1" si="958"/>
        <v>#N/A</v>
      </c>
      <c r="AF724" s="19" t="e">
        <f t="shared" ca="1" si="959"/>
        <v>#N/A</v>
      </c>
      <c r="AG724" s="19" t="e">
        <f t="shared" ca="1" si="960"/>
        <v>#N/A</v>
      </c>
      <c r="AH724" s="72" t="e">
        <f t="shared" ca="1" si="961"/>
        <v>#N/A</v>
      </c>
      <c r="AI724" s="72" t="e">
        <f t="shared" ca="1" si="962"/>
        <v>#N/A</v>
      </c>
      <c r="AJ724" s="72" t="e">
        <f t="shared" ca="1" si="963"/>
        <v>#N/A</v>
      </c>
      <c r="AK724" s="19" t="e">
        <f t="shared" ca="1" si="964"/>
        <v>#N/A</v>
      </c>
      <c r="AL724" s="19" t="e">
        <f t="shared" ca="1" si="965"/>
        <v>#N/A</v>
      </c>
      <c r="AM724" s="19" t="e">
        <f t="shared" ca="1" si="966"/>
        <v>#N/A</v>
      </c>
      <c r="AN724" s="19" t="e">
        <f t="shared" ca="1" si="967"/>
        <v>#N/A</v>
      </c>
      <c r="AO724" s="19" t="e">
        <f t="shared" ca="1" si="968"/>
        <v>#N/A</v>
      </c>
      <c r="AP724" s="19" t="e">
        <f t="shared" ca="1" si="969"/>
        <v>#N/A</v>
      </c>
      <c r="AQ724" s="72" t="e">
        <f t="shared" ca="1" si="970"/>
        <v>#N/A</v>
      </c>
      <c r="AR724" s="72" t="e">
        <f t="shared" ca="1" si="971"/>
        <v>#N/A</v>
      </c>
      <c r="AS724" s="72" t="e">
        <f t="shared" ca="1" si="972"/>
        <v>#N/A</v>
      </c>
      <c r="AT724" s="19" t="e">
        <f t="shared" ca="1" si="973"/>
        <v>#N/A</v>
      </c>
      <c r="AU724" s="19" t="e">
        <f t="shared" ca="1" si="974"/>
        <v>#N/A</v>
      </c>
      <c r="AV724" s="19" t="e">
        <f t="shared" ca="1" si="975"/>
        <v>#N/A</v>
      </c>
      <c r="AW724" s="19" t="e">
        <f t="shared" ca="1" si="976"/>
        <v>#N/A</v>
      </c>
      <c r="AX724" s="19" t="e">
        <f t="shared" ca="1" si="977"/>
        <v>#N/A</v>
      </c>
      <c r="AY724" s="19" t="e">
        <f t="shared" ca="1" si="978"/>
        <v>#N/A</v>
      </c>
      <c r="AZ724" s="72" t="e">
        <f t="shared" ca="1" si="979"/>
        <v>#N/A</v>
      </c>
      <c r="BA724" s="72" t="e">
        <f t="shared" ca="1" si="980"/>
        <v>#N/A</v>
      </c>
      <c r="BB724" s="72" t="e">
        <f t="shared" ca="1" si="981"/>
        <v>#N/A</v>
      </c>
      <c r="BC724" s="19" t="e">
        <f t="shared" ca="1" si="982"/>
        <v>#N/A</v>
      </c>
      <c r="BD724" s="19" t="e">
        <f t="shared" ca="1" si="983"/>
        <v>#N/A</v>
      </c>
      <c r="BE724" s="19" t="e">
        <f t="shared" ca="1" si="984"/>
        <v>#N/A</v>
      </c>
      <c r="BF724" s="19" t="e">
        <f t="shared" ca="1" si="985"/>
        <v>#N/A</v>
      </c>
      <c r="BG724" s="19" t="e">
        <f t="shared" ca="1" si="986"/>
        <v>#N/A</v>
      </c>
      <c r="BH724" s="19" t="e">
        <f t="shared" ca="1" si="987"/>
        <v>#N/A</v>
      </c>
      <c r="BI724" s="72" t="e">
        <f t="shared" ca="1" si="988"/>
        <v>#N/A</v>
      </c>
      <c r="BJ724" s="72" t="e">
        <f t="shared" ca="1" si="989"/>
        <v>#N/A</v>
      </c>
      <c r="BK724" s="72" t="e">
        <f t="shared" ca="1" si="990"/>
        <v>#N/A</v>
      </c>
      <c r="BL724" s="72" t="e">
        <f t="shared" ca="1" si="991"/>
        <v>#N/A</v>
      </c>
      <c r="BM724" s="72" t="e">
        <f t="shared" ca="1" si="992"/>
        <v>#N/A</v>
      </c>
      <c r="BN724" s="72" t="e">
        <f t="shared" ca="1" si="993"/>
        <v>#N/A</v>
      </c>
      <c r="BO724" s="72" t="e">
        <f t="shared" ca="1" si="994"/>
        <v>#N/A</v>
      </c>
      <c r="BP724" s="72" t="e">
        <f t="shared" ca="1" si="995"/>
        <v>#N/A</v>
      </c>
      <c r="BQ724" s="72" t="e">
        <f t="shared" ca="1" si="996"/>
        <v>#N/A</v>
      </c>
      <c r="BR724" s="72" t="e">
        <f t="shared" ca="1" si="997"/>
        <v>#N/A</v>
      </c>
      <c r="BS724" s="72" t="e">
        <f t="shared" ca="1" si="998"/>
        <v>#N/A</v>
      </c>
      <c r="BT724" s="72" t="e">
        <f t="shared" ca="1" si="999"/>
        <v>#N/A</v>
      </c>
      <c r="BU724" s="72" t="e">
        <f t="shared" ca="1" si="1000"/>
        <v>#N/A</v>
      </c>
      <c r="BV724" s="72" t="e">
        <f t="shared" ca="1" si="1001"/>
        <v>#N/A</v>
      </c>
    </row>
    <row r="725" spans="1:74">
      <c r="A725" s="13" t="e">
        <f ca="1">'MGRS to'!AO725</f>
        <v>#N/A</v>
      </c>
      <c r="B725" s="13" t="e">
        <f ca="1">'MGRS to'!AP725</f>
        <v>#N/A</v>
      </c>
      <c r="C725" s="19" t="e">
        <f t="shared" ca="1" si="930"/>
        <v>#N/A</v>
      </c>
      <c r="D725" s="19" t="e">
        <f t="shared" ca="1" si="931"/>
        <v>#N/A</v>
      </c>
      <c r="E725" s="19" t="e">
        <f t="shared" ca="1" si="932"/>
        <v>#N/A</v>
      </c>
      <c r="F725" s="19" t="e">
        <f t="shared" ca="1" si="933"/>
        <v>#N/A</v>
      </c>
      <c r="G725" s="19" t="e">
        <f t="shared" ca="1" si="934"/>
        <v>#N/A</v>
      </c>
      <c r="H725" s="19" t="e">
        <f t="shared" ca="1" si="935"/>
        <v>#N/A</v>
      </c>
      <c r="I725" s="19" t="e">
        <f t="shared" ca="1" si="936"/>
        <v>#N/A</v>
      </c>
      <c r="J725" s="19" t="e">
        <f t="shared" ca="1" si="937"/>
        <v>#N/A</v>
      </c>
      <c r="K725" s="19" t="e">
        <f t="shared" ca="1" si="938"/>
        <v>#N/A</v>
      </c>
      <c r="L725" s="19" t="e">
        <f t="shared" ca="1" si="939"/>
        <v>#N/A</v>
      </c>
      <c r="M725" s="19" t="e">
        <f t="shared" ca="1" si="940"/>
        <v>#N/A</v>
      </c>
      <c r="N725" s="19" t="e">
        <f t="shared" ca="1" si="941"/>
        <v>#N/A</v>
      </c>
      <c r="O725" s="19" t="e">
        <f t="shared" ca="1" si="942"/>
        <v>#N/A</v>
      </c>
      <c r="P725" s="72" t="e">
        <f t="shared" ca="1" si="943"/>
        <v>#N/A</v>
      </c>
      <c r="Q725" s="72" t="e">
        <f t="shared" ca="1" si="944"/>
        <v>#N/A</v>
      </c>
      <c r="R725" s="72" t="e">
        <f t="shared" ca="1" si="945"/>
        <v>#N/A</v>
      </c>
      <c r="S725" s="19" t="e">
        <f t="shared" ca="1" si="946"/>
        <v>#N/A</v>
      </c>
      <c r="T725" s="19" t="e">
        <f t="shared" ca="1" si="947"/>
        <v>#N/A</v>
      </c>
      <c r="U725" s="19" t="e">
        <f t="shared" ca="1" si="948"/>
        <v>#N/A</v>
      </c>
      <c r="V725" s="19" t="e">
        <f t="shared" ca="1" si="949"/>
        <v>#N/A</v>
      </c>
      <c r="W725" s="19" t="e">
        <f t="shared" ca="1" si="950"/>
        <v>#N/A</v>
      </c>
      <c r="X725" s="19" t="e">
        <f t="shared" ca="1" si="951"/>
        <v>#N/A</v>
      </c>
      <c r="Y725" s="72" t="e">
        <f t="shared" ca="1" si="952"/>
        <v>#N/A</v>
      </c>
      <c r="Z725" s="72" t="e">
        <f t="shared" ca="1" si="953"/>
        <v>#N/A</v>
      </c>
      <c r="AA725" s="72" t="e">
        <f t="shared" ca="1" si="954"/>
        <v>#N/A</v>
      </c>
      <c r="AB725" s="19" t="e">
        <f t="shared" ca="1" si="955"/>
        <v>#N/A</v>
      </c>
      <c r="AC725" s="19" t="e">
        <f t="shared" ca="1" si="956"/>
        <v>#N/A</v>
      </c>
      <c r="AD725" s="19" t="e">
        <f t="shared" ca="1" si="957"/>
        <v>#N/A</v>
      </c>
      <c r="AE725" s="19" t="e">
        <f t="shared" ca="1" si="958"/>
        <v>#N/A</v>
      </c>
      <c r="AF725" s="19" t="e">
        <f t="shared" ca="1" si="959"/>
        <v>#N/A</v>
      </c>
      <c r="AG725" s="19" t="e">
        <f t="shared" ca="1" si="960"/>
        <v>#N/A</v>
      </c>
      <c r="AH725" s="72" t="e">
        <f t="shared" ca="1" si="961"/>
        <v>#N/A</v>
      </c>
      <c r="AI725" s="72" t="e">
        <f t="shared" ca="1" si="962"/>
        <v>#N/A</v>
      </c>
      <c r="AJ725" s="72" t="e">
        <f t="shared" ca="1" si="963"/>
        <v>#N/A</v>
      </c>
      <c r="AK725" s="19" t="e">
        <f t="shared" ca="1" si="964"/>
        <v>#N/A</v>
      </c>
      <c r="AL725" s="19" t="e">
        <f t="shared" ca="1" si="965"/>
        <v>#N/A</v>
      </c>
      <c r="AM725" s="19" t="e">
        <f t="shared" ca="1" si="966"/>
        <v>#N/A</v>
      </c>
      <c r="AN725" s="19" t="e">
        <f t="shared" ca="1" si="967"/>
        <v>#N/A</v>
      </c>
      <c r="AO725" s="19" t="e">
        <f t="shared" ca="1" si="968"/>
        <v>#N/A</v>
      </c>
      <c r="AP725" s="19" t="e">
        <f t="shared" ca="1" si="969"/>
        <v>#N/A</v>
      </c>
      <c r="AQ725" s="72" t="e">
        <f t="shared" ca="1" si="970"/>
        <v>#N/A</v>
      </c>
      <c r="AR725" s="72" t="e">
        <f t="shared" ca="1" si="971"/>
        <v>#N/A</v>
      </c>
      <c r="AS725" s="72" t="e">
        <f t="shared" ca="1" si="972"/>
        <v>#N/A</v>
      </c>
      <c r="AT725" s="19" t="e">
        <f t="shared" ca="1" si="973"/>
        <v>#N/A</v>
      </c>
      <c r="AU725" s="19" t="e">
        <f t="shared" ca="1" si="974"/>
        <v>#N/A</v>
      </c>
      <c r="AV725" s="19" t="e">
        <f t="shared" ca="1" si="975"/>
        <v>#N/A</v>
      </c>
      <c r="AW725" s="19" t="e">
        <f t="shared" ca="1" si="976"/>
        <v>#N/A</v>
      </c>
      <c r="AX725" s="19" t="e">
        <f t="shared" ca="1" si="977"/>
        <v>#N/A</v>
      </c>
      <c r="AY725" s="19" t="e">
        <f t="shared" ca="1" si="978"/>
        <v>#N/A</v>
      </c>
      <c r="AZ725" s="72" t="e">
        <f t="shared" ca="1" si="979"/>
        <v>#N/A</v>
      </c>
      <c r="BA725" s="72" t="e">
        <f t="shared" ca="1" si="980"/>
        <v>#N/A</v>
      </c>
      <c r="BB725" s="72" t="e">
        <f t="shared" ca="1" si="981"/>
        <v>#N/A</v>
      </c>
      <c r="BC725" s="19" t="e">
        <f t="shared" ca="1" si="982"/>
        <v>#N/A</v>
      </c>
      <c r="BD725" s="19" t="e">
        <f t="shared" ca="1" si="983"/>
        <v>#N/A</v>
      </c>
      <c r="BE725" s="19" t="e">
        <f t="shared" ca="1" si="984"/>
        <v>#N/A</v>
      </c>
      <c r="BF725" s="19" t="e">
        <f t="shared" ca="1" si="985"/>
        <v>#N/A</v>
      </c>
      <c r="BG725" s="19" t="e">
        <f t="shared" ca="1" si="986"/>
        <v>#N/A</v>
      </c>
      <c r="BH725" s="19" t="e">
        <f t="shared" ca="1" si="987"/>
        <v>#N/A</v>
      </c>
      <c r="BI725" s="72" t="e">
        <f t="shared" ca="1" si="988"/>
        <v>#N/A</v>
      </c>
      <c r="BJ725" s="72" t="e">
        <f t="shared" ca="1" si="989"/>
        <v>#N/A</v>
      </c>
      <c r="BK725" s="72" t="e">
        <f t="shared" ca="1" si="990"/>
        <v>#N/A</v>
      </c>
      <c r="BL725" s="72" t="e">
        <f t="shared" ca="1" si="991"/>
        <v>#N/A</v>
      </c>
      <c r="BM725" s="72" t="e">
        <f t="shared" ca="1" si="992"/>
        <v>#N/A</v>
      </c>
      <c r="BN725" s="72" t="e">
        <f t="shared" ca="1" si="993"/>
        <v>#N/A</v>
      </c>
      <c r="BO725" s="72" t="e">
        <f t="shared" ca="1" si="994"/>
        <v>#N/A</v>
      </c>
      <c r="BP725" s="72" t="e">
        <f t="shared" ca="1" si="995"/>
        <v>#N/A</v>
      </c>
      <c r="BQ725" s="72" t="e">
        <f t="shared" ca="1" si="996"/>
        <v>#N/A</v>
      </c>
      <c r="BR725" s="72" t="e">
        <f t="shared" ca="1" si="997"/>
        <v>#N/A</v>
      </c>
      <c r="BS725" s="72" t="e">
        <f t="shared" ca="1" si="998"/>
        <v>#N/A</v>
      </c>
      <c r="BT725" s="72" t="e">
        <f t="shared" ca="1" si="999"/>
        <v>#N/A</v>
      </c>
      <c r="BU725" s="72" t="e">
        <f t="shared" ca="1" si="1000"/>
        <v>#N/A</v>
      </c>
      <c r="BV725" s="72" t="e">
        <f t="shared" ca="1" si="1001"/>
        <v>#N/A</v>
      </c>
    </row>
    <row r="726" spans="1:74">
      <c r="A726" s="13" t="e">
        <f ca="1">'MGRS to'!AO726</f>
        <v>#N/A</v>
      </c>
      <c r="B726" s="13" t="e">
        <f ca="1">'MGRS to'!AP726</f>
        <v>#N/A</v>
      </c>
      <c r="C726" s="19" t="e">
        <f t="shared" ca="1" si="930"/>
        <v>#N/A</v>
      </c>
      <c r="D726" s="19" t="e">
        <f t="shared" ca="1" si="931"/>
        <v>#N/A</v>
      </c>
      <c r="E726" s="19" t="e">
        <f t="shared" ca="1" si="932"/>
        <v>#N/A</v>
      </c>
      <c r="F726" s="19" t="e">
        <f t="shared" ca="1" si="933"/>
        <v>#N/A</v>
      </c>
      <c r="G726" s="19" t="e">
        <f t="shared" ca="1" si="934"/>
        <v>#N/A</v>
      </c>
      <c r="H726" s="19" t="e">
        <f t="shared" ca="1" si="935"/>
        <v>#N/A</v>
      </c>
      <c r="I726" s="19" t="e">
        <f t="shared" ca="1" si="936"/>
        <v>#N/A</v>
      </c>
      <c r="J726" s="19" t="e">
        <f t="shared" ca="1" si="937"/>
        <v>#N/A</v>
      </c>
      <c r="K726" s="19" t="e">
        <f t="shared" ca="1" si="938"/>
        <v>#N/A</v>
      </c>
      <c r="L726" s="19" t="e">
        <f t="shared" ca="1" si="939"/>
        <v>#N/A</v>
      </c>
      <c r="M726" s="19" t="e">
        <f t="shared" ca="1" si="940"/>
        <v>#N/A</v>
      </c>
      <c r="N726" s="19" t="e">
        <f t="shared" ca="1" si="941"/>
        <v>#N/A</v>
      </c>
      <c r="O726" s="19" t="e">
        <f t="shared" ca="1" si="942"/>
        <v>#N/A</v>
      </c>
      <c r="P726" s="72" t="e">
        <f t="shared" ca="1" si="943"/>
        <v>#N/A</v>
      </c>
      <c r="Q726" s="72" t="e">
        <f t="shared" ca="1" si="944"/>
        <v>#N/A</v>
      </c>
      <c r="R726" s="72" t="e">
        <f t="shared" ca="1" si="945"/>
        <v>#N/A</v>
      </c>
      <c r="S726" s="19" t="e">
        <f t="shared" ca="1" si="946"/>
        <v>#N/A</v>
      </c>
      <c r="T726" s="19" t="e">
        <f t="shared" ca="1" si="947"/>
        <v>#N/A</v>
      </c>
      <c r="U726" s="19" t="e">
        <f t="shared" ca="1" si="948"/>
        <v>#N/A</v>
      </c>
      <c r="V726" s="19" t="e">
        <f t="shared" ca="1" si="949"/>
        <v>#N/A</v>
      </c>
      <c r="W726" s="19" t="e">
        <f t="shared" ca="1" si="950"/>
        <v>#N/A</v>
      </c>
      <c r="X726" s="19" t="e">
        <f t="shared" ca="1" si="951"/>
        <v>#N/A</v>
      </c>
      <c r="Y726" s="72" t="e">
        <f t="shared" ca="1" si="952"/>
        <v>#N/A</v>
      </c>
      <c r="Z726" s="72" t="e">
        <f t="shared" ca="1" si="953"/>
        <v>#N/A</v>
      </c>
      <c r="AA726" s="72" t="e">
        <f t="shared" ca="1" si="954"/>
        <v>#N/A</v>
      </c>
      <c r="AB726" s="19" t="e">
        <f t="shared" ca="1" si="955"/>
        <v>#N/A</v>
      </c>
      <c r="AC726" s="19" t="e">
        <f t="shared" ca="1" si="956"/>
        <v>#N/A</v>
      </c>
      <c r="AD726" s="19" t="e">
        <f t="shared" ca="1" si="957"/>
        <v>#N/A</v>
      </c>
      <c r="AE726" s="19" t="e">
        <f t="shared" ca="1" si="958"/>
        <v>#N/A</v>
      </c>
      <c r="AF726" s="19" t="e">
        <f t="shared" ca="1" si="959"/>
        <v>#N/A</v>
      </c>
      <c r="AG726" s="19" t="e">
        <f t="shared" ca="1" si="960"/>
        <v>#N/A</v>
      </c>
      <c r="AH726" s="72" t="e">
        <f t="shared" ca="1" si="961"/>
        <v>#N/A</v>
      </c>
      <c r="AI726" s="72" t="e">
        <f t="shared" ca="1" si="962"/>
        <v>#N/A</v>
      </c>
      <c r="AJ726" s="72" t="e">
        <f t="shared" ca="1" si="963"/>
        <v>#N/A</v>
      </c>
      <c r="AK726" s="19" t="e">
        <f t="shared" ca="1" si="964"/>
        <v>#N/A</v>
      </c>
      <c r="AL726" s="19" t="e">
        <f t="shared" ca="1" si="965"/>
        <v>#N/A</v>
      </c>
      <c r="AM726" s="19" t="e">
        <f t="shared" ca="1" si="966"/>
        <v>#N/A</v>
      </c>
      <c r="AN726" s="19" t="e">
        <f t="shared" ca="1" si="967"/>
        <v>#N/A</v>
      </c>
      <c r="AO726" s="19" t="e">
        <f t="shared" ca="1" si="968"/>
        <v>#N/A</v>
      </c>
      <c r="AP726" s="19" t="e">
        <f t="shared" ca="1" si="969"/>
        <v>#N/A</v>
      </c>
      <c r="AQ726" s="72" t="e">
        <f t="shared" ca="1" si="970"/>
        <v>#N/A</v>
      </c>
      <c r="AR726" s="72" t="e">
        <f t="shared" ca="1" si="971"/>
        <v>#N/A</v>
      </c>
      <c r="AS726" s="72" t="e">
        <f t="shared" ca="1" si="972"/>
        <v>#N/A</v>
      </c>
      <c r="AT726" s="19" t="e">
        <f t="shared" ca="1" si="973"/>
        <v>#N/A</v>
      </c>
      <c r="AU726" s="19" t="e">
        <f t="shared" ca="1" si="974"/>
        <v>#N/A</v>
      </c>
      <c r="AV726" s="19" t="e">
        <f t="shared" ca="1" si="975"/>
        <v>#N/A</v>
      </c>
      <c r="AW726" s="19" t="e">
        <f t="shared" ca="1" si="976"/>
        <v>#N/A</v>
      </c>
      <c r="AX726" s="19" t="e">
        <f t="shared" ca="1" si="977"/>
        <v>#N/A</v>
      </c>
      <c r="AY726" s="19" t="e">
        <f t="shared" ca="1" si="978"/>
        <v>#N/A</v>
      </c>
      <c r="AZ726" s="72" t="e">
        <f t="shared" ca="1" si="979"/>
        <v>#N/A</v>
      </c>
      <c r="BA726" s="72" t="e">
        <f t="shared" ca="1" si="980"/>
        <v>#N/A</v>
      </c>
      <c r="BB726" s="72" t="e">
        <f t="shared" ca="1" si="981"/>
        <v>#N/A</v>
      </c>
      <c r="BC726" s="19" t="e">
        <f t="shared" ca="1" si="982"/>
        <v>#N/A</v>
      </c>
      <c r="BD726" s="19" t="e">
        <f t="shared" ca="1" si="983"/>
        <v>#N/A</v>
      </c>
      <c r="BE726" s="19" t="e">
        <f t="shared" ca="1" si="984"/>
        <v>#N/A</v>
      </c>
      <c r="BF726" s="19" t="e">
        <f t="shared" ca="1" si="985"/>
        <v>#N/A</v>
      </c>
      <c r="BG726" s="19" t="e">
        <f t="shared" ca="1" si="986"/>
        <v>#N/A</v>
      </c>
      <c r="BH726" s="19" t="e">
        <f t="shared" ca="1" si="987"/>
        <v>#N/A</v>
      </c>
      <c r="BI726" s="72" t="e">
        <f t="shared" ca="1" si="988"/>
        <v>#N/A</v>
      </c>
      <c r="BJ726" s="72" t="e">
        <f t="shared" ca="1" si="989"/>
        <v>#N/A</v>
      </c>
      <c r="BK726" s="72" t="e">
        <f t="shared" ca="1" si="990"/>
        <v>#N/A</v>
      </c>
      <c r="BL726" s="72" t="e">
        <f t="shared" ca="1" si="991"/>
        <v>#N/A</v>
      </c>
      <c r="BM726" s="72" t="e">
        <f t="shared" ca="1" si="992"/>
        <v>#N/A</v>
      </c>
      <c r="BN726" s="72" t="e">
        <f t="shared" ca="1" si="993"/>
        <v>#N/A</v>
      </c>
      <c r="BO726" s="72" t="e">
        <f t="shared" ca="1" si="994"/>
        <v>#N/A</v>
      </c>
      <c r="BP726" s="72" t="e">
        <f t="shared" ca="1" si="995"/>
        <v>#N/A</v>
      </c>
      <c r="BQ726" s="72" t="e">
        <f t="shared" ca="1" si="996"/>
        <v>#N/A</v>
      </c>
      <c r="BR726" s="72" t="e">
        <f t="shared" ca="1" si="997"/>
        <v>#N/A</v>
      </c>
      <c r="BS726" s="72" t="e">
        <f t="shared" ca="1" si="998"/>
        <v>#N/A</v>
      </c>
      <c r="BT726" s="72" t="e">
        <f t="shared" ca="1" si="999"/>
        <v>#N/A</v>
      </c>
      <c r="BU726" s="72" t="e">
        <f t="shared" ca="1" si="1000"/>
        <v>#N/A</v>
      </c>
      <c r="BV726" s="72" t="e">
        <f t="shared" ca="1" si="1001"/>
        <v>#N/A</v>
      </c>
    </row>
    <row r="727" spans="1:74">
      <c r="A727" s="13" t="e">
        <f ca="1">'MGRS to'!AO727</f>
        <v>#N/A</v>
      </c>
      <c r="B727" s="13" t="e">
        <f ca="1">'MGRS to'!AP727</f>
        <v>#N/A</v>
      </c>
      <c r="C727" s="19" t="e">
        <f t="shared" ca="1" si="930"/>
        <v>#N/A</v>
      </c>
      <c r="D727" s="19" t="e">
        <f t="shared" ca="1" si="931"/>
        <v>#N/A</v>
      </c>
      <c r="E727" s="19" t="e">
        <f t="shared" ca="1" si="932"/>
        <v>#N/A</v>
      </c>
      <c r="F727" s="19" t="e">
        <f t="shared" ca="1" si="933"/>
        <v>#N/A</v>
      </c>
      <c r="G727" s="19" t="e">
        <f t="shared" ca="1" si="934"/>
        <v>#N/A</v>
      </c>
      <c r="H727" s="19" t="e">
        <f t="shared" ca="1" si="935"/>
        <v>#N/A</v>
      </c>
      <c r="I727" s="19" t="e">
        <f t="shared" ca="1" si="936"/>
        <v>#N/A</v>
      </c>
      <c r="J727" s="19" t="e">
        <f t="shared" ca="1" si="937"/>
        <v>#N/A</v>
      </c>
      <c r="K727" s="19" t="e">
        <f t="shared" ca="1" si="938"/>
        <v>#N/A</v>
      </c>
      <c r="L727" s="19" t="e">
        <f t="shared" ca="1" si="939"/>
        <v>#N/A</v>
      </c>
      <c r="M727" s="19" t="e">
        <f t="shared" ca="1" si="940"/>
        <v>#N/A</v>
      </c>
      <c r="N727" s="19" t="e">
        <f t="shared" ca="1" si="941"/>
        <v>#N/A</v>
      </c>
      <c r="O727" s="19" t="e">
        <f t="shared" ca="1" si="942"/>
        <v>#N/A</v>
      </c>
      <c r="P727" s="72" t="e">
        <f t="shared" ca="1" si="943"/>
        <v>#N/A</v>
      </c>
      <c r="Q727" s="72" t="e">
        <f t="shared" ca="1" si="944"/>
        <v>#N/A</v>
      </c>
      <c r="R727" s="72" t="e">
        <f t="shared" ca="1" si="945"/>
        <v>#N/A</v>
      </c>
      <c r="S727" s="19" t="e">
        <f t="shared" ca="1" si="946"/>
        <v>#N/A</v>
      </c>
      <c r="T727" s="19" t="e">
        <f t="shared" ca="1" si="947"/>
        <v>#N/A</v>
      </c>
      <c r="U727" s="19" t="e">
        <f t="shared" ca="1" si="948"/>
        <v>#N/A</v>
      </c>
      <c r="V727" s="19" t="e">
        <f t="shared" ca="1" si="949"/>
        <v>#N/A</v>
      </c>
      <c r="W727" s="19" t="e">
        <f t="shared" ca="1" si="950"/>
        <v>#N/A</v>
      </c>
      <c r="X727" s="19" t="e">
        <f t="shared" ca="1" si="951"/>
        <v>#N/A</v>
      </c>
      <c r="Y727" s="72" t="e">
        <f t="shared" ca="1" si="952"/>
        <v>#N/A</v>
      </c>
      <c r="Z727" s="72" t="e">
        <f t="shared" ca="1" si="953"/>
        <v>#N/A</v>
      </c>
      <c r="AA727" s="72" t="e">
        <f t="shared" ca="1" si="954"/>
        <v>#N/A</v>
      </c>
      <c r="AB727" s="19" t="e">
        <f t="shared" ca="1" si="955"/>
        <v>#N/A</v>
      </c>
      <c r="AC727" s="19" t="e">
        <f t="shared" ca="1" si="956"/>
        <v>#N/A</v>
      </c>
      <c r="AD727" s="19" t="e">
        <f t="shared" ca="1" si="957"/>
        <v>#N/A</v>
      </c>
      <c r="AE727" s="19" t="e">
        <f t="shared" ca="1" si="958"/>
        <v>#N/A</v>
      </c>
      <c r="AF727" s="19" t="e">
        <f t="shared" ca="1" si="959"/>
        <v>#N/A</v>
      </c>
      <c r="AG727" s="19" t="e">
        <f t="shared" ca="1" si="960"/>
        <v>#N/A</v>
      </c>
      <c r="AH727" s="72" t="e">
        <f t="shared" ca="1" si="961"/>
        <v>#N/A</v>
      </c>
      <c r="AI727" s="72" t="e">
        <f t="shared" ca="1" si="962"/>
        <v>#N/A</v>
      </c>
      <c r="AJ727" s="72" t="e">
        <f t="shared" ca="1" si="963"/>
        <v>#N/A</v>
      </c>
      <c r="AK727" s="19" t="e">
        <f t="shared" ca="1" si="964"/>
        <v>#N/A</v>
      </c>
      <c r="AL727" s="19" t="e">
        <f t="shared" ca="1" si="965"/>
        <v>#N/A</v>
      </c>
      <c r="AM727" s="19" t="e">
        <f t="shared" ca="1" si="966"/>
        <v>#N/A</v>
      </c>
      <c r="AN727" s="19" t="e">
        <f t="shared" ca="1" si="967"/>
        <v>#N/A</v>
      </c>
      <c r="AO727" s="19" t="e">
        <f t="shared" ca="1" si="968"/>
        <v>#N/A</v>
      </c>
      <c r="AP727" s="19" t="e">
        <f t="shared" ca="1" si="969"/>
        <v>#N/A</v>
      </c>
      <c r="AQ727" s="72" t="e">
        <f t="shared" ca="1" si="970"/>
        <v>#N/A</v>
      </c>
      <c r="AR727" s="72" t="e">
        <f t="shared" ca="1" si="971"/>
        <v>#N/A</v>
      </c>
      <c r="AS727" s="72" t="e">
        <f t="shared" ca="1" si="972"/>
        <v>#N/A</v>
      </c>
      <c r="AT727" s="19" t="e">
        <f t="shared" ca="1" si="973"/>
        <v>#N/A</v>
      </c>
      <c r="AU727" s="19" t="e">
        <f t="shared" ca="1" si="974"/>
        <v>#N/A</v>
      </c>
      <c r="AV727" s="19" t="e">
        <f t="shared" ca="1" si="975"/>
        <v>#N/A</v>
      </c>
      <c r="AW727" s="19" t="e">
        <f t="shared" ca="1" si="976"/>
        <v>#N/A</v>
      </c>
      <c r="AX727" s="19" t="e">
        <f t="shared" ca="1" si="977"/>
        <v>#N/A</v>
      </c>
      <c r="AY727" s="19" t="e">
        <f t="shared" ca="1" si="978"/>
        <v>#N/A</v>
      </c>
      <c r="AZ727" s="72" t="e">
        <f t="shared" ca="1" si="979"/>
        <v>#N/A</v>
      </c>
      <c r="BA727" s="72" t="e">
        <f t="shared" ca="1" si="980"/>
        <v>#N/A</v>
      </c>
      <c r="BB727" s="72" t="e">
        <f t="shared" ca="1" si="981"/>
        <v>#N/A</v>
      </c>
      <c r="BC727" s="19" t="e">
        <f t="shared" ca="1" si="982"/>
        <v>#N/A</v>
      </c>
      <c r="BD727" s="19" t="e">
        <f t="shared" ca="1" si="983"/>
        <v>#N/A</v>
      </c>
      <c r="BE727" s="19" t="e">
        <f t="shared" ca="1" si="984"/>
        <v>#N/A</v>
      </c>
      <c r="BF727" s="19" t="e">
        <f t="shared" ca="1" si="985"/>
        <v>#N/A</v>
      </c>
      <c r="BG727" s="19" t="e">
        <f t="shared" ca="1" si="986"/>
        <v>#N/A</v>
      </c>
      <c r="BH727" s="19" t="e">
        <f t="shared" ca="1" si="987"/>
        <v>#N/A</v>
      </c>
      <c r="BI727" s="72" t="e">
        <f t="shared" ca="1" si="988"/>
        <v>#N/A</v>
      </c>
      <c r="BJ727" s="72" t="e">
        <f t="shared" ca="1" si="989"/>
        <v>#N/A</v>
      </c>
      <c r="BK727" s="72" t="e">
        <f t="shared" ca="1" si="990"/>
        <v>#N/A</v>
      </c>
      <c r="BL727" s="72" t="e">
        <f t="shared" ca="1" si="991"/>
        <v>#N/A</v>
      </c>
      <c r="BM727" s="72" t="e">
        <f t="shared" ca="1" si="992"/>
        <v>#N/A</v>
      </c>
      <c r="BN727" s="72" t="e">
        <f t="shared" ca="1" si="993"/>
        <v>#N/A</v>
      </c>
      <c r="BO727" s="72" t="e">
        <f t="shared" ca="1" si="994"/>
        <v>#N/A</v>
      </c>
      <c r="BP727" s="72" t="e">
        <f t="shared" ca="1" si="995"/>
        <v>#N/A</v>
      </c>
      <c r="BQ727" s="72" t="e">
        <f t="shared" ca="1" si="996"/>
        <v>#N/A</v>
      </c>
      <c r="BR727" s="72" t="e">
        <f t="shared" ca="1" si="997"/>
        <v>#N/A</v>
      </c>
      <c r="BS727" s="72" t="e">
        <f t="shared" ca="1" si="998"/>
        <v>#N/A</v>
      </c>
      <c r="BT727" s="72" t="e">
        <f t="shared" ca="1" si="999"/>
        <v>#N/A</v>
      </c>
      <c r="BU727" s="72" t="e">
        <f t="shared" ca="1" si="1000"/>
        <v>#N/A</v>
      </c>
      <c r="BV727" s="72" t="e">
        <f t="shared" ca="1" si="1001"/>
        <v>#N/A</v>
      </c>
    </row>
    <row r="728" spans="1:74">
      <c r="A728" s="13" t="e">
        <f ca="1">'MGRS to'!AO728</f>
        <v>#N/A</v>
      </c>
      <c r="B728" s="13" t="e">
        <f ca="1">'MGRS to'!AP728</f>
        <v>#N/A</v>
      </c>
      <c r="C728" s="19" t="e">
        <f t="shared" ca="1" si="930"/>
        <v>#N/A</v>
      </c>
      <c r="D728" s="19" t="e">
        <f t="shared" ca="1" si="931"/>
        <v>#N/A</v>
      </c>
      <c r="E728" s="19" t="e">
        <f t="shared" ca="1" si="932"/>
        <v>#N/A</v>
      </c>
      <c r="F728" s="19" t="e">
        <f t="shared" ca="1" si="933"/>
        <v>#N/A</v>
      </c>
      <c r="G728" s="19" t="e">
        <f t="shared" ca="1" si="934"/>
        <v>#N/A</v>
      </c>
      <c r="H728" s="19" t="e">
        <f t="shared" ca="1" si="935"/>
        <v>#N/A</v>
      </c>
      <c r="I728" s="19" t="e">
        <f t="shared" ca="1" si="936"/>
        <v>#N/A</v>
      </c>
      <c r="J728" s="19" t="e">
        <f t="shared" ca="1" si="937"/>
        <v>#N/A</v>
      </c>
      <c r="K728" s="19" t="e">
        <f t="shared" ca="1" si="938"/>
        <v>#N/A</v>
      </c>
      <c r="L728" s="19" t="e">
        <f t="shared" ca="1" si="939"/>
        <v>#N/A</v>
      </c>
      <c r="M728" s="19" t="e">
        <f t="shared" ca="1" si="940"/>
        <v>#N/A</v>
      </c>
      <c r="N728" s="19" t="e">
        <f t="shared" ca="1" si="941"/>
        <v>#N/A</v>
      </c>
      <c r="O728" s="19" t="e">
        <f t="shared" ca="1" si="942"/>
        <v>#N/A</v>
      </c>
      <c r="P728" s="72" t="e">
        <f t="shared" ca="1" si="943"/>
        <v>#N/A</v>
      </c>
      <c r="Q728" s="72" t="e">
        <f t="shared" ca="1" si="944"/>
        <v>#N/A</v>
      </c>
      <c r="R728" s="72" t="e">
        <f t="shared" ca="1" si="945"/>
        <v>#N/A</v>
      </c>
      <c r="S728" s="19" t="e">
        <f t="shared" ca="1" si="946"/>
        <v>#N/A</v>
      </c>
      <c r="T728" s="19" t="e">
        <f t="shared" ca="1" si="947"/>
        <v>#N/A</v>
      </c>
      <c r="U728" s="19" t="e">
        <f t="shared" ca="1" si="948"/>
        <v>#N/A</v>
      </c>
      <c r="V728" s="19" t="e">
        <f t="shared" ca="1" si="949"/>
        <v>#N/A</v>
      </c>
      <c r="W728" s="19" t="e">
        <f t="shared" ca="1" si="950"/>
        <v>#N/A</v>
      </c>
      <c r="X728" s="19" t="e">
        <f t="shared" ca="1" si="951"/>
        <v>#N/A</v>
      </c>
      <c r="Y728" s="72" t="e">
        <f t="shared" ca="1" si="952"/>
        <v>#N/A</v>
      </c>
      <c r="Z728" s="72" t="e">
        <f t="shared" ca="1" si="953"/>
        <v>#N/A</v>
      </c>
      <c r="AA728" s="72" t="e">
        <f t="shared" ca="1" si="954"/>
        <v>#N/A</v>
      </c>
      <c r="AB728" s="19" t="e">
        <f t="shared" ca="1" si="955"/>
        <v>#N/A</v>
      </c>
      <c r="AC728" s="19" t="e">
        <f t="shared" ca="1" si="956"/>
        <v>#N/A</v>
      </c>
      <c r="AD728" s="19" t="e">
        <f t="shared" ca="1" si="957"/>
        <v>#N/A</v>
      </c>
      <c r="AE728" s="19" t="e">
        <f t="shared" ca="1" si="958"/>
        <v>#N/A</v>
      </c>
      <c r="AF728" s="19" t="e">
        <f t="shared" ca="1" si="959"/>
        <v>#N/A</v>
      </c>
      <c r="AG728" s="19" t="e">
        <f t="shared" ca="1" si="960"/>
        <v>#N/A</v>
      </c>
      <c r="AH728" s="72" t="e">
        <f t="shared" ca="1" si="961"/>
        <v>#N/A</v>
      </c>
      <c r="AI728" s="72" t="e">
        <f t="shared" ca="1" si="962"/>
        <v>#N/A</v>
      </c>
      <c r="AJ728" s="72" t="e">
        <f t="shared" ca="1" si="963"/>
        <v>#N/A</v>
      </c>
      <c r="AK728" s="19" t="e">
        <f t="shared" ca="1" si="964"/>
        <v>#N/A</v>
      </c>
      <c r="AL728" s="19" t="e">
        <f t="shared" ca="1" si="965"/>
        <v>#N/A</v>
      </c>
      <c r="AM728" s="19" t="e">
        <f t="shared" ca="1" si="966"/>
        <v>#N/A</v>
      </c>
      <c r="AN728" s="19" t="e">
        <f t="shared" ca="1" si="967"/>
        <v>#N/A</v>
      </c>
      <c r="AO728" s="19" t="e">
        <f t="shared" ca="1" si="968"/>
        <v>#N/A</v>
      </c>
      <c r="AP728" s="19" t="e">
        <f t="shared" ca="1" si="969"/>
        <v>#N/A</v>
      </c>
      <c r="AQ728" s="72" t="e">
        <f t="shared" ca="1" si="970"/>
        <v>#N/A</v>
      </c>
      <c r="AR728" s="72" t="e">
        <f t="shared" ca="1" si="971"/>
        <v>#N/A</v>
      </c>
      <c r="AS728" s="72" t="e">
        <f t="shared" ca="1" si="972"/>
        <v>#N/A</v>
      </c>
      <c r="AT728" s="19" t="e">
        <f t="shared" ca="1" si="973"/>
        <v>#N/A</v>
      </c>
      <c r="AU728" s="19" t="e">
        <f t="shared" ca="1" si="974"/>
        <v>#N/A</v>
      </c>
      <c r="AV728" s="19" t="e">
        <f t="shared" ca="1" si="975"/>
        <v>#N/A</v>
      </c>
      <c r="AW728" s="19" t="e">
        <f t="shared" ca="1" si="976"/>
        <v>#N/A</v>
      </c>
      <c r="AX728" s="19" t="e">
        <f t="shared" ca="1" si="977"/>
        <v>#N/A</v>
      </c>
      <c r="AY728" s="19" t="e">
        <f t="shared" ca="1" si="978"/>
        <v>#N/A</v>
      </c>
      <c r="AZ728" s="72" t="e">
        <f t="shared" ca="1" si="979"/>
        <v>#N/A</v>
      </c>
      <c r="BA728" s="72" t="e">
        <f t="shared" ca="1" si="980"/>
        <v>#N/A</v>
      </c>
      <c r="BB728" s="72" t="e">
        <f t="shared" ca="1" si="981"/>
        <v>#N/A</v>
      </c>
      <c r="BC728" s="19" t="e">
        <f t="shared" ca="1" si="982"/>
        <v>#N/A</v>
      </c>
      <c r="BD728" s="19" t="e">
        <f t="shared" ca="1" si="983"/>
        <v>#N/A</v>
      </c>
      <c r="BE728" s="19" t="e">
        <f t="shared" ca="1" si="984"/>
        <v>#N/A</v>
      </c>
      <c r="BF728" s="19" t="e">
        <f t="shared" ca="1" si="985"/>
        <v>#N/A</v>
      </c>
      <c r="BG728" s="19" t="e">
        <f t="shared" ca="1" si="986"/>
        <v>#N/A</v>
      </c>
      <c r="BH728" s="19" t="e">
        <f t="shared" ca="1" si="987"/>
        <v>#N/A</v>
      </c>
      <c r="BI728" s="72" t="e">
        <f t="shared" ca="1" si="988"/>
        <v>#N/A</v>
      </c>
      <c r="BJ728" s="72" t="e">
        <f t="shared" ca="1" si="989"/>
        <v>#N/A</v>
      </c>
      <c r="BK728" s="72" t="e">
        <f t="shared" ca="1" si="990"/>
        <v>#N/A</v>
      </c>
      <c r="BL728" s="72" t="e">
        <f t="shared" ca="1" si="991"/>
        <v>#N/A</v>
      </c>
      <c r="BM728" s="72" t="e">
        <f t="shared" ca="1" si="992"/>
        <v>#N/A</v>
      </c>
      <c r="BN728" s="72" t="e">
        <f t="shared" ca="1" si="993"/>
        <v>#N/A</v>
      </c>
      <c r="BO728" s="72" t="e">
        <f t="shared" ca="1" si="994"/>
        <v>#N/A</v>
      </c>
      <c r="BP728" s="72" t="e">
        <f t="shared" ca="1" si="995"/>
        <v>#N/A</v>
      </c>
      <c r="BQ728" s="72" t="e">
        <f t="shared" ca="1" si="996"/>
        <v>#N/A</v>
      </c>
      <c r="BR728" s="72" t="e">
        <f t="shared" ca="1" si="997"/>
        <v>#N/A</v>
      </c>
      <c r="BS728" s="72" t="e">
        <f t="shared" ca="1" si="998"/>
        <v>#N/A</v>
      </c>
      <c r="BT728" s="72" t="e">
        <f t="shared" ca="1" si="999"/>
        <v>#N/A</v>
      </c>
      <c r="BU728" s="72" t="e">
        <f t="shared" ca="1" si="1000"/>
        <v>#N/A</v>
      </c>
      <c r="BV728" s="72" t="e">
        <f t="shared" ca="1" si="1001"/>
        <v>#N/A</v>
      </c>
    </row>
    <row r="729" spans="1:74">
      <c r="A729" s="13" t="e">
        <f ca="1">'MGRS to'!AO729</f>
        <v>#N/A</v>
      </c>
      <c r="B729" s="13" t="e">
        <f ca="1">'MGRS to'!AP729</f>
        <v>#N/A</v>
      </c>
      <c r="C729" s="19" t="e">
        <f t="shared" ca="1" si="930"/>
        <v>#N/A</v>
      </c>
      <c r="D729" s="19" t="e">
        <f t="shared" ca="1" si="931"/>
        <v>#N/A</v>
      </c>
      <c r="E729" s="19" t="e">
        <f t="shared" ca="1" si="932"/>
        <v>#N/A</v>
      </c>
      <c r="F729" s="19" t="e">
        <f t="shared" ca="1" si="933"/>
        <v>#N/A</v>
      </c>
      <c r="G729" s="19" t="e">
        <f t="shared" ca="1" si="934"/>
        <v>#N/A</v>
      </c>
      <c r="H729" s="19" t="e">
        <f t="shared" ca="1" si="935"/>
        <v>#N/A</v>
      </c>
      <c r="I729" s="19" t="e">
        <f t="shared" ca="1" si="936"/>
        <v>#N/A</v>
      </c>
      <c r="J729" s="19" t="e">
        <f t="shared" ca="1" si="937"/>
        <v>#N/A</v>
      </c>
      <c r="K729" s="19" t="e">
        <f t="shared" ca="1" si="938"/>
        <v>#N/A</v>
      </c>
      <c r="L729" s="19" t="e">
        <f t="shared" ca="1" si="939"/>
        <v>#N/A</v>
      </c>
      <c r="M729" s="19" t="e">
        <f t="shared" ca="1" si="940"/>
        <v>#N/A</v>
      </c>
      <c r="N729" s="19" t="e">
        <f t="shared" ca="1" si="941"/>
        <v>#N/A</v>
      </c>
      <c r="O729" s="19" t="e">
        <f t="shared" ca="1" si="942"/>
        <v>#N/A</v>
      </c>
      <c r="P729" s="72" t="e">
        <f t="shared" ca="1" si="943"/>
        <v>#N/A</v>
      </c>
      <c r="Q729" s="72" t="e">
        <f t="shared" ca="1" si="944"/>
        <v>#N/A</v>
      </c>
      <c r="R729" s="72" t="e">
        <f t="shared" ca="1" si="945"/>
        <v>#N/A</v>
      </c>
      <c r="S729" s="19" t="e">
        <f t="shared" ca="1" si="946"/>
        <v>#N/A</v>
      </c>
      <c r="T729" s="19" t="e">
        <f t="shared" ca="1" si="947"/>
        <v>#N/A</v>
      </c>
      <c r="U729" s="19" t="e">
        <f t="shared" ca="1" si="948"/>
        <v>#N/A</v>
      </c>
      <c r="V729" s="19" t="e">
        <f t="shared" ca="1" si="949"/>
        <v>#N/A</v>
      </c>
      <c r="W729" s="19" t="e">
        <f t="shared" ca="1" si="950"/>
        <v>#N/A</v>
      </c>
      <c r="X729" s="19" t="e">
        <f t="shared" ca="1" si="951"/>
        <v>#N/A</v>
      </c>
      <c r="Y729" s="72" t="e">
        <f t="shared" ca="1" si="952"/>
        <v>#N/A</v>
      </c>
      <c r="Z729" s="72" t="e">
        <f t="shared" ca="1" si="953"/>
        <v>#N/A</v>
      </c>
      <c r="AA729" s="72" t="e">
        <f t="shared" ca="1" si="954"/>
        <v>#N/A</v>
      </c>
      <c r="AB729" s="19" t="e">
        <f t="shared" ca="1" si="955"/>
        <v>#N/A</v>
      </c>
      <c r="AC729" s="19" t="e">
        <f t="shared" ca="1" si="956"/>
        <v>#N/A</v>
      </c>
      <c r="AD729" s="19" t="e">
        <f t="shared" ca="1" si="957"/>
        <v>#N/A</v>
      </c>
      <c r="AE729" s="19" t="e">
        <f t="shared" ca="1" si="958"/>
        <v>#N/A</v>
      </c>
      <c r="AF729" s="19" t="e">
        <f t="shared" ca="1" si="959"/>
        <v>#N/A</v>
      </c>
      <c r="AG729" s="19" t="e">
        <f t="shared" ca="1" si="960"/>
        <v>#N/A</v>
      </c>
      <c r="AH729" s="72" t="e">
        <f t="shared" ca="1" si="961"/>
        <v>#N/A</v>
      </c>
      <c r="AI729" s="72" t="e">
        <f t="shared" ca="1" si="962"/>
        <v>#N/A</v>
      </c>
      <c r="AJ729" s="72" t="e">
        <f t="shared" ca="1" si="963"/>
        <v>#N/A</v>
      </c>
      <c r="AK729" s="19" t="e">
        <f t="shared" ca="1" si="964"/>
        <v>#N/A</v>
      </c>
      <c r="AL729" s="19" t="e">
        <f t="shared" ca="1" si="965"/>
        <v>#N/A</v>
      </c>
      <c r="AM729" s="19" t="e">
        <f t="shared" ca="1" si="966"/>
        <v>#N/A</v>
      </c>
      <c r="AN729" s="19" t="e">
        <f t="shared" ca="1" si="967"/>
        <v>#N/A</v>
      </c>
      <c r="AO729" s="19" t="e">
        <f t="shared" ca="1" si="968"/>
        <v>#N/A</v>
      </c>
      <c r="AP729" s="19" t="e">
        <f t="shared" ca="1" si="969"/>
        <v>#N/A</v>
      </c>
      <c r="AQ729" s="72" t="e">
        <f t="shared" ca="1" si="970"/>
        <v>#N/A</v>
      </c>
      <c r="AR729" s="72" t="e">
        <f t="shared" ca="1" si="971"/>
        <v>#N/A</v>
      </c>
      <c r="AS729" s="72" t="e">
        <f t="shared" ca="1" si="972"/>
        <v>#N/A</v>
      </c>
      <c r="AT729" s="19" t="e">
        <f t="shared" ca="1" si="973"/>
        <v>#N/A</v>
      </c>
      <c r="AU729" s="19" t="e">
        <f t="shared" ca="1" si="974"/>
        <v>#N/A</v>
      </c>
      <c r="AV729" s="19" t="e">
        <f t="shared" ca="1" si="975"/>
        <v>#N/A</v>
      </c>
      <c r="AW729" s="19" t="e">
        <f t="shared" ca="1" si="976"/>
        <v>#N/A</v>
      </c>
      <c r="AX729" s="19" t="e">
        <f t="shared" ca="1" si="977"/>
        <v>#N/A</v>
      </c>
      <c r="AY729" s="19" t="e">
        <f t="shared" ca="1" si="978"/>
        <v>#N/A</v>
      </c>
      <c r="AZ729" s="72" t="e">
        <f t="shared" ca="1" si="979"/>
        <v>#N/A</v>
      </c>
      <c r="BA729" s="72" t="e">
        <f t="shared" ca="1" si="980"/>
        <v>#N/A</v>
      </c>
      <c r="BB729" s="72" t="e">
        <f t="shared" ca="1" si="981"/>
        <v>#N/A</v>
      </c>
      <c r="BC729" s="19" t="e">
        <f t="shared" ca="1" si="982"/>
        <v>#N/A</v>
      </c>
      <c r="BD729" s="19" t="e">
        <f t="shared" ca="1" si="983"/>
        <v>#N/A</v>
      </c>
      <c r="BE729" s="19" t="e">
        <f t="shared" ca="1" si="984"/>
        <v>#N/A</v>
      </c>
      <c r="BF729" s="19" t="e">
        <f t="shared" ca="1" si="985"/>
        <v>#N/A</v>
      </c>
      <c r="BG729" s="19" t="e">
        <f t="shared" ca="1" si="986"/>
        <v>#N/A</v>
      </c>
      <c r="BH729" s="19" t="e">
        <f t="shared" ca="1" si="987"/>
        <v>#N/A</v>
      </c>
      <c r="BI729" s="72" t="e">
        <f t="shared" ca="1" si="988"/>
        <v>#N/A</v>
      </c>
      <c r="BJ729" s="72" t="e">
        <f t="shared" ca="1" si="989"/>
        <v>#N/A</v>
      </c>
      <c r="BK729" s="72" t="e">
        <f t="shared" ca="1" si="990"/>
        <v>#N/A</v>
      </c>
      <c r="BL729" s="72" t="e">
        <f t="shared" ca="1" si="991"/>
        <v>#N/A</v>
      </c>
      <c r="BM729" s="72" t="e">
        <f t="shared" ca="1" si="992"/>
        <v>#N/A</v>
      </c>
      <c r="BN729" s="72" t="e">
        <f t="shared" ca="1" si="993"/>
        <v>#N/A</v>
      </c>
      <c r="BO729" s="72" t="e">
        <f t="shared" ca="1" si="994"/>
        <v>#N/A</v>
      </c>
      <c r="BP729" s="72" t="e">
        <f t="shared" ca="1" si="995"/>
        <v>#N/A</v>
      </c>
      <c r="BQ729" s="72" t="e">
        <f t="shared" ca="1" si="996"/>
        <v>#N/A</v>
      </c>
      <c r="BR729" s="72" t="e">
        <f t="shared" ca="1" si="997"/>
        <v>#N/A</v>
      </c>
      <c r="BS729" s="72" t="e">
        <f t="shared" ca="1" si="998"/>
        <v>#N/A</v>
      </c>
      <c r="BT729" s="72" t="e">
        <f t="shared" ca="1" si="999"/>
        <v>#N/A</v>
      </c>
      <c r="BU729" s="72" t="e">
        <f t="shared" ca="1" si="1000"/>
        <v>#N/A</v>
      </c>
      <c r="BV729" s="72" t="e">
        <f t="shared" ca="1" si="1001"/>
        <v>#N/A</v>
      </c>
    </row>
    <row r="730" spans="1:74">
      <c r="A730" s="13" t="e">
        <f ca="1">'MGRS to'!AO730</f>
        <v>#N/A</v>
      </c>
      <c r="B730" s="13" t="e">
        <f ca="1">'MGRS to'!AP730</f>
        <v>#N/A</v>
      </c>
      <c r="C730" s="19" t="e">
        <f t="shared" ca="1" si="930"/>
        <v>#N/A</v>
      </c>
      <c r="D730" s="19" t="e">
        <f t="shared" ca="1" si="931"/>
        <v>#N/A</v>
      </c>
      <c r="E730" s="19" t="e">
        <f t="shared" ca="1" si="932"/>
        <v>#N/A</v>
      </c>
      <c r="F730" s="19" t="e">
        <f t="shared" ca="1" si="933"/>
        <v>#N/A</v>
      </c>
      <c r="G730" s="19" t="e">
        <f t="shared" ca="1" si="934"/>
        <v>#N/A</v>
      </c>
      <c r="H730" s="19" t="e">
        <f t="shared" ca="1" si="935"/>
        <v>#N/A</v>
      </c>
      <c r="I730" s="19" t="e">
        <f t="shared" ca="1" si="936"/>
        <v>#N/A</v>
      </c>
      <c r="J730" s="19" t="e">
        <f t="shared" ca="1" si="937"/>
        <v>#N/A</v>
      </c>
      <c r="K730" s="19" t="e">
        <f t="shared" ca="1" si="938"/>
        <v>#N/A</v>
      </c>
      <c r="L730" s="19" t="e">
        <f t="shared" ca="1" si="939"/>
        <v>#N/A</v>
      </c>
      <c r="M730" s="19" t="e">
        <f t="shared" ca="1" si="940"/>
        <v>#N/A</v>
      </c>
      <c r="N730" s="19" t="e">
        <f t="shared" ca="1" si="941"/>
        <v>#N/A</v>
      </c>
      <c r="O730" s="19" t="e">
        <f t="shared" ca="1" si="942"/>
        <v>#N/A</v>
      </c>
      <c r="P730" s="72" t="e">
        <f t="shared" ca="1" si="943"/>
        <v>#N/A</v>
      </c>
      <c r="Q730" s="72" t="e">
        <f t="shared" ca="1" si="944"/>
        <v>#N/A</v>
      </c>
      <c r="R730" s="72" t="e">
        <f t="shared" ca="1" si="945"/>
        <v>#N/A</v>
      </c>
      <c r="S730" s="19" t="e">
        <f t="shared" ca="1" si="946"/>
        <v>#N/A</v>
      </c>
      <c r="T730" s="19" t="e">
        <f t="shared" ca="1" si="947"/>
        <v>#N/A</v>
      </c>
      <c r="U730" s="19" t="e">
        <f t="shared" ca="1" si="948"/>
        <v>#N/A</v>
      </c>
      <c r="V730" s="19" t="e">
        <f t="shared" ca="1" si="949"/>
        <v>#N/A</v>
      </c>
      <c r="W730" s="19" t="e">
        <f t="shared" ca="1" si="950"/>
        <v>#N/A</v>
      </c>
      <c r="X730" s="19" t="e">
        <f t="shared" ca="1" si="951"/>
        <v>#N/A</v>
      </c>
      <c r="Y730" s="72" t="e">
        <f t="shared" ca="1" si="952"/>
        <v>#N/A</v>
      </c>
      <c r="Z730" s="72" t="e">
        <f t="shared" ca="1" si="953"/>
        <v>#N/A</v>
      </c>
      <c r="AA730" s="72" t="e">
        <f t="shared" ca="1" si="954"/>
        <v>#N/A</v>
      </c>
      <c r="AB730" s="19" t="e">
        <f t="shared" ca="1" si="955"/>
        <v>#N/A</v>
      </c>
      <c r="AC730" s="19" t="e">
        <f t="shared" ca="1" si="956"/>
        <v>#N/A</v>
      </c>
      <c r="AD730" s="19" t="e">
        <f t="shared" ca="1" si="957"/>
        <v>#N/A</v>
      </c>
      <c r="AE730" s="19" t="e">
        <f t="shared" ca="1" si="958"/>
        <v>#N/A</v>
      </c>
      <c r="AF730" s="19" t="e">
        <f t="shared" ca="1" si="959"/>
        <v>#N/A</v>
      </c>
      <c r="AG730" s="19" t="e">
        <f t="shared" ca="1" si="960"/>
        <v>#N/A</v>
      </c>
      <c r="AH730" s="72" t="e">
        <f t="shared" ca="1" si="961"/>
        <v>#N/A</v>
      </c>
      <c r="AI730" s="72" t="e">
        <f t="shared" ca="1" si="962"/>
        <v>#N/A</v>
      </c>
      <c r="AJ730" s="72" t="e">
        <f t="shared" ca="1" si="963"/>
        <v>#N/A</v>
      </c>
      <c r="AK730" s="19" t="e">
        <f t="shared" ca="1" si="964"/>
        <v>#N/A</v>
      </c>
      <c r="AL730" s="19" t="e">
        <f t="shared" ca="1" si="965"/>
        <v>#N/A</v>
      </c>
      <c r="AM730" s="19" t="e">
        <f t="shared" ca="1" si="966"/>
        <v>#N/A</v>
      </c>
      <c r="AN730" s="19" t="e">
        <f t="shared" ca="1" si="967"/>
        <v>#N/A</v>
      </c>
      <c r="AO730" s="19" t="e">
        <f t="shared" ca="1" si="968"/>
        <v>#N/A</v>
      </c>
      <c r="AP730" s="19" t="e">
        <f t="shared" ca="1" si="969"/>
        <v>#N/A</v>
      </c>
      <c r="AQ730" s="72" t="e">
        <f t="shared" ca="1" si="970"/>
        <v>#N/A</v>
      </c>
      <c r="AR730" s="72" t="e">
        <f t="shared" ca="1" si="971"/>
        <v>#N/A</v>
      </c>
      <c r="AS730" s="72" t="e">
        <f t="shared" ca="1" si="972"/>
        <v>#N/A</v>
      </c>
      <c r="AT730" s="19" t="e">
        <f t="shared" ca="1" si="973"/>
        <v>#N/A</v>
      </c>
      <c r="AU730" s="19" t="e">
        <f t="shared" ca="1" si="974"/>
        <v>#N/A</v>
      </c>
      <c r="AV730" s="19" t="e">
        <f t="shared" ca="1" si="975"/>
        <v>#N/A</v>
      </c>
      <c r="AW730" s="19" t="e">
        <f t="shared" ca="1" si="976"/>
        <v>#N/A</v>
      </c>
      <c r="AX730" s="19" t="e">
        <f t="shared" ca="1" si="977"/>
        <v>#N/A</v>
      </c>
      <c r="AY730" s="19" t="e">
        <f t="shared" ca="1" si="978"/>
        <v>#N/A</v>
      </c>
      <c r="AZ730" s="72" t="e">
        <f t="shared" ca="1" si="979"/>
        <v>#N/A</v>
      </c>
      <c r="BA730" s="72" t="e">
        <f t="shared" ca="1" si="980"/>
        <v>#N/A</v>
      </c>
      <c r="BB730" s="72" t="e">
        <f t="shared" ca="1" si="981"/>
        <v>#N/A</v>
      </c>
      <c r="BC730" s="19" t="e">
        <f t="shared" ca="1" si="982"/>
        <v>#N/A</v>
      </c>
      <c r="BD730" s="19" t="e">
        <f t="shared" ca="1" si="983"/>
        <v>#N/A</v>
      </c>
      <c r="BE730" s="19" t="e">
        <f t="shared" ca="1" si="984"/>
        <v>#N/A</v>
      </c>
      <c r="BF730" s="19" t="e">
        <f t="shared" ca="1" si="985"/>
        <v>#N/A</v>
      </c>
      <c r="BG730" s="19" t="e">
        <f t="shared" ca="1" si="986"/>
        <v>#N/A</v>
      </c>
      <c r="BH730" s="19" t="e">
        <f t="shared" ca="1" si="987"/>
        <v>#N/A</v>
      </c>
      <c r="BI730" s="72" t="e">
        <f t="shared" ca="1" si="988"/>
        <v>#N/A</v>
      </c>
      <c r="BJ730" s="72" t="e">
        <f t="shared" ca="1" si="989"/>
        <v>#N/A</v>
      </c>
      <c r="BK730" s="72" t="e">
        <f t="shared" ca="1" si="990"/>
        <v>#N/A</v>
      </c>
      <c r="BL730" s="72" t="e">
        <f t="shared" ca="1" si="991"/>
        <v>#N/A</v>
      </c>
      <c r="BM730" s="72" t="e">
        <f t="shared" ca="1" si="992"/>
        <v>#N/A</v>
      </c>
      <c r="BN730" s="72" t="e">
        <f t="shared" ca="1" si="993"/>
        <v>#N/A</v>
      </c>
      <c r="BO730" s="72" t="e">
        <f t="shared" ca="1" si="994"/>
        <v>#N/A</v>
      </c>
      <c r="BP730" s="72" t="e">
        <f t="shared" ca="1" si="995"/>
        <v>#N/A</v>
      </c>
      <c r="BQ730" s="72" t="e">
        <f t="shared" ca="1" si="996"/>
        <v>#N/A</v>
      </c>
      <c r="BR730" s="72" t="e">
        <f t="shared" ca="1" si="997"/>
        <v>#N/A</v>
      </c>
      <c r="BS730" s="72" t="e">
        <f t="shared" ca="1" si="998"/>
        <v>#N/A</v>
      </c>
      <c r="BT730" s="72" t="e">
        <f t="shared" ca="1" si="999"/>
        <v>#N/A</v>
      </c>
      <c r="BU730" s="72" t="e">
        <f t="shared" ca="1" si="1000"/>
        <v>#N/A</v>
      </c>
      <c r="BV730" s="72" t="e">
        <f t="shared" ca="1" si="1001"/>
        <v>#N/A</v>
      </c>
    </row>
    <row r="731" spans="1:74">
      <c r="A731" s="13" t="e">
        <f ca="1">'MGRS to'!AO731</f>
        <v>#N/A</v>
      </c>
      <c r="B731" s="13" t="e">
        <f ca="1">'MGRS to'!AP731</f>
        <v>#N/A</v>
      </c>
      <c r="C731" s="19" t="e">
        <f t="shared" ca="1" si="930"/>
        <v>#N/A</v>
      </c>
      <c r="D731" s="19" t="e">
        <f t="shared" ca="1" si="931"/>
        <v>#N/A</v>
      </c>
      <c r="E731" s="19" t="e">
        <f t="shared" ca="1" si="932"/>
        <v>#N/A</v>
      </c>
      <c r="F731" s="19" t="e">
        <f t="shared" ca="1" si="933"/>
        <v>#N/A</v>
      </c>
      <c r="G731" s="19" t="e">
        <f t="shared" ca="1" si="934"/>
        <v>#N/A</v>
      </c>
      <c r="H731" s="19" t="e">
        <f t="shared" ca="1" si="935"/>
        <v>#N/A</v>
      </c>
      <c r="I731" s="19" t="e">
        <f t="shared" ca="1" si="936"/>
        <v>#N/A</v>
      </c>
      <c r="J731" s="19" t="e">
        <f t="shared" ca="1" si="937"/>
        <v>#N/A</v>
      </c>
      <c r="K731" s="19" t="e">
        <f t="shared" ca="1" si="938"/>
        <v>#N/A</v>
      </c>
      <c r="L731" s="19" t="e">
        <f t="shared" ca="1" si="939"/>
        <v>#N/A</v>
      </c>
      <c r="M731" s="19" t="e">
        <f t="shared" ca="1" si="940"/>
        <v>#N/A</v>
      </c>
      <c r="N731" s="19" t="e">
        <f t="shared" ca="1" si="941"/>
        <v>#N/A</v>
      </c>
      <c r="O731" s="19" t="e">
        <f t="shared" ca="1" si="942"/>
        <v>#N/A</v>
      </c>
      <c r="P731" s="72" t="e">
        <f t="shared" ca="1" si="943"/>
        <v>#N/A</v>
      </c>
      <c r="Q731" s="72" t="e">
        <f t="shared" ca="1" si="944"/>
        <v>#N/A</v>
      </c>
      <c r="R731" s="72" t="e">
        <f t="shared" ca="1" si="945"/>
        <v>#N/A</v>
      </c>
      <c r="S731" s="19" t="e">
        <f t="shared" ca="1" si="946"/>
        <v>#N/A</v>
      </c>
      <c r="T731" s="19" t="e">
        <f t="shared" ca="1" si="947"/>
        <v>#N/A</v>
      </c>
      <c r="U731" s="19" t="e">
        <f t="shared" ca="1" si="948"/>
        <v>#N/A</v>
      </c>
      <c r="V731" s="19" t="e">
        <f t="shared" ca="1" si="949"/>
        <v>#N/A</v>
      </c>
      <c r="W731" s="19" t="e">
        <f t="shared" ca="1" si="950"/>
        <v>#N/A</v>
      </c>
      <c r="X731" s="19" t="e">
        <f t="shared" ca="1" si="951"/>
        <v>#N/A</v>
      </c>
      <c r="Y731" s="72" t="e">
        <f t="shared" ca="1" si="952"/>
        <v>#N/A</v>
      </c>
      <c r="Z731" s="72" t="e">
        <f t="shared" ca="1" si="953"/>
        <v>#N/A</v>
      </c>
      <c r="AA731" s="72" t="e">
        <f t="shared" ca="1" si="954"/>
        <v>#N/A</v>
      </c>
      <c r="AB731" s="19" t="e">
        <f t="shared" ca="1" si="955"/>
        <v>#N/A</v>
      </c>
      <c r="AC731" s="19" t="e">
        <f t="shared" ca="1" si="956"/>
        <v>#N/A</v>
      </c>
      <c r="AD731" s="19" t="e">
        <f t="shared" ca="1" si="957"/>
        <v>#N/A</v>
      </c>
      <c r="AE731" s="19" t="e">
        <f t="shared" ca="1" si="958"/>
        <v>#N/A</v>
      </c>
      <c r="AF731" s="19" t="e">
        <f t="shared" ca="1" si="959"/>
        <v>#N/A</v>
      </c>
      <c r="AG731" s="19" t="e">
        <f t="shared" ca="1" si="960"/>
        <v>#N/A</v>
      </c>
      <c r="AH731" s="72" t="e">
        <f t="shared" ca="1" si="961"/>
        <v>#N/A</v>
      </c>
      <c r="AI731" s="72" t="e">
        <f t="shared" ca="1" si="962"/>
        <v>#N/A</v>
      </c>
      <c r="AJ731" s="72" t="e">
        <f t="shared" ca="1" si="963"/>
        <v>#N/A</v>
      </c>
      <c r="AK731" s="19" t="e">
        <f t="shared" ca="1" si="964"/>
        <v>#N/A</v>
      </c>
      <c r="AL731" s="19" t="e">
        <f t="shared" ca="1" si="965"/>
        <v>#N/A</v>
      </c>
      <c r="AM731" s="19" t="e">
        <f t="shared" ca="1" si="966"/>
        <v>#N/A</v>
      </c>
      <c r="AN731" s="19" t="e">
        <f t="shared" ca="1" si="967"/>
        <v>#N/A</v>
      </c>
      <c r="AO731" s="19" t="e">
        <f t="shared" ca="1" si="968"/>
        <v>#N/A</v>
      </c>
      <c r="AP731" s="19" t="e">
        <f t="shared" ca="1" si="969"/>
        <v>#N/A</v>
      </c>
      <c r="AQ731" s="72" t="e">
        <f t="shared" ca="1" si="970"/>
        <v>#N/A</v>
      </c>
      <c r="AR731" s="72" t="e">
        <f t="shared" ca="1" si="971"/>
        <v>#N/A</v>
      </c>
      <c r="AS731" s="72" t="e">
        <f t="shared" ca="1" si="972"/>
        <v>#N/A</v>
      </c>
      <c r="AT731" s="19" t="e">
        <f t="shared" ca="1" si="973"/>
        <v>#N/A</v>
      </c>
      <c r="AU731" s="19" t="e">
        <f t="shared" ca="1" si="974"/>
        <v>#N/A</v>
      </c>
      <c r="AV731" s="19" t="e">
        <f t="shared" ca="1" si="975"/>
        <v>#N/A</v>
      </c>
      <c r="AW731" s="19" t="e">
        <f t="shared" ca="1" si="976"/>
        <v>#N/A</v>
      </c>
      <c r="AX731" s="19" t="e">
        <f t="shared" ca="1" si="977"/>
        <v>#N/A</v>
      </c>
      <c r="AY731" s="19" t="e">
        <f t="shared" ca="1" si="978"/>
        <v>#N/A</v>
      </c>
      <c r="AZ731" s="72" t="e">
        <f t="shared" ca="1" si="979"/>
        <v>#N/A</v>
      </c>
      <c r="BA731" s="72" t="e">
        <f t="shared" ca="1" si="980"/>
        <v>#N/A</v>
      </c>
      <c r="BB731" s="72" t="e">
        <f t="shared" ca="1" si="981"/>
        <v>#N/A</v>
      </c>
      <c r="BC731" s="19" t="e">
        <f t="shared" ca="1" si="982"/>
        <v>#N/A</v>
      </c>
      <c r="BD731" s="19" t="e">
        <f t="shared" ca="1" si="983"/>
        <v>#N/A</v>
      </c>
      <c r="BE731" s="19" t="e">
        <f t="shared" ca="1" si="984"/>
        <v>#N/A</v>
      </c>
      <c r="BF731" s="19" t="e">
        <f t="shared" ca="1" si="985"/>
        <v>#N/A</v>
      </c>
      <c r="BG731" s="19" t="e">
        <f t="shared" ca="1" si="986"/>
        <v>#N/A</v>
      </c>
      <c r="BH731" s="19" t="e">
        <f t="shared" ca="1" si="987"/>
        <v>#N/A</v>
      </c>
      <c r="BI731" s="72" t="e">
        <f t="shared" ca="1" si="988"/>
        <v>#N/A</v>
      </c>
      <c r="BJ731" s="72" t="e">
        <f t="shared" ca="1" si="989"/>
        <v>#N/A</v>
      </c>
      <c r="BK731" s="72" t="e">
        <f t="shared" ca="1" si="990"/>
        <v>#N/A</v>
      </c>
      <c r="BL731" s="72" t="e">
        <f t="shared" ca="1" si="991"/>
        <v>#N/A</v>
      </c>
      <c r="BM731" s="72" t="e">
        <f t="shared" ca="1" si="992"/>
        <v>#N/A</v>
      </c>
      <c r="BN731" s="72" t="e">
        <f t="shared" ca="1" si="993"/>
        <v>#N/A</v>
      </c>
      <c r="BO731" s="72" t="e">
        <f t="shared" ca="1" si="994"/>
        <v>#N/A</v>
      </c>
      <c r="BP731" s="72" t="e">
        <f t="shared" ca="1" si="995"/>
        <v>#N/A</v>
      </c>
      <c r="BQ731" s="72" t="e">
        <f t="shared" ca="1" si="996"/>
        <v>#N/A</v>
      </c>
      <c r="BR731" s="72" t="e">
        <f t="shared" ca="1" si="997"/>
        <v>#N/A</v>
      </c>
      <c r="BS731" s="72" t="e">
        <f t="shared" ca="1" si="998"/>
        <v>#N/A</v>
      </c>
      <c r="BT731" s="72" t="e">
        <f t="shared" ca="1" si="999"/>
        <v>#N/A</v>
      </c>
      <c r="BU731" s="72" t="e">
        <f t="shared" ca="1" si="1000"/>
        <v>#N/A</v>
      </c>
      <c r="BV731" s="72" t="e">
        <f t="shared" ca="1" si="1001"/>
        <v>#N/A</v>
      </c>
    </row>
    <row r="732" spans="1:74">
      <c r="A732" s="13" t="e">
        <f ca="1">'MGRS to'!AO732</f>
        <v>#N/A</v>
      </c>
      <c r="B732" s="13" t="e">
        <f ca="1">'MGRS to'!AP732</f>
        <v>#N/A</v>
      </c>
      <c r="C732" s="19" t="e">
        <f t="shared" ca="1" si="930"/>
        <v>#N/A</v>
      </c>
      <c r="D732" s="19" t="e">
        <f t="shared" ca="1" si="931"/>
        <v>#N/A</v>
      </c>
      <c r="E732" s="19" t="e">
        <f t="shared" ca="1" si="932"/>
        <v>#N/A</v>
      </c>
      <c r="F732" s="19" t="e">
        <f t="shared" ca="1" si="933"/>
        <v>#N/A</v>
      </c>
      <c r="G732" s="19" t="e">
        <f t="shared" ca="1" si="934"/>
        <v>#N/A</v>
      </c>
      <c r="H732" s="19" t="e">
        <f t="shared" ca="1" si="935"/>
        <v>#N/A</v>
      </c>
      <c r="I732" s="19" t="e">
        <f t="shared" ca="1" si="936"/>
        <v>#N/A</v>
      </c>
      <c r="J732" s="19" t="e">
        <f t="shared" ca="1" si="937"/>
        <v>#N/A</v>
      </c>
      <c r="K732" s="19" t="e">
        <f t="shared" ca="1" si="938"/>
        <v>#N/A</v>
      </c>
      <c r="L732" s="19" t="e">
        <f t="shared" ca="1" si="939"/>
        <v>#N/A</v>
      </c>
      <c r="M732" s="19" t="e">
        <f t="shared" ca="1" si="940"/>
        <v>#N/A</v>
      </c>
      <c r="N732" s="19" t="e">
        <f t="shared" ca="1" si="941"/>
        <v>#N/A</v>
      </c>
      <c r="O732" s="19" t="e">
        <f t="shared" ca="1" si="942"/>
        <v>#N/A</v>
      </c>
      <c r="P732" s="72" t="e">
        <f t="shared" ca="1" si="943"/>
        <v>#N/A</v>
      </c>
      <c r="Q732" s="72" t="e">
        <f t="shared" ca="1" si="944"/>
        <v>#N/A</v>
      </c>
      <c r="R732" s="72" t="e">
        <f t="shared" ca="1" si="945"/>
        <v>#N/A</v>
      </c>
      <c r="S732" s="19" t="e">
        <f t="shared" ca="1" si="946"/>
        <v>#N/A</v>
      </c>
      <c r="T732" s="19" t="e">
        <f t="shared" ca="1" si="947"/>
        <v>#N/A</v>
      </c>
      <c r="U732" s="19" t="e">
        <f t="shared" ca="1" si="948"/>
        <v>#N/A</v>
      </c>
      <c r="V732" s="19" t="e">
        <f t="shared" ca="1" si="949"/>
        <v>#N/A</v>
      </c>
      <c r="W732" s="19" t="e">
        <f t="shared" ca="1" si="950"/>
        <v>#N/A</v>
      </c>
      <c r="X732" s="19" t="e">
        <f t="shared" ca="1" si="951"/>
        <v>#N/A</v>
      </c>
      <c r="Y732" s="72" t="e">
        <f t="shared" ca="1" si="952"/>
        <v>#N/A</v>
      </c>
      <c r="Z732" s="72" t="e">
        <f t="shared" ca="1" si="953"/>
        <v>#N/A</v>
      </c>
      <c r="AA732" s="72" t="e">
        <f t="shared" ca="1" si="954"/>
        <v>#N/A</v>
      </c>
      <c r="AB732" s="19" t="e">
        <f t="shared" ca="1" si="955"/>
        <v>#N/A</v>
      </c>
      <c r="AC732" s="19" t="e">
        <f t="shared" ca="1" si="956"/>
        <v>#N/A</v>
      </c>
      <c r="AD732" s="19" t="e">
        <f t="shared" ca="1" si="957"/>
        <v>#N/A</v>
      </c>
      <c r="AE732" s="19" t="e">
        <f t="shared" ca="1" si="958"/>
        <v>#N/A</v>
      </c>
      <c r="AF732" s="19" t="e">
        <f t="shared" ca="1" si="959"/>
        <v>#N/A</v>
      </c>
      <c r="AG732" s="19" t="e">
        <f t="shared" ca="1" si="960"/>
        <v>#N/A</v>
      </c>
      <c r="AH732" s="72" t="e">
        <f t="shared" ca="1" si="961"/>
        <v>#N/A</v>
      </c>
      <c r="AI732" s="72" t="e">
        <f t="shared" ca="1" si="962"/>
        <v>#N/A</v>
      </c>
      <c r="AJ732" s="72" t="e">
        <f t="shared" ca="1" si="963"/>
        <v>#N/A</v>
      </c>
      <c r="AK732" s="19" t="e">
        <f t="shared" ca="1" si="964"/>
        <v>#N/A</v>
      </c>
      <c r="AL732" s="19" t="e">
        <f t="shared" ca="1" si="965"/>
        <v>#N/A</v>
      </c>
      <c r="AM732" s="19" t="e">
        <f t="shared" ca="1" si="966"/>
        <v>#N/A</v>
      </c>
      <c r="AN732" s="19" t="e">
        <f t="shared" ca="1" si="967"/>
        <v>#N/A</v>
      </c>
      <c r="AO732" s="19" t="e">
        <f t="shared" ca="1" si="968"/>
        <v>#N/A</v>
      </c>
      <c r="AP732" s="19" t="e">
        <f t="shared" ca="1" si="969"/>
        <v>#N/A</v>
      </c>
      <c r="AQ732" s="72" t="e">
        <f t="shared" ca="1" si="970"/>
        <v>#N/A</v>
      </c>
      <c r="AR732" s="72" t="e">
        <f t="shared" ca="1" si="971"/>
        <v>#N/A</v>
      </c>
      <c r="AS732" s="72" t="e">
        <f t="shared" ca="1" si="972"/>
        <v>#N/A</v>
      </c>
      <c r="AT732" s="19" t="e">
        <f t="shared" ca="1" si="973"/>
        <v>#N/A</v>
      </c>
      <c r="AU732" s="19" t="e">
        <f t="shared" ca="1" si="974"/>
        <v>#N/A</v>
      </c>
      <c r="AV732" s="19" t="e">
        <f t="shared" ca="1" si="975"/>
        <v>#N/A</v>
      </c>
      <c r="AW732" s="19" t="e">
        <f t="shared" ca="1" si="976"/>
        <v>#N/A</v>
      </c>
      <c r="AX732" s="19" t="e">
        <f t="shared" ca="1" si="977"/>
        <v>#N/A</v>
      </c>
      <c r="AY732" s="19" t="e">
        <f t="shared" ca="1" si="978"/>
        <v>#N/A</v>
      </c>
      <c r="AZ732" s="72" t="e">
        <f t="shared" ca="1" si="979"/>
        <v>#N/A</v>
      </c>
      <c r="BA732" s="72" t="e">
        <f t="shared" ca="1" si="980"/>
        <v>#N/A</v>
      </c>
      <c r="BB732" s="72" t="e">
        <f t="shared" ca="1" si="981"/>
        <v>#N/A</v>
      </c>
      <c r="BC732" s="19" t="e">
        <f t="shared" ca="1" si="982"/>
        <v>#N/A</v>
      </c>
      <c r="BD732" s="19" t="e">
        <f t="shared" ca="1" si="983"/>
        <v>#N/A</v>
      </c>
      <c r="BE732" s="19" t="e">
        <f t="shared" ca="1" si="984"/>
        <v>#N/A</v>
      </c>
      <c r="BF732" s="19" t="e">
        <f t="shared" ca="1" si="985"/>
        <v>#N/A</v>
      </c>
      <c r="BG732" s="19" t="e">
        <f t="shared" ca="1" si="986"/>
        <v>#N/A</v>
      </c>
      <c r="BH732" s="19" t="e">
        <f t="shared" ca="1" si="987"/>
        <v>#N/A</v>
      </c>
      <c r="BI732" s="72" t="e">
        <f t="shared" ca="1" si="988"/>
        <v>#N/A</v>
      </c>
      <c r="BJ732" s="72" t="e">
        <f t="shared" ca="1" si="989"/>
        <v>#N/A</v>
      </c>
      <c r="BK732" s="72" t="e">
        <f t="shared" ca="1" si="990"/>
        <v>#N/A</v>
      </c>
      <c r="BL732" s="72" t="e">
        <f t="shared" ca="1" si="991"/>
        <v>#N/A</v>
      </c>
      <c r="BM732" s="72" t="e">
        <f t="shared" ca="1" si="992"/>
        <v>#N/A</v>
      </c>
      <c r="BN732" s="72" t="e">
        <f t="shared" ca="1" si="993"/>
        <v>#N/A</v>
      </c>
      <c r="BO732" s="72" t="e">
        <f t="shared" ca="1" si="994"/>
        <v>#N/A</v>
      </c>
      <c r="BP732" s="72" t="e">
        <f t="shared" ca="1" si="995"/>
        <v>#N/A</v>
      </c>
      <c r="BQ732" s="72" t="e">
        <f t="shared" ca="1" si="996"/>
        <v>#N/A</v>
      </c>
      <c r="BR732" s="72" t="e">
        <f t="shared" ca="1" si="997"/>
        <v>#N/A</v>
      </c>
      <c r="BS732" s="72" t="e">
        <f t="shared" ca="1" si="998"/>
        <v>#N/A</v>
      </c>
      <c r="BT732" s="72" t="e">
        <f t="shared" ca="1" si="999"/>
        <v>#N/A</v>
      </c>
      <c r="BU732" s="72" t="e">
        <f t="shared" ca="1" si="1000"/>
        <v>#N/A</v>
      </c>
      <c r="BV732" s="72" t="e">
        <f t="shared" ca="1" si="1001"/>
        <v>#N/A</v>
      </c>
    </row>
    <row r="733" spans="1:74">
      <c r="A733" s="13" t="e">
        <f ca="1">'MGRS to'!AO733</f>
        <v>#N/A</v>
      </c>
      <c r="B733" s="13" t="e">
        <f ca="1">'MGRS to'!AP733</f>
        <v>#N/A</v>
      </c>
      <c r="C733" s="19" t="e">
        <f t="shared" ca="1" si="930"/>
        <v>#N/A</v>
      </c>
      <c r="D733" s="19" t="e">
        <f t="shared" ca="1" si="931"/>
        <v>#N/A</v>
      </c>
      <c r="E733" s="19" t="e">
        <f t="shared" ca="1" si="932"/>
        <v>#N/A</v>
      </c>
      <c r="F733" s="19" t="e">
        <f t="shared" ca="1" si="933"/>
        <v>#N/A</v>
      </c>
      <c r="G733" s="19" t="e">
        <f t="shared" ca="1" si="934"/>
        <v>#N/A</v>
      </c>
      <c r="H733" s="19" t="e">
        <f t="shared" ca="1" si="935"/>
        <v>#N/A</v>
      </c>
      <c r="I733" s="19" t="e">
        <f t="shared" ca="1" si="936"/>
        <v>#N/A</v>
      </c>
      <c r="J733" s="19" t="e">
        <f t="shared" ca="1" si="937"/>
        <v>#N/A</v>
      </c>
      <c r="K733" s="19" t="e">
        <f t="shared" ca="1" si="938"/>
        <v>#N/A</v>
      </c>
      <c r="L733" s="19" t="e">
        <f t="shared" ca="1" si="939"/>
        <v>#N/A</v>
      </c>
      <c r="M733" s="19" t="e">
        <f t="shared" ca="1" si="940"/>
        <v>#N/A</v>
      </c>
      <c r="N733" s="19" t="e">
        <f t="shared" ca="1" si="941"/>
        <v>#N/A</v>
      </c>
      <c r="O733" s="19" t="e">
        <f t="shared" ca="1" si="942"/>
        <v>#N/A</v>
      </c>
      <c r="P733" s="72" t="e">
        <f t="shared" ca="1" si="943"/>
        <v>#N/A</v>
      </c>
      <c r="Q733" s="72" t="e">
        <f t="shared" ca="1" si="944"/>
        <v>#N/A</v>
      </c>
      <c r="R733" s="72" t="e">
        <f t="shared" ca="1" si="945"/>
        <v>#N/A</v>
      </c>
      <c r="S733" s="19" t="e">
        <f t="shared" ca="1" si="946"/>
        <v>#N/A</v>
      </c>
      <c r="T733" s="19" t="e">
        <f t="shared" ca="1" si="947"/>
        <v>#N/A</v>
      </c>
      <c r="U733" s="19" t="e">
        <f t="shared" ca="1" si="948"/>
        <v>#N/A</v>
      </c>
      <c r="V733" s="19" t="e">
        <f t="shared" ca="1" si="949"/>
        <v>#N/A</v>
      </c>
      <c r="W733" s="19" t="e">
        <f t="shared" ca="1" si="950"/>
        <v>#N/A</v>
      </c>
      <c r="X733" s="19" t="e">
        <f t="shared" ca="1" si="951"/>
        <v>#N/A</v>
      </c>
      <c r="Y733" s="72" t="e">
        <f t="shared" ca="1" si="952"/>
        <v>#N/A</v>
      </c>
      <c r="Z733" s="72" t="e">
        <f t="shared" ca="1" si="953"/>
        <v>#N/A</v>
      </c>
      <c r="AA733" s="72" t="e">
        <f t="shared" ca="1" si="954"/>
        <v>#N/A</v>
      </c>
      <c r="AB733" s="19" t="e">
        <f t="shared" ca="1" si="955"/>
        <v>#N/A</v>
      </c>
      <c r="AC733" s="19" t="e">
        <f t="shared" ca="1" si="956"/>
        <v>#N/A</v>
      </c>
      <c r="AD733" s="19" t="e">
        <f t="shared" ca="1" si="957"/>
        <v>#N/A</v>
      </c>
      <c r="AE733" s="19" t="e">
        <f t="shared" ca="1" si="958"/>
        <v>#N/A</v>
      </c>
      <c r="AF733" s="19" t="e">
        <f t="shared" ca="1" si="959"/>
        <v>#N/A</v>
      </c>
      <c r="AG733" s="19" t="e">
        <f t="shared" ca="1" si="960"/>
        <v>#N/A</v>
      </c>
      <c r="AH733" s="72" t="e">
        <f t="shared" ca="1" si="961"/>
        <v>#N/A</v>
      </c>
      <c r="AI733" s="72" t="e">
        <f t="shared" ca="1" si="962"/>
        <v>#N/A</v>
      </c>
      <c r="AJ733" s="72" t="e">
        <f t="shared" ca="1" si="963"/>
        <v>#N/A</v>
      </c>
      <c r="AK733" s="19" t="e">
        <f t="shared" ca="1" si="964"/>
        <v>#N/A</v>
      </c>
      <c r="AL733" s="19" t="e">
        <f t="shared" ca="1" si="965"/>
        <v>#N/A</v>
      </c>
      <c r="AM733" s="19" t="e">
        <f t="shared" ca="1" si="966"/>
        <v>#N/A</v>
      </c>
      <c r="AN733" s="19" t="e">
        <f t="shared" ca="1" si="967"/>
        <v>#N/A</v>
      </c>
      <c r="AO733" s="19" t="e">
        <f t="shared" ca="1" si="968"/>
        <v>#N/A</v>
      </c>
      <c r="AP733" s="19" t="e">
        <f t="shared" ca="1" si="969"/>
        <v>#N/A</v>
      </c>
      <c r="AQ733" s="72" t="e">
        <f t="shared" ca="1" si="970"/>
        <v>#N/A</v>
      </c>
      <c r="AR733" s="72" t="e">
        <f t="shared" ca="1" si="971"/>
        <v>#N/A</v>
      </c>
      <c r="AS733" s="72" t="e">
        <f t="shared" ca="1" si="972"/>
        <v>#N/A</v>
      </c>
      <c r="AT733" s="19" t="e">
        <f t="shared" ca="1" si="973"/>
        <v>#N/A</v>
      </c>
      <c r="AU733" s="19" t="e">
        <f t="shared" ca="1" si="974"/>
        <v>#N/A</v>
      </c>
      <c r="AV733" s="19" t="e">
        <f t="shared" ca="1" si="975"/>
        <v>#N/A</v>
      </c>
      <c r="AW733" s="19" t="e">
        <f t="shared" ca="1" si="976"/>
        <v>#N/A</v>
      </c>
      <c r="AX733" s="19" t="e">
        <f t="shared" ca="1" si="977"/>
        <v>#N/A</v>
      </c>
      <c r="AY733" s="19" t="e">
        <f t="shared" ca="1" si="978"/>
        <v>#N/A</v>
      </c>
      <c r="AZ733" s="72" t="e">
        <f t="shared" ca="1" si="979"/>
        <v>#N/A</v>
      </c>
      <c r="BA733" s="72" t="e">
        <f t="shared" ca="1" si="980"/>
        <v>#N/A</v>
      </c>
      <c r="BB733" s="72" t="e">
        <f t="shared" ca="1" si="981"/>
        <v>#N/A</v>
      </c>
      <c r="BC733" s="19" t="e">
        <f t="shared" ca="1" si="982"/>
        <v>#N/A</v>
      </c>
      <c r="BD733" s="19" t="e">
        <f t="shared" ca="1" si="983"/>
        <v>#N/A</v>
      </c>
      <c r="BE733" s="19" t="e">
        <f t="shared" ca="1" si="984"/>
        <v>#N/A</v>
      </c>
      <c r="BF733" s="19" t="e">
        <f t="shared" ca="1" si="985"/>
        <v>#N/A</v>
      </c>
      <c r="BG733" s="19" t="e">
        <f t="shared" ca="1" si="986"/>
        <v>#N/A</v>
      </c>
      <c r="BH733" s="19" t="e">
        <f t="shared" ca="1" si="987"/>
        <v>#N/A</v>
      </c>
      <c r="BI733" s="72" t="e">
        <f t="shared" ca="1" si="988"/>
        <v>#N/A</v>
      </c>
      <c r="BJ733" s="72" t="e">
        <f t="shared" ca="1" si="989"/>
        <v>#N/A</v>
      </c>
      <c r="BK733" s="72" t="e">
        <f t="shared" ca="1" si="990"/>
        <v>#N/A</v>
      </c>
      <c r="BL733" s="72" t="e">
        <f t="shared" ca="1" si="991"/>
        <v>#N/A</v>
      </c>
      <c r="BM733" s="72" t="e">
        <f t="shared" ca="1" si="992"/>
        <v>#N/A</v>
      </c>
      <c r="BN733" s="72" t="e">
        <f t="shared" ca="1" si="993"/>
        <v>#N/A</v>
      </c>
      <c r="BO733" s="72" t="e">
        <f t="shared" ca="1" si="994"/>
        <v>#N/A</v>
      </c>
      <c r="BP733" s="72" t="e">
        <f t="shared" ca="1" si="995"/>
        <v>#N/A</v>
      </c>
      <c r="BQ733" s="72" t="e">
        <f t="shared" ca="1" si="996"/>
        <v>#N/A</v>
      </c>
      <c r="BR733" s="72" t="e">
        <f t="shared" ca="1" si="997"/>
        <v>#N/A</v>
      </c>
      <c r="BS733" s="72" t="e">
        <f t="shared" ca="1" si="998"/>
        <v>#N/A</v>
      </c>
      <c r="BT733" s="72" t="e">
        <f t="shared" ca="1" si="999"/>
        <v>#N/A</v>
      </c>
      <c r="BU733" s="72" t="e">
        <f t="shared" ca="1" si="1000"/>
        <v>#N/A</v>
      </c>
      <c r="BV733" s="72" t="e">
        <f t="shared" ca="1" si="1001"/>
        <v>#N/A</v>
      </c>
    </row>
    <row r="734" spans="1:74">
      <c r="A734" s="13" t="e">
        <f ca="1">'MGRS to'!AO734</f>
        <v>#N/A</v>
      </c>
      <c r="B734" s="13" t="e">
        <f ca="1">'MGRS to'!AP734</f>
        <v>#N/A</v>
      </c>
      <c r="C734" s="19" t="e">
        <f t="shared" ca="1" si="930"/>
        <v>#N/A</v>
      </c>
      <c r="D734" s="19" t="e">
        <f t="shared" ca="1" si="931"/>
        <v>#N/A</v>
      </c>
      <c r="E734" s="19" t="e">
        <f t="shared" ca="1" si="932"/>
        <v>#N/A</v>
      </c>
      <c r="F734" s="19" t="e">
        <f t="shared" ca="1" si="933"/>
        <v>#N/A</v>
      </c>
      <c r="G734" s="19" t="e">
        <f t="shared" ca="1" si="934"/>
        <v>#N/A</v>
      </c>
      <c r="H734" s="19" t="e">
        <f t="shared" ca="1" si="935"/>
        <v>#N/A</v>
      </c>
      <c r="I734" s="19" t="e">
        <f t="shared" ca="1" si="936"/>
        <v>#N/A</v>
      </c>
      <c r="J734" s="19" t="e">
        <f t="shared" ca="1" si="937"/>
        <v>#N/A</v>
      </c>
      <c r="K734" s="19" t="e">
        <f t="shared" ca="1" si="938"/>
        <v>#N/A</v>
      </c>
      <c r="L734" s="19" t="e">
        <f t="shared" ca="1" si="939"/>
        <v>#N/A</v>
      </c>
      <c r="M734" s="19" t="e">
        <f t="shared" ca="1" si="940"/>
        <v>#N/A</v>
      </c>
      <c r="N734" s="19" t="e">
        <f t="shared" ca="1" si="941"/>
        <v>#N/A</v>
      </c>
      <c r="O734" s="19" t="e">
        <f t="shared" ca="1" si="942"/>
        <v>#N/A</v>
      </c>
      <c r="P734" s="72" t="e">
        <f t="shared" ca="1" si="943"/>
        <v>#N/A</v>
      </c>
      <c r="Q734" s="72" t="e">
        <f t="shared" ca="1" si="944"/>
        <v>#N/A</v>
      </c>
      <c r="R734" s="72" t="e">
        <f t="shared" ca="1" si="945"/>
        <v>#N/A</v>
      </c>
      <c r="S734" s="19" t="e">
        <f t="shared" ca="1" si="946"/>
        <v>#N/A</v>
      </c>
      <c r="T734" s="19" t="e">
        <f t="shared" ca="1" si="947"/>
        <v>#N/A</v>
      </c>
      <c r="U734" s="19" t="e">
        <f t="shared" ca="1" si="948"/>
        <v>#N/A</v>
      </c>
      <c r="V734" s="19" t="e">
        <f t="shared" ca="1" si="949"/>
        <v>#N/A</v>
      </c>
      <c r="W734" s="19" t="e">
        <f t="shared" ca="1" si="950"/>
        <v>#N/A</v>
      </c>
      <c r="X734" s="19" t="e">
        <f t="shared" ca="1" si="951"/>
        <v>#N/A</v>
      </c>
      <c r="Y734" s="72" t="e">
        <f t="shared" ca="1" si="952"/>
        <v>#N/A</v>
      </c>
      <c r="Z734" s="72" t="e">
        <f t="shared" ca="1" si="953"/>
        <v>#N/A</v>
      </c>
      <c r="AA734" s="72" t="e">
        <f t="shared" ca="1" si="954"/>
        <v>#N/A</v>
      </c>
      <c r="AB734" s="19" t="e">
        <f t="shared" ca="1" si="955"/>
        <v>#N/A</v>
      </c>
      <c r="AC734" s="19" t="e">
        <f t="shared" ca="1" si="956"/>
        <v>#N/A</v>
      </c>
      <c r="AD734" s="19" t="e">
        <f t="shared" ca="1" si="957"/>
        <v>#N/A</v>
      </c>
      <c r="AE734" s="19" t="e">
        <f t="shared" ca="1" si="958"/>
        <v>#N/A</v>
      </c>
      <c r="AF734" s="19" t="e">
        <f t="shared" ca="1" si="959"/>
        <v>#N/A</v>
      </c>
      <c r="AG734" s="19" t="e">
        <f t="shared" ca="1" si="960"/>
        <v>#N/A</v>
      </c>
      <c r="AH734" s="72" t="e">
        <f t="shared" ca="1" si="961"/>
        <v>#N/A</v>
      </c>
      <c r="AI734" s="72" t="e">
        <f t="shared" ca="1" si="962"/>
        <v>#N/A</v>
      </c>
      <c r="AJ734" s="72" t="e">
        <f t="shared" ca="1" si="963"/>
        <v>#N/A</v>
      </c>
      <c r="AK734" s="19" t="e">
        <f t="shared" ca="1" si="964"/>
        <v>#N/A</v>
      </c>
      <c r="AL734" s="19" t="e">
        <f t="shared" ca="1" si="965"/>
        <v>#N/A</v>
      </c>
      <c r="AM734" s="19" t="e">
        <f t="shared" ca="1" si="966"/>
        <v>#N/A</v>
      </c>
      <c r="AN734" s="19" t="e">
        <f t="shared" ca="1" si="967"/>
        <v>#N/A</v>
      </c>
      <c r="AO734" s="19" t="e">
        <f t="shared" ca="1" si="968"/>
        <v>#N/A</v>
      </c>
      <c r="AP734" s="19" t="e">
        <f t="shared" ca="1" si="969"/>
        <v>#N/A</v>
      </c>
      <c r="AQ734" s="72" t="e">
        <f t="shared" ca="1" si="970"/>
        <v>#N/A</v>
      </c>
      <c r="AR734" s="72" t="e">
        <f t="shared" ca="1" si="971"/>
        <v>#N/A</v>
      </c>
      <c r="AS734" s="72" t="e">
        <f t="shared" ca="1" si="972"/>
        <v>#N/A</v>
      </c>
      <c r="AT734" s="19" t="e">
        <f t="shared" ca="1" si="973"/>
        <v>#N/A</v>
      </c>
      <c r="AU734" s="19" t="e">
        <f t="shared" ca="1" si="974"/>
        <v>#N/A</v>
      </c>
      <c r="AV734" s="19" t="e">
        <f t="shared" ca="1" si="975"/>
        <v>#N/A</v>
      </c>
      <c r="AW734" s="19" t="e">
        <f t="shared" ca="1" si="976"/>
        <v>#N/A</v>
      </c>
      <c r="AX734" s="19" t="e">
        <f t="shared" ca="1" si="977"/>
        <v>#N/A</v>
      </c>
      <c r="AY734" s="19" t="e">
        <f t="shared" ca="1" si="978"/>
        <v>#N/A</v>
      </c>
      <c r="AZ734" s="72" t="e">
        <f t="shared" ca="1" si="979"/>
        <v>#N/A</v>
      </c>
      <c r="BA734" s="72" t="e">
        <f t="shared" ca="1" si="980"/>
        <v>#N/A</v>
      </c>
      <c r="BB734" s="72" t="e">
        <f t="shared" ca="1" si="981"/>
        <v>#N/A</v>
      </c>
      <c r="BC734" s="19" t="e">
        <f t="shared" ca="1" si="982"/>
        <v>#N/A</v>
      </c>
      <c r="BD734" s="19" t="e">
        <f t="shared" ca="1" si="983"/>
        <v>#N/A</v>
      </c>
      <c r="BE734" s="19" t="e">
        <f t="shared" ca="1" si="984"/>
        <v>#N/A</v>
      </c>
      <c r="BF734" s="19" t="e">
        <f t="shared" ca="1" si="985"/>
        <v>#N/A</v>
      </c>
      <c r="BG734" s="19" t="e">
        <f t="shared" ca="1" si="986"/>
        <v>#N/A</v>
      </c>
      <c r="BH734" s="19" t="e">
        <f t="shared" ca="1" si="987"/>
        <v>#N/A</v>
      </c>
      <c r="BI734" s="72" t="e">
        <f t="shared" ca="1" si="988"/>
        <v>#N/A</v>
      </c>
      <c r="BJ734" s="72" t="e">
        <f t="shared" ca="1" si="989"/>
        <v>#N/A</v>
      </c>
      <c r="BK734" s="72" t="e">
        <f t="shared" ca="1" si="990"/>
        <v>#N/A</v>
      </c>
      <c r="BL734" s="72" t="e">
        <f t="shared" ca="1" si="991"/>
        <v>#N/A</v>
      </c>
      <c r="BM734" s="72" t="e">
        <f t="shared" ca="1" si="992"/>
        <v>#N/A</v>
      </c>
      <c r="BN734" s="72" t="e">
        <f t="shared" ca="1" si="993"/>
        <v>#N/A</v>
      </c>
      <c r="BO734" s="72" t="e">
        <f t="shared" ca="1" si="994"/>
        <v>#N/A</v>
      </c>
      <c r="BP734" s="72" t="e">
        <f t="shared" ca="1" si="995"/>
        <v>#N/A</v>
      </c>
      <c r="BQ734" s="72" t="e">
        <f t="shared" ca="1" si="996"/>
        <v>#N/A</v>
      </c>
      <c r="BR734" s="72" t="e">
        <f t="shared" ca="1" si="997"/>
        <v>#N/A</v>
      </c>
      <c r="BS734" s="72" t="e">
        <f t="shared" ca="1" si="998"/>
        <v>#N/A</v>
      </c>
      <c r="BT734" s="72" t="e">
        <f t="shared" ca="1" si="999"/>
        <v>#N/A</v>
      </c>
      <c r="BU734" s="72" t="e">
        <f t="shared" ca="1" si="1000"/>
        <v>#N/A</v>
      </c>
      <c r="BV734" s="72" t="e">
        <f t="shared" ca="1" si="1001"/>
        <v>#N/A</v>
      </c>
    </row>
    <row r="735" spans="1:74">
      <c r="A735" s="13" t="e">
        <f ca="1">'MGRS to'!AO735</f>
        <v>#N/A</v>
      </c>
      <c r="B735" s="13" t="e">
        <f ca="1">'MGRS to'!AP735</f>
        <v>#N/A</v>
      </c>
      <c r="C735" s="19" t="e">
        <f t="shared" ca="1" si="930"/>
        <v>#N/A</v>
      </c>
      <c r="D735" s="19" t="e">
        <f t="shared" ca="1" si="931"/>
        <v>#N/A</v>
      </c>
      <c r="E735" s="19" t="e">
        <f t="shared" ca="1" si="932"/>
        <v>#N/A</v>
      </c>
      <c r="F735" s="19" t="e">
        <f t="shared" ca="1" si="933"/>
        <v>#N/A</v>
      </c>
      <c r="G735" s="19" t="e">
        <f t="shared" ca="1" si="934"/>
        <v>#N/A</v>
      </c>
      <c r="H735" s="19" t="e">
        <f t="shared" ca="1" si="935"/>
        <v>#N/A</v>
      </c>
      <c r="I735" s="19" t="e">
        <f t="shared" ca="1" si="936"/>
        <v>#N/A</v>
      </c>
      <c r="J735" s="19" t="e">
        <f t="shared" ca="1" si="937"/>
        <v>#N/A</v>
      </c>
      <c r="K735" s="19" t="e">
        <f t="shared" ca="1" si="938"/>
        <v>#N/A</v>
      </c>
      <c r="L735" s="19" t="e">
        <f t="shared" ca="1" si="939"/>
        <v>#N/A</v>
      </c>
      <c r="M735" s="19" t="e">
        <f t="shared" ca="1" si="940"/>
        <v>#N/A</v>
      </c>
      <c r="N735" s="19" t="e">
        <f t="shared" ca="1" si="941"/>
        <v>#N/A</v>
      </c>
      <c r="O735" s="19" t="e">
        <f t="shared" ca="1" si="942"/>
        <v>#N/A</v>
      </c>
      <c r="P735" s="72" t="e">
        <f t="shared" ca="1" si="943"/>
        <v>#N/A</v>
      </c>
      <c r="Q735" s="72" t="e">
        <f t="shared" ca="1" si="944"/>
        <v>#N/A</v>
      </c>
      <c r="R735" s="72" t="e">
        <f t="shared" ca="1" si="945"/>
        <v>#N/A</v>
      </c>
      <c r="S735" s="19" t="e">
        <f t="shared" ca="1" si="946"/>
        <v>#N/A</v>
      </c>
      <c r="T735" s="19" t="e">
        <f t="shared" ca="1" si="947"/>
        <v>#N/A</v>
      </c>
      <c r="U735" s="19" t="e">
        <f t="shared" ca="1" si="948"/>
        <v>#N/A</v>
      </c>
      <c r="V735" s="19" t="e">
        <f t="shared" ca="1" si="949"/>
        <v>#N/A</v>
      </c>
      <c r="W735" s="19" t="e">
        <f t="shared" ca="1" si="950"/>
        <v>#N/A</v>
      </c>
      <c r="X735" s="19" t="e">
        <f t="shared" ca="1" si="951"/>
        <v>#N/A</v>
      </c>
      <c r="Y735" s="72" t="e">
        <f t="shared" ca="1" si="952"/>
        <v>#N/A</v>
      </c>
      <c r="Z735" s="72" t="e">
        <f t="shared" ca="1" si="953"/>
        <v>#N/A</v>
      </c>
      <c r="AA735" s="72" t="e">
        <f t="shared" ca="1" si="954"/>
        <v>#N/A</v>
      </c>
      <c r="AB735" s="19" t="e">
        <f t="shared" ca="1" si="955"/>
        <v>#N/A</v>
      </c>
      <c r="AC735" s="19" t="e">
        <f t="shared" ca="1" si="956"/>
        <v>#N/A</v>
      </c>
      <c r="AD735" s="19" t="e">
        <f t="shared" ca="1" si="957"/>
        <v>#N/A</v>
      </c>
      <c r="AE735" s="19" t="e">
        <f t="shared" ca="1" si="958"/>
        <v>#N/A</v>
      </c>
      <c r="AF735" s="19" t="e">
        <f t="shared" ca="1" si="959"/>
        <v>#N/A</v>
      </c>
      <c r="AG735" s="19" t="e">
        <f t="shared" ca="1" si="960"/>
        <v>#N/A</v>
      </c>
      <c r="AH735" s="72" t="e">
        <f t="shared" ca="1" si="961"/>
        <v>#N/A</v>
      </c>
      <c r="AI735" s="72" t="e">
        <f t="shared" ca="1" si="962"/>
        <v>#N/A</v>
      </c>
      <c r="AJ735" s="72" t="e">
        <f t="shared" ca="1" si="963"/>
        <v>#N/A</v>
      </c>
      <c r="AK735" s="19" t="e">
        <f t="shared" ca="1" si="964"/>
        <v>#N/A</v>
      </c>
      <c r="AL735" s="19" t="e">
        <f t="shared" ca="1" si="965"/>
        <v>#N/A</v>
      </c>
      <c r="AM735" s="19" t="e">
        <f t="shared" ca="1" si="966"/>
        <v>#N/A</v>
      </c>
      <c r="AN735" s="19" t="e">
        <f t="shared" ca="1" si="967"/>
        <v>#N/A</v>
      </c>
      <c r="AO735" s="19" t="e">
        <f t="shared" ca="1" si="968"/>
        <v>#N/A</v>
      </c>
      <c r="AP735" s="19" t="e">
        <f t="shared" ca="1" si="969"/>
        <v>#N/A</v>
      </c>
      <c r="AQ735" s="72" t="e">
        <f t="shared" ca="1" si="970"/>
        <v>#N/A</v>
      </c>
      <c r="AR735" s="72" t="e">
        <f t="shared" ca="1" si="971"/>
        <v>#N/A</v>
      </c>
      <c r="AS735" s="72" t="e">
        <f t="shared" ca="1" si="972"/>
        <v>#N/A</v>
      </c>
      <c r="AT735" s="19" t="e">
        <f t="shared" ca="1" si="973"/>
        <v>#N/A</v>
      </c>
      <c r="AU735" s="19" t="e">
        <f t="shared" ca="1" si="974"/>
        <v>#N/A</v>
      </c>
      <c r="AV735" s="19" t="e">
        <f t="shared" ca="1" si="975"/>
        <v>#N/A</v>
      </c>
      <c r="AW735" s="19" t="e">
        <f t="shared" ca="1" si="976"/>
        <v>#N/A</v>
      </c>
      <c r="AX735" s="19" t="e">
        <f t="shared" ca="1" si="977"/>
        <v>#N/A</v>
      </c>
      <c r="AY735" s="19" t="e">
        <f t="shared" ca="1" si="978"/>
        <v>#N/A</v>
      </c>
      <c r="AZ735" s="72" t="e">
        <f t="shared" ca="1" si="979"/>
        <v>#N/A</v>
      </c>
      <c r="BA735" s="72" t="e">
        <f t="shared" ca="1" si="980"/>
        <v>#N/A</v>
      </c>
      <c r="BB735" s="72" t="e">
        <f t="shared" ca="1" si="981"/>
        <v>#N/A</v>
      </c>
      <c r="BC735" s="19" t="e">
        <f t="shared" ca="1" si="982"/>
        <v>#N/A</v>
      </c>
      <c r="BD735" s="19" t="e">
        <f t="shared" ca="1" si="983"/>
        <v>#N/A</v>
      </c>
      <c r="BE735" s="19" t="e">
        <f t="shared" ca="1" si="984"/>
        <v>#N/A</v>
      </c>
      <c r="BF735" s="19" t="e">
        <f t="shared" ca="1" si="985"/>
        <v>#N/A</v>
      </c>
      <c r="BG735" s="19" t="e">
        <f t="shared" ca="1" si="986"/>
        <v>#N/A</v>
      </c>
      <c r="BH735" s="19" t="e">
        <f t="shared" ca="1" si="987"/>
        <v>#N/A</v>
      </c>
      <c r="BI735" s="72" t="e">
        <f t="shared" ca="1" si="988"/>
        <v>#N/A</v>
      </c>
      <c r="BJ735" s="72" t="e">
        <f t="shared" ca="1" si="989"/>
        <v>#N/A</v>
      </c>
      <c r="BK735" s="72" t="e">
        <f t="shared" ca="1" si="990"/>
        <v>#N/A</v>
      </c>
      <c r="BL735" s="72" t="e">
        <f t="shared" ca="1" si="991"/>
        <v>#N/A</v>
      </c>
      <c r="BM735" s="72" t="e">
        <f t="shared" ca="1" si="992"/>
        <v>#N/A</v>
      </c>
      <c r="BN735" s="72" t="e">
        <f t="shared" ca="1" si="993"/>
        <v>#N/A</v>
      </c>
      <c r="BO735" s="72" t="e">
        <f t="shared" ca="1" si="994"/>
        <v>#N/A</v>
      </c>
      <c r="BP735" s="72" t="e">
        <f t="shared" ca="1" si="995"/>
        <v>#N/A</v>
      </c>
      <c r="BQ735" s="72" t="e">
        <f t="shared" ca="1" si="996"/>
        <v>#N/A</v>
      </c>
      <c r="BR735" s="72" t="e">
        <f t="shared" ca="1" si="997"/>
        <v>#N/A</v>
      </c>
      <c r="BS735" s="72" t="e">
        <f t="shared" ca="1" si="998"/>
        <v>#N/A</v>
      </c>
      <c r="BT735" s="72" t="e">
        <f t="shared" ca="1" si="999"/>
        <v>#N/A</v>
      </c>
      <c r="BU735" s="72" t="e">
        <f t="shared" ca="1" si="1000"/>
        <v>#N/A</v>
      </c>
      <c r="BV735" s="72" t="e">
        <f t="shared" ca="1" si="1001"/>
        <v>#N/A</v>
      </c>
    </row>
    <row r="736" spans="1:74">
      <c r="A736" s="13" t="e">
        <f ca="1">'MGRS to'!AO736</f>
        <v>#N/A</v>
      </c>
      <c r="B736" s="13" t="e">
        <f ca="1">'MGRS to'!AP736</f>
        <v>#N/A</v>
      </c>
      <c r="C736" s="19" t="e">
        <f t="shared" ca="1" si="930"/>
        <v>#N/A</v>
      </c>
      <c r="D736" s="19" t="e">
        <f t="shared" ca="1" si="931"/>
        <v>#N/A</v>
      </c>
      <c r="E736" s="19" t="e">
        <f t="shared" ca="1" si="932"/>
        <v>#N/A</v>
      </c>
      <c r="F736" s="19" t="e">
        <f t="shared" ca="1" si="933"/>
        <v>#N/A</v>
      </c>
      <c r="G736" s="19" t="e">
        <f t="shared" ca="1" si="934"/>
        <v>#N/A</v>
      </c>
      <c r="H736" s="19" t="e">
        <f t="shared" ca="1" si="935"/>
        <v>#N/A</v>
      </c>
      <c r="I736" s="19" t="e">
        <f t="shared" ca="1" si="936"/>
        <v>#N/A</v>
      </c>
      <c r="J736" s="19" t="e">
        <f t="shared" ca="1" si="937"/>
        <v>#N/A</v>
      </c>
      <c r="K736" s="19" t="e">
        <f t="shared" ca="1" si="938"/>
        <v>#N/A</v>
      </c>
      <c r="L736" s="19" t="e">
        <f t="shared" ca="1" si="939"/>
        <v>#N/A</v>
      </c>
      <c r="M736" s="19" t="e">
        <f t="shared" ca="1" si="940"/>
        <v>#N/A</v>
      </c>
      <c r="N736" s="19" t="e">
        <f t="shared" ca="1" si="941"/>
        <v>#N/A</v>
      </c>
      <c r="O736" s="19" t="e">
        <f t="shared" ca="1" si="942"/>
        <v>#N/A</v>
      </c>
      <c r="P736" s="72" t="e">
        <f t="shared" ca="1" si="943"/>
        <v>#N/A</v>
      </c>
      <c r="Q736" s="72" t="e">
        <f t="shared" ca="1" si="944"/>
        <v>#N/A</v>
      </c>
      <c r="R736" s="72" t="e">
        <f t="shared" ca="1" si="945"/>
        <v>#N/A</v>
      </c>
      <c r="S736" s="19" t="e">
        <f t="shared" ca="1" si="946"/>
        <v>#N/A</v>
      </c>
      <c r="T736" s="19" t="e">
        <f t="shared" ca="1" si="947"/>
        <v>#N/A</v>
      </c>
      <c r="U736" s="19" t="e">
        <f t="shared" ca="1" si="948"/>
        <v>#N/A</v>
      </c>
      <c r="V736" s="19" t="e">
        <f t="shared" ca="1" si="949"/>
        <v>#N/A</v>
      </c>
      <c r="W736" s="19" t="e">
        <f t="shared" ca="1" si="950"/>
        <v>#N/A</v>
      </c>
      <c r="X736" s="19" t="e">
        <f t="shared" ca="1" si="951"/>
        <v>#N/A</v>
      </c>
      <c r="Y736" s="72" t="e">
        <f t="shared" ca="1" si="952"/>
        <v>#N/A</v>
      </c>
      <c r="Z736" s="72" t="e">
        <f t="shared" ca="1" si="953"/>
        <v>#N/A</v>
      </c>
      <c r="AA736" s="72" t="e">
        <f t="shared" ca="1" si="954"/>
        <v>#N/A</v>
      </c>
      <c r="AB736" s="19" t="e">
        <f t="shared" ca="1" si="955"/>
        <v>#N/A</v>
      </c>
      <c r="AC736" s="19" t="e">
        <f t="shared" ca="1" si="956"/>
        <v>#N/A</v>
      </c>
      <c r="AD736" s="19" t="e">
        <f t="shared" ca="1" si="957"/>
        <v>#N/A</v>
      </c>
      <c r="AE736" s="19" t="e">
        <f t="shared" ca="1" si="958"/>
        <v>#N/A</v>
      </c>
      <c r="AF736" s="19" t="e">
        <f t="shared" ca="1" si="959"/>
        <v>#N/A</v>
      </c>
      <c r="AG736" s="19" t="e">
        <f t="shared" ca="1" si="960"/>
        <v>#N/A</v>
      </c>
      <c r="AH736" s="72" t="e">
        <f t="shared" ca="1" si="961"/>
        <v>#N/A</v>
      </c>
      <c r="AI736" s="72" t="e">
        <f t="shared" ca="1" si="962"/>
        <v>#N/A</v>
      </c>
      <c r="AJ736" s="72" t="e">
        <f t="shared" ca="1" si="963"/>
        <v>#N/A</v>
      </c>
      <c r="AK736" s="19" t="e">
        <f t="shared" ca="1" si="964"/>
        <v>#N/A</v>
      </c>
      <c r="AL736" s="19" t="e">
        <f t="shared" ca="1" si="965"/>
        <v>#N/A</v>
      </c>
      <c r="AM736" s="19" t="e">
        <f t="shared" ca="1" si="966"/>
        <v>#N/A</v>
      </c>
      <c r="AN736" s="19" t="e">
        <f t="shared" ca="1" si="967"/>
        <v>#N/A</v>
      </c>
      <c r="AO736" s="19" t="e">
        <f t="shared" ca="1" si="968"/>
        <v>#N/A</v>
      </c>
      <c r="AP736" s="19" t="e">
        <f t="shared" ca="1" si="969"/>
        <v>#N/A</v>
      </c>
      <c r="AQ736" s="72" t="e">
        <f t="shared" ca="1" si="970"/>
        <v>#N/A</v>
      </c>
      <c r="AR736" s="72" t="e">
        <f t="shared" ca="1" si="971"/>
        <v>#N/A</v>
      </c>
      <c r="AS736" s="72" t="e">
        <f t="shared" ca="1" si="972"/>
        <v>#N/A</v>
      </c>
      <c r="AT736" s="19" t="e">
        <f t="shared" ca="1" si="973"/>
        <v>#N/A</v>
      </c>
      <c r="AU736" s="19" t="e">
        <f t="shared" ca="1" si="974"/>
        <v>#N/A</v>
      </c>
      <c r="AV736" s="19" t="e">
        <f t="shared" ca="1" si="975"/>
        <v>#N/A</v>
      </c>
      <c r="AW736" s="19" t="e">
        <f t="shared" ca="1" si="976"/>
        <v>#N/A</v>
      </c>
      <c r="AX736" s="19" t="e">
        <f t="shared" ca="1" si="977"/>
        <v>#N/A</v>
      </c>
      <c r="AY736" s="19" t="e">
        <f t="shared" ca="1" si="978"/>
        <v>#N/A</v>
      </c>
      <c r="AZ736" s="72" t="e">
        <f t="shared" ca="1" si="979"/>
        <v>#N/A</v>
      </c>
      <c r="BA736" s="72" t="e">
        <f t="shared" ca="1" si="980"/>
        <v>#N/A</v>
      </c>
      <c r="BB736" s="72" t="e">
        <f t="shared" ca="1" si="981"/>
        <v>#N/A</v>
      </c>
      <c r="BC736" s="19" t="e">
        <f t="shared" ca="1" si="982"/>
        <v>#N/A</v>
      </c>
      <c r="BD736" s="19" t="e">
        <f t="shared" ca="1" si="983"/>
        <v>#N/A</v>
      </c>
      <c r="BE736" s="19" t="e">
        <f t="shared" ca="1" si="984"/>
        <v>#N/A</v>
      </c>
      <c r="BF736" s="19" t="e">
        <f t="shared" ca="1" si="985"/>
        <v>#N/A</v>
      </c>
      <c r="BG736" s="19" t="e">
        <f t="shared" ca="1" si="986"/>
        <v>#N/A</v>
      </c>
      <c r="BH736" s="19" t="e">
        <f t="shared" ca="1" si="987"/>
        <v>#N/A</v>
      </c>
      <c r="BI736" s="72" t="e">
        <f t="shared" ca="1" si="988"/>
        <v>#N/A</v>
      </c>
      <c r="BJ736" s="72" t="e">
        <f t="shared" ca="1" si="989"/>
        <v>#N/A</v>
      </c>
      <c r="BK736" s="72" t="e">
        <f t="shared" ca="1" si="990"/>
        <v>#N/A</v>
      </c>
      <c r="BL736" s="72" t="e">
        <f t="shared" ca="1" si="991"/>
        <v>#N/A</v>
      </c>
      <c r="BM736" s="72" t="e">
        <f t="shared" ca="1" si="992"/>
        <v>#N/A</v>
      </c>
      <c r="BN736" s="72" t="e">
        <f t="shared" ca="1" si="993"/>
        <v>#N/A</v>
      </c>
      <c r="BO736" s="72" t="e">
        <f t="shared" ca="1" si="994"/>
        <v>#N/A</v>
      </c>
      <c r="BP736" s="72" t="e">
        <f t="shared" ca="1" si="995"/>
        <v>#N/A</v>
      </c>
      <c r="BQ736" s="72" t="e">
        <f t="shared" ca="1" si="996"/>
        <v>#N/A</v>
      </c>
      <c r="BR736" s="72" t="e">
        <f t="shared" ca="1" si="997"/>
        <v>#N/A</v>
      </c>
      <c r="BS736" s="72" t="e">
        <f t="shared" ca="1" si="998"/>
        <v>#N/A</v>
      </c>
      <c r="BT736" s="72" t="e">
        <f t="shared" ca="1" si="999"/>
        <v>#N/A</v>
      </c>
      <c r="BU736" s="72" t="e">
        <f t="shared" ca="1" si="1000"/>
        <v>#N/A</v>
      </c>
      <c r="BV736" s="72" t="e">
        <f t="shared" ca="1" si="1001"/>
        <v>#N/A</v>
      </c>
    </row>
    <row r="737" spans="1:74">
      <c r="A737" s="13" t="e">
        <f ca="1">'MGRS to'!AO737</f>
        <v>#N/A</v>
      </c>
      <c r="B737" s="13" t="e">
        <f ca="1">'MGRS to'!AP737</f>
        <v>#N/A</v>
      </c>
      <c r="C737" s="19" t="e">
        <f t="shared" ca="1" si="930"/>
        <v>#N/A</v>
      </c>
      <c r="D737" s="19" t="e">
        <f t="shared" ca="1" si="931"/>
        <v>#N/A</v>
      </c>
      <c r="E737" s="19" t="e">
        <f t="shared" ca="1" si="932"/>
        <v>#N/A</v>
      </c>
      <c r="F737" s="19" t="e">
        <f t="shared" ca="1" si="933"/>
        <v>#N/A</v>
      </c>
      <c r="G737" s="19" t="e">
        <f t="shared" ca="1" si="934"/>
        <v>#N/A</v>
      </c>
      <c r="H737" s="19" t="e">
        <f t="shared" ca="1" si="935"/>
        <v>#N/A</v>
      </c>
      <c r="I737" s="19" t="e">
        <f t="shared" ca="1" si="936"/>
        <v>#N/A</v>
      </c>
      <c r="J737" s="19" t="e">
        <f t="shared" ca="1" si="937"/>
        <v>#N/A</v>
      </c>
      <c r="K737" s="19" t="e">
        <f t="shared" ca="1" si="938"/>
        <v>#N/A</v>
      </c>
      <c r="L737" s="19" t="e">
        <f t="shared" ca="1" si="939"/>
        <v>#N/A</v>
      </c>
      <c r="M737" s="19" t="e">
        <f t="shared" ca="1" si="940"/>
        <v>#N/A</v>
      </c>
      <c r="N737" s="19" t="e">
        <f t="shared" ca="1" si="941"/>
        <v>#N/A</v>
      </c>
      <c r="O737" s="19" t="e">
        <f t="shared" ca="1" si="942"/>
        <v>#N/A</v>
      </c>
      <c r="P737" s="72" t="e">
        <f t="shared" ca="1" si="943"/>
        <v>#N/A</v>
      </c>
      <c r="Q737" s="72" t="e">
        <f t="shared" ca="1" si="944"/>
        <v>#N/A</v>
      </c>
      <c r="R737" s="72" t="e">
        <f t="shared" ca="1" si="945"/>
        <v>#N/A</v>
      </c>
      <c r="S737" s="19" t="e">
        <f t="shared" ca="1" si="946"/>
        <v>#N/A</v>
      </c>
      <c r="T737" s="19" t="e">
        <f t="shared" ca="1" si="947"/>
        <v>#N/A</v>
      </c>
      <c r="U737" s="19" t="e">
        <f t="shared" ca="1" si="948"/>
        <v>#N/A</v>
      </c>
      <c r="V737" s="19" t="e">
        <f t="shared" ca="1" si="949"/>
        <v>#N/A</v>
      </c>
      <c r="W737" s="19" t="e">
        <f t="shared" ca="1" si="950"/>
        <v>#N/A</v>
      </c>
      <c r="X737" s="19" t="e">
        <f t="shared" ca="1" si="951"/>
        <v>#N/A</v>
      </c>
      <c r="Y737" s="72" t="e">
        <f t="shared" ca="1" si="952"/>
        <v>#N/A</v>
      </c>
      <c r="Z737" s="72" t="e">
        <f t="shared" ca="1" si="953"/>
        <v>#N/A</v>
      </c>
      <c r="AA737" s="72" t="e">
        <f t="shared" ca="1" si="954"/>
        <v>#N/A</v>
      </c>
      <c r="AB737" s="19" t="e">
        <f t="shared" ca="1" si="955"/>
        <v>#N/A</v>
      </c>
      <c r="AC737" s="19" t="e">
        <f t="shared" ca="1" si="956"/>
        <v>#N/A</v>
      </c>
      <c r="AD737" s="19" t="e">
        <f t="shared" ca="1" si="957"/>
        <v>#N/A</v>
      </c>
      <c r="AE737" s="19" t="e">
        <f t="shared" ca="1" si="958"/>
        <v>#N/A</v>
      </c>
      <c r="AF737" s="19" t="e">
        <f t="shared" ca="1" si="959"/>
        <v>#N/A</v>
      </c>
      <c r="AG737" s="19" t="e">
        <f t="shared" ca="1" si="960"/>
        <v>#N/A</v>
      </c>
      <c r="AH737" s="72" t="e">
        <f t="shared" ca="1" si="961"/>
        <v>#N/A</v>
      </c>
      <c r="AI737" s="72" t="e">
        <f t="shared" ca="1" si="962"/>
        <v>#N/A</v>
      </c>
      <c r="AJ737" s="72" t="e">
        <f t="shared" ca="1" si="963"/>
        <v>#N/A</v>
      </c>
      <c r="AK737" s="19" t="e">
        <f t="shared" ca="1" si="964"/>
        <v>#N/A</v>
      </c>
      <c r="AL737" s="19" t="e">
        <f t="shared" ca="1" si="965"/>
        <v>#N/A</v>
      </c>
      <c r="AM737" s="19" t="e">
        <f t="shared" ca="1" si="966"/>
        <v>#N/A</v>
      </c>
      <c r="AN737" s="19" t="e">
        <f t="shared" ca="1" si="967"/>
        <v>#N/A</v>
      </c>
      <c r="AO737" s="19" t="e">
        <f t="shared" ca="1" si="968"/>
        <v>#N/A</v>
      </c>
      <c r="AP737" s="19" t="e">
        <f t="shared" ca="1" si="969"/>
        <v>#N/A</v>
      </c>
      <c r="AQ737" s="72" t="e">
        <f t="shared" ca="1" si="970"/>
        <v>#N/A</v>
      </c>
      <c r="AR737" s="72" t="e">
        <f t="shared" ca="1" si="971"/>
        <v>#N/A</v>
      </c>
      <c r="AS737" s="72" t="e">
        <f t="shared" ca="1" si="972"/>
        <v>#N/A</v>
      </c>
      <c r="AT737" s="19" t="e">
        <f t="shared" ca="1" si="973"/>
        <v>#N/A</v>
      </c>
      <c r="AU737" s="19" t="e">
        <f t="shared" ca="1" si="974"/>
        <v>#N/A</v>
      </c>
      <c r="AV737" s="19" t="e">
        <f t="shared" ca="1" si="975"/>
        <v>#N/A</v>
      </c>
      <c r="AW737" s="19" t="e">
        <f t="shared" ca="1" si="976"/>
        <v>#N/A</v>
      </c>
      <c r="AX737" s="19" t="e">
        <f t="shared" ca="1" si="977"/>
        <v>#N/A</v>
      </c>
      <c r="AY737" s="19" t="e">
        <f t="shared" ca="1" si="978"/>
        <v>#N/A</v>
      </c>
      <c r="AZ737" s="72" t="e">
        <f t="shared" ca="1" si="979"/>
        <v>#N/A</v>
      </c>
      <c r="BA737" s="72" t="e">
        <f t="shared" ca="1" si="980"/>
        <v>#N/A</v>
      </c>
      <c r="BB737" s="72" t="e">
        <f t="shared" ca="1" si="981"/>
        <v>#N/A</v>
      </c>
      <c r="BC737" s="19" t="e">
        <f t="shared" ca="1" si="982"/>
        <v>#N/A</v>
      </c>
      <c r="BD737" s="19" t="e">
        <f t="shared" ca="1" si="983"/>
        <v>#N/A</v>
      </c>
      <c r="BE737" s="19" t="e">
        <f t="shared" ca="1" si="984"/>
        <v>#N/A</v>
      </c>
      <c r="BF737" s="19" t="e">
        <f t="shared" ca="1" si="985"/>
        <v>#N/A</v>
      </c>
      <c r="BG737" s="19" t="e">
        <f t="shared" ca="1" si="986"/>
        <v>#N/A</v>
      </c>
      <c r="BH737" s="19" t="e">
        <f t="shared" ca="1" si="987"/>
        <v>#N/A</v>
      </c>
      <c r="BI737" s="72" t="e">
        <f t="shared" ca="1" si="988"/>
        <v>#N/A</v>
      </c>
      <c r="BJ737" s="72" t="e">
        <f t="shared" ca="1" si="989"/>
        <v>#N/A</v>
      </c>
      <c r="BK737" s="72" t="e">
        <f t="shared" ca="1" si="990"/>
        <v>#N/A</v>
      </c>
      <c r="BL737" s="72" t="e">
        <f t="shared" ca="1" si="991"/>
        <v>#N/A</v>
      </c>
      <c r="BM737" s="72" t="e">
        <f t="shared" ca="1" si="992"/>
        <v>#N/A</v>
      </c>
      <c r="BN737" s="72" t="e">
        <f t="shared" ca="1" si="993"/>
        <v>#N/A</v>
      </c>
      <c r="BO737" s="72" t="e">
        <f t="shared" ca="1" si="994"/>
        <v>#N/A</v>
      </c>
      <c r="BP737" s="72" t="e">
        <f t="shared" ca="1" si="995"/>
        <v>#N/A</v>
      </c>
      <c r="BQ737" s="72" t="e">
        <f t="shared" ca="1" si="996"/>
        <v>#N/A</v>
      </c>
      <c r="BR737" s="72" t="e">
        <f t="shared" ca="1" si="997"/>
        <v>#N/A</v>
      </c>
      <c r="BS737" s="72" t="e">
        <f t="shared" ca="1" si="998"/>
        <v>#N/A</v>
      </c>
      <c r="BT737" s="72" t="e">
        <f t="shared" ca="1" si="999"/>
        <v>#N/A</v>
      </c>
      <c r="BU737" s="72" t="e">
        <f t="shared" ca="1" si="1000"/>
        <v>#N/A</v>
      </c>
      <c r="BV737" s="72" t="e">
        <f t="shared" ca="1" si="1001"/>
        <v>#N/A</v>
      </c>
    </row>
    <row r="738" spans="1:74">
      <c r="A738" s="13" t="e">
        <f ca="1">'MGRS to'!AO738</f>
        <v>#N/A</v>
      </c>
      <c r="B738" s="13" t="e">
        <f ca="1">'MGRS to'!AP738</f>
        <v>#N/A</v>
      </c>
      <c r="C738" s="19" t="e">
        <f t="shared" ca="1" si="930"/>
        <v>#N/A</v>
      </c>
      <c r="D738" s="19" t="e">
        <f t="shared" ca="1" si="931"/>
        <v>#N/A</v>
      </c>
      <c r="E738" s="19" t="e">
        <f t="shared" ca="1" si="932"/>
        <v>#N/A</v>
      </c>
      <c r="F738" s="19" t="e">
        <f t="shared" ca="1" si="933"/>
        <v>#N/A</v>
      </c>
      <c r="G738" s="19" t="e">
        <f t="shared" ca="1" si="934"/>
        <v>#N/A</v>
      </c>
      <c r="H738" s="19" t="e">
        <f t="shared" ca="1" si="935"/>
        <v>#N/A</v>
      </c>
      <c r="I738" s="19" t="e">
        <f t="shared" ca="1" si="936"/>
        <v>#N/A</v>
      </c>
      <c r="J738" s="19" t="e">
        <f t="shared" ca="1" si="937"/>
        <v>#N/A</v>
      </c>
      <c r="K738" s="19" t="e">
        <f t="shared" ca="1" si="938"/>
        <v>#N/A</v>
      </c>
      <c r="L738" s="19" t="e">
        <f t="shared" ca="1" si="939"/>
        <v>#N/A</v>
      </c>
      <c r="M738" s="19" t="e">
        <f t="shared" ca="1" si="940"/>
        <v>#N/A</v>
      </c>
      <c r="N738" s="19" t="e">
        <f t="shared" ca="1" si="941"/>
        <v>#N/A</v>
      </c>
      <c r="O738" s="19" t="e">
        <f t="shared" ca="1" si="942"/>
        <v>#N/A</v>
      </c>
      <c r="P738" s="72" t="e">
        <f t="shared" ca="1" si="943"/>
        <v>#N/A</v>
      </c>
      <c r="Q738" s="72" t="e">
        <f t="shared" ca="1" si="944"/>
        <v>#N/A</v>
      </c>
      <c r="R738" s="72" t="e">
        <f t="shared" ca="1" si="945"/>
        <v>#N/A</v>
      </c>
      <c r="S738" s="19" t="e">
        <f t="shared" ca="1" si="946"/>
        <v>#N/A</v>
      </c>
      <c r="T738" s="19" t="e">
        <f t="shared" ca="1" si="947"/>
        <v>#N/A</v>
      </c>
      <c r="U738" s="19" t="e">
        <f t="shared" ca="1" si="948"/>
        <v>#N/A</v>
      </c>
      <c r="V738" s="19" t="e">
        <f t="shared" ca="1" si="949"/>
        <v>#N/A</v>
      </c>
      <c r="W738" s="19" t="e">
        <f t="shared" ca="1" si="950"/>
        <v>#N/A</v>
      </c>
      <c r="X738" s="19" t="e">
        <f t="shared" ca="1" si="951"/>
        <v>#N/A</v>
      </c>
      <c r="Y738" s="72" t="e">
        <f t="shared" ca="1" si="952"/>
        <v>#N/A</v>
      </c>
      <c r="Z738" s="72" t="e">
        <f t="shared" ca="1" si="953"/>
        <v>#N/A</v>
      </c>
      <c r="AA738" s="72" t="e">
        <f t="shared" ca="1" si="954"/>
        <v>#N/A</v>
      </c>
      <c r="AB738" s="19" t="e">
        <f t="shared" ca="1" si="955"/>
        <v>#N/A</v>
      </c>
      <c r="AC738" s="19" t="e">
        <f t="shared" ca="1" si="956"/>
        <v>#N/A</v>
      </c>
      <c r="AD738" s="19" t="e">
        <f t="shared" ca="1" si="957"/>
        <v>#N/A</v>
      </c>
      <c r="AE738" s="19" t="e">
        <f t="shared" ca="1" si="958"/>
        <v>#N/A</v>
      </c>
      <c r="AF738" s="19" t="e">
        <f t="shared" ca="1" si="959"/>
        <v>#N/A</v>
      </c>
      <c r="AG738" s="19" t="e">
        <f t="shared" ca="1" si="960"/>
        <v>#N/A</v>
      </c>
      <c r="AH738" s="72" t="e">
        <f t="shared" ca="1" si="961"/>
        <v>#N/A</v>
      </c>
      <c r="AI738" s="72" t="e">
        <f t="shared" ca="1" si="962"/>
        <v>#N/A</v>
      </c>
      <c r="AJ738" s="72" t="e">
        <f t="shared" ca="1" si="963"/>
        <v>#N/A</v>
      </c>
      <c r="AK738" s="19" t="e">
        <f t="shared" ca="1" si="964"/>
        <v>#N/A</v>
      </c>
      <c r="AL738" s="19" t="e">
        <f t="shared" ca="1" si="965"/>
        <v>#N/A</v>
      </c>
      <c r="AM738" s="19" t="e">
        <f t="shared" ca="1" si="966"/>
        <v>#N/A</v>
      </c>
      <c r="AN738" s="19" t="e">
        <f t="shared" ca="1" si="967"/>
        <v>#N/A</v>
      </c>
      <c r="AO738" s="19" t="e">
        <f t="shared" ca="1" si="968"/>
        <v>#N/A</v>
      </c>
      <c r="AP738" s="19" t="e">
        <f t="shared" ca="1" si="969"/>
        <v>#N/A</v>
      </c>
      <c r="AQ738" s="72" t="e">
        <f t="shared" ca="1" si="970"/>
        <v>#N/A</v>
      </c>
      <c r="AR738" s="72" t="e">
        <f t="shared" ca="1" si="971"/>
        <v>#N/A</v>
      </c>
      <c r="AS738" s="72" t="e">
        <f t="shared" ca="1" si="972"/>
        <v>#N/A</v>
      </c>
      <c r="AT738" s="19" t="e">
        <f t="shared" ca="1" si="973"/>
        <v>#N/A</v>
      </c>
      <c r="AU738" s="19" t="e">
        <f t="shared" ca="1" si="974"/>
        <v>#N/A</v>
      </c>
      <c r="AV738" s="19" t="e">
        <f t="shared" ca="1" si="975"/>
        <v>#N/A</v>
      </c>
      <c r="AW738" s="19" t="e">
        <f t="shared" ca="1" si="976"/>
        <v>#N/A</v>
      </c>
      <c r="AX738" s="19" t="e">
        <f t="shared" ca="1" si="977"/>
        <v>#N/A</v>
      </c>
      <c r="AY738" s="19" t="e">
        <f t="shared" ca="1" si="978"/>
        <v>#N/A</v>
      </c>
      <c r="AZ738" s="72" t="e">
        <f t="shared" ca="1" si="979"/>
        <v>#N/A</v>
      </c>
      <c r="BA738" s="72" t="e">
        <f t="shared" ca="1" si="980"/>
        <v>#N/A</v>
      </c>
      <c r="BB738" s="72" t="e">
        <f t="shared" ca="1" si="981"/>
        <v>#N/A</v>
      </c>
      <c r="BC738" s="19" t="e">
        <f t="shared" ca="1" si="982"/>
        <v>#N/A</v>
      </c>
      <c r="BD738" s="19" t="e">
        <f t="shared" ca="1" si="983"/>
        <v>#N/A</v>
      </c>
      <c r="BE738" s="19" t="e">
        <f t="shared" ca="1" si="984"/>
        <v>#N/A</v>
      </c>
      <c r="BF738" s="19" t="e">
        <f t="shared" ca="1" si="985"/>
        <v>#N/A</v>
      </c>
      <c r="BG738" s="19" t="e">
        <f t="shared" ca="1" si="986"/>
        <v>#N/A</v>
      </c>
      <c r="BH738" s="19" t="e">
        <f t="shared" ca="1" si="987"/>
        <v>#N/A</v>
      </c>
      <c r="BI738" s="72" t="e">
        <f t="shared" ca="1" si="988"/>
        <v>#N/A</v>
      </c>
      <c r="BJ738" s="72" t="e">
        <f t="shared" ca="1" si="989"/>
        <v>#N/A</v>
      </c>
      <c r="BK738" s="72" t="e">
        <f t="shared" ca="1" si="990"/>
        <v>#N/A</v>
      </c>
      <c r="BL738" s="72" t="e">
        <f t="shared" ca="1" si="991"/>
        <v>#N/A</v>
      </c>
      <c r="BM738" s="72" t="e">
        <f t="shared" ca="1" si="992"/>
        <v>#N/A</v>
      </c>
      <c r="BN738" s="72" t="e">
        <f t="shared" ca="1" si="993"/>
        <v>#N/A</v>
      </c>
      <c r="BO738" s="72" t="e">
        <f t="shared" ca="1" si="994"/>
        <v>#N/A</v>
      </c>
      <c r="BP738" s="72" t="e">
        <f t="shared" ca="1" si="995"/>
        <v>#N/A</v>
      </c>
      <c r="BQ738" s="72" t="e">
        <f t="shared" ca="1" si="996"/>
        <v>#N/A</v>
      </c>
      <c r="BR738" s="72" t="e">
        <f t="shared" ca="1" si="997"/>
        <v>#N/A</v>
      </c>
      <c r="BS738" s="72" t="e">
        <f t="shared" ca="1" si="998"/>
        <v>#N/A</v>
      </c>
      <c r="BT738" s="72" t="e">
        <f t="shared" ca="1" si="999"/>
        <v>#N/A</v>
      </c>
      <c r="BU738" s="72" t="e">
        <f t="shared" ca="1" si="1000"/>
        <v>#N/A</v>
      </c>
      <c r="BV738" s="72" t="e">
        <f t="shared" ca="1" si="1001"/>
        <v>#N/A</v>
      </c>
    </row>
    <row r="739" spans="1:74">
      <c r="A739" s="13" t="e">
        <f ca="1">'MGRS to'!AO739</f>
        <v>#N/A</v>
      </c>
      <c r="B739" s="13" t="e">
        <f ca="1">'MGRS to'!AP739</f>
        <v>#N/A</v>
      </c>
      <c r="C739" s="19" t="e">
        <f t="shared" ca="1" si="930"/>
        <v>#N/A</v>
      </c>
      <c r="D739" s="19" t="e">
        <f t="shared" ca="1" si="931"/>
        <v>#N/A</v>
      </c>
      <c r="E739" s="19" t="e">
        <f t="shared" ca="1" si="932"/>
        <v>#N/A</v>
      </c>
      <c r="F739" s="19" t="e">
        <f t="shared" ca="1" si="933"/>
        <v>#N/A</v>
      </c>
      <c r="G739" s="19" t="e">
        <f t="shared" ca="1" si="934"/>
        <v>#N/A</v>
      </c>
      <c r="H739" s="19" t="e">
        <f t="shared" ca="1" si="935"/>
        <v>#N/A</v>
      </c>
      <c r="I739" s="19" t="e">
        <f t="shared" ca="1" si="936"/>
        <v>#N/A</v>
      </c>
      <c r="J739" s="19" t="e">
        <f t="shared" ca="1" si="937"/>
        <v>#N/A</v>
      </c>
      <c r="K739" s="19" t="e">
        <f t="shared" ca="1" si="938"/>
        <v>#N/A</v>
      </c>
      <c r="L739" s="19" t="e">
        <f t="shared" ca="1" si="939"/>
        <v>#N/A</v>
      </c>
      <c r="M739" s="19" t="e">
        <f t="shared" ca="1" si="940"/>
        <v>#N/A</v>
      </c>
      <c r="N739" s="19" t="e">
        <f t="shared" ca="1" si="941"/>
        <v>#N/A</v>
      </c>
      <c r="O739" s="19" t="e">
        <f t="shared" ca="1" si="942"/>
        <v>#N/A</v>
      </c>
      <c r="P739" s="72" t="e">
        <f t="shared" ca="1" si="943"/>
        <v>#N/A</v>
      </c>
      <c r="Q739" s="72" t="e">
        <f t="shared" ca="1" si="944"/>
        <v>#N/A</v>
      </c>
      <c r="R739" s="72" t="e">
        <f t="shared" ca="1" si="945"/>
        <v>#N/A</v>
      </c>
      <c r="S739" s="19" t="e">
        <f t="shared" ca="1" si="946"/>
        <v>#N/A</v>
      </c>
      <c r="T739" s="19" t="e">
        <f t="shared" ca="1" si="947"/>
        <v>#N/A</v>
      </c>
      <c r="U739" s="19" t="e">
        <f t="shared" ca="1" si="948"/>
        <v>#N/A</v>
      </c>
      <c r="V739" s="19" t="e">
        <f t="shared" ca="1" si="949"/>
        <v>#N/A</v>
      </c>
      <c r="W739" s="19" t="e">
        <f t="shared" ca="1" si="950"/>
        <v>#N/A</v>
      </c>
      <c r="X739" s="19" t="e">
        <f t="shared" ca="1" si="951"/>
        <v>#N/A</v>
      </c>
      <c r="Y739" s="72" t="e">
        <f t="shared" ca="1" si="952"/>
        <v>#N/A</v>
      </c>
      <c r="Z739" s="72" t="e">
        <f t="shared" ca="1" si="953"/>
        <v>#N/A</v>
      </c>
      <c r="AA739" s="72" t="e">
        <f t="shared" ca="1" si="954"/>
        <v>#N/A</v>
      </c>
      <c r="AB739" s="19" t="e">
        <f t="shared" ca="1" si="955"/>
        <v>#N/A</v>
      </c>
      <c r="AC739" s="19" t="e">
        <f t="shared" ca="1" si="956"/>
        <v>#N/A</v>
      </c>
      <c r="AD739" s="19" t="e">
        <f t="shared" ca="1" si="957"/>
        <v>#N/A</v>
      </c>
      <c r="AE739" s="19" t="e">
        <f t="shared" ca="1" si="958"/>
        <v>#N/A</v>
      </c>
      <c r="AF739" s="19" t="e">
        <f t="shared" ca="1" si="959"/>
        <v>#N/A</v>
      </c>
      <c r="AG739" s="19" t="e">
        <f t="shared" ca="1" si="960"/>
        <v>#N/A</v>
      </c>
      <c r="AH739" s="72" t="e">
        <f t="shared" ca="1" si="961"/>
        <v>#N/A</v>
      </c>
      <c r="AI739" s="72" t="e">
        <f t="shared" ca="1" si="962"/>
        <v>#N/A</v>
      </c>
      <c r="AJ739" s="72" t="e">
        <f t="shared" ca="1" si="963"/>
        <v>#N/A</v>
      </c>
      <c r="AK739" s="19" t="e">
        <f t="shared" ca="1" si="964"/>
        <v>#N/A</v>
      </c>
      <c r="AL739" s="19" t="e">
        <f t="shared" ca="1" si="965"/>
        <v>#N/A</v>
      </c>
      <c r="AM739" s="19" t="e">
        <f t="shared" ca="1" si="966"/>
        <v>#N/A</v>
      </c>
      <c r="AN739" s="19" t="e">
        <f t="shared" ca="1" si="967"/>
        <v>#N/A</v>
      </c>
      <c r="AO739" s="19" t="e">
        <f t="shared" ca="1" si="968"/>
        <v>#N/A</v>
      </c>
      <c r="AP739" s="19" t="e">
        <f t="shared" ca="1" si="969"/>
        <v>#N/A</v>
      </c>
      <c r="AQ739" s="72" t="e">
        <f t="shared" ca="1" si="970"/>
        <v>#N/A</v>
      </c>
      <c r="AR739" s="72" t="e">
        <f t="shared" ca="1" si="971"/>
        <v>#N/A</v>
      </c>
      <c r="AS739" s="72" t="e">
        <f t="shared" ca="1" si="972"/>
        <v>#N/A</v>
      </c>
      <c r="AT739" s="19" t="e">
        <f t="shared" ca="1" si="973"/>
        <v>#N/A</v>
      </c>
      <c r="AU739" s="19" t="e">
        <f t="shared" ca="1" si="974"/>
        <v>#N/A</v>
      </c>
      <c r="AV739" s="19" t="e">
        <f t="shared" ca="1" si="975"/>
        <v>#N/A</v>
      </c>
      <c r="AW739" s="19" t="e">
        <f t="shared" ca="1" si="976"/>
        <v>#N/A</v>
      </c>
      <c r="AX739" s="19" t="e">
        <f t="shared" ca="1" si="977"/>
        <v>#N/A</v>
      </c>
      <c r="AY739" s="19" t="e">
        <f t="shared" ca="1" si="978"/>
        <v>#N/A</v>
      </c>
      <c r="AZ739" s="72" t="e">
        <f t="shared" ca="1" si="979"/>
        <v>#N/A</v>
      </c>
      <c r="BA739" s="72" t="e">
        <f t="shared" ca="1" si="980"/>
        <v>#N/A</v>
      </c>
      <c r="BB739" s="72" t="e">
        <f t="shared" ca="1" si="981"/>
        <v>#N/A</v>
      </c>
      <c r="BC739" s="19" t="e">
        <f t="shared" ca="1" si="982"/>
        <v>#N/A</v>
      </c>
      <c r="BD739" s="19" t="e">
        <f t="shared" ca="1" si="983"/>
        <v>#N/A</v>
      </c>
      <c r="BE739" s="19" t="e">
        <f t="shared" ca="1" si="984"/>
        <v>#N/A</v>
      </c>
      <c r="BF739" s="19" t="e">
        <f t="shared" ca="1" si="985"/>
        <v>#N/A</v>
      </c>
      <c r="BG739" s="19" t="e">
        <f t="shared" ca="1" si="986"/>
        <v>#N/A</v>
      </c>
      <c r="BH739" s="19" t="e">
        <f t="shared" ca="1" si="987"/>
        <v>#N/A</v>
      </c>
      <c r="BI739" s="72" t="e">
        <f t="shared" ca="1" si="988"/>
        <v>#N/A</v>
      </c>
      <c r="BJ739" s="72" t="e">
        <f t="shared" ca="1" si="989"/>
        <v>#N/A</v>
      </c>
      <c r="BK739" s="72" t="e">
        <f t="shared" ca="1" si="990"/>
        <v>#N/A</v>
      </c>
      <c r="BL739" s="72" t="e">
        <f t="shared" ca="1" si="991"/>
        <v>#N/A</v>
      </c>
      <c r="BM739" s="72" t="e">
        <f t="shared" ca="1" si="992"/>
        <v>#N/A</v>
      </c>
      <c r="BN739" s="72" t="e">
        <f t="shared" ca="1" si="993"/>
        <v>#N/A</v>
      </c>
      <c r="BO739" s="72" t="e">
        <f t="shared" ca="1" si="994"/>
        <v>#N/A</v>
      </c>
      <c r="BP739" s="72" t="e">
        <f t="shared" ca="1" si="995"/>
        <v>#N/A</v>
      </c>
      <c r="BQ739" s="72" t="e">
        <f t="shared" ca="1" si="996"/>
        <v>#N/A</v>
      </c>
      <c r="BR739" s="72" t="e">
        <f t="shared" ca="1" si="997"/>
        <v>#N/A</v>
      </c>
      <c r="BS739" s="72" t="e">
        <f t="shared" ca="1" si="998"/>
        <v>#N/A</v>
      </c>
      <c r="BT739" s="72" t="e">
        <f t="shared" ca="1" si="999"/>
        <v>#N/A</v>
      </c>
      <c r="BU739" s="72" t="e">
        <f t="shared" ca="1" si="1000"/>
        <v>#N/A</v>
      </c>
      <c r="BV739" s="72" t="e">
        <f t="shared" ca="1" si="1001"/>
        <v>#N/A</v>
      </c>
    </row>
    <row r="740" spans="1:74">
      <c r="A740" s="13" t="e">
        <f ca="1">'MGRS to'!AO740</f>
        <v>#N/A</v>
      </c>
      <c r="B740" s="13" t="e">
        <f ca="1">'MGRS to'!AP740</f>
        <v>#N/A</v>
      </c>
      <c r="C740" s="19" t="e">
        <f t="shared" ca="1" si="930"/>
        <v>#N/A</v>
      </c>
      <c r="D740" s="19" t="e">
        <f t="shared" ca="1" si="931"/>
        <v>#N/A</v>
      </c>
      <c r="E740" s="19" t="e">
        <f t="shared" ca="1" si="932"/>
        <v>#N/A</v>
      </c>
      <c r="F740" s="19" t="e">
        <f t="shared" ca="1" si="933"/>
        <v>#N/A</v>
      </c>
      <c r="G740" s="19" t="e">
        <f t="shared" ca="1" si="934"/>
        <v>#N/A</v>
      </c>
      <c r="H740" s="19" t="e">
        <f t="shared" ca="1" si="935"/>
        <v>#N/A</v>
      </c>
      <c r="I740" s="19" t="e">
        <f t="shared" ca="1" si="936"/>
        <v>#N/A</v>
      </c>
      <c r="J740" s="19" t="e">
        <f t="shared" ca="1" si="937"/>
        <v>#N/A</v>
      </c>
      <c r="K740" s="19" t="e">
        <f t="shared" ca="1" si="938"/>
        <v>#N/A</v>
      </c>
      <c r="L740" s="19" t="e">
        <f t="shared" ca="1" si="939"/>
        <v>#N/A</v>
      </c>
      <c r="M740" s="19" t="e">
        <f t="shared" ca="1" si="940"/>
        <v>#N/A</v>
      </c>
      <c r="N740" s="19" t="e">
        <f t="shared" ca="1" si="941"/>
        <v>#N/A</v>
      </c>
      <c r="O740" s="19" t="e">
        <f t="shared" ca="1" si="942"/>
        <v>#N/A</v>
      </c>
      <c r="P740" s="72" t="e">
        <f t="shared" ca="1" si="943"/>
        <v>#N/A</v>
      </c>
      <c r="Q740" s="72" t="e">
        <f t="shared" ca="1" si="944"/>
        <v>#N/A</v>
      </c>
      <c r="R740" s="72" t="e">
        <f t="shared" ca="1" si="945"/>
        <v>#N/A</v>
      </c>
      <c r="S740" s="19" t="e">
        <f t="shared" ca="1" si="946"/>
        <v>#N/A</v>
      </c>
      <c r="T740" s="19" t="e">
        <f t="shared" ca="1" si="947"/>
        <v>#N/A</v>
      </c>
      <c r="U740" s="19" t="e">
        <f t="shared" ca="1" si="948"/>
        <v>#N/A</v>
      </c>
      <c r="V740" s="19" t="e">
        <f t="shared" ca="1" si="949"/>
        <v>#N/A</v>
      </c>
      <c r="W740" s="19" t="e">
        <f t="shared" ca="1" si="950"/>
        <v>#N/A</v>
      </c>
      <c r="X740" s="19" t="e">
        <f t="shared" ca="1" si="951"/>
        <v>#N/A</v>
      </c>
      <c r="Y740" s="72" t="e">
        <f t="shared" ca="1" si="952"/>
        <v>#N/A</v>
      </c>
      <c r="Z740" s="72" t="e">
        <f t="shared" ca="1" si="953"/>
        <v>#N/A</v>
      </c>
      <c r="AA740" s="72" t="e">
        <f t="shared" ca="1" si="954"/>
        <v>#N/A</v>
      </c>
      <c r="AB740" s="19" t="e">
        <f t="shared" ca="1" si="955"/>
        <v>#N/A</v>
      </c>
      <c r="AC740" s="19" t="e">
        <f t="shared" ca="1" si="956"/>
        <v>#N/A</v>
      </c>
      <c r="AD740" s="19" t="e">
        <f t="shared" ca="1" si="957"/>
        <v>#N/A</v>
      </c>
      <c r="AE740" s="19" t="e">
        <f t="shared" ca="1" si="958"/>
        <v>#N/A</v>
      </c>
      <c r="AF740" s="19" t="e">
        <f t="shared" ca="1" si="959"/>
        <v>#N/A</v>
      </c>
      <c r="AG740" s="19" t="e">
        <f t="shared" ca="1" si="960"/>
        <v>#N/A</v>
      </c>
      <c r="AH740" s="72" t="e">
        <f t="shared" ca="1" si="961"/>
        <v>#N/A</v>
      </c>
      <c r="AI740" s="72" t="e">
        <f t="shared" ca="1" si="962"/>
        <v>#N/A</v>
      </c>
      <c r="AJ740" s="72" t="e">
        <f t="shared" ca="1" si="963"/>
        <v>#N/A</v>
      </c>
      <c r="AK740" s="19" t="e">
        <f t="shared" ca="1" si="964"/>
        <v>#N/A</v>
      </c>
      <c r="AL740" s="19" t="e">
        <f t="shared" ca="1" si="965"/>
        <v>#N/A</v>
      </c>
      <c r="AM740" s="19" t="e">
        <f t="shared" ca="1" si="966"/>
        <v>#N/A</v>
      </c>
      <c r="AN740" s="19" t="e">
        <f t="shared" ca="1" si="967"/>
        <v>#N/A</v>
      </c>
      <c r="AO740" s="19" t="e">
        <f t="shared" ca="1" si="968"/>
        <v>#N/A</v>
      </c>
      <c r="AP740" s="19" t="e">
        <f t="shared" ca="1" si="969"/>
        <v>#N/A</v>
      </c>
      <c r="AQ740" s="72" t="e">
        <f t="shared" ca="1" si="970"/>
        <v>#N/A</v>
      </c>
      <c r="AR740" s="72" t="e">
        <f t="shared" ca="1" si="971"/>
        <v>#N/A</v>
      </c>
      <c r="AS740" s="72" t="e">
        <f t="shared" ca="1" si="972"/>
        <v>#N/A</v>
      </c>
      <c r="AT740" s="19" t="e">
        <f t="shared" ca="1" si="973"/>
        <v>#N/A</v>
      </c>
      <c r="AU740" s="19" t="e">
        <f t="shared" ca="1" si="974"/>
        <v>#N/A</v>
      </c>
      <c r="AV740" s="19" t="e">
        <f t="shared" ca="1" si="975"/>
        <v>#N/A</v>
      </c>
      <c r="AW740" s="19" t="e">
        <f t="shared" ca="1" si="976"/>
        <v>#N/A</v>
      </c>
      <c r="AX740" s="19" t="e">
        <f t="shared" ca="1" si="977"/>
        <v>#N/A</v>
      </c>
      <c r="AY740" s="19" t="e">
        <f t="shared" ca="1" si="978"/>
        <v>#N/A</v>
      </c>
      <c r="AZ740" s="72" t="e">
        <f t="shared" ca="1" si="979"/>
        <v>#N/A</v>
      </c>
      <c r="BA740" s="72" t="e">
        <f t="shared" ca="1" si="980"/>
        <v>#N/A</v>
      </c>
      <c r="BB740" s="72" t="e">
        <f t="shared" ca="1" si="981"/>
        <v>#N/A</v>
      </c>
      <c r="BC740" s="19" t="e">
        <f t="shared" ca="1" si="982"/>
        <v>#N/A</v>
      </c>
      <c r="BD740" s="19" t="e">
        <f t="shared" ca="1" si="983"/>
        <v>#N/A</v>
      </c>
      <c r="BE740" s="19" t="e">
        <f t="shared" ca="1" si="984"/>
        <v>#N/A</v>
      </c>
      <c r="BF740" s="19" t="e">
        <f t="shared" ca="1" si="985"/>
        <v>#N/A</v>
      </c>
      <c r="BG740" s="19" t="e">
        <f t="shared" ca="1" si="986"/>
        <v>#N/A</v>
      </c>
      <c r="BH740" s="19" t="e">
        <f t="shared" ca="1" si="987"/>
        <v>#N/A</v>
      </c>
      <c r="BI740" s="72" t="e">
        <f t="shared" ca="1" si="988"/>
        <v>#N/A</v>
      </c>
      <c r="BJ740" s="72" t="e">
        <f t="shared" ca="1" si="989"/>
        <v>#N/A</v>
      </c>
      <c r="BK740" s="72" t="e">
        <f t="shared" ca="1" si="990"/>
        <v>#N/A</v>
      </c>
      <c r="BL740" s="72" t="e">
        <f t="shared" ca="1" si="991"/>
        <v>#N/A</v>
      </c>
      <c r="BM740" s="72" t="e">
        <f t="shared" ca="1" si="992"/>
        <v>#N/A</v>
      </c>
      <c r="BN740" s="72" t="e">
        <f t="shared" ca="1" si="993"/>
        <v>#N/A</v>
      </c>
      <c r="BO740" s="72" t="e">
        <f t="shared" ca="1" si="994"/>
        <v>#N/A</v>
      </c>
      <c r="BP740" s="72" t="e">
        <f t="shared" ca="1" si="995"/>
        <v>#N/A</v>
      </c>
      <c r="BQ740" s="72" t="e">
        <f t="shared" ca="1" si="996"/>
        <v>#N/A</v>
      </c>
      <c r="BR740" s="72" t="e">
        <f t="shared" ca="1" si="997"/>
        <v>#N/A</v>
      </c>
      <c r="BS740" s="72" t="e">
        <f t="shared" ca="1" si="998"/>
        <v>#N/A</v>
      </c>
      <c r="BT740" s="72" t="e">
        <f t="shared" ca="1" si="999"/>
        <v>#N/A</v>
      </c>
      <c r="BU740" s="72" t="e">
        <f t="shared" ca="1" si="1000"/>
        <v>#N/A</v>
      </c>
      <c r="BV740" s="72" t="e">
        <f t="shared" ca="1" si="1001"/>
        <v>#N/A</v>
      </c>
    </row>
    <row r="741" spans="1:74">
      <c r="A741" s="13" t="e">
        <f ca="1">'MGRS to'!AO741</f>
        <v>#N/A</v>
      </c>
      <c r="B741" s="13" t="e">
        <f ca="1">'MGRS to'!AP741</f>
        <v>#N/A</v>
      </c>
      <c r="C741" s="19" t="e">
        <f t="shared" ca="1" si="930"/>
        <v>#N/A</v>
      </c>
      <c r="D741" s="19" t="e">
        <f t="shared" ca="1" si="931"/>
        <v>#N/A</v>
      </c>
      <c r="E741" s="19" t="e">
        <f t="shared" ca="1" si="932"/>
        <v>#N/A</v>
      </c>
      <c r="F741" s="19" t="e">
        <f t="shared" ca="1" si="933"/>
        <v>#N/A</v>
      </c>
      <c r="G741" s="19" t="e">
        <f t="shared" ca="1" si="934"/>
        <v>#N/A</v>
      </c>
      <c r="H741" s="19" t="e">
        <f t="shared" ca="1" si="935"/>
        <v>#N/A</v>
      </c>
      <c r="I741" s="19" t="e">
        <f t="shared" ca="1" si="936"/>
        <v>#N/A</v>
      </c>
      <c r="J741" s="19" t="e">
        <f t="shared" ca="1" si="937"/>
        <v>#N/A</v>
      </c>
      <c r="K741" s="19" t="e">
        <f t="shared" ca="1" si="938"/>
        <v>#N/A</v>
      </c>
      <c r="L741" s="19" t="e">
        <f t="shared" ca="1" si="939"/>
        <v>#N/A</v>
      </c>
      <c r="M741" s="19" t="e">
        <f t="shared" ca="1" si="940"/>
        <v>#N/A</v>
      </c>
      <c r="N741" s="19" t="e">
        <f t="shared" ca="1" si="941"/>
        <v>#N/A</v>
      </c>
      <c r="O741" s="19" t="e">
        <f t="shared" ca="1" si="942"/>
        <v>#N/A</v>
      </c>
      <c r="P741" s="72" t="e">
        <f t="shared" ca="1" si="943"/>
        <v>#N/A</v>
      </c>
      <c r="Q741" s="72" t="e">
        <f t="shared" ca="1" si="944"/>
        <v>#N/A</v>
      </c>
      <c r="R741" s="72" t="e">
        <f t="shared" ca="1" si="945"/>
        <v>#N/A</v>
      </c>
      <c r="S741" s="19" t="e">
        <f t="shared" ca="1" si="946"/>
        <v>#N/A</v>
      </c>
      <c r="T741" s="19" t="e">
        <f t="shared" ca="1" si="947"/>
        <v>#N/A</v>
      </c>
      <c r="U741" s="19" t="e">
        <f t="shared" ca="1" si="948"/>
        <v>#N/A</v>
      </c>
      <c r="V741" s="19" t="e">
        <f t="shared" ca="1" si="949"/>
        <v>#N/A</v>
      </c>
      <c r="W741" s="19" t="e">
        <f t="shared" ca="1" si="950"/>
        <v>#N/A</v>
      </c>
      <c r="X741" s="19" t="e">
        <f t="shared" ca="1" si="951"/>
        <v>#N/A</v>
      </c>
      <c r="Y741" s="72" t="e">
        <f t="shared" ca="1" si="952"/>
        <v>#N/A</v>
      </c>
      <c r="Z741" s="72" t="e">
        <f t="shared" ca="1" si="953"/>
        <v>#N/A</v>
      </c>
      <c r="AA741" s="72" t="e">
        <f t="shared" ca="1" si="954"/>
        <v>#N/A</v>
      </c>
      <c r="AB741" s="19" t="e">
        <f t="shared" ca="1" si="955"/>
        <v>#N/A</v>
      </c>
      <c r="AC741" s="19" t="e">
        <f t="shared" ca="1" si="956"/>
        <v>#N/A</v>
      </c>
      <c r="AD741" s="19" t="e">
        <f t="shared" ca="1" si="957"/>
        <v>#N/A</v>
      </c>
      <c r="AE741" s="19" t="e">
        <f t="shared" ca="1" si="958"/>
        <v>#N/A</v>
      </c>
      <c r="AF741" s="19" t="e">
        <f t="shared" ca="1" si="959"/>
        <v>#N/A</v>
      </c>
      <c r="AG741" s="19" t="e">
        <f t="shared" ca="1" si="960"/>
        <v>#N/A</v>
      </c>
      <c r="AH741" s="72" t="e">
        <f t="shared" ca="1" si="961"/>
        <v>#N/A</v>
      </c>
      <c r="AI741" s="72" t="e">
        <f t="shared" ca="1" si="962"/>
        <v>#N/A</v>
      </c>
      <c r="AJ741" s="72" t="e">
        <f t="shared" ca="1" si="963"/>
        <v>#N/A</v>
      </c>
      <c r="AK741" s="19" t="e">
        <f t="shared" ca="1" si="964"/>
        <v>#N/A</v>
      </c>
      <c r="AL741" s="19" t="e">
        <f t="shared" ca="1" si="965"/>
        <v>#N/A</v>
      </c>
      <c r="AM741" s="19" t="e">
        <f t="shared" ca="1" si="966"/>
        <v>#N/A</v>
      </c>
      <c r="AN741" s="19" t="e">
        <f t="shared" ca="1" si="967"/>
        <v>#N/A</v>
      </c>
      <c r="AO741" s="19" t="e">
        <f t="shared" ca="1" si="968"/>
        <v>#N/A</v>
      </c>
      <c r="AP741" s="19" t="e">
        <f t="shared" ca="1" si="969"/>
        <v>#N/A</v>
      </c>
      <c r="AQ741" s="72" t="e">
        <f t="shared" ca="1" si="970"/>
        <v>#N/A</v>
      </c>
      <c r="AR741" s="72" t="e">
        <f t="shared" ca="1" si="971"/>
        <v>#N/A</v>
      </c>
      <c r="AS741" s="72" t="e">
        <f t="shared" ca="1" si="972"/>
        <v>#N/A</v>
      </c>
      <c r="AT741" s="19" t="e">
        <f t="shared" ca="1" si="973"/>
        <v>#N/A</v>
      </c>
      <c r="AU741" s="19" t="e">
        <f t="shared" ca="1" si="974"/>
        <v>#N/A</v>
      </c>
      <c r="AV741" s="19" t="e">
        <f t="shared" ca="1" si="975"/>
        <v>#N/A</v>
      </c>
      <c r="AW741" s="19" t="e">
        <f t="shared" ca="1" si="976"/>
        <v>#N/A</v>
      </c>
      <c r="AX741" s="19" t="e">
        <f t="shared" ca="1" si="977"/>
        <v>#N/A</v>
      </c>
      <c r="AY741" s="19" t="e">
        <f t="shared" ca="1" si="978"/>
        <v>#N/A</v>
      </c>
      <c r="AZ741" s="72" t="e">
        <f t="shared" ca="1" si="979"/>
        <v>#N/A</v>
      </c>
      <c r="BA741" s="72" t="e">
        <f t="shared" ca="1" si="980"/>
        <v>#N/A</v>
      </c>
      <c r="BB741" s="72" t="e">
        <f t="shared" ca="1" si="981"/>
        <v>#N/A</v>
      </c>
      <c r="BC741" s="19" t="e">
        <f t="shared" ca="1" si="982"/>
        <v>#N/A</v>
      </c>
      <c r="BD741" s="19" t="e">
        <f t="shared" ca="1" si="983"/>
        <v>#N/A</v>
      </c>
      <c r="BE741" s="19" t="e">
        <f t="shared" ca="1" si="984"/>
        <v>#N/A</v>
      </c>
      <c r="BF741" s="19" t="e">
        <f t="shared" ca="1" si="985"/>
        <v>#N/A</v>
      </c>
      <c r="BG741" s="19" t="e">
        <f t="shared" ca="1" si="986"/>
        <v>#N/A</v>
      </c>
      <c r="BH741" s="19" t="e">
        <f t="shared" ca="1" si="987"/>
        <v>#N/A</v>
      </c>
      <c r="BI741" s="72" t="e">
        <f t="shared" ca="1" si="988"/>
        <v>#N/A</v>
      </c>
      <c r="BJ741" s="72" t="e">
        <f t="shared" ca="1" si="989"/>
        <v>#N/A</v>
      </c>
      <c r="BK741" s="72" t="e">
        <f t="shared" ca="1" si="990"/>
        <v>#N/A</v>
      </c>
      <c r="BL741" s="72" t="e">
        <f t="shared" ca="1" si="991"/>
        <v>#N/A</v>
      </c>
      <c r="BM741" s="72" t="e">
        <f t="shared" ca="1" si="992"/>
        <v>#N/A</v>
      </c>
      <c r="BN741" s="72" t="e">
        <f t="shared" ca="1" si="993"/>
        <v>#N/A</v>
      </c>
      <c r="BO741" s="72" t="e">
        <f t="shared" ca="1" si="994"/>
        <v>#N/A</v>
      </c>
      <c r="BP741" s="72" t="e">
        <f t="shared" ca="1" si="995"/>
        <v>#N/A</v>
      </c>
      <c r="BQ741" s="72" t="e">
        <f t="shared" ca="1" si="996"/>
        <v>#N/A</v>
      </c>
      <c r="BR741" s="72" t="e">
        <f t="shared" ca="1" si="997"/>
        <v>#N/A</v>
      </c>
      <c r="BS741" s="72" t="e">
        <f t="shared" ca="1" si="998"/>
        <v>#N/A</v>
      </c>
      <c r="BT741" s="72" t="e">
        <f t="shared" ca="1" si="999"/>
        <v>#N/A</v>
      </c>
      <c r="BU741" s="72" t="e">
        <f t="shared" ca="1" si="1000"/>
        <v>#N/A</v>
      </c>
      <c r="BV741" s="72" t="e">
        <f t="shared" ca="1" si="1001"/>
        <v>#N/A</v>
      </c>
    </row>
    <row r="742" spans="1:74">
      <c r="A742" s="13" t="e">
        <f ca="1">'MGRS to'!AO742</f>
        <v>#N/A</v>
      </c>
      <c r="B742" s="13" t="e">
        <f ca="1">'MGRS to'!AP742</f>
        <v>#N/A</v>
      </c>
      <c r="C742" s="19" t="e">
        <f t="shared" ca="1" si="930"/>
        <v>#N/A</v>
      </c>
      <c r="D742" s="19" t="e">
        <f t="shared" ca="1" si="931"/>
        <v>#N/A</v>
      </c>
      <c r="E742" s="19" t="e">
        <f t="shared" ca="1" si="932"/>
        <v>#N/A</v>
      </c>
      <c r="F742" s="19" t="e">
        <f t="shared" ca="1" si="933"/>
        <v>#N/A</v>
      </c>
      <c r="G742" s="19" t="e">
        <f t="shared" ca="1" si="934"/>
        <v>#N/A</v>
      </c>
      <c r="H742" s="19" t="e">
        <f t="shared" ca="1" si="935"/>
        <v>#N/A</v>
      </c>
      <c r="I742" s="19" t="e">
        <f t="shared" ca="1" si="936"/>
        <v>#N/A</v>
      </c>
      <c r="J742" s="19" t="e">
        <f t="shared" ca="1" si="937"/>
        <v>#N/A</v>
      </c>
      <c r="K742" s="19" t="e">
        <f t="shared" ca="1" si="938"/>
        <v>#N/A</v>
      </c>
      <c r="L742" s="19" t="e">
        <f t="shared" ca="1" si="939"/>
        <v>#N/A</v>
      </c>
      <c r="M742" s="19" t="e">
        <f t="shared" ca="1" si="940"/>
        <v>#N/A</v>
      </c>
      <c r="N742" s="19" t="e">
        <f t="shared" ca="1" si="941"/>
        <v>#N/A</v>
      </c>
      <c r="O742" s="19" t="e">
        <f t="shared" ca="1" si="942"/>
        <v>#N/A</v>
      </c>
      <c r="P742" s="72" t="e">
        <f t="shared" ca="1" si="943"/>
        <v>#N/A</v>
      </c>
      <c r="Q742" s="72" t="e">
        <f t="shared" ca="1" si="944"/>
        <v>#N/A</v>
      </c>
      <c r="R742" s="72" t="e">
        <f t="shared" ca="1" si="945"/>
        <v>#N/A</v>
      </c>
      <c r="S742" s="19" t="e">
        <f t="shared" ca="1" si="946"/>
        <v>#N/A</v>
      </c>
      <c r="T742" s="19" t="e">
        <f t="shared" ca="1" si="947"/>
        <v>#N/A</v>
      </c>
      <c r="U742" s="19" t="e">
        <f t="shared" ca="1" si="948"/>
        <v>#N/A</v>
      </c>
      <c r="V742" s="19" t="e">
        <f t="shared" ca="1" si="949"/>
        <v>#N/A</v>
      </c>
      <c r="W742" s="19" t="e">
        <f t="shared" ca="1" si="950"/>
        <v>#N/A</v>
      </c>
      <c r="X742" s="19" t="e">
        <f t="shared" ca="1" si="951"/>
        <v>#N/A</v>
      </c>
      <c r="Y742" s="72" t="e">
        <f t="shared" ca="1" si="952"/>
        <v>#N/A</v>
      </c>
      <c r="Z742" s="72" t="e">
        <f t="shared" ca="1" si="953"/>
        <v>#N/A</v>
      </c>
      <c r="AA742" s="72" t="e">
        <f t="shared" ca="1" si="954"/>
        <v>#N/A</v>
      </c>
      <c r="AB742" s="19" t="e">
        <f t="shared" ca="1" si="955"/>
        <v>#N/A</v>
      </c>
      <c r="AC742" s="19" t="e">
        <f t="shared" ca="1" si="956"/>
        <v>#N/A</v>
      </c>
      <c r="AD742" s="19" t="e">
        <f t="shared" ca="1" si="957"/>
        <v>#N/A</v>
      </c>
      <c r="AE742" s="19" t="e">
        <f t="shared" ca="1" si="958"/>
        <v>#N/A</v>
      </c>
      <c r="AF742" s="19" t="e">
        <f t="shared" ca="1" si="959"/>
        <v>#N/A</v>
      </c>
      <c r="AG742" s="19" t="e">
        <f t="shared" ca="1" si="960"/>
        <v>#N/A</v>
      </c>
      <c r="AH742" s="72" t="e">
        <f t="shared" ca="1" si="961"/>
        <v>#N/A</v>
      </c>
      <c r="AI742" s="72" t="e">
        <f t="shared" ca="1" si="962"/>
        <v>#N/A</v>
      </c>
      <c r="AJ742" s="72" t="e">
        <f t="shared" ca="1" si="963"/>
        <v>#N/A</v>
      </c>
      <c r="AK742" s="19" t="e">
        <f t="shared" ca="1" si="964"/>
        <v>#N/A</v>
      </c>
      <c r="AL742" s="19" t="e">
        <f t="shared" ca="1" si="965"/>
        <v>#N/A</v>
      </c>
      <c r="AM742" s="19" t="e">
        <f t="shared" ca="1" si="966"/>
        <v>#N/A</v>
      </c>
      <c r="AN742" s="19" t="e">
        <f t="shared" ca="1" si="967"/>
        <v>#N/A</v>
      </c>
      <c r="AO742" s="19" t="e">
        <f t="shared" ca="1" si="968"/>
        <v>#N/A</v>
      </c>
      <c r="AP742" s="19" t="e">
        <f t="shared" ca="1" si="969"/>
        <v>#N/A</v>
      </c>
      <c r="AQ742" s="72" t="e">
        <f t="shared" ca="1" si="970"/>
        <v>#N/A</v>
      </c>
      <c r="AR742" s="72" t="e">
        <f t="shared" ca="1" si="971"/>
        <v>#N/A</v>
      </c>
      <c r="AS742" s="72" t="e">
        <f t="shared" ca="1" si="972"/>
        <v>#N/A</v>
      </c>
      <c r="AT742" s="19" t="e">
        <f t="shared" ca="1" si="973"/>
        <v>#N/A</v>
      </c>
      <c r="AU742" s="19" t="e">
        <f t="shared" ca="1" si="974"/>
        <v>#N/A</v>
      </c>
      <c r="AV742" s="19" t="e">
        <f t="shared" ca="1" si="975"/>
        <v>#N/A</v>
      </c>
      <c r="AW742" s="19" t="e">
        <f t="shared" ca="1" si="976"/>
        <v>#N/A</v>
      </c>
      <c r="AX742" s="19" t="e">
        <f t="shared" ca="1" si="977"/>
        <v>#N/A</v>
      </c>
      <c r="AY742" s="19" t="e">
        <f t="shared" ca="1" si="978"/>
        <v>#N/A</v>
      </c>
      <c r="AZ742" s="72" t="e">
        <f t="shared" ca="1" si="979"/>
        <v>#N/A</v>
      </c>
      <c r="BA742" s="72" t="e">
        <f t="shared" ca="1" si="980"/>
        <v>#N/A</v>
      </c>
      <c r="BB742" s="72" t="e">
        <f t="shared" ca="1" si="981"/>
        <v>#N/A</v>
      </c>
      <c r="BC742" s="19" t="e">
        <f t="shared" ca="1" si="982"/>
        <v>#N/A</v>
      </c>
      <c r="BD742" s="19" t="e">
        <f t="shared" ca="1" si="983"/>
        <v>#N/A</v>
      </c>
      <c r="BE742" s="19" t="e">
        <f t="shared" ca="1" si="984"/>
        <v>#N/A</v>
      </c>
      <c r="BF742" s="19" t="e">
        <f t="shared" ca="1" si="985"/>
        <v>#N/A</v>
      </c>
      <c r="BG742" s="19" t="e">
        <f t="shared" ca="1" si="986"/>
        <v>#N/A</v>
      </c>
      <c r="BH742" s="19" t="e">
        <f t="shared" ca="1" si="987"/>
        <v>#N/A</v>
      </c>
      <c r="BI742" s="72" t="e">
        <f t="shared" ca="1" si="988"/>
        <v>#N/A</v>
      </c>
      <c r="BJ742" s="72" t="e">
        <f t="shared" ca="1" si="989"/>
        <v>#N/A</v>
      </c>
      <c r="BK742" s="72" t="e">
        <f t="shared" ca="1" si="990"/>
        <v>#N/A</v>
      </c>
      <c r="BL742" s="72" t="e">
        <f t="shared" ca="1" si="991"/>
        <v>#N/A</v>
      </c>
      <c r="BM742" s="72" t="e">
        <f t="shared" ca="1" si="992"/>
        <v>#N/A</v>
      </c>
      <c r="BN742" s="72" t="e">
        <f t="shared" ca="1" si="993"/>
        <v>#N/A</v>
      </c>
      <c r="BO742" s="72" t="e">
        <f t="shared" ca="1" si="994"/>
        <v>#N/A</v>
      </c>
      <c r="BP742" s="72" t="e">
        <f t="shared" ca="1" si="995"/>
        <v>#N/A</v>
      </c>
      <c r="BQ742" s="72" t="e">
        <f t="shared" ca="1" si="996"/>
        <v>#N/A</v>
      </c>
      <c r="BR742" s="72" t="e">
        <f t="shared" ca="1" si="997"/>
        <v>#N/A</v>
      </c>
      <c r="BS742" s="72" t="e">
        <f t="shared" ca="1" si="998"/>
        <v>#N/A</v>
      </c>
      <c r="BT742" s="72" t="e">
        <f t="shared" ca="1" si="999"/>
        <v>#N/A</v>
      </c>
      <c r="BU742" s="72" t="e">
        <f t="shared" ca="1" si="1000"/>
        <v>#N/A</v>
      </c>
      <c r="BV742" s="72" t="e">
        <f t="shared" ca="1" si="1001"/>
        <v>#N/A</v>
      </c>
    </row>
    <row r="743" spans="1:74">
      <c r="A743" s="13" t="e">
        <f ca="1">'MGRS to'!AO743</f>
        <v>#N/A</v>
      </c>
      <c r="B743" s="13" t="e">
        <f ca="1">'MGRS to'!AP743</f>
        <v>#N/A</v>
      </c>
      <c r="C743" s="19" t="e">
        <f t="shared" ca="1" si="930"/>
        <v>#N/A</v>
      </c>
      <c r="D743" s="19" t="e">
        <f t="shared" ca="1" si="931"/>
        <v>#N/A</v>
      </c>
      <c r="E743" s="19" t="e">
        <f t="shared" ca="1" si="932"/>
        <v>#N/A</v>
      </c>
      <c r="F743" s="19" t="e">
        <f t="shared" ca="1" si="933"/>
        <v>#N/A</v>
      </c>
      <c r="G743" s="19" t="e">
        <f t="shared" ca="1" si="934"/>
        <v>#N/A</v>
      </c>
      <c r="H743" s="19" t="e">
        <f t="shared" ca="1" si="935"/>
        <v>#N/A</v>
      </c>
      <c r="I743" s="19" t="e">
        <f t="shared" ca="1" si="936"/>
        <v>#N/A</v>
      </c>
      <c r="J743" s="19" t="e">
        <f t="shared" ca="1" si="937"/>
        <v>#N/A</v>
      </c>
      <c r="K743" s="19" t="e">
        <f t="shared" ca="1" si="938"/>
        <v>#N/A</v>
      </c>
      <c r="L743" s="19" t="e">
        <f t="shared" ca="1" si="939"/>
        <v>#N/A</v>
      </c>
      <c r="M743" s="19" t="e">
        <f t="shared" ca="1" si="940"/>
        <v>#N/A</v>
      </c>
      <c r="N743" s="19" t="e">
        <f t="shared" ca="1" si="941"/>
        <v>#N/A</v>
      </c>
      <c r="O743" s="19" t="e">
        <f t="shared" ca="1" si="942"/>
        <v>#N/A</v>
      </c>
      <c r="P743" s="72" t="e">
        <f t="shared" ca="1" si="943"/>
        <v>#N/A</v>
      </c>
      <c r="Q743" s="72" t="e">
        <f t="shared" ca="1" si="944"/>
        <v>#N/A</v>
      </c>
      <c r="R743" s="72" t="e">
        <f t="shared" ca="1" si="945"/>
        <v>#N/A</v>
      </c>
      <c r="S743" s="19" t="e">
        <f t="shared" ca="1" si="946"/>
        <v>#N/A</v>
      </c>
      <c r="T743" s="19" t="e">
        <f t="shared" ca="1" si="947"/>
        <v>#N/A</v>
      </c>
      <c r="U743" s="19" t="e">
        <f t="shared" ca="1" si="948"/>
        <v>#N/A</v>
      </c>
      <c r="V743" s="19" t="e">
        <f t="shared" ca="1" si="949"/>
        <v>#N/A</v>
      </c>
      <c r="W743" s="19" t="e">
        <f t="shared" ca="1" si="950"/>
        <v>#N/A</v>
      </c>
      <c r="X743" s="19" t="e">
        <f t="shared" ca="1" si="951"/>
        <v>#N/A</v>
      </c>
      <c r="Y743" s="72" t="e">
        <f t="shared" ca="1" si="952"/>
        <v>#N/A</v>
      </c>
      <c r="Z743" s="72" t="e">
        <f t="shared" ca="1" si="953"/>
        <v>#N/A</v>
      </c>
      <c r="AA743" s="72" t="e">
        <f t="shared" ca="1" si="954"/>
        <v>#N/A</v>
      </c>
      <c r="AB743" s="19" t="e">
        <f t="shared" ca="1" si="955"/>
        <v>#N/A</v>
      </c>
      <c r="AC743" s="19" t="e">
        <f t="shared" ca="1" si="956"/>
        <v>#N/A</v>
      </c>
      <c r="AD743" s="19" t="e">
        <f t="shared" ca="1" si="957"/>
        <v>#N/A</v>
      </c>
      <c r="AE743" s="19" t="e">
        <f t="shared" ca="1" si="958"/>
        <v>#N/A</v>
      </c>
      <c r="AF743" s="19" t="e">
        <f t="shared" ca="1" si="959"/>
        <v>#N/A</v>
      </c>
      <c r="AG743" s="19" t="e">
        <f t="shared" ca="1" si="960"/>
        <v>#N/A</v>
      </c>
      <c r="AH743" s="72" t="e">
        <f t="shared" ca="1" si="961"/>
        <v>#N/A</v>
      </c>
      <c r="AI743" s="72" t="e">
        <f t="shared" ca="1" si="962"/>
        <v>#N/A</v>
      </c>
      <c r="AJ743" s="72" t="e">
        <f t="shared" ca="1" si="963"/>
        <v>#N/A</v>
      </c>
      <c r="AK743" s="19" t="e">
        <f t="shared" ca="1" si="964"/>
        <v>#N/A</v>
      </c>
      <c r="AL743" s="19" t="e">
        <f t="shared" ca="1" si="965"/>
        <v>#N/A</v>
      </c>
      <c r="AM743" s="19" t="e">
        <f t="shared" ca="1" si="966"/>
        <v>#N/A</v>
      </c>
      <c r="AN743" s="19" t="e">
        <f t="shared" ca="1" si="967"/>
        <v>#N/A</v>
      </c>
      <c r="AO743" s="19" t="e">
        <f t="shared" ca="1" si="968"/>
        <v>#N/A</v>
      </c>
      <c r="AP743" s="19" t="e">
        <f t="shared" ca="1" si="969"/>
        <v>#N/A</v>
      </c>
      <c r="AQ743" s="72" t="e">
        <f t="shared" ca="1" si="970"/>
        <v>#N/A</v>
      </c>
      <c r="AR743" s="72" t="e">
        <f t="shared" ca="1" si="971"/>
        <v>#N/A</v>
      </c>
      <c r="AS743" s="72" t="e">
        <f t="shared" ca="1" si="972"/>
        <v>#N/A</v>
      </c>
      <c r="AT743" s="19" t="e">
        <f t="shared" ca="1" si="973"/>
        <v>#N/A</v>
      </c>
      <c r="AU743" s="19" t="e">
        <f t="shared" ca="1" si="974"/>
        <v>#N/A</v>
      </c>
      <c r="AV743" s="19" t="e">
        <f t="shared" ca="1" si="975"/>
        <v>#N/A</v>
      </c>
      <c r="AW743" s="19" t="e">
        <f t="shared" ca="1" si="976"/>
        <v>#N/A</v>
      </c>
      <c r="AX743" s="19" t="e">
        <f t="shared" ca="1" si="977"/>
        <v>#N/A</v>
      </c>
      <c r="AY743" s="19" t="e">
        <f t="shared" ca="1" si="978"/>
        <v>#N/A</v>
      </c>
      <c r="AZ743" s="72" t="e">
        <f t="shared" ca="1" si="979"/>
        <v>#N/A</v>
      </c>
      <c r="BA743" s="72" t="e">
        <f t="shared" ca="1" si="980"/>
        <v>#N/A</v>
      </c>
      <c r="BB743" s="72" t="e">
        <f t="shared" ca="1" si="981"/>
        <v>#N/A</v>
      </c>
      <c r="BC743" s="19" t="e">
        <f t="shared" ca="1" si="982"/>
        <v>#N/A</v>
      </c>
      <c r="BD743" s="19" t="e">
        <f t="shared" ca="1" si="983"/>
        <v>#N/A</v>
      </c>
      <c r="BE743" s="19" t="e">
        <f t="shared" ca="1" si="984"/>
        <v>#N/A</v>
      </c>
      <c r="BF743" s="19" t="e">
        <f t="shared" ca="1" si="985"/>
        <v>#N/A</v>
      </c>
      <c r="BG743" s="19" t="e">
        <f t="shared" ca="1" si="986"/>
        <v>#N/A</v>
      </c>
      <c r="BH743" s="19" t="e">
        <f t="shared" ca="1" si="987"/>
        <v>#N/A</v>
      </c>
      <c r="BI743" s="72" t="e">
        <f t="shared" ca="1" si="988"/>
        <v>#N/A</v>
      </c>
      <c r="BJ743" s="72" t="e">
        <f t="shared" ca="1" si="989"/>
        <v>#N/A</v>
      </c>
      <c r="BK743" s="72" t="e">
        <f t="shared" ca="1" si="990"/>
        <v>#N/A</v>
      </c>
      <c r="BL743" s="72" t="e">
        <f t="shared" ca="1" si="991"/>
        <v>#N/A</v>
      </c>
      <c r="BM743" s="72" t="e">
        <f t="shared" ca="1" si="992"/>
        <v>#N/A</v>
      </c>
      <c r="BN743" s="72" t="e">
        <f t="shared" ca="1" si="993"/>
        <v>#N/A</v>
      </c>
      <c r="BO743" s="72" t="e">
        <f t="shared" ca="1" si="994"/>
        <v>#N/A</v>
      </c>
      <c r="BP743" s="72" t="e">
        <f t="shared" ca="1" si="995"/>
        <v>#N/A</v>
      </c>
      <c r="BQ743" s="72" t="e">
        <f t="shared" ca="1" si="996"/>
        <v>#N/A</v>
      </c>
      <c r="BR743" s="72" t="e">
        <f t="shared" ca="1" si="997"/>
        <v>#N/A</v>
      </c>
      <c r="BS743" s="72" t="e">
        <f t="shared" ca="1" si="998"/>
        <v>#N/A</v>
      </c>
      <c r="BT743" s="72" t="e">
        <f t="shared" ca="1" si="999"/>
        <v>#N/A</v>
      </c>
      <c r="BU743" s="72" t="e">
        <f t="shared" ca="1" si="1000"/>
        <v>#N/A</v>
      </c>
      <c r="BV743" s="72" t="e">
        <f t="shared" ca="1" si="1001"/>
        <v>#N/A</v>
      </c>
    </row>
    <row r="744" spans="1:74">
      <c r="A744" s="13" t="e">
        <f ca="1">'MGRS to'!AO744</f>
        <v>#N/A</v>
      </c>
      <c r="B744" s="13" t="e">
        <f ca="1">'MGRS to'!AP744</f>
        <v>#N/A</v>
      </c>
      <c r="C744" s="19" t="e">
        <f t="shared" ca="1" si="930"/>
        <v>#N/A</v>
      </c>
      <c r="D744" s="19" t="e">
        <f t="shared" ca="1" si="931"/>
        <v>#N/A</v>
      </c>
      <c r="E744" s="19" t="e">
        <f t="shared" ca="1" si="932"/>
        <v>#N/A</v>
      </c>
      <c r="F744" s="19" t="e">
        <f t="shared" ca="1" si="933"/>
        <v>#N/A</v>
      </c>
      <c r="G744" s="19" t="e">
        <f t="shared" ca="1" si="934"/>
        <v>#N/A</v>
      </c>
      <c r="H744" s="19" t="e">
        <f t="shared" ca="1" si="935"/>
        <v>#N/A</v>
      </c>
      <c r="I744" s="19" t="e">
        <f t="shared" ca="1" si="936"/>
        <v>#N/A</v>
      </c>
      <c r="J744" s="19" t="e">
        <f t="shared" ca="1" si="937"/>
        <v>#N/A</v>
      </c>
      <c r="K744" s="19" t="e">
        <f t="shared" ca="1" si="938"/>
        <v>#N/A</v>
      </c>
      <c r="L744" s="19" t="e">
        <f t="shared" ca="1" si="939"/>
        <v>#N/A</v>
      </c>
      <c r="M744" s="19" t="e">
        <f t="shared" ca="1" si="940"/>
        <v>#N/A</v>
      </c>
      <c r="N744" s="19" t="e">
        <f t="shared" ca="1" si="941"/>
        <v>#N/A</v>
      </c>
      <c r="O744" s="19" t="e">
        <f t="shared" ca="1" si="942"/>
        <v>#N/A</v>
      </c>
      <c r="P744" s="72" t="e">
        <f t="shared" ca="1" si="943"/>
        <v>#N/A</v>
      </c>
      <c r="Q744" s="72" t="e">
        <f t="shared" ca="1" si="944"/>
        <v>#N/A</v>
      </c>
      <c r="R744" s="72" t="e">
        <f t="shared" ca="1" si="945"/>
        <v>#N/A</v>
      </c>
      <c r="S744" s="19" t="e">
        <f t="shared" ca="1" si="946"/>
        <v>#N/A</v>
      </c>
      <c r="T744" s="19" t="e">
        <f t="shared" ca="1" si="947"/>
        <v>#N/A</v>
      </c>
      <c r="U744" s="19" t="e">
        <f t="shared" ca="1" si="948"/>
        <v>#N/A</v>
      </c>
      <c r="V744" s="19" t="e">
        <f t="shared" ca="1" si="949"/>
        <v>#N/A</v>
      </c>
      <c r="W744" s="19" t="e">
        <f t="shared" ca="1" si="950"/>
        <v>#N/A</v>
      </c>
      <c r="X744" s="19" t="e">
        <f t="shared" ca="1" si="951"/>
        <v>#N/A</v>
      </c>
      <c r="Y744" s="72" t="e">
        <f t="shared" ca="1" si="952"/>
        <v>#N/A</v>
      </c>
      <c r="Z744" s="72" t="e">
        <f t="shared" ca="1" si="953"/>
        <v>#N/A</v>
      </c>
      <c r="AA744" s="72" t="e">
        <f t="shared" ca="1" si="954"/>
        <v>#N/A</v>
      </c>
      <c r="AB744" s="19" t="e">
        <f t="shared" ca="1" si="955"/>
        <v>#N/A</v>
      </c>
      <c r="AC744" s="19" t="e">
        <f t="shared" ca="1" si="956"/>
        <v>#N/A</v>
      </c>
      <c r="AD744" s="19" t="e">
        <f t="shared" ca="1" si="957"/>
        <v>#N/A</v>
      </c>
      <c r="AE744" s="19" t="e">
        <f t="shared" ca="1" si="958"/>
        <v>#N/A</v>
      </c>
      <c r="AF744" s="19" t="e">
        <f t="shared" ca="1" si="959"/>
        <v>#N/A</v>
      </c>
      <c r="AG744" s="19" t="e">
        <f t="shared" ca="1" si="960"/>
        <v>#N/A</v>
      </c>
      <c r="AH744" s="72" t="e">
        <f t="shared" ca="1" si="961"/>
        <v>#N/A</v>
      </c>
      <c r="AI744" s="72" t="e">
        <f t="shared" ca="1" si="962"/>
        <v>#N/A</v>
      </c>
      <c r="AJ744" s="72" t="e">
        <f t="shared" ca="1" si="963"/>
        <v>#N/A</v>
      </c>
      <c r="AK744" s="19" t="e">
        <f t="shared" ca="1" si="964"/>
        <v>#N/A</v>
      </c>
      <c r="AL744" s="19" t="e">
        <f t="shared" ca="1" si="965"/>
        <v>#N/A</v>
      </c>
      <c r="AM744" s="19" t="e">
        <f t="shared" ca="1" si="966"/>
        <v>#N/A</v>
      </c>
      <c r="AN744" s="19" t="e">
        <f t="shared" ca="1" si="967"/>
        <v>#N/A</v>
      </c>
      <c r="AO744" s="19" t="e">
        <f t="shared" ca="1" si="968"/>
        <v>#N/A</v>
      </c>
      <c r="AP744" s="19" t="e">
        <f t="shared" ca="1" si="969"/>
        <v>#N/A</v>
      </c>
      <c r="AQ744" s="72" t="e">
        <f t="shared" ca="1" si="970"/>
        <v>#N/A</v>
      </c>
      <c r="AR744" s="72" t="e">
        <f t="shared" ca="1" si="971"/>
        <v>#N/A</v>
      </c>
      <c r="AS744" s="72" t="e">
        <f t="shared" ca="1" si="972"/>
        <v>#N/A</v>
      </c>
      <c r="AT744" s="19" t="e">
        <f t="shared" ca="1" si="973"/>
        <v>#N/A</v>
      </c>
      <c r="AU744" s="19" t="e">
        <f t="shared" ca="1" si="974"/>
        <v>#N/A</v>
      </c>
      <c r="AV744" s="19" t="e">
        <f t="shared" ca="1" si="975"/>
        <v>#N/A</v>
      </c>
      <c r="AW744" s="19" t="e">
        <f t="shared" ca="1" si="976"/>
        <v>#N/A</v>
      </c>
      <c r="AX744" s="19" t="e">
        <f t="shared" ca="1" si="977"/>
        <v>#N/A</v>
      </c>
      <c r="AY744" s="19" t="e">
        <f t="shared" ca="1" si="978"/>
        <v>#N/A</v>
      </c>
      <c r="AZ744" s="72" t="e">
        <f t="shared" ca="1" si="979"/>
        <v>#N/A</v>
      </c>
      <c r="BA744" s="72" t="e">
        <f t="shared" ca="1" si="980"/>
        <v>#N/A</v>
      </c>
      <c r="BB744" s="72" t="e">
        <f t="shared" ca="1" si="981"/>
        <v>#N/A</v>
      </c>
      <c r="BC744" s="19" t="e">
        <f t="shared" ca="1" si="982"/>
        <v>#N/A</v>
      </c>
      <c r="BD744" s="19" t="e">
        <f t="shared" ca="1" si="983"/>
        <v>#N/A</v>
      </c>
      <c r="BE744" s="19" t="e">
        <f t="shared" ca="1" si="984"/>
        <v>#N/A</v>
      </c>
      <c r="BF744" s="19" t="e">
        <f t="shared" ca="1" si="985"/>
        <v>#N/A</v>
      </c>
      <c r="BG744" s="19" t="e">
        <f t="shared" ca="1" si="986"/>
        <v>#N/A</v>
      </c>
      <c r="BH744" s="19" t="e">
        <f t="shared" ca="1" si="987"/>
        <v>#N/A</v>
      </c>
      <c r="BI744" s="72" t="e">
        <f t="shared" ca="1" si="988"/>
        <v>#N/A</v>
      </c>
      <c r="BJ744" s="72" t="e">
        <f t="shared" ca="1" si="989"/>
        <v>#N/A</v>
      </c>
      <c r="BK744" s="72" t="e">
        <f t="shared" ca="1" si="990"/>
        <v>#N/A</v>
      </c>
      <c r="BL744" s="72" t="e">
        <f t="shared" ca="1" si="991"/>
        <v>#N/A</v>
      </c>
      <c r="BM744" s="72" t="e">
        <f t="shared" ca="1" si="992"/>
        <v>#N/A</v>
      </c>
      <c r="BN744" s="72" t="e">
        <f t="shared" ca="1" si="993"/>
        <v>#N/A</v>
      </c>
      <c r="BO744" s="72" t="e">
        <f t="shared" ca="1" si="994"/>
        <v>#N/A</v>
      </c>
      <c r="BP744" s="72" t="e">
        <f t="shared" ca="1" si="995"/>
        <v>#N/A</v>
      </c>
      <c r="BQ744" s="72" t="e">
        <f t="shared" ca="1" si="996"/>
        <v>#N/A</v>
      </c>
      <c r="BR744" s="72" t="e">
        <f t="shared" ca="1" si="997"/>
        <v>#N/A</v>
      </c>
      <c r="BS744" s="72" t="e">
        <f t="shared" ca="1" si="998"/>
        <v>#N/A</v>
      </c>
      <c r="BT744" s="72" t="e">
        <f t="shared" ca="1" si="999"/>
        <v>#N/A</v>
      </c>
      <c r="BU744" s="72" t="e">
        <f t="shared" ca="1" si="1000"/>
        <v>#N/A</v>
      </c>
      <c r="BV744" s="72" t="e">
        <f t="shared" ca="1" si="1001"/>
        <v>#N/A</v>
      </c>
    </row>
    <row r="745" spans="1:74">
      <c r="A745" s="13" t="e">
        <f ca="1">'MGRS to'!AO745</f>
        <v>#N/A</v>
      </c>
      <c r="B745" s="13" t="e">
        <f ca="1">'MGRS to'!AP745</f>
        <v>#N/A</v>
      </c>
      <c r="C745" s="19" t="e">
        <f t="shared" ca="1" si="930"/>
        <v>#N/A</v>
      </c>
      <c r="D745" s="19" t="e">
        <f t="shared" ca="1" si="931"/>
        <v>#N/A</v>
      </c>
      <c r="E745" s="19" t="e">
        <f t="shared" ca="1" si="932"/>
        <v>#N/A</v>
      </c>
      <c r="F745" s="19" t="e">
        <f t="shared" ca="1" si="933"/>
        <v>#N/A</v>
      </c>
      <c r="G745" s="19" t="e">
        <f t="shared" ca="1" si="934"/>
        <v>#N/A</v>
      </c>
      <c r="H745" s="19" t="e">
        <f t="shared" ca="1" si="935"/>
        <v>#N/A</v>
      </c>
      <c r="I745" s="19" t="e">
        <f t="shared" ca="1" si="936"/>
        <v>#N/A</v>
      </c>
      <c r="J745" s="19" t="e">
        <f t="shared" ca="1" si="937"/>
        <v>#N/A</v>
      </c>
      <c r="K745" s="19" t="e">
        <f t="shared" ca="1" si="938"/>
        <v>#N/A</v>
      </c>
      <c r="L745" s="19" t="e">
        <f t="shared" ca="1" si="939"/>
        <v>#N/A</v>
      </c>
      <c r="M745" s="19" t="e">
        <f t="shared" ca="1" si="940"/>
        <v>#N/A</v>
      </c>
      <c r="N745" s="19" t="e">
        <f t="shared" ca="1" si="941"/>
        <v>#N/A</v>
      </c>
      <c r="O745" s="19" t="e">
        <f t="shared" ca="1" si="942"/>
        <v>#N/A</v>
      </c>
      <c r="P745" s="72" t="e">
        <f t="shared" ca="1" si="943"/>
        <v>#N/A</v>
      </c>
      <c r="Q745" s="72" t="e">
        <f t="shared" ca="1" si="944"/>
        <v>#N/A</v>
      </c>
      <c r="R745" s="72" t="e">
        <f t="shared" ca="1" si="945"/>
        <v>#N/A</v>
      </c>
      <c r="S745" s="19" t="e">
        <f t="shared" ca="1" si="946"/>
        <v>#N/A</v>
      </c>
      <c r="T745" s="19" t="e">
        <f t="shared" ca="1" si="947"/>
        <v>#N/A</v>
      </c>
      <c r="U745" s="19" t="e">
        <f t="shared" ca="1" si="948"/>
        <v>#N/A</v>
      </c>
      <c r="V745" s="19" t="e">
        <f t="shared" ca="1" si="949"/>
        <v>#N/A</v>
      </c>
      <c r="W745" s="19" t="e">
        <f t="shared" ca="1" si="950"/>
        <v>#N/A</v>
      </c>
      <c r="X745" s="19" t="e">
        <f t="shared" ca="1" si="951"/>
        <v>#N/A</v>
      </c>
      <c r="Y745" s="72" t="e">
        <f t="shared" ca="1" si="952"/>
        <v>#N/A</v>
      </c>
      <c r="Z745" s="72" t="e">
        <f t="shared" ca="1" si="953"/>
        <v>#N/A</v>
      </c>
      <c r="AA745" s="72" t="e">
        <f t="shared" ca="1" si="954"/>
        <v>#N/A</v>
      </c>
      <c r="AB745" s="19" t="e">
        <f t="shared" ca="1" si="955"/>
        <v>#N/A</v>
      </c>
      <c r="AC745" s="19" t="e">
        <f t="shared" ca="1" si="956"/>
        <v>#N/A</v>
      </c>
      <c r="AD745" s="19" t="e">
        <f t="shared" ca="1" si="957"/>
        <v>#N/A</v>
      </c>
      <c r="AE745" s="19" t="e">
        <f t="shared" ca="1" si="958"/>
        <v>#N/A</v>
      </c>
      <c r="AF745" s="19" t="e">
        <f t="shared" ca="1" si="959"/>
        <v>#N/A</v>
      </c>
      <c r="AG745" s="19" t="e">
        <f t="shared" ca="1" si="960"/>
        <v>#N/A</v>
      </c>
      <c r="AH745" s="72" t="e">
        <f t="shared" ca="1" si="961"/>
        <v>#N/A</v>
      </c>
      <c r="AI745" s="72" t="e">
        <f t="shared" ca="1" si="962"/>
        <v>#N/A</v>
      </c>
      <c r="AJ745" s="72" t="e">
        <f t="shared" ca="1" si="963"/>
        <v>#N/A</v>
      </c>
      <c r="AK745" s="19" t="e">
        <f t="shared" ca="1" si="964"/>
        <v>#N/A</v>
      </c>
      <c r="AL745" s="19" t="e">
        <f t="shared" ca="1" si="965"/>
        <v>#N/A</v>
      </c>
      <c r="AM745" s="19" t="e">
        <f t="shared" ca="1" si="966"/>
        <v>#N/A</v>
      </c>
      <c r="AN745" s="19" t="e">
        <f t="shared" ca="1" si="967"/>
        <v>#N/A</v>
      </c>
      <c r="AO745" s="19" t="e">
        <f t="shared" ca="1" si="968"/>
        <v>#N/A</v>
      </c>
      <c r="AP745" s="19" t="e">
        <f t="shared" ca="1" si="969"/>
        <v>#N/A</v>
      </c>
      <c r="AQ745" s="72" t="e">
        <f t="shared" ca="1" si="970"/>
        <v>#N/A</v>
      </c>
      <c r="AR745" s="72" t="e">
        <f t="shared" ca="1" si="971"/>
        <v>#N/A</v>
      </c>
      <c r="AS745" s="72" t="e">
        <f t="shared" ca="1" si="972"/>
        <v>#N/A</v>
      </c>
      <c r="AT745" s="19" t="e">
        <f t="shared" ca="1" si="973"/>
        <v>#N/A</v>
      </c>
      <c r="AU745" s="19" t="e">
        <f t="shared" ca="1" si="974"/>
        <v>#N/A</v>
      </c>
      <c r="AV745" s="19" t="e">
        <f t="shared" ca="1" si="975"/>
        <v>#N/A</v>
      </c>
      <c r="AW745" s="19" t="e">
        <f t="shared" ca="1" si="976"/>
        <v>#N/A</v>
      </c>
      <c r="AX745" s="19" t="e">
        <f t="shared" ca="1" si="977"/>
        <v>#N/A</v>
      </c>
      <c r="AY745" s="19" t="e">
        <f t="shared" ca="1" si="978"/>
        <v>#N/A</v>
      </c>
      <c r="AZ745" s="72" t="e">
        <f t="shared" ca="1" si="979"/>
        <v>#N/A</v>
      </c>
      <c r="BA745" s="72" t="e">
        <f t="shared" ca="1" si="980"/>
        <v>#N/A</v>
      </c>
      <c r="BB745" s="72" t="e">
        <f t="shared" ca="1" si="981"/>
        <v>#N/A</v>
      </c>
      <c r="BC745" s="19" t="e">
        <f t="shared" ca="1" si="982"/>
        <v>#N/A</v>
      </c>
      <c r="BD745" s="19" t="e">
        <f t="shared" ca="1" si="983"/>
        <v>#N/A</v>
      </c>
      <c r="BE745" s="19" t="e">
        <f t="shared" ca="1" si="984"/>
        <v>#N/A</v>
      </c>
      <c r="BF745" s="19" t="e">
        <f t="shared" ca="1" si="985"/>
        <v>#N/A</v>
      </c>
      <c r="BG745" s="19" t="e">
        <f t="shared" ca="1" si="986"/>
        <v>#N/A</v>
      </c>
      <c r="BH745" s="19" t="e">
        <f t="shared" ca="1" si="987"/>
        <v>#N/A</v>
      </c>
      <c r="BI745" s="72" t="e">
        <f t="shared" ca="1" si="988"/>
        <v>#N/A</v>
      </c>
      <c r="BJ745" s="72" t="e">
        <f t="shared" ca="1" si="989"/>
        <v>#N/A</v>
      </c>
      <c r="BK745" s="72" t="e">
        <f t="shared" ca="1" si="990"/>
        <v>#N/A</v>
      </c>
      <c r="BL745" s="72" t="e">
        <f t="shared" ca="1" si="991"/>
        <v>#N/A</v>
      </c>
      <c r="BM745" s="72" t="e">
        <f t="shared" ca="1" si="992"/>
        <v>#N/A</v>
      </c>
      <c r="BN745" s="72" t="e">
        <f t="shared" ca="1" si="993"/>
        <v>#N/A</v>
      </c>
      <c r="BO745" s="72" t="e">
        <f t="shared" ca="1" si="994"/>
        <v>#N/A</v>
      </c>
      <c r="BP745" s="72" t="e">
        <f t="shared" ca="1" si="995"/>
        <v>#N/A</v>
      </c>
      <c r="BQ745" s="72" t="e">
        <f t="shared" ca="1" si="996"/>
        <v>#N/A</v>
      </c>
      <c r="BR745" s="72" t="e">
        <f t="shared" ca="1" si="997"/>
        <v>#N/A</v>
      </c>
      <c r="BS745" s="72" t="e">
        <f t="shared" ca="1" si="998"/>
        <v>#N/A</v>
      </c>
      <c r="BT745" s="72" t="e">
        <f t="shared" ca="1" si="999"/>
        <v>#N/A</v>
      </c>
      <c r="BU745" s="72" t="e">
        <f t="shared" ca="1" si="1000"/>
        <v>#N/A</v>
      </c>
      <c r="BV745" s="72" t="e">
        <f t="shared" ca="1" si="1001"/>
        <v>#N/A</v>
      </c>
    </row>
    <row r="746" spans="1:74">
      <c r="A746" s="13" t="e">
        <f ca="1">'MGRS to'!AO746</f>
        <v>#N/A</v>
      </c>
      <c r="B746" s="13" t="e">
        <f ca="1">'MGRS to'!AP746</f>
        <v>#N/A</v>
      </c>
      <c r="C746" s="19" t="e">
        <f t="shared" ca="1" si="930"/>
        <v>#N/A</v>
      </c>
      <c r="D746" s="19" t="e">
        <f t="shared" ca="1" si="931"/>
        <v>#N/A</v>
      </c>
      <c r="E746" s="19" t="e">
        <f t="shared" ca="1" si="932"/>
        <v>#N/A</v>
      </c>
      <c r="F746" s="19" t="e">
        <f t="shared" ca="1" si="933"/>
        <v>#N/A</v>
      </c>
      <c r="G746" s="19" t="e">
        <f t="shared" ca="1" si="934"/>
        <v>#N/A</v>
      </c>
      <c r="H746" s="19" t="e">
        <f t="shared" ca="1" si="935"/>
        <v>#N/A</v>
      </c>
      <c r="I746" s="19" t="e">
        <f t="shared" ca="1" si="936"/>
        <v>#N/A</v>
      </c>
      <c r="J746" s="19" t="e">
        <f t="shared" ca="1" si="937"/>
        <v>#N/A</v>
      </c>
      <c r="K746" s="19" t="e">
        <f t="shared" ca="1" si="938"/>
        <v>#N/A</v>
      </c>
      <c r="L746" s="19" t="e">
        <f t="shared" ca="1" si="939"/>
        <v>#N/A</v>
      </c>
      <c r="M746" s="19" t="e">
        <f t="shared" ca="1" si="940"/>
        <v>#N/A</v>
      </c>
      <c r="N746" s="19" t="e">
        <f t="shared" ca="1" si="941"/>
        <v>#N/A</v>
      </c>
      <c r="O746" s="19" t="e">
        <f t="shared" ca="1" si="942"/>
        <v>#N/A</v>
      </c>
      <c r="P746" s="72" t="e">
        <f t="shared" ca="1" si="943"/>
        <v>#N/A</v>
      </c>
      <c r="Q746" s="72" t="e">
        <f t="shared" ca="1" si="944"/>
        <v>#N/A</v>
      </c>
      <c r="R746" s="72" t="e">
        <f t="shared" ca="1" si="945"/>
        <v>#N/A</v>
      </c>
      <c r="S746" s="19" t="e">
        <f t="shared" ca="1" si="946"/>
        <v>#N/A</v>
      </c>
      <c r="T746" s="19" t="e">
        <f t="shared" ca="1" si="947"/>
        <v>#N/A</v>
      </c>
      <c r="U746" s="19" t="e">
        <f t="shared" ca="1" si="948"/>
        <v>#N/A</v>
      </c>
      <c r="V746" s="19" t="e">
        <f t="shared" ca="1" si="949"/>
        <v>#N/A</v>
      </c>
      <c r="W746" s="19" t="e">
        <f t="shared" ca="1" si="950"/>
        <v>#N/A</v>
      </c>
      <c r="X746" s="19" t="e">
        <f t="shared" ca="1" si="951"/>
        <v>#N/A</v>
      </c>
      <c r="Y746" s="72" t="e">
        <f t="shared" ca="1" si="952"/>
        <v>#N/A</v>
      </c>
      <c r="Z746" s="72" t="e">
        <f t="shared" ca="1" si="953"/>
        <v>#N/A</v>
      </c>
      <c r="AA746" s="72" t="e">
        <f t="shared" ca="1" si="954"/>
        <v>#N/A</v>
      </c>
      <c r="AB746" s="19" t="e">
        <f t="shared" ca="1" si="955"/>
        <v>#N/A</v>
      </c>
      <c r="AC746" s="19" t="e">
        <f t="shared" ca="1" si="956"/>
        <v>#N/A</v>
      </c>
      <c r="AD746" s="19" t="e">
        <f t="shared" ca="1" si="957"/>
        <v>#N/A</v>
      </c>
      <c r="AE746" s="19" t="e">
        <f t="shared" ca="1" si="958"/>
        <v>#N/A</v>
      </c>
      <c r="AF746" s="19" t="e">
        <f t="shared" ca="1" si="959"/>
        <v>#N/A</v>
      </c>
      <c r="AG746" s="19" t="e">
        <f t="shared" ca="1" si="960"/>
        <v>#N/A</v>
      </c>
      <c r="AH746" s="72" t="e">
        <f t="shared" ca="1" si="961"/>
        <v>#N/A</v>
      </c>
      <c r="AI746" s="72" t="e">
        <f t="shared" ca="1" si="962"/>
        <v>#N/A</v>
      </c>
      <c r="AJ746" s="72" t="e">
        <f t="shared" ca="1" si="963"/>
        <v>#N/A</v>
      </c>
      <c r="AK746" s="19" t="e">
        <f t="shared" ca="1" si="964"/>
        <v>#N/A</v>
      </c>
      <c r="AL746" s="19" t="e">
        <f t="shared" ca="1" si="965"/>
        <v>#N/A</v>
      </c>
      <c r="AM746" s="19" t="e">
        <f t="shared" ca="1" si="966"/>
        <v>#N/A</v>
      </c>
      <c r="AN746" s="19" t="e">
        <f t="shared" ca="1" si="967"/>
        <v>#N/A</v>
      </c>
      <c r="AO746" s="19" t="e">
        <f t="shared" ca="1" si="968"/>
        <v>#N/A</v>
      </c>
      <c r="AP746" s="19" t="e">
        <f t="shared" ca="1" si="969"/>
        <v>#N/A</v>
      </c>
      <c r="AQ746" s="72" t="e">
        <f t="shared" ca="1" si="970"/>
        <v>#N/A</v>
      </c>
      <c r="AR746" s="72" t="e">
        <f t="shared" ca="1" si="971"/>
        <v>#N/A</v>
      </c>
      <c r="AS746" s="72" t="e">
        <f t="shared" ca="1" si="972"/>
        <v>#N/A</v>
      </c>
      <c r="AT746" s="19" t="e">
        <f t="shared" ca="1" si="973"/>
        <v>#N/A</v>
      </c>
      <c r="AU746" s="19" t="e">
        <f t="shared" ca="1" si="974"/>
        <v>#N/A</v>
      </c>
      <c r="AV746" s="19" t="e">
        <f t="shared" ca="1" si="975"/>
        <v>#N/A</v>
      </c>
      <c r="AW746" s="19" t="e">
        <f t="shared" ca="1" si="976"/>
        <v>#N/A</v>
      </c>
      <c r="AX746" s="19" t="e">
        <f t="shared" ca="1" si="977"/>
        <v>#N/A</v>
      </c>
      <c r="AY746" s="19" t="e">
        <f t="shared" ca="1" si="978"/>
        <v>#N/A</v>
      </c>
      <c r="AZ746" s="72" t="e">
        <f t="shared" ca="1" si="979"/>
        <v>#N/A</v>
      </c>
      <c r="BA746" s="72" t="e">
        <f t="shared" ca="1" si="980"/>
        <v>#N/A</v>
      </c>
      <c r="BB746" s="72" t="e">
        <f t="shared" ca="1" si="981"/>
        <v>#N/A</v>
      </c>
      <c r="BC746" s="19" t="e">
        <f t="shared" ca="1" si="982"/>
        <v>#N/A</v>
      </c>
      <c r="BD746" s="19" t="e">
        <f t="shared" ca="1" si="983"/>
        <v>#N/A</v>
      </c>
      <c r="BE746" s="19" t="e">
        <f t="shared" ca="1" si="984"/>
        <v>#N/A</v>
      </c>
      <c r="BF746" s="19" t="e">
        <f t="shared" ca="1" si="985"/>
        <v>#N/A</v>
      </c>
      <c r="BG746" s="19" t="e">
        <f t="shared" ca="1" si="986"/>
        <v>#N/A</v>
      </c>
      <c r="BH746" s="19" t="e">
        <f t="shared" ca="1" si="987"/>
        <v>#N/A</v>
      </c>
      <c r="BI746" s="72" t="e">
        <f t="shared" ca="1" si="988"/>
        <v>#N/A</v>
      </c>
      <c r="BJ746" s="72" t="e">
        <f t="shared" ca="1" si="989"/>
        <v>#N/A</v>
      </c>
      <c r="BK746" s="72" t="e">
        <f t="shared" ca="1" si="990"/>
        <v>#N/A</v>
      </c>
      <c r="BL746" s="72" t="e">
        <f t="shared" ca="1" si="991"/>
        <v>#N/A</v>
      </c>
      <c r="BM746" s="72" t="e">
        <f t="shared" ca="1" si="992"/>
        <v>#N/A</v>
      </c>
      <c r="BN746" s="72" t="e">
        <f t="shared" ca="1" si="993"/>
        <v>#N/A</v>
      </c>
      <c r="BO746" s="72" t="e">
        <f t="shared" ca="1" si="994"/>
        <v>#N/A</v>
      </c>
      <c r="BP746" s="72" t="e">
        <f t="shared" ca="1" si="995"/>
        <v>#N/A</v>
      </c>
      <c r="BQ746" s="72" t="e">
        <f t="shared" ca="1" si="996"/>
        <v>#N/A</v>
      </c>
      <c r="BR746" s="72" t="e">
        <f t="shared" ca="1" si="997"/>
        <v>#N/A</v>
      </c>
      <c r="BS746" s="72" t="e">
        <f t="shared" ca="1" si="998"/>
        <v>#N/A</v>
      </c>
      <c r="BT746" s="72" t="e">
        <f t="shared" ca="1" si="999"/>
        <v>#N/A</v>
      </c>
      <c r="BU746" s="72" t="e">
        <f t="shared" ca="1" si="1000"/>
        <v>#N/A</v>
      </c>
      <c r="BV746" s="72" t="e">
        <f t="shared" ca="1" si="1001"/>
        <v>#N/A</v>
      </c>
    </row>
    <row r="747" spans="1:74">
      <c r="A747" s="13" t="e">
        <f ca="1">'MGRS to'!AO747</f>
        <v>#N/A</v>
      </c>
      <c r="B747" s="13" t="e">
        <f ca="1">'MGRS to'!AP747</f>
        <v>#N/A</v>
      </c>
      <c r="C747" s="19" t="e">
        <f t="shared" ca="1" si="930"/>
        <v>#N/A</v>
      </c>
      <c r="D747" s="19" t="e">
        <f t="shared" ca="1" si="931"/>
        <v>#N/A</v>
      </c>
      <c r="E747" s="19" t="e">
        <f t="shared" ca="1" si="932"/>
        <v>#N/A</v>
      </c>
      <c r="F747" s="19" t="e">
        <f t="shared" ca="1" si="933"/>
        <v>#N/A</v>
      </c>
      <c r="G747" s="19" t="e">
        <f t="shared" ca="1" si="934"/>
        <v>#N/A</v>
      </c>
      <c r="H747" s="19" t="e">
        <f t="shared" ca="1" si="935"/>
        <v>#N/A</v>
      </c>
      <c r="I747" s="19" t="e">
        <f t="shared" ca="1" si="936"/>
        <v>#N/A</v>
      </c>
      <c r="J747" s="19" t="e">
        <f t="shared" ca="1" si="937"/>
        <v>#N/A</v>
      </c>
      <c r="K747" s="19" t="e">
        <f t="shared" ca="1" si="938"/>
        <v>#N/A</v>
      </c>
      <c r="L747" s="19" t="e">
        <f t="shared" ca="1" si="939"/>
        <v>#N/A</v>
      </c>
      <c r="M747" s="19" t="e">
        <f t="shared" ca="1" si="940"/>
        <v>#N/A</v>
      </c>
      <c r="N747" s="19" t="e">
        <f t="shared" ca="1" si="941"/>
        <v>#N/A</v>
      </c>
      <c r="O747" s="19" t="e">
        <f t="shared" ca="1" si="942"/>
        <v>#N/A</v>
      </c>
      <c r="P747" s="72" t="e">
        <f t="shared" ca="1" si="943"/>
        <v>#N/A</v>
      </c>
      <c r="Q747" s="72" t="e">
        <f t="shared" ca="1" si="944"/>
        <v>#N/A</v>
      </c>
      <c r="R747" s="72" t="e">
        <f t="shared" ca="1" si="945"/>
        <v>#N/A</v>
      </c>
      <c r="S747" s="19" t="e">
        <f t="shared" ca="1" si="946"/>
        <v>#N/A</v>
      </c>
      <c r="T747" s="19" t="e">
        <f t="shared" ca="1" si="947"/>
        <v>#N/A</v>
      </c>
      <c r="U747" s="19" t="e">
        <f t="shared" ca="1" si="948"/>
        <v>#N/A</v>
      </c>
      <c r="V747" s="19" t="e">
        <f t="shared" ca="1" si="949"/>
        <v>#N/A</v>
      </c>
      <c r="W747" s="19" t="e">
        <f t="shared" ca="1" si="950"/>
        <v>#N/A</v>
      </c>
      <c r="X747" s="19" t="e">
        <f t="shared" ca="1" si="951"/>
        <v>#N/A</v>
      </c>
      <c r="Y747" s="72" t="e">
        <f t="shared" ca="1" si="952"/>
        <v>#N/A</v>
      </c>
      <c r="Z747" s="72" t="e">
        <f t="shared" ca="1" si="953"/>
        <v>#N/A</v>
      </c>
      <c r="AA747" s="72" t="e">
        <f t="shared" ca="1" si="954"/>
        <v>#N/A</v>
      </c>
      <c r="AB747" s="19" t="e">
        <f t="shared" ca="1" si="955"/>
        <v>#N/A</v>
      </c>
      <c r="AC747" s="19" t="e">
        <f t="shared" ca="1" si="956"/>
        <v>#N/A</v>
      </c>
      <c r="AD747" s="19" t="e">
        <f t="shared" ca="1" si="957"/>
        <v>#N/A</v>
      </c>
      <c r="AE747" s="19" t="e">
        <f t="shared" ca="1" si="958"/>
        <v>#N/A</v>
      </c>
      <c r="AF747" s="19" t="e">
        <f t="shared" ca="1" si="959"/>
        <v>#N/A</v>
      </c>
      <c r="AG747" s="19" t="e">
        <f t="shared" ca="1" si="960"/>
        <v>#N/A</v>
      </c>
      <c r="AH747" s="72" t="e">
        <f t="shared" ca="1" si="961"/>
        <v>#N/A</v>
      </c>
      <c r="AI747" s="72" t="e">
        <f t="shared" ca="1" si="962"/>
        <v>#N/A</v>
      </c>
      <c r="AJ747" s="72" t="e">
        <f t="shared" ca="1" si="963"/>
        <v>#N/A</v>
      </c>
      <c r="AK747" s="19" t="e">
        <f t="shared" ca="1" si="964"/>
        <v>#N/A</v>
      </c>
      <c r="AL747" s="19" t="e">
        <f t="shared" ca="1" si="965"/>
        <v>#N/A</v>
      </c>
      <c r="AM747" s="19" t="e">
        <f t="shared" ca="1" si="966"/>
        <v>#N/A</v>
      </c>
      <c r="AN747" s="19" t="e">
        <f t="shared" ca="1" si="967"/>
        <v>#N/A</v>
      </c>
      <c r="AO747" s="19" t="e">
        <f t="shared" ca="1" si="968"/>
        <v>#N/A</v>
      </c>
      <c r="AP747" s="19" t="e">
        <f t="shared" ca="1" si="969"/>
        <v>#N/A</v>
      </c>
      <c r="AQ747" s="72" t="e">
        <f t="shared" ca="1" si="970"/>
        <v>#N/A</v>
      </c>
      <c r="AR747" s="72" t="e">
        <f t="shared" ca="1" si="971"/>
        <v>#N/A</v>
      </c>
      <c r="AS747" s="72" t="e">
        <f t="shared" ca="1" si="972"/>
        <v>#N/A</v>
      </c>
      <c r="AT747" s="19" t="e">
        <f t="shared" ca="1" si="973"/>
        <v>#N/A</v>
      </c>
      <c r="AU747" s="19" t="e">
        <f t="shared" ca="1" si="974"/>
        <v>#N/A</v>
      </c>
      <c r="AV747" s="19" t="e">
        <f t="shared" ca="1" si="975"/>
        <v>#N/A</v>
      </c>
      <c r="AW747" s="19" t="e">
        <f t="shared" ca="1" si="976"/>
        <v>#N/A</v>
      </c>
      <c r="AX747" s="19" t="e">
        <f t="shared" ca="1" si="977"/>
        <v>#N/A</v>
      </c>
      <c r="AY747" s="19" t="e">
        <f t="shared" ca="1" si="978"/>
        <v>#N/A</v>
      </c>
      <c r="AZ747" s="72" t="e">
        <f t="shared" ca="1" si="979"/>
        <v>#N/A</v>
      </c>
      <c r="BA747" s="72" t="e">
        <f t="shared" ca="1" si="980"/>
        <v>#N/A</v>
      </c>
      <c r="BB747" s="72" t="e">
        <f t="shared" ca="1" si="981"/>
        <v>#N/A</v>
      </c>
      <c r="BC747" s="19" t="e">
        <f t="shared" ca="1" si="982"/>
        <v>#N/A</v>
      </c>
      <c r="BD747" s="19" t="e">
        <f t="shared" ca="1" si="983"/>
        <v>#N/A</v>
      </c>
      <c r="BE747" s="19" t="e">
        <f t="shared" ca="1" si="984"/>
        <v>#N/A</v>
      </c>
      <c r="BF747" s="19" t="e">
        <f t="shared" ca="1" si="985"/>
        <v>#N/A</v>
      </c>
      <c r="BG747" s="19" t="e">
        <f t="shared" ca="1" si="986"/>
        <v>#N/A</v>
      </c>
      <c r="BH747" s="19" t="e">
        <f t="shared" ca="1" si="987"/>
        <v>#N/A</v>
      </c>
      <c r="BI747" s="72" t="e">
        <f t="shared" ca="1" si="988"/>
        <v>#N/A</v>
      </c>
      <c r="BJ747" s="72" t="e">
        <f t="shared" ca="1" si="989"/>
        <v>#N/A</v>
      </c>
      <c r="BK747" s="72" t="e">
        <f t="shared" ca="1" si="990"/>
        <v>#N/A</v>
      </c>
      <c r="BL747" s="72" t="e">
        <f t="shared" ca="1" si="991"/>
        <v>#N/A</v>
      </c>
      <c r="BM747" s="72" t="e">
        <f t="shared" ca="1" si="992"/>
        <v>#N/A</v>
      </c>
      <c r="BN747" s="72" t="e">
        <f t="shared" ca="1" si="993"/>
        <v>#N/A</v>
      </c>
      <c r="BO747" s="72" t="e">
        <f t="shared" ca="1" si="994"/>
        <v>#N/A</v>
      </c>
      <c r="BP747" s="72" t="e">
        <f t="shared" ca="1" si="995"/>
        <v>#N/A</v>
      </c>
      <c r="BQ747" s="72" t="e">
        <f t="shared" ca="1" si="996"/>
        <v>#N/A</v>
      </c>
      <c r="BR747" s="72" t="e">
        <f t="shared" ca="1" si="997"/>
        <v>#N/A</v>
      </c>
      <c r="BS747" s="72" t="e">
        <f t="shared" ca="1" si="998"/>
        <v>#N/A</v>
      </c>
      <c r="BT747" s="72" t="e">
        <f t="shared" ca="1" si="999"/>
        <v>#N/A</v>
      </c>
      <c r="BU747" s="72" t="e">
        <f t="shared" ca="1" si="1000"/>
        <v>#N/A</v>
      </c>
      <c r="BV747" s="72" t="e">
        <f t="shared" ca="1" si="1001"/>
        <v>#N/A</v>
      </c>
    </row>
    <row r="748" spans="1:74">
      <c r="A748" s="13" t="e">
        <f ca="1">'MGRS to'!AO748</f>
        <v>#N/A</v>
      </c>
      <c r="B748" s="13" t="e">
        <f ca="1">'MGRS to'!AP748</f>
        <v>#N/A</v>
      </c>
      <c r="C748" s="19" t="e">
        <f t="shared" ca="1" si="930"/>
        <v>#N/A</v>
      </c>
      <c r="D748" s="19" t="e">
        <f t="shared" ca="1" si="931"/>
        <v>#N/A</v>
      </c>
      <c r="E748" s="19" t="e">
        <f t="shared" ca="1" si="932"/>
        <v>#N/A</v>
      </c>
      <c r="F748" s="19" t="e">
        <f t="shared" ca="1" si="933"/>
        <v>#N/A</v>
      </c>
      <c r="G748" s="19" t="e">
        <f t="shared" ca="1" si="934"/>
        <v>#N/A</v>
      </c>
      <c r="H748" s="19" t="e">
        <f t="shared" ca="1" si="935"/>
        <v>#N/A</v>
      </c>
      <c r="I748" s="19" t="e">
        <f t="shared" ca="1" si="936"/>
        <v>#N/A</v>
      </c>
      <c r="J748" s="19" t="e">
        <f t="shared" ca="1" si="937"/>
        <v>#N/A</v>
      </c>
      <c r="K748" s="19" t="e">
        <f t="shared" ca="1" si="938"/>
        <v>#N/A</v>
      </c>
      <c r="L748" s="19" t="e">
        <f t="shared" ca="1" si="939"/>
        <v>#N/A</v>
      </c>
      <c r="M748" s="19" t="e">
        <f t="shared" ca="1" si="940"/>
        <v>#N/A</v>
      </c>
      <c r="N748" s="19" t="e">
        <f t="shared" ca="1" si="941"/>
        <v>#N/A</v>
      </c>
      <c r="O748" s="19" t="e">
        <f t="shared" ca="1" si="942"/>
        <v>#N/A</v>
      </c>
      <c r="P748" s="72" t="e">
        <f t="shared" ca="1" si="943"/>
        <v>#N/A</v>
      </c>
      <c r="Q748" s="72" t="e">
        <f t="shared" ca="1" si="944"/>
        <v>#N/A</v>
      </c>
      <c r="R748" s="72" t="e">
        <f t="shared" ca="1" si="945"/>
        <v>#N/A</v>
      </c>
      <c r="S748" s="19" t="e">
        <f t="shared" ca="1" si="946"/>
        <v>#N/A</v>
      </c>
      <c r="T748" s="19" t="e">
        <f t="shared" ca="1" si="947"/>
        <v>#N/A</v>
      </c>
      <c r="U748" s="19" t="e">
        <f t="shared" ca="1" si="948"/>
        <v>#N/A</v>
      </c>
      <c r="V748" s="19" t="e">
        <f t="shared" ca="1" si="949"/>
        <v>#N/A</v>
      </c>
      <c r="W748" s="19" t="e">
        <f t="shared" ca="1" si="950"/>
        <v>#N/A</v>
      </c>
      <c r="X748" s="19" t="e">
        <f t="shared" ca="1" si="951"/>
        <v>#N/A</v>
      </c>
      <c r="Y748" s="72" t="e">
        <f t="shared" ca="1" si="952"/>
        <v>#N/A</v>
      </c>
      <c r="Z748" s="72" t="e">
        <f t="shared" ca="1" si="953"/>
        <v>#N/A</v>
      </c>
      <c r="AA748" s="72" t="e">
        <f t="shared" ca="1" si="954"/>
        <v>#N/A</v>
      </c>
      <c r="AB748" s="19" t="e">
        <f t="shared" ca="1" si="955"/>
        <v>#N/A</v>
      </c>
      <c r="AC748" s="19" t="e">
        <f t="shared" ca="1" si="956"/>
        <v>#N/A</v>
      </c>
      <c r="AD748" s="19" t="e">
        <f t="shared" ca="1" si="957"/>
        <v>#N/A</v>
      </c>
      <c r="AE748" s="19" t="e">
        <f t="shared" ca="1" si="958"/>
        <v>#N/A</v>
      </c>
      <c r="AF748" s="19" t="e">
        <f t="shared" ca="1" si="959"/>
        <v>#N/A</v>
      </c>
      <c r="AG748" s="19" t="e">
        <f t="shared" ca="1" si="960"/>
        <v>#N/A</v>
      </c>
      <c r="AH748" s="72" t="e">
        <f t="shared" ca="1" si="961"/>
        <v>#N/A</v>
      </c>
      <c r="AI748" s="72" t="e">
        <f t="shared" ca="1" si="962"/>
        <v>#N/A</v>
      </c>
      <c r="AJ748" s="72" t="e">
        <f t="shared" ca="1" si="963"/>
        <v>#N/A</v>
      </c>
      <c r="AK748" s="19" t="e">
        <f t="shared" ca="1" si="964"/>
        <v>#N/A</v>
      </c>
      <c r="AL748" s="19" t="e">
        <f t="shared" ca="1" si="965"/>
        <v>#N/A</v>
      </c>
      <c r="AM748" s="19" t="e">
        <f t="shared" ca="1" si="966"/>
        <v>#N/A</v>
      </c>
      <c r="AN748" s="19" t="e">
        <f t="shared" ca="1" si="967"/>
        <v>#N/A</v>
      </c>
      <c r="AO748" s="19" t="e">
        <f t="shared" ca="1" si="968"/>
        <v>#N/A</v>
      </c>
      <c r="AP748" s="19" t="e">
        <f t="shared" ca="1" si="969"/>
        <v>#N/A</v>
      </c>
      <c r="AQ748" s="72" t="e">
        <f t="shared" ca="1" si="970"/>
        <v>#N/A</v>
      </c>
      <c r="AR748" s="72" t="e">
        <f t="shared" ca="1" si="971"/>
        <v>#N/A</v>
      </c>
      <c r="AS748" s="72" t="e">
        <f t="shared" ca="1" si="972"/>
        <v>#N/A</v>
      </c>
      <c r="AT748" s="19" t="e">
        <f t="shared" ca="1" si="973"/>
        <v>#N/A</v>
      </c>
      <c r="AU748" s="19" t="e">
        <f t="shared" ca="1" si="974"/>
        <v>#N/A</v>
      </c>
      <c r="AV748" s="19" t="e">
        <f t="shared" ca="1" si="975"/>
        <v>#N/A</v>
      </c>
      <c r="AW748" s="19" t="e">
        <f t="shared" ca="1" si="976"/>
        <v>#N/A</v>
      </c>
      <c r="AX748" s="19" t="e">
        <f t="shared" ca="1" si="977"/>
        <v>#N/A</v>
      </c>
      <c r="AY748" s="19" t="e">
        <f t="shared" ca="1" si="978"/>
        <v>#N/A</v>
      </c>
      <c r="AZ748" s="72" t="e">
        <f t="shared" ca="1" si="979"/>
        <v>#N/A</v>
      </c>
      <c r="BA748" s="72" t="e">
        <f t="shared" ca="1" si="980"/>
        <v>#N/A</v>
      </c>
      <c r="BB748" s="72" t="e">
        <f t="shared" ca="1" si="981"/>
        <v>#N/A</v>
      </c>
      <c r="BC748" s="19" t="e">
        <f t="shared" ca="1" si="982"/>
        <v>#N/A</v>
      </c>
      <c r="BD748" s="19" t="e">
        <f t="shared" ca="1" si="983"/>
        <v>#N/A</v>
      </c>
      <c r="BE748" s="19" t="e">
        <f t="shared" ca="1" si="984"/>
        <v>#N/A</v>
      </c>
      <c r="BF748" s="19" t="e">
        <f t="shared" ca="1" si="985"/>
        <v>#N/A</v>
      </c>
      <c r="BG748" s="19" t="e">
        <f t="shared" ca="1" si="986"/>
        <v>#N/A</v>
      </c>
      <c r="BH748" s="19" t="e">
        <f t="shared" ca="1" si="987"/>
        <v>#N/A</v>
      </c>
      <c r="BI748" s="72" t="e">
        <f t="shared" ca="1" si="988"/>
        <v>#N/A</v>
      </c>
      <c r="BJ748" s="72" t="e">
        <f t="shared" ca="1" si="989"/>
        <v>#N/A</v>
      </c>
      <c r="BK748" s="72" t="e">
        <f t="shared" ca="1" si="990"/>
        <v>#N/A</v>
      </c>
      <c r="BL748" s="72" t="e">
        <f t="shared" ca="1" si="991"/>
        <v>#N/A</v>
      </c>
      <c r="BM748" s="72" t="e">
        <f t="shared" ca="1" si="992"/>
        <v>#N/A</v>
      </c>
      <c r="BN748" s="72" t="e">
        <f t="shared" ca="1" si="993"/>
        <v>#N/A</v>
      </c>
      <c r="BO748" s="72" t="e">
        <f t="shared" ca="1" si="994"/>
        <v>#N/A</v>
      </c>
      <c r="BP748" s="72" t="e">
        <f t="shared" ca="1" si="995"/>
        <v>#N/A</v>
      </c>
      <c r="BQ748" s="72" t="e">
        <f t="shared" ca="1" si="996"/>
        <v>#N/A</v>
      </c>
      <c r="BR748" s="72" t="e">
        <f t="shared" ca="1" si="997"/>
        <v>#N/A</v>
      </c>
      <c r="BS748" s="72" t="e">
        <f t="shared" ca="1" si="998"/>
        <v>#N/A</v>
      </c>
      <c r="BT748" s="72" t="e">
        <f t="shared" ca="1" si="999"/>
        <v>#N/A</v>
      </c>
      <c r="BU748" s="72" t="e">
        <f t="shared" ca="1" si="1000"/>
        <v>#N/A</v>
      </c>
      <c r="BV748" s="72" t="e">
        <f t="shared" ca="1" si="1001"/>
        <v>#N/A</v>
      </c>
    </row>
    <row r="749" spans="1:74">
      <c r="A749" s="13" t="e">
        <f ca="1">'MGRS to'!AO749</f>
        <v>#N/A</v>
      </c>
      <c r="B749" s="13" t="e">
        <f ca="1">'MGRS to'!AP749</f>
        <v>#N/A</v>
      </c>
      <c r="C749" s="19" t="e">
        <f t="shared" ca="1" si="930"/>
        <v>#N/A</v>
      </c>
      <c r="D749" s="19" t="e">
        <f t="shared" ca="1" si="931"/>
        <v>#N/A</v>
      </c>
      <c r="E749" s="19" t="e">
        <f t="shared" ca="1" si="932"/>
        <v>#N/A</v>
      </c>
      <c r="F749" s="19" t="e">
        <f t="shared" ca="1" si="933"/>
        <v>#N/A</v>
      </c>
      <c r="G749" s="19" t="e">
        <f t="shared" ca="1" si="934"/>
        <v>#N/A</v>
      </c>
      <c r="H749" s="19" t="e">
        <f t="shared" ca="1" si="935"/>
        <v>#N/A</v>
      </c>
      <c r="I749" s="19" t="e">
        <f t="shared" ca="1" si="936"/>
        <v>#N/A</v>
      </c>
      <c r="J749" s="19" t="e">
        <f t="shared" ca="1" si="937"/>
        <v>#N/A</v>
      </c>
      <c r="K749" s="19" t="e">
        <f t="shared" ca="1" si="938"/>
        <v>#N/A</v>
      </c>
      <c r="L749" s="19" t="e">
        <f t="shared" ca="1" si="939"/>
        <v>#N/A</v>
      </c>
      <c r="M749" s="19" t="e">
        <f t="shared" ca="1" si="940"/>
        <v>#N/A</v>
      </c>
      <c r="N749" s="19" t="e">
        <f t="shared" ca="1" si="941"/>
        <v>#N/A</v>
      </c>
      <c r="O749" s="19" t="e">
        <f t="shared" ca="1" si="942"/>
        <v>#N/A</v>
      </c>
      <c r="P749" s="72" t="e">
        <f t="shared" ca="1" si="943"/>
        <v>#N/A</v>
      </c>
      <c r="Q749" s="72" t="e">
        <f t="shared" ca="1" si="944"/>
        <v>#N/A</v>
      </c>
      <c r="R749" s="72" t="e">
        <f t="shared" ca="1" si="945"/>
        <v>#N/A</v>
      </c>
      <c r="S749" s="19" t="e">
        <f t="shared" ca="1" si="946"/>
        <v>#N/A</v>
      </c>
      <c r="T749" s="19" t="e">
        <f t="shared" ca="1" si="947"/>
        <v>#N/A</v>
      </c>
      <c r="U749" s="19" t="e">
        <f t="shared" ca="1" si="948"/>
        <v>#N/A</v>
      </c>
      <c r="V749" s="19" t="e">
        <f t="shared" ca="1" si="949"/>
        <v>#N/A</v>
      </c>
      <c r="W749" s="19" t="e">
        <f t="shared" ca="1" si="950"/>
        <v>#N/A</v>
      </c>
      <c r="X749" s="19" t="e">
        <f t="shared" ca="1" si="951"/>
        <v>#N/A</v>
      </c>
      <c r="Y749" s="72" t="e">
        <f t="shared" ca="1" si="952"/>
        <v>#N/A</v>
      </c>
      <c r="Z749" s="72" t="e">
        <f t="shared" ca="1" si="953"/>
        <v>#N/A</v>
      </c>
      <c r="AA749" s="72" t="e">
        <f t="shared" ca="1" si="954"/>
        <v>#N/A</v>
      </c>
      <c r="AB749" s="19" t="e">
        <f t="shared" ca="1" si="955"/>
        <v>#N/A</v>
      </c>
      <c r="AC749" s="19" t="e">
        <f t="shared" ca="1" si="956"/>
        <v>#N/A</v>
      </c>
      <c r="AD749" s="19" t="e">
        <f t="shared" ca="1" si="957"/>
        <v>#N/A</v>
      </c>
      <c r="AE749" s="19" t="e">
        <f t="shared" ca="1" si="958"/>
        <v>#N/A</v>
      </c>
      <c r="AF749" s="19" t="e">
        <f t="shared" ca="1" si="959"/>
        <v>#N/A</v>
      </c>
      <c r="AG749" s="19" t="e">
        <f t="shared" ca="1" si="960"/>
        <v>#N/A</v>
      </c>
      <c r="AH749" s="72" t="e">
        <f t="shared" ca="1" si="961"/>
        <v>#N/A</v>
      </c>
      <c r="AI749" s="72" t="e">
        <f t="shared" ca="1" si="962"/>
        <v>#N/A</v>
      </c>
      <c r="AJ749" s="72" t="e">
        <f t="shared" ca="1" si="963"/>
        <v>#N/A</v>
      </c>
      <c r="AK749" s="19" t="e">
        <f t="shared" ca="1" si="964"/>
        <v>#N/A</v>
      </c>
      <c r="AL749" s="19" t="e">
        <f t="shared" ca="1" si="965"/>
        <v>#N/A</v>
      </c>
      <c r="AM749" s="19" t="e">
        <f t="shared" ca="1" si="966"/>
        <v>#N/A</v>
      </c>
      <c r="AN749" s="19" t="e">
        <f t="shared" ca="1" si="967"/>
        <v>#N/A</v>
      </c>
      <c r="AO749" s="19" t="e">
        <f t="shared" ca="1" si="968"/>
        <v>#N/A</v>
      </c>
      <c r="AP749" s="19" t="e">
        <f t="shared" ca="1" si="969"/>
        <v>#N/A</v>
      </c>
      <c r="AQ749" s="72" t="e">
        <f t="shared" ca="1" si="970"/>
        <v>#N/A</v>
      </c>
      <c r="AR749" s="72" t="e">
        <f t="shared" ca="1" si="971"/>
        <v>#N/A</v>
      </c>
      <c r="AS749" s="72" t="e">
        <f t="shared" ca="1" si="972"/>
        <v>#N/A</v>
      </c>
      <c r="AT749" s="19" t="e">
        <f t="shared" ca="1" si="973"/>
        <v>#N/A</v>
      </c>
      <c r="AU749" s="19" t="e">
        <f t="shared" ca="1" si="974"/>
        <v>#N/A</v>
      </c>
      <c r="AV749" s="19" t="e">
        <f t="shared" ca="1" si="975"/>
        <v>#N/A</v>
      </c>
      <c r="AW749" s="19" t="e">
        <f t="shared" ca="1" si="976"/>
        <v>#N/A</v>
      </c>
      <c r="AX749" s="19" t="e">
        <f t="shared" ca="1" si="977"/>
        <v>#N/A</v>
      </c>
      <c r="AY749" s="19" t="e">
        <f t="shared" ca="1" si="978"/>
        <v>#N/A</v>
      </c>
      <c r="AZ749" s="72" t="e">
        <f t="shared" ca="1" si="979"/>
        <v>#N/A</v>
      </c>
      <c r="BA749" s="72" t="e">
        <f t="shared" ca="1" si="980"/>
        <v>#N/A</v>
      </c>
      <c r="BB749" s="72" t="e">
        <f t="shared" ca="1" si="981"/>
        <v>#N/A</v>
      </c>
      <c r="BC749" s="19" t="e">
        <f t="shared" ca="1" si="982"/>
        <v>#N/A</v>
      </c>
      <c r="BD749" s="19" t="e">
        <f t="shared" ca="1" si="983"/>
        <v>#N/A</v>
      </c>
      <c r="BE749" s="19" t="e">
        <f t="shared" ca="1" si="984"/>
        <v>#N/A</v>
      </c>
      <c r="BF749" s="19" t="e">
        <f t="shared" ca="1" si="985"/>
        <v>#N/A</v>
      </c>
      <c r="BG749" s="19" t="e">
        <f t="shared" ca="1" si="986"/>
        <v>#N/A</v>
      </c>
      <c r="BH749" s="19" t="e">
        <f t="shared" ca="1" si="987"/>
        <v>#N/A</v>
      </c>
      <c r="BI749" s="72" t="e">
        <f t="shared" ca="1" si="988"/>
        <v>#N/A</v>
      </c>
      <c r="BJ749" s="72" t="e">
        <f t="shared" ca="1" si="989"/>
        <v>#N/A</v>
      </c>
      <c r="BK749" s="72" t="e">
        <f t="shared" ca="1" si="990"/>
        <v>#N/A</v>
      </c>
      <c r="BL749" s="72" t="e">
        <f t="shared" ca="1" si="991"/>
        <v>#N/A</v>
      </c>
      <c r="BM749" s="72" t="e">
        <f t="shared" ca="1" si="992"/>
        <v>#N/A</v>
      </c>
      <c r="BN749" s="72" t="e">
        <f t="shared" ca="1" si="993"/>
        <v>#N/A</v>
      </c>
      <c r="BO749" s="72" t="e">
        <f t="shared" ca="1" si="994"/>
        <v>#N/A</v>
      </c>
      <c r="BP749" s="72" t="e">
        <f t="shared" ca="1" si="995"/>
        <v>#N/A</v>
      </c>
      <c r="BQ749" s="72" t="e">
        <f t="shared" ca="1" si="996"/>
        <v>#N/A</v>
      </c>
      <c r="BR749" s="72" t="e">
        <f t="shared" ca="1" si="997"/>
        <v>#N/A</v>
      </c>
      <c r="BS749" s="72" t="e">
        <f t="shared" ca="1" si="998"/>
        <v>#N/A</v>
      </c>
      <c r="BT749" s="72" t="e">
        <f t="shared" ca="1" si="999"/>
        <v>#N/A</v>
      </c>
      <c r="BU749" s="72" t="e">
        <f t="shared" ca="1" si="1000"/>
        <v>#N/A</v>
      </c>
      <c r="BV749" s="72" t="e">
        <f t="shared" ca="1" si="1001"/>
        <v>#N/A</v>
      </c>
    </row>
    <row r="750" spans="1:74">
      <c r="A750" s="13" t="e">
        <f ca="1">'MGRS to'!AO750</f>
        <v>#N/A</v>
      </c>
      <c r="B750" s="13" t="e">
        <f ca="1">'MGRS to'!AP750</f>
        <v>#N/A</v>
      </c>
      <c r="C750" s="19" t="e">
        <f t="shared" ca="1" si="930"/>
        <v>#N/A</v>
      </c>
      <c r="D750" s="19" t="e">
        <f t="shared" ca="1" si="931"/>
        <v>#N/A</v>
      </c>
      <c r="E750" s="19" t="e">
        <f t="shared" ca="1" si="932"/>
        <v>#N/A</v>
      </c>
      <c r="F750" s="19" t="e">
        <f t="shared" ca="1" si="933"/>
        <v>#N/A</v>
      </c>
      <c r="G750" s="19" t="e">
        <f t="shared" ca="1" si="934"/>
        <v>#N/A</v>
      </c>
      <c r="H750" s="19" t="e">
        <f t="shared" ca="1" si="935"/>
        <v>#N/A</v>
      </c>
      <c r="I750" s="19" t="e">
        <f t="shared" ca="1" si="936"/>
        <v>#N/A</v>
      </c>
      <c r="J750" s="19" t="e">
        <f t="shared" ca="1" si="937"/>
        <v>#N/A</v>
      </c>
      <c r="K750" s="19" t="e">
        <f t="shared" ca="1" si="938"/>
        <v>#N/A</v>
      </c>
      <c r="L750" s="19" t="e">
        <f t="shared" ca="1" si="939"/>
        <v>#N/A</v>
      </c>
      <c r="M750" s="19" t="e">
        <f t="shared" ca="1" si="940"/>
        <v>#N/A</v>
      </c>
      <c r="N750" s="19" t="e">
        <f t="shared" ca="1" si="941"/>
        <v>#N/A</v>
      </c>
      <c r="O750" s="19" t="e">
        <f t="shared" ca="1" si="942"/>
        <v>#N/A</v>
      </c>
      <c r="P750" s="72" t="e">
        <f t="shared" ca="1" si="943"/>
        <v>#N/A</v>
      </c>
      <c r="Q750" s="72" t="e">
        <f t="shared" ca="1" si="944"/>
        <v>#N/A</v>
      </c>
      <c r="R750" s="72" t="e">
        <f t="shared" ca="1" si="945"/>
        <v>#N/A</v>
      </c>
      <c r="S750" s="19" t="e">
        <f t="shared" ca="1" si="946"/>
        <v>#N/A</v>
      </c>
      <c r="T750" s="19" t="e">
        <f t="shared" ca="1" si="947"/>
        <v>#N/A</v>
      </c>
      <c r="U750" s="19" t="e">
        <f t="shared" ca="1" si="948"/>
        <v>#N/A</v>
      </c>
      <c r="V750" s="19" t="e">
        <f t="shared" ca="1" si="949"/>
        <v>#N/A</v>
      </c>
      <c r="W750" s="19" t="e">
        <f t="shared" ca="1" si="950"/>
        <v>#N/A</v>
      </c>
      <c r="X750" s="19" t="e">
        <f t="shared" ca="1" si="951"/>
        <v>#N/A</v>
      </c>
      <c r="Y750" s="72" t="e">
        <f t="shared" ca="1" si="952"/>
        <v>#N/A</v>
      </c>
      <c r="Z750" s="72" t="e">
        <f t="shared" ca="1" si="953"/>
        <v>#N/A</v>
      </c>
      <c r="AA750" s="72" t="e">
        <f t="shared" ca="1" si="954"/>
        <v>#N/A</v>
      </c>
      <c r="AB750" s="19" t="e">
        <f t="shared" ca="1" si="955"/>
        <v>#N/A</v>
      </c>
      <c r="AC750" s="19" t="e">
        <f t="shared" ca="1" si="956"/>
        <v>#N/A</v>
      </c>
      <c r="AD750" s="19" t="e">
        <f t="shared" ca="1" si="957"/>
        <v>#N/A</v>
      </c>
      <c r="AE750" s="19" t="e">
        <f t="shared" ca="1" si="958"/>
        <v>#N/A</v>
      </c>
      <c r="AF750" s="19" t="e">
        <f t="shared" ca="1" si="959"/>
        <v>#N/A</v>
      </c>
      <c r="AG750" s="19" t="e">
        <f t="shared" ca="1" si="960"/>
        <v>#N/A</v>
      </c>
      <c r="AH750" s="72" t="e">
        <f t="shared" ca="1" si="961"/>
        <v>#N/A</v>
      </c>
      <c r="AI750" s="72" t="e">
        <f t="shared" ca="1" si="962"/>
        <v>#N/A</v>
      </c>
      <c r="AJ750" s="72" t="e">
        <f t="shared" ca="1" si="963"/>
        <v>#N/A</v>
      </c>
      <c r="AK750" s="19" t="e">
        <f t="shared" ca="1" si="964"/>
        <v>#N/A</v>
      </c>
      <c r="AL750" s="19" t="e">
        <f t="shared" ca="1" si="965"/>
        <v>#N/A</v>
      </c>
      <c r="AM750" s="19" t="e">
        <f t="shared" ca="1" si="966"/>
        <v>#N/A</v>
      </c>
      <c r="AN750" s="19" t="e">
        <f t="shared" ca="1" si="967"/>
        <v>#N/A</v>
      </c>
      <c r="AO750" s="19" t="e">
        <f t="shared" ca="1" si="968"/>
        <v>#N/A</v>
      </c>
      <c r="AP750" s="19" t="e">
        <f t="shared" ca="1" si="969"/>
        <v>#N/A</v>
      </c>
      <c r="AQ750" s="72" t="e">
        <f t="shared" ca="1" si="970"/>
        <v>#N/A</v>
      </c>
      <c r="AR750" s="72" t="e">
        <f t="shared" ca="1" si="971"/>
        <v>#N/A</v>
      </c>
      <c r="AS750" s="72" t="e">
        <f t="shared" ca="1" si="972"/>
        <v>#N/A</v>
      </c>
      <c r="AT750" s="19" t="e">
        <f t="shared" ca="1" si="973"/>
        <v>#N/A</v>
      </c>
      <c r="AU750" s="19" t="e">
        <f t="shared" ca="1" si="974"/>
        <v>#N/A</v>
      </c>
      <c r="AV750" s="19" t="e">
        <f t="shared" ca="1" si="975"/>
        <v>#N/A</v>
      </c>
      <c r="AW750" s="19" t="e">
        <f t="shared" ca="1" si="976"/>
        <v>#N/A</v>
      </c>
      <c r="AX750" s="19" t="e">
        <f t="shared" ca="1" si="977"/>
        <v>#N/A</v>
      </c>
      <c r="AY750" s="19" t="e">
        <f t="shared" ca="1" si="978"/>
        <v>#N/A</v>
      </c>
      <c r="AZ750" s="72" t="e">
        <f t="shared" ca="1" si="979"/>
        <v>#N/A</v>
      </c>
      <c r="BA750" s="72" t="e">
        <f t="shared" ca="1" si="980"/>
        <v>#N/A</v>
      </c>
      <c r="BB750" s="72" t="e">
        <f t="shared" ca="1" si="981"/>
        <v>#N/A</v>
      </c>
      <c r="BC750" s="19" t="e">
        <f t="shared" ca="1" si="982"/>
        <v>#N/A</v>
      </c>
      <c r="BD750" s="19" t="e">
        <f t="shared" ca="1" si="983"/>
        <v>#N/A</v>
      </c>
      <c r="BE750" s="19" t="e">
        <f t="shared" ca="1" si="984"/>
        <v>#N/A</v>
      </c>
      <c r="BF750" s="19" t="e">
        <f t="shared" ca="1" si="985"/>
        <v>#N/A</v>
      </c>
      <c r="BG750" s="19" t="e">
        <f t="shared" ca="1" si="986"/>
        <v>#N/A</v>
      </c>
      <c r="BH750" s="19" t="e">
        <f t="shared" ca="1" si="987"/>
        <v>#N/A</v>
      </c>
      <c r="BI750" s="72" t="e">
        <f t="shared" ca="1" si="988"/>
        <v>#N/A</v>
      </c>
      <c r="BJ750" s="72" t="e">
        <f t="shared" ca="1" si="989"/>
        <v>#N/A</v>
      </c>
      <c r="BK750" s="72" t="e">
        <f t="shared" ca="1" si="990"/>
        <v>#N/A</v>
      </c>
      <c r="BL750" s="72" t="e">
        <f t="shared" ca="1" si="991"/>
        <v>#N/A</v>
      </c>
      <c r="BM750" s="72" t="e">
        <f t="shared" ca="1" si="992"/>
        <v>#N/A</v>
      </c>
      <c r="BN750" s="72" t="e">
        <f t="shared" ca="1" si="993"/>
        <v>#N/A</v>
      </c>
      <c r="BO750" s="72" t="e">
        <f t="shared" ca="1" si="994"/>
        <v>#N/A</v>
      </c>
      <c r="BP750" s="72" t="e">
        <f t="shared" ca="1" si="995"/>
        <v>#N/A</v>
      </c>
      <c r="BQ750" s="72" t="e">
        <f t="shared" ca="1" si="996"/>
        <v>#N/A</v>
      </c>
      <c r="BR750" s="72" t="e">
        <f t="shared" ca="1" si="997"/>
        <v>#N/A</v>
      </c>
      <c r="BS750" s="72" t="e">
        <f t="shared" ca="1" si="998"/>
        <v>#N/A</v>
      </c>
      <c r="BT750" s="72" t="e">
        <f t="shared" ca="1" si="999"/>
        <v>#N/A</v>
      </c>
      <c r="BU750" s="72" t="e">
        <f t="shared" ca="1" si="1000"/>
        <v>#N/A</v>
      </c>
      <c r="BV750" s="72" t="e">
        <f t="shared" ca="1" si="1001"/>
        <v>#N/A</v>
      </c>
    </row>
    <row r="751" spans="1:74">
      <c r="A751" s="13" t="e">
        <f ca="1">'MGRS to'!AO751</f>
        <v>#N/A</v>
      </c>
      <c r="B751" s="13" t="e">
        <f ca="1">'MGRS to'!AP751</f>
        <v>#N/A</v>
      </c>
      <c r="C751" s="19" t="e">
        <f t="shared" ca="1" si="930"/>
        <v>#N/A</v>
      </c>
      <c r="D751" s="19" t="e">
        <f t="shared" ca="1" si="931"/>
        <v>#N/A</v>
      </c>
      <c r="E751" s="19" t="e">
        <f t="shared" ca="1" si="932"/>
        <v>#N/A</v>
      </c>
      <c r="F751" s="19" t="e">
        <f t="shared" ca="1" si="933"/>
        <v>#N/A</v>
      </c>
      <c r="G751" s="19" t="e">
        <f t="shared" ca="1" si="934"/>
        <v>#N/A</v>
      </c>
      <c r="H751" s="19" t="e">
        <f t="shared" ca="1" si="935"/>
        <v>#N/A</v>
      </c>
      <c r="I751" s="19" t="e">
        <f t="shared" ca="1" si="936"/>
        <v>#N/A</v>
      </c>
      <c r="J751" s="19" t="e">
        <f t="shared" ca="1" si="937"/>
        <v>#N/A</v>
      </c>
      <c r="K751" s="19" t="e">
        <f t="shared" ca="1" si="938"/>
        <v>#N/A</v>
      </c>
      <c r="L751" s="19" t="e">
        <f t="shared" ca="1" si="939"/>
        <v>#N/A</v>
      </c>
      <c r="M751" s="19" t="e">
        <f t="shared" ca="1" si="940"/>
        <v>#N/A</v>
      </c>
      <c r="N751" s="19" t="e">
        <f t="shared" ca="1" si="941"/>
        <v>#N/A</v>
      </c>
      <c r="O751" s="19" t="e">
        <f t="shared" ca="1" si="942"/>
        <v>#N/A</v>
      </c>
      <c r="P751" s="72" t="e">
        <f t="shared" ca="1" si="943"/>
        <v>#N/A</v>
      </c>
      <c r="Q751" s="72" t="e">
        <f t="shared" ca="1" si="944"/>
        <v>#N/A</v>
      </c>
      <c r="R751" s="72" t="e">
        <f t="shared" ca="1" si="945"/>
        <v>#N/A</v>
      </c>
      <c r="S751" s="19" t="e">
        <f t="shared" ca="1" si="946"/>
        <v>#N/A</v>
      </c>
      <c r="T751" s="19" t="e">
        <f t="shared" ca="1" si="947"/>
        <v>#N/A</v>
      </c>
      <c r="U751" s="19" t="e">
        <f t="shared" ca="1" si="948"/>
        <v>#N/A</v>
      </c>
      <c r="V751" s="19" t="e">
        <f t="shared" ca="1" si="949"/>
        <v>#N/A</v>
      </c>
      <c r="W751" s="19" t="e">
        <f t="shared" ca="1" si="950"/>
        <v>#N/A</v>
      </c>
      <c r="X751" s="19" t="e">
        <f t="shared" ca="1" si="951"/>
        <v>#N/A</v>
      </c>
      <c r="Y751" s="72" t="e">
        <f t="shared" ca="1" si="952"/>
        <v>#N/A</v>
      </c>
      <c r="Z751" s="72" t="e">
        <f t="shared" ca="1" si="953"/>
        <v>#N/A</v>
      </c>
      <c r="AA751" s="72" t="e">
        <f t="shared" ca="1" si="954"/>
        <v>#N/A</v>
      </c>
      <c r="AB751" s="19" t="e">
        <f t="shared" ca="1" si="955"/>
        <v>#N/A</v>
      </c>
      <c r="AC751" s="19" t="e">
        <f t="shared" ca="1" si="956"/>
        <v>#N/A</v>
      </c>
      <c r="AD751" s="19" t="e">
        <f t="shared" ca="1" si="957"/>
        <v>#N/A</v>
      </c>
      <c r="AE751" s="19" t="e">
        <f t="shared" ca="1" si="958"/>
        <v>#N/A</v>
      </c>
      <c r="AF751" s="19" t="e">
        <f t="shared" ca="1" si="959"/>
        <v>#N/A</v>
      </c>
      <c r="AG751" s="19" t="e">
        <f t="shared" ca="1" si="960"/>
        <v>#N/A</v>
      </c>
      <c r="AH751" s="72" t="e">
        <f t="shared" ca="1" si="961"/>
        <v>#N/A</v>
      </c>
      <c r="AI751" s="72" t="e">
        <f t="shared" ca="1" si="962"/>
        <v>#N/A</v>
      </c>
      <c r="AJ751" s="72" t="e">
        <f t="shared" ca="1" si="963"/>
        <v>#N/A</v>
      </c>
      <c r="AK751" s="19" t="e">
        <f t="shared" ca="1" si="964"/>
        <v>#N/A</v>
      </c>
      <c r="AL751" s="19" t="e">
        <f t="shared" ca="1" si="965"/>
        <v>#N/A</v>
      </c>
      <c r="AM751" s="19" t="e">
        <f t="shared" ca="1" si="966"/>
        <v>#N/A</v>
      </c>
      <c r="AN751" s="19" t="e">
        <f t="shared" ca="1" si="967"/>
        <v>#N/A</v>
      </c>
      <c r="AO751" s="19" t="e">
        <f t="shared" ca="1" si="968"/>
        <v>#N/A</v>
      </c>
      <c r="AP751" s="19" t="e">
        <f t="shared" ca="1" si="969"/>
        <v>#N/A</v>
      </c>
      <c r="AQ751" s="72" t="e">
        <f t="shared" ca="1" si="970"/>
        <v>#N/A</v>
      </c>
      <c r="AR751" s="72" t="e">
        <f t="shared" ca="1" si="971"/>
        <v>#N/A</v>
      </c>
      <c r="AS751" s="72" t="e">
        <f t="shared" ca="1" si="972"/>
        <v>#N/A</v>
      </c>
      <c r="AT751" s="19" t="e">
        <f t="shared" ca="1" si="973"/>
        <v>#N/A</v>
      </c>
      <c r="AU751" s="19" t="e">
        <f t="shared" ca="1" si="974"/>
        <v>#N/A</v>
      </c>
      <c r="AV751" s="19" t="e">
        <f t="shared" ca="1" si="975"/>
        <v>#N/A</v>
      </c>
      <c r="AW751" s="19" t="e">
        <f t="shared" ca="1" si="976"/>
        <v>#N/A</v>
      </c>
      <c r="AX751" s="19" t="e">
        <f t="shared" ca="1" si="977"/>
        <v>#N/A</v>
      </c>
      <c r="AY751" s="19" t="e">
        <f t="shared" ca="1" si="978"/>
        <v>#N/A</v>
      </c>
      <c r="AZ751" s="72" t="e">
        <f t="shared" ca="1" si="979"/>
        <v>#N/A</v>
      </c>
      <c r="BA751" s="72" t="e">
        <f t="shared" ca="1" si="980"/>
        <v>#N/A</v>
      </c>
      <c r="BB751" s="72" t="e">
        <f t="shared" ca="1" si="981"/>
        <v>#N/A</v>
      </c>
      <c r="BC751" s="19" t="e">
        <f t="shared" ca="1" si="982"/>
        <v>#N/A</v>
      </c>
      <c r="BD751" s="19" t="e">
        <f t="shared" ca="1" si="983"/>
        <v>#N/A</v>
      </c>
      <c r="BE751" s="19" t="e">
        <f t="shared" ca="1" si="984"/>
        <v>#N/A</v>
      </c>
      <c r="BF751" s="19" t="e">
        <f t="shared" ca="1" si="985"/>
        <v>#N/A</v>
      </c>
      <c r="BG751" s="19" t="e">
        <f t="shared" ca="1" si="986"/>
        <v>#N/A</v>
      </c>
      <c r="BH751" s="19" t="e">
        <f t="shared" ca="1" si="987"/>
        <v>#N/A</v>
      </c>
      <c r="BI751" s="72" t="e">
        <f t="shared" ca="1" si="988"/>
        <v>#N/A</v>
      </c>
      <c r="BJ751" s="72" t="e">
        <f t="shared" ca="1" si="989"/>
        <v>#N/A</v>
      </c>
      <c r="BK751" s="72" t="e">
        <f t="shared" ca="1" si="990"/>
        <v>#N/A</v>
      </c>
      <c r="BL751" s="72" t="e">
        <f t="shared" ca="1" si="991"/>
        <v>#N/A</v>
      </c>
      <c r="BM751" s="72" t="e">
        <f t="shared" ca="1" si="992"/>
        <v>#N/A</v>
      </c>
      <c r="BN751" s="72" t="e">
        <f t="shared" ca="1" si="993"/>
        <v>#N/A</v>
      </c>
      <c r="BO751" s="72" t="e">
        <f t="shared" ca="1" si="994"/>
        <v>#N/A</v>
      </c>
      <c r="BP751" s="72" t="e">
        <f t="shared" ca="1" si="995"/>
        <v>#N/A</v>
      </c>
      <c r="BQ751" s="72" t="e">
        <f t="shared" ca="1" si="996"/>
        <v>#N/A</v>
      </c>
      <c r="BR751" s="72" t="e">
        <f t="shared" ca="1" si="997"/>
        <v>#N/A</v>
      </c>
      <c r="BS751" s="72" t="e">
        <f t="shared" ca="1" si="998"/>
        <v>#N/A</v>
      </c>
      <c r="BT751" s="72" t="e">
        <f t="shared" ca="1" si="999"/>
        <v>#N/A</v>
      </c>
      <c r="BU751" s="72" t="e">
        <f t="shared" ca="1" si="1000"/>
        <v>#N/A</v>
      </c>
      <c r="BV751" s="72" t="e">
        <f t="shared" ca="1" si="1001"/>
        <v>#N/A</v>
      </c>
    </row>
    <row r="752" spans="1:74">
      <c r="A752" s="13" t="e">
        <f ca="1">'MGRS to'!AO752</f>
        <v>#N/A</v>
      </c>
      <c r="B752" s="13" t="e">
        <f ca="1">'MGRS to'!AP752</f>
        <v>#N/A</v>
      </c>
      <c r="C752" s="19" t="e">
        <f t="shared" ca="1" si="930"/>
        <v>#N/A</v>
      </c>
      <c r="D752" s="19" t="e">
        <f t="shared" ca="1" si="931"/>
        <v>#N/A</v>
      </c>
      <c r="E752" s="19" t="e">
        <f t="shared" ca="1" si="932"/>
        <v>#N/A</v>
      </c>
      <c r="F752" s="19" t="e">
        <f t="shared" ca="1" si="933"/>
        <v>#N/A</v>
      </c>
      <c r="G752" s="19" t="e">
        <f t="shared" ca="1" si="934"/>
        <v>#N/A</v>
      </c>
      <c r="H752" s="19" t="e">
        <f t="shared" ca="1" si="935"/>
        <v>#N/A</v>
      </c>
      <c r="I752" s="19" t="e">
        <f t="shared" ca="1" si="936"/>
        <v>#N/A</v>
      </c>
      <c r="J752" s="19" t="e">
        <f t="shared" ca="1" si="937"/>
        <v>#N/A</v>
      </c>
      <c r="K752" s="19" t="e">
        <f t="shared" ca="1" si="938"/>
        <v>#N/A</v>
      </c>
      <c r="L752" s="19" t="e">
        <f t="shared" ca="1" si="939"/>
        <v>#N/A</v>
      </c>
      <c r="M752" s="19" t="e">
        <f t="shared" ca="1" si="940"/>
        <v>#N/A</v>
      </c>
      <c r="N752" s="19" t="e">
        <f t="shared" ca="1" si="941"/>
        <v>#N/A</v>
      </c>
      <c r="O752" s="19" t="e">
        <f t="shared" ca="1" si="942"/>
        <v>#N/A</v>
      </c>
      <c r="P752" s="72" t="e">
        <f t="shared" ca="1" si="943"/>
        <v>#N/A</v>
      </c>
      <c r="Q752" s="72" t="e">
        <f t="shared" ca="1" si="944"/>
        <v>#N/A</v>
      </c>
      <c r="R752" s="72" t="e">
        <f t="shared" ca="1" si="945"/>
        <v>#N/A</v>
      </c>
      <c r="S752" s="19" t="e">
        <f t="shared" ca="1" si="946"/>
        <v>#N/A</v>
      </c>
      <c r="T752" s="19" t="e">
        <f t="shared" ca="1" si="947"/>
        <v>#N/A</v>
      </c>
      <c r="U752" s="19" t="e">
        <f t="shared" ca="1" si="948"/>
        <v>#N/A</v>
      </c>
      <c r="V752" s="19" t="e">
        <f t="shared" ca="1" si="949"/>
        <v>#N/A</v>
      </c>
      <c r="W752" s="19" t="e">
        <f t="shared" ca="1" si="950"/>
        <v>#N/A</v>
      </c>
      <c r="X752" s="19" t="e">
        <f t="shared" ca="1" si="951"/>
        <v>#N/A</v>
      </c>
      <c r="Y752" s="72" t="e">
        <f t="shared" ca="1" si="952"/>
        <v>#N/A</v>
      </c>
      <c r="Z752" s="72" t="e">
        <f t="shared" ca="1" si="953"/>
        <v>#N/A</v>
      </c>
      <c r="AA752" s="72" t="e">
        <f t="shared" ca="1" si="954"/>
        <v>#N/A</v>
      </c>
      <c r="AB752" s="19" t="e">
        <f t="shared" ca="1" si="955"/>
        <v>#N/A</v>
      </c>
      <c r="AC752" s="19" t="e">
        <f t="shared" ca="1" si="956"/>
        <v>#N/A</v>
      </c>
      <c r="AD752" s="19" t="e">
        <f t="shared" ca="1" si="957"/>
        <v>#N/A</v>
      </c>
      <c r="AE752" s="19" t="e">
        <f t="shared" ca="1" si="958"/>
        <v>#N/A</v>
      </c>
      <c r="AF752" s="19" t="e">
        <f t="shared" ca="1" si="959"/>
        <v>#N/A</v>
      </c>
      <c r="AG752" s="19" t="e">
        <f t="shared" ca="1" si="960"/>
        <v>#N/A</v>
      </c>
      <c r="AH752" s="72" t="e">
        <f t="shared" ca="1" si="961"/>
        <v>#N/A</v>
      </c>
      <c r="AI752" s="72" t="e">
        <f t="shared" ca="1" si="962"/>
        <v>#N/A</v>
      </c>
      <c r="AJ752" s="72" t="e">
        <f t="shared" ca="1" si="963"/>
        <v>#N/A</v>
      </c>
      <c r="AK752" s="19" t="e">
        <f t="shared" ca="1" si="964"/>
        <v>#N/A</v>
      </c>
      <c r="AL752" s="19" t="e">
        <f t="shared" ca="1" si="965"/>
        <v>#N/A</v>
      </c>
      <c r="AM752" s="19" t="e">
        <f t="shared" ca="1" si="966"/>
        <v>#N/A</v>
      </c>
      <c r="AN752" s="19" t="e">
        <f t="shared" ca="1" si="967"/>
        <v>#N/A</v>
      </c>
      <c r="AO752" s="19" t="e">
        <f t="shared" ca="1" si="968"/>
        <v>#N/A</v>
      </c>
      <c r="AP752" s="19" t="e">
        <f t="shared" ca="1" si="969"/>
        <v>#N/A</v>
      </c>
      <c r="AQ752" s="72" t="e">
        <f t="shared" ca="1" si="970"/>
        <v>#N/A</v>
      </c>
      <c r="AR752" s="72" t="e">
        <f t="shared" ca="1" si="971"/>
        <v>#N/A</v>
      </c>
      <c r="AS752" s="72" t="e">
        <f t="shared" ca="1" si="972"/>
        <v>#N/A</v>
      </c>
      <c r="AT752" s="19" t="e">
        <f t="shared" ca="1" si="973"/>
        <v>#N/A</v>
      </c>
      <c r="AU752" s="19" t="e">
        <f t="shared" ca="1" si="974"/>
        <v>#N/A</v>
      </c>
      <c r="AV752" s="19" t="e">
        <f t="shared" ca="1" si="975"/>
        <v>#N/A</v>
      </c>
      <c r="AW752" s="19" t="e">
        <f t="shared" ca="1" si="976"/>
        <v>#N/A</v>
      </c>
      <c r="AX752" s="19" t="e">
        <f t="shared" ca="1" si="977"/>
        <v>#N/A</v>
      </c>
      <c r="AY752" s="19" t="e">
        <f t="shared" ca="1" si="978"/>
        <v>#N/A</v>
      </c>
      <c r="AZ752" s="72" t="e">
        <f t="shared" ca="1" si="979"/>
        <v>#N/A</v>
      </c>
      <c r="BA752" s="72" t="e">
        <f t="shared" ca="1" si="980"/>
        <v>#N/A</v>
      </c>
      <c r="BB752" s="72" t="e">
        <f t="shared" ca="1" si="981"/>
        <v>#N/A</v>
      </c>
      <c r="BC752" s="19" t="e">
        <f t="shared" ca="1" si="982"/>
        <v>#N/A</v>
      </c>
      <c r="BD752" s="19" t="e">
        <f t="shared" ca="1" si="983"/>
        <v>#N/A</v>
      </c>
      <c r="BE752" s="19" t="e">
        <f t="shared" ca="1" si="984"/>
        <v>#N/A</v>
      </c>
      <c r="BF752" s="19" t="e">
        <f t="shared" ca="1" si="985"/>
        <v>#N/A</v>
      </c>
      <c r="BG752" s="19" t="e">
        <f t="shared" ca="1" si="986"/>
        <v>#N/A</v>
      </c>
      <c r="BH752" s="19" t="e">
        <f t="shared" ca="1" si="987"/>
        <v>#N/A</v>
      </c>
      <c r="BI752" s="72" t="e">
        <f t="shared" ca="1" si="988"/>
        <v>#N/A</v>
      </c>
      <c r="BJ752" s="72" t="e">
        <f t="shared" ca="1" si="989"/>
        <v>#N/A</v>
      </c>
      <c r="BK752" s="72" t="e">
        <f t="shared" ca="1" si="990"/>
        <v>#N/A</v>
      </c>
      <c r="BL752" s="72" t="e">
        <f t="shared" ca="1" si="991"/>
        <v>#N/A</v>
      </c>
      <c r="BM752" s="72" t="e">
        <f t="shared" ca="1" si="992"/>
        <v>#N/A</v>
      </c>
      <c r="BN752" s="72" t="e">
        <f t="shared" ca="1" si="993"/>
        <v>#N/A</v>
      </c>
      <c r="BO752" s="72" t="e">
        <f t="shared" ca="1" si="994"/>
        <v>#N/A</v>
      </c>
      <c r="BP752" s="72" t="e">
        <f t="shared" ca="1" si="995"/>
        <v>#N/A</v>
      </c>
      <c r="BQ752" s="72" t="e">
        <f t="shared" ca="1" si="996"/>
        <v>#N/A</v>
      </c>
      <c r="BR752" s="72" t="e">
        <f t="shared" ca="1" si="997"/>
        <v>#N/A</v>
      </c>
      <c r="BS752" s="72" t="e">
        <f t="shared" ca="1" si="998"/>
        <v>#N/A</v>
      </c>
      <c r="BT752" s="72" t="e">
        <f t="shared" ca="1" si="999"/>
        <v>#N/A</v>
      </c>
      <c r="BU752" s="72" t="e">
        <f t="shared" ca="1" si="1000"/>
        <v>#N/A</v>
      </c>
      <c r="BV752" s="72" t="e">
        <f t="shared" ca="1" si="1001"/>
        <v>#N/A</v>
      </c>
    </row>
    <row r="753" spans="1:74">
      <c r="A753" s="13" t="e">
        <f ca="1">'MGRS to'!AO753</f>
        <v>#N/A</v>
      </c>
      <c r="B753" s="13" t="e">
        <f ca="1">'MGRS to'!AP753</f>
        <v>#N/A</v>
      </c>
      <c r="C753" s="19" t="e">
        <f t="shared" ca="1" si="930"/>
        <v>#N/A</v>
      </c>
      <c r="D753" s="19" t="e">
        <f t="shared" ca="1" si="931"/>
        <v>#N/A</v>
      </c>
      <c r="E753" s="19" t="e">
        <f t="shared" ca="1" si="932"/>
        <v>#N/A</v>
      </c>
      <c r="F753" s="19" t="e">
        <f t="shared" ca="1" si="933"/>
        <v>#N/A</v>
      </c>
      <c r="G753" s="19" t="e">
        <f t="shared" ca="1" si="934"/>
        <v>#N/A</v>
      </c>
      <c r="H753" s="19" t="e">
        <f t="shared" ca="1" si="935"/>
        <v>#N/A</v>
      </c>
      <c r="I753" s="19" t="e">
        <f t="shared" ca="1" si="936"/>
        <v>#N/A</v>
      </c>
      <c r="J753" s="19" t="e">
        <f t="shared" ca="1" si="937"/>
        <v>#N/A</v>
      </c>
      <c r="K753" s="19" t="e">
        <f t="shared" ca="1" si="938"/>
        <v>#N/A</v>
      </c>
      <c r="L753" s="19" t="e">
        <f t="shared" ca="1" si="939"/>
        <v>#N/A</v>
      </c>
      <c r="M753" s="19" t="e">
        <f t="shared" ca="1" si="940"/>
        <v>#N/A</v>
      </c>
      <c r="N753" s="19" t="e">
        <f t="shared" ca="1" si="941"/>
        <v>#N/A</v>
      </c>
      <c r="O753" s="19" t="e">
        <f t="shared" ca="1" si="942"/>
        <v>#N/A</v>
      </c>
      <c r="P753" s="72" t="e">
        <f t="shared" ca="1" si="943"/>
        <v>#N/A</v>
      </c>
      <c r="Q753" s="72" t="e">
        <f t="shared" ca="1" si="944"/>
        <v>#N/A</v>
      </c>
      <c r="R753" s="72" t="e">
        <f t="shared" ca="1" si="945"/>
        <v>#N/A</v>
      </c>
      <c r="S753" s="19" t="e">
        <f t="shared" ca="1" si="946"/>
        <v>#N/A</v>
      </c>
      <c r="T753" s="19" t="e">
        <f t="shared" ca="1" si="947"/>
        <v>#N/A</v>
      </c>
      <c r="U753" s="19" t="e">
        <f t="shared" ca="1" si="948"/>
        <v>#N/A</v>
      </c>
      <c r="V753" s="19" t="e">
        <f t="shared" ca="1" si="949"/>
        <v>#N/A</v>
      </c>
      <c r="W753" s="19" t="e">
        <f t="shared" ca="1" si="950"/>
        <v>#N/A</v>
      </c>
      <c r="X753" s="19" t="e">
        <f t="shared" ca="1" si="951"/>
        <v>#N/A</v>
      </c>
      <c r="Y753" s="72" t="e">
        <f t="shared" ca="1" si="952"/>
        <v>#N/A</v>
      </c>
      <c r="Z753" s="72" t="e">
        <f t="shared" ca="1" si="953"/>
        <v>#N/A</v>
      </c>
      <c r="AA753" s="72" t="e">
        <f t="shared" ca="1" si="954"/>
        <v>#N/A</v>
      </c>
      <c r="AB753" s="19" t="e">
        <f t="shared" ca="1" si="955"/>
        <v>#N/A</v>
      </c>
      <c r="AC753" s="19" t="e">
        <f t="shared" ca="1" si="956"/>
        <v>#N/A</v>
      </c>
      <c r="AD753" s="19" t="e">
        <f t="shared" ca="1" si="957"/>
        <v>#N/A</v>
      </c>
      <c r="AE753" s="19" t="e">
        <f t="shared" ca="1" si="958"/>
        <v>#N/A</v>
      </c>
      <c r="AF753" s="19" t="e">
        <f t="shared" ca="1" si="959"/>
        <v>#N/A</v>
      </c>
      <c r="AG753" s="19" t="e">
        <f t="shared" ca="1" si="960"/>
        <v>#N/A</v>
      </c>
      <c r="AH753" s="72" t="e">
        <f t="shared" ca="1" si="961"/>
        <v>#N/A</v>
      </c>
      <c r="AI753" s="72" t="e">
        <f t="shared" ca="1" si="962"/>
        <v>#N/A</v>
      </c>
      <c r="AJ753" s="72" t="e">
        <f t="shared" ca="1" si="963"/>
        <v>#N/A</v>
      </c>
      <c r="AK753" s="19" t="e">
        <f t="shared" ca="1" si="964"/>
        <v>#N/A</v>
      </c>
      <c r="AL753" s="19" t="e">
        <f t="shared" ca="1" si="965"/>
        <v>#N/A</v>
      </c>
      <c r="AM753" s="19" t="e">
        <f t="shared" ca="1" si="966"/>
        <v>#N/A</v>
      </c>
      <c r="AN753" s="19" t="e">
        <f t="shared" ca="1" si="967"/>
        <v>#N/A</v>
      </c>
      <c r="AO753" s="19" t="e">
        <f t="shared" ca="1" si="968"/>
        <v>#N/A</v>
      </c>
      <c r="AP753" s="19" t="e">
        <f t="shared" ca="1" si="969"/>
        <v>#N/A</v>
      </c>
      <c r="AQ753" s="72" t="e">
        <f t="shared" ca="1" si="970"/>
        <v>#N/A</v>
      </c>
      <c r="AR753" s="72" t="e">
        <f t="shared" ca="1" si="971"/>
        <v>#N/A</v>
      </c>
      <c r="AS753" s="72" t="e">
        <f t="shared" ca="1" si="972"/>
        <v>#N/A</v>
      </c>
      <c r="AT753" s="19" t="e">
        <f t="shared" ca="1" si="973"/>
        <v>#N/A</v>
      </c>
      <c r="AU753" s="19" t="e">
        <f t="shared" ca="1" si="974"/>
        <v>#N/A</v>
      </c>
      <c r="AV753" s="19" t="e">
        <f t="shared" ca="1" si="975"/>
        <v>#N/A</v>
      </c>
      <c r="AW753" s="19" t="e">
        <f t="shared" ca="1" si="976"/>
        <v>#N/A</v>
      </c>
      <c r="AX753" s="19" t="e">
        <f t="shared" ca="1" si="977"/>
        <v>#N/A</v>
      </c>
      <c r="AY753" s="19" t="e">
        <f t="shared" ca="1" si="978"/>
        <v>#N/A</v>
      </c>
      <c r="AZ753" s="72" t="e">
        <f t="shared" ca="1" si="979"/>
        <v>#N/A</v>
      </c>
      <c r="BA753" s="72" t="e">
        <f t="shared" ca="1" si="980"/>
        <v>#N/A</v>
      </c>
      <c r="BB753" s="72" t="e">
        <f t="shared" ca="1" si="981"/>
        <v>#N/A</v>
      </c>
      <c r="BC753" s="19" t="e">
        <f t="shared" ca="1" si="982"/>
        <v>#N/A</v>
      </c>
      <c r="BD753" s="19" t="e">
        <f t="shared" ca="1" si="983"/>
        <v>#N/A</v>
      </c>
      <c r="BE753" s="19" t="e">
        <f t="shared" ca="1" si="984"/>
        <v>#N/A</v>
      </c>
      <c r="BF753" s="19" t="e">
        <f t="shared" ca="1" si="985"/>
        <v>#N/A</v>
      </c>
      <c r="BG753" s="19" t="e">
        <f t="shared" ca="1" si="986"/>
        <v>#N/A</v>
      </c>
      <c r="BH753" s="19" t="e">
        <f t="shared" ca="1" si="987"/>
        <v>#N/A</v>
      </c>
      <c r="BI753" s="72" t="e">
        <f t="shared" ca="1" si="988"/>
        <v>#N/A</v>
      </c>
      <c r="BJ753" s="72" t="e">
        <f t="shared" ca="1" si="989"/>
        <v>#N/A</v>
      </c>
      <c r="BK753" s="72" t="e">
        <f t="shared" ca="1" si="990"/>
        <v>#N/A</v>
      </c>
      <c r="BL753" s="72" t="e">
        <f t="shared" ca="1" si="991"/>
        <v>#N/A</v>
      </c>
      <c r="BM753" s="72" t="e">
        <f t="shared" ca="1" si="992"/>
        <v>#N/A</v>
      </c>
      <c r="BN753" s="72" t="e">
        <f t="shared" ca="1" si="993"/>
        <v>#N/A</v>
      </c>
      <c r="BO753" s="72" t="e">
        <f t="shared" ca="1" si="994"/>
        <v>#N/A</v>
      </c>
      <c r="BP753" s="72" t="e">
        <f t="shared" ca="1" si="995"/>
        <v>#N/A</v>
      </c>
      <c r="BQ753" s="72" t="e">
        <f t="shared" ca="1" si="996"/>
        <v>#N/A</v>
      </c>
      <c r="BR753" s="72" t="e">
        <f t="shared" ca="1" si="997"/>
        <v>#N/A</v>
      </c>
      <c r="BS753" s="72" t="e">
        <f t="shared" ca="1" si="998"/>
        <v>#N/A</v>
      </c>
      <c r="BT753" s="72" t="e">
        <f t="shared" ca="1" si="999"/>
        <v>#N/A</v>
      </c>
      <c r="BU753" s="72" t="e">
        <f t="shared" ca="1" si="1000"/>
        <v>#N/A</v>
      </c>
      <c r="BV753" s="72" t="e">
        <f t="shared" ca="1" si="1001"/>
        <v>#N/A</v>
      </c>
    </row>
    <row r="754" spans="1:74">
      <c r="A754" s="13" t="e">
        <f ca="1">'MGRS to'!AO754</f>
        <v>#N/A</v>
      </c>
      <c r="B754" s="13" t="e">
        <f ca="1">'MGRS to'!AP754</f>
        <v>#N/A</v>
      </c>
      <c r="C754" s="19" t="e">
        <f t="shared" ca="1" si="930"/>
        <v>#N/A</v>
      </c>
      <c r="D754" s="19" t="e">
        <f t="shared" ca="1" si="931"/>
        <v>#N/A</v>
      </c>
      <c r="E754" s="19" t="e">
        <f t="shared" ca="1" si="932"/>
        <v>#N/A</v>
      </c>
      <c r="F754" s="19" t="e">
        <f t="shared" ca="1" si="933"/>
        <v>#N/A</v>
      </c>
      <c r="G754" s="19" t="e">
        <f t="shared" ca="1" si="934"/>
        <v>#N/A</v>
      </c>
      <c r="H754" s="19" t="e">
        <f t="shared" ca="1" si="935"/>
        <v>#N/A</v>
      </c>
      <c r="I754" s="19" t="e">
        <f t="shared" ca="1" si="936"/>
        <v>#N/A</v>
      </c>
      <c r="J754" s="19" t="e">
        <f t="shared" ca="1" si="937"/>
        <v>#N/A</v>
      </c>
      <c r="K754" s="19" t="e">
        <f t="shared" ca="1" si="938"/>
        <v>#N/A</v>
      </c>
      <c r="L754" s="19" t="e">
        <f t="shared" ca="1" si="939"/>
        <v>#N/A</v>
      </c>
      <c r="M754" s="19" t="e">
        <f t="shared" ca="1" si="940"/>
        <v>#N/A</v>
      </c>
      <c r="N754" s="19" t="e">
        <f t="shared" ca="1" si="941"/>
        <v>#N/A</v>
      </c>
      <c r="O754" s="19" t="e">
        <f t="shared" ca="1" si="942"/>
        <v>#N/A</v>
      </c>
      <c r="P754" s="72" t="e">
        <f t="shared" ca="1" si="943"/>
        <v>#N/A</v>
      </c>
      <c r="Q754" s="72" t="e">
        <f t="shared" ca="1" si="944"/>
        <v>#N/A</v>
      </c>
      <c r="R754" s="72" t="e">
        <f t="shared" ca="1" si="945"/>
        <v>#N/A</v>
      </c>
      <c r="S754" s="19" t="e">
        <f t="shared" ca="1" si="946"/>
        <v>#N/A</v>
      </c>
      <c r="T754" s="19" t="e">
        <f t="shared" ca="1" si="947"/>
        <v>#N/A</v>
      </c>
      <c r="U754" s="19" t="e">
        <f t="shared" ca="1" si="948"/>
        <v>#N/A</v>
      </c>
      <c r="V754" s="19" t="e">
        <f t="shared" ca="1" si="949"/>
        <v>#N/A</v>
      </c>
      <c r="W754" s="19" t="e">
        <f t="shared" ca="1" si="950"/>
        <v>#N/A</v>
      </c>
      <c r="X754" s="19" t="e">
        <f t="shared" ca="1" si="951"/>
        <v>#N/A</v>
      </c>
      <c r="Y754" s="72" t="e">
        <f t="shared" ca="1" si="952"/>
        <v>#N/A</v>
      </c>
      <c r="Z754" s="72" t="e">
        <f t="shared" ca="1" si="953"/>
        <v>#N/A</v>
      </c>
      <c r="AA754" s="72" t="e">
        <f t="shared" ca="1" si="954"/>
        <v>#N/A</v>
      </c>
      <c r="AB754" s="19" t="e">
        <f t="shared" ca="1" si="955"/>
        <v>#N/A</v>
      </c>
      <c r="AC754" s="19" t="e">
        <f t="shared" ca="1" si="956"/>
        <v>#N/A</v>
      </c>
      <c r="AD754" s="19" t="e">
        <f t="shared" ca="1" si="957"/>
        <v>#N/A</v>
      </c>
      <c r="AE754" s="19" t="e">
        <f t="shared" ca="1" si="958"/>
        <v>#N/A</v>
      </c>
      <c r="AF754" s="19" t="e">
        <f t="shared" ca="1" si="959"/>
        <v>#N/A</v>
      </c>
      <c r="AG754" s="19" t="e">
        <f t="shared" ca="1" si="960"/>
        <v>#N/A</v>
      </c>
      <c r="AH754" s="72" t="e">
        <f t="shared" ca="1" si="961"/>
        <v>#N/A</v>
      </c>
      <c r="AI754" s="72" t="e">
        <f t="shared" ca="1" si="962"/>
        <v>#N/A</v>
      </c>
      <c r="AJ754" s="72" t="e">
        <f t="shared" ca="1" si="963"/>
        <v>#N/A</v>
      </c>
      <c r="AK754" s="19" t="e">
        <f t="shared" ca="1" si="964"/>
        <v>#N/A</v>
      </c>
      <c r="AL754" s="19" t="e">
        <f t="shared" ca="1" si="965"/>
        <v>#N/A</v>
      </c>
      <c r="AM754" s="19" t="e">
        <f t="shared" ca="1" si="966"/>
        <v>#N/A</v>
      </c>
      <c r="AN754" s="19" t="e">
        <f t="shared" ca="1" si="967"/>
        <v>#N/A</v>
      </c>
      <c r="AO754" s="19" t="e">
        <f t="shared" ca="1" si="968"/>
        <v>#N/A</v>
      </c>
      <c r="AP754" s="19" t="e">
        <f t="shared" ca="1" si="969"/>
        <v>#N/A</v>
      </c>
      <c r="AQ754" s="72" t="e">
        <f t="shared" ca="1" si="970"/>
        <v>#N/A</v>
      </c>
      <c r="AR754" s="72" t="e">
        <f t="shared" ca="1" si="971"/>
        <v>#N/A</v>
      </c>
      <c r="AS754" s="72" t="e">
        <f t="shared" ca="1" si="972"/>
        <v>#N/A</v>
      </c>
      <c r="AT754" s="19" t="e">
        <f t="shared" ca="1" si="973"/>
        <v>#N/A</v>
      </c>
      <c r="AU754" s="19" t="e">
        <f t="shared" ca="1" si="974"/>
        <v>#N/A</v>
      </c>
      <c r="AV754" s="19" t="e">
        <f t="shared" ca="1" si="975"/>
        <v>#N/A</v>
      </c>
      <c r="AW754" s="19" t="e">
        <f t="shared" ca="1" si="976"/>
        <v>#N/A</v>
      </c>
      <c r="AX754" s="19" t="e">
        <f t="shared" ca="1" si="977"/>
        <v>#N/A</v>
      </c>
      <c r="AY754" s="19" t="e">
        <f t="shared" ca="1" si="978"/>
        <v>#N/A</v>
      </c>
      <c r="AZ754" s="72" t="e">
        <f t="shared" ca="1" si="979"/>
        <v>#N/A</v>
      </c>
      <c r="BA754" s="72" t="e">
        <f t="shared" ca="1" si="980"/>
        <v>#N/A</v>
      </c>
      <c r="BB754" s="72" t="e">
        <f t="shared" ca="1" si="981"/>
        <v>#N/A</v>
      </c>
      <c r="BC754" s="19" t="e">
        <f t="shared" ca="1" si="982"/>
        <v>#N/A</v>
      </c>
      <c r="BD754" s="19" t="e">
        <f t="shared" ca="1" si="983"/>
        <v>#N/A</v>
      </c>
      <c r="BE754" s="19" t="e">
        <f t="shared" ca="1" si="984"/>
        <v>#N/A</v>
      </c>
      <c r="BF754" s="19" t="e">
        <f t="shared" ca="1" si="985"/>
        <v>#N/A</v>
      </c>
      <c r="BG754" s="19" t="e">
        <f t="shared" ca="1" si="986"/>
        <v>#N/A</v>
      </c>
      <c r="BH754" s="19" t="e">
        <f t="shared" ca="1" si="987"/>
        <v>#N/A</v>
      </c>
      <c r="BI754" s="72" t="e">
        <f t="shared" ca="1" si="988"/>
        <v>#N/A</v>
      </c>
      <c r="BJ754" s="72" t="e">
        <f t="shared" ca="1" si="989"/>
        <v>#N/A</v>
      </c>
      <c r="BK754" s="72" t="e">
        <f t="shared" ca="1" si="990"/>
        <v>#N/A</v>
      </c>
      <c r="BL754" s="72" t="e">
        <f t="shared" ca="1" si="991"/>
        <v>#N/A</v>
      </c>
      <c r="BM754" s="72" t="e">
        <f t="shared" ca="1" si="992"/>
        <v>#N/A</v>
      </c>
      <c r="BN754" s="72" t="e">
        <f t="shared" ca="1" si="993"/>
        <v>#N/A</v>
      </c>
      <c r="BO754" s="72" t="e">
        <f t="shared" ca="1" si="994"/>
        <v>#N/A</v>
      </c>
      <c r="BP754" s="72" t="e">
        <f t="shared" ca="1" si="995"/>
        <v>#N/A</v>
      </c>
      <c r="BQ754" s="72" t="e">
        <f t="shared" ca="1" si="996"/>
        <v>#N/A</v>
      </c>
      <c r="BR754" s="72" t="e">
        <f t="shared" ca="1" si="997"/>
        <v>#N/A</v>
      </c>
      <c r="BS754" s="72" t="e">
        <f t="shared" ca="1" si="998"/>
        <v>#N/A</v>
      </c>
      <c r="BT754" s="72" t="e">
        <f t="shared" ca="1" si="999"/>
        <v>#N/A</v>
      </c>
      <c r="BU754" s="72" t="e">
        <f t="shared" ca="1" si="1000"/>
        <v>#N/A</v>
      </c>
      <c r="BV754" s="72" t="e">
        <f t="shared" ca="1" si="1001"/>
        <v>#N/A</v>
      </c>
    </row>
    <row r="755" spans="1:74">
      <c r="A755" s="13" t="e">
        <f ca="1">'MGRS to'!AO755</f>
        <v>#N/A</v>
      </c>
      <c r="B755" s="13" t="e">
        <f ca="1">'MGRS to'!AP755</f>
        <v>#N/A</v>
      </c>
      <c r="C755" s="19" t="e">
        <f t="shared" ca="1" si="930"/>
        <v>#N/A</v>
      </c>
      <c r="D755" s="19" t="e">
        <f t="shared" ca="1" si="931"/>
        <v>#N/A</v>
      </c>
      <c r="E755" s="19" t="e">
        <f t="shared" ca="1" si="932"/>
        <v>#N/A</v>
      </c>
      <c r="F755" s="19" t="e">
        <f t="shared" ca="1" si="933"/>
        <v>#N/A</v>
      </c>
      <c r="G755" s="19" t="e">
        <f t="shared" ca="1" si="934"/>
        <v>#N/A</v>
      </c>
      <c r="H755" s="19" t="e">
        <f t="shared" ca="1" si="935"/>
        <v>#N/A</v>
      </c>
      <c r="I755" s="19" t="e">
        <f t="shared" ca="1" si="936"/>
        <v>#N/A</v>
      </c>
      <c r="J755" s="19" t="e">
        <f t="shared" ca="1" si="937"/>
        <v>#N/A</v>
      </c>
      <c r="K755" s="19" t="e">
        <f t="shared" ca="1" si="938"/>
        <v>#N/A</v>
      </c>
      <c r="L755" s="19" t="e">
        <f t="shared" ca="1" si="939"/>
        <v>#N/A</v>
      </c>
      <c r="M755" s="19" t="e">
        <f t="shared" ca="1" si="940"/>
        <v>#N/A</v>
      </c>
      <c r="N755" s="19" t="e">
        <f t="shared" ca="1" si="941"/>
        <v>#N/A</v>
      </c>
      <c r="O755" s="19" t="e">
        <f t="shared" ca="1" si="942"/>
        <v>#N/A</v>
      </c>
      <c r="P755" s="72" t="e">
        <f t="shared" ca="1" si="943"/>
        <v>#N/A</v>
      </c>
      <c r="Q755" s="72" t="e">
        <f t="shared" ca="1" si="944"/>
        <v>#N/A</v>
      </c>
      <c r="R755" s="72" t="e">
        <f t="shared" ca="1" si="945"/>
        <v>#N/A</v>
      </c>
      <c r="S755" s="19" t="e">
        <f t="shared" ca="1" si="946"/>
        <v>#N/A</v>
      </c>
      <c r="T755" s="19" t="e">
        <f t="shared" ca="1" si="947"/>
        <v>#N/A</v>
      </c>
      <c r="U755" s="19" t="e">
        <f t="shared" ca="1" si="948"/>
        <v>#N/A</v>
      </c>
      <c r="V755" s="19" t="e">
        <f t="shared" ca="1" si="949"/>
        <v>#N/A</v>
      </c>
      <c r="W755" s="19" t="e">
        <f t="shared" ca="1" si="950"/>
        <v>#N/A</v>
      </c>
      <c r="X755" s="19" t="e">
        <f t="shared" ca="1" si="951"/>
        <v>#N/A</v>
      </c>
      <c r="Y755" s="72" t="e">
        <f t="shared" ca="1" si="952"/>
        <v>#N/A</v>
      </c>
      <c r="Z755" s="72" t="e">
        <f t="shared" ca="1" si="953"/>
        <v>#N/A</v>
      </c>
      <c r="AA755" s="72" t="e">
        <f t="shared" ca="1" si="954"/>
        <v>#N/A</v>
      </c>
      <c r="AB755" s="19" t="e">
        <f t="shared" ca="1" si="955"/>
        <v>#N/A</v>
      </c>
      <c r="AC755" s="19" t="e">
        <f t="shared" ca="1" si="956"/>
        <v>#N/A</v>
      </c>
      <c r="AD755" s="19" t="e">
        <f t="shared" ca="1" si="957"/>
        <v>#N/A</v>
      </c>
      <c r="AE755" s="19" t="e">
        <f t="shared" ca="1" si="958"/>
        <v>#N/A</v>
      </c>
      <c r="AF755" s="19" t="e">
        <f t="shared" ca="1" si="959"/>
        <v>#N/A</v>
      </c>
      <c r="AG755" s="19" t="e">
        <f t="shared" ca="1" si="960"/>
        <v>#N/A</v>
      </c>
      <c r="AH755" s="72" t="e">
        <f t="shared" ca="1" si="961"/>
        <v>#N/A</v>
      </c>
      <c r="AI755" s="72" t="e">
        <f t="shared" ca="1" si="962"/>
        <v>#N/A</v>
      </c>
      <c r="AJ755" s="72" t="e">
        <f t="shared" ca="1" si="963"/>
        <v>#N/A</v>
      </c>
      <c r="AK755" s="19" t="e">
        <f t="shared" ca="1" si="964"/>
        <v>#N/A</v>
      </c>
      <c r="AL755" s="19" t="e">
        <f t="shared" ca="1" si="965"/>
        <v>#N/A</v>
      </c>
      <c r="AM755" s="19" t="e">
        <f t="shared" ca="1" si="966"/>
        <v>#N/A</v>
      </c>
      <c r="AN755" s="19" t="e">
        <f t="shared" ca="1" si="967"/>
        <v>#N/A</v>
      </c>
      <c r="AO755" s="19" t="e">
        <f t="shared" ca="1" si="968"/>
        <v>#N/A</v>
      </c>
      <c r="AP755" s="19" t="e">
        <f t="shared" ca="1" si="969"/>
        <v>#N/A</v>
      </c>
      <c r="AQ755" s="72" t="e">
        <f t="shared" ca="1" si="970"/>
        <v>#N/A</v>
      </c>
      <c r="AR755" s="72" t="e">
        <f t="shared" ca="1" si="971"/>
        <v>#N/A</v>
      </c>
      <c r="AS755" s="72" t="e">
        <f t="shared" ca="1" si="972"/>
        <v>#N/A</v>
      </c>
      <c r="AT755" s="19" t="e">
        <f t="shared" ca="1" si="973"/>
        <v>#N/A</v>
      </c>
      <c r="AU755" s="19" t="e">
        <f t="shared" ca="1" si="974"/>
        <v>#N/A</v>
      </c>
      <c r="AV755" s="19" t="e">
        <f t="shared" ca="1" si="975"/>
        <v>#N/A</v>
      </c>
      <c r="AW755" s="19" t="e">
        <f t="shared" ca="1" si="976"/>
        <v>#N/A</v>
      </c>
      <c r="AX755" s="19" t="e">
        <f t="shared" ca="1" si="977"/>
        <v>#N/A</v>
      </c>
      <c r="AY755" s="19" t="e">
        <f t="shared" ca="1" si="978"/>
        <v>#N/A</v>
      </c>
      <c r="AZ755" s="72" t="e">
        <f t="shared" ca="1" si="979"/>
        <v>#N/A</v>
      </c>
      <c r="BA755" s="72" t="e">
        <f t="shared" ca="1" si="980"/>
        <v>#N/A</v>
      </c>
      <c r="BB755" s="72" t="e">
        <f t="shared" ca="1" si="981"/>
        <v>#N/A</v>
      </c>
      <c r="BC755" s="19" t="e">
        <f t="shared" ca="1" si="982"/>
        <v>#N/A</v>
      </c>
      <c r="BD755" s="19" t="e">
        <f t="shared" ca="1" si="983"/>
        <v>#N/A</v>
      </c>
      <c r="BE755" s="19" t="e">
        <f t="shared" ca="1" si="984"/>
        <v>#N/A</v>
      </c>
      <c r="BF755" s="19" t="e">
        <f t="shared" ca="1" si="985"/>
        <v>#N/A</v>
      </c>
      <c r="BG755" s="19" t="e">
        <f t="shared" ca="1" si="986"/>
        <v>#N/A</v>
      </c>
      <c r="BH755" s="19" t="e">
        <f t="shared" ca="1" si="987"/>
        <v>#N/A</v>
      </c>
      <c r="BI755" s="72" t="e">
        <f t="shared" ca="1" si="988"/>
        <v>#N/A</v>
      </c>
      <c r="BJ755" s="72" t="e">
        <f t="shared" ca="1" si="989"/>
        <v>#N/A</v>
      </c>
      <c r="BK755" s="72" t="e">
        <f t="shared" ca="1" si="990"/>
        <v>#N/A</v>
      </c>
      <c r="BL755" s="72" t="e">
        <f t="shared" ca="1" si="991"/>
        <v>#N/A</v>
      </c>
      <c r="BM755" s="72" t="e">
        <f t="shared" ca="1" si="992"/>
        <v>#N/A</v>
      </c>
      <c r="BN755" s="72" t="e">
        <f t="shared" ca="1" si="993"/>
        <v>#N/A</v>
      </c>
      <c r="BO755" s="72" t="e">
        <f t="shared" ca="1" si="994"/>
        <v>#N/A</v>
      </c>
      <c r="BP755" s="72" t="e">
        <f t="shared" ca="1" si="995"/>
        <v>#N/A</v>
      </c>
      <c r="BQ755" s="72" t="e">
        <f t="shared" ca="1" si="996"/>
        <v>#N/A</v>
      </c>
      <c r="BR755" s="72" t="e">
        <f t="shared" ca="1" si="997"/>
        <v>#N/A</v>
      </c>
      <c r="BS755" s="72" t="e">
        <f t="shared" ca="1" si="998"/>
        <v>#N/A</v>
      </c>
      <c r="BT755" s="72" t="e">
        <f t="shared" ca="1" si="999"/>
        <v>#N/A</v>
      </c>
      <c r="BU755" s="72" t="e">
        <f t="shared" ca="1" si="1000"/>
        <v>#N/A</v>
      </c>
      <c r="BV755" s="72" t="e">
        <f t="shared" ca="1" si="1001"/>
        <v>#N/A</v>
      </c>
    </row>
    <row r="756" spans="1:74">
      <c r="A756" s="13" t="e">
        <f ca="1">'MGRS to'!AO756</f>
        <v>#N/A</v>
      </c>
      <c r="B756" s="13" t="e">
        <f ca="1">'MGRS to'!AP756</f>
        <v>#N/A</v>
      </c>
      <c r="C756" s="19" t="e">
        <f t="shared" ca="1" si="930"/>
        <v>#N/A</v>
      </c>
      <c r="D756" s="19" t="e">
        <f t="shared" ca="1" si="931"/>
        <v>#N/A</v>
      </c>
      <c r="E756" s="19" t="e">
        <f t="shared" ca="1" si="932"/>
        <v>#N/A</v>
      </c>
      <c r="F756" s="19" t="e">
        <f t="shared" ca="1" si="933"/>
        <v>#N/A</v>
      </c>
      <c r="G756" s="19" t="e">
        <f t="shared" ca="1" si="934"/>
        <v>#N/A</v>
      </c>
      <c r="H756" s="19" t="e">
        <f t="shared" ca="1" si="935"/>
        <v>#N/A</v>
      </c>
      <c r="I756" s="19" t="e">
        <f t="shared" ca="1" si="936"/>
        <v>#N/A</v>
      </c>
      <c r="J756" s="19" t="e">
        <f t="shared" ca="1" si="937"/>
        <v>#N/A</v>
      </c>
      <c r="K756" s="19" t="e">
        <f t="shared" ca="1" si="938"/>
        <v>#N/A</v>
      </c>
      <c r="L756" s="19" t="e">
        <f t="shared" ca="1" si="939"/>
        <v>#N/A</v>
      </c>
      <c r="M756" s="19" t="e">
        <f t="shared" ca="1" si="940"/>
        <v>#N/A</v>
      </c>
      <c r="N756" s="19" t="e">
        <f t="shared" ca="1" si="941"/>
        <v>#N/A</v>
      </c>
      <c r="O756" s="19" t="e">
        <f t="shared" ca="1" si="942"/>
        <v>#N/A</v>
      </c>
      <c r="P756" s="72" t="e">
        <f t="shared" ca="1" si="943"/>
        <v>#N/A</v>
      </c>
      <c r="Q756" s="72" t="e">
        <f t="shared" ca="1" si="944"/>
        <v>#N/A</v>
      </c>
      <c r="R756" s="72" t="e">
        <f t="shared" ca="1" si="945"/>
        <v>#N/A</v>
      </c>
      <c r="S756" s="19" t="e">
        <f t="shared" ca="1" si="946"/>
        <v>#N/A</v>
      </c>
      <c r="T756" s="19" t="e">
        <f t="shared" ca="1" si="947"/>
        <v>#N/A</v>
      </c>
      <c r="U756" s="19" t="e">
        <f t="shared" ca="1" si="948"/>
        <v>#N/A</v>
      </c>
      <c r="V756" s="19" t="e">
        <f t="shared" ca="1" si="949"/>
        <v>#N/A</v>
      </c>
      <c r="W756" s="19" t="e">
        <f t="shared" ca="1" si="950"/>
        <v>#N/A</v>
      </c>
      <c r="X756" s="19" t="e">
        <f t="shared" ca="1" si="951"/>
        <v>#N/A</v>
      </c>
      <c r="Y756" s="72" t="e">
        <f t="shared" ca="1" si="952"/>
        <v>#N/A</v>
      </c>
      <c r="Z756" s="72" t="e">
        <f t="shared" ca="1" si="953"/>
        <v>#N/A</v>
      </c>
      <c r="AA756" s="72" t="e">
        <f t="shared" ca="1" si="954"/>
        <v>#N/A</v>
      </c>
      <c r="AB756" s="19" t="e">
        <f t="shared" ca="1" si="955"/>
        <v>#N/A</v>
      </c>
      <c r="AC756" s="19" t="e">
        <f t="shared" ca="1" si="956"/>
        <v>#N/A</v>
      </c>
      <c r="AD756" s="19" t="e">
        <f t="shared" ca="1" si="957"/>
        <v>#N/A</v>
      </c>
      <c r="AE756" s="19" t="e">
        <f t="shared" ca="1" si="958"/>
        <v>#N/A</v>
      </c>
      <c r="AF756" s="19" t="e">
        <f t="shared" ca="1" si="959"/>
        <v>#N/A</v>
      </c>
      <c r="AG756" s="19" t="e">
        <f t="shared" ca="1" si="960"/>
        <v>#N/A</v>
      </c>
      <c r="AH756" s="72" t="e">
        <f t="shared" ca="1" si="961"/>
        <v>#N/A</v>
      </c>
      <c r="AI756" s="72" t="e">
        <f t="shared" ca="1" si="962"/>
        <v>#N/A</v>
      </c>
      <c r="AJ756" s="72" t="e">
        <f t="shared" ca="1" si="963"/>
        <v>#N/A</v>
      </c>
      <c r="AK756" s="19" t="e">
        <f t="shared" ca="1" si="964"/>
        <v>#N/A</v>
      </c>
      <c r="AL756" s="19" t="e">
        <f t="shared" ca="1" si="965"/>
        <v>#N/A</v>
      </c>
      <c r="AM756" s="19" t="e">
        <f t="shared" ca="1" si="966"/>
        <v>#N/A</v>
      </c>
      <c r="AN756" s="19" t="e">
        <f t="shared" ca="1" si="967"/>
        <v>#N/A</v>
      </c>
      <c r="AO756" s="19" t="e">
        <f t="shared" ca="1" si="968"/>
        <v>#N/A</v>
      </c>
      <c r="AP756" s="19" t="e">
        <f t="shared" ca="1" si="969"/>
        <v>#N/A</v>
      </c>
      <c r="AQ756" s="72" t="e">
        <f t="shared" ca="1" si="970"/>
        <v>#N/A</v>
      </c>
      <c r="AR756" s="72" t="e">
        <f t="shared" ca="1" si="971"/>
        <v>#N/A</v>
      </c>
      <c r="AS756" s="72" t="e">
        <f t="shared" ca="1" si="972"/>
        <v>#N/A</v>
      </c>
      <c r="AT756" s="19" t="e">
        <f t="shared" ca="1" si="973"/>
        <v>#N/A</v>
      </c>
      <c r="AU756" s="19" t="e">
        <f t="shared" ca="1" si="974"/>
        <v>#N/A</v>
      </c>
      <c r="AV756" s="19" t="e">
        <f t="shared" ca="1" si="975"/>
        <v>#N/A</v>
      </c>
      <c r="AW756" s="19" t="e">
        <f t="shared" ca="1" si="976"/>
        <v>#N/A</v>
      </c>
      <c r="AX756" s="19" t="e">
        <f t="shared" ca="1" si="977"/>
        <v>#N/A</v>
      </c>
      <c r="AY756" s="19" t="e">
        <f t="shared" ca="1" si="978"/>
        <v>#N/A</v>
      </c>
      <c r="AZ756" s="72" t="e">
        <f t="shared" ca="1" si="979"/>
        <v>#N/A</v>
      </c>
      <c r="BA756" s="72" t="e">
        <f t="shared" ca="1" si="980"/>
        <v>#N/A</v>
      </c>
      <c r="BB756" s="72" t="e">
        <f t="shared" ca="1" si="981"/>
        <v>#N/A</v>
      </c>
      <c r="BC756" s="19" t="e">
        <f t="shared" ca="1" si="982"/>
        <v>#N/A</v>
      </c>
      <c r="BD756" s="19" t="e">
        <f t="shared" ca="1" si="983"/>
        <v>#N/A</v>
      </c>
      <c r="BE756" s="19" t="e">
        <f t="shared" ca="1" si="984"/>
        <v>#N/A</v>
      </c>
      <c r="BF756" s="19" t="e">
        <f t="shared" ca="1" si="985"/>
        <v>#N/A</v>
      </c>
      <c r="BG756" s="19" t="e">
        <f t="shared" ca="1" si="986"/>
        <v>#N/A</v>
      </c>
      <c r="BH756" s="19" t="e">
        <f t="shared" ca="1" si="987"/>
        <v>#N/A</v>
      </c>
      <c r="BI756" s="72" t="e">
        <f t="shared" ca="1" si="988"/>
        <v>#N/A</v>
      </c>
      <c r="BJ756" s="72" t="e">
        <f t="shared" ca="1" si="989"/>
        <v>#N/A</v>
      </c>
      <c r="BK756" s="72" t="e">
        <f t="shared" ca="1" si="990"/>
        <v>#N/A</v>
      </c>
      <c r="BL756" s="72" t="e">
        <f t="shared" ca="1" si="991"/>
        <v>#N/A</v>
      </c>
      <c r="BM756" s="72" t="e">
        <f t="shared" ca="1" si="992"/>
        <v>#N/A</v>
      </c>
      <c r="BN756" s="72" t="e">
        <f t="shared" ca="1" si="993"/>
        <v>#N/A</v>
      </c>
      <c r="BO756" s="72" t="e">
        <f t="shared" ca="1" si="994"/>
        <v>#N/A</v>
      </c>
      <c r="BP756" s="72" t="e">
        <f t="shared" ca="1" si="995"/>
        <v>#N/A</v>
      </c>
      <c r="BQ756" s="72" t="e">
        <f t="shared" ca="1" si="996"/>
        <v>#N/A</v>
      </c>
      <c r="BR756" s="72" t="e">
        <f t="shared" ca="1" si="997"/>
        <v>#N/A</v>
      </c>
      <c r="BS756" s="72" t="e">
        <f t="shared" ca="1" si="998"/>
        <v>#N/A</v>
      </c>
      <c r="BT756" s="72" t="e">
        <f t="shared" ca="1" si="999"/>
        <v>#N/A</v>
      </c>
      <c r="BU756" s="72" t="e">
        <f t="shared" ca="1" si="1000"/>
        <v>#N/A</v>
      </c>
      <c r="BV756" s="72" t="e">
        <f t="shared" ca="1" si="1001"/>
        <v>#N/A</v>
      </c>
    </row>
    <row r="757" spans="1:74">
      <c r="A757" s="13" t="e">
        <f ca="1">'MGRS to'!AO757</f>
        <v>#N/A</v>
      </c>
      <c r="B757" s="13" t="e">
        <f ca="1">'MGRS to'!AP757</f>
        <v>#N/A</v>
      </c>
      <c r="C757" s="19" t="e">
        <f t="shared" ca="1" si="930"/>
        <v>#N/A</v>
      </c>
      <c r="D757" s="19" t="e">
        <f t="shared" ca="1" si="931"/>
        <v>#N/A</v>
      </c>
      <c r="E757" s="19" t="e">
        <f t="shared" ca="1" si="932"/>
        <v>#N/A</v>
      </c>
      <c r="F757" s="19" t="e">
        <f t="shared" ca="1" si="933"/>
        <v>#N/A</v>
      </c>
      <c r="G757" s="19" t="e">
        <f t="shared" ca="1" si="934"/>
        <v>#N/A</v>
      </c>
      <c r="H757" s="19" t="e">
        <f t="shared" ca="1" si="935"/>
        <v>#N/A</v>
      </c>
      <c r="I757" s="19" t="e">
        <f t="shared" ca="1" si="936"/>
        <v>#N/A</v>
      </c>
      <c r="J757" s="19" t="e">
        <f t="shared" ca="1" si="937"/>
        <v>#N/A</v>
      </c>
      <c r="K757" s="19" t="e">
        <f t="shared" ca="1" si="938"/>
        <v>#N/A</v>
      </c>
      <c r="L757" s="19" t="e">
        <f t="shared" ca="1" si="939"/>
        <v>#N/A</v>
      </c>
      <c r="M757" s="19" t="e">
        <f t="shared" ca="1" si="940"/>
        <v>#N/A</v>
      </c>
      <c r="N757" s="19" t="e">
        <f t="shared" ca="1" si="941"/>
        <v>#N/A</v>
      </c>
      <c r="O757" s="19" t="e">
        <f t="shared" ca="1" si="942"/>
        <v>#N/A</v>
      </c>
      <c r="P757" s="72" t="e">
        <f t="shared" ca="1" si="943"/>
        <v>#N/A</v>
      </c>
      <c r="Q757" s="72" t="e">
        <f t="shared" ca="1" si="944"/>
        <v>#N/A</v>
      </c>
      <c r="R757" s="72" t="e">
        <f t="shared" ca="1" si="945"/>
        <v>#N/A</v>
      </c>
      <c r="S757" s="19" t="e">
        <f t="shared" ca="1" si="946"/>
        <v>#N/A</v>
      </c>
      <c r="T757" s="19" t="e">
        <f t="shared" ca="1" si="947"/>
        <v>#N/A</v>
      </c>
      <c r="U757" s="19" t="e">
        <f t="shared" ca="1" si="948"/>
        <v>#N/A</v>
      </c>
      <c r="V757" s="19" t="e">
        <f t="shared" ca="1" si="949"/>
        <v>#N/A</v>
      </c>
      <c r="W757" s="19" t="e">
        <f t="shared" ca="1" si="950"/>
        <v>#N/A</v>
      </c>
      <c r="X757" s="19" t="e">
        <f t="shared" ca="1" si="951"/>
        <v>#N/A</v>
      </c>
      <c r="Y757" s="72" t="e">
        <f t="shared" ca="1" si="952"/>
        <v>#N/A</v>
      </c>
      <c r="Z757" s="72" t="e">
        <f t="shared" ca="1" si="953"/>
        <v>#N/A</v>
      </c>
      <c r="AA757" s="72" t="e">
        <f t="shared" ca="1" si="954"/>
        <v>#N/A</v>
      </c>
      <c r="AB757" s="19" t="e">
        <f t="shared" ca="1" si="955"/>
        <v>#N/A</v>
      </c>
      <c r="AC757" s="19" t="e">
        <f t="shared" ca="1" si="956"/>
        <v>#N/A</v>
      </c>
      <c r="AD757" s="19" t="e">
        <f t="shared" ca="1" si="957"/>
        <v>#N/A</v>
      </c>
      <c r="AE757" s="19" t="e">
        <f t="shared" ca="1" si="958"/>
        <v>#N/A</v>
      </c>
      <c r="AF757" s="19" t="e">
        <f t="shared" ca="1" si="959"/>
        <v>#N/A</v>
      </c>
      <c r="AG757" s="19" t="e">
        <f t="shared" ca="1" si="960"/>
        <v>#N/A</v>
      </c>
      <c r="AH757" s="72" t="e">
        <f t="shared" ca="1" si="961"/>
        <v>#N/A</v>
      </c>
      <c r="AI757" s="72" t="e">
        <f t="shared" ca="1" si="962"/>
        <v>#N/A</v>
      </c>
      <c r="AJ757" s="72" t="e">
        <f t="shared" ca="1" si="963"/>
        <v>#N/A</v>
      </c>
      <c r="AK757" s="19" t="e">
        <f t="shared" ca="1" si="964"/>
        <v>#N/A</v>
      </c>
      <c r="AL757" s="19" t="e">
        <f t="shared" ca="1" si="965"/>
        <v>#N/A</v>
      </c>
      <c r="AM757" s="19" t="e">
        <f t="shared" ca="1" si="966"/>
        <v>#N/A</v>
      </c>
      <c r="AN757" s="19" t="e">
        <f t="shared" ca="1" si="967"/>
        <v>#N/A</v>
      </c>
      <c r="AO757" s="19" t="e">
        <f t="shared" ca="1" si="968"/>
        <v>#N/A</v>
      </c>
      <c r="AP757" s="19" t="e">
        <f t="shared" ca="1" si="969"/>
        <v>#N/A</v>
      </c>
      <c r="AQ757" s="72" t="e">
        <f t="shared" ca="1" si="970"/>
        <v>#N/A</v>
      </c>
      <c r="AR757" s="72" t="e">
        <f t="shared" ca="1" si="971"/>
        <v>#N/A</v>
      </c>
      <c r="AS757" s="72" t="e">
        <f t="shared" ca="1" si="972"/>
        <v>#N/A</v>
      </c>
      <c r="AT757" s="19" t="e">
        <f t="shared" ca="1" si="973"/>
        <v>#N/A</v>
      </c>
      <c r="AU757" s="19" t="e">
        <f t="shared" ca="1" si="974"/>
        <v>#N/A</v>
      </c>
      <c r="AV757" s="19" t="e">
        <f t="shared" ca="1" si="975"/>
        <v>#N/A</v>
      </c>
      <c r="AW757" s="19" t="e">
        <f t="shared" ca="1" si="976"/>
        <v>#N/A</v>
      </c>
      <c r="AX757" s="19" t="e">
        <f t="shared" ca="1" si="977"/>
        <v>#N/A</v>
      </c>
      <c r="AY757" s="19" t="e">
        <f t="shared" ca="1" si="978"/>
        <v>#N/A</v>
      </c>
      <c r="AZ757" s="72" t="e">
        <f t="shared" ca="1" si="979"/>
        <v>#N/A</v>
      </c>
      <c r="BA757" s="72" t="e">
        <f t="shared" ca="1" si="980"/>
        <v>#N/A</v>
      </c>
      <c r="BB757" s="72" t="e">
        <f t="shared" ca="1" si="981"/>
        <v>#N/A</v>
      </c>
      <c r="BC757" s="19" t="e">
        <f t="shared" ca="1" si="982"/>
        <v>#N/A</v>
      </c>
      <c r="BD757" s="19" t="e">
        <f t="shared" ca="1" si="983"/>
        <v>#N/A</v>
      </c>
      <c r="BE757" s="19" t="e">
        <f t="shared" ca="1" si="984"/>
        <v>#N/A</v>
      </c>
      <c r="BF757" s="19" t="e">
        <f t="shared" ca="1" si="985"/>
        <v>#N/A</v>
      </c>
      <c r="BG757" s="19" t="e">
        <f t="shared" ca="1" si="986"/>
        <v>#N/A</v>
      </c>
      <c r="BH757" s="19" t="e">
        <f t="shared" ca="1" si="987"/>
        <v>#N/A</v>
      </c>
      <c r="BI757" s="72" t="e">
        <f t="shared" ca="1" si="988"/>
        <v>#N/A</v>
      </c>
      <c r="BJ757" s="72" t="e">
        <f t="shared" ca="1" si="989"/>
        <v>#N/A</v>
      </c>
      <c r="BK757" s="72" t="e">
        <f t="shared" ca="1" si="990"/>
        <v>#N/A</v>
      </c>
      <c r="BL757" s="72" t="e">
        <f t="shared" ca="1" si="991"/>
        <v>#N/A</v>
      </c>
      <c r="BM757" s="72" t="e">
        <f t="shared" ca="1" si="992"/>
        <v>#N/A</v>
      </c>
      <c r="BN757" s="72" t="e">
        <f t="shared" ca="1" si="993"/>
        <v>#N/A</v>
      </c>
      <c r="BO757" s="72" t="e">
        <f t="shared" ca="1" si="994"/>
        <v>#N/A</v>
      </c>
      <c r="BP757" s="72" t="e">
        <f t="shared" ca="1" si="995"/>
        <v>#N/A</v>
      </c>
      <c r="BQ757" s="72" t="e">
        <f t="shared" ca="1" si="996"/>
        <v>#N/A</v>
      </c>
      <c r="BR757" s="72" t="e">
        <f t="shared" ca="1" si="997"/>
        <v>#N/A</v>
      </c>
      <c r="BS757" s="72" t="e">
        <f t="shared" ca="1" si="998"/>
        <v>#N/A</v>
      </c>
      <c r="BT757" s="72" t="e">
        <f t="shared" ca="1" si="999"/>
        <v>#N/A</v>
      </c>
      <c r="BU757" s="72" t="e">
        <f t="shared" ca="1" si="1000"/>
        <v>#N/A</v>
      </c>
      <c r="BV757" s="72" t="e">
        <f t="shared" ca="1" si="1001"/>
        <v>#N/A</v>
      </c>
    </row>
    <row r="758" spans="1:74">
      <c r="A758" s="13" t="e">
        <f ca="1">'MGRS to'!AO758</f>
        <v>#N/A</v>
      </c>
      <c r="B758" s="13" t="e">
        <f ca="1">'MGRS to'!AP758</f>
        <v>#N/A</v>
      </c>
      <c r="C758" s="19" t="e">
        <f t="shared" ca="1" si="930"/>
        <v>#N/A</v>
      </c>
      <c r="D758" s="19" t="e">
        <f t="shared" ca="1" si="931"/>
        <v>#N/A</v>
      </c>
      <c r="E758" s="19" t="e">
        <f t="shared" ca="1" si="932"/>
        <v>#N/A</v>
      </c>
      <c r="F758" s="19" t="e">
        <f t="shared" ca="1" si="933"/>
        <v>#N/A</v>
      </c>
      <c r="G758" s="19" t="e">
        <f t="shared" ca="1" si="934"/>
        <v>#N/A</v>
      </c>
      <c r="H758" s="19" t="e">
        <f t="shared" ca="1" si="935"/>
        <v>#N/A</v>
      </c>
      <c r="I758" s="19" t="e">
        <f t="shared" ca="1" si="936"/>
        <v>#N/A</v>
      </c>
      <c r="J758" s="19" t="e">
        <f t="shared" ca="1" si="937"/>
        <v>#N/A</v>
      </c>
      <c r="K758" s="19" t="e">
        <f t="shared" ca="1" si="938"/>
        <v>#N/A</v>
      </c>
      <c r="L758" s="19" t="e">
        <f t="shared" ca="1" si="939"/>
        <v>#N/A</v>
      </c>
      <c r="M758" s="19" t="e">
        <f t="shared" ca="1" si="940"/>
        <v>#N/A</v>
      </c>
      <c r="N758" s="19" t="e">
        <f t="shared" ca="1" si="941"/>
        <v>#N/A</v>
      </c>
      <c r="O758" s="19" t="e">
        <f t="shared" ca="1" si="942"/>
        <v>#N/A</v>
      </c>
      <c r="P758" s="72" t="e">
        <f t="shared" ca="1" si="943"/>
        <v>#N/A</v>
      </c>
      <c r="Q758" s="72" t="e">
        <f t="shared" ca="1" si="944"/>
        <v>#N/A</v>
      </c>
      <c r="R758" s="72" t="e">
        <f t="shared" ca="1" si="945"/>
        <v>#N/A</v>
      </c>
      <c r="S758" s="19" t="e">
        <f t="shared" ca="1" si="946"/>
        <v>#N/A</v>
      </c>
      <c r="T758" s="19" t="e">
        <f t="shared" ca="1" si="947"/>
        <v>#N/A</v>
      </c>
      <c r="U758" s="19" t="e">
        <f t="shared" ca="1" si="948"/>
        <v>#N/A</v>
      </c>
      <c r="V758" s="19" t="e">
        <f t="shared" ca="1" si="949"/>
        <v>#N/A</v>
      </c>
      <c r="W758" s="19" t="e">
        <f t="shared" ca="1" si="950"/>
        <v>#N/A</v>
      </c>
      <c r="X758" s="19" t="e">
        <f t="shared" ca="1" si="951"/>
        <v>#N/A</v>
      </c>
      <c r="Y758" s="72" t="e">
        <f t="shared" ca="1" si="952"/>
        <v>#N/A</v>
      </c>
      <c r="Z758" s="72" t="e">
        <f t="shared" ca="1" si="953"/>
        <v>#N/A</v>
      </c>
      <c r="AA758" s="72" t="e">
        <f t="shared" ca="1" si="954"/>
        <v>#N/A</v>
      </c>
      <c r="AB758" s="19" t="e">
        <f t="shared" ca="1" si="955"/>
        <v>#N/A</v>
      </c>
      <c r="AC758" s="19" t="e">
        <f t="shared" ca="1" si="956"/>
        <v>#N/A</v>
      </c>
      <c r="AD758" s="19" t="e">
        <f t="shared" ca="1" si="957"/>
        <v>#N/A</v>
      </c>
      <c r="AE758" s="19" t="e">
        <f t="shared" ca="1" si="958"/>
        <v>#N/A</v>
      </c>
      <c r="AF758" s="19" t="e">
        <f t="shared" ca="1" si="959"/>
        <v>#N/A</v>
      </c>
      <c r="AG758" s="19" t="e">
        <f t="shared" ca="1" si="960"/>
        <v>#N/A</v>
      </c>
      <c r="AH758" s="72" t="e">
        <f t="shared" ca="1" si="961"/>
        <v>#N/A</v>
      </c>
      <c r="AI758" s="72" t="e">
        <f t="shared" ca="1" si="962"/>
        <v>#N/A</v>
      </c>
      <c r="AJ758" s="72" t="e">
        <f t="shared" ca="1" si="963"/>
        <v>#N/A</v>
      </c>
      <c r="AK758" s="19" t="e">
        <f t="shared" ca="1" si="964"/>
        <v>#N/A</v>
      </c>
      <c r="AL758" s="19" t="e">
        <f t="shared" ca="1" si="965"/>
        <v>#N/A</v>
      </c>
      <c r="AM758" s="19" t="e">
        <f t="shared" ca="1" si="966"/>
        <v>#N/A</v>
      </c>
      <c r="AN758" s="19" t="e">
        <f t="shared" ca="1" si="967"/>
        <v>#N/A</v>
      </c>
      <c r="AO758" s="19" t="e">
        <f t="shared" ca="1" si="968"/>
        <v>#N/A</v>
      </c>
      <c r="AP758" s="19" t="e">
        <f t="shared" ca="1" si="969"/>
        <v>#N/A</v>
      </c>
      <c r="AQ758" s="72" t="e">
        <f t="shared" ca="1" si="970"/>
        <v>#N/A</v>
      </c>
      <c r="AR758" s="72" t="e">
        <f t="shared" ca="1" si="971"/>
        <v>#N/A</v>
      </c>
      <c r="AS758" s="72" t="e">
        <f t="shared" ca="1" si="972"/>
        <v>#N/A</v>
      </c>
      <c r="AT758" s="19" t="e">
        <f t="shared" ca="1" si="973"/>
        <v>#N/A</v>
      </c>
      <c r="AU758" s="19" t="e">
        <f t="shared" ca="1" si="974"/>
        <v>#N/A</v>
      </c>
      <c r="AV758" s="19" t="e">
        <f t="shared" ca="1" si="975"/>
        <v>#N/A</v>
      </c>
      <c r="AW758" s="19" t="e">
        <f t="shared" ca="1" si="976"/>
        <v>#N/A</v>
      </c>
      <c r="AX758" s="19" t="e">
        <f t="shared" ca="1" si="977"/>
        <v>#N/A</v>
      </c>
      <c r="AY758" s="19" t="e">
        <f t="shared" ca="1" si="978"/>
        <v>#N/A</v>
      </c>
      <c r="AZ758" s="72" t="e">
        <f t="shared" ca="1" si="979"/>
        <v>#N/A</v>
      </c>
      <c r="BA758" s="72" t="e">
        <f t="shared" ca="1" si="980"/>
        <v>#N/A</v>
      </c>
      <c r="BB758" s="72" t="e">
        <f t="shared" ca="1" si="981"/>
        <v>#N/A</v>
      </c>
      <c r="BC758" s="19" t="e">
        <f t="shared" ca="1" si="982"/>
        <v>#N/A</v>
      </c>
      <c r="BD758" s="19" t="e">
        <f t="shared" ca="1" si="983"/>
        <v>#N/A</v>
      </c>
      <c r="BE758" s="19" t="e">
        <f t="shared" ca="1" si="984"/>
        <v>#N/A</v>
      </c>
      <c r="BF758" s="19" t="e">
        <f t="shared" ca="1" si="985"/>
        <v>#N/A</v>
      </c>
      <c r="BG758" s="19" t="e">
        <f t="shared" ca="1" si="986"/>
        <v>#N/A</v>
      </c>
      <c r="BH758" s="19" t="e">
        <f t="shared" ca="1" si="987"/>
        <v>#N/A</v>
      </c>
      <c r="BI758" s="72" t="e">
        <f t="shared" ca="1" si="988"/>
        <v>#N/A</v>
      </c>
      <c r="BJ758" s="72" t="e">
        <f t="shared" ca="1" si="989"/>
        <v>#N/A</v>
      </c>
      <c r="BK758" s="72" t="e">
        <f t="shared" ca="1" si="990"/>
        <v>#N/A</v>
      </c>
      <c r="BL758" s="72" t="e">
        <f t="shared" ca="1" si="991"/>
        <v>#N/A</v>
      </c>
      <c r="BM758" s="72" t="e">
        <f t="shared" ca="1" si="992"/>
        <v>#N/A</v>
      </c>
      <c r="BN758" s="72" t="e">
        <f t="shared" ca="1" si="993"/>
        <v>#N/A</v>
      </c>
      <c r="BO758" s="72" t="e">
        <f t="shared" ca="1" si="994"/>
        <v>#N/A</v>
      </c>
      <c r="BP758" s="72" t="e">
        <f t="shared" ca="1" si="995"/>
        <v>#N/A</v>
      </c>
      <c r="BQ758" s="72" t="e">
        <f t="shared" ca="1" si="996"/>
        <v>#N/A</v>
      </c>
      <c r="BR758" s="72" t="e">
        <f t="shared" ca="1" si="997"/>
        <v>#N/A</v>
      </c>
      <c r="BS758" s="72" t="e">
        <f t="shared" ca="1" si="998"/>
        <v>#N/A</v>
      </c>
      <c r="BT758" s="72" t="e">
        <f t="shared" ca="1" si="999"/>
        <v>#N/A</v>
      </c>
      <c r="BU758" s="72" t="e">
        <f t="shared" ca="1" si="1000"/>
        <v>#N/A</v>
      </c>
      <c r="BV758" s="72" t="e">
        <f t="shared" ca="1" si="1001"/>
        <v>#N/A</v>
      </c>
    </row>
    <row r="759" spans="1:74">
      <c r="A759" s="13" t="e">
        <f ca="1">'MGRS to'!AO759</f>
        <v>#N/A</v>
      </c>
      <c r="B759" s="13" t="e">
        <f ca="1">'MGRS to'!AP759</f>
        <v>#N/A</v>
      </c>
      <c r="C759" s="19" t="e">
        <f t="shared" ca="1" si="930"/>
        <v>#N/A</v>
      </c>
      <c r="D759" s="19" t="e">
        <f t="shared" ca="1" si="931"/>
        <v>#N/A</v>
      </c>
      <c r="E759" s="19" t="e">
        <f t="shared" ca="1" si="932"/>
        <v>#N/A</v>
      </c>
      <c r="F759" s="19" t="e">
        <f t="shared" ca="1" si="933"/>
        <v>#N/A</v>
      </c>
      <c r="G759" s="19" t="e">
        <f t="shared" ca="1" si="934"/>
        <v>#N/A</v>
      </c>
      <c r="H759" s="19" t="e">
        <f t="shared" ca="1" si="935"/>
        <v>#N/A</v>
      </c>
      <c r="I759" s="19" t="e">
        <f t="shared" ca="1" si="936"/>
        <v>#N/A</v>
      </c>
      <c r="J759" s="19" t="e">
        <f t="shared" ca="1" si="937"/>
        <v>#N/A</v>
      </c>
      <c r="K759" s="19" t="e">
        <f t="shared" ca="1" si="938"/>
        <v>#N/A</v>
      </c>
      <c r="L759" s="19" t="e">
        <f t="shared" ca="1" si="939"/>
        <v>#N/A</v>
      </c>
      <c r="M759" s="19" t="e">
        <f t="shared" ca="1" si="940"/>
        <v>#N/A</v>
      </c>
      <c r="N759" s="19" t="e">
        <f t="shared" ca="1" si="941"/>
        <v>#N/A</v>
      </c>
      <c r="O759" s="19" t="e">
        <f t="shared" ca="1" si="942"/>
        <v>#N/A</v>
      </c>
      <c r="P759" s="72" t="e">
        <f t="shared" ca="1" si="943"/>
        <v>#N/A</v>
      </c>
      <c r="Q759" s="72" t="e">
        <f t="shared" ca="1" si="944"/>
        <v>#N/A</v>
      </c>
      <c r="R759" s="72" t="e">
        <f t="shared" ca="1" si="945"/>
        <v>#N/A</v>
      </c>
      <c r="S759" s="19" t="e">
        <f t="shared" ca="1" si="946"/>
        <v>#N/A</v>
      </c>
      <c r="T759" s="19" t="e">
        <f t="shared" ca="1" si="947"/>
        <v>#N/A</v>
      </c>
      <c r="U759" s="19" t="e">
        <f t="shared" ca="1" si="948"/>
        <v>#N/A</v>
      </c>
      <c r="V759" s="19" t="e">
        <f t="shared" ca="1" si="949"/>
        <v>#N/A</v>
      </c>
      <c r="W759" s="19" t="e">
        <f t="shared" ca="1" si="950"/>
        <v>#N/A</v>
      </c>
      <c r="X759" s="19" t="e">
        <f t="shared" ca="1" si="951"/>
        <v>#N/A</v>
      </c>
      <c r="Y759" s="72" t="e">
        <f t="shared" ca="1" si="952"/>
        <v>#N/A</v>
      </c>
      <c r="Z759" s="72" t="e">
        <f t="shared" ca="1" si="953"/>
        <v>#N/A</v>
      </c>
      <c r="AA759" s="72" t="e">
        <f t="shared" ca="1" si="954"/>
        <v>#N/A</v>
      </c>
      <c r="AB759" s="19" t="e">
        <f t="shared" ca="1" si="955"/>
        <v>#N/A</v>
      </c>
      <c r="AC759" s="19" t="e">
        <f t="shared" ca="1" si="956"/>
        <v>#N/A</v>
      </c>
      <c r="AD759" s="19" t="e">
        <f t="shared" ca="1" si="957"/>
        <v>#N/A</v>
      </c>
      <c r="AE759" s="19" t="e">
        <f t="shared" ca="1" si="958"/>
        <v>#N/A</v>
      </c>
      <c r="AF759" s="19" t="e">
        <f t="shared" ca="1" si="959"/>
        <v>#N/A</v>
      </c>
      <c r="AG759" s="19" t="e">
        <f t="shared" ca="1" si="960"/>
        <v>#N/A</v>
      </c>
      <c r="AH759" s="72" t="e">
        <f t="shared" ca="1" si="961"/>
        <v>#N/A</v>
      </c>
      <c r="AI759" s="72" t="e">
        <f t="shared" ca="1" si="962"/>
        <v>#N/A</v>
      </c>
      <c r="AJ759" s="72" t="e">
        <f t="shared" ca="1" si="963"/>
        <v>#N/A</v>
      </c>
      <c r="AK759" s="19" t="e">
        <f t="shared" ca="1" si="964"/>
        <v>#N/A</v>
      </c>
      <c r="AL759" s="19" t="e">
        <f t="shared" ca="1" si="965"/>
        <v>#N/A</v>
      </c>
      <c r="AM759" s="19" t="e">
        <f t="shared" ca="1" si="966"/>
        <v>#N/A</v>
      </c>
      <c r="AN759" s="19" t="e">
        <f t="shared" ca="1" si="967"/>
        <v>#N/A</v>
      </c>
      <c r="AO759" s="19" t="e">
        <f t="shared" ca="1" si="968"/>
        <v>#N/A</v>
      </c>
      <c r="AP759" s="19" t="e">
        <f t="shared" ca="1" si="969"/>
        <v>#N/A</v>
      </c>
      <c r="AQ759" s="72" t="e">
        <f t="shared" ca="1" si="970"/>
        <v>#N/A</v>
      </c>
      <c r="AR759" s="72" t="e">
        <f t="shared" ca="1" si="971"/>
        <v>#N/A</v>
      </c>
      <c r="AS759" s="72" t="e">
        <f t="shared" ca="1" si="972"/>
        <v>#N/A</v>
      </c>
      <c r="AT759" s="19" t="e">
        <f t="shared" ca="1" si="973"/>
        <v>#N/A</v>
      </c>
      <c r="AU759" s="19" t="e">
        <f t="shared" ca="1" si="974"/>
        <v>#N/A</v>
      </c>
      <c r="AV759" s="19" t="e">
        <f t="shared" ca="1" si="975"/>
        <v>#N/A</v>
      </c>
      <c r="AW759" s="19" t="e">
        <f t="shared" ca="1" si="976"/>
        <v>#N/A</v>
      </c>
      <c r="AX759" s="19" t="e">
        <f t="shared" ca="1" si="977"/>
        <v>#N/A</v>
      </c>
      <c r="AY759" s="19" t="e">
        <f t="shared" ca="1" si="978"/>
        <v>#N/A</v>
      </c>
      <c r="AZ759" s="72" t="e">
        <f t="shared" ca="1" si="979"/>
        <v>#N/A</v>
      </c>
      <c r="BA759" s="72" t="e">
        <f t="shared" ca="1" si="980"/>
        <v>#N/A</v>
      </c>
      <c r="BB759" s="72" t="e">
        <f t="shared" ca="1" si="981"/>
        <v>#N/A</v>
      </c>
      <c r="BC759" s="19" t="e">
        <f t="shared" ca="1" si="982"/>
        <v>#N/A</v>
      </c>
      <c r="BD759" s="19" t="e">
        <f t="shared" ca="1" si="983"/>
        <v>#N/A</v>
      </c>
      <c r="BE759" s="19" t="e">
        <f t="shared" ca="1" si="984"/>
        <v>#N/A</v>
      </c>
      <c r="BF759" s="19" t="e">
        <f t="shared" ca="1" si="985"/>
        <v>#N/A</v>
      </c>
      <c r="BG759" s="19" t="e">
        <f t="shared" ca="1" si="986"/>
        <v>#N/A</v>
      </c>
      <c r="BH759" s="19" t="e">
        <f t="shared" ca="1" si="987"/>
        <v>#N/A</v>
      </c>
      <c r="BI759" s="72" t="e">
        <f t="shared" ca="1" si="988"/>
        <v>#N/A</v>
      </c>
      <c r="BJ759" s="72" t="e">
        <f t="shared" ca="1" si="989"/>
        <v>#N/A</v>
      </c>
      <c r="BK759" s="72" t="e">
        <f t="shared" ca="1" si="990"/>
        <v>#N/A</v>
      </c>
      <c r="BL759" s="72" t="e">
        <f t="shared" ca="1" si="991"/>
        <v>#N/A</v>
      </c>
      <c r="BM759" s="72" t="e">
        <f t="shared" ca="1" si="992"/>
        <v>#N/A</v>
      </c>
      <c r="BN759" s="72" t="e">
        <f t="shared" ca="1" si="993"/>
        <v>#N/A</v>
      </c>
      <c r="BO759" s="72" t="e">
        <f t="shared" ca="1" si="994"/>
        <v>#N/A</v>
      </c>
      <c r="BP759" s="72" t="e">
        <f t="shared" ca="1" si="995"/>
        <v>#N/A</v>
      </c>
      <c r="BQ759" s="72" t="e">
        <f t="shared" ca="1" si="996"/>
        <v>#N/A</v>
      </c>
      <c r="BR759" s="72" t="e">
        <f t="shared" ca="1" si="997"/>
        <v>#N/A</v>
      </c>
      <c r="BS759" s="72" t="e">
        <f t="shared" ca="1" si="998"/>
        <v>#N/A</v>
      </c>
      <c r="BT759" s="72" t="e">
        <f t="shared" ca="1" si="999"/>
        <v>#N/A</v>
      </c>
      <c r="BU759" s="72" t="e">
        <f t="shared" ca="1" si="1000"/>
        <v>#N/A</v>
      </c>
      <c r="BV759" s="72" t="e">
        <f t="shared" ca="1" si="1001"/>
        <v>#N/A</v>
      </c>
    </row>
    <row r="760" spans="1:74">
      <c r="A760" s="13" t="e">
        <f ca="1">'MGRS to'!AO760</f>
        <v>#N/A</v>
      </c>
      <c r="B760" s="13" t="e">
        <f ca="1">'MGRS to'!AP760</f>
        <v>#N/A</v>
      </c>
      <c r="C760" s="19" t="e">
        <f t="shared" ca="1" si="930"/>
        <v>#N/A</v>
      </c>
      <c r="D760" s="19" t="e">
        <f t="shared" ca="1" si="931"/>
        <v>#N/A</v>
      </c>
      <c r="E760" s="19" t="e">
        <f t="shared" ca="1" si="932"/>
        <v>#N/A</v>
      </c>
      <c r="F760" s="19" t="e">
        <f t="shared" ca="1" si="933"/>
        <v>#N/A</v>
      </c>
      <c r="G760" s="19" t="e">
        <f t="shared" ca="1" si="934"/>
        <v>#N/A</v>
      </c>
      <c r="H760" s="19" t="e">
        <f t="shared" ca="1" si="935"/>
        <v>#N/A</v>
      </c>
      <c r="I760" s="19" t="e">
        <f t="shared" ca="1" si="936"/>
        <v>#N/A</v>
      </c>
      <c r="J760" s="19" t="e">
        <f t="shared" ca="1" si="937"/>
        <v>#N/A</v>
      </c>
      <c r="K760" s="19" t="e">
        <f t="shared" ca="1" si="938"/>
        <v>#N/A</v>
      </c>
      <c r="L760" s="19" t="e">
        <f t="shared" ca="1" si="939"/>
        <v>#N/A</v>
      </c>
      <c r="M760" s="19" t="e">
        <f t="shared" ca="1" si="940"/>
        <v>#N/A</v>
      </c>
      <c r="N760" s="19" t="e">
        <f t="shared" ca="1" si="941"/>
        <v>#N/A</v>
      </c>
      <c r="O760" s="19" t="e">
        <f t="shared" ca="1" si="942"/>
        <v>#N/A</v>
      </c>
      <c r="P760" s="72" t="e">
        <f t="shared" ca="1" si="943"/>
        <v>#N/A</v>
      </c>
      <c r="Q760" s="72" t="e">
        <f t="shared" ca="1" si="944"/>
        <v>#N/A</v>
      </c>
      <c r="R760" s="72" t="e">
        <f t="shared" ca="1" si="945"/>
        <v>#N/A</v>
      </c>
      <c r="S760" s="19" t="e">
        <f t="shared" ca="1" si="946"/>
        <v>#N/A</v>
      </c>
      <c r="T760" s="19" t="e">
        <f t="shared" ca="1" si="947"/>
        <v>#N/A</v>
      </c>
      <c r="U760" s="19" t="e">
        <f t="shared" ca="1" si="948"/>
        <v>#N/A</v>
      </c>
      <c r="V760" s="19" t="e">
        <f t="shared" ca="1" si="949"/>
        <v>#N/A</v>
      </c>
      <c r="W760" s="19" t="e">
        <f t="shared" ca="1" si="950"/>
        <v>#N/A</v>
      </c>
      <c r="X760" s="19" t="e">
        <f t="shared" ca="1" si="951"/>
        <v>#N/A</v>
      </c>
      <c r="Y760" s="72" t="e">
        <f t="shared" ca="1" si="952"/>
        <v>#N/A</v>
      </c>
      <c r="Z760" s="72" t="e">
        <f t="shared" ca="1" si="953"/>
        <v>#N/A</v>
      </c>
      <c r="AA760" s="72" t="e">
        <f t="shared" ca="1" si="954"/>
        <v>#N/A</v>
      </c>
      <c r="AB760" s="19" t="e">
        <f t="shared" ca="1" si="955"/>
        <v>#N/A</v>
      </c>
      <c r="AC760" s="19" t="e">
        <f t="shared" ca="1" si="956"/>
        <v>#N/A</v>
      </c>
      <c r="AD760" s="19" t="e">
        <f t="shared" ca="1" si="957"/>
        <v>#N/A</v>
      </c>
      <c r="AE760" s="19" t="e">
        <f t="shared" ca="1" si="958"/>
        <v>#N/A</v>
      </c>
      <c r="AF760" s="19" t="e">
        <f t="shared" ca="1" si="959"/>
        <v>#N/A</v>
      </c>
      <c r="AG760" s="19" t="e">
        <f t="shared" ca="1" si="960"/>
        <v>#N/A</v>
      </c>
      <c r="AH760" s="72" t="e">
        <f t="shared" ca="1" si="961"/>
        <v>#N/A</v>
      </c>
      <c r="AI760" s="72" t="e">
        <f t="shared" ca="1" si="962"/>
        <v>#N/A</v>
      </c>
      <c r="AJ760" s="72" t="e">
        <f t="shared" ca="1" si="963"/>
        <v>#N/A</v>
      </c>
      <c r="AK760" s="19" t="e">
        <f t="shared" ca="1" si="964"/>
        <v>#N/A</v>
      </c>
      <c r="AL760" s="19" t="e">
        <f t="shared" ca="1" si="965"/>
        <v>#N/A</v>
      </c>
      <c r="AM760" s="19" t="e">
        <f t="shared" ca="1" si="966"/>
        <v>#N/A</v>
      </c>
      <c r="AN760" s="19" t="e">
        <f t="shared" ca="1" si="967"/>
        <v>#N/A</v>
      </c>
      <c r="AO760" s="19" t="e">
        <f t="shared" ca="1" si="968"/>
        <v>#N/A</v>
      </c>
      <c r="AP760" s="19" t="e">
        <f t="shared" ca="1" si="969"/>
        <v>#N/A</v>
      </c>
      <c r="AQ760" s="72" t="e">
        <f t="shared" ca="1" si="970"/>
        <v>#N/A</v>
      </c>
      <c r="AR760" s="72" t="e">
        <f t="shared" ca="1" si="971"/>
        <v>#N/A</v>
      </c>
      <c r="AS760" s="72" t="e">
        <f t="shared" ca="1" si="972"/>
        <v>#N/A</v>
      </c>
      <c r="AT760" s="19" t="e">
        <f t="shared" ca="1" si="973"/>
        <v>#N/A</v>
      </c>
      <c r="AU760" s="19" t="e">
        <f t="shared" ca="1" si="974"/>
        <v>#N/A</v>
      </c>
      <c r="AV760" s="19" t="e">
        <f t="shared" ca="1" si="975"/>
        <v>#N/A</v>
      </c>
      <c r="AW760" s="19" t="e">
        <f t="shared" ca="1" si="976"/>
        <v>#N/A</v>
      </c>
      <c r="AX760" s="19" t="e">
        <f t="shared" ca="1" si="977"/>
        <v>#N/A</v>
      </c>
      <c r="AY760" s="19" t="e">
        <f t="shared" ca="1" si="978"/>
        <v>#N/A</v>
      </c>
      <c r="AZ760" s="72" t="e">
        <f t="shared" ca="1" si="979"/>
        <v>#N/A</v>
      </c>
      <c r="BA760" s="72" t="e">
        <f t="shared" ca="1" si="980"/>
        <v>#N/A</v>
      </c>
      <c r="BB760" s="72" t="e">
        <f t="shared" ca="1" si="981"/>
        <v>#N/A</v>
      </c>
      <c r="BC760" s="19" t="e">
        <f t="shared" ca="1" si="982"/>
        <v>#N/A</v>
      </c>
      <c r="BD760" s="19" t="e">
        <f t="shared" ca="1" si="983"/>
        <v>#N/A</v>
      </c>
      <c r="BE760" s="19" t="e">
        <f t="shared" ca="1" si="984"/>
        <v>#N/A</v>
      </c>
      <c r="BF760" s="19" t="e">
        <f t="shared" ca="1" si="985"/>
        <v>#N/A</v>
      </c>
      <c r="BG760" s="19" t="e">
        <f t="shared" ca="1" si="986"/>
        <v>#N/A</v>
      </c>
      <c r="BH760" s="19" t="e">
        <f t="shared" ca="1" si="987"/>
        <v>#N/A</v>
      </c>
      <c r="BI760" s="72" t="e">
        <f t="shared" ca="1" si="988"/>
        <v>#N/A</v>
      </c>
      <c r="BJ760" s="72" t="e">
        <f t="shared" ca="1" si="989"/>
        <v>#N/A</v>
      </c>
      <c r="BK760" s="72" t="e">
        <f t="shared" ca="1" si="990"/>
        <v>#N/A</v>
      </c>
      <c r="BL760" s="72" t="e">
        <f t="shared" ca="1" si="991"/>
        <v>#N/A</v>
      </c>
      <c r="BM760" s="72" t="e">
        <f t="shared" ca="1" si="992"/>
        <v>#N/A</v>
      </c>
      <c r="BN760" s="72" t="e">
        <f t="shared" ca="1" si="993"/>
        <v>#N/A</v>
      </c>
      <c r="BO760" s="72" t="e">
        <f t="shared" ca="1" si="994"/>
        <v>#N/A</v>
      </c>
      <c r="BP760" s="72" t="e">
        <f t="shared" ca="1" si="995"/>
        <v>#N/A</v>
      </c>
      <c r="BQ760" s="72" t="e">
        <f t="shared" ca="1" si="996"/>
        <v>#N/A</v>
      </c>
      <c r="BR760" s="72" t="e">
        <f t="shared" ca="1" si="997"/>
        <v>#N/A</v>
      </c>
      <c r="BS760" s="72" t="e">
        <f t="shared" ca="1" si="998"/>
        <v>#N/A</v>
      </c>
      <c r="BT760" s="72" t="e">
        <f t="shared" ca="1" si="999"/>
        <v>#N/A</v>
      </c>
      <c r="BU760" s="72" t="e">
        <f t="shared" ca="1" si="1000"/>
        <v>#N/A</v>
      </c>
      <c r="BV760" s="72" t="e">
        <f t="shared" ca="1" si="1001"/>
        <v>#N/A</v>
      </c>
    </row>
    <row r="761" spans="1:74">
      <c r="A761" s="13" t="e">
        <f ca="1">'MGRS to'!AO761</f>
        <v>#N/A</v>
      </c>
      <c r="B761" s="13" t="e">
        <f ca="1">'MGRS to'!AP761</f>
        <v>#N/A</v>
      </c>
      <c r="C761" s="19" t="e">
        <f t="shared" ca="1" si="930"/>
        <v>#N/A</v>
      </c>
      <c r="D761" s="19" t="e">
        <f t="shared" ca="1" si="931"/>
        <v>#N/A</v>
      </c>
      <c r="E761" s="19" t="e">
        <f t="shared" ca="1" si="932"/>
        <v>#N/A</v>
      </c>
      <c r="F761" s="19" t="e">
        <f t="shared" ca="1" si="933"/>
        <v>#N/A</v>
      </c>
      <c r="G761" s="19" t="e">
        <f t="shared" ca="1" si="934"/>
        <v>#N/A</v>
      </c>
      <c r="H761" s="19" t="e">
        <f t="shared" ca="1" si="935"/>
        <v>#N/A</v>
      </c>
      <c r="I761" s="19" t="e">
        <f t="shared" ca="1" si="936"/>
        <v>#N/A</v>
      </c>
      <c r="J761" s="19" t="e">
        <f t="shared" ca="1" si="937"/>
        <v>#N/A</v>
      </c>
      <c r="K761" s="19" t="e">
        <f t="shared" ca="1" si="938"/>
        <v>#N/A</v>
      </c>
      <c r="L761" s="19" t="e">
        <f t="shared" ca="1" si="939"/>
        <v>#N/A</v>
      </c>
      <c r="M761" s="19" t="e">
        <f t="shared" ca="1" si="940"/>
        <v>#N/A</v>
      </c>
      <c r="N761" s="19" t="e">
        <f t="shared" ca="1" si="941"/>
        <v>#N/A</v>
      </c>
      <c r="O761" s="19" t="e">
        <f t="shared" ca="1" si="942"/>
        <v>#N/A</v>
      </c>
      <c r="P761" s="72" t="e">
        <f t="shared" ca="1" si="943"/>
        <v>#N/A</v>
      </c>
      <c r="Q761" s="72" t="e">
        <f t="shared" ca="1" si="944"/>
        <v>#N/A</v>
      </c>
      <c r="R761" s="72" t="e">
        <f t="shared" ca="1" si="945"/>
        <v>#N/A</v>
      </c>
      <c r="S761" s="19" t="e">
        <f t="shared" ca="1" si="946"/>
        <v>#N/A</v>
      </c>
      <c r="T761" s="19" t="e">
        <f t="shared" ca="1" si="947"/>
        <v>#N/A</v>
      </c>
      <c r="U761" s="19" t="e">
        <f t="shared" ca="1" si="948"/>
        <v>#N/A</v>
      </c>
      <c r="V761" s="19" t="e">
        <f t="shared" ca="1" si="949"/>
        <v>#N/A</v>
      </c>
      <c r="W761" s="19" t="e">
        <f t="shared" ca="1" si="950"/>
        <v>#N/A</v>
      </c>
      <c r="X761" s="19" t="e">
        <f t="shared" ca="1" si="951"/>
        <v>#N/A</v>
      </c>
      <c r="Y761" s="72" t="e">
        <f t="shared" ca="1" si="952"/>
        <v>#N/A</v>
      </c>
      <c r="Z761" s="72" t="e">
        <f t="shared" ca="1" si="953"/>
        <v>#N/A</v>
      </c>
      <c r="AA761" s="72" t="e">
        <f t="shared" ca="1" si="954"/>
        <v>#N/A</v>
      </c>
      <c r="AB761" s="19" t="e">
        <f t="shared" ca="1" si="955"/>
        <v>#N/A</v>
      </c>
      <c r="AC761" s="19" t="e">
        <f t="shared" ca="1" si="956"/>
        <v>#N/A</v>
      </c>
      <c r="AD761" s="19" t="e">
        <f t="shared" ca="1" si="957"/>
        <v>#N/A</v>
      </c>
      <c r="AE761" s="19" t="e">
        <f t="shared" ca="1" si="958"/>
        <v>#N/A</v>
      </c>
      <c r="AF761" s="19" t="e">
        <f t="shared" ca="1" si="959"/>
        <v>#N/A</v>
      </c>
      <c r="AG761" s="19" t="e">
        <f t="shared" ca="1" si="960"/>
        <v>#N/A</v>
      </c>
      <c r="AH761" s="72" t="e">
        <f t="shared" ca="1" si="961"/>
        <v>#N/A</v>
      </c>
      <c r="AI761" s="72" t="e">
        <f t="shared" ca="1" si="962"/>
        <v>#N/A</v>
      </c>
      <c r="AJ761" s="72" t="e">
        <f t="shared" ca="1" si="963"/>
        <v>#N/A</v>
      </c>
      <c r="AK761" s="19" t="e">
        <f t="shared" ca="1" si="964"/>
        <v>#N/A</v>
      </c>
      <c r="AL761" s="19" t="e">
        <f t="shared" ca="1" si="965"/>
        <v>#N/A</v>
      </c>
      <c r="AM761" s="19" t="e">
        <f t="shared" ca="1" si="966"/>
        <v>#N/A</v>
      </c>
      <c r="AN761" s="19" t="e">
        <f t="shared" ca="1" si="967"/>
        <v>#N/A</v>
      </c>
      <c r="AO761" s="19" t="e">
        <f t="shared" ca="1" si="968"/>
        <v>#N/A</v>
      </c>
      <c r="AP761" s="19" t="e">
        <f t="shared" ca="1" si="969"/>
        <v>#N/A</v>
      </c>
      <c r="AQ761" s="72" t="e">
        <f t="shared" ca="1" si="970"/>
        <v>#N/A</v>
      </c>
      <c r="AR761" s="72" t="e">
        <f t="shared" ca="1" si="971"/>
        <v>#N/A</v>
      </c>
      <c r="AS761" s="72" t="e">
        <f t="shared" ca="1" si="972"/>
        <v>#N/A</v>
      </c>
      <c r="AT761" s="19" t="e">
        <f t="shared" ca="1" si="973"/>
        <v>#N/A</v>
      </c>
      <c r="AU761" s="19" t="e">
        <f t="shared" ca="1" si="974"/>
        <v>#N/A</v>
      </c>
      <c r="AV761" s="19" t="e">
        <f t="shared" ca="1" si="975"/>
        <v>#N/A</v>
      </c>
      <c r="AW761" s="19" t="e">
        <f t="shared" ca="1" si="976"/>
        <v>#N/A</v>
      </c>
      <c r="AX761" s="19" t="e">
        <f t="shared" ca="1" si="977"/>
        <v>#N/A</v>
      </c>
      <c r="AY761" s="19" t="e">
        <f t="shared" ca="1" si="978"/>
        <v>#N/A</v>
      </c>
      <c r="AZ761" s="72" t="e">
        <f t="shared" ca="1" si="979"/>
        <v>#N/A</v>
      </c>
      <c r="BA761" s="72" t="e">
        <f t="shared" ca="1" si="980"/>
        <v>#N/A</v>
      </c>
      <c r="BB761" s="72" t="e">
        <f t="shared" ca="1" si="981"/>
        <v>#N/A</v>
      </c>
      <c r="BC761" s="19" t="e">
        <f t="shared" ca="1" si="982"/>
        <v>#N/A</v>
      </c>
      <c r="BD761" s="19" t="e">
        <f t="shared" ca="1" si="983"/>
        <v>#N/A</v>
      </c>
      <c r="BE761" s="19" t="e">
        <f t="shared" ca="1" si="984"/>
        <v>#N/A</v>
      </c>
      <c r="BF761" s="19" t="e">
        <f t="shared" ca="1" si="985"/>
        <v>#N/A</v>
      </c>
      <c r="BG761" s="19" t="e">
        <f t="shared" ca="1" si="986"/>
        <v>#N/A</v>
      </c>
      <c r="BH761" s="19" t="e">
        <f t="shared" ca="1" si="987"/>
        <v>#N/A</v>
      </c>
      <c r="BI761" s="72" t="e">
        <f t="shared" ca="1" si="988"/>
        <v>#N/A</v>
      </c>
      <c r="BJ761" s="72" t="e">
        <f t="shared" ca="1" si="989"/>
        <v>#N/A</v>
      </c>
      <c r="BK761" s="72" t="e">
        <f t="shared" ca="1" si="990"/>
        <v>#N/A</v>
      </c>
      <c r="BL761" s="72" t="e">
        <f t="shared" ca="1" si="991"/>
        <v>#N/A</v>
      </c>
      <c r="BM761" s="72" t="e">
        <f t="shared" ca="1" si="992"/>
        <v>#N/A</v>
      </c>
      <c r="BN761" s="72" t="e">
        <f t="shared" ca="1" si="993"/>
        <v>#N/A</v>
      </c>
      <c r="BO761" s="72" t="e">
        <f t="shared" ca="1" si="994"/>
        <v>#N/A</v>
      </c>
      <c r="BP761" s="72" t="e">
        <f t="shared" ca="1" si="995"/>
        <v>#N/A</v>
      </c>
      <c r="BQ761" s="72" t="e">
        <f t="shared" ca="1" si="996"/>
        <v>#N/A</v>
      </c>
      <c r="BR761" s="72" t="e">
        <f t="shared" ca="1" si="997"/>
        <v>#N/A</v>
      </c>
      <c r="BS761" s="72" t="e">
        <f t="shared" ca="1" si="998"/>
        <v>#N/A</v>
      </c>
      <c r="BT761" s="72" t="e">
        <f t="shared" ca="1" si="999"/>
        <v>#N/A</v>
      </c>
      <c r="BU761" s="72" t="e">
        <f t="shared" ca="1" si="1000"/>
        <v>#N/A</v>
      </c>
      <c r="BV761" s="72" t="e">
        <f t="shared" ca="1" si="1001"/>
        <v>#N/A</v>
      </c>
    </row>
    <row r="762" spans="1:74">
      <c r="A762" s="13" t="e">
        <f ca="1">'MGRS to'!AO762</f>
        <v>#N/A</v>
      </c>
      <c r="B762" s="13" t="e">
        <f ca="1">'MGRS to'!AP762</f>
        <v>#N/A</v>
      </c>
      <c r="C762" s="19" t="e">
        <f t="shared" ca="1" si="930"/>
        <v>#N/A</v>
      </c>
      <c r="D762" s="19" t="e">
        <f t="shared" ca="1" si="931"/>
        <v>#N/A</v>
      </c>
      <c r="E762" s="19" t="e">
        <f t="shared" ca="1" si="932"/>
        <v>#N/A</v>
      </c>
      <c r="F762" s="19" t="e">
        <f t="shared" ca="1" si="933"/>
        <v>#N/A</v>
      </c>
      <c r="G762" s="19" t="e">
        <f t="shared" ca="1" si="934"/>
        <v>#N/A</v>
      </c>
      <c r="H762" s="19" t="e">
        <f t="shared" ca="1" si="935"/>
        <v>#N/A</v>
      </c>
      <c r="I762" s="19" t="e">
        <f t="shared" ca="1" si="936"/>
        <v>#N/A</v>
      </c>
      <c r="J762" s="19" t="e">
        <f t="shared" ca="1" si="937"/>
        <v>#N/A</v>
      </c>
      <c r="K762" s="19" t="e">
        <f t="shared" ca="1" si="938"/>
        <v>#N/A</v>
      </c>
      <c r="L762" s="19" t="e">
        <f t="shared" ca="1" si="939"/>
        <v>#N/A</v>
      </c>
      <c r="M762" s="19" t="e">
        <f t="shared" ca="1" si="940"/>
        <v>#N/A</v>
      </c>
      <c r="N762" s="19" t="e">
        <f t="shared" ca="1" si="941"/>
        <v>#N/A</v>
      </c>
      <c r="O762" s="19" t="e">
        <f t="shared" ca="1" si="942"/>
        <v>#N/A</v>
      </c>
      <c r="P762" s="72" t="e">
        <f t="shared" ca="1" si="943"/>
        <v>#N/A</v>
      </c>
      <c r="Q762" s="72" t="e">
        <f t="shared" ca="1" si="944"/>
        <v>#N/A</v>
      </c>
      <c r="R762" s="72" t="e">
        <f t="shared" ca="1" si="945"/>
        <v>#N/A</v>
      </c>
      <c r="S762" s="19" t="e">
        <f t="shared" ca="1" si="946"/>
        <v>#N/A</v>
      </c>
      <c r="T762" s="19" t="e">
        <f t="shared" ca="1" si="947"/>
        <v>#N/A</v>
      </c>
      <c r="U762" s="19" t="e">
        <f t="shared" ca="1" si="948"/>
        <v>#N/A</v>
      </c>
      <c r="V762" s="19" t="e">
        <f t="shared" ca="1" si="949"/>
        <v>#N/A</v>
      </c>
      <c r="W762" s="19" t="e">
        <f t="shared" ca="1" si="950"/>
        <v>#N/A</v>
      </c>
      <c r="X762" s="19" t="e">
        <f t="shared" ca="1" si="951"/>
        <v>#N/A</v>
      </c>
      <c r="Y762" s="72" t="e">
        <f t="shared" ca="1" si="952"/>
        <v>#N/A</v>
      </c>
      <c r="Z762" s="72" t="e">
        <f t="shared" ca="1" si="953"/>
        <v>#N/A</v>
      </c>
      <c r="AA762" s="72" t="e">
        <f t="shared" ca="1" si="954"/>
        <v>#N/A</v>
      </c>
      <c r="AB762" s="19" t="e">
        <f t="shared" ca="1" si="955"/>
        <v>#N/A</v>
      </c>
      <c r="AC762" s="19" t="e">
        <f t="shared" ca="1" si="956"/>
        <v>#N/A</v>
      </c>
      <c r="AD762" s="19" t="e">
        <f t="shared" ca="1" si="957"/>
        <v>#N/A</v>
      </c>
      <c r="AE762" s="19" t="e">
        <f t="shared" ca="1" si="958"/>
        <v>#N/A</v>
      </c>
      <c r="AF762" s="19" t="e">
        <f t="shared" ca="1" si="959"/>
        <v>#N/A</v>
      </c>
      <c r="AG762" s="19" t="e">
        <f t="shared" ca="1" si="960"/>
        <v>#N/A</v>
      </c>
      <c r="AH762" s="72" t="e">
        <f t="shared" ca="1" si="961"/>
        <v>#N/A</v>
      </c>
      <c r="AI762" s="72" t="e">
        <f t="shared" ca="1" si="962"/>
        <v>#N/A</v>
      </c>
      <c r="AJ762" s="72" t="e">
        <f t="shared" ca="1" si="963"/>
        <v>#N/A</v>
      </c>
      <c r="AK762" s="19" t="e">
        <f t="shared" ca="1" si="964"/>
        <v>#N/A</v>
      </c>
      <c r="AL762" s="19" t="e">
        <f t="shared" ca="1" si="965"/>
        <v>#N/A</v>
      </c>
      <c r="AM762" s="19" t="e">
        <f t="shared" ca="1" si="966"/>
        <v>#N/A</v>
      </c>
      <c r="AN762" s="19" t="e">
        <f t="shared" ca="1" si="967"/>
        <v>#N/A</v>
      </c>
      <c r="AO762" s="19" t="e">
        <f t="shared" ca="1" si="968"/>
        <v>#N/A</v>
      </c>
      <c r="AP762" s="19" t="e">
        <f t="shared" ca="1" si="969"/>
        <v>#N/A</v>
      </c>
      <c r="AQ762" s="72" t="e">
        <f t="shared" ca="1" si="970"/>
        <v>#N/A</v>
      </c>
      <c r="AR762" s="72" t="e">
        <f t="shared" ca="1" si="971"/>
        <v>#N/A</v>
      </c>
      <c r="AS762" s="72" t="e">
        <f t="shared" ca="1" si="972"/>
        <v>#N/A</v>
      </c>
      <c r="AT762" s="19" t="e">
        <f t="shared" ca="1" si="973"/>
        <v>#N/A</v>
      </c>
      <c r="AU762" s="19" t="e">
        <f t="shared" ca="1" si="974"/>
        <v>#N/A</v>
      </c>
      <c r="AV762" s="19" t="e">
        <f t="shared" ca="1" si="975"/>
        <v>#N/A</v>
      </c>
      <c r="AW762" s="19" t="e">
        <f t="shared" ca="1" si="976"/>
        <v>#N/A</v>
      </c>
      <c r="AX762" s="19" t="e">
        <f t="shared" ca="1" si="977"/>
        <v>#N/A</v>
      </c>
      <c r="AY762" s="19" t="e">
        <f t="shared" ca="1" si="978"/>
        <v>#N/A</v>
      </c>
      <c r="AZ762" s="72" t="e">
        <f t="shared" ca="1" si="979"/>
        <v>#N/A</v>
      </c>
      <c r="BA762" s="72" t="e">
        <f t="shared" ca="1" si="980"/>
        <v>#N/A</v>
      </c>
      <c r="BB762" s="72" t="e">
        <f t="shared" ca="1" si="981"/>
        <v>#N/A</v>
      </c>
      <c r="BC762" s="19" t="e">
        <f t="shared" ca="1" si="982"/>
        <v>#N/A</v>
      </c>
      <c r="BD762" s="19" t="e">
        <f t="shared" ca="1" si="983"/>
        <v>#N/A</v>
      </c>
      <c r="BE762" s="19" t="e">
        <f t="shared" ca="1" si="984"/>
        <v>#N/A</v>
      </c>
      <c r="BF762" s="19" t="e">
        <f t="shared" ca="1" si="985"/>
        <v>#N/A</v>
      </c>
      <c r="BG762" s="19" t="e">
        <f t="shared" ca="1" si="986"/>
        <v>#N/A</v>
      </c>
      <c r="BH762" s="19" t="e">
        <f t="shared" ca="1" si="987"/>
        <v>#N/A</v>
      </c>
      <c r="BI762" s="72" t="e">
        <f t="shared" ca="1" si="988"/>
        <v>#N/A</v>
      </c>
      <c r="BJ762" s="72" t="e">
        <f t="shared" ca="1" si="989"/>
        <v>#N/A</v>
      </c>
      <c r="BK762" s="72" t="e">
        <f t="shared" ca="1" si="990"/>
        <v>#N/A</v>
      </c>
      <c r="BL762" s="72" t="e">
        <f t="shared" ca="1" si="991"/>
        <v>#N/A</v>
      </c>
      <c r="BM762" s="72" t="e">
        <f t="shared" ca="1" si="992"/>
        <v>#N/A</v>
      </c>
      <c r="BN762" s="72" t="e">
        <f t="shared" ca="1" si="993"/>
        <v>#N/A</v>
      </c>
      <c r="BO762" s="72" t="e">
        <f t="shared" ca="1" si="994"/>
        <v>#N/A</v>
      </c>
      <c r="BP762" s="72" t="e">
        <f t="shared" ca="1" si="995"/>
        <v>#N/A</v>
      </c>
      <c r="BQ762" s="72" t="e">
        <f t="shared" ca="1" si="996"/>
        <v>#N/A</v>
      </c>
      <c r="BR762" s="72" t="e">
        <f t="shared" ca="1" si="997"/>
        <v>#N/A</v>
      </c>
      <c r="BS762" s="72" t="e">
        <f t="shared" ca="1" si="998"/>
        <v>#N/A</v>
      </c>
      <c r="BT762" s="72" t="e">
        <f t="shared" ca="1" si="999"/>
        <v>#N/A</v>
      </c>
      <c r="BU762" s="72" t="e">
        <f t="shared" ca="1" si="1000"/>
        <v>#N/A</v>
      </c>
      <c r="BV762" s="72" t="e">
        <f t="shared" ca="1" si="1001"/>
        <v>#N/A</v>
      </c>
    </row>
    <row r="763" spans="1:74">
      <c r="A763" s="13" t="e">
        <f ca="1">'MGRS to'!AO763</f>
        <v>#N/A</v>
      </c>
      <c r="B763" s="13" t="e">
        <f ca="1">'MGRS to'!AP763</f>
        <v>#N/A</v>
      </c>
      <c r="C763" s="19" t="e">
        <f t="shared" ca="1" si="930"/>
        <v>#N/A</v>
      </c>
      <c r="D763" s="19" t="e">
        <f t="shared" ca="1" si="931"/>
        <v>#N/A</v>
      </c>
      <c r="E763" s="19" t="e">
        <f t="shared" ca="1" si="932"/>
        <v>#N/A</v>
      </c>
      <c r="F763" s="19" t="e">
        <f t="shared" ca="1" si="933"/>
        <v>#N/A</v>
      </c>
      <c r="G763" s="19" t="e">
        <f t="shared" ca="1" si="934"/>
        <v>#N/A</v>
      </c>
      <c r="H763" s="19" t="e">
        <f t="shared" ca="1" si="935"/>
        <v>#N/A</v>
      </c>
      <c r="I763" s="19" t="e">
        <f t="shared" ca="1" si="936"/>
        <v>#N/A</v>
      </c>
      <c r="J763" s="19" t="e">
        <f t="shared" ca="1" si="937"/>
        <v>#N/A</v>
      </c>
      <c r="K763" s="19" t="e">
        <f t="shared" ca="1" si="938"/>
        <v>#N/A</v>
      </c>
      <c r="L763" s="19" t="e">
        <f t="shared" ca="1" si="939"/>
        <v>#N/A</v>
      </c>
      <c r="M763" s="19" t="e">
        <f t="shared" ca="1" si="940"/>
        <v>#N/A</v>
      </c>
      <c r="N763" s="19" t="e">
        <f t="shared" ca="1" si="941"/>
        <v>#N/A</v>
      </c>
      <c r="O763" s="19" t="e">
        <f t="shared" ca="1" si="942"/>
        <v>#N/A</v>
      </c>
      <c r="P763" s="72" t="e">
        <f t="shared" ca="1" si="943"/>
        <v>#N/A</v>
      </c>
      <c r="Q763" s="72" t="e">
        <f t="shared" ca="1" si="944"/>
        <v>#N/A</v>
      </c>
      <c r="R763" s="72" t="e">
        <f t="shared" ca="1" si="945"/>
        <v>#N/A</v>
      </c>
      <c r="S763" s="19" t="e">
        <f t="shared" ca="1" si="946"/>
        <v>#N/A</v>
      </c>
      <c r="T763" s="19" t="e">
        <f t="shared" ca="1" si="947"/>
        <v>#N/A</v>
      </c>
      <c r="U763" s="19" t="e">
        <f t="shared" ca="1" si="948"/>
        <v>#N/A</v>
      </c>
      <c r="V763" s="19" t="e">
        <f t="shared" ca="1" si="949"/>
        <v>#N/A</v>
      </c>
      <c r="W763" s="19" t="e">
        <f t="shared" ca="1" si="950"/>
        <v>#N/A</v>
      </c>
      <c r="X763" s="19" t="e">
        <f t="shared" ca="1" si="951"/>
        <v>#N/A</v>
      </c>
      <c r="Y763" s="72" t="e">
        <f t="shared" ca="1" si="952"/>
        <v>#N/A</v>
      </c>
      <c r="Z763" s="72" t="e">
        <f t="shared" ca="1" si="953"/>
        <v>#N/A</v>
      </c>
      <c r="AA763" s="72" t="e">
        <f t="shared" ca="1" si="954"/>
        <v>#N/A</v>
      </c>
      <c r="AB763" s="19" t="e">
        <f t="shared" ca="1" si="955"/>
        <v>#N/A</v>
      </c>
      <c r="AC763" s="19" t="e">
        <f t="shared" ca="1" si="956"/>
        <v>#N/A</v>
      </c>
      <c r="AD763" s="19" t="e">
        <f t="shared" ca="1" si="957"/>
        <v>#N/A</v>
      </c>
      <c r="AE763" s="19" t="e">
        <f t="shared" ca="1" si="958"/>
        <v>#N/A</v>
      </c>
      <c r="AF763" s="19" t="e">
        <f t="shared" ca="1" si="959"/>
        <v>#N/A</v>
      </c>
      <c r="AG763" s="19" t="e">
        <f t="shared" ca="1" si="960"/>
        <v>#N/A</v>
      </c>
      <c r="AH763" s="72" t="e">
        <f t="shared" ca="1" si="961"/>
        <v>#N/A</v>
      </c>
      <c r="AI763" s="72" t="e">
        <f t="shared" ca="1" si="962"/>
        <v>#N/A</v>
      </c>
      <c r="AJ763" s="72" t="e">
        <f t="shared" ca="1" si="963"/>
        <v>#N/A</v>
      </c>
      <c r="AK763" s="19" t="e">
        <f t="shared" ca="1" si="964"/>
        <v>#N/A</v>
      </c>
      <c r="AL763" s="19" t="e">
        <f t="shared" ca="1" si="965"/>
        <v>#N/A</v>
      </c>
      <c r="AM763" s="19" t="e">
        <f t="shared" ca="1" si="966"/>
        <v>#N/A</v>
      </c>
      <c r="AN763" s="19" t="e">
        <f t="shared" ca="1" si="967"/>
        <v>#N/A</v>
      </c>
      <c r="AO763" s="19" t="e">
        <f t="shared" ca="1" si="968"/>
        <v>#N/A</v>
      </c>
      <c r="AP763" s="19" t="e">
        <f t="shared" ca="1" si="969"/>
        <v>#N/A</v>
      </c>
      <c r="AQ763" s="72" t="e">
        <f t="shared" ca="1" si="970"/>
        <v>#N/A</v>
      </c>
      <c r="AR763" s="72" t="e">
        <f t="shared" ca="1" si="971"/>
        <v>#N/A</v>
      </c>
      <c r="AS763" s="72" t="e">
        <f t="shared" ca="1" si="972"/>
        <v>#N/A</v>
      </c>
      <c r="AT763" s="19" t="e">
        <f t="shared" ca="1" si="973"/>
        <v>#N/A</v>
      </c>
      <c r="AU763" s="19" t="e">
        <f t="shared" ca="1" si="974"/>
        <v>#N/A</v>
      </c>
      <c r="AV763" s="19" t="e">
        <f t="shared" ca="1" si="975"/>
        <v>#N/A</v>
      </c>
      <c r="AW763" s="19" t="e">
        <f t="shared" ca="1" si="976"/>
        <v>#N/A</v>
      </c>
      <c r="AX763" s="19" t="e">
        <f t="shared" ca="1" si="977"/>
        <v>#N/A</v>
      </c>
      <c r="AY763" s="19" t="e">
        <f t="shared" ca="1" si="978"/>
        <v>#N/A</v>
      </c>
      <c r="AZ763" s="72" t="e">
        <f t="shared" ca="1" si="979"/>
        <v>#N/A</v>
      </c>
      <c r="BA763" s="72" t="e">
        <f t="shared" ca="1" si="980"/>
        <v>#N/A</v>
      </c>
      <c r="BB763" s="72" t="e">
        <f t="shared" ca="1" si="981"/>
        <v>#N/A</v>
      </c>
      <c r="BC763" s="19" t="e">
        <f t="shared" ca="1" si="982"/>
        <v>#N/A</v>
      </c>
      <c r="BD763" s="19" t="e">
        <f t="shared" ca="1" si="983"/>
        <v>#N/A</v>
      </c>
      <c r="BE763" s="19" t="e">
        <f t="shared" ca="1" si="984"/>
        <v>#N/A</v>
      </c>
      <c r="BF763" s="19" t="e">
        <f t="shared" ca="1" si="985"/>
        <v>#N/A</v>
      </c>
      <c r="BG763" s="19" t="e">
        <f t="shared" ca="1" si="986"/>
        <v>#N/A</v>
      </c>
      <c r="BH763" s="19" t="e">
        <f t="shared" ca="1" si="987"/>
        <v>#N/A</v>
      </c>
      <c r="BI763" s="72" t="e">
        <f t="shared" ca="1" si="988"/>
        <v>#N/A</v>
      </c>
      <c r="BJ763" s="72" t="e">
        <f t="shared" ca="1" si="989"/>
        <v>#N/A</v>
      </c>
      <c r="BK763" s="72" t="e">
        <f t="shared" ca="1" si="990"/>
        <v>#N/A</v>
      </c>
      <c r="BL763" s="72" t="e">
        <f t="shared" ca="1" si="991"/>
        <v>#N/A</v>
      </c>
      <c r="BM763" s="72" t="e">
        <f t="shared" ca="1" si="992"/>
        <v>#N/A</v>
      </c>
      <c r="BN763" s="72" t="e">
        <f t="shared" ca="1" si="993"/>
        <v>#N/A</v>
      </c>
      <c r="BO763" s="72" t="e">
        <f t="shared" ca="1" si="994"/>
        <v>#N/A</v>
      </c>
      <c r="BP763" s="72" t="e">
        <f t="shared" ca="1" si="995"/>
        <v>#N/A</v>
      </c>
      <c r="BQ763" s="72" t="e">
        <f t="shared" ca="1" si="996"/>
        <v>#N/A</v>
      </c>
      <c r="BR763" s="72" t="e">
        <f t="shared" ca="1" si="997"/>
        <v>#N/A</v>
      </c>
      <c r="BS763" s="72" t="e">
        <f t="shared" ca="1" si="998"/>
        <v>#N/A</v>
      </c>
      <c r="BT763" s="72" t="e">
        <f t="shared" ca="1" si="999"/>
        <v>#N/A</v>
      </c>
      <c r="BU763" s="72" t="e">
        <f t="shared" ca="1" si="1000"/>
        <v>#N/A</v>
      </c>
      <c r="BV763" s="72" t="e">
        <f t="shared" ca="1" si="1001"/>
        <v>#N/A</v>
      </c>
    </row>
    <row r="764" spans="1:74">
      <c r="A764" s="13" t="e">
        <f ca="1">'MGRS to'!AO764</f>
        <v>#N/A</v>
      </c>
      <c r="B764" s="13" t="e">
        <f ca="1">'MGRS to'!AP764</f>
        <v>#N/A</v>
      </c>
      <c r="C764" s="19" t="e">
        <f t="shared" ca="1" si="930"/>
        <v>#N/A</v>
      </c>
      <c r="D764" s="19" t="e">
        <f t="shared" ca="1" si="931"/>
        <v>#N/A</v>
      </c>
      <c r="E764" s="19" t="e">
        <f t="shared" ca="1" si="932"/>
        <v>#N/A</v>
      </c>
      <c r="F764" s="19" t="e">
        <f t="shared" ca="1" si="933"/>
        <v>#N/A</v>
      </c>
      <c r="G764" s="19" t="e">
        <f t="shared" ca="1" si="934"/>
        <v>#N/A</v>
      </c>
      <c r="H764" s="19" t="e">
        <f t="shared" ca="1" si="935"/>
        <v>#N/A</v>
      </c>
      <c r="I764" s="19" t="e">
        <f t="shared" ca="1" si="936"/>
        <v>#N/A</v>
      </c>
      <c r="J764" s="19" t="e">
        <f t="shared" ca="1" si="937"/>
        <v>#N/A</v>
      </c>
      <c r="K764" s="19" t="e">
        <f t="shared" ca="1" si="938"/>
        <v>#N/A</v>
      </c>
      <c r="L764" s="19" t="e">
        <f t="shared" ca="1" si="939"/>
        <v>#N/A</v>
      </c>
      <c r="M764" s="19" t="e">
        <f t="shared" ca="1" si="940"/>
        <v>#N/A</v>
      </c>
      <c r="N764" s="19" t="e">
        <f t="shared" ca="1" si="941"/>
        <v>#N/A</v>
      </c>
      <c r="O764" s="19" t="e">
        <f t="shared" ca="1" si="942"/>
        <v>#N/A</v>
      </c>
      <c r="P764" s="72" t="e">
        <f t="shared" ca="1" si="943"/>
        <v>#N/A</v>
      </c>
      <c r="Q764" s="72" t="e">
        <f t="shared" ca="1" si="944"/>
        <v>#N/A</v>
      </c>
      <c r="R764" s="72" t="e">
        <f t="shared" ca="1" si="945"/>
        <v>#N/A</v>
      </c>
      <c r="S764" s="19" t="e">
        <f t="shared" ca="1" si="946"/>
        <v>#N/A</v>
      </c>
      <c r="T764" s="19" t="e">
        <f t="shared" ca="1" si="947"/>
        <v>#N/A</v>
      </c>
      <c r="U764" s="19" t="e">
        <f t="shared" ca="1" si="948"/>
        <v>#N/A</v>
      </c>
      <c r="V764" s="19" t="e">
        <f t="shared" ca="1" si="949"/>
        <v>#N/A</v>
      </c>
      <c r="W764" s="19" t="e">
        <f t="shared" ca="1" si="950"/>
        <v>#N/A</v>
      </c>
      <c r="X764" s="19" t="e">
        <f t="shared" ca="1" si="951"/>
        <v>#N/A</v>
      </c>
      <c r="Y764" s="72" t="e">
        <f t="shared" ca="1" si="952"/>
        <v>#N/A</v>
      </c>
      <c r="Z764" s="72" t="e">
        <f t="shared" ca="1" si="953"/>
        <v>#N/A</v>
      </c>
      <c r="AA764" s="72" t="e">
        <f t="shared" ca="1" si="954"/>
        <v>#N/A</v>
      </c>
      <c r="AB764" s="19" t="e">
        <f t="shared" ca="1" si="955"/>
        <v>#N/A</v>
      </c>
      <c r="AC764" s="19" t="e">
        <f t="shared" ca="1" si="956"/>
        <v>#N/A</v>
      </c>
      <c r="AD764" s="19" t="e">
        <f t="shared" ca="1" si="957"/>
        <v>#N/A</v>
      </c>
      <c r="AE764" s="19" t="e">
        <f t="shared" ca="1" si="958"/>
        <v>#N/A</v>
      </c>
      <c r="AF764" s="19" t="e">
        <f t="shared" ca="1" si="959"/>
        <v>#N/A</v>
      </c>
      <c r="AG764" s="19" t="e">
        <f t="shared" ca="1" si="960"/>
        <v>#N/A</v>
      </c>
      <c r="AH764" s="72" t="e">
        <f t="shared" ca="1" si="961"/>
        <v>#N/A</v>
      </c>
      <c r="AI764" s="72" t="e">
        <f t="shared" ca="1" si="962"/>
        <v>#N/A</v>
      </c>
      <c r="AJ764" s="72" t="e">
        <f t="shared" ca="1" si="963"/>
        <v>#N/A</v>
      </c>
      <c r="AK764" s="19" t="e">
        <f t="shared" ca="1" si="964"/>
        <v>#N/A</v>
      </c>
      <c r="AL764" s="19" t="e">
        <f t="shared" ca="1" si="965"/>
        <v>#N/A</v>
      </c>
      <c r="AM764" s="19" t="e">
        <f t="shared" ca="1" si="966"/>
        <v>#N/A</v>
      </c>
      <c r="AN764" s="19" t="e">
        <f t="shared" ca="1" si="967"/>
        <v>#N/A</v>
      </c>
      <c r="AO764" s="19" t="e">
        <f t="shared" ca="1" si="968"/>
        <v>#N/A</v>
      </c>
      <c r="AP764" s="19" t="e">
        <f t="shared" ca="1" si="969"/>
        <v>#N/A</v>
      </c>
      <c r="AQ764" s="72" t="e">
        <f t="shared" ca="1" si="970"/>
        <v>#N/A</v>
      </c>
      <c r="AR764" s="72" t="e">
        <f t="shared" ca="1" si="971"/>
        <v>#N/A</v>
      </c>
      <c r="AS764" s="72" t="e">
        <f t="shared" ca="1" si="972"/>
        <v>#N/A</v>
      </c>
      <c r="AT764" s="19" t="e">
        <f t="shared" ca="1" si="973"/>
        <v>#N/A</v>
      </c>
      <c r="AU764" s="19" t="e">
        <f t="shared" ca="1" si="974"/>
        <v>#N/A</v>
      </c>
      <c r="AV764" s="19" t="e">
        <f t="shared" ca="1" si="975"/>
        <v>#N/A</v>
      </c>
      <c r="AW764" s="19" t="e">
        <f t="shared" ca="1" si="976"/>
        <v>#N/A</v>
      </c>
      <c r="AX764" s="19" t="e">
        <f t="shared" ca="1" si="977"/>
        <v>#N/A</v>
      </c>
      <c r="AY764" s="19" t="e">
        <f t="shared" ca="1" si="978"/>
        <v>#N/A</v>
      </c>
      <c r="AZ764" s="72" t="e">
        <f t="shared" ca="1" si="979"/>
        <v>#N/A</v>
      </c>
      <c r="BA764" s="72" t="e">
        <f t="shared" ca="1" si="980"/>
        <v>#N/A</v>
      </c>
      <c r="BB764" s="72" t="e">
        <f t="shared" ca="1" si="981"/>
        <v>#N/A</v>
      </c>
      <c r="BC764" s="19" t="e">
        <f t="shared" ca="1" si="982"/>
        <v>#N/A</v>
      </c>
      <c r="BD764" s="19" t="e">
        <f t="shared" ca="1" si="983"/>
        <v>#N/A</v>
      </c>
      <c r="BE764" s="19" t="e">
        <f t="shared" ca="1" si="984"/>
        <v>#N/A</v>
      </c>
      <c r="BF764" s="19" t="e">
        <f t="shared" ca="1" si="985"/>
        <v>#N/A</v>
      </c>
      <c r="BG764" s="19" t="e">
        <f t="shared" ca="1" si="986"/>
        <v>#N/A</v>
      </c>
      <c r="BH764" s="19" t="e">
        <f t="shared" ca="1" si="987"/>
        <v>#N/A</v>
      </c>
      <c r="BI764" s="72" t="e">
        <f t="shared" ca="1" si="988"/>
        <v>#N/A</v>
      </c>
      <c r="BJ764" s="72" t="e">
        <f t="shared" ca="1" si="989"/>
        <v>#N/A</v>
      </c>
      <c r="BK764" s="72" t="e">
        <f t="shared" ca="1" si="990"/>
        <v>#N/A</v>
      </c>
      <c r="BL764" s="72" t="e">
        <f t="shared" ca="1" si="991"/>
        <v>#N/A</v>
      </c>
      <c r="BM764" s="72" t="e">
        <f t="shared" ca="1" si="992"/>
        <v>#N/A</v>
      </c>
      <c r="BN764" s="72" t="e">
        <f t="shared" ca="1" si="993"/>
        <v>#N/A</v>
      </c>
      <c r="BO764" s="72" t="e">
        <f t="shared" ca="1" si="994"/>
        <v>#N/A</v>
      </c>
      <c r="BP764" s="72" t="e">
        <f t="shared" ca="1" si="995"/>
        <v>#N/A</v>
      </c>
      <c r="BQ764" s="72" t="e">
        <f t="shared" ca="1" si="996"/>
        <v>#N/A</v>
      </c>
      <c r="BR764" s="72" t="e">
        <f t="shared" ca="1" si="997"/>
        <v>#N/A</v>
      </c>
      <c r="BS764" s="72" t="e">
        <f t="shared" ca="1" si="998"/>
        <v>#N/A</v>
      </c>
      <c r="BT764" s="72" t="e">
        <f t="shared" ca="1" si="999"/>
        <v>#N/A</v>
      </c>
      <c r="BU764" s="72" t="e">
        <f t="shared" ca="1" si="1000"/>
        <v>#N/A</v>
      </c>
      <c r="BV764" s="72" t="e">
        <f t="shared" ca="1" si="1001"/>
        <v>#N/A</v>
      </c>
    </row>
    <row r="765" spans="1:74">
      <c r="A765" s="13" t="e">
        <f ca="1">'MGRS to'!AO765</f>
        <v>#N/A</v>
      </c>
      <c r="B765" s="13" t="e">
        <f ca="1">'MGRS to'!AP765</f>
        <v>#N/A</v>
      </c>
      <c r="C765" s="19" t="e">
        <f t="shared" ca="1" si="930"/>
        <v>#N/A</v>
      </c>
      <c r="D765" s="19" t="e">
        <f t="shared" ca="1" si="931"/>
        <v>#N/A</v>
      </c>
      <c r="E765" s="19" t="e">
        <f t="shared" ca="1" si="932"/>
        <v>#N/A</v>
      </c>
      <c r="F765" s="19" t="e">
        <f t="shared" ca="1" si="933"/>
        <v>#N/A</v>
      </c>
      <c r="G765" s="19" t="e">
        <f t="shared" ca="1" si="934"/>
        <v>#N/A</v>
      </c>
      <c r="H765" s="19" t="e">
        <f t="shared" ca="1" si="935"/>
        <v>#N/A</v>
      </c>
      <c r="I765" s="19" t="e">
        <f t="shared" ca="1" si="936"/>
        <v>#N/A</v>
      </c>
      <c r="J765" s="19" t="e">
        <f t="shared" ca="1" si="937"/>
        <v>#N/A</v>
      </c>
      <c r="K765" s="19" t="e">
        <f t="shared" ca="1" si="938"/>
        <v>#N/A</v>
      </c>
      <c r="L765" s="19" t="e">
        <f t="shared" ca="1" si="939"/>
        <v>#N/A</v>
      </c>
      <c r="M765" s="19" t="e">
        <f t="shared" ca="1" si="940"/>
        <v>#N/A</v>
      </c>
      <c r="N765" s="19" t="e">
        <f t="shared" ca="1" si="941"/>
        <v>#N/A</v>
      </c>
      <c r="O765" s="19" t="e">
        <f t="shared" ca="1" si="942"/>
        <v>#N/A</v>
      </c>
      <c r="P765" s="72" t="e">
        <f t="shared" ca="1" si="943"/>
        <v>#N/A</v>
      </c>
      <c r="Q765" s="72" t="e">
        <f t="shared" ca="1" si="944"/>
        <v>#N/A</v>
      </c>
      <c r="R765" s="72" t="e">
        <f t="shared" ca="1" si="945"/>
        <v>#N/A</v>
      </c>
      <c r="S765" s="19" t="e">
        <f t="shared" ca="1" si="946"/>
        <v>#N/A</v>
      </c>
      <c r="T765" s="19" t="e">
        <f t="shared" ca="1" si="947"/>
        <v>#N/A</v>
      </c>
      <c r="U765" s="19" t="e">
        <f t="shared" ca="1" si="948"/>
        <v>#N/A</v>
      </c>
      <c r="V765" s="19" t="e">
        <f t="shared" ca="1" si="949"/>
        <v>#N/A</v>
      </c>
      <c r="W765" s="19" t="e">
        <f t="shared" ca="1" si="950"/>
        <v>#N/A</v>
      </c>
      <c r="X765" s="19" t="e">
        <f t="shared" ca="1" si="951"/>
        <v>#N/A</v>
      </c>
      <c r="Y765" s="72" t="e">
        <f t="shared" ca="1" si="952"/>
        <v>#N/A</v>
      </c>
      <c r="Z765" s="72" t="e">
        <f t="shared" ca="1" si="953"/>
        <v>#N/A</v>
      </c>
      <c r="AA765" s="72" t="e">
        <f t="shared" ca="1" si="954"/>
        <v>#N/A</v>
      </c>
      <c r="AB765" s="19" t="e">
        <f t="shared" ca="1" si="955"/>
        <v>#N/A</v>
      </c>
      <c r="AC765" s="19" t="e">
        <f t="shared" ca="1" si="956"/>
        <v>#N/A</v>
      </c>
      <c r="AD765" s="19" t="e">
        <f t="shared" ca="1" si="957"/>
        <v>#N/A</v>
      </c>
      <c r="AE765" s="19" t="e">
        <f t="shared" ca="1" si="958"/>
        <v>#N/A</v>
      </c>
      <c r="AF765" s="19" t="e">
        <f t="shared" ca="1" si="959"/>
        <v>#N/A</v>
      </c>
      <c r="AG765" s="19" t="e">
        <f t="shared" ca="1" si="960"/>
        <v>#N/A</v>
      </c>
      <c r="AH765" s="72" t="e">
        <f t="shared" ca="1" si="961"/>
        <v>#N/A</v>
      </c>
      <c r="AI765" s="72" t="e">
        <f t="shared" ca="1" si="962"/>
        <v>#N/A</v>
      </c>
      <c r="AJ765" s="72" t="e">
        <f t="shared" ca="1" si="963"/>
        <v>#N/A</v>
      </c>
      <c r="AK765" s="19" t="e">
        <f t="shared" ca="1" si="964"/>
        <v>#N/A</v>
      </c>
      <c r="AL765" s="19" t="e">
        <f t="shared" ca="1" si="965"/>
        <v>#N/A</v>
      </c>
      <c r="AM765" s="19" t="e">
        <f t="shared" ca="1" si="966"/>
        <v>#N/A</v>
      </c>
      <c r="AN765" s="19" t="e">
        <f t="shared" ca="1" si="967"/>
        <v>#N/A</v>
      </c>
      <c r="AO765" s="19" t="e">
        <f t="shared" ca="1" si="968"/>
        <v>#N/A</v>
      </c>
      <c r="AP765" s="19" t="e">
        <f t="shared" ca="1" si="969"/>
        <v>#N/A</v>
      </c>
      <c r="AQ765" s="72" t="e">
        <f t="shared" ca="1" si="970"/>
        <v>#N/A</v>
      </c>
      <c r="AR765" s="72" t="e">
        <f t="shared" ca="1" si="971"/>
        <v>#N/A</v>
      </c>
      <c r="AS765" s="72" t="e">
        <f t="shared" ca="1" si="972"/>
        <v>#N/A</v>
      </c>
      <c r="AT765" s="19" t="e">
        <f t="shared" ca="1" si="973"/>
        <v>#N/A</v>
      </c>
      <c r="AU765" s="19" t="e">
        <f t="shared" ca="1" si="974"/>
        <v>#N/A</v>
      </c>
      <c r="AV765" s="19" t="e">
        <f t="shared" ca="1" si="975"/>
        <v>#N/A</v>
      </c>
      <c r="AW765" s="19" t="e">
        <f t="shared" ca="1" si="976"/>
        <v>#N/A</v>
      </c>
      <c r="AX765" s="19" t="e">
        <f t="shared" ca="1" si="977"/>
        <v>#N/A</v>
      </c>
      <c r="AY765" s="19" t="e">
        <f t="shared" ca="1" si="978"/>
        <v>#N/A</v>
      </c>
      <c r="AZ765" s="72" t="e">
        <f t="shared" ca="1" si="979"/>
        <v>#N/A</v>
      </c>
      <c r="BA765" s="72" t="e">
        <f t="shared" ca="1" si="980"/>
        <v>#N/A</v>
      </c>
      <c r="BB765" s="72" t="e">
        <f t="shared" ca="1" si="981"/>
        <v>#N/A</v>
      </c>
      <c r="BC765" s="19" t="e">
        <f t="shared" ca="1" si="982"/>
        <v>#N/A</v>
      </c>
      <c r="BD765" s="19" t="e">
        <f t="shared" ca="1" si="983"/>
        <v>#N/A</v>
      </c>
      <c r="BE765" s="19" t="e">
        <f t="shared" ca="1" si="984"/>
        <v>#N/A</v>
      </c>
      <c r="BF765" s="19" t="e">
        <f t="shared" ca="1" si="985"/>
        <v>#N/A</v>
      </c>
      <c r="BG765" s="19" t="e">
        <f t="shared" ca="1" si="986"/>
        <v>#N/A</v>
      </c>
      <c r="BH765" s="19" t="e">
        <f t="shared" ca="1" si="987"/>
        <v>#N/A</v>
      </c>
      <c r="BI765" s="72" t="e">
        <f t="shared" ca="1" si="988"/>
        <v>#N/A</v>
      </c>
      <c r="BJ765" s="72" t="e">
        <f t="shared" ca="1" si="989"/>
        <v>#N/A</v>
      </c>
      <c r="BK765" s="72" t="e">
        <f t="shared" ca="1" si="990"/>
        <v>#N/A</v>
      </c>
      <c r="BL765" s="72" t="e">
        <f t="shared" ca="1" si="991"/>
        <v>#N/A</v>
      </c>
      <c r="BM765" s="72" t="e">
        <f t="shared" ca="1" si="992"/>
        <v>#N/A</v>
      </c>
      <c r="BN765" s="72" t="e">
        <f t="shared" ca="1" si="993"/>
        <v>#N/A</v>
      </c>
      <c r="BO765" s="72" t="e">
        <f t="shared" ca="1" si="994"/>
        <v>#N/A</v>
      </c>
      <c r="BP765" s="72" t="e">
        <f t="shared" ca="1" si="995"/>
        <v>#N/A</v>
      </c>
      <c r="BQ765" s="72" t="e">
        <f t="shared" ca="1" si="996"/>
        <v>#N/A</v>
      </c>
      <c r="BR765" s="72" t="e">
        <f t="shared" ca="1" si="997"/>
        <v>#N/A</v>
      </c>
      <c r="BS765" s="72" t="e">
        <f t="shared" ca="1" si="998"/>
        <v>#N/A</v>
      </c>
      <c r="BT765" s="72" t="e">
        <f t="shared" ca="1" si="999"/>
        <v>#N/A</v>
      </c>
      <c r="BU765" s="72" t="e">
        <f t="shared" ca="1" si="1000"/>
        <v>#N/A</v>
      </c>
      <c r="BV765" s="72" t="e">
        <f t="shared" ca="1" si="1001"/>
        <v>#N/A</v>
      </c>
    </row>
    <row r="766" spans="1:74">
      <c r="A766" s="13" t="e">
        <f ca="1">'MGRS to'!AO766</f>
        <v>#N/A</v>
      </c>
      <c r="B766" s="13" t="e">
        <f ca="1">'MGRS to'!AP766</f>
        <v>#N/A</v>
      </c>
      <c r="C766" s="19" t="e">
        <f t="shared" ca="1" si="930"/>
        <v>#N/A</v>
      </c>
      <c r="D766" s="19" t="e">
        <f t="shared" ca="1" si="931"/>
        <v>#N/A</v>
      </c>
      <c r="E766" s="19" t="e">
        <f t="shared" ca="1" si="932"/>
        <v>#N/A</v>
      </c>
      <c r="F766" s="19" t="e">
        <f t="shared" ca="1" si="933"/>
        <v>#N/A</v>
      </c>
      <c r="G766" s="19" t="e">
        <f t="shared" ca="1" si="934"/>
        <v>#N/A</v>
      </c>
      <c r="H766" s="19" t="e">
        <f t="shared" ca="1" si="935"/>
        <v>#N/A</v>
      </c>
      <c r="I766" s="19" t="e">
        <f t="shared" ca="1" si="936"/>
        <v>#N/A</v>
      </c>
      <c r="J766" s="19" t="e">
        <f t="shared" ca="1" si="937"/>
        <v>#N/A</v>
      </c>
      <c r="K766" s="19" t="e">
        <f t="shared" ca="1" si="938"/>
        <v>#N/A</v>
      </c>
      <c r="L766" s="19" t="e">
        <f t="shared" ca="1" si="939"/>
        <v>#N/A</v>
      </c>
      <c r="M766" s="19" t="e">
        <f t="shared" ca="1" si="940"/>
        <v>#N/A</v>
      </c>
      <c r="N766" s="19" t="e">
        <f t="shared" ca="1" si="941"/>
        <v>#N/A</v>
      </c>
      <c r="O766" s="19" t="e">
        <f t="shared" ca="1" si="942"/>
        <v>#N/A</v>
      </c>
      <c r="P766" s="72" t="e">
        <f t="shared" ca="1" si="943"/>
        <v>#N/A</v>
      </c>
      <c r="Q766" s="72" t="e">
        <f t="shared" ca="1" si="944"/>
        <v>#N/A</v>
      </c>
      <c r="R766" s="72" t="e">
        <f t="shared" ca="1" si="945"/>
        <v>#N/A</v>
      </c>
      <c r="S766" s="19" t="e">
        <f t="shared" ca="1" si="946"/>
        <v>#N/A</v>
      </c>
      <c r="T766" s="19" t="e">
        <f t="shared" ca="1" si="947"/>
        <v>#N/A</v>
      </c>
      <c r="U766" s="19" t="e">
        <f t="shared" ca="1" si="948"/>
        <v>#N/A</v>
      </c>
      <c r="V766" s="19" t="e">
        <f t="shared" ca="1" si="949"/>
        <v>#N/A</v>
      </c>
      <c r="W766" s="19" t="e">
        <f t="shared" ca="1" si="950"/>
        <v>#N/A</v>
      </c>
      <c r="X766" s="19" t="e">
        <f t="shared" ca="1" si="951"/>
        <v>#N/A</v>
      </c>
      <c r="Y766" s="72" t="e">
        <f t="shared" ca="1" si="952"/>
        <v>#N/A</v>
      </c>
      <c r="Z766" s="72" t="e">
        <f t="shared" ca="1" si="953"/>
        <v>#N/A</v>
      </c>
      <c r="AA766" s="72" t="e">
        <f t="shared" ca="1" si="954"/>
        <v>#N/A</v>
      </c>
      <c r="AB766" s="19" t="e">
        <f t="shared" ca="1" si="955"/>
        <v>#N/A</v>
      </c>
      <c r="AC766" s="19" t="e">
        <f t="shared" ca="1" si="956"/>
        <v>#N/A</v>
      </c>
      <c r="AD766" s="19" t="e">
        <f t="shared" ca="1" si="957"/>
        <v>#N/A</v>
      </c>
      <c r="AE766" s="19" t="e">
        <f t="shared" ca="1" si="958"/>
        <v>#N/A</v>
      </c>
      <c r="AF766" s="19" t="e">
        <f t="shared" ca="1" si="959"/>
        <v>#N/A</v>
      </c>
      <c r="AG766" s="19" t="e">
        <f t="shared" ca="1" si="960"/>
        <v>#N/A</v>
      </c>
      <c r="AH766" s="72" t="e">
        <f t="shared" ca="1" si="961"/>
        <v>#N/A</v>
      </c>
      <c r="AI766" s="72" t="e">
        <f t="shared" ca="1" si="962"/>
        <v>#N/A</v>
      </c>
      <c r="AJ766" s="72" t="e">
        <f t="shared" ca="1" si="963"/>
        <v>#N/A</v>
      </c>
      <c r="AK766" s="19" t="e">
        <f t="shared" ca="1" si="964"/>
        <v>#N/A</v>
      </c>
      <c r="AL766" s="19" t="e">
        <f t="shared" ca="1" si="965"/>
        <v>#N/A</v>
      </c>
      <c r="AM766" s="19" t="e">
        <f t="shared" ca="1" si="966"/>
        <v>#N/A</v>
      </c>
      <c r="AN766" s="19" t="e">
        <f t="shared" ca="1" si="967"/>
        <v>#N/A</v>
      </c>
      <c r="AO766" s="19" t="e">
        <f t="shared" ca="1" si="968"/>
        <v>#N/A</v>
      </c>
      <c r="AP766" s="19" t="e">
        <f t="shared" ca="1" si="969"/>
        <v>#N/A</v>
      </c>
      <c r="AQ766" s="72" t="e">
        <f t="shared" ca="1" si="970"/>
        <v>#N/A</v>
      </c>
      <c r="AR766" s="72" t="e">
        <f t="shared" ca="1" si="971"/>
        <v>#N/A</v>
      </c>
      <c r="AS766" s="72" t="e">
        <f t="shared" ca="1" si="972"/>
        <v>#N/A</v>
      </c>
      <c r="AT766" s="19" t="e">
        <f t="shared" ca="1" si="973"/>
        <v>#N/A</v>
      </c>
      <c r="AU766" s="19" t="e">
        <f t="shared" ca="1" si="974"/>
        <v>#N/A</v>
      </c>
      <c r="AV766" s="19" t="e">
        <f t="shared" ca="1" si="975"/>
        <v>#N/A</v>
      </c>
      <c r="AW766" s="19" t="e">
        <f t="shared" ca="1" si="976"/>
        <v>#N/A</v>
      </c>
      <c r="AX766" s="19" t="e">
        <f t="shared" ca="1" si="977"/>
        <v>#N/A</v>
      </c>
      <c r="AY766" s="19" t="e">
        <f t="shared" ca="1" si="978"/>
        <v>#N/A</v>
      </c>
      <c r="AZ766" s="72" t="e">
        <f t="shared" ca="1" si="979"/>
        <v>#N/A</v>
      </c>
      <c r="BA766" s="72" t="e">
        <f t="shared" ca="1" si="980"/>
        <v>#N/A</v>
      </c>
      <c r="BB766" s="72" t="e">
        <f t="shared" ca="1" si="981"/>
        <v>#N/A</v>
      </c>
      <c r="BC766" s="19" t="e">
        <f t="shared" ca="1" si="982"/>
        <v>#N/A</v>
      </c>
      <c r="BD766" s="19" t="e">
        <f t="shared" ca="1" si="983"/>
        <v>#N/A</v>
      </c>
      <c r="BE766" s="19" t="e">
        <f t="shared" ca="1" si="984"/>
        <v>#N/A</v>
      </c>
      <c r="BF766" s="19" t="e">
        <f t="shared" ca="1" si="985"/>
        <v>#N/A</v>
      </c>
      <c r="BG766" s="19" t="e">
        <f t="shared" ca="1" si="986"/>
        <v>#N/A</v>
      </c>
      <c r="BH766" s="19" t="e">
        <f t="shared" ca="1" si="987"/>
        <v>#N/A</v>
      </c>
      <c r="BI766" s="72" t="e">
        <f t="shared" ca="1" si="988"/>
        <v>#N/A</v>
      </c>
      <c r="BJ766" s="72" t="e">
        <f t="shared" ca="1" si="989"/>
        <v>#N/A</v>
      </c>
      <c r="BK766" s="72" t="e">
        <f t="shared" ca="1" si="990"/>
        <v>#N/A</v>
      </c>
      <c r="BL766" s="72" t="e">
        <f t="shared" ca="1" si="991"/>
        <v>#N/A</v>
      </c>
      <c r="BM766" s="72" t="e">
        <f t="shared" ca="1" si="992"/>
        <v>#N/A</v>
      </c>
      <c r="BN766" s="72" t="e">
        <f t="shared" ca="1" si="993"/>
        <v>#N/A</v>
      </c>
      <c r="BO766" s="72" t="e">
        <f t="shared" ca="1" si="994"/>
        <v>#N/A</v>
      </c>
      <c r="BP766" s="72" t="e">
        <f t="shared" ca="1" si="995"/>
        <v>#N/A</v>
      </c>
      <c r="BQ766" s="72" t="e">
        <f t="shared" ca="1" si="996"/>
        <v>#N/A</v>
      </c>
      <c r="BR766" s="72" t="e">
        <f t="shared" ca="1" si="997"/>
        <v>#N/A</v>
      </c>
      <c r="BS766" s="72" t="e">
        <f t="shared" ca="1" si="998"/>
        <v>#N/A</v>
      </c>
      <c r="BT766" s="72" t="e">
        <f t="shared" ca="1" si="999"/>
        <v>#N/A</v>
      </c>
      <c r="BU766" s="72" t="e">
        <f t="shared" ca="1" si="1000"/>
        <v>#N/A</v>
      </c>
      <c r="BV766" s="72" t="e">
        <f t="shared" ca="1" si="1001"/>
        <v>#N/A</v>
      </c>
    </row>
    <row r="767" spans="1:74">
      <c r="A767" s="13" t="e">
        <f ca="1">'MGRS to'!AO767</f>
        <v>#N/A</v>
      </c>
      <c r="B767" s="13" t="e">
        <f ca="1">'MGRS to'!AP767</f>
        <v>#N/A</v>
      </c>
      <c r="C767" s="19" t="e">
        <f t="shared" ca="1" si="930"/>
        <v>#N/A</v>
      </c>
      <c r="D767" s="19" t="e">
        <f t="shared" ca="1" si="931"/>
        <v>#N/A</v>
      </c>
      <c r="E767" s="19" t="e">
        <f t="shared" ca="1" si="932"/>
        <v>#N/A</v>
      </c>
      <c r="F767" s="19" t="e">
        <f t="shared" ca="1" si="933"/>
        <v>#N/A</v>
      </c>
      <c r="G767" s="19" t="e">
        <f t="shared" ca="1" si="934"/>
        <v>#N/A</v>
      </c>
      <c r="H767" s="19" t="e">
        <f t="shared" ca="1" si="935"/>
        <v>#N/A</v>
      </c>
      <c r="I767" s="19" t="e">
        <f t="shared" ca="1" si="936"/>
        <v>#N/A</v>
      </c>
      <c r="J767" s="19" t="e">
        <f t="shared" ca="1" si="937"/>
        <v>#N/A</v>
      </c>
      <c r="K767" s="19" t="e">
        <f t="shared" ca="1" si="938"/>
        <v>#N/A</v>
      </c>
      <c r="L767" s="19" t="e">
        <f t="shared" ca="1" si="939"/>
        <v>#N/A</v>
      </c>
      <c r="M767" s="19" t="e">
        <f t="shared" ca="1" si="940"/>
        <v>#N/A</v>
      </c>
      <c r="N767" s="19" t="e">
        <f t="shared" ca="1" si="941"/>
        <v>#N/A</v>
      </c>
      <c r="O767" s="19" t="e">
        <f t="shared" ca="1" si="942"/>
        <v>#N/A</v>
      </c>
      <c r="P767" s="72" t="e">
        <f t="shared" ca="1" si="943"/>
        <v>#N/A</v>
      </c>
      <c r="Q767" s="72" t="e">
        <f t="shared" ca="1" si="944"/>
        <v>#N/A</v>
      </c>
      <c r="R767" s="72" t="e">
        <f t="shared" ca="1" si="945"/>
        <v>#N/A</v>
      </c>
      <c r="S767" s="19" t="e">
        <f t="shared" ca="1" si="946"/>
        <v>#N/A</v>
      </c>
      <c r="T767" s="19" t="e">
        <f t="shared" ca="1" si="947"/>
        <v>#N/A</v>
      </c>
      <c r="U767" s="19" t="e">
        <f t="shared" ca="1" si="948"/>
        <v>#N/A</v>
      </c>
      <c r="V767" s="19" t="e">
        <f t="shared" ca="1" si="949"/>
        <v>#N/A</v>
      </c>
      <c r="W767" s="19" t="e">
        <f t="shared" ca="1" si="950"/>
        <v>#N/A</v>
      </c>
      <c r="X767" s="19" t="e">
        <f t="shared" ca="1" si="951"/>
        <v>#N/A</v>
      </c>
      <c r="Y767" s="72" t="e">
        <f t="shared" ca="1" si="952"/>
        <v>#N/A</v>
      </c>
      <c r="Z767" s="72" t="e">
        <f t="shared" ca="1" si="953"/>
        <v>#N/A</v>
      </c>
      <c r="AA767" s="72" t="e">
        <f t="shared" ca="1" si="954"/>
        <v>#N/A</v>
      </c>
      <c r="AB767" s="19" t="e">
        <f t="shared" ca="1" si="955"/>
        <v>#N/A</v>
      </c>
      <c r="AC767" s="19" t="e">
        <f t="shared" ca="1" si="956"/>
        <v>#N/A</v>
      </c>
      <c r="AD767" s="19" t="e">
        <f t="shared" ca="1" si="957"/>
        <v>#N/A</v>
      </c>
      <c r="AE767" s="19" t="e">
        <f t="shared" ca="1" si="958"/>
        <v>#N/A</v>
      </c>
      <c r="AF767" s="19" t="e">
        <f t="shared" ca="1" si="959"/>
        <v>#N/A</v>
      </c>
      <c r="AG767" s="19" t="e">
        <f t="shared" ca="1" si="960"/>
        <v>#N/A</v>
      </c>
      <c r="AH767" s="72" t="e">
        <f t="shared" ca="1" si="961"/>
        <v>#N/A</v>
      </c>
      <c r="AI767" s="72" t="e">
        <f t="shared" ca="1" si="962"/>
        <v>#N/A</v>
      </c>
      <c r="AJ767" s="72" t="e">
        <f t="shared" ca="1" si="963"/>
        <v>#N/A</v>
      </c>
      <c r="AK767" s="19" t="e">
        <f t="shared" ca="1" si="964"/>
        <v>#N/A</v>
      </c>
      <c r="AL767" s="19" t="e">
        <f t="shared" ca="1" si="965"/>
        <v>#N/A</v>
      </c>
      <c r="AM767" s="19" t="e">
        <f t="shared" ca="1" si="966"/>
        <v>#N/A</v>
      </c>
      <c r="AN767" s="19" t="e">
        <f t="shared" ca="1" si="967"/>
        <v>#N/A</v>
      </c>
      <c r="AO767" s="19" t="e">
        <f t="shared" ca="1" si="968"/>
        <v>#N/A</v>
      </c>
      <c r="AP767" s="19" t="e">
        <f t="shared" ca="1" si="969"/>
        <v>#N/A</v>
      </c>
      <c r="AQ767" s="72" t="e">
        <f t="shared" ca="1" si="970"/>
        <v>#N/A</v>
      </c>
      <c r="AR767" s="72" t="e">
        <f t="shared" ca="1" si="971"/>
        <v>#N/A</v>
      </c>
      <c r="AS767" s="72" t="e">
        <f t="shared" ca="1" si="972"/>
        <v>#N/A</v>
      </c>
      <c r="AT767" s="19" t="e">
        <f t="shared" ca="1" si="973"/>
        <v>#N/A</v>
      </c>
      <c r="AU767" s="19" t="e">
        <f t="shared" ca="1" si="974"/>
        <v>#N/A</v>
      </c>
      <c r="AV767" s="19" t="e">
        <f t="shared" ca="1" si="975"/>
        <v>#N/A</v>
      </c>
      <c r="AW767" s="19" t="e">
        <f t="shared" ca="1" si="976"/>
        <v>#N/A</v>
      </c>
      <c r="AX767" s="19" t="e">
        <f t="shared" ca="1" si="977"/>
        <v>#N/A</v>
      </c>
      <c r="AY767" s="19" t="e">
        <f t="shared" ca="1" si="978"/>
        <v>#N/A</v>
      </c>
      <c r="AZ767" s="72" t="e">
        <f t="shared" ca="1" si="979"/>
        <v>#N/A</v>
      </c>
      <c r="BA767" s="72" t="e">
        <f t="shared" ca="1" si="980"/>
        <v>#N/A</v>
      </c>
      <c r="BB767" s="72" t="e">
        <f t="shared" ca="1" si="981"/>
        <v>#N/A</v>
      </c>
      <c r="BC767" s="19" t="e">
        <f t="shared" ca="1" si="982"/>
        <v>#N/A</v>
      </c>
      <c r="BD767" s="19" t="e">
        <f t="shared" ca="1" si="983"/>
        <v>#N/A</v>
      </c>
      <c r="BE767" s="19" t="e">
        <f t="shared" ca="1" si="984"/>
        <v>#N/A</v>
      </c>
      <c r="BF767" s="19" t="e">
        <f t="shared" ca="1" si="985"/>
        <v>#N/A</v>
      </c>
      <c r="BG767" s="19" t="e">
        <f t="shared" ca="1" si="986"/>
        <v>#N/A</v>
      </c>
      <c r="BH767" s="19" t="e">
        <f t="shared" ca="1" si="987"/>
        <v>#N/A</v>
      </c>
      <c r="BI767" s="72" t="e">
        <f t="shared" ca="1" si="988"/>
        <v>#N/A</v>
      </c>
      <c r="BJ767" s="72" t="e">
        <f t="shared" ca="1" si="989"/>
        <v>#N/A</v>
      </c>
      <c r="BK767" s="72" t="e">
        <f t="shared" ca="1" si="990"/>
        <v>#N/A</v>
      </c>
      <c r="BL767" s="72" t="e">
        <f t="shared" ca="1" si="991"/>
        <v>#N/A</v>
      </c>
      <c r="BM767" s="72" t="e">
        <f t="shared" ca="1" si="992"/>
        <v>#N/A</v>
      </c>
      <c r="BN767" s="72" t="e">
        <f t="shared" ca="1" si="993"/>
        <v>#N/A</v>
      </c>
      <c r="BO767" s="72" t="e">
        <f t="shared" ca="1" si="994"/>
        <v>#N/A</v>
      </c>
      <c r="BP767" s="72" t="e">
        <f t="shared" ca="1" si="995"/>
        <v>#N/A</v>
      </c>
      <c r="BQ767" s="72" t="e">
        <f t="shared" ca="1" si="996"/>
        <v>#N/A</v>
      </c>
      <c r="BR767" s="72" t="e">
        <f t="shared" ca="1" si="997"/>
        <v>#N/A</v>
      </c>
      <c r="BS767" s="72" t="e">
        <f t="shared" ca="1" si="998"/>
        <v>#N/A</v>
      </c>
      <c r="BT767" s="72" t="e">
        <f t="shared" ca="1" si="999"/>
        <v>#N/A</v>
      </c>
      <c r="BU767" s="72" t="e">
        <f t="shared" ca="1" si="1000"/>
        <v>#N/A</v>
      </c>
      <c r="BV767" s="72" t="e">
        <f t="shared" ca="1" si="1001"/>
        <v>#N/A</v>
      </c>
    </row>
    <row r="768" spans="1:74">
      <c r="A768" s="13" t="e">
        <f ca="1">'MGRS to'!AO768</f>
        <v>#N/A</v>
      </c>
      <c r="B768" s="13" t="e">
        <f ca="1">'MGRS to'!AP768</f>
        <v>#N/A</v>
      </c>
      <c r="C768" s="19" t="e">
        <f t="shared" ca="1" si="930"/>
        <v>#N/A</v>
      </c>
      <c r="D768" s="19" t="e">
        <f t="shared" ca="1" si="931"/>
        <v>#N/A</v>
      </c>
      <c r="E768" s="19" t="e">
        <f t="shared" ca="1" si="932"/>
        <v>#N/A</v>
      </c>
      <c r="F768" s="19" t="e">
        <f t="shared" ca="1" si="933"/>
        <v>#N/A</v>
      </c>
      <c r="G768" s="19" t="e">
        <f t="shared" ca="1" si="934"/>
        <v>#N/A</v>
      </c>
      <c r="H768" s="19" t="e">
        <f t="shared" ca="1" si="935"/>
        <v>#N/A</v>
      </c>
      <c r="I768" s="19" t="e">
        <f t="shared" ca="1" si="936"/>
        <v>#N/A</v>
      </c>
      <c r="J768" s="19" t="e">
        <f t="shared" ca="1" si="937"/>
        <v>#N/A</v>
      </c>
      <c r="K768" s="19" t="e">
        <f t="shared" ca="1" si="938"/>
        <v>#N/A</v>
      </c>
      <c r="L768" s="19" t="e">
        <f t="shared" ca="1" si="939"/>
        <v>#N/A</v>
      </c>
      <c r="M768" s="19" t="e">
        <f t="shared" ca="1" si="940"/>
        <v>#N/A</v>
      </c>
      <c r="N768" s="19" t="e">
        <f t="shared" ca="1" si="941"/>
        <v>#N/A</v>
      </c>
      <c r="O768" s="19" t="e">
        <f t="shared" ca="1" si="942"/>
        <v>#N/A</v>
      </c>
      <c r="P768" s="72" t="e">
        <f t="shared" ca="1" si="943"/>
        <v>#N/A</v>
      </c>
      <c r="Q768" s="72" t="e">
        <f t="shared" ca="1" si="944"/>
        <v>#N/A</v>
      </c>
      <c r="R768" s="72" t="e">
        <f t="shared" ca="1" si="945"/>
        <v>#N/A</v>
      </c>
      <c r="S768" s="19" t="e">
        <f t="shared" ca="1" si="946"/>
        <v>#N/A</v>
      </c>
      <c r="T768" s="19" t="e">
        <f t="shared" ca="1" si="947"/>
        <v>#N/A</v>
      </c>
      <c r="U768" s="19" t="e">
        <f t="shared" ca="1" si="948"/>
        <v>#N/A</v>
      </c>
      <c r="V768" s="19" t="e">
        <f t="shared" ca="1" si="949"/>
        <v>#N/A</v>
      </c>
      <c r="W768" s="19" t="e">
        <f t="shared" ca="1" si="950"/>
        <v>#N/A</v>
      </c>
      <c r="X768" s="19" t="e">
        <f t="shared" ca="1" si="951"/>
        <v>#N/A</v>
      </c>
      <c r="Y768" s="72" t="e">
        <f t="shared" ca="1" si="952"/>
        <v>#N/A</v>
      </c>
      <c r="Z768" s="72" t="e">
        <f t="shared" ca="1" si="953"/>
        <v>#N/A</v>
      </c>
      <c r="AA768" s="72" t="e">
        <f t="shared" ca="1" si="954"/>
        <v>#N/A</v>
      </c>
      <c r="AB768" s="19" t="e">
        <f t="shared" ca="1" si="955"/>
        <v>#N/A</v>
      </c>
      <c r="AC768" s="19" t="e">
        <f t="shared" ca="1" si="956"/>
        <v>#N/A</v>
      </c>
      <c r="AD768" s="19" t="e">
        <f t="shared" ca="1" si="957"/>
        <v>#N/A</v>
      </c>
      <c r="AE768" s="19" t="e">
        <f t="shared" ca="1" si="958"/>
        <v>#N/A</v>
      </c>
      <c r="AF768" s="19" t="e">
        <f t="shared" ca="1" si="959"/>
        <v>#N/A</v>
      </c>
      <c r="AG768" s="19" t="e">
        <f t="shared" ca="1" si="960"/>
        <v>#N/A</v>
      </c>
      <c r="AH768" s="72" t="e">
        <f t="shared" ca="1" si="961"/>
        <v>#N/A</v>
      </c>
      <c r="AI768" s="72" t="e">
        <f t="shared" ca="1" si="962"/>
        <v>#N/A</v>
      </c>
      <c r="AJ768" s="72" t="e">
        <f t="shared" ca="1" si="963"/>
        <v>#N/A</v>
      </c>
      <c r="AK768" s="19" t="e">
        <f t="shared" ca="1" si="964"/>
        <v>#N/A</v>
      </c>
      <c r="AL768" s="19" t="e">
        <f t="shared" ca="1" si="965"/>
        <v>#N/A</v>
      </c>
      <c r="AM768" s="19" t="e">
        <f t="shared" ca="1" si="966"/>
        <v>#N/A</v>
      </c>
      <c r="AN768" s="19" t="e">
        <f t="shared" ca="1" si="967"/>
        <v>#N/A</v>
      </c>
      <c r="AO768" s="19" t="e">
        <f t="shared" ca="1" si="968"/>
        <v>#N/A</v>
      </c>
      <c r="AP768" s="19" t="e">
        <f t="shared" ca="1" si="969"/>
        <v>#N/A</v>
      </c>
      <c r="AQ768" s="72" t="e">
        <f t="shared" ca="1" si="970"/>
        <v>#N/A</v>
      </c>
      <c r="AR768" s="72" t="e">
        <f t="shared" ca="1" si="971"/>
        <v>#N/A</v>
      </c>
      <c r="AS768" s="72" t="e">
        <f t="shared" ca="1" si="972"/>
        <v>#N/A</v>
      </c>
      <c r="AT768" s="19" t="e">
        <f t="shared" ca="1" si="973"/>
        <v>#N/A</v>
      </c>
      <c r="AU768" s="19" t="e">
        <f t="shared" ca="1" si="974"/>
        <v>#N/A</v>
      </c>
      <c r="AV768" s="19" t="e">
        <f t="shared" ca="1" si="975"/>
        <v>#N/A</v>
      </c>
      <c r="AW768" s="19" t="e">
        <f t="shared" ca="1" si="976"/>
        <v>#N/A</v>
      </c>
      <c r="AX768" s="19" t="e">
        <f t="shared" ca="1" si="977"/>
        <v>#N/A</v>
      </c>
      <c r="AY768" s="19" t="e">
        <f t="shared" ca="1" si="978"/>
        <v>#N/A</v>
      </c>
      <c r="AZ768" s="72" t="e">
        <f t="shared" ca="1" si="979"/>
        <v>#N/A</v>
      </c>
      <c r="BA768" s="72" t="e">
        <f t="shared" ca="1" si="980"/>
        <v>#N/A</v>
      </c>
      <c r="BB768" s="72" t="e">
        <f t="shared" ca="1" si="981"/>
        <v>#N/A</v>
      </c>
      <c r="BC768" s="19" t="e">
        <f t="shared" ca="1" si="982"/>
        <v>#N/A</v>
      </c>
      <c r="BD768" s="19" t="e">
        <f t="shared" ca="1" si="983"/>
        <v>#N/A</v>
      </c>
      <c r="BE768" s="19" t="e">
        <f t="shared" ca="1" si="984"/>
        <v>#N/A</v>
      </c>
      <c r="BF768" s="19" t="e">
        <f t="shared" ca="1" si="985"/>
        <v>#N/A</v>
      </c>
      <c r="BG768" s="19" t="e">
        <f t="shared" ca="1" si="986"/>
        <v>#N/A</v>
      </c>
      <c r="BH768" s="19" t="e">
        <f t="shared" ca="1" si="987"/>
        <v>#N/A</v>
      </c>
      <c r="BI768" s="72" t="e">
        <f t="shared" ca="1" si="988"/>
        <v>#N/A</v>
      </c>
      <c r="BJ768" s="72" t="e">
        <f t="shared" ca="1" si="989"/>
        <v>#N/A</v>
      </c>
      <c r="BK768" s="72" t="e">
        <f t="shared" ca="1" si="990"/>
        <v>#N/A</v>
      </c>
      <c r="BL768" s="72" t="e">
        <f t="shared" ca="1" si="991"/>
        <v>#N/A</v>
      </c>
      <c r="BM768" s="72" t="e">
        <f t="shared" ca="1" si="992"/>
        <v>#N/A</v>
      </c>
      <c r="BN768" s="72" t="e">
        <f t="shared" ca="1" si="993"/>
        <v>#N/A</v>
      </c>
      <c r="BO768" s="72" t="e">
        <f t="shared" ca="1" si="994"/>
        <v>#N/A</v>
      </c>
      <c r="BP768" s="72" t="e">
        <f t="shared" ca="1" si="995"/>
        <v>#N/A</v>
      </c>
      <c r="BQ768" s="72" t="e">
        <f t="shared" ca="1" si="996"/>
        <v>#N/A</v>
      </c>
      <c r="BR768" s="72" t="e">
        <f t="shared" ca="1" si="997"/>
        <v>#N/A</v>
      </c>
      <c r="BS768" s="72" t="e">
        <f t="shared" ca="1" si="998"/>
        <v>#N/A</v>
      </c>
      <c r="BT768" s="72" t="e">
        <f t="shared" ca="1" si="999"/>
        <v>#N/A</v>
      </c>
      <c r="BU768" s="72" t="e">
        <f t="shared" ca="1" si="1000"/>
        <v>#N/A</v>
      </c>
      <c r="BV768" s="72" t="e">
        <f t="shared" ca="1" si="1001"/>
        <v>#N/A</v>
      </c>
    </row>
    <row r="769" spans="1:74">
      <c r="A769" s="13" t="e">
        <f ca="1">'MGRS to'!AO769</f>
        <v>#N/A</v>
      </c>
      <c r="B769" s="13" t="e">
        <f ca="1">'MGRS to'!AP769</f>
        <v>#N/A</v>
      </c>
      <c r="C769" s="19" t="e">
        <f t="shared" ca="1" si="930"/>
        <v>#N/A</v>
      </c>
      <c r="D769" s="19" t="e">
        <f t="shared" ca="1" si="931"/>
        <v>#N/A</v>
      </c>
      <c r="E769" s="19" t="e">
        <f t="shared" ca="1" si="932"/>
        <v>#N/A</v>
      </c>
      <c r="F769" s="19" t="e">
        <f t="shared" ca="1" si="933"/>
        <v>#N/A</v>
      </c>
      <c r="G769" s="19" t="e">
        <f t="shared" ca="1" si="934"/>
        <v>#N/A</v>
      </c>
      <c r="H769" s="19" t="e">
        <f t="shared" ca="1" si="935"/>
        <v>#N/A</v>
      </c>
      <c r="I769" s="19" t="e">
        <f t="shared" ca="1" si="936"/>
        <v>#N/A</v>
      </c>
      <c r="J769" s="19" t="e">
        <f t="shared" ca="1" si="937"/>
        <v>#N/A</v>
      </c>
      <c r="K769" s="19" t="e">
        <f t="shared" ca="1" si="938"/>
        <v>#N/A</v>
      </c>
      <c r="L769" s="19" t="e">
        <f t="shared" ca="1" si="939"/>
        <v>#N/A</v>
      </c>
      <c r="M769" s="19" t="e">
        <f t="shared" ca="1" si="940"/>
        <v>#N/A</v>
      </c>
      <c r="N769" s="19" t="e">
        <f t="shared" ca="1" si="941"/>
        <v>#N/A</v>
      </c>
      <c r="O769" s="19" t="e">
        <f t="shared" ca="1" si="942"/>
        <v>#N/A</v>
      </c>
      <c r="P769" s="72" t="e">
        <f t="shared" ca="1" si="943"/>
        <v>#N/A</v>
      </c>
      <c r="Q769" s="72" t="e">
        <f t="shared" ca="1" si="944"/>
        <v>#N/A</v>
      </c>
      <c r="R769" s="72" t="e">
        <f t="shared" ca="1" si="945"/>
        <v>#N/A</v>
      </c>
      <c r="S769" s="19" t="e">
        <f t="shared" ca="1" si="946"/>
        <v>#N/A</v>
      </c>
      <c r="T769" s="19" t="e">
        <f t="shared" ca="1" si="947"/>
        <v>#N/A</v>
      </c>
      <c r="U769" s="19" t="e">
        <f t="shared" ca="1" si="948"/>
        <v>#N/A</v>
      </c>
      <c r="V769" s="19" t="e">
        <f t="shared" ca="1" si="949"/>
        <v>#N/A</v>
      </c>
      <c r="W769" s="19" t="e">
        <f t="shared" ca="1" si="950"/>
        <v>#N/A</v>
      </c>
      <c r="X769" s="19" t="e">
        <f t="shared" ca="1" si="951"/>
        <v>#N/A</v>
      </c>
      <c r="Y769" s="72" t="e">
        <f t="shared" ca="1" si="952"/>
        <v>#N/A</v>
      </c>
      <c r="Z769" s="72" t="e">
        <f t="shared" ca="1" si="953"/>
        <v>#N/A</v>
      </c>
      <c r="AA769" s="72" t="e">
        <f t="shared" ca="1" si="954"/>
        <v>#N/A</v>
      </c>
      <c r="AB769" s="19" t="e">
        <f t="shared" ca="1" si="955"/>
        <v>#N/A</v>
      </c>
      <c r="AC769" s="19" t="e">
        <f t="shared" ca="1" si="956"/>
        <v>#N/A</v>
      </c>
      <c r="AD769" s="19" t="e">
        <f t="shared" ca="1" si="957"/>
        <v>#N/A</v>
      </c>
      <c r="AE769" s="19" t="e">
        <f t="shared" ca="1" si="958"/>
        <v>#N/A</v>
      </c>
      <c r="AF769" s="19" t="e">
        <f t="shared" ca="1" si="959"/>
        <v>#N/A</v>
      </c>
      <c r="AG769" s="19" t="e">
        <f t="shared" ca="1" si="960"/>
        <v>#N/A</v>
      </c>
      <c r="AH769" s="72" t="e">
        <f t="shared" ca="1" si="961"/>
        <v>#N/A</v>
      </c>
      <c r="AI769" s="72" t="e">
        <f t="shared" ca="1" si="962"/>
        <v>#N/A</v>
      </c>
      <c r="AJ769" s="72" t="e">
        <f t="shared" ca="1" si="963"/>
        <v>#N/A</v>
      </c>
      <c r="AK769" s="19" t="e">
        <f t="shared" ca="1" si="964"/>
        <v>#N/A</v>
      </c>
      <c r="AL769" s="19" t="e">
        <f t="shared" ca="1" si="965"/>
        <v>#N/A</v>
      </c>
      <c r="AM769" s="19" t="e">
        <f t="shared" ca="1" si="966"/>
        <v>#N/A</v>
      </c>
      <c r="AN769" s="19" t="e">
        <f t="shared" ca="1" si="967"/>
        <v>#N/A</v>
      </c>
      <c r="AO769" s="19" t="e">
        <f t="shared" ca="1" si="968"/>
        <v>#N/A</v>
      </c>
      <c r="AP769" s="19" t="e">
        <f t="shared" ca="1" si="969"/>
        <v>#N/A</v>
      </c>
      <c r="AQ769" s="72" t="e">
        <f t="shared" ca="1" si="970"/>
        <v>#N/A</v>
      </c>
      <c r="AR769" s="72" t="e">
        <f t="shared" ca="1" si="971"/>
        <v>#N/A</v>
      </c>
      <c r="AS769" s="72" t="e">
        <f t="shared" ca="1" si="972"/>
        <v>#N/A</v>
      </c>
      <c r="AT769" s="19" t="e">
        <f t="shared" ca="1" si="973"/>
        <v>#N/A</v>
      </c>
      <c r="AU769" s="19" t="e">
        <f t="shared" ca="1" si="974"/>
        <v>#N/A</v>
      </c>
      <c r="AV769" s="19" t="e">
        <f t="shared" ca="1" si="975"/>
        <v>#N/A</v>
      </c>
      <c r="AW769" s="19" t="e">
        <f t="shared" ca="1" si="976"/>
        <v>#N/A</v>
      </c>
      <c r="AX769" s="19" t="e">
        <f t="shared" ca="1" si="977"/>
        <v>#N/A</v>
      </c>
      <c r="AY769" s="19" t="e">
        <f t="shared" ca="1" si="978"/>
        <v>#N/A</v>
      </c>
      <c r="AZ769" s="72" t="e">
        <f t="shared" ca="1" si="979"/>
        <v>#N/A</v>
      </c>
      <c r="BA769" s="72" t="e">
        <f t="shared" ca="1" si="980"/>
        <v>#N/A</v>
      </c>
      <c r="BB769" s="72" t="e">
        <f t="shared" ca="1" si="981"/>
        <v>#N/A</v>
      </c>
      <c r="BC769" s="19" t="e">
        <f t="shared" ca="1" si="982"/>
        <v>#N/A</v>
      </c>
      <c r="BD769" s="19" t="e">
        <f t="shared" ca="1" si="983"/>
        <v>#N/A</v>
      </c>
      <c r="BE769" s="19" t="e">
        <f t="shared" ca="1" si="984"/>
        <v>#N/A</v>
      </c>
      <c r="BF769" s="19" t="e">
        <f t="shared" ca="1" si="985"/>
        <v>#N/A</v>
      </c>
      <c r="BG769" s="19" t="e">
        <f t="shared" ca="1" si="986"/>
        <v>#N/A</v>
      </c>
      <c r="BH769" s="19" t="e">
        <f t="shared" ca="1" si="987"/>
        <v>#N/A</v>
      </c>
      <c r="BI769" s="72" t="e">
        <f t="shared" ca="1" si="988"/>
        <v>#N/A</v>
      </c>
      <c r="BJ769" s="72" t="e">
        <f t="shared" ca="1" si="989"/>
        <v>#N/A</v>
      </c>
      <c r="BK769" s="72" t="e">
        <f t="shared" ca="1" si="990"/>
        <v>#N/A</v>
      </c>
      <c r="BL769" s="72" t="e">
        <f t="shared" ca="1" si="991"/>
        <v>#N/A</v>
      </c>
      <c r="BM769" s="72" t="e">
        <f t="shared" ca="1" si="992"/>
        <v>#N/A</v>
      </c>
      <c r="BN769" s="72" t="e">
        <f t="shared" ca="1" si="993"/>
        <v>#N/A</v>
      </c>
      <c r="BO769" s="72" t="e">
        <f t="shared" ca="1" si="994"/>
        <v>#N/A</v>
      </c>
      <c r="BP769" s="72" t="e">
        <f t="shared" ca="1" si="995"/>
        <v>#N/A</v>
      </c>
      <c r="BQ769" s="72" t="e">
        <f t="shared" ca="1" si="996"/>
        <v>#N/A</v>
      </c>
      <c r="BR769" s="72" t="e">
        <f t="shared" ca="1" si="997"/>
        <v>#N/A</v>
      </c>
      <c r="BS769" s="72" t="e">
        <f t="shared" ca="1" si="998"/>
        <v>#N/A</v>
      </c>
      <c r="BT769" s="72" t="e">
        <f t="shared" ca="1" si="999"/>
        <v>#N/A</v>
      </c>
      <c r="BU769" s="72" t="e">
        <f t="shared" ca="1" si="1000"/>
        <v>#N/A</v>
      </c>
      <c r="BV769" s="72" t="e">
        <f t="shared" ca="1" si="1001"/>
        <v>#N/A</v>
      </c>
    </row>
    <row r="770" spans="1:74">
      <c r="A770" s="13" t="e">
        <f ca="1">'MGRS to'!AO770</f>
        <v>#N/A</v>
      </c>
      <c r="B770" s="13" t="e">
        <f ca="1">'MGRS to'!AP770</f>
        <v>#N/A</v>
      </c>
      <c r="C770" s="19" t="e">
        <f t="shared" ca="1" si="930"/>
        <v>#N/A</v>
      </c>
      <c r="D770" s="19" t="e">
        <f t="shared" ca="1" si="931"/>
        <v>#N/A</v>
      </c>
      <c r="E770" s="19" t="e">
        <f t="shared" ca="1" si="932"/>
        <v>#N/A</v>
      </c>
      <c r="F770" s="19" t="e">
        <f t="shared" ca="1" si="933"/>
        <v>#N/A</v>
      </c>
      <c r="G770" s="19" t="e">
        <f t="shared" ca="1" si="934"/>
        <v>#N/A</v>
      </c>
      <c r="H770" s="19" t="e">
        <f t="shared" ca="1" si="935"/>
        <v>#N/A</v>
      </c>
      <c r="I770" s="19" t="e">
        <f t="shared" ca="1" si="936"/>
        <v>#N/A</v>
      </c>
      <c r="J770" s="19" t="e">
        <f t="shared" ca="1" si="937"/>
        <v>#N/A</v>
      </c>
      <c r="K770" s="19" t="e">
        <f t="shared" ca="1" si="938"/>
        <v>#N/A</v>
      </c>
      <c r="L770" s="19" t="e">
        <f t="shared" ca="1" si="939"/>
        <v>#N/A</v>
      </c>
      <c r="M770" s="19" t="e">
        <f t="shared" ca="1" si="940"/>
        <v>#N/A</v>
      </c>
      <c r="N770" s="19" t="e">
        <f t="shared" ca="1" si="941"/>
        <v>#N/A</v>
      </c>
      <c r="O770" s="19" t="e">
        <f t="shared" ca="1" si="942"/>
        <v>#N/A</v>
      </c>
      <c r="P770" s="72" t="e">
        <f t="shared" ca="1" si="943"/>
        <v>#N/A</v>
      </c>
      <c r="Q770" s="72" t="e">
        <f t="shared" ca="1" si="944"/>
        <v>#N/A</v>
      </c>
      <c r="R770" s="72" t="e">
        <f t="shared" ca="1" si="945"/>
        <v>#N/A</v>
      </c>
      <c r="S770" s="19" t="e">
        <f t="shared" ca="1" si="946"/>
        <v>#N/A</v>
      </c>
      <c r="T770" s="19" t="e">
        <f t="shared" ca="1" si="947"/>
        <v>#N/A</v>
      </c>
      <c r="U770" s="19" t="e">
        <f t="shared" ca="1" si="948"/>
        <v>#N/A</v>
      </c>
      <c r="V770" s="19" t="e">
        <f t="shared" ca="1" si="949"/>
        <v>#N/A</v>
      </c>
      <c r="W770" s="19" t="e">
        <f t="shared" ca="1" si="950"/>
        <v>#N/A</v>
      </c>
      <c r="X770" s="19" t="e">
        <f t="shared" ca="1" si="951"/>
        <v>#N/A</v>
      </c>
      <c r="Y770" s="72" t="e">
        <f t="shared" ca="1" si="952"/>
        <v>#N/A</v>
      </c>
      <c r="Z770" s="72" t="e">
        <f t="shared" ca="1" si="953"/>
        <v>#N/A</v>
      </c>
      <c r="AA770" s="72" t="e">
        <f t="shared" ca="1" si="954"/>
        <v>#N/A</v>
      </c>
      <c r="AB770" s="19" t="e">
        <f t="shared" ca="1" si="955"/>
        <v>#N/A</v>
      </c>
      <c r="AC770" s="19" t="e">
        <f t="shared" ca="1" si="956"/>
        <v>#N/A</v>
      </c>
      <c r="AD770" s="19" t="e">
        <f t="shared" ca="1" si="957"/>
        <v>#N/A</v>
      </c>
      <c r="AE770" s="19" t="e">
        <f t="shared" ca="1" si="958"/>
        <v>#N/A</v>
      </c>
      <c r="AF770" s="19" t="e">
        <f t="shared" ca="1" si="959"/>
        <v>#N/A</v>
      </c>
      <c r="AG770" s="19" t="e">
        <f t="shared" ca="1" si="960"/>
        <v>#N/A</v>
      </c>
      <c r="AH770" s="72" t="e">
        <f t="shared" ca="1" si="961"/>
        <v>#N/A</v>
      </c>
      <c r="AI770" s="72" t="e">
        <f t="shared" ca="1" si="962"/>
        <v>#N/A</v>
      </c>
      <c r="AJ770" s="72" t="e">
        <f t="shared" ca="1" si="963"/>
        <v>#N/A</v>
      </c>
      <c r="AK770" s="19" t="e">
        <f t="shared" ca="1" si="964"/>
        <v>#N/A</v>
      </c>
      <c r="AL770" s="19" t="e">
        <f t="shared" ca="1" si="965"/>
        <v>#N/A</v>
      </c>
      <c r="AM770" s="19" t="e">
        <f t="shared" ca="1" si="966"/>
        <v>#N/A</v>
      </c>
      <c r="AN770" s="19" t="e">
        <f t="shared" ca="1" si="967"/>
        <v>#N/A</v>
      </c>
      <c r="AO770" s="19" t="e">
        <f t="shared" ca="1" si="968"/>
        <v>#N/A</v>
      </c>
      <c r="AP770" s="19" t="e">
        <f t="shared" ca="1" si="969"/>
        <v>#N/A</v>
      </c>
      <c r="AQ770" s="72" t="e">
        <f t="shared" ca="1" si="970"/>
        <v>#N/A</v>
      </c>
      <c r="AR770" s="72" t="e">
        <f t="shared" ca="1" si="971"/>
        <v>#N/A</v>
      </c>
      <c r="AS770" s="72" t="e">
        <f t="shared" ca="1" si="972"/>
        <v>#N/A</v>
      </c>
      <c r="AT770" s="19" t="e">
        <f t="shared" ca="1" si="973"/>
        <v>#N/A</v>
      </c>
      <c r="AU770" s="19" t="e">
        <f t="shared" ca="1" si="974"/>
        <v>#N/A</v>
      </c>
      <c r="AV770" s="19" t="e">
        <f t="shared" ca="1" si="975"/>
        <v>#N/A</v>
      </c>
      <c r="AW770" s="19" t="e">
        <f t="shared" ca="1" si="976"/>
        <v>#N/A</v>
      </c>
      <c r="AX770" s="19" t="e">
        <f t="shared" ca="1" si="977"/>
        <v>#N/A</v>
      </c>
      <c r="AY770" s="19" t="e">
        <f t="shared" ca="1" si="978"/>
        <v>#N/A</v>
      </c>
      <c r="AZ770" s="72" t="e">
        <f t="shared" ca="1" si="979"/>
        <v>#N/A</v>
      </c>
      <c r="BA770" s="72" t="e">
        <f t="shared" ca="1" si="980"/>
        <v>#N/A</v>
      </c>
      <c r="BB770" s="72" t="e">
        <f t="shared" ca="1" si="981"/>
        <v>#N/A</v>
      </c>
      <c r="BC770" s="19" t="e">
        <f t="shared" ca="1" si="982"/>
        <v>#N/A</v>
      </c>
      <c r="BD770" s="19" t="e">
        <f t="shared" ca="1" si="983"/>
        <v>#N/A</v>
      </c>
      <c r="BE770" s="19" t="e">
        <f t="shared" ca="1" si="984"/>
        <v>#N/A</v>
      </c>
      <c r="BF770" s="19" t="e">
        <f t="shared" ca="1" si="985"/>
        <v>#N/A</v>
      </c>
      <c r="BG770" s="19" t="e">
        <f t="shared" ca="1" si="986"/>
        <v>#N/A</v>
      </c>
      <c r="BH770" s="19" t="e">
        <f t="shared" ca="1" si="987"/>
        <v>#N/A</v>
      </c>
      <c r="BI770" s="72" t="e">
        <f t="shared" ca="1" si="988"/>
        <v>#N/A</v>
      </c>
      <c r="BJ770" s="72" t="e">
        <f t="shared" ca="1" si="989"/>
        <v>#N/A</v>
      </c>
      <c r="BK770" s="72" t="e">
        <f t="shared" ca="1" si="990"/>
        <v>#N/A</v>
      </c>
      <c r="BL770" s="72" t="e">
        <f t="shared" ca="1" si="991"/>
        <v>#N/A</v>
      </c>
      <c r="BM770" s="72" t="e">
        <f t="shared" ca="1" si="992"/>
        <v>#N/A</v>
      </c>
      <c r="BN770" s="72" t="e">
        <f t="shared" ca="1" si="993"/>
        <v>#N/A</v>
      </c>
      <c r="BO770" s="72" t="e">
        <f t="shared" ca="1" si="994"/>
        <v>#N/A</v>
      </c>
      <c r="BP770" s="72" t="e">
        <f t="shared" ca="1" si="995"/>
        <v>#N/A</v>
      </c>
      <c r="BQ770" s="72" t="e">
        <f t="shared" ca="1" si="996"/>
        <v>#N/A</v>
      </c>
      <c r="BR770" s="72" t="e">
        <f t="shared" ca="1" si="997"/>
        <v>#N/A</v>
      </c>
      <c r="BS770" s="72" t="e">
        <f t="shared" ca="1" si="998"/>
        <v>#N/A</v>
      </c>
      <c r="BT770" s="72" t="e">
        <f t="shared" ca="1" si="999"/>
        <v>#N/A</v>
      </c>
      <c r="BU770" s="72" t="e">
        <f t="shared" ca="1" si="1000"/>
        <v>#N/A</v>
      </c>
      <c r="BV770" s="72" t="e">
        <f t="shared" ca="1" si="1001"/>
        <v>#N/A</v>
      </c>
    </row>
    <row r="771" spans="1:74">
      <c r="A771" s="13" t="e">
        <f ca="1">'MGRS to'!AO771</f>
        <v>#N/A</v>
      </c>
      <c r="B771" s="13" t="e">
        <f ca="1">'MGRS to'!AP771</f>
        <v>#N/A</v>
      </c>
      <c r="C771" s="19" t="e">
        <f t="shared" ca="1" si="930"/>
        <v>#N/A</v>
      </c>
      <c r="D771" s="19" t="e">
        <f t="shared" ca="1" si="931"/>
        <v>#N/A</v>
      </c>
      <c r="E771" s="19" t="e">
        <f t="shared" ca="1" si="932"/>
        <v>#N/A</v>
      </c>
      <c r="F771" s="19" t="e">
        <f t="shared" ca="1" si="933"/>
        <v>#N/A</v>
      </c>
      <c r="G771" s="19" t="e">
        <f t="shared" ca="1" si="934"/>
        <v>#N/A</v>
      </c>
      <c r="H771" s="19" t="e">
        <f t="shared" ca="1" si="935"/>
        <v>#N/A</v>
      </c>
      <c r="I771" s="19" t="e">
        <f t="shared" ca="1" si="936"/>
        <v>#N/A</v>
      </c>
      <c r="J771" s="19" t="e">
        <f t="shared" ca="1" si="937"/>
        <v>#N/A</v>
      </c>
      <c r="K771" s="19" t="e">
        <f t="shared" ca="1" si="938"/>
        <v>#N/A</v>
      </c>
      <c r="L771" s="19" t="e">
        <f t="shared" ca="1" si="939"/>
        <v>#N/A</v>
      </c>
      <c r="M771" s="19" t="e">
        <f t="shared" ca="1" si="940"/>
        <v>#N/A</v>
      </c>
      <c r="N771" s="19" t="e">
        <f t="shared" ca="1" si="941"/>
        <v>#N/A</v>
      </c>
      <c r="O771" s="19" t="e">
        <f t="shared" ca="1" si="942"/>
        <v>#N/A</v>
      </c>
      <c r="P771" s="72" t="e">
        <f t="shared" ca="1" si="943"/>
        <v>#N/A</v>
      </c>
      <c r="Q771" s="72" t="e">
        <f t="shared" ca="1" si="944"/>
        <v>#N/A</v>
      </c>
      <c r="R771" s="72" t="e">
        <f t="shared" ca="1" si="945"/>
        <v>#N/A</v>
      </c>
      <c r="S771" s="19" t="e">
        <f t="shared" ca="1" si="946"/>
        <v>#N/A</v>
      </c>
      <c r="T771" s="19" t="e">
        <f t="shared" ca="1" si="947"/>
        <v>#N/A</v>
      </c>
      <c r="U771" s="19" t="e">
        <f t="shared" ca="1" si="948"/>
        <v>#N/A</v>
      </c>
      <c r="V771" s="19" t="e">
        <f t="shared" ca="1" si="949"/>
        <v>#N/A</v>
      </c>
      <c r="W771" s="19" t="e">
        <f t="shared" ca="1" si="950"/>
        <v>#N/A</v>
      </c>
      <c r="X771" s="19" t="e">
        <f t="shared" ca="1" si="951"/>
        <v>#N/A</v>
      </c>
      <c r="Y771" s="72" t="e">
        <f t="shared" ca="1" si="952"/>
        <v>#N/A</v>
      </c>
      <c r="Z771" s="72" t="e">
        <f t="shared" ca="1" si="953"/>
        <v>#N/A</v>
      </c>
      <c r="AA771" s="72" t="e">
        <f t="shared" ca="1" si="954"/>
        <v>#N/A</v>
      </c>
      <c r="AB771" s="19" t="e">
        <f t="shared" ca="1" si="955"/>
        <v>#N/A</v>
      </c>
      <c r="AC771" s="19" t="e">
        <f t="shared" ca="1" si="956"/>
        <v>#N/A</v>
      </c>
      <c r="AD771" s="19" t="e">
        <f t="shared" ca="1" si="957"/>
        <v>#N/A</v>
      </c>
      <c r="AE771" s="19" t="e">
        <f t="shared" ca="1" si="958"/>
        <v>#N/A</v>
      </c>
      <c r="AF771" s="19" t="e">
        <f t="shared" ca="1" si="959"/>
        <v>#N/A</v>
      </c>
      <c r="AG771" s="19" t="e">
        <f t="shared" ca="1" si="960"/>
        <v>#N/A</v>
      </c>
      <c r="AH771" s="72" t="e">
        <f t="shared" ca="1" si="961"/>
        <v>#N/A</v>
      </c>
      <c r="AI771" s="72" t="e">
        <f t="shared" ca="1" si="962"/>
        <v>#N/A</v>
      </c>
      <c r="AJ771" s="72" t="e">
        <f t="shared" ca="1" si="963"/>
        <v>#N/A</v>
      </c>
      <c r="AK771" s="19" t="e">
        <f t="shared" ca="1" si="964"/>
        <v>#N/A</v>
      </c>
      <c r="AL771" s="19" t="e">
        <f t="shared" ca="1" si="965"/>
        <v>#N/A</v>
      </c>
      <c r="AM771" s="19" t="e">
        <f t="shared" ca="1" si="966"/>
        <v>#N/A</v>
      </c>
      <c r="AN771" s="19" t="e">
        <f t="shared" ca="1" si="967"/>
        <v>#N/A</v>
      </c>
      <c r="AO771" s="19" t="e">
        <f t="shared" ca="1" si="968"/>
        <v>#N/A</v>
      </c>
      <c r="AP771" s="19" t="e">
        <f t="shared" ca="1" si="969"/>
        <v>#N/A</v>
      </c>
      <c r="AQ771" s="72" t="e">
        <f t="shared" ca="1" si="970"/>
        <v>#N/A</v>
      </c>
      <c r="AR771" s="72" t="e">
        <f t="shared" ca="1" si="971"/>
        <v>#N/A</v>
      </c>
      <c r="AS771" s="72" t="e">
        <f t="shared" ca="1" si="972"/>
        <v>#N/A</v>
      </c>
      <c r="AT771" s="19" t="e">
        <f t="shared" ca="1" si="973"/>
        <v>#N/A</v>
      </c>
      <c r="AU771" s="19" t="e">
        <f t="shared" ca="1" si="974"/>
        <v>#N/A</v>
      </c>
      <c r="AV771" s="19" t="e">
        <f t="shared" ca="1" si="975"/>
        <v>#N/A</v>
      </c>
      <c r="AW771" s="19" t="e">
        <f t="shared" ca="1" si="976"/>
        <v>#N/A</v>
      </c>
      <c r="AX771" s="19" t="e">
        <f t="shared" ca="1" si="977"/>
        <v>#N/A</v>
      </c>
      <c r="AY771" s="19" t="e">
        <f t="shared" ca="1" si="978"/>
        <v>#N/A</v>
      </c>
      <c r="AZ771" s="72" t="e">
        <f t="shared" ca="1" si="979"/>
        <v>#N/A</v>
      </c>
      <c r="BA771" s="72" t="e">
        <f t="shared" ca="1" si="980"/>
        <v>#N/A</v>
      </c>
      <c r="BB771" s="72" t="e">
        <f t="shared" ca="1" si="981"/>
        <v>#N/A</v>
      </c>
      <c r="BC771" s="19" t="e">
        <f t="shared" ca="1" si="982"/>
        <v>#N/A</v>
      </c>
      <c r="BD771" s="19" t="e">
        <f t="shared" ca="1" si="983"/>
        <v>#N/A</v>
      </c>
      <c r="BE771" s="19" t="e">
        <f t="shared" ca="1" si="984"/>
        <v>#N/A</v>
      </c>
      <c r="BF771" s="19" t="e">
        <f t="shared" ca="1" si="985"/>
        <v>#N/A</v>
      </c>
      <c r="BG771" s="19" t="e">
        <f t="shared" ca="1" si="986"/>
        <v>#N/A</v>
      </c>
      <c r="BH771" s="19" t="e">
        <f t="shared" ca="1" si="987"/>
        <v>#N/A</v>
      </c>
      <c r="BI771" s="72" t="e">
        <f t="shared" ca="1" si="988"/>
        <v>#N/A</v>
      </c>
      <c r="BJ771" s="72" t="e">
        <f t="shared" ca="1" si="989"/>
        <v>#N/A</v>
      </c>
      <c r="BK771" s="72" t="e">
        <f t="shared" ca="1" si="990"/>
        <v>#N/A</v>
      </c>
      <c r="BL771" s="72" t="e">
        <f t="shared" ca="1" si="991"/>
        <v>#N/A</v>
      </c>
      <c r="BM771" s="72" t="e">
        <f t="shared" ca="1" si="992"/>
        <v>#N/A</v>
      </c>
      <c r="BN771" s="72" t="e">
        <f t="shared" ca="1" si="993"/>
        <v>#N/A</v>
      </c>
      <c r="BO771" s="72" t="e">
        <f t="shared" ca="1" si="994"/>
        <v>#N/A</v>
      </c>
      <c r="BP771" s="72" t="e">
        <f t="shared" ca="1" si="995"/>
        <v>#N/A</v>
      </c>
      <c r="BQ771" s="72" t="e">
        <f t="shared" ca="1" si="996"/>
        <v>#N/A</v>
      </c>
      <c r="BR771" s="72" t="e">
        <f t="shared" ca="1" si="997"/>
        <v>#N/A</v>
      </c>
      <c r="BS771" s="72" t="e">
        <f t="shared" ca="1" si="998"/>
        <v>#N/A</v>
      </c>
      <c r="BT771" s="72" t="e">
        <f t="shared" ca="1" si="999"/>
        <v>#N/A</v>
      </c>
      <c r="BU771" s="72" t="e">
        <f t="shared" ca="1" si="1000"/>
        <v>#N/A</v>
      </c>
      <c r="BV771" s="72" t="e">
        <f t="shared" ca="1" si="1001"/>
        <v>#N/A</v>
      </c>
    </row>
    <row r="772" spans="1:74">
      <c r="A772" s="13" t="e">
        <f ca="1">'MGRS to'!AO772</f>
        <v>#N/A</v>
      </c>
      <c r="B772" s="13" t="e">
        <f ca="1">'MGRS to'!AP772</f>
        <v>#N/A</v>
      </c>
      <c r="C772" s="19" t="e">
        <f t="shared" ca="1" si="930"/>
        <v>#N/A</v>
      </c>
      <c r="D772" s="19" t="e">
        <f t="shared" ca="1" si="931"/>
        <v>#N/A</v>
      </c>
      <c r="E772" s="19" t="e">
        <f t="shared" ca="1" si="932"/>
        <v>#N/A</v>
      </c>
      <c r="F772" s="19" t="e">
        <f t="shared" ca="1" si="933"/>
        <v>#N/A</v>
      </c>
      <c r="G772" s="19" t="e">
        <f t="shared" ca="1" si="934"/>
        <v>#N/A</v>
      </c>
      <c r="H772" s="19" t="e">
        <f t="shared" ca="1" si="935"/>
        <v>#N/A</v>
      </c>
      <c r="I772" s="19" t="e">
        <f t="shared" ca="1" si="936"/>
        <v>#N/A</v>
      </c>
      <c r="J772" s="19" t="e">
        <f t="shared" ca="1" si="937"/>
        <v>#N/A</v>
      </c>
      <c r="K772" s="19" t="e">
        <f t="shared" ca="1" si="938"/>
        <v>#N/A</v>
      </c>
      <c r="L772" s="19" t="e">
        <f t="shared" ca="1" si="939"/>
        <v>#N/A</v>
      </c>
      <c r="M772" s="19" t="e">
        <f t="shared" ca="1" si="940"/>
        <v>#N/A</v>
      </c>
      <c r="N772" s="19" t="e">
        <f t="shared" ca="1" si="941"/>
        <v>#N/A</v>
      </c>
      <c r="O772" s="19" t="e">
        <f t="shared" ca="1" si="942"/>
        <v>#N/A</v>
      </c>
      <c r="P772" s="72" t="e">
        <f t="shared" ca="1" si="943"/>
        <v>#N/A</v>
      </c>
      <c r="Q772" s="72" t="e">
        <f t="shared" ca="1" si="944"/>
        <v>#N/A</v>
      </c>
      <c r="R772" s="72" t="e">
        <f t="shared" ca="1" si="945"/>
        <v>#N/A</v>
      </c>
      <c r="S772" s="19" t="e">
        <f t="shared" ca="1" si="946"/>
        <v>#N/A</v>
      </c>
      <c r="T772" s="19" t="e">
        <f t="shared" ca="1" si="947"/>
        <v>#N/A</v>
      </c>
      <c r="U772" s="19" t="e">
        <f t="shared" ca="1" si="948"/>
        <v>#N/A</v>
      </c>
      <c r="V772" s="19" t="e">
        <f t="shared" ca="1" si="949"/>
        <v>#N/A</v>
      </c>
      <c r="W772" s="19" t="e">
        <f t="shared" ca="1" si="950"/>
        <v>#N/A</v>
      </c>
      <c r="X772" s="19" t="e">
        <f t="shared" ca="1" si="951"/>
        <v>#N/A</v>
      </c>
      <c r="Y772" s="72" t="e">
        <f t="shared" ca="1" si="952"/>
        <v>#N/A</v>
      </c>
      <c r="Z772" s="72" t="e">
        <f t="shared" ca="1" si="953"/>
        <v>#N/A</v>
      </c>
      <c r="AA772" s="72" t="e">
        <f t="shared" ca="1" si="954"/>
        <v>#N/A</v>
      </c>
      <c r="AB772" s="19" t="e">
        <f t="shared" ca="1" si="955"/>
        <v>#N/A</v>
      </c>
      <c r="AC772" s="19" t="e">
        <f t="shared" ca="1" si="956"/>
        <v>#N/A</v>
      </c>
      <c r="AD772" s="19" t="e">
        <f t="shared" ca="1" si="957"/>
        <v>#N/A</v>
      </c>
      <c r="AE772" s="19" t="e">
        <f t="shared" ca="1" si="958"/>
        <v>#N/A</v>
      </c>
      <c r="AF772" s="19" t="e">
        <f t="shared" ca="1" si="959"/>
        <v>#N/A</v>
      </c>
      <c r="AG772" s="19" t="e">
        <f t="shared" ca="1" si="960"/>
        <v>#N/A</v>
      </c>
      <c r="AH772" s="72" t="e">
        <f t="shared" ca="1" si="961"/>
        <v>#N/A</v>
      </c>
      <c r="AI772" s="72" t="e">
        <f t="shared" ca="1" si="962"/>
        <v>#N/A</v>
      </c>
      <c r="AJ772" s="72" t="e">
        <f t="shared" ca="1" si="963"/>
        <v>#N/A</v>
      </c>
      <c r="AK772" s="19" t="e">
        <f t="shared" ca="1" si="964"/>
        <v>#N/A</v>
      </c>
      <c r="AL772" s="19" t="e">
        <f t="shared" ca="1" si="965"/>
        <v>#N/A</v>
      </c>
      <c r="AM772" s="19" t="e">
        <f t="shared" ca="1" si="966"/>
        <v>#N/A</v>
      </c>
      <c r="AN772" s="19" t="e">
        <f t="shared" ca="1" si="967"/>
        <v>#N/A</v>
      </c>
      <c r="AO772" s="19" t="e">
        <f t="shared" ca="1" si="968"/>
        <v>#N/A</v>
      </c>
      <c r="AP772" s="19" t="e">
        <f t="shared" ca="1" si="969"/>
        <v>#N/A</v>
      </c>
      <c r="AQ772" s="72" t="e">
        <f t="shared" ca="1" si="970"/>
        <v>#N/A</v>
      </c>
      <c r="AR772" s="72" t="e">
        <f t="shared" ca="1" si="971"/>
        <v>#N/A</v>
      </c>
      <c r="AS772" s="72" t="e">
        <f t="shared" ca="1" si="972"/>
        <v>#N/A</v>
      </c>
      <c r="AT772" s="19" t="e">
        <f t="shared" ca="1" si="973"/>
        <v>#N/A</v>
      </c>
      <c r="AU772" s="19" t="e">
        <f t="shared" ca="1" si="974"/>
        <v>#N/A</v>
      </c>
      <c r="AV772" s="19" t="e">
        <f t="shared" ca="1" si="975"/>
        <v>#N/A</v>
      </c>
      <c r="AW772" s="19" t="e">
        <f t="shared" ca="1" si="976"/>
        <v>#N/A</v>
      </c>
      <c r="AX772" s="19" t="e">
        <f t="shared" ca="1" si="977"/>
        <v>#N/A</v>
      </c>
      <c r="AY772" s="19" t="e">
        <f t="shared" ca="1" si="978"/>
        <v>#N/A</v>
      </c>
      <c r="AZ772" s="72" t="e">
        <f t="shared" ca="1" si="979"/>
        <v>#N/A</v>
      </c>
      <c r="BA772" s="72" t="e">
        <f t="shared" ca="1" si="980"/>
        <v>#N/A</v>
      </c>
      <c r="BB772" s="72" t="e">
        <f t="shared" ca="1" si="981"/>
        <v>#N/A</v>
      </c>
      <c r="BC772" s="19" t="e">
        <f t="shared" ca="1" si="982"/>
        <v>#N/A</v>
      </c>
      <c r="BD772" s="19" t="e">
        <f t="shared" ca="1" si="983"/>
        <v>#N/A</v>
      </c>
      <c r="BE772" s="19" t="e">
        <f t="shared" ca="1" si="984"/>
        <v>#N/A</v>
      </c>
      <c r="BF772" s="19" t="e">
        <f t="shared" ca="1" si="985"/>
        <v>#N/A</v>
      </c>
      <c r="BG772" s="19" t="e">
        <f t="shared" ca="1" si="986"/>
        <v>#N/A</v>
      </c>
      <c r="BH772" s="19" t="e">
        <f t="shared" ca="1" si="987"/>
        <v>#N/A</v>
      </c>
      <c r="BI772" s="72" t="e">
        <f t="shared" ca="1" si="988"/>
        <v>#N/A</v>
      </c>
      <c r="BJ772" s="72" t="e">
        <f t="shared" ca="1" si="989"/>
        <v>#N/A</v>
      </c>
      <c r="BK772" s="72" t="e">
        <f t="shared" ca="1" si="990"/>
        <v>#N/A</v>
      </c>
      <c r="BL772" s="72" t="e">
        <f t="shared" ca="1" si="991"/>
        <v>#N/A</v>
      </c>
      <c r="BM772" s="72" t="e">
        <f t="shared" ca="1" si="992"/>
        <v>#N/A</v>
      </c>
      <c r="BN772" s="72" t="e">
        <f t="shared" ca="1" si="993"/>
        <v>#N/A</v>
      </c>
      <c r="BO772" s="72" t="e">
        <f t="shared" ca="1" si="994"/>
        <v>#N/A</v>
      </c>
      <c r="BP772" s="72" t="e">
        <f t="shared" ca="1" si="995"/>
        <v>#N/A</v>
      </c>
      <c r="BQ772" s="72" t="e">
        <f t="shared" ca="1" si="996"/>
        <v>#N/A</v>
      </c>
      <c r="BR772" s="72" t="e">
        <f t="shared" ca="1" si="997"/>
        <v>#N/A</v>
      </c>
      <c r="BS772" s="72" t="e">
        <f t="shared" ca="1" si="998"/>
        <v>#N/A</v>
      </c>
      <c r="BT772" s="72" t="e">
        <f t="shared" ca="1" si="999"/>
        <v>#N/A</v>
      </c>
      <c r="BU772" s="72" t="e">
        <f t="shared" ca="1" si="1000"/>
        <v>#N/A</v>
      </c>
      <c r="BV772" s="72" t="e">
        <f t="shared" ca="1" si="1001"/>
        <v>#N/A</v>
      </c>
    </row>
    <row r="773" spans="1:74">
      <c r="A773" s="13" t="e">
        <f ca="1">'MGRS to'!AO773</f>
        <v>#N/A</v>
      </c>
      <c r="B773" s="13" t="e">
        <f ca="1">'MGRS to'!AP773</f>
        <v>#N/A</v>
      </c>
      <c r="C773" s="19" t="e">
        <f t="shared" ca="1" si="930"/>
        <v>#N/A</v>
      </c>
      <c r="D773" s="19" t="e">
        <f t="shared" ca="1" si="931"/>
        <v>#N/A</v>
      </c>
      <c r="E773" s="19" t="e">
        <f t="shared" ca="1" si="932"/>
        <v>#N/A</v>
      </c>
      <c r="F773" s="19" t="e">
        <f t="shared" ca="1" si="933"/>
        <v>#N/A</v>
      </c>
      <c r="G773" s="19" t="e">
        <f t="shared" ca="1" si="934"/>
        <v>#N/A</v>
      </c>
      <c r="H773" s="19" t="e">
        <f t="shared" ca="1" si="935"/>
        <v>#N/A</v>
      </c>
      <c r="I773" s="19" t="e">
        <f t="shared" ca="1" si="936"/>
        <v>#N/A</v>
      </c>
      <c r="J773" s="19" t="e">
        <f t="shared" ca="1" si="937"/>
        <v>#N/A</v>
      </c>
      <c r="K773" s="19" t="e">
        <f t="shared" ca="1" si="938"/>
        <v>#N/A</v>
      </c>
      <c r="L773" s="19" t="e">
        <f t="shared" ca="1" si="939"/>
        <v>#N/A</v>
      </c>
      <c r="M773" s="19" t="e">
        <f t="shared" ca="1" si="940"/>
        <v>#N/A</v>
      </c>
      <c r="N773" s="19" t="e">
        <f t="shared" ca="1" si="941"/>
        <v>#N/A</v>
      </c>
      <c r="O773" s="19" t="e">
        <f t="shared" ca="1" si="942"/>
        <v>#N/A</v>
      </c>
      <c r="P773" s="72" t="e">
        <f t="shared" ca="1" si="943"/>
        <v>#N/A</v>
      </c>
      <c r="Q773" s="72" t="e">
        <f t="shared" ca="1" si="944"/>
        <v>#N/A</v>
      </c>
      <c r="R773" s="72" t="e">
        <f t="shared" ca="1" si="945"/>
        <v>#N/A</v>
      </c>
      <c r="S773" s="19" t="e">
        <f t="shared" ca="1" si="946"/>
        <v>#N/A</v>
      </c>
      <c r="T773" s="19" t="e">
        <f t="shared" ca="1" si="947"/>
        <v>#N/A</v>
      </c>
      <c r="U773" s="19" t="e">
        <f t="shared" ca="1" si="948"/>
        <v>#N/A</v>
      </c>
      <c r="V773" s="19" t="e">
        <f t="shared" ca="1" si="949"/>
        <v>#N/A</v>
      </c>
      <c r="W773" s="19" t="e">
        <f t="shared" ca="1" si="950"/>
        <v>#N/A</v>
      </c>
      <c r="X773" s="19" t="e">
        <f t="shared" ca="1" si="951"/>
        <v>#N/A</v>
      </c>
      <c r="Y773" s="72" t="e">
        <f t="shared" ca="1" si="952"/>
        <v>#N/A</v>
      </c>
      <c r="Z773" s="72" t="e">
        <f t="shared" ca="1" si="953"/>
        <v>#N/A</v>
      </c>
      <c r="AA773" s="72" t="e">
        <f t="shared" ca="1" si="954"/>
        <v>#N/A</v>
      </c>
      <c r="AB773" s="19" t="e">
        <f t="shared" ca="1" si="955"/>
        <v>#N/A</v>
      </c>
      <c r="AC773" s="19" t="e">
        <f t="shared" ca="1" si="956"/>
        <v>#N/A</v>
      </c>
      <c r="AD773" s="19" t="e">
        <f t="shared" ca="1" si="957"/>
        <v>#N/A</v>
      </c>
      <c r="AE773" s="19" t="e">
        <f t="shared" ca="1" si="958"/>
        <v>#N/A</v>
      </c>
      <c r="AF773" s="19" t="e">
        <f t="shared" ca="1" si="959"/>
        <v>#N/A</v>
      </c>
      <c r="AG773" s="19" t="e">
        <f t="shared" ca="1" si="960"/>
        <v>#N/A</v>
      </c>
      <c r="AH773" s="72" t="e">
        <f t="shared" ca="1" si="961"/>
        <v>#N/A</v>
      </c>
      <c r="AI773" s="72" t="e">
        <f t="shared" ca="1" si="962"/>
        <v>#N/A</v>
      </c>
      <c r="AJ773" s="72" t="e">
        <f t="shared" ca="1" si="963"/>
        <v>#N/A</v>
      </c>
      <c r="AK773" s="19" t="e">
        <f t="shared" ca="1" si="964"/>
        <v>#N/A</v>
      </c>
      <c r="AL773" s="19" t="e">
        <f t="shared" ca="1" si="965"/>
        <v>#N/A</v>
      </c>
      <c r="AM773" s="19" t="e">
        <f t="shared" ca="1" si="966"/>
        <v>#N/A</v>
      </c>
      <c r="AN773" s="19" t="e">
        <f t="shared" ca="1" si="967"/>
        <v>#N/A</v>
      </c>
      <c r="AO773" s="19" t="e">
        <f t="shared" ca="1" si="968"/>
        <v>#N/A</v>
      </c>
      <c r="AP773" s="19" t="e">
        <f t="shared" ca="1" si="969"/>
        <v>#N/A</v>
      </c>
      <c r="AQ773" s="72" t="e">
        <f t="shared" ca="1" si="970"/>
        <v>#N/A</v>
      </c>
      <c r="AR773" s="72" t="e">
        <f t="shared" ca="1" si="971"/>
        <v>#N/A</v>
      </c>
      <c r="AS773" s="72" t="e">
        <f t="shared" ca="1" si="972"/>
        <v>#N/A</v>
      </c>
      <c r="AT773" s="19" t="e">
        <f t="shared" ca="1" si="973"/>
        <v>#N/A</v>
      </c>
      <c r="AU773" s="19" t="e">
        <f t="shared" ca="1" si="974"/>
        <v>#N/A</v>
      </c>
      <c r="AV773" s="19" t="e">
        <f t="shared" ca="1" si="975"/>
        <v>#N/A</v>
      </c>
      <c r="AW773" s="19" t="e">
        <f t="shared" ca="1" si="976"/>
        <v>#N/A</v>
      </c>
      <c r="AX773" s="19" t="e">
        <f t="shared" ca="1" si="977"/>
        <v>#N/A</v>
      </c>
      <c r="AY773" s="19" t="e">
        <f t="shared" ca="1" si="978"/>
        <v>#N/A</v>
      </c>
      <c r="AZ773" s="72" t="e">
        <f t="shared" ca="1" si="979"/>
        <v>#N/A</v>
      </c>
      <c r="BA773" s="72" t="e">
        <f t="shared" ca="1" si="980"/>
        <v>#N/A</v>
      </c>
      <c r="BB773" s="72" t="e">
        <f t="shared" ca="1" si="981"/>
        <v>#N/A</v>
      </c>
      <c r="BC773" s="19" t="e">
        <f t="shared" ca="1" si="982"/>
        <v>#N/A</v>
      </c>
      <c r="BD773" s="19" t="e">
        <f t="shared" ca="1" si="983"/>
        <v>#N/A</v>
      </c>
      <c r="BE773" s="19" t="e">
        <f t="shared" ca="1" si="984"/>
        <v>#N/A</v>
      </c>
      <c r="BF773" s="19" t="e">
        <f t="shared" ca="1" si="985"/>
        <v>#N/A</v>
      </c>
      <c r="BG773" s="19" t="e">
        <f t="shared" ca="1" si="986"/>
        <v>#N/A</v>
      </c>
      <c r="BH773" s="19" t="e">
        <f t="shared" ca="1" si="987"/>
        <v>#N/A</v>
      </c>
      <c r="BI773" s="72" t="e">
        <f t="shared" ca="1" si="988"/>
        <v>#N/A</v>
      </c>
      <c r="BJ773" s="72" t="e">
        <f t="shared" ca="1" si="989"/>
        <v>#N/A</v>
      </c>
      <c r="BK773" s="72" t="e">
        <f t="shared" ca="1" si="990"/>
        <v>#N/A</v>
      </c>
      <c r="BL773" s="72" t="e">
        <f t="shared" ca="1" si="991"/>
        <v>#N/A</v>
      </c>
      <c r="BM773" s="72" t="e">
        <f t="shared" ca="1" si="992"/>
        <v>#N/A</v>
      </c>
      <c r="BN773" s="72" t="e">
        <f t="shared" ca="1" si="993"/>
        <v>#N/A</v>
      </c>
      <c r="BO773" s="72" t="e">
        <f t="shared" ca="1" si="994"/>
        <v>#N/A</v>
      </c>
      <c r="BP773" s="72" t="e">
        <f t="shared" ca="1" si="995"/>
        <v>#N/A</v>
      </c>
      <c r="BQ773" s="72" t="e">
        <f t="shared" ca="1" si="996"/>
        <v>#N/A</v>
      </c>
      <c r="BR773" s="72" t="e">
        <f t="shared" ca="1" si="997"/>
        <v>#N/A</v>
      </c>
      <c r="BS773" s="72" t="e">
        <f t="shared" ca="1" si="998"/>
        <v>#N/A</v>
      </c>
      <c r="BT773" s="72" t="e">
        <f t="shared" ca="1" si="999"/>
        <v>#N/A</v>
      </c>
      <c r="BU773" s="72" t="e">
        <f t="shared" ca="1" si="1000"/>
        <v>#N/A</v>
      </c>
      <c r="BV773" s="72" t="e">
        <f t="shared" ca="1" si="1001"/>
        <v>#N/A</v>
      </c>
    </row>
    <row r="774" spans="1:74">
      <c r="A774" s="13" t="e">
        <f ca="1">'MGRS to'!AO774</f>
        <v>#N/A</v>
      </c>
      <c r="B774" s="13" t="e">
        <f ca="1">'MGRS to'!AP774</f>
        <v>#N/A</v>
      </c>
      <c r="C774" s="19" t="e">
        <f t="shared" ca="1" si="930"/>
        <v>#N/A</v>
      </c>
      <c r="D774" s="19" t="e">
        <f t="shared" ca="1" si="931"/>
        <v>#N/A</v>
      </c>
      <c r="E774" s="19" t="e">
        <f t="shared" ca="1" si="932"/>
        <v>#N/A</v>
      </c>
      <c r="F774" s="19" t="e">
        <f t="shared" ca="1" si="933"/>
        <v>#N/A</v>
      </c>
      <c r="G774" s="19" t="e">
        <f t="shared" ca="1" si="934"/>
        <v>#N/A</v>
      </c>
      <c r="H774" s="19" t="e">
        <f t="shared" ca="1" si="935"/>
        <v>#N/A</v>
      </c>
      <c r="I774" s="19" t="e">
        <f t="shared" ca="1" si="936"/>
        <v>#N/A</v>
      </c>
      <c r="J774" s="19" t="e">
        <f t="shared" ca="1" si="937"/>
        <v>#N/A</v>
      </c>
      <c r="K774" s="19" t="e">
        <f t="shared" ca="1" si="938"/>
        <v>#N/A</v>
      </c>
      <c r="L774" s="19" t="e">
        <f t="shared" ca="1" si="939"/>
        <v>#N/A</v>
      </c>
      <c r="M774" s="19" t="e">
        <f t="shared" ca="1" si="940"/>
        <v>#N/A</v>
      </c>
      <c r="N774" s="19" t="e">
        <f t="shared" ca="1" si="941"/>
        <v>#N/A</v>
      </c>
      <c r="O774" s="19" t="e">
        <f t="shared" ca="1" si="942"/>
        <v>#N/A</v>
      </c>
      <c r="P774" s="72" t="e">
        <f t="shared" ca="1" si="943"/>
        <v>#N/A</v>
      </c>
      <c r="Q774" s="72" t="e">
        <f t="shared" ca="1" si="944"/>
        <v>#N/A</v>
      </c>
      <c r="R774" s="72" t="e">
        <f t="shared" ca="1" si="945"/>
        <v>#N/A</v>
      </c>
      <c r="S774" s="19" t="e">
        <f t="shared" ca="1" si="946"/>
        <v>#N/A</v>
      </c>
      <c r="T774" s="19" t="e">
        <f t="shared" ca="1" si="947"/>
        <v>#N/A</v>
      </c>
      <c r="U774" s="19" t="e">
        <f t="shared" ca="1" si="948"/>
        <v>#N/A</v>
      </c>
      <c r="V774" s="19" t="e">
        <f t="shared" ca="1" si="949"/>
        <v>#N/A</v>
      </c>
      <c r="W774" s="19" t="e">
        <f t="shared" ca="1" si="950"/>
        <v>#N/A</v>
      </c>
      <c r="X774" s="19" t="e">
        <f t="shared" ca="1" si="951"/>
        <v>#N/A</v>
      </c>
      <c r="Y774" s="72" t="e">
        <f t="shared" ca="1" si="952"/>
        <v>#N/A</v>
      </c>
      <c r="Z774" s="72" t="e">
        <f t="shared" ca="1" si="953"/>
        <v>#N/A</v>
      </c>
      <c r="AA774" s="72" t="e">
        <f t="shared" ca="1" si="954"/>
        <v>#N/A</v>
      </c>
      <c r="AB774" s="19" t="e">
        <f t="shared" ca="1" si="955"/>
        <v>#N/A</v>
      </c>
      <c r="AC774" s="19" t="e">
        <f t="shared" ca="1" si="956"/>
        <v>#N/A</v>
      </c>
      <c r="AD774" s="19" t="e">
        <f t="shared" ca="1" si="957"/>
        <v>#N/A</v>
      </c>
      <c r="AE774" s="19" t="e">
        <f t="shared" ca="1" si="958"/>
        <v>#N/A</v>
      </c>
      <c r="AF774" s="19" t="e">
        <f t="shared" ca="1" si="959"/>
        <v>#N/A</v>
      </c>
      <c r="AG774" s="19" t="e">
        <f t="shared" ca="1" si="960"/>
        <v>#N/A</v>
      </c>
      <c r="AH774" s="72" t="e">
        <f t="shared" ca="1" si="961"/>
        <v>#N/A</v>
      </c>
      <c r="AI774" s="72" t="e">
        <f t="shared" ca="1" si="962"/>
        <v>#N/A</v>
      </c>
      <c r="AJ774" s="72" t="e">
        <f t="shared" ca="1" si="963"/>
        <v>#N/A</v>
      </c>
      <c r="AK774" s="19" t="e">
        <f t="shared" ca="1" si="964"/>
        <v>#N/A</v>
      </c>
      <c r="AL774" s="19" t="e">
        <f t="shared" ca="1" si="965"/>
        <v>#N/A</v>
      </c>
      <c r="AM774" s="19" t="e">
        <f t="shared" ca="1" si="966"/>
        <v>#N/A</v>
      </c>
      <c r="AN774" s="19" t="e">
        <f t="shared" ca="1" si="967"/>
        <v>#N/A</v>
      </c>
      <c r="AO774" s="19" t="e">
        <f t="shared" ca="1" si="968"/>
        <v>#N/A</v>
      </c>
      <c r="AP774" s="19" t="e">
        <f t="shared" ca="1" si="969"/>
        <v>#N/A</v>
      </c>
      <c r="AQ774" s="72" t="e">
        <f t="shared" ca="1" si="970"/>
        <v>#N/A</v>
      </c>
      <c r="AR774" s="72" t="e">
        <f t="shared" ca="1" si="971"/>
        <v>#N/A</v>
      </c>
      <c r="AS774" s="72" t="e">
        <f t="shared" ca="1" si="972"/>
        <v>#N/A</v>
      </c>
      <c r="AT774" s="19" t="e">
        <f t="shared" ca="1" si="973"/>
        <v>#N/A</v>
      </c>
      <c r="AU774" s="19" t="e">
        <f t="shared" ca="1" si="974"/>
        <v>#N/A</v>
      </c>
      <c r="AV774" s="19" t="e">
        <f t="shared" ca="1" si="975"/>
        <v>#N/A</v>
      </c>
      <c r="AW774" s="19" t="e">
        <f t="shared" ca="1" si="976"/>
        <v>#N/A</v>
      </c>
      <c r="AX774" s="19" t="e">
        <f t="shared" ca="1" si="977"/>
        <v>#N/A</v>
      </c>
      <c r="AY774" s="19" t="e">
        <f t="shared" ca="1" si="978"/>
        <v>#N/A</v>
      </c>
      <c r="AZ774" s="72" t="e">
        <f t="shared" ca="1" si="979"/>
        <v>#N/A</v>
      </c>
      <c r="BA774" s="72" t="e">
        <f t="shared" ca="1" si="980"/>
        <v>#N/A</v>
      </c>
      <c r="BB774" s="72" t="e">
        <f t="shared" ca="1" si="981"/>
        <v>#N/A</v>
      </c>
      <c r="BC774" s="19" t="e">
        <f t="shared" ca="1" si="982"/>
        <v>#N/A</v>
      </c>
      <c r="BD774" s="19" t="e">
        <f t="shared" ca="1" si="983"/>
        <v>#N/A</v>
      </c>
      <c r="BE774" s="19" t="e">
        <f t="shared" ca="1" si="984"/>
        <v>#N/A</v>
      </c>
      <c r="BF774" s="19" t="e">
        <f t="shared" ca="1" si="985"/>
        <v>#N/A</v>
      </c>
      <c r="BG774" s="19" t="e">
        <f t="shared" ca="1" si="986"/>
        <v>#N/A</v>
      </c>
      <c r="BH774" s="19" t="e">
        <f t="shared" ca="1" si="987"/>
        <v>#N/A</v>
      </c>
      <c r="BI774" s="72" t="e">
        <f t="shared" ca="1" si="988"/>
        <v>#N/A</v>
      </c>
      <c r="BJ774" s="72" t="e">
        <f t="shared" ca="1" si="989"/>
        <v>#N/A</v>
      </c>
      <c r="BK774" s="72" t="e">
        <f t="shared" ca="1" si="990"/>
        <v>#N/A</v>
      </c>
      <c r="BL774" s="72" t="e">
        <f t="shared" ca="1" si="991"/>
        <v>#N/A</v>
      </c>
      <c r="BM774" s="72" t="e">
        <f t="shared" ca="1" si="992"/>
        <v>#N/A</v>
      </c>
      <c r="BN774" s="72" t="e">
        <f t="shared" ca="1" si="993"/>
        <v>#N/A</v>
      </c>
      <c r="BO774" s="72" t="e">
        <f t="shared" ca="1" si="994"/>
        <v>#N/A</v>
      </c>
      <c r="BP774" s="72" t="e">
        <f t="shared" ca="1" si="995"/>
        <v>#N/A</v>
      </c>
      <c r="BQ774" s="72" t="e">
        <f t="shared" ca="1" si="996"/>
        <v>#N/A</v>
      </c>
      <c r="BR774" s="72" t="e">
        <f t="shared" ca="1" si="997"/>
        <v>#N/A</v>
      </c>
      <c r="BS774" s="72" t="e">
        <f t="shared" ca="1" si="998"/>
        <v>#N/A</v>
      </c>
      <c r="BT774" s="72" t="e">
        <f t="shared" ca="1" si="999"/>
        <v>#N/A</v>
      </c>
      <c r="BU774" s="72" t="e">
        <f t="shared" ca="1" si="1000"/>
        <v>#N/A</v>
      </c>
      <c r="BV774" s="72" t="e">
        <f t="shared" ca="1" si="1001"/>
        <v>#N/A</v>
      </c>
    </row>
    <row r="775" spans="1:74">
      <c r="A775" s="13" t="e">
        <f ca="1">'MGRS to'!AO775</f>
        <v>#N/A</v>
      </c>
      <c r="B775" s="13" t="e">
        <f ca="1">'MGRS to'!AP775</f>
        <v>#N/A</v>
      </c>
      <c r="C775" s="19" t="e">
        <f t="shared" ca="1" si="930"/>
        <v>#N/A</v>
      </c>
      <c r="D775" s="19" t="e">
        <f t="shared" ca="1" si="931"/>
        <v>#N/A</v>
      </c>
      <c r="E775" s="19" t="e">
        <f t="shared" ca="1" si="932"/>
        <v>#N/A</v>
      </c>
      <c r="F775" s="19" t="e">
        <f t="shared" ca="1" si="933"/>
        <v>#N/A</v>
      </c>
      <c r="G775" s="19" t="e">
        <f t="shared" ca="1" si="934"/>
        <v>#N/A</v>
      </c>
      <c r="H775" s="19" t="e">
        <f t="shared" ca="1" si="935"/>
        <v>#N/A</v>
      </c>
      <c r="I775" s="19" t="e">
        <f t="shared" ca="1" si="936"/>
        <v>#N/A</v>
      </c>
      <c r="J775" s="19" t="e">
        <f t="shared" ca="1" si="937"/>
        <v>#N/A</v>
      </c>
      <c r="K775" s="19" t="e">
        <f t="shared" ca="1" si="938"/>
        <v>#N/A</v>
      </c>
      <c r="L775" s="19" t="e">
        <f t="shared" ca="1" si="939"/>
        <v>#N/A</v>
      </c>
      <c r="M775" s="19" t="e">
        <f t="shared" ca="1" si="940"/>
        <v>#N/A</v>
      </c>
      <c r="N775" s="19" t="e">
        <f t="shared" ca="1" si="941"/>
        <v>#N/A</v>
      </c>
      <c r="O775" s="19" t="e">
        <f t="shared" ca="1" si="942"/>
        <v>#N/A</v>
      </c>
      <c r="P775" s="72" t="e">
        <f t="shared" ca="1" si="943"/>
        <v>#N/A</v>
      </c>
      <c r="Q775" s="72" t="e">
        <f t="shared" ca="1" si="944"/>
        <v>#N/A</v>
      </c>
      <c r="R775" s="72" t="e">
        <f t="shared" ca="1" si="945"/>
        <v>#N/A</v>
      </c>
      <c r="S775" s="19" t="e">
        <f t="shared" ca="1" si="946"/>
        <v>#N/A</v>
      </c>
      <c r="T775" s="19" t="e">
        <f t="shared" ca="1" si="947"/>
        <v>#N/A</v>
      </c>
      <c r="U775" s="19" t="e">
        <f t="shared" ca="1" si="948"/>
        <v>#N/A</v>
      </c>
      <c r="V775" s="19" t="e">
        <f t="shared" ca="1" si="949"/>
        <v>#N/A</v>
      </c>
      <c r="W775" s="19" t="e">
        <f t="shared" ca="1" si="950"/>
        <v>#N/A</v>
      </c>
      <c r="X775" s="19" t="e">
        <f t="shared" ca="1" si="951"/>
        <v>#N/A</v>
      </c>
      <c r="Y775" s="72" t="e">
        <f t="shared" ca="1" si="952"/>
        <v>#N/A</v>
      </c>
      <c r="Z775" s="72" t="e">
        <f t="shared" ca="1" si="953"/>
        <v>#N/A</v>
      </c>
      <c r="AA775" s="72" t="e">
        <f t="shared" ca="1" si="954"/>
        <v>#N/A</v>
      </c>
      <c r="AB775" s="19" t="e">
        <f t="shared" ca="1" si="955"/>
        <v>#N/A</v>
      </c>
      <c r="AC775" s="19" t="e">
        <f t="shared" ca="1" si="956"/>
        <v>#N/A</v>
      </c>
      <c r="AD775" s="19" t="e">
        <f t="shared" ca="1" si="957"/>
        <v>#N/A</v>
      </c>
      <c r="AE775" s="19" t="e">
        <f t="shared" ca="1" si="958"/>
        <v>#N/A</v>
      </c>
      <c r="AF775" s="19" t="e">
        <f t="shared" ca="1" si="959"/>
        <v>#N/A</v>
      </c>
      <c r="AG775" s="19" t="e">
        <f t="shared" ca="1" si="960"/>
        <v>#N/A</v>
      </c>
      <c r="AH775" s="72" t="e">
        <f t="shared" ca="1" si="961"/>
        <v>#N/A</v>
      </c>
      <c r="AI775" s="72" t="e">
        <f t="shared" ca="1" si="962"/>
        <v>#N/A</v>
      </c>
      <c r="AJ775" s="72" t="e">
        <f t="shared" ca="1" si="963"/>
        <v>#N/A</v>
      </c>
      <c r="AK775" s="19" t="e">
        <f t="shared" ca="1" si="964"/>
        <v>#N/A</v>
      </c>
      <c r="AL775" s="19" t="e">
        <f t="shared" ca="1" si="965"/>
        <v>#N/A</v>
      </c>
      <c r="AM775" s="19" t="e">
        <f t="shared" ca="1" si="966"/>
        <v>#N/A</v>
      </c>
      <c r="AN775" s="19" t="e">
        <f t="shared" ca="1" si="967"/>
        <v>#N/A</v>
      </c>
      <c r="AO775" s="19" t="e">
        <f t="shared" ca="1" si="968"/>
        <v>#N/A</v>
      </c>
      <c r="AP775" s="19" t="e">
        <f t="shared" ca="1" si="969"/>
        <v>#N/A</v>
      </c>
      <c r="AQ775" s="72" t="e">
        <f t="shared" ca="1" si="970"/>
        <v>#N/A</v>
      </c>
      <c r="AR775" s="72" t="e">
        <f t="shared" ca="1" si="971"/>
        <v>#N/A</v>
      </c>
      <c r="AS775" s="72" t="e">
        <f t="shared" ca="1" si="972"/>
        <v>#N/A</v>
      </c>
      <c r="AT775" s="19" t="e">
        <f t="shared" ca="1" si="973"/>
        <v>#N/A</v>
      </c>
      <c r="AU775" s="19" t="e">
        <f t="shared" ca="1" si="974"/>
        <v>#N/A</v>
      </c>
      <c r="AV775" s="19" t="e">
        <f t="shared" ca="1" si="975"/>
        <v>#N/A</v>
      </c>
      <c r="AW775" s="19" t="e">
        <f t="shared" ca="1" si="976"/>
        <v>#N/A</v>
      </c>
      <c r="AX775" s="19" t="e">
        <f t="shared" ca="1" si="977"/>
        <v>#N/A</v>
      </c>
      <c r="AY775" s="19" t="e">
        <f t="shared" ca="1" si="978"/>
        <v>#N/A</v>
      </c>
      <c r="AZ775" s="72" t="e">
        <f t="shared" ca="1" si="979"/>
        <v>#N/A</v>
      </c>
      <c r="BA775" s="72" t="e">
        <f t="shared" ca="1" si="980"/>
        <v>#N/A</v>
      </c>
      <c r="BB775" s="72" t="e">
        <f t="shared" ca="1" si="981"/>
        <v>#N/A</v>
      </c>
      <c r="BC775" s="19" t="e">
        <f t="shared" ca="1" si="982"/>
        <v>#N/A</v>
      </c>
      <c r="BD775" s="19" t="e">
        <f t="shared" ca="1" si="983"/>
        <v>#N/A</v>
      </c>
      <c r="BE775" s="19" t="e">
        <f t="shared" ca="1" si="984"/>
        <v>#N/A</v>
      </c>
      <c r="BF775" s="19" t="e">
        <f t="shared" ca="1" si="985"/>
        <v>#N/A</v>
      </c>
      <c r="BG775" s="19" t="e">
        <f t="shared" ca="1" si="986"/>
        <v>#N/A</v>
      </c>
      <c r="BH775" s="19" t="e">
        <f t="shared" ca="1" si="987"/>
        <v>#N/A</v>
      </c>
      <c r="BI775" s="72" t="e">
        <f t="shared" ca="1" si="988"/>
        <v>#N/A</v>
      </c>
      <c r="BJ775" s="72" t="e">
        <f t="shared" ca="1" si="989"/>
        <v>#N/A</v>
      </c>
      <c r="BK775" s="72" t="e">
        <f t="shared" ca="1" si="990"/>
        <v>#N/A</v>
      </c>
      <c r="BL775" s="72" t="e">
        <f t="shared" ca="1" si="991"/>
        <v>#N/A</v>
      </c>
      <c r="BM775" s="72" t="e">
        <f t="shared" ca="1" si="992"/>
        <v>#N/A</v>
      </c>
      <c r="BN775" s="72" t="e">
        <f t="shared" ca="1" si="993"/>
        <v>#N/A</v>
      </c>
      <c r="BO775" s="72" t="e">
        <f t="shared" ca="1" si="994"/>
        <v>#N/A</v>
      </c>
      <c r="BP775" s="72" t="e">
        <f t="shared" ca="1" si="995"/>
        <v>#N/A</v>
      </c>
      <c r="BQ775" s="72" t="e">
        <f t="shared" ca="1" si="996"/>
        <v>#N/A</v>
      </c>
      <c r="BR775" s="72" t="e">
        <f t="shared" ca="1" si="997"/>
        <v>#N/A</v>
      </c>
      <c r="BS775" s="72" t="e">
        <f t="shared" ca="1" si="998"/>
        <v>#N/A</v>
      </c>
      <c r="BT775" s="72" t="e">
        <f t="shared" ca="1" si="999"/>
        <v>#N/A</v>
      </c>
      <c r="BU775" s="72" t="e">
        <f t="shared" ca="1" si="1000"/>
        <v>#N/A</v>
      </c>
      <c r="BV775" s="72" t="e">
        <f t="shared" ca="1" si="1001"/>
        <v>#N/A</v>
      </c>
    </row>
    <row r="776" spans="1:74">
      <c r="A776" s="13" t="e">
        <f ca="1">'MGRS to'!AO776</f>
        <v>#N/A</v>
      </c>
      <c r="B776" s="13" t="e">
        <f ca="1">'MGRS to'!AP776</f>
        <v>#N/A</v>
      </c>
      <c r="C776" s="19" t="e">
        <f t="shared" ca="1" si="930"/>
        <v>#N/A</v>
      </c>
      <c r="D776" s="19" t="e">
        <f t="shared" ca="1" si="931"/>
        <v>#N/A</v>
      </c>
      <c r="E776" s="19" t="e">
        <f t="shared" ca="1" si="932"/>
        <v>#N/A</v>
      </c>
      <c r="F776" s="19" t="e">
        <f t="shared" ca="1" si="933"/>
        <v>#N/A</v>
      </c>
      <c r="G776" s="19" t="e">
        <f t="shared" ca="1" si="934"/>
        <v>#N/A</v>
      </c>
      <c r="H776" s="19" t="e">
        <f t="shared" ca="1" si="935"/>
        <v>#N/A</v>
      </c>
      <c r="I776" s="19" t="e">
        <f t="shared" ca="1" si="936"/>
        <v>#N/A</v>
      </c>
      <c r="J776" s="19" t="e">
        <f t="shared" ca="1" si="937"/>
        <v>#N/A</v>
      </c>
      <c r="K776" s="19" t="e">
        <f t="shared" ca="1" si="938"/>
        <v>#N/A</v>
      </c>
      <c r="L776" s="19" t="e">
        <f t="shared" ca="1" si="939"/>
        <v>#N/A</v>
      </c>
      <c r="M776" s="19" t="e">
        <f t="shared" ca="1" si="940"/>
        <v>#N/A</v>
      </c>
      <c r="N776" s="19" t="e">
        <f t="shared" ca="1" si="941"/>
        <v>#N/A</v>
      </c>
      <c r="O776" s="19" t="e">
        <f t="shared" ca="1" si="942"/>
        <v>#N/A</v>
      </c>
      <c r="P776" s="72" t="e">
        <f t="shared" ca="1" si="943"/>
        <v>#N/A</v>
      </c>
      <c r="Q776" s="72" t="e">
        <f t="shared" ca="1" si="944"/>
        <v>#N/A</v>
      </c>
      <c r="R776" s="72" t="e">
        <f t="shared" ca="1" si="945"/>
        <v>#N/A</v>
      </c>
      <c r="S776" s="19" t="e">
        <f t="shared" ca="1" si="946"/>
        <v>#N/A</v>
      </c>
      <c r="T776" s="19" t="e">
        <f t="shared" ca="1" si="947"/>
        <v>#N/A</v>
      </c>
      <c r="U776" s="19" t="e">
        <f t="shared" ca="1" si="948"/>
        <v>#N/A</v>
      </c>
      <c r="V776" s="19" t="e">
        <f t="shared" ca="1" si="949"/>
        <v>#N/A</v>
      </c>
      <c r="W776" s="19" t="e">
        <f t="shared" ca="1" si="950"/>
        <v>#N/A</v>
      </c>
      <c r="X776" s="19" t="e">
        <f t="shared" ca="1" si="951"/>
        <v>#N/A</v>
      </c>
      <c r="Y776" s="72" t="e">
        <f t="shared" ca="1" si="952"/>
        <v>#N/A</v>
      </c>
      <c r="Z776" s="72" t="e">
        <f t="shared" ca="1" si="953"/>
        <v>#N/A</v>
      </c>
      <c r="AA776" s="72" t="e">
        <f t="shared" ca="1" si="954"/>
        <v>#N/A</v>
      </c>
      <c r="AB776" s="19" t="e">
        <f t="shared" ca="1" si="955"/>
        <v>#N/A</v>
      </c>
      <c r="AC776" s="19" t="e">
        <f t="shared" ca="1" si="956"/>
        <v>#N/A</v>
      </c>
      <c r="AD776" s="19" t="e">
        <f t="shared" ca="1" si="957"/>
        <v>#N/A</v>
      </c>
      <c r="AE776" s="19" t="e">
        <f t="shared" ca="1" si="958"/>
        <v>#N/A</v>
      </c>
      <c r="AF776" s="19" t="e">
        <f t="shared" ca="1" si="959"/>
        <v>#N/A</v>
      </c>
      <c r="AG776" s="19" t="e">
        <f t="shared" ca="1" si="960"/>
        <v>#N/A</v>
      </c>
      <c r="AH776" s="72" t="e">
        <f t="shared" ca="1" si="961"/>
        <v>#N/A</v>
      </c>
      <c r="AI776" s="72" t="e">
        <f t="shared" ca="1" si="962"/>
        <v>#N/A</v>
      </c>
      <c r="AJ776" s="72" t="e">
        <f t="shared" ca="1" si="963"/>
        <v>#N/A</v>
      </c>
      <c r="AK776" s="19" t="e">
        <f t="shared" ca="1" si="964"/>
        <v>#N/A</v>
      </c>
      <c r="AL776" s="19" t="e">
        <f t="shared" ca="1" si="965"/>
        <v>#N/A</v>
      </c>
      <c r="AM776" s="19" t="e">
        <f t="shared" ca="1" si="966"/>
        <v>#N/A</v>
      </c>
      <c r="AN776" s="19" t="e">
        <f t="shared" ca="1" si="967"/>
        <v>#N/A</v>
      </c>
      <c r="AO776" s="19" t="e">
        <f t="shared" ca="1" si="968"/>
        <v>#N/A</v>
      </c>
      <c r="AP776" s="19" t="e">
        <f t="shared" ca="1" si="969"/>
        <v>#N/A</v>
      </c>
      <c r="AQ776" s="72" t="e">
        <f t="shared" ca="1" si="970"/>
        <v>#N/A</v>
      </c>
      <c r="AR776" s="72" t="e">
        <f t="shared" ca="1" si="971"/>
        <v>#N/A</v>
      </c>
      <c r="AS776" s="72" t="e">
        <f t="shared" ca="1" si="972"/>
        <v>#N/A</v>
      </c>
      <c r="AT776" s="19" t="e">
        <f t="shared" ca="1" si="973"/>
        <v>#N/A</v>
      </c>
      <c r="AU776" s="19" t="e">
        <f t="shared" ca="1" si="974"/>
        <v>#N/A</v>
      </c>
      <c r="AV776" s="19" t="e">
        <f t="shared" ca="1" si="975"/>
        <v>#N/A</v>
      </c>
      <c r="AW776" s="19" t="e">
        <f t="shared" ca="1" si="976"/>
        <v>#N/A</v>
      </c>
      <c r="AX776" s="19" t="e">
        <f t="shared" ca="1" si="977"/>
        <v>#N/A</v>
      </c>
      <c r="AY776" s="19" t="e">
        <f t="shared" ca="1" si="978"/>
        <v>#N/A</v>
      </c>
      <c r="AZ776" s="72" t="e">
        <f t="shared" ca="1" si="979"/>
        <v>#N/A</v>
      </c>
      <c r="BA776" s="72" t="e">
        <f t="shared" ca="1" si="980"/>
        <v>#N/A</v>
      </c>
      <c r="BB776" s="72" t="e">
        <f t="shared" ca="1" si="981"/>
        <v>#N/A</v>
      </c>
      <c r="BC776" s="19" t="e">
        <f t="shared" ca="1" si="982"/>
        <v>#N/A</v>
      </c>
      <c r="BD776" s="19" t="e">
        <f t="shared" ca="1" si="983"/>
        <v>#N/A</v>
      </c>
      <c r="BE776" s="19" t="e">
        <f t="shared" ca="1" si="984"/>
        <v>#N/A</v>
      </c>
      <c r="BF776" s="19" t="e">
        <f t="shared" ca="1" si="985"/>
        <v>#N/A</v>
      </c>
      <c r="BG776" s="19" t="e">
        <f t="shared" ca="1" si="986"/>
        <v>#N/A</v>
      </c>
      <c r="BH776" s="19" t="e">
        <f t="shared" ca="1" si="987"/>
        <v>#N/A</v>
      </c>
      <c r="BI776" s="72" t="e">
        <f t="shared" ca="1" si="988"/>
        <v>#N/A</v>
      </c>
      <c r="BJ776" s="72" t="e">
        <f t="shared" ca="1" si="989"/>
        <v>#N/A</v>
      </c>
      <c r="BK776" s="72" t="e">
        <f t="shared" ca="1" si="990"/>
        <v>#N/A</v>
      </c>
      <c r="BL776" s="72" t="e">
        <f t="shared" ca="1" si="991"/>
        <v>#N/A</v>
      </c>
      <c r="BM776" s="72" t="e">
        <f t="shared" ca="1" si="992"/>
        <v>#N/A</v>
      </c>
      <c r="BN776" s="72" t="e">
        <f t="shared" ca="1" si="993"/>
        <v>#N/A</v>
      </c>
      <c r="BO776" s="72" t="e">
        <f t="shared" ca="1" si="994"/>
        <v>#N/A</v>
      </c>
      <c r="BP776" s="72" t="e">
        <f t="shared" ca="1" si="995"/>
        <v>#N/A</v>
      </c>
      <c r="BQ776" s="72" t="e">
        <f t="shared" ca="1" si="996"/>
        <v>#N/A</v>
      </c>
      <c r="BR776" s="72" t="e">
        <f t="shared" ca="1" si="997"/>
        <v>#N/A</v>
      </c>
      <c r="BS776" s="72" t="e">
        <f t="shared" ca="1" si="998"/>
        <v>#N/A</v>
      </c>
      <c r="BT776" s="72" t="e">
        <f t="shared" ca="1" si="999"/>
        <v>#N/A</v>
      </c>
      <c r="BU776" s="72" t="e">
        <f t="shared" ca="1" si="1000"/>
        <v>#N/A</v>
      </c>
      <c r="BV776" s="72" t="e">
        <f t="shared" ca="1" si="1001"/>
        <v>#N/A</v>
      </c>
    </row>
    <row r="777" spans="1:74">
      <c r="A777" s="13" t="e">
        <f ca="1">'MGRS to'!AO777</f>
        <v>#N/A</v>
      </c>
      <c r="B777" s="13" t="e">
        <f ca="1">'MGRS to'!AP777</f>
        <v>#N/A</v>
      </c>
      <c r="C777" s="19" t="e">
        <f t="shared" ref="C777:C840" ca="1" si="1002">A777*PI()/180</f>
        <v>#N/A</v>
      </c>
      <c r="D777" s="19" t="e">
        <f t="shared" ref="D777:D840" ca="1" si="1003">B777*PI()/180</f>
        <v>#N/A</v>
      </c>
      <c r="E777" s="19" t="e">
        <f t="shared" ref="E777:E840" ca="1" si="1004">ATAN((1-f)*TAN(C776))</f>
        <v>#N/A</v>
      </c>
      <c r="F777" s="19" t="e">
        <f t="shared" ref="F777:F840" ca="1" si="1005">ATAN((1-f)*TAN(C777))</f>
        <v>#N/A</v>
      </c>
      <c r="G777" s="19" t="e">
        <f t="shared" ref="G777:G840" ca="1" si="1006">D777-D776</f>
        <v>#N/A</v>
      </c>
      <c r="H777" s="19" t="e">
        <f t="shared" ref="H777:H840" ca="1" si="1007">G777</f>
        <v>#N/A</v>
      </c>
      <c r="I777" s="19" t="e">
        <f t="shared" ref="I777:I840" ca="1" si="1008">H777-G777</f>
        <v>#N/A</v>
      </c>
      <c r="J777" s="19" t="e">
        <f t="shared" ref="J777:J840" ca="1" si="1009">SQRT((COS($F777)*SIN(H777))^2+(COS($E777)*SIN($F777)-SIN($E777)*COS($F777)*COS(H777))^2)</f>
        <v>#N/A</v>
      </c>
      <c r="K777" s="19" t="e">
        <f t="shared" ref="K777:K840" ca="1" si="1010">SIN($E777)*SIN($F777)+COS($E777)*COS($F777)*COS(H777)</f>
        <v>#N/A</v>
      </c>
      <c r="L777" s="19" t="e">
        <f t="shared" ref="L777:L840" ca="1" si="1011">ATAN2(K777,J777)</f>
        <v>#N/A</v>
      </c>
      <c r="M777" s="19" t="e">
        <f t="shared" ref="M777:M840" ca="1" si="1012">COS($E777)*COS($F777)*SIN(H777)/J777</f>
        <v>#N/A</v>
      </c>
      <c r="N777" s="19" t="e">
        <f t="shared" ref="N777:N840" ca="1" si="1013">IF(1-M777^2=0,0.000000000001,1-M777)</f>
        <v>#N/A</v>
      </c>
      <c r="O777" s="19" t="e">
        <f t="shared" ref="O777:O840" ca="1" si="1014">K777-2*SIN($E777)*SIN($F777)/N777</f>
        <v>#N/A</v>
      </c>
      <c r="P777" s="72" t="e">
        <f t="shared" ref="P777:P840" ca="1" si="1015">f/16*N777*(4+f*(4-3*N777))</f>
        <v>#N/A</v>
      </c>
      <c r="Q777" s="72" t="e">
        <f t="shared" ref="Q777:Q840" ca="1" si="1016">$G777+(1-P777)*f*M777*(L777+P777*J777*(O777+P777*K777*(-1+2*O777)))</f>
        <v>#N/A</v>
      </c>
      <c r="R777" s="72" t="e">
        <f t="shared" ref="R777:R840" ca="1" si="1017">Q777-H777</f>
        <v>#N/A</v>
      </c>
      <c r="S777" s="19" t="e">
        <f t="shared" ref="S777:S840" ca="1" si="1018">SQRT((COS($F777)*SIN(Q777))^2+(COS($E777)*SIN($F777)-SIN($E777)*COS($F777)*COS(Q777))^2)</f>
        <v>#N/A</v>
      </c>
      <c r="T777" s="19" t="e">
        <f t="shared" ref="T777:T840" ca="1" si="1019">SIN($E777)*SIN($F777)+COS($E777)*COS($F777)*COS(Q777)</f>
        <v>#N/A</v>
      </c>
      <c r="U777" s="19" t="e">
        <f t="shared" ref="U777:U840" ca="1" si="1020">ATAN2(T777,S777)</f>
        <v>#N/A</v>
      </c>
      <c r="V777" s="19" t="e">
        <f t="shared" ref="V777:V840" ca="1" si="1021">COS($E777)*COS($F777)*SIN(Q777)/S777</f>
        <v>#N/A</v>
      </c>
      <c r="W777" s="19" t="e">
        <f t="shared" ref="W777:W840" ca="1" si="1022">IF(1-V777^2=0,0.000000000001,1-V777)</f>
        <v>#N/A</v>
      </c>
      <c r="X777" s="19" t="e">
        <f t="shared" ref="X777:X840" ca="1" si="1023">T777-2*SIN($E777)*SIN($F777)/W777</f>
        <v>#N/A</v>
      </c>
      <c r="Y777" s="72" t="e">
        <f t="shared" ref="Y777:Y840" ca="1" si="1024">f/16*W777*(4+f*(4-3*W777))</f>
        <v>#N/A</v>
      </c>
      <c r="Z777" s="72" t="e">
        <f t="shared" ref="Z777:Z840" ca="1" si="1025">$G777+(1-Y777)*f*V777*(U777+Y777*S777*(X777+Y777*T777*(-1+2*X777)))</f>
        <v>#N/A</v>
      </c>
      <c r="AA777" s="72" t="e">
        <f t="shared" ref="AA777:AA840" ca="1" si="1026">Z777-Q777</f>
        <v>#N/A</v>
      </c>
      <c r="AB777" s="19" t="e">
        <f t="shared" ref="AB777:AB840" ca="1" si="1027">SQRT((COS($F777)*SIN(Z777))^2+(COS($E777)*SIN($F777)-SIN($E777)*COS($F777)*COS(Z777))^2)</f>
        <v>#N/A</v>
      </c>
      <c r="AC777" s="19" t="e">
        <f t="shared" ref="AC777:AC840" ca="1" si="1028">SIN($E777)*SIN($F777)+COS($E777)*COS($F777)*COS(Z777)</f>
        <v>#N/A</v>
      </c>
      <c r="AD777" s="19" t="e">
        <f t="shared" ref="AD777:AD840" ca="1" si="1029">ATAN2(AC777,AB777)</f>
        <v>#N/A</v>
      </c>
      <c r="AE777" s="19" t="e">
        <f t="shared" ref="AE777:AE840" ca="1" si="1030">COS($E777)*COS($F777)*SIN(Z777)/AB777</f>
        <v>#N/A</v>
      </c>
      <c r="AF777" s="19" t="e">
        <f t="shared" ref="AF777:AF840" ca="1" si="1031">IF(1-AE777^2=0,0.000000000001,1-AE777)</f>
        <v>#N/A</v>
      </c>
      <c r="AG777" s="19" t="e">
        <f t="shared" ref="AG777:AG840" ca="1" si="1032">AC777-2*SIN($E777)*SIN($F777)/AF777</f>
        <v>#N/A</v>
      </c>
      <c r="AH777" s="72" t="e">
        <f t="shared" ref="AH777:AH840" ca="1" si="1033">f/16*AF777*(4+f*(4-3*AF777))</f>
        <v>#N/A</v>
      </c>
      <c r="AI777" s="72" t="e">
        <f t="shared" ref="AI777:AI840" ca="1" si="1034">$G777+(1-AH777)*f*AE777*(AD777+AH777*AB777*(AG777+AH777*AC777*(-1+2*AG777)))</f>
        <v>#N/A</v>
      </c>
      <c r="AJ777" s="72" t="e">
        <f t="shared" ref="AJ777:AJ840" ca="1" si="1035">AI777-Z777</f>
        <v>#N/A</v>
      </c>
      <c r="AK777" s="19" t="e">
        <f t="shared" ref="AK777:AK840" ca="1" si="1036">SQRT((COS($F777)*SIN(AI777))^2+(COS($E777)*SIN($F777)-SIN($E777)*COS($F777)*COS(AI777))^2)</f>
        <v>#N/A</v>
      </c>
      <c r="AL777" s="19" t="e">
        <f t="shared" ref="AL777:AL840" ca="1" si="1037">SIN($E777)*SIN($F777)+COS($E777)*COS($F777)*COS(AI777)</f>
        <v>#N/A</v>
      </c>
      <c r="AM777" s="19" t="e">
        <f t="shared" ref="AM777:AM840" ca="1" si="1038">ATAN2(AL777,AK777)</f>
        <v>#N/A</v>
      </c>
      <c r="AN777" s="19" t="e">
        <f t="shared" ref="AN777:AN840" ca="1" si="1039">COS($E777)*COS($F777)*SIN(AI777)/AK777</f>
        <v>#N/A</v>
      </c>
      <c r="AO777" s="19" t="e">
        <f t="shared" ref="AO777:AO840" ca="1" si="1040">1-AN777^2</f>
        <v>#N/A</v>
      </c>
      <c r="AP777" s="19" t="e">
        <f t="shared" ref="AP777:AP840" ca="1" si="1041">IF(1-AO777^2=0,0.000000000001,1-AO777)</f>
        <v>#N/A</v>
      </c>
      <c r="AQ777" s="72" t="e">
        <f t="shared" ref="AQ777:AQ840" ca="1" si="1042">f/16*AO777*(4+f*(4-3*AO777))</f>
        <v>#N/A</v>
      </c>
      <c r="AR777" s="72" t="e">
        <f t="shared" ref="AR777:AR840" ca="1" si="1043">$G777+(1-AQ777)*f*AN777*(AM777+AQ777*AK777*(AP777+AQ777*AL777*(-1+2*AP777)))</f>
        <v>#N/A</v>
      </c>
      <c r="AS777" s="72" t="e">
        <f t="shared" ref="AS777:AS840" ca="1" si="1044">AR777-AI777</f>
        <v>#N/A</v>
      </c>
      <c r="AT777" s="19" t="e">
        <f t="shared" ref="AT777:AT840" ca="1" si="1045">SQRT((COS($F777)*SIN(AR777))^2+(COS($E777)*SIN($F777)-SIN($E777)*COS($F777)*COS(AR777))^2)</f>
        <v>#N/A</v>
      </c>
      <c r="AU777" s="19" t="e">
        <f t="shared" ref="AU777:AU840" ca="1" si="1046">SIN($E777)*SIN($F777)+COS($E777)*COS($F777)*COS(AR777)</f>
        <v>#N/A</v>
      </c>
      <c r="AV777" s="19" t="e">
        <f t="shared" ref="AV777:AV840" ca="1" si="1047">ATAN2(AU777,AT777)</f>
        <v>#N/A</v>
      </c>
      <c r="AW777" s="19" t="e">
        <f t="shared" ref="AW777:AW840" ca="1" si="1048">COS($E777)*COS($F777)*SIN(AR777)/AT777</f>
        <v>#N/A</v>
      </c>
      <c r="AX777" s="19" t="e">
        <f t="shared" ref="AX777:AX840" ca="1" si="1049">IF(1-AW777^2=0,0.000000000001,1-AW777)</f>
        <v>#N/A</v>
      </c>
      <c r="AY777" s="19" t="e">
        <f t="shared" ref="AY777:AY840" ca="1" si="1050">AU777-2*SIN($E777)*SIN($F777)/AX777</f>
        <v>#N/A</v>
      </c>
      <c r="AZ777" s="72" t="e">
        <f t="shared" ref="AZ777:AZ840" ca="1" si="1051">f/16*AX777*(4+f*(4-3*AX777))</f>
        <v>#N/A</v>
      </c>
      <c r="BA777" s="72" t="e">
        <f t="shared" ref="BA777:BA840" ca="1" si="1052">$G777+(1-AZ777)*f*AW777*(AV777+AZ777*AT777*(AY777+AZ777*AU777*(-1+2*AY777)))</f>
        <v>#N/A</v>
      </c>
      <c r="BB777" s="72" t="e">
        <f t="shared" ref="BB777:BB840" ca="1" si="1053">BA777-AR777</f>
        <v>#N/A</v>
      </c>
      <c r="BC777" s="19" t="e">
        <f t="shared" ref="BC777:BC840" ca="1" si="1054">SQRT((COS($F777)*SIN(BA777))^2+(COS($E777)*SIN($F777)-SIN($E777)*COS($F777)*COS(BA777))^2)</f>
        <v>#N/A</v>
      </c>
      <c r="BD777" s="19" t="e">
        <f t="shared" ref="BD777:BD840" ca="1" si="1055">SIN($E777)*SIN($F777)+COS($E777)*COS($F777)*COS(BA777)</f>
        <v>#N/A</v>
      </c>
      <c r="BE777" s="19" t="e">
        <f t="shared" ref="BE777:BE840" ca="1" si="1056">ATAN2(BD777,BC777)</f>
        <v>#N/A</v>
      </c>
      <c r="BF777" s="19" t="e">
        <f t="shared" ref="BF777:BF840" ca="1" si="1057">COS($E777)*COS($F777)*SIN(BA777)/BC777</f>
        <v>#N/A</v>
      </c>
      <c r="BG777" s="19" t="e">
        <f t="shared" ref="BG777:BG840" ca="1" si="1058">IF(1-BF777^2=0,0.000000000001,1-BF777)</f>
        <v>#N/A</v>
      </c>
      <c r="BH777" s="19" t="e">
        <f t="shared" ref="BH777:BH840" ca="1" si="1059">BD777-2*SIN($E777)*SIN($F777)/BG777</f>
        <v>#N/A</v>
      </c>
      <c r="BI777" s="72" t="e">
        <f t="shared" ref="BI777:BI840" ca="1" si="1060">f/16*BG777*(4+f*(4-3*BG777))</f>
        <v>#N/A</v>
      </c>
      <c r="BJ777" s="72" t="e">
        <f t="shared" ref="BJ777:BJ840" ca="1" si="1061">$G777+(1-BI777)*f*BF777*(BE777+BI777*BC777*(BH777+BI777*BD777*(-1+2*BH777)))</f>
        <v>#N/A</v>
      </c>
      <c r="BK777" s="72" t="e">
        <f t="shared" ref="BK777:BK840" ca="1" si="1062">BJ777-BA777</f>
        <v>#N/A</v>
      </c>
      <c r="BL777" s="72" t="e">
        <f t="shared" ref="BL777:BL840" ca="1" si="1063">BG777*(a^2-b^2)/b^2</f>
        <v>#N/A</v>
      </c>
      <c r="BM777" s="72" t="e">
        <f t="shared" ref="BM777:BM840" ca="1" si="1064">1+BL777/16384*(4096+BL777*(-768+BL777*(320-175*BL777)))</f>
        <v>#N/A</v>
      </c>
      <c r="BN777" s="72" t="e">
        <f t="shared" ref="BN777:BN840" ca="1" si="1065">BL777/1024*(256+BL777*(-128+BL777*(74-47*BL777)))</f>
        <v>#N/A</v>
      </c>
      <c r="BO777" s="72" t="e">
        <f t="shared" ref="BO777:BO840" ca="1" si="1066">BN777*BC777*(BH777+BN777/4*(BD777*(-1+2*BH777^2)-BN777/6*BH777*(-3+4*BC777^2)*(-3+4*BH777^2)))</f>
        <v>#N/A</v>
      </c>
      <c r="BP777" s="72" t="e">
        <f t="shared" ref="BP777:BP840" ca="1" si="1067">b*BM777*(BE777-BO777)</f>
        <v>#N/A</v>
      </c>
      <c r="BQ777" s="72" t="e">
        <f t="shared" ref="BQ777:BQ840" ca="1" si="1068">ATAN2(COS(C776)*SIN(C777)-SIN(C776)*COS(C777)*COS(D777-D776),SIN(D777-D776)*COS(C777))</f>
        <v>#N/A</v>
      </c>
      <c r="BR777" s="72" t="e">
        <f t="shared" ref="BR777:BR840" ca="1" si="1069">ATAN2(COS(C777)*SIN(C776)-SIN(C777)*COS(C776)*COS(D776-D777),SIN(D776-D777)*COS(C776))</f>
        <v>#N/A</v>
      </c>
      <c r="BS777" s="72" t="e">
        <f t="shared" ref="BS777:BS840" ca="1" si="1070">BR777+PI()</f>
        <v>#N/A</v>
      </c>
      <c r="BT777" s="72" t="e">
        <f t="shared" ref="BT777:BT840" ca="1" si="1071">MOD(BQ777*180/PI()+360,360)</f>
        <v>#N/A</v>
      </c>
      <c r="BU777" s="72" t="e">
        <f t="shared" ref="BU777:BU840" ca="1" si="1072">BR777*180/PI()</f>
        <v>#N/A</v>
      </c>
      <c r="BV777" s="72" t="e">
        <f t="shared" ref="BV777:BV840" ca="1" si="1073">MOD(BS777*180/PI()+360,360)</f>
        <v>#N/A</v>
      </c>
    </row>
    <row r="778" spans="1:74">
      <c r="A778" s="13" t="e">
        <f ca="1">'MGRS to'!AO778</f>
        <v>#N/A</v>
      </c>
      <c r="B778" s="13" t="e">
        <f ca="1">'MGRS to'!AP778</f>
        <v>#N/A</v>
      </c>
      <c r="C778" s="19" t="e">
        <f t="shared" ca="1" si="1002"/>
        <v>#N/A</v>
      </c>
      <c r="D778" s="19" t="e">
        <f t="shared" ca="1" si="1003"/>
        <v>#N/A</v>
      </c>
      <c r="E778" s="19" t="e">
        <f t="shared" ca="1" si="1004"/>
        <v>#N/A</v>
      </c>
      <c r="F778" s="19" t="e">
        <f t="shared" ca="1" si="1005"/>
        <v>#N/A</v>
      </c>
      <c r="G778" s="19" t="e">
        <f t="shared" ca="1" si="1006"/>
        <v>#N/A</v>
      </c>
      <c r="H778" s="19" t="e">
        <f t="shared" ca="1" si="1007"/>
        <v>#N/A</v>
      </c>
      <c r="I778" s="19" t="e">
        <f t="shared" ca="1" si="1008"/>
        <v>#N/A</v>
      </c>
      <c r="J778" s="19" t="e">
        <f t="shared" ca="1" si="1009"/>
        <v>#N/A</v>
      </c>
      <c r="K778" s="19" t="e">
        <f t="shared" ca="1" si="1010"/>
        <v>#N/A</v>
      </c>
      <c r="L778" s="19" t="e">
        <f t="shared" ca="1" si="1011"/>
        <v>#N/A</v>
      </c>
      <c r="M778" s="19" t="e">
        <f t="shared" ca="1" si="1012"/>
        <v>#N/A</v>
      </c>
      <c r="N778" s="19" t="e">
        <f t="shared" ca="1" si="1013"/>
        <v>#N/A</v>
      </c>
      <c r="O778" s="19" t="e">
        <f t="shared" ca="1" si="1014"/>
        <v>#N/A</v>
      </c>
      <c r="P778" s="72" t="e">
        <f t="shared" ca="1" si="1015"/>
        <v>#N/A</v>
      </c>
      <c r="Q778" s="72" t="e">
        <f t="shared" ca="1" si="1016"/>
        <v>#N/A</v>
      </c>
      <c r="R778" s="72" t="e">
        <f t="shared" ca="1" si="1017"/>
        <v>#N/A</v>
      </c>
      <c r="S778" s="19" t="e">
        <f t="shared" ca="1" si="1018"/>
        <v>#N/A</v>
      </c>
      <c r="T778" s="19" t="e">
        <f t="shared" ca="1" si="1019"/>
        <v>#N/A</v>
      </c>
      <c r="U778" s="19" t="e">
        <f t="shared" ca="1" si="1020"/>
        <v>#N/A</v>
      </c>
      <c r="V778" s="19" t="e">
        <f t="shared" ca="1" si="1021"/>
        <v>#N/A</v>
      </c>
      <c r="W778" s="19" t="e">
        <f t="shared" ca="1" si="1022"/>
        <v>#N/A</v>
      </c>
      <c r="X778" s="19" t="e">
        <f t="shared" ca="1" si="1023"/>
        <v>#N/A</v>
      </c>
      <c r="Y778" s="72" t="e">
        <f t="shared" ca="1" si="1024"/>
        <v>#N/A</v>
      </c>
      <c r="Z778" s="72" t="e">
        <f t="shared" ca="1" si="1025"/>
        <v>#N/A</v>
      </c>
      <c r="AA778" s="72" t="e">
        <f t="shared" ca="1" si="1026"/>
        <v>#N/A</v>
      </c>
      <c r="AB778" s="19" t="e">
        <f t="shared" ca="1" si="1027"/>
        <v>#N/A</v>
      </c>
      <c r="AC778" s="19" t="e">
        <f t="shared" ca="1" si="1028"/>
        <v>#N/A</v>
      </c>
      <c r="AD778" s="19" t="e">
        <f t="shared" ca="1" si="1029"/>
        <v>#N/A</v>
      </c>
      <c r="AE778" s="19" t="e">
        <f t="shared" ca="1" si="1030"/>
        <v>#N/A</v>
      </c>
      <c r="AF778" s="19" t="e">
        <f t="shared" ca="1" si="1031"/>
        <v>#N/A</v>
      </c>
      <c r="AG778" s="19" t="e">
        <f t="shared" ca="1" si="1032"/>
        <v>#N/A</v>
      </c>
      <c r="AH778" s="72" t="e">
        <f t="shared" ca="1" si="1033"/>
        <v>#N/A</v>
      </c>
      <c r="AI778" s="72" t="e">
        <f t="shared" ca="1" si="1034"/>
        <v>#N/A</v>
      </c>
      <c r="AJ778" s="72" t="e">
        <f t="shared" ca="1" si="1035"/>
        <v>#N/A</v>
      </c>
      <c r="AK778" s="19" t="e">
        <f t="shared" ca="1" si="1036"/>
        <v>#N/A</v>
      </c>
      <c r="AL778" s="19" t="e">
        <f t="shared" ca="1" si="1037"/>
        <v>#N/A</v>
      </c>
      <c r="AM778" s="19" t="e">
        <f t="shared" ca="1" si="1038"/>
        <v>#N/A</v>
      </c>
      <c r="AN778" s="19" t="e">
        <f t="shared" ca="1" si="1039"/>
        <v>#N/A</v>
      </c>
      <c r="AO778" s="19" t="e">
        <f t="shared" ca="1" si="1040"/>
        <v>#N/A</v>
      </c>
      <c r="AP778" s="19" t="e">
        <f t="shared" ca="1" si="1041"/>
        <v>#N/A</v>
      </c>
      <c r="AQ778" s="72" t="e">
        <f t="shared" ca="1" si="1042"/>
        <v>#N/A</v>
      </c>
      <c r="AR778" s="72" t="e">
        <f t="shared" ca="1" si="1043"/>
        <v>#N/A</v>
      </c>
      <c r="AS778" s="72" t="e">
        <f t="shared" ca="1" si="1044"/>
        <v>#N/A</v>
      </c>
      <c r="AT778" s="19" t="e">
        <f t="shared" ca="1" si="1045"/>
        <v>#N/A</v>
      </c>
      <c r="AU778" s="19" t="e">
        <f t="shared" ca="1" si="1046"/>
        <v>#N/A</v>
      </c>
      <c r="AV778" s="19" t="e">
        <f t="shared" ca="1" si="1047"/>
        <v>#N/A</v>
      </c>
      <c r="AW778" s="19" t="e">
        <f t="shared" ca="1" si="1048"/>
        <v>#N/A</v>
      </c>
      <c r="AX778" s="19" t="e">
        <f t="shared" ca="1" si="1049"/>
        <v>#N/A</v>
      </c>
      <c r="AY778" s="19" t="e">
        <f t="shared" ca="1" si="1050"/>
        <v>#N/A</v>
      </c>
      <c r="AZ778" s="72" t="e">
        <f t="shared" ca="1" si="1051"/>
        <v>#N/A</v>
      </c>
      <c r="BA778" s="72" t="e">
        <f t="shared" ca="1" si="1052"/>
        <v>#N/A</v>
      </c>
      <c r="BB778" s="72" t="e">
        <f t="shared" ca="1" si="1053"/>
        <v>#N/A</v>
      </c>
      <c r="BC778" s="19" t="e">
        <f t="shared" ca="1" si="1054"/>
        <v>#N/A</v>
      </c>
      <c r="BD778" s="19" t="e">
        <f t="shared" ca="1" si="1055"/>
        <v>#N/A</v>
      </c>
      <c r="BE778" s="19" t="e">
        <f t="shared" ca="1" si="1056"/>
        <v>#N/A</v>
      </c>
      <c r="BF778" s="19" t="e">
        <f t="shared" ca="1" si="1057"/>
        <v>#N/A</v>
      </c>
      <c r="BG778" s="19" t="e">
        <f t="shared" ca="1" si="1058"/>
        <v>#N/A</v>
      </c>
      <c r="BH778" s="19" t="e">
        <f t="shared" ca="1" si="1059"/>
        <v>#N/A</v>
      </c>
      <c r="BI778" s="72" t="e">
        <f t="shared" ca="1" si="1060"/>
        <v>#N/A</v>
      </c>
      <c r="BJ778" s="72" t="e">
        <f t="shared" ca="1" si="1061"/>
        <v>#N/A</v>
      </c>
      <c r="BK778" s="72" t="e">
        <f t="shared" ca="1" si="1062"/>
        <v>#N/A</v>
      </c>
      <c r="BL778" s="72" t="e">
        <f t="shared" ca="1" si="1063"/>
        <v>#N/A</v>
      </c>
      <c r="BM778" s="72" t="e">
        <f t="shared" ca="1" si="1064"/>
        <v>#N/A</v>
      </c>
      <c r="BN778" s="72" t="e">
        <f t="shared" ca="1" si="1065"/>
        <v>#N/A</v>
      </c>
      <c r="BO778" s="72" t="e">
        <f t="shared" ca="1" si="1066"/>
        <v>#N/A</v>
      </c>
      <c r="BP778" s="72" t="e">
        <f t="shared" ca="1" si="1067"/>
        <v>#N/A</v>
      </c>
      <c r="BQ778" s="72" t="e">
        <f t="shared" ca="1" si="1068"/>
        <v>#N/A</v>
      </c>
      <c r="BR778" s="72" t="e">
        <f t="shared" ca="1" si="1069"/>
        <v>#N/A</v>
      </c>
      <c r="BS778" s="72" t="e">
        <f t="shared" ca="1" si="1070"/>
        <v>#N/A</v>
      </c>
      <c r="BT778" s="72" t="e">
        <f t="shared" ca="1" si="1071"/>
        <v>#N/A</v>
      </c>
      <c r="BU778" s="72" t="e">
        <f t="shared" ca="1" si="1072"/>
        <v>#N/A</v>
      </c>
      <c r="BV778" s="72" t="e">
        <f t="shared" ca="1" si="1073"/>
        <v>#N/A</v>
      </c>
    </row>
    <row r="779" spans="1:74">
      <c r="A779" s="13" t="e">
        <f ca="1">'MGRS to'!AO779</f>
        <v>#N/A</v>
      </c>
      <c r="B779" s="13" t="e">
        <f ca="1">'MGRS to'!AP779</f>
        <v>#N/A</v>
      </c>
      <c r="C779" s="19" t="e">
        <f t="shared" ca="1" si="1002"/>
        <v>#N/A</v>
      </c>
      <c r="D779" s="19" t="e">
        <f t="shared" ca="1" si="1003"/>
        <v>#N/A</v>
      </c>
      <c r="E779" s="19" t="e">
        <f t="shared" ca="1" si="1004"/>
        <v>#N/A</v>
      </c>
      <c r="F779" s="19" t="e">
        <f t="shared" ca="1" si="1005"/>
        <v>#N/A</v>
      </c>
      <c r="G779" s="19" t="e">
        <f t="shared" ca="1" si="1006"/>
        <v>#N/A</v>
      </c>
      <c r="H779" s="19" t="e">
        <f t="shared" ca="1" si="1007"/>
        <v>#N/A</v>
      </c>
      <c r="I779" s="19" t="e">
        <f t="shared" ca="1" si="1008"/>
        <v>#N/A</v>
      </c>
      <c r="J779" s="19" t="e">
        <f t="shared" ca="1" si="1009"/>
        <v>#N/A</v>
      </c>
      <c r="K779" s="19" t="e">
        <f t="shared" ca="1" si="1010"/>
        <v>#N/A</v>
      </c>
      <c r="L779" s="19" t="e">
        <f t="shared" ca="1" si="1011"/>
        <v>#N/A</v>
      </c>
      <c r="M779" s="19" t="e">
        <f t="shared" ca="1" si="1012"/>
        <v>#N/A</v>
      </c>
      <c r="N779" s="19" t="e">
        <f t="shared" ca="1" si="1013"/>
        <v>#N/A</v>
      </c>
      <c r="O779" s="19" t="e">
        <f t="shared" ca="1" si="1014"/>
        <v>#N/A</v>
      </c>
      <c r="P779" s="72" t="e">
        <f t="shared" ca="1" si="1015"/>
        <v>#N/A</v>
      </c>
      <c r="Q779" s="72" t="e">
        <f t="shared" ca="1" si="1016"/>
        <v>#N/A</v>
      </c>
      <c r="R779" s="72" t="e">
        <f t="shared" ca="1" si="1017"/>
        <v>#N/A</v>
      </c>
      <c r="S779" s="19" t="e">
        <f t="shared" ca="1" si="1018"/>
        <v>#N/A</v>
      </c>
      <c r="T779" s="19" t="e">
        <f t="shared" ca="1" si="1019"/>
        <v>#N/A</v>
      </c>
      <c r="U779" s="19" t="e">
        <f t="shared" ca="1" si="1020"/>
        <v>#N/A</v>
      </c>
      <c r="V779" s="19" t="e">
        <f t="shared" ca="1" si="1021"/>
        <v>#N/A</v>
      </c>
      <c r="W779" s="19" t="e">
        <f t="shared" ca="1" si="1022"/>
        <v>#N/A</v>
      </c>
      <c r="X779" s="19" t="e">
        <f t="shared" ca="1" si="1023"/>
        <v>#N/A</v>
      </c>
      <c r="Y779" s="72" t="e">
        <f t="shared" ca="1" si="1024"/>
        <v>#N/A</v>
      </c>
      <c r="Z779" s="72" t="e">
        <f t="shared" ca="1" si="1025"/>
        <v>#N/A</v>
      </c>
      <c r="AA779" s="72" t="e">
        <f t="shared" ca="1" si="1026"/>
        <v>#N/A</v>
      </c>
      <c r="AB779" s="19" t="e">
        <f t="shared" ca="1" si="1027"/>
        <v>#N/A</v>
      </c>
      <c r="AC779" s="19" t="e">
        <f t="shared" ca="1" si="1028"/>
        <v>#N/A</v>
      </c>
      <c r="AD779" s="19" t="e">
        <f t="shared" ca="1" si="1029"/>
        <v>#N/A</v>
      </c>
      <c r="AE779" s="19" t="e">
        <f t="shared" ca="1" si="1030"/>
        <v>#N/A</v>
      </c>
      <c r="AF779" s="19" t="e">
        <f t="shared" ca="1" si="1031"/>
        <v>#N/A</v>
      </c>
      <c r="AG779" s="19" t="e">
        <f t="shared" ca="1" si="1032"/>
        <v>#N/A</v>
      </c>
      <c r="AH779" s="72" t="e">
        <f t="shared" ca="1" si="1033"/>
        <v>#N/A</v>
      </c>
      <c r="AI779" s="72" t="e">
        <f t="shared" ca="1" si="1034"/>
        <v>#N/A</v>
      </c>
      <c r="AJ779" s="72" t="e">
        <f t="shared" ca="1" si="1035"/>
        <v>#N/A</v>
      </c>
      <c r="AK779" s="19" t="e">
        <f t="shared" ca="1" si="1036"/>
        <v>#N/A</v>
      </c>
      <c r="AL779" s="19" t="e">
        <f t="shared" ca="1" si="1037"/>
        <v>#N/A</v>
      </c>
      <c r="AM779" s="19" t="e">
        <f t="shared" ca="1" si="1038"/>
        <v>#N/A</v>
      </c>
      <c r="AN779" s="19" t="e">
        <f t="shared" ca="1" si="1039"/>
        <v>#N/A</v>
      </c>
      <c r="AO779" s="19" t="e">
        <f t="shared" ca="1" si="1040"/>
        <v>#N/A</v>
      </c>
      <c r="AP779" s="19" t="e">
        <f t="shared" ca="1" si="1041"/>
        <v>#N/A</v>
      </c>
      <c r="AQ779" s="72" t="e">
        <f t="shared" ca="1" si="1042"/>
        <v>#N/A</v>
      </c>
      <c r="AR779" s="72" t="e">
        <f t="shared" ca="1" si="1043"/>
        <v>#N/A</v>
      </c>
      <c r="AS779" s="72" t="e">
        <f t="shared" ca="1" si="1044"/>
        <v>#N/A</v>
      </c>
      <c r="AT779" s="19" t="e">
        <f t="shared" ca="1" si="1045"/>
        <v>#N/A</v>
      </c>
      <c r="AU779" s="19" t="e">
        <f t="shared" ca="1" si="1046"/>
        <v>#N/A</v>
      </c>
      <c r="AV779" s="19" t="e">
        <f t="shared" ca="1" si="1047"/>
        <v>#N/A</v>
      </c>
      <c r="AW779" s="19" t="e">
        <f t="shared" ca="1" si="1048"/>
        <v>#N/A</v>
      </c>
      <c r="AX779" s="19" t="e">
        <f t="shared" ca="1" si="1049"/>
        <v>#N/A</v>
      </c>
      <c r="AY779" s="19" t="e">
        <f t="shared" ca="1" si="1050"/>
        <v>#N/A</v>
      </c>
      <c r="AZ779" s="72" t="e">
        <f t="shared" ca="1" si="1051"/>
        <v>#N/A</v>
      </c>
      <c r="BA779" s="72" t="e">
        <f t="shared" ca="1" si="1052"/>
        <v>#N/A</v>
      </c>
      <c r="BB779" s="72" t="e">
        <f t="shared" ca="1" si="1053"/>
        <v>#N/A</v>
      </c>
      <c r="BC779" s="19" t="e">
        <f t="shared" ca="1" si="1054"/>
        <v>#N/A</v>
      </c>
      <c r="BD779" s="19" t="e">
        <f t="shared" ca="1" si="1055"/>
        <v>#N/A</v>
      </c>
      <c r="BE779" s="19" t="e">
        <f t="shared" ca="1" si="1056"/>
        <v>#N/A</v>
      </c>
      <c r="BF779" s="19" t="e">
        <f t="shared" ca="1" si="1057"/>
        <v>#N/A</v>
      </c>
      <c r="BG779" s="19" t="e">
        <f t="shared" ca="1" si="1058"/>
        <v>#N/A</v>
      </c>
      <c r="BH779" s="19" t="e">
        <f t="shared" ca="1" si="1059"/>
        <v>#N/A</v>
      </c>
      <c r="BI779" s="72" t="e">
        <f t="shared" ca="1" si="1060"/>
        <v>#N/A</v>
      </c>
      <c r="BJ779" s="72" t="e">
        <f t="shared" ca="1" si="1061"/>
        <v>#N/A</v>
      </c>
      <c r="BK779" s="72" t="e">
        <f t="shared" ca="1" si="1062"/>
        <v>#N/A</v>
      </c>
      <c r="BL779" s="72" t="e">
        <f t="shared" ca="1" si="1063"/>
        <v>#N/A</v>
      </c>
      <c r="BM779" s="72" t="e">
        <f t="shared" ca="1" si="1064"/>
        <v>#N/A</v>
      </c>
      <c r="BN779" s="72" t="e">
        <f t="shared" ca="1" si="1065"/>
        <v>#N/A</v>
      </c>
      <c r="BO779" s="72" t="e">
        <f t="shared" ca="1" si="1066"/>
        <v>#N/A</v>
      </c>
      <c r="BP779" s="72" t="e">
        <f t="shared" ca="1" si="1067"/>
        <v>#N/A</v>
      </c>
      <c r="BQ779" s="72" t="e">
        <f t="shared" ca="1" si="1068"/>
        <v>#N/A</v>
      </c>
      <c r="BR779" s="72" t="e">
        <f t="shared" ca="1" si="1069"/>
        <v>#N/A</v>
      </c>
      <c r="BS779" s="72" t="e">
        <f t="shared" ca="1" si="1070"/>
        <v>#N/A</v>
      </c>
      <c r="BT779" s="72" t="e">
        <f t="shared" ca="1" si="1071"/>
        <v>#N/A</v>
      </c>
      <c r="BU779" s="72" t="e">
        <f t="shared" ca="1" si="1072"/>
        <v>#N/A</v>
      </c>
      <c r="BV779" s="72" t="e">
        <f t="shared" ca="1" si="1073"/>
        <v>#N/A</v>
      </c>
    </row>
    <row r="780" spans="1:74">
      <c r="A780" s="13" t="e">
        <f ca="1">'MGRS to'!AO780</f>
        <v>#N/A</v>
      </c>
      <c r="B780" s="13" t="e">
        <f ca="1">'MGRS to'!AP780</f>
        <v>#N/A</v>
      </c>
      <c r="C780" s="19" t="e">
        <f t="shared" ca="1" si="1002"/>
        <v>#N/A</v>
      </c>
      <c r="D780" s="19" t="e">
        <f t="shared" ca="1" si="1003"/>
        <v>#N/A</v>
      </c>
      <c r="E780" s="19" t="e">
        <f t="shared" ca="1" si="1004"/>
        <v>#N/A</v>
      </c>
      <c r="F780" s="19" t="e">
        <f t="shared" ca="1" si="1005"/>
        <v>#N/A</v>
      </c>
      <c r="G780" s="19" t="e">
        <f t="shared" ca="1" si="1006"/>
        <v>#N/A</v>
      </c>
      <c r="H780" s="19" t="e">
        <f t="shared" ca="1" si="1007"/>
        <v>#N/A</v>
      </c>
      <c r="I780" s="19" t="e">
        <f t="shared" ca="1" si="1008"/>
        <v>#N/A</v>
      </c>
      <c r="J780" s="19" t="e">
        <f t="shared" ca="1" si="1009"/>
        <v>#N/A</v>
      </c>
      <c r="K780" s="19" t="e">
        <f t="shared" ca="1" si="1010"/>
        <v>#N/A</v>
      </c>
      <c r="L780" s="19" t="e">
        <f t="shared" ca="1" si="1011"/>
        <v>#N/A</v>
      </c>
      <c r="M780" s="19" t="e">
        <f t="shared" ca="1" si="1012"/>
        <v>#N/A</v>
      </c>
      <c r="N780" s="19" t="e">
        <f t="shared" ca="1" si="1013"/>
        <v>#N/A</v>
      </c>
      <c r="O780" s="19" t="e">
        <f t="shared" ca="1" si="1014"/>
        <v>#N/A</v>
      </c>
      <c r="P780" s="72" t="e">
        <f t="shared" ca="1" si="1015"/>
        <v>#N/A</v>
      </c>
      <c r="Q780" s="72" t="e">
        <f t="shared" ca="1" si="1016"/>
        <v>#N/A</v>
      </c>
      <c r="R780" s="72" t="e">
        <f t="shared" ca="1" si="1017"/>
        <v>#N/A</v>
      </c>
      <c r="S780" s="19" t="e">
        <f t="shared" ca="1" si="1018"/>
        <v>#N/A</v>
      </c>
      <c r="T780" s="19" t="e">
        <f t="shared" ca="1" si="1019"/>
        <v>#N/A</v>
      </c>
      <c r="U780" s="19" t="e">
        <f t="shared" ca="1" si="1020"/>
        <v>#N/A</v>
      </c>
      <c r="V780" s="19" t="e">
        <f t="shared" ca="1" si="1021"/>
        <v>#N/A</v>
      </c>
      <c r="W780" s="19" t="e">
        <f t="shared" ca="1" si="1022"/>
        <v>#N/A</v>
      </c>
      <c r="X780" s="19" t="e">
        <f t="shared" ca="1" si="1023"/>
        <v>#N/A</v>
      </c>
      <c r="Y780" s="72" t="e">
        <f t="shared" ca="1" si="1024"/>
        <v>#N/A</v>
      </c>
      <c r="Z780" s="72" t="e">
        <f t="shared" ca="1" si="1025"/>
        <v>#N/A</v>
      </c>
      <c r="AA780" s="72" t="e">
        <f t="shared" ca="1" si="1026"/>
        <v>#N/A</v>
      </c>
      <c r="AB780" s="19" t="e">
        <f t="shared" ca="1" si="1027"/>
        <v>#N/A</v>
      </c>
      <c r="AC780" s="19" t="e">
        <f t="shared" ca="1" si="1028"/>
        <v>#N/A</v>
      </c>
      <c r="AD780" s="19" t="e">
        <f t="shared" ca="1" si="1029"/>
        <v>#N/A</v>
      </c>
      <c r="AE780" s="19" t="e">
        <f t="shared" ca="1" si="1030"/>
        <v>#N/A</v>
      </c>
      <c r="AF780" s="19" t="e">
        <f t="shared" ca="1" si="1031"/>
        <v>#N/A</v>
      </c>
      <c r="AG780" s="19" t="e">
        <f t="shared" ca="1" si="1032"/>
        <v>#N/A</v>
      </c>
      <c r="AH780" s="72" t="e">
        <f t="shared" ca="1" si="1033"/>
        <v>#N/A</v>
      </c>
      <c r="AI780" s="72" t="e">
        <f t="shared" ca="1" si="1034"/>
        <v>#N/A</v>
      </c>
      <c r="AJ780" s="72" t="e">
        <f t="shared" ca="1" si="1035"/>
        <v>#N/A</v>
      </c>
      <c r="AK780" s="19" t="e">
        <f t="shared" ca="1" si="1036"/>
        <v>#N/A</v>
      </c>
      <c r="AL780" s="19" t="e">
        <f t="shared" ca="1" si="1037"/>
        <v>#N/A</v>
      </c>
      <c r="AM780" s="19" t="e">
        <f t="shared" ca="1" si="1038"/>
        <v>#N/A</v>
      </c>
      <c r="AN780" s="19" t="e">
        <f t="shared" ca="1" si="1039"/>
        <v>#N/A</v>
      </c>
      <c r="AO780" s="19" t="e">
        <f t="shared" ca="1" si="1040"/>
        <v>#N/A</v>
      </c>
      <c r="AP780" s="19" t="e">
        <f t="shared" ca="1" si="1041"/>
        <v>#N/A</v>
      </c>
      <c r="AQ780" s="72" t="e">
        <f t="shared" ca="1" si="1042"/>
        <v>#N/A</v>
      </c>
      <c r="AR780" s="72" t="e">
        <f t="shared" ca="1" si="1043"/>
        <v>#N/A</v>
      </c>
      <c r="AS780" s="72" t="e">
        <f t="shared" ca="1" si="1044"/>
        <v>#N/A</v>
      </c>
      <c r="AT780" s="19" t="e">
        <f t="shared" ca="1" si="1045"/>
        <v>#N/A</v>
      </c>
      <c r="AU780" s="19" t="e">
        <f t="shared" ca="1" si="1046"/>
        <v>#N/A</v>
      </c>
      <c r="AV780" s="19" t="e">
        <f t="shared" ca="1" si="1047"/>
        <v>#N/A</v>
      </c>
      <c r="AW780" s="19" t="e">
        <f t="shared" ca="1" si="1048"/>
        <v>#N/A</v>
      </c>
      <c r="AX780" s="19" t="e">
        <f t="shared" ca="1" si="1049"/>
        <v>#N/A</v>
      </c>
      <c r="AY780" s="19" t="e">
        <f t="shared" ca="1" si="1050"/>
        <v>#N/A</v>
      </c>
      <c r="AZ780" s="72" t="e">
        <f t="shared" ca="1" si="1051"/>
        <v>#N/A</v>
      </c>
      <c r="BA780" s="72" t="e">
        <f t="shared" ca="1" si="1052"/>
        <v>#N/A</v>
      </c>
      <c r="BB780" s="72" t="e">
        <f t="shared" ca="1" si="1053"/>
        <v>#N/A</v>
      </c>
      <c r="BC780" s="19" t="e">
        <f t="shared" ca="1" si="1054"/>
        <v>#N/A</v>
      </c>
      <c r="BD780" s="19" t="e">
        <f t="shared" ca="1" si="1055"/>
        <v>#N/A</v>
      </c>
      <c r="BE780" s="19" t="e">
        <f t="shared" ca="1" si="1056"/>
        <v>#N/A</v>
      </c>
      <c r="BF780" s="19" t="e">
        <f t="shared" ca="1" si="1057"/>
        <v>#N/A</v>
      </c>
      <c r="BG780" s="19" t="e">
        <f t="shared" ca="1" si="1058"/>
        <v>#N/A</v>
      </c>
      <c r="BH780" s="19" t="e">
        <f t="shared" ca="1" si="1059"/>
        <v>#N/A</v>
      </c>
      <c r="BI780" s="72" t="e">
        <f t="shared" ca="1" si="1060"/>
        <v>#N/A</v>
      </c>
      <c r="BJ780" s="72" t="e">
        <f t="shared" ca="1" si="1061"/>
        <v>#N/A</v>
      </c>
      <c r="BK780" s="72" t="e">
        <f t="shared" ca="1" si="1062"/>
        <v>#N/A</v>
      </c>
      <c r="BL780" s="72" t="e">
        <f t="shared" ca="1" si="1063"/>
        <v>#N/A</v>
      </c>
      <c r="BM780" s="72" t="e">
        <f t="shared" ca="1" si="1064"/>
        <v>#N/A</v>
      </c>
      <c r="BN780" s="72" t="e">
        <f t="shared" ca="1" si="1065"/>
        <v>#N/A</v>
      </c>
      <c r="BO780" s="72" t="e">
        <f t="shared" ca="1" si="1066"/>
        <v>#N/A</v>
      </c>
      <c r="BP780" s="72" t="e">
        <f t="shared" ca="1" si="1067"/>
        <v>#N/A</v>
      </c>
      <c r="BQ780" s="72" t="e">
        <f t="shared" ca="1" si="1068"/>
        <v>#N/A</v>
      </c>
      <c r="BR780" s="72" t="e">
        <f t="shared" ca="1" si="1069"/>
        <v>#N/A</v>
      </c>
      <c r="BS780" s="72" t="e">
        <f t="shared" ca="1" si="1070"/>
        <v>#N/A</v>
      </c>
      <c r="BT780" s="72" t="e">
        <f t="shared" ca="1" si="1071"/>
        <v>#N/A</v>
      </c>
      <c r="BU780" s="72" t="e">
        <f t="shared" ca="1" si="1072"/>
        <v>#N/A</v>
      </c>
      <c r="BV780" s="72" t="e">
        <f t="shared" ca="1" si="1073"/>
        <v>#N/A</v>
      </c>
    </row>
    <row r="781" spans="1:74">
      <c r="A781" s="13" t="e">
        <f ca="1">'MGRS to'!AO781</f>
        <v>#N/A</v>
      </c>
      <c r="B781" s="13" t="e">
        <f ca="1">'MGRS to'!AP781</f>
        <v>#N/A</v>
      </c>
      <c r="C781" s="19" t="e">
        <f t="shared" ca="1" si="1002"/>
        <v>#N/A</v>
      </c>
      <c r="D781" s="19" t="e">
        <f t="shared" ca="1" si="1003"/>
        <v>#N/A</v>
      </c>
      <c r="E781" s="19" t="e">
        <f t="shared" ca="1" si="1004"/>
        <v>#N/A</v>
      </c>
      <c r="F781" s="19" t="e">
        <f t="shared" ca="1" si="1005"/>
        <v>#N/A</v>
      </c>
      <c r="G781" s="19" t="e">
        <f t="shared" ca="1" si="1006"/>
        <v>#N/A</v>
      </c>
      <c r="H781" s="19" t="e">
        <f t="shared" ca="1" si="1007"/>
        <v>#N/A</v>
      </c>
      <c r="I781" s="19" t="e">
        <f t="shared" ca="1" si="1008"/>
        <v>#N/A</v>
      </c>
      <c r="J781" s="19" t="e">
        <f t="shared" ca="1" si="1009"/>
        <v>#N/A</v>
      </c>
      <c r="K781" s="19" t="e">
        <f t="shared" ca="1" si="1010"/>
        <v>#N/A</v>
      </c>
      <c r="L781" s="19" t="e">
        <f t="shared" ca="1" si="1011"/>
        <v>#N/A</v>
      </c>
      <c r="M781" s="19" t="e">
        <f t="shared" ca="1" si="1012"/>
        <v>#N/A</v>
      </c>
      <c r="N781" s="19" t="e">
        <f t="shared" ca="1" si="1013"/>
        <v>#N/A</v>
      </c>
      <c r="O781" s="19" t="e">
        <f t="shared" ca="1" si="1014"/>
        <v>#N/A</v>
      </c>
      <c r="P781" s="72" t="e">
        <f t="shared" ca="1" si="1015"/>
        <v>#N/A</v>
      </c>
      <c r="Q781" s="72" t="e">
        <f t="shared" ca="1" si="1016"/>
        <v>#N/A</v>
      </c>
      <c r="R781" s="72" t="e">
        <f t="shared" ca="1" si="1017"/>
        <v>#N/A</v>
      </c>
      <c r="S781" s="19" t="e">
        <f t="shared" ca="1" si="1018"/>
        <v>#N/A</v>
      </c>
      <c r="T781" s="19" t="e">
        <f t="shared" ca="1" si="1019"/>
        <v>#N/A</v>
      </c>
      <c r="U781" s="19" t="e">
        <f t="shared" ca="1" si="1020"/>
        <v>#N/A</v>
      </c>
      <c r="V781" s="19" t="e">
        <f t="shared" ca="1" si="1021"/>
        <v>#N/A</v>
      </c>
      <c r="W781" s="19" t="e">
        <f t="shared" ca="1" si="1022"/>
        <v>#N/A</v>
      </c>
      <c r="X781" s="19" t="e">
        <f t="shared" ca="1" si="1023"/>
        <v>#N/A</v>
      </c>
      <c r="Y781" s="72" t="e">
        <f t="shared" ca="1" si="1024"/>
        <v>#N/A</v>
      </c>
      <c r="Z781" s="72" t="e">
        <f t="shared" ca="1" si="1025"/>
        <v>#N/A</v>
      </c>
      <c r="AA781" s="72" t="e">
        <f t="shared" ca="1" si="1026"/>
        <v>#N/A</v>
      </c>
      <c r="AB781" s="19" t="e">
        <f t="shared" ca="1" si="1027"/>
        <v>#N/A</v>
      </c>
      <c r="AC781" s="19" t="e">
        <f t="shared" ca="1" si="1028"/>
        <v>#N/A</v>
      </c>
      <c r="AD781" s="19" t="e">
        <f t="shared" ca="1" si="1029"/>
        <v>#N/A</v>
      </c>
      <c r="AE781" s="19" t="e">
        <f t="shared" ca="1" si="1030"/>
        <v>#N/A</v>
      </c>
      <c r="AF781" s="19" t="e">
        <f t="shared" ca="1" si="1031"/>
        <v>#N/A</v>
      </c>
      <c r="AG781" s="19" t="e">
        <f t="shared" ca="1" si="1032"/>
        <v>#N/A</v>
      </c>
      <c r="AH781" s="72" t="e">
        <f t="shared" ca="1" si="1033"/>
        <v>#N/A</v>
      </c>
      <c r="AI781" s="72" t="e">
        <f t="shared" ca="1" si="1034"/>
        <v>#N/A</v>
      </c>
      <c r="AJ781" s="72" t="e">
        <f t="shared" ca="1" si="1035"/>
        <v>#N/A</v>
      </c>
      <c r="AK781" s="19" t="e">
        <f t="shared" ca="1" si="1036"/>
        <v>#N/A</v>
      </c>
      <c r="AL781" s="19" t="e">
        <f t="shared" ca="1" si="1037"/>
        <v>#N/A</v>
      </c>
      <c r="AM781" s="19" t="e">
        <f t="shared" ca="1" si="1038"/>
        <v>#N/A</v>
      </c>
      <c r="AN781" s="19" t="e">
        <f t="shared" ca="1" si="1039"/>
        <v>#N/A</v>
      </c>
      <c r="AO781" s="19" t="e">
        <f t="shared" ca="1" si="1040"/>
        <v>#N/A</v>
      </c>
      <c r="AP781" s="19" t="e">
        <f t="shared" ca="1" si="1041"/>
        <v>#N/A</v>
      </c>
      <c r="AQ781" s="72" t="e">
        <f t="shared" ca="1" si="1042"/>
        <v>#N/A</v>
      </c>
      <c r="AR781" s="72" t="e">
        <f t="shared" ca="1" si="1043"/>
        <v>#N/A</v>
      </c>
      <c r="AS781" s="72" t="e">
        <f t="shared" ca="1" si="1044"/>
        <v>#N/A</v>
      </c>
      <c r="AT781" s="19" t="e">
        <f t="shared" ca="1" si="1045"/>
        <v>#N/A</v>
      </c>
      <c r="AU781" s="19" t="e">
        <f t="shared" ca="1" si="1046"/>
        <v>#N/A</v>
      </c>
      <c r="AV781" s="19" t="e">
        <f t="shared" ca="1" si="1047"/>
        <v>#N/A</v>
      </c>
      <c r="AW781" s="19" t="e">
        <f t="shared" ca="1" si="1048"/>
        <v>#N/A</v>
      </c>
      <c r="AX781" s="19" t="e">
        <f t="shared" ca="1" si="1049"/>
        <v>#N/A</v>
      </c>
      <c r="AY781" s="19" t="e">
        <f t="shared" ca="1" si="1050"/>
        <v>#N/A</v>
      </c>
      <c r="AZ781" s="72" t="e">
        <f t="shared" ca="1" si="1051"/>
        <v>#N/A</v>
      </c>
      <c r="BA781" s="72" t="e">
        <f t="shared" ca="1" si="1052"/>
        <v>#N/A</v>
      </c>
      <c r="BB781" s="72" t="e">
        <f t="shared" ca="1" si="1053"/>
        <v>#N/A</v>
      </c>
      <c r="BC781" s="19" t="e">
        <f t="shared" ca="1" si="1054"/>
        <v>#N/A</v>
      </c>
      <c r="BD781" s="19" t="e">
        <f t="shared" ca="1" si="1055"/>
        <v>#N/A</v>
      </c>
      <c r="BE781" s="19" t="e">
        <f t="shared" ca="1" si="1056"/>
        <v>#N/A</v>
      </c>
      <c r="BF781" s="19" t="e">
        <f t="shared" ca="1" si="1057"/>
        <v>#N/A</v>
      </c>
      <c r="BG781" s="19" t="e">
        <f t="shared" ca="1" si="1058"/>
        <v>#N/A</v>
      </c>
      <c r="BH781" s="19" t="e">
        <f t="shared" ca="1" si="1059"/>
        <v>#N/A</v>
      </c>
      <c r="BI781" s="72" t="e">
        <f t="shared" ca="1" si="1060"/>
        <v>#N/A</v>
      </c>
      <c r="BJ781" s="72" t="e">
        <f t="shared" ca="1" si="1061"/>
        <v>#N/A</v>
      </c>
      <c r="BK781" s="72" t="e">
        <f t="shared" ca="1" si="1062"/>
        <v>#N/A</v>
      </c>
      <c r="BL781" s="72" t="e">
        <f t="shared" ca="1" si="1063"/>
        <v>#N/A</v>
      </c>
      <c r="BM781" s="72" t="e">
        <f t="shared" ca="1" si="1064"/>
        <v>#N/A</v>
      </c>
      <c r="BN781" s="72" t="e">
        <f t="shared" ca="1" si="1065"/>
        <v>#N/A</v>
      </c>
      <c r="BO781" s="72" t="e">
        <f t="shared" ca="1" si="1066"/>
        <v>#N/A</v>
      </c>
      <c r="BP781" s="72" t="e">
        <f t="shared" ca="1" si="1067"/>
        <v>#N/A</v>
      </c>
      <c r="BQ781" s="72" t="e">
        <f t="shared" ca="1" si="1068"/>
        <v>#N/A</v>
      </c>
      <c r="BR781" s="72" t="e">
        <f t="shared" ca="1" si="1069"/>
        <v>#N/A</v>
      </c>
      <c r="BS781" s="72" t="e">
        <f t="shared" ca="1" si="1070"/>
        <v>#N/A</v>
      </c>
      <c r="BT781" s="72" t="e">
        <f t="shared" ca="1" si="1071"/>
        <v>#N/A</v>
      </c>
      <c r="BU781" s="72" t="e">
        <f t="shared" ca="1" si="1072"/>
        <v>#N/A</v>
      </c>
      <c r="BV781" s="72" t="e">
        <f t="shared" ca="1" si="1073"/>
        <v>#N/A</v>
      </c>
    </row>
    <row r="782" spans="1:74">
      <c r="A782" s="13" t="e">
        <f ca="1">'MGRS to'!AO782</f>
        <v>#N/A</v>
      </c>
      <c r="B782" s="13" t="e">
        <f ca="1">'MGRS to'!AP782</f>
        <v>#N/A</v>
      </c>
      <c r="C782" s="19" t="e">
        <f t="shared" ca="1" si="1002"/>
        <v>#N/A</v>
      </c>
      <c r="D782" s="19" t="e">
        <f t="shared" ca="1" si="1003"/>
        <v>#N/A</v>
      </c>
      <c r="E782" s="19" t="e">
        <f t="shared" ca="1" si="1004"/>
        <v>#N/A</v>
      </c>
      <c r="F782" s="19" t="e">
        <f t="shared" ca="1" si="1005"/>
        <v>#N/A</v>
      </c>
      <c r="G782" s="19" t="e">
        <f t="shared" ca="1" si="1006"/>
        <v>#N/A</v>
      </c>
      <c r="H782" s="19" t="e">
        <f t="shared" ca="1" si="1007"/>
        <v>#N/A</v>
      </c>
      <c r="I782" s="19" t="e">
        <f t="shared" ca="1" si="1008"/>
        <v>#N/A</v>
      </c>
      <c r="J782" s="19" t="e">
        <f t="shared" ca="1" si="1009"/>
        <v>#N/A</v>
      </c>
      <c r="K782" s="19" t="e">
        <f t="shared" ca="1" si="1010"/>
        <v>#N/A</v>
      </c>
      <c r="L782" s="19" t="e">
        <f t="shared" ca="1" si="1011"/>
        <v>#N/A</v>
      </c>
      <c r="M782" s="19" t="e">
        <f t="shared" ca="1" si="1012"/>
        <v>#N/A</v>
      </c>
      <c r="N782" s="19" t="e">
        <f t="shared" ca="1" si="1013"/>
        <v>#N/A</v>
      </c>
      <c r="O782" s="19" t="e">
        <f t="shared" ca="1" si="1014"/>
        <v>#N/A</v>
      </c>
      <c r="P782" s="72" t="e">
        <f t="shared" ca="1" si="1015"/>
        <v>#N/A</v>
      </c>
      <c r="Q782" s="72" t="e">
        <f t="shared" ca="1" si="1016"/>
        <v>#N/A</v>
      </c>
      <c r="R782" s="72" t="e">
        <f t="shared" ca="1" si="1017"/>
        <v>#N/A</v>
      </c>
      <c r="S782" s="19" t="e">
        <f t="shared" ca="1" si="1018"/>
        <v>#N/A</v>
      </c>
      <c r="T782" s="19" t="e">
        <f t="shared" ca="1" si="1019"/>
        <v>#N/A</v>
      </c>
      <c r="U782" s="19" t="e">
        <f t="shared" ca="1" si="1020"/>
        <v>#N/A</v>
      </c>
      <c r="V782" s="19" t="e">
        <f t="shared" ca="1" si="1021"/>
        <v>#N/A</v>
      </c>
      <c r="W782" s="19" t="e">
        <f t="shared" ca="1" si="1022"/>
        <v>#N/A</v>
      </c>
      <c r="X782" s="19" t="e">
        <f t="shared" ca="1" si="1023"/>
        <v>#N/A</v>
      </c>
      <c r="Y782" s="72" t="e">
        <f t="shared" ca="1" si="1024"/>
        <v>#N/A</v>
      </c>
      <c r="Z782" s="72" t="e">
        <f t="shared" ca="1" si="1025"/>
        <v>#N/A</v>
      </c>
      <c r="AA782" s="72" t="e">
        <f t="shared" ca="1" si="1026"/>
        <v>#N/A</v>
      </c>
      <c r="AB782" s="19" t="e">
        <f t="shared" ca="1" si="1027"/>
        <v>#N/A</v>
      </c>
      <c r="AC782" s="19" t="e">
        <f t="shared" ca="1" si="1028"/>
        <v>#N/A</v>
      </c>
      <c r="AD782" s="19" t="e">
        <f t="shared" ca="1" si="1029"/>
        <v>#N/A</v>
      </c>
      <c r="AE782" s="19" t="e">
        <f t="shared" ca="1" si="1030"/>
        <v>#N/A</v>
      </c>
      <c r="AF782" s="19" t="e">
        <f t="shared" ca="1" si="1031"/>
        <v>#N/A</v>
      </c>
      <c r="AG782" s="19" t="e">
        <f t="shared" ca="1" si="1032"/>
        <v>#N/A</v>
      </c>
      <c r="AH782" s="72" t="e">
        <f t="shared" ca="1" si="1033"/>
        <v>#N/A</v>
      </c>
      <c r="AI782" s="72" t="e">
        <f t="shared" ca="1" si="1034"/>
        <v>#N/A</v>
      </c>
      <c r="AJ782" s="72" t="e">
        <f t="shared" ca="1" si="1035"/>
        <v>#N/A</v>
      </c>
      <c r="AK782" s="19" t="e">
        <f t="shared" ca="1" si="1036"/>
        <v>#N/A</v>
      </c>
      <c r="AL782" s="19" t="e">
        <f t="shared" ca="1" si="1037"/>
        <v>#N/A</v>
      </c>
      <c r="AM782" s="19" t="e">
        <f t="shared" ca="1" si="1038"/>
        <v>#N/A</v>
      </c>
      <c r="AN782" s="19" t="e">
        <f t="shared" ca="1" si="1039"/>
        <v>#N/A</v>
      </c>
      <c r="AO782" s="19" t="e">
        <f t="shared" ca="1" si="1040"/>
        <v>#N/A</v>
      </c>
      <c r="AP782" s="19" t="e">
        <f t="shared" ca="1" si="1041"/>
        <v>#N/A</v>
      </c>
      <c r="AQ782" s="72" t="e">
        <f t="shared" ca="1" si="1042"/>
        <v>#N/A</v>
      </c>
      <c r="AR782" s="72" t="e">
        <f t="shared" ca="1" si="1043"/>
        <v>#N/A</v>
      </c>
      <c r="AS782" s="72" t="e">
        <f t="shared" ca="1" si="1044"/>
        <v>#N/A</v>
      </c>
      <c r="AT782" s="19" t="e">
        <f t="shared" ca="1" si="1045"/>
        <v>#N/A</v>
      </c>
      <c r="AU782" s="19" t="e">
        <f t="shared" ca="1" si="1046"/>
        <v>#N/A</v>
      </c>
      <c r="AV782" s="19" t="e">
        <f t="shared" ca="1" si="1047"/>
        <v>#N/A</v>
      </c>
      <c r="AW782" s="19" t="e">
        <f t="shared" ca="1" si="1048"/>
        <v>#N/A</v>
      </c>
      <c r="AX782" s="19" t="e">
        <f t="shared" ca="1" si="1049"/>
        <v>#N/A</v>
      </c>
      <c r="AY782" s="19" t="e">
        <f t="shared" ca="1" si="1050"/>
        <v>#N/A</v>
      </c>
      <c r="AZ782" s="72" t="e">
        <f t="shared" ca="1" si="1051"/>
        <v>#N/A</v>
      </c>
      <c r="BA782" s="72" t="e">
        <f t="shared" ca="1" si="1052"/>
        <v>#N/A</v>
      </c>
      <c r="BB782" s="72" t="e">
        <f t="shared" ca="1" si="1053"/>
        <v>#N/A</v>
      </c>
      <c r="BC782" s="19" t="e">
        <f t="shared" ca="1" si="1054"/>
        <v>#N/A</v>
      </c>
      <c r="BD782" s="19" t="e">
        <f t="shared" ca="1" si="1055"/>
        <v>#N/A</v>
      </c>
      <c r="BE782" s="19" t="e">
        <f t="shared" ca="1" si="1056"/>
        <v>#N/A</v>
      </c>
      <c r="BF782" s="19" t="e">
        <f t="shared" ca="1" si="1057"/>
        <v>#N/A</v>
      </c>
      <c r="BG782" s="19" t="e">
        <f t="shared" ca="1" si="1058"/>
        <v>#N/A</v>
      </c>
      <c r="BH782" s="19" t="e">
        <f t="shared" ca="1" si="1059"/>
        <v>#N/A</v>
      </c>
      <c r="BI782" s="72" t="e">
        <f t="shared" ca="1" si="1060"/>
        <v>#N/A</v>
      </c>
      <c r="BJ782" s="72" t="e">
        <f t="shared" ca="1" si="1061"/>
        <v>#N/A</v>
      </c>
      <c r="BK782" s="72" t="e">
        <f t="shared" ca="1" si="1062"/>
        <v>#N/A</v>
      </c>
      <c r="BL782" s="72" t="e">
        <f t="shared" ca="1" si="1063"/>
        <v>#N/A</v>
      </c>
      <c r="BM782" s="72" t="e">
        <f t="shared" ca="1" si="1064"/>
        <v>#N/A</v>
      </c>
      <c r="BN782" s="72" t="e">
        <f t="shared" ca="1" si="1065"/>
        <v>#N/A</v>
      </c>
      <c r="BO782" s="72" t="e">
        <f t="shared" ca="1" si="1066"/>
        <v>#N/A</v>
      </c>
      <c r="BP782" s="72" t="e">
        <f t="shared" ca="1" si="1067"/>
        <v>#N/A</v>
      </c>
      <c r="BQ782" s="72" t="e">
        <f t="shared" ca="1" si="1068"/>
        <v>#N/A</v>
      </c>
      <c r="BR782" s="72" t="e">
        <f t="shared" ca="1" si="1069"/>
        <v>#N/A</v>
      </c>
      <c r="BS782" s="72" t="e">
        <f t="shared" ca="1" si="1070"/>
        <v>#N/A</v>
      </c>
      <c r="BT782" s="72" t="e">
        <f t="shared" ca="1" si="1071"/>
        <v>#N/A</v>
      </c>
      <c r="BU782" s="72" t="e">
        <f t="shared" ca="1" si="1072"/>
        <v>#N/A</v>
      </c>
      <c r="BV782" s="72" t="e">
        <f t="shared" ca="1" si="1073"/>
        <v>#N/A</v>
      </c>
    </row>
    <row r="783" spans="1:74">
      <c r="A783" s="13" t="e">
        <f ca="1">'MGRS to'!AO783</f>
        <v>#N/A</v>
      </c>
      <c r="B783" s="13" t="e">
        <f ca="1">'MGRS to'!AP783</f>
        <v>#N/A</v>
      </c>
      <c r="C783" s="19" t="e">
        <f t="shared" ca="1" si="1002"/>
        <v>#N/A</v>
      </c>
      <c r="D783" s="19" t="e">
        <f t="shared" ca="1" si="1003"/>
        <v>#N/A</v>
      </c>
      <c r="E783" s="19" t="e">
        <f t="shared" ca="1" si="1004"/>
        <v>#N/A</v>
      </c>
      <c r="F783" s="19" t="e">
        <f t="shared" ca="1" si="1005"/>
        <v>#N/A</v>
      </c>
      <c r="G783" s="19" t="e">
        <f t="shared" ca="1" si="1006"/>
        <v>#N/A</v>
      </c>
      <c r="H783" s="19" t="e">
        <f t="shared" ca="1" si="1007"/>
        <v>#N/A</v>
      </c>
      <c r="I783" s="19" t="e">
        <f t="shared" ca="1" si="1008"/>
        <v>#N/A</v>
      </c>
      <c r="J783" s="19" t="e">
        <f t="shared" ca="1" si="1009"/>
        <v>#N/A</v>
      </c>
      <c r="K783" s="19" t="e">
        <f t="shared" ca="1" si="1010"/>
        <v>#N/A</v>
      </c>
      <c r="L783" s="19" t="e">
        <f t="shared" ca="1" si="1011"/>
        <v>#N/A</v>
      </c>
      <c r="M783" s="19" t="e">
        <f t="shared" ca="1" si="1012"/>
        <v>#N/A</v>
      </c>
      <c r="N783" s="19" t="e">
        <f t="shared" ca="1" si="1013"/>
        <v>#N/A</v>
      </c>
      <c r="O783" s="19" t="e">
        <f t="shared" ca="1" si="1014"/>
        <v>#N/A</v>
      </c>
      <c r="P783" s="72" t="e">
        <f t="shared" ca="1" si="1015"/>
        <v>#N/A</v>
      </c>
      <c r="Q783" s="72" t="e">
        <f t="shared" ca="1" si="1016"/>
        <v>#N/A</v>
      </c>
      <c r="R783" s="72" t="e">
        <f t="shared" ca="1" si="1017"/>
        <v>#N/A</v>
      </c>
      <c r="S783" s="19" t="e">
        <f t="shared" ca="1" si="1018"/>
        <v>#N/A</v>
      </c>
      <c r="T783" s="19" t="e">
        <f t="shared" ca="1" si="1019"/>
        <v>#N/A</v>
      </c>
      <c r="U783" s="19" t="e">
        <f t="shared" ca="1" si="1020"/>
        <v>#N/A</v>
      </c>
      <c r="V783" s="19" t="e">
        <f t="shared" ca="1" si="1021"/>
        <v>#N/A</v>
      </c>
      <c r="W783" s="19" t="e">
        <f t="shared" ca="1" si="1022"/>
        <v>#N/A</v>
      </c>
      <c r="X783" s="19" t="e">
        <f t="shared" ca="1" si="1023"/>
        <v>#N/A</v>
      </c>
      <c r="Y783" s="72" t="e">
        <f t="shared" ca="1" si="1024"/>
        <v>#N/A</v>
      </c>
      <c r="Z783" s="72" t="e">
        <f t="shared" ca="1" si="1025"/>
        <v>#N/A</v>
      </c>
      <c r="AA783" s="72" t="e">
        <f t="shared" ca="1" si="1026"/>
        <v>#N/A</v>
      </c>
      <c r="AB783" s="19" t="e">
        <f t="shared" ca="1" si="1027"/>
        <v>#N/A</v>
      </c>
      <c r="AC783" s="19" t="e">
        <f t="shared" ca="1" si="1028"/>
        <v>#N/A</v>
      </c>
      <c r="AD783" s="19" t="e">
        <f t="shared" ca="1" si="1029"/>
        <v>#N/A</v>
      </c>
      <c r="AE783" s="19" t="e">
        <f t="shared" ca="1" si="1030"/>
        <v>#N/A</v>
      </c>
      <c r="AF783" s="19" t="e">
        <f t="shared" ca="1" si="1031"/>
        <v>#N/A</v>
      </c>
      <c r="AG783" s="19" t="e">
        <f t="shared" ca="1" si="1032"/>
        <v>#N/A</v>
      </c>
      <c r="AH783" s="72" t="e">
        <f t="shared" ca="1" si="1033"/>
        <v>#N/A</v>
      </c>
      <c r="AI783" s="72" t="e">
        <f t="shared" ca="1" si="1034"/>
        <v>#N/A</v>
      </c>
      <c r="AJ783" s="72" t="e">
        <f t="shared" ca="1" si="1035"/>
        <v>#N/A</v>
      </c>
      <c r="AK783" s="19" t="e">
        <f t="shared" ca="1" si="1036"/>
        <v>#N/A</v>
      </c>
      <c r="AL783" s="19" t="e">
        <f t="shared" ca="1" si="1037"/>
        <v>#N/A</v>
      </c>
      <c r="AM783" s="19" t="e">
        <f t="shared" ca="1" si="1038"/>
        <v>#N/A</v>
      </c>
      <c r="AN783" s="19" t="e">
        <f t="shared" ca="1" si="1039"/>
        <v>#N/A</v>
      </c>
      <c r="AO783" s="19" t="e">
        <f t="shared" ca="1" si="1040"/>
        <v>#N/A</v>
      </c>
      <c r="AP783" s="19" t="e">
        <f t="shared" ca="1" si="1041"/>
        <v>#N/A</v>
      </c>
      <c r="AQ783" s="72" t="e">
        <f t="shared" ca="1" si="1042"/>
        <v>#N/A</v>
      </c>
      <c r="AR783" s="72" t="e">
        <f t="shared" ca="1" si="1043"/>
        <v>#N/A</v>
      </c>
      <c r="AS783" s="72" t="e">
        <f t="shared" ca="1" si="1044"/>
        <v>#N/A</v>
      </c>
      <c r="AT783" s="19" t="e">
        <f t="shared" ca="1" si="1045"/>
        <v>#N/A</v>
      </c>
      <c r="AU783" s="19" t="e">
        <f t="shared" ca="1" si="1046"/>
        <v>#N/A</v>
      </c>
      <c r="AV783" s="19" t="e">
        <f t="shared" ca="1" si="1047"/>
        <v>#N/A</v>
      </c>
      <c r="AW783" s="19" t="e">
        <f t="shared" ca="1" si="1048"/>
        <v>#N/A</v>
      </c>
      <c r="AX783" s="19" t="e">
        <f t="shared" ca="1" si="1049"/>
        <v>#N/A</v>
      </c>
      <c r="AY783" s="19" t="e">
        <f t="shared" ca="1" si="1050"/>
        <v>#N/A</v>
      </c>
      <c r="AZ783" s="72" t="e">
        <f t="shared" ca="1" si="1051"/>
        <v>#N/A</v>
      </c>
      <c r="BA783" s="72" t="e">
        <f t="shared" ca="1" si="1052"/>
        <v>#N/A</v>
      </c>
      <c r="BB783" s="72" t="e">
        <f t="shared" ca="1" si="1053"/>
        <v>#N/A</v>
      </c>
      <c r="BC783" s="19" t="e">
        <f t="shared" ca="1" si="1054"/>
        <v>#N/A</v>
      </c>
      <c r="BD783" s="19" t="e">
        <f t="shared" ca="1" si="1055"/>
        <v>#N/A</v>
      </c>
      <c r="BE783" s="19" t="e">
        <f t="shared" ca="1" si="1056"/>
        <v>#N/A</v>
      </c>
      <c r="BF783" s="19" t="e">
        <f t="shared" ca="1" si="1057"/>
        <v>#N/A</v>
      </c>
      <c r="BG783" s="19" t="e">
        <f t="shared" ca="1" si="1058"/>
        <v>#N/A</v>
      </c>
      <c r="BH783" s="19" t="e">
        <f t="shared" ca="1" si="1059"/>
        <v>#N/A</v>
      </c>
      <c r="BI783" s="72" t="e">
        <f t="shared" ca="1" si="1060"/>
        <v>#N/A</v>
      </c>
      <c r="BJ783" s="72" t="e">
        <f t="shared" ca="1" si="1061"/>
        <v>#N/A</v>
      </c>
      <c r="BK783" s="72" t="e">
        <f t="shared" ca="1" si="1062"/>
        <v>#N/A</v>
      </c>
      <c r="BL783" s="72" t="e">
        <f t="shared" ca="1" si="1063"/>
        <v>#N/A</v>
      </c>
      <c r="BM783" s="72" t="e">
        <f t="shared" ca="1" si="1064"/>
        <v>#N/A</v>
      </c>
      <c r="BN783" s="72" t="e">
        <f t="shared" ca="1" si="1065"/>
        <v>#N/A</v>
      </c>
      <c r="BO783" s="72" t="e">
        <f t="shared" ca="1" si="1066"/>
        <v>#N/A</v>
      </c>
      <c r="BP783" s="72" t="e">
        <f t="shared" ca="1" si="1067"/>
        <v>#N/A</v>
      </c>
      <c r="BQ783" s="72" t="e">
        <f t="shared" ca="1" si="1068"/>
        <v>#N/A</v>
      </c>
      <c r="BR783" s="72" t="e">
        <f t="shared" ca="1" si="1069"/>
        <v>#N/A</v>
      </c>
      <c r="BS783" s="72" t="e">
        <f t="shared" ca="1" si="1070"/>
        <v>#N/A</v>
      </c>
      <c r="BT783" s="72" t="e">
        <f t="shared" ca="1" si="1071"/>
        <v>#N/A</v>
      </c>
      <c r="BU783" s="72" t="e">
        <f t="shared" ca="1" si="1072"/>
        <v>#N/A</v>
      </c>
      <c r="BV783" s="72" t="e">
        <f t="shared" ca="1" si="1073"/>
        <v>#N/A</v>
      </c>
    </row>
    <row r="784" spans="1:74">
      <c r="A784" s="13" t="e">
        <f ca="1">'MGRS to'!AO784</f>
        <v>#N/A</v>
      </c>
      <c r="B784" s="13" t="e">
        <f ca="1">'MGRS to'!AP784</f>
        <v>#N/A</v>
      </c>
      <c r="C784" s="19" t="e">
        <f t="shared" ca="1" si="1002"/>
        <v>#N/A</v>
      </c>
      <c r="D784" s="19" t="e">
        <f t="shared" ca="1" si="1003"/>
        <v>#N/A</v>
      </c>
      <c r="E784" s="19" t="e">
        <f t="shared" ca="1" si="1004"/>
        <v>#N/A</v>
      </c>
      <c r="F784" s="19" t="e">
        <f t="shared" ca="1" si="1005"/>
        <v>#N/A</v>
      </c>
      <c r="G784" s="19" t="e">
        <f t="shared" ca="1" si="1006"/>
        <v>#N/A</v>
      </c>
      <c r="H784" s="19" t="e">
        <f t="shared" ca="1" si="1007"/>
        <v>#N/A</v>
      </c>
      <c r="I784" s="19" t="e">
        <f t="shared" ca="1" si="1008"/>
        <v>#N/A</v>
      </c>
      <c r="J784" s="19" t="e">
        <f t="shared" ca="1" si="1009"/>
        <v>#N/A</v>
      </c>
      <c r="K784" s="19" t="e">
        <f t="shared" ca="1" si="1010"/>
        <v>#N/A</v>
      </c>
      <c r="L784" s="19" t="e">
        <f t="shared" ca="1" si="1011"/>
        <v>#N/A</v>
      </c>
      <c r="M784" s="19" t="e">
        <f t="shared" ca="1" si="1012"/>
        <v>#N/A</v>
      </c>
      <c r="N784" s="19" t="e">
        <f t="shared" ca="1" si="1013"/>
        <v>#N/A</v>
      </c>
      <c r="O784" s="19" t="e">
        <f t="shared" ca="1" si="1014"/>
        <v>#N/A</v>
      </c>
      <c r="P784" s="72" t="e">
        <f t="shared" ca="1" si="1015"/>
        <v>#N/A</v>
      </c>
      <c r="Q784" s="72" t="e">
        <f t="shared" ca="1" si="1016"/>
        <v>#N/A</v>
      </c>
      <c r="R784" s="72" t="e">
        <f t="shared" ca="1" si="1017"/>
        <v>#N/A</v>
      </c>
      <c r="S784" s="19" t="e">
        <f t="shared" ca="1" si="1018"/>
        <v>#N/A</v>
      </c>
      <c r="T784" s="19" t="e">
        <f t="shared" ca="1" si="1019"/>
        <v>#N/A</v>
      </c>
      <c r="U784" s="19" t="e">
        <f t="shared" ca="1" si="1020"/>
        <v>#N/A</v>
      </c>
      <c r="V784" s="19" t="e">
        <f t="shared" ca="1" si="1021"/>
        <v>#N/A</v>
      </c>
      <c r="W784" s="19" t="e">
        <f t="shared" ca="1" si="1022"/>
        <v>#N/A</v>
      </c>
      <c r="X784" s="19" t="e">
        <f t="shared" ca="1" si="1023"/>
        <v>#N/A</v>
      </c>
      <c r="Y784" s="72" t="e">
        <f t="shared" ca="1" si="1024"/>
        <v>#N/A</v>
      </c>
      <c r="Z784" s="72" t="e">
        <f t="shared" ca="1" si="1025"/>
        <v>#N/A</v>
      </c>
      <c r="AA784" s="72" t="e">
        <f t="shared" ca="1" si="1026"/>
        <v>#N/A</v>
      </c>
      <c r="AB784" s="19" t="e">
        <f t="shared" ca="1" si="1027"/>
        <v>#N/A</v>
      </c>
      <c r="AC784" s="19" t="e">
        <f t="shared" ca="1" si="1028"/>
        <v>#N/A</v>
      </c>
      <c r="AD784" s="19" t="e">
        <f t="shared" ca="1" si="1029"/>
        <v>#N/A</v>
      </c>
      <c r="AE784" s="19" t="e">
        <f t="shared" ca="1" si="1030"/>
        <v>#N/A</v>
      </c>
      <c r="AF784" s="19" t="e">
        <f t="shared" ca="1" si="1031"/>
        <v>#N/A</v>
      </c>
      <c r="AG784" s="19" t="e">
        <f t="shared" ca="1" si="1032"/>
        <v>#N/A</v>
      </c>
      <c r="AH784" s="72" t="e">
        <f t="shared" ca="1" si="1033"/>
        <v>#N/A</v>
      </c>
      <c r="AI784" s="72" t="e">
        <f t="shared" ca="1" si="1034"/>
        <v>#N/A</v>
      </c>
      <c r="AJ784" s="72" t="e">
        <f t="shared" ca="1" si="1035"/>
        <v>#N/A</v>
      </c>
      <c r="AK784" s="19" t="e">
        <f t="shared" ca="1" si="1036"/>
        <v>#N/A</v>
      </c>
      <c r="AL784" s="19" t="e">
        <f t="shared" ca="1" si="1037"/>
        <v>#N/A</v>
      </c>
      <c r="AM784" s="19" t="e">
        <f t="shared" ca="1" si="1038"/>
        <v>#N/A</v>
      </c>
      <c r="AN784" s="19" t="e">
        <f t="shared" ca="1" si="1039"/>
        <v>#N/A</v>
      </c>
      <c r="AO784" s="19" t="e">
        <f t="shared" ca="1" si="1040"/>
        <v>#N/A</v>
      </c>
      <c r="AP784" s="19" t="e">
        <f t="shared" ca="1" si="1041"/>
        <v>#N/A</v>
      </c>
      <c r="AQ784" s="72" t="e">
        <f t="shared" ca="1" si="1042"/>
        <v>#N/A</v>
      </c>
      <c r="AR784" s="72" t="e">
        <f t="shared" ca="1" si="1043"/>
        <v>#N/A</v>
      </c>
      <c r="AS784" s="72" t="e">
        <f t="shared" ca="1" si="1044"/>
        <v>#N/A</v>
      </c>
      <c r="AT784" s="19" t="e">
        <f t="shared" ca="1" si="1045"/>
        <v>#N/A</v>
      </c>
      <c r="AU784" s="19" t="e">
        <f t="shared" ca="1" si="1046"/>
        <v>#N/A</v>
      </c>
      <c r="AV784" s="19" t="e">
        <f t="shared" ca="1" si="1047"/>
        <v>#N/A</v>
      </c>
      <c r="AW784" s="19" t="e">
        <f t="shared" ca="1" si="1048"/>
        <v>#N/A</v>
      </c>
      <c r="AX784" s="19" t="e">
        <f t="shared" ca="1" si="1049"/>
        <v>#N/A</v>
      </c>
      <c r="AY784" s="19" t="e">
        <f t="shared" ca="1" si="1050"/>
        <v>#N/A</v>
      </c>
      <c r="AZ784" s="72" t="e">
        <f t="shared" ca="1" si="1051"/>
        <v>#N/A</v>
      </c>
      <c r="BA784" s="72" t="e">
        <f t="shared" ca="1" si="1052"/>
        <v>#N/A</v>
      </c>
      <c r="BB784" s="72" t="e">
        <f t="shared" ca="1" si="1053"/>
        <v>#N/A</v>
      </c>
      <c r="BC784" s="19" t="e">
        <f t="shared" ca="1" si="1054"/>
        <v>#N/A</v>
      </c>
      <c r="BD784" s="19" t="e">
        <f t="shared" ca="1" si="1055"/>
        <v>#N/A</v>
      </c>
      <c r="BE784" s="19" t="e">
        <f t="shared" ca="1" si="1056"/>
        <v>#N/A</v>
      </c>
      <c r="BF784" s="19" t="e">
        <f t="shared" ca="1" si="1057"/>
        <v>#N/A</v>
      </c>
      <c r="BG784" s="19" t="e">
        <f t="shared" ca="1" si="1058"/>
        <v>#N/A</v>
      </c>
      <c r="BH784" s="19" t="e">
        <f t="shared" ca="1" si="1059"/>
        <v>#N/A</v>
      </c>
      <c r="BI784" s="72" t="e">
        <f t="shared" ca="1" si="1060"/>
        <v>#N/A</v>
      </c>
      <c r="BJ784" s="72" t="e">
        <f t="shared" ca="1" si="1061"/>
        <v>#N/A</v>
      </c>
      <c r="BK784" s="72" t="e">
        <f t="shared" ca="1" si="1062"/>
        <v>#N/A</v>
      </c>
      <c r="BL784" s="72" t="e">
        <f t="shared" ca="1" si="1063"/>
        <v>#N/A</v>
      </c>
      <c r="BM784" s="72" t="e">
        <f t="shared" ca="1" si="1064"/>
        <v>#N/A</v>
      </c>
      <c r="BN784" s="72" t="e">
        <f t="shared" ca="1" si="1065"/>
        <v>#N/A</v>
      </c>
      <c r="BO784" s="72" t="e">
        <f t="shared" ca="1" si="1066"/>
        <v>#N/A</v>
      </c>
      <c r="BP784" s="72" t="e">
        <f t="shared" ca="1" si="1067"/>
        <v>#N/A</v>
      </c>
      <c r="BQ784" s="72" t="e">
        <f t="shared" ca="1" si="1068"/>
        <v>#N/A</v>
      </c>
      <c r="BR784" s="72" t="e">
        <f t="shared" ca="1" si="1069"/>
        <v>#N/A</v>
      </c>
      <c r="BS784" s="72" t="e">
        <f t="shared" ca="1" si="1070"/>
        <v>#N/A</v>
      </c>
      <c r="BT784" s="72" t="e">
        <f t="shared" ca="1" si="1071"/>
        <v>#N/A</v>
      </c>
      <c r="BU784" s="72" t="e">
        <f t="shared" ca="1" si="1072"/>
        <v>#N/A</v>
      </c>
      <c r="BV784" s="72" t="e">
        <f t="shared" ca="1" si="1073"/>
        <v>#N/A</v>
      </c>
    </row>
    <row r="785" spans="1:74">
      <c r="A785" s="13" t="e">
        <f ca="1">'MGRS to'!AO785</f>
        <v>#N/A</v>
      </c>
      <c r="B785" s="13" t="e">
        <f ca="1">'MGRS to'!AP785</f>
        <v>#N/A</v>
      </c>
      <c r="C785" s="19" t="e">
        <f t="shared" ca="1" si="1002"/>
        <v>#N/A</v>
      </c>
      <c r="D785" s="19" t="e">
        <f t="shared" ca="1" si="1003"/>
        <v>#N/A</v>
      </c>
      <c r="E785" s="19" t="e">
        <f t="shared" ca="1" si="1004"/>
        <v>#N/A</v>
      </c>
      <c r="F785" s="19" t="e">
        <f t="shared" ca="1" si="1005"/>
        <v>#N/A</v>
      </c>
      <c r="G785" s="19" t="e">
        <f t="shared" ca="1" si="1006"/>
        <v>#N/A</v>
      </c>
      <c r="H785" s="19" t="e">
        <f t="shared" ca="1" si="1007"/>
        <v>#N/A</v>
      </c>
      <c r="I785" s="19" t="e">
        <f t="shared" ca="1" si="1008"/>
        <v>#N/A</v>
      </c>
      <c r="J785" s="19" t="e">
        <f t="shared" ca="1" si="1009"/>
        <v>#N/A</v>
      </c>
      <c r="K785" s="19" t="e">
        <f t="shared" ca="1" si="1010"/>
        <v>#N/A</v>
      </c>
      <c r="L785" s="19" t="e">
        <f t="shared" ca="1" si="1011"/>
        <v>#N/A</v>
      </c>
      <c r="M785" s="19" t="e">
        <f t="shared" ca="1" si="1012"/>
        <v>#N/A</v>
      </c>
      <c r="N785" s="19" t="e">
        <f t="shared" ca="1" si="1013"/>
        <v>#N/A</v>
      </c>
      <c r="O785" s="19" t="e">
        <f t="shared" ca="1" si="1014"/>
        <v>#N/A</v>
      </c>
      <c r="P785" s="72" t="e">
        <f t="shared" ca="1" si="1015"/>
        <v>#N/A</v>
      </c>
      <c r="Q785" s="72" t="e">
        <f t="shared" ca="1" si="1016"/>
        <v>#N/A</v>
      </c>
      <c r="R785" s="72" t="e">
        <f t="shared" ca="1" si="1017"/>
        <v>#N/A</v>
      </c>
      <c r="S785" s="19" t="e">
        <f t="shared" ca="1" si="1018"/>
        <v>#N/A</v>
      </c>
      <c r="T785" s="19" t="e">
        <f t="shared" ca="1" si="1019"/>
        <v>#N/A</v>
      </c>
      <c r="U785" s="19" t="e">
        <f t="shared" ca="1" si="1020"/>
        <v>#N/A</v>
      </c>
      <c r="V785" s="19" t="e">
        <f t="shared" ca="1" si="1021"/>
        <v>#N/A</v>
      </c>
      <c r="W785" s="19" t="e">
        <f t="shared" ca="1" si="1022"/>
        <v>#N/A</v>
      </c>
      <c r="X785" s="19" t="e">
        <f t="shared" ca="1" si="1023"/>
        <v>#N/A</v>
      </c>
      <c r="Y785" s="72" t="e">
        <f t="shared" ca="1" si="1024"/>
        <v>#N/A</v>
      </c>
      <c r="Z785" s="72" t="e">
        <f t="shared" ca="1" si="1025"/>
        <v>#N/A</v>
      </c>
      <c r="AA785" s="72" t="e">
        <f t="shared" ca="1" si="1026"/>
        <v>#N/A</v>
      </c>
      <c r="AB785" s="19" t="e">
        <f t="shared" ca="1" si="1027"/>
        <v>#N/A</v>
      </c>
      <c r="AC785" s="19" t="e">
        <f t="shared" ca="1" si="1028"/>
        <v>#N/A</v>
      </c>
      <c r="AD785" s="19" t="e">
        <f t="shared" ca="1" si="1029"/>
        <v>#N/A</v>
      </c>
      <c r="AE785" s="19" t="e">
        <f t="shared" ca="1" si="1030"/>
        <v>#N/A</v>
      </c>
      <c r="AF785" s="19" t="e">
        <f t="shared" ca="1" si="1031"/>
        <v>#N/A</v>
      </c>
      <c r="AG785" s="19" t="e">
        <f t="shared" ca="1" si="1032"/>
        <v>#N/A</v>
      </c>
      <c r="AH785" s="72" t="e">
        <f t="shared" ca="1" si="1033"/>
        <v>#N/A</v>
      </c>
      <c r="AI785" s="72" t="e">
        <f t="shared" ca="1" si="1034"/>
        <v>#N/A</v>
      </c>
      <c r="AJ785" s="72" t="e">
        <f t="shared" ca="1" si="1035"/>
        <v>#N/A</v>
      </c>
      <c r="AK785" s="19" t="e">
        <f t="shared" ca="1" si="1036"/>
        <v>#N/A</v>
      </c>
      <c r="AL785" s="19" t="e">
        <f t="shared" ca="1" si="1037"/>
        <v>#N/A</v>
      </c>
      <c r="AM785" s="19" t="e">
        <f t="shared" ca="1" si="1038"/>
        <v>#N/A</v>
      </c>
      <c r="AN785" s="19" t="e">
        <f t="shared" ca="1" si="1039"/>
        <v>#N/A</v>
      </c>
      <c r="AO785" s="19" t="e">
        <f t="shared" ca="1" si="1040"/>
        <v>#N/A</v>
      </c>
      <c r="AP785" s="19" t="e">
        <f t="shared" ca="1" si="1041"/>
        <v>#N/A</v>
      </c>
      <c r="AQ785" s="72" t="e">
        <f t="shared" ca="1" si="1042"/>
        <v>#N/A</v>
      </c>
      <c r="AR785" s="72" t="e">
        <f t="shared" ca="1" si="1043"/>
        <v>#N/A</v>
      </c>
      <c r="AS785" s="72" t="e">
        <f t="shared" ca="1" si="1044"/>
        <v>#N/A</v>
      </c>
      <c r="AT785" s="19" t="e">
        <f t="shared" ca="1" si="1045"/>
        <v>#N/A</v>
      </c>
      <c r="AU785" s="19" t="e">
        <f t="shared" ca="1" si="1046"/>
        <v>#N/A</v>
      </c>
      <c r="AV785" s="19" t="e">
        <f t="shared" ca="1" si="1047"/>
        <v>#N/A</v>
      </c>
      <c r="AW785" s="19" t="e">
        <f t="shared" ca="1" si="1048"/>
        <v>#N/A</v>
      </c>
      <c r="AX785" s="19" t="e">
        <f t="shared" ca="1" si="1049"/>
        <v>#N/A</v>
      </c>
      <c r="AY785" s="19" t="e">
        <f t="shared" ca="1" si="1050"/>
        <v>#N/A</v>
      </c>
      <c r="AZ785" s="72" t="e">
        <f t="shared" ca="1" si="1051"/>
        <v>#N/A</v>
      </c>
      <c r="BA785" s="72" t="e">
        <f t="shared" ca="1" si="1052"/>
        <v>#N/A</v>
      </c>
      <c r="BB785" s="72" t="e">
        <f t="shared" ca="1" si="1053"/>
        <v>#N/A</v>
      </c>
      <c r="BC785" s="19" t="e">
        <f t="shared" ca="1" si="1054"/>
        <v>#N/A</v>
      </c>
      <c r="BD785" s="19" t="e">
        <f t="shared" ca="1" si="1055"/>
        <v>#N/A</v>
      </c>
      <c r="BE785" s="19" t="e">
        <f t="shared" ca="1" si="1056"/>
        <v>#N/A</v>
      </c>
      <c r="BF785" s="19" t="e">
        <f t="shared" ca="1" si="1057"/>
        <v>#N/A</v>
      </c>
      <c r="BG785" s="19" t="e">
        <f t="shared" ca="1" si="1058"/>
        <v>#N/A</v>
      </c>
      <c r="BH785" s="19" t="e">
        <f t="shared" ca="1" si="1059"/>
        <v>#N/A</v>
      </c>
      <c r="BI785" s="72" t="e">
        <f t="shared" ca="1" si="1060"/>
        <v>#N/A</v>
      </c>
      <c r="BJ785" s="72" t="e">
        <f t="shared" ca="1" si="1061"/>
        <v>#N/A</v>
      </c>
      <c r="BK785" s="72" t="e">
        <f t="shared" ca="1" si="1062"/>
        <v>#N/A</v>
      </c>
      <c r="BL785" s="72" t="e">
        <f t="shared" ca="1" si="1063"/>
        <v>#N/A</v>
      </c>
      <c r="BM785" s="72" t="e">
        <f t="shared" ca="1" si="1064"/>
        <v>#N/A</v>
      </c>
      <c r="BN785" s="72" t="e">
        <f t="shared" ca="1" si="1065"/>
        <v>#N/A</v>
      </c>
      <c r="BO785" s="72" t="e">
        <f t="shared" ca="1" si="1066"/>
        <v>#N/A</v>
      </c>
      <c r="BP785" s="72" t="e">
        <f t="shared" ca="1" si="1067"/>
        <v>#N/A</v>
      </c>
      <c r="BQ785" s="72" t="e">
        <f t="shared" ca="1" si="1068"/>
        <v>#N/A</v>
      </c>
      <c r="BR785" s="72" t="e">
        <f t="shared" ca="1" si="1069"/>
        <v>#N/A</v>
      </c>
      <c r="BS785" s="72" t="e">
        <f t="shared" ca="1" si="1070"/>
        <v>#N/A</v>
      </c>
      <c r="BT785" s="72" t="e">
        <f t="shared" ca="1" si="1071"/>
        <v>#N/A</v>
      </c>
      <c r="BU785" s="72" t="e">
        <f t="shared" ca="1" si="1072"/>
        <v>#N/A</v>
      </c>
      <c r="BV785" s="72" t="e">
        <f t="shared" ca="1" si="1073"/>
        <v>#N/A</v>
      </c>
    </row>
    <row r="786" spans="1:74">
      <c r="A786" s="13" t="e">
        <f ca="1">'MGRS to'!AO786</f>
        <v>#N/A</v>
      </c>
      <c r="B786" s="13" t="e">
        <f ca="1">'MGRS to'!AP786</f>
        <v>#N/A</v>
      </c>
      <c r="C786" s="19" t="e">
        <f t="shared" ca="1" si="1002"/>
        <v>#N/A</v>
      </c>
      <c r="D786" s="19" t="e">
        <f t="shared" ca="1" si="1003"/>
        <v>#N/A</v>
      </c>
      <c r="E786" s="19" t="e">
        <f t="shared" ca="1" si="1004"/>
        <v>#N/A</v>
      </c>
      <c r="F786" s="19" t="e">
        <f t="shared" ca="1" si="1005"/>
        <v>#N/A</v>
      </c>
      <c r="G786" s="19" t="e">
        <f t="shared" ca="1" si="1006"/>
        <v>#N/A</v>
      </c>
      <c r="H786" s="19" t="e">
        <f t="shared" ca="1" si="1007"/>
        <v>#N/A</v>
      </c>
      <c r="I786" s="19" t="e">
        <f t="shared" ca="1" si="1008"/>
        <v>#N/A</v>
      </c>
      <c r="J786" s="19" t="e">
        <f t="shared" ca="1" si="1009"/>
        <v>#N/A</v>
      </c>
      <c r="K786" s="19" t="e">
        <f t="shared" ca="1" si="1010"/>
        <v>#N/A</v>
      </c>
      <c r="L786" s="19" t="e">
        <f t="shared" ca="1" si="1011"/>
        <v>#N/A</v>
      </c>
      <c r="M786" s="19" t="e">
        <f t="shared" ca="1" si="1012"/>
        <v>#N/A</v>
      </c>
      <c r="N786" s="19" t="e">
        <f t="shared" ca="1" si="1013"/>
        <v>#N/A</v>
      </c>
      <c r="O786" s="19" t="e">
        <f t="shared" ca="1" si="1014"/>
        <v>#N/A</v>
      </c>
      <c r="P786" s="72" t="e">
        <f t="shared" ca="1" si="1015"/>
        <v>#N/A</v>
      </c>
      <c r="Q786" s="72" t="e">
        <f t="shared" ca="1" si="1016"/>
        <v>#N/A</v>
      </c>
      <c r="R786" s="72" t="e">
        <f t="shared" ca="1" si="1017"/>
        <v>#N/A</v>
      </c>
      <c r="S786" s="19" t="e">
        <f t="shared" ca="1" si="1018"/>
        <v>#N/A</v>
      </c>
      <c r="T786" s="19" t="e">
        <f t="shared" ca="1" si="1019"/>
        <v>#N/A</v>
      </c>
      <c r="U786" s="19" t="e">
        <f t="shared" ca="1" si="1020"/>
        <v>#N/A</v>
      </c>
      <c r="V786" s="19" t="e">
        <f t="shared" ca="1" si="1021"/>
        <v>#N/A</v>
      </c>
      <c r="W786" s="19" t="e">
        <f t="shared" ca="1" si="1022"/>
        <v>#N/A</v>
      </c>
      <c r="X786" s="19" t="e">
        <f t="shared" ca="1" si="1023"/>
        <v>#N/A</v>
      </c>
      <c r="Y786" s="72" t="e">
        <f t="shared" ca="1" si="1024"/>
        <v>#N/A</v>
      </c>
      <c r="Z786" s="72" t="e">
        <f t="shared" ca="1" si="1025"/>
        <v>#N/A</v>
      </c>
      <c r="AA786" s="72" t="e">
        <f t="shared" ca="1" si="1026"/>
        <v>#N/A</v>
      </c>
      <c r="AB786" s="19" t="e">
        <f t="shared" ca="1" si="1027"/>
        <v>#N/A</v>
      </c>
      <c r="AC786" s="19" t="e">
        <f t="shared" ca="1" si="1028"/>
        <v>#N/A</v>
      </c>
      <c r="AD786" s="19" t="e">
        <f t="shared" ca="1" si="1029"/>
        <v>#N/A</v>
      </c>
      <c r="AE786" s="19" t="e">
        <f t="shared" ca="1" si="1030"/>
        <v>#N/A</v>
      </c>
      <c r="AF786" s="19" t="e">
        <f t="shared" ca="1" si="1031"/>
        <v>#N/A</v>
      </c>
      <c r="AG786" s="19" t="e">
        <f t="shared" ca="1" si="1032"/>
        <v>#N/A</v>
      </c>
      <c r="AH786" s="72" t="e">
        <f t="shared" ca="1" si="1033"/>
        <v>#N/A</v>
      </c>
      <c r="AI786" s="72" t="e">
        <f t="shared" ca="1" si="1034"/>
        <v>#N/A</v>
      </c>
      <c r="AJ786" s="72" t="e">
        <f t="shared" ca="1" si="1035"/>
        <v>#N/A</v>
      </c>
      <c r="AK786" s="19" t="e">
        <f t="shared" ca="1" si="1036"/>
        <v>#N/A</v>
      </c>
      <c r="AL786" s="19" t="e">
        <f t="shared" ca="1" si="1037"/>
        <v>#N/A</v>
      </c>
      <c r="AM786" s="19" t="e">
        <f t="shared" ca="1" si="1038"/>
        <v>#N/A</v>
      </c>
      <c r="AN786" s="19" t="e">
        <f t="shared" ca="1" si="1039"/>
        <v>#N/A</v>
      </c>
      <c r="AO786" s="19" t="e">
        <f t="shared" ca="1" si="1040"/>
        <v>#N/A</v>
      </c>
      <c r="AP786" s="19" t="e">
        <f t="shared" ca="1" si="1041"/>
        <v>#N/A</v>
      </c>
      <c r="AQ786" s="72" t="e">
        <f t="shared" ca="1" si="1042"/>
        <v>#N/A</v>
      </c>
      <c r="AR786" s="72" t="e">
        <f t="shared" ca="1" si="1043"/>
        <v>#N/A</v>
      </c>
      <c r="AS786" s="72" t="e">
        <f t="shared" ca="1" si="1044"/>
        <v>#N/A</v>
      </c>
      <c r="AT786" s="19" t="e">
        <f t="shared" ca="1" si="1045"/>
        <v>#N/A</v>
      </c>
      <c r="AU786" s="19" t="e">
        <f t="shared" ca="1" si="1046"/>
        <v>#N/A</v>
      </c>
      <c r="AV786" s="19" t="e">
        <f t="shared" ca="1" si="1047"/>
        <v>#N/A</v>
      </c>
      <c r="AW786" s="19" t="e">
        <f t="shared" ca="1" si="1048"/>
        <v>#N/A</v>
      </c>
      <c r="AX786" s="19" t="e">
        <f t="shared" ca="1" si="1049"/>
        <v>#N/A</v>
      </c>
      <c r="AY786" s="19" t="e">
        <f t="shared" ca="1" si="1050"/>
        <v>#N/A</v>
      </c>
      <c r="AZ786" s="72" t="e">
        <f t="shared" ca="1" si="1051"/>
        <v>#N/A</v>
      </c>
      <c r="BA786" s="72" t="e">
        <f t="shared" ca="1" si="1052"/>
        <v>#N/A</v>
      </c>
      <c r="BB786" s="72" t="e">
        <f t="shared" ca="1" si="1053"/>
        <v>#N/A</v>
      </c>
      <c r="BC786" s="19" t="e">
        <f t="shared" ca="1" si="1054"/>
        <v>#N/A</v>
      </c>
      <c r="BD786" s="19" t="e">
        <f t="shared" ca="1" si="1055"/>
        <v>#N/A</v>
      </c>
      <c r="BE786" s="19" t="e">
        <f t="shared" ca="1" si="1056"/>
        <v>#N/A</v>
      </c>
      <c r="BF786" s="19" t="e">
        <f t="shared" ca="1" si="1057"/>
        <v>#N/A</v>
      </c>
      <c r="BG786" s="19" t="e">
        <f t="shared" ca="1" si="1058"/>
        <v>#N/A</v>
      </c>
      <c r="BH786" s="19" t="e">
        <f t="shared" ca="1" si="1059"/>
        <v>#N/A</v>
      </c>
      <c r="BI786" s="72" t="e">
        <f t="shared" ca="1" si="1060"/>
        <v>#N/A</v>
      </c>
      <c r="BJ786" s="72" t="e">
        <f t="shared" ca="1" si="1061"/>
        <v>#N/A</v>
      </c>
      <c r="BK786" s="72" t="e">
        <f t="shared" ca="1" si="1062"/>
        <v>#N/A</v>
      </c>
      <c r="BL786" s="72" t="e">
        <f t="shared" ca="1" si="1063"/>
        <v>#N/A</v>
      </c>
      <c r="BM786" s="72" t="e">
        <f t="shared" ca="1" si="1064"/>
        <v>#N/A</v>
      </c>
      <c r="BN786" s="72" t="e">
        <f t="shared" ca="1" si="1065"/>
        <v>#N/A</v>
      </c>
      <c r="BO786" s="72" t="e">
        <f t="shared" ca="1" si="1066"/>
        <v>#N/A</v>
      </c>
      <c r="BP786" s="72" t="e">
        <f t="shared" ca="1" si="1067"/>
        <v>#N/A</v>
      </c>
      <c r="BQ786" s="72" t="e">
        <f t="shared" ca="1" si="1068"/>
        <v>#N/A</v>
      </c>
      <c r="BR786" s="72" t="e">
        <f t="shared" ca="1" si="1069"/>
        <v>#N/A</v>
      </c>
      <c r="BS786" s="72" t="e">
        <f t="shared" ca="1" si="1070"/>
        <v>#N/A</v>
      </c>
      <c r="BT786" s="72" t="e">
        <f t="shared" ca="1" si="1071"/>
        <v>#N/A</v>
      </c>
      <c r="BU786" s="72" t="e">
        <f t="shared" ca="1" si="1072"/>
        <v>#N/A</v>
      </c>
      <c r="BV786" s="72" t="e">
        <f t="shared" ca="1" si="1073"/>
        <v>#N/A</v>
      </c>
    </row>
    <row r="787" spans="1:74">
      <c r="A787" s="13" t="e">
        <f ca="1">'MGRS to'!AO787</f>
        <v>#N/A</v>
      </c>
      <c r="B787" s="13" t="e">
        <f ca="1">'MGRS to'!AP787</f>
        <v>#N/A</v>
      </c>
      <c r="C787" s="19" t="e">
        <f t="shared" ca="1" si="1002"/>
        <v>#N/A</v>
      </c>
      <c r="D787" s="19" t="e">
        <f t="shared" ca="1" si="1003"/>
        <v>#N/A</v>
      </c>
      <c r="E787" s="19" t="e">
        <f t="shared" ca="1" si="1004"/>
        <v>#N/A</v>
      </c>
      <c r="F787" s="19" t="e">
        <f t="shared" ca="1" si="1005"/>
        <v>#N/A</v>
      </c>
      <c r="G787" s="19" t="e">
        <f t="shared" ca="1" si="1006"/>
        <v>#N/A</v>
      </c>
      <c r="H787" s="19" t="e">
        <f t="shared" ca="1" si="1007"/>
        <v>#N/A</v>
      </c>
      <c r="I787" s="19" t="e">
        <f t="shared" ca="1" si="1008"/>
        <v>#N/A</v>
      </c>
      <c r="J787" s="19" t="e">
        <f t="shared" ca="1" si="1009"/>
        <v>#N/A</v>
      </c>
      <c r="K787" s="19" t="e">
        <f t="shared" ca="1" si="1010"/>
        <v>#N/A</v>
      </c>
      <c r="L787" s="19" t="e">
        <f t="shared" ca="1" si="1011"/>
        <v>#N/A</v>
      </c>
      <c r="M787" s="19" t="e">
        <f t="shared" ca="1" si="1012"/>
        <v>#N/A</v>
      </c>
      <c r="N787" s="19" t="e">
        <f t="shared" ca="1" si="1013"/>
        <v>#N/A</v>
      </c>
      <c r="O787" s="19" t="e">
        <f t="shared" ca="1" si="1014"/>
        <v>#N/A</v>
      </c>
      <c r="P787" s="72" t="e">
        <f t="shared" ca="1" si="1015"/>
        <v>#N/A</v>
      </c>
      <c r="Q787" s="72" t="e">
        <f t="shared" ca="1" si="1016"/>
        <v>#N/A</v>
      </c>
      <c r="R787" s="72" t="e">
        <f t="shared" ca="1" si="1017"/>
        <v>#N/A</v>
      </c>
      <c r="S787" s="19" t="e">
        <f t="shared" ca="1" si="1018"/>
        <v>#N/A</v>
      </c>
      <c r="T787" s="19" t="e">
        <f t="shared" ca="1" si="1019"/>
        <v>#N/A</v>
      </c>
      <c r="U787" s="19" t="e">
        <f t="shared" ca="1" si="1020"/>
        <v>#N/A</v>
      </c>
      <c r="V787" s="19" t="e">
        <f t="shared" ca="1" si="1021"/>
        <v>#N/A</v>
      </c>
      <c r="W787" s="19" t="e">
        <f t="shared" ca="1" si="1022"/>
        <v>#N/A</v>
      </c>
      <c r="X787" s="19" t="e">
        <f t="shared" ca="1" si="1023"/>
        <v>#N/A</v>
      </c>
      <c r="Y787" s="72" t="e">
        <f t="shared" ca="1" si="1024"/>
        <v>#N/A</v>
      </c>
      <c r="Z787" s="72" t="e">
        <f t="shared" ca="1" si="1025"/>
        <v>#N/A</v>
      </c>
      <c r="AA787" s="72" t="e">
        <f t="shared" ca="1" si="1026"/>
        <v>#N/A</v>
      </c>
      <c r="AB787" s="19" t="e">
        <f t="shared" ca="1" si="1027"/>
        <v>#N/A</v>
      </c>
      <c r="AC787" s="19" t="e">
        <f t="shared" ca="1" si="1028"/>
        <v>#N/A</v>
      </c>
      <c r="AD787" s="19" t="e">
        <f t="shared" ca="1" si="1029"/>
        <v>#N/A</v>
      </c>
      <c r="AE787" s="19" t="e">
        <f t="shared" ca="1" si="1030"/>
        <v>#N/A</v>
      </c>
      <c r="AF787" s="19" t="e">
        <f t="shared" ca="1" si="1031"/>
        <v>#N/A</v>
      </c>
      <c r="AG787" s="19" t="e">
        <f t="shared" ca="1" si="1032"/>
        <v>#N/A</v>
      </c>
      <c r="AH787" s="72" t="e">
        <f t="shared" ca="1" si="1033"/>
        <v>#N/A</v>
      </c>
      <c r="AI787" s="72" t="e">
        <f t="shared" ca="1" si="1034"/>
        <v>#N/A</v>
      </c>
      <c r="AJ787" s="72" t="e">
        <f t="shared" ca="1" si="1035"/>
        <v>#N/A</v>
      </c>
      <c r="AK787" s="19" t="e">
        <f t="shared" ca="1" si="1036"/>
        <v>#N/A</v>
      </c>
      <c r="AL787" s="19" t="e">
        <f t="shared" ca="1" si="1037"/>
        <v>#N/A</v>
      </c>
      <c r="AM787" s="19" t="e">
        <f t="shared" ca="1" si="1038"/>
        <v>#N/A</v>
      </c>
      <c r="AN787" s="19" t="e">
        <f t="shared" ca="1" si="1039"/>
        <v>#N/A</v>
      </c>
      <c r="AO787" s="19" t="e">
        <f t="shared" ca="1" si="1040"/>
        <v>#N/A</v>
      </c>
      <c r="AP787" s="19" t="e">
        <f t="shared" ca="1" si="1041"/>
        <v>#N/A</v>
      </c>
      <c r="AQ787" s="72" t="e">
        <f t="shared" ca="1" si="1042"/>
        <v>#N/A</v>
      </c>
      <c r="AR787" s="72" t="e">
        <f t="shared" ca="1" si="1043"/>
        <v>#N/A</v>
      </c>
      <c r="AS787" s="72" t="e">
        <f t="shared" ca="1" si="1044"/>
        <v>#N/A</v>
      </c>
      <c r="AT787" s="19" t="e">
        <f t="shared" ca="1" si="1045"/>
        <v>#N/A</v>
      </c>
      <c r="AU787" s="19" t="e">
        <f t="shared" ca="1" si="1046"/>
        <v>#N/A</v>
      </c>
      <c r="AV787" s="19" t="e">
        <f t="shared" ca="1" si="1047"/>
        <v>#N/A</v>
      </c>
      <c r="AW787" s="19" t="e">
        <f t="shared" ca="1" si="1048"/>
        <v>#N/A</v>
      </c>
      <c r="AX787" s="19" t="e">
        <f t="shared" ca="1" si="1049"/>
        <v>#N/A</v>
      </c>
      <c r="AY787" s="19" t="e">
        <f t="shared" ca="1" si="1050"/>
        <v>#N/A</v>
      </c>
      <c r="AZ787" s="72" t="e">
        <f t="shared" ca="1" si="1051"/>
        <v>#N/A</v>
      </c>
      <c r="BA787" s="72" t="e">
        <f t="shared" ca="1" si="1052"/>
        <v>#N/A</v>
      </c>
      <c r="BB787" s="72" t="e">
        <f t="shared" ca="1" si="1053"/>
        <v>#N/A</v>
      </c>
      <c r="BC787" s="19" t="e">
        <f t="shared" ca="1" si="1054"/>
        <v>#N/A</v>
      </c>
      <c r="BD787" s="19" t="e">
        <f t="shared" ca="1" si="1055"/>
        <v>#N/A</v>
      </c>
      <c r="BE787" s="19" t="e">
        <f t="shared" ca="1" si="1056"/>
        <v>#N/A</v>
      </c>
      <c r="BF787" s="19" t="e">
        <f t="shared" ca="1" si="1057"/>
        <v>#N/A</v>
      </c>
      <c r="BG787" s="19" t="e">
        <f t="shared" ca="1" si="1058"/>
        <v>#N/A</v>
      </c>
      <c r="BH787" s="19" t="e">
        <f t="shared" ca="1" si="1059"/>
        <v>#N/A</v>
      </c>
      <c r="BI787" s="72" t="e">
        <f t="shared" ca="1" si="1060"/>
        <v>#N/A</v>
      </c>
      <c r="BJ787" s="72" t="e">
        <f t="shared" ca="1" si="1061"/>
        <v>#N/A</v>
      </c>
      <c r="BK787" s="72" t="e">
        <f t="shared" ca="1" si="1062"/>
        <v>#N/A</v>
      </c>
      <c r="BL787" s="72" t="e">
        <f t="shared" ca="1" si="1063"/>
        <v>#N/A</v>
      </c>
      <c r="BM787" s="72" t="e">
        <f t="shared" ca="1" si="1064"/>
        <v>#N/A</v>
      </c>
      <c r="BN787" s="72" t="e">
        <f t="shared" ca="1" si="1065"/>
        <v>#N/A</v>
      </c>
      <c r="BO787" s="72" t="e">
        <f t="shared" ca="1" si="1066"/>
        <v>#N/A</v>
      </c>
      <c r="BP787" s="72" t="e">
        <f t="shared" ca="1" si="1067"/>
        <v>#N/A</v>
      </c>
      <c r="BQ787" s="72" t="e">
        <f t="shared" ca="1" si="1068"/>
        <v>#N/A</v>
      </c>
      <c r="BR787" s="72" t="e">
        <f t="shared" ca="1" si="1069"/>
        <v>#N/A</v>
      </c>
      <c r="BS787" s="72" t="e">
        <f t="shared" ca="1" si="1070"/>
        <v>#N/A</v>
      </c>
      <c r="BT787" s="72" t="e">
        <f t="shared" ca="1" si="1071"/>
        <v>#N/A</v>
      </c>
      <c r="BU787" s="72" t="e">
        <f t="shared" ca="1" si="1072"/>
        <v>#N/A</v>
      </c>
      <c r="BV787" s="72" t="e">
        <f t="shared" ca="1" si="1073"/>
        <v>#N/A</v>
      </c>
    </row>
    <row r="788" spans="1:74">
      <c r="A788" s="13" t="e">
        <f ca="1">'MGRS to'!AO788</f>
        <v>#N/A</v>
      </c>
      <c r="B788" s="13" t="e">
        <f ca="1">'MGRS to'!AP788</f>
        <v>#N/A</v>
      </c>
      <c r="C788" s="19" t="e">
        <f t="shared" ca="1" si="1002"/>
        <v>#N/A</v>
      </c>
      <c r="D788" s="19" t="e">
        <f t="shared" ca="1" si="1003"/>
        <v>#N/A</v>
      </c>
      <c r="E788" s="19" t="e">
        <f t="shared" ca="1" si="1004"/>
        <v>#N/A</v>
      </c>
      <c r="F788" s="19" t="e">
        <f t="shared" ca="1" si="1005"/>
        <v>#N/A</v>
      </c>
      <c r="G788" s="19" t="e">
        <f t="shared" ca="1" si="1006"/>
        <v>#N/A</v>
      </c>
      <c r="H788" s="19" t="e">
        <f t="shared" ca="1" si="1007"/>
        <v>#N/A</v>
      </c>
      <c r="I788" s="19" t="e">
        <f t="shared" ca="1" si="1008"/>
        <v>#N/A</v>
      </c>
      <c r="J788" s="19" t="e">
        <f t="shared" ca="1" si="1009"/>
        <v>#N/A</v>
      </c>
      <c r="K788" s="19" t="e">
        <f t="shared" ca="1" si="1010"/>
        <v>#N/A</v>
      </c>
      <c r="L788" s="19" t="e">
        <f t="shared" ca="1" si="1011"/>
        <v>#N/A</v>
      </c>
      <c r="M788" s="19" t="e">
        <f t="shared" ca="1" si="1012"/>
        <v>#N/A</v>
      </c>
      <c r="N788" s="19" t="e">
        <f t="shared" ca="1" si="1013"/>
        <v>#N/A</v>
      </c>
      <c r="O788" s="19" t="e">
        <f t="shared" ca="1" si="1014"/>
        <v>#N/A</v>
      </c>
      <c r="P788" s="72" t="e">
        <f t="shared" ca="1" si="1015"/>
        <v>#N/A</v>
      </c>
      <c r="Q788" s="72" t="e">
        <f t="shared" ca="1" si="1016"/>
        <v>#N/A</v>
      </c>
      <c r="R788" s="72" t="e">
        <f t="shared" ca="1" si="1017"/>
        <v>#N/A</v>
      </c>
      <c r="S788" s="19" t="e">
        <f t="shared" ca="1" si="1018"/>
        <v>#N/A</v>
      </c>
      <c r="T788" s="19" t="e">
        <f t="shared" ca="1" si="1019"/>
        <v>#N/A</v>
      </c>
      <c r="U788" s="19" t="e">
        <f t="shared" ca="1" si="1020"/>
        <v>#N/A</v>
      </c>
      <c r="V788" s="19" t="e">
        <f t="shared" ca="1" si="1021"/>
        <v>#N/A</v>
      </c>
      <c r="W788" s="19" t="e">
        <f t="shared" ca="1" si="1022"/>
        <v>#N/A</v>
      </c>
      <c r="X788" s="19" t="e">
        <f t="shared" ca="1" si="1023"/>
        <v>#N/A</v>
      </c>
      <c r="Y788" s="72" t="e">
        <f t="shared" ca="1" si="1024"/>
        <v>#N/A</v>
      </c>
      <c r="Z788" s="72" t="e">
        <f t="shared" ca="1" si="1025"/>
        <v>#N/A</v>
      </c>
      <c r="AA788" s="72" t="e">
        <f t="shared" ca="1" si="1026"/>
        <v>#N/A</v>
      </c>
      <c r="AB788" s="19" t="e">
        <f t="shared" ca="1" si="1027"/>
        <v>#N/A</v>
      </c>
      <c r="AC788" s="19" t="e">
        <f t="shared" ca="1" si="1028"/>
        <v>#N/A</v>
      </c>
      <c r="AD788" s="19" t="e">
        <f t="shared" ca="1" si="1029"/>
        <v>#N/A</v>
      </c>
      <c r="AE788" s="19" t="e">
        <f t="shared" ca="1" si="1030"/>
        <v>#N/A</v>
      </c>
      <c r="AF788" s="19" t="e">
        <f t="shared" ca="1" si="1031"/>
        <v>#N/A</v>
      </c>
      <c r="AG788" s="19" t="e">
        <f t="shared" ca="1" si="1032"/>
        <v>#N/A</v>
      </c>
      <c r="AH788" s="72" t="e">
        <f t="shared" ca="1" si="1033"/>
        <v>#N/A</v>
      </c>
      <c r="AI788" s="72" t="e">
        <f t="shared" ca="1" si="1034"/>
        <v>#N/A</v>
      </c>
      <c r="AJ788" s="72" t="e">
        <f t="shared" ca="1" si="1035"/>
        <v>#N/A</v>
      </c>
      <c r="AK788" s="19" t="e">
        <f t="shared" ca="1" si="1036"/>
        <v>#N/A</v>
      </c>
      <c r="AL788" s="19" t="e">
        <f t="shared" ca="1" si="1037"/>
        <v>#N/A</v>
      </c>
      <c r="AM788" s="19" t="e">
        <f t="shared" ca="1" si="1038"/>
        <v>#N/A</v>
      </c>
      <c r="AN788" s="19" t="e">
        <f t="shared" ca="1" si="1039"/>
        <v>#N/A</v>
      </c>
      <c r="AO788" s="19" t="e">
        <f t="shared" ca="1" si="1040"/>
        <v>#N/A</v>
      </c>
      <c r="AP788" s="19" t="e">
        <f t="shared" ca="1" si="1041"/>
        <v>#N/A</v>
      </c>
      <c r="AQ788" s="72" t="e">
        <f t="shared" ca="1" si="1042"/>
        <v>#N/A</v>
      </c>
      <c r="AR788" s="72" t="e">
        <f t="shared" ca="1" si="1043"/>
        <v>#N/A</v>
      </c>
      <c r="AS788" s="72" t="e">
        <f t="shared" ca="1" si="1044"/>
        <v>#N/A</v>
      </c>
      <c r="AT788" s="19" t="e">
        <f t="shared" ca="1" si="1045"/>
        <v>#N/A</v>
      </c>
      <c r="AU788" s="19" t="e">
        <f t="shared" ca="1" si="1046"/>
        <v>#N/A</v>
      </c>
      <c r="AV788" s="19" t="e">
        <f t="shared" ca="1" si="1047"/>
        <v>#N/A</v>
      </c>
      <c r="AW788" s="19" t="e">
        <f t="shared" ca="1" si="1048"/>
        <v>#N/A</v>
      </c>
      <c r="AX788" s="19" t="e">
        <f t="shared" ca="1" si="1049"/>
        <v>#N/A</v>
      </c>
      <c r="AY788" s="19" t="e">
        <f t="shared" ca="1" si="1050"/>
        <v>#N/A</v>
      </c>
      <c r="AZ788" s="72" t="e">
        <f t="shared" ca="1" si="1051"/>
        <v>#N/A</v>
      </c>
      <c r="BA788" s="72" t="e">
        <f t="shared" ca="1" si="1052"/>
        <v>#N/A</v>
      </c>
      <c r="BB788" s="72" t="e">
        <f t="shared" ca="1" si="1053"/>
        <v>#N/A</v>
      </c>
      <c r="BC788" s="19" t="e">
        <f t="shared" ca="1" si="1054"/>
        <v>#N/A</v>
      </c>
      <c r="BD788" s="19" t="e">
        <f t="shared" ca="1" si="1055"/>
        <v>#N/A</v>
      </c>
      <c r="BE788" s="19" t="e">
        <f t="shared" ca="1" si="1056"/>
        <v>#N/A</v>
      </c>
      <c r="BF788" s="19" t="e">
        <f t="shared" ca="1" si="1057"/>
        <v>#N/A</v>
      </c>
      <c r="BG788" s="19" t="e">
        <f t="shared" ca="1" si="1058"/>
        <v>#N/A</v>
      </c>
      <c r="BH788" s="19" t="e">
        <f t="shared" ca="1" si="1059"/>
        <v>#N/A</v>
      </c>
      <c r="BI788" s="72" t="e">
        <f t="shared" ca="1" si="1060"/>
        <v>#N/A</v>
      </c>
      <c r="BJ788" s="72" t="e">
        <f t="shared" ca="1" si="1061"/>
        <v>#N/A</v>
      </c>
      <c r="BK788" s="72" t="e">
        <f t="shared" ca="1" si="1062"/>
        <v>#N/A</v>
      </c>
      <c r="BL788" s="72" t="e">
        <f t="shared" ca="1" si="1063"/>
        <v>#N/A</v>
      </c>
      <c r="BM788" s="72" t="e">
        <f t="shared" ca="1" si="1064"/>
        <v>#N/A</v>
      </c>
      <c r="BN788" s="72" t="e">
        <f t="shared" ca="1" si="1065"/>
        <v>#N/A</v>
      </c>
      <c r="BO788" s="72" t="e">
        <f t="shared" ca="1" si="1066"/>
        <v>#N/A</v>
      </c>
      <c r="BP788" s="72" t="e">
        <f t="shared" ca="1" si="1067"/>
        <v>#N/A</v>
      </c>
      <c r="BQ788" s="72" t="e">
        <f t="shared" ca="1" si="1068"/>
        <v>#N/A</v>
      </c>
      <c r="BR788" s="72" t="e">
        <f t="shared" ca="1" si="1069"/>
        <v>#N/A</v>
      </c>
      <c r="BS788" s="72" t="e">
        <f t="shared" ca="1" si="1070"/>
        <v>#N/A</v>
      </c>
      <c r="BT788" s="72" t="e">
        <f t="shared" ca="1" si="1071"/>
        <v>#N/A</v>
      </c>
      <c r="BU788" s="72" t="e">
        <f t="shared" ca="1" si="1072"/>
        <v>#N/A</v>
      </c>
      <c r="BV788" s="72" t="e">
        <f t="shared" ca="1" si="1073"/>
        <v>#N/A</v>
      </c>
    </row>
    <row r="789" spans="1:74">
      <c r="A789" s="13" t="e">
        <f ca="1">'MGRS to'!AO789</f>
        <v>#N/A</v>
      </c>
      <c r="B789" s="13" t="e">
        <f ca="1">'MGRS to'!AP789</f>
        <v>#N/A</v>
      </c>
      <c r="C789" s="19" t="e">
        <f t="shared" ca="1" si="1002"/>
        <v>#N/A</v>
      </c>
      <c r="D789" s="19" t="e">
        <f t="shared" ca="1" si="1003"/>
        <v>#N/A</v>
      </c>
      <c r="E789" s="19" t="e">
        <f t="shared" ca="1" si="1004"/>
        <v>#N/A</v>
      </c>
      <c r="F789" s="19" t="e">
        <f t="shared" ca="1" si="1005"/>
        <v>#N/A</v>
      </c>
      <c r="G789" s="19" t="e">
        <f t="shared" ca="1" si="1006"/>
        <v>#N/A</v>
      </c>
      <c r="H789" s="19" t="e">
        <f t="shared" ca="1" si="1007"/>
        <v>#N/A</v>
      </c>
      <c r="I789" s="19" t="e">
        <f t="shared" ca="1" si="1008"/>
        <v>#N/A</v>
      </c>
      <c r="J789" s="19" t="e">
        <f t="shared" ca="1" si="1009"/>
        <v>#N/A</v>
      </c>
      <c r="K789" s="19" t="e">
        <f t="shared" ca="1" si="1010"/>
        <v>#N/A</v>
      </c>
      <c r="L789" s="19" t="e">
        <f t="shared" ca="1" si="1011"/>
        <v>#N/A</v>
      </c>
      <c r="M789" s="19" t="e">
        <f t="shared" ca="1" si="1012"/>
        <v>#N/A</v>
      </c>
      <c r="N789" s="19" t="e">
        <f t="shared" ca="1" si="1013"/>
        <v>#N/A</v>
      </c>
      <c r="O789" s="19" t="e">
        <f t="shared" ca="1" si="1014"/>
        <v>#N/A</v>
      </c>
      <c r="P789" s="72" t="e">
        <f t="shared" ca="1" si="1015"/>
        <v>#N/A</v>
      </c>
      <c r="Q789" s="72" t="e">
        <f t="shared" ca="1" si="1016"/>
        <v>#N/A</v>
      </c>
      <c r="R789" s="72" t="e">
        <f t="shared" ca="1" si="1017"/>
        <v>#N/A</v>
      </c>
      <c r="S789" s="19" t="e">
        <f t="shared" ca="1" si="1018"/>
        <v>#N/A</v>
      </c>
      <c r="T789" s="19" t="e">
        <f t="shared" ca="1" si="1019"/>
        <v>#N/A</v>
      </c>
      <c r="U789" s="19" t="e">
        <f t="shared" ca="1" si="1020"/>
        <v>#N/A</v>
      </c>
      <c r="V789" s="19" t="e">
        <f t="shared" ca="1" si="1021"/>
        <v>#N/A</v>
      </c>
      <c r="W789" s="19" t="e">
        <f t="shared" ca="1" si="1022"/>
        <v>#N/A</v>
      </c>
      <c r="X789" s="19" t="e">
        <f t="shared" ca="1" si="1023"/>
        <v>#N/A</v>
      </c>
      <c r="Y789" s="72" t="e">
        <f t="shared" ca="1" si="1024"/>
        <v>#N/A</v>
      </c>
      <c r="Z789" s="72" t="e">
        <f t="shared" ca="1" si="1025"/>
        <v>#N/A</v>
      </c>
      <c r="AA789" s="72" t="e">
        <f t="shared" ca="1" si="1026"/>
        <v>#N/A</v>
      </c>
      <c r="AB789" s="19" t="e">
        <f t="shared" ca="1" si="1027"/>
        <v>#N/A</v>
      </c>
      <c r="AC789" s="19" t="e">
        <f t="shared" ca="1" si="1028"/>
        <v>#N/A</v>
      </c>
      <c r="AD789" s="19" t="e">
        <f t="shared" ca="1" si="1029"/>
        <v>#N/A</v>
      </c>
      <c r="AE789" s="19" t="e">
        <f t="shared" ca="1" si="1030"/>
        <v>#N/A</v>
      </c>
      <c r="AF789" s="19" t="e">
        <f t="shared" ca="1" si="1031"/>
        <v>#N/A</v>
      </c>
      <c r="AG789" s="19" t="e">
        <f t="shared" ca="1" si="1032"/>
        <v>#N/A</v>
      </c>
      <c r="AH789" s="72" t="e">
        <f t="shared" ca="1" si="1033"/>
        <v>#N/A</v>
      </c>
      <c r="AI789" s="72" t="e">
        <f t="shared" ca="1" si="1034"/>
        <v>#N/A</v>
      </c>
      <c r="AJ789" s="72" t="e">
        <f t="shared" ca="1" si="1035"/>
        <v>#N/A</v>
      </c>
      <c r="AK789" s="19" t="e">
        <f t="shared" ca="1" si="1036"/>
        <v>#N/A</v>
      </c>
      <c r="AL789" s="19" t="e">
        <f t="shared" ca="1" si="1037"/>
        <v>#N/A</v>
      </c>
      <c r="AM789" s="19" t="e">
        <f t="shared" ca="1" si="1038"/>
        <v>#N/A</v>
      </c>
      <c r="AN789" s="19" t="e">
        <f t="shared" ca="1" si="1039"/>
        <v>#N/A</v>
      </c>
      <c r="AO789" s="19" t="e">
        <f t="shared" ca="1" si="1040"/>
        <v>#N/A</v>
      </c>
      <c r="AP789" s="19" t="e">
        <f t="shared" ca="1" si="1041"/>
        <v>#N/A</v>
      </c>
      <c r="AQ789" s="72" t="e">
        <f t="shared" ca="1" si="1042"/>
        <v>#N/A</v>
      </c>
      <c r="AR789" s="72" t="e">
        <f t="shared" ca="1" si="1043"/>
        <v>#N/A</v>
      </c>
      <c r="AS789" s="72" t="e">
        <f t="shared" ca="1" si="1044"/>
        <v>#N/A</v>
      </c>
      <c r="AT789" s="19" t="e">
        <f t="shared" ca="1" si="1045"/>
        <v>#N/A</v>
      </c>
      <c r="AU789" s="19" t="e">
        <f t="shared" ca="1" si="1046"/>
        <v>#N/A</v>
      </c>
      <c r="AV789" s="19" t="e">
        <f t="shared" ca="1" si="1047"/>
        <v>#N/A</v>
      </c>
      <c r="AW789" s="19" t="e">
        <f t="shared" ca="1" si="1048"/>
        <v>#N/A</v>
      </c>
      <c r="AX789" s="19" t="e">
        <f t="shared" ca="1" si="1049"/>
        <v>#N/A</v>
      </c>
      <c r="AY789" s="19" t="e">
        <f t="shared" ca="1" si="1050"/>
        <v>#N/A</v>
      </c>
      <c r="AZ789" s="72" t="e">
        <f t="shared" ca="1" si="1051"/>
        <v>#N/A</v>
      </c>
      <c r="BA789" s="72" t="e">
        <f t="shared" ca="1" si="1052"/>
        <v>#N/A</v>
      </c>
      <c r="BB789" s="72" t="e">
        <f t="shared" ca="1" si="1053"/>
        <v>#N/A</v>
      </c>
      <c r="BC789" s="19" t="e">
        <f t="shared" ca="1" si="1054"/>
        <v>#N/A</v>
      </c>
      <c r="BD789" s="19" t="e">
        <f t="shared" ca="1" si="1055"/>
        <v>#N/A</v>
      </c>
      <c r="BE789" s="19" t="e">
        <f t="shared" ca="1" si="1056"/>
        <v>#N/A</v>
      </c>
      <c r="BF789" s="19" t="e">
        <f t="shared" ca="1" si="1057"/>
        <v>#N/A</v>
      </c>
      <c r="BG789" s="19" t="e">
        <f t="shared" ca="1" si="1058"/>
        <v>#N/A</v>
      </c>
      <c r="BH789" s="19" t="e">
        <f t="shared" ca="1" si="1059"/>
        <v>#N/A</v>
      </c>
      <c r="BI789" s="72" t="e">
        <f t="shared" ca="1" si="1060"/>
        <v>#N/A</v>
      </c>
      <c r="BJ789" s="72" t="e">
        <f t="shared" ca="1" si="1061"/>
        <v>#N/A</v>
      </c>
      <c r="BK789" s="72" t="e">
        <f t="shared" ca="1" si="1062"/>
        <v>#N/A</v>
      </c>
      <c r="BL789" s="72" t="e">
        <f t="shared" ca="1" si="1063"/>
        <v>#N/A</v>
      </c>
      <c r="BM789" s="72" t="e">
        <f t="shared" ca="1" si="1064"/>
        <v>#N/A</v>
      </c>
      <c r="BN789" s="72" t="e">
        <f t="shared" ca="1" si="1065"/>
        <v>#N/A</v>
      </c>
      <c r="BO789" s="72" t="e">
        <f t="shared" ca="1" si="1066"/>
        <v>#N/A</v>
      </c>
      <c r="BP789" s="72" t="e">
        <f t="shared" ca="1" si="1067"/>
        <v>#N/A</v>
      </c>
      <c r="BQ789" s="72" t="e">
        <f t="shared" ca="1" si="1068"/>
        <v>#N/A</v>
      </c>
      <c r="BR789" s="72" t="e">
        <f t="shared" ca="1" si="1069"/>
        <v>#N/A</v>
      </c>
      <c r="BS789" s="72" t="e">
        <f t="shared" ca="1" si="1070"/>
        <v>#N/A</v>
      </c>
      <c r="BT789" s="72" t="e">
        <f t="shared" ca="1" si="1071"/>
        <v>#N/A</v>
      </c>
      <c r="BU789" s="72" t="e">
        <f t="shared" ca="1" si="1072"/>
        <v>#N/A</v>
      </c>
      <c r="BV789" s="72" t="e">
        <f t="shared" ca="1" si="1073"/>
        <v>#N/A</v>
      </c>
    </row>
    <row r="790" spans="1:74">
      <c r="A790" s="13" t="e">
        <f ca="1">'MGRS to'!AO790</f>
        <v>#N/A</v>
      </c>
      <c r="B790" s="13" t="e">
        <f ca="1">'MGRS to'!AP790</f>
        <v>#N/A</v>
      </c>
      <c r="C790" s="19" t="e">
        <f t="shared" ca="1" si="1002"/>
        <v>#N/A</v>
      </c>
      <c r="D790" s="19" t="e">
        <f t="shared" ca="1" si="1003"/>
        <v>#N/A</v>
      </c>
      <c r="E790" s="19" t="e">
        <f t="shared" ca="1" si="1004"/>
        <v>#N/A</v>
      </c>
      <c r="F790" s="19" t="e">
        <f t="shared" ca="1" si="1005"/>
        <v>#N/A</v>
      </c>
      <c r="G790" s="19" t="e">
        <f t="shared" ca="1" si="1006"/>
        <v>#N/A</v>
      </c>
      <c r="H790" s="19" t="e">
        <f t="shared" ca="1" si="1007"/>
        <v>#N/A</v>
      </c>
      <c r="I790" s="19" t="e">
        <f t="shared" ca="1" si="1008"/>
        <v>#N/A</v>
      </c>
      <c r="J790" s="19" t="e">
        <f t="shared" ca="1" si="1009"/>
        <v>#N/A</v>
      </c>
      <c r="K790" s="19" t="e">
        <f t="shared" ca="1" si="1010"/>
        <v>#N/A</v>
      </c>
      <c r="L790" s="19" t="e">
        <f t="shared" ca="1" si="1011"/>
        <v>#N/A</v>
      </c>
      <c r="M790" s="19" t="e">
        <f t="shared" ca="1" si="1012"/>
        <v>#N/A</v>
      </c>
      <c r="N790" s="19" t="e">
        <f t="shared" ca="1" si="1013"/>
        <v>#N/A</v>
      </c>
      <c r="O790" s="19" t="e">
        <f t="shared" ca="1" si="1014"/>
        <v>#N/A</v>
      </c>
      <c r="P790" s="72" t="e">
        <f t="shared" ca="1" si="1015"/>
        <v>#N/A</v>
      </c>
      <c r="Q790" s="72" t="e">
        <f t="shared" ca="1" si="1016"/>
        <v>#N/A</v>
      </c>
      <c r="R790" s="72" t="e">
        <f t="shared" ca="1" si="1017"/>
        <v>#N/A</v>
      </c>
      <c r="S790" s="19" t="e">
        <f t="shared" ca="1" si="1018"/>
        <v>#N/A</v>
      </c>
      <c r="T790" s="19" t="e">
        <f t="shared" ca="1" si="1019"/>
        <v>#N/A</v>
      </c>
      <c r="U790" s="19" t="e">
        <f t="shared" ca="1" si="1020"/>
        <v>#N/A</v>
      </c>
      <c r="V790" s="19" t="e">
        <f t="shared" ca="1" si="1021"/>
        <v>#N/A</v>
      </c>
      <c r="W790" s="19" t="e">
        <f t="shared" ca="1" si="1022"/>
        <v>#N/A</v>
      </c>
      <c r="X790" s="19" t="e">
        <f t="shared" ca="1" si="1023"/>
        <v>#N/A</v>
      </c>
      <c r="Y790" s="72" t="e">
        <f t="shared" ca="1" si="1024"/>
        <v>#N/A</v>
      </c>
      <c r="Z790" s="72" t="e">
        <f t="shared" ca="1" si="1025"/>
        <v>#N/A</v>
      </c>
      <c r="AA790" s="72" t="e">
        <f t="shared" ca="1" si="1026"/>
        <v>#N/A</v>
      </c>
      <c r="AB790" s="19" t="e">
        <f t="shared" ca="1" si="1027"/>
        <v>#N/A</v>
      </c>
      <c r="AC790" s="19" t="e">
        <f t="shared" ca="1" si="1028"/>
        <v>#N/A</v>
      </c>
      <c r="AD790" s="19" t="e">
        <f t="shared" ca="1" si="1029"/>
        <v>#N/A</v>
      </c>
      <c r="AE790" s="19" t="e">
        <f t="shared" ca="1" si="1030"/>
        <v>#N/A</v>
      </c>
      <c r="AF790" s="19" t="e">
        <f t="shared" ca="1" si="1031"/>
        <v>#N/A</v>
      </c>
      <c r="AG790" s="19" t="e">
        <f t="shared" ca="1" si="1032"/>
        <v>#N/A</v>
      </c>
      <c r="AH790" s="72" t="e">
        <f t="shared" ca="1" si="1033"/>
        <v>#N/A</v>
      </c>
      <c r="AI790" s="72" t="e">
        <f t="shared" ca="1" si="1034"/>
        <v>#N/A</v>
      </c>
      <c r="AJ790" s="72" t="e">
        <f t="shared" ca="1" si="1035"/>
        <v>#N/A</v>
      </c>
      <c r="AK790" s="19" t="e">
        <f t="shared" ca="1" si="1036"/>
        <v>#N/A</v>
      </c>
      <c r="AL790" s="19" t="e">
        <f t="shared" ca="1" si="1037"/>
        <v>#N/A</v>
      </c>
      <c r="AM790" s="19" t="e">
        <f t="shared" ca="1" si="1038"/>
        <v>#N/A</v>
      </c>
      <c r="AN790" s="19" t="e">
        <f t="shared" ca="1" si="1039"/>
        <v>#N/A</v>
      </c>
      <c r="AO790" s="19" t="e">
        <f t="shared" ca="1" si="1040"/>
        <v>#N/A</v>
      </c>
      <c r="AP790" s="19" t="e">
        <f t="shared" ca="1" si="1041"/>
        <v>#N/A</v>
      </c>
      <c r="AQ790" s="72" t="e">
        <f t="shared" ca="1" si="1042"/>
        <v>#N/A</v>
      </c>
      <c r="AR790" s="72" t="e">
        <f t="shared" ca="1" si="1043"/>
        <v>#N/A</v>
      </c>
      <c r="AS790" s="72" t="e">
        <f t="shared" ca="1" si="1044"/>
        <v>#N/A</v>
      </c>
      <c r="AT790" s="19" t="e">
        <f t="shared" ca="1" si="1045"/>
        <v>#N/A</v>
      </c>
      <c r="AU790" s="19" t="e">
        <f t="shared" ca="1" si="1046"/>
        <v>#N/A</v>
      </c>
      <c r="AV790" s="19" t="e">
        <f t="shared" ca="1" si="1047"/>
        <v>#N/A</v>
      </c>
      <c r="AW790" s="19" t="e">
        <f t="shared" ca="1" si="1048"/>
        <v>#N/A</v>
      </c>
      <c r="AX790" s="19" t="e">
        <f t="shared" ca="1" si="1049"/>
        <v>#N/A</v>
      </c>
      <c r="AY790" s="19" t="e">
        <f t="shared" ca="1" si="1050"/>
        <v>#N/A</v>
      </c>
      <c r="AZ790" s="72" t="e">
        <f t="shared" ca="1" si="1051"/>
        <v>#N/A</v>
      </c>
      <c r="BA790" s="72" t="e">
        <f t="shared" ca="1" si="1052"/>
        <v>#N/A</v>
      </c>
      <c r="BB790" s="72" t="e">
        <f t="shared" ca="1" si="1053"/>
        <v>#N/A</v>
      </c>
      <c r="BC790" s="19" t="e">
        <f t="shared" ca="1" si="1054"/>
        <v>#N/A</v>
      </c>
      <c r="BD790" s="19" t="e">
        <f t="shared" ca="1" si="1055"/>
        <v>#N/A</v>
      </c>
      <c r="BE790" s="19" t="e">
        <f t="shared" ca="1" si="1056"/>
        <v>#N/A</v>
      </c>
      <c r="BF790" s="19" t="e">
        <f t="shared" ca="1" si="1057"/>
        <v>#N/A</v>
      </c>
      <c r="BG790" s="19" t="e">
        <f t="shared" ca="1" si="1058"/>
        <v>#N/A</v>
      </c>
      <c r="BH790" s="19" t="e">
        <f t="shared" ca="1" si="1059"/>
        <v>#N/A</v>
      </c>
      <c r="BI790" s="72" t="e">
        <f t="shared" ca="1" si="1060"/>
        <v>#N/A</v>
      </c>
      <c r="BJ790" s="72" t="e">
        <f t="shared" ca="1" si="1061"/>
        <v>#N/A</v>
      </c>
      <c r="BK790" s="72" t="e">
        <f t="shared" ca="1" si="1062"/>
        <v>#N/A</v>
      </c>
      <c r="BL790" s="72" t="e">
        <f t="shared" ca="1" si="1063"/>
        <v>#N/A</v>
      </c>
      <c r="BM790" s="72" t="e">
        <f t="shared" ca="1" si="1064"/>
        <v>#N/A</v>
      </c>
      <c r="BN790" s="72" t="e">
        <f t="shared" ca="1" si="1065"/>
        <v>#N/A</v>
      </c>
      <c r="BO790" s="72" t="e">
        <f t="shared" ca="1" si="1066"/>
        <v>#N/A</v>
      </c>
      <c r="BP790" s="72" t="e">
        <f t="shared" ca="1" si="1067"/>
        <v>#N/A</v>
      </c>
      <c r="BQ790" s="72" t="e">
        <f t="shared" ca="1" si="1068"/>
        <v>#N/A</v>
      </c>
      <c r="BR790" s="72" t="e">
        <f t="shared" ca="1" si="1069"/>
        <v>#N/A</v>
      </c>
      <c r="BS790" s="72" t="e">
        <f t="shared" ca="1" si="1070"/>
        <v>#N/A</v>
      </c>
      <c r="BT790" s="72" t="e">
        <f t="shared" ca="1" si="1071"/>
        <v>#N/A</v>
      </c>
      <c r="BU790" s="72" t="e">
        <f t="shared" ca="1" si="1072"/>
        <v>#N/A</v>
      </c>
      <c r="BV790" s="72" t="e">
        <f t="shared" ca="1" si="1073"/>
        <v>#N/A</v>
      </c>
    </row>
    <row r="791" spans="1:74">
      <c r="A791" s="13" t="e">
        <f ca="1">'MGRS to'!AO791</f>
        <v>#N/A</v>
      </c>
      <c r="B791" s="13" t="e">
        <f ca="1">'MGRS to'!AP791</f>
        <v>#N/A</v>
      </c>
      <c r="C791" s="19" t="e">
        <f t="shared" ca="1" si="1002"/>
        <v>#N/A</v>
      </c>
      <c r="D791" s="19" t="e">
        <f t="shared" ca="1" si="1003"/>
        <v>#N/A</v>
      </c>
      <c r="E791" s="19" t="e">
        <f t="shared" ca="1" si="1004"/>
        <v>#N/A</v>
      </c>
      <c r="F791" s="19" t="e">
        <f t="shared" ca="1" si="1005"/>
        <v>#N/A</v>
      </c>
      <c r="G791" s="19" t="e">
        <f t="shared" ca="1" si="1006"/>
        <v>#N/A</v>
      </c>
      <c r="H791" s="19" t="e">
        <f t="shared" ca="1" si="1007"/>
        <v>#N/A</v>
      </c>
      <c r="I791" s="19" t="e">
        <f t="shared" ca="1" si="1008"/>
        <v>#N/A</v>
      </c>
      <c r="J791" s="19" t="e">
        <f t="shared" ca="1" si="1009"/>
        <v>#N/A</v>
      </c>
      <c r="K791" s="19" t="e">
        <f t="shared" ca="1" si="1010"/>
        <v>#N/A</v>
      </c>
      <c r="L791" s="19" t="e">
        <f t="shared" ca="1" si="1011"/>
        <v>#N/A</v>
      </c>
      <c r="M791" s="19" t="e">
        <f t="shared" ca="1" si="1012"/>
        <v>#N/A</v>
      </c>
      <c r="N791" s="19" t="e">
        <f t="shared" ca="1" si="1013"/>
        <v>#N/A</v>
      </c>
      <c r="O791" s="19" t="e">
        <f t="shared" ca="1" si="1014"/>
        <v>#N/A</v>
      </c>
      <c r="P791" s="72" t="e">
        <f t="shared" ca="1" si="1015"/>
        <v>#N/A</v>
      </c>
      <c r="Q791" s="72" t="e">
        <f t="shared" ca="1" si="1016"/>
        <v>#N/A</v>
      </c>
      <c r="R791" s="72" t="e">
        <f t="shared" ca="1" si="1017"/>
        <v>#N/A</v>
      </c>
      <c r="S791" s="19" t="e">
        <f t="shared" ca="1" si="1018"/>
        <v>#N/A</v>
      </c>
      <c r="T791" s="19" t="e">
        <f t="shared" ca="1" si="1019"/>
        <v>#N/A</v>
      </c>
      <c r="U791" s="19" t="e">
        <f t="shared" ca="1" si="1020"/>
        <v>#N/A</v>
      </c>
      <c r="V791" s="19" t="e">
        <f t="shared" ca="1" si="1021"/>
        <v>#N/A</v>
      </c>
      <c r="W791" s="19" t="e">
        <f t="shared" ca="1" si="1022"/>
        <v>#N/A</v>
      </c>
      <c r="X791" s="19" t="e">
        <f t="shared" ca="1" si="1023"/>
        <v>#N/A</v>
      </c>
      <c r="Y791" s="72" t="e">
        <f t="shared" ca="1" si="1024"/>
        <v>#N/A</v>
      </c>
      <c r="Z791" s="72" t="e">
        <f t="shared" ca="1" si="1025"/>
        <v>#N/A</v>
      </c>
      <c r="AA791" s="72" t="e">
        <f t="shared" ca="1" si="1026"/>
        <v>#N/A</v>
      </c>
      <c r="AB791" s="19" t="e">
        <f t="shared" ca="1" si="1027"/>
        <v>#N/A</v>
      </c>
      <c r="AC791" s="19" t="e">
        <f t="shared" ca="1" si="1028"/>
        <v>#N/A</v>
      </c>
      <c r="AD791" s="19" t="e">
        <f t="shared" ca="1" si="1029"/>
        <v>#N/A</v>
      </c>
      <c r="AE791" s="19" t="e">
        <f t="shared" ca="1" si="1030"/>
        <v>#N/A</v>
      </c>
      <c r="AF791" s="19" t="e">
        <f t="shared" ca="1" si="1031"/>
        <v>#N/A</v>
      </c>
      <c r="AG791" s="19" t="e">
        <f t="shared" ca="1" si="1032"/>
        <v>#N/A</v>
      </c>
      <c r="AH791" s="72" t="e">
        <f t="shared" ca="1" si="1033"/>
        <v>#N/A</v>
      </c>
      <c r="AI791" s="72" t="e">
        <f t="shared" ca="1" si="1034"/>
        <v>#N/A</v>
      </c>
      <c r="AJ791" s="72" t="e">
        <f t="shared" ca="1" si="1035"/>
        <v>#N/A</v>
      </c>
      <c r="AK791" s="19" t="e">
        <f t="shared" ca="1" si="1036"/>
        <v>#N/A</v>
      </c>
      <c r="AL791" s="19" t="e">
        <f t="shared" ca="1" si="1037"/>
        <v>#N/A</v>
      </c>
      <c r="AM791" s="19" t="e">
        <f t="shared" ca="1" si="1038"/>
        <v>#N/A</v>
      </c>
      <c r="AN791" s="19" t="e">
        <f t="shared" ca="1" si="1039"/>
        <v>#N/A</v>
      </c>
      <c r="AO791" s="19" t="e">
        <f t="shared" ca="1" si="1040"/>
        <v>#N/A</v>
      </c>
      <c r="AP791" s="19" t="e">
        <f t="shared" ca="1" si="1041"/>
        <v>#N/A</v>
      </c>
      <c r="AQ791" s="72" t="e">
        <f t="shared" ca="1" si="1042"/>
        <v>#N/A</v>
      </c>
      <c r="AR791" s="72" t="e">
        <f t="shared" ca="1" si="1043"/>
        <v>#N/A</v>
      </c>
      <c r="AS791" s="72" t="e">
        <f t="shared" ca="1" si="1044"/>
        <v>#N/A</v>
      </c>
      <c r="AT791" s="19" t="e">
        <f t="shared" ca="1" si="1045"/>
        <v>#N/A</v>
      </c>
      <c r="AU791" s="19" t="e">
        <f t="shared" ca="1" si="1046"/>
        <v>#N/A</v>
      </c>
      <c r="AV791" s="19" t="e">
        <f t="shared" ca="1" si="1047"/>
        <v>#N/A</v>
      </c>
      <c r="AW791" s="19" t="e">
        <f t="shared" ca="1" si="1048"/>
        <v>#N/A</v>
      </c>
      <c r="AX791" s="19" t="e">
        <f t="shared" ca="1" si="1049"/>
        <v>#N/A</v>
      </c>
      <c r="AY791" s="19" t="e">
        <f t="shared" ca="1" si="1050"/>
        <v>#N/A</v>
      </c>
      <c r="AZ791" s="72" t="e">
        <f t="shared" ca="1" si="1051"/>
        <v>#N/A</v>
      </c>
      <c r="BA791" s="72" t="e">
        <f t="shared" ca="1" si="1052"/>
        <v>#N/A</v>
      </c>
      <c r="BB791" s="72" t="e">
        <f t="shared" ca="1" si="1053"/>
        <v>#N/A</v>
      </c>
      <c r="BC791" s="19" t="e">
        <f t="shared" ca="1" si="1054"/>
        <v>#N/A</v>
      </c>
      <c r="BD791" s="19" t="e">
        <f t="shared" ca="1" si="1055"/>
        <v>#N/A</v>
      </c>
      <c r="BE791" s="19" t="e">
        <f t="shared" ca="1" si="1056"/>
        <v>#N/A</v>
      </c>
      <c r="BF791" s="19" t="e">
        <f t="shared" ca="1" si="1057"/>
        <v>#N/A</v>
      </c>
      <c r="BG791" s="19" t="e">
        <f t="shared" ca="1" si="1058"/>
        <v>#N/A</v>
      </c>
      <c r="BH791" s="19" t="e">
        <f t="shared" ca="1" si="1059"/>
        <v>#N/A</v>
      </c>
      <c r="BI791" s="72" t="e">
        <f t="shared" ca="1" si="1060"/>
        <v>#N/A</v>
      </c>
      <c r="BJ791" s="72" t="e">
        <f t="shared" ca="1" si="1061"/>
        <v>#N/A</v>
      </c>
      <c r="BK791" s="72" t="e">
        <f t="shared" ca="1" si="1062"/>
        <v>#N/A</v>
      </c>
      <c r="BL791" s="72" t="e">
        <f t="shared" ca="1" si="1063"/>
        <v>#N/A</v>
      </c>
      <c r="BM791" s="72" t="e">
        <f t="shared" ca="1" si="1064"/>
        <v>#N/A</v>
      </c>
      <c r="BN791" s="72" t="e">
        <f t="shared" ca="1" si="1065"/>
        <v>#N/A</v>
      </c>
      <c r="BO791" s="72" t="e">
        <f t="shared" ca="1" si="1066"/>
        <v>#N/A</v>
      </c>
      <c r="BP791" s="72" t="e">
        <f t="shared" ca="1" si="1067"/>
        <v>#N/A</v>
      </c>
      <c r="BQ791" s="72" t="e">
        <f t="shared" ca="1" si="1068"/>
        <v>#N/A</v>
      </c>
      <c r="BR791" s="72" t="e">
        <f t="shared" ca="1" si="1069"/>
        <v>#N/A</v>
      </c>
      <c r="BS791" s="72" t="e">
        <f t="shared" ca="1" si="1070"/>
        <v>#N/A</v>
      </c>
      <c r="BT791" s="72" t="e">
        <f t="shared" ca="1" si="1071"/>
        <v>#N/A</v>
      </c>
      <c r="BU791" s="72" t="e">
        <f t="shared" ca="1" si="1072"/>
        <v>#N/A</v>
      </c>
      <c r="BV791" s="72" t="e">
        <f t="shared" ca="1" si="1073"/>
        <v>#N/A</v>
      </c>
    </row>
    <row r="792" spans="1:74">
      <c r="A792" s="13" t="e">
        <f ca="1">'MGRS to'!AO792</f>
        <v>#N/A</v>
      </c>
      <c r="B792" s="13" t="e">
        <f ca="1">'MGRS to'!AP792</f>
        <v>#N/A</v>
      </c>
      <c r="C792" s="19" t="e">
        <f t="shared" ca="1" si="1002"/>
        <v>#N/A</v>
      </c>
      <c r="D792" s="19" t="e">
        <f t="shared" ca="1" si="1003"/>
        <v>#N/A</v>
      </c>
      <c r="E792" s="19" t="e">
        <f t="shared" ca="1" si="1004"/>
        <v>#N/A</v>
      </c>
      <c r="F792" s="19" t="e">
        <f t="shared" ca="1" si="1005"/>
        <v>#N/A</v>
      </c>
      <c r="G792" s="19" t="e">
        <f t="shared" ca="1" si="1006"/>
        <v>#N/A</v>
      </c>
      <c r="H792" s="19" t="e">
        <f t="shared" ca="1" si="1007"/>
        <v>#N/A</v>
      </c>
      <c r="I792" s="19" t="e">
        <f t="shared" ca="1" si="1008"/>
        <v>#N/A</v>
      </c>
      <c r="J792" s="19" t="e">
        <f t="shared" ca="1" si="1009"/>
        <v>#N/A</v>
      </c>
      <c r="K792" s="19" t="e">
        <f t="shared" ca="1" si="1010"/>
        <v>#N/A</v>
      </c>
      <c r="L792" s="19" t="e">
        <f t="shared" ca="1" si="1011"/>
        <v>#N/A</v>
      </c>
      <c r="M792" s="19" t="e">
        <f t="shared" ca="1" si="1012"/>
        <v>#N/A</v>
      </c>
      <c r="N792" s="19" t="e">
        <f t="shared" ca="1" si="1013"/>
        <v>#N/A</v>
      </c>
      <c r="O792" s="19" t="e">
        <f t="shared" ca="1" si="1014"/>
        <v>#N/A</v>
      </c>
      <c r="P792" s="72" t="e">
        <f t="shared" ca="1" si="1015"/>
        <v>#N/A</v>
      </c>
      <c r="Q792" s="72" t="e">
        <f t="shared" ca="1" si="1016"/>
        <v>#N/A</v>
      </c>
      <c r="R792" s="72" t="e">
        <f t="shared" ca="1" si="1017"/>
        <v>#N/A</v>
      </c>
      <c r="S792" s="19" t="e">
        <f t="shared" ca="1" si="1018"/>
        <v>#N/A</v>
      </c>
      <c r="T792" s="19" t="e">
        <f t="shared" ca="1" si="1019"/>
        <v>#N/A</v>
      </c>
      <c r="U792" s="19" t="e">
        <f t="shared" ca="1" si="1020"/>
        <v>#N/A</v>
      </c>
      <c r="V792" s="19" t="e">
        <f t="shared" ca="1" si="1021"/>
        <v>#N/A</v>
      </c>
      <c r="W792" s="19" t="e">
        <f t="shared" ca="1" si="1022"/>
        <v>#N/A</v>
      </c>
      <c r="X792" s="19" t="e">
        <f t="shared" ca="1" si="1023"/>
        <v>#N/A</v>
      </c>
      <c r="Y792" s="72" t="e">
        <f t="shared" ca="1" si="1024"/>
        <v>#N/A</v>
      </c>
      <c r="Z792" s="72" t="e">
        <f t="shared" ca="1" si="1025"/>
        <v>#N/A</v>
      </c>
      <c r="AA792" s="72" t="e">
        <f t="shared" ca="1" si="1026"/>
        <v>#N/A</v>
      </c>
      <c r="AB792" s="19" t="e">
        <f t="shared" ca="1" si="1027"/>
        <v>#N/A</v>
      </c>
      <c r="AC792" s="19" t="e">
        <f t="shared" ca="1" si="1028"/>
        <v>#N/A</v>
      </c>
      <c r="AD792" s="19" t="e">
        <f t="shared" ca="1" si="1029"/>
        <v>#N/A</v>
      </c>
      <c r="AE792" s="19" t="e">
        <f t="shared" ca="1" si="1030"/>
        <v>#N/A</v>
      </c>
      <c r="AF792" s="19" t="e">
        <f t="shared" ca="1" si="1031"/>
        <v>#N/A</v>
      </c>
      <c r="AG792" s="19" t="e">
        <f t="shared" ca="1" si="1032"/>
        <v>#N/A</v>
      </c>
      <c r="AH792" s="72" t="e">
        <f t="shared" ca="1" si="1033"/>
        <v>#N/A</v>
      </c>
      <c r="AI792" s="72" t="e">
        <f t="shared" ca="1" si="1034"/>
        <v>#N/A</v>
      </c>
      <c r="AJ792" s="72" t="e">
        <f t="shared" ca="1" si="1035"/>
        <v>#N/A</v>
      </c>
      <c r="AK792" s="19" t="e">
        <f t="shared" ca="1" si="1036"/>
        <v>#N/A</v>
      </c>
      <c r="AL792" s="19" t="e">
        <f t="shared" ca="1" si="1037"/>
        <v>#N/A</v>
      </c>
      <c r="AM792" s="19" t="e">
        <f t="shared" ca="1" si="1038"/>
        <v>#N/A</v>
      </c>
      <c r="AN792" s="19" t="e">
        <f t="shared" ca="1" si="1039"/>
        <v>#N/A</v>
      </c>
      <c r="AO792" s="19" t="e">
        <f t="shared" ca="1" si="1040"/>
        <v>#N/A</v>
      </c>
      <c r="AP792" s="19" t="e">
        <f t="shared" ca="1" si="1041"/>
        <v>#N/A</v>
      </c>
      <c r="AQ792" s="72" t="e">
        <f t="shared" ca="1" si="1042"/>
        <v>#N/A</v>
      </c>
      <c r="AR792" s="72" t="e">
        <f t="shared" ca="1" si="1043"/>
        <v>#N/A</v>
      </c>
      <c r="AS792" s="72" t="e">
        <f t="shared" ca="1" si="1044"/>
        <v>#N/A</v>
      </c>
      <c r="AT792" s="19" t="e">
        <f t="shared" ca="1" si="1045"/>
        <v>#N/A</v>
      </c>
      <c r="AU792" s="19" t="e">
        <f t="shared" ca="1" si="1046"/>
        <v>#N/A</v>
      </c>
      <c r="AV792" s="19" t="e">
        <f t="shared" ca="1" si="1047"/>
        <v>#N/A</v>
      </c>
      <c r="AW792" s="19" t="e">
        <f t="shared" ca="1" si="1048"/>
        <v>#N/A</v>
      </c>
      <c r="AX792" s="19" t="e">
        <f t="shared" ca="1" si="1049"/>
        <v>#N/A</v>
      </c>
      <c r="AY792" s="19" t="e">
        <f t="shared" ca="1" si="1050"/>
        <v>#N/A</v>
      </c>
      <c r="AZ792" s="72" t="e">
        <f t="shared" ca="1" si="1051"/>
        <v>#N/A</v>
      </c>
      <c r="BA792" s="72" t="e">
        <f t="shared" ca="1" si="1052"/>
        <v>#N/A</v>
      </c>
      <c r="BB792" s="72" t="e">
        <f t="shared" ca="1" si="1053"/>
        <v>#N/A</v>
      </c>
      <c r="BC792" s="19" t="e">
        <f t="shared" ca="1" si="1054"/>
        <v>#N/A</v>
      </c>
      <c r="BD792" s="19" t="e">
        <f t="shared" ca="1" si="1055"/>
        <v>#N/A</v>
      </c>
      <c r="BE792" s="19" t="e">
        <f t="shared" ca="1" si="1056"/>
        <v>#N/A</v>
      </c>
      <c r="BF792" s="19" t="e">
        <f t="shared" ca="1" si="1057"/>
        <v>#N/A</v>
      </c>
      <c r="BG792" s="19" t="e">
        <f t="shared" ca="1" si="1058"/>
        <v>#N/A</v>
      </c>
      <c r="BH792" s="19" t="e">
        <f t="shared" ca="1" si="1059"/>
        <v>#N/A</v>
      </c>
      <c r="BI792" s="72" t="e">
        <f t="shared" ca="1" si="1060"/>
        <v>#N/A</v>
      </c>
      <c r="BJ792" s="72" t="e">
        <f t="shared" ca="1" si="1061"/>
        <v>#N/A</v>
      </c>
      <c r="BK792" s="72" t="e">
        <f t="shared" ca="1" si="1062"/>
        <v>#N/A</v>
      </c>
      <c r="BL792" s="72" t="e">
        <f t="shared" ca="1" si="1063"/>
        <v>#N/A</v>
      </c>
      <c r="BM792" s="72" t="e">
        <f t="shared" ca="1" si="1064"/>
        <v>#N/A</v>
      </c>
      <c r="BN792" s="72" t="e">
        <f t="shared" ca="1" si="1065"/>
        <v>#N/A</v>
      </c>
      <c r="BO792" s="72" t="e">
        <f t="shared" ca="1" si="1066"/>
        <v>#N/A</v>
      </c>
      <c r="BP792" s="72" t="e">
        <f t="shared" ca="1" si="1067"/>
        <v>#N/A</v>
      </c>
      <c r="BQ792" s="72" t="e">
        <f t="shared" ca="1" si="1068"/>
        <v>#N/A</v>
      </c>
      <c r="BR792" s="72" t="e">
        <f t="shared" ca="1" si="1069"/>
        <v>#N/A</v>
      </c>
      <c r="BS792" s="72" t="e">
        <f t="shared" ca="1" si="1070"/>
        <v>#N/A</v>
      </c>
      <c r="BT792" s="72" t="e">
        <f t="shared" ca="1" si="1071"/>
        <v>#N/A</v>
      </c>
      <c r="BU792" s="72" t="e">
        <f t="shared" ca="1" si="1072"/>
        <v>#N/A</v>
      </c>
      <c r="BV792" s="72" t="e">
        <f t="shared" ca="1" si="1073"/>
        <v>#N/A</v>
      </c>
    </row>
    <row r="793" spans="1:74">
      <c r="A793" s="13" t="e">
        <f ca="1">'MGRS to'!AO793</f>
        <v>#N/A</v>
      </c>
      <c r="B793" s="13" t="e">
        <f ca="1">'MGRS to'!AP793</f>
        <v>#N/A</v>
      </c>
      <c r="C793" s="19" t="e">
        <f t="shared" ca="1" si="1002"/>
        <v>#N/A</v>
      </c>
      <c r="D793" s="19" t="e">
        <f t="shared" ca="1" si="1003"/>
        <v>#N/A</v>
      </c>
      <c r="E793" s="19" t="e">
        <f t="shared" ca="1" si="1004"/>
        <v>#N/A</v>
      </c>
      <c r="F793" s="19" t="e">
        <f t="shared" ca="1" si="1005"/>
        <v>#N/A</v>
      </c>
      <c r="G793" s="19" t="e">
        <f t="shared" ca="1" si="1006"/>
        <v>#N/A</v>
      </c>
      <c r="H793" s="19" t="e">
        <f t="shared" ca="1" si="1007"/>
        <v>#N/A</v>
      </c>
      <c r="I793" s="19" t="e">
        <f t="shared" ca="1" si="1008"/>
        <v>#N/A</v>
      </c>
      <c r="J793" s="19" t="e">
        <f t="shared" ca="1" si="1009"/>
        <v>#N/A</v>
      </c>
      <c r="K793" s="19" t="e">
        <f t="shared" ca="1" si="1010"/>
        <v>#N/A</v>
      </c>
      <c r="L793" s="19" t="e">
        <f t="shared" ca="1" si="1011"/>
        <v>#N/A</v>
      </c>
      <c r="M793" s="19" t="e">
        <f t="shared" ca="1" si="1012"/>
        <v>#N/A</v>
      </c>
      <c r="N793" s="19" t="e">
        <f t="shared" ca="1" si="1013"/>
        <v>#N/A</v>
      </c>
      <c r="O793" s="19" t="e">
        <f t="shared" ca="1" si="1014"/>
        <v>#N/A</v>
      </c>
      <c r="P793" s="72" t="e">
        <f t="shared" ca="1" si="1015"/>
        <v>#N/A</v>
      </c>
      <c r="Q793" s="72" t="e">
        <f t="shared" ca="1" si="1016"/>
        <v>#N/A</v>
      </c>
      <c r="R793" s="72" t="e">
        <f t="shared" ca="1" si="1017"/>
        <v>#N/A</v>
      </c>
      <c r="S793" s="19" t="e">
        <f t="shared" ca="1" si="1018"/>
        <v>#N/A</v>
      </c>
      <c r="T793" s="19" t="e">
        <f t="shared" ca="1" si="1019"/>
        <v>#N/A</v>
      </c>
      <c r="U793" s="19" t="e">
        <f t="shared" ca="1" si="1020"/>
        <v>#N/A</v>
      </c>
      <c r="V793" s="19" t="e">
        <f t="shared" ca="1" si="1021"/>
        <v>#N/A</v>
      </c>
      <c r="W793" s="19" t="e">
        <f t="shared" ca="1" si="1022"/>
        <v>#N/A</v>
      </c>
      <c r="X793" s="19" t="e">
        <f t="shared" ca="1" si="1023"/>
        <v>#N/A</v>
      </c>
      <c r="Y793" s="72" t="e">
        <f t="shared" ca="1" si="1024"/>
        <v>#N/A</v>
      </c>
      <c r="Z793" s="72" t="e">
        <f t="shared" ca="1" si="1025"/>
        <v>#N/A</v>
      </c>
      <c r="AA793" s="72" t="e">
        <f t="shared" ca="1" si="1026"/>
        <v>#N/A</v>
      </c>
      <c r="AB793" s="19" t="e">
        <f t="shared" ca="1" si="1027"/>
        <v>#N/A</v>
      </c>
      <c r="AC793" s="19" t="e">
        <f t="shared" ca="1" si="1028"/>
        <v>#N/A</v>
      </c>
      <c r="AD793" s="19" t="e">
        <f t="shared" ca="1" si="1029"/>
        <v>#N/A</v>
      </c>
      <c r="AE793" s="19" t="e">
        <f t="shared" ca="1" si="1030"/>
        <v>#N/A</v>
      </c>
      <c r="AF793" s="19" t="e">
        <f t="shared" ca="1" si="1031"/>
        <v>#N/A</v>
      </c>
      <c r="AG793" s="19" t="e">
        <f t="shared" ca="1" si="1032"/>
        <v>#N/A</v>
      </c>
      <c r="AH793" s="72" t="e">
        <f t="shared" ca="1" si="1033"/>
        <v>#N/A</v>
      </c>
      <c r="AI793" s="72" t="e">
        <f t="shared" ca="1" si="1034"/>
        <v>#N/A</v>
      </c>
      <c r="AJ793" s="72" t="e">
        <f t="shared" ca="1" si="1035"/>
        <v>#N/A</v>
      </c>
      <c r="AK793" s="19" t="e">
        <f t="shared" ca="1" si="1036"/>
        <v>#N/A</v>
      </c>
      <c r="AL793" s="19" t="e">
        <f t="shared" ca="1" si="1037"/>
        <v>#N/A</v>
      </c>
      <c r="AM793" s="19" t="e">
        <f t="shared" ca="1" si="1038"/>
        <v>#N/A</v>
      </c>
      <c r="AN793" s="19" t="e">
        <f t="shared" ca="1" si="1039"/>
        <v>#N/A</v>
      </c>
      <c r="AO793" s="19" t="e">
        <f t="shared" ca="1" si="1040"/>
        <v>#N/A</v>
      </c>
      <c r="AP793" s="19" t="e">
        <f t="shared" ca="1" si="1041"/>
        <v>#N/A</v>
      </c>
      <c r="AQ793" s="72" t="e">
        <f t="shared" ca="1" si="1042"/>
        <v>#N/A</v>
      </c>
      <c r="AR793" s="72" t="e">
        <f t="shared" ca="1" si="1043"/>
        <v>#N/A</v>
      </c>
      <c r="AS793" s="72" t="e">
        <f t="shared" ca="1" si="1044"/>
        <v>#N/A</v>
      </c>
      <c r="AT793" s="19" t="e">
        <f t="shared" ca="1" si="1045"/>
        <v>#N/A</v>
      </c>
      <c r="AU793" s="19" t="e">
        <f t="shared" ca="1" si="1046"/>
        <v>#N/A</v>
      </c>
      <c r="AV793" s="19" t="e">
        <f t="shared" ca="1" si="1047"/>
        <v>#N/A</v>
      </c>
      <c r="AW793" s="19" t="e">
        <f t="shared" ca="1" si="1048"/>
        <v>#N/A</v>
      </c>
      <c r="AX793" s="19" t="e">
        <f t="shared" ca="1" si="1049"/>
        <v>#N/A</v>
      </c>
      <c r="AY793" s="19" t="e">
        <f t="shared" ca="1" si="1050"/>
        <v>#N/A</v>
      </c>
      <c r="AZ793" s="72" t="e">
        <f t="shared" ca="1" si="1051"/>
        <v>#N/A</v>
      </c>
      <c r="BA793" s="72" t="e">
        <f t="shared" ca="1" si="1052"/>
        <v>#N/A</v>
      </c>
      <c r="BB793" s="72" t="e">
        <f t="shared" ca="1" si="1053"/>
        <v>#N/A</v>
      </c>
      <c r="BC793" s="19" t="e">
        <f t="shared" ca="1" si="1054"/>
        <v>#N/A</v>
      </c>
      <c r="BD793" s="19" t="e">
        <f t="shared" ca="1" si="1055"/>
        <v>#N/A</v>
      </c>
      <c r="BE793" s="19" t="e">
        <f t="shared" ca="1" si="1056"/>
        <v>#N/A</v>
      </c>
      <c r="BF793" s="19" t="e">
        <f t="shared" ca="1" si="1057"/>
        <v>#N/A</v>
      </c>
      <c r="BG793" s="19" t="e">
        <f t="shared" ca="1" si="1058"/>
        <v>#N/A</v>
      </c>
      <c r="BH793" s="19" t="e">
        <f t="shared" ca="1" si="1059"/>
        <v>#N/A</v>
      </c>
      <c r="BI793" s="72" t="e">
        <f t="shared" ca="1" si="1060"/>
        <v>#N/A</v>
      </c>
      <c r="BJ793" s="72" t="e">
        <f t="shared" ca="1" si="1061"/>
        <v>#N/A</v>
      </c>
      <c r="BK793" s="72" t="e">
        <f t="shared" ca="1" si="1062"/>
        <v>#N/A</v>
      </c>
      <c r="BL793" s="72" t="e">
        <f t="shared" ca="1" si="1063"/>
        <v>#N/A</v>
      </c>
      <c r="BM793" s="72" t="e">
        <f t="shared" ca="1" si="1064"/>
        <v>#N/A</v>
      </c>
      <c r="BN793" s="72" t="e">
        <f t="shared" ca="1" si="1065"/>
        <v>#N/A</v>
      </c>
      <c r="BO793" s="72" t="e">
        <f t="shared" ca="1" si="1066"/>
        <v>#N/A</v>
      </c>
      <c r="BP793" s="72" t="e">
        <f t="shared" ca="1" si="1067"/>
        <v>#N/A</v>
      </c>
      <c r="BQ793" s="72" t="e">
        <f t="shared" ca="1" si="1068"/>
        <v>#N/A</v>
      </c>
      <c r="BR793" s="72" t="e">
        <f t="shared" ca="1" si="1069"/>
        <v>#N/A</v>
      </c>
      <c r="BS793" s="72" t="e">
        <f t="shared" ca="1" si="1070"/>
        <v>#N/A</v>
      </c>
      <c r="BT793" s="72" t="e">
        <f t="shared" ca="1" si="1071"/>
        <v>#N/A</v>
      </c>
      <c r="BU793" s="72" t="e">
        <f t="shared" ca="1" si="1072"/>
        <v>#N/A</v>
      </c>
      <c r="BV793" s="72" t="e">
        <f t="shared" ca="1" si="1073"/>
        <v>#N/A</v>
      </c>
    </row>
    <row r="794" spans="1:74">
      <c r="A794" s="13" t="e">
        <f ca="1">'MGRS to'!AO794</f>
        <v>#N/A</v>
      </c>
      <c r="B794" s="13" t="e">
        <f ca="1">'MGRS to'!AP794</f>
        <v>#N/A</v>
      </c>
      <c r="C794" s="19" t="e">
        <f t="shared" ca="1" si="1002"/>
        <v>#N/A</v>
      </c>
      <c r="D794" s="19" t="e">
        <f t="shared" ca="1" si="1003"/>
        <v>#N/A</v>
      </c>
      <c r="E794" s="19" t="e">
        <f t="shared" ca="1" si="1004"/>
        <v>#N/A</v>
      </c>
      <c r="F794" s="19" t="e">
        <f t="shared" ca="1" si="1005"/>
        <v>#N/A</v>
      </c>
      <c r="G794" s="19" t="e">
        <f t="shared" ca="1" si="1006"/>
        <v>#N/A</v>
      </c>
      <c r="H794" s="19" t="e">
        <f t="shared" ca="1" si="1007"/>
        <v>#N/A</v>
      </c>
      <c r="I794" s="19" t="e">
        <f t="shared" ca="1" si="1008"/>
        <v>#N/A</v>
      </c>
      <c r="J794" s="19" t="e">
        <f t="shared" ca="1" si="1009"/>
        <v>#N/A</v>
      </c>
      <c r="K794" s="19" t="e">
        <f t="shared" ca="1" si="1010"/>
        <v>#N/A</v>
      </c>
      <c r="L794" s="19" t="e">
        <f t="shared" ca="1" si="1011"/>
        <v>#N/A</v>
      </c>
      <c r="M794" s="19" t="e">
        <f t="shared" ca="1" si="1012"/>
        <v>#N/A</v>
      </c>
      <c r="N794" s="19" t="e">
        <f t="shared" ca="1" si="1013"/>
        <v>#N/A</v>
      </c>
      <c r="O794" s="19" t="e">
        <f t="shared" ca="1" si="1014"/>
        <v>#N/A</v>
      </c>
      <c r="P794" s="72" t="e">
        <f t="shared" ca="1" si="1015"/>
        <v>#N/A</v>
      </c>
      <c r="Q794" s="72" t="e">
        <f t="shared" ca="1" si="1016"/>
        <v>#N/A</v>
      </c>
      <c r="R794" s="72" t="e">
        <f t="shared" ca="1" si="1017"/>
        <v>#N/A</v>
      </c>
      <c r="S794" s="19" t="e">
        <f t="shared" ca="1" si="1018"/>
        <v>#N/A</v>
      </c>
      <c r="T794" s="19" t="e">
        <f t="shared" ca="1" si="1019"/>
        <v>#N/A</v>
      </c>
      <c r="U794" s="19" t="e">
        <f t="shared" ca="1" si="1020"/>
        <v>#N/A</v>
      </c>
      <c r="V794" s="19" t="e">
        <f t="shared" ca="1" si="1021"/>
        <v>#N/A</v>
      </c>
      <c r="W794" s="19" t="e">
        <f t="shared" ca="1" si="1022"/>
        <v>#N/A</v>
      </c>
      <c r="X794" s="19" t="e">
        <f t="shared" ca="1" si="1023"/>
        <v>#N/A</v>
      </c>
      <c r="Y794" s="72" t="e">
        <f t="shared" ca="1" si="1024"/>
        <v>#N/A</v>
      </c>
      <c r="Z794" s="72" t="e">
        <f t="shared" ca="1" si="1025"/>
        <v>#N/A</v>
      </c>
      <c r="AA794" s="72" t="e">
        <f t="shared" ca="1" si="1026"/>
        <v>#N/A</v>
      </c>
      <c r="AB794" s="19" t="e">
        <f t="shared" ca="1" si="1027"/>
        <v>#N/A</v>
      </c>
      <c r="AC794" s="19" t="e">
        <f t="shared" ca="1" si="1028"/>
        <v>#N/A</v>
      </c>
      <c r="AD794" s="19" t="e">
        <f t="shared" ca="1" si="1029"/>
        <v>#N/A</v>
      </c>
      <c r="AE794" s="19" t="e">
        <f t="shared" ca="1" si="1030"/>
        <v>#N/A</v>
      </c>
      <c r="AF794" s="19" t="e">
        <f t="shared" ca="1" si="1031"/>
        <v>#N/A</v>
      </c>
      <c r="AG794" s="19" t="e">
        <f t="shared" ca="1" si="1032"/>
        <v>#N/A</v>
      </c>
      <c r="AH794" s="72" t="e">
        <f t="shared" ca="1" si="1033"/>
        <v>#N/A</v>
      </c>
      <c r="AI794" s="72" t="e">
        <f t="shared" ca="1" si="1034"/>
        <v>#N/A</v>
      </c>
      <c r="AJ794" s="72" t="e">
        <f t="shared" ca="1" si="1035"/>
        <v>#N/A</v>
      </c>
      <c r="AK794" s="19" t="e">
        <f t="shared" ca="1" si="1036"/>
        <v>#N/A</v>
      </c>
      <c r="AL794" s="19" t="e">
        <f t="shared" ca="1" si="1037"/>
        <v>#N/A</v>
      </c>
      <c r="AM794" s="19" t="e">
        <f t="shared" ca="1" si="1038"/>
        <v>#N/A</v>
      </c>
      <c r="AN794" s="19" t="e">
        <f t="shared" ca="1" si="1039"/>
        <v>#N/A</v>
      </c>
      <c r="AO794" s="19" t="e">
        <f t="shared" ca="1" si="1040"/>
        <v>#N/A</v>
      </c>
      <c r="AP794" s="19" t="e">
        <f t="shared" ca="1" si="1041"/>
        <v>#N/A</v>
      </c>
      <c r="AQ794" s="72" t="e">
        <f t="shared" ca="1" si="1042"/>
        <v>#N/A</v>
      </c>
      <c r="AR794" s="72" t="e">
        <f t="shared" ca="1" si="1043"/>
        <v>#N/A</v>
      </c>
      <c r="AS794" s="72" t="e">
        <f t="shared" ca="1" si="1044"/>
        <v>#N/A</v>
      </c>
      <c r="AT794" s="19" t="e">
        <f t="shared" ca="1" si="1045"/>
        <v>#N/A</v>
      </c>
      <c r="AU794" s="19" t="e">
        <f t="shared" ca="1" si="1046"/>
        <v>#N/A</v>
      </c>
      <c r="AV794" s="19" t="e">
        <f t="shared" ca="1" si="1047"/>
        <v>#N/A</v>
      </c>
      <c r="AW794" s="19" t="e">
        <f t="shared" ca="1" si="1048"/>
        <v>#N/A</v>
      </c>
      <c r="AX794" s="19" t="e">
        <f t="shared" ca="1" si="1049"/>
        <v>#N/A</v>
      </c>
      <c r="AY794" s="19" t="e">
        <f t="shared" ca="1" si="1050"/>
        <v>#N/A</v>
      </c>
      <c r="AZ794" s="72" t="e">
        <f t="shared" ca="1" si="1051"/>
        <v>#N/A</v>
      </c>
      <c r="BA794" s="72" t="e">
        <f t="shared" ca="1" si="1052"/>
        <v>#N/A</v>
      </c>
      <c r="BB794" s="72" t="e">
        <f t="shared" ca="1" si="1053"/>
        <v>#N/A</v>
      </c>
      <c r="BC794" s="19" t="e">
        <f t="shared" ca="1" si="1054"/>
        <v>#N/A</v>
      </c>
      <c r="BD794" s="19" t="e">
        <f t="shared" ca="1" si="1055"/>
        <v>#N/A</v>
      </c>
      <c r="BE794" s="19" t="e">
        <f t="shared" ca="1" si="1056"/>
        <v>#N/A</v>
      </c>
      <c r="BF794" s="19" t="e">
        <f t="shared" ca="1" si="1057"/>
        <v>#N/A</v>
      </c>
      <c r="BG794" s="19" t="e">
        <f t="shared" ca="1" si="1058"/>
        <v>#N/A</v>
      </c>
      <c r="BH794" s="19" t="e">
        <f t="shared" ca="1" si="1059"/>
        <v>#N/A</v>
      </c>
      <c r="BI794" s="72" t="e">
        <f t="shared" ca="1" si="1060"/>
        <v>#N/A</v>
      </c>
      <c r="BJ794" s="72" t="e">
        <f t="shared" ca="1" si="1061"/>
        <v>#N/A</v>
      </c>
      <c r="BK794" s="72" t="e">
        <f t="shared" ca="1" si="1062"/>
        <v>#N/A</v>
      </c>
      <c r="BL794" s="72" t="e">
        <f t="shared" ca="1" si="1063"/>
        <v>#N/A</v>
      </c>
      <c r="BM794" s="72" t="e">
        <f t="shared" ca="1" si="1064"/>
        <v>#N/A</v>
      </c>
      <c r="BN794" s="72" t="e">
        <f t="shared" ca="1" si="1065"/>
        <v>#N/A</v>
      </c>
      <c r="BO794" s="72" t="e">
        <f t="shared" ca="1" si="1066"/>
        <v>#N/A</v>
      </c>
      <c r="BP794" s="72" t="e">
        <f t="shared" ca="1" si="1067"/>
        <v>#N/A</v>
      </c>
      <c r="BQ794" s="72" t="e">
        <f t="shared" ca="1" si="1068"/>
        <v>#N/A</v>
      </c>
      <c r="BR794" s="72" t="e">
        <f t="shared" ca="1" si="1069"/>
        <v>#N/A</v>
      </c>
      <c r="BS794" s="72" t="e">
        <f t="shared" ca="1" si="1070"/>
        <v>#N/A</v>
      </c>
      <c r="BT794" s="72" t="e">
        <f t="shared" ca="1" si="1071"/>
        <v>#N/A</v>
      </c>
      <c r="BU794" s="72" t="e">
        <f t="shared" ca="1" si="1072"/>
        <v>#N/A</v>
      </c>
      <c r="BV794" s="72" t="e">
        <f t="shared" ca="1" si="1073"/>
        <v>#N/A</v>
      </c>
    </row>
    <row r="795" spans="1:74">
      <c r="A795" s="13" t="e">
        <f ca="1">'MGRS to'!AO795</f>
        <v>#N/A</v>
      </c>
      <c r="B795" s="13" t="e">
        <f ca="1">'MGRS to'!AP795</f>
        <v>#N/A</v>
      </c>
      <c r="C795" s="19" t="e">
        <f t="shared" ca="1" si="1002"/>
        <v>#N/A</v>
      </c>
      <c r="D795" s="19" t="e">
        <f t="shared" ca="1" si="1003"/>
        <v>#N/A</v>
      </c>
      <c r="E795" s="19" t="e">
        <f t="shared" ca="1" si="1004"/>
        <v>#N/A</v>
      </c>
      <c r="F795" s="19" t="e">
        <f t="shared" ca="1" si="1005"/>
        <v>#N/A</v>
      </c>
      <c r="G795" s="19" t="e">
        <f t="shared" ca="1" si="1006"/>
        <v>#N/A</v>
      </c>
      <c r="H795" s="19" t="e">
        <f t="shared" ca="1" si="1007"/>
        <v>#N/A</v>
      </c>
      <c r="I795" s="19" t="e">
        <f t="shared" ca="1" si="1008"/>
        <v>#N/A</v>
      </c>
      <c r="J795" s="19" t="e">
        <f t="shared" ca="1" si="1009"/>
        <v>#N/A</v>
      </c>
      <c r="K795" s="19" t="e">
        <f t="shared" ca="1" si="1010"/>
        <v>#N/A</v>
      </c>
      <c r="L795" s="19" t="e">
        <f t="shared" ca="1" si="1011"/>
        <v>#N/A</v>
      </c>
      <c r="M795" s="19" t="e">
        <f t="shared" ca="1" si="1012"/>
        <v>#N/A</v>
      </c>
      <c r="N795" s="19" t="e">
        <f t="shared" ca="1" si="1013"/>
        <v>#N/A</v>
      </c>
      <c r="O795" s="19" t="e">
        <f t="shared" ca="1" si="1014"/>
        <v>#N/A</v>
      </c>
      <c r="P795" s="72" t="e">
        <f t="shared" ca="1" si="1015"/>
        <v>#N/A</v>
      </c>
      <c r="Q795" s="72" t="e">
        <f t="shared" ca="1" si="1016"/>
        <v>#N/A</v>
      </c>
      <c r="R795" s="72" t="e">
        <f t="shared" ca="1" si="1017"/>
        <v>#N/A</v>
      </c>
      <c r="S795" s="19" t="e">
        <f t="shared" ca="1" si="1018"/>
        <v>#N/A</v>
      </c>
      <c r="T795" s="19" t="e">
        <f t="shared" ca="1" si="1019"/>
        <v>#N/A</v>
      </c>
      <c r="U795" s="19" t="e">
        <f t="shared" ca="1" si="1020"/>
        <v>#N/A</v>
      </c>
      <c r="V795" s="19" t="e">
        <f t="shared" ca="1" si="1021"/>
        <v>#N/A</v>
      </c>
      <c r="W795" s="19" t="e">
        <f t="shared" ca="1" si="1022"/>
        <v>#N/A</v>
      </c>
      <c r="X795" s="19" t="e">
        <f t="shared" ca="1" si="1023"/>
        <v>#N/A</v>
      </c>
      <c r="Y795" s="72" t="e">
        <f t="shared" ca="1" si="1024"/>
        <v>#N/A</v>
      </c>
      <c r="Z795" s="72" t="e">
        <f t="shared" ca="1" si="1025"/>
        <v>#N/A</v>
      </c>
      <c r="AA795" s="72" t="e">
        <f t="shared" ca="1" si="1026"/>
        <v>#N/A</v>
      </c>
      <c r="AB795" s="19" t="e">
        <f t="shared" ca="1" si="1027"/>
        <v>#N/A</v>
      </c>
      <c r="AC795" s="19" t="e">
        <f t="shared" ca="1" si="1028"/>
        <v>#N/A</v>
      </c>
      <c r="AD795" s="19" t="e">
        <f t="shared" ca="1" si="1029"/>
        <v>#N/A</v>
      </c>
      <c r="AE795" s="19" t="e">
        <f t="shared" ca="1" si="1030"/>
        <v>#N/A</v>
      </c>
      <c r="AF795" s="19" t="e">
        <f t="shared" ca="1" si="1031"/>
        <v>#N/A</v>
      </c>
      <c r="AG795" s="19" t="e">
        <f t="shared" ca="1" si="1032"/>
        <v>#N/A</v>
      </c>
      <c r="AH795" s="72" t="e">
        <f t="shared" ca="1" si="1033"/>
        <v>#N/A</v>
      </c>
      <c r="AI795" s="72" t="e">
        <f t="shared" ca="1" si="1034"/>
        <v>#N/A</v>
      </c>
      <c r="AJ795" s="72" t="e">
        <f t="shared" ca="1" si="1035"/>
        <v>#N/A</v>
      </c>
      <c r="AK795" s="19" t="e">
        <f t="shared" ca="1" si="1036"/>
        <v>#N/A</v>
      </c>
      <c r="AL795" s="19" t="e">
        <f t="shared" ca="1" si="1037"/>
        <v>#N/A</v>
      </c>
      <c r="AM795" s="19" t="e">
        <f t="shared" ca="1" si="1038"/>
        <v>#N/A</v>
      </c>
      <c r="AN795" s="19" t="e">
        <f t="shared" ca="1" si="1039"/>
        <v>#N/A</v>
      </c>
      <c r="AO795" s="19" t="e">
        <f t="shared" ca="1" si="1040"/>
        <v>#N/A</v>
      </c>
      <c r="AP795" s="19" t="e">
        <f t="shared" ca="1" si="1041"/>
        <v>#N/A</v>
      </c>
      <c r="AQ795" s="72" t="e">
        <f t="shared" ca="1" si="1042"/>
        <v>#N/A</v>
      </c>
      <c r="AR795" s="72" t="e">
        <f t="shared" ca="1" si="1043"/>
        <v>#N/A</v>
      </c>
      <c r="AS795" s="72" t="e">
        <f t="shared" ca="1" si="1044"/>
        <v>#N/A</v>
      </c>
      <c r="AT795" s="19" t="e">
        <f t="shared" ca="1" si="1045"/>
        <v>#N/A</v>
      </c>
      <c r="AU795" s="19" t="e">
        <f t="shared" ca="1" si="1046"/>
        <v>#N/A</v>
      </c>
      <c r="AV795" s="19" t="e">
        <f t="shared" ca="1" si="1047"/>
        <v>#N/A</v>
      </c>
      <c r="AW795" s="19" t="e">
        <f t="shared" ca="1" si="1048"/>
        <v>#N/A</v>
      </c>
      <c r="AX795" s="19" t="e">
        <f t="shared" ca="1" si="1049"/>
        <v>#N/A</v>
      </c>
      <c r="AY795" s="19" t="e">
        <f t="shared" ca="1" si="1050"/>
        <v>#N/A</v>
      </c>
      <c r="AZ795" s="72" t="e">
        <f t="shared" ca="1" si="1051"/>
        <v>#N/A</v>
      </c>
      <c r="BA795" s="72" t="e">
        <f t="shared" ca="1" si="1052"/>
        <v>#N/A</v>
      </c>
      <c r="BB795" s="72" t="e">
        <f t="shared" ca="1" si="1053"/>
        <v>#N/A</v>
      </c>
      <c r="BC795" s="19" t="e">
        <f t="shared" ca="1" si="1054"/>
        <v>#N/A</v>
      </c>
      <c r="BD795" s="19" t="e">
        <f t="shared" ca="1" si="1055"/>
        <v>#N/A</v>
      </c>
      <c r="BE795" s="19" t="e">
        <f t="shared" ca="1" si="1056"/>
        <v>#N/A</v>
      </c>
      <c r="BF795" s="19" t="e">
        <f t="shared" ca="1" si="1057"/>
        <v>#N/A</v>
      </c>
      <c r="BG795" s="19" t="e">
        <f t="shared" ca="1" si="1058"/>
        <v>#N/A</v>
      </c>
      <c r="BH795" s="19" t="e">
        <f t="shared" ca="1" si="1059"/>
        <v>#N/A</v>
      </c>
      <c r="BI795" s="72" t="e">
        <f t="shared" ca="1" si="1060"/>
        <v>#N/A</v>
      </c>
      <c r="BJ795" s="72" t="e">
        <f t="shared" ca="1" si="1061"/>
        <v>#N/A</v>
      </c>
      <c r="BK795" s="72" t="e">
        <f t="shared" ca="1" si="1062"/>
        <v>#N/A</v>
      </c>
      <c r="BL795" s="72" t="e">
        <f t="shared" ca="1" si="1063"/>
        <v>#N/A</v>
      </c>
      <c r="BM795" s="72" t="e">
        <f t="shared" ca="1" si="1064"/>
        <v>#N/A</v>
      </c>
      <c r="BN795" s="72" t="e">
        <f t="shared" ca="1" si="1065"/>
        <v>#N/A</v>
      </c>
      <c r="BO795" s="72" t="e">
        <f t="shared" ca="1" si="1066"/>
        <v>#N/A</v>
      </c>
      <c r="BP795" s="72" t="e">
        <f t="shared" ca="1" si="1067"/>
        <v>#N/A</v>
      </c>
      <c r="BQ795" s="72" t="e">
        <f t="shared" ca="1" si="1068"/>
        <v>#N/A</v>
      </c>
      <c r="BR795" s="72" t="e">
        <f t="shared" ca="1" si="1069"/>
        <v>#N/A</v>
      </c>
      <c r="BS795" s="72" t="e">
        <f t="shared" ca="1" si="1070"/>
        <v>#N/A</v>
      </c>
      <c r="BT795" s="72" t="e">
        <f t="shared" ca="1" si="1071"/>
        <v>#N/A</v>
      </c>
      <c r="BU795" s="72" t="e">
        <f t="shared" ca="1" si="1072"/>
        <v>#N/A</v>
      </c>
      <c r="BV795" s="72" t="e">
        <f t="shared" ca="1" si="1073"/>
        <v>#N/A</v>
      </c>
    </row>
    <row r="796" spans="1:74">
      <c r="A796" s="13" t="e">
        <f ca="1">'MGRS to'!AO796</f>
        <v>#N/A</v>
      </c>
      <c r="B796" s="13" t="e">
        <f ca="1">'MGRS to'!AP796</f>
        <v>#N/A</v>
      </c>
      <c r="C796" s="19" t="e">
        <f t="shared" ca="1" si="1002"/>
        <v>#N/A</v>
      </c>
      <c r="D796" s="19" t="e">
        <f t="shared" ca="1" si="1003"/>
        <v>#N/A</v>
      </c>
      <c r="E796" s="19" t="e">
        <f t="shared" ca="1" si="1004"/>
        <v>#N/A</v>
      </c>
      <c r="F796" s="19" t="e">
        <f t="shared" ca="1" si="1005"/>
        <v>#N/A</v>
      </c>
      <c r="G796" s="19" t="e">
        <f t="shared" ca="1" si="1006"/>
        <v>#N/A</v>
      </c>
      <c r="H796" s="19" t="e">
        <f t="shared" ca="1" si="1007"/>
        <v>#N/A</v>
      </c>
      <c r="I796" s="19" t="e">
        <f t="shared" ca="1" si="1008"/>
        <v>#N/A</v>
      </c>
      <c r="J796" s="19" t="e">
        <f t="shared" ca="1" si="1009"/>
        <v>#N/A</v>
      </c>
      <c r="K796" s="19" t="e">
        <f t="shared" ca="1" si="1010"/>
        <v>#N/A</v>
      </c>
      <c r="L796" s="19" t="e">
        <f t="shared" ca="1" si="1011"/>
        <v>#N/A</v>
      </c>
      <c r="M796" s="19" t="e">
        <f t="shared" ca="1" si="1012"/>
        <v>#N/A</v>
      </c>
      <c r="N796" s="19" t="e">
        <f t="shared" ca="1" si="1013"/>
        <v>#N/A</v>
      </c>
      <c r="O796" s="19" t="e">
        <f t="shared" ca="1" si="1014"/>
        <v>#N/A</v>
      </c>
      <c r="P796" s="72" t="e">
        <f t="shared" ca="1" si="1015"/>
        <v>#N/A</v>
      </c>
      <c r="Q796" s="72" t="e">
        <f t="shared" ca="1" si="1016"/>
        <v>#N/A</v>
      </c>
      <c r="R796" s="72" t="e">
        <f t="shared" ca="1" si="1017"/>
        <v>#N/A</v>
      </c>
      <c r="S796" s="19" t="e">
        <f t="shared" ca="1" si="1018"/>
        <v>#N/A</v>
      </c>
      <c r="T796" s="19" t="e">
        <f t="shared" ca="1" si="1019"/>
        <v>#N/A</v>
      </c>
      <c r="U796" s="19" t="e">
        <f t="shared" ca="1" si="1020"/>
        <v>#N/A</v>
      </c>
      <c r="V796" s="19" t="e">
        <f t="shared" ca="1" si="1021"/>
        <v>#N/A</v>
      </c>
      <c r="W796" s="19" t="e">
        <f t="shared" ca="1" si="1022"/>
        <v>#N/A</v>
      </c>
      <c r="X796" s="19" t="e">
        <f t="shared" ca="1" si="1023"/>
        <v>#N/A</v>
      </c>
      <c r="Y796" s="72" t="e">
        <f t="shared" ca="1" si="1024"/>
        <v>#N/A</v>
      </c>
      <c r="Z796" s="72" t="e">
        <f t="shared" ca="1" si="1025"/>
        <v>#N/A</v>
      </c>
      <c r="AA796" s="72" t="e">
        <f t="shared" ca="1" si="1026"/>
        <v>#N/A</v>
      </c>
      <c r="AB796" s="19" t="e">
        <f t="shared" ca="1" si="1027"/>
        <v>#N/A</v>
      </c>
      <c r="AC796" s="19" t="e">
        <f t="shared" ca="1" si="1028"/>
        <v>#N/A</v>
      </c>
      <c r="AD796" s="19" t="e">
        <f t="shared" ca="1" si="1029"/>
        <v>#N/A</v>
      </c>
      <c r="AE796" s="19" t="e">
        <f t="shared" ca="1" si="1030"/>
        <v>#N/A</v>
      </c>
      <c r="AF796" s="19" t="e">
        <f t="shared" ca="1" si="1031"/>
        <v>#N/A</v>
      </c>
      <c r="AG796" s="19" t="e">
        <f t="shared" ca="1" si="1032"/>
        <v>#N/A</v>
      </c>
      <c r="AH796" s="72" t="e">
        <f t="shared" ca="1" si="1033"/>
        <v>#N/A</v>
      </c>
      <c r="AI796" s="72" t="e">
        <f t="shared" ca="1" si="1034"/>
        <v>#N/A</v>
      </c>
      <c r="AJ796" s="72" t="e">
        <f t="shared" ca="1" si="1035"/>
        <v>#N/A</v>
      </c>
      <c r="AK796" s="19" t="e">
        <f t="shared" ca="1" si="1036"/>
        <v>#N/A</v>
      </c>
      <c r="AL796" s="19" t="e">
        <f t="shared" ca="1" si="1037"/>
        <v>#N/A</v>
      </c>
      <c r="AM796" s="19" t="e">
        <f t="shared" ca="1" si="1038"/>
        <v>#N/A</v>
      </c>
      <c r="AN796" s="19" t="e">
        <f t="shared" ca="1" si="1039"/>
        <v>#N/A</v>
      </c>
      <c r="AO796" s="19" t="e">
        <f t="shared" ca="1" si="1040"/>
        <v>#N/A</v>
      </c>
      <c r="AP796" s="19" t="e">
        <f t="shared" ca="1" si="1041"/>
        <v>#N/A</v>
      </c>
      <c r="AQ796" s="72" t="e">
        <f t="shared" ca="1" si="1042"/>
        <v>#N/A</v>
      </c>
      <c r="AR796" s="72" t="e">
        <f t="shared" ca="1" si="1043"/>
        <v>#N/A</v>
      </c>
      <c r="AS796" s="72" t="e">
        <f t="shared" ca="1" si="1044"/>
        <v>#N/A</v>
      </c>
      <c r="AT796" s="19" t="e">
        <f t="shared" ca="1" si="1045"/>
        <v>#N/A</v>
      </c>
      <c r="AU796" s="19" t="e">
        <f t="shared" ca="1" si="1046"/>
        <v>#N/A</v>
      </c>
      <c r="AV796" s="19" t="e">
        <f t="shared" ca="1" si="1047"/>
        <v>#N/A</v>
      </c>
      <c r="AW796" s="19" t="e">
        <f t="shared" ca="1" si="1048"/>
        <v>#N/A</v>
      </c>
      <c r="AX796" s="19" t="e">
        <f t="shared" ca="1" si="1049"/>
        <v>#N/A</v>
      </c>
      <c r="AY796" s="19" t="e">
        <f t="shared" ca="1" si="1050"/>
        <v>#N/A</v>
      </c>
      <c r="AZ796" s="72" t="e">
        <f t="shared" ca="1" si="1051"/>
        <v>#N/A</v>
      </c>
      <c r="BA796" s="72" t="e">
        <f t="shared" ca="1" si="1052"/>
        <v>#N/A</v>
      </c>
      <c r="BB796" s="72" t="e">
        <f t="shared" ca="1" si="1053"/>
        <v>#N/A</v>
      </c>
      <c r="BC796" s="19" t="e">
        <f t="shared" ca="1" si="1054"/>
        <v>#N/A</v>
      </c>
      <c r="BD796" s="19" t="e">
        <f t="shared" ca="1" si="1055"/>
        <v>#N/A</v>
      </c>
      <c r="BE796" s="19" t="e">
        <f t="shared" ca="1" si="1056"/>
        <v>#N/A</v>
      </c>
      <c r="BF796" s="19" t="e">
        <f t="shared" ca="1" si="1057"/>
        <v>#N/A</v>
      </c>
      <c r="BG796" s="19" t="e">
        <f t="shared" ca="1" si="1058"/>
        <v>#N/A</v>
      </c>
      <c r="BH796" s="19" t="e">
        <f t="shared" ca="1" si="1059"/>
        <v>#N/A</v>
      </c>
      <c r="BI796" s="72" t="e">
        <f t="shared" ca="1" si="1060"/>
        <v>#N/A</v>
      </c>
      <c r="BJ796" s="72" t="e">
        <f t="shared" ca="1" si="1061"/>
        <v>#N/A</v>
      </c>
      <c r="BK796" s="72" t="e">
        <f t="shared" ca="1" si="1062"/>
        <v>#N/A</v>
      </c>
      <c r="BL796" s="72" t="e">
        <f t="shared" ca="1" si="1063"/>
        <v>#N/A</v>
      </c>
      <c r="BM796" s="72" t="e">
        <f t="shared" ca="1" si="1064"/>
        <v>#N/A</v>
      </c>
      <c r="BN796" s="72" t="e">
        <f t="shared" ca="1" si="1065"/>
        <v>#N/A</v>
      </c>
      <c r="BO796" s="72" t="e">
        <f t="shared" ca="1" si="1066"/>
        <v>#N/A</v>
      </c>
      <c r="BP796" s="72" t="e">
        <f t="shared" ca="1" si="1067"/>
        <v>#N/A</v>
      </c>
      <c r="BQ796" s="72" t="e">
        <f t="shared" ca="1" si="1068"/>
        <v>#N/A</v>
      </c>
      <c r="BR796" s="72" t="e">
        <f t="shared" ca="1" si="1069"/>
        <v>#N/A</v>
      </c>
      <c r="BS796" s="72" t="e">
        <f t="shared" ca="1" si="1070"/>
        <v>#N/A</v>
      </c>
      <c r="BT796" s="72" t="e">
        <f t="shared" ca="1" si="1071"/>
        <v>#N/A</v>
      </c>
      <c r="BU796" s="72" t="e">
        <f t="shared" ca="1" si="1072"/>
        <v>#N/A</v>
      </c>
      <c r="BV796" s="72" t="e">
        <f t="shared" ca="1" si="1073"/>
        <v>#N/A</v>
      </c>
    </row>
    <row r="797" spans="1:74">
      <c r="A797" s="13" t="e">
        <f ca="1">'MGRS to'!AO797</f>
        <v>#N/A</v>
      </c>
      <c r="B797" s="13" t="e">
        <f ca="1">'MGRS to'!AP797</f>
        <v>#N/A</v>
      </c>
      <c r="C797" s="19" t="e">
        <f t="shared" ca="1" si="1002"/>
        <v>#N/A</v>
      </c>
      <c r="D797" s="19" t="e">
        <f t="shared" ca="1" si="1003"/>
        <v>#N/A</v>
      </c>
      <c r="E797" s="19" t="e">
        <f t="shared" ca="1" si="1004"/>
        <v>#N/A</v>
      </c>
      <c r="F797" s="19" t="e">
        <f t="shared" ca="1" si="1005"/>
        <v>#N/A</v>
      </c>
      <c r="G797" s="19" t="e">
        <f t="shared" ca="1" si="1006"/>
        <v>#N/A</v>
      </c>
      <c r="H797" s="19" t="e">
        <f t="shared" ca="1" si="1007"/>
        <v>#N/A</v>
      </c>
      <c r="I797" s="19" t="e">
        <f t="shared" ca="1" si="1008"/>
        <v>#N/A</v>
      </c>
      <c r="J797" s="19" t="e">
        <f t="shared" ca="1" si="1009"/>
        <v>#N/A</v>
      </c>
      <c r="K797" s="19" t="e">
        <f t="shared" ca="1" si="1010"/>
        <v>#N/A</v>
      </c>
      <c r="L797" s="19" t="e">
        <f t="shared" ca="1" si="1011"/>
        <v>#N/A</v>
      </c>
      <c r="M797" s="19" t="e">
        <f t="shared" ca="1" si="1012"/>
        <v>#N/A</v>
      </c>
      <c r="N797" s="19" t="e">
        <f t="shared" ca="1" si="1013"/>
        <v>#N/A</v>
      </c>
      <c r="O797" s="19" t="e">
        <f t="shared" ca="1" si="1014"/>
        <v>#N/A</v>
      </c>
      <c r="P797" s="72" t="e">
        <f t="shared" ca="1" si="1015"/>
        <v>#N/A</v>
      </c>
      <c r="Q797" s="72" t="e">
        <f t="shared" ca="1" si="1016"/>
        <v>#N/A</v>
      </c>
      <c r="R797" s="72" t="e">
        <f t="shared" ca="1" si="1017"/>
        <v>#N/A</v>
      </c>
      <c r="S797" s="19" t="e">
        <f t="shared" ca="1" si="1018"/>
        <v>#N/A</v>
      </c>
      <c r="T797" s="19" t="e">
        <f t="shared" ca="1" si="1019"/>
        <v>#N/A</v>
      </c>
      <c r="U797" s="19" t="e">
        <f t="shared" ca="1" si="1020"/>
        <v>#N/A</v>
      </c>
      <c r="V797" s="19" t="e">
        <f t="shared" ca="1" si="1021"/>
        <v>#N/A</v>
      </c>
      <c r="W797" s="19" t="e">
        <f t="shared" ca="1" si="1022"/>
        <v>#N/A</v>
      </c>
      <c r="X797" s="19" t="e">
        <f t="shared" ca="1" si="1023"/>
        <v>#N/A</v>
      </c>
      <c r="Y797" s="72" t="e">
        <f t="shared" ca="1" si="1024"/>
        <v>#N/A</v>
      </c>
      <c r="Z797" s="72" t="e">
        <f t="shared" ca="1" si="1025"/>
        <v>#N/A</v>
      </c>
      <c r="AA797" s="72" t="e">
        <f t="shared" ca="1" si="1026"/>
        <v>#N/A</v>
      </c>
      <c r="AB797" s="19" t="e">
        <f t="shared" ca="1" si="1027"/>
        <v>#N/A</v>
      </c>
      <c r="AC797" s="19" t="e">
        <f t="shared" ca="1" si="1028"/>
        <v>#N/A</v>
      </c>
      <c r="AD797" s="19" t="e">
        <f t="shared" ca="1" si="1029"/>
        <v>#N/A</v>
      </c>
      <c r="AE797" s="19" t="e">
        <f t="shared" ca="1" si="1030"/>
        <v>#N/A</v>
      </c>
      <c r="AF797" s="19" t="e">
        <f t="shared" ca="1" si="1031"/>
        <v>#N/A</v>
      </c>
      <c r="AG797" s="19" t="e">
        <f t="shared" ca="1" si="1032"/>
        <v>#N/A</v>
      </c>
      <c r="AH797" s="72" t="e">
        <f t="shared" ca="1" si="1033"/>
        <v>#N/A</v>
      </c>
      <c r="AI797" s="72" t="e">
        <f t="shared" ca="1" si="1034"/>
        <v>#N/A</v>
      </c>
      <c r="AJ797" s="72" t="e">
        <f t="shared" ca="1" si="1035"/>
        <v>#N/A</v>
      </c>
      <c r="AK797" s="19" t="e">
        <f t="shared" ca="1" si="1036"/>
        <v>#N/A</v>
      </c>
      <c r="AL797" s="19" t="e">
        <f t="shared" ca="1" si="1037"/>
        <v>#N/A</v>
      </c>
      <c r="AM797" s="19" t="e">
        <f t="shared" ca="1" si="1038"/>
        <v>#N/A</v>
      </c>
      <c r="AN797" s="19" t="e">
        <f t="shared" ca="1" si="1039"/>
        <v>#N/A</v>
      </c>
      <c r="AO797" s="19" t="e">
        <f t="shared" ca="1" si="1040"/>
        <v>#N/A</v>
      </c>
      <c r="AP797" s="19" t="e">
        <f t="shared" ca="1" si="1041"/>
        <v>#N/A</v>
      </c>
      <c r="AQ797" s="72" t="e">
        <f t="shared" ca="1" si="1042"/>
        <v>#N/A</v>
      </c>
      <c r="AR797" s="72" t="e">
        <f t="shared" ca="1" si="1043"/>
        <v>#N/A</v>
      </c>
      <c r="AS797" s="72" t="e">
        <f t="shared" ca="1" si="1044"/>
        <v>#N/A</v>
      </c>
      <c r="AT797" s="19" t="e">
        <f t="shared" ca="1" si="1045"/>
        <v>#N/A</v>
      </c>
      <c r="AU797" s="19" t="e">
        <f t="shared" ca="1" si="1046"/>
        <v>#N/A</v>
      </c>
      <c r="AV797" s="19" t="e">
        <f t="shared" ca="1" si="1047"/>
        <v>#N/A</v>
      </c>
      <c r="AW797" s="19" t="e">
        <f t="shared" ca="1" si="1048"/>
        <v>#N/A</v>
      </c>
      <c r="AX797" s="19" t="e">
        <f t="shared" ca="1" si="1049"/>
        <v>#N/A</v>
      </c>
      <c r="AY797" s="19" t="e">
        <f t="shared" ca="1" si="1050"/>
        <v>#N/A</v>
      </c>
      <c r="AZ797" s="72" t="e">
        <f t="shared" ca="1" si="1051"/>
        <v>#N/A</v>
      </c>
      <c r="BA797" s="72" t="e">
        <f t="shared" ca="1" si="1052"/>
        <v>#N/A</v>
      </c>
      <c r="BB797" s="72" t="e">
        <f t="shared" ca="1" si="1053"/>
        <v>#N/A</v>
      </c>
      <c r="BC797" s="19" t="e">
        <f t="shared" ca="1" si="1054"/>
        <v>#N/A</v>
      </c>
      <c r="BD797" s="19" t="e">
        <f t="shared" ca="1" si="1055"/>
        <v>#N/A</v>
      </c>
      <c r="BE797" s="19" t="e">
        <f t="shared" ca="1" si="1056"/>
        <v>#N/A</v>
      </c>
      <c r="BF797" s="19" t="e">
        <f t="shared" ca="1" si="1057"/>
        <v>#N/A</v>
      </c>
      <c r="BG797" s="19" t="e">
        <f t="shared" ca="1" si="1058"/>
        <v>#N/A</v>
      </c>
      <c r="BH797" s="19" t="e">
        <f t="shared" ca="1" si="1059"/>
        <v>#N/A</v>
      </c>
      <c r="BI797" s="72" t="e">
        <f t="shared" ca="1" si="1060"/>
        <v>#N/A</v>
      </c>
      <c r="BJ797" s="72" t="e">
        <f t="shared" ca="1" si="1061"/>
        <v>#N/A</v>
      </c>
      <c r="BK797" s="72" t="e">
        <f t="shared" ca="1" si="1062"/>
        <v>#N/A</v>
      </c>
      <c r="BL797" s="72" t="e">
        <f t="shared" ca="1" si="1063"/>
        <v>#N/A</v>
      </c>
      <c r="BM797" s="72" t="e">
        <f t="shared" ca="1" si="1064"/>
        <v>#N/A</v>
      </c>
      <c r="BN797" s="72" t="e">
        <f t="shared" ca="1" si="1065"/>
        <v>#N/A</v>
      </c>
      <c r="BO797" s="72" t="e">
        <f t="shared" ca="1" si="1066"/>
        <v>#N/A</v>
      </c>
      <c r="BP797" s="72" t="e">
        <f t="shared" ca="1" si="1067"/>
        <v>#N/A</v>
      </c>
      <c r="BQ797" s="72" t="e">
        <f t="shared" ca="1" si="1068"/>
        <v>#N/A</v>
      </c>
      <c r="BR797" s="72" t="e">
        <f t="shared" ca="1" si="1069"/>
        <v>#N/A</v>
      </c>
      <c r="BS797" s="72" t="e">
        <f t="shared" ca="1" si="1070"/>
        <v>#N/A</v>
      </c>
      <c r="BT797" s="72" t="e">
        <f t="shared" ca="1" si="1071"/>
        <v>#N/A</v>
      </c>
      <c r="BU797" s="72" t="e">
        <f t="shared" ca="1" si="1072"/>
        <v>#N/A</v>
      </c>
      <c r="BV797" s="72" t="e">
        <f t="shared" ca="1" si="1073"/>
        <v>#N/A</v>
      </c>
    </row>
    <row r="798" spans="1:74">
      <c r="A798" s="13" t="e">
        <f ca="1">'MGRS to'!AO798</f>
        <v>#N/A</v>
      </c>
      <c r="B798" s="13" t="e">
        <f ca="1">'MGRS to'!AP798</f>
        <v>#N/A</v>
      </c>
      <c r="C798" s="19" t="e">
        <f t="shared" ca="1" si="1002"/>
        <v>#N/A</v>
      </c>
      <c r="D798" s="19" t="e">
        <f t="shared" ca="1" si="1003"/>
        <v>#N/A</v>
      </c>
      <c r="E798" s="19" t="e">
        <f t="shared" ca="1" si="1004"/>
        <v>#N/A</v>
      </c>
      <c r="F798" s="19" t="e">
        <f t="shared" ca="1" si="1005"/>
        <v>#N/A</v>
      </c>
      <c r="G798" s="19" t="e">
        <f t="shared" ca="1" si="1006"/>
        <v>#N/A</v>
      </c>
      <c r="H798" s="19" t="e">
        <f t="shared" ca="1" si="1007"/>
        <v>#N/A</v>
      </c>
      <c r="I798" s="19" t="e">
        <f t="shared" ca="1" si="1008"/>
        <v>#N/A</v>
      </c>
      <c r="J798" s="19" t="e">
        <f t="shared" ca="1" si="1009"/>
        <v>#N/A</v>
      </c>
      <c r="K798" s="19" t="e">
        <f t="shared" ca="1" si="1010"/>
        <v>#N/A</v>
      </c>
      <c r="L798" s="19" t="e">
        <f t="shared" ca="1" si="1011"/>
        <v>#N/A</v>
      </c>
      <c r="M798" s="19" t="e">
        <f t="shared" ca="1" si="1012"/>
        <v>#N/A</v>
      </c>
      <c r="N798" s="19" t="e">
        <f t="shared" ca="1" si="1013"/>
        <v>#N/A</v>
      </c>
      <c r="O798" s="19" t="e">
        <f t="shared" ca="1" si="1014"/>
        <v>#N/A</v>
      </c>
      <c r="P798" s="72" t="e">
        <f t="shared" ca="1" si="1015"/>
        <v>#N/A</v>
      </c>
      <c r="Q798" s="72" t="e">
        <f t="shared" ca="1" si="1016"/>
        <v>#N/A</v>
      </c>
      <c r="R798" s="72" t="e">
        <f t="shared" ca="1" si="1017"/>
        <v>#N/A</v>
      </c>
      <c r="S798" s="19" t="e">
        <f t="shared" ca="1" si="1018"/>
        <v>#N/A</v>
      </c>
      <c r="T798" s="19" t="e">
        <f t="shared" ca="1" si="1019"/>
        <v>#N/A</v>
      </c>
      <c r="U798" s="19" t="e">
        <f t="shared" ca="1" si="1020"/>
        <v>#N/A</v>
      </c>
      <c r="V798" s="19" t="e">
        <f t="shared" ca="1" si="1021"/>
        <v>#N/A</v>
      </c>
      <c r="W798" s="19" t="e">
        <f t="shared" ca="1" si="1022"/>
        <v>#N/A</v>
      </c>
      <c r="X798" s="19" t="e">
        <f t="shared" ca="1" si="1023"/>
        <v>#N/A</v>
      </c>
      <c r="Y798" s="72" t="e">
        <f t="shared" ca="1" si="1024"/>
        <v>#N/A</v>
      </c>
      <c r="Z798" s="72" t="e">
        <f t="shared" ca="1" si="1025"/>
        <v>#N/A</v>
      </c>
      <c r="AA798" s="72" t="e">
        <f t="shared" ca="1" si="1026"/>
        <v>#N/A</v>
      </c>
      <c r="AB798" s="19" t="e">
        <f t="shared" ca="1" si="1027"/>
        <v>#N/A</v>
      </c>
      <c r="AC798" s="19" t="e">
        <f t="shared" ca="1" si="1028"/>
        <v>#N/A</v>
      </c>
      <c r="AD798" s="19" t="e">
        <f t="shared" ca="1" si="1029"/>
        <v>#N/A</v>
      </c>
      <c r="AE798" s="19" t="e">
        <f t="shared" ca="1" si="1030"/>
        <v>#N/A</v>
      </c>
      <c r="AF798" s="19" t="e">
        <f t="shared" ca="1" si="1031"/>
        <v>#N/A</v>
      </c>
      <c r="AG798" s="19" t="e">
        <f t="shared" ca="1" si="1032"/>
        <v>#N/A</v>
      </c>
      <c r="AH798" s="72" t="e">
        <f t="shared" ca="1" si="1033"/>
        <v>#N/A</v>
      </c>
      <c r="AI798" s="72" t="e">
        <f t="shared" ca="1" si="1034"/>
        <v>#N/A</v>
      </c>
      <c r="AJ798" s="72" t="e">
        <f t="shared" ca="1" si="1035"/>
        <v>#N/A</v>
      </c>
      <c r="AK798" s="19" t="e">
        <f t="shared" ca="1" si="1036"/>
        <v>#N/A</v>
      </c>
      <c r="AL798" s="19" t="e">
        <f t="shared" ca="1" si="1037"/>
        <v>#N/A</v>
      </c>
      <c r="AM798" s="19" t="e">
        <f t="shared" ca="1" si="1038"/>
        <v>#N/A</v>
      </c>
      <c r="AN798" s="19" t="e">
        <f t="shared" ca="1" si="1039"/>
        <v>#N/A</v>
      </c>
      <c r="AO798" s="19" t="e">
        <f t="shared" ca="1" si="1040"/>
        <v>#N/A</v>
      </c>
      <c r="AP798" s="19" t="e">
        <f t="shared" ca="1" si="1041"/>
        <v>#N/A</v>
      </c>
      <c r="AQ798" s="72" t="e">
        <f t="shared" ca="1" si="1042"/>
        <v>#N/A</v>
      </c>
      <c r="AR798" s="72" t="e">
        <f t="shared" ca="1" si="1043"/>
        <v>#N/A</v>
      </c>
      <c r="AS798" s="72" t="e">
        <f t="shared" ca="1" si="1044"/>
        <v>#N/A</v>
      </c>
      <c r="AT798" s="19" t="e">
        <f t="shared" ca="1" si="1045"/>
        <v>#N/A</v>
      </c>
      <c r="AU798" s="19" t="e">
        <f t="shared" ca="1" si="1046"/>
        <v>#N/A</v>
      </c>
      <c r="AV798" s="19" t="e">
        <f t="shared" ca="1" si="1047"/>
        <v>#N/A</v>
      </c>
      <c r="AW798" s="19" t="e">
        <f t="shared" ca="1" si="1048"/>
        <v>#N/A</v>
      </c>
      <c r="AX798" s="19" t="e">
        <f t="shared" ca="1" si="1049"/>
        <v>#N/A</v>
      </c>
      <c r="AY798" s="19" t="e">
        <f t="shared" ca="1" si="1050"/>
        <v>#N/A</v>
      </c>
      <c r="AZ798" s="72" t="e">
        <f t="shared" ca="1" si="1051"/>
        <v>#N/A</v>
      </c>
      <c r="BA798" s="72" t="e">
        <f t="shared" ca="1" si="1052"/>
        <v>#N/A</v>
      </c>
      <c r="BB798" s="72" t="e">
        <f t="shared" ca="1" si="1053"/>
        <v>#N/A</v>
      </c>
      <c r="BC798" s="19" t="e">
        <f t="shared" ca="1" si="1054"/>
        <v>#N/A</v>
      </c>
      <c r="BD798" s="19" t="e">
        <f t="shared" ca="1" si="1055"/>
        <v>#N/A</v>
      </c>
      <c r="BE798" s="19" t="e">
        <f t="shared" ca="1" si="1056"/>
        <v>#N/A</v>
      </c>
      <c r="BF798" s="19" t="e">
        <f t="shared" ca="1" si="1057"/>
        <v>#N/A</v>
      </c>
      <c r="BG798" s="19" t="e">
        <f t="shared" ca="1" si="1058"/>
        <v>#N/A</v>
      </c>
      <c r="BH798" s="19" t="e">
        <f t="shared" ca="1" si="1059"/>
        <v>#N/A</v>
      </c>
      <c r="BI798" s="72" t="e">
        <f t="shared" ca="1" si="1060"/>
        <v>#N/A</v>
      </c>
      <c r="BJ798" s="72" t="e">
        <f t="shared" ca="1" si="1061"/>
        <v>#N/A</v>
      </c>
      <c r="BK798" s="72" t="e">
        <f t="shared" ca="1" si="1062"/>
        <v>#N/A</v>
      </c>
      <c r="BL798" s="72" t="e">
        <f t="shared" ca="1" si="1063"/>
        <v>#N/A</v>
      </c>
      <c r="BM798" s="72" t="e">
        <f t="shared" ca="1" si="1064"/>
        <v>#N/A</v>
      </c>
      <c r="BN798" s="72" t="e">
        <f t="shared" ca="1" si="1065"/>
        <v>#N/A</v>
      </c>
      <c r="BO798" s="72" t="e">
        <f t="shared" ca="1" si="1066"/>
        <v>#N/A</v>
      </c>
      <c r="BP798" s="72" t="e">
        <f t="shared" ca="1" si="1067"/>
        <v>#N/A</v>
      </c>
      <c r="BQ798" s="72" t="e">
        <f t="shared" ca="1" si="1068"/>
        <v>#N/A</v>
      </c>
      <c r="BR798" s="72" t="e">
        <f t="shared" ca="1" si="1069"/>
        <v>#N/A</v>
      </c>
      <c r="BS798" s="72" t="e">
        <f t="shared" ca="1" si="1070"/>
        <v>#N/A</v>
      </c>
      <c r="BT798" s="72" t="e">
        <f t="shared" ca="1" si="1071"/>
        <v>#N/A</v>
      </c>
      <c r="BU798" s="72" t="e">
        <f t="shared" ca="1" si="1072"/>
        <v>#N/A</v>
      </c>
      <c r="BV798" s="72" t="e">
        <f t="shared" ca="1" si="1073"/>
        <v>#N/A</v>
      </c>
    </row>
    <row r="799" spans="1:74">
      <c r="A799" s="13" t="e">
        <f ca="1">'MGRS to'!AO799</f>
        <v>#N/A</v>
      </c>
      <c r="B799" s="13" t="e">
        <f ca="1">'MGRS to'!AP799</f>
        <v>#N/A</v>
      </c>
      <c r="C799" s="19" t="e">
        <f t="shared" ca="1" si="1002"/>
        <v>#N/A</v>
      </c>
      <c r="D799" s="19" t="e">
        <f t="shared" ca="1" si="1003"/>
        <v>#N/A</v>
      </c>
      <c r="E799" s="19" t="e">
        <f t="shared" ca="1" si="1004"/>
        <v>#N/A</v>
      </c>
      <c r="F799" s="19" t="e">
        <f t="shared" ca="1" si="1005"/>
        <v>#N/A</v>
      </c>
      <c r="G799" s="19" t="e">
        <f t="shared" ca="1" si="1006"/>
        <v>#N/A</v>
      </c>
      <c r="H799" s="19" t="e">
        <f t="shared" ca="1" si="1007"/>
        <v>#N/A</v>
      </c>
      <c r="I799" s="19" t="e">
        <f t="shared" ca="1" si="1008"/>
        <v>#N/A</v>
      </c>
      <c r="J799" s="19" t="e">
        <f t="shared" ca="1" si="1009"/>
        <v>#N/A</v>
      </c>
      <c r="K799" s="19" t="e">
        <f t="shared" ca="1" si="1010"/>
        <v>#N/A</v>
      </c>
      <c r="L799" s="19" t="e">
        <f t="shared" ca="1" si="1011"/>
        <v>#N/A</v>
      </c>
      <c r="M799" s="19" t="e">
        <f t="shared" ca="1" si="1012"/>
        <v>#N/A</v>
      </c>
      <c r="N799" s="19" t="e">
        <f t="shared" ca="1" si="1013"/>
        <v>#N/A</v>
      </c>
      <c r="O799" s="19" t="e">
        <f t="shared" ca="1" si="1014"/>
        <v>#N/A</v>
      </c>
      <c r="P799" s="72" t="e">
        <f t="shared" ca="1" si="1015"/>
        <v>#N/A</v>
      </c>
      <c r="Q799" s="72" t="e">
        <f t="shared" ca="1" si="1016"/>
        <v>#N/A</v>
      </c>
      <c r="R799" s="72" t="e">
        <f t="shared" ca="1" si="1017"/>
        <v>#N/A</v>
      </c>
      <c r="S799" s="19" t="e">
        <f t="shared" ca="1" si="1018"/>
        <v>#N/A</v>
      </c>
      <c r="T799" s="19" t="e">
        <f t="shared" ca="1" si="1019"/>
        <v>#N/A</v>
      </c>
      <c r="U799" s="19" t="e">
        <f t="shared" ca="1" si="1020"/>
        <v>#N/A</v>
      </c>
      <c r="V799" s="19" t="e">
        <f t="shared" ca="1" si="1021"/>
        <v>#N/A</v>
      </c>
      <c r="W799" s="19" t="e">
        <f t="shared" ca="1" si="1022"/>
        <v>#N/A</v>
      </c>
      <c r="X799" s="19" t="e">
        <f t="shared" ca="1" si="1023"/>
        <v>#N/A</v>
      </c>
      <c r="Y799" s="72" t="e">
        <f t="shared" ca="1" si="1024"/>
        <v>#N/A</v>
      </c>
      <c r="Z799" s="72" t="e">
        <f t="shared" ca="1" si="1025"/>
        <v>#N/A</v>
      </c>
      <c r="AA799" s="72" t="e">
        <f t="shared" ca="1" si="1026"/>
        <v>#N/A</v>
      </c>
      <c r="AB799" s="19" t="e">
        <f t="shared" ca="1" si="1027"/>
        <v>#N/A</v>
      </c>
      <c r="AC799" s="19" t="e">
        <f t="shared" ca="1" si="1028"/>
        <v>#N/A</v>
      </c>
      <c r="AD799" s="19" t="e">
        <f t="shared" ca="1" si="1029"/>
        <v>#N/A</v>
      </c>
      <c r="AE799" s="19" t="e">
        <f t="shared" ca="1" si="1030"/>
        <v>#N/A</v>
      </c>
      <c r="AF799" s="19" t="e">
        <f t="shared" ca="1" si="1031"/>
        <v>#N/A</v>
      </c>
      <c r="AG799" s="19" t="e">
        <f t="shared" ca="1" si="1032"/>
        <v>#N/A</v>
      </c>
      <c r="AH799" s="72" t="e">
        <f t="shared" ca="1" si="1033"/>
        <v>#N/A</v>
      </c>
      <c r="AI799" s="72" t="e">
        <f t="shared" ca="1" si="1034"/>
        <v>#N/A</v>
      </c>
      <c r="AJ799" s="72" t="e">
        <f t="shared" ca="1" si="1035"/>
        <v>#N/A</v>
      </c>
      <c r="AK799" s="19" t="e">
        <f t="shared" ca="1" si="1036"/>
        <v>#N/A</v>
      </c>
      <c r="AL799" s="19" t="e">
        <f t="shared" ca="1" si="1037"/>
        <v>#N/A</v>
      </c>
      <c r="AM799" s="19" t="e">
        <f t="shared" ca="1" si="1038"/>
        <v>#N/A</v>
      </c>
      <c r="AN799" s="19" t="e">
        <f t="shared" ca="1" si="1039"/>
        <v>#N/A</v>
      </c>
      <c r="AO799" s="19" t="e">
        <f t="shared" ca="1" si="1040"/>
        <v>#N/A</v>
      </c>
      <c r="AP799" s="19" t="e">
        <f t="shared" ca="1" si="1041"/>
        <v>#N/A</v>
      </c>
      <c r="AQ799" s="72" t="e">
        <f t="shared" ca="1" si="1042"/>
        <v>#N/A</v>
      </c>
      <c r="AR799" s="72" t="e">
        <f t="shared" ca="1" si="1043"/>
        <v>#N/A</v>
      </c>
      <c r="AS799" s="72" t="e">
        <f t="shared" ca="1" si="1044"/>
        <v>#N/A</v>
      </c>
      <c r="AT799" s="19" t="e">
        <f t="shared" ca="1" si="1045"/>
        <v>#N/A</v>
      </c>
      <c r="AU799" s="19" t="e">
        <f t="shared" ca="1" si="1046"/>
        <v>#N/A</v>
      </c>
      <c r="AV799" s="19" t="e">
        <f t="shared" ca="1" si="1047"/>
        <v>#N/A</v>
      </c>
      <c r="AW799" s="19" t="e">
        <f t="shared" ca="1" si="1048"/>
        <v>#N/A</v>
      </c>
      <c r="AX799" s="19" t="e">
        <f t="shared" ca="1" si="1049"/>
        <v>#N/A</v>
      </c>
      <c r="AY799" s="19" t="e">
        <f t="shared" ca="1" si="1050"/>
        <v>#N/A</v>
      </c>
      <c r="AZ799" s="72" t="e">
        <f t="shared" ca="1" si="1051"/>
        <v>#N/A</v>
      </c>
      <c r="BA799" s="72" t="e">
        <f t="shared" ca="1" si="1052"/>
        <v>#N/A</v>
      </c>
      <c r="BB799" s="72" t="e">
        <f t="shared" ca="1" si="1053"/>
        <v>#N/A</v>
      </c>
      <c r="BC799" s="19" t="e">
        <f t="shared" ca="1" si="1054"/>
        <v>#N/A</v>
      </c>
      <c r="BD799" s="19" t="e">
        <f t="shared" ca="1" si="1055"/>
        <v>#N/A</v>
      </c>
      <c r="BE799" s="19" t="e">
        <f t="shared" ca="1" si="1056"/>
        <v>#N/A</v>
      </c>
      <c r="BF799" s="19" t="e">
        <f t="shared" ca="1" si="1057"/>
        <v>#N/A</v>
      </c>
      <c r="BG799" s="19" t="e">
        <f t="shared" ca="1" si="1058"/>
        <v>#N/A</v>
      </c>
      <c r="BH799" s="19" t="e">
        <f t="shared" ca="1" si="1059"/>
        <v>#N/A</v>
      </c>
      <c r="BI799" s="72" t="e">
        <f t="shared" ca="1" si="1060"/>
        <v>#N/A</v>
      </c>
      <c r="BJ799" s="72" t="e">
        <f t="shared" ca="1" si="1061"/>
        <v>#N/A</v>
      </c>
      <c r="BK799" s="72" t="e">
        <f t="shared" ca="1" si="1062"/>
        <v>#N/A</v>
      </c>
      <c r="BL799" s="72" t="e">
        <f t="shared" ca="1" si="1063"/>
        <v>#N/A</v>
      </c>
      <c r="BM799" s="72" t="e">
        <f t="shared" ca="1" si="1064"/>
        <v>#N/A</v>
      </c>
      <c r="BN799" s="72" t="e">
        <f t="shared" ca="1" si="1065"/>
        <v>#N/A</v>
      </c>
      <c r="BO799" s="72" t="e">
        <f t="shared" ca="1" si="1066"/>
        <v>#N/A</v>
      </c>
      <c r="BP799" s="72" t="e">
        <f t="shared" ca="1" si="1067"/>
        <v>#N/A</v>
      </c>
      <c r="BQ799" s="72" t="e">
        <f t="shared" ca="1" si="1068"/>
        <v>#N/A</v>
      </c>
      <c r="BR799" s="72" t="e">
        <f t="shared" ca="1" si="1069"/>
        <v>#N/A</v>
      </c>
      <c r="BS799" s="72" t="e">
        <f t="shared" ca="1" si="1070"/>
        <v>#N/A</v>
      </c>
      <c r="BT799" s="72" t="e">
        <f t="shared" ca="1" si="1071"/>
        <v>#N/A</v>
      </c>
      <c r="BU799" s="72" t="e">
        <f t="shared" ca="1" si="1072"/>
        <v>#N/A</v>
      </c>
      <c r="BV799" s="72" t="e">
        <f t="shared" ca="1" si="1073"/>
        <v>#N/A</v>
      </c>
    </row>
    <row r="800" spans="1:74">
      <c r="A800" s="13" t="e">
        <f ca="1">'MGRS to'!AO800</f>
        <v>#N/A</v>
      </c>
      <c r="B800" s="13" t="e">
        <f ca="1">'MGRS to'!AP800</f>
        <v>#N/A</v>
      </c>
      <c r="C800" s="19" t="e">
        <f t="shared" ca="1" si="1002"/>
        <v>#N/A</v>
      </c>
      <c r="D800" s="19" t="e">
        <f t="shared" ca="1" si="1003"/>
        <v>#N/A</v>
      </c>
      <c r="E800" s="19" t="e">
        <f t="shared" ca="1" si="1004"/>
        <v>#N/A</v>
      </c>
      <c r="F800" s="19" t="e">
        <f t="shared" ca="1" si="1005"/>
        <v>#N/A</v>
      </c>
      <c r="G800" s="19" t="e">
        <f t="shared" ca="1" si="1006"/>
        <v>#N/A</v>
      </c>
      <c r="H800" s="19" t="e">
        <f t="shared" ca="1" si="1007"/>
        <v>#N/A</v>
      </c>
      <c r="I800" s="19" t="e">
        <f t="shared" ca="1" si="1008"/>
        <v>#N/A</v>
      </c>
      <c r="J800" s="19" t="e">
        <f t="shared" ca="1" si="1009"/>
        <v>#N/A</v>
      </c>
      <c r="K800" s="19" t="e">
        <f t="shared" ca="1" si="1010"/>
        <v>#N/A</v>
      </c>
      <c r="L800" s="19" t="e">
        <f t="shared" ca="1" si="1011"/>
        <v>#N/A</v>
      </c>
      <c r="M800" s="19" t="e">
        <f t="shared" ca="1" si="1012"/>
        <v>#N/A</v>
      </c>
      <c r="N800" s="19" t="e">
        <f t="shared" ca="1" si="1013"/>
        <v>#N/A</v>
      </c>
      <c r="O800" s="19" t="e">
        <f t="shared" ca="1" si="1014"/>
        <v>#N/A</v>
      </c>
      <c r="P800" s="72" t="e">
        <f t="shared" ca="1" si="1015"/>
        <v>#N/A</v>
      </c>
      <c r="Q800" s="72" t="e">
        <f t="shared" ca="1" si="1016"/>
        <v>#N/A</v>
      </c>
      <c r="R800" s="72" t="e">
        <f t="shared" ca="1" si="1017"/>
        <v>#N/A</v>
      </c>
      <c r="S800" s="19" t="e">
        <f t="shared" ca="1" si="1018"/>
        <v>#N/A</v>
      </c>
      <c r="T800" s="19" t="e">
        <f t="shared" ca="1" si="1019"/>
        <v>#N/A</v>
      </c>
      <c r="U800" s="19" t="e">
        <f t="shared" ca="1" si="1020"/>
        <v>#N/A</v>
      </c>
      <c r="V800" s="19" t="e">
        <f t="shared" ca="1" si="1021"/>
        <v>#N/A</v>
      </c>
      <c r="W800" s="19" t="e">
        <f t="shared" ca="1" si="1022"/>
        <v>#N/A</v>
      </c>
      <c r="X800" s="19" t="e">
        <f t="shared" ca="1" si="1023"/>
        <v>#N/A</v>
      </c>
      <c r="Y800" s="72" t="e">
        <f t="shared" ca="1" si="1024"/>
        <v>#N/A</v>
      </c>
      <c r="Z800" s="72" t="e">
        <f t="shared" ca="1" si="1025"/>
        <v>#N/A</v>
      </c>
      <c r="AA800" s="72" t="e">
        <f t="shared" ca="1" si="1026"/>
        <v>#N/A</v>
      </c>
      <c r="AB800" s="19" t="e">
        <f t="shared" ca="1" si="1027"/>
        <v>#N/A</v>
      </c>
      <c r="AC800" s="19" t="e">
        <f t="shared" ca="1" si="1028"/>
        <v>#N/A</v>
      </c>
      <c r="AD800" s="19" t="e">
        <f t="shared" ca="1" si="1029"/>
        <v>#N/A</v>
      </c>
      <c r="AE800" s="19" t="e">
        <f t="shared" ca="1" si="1030"/>
        <v>#N/A</v>
      </c>
      <c r="AF800" s="19" t="e">
        <f t="shared" ca="1" si="1031"/>
        <v>#N/A</v>
      </c>
      <c r="AG800" s="19" t="e">
        <f t="shared" ca="1" si="1032"/>
        <v>#N/A</v>
      </c>
      <c r="AH800" s="72" t="e">
        <f t="shared" ca="1" si="1033"/>
        <v>#N/A</v>
      </c>
      <c r="AI800" s="72" t="e">
        <f t="shared" ca="1" si="1034"/>
        <v>#N/A</v>
      </c>
      <c r="AJ800" s="72" t="e">
        <f t="shared" ca="1" si="1035"/>
        <v>#N/A</v>
      </c>
      <c r="AK800" s="19" t="e">
        <f t="shared" ca="1" si="1036"/>
        <v>#N/A</v>
      </c>
      <c r="AL800" s="19" t="e">
        <f t="shared" ca="1" si="1037"/>
        <v>#N/A</v>
      </c>
      <c r="AM800" s="19" t="e">
        <f t="shared" ca="1" si="1038"/>
        <v>#N/A</v>
      </c>
      <c r="AN800" s="19" t="e">
        <f t="shared" ca="1" si="1039"/>
        <v>#N/A</v>
      </c>
      <c r="AO800" s="19" t="e">
        <f t="shared" ca="1" si="1040"/>
        <v>#N/A</v>
      </c>
      <c r="AP800" s="19" t="e">
        <f t="shared" ca="1" si="1041"/>
        <v>#N/A</v>
      </c>
      <c r="AQ800" s="72" t="e">
        <f t="shared" ca="1" si="1042"/>
        <v>#N/A</v>
      </c>
      <c r="AR800" s="72" t="e">
        <f t="shared" ca="1" si="1043"/>
        <v>#N/A</v>
      </c>
      <c r="AS800" s="72" t="e">
        <f t="shared" ca="1" si="1044"/>
        <v>#N/A</v>
      </c>
      <c r="AT800" s="19" t="e">
        <f t="shared" ca="1" si="1045"/>
        <v>#N/A</v>
      </c>
      <c r="AU800" s="19" t="e">
        <f t="shared" ca="1" si="1046"/>
        <v>#N/A</v>
      </c>
      <c r="AV800" s="19" t="e">
        <f t="shared" ca="1" si="1047"/>
        <v>#N/A</v>
      </c>
      <c r="AW800" s="19" t="e">
        <f t="shared" ca="1" si="1048"/>
        <v>#N/A</v>
      </c>
      <c r="AX800" s="19" t="e">
        <f t="shared" ca="1" si="1049"/>
        <v>#N/A</v>
      </c>
      <c r="AY800" s="19" t="e">
        <f t="shared" ca="1" si="1050"/>
        <v>#N/A</v>
      </c>
      <c r="AZ800" s="72" t="e">
        <f t="shared" ca="1" si="1051"/>
        <v>#N/A</v>
      </c>
      <c r="BA800" s="72" t="e">
        <f t="shared" ca="1" si="1052"/>
        <v>#N/A</v>
      </c>
      <c r="BB800" s="72" t="e">
        <f t="shared" ca="1" si="1053"/>
        <v>#N/A</v>
      </c>
      <c r="BC800" s="19" t="e">
        <f t="shared" ca="1" si="1054"/>
        <v>#N/A</v>
      </c>
      <c r="BD800" s="19" t="e">
        <f t="shared" ca="1" si="1055"/>
        <v>#N/A</v>
      </c>
      <c r="BE800" s="19" t="e">
        <f t="shared" ca="1" si="1056"/>
        <v>#N/A</v>
      </c>
      <c r="BF800" s="19" t="e">
        <f t="shared" ca="1" si="1057"/>
        <v>#N/A</v>
      </c>
      <c r="BG800" s="19" t="e">
        <f t="shared" ca="1" si="1058"/>
        <v>#N/A</v>
      </c>
      <c r="BH800" s="19" t="e">
        <f t="shared" ca="1" si="1059"/>
        <v>#N/A</v>
      </c>
      <c r="BI800" s="72" t="e">
        <f t="shared" ca="1" si="1060"/>
        <v>#N/A</v>
      </c>
      <c r="BJ800" s="72" t="e">
        <f t="shared" ca="1" si="1061"/>
        <v>#N/A</v>
      </c>
      <c r="BK800" s="72" t="e">
        <f t="shared" ca="1" si="1062"/>
        <v>#N/A</v>
      </c>
      <c r="BL800" s="72" t="e">
        <f t="shared" ca="1" si="1063"/>
        <v>#N/A</v>
      </c>
      <c r="BM800" s="72" t="e">
        <f t="shared" ca="1" si="1064"/>
        <v>#N/A</v>
      </c>
      <c r="BN800" s="72" t="e">
        <f t="shared" ca="1" si="1065"/>
        <v>#N/A</v>
      </c>
      <c r="BO800" s="72" t="e">
        <f t="shared" ca="1" si="1066"/>
        <v>#N/A</v>
      </c>
      <c r="BP800" s="72" t="e">
        <f t="shared" ca="1" si="1067"/>
        <v>#N/A</v>
      </c>
      <c r="BQ800" s="72" t="e">
        <f t="shared" ca="1" si="1068"/>
        <v>#N/A</v>
      </c>
      <c r="BR800" s="72" t="e">
        <f t="shared" ca="1" si="1069"/>
        <v>#N/A</v>
      </c>
      <c r="BS800" s="72" t="e">
        <f t="shared" ca="1" si="1070"/>
        <v>#N/A</v>
      </c>
      <c r="BT800" s="72" t="e">
        <f t="shared" ca="1" si="1071"/>
        <v>#N/A</v>
      </c>
      <c r="BU800" s="72" t="e">
        <f t="shared" ca="1" si="1072"/>
        <v>#N/A</v>
      </c>
      <c r="BV800" s="72" t="e">
        <f t="shared" ca="1" si="1073"/>
        <v>#N/A</v>
      </c>
    </row>
    <row r="801" spans="1:74">
      <c r="A801" s="13" t="e">
        <f ca="1">'MGRS to'!AO801</f>
        <v>#N/A</v>
      </c>
      <c r="B801" s="13" t="e">
        <f ca="1">'MGRS to'!AP801</f>
        <v>#N/A</v>
      </c>
      <c r="C801" s="19" t="e">
        <f t="shared" ca="1" si="1002"/>
        <v>#N/A</v>
      </c>
      <c r="D801" s="19" t="e">
        <f t="shared" ca="1" si="1003"/>
        <v>#N/A</v>
      </c>
      <c r="E801" s="19" t="e">
        <f t="shared" ca="1" si="1004"/>
        <v>#N/A</v>
      </c>
      <c r="F801" s="19" t="e">
        <f t="shared" ca="1" si="1005"/>
        <v>#N/A</v>
      </c>
      <c r="G801" s="19" t="e">
        <f t="shared" ca="1" si="1006"/>
        <v>#N/A</v>
      </c>
      <c r="H801" s="19" t="e">
        <f t="shared" ca="1" si="1007"/>
        <v>#N/A</v>
      </c>
      <c r="I801" s="19" t="e">
        <f t="shared" ca="1" si="1008"/>
        <v>#N/A</v>
      </c>
      <c r="J801" s="19" t="e">
        <f t="shared" ca="1" si="1009"/>
        <v>#N/A</v>
      </c>
      <c r="K801" s="19" t="e">
        <f t="shared" ca="1" si="1010"/>
        <v>#N/A</v>
      </c>
      <c r="L801" s="19" t="e">
        <f t="shared" ca="1" si="1011"/>
        <v>#N/A</v>
      </c>
      <c r="M801" s="19" t="e">
        <f t="shared" ca="1" si="1012"/>
        <v>#N/A</v>
      </c>
      <c r="N801" s="19" t="e">
        <f t="shared" ca="1" si="1013"/>
        <v>#N/A</v>
      </c>
      <c r="O801" s="19" t="e">
        <f t="shared" ca="1" si="1014"/>
        <v>#N/A</v>
      </c>
      <c r="P801" s="72" t="e">
        <f t="shared" ca="1" si="1015"/>
        <v>#N/A</v>
      </c>
      <c r="Q801" s="72" t="e">
        <f t="shared" ca="1" si="1016"/>
        <v>#N/A</v>
      </c>
      <c r="R801" s="72" t="e">
        <f t="shared" ca="1" si="1017"/>
        <v>#N/A</v>
      </c>
      <c r="S801" s="19" t="e">
        <f t="shared" ca="1" si="1018"/>
        <v>#N/A</v>
      </c>
      <c r="T801" s="19" t="e">
        <f t="shared" ca="1" si="1019"/>
        <v>#N/A</v>
      </c>
      <c r="U801" s="19" t="e">
        <f t="shared" ca="1" si="1020"/>
        <v>#N/A</v>
      </c>
      <c r="V801" s="19" t="e">
        <f t="shared" ca="1" si="1021"/>
        <v>#N/A</v>
      </c>
      <c r="W801" s="19" t="e">
        <f t="shared" ca="1" si="1022"/>
        <v>#N/A</v>
      </c>
      <c r="X801" s="19" t="e">
        <f t="shared" ca="1" si="1023"/>
        <v>#N/A</v>
      </c>
      <c r="Y801" s="72" t="e">
        <f t="shared" ca="1" si="1024"/>
        <v>#N/A</v>
      </c>
      <c r="Z801" s="72" t="e">
        <f t="shared" ca="1" si="1025"/>
        <v>#N/A</v>
      </c>
      <c r="AA801" s="72" t="e">
        <f t="shared" ca="1" si="1026"/>
        <v>#N/A</v>
      </c>
      <c r="AB801" s="19" t="e">
        <f t="shared" ca="1" si="1027"/>
        <v>#N/A</v>
      </c>
      <c r="AC801" s="19" t="e">
        <f t="shared" ca="1" si="1028"/>
        <v>#N/A</v>
      </c>
      <c r="AD801" s="19" t="e">
        <f t="shared" ca="1" si="1029"/>
        <v>#N/A</v>
      </c>
      <c r="AE801" s="19" t="e">
        <f t="shared" ca="1" si="1030"/>
        <v>#N/A</v>
      </c>
      <c r="AF801" s="19" t="e">
        <f t="shared" ca="1" si="1031"/>
        <v>#N/A</v>
      </c>
      <c r="AG801" s="19" t="e">
        <f t="shared" ca="1" si="1032"/>
        <v>#N/A</v>
      </c>
      <c r="AH801" s="72" t="e">
        <f t="shared" ca="1" si="1033"/>
        <v>#N/A</v>
      </c>
      <c r="AI801" s="72" t="e">
        <f t="shared" ca="1" si="1034"/>
        <v>#N/A</v>
      </c>
      <c r="AJ801" s="72" t="e">
        <f t="shared" ca="1" si="1035"/>
        <v>#N/A</v>
      </c>
      <c r="AK801" s="19" t="e">
        <f t="shared" ca="1" si="1036"/>
        <v>#N/A</v>
      </c>
      <c r="AL801" s="19" t="e">
        <f t="shared" ca="1" si="1037"/>
        <v>#N/A</v>
      </c>
      <c r="AM801" s="19" t="e">
        <f t="shared" ca="1" si="1038"/>
        <v>#N/A</v>
      </c>
      <c r="AN801" s="19" t="e">
        <f t="shared" ca="1" si="1039"/>
        <v>#N/A</v>
      </c>
      <c r="AO801" s="19" t="e">
        <f t="shared" ca="1" si="1040"/>
        <v>#N/A</v>
      </c>
      <c r="AP801" s="19" t="e">
        <f t="shared" ca="1" si="1041"/>
        <v>#N/A</v>
      </c>
      <c r="AQ801" s="72" t="e">
        <f t="shared" ca="1" si="1042"/>
        <v>#N/A</v>
      </c>
      <c r="AR801" s="72" t="e">
        <f t="shared" ca="1" si="1043"/>
        <v>#N/A</v>
      </c>
      <c r="AS801" s="72" t="e">
        <f t="shared" ca="1" si="1044"/>
        <v>#N/A</v>
      </c>
      <c r="AT801" s="19" t="e">
        <f t="shared" ca="1" si="1045"/>
        <v>#N/A</v>
      </c>
      <c r="AU801" s="19" t="e">
        <f t="shared" ca="1" si="1046"/>
        <v>#N/A</v>
      </c>
      <c r="AV801" s="19" t="e">
        <f t="shared" ca="1" si="1047"/>
        <v>#N/A</v>
      </c>
      <c r="AW801" s="19" t="e">
        <f t="shared" ca="1" si="1048"/>
        <v>#N/A</v>
      </c>
      <c r="AX801" s="19" t="e">
        <f t="shared" ca="1" si="1049"/>
        <v>#N/A</v>
      </c>
      <c r="AY801" s="19" t="e">
        <f t="shared" ca="1" si="1050"/>
        <v>#N/A</v>
      </c>
      <c r="AZ801" s="72" t="e">
        <f t="shared" ca="1" si="1051"/>
        <v>#N/A</v>
      </c>
      <c r="BA801" s="72" t="e">
        <f t="shared" ca="1" si="1052"/>
        <v>#N/A</v>
      </c>
      <c r="BB801" s="72" t="e">
        <f t="shared" ca="1" si="1053"/>
        <v>#N/A</v>
      </c>
      <c r="BC801" s="19" t="e">
        <f t="shared" ca="1" si="1054"/>
        <v>#N/A</v>
      </c>
      <c r="BD801" s="19" t="e">
        <f t="shared" ca="1" si="1055"/>
        <v>#N/A</v>
      </c>
      <c r="BE801" s="19" t="e">
        <f t="shared" ca="1" si="1056"/>
        <v>#N/A</v>
      </c>
      <c r="BF801" s="19" t="e">
        <f t="shared" ca="1" si="1057"/>
        <v>#N/A</v>
      </c>
      <c r="BG801" s="19" t="e">
        <f t="shared" ca="1" si="1058"/>
        <v>#N/A</v>
      </c>
      <c r="BH801" s="19" t="e">
        <f t="shared" ca="1" si="1059"/>
        <v>#N/A</v>
      </c>
      <c r="BI801" s="72" t="e">
        <f t="shared" ca="1" si="1060"/>
        <v>#N/A</v>
      </c>
      <c r="BJ801" s="72" t="e">
        <f t="shared" ca="1" si="1061"/>
        <v>#N/A</v>
      </c>
      <c r="BK801" s="72" t="e">
        <f t="shared" ca="1" si="1062"/>
        <v>#N/A</v>
      </c>
      <c r="BL801" s="72" t="e">
        <f t="shared" ca="1" si="1063"/>
        <v>#N/A</v>
      </c>
      <c r="BM801" s="72" t="e">
        <f t="shared" ca="1" si="1064"/>
        <v>#N/A</v>
      </c>
      <c r="BN801" s="72" t="e">
        <f t="shared" ca="1" si="1065"/>
        <v>#N/A</v>
      </c>
      <c r="BO801" s="72" t="e">
        <f t="shared" ca="1" si="1066"/>
        <v>#N/A</v>
      </c>
      <c r="BP801" s="72" t="e">
        <f t="shared" ca="1" si="1067"/>
        <v>#N/A</v>
      </c>
      <c r="BQ801" s="72" t="e">
        <f t="shared" ca="1" si="1068"/>
        <v>#N/A</v>
      </c>
      <c r="BR801" s="72" t="e">
        <f t="shared" ca="1" si="1069"/>
        <v>#N/A</v>
      </c>
      <c r="BS801" s="72" t="e">
        <f t="shared" ca="1" si="1070"/>
        <v>#N/A</v>
      </c>
      <c r="BT801" s="72" t="e">
        <f t="shared" ca="1" si="1071"/>
        <v>#N/A</v>
      </c>
      <c r="BU801" s="72" t="e">
        <f t="shared" ca="1" si="1072"/>
        <v>#N/A</v>
      </c>
      <c r="BV801" s="72" t="e">
        <f t="shared" ca="1" si="1073"/>
        <v>#N/A</v>
      </c>
    </row>
    <row r="802" spans="1:74">
      <c r="A802" s="13" t="e">
        <f ca="1">'MGRS to'!AO802</f>
        <v>#N/A</v>
      </c>
      <c r="B802" s="13" t="e">
        <f ca="1">'MGRS to'!AP802</f>
        <v>#N/A</v>
      </c>
      <c r="C802" s="19" t="e">
        <f t="shared" ca="1" si="1002"/>
        <v>#N/A</v>
      </c>
      <c r="D802" s="19" t="e">
        <f t="shared" ca="1" si="1003"/>
        <v>#N/A</v>
      </c>
      <c r="E802" s="19" t="e">
        <f t="shared" ca="1" si="1004"/>
        <v>#N/A</v>
      </c>
      <c r="F802" s="19" t="e">
        <f t="shared" ca="1" si="1005"/>
        <v>#N/A</v>
      </c>
      <c r="G802" s="19" t="e">
        <f t="shared" ca="1" si="1006"/>
        <v>#N/A</v>
      </c>
      <c r="H802" s="19" t="e">
        <f t="shared" ca="1" si="1007"/>
        <v>#N/A</v>
      </c>
      <c r="I802" s="19" t="e">
        <f t="shared" ca="1" si="1008"/>
        <v>#N/A</v>
      </c>
      <c r="J802" s="19" t="e">
        <f t="shared" ca="1" si="1009"/>
        <v>#N/A</v>
      </c>
      <c r="K802" s="19" t="e">
        <f t="shared" ca="1" si="1010"/>
        <v>#N/A</v>
      </c>
      <c r="L802" s="19" t="e">
        <f t="shared" ca="1" si="1011"/>
        <v>#N/A</v>
      </c>
      <c r="M802" s="19" t="e">
        <f t="shared" ca="1" si="1012"/>
        <v>#N/A</v>
      </c>
      <c r="N802" s="19" t="e">
        <f t="shared" ca="1" si="1013"/>
        <v>#N/A</v>
      </c>
      <c r="O802" s="19" t="e">
        <f t="shared" ca="1" si="1014"/>
        <v>#N/A</v>
      </c>
      <c r="P802" s="72" t="e">
        <f t="shared" ca="1" si="1015"/>
        <v>#N/A</v>
      </c>
      <c r="Q802" s="72" t="e">
        <f t="shared" ca="1" si="1016"/>
        <v>#N/A</v>
      </c>
      <c r="R802" s="72" t="e">
        <f t="shared" ca="1" si="1017"/>
        <v>#N/A</v>
      </c>
      <c r="S802" s="19" t="e">
        <f t="shared" ca="1" si="1018"/>
        <v>#N/A</v>
      </c>
      <c r="T802" s="19" t="e">
        <f t="shared" ca="1" si="1019"/>
        <v>#N/A</v>
      </c>
      <c r="U802" s="19" t="e">
        <f t="shared" ca="1" si="1020"/>
        <v>#N/A</v>
      </c>
      <c r="V802" s="19" t="e">
        <f t="shared" ca="1" si="1021"/>
        <v>#N/A</v>
      </c>
      <c r="W802" s="19" t="e">
        <f t="shared" ca="1" si="1022"/>
        <v>#N/A</v>
      </c>
      <c r="X802" s="19" t="e">
        <f t="shared" ca="1" si="1023"/>
        <v>#N/A</v>
      </c>
      <c r="Y802" s="72" t="e">
        <f t="shared" ca="1" si="1024"/>
        <v>#N/A</v>
      </c>
      <c r="Z802" s="72" t="e">
        <f t="shared" ca="1" si="1025"/>
        <v>#N/A</v>
      </c>
      <c r="AA802" s="72" t="e">
        <f t="shared" ca="1" si="1026"/>
        <v>#N/A</v>
      </c>
      <c r="AB802" s="19" t="e">
        <f t="shared" ca="1" si="1027"/>
        <v>#N/A</v>
      </c>
      <c r="AC802" s="19" t="e">
        <f t="shared" ca="1" si="1028"/>
        <v>#N/A</v>
      </c>
      <c r="AD802" s="19" t="e">
        <f t="shared" ca="1" si="1029"/>
        <v>#N/A</v>
      </c>
      <c r="AE802" s="19" t="e">
        <f t="shared" ca="1" si="1030"/>
        <v>#N/A</v>
      </c>
      <c r="AF802" s="19" t="e">
        <f t="shared" ca="1" si="1031"/>
        <v>#N/A</v>
      </c>
      <c r="AG802" s="19" t="e">
        <f t="shared" ca="1" si="1032"/>
        <v>#N/A</v>
      </c>
      <c r="AH802" s="72" t="e">
        <f t="shared" ca="1" si="1033"/>
        <v>#N/A</v>
      </c>
      <c r="AI802" s="72" t="e">
        <f t="shared" ca="1" si="1034"/>
        <v>#N/A</v>
      </c>
      <c r="AJ802" s="72" t="e">
        <f t="shared" ca="1" si="1035"/>
        <v>#N/A</v>
      </c>
      <c r="AK802" s="19" t="e">
        <f t="shared" ca="1" si="1036"/>
        <v>#N/A</v>
      </c>
      <c r="AL802" s="19" t="e">
        <f t="shared" ca="1" si="1037"/>
        <v>#N/A</v>
      </c>
      <c r="AM802" s="19" t="e">
        <f t="shared" ca="1" si="1038"/>
        <v>#N/A</v>
      </c>
      <c r="AN802" s="19" t="e">
        <f t="shared" ca="1" si="1039"/>
        <v>#N/A</v>
      </c>
      <c r="AO802" s="19" t="e">
        <f t="shared" ca="1" si="1040"/>
        <v>#N/A</v>
      </c>
      <c r="AP802" s="19" t="e">
        <f t="shared" ca="1" si="1041"/>
        <v>#N/A</v>
      </c>
      <c r="AQ802" s="72" t="e">
        <f t="shared" ca="1" si="1042"/>
        <v>#N/A</v>
      </c>
      <c r="AR802" s="72" t="e">
        <f t="shared" ca="1" si="1043"/>
        <v>#N/A</v>
      </c>
      <c r="AS802" s="72" t="e">
        <f t="shared" ca="1" si="1044"/>
        <v>#N/A</v>
      </c>
      <c r="AT802" s="19" t="e">
        <f t="shared" ca="1" si="1045"/>
        <v>#N/A</v>
      </c>
      <c r="AU802" s="19" t="e">
        <f t="shared" ca="1" si="1046"/>
        <v>#N/A</v>
      </c>
      <c r="AV802" s="19" t="e">
        <f t="shared" ca="1" si="1047"/>
        <v>#N/A</v>
      </c>
      <c r="AW802" s="19" t="e">
        <f t="shared" ca="1" si="1048"/>
        <v>#N/A</v>
      </c>
      <c r="AX802" s="19" t="e">
        <f t="shared" ca="1" si="1049"/>
        <v>#N/A</v>
      </c>
      <c r="AY802" s="19" t="e">
        <f t="shared" ca="1" si="1050"/>
        <v>#N/A</v>
      </c>
      <c r="AZ802" s="72" t="e">
        <f t="shared" ca="1" si="1051"/>
        <v>#N/A</v>
      </c>
      <c r="BA802" s="72" t="e">
        <f t="shared" ca="1" si="1052"/>
        <v>#N/A</v>
      </c>
      <c r="BB802" s="72" t="e">
        <f t="shared" ca="1" si="1053"/>
        <v>#N/A</v>
      </c>
      <c r="BC802" s="19" t="e">
        <f t="shared" ca="1" si="1054"/>
        <v>#N/A</v>
      </c>
      <c r="BD802" s="19" t="e">
        <f t="shared" ca="1" si="1055"/>
        <v>#N/A</v>
      </c>
      <c r="BE802" s="19" t="e">
        <f t="shared" ca="1" si="1056"/>
        <v>#N/A</v>
      </c>
      <c r="BF802" s="19" t="e">
        <f t="shared" ca="1" si="1057"/>
        <v>#N/A</v>
      </c>
      <c r="BG802" s="19" t="e">
        <f t="shared" ca="1" si="1058"/>
        <v>#N/A</v>
      </c>
      <c r="BH802" s="19" t="e">
        <f t="shared" ca="1" si="1059"/>
        <v>#N/A</v>
      </c>
      <c r="BI802" s="72" t="e">
        <f t="shared" ca="1" si="1060"/>
        <v>#N/A</v>
      </c>
      <c r="BJ802" s="72" t="e">
        <f t="shared" ca="1" si="1061"/>
        <v>#N/A</v>
      </c>
      <c r="BK802" s="72" t="e">
        <f t="shared" ca="1" si="1062"/>
        <v>#N/A</v>
      </c>
      <c r="BL802" s="72" t="e">
        <f t="shared" ca="1" si="1063"/>
        <v>#N/A</v>
      </c>
      <c r="BM802" s="72" t="e">
        <f t="shared" ca="1" si="1064"/>
        <v>#N/A</v>
      </c>
      <c r="BN802" s="72" t="e">
        <f t="shared" ca="1" si="1065"/>
        <v>#N/A</v>
      </c>
      <c r="BO802" s="72" t="e">
        <f t="shared" ca="1" si="1066"/>
        <v>#N/A</v>
      </c>
      <c r="BP802" s="72" t="e">
        <f t="shared" ca="1" si="1067"/>
        <v>#N/A</v>
      </c>
      <c r="BQ802" s="72" t="e">
        <f t="shared" ca="1" si="1068"/>
        <v>#N/A</v>
      </c>
      <c r="BR802" s="72" t="e">
        <f t="shared" ca="1" si="1069"/>
        <v>#N/A</v>
      </c>
      <c r="BS802" s="72" t="e">
        <f t="shared" ca="1" si="1070"/>
        <v>#N/A</v>
      </c>
      <c r="BT802" s="72" t="e">
        <f t="shared" ca="1" si="1071"/>
        <v>#N/A</v>
      </c>
      <c r="BU802" s="72" t="e">
        <f t="shared" ca="1" si="1072"/>
        <v>#N/A</v>
      </c>
      <c r="BV802" s="72" t="e">
        <f t="shared" ca="1" si="1073"/>
        <v>#N/A</v>
      </c>
    </row>
    <row r="803" spans="1:74">
      <c r="A803" s="13" t="e">
        <f ca="1">'MGRS to'!AO803</f>
        <v>#N/A</v>
      </c>
      <c r="B803" s="13" t="e">
        <f ca="1">'MGRS to'!AP803</f>
        <v>#N/A</v>
      </c>
      <c r="C803" s="19" t="e">
        <f t="shared" ca="1" si="1002"/>
        <v>#N/A</v>
      </c>
      <c r="D803" s="19" t="e">
        <f t="shared" ca="1" si="1003"/>
        <v>#N/A</v>
      </c>
      <c r="E803" s="19" t="e">
        <f t="shared" ca="1" si="1004"/>
        <v>#N/A</v>
      </c>
      <c r="F803" s="19" t="e">
        <f t="shared" ca="1" si="1005"/>
        <v>#N/A</v>
      </c>
      <c r="G803" s="19" t="e">
        <f t="shared" ca="1" si="1006"/>
        <v>#N/A</v>
      </c>
      <c r="H803" s="19" t="e">
        <f t="shared" ca="1" si="1007"/>
        <v>#N/A</v>
      </c>
      <c r="I803" s="19" t="e">
        <f t="shared" ca="1" si="1008"/>
        <v>#N/A</v>
      </c>
      <c r="J803" s="19" t="e">
        <f t="shared" ca="1" si="1009"/>
        <v>#N/A</v>
      </c>
      <c r="K803" s="19" t="e">
        <f t="shared" ca="1" si="1010"/>
        <v>#N/A</v>
      </c>
      <c r="L803" s="19" t="e">
        <f t="shared" ca="1" si="1011"/>
        <v>#N/A</v>
      </c>
      <c r="M803" s="19" t="e">
        <f t="shared" ca="1" si="1012"/>
        <v>#N/A</v>
      </c>
      <c r="N803" s="19" t="e">
        <f t="shared" ca="1" si="1013"/>
        <v>#N/A</v>
      </c>
      <c r="O803" s="19" t="e">
        <f t="shared" ca="1" si="1014"/>
        <v>#N/A</v>
      </c>
      <c r="P803" s="72" t="e">
        <f t="shared" ca="1" si="1015"/>
        <v>#N/A</v>
      </c>
      <c r="Q803" s="72" t="e">
        <f t="shared" ca="1" si="1016"/>
        <v>#N/A</v>
      </c>
      <c r="R803" s="72" t="e">
        <f t="shared" ca="1" si="1017"/>
        <v>#N/A</v>
      </c>
      <c r="S803" s="19" t="e">
        <f t="shared" ca="1" si="1018"/>
        <v>#N/A</v>
      </c>
      <c r="T803" s="19" t="e">
        <f t="shared" ca="1" si="1019"/>
        <v>#N/A</v>
      </c>
      <c r="U803" s="19" t="e">
        <f t="shared" ca="1" si="1020"/>
        <v>#N/A</v>
      </c>
      <c r="V803" s="19" t="e">
        <f t="shared" ca="1" si="1021"/>
        <v>#N/A</v>
      </c>
      <c r="W803" s="19" t="e">
        <f t="shared" ca="1" si="1022"/>
        <v>#N/A</v>
      </c>
      <c r="X803" s="19" t="e">
        <f t="shared" ca="1" si="1023"/>
        <v>#N/A</v>
      </c>
      <c r="Y803" s="72" t="e">
        <f t="shared" ca="1" si="1024"/>
        <v>#N/A</v>
      </c>
      <c r="Z803" s="72" t="e">
        <f t="shared" ca="1" si="1025"/>
        <v>#N/A</v>
      </c>
      <c r="AA803" s="72" t="e">
        <f t="shared" ca="1" si="1026"/>
        <v>#N/A</v>
      </c>
      <c r="AB803" s="19" t="e">
        <f t="shared" ca="1" si="1027"/>
        <v>#N/A</v>
      </c>
      <c r="AC803" s="19" t="e">
        <f t="shared" ca="1" si="1028"/>
        <v>#N/A</v>
      </c>
      <c r="AD803" s="19" t="e">
        <f t="shared" ca="1" si="1029"/>
        <v>#N/A</v>
      </c>
      <c r="AE803" s="19" t="e">
        <f t="shared" ca="1" si="1030"/>
        <v>#N/A</v>
      </c>
      <c r="AF803" s="19" t="e">
        <f t="shared" ca="1" si="1031"/>
        <v>#N/A</v>
      </c>
      <c r="AG803" s="19" t="e">
        <f t="shared" ca="1" si="1032"/>
        <v>#N/A</v>
      </c>
      <c r="AH803" s="72" t="e">
        <f t="shared" ca="1" si="1033"/>
        <v>#N/A</v>
      </c>
      <c r="AI803" s="72" t="e">
        <f t="shared" ca="1" si="1034"/>
        <v>#N/A</v>
      </c>
      <c r="AJ803" s="72" t="e">
        <f t="shared" ca="1" si="1035"/>
        <v>#N/A</v>
      </c>
      <c r="AK803" s="19" t="e">
        <f t="shared" ca="1" si="1036"/>
        <v>#N/A</v>
      </c>
      <c r="AL803" s="19" t="e">
        <f t="shared" ca="1" si="1037"/>
        <v>#N/A</v>
      </c>
      <c r="AM803" s="19" t="e">
        <f t="shared" ca="1" si="1038"/>
        <v>#N/A</v>
      </c>
      <c r="AN803" s="19" t="e">
        <f t="shared" ca="1" si="1039"/>
        <v>#N/A</v>
      </c>
      <c r="AO803" s="19" t="e">
        <f t="shared" ca="1" si="1040"/>
        <v>#N/A</v>
      </c>
      <c r="AP803" s="19" t="e">
        <f t="shared" ca="1" si="1041"/>
        <v>#N/A</v>
      </c>
      <c r="AQ803" s="72" t="e">
        <f t="shared" ca="1" si="1042"/>
        <v>#N/A</v>
      </c>
      <c r="AR803" s="72" t="e">
        <f t="shared" ca="1" si="1043"/>
        <v>#N/A</v>
      </c>
      <c r="AS803" s="72" t="e">
        <f t="shared" ca="1" si="1044"/>
        <v>#N/A</v>
      </c>
      <c r="AT803" s="19" t="e">
        <f t="shared" ca="1" si="1045"/>
        <v>#N/A</v>
      </c>
      <c r="AU803" s="19" t="e">
        <f t="shared" ca="1" si="1046"/>
        <v>#N/A</v>
      </c>
      <c r="AV803" s="19" t="e">
        <f t="shared" ca="1" si="1047"/>
        <v>#N/A</v>
      </c>
      <c r="AW803" s="19" t="e">
        <f t="shared" ca="1" si="1048"/>
        <v>#N/A</v>
      </c>
      <c r="AX803" s="19" t="e">
        <f t="shared" ca="1" si="1049"/>
        <v>#N/A</v>
      </c>
      <c r="AY803" s="19" t="e">
        <f t="shared" ca="1" si="1050"/>
        <v>#N/A</v>
      </c>
      <c r="AZ803" s="72" t="e">
        <f t="shared" ca="1" si="1051"/>
        <v>#N/A</v>
      </c>
      <c r="BA803" s="72" t="e">
        <f t="shared" ca="1" si="1052"/>
        <v>#N/A</v>
      </c>
      <c r="BB803" s="72" t="e">
        <f t="shared" ca="1" si="1053"/>
        <v>#N/A</v>
      </c>
      <c r="BC803" s="19" t="e">
        <f t="shared" ca="1" si="1054"/>
        <v>#N/A</v>
      </c>
      <c r="BD803" s="19" t="e">
        <f t="shared" ca="1" si="1055"/>
        <v>#N/A</v>
      </c>
      <c r="BE803" s="19" t="e">
        <f t="shared" ca="1" si="1056"/>
        <v>#N/A</v>
      </c>
      <c r="BF803" s="19" t="e">
        <f t="shared" ca="1" si="1057"/>
        <v>#N/A</v>
      </c>
      <c r="BG803" s="19" t="e">
        <f t="shared" ca="1" si="1058"/>
        <v>#N/A</v>
      </c>
      <c r="BH803" s="19" t="e">
        <f t="shared" ca="1" si="1059"/>
        <v>#N/A</v>
      </c>
      <c r="BI803" s="72" t="e">
        <f t="shared" ca="1" si="1060"/>
        <v>#N/A</v>
      </c>
      <c r="BJ803" s="72" t="e">
        <f t="shared" ca="1" si="1061"/>
        <v>#N/A</v>
      </c>
      <c r="BK803" s="72" t="e">
        <f t="shared" ca="1" si="1062"/>
        <v>#N/A</v>
      </c>
      <c r="BL803" s="72" t="e">
        <f t="shared" ca="1" si="1063"/>
        <v>#N/A</v>
      </c>
      <c r="BM803" s="72" t="e">
        <f t="shared" ca="1" si="1064"/>
        <v>#N/A</v>
      </c>
      <c r="BN803" s="72" t="e">
        <f t="shared" ca="1" si="1065"/>
        <v>#N/A</v>
      </c>
      <c r="BO803" s="72" t="e">
        <f t="shared" ca="1" si="1066"/>
        <v>#N/A</v>
      </c>
      <c r="BP803" s="72" t="e">
        <f t="shared" ca="1" si="1067"/>
        <v>#N/A</v>
      </c>
      <c r="BQ803" s="72" t="e">
        <f t="shared" ca="1" si="1068"/>
        <v>#N/A</v>
      </c>
      <c r="BR803" s="72" t="e">
        <f t="shared" ca="1" si="1069"/>
        <v>#N/A</v>
      </c>
      <c r="BS803" s="72" t="e">
        <f t="shared" ca="1" si="1070"/>
        <v>#N/A</v>
      </c>
      <c r="BT803" s="72" t="e">
        <f t="shared" ca="1" si="1071"/>
        <v>#N/A</v>
      </c>
      <c r="BU803" s="72" t="e">
        <f t="shared" ca="1" si="1072"/>
        <v>#N/A</v>
      </c>
      <c r="BV803" s="72" t="e">
        <f t="shared" ca="1" si="1073"/>
        <v>#N/A</v>
      </c>
    </row>
    <row r="804" spans="1:74">
      <c r="A804" s="13" t="e">
        <f ca="1">'MGRS to'!AO804</f>
        <v>#N/A</v>
      </c>
      <c r="B804" s="13" t="e">
        <f ca="1">'MGRS to'!AP804</f>
        <v>#N/A</v>
      </c>
      <c r="C804" s="19" t="e">
        <f t="shared" ca="1" si="1002"/>
        <v>#N/A</v>
      </c>
      <c r="D804" s="19" t="e">
        <f t="shared" ca="1" si="1003"/>
        <v>#N/A</v>
      </c>
      <c r="E804" s="19" t="e">
        <f t="shared" ca="1" si="1004"/>
        <v>#N/A</v>
      </c>
      <c r="F804" s="19" t="e">
        <f t="shared" ca="1" si="1005"/>
        <v>#N/A</v>
      </c>
      <c r="G804" s="19" t="e">
        <f t="shared" ca="1" si="1006"/>
        <v>#N/A</v>
      </c>
      <c r="H804" s="19" t="e">
        <f t="shared" ca="1" si="1007"/>
        <v>#N/A</v>
      </c>
      <c r="I804" s="19" t="e">
        <f t="shared" ca="1" si="1008"/>
        <v>#N/A</v>
      </c>
      <c r="J804" s="19" t="e">
        <f t="shared" ca="1" si="1009"/>
        <v>#N/A</v>
      </c>
      <c r="K804" s="19" t="e">
        <f t="shared" ca="1" si="1010"/>
        <v>#N/A</v>
      </c>
      <c r="L804" s="19" t="e">
        <f t="shared" ca="1" si="1011"/>
        <v>#N/A</v>
      </c>
      <c r="M804" s="19" t="e">
        <f t="shared" ca="1" si="1012"/>
        <v>#N/A</v>
      </c>
      <c r="N804" s="19" t="e">
        <f t="shared" ca="1" si="1013"/>
        <v>#N/A</v>
      </c>
      <c r="O804" s="19" t="e">
        <f t="shared" ca="1" si="1014"/>
        <v>#N/A</v>
      </c>
      <c r="P804" s="72" t="e">
        <f t="shared" ca="1" si="1015"/>
        <v>#N/A</v>
      </c>
      <c r="Q804" s="72" t="e">
        <f t="shared" ca="1" si="1016"/>
        <v>#N/A</v>
      </c>
      <c r="R804" s="72" t="e">
        <f t="shared" ca="1" si="1017"/>
        <v>#N/A</v>
      </c>
      <c r="S804" s="19" t="e">
        <f t="shared" ca="1" si="1018"/>
        <v>#N/A</v>
      </c>
      <c r="T804" s="19" t="e">
        <f t="shared" ca="1" si="1019"/>
        <v>#N/A</v>
      </c>
      <c r="U804" s="19" t="e">
        <f t="shared" ca="1" si="1020"/>
        <v>#N/A</v>
      </c>
      <c r="V804" s="19" t="e">
        <f t="shared" ca="1" si="1021"/>
        <v>#N/A</v>
      </c>
      <c r="W804" s="19" t="e">
        <f t="shared" ca="1" si="1022"/>
        <v>#N/A</v>
      </c>
      <c r="X804" s="19" t="e">
        <f t="shared" ca="1" si="1023"/>
        <v>#N/A</v>
      </c>
      <c r="Y804" s="72" t="e">
        <f t="shared" ca="1" si="1024"/>
        <v>#N/A</v>
      </c>
      <c r="Z804" s="72" t="e">
        <f t="shared" ca="1" si="1025"/>
        <v>#N/A</v>
      </c>
      <c r="AA804" s="72" t="e">
        <f t="shared" ca="1" si="1026"/>
        <v>#N/A</v>
      </c>
      <c r="AB804" s="19" t="e">
        <f t="shared" ca="1" si="1027"/>
        <v>#N/A</v>
      </c>
      <c r="AC804" s="19" t="e">
        <f t="shared" ca="1" si="1028"/>
        <v>#N/A</v>
      </c>
      <c r="AD804" s="19" t="e">
        <f t="shared" ca="1" si="1029"/>
        <v>#N/A</v>
      </c>
      <c r="AE804" s="19" t="e">
        <f t="shared" ca="1" si="1030"/>
        <v>#N/A</v>
      </c>
      <c r="AF804" s="19" t="e">
        <f t="shared" ca="1" si="1031"/>
        <v>#N/A</v>
      </c>
      <c r="AG804" s="19" t="e">
        <f t="shared" ca="1" si="1032"/>
        <v>#N/A</v>
      </c>
      <c r="AH804" s="72" t="e">
        <f t="shared" ca="1" si="1033"/>
        <v>#N/A</v>
      </c>
      <c r="AI804" s="72" t="e">
        <f t="shared" ca="1" si="1034"/>
        <v>#N/A</v>
      </c>
      <c r="AJ804" s="72" t="e">
        <f t="shared" ca="1" si="1035"/>
        <v>#N/A</v>
      </c>
      <c r="AK804" s="19" t="e">
        <f t="shared" ca="1" si="1036"/>
        <v>#N/A</v>
      </c>
      <c r="AL804" s="19" t="e">
        <f t="shared" ca="1" si="1037"/>
        <v>#N/A</v>
      </c>
      <c r="AM804" s="19" t="e">
        <f t="shared" ca="1" si="1038"/>
        <v>#N/A</v>
      </c>
      <c r="AN804" s="19" t="e">
        <f t="shared" ca="1" si="1039"/>
        <v>#N/A</v>
      </c>
      <c r="AO804" s="19" t="e">
        <f t="shared" ca="1" si="1040"/>
        <v>#N/A</v>
      </c>
      <c r="AP804" s="19" t="e">
        <f t="shared" ca="1" si="1041"/>
        <v>#N/A</v>
      </c>
      <c r="AQ804" s="72" t="e">
        <f t="shared" ca="1" si="1042"/>
        <v>#N/A</v>
      </c>
      <c r="AR804" s="72" t="e">
        <f t="shared" ca="1" si="1043"/>
        <v>#N/A</v>
      </c>
      <c r="AS804" s="72" t="e">
        <f t="shared" ca="1" si="1044"/>
        <v>#N/A</v>
      </c>
      <c r="AT804" s="19" t="e">
        <f t="shared" ca="1" si="1045"/>
        <v>#N/A</v>
      </c>
      <c r="AU804" s="19" t="e">
        <f t="shared" ca="1" si="1046"/>
        <v>#N/A</v>
      </c>
      <c r="AV804" s="19" t="e">
        <f t="shared" ca="1" si="1047"/>
        <v>#N/A</v>
      </c>
      <c r="AW804" s="19" t="e">
        <f t="shared" ca="1" si="1048"/>
        <v>#N/A</v>
      </c>
      <c r="AX804" s="19" t="e">
        <f t="shared" ca="1" si="1049"/>
        <v>#N/A</v>
      </c>
      <c r="AY804" s="19" t="e">
        <f t="shared" ca="1" si="1050"/>
        <v>#N/A</v>
      </c>
      <c r="AZ804" s="72" t="e">
        <f t="shared" ca="1" si="1051"/>
        <v>#N/A</v>
      </c>
      <c r="BA804" s="72" t="e">
        <f t="shared" ca="1" si="1052"/>
        <v>#N/A</v>
      </c>
      <c r="BB804" s="72" t="e">
        <f t="shared" ca="1" si="1053"/>
        <v>#N/A</v>
      </c>
      <c r="BC804" s="19" t="e">
        <f t="shared" ca="1" si="1054"/>
        <v>#N/A</v>
      </c>
      <c r="BD804" s="19" t="e">
        <f t="shared" ca="1" si="1055"/>
        <v>#N/A</v>
      </c>
      <c r="BE804" s="19" t="e">
        <f t="shared" ca="1" si="1056"/>
        <v>#N/A</v>
      </c>
      <c r="BF804" s="19" t="e">
        <f t="shared" ca="1" si="1057"/>
        <v>#N/A</v>
      </c>
      <c r="BG804" s="19" t="e">
        <f t="shared" ca="1" si="1058"/>
        <v>#N/A</v>
      </c>
      <c r="BH804" s="19" t="e">
        <f t="shared" ca="1" si="1059"/>
        <v>#N/A</v>
      </c>
      <c r="BI804" s="72" t="e">
        <f t="shared" ca="1" si="1060"/>
        <v>#N/A</v>
      </c>
      <c r="BJ804" s="72" t="e">
        <f t="shared" ca="1" si="1061"/>
        <v>#N/A</v>
      </c>
      <c r="BK804" s="72" t="e">
        <f t="shared" ca="1" si="1062"/>
        <v>#N/A</v>
      </c>
      <c r="BL804" s="72" t="e">
        <f t="shared" ca="1" si="1063"/>
        <v>#N/A</v>
      </c>
      <c r="BM804" s="72" t="e">
        <f t="shared" ca="1" si="1064"/>
        <v>#N/A</v>
      </c>
      <c r="BN804" s="72" t="e">
        <f t="shared" ca="1" si="1065"/>
        <v>#N/A</v>
      </c>
      <c r="BO804" s="72" t="e">
        <f t="shared" ca="1" si="1066"/>
        <v>#N/A</v>
      </c>
      <c r="BP804" s="72" t="e">
        <f t="shared" ca="1" si="1067"/>
        <v>#N/A</v>
      </c>
      <c r="BQ804" s="72" t="e">
        <f t="shared" ca="1" si="1068"/>
        <v>#N/A</v>
      </c>
      <c r="BR804" s="72" t="e">
        <f t="shared" ca="1" si="1069"/>
        <v>#N/A</v>
      </c>
      <c r="BS804" s="72" t="e">
        <f t="shared" ca="1" si="1070"/>
        <v>#N/A</v>
      </c>
      <c r="BT804" s="72" t="e">
        <f t="shared" ca="1" si="1071"/>
        <v>#N/A</v>
      </c>
      <c r="BU804" s="72" t="e">
        <f t="shared" ca="1" si="1072"/>
        <v>#N/A</v>
      </c>
      <c r="BV804" s="72" t="e">
        <f t="shared" ca="1" si="1073"/>
        <v>#N/A</v>
      </c>
    </row>
    <row r="805" spans="1:74">
      <c r="A805" s="13" t="e">
        <f ca="1">'MGRS to'!AO805</f>
        <v>#N/A</v>
      </c>
      <c r="B805" s="13" t="e">
        <f ca="1">'MGRS to'!AP805</f>
        <v>#N/A</v>
      </c>
      <c r="C805" s="19" t="e">
        <f t="shared" ca="1" si="1002"/>
        <v>#N/A</v>
      </c>
      <c r="D805" s="19" t="e">
        <f t="shared" ca="1" si="1003"/>
        <v>#N/A</v>
      </c>
      <c r="E805" s="19" t="e">
        <f t="shared" ca="1" si="1004"/>
        <v>#N/A</v>
      </c>
      <c r="F805" s="19" t="e">
        <f t="shared" ca="1" si="1005"/>
        <v>#N/A</v>
      </c>
      <c r="G805" s="19" t="e">
        <f t="shared" ca="1" si="1006"/>
        <v>#N/A</v>
      </c>
      <c r="H805" s="19" t="e">
        <f t="shared" ca="1" si="1007"/>
        <v>#N/A</v>
      </c>
      <c r="I805" s="19" t="e">
        <f t="shared" ca="1" si="1008"/>
        <v>#N/A</v>
      </c>
      <c r="J805" s="19" t="e">
        <f t="shared" ca="1" si="1009"/>
        <v>#N/A</v>
      </c>
      <c r="K805" s="19" t="e">
        <f t="shared" ca="1" si="1010"/>
        <v>#N/A</v>
      </c>
      <c r="L805" s="19" t="e">
        <f t="shared" ca="1" si="1011"/>
        <v>#N/A</v>
      </c>
      <c r="M805" s="19" t="e">
        <f t="shared" ca="1" si="1012"/>
        <v>#N/A</v>
      </c>
      <c r="N805" s="19" t="e">
        <f t="shared" ca="1" si="1013"/>
        <v>#N/A</v>
      </c>
      <c r="O805" s="19" t="e">
        <f t="shared" ca="1" si="1014"/>
        <v>#N/A</v>
      </c>
      <c r="P805" s="72" t="e">
        <f t="shared" ca="1" si="1015"/>
        <v>#N/A</v>
      </c>
      <c r="Q805" s="72" t="e">
        <f t="shared" ca="1" si="1016"/>
        <v>#N/A</v>
      </c>
      <c r="R805" s="72" t="e">
        <f t="shared" ca="1" si="1017"/>
        <v>#N/A</v>
      </c>
      <c r="S805" s="19" t="e">
        <f t="shared" ca="1" si="1018"/>
        <v>#N/A</v>
      </c>
      <c r="T805" s="19" t="e">
        <f t="shared" ca="1" si="1019"/>
        <v>#N/A</v>
      </c>
      <c r="U805" s="19" t="e">
        <f t="shared" ca="1" si="1020"/>
        <v>#N/A</v>
      </c>
      <c r="V805" s="19" t="e">
        <f t="shared" ca="1" si="1021"/>
        <v>#N/A</v>
      </c>
      <c r="W805" s="19" t="e">
        <f t="shared" ca="1" si="1022"/>
        <v>#N/A</v>
      </c>
      <c r="X805" s="19" t="e">
        <f t="shared" ca="1" si="1023"/>
        <v>#N/A</v>
      </c>
      <c r="Y805" s="72" t="e">
        <f t="shared" ca="1" si="1024"/>
        <v>#N/A</v>
      </c>
      <c r="Z805" s="72" t="e">
        <f t="shared" ca="1" si="1025"/>
        <v>#N/A</v>
      </c>
      <c r="AA805" s="72" t="e">
        <f t="shared" ca="1" si="1026"/>
        <v>#N/A</v>
      </c>
      <c r="AB805" s="19" t="e">
        <f t="shared" ca="1" si="1027"/>
        <v>#N/A</v>
      </c>
      <c r="AC805" s="19" t="e">
        <f t="shared" ca="1" si="1028"/>
        <v>#N/A</v>
      </c>
      <c r="AD805" s="19" t="e">
        <f t="shared" ca="1" si="1029"/>
        <v>#N/A</v>
      </c>
      <c r="AE805" s="19" t="e">
        <f t="shared" ca="1" si="1030"/>
        <v>#N/A</v>
      </c>
      <c r="AF805" s="19" t="e">
        <f t="shared" ca="1" si="1031"/>
        <v>#N/A</v>
      </c>
      <c r="AG805" s="19" t="e">
        <f t="shared" ca="1" si="1032"/>
        <v>#N/A</v>
      </c>
      <c r="AH805" s="72" t="e">
        <f t="shared" ca="1" si="1033"/>
        <v>#N/A</v>
      </c>
      <c r="AI805" s="72" t="e">
        <f t="shared" ca="1" si="1034"/>
        <v>#N/A</v>
      </c>
      <c r="AJ805" s="72" t="e">
        <f t="shared" ca="1" si="1035"/>
        <v>#N/A</v>
      </c>
      <c r="AK805" s="19" t="e">
        <f t="shared" ca="1" si="1036"/>
        <v>#N/A</v>
      </c>
      <c r="AL805" s="19" t="e">
        <f t="shared" ca="1" si="1037"/>
        <v>#N/A</v>
      </c>
      <c r="AM805" s="19" t="e">
        <f t="shared" ca="1" si="1038"/>
        <v>#N/A</v>
      </c>
      <c r="AN805" s="19" t="e">
        <f t="shared" ca="1" si="1039"/>
        <v>#N/A</v>
      </c>
      <c r="AO805" s="19" t="e">
        <f t="shared" ca="1" si="1040"/>
        <v>#N/A</v>
      </c>
      <c r="AP805" s="19" t="e">
        <f t="shared" ca="1" si="1041"/>
        <v>#N/A</v>
      </c>
      <c r="AQ805" s="72" t="e">
        <f t="shared" ca="1" si="1042"/>
        <v>#N/A</v>
      </c>
      <c r="AR805" s="72" t="e">
        <f t="shared" ca="1" si="1043"/>
        <v>#N/A</v>
      </c>
      <c r="AS805" s="72" t="e">
        <f t="shared" ca="1" si="1044"/>
        <v>#N/A</v>
      </c>
      <c r="AT805" s="19" t="e">
        <f t="shared" ca="1" si="1045"/>
        <v>#N/A</v>
      </c>
      <c r="AU805" s="19" t="e">
        <f t="shared" ca="1" si="1046"/>
        <v>#N/A</v>
      </c>
      <c r="AV805" s="19" t="e">
        <f t="shared" ca="1" si="1047"/>
        <v>#N/A</v>
      </c>
      <c r="AW805" s="19" t="e">
        <f t="shared" ca="1" si="1048"/>
        <v>#N/A</v>
      </c>
      <c r="AX805" s="19" t="e">
        <f t="shared" ca="1" si="1049"/>
        <v>#N/A</v>
      </c>
      <c r="AY805" s="19" t="e">
        <f t="shared" ca="1" si="1050"/>
        <v>#N/A</v>
      </c>
      <c r="AZ805" s="72" t="e">
        <f t="shared" ca="1" si="1051"/>
        <v>#N/A</v>
      </c>
      <c r="BA805" s="72" t="e">
        <f t="shared" ca="1" si="1052"/>
        <v>#N/A</v>
      </c>
      <c r="BB805" s="72" t="e">
        <f t="shared" ca="1" si="1053"/>
        <v>#N/A</v>
      </c>
      <c r="BC805" s="19" t="e">
        <f t="shared" ca="1" si="1054"/>
        <v>#N/A</v>
      </c>
      <c r="BD805" s="19" t="e">
        <f t="shared" ca="1" si="1055"/>
        <v>#N/A</v>
      </c>
      <c r="BE805" s="19" t="e">
        <f t="shared" ca="1" si="1056"/>
        <v>#N/A</v>
      </c>
      <c r="BF805" s="19" t="e">
        <f t="shared" ca="1" si="1057"/>
        <v>#N/A</v>
      </c>
      <c r="BG805" s="19" t="e">
        <f t="shared" ca="1" si="1058"/>
        <v>#N/A</v>
      </c>
      <c r="BH805" s="19" t="e">
        <f t="shared" ca="1" si="1059"/>
        <v>#N/A</v>
      </c>
      <c r="BI805" s="72" t="e">
        <f t="shared" ca="1" si="1060"/>
        <v>#N/A</v>
      </c>
      <c r="BJ805" s="72" t="e">
        <f t="shared" ca="1" si="1061"/>
        <v>#N/A</v>
      </c>
      <c r="BK805" s="72" t="e">
        <f t="shared" ca="1" si="1062"/>
        <v>#N/A</v>
      </c>
      <c r="BL805" s="72" t="e">
        <f t="shared" ca="1" si="1063"/>
        <v>#N/A</v>
      </c>
      <c r="BM805" s="72" t="e">
        <f t="shared" ca="1" si="1064"/>
        <v>#N/A</v>
      </c>
      <c r="BN805" s="72" t="e">
        <f t="shared" ca="1" si="1065"/>
        <v>#N/A</v>
      </c>
      <c r="BO805" s="72" t="e">
        <f t="shared" ca="1" si="1066"/>
        <v>#N/A</v>
      </c>
      <c r="BP805" s="72" t="e">
        <f t="shared" ca="1" si="1067"/>
        <v>#N/A</v>
      </c>
      <c r="BQ805" s="72" t="e">
        <f t="shared" ca="1" si="1068"/>
        <v>#N/A</v>
      </c>
      <c r="BR805" s="72" t="e">
        <f t="shared" ca="1" si="1069"/>
        <v>#N/A</v>
      </c>
      <c r="BS805" s="72" t="e">
        <f t="shared" ca="1" si="1070"/>
        <v>#N/A</v>
      </c>
      <c r="BT805" s="72" t="e">
        <f t="shared" ca="1" si="1071"/>
        <v>#N/A</v>
      </c>
      <c r="BU805" s="72" t="e">
        <f t="shared" ca="1" si="1072"/>
        <v>#N/A</v>
      </c>
      <c r="BV805" s="72" t="e">
        <f t="shared" ca="1" si="1073"/>
        <v>#N/A</v>
      </c>
    </row>
    <row r="806" spans="1:74">
      <c r="A806" s="13" t="e">
        <f ca="1">'MGRS to'!AO806</f>
        <v>#N/A</v>
      </c>
      <c r="B806" s="13" t="e">
        <f ca="1">'MGRS to'!AP806</f>
        <v>#N/A</v>
      </c>
      <c r="C806" s="19" t="e">
        <f t="shared" ca="1" si="1002"/>
        <v>#N/A</v>
      </c>
      <c r="D806" s="19" t="e">
        <f t="shared" ca="1" si="1003"/>
        <v>#N/A</v>
      </c>
      <c r="E806" s="19" t="e">
        <f t="shared" ca="1" si="1004"/>
        <v>#N/A</v>
      </c>
      <c r="F806" s="19" t="e">
        <f t="shared" ca="1" si="1005"/>
        <v>#N/A</v>
      </c>
      <c r="G806" s="19" t="e">
        <f t="shared" ca="1" si="1006"/>
        <v>#N/A</v>
      </c>
      <c r="H806" s="19" t="e">
        <f t="shared" ca="1" si="1007"/>
        <v>#N/A</v>
      </c>
      <c r="I806" s="19" t="e">
        <f t="shared" ca="1" si="1008"/>
        <v>#N/A</v>
      </c>
      <c r="J806" s="19" t="e">
        <f t="shared" ca="1" si="1009"/>
        <v>#N/A</v>
      </c>
      <c r="K806" s="19" t="e">
        <f t="shared" ca="1" si="1010"/>
        <v>#N/A</v>
      </c>
      <c r="L806" s="19" t="e">
        <f t="shared" ca="1" si="1011"/>
        <v>#N/A</v>
      </c>
      <c r="M806" s="19" t="e">
        <f t="shared" ca="1" si="1012"/>
        <v>#N/A</v>
      </c>
      <c r="N806" s="19" t="e">
        <f t="shared" ca="1" si="1013"/>
        <v>#N/A</v>
      </c>
      <c r="O806" s="19" t="e">
        <f t="shared" ca="1" si="1014"/>
        <v>#N/A</v>
      </c>
      <c r="P806" s="72" t="e">
        <f t="shared" ca="1" si="1015"/>
        <v>#N/A</v>
      </c>
      <c r="Q806" s="72" t="e">
        <f t="shared" ca="1" si="1016"/>
        <v>#N/A</v>
      </c>
      <c r="R806" s="72" t="e">
        <f t="shared" ca="1" si="1017"/>
        <v>#N/A</v>
      </c>
      <c r="S806" s="19" t="e">
        <f t="shared" ca="1" si="1018"/>
        <v>#N/A</v>
      </c>
      <c r="T806" s="19" t="e">
        <f t="shared" ca="1" si="1019"/>
        <v>#N/A</v>
      </c>
      <c r="U806" s="19" t="e">
        <f t="shared" ca="1" si="1020"/>
        <v>#N/A</v>
      </c>
      <c r="V806" s="19" t="e">
        <f t="shared" ca="1" si="1021"/>
        <v>#N/A</v>
      </c>
      <c r="W806" s="19" t="e">
        <f t="shared" ca="1" si="1022"/>
        <v>#N/A</v>
      </c>
      <c r="X806" s="19" t="e">
        <f t="shared" ca="1" si="1023"/>
        <v>#N/A</v>
      </c>
      <c r="Y806" s="72" t="e">
        <f t="shared" ca="1" si="1024"/>
        <v>#N/A</v>
      </c>
      <c r="Z806" s="72" t="e">
        <f t="shared" ca="1" si="1025"/>
        <v>#N/A</v>
      </c>
      <c r="AA806" s="72" t="e">
        <f t="shared" ca="1" si="1026"/>
        <v>#N/A</v>
      </c>
      <c r="AB806" s="19" t="e">
        <f t="shared" ca="1" si="1027"/>
        <v>#N/A</v>
      </c>
      <c r="AC806" s="19" t="e">
        <f t="shared" ca="1" si="1028"/>
        <v>#N/A</v>
      </c>
      <c r="AD806" s="19" t="e">
        <f t="shared" ca="1" si="1029"/>
        <v>#N/A</v>
      </c>
      <c r="AE806" s="19" t="e">
        <f t="shared" ca="1" si="1030"/>
        <v>#N/A</v>
      </c>
      <c r="AF806" s="19" t="e">
        <f t="shared" ca="1" si="1031"/>
        <v>#N/A</v>
      </c>
      <c r="AG806" s="19" t="e">
        <f t="shared" ca="1" si="1032"/>
        <v>#N/A</v>
      </c>
      <c r="AH806" s="72" t="e">
        <f t="shared" ca="1" si="1033"/>
        <v>#N/A</v>
      </c>
      <c r="AI806" s="72" t="e">
        <f t="shared" ca="1" si="1034"/>
        <v>#N/A</v>
      </c>
      <c r="AJ806" s="72" t="e">
        <f t="shared" ca="1" si="1035"/>
        <v>#N/A</v>
      </c>
      <c r="AK806" s="19" t="e">
        <f t="shared" ca="1" si="1036"/>
        <v>#N/A</v>
      </c>
      <c r="AL806" s="19" t="e">
        <f t="shared" ca="1" si="1037"/>
        <v>#N/A</v>
      </c>
      <c r="AM806" s="19" t="e">
        <f t="shared" ca="1" si="1038"/>
        <v>#N/A</v>
      </c>
      <c r="AN806" s="19" t="e">
        <f t="shared" ca="1" si="1039"/>
        <v>#N/A</v>
      </c>
      <c r="AO806" s="19" t="e">
        <f t="shared" ca="1" si="1040"/>
        <v>#N/A</v>
      </c>
      <c r="AP806" s="19" t="e">
        <f t="shared" ca="1" si="1041"/>
        <v>#N/A</v>
      </c>
      <c r="AQ806" s="72" t="e">
        <f t="shared" ca="1" si="1042"/>
        <v>#N/A</v>
      </c>
      <c r="AR806" s="72" t="e">
        <f t="shared" ca="1" si="1043"/>
        <v>#N/A</v>
      </c>
      <c r="AS806" s="72" t="e">
        <f t="shared" ca="1" si="1044"/>
        <v>#N/A</v>
      </c>
      <c r="AT806" s="19" t="e">
        <f t="shared" ca="1" si="1045"/>
        <v>#N/A</v>
      </c>
      <c r="AU806" s="19" t="e">
        <f t="shared" ca="1" si="1046"/>
        <v>#N/A</v>
      </c>
      <c r="AV806" s="19" t="e">
        <f t="shared" ca="1" si="1047"/>
        <v>#N/A</v>
      </c>
      <c r="AW806" s="19" t="e">
        <f t="shared" ca="1" si="1048"/>
        <v>#N/A</v>
      </c>
      <c r="AX806" s="19" t="e">
        <f t="shared" ca="1" si="1049"/>
        <v>#N/A</v>
      </c>
      <c r="AY806" s="19" t="e">
        <f t="shared" ca="1" si="1050"/>
        <v>#N/A</v>
      </c>
      <c r="AZ806" s="72" t="e">
        <f t="shared" ca="1" si="1051"/>
        <v>#N/A</v>
      </c>
      <c r="BA806" s="72" t="e">
        <f t="shared" ca="1" si="1052"/>
        <v>#N/A</v>
      </c>
      <c r="BB806" s="72" t="e">
        <f t="shared" ca="1" si="1053"/>
        <v>#N/A</v>
      </c>
      <c r="BC806" s="19" t="e">
        <f t="shared" ca="1" si="1054"/>
        <v>#N/A</v>
      </c>
      <c r="BD806" s="19" t="e">
        <f t="shared" ca="1" si="1055"/>
        <v>#N/A</v>
      </c>
      <c r="BE806" s="19" t="e">
        <f t="shared" ca="1" si="1056"/>
        <v>#N/A</v>
      </c>
      <c r="BF806" s="19" t="e">
        <f t="shared" ca="1" si="1057"/>
        <v>#N/A</v>
      </c>
      <c r="BG806" s="19" t="e">
        <f t="shared" ca="1" si="1058"/>
        <v>#N/A</v>
      </c>
      <c r="BH806" s="19" t="e">
        <f t="shared" ca="1" si="1059"/>
        <v>#N/A</v>
      </c>
      <c r="BI806" s="72" t="e">
        <f t="shared" ca="1" si="1060"/>
        <v>#N/A</v>
      </c>
      <c r="BJ806" s="72" t="e">
        <f t="shared" ca="1" si="1061"/>
        <v>#N/A</v>
      </c>
      <c r="BK806" s="72" t="e">
        <f t="shared" ca="1" si="1062"/>
        <v>#N/A</v>
      </c>
      <c r="BL806" s="72" t="e">
        <f t="shared" ca="1" si="1063"/>
        <v>#N/A</v>
      </c>
      <c r="BM806" s="72" t="e">
        <f t="shared" ca="1" si="1064"/>
        <v>#N/A</v>
      </c>
      <c r="BN806" s="72" t="e">
        <f t="shared" ca="1" si="1065"/>
        <v>#N/A</v>
      </c>
      <c r="BO806" s="72" t="e">
        <f t="shared" ca="1" si="1066"/>
        <v>#N/A</v>
      </c>
      <c r="BP806" s="72" t="e">
        <f t="shared" ca="1" si="1067"/>
        <v>#N/A</v>
      </c>
      <c r="BQ806" s="72" t="e">
        <f t="shared" ca="1" si="1068"/>
        <v>#N/A</v>
      </c>
      <c r="BR806" s="72" t="e">
        <f t="shared" ca="1" si="1069"/>
        <v>#N/A</v>
      </c>
      <c r="BS806" s="72" t="e">
        <f t="shared" ca="1" si="1070"/>
        <v>#N/A</v>
      </c>
      <c r="BT806" s="72" t="e">
        <f t="shared" ca="1" si="1071"/>
        <v>#N/A</v>
      </c>
      <c r="BU806" s="72" t="e">
        <f t="shared" ca="1" si="1072"/>
        <v>#N/A</v>
      </c>
      <c r="BV806" s="72" t="e">
        <f t="shared" ca="1" si="1073"/>
        <v>#N/A</v>
      </c>
    </row>
    <row r="807" spans="1:74">
      <c r="A807" s="13" t="e">
        <f ca="1">'MGRS to'!AO807</f>
        <v>#N/A</v>
      </c>
      <c r="B807" s="13" t="e">
        <f ca="1">'MGRS to'!AP807</f>
        <v>#N/A</v>
      </c>
      <c r="C807" s="19" t="e">
        <f t="shared" ca="1" si="1002"/>
        <v>#N/A</v>
      </c>
      <c r="D807" s="19" t="e">
        <f t="shared" ca="1" si="1003"/>
        <v>#N/A</v>
      </c>
      <c r="E807" s="19" t="e">
        <f t="shared" ca="1" si="1004"/>
        <v>#N/A</v>
      </c>
      <c r="F807" s="19" t="e">
        <f t="shared" ca="1" si="1005"/>
        <v>#N/A</v>
      </c>
      <c r="G807" s="19" t="e">
        <f t="shared" ca="1" si="1006"/>
        <v>#N/A</v>
      </c>
      <c r="H807" s="19" t="e">
        <f t="shared" ca="1" si="1007"/>
        <v>#N/A</v>
      </c>
      <c r="I807" s="19" t="e">
        <f t="shared" ca="1" si="1008"/>
        <v>#N/A</v>
      </c>
      <c r="J807" s="19" t="e">
        <f t="shared" ca="1" si="1009"/>
        <v>#N/A</v>
      </c>
      <c r="K807" s="19" t="e">
        <f t="shared" ca="1" si="1010"/>
        <v>#N/A</v>
      </c>
      <c r="L807" s="19" t="e">
        <f t="shared" ca="1" si="1011"/>
        <v>#N/A</v>
      </c>
      <c r="M807" s="19" t="e">
        <f t="shared" ca="1" si="1012"/>
        <v>#N/A</v>
      </c>
      <c r="N807" s="19" t="e">
        <f t="shared" ca="1" si="1013"/>
        <v>#N/A</v>
      </c>
      <c r="O807" s="19" t="e">
        <f t="shared" ca="1" si="1014"/>
        <v>#N/A</v>
      </c>
      <c r="P807" s="72" t="e">
        <f t="shared" ca="1" si="1015"/>
        <v>#N/A</v>
      </c>
      <c r="Q807" s="72" t="e">
        <f t="shared" ca="1" si="1016"/>
        <v>#N/A</v>
      </c>
      <c r="R807" s="72" t="e">
        <f t="shared" ca="1" si="1017"/>
        <v>#N/A</v>
      </c>
      <c r="S807" s="19" t="e">
        <f t="shared" ca="1" si="1018"/>
        <v>#N/A</v>
      </c>
      <c r="T807" s="19" t="e">
        <f t="shared" ca="1" si="1019"/>
        <v>#N/A</v>
      </c>
      <c r="U807" s="19" t="e">
        <f t="shared" ca="1" si="1020"/>
        <v>#N/A</v>
      </c>
      <c r="V807" s="19" t="e">
        <f t="shared" ca="1" si="1021"/>
        <v>#N/A</v>
      </c>
      <c r="W807" s="19" t="e">
        <f t="shared" ca="1" si="1022"/>
        <v>#N/A</v>
      </c>
      <c r="X807" s="19" t="e">
        <f t="shared" ca="1" si="1023"/>
        <v>#N/A</v>
      </c>
      <c r="Y807" s="72" t="e">
        <f t="shared" ca="1" si="1024"/>
        <v>#N/A</v>
      </c>
      <c r="Z807" s="72" t="e">
        <f t="shared" ca="1" si="1025"/>
        <v>#N/A</v>
      </c>
      <c r="AA807" s="72" t="e">
        <f t="shared" ca="1" si="1026"/>
        <v>#N/A</v>
      </c>
      <c r="AB807" s="19" t="e">
        <f t="shared" ca="1" si="1027"/>
        <v>#N/A</v>
      </c>
      <c r="AC807" s="19" t="e">
        <f t="shared" ca="1" si="1028"/>
        <v>#N/A</v>
      </c>
      <c r="AD807" s="19" t="e">
        <f t="shared" ca="1" si="1029"/>
        <v>#N/A</v>
      </c>
      <c r="AE807" s="19" t="e">
        <f t="shared" ca="1" si="1030"/>
        <v>#N/A</v>
      </c>
      <c r="AF807" s="19" t="e">
        <f t="shared" ca="1" si="1031"/>
        <v>#N/A</v>
      </c>
      <c r="AG807" s="19" t="e">
        <f t="shared" ca="1" si="1032"/>
        <v>#N/A</v>
      </c>
      <c r="AH807" s="72" t="e">
        <f t="shared" ca="1" si="1033"/>
        <v>#N/A</v>
      </c>
      <c r="AI807" s="72" t="e">
        <f t="shared" ca="1" si="1034"/>
        <v>#N/A</v>
      </c>
      <c r="AJ807" s="72" t="e">
        <f t="shared" ca="1" si="1035"/>
        <v>#N/A</v>
      </c>
      <c r="AK807" s="19" t="e">
        <f t="shared" ca="1" si="1036"/>
        <v>#N/A</v>
      </c>
      <c r="AL807" s="19" t="e">
        <f t="shared" ca="1" si="1037"/>
        <v>#N/A</v>
      </c>
      <c r="AM807" s="19" t="e">
        <f t="shared" ca="1" si="1038"/>
        <v>#N/A</v>
      </c>
      <c r="AN807" s="19" t="e">
        <f t="shared" ca="1" si="1039"/>
        <v>#N/A</v>
      </c>
      <c r="AO807" s="19" t="e">
        <f t="shared" ca="1" si="1040"/>
        <v>#N/A</v>
      </c>
      <c r="AP807" s="19" t="e">
        <f t="shared" ca="1" si="1041"/>
        <v>#N/A</v>
      </c>
      <c r="AQ807" s="72" t="e">
        <f t="shared" ca="1" si="1042"/>
        <v>#N/A</v>
      </c>
      <c r="AR807" s="72" t="e">
        <f t="shared" ca="1" si="1043"/>
        <v>#N/A</v>
      </c>
      <c r="AS807" s="72" t="e">
        <f t="shared" ca="1" si="1044"/>
        <v>#N/A</v>
      </c>
      <c r="AT807" s="19" t="e">
        <f t="shared" ca="1" si="1045"/>
        <v>#N/A</v>
      </c>
      <c r="AU807" s="19" t="e">
        <f t="shared" ca="1" si="1046"/>
        <v>#N/A</v>
      </c>
      <c r="AV807" s="19" t="e">
        <f t="shared" ca="1" si="1047"/>
        <v>#N/A</v>
      </c>
      <c r="AW807" s="19" t="e">
        <f t="shared" ca="1" si="1048"/>
        <v>#N/A</v>
      </c>
      <c r="AX807" s="19" t="e">
        <f t="shared" ca="1" si="1049"/>
        <v>#N/A</v>
      </c>
      <c r="AY807" s="19" t="e">
        <f t="shared" ca="1" si="1050"/>
        <v>#N/A</v>
      </c>
      <c r="AZ807" s="72" t="e">
        <f t="shared" ca="1" si="1051"/>
        <v>#N/A</v>
      </c>
      <c r="BA807" s="72" t="e">
        <f t="shared" ca="1" si="1052"/>
        <v>#N/A</v>
      </c>
      <c r="BB807" s="72" t="e">
        <f t="shared" ca="1" si="1053"/>
        <v>#N/A</v>
      </c>
      <c r="BC807" s="19" t="e">
        <f t="shared" ca="1" si="1054"/>
        <v>#N/A</v>
      </c>
      <c r="BD807" s="19" t="e">
        <f t="shared" ca="1" si="1055"/>
        <v>#N/A</v>
      </c>
      <c r="BE807" s="19" t="e">
        <f t="shared" ca="1" si="1056"/>
        <v>#N/A</v>
      </c>
      <c r="BF807" s="19" t="e">
        <f t="shared" ca="1" si="1057"/>
        <v>#N/A</v>
      </c>
      <c r="BG807" s="19" t="e">
        <f t="shared" ca="1" si="1058"/>
        <v>#N/A</v>
      </c>
      <c r="BH807" s="19" t="e">
        <f t="shared" ca="1" si="1059"/>
        <v>#N/A</v>
      </c>
      <c r="BI807" s="72" t="e">
        <f t="shared" ca="1" si="1060"/>
        <v>#N/A</v>
      </c>
      <c r="BJ807" s="72" t="e">
        <f t="shared" ca="1" si="1061"/>
        <v>#N/A</v>
      </c>
      <c r="BK807" s="72" t="e">
        <f t="shared" ca="1" si="1062"/>
        <v>#N/A</v>
      </c>
      <c r="BL807" s="72" t="e">
        <f t="shared" ca="1" si="1063"/>
        <v>#N/A</v>
      </c>
      <c r="BM807" s="72" t="e">
        <f t="shared" ca="1" si="1064"/>
        <v>#N/A</v>
      </c>
      <c r="BN807" s="72" t="e">
        <f t="shared" ca="1" si="1065"/>
        <v>#N/A</v>
      </c>
      <c r="BO807" s="72" t="e">
        <f t="shared" ca="1" si="1066"/>
        <v>#N/A</v>
      </c>
      <c r="BP807" s="72" t="e">
        <f t="shared" ca="1" si="1067"/>
        <v>#N/A</v>
      </c>
      <c r="BQ807" s="72" t="e">
        <f t="shared" ca="1" si="1068"/>
        <v>#N/A</v>
      </c>
      <c r="BR807" s="72" t="e">
        <f t="shared" ca="1" si="1069"/>
        <v>#N/A</v>
      </c>
      <c r="BS807" s="72" t="e">
        <f t="shared" ca="1" si="1070"/>
        <v>#N/A</v>
      </c>
      <c r="BT807" s="72" t="e">
        <f t="shared" ca="1" si="1071"/>
        <v>#N/A</v>
      </c>
      <c r="BU807" s="72" t="e">
        <f t="shared" ca="1" si="1072"/>
        <v>#N/A</v>
      </c>
      <c r="BV807" s="72" t="e">
        <f t="shared" ca="1" si="1073"/>
        <v>#N/A</v>
      </c>
    </row>
    <row r="808" spans="1:74">
      <c r="A808" s="13" t="e">
        <f ca="1">'MGRS to'!AO808</f>
        <v>#N/A</v>
      </c>
      <c r="B808" s="13" t="e">
        <f ca="1">'MGRS to'!AP808</f>
        <v>#N/A</v>
      </c>
      <c r="C808" s="19" t="e">
        <f t="shared" ca="1" si="1002"/>
        <v>#N/A</v>
      </c>
      <c r="D808" s="19" t="e">
        <f t="shared" ca="1" si="1003"/>
        <v>#N/A</v>
      </c>
      <c r="E808" s="19" t="e">
        <f t="shared" ca="1" si="1004"/>
        <v>#N/A</v>
      </c>
      <c r="F808" s="19" t="e">
        <f t="shared" ca="1" si="1005"/>
        <v>#N/A</v>
      </c>
      <c r="G808" s="19" t="e">
        <f t="shared" ca="1" si="1006"/>
        <v>#N/A</v>
      </c>
      <c r="H808" s="19" t="e">
        <f t="shared" ca="1" si="1007"/>
        <v>#N/A</v>
      </c>
      <c r="I808" s="19" t="e">
        <f t="shared" ca="1" si="1008"/>
        <v>#N/A</v>
      </c>
      <c r="J808" s="19" t="e">
        <f t="shared" ca="1" si="1009"/>
        <v>#N/A</v>
      </c>
      <c r="K808" s="19" t="e">
        <f t="shared" ca="1" si="1010"/>
        <v>#N/A</v>
      </c>
      <c r="L808" s="19" t="e">
        <f t="shared" ca="1" si="1011"/>
        <v>#N/A</v>
      </c>
      <c r="M808" s="19" t="e">
        <f t="shared" ca="1" si="1012"/>
        <v>#N/A</v>
      </c>
      <c r="N808" s="19" t="e">
        <f t="shared" ca="1" si="1013"/>
        <v>#N/A</v>
      </c>
      <c r="O808" s="19" t="e">
        <f t="shared" ca="1" si="1014"/>
        <v>#N/A</v>
      </c>
      <c r="P808" s="72" t="e">
        <f t="shared" ca="1" si="1015"/>
        <v>#N/A</v>
      </c>
      <c r="Q808" s="72" t="e">
        <f t="shared" ca="1" si="1016"/>
        <v>#N/A</v>
      </c>
      <c r="R808" s="72" t="e">
        <f t="shared" ca="1" si="1017"/>
        <v>#N/A</v>
      </c>
      <c r="S808" s="19" t="e">
        <f t="shared" ca="1" si="1018"/>
        <v>#N/A</v>
      </c>
      <c r="T808" s="19" t="e">
        <f t="shared" ca="1" si="1019"/>
        <v>#N/A</v>
      </c>
      <c r="U808" s="19" t="e">
        <f t="shared" ca="1" si="1020"/>
        <v>#N/A</v>
      </c>
      <c r="V808" s="19" t="e">
        <f t="shared" ca="1" si="1021"/>
        <v>#N/A</v>
      </c>
      <c r="W808" s="19" t="e">
        <f t="shared" ca="1" si="1022"/>
        <v>#N/A</v>
      </c>
      <c r="X808" s="19" t="e">
        <f t="shared" ca="1" si="1023"/>
        <v>#N/A</v>
      </c>
      <c r="Y808" s="72" t="e">
        <f t="shared" ca="1" si="1024"/>
        <v>#N/A</v>
      </c>
      <c r="Z808" s="72" t="e">
        <f t="shared" ca="1" si="1025"/>
        <v>#N/A</v>
      </c>
      <c r="AA808" s="72" t="e">
        <f t="shared" ca="1" si="1026"/>
        <v>#N/A</v>
      </c>
      <c r="AB808" s="19" t="e">
        <f t="shared" ca="1" si="1027"/>
        <v>#N/A</v>
      </c>
      <c r="AC808" s="19" t="e">
        <f t="shared" ca="1" si="1028"/>
        <v>#N/A</v>
      </c>
      <c r="AD808" s="19" t="e">
        <f t="shared" ca="1" si="1029"/>
        <v>#N/A</v>
      </c>
      <c r="AE808" s="19" t="e">
        <f t="shared" ca="1" si="1030"/>
        <v>#N/A</v>
      </c>
      <c r="AF808" s="19" t="e">
        <f t="shared" ca="1" si="1031"/>
        <v>#N/A</v>
      </c>
      <c r="AG808" s="19" t="e">
        <f t="shared" ca="1" si="1032"/>
        <v>#N/A</v>
      </c>
      <c r="AH808" s="72" t="e">
        <f t="shared" ca="1" si="1033"/>
        <v>#N/A</v>
      </c>
      <c r="AI808" s="72" t="e">
        <f t="shared" ca="1" si="1034"/>
        <v>#N/A</v>
      </c>
      <c r="AJ808" s="72" t="e">
        <f t="shared" ca="1" si="1035"/>
        <v>#N/A</v>
      </c>
      <c r="AK808" s="19" t="e">
        <f t="shared" ca="1" si="1036"/>
        <v>#N/A</v>
      </c>
      <c r="AL808" s="19" t="e">
        <f t="shared" ca="1" si="1037"/>
        <v>#N/A</v>
      </c>
      <c r="AM808" s="19" t="e">
        <f t="shared" ca="1" si="1038"/>
        <v>#N/A</v>
      </c>
      <c r="AN808" s="19" t="e">
        <f t="shared" ca="1" si="1039"/>
        <v>#N/A</v>
      </c>
      <c r="AO808" s="19" t="e">
        <f t="shared" ca="1" si="1040"/>
        <v>#N/A</v>
      </c>
      <c r="AP808" s="19" t="e">
        <f t="shared" ca="1" si="1041"/>
        <v>#N/A</v>
      </c>
      <c r="AQ808" s="72" t="e">
        <f t="shared" ca="1" si="1042"/>
        <v>#N/A</v>
      </c>
      <c r="AR808" s="72" t="e">
        <f t="shared" ca="1" si="1043"/>
        <v>#N/A</v>
      </c>
      <c r="AS808" s="72" t="e">
        <f t="shared" ca="1" si="1044"/>
        <v>#N/A</v>
      </c>
      <c r="AT808" s="19" t="e">
        <f t="shared" ca="1" si="1045"/>
        <v>#N/A</v>
      </c>
      <c r="AU808" s="19" t="e">
        <f t="shared" ca="1" si="1046"/>
        <v>#N/A</v>
      </c>
      <c r="AV808" s="19" t="e">
        <f t="shared" ca="1" si="1047"/>
        <v>#N/A</v>
      </c>
      <c r="AW808" s="19" t="e">
        <f t="shared" ca="1" si="1048"/>
        <v>#N/A</v>
      </c>
      <c r="AX808" s="19" t="e">
        <f t="shared" ca="1" si="1049"/>
        <v>#N/A</v>
      </c>
      <c r="AY808" s="19" t="e">
        <f t="shared" ca="1" si="1050"/>
        <v>#N/A</v>
      </c>
      <c r="AZ808" s="72" t="e">
        <f t="shared" ca="1" si="1051"/>
        <v>#N/A</v>
      </c>
      <c r="BA808" s="72" t="e">
        <f t="shared" ca="1" si="1052"/>
        <v>#N/A</v>
      </c>
      <c r="BB808" s="72" t="e">
        <f t="shared" ca="1" si="1053"/>
        <v>#N/A</v>
      </c>
      <c r="BC808" s="19" t="e">
        <f t="shared" ca="1" si="1054"/>
        <v>#N/A</v>
      </c>
      <c r="BD808" s="19" t="e">
        <f t="shared" ca="1" si="1055"/>
        <v>#N/A</v>
      </c>
      <c r="BE808" s="19" t="e">
        <f t="shared" ca="1" si="1056"/>
        <v>#N/A</v>
      </c>
      <c r="BF808" s="19" t="e">
        <f t="shared" ca="1" si="1057"/>
        <v>#N/A</v>
      </c>
      <c r="BG808" s="19" t="e">
        <f t="shared" ca="1" si="1058"/>
        <v>#N/A</v>
      </c>
      <c r="BH808" s="19" t="e">
        <f t="shared" ca="1" si="1059"/>
        <v>#N/A</v>
      </c>
      <c r="BI808" s="72" t="e">
        <f t="shared" ca="1" si="1060"/>
        <v>#N/A</v>
      </c>
      <c r="BJ808" s="72" t="e">
        <f t="shared" ca="1" si="1061"/>
        <v>#N/A</v>
      </c>
      <c r="BK808" s="72" t="e">
        <f t="shared" ca="1" si="1062"/>
        <v>#N/A</v>
      </c>
      <c r="BL808" s="72" t="e">
        <f t="shared" ca="1" si="1063"/>
        <v>#N/A</v>
      </c>
      <c r="BM808" s="72" t="e">
        <f t="shared" ca="1" si="1064"/>
        <v>#N/A</v>
      </c>
      <c r="BN808" s="72" t="e">
        <f t="shared" ca="1" si="1065"/>
        <v>#N/A</v>
      </c>
      <c r="BO808" s="72" t="e">
        <f t="shared" ca="1" si="1066"/>
        <v>#N/A</v>
      </c>
      <c r="BP808" s="72" t="e">
        <f t="shared" ca="1" si="1067"/>
        <v>#N/A</v>
      </c>
      <c r="BQ808" s="72" t="e">
        <f t="shared" ca="1" si="1068"/>
        <v>#N/A</v>
      </c>
      <c r="BR808" s="72" t="e">
        <f t="shared" ca="1" si="1069"/>
        <v>#N/A</v>
      </c>
      <c r="BS808" s="72" t="e">
        <f t="shared" ca="1" si="1070"/>
        <v>#N/A</v>
      </c>
      <c r="BT808" s="72" t="e">
        <f t="shared" ca="1" si="1071"/>
        <v>#N/A</v>
      </c>
      <c r="BU808" s="72" t="e">
        <f t="shared" ca="1" si="1072"/>
        <v>#N/A</v>
      </c>
      <c r="BV808" s="72" t="e">
        <f t="shared" ca="1" si="1073"/>
        <v>#N/A</v>
      </c>
    </row>
    <row r="809" spans="1:74">
      <c r="A809" s="13" t="e">
        <f ca="1">'MGRS to'!AO809</f>
        <v>#N/A</v>
      </c>
      <c r="B809" s="13" t="e">
        <f ca="1">'MGRS to'!AP809</f>
        <v>#N/A</v>
      </c>
      <c r="C809" s="19" t="e">
        <f t="shared" ca="1" si="1002"/>
        <v>#N/A</v>
      </c>
      <c r="D809" s="19" t="e">
        <f t="shared" ca="1" si="1003"/>
        <v>#N/A</v>
      </c>
      <c r="E809" s="19" t="e">
        <f t="shared" ca="1" si="1004"/>
        <v>#N/A</v>
      </c>
      <c r="F809" s="19" t="e">
        <f t="shared" ca="1" si="1005"/>
        <v>#N/A</v>
      </c>
      <c r="G809" s="19" t="e">
        <f t="shared" ca="1" si="1006"/>
        <v>#N/A</v>
      </c>
      <c r="H809" s="19" t="e">
        <f t="shared" ca="1" si="1007"/>
        <v>#N/A</v>
      </c>
      <c r="I809" s="19" t="e">
        <f t="shared" ca="1" si="1008"/>
        <v>#N/A</v>
      </c>
      <c r="J809" s="19" t="e">
        <f t="shared" ca="1" si="1009"/>
        <v>#N/A</v>
      </c>
      <c r="K809" s="19" t="e">
        <f t="shared" ca="1" si="1010"/>
        <v>#N/A</v>
      </c>
      <c r="L809" s="19" t="e">
        <f t="shared" ca="1" si="1011"/>
        <v>#N/A</v>
      </c>
      <c r="M809" s="19" t="e">
        <f t="shared" ca="1" si="1012"/>
        <v>#N/A</v>
      </c>
      <c r="N809" s="19" t="e">
        <f t="shared" ca="1" si="1013"/>
        <v>#N/A</v>
      </c>
      <c r="O809" s="19" t="e">
        <f t="shared" ca="1" si="1014"/>
        <v>#N/A</v>
      </c>
      <c r="P809" s="72" t="e">
        <f t="shared" ca="1" si="1015"/>
        <v>#N/A</v>
      </c>
      <c r="Q809" s="72" t="e">
        <f t="shared" ca="1" si="1016"/>
        <v>#N/A</v>
      </c>
      <c r="R809" s="72" t="e">
        <f t="shared" ca="1" si="1017"/>
        <v>#N/A</v>
      </c>
      <c r="S809" s="19" t="e">
        <f t="shared" ca="1" si="1018"/>
        <v>#N/A</v>
      </c>
      <c r="T809" s="19" t="e">
        <f t="shared" ca="1" si="1019"/>
        <v>#N/A</v>
      </c>
      <c r="U809" s="19" t="e">
        <f t="shared" ca="1" si="1020"/>
        <v>#N/A</v>
      </c>
      <c r="V809" s="19" t="e">
        <f t="shared" ca="1" si="1021"/>
        <v>#N/A</v>
      </c>
      <c r="W809" s="19" t="e">
        <f t="shared" ca="1" si="1022"/>
        <v>#N/A</v>
      </c>
      <c r="X809" s="19" t="e">
        <f t="shared" ca="1" si="1023"/>
        <v>#N/A</v>
      </c>
      <c r="Y809" s="72" t="e">
        <f t="shared" ca="1" si="1024"/>
        <v>#N/A</v>
      </c>
      <c r="Z809" s="72" t="e">
        <f t="shared" ca="1" si="1025"/>
        <v>#N/A</v>
      </c>
      <c r="AA809" s="72" t="e">
        <f t="shared" ca="1" si="1026"/>
        <v>#N/A</v>
      </c>
      <c r="AB809" s="19" t="e">
        <f t="shared" ca="1" si="1027"/>
        <v>#N/A</v>
      </c>
      <c r="AC809" s="19" t="e">
        <f t="shared" ca="1" si="1028"/>
        <v>#N/A</v>
      </c>
      <c r="AD809" s="19" t="e">
        <f t="shared" ca="1" si="1029"/>
        <v>#N/A</v>
      </c>
      <c r="AE809" s="19" t="e">
        <f t="shared" ca="1" si="1030"/>
        <v>#N/A</v>
      </c>
      <c r="AF809" s="19" t="e">
        <f t="shared" ca="1" si="1031"/>
        <v>#N/A</v>
      </c>
      <c r="AG809" s="19" t="e">
        <f t="shared" ca="1" si="1032"/>
        <v>#N/A</v>
      </c>
      <c r="AH809" s="72" t="e">
        <f t="shared" ca="1" si="1033"/>
        <v>#N/A</v>
      </c>
      <c r="AI809" s="72" t="e">
        <f t="shared" ca="1" si="1034"/>
        <v>#N/A</v>
      </c>
      <c r="AJ809" s="72" t="e">
        <f t="shared" ca="1" si="1035"/>
        <v>#N/A</v>
      </c>
      <c r="AK809" s="19" t="e">
        <f t="shared" ca="1" si="1036"/>
        <v>#N/A</v>
      </c>
      <c r="AL809" s="19" t="e">
        <f t="shared" ca="1" si="1037"/>
        <v>#N/A</v>
      </c>
      <c r="AM809" s="19" t="e">
        <f t="shared" ca="1" si="1038"/>
        <v>#N/A</v>
      </c>
      <c r="AN809" s="19" t="e">
        <f t="shared" ca="1" si="1039"/>
        <v>#N/A</v>
      </c>
      <c r="AO809" s="19" t="e">
        <f t="shared" ca="1" si="1040"/>
        <v>#N/A</v>
      </c>
      <c r="AP809" s="19" t="e">
        <f t="shared" ca="1" si="1041"/>
        <v>#N/A</v>
      </c>
      <c r="AQ809" s="72" t="e">
        <f t="shared" ca="1" si="1042"/>
        <v>#N/A</v>
      </c>
      <c r="AR809" s="72" t="e">
        <f t="shared" ca="1" si="1043"/>
        <v>#N/A</v>
      </c>
      <c r="AS809" s="72" t="e">
        <f t="shared" ca="1" si="1044"/>
        <v>#N/A</v>
      </c>
      <c r="AT809" s="19" t="e">
        <f t="shared" ca="1" si="1045"/>
        <v>#N/A</v>
      </c>
      <c r="AU809" s="19" t="e">
        <f t="shared" ca="1" si="1046"/>
        <v>#N/A</v>
      </c>
      <c r="AV809" s="19" t="e">
        <f t="shared" ca="1" si="1047"/>
        <v>#N/A</v>
      </c>
      <c r="AW809" s="19" t="e">
        <f t="shared" ca="1" si="1048"/>
        <v>#N/A</v>
      </c>
      <c r="AX809" s="19" t="e">
        <f t="shared" ca="1" si="1049"/>
        <v>#N/A</v>
      </c>
      <c r="AY809" s="19" t="e">
        <f t="shared" ca="1" si="1050"/>
        <v>#N/A</v>
      </c>
      <c r="AZ809" s="72" t="e">
        <f t="shared" ca="1" si="1051"/>
        <v>#N/A</v>
      </c>
      <c r="BA809" s="72" t="e">
        <f t="shared" ca="1" si="1052"/>
        <v>#N/A</v>
      </c>
      <c r="BB809" s="72" t="e">
        <f t="shared" ca="1" si="1053"/>
        <v>#N/A</v>
      </c>
      <c r="BC809" s="19" t="e">
        <f t="shared" ca="1" si="1054"/>
        <v>#N/A</v>
      </c>
      <c r="BD809" s="19" t="e">
        <f t="shared" ca="1" si="1055"/>
        <v>#N/A</v>
      </c>
      <c r="BE809" s="19" t="e">
        <f t="shared" ca="1" si="1056"/>
        <v>#N/A</v>
      </c>
      <c r="BF809" s="19" t="e">
        <f t="shared" ca="1" si="1057"/>
        <v>#N/A</v>
      </c>
      <c r="BG809" s="19" t="e">
        <f t="shared" ca="1" si="1058"/>
        <v>#N/A</v>
      </c>
      <c r="BH809" s="19" t="e">
        <f t="shared" ca="1" si="1059"/>
        <v>#N/A</v>
      </c>
      <c r="BI809" s="72" t="e">
        <f t="shared" ca="1" si="1060"/>
        <v>#N/A</v>
      </c>
      <c r="BJ809" s="72" t="e">
        <f t="shared" ca="1" si="1061"/>
        <v>#N/A</v>
      </c>
      <c r="BK809" s="72" t="e">
        <f t="shared" ca="1" si="1062"/>
        <v>#N/A</v>
      </c>
      <c r="BL809" s="72" t="e">
        <f t="shared" ca="1" si="1063"/>
        <v>#N/A</v>
      </c>
      <c r="BM809" s="72" t="e">
        <f t="shared" ca="1" si="1064"/>
        <v>#N/A</v>
      </c>
      <c r="BN809" s="72" t="e">
        <f t="shared" ca="1" si="1065"/>
        <v>#N/A</v>
      </c>
      <c r="BO809" s="72" t="e">
        <f t="shared" ca="1" si="1066"/>
        <v>#N/A</v>
      </c>
      <c r="BP809" s="72" t="e">
        <f t="shared" ca="1" si="1067"/>
        <v>#N/A</v>
      </c>
      <c r="BQ809" s="72" t="e">
        <f t="shared" ca="1" si="1068"/>
        <v>#N/A</v>
      </c>
      <c r="BR809" s="72" t="e">
        <f t="shared" ca="1" si="1069"/>
        <v>#N/A</v>
      </c>
      <c r="BS809" s="72" t="e">
        <f t="shared" ca="1" si="1070"/>
        <v>#N/A</v>
      </c>
      <c r="BT809" s="72" t="e">
        <f t="shared" ca="1" si="1071"/>
        <v>#N/A</v>
      </c>
      <c r="BU809" s="72" t="e">
        <f t="shared" ca="1" si="1072"/>
        <v>#N/A</v>
      </c>
      <c r="BV809" s="72" t="e">
        <f t="shared" ca="1" si="1073"/>
        <v>#N/A</v>
      </c>
    </row>
    <row r="810" spans="1:74">
      <c r="A810" s="13" t="e">
        <f ca="1">'MGRS to'!AO810</f>
        <v>#N/A</v>
      </c>
      <c r="B810" s="13" t="e">
        <f ca="1">'MGRS to'!AP810</f>
        <v>#N/A</v>
      </c>
      <c r="C810" s="19" t="e">
        <f t="shared" ca="1" si="1002"/>
        <v>#N/A</v>
      </c>
      <c r="D810" s="19" t="e">
        <f t="shared" ca="1" si="1003"/>
        <v>#N/A</v>
      </c>
      <c r="E810" s="19" t="e">
        <f t="shared" ca="1" si="1004"/>
        <v>#N/A</v>
      </c>
      <c r="F810" s="19" t="e">
        <f t="shared" ca="1" si="1005"/>
        <v>#N/A</v>
      </c>
      <c r="G810" s="19" t="e">
        <f t="shared" ca="1" si="1006"/>
        <v>#N/A</v>
      </c>
      <c r="H810" s="19" t="e">
        <f t="shared" ca="1" si="1007"/>
        <v>#N/A</v>
      </c>
      <c r="I810" s="19" t="e">
        <f t="shared" ca="1" si="1008"/>
        <v>#N/A</v>
      </c>
      <c r="J810" s="19" t="e">
        <f t="shared" ca="1" si="1009"/>
        <v>#N/A</v>
      </c>
      <c r="K810" s="19" t="e">
        <f t="shared" ca="1" si="1010"/>
        <v>#N/A</v>
      </c>
      <c r="L810" s="19" t="e">
        <f t="shared" ca="1" si="1011"/>
        <v>#N/A</v>
      </c>
      <c r="M810" s="19" t="e">
        <f t="shared" ca="1" si="1012"/>
        <v>#N/A</v>
      </c>
      <c r="N810" s="19" t="e">
        <f t="shared" ca="1" si="1013"/>
        <v>#N/A</v>
      </c>
      <c r="O810" s="19" t="e">
        <f t="shared" ca="1" si="1014"/>
        <v>#N/A</v>
      </c>
      <c r="P810" s="72" t="e">
        <f t="shared" ca="1" si="1015"/>
        <v>#N/A</v>
      </c>
      <c r="Q810" s="72" t="e">
        <f t="shared" ca="1" si="1016"/>
        <v>#N/A</v>
      </c>
      <c r="R810" s="72" t="e">
        <f t="shared" ca="1" si="1017"/>
        <v>#N/A</v>
      </c>
      <c r="S810" s="19" t="e">
        <f t="shared" ca="1" si="1018"/>
        <v>#N/A</v>
      </c>
      <c r="T810" s="19" t="e">
        <f t="shared" ca="1" si="1019"/>
        <v>#N/A</v>
      </c>
      <c r="U810" s="19" t="e">
        <f t="shared" ca="1" si="1020"/>
        <v>#N/A</v>
      </c>
      <c r="V810" s="19" t="e">
        <f t="shared" ca="1" si="1021"/>
        <v>#N/A</v>
      </c>
      <c r="W810" s="19" t="e">
        <f t="shared" ca="1" si="1022"/>
        <v>#N/A</v>
      </c>
      <c r="X810" s="19" t="e">
        <f t="shared" ca="1" si="1023"/>
        <v>#N/A</v>
      </c>
      <c r="Y810" s="72" t="e">
        <f t="shared" ca="1" si="1024"/>
        <v>#N/A</v>
      </c>
      <c r="Z810" s="72" t="e">
        <f t="shared" ca="1" si="1025"/>
        <v>#N/A</v>
      </c>
      <c r="AA810" s="72" t="e">
        <f t="shared" ca="1" si="1026"/>
        <v>#N/A</v>
      </c>
      <c r="AB810" s="19" t="e">
        <f t="shared" ca="1" si="1027"/>
        <v>#N/A</v>
      </c>
      <c r="AC810" s="19" t="e">
        <f t="shared" ca="1" si="1028"/>
        <v>#N/A</v>
      </c>
      <c r="AD810" s="19" t="e">
        <f t="shared" ca="1" si="1029"/>
        <v>#N/A</v>
      </c>
      <c r="AE810" s="19" t="e">
        <f t="shared" ca="1" si="1030"/>
        <v>#N/A</v>
      </c>
      <c r="AF810" s="19" t="e">
        <f t="shared" ca="1" si="1031"/>
        <v>#N/A</v>
      </c>
      <c r="AG810" s="19" t="e">
        <f t="shared" ca="1" si="1032"/>
        <v>#N/A</v>
      </c>
      <c r="AH810" s="72" t="e">
        <f t="shared" ca="1" si="1033"/>
        <v>#N/A</v>
      </c>
      <c r="AI810" s="72" t="e">
        <f t="shared" ca="1" si="1034"/>
        <v>#N/A</v>
      </c>
      <c r="AJ810" s="72" t="e">
        <f t="shared" ca="1" si="1035"/>
        <v>#N/A</v>
      </c>
      <c r="AK810" s="19" t="e">
        <f t="shared" ca="1" si="1036"/>
        <v>#N/A</v>
      </c>
      <c r="AL810" s="19" t="e">
        <f t="shared" ca="1" si="1037"/>
        <v>#N/A</v>
      </c>
      <c r="AM810" s="19" t="e">
        <f t="shared" ca="1" si="1038"/>
        <v>#N/A</v>
      </c>
      <c r="AN810" s="19" t="e">
        <f t="shared" ca="1" si="1039"/>
        <v>#N/A</v>
      </c>
      <c r="AO810" s="19" t="e">
        <f t="shared" ca="1" si="1040"/>
        <v>#N/A</v>
      </c>
      <c r="AP810" s="19" t="e">
        <f t="shared" ca="1" si="1041"/>
        <v>#N/A</v>
      </c>
      <c r="AQ810" s="72" t="e">
        <f t="shared" ca="1" si="1042"/>
        <v>#N/A</v>
      </c>
      <c r="AR810" s="72" t="e">
        <f t="shared" ca="1" si="1043"/>
        <v>#N/A</v>
      </c>
      <c r="AS810" s="72" t="e">
        <f t="shared" ca="1" si="1044"/>
        <v>#N/A</v>
      </c>
      <c r="AT810" s="19" t="e">
        <f t="shared" ca="1" si="1045"/>
        <v>#N/A</v>
      </c>
      <c r="AU810" s="19" t="e">
        <f t="shared" ca="1" si="1046"/>
        <v>#N/A</v>
      </c>
      <c r="AV810" s="19" t="e">
        <f t="shared" ca="1" si="1047"/>
        <v>#N/A</v>
      </c>
      <c r="AW810" s="19" t="e">
        <f t="shared" ca="1" si="1048"/>
        <v>#N/A</v>
      </c>
      <c r="AX810" s="19" t="e">
        <f t="shared" ca="1" si="1049"/>
        <v>#N/A</v>
      </c>
      <c r="AY810" s="19" t="e">
        <f t="shared" ca="1" si="1050"/>
        <v>#N/A</v>
      </c>
      <c r="AZ810" s="72" t="e">
        <f t="shared" ca="1" si="1051"/>
        <v>#N/A</v>
      </c>
      <c r="BA810" s="72" t="e">
        <f t="shared" ca="1" si="1052"/>
        <v>#N/A</v>
      </c>
      <c r="BB810" s="72" t="e">
        <f t="shared" ca="1" si="1053"/>
        <v>#N/A</v>
      </c>
      <c r="BC810" s="19" t="e">
        <f t="shared" ca="1" si="1054"/>
        <v>#N/A</v>
      </c>
      <c r="BD810" s="19" t="e">
        <f t="shared" ca="1" si="1055"/>
        <v>#N/A</v>
      </c>
      <c r="BE810" s="19" t="e">
        <f t="shared" ca="1" si="1056"/>
        <v>#N/A</v>
      </c>
      <c r="BF810" s="19" t="e">
        <f t="shared" ca="1" si="1057"/>
        <v>#N/A</v>
      </c>
      <c r="BG810" s="19" t="e">
        <f t="shared" ca="1" si="1058"/>
        <v>#N/A</v>
      </c>
      <c r="BH810" s="19" t="e">
        <f t="shared" ca="1" si="1059"/>
        <v>#N/A</v>
      </c>
      <c r="BI810" s="72" t="e">
        <f t="shared" ca="1" si="1060"/>
        <v>#N/A</v>
      </c>
      <c r="BJ810" s="72" t="e">
        <f t="shared" ca="1" si="1061"/>
        <v>#N/A</v>
      </c>
      <c r="BK810" s="72" t="e">
        <f t="shared" ca="1" si="1062"/>
        <v>#N/A</v>
      </c>
      <c r="BL810" s="72" t="e">
        <f t="shared" ca="1" si="1063"/>
        <v>#N/A</v>
      </c>
      <c r="BM810" s="72" t="e">
        <f t="shared" ca="1" si="1064"/>
        <v>#N/A</v>
      </c>
      <c r="BN810" s="72" t="e">
        <f t="shared" ca="1" si="1065"/>
        <v>#N/A</v>
      </c>
      <c r="BO810" s="72" t="e">
        <f t="shared" ca="1" si="1066"/>
        <v>#N/A</v>
      </c>
      <c r="BP810" s="72" t="e">
        <f t="shared" ca="1" si="1067"/>
        <v>#N/A</v>
      </c>
      <c r="BQ810" s="72" t="e">
        <f t="shared" ca="1" si="1068"/>
        <v>#N/A</v>
      </c>
      <c r="BR810" s="72" t="e">
        <f t="shared" ca="1" si="1069"/>
        <v>#N/A</v>
      </c>
      <c r="BS810" s="72" t="e">
        <f t="shared" ca="1" si="1070"/>
        <v>#N/A</v>
      </c>
      <c r="BT810" s="72" t="e">
        <f t="shared" ca="1" si="1071"/>
        <v>#N/A</v>
      </c>
      <c r="BU810" s="72" t="e">
        <f t="shared" ca="1" si="1072"/>
        <v>#N/A</v>
      </c>
      <c r="BV810" s="72" t="e">
        <f t="shared" ca="1" si="1073"/>
        <v>#N/A</v>
      </c>
    </row>
    <row r="811" spans="1:74">
      <c r="A811" s="13" t="e">
        <f ca="1">'MGRS to'!AO811</f>
        <v>#N/A</v>
      </c>
      <c r="B811" s="13" t="e">
        <f ca="1">'MGRS to'!AP811</f>
        <v>#N/A</v>
      </c>
      <c r="C811" s="19" t="e">
        <f t="shared" ca="1" si="1002"/>
        <v>#N/A</v>
      </c>
      <c r="D811" s="19" t="e">
        <f t="shared" ca="1" si="1003"/>
        <v>#N/A</v>
      </c>
      <c r="E811" s="19" t="e">
        <f t="shared" ca="1" si="1004"/>
        <v>#N/A</v>
      </c>
      <c r="F811" s="19" t="e">
        <f t="shared" ca="1" si="1005"/>
        <v>#N/A</v>
      </c>
      <c r="G811" s="19" t="e">
        <f t="shared" ca="1" si="1006"/>
        <v>#N/A</v>
      </c>
      <c r="H811" s="19" t="e">
        <f t="shared" ca="1" si="1007"/>
        <v>#N/A</v>
      </c>
      <c r="I811" s="19" t="e">
        <f t="shared" ca="1" si="1008"/>
        <v>#N/A</v>
      </c>
      <c r="J811" s="19" t="e">
        <f t="shared" ca="1" si="1009"/>
        <v>#N/A</v>
      </c>
      <c r="K811" s="19" t="e">
        <f t="shared" ca="1" si="1010"/>
        <v>#N/A</v>
      </c>
      <c r="L811" s="19" t="e">
        <f t="shared" ca="1" si="1011"/>
        <v>#N/A</v>
      </c>
      <c r="M811" s="19" t="e">
        <f t="shared" ca="1" si="1012"/>
        <v>#N/A</v>
      </c>
      <c r="N811" s="19" t="e">
        <f t="shared" ca="1" si="1013"/>
        <v>#N/A</v>
      </c>
      <c r="O811" s="19" t="e">
        <f t="shared" ca="1" si="1014"/>
        <v>#N/A</v>
      </c>
      <c r="P811" s="72" t="e">
        <f t="shared" ca="1" si="1015"/>
        <v>#N/A</v>
      </c>
      <c r="Q811" s="72" t="e">
        <f t="shared" ca="1" si="1016"/>
        <v>#N/A</v>
      </c>
      <c r="R811" s="72" t="e">
        <f t="shared" ca="1" si="1017"/>
        <v>#N/A</v>
      </c>
      <c r="S811" s="19" t="e">
        <f t="shared" ca="1" si="1018"/>
        <v>#N/A</v>
      </c>
      <c r="T811" s="19" t="e">
        <f t="shared" ca="1" si="1019"/>
        <v>#N/A</v>
      </c>
      <c r="U811" s="19" t="e">
        <f t="shared" ca="1" si="1020"/>
        <v>#N/A</v>
      </c>
      <c r="V811" s="19" t="e">
        <f t="shared" ca="1" si="1021"/>
        <v>#N/A</v>
      </c>
      <c r="W811" s="19" t="e">
        <f t="shared" ca="1" si="1022"/>
        <v>#N/A</v>
      </c>
      <c r="X811" s="19" t="e">
        <f t="shared" ca="1" si="1023"/>
        <v>#N/A</v>
      </c>
      <c r="Y811" s="72" t="e">
        <f t="shared" ca="1" si="1024"/>
        <v>#N/A</v>
      </c>
      <c r="Z811" s="72" t="e">
        <f t="shared" ca="1" si="1025"/>
        <v>#N/A</v>
      </c>
      <c r="AA811" s="72" t="e">
        <f t="shared" ca="1" si="1026"/>
        <v>#N/A</v>
      </c>
      <c r="AB811" s="19" t="e">
        <f t="shared" ca="1" si="1027"/>
        <v>#N/A</v>
      </c>
      <c r="AC811" s="19" t="e">
        <f t="shared" ca="1" si="1028"/>
        <v>#N/A</v>
      </c>
      <c r="AD811" s="19" t="e">
        <f t="shared" ca="1" si="1029"/>
        <v>#N/A</v>
      </c>
      <c r="AE811" s="19" t="e">
        <f t="shared" ca="1" si="1030"/>
        <v>#N/A</v>
      </c>
      <c r="AF811" s="19" t="e">
        <f t="shared" ca="1" si="1031"/>
        <v>#N/A</v>
      </c>
      <c r="AG811" s="19" t="e">
        <f t="shared" ca="1" si="1032"/>
        <v>#N/A</v>
      </c>
      <c r="AH811" s="72" t="e">
        <f t="shared" ca="1" si="1033"/>
        <v>#N/A</v>
      </c>
      <c r="AI811" s="72" t="e">
        <f t="shared" ca="1" si="1034"/>
        <v>#N/A</v>
      </c>
      <c r="AJ811" s="72" t="e">
        <f t="shared" ca="1" si="1035"/>
        <v>#N/A</v>
      </c>
      <c r="AK811" s="19" t="e">
        <f t="shared" ca="1" si="1036"/>
        <v>#N/A</v>
      </c>
      <c r="AL811" s="19" t="e">
        <f t="shared" ca="1" si="1037"/>
        <v>#N/A</v>
      </c>
      <c r="AM811" s="19" t="e">
        <f t="shared" ca="1" si="1038"/>
        <v>#N/A</v>
      </c>
      <c r="AN811" s="19" t="e">
        <f t="shared" ca="1" si="1039"/>
        <v>#N/A</v>
      </c>
      <c r="AO811" s="19" t="e">
        <f t="shared" ca="1" si="1040"/>
        <v>#N/A</v>
      </c>
      <c r="AP811" s="19" t="e">
        <f t="shared" ca="1" si="1041"/>
        <v>#N/A</v>
      </c>
      <c r="AQ811" s="72" t="e">
        <f t="shared" ca="1" si="1042"/>
        <v>#N/A</v>
      </c>
      <c r="AR811" s="72" t="e">
        <f t="shared" ca="1" si="1043"/>
        <v>#N/A</v>
      </c>
      <c r="AS811" s="72" t="e">
        <f t="shared" ca="1" si="1044"/>
        <v>#N/A</v>
      </c>
      <c r="AT811" s="19" t="e">
        <f t="shared" ca="1" si="1045"/>
        <v>#N/A</v>
      </c>
      <c r="AU811" s="19" t="e">
        <f t="shared" ca="1" si="1046"/>
        <v>#N/A</v>
      </c>
      <c r="AV811" s="19" t="e">
        <f t="shared" ca="1" si="1047"/>
        <v>#N/A</v>
      </c>
      <c r="AW811" s="19" t="e">
        <f t="shared" ca="1" si="1048"/>
        <v>#N/A</v>
      </c>
      <c r="AX811" s="19" t="e">
        <f t="shared" ca="1" si="1049"/>
        <v>#N/A</v>
      </c>
      <c r="AY811" s="19" t="e">
        <f t="shared" ca="1" si="1050"/>
        <v>#N/A</v>
      </c>
      <c r="AZ811" s="72" t="e">
        <f t="shared" ca="1" si="1051"/>
        <v>#N/A</v>
      </c>
      <c r="BA811" s="72" t="e">
        <f t="shared" ca="1" si="1052"/>
        <v>#N/A</v>
      </c>
      <c r="BB811" s="72" t="e">
        <f t="shared" ca="1" si="1053"/>
        <v>#N/A</v>
      </c>
      <c r="BC811" s="19" t="e">
        <f t="shared" ca="1" si="1054"/>
        <v>#N/A</v>
      </c>
      <c r="BD811" s="19" t="e">
        <f t="shared" ca="1" si="1055"/>
        <v>#N/A</v>
      </c>
      <c r="BE811" s="19" t="e">
        <f t="shared" ca="1" si="1056"/>
        <v>#N/A</v>
      </c>
      <c r="BF811" s="19" t="e">
        <f t="shared" ca="1" si="1057"/>
        <v>#N/A</v>
      </c>
      <c r="BG811" s="19" t="e">
        <f t="shared" ca="1" si="1058"/>
        <v>#N/A</v>
      </c>
      <c r="BH811" s="19" t="e">
        <f t="shared" ca="1" si="1059"/>
        <v>#N/A</v>
      </c>
      <c r="BI811" s="72" t="e">
        <f t="shared" ca="1" si="1060"/>
        <v>#N/A</v>
      </c>
      <c r="BJ811" s="72" t="e">
        <f t="shared" ca="1" si="1061"/>
        <v>#N/A</v>
      </c>
      <c r="BK811" s="72" t="e">
        <f t="shared" ca="1" si="1062"/>
        <v>#N/A</v>
      </c>
      <c r="BL811" s="72" t="e">
        <f t="shared" ca="1" si="1063"/>
        <v>#N/A</v>
      </c>
      <c r="BM811" s="72" t="e">
        <f t="shared" ca="1" si="1064"/>
        <v>#N/A</v>
      </c>
      <c r="BN811" s="72" t="e">
        <f t="shared" ca="1" si="1065"/>
        <v>#N/A</v>
      </c>
      <c r="BO811" s="72" t="e">
        <f t="shared" ca="1" si="1066"/>
        <v>#N/A</v>
      </c>
      <c r="BP811" s="72" t="e">
        <f t="shared" ca="1" si="1067"/>
        <v>#N/A</v>
      </c>
      <c r="BQ811" s="72" t="e">
        <f t="shared" ca="1" si="1068"/>
        <v>#N/A</v>
      </c>
      <c r="BR811" s="72" t="e">
        <f t="shared" ca="1" si="1069"/>
        <v>#N/A</v>
      </c>
      <c r="BS811" s="72" t="e">
        <f t="shared" ca="1" si="1070"/>
        <v>#N/A</v>
      </c>
      <c r="BT811" s="72" t="e">
        <f t="shared" ca="1" si="1071"/>
        <v>#N/A</v>
      </c>
      <c r="BU811" s="72" t="e">
        <f t="shared" ca="1" si="1072"/>
        <v>#N/A</v>
      </c>
      <c r="BV811" s="72" t="e">
        <f t="shared" ca="1" si="1073"/>
        <v>#N/A</v>
      </c>
    </row>
    <row r="812" spans="1:74">
      <c r="A812" s="13" t="e">
        <f ca="1">'MGRS to'!AO812</f>
        <v>#N/A</v>
      </c>
      <c r="B812" s="13" t="e">
        <f ca="1">'MGRS to'!AP812</f>
        <v>#N/A</v>
      </c>
      <c r="C812" s="19" t="e">
        <f t="shared" ca="1" si="1002"/>
        <v>#N/A</v>
      </c>
      <c r="D812" s="19" t="e">
        <f t="shared" ca="1" si="1003"/>
        <v>#N/A</v>
      </c>
      <c r="E812" s="19" t="e">
        <f t="shared" ca="1" si="1004"/>
        <v>#N/A</v>
      </c>
      <c r="F812" s="19" t="e">
        <f t="shared" ca="1" si="1005"/>
        <v>#N/A</v>
      </c>
      <c r="G812" s="19" t="e">
        <f t="shared" ca="1" si="1006"/>
        <v>#N/A</v>
      </c>
      <c r="H812" s="19" t="e">
        <f t="shared" ca="1" si="1007"/>
        <v>#N/A</v>
      </c>
      <c r="I812" s="19" t="e">
        <f t="shared" ca="1" si="1008"/>
        <v>#N/A</v>
      </c>
      <c r="J812" s="19" t="e">
        <f t="shared" ca="1" si="1009"/>
        <v>#N/A</v>
      </c>
      <c r="K812" s="19" t="e">
        <f t="shared" ca="1" si="1010"/>
        <v>#N/A</v>
      </c>
      <c r="L812" s="19" t="e">
        <f t="shared" ca="1" si="1011"/>
        <v>#N/A</v>
      </c>
      <c r="M812" s="19" t="e">
        <f t="shared" ca="1" si="1012"/>
        <v>#N/A</v>
      </c>
      <c r="N812" s="19" t="e">
        <f t="shared" ca="1" si="1013"/>
        <v>#N/A</v>
      </c>
      <c r="O812" s="19" t="e">
        <f t="shared" ca="1" si="1014"/>
        <v>#N/A</v>
      </c>
      <c r="P812" s="72" t="e">
        <f t="shared" ca="1" si="1015"/>
        <v>#N/A</v>
      </c>
      <c r="Q812" s="72" t="e">
        <f t="shared" ca="1" si="1016"/>
        <v>#N/A</v>
      </c>
      <c r="R812" s="72" t="e">
        <f t="shared" ca="1" si="1017"/>
        <v>#N/A</v>
      </c>
      <c r="S812" s="19" t="e">
        <f t="shared" ca="1" si="1018"/>
        <v>#N/A</v>
      </c>
      <c r="T812" s="19" t="e">
        <f t="shared" ca="1" si="1019"/>
        <v>#N/A</v>
      </c>
      <c r="U812" s="19" t="e">
        <f t="shared" ca="1" si="1020"/>
        <v>#N/A</v>
      </c>
      <c r="V812" s="19" t="e">
        <f t="shared" ca="1" si="1021"/>
        <v>#N/A</v>
      </c>
      <c r="W812" s="19" t="e">
        <f t="shared" ca="1" si="1022"/>
        <v>#N/A</v>
      </c>
      <c r="X812" s="19" t="e">
        <f t="shared" ca="1" si="1023"/>
        <v>#N/A</v>
      </c>
      <c r="Y812" s="72" t="e">
        <f t="shared" ca="1" si="1024"/>
        <v>#N/A</v>
      </c>
      <c r="Z812" s="72" t="e">
        <f t="shared" ca="1" si="1025"/>
        <v>#N/A</v>
      </c>
      <c r="AA812" s="72" t="e">
        <f t="shared" ca="1" si="1026"/>
        <v>#N/A</v>
      </c>
      <c r="AB812" s="19" t="e">
        <f t="shared" ca="1" si="1027"/>
        <v>#N/A</v>
      </c>
      <c r="AC812" s="19" t="e">
        <f t="shared" ca="1" si="1028"/>
        <v>#N/A</v>
      </c>
      <c r="AD812" s="19" t="e">
        <f t="shared" ca="1" si="1029"/>
        <v>#N/A</v>
      </c>
      <c r="AE812" s="19" t="e">
        <f t="shared" ca="1" si="1030"/>
        <v>#N/A</v>
      </c>
      <c r="AF812" s="19" t="e">
        <f t="shared" ca="1" si="1031"/>
        <v>#N/A</v>
      </c>
      <c r="AG812" s="19" t="e">
        <f t="shared" ca="1" si="1032"/>
        <v>#N/A</v>
      </c>
      <c r="AH812" s="72" t="e">
        <f t="shared" ca="1" si="1033"/>
        <v>#N/A</v>
      </c>
      <c r="AI812" s="72" t="e">
        <f t="shared" ca="1" si="1034"/>
        <v>#N/A</v>
      </c>
      <c r="AJ812" s="72" t="e">
        <f t="shared" ca="1" si="1035"/>
        <v>#N/A</v>
      </c>
      <c r="AK812" s="19" t="e">
        <f t="shared" ca="1" si="1036"/>
        <v>#N/A</v>
      </c>
      <c r="AL812" s="19" t="e">
        <f t="shared" ca="1" si="1037"/>
        <v>#N/A</v>
      </c>
      <c r="AM812" s="19" t="e">
        <f t="shared" ca="1" si="1038"/>
        <v>#N/A</v>
      </c>
      <c r="AN812" s="19" t="e">
        <f t="shared" ca="1" si="1039"/>
        <v>#N/A</v>
      </c>
      <c r="AO812" s="19" t="e">
        <f t="shared" ca="1" si="1040"/>
        <v>#N/A</v>
      </c>
      <c r="AP812" s="19" t="e">
        <f t="shared" ca="1" si="1041"/>
        <v>#N/A</v>
      </c>
      <c r="AQ812" s="72" t="e">
        <f t="shared" ca="1" si="1042"/>
        <v>#N/A</v>
      </c>
      <c r="AR812" s="72" t="e">
        <f t="shared" ca="1" si="1043"/>
        <v>#N/A</v>
      </c>
      <c r="AS812" s="72" t="e">
        <f t="shared" ca="1" si="1044"/>
        <v>#N/A</v>
      </c>
      <c r="AT812" s="19" t="e">
        <f t="shared" ca="1" si="1045"/>
        <v>#N/A</v>
      </c>
      <c r="AU812" s="19" t="e">
        <f t="shared" ca="1" si="1046"/>
        <v>#N/A</v>
      </c>
      <c r="AV812" s="19" t="e">
        <f t="shared" ca="1" si="1047"/>
        <v>#N/A</v>
      </c>
      <c r="AW812" s="19" t="e">
        <f t="shared" ca="1" si="1048"/>
        <v>#N/A</v>
      </c>
      <c r="AX812" s="19" t="e">
        <f t="shared" ca="1" si="1049"/>
        <v>#N/A</v>
      </c>
      <c r="AY812" s="19" t="e">
        <f t="shared" ca="1" si="1050"/>
        <v>#N/A</v>
      </c>
      <c r="AZ812" s="72" t="e">
        <f t="shared" ca="1" si="1051"/>
        <v>#N/A</v>
      </c>
      <c r="BA812" s="72" t="e">
        <f t="shared" ca="1" si="1052"/>
        <v>#N/A</v>
      </c>
      <c r="BB812" s="72" t="e">
        <f t="shared" ca="1" si="1053"/>
        <v>#N/A</v>
      </c>
      <c r="BC812" s="19" t="e">
        <f t="shared" ca="1" si="1054"/>
        <v>#N/A</v>
      </c>
      <c r="BD812" s="19" t="e">
        <f t="shared" ca="1" si="1055"/>
        <v>#N/A</v>
      </c>
      <c r="BE812" s="19" t="e">
        <f t="shared" ca="1" si="1056"/>
        <v>#N/A</v>
      </c>
      <c r="BF812" s="19" t="e">
        <f t="shared" ca="1" si="1057"/>
        <v>#N/A</v>
      </c>
      <c r="BG812" s="19" t="e">
        <f t="shared" ca="1" si="1058"/>
        <v>#N/A</v>
      </c>
      <c r="BH812" s="19" t="e">
        <f t="shared" ca="1" si="1059"/>
        <v>#N/A</v>
      </c>
      <c r="BI812" s="72" t="e">
        <f t="shared" ca="1" si="1060"/>
        <v>#N/A</v>
      </c>
      <c r="BJ812" s="72" t="e">
        <f t="shared" ca="1" si="1061"/>
        <v>#N/A</v>
      </c>
      <c r="BK812" s="72" t="e">
        <f t="shared" ca="1" si="1062"/>
        <v>#N/A</v>
      </c>
      <c r="BL812" s="72" t="e">
        <f t="shared" ca="1" si="1063"/>
        <v>#N/A</v>
      </c>
      <c r="BM812" s="72" t="e">
        <f t="shared" ca="1" si="1064"/>
        <v>#N/A</v>
      </c>
      <c r="BN812" s="72" t="e">
        <f t="shared" ca="1" si="1065"/>
        <v>#N/A</v>
      </c>
      <c r="BO812" s="72" t="e">
        <f t="shared" ca="1" si="1066"/>
        <v>#N/A</v>
      </c>
      <c r="BP812" s="72" t="e">
        <f t="shared" ca="1" si="1067"/>
        <v>#N/A</v>
      </c>
      <c r="BQ812" s="72" t="e">
        <f t="shared" ca="1" si="1068"/>
        <v>#N/A</v>
      </c>
      <c r="BR812" s="72" t="e">
        <f t="shared" ca="1" si="1069"/>
        <v>#N/A</v>
      </c>
      <c r="BS812" s="72" t="e">
        <f t="shared" ca="1" si="1070"/>
        <v>#N/A</v>
      </c>
      <c r="BT812" s="72" t="e">
        <f t="shared" ca="1" si="1071"/>
        <v>#N/A</v>
      </c>
      <c r="BU812" s="72" t="e">
        <f t="shared" ca="1" si="1072"/>
        <v>#N/A</v>
      </c>
      <c r="BV812" s="72" t="e">
        <f t="shared" ca="1" si="1073"/>
        <v>#N/A</v>
      </c>
    </row>
    <row r="813" spans="1:74">
      <c r="A813" s="13" t="e">
        <f ca="1">'MGRS to'!AO813</f>
        <v>#N/A</v>
      </c>
      <c r="B813" s="13" t="e">
        <f ca="1">'MGRS to'!AP813</f>
        <v>#N/A</v>
      </c>
      <c r="C813" s="19" t="e">
        <f t="shared" ca="1" si="1002"/>
        <v>#N/A</v>
      </c>
      <c r="D813" s="19" t="e">
        <f t="shared" ca="1" si="1003"/>
        <v>#N/A</v>
      </c>
      <c r="E813" s="19" t="e">
        <f t="shared" ca="1" si="1004"/>
        <v>#N/A</v>
      </c>
      <c r="F813" s="19" t="e">
        <f t="shared" ca="1" si="1005"/>
        <v>#N/A</v>
      </c>
      <c r="G813" s="19" t="e">
        <f t="shared" ca="1" si="1006"/>
        <v>#N/A</v>
      </c>
      <c r="H813" s="19" t="e">
        <f t="shared" ca="1" si="1007"/>
        <v>#N/A</v>
      </c>
      <c r="I813" s="19" t="e">
        <f t="shared" ca="1" si="1008"/>
        <v>#N/A</v>
      </c>
      <c r="J813" s="19" t="e">
        <f t="shared" ca="1" si="1009"/>
        <v>#N/A</v>
      </c>
      <c r="K813" s="19" t="e">
        <f t="shared" ca="1" si="1010"/>
        <v>#N/A</v>
      </c>
      <c r="L813" s="19" t="e">
        <f t="shared" ca="1" si="1011"/>
        <v>#N/A</v>
      </c>
      <c r="M813" s="19" t="e">
        <f t="shared" ca="1" si="1012"/>
        <v>#N/A</v>
      </c>
      <c r="N813" s="19" t="e">
        <f t="shared" ca="1" si="1013"/>
        <v>#N/A</v>
      </c>
      <c r="O813" s="19" t="e">
        <f t="shared" ca="1" si="1014"/>
        <v>#N/A</v>
      </c>
      <c r="P813" s="72" t="e">
        <f t="shared" ca="1" si="1015"/>
        <v>#N/A</v>
      </c>
      <c r="Q813" s="72" t="e">
        <f t="shared" ca="1" si="1016"/>
        <v>#N/A</v>
      </c>
      <c r="R813" s="72" t="e">
        <f t="shared" ca="1" si="1017"/>
        <v>#N/A</v>
      </c>
      <c r="S813" s="19" t="e">
        <f t="shared" ca="1" si="1018"/>
        <v>#N/A</v>
      </c>
      <c r="T813" s="19" t="e">
        <f t="shared" ca="1" si="1019"/>
        <v>#N/A</v>
      </c>
      <c r="U813" s="19" t="e">
        <f t="shared" ca="1" si="1020"/>
        <v>#N/A</v>
      </c>
      <c r="V813" s="19" t="e">
        <f t="shared" ca="1" si="1021"/>
        <v>#N/A</v>
      </c>
      <c r="W813" s="19" t="e">
        <f t="shared" ca="1" si="1022"/>
        <v>#N/A</v>
      </c>
      <c r="X813" s="19" t="e">
        <f t="shared" ca="1" si="1023"/>
        <v>#N/A</v>
      </c>
      <c r="Y813" s="72" t="e">
        <f t="shared" ca="1" si="1024"/>
        <v>#N/A</v>
      </c>
      <c r="Z813" s="72" t="e">
        <f t="shared" ca="1" si="1025"/>
        <v>#N/A</v>
      </c>
      <c r="AA813" s="72" t="e">
        <f t="shared" ca="1" si="1026"/>
        <v>#N/A</v>
      </c>
      <c r="AB813" s="19" t="e">
        <f t="shared" ca="1" si="1027"/>
        <v>#N/A</v>
      </c>
      <c r="AC813" s="19" t="e">
        <f t="shared" ca="1" si="1028"/>
        <v>#N/A</v>
      </c>
      <c r="AD813" s="19" t="e">
        <f t="shared" ca="1" si="1029"/>
        <v>#N/A</v>
      </c>
      <c r="AE813" s="19" t="e">
        <f t="shared" ca="1" si="1030"/>
        <v>#N/A</v>
      </c>
      <c r="AF813" s="19" t="e">
        <f t="shared" ca="1" si="1031"/>
        <v>#N/A</v>
      </c>
      <c r="AG813" s="19" t="e">
        <f t="shared" ca="1" si="1032"/>
        <v>#N/A</v>
      </c>
      <c r="AH813" s="72" t="e">
        <f t="shared" ca="1" si="1033"/>
        <v>#N/A</v>
      </c>
      <c r="AI813" s="72" t="e">
        <f t="shared" ca="1" si="1034"/>
        <v>#N/A</v>
      </c>
      <c r="AJ813" s="72" t="e">
        <f t="shared" ca="1" si="1035"/>
        <v>#N/A</v>
      </c>
      <c r="AK813" s="19" t="e">
        <f t="shared" ca="1" si="1036"/>
        <v>#N/A</v>
      </c>
      <c r="AL813" s="19" t="e">
        <f t="shared" ca="1" si="1037"/>
        <v>#N/A</v>
      </c>
      <c r="AM813" s="19" t="e">
        <f t="shared" ca="1" si="1038"/>
        <v>#N/A</v>
      </c>
      <c r="AN813" s="19" t="e">
        <f t="shared" ca="1" si="1039"/>
        <v>#N/A</v>
      </c>
      <c r="AO813" s="19" t="e">
        <f t="shared" ca="1" si="1040"/>
        <v>#N/A</v>
      </c>
      <c r="AP813" s="19" t="e">
        <f t="shared" ca="1" si="1041"/>
        <v>#N/A</v>
      </c>
      <c r="AQ813" s="72" t="e">
        <f t="shared" ca="1" si="1042"/>
        <v>#N/A</v>
      </c>
      <c r="AR813" s="72" t="e">
        <f t="shared" ca="1" si="1043"/>
        <v>#N/A</v>
      </c>
      <c r="AS813" s="72" t="e">
        <f t="shared" ca="1" si="1044"/>
        <v>#N/A</v>
      </c>
      <c r="AT813" s="19" t="e">
        <f t="shared" ca="1" si="1045"/>
        <v>#N/A</v>
      </c>
      <c r="AU813" s="19" t="e">
        <f t="shared" ca="1" si="1046"/>
        <v>#N/A</v>
      </c>
      <c r="AV813" s="19" t="e">
        <f t="shared" ca="1" si="1047"/>
        <v>#N/A</v>
      </c>
      <c r="AW813" s="19" t="e">
        <f t="shared" ca="1" si="1048"/>
        <v>#N/A</v>
      </c>
      <c r="AX813" s="19" t="e">
        <f t="shared" ca="1" si="1049"/>
        <v>#N/A</v>
      </c>
      <c r="AY813" s="19" t="e">
        <f t="shared" ca="1" si="1050"/>
        <v>#N/A</v>
      </c>
      <c r="AZ813" s="72" t="e">
        <f t="shared" ca="1" si="1051"/>
        <v>#N/A</v>
      </c>
      <c r="BA813" s="72" t="e">
        <f t="shared" ca="1" si="1052"/>
        <v>#N/A</v>
      </c>
      <c r="BB813" s="72" t="e">
        <f t="shared" ca="1" si="1053"/>
        <v>#N/A</v>
      </c>
      <c r="BC813" s="19" t="e">
        <f t="shared" ca="1" si="1054"/>
        <v>#N/A</v>
      </c>
      <c r="BD813" s="19" t="e">
        <f t="shared" ca="1" si="1055"/>
        <v>#N/A</v>
      </c>
      <c r="BE813" s="19" t="e">
        <f t="shared" ca="1" si="1056"/>
        <v>#N/A</v>
      </c>
      <c r="BF813" s="19" t="e">
        <f t="shared" ca="1" si="1057"/>
        <v>#N/A</v>
      </c>
      <c r="BG813" s="19" t="e">
        <f t="shared" ca="1" si="1058"/>
        <v>#N/A</v>
      </c>
      <c r="BH813" s="19" t="e">
        <f t="shared" ca="1" si="1059"/>
        <v>#N/A</v>
      </c>
      <c r="BI813" s="72" t="e">
        <f t="shared" ca="1" si="1060"/>
        <v>#N/A</v>
      </c>
      <c r="BJ813" s="72" t="e">
        <f t="shared" ca="1" si="1061"/>
        <v>#N/A</v>
      </c>
      <c r="BK813" s="72" t="e">
        <f t="shared" ca="1" si="1062"/>
        <v>#N/A</v>
      </c>
      <c r="BL813" s="72" t="e">
        <f t="shared" ca="1" si="1063"/>
        <v>#N/A</v>
      </c>
      <c r="BM813" s="72" t="e">
        <f t="shared" ca="1" si="1064"/>
        <v>#N/A</v>
      </c>
      <c r="BN813" s="72" t="e">
        <f t="shared" ca="1" si="1065"/>
        <v>#N/A</v>
      </c>
      <c r="BO813" s="72" t="e">
        <f t="shared" ca="1" si="1066"/>
        <v>#N/A</v>
      </c>
      <c r="BP813" s="72" t="e">
        <f t="shared" ca="1" si="1067"/>
        <v>#N/A</v>
      </c>
      <c r="BQ813" s="72" t="e">
        <f t="shared" ca="1" si="1068"/>
        <v>#N/A</v>
      </c>
      <c r="BR813" s="72" t="e">
        <f t="shared" ca="1" si="1069"/>
        <v>#N/A</v>
      </c>
      <c r="BS813" s="72" t="e">
        <f t="shared" ca="1" si="1070"/>
        <v>#N/A</v>
      </c>
      <c r="BT813" s="72" t="e">
        <f t="shared" ca="1" si="1071"/>
        <v>#N/A</v>
      </c>
      <c r="BU813" s="72" t="e">
        <f t="shared" ca="1" si="1072"/>
        <v>#N/A</v>
      </c>
      <c r="BV813" s="72" t="e">
        <f t="shared" ca="1" si="1073"/>
        <v>#N/A</v>
      </c>
    </row>
    <row r="814" spans="1:74">
      <c r="A814" s="13" t="e">
        <f ca="1">'MGRS to'!AO814</f>
        <v>#N/A</v>
      </c>
      <c r="B814" s="13" t="e">
        <f ca="1">'MGRS to'!AP814</f>
        <v>#N/A</v>
      </c>
      <c r="C814" s="19" t="e">
        <f t="shared" ca="1" si="1002"/>
        <v>#N/A</v>
      </c>
      <c r="D814" s="19" t="e">
        <f t="shared" ca="1" si="1003"/>
        <v>#N/A</v>
      </c>
      <c r="E814" s="19" t="e">
        <f t="shared" ca="1" si="1004"/>
        <v>#N/A</v>
      </c>
      <c r="F814" s="19" t="e">
        <f t="shared" ca="1" si="1005"/>
        <v>#N/A</v>
      </c>
      <c r="G814" s="19" t="e">
        <f t="shared" ca="1" si="1006"/>
        <v>#N/A</v>
      </c>
      <c r="H814" s="19" t="e">
        <f t="shared" ca="1" si="1007"/>
        <v>#N/A</v>
      </c>
      <c r="I814" s="19" t="e">
        <f t="shared" ca="1" si="1008"/>
        <v>#N/A</v>
      </c>
      <c r="J814" s="19" t="e">
        <f t="shared" ca="1" si="1009"/>
        <v>#N/A</v>
      </c>
      <c r="K814" s="19" t="e">
        <f t="shared" ca="1" si="1010"/>
        <v>#N/A</v>
      </c>
      <c r="L814" s="19" t="e">
        <f t="shared" ca="1" si="1011"/>
        <v>#N/A</v>
      </c>
      <c r="M814" s="19" t="e">
        <f t="shared" ca="1" si="1012"/>
        <v>#N/A</v>
      </c>
      <c r="N814" s="19" t="e">
        <f t="shared" ca="1" si="1013"/>
        <v>#N/A</v>
      </c>
      <c r="O814" s="19" t="e">
        <f t="shared" ca="1" si="1014"/>
        <v>#N/A</v>
      </c>
      <c r="P814" s="72" t="e">
        <f t="shared" ca="1" si="1015"/>
        <v>#N/A</v>
      </c>
      <c r="Q814" s="72" t="e">
        <f t="shared" ca="1" si="1016"/>
        <v>#N/A</v>
      </c>
      <c r="R814" s="72" t="e">
        <f t="shared" ca="1" si="1017"/>
        <v>#N/A</v>
      </c>
      <c r="S814" s="19" t="e">
        <f t="shared" ca="1" si="1018"/>
        <v>#N/A</v>
      </c>
      <c r="T814" s="19" t="e">
        <f t="shared" ca="1" si="1019"/>
        <v>#N/A</v>
      </c>
      <c r="U814" s="19" t="e">
        <f t="shared" ca="1" si="1020"/>
        <v>#N/A</v>
      </c>
      <c r="V814" s="19" t="e">
        <f t="shared" ca="1" si="1021"/>
        <v>#N/A</v>
      </c>
      <c r="W814" s="19" t="e">
        <f t="shared" ca="1" si="1022"/>
        <v>#N/A</v>
      </c>
      <c r="X814" s="19" t="e">
        <f t="shared" ca="1" si="1023"/>
        <v>#N/A</v>
      </c>
      <c r="Y814" s="72" t="e">
        <f t="shared" ca="1" si="1024"/>
        <v>#N/A</v>
      </c>
      <c r="Z814" s="72" t="e">
        <f t="shared" ca="1" si="1025"/>
        <v>#N/A</v>
      </c>
      <c r="AA814" s="72" t="e">
        <f t="shared" ca="1" si="1026"/>
        <v>#N/A</v>
      </c>
      <c r="AB814" s="19" t="e">
        <f t="shared" ca="1" si="1027"/>
        <v>#N/A</v>
      </c>
      <c r="AC814" s="19" t="e">
        <f t="shared" ca="1" si="1028"/>
        <v>#N/A</v>
      </c>
      <c r="AD814" s="19" t="e">
        <f t="shared" ca="1" si="1029"/>
        <v>#N/A</v>
      </c>
      <c r="AE814" s="19" t="e">
        <f t="shared" ca="1" si="1030"/>
        <v>#N/A</v>
      </c>
      <c r="AF814" s="19" t="e">
        <f t="shared" ca="1" si="1031"/>
        <v>#N/A</v>
      </c>
      <c r="AG814" s="19" t="e">
        <f t="shared" ca="1" si="1032"/>
        <v>#N/A</v>
      </c>
      <c r="AH814" s="72" t="e">
        <f t="shared" ca="1" si="1033"/>
        <v>#N/A</v>
      </c>
      <c r="AI814" s="72" t="e">
        <f t="shared" ca="1" si="1034"/>
        <v>#N/A</v>
      </c>
      <c r="AJ814" s="72" t="e">
        <f t="shared" ca="1" si="1035"/>
        <v>#N/A</v>
      </c>
      <c r="AK814" s="19" t="e">
        <f t="shared" ca="1" si="1036"/>
        <v>#N/A</v>
      </c>
      <c r="AL814" s="19" t="e">
        <f t="shared" ca="1" si="1037"/>
        <v>#N/A</v>
      </c>
      <c r="AM814" s="19" t="e">
        <f t="shared" ca="1" si="1038"/>
        <v>#N/A</v>
      </c>
      <c r="AN814" s="19" t="e">
        <f t="shared" ca="1" si="1039"/>
        <v>#N/A</v>
      </c>
      <c r="AO814" s="19" t="e">
        <f t="shared" ca="1" si="1040"/>
        <v>#N/A</v>
      </c>
      <c r="AP814" s="19" t="e">
        <f t="shared" ca="1" si="1041"/>
        <v>#N/A</v>
      </c>
      <c r="AQ814" s="72" t="e">
        <f t="shared" ca="1" si="1042"/>
        <v>#N/A</v>
      </c>
      <c r="AR814" s="72" t="e">
        <f t="shared" ca="1" si="1043"/>
        <v>#N/A</v>
      </c>
      <c r="AS814" s="72" t="e">
        <f t="shared" ca="1" si="1044"/>
        <v>#N/A</v>
      </c>
      <c r="AT814" s="19" t="e">
        <f t="shared" ca="1" si="1045"/>
        <v>#N/A</v>
      </c>
      <c r="AU814" s="19" t="e">
        <f t="shared" ca="1" si="1046"/>
        <v>#N/A</v>
      </c>
      <c r="AV814" s="19" t="e">
        <f t="shared" ca="1" si="1047"/>
        <v>#N/A</v>
      </c>
      <c r="AW814" s="19" t="e">
        <f t="shared" ca="1" si="1048"/>
        <v>#N/A</v>
      </c>
      <c r="AX814" s="19" t="e">
        <f t="shared" ca="1" si="1049"/>
        <v>#N/A</v>
      </c>
      <c r="AY814" s="19" t="e">
        <f t="shared" ca="1" si="1050"/>
        <v>#N/A</v>
      </c>
      <c r="AZ814" s="72" t="e">
        <f t="shared" ca="1" si="1051"/>
        <v>#N/A</v>
      </c>
      <c r="BA814" s="72" t="e">
        <f t="shared" ca="1" si="1052"/>
        <v>#N/A</v>
      </c>
      <c r="BB814" s="72" t="e">
        <f t="shared" ca="1" si="1053"/>
        <v>#N/A</v>
      </c>
      <c r="BC814" s="19" t="e">
        <f t="shared" ca="1" si="1054"/>
        <v>#N/A</v>
      </c>
      <c r="BD814" s="19" t="e">
        <f t="shared" ca="1" si="1055"/>
        <v>#N/A</v>
      </c>
      <c r="BE814" s="19" t="e">
        <f t="shared" ca="1" si="1056"/>
        <v>#N/A</v>
      </c>
      <c r="BF814" s="19" t="e">
        <f t="shared" ca="1" si="1057"/>
        <v>#N/A</v>
      </c>
      <c r="BG814" s="19" t="e">
        <f t="shared" ca="1" si="1058"/>
        <v>#N/A</v>
      </c>
      <c r="BH814" s="19" t="e">
        <f t="shared" ca="1" si="1059"/>
        <v>#N/A</v>
      </c>
      <c r="BI814" s="72" t="e">
        <f t="shared" ca="1" si="1060"/>
        <v>#N/A</v>
      </c>
      <c r="BJ814" s="72" t="e">
        <f t="shared" ca="1" si="1061"/>
        <v>#N/A</v>
      </c>
      <c r="BK814" s="72" t="e">
        <f t="shared" ca="1" si="1062"/>
        <v>#N/A</v>
      </c>
      <c r="BL814" s="72" t="e">
        <f t="shared" ca="1" si="1063"/>
        <v>#N/A</v>
      </c>
      <c r="BM814" s="72" t="e">
        <f t="shared" ca="1" si="1064"/>
        <v>#N/A</v>
      </c>
      <c r="BN814" s="72" t="e">
        <f t="shared" ca="1" si="1065"/>
        <v>#N/A</v>
      </c>
      <c r="BO814" s="72" t="e">
        <f t="shared" ca="1" si="1066"/>
        <v>#N/A</v>
      </c>
      <c r="BP814" s="72" t="e">
        <f t="shared" ca="1" si="1067"/>
        <v>#N/A</v>
      </c>
      <c r="BQ814" s="72" t="e">
        <f t="shared" ca="1" si="1068"/>
        <v>#N/A</v>
      </c>
      <c r="BR814" s="72" t="e">
        <f t="shared" ca="1" si="1069"/>
        <v>#N/A</v>
      </c>
      <c r="BS814" s="72" t="e">
        <f t="shared" ca="1" si="1070"/>
        <v>#N/A</v>
      </c>
      <c r="BT814" s="72" t="e">
        <f t="shared" ca="1" si="1071"/>
        <v>#N/A</v>
      </c>
      <c r="BU814" s="72" t="e">
        <f t="shared" ca="1" si="1072"/>
        <v>#N/A</v>
      </c>
      <c r="BV814" s="72" t="e">
        <f t="shared" ca="1" si="1073"/>
        <v>#N/A</v>
      </c>
    </row>
    <row r="815" spans="1:74">
      <c r="A815" s="13" t="e">
        <f ca="1">'MGRS to'!AO815</f>
        <v>#N/A</v>
      </c>
      <c r="B815" s="13" t="e">
        <f ca="1">'MGRS to'!AP815</f>
        <v>#N/A</v>
      </c>
      <c r="C815" s="19" t="e">
        <f t="shared" ca="1" si="1002"/>
        <v>#N/A</v>
      </c>
      <c r="D815" s="19" t="e">
        <f t="shared" ca="1" si="1003"/>
        <v>#N/A</v>
      </c>
      <c r="E815" s="19" t="e">
        <f t="shared" ca="1" si="1004"/>
        <v>#N/A</v>
      </c>
      <c r="F815" s="19" t="e">
        <f t="shared" ca="1" si="1005"/>
        <v>#N/A</v>
      </c>
      <c r="G815" s="19" t="e">
        <f t="shared" ca="1" si="1006"/>
        <v>#N/A</v>
      </c>
      <c r="H815" s="19" t="e">
        <f t="shared" ca="1" si="1007"/>
        <v>#N/A</v>
      </c>
      <c r="I815" s="19" t="e">
        <f t="shared" ca="1" si="1008"/>
        <v>#N/A</v>
      </c>
      <c r="J815" s="19" t="e">
        <f t="shared" ca="1" si="1009"/>
        <v>#N/A</v>
      </c>
      <c r="K815" s="19" t="e">
        <f t="shared" ca="1" si="1010"/>
        <v>#N/A</v>
      </c>
      <c r="L815" s="19" t="e">
        <f t="shared" ca="1" si="1011"/>
        <v>#N/A</v>
      </c>
      <c r="M815" s="19" t="e">
        <f t="shared" ca="1" si="1012"/>
        <v>#N/A</v>
      </c>
      <c r="N815" s="19" t="e">
        <f t="shared" ca="1" si="1013"/>
        <v>#N/A</v>
      </c>
      <c r="O815" s="19" t="e">
        <f t="shared" ca="1" si="1014"/>
        <v>#N/A</v>
      </c>
      <c r="P815" s="72" t="e">
        <f t="shared" ca="1" si="1015"/>
        <v>#N/A</v>
      </c>
      <c r="Q815" s="72" t="e">
        <f t="shared" ca="1" si="1016"/>
        <v>#N/A</v>
      </c>
      <c r="R815" s="72" t="e">
        <f t="shared" ca="1" si="1017"/>
        <v>#N/A</v>
      </c>
      <c r="S815" s="19" t="e">
        <f t="shared" ca="1" si="1018"/>
        <v>#N/A</v>
      </c>
      <c r="T815" s="19" t="e">
        <f t="shared" ca="1" si="1019"/>
        <v>#N/A</v>
      </c>
      <c r="U815" s="19" t="e">
        <f t="shared" ca="1" si="1020"/>
        <v>#N/A</v>
      </c>
      <c r="V815" s="19" t="e">
        <f t="shared" ca="1" si="1021"/>
        <v>#N/A</v>
      </c>
      <c r="W815" s="19" t="e">
        <f t="shared" ca="1" si="1022"/>
        <v>#N/A</v>
      </c>
      <c r="X815" s="19" t="e">
        <f t="shared" ca="1" si="1023"/>
        <v>#N/A</v>
      </c>
      <c r="Y815" s="72" t="e">
        <f t="shared" ca="1" si="1024"/>
        <v>#N/A</v>
      </c>
      <c r="Z815" s="72" t="e">
        <f t="shared" ca="1" si="1025"/>
        <v>#N/A</v>
      </c>
      <c r="AA815" s="72" t="e">
        <f t="shared" ca="1" si="1026"/>
        <v>#N/A</v>
      </c>
      <c r="AB815" s="19" t="e">
        <f t="shared" ca="1" si="1027"/>
        <v>#N/A</v>
      </c>
      <c r="AC815" s="19" t="e">
        <f t="shared" ca="1" si="1028"/>
        <v>#N/A</v>
      </c>
      <c r="AD815" s="19" t="e">
        <f t="shared" ca="1" si="1029"/>
        <v>#N/A</v>
      </c>
      <c r="AE815" s="19" t="e">
        <f t="shared" ca="1" si="1030"/>
        <v>#N/A</v>
      </c>
      <c r="AF815" s="19" t="e">
        <f t="shared" ca="1" si="1031"/>
        <v>#N/A</v>
      </c>
      <c r="AG815" s="19" t="e">
        <f t="shared" ca="1" si="1032"/>
        <v>#N/A</v>
      </c>
      <c r="AH815" s="72" t="e">
        <f t="shared" ca="1" si="1033"/>
        <v>#N/A</v>
      </c>
      <c r="AI815" s="72" t="e">
        <f t="shared" ca="1" si="1034"/>
        <v>#N/A</v>
      </c>
      <c r="AJ815" s="72" t="e">
        <f t="shared" ca="1" si="1035"/>
        <v>#N/A</v>
      </c>
      <c r="AK815" s="19" t="e">
        <f t="shared" ca="1" si="1036"/>
        <v>#N/A</v>
      </c>
      <c r="AL815" s="19" t="e">
        <f t="shared" ca="1" si="1037"/>
        <v>#N/A</v>
      </c>
      <c r="AM815" s="19" t="e">
        <f t="shared" ca="1" si="1038"/>
        <v>#N/A</v>
      </c>
      <c r="AN815" s="19" t="e">
        <f t="shared" ca="1" si="1039"/>
        <v>#N/A</v>
      </c>
      <c r="AO815" s="19" t="e">
        <f t="shared" ca="1" si="1040"/>
        <v>#N/A</v>
      </c>
      <c r="AP815" s="19" t="e">
        <f t="shared" ca="1" si="1041"/>
        <v>#N/A</v>
      </c>
      <c r="AQ815" s="72" t="e">
        <f t="shared" ca="1" si="1042"/>
        <v>#N/A</v>
      </c>
      <c r="AR815" s="72" t="e">
        <f t="shared" ca="1" si="1043"/>
        <v>#N/A</v>
      </c>
      <c r="AS815" s="72" t="e">
        <f t="shared" ca="1" si="1044"/>
        <v>#N/A</v>
      </c>
      <c r="AT815" s="19" t="e">
        <f t="shared" ca="1" si="1045"/>
        <v>#N/A</v>
      </c>
      <c r="AU815" s="19" t="e">
        <f t="shared" ca="1" si="1046"/>
        <v>#N/A</v>
      </c>
      <c r="AV815" s="19" t="e">
        <f t="shared" ca="1" si="1047"/>
        <v>#N/A</v>
      </c>
      <c r="AW815" s="19" t="e">
        <f t="shared" ca="1" si="1048"/>
        <v>#N/A</v>
      </c>
      <c r="AX815" s="19" t="e">
        <f t="shared" ca="1" si="1049"/>
        <v>#N/A</v>
      </c>
      <c r="AY815" s="19" t="e">
        <f t="shared" ca="1" si="1050"/>
        <v>#N/A</v>
      </c>
      <c r="AZ815" s="72" t="e">
        <f t="shared" ca="1" si="1051"/>
        <v>#N/A</v>
      </c>
      <c r="BA815" s="72" t="e">
        <f t="shared" ca="1" si="1052"/>
        <v>#N/A</v>
      </c>
      <c r="BB815" s="72" t="e">
        <f t="shared" ca="1" si="1053"/>
        <v>#N/A</v>
      </c>
      <c r="BC815" s="19" t="e">
        <f t="shared" ca="1" si="1054"/>
        <v>#N/A</v>
      </c>
      <c r="BD815" s="19" t="e">
        <f t="shared" ca="1" si="1055"/>
        <v>#N/A</v>
      </c>
      <c r="BE815" s="19" t="e">
        <f t="shared" ca="1" si="1056"/>
        <v>#N/A</v>
      </c>
      <c r="BF815" s="19" t="e">
        <f t="shared" ca="1" si="1057"/>
        <v>#N/A</v>
      </c>
      <c r="BG815" s="19" t="e">
        <f t="shared" ca="1" si="1058"/>
        <v>#N/A</v>
      </c>
      <c r="BH815" s="19" t="e">
        <f t="shared" ca="1" si="1059"/>
        <v>#N/A</v>
      </c>
      <c r="BI815" s="72" t="e">
        <f t="shared" ca="1" si="1060"/>
        <v>#N/A</v>
      </c>
      <c r="BJ815" s="72" t="e">
        <f t="shared" ca="1" si="1061"/>
        <v>#N/A</v>
      </c>
      <c r="BK815" s="72" t="e">
        <f t="shared" ca="1" si="1062"/>
        <v>#N/A</v>
      </c>
      <c r="BL815" s="72" t="e">
        <f t="shared" ca="1" si="1063"/>
        <v>#N/A</v>
      </c>
      <c r="BM815" s="72" t="e">
        <f t="shared" ca="1" si="1064"/>
        <v>#N/A</v>
      </c>
      <c r="BN815" s="72" t="e">
        <f t="shared" ca="1" si="1065"/>
        <v>#N/A</v>
      </c>
      <c r="BO815" s="72" t="e">
        <f t="shared" ca="1" si="1066"/>
        <v>#N/A</v>
      </c>
      <c r="BP815" s="72" t="e">
        <f t="shared" ca="1" si="1067"/>
        <v>#N/A</v>
      </c>
      <c r="BQ815" s="72" t="e">
        <f t="shared" ca="1" si="1068"/>
        <v>#N/A</v>
      </c>
      <c r="BR815" s="72" t="e">
        <f t="shared" ca="1" si="1069"/>
        <v>#N/A</v>
      </c>
      <c r="BS815" s="72" t="e">
        <f t="shared" ca="1" si="1070"/>
        <v>#N/A</v>
      </c>
      <c r="BT815" s="72" t="e">
        <f t="shared" ca="1" si="1071"/>
        <v>#N/A</v>
      </c>
      <c r="BU815" s="72" t="e">
        <f t="shared" ca="1" si="1072"/>
        <v>#N/A</v>
      </c>
      <c r="BV815" s="72" t="e">
        <f t="shared" ca="1" si="1073"/>
        <v>#N/A</v>
      </c>
    </row>
    <row r="816" spans="1:74">
      <c r="A816" s="13" t="e">
        <f ca="1">'MGRS to'!AO816</f>
        <v>#N/A</v>
      </c>
      <c r="B816" s="13" t="e">
        <f ca="1">'MGRS to'!AP816</f>
        <v>#N/A</v>
      </c>
      <c r="C816" s="19" t="e">
        <f t="shared" ca="1" si="1002"/>
        <v>#N/A</v>
      </c>
      <c r="D816" s="19" t="e">
        <f t="shared" ca="1" si="1003"/>
        <v>#N/A</v>
      </c>
      <c r="E816" s="19" t="e">
        <f t="shared" ca="1" si="1004"/>
        <v>#N/A</v>
      </c>
      <c r="F816" s="19" t="e">
        <f t="shared" ca="1" si="1005"/>
        <v>#N/A</v>
      </c>
      <c r="G816" s="19" t="e">
        <f t="shared" ca="1" si="1006"/>
        <v>#N/A</v>
      </c>
      <c r="H816" s="19" t="e">
        <f t="shared" ca="1" si="1007"/>
        <v>#N/A</v>
      </c>
      <c r="I816" s="19" t="e">
        <f t="shared" ca="1" si="1008"/>
        <v>#N/A</v>
      </c>
      <c r="J816" s="19" t="e">
        <f t="shared" ca="1" si="1009"/>
        <v>#N/A</v>
      </c>
      <c r="K816" s="19" t="e">
        <f t="shared" ca="1" si="1010"/>
        <v>#N/A</v>
      </c>
      <c r="L816" s="19" t="e">
        <f t="shared" ca="1" si="1011"/>
        <v>#N/A</v>
      </c>
      <c r="M816" s="19" t="e">
        <f t="shared" ca="1" si="1012"/>
        <v>#N/A</v>
      </c>
      <c r="N816" s="19" t="e">
        <f t="shared" ca="1" si="1013"/>
        <v>#N/A</v>
      </c>
      <c r="O816" s="19" t="e">
        <f t="shared" ca="1" si="1014"/>
        <v>#N/A</v>
      </c>
      <c r="P816" s="72" t="e">
        <f t="shared" ca="1" si="1015"/>
        <v>#N/A</v>
      </c>
      <c r="Q816" s="72" t="e">
        <f t="shared" ca="1" si="1016"/>
        <v>#N/A</v>
      </c>
      <c r="R816" s="72" t="e">
        <f t="shared" ca="1" si="1017"/>
        <v>#N/A</v>
      </c>
      <c r="S816" s="19" t="e">
        <f t="shared" ca="1" si="1018"/>
        <v>#N/A</v>
      </c>
      <c r="T816" s="19" t="e">
        <f t="shared" ca="1" si="1019"/>
        <v>#N/A</v>
      </c>
      <c r="U816" s="19" t="e">
        <f t="shared" ca="1" si="1020"/>
        <v>#N/A</v>
      </c>
      <c r="V816" s="19" t="e">
        <f t="shared" ca="1" si="1021"/>
        <v>#N/A</v>
      </c>
      <c r="W816" s="19" t="e">
        <f t="shared" ca="1" si="1022"/>
        <v>#N/A</v>
      </c>
      <c r="X816" s="19" t="e">
        <f t="shared" ca="1" si="1023"/>
        <v>#N/A</v>
      </c>
      <c r="Y816" s="72" t="e">
        <f t="shared" ca="1" si="1024"/>
        <v>#N/A</v>
      </c>
      <c r="Z816" s="72" t="e">
        <f t="shared" ca="1" si="1025"/>
        <v>#N/A</v>
      </c>
      <c r="AA816" s="72" t="e">
        <f t="shared" ca="1" si="1026"/>
        <v>#N/A</v>
      </c>
      <c r="AB816" s="19" t="e">
        <f t="shared" ca="1" si="1027"/>
        <v>#N/A</v>
      </c>
      <c r="AC816" s="19" t="e">
        <f t="shared" ca="1" si="1028"/>
        <v>#N/A</v>
      </c>
      <c r="AD816" s="19" t="e">
        <f t="shared" ca="1" si="1029"/>
        <v>#N/A</v>
      </c>
      <c r="AE816" s="19" t="e">
        <f t="shared" ca="1" si="1030"/>
        <v>#N/A</v>
      </c>
      <c r="AF816" s="19" t="e">
        <f t="shared" ca="1" si="1031"/>
        <v>#N/A</v>
      </c>
      <c r="AG816" s="19" t="e">
        <f t="shared" ca="1" si="1032"/>
        <v>#N/A</v>
      </c>
      <c r="AH816" s="72" t="e">
        <f t="shared" ca="1" si="1033"/>
        <v>#N/A</v>
      </c>
      <c r="AI816" s="72" t="e">
        <f t="shared" ca="1" si="1034"/>
        <v>#N/A</v>
      </c>
      <c r="AJ816" s="72" t="e">
        <f t="shared" ca="1" si="1035"/>
        <v>#N/A</v>
      </c>
      <c r="AK816" s="19" t="e">
        <f t="shared" ca="1" si="1036"/>
        <v>#N/A</v>
      </c>
      <c r="AL816" s="19" t="e">
        <f t="shared" ca="1" si="1037"/>
        <v>#N/A</v>
      </c>
      <c r="AM816" s="19" t="e">
        <f t="shared" ca="1" si="1038"/>
        <v>#N/A</v>
      </c>
      <c r="AN816" s="19" t="e">
        <f t="shared" ca="1" si="1039"/>
        <v>#N/A</v>
      </c>
      <c r="AO816" s="19" t="e">
        <f t="shared" ca="1" si="1040"/>
        <v>#N/A</v>
      </c>
      <c r="AP816" s="19" t="e">
        <f t="shared" ca="1" si="1041"/>
        <v>#N/A</v>
      </c>
      <c r="AQ816" s="72" t="e">
        <f t="shared" ca="1" si="1042"/>
        <v>#N/A</v>
      </c>
      <c r="AR816" s="72" t="e">
        <f t="shared" ca="1" si="1043"/>
        <v>#N/A</v>
      </c>
      <c r="AS816" s="72" t="e">
        <f t="shared" ca="1" si="1044"/>
        <v>#N/A</v>
      </c>
      <c r="AT816" s="19" t="e">
        <f t="shared" ca="1" si="1045"/>
        <v>#N/A</v>
      </c>
      <c r="AU816" s="19" t="e">
        <f t="shared" ca="1" si="1046"/>
        <v>#N/A</v>
      </c>
      <c r="AV816" s="19" t="e">
        <f t="shared" ca="1" si="1047"/>
        <v>#N/A</v>
      </c>
      <c r="AW816" s="19" t="e">
        <f t="shared" ca="1" si="1048"/>
        <v>#N/A</v>
      </c>
      <c r="AX816" s="19" t="e">
        <f t="shared" ca="1" si="1049"/>
        <v>#N/A</v>
      </c>
      <c r="AY816" s="19" t="e">
        <f t="shared" ca="1" si="1050"/>
        <v>#N/A</v>
      </c>
      <c r="AZ816" s="72" t="e">
        <f t="shared" ca="1" si="1051"/>
        <v>#N/A</v>
      </c>
      <c r="BA816" s="72" t="e">
        <f t="shared" ca="1" si="1052"/>
        <v>#N/A</v>
      </c>
      <c r="BB816" s="72" t="e">
        <f t="shared" ca="1" si="1053"/>
        <v>#N/A</v>
      </c>
      <c r="BC816" s="19" t="e">
        <f t="shared" ca="1" si="1054"/>
        <v>#N/A</v>
      </c>
      <c r="BD816" s="19" t="e">
        <f t="shared" ca="1" si="1055"/>
        <v>#N/A</v>
      </c>
      <c r="BE816" s="19" t="e">
        <f t="shared" ca="1" si="1056"/>
        <v>#N/A</v>
      </c>
      <c r="BF816" s="19" t="e">
        <f t="shared" ca="1" si="1057"/>
        <v>#N/A</v>
      </c>
      <c r="BG816" s="19" t="e">
        <f t="shared" ca="1" si="1058"/>
        <v>#N/A</v>
      </c>
      <c r="BH816" s="19" t="e">
        <f t="shared" ca="1" si="1059"/>
        <v>#N/A</v>
      </c>
      <c r="BI816" s="72" t="e">
        <f t="shared" ca="1" si="1060"/>
        <v>#N/A</v>
      </c>
      <c r="BJ816" s="72" t="e">
        <f t="shared" ca="1" si="1061"/>
        <v>#N/A</v>
      </c>
      <c r="BK816" s="72" t="e">
        <f t="shared" ca="1" si="1062"/>
        <v>#N/A</v>
      </c>
      <c r="BL816" s="72" t="e">
        <f t="shared" ca="1" si="1063"/>
        <v>#N/A</v>
      </c>
      <c r="BM816" s="72" t="e">
        <f t="shared" ca="1" si="1064"/>
        <v>#N/A</v>
      </c>
      <c r="BN816" s="72" t="e">
        <f t="shared" ca="1" si="1065"/>
        <v>#N/A</v>
      </c>
      <c r="BO816" s="72" t="e">
        <f t="shared" ca="1" si="1066"/>
        <v>#N/A</v>
      </c>
      <c r="BP816" s="72" t="e">
        <f t="shared" ca="1" si="1067"/>
        <v>#N/A</v>
      </c>
      <c r="BQ816" s="72" t="e">
        <f t="shared" ca="1" si="1068"/>
        <v>#N/A</v>
      </c>
      <c r="BR816" s="72" t="e">
        <f t="shared" ca="1" si="1069"/>
        <v>#N/A</v>
      </c>
      <c r="BS816" s="72" t="e">
        <f t="shared" ca="1" si="1070"/>
        <v>#N/A</v>
      </c>
      <c r="BT816" s="72" t="e">
        <f t="shared" ca="1" si="1071"/>
        <v>#N/A</v>
      </c>
      <c r="BU816" s="72" t="e">
        <f t="shared" ca="1" si="1072"/>
        <v>#N/A</v>
      </c>
      <c r="BV816" s="72" t="e">
        <f t="shared" ca="1" si="1073"/>
        <v>#N/A</v>
      </c>
    </row>
    <row r="817" spans="1:74">
      <c r="A817" s="13" t="e">
        <f ca="1">'MGRS to'!AO817</f>
        <v>#N/A</v>
      </c>
      <c r="B817" s="13" t="e">
        <f ca="1">'MGRS to'!AP817</f>
        <v>#N/A</v>
      </c>
      <c r="C817" s="19" t="e">
        <f t="shared" ca="1" si="1002"/>
        <v>#N/A</v>
      </c>
      <c r="D817" s="19" t="e">
        <f t="shared" ca="1" si="1003"/>
        <v>#N/A</v>
      </c>
      <c r="E817" s="19" t="e">
        <f t="shared" ca="1" si="1004"/>
        <v>#N/A</v>
      </c>
      <c r="F817" s="19" t="e">
        <f t="shared" ca="1" si="1005"/>
        <v>#N/A</v>
      </c>
      <c r="G817" s="19" t="e">
        <f t="shared" ca="1" si="1006"/>
        <v>#N/A</v>
      </c>
      <c r="H817" s="19" t="e">
        <f t="shared" ca="1" si="1007"/>
        <v>#N/A</v>
      </c>
      <c r="I817" s="19" t="e">
        <f t="shared" ca="1" si="1008"/>
        <v>#N/A</v>
      </c>
      <c r="J817" s="19" t="e">
        <f t="shared" ca="1" si="1009"/>
        <v>#N/A</v>
      </c>
      <c r="K817" s="19" t="e">
        <f t="shared" ca="1" si="1010"/>
        <v>#N/A</v>
      </c>
      <c r="L817" s="19" t="e">
        <f t="shared" ca="1" si="1011"/>
        <v>#N/A</v>
      </c>
      <c r="M817" s="19" t="e">
        <f t="shared" ca="1" si="1012"/>
        <v>#N/A</v>
      </c>
      <c r="N817" s="19" t="e">
        <f t="shared" ca="1" si="1013"/>
        <v>#N/A</v>
      </c>
      <c r="O817" s="19" t="e">
        <f t="shared" ca="1" si="1014"/>
        <v>#N/A</v>
      </c>
      <c r="P817" s="72" t="e">
        <f t="shared" ca="1" si="1015"/>
        <v>#N/A</v>
      </c>
      <c r="Q817" s="72" t="e">
        <f t="shared" ca="1" si="1016"/>
        <v>#N/A</v>
      </c>
      <c r="R817" s="72" t="e">
        <f t="shared" ca="1" si="1017"/>
        <v>#N/A</v>
      </c>
      <c r="S817" s="19" t="e">
        <f t="shared" ca="1" si="1018"/>
        <v>#N/A</v>
      </c>
      <c r="T817" s="19" t="e">
        <f t="shared" ca="1" si="1019"/>
        <v>#N/A</v>
      </c>
      <c r="U817" s="19" t="e">
        <f t="shared" ca="1" si="1020"/>
        <v>#N/A</v>
      </c>
      <c r="V817" s="19" t="e">
        <f t="shared" ca="1" si="1021"/>
        <v>#N/A</v>
      </c>
      <c r="W817" s="19" t="e">
        <f t="shared" ca="1" si="1022"/>
        <v>#N/A</v>
      </c>
      <c r="X817" s="19" t="e">
        <f t="shared" ca="1" si="1023"/>
        <v>#N/A</v>
      </c>
      <c r="Y817" s="72" t="e">
        <f t="shared" ca="1" si="1024"/>
        <v>#N/A</v>
      </c>
      <c r="Z817" s="72" t="e">
        <f t="shared" ca="1" si="1025"/>
        <v>#N/A</v>
      </c>
      <c r="AA817" s="72" t="e">
        <f t="shared" ca="1" si="1026"/>
        <v>#N/A</v>
      </c>
      <c r="AB817" s="19" t="e">
        <f t="shared" ca="1" si="1027"/>
        <v>#N/A</v>
      </c>
      <c r="AC817" s="19" t="e">
        <f t="shared" ca="1" si="1028"/>
        <v>#N/A</v>
      </c>
      <c r="AD817" s="19" t="e">
        <f t="shared" ca="1" si="1029"/>
        <v>#N/A</v>
      </c>
      <c r="AE817" s="19" t="e">
        <f t="shared" ca="1" si="1030"/>
        <v>#N/A</v>
      </c>
      <c r="AF817" s="19" t="e">
        <f t="shared" ca="1" si="1031"/>
        <v>#N/A</v>
      </c>
      <c r="AG817" s="19" t="e">
        <f t="shared" ca="1" si="1032"/>
        <v>#N/A</v>
      </c>
      <c r="AH817" s="72" t="e">
        <f t="shared" ca="1" si="1033"/>
        <v>#N/A</v>
      </c>
      <c r="AI817" s="72" t="e">
        <f t="shared" ca="1" si="1034"/>
        <v>#N/A</v>
      </c>
      <c r="AJ817" s="72" t="e">
        <f t="shared" ca="1" si="1035"/>
        <v>#N/A</v>
      </c>
      <c r="AK817" s="19" t="e">
        <f t="shared" ca="1" si="1036"/>
        <v>#N/A</v>
      </c>
      <c r="AL817" s="19" t="e">
        <f t="shared" ca="1" si="1037"/>
        <v>#N/A</v>
      </c>
      <c r="AM817" s="19" t="e">
        <f t="shared" ca="1" si="1038"/>
        <v>#N/A</v>
      </c>
      <c r="AN817" s="19" t="e">
        <f t="shared" ca="1" si="1039"/>
        <v>#N/A</v>
      </c>
      <c r="AO817" s="19" t="e">
        <f t="shared" ca="1" si="1040"/>
        <v>#N/A</v>
      </c>
      <c r="AP817" s="19" t="e">
        <f t="shared" ca="1" si="1041"/>
        <v>#N/A</v>
      </c>
      <c r="AQ817" s="72" t="e">
        <f t="shared" ca="1" si="1042"/>
        <v>#N/A</v>
      </c>
      <c r="AR817" s="72" t="e">
        <f t="shared" ca="1" si="1043"/>
        <v>#N/A</v>
      </c>
      <c r="AS817" s="72" t="e">
        <f t="shared" ca="1" si="1044"/>
        <v>#N/A</v>
      </c>
      <c r="AT817" s="19" t="e">
        <f t="shared" ca="1" si="1045"/>
        <v>#N/A</v>
      </c>
      <c r="AU817" s="19" t="e">
        <f t="shared" ca="1" si="1046"/>
        <v>#N/A</v>
      </c>
      <c r="AV817" s="19" t="e">
        <f t="shared" ca="1" si="1047"/>
        <v>#N/A</v>
      </c>
      <c r="AW817" s="19" t="e">
        <f t="shared" ca="1" si="1048"/>
        <v>#N/A</v>
      </c>
      <c r="AX817" s="19" t="e">
        <f t="shared" ca="1" si="1049"/>
        <v>#N/A</v>
      </c>
      <c r="AY817" s="19" t="e">
        <f t="shared" ca="1" si="1050"/>
        <v>#N/A</v>
      </c>
      <c r="AZ817" s="72" t="e">
        <f t="shared" ca="1" si="1051"/>
        <v>#N/A</v>
      </c>
      <c r="BA817" s="72" t="e">
        <f t="shared" ca="1" si="1052"/>
        <v>#N/A</v>
      </c>
      <c r="BB817" s="72" t="e">
        <f t="shared" ca="1" si="1053"/>
        <v>#N/A</v>
      </c>
      <c r="BC817" s="19" t="e">
        <f t="shared" ca="1" si="1054"/>
        <v>#N/A</v>
      </c>
      <c r="BD817" s="19" t="e">
        <f t="shared" ca="1" si="1055"/>
        <v>#N/A</v>
      </c>
      <c r="BE817" s="19" t="e">
        <f t="shared" ca="1" si="1056"/>
        <v>#N/A</v>
      </c>
      <c r="BF817" s="19" t="e">
        <f t="shared" ca="1" si="1057"/>
        <v>#N/A</v>
      </c>
      <c r="BG817" s="19" t="e">
        <f t="shared" ca="1" si="1058"/>
        <v>#N/A</v>
      </c>
      <c r="BH817" s="19" t="e">
        <f t="shared" ca="1" si="1059"/>
        <v>#N/A</v>
      </c>
      <c r="BI817" s="72" t="e">
        <f t="shared" ca="1" si="1060"/>
        <v>#N/A</v>
      </c>
      <c r="BJ817" s="72" t="e">
        <f t="shared" ca="1" si="1061"/>
        <v>#N/A</v>
      </c>
      <c r="BK817" s="72" t="e">
        <f t="shared" ca="1" si="1062"/>
        <v>#N/A</v>
      </c>
      <c r="BL817" s="72" t="e">
        <f t="shared" ca="1" si="1063"/>
        <v>#N/A</v>
      </c>
      <c r="BM817" s="72" t="e">
        <f t="shared" ca="1" si="1064"/>
        <v>#N/A</v>
      </c>
      <c r="BN817" s="72" t="e">
        <f t="shared" ca="1" si="1065"/>
        <v>#N/A</v>
      </c>
      <c r="BO817" s="72" t="e">
        <f t="shared" ca="1" si="1066"/>
        <v>#N/A</v>
      </c>
      <c r="BP817" s="72" t="e">
        <f t="shared" ca="1" si="1067"/>
        <v>#N/A</v>
      </c>
      <c r="BQ817" s="72" t="e">
        <f t="shared" ca="1" si="1068"/>
        <v>#N/A</v>
      </c>
      <c r="BR817" s="72" t="e">
        <f t="shared" ca="1" si="1069"/>
        <v>#N/A</v>
      </c>
      <c r="BS817" s="72" t="e">
        <f t="shared" ca="1" si="1070"/>
        <v>#N/A</v>
      </c>
      <c r="BT817" s="72" t="e">
        <f t="shared" ca="1" si="1071"/>
        <v>#N/A</v>
      </c>
      <c r="BU817" s="72" t="e">
        <f t="shared" ca="1" si="1072"/>
        <v>#N/A</v>
      </c>
      <c r="BV817" s="72" t="e">
        <f t="shared" ca="1" si="1073"/>
        <v>#N/A</v>
      </c>
    </row>
    <row r="818" spans="1:74">
      <c r="A818" s="13" t="e">
        <f ca="1">'MGRS to'!AO818</f>
        <v>#N/A</v>
      </c>
      <c r="B818" s="13" t="e">
        <f ca="1">'MGRS to'!AP818</f>
        <v>#N/A</v>
      </c>
      <c r="C818" s="19" t="e">
        <f t="shared" ca="1" si="1002"/>
        <v>#N/A</v>
      </c>
      <c r="D818" s="19" t="e">
        <f t="shared" ca="1" si="1003"/>
        <v>#N/A</v>
      </c>
      <c r="E818" s="19" t="e">
        <f t="shared" ca="1" si="1004"/>
        <v>#N/A</v>
      </c>
      <c r="F818" s="19" t="e">
        <f t="shared" ca="1" si="1005"/>
        <v>#N/A</v>
      </c>
      <c r="G818" s="19" t="e">
        <f t="shared" ca="1" si="1006"/>
        <v>#N/A</v>
      </c>
      <c r="H818" s="19" t="e">
        <f t="shared" ca="1" si="1007"/>
        <v>#N/A</v>
      </c>
      <c r="I818" s="19" t="e">
        <f t="shared" ca="1" si="1008"/>
        <v>#N/A</v>
      </c>
      <c r="J818" s="19" t="e">
        <f t="shared" ca="1" si="1009"/>
        <v>#N/A</v>
      </c>
      <c r="K818" s="19" t="e">
        <f t="shared" ca="1" si="1010"/>
        <v>#N/A</v>
      </c>
      <c r="L818" s="19" t="e">
        <f t="shared" ca="1" si="1011"/>
        <v>#N/A</v>
      </c>
      <c r="M818" s="19" t="e">
        <f t="shared" ca="1" si="1012"/>
        <v>#N/A</v>
      </c>
      <c r="N818" s="19" t="e">
        <f t="shared" ca="1" si="1013"/>
        <v>#N/A</v>
      </c>
      <c r="O818" s="19" t="e">
        <f t="shared" ca="1" si="1014"/>
        <v>#N/A</v>
      </c>
      <c r="P818" s="72" t="e">
        <f t="shared" ca="1" si="1015"/>
        <v>#N/A</v>
      </c>
      <c r="Q818" s="72" t="e">
        <f t="shared" ca="1" si="1016"/>
        <v>#N/A</v>
      </c>
      <c r="R818" s="72" t="e">
        <f t="shared" ca="1" si="1017"/>
        <v>#N/A</v>
      </c>
      <c r="S818" s="19" t="e">
        <f t="shared" ca="1" si="1018"/>
        <v>#N/A</v>
      </c>
      <c r="T818" s="19" t="e">
        <f t="shared" ca="1" si="1019"/>
        <v>#N/A</v>
      </c>
      <c r="U818" s="19" t="e">
        <f t="shared" ca="1" si="1020"/>
        <v>#N/A</v>
      </c>
      <c r="V818" s="19" t="e">
        <f t="shared" ca="1" si="1021"/>
        <v>#N/A</v>
      </c>
      <c r="W818" s="19" t="e">
        <f t="shared" ca="1" si="1022"/>
        <v>#N/A</v>
      </c>
      <c r="X818" s="19" t="e">
        <f t="shared" ca="1" si="1023"/>
        <v>#N/A</v>
      </c>
      <c r="Y818" s="72" t="e">
        <f t="shared" ca="1" si="1024"/>
        <v>#N/A</v>
      </c>
      <c r="Z818" s="72" t="e">
        <f t="shared" ca="1" si="1025"/>
        <v>#N/A</v>
      </c>
      <c r="AA818" s="72" t="e">
        <f t="shared" ca="1" si="1026"/>
        <v>#N/A</v>
      </c>
      <c r="AB818" s="19" t="e">
        <f t="shared" ca="1" si="1027"/>
        <v>#N/A</v>
      </c>
      <c r="AC818" s="19" t="e">
        <f t="shared" ca="1" si="1028"/>
        <v>#N/A</v>
      </c>
      <c r="AD818" s="19" t="e">
        <f t="shared" ca="1" si="1029"/>
        <v>#N/A</v>
      </c>
      <c r="AE818" s="19" t="e">
        <f t="shared" ca="1" si="1030"/>
        <v>#N/A</v>
      </c>
      <c r="AF818" s="19" t="e">
        <f t="shared" ca="1" si="1031"/>
        <v>#N/A</v>
      </c>
      <c r="AG818" s="19" t="e">
        <f t="shared" ca="1" si="1032"/>
        <v>#N/A</v>
      </c>
      <c r="AH818" s="72" t="e">
        <f t="shared" ca="1" si="1033"/>
        <v>#N/A</v>
      </c>
      <c r="AI818" s="72" t="e">
        <f t="shared" ca="1" si="1034"/>
        <v>#N/A</v>
      </c>
      <c r="AJ818" s="72" t="e">
        <f t="shared" ca="1" si="1035"/>
        <v>#N/A</v>
      </c>
      <c r="AK818" s="19" t="e">
        <f t="shared" ca="1" si="1036"/>
        <v>#N/A</v>
      </c>
      <c r="AL818" s="19" t="e">
        <f t="shared" ca="1" si="1037"/>
        <v>#N/A</v>
      </c>
      <c r="AM818" s="19" t="e">
        <f t="shared" ca="1" si="1038"/>
        <v>#N/A</v>
      </c>
      <c r="AN818" s="19" t="e">
        <f t="shared" ca="1" si="1039"/>
        <v>#N/A</v>
      </c>
      <c r="AO818" s="19" t="e">
        <f t="shared" ca="1" si="1040"/>
        <v>#N/A</v>
      </c>
      <c r="AP818" s="19" t="e">
        <f t="shared" ca="1" si="1041"/>
        <v>#N/A</v>
      </c>
      <c r="AQ818" s="72" t="e">
        <f t="shared" ca="1" si="1042"/>
        <v>#N/A</v>
      </c>
      <c r="AR818" s="72" t="e">
        <f t="shared" ca="1" si="1043"/>
        <v>#N/A</v>
      </c>
      <c r="AS818" s="72" t="e">
        <f t="shared" ca="1" si="1044"/>
        <v>#N/A</v>
      </c>
      <c r="AT818" s="19" t="e">
        <f t="shared" ca="1" si="1045"/>
        <v>#N/A</v>
      </c>
      <c r="AU818" s="19" t="e">
        <f t="shared" ca="1" si="1046"/>
        <v>#N/A</v>
      </c>
      <c r="AV818" s="19" t="e">
        <f t="shared" ca="1" si="1047"/>
        <v>#N/A</v>
      </c>
      <c r="AW818" s="19" t="e">
        <f t="shared" ca="1" si="1048"/>
        <v>#N/A</v>
      </c>
      <c r="AX818" s="19" t="e">
        <f t="shared" ca="1" si="1049"/>
        <v>#N/A</v>
      </c>
      <c r="AY818" s="19" t="e">
        <f t="shared" ca="1" si="1050"/>
        <v>#N/A</v>
      </c>
      <c r="AZ818" s="72" t="e">
        <f t="shared" ca="1" si="1051"/>
        <v>#N/A</v>
      </c>
      <c r="BA818" s="72" t="e">
        <f t="shared" ca="1" si="1052"/>
        <v>#N/A</v>
      </c>
      <c r="BB818" s="72" t="e">
        <f t="shared" ca="1" si="1053"/>
        <v>#N/A</v>
      </c>
      <c r="BC818" s="19" t="e">
        <f t="shared" ca="1" si="1054"/>
        <v>#N/A</v>
      </c>
      <c r="BD818" s="19" t="e">
        <f t="shared" ca="1" si="1055"/>
        <v>#N/A</v>
      </c>
      <c r="BE818" s="19" t="e">
        <f t="shared" ca="1" si="1056"/>
        <v>#N/A</v>
      </c>
      <c r="BF818" s="19" t="e">
        <f t="shared" ca="1" si="1057"/>
        <v>#N/A</v>
      </c>
      <c r="BG818" s="19" t="e">
        <f t="shared" ca="1" si="1058"/>
        <v>#N/A</v>
      </c>
      <c r="BH818" s="19" t="e">
        <f t="shared" ca="1" si="1059"/>
        <v>#N/A</v>
      </c>
      <c r="BI818" s="72" t="e">
        <f t="shared" ca="1" si="1060"/>
        <v>#N/A</v>
      </c>
      <c r="BJ818" s="72" t="e">
        <f t="shared" ca="1" si="1061"/>
        <v>#N/A</v>
      </c>
      <c r="BK818" s="72" t="e">
        <f t="shared" ca="1" si="1062"/>
        <v>#N/A</v>
      </c>
      <c r="BL818" s="72" t="e">
        <f t="shared" ca="1" si="1063"/>
        <v>#N/A</v>
      </c>
      <c r="BM818" s="72" t="e">
        <f t="shared" ca="1" si="1064"/>
        <v>#N/A</v>
      </c>
      <c r="BN818" s="72" t="e">
        <f t="shared" ca="1" si="1065"/>
        <v>#N/A</v>
      </c>
      <c r="BO818" s="72" t="e">
        <f t="shared" ca="1" si="1066"/>
        <v>#N/A</v>
      </c>
      <c r="BP818" s="72" t="e">
        <f t="shared" ca="1" si="1067"/>
        <v>#N/A</v>
      </c>
      <c r="BQ818" s="72" t="e">
        <f t="shared" ca="1" si="1068"/>
        <v>#N/A</v>
      </c>
      <c r="BR818" s="72" t="e">
        <f t="shared" ca="1" si="1069"/>
        <v>#N/A</v>
      </c>
      <c r="BS818" s="72" t="e">
        <f t="shared" ca="1" si="1070"/>
        <v>#N/A</v>
      </c>
      <c r="BT818" s="72" t="e">
        <f t="shared" ca="1" si="1071"/>
        <v>#N/A</v>
      </c>
      <c r="BU818" s="72" t="e">
        <f t="shared" ca="1" si="1072"/>
        <v>#N/A</v>
      </c>
      <c r="BV818" s="72" t="e">
        <f t="shared" ca="1" si="1073"/>
        <v>#N/A</v>
      </c>
    </row>
    <row r="819" spans="1:74">
      <c r="A819" s="13" t="e">
        <f ca="1">'MGRS to'!AO819</f>
        <v>#N/A</v>
      </c>
      <c r="B819" s="13" t="e">
        <f ca="1">'MGRS to'!AP819</f>
        <v>#N/A</v>
      </c>
      <c r="C819" s="19" t="e">
        <f t="shared" ca="1" si="1002"/>
        <v>#N/A</v>
      </c>
      <c r="D819" s="19" t="e">
        <f t="shared" ca="1" si="1003"/>
        <v>#N/A</v>
      </c>
      <c r="E819" s="19" t="e">
        <f t="shared" ca="1" si="1004"/>
        <v>#N/A</v>
      </c>
      <c r="F819" s="19" t="e">
        <f t="shared" ca="1" si="1005"/>
        <v>#N/A</v>
      </c>
      <c r="G819" s="19" t="e">
        <f t="shared" ca="1" si="1006"/>
        <v>#N/A</v>
      </c>
      <c r="H819" s="19" t="e">
        <f t="shared" ca="1" si="1007"/>
        <v>#N/A</v>
      </c>
      <c r="I819" s="19" t="e">
        <f t="shared" ca="1" si="1008"/>
        <v>#N/A</v>
      </c>
      <c r="J819" s="19" t="e">
        <f t="shared" ca="1" si="1009"/>
        <v>#N/A</v>
      </c>
      <c r="K819" s="19" t="e">
        <f t="shared" ca="1" si="1010"/>
        <v>#N/A</v>
      </c>
      <c r="L819" s="19" t="e">
        <f t="shared" ca="1" si="1011"/>
        <v>#N/A</v>
      </c>
      <c r="M819" s="19" t="e">
        <f t="shared" ca="1" si="1012"/>
        <v>#N/A</v>
      </c>
      <c r="N819" s="19" t="e">
        <f t="shared" ca="1" si="1013"/>
        <v>#N/A</v>
      </c>
      <c r="O819" s="19" t="e">
        <f t="shared" ca="1" si="1014"/>
        <v>#N/A</v>
      </c>
      <c r="P819" s="72" t="e">
        <f t="shared" ca="1" si="1015"/>
        <v>#N/A</v>
      </c>
      <c r="Q819" s="72" t="e">
        <f t="shared" ca="1" si="1016"/>
        <v>#N/A</v>
      </c>
      <c r="R819" s="72" t="e">
        <f t="shared" ca="1" si="1017"/>
        <v>#N/A</v>
      </c>
      <c r="S819" s="19" t="e">
        <f t="shared" ca="1" si="1018"/>
        <v>#N/A</v>
      </c>
      <c r="T819" s="19" t="e">
        <f t="shared" ca="1" si="1019"/>
        <v>#N/A</v>
      </c>
      <c r="U819" s="19" t="e">
        <f t="shared" ca="1" si="1020"/>
        <v>#N/A</v>
      </c>
      <c r="V819" s="19" t="e">
        <f t="shared" ca="1" si="1021"/>
        <v>#N/A</v>
      </c>
      <c r="W819" s="19" t="e">
        <f t="shared" ca="1" si="1022"/>
        <v>#N/A</v>
      </c>
      <c r="X819" s="19" t="e">
        <f t="shared" ca="1" si="1023"/>
        <v>#N/A</v>
      </c>
      <c r="Y819" s="72" t="e">
        <f t="shared" ca="1" si="1024"/>
        <v>#N/A</v>
      </c>
      <c r="Z819" s="72" t="e">
        <f t="shared" ca="1" si="1025"/>
        <v>#N/A</v>
      </c>
      <c r="AA819" s="72" t="e">
        <f t="shared" ca="1" si="1026"/>
        <v>#N/A</v>
      </c>
      <c r="AB819" s="19" t="e">
        <f t="shared" ca="1" si="1027"/>
        <v>#N/A</v>
      </c>
      <c r="AC819" s="19" t="e">
        <f t="shared" ca="1" si="1028"/>
        <v>#N/A</v>
      </c>
      <c r="AD819" s="19" t="e">
        <f t="shared" ca="1" si="1029"/>
        <v>#N/A</v>
      </c>
      <c r="AE819" s="19" t="e">
        <f t="shared" ca="1" si="1030"/>
        <v>#N/A</v>
      </c>
      <c r="AF819" s="19" t="e">
        <f t="shared" ca="1" si="1031"/>
        <v>#N/A</v>
      </c>
      <c r="AG819" s="19" t="e">
        <f t="shared" ca="1" si="1032"/>
        <v>#N/A</v>
      </c>
      <c r="AH819" s="72" t="e">
        <f t="shared" ca="1" si="1033"/>
        <v>#N/A</v>
      </c>
      <c r="AI819" s="72" t="e">
        <f t="shared" ca="1" si="1034"/>
        <v>#N/A</v>
      </c>
      <c r="AJ819" s="72" t="e">
        <f t="shared" ca="1" si="1035"/>
        <v>#N/A</v>
      </c>
      <c r="AK819" s="19" t="e">
        <f t="shared" ca="1" si="1036"/>
        <v>#N/A</v>
      </c>
      <c r="AL819" s="19" t="e">
        <f t="shared" ca="1" si="1037"/>
        <v>#N/A</v>
      </c>
      <c r="AM819" s="19" t="e">
        <f t="shared" ca="1" si="1038"/>
        <v>#N/A</v>
      </c>
      <c r="AN819" s="19" t="e">
        <f t="shared" ca="1" si="1039"/>
        <v>#N/A</v>
      </c>
      <c r="AO819" s="19" t="e">
        <f t="shared" ca="1" si="1040"/>
        <v>#N/A</v>
      </c>
      <c r="AP819" s="19" t="e">
        <f t="shared" ca="1" si="1041"/>
        <v>#N/A</v>
      </c>
      <c r="AQ819" s="72" t="e">
        <f t="shared" ca="1" si="1042"/>
        <v>#N/A</v>
      </c>
      <c r="AR819" s="72" t="e">
        <f t="shared" ca="1" si="1043"/>
        <v>#N/A</v>
      </c>
      <c r="AS819" s="72" t="e">
        <f t="shared" ca="1" si="1044"/>
        <v>#N/A</v>
      </c>
      <c r="AT819" s="19" t="e">
        <f t="shared" ca="1" si="1045"/>
        <v>#N/A</v>
      </c>
      <c r="AU819" s="19" t="e">
        <f t="shared" ca="1" si="1046"/>
        <v>#N/A</v>
      </c>
      <c r="AV819" s="19" t="e">
        <f t="shared" ca="1" si="1047"/>
        <v>#N/A</v>
      </c>
      <c r="AW819" s="19" t="e">
        <f t="shared" ca="1" si="1048"/>
        <v>#N/A</v>
      </c>
      <c r="AX819" s="19" t="e">
        <f t="shared" ca="1" si="1049"/>
        <v>#N/A</v>
      </c>
      <c r="AY819" s="19" t="e">
        <f t="shared" ca="1" si="1050"/>
        <v>#N/A</v>
      </c>
      <c r="AZ819" s="72" t="e">
        <f t="shared" ca="1" si="1051"/>
        <v>#N/A</v>
      </c>
      <c r="BA819" s="72" t="e">
        <f t="shared" ca="1" si="1052"/>
        <v>#N/A</v>
      </c>
      <c r="BB819" s="72" t="e">
        <f t="shared" ca="1" si="1053"/>
        <v>#N/A</v>
      </c>
      <c r="BC819" s="19" t="e">
        <f t="shared" ca="1" si="1054"/>
        <v>#N/A</v>
      </c>
      <c r="BD819" s="19" t="e">
        <f t="shared" ca="1" si="1055"/>
        <v>#N/A</v>
      </c>
      <c r="BE819" s="19" t="e">
        <f t="shared" ca="1" si="1056"/>
        <v>#N/A</v>
      </c>
      <c r="BF819" s="19" t="e">
        <f t="shared" ca="1" si="1057"/>
        <v>#N/A</v>
      </c>
      <c r="BG819" s="19" t="e">
        <f t="shared" ca="1" si="1058"/>
        <v>#N/A</v>
      </c>
      <c r="BH819" s="19" t="e">
        <f t="shared" ca="1" si="1059"/>
        <v>#N/A</v>
      </c>
      <c r="BI819" s="72" t="e">
        <f t="shared" ca="1" si="1060"/>
        <v>#N/A</v>
      </c>
      <c r="BJ819" s="72" t="e">
        <f t="shared" ca="1" si="1061"/>
        <v>#N/A</v>
      </c>
      <c r="BK819" s="72" t="e">
        <f t="shared" ca="1" si="1062"/>
        <v>#N/A</v>
      </c>
      <c r="BL819" s="72" t="e">
        <f t="shared" ca="1" si="1063"/>
        <v>#N/A</v>
      </c>
      <c r="BM819" s="72" t="e">
        <f t="shared" ca="1" si="1064"/>
        <v>#N/A</v>
      </c>
      <c r="BN819" s="72" t="e">
        <f t="shared" ca="1" si="1065"/>
        <v>#N/A</v>
      </c>
      <c r="BO819" s="72" t="e">
        <f t="shared" ca="1" si="1066"/>
        <v>#N/A</v>
      </c>
      <c r="BP819" s="72" t="e">
        <f t="shared" ca="1" si="1067"/>
        <v>#N/A</v>
      </c>
      <c r="BQ819" s="72" t="e">
        <f t="shared" ca="1" si="1068"/>
        <v>#N/A</v>
      </c>
      <c r="BR819" s="72" t="e">
        <f t="shared" ca="1" si="1069"/>
        <v>#N/A</v>
      </c>
      <c r="BS819" s="72" t="e">
        <f t="shared" ca="1" si="1070"/>
        <v>#N/A</v>
      </c>
      <c r="BT819" s="72" t="e">
        <f t="shared" ca="1" si="1071"/>
        <v>#N/A</v>
      </c>
      <c r="BU819" s="72" t="e">
        <f t="shared" ca="1" si="1072"/>
        <v>#N/A</v>
      </c>
      <c r="BV819" s="72" t="e">
        <f t="shared" ca="1" si="1073"/>
        <v>#N/A</v>
      </c>
    </row>
    <row r="820" spans="1:74">
      <c r="A820" s="13" t="e">
        <f ca="1">'MGRS to'!AO820</f>
        <v>#N/A</v>
      </c>
      <c r="B820" s="13" t="e">
        <f ca="1">'MGRS to'!AP820</f>
        <v>#N/A</v>
      </c>
      <c r="C820" s="19" t="e">
        <f t="shared" ca="1" si="1002"/>
        <v>#N/A</v>
      </c>
      <c r="D820" s="19" t="e">
        <f t="shared" ca="1" si="1003"/>
        <v>#N/A</v>
      </c>
      <c r="E820" s="19" t="e">
        <f t="shared" ca="1" si="1004"/>
        <v>#N/A</v>
      </c>
      <c r="F820" s="19" t="e">
        <f t="shared" ca="1" si="1005"/>
        <v>#N/A</v>
      </c>
      <c r="G820" s="19" t="e">
        <f t="shared" ca="1" si="1006"/>
        <v>#N/A</v>
      </c>
      <c r="H820" s="19" t="e">
        <f t="shared" ca="1" si="1007"/>
        <v>#N/A</v>
      </c>
      <c r="I820" s="19" t="e">
        <f t="shared" ca="1" si="1008"/>
        <v>#N/A</v>
      </c>
      <c r="J820" s="19" t="e">
        <f t="shared" ca="1" si="1009"/>
        <v>#N/A</v>
      </c>
      <c r="K820" s="19" t="e">
        <f t="shared" ca="1" si="1010"/>
        <v>#N/A</v>
      </c>
      <c r="L820" s="19" t="e">
        <f t="shared" ca="1" si="1011"/>
        <v>#N/A</v>
      </c>
      <c r="M820" s="19" t="e">
        <f t="shared" ca="1" si="1012"/>
        <v>#N/A</v>
      </c>
      <c r="N820" s="19" t="e">
        <f t="shared" ca="1" si="1013"/>
        <v>#N/A</v>
      </c>
      <c r="O820" s="19" t="e">
        <f t="shared" ca="1" si="1014"/>
        <v>#N/A</v>
      </c>
      <c r="P820" s="72" t="e">
        <f t="shared" ca="1" si="1015"/>
        <v>#N/A</v>
      </c>
      <c r="Q820" s="72" t="e">
        <f t="shared" ca="1" si="1016"/>
        <v>#N/A</v>
      </c>
      <c r="R820" s="72" t="e">
        <f t="shared" ca="1" si="1017"/>
        <v>#N/A</v>
      </c>
      <c r="S820" s="19" t="e">
        <f t="shared" ca="1" si="1018"/>
        <v>#N/A</v>
      </c>
      <c r="T820" s="19" t="e">
        <f t="shared" ca="1" si="1019"/>
        <v>#N/A</v>
      </c>
      <c r="U820" s="19" t="e">
        <f t="shared" ca="1" si="1020"/>
        <v>#N/A</v>
      </c>
      <c r="V820" s="19" t="e">
        <f t="shared" ca="1" si="1021"/>
        <v>#N/A</v>
      </c>
      <c r="W820" s="19" t="e">
        <f t="shared" ca="1" si="1022"/>
        <v>#N/A</v>
      </c>
      <c r="X820" s="19" t="e">
        <f t="shared" ca="1" si="1023"/>
        <v>#N/A</v>
      </c>
      <c r="Y820" s="72" t="e">
        <f t="shared" ca="1" si="1024"/>
        <v>#N/A</v>
      </c>
      <c r="Z820" s="72" t="e">
        <f t="shared" ca="1" si="1025"/>
        <v>#N/A</v>
      </c>
      <c r="AA820" s="72" t="e">
        <f t="shared" ca="1" si="1026"/>
        <v>#N/A</v>
      </c>
      <c r="AB820" s="19" t="e">
        <f t="shared" ca="1" si="1027"/>
        <v>#N/A</v>
      </c>
      <c r="AC820" s="19" t="e">
        <f t="shared" ca="1" si="1028"/>
        <v>#N/A</v>
      </c>
      <c r="AD820" s="19" t="e">
        <f t="shared" ca="1" si="1029"/>
        <v>#N/A</v>
      </c>
      <c r="AE820" s="19" t="e">
        <f t="shared" ca="1" si="1030"/>
        <v>#N/A</v>
      </c>
      <c r="AF820" s="19" t="e">
        <f t="shared" ca="1" si="1031"/>
        <v>#N/A</v>
      </c>
      <c r="AG820" s="19" t="e">
        <f t="shared" ca="1" si="1032"/>
        <v>#N/A</v>
      </c>
      <c r="AH820" s="72" t="e">
        <f t="shared" ca="1" si="1033"/>
        <v>#N/A</v>
      </c>
      <c r="AI820" s="72" t="e">
        <f t="shared" ca="1" si="1034"/>
        <v>#N/A</v>
      </c>
      <c r="AJ820" s="72" t="e">
        <f t="shared" ca="1" si="1035"/>
        <v>#N/A</v>
      </c>
      <c r="AK820" s="19" t="e">
        <f t="shared" ca="1" si="1036"/>
        <v>#N/A</v>
      </c>
      <c r="AL820" s="19" t="e">
        <f t="shared" ca="1" si="1037"/>
        <v>#N/A</v>
      </c>
      <c r="AM820" s="19" t="e">
        <f t="shared" ca="1" si="1038"/>
        <v>#N/A</v>
      </c>
      <c r="AN820" s="19" t="e">
        <f t="shared" ca="1" si="1039"/>
        <v>#N/A</v>
      </c>
      <c r="AO820" s="19" t="e">
        <f t="shared" ca="1" si="1040"/>
        <v>#N/A</v>
      </c>
      <c r="AP820" s="19" t="e">
        <f t="shared" ca="1" si="1041"/>
        <v>#N/A</v>
      </c>
      <c r="AQ820" s="72" t="e">
        <f t="shared" ca="1" si="1042"/>
        <v>#N/A</v>
      </c>
      <c r="AR820" s="72" t="e">
        <f t="shared" ca="1" si="1043"/>
        <v>#N/A</v>
      </c>
      <c r="AS820" s="72" t="e">
        <f t="shared" ca="1" si="1044"/>
        <v>#N/A</v>
      </c>
      <c r="AT820" s="19" t="e">
        <f t="shared" ca="1" si="1045"/>
        <v>#N/A</v>
      </c>
      <c r="AU820" s="19" t="e">
        <f t="shared" ca="1" si="1046"/>
        <v>#N/A</v>
      </c>
      <c r="AV820" s="19" t="e">
        <f t="shared" ca="1" si="1047"/>
        <v>#N/A</v>
      </c>
      <c r="AW820" s="19" t="e">
        <f t="shared" ca="1" si="1048"/>
        <v>#N/A</v>
      </c>
      <c r="AX820" s="19" t="e">
        <f t="shared" ca="1" si="1049"/>
        <v>#N/A</v>
      </c>
      <c r="AY820" s="19" t="e">
        <f t="shared" ca="1" si="1050"/>
        <v>#N/A</v>
      </c>
      <c r="AZ820" s="72" t="e">
        <f t="shared" ca="1" si="1051"/>
        <v>#N/A</v>
      </c>
      <c r="BA820" s="72" t="e">
        <f t="shared" ca="1" si="1052"/>
        <v>#N/A</v>
      </c>
      <c r="BB820" s="72" t="e">
        <f t="shared" ca="1" si="1053"/>
        <v>#N/A</v>
      </c>
      <c r="BC820" s="19" t="e">
        <f t="shared" ca="1" si="1054"/>
        <v>#N/A</v>
      </c>
      <c r="BD820" s="19" t="e">
        <f t="shared" ca="1" si="1055"/>
        <v>#N/A</v>
      </c>
      <c r="BE820" s="19" t="e">
        <f t="shared" ca="1" si="1056"/>
        <v>#N/A</v>
      </c>
      <c r="BF820" s="19" t="e">
        <f t="shared" ca="1" si="1057"/>
        <v>#N/A</v>
      </c>
      <c r="BG820" s="19" t="e">
        <f t="shared" ca="1" si="1058"/>
        <v>#N/A</v>
      </c>
      <c r="BH820" s="19" t="e">
        <f t="shared" ca="1" si="1059"/>
        <v>#N/A</v>
      </c>
      <c r="BI820" s="72" t="e">
        <f t="shared" ca="1" si="1060"/>
        <v>#N/A</v>
      </c>
      <c r="BJ820" s="72" t="e">
        <f t="shared" ca="1" si="1061"/>
        <v>#N/A</v>
      </c>
      <c r="BK820" s="72" t="e">
        <f t="shared" ca="1" si="1062"/>
        <v>#N/A</v>
      </c>
      <c r="BL820" s="72" t="e">
        <f t="shared" ca="1" si="1063"/>
        <v>#N/A</v>
      </c>
      <c r="BM820" s="72" t="e">
        <f t="shared" ca="1" si="1064"/>
        <v>#N/A</v>
      </c>
      <c r="BN820" s="72" t="e">
        <f t="shared" ca="1" si="1065"/>
        <v>#N/A</v>
      </c>
      <c r="BO820" s="72" t="e">
        <f t="shared" ca="1" si="1066"/>
        <v>#N/A</v>
      </c>
      <c r="BP820" s="72" t="e">
        <f t="shared" ca="1" si="1067"/>
        <v>#N/A</v>
      </c>
      <c r="BQ820" s="72" t="e">
        <f t="shared" ca="1" si="1068"/>
        <v>#N/A</v>
      </c>
      <c r="BR820" s="72" t="e">
        <f t="shared" ca="1" si="1069"/>
        <v>#N/A</v>
      </c>
      <c r="BS820" s="72" t="e">
        <f t="shared" ca="1" si="1070"/>
        <v>#N/A</v>
      </c>
      <c r="BT820" s="72" t="e">
        <f t="shared" ca="1" si="1071"/>
        <v>#N/A</v>
      </c>
      <c r="BU820" s="72" t="e">
        <f t="shared" ca="1" si="1072"/>
        <v>#N/A</v>
      </c>
      <c r="BV820" s="72" t="e">
        <f t="shared" ca="1" si="1073"/>
        <v>#N/A</v>
      </c>
    </row>
    <row r="821" spans="1:74">
      <c r="A821" s="13" t="e">
        <f ca="1">'MGRS to'!AO821</f>
        <v>#N/A</v>
      </c>
      <c r="B821" s="13" t="e">
        <f ca="1">'MGRS to'!AP821</f>
        <v>#N/A</v>
      </c>
      <c r="C821" s="19" t="e">
        <f t="shared" ca="1" si="1002"/>
        <v>#N/A</v>
      </c>
      <c r="D821" s="19" t="e">
        <f t="shared" ca="1" si="1003"/>
        <v>#N/A</v>
      </c>
      <c r="E821" s="19" t="e">
        <f t="shared" ca="1" si="1004"/>
        <v>#N/A</v>
      </c>
      <c r="F821" s="19" t="e">
        <f t="shared" ca="1" si="1005"/>
        <v>#N/A</v>
      </c>
      <c r="G821" s="19" t="e">
        <f t="shared" ca="1" si="1006"/>
        <v>#N/A</v>
      </c>
      <c r="H821" s="19" t="e">
        <f t="shared" ca="1" si="1007"/>
        <v>#N/A</v>
      </c>
      <c r="I821" s="19" t="e">
        <f t="shared" ca="1" si="1008"/>
        <v>#N/A</v>
      </c>
      <c r="J821" s="19" t="e">
        <f t="shared" ca="1" si="1009"/>
        <v>#N/A</v>
      </c>
      <c r="K821" s="19" t="e">
        <f t="shared" ca="1" si="1010"/>
        <v>#N/A</v>
      </c>
      <c r="L821" s="19" t="e">
        <f t="shared" ca="1" si="1011"/>
        <v>#N/A</v>
      </c>
      <c r="M821" s="19" t="e">
        <f t="shared" ca="1" si="1012"/>
        <v>#N/A</v>
      </c>
      <c r="N821" s="19" t="e">
        <f t="shared" ca="1" si="1013"/>
        <v>#N/A</v>
      </c>
      <c r="O821" s="19" t="e">
        <f t="shared" ca="1" si="1014"/>
        <v>#N/A</v>
      </c>
      <c r="P821" s="72" t="e">
        <f t="shared" ca="1" si="1015"/>
        <v>#N/A</v>
      </c>
      <c r="Q821" s="72" t="e">
        <f t="shared" ca="1" si="1016"/>
        <v>#N/A</v>
      </c>
      <c r="R821" s="72" t="e">
        <f t="shared" ca="1" si="1017"/>
        <v>#N/A</v>
      </c>
      <c r="S821" s="19" t="e">
        <f t="shared" ca="1" si="1018"/>
        <v>#N/A</v>
      </c>
      <c r="T821" s="19" t="e">
        <f t="shared" ca="1" si="1019"/>
        <v>#N/A</v>
      </c>
      <c r="U821" s="19" t="e">
        <f t="shared" ca="1" si="1020"/>
        <v>#N/A</v>
      </c>
      <c r="V821" s="19" t="e">
        <f t="shared" ca="1" si="1021"/>
        <v>#N/A</v>
      </c>
      <c r="W821" s="19" t="e">
        <f t="shared" ca="1" si="1022"/>
        <v>#N/A</v>
      </c>
      <c r="X821" s="19" t="e">
        <f t="shared" ca="1" si="1023"/>
        <v>#N/A</v>
      </c>
      <c r="Y821" s="72" t="e">
        <f t="shared" ca="1" si="1024"/>
        <v>#N/A</v>
      </c>
      <c r="Z821" s="72" t="e">
        <f t="shared" ca="1" si="1025"/>
        <v>#N/A</v>
      </c>
      <c r="AA821" s="72" t="e">
        <f t="shared" ca="1" si="1026"/>
        <v>#N/A</v>
      </c>
      <c r="AB821" s="19" t="e">
        <f t="shared" ca="1" si="1027"/>
        <v>#N/A</v>
      </c>
      <c r="AC821" s="19" t="e">
        <f t="shared" ca="1" si="1028"/>
        <v>#N/A</v>
      </c>
      <c r="AD821" s="19" t="e">
        <f t="shared" ca="1" si="1029"/>
        <v>#N/A</v>
      </c>
      <c r="AE821" s="19" t="e">
        <f t="shared" ca="1" si="1030"/>
        <v>#N/A</v>
      </c>
      <c r="AF821" s="19" t="e">
        <f t="shared" ca="1" si="1031"/>
        <v>#N/A</v>
      </c>
      <c r="AG821" s="19" t="e">
        <f t="shared" ca="1" si="1032"/>
        <v>#N/A</v>
      </c>
      <c r="AH821" s="72" t="e">
        <f t="shared" ca="1" si="1033"/>
        <v>#N/A</v>
      </c>
      <c r="AI821" s="72" t="e">
        <f t="shared" ca="1" si="1034"/>
        <v>#N/A</v>
      </c>
      <c r="AJ821" s="72" t="e">
        <f t="shared" ca="1" si="1035"/>
        <v>#N/A</v>
      </c>
      <c r="AK821" s="19" t="e">
        <f t="shared" ca="1" si="1036"/>
        <v>#N/A</v>
      </c>
      <c r="AL821" s="19" t="e">
        <f t="shared" ca="1" si="1037"/>
        <v>#N/A</v>
      </c>
      <c r="AM821" s="19" t="e">
        <f t="shared" ca="1" si="1038"/>
        <v>#N/A</v>
      </c>
      <c r="AN821" s="19" t="e">
        <f t="shared" ca="1" si="1039"/>
        <v>#N/A</v>
      </c>
      <c r="AO821" s="19" t="e">
        <f t="shared" ca="1" si="1040"/>
        <v>#N/A</v>
      </c>
      <c r="AP821" s="19" t="e">
        <f t="shared" ca="1" si="1041"/>
        <v>#N/A</v>
      </c>
      <c r="AQ821" s="72" t="e">
        <f t="shared" ca="1" si="1042"/>
        <v>#N/A</v>
      </c>
      <c r="AR821" s="72" t="e">
        <f t="shared" ca="1" si="1043"/>
        <v>#N/A</v>
      </c>
      <c r="AS821" s="72" t="e">
        <f t="shared" ca="1" si="1044"/>
        <v>#N/A</v>
      </c>
      <c r="AT821" s="19" t="e">
        <f t="shared" ca="1" si="1045"/>
        <v>#N/A</v>
      </c>
      <c r="AU821" s="19" t="e">
        <f t="shared" ca="1" si="1046"/>
        <v>#N/A</v>
      </c>
      <c r="AV821" s="19" t="e">
        <f t="shared" ca="1" si="1047"/>
        <v>#N/A</v>
      </c>
      <c r="AW821" s="19" t="e">
        <f t="shared" ca="1" si="1048"/>
        <v>#N/A</v>
      </c>
      <c r="AX821" s="19" t="e">
        <f t="shared" ca="1" si="1049"/>
        <v>#N/A</v>
      </c>
      <c r="AY821" s="19" t="e">
        <f t="shared" ca="1" si="1050"/>
        <v>#N/A</v>
      </c>
      <c r="AZ821" s="72" t="e">
        <f t="shared" ca="1" si="1051"/>
        <v>#N/A</v>
      </c>
      <c r="BA821" s="72" t="e">
        <f t="shared" ca="1" si="1052"/>
        <v>#N/A</v>
      </c>
      <c r="BB821" s="72" t="e">
        <f t="shared" ca="1" si="1053"/>
        <v>#N/A</v>
      </c>
      <c r="BC821" s="19" t="e">
        <f t="shared" ca="1" si="1054"/>
        <v>#N/A</v>
      </c>
      <c r="BD821" s="19" t="e">
        <f t="shared" ca="1" si="1055"/>
        <v>#N/A</v>
      </c>
      <c r="BE821" s="19" t="e">
        <f t="shared" ca="1" si="1056"/>
        <v>#N/A</v>
      </c>
      <c r="BF821" s="19" t="e">
        <f t="shared" ca="1" si="1057"/>
        <v>#N/A</v>
      </c>
      <c r="BG821" s="19" t="e">
        <f t="shared" ca="1" si="1058"/>
        <v>#N/A</v>
      </c>
      <c r="BH821" s="19" t="e">
        <f t="shared" ca="1" si="1059"/>
        <v>#N/A</v>
      </c>
      <c r="BI821" s="72" t="e">
        <f t="shared" ca="1" si="1060"/>
        <v>#N/A</v>
      </c>
      <c r="BJ821" s="72" t="e">
        <f t="shared" ca="1" si="1061"/>
        <v>#N/A</v>
      </c>
      <c r="BK821" s="72" t="e">
        <f t="shared" ca="1" si="1062"/>
        <v>#N/A</v>
      </c>
      <c r="BL821" s="72" t="e">
        <f t="shared" ca="1" si="1063"/>
        <v>#N/A</v>
      </c>
      <c r="BM821" s="72" t="e">
        <f t="shared" ca="1" si="1064"/>
        <v>#N/A</v>
      </c>
      <c r="BN821" s="72" t="e">
        <f t="shared" ca="1" si="1065"/>
        <v>#N/A</v>
      </c>
      <c r="BO821" s="72" t="e">
        <f t="shared" ca="1" si="1066"/>
        <v>#N/A</v>
      </c>
      <c r="BP821" s="72" t="e">
        <f t="shared" ca="1" si="1067"/>
        <v>#N/A</v>
      </c>
      <c r="BQ821" s="72" t="e">
        <f t="shared" ca="1" si="1068"/>
        <v>#N/A</v>
      </c>
      <c r="BR821" s="72" t="e">
        <f t="shared" ca="1" si="1069"/>
        <v>#N/A</v>
      </c>
      <c r="BS821" s="72" t="e">
        <f t="shared" ca="1" si="1070"/>
        <v>#N/A</v>
      </c>
      <c r="BT821" s="72" t="e">
        <f t="shared" ca="1" si="1071"/>
        <v>#N/A</v>
      </c>
      <c r="BU821" s="72" t="e">
        <f t="shared" ca="1" si="1072"/>
        <v>#N/A</v>
      </c>
      <c r="BV821" s="72" t="e">
        <f t="shared" ca="1" si="1073"/>
        <v>#N/A</v>
      </c>
    </row>
    <row r="822" spans="1:74">
      <c r="A822" s="13" t="e">
        <f ca="1">'MGRS to'!AO822</f>
        <v>#N/A</v>
      </c>
      <c r="B822" s="13" t="e">
        <f ca="1">'MGRS to'!AP822</f>
        <v>#N/A</v>
      </c>
      <c r="C822" s="19" t="e">
        <f t="shared" ca="1" si="1002"/>
        <v>#N/A</v>
      </c>
      <c r="D822" s="19" t="e">
        <f t="shared" ca="1" si="1003"/>
        <v>#N/A</v>
      </c>
      <c r="E822" s="19" t="e">
        <f t="shared" ca="1" si="1004"/>
        <v>#N/A</v>
      </c>
      <c r="F822" s="19" t="e">
        <f t="shared" ca="1" si="1005"/>
        <v>#N/A</v>
      </c>
      <c r="G822" s="19" t="e">
        <f t="shared" ca="1" si="1006"/>
        <v>#N/A</v>
      </c>
      <c r="H822" s="19" t="e">
        <f t="shared" ca="1" si="1007"/>
        <v>#N/A</v>
      </c>
      <c r="I822" s="19" t="e">
        <f t="shared" ca="1" si="1008"/>
        <v>#N/A</v>
      </c>
      <c r="J822" s="19" t="e">
        <f t="shared" ca="1" si="1009"/>
        <v>#N/A</v>
      </c>
      <c r="K822" s="19" t="e">
        <f t="shared" ca="1" si="1010"/>
        <v>#N/A</v>
      </c>
      <c r="L822" s="19" t="e">
        <f t="shared" ca="1" si="1011"/>
        <v>#N/A</v>
      </c>
      <c r="M822" s="19" t="e">
        <f t="shared" ca="1" si="1012"/>
        <v>#N/A</v>
      </c>
      <c r="N822" s="19" t="e">
        <f t="shared" ca="1" si="1013"/>
        <v>#N/A</v>
      </c>
      <c r="O822" s="19" t="e">
        <f t="shared" ca="1" si="1014"/>
        <v>#N/A</v>
      </c>
      <c r="P822" s="72" t="e">
        <f t="shared" ca="1" si="1015"/>
        <v>#N/A</v>
      </c>
      <c r="Q822" s="72" t="e">
        <f t="shared" ca="1" si="1016"/>
        <v>#N/A</v>
      </c>
      <c r="R822" s="72" t="e">
        <f t="shared" ca="1" si="1017"/>
        <v>#N/A</v>
      </c>
      <c r="S822" s="19" t="e">
        <f t="shared" ca="1" si="1018"/>
        <v>#N/A</v>
      </c>
      <c r="T822" s="19" t="e">
        <f t="shared" ca="1" si="1019"/>
        <v>#N/A</v>
      </c>
      <c r="U822" s="19" t="e">
        <f t="shared" ca="1" si="1020"/>
        <v>#N/A</v>
      </c>
      <c r="V822" s="19" t="e">
        <f t="shared" ca="1" si="1021"/>
        <v>#N/A</v>
      </c>
      <c r="W822" s="19" t="e">
        <f t="shared" ca="1" si="1022"/>
        <v>#N/A</v>
      </c>
      <c r="X822" s="19" t="e">
        <f t="shared" ca="1" si="1023"/>
        <v>#N/A</v>
      </c>
      <c r="Y822" s="72" t="e">
        <f t="shared" ca="1" si="1024"/>
        <v>#N/A</v>
      </c>
      <c r="Z822" s="72" t="e">
        <f t="shared" ca="1" si="1025"/>
        <v>#N/A</v>
      </c>
      <c r="AA822" s="72" t="e">
        <f t="shared" ca="1" si="1026"/>
        <v>#N/A</v>
      </c>
      <c r="AB822" s="19" t="e">
        <f t="shared" ca="1" si="1027"/>
        <v>#N/A</v>
      </c>
      <c r="AC822" s="19" t="e">
        <f t="shared" ca="1" si="1028"/>
        <v>#N/A</v>
      </c>
      <c r="AD822" s="19" t="e">
        <f t="shared" ca="1" si="1029"/>
        <v>#N/A</v>
      </c>
      <c r="AE822" s="19" t="e">
        <f t="shared" ca="1" si="1030"/>
        <v>#N/A</v>
      </c>
      <c r="AF822" s="19" t="e">
        <f t="shared" ca="1" si="1031"/>
        <v>#N/A</v>
      </c>
      <c r="AG822" s="19" t="e">
        <f t="shared" ca="1" si="1032"/>
        <v>#N/A</v>
      </c>
      <c r="AH822" s="72" t="e">
        <f t="shared" ca="1" si="1033"/>
        <v>#N/A</v>
      </c>
      <c r="AI822" s="72" t="e">
        <f t="shared" ca="1" si="1034"/>
        <v>#N/A</v>
      </c>
      <c r="AJ822" s="72" t="e">
        <f t="shared" ca="1" si="1035"/>
        <v>#N/A</v>
      </c>
      <c r="AK822" s="19" t="e">
        <f t="shared" ca="1" si="1036"/>
        <v>#N/A</v>
      </c>
      <c r="AL822" s="19" t="e">
        <f t="shared" ca="1" si="1037"/>
        <v>#N/A</v>
      </c>
      <c r="AM822" s="19" t="e">
        <f t="shared" ca="1" si="1038"/>
        <v>#N/A</v>
      </c>
      <c r="AN822" s="19" t="e">
        <f t="shared" ca="1" si="1039"/>
        <v>#N/A</v>
      </c>
      <c r="AO822" s="19" t="e">
        <f t="shared" ca="1" si="1040"/>
        <v>#N/A</v>
      </c>
      <c r="AP822" s="19" t="e">
        <f t="shared" ca="1" si="1041"/>
        <v>#N/A</v>
      </c>
      <c r="AQ822" s="72" t="e">
        <f t="shared" ca="1" si="1042"/>
        <v>#N/A</v>
      </c>
      <c r="AR822" s="72" t="e">
        <f t="shared" ca="1" si="1043"/>
        <v>#N/A</v>
      </c>
      <c r="AS822" s="72" t="e">
        <f t="shared" ca="1" si="1044"/>
        <v>#N/A</v>
      </c>
      <c r="AT822" s="19" t="e">
        <f t="shared" ca="1" si="1045"/>
        <v>#N/A</v>
      </c>
      <c r="AU822" s="19" t="e">
        <f t="shared" ca="1" si="1046"/>
        <v>#N/A</v>
      </c>
      <c r="AV822" s="19" t="e">
        <f t="shared" ca="1" si="1047"/>
        <v>#N/A</v>
      </c>
      <c r="AW822" s="19" t="e">
        <f t="shared" ca="1" si="1048"/>
        <v>#N/A</v>
      </c>
      <c r="AX822" s="19" t="e">
        <f t="shared" ca="1" si="1049"/>
        <v>#N/A</v>
      </c>
      <c r="AY822" s="19" t="e">
        <f t="shared" ca="1" si="1050"/>
        <v>#N/A</v>
      </c>
      <c r="AZ822" s="72" t="e">
        <f t="shared" ca="1" si="1051"/>
        <v>#N/A</v>
      </c>
      <c r="BA822" s="72" t="e">
        <f t="shared" ca="1" si="1052"/>
        <v>#N/A</v>
      </c>
      <c r="BB822" s="72" t="e">
        <f t="shared" ca="1" si="1053"/>
        <v>#N/A</v>
      </c>
      <c r="BC822" s="19" t="e">
        <f t="shared" ca="1" si="1054"/>
        <v>#N/A</v>
      </c>
      <c r="BD822" s="19" t="e">
        <f t="shared" ca="1" si="1055"/>
        <v>#N/A</v>
      </c>
      <c r="BE822" s="19" t="e">
        <f t="shared" ca="1" si="1056"/>
        <v>#N/A</v>
      </c>
      <c r="BF822" s="19" t="e">
        <f t="shared" ca="1" si="1057"/>
        <v>#N/A</v>
      </c>
      <c r="BG822" s="19" t="e">
        <f t="shared" ca="1" si="1058"/>
        <v>#N/A</v>
      </c>
      <c r="BH822" s="19" t="e">
        <f t="shared" ca="1" si="1059"/>
        <v>#N/A</v>
      </c>
      <c r="BI822" s="72" t="e">
        <f t="shared" ca="1" si="1060"/>
        <v>#N/A</v>
      </c>
      <c r="BJ822" s="72" t="e">
        <f t="shared" ca="1" si="1061"/>
        <v>#N/A</v>
      </c>
      <c r="BK822" s="72" t="e">
        <f t="shared" ca="1" si="1062"/>
        <v>#N/A</v>
      </c>
      <c r="BL822" s="72" t="e">
        <f t="shared" ca="1" si="1063"/>
        <v>#N/A</v>
      </c>
      <c r="BM822" s="72" t="e">
        <f t="shared" ca="1" si="1064"/>
        <v>#N/A</v>
      </c>
      <c r="BN822" s="72" t="e">
        <f t="shared" ca="1" si="1065"/>
        <v>#N/A</v>
      </c>
      <c r="BO822" s="72" t="e">
        <f t="shared" ca="1" si="1066"/>
        <v>#N/A</v>
      </c>
      <c r="BP822" s="72" t="e">
        <f t="shared" ca="1" si="1067"/>
        <v>#N/A</v>
      </c>
      <c r="BQ822" s="72" t="e">
        <f t="shared" ca="1" si="1068"/>
        <v>#N/A</v>
      </c>
      <c r="BR822" s="72" t="e">
        <f t="shared" ca="1" si="1069"/>
        <v>#N/A</v>
      </c>
      <c r="BS822" s="72" t="e">
        <f t="shared" ca="1" si="1070"/>
        <v>#N/A</v>
      </c>
      <c r="BT822" s="72" t="e">
        <f t="shared" ca="1" si="1071"/>
        <v>#N/A</v>
      </c>
      <c r="BU822" s="72" t="e">
        <f t="shared" ca="1" si="1072"/>
        <v>#N/A</v>
      </c>
      <c r="BV822" s="72" t="e">
        <f t="shared" ca="1" si="1073"/>
        <v>#N/A</v>
      </c>
    </row>
    <row r="823" spans="1:74">
      <c r="A823" s="13" t="e">
        <f ca="1">'MGRS to'!AO823</f>
        <v>#N/A</v>
      </c>
      <c r="B823" s="13" t="e">
        <f ca="1">'MGRS to'!AP823</f>
        <v>#N/A</v>
      </c>
      <c r="C823" s="19" t="e">
        <f t="shared" ca="1" si="1002"/>
        <v>#N/A</v>
      </c>
      <c r="D823" s="19" t="e">
        <f t="shared" ca="1" si="1003"/>
        <v>#N/A</v>
      </c>
      <c r="E823" s="19" t="e">
        <f t="shared" ca="1" si="1004"/>
        <v>#N/A</v>
      </c>
      <c r="F823" s="19" t="e">
        <f t="shared" ca="1" si="1005"/>
        <v>#N/A</v>
      </c>
      <c r="G823" s="19" t="e">
        <f t="shared" ca="1" si="1006"/>
        <v>#N/A</v>
      </c>
      <c r="H823" s="19" t="e">
        <f t="shared" ca="1" si="1007"/>
        <v>#N/A</v>
      </c>
      <c r="I823" s="19" t="e">
        <f t="shared" ca="1" si="1008"/>
        <v>#N/A</v>
      </c>
      <c r="J823" s="19" t="e">
        <f t="shared" ca="1" si="1009"/>
        <v>#N/A</v>
      </c>
      <c r="K823" s="19" t="e">
        <f t="shared" ca="1" si="1010"/>
        <v>#N/A</v>
      </c>
      <c r="L823" s="19" t="e">
        <f t="shared" ca="1" si="1011"/>
        <v>#N/A</v>
      </c>
      <c r="M823" s="19" t="e">
        <f t="shared" ca="1" si="1012"/>
        <v>#N/A</v>
      </c>
      <c r="N823" s="19" t="e">
        <f t="shared" ca="1" si="1013"/>
        <v>#N/A</v>
      </c>
      <c r="O823" s="19" t="e">
        <f t="shared" ca="1" si="1014"/>
        <v>#N/A</v>
      </c>
      <c r="P823" s="72" t="e">
        <f t="shared" ca="1" si="1015"/>
        <v>#N/A</v>
      </c>
      <c r="Q823" s="72" t="e">
        <f t="shared" ca="1" si="1016"/>
        <v>#N/A</v>
      </c>
      <c r="R823" s="72" t="e">
        <f t="shared" ca="1" si="1017"/>
        <v>#N/A</v>
      </c>
      <c r="S823" s="19" t="e">
        <f t="shared" ca="1" si="1018"/>
        <v>#N/A</v>
      </c>
      <c r="T823" s="19" t="e">
        <f t="shared" ca="1" si="1019"/>
        <v>#N/A</v>
      </c>
      <c r="U823" s="19" t="e">
        <f t="shared" ca="1" si="1020"/>
        <v>#N/A</v>
      </c>
      <c r="V823" s="19" t="e">
        <f t="shared" ca="1" si="1021"/>
        <v>#N/A</v>
      </c>
      <c r="W823" s="19" t="e">
        <f t="shared" ca="1" si="1022"/>
        <v>#N/A</v>
      </c>
      <c r="X823" s="19" t="e">
        <f t="shared" ca="1" si="1023"/>
        <v>#N/A</v>
      </c>
      <c r="Y823" s="72" t="e">
        <f t="shared" ca="1" si="1024"/>
        <v>#N/A</v>
      </c>
      <c r="Z823" s="72" t="e">
        <f t="shared" ca="1" si="1025"/>
        <v>#N/A</v>
      </c>
      <c r="AA823" s="72" t="e">
        <f t="shared" ca="1" si="1026"/>
        <v>#N/A</v>
      </c>
      <c r="AB823" s="19" t="e">
        <f t="shared" ca="1" si="1027"/>
        <v>#N/A</v>
      </c>
      <c r="AC823" s="19" t="e">
        <f t="shared" ca="1" si="1028"/>
        <v>#N/A</v>
      </c>
      <c r="AD823" s="19" t="e">
        <f t="shared" ca="1" si="1029"/>
        <v>#N/A</v>
      </c>
      <c r="AE823" s="19" t="e">
        <f t="shared" ca="1" si="1030"/>
        <v>#N/A</v>
      </c>
      <c r="AF823" s="19" t="e">
        <f t="shared" ca="1" si="1031"/>
        <v>#N/A</v>
      </c>
      <c r="AG823" s="19" t="e">
        <f t="shared" ca="1" si="1032"/>
        <v>#N/A</v>
      </c>
      <c r="AH823" s="72" t="e">
        <f t="shared" ca="1" si="1033"/>
        <v>#N/A</v>
      </c>
      <c r="AI823" s="72" t="e">
        <f t="shared" ca="1" si="1034"/>
        <v>#N/A</v>
      </c>
      <c r="AJ823" s="72" t="e">
        <f t="shared" ca="1" si="1035"/>
        <v>#N/A</v>
      </c>
      <c r="AK823" s="19" t="e">
        <f t="shared" ca="1" si="1036"/>
        <v>#N/A</v>
      </c>
      <c r="AL823" s="19" t="e">
        <f t="shared" ca="1" si="1037"/>
        <v>#N/A</v>
      </c>
      <c r="AM823" s="19" t="e">
        <f t="shared" ca="1" si="1038"/>
        <v>#N/A</v>
      </c>
      <c r="AN823" s="19" t="e">
        <f t="shared" ca="1" si="1039"/>
        <v>#N/A</v>
      </c>
      <c r="AO823" s="19" t="e">
        <f t="shared" ca="1" si="1040"/>
        <v>#N/A</v>
      </c>
      <c r="AP823" s="19" t="e">
        <f t="shared" ca="1" si="1041"/>
        <v>#N/A</v>
      </c>
      <c r="AQ823" s="72" t="e">
        <f t="shared" ca="1" si="1042"/>
        <v>#N/A</v>
      </c>
      <c r="AR823" s="72" t="e">
        <f t="shared" ca="1" si="1043"/>
        <v>#N/A</v>
      </c>
      <c r="AS823" s="72" t="e">
        <f t="shared" ca="1" si="1044"/>
        <v>#N/A</v>
      </c>
      <c r="AT823" s="19" t="e">
        <f t="shared" ca="1" si="1045"/>
        <v>#N/A</v>
      </c>
      <c r="AU823" s="19" t="e">
        <f t="shared" ca="1" si="1046"/>
        <v>#N/A</v>
      </c>
      <c r="AV823" s="19" t="e">
        <f t="shared" ca="1" si="1047"/>
        <v>#N/A</v>
      </c>
      <c r="AW823" s="19" t="e">
        <f t="shared" ca="1" si="1048"/>
        <v>#N/A</v>
      </c>
      <c r="AX823" s="19" t="e">
        <f t="shared" ca="1" si="1049"/>
        <v>#N/A</v>
      </c>
      <c r="AY823" s="19" t="e">
        <f t="shared" ca="1" si="1050"/>
        <v>#N/A</v>
      </c>
      <c r="AZ823" s="72" t="e">
        <f t="shared" ca="1" si="1051"/>
        <v>#N/A</v>
      </c>
      <c r="BA823" s="72" t="e">
        <f t="shared" ca="1" si="1052"/>
        <v>#N/A</v>
      </c>
      <c r="BB823" s="72" t="e">
        <f t="shared" ca="1" si="1053"/>
        <v>#N/A</v>
      </c>
      <c r="BC823" s="19" t="e">
        <f t="shared" ca="1" si="1054"/>
        <v>#N/A</v>
      </c>
      <c r="BD823" s="19" t="e">
        <f t="shared" ca="1" si="1055"/>
        <v>#N/A</v>
      </c>
      <c r="BE823" s="19" t="e">
        <f t="shared" ca="1" si="1056"/>
        <v>#N/A</v>
      </c>
      <c r="BF823" s="19" t="e">
        <f t="shared" ca="1" si="1057"/>
        <v>#N/A</v>
      </c>
      <c r="BG823" s="19" t="e">
        <f t="shared" ca="1" si="1058"/>
        <v>#N/A</v>
      </c>
      <c r="BH823" s="19" t="e">
        <f t="shared" ca="1" si="1059"/>
        <v>#N/A</v>
      </c>
      <c r="BI823" s="72" t="e">
        <f t="shared" ca="1" si="1060"/>
        <v>#N/A</v>
      </c>
      <c r="BJ823" s="72" t="e">
        <f t="shared" ca="1" si="1061"/>
        <v>#N/A</v>
      </c>
      <c r="BK823" s="72" t="e">
        <f t="shared" ca="1" si="1062"/>
        <v>#N/A</v>
      </c>
      <c r="BL823" s="72" t="e">
        <f t="shared" ca="1" si="1063"/>
        <v>#N/A</v>
      </c>
      <c r="BM823" s="72" t="e">
        <f t="shared" ca="1" si="1064"/>
        <v>#N/A</v>
      </c>
      <c r="BN823" s="72" t="e">
        <f t="shared" ca="1" si="1065"/>
        <v>#N/A</v>
      </c>
      <c r="BO823" s="72" t="e">
        <f t="shared" ca="1" si="1066"/>
        <v>#N/A</v>
      </c>
      <c r="BP823" s="72" t="e">
        <f t="shared" ca="1" si="1067"/>
        <v>#N/A</v>
      </c>
      <c r="BQ823" s="72" t="e">
        <f t="shared" ca="1" si="1068"/>
        <v>#N/A</v>
      </c>
      <c r="BR823" s="72" t="e">
        <f t="shared" ca="1" si="1069"/>
        <v>#N/A</v>
      </c>
      <c r="BS823" s="72" t="e">
        <f t="shared" ca="1" si="1070"/>
        <v>#N/A</v>
      </c>
      <c r="BT823" s="72" t="e">
        <f t="shared" ca="1" si="1071"/>
        <v>#N/A</v>
      </c>
      <c r="BU823" s="72" t="e">
        <f t="shared" ca="1" si="1072"/>
        <v>#N/A</v>
      </c>
      <c r="BV823" s="72" t="e">
        <f t="shared" ca="1" si="1073"/>
        <v>#N/A</v>
      </c>
    </row>
    <row r="824" spans="1:74">
      <c r="A824" s="13" t="e">
        <f ca="1">'MGRS to'!AO824</f>
        <v>#N/A</v>
      </c>
      <c r="B824" s="13" t="e">
        <f ca="1">'MGRS to'!AP824</f>
        <v>#N/A</v>
      </c>
      <c r="C824" s="19" t="e">
        <f t="shared" ca="1" si="1002"/>
        <v>#N/A</v>
      </c>
      <c r="D824" s="19" t="e">
        <f t="shared" ca="1" si="1003"/>
        <v>#N/A</v>
      </c>
      <c r="E824" s="19" t="e">
        <f t="shared" ca="1" si="1004"/>
        <v>#N/A</v>
      </c>
      <c r="F824" s="19" t="e">
        <f t="shared" ca="1" si="1005"/>
        <v>#N/A</v>
      </c>
      <c r="G824" s="19" t="e">
        <f t="shared" ca="1" si="1006"/>
        <v>#N/A</v>
      </c>
      <c r="H824" s="19" t="e">
        <f t="shared" ca="1" si="1007"/>
        <v>#N/A</v>
      </c>
      <c r="I824" s="19" t="e">
        <f t="shared" ca="1" si="1008"/>
        <v>#N/A</v>
      </c>
      <c r="J824" s="19" t="e">
        <f t="shared" ca="1" si="1009"/>
        <v>#N/A</v>
      </c>
      <c r="K824" s="19" t="e">
        <f t="shared" ca="1" si="1010"/>
        <v>#N/A</v>
      </c>
      <c r="L824" s="19" t="e">
        <f t="shared" ca="1" si="1011"/>
        <v>#N/A</v>
      </c>
      <c r="M824" s="19" t="e">
        <f t="shared" ca="1" si="1012"/>
        <v>#N/A</v>
      </c>
      <c r="N824" s="19" t="e">
        <f t="shared" ca="1" si="1013"/>
        <v>#N/A</v>
      </c>
      <c r="O824" s="19" t="e">
        <f t="shared" ca="1" si="1014"/>
        <v>#N/A</v>
      </c>
      <c r="P824" s="72" t="e">
        <f t="shared" ca="1" si="1015"/>
        <v>#N/A</v>
      </c>
      <c r="Q824" s="72" t="e">
        <f t="shared" ca="1" si="1016"/>
        <v>#N/A</v>
      </c>
      <c r="R824" s="72" t="e">
        <f t="shared" ca="1" si="1017"/>
        <v>#N/A</v>
      </c>
      <c r="S824" s="19" t="e">
        <f t="shared" ca="1" si="1018"/>
        <v>#N/A</v>
      </c>
      <c r="T824" s="19" t="e">
        <f t="shared" ca="1" si="1019"/>
        <v>#N/A</v>
      </c>
      <c r="U824" s="19" t="e">
        <f t="shared" ca="1" si="1020"/>
        <v>#N/A</v>
      </c>
      <c r="V824" s="19" t="e">
        <f t="shared" ca="1" si="1021"/>
        <v>#N/A</v>
      </c>
      <c r="W824" s="19" t="e">
        <f t="shared" ca="1" si="1022"/>
        <v>#N/A</v>
      </c>
      <c r="X824" s="19" t="e">
        <f t="shared" ca="1" si="1023"/>
        <v>#N/A</v>
      </c>
      <c r="Y824" s="72" t="e">
        <f t="shared" ca="1" si="1024"/>
        <v>#N/A</v>
      </c>
      <c r="Z824" s="72" t="e">
        <f t="shared" ca="1" si="1025"/>
        <v>#N/A</v>
      </c>
      <c r="AA824" s="72" t="e">
        <f t="shared" ca="1" si="1026"/>
        <v>#N/A</v>
      </c>
      <c r="AB824" s="19" t="e">
        <f t="shared" ca="1" si="1027"/>
        <v>#N/A</v>
      </c>
      <c r="AC824" s="19" t="e">
        <f t="shared" ca="1" si="1028"/>
        <v>#N/A</v>
      </c>
      <c r="AD824" s="19" t="e">
        <f t="shared" ca="1" si="1029"/>
        <v>#N/A</v>
      </c>
      <c r="AE824" s="19" t="e">
        <f t="shared" ca="1" si="1030"/>
        <v>#N/A</v>
      </c>
      <c r="AF824" s="19" t="e">
        <f t="shared" ca="1" si="1031"/>
        <v>#N/A</v>
      </c>
      <c r="AG824" s="19" t="e">
        <f t="shared" ca="1" si="1032"/>
        <v>#N/A</v>
      </c>
      <c r="AH824" s="72" t="e">
        <f t="shared" ca="1" si="1033"/>
        <v>#N/A</v>
      </c>
      <c r="AI824" s="72" t="e">
        <f t="shared" ca="1" si="1034"/>
        <v>#N/A</v>
      </c>
      <c r="AJ824" s="72" t="e">
        <f t="shared" ca="1" si="1035"/>
        <v>#N/A</v>
      </c>
      <c r="AK824" s="19" t="e">
        <f t="shared" ca="1" si="1036"/>
        <v>#N/A</v>
      </c>
      <c r="AL824" s="19" t="e">
        <f t="shared" ca="1" si="1037"/>
        <v>#N/A</v>
      </c>
      <c r="AM824" s="19" t="e">
        <f t="shared" ca="1" si="1038"/>
        <v>#N/A</v>
      </c>
      <c r="AN824" s="19" t="e">
        <f t="shared" ca="1" si="1039"/>
        <v>#N/A</v>
      </c>
      <c r="AO824" s="19" t="e">
        <f t="shared" ca="1" si="1040"/>
        <v>#N/A</v>
      </c>
      <c r="AP824" s="19" t="e">
        <f t="shared" ca="1" si="1041"/>
        <v>#N/A</v>
      </c>
      <c r="AQ824" s="72" t="e">
        <f t="shared" ca="1" si="1042"/>
        <v>#N/A</v>
      </c>
      <c r="AR824" s="72" t="e">
        <f t="shared" ca="1" si="1043"/>
        <v>#N/A</v>
      </c>
      <c r="AS824" s="72" t="e">
        <f t="shared" ca="1" si="1044"/>
        <v>#N/A</v>
      </c>
      <c r="AT824" s="19" t="e">
        <f t="shared" ca="1" si="1045"/>
        <v>#N/A</v>
      </c>
      <c r="AU824" s="19" t="e">
        <f t="shared" ca="1" si="1046"/>
        <v>#N/A</v>
      </c>
      <c r="AV824" s="19" t="e">
        <f t="shared" ca="1" si="1047"/>
        <v>#N/A</v>
      </c>
      <c r="AW824" s="19" t="e">
        <f t="shared" ca="1" si="1048"/>
        <v>#N/A</v>
      </c>
      <c r="AX824" s="19" t="e">
        <f t="shared" ca="1" si="1049"/>
        <v>#N/A</v>
      </c>
      <c r="AY824" s="19" t="e">
        <f t="shared" ca="1" si="1050"/>
        <v>#N/A</v>
      </c>
      <c r="AZ824" s="72" t="e">
        <f t="shared" ca="1" si="1051"/>
        <v>#N/A</v>
      </c>
      <c r="BA824" s="72" t="e">
        <f t="shared" ca="1" si="1052"/>
        <v>#N/A</v>
      </c>
      <c r="BB824" s="72" t="e">
        <f t="shared" ca="1" si="1053"/>
        <v>#N/A</v>
      </c>
      <c r="BC824" s="19" t="e">
        <f t="shared" ca="1" si="1054"/>
        <v>#N/A</v>
      </c>
      <c r="BD824" s="19" t="e">
        <f t="shared" ca="1" si="1055"/>
        <v>#N/A</v>
      </c>
      <c r="BE824" s="19" t="e">
        <f t="shared" ca="1" si="1056"/>
        <v>#N/A</v>
      </c>
      <c r="BF824" s="19" t="e">
        <f t="shared" ca="1" si="1057"/>
        <v>#N/A</v>
      </c>
      <c r="BG824" s="19" t="e">
        <f t="shared" ca="1" si="1058"/>
        <v>#N/A</v>
      </c>
      <c r="BH824" s="19" t="e">
        <f t="shared" ca="1" si="1059"/>
        <v>#N/A</v>
      </c>
      <c r="BI824" s="72" t="e">
        <f t="shared" ca="1" si="1060"/>
        <v>#N/A</v>
      </c>
      <c r="BJ824" s="72" t="e">
        <f t="shared" ca="1" si="1061"/>
        <v>#N/A</v>
      </c>
      <c r="BK824" s="72" t="e">
        <f t="shared" ca="1" si="1062"/>
        <v>#N/A</v>
      </c>
      <c r="BL824" s="72" t="e">
        <f t="shared" ca="1" si="1063"/>
        <v>#N/A</v>
      </c>
      <c r="BM824" s="72" t="e">
        <f t="shared" ca="1" si="1064"/>
        <v>#N/A</v>
      </c>
      <c r="BN824" s="72" t="e">
        <f t="shared" ca="1" si="1065"/>
        <v>#N/A</v>
      </c>
      <c r="BO824" s="72" t="e">
        <f t="shared" ca="1" si="1066"/>
        <v>#N/A</v>
      </c>
      <c r="BP824" s="72" t="e">
        <f t="shared" ca="1" si="1067"/>
        <v>#N/A</v>
      </c>
      <c r="BQ824" s="72" t="e">
        <f t="shared" ca="1" si="1068"/>
        <v>#N/A</v>
      </c>
      <c r="BR824" s="72" t="e">
        <f t="shared" ca="1" si="1069"/>
        <v>#N/A</v>
      </c>
      <c r="BS824" s="72" t="e">
        <f t="shared" ca="1" si="1070"/>
        <v>#N/A</v>
      </c>
      <c r="BT824" s="72" t="e">
        <f t="shared" ca="1" si="1071"/>
        <v>#N/A</v>
      </c>
      <c r="BU824" s="72" t="e">
        <f t="shared" ca="1" si="1072"/>
        <v>#N/A</v>
      </c>
      <c r="BV824" s="72" t="e">
        <f t="shared" ca="1" si="1073"/>
        <v>#N/A</v>
      </c>
    </row>
    <row r="825" spans="1:74">
      <c r="A825" s="13" t="e">
        <f ca="1">'MGRS to'!AO825</f>
        <v>#N/A</v>
      </c>
      <c r="B825" s="13" t="e">
        <f ca="1">'MGRS to'!AP825</f>
        <v>#N/A</v>
      </c>
      <c r="C825" s="19" t="e">
        <f t="shared" ca="1" si="1002"/>
        <v>#N/A</v>
      </c>
      <c r="D825" s="19" t="e">
        <f t="shared" ca="1" si="1003"/>
        <v>#N/A</v>
      </c>
      <c r="E825" s="19" t="e">
        <f t="shared" ca="1" si="1004"/>
        <v>#N/A</v>
      </c>
      <c r="F825" s="19" t="e">
        <f t="shared" ca="1" si="1005"/>
        <v>#N/A</v>
      </c>
      <c r="G825" s="19" t="e">
        <f t="shared" ca="1" si="1006"/>
        <v>#N/A</v>
      </c>
      <c r="H825" s="19" t="e">
        <f t="shared" ca="1" si="1007"/>
        <v>#N/A</v>
      </c>
      <c r="I825" s="19" t="e">
        <f t="shared" ca="1" si="1008"/>
        <v>#N/A</v>
      </c>
      <c r="J825" s="19" t="e">
        <f t="shared" ca="1" si="1009"/>
        <v>#N/A</v>
      </c>
      <c r="K825" s="19" t="e">
        <f t="shared" ca="1" si="1010"/>
        <v>#N/A</v>
      </c>
      <c r="L825" s="19" t="e">
        <f t="shared" ca="1" si="1011"/>
        <v>#N/A</v>
      </c>
      <c r="M825" s="19" t="e">
        <f t="shared" ca="1" si="1012"/>
        <v>#N/A</v>
      </c>
      <c r="N825" s="19" t="e">
        <f t="shared" ca="1" si="1013"/>
        <v>#N/A</v>
      </c>
      <c r="O825" s="19" t="e">
        <f t="shared" ca="1" si="1014"/>
        <v>#N/A</v>
      </c>
      <c r="P825" s="72" t="e">
        <f t="shared" ca="1" si="1015"/>
        <v>#N/A</v>
      </c>
      <c r="Q825" s="72" t="e">
        <f t="shared" ca="1" si="1016"/>
        <v>#N/A</v>
      </c>
      <c r="R825" s="72" t="e">
        <f t="shared" ca="1" si="1017"/>
        <v>#N/A</v>
      </c>
      <c r="S825" s="19" t="e">
        <f t="shared" ca="1" si="1018"/>
        <v>#N/A</v>
      </c>
      <c r="T825" s="19" t="e">
        <f t="shared" ca="1" si="1019"/>
        <v>#N/A</v>
      </c>
      <c r="U825" s="19" t="e">
        <f t="shared" ca="1" si="1020"/>
        <v>#N/A</v>
      </c>
      <c r="V825" s="19" t="e">
        <f t="shared" ca="1" si="1021"/>
        <v>#N/A</v>
      </c>
      <c r="W825" s="19" t="e">
        <f t="shared" ca="1" si="1022"/>
        <v>#N/A</v>
      </c>
      <c r="X825" s="19" t="e">
        <f t="shared" ca="1" si="1023"/>
        <v>#N/A</v>
      </c>
      <c r="Y825" s="72" t="e">
        <f t="shared" ca="1" si="1024"/>
        <v>#N/A</v>
      </c>
      <c r="Z825" s="72" t="e">
        <f t="shared" ca="1" si="1025"/>
        <v>#N/A</v>
      </c>
      <c r="AA825" s="72" t="e">
        <f t="shared" ca="1" si="1026"/>
        <v>#N/A</v>
      </c>
      <c r="AB825" s="19" t="e">
        <f t="shared" ca="1" si="1027"/>
        <v>#N/A</v>
      </c>
      <c r="AC825" s="19" t="e">
        <f t="shared" ca="1" si="1028"/>
        <v>#N/A</v>
      </c>
      <c r="AD825" s="19" t="e">
        <f t="shared" ca="1" si="1029"/>
        <v>#N/A</v>
      </c>
      <c r="AE825" s="19" t="e">
        <f t="shared" ca="1" si="1030"/>
        <v>#N/A</v>
      </c>
      <c r="AF825" s="19" t="e">
        <f t="shared" ca="1" si="1031"/>
        <v>#N/A</v>
      </c>
      <c r="AG825" s="19" t="e">
        <f t="shared" ca="1" si="1032"/>
        <v>#N/A</v>
      </c>
      <c r="AH825" s="72" t="e">
        <f t="shared" ca="1" si="1033"/>
        <v>#N/A</v>
      </c>
      <c r="AI825" s="72" t="e">
        <f t="shared" ca="1" si="1034"/>
        <v>#N/A</v>
      </c>
      <c r="AJ825" s="72" t="e">
        <f t="shared" ca="1" si="1035"/>
        <v>#N/A</v>
      </c>
      <c r="AK825" s="19" t="e">
        <f t="shared" ca="1" si="1036"/>
        <v>#N/A</v>
      </c>
      <c r="AL825" s="19" t="e">
        <f t="shared" ca="1" si="1037"/>
        <v>#N/A</v>
      </c>
      <c r="AM825" s="19" t="e">
        <f t="shared" ca="1" si="1038"/>
        <v>#N/A</v>
      </c>
      <c r="AN825" s="19" t="e">
        <f t="shared" ca="1" si="1039"/>
        <v>#N/A</v>
      </c>
      <c r="AO825" s="19" t="e">
        <f t="shared" ca="1" si="1040"/>
        <v>#N/A</v>
      </c>
      <c r="AP825" s="19" t="e">
        <f t="shared" ca="1" si="1041"/>
        <v>#N/A</v>
      </c>
      <c r="AQ825" s="72" t="e">
        <f t="shared" ca="1" si="1042"/>
        <v>#N/A</v>
      </c>
      <c r="AR825" s="72" t="e">
        <f t="shared" ca="1" si="1043"/>
        <v>#N/A</v>
      </c>
      <c r="AS825" s="72" t="e">
        <f t="shared" ca="1" si="1044"/>
        <v>#N/A</v>
      </c>
      <c r="AT825" s="19" t="e">
        <f t="shared" ca="1" si="1045"/>
        <v>#N/A</v>
      </c>
      <c r="AU825" s="19" t="e">
        <f t="shared" ca="1" si="1046"/>
        <v>#N/A</v>
      </c>
      <c r="AV825" s="19" t="e">
        <f t="shared" ca="1" si="1047"/>
        <v>#N/A</v>
      </c>
      <c r="AW825" s="19" t="e">
        <f t="shared" ca="1" si="1048"/>
        <v>#N/A</v>
      </c>
      <c r="AX825" s="19" t="e">
        <f t="shared" ca="1" si="1049"/>
        <v>#N/A</v>
      </c>
      <c r="AY825" s="19" t="e">
        <f t="shared" ca="1" si="1050"/>
        <v>#N/A</v>
      </c>
      <c r="AZ825" s="72" t="e">
        <f t="shared" ca="1" si="1051"/>
        <v>#N/A</v>
      </c>
      <c r="BA825" s="72" t="e">
        <f t="shared" ca="1" si="1052"/>
        <v>#N/A</v>
      </c>
      <c r="BB825" s="72" t="e">
        <f t="shared" ca="1" si="1053"/>
        <v>#N/A</v>
      </c>
      <c r="BC825" s="19" t="e">
        <f t="shared" ca="1" si="1054"/>
        <v>#N/A</v>
      </c>
      <c r="BD825" s="19" t="e">
        <f t="shared" ca="1" si="1055"/>
        <v>#N/A</v>
      </c>
      <c r="BE825" s="19" t="e">
        <f t="shared" ca="1" si="1056"/>
        <v>#N/A</v>
      </c>
      <c r="BF825" s="19" t="e">
        <f t="shared" ca="1" si="1057"/>
        <v>#N/A</v>
      </c>
      <c r="BG825" s="19" t="e">
        <f t="shared" ca="1" si="1058"/>
        <v>#N/A</v>
      </c>
      <c r="BH825" s="19" t="e">
        <f t="shared" ca="1" si="1059"/>
        <v>#N/A</v>
      </c>
      <c r="BI825" s="72" t="e">
        <f t="shared" ca="1" si="1060"/>
        <v>#N/A</v>
      </c>
      <c r="BJ825" s="72" t="e">
        <f t="shared" ca="1" si="1061"/>
        <v>#N/A</v>
      </c>
      <c r="BK825" s="72" t="e">
        <f t="shared" ca="1" si="1062"/>
        <v>#N/A</v>
      </c>
      <c r="BL825" s="72" t="e">
        <f t="shared" ca="1" si="1063"/>
        <v>#N/A</v>
      </c>
      <c r="BM825" s="72" t="e">
        <f t="shared" ca="1" si="1064"/>
        <v>#N/A</v>
      </c>
      <c r="BN825" s="72" t="e">
        <f t="shared" ca="1" si="1065"/>
        <v>#N/A</v>
      </c>
      <c r="BO825" s="72" t="e">
        <f t="shared" ca="1" si="1066"/>
        <v>#N/A</v>
      </c>
      <c r="BP825" s="72" t="e">
        <f t="shared" ca="1" si="1067"/>
        <v>#N/A</v>
      </c>
      <c r="BQ825" s="72" t="e">
        <f t="shared" ca="1" si="1068"/>
        <v>#N/A</v>
      </c>
      <c r="BR825" s="72" t="e">
        <f t="shared" ca="1" si="1069"/>
        <v>#N/A</v>
      </c>
      <c r="BS825" s="72" t="e">
        <f t="shared" ca="1" si="1070"/>
        <v>#N/A</v>
      </c>
      <c r="BT825" s="72" t="e">
        <f t="shared" ca="1" si="1071"/>
        <v>#N/A</v>
      </c>
      <c r="BU825" s="72" t="e">
        <f t="shared" ca="1" si="1072"/>
        <v>#N/A</v>
      </c>
      <c r="BV825" s="72" t="e">
        <f t="shared" ca="1" si="1073"/>
        <v>#N/A</v>
      </c>
    </row>
    <row r="826" spans="1:74">
      <c r="A826" s="13" t="e">
        <f ca="1">'MGRS to'!AO826</f>
        <v>#N/A</v>
      </c>
      <c r="B826" s="13" t="e">
        <f ca="1">'MGRS to'!AP826</f>
        <v>#N/A</v>
      </c>
      <c r="C826" s="19" t="e">
        <f t="shared" ca="1" si="1002"/>
        <v>#N/A</v>
      </c>
      <c r="D826" s="19" t="e">
        <f t="shared" ca="1" si="1003"/>
        <v>#N/A</v>
      </c>
      <c r="E826" s="19" t="e">
        <f t="shared" ca="1" si="1004"/>
        <v>#N/A</v>
      </c>
      <c r="F826" s="19" t="e">
        <f t="shared" ca="1" si="1005"/>
        <v>#N/A</v>
      </c>
      <c r="G826" s="19" t="e">
        <f t="shared" ca="1" si="1006"/>
        <v>#N/A</v>
      </c>
      <c r="H826" s="19" t="e">
        <f t="shared" ca="1" si="1007"/>
        <v>#N/A</v>
      </c>
      <c r="I826" s="19" t="e">
        <f t="shared" ca="1" si="1008"/>
        <v>#N/A</v>
      </c>
      <c r="J826" s="19" t="e">
        <f t="shared" ca="1" si="1009"/>
        <v>#N/A</v>
      </c>
      <c r="K826" s="19" t="e">
        <f t="shared" ca="1" si="1010"/>
        <v>#N/A</v>
      </c>
      <c r="L826" s="19" t="e">
        <f t="shared" ca="1" si="1011"/>
        <v>#N/A</v>
      </c>
      <c r="M826" s="19" t="e">
        <f t="shared" ca="1" si="1012"/>
        <v>#N/A</v>
      </c>
      <c r="N826" s="19" t="e">
        <f t="shared" ca="1" si="1013"/>
        <v>#N/A</v>
      </c>
      <c r="O826" s="19" t="e">
        <f t="shared" ca="1" si="1014"/>
        <v>#N/A</v>
      </c>
      <c r="P826" s="72" t="e">
        <f t="shared" ca="1" si="1015"/>
        <v>#N/A</v>
      </c>
      <c r="Q826" s="72" t="e">
        <f t="shared" ca="1" si="1016"/>
        <v>#N/A</v>
      </c>
      <c r="R826" s="72" t="e">
        <f t="shared" ca="1" si="1017"/>
        <v>#N/A</v>
      </c>
      <c r="S826" s="19" t="e">
        <f t="shared" ca="1" si="1018"/>
        <v>#N/A</v>
      </c>
      <c r="T826" s="19" t="e">
        <f t="shared" ca="1" si="1019"/>
        <v>#N/A</v>
      </c>
      <c r="U826" s="19" t="e">
        <f t="shared" ca="1" si="1020"/>
        <v>#N/A</v>
      </c>
      <c r="V826" s="19" t="e">
        <f t="shared" ca="1" si="1021"/>
        <v>#N/A</v>
      </c>
      <c r="W826" s="19" t="e">
        <f t="shared" ca="1" si="1022"/>
        <v>#N/A</v>
      </c>
      <c r="X826" s="19" t="e">
        <f t="shared" ca="1" si="1023"/>
        <v>#N/A</v>
      </c>
      <c r="Y826" s="72" t="e">
        <f t="shared" ca="1" si="1024"/>
        <v>#N/A</v>
      </c>
      <c r="Z826" s="72" t="e">
        <f t="shared" ca="1" si="1025"/>
        <v>#N/A</v>
      </c>
      <c r="AA826" s="72" t="e">
        <f t="shared" ca="1" si="1026"/>
        <v>#N/A</v>
      </c>
      <c r="AB826" s="19" t="e">
        <f t="shared" ca="1" si="1027"/>
        <v>#N/A</v>
      </c>
      <c r="AC826" s="19" t="e">
        <f t="shared" ca="1" si="1028"/>
        <v>#N/A</v>
      </c>
      <c r="AD826" s="19" t="e">
        <f t="shared" ca="1" si="1029"/>
        <v>#N/A</v>
      </c>
      <c r="AE826" s="19" t="e">
        <f t="shared" ca="1" si="1030"/>
        <v>#N/A</v>
      </c>
      <c r="AF826" s="19" t="e">
        <f t="shared" ca="1" si="1031"/>
        <v>#N/A</v>
      </c>
      <c r="AG826" s="19" t="e">
        <f t="shared" ca="1" si="1032"/>
        <v>#N/A</v>
      </c>
      <c r="AH826" s="72" t="e">
        <f t="shared" ca="1" si="1033"/>
        <v>#N/A</v>
      </c>
      <c r="AI826" s="72" t="e">
        <f t="shared" ca="1" si="1034"/>
        <v>#N/A</v>
      </c>
      <c r="AJ826" s="72" t="e">
        <f t="shared" ca="1" si="1035"/>
        <v>#N/A</v>
      </c>
      <c r="AK826" s="19" t="e">
        <f t="shared" ca="1" si="1036"/>
        <v>#N/A</v>
      </c>
      <c r="AL826" s="19" t="e">
        <f t="shared" ca="1" si="1037"/>
        <v>#N/A</v>
      </c>
      <c r="AM826" s="19" t="e">
        <f t="shared" ca="1" si="1038"/>
        <v>#N/A</v>
      </c>
      <c r="AN826" s="19" t="e">
        <f t="shared" ca="1" si="1039"/>
        <v>#N/A</v>
      </c>
      <c r="AO826" s="19" t="e">
        <f t="shared" ca="1" si="1040"/>
        <v>#N/A</v>
      </c>
      <c r="AP826" s="19" t="e">
        <f t="shared" ca="1" si="1041"/>
        <v>#N/A</v>
      </c>
      <c r="AQ826" s="72" t="e">
        <f t="shared" ca="1" si="1042"/>
        <v>#N/A</v>
      </c>
      <c r="AR826" s="72" t="e">
        <f t="shared" ca="1" si="1043"/>
        <v>#N/A</v>
      </c>
      <c r="AS826" s="72" t="e">
        <f t="shared" ca="1" si="1044"/>
        <v>#N/A</v>
      </c>
      <c r="AT826" s="19" t="e">
        <f t="shared" ca="1" si="1045"/>
        <v>#N/A</v>
      </c>
      <c r="AU826" s="19" t="e">
        <f t="shared" ca="1" si="1046"/>
        <v>#N/A</v>
      </c>
      <c r="AV826" s="19" t="e">
        <f t="shared" ca="1" si="1047"/>
        <v>#N/A</v>
      </c>
      <c r="AW826" s="19" t="e">
        <f t="shared" ca="1" si="1048"/>
        <v>#N/A</v>
      </c>
      <c r="AX826" s="19" t="e">
        <f t="shared" ca="1" si="1049"/>
        <v>#N/A</v>
      </c>
      <c r="AY826" s="19" t="e">
        <f t="shared" ca="1" si="1050"/>
        <v>#N/A</v>
      </c>
      <c r="AZ826" s="72" t="e">
        <f t="shared" ca="1" si="1051"/>
        <v>#N/A</v>
      </c>
      <c r="BA826" s="72" t="e">
        <f t="shared" ca="1" si="1052"/>
        <v>#N/A</v>
      </c>
      <c r="BB826" s="72" t="e">
        <f t="shared" ca="1" si="1053"/>
        <v>#N/A</v>
      </c>
      <c r="BC826" s="19" t="e">
        <f t="shared" ca="1" si="1054"/>
        <v>#N/A</v>
      </c>
      <c r="BD826" s="19" t="e">
        <f t="shared" ca="1" si="1055"/>
        <v>#N/A</v>
      </c>
      <c r="BE826" s="19" t="e">
        <f t="shared" ca="1" si="1056"/>
        <v>#N/A</v>
      </c>
      <c r="BF826" s="19" t="e">
        <f t="shared" ca="1" si="1057"/>
        <v>#N/A</v>
      </c>
      <c r="BG826" s="19" t="e">
        <f t="shared" ca="1" si="1058"/>
        <v>#N/A</v>
      </c>
      <c r="BH826" s="19" t="e">
        <f t="shared" ca="1" si="1059"/>
        <v>#N/A</v>
      </c>
      <c r="BI826" s="72" t="e">
        <f t="shared" ca="1" si="1060"/>
        <v>#N/A</v>
      </c>
      <c r="BJ826" s="72" t="e">
        <f t="shared" ca="1" si="1061"/>
        <v>#N/A</v>
      </c>
      <c r="BK826" s="72" t="e">
        <f t="shared" ca="1" si="1062"/>
        <v>#N/A</v>
      </c>
      <c r="BL826" s="72" t="e">
        <f t="shared" ca="1" si="1063"/>
        <v>#N/A</v>
      </c>
      <c r="BM826" s="72" t="e">
        <f t="shared" ca="1" si="1064"/>
        <v>#N/A</v>
      </c>
      <c r="BN826" s="72" t="e">
        <f t="shared" ca="1" si="1065"/>
        <v>#N/A</v>
      </c>
      <c r="BO826" s="72" t="e">
        <f t="shared" ca="1" si="1066"/>
        <v>#N/A</v>
      </c>
      <c r="BP826" s="72" t="e">
        <f t="shared" ca="1" si="1067"/>
        <v>#N/A</v>
      </c>
      <c r="BQ826" s="72" t="e">
        <f t="shared" ca="1" si="1068"/>
        <v>#N/A</v>
      </c>
      <c r="BR826" s="72" t="e">
        <f t="shared" ca="1" si="1069"/>
        <v>#N/A</v>
      </c>
      <c r="BS826" s="72" t="e">
        <f t="shared" ca="1" si="1070"/>
        <v>#N/A</v>
      </c>
      <c r="BT826" s="72" t="e">
        <f t="shared" ca="1" si="1071"/>
        <v>#N/A</v>
      </c>
      <c r="BU826" s="72" t="e">
        <f t="shared" ca="1" si="1072"/>
        <v>#N/A</v>
      </c>
      <c r="BV826" s="72" t="e">
        <f t="shared" ca="1" si="1073"/>
        <v>#N/A</v>
      </c>
    </row>
    <row r="827" spans="1:74">
      <c r="A827" s="13" t="e">
        <f ca="1">'MGRS to'!AO827</f>
        <v>#N/A</v>
      </c>
      <c r="B827" s="13" t="e">
        <f ca="1">'MGRS to'!AP827</f>
        <v>#N/A</v>
      </c>
      <c r="C827" s="19" t="e">
        <f t="shared" ca="1" si="1002"/>
        <v>#N/A</v>
      </c>
      <c r="D827" s="19" t="e">
        <f t="shared" ca="1" si="1003"/>
        <v>#N/A</v>
      </c>
      <c r="E827" s="19" t="e">
        <f t="shared" ca="1" si="1004"/>
        <v>#N/A</v>
      </c>
      <c r="F827" s="19" t="e">
        <f t="shared" ca="1" si="1005"/>
        <v>#N/A</v>
      </c>
      <c r="G827" s="19" t="e">
        <f t="shared" ca="1" si="1006"/>
        <v>#N/A</v>
      </c>
      <c r="H827" s="19" t="e">
        <f t="shared" ca="1" si="1007"/>
        <v>#N/A</v>
      </c>
      <c r="I827" s="19" t="e">
        <f t="shared" ca="1" si="1008"/>
        <v>#N/A</v>
      </c>
      <c r="J827" s="19" t="e">
        <f t="shared" ca="1" si="1009"/>
        <v>#N/A</v>
      </c>
      <c r="K827" s="19" t="e">
        <f t="shared" ca="1" si="1010"/>
        <v>#N/A</v>
      </c>
      <c r="L827" s="19" t="e">
        <f t="shared" ca="1" si="1011"/>
        <v>#N/A</v>
      </c>
      <c r="M827" s="19" t="e">
        <f t="shared" ca="1" si="1012"/>
        <v>#N/A</v>
      </c>
      <c r="N827" s="19" t="e">
        <f t="shared" ca="1" si="1013"/>
        <v>#N/A</v>
      </c>
      <c r="O827" s="19" t="e">
        <f t="shared" ca="1" si="1014"/>
        <v>#N/A</v>
      </c>
      <c r="P827" s="72" t="e">
        <f t="shared" ca="1" si="1015"/>
        <v>#N/A</v>
      </c>
      <c r="Q827" s="72" t="e">
        <f t="shared" ca="1" si="1016"/>
        <v>#N/A</v>
      </c>
      <c r="R827" s="72" t="e">
        <f t="shared" ca="1" si="1017"/>
        <v>#N/A</v>
      </c>
      <c r="S827" s="19" t="e">
        <f t="shared" ca="1" si="1018"/>
        <v>#N/A</v>
      </c>
      <c r="T827" s="19" t="e">
        <f t="shared" ca="1" si="1019"/>
        <v>#N/A</v>
      </c>
      <c r="U827" s="19" t="e">
        <f t="shared" ca="1" si="1020"/>
        <v>#N/A</v>
      </c>
      <c r="V827" s="19" t="e">
        <f t="shared" ca="1" si="1021"/>
        <v>#N/A</v>
      </c>
      <c r="W827" s="19" t="e">
        <f t="shared" ca="1" si="1022"/>
        <v>#N/A</v>
      </c>
      <c r="X827" s="19" t="e">
        <f t="shared" ca="1" si="1023"/>
        <v>#N/A</v>
      </c>
      <c r="Y827" s="72" t="e">
        <f t="shared" ca="1" si="1024"/>
        <v>#N/A</v>
      </c>
      <c r="Z827" s="72" t="e">
        <f t="shared" ca="1" si="1025"/>
        <v>#N/A</v>
      </c>
      <c r="AA827" s="72" t="e">
        <f t="shared" ca="1" si="1026"/>
        <v>#N/A</v>
      </c>
      <c r="AB827" s="19" t="e">
        <f t="shared" ca="1" si="1027"/>
        <v>#N/A</v>
      </c>
      <c r="AC827" s="19" t="e">
        <f t="shared" ca="1" si="1028"/>
        <v>#N/A</v>
      </c>
      <c r="AD827" s="19" t="e">
        <f t="shared" ca="1" si="1029"/>
        <v>#N/A</v>
      </c>
      <c r="AE827" s="19" t="e">
        <f t="shared" ca="1" si="1030"/>
        <v>#N/A</v>
      </c>
      <c r="AF827" s="19" t="e">
        <f t="shared" ca="1" si="1031"/>
        <v>#N/A</v>
      </c>
      <c r="AG827" s="19" t="e">
        <f t="shared" ca="1" si="1032"/>
        <v>#N/A</v>
      </c>
      <c r="AH827" s="72" t="e">
        <f t="shared" ca="1" si="1033"/>
        <v>#N/A</v>
      </c>
      <c r="AI827" s="72" t="e">
        <f t="shared" ca="1" si="1034"/>
        <v>#N/A</v>
      </c>
      <c r="AJ827" s="72" t="e">
        <f t="shared" ca="1" si="1035"/>
        <v>#N/A</v>
      </c>
      <c r="AK827" s="19" t="e">
        <f t="shared" ca="1" si="1036"/>
        <v>#N/A</v>
      </c>
      <c r="AL827" s="19" t="e">
        <f t="shared" ca="1" si="1037"/>
        <v>#N/A</v>
      </c>
      <c r="AM827" s="19" t="e">
        <f t="shared" ca="1" si="1038"/>
        <v>#N/A</v>
      </c>
      <c r="AN827" s="19" t="e">
        <f t="shared" ca="1" si="1039"/>
        <v>#N/A</v>
      </c>
      <c r="AO827" s="19" t="e">
        <f t="shared" ca="1" si="1040"/>
        <v>#N/A</v>
      </c>
      <c r="AP827" s="19" t="e">
        <f t="shared" ca="1" si="1041"/>
        <v>#N/A</v>
      </c>
      <c r="AQ827" s="72" t="e">
        <f t="shared" ca="1" si="1042"/>
        <v>#N/A</v>
      </c>
      <c r="AR827" s="72" t="e">
        <f t="shared" ca="1" si="1043"/>
        <v>#N/A</v>
      </c>
      <c r="AS827" s="72" t="e">
        <f t="shared" ca="1" si="1044"/>
        <v>#N/A</v>
      </c>
      <c r="AT827" s="19" t="e">
        <f t="shared" ca="1" si="1045"/>
        <v>#N/A</v>
      </c>
      <c r="AU827" s="19" t="e">
        <f t="shared" ca="1" si="1046"/>
        <v>#N/A</v>
      </c>
      <c r="AV827" s="19" t="e">
        <f t="shared" ca="1" si="1047"/>
        <v>#N/A</v>
      </c>
      <c r="AW827" s="19" t="e">
        <f t="shared" ca="1" si="1048"/>
        <v>#N/A</v>
      </c>
      <c r="AX827" s="19" t="e">
        <f t="shared" ca="1" si="1049"/>
        <v>#N/A</v>
      </c>
      <c r="AY827" s="19" t="e">
        <f t="shared" ca="1" si="1050"/>
        <v>#N/A</v>
      </c>
      <c r="AZ827" s="72" t="e">
        <f t="shared" ca="1" si="1051"/>
        <v>#N/A</v>
      </c>
      <c r="BA827" s="72" t="e">
        <f t="shared" ca="1" si="1052"/>
        <v>#N/A</v>
      </c>
      <c r="BB827" s="72" t="e">
        <f t="shared" ca="1" si="1053"/>
        <v>#N/A</v>
      </c>
      <c r="BC827" s="19" t="e">
        <f t="shared" ca="1" si="1054"/>
        <v>#N/A</v>
      </c>
      <c r="BD827" s="19" t="e">
        <f t="shared" ca="1" si="1055"/>
        <v>#N/A</v>
      </c>
      <c r="BE827" s="19" t="e">
        <f t="shared" ca="1" si="1056"/>
        <v>#N/A</v>
      </c>
      <c r="BF827" s="19" t="e">
        <f t="shared" ca="1" si="1057"/>
        <v>#N/A</v>
      </c>
      <c r="BG827" s="19" t="e">
        <f t="shared" ca="1" si="1058"/>
        <v>#N/A</v>
      </c>
      <c r="BH827" s="19" t="e">
        <f t="shared" ca="1" si="1059"/>
        <v>#N/A</v>
      </c>
      <c r="BI827" s="72" t="e">
        <f t="shared" ca="1" si="1060"/>
        <v>#N/A</v>
      </c>
      <c r="BJ827" s="72" t="e">
        <f t="shared" ca="1" si="1061"/>
        <v>#N/A</v>
      </c>
      <c r="BK827" s="72" t="e">
        <f t="shared" ca="1" si="1062"/>
        <v>#N/A</v>
      </c>
      <c r="BL827" s="72" t="e">
        <f t="shared" ca="1" si="1063"/>
        <v>#N/A</v>
      </c>
      <c r="BM827" s="72" t="e">
        <f t="shared" ca="1" si="1064"/>
        <v>#N/A</v>
      </c>
      <c r="BN827" s="72" t="e">
        <f t="shared" ca="1" si="1065"/>
        <v>#N/A</v>
      </c>
      <c r="BO827" s="72" t="e">
        <f t="shared" ca="1" si="1066"/>
        <v>#N/A</v>
      </c>
      <c r="BP827" s="72" t="e">
        <f t="shared" ca="1" si="1067"/>
        <v>#N/A</v>
      </c>
      <c r="BQ827" s="72" t="e">
        <f t="shared" ca="1" si="1068"/>
        <v>#N/A</v>
      </c>
      <c r="BR827" s="72" t="e">
        <f t="shared" ca="1" si="1069"/>
        <v>#N/A</v>
      </c>
      <c r="BS827" s="72" t="e">
        <f t="shared" ca="1" si="1070"/>
        <v>#N/A</v>
      </c>
      <c r="BT827" s="72" t="e">
        <f t="shared" ca="1" si="1071"/>
        <v>#N/A</v>
      </c>
      <c r="BU827" s="72" t="e">
        <f t="shared" ca="1" si="1072"/>
        <v>#N/A</v>
      </c>
      <c r="BV827" s="72" t="e">
        <f t="shared" ca="1" si="1073"/>
        <v>#N/A</v>
      </c>
    </row>
    <row r="828" spans="1:74">
      <c r="A828" s="13" t="e">
        <f ca="1">'MGRS to'!AO828</f>
        <v>#N/A</v>
      </c>
      <c r="B828" s="13" t="e">
        <f ca="1">'MGRS to'!AP828</f>
        <v>#N/A</v>
      </c>
      <c r="C828" s="19" t="e">
        <f t="shared" ca="1" si="1002"/>
        <v>#N/A</v>
      </c>
      <c r="D828" s="19" t="e">
        <f t="shared" ca="1" si="1003"/>
        <v>#N/A</v>
      </c>
      <c r="E828" s="19" t="e">
        <f t="shared" ca="1" si="1004"/>
        <v>#N/A</v>
      </c>
      <c r="F828" s="19" t="e">
        <f t="shared" ca="1" si="1005"/>
        <v>#N/A</v>
      </c>
      <c r="G828" s="19" t="e">
        <f t="shared" ca="1" si="1006"/>
        <v>#N/A</v>
      </c>
      <c r="H828" s="19" t="e">
        <f t="shared" ca="1" si="1007"/>
        <v>#N/A</v>
      </c>
      <c r="I828" s="19" t="e">
        <f t="shared" ca="1" si="1008"/>
        <v>#N/A</v>
      </c>
      <c r="J828" s="19" t="e">
        <f t="shared" ca="1" si="1009"/>
        <v>#N/A</v>
      </c>
      <c r="K828" s="19" t="e">
        <f t="shared" ca="1" si="1010"/>
        <v>#N/A</v>
      </c>
      <c r="L828" s="19" t="e">
        <f t="shared" ca="1" si="1011"/>
        <v>#N/A</v>
      </c>
      <c r="M828" s="19" t="e">
        <f t="shared" ca="1" si="1012"/>
        <v>#N/A</v>
      </c>
      <c r="N828" s="19" t="e">
        <f t="shared" ca="1" si="1013"/>
        <v>#N/A</v>
      </c>
      <c r="O828" s="19" t="e">
        <f t="shared" ca="1" si="1014"/>
        <v>#N/A</v>
      </c>
      <c r="P828" s="72" t="e">
        <f t="shared" ca="1" si="1015"/>
        <v>#N/A</v>
      </c>
      <c r="Q828" s="72" t="e">
        <f t="shared" ca="1" si="1016"/>
        <v>#N/A</v>
      </c>
      <c r="R828" s="72" t="e">
        <f t="shared" ca="1" si="1017"/>
        <v>#N/A</v>
      </c>
      <c r="S828" s="19" t="e">
        <f t="shared" ca="1" si="1018"/>
        <v>#N/A</v>
      </c>
      <c r="T828" s="19" t="e">
        <f t="shared" ca="1" si="1019"/>
        <v>#N/A</v>
      </c>
      <c r="U828" s="19" t="e">
        <f t="shared" ca="1" si="1020"/>
        <v>#N/A</v>
      </c>
      <c r="V828" s="19" t="e">
        <f t="shared" ca="1" si="1021"/>
        <v>#N/A</v>
      </c>
      <c r="W828" s="19" t="e">
        <f t="shared" ca="1" si="1022"/>
        <v>#N/A</v>
      </c>
      <c r="X828" s="19" t="e">
        <f t="shared" ca="1" si="1023"/>
        <v>#N/A</v>
      </c>
      <c r="Y828" s="72" t="e">
        <f t="shared" ca="1" si="1024"/>
        <v>#N/A</v>
      </c>
      <c r="Z828" s="72" t="e">
        <f t="shared" ca="1" si="1025"/>
        <v>#N/A</v>
      </c>
      <c r="AA828" s="72" t="e">
        <f t="shared" ca="1" si="1026"/>
        <v>#N/A</v>
      </c>
      <c r="AB828" s="19" t="e">
        <f t="shared" ca="1" si="1027"/>
        <v>#N/A</v>
      </c>
      <c r="AC828" s="19" t="e">
        <f t="shared" ca="1" si="1028"/>
        <v>#N/A</v>
      </c>
      <c r="AD828" s="19" t="e">
        <f t="shared" ca="1" si="1029"/>
        <v>#N/A</v>
      </c>
      <c r="AE828" s="19" t="e">
        <f t="shared" ca="1" si="1030"/>
        <v>#N/A</v>
      </c>
      <c r="AF828" s="19" t="e">
        <f t="shared" ca="1" si="1031"/>
        <v>#N/A</v>
      </c>
      <c r="AG828" s="19" t="e">
        <f t="shared" ca="1" si="1032"/>
        <v>#N/A</v>
      </c>
      <c r="AH828" s="72" t="e">
        <f t="shared" ca="1" si="1033"/>
        <v>#N/A</v>
      </c>
      <c r="AI828" s="72" t="e">
        <f t="shared" ca="1" si="1034"/>
        <v>#N/A</v>
      </c>
      <c r="AJ828" s="72" t="e">
        <f t="shared" ca="1" si="1035"/>
        <v>#N/A</v>
      </c>
      <c r="AK828" s="19" t="e">
        <f t="shared" ca="1" si="1036"/>
        <v>#N/A</v>
      </c>
      <c r="AL828" s="19" t="e">
        <f t="shared" ca="1" si="1037"/>
        <v>#N/A</v>
      </c>
      <c r="AM828" s="19" t="e">
        <f t="shared" ca="1" si="1038"/>
        <v>#N/A</v>
      </c>
      <c r="AN828" s="19" t="e">
        <f t="shared" ca="1" si="1039"/>
        <v>#N/A</v>
      </c>
      <c r="AO828" s="19" t="e">
        <f t="shared" ca="1" si="1040"/>
        <v>#N/A</v>
      </c>
      <c r="AP828" s="19" t="e">
        <f t="shared" ca="1" si="1041"/>
        <v>#N/A</v>
      </c>
      <c r="AQ828" s="72" t="e">
        <f t="shared" ca="1" si="1042"/>
        <v>#N/A</v>
      </c>
      <c r="AR828" s="72" t="e">
        <f t="shared" ca="1" si="1043"/>
        <v>#N/A</v>
      </c>
      <c r="AS828" s="72" t="e">
        <f t="shared" ca="1" si="1044"/>
        <v>#N/A</v>
      </c>
      <c r="AT828" s="19" t="e">
        <f t="shared" ca="1" si="1045"/>
        <v>#N/A</v>
      </c>
      <c r="AU828" s="19" t="e">
        <f t="shared" ca="1" si="1046"/>
        <v>#N/A</v>
      </c>
      <c r="AV828" s="19" t="e">
        <f t="shared" ca="1" si="1047"/>
        <v>#N/A</v>
      </c>
      <c r="AW828" s="19" t="e">
        <f t="shared" ca="1" si="1048"/>
        <v>#N/A</v>
      </c>
      <c r="AX828" s="19" t="e">
        <f t="shared" ca="1" si="1049"/>
        <v>#N/A</v>
      </c>
      <c r="AY828" s="19" t="e">
        <f t="shared" ca="1" si="1050"/>
        <v>#N/A</v>
      </c>
      <c r="AZ828" s="72" t="e">
        <f t="shared" ca="1" si="1051"/>
        <v>#N/A</v>
      </c>
      <c r="BA828" s="72" t="e">
        <f t="shared" ca="1" si="1052"/>
        <v>#N/A</v>
      </c>
      <c r="BB828" s="72" t="e">
        <f t="shared" ca="1" si="1053"/>
        <v>#N/A</v>
      </c>
      <c r="BC828" s="19" t="e">
        <f t="shared" ca="1" si="1054"/>
        <v>#N/A</v>
      </c>
      <c r="BD828" s="19" t="e">
        <f t="shared" ca="1" si="1055"/>
        <v>#N/A</v>
      </c>
      <c r="BE828" s="19" t="e">
        <f t="shared" ca="1" si="1056"/>
        <v>#N/A</v>
      </c>
      <c r="BF828" s="19" t="e">
        <f t="shared" ca="1" si="1057"/>
        <v>#N/A</v>
      </c>
      <c r="BG828" s="19" t="e">
        <f t="shared" ca="1" si="1058"/>
        <v>#N/A</v>
      </c>
      <c r="BH828" s="19" t="e">
        <f t="shared" ca="1" si="1059"/>
        <v>#N/A</v>
      </c>
      <c r="BI828" s="72" t="e">
        <f t="shared" ca="1" si="1060"/>
        <v>#N/A</v>
      </c>
      <c r="BJ828" s="72" t="e">
        <f t="shared" ca="1" si="1061"/>
        <v>#N/A</v>
      </c>
      <c r="BK828" s="72" t="e">
        <f t="shared" ca="1" si="1062"/>
        <v>#N/A</v>
      </c>
      <c r="BL828" s="72" t="e">
        <f t="shared" ca="1" si="1063"/>
        <v>#N/A</v>
      </c>
      <c r="BM828" s="72" t="e">
        <f t="shared" ca="1" si="1064"/>
        <v>#N/A</v>
      </c>
      <c r="BN828" s="72" t="e">
        <f t="shared" ca="1" si="1065"/>
        <v>#N/A</v>
      </c>
      <c r="BO828" s="72" t="e">
        <f t="shared" ca="1" si="1066"/>
        <v>#N/A</v>
      </c>
      <c r="BP828" s="72" t="e">
        <f t="shared" ca="1" si="1067"/>
        <v>#N/A</v>
      </c>
      <c r="BQ828" s="72" t="e">
        <f t="shared" ca="1" si="1068"/>
        <v>#N/A</v>
      </c>
      <c r="BR828" s="72" t="e">
        <f t="shared" ca="1" si="1069"/>
        <v>#N/A</v>
      </c>
      <c r="BS828" s="72" t="e">
        <f t="shared" ca="1" si="1070"/>
        <v>#N/A</v>
      </c>
      <c r="BT828" s="72" t="e">
        <f t="shared" ca="1" si="1071"/>
        <v>#N/A</v>
      </c>
      <c r="BU828" s="72" t="e">
        <f t="shared" ca="1" si="1072"/>
        <v>#N/A</v>
      </c>
      <c r="BV828" s="72" t="e">
        <f t="shared" ca="1" si="1073"/>
        <v>#N/A</v>
      </c>
    </row>
    <row r="829" spans="1:74">
      <c r="A829" s="13" t="e">
        <f ca="1">'MGRS to'!AO829</f>
        <v>#N/A</v>
      </c>
      <c r="B829" s="13" t="e">
        <f ca="1">'MGRS to'!AP829</f>
        <v>#N/A</v>
      </c>
      <c r="C829" s="19" t="e">
        <f t="shared" ca="1" si="1002"/>
        <v>#N/A</v>
      </c>
      <c r="D829" s="19" t="e">
        <f t="shared" ca="1" si="1003"/>
        <v>#N/A</v>
      </c>
      <c r="E829" s="19" t="e">
        <f t="shared" ca="1" si="1004"/>
        <v>#N/A</v>
      </c>
      <c r="F829" s="19" t="e">
        <f t="shared" ca="1" si="1005"/>
        <v>#N/A</v>
      </c>
      <c r="G829" s="19" t="e">
        <f t="shared" ca="1" si="1006"/>
        <v>#N/A</v>
      </c>
      <c r="H829" s="19" t="e">
        <f t="shared" ca="1" si="1007"/>
        <v>#N/A</v>
      </c>
      <c r="I829" s="19" t="e">
        <f t="shared" ca="1" si="1008"/>
        <v>#N/A</v>
      </c>
      <c r="J829" s="19" t="e">
        <f t="shared" ca="1" si="1009"/>
        <v>#N/A</v>
      </c>
      <c r="K829" s="19" t="e">
        <f t="shared" ca="1" si="1010"/>
        <v>#N/A</v>
      </c>
      <c r="L829" s="19" t="e">
        <f t="shared" ca="1" si="1011"/>
        <v>#N/A</v>
      </c>
      <c r="M829" s="19" t="e">
        <f t="shared" ca="1" si="1012"/>
        <v>#N/A</v>
      </c>
      <c r="N829" s="19" t="e">
        <f t="shared" ca="1" si="1013"/>
        <v>#N/A</v>
      </c>
      <c r="O829" s="19" t="e">
        <f t="shared" ca="1" si="1014"/>
        <v>#N/A</v>
      </c>
      <c r="P829" s="72" t="e">
        <f t="shared" ca="1" si="1015"/>
        <v>#N/A</v>
      </c>
      <c r="Q829" s="72" t="e">
        <f t="shared" ca="1" si="1016"/>
        <v>#N/A</v>
      </c>
      <c r="R829" s="72" t="e">
        <f t="shared" ca="1" si="1017"/>
        <v>#N/A</v>
      </c>
      <c r="S829" s="19" t="e">
        <f t="shared" ca="1" si="1018"/>
        <v>#N/A</v>
      </c>
      <c r="T829" s="19" t="e">
        <f t="shared" ca="1" si="1019"/>
        <v>#N/A</v>
      </c>
      <c r="U829" s="19" t="e">
        <f t="shared" ca="1" si="1020"/>
        <v>#N/A</v>
      </c>
      <c r="V829" s="19" t="e">
        <f t="shared" ca="1" si="1021"/>
        <v>#N/A</v>
      </c>
      <c r="W829" s="19" t="e">
        <f t="shared" ca="1" si="1022"/>
        <v>#N/A</v>
      </c>
      <c r="X829" s="19" t="e">
        <f t="shared" ca="1" si="1023"/>
        <v>#N/A</v>
      </c>
      <c r="Y829" s="72" t="e">
        <f t="shared" ca="1" si="1024"/>
        <v>#N/A</v>
      </c>
      <c r="Z829" s="72" t="e">
        <f t="shared" ca="1" si="1025"/>
        <v>#N/A</v>
      </c>
      <c r="AA829" s="72" t="e">
        <f t="shared" ca="1" si="1026"/>
        <v>#N/A</v>
      </c>
      <c r="AB829" s="19" t="e">
        <f t="shared" ca="1" si="1027"/>
        <v>#N/A</v>
      </c>
      <c r="AC829" s="19" t="e">
        <f t="shared" ca="1" si="1028"/>
        <v>#N/A</v>
      </c>
      <c r="AD829" s="19" t="e">
        <f t="shared" ca="1" si="1029"/>
        <v>#N/A</v>
      </c>
      <c r="AE829" s="19" t="e">
        <f t="shared" ca="1" si="1030"/>
        <v>#N/A</v>
      </c>
      <c r="AF829" s="19" t="e">
        <f t="shared" ca="1" si="1031"/>
        <v>#N/A</v>
      </c>
      <c r="AG829" s="19" t="e">
        <f t="shared" ca="1" si="1032"/>
        <v>#N/A</v>
      </c>
      <c r="AH829" s="72" t="e">
        <f t="shared" ca="1" si="1033"/>
        <v>#N/A</v>
      </c>
      <c r="AI829" s="72" t="e">
        <f t="shared" ca="1" si="1034"/>
        <v>#N/A</v>
      </c>
      <c r="AJ829" s="72" t="e">
        <f t="shared" ca="1" si="1035"/>
        <v>#N/A</v>
      </c>
      <c r="AK829" s="19" t="e">
        <f t="shared" ca="1" si="1036"/>
        <v>#N/A</v>
      </c>
      <c r="AL829" s="19" t="e">
        <f t="shared" ca="1" si="1037"/>
        <v>#N/A</v>
      </c>
      <c r="AM829" s="19" t="e">
        <f t="shared" ca="1" si="1038"/>
        <v>#N/A</v>
      </c>
      <c r="AN829" s="19" t="e">
        <f t="shared" ca="1" si="1039"/>
        <v>#N/A</v>
      </c>
      <c r="AO829" s="19" t="e">
        <f t="shared" ca="1" si="1040"/>
        <v>#N/A</v>
      </c>
      <c r="AP829" s="19" t="e">
        <f t="shared" ca="1" si="1041"/>
        <v>#N/A</v>
      </c>
      <c r="AQ829" s="72" t="e">
        <f t="shared" ca="1" si="1042"/>
        <v>#N/A</v>
      </c>
      <c r="AR829" s="72" t="e">
        <f t="shared" ca="1" si="1043"/>
        <v>#N/A</v>
      </c>
      <c r="AS829" s="72" t="e">
        <f t="shared" ca="1" si="1044"/>
        <v>#N/A</v>
      </c>
      <c r="AT829" s="19" t="e">
        <f t="shared" ca="1" si="1045"/>
        <v>#N/A</v>
      </c>
      <c r="AU829" s="19" t="e">
        <f t="shared" ca="1" si="1046"/>
        <v>#N/A</v>
      </c>
      <c r="AV829" s="19" t="e">
        <f t="shared" ca="1" si="1047"/>
        <v>#N/A</v>
      </c>
      <c r="AW829" s="19" t="e">
        <f t="shared" ca="1" si="1048"/>
        <v>#N/A</v>
      </c>
      <c r="AX829" s="19" t="e">
        <f t="shared" ca="1" si="1049"/>
        <v>#N/A</v>
      </c>
      <c r="AY829" s="19" t="e">
        <f t="shared" ca="1" si="1050"/>
        <v>#N/A</v>
      </c>
      <c r="AZ829" s="72" t="e">
        <f t="shared" ca="1" si="1051"/>
        <v>#N/A</v>
      </c>
      <c r="BA829" s="72" t="e">
        <f t="shared" ca="1" si="1052"/>
        <v>#N/A</v>
      </c>
      <c r="BB829" s="72" t="e">
        <f t="shared" ca="1" si="1053"/>
        <v>#N/A</v>
      </c>
      <c r="BC829" s="19" t="e">
        <f t="shared" ca="1" si="1054"/>
        <v>#N/A</v>
      </c>
      <c r="BD829" s="19" t="e">
        <f t="shared" ca="1" si="1055"/>
        <v>#N/A</v>
      </c>
      <c r="BE829" s="19" t="e">
        <f t="shared" ca="1" si="1056"/>
        <v>#N/A</v>
      </c>
      <c r="BF829" s="19" t="e">
        <f t="shared" ca="1" si="1057"/>
        <v>#N/A</v>
      </c>
      <c r="BG829" s="19" t="e">
        <f t="shared" ca="1" si="1058"/>
        <v>#N/A</v>
      </c>
      <c r="BH829" s="19" t="e">
        <f t="shared" ca="1" si="1059"/>
        <v>#N/A</v>
      </c>
      <c r="BI829" s="72" t="e">
        <f t="shared" ca="1" si="1060"/>
        <v>#N/A</v>
      </c>
      <c r="BJ829" s="72" t="e">
        <f t="shared" ca="1" si="1061"/>
        <v>#N/A</v>
      </c>
      <c r="BK829" s="72" t="e">
        <f t="shared" ca="1" si="1062"/>
        <v>#N/A</v>
      </c>
      <c r="BL829" s="72" t="e">
        <f t="shared" ca="1" si="1063"/>
        <v>#N/A</v>
      </c>
      <c r="BM829" s="72" t="e">
        <f t="shared" ca="1" si="1064"/>
        <v>#N/A</v>
      </c>
      <c r="BN829" s="72" t="e">
        <f t="shared" ca="1" si="1065"/>
        <v>#N/A</v>
      </c>
      <c r="BO829" s="72" t="e">
        <f t="shared" ca="1" si="1066"/>
        <v>#N/A</v>
      </c>
      <c r="BP829" s="72" t="e">
        <f t="shared" ca="1" si="1067"/>
        <v>#N/A</v>
      </c>
      <c r="BQ829" s="72" t="e">
        <f t="shared" ca="1" si="1068"/>
        <v>#N/A</v>
      </c>
      <c r="BR829" s="72" t="e">
        <f t="shared" ca="1" si="1069"/>
        <v>#N/A</v>
      </c>
      <c r="BS829" s="72" t="e">
        <f t="shared" ca="1" si="1070"/>
        <v>#N/A</v>
      </c>
      <c r="BT829" s="72" t="e">
        <f t="shared" ca="1" si="1071"/>
        <v>#N/A</v>
      </c>
      <c r="BU829" s="72" t="e">
        <f t="shared" ca="1" si="1072"/>
        <v>#N/A</v>
      </c>
      <c r="BV829" s="72" t="e">
        <f t="shared" ca="1" si="1073"/>
        <v>#N/A</v>
      </c>
    </row>
    <row r="830" spans="1:74">
      <c r="A830" s="13" t="e">
        <f ca="1">'MGRS to'!AO830</f>
        <v>#N/A</v>
      </c>
      <c r="B830" s="13" t="e">
        <f ca="1">'MGRS to'!AP830</f>
        <v>#N/A</v>
      </c>
      <c r="C830" s="19" t="e">
        <f t="shared" ca="1" si="1002"/>
        <v>#N/A</v>
      </c>
      <c r="D830" s="19" t="e">
        <f t="shared" ca="1" si="1003"/>
        <v>#N/A</v>
      </c>
      <c r="E830" s="19" t="e">
        <f t="shared" ca="1" si="1004"/>
        <v>#N/A</v>
      </c>
      <c r="F830" s="19" t="e">
        <f t="shared" ca="1" si="1005"/>
        <v>#N/A</v>
      </c>
      <c r="G830" s="19" t="e">
        <f t="shared" ca="1" si="1006"/>
        <v>#N/A</v>
      </c>
      <c r="H830" s="19" t="e">
        <f t="shared" ca="1" si="1007"/>
        <v>#N/A</v>
      </c>
      <c r="I830" s="19" t="e">
        <f t="shared" ca="1" si="1008"/>
        <v>#N/A</v>
      </c>
      <c r="J830" s="19" t="e">
        <f t="shared" ca="1" si="1009"/>
        <v>#N/A</v>
      </c>
      <c r="K830" s="19" t="e">
        <f t="shared" ca="1" si="1010"/>
        <v>#N/A</v>
      </c>
      <c r="L830" s="19" t="e">
        <f t="shared" ca="1" si="1011"/>
        <v>#N/A</v>
      </c>
      <c r="M830" s="19" t="e">
        <f t="shared" ca="1" si="1012"/>
        <v>#N/A</v>
      </c>
      <c r="N830" s="19" t="e">
        <f t="shared" ca="1" si="1013"/>
        <v>#N/A</v>
      </c>
      <c r="O830" s="19" t="e">
        <f t="shared" ca="1" si="1014"/>
        <v>#N/A</v>
      </c>
      <c r="P830" s="72" t="e">
        <f t="shared" ca="1" si="1015"/>
        <v>#N/A</v>
      </c>
      <c r="Q830" s="72" t="e">
        <f t="shared" ca="1" si="1016"/>
        <v>#N/A</v>
      </c>
      <c r="R830" s="72" t="e">
        <f t="shared" ca="1" si="1017"/>
        <v>#N/A</v>
      </c>
      <c r="S830" s="19" t="e">
        <f t="shared" ca="1" si="1018"/>
        <v>#N/A</v>
      </c>
      <c r="T830" s="19" t="e">
        <f t="shared" ca="1" si="1019"/>
        <v>#N/A</v>
      </c>
      <c r="U830" s="19" t="e">
        <f t="shared" ca="1" si="1020"/>
        <v>#N/A</v>
      </c>
      <c r="V830" s="19" t="e">
        <f t="shared" ca="1" si="1021"/>
        <v>#N/A</v>
      </c>
      <c r="W830" s="19" t="e">
        <f t="shared" ca="1" si="1022"/>
        <v>#N/A</v>
      </c>
      <c r="X830" s="19" t="e">
        <f t="shared" ca="1" si="1023"/>
        <v>#N/A</v>
      </c>
      <c r="Y830" s="72" t="e">
        <f t="shared" ca="1" si="1024"/>
        <v>#N/A</v>
      </c>
      <c r="Z830" s="72" t="e">
        <f t="shared" ca="1" si="1025"/>
        <v>#N/A</v>
      </c>
      <c r="AA830" s="72" t="e">
        <f t="shared" ca="1" si="1026"/>
        <v>#N/A</v>
      </c>
      <c r="AB830" s="19" t="e">
        <f t="shared" ca="1" si="1027"/>
        <v>#N/A</v>
      </c>
      <c r="AC830" s="19" t="e">
        <f t="shared" ca="1" si="1028"/>
        <v>#N/A</v>
      </c>
      <c r="AD830" s="19" t="e">
        <f t="shared" ca="1" si="1029"/>
        <v>#N/A</v>
      </c>
      <c r="AE830" s="19" t="e">
        <f t="shared" ca="1" si="1030"/>
        <v>#N/A</v>
      </c>
      <c r="AF830" s="19" t="e">
        <f t="shared" ca="1" si="1031"/>
        <v>#N/A</v>
      </c>
      <c r="AG830" s="19" t="e">
        <f t="shared" ca="1" si="1032"/>
        <v>#N/A</v>
      </c>
      <c r="AH830" s="72" t="e">
        <f t="shared" ca="1" si="1033"/>
        <v>#N/A</v>
      </c>
      <c r="AI830" s="72" t="e">
        <f t="shared" ca="1" si="1034"/>
        <v>#N/A</v>
      </c>
      <c r="AJ830" s="72" t="e">
        <f t="shared" ca="1" si="1035"/>
        <v>#N/A</v>
      </c>
      <c r="AK830" s="19" t="e">
        <f t="shared" ca="1" si="1036"/>
        <v>#N/A</v>
      </c>
      <c r="AL830" s="19" t="e">
        <f t="shared" ca="1" si="1037"/>
        <v>#N/A</v>
      </c>
      <c r="AM830" s="19" t="e">
        <f t="shared" ca="1" si="1038"/>
        <v>#N/A</v>
      </c>
      <c r="AN830" s="19" t="e">
        <f t="shared" ca="1" si="1039"/>
        <v>#N/A</v>
      </c>
      <c r="AO830" s="19" t="e">
        <f t="shared" ca="1" si="1040"/>
        <v>#N/A</v>
      </c>
      <c r="AP830" s="19" t="e">
        <f t="shared" ca="1" si="1041"/>
        <v>#N/A</v>
      </c>
      <c r="AQ830" s="72" t="e">
        <f t="shared" ca="1" si="1042"/>
        <v>#N/A</v>
      </c>
      <c r="AR830" s="72" t="e">
        <f t="shared" ca="1" si="1043"/>
        <v>#N/A</v>
      </c>
      <c r="AS830" s="72" t="e">
        <f t="shared" ca="1" si="1044"/>
        <v>#N/A</v>
      </c>
      <c r="AT830" s="19" t="e">
        <f t="shared" ca="1" si="1045"/>
        <v>#N/A</v>
      </c>
      <c r="AU830" s="19" t="e">
        <f t="shared" ca="1" si="1046"/>
        <v>#N/A</v>
      </c>
      <c r="AV830" s="19" t="e">
        <f t="shared" ca="1" si="1047"/>
        <v>#N/A</v>
      </c>
      <c r="AW830" s="19" t="e">
        <f t="shared" ca="1" si="1048"/>
        <v>#N/A</v>
      </c>
      <c r="AX830" s="19" t="e">
        <f t="shared" ca="1" si="1049"/>
        <v>#N/A</v>
      </c>
      <c r="AY830" s="19" t="e">
        <f t="shared" ca="1" si="1050"/>
        <v>#N/A</v>
      </c>
      <c r="AZ830" s="72" t="e">
        <f t="shared" ca="1" si="1051"/>
        <v>#N/A</v>
      </c>
      <c r="BA830" s="72" t="e">
        <f t="shared" ca="1" si="1052"/>
        <v>#N/A</v>
      </c>
      <c r="BB830" s="72" t="e">
        <f t="shared" ca="1" si="1053"/>
        <v>#N/A</v>
      </c>
      <c r="BC830" s="19" t="e">
        <f t="shared" ca="1" si="1054"/>
        <v>#N/A</v>
      </c>
      <c r="BD830" s="19" t="e">
        <f t="shared" ca="1" si="1055"/>
        <v>#N/A</v>
      </c>
      <c r="BE830" s="19" t="e">
        <f t="shared" ca="1" si="1056"/>
        <v>#N/A</v>
      </c>
      <c r="BF830" s="19" t="e">
        <f t="shared" ca="1" si="1057"/>
        <v>#N/A</v>
      </c>
      <c r="BG830" s="19" t="e">
        <f t="shared" ca="1" si="1058"/>
        <v>#N/A</v>
      </c>
      <c r="BH830" s="19" t="e">
        <f t="shared" ca="1" si="1059"/>
        <v>#N/A</v>
      </c>
      <c r="BI830" s="72" t="e">
        <f t="shared" ca="1" si="1060"/>
        <v>#N/A</v>
      </c>
      <c r="BJ830" s="72" t="e">
        <f t="shared" ca="1" si="1061"/>
        <v>#N/A</v>
      </c>
      <c r="BK830" s="72" t="e">
        <f t="shared" ca="1" si="1062"/>
        <v>#N/A</v>
      </c>
      <c r="BL830" s="72" t="e">
        <f t="shared" ca="1" si="1063"/>
        <v>#N/A</v>
      </c>
      <c r="BM830" s="72" t="e">
        <f t="shared" ca="1" si="1064"/>
        <v>#N/A</v>
      </c>
      <c r="BN830" s="72" t="e">
        <f t="shared" ca="1" si="1065"/>
        <v>#N/A</v>
      </c>
      <c r="BO830" s="72" t="e">
        <f t="shared" ca="1" si="1066"/>
        <v>#N/A</v>
      </c>
      <c r="BP830" s="72" t="e">
        <f t="shared" ca="1" si="1067"/>
        <v>#N/A</v>
      </c>
      <c r="BQ830" s="72" t="e">
        <f t="shared" ca="1" si="1068"/>
        <v>#N/A</v>
      </c>
      <c r="BR830" s="72" t="e">
        <f t="shared" ca="1" si="1069"/>
        <v>#N/A</v>
      </c>
      <c r="BS830" s="72" t="e">
        <f t="shared" ca="1" si="1070"/>
        <v>#N/A</v>
      </c>
      <c r="BT830" s="72" t="e">
        <f t="shared" ca="1" si="1071"/>
        <v>#N/A</v>
      </c>
      <c r="BU830" s="72" t="e">
        <f t="shared" ca="1" si="1072"/>
        <v>#N/A</v>
      </c>
      <c r="BV830" s="72" t="e">
        <f t="shared" ca="1" si="1073"/>
        <v>#N/A</v>
      </c>
    </row>
    <row r="831" spans="1:74">
      <c r="A831" s="13" t="e">
        <f ca="1">'MGRS to'!AO831</f>
        <v>#N/A</v>
      </c>
      <c r="B831" s="13" t="e">
        <f ca="1">'MGRS to'!AP831</f>
        <v>#N/A</v>
      </c>
      <c r="C831" s="19" t="e">
        <f t="shared" ca="1" si="1002"/>
        <v>#N/A</v>
      </c>
      <c r="D831" s="19" t="e">
        <f t="shared" ca="1" si="1003"/>
        <v>#N/A</v>
      </c>
      <c r="E831" s="19" t="e">
        <f t="shared" ca="1" si="1004"/>
        <v>#N/A</v>
      </c>
      <c r="F831" s="19" t="e">
        <f t="shared" ca="1" si="1005"/>
        <v>#N/A</v>
      </c>
      <c r="G831" s="19" t="e">
        <f t="shared" ca="1" si="1006"/>
        <v>#N/A</v>
      </c>
      <c r="H831" s="19" t="e">
        <f t="shared" ca="1" si="1007"/>
        <v>#N/A</v>
      </c>
      <c r="I831" s="19" t="e">
        <f t="shared" ca="1" si="1008"/>
        <v>#N/A</v>
      </c>
      <c r="J831" s="19" t="e">
        <f t="shared" ca="1" si="1009"/>
        <v>#N/A</v>
      </c>
      <c r="K831" s="19" t="e">
        <f t="shared" ca="1" si="1010"/>
        <v>#N/A</v>
      </c>
      <c r="L831" s="19" t="e">
        <f t="shared" ca="1" si="1011"/>
        <v>#N/A</v>
      </c>
      <c r="M831" s="19" t="e">
        <f t="shared" ca="1" si="1012"/>
        <v>#N/A</v>
      </c>
      <c r="N831" s="19" t="e">
        <f t="shared" ca="1" si="1013"/>
        <v>#N/A</v>
      </c>
      <c r="O831" s="19" t="e">
        <f t="shared" ca="1" si="1014"/>
        <v>#N/A</v>
      </c>
      <c r="P831" s="72" t="e">
        <f t="shared" ca="1" si="1015"/>
        <v>#N/A</v>
      </c>
      <c r="Q831" s="72" t="e">
        <f t="shared" ca="1" si="1016"/>
        <v>#N/A</v>
      </c>
      <c r="R831" s="72" t="e">
        <f t="shared" ca="1" si="1017"/>
        <v>#N/A</v>
      </c>
      <c r="S831" s="19" t="e">
        <f t="shared" ca="1" si="1018"/>
        <v>#N/A</v>
      </c>
      <c r="T831" s="19" t="e">
        <f t="shared" ca="1" si="1019"/>
        <v>#N/A</v>
      </c>
      <c r="U831" s="19" t="e">
        <f t="shared" ca="1" si="1020"/>
        <v>#N/A</v>
      </c>
      <c r="V831" s="19" t="e">
        <f t="shared" ca="1" si="1021"/>
        <v>#N/A</v>
      </c>
      <c r="W831" s="19" t="e">
        <f t="shared" ca="1" si="1022"/>
        <v>#N/A</v>
      </c>
      <c r="X831" s="19" t="e">
        <f t="shared" ca="1" si="1023"/>
        <v>#N/A</v>
      </c>
      <c r="Y831" s="72" t="e">
        <f t="shared" ca="1" si="1024"/>
        <v>#N/A</v>
      </c>
      <c r="Z831" s="72" t="e">
        <f t="shared" ca="1" si="1025"/>
        <v>#N/A</v>
      </c>
      <c r="AA831" s="72" t="e">
        <f t="shared" ca="1" si="1026"/>
        <v>#N/A</v>
      </c>
      <c r="AB831" s="19" t="e">
        <f t="shared" ca="1" si="1027"/>
        <v>#N/A</v>
      </c>
      <c r="AC831" s="19" t="e">
        <f t="shared" ca="1" si="1028"/>
        <v>#N/A</v>
      </c>
      <c r="AD831" s="19" t="e">
        <f t="shared" ca="1" si="1029"/>
        <v>#N/A</v>
      </c>
      <c r="AE831" s="19" t="e">
        <f t="shared" ca="1" si="1030"/>
        <v>#N/A</v>
      </c>
      <c r="AF831" s="19" t="e">
        <f t="shared" ca="1" si="1031"/>
        <v>#N/A</v>
      </c>
      <c r="AG831" s="19" t="e">
        <f t="shared" ca="1" si="1032"/>
        <v>#N/A</v>
      </c>
      <c r="AH831" s="72" t="e">
        <f t="shared" ca="1" si="1033"/>
        <v>#N/A</v>
      </c>
      <c r="AI831" s="72" t="e">
        <f t="shared" ca="1" si="1034"/>
        <v>#N/A</v>
      </c>
      <c r="AJ831" s="72" t="e">
        <f t="shared" ca="1" si="1035"/>
        <v>#N/A</v>
      </c>
      <c r="AK831" s="19" t="e">
        <f t="shared" ca="1" si="1036"/>
        <v>#N/A</v>
      </c>
      <c r="AL831" s="19" t="e">
        <f t="shared" ca="1" si="1037"/>
        <v>#N/A</v>
      </c>
      <c r="AM831" s="19" t="e">
        <f t="shared" ca="1" si="1038"/>
        <v>#N/A</v>
      </c>
      <c r="AN831" s="19" t="e">
        <f t="shared" ca="1" si="1039"/>
        <v>#N/A</v>
      </c>
      <c r="AO831" s="19" t="e">
        <f t="shared" ca="1" si="1040"/>
        <v>#N/A</v>
      </c>
      <c r="AP831" s="19" t="e">
        <f t="shared" ca="1" si="1041"/>
        <v>#N/A</v>
      </c>
      <c r="AQ831" s="72" t="e">
        <f t="shared" ca="1" si="1042"/>
        <v>#N/A</v>
      </c>
      <c r="AR831" s="72" t="e">
        <f t="shared" ca="1" si="1043"/>
        <v>#N/A</v>
      </c>
      <c r="AS831" s="72" t="e">
        <f t="shared" ca="1" si="1044"/>
        <v>#N/A</v>
      </c>
      <c r="AT831" s="19" t="e">
        <f t="shared" ca="1" si="1045"/>
        <v>#N/A</v>
      </c>
      <c r="AU831" s="19" t="e">
        <f t="shared" ca="1" si="1046"/>
        <v>#N/A</v>
      </c>
      <c r="AV831" s="19" t="e">
        <f t="shared" ca="1" si="1047"/>
        <v>#N/A</v>
      </c>
      <c r="AW831" s="19" t="e">
        <f t="shared" ca="1" si="1048"/>
        <v>#N/A</v>
      </c>
      <c r="AX831" s="19" t="e">
        <f t="shared" ca="1" si="1049"/>
        <v>#N/A</v>
      </c>
      <c r="AY831" s="19" t="e">
        <f t="shared" ca="1" si="1050"/>
        <v>#N/A</v>
      </c>
      <c r="AZ831" s="72" t="e">
        <f t="shared" ca="1" si="1051"/>
        <v>#N/A</v>
      </c>
      <c r="BA831" s="72" t="e">
        <f t="shared" ca="1" si="1052"/>
        <v>#N/A</v>
      </c>
      <c r="BB831" s="72" t="e">
        <f t="shared" ca="1" si="1053"/>
        <v>#N/A</v>
      </c>
      <c r="BC831" s="19" t="e">
        <f t="shared" ca="1" si="1054"/>
        <v>#N/A</v>
      </c>
      <c r="BD831" s="19" t="e">
        <f t="shared" ca="1" si="1055"/>
        <v>#N/A</v>
      </c>
      <c r="BE831" s="19" t="e">
        <f t="shared" ca="1" si="1056"/>
        <v>#N/A</v>
      </c>
      <c r="BF831" s="19" t="e">
        <f t="shared" ca="1" si="1057"/>
        <v>#N/A</v>
      </c>
      <c r="BG831" s="19" t="e">
        <f t="shared" ca="1" si="1058"/>
        <v>#N/A</v>
      </c>
      <c r="BH831" s="19" t="e">
        <f t="shared" ca="1" si="1059"/>
        <v>#N/A</v>
      </c>
      <c r="BI831" s="72" t="e">
        <f t="shared" ca="1" si="1060"/>
        <v>#N/A</v>
      </c>
      <c r="BJ831" s="72" t="e">
        <f t="shared" ca="1" si="1061"/>
        <v>#N/A</v>
      </c>
      <c r="BK831" s="72" t="e">
        <f t="shared" ca="1" si="1062"/>
        <v>#N/A</v>
      </c>
      <c r="BL831" s="72" t="e">
        <f t="shared" ca="1" si="1063"/>
        <v>#N/A</v>
      </c>
      <c r="BM831" s="72" t="e">
        <f t="shared" ca="1" si="1064"/>
        <v>#N/A</v>
      </c>
      <c r="BN831" s="72" t="e">
        <f t="shared" ca="1" si="1065"/>
        <v>#N/A</v>
      </c>
      <c r="BO831" s="72" t="e">
        <f t="shared" ca="1" si="1066"/>
        <v>#N/A</v>
      </c>
      <c r="BP831" s="72" t="e">
        <f t="shared" ca="1" si="1067"/>
        <v>#N/A</v>
      </c>
      <c r="BQ831" s="72" t="e">
        <f t="shared" ca="1" si="1068"/>
        <v>#N/A</v>
      </c>
      <c r="BR831" s="72" t="e">
        <f t="shared" ca="1" si="1069"/>
        <v>#N/A</v>
      </c>
      <c r="BS831" s="72" t="e">
        <f t="shared" ca="1" si="1070"/>
        <v>#N/A</v>
      </c>
      <c r="BT831" s="72" t="e">
        <f t="shared" ca="1" si="1071"/>
        <v>#N/A</v>
      </c>
      <c r="BU831" s="72" t="e">
        <f t="shared" ca="1" si="1072"/>
        <v>#N/A</v>
      </c>
      <c r="BV831" s="72" t="e">
        <f t="shared" ca="1" si="1073"/>
        <v>#N/A</v>
      </c>
    </row>
    <row r="832" spans="1:74">
      <c r="A832" s="13" t="e">
        <f ca="1">'MGRS to'!AO832</f>
        <v>#N/A</v>
      </c>
      <c r="B832" s="13" t="e">
        <f ca="1">'MGRS to'!AP832</f>
        <v>#N/A</v>
      </c>
      <c r="C832" s="19" t="e">
        <f t="shared" ca="1" si="1002"/>
        <v>#N/A</v>
      </c>
      <c r="D832" s="19" t="e">
        <f t="shared" ca="1" si="1003"/>
        <v>#N/A</v>
      </c>
      <c r="E832" s="19" t="e">
        <f t="shared" ca="1" si="1004"/>
        <v>#N/A</v>
      </c>
      <c r="F832" s="19" t="e">
        <f t="shared" ca="1" si="1005"/>
        <v>#N/A</v>
      </c>
      <c r="G832" s="19" t="e">
        <f t="shared" ca="1" si="1006"/>
        <v>#N/A</v>
      </c>
      <c r="H832" s="19" t="e">
        <f t="shared" ca="1" si="1007"/>
        <v>#N/A</v>
      </c>
      <c r="I832" s="19" t="e">
        <f t="shared" ca="1" si="1008"/>
        <v>#N/A</v>
      </c>
      <c r="J832" s="19" t="e">
        <f t="shared" ca="1" si="1009"/>
        <v>#N/A</v>
      </c>
      <c r="K832" s="19" t="e">
        <f t="shared" ca="1" si="1010"/>
        <v>#N/A</v>
      </c>
      <c r="L832" s="19" t="e">
        <f t="shared" ca="1" si="1011"/>
        <v>#N/A</v>
      </c>
      <c r="M832" s="19" t="e">
        <f t="shared" ca="1" si="1012"/>
        <v>#N/A</v>
      </c>
      <c r="N832" s="19" t="e">
        <f t="shared" ca="1" si="1013"/>
        <v>#N/A</v>
      </c>
      <c r="O832" s="19" t="e">
        <f t="shared" ca="1" si="1014"/>
        <v>#N/A</v>
      </c>
      <c r="P832" s="72" t="e">
        <f t="shared" ca="1" si="1015"/>
        <v>#N/A</v>
      </c>
      <c r="Q832" s="72" t="e">
        <f t="shared" ca="1" si="1016"/>
        <v>#N/A</v>
      </c>
      <c r="R832" s="72" t="e">
        <f t="shared" ca="1" si="1017"/>
        <v>#N/A</v>
      </c>
      <c r="S832" s="19" t="e">
        <f t="shared" ca="1" si="1018"/>
        <v>#N/A</v>
      </c>
      <c r="T832" s="19" t="e">
        <f t="shared" ca="1" si="1019"/>
        <v>#N/A</v>
      </c>
      <c r="U832" s="19" t="e">
        <f t="shared" ca="1" si="1020"/>
        <v>#N/A</v>
      </c>
      <c r="V832" s="19" t="e">
        <f t="shared" ca="1" si="1021"/>
        <v>#N/A</v>
      </c>
      <c r="W832" s="19" t="e">
        <f t="shared" ca="1" si="1022"/>
        <v>#N/A</v>
      </c>
      <c r="X832" s="19" t="e">
        <f t="shared" ca="1" si="1023"/>
        <v>#N/A</v>
      </c>
      <c r="Y832" s="72" t="e">
        <f t="shared" ca="1" si="1024"/>
        <v>#N/A</v>
      </c>
      <c r="Z832" s="72" t="e">
        <f t="shared" ca="1" si="1025"/>
        <v>#N/A</v>
      </c>
      <c r="AA832" s="72" t="e">
        <f t="shared" ca="1" si="1026"/>
        <v>#N/A</v>
      </c>
      <c r="AB832" s="19" t="e">
        <f t="shared" ca="1" si="1027"/>
        <v>#N/A</v>
      </c>
      <c r="AC832" s="19" t="e">
        <f t="shared" ca="1" si="1028"/>
        <v>#N/A</v>
      </c>
      <c r="AD832" s="19" t="e">
        <f t="shared" ca="1" si="1029"/>
        <v>#N/A</v>
      </c>
      <c r="AE832" s="19" t="e">
        <f t="shared" ca="1" si="1030"/>
        <v>#N/A</v>
      </c>
      <c r="AF832" s="19" t="e">
        <f t="shared" ca="1" si="1031"/>
        <v>#N/A</v>
      </c>
      <c r="AG832" s="19" t="e">
        <f t="shared" ca="1" si="1032"/>
        <v>#N/A</v>
      </c>
      <c r="AH832" s="72" t="e">
        <f t="shared" ca="1" si="1033"/>
        <v>#N/A</v>
      </c>
      <c r="AI832" s="72" t="e">
        <f t="shared" ca="1" si="1034"/>
        <v>#N/A</v>
      </c>
      <c r="AJ832" s="72" t="e">
        <f t="shared" ca="1" si="1035"/>
        <v>#N/A</v>
      </c>
      <c r="AK832" s="19" t="e">
        <f t="shared" ca="1" si="1036"/>
        <v>#N/A</v>
      </c>
      <c r="AL832" s="19" t="e">
        <f t="shared" ca="1" si="1037"/>
        <v>#N/A</v>
      </c>
      <c r="AM832" s="19" t="e">
        <f t="shared" ca="1" si="1038"/>
        <v>#N/A</v>
      </c>
      <c r="AN832" s="19" t="e">
        <f t="shared" ca="1" si="1039"/>
        <v>#N/A</v>
      </c>
      <c r="AO832" s="19" t="e">
        <f t="shared" ca="1" si="1040"/>
        <v>#N/A</v>
      </c>
      <c r="AP832" s="19" t="e">
        <f t="shared" ca="1" si="1041"/>
        <v>#N/A</v>
      </c>
      <c r="AQ832" s="72" t="e">
        <f t="shared" ca="1" si="1042"/>
        <v>#N/A</v>
      </c>
      <c r="AR832" s="72" t="e">
        <f t="shared" ca="1" si="1043"/>
        <v>#N/A</v>
      </c>
      <c r="AS832" s="72" t="e">
        <f t="shared" ca="1" si="1044"/>
        <v>#N/A</v>
      </c>
      <c r="AT832" s="19" t="e">
        <f t="shared" ca="1" si="1045"/>
        <v>#N/A</v>
      </c>
      <c r="AU832" s="19" t="e">
        <f t="shared" ca="1" si="1046"/>
        <v>#N/A</v>
      </c>
      <c r="AV832" s="19" t="e">
        <f t="shared" ca="1" si="1047"/>
        <v>#N/A</v>
      </c>
      <c r="AW832" s="19" t="e">
        <f t="shared" ca="1" si="1048"/>
        <v>#N/A</v>
      </c>
      <c r="AX832" s="19" t="e">
        <f t="shared" ca="1" si="1049"/>
        <v>#N/A</v>
      </c>
      <c r="AY832" s="19" t="e">
        <f t="shared" ca="1" si="1050"/>
        <v>#N/A</v>
      </c>
      <c r="AZ832" s="72" t="e">
        <f t="shared" ca="1" si="1051"/>
        <v>#N/A</v>
      </c>
      <c r="BA832" s="72" t="e">
        <f t="shared" ca="1" si="1052"/>
        <v>#N/A</v>
      </c>
      <c r="BB832" s="72" t="e">
        <f t="shared" ca="1" si="1053"/>
        <v>#N/A</v>
      </c>
      <c r="BC832" s="19" t="e">
        <f t="shared" ca="1" si="1054"/>
        <v>#N/A</v>
      </c>
      <c r="BD832" s="19" t="e">
        <f t="shared" ca="1" si="1055"/>
        <v>#N/A</v>
      </c>
      <c r="BE832" s="19" t="e">
        <f t="shared" ca="1" si="1056"/>
        <v>#N/A</v>
      </c>
      <c r="BF832" s="19" t="e">
        <f t="shared" ca="1" si="1057"/>
        <v>#N/A</v>
      </c>
      <c r="BG832" s="19" t="e">
        <f t="shared" ca="1" si="1058"/>
        <v>#N/A</v>
      </c>
      <c r="BH832" s="19" t="e">
        <f t="shared" ca="1" si="1059"/>
        <v>#N/A</v>
      </c>
      <c r="BI832" s="72" t="e">
        <f t="shared" ca="1" si="1060"/>
        <v>#N/A</v>
      </c>
      <c r="BJ832" s="72" t="e">
        <f t="shared" ca="1" si="1061"/>
        <v>#N/A</v>
      </c>
      <c r="BK832" s="72" t="e">
        <f t="shared" ca="1" si="1062"/>
        <v>#N/A</v>
      </c>
      <c r="BL832" s="72" t="e">
        <f t="shared" ca="1" si="1063"/>
        <v>#N/A</v>
      </c>
      <c r="BM832" s="72" t="e">
        <f t="shared" ca="1" si="1064"/>
        <v>#N/A</v>
      </c>
      <c r="BN832" s="72" t="e">
        <f t="shared" ca="1" si="1065"/>
        <v>#N/A</v>
      </c>
      <c r="BO832" s="72" t="e">
        <f t="shared" ca="1" si="1066"/>
        <v>#N/A</v>
      </c>
      <c r="BP832" s="72" t="e">
        <f t="shared" ca="1" si="1067"/>
        <v>#N/A</v>
      </c>
      <c r="BQ832" s="72" t="e">
        <f t="shared" ca="1" si="1068"/>
        <v>#N/A</v>
      </c>
      <c r="BR832" s="72" t="e">
        <f t="shared" ca="1" si="1069"/>
        <v>#N/A</v>
      </c>
      <c r="BS832" s="72" t="e">
        <f t="shared" ca="1" si="1070"/>
        <v>#N/A</v>
      </c>
      <c r="BT832" s="72" t="e">
        <f t="shared" ca="1" si="1071"/>
        <v>#N/A</v>
      </c>
      <c r="BU832" s="72" t="e">
        <f t="shared" ca="1" si="1072"/>
        <v>#N/A</v>
      </c>
      <c r="BV832" s="72" t="e">
        <f t="shared" ca="1" si="1073"/>
        <v>#N/A</v>
      </c>
    </row>
    <row r="833" spans="1:74">
      <c r="A833" s="13" t="e">
        <f ca="1">'MGRS to'!AO833</f>
        <v>#N/A</v>
      </c>
      <c r="B833" s="13" t="e">
        <f ca="1">'MGRS to'!AP833</f>
        <v>#N/A</v>
      </c>
      <c r="C833" s="19" t="e">
        <f t="shared" ca="1" si="1002"/>
        <v>#N/A</v>
      </c>
      <c r="D833" s="19" t="e">
        <f t="shared" ca="1" si="1003"/>
        <v>#N/A</v>
      </c>
      <c r="E833" s="19" t="e">
        <f t="shared" ca="1" si="1004"/>
        <v>#N/A</v>
      </c>
      <c r="F833" s="19" t="e">
        <f t="shared" ca="1" si="1005"/>
        <v>#N/A</v>
      </c>
      <c r="G833" s="19" t="e">
        <f t="shared" ca="1" si="1006"/>
        <v>#N/A</v>
      </c>
      <c r="H833" s="19" t="e">
        <f t="shared" ca="1" si="1007"/>
        <v>#N/A</v>
      </c>
      <c r="I833" s="19" t="e">
        <f t="shared" ca="1" si="1008"/>
        <v>#N/A</v>
      </c>
      <c r="J833" s="19" t="e">
        <f t="shared" ca="1" si="1009"/>
        <v>#N/A</v>
      </c>
      <c r="K833" s="19" t="e">
        <f t="shared" ca="1" si="1010"/>
        <v>#N/A</v>
      </c>
      <c r="L833" s="19" t="e">
        <f t="shared" ca="1" si="1011"/>
        <v>#N/A</v>
      </c>
      <c r="M833" s="19" t="e">
        <f t="shared" ca="1" si="1012"/>
        <v>#N/A</v>
      </c>
      <c r="N833" s="19" t="e">
        <f t="shared" ca="1" si="1013"/>
        <v>#N/A</v>
      </c>
      <c r="O833" s="19" t="e">
        <f t="shared" ca="1" si="1014"/>
        <v>#N/A</v>
      </c>
      <c r="P833" s="72" t="e">
        <f t="shared" ca="1" si="1015"/>
        <v>#N/A</v>
      </c>
      <c r="Q833" s="72" t="e">
        <f t="shared" ca="1" si="1016"/>
        <v>#N/A</v>
      </c>
      <c r="R833" s="72" t="e">
        <f t="shared" ca="1" si="1017"/>
        <v>#N/A</v>
      </c>
      <c r="S833" s="19" t="e">
        <f t="shared" ca="1" si="1018"/>
        <v>#N/A</v>
      </c>
      <c r="T833" s="19" t="e">
        <f t="shared" ca="1" si="1019"/>
        <v>#N/A</v>
      </c>
      <c r="U833" s="19" t="e">
        <f t="shared" ca="1" si="1020"/>
        <v>#N/A</v>
      </c>
      <c r="V833" s="19" t="e">
        <f t="shared" ca="1" si="1021"/>
        <v>#N/A</v>
      </c>
      <c r="W833" s="19" t="e">
        <f t="shared" ca="1" si="1022"/>
        <v>#N/A</v>
      </c>
      <c r="X833" s="19" t="e">
        <f t="shared" ca="1" si="1023"/>
        <v>#N/A</v>
      </c>
      <c r="Y833" s="72" t="e">
        <f t="shared" ca="1" si="1024"/>
        <v>#N/A</v>
      </c>
      <c r="Z833" s="72" t="e">
        <f t="shared" ca="1" si="1025"/>
        <v>#N/A</v>
      </c>
      <c r="AA833" s="72" t="e">
        <f t="shared" ca="1" si="1026"/>
        <v>#N/A</v>
      </c>
      <c r="AB833" s="19" t="e">
        <f t="shared" ca="1" si="1027"/>
        <v>#N/A</v>
      </c>
      <c r="AC833" s="19" t="e">
        <f t="shared" ca="1" si="1028"/>
        <v>#N/A</v>
      </c>
      <c r="AD833" s="19" t="e">
        <f t="shared" ca="1" si="1029"/>
        <v>#N/A</v>
      </c>
      <c r="AE833" s="19" t="e">
        <f t="shared" ca="1" si="1030"/>
        <v>#N/A</v>
      </c>
      <c r="AF833" s="19" t="e">
        <f t="shared" ca="1" si="1031"/>
        <v>#N/A</v>
      </c>
      <c r="AG833" s="19" t="e">
        <f t="shared" ca="1" si="1032"/>
        <v>#N/A</v>
      </c>
      <c r="AH833" s="72" t="e">
        <f t="shared" ca="1" si="1033"/>
        <v>#N/A</v>
      </c>
      <c r="AI833" s="72" t="e">
        <f t="shared" ca="1" si="1034"/>
        <v>#N/A</v>
      </c>
      <c r="AJ833" s="72" t="e">
        <f t="shared" ca="1" si="1035"/>
        <v>#N/A</v>
      </c>
      <c r="AK833" s="19" t="e">
        <f t="shared" ca="1" si="1036"/>
        <v>#N/A</v>
      </c>
      <c r="AL833" s="19" t="e">
        <f t="shared" ca="1" si="1037"/>
        <v>#N/A</v>
      </c>
      <c r="AM833" s="19" t="e">
        <f t="shared" ca="1" si="1038"/>
        <v>#N/A</v>
      </c>
      <c r="AN833" s="19" t="e">
        <f t="shared" ca="1" si="1039"/>
        <v>#N/A</v>
      </c>
      <c r="AO833" s="19" t="e">
        <f t="shared" ca="1" si="1040"/>
        <v>#N/A</v>
      </c>
      <c r="AP833" s="19" t="e">
        <f t="shared" ca="1" si="1041"/>
        <v>#N/A</v>
      </c>
      <c r="AQ833" s="72" t="e">
        <f t="shared" ca="1" si="1042"/>
        <v>#N/A</v>
      </c>
      <c r="AR833" s="72" t="e">
        <f t="shared" ca="1" si="1043"/>
        <v>#N/A</v>
      </c>
      <c r="AS833" s="72" t="e">
        <f t="shared" ca="1" si="1044"/>
        <v>#N/A</v>
      </c>
      <c r="AT833" s="19" t="e">
        <f t="shared" ca="1" si="1045"/>
        <v>#N/A</v>
      </c>
      <c r="AU833" s="19" t="e">
        <f t="shared" ca="1" si="1046"/>
        <v>#N/A</v>
      </c>
      <c r="AV833" s="19" t="e">
        <f t="shared" ca="1" si="1047"/>
        <v>#N/A</v>
      </c>
      <c r="AW833" s="19" t="e">
        <f t="shared" ca="1" si="1048"/>
        <v>#N/A</v>
      </c>
      <c r="AX833" s="19" t="e">
        <f t="shared" ca="1" si="1049"/>
        <v>#N/A</v>
      </c>
      <c r="AY833" s="19" t="e">
        <f t="shared" ca="1" si="1050"/>
        <v>#N/A</v>
      </c>
      <c r="AZ833" s="72" t="e">
        <f t="shared" ca="1" si="1051"/>
        <v>#N/A</v>
      </c>
      <c r="BA833" s="72" t="e">
        <f t="shared" ca="1" si="1052"/>
        <v>#N/A</v>
      </c>
      <c r="BB833" s="72" t="e">
        <f t="shared" ca="1" si="1053"/>
        <v>#N/A</v>
      </c>
      <c r="BC833" s="19" t="e">
        <f t="shared" ca="1" si="1054"/>
        <v>#N/A</v>
      </c>
      <c r="BD833" s="19" t="e">
        <f t="shared" ca="1" si="1055"/>
        <v>#N/A</v>
      </c>
      <c r="BE833" s="19" t="e">
        <f t="shared" ca="1" si="1056"/>
        <v>#N/A</v>
      </c>
      <c r="BF833" s="19" t="e">
        <f t="shared" ca="1" si="1057"/>
        <v>#N/A</v>
      </c>
      <c r="BG833" s="19" t="e">
        <f t="shared" ca="1" si="1058"/>
        <v>#N/A</v>
      </c>
      <c r="BH833" s="19" t="e">
        <f t="shared" ca="1" si="1059"/>
        <v>#N/A</v>
      </c>
      <c r="BI833" s="72" t="e">
        <f t="shared" ca="1" si="1060"/>
        <v>#N/A</v>
      </c>
      <c r="BJ833" s="72" t="e">
        <f t="shared" ca="1" si="1061"/>
        <v>#N/A</v>
      </c>
      <c r="BK833" s="72" t="e">
        <f t="shared" ca="1" si="1062"/>
        <v>#N/A</v>
      </c>
      <c r="BL833" s="72" t="e">
        <f t="shared" ca="1" si="1063"/>
        <v>#N/A</v>
      </c>
      <c r="BM833" s="72" t="e">
        <f t="shared" ca="1" si="1064"/>
        <v>#N/A</v>
      </c>
      <c r="BN833" s="72" t="e">
        <f t="shared" ca="1" si="1065"/>
        <v>#N/A</v>
      </c>
      <c r="BO833" s="72" t="e">
        <f t="shared" ca="1" si="1066"/>
        <v>#N/A</v>
      </c>
      <c r="BP833" s="72" t="e">
        <f t="shared" ca="1" si="1067"/>
        <v>#N/A</v>
      </c>
      <c r="BQ833" s="72" t="e">
        <f t="shared" ca="1" si="1068"/>
        <v>#N/A</v>
      </c>
      <c r="BR833" s="72" t="e">
        <f t="shared" ca="1" si="1069"/>
        <v>#N/A</v>
      </c>
      <c r="BS833" s="72" t="e">
        <f t="shared" ca="1" si="1070"/>
        <v>#N/A</v>
      </c>
      <c r="BT833" s="72" t="e">
        <f t="shared" ca="1" si="1071"/>
        <v>#N/A</v>
      </c>
      <c r="BU833" s="72" t="e">
        <f t="shared" ca="1" si="1072"/>
        <v>#N/A</v>
      </c>
      <c r="BV833" s="72" t="e">
        <f t="shared" ca="1" si="1073"/>
        <v>#N/A</v>
      </c>
    </row>
    <row r="834" spans="1:74">
      <c r="A834" s="13" t="e">
        <f ca="1">'MGRS to'!AO834</f>
        <v>#N/A</v>
      </c>
      <c r="B834" s="13" t="e">
        <f ca="1">'MGRS to'!AP834</f>
        <v>#N/A</v>
      </c>
      <c r="C834" s="19" t="e">
        <f t="shared" ca="1" si="1002"/>
        <v>#N/A</v>
      </c>
      <c r="D834" s="19" t="e">
        <f t="shared" ca="1" si="1003"/>
        <v>#N/A</v>
      </c>
      <c r="E834" s="19" t="e">
        <f t="shared" ca="1" si="1004"/>
        <v>#N/A</v>
      </c>
      <c r="F834" s="19" t="e">
        <f t="shared" ca="1" si="1005"/>
        <v>#N/A</v>
      </c>
      <c r="G834" s="19" t="e">
        <f t="shared" ca="1" si="1006"/>
        <v>#N/A</v>
      </c>
      <c r="H834" s="19" t="e">
        <f t="shared" ca="1" si="1007"/>
        <v>#N/A</v>
      </c>
      <c r="I834" s="19" t="e">
        <f t="shared" ca="1" si="1008"/>
        <v>#N/A</v>
      </c>
      <c r="J834" s="19" t="e">
        <f t="shared" ca="1" si="1009"/>
        <v>#N/A</v>
      </c>
      <c r="K834" s="19" t="e">
        <f t="shared" ca="1" si="1010"/>
        <v>#N/A</v>
      </c>
      <c r="L834" s="19" t="e">
        <f t="shared" ca="1" si="1011"/>
        <v>#N/A</v>
      </c>
      <c r="M834" s="19" t="e">
        <f t="shared" ca="1" si="1012"/>
        <v>#N/A</v>
      </c>
      <c r="N834" s="19" t="e">
        <f t="shared" ca="1" si="1013"/>
        <v>#N/A</v>
      </c>
      <c r="O834" s="19" t="e">
        <f t="shared" ca="1" si="1014"/>
        <v>#N/A</v>
      </c>
      <c r="P834" s="72" t="e">
        <f t="shared" ca="1" si="1015"/>
        <v>#N/A</v>
      </c>
      <c r="Q834" s="72" t="e">
        <f t="shared" ca="1" si="1016"/>
        <v>#N/A</v>
      </c>
      <c r="R834" s="72" t="e">
        <f t="shared" ca="1" si="1017"/>
        <v>#N/A</v>
      </c>
      <c r="S834" s="19" t="e">
        <f t="shared" ca="1" si="1018"/>
        <v>#N/A</v>
      </c>
      <c r="T834" s="19" t="e">
        <f t="shared" ca="1" si="1019"/>
        <v>#N/A</v>
      </c>
      <c r="U834" s="19" t="e">
        <f t="shared" ca="1" si="1020"/>
        <v>#N/A</v>
      </c>
      <c r="V834" s="19" t="e">
        <f t="shared" ca="1" si="1021"/>
        <v>#N/A</v>
      </c>
      <c r="W834" s="19" t="e">
        <f t="shared" ca="1" si="1022"/>
        <v>#N/A</v>
      </c>
      <c r="X834" s="19" t="e">
        <f t="shared" ca="1" si="1023"/>
        <v>#N/A</v>
      </c>
      <c r="Y834" s="72" t="e">
        <f t="shared" ca="1" si="1024"/>
        <v>#N/A</v>
      </c>
      <c r="Z834" s="72" t="e">
        <f t="shared" ca="1" si="1025"/>
        <v>#N/A</v>
      </c>
      <c r="AA834" s="72" t="e">
        <f t="shared" ca="1" si="1026"/>
        <v>#N/A</v>
      </c>
      <c r="AB834" s="19" t="e">
        <f t="shared" ca="1" si="1027"/>
        <v>#N/A</v>
      </c>
      <c r="AC834" s="19" t="e">
        <f t="shared" ca="1" si="1028"/>
        <v>#N/A</v>
      </c>
      <c r="AD834" s="19" t="e">
        <f t="shared" ca="1" si="1029"/>
        <v>#N/A</v>
      </c>
      <c r="AE834" s="19" t="e">
        <f t="shared" ca="1" si="1030"/>
        <v>#N/A</v>
      </c>
      <c r="AF834" s="19" t="e">
        <f t="shared" ca="1" si="1031"/>
        <v>#N/A</v>
      </c>
      <c r="AG834" s="19" t="e">
        <f t="shared" ca="1" si="1032"/>
        <v>#N/A</v>
      </c>
      <c r="AH834" s="72" t="e">
        <f t="shared" ca="1" si="1033"/>
        <v>#N/A</v>
      </c>
      <c r="AI834" s="72" t="e">
        <f t="shared" ca="1" si="1034"/>
        <v>#N/A</v>
      </c>
      <c r="AJ834" s="72" t="e">
        <f t="shared" ca="1" si="1035"/>
        <v>#N/A</v>
      </c>
      <c r="AK834" s="19" t="e">
        <f t="shared" ca="1" si="1036"/>
        <v>#N/A</v>
      </c>
      <c r="AL834" s="19" t="e">
        <f t="shared" ca="1" si="1037"/>
        <v>#N/A</v>
      </c>
      <c r="AM834" s="19" t="e">
        <f t="shared" ca="1" si="1038"/>
        <v>#N/A</v>
      </c>
      <c r="AN834" s="19" t="e">
        <f t="shared" ca="1" si="1039"/>
        <v>#N/A</v>
      </c>
      <c r="AO834" s="19" t="e">
        <f t="shared" ca="1" si="1040"/>
        <v>#N/A</v>
      </c>
      <c r="AP834" s="19" t="e">
        <f t="shared" ca="1" si="1041"/>
        <v>#N/A</v>
      </c>
      <c r="AQ834" s="72" t="e">
        <f t="shared" ca="1" si="1042"/>
        <v>#N/A</v>
      </c>
      <c r="AR834" s="72" t="e">
        <f t="shared" ca="1" si="1043"/>
        <v>#N/A</v>
      </c>
      <c r="AS834" s="72" t="e">
        <f t="shared" ca="1" si="1044"/>
        <v>#N/A</v>
      </c>
      <c r="AT834" s="19" t="e">
        <f t="shared" ca="1" si="1045"/>
        <v>#N/A</v>
      </c>
      <c r="AU834" s="19" t="e">
        <f t="shared" ca="1" si="1046"/>
        <v>#N/A</v>
      </c>
      <c r="AV834" s="19" t="e">
        <f t="shared" ca="1" si="1047"/>
        <v>#N/A</v>
      </c>
      <c r="AW834" s="19" t="e">
        <f t="shared" ca="1" si="1048"/>
        <v>#N/A</v>
      </c>
      <c r="AX834" s="19" t="e">
        <f t="shared" ca="1" si="1049"/>
        <v>#N/A</v>
      </c>
      <c r="AY834" s="19" t="e">
        <f t="shared" ca="1" si="1050"/>
        <v>#N/A</v>
      </c>
      <c r="AZ834" s="72" t="e">
        <f t="shared" ca="1" si="1051"/>
        <v>#N/A</v>
      </c>
      <c r="BA834" s="72" t="e">
        <f t="shared" ca="1" si="1052"/>
        <v>#N/A</v>
      </c>
      <c r="BB834" s="72" t="e">
        <f t="shared" ca="1" si="1053"/>
        <v>#N/A</v>
      </c>
      <c r="BC834" s="19" t="e">
        <f t="shared" ca="1" si="1054"/>
        <v>#N/A</v>
      </c>
      <c r="BD834" s="19" t="e">
        <f t="shared" ca="1" si="1055"/>
        <v>#N/A</v>
      </c>
      <c r="BE834" s="19" t="e">
        <f t="shared" ca="1" si="1056"/>
        <v>#N/A</v>
      </c>
      <c r="BF834" s="19" t="e">
        <f t="shared" ca="1" si="1057"/>
        <v>#N/A</v>
      </c>
      <c r="BG834" s="19" t="e">
        <f t="shared" ca="1" si="1058"/>
        <v>#N/A</v>
      </c>
      <c r="BH834" s="19" t="e">
        <f t="shared" ca="1" si="1059"/>
        <v>#N/A</v>
      </c>
      <c r="BI834" s="72" t="e">
        <f t="shared" ca="1" si="1060"/>
        <v>#N/A</v>
      </c>
      <c r="BJ834" s="72" t="e">
        <f t="shared" ca="1" si="1061"/>
        <v>#N/A</v>
      </c>
      <c r="BK834" s="72" t="e">
        <f t="shared" ca="1" si="1062"/>
        <v>#N/A</v>
      </c>
      <c r="BL834" s="72" t="e">
        <f t="shared" ca="1" si="1063"/>
        <v>#N/A</v>
      </c>
      <c r="BM834" s="72" t="e">
        <f t="shared" ca="1" si="1064"/>
        <v>#N/A</v>
      </c>
      <c r="BN834" s="72" t="e">
        <f t="shared" ca="1" si="1065"/>
        <v>#N/A</v>
      </c>
      <c r="BO834" s="72" t="e">
        <f t="shared" ca="1" si="1066"/>
        <v>#N/A</v>
      </c>
      <c r="BP834" s="72" t="e">
        <f t="shared" ca="1" si="1067"/>
        <v>#N/A</v>
      </c>
      <c r="BQ834" s="72" t="e">
        <f t="shared" ca="1" si="1068"/>
        <v>#N/A</v>
      </c>
      <c r="BR834" s="72" t="e">
        <f t="shared" ca="1" si="1069"/>
        <v>#N/A</v>
      </c>
      <c r="BS834" s="72" t="e">
        <f t="shared" ca="1" si="1070"/>
        <v>#N/A</v>
      </c>
      <c r="BT834" s="72" t="e">
        <f t="shared" ca="1" si="1071"/>
        <v>#N/A</v>
      </c>
      <c r="BU834" s="72" t="e">
        <f t="shared" ca="1" si="1072"/>
        <v>#N/A</v>
      </c>
      <c r="BV834" s="72" t="e">
        <f t="shared" ca="1" si="1073"/>
        <v>#N/A</v>
      </c>
    </row>
    <row r="835" spans="1:74">
      <c r="A835" s="13" t="e">
        <f ca="1">'MGRS to'!AO835</f>
        <v>#N/A</v>
      </c>
      <c r="B835" s="13" t="e">
        <f ca="1">'MGRS to'!AP835</f>
        <v>#N/A</v>
      </c>
      <c r="C835" s="19" t="e">
        <f t="shared" ca="1" si="1002"/>
        <v>#N/A</v>
      </c>
      <c r="D835" s="19" t="e">
        <f t="shared" ca="1" si="1003"/>
        <v>#N/A</v>
      </c>
      <c r="E835" s="19" t="e">
        <f t="shared" ca="1" si="1004"/>
        <v>#N/A</v>
      </c>
      <c r="F835" s="19" t="e">
        <f t="shared" ca="1" si="1005"/>
        <v>#N/A</v>
      </c>
      <c r="G835" s="19" t="e">
        <f t="shared" ca="1" si="1006"/>
        <v>#N/A</v>
      </c>
      <c r="H835" s="19" t="e">
        <f t="shared" ca="1" si="1007"/>
        <v>#N/A</v>
      </c>
      <c r="I835" s="19" t="e">
        <f t="shared" ca="1" si="1008"/>
        <v>#N/A</v>
      </c>
      <c r="J835" s="19" t="e">
        <f t="shared" ca="1" si="1009"/>
        <v>#N/A</v>
      </c>
      <c r="K835" s="19" t="e">
        <f t="shared" ca="1" si="1010"/>
        <v>#N/A</v>
      </c>
      <c r="L835" s="19" t="e">
        <f t="shared" ca="1" si="1011"/>
        <v>#N/A</v>
      </c>
      <c r="M835" s="19" t="e">
        <f t="shared" ca="1" si="1012"/>
        <v>#N/A</v>
      </c>
      <c r="N835" s="19" t="e">
        <f t="shared" ca="1" si="1013"/>
        <v>#N/A</v>
      </c>
      <c r="O835" s="19" t="e">
        <f t="shared" ca="1" si="1014"/>
        <v>#N/A</v>
      </c>
      <c r="P835" s="72" t="e">
        <f t="shared" ca="1" si="1015"/>
        <v>#N/A</v>
      </c>
      <c r="Q835" s="72" t="e">
        <f t="shared" ca="1" si="1016"/>
        <v>#N/A</v>
      </c>
      <c r="R835" s="72" t="e">
        <f t="shared" ca="1" si="1017"/>
        <v>#N/A</v>
      </c>
      <c r="S835" s="19" t="e">
        <f t="shared" ca="1" si="1018"/>
        <v>#N/A</v>
      </c>
      <c r="T835" s="19" t="e">
        <f t="shared" ca="1" si="1019"/>
        <v>#N/A</v>
      </c>
      <c r="U835" s="19" t="e">
        <f t="shared" ca="1" si="1020"/>
        <v>#N/A</v>
      </c>
      <c r="V835" s="19" t="e">
        <f t="shared" ca="1" si="1021"/>
        <v>#N/A</v>
      </c>
      <c r="W835" s="19" t="e">
        <f t="shared" ca="1" si="1022"/>
        <v>#N/A</v>
      </c>
      <c r="X835" s="19" t="e">
        <f t="shared" ca="1" si="1023"/>
        <v>#N/A</v>
      </c>
      <c r="Y835" s="72" t="e">
        <f t="shared" ca="1" si="1024"/>
        <v>#N/A</v>
      </c>
      <c r="Z835" s="72" t="e">
        <f t="shared" ca="1" si="1025"/>
        <v>#N/A</v>
      </c>
      <c r="AA835" s="72" t="e">
        <f t="shared" ca="1" si="1026"/>
        <v>#N/A</v>
      </c>
      <c r="AB835" s="19" t="e">
        <f t="shared" ca="1" si="1027"/>
        <v>#N/A</v>
      </c>
      <c r="AC835" s="19" t="e">
        <f t="shared" ca="1" si="1028"/>
        <v>#N/A</v>
      </c>
      <c r="AD835" s="19" t="e">
        <f t="shared" ca="1" si="1029"/>
        <v>#N/A</v>
      </c>
      <c r="AE835" s="19" t="e">
        <f t="shared" ca="1" si="1030"/>
        <v>#N/A</v>
      </c>
      <c r="AF835" s="19" t="e">
        <f t="shared" ca="1" si="1031"/>
        <v>#N/A</v>
      </c>
      <c r="AG835" s="19" t="e">
        <f t="shared" ca="1" si="1032"/>
        <v>#N/A</v>
      </c>
      <c r="AH835" s="72" t="e">
        <f t="shared" ca="1" si="1033"/>
        <v>#N/A</v>
      </c>
      <c r="AI835" s="72" t="e">
        <f t="shared" ca="1" si="1034"/>
        <v>#N/A</v>
      </c>
      <c r="AJ835" s="72" t="e">
        <f t="shared" ca="1" si="1035"/>
        <v>#N/A</v>
      </c>
      <c r="AK835" s="19" t="e">
        <f t="shared" ca="1" si="1036"/>
        <v>#N/A</v>
      </c>
      <c r="AL835" s="19" t="e">
        <f t="shared" ca="1" si="1037"/>
        <v>#N/A</v>
      </c>
      <c r="AM835" s="19" t="e">
        <f t="shared" ca="1" si="1038"/>
        <v>#N/A</v>
      </c>
      <c r="AN835" s="19" t="e">
        <f t="shared" ca="1" si="1039"/>
        <v>#N/A</v>
      </c>
      <c r="AO835" s="19" t="e">
        <f t="shared" ca="1" si="1040"/>
        <v>#N/A</v>
      </c>
      <c r="AP835" s="19" t="e">
        <f t="shared" ca="1" si="1041"/>
        <v>#N/A</v>
      </c>
      <c r="AQ835" s="72" t="e">
        <f t="shared" ca="1" si="1042"/>
        <v>#N/A</v>
      </c>
      <c r="AR835" s="72" t="e">
        <f t="shared" ca="1" si="1043"/>
        <v>#N/A</v>
      </c>
      <c r="AS835" s="72" t="e">
        <f t="shared" ca="1" si="1044"/>
        <v>#N/A</v>
      </c>
      <c r="AT835" s="19" t="e">
        <f t="shared" ca="1" si="1045"/>
        <v>#N/A</v>
      </c>
      <c r="AU835" s="19" t="e">
        <f t="shared" ca="1" si="1046"/>
        <v>#N/A</v>
      </c>
      <c r="AV835" s="19" t="e">
        <f t="shared" ca="1" si="1047"/>
        <v>#N/A</v>
      </c>
      <c r="AW835" s="19" t="e">
        <f t="shared" ca="1" si="1048"/>
        <v>#N/A</v>
      </c>
      <c r="AX835" s="19" t="e">
        <f t="shared" ca="1" si="1049"/>
        <v>#N/A</v>
      </c>
      <c r="AY835" s="19" t="e">
        <f t="shared" ca="1" si="1050"/>
        <v>#N/A</v>
      </c>
      <c r="AZ835" s="72" t="e">
        <f t="shared" ca="1" si="1051"/>
        <v>#N/A</v>
      </c>
      <c r="BA835" s="72" t="e">
        <f t="shared" ca="1" si="1052"/>
        <v>#N/A</v>
      </c>
      <c r="BB835" s="72" t="e">
        <f t="shared" ca="1" si="1053"/>
        <v>#N/A</v>
      </c>
      <c r="BC835" s="19" t="e">
        <f t="shared" ca="1" si="1054"/>
        <v>#N/A</v>
      </c>
      <c r="BD835" s="19" t="e">
        <f t="shared" ca="1" si="1055"/>
        <v>#N/A</v>
      </c>
      <c r="BE835" s="19" t="e">
        <f t="shared" ca="1" si="1056"/>
        <v>#N/A</v>
      </c>
      <c r="BF835" s="19" t="e">
        <f t="shared" ca="1" si="1057"/>
        <v>#N/A</v>
      </c>
      <c r="BG835" s="19" t="e">
        <f t="shared" ca="1" si="1058"/>
        <v>#N/A</v>
      </c>
      <c r="BH835" s="19" t="e">
        <f t="shared" ca="1" si="1059"/>
        <v>#N/A</v>
      </c>
      <c r="BI835" s="72" t="e">
        <f t="shared" ca="1" si="1060"/>
        <v>#N/A</v>
      </c>
      <c r="BJ835" s="72" t="e">
        <f t="shared" ca="1" si="1061"/>
        <v>#N/A</v>
      </c>
      <c r="BK835" s="72" t="e">
        <f t="shared" ca="1" si="1062"/>
        <v>#N/A</v>
      </c>
      <c r="BL835" s="72" t="e">
        <f t="shared" ca="1" si="1063"/>
        <v>#N/A</v>
      </c>
      <c r="BM835" s="72" t="e">
        <f t="shared" ca="1" si="1064"/>
        <v>#N/A</v>
      </c>
      <c r="BN835" s="72" t="e">
        <f t="shared" ca="1" si="1065"/>
        <v>#N/A</v>
      </c>
      <c r="BO835" s="72" t="e">
        <f t="shared" ca="1" si="1066"/>
        <v>#N/A</v>
      </c>
      <c r="BP835" s="72" t="e">
        <f t="shared" ca="1" si="1067"/>
        <v>#N/A</v>
      </c>
      <c r="BQ835" s="72" t="e">
        <f t="shared" ca="1" si="1068"/>
        <v>#N/A</v>
      </c>
      <c r="BR835" s="72" t="e">
        <f t="shared" ca="1" si="1069"/>
        <v>#N/A</v>
      </c>
      <c r="BS835" s="72" t="e">
        <f t="shared" ca="1" si="1070"/>
        <v>#N/A</v>
      </c>
      <c r="BT835" s="72" t="e">
        <f t="shared" ca="1" si="1071"/>
        <v>#N/A</v>
      </c>
      <c r="BU835" s="72" t="e">
        <f t="shared" ca="1" si="1072"/>
        <v>#N/A</v>
      </c>
      <c r="BV835" s="72" t="e">
        <f t="shared" ca="1" si="1073"/>
        <v>#N/A</v>
      </c>
    </row>
    <row r="836" spans="1:74">
      <c r="A836" s="13" t="e">
        <f ca="1">'MGRS to'!AO836</f>
        <v>#N/A</v>
      </c>
      <c r="B836" s="13" t="e">
        <f ca="1">'MGRS to'!AP836</f>
        <v>#N/A</v>
      </c>
      <c r="C836" s="19" t="e">
        <f t="shared" ca="1" si="1002"/>
        <v>#N/A</v>
      </c>
      <c r="D836" s="19" t="e">
        <f t="shared" ca="1" si="1003"/>
        <v>#N/A</v>
      </c>
      <c r="E836" s="19" t="e">
        <f t="shared" ca="1" si="1004"/>
        <v>#N/A</v>
      </c>
      <c r="F836" s="19" t="e">
        <f t="shared" ca="1" si="1005"/>
        <v>#N/A</v>
      </c>
      <c r="G836" s="19" t="e">
        <f t="shared" ca="1" si="1006"/>
        <v>#N/A</v>
      </c>
      <c r="H836" s="19" t="e">
        <f t="shared" ca="1" si="1007"/>
        <v>#N/A</v>
      </c>
      <c r="I836" s="19" t="e">
        <f t="shared" ca="1" si="1008"/>
        <v>#N/A</v>
      </c>
      <c r="J836" s="19" t="e">
        <f t="shared" ca="1" si="1009"/>
        <v>#N/A</v>
      </c>
      <c r="K836" s="19" t="e">
        <f t="shared" ca="1" si="1010"/>
        <v>#N/A</v>
      </c>
      <c r="L836" s="19" t="e">
        <f t="shared" ca="1" si="1011"/>
        <v>#N/A</v>
      </c>
      <c r="M836" s="19" t="e">
        <f t="shared" ca="1" si="1012"/>
        <v>#N/A</v>
      </c>
      <c r="N836" s="19" t="e">
        <f t="shared" ca="1" si="1013"/>
        <v>#N/A</v>
      </c>
      <c r="O836" s="19" t="e">
        <f t="shared" ca="1" si="1014"/>
        <v>#N/A</v>
      </c>
      <c r="P836" s="72" t="e">
        <f t="shared" ca="1" si="1015"/>
        <v>#N/A</v>
      </c>
      <c r="Q836" s="72" t="e">
        <f t="shared" ca="1" si="1016"/>
        <v>#N/A</v>
      </c>
      <c r="R836" s="72" t="e">
        <f t="shared" ca="1" si="1017"/>
        <v>#N/A</v>
      </c>
      <c r="S836" s="19" t="e">
        <f t="shared" ca="1" si="1018"/>
        <v>#N/A</v>
      </c>
      <c r="T836" s="19" t="e">
        <f t="shared" ca="1" si="1019"/>
        <v>#N/A</v>
      </c>
      <c r="U836" s="19" t="e">
        <f t="shared" ca="1" si="1020"/>
        <v>#N/A</v>
      </c>
      <c r="V836" s="19" t="e">
        <f t="shared" ca="1" si="1021"/>
        <v>#N/A</v>
      </c>
      <c r="W836" s="19" t="e">
        <f t="shared" ca="1" si="1022"/>
        <v>#N/A</v>
      </c>
      <c r="X836" s="19" t="e">
        <f t="shared" ca="1" si="1023"/>
        <v>#N/A</v>
      </c>
      <c r="Y836" s="72" t="e">
        <f t="shared" ca="1" si="1024"/>
        <v>#N/A</v>
      </c>
      <c r="Z836" s="72" t="e">
        <f t="shared" ca="1" si="1025"/>
        <v>#N/A</v>
      </c>
      <c r="AA836" s="72" t="e">
        <f t="shared" ca="1" si="1026"/>
        <v>#N/A</v>
      </c>
      <c r="AB836" s="19" t="e">
        <f t="shared" ca="1" si="1027"/>
        <v>#N/A</v>
      </c>
      <c r="AC836" s="19" t="e">
        <f t="shared" ca="1" si="1028"/>
        <v>#N/A</v>
      </c>
      <c r="AD836" s="19" t="e">
        <f t="shared" ca="1" si="1029"/>
        <v>#N/A</v>
      </c>
      <c r="AE836" s="19" t="e">
        <f t="shared" ca="1" si="1030"/>
        <v>#N/A</v>
      </c>
      <c r="AF836" s="19" t="e">
        <f t="shared" ca="1" si="1031"/>
        <v>#N/A</v>
      </c>
      <c r="AG836" s="19" t="e">
        <f t="shared" ca="1" si="1032"/>
        <v>#N/A</v>
      </c>
      <c r="AH836" s="72" t="e">
        <f t="shared" ca="1" si="1033"/>
        <v>#N/A</v>
      </c>
      <c r="AI836" s="72" t="e">
        <f t="shared" ca="1" si="1034"/>
        <v>#N/A</v>
      </c>
      <c r="AJ836" s="72" t="e">
        <f t="shared" ca="1" si="1035"/>
        <v>#N/A</v>
      </c>
      <c r="AK836" s="19" t="e">
        <f t="shared" ca="1" si="1036"/>
        <v>#N/A</v>
      </c>
      <c r="AL836" s="19" t="e">
        <f t="shared" ca="1" si="1037"/>
        <v>#N/A</v>
      </c>
      <c r="AM836" s="19" t="e">
        <f t="shared" ca="1" si="1038"/>
        <v>#N/A</v>
      </c>
      <c r="AN836" s="19" t="e">
        <f t="shared" ca="1" si="1039"/>
        <v>#N/A</v>
      </c>
      <c r="AO836" s="19" t="e">
        <f t="shared" ca="1" si="1040"/>
        <v>#N/A</v>
      </c>
      <c r="AP836" s="19" t="e">
        <f t="shared" ca="1" si="1041"/>
        <v>#N/A</v>
      </c>
      <c r="AQ836" s="72" t="e">
        <f t="shared" ca="1" si="1042"/>
        <v>#N/A</v>
      </c>
      <c r="AR836" s="72" t="e">
        <f t="shared" ca="1" si="1043"/>
        <v>#N/A</v>
      </c>
      <c r="AS836" s="72" t="e">
        <f t="shared" ca="1" si="1044"/>
        <v>#N/A</v>
      </c>
      <c r="AT836" s="19" t="e">
        <f t="shared" ca="1" si="1045"/>
        <v>#N/A</v>
      </c>
      <c r="AU836" s="19" t="e">
        <f t="shared" ca="1" si="1046"/>
        <v>#N/A</v>
      </c>
      <c r="AV836" s="19" t="e">
        <f t="shared" ca="1" si="1047"/>
        <v>#N/A</v>
      </c>
      <c r="AW836" s="19" t="e">
        <f t="shared" ca="1" si="1048"/>
        <v>#N/A</v>
      </c>
      <c r="AX836" s="19" t="e">
        <f t="shared" ca="1" si="1049"/>
        <v>#N/A</v>
      </c>
      <c r="AY836" s="19" t="e">
        <f t="shared" ca="1" si="1050"/>
        <v>#N/A</v>
      </c>
      <c r="AZ836" s="72" t="e">
        <f t="shared" ca="1" si="1051"/>
        <v>#N/A</v>
      </c>
      <c r="BA836" s="72" t="e">
        <f t="shared" ca="1" si="1052"/>
        <v>#N/A</v>
      </c>
      <c r="BB836" s="72" t="e">
        <f t="shared" ca="1" si="1053"/>
        <v>#N/A</v>
      </c>
      <c r="BC836" s="19" t="e">
        <f t="shared" ca="1" si="1054"/>
        <v>#N/A</v>
      </c>
      <c r="BD836" s="19" t="e">
        <f t="shared" ca="1" si="1055"/>
        <v>#N/A</v>
      </c>
      <c r="BE836" s="19" t="e">
        <f t="shared" ca="1" si="1056"/>
        <v>#N/A</v>
      </c>
      <c r="BF836" s="19" t="e">
        <f t="shared" ca="1" si="1057"/>
        <v>#N/A</v>
      </c>
      <c r="BG836" s="19" t="e">
        <f t="shared" ca="1" si="1058"/>
        <v>#N/A</v>
      </c>
      <c r="BH836" s="19" t="e">
        <f t="shared" ca="1" si="1059"/>
        <v>#N/A</v>
      </c>
      <c r="BI836" s="72" t="e">
        <f t="shared" ca="1" si="1060"/>
        <v>#N/A</v>
      </c>
      <c r="BJ836" s="72" t="e">
        <f t="shared" ca="1" si="1061"/>
        <v>#N/A</v>
      </c>
      <c r="BK836" s="72" t="e">
        <f t="shared" ca="1" si="1062"/>
        <v>#N/A</v>
      </c>
      <c r="BL836" s="72" t="e">
        <f t="shared" ca="1" si="1063"/>
        <v>#N/A</v>
      </c>
      <c r="BM836" s="72" t="e">
        <f t="shared" ca="1" si="1064"/>
        <v>#N/A</v>
      </c>
      <c r="BN836" s="72" t="e">
        <f t="shared" ca="1" si="1065"/>
        <v>#N/A</v>
      </c>
      <c r="BO836" s="72" t="e">
        <f t="shared" ca="1" si="1066"/>
        <v>#N/A</v>
      </c>
      <c r="BP836" s="72" t="e">
        <f t="shared" ca="1" si="1067"/>
        <v>#N/A</v>
      </c>
      <c r="BQ836" s="72" t="e">
        <f t="shared" ca="1" si="1068"/>
        <v>#N/A</v>
      </c>
      <c r="BR836" s="72" t="e">
        <f t="shared" ca="1" si="1069"/>
        <v>#N/A</v>
      </c>
      <c r="BS836" s="72" t="e">
        <f t="shared" ca="1" si="1070"/>
        <v>#N/A</v>
      </c>
      <c r="BT836" s="72" t="e">
        <f t="shared" ca="1" si="1071"/>
        <v>#N/A</v>
      </c>
      <c r="BU836" s="72" t="e">
        <f t="shared" ca="1" si="1072"/>
        <v>#N/A</v>
      </c>
      <c r="BV836" s="72" t="e">
        <f t="shared" ca="1" si="1073"/>
        <v>#N/A</v>
      </c>
    </row>
    <row r="837" spans="1:74">
      <c r="A837" s="13" t="e">
        <f ca="1">'MGRS to'!AO837</f>
        <v>#N/A</v>
      </c>
      <c r="B837" s="13" t="e">
        <f ca="1">'MGRS to'!AP837</f>
        <v>#N/A</v>
      </c>
      <c r="C837" s="19" t="e">
        <f t="shared" ca="1" si="1002"/>
        <v>#N/A</v>
      </c>
      <c r="D837" s="19" t="e">
        <f t="shared" ca="1" si="1003"/>
        <v>#N/A</v>
      </c>
      <c r="E837" s="19" t="e">
        <f t="shared" ca="1" si="1004"/>
        <v>#N/A</v>
      </c>
      <c r="F837" s="19" t="e">
        <f t="shared" ca="1" si="1005"/>
        <v>#N/A</v>
      </c>
      <c r="G837" s="19" t="e">
        <f t="shared" ca="1" si="1006"/>
        <v>#N/A</v>
      </c>
      <c r="H837" s="19" t="e">
        <f t="shared" ca="1" si="1007"/>
        <v>#N/A</v>
      </c>
      <c r="I837" s="19" t="e">
        <f t="shared" ca="1" si="1008"/>
        <v>#N/A</v>
      </c>
      <c r="J837" s="19" t="e">
        <f t="shared" ca="1" si="1009"/>
        <v>#N/A</v>
      </c>
      <c r="K837" s="19" t="e">
        <f t="shared" ca="1" si="1010"/>
        <v>#N/A</v>
      </c>
      <c r="L837" s="19" t="e">
        <f t="shared" ca="1" si="1011"/>
        <v>#N/A</v>
      </c>
      <c r="M837" s="19" t="e">
        <f t="shared" ca="1" si="1012"/>
        <v>#N/A</v>
      </c>
      <c r="N837" s="19" t="e">
        <f t="shared" ca="1" si="1013"/>
        <v>#N/A</v>
      </c>
      <c r="O837" s="19" t="e">
        <f t="shared" ca="1" si="1014"/>
        <v>#N/A</v>
      </c>
      <c r="P837" s="72" t="e">
        <f t="shared" ca="1" si="1015"/>
        <v>#N/A</v>
      </c>
      <c r="Q837" s="72" t="e">
        <f t="shared" ca="1" si="1016"/>
        <v>#N/A</v>
      </c>
      <c r="R837" s="72" t="e">
        <f t="shared" ca="1" si="1017"/>
        <v>#N/A</v>
      </c>
      <c r="S837" s="19" t="e">
        <f t="shared" ca="1" si="1018"/>
        <v>#N/A</v>
      </c>
      <c r="T837" s="19" t="e">
        <f t="shared" ca="1" si="1019"/>
        <v>#N/A</v>
      </c>
      <c r="U837" s="19" t="e">
        <f t="shared" ca="1" si="1020"/>
        <v>#N/A</v>
      </c>
      <c r="V837" s="19" t="e">
        <f t="shared" ca="1" si="1021"/>
        <v>#N/A</v>
      </c>
      <c r="W837" s="19" t="e">
        <f t="shared" ca="1" si="1022"/>
        <v>#N/A</v>
      </c>
      <c r="X837" s="19" t="e">
        <f t="shared" ca="1" si="1023"/>
        <v>#N/A</v>
      </c>
      <c r="Y837" s="72" t="e">
        <f t="shared" ca="1" si="1024"/>
        <v>#N/A</v>
      </c>
      <c r="Z837" s="72" t="e">
        <f t="shared" ca="1" si="1025"/>
        <v>#N/A</v>
      </c>
      <c r="AA837" s="72" t="e">
        <f t="shared" ca="1" si="1026"/>
        <v>#N/A</v>
      </c>
      <c r="AB837" s="19" t="e">
        <f t="shared" ca="1" si="1027"/>
        <v>#N/A</v>
      </c>
      <c r="AC837" s="19" t="e">
        <f t="shared" ca="1" si="1028"/>
        <v>#N/A</v>
      </c>
      <c r="AD837" s="19" t="e">
        <f t="shared" ca="1" si="1029"/>
        <v>#N/A</v>
      </c>
      <c r="AE837" s="19" t="e">
        <f t="shared" ca="1" si="1030"/>
        <v>#N/A</v>
      </c>
      <c r="AF837" s="19" t="e">
        <f t="shared" ca="1" si="1031"/>
        <v>#N/A</v>
      </c>
      <c r="AG837" s="19" t="e">
        <f t="shared" ca="1" si="1032"/>
        <v>#N/A</v>
      </c>
      <c r="AH837" s="72" t="e">
        <f t="shared" ca="1" si="1033"/>
        <v>#N/A</v>
      </c>
      <c r="AI837" s="72" t="e">
        <f t="shared" ca="1" si="1034"/>
        <v>#N/A</v>
      </c>
      <c r="AJ837" s="72" t="e">
        <f t="shared" ca="1" si="1035"/>
        <v>#N/A</v>
      </c>
      <c r="AK837" s="19" t="e">
        <f t="shared" ca="1" si="1036"/>
        <v>#N/A</v>
      </c>
      <c r="AL837" s="19" t="e">
        <f t="shared" ca="1" si="1037"/>
        <v>#N/A</v>
      </c>
      <c r="AM837" s="19" t="e">
        <f t="shared" ca="1" si="1038"/>
        <v>#N/A</v>
      </c>
      <c r="AN837" s="19" t="e">
        <f t="shared" ca="1" si="1039"/>
        <v>#N/A</v>
      </c>
      <c r="AO837" s="19" t="e">
        <f t="shared" ca="1" si="1040"/>
        <v>#N/A</v>
      </c>
      <c r="AP837" s="19" t="e">
        <f t="shared" ca="1" si="1041"/>
        <v>#N/A</v>
      </c>
      <c r="AQ837" s="72" t="e">
        <f t="shared" ca="1" si="1042"/>
        <v>#N/A</v>
      </c>
      <c r="AR837" s="72" t="e">
        <f t="shared" ca="1" si="1043"/>
        <v>#N/A</v>
      </c>
      <c r="AS837" s="72" t="e">
        <f t="shared" ca="1" si="1044"/>
        <v>#N/A</v>
      </c>
      <c r="AT837" s="19" t="e">
        <f t="shared" ca="1" si="1045"/>
        <v>#N/A</v>
      </c>
      <c r="AU837" s="19" t="e">
        <f t="shared" ca="1" si="1046"/>
        <v>#N/A</v>
      </c>
      <c r="AV837" s="19" t="e">
        <f t="shared" ca="1" si="1047"/>
        <v>#N/A</v>
      </c>
      <c r="AW837" s="19" t="e">
        <f t="shared" ca="1" si="1048"/>
        <v>#N/A</v>
      </c>
      <c r="AX837" s="19" t="e">
        <f t="shared" ca="1" si="1049"/>
        <v>#N/A</v>
      </c>
      <c r="AY837" s="19" t="e">
        <f t="shared" ca="1" si="1050"/>
        <v>#N/A</v>
      </c>
      <c r="AZ837" s="72" t="e">
        <f t="shared" ca="1" si="1051"/>
        <v>#N/A</v>
      </c>
      <c r="BA837" s="72" t="e">
        <f t="shared" ca="1" si="1052"/>
        <v>#N/A</v>
      </c>
      <c r="BB837" s="72" t="e">
        <f t="shared" ca="1" si="1053"/>
        <v>#N/A</v>
      </c>
      <c r="BC837" s="19" t="e">
        <f t="shared" ca="1" si="1054"/>
        <v>#N/A</v>
      </c>
      <c r="BD837" s="19" t="e">
        <f t="shared" ca="1" si="1055"/>
        <v>#N/A</v>
      </c>
      <c r="BE837" s="19" t="e">
        <f t="shared" ca="1" si="1056"/>
        <v>#N/A</v>
      </c>
      <c r="BF837" s="19" t="e">
        <f t="shared" ca="1" si="1057"/>
        <v>#N/A</v>
      </c>
      <c r="BG837" s="19" t="e">
        <f t="shared" ca="1" si="1058"/>
        <v>#N/A</v>
      </c>
      <c r="BH837" s="19" t="e">
        <f t="shared" ca="1" si="1059"/>
        <v>#N/A</v>
      </c>
      <c r="BI837" s="72" t="e">
        <f t="shared" ca="1" si="1060"/>
        <v>#N/A</v>
      </c>
      <c r="BJ837" s="72" t="e">
        <f t="shared" ca="1" si="1061"/>
        <v>#N/A</v>
      </c>
      <c r="BK837" s="72" t="e">
        <f t="shared" ca="1" si="1062"/>
        <v>#N/A</v>
      </c>
      <c r="BL837" s="72" t="e">
        <f t="shared" ca="1" si="1063"/>
        <v>#N/A</v>
      </c>
      <c r="BM837" s="72" t="e">
        <f t="shared" ca="1" si="1064"/>
        <v>#N/A</v>
      </c>
      <c r="BN837" s="72" t="e">
        <f t="shared" ca="1" si="1065"/>
        <v>#N/A</v>
      </c>
      <c r="BO837" s="72" t="e">
        <f t="shared" ca="1" si="1066"/>
        <v>#N/A</v>
      </c>
      <c r="BP837" s="72" t="e">
        <f t="shared" ca="1" si="1067"/>
        <v>#N/A</v>
      </c>
      <c r="BQ837" s="72" t="e">
        <f t="shared" ca="1" si="1068"/>
        <v>#N/A</v>
      </c>
      <c r="BR837" s="72" t="e">
        <f t="shared" ca="1" si="1069"/>
        <v>#N/A</v>
      </c>
      <c r="BS837" s="72" t="e">
        <f t="shared" ca="1" si="1070"/>
        <v>#N/A</v>
      </c>
      <c r="BT837" s="72" t="e">
        <f t="shared" ca="1" si="1071"/>
        <v>#N/A</v>
      </c>
      <c r="BU837" s="72" t="e">
        <f t="shared" ca="1" si="1072"/>
        <v>#N/A</v>
      </c>
      <c r="BV837" s="72" t="e">
        <f t="shared" ca="1" si="1073"/>
        <v>#N/A</v>
      </c>
    </row>
    <row r="838" spans="1:74">
      <c r="A838" s="13" t="e">
        <f ca="1">'MGRS to'!AO838</f>
        <v>#N/A</v>
      </c>
      <c r="B838" s="13" t="e">
        <f ca="1">'MGRS to'!AP838</f>
        <v>#N/A</v>
      </c>
      <c r="C838" s="19" t="e">
        <f t="shared" ca="1" si="1002"/>
        <v>#N/A</v>
      </c>
      <c r="D838" s="19" t="e">
        <f t="shared" ca="1" si="1003"/>
        <v>#N/A</v>
      </c>
      <c r="E838" s="19" t="e">
        <f t="shared" ca="1" si="1004"/>
        <v>#N/A</v>
      </c>
      <c r="F838" s="19" t="e">
        <f t="shared" ca="1" si="1005"/>
        <v>#N/A</v>
      </c>
      <c r="G838" s="19" t="e">
        <f t="shared" ca="1" si="1006"/>
        <v>#N/A</v>
      </c>
      <c r="H838" s="19" t="e">
        <f t="shared" ca="1" si="1007"/>
        <v>#N/A</v>
      </c>
      <c r="I838" s="19" t="e">
        <f t="shared" ca="1" si="1008"/>
        <v>#N/A</v>
      </c>
      <c r="J838" s="19" t="e">
        <f t="shared" ca="1" si="1009"/>
        <v>#N/A</v>
      </c>
      <c r="K838" s="19" t="e">
        <f t="shared" ca="1" si="1010"/>
        <v>#N/A</v>
      </c>
      <c r="L838" s="19" t="e">
        <f t="shared" ca="1" si="1011"/>
        <v>#N/A</v>
      </c>
      <c r="M838" s="19" t="e">
        <f t="shared" ca="1" si="1012"/>
        <v>#N/A</v>
      </c>
      <c r="N838" s="19" t="e">
        <f t="shared" ca="1" si="1013"/>
        <v>#N/A</v>
      </c>
      <c r="O838" s="19" t="e">
        <f t="shared" ca="1" si="1014"/>
        <v>#N/A</v>
      </c>
      <c r="P838" s="72" t="e">
        <f t="shared" ca="1" si="1015"/>
        <v>#N/A</v>
      </c>
      <c r="Q838" s="72" t="e">
        <f t="shared" ca="1" si="1016"/>
        <v>#N/A</v>
      </c>
      <c r="R838" s="72" t="e">
        <f t="shared" ca="1" si="1017"/>
        <v>#N/A</v>
      </c>
      <c r="S838" s="19" t="e">
        <f t="shared" ca="1" si="1018"/>
        <v>#N/A</v>
      </c>
      <c r="T838" s="19" t="e">
        <f t="shared" ca="1" si="1019"/>
        <v>#N/A</v>
      </c>
      <c r="U838" s="19" t="e">
        <f t="shared" ca="1" si="1020"/>
        <v>#N/A</v>
      </c>
      <c r="V838" s="19" t="e">
        <f t="shared" ca="1" si="1021"/>
        <v>#N/A</v>
      </c>
      <c r="W838" s="19" t="e">
        <f t="shared" ca="1" si="1022"/>
        <v>#N/A</v>
      </c>
      <c r="X838" s="19" t="e">
        <f t="shared" ca="1" si="1023"/>
        <v>#N/A</v>
      </c>
      <c r="Y838" s="72" t="e">
        <f t="shared" ca="1" si="1024"/>
        <v>#N/A</v>
      </c>
      <c r="Z838" s="72" t="e">
        <f t="shared" ca="1" si="1025"/>
        <v>#N/A</v>
      </c>
      <c r="AA838" s="72" t="e">
        <f t="shared" ca="1" si="1026"/>
        <v>#N/A</v>
      </c>
      <c r="AB838" s="19" t="e">
        <f t="shared" ca="1" si="1027"/>
        <v>#N/A</v>
      </c>
      <c r="AC838" s="19" t="e">
        <f t="shared" ca="1" si="1028"/>
        <v>#N/A</v>
      </c>
      <c r="AD838" s="19" t="e">
        <f t="shared" ca="1" si="1029"/>
        <v>#N/A</v>
      </c>
      <c r="AE838" s="19" t="e">
        <f t="shared" ca="1" si="1030"/>
        <v>#N/A</v>
      </c>
      <c r="AF838" s="19" t="e">
        <f t="shared" ca="1" si="1031"/>
        <v>#N/A</v>
      </c>
      <c r="AG838" s="19" t="e">
        <f t="shared" ca="1" si="1032"/>
        <v>#N/A</v>
      </c>
      <c r="AH838" s="72" t="e">
        <f t="shared" ca="1" si="1033"/>
        <v>#N/A</v>
      </c>
      <c r="AI838" s="72" t="e">
        <f t="shared" ca="1" si="1034"/>
        <v>#N/A</v>
      </c>
      <c r="AJ838" s="72" t="e">
        <f t="shared" ca="1" si="1035"/>
        <v>#N/A</v>
      </c>
      <c r="AK838" s="19" t="e">
        <f t="shared" ca="1" si="1036"/>
        <v>#N/A</v>
      </c>
      <c r="AL838" s="19" t="e">
        <f t="shared" ca="1" si="1037"/>
        <v>#N/A</v>
      </c>
      <c r="AM838" s="19" t="e">
        <f t="shared" ca="1" si="1038"/>
        <v>#N/A</v>
      </c>
      <c r="AN838" s="19" t="e">
        <f t="shared" ca="1" si="1039"/>
        <v>#N/A</v>
      </c>
      <c r="AO838" s="19" t="e">
        <f t="shared" ca="1" si="1040"/>
        <v>#N/A</v>
      </c>
      <c r="AP838" s="19" t="e">
        <f t="shared" ca="1" si="1041"/>
        <v>#N/A</v>
      </c>
      <c r="AQ838" s="72" t="e">
        <f t="shared" ca="1" si="1042"/>
        <v>#N/A</v>
      </c>
      <c r="AR838" s="72" t="e">
        <f t="shared" ca="1" si="1043"/>
        <v>#N/A</v>
      </c>
      <c r="AS838" s="72" t="e">
        <f t="shared" ca="1" si="1044"/>
        <v>#N/A</v>
      </c>
      <c r="AT838" s="19" t="e">
        <f t="shared" ca="1" si="1045"/>
        <v>#N/A</v>
      </c>
      <c r="AU838" s="19" t="e">
        <f t="shared" ca="1" si="1046"/>
        <v>#N/A</v>
      </c>
      <c r="AV838" s="19" t="e">
        <f t="shared" ca="1" si="1047"/>
        <v>#N/A</v>
      </c>
      <c r="AW838" s="19" t="e">
        <f t="shared" ca="1" si="1048"/>
        <v>#N/A</v>
      </c>
      <c r="AX838" s="19" t="e">
        <f t="shared" ca="1" si="1049"/>
        <v>#N/A</v>
      </c>
      <c r="AY838" s="19" t="e">
        <f t="shared" ca="1" si="1050"/>
        <v>#N/A</v>
      </c>
      <c r="AZ838" s="72" t="e">
        <f t="shared" ca="1" si="1051"/>
        <v>#N/A</v>
      </c>
      <c r="BA838" s="72" t="e">
        <f t="shared" ca="1" si="1052"/>
        <v>#N/A</v>
      </c>
      <c r="BB838" s="72" t="e">
        <f t="shared" ca="1" si="1053"/>
        <v>#N/A</v>
      </c>
      <c r="BC838" s="19" t="e">
        <f t="shared" ca="1" si="1054"/>
        <v>#N/A</v>
      </c>
      <c r="BD838" s="19" t="e">
        <f t="shared" ca="1" si="1055"/>
        <v>#N/A</v>
      </c>
      <c r="BE838" s="19" t="e">
        <f t="shared" ca="1" si="1056"/>
        <v>#N/A</v>
      </c>
      <c r="BF838" s="19" t="e">
        <f t="shared" ca="1" si="1057"/>
        <v>#N/A</v>
      </c>
      <c r="BG838" s="19" t="e">
        <f t="shared" ca="1" si="1058"/>
        <v>#N/A</v>
      </c>
      <c r="BH838" s="19" t="e">
        <f t="shared" ca="1" si="1059"/>
        <v>#N/A</v>
      </c>
      <c r="BI838" s="72" t="e">
        <f t="shared" ca="1" si="1060"/>
        <v>#N/A</v>
      </c>
      <c r="BJ838" s="72" t="e">
        <f t="shared" ca="1" si="1061"/>
        <v>#N/A</v>
      </c>
      <c r="BK838" s="72" t="e">
        <f t="shared" ca="1" si="1062"/>
        <v>#N/A</v>
      </c>
      <c r="BL838" s="72" t="e">
        <f t="shared" ca="1" si="1063"/>
        <v>#N/A</v>
      </c>
      <c r="BM838" s="72" t="e">
        <f t="shared" ca="1" si="1064"/>
        <v>#N/A</v>
      </c>
      <c r="BN838" s="72" t="e">
        <f t="shared" ca="1" si="1065"/>
        <v>#N/A</v>
      </c>
      <c r="BO838" s="72" t="e">
        <f t="shared" ca="1" si="1066"/>
        <v>#N/A</v>
      </c>
      <c r="BP838" s="72" t="e">
        <f t="shared" ca="1" si="1067"/>
        <v>#N/A</v>
      </c>
      <c r="BQ838" s="72" t="e">
        <f t="shared" ca="1" si="1068"/>
        <v>#N/A</v>
      </c>
      <c r="BR838" s="72" t="e">
        <f t="shared" ca="1" si="1069"/>
        <v>#N/A</v>
      </c>
      <c r="BS838" s="72" t="e">
        <f t="shared" ca="1" si="1070"/>
        <v>#N/A</v>
      </c>
      <c r="BT838" s="72" t="e">
        <f t="shared" ca="1" si="1071"/>
        <v>#N/A</v>
      </c>
      <c r="BU838" s="72" t="e">
        <f t="shared" ca="1" si="1072"/>
        <v>#N/A</v>
      </c>
      <c r="BV838" s="72" t="e">
        <f t="shared" ca="1" si="1073"/>
        <v>#N/A</v>
      </c>
    </row>
    <row r="839" spans="1:74">
      <c r="A839" s="13" t="e">
        <f ca="1">'MGRS to'!AO839</f>
        <v>#N/A</v>
      </c>
      <c r="B839" s="13" t="e">
        <f ca="1">'MGRS to'!AP839</f>
        <v>#N/A</v>
      </c>
      <c r="C839" s="19" t="e">
        <f t="shared" ca="1" si="1002"/>
        <v>#N/A</v>
      </c>
      <c r="D839" s="19" t="e">
        <f t="shared" ca="1" si="1003"/>
        <v>#N/A</v>
      </c>
      <c r="E839" s="19" t="e">
        <f t="shared" ca="1" si="1004"/>
        <v>#N/A</v>
      </c>
      <c r="F839" s="19" t="e">
        <f t="shared" ca="1" si="1005"/>
        <v>#N/A</v>
      </c>
      <c r="G839" s="19" t="e">
        <f t="shared" ca="1" si="1006"/>
        <v>#N/A</v>
      </c>
      <c r="H839" s="19" t="e">
        <f t="shared" ca="1" si="1007"/>
        <v>#N/A</v>
      </c>
      <c r="I839" s="19" t="e">
        <f t="shared" ca="1" si="1008"/>
        <v>#N/A</v>
      </c>
      <c r="J839" s="19" t="e">
        <f t="shared" ca="1" si="1009"/>
        <v>#N/A</v>
      </c>
      <c r="K839" s="19" t="e">
        <f t="shared" ca="1" si="1010"/>
        <v>#N/A</v>
      </c>
      <c r="L839" s="19" t="e">
        <f t="shared" ca="1" si="1011"/>
        <v>#N/A</v>
      </c>
      <c r="M839" s="19" t="e">
        <f t="shared" ca="1" si="1012"/>
        <v>#N/A</v>
      </c>
      <c r="N839" s="19" t="e">
        <f t="shared" ca="1" si="1013"/>
        <v>#N/A</v>
      </c>
      <c r="O839" s="19" t="e">
        <f t="shared" ca="1" si="1014"/>
        <v>#N/A</v>
      </c>
      <c r="P839" s="72" t="e">
        <f t="shared" ca="1" si="1015"/>
        <v>#N/A</v>
      </c>
      <c r="Q839" s="72" t="e">
        <f t="shared" ca="1" si="1016"/>
        <v>#N/A</v>
      </c>
      <c r="R839" s="72" t="e">
        <f t="shared" ca="1" si="1017"/>
        <v>#N/A</v>
      </c>
      <c r="S839" s="19" t="e">
        <f t="shared" ca="1" si="1018"/>
        <v>#N/A</v>
      </c>
      <c r="T839" s="19" t="e">
        <f t="shared" ca="1" si="1019"/>
        <v>#N/A</v>
      </c>
      <c r="U839" s="19" t="e">
        <f t="shared" ca="1" si="1020"/>
        <v>#N/A</v>
      </c>
      <c r="V839" s="19" t="e">
        <f t="shared" ca="1" si="1021"/>
        <v>#N/A</v>
      </c>
      <c r="W839" s="19" t="e">
        <f t="shared" ca="1" si="1022"/>
        <v>#N/A</v>
      </c>
      <c r="X839" s="19" t="e">
        <f t="shared" ca="1" si="1023"/>
        <v>#N/A</v>
      </c>
      <c r="Y839" s="72" t="e">
        <f t="shared" ca="1" si="1024"/>
        <v>#N/A</v>
      </c>
      <c r="Z839" s="72" t="e">
        <f t="shared" ca="1" si="1025"/>
        <v>#N/A</v>
      </c>
      <c r="AA839" s="72" t="e">
        <f t="shared" ca="1" si="1026"/>
        <v>#N/A</v>
      </c>
      <c r="AB839" s="19" t="e">
        <f t="shared" ca="1" si="1027"/>
        <v>#N/A</v>
      </c>
      <c r="AC839" s="19" t="e">
        <f t="shared" ca="1" si="1028"/>
        <v>#N/A</v>
      </c>
      <c r="AD839" s="19" t="e">
        <f t="shared" ca="1" si="1029"/>
        <v>#N/A</v>
      </c>
      <c r="AE839" s="19" t="e">
        <f t="shared" ca="1" si="1030"/>
        <v>#N/A</v>
      </c>
      <c r="AF839" s="19" t="e">
        <f t="shared" ca="1" si="1031"/>
        <v>#N/A</v>
      </c>
      <c r="AG839" s="19" t="e">
        <f t="shared" ca="1" si="1032"/>
        <v>#N/A</v>
      </c>
      <c r="AH839" s="72" t="e">
        <f t="shared" ca="1" si="1033"/>
        <v>#N/A</v>
      </c>
      <c r="AI839" s="72" t="e">
        <f t="shared" ca="1" si="1034"/>
        <v>#N/A</v>
      </c>
      <c r="AJ839" s="72" t="e">
        <f t="shared" ca="1" si="1035"/>
        <v>#N/A</v>
      </c>
      <c r="AK839" s="19" t="e">
        <f t="shared" ca="1" si="1036"/>
        <v>#N/A</v>
      </c>
      <c r="AL839" s="19" t="e">
        <f t="shared" ca="1" si="1037"/>
        <v>#N/A</v>
      </c>
      <c r="AM839" s="19" t="e">
        <f t="shared" ca="1" si="1038"/>
        <v>#N/A</v>
      </c>
      <c r="AN839" s="19" t="e">
        <f t="shared" ca="1" si="1039"/>
        <v>#N/A</v>
      </c>
      <c r="AO839" s="19" t="e">
        <f t="shared" ca="1" si="1040"/>
        <v>#N/A</v>
      </c>
      <c r="AP839" s="19" t="e">
        <f t="shared" ca="1" si="1041"/>
        <v>#N/A</v>
      </c>
      <c r="AQ839" s="72" t="e">
        <f t="shared" ca="1" si="1042"/>
        <v>#N/A</v>
      </c>
      <c r="AR839" s="72" t="e">
        <f t="shared" ca="1" si="1043"/>
        <v>#N/A</v>
      </c>
      <c r="AS839" s="72" t="e">
        <f t="shared" ca="1" si="1044"/>
        <v>#N/A</v>
      </c>
      <c r="AT839" s="19" t="e">
        <f t="shared" ca="1" si="1045"/>
        <v>#N/A</v>
      </c>
      <c r="AU839" s="19" t="e">
        <f t="shared" ca="1" si="1046"/>
        <v>#N/A</v>
      </c>
      <c r="AV839" s="19" t="e">
        <f t="shared" ca="1" si="1047"/>
        <v>#N/A</v>
      </c>
      <c r="AW839" s="19" t="e">
        <f t="shared" ca="1" si="1048"/>
        <v>#N/A</v>
      </c>
      <c r="AX839" s="19" t="e">
        <f t="shared" ca="1" si="1049"/>
        <v>#N/A</v>
      </c>
      <c r="AY839" s="19" t="e">
        <f t="shared" ca="1" si="1050"/>
        <v>#N/A</v>
      </c>
      <c r="AZ839" s="72" t="e">
        <f t="shared" ca="1" si="1051"/>
        <v>#N/A</v>
      </c>
      <c r="BA839" s="72" t="e">
        <f t="shared" ca="1" si="1052"/>
        <v>#N/A</v>
      </c>
      <c r="BB839" s="72" t="e">
        <f t="shared" ca="1" si="1053"/>
        <v>#N/A</v>
      </c>
      <c r="BC839" s="19" t="e">
        <f t="shared" ca="1" si="1054"/>
        <v>#N/A</v>
      </c>
      <c r="BD839" s="19" t="e">
        <f t="shared" ca="1" si="1055"/>
        <v>#N/A</v>
      </c>
      <c r="BE839" s="19" t="e">
        <f t="shared" ca="1" si="1056"/>
        <v>#N/A</v>
      </c>
      <c r="BF839" s="19" t="e">
        <f t="shared" ca="1" si="1057"/>
        <v>#N/A</v>
      </c>
      <c r="BG839" s="19" t="e">
        <f t="shared" ca="1" si="1058"/>
        <v>#N/A</v>
      </c>
      <c r="BH839" s="19" t="e">
        <f t="shared" ca="1" si="1059"/>
        <v>#N/A</v>
      </c>
      <c r="BI839" s="72" t="e">
        <f t="shared" ca="1" si="1060"/>
        <v>#N/A</v>
      </c>
      <c r="BJ839" s="72" t="e">
        <f t="shared" ca="1" si="1061"/>
        <v>#N/A</v>
      </c>
      <c r="BK839" s="72" t="e">
        <f t="shared" ca="1" si="1062"/>
        <v>#N/A</v>
      </c>
      <c r="BL839" s="72" t="e">
        <f t="shared" ca="1" si="1063"/>
        <v>#N/A</v>
      </c>
      <c r="BM839" s="72" t="e">
        <f t="shared" ca="1" si="1064"/>
        <v>#N/A</v>
      </c>
      <c r="BN839" s="72" t="e">
        <f t="shared" ca="1" si="1065"/>
        <v>#N/A</v>
      </c>
      <c r="BO839" s="72" t="e">
        <f t="shared" ca="1" si="1066"/>
        <v>#N/A</v>
      </c>
      <c r="BP839" s="72" t="e">
        <f t="shared" ca="1" si="1067"/>
        <v>#N/A</v>
      </c>
      <c r="BQ839" s="72" t="e">
        <f t="shared" ca="1" si="1068"/>
        <v>#N/A</v>
      </c>
      <c r="BR839" s="72" t="e">
        <f t="shared" ca="1" si="1069"/>
        <v>#N/A</v>
      </c>
      <c r="BS839" s="72" t="e">
        <f t="shared" ca="1" si="1070"/>
        <v>#N/A</v>
      </c>
      <c r="BT839" s="72" t="e">
        <f t="shared" ca="1" si="1071"/>
        <v>#N/A</v>
      </c>
      <c r="BU839" s="72" t="e">
        <f t="shared" ca="1" si="1072"/>
        <v>#N/A</v>
      </c>
      <c r="BV839" s="72" t="e">
        <f t="shared" ca="1" si="1073"/>
        <v>#N/A</v>
      </c>
    </row>
    <row r="840" spans="1:74">
      <c r="A840" s="13" t="e">
        <f ca="1">'MGRS to'!AO840</f>
        <v>#N/A</v>
      </c>
      <c r="B840" s="13" t="e">
        <f ca="1">'MGRS to'!AP840</f>
        <v>#N/A</v>
      </c>
      <c r="C840" s="19" t="e">
        <f t="shared" ca="1" si="1002"/>
        <v>#N/A</v>
      </c>
      <c r="D840" s="19" t="e">
        <f t="shared" ca="1" si="1003"/>
        <v>#N/A</v>
      </c>
      <c r="E840" s="19" t="e">
        <f t="shared" ca="1" si="1004"/>
        <v>#N/A</v>
      </c>
      <c r="F840" s="19" t="e">
        <f t="shared" ca="1" si="1005"/>
        <v>#N/A</v>
      </c>
      <c r="G840" s="19" t="e">
        <f t="shared" ca="1" si="1006"/>
        <v>#N/A</v>
      </c>
      <c r="H840" s="19" t="e">
        <f t="shared" ca="1" si="1007"/>
        <v>#N/A</v>
      </c>
      <c r="I840" s="19" t="e">
        <f t="shared" ca="1" si="1008"/>
        <v>#N/A</v>
      </c>
      <c r="J840" s="19" t="e">
        <f t="shared" ca="1" si="1009"/>
        <v>#N/A</v>
      </c>
      <c r="K840" s="19" t="e">
        <f t="shared" ca="1" si="1010"/>
        <v>#N/A</v>
      </c>
      <c r="L840" s="19" t="e">
        <f t="shared" ca="1" si="1011"/>
        <v>#N/A</v>
      </c>
      <c r="M840" s="19" t="e">
        <f t="shared" ca="1" si="1012"/>
        <v>#N/A</v>
      </c>
      <c r="N840" s="19" t="e">
        <f t="shared" ca="1" si="1013"/>
        <v>#N/A</v>
      </c>
      <c r="O840" s="19" t="e">
        <f t="shared" ca="1" si="1014"/>
        <v>#N/A</v>
      </c>
      <c r="P840" s="72" t="e">
        <f t="shared" ca="1" si="1015"/>
        <v>#N/A</v>
      </c>
      <c r="Q840" s="72" t="e">
        <f t="shared" ca="1" si="1016"/>
        <v>#N/A</v>
      </c>
      <c r="R840" s="72" t="e">
        <f t="shared" ca="1" si="1017"/>
        <v>#N/A</v>
      </c>
      <c r="S840" s="19" t="e">
        <f t="shared" ca="1" si="1018"/>
        <v>#N/A</v>
      </c>
      <c r="T840" s="19" t="e">
        <f t="shared" ca="1" si="1019"/>
        <v>#N/A</v>
      </c>
      <c r="U840" s="19" t="e">
        <f t="shared" ca="1" si="1020"/>
        <v>#N/A</v>
      </c>
      <c r="V840" s="19" t="e">
        <f t="shared" ca="1" si="1021"/>
        <v>#N/A</v>
      </c>
      <c r="W840" s="19" t="e">
        <f t="shared" ca="1" si="1022"/>
        <v>#N/A</v>
      </c>
      <c r="X840" s="19" t="e">
        <f t="shared" ca="1" si="1023"/>
        <v>#N/A</v>
      </c>
      <c r="Y840" s="72" t="e">
        <f t="shared" ca="1" si="1024"/>
        <v>#N/A</v>
      </c>
      <c r="Z840" s="72" t="e">
        <f t="shared" ca="1" si="1025"/>
        <v>#N/A</v>
      </c>
      <c r="AA840" s="72" t="e">
        <f t="shared" ca="1" si="1026"/>
        <v>#N/A</v>
      </c>
      <c r="AB840" s="19" t="e">
        <f t="shared" ca="1" si="1027"/>
        <v>#N/A</v>
      </c>
      <c r="AC840" s="19" t="e">
        <f t="shared" ca="1" si="1028"/>
        <v>#N/A</v>
      </c>
      <c r="AD840" s="19" t="e">
        <f t="shared" ca="1" si="1029"/>
        <v>#N/A</v>
      </c>
      <c r="AE840" s="19" t="e">
        <f t="shared" ca="1" si="1030"/>
        <v>#N/A</v>
      </c>
      <c r="AF840" s="19" t="e">
        <f t="shared" ca="1" si="1031"/>
        <v>#N/A</v>
      </c>
      <c r="AG840" s="19" t="e">
        <f t="shared" ca="1" si="1032"/>
        <v>#N/A</v>
      </c>
      <c r="AH840" s="72" t="e">
        <f t="shared" ca="1" si="1033"/>
        <v>#N/A</v>
      </c>
      <c r="AI840" s="72" t="e">
        <f t="shared" ca="1" si="1034"/>
        <v>#N/A</v>
      </c>
      <c r="AJ840" s="72" t="e">
        <f t="shared" ca="1" si="1035"/>
        <v>#N/A</v>
      </c>
      <c r="AK840" s="19" t="e">
        <f t="shared" ca="1" si="1036"/>
        <v>#N/A</v>
      </c>
      <c r="AL840" s="19" t="e">
        <f t="shared" ca="1" si="1037"/>
        <v>#N/A</v>
      </c>
      <c r="AM840" s="19" t="e">
        <f t="shared" ca="1" si="1038"/>
        <v>#N/A</v>
      </c>
      <c r="AN840" s="19" t="e">
        <f t="shared" ca="1" si="1039"/>
        <v>#N/A</v>
      </c>
      <c r="AO840" s="19" t="e">
        <f t="shared" ca="1" si="1040"/>
        <v>#N/A</v>
      </c>
      <c r="AP840" s="19" t="e">
        <f t="shared" ca="1" si="1041"/>
        <v>#N/A</v>
      </c>
      <c r="AQ840" s="72" t="e">
        <f t="shared" ca="1" si="1042"/>
        <v>#N/A</v>
      </c>
      <c r="AR840" s="72" t="e">
        <f t="shared" ca="1" si="1043"/>
        <v>#N/A</v>
      </c>
      <c r="AS840" s="72" t="e">
        <f t="shared" ca="1" si="1044"/>
        <v>#N/A</v>
      </c>
      <c r="AT840" s="19" t="e">
        <f t="shared" ca="1" si="1045"/>
        <v>#N/A</v>
      </c>
      <c r="AU840" s="19" t="e">
        <f t="shared" ca="1" si="1046"/>
        <v>#N/A</v>
      </c>
      <c r="AV840" s="19" t="e">
        <f t="shared" ca="1" si="1047"/>
        <v>#N/A</v>
      </c>
      <c r="AW840" s="19" t="e">
        <f t="shared" ca="1" si="1048"/>
        <v>#N/A</v>
      </c>
      <c r="AX840" s="19" t="e">
        <f t="shared" ca="1" si="1049"/>
        <v>#N/A</v>
      </c>
      <c r="AY840" s="19" t="e">
        <f t="shared" ca="1" si="1050"/>
        <v>#N/A</v>
      </c>
      <c r="AZ840" s="72" t="e">
        <f t="shared" ca="1" si="1051"/>
        <v>#N/A</v>
      </c>
      <c r="BA840" s="72" t="e">
        <f t="shared" ca="1" si="1052"/>
        <v>#N/A</v>
      </c>
      <c r="BB840" s="72" t="e">
        <f t="shared" ca="1" si="1053"/>
        <v>#N/A</v>
      </c>
      <c r="BC840" s="19" t="e">
        <f t="shared" ca="1" si="1054"/>
        <v>#N/A</v>
      </c>
      <c r="BD840" s="19" t="e">
        <f t="shared" ca="1" si="1055"/>
        <v>#N/A</v>
      </c>
      <c r="BE840" s="19" t="e">
        <f t="shared" ca="1" si="1056"/>
        <v>#N/A</v>
      </c>
      <c r="BF840" s="19" t="e">
        <f t="shared" ca="1" si="1057"/>
        <v>#N/A</v>
      </c>
      <c r="BG840" s="19" t="e">
        <f t="shared" ca="1" si="1058"/>
        <v>#N/A</v>
      </c>
      <c r="BH840" s="19" t="e">
        <f t="shared" ca="1" si="1059"/>
        <v>#N/A</v>
      </c>
      <c r="BI840" s="72" t="e">
        <f t="shared" ca="1" si="1060"/>
        <v>#N/A</v>
      </c>
      <c r="BJ840" s="72" t="e">
        <f t="shared" ca="1" si="1061"/>
        <v>#N/A</v>
      </c>
      <c r="BK840" s="72" t="e">
        <f t="shared" ca="1" si="1062"/>
        <v>#N/A</v>
      </c>
      <c r="BL840" s="72" t="e">
        <f t="shared" ca="1" si="1063"/>
        <v>#N/A</v>
      </c>
      <c r="BM840" s="72" t="e">
        <f t="shared" ca="1" si="1064"/>
        <v>#N/A</v>
      </c>
      <c r="BN840" s="72" t="e">
        <f t="shared" ca="1" si="1065"/>
        <v>#N/A</v>
      </c>
      <c r="BO840" s="72" t="e">
        <f t="shared" ca="1" si="1066"/>
        <v>#N/A</v>
      </c>
      <c r="BP840" s="72" t="e">
        <f t="shared" ca="1" si="1067"/>
        <v>#N/A</v>
      </c>
      <c r="BQ840" s="72" t="e">
        <f t="shared" ca="1" si="1068"/>
        <v>#N/A</v>
      </c>
      <c r="BR840" s="72" t="e">
        <f t="shared" ca="1" si="1069"/>
        <v>#N/A</v>
      </c>
      <c r="BS840" s="72" t="e">
        <f t="shared" ca="1" si="1070"/>
        <v>#N/A</v>
      </c>
      <c r="BT840" s="72" t="e">
        <f t="shared" ca="1" si="1071"/>
        <v>#N/A</v>
      </c>
      <c r="BU840" s="72" t="e">
        <f t="shared" ca="1" si="1072"/>
        <v>#N/A</v>
      </c>
      <c r="BV840" s="72" t="e">
        <f t="shared" ca="1" si="1073"/>
        <v>#N/A</v>
      </c>
    </row>
    <row r="841" spans="1:74">
      <c r="A841" s="13" t="e">
        <f ca="1">'MGRS to'!AO841</f>
        <v>#N/A</v>
      </c>
      <c r="B841" s="13" t="e">
        <f ca="1">'MGRS to'!AP841</f>
        <v>#N/A</v>
      </c>
      <c r="C841" s="19" t="e">
        <f t="shared" ref="C841:C904" ca="1" si="1074">A841*PI()/180</f>
        <v>#N/A</v>
      </c>
      <c r="D841" s="19" t="e">
        <f t="shared" ref="D841:D904" ca="1" si="1075">B841*PI()/180</f>
        <v>#N/A</v>
      </c>
      <c r="E841" s="19" t="e">
        <f t="shared" ref="E841:E904" ca="1" si="1076">ATAN((1-f)*TAN(C840))</f>
        <v>#N/A</v>
      </c>
      <c r="F841" s="19" t="e">
        <f t="shared" ref="F841:F904" ca="1" si="1077">ATAN((1-f)*TAN(C841))</f>
        <v>#N/A</v>
      </c>
      <c r="G841" s="19" t="e">
        <f t="shared" ref="G841:G904" ca="1" si="1078">D841-D840</f>
        <v>#N/A</v>
      </c>
      <c r="H841" s="19" t="e">
        <f t="shared" ref="H841:H904" ca="1" si="1079">G841</f>
        <v>#N/A</v>
      </c>
      <c r="I841" s="19" t="e">
        <f t="shared" ref="I841:I904" ca="1" si="1080">H841-G841</f>
        <v>#N/A</v>
      </c>
      <c r="J841" s="19" t="e">
        <f t="shared" ref="J841:J904" ca="1" si="1081">SQRT((COS($F841)*SIN(H841))^2+(COS($E841)*SIN($F841)-SIN($E841)*COS($F841)*COS(H841))^2)</f>
        <v>#N/A</v>
      </c>
      <c r="K841" s="19" t="e">
        <f t="shared" ref="K841:K904" ca="1" si="1082">SIN($E841)*SIN($F841)+COS($E841)*COS($F841)*COS(H841)</f>
        <v>#N/A</v>
      </c>
      <c r="L841" s="19" t="e">
        <f t="shared" ref="L841:L904" ca="1" si="1083">ATAN2(K841,J841)</f>
        <v>#N/A</v>
      </c>
      <c r="M841" s="19" t="e">
        <f t="shared" ref="M841:M904" ca="1" si="1084">COS($E841)*COS($F841)*SIN(H841)/J841</f>
        <v>#N/A</v>
      </c>
      <c r="N841" s="19" t="e">
        <f t="shared" ref="N841:N904" ca="1" si="1085">IF(1-M841^2=0,0.000000000001,1-M841)</f>
        <v>#N/A</v>
      </c>
      <c r="O841" s="19" t="e">
        <f t="shared" ref="O841:O904" ca="1" si="1086">K841-2*SIN($E841)*SIN($F841)/N841</f>
        <v>#N/A</v>
      </c>
      <c r="P841" s="72" t="e">
        <f t="shared" ref="P841:P904" ca="1" si="1087">f/16*N841*(4+f*(4-3*N841))</f>
        <v>#N/A</v>
      </c>
      <c r="Q841" s="72" t="e">
        <f t="shared" ref="Q841:Q904" ca="1" si="1088">$G841+(1-P841)*f*M841*(L841+P841*J841*(O841+P841*K841*(-1+2*O841)))</f>
        <v>#N/A</v>
      </c>
      <c r="R841" s="72" t="e">
        <f t="shared" ref="R841:R904" ca="1" si="1089">Q841-H841</f>
        <v>#N/A</v>
      </c>
      <c r="S841" s="19" t="e">
        <f t="shared" ref="S841:S904" ca="1" si="1090">SQRT((COS($F841)*SIN(Q841))^2+(COS($E841)*SIN($F841)-SIN($E841)*COS($F841)*COS(Q841))^2)</f>
        <v>#N/A</v>
      </c>
      <c r="T841" s="19" t="e">
        <f t="shared" ref="T841:T904" ca="1" si="1091">SIN($E841)*SIN($F841)+COS($E841)*COS($F841)*COS(Q841)</f>
        <v>#N/A</v>
      </c>
      <c r="U841" s="19" t="e">
        <f t="shared" ref="U841:U904" ca="1" si="1092">ATAN2(T841,S841)</f>
        <v>#N/A</v>
      </c>
      <c r="V841" s="19" t="e">
        <f t="shared" ref="V841:V904" ca="1" si="1093">COS($E841)*COS($F841)*SIN(Q841)/S841</f>
        <v>#N/A</v>
      </c>
      <c r="W841" s="19" t="e">
        <f t="shared" ref="W841:W904" ca="1" si="1094">IF(1-V841^2=0,0.000000000001,1-V841)</f>
        <v>#N/A</v>
      </c>
      <c r="X841" s="19" t="e">
        <f t="shared" ref="X841:X904" ca="1" si="1095">T841-2*SIN($E841)*SIN($F841)/W841</f>
        <v>#N/A</v>
      </c>
      <c r="Y841" s="72" t="e">
        <f t="shared" ref="Y841:Y904" ca="1" si="1096">f/16*W841*(4+f*(4-3*W841))</f>
        <v>#N/A</v>
      </c>
      <c r="Z841" s="72" t="e">
        <f t="shared" ref="Z841:Z904" ca="1" si="1097">$G841+(1-Y841)*f*V841*(U841+Y841*S841*(X841+Y841*T841*(-1+2*X841)))</f>
        <v>#N/A</v>
      </c>
      <c r="AA841" s="72" t="e">
        <f t="shared" ref="AA841:AA904" ca="1" si="1098">Z841-Q841</f>
        <v>#N/A</v>
      </c>
      <c r="AB841" s="19" t="e">
        <f t="shared" ref="AB841:AB904" ca="1" si="1099">SQRT((COS($F841)*SIN(Z841))^2+(COS($E841)*SIN($F841)-SIN($E841)*COS($F841)*COS(Z841))^2)</f>
        <v>#N/A</v>
      </c>
      <c r="AC841" s="19" t="e">
        <f t="shared" ref="AC841:AC904" ca="1" si="1100">SIN($E841)*SIN($F841)+COS($E841)*COS($F841)*COS(Z841)</f>
        <v>#N/A</v>
      </c>
      <c r="AD841" s="19" t="e">
        <f t="shared" ref="AD841:AD904" ca="1" si="1101">ATAN2(AC841,AB841)</f>
        <v>#N/A</v>
      </c>
      <c r="AE841" s="19" t="e">
        <f t="shared" ref="AE841:AE904" ca="1" si="1102">COS($E841)*COS($F841)*SIN(Z841)/AB841</f>
        <v>#N/A</v>
      </c>
      <c r="AF841" s="19" t="e">
        <f t="shared" ref="AF841:AF904" ca="1" si="1103">IF(1-AE841^2=0,0.000000000001,1-AE841)</f>
        <v>#N/A</v>
      </c>
      <c r="AG841" s="19" t="e">
        <f t="shared" ref="AG841:AG904" ca="1" si="1104">AC841-2*SIN($E841)*SIN($F841)/AF841</f>
        <v>#N/A</v>
      </c>
      <c r="AH841" s="72" t="e">
        <f t="shared" ref="AH841:AH904" ca="1" si="1105">f/16*AF841*(4+f*(4-3*AF841))</f>
        <v>#N/A</v>
      </c>
      <c r="AI841" s="72" t="e">
        <f t="shared" ref="AI841:AI904" ca="1" si="1106">$G841+(1-AH841)*f*AE841*(AD841+AH841*AB841*(AG841+AH841*AC841*(-1+2*AG841)))</f>
        <v>#N/A</v>
      </c>
      <c r="AJ841" s="72" t="e">
        <f t="shared" ref="AJ841:AJ904" ca="1" si="1107">AI841-Z841</f>
        <v>#N/A</v>
      </c>
      <c r="AK841" s="19" t="e">
        <f t="shared" ref="AK841:AK904" ca="1" si="1108">SQRT((COS($F841)*SIN(AI841))^2+(COS($E841)*SIN($F841)-SIN($E841)*COS($F841)*COS(AI841))^2)</f>
        <v>#N/A</v>
      </c>
      <c r="AL841" s="19" t="e">
        <f t="shared" ref="AL841:AL904" ca="1" si="1109">SIN($E841)*SIN($F841)+COS($E841)*COS($F841)*COS(AI841)</f>
        <v>#N/A</v>
      </c>
      <c r="AM841" s="19" t="e">
        <f t="shared" ref="AM841:AM904" ca="1" si="1110">ATAN2(AL841,AK841)</f>
        <v>#N/A</v>
      </c>
      <c r="AN841" s="19" t="e">
        <f t="shared" ref="AN841:AN904" ca="1" si="1111">COS($E841)*COS($F841)*SIN(AI841)/AK841</f>
        <v>#N/A</v>
      </c>
      <c r="AO841" s="19" t="e">
        <f t="shared" ref="AO841:AO904" ca="1" si="1112">1-AN841^2</f>
        <v>#N/A</v>
      </c>
      <c r="AP841" s="19" t="e">
        <f t="shared" ref="AP841:AP904" ca="1" si="1113">IF(1-AO841^2=0,0.000000000001,1-AO841)</f>
        <v>#N/A</v>
      </c>
      <c r="AQ841" s="72" t="e">
        <f t="shared" ref="AQ841:AQ904" ca="1" si="1114">f/16*AO841*(4+f*(4-3*AO841))</f>
        <v>#N/A</v>
      </c>
      <c r="AR841" s="72" t="e">
        <f t="shared" ref="AR841:AR904" ca="1" si="1115">$G841+(1-AQ841)*f*AN841*(AM841+AQ841*AK841*(AP841+AQ841*AL841*(-1+2*AP841)))</f>
        <v>#N/A</v>
      </c>
      <c r="AS841" s="72" t="e">
        <f t="shared" ref="AS841:AS904" ca="1" si="1116">AR841-AI841</f>
        <v>#N/A</v>
      </c>
      <c r="AT841" s="19" t="e">
        <f t="shared" ref="AT841:AT904" ca="1" si="1117">SQRT((COS($F841)*SIN(AR841))^2+(COS($E841)*SIN($F841)-SIN($E841)*COS($F841)*COS(AR841))^2)</f>
        <v>#N/A</v>
      </c>
      <c r="AU841" s="19" t="e">
        <f t="shared" ref="AU841:AU904" ca="1" si="1118">SIN($E841)*SIN($F841)+COS($E841)*COS($F841)*COS(AR841)</f>
        <v>#N/A</v>
      </c>
      <c r="AV841" s="19" t="e">
        <f t="shared" ref="AV841:AV904" ca="1" si="1119">ATAN2(AU841,AT841)</f>
        <v>#N/A</v>
      </c>
      <c r="AW841" s="19" t="e">
        <f t="shared" ref="AW841:AW904" ca="1" si="1120">COS($E841)*COS($F841)*SIN(AR841)/AT841</f>
        <v>#N/A</v>
      </c>
      <c r="AX841" s="19" t="e">
        <f t="shared" ref="AX841:AX904" ca="1" si="1121">IF(1-AW841^2=0,0.000000000001,1-AW841)</f>
        <v>#N/A</v>
      </c>
      <c r="AY841" s="19" t="e">
        <f t="shared" ref="AY841:AY904" ca="1" si="1122">AU841-2*SIN($E841)*SIN($F841)/AX841</f>
        <v>#N/A</v>
      </c>
      <c r="AZ841" s="72" t="e">
        <f t="shared" ref="AZ841:AZ904" ca="1" si="1123">f/16*AX841*(4+f*(4-3*AX841))</f>
        <v>#N/A</v>
      </c>
      <c r="BA841" s="72" t="e">
        <f t="shared" ref="BA841:BA904" ca="1" si="1124">$G841+(1-AZ841)*f*AW841*(AV841+AZ841*AT841*(AY841+AZ841*AU841*(-1+2*AY841)))</f>
        <v>#N/A</v>
      </c>
      <c r="BB841" s="72" t="e">
        <f t="shared" ref="BB841:BB904" ca="1" si="1125">BA841-AR841</f>
        <v>#N/A</v>
      </c>
      <c r="BC841" s="19" t="e">
        <f t="shared" ref="BC841:BC904" ca="1" si="1126">SQRT((COS($F841)*SIN(BA841))^2+(COS($E841)*SIN($F841)-SIN($E841)*COS($F841)*COS(BA841))^2)</f>
        <v>#N/A</v>
      </c>
      <c r="BD841" s="19" t="e">
        <f t="shared" ref="BD841:BD904" ca="1" si="1127">SIN($E841)*SIN($F841)+COS($E841)*COS($F841)*COS(BA841)</f>
        <v>#N/A</v>
      </c>
      <c r="BE841" s="19" t="e">
        <f t="shared" ref="BE841:BE904" ca="1" si="1128">ATAN2(BD841,BC841)</f>
        <v>#N/A</v>
      </c>
      <c r="BF841" s="19" t="e">
        <f t="shared" ref="BF841:BF904" ca="1" si="1129">COS($E841)*COS($F841)*SIN(BA841)/BC841</f>
        <v>#N/A</v>
      </c>
      <c r="BG841" s="19" t="e">
        <f t="shared" ref="BG841:BG904" ca="1" si="1130">IF(1-BF841^2=0,0.000000000001,1-BF841)</f>
        <v>#N/A</v>
      </c>
      <c r="BH841" s="19" t="e">
        <f t="shared" ref="BH841:BH904" ca="1" si="1131">BD841-2*SIN($E841)*SIN($F841)/BG841</f>
        <v>#N/A</v>
      </c>
      <c r="BI841" s="72" t="e">
        <f t="shared" ref="BI841:BI904" ca="1" si="1132">f/16*BG841*(4+f*(4-3*BG841))</f>
        <v>#N/A</v>
      </c>
      <c r="BJ841" s="72" t="e">
        <f t="shared" ref="BJ841:BJ904" ca="1" si="1133">$G841+(1-BI841)*f*BF841*(BE841+BI841*BC841*(BH841+BI841*BD841*(-1+2*BH841)))</f>
        <v>#N/A</v>
      </c>
      <c r="BK841" s="72" t="e">
        <f t="shared" ref="BK841:BK904" ca="1" si="1134">BJ841-BA841</f>
        <v>#N/A</v>
      </c>
      <c r="BL841" s="72" t="e">
        <f t="shared" ref="BL841:BL904" ca="1" si="1135">BG841*(a^2-b^2)/b^2</f>
        <v>#N/A</v>
      </c>
      <c r="BM841" s="72" t="e">
        <f t="shared" ref="BM841:BM904" ca="1" si="1136">1+BL841/16384*(4096+BL841*(-768+BL841*(320-175*BL841)))</f>
        <v>#N/A</v>
      </c>
      <c r="BN841" s="72" t="e">
        <f t="shared" ref="BN841:BN904" ca="1" si="1137">BL841/1024*(256+BL841*(-128+BL841*(74-47*BL841)))</f>
        <v>#N/A</v>
      </c>
      <c r="BO841" s="72" t="e">
        <f t="shared" ref="BO841:BO904" ca="1" si="1138">BN841*BC841*(BH841+BN841/4*(BD841*(-1+2*BH841^2)-BN841/6*BH841*(-3+4*BC841^2)*(-3+4*BH841^2)))</f>
        <v>#N/A</v>
      </c>
      <c r="BP841" s="72" t="e">
        <f t="shared" ref="BP841:BP904" ca="1" si="1139">b*BM841*(BE841-BO841)</f>
        <v>#N/A</v>
      </c>
      <c r="BQ841" s="72" t="e">
        <f t="shared" ref="BQ841:BQ904" ca="1" si="1140">ATAN2(COS(C840)*SIN(C841)-SIN(C840)*COS(C841)*COS(D841-D840),SIN(D841-D840)*COS(C841))</f>
        <v>#N/A</v>
      </c>
      <c r="BR841" s="72" t="e">
        <f t="shared" ref="BR841:BR904" ca="1" si="1141">ATAN2(COS(C841)*SIN(C840)-SIN(C841)*COS(C840)*COS(D840-D841),SIN(D840-D841)*COS(C840))</f>
        <v>#N/A</v>
      </c>
      <c r="BS841" s="72" t="e">
        <f t="shared" ref="BS841:BS904" ca="1" si="1142">BR841+PI()</f>
        <v>#N/A</v>
      </c>
      <c r="BT841" s="72" t="e">
        <f t="shared" ref="BT841:BT904" ca="1" si="1143">MOD(BQ841*180/PI()+360,360)</f>
        <v>#N/A</v>
      </c>
      <c r="BU841" s="72" t="e">
        <f t="shared" ref="BU841:BU904" ca="1" si="1144">BR841*180/PI()</f>
        <v>#N/A</v>
      </c>
      <c r="BV841" s="72" t="e">
        <f t="shared" ref="BV841:BV904" ca="1" si="1145">MOD(BS841*180/PI()+360,360)</f>
        <v>#N/A</v>
      </c>
    </row>
    <row r="842" spans="1:74">
      <c r="A842" s="13" t="e">
        <f ca="1">'MGRS to'!AO842</f>
        <v>#N/A</v>
      </c>
      <c r="B842" s="13" t="e">
        <f ca="1">'MGRS to'!AP842</f>
        <v>#N/A</v>
      </c>
      <c r="C842" s="19" t="e">
        <f t="shared" ca="1" si="1074"/>
        <v>#N/A</v>
      </c>
      <c r="D842" s="19" t="e">
        <f t="shared" ca="1" si="1075"/>
        <v>#N/A</v>
      </c>
      <c r="E842" s="19" t="e">
        <f t="shared" ca="1" si="1076"/>
        <v>#N/A</v>
      </c>
      <c r="F842" s="19" t="e">
        <f t="shared" ca="1" si="1077"/>
        <v>#N/A</v>
      </c>
      <c r="G842" s="19" t="e">
        <f t="shared" ca="1" si="1078"/>
        <v>#N/A</v>
      </c>
      <c r="H842" s="19" t="e">
        <f t="shared" ca="1" si="1079"/>
        <v>#N/A</v>
      </c>
      <c r="I842" s="19" t="e">
        <f t="shared" ca="1" si="1080"/>
        <v>#N/A</v>
      </c>
      <c r="J842" s="19" t="e">
        <f t="shared" ca="1" si="1081"/>
        <v>#N/A</v>
      </c>
      <c r="K842" s="19" t="e">
        <f t="shared" ca="1" si="1082"/>
        <v>#N/A</v>
      </c>
      <c r="L842" s="19" t="e">
        <f t="shared" ca="1" si="1083"/>
        <v>#N/A</v>
      </c>
      <c r="M842" s="19" t="e">
        <f t="shared" ca="1" si="1084"/>
        <v>#N/A</v>
      </c>
      <c r="N842" s="19" t="e">
        <f t="shared" ca="1" si="1085"/>
        <v>#N/A</v>
      </c>
      <c r="O842" s="19" t="e">
        <f t="shared" ca="1" si="1086"/>
        <v>#N/A</v>
      </c>
      <c r="P842" s="72" t="e">
        <f t="shared" ca="1" si="1087"/>
        <v>#N/A</v>
      </c>
      <c r="Q842" s="72" t="e">
        <f t="shared" ca="1" si="1088"/>
        <v>#N/A</v>
      </c>
      <c r="R842" s="72" t="e">
        <f t="shared" ca="1" si="1089"/>
        <v>#N/A</v>
      </c>
      <c r="S842" s="19" t="e">
        <f t="shared" ca="1" si="1090"/>
        <v>#N/A</v>
      </c>
      <c r="T842" s="19" t="e">
        <f t="shared" ca="1" si="1091"/>
        <v>#N/A</v>
      </c>
      <c r="U842" s="19" t="e">
        <f t="shared" ca="1" si="1092"/>
        <v>#N/A</v>
      </c>
      <c r="V842" s="19" t="e">
        <f t="shared" ca="1" si="1093"/>
        <v>#N/A</v>
      </c>
      <c r="W842" s="19" t="e">
        <f t="shared" ca="1" si="1094"/>
        <v>#N/A</v>
      </c>
      <c r="X842" s="19" t="e">
        <f t="shared" ca="1" si="1095"/>
        <v>#N/A</v>
      </c>
      <c r="Y842" s="72" t="e">
        <f t="shared" ca="1" si="1096"/>
        <v>#N/A</v>
      </c>
      <c r="Z842" s="72" t="e">
        <f t="shared" ca="1" si="1097"/>
        <v>#N/A</v>
      </c>
      <c r="AA842" s="72" t="e">
        <f t="shared" ca="1" si="1098"/>
        <v>#N/A</v>
      </c>
      <c r="AB842" s="19" t="e">
        <f t="shared" ca="1" si="1099"/>
        <v>#N/A</v>
      </c>
      <c r="AC842" s="19" t="e">
        <f t="shared" ca="1" si="1100"/>
        <v>#N/A</v>
      </c>
      <c r="AD842" s="19" t="e">
        <f t="shared" ca="1" si="1101"/>
        <v>#N/A</v>
      </c>
      <c r="AE842" s="19" t="e">
        <f t="shared" ca="1" si="1102"/>
        <v>#N/A</v>
      </c>
      <c r="AF842" s="19" t="e">
        <f t="shared" ca="1" si="1103"/>
        <v>#N/A</v>
      </c>
      <c r="AG842" s="19" t="e">
        <f t="shared" ca="1" si="1104"/>
        <v>#N/A</v>
      </c>
      <c r="AH842" s="72" t="e">
        <f t="shared" ca="1" si="1105"/>
        <v>#N/A</v>
      </c>
      <c r="AI842" s="72" t="e">
        <f t="shared" ca="1" si="1106"/>
        <v>#N/A</v>
      </c>
      <c r="AJ842" s="72" t="e">
        <f t="shared" ca="1" si="1107"/>
        <v>#N/A</v>
      </c>
      <c r="AK842" s="19" t="e">
        <f t="shared" ca="1" si="1108"/>
        <v>#N/A</v>
      </c>
      <c r="AL842" s="19" t="e">
        <f t="shared" ca="1" si="1109"/>
        <v>#N/A</v>
      </c>
      <c r="AM842" s="19" t="e">
        <f t="shared" ca="1" si="1110"/>
        <v>#N/A</v>
      </c>
      <c r="AN842" s="19" t="e">
        <f t="shared" ca="1" si="1111"/>
        <v>#N/A</v>
      </c>
      <c r="AO842" s="19" t="e">
        <f t="shared" ca="1" si="1112"/>
        <v>#N/A</v>
      </c>
      <c r="AP842" s="19" t="e">
        <f t="shared" ca="1" si="1113"/>
        <v>#N/A</v>
      </c>
      <c r="AQ842" s="72" t="e">
        <f t="shared" ca="1" si="1114"/>
        <v>#N/A</v>
      </c>
      <c r="AR842" s="72" t="e">
        <f t="shared" ca="1" si="1115"/>
        <v>#N/A</v>
      </c>
      <c r="AS842" s="72" t="e">
        <f t="shared" ca="1" si="1116"/>
        <v>#N/A</v>
      </c>
      <c r="AT842" s="19" t="e">
        <f t="shared" ca="1" si="1117"/>
        <v>#N/A</v>
      </c>
      <c r="AU842" s="19" t="e">
        <f t="shared" ca="1" si="1118"/>
        <v>#N/A</v>
      </c>
      <c r="AV842" s="19" t="e">
        <f t="shared" ca="1" si="1119"/>
        <v>#N/A</v>
      </c>
      <c r="AW842" s="19" t="e">
        <f t="shared" ca="1" si="1120"/>
        <v>#N/A</v>
      </c>
      <c r="AX842" s="19" t="e">
        <f t="shared" ca="1" si="1121"/>
        <v>#N/A</v>
      </c>
      <c r="AY842" s="19" t="e">
        <f t="shared" ca="1" si="1122"/>
        <v>#N/A</v>
      </c>
      <c r="AZ842" s="72" t="e">
        <f t="shared" ca="1" si="1123"/>
        <v>#N/A</v>
      </c>
      <c r="BA842" s="72" t="e">
        <f t="shared" ca="1" si="1124"/>
        <v>#N/A</v>
      </c>
      <c r="BB842" s="72" t="e">
        <f t="shared" ca="1" si="1125"/>
        <v>#N/A</v>
      </c>
      <c r="BC842" s="19" t="e">
        <f t="shared" ca="1" si="1126"/>
        <v>#N/A</v>
      </c>
      <c r="BD842" s="19" t="e">
        <f t="shared" ca="1" si="1127"/>
        <v>#N/A</v>
      </c>
      <c r="BE842" s="19" t="e">
        <f t="shared" ca="1" si="1128"/>
        <v>#N/A</v>
      </c>
      <c r="BF842" s="19" t="e">
        <f t="shared" ca="1" si="1129"/>
        <v>#N/A</v>
      </c>
      <c r="BG842" s="19" t="e">
        <f t="shared" ca="1" si="1130"/>
        <v>#N/A</v>
      </c>
      <c r="BH842" s="19" t="e">
        <f t="shared" ca="1" si="1131"/>
        <v>#N/A</v>
      </c>
      <c r="BI842" s="72" t="e">
        <f t="shared" ca="1" si="1132"/>
        <v>#N/A</v>
      </c>
      <c r="BJ842" s="72" t="e">
        <f t="shared" ca="1" si="1133"/>
        <v>#N/A</v>
      </c>
      <c r="BK842" s="72" t="e">
        <f t="shared" ca="1" si="1134"/>
        <v>#N/A</v>
      </c>
      <c r="BL842" s="72" t="e">
        <f t="shared" ca="1" si="1135"/>
        <v>#N/A</v>
      </c>
      <c r="BM842" s="72" t="e">
        <f t="shared" ca="1" si="1136"/>
        <v>#N/A</v>
      </c>
      <c r="BN842" s="72" t="e">
        <f t="shared" ca="1" si="1137"/>
        <v>#N/A</v>
      </c>
      <c r="BO842" s="72" t="e">
        <f t="shared" ca="1" si="1138"/>
        <v>#N/A</v>
      </c>
      <c r="BP842" s="72" t="e">
        <f t="shared" ca="1" si="1139"/>
        <v>#N/A</v>
      </c>
      <c r="BQ842" s="72" t="e">
        <f t="shared" ca="1" si="1140"/>
        <v>#N/A</v>
      </c>
      <c r="BR842" s="72" t="e">
        <f t="shared" ca="1" si="1141"/>
        <v>#N/A</v>
      </c>
      <c r="BS842" s="72" t="e">
        <f t="shared" ca="1" si="1142"/>
        <v>#N/A</v>
      </c>
      <c r="BT842" s="72" t="e">
        <f t="shared" ca="1" si="1143"/>
        <v>#N/A</v>
      </c>
      <c r="BU842" s="72" t="e">
        <f t="shared" ca="1" si="1144"/>
        <v>#N/A</v>
      </c>
      <c r="BV842" s="72" t="e">
        <f t="shared" ca="1" si="1145"/>
        <v>#N/A</v>
      </c>
    </row>
    <row r="843" spans="1:74">
      <c r="A843" s="13" t="e">
        <f ca="1">'MGRS to'!AO843</f>
        <v>#N/A</v>
      </c>
      <c r="B843" s="13" t="e">
        <f ca="1">'MGRS to'!AP843</f>
        <v>#N/A</v>
      </c>
      <c r="C843" s="19" t="e">
        <f t="shared" ca="1" si="1074"/>
        <v>#N/A</v>
      </c>
      <c r="D843" s="19" t="e">
        <f t="shared" ca="1" si="1075"/>
        <v>#N/A</v>
      </c>
      <c r="E843" s="19" t="e">
        <f t="shared" ca="1" si="1076"/>
        <v>#N/A</v>
      </c>
      <c r="F843" s="19" t="e">
        <f t="shared" ca="1" si="1077"/>
        <v>#N/A</v>
      </c>
      <c r="G843" s="19" t="e">
        <f t="shared" ca="1" si="1078"/>
        <v>#N/A</v>
      </c>
      <c r="H843" s="19" t="e">
        <f t="shared" ca="1" si="1079"/>
        <v>#N/A</v>
      </c>
      <c r="I843" s="19" t="e">
        <f t="shared" ca="1" si="1080"/>
        <v>#N/A</v>
      </c>
      <c r="J843" s="19" t="e">
        <f t="shared" ca="1" si="1081"/>
        <v>#N/A</v>
      </c>
      <c r="K843" s="19" t="e">
        <f t="shared" ca="1" si="1082"/>
        <v>#N/A</v>
      </c>
      <c r="L843" s="19" t="e">
        <f t="shared" ca="1" si="1083"/>
        <v>#N/A</v>
      </c>
      <c r="M843" s="19" t="e">
        <f t="shared" ca="1" si="1084"/>
        <v>#N/A</v>
      </c>
      <c r="N843" s="19" t="e">
        <f t="shared" ca="1" si="1085"/>
        <v>#N/A</v>
      </c>
      <c r="O843" s="19" t="e">
        <f t="shared" ca="1" si="1086"/>
        <v>#N/A</v>
      </c>
      <c r="P843" s="72" t="e">
        <f t="shared" ca="1" si="1087"/>
        <v>#N/A</v>
      </c>
      <c r="Q843" s="72" t="e">
        <f t="shared" ca="1" si="1088"/>
        <v>#N/A</v>
      </c>
      <c r="R843" s="72" t="e">
        <f t="shared" ca="1" si="1089"/>
        <v>#N/A</v>
      </c>
      <c r="S843" s="19" t="e">
        <f t="shared" ca="1" si="1090"/>
        <v>#N/A</v>
      </c>
      <c r="T843" s="19" t="e">
        <f t="shared" ca="1" si="1091"/>
        <v>#N/A</v>
      </c>
      <c r="U843" s="19" t="e">
        <f t="shared" ca="1" si="1092"/>
        <v>#N/A</v>
      </c>
      <c r="V843" s="19" t="e">
        <f t="shared" ca="1" si="1093"/>
        <v>#N/A</v>
      </c>
      <c r="W843" s="19" t="e">
        <f t="shared" ca="1" si="1094"/>
        <v>#N/A</v>
      </c>
      <c r="X843" s="19" t="e">
        <f t="shared" ca="1" si="1095"/>
        <v>#N/A</v>
      </c>
      <c r="Y843" s="72" t="e">
        <f t="shared" ca="1" si="1096"/>
        <v>#N/A</v>
      </c>
      <c r="Z843" s="72" t="e">
        <f t="shared" ca="1" si="1097"/>
        <v>#N/A</v>
      </c>
      <c r="AA843" s="72" t="e">
        <f t="shared" ca="1" si="1098"/>
        <v>#N/A</v>
      </c>
      <c r="AB843" s="19" t="e">
        <f t="shared" ca="1" si="1099"/>
        <v>#N/A</v>
      </c>
      <c r="AC843" s="19" t="e">
        <f t="shared" ca="1" si="1100"/>
        <v>#N/A</v>
      </c>
      <c r="AD843" s="19" t="e">
        <f t="shared" ca="1" si="1101"/>
        <v>#N/A</v>
      </c>
      <c r="AE843" s="19" t="e">
        <f t="shared" ca="1" si="1102"/>
        <v>#N/A</v>
      </c>
      <c r="AF843" s="19" t="e">
        <f t="shared" ca="1" si="1103"/>
        <v>#N/A</v>
      </c>
      <c r="AG843" s="19" t="e">
        <f t="shared" ca="1" si="1104"/>
        <v>#N/A</v>
      </c>
      <c r="AH843" s="72" t="e">
        <f t="shared" ca="1" si="1105"/>
        <v>#N/A</v>
      </c>
      <c r="AI843" s="72" t="e">
        <f t="shared" ca="1" si="1106"/>
        <v>#N/A</v>
      </c>
      <c r="AJ843" s="72" t="e">
        <f t="shared" ca="1" si="1107"/>
        <v>#N/A</v>
      </c>
      <c r="AK843" s="19" t="e">
        <f t="shared" ca="1" si="1108"/>
        <v>#N/A</v>
      </c>
      <c r="AL843" s="19" t="e">
        <f t="shared" ca="1" si="1109"/>
        <v>#N/A</v>
      </c>
      <c r="AM843" s="19" t="e">
        <f t="shared" ca="1" si="1110"/>
        <v>#N/A</v>
      </c>
      <c r="AN843" s="19" t="e">
        <f t="shared" ca="1" si="1111"/>
        <v>#N/A</v>
      </c>
      <c r="AO843" s="19" t="e">
        <f t="shared" ca="1" si="1112"/>
        <v>#N/A</v>
      </c>
      <c r="AP843" s="19" t="e">
        <f t="shared" ca="1" si="1113"/>
        <v>#N/A</v>
      </c>
      <c r="AQ843" s="72" t="e">
        <f t="shared" ca="1" si="1114"/>
        <v>#N/A</v>
      </c>
      <c r="AR843" s="72" t="e">
        <f t="shared" ca="1" si="1115"/>
        <v>#N/A</v>
      </c>
      <c r="AS843" s="72" t="e">
        <f t="shared" ca="1" si="1116"/>
        <v>#N/A</v>
      </c>
      <c r="AT843" s="19" t="e">
        <f t="shared" ca="1" si="1117"/>
        <v>#N/A</v>
      </c>
      <c r="AU843" s="19" t="e">
        <f t="shared" ca="1" si="1118"/>
        <v>#N/A</v>
      </c>
      <c r="AV843" s="19" t="e">
        <f t="shared" ca="1" si="1119"/>
        <v>#N/A</v>
      </c>
      <c r="AW843" s="19" t="e">
        <f t="shared" ca="1" si="1120"/>
        <v>#N/A</v>
      </c>
      <c r="AX843" s="19" t="e">
        <f t="shared" ca="1" si="1121"/>
        <v>#N/A</v>
      </c>
      <c r="AY843" s="19" t="e">
        <f t="shared" ca="1" si="1122"/>
        <v>#N/A</v>
      </c>
      <c r="AZ843" s="72" t="e">
        <f t="shared" ca="1" si="1123"/>
        <v>#N/A</v>
      </c>
      <c r="BA843" s="72" t="e">
        <f t="shared" ca="1" si="1124"/>
        <v>#N/A</v>
      </c>
      <c r="BB843" s="72" t="e">
        <f t="shared" ca="1" si="1125"/>
        <v>#N/A</v>
      </c>
      <c r="BC843" s="19" t="e">
        <f t="shared" ca="1" si="1126"/>
        <v>#N/A</v>
      </c>
      <c r="BD843" s="19" t="e">
        <f t="shared" ca="1" si="1127"/>
        <v>#N/A</v>
      </c>
      <c r="BE843" s="19" t="e">
        <f t="shared" ca="1" si="1128"/>
        <v>#N/A</v>
      </c>
      <c r="BF843" s="19" t="e">
        <f t="shared" ca="1" si="1129"/>
        <v>#N/A</v>
      </c>
      <c r="BG843" s="19" t="e">
        <f t="shared" ca="1" si="1130"/>
        <v>#N/A</v>
      </c>
      <c r="BH843" s="19" t="e">
        <f t="shared" ca="1" si="1131"/>
        <v>#N/A</v>
      </c>
      <c r="BI843" s="72" t="e">
        <f t="shared" ca="1" si="1132"/>
        <v>#N/A</v>
      </c>
      <c r="BJ843" s="72" t="e">
        <f t="shared" ca="1" si="1133"/>
        <v>#N/A</v>
      </c>
      <c r="BK843" s="72" t="e">
        <f t="shared" ca="1" si="1134"/>
        <v>#N/A</v>
      </c>
      <c r="BL843" s="72" t="e">
        <f t="shared" ca="1" si="1135"/>
        <v>#N/A</v>
      </c>
      <c r="BM843" s="72" t="e">
        <f t="shared" ca="1" si="1136"/>
        <v>#N/A</v>
      </c>
      <c r="BN843" s="72" t="e">
        <f t="shared" ca="1" si="1137"/>
        <v>#N/A</v>
      </c>
      <c r="BO843" s="72" t="e">
        <f t="shared" ca="1" si="1138"/>
        <v>#N/A</v>
      </c>
      <c r="BP843" s="72" t="e">
        <f t="shared" ca="1" si="1139"/>
        <v>#N/A</v>
      </c>
      <c r="BQ843" s="72" t="e">
        <f t="shared" ca="1" si="1140"/>
        <v>#N/A</v>
      </c>
      <c r="BR843" s="72" t="e">
        <f t="shared" ca="1" si="1141"/>
        <v>#N/A</v>
      </c>
      <c r="BS843" s="72" t="e">
        <f t="shared" ca="1" si="1142"/>
        <v>#N/A</v>
      </c>
      <c r="BT843" s="72" t="e">
        <f t="shared" ca="1" si="1143"/>
        <v>#N/A</v>
      </c>
      <c r="BU843" s="72" t="e">
        <f t="shared" ca="1" si="1144"/>
        <v>#N/A</v>
      </c>
      <c r="BV843" s="72" t="e">
        <f t="shared" ca="1" si="1145"/>
        <v>#N/A</v>
      </c>
    </row>
    <row r="844" spans="1:74">
      <c r="A844" s="13" t="e">
        <f ca="1">'MGRS to'!AO844</f>
        <v>#N/A</v>
      </c>
      <c r="B844" s="13" t="e">
        <f ca="1">'MGRS to'!AP844</f>
        <v>#N/A</v>
      </c>
      <c r="C844" s="19" t="e">
        <f t="shared" ca="1" si="1074"/>
        <v>#N/A</v>
      </c>
      <c r="D844" s="19" t="e">
        <f t="shared" ca="1" si="1075"/>
        <v>#N/A</v>
      </c>
      <c r="E844" s="19" t="e">
        <f t="shared" ca="1" si="1076"/>
        <v>#N/A</v>
      </c>
      <c r="F844" s="19" t="e">
        <f t="shared" ca="1" si="1077"/>
        <v>#N/A</v>
      </c>
      <c r="G844" s="19" t="e">
        <f t="shared" ca="1" si="1078"/>
        <v>#N/A</v>
      </c>
      <c r="H844" s="19" t="e">
        <f t="shared" ca="1" si="1079"/>
        <v>#N/A</v>
      </c>
      <c r="I844" s="19" t="e">
        <f t="shared" ca="1" si="1080"/>
        <v>#N/A</v>
      </c>
      <c r="J844" s="19" t="e">
        <f t="shared" ca="1" si="1081"/>
        <v>#N/A</v>
      </c>
      <c r="K844" s="19" t="e">
        <f t="shared" ca="1" si="1082"/>
        <v>#N/A</v>
      </c>
      <c r="L844" s="19" t="e">
        <f t="shared" ca="1" si="1083"/>
        <v>#N/A</v>
      </c>
      <c r="M844" s="19" t="e">
        <f t="shared" ca="1" si="1084"/>
        <v>#N/A</v>
      </c>
      <c r="N844" s="19" t="e">
        <f t="shared" ca="1" si="1085"/>
        <v>#N/A</v>
      </c>
      <c r="O844" s="19" t="e">
        <f t="shared" ca="1" si="1086"/>
        <v>#N/A</v>
      </c>
      <c r="P844" s="72" t="e">
        <f t="shared" ca="1" si="1087"/>
        <v>#N/A</v>
      </c>
      <c r="Q844" s="72" t="e">
        <f t="shared" ca="1" si="1088"/>
        <v>#N/A</v>
      </c>
      <c r="R844" s="72" t="e">
        <f t="shared" ca="1" si="1089"/>
        <v>#N/A</v>
      </c>
      <c r="S844" s="19" t="e">
        <f t="shared" ca="1" si="1090"/>
        <v>#N/A</v>
      </c>
      <c r="T844" s="19" t="e">
        <f t="shared" ca="1" si="1091"/>
        <v>#N/A</v>
      </c>
      <c r="U844" s="19" t="e">
        <f t="shared" ca="1" si="1092"/>
        <v>#N/A</v>
      </c>
      <c r="V844" s="19" t="e">
        <f t="shared" ca="1" si="1093"/>
        <v>#N/A</v>
      </c>
      <c r="W844" s="19" t="e">
        <f t="shared" ca="1" si="1094"/>
        <v>#N/A</v>
      </c>
      <c r="X844" s="19" t="e">
        <f t="shared" ca="1" si="1095"/>
        <v>#N/A</v>
      </c>
      <c r="Y844" s="72" t="e">
        <f t="shared" ca="1" si="1096"/>
        <v>#N/A</v>
      </c>
      <c r="Z844" s="72" t="e">
        <f t="shared" ca="1" si="1097"/>
        <v>#N/A</v>
      </c>
      <c r="AA844" s="72" t="e">
        <f t="shared" ca="1" si="1098"/>
        <v>#N/A</v>
      </c>
      <c r="AB844" s="19" t="e">
        <f t="shared" ca="1" si="1099"/>
        <v>#N/A</v>
      </c>
      <c r="AC844" s="19" t="e">
        <f t="shared" ca="1" si="1100"/>
        <v>#N/A</v>
      </c>
      <c r="AD844" s="19" t="e">
        <f t="shared" ca="1" si="1101"/>
        <v>#N/A</v>
      </c>
      <c r="AE844" s="19" t="e">
        <f t="shared" ca="1" si="1102"/>
        <v>#N/A</v>
      </c>
      <c r="AF844" s="19" t="e">
        <f t="shared" ca="1" si="1103"/>
        <v>#N/A</v>
      </c>
      <c r="AG844" s="19" t="e">
        <f t="shared" ca="1" si="1104"/>
        <v>#N/A</v>
      </c>
      <c r="AH844" s="72" t="e">
        <f t="shared" ca="1" si="1105"/>
        <v>#N/A</v>
      </c>
      <c r="AI844" s="72" t="e">
        <f t="shared" ca="1" si="1106"/>
        <v>#N/A</v>
      </c>
      <c r="AJ844" s="72" t="e">
        <f t="shared" ca="1" si="1107"/>
        <v>#N/A</v>
      </c>
      <c r="AK844" s="19" t="e">
        <f t="shared" ca="1" si="1108"/>
        <v>#N/A</v>
      </c>
      <c r="AL844" s="19" t="e">
        <f t="shared" ca="1" si="1109"/>
        <v>#N/A</v>
      </c>
      <c r="AM844" s="19" t="e">
        <f t="shared" ca="1" si="1110"/>
        <v>#N/A</v>
      </c>
      <c r="AN844" s="19" t="e">
        <f t="shared" ca="1" si="1111"/>
        <v>#N/A</v>
      </c>
      <c r="AO844" s="19" t="e">
        <f t="shared" ca="1" si="1112"/>
        <v>#N/A</v>
      </c>
      <c r="AP844" s="19" t="e">
        <f t="shared" ca="1" si="1113"/>
        <v>#N/A</v>
      </c>
      <c r="AQ844" s="72" t="e">
        <f t="shared" ca="1" si="1114"/>
        <v>#N/A</v>
      </c>
      <c r="AR844" s="72" t="e">
        <f t="shared" ca="1" si="1115"/>
        <v>#N/A</v>
      </c>
      <c r="AS844" s="72" t="e">
        <f t="shared" ca="1" si="1116"/>
        <v>#N/A</v>
      </c>
      <c r="AT844" s="19" t="e">
        <f t="shared" ca="1" si="1117"/>
        <v>#N/A</v>
      </c>
      <c r="AU844" s="19" t="e">
        <f t="shared" ca="1" si="1118"/>
        <v>#N/A</v>
      </c>
      <c r="AV844" s="19" t="e">
        <f t="shared" ca="1" si="1119"/>
        <v>#N/A</v>
      </c>
      <c r="AW844" s="19" t="e">
        <f t="shared" ca="1" si="1120"/>
        <v>#N/A</v>
      </c>
      <c r="AX844" s="19" t="e">
        <f t="shared" ca="1" si="1121"/>
        <v>#N/A</v>
      </c>
      <c r="AY844" s="19" t="e">
        <f t="shared" ca="1" si="1122"/>
        <v>#N/A</v>
      </c>
      <c r="AZ844" s="72" t="e">
        <f t="shared" ca="1" si="1123"/>
        <v>#N/A</v>
      </c>
      <c r="BA844" s="72" t="e">
        <f t="shared" ca="1" si="1124"/>
        <v>#N/A</v>
      </c>
      <c r="BB844" s="72" t="e">
        <f t="shared" ca="1" si="1125"/>
        <v>#N/A</v>
      </c>
      <c r="BC844" s="19" t="e">
        <f t="shared" ca="1" si="1126"/>
        <v>#N/A</v>
      </c>
      <c r="BD844" s="19" t="e">
        <f t="shared" ca="1" si="1127"/>
        <v>#N/A</v>
      </c>
      <c r="BE844" s="19" t="e">
        <f t="shared" ca="1" si="1128"/>
        <v>#N/A</v>
      </c>
      <c r="BF844" s="19" t="e">
        <f t="shared" ca="1" si="1129"/>
        <v>#N/A</v>
      </c>
      <c r="BG844" s="19" t="e">
        <f t="shared" ca="1" si="1130"/>
        <v>#N/A</v>
      </c>
      <c r="BH844" s="19" t="e">
        <f t="shared" ca="1" si="1131"/>
        <v>#N/A</v>
      </c>
      <c r="BI844" s="72" t="e">
        <f t="shared" ca="1" si="1132"/>
        <v>#N/A</v>
      </c>
      <c r="BJ844" s="72" t="e">
        <f t="shared" ca="1" si="1133"/>
        <v>#N/A</v>
      </c>
      <c r="BK844" s="72" t="e">
        <f t="shared" ca="1" si="1134"/>
        <v>#N/A</v>
      </c>
      <c r="BL844" s="72" t="e">
        <f t="shared" ca="1" si="1135"/>
        <v>#N/A</v>
      </c>
      <c r="BM844" s="72" t="e">
        <f t="shared" ca="1" si="1136"/>
        <v>#N/A</v>
      </c>
      <c r="BN844" s="72" t="e">
        <f t="shared" ca="1" si="1137"/>
        <v>#N/A</v>
      </c>
      <c r="BO844" s="72" t="e">
        <f t="shared" ca="1" si="1138"/>
        <v>#N/A</v>
      </c>
      <c r="BP844" s="72" t="e">
        <f t="shared" ca="1" si="1139"/>
        <v>#N/A</v>
      </c>
      <c r="BQ844" s="72" t="e">
        <f t="shared" ca="1" si="1140"/>
        <v>#N/A</v>
      </c>
      <c r="BR844" s="72" t="e">
        <f t="shared" ca="1" si="1141"/>
        <v>#N/A</v>
      </c>
      <c r="BS844" s="72" t="e">
        <f t="shared" ca="1" si="1142"/>
        <v>#N/A</v>
      </c>
      <c r="BT844" s="72" t="e">
        <f t="shared" ca="1" si="1143"/>
        <v>#N/A</v>
      </c>
      <c r="BU844" s="72" t="e">
        <f t="shared" ca="1" si="1144"/>
        <v>#N/A</v>
      </c>
      <c r="BV844" s="72" t="e">
        <f t="shared" ca="1" si="1145"/>
        <v>#N/A</v>
      </c>
    </row>
    <row r="845" spans="1:74">
      <c r="A845" s="13" t="e">
        <f ca="1">'MGRS to'!AO845</f>
        <v>#N/A</v>
      </c>
      <c r="B845" s="13" t="e">
        <f ca="1">'MGRS to'!AP845</f>
        <v>#N/A</v>
      </c>
      <c r="C845" s="19" t="e">
        <f t="shared" ca="1" si="1074"/>
        <v>#N/A</v>
      </c>
      <c r="D845" s="19" t="e">
        <f t="shared" ca="1" si="1075"/>
        <v>#N/A</v>
      </c>
      <c r="E845" s="19" t="e">
        <f t="shared" ca="1" si="1076"/>
        <v>#N/A</v>
      </c>
      <c r="F845" s="19" t="e">
        <f t="shared" ca="1" si="1077"/>
        <v>#N/A</v>
      </c>
      <c r="G845" s="19" t="e">
        <f t="shared" ca="1" si="1078"/>
        <v>#N/A</v>
      </c>
      <c r="H845" s="19" t="e">
        <f t="shared" ca="1" si="1079"/>
        <v>#N/A</v>
      </c>
      <c r="I845" s="19" t="e">
        <f t="shared" ca="1" si="1080"/>
        <v>#N/A</v>
      </c>
      <c r="J845" s="19" t="e">
        <f t="shared" ca="1" si="1081"/>
        <v>#N/A</v>
      </c>
      <c r="K845" s="19" t="e">
        <f t="shared" ca="1" si="1082"/>
        <v>#N/A</v>
      </c>
      <c r="L845" s="19" t="e">
        <f t="shared" ca="1" si="1083"/>
        <v>#N/A</v>
      </c>
      <c r="M845" s="19" t="e">
        <f t="shared" ca="1" si="1084"/>
        <v>#N/A</v>
      </c>
      <c r="N845" s="19" t="e">
        <f t="shared" ca="1" si="1085"/>
        <v>#N/A</v>
      </c>
      <c r="O845" s="19" t="e">
        <f t="shared" ca="1" si="1086"/>
        <v>#N/A</v>
      </c>
      <c r="P845" s="72" t="e">
        <f t="shared" ca="1" si="1087"/>
        <v>#N/A</v>
      </c>
      <c r="Q845" s="72" t="e">
        <f t="shared" ca="1" si="1088"/>
        <v>#N/A</v>
      </c>
      <c r="R845" s="72" t="e">
        <f t="shared" ca="1" si="1089"/>
        <v>#N/A</v>
      </c>
      <c r="S845" s="19" t="e">
        <f t="shared" ca="1" si="1090"/>
        <v>#N/A</v>
      </c>
      <c r="T845" s="19" t="e">
        <f t="shared" ca="1" si="1091"/>
        <v>#N/A</v>
      </c>
      <c r="U845" s="19" t="e">
        <f t="shared" ca="1" si="1092"/>
        <v>#N/A</v>
      </c>
      <c r="V845" s="19" t="e">
        <f t="shared" ca="1" si="1093"/>
        <v>#N/A</v>
      </c>
      <c r="W845" s="19" t="e">
        <f t="shared" ca="1" si="1094"/>
        <v>#N/A</v>
      </c>
      <c r="X845" s="19" t="e">
        <f t="shared" ca="1" si="1095"/>
        <v>#N/A</v>
      </c>
      <c r="Y845" s="72" t="e">
        <f t="shared" ca="1" si="1096"/>
        <v>#N/A</v>
      </c>
      <c r="Z845" s="72" t="e">
        <f t="shared" ca="1" si="1097"/>
        <v>#N/A</v>
      </c>
      <c r="AA845" s="72" t="e">
        <f t="shared" ca="1" si="1098"/>
        <v>#N/A</v>
      </c>
      <c r="AB845" s="19" t="e">
        <f t="shared" ca="1" si="1099"/>
        <v>#N/A</v>
      </c>
      <c r="AC845" s="19" t="e">
        <f t="shared" ca="1" si="1100"/>
        <v>#N/A</v>
      </c>
      <c r="AD845" s="19" t="e">
        <f t="shared" ca="1" si="1101"/>
        <v>#N/A</v>
      </c>
      <c r="AE845" s="19" t="e">
        <f t="shared" ca="1" si="1102"/>
        <v>#N/A</v>
      </c>
      <c r="AF845" s="19" t="e">
        <f t="shared" ca="1" si="1103"/>
        <v>#N/A</v>
      </c>
      <c r="AG845" s="19" t="e">
        <f t="shared" ca="1" si="1104"/>
        <v>#N/A</v>
      </c>
      <c r="AH845" s="72" t="e">
        <f t="shared" ca="1" si="1105"/>
        <v>#N/A</v>
      </c>
      <c r="AI845" s="72" t="e">
        <f t="shared" ca="1" si="1106"/>
        <v>#N/A</v>
      </c>
      <c r="AJ845" s="72" t="e">
        <f t="shared" ca="1" si="1107"/>
        <v>#N/A</v>
      </c>
      <c r="AK845" s="19" t="e">
        <f t="shared" ca="1" si="1108"/>
        <v>#N/A</v>
      </c>
      <c r="AL845" s="19" t="e">
        <f t="shared" ca="1" si="1109"/>
        <v>#N/A</v>
      </c>
      <c r="AM845" s="19" t="e">
        <f t="shared" ca="1" si="1110"/>
        <v>#N/A</v>
      </c>
      <c r="AN845" s="19" t="e">
        <f t="shared" ca="1" si="1111"/>
        <v>#N/A</v>
      </c>
      <c r="AO845" s="19" t="e">
        <f t="shared" ca="1" si="1112"/>
        <v>#N/A</v>
      </c>
      <c r="AP845" s="19" t="e">
        <f t="shared" ca="1" si="1113"/>
        <v>#N/A</v>
      </c>
      <c r="AQ845" s="72" t="e">
        <f t="shared" ca="1" si="1114"/>
        <v>#N/A</v>
      </c>
      <c r="AR845" s="72" t="e">
        <f t="shared" ca="1" si="1115"/>
        <v>#N/A</v>
      </c>
      <c r="AS845" s="72" t="e">
        <f t="shared" ca="1" si="1116"/>
        <v>#N/A</v>
      </c>
      <c r="AT845" s="19" t="e">
        <f t="shared" ca="1" si="1117"/>
        <v>#N/A</v>
      </c>
      <c r="AU845" s="19" t="e">
        <f t="shared" ca="1" si="1118"/>
        <v>#N/A</v>
      </c>
      <c r="AV845" s="19" t="e">
        <f t="shared" ca="1" si="1119"/>
        <v>#N/A</v>
      </c>
      <c r="AW845" s="19" t="e">
        <f t="shared" ca="1" si="1120"/>
        <v>#N/A</v>
      </c>
      <c r="AX845" s="19" t="e">
        <f t="shared" ca="1" si="1121"/>
        <v>#N/A</v>
      </c>
      <c r="AY845" s="19" t="e">
        <f t="shared" ca="1" si="1122"/>
        <v>#N/A</v>
      </c>
      <c r="AZ845" s="72" t="e">
        <f t="shared" ca="1" si="1123"/>
        <v>#N/A</v>
      </c>
      <c r="BA845" s="72" t="e">
        <f t="shared" ca="1" si="1124"/>
        <v>#N/A</v>
      </c>
      <c r="BB845" s="72" t="e">
        <f t="shared" ca="1" si="1125"/>
        <v>#N/A</v>
      </c>
      <c r="BC845" s="19" t="e">
        <f t="shared" ca="1" si="1126"/>
        <v>#N/A</v>
      </c>
      <c r="BD845" s="19" t="e">
        <f t="shared" ca="1" si="1127"/>
        <v>#N/A</v>
      </c>
      <c r="BE845" s="19" t="e">
        <f t="shared" ca="1" si="1128"/>
        <v>#N/A</v>
      </c>
      <c r="BF845" s="19" t="e">
        <f t="shared" ca="1" si="1129"/>
        <v>#N/A</v>
      </c>
      <c r="BG845" s="19" t="e">
        <f t="shared" ca="1" si="1130"/>
        <v>#N/A</v>
      </c>
      <c r="BH845" s="19" t="e">
        <f t="shared" ca="1" si="1131"/>
        <v>#N/A</v>
      </c>
      <c r="BI845" s="72" t="e">
        <f t="shared" ca="1" si="1132"/>
        <v>#N/A</v>
      </c>
      <c r="BJ845" s="72" t="e">
        <f t="shared" ca="1" si="1133"/>
        <v>#N/A</v>
      </c>
      <c r="BK845" s="72" t="e">
        <f t="shared" ca="1" si="1134"/>
        <v>#N/A</v>
      </c>
      <c r="BL845" s="72" t="e">
        <f t="shared" ca="1" si="1135"/>
        <v>#N/A</v>
      </c>
      <c r="BM845" s="72" t="e">
        <f t="shared" ca="1" si="1136"/>
        <v>#N/A</v>
      </c>
      <c r="BN845" s="72" t="e">
        <f t="shared" ca="1" si="1137"/>
        <v>#N/A</v>
      </c>
      <c r="BO845" s="72" t="e">
        <f t="shared" ca="1" si="1138"/>
        <v>#N/A</v>
      </c>
      <c r="BP845" s="72" t="e">
        <f t="shared" ca="1" si="1139"/>
        <v>#N/A</v>
      </c>
      <c r="BQ845" s="72" t="e">
        <f t="shared" ca="1" si="1140"/>
        <v>#N/A</v>
      </c>
      <c r="BR845" s="72" t="e">
        <f t="shared" ca="1" si="1141"/>
        <v>#N/A</v>
      </c>
      <c r="BS845" s="72" t="e">
        <f t="shared" ca="1" si="1142"/>
        <v>#N/A</v>
      </c>
      <c r="BT845" s="72" t="e">
        <f t="shared" ca="1" si="1143"/>
        <v>#N/A</v>
      </c>
      <c r="BU845" s="72" t="e">
        <f t="shared" ca="1" si="1144"/>
        <v>#N/A</v>
      </c>
      <c r="BV845" s="72" t="e">
        <f t="shared" ca="1" si="1145"/>
        <v>#N/A</v>
      </c>
    </row>
    <row r="846" spans="1:74">
      <c r="A846" s="13" t="e">
        <f ca="1">'MGRS to'!AO846</f>
        <v>#N/A</v>
      </c>
      <c r="B846" s="13" t="e">
        <f ca="1">'MGRS to'!AP846</f>
        <v>#N/A</v>
      </c>
      <c r="C846" s="19" t="e">
        <f t="shared" ca="1" si="1074"/>
        <v>#N/A</v>
      </c>
      <c r="D846" s="19" t="e">
        <f t="shared" ca="1" si="1075"/>
        <v>#N/A</v>
      </c>
      <c r="E846" s="19" t="e">
        <f t="shared" ca="1" si="1076"/>
        <v>#N/A</v>
      </c>
      <c r="F846" s="19" t="e">
        <f t="shared" ca="1" si="1077"/>
        <v>#N/A</v>
      </c>
      <c r="G846" s="19" t="e">
        <f t="shared" ca="1" si="1078"/>
        <v>#N/A</v>
      </c>
      <c r="H846" s="19" t="e">
        <f t="shared" ca="1" si="1079"/>
        <v>#N/A</v>
      </c>
      <c r="I846" s="19" t="e">
        <f t="shared" ca="1" si="1080"/>
        <v>#N/A</v>
      </c>
      <c r="J846" s="19" t="e">
        <f t="shared" ca="1" si="1081"/>
        <v>#N/A</v>
      </c>
      <c r="K846" s="19" t="e">
        <f t="shared" ca="1" si="1082"/>
        <v>#N/A</v>
      </c>
      <c r="L846" s="19" t="e">
        <f t="shared" ca="1" si="1083"/>
        <v>#N/A</v>
      </c>
      <c r="M846" s="19" t="e">
        <f t="shared" ca="1" si="1084"/>
        <v>#N/A</v>
      </c>
      <c r="N846" s="19" t="e">
        <f t="shared" ca="1" si="1085"/>
        <v>#N/A</v>
      </c>
      <c r="O846" s="19" t="e">
        <f t="shared" ca="1" si="1086"/>
        <v>#N/A</v>
      </c>
      <c r="P846" s="72" t="e">
        <f t="shared" ca="1" si="1087"/>
        <v>#N/A</v>
      </c>
      <c r="Q846" s="72" t="e">
        <f t="shared" ca="1" si="1088"/>
        <v>#N/A</v>
      </c>
      <c r="R846" s="72" t="e">
        <f t="shared" ca="1" si="1089"/>
        <v>#N/A</v>
      </c>
      <c r="S846" s="19" t="e">
        <f t="shared" ca="1" si="1090"/>
        <v>#N/A</v>
      </c>
      <c r="T846" s="19" t="e">
        <f t="shared" ca="1" si="1091"/>
        <v>#N/A</v>
      </c>
      <c r="U846" s="19" t="e">
        <f t="shared" ca="1" si="1092"/>
        <v>#N/A</v>
      </c>
      <c r="V846" s="19" t="e">
        <f t="shared" ca="1" si="1093"/>
        <v>#N/A</v>
      </c>
      <c r="W846" s="19" t="e">
        <f t="shared" ca="1" si="1094"/>
        <v>#N/A</v>
      </c>
      <c r="X846" s="19" t="e">
        <f t="shared" ca="1" si="1095"/>
        <v>#N/A</v>
      </c>
      <c r="Y846" s="72" t="e">
        <f t="shared" ca="1" si="1096"/>
        <v>#N/A</v>
      </c>
      <c r="Z846" s="72" t="e">
        <f t="shared" ca="1" si="1097"/>
        <v>#N/A</v>
      </c>
      <c r="AA846" s="72" t="e">
        <f t="shared" ca="1" si="1098"/>
        <v>#N/A</v>
      </c>
      <c r="AB846" s="19" t="e">
        <f t="shared" ca="1" si="1099"/>
        <v>#N/A</v>
      </c>
      <c r="AC846" s="19" t="e">
        <f t="shared" ca="1" si="1100"/>
        <v>#N/A</v>
      </c>
      <c r="AD846" s="19" t="e">
        <f t="shared" ca="1" si="1101"/>
        <v>#N/A</v>
      </c>
      <c r="AE846" s="19" t="e">
        <f t="shared" ca="1" si="1102"/>
        <v>#N/A</v>
      </c>
      <c r="AF846" s="19" t="e">
        <f t="shared" ca="1" si="1103"/>
        <v>#N/A</v>
      </c>
      <c r="AG846" s="19" t="e">
        <f t="shared" ca="1" si="1104"/>
        <v>#N/A</v>
      </c>
      <c r="AH846" s="72" t="e">
        <f t="shared" ca="1" si="1105"/>
        <v>#N/A</v>
      </c>
      <c r="AI846" s="72" t="e">
        <f t="shared" ca="1" si="1106"/>
        <v>#N/A</v>
      </c>
      <c r="AJ846" s="72" t="e">
        <f t="shared" ca="1" si="1107"/>
        <v>#N/A</v>
      </c>
      <c r="AK846" s="19" t="e">
        <f t="shared" ca="1" si="1108"/>
        <v>#N/A</v>
      </c>
      <c r="AL846" s="19" t="e">
        <f t="shared" ca="1" si="1109"/>
        <v>#N/A</v>
      </c>
      <c r="AM846" s="19" t="e">
        <f t="shared" ca="1" si="1110"/>
        <v>#N/A</v>
      </c>
      <c r="AN846" s="19" t="e">
        <f t="shared" ca="1" si="1111"/>
        <v>#N/A</v>
      </c>
      <c r="AO846" s="19" t="e">
        <f t="shared" ca="1" si="1112"/>
        <v>#N/A</v>
      </c>
      <c r="AP846" s="19" t="e">
        <f t="shared" ca="1" si="1113"/>
        <v>#N/A</v>
      </c>
      <c r="AQ846" s="72" t="e">
        <f t="shared" ca="1" si="1114"/>
        <v>#N/A</v>
      </c>
      <c r="AR846" s="72" t="e">
        <f t="shared" ca="1" si="1115"/>
        <v>#N/A</v>
      </c>
      <c r="AS846" s="72" t="e">
        <f t="shared" ca="1" si="1116"/>
        <v>#N/A</v>
      </c>
      <c r="AT846" s="19" t="e">
        <f t="shared" ca="1" si="1117"/>
        <v>#N/A</v>
      </c>
      <c r="AU846" s="19" t="e">
        <f t="shared" ca="1" si="1118"/>
        <v>#N/A</v>
      </c>
      <c r="AV846" s="19" t="e">
        <f t="shared" ca="1" si="1119"/>
        <v>#N/A</v>
      </c>
      <c r="AW846" s="19" t="e">
        <f t="shared" ca="1" si="1120"/>
        <v>#N/A</v>
      </c>
      <c r="AX846" s="19" t="e">
        <f t="shared" ca="1" si="1121"/>
        <v>#N/A</v>
      </c>
      <c r="AY846" s="19" t="e">
        <f t="shared" ca="1" si="1122"/>
        <v>#N/A</v>
      </c>
      <c r="AZ846" s="72" t="e">
        <f t="shared" ca="1" si="1123"/>
        <v>#N/A</v>
      </c>
      <c r="BA846" s="72" t="e">
        <f t="shared" ca="1" si="1124"/>
        <v>#N/A</v>
      </c>
      <c r="BB846" s="72" t="e">
        <f t="shared" ca="1" si="1125"/>
        <v>#N/A</v>
      </c>
      <c r="BC846" s="19" t="e">
        <f t="shared" ca="1" si="1126"/>
        <v>#N/A</v>
      </c>
      <c r="BD846" s="19" t="e">
        <f t="shared" ca="1" si="1127"/>
        <v>#N/A</v>
      </c>
      <c r="BE846" s="19" t="e">
        <f t="shared" ca="1" si="1128"/>
        <v>#N/A</v>
      </c>
      <c r="BF846" s="19" t="e">
        <f t="shared" ca="1" si="1129"/>
        <v>#N/A</v>
      </c>
      <c r="BG846" s="19" t="e">
        <f t="shared" ca="1" si="1130"/>
        <v>#N/A</v>
      </c>
      <c r="BH846" s="19" t="e">
        <f t="shared" ca="1" si="1131"/>
        <v>#N/A</v>
      </c>
      <c r="BI846" s="72" t="e">
        <f t="shared" ca="1" si="1132"/>
        <v>#N/A</v>
      </c>
      <c r="BJ846" s="72" t="e">
        <f t="shared" ca="1" si="1133"/>
        <v>#N/A</v>
      </c>
      <c r="BK846" s="72" t="e">
        <f t="shared" ca="1" si="1134"/>
        <v>#N/A</v>
      </c>
      <c r="BL846" s="72" t="e">
        <f t="shared" ca="1" si="1135"/>
        <v>#N/A</v>
      </c>
      <c r="BM846" s="72" t="e">
        <f t="shared" ca="1" si="1136"/>
        <v>#N/A</v>
      </c>
      <c r="BN846" s="72" t="e">
        <f t="shared" ca="1" si="1137"/>
        <v>#N/A</v>
      </c>
      <c r="BO846" s="72" t="e">
        <f t="shared" ca="1" si="1138"/>
        <v>#N/A</v>
      </c>
      <c r="BP846" s="72" t="e">
        <f t="shared" ca="1" si="1139"/>
        <v>#N/A</v>
      </c>
      <c r="BQ846" s="72" t="e">
        <f t="shared" ca="1" si="1140"/>
        <v>#N/A</v>
      </c>
      <c r="BR846" s="72" t="e">
        <f t="shared" ca="1" si="1141"/>
        <v>#N/A</v>
      </c>
      <c r="BS846" s="72" t="e">
        <f t="shared" ca="1" si="1142"/>
        <v>#N/A</v>
      </c>
      <c r="BT846" s="72" t="e">
        <f t="shared" ca="1" si="1143"/>
        <v>#N/A</v>
      </c>
      <c r="BU846" s="72" t="e">
        <f t="shared" ca="1" si="1144"/>
        <v>#N/A</v>
      </c>
      <c r="BV846" s="72" t="e">
        <f t="shared" ca="1" si="1145"/>
        <v>#N/A</v>
      </c>
    </row>
    <row r="847" spans="1:74">
      <c r="A847" s="13" t="e">
        <f ca="1">'MGRS to'!AO847</f>
        <v>#N/A</v>
      </c>
      <c r="B847" s="13" t="e">
        <f ca="1">'MGRS to'!AP847</f>
        <v>#N/A</v>
      </c>
      <c r="C847" s="19" t="e">
        <f t="shared" ca="1" si="1074"/>
        <v>#N/A</v>
      </c>
      <c r="D847" s="19" t="e">
        <f t="shared" ca="1" si="1075"/>
        <v>#N/A</v>
      </c>
      <c r="E847" s="19" t="e">
        <f t="shared" ca="1" si="1076"/>
        <v>#N/A</v>
      </c>
      <c r="F847" s="19" t="e">
        <f t="shared" ca="1" si="1077"/>
        <v>#N/A</v>
      </c>
      <c r="G847" s="19" t="e">
        <f t="shared" ca="1" si="1078"/>
        <v>#N/A</v>
      </c>
      <c r="H847" s="19" t="e">
        <f t="shared" ca="1" si="1079"/>
        <v>#N/A</v>
      </c>
      <c r="I847" s="19" t="e">
        <f t="shared" ca="1" si="1080"/>
        <v>#N/A</v>
      </c>
      <c r="J847" s="19" t="e">
        <f t="shared" ca="1" si="1081"/>
        <v>#N/A</v>
      </c>
      <c r="K847" s="19" t="e">
        <f t="shared" ca="1" si="1082"/>
        <v>#N/A</v>
      </c>
      <c r="L847" s="19" t="e">
        <f t="shared" ca="1" si="1083"/>
        <v>#N/A</v>
      </c>
      <c r="M847" s="19" t="e">
        <f t="shared" ca="1" si="1084"/>
        <v>#N/A</v>
      </c>
      <c r="N847" s="19" t="e">
        <f t="shared" ca="1" si="1085"/>
        <v>#N/A</v>
      </c>
      <c r="O847" s="19" t="e">
        <f t="shared" ca="1" si="1086"/>
        <v>#N/A</v>
      </c>
      <c r="P847" s="72" t="e">
        <f t="shared" ca="1" si="1087"/>
        <v>#N/A</v>
      </c>
      <c r="Q847" s="72" t="e">
        <f t="shared" ca="1" si="1088"/>
        <v>#N/A</v>
      </c>
      <c r="R847" s="72" t="e">
        <f t="shared" ca="1" si="1089"/>
        <v>#N/A</v>
      </c>
      <c r="S847" s="19" t="e">
        <f t="shared" ca="1" si="1090"/>
        <v>#N/A</v>
      </c>
      <c r="T847" s="19" t="e">
        <f t="shared" ca="1" si="1091"/>
        <v>#N/A</v>
      </c>
      <c r="U847" s="19" t="e">
        <f t="shared" ca="1" si="1092"/>
        <v>#N/A</v>
      </c>
      <c r="V847" s="19" t="e">
        <f t="shared" ca="1" si="1093"/>
        <v>#N/A</v>
      </c>
      <c r="W847" s="19" t="e">
        <f t="shared" ca="1" si="1094"/>
        <v>#N/A</v>
      </c>
      <c r="X847" s="19" t="e">
        <f t="shared" ca="1" si="1095"/>
        <v>#N/A</v>
      </c>
      <c r="Y847" s="72" t="e">
        <f t="shared" ca="1" si="1096"/>
        <v>#N/A</v>
      </c>
      <c r="Z847" s="72" t="e">
        <f t="shared" ca="1" si="1097"/>
        <v>#N/A</v>
      </c>
      <c r="AA847" s="72" t="e">
        <f t="shared" ca="1" si="1098"/>
        <v>#N/A</v>
      </c>
      <c r="AB847" s="19" t="e">
        <f t="shared" ca="1" si="1099"/>
        <v>#N/A</v>
      </c>
      <c r="AC847" s="19" t="e">
        <f t="shared" ca="1" si="1100"/>
        <v>#N/A</v>
      </c>
      <c r="AD847" s="19" t="e">
        <f t="shared" ca="1" si="1101"/>
        <v>#N/A</v>
      </c>
      <c r="AE847" s="19" t="e">
        <f t="shared" ca="1" si="1102"/>
        <v>#N/A</v>
      </c>
      <c r="AF847" s="19" t="e">
        <f t="shared" ca="1" si="1103"/>
        <v>#N/A</v>
      </c>
      <c r="AG847" s="19" t="e">
        <f t="shared" ca="1" si="1104"/>
        <v>#N/A</v>
      </c>
      <c r="AH847" s="72" t="e">
        <f t="shared" ca="1" si="1105"/>
        <v>#N/A</v>
      </c>
      <c r="AI847" s="72" t="e">
        <f t="shared" ca="1" si="1106"/>
        <v>#N/A</v>
      </c>
      <c r="AJ847" s="72" t="e">
        <f t="shared" ca="1" si="1107"/>
        <v>#N/A</v>
      </c>
      <c r="AK847" s="19" t="e">
        <f t="shared" ca="1" si="1108"/>
        <v>#N/A</v>
      </c>
      <c r="AL847" s="19" t="e">
        <f t="shared" ca="1" si="1109"/>
        <v>#N/A</v>
      </c>
      <c r="AM847" s="19" t="e">
        <f t="shared" ca="1" si="1110"/>
        <v>#N/A</v>
      </c>
      <c r="AN847" s="19" t="e">
        <f t="shared" ca="1" si="1111"/>
        <v>#N/A</v>
      </c>
      <c r="AO847" s="19" t="e">
        <f t="shared" ca="1" si="1112"/>
        <v>#N/A</v>
      </c>
      <c r="AP847" s="19" t="e">
        <f t="shared" ca="1" si="1113"/>
        <v>#N/A</v>
      </c>
      <c r="AQ847" s="72" t="e">
        <f t="shared" ca="1" si="1114"/>
        <v>#N/A</v>
      </c>
      <c r="AR847" s="72" t="e">
        <f t="shared" ca="1" si="1115"/>
        <v>#N/A</v>
      </c>
      <c r="AS847" s="72" t="e">
        <f t="shared" ca="1" si="1116"/>
        <v>#N/A</v>
      </c>
      <c r="AT847" s="19" t="e">
        <f t="shared" ca="1" si="1117"/>
        <v>#N/A</v>
      </c>
      <c r="AU847" s="19" t="e">
        <f t="shared" ca="1" si="1118"/>
        <v>#N/A</v>
      </c>
      <c r="AV847" s="19" t="e">
        <f t="shared" ca="1" si="1119"/>
        <v>#N/A</v>
      </c>
      <c r="AW847" s="19" t="e">
        <f t="shared" ca="1" si="1120"/>
        <v>#N/A</v>
      </c>
      <c r="AX847" s="19" t="e">
        <f t="shared" ca="1" si="1121"/>
        <v>#N/A</v>
      </c>
      <c r="AY847" s="19" t="e">
        <f t="shared" ca="1" si="1122"/>
        <v>#N/A</v>
      </c>
      <c r="AZ847" s="72" t="e">
        <f t="shared" ca="1" si="1123"/>
        <v>#N/A</v>
      </c>
      <c r="BA847" s="72" t="e">
        <f t="shared" ca="1" si="1124"/>
        <v>#N/A</v>
      </c>
      <c r="BB847" s="72" t="e">
        <f t="shared" ca="1" si="1125"/>
        <v>#N/A</v>
      </c>
      <c r="BC847" s="19" t="e">
        <f t="shared" ca="1" si="1126"/>
        <v>#N/A</v>
      </c>
      <c r="BD847" s="19" t="e">
        <f t="shared" ca="1" si="1127"/>
        <v>#N/A</v>
      </c>
      <c r="BE847" s="19" t="e">
        <f t="shared" ca="1" si="1128"/>
        <v>#N/A</v>
      </c>
      <c r="BF847" s="19" t="e">
        <f t="shared" ca="1" si="1129"/>
        <v>#N/A</v>
      </c>
      <c r="BG847" s="19" t="e">
        <f t="shared" ca="1" si="1130"/>
        <v>#N/A</v>
      </c>
      <c r="BH847" s="19" t="e">
        <f t="shared" ca="1" si="1131"/>
        <v>#N/A</v>
      </c>
      <c r="BI847" s="72" t="e">
        <f t="shared" ca="1" si="1132"/>
        <v>#N/A</v>
      </c>
      <c r="BJ847" s="72" t="e">
        <f t="shared" ca="1" si="1133"/>
        <v>#N/A</v>
      </c>
      <c r="BK847" s="72" t="e">
        <f t="shared" ca="1" si="1134"/>
        <v>#N/A</v>
      </c>
      <c r="BL847" s="72" t="e">
        <f t="shared" ca="1" si="1135"/>
        <v>#N/A</v>
      </c>
      <c r="BM847" s="72" t="e">
        <f t="shared" ca="1" si="1136"/>
        <v>#N/A</v>
      </c>
      <c r="BN847" s="72" t="e">
        <f t="shared" ca="1" si="1137"/>
        <v>#N/A</v>
      </c>
      <c r="BO847" s="72" t="e">
        <f t="shared" ca="1" si="1138"/>
        <v>#N/A</v>
      </c>
      <c r="BP847" s="72" t="e">
        <f t="shared" ca="1" si="1139"/>
        <v>#N/A</v>
      </c>
      <c r="BQ847" s="72" t="e">
        <f t="shared" ca="1" si="1140"/>
        <v>#N/A</v>
      </c>
      <c r="BR847" s="72" t="e">
        <f t="shared" ca="1" si="1141"/>
        <v>#N/A</v>
      </c>
      <c r="BS847" s="72" t="e">
        <f t="shared" ca="1" si="1142"/>
        <v>#N/A</v>
      </c>
      <c r="BT847" s="72" t="e">
        <f t="shared" ca="1" si="1143"/>
        <v>#N/A</v>
      </c>
      <c r="BU847" s="72" t="e">
        <f t="shared" ca="1" si="1144"/>
        <v>#N/A</v>
      </c>
      <c r="BV847" s="72" t="e">
        <f t="shared" ca="1" si="1145"/>
        <v>#N/A</v>
      </c>
    </row>
    <row r="848" spans="1:74">
      <c r="A848" s="13" t="e">
        <f ca="1">'MGRS to'!AO848</f>
        <v>#N/A</v>
      </c>
      <c r="B848" s="13" t="e">
        <f ca="1">'MGRS to'!AP848</f>
        <v>#N/A</v>
      </c>
      <c r="C848" s="19" t="e">
        <f t="shared" ca="1" si="1074"/>
        <v>#N/A</v>
      </c>
      <c r="D848" s="19" t="e">
        <f t="shared" ca="1" si="1075"/>
        <v>#N/A</v>
      </c>
      <c r="E848" s="19" t="e">
        <f t="shared" ca="1" si="1076"/>
        <v>#N/A</v>
      </c>
      <c r="F848" s="19" t="e">
        <f t="shared" ca="1" si="1077"/>
        <v>#N/A</v>
      </c>
      <c r="G848" s="19" t="e">
        <f t="shared" ca="1" si="1078"/>
        <v>#N/A</v>
      </c>
      <c r="H848" s="19" t="e">
        <f t="shared" ca="1" si="1079"/>
        <v>#N/A</v>
      </c>
      <c r="I848" s="19" t="e">
        <f t="shared" ca="1" si="1080"/>
        <v>#N/A</v>
      </c>
      <c r="J848" s="19" t="e">
        <f t="shared" ca="1" si="1081"/>
        <v>#N/A</v>
      </c>
      <c r="K848" s="19" t="e">
        <f t="shared" ca="1" si="1082"/>
        <v>#N/A</v>
      </c>
      <c r="L848" s="19" t="e">
        <f t="shared" ca="1" si="1083"/>
        <v>#N/A</v>
      </c>
      <c r="M848" s="19" t="e">
        <f t="shared" ca="1" si="1084"/>
        <v>#N/A</v>
      </c>
      <c r="N848" s="19" t="e">
        <f t="shared" ca="1" si="1085"/>
        <v>#N/A</v>
      </c>
      <c r="O848" s="19" t="e">
        <f t="shared" ca="1" si="1086"/>
        <v>#N/A</v>
      </c>
      <c r="P848" s="72" t="e">
        <f t="shared" ca="1" si="1087"/>
        <v>#N/A</v>
      </c>
      <c r="Q848" s="72" t="e">
        <f t="shared" ca="1" si="1088"/>
        <v>#N/A</v>
      </c>
      <c r="R848" s="72" t="e">
        <f t="shared" ca="1" si="1089"/>
        <v>#N/A</v>
      </c>
      <c r="S848" s="19" t="e">
        <f t="shared" ca="1" si="1090"/>
        <v>#N/A</v>
      </c>
      <c r="T848" s="19" t="e">
        <f t="shared" ca="1" si="1091"/>
        <v>#N/A</v>
      </c>
      <c r="U848" s="19" t="e">
        <f t="shared" ca="1" si="1092"/>
        <v>#N/A</v>
      </c>
      <c r="V848" s="19" t="e">
        <f t="shared" ca="1" si="1093"/>
        <v>#N/A</v>
      </c>
      <c r="W848" s="19" t="e">
        <f t="shared" ca="1" si="1094"/>
        <v>#N/A</v>
      </c>
      <c r="X848" s="19" t="e">
        <f t="shared" ca="1" si="1095"/>
        <v>#N/A</v>
      </c>
      <c r="Y848" s="72" t="e">
        <f t="shared" ca="1" si="1096"/>
        <v>#N/A</v>
      </c>
      <c r="Z848" s="72" t="e">
        <f t="shared" ca="1" si="1097"/>
        <v>#N/A</v>
      </c>
      <c r="AA848" s="72" t="e">
        <f t="shared" ca="1" si="1098"/>
        <v>#N/A</v>
      </c>
      <c r="AB848" s="19" t="e">
        <f t="shared" ca="1" si="1099"/>
        <v>#N/A</v>
      </c>
      <c r="AC848" s="19" t="e">
        <f t="shared" ca="1" si="1100"/>
        <v>#N/A</v>
      </c>
      <c r="AD848" s="19" t="e">
        <f t="shared" ca="1" si="1101"/>
        <v>#N/A</v>
      </c>
      <c r="AE848" s="19" t="e">
        <f t="shared" ca="1" si="1102"/>
        <v>#N/A</v>
      </c>
      <c r="AF848" s="19" t="e">
        <f t="shared" ca="1" si="1103"/>
        <v>#N/A</v>
      </c>
      <c r="AG848" s="19" t="e">
        <f t="shared" ca="1" si="1104"/>
        <v>#N/A</v>
      </c>
      <c r="AH848" s="72" t="e">
        <f t="shared" ca="1" si="1105"/>
        <v>#N/A</v>
      </c>
      <c r="AI848" s="72" t="e">
        <f t="shared" ca="1" si="1106"/>
        <v>#N/A</v>
      </c>
      <c r="AJ848" s="72" t="e">
        <f t="shared" ca="1" si="1107"/>
        <v>#N/A</v>
      </c>
      <c r="AK848" s="19" t="e">
        <f t="shared" ca="1" si="1108"/>
        <v>#N/A</v>
      </c>
      <c r="AL848" s="19" t="e">
        <f t="shared" ca="1" si="1109"/>
        <v>#N/A</v>
      </c>
      <c r="AM848" s="19" t="e">
        <f t="shared" ca="1" si="1110"/>
        <v>#N/A</v>
      </c>
      <c r="AN848" s="19" t="e">
        <f t="shared" ca="1" si="1111"/>
        <v>#N/A</v>
      </c>
      <c r="AO848" s="19" t="e">
        <f t="shared" ca="1" si="1112"/>
        <v>#N/A</v>
      </c>
      <c r="AP848" s="19" t="e">
        <f t="shared" ca="1" si="1113"/>
        <v>#N/A</v>
      </c>
      <c r="AQ848" s="72" t="e">
        <f t="shared" ca="1" si="1114"/>
        <v>#N/A</v>
      </c>
      <c r="AR848" s="72" t="e">
        <f t="shared" ca="1" si="1115"/>
        <v>#N/A</v>
      </c>
      <c r="AS848" s="72" t="e">
        <f t="shared" ca="1" si="1116"/>
        <v>#N/A</v>
      </c>
      <c r="AT848" s="19" t="e">
        <f t="shared" ca="1" si="1117"/>
        <v>#N/A</v>
      </c>
      <c r="AU848" s="19" t="e">
        <f t="shared" ca="1" si="1118"/>
        <v>#N/A</v>
      </c>
      <c r="AV848" s="19" t="e">
        <f t="shared" ca="1" si="1119"/>
        <v>#N/A</v>
      </c>
      <c r="AW848" s="19" t="e">
        <f t="shared" ca="1" si="1120"/>
        <v>#N/A</v>
      </c>
      <c r="AX848" s="19" t="e">
        <f t="shared" ca="1" si="1121"/>
        <v>#N/A</v>
      </c>
      <c r="AY848" s="19" t="e">
        <f t="shared" ca="1" si="1122"/>
        <v>#N/A</v>
      </c>
      <c r="AZ848" s="72" t="e">
        <f t="shared" ca="1" si="1123"/>
        <v>#N/A</v>
      </c>
      <c r="BA848" s="72" t="e">
        <f t="shared" ca="1" si="1124"/>
        <v>#N/A</v>
      </c>
      <c r="BB848" s="72" t="e">
        <f t="shared" ca="1" si="1125"/>
        <v>#N/A</v>
      </c>
      <c r="BC848" s="19" t="e">
        <f t="shared" ca="1" si="1126"/>
        <v>#N/A</v>
      </c>
      <c r="BD848" s="19" t="e">
        <f t="shared" ca="1" si="1127"/>
        <v>#N/A</v>
      </c>
      <c r="BE848" s="19" t="e">
        <f t="shared" ca="1" si="1128"/>
        <v>#N/A</v>
      </c>
      <c r="BF848" s="19" t="e">
        <f t="shared" ca="1" si="1129"/>
        <v>#N/A</v>
      </c>
      <c r="BG848" s="19" t="e">
        <f t="shared" ca="1" si="1130"/>
        <v>#N/A</v>
      </c>
      <c r="BH848" s="19" t="e">
        <f t="shared" ca="1" si="1131"/>
        <v>#N/A</v>
      </c>
      <c r="BI848" s="72" t="e">
        <f t="shared" ca="1" si="1132"/>
        <v>#N/A</v>
      </c>
      <c r="BJ848" s="72" t="e">
        <f t="shared" ca="1" si="1133"/>
        <v>#N/A</v>
      </c>
      <c r="BK848" s="72" t="e">
        <f t="shared" ca="1" si="1134"/>
        <v>#N/A</v>
      </c>
      <c r="BL848" s="72" t="e">
        <f t="shared" ca="1" si="1135"/>
        <v>#N/A</v>
      </c>
      <c r="BM848" s="72" t="e">
        <f t="shared" ca="1" si="1136"/>
        <v>#N/A</v>
      </c>
      <c r="BN848" s="72" t="e">
        <f t="shared" ca="1" si="1137"/>
        <v>#N/A</v>
      </c>
      <c r="BO848" s="72" t="e">
        <f t="shared" ca="1" si="1138"/>
        <v>#N/A</v>
      </c>
      <c r="BP848" s="72" t="e">
        <f t="shared" ca="1" si="1139"/>
        <v>#N/A</v>
      </c>
      <c r="BQ848" s="72" t="e">
        <f t="shared" ca="1" si="1140"/>
        <v>#N/A</v>
      </c>
      <c r="BR848" s="72" t="e">
        <f t="shared" ca="1" si="1141"/>
        <v>#N/A</v>
      </c>
      <c r="BS848" s="72" t="e">
        <f t="shared" ca="1" si="1142"/>
        <v>#N/A</v>
      </c>
      <c r="BT848" s="72" t="e">
        <f t="shared" ca="1" si="1143"/>
        <v>#N/A</v>
      </c>
      <c r="BU848" s="72" t="e">
        <f t="shared" ca="1" si="1144"/>
        <v>#N/A</v>
      </c>
      <c r="BV848" s="72" t="e">
        <f t="shared" ca="1" si="1145"/>
        <v>#N/A</v>
      </c>
    </row>
    <row r="849" spans="1:74">
      <c r="A849" s="13" t="e">
        <f ca="1">'MGRS to'!AO849</f>
        <v>#N/A</v>
      </c>
      <c r="B849" s="13" t="e">
        <f ca="1">'MGRS to'!AP849</f>
        <v>#N/A</v>
      </c>
      <c r="C849" s="19" t="e">
        <f t="shared" ca="1" si="1074"/>
        <v>#N/A</v>
      </c>
      <c r="D849" s="19" t="e">
        <f t="shared" ca="1" si="1075"/>
        <v>#N/A</v>
      </c>
      <c r="E849" s="19" t="e">
        <f t="shared" ca="1" si="1076"/>
        <v>#N/A</v>
      </c>
      <c r="F849" s="19" t="e">
        <f t="shared" ca="1" si="1077"/>
        <v>#N/A</v>
      </c>
      <c r="G849" s="19" t="e">
        <f t="shared" ca="1" si="1078"/>
        <v>#N/A</v>
      </c>
      <c r="H849" s="19" t="e">
        <f t="shared" ca="1" si="1079"/>
        <v>#N/A</v>
      </c>
      <c r="I849" s="19" t="e">
        <f t="shared" ca="1" si="1080"/>
        <v>#N/A</v>
      </c>
      <c r="J849" s="19" t="e">
        <f t="shared" ca="1" si="1081"/>
        <v>#N/A</v>
      </c>
      <c r="K849" s="19" t="e">
        <f t="shared" ca="1" si="1082"/>
        <v>#N/A</v>
      </c>
      <c r="L849" s="19" t="e">
        <f t="shared" ca="1" si="1083"/>
        <v>#N/A</v>
      </c>
      <c r="M849" s="19" t="e">
        <f t="shared" ca="1" si="1084"/>
        <v>#N/A</v>
      </c>
      <c r="N849" s="19" t="e">
        <f t="shared" ca="1" si="1085"/>
        <v>#N/A</v>
      </c>
      <c r="O849" s="19" t="e">
        <f t="shared" ca="1" si="1086"/>
        <v>#N/A</v>
      </c>
      <c r="P849" s="72" t="e">
        <f t="shared" ca="1" si="1087"/>
        <v>#N/A</v>
      </c>
      <c r="Q849" s="72" t="e">
        <f t="shared" ca="1" si="1088"/>
        <v>#N/A</v>
      </c>
      <c r="R849" s="72" t="e">
        <f t="shared" ca="1" si="1089"/>
        <v>#N/A</v>
      </c>
      <c r="S849" s="19" t="e">
        <f t="shared" ca="1" si="1090"/>
        <v>#N/A</v>
      </c>
      <c r="T849" s="19" t="e">
        <f t="shared" ca="1" si="1091"/>
        <v>#N/A</v>
      </c>
      <c r="U849" s="19" t="e">
        <f t="shared" ca="1" si="1092"/>
        <v>#N/A</v>
      </c>
      <c r="V849" s="19" t="e">
        <f t="shared" ca="1" si="1093"/>
        <v>#N/A</v>
      </c>
      <c r="W849" s="19" t="e">
        <f t="shared" ca="1" si="1094"/>
        <v>#N/A</v>
      </c>
      <c r="X849" s="19" t="e">
        <f t="shared" ca="1" si="1095"/>
        <v>#N/A</v>
      </c>
      <c r="Y849" s="72" t="e">
        <f t="shared" ca="1" si="1096"/>
        <v>#N/A</v>
      </c>
      <c r="Z849" s="72" t="e">
        <f t="shared" ca="1" si="1097"/>
        <v>#N/A</v>
      </c>
      <c r="AA849" s="72" t="e">
        <f t="shared" ca="1" si="1098"/>
        <v>#N/A</v>
      </c>
      <c r="AB849" s="19" t="e">
        <f t="shared" ca="1" si="1099"/>
        <v>#N/A</v>
      </c>
      <c r="AC849" s="19" t="e">
        <f t="shared" ca="1" si="1100"/>
        <v>#N/A</v>
      </c>
      <c r="AD849" s="19" t="e">
        <f t="shared" ca="1" si="1101"/>
        <v>#N/A</v>
      </c>
      <c r="AE849" s="19" t="e">
        <f t="shared" ca="1" si="1102"/>
        <v>#N/A</v>
      </c>
      <c r="AF849" s="19" t="e">
        <f t="shared" ca="1" si="1103"/>
        <v>#N/A</v>
      </c>
      <c r="AG849" s="19" t="e">
        <f t="shared" ca="1" si="1104"/>
        <v>#N/A</v>
      </c>
      <c r="AH849" s="72" t="e">
        <f t="shared" ca="1" si="1105"/>
        <v>#N/A</v>
      </c>
      <c r="AI849" s="72" t="e">
        <f t="shared" ca="1" si="1106"/>
        <v>#N/A</v>
      </c>
      <c r="AJ849" s="72" t="e">
        <f t="shared" ca="1" si="1107"/>
        <v>#N/A</v>
      </c>
      <c r="AK849" s="19" t="e">
        <f t="shared" ca="1" si="1108"/>
        <v>#N/A</v>
      </c>
      <c r="AL849" s="19" t="e">
        <f t="shared" ca="1" si="1109"/>
        <v>#N/A</v>
      </c>
      <c r="AM849" s="19" t="e">
        <f t="shared" ca="1" si="1110"/>
        <v>#N/A</v>
      </c>
      <c r="AN849" s="19" t="e">
        <f t="shared" ca="1" si="1111"/>
        <v>#N/A</v>
      </c>
      <c r="AO849" s="19" t="e">
        <f t="shared" ca="1" si="1112"/>
        <v>#N/A</v>
      </c>
      <c r="AP849" s="19" t="e">
        <f t="shared" ca="1" si="1113"/>
        <v>#N/A</v>
      </c>
      <c r="AQ849" s="72" t="e">
        <f t="shared" ca="1" si="1114"/>
        <v>#N/A</v>
      </c>
      <c r="AR849" s="72" t="e">
        <f t="shared" ca="1" si="1115"/>
        <v>#N/A</v>
      </c>
      <c r="AS849" s="72" t="e">
        <f t="shared" ca="1" si="1116"/>
        <v>#N/A</v>
      </c>
      <c r="AT849" s="19" t="e">
        <f t="shared" ca="1" si="1117"/>
        <v>#N/A</v>
      </c>
      <c r="AU849" s="19" t="e">
        <f t="shared" ca="1" si="1118"/>
        <v>#N/A</v>
      </c>
      <c r="AV849" s="19" t="e">
        <f t="shared" ca="1" si="1119"/>
        <v>#N/A</v>
      </c>
      <c r="AW849" s="19" t="e">
        <f t="shared" ca="1" si="1120"/>
        <v>#N/A</v>
      </c>
      <c r="AX849" s="19" t="e">
        <f t="shared" ca="1" si="1121"/>
        <v>#N/A</v>
      </c>
      <c r="AY849" s="19" t="e">
        <f t="shared" ca="1" si="1122"/>
        <v>#N/A</v>
      </c>
      <c r="AZ849" s="72" t="e">
        <f t="shared" ca="1" si="1123"/>
        <v>#N/A</v>
      </c>
      <c r="BA849" s="72" t="e">
        <f t="shared" ca="1" si="1124"/>
        <v>#N/A</v>
      </c>
      <c r="BB849" s="72" t="e">
        <f t="shared" ca="1" si="1125"/>
        <v>#N/A</v>
      </c>
      <c r="BC849" s="19" t="e">
        <f t="shared" ca="1" si="1126"/>
        <v>#N/A</v>
      </c>
      <c r="BD849" s="19" t="e">
        <f t="shared" ca="1" si="1127"/>
        <v>#N/A</v>
      </c>
      <c r="BE849" s="19" t="e">
        <f t="shared" ca="1" si="1128"/>
        <v>#N/A</v>
      </c>
      <c r="BF849" s="19" t="e">
        <f t="shared" ca="1" si="1129"/>
        <v>#N/A</v>
      </c>
      <c r="BG849" s="19" t="e">
        <f t="shared" ca="1" si="1130"/>
        <v>#N/A</v>
      </c>
      <c r="BH849" s="19" t="e">
        <f t="shared" ca="1" si="1131"/>
        <v>#N/A</v>
      </c>
      <c r="BI849" s="72" t="e">
        <f t="shared" ca="1" si="1132"/>
        <v>#N/A</v>
      </c>
      <c r="BJ849" s="72" t="e">
        <f t="shared" ca="1" si="1133"/>
        <v>#N/A</v>
      </c>
      <c r="BK849" s="72" t="e">
        <f t="shared" ca="1" si="1134"/>
        <v>#N/A</v>
      </c>
      <c r="BL849" s="72" t="e">
        <f t="shared" ca="1" si="1135"/>
        <v>#N/A</v>
      </c>
      <c r="BM849" s="72" t="e">
        <f t="shared" ca="1" si="1136"/>
        <v>#N/A</v>
      </c>
      <c r="BN849" s="72" t="e">
        <f t="shared" ca="1" si="1137"/>
        <v>#N/A</v>
      </c>
      <c r="BO849" s="72" t="e">
        <f t="shared" ca="1" si="1138"/>
        <v>#N/A</v>
      </c>
      <c r="BP849" s="72" t="e">
        <f t="shared" ca="1" si="1139"/>
        <v>#N/A</v>
      </c>
      <c r="BQ849" s="72" t="e">
        <f t="shared" ca="1" si="1140"/>
        <v>#N/A</v>
      </c>
      <c r="BR849" s="72" t="e">
        <f t="shared" ca="1" si="1141"/>
        <v>#N/A</v>
      </c>
      <c r="BS849" s="72" t="e">
        <f t="shared" ca="1" si="1142"/>
        <v>#N/A</v>
      </c>
      <c r="BT849" s="72" t="e">
        <f t="shared" ca="1" si="1143"/>
        <v>#N/A</v>
      </c>
      <c r="BU849" s="72" t="e">
        <f t="shared" ca="1" si="1144"/>
        <v>#N/A</v>
      </c>
      <c r="BV849" s="72" t="e">
        <f t="shared" ca="1" si="1145"/>
        <v>#N/A</v>
      </c>
    </row>
    <row r="850" spans="1:74">
      <c r="A850" s="13" t="e">
        <f ca="1">'MGRS to'!AO850</f>
        <v>#N/A</v>
      </c>
      <c r="B850" s="13" t="e">
        <f ca="1">'MGRS to'!AP850</f>
        <v>#N/A</v>
      </c>
      <c r="C850" s="19" t="e">
        <f t="shared" ca="1" si="1074"/>
        <v>#N/A</v>
      </c>
      <c r="D850" s="19" t="e">
        <f t="shared" ca="1" si="1075"/>
        <v>#N/A</v>
      </c>
      <c r="E850" s="19" t="e">
        <f t="shared" ca="1" si="1076"/>
        <v>#N/A</v>
      </c>
      <c r="F850" s="19" t="e">
        <f t="shared" ca="1" si="1077"/>
        <v>#N/A</v>
      </c>
      <c r="G850" s="19" t="e">
        <f t="shared" ca="1" si="1078"/>
        <v>#N/A</v>
      </c>
      <c r="H850" s="19" t="e">
        <f t="shared" ca="1" si="1079"/>
        <v>#N/A</v>
      </c>
      <c r="I850" s="19" t="e">
        <f t="shared" ca="1" si="1080"/>
        <v>#N/A</v>
      </c>
      <c r="J850" s="19" t="e">
        <f t="shared" ca="1" si="1081"/>
        <v>#N/A</v>
      </c>
      <c r="K850" s="19" t="e">
        <f t="shared" ca="1" si="1082"/>
        <v>#N/A</v>
      </c>
      <c r="L850" s="19" t="e">
        <f t="shared" ca="1" si="1083"/>
        <v>#N/A</v>
      </c>
      <c r="M850" s="19" t="e">
        <f t="shared" ca="1" si="1084"/>
        <v>#N/A</v>
      </c>
      <c r="N850" s="19" t="e">
        <f t="shared" ca="1" si="1085"/>
        <v>#N/A</v>
      </c>
      <c r="O850" s="19" t="e">
        <f t="shared" ca="1" si="1086"/>
        <v>#N/A</v>
      </c>
      <c r="P850" s="72" t="e">
        <f t="shared" ca="1" si="1087"/>
        <v>#N/A</v>
      </c>
      <c r="Q850" s="72" t="e">
        <f t="shared" ca="1" si="1088"/>
        <v>#N/A</v>
      </c>
      <c r="R850" s="72" t="e">
        <f t="shared" ca="1" si="1089"/>
        <v>#N/A</v>
      </c>
      <c r="S850" s="19" t="e">
        <f t="shared" ca="1" si="1090"/>
        <v>#N/A</v>
      </c>
      <c r="T850" s="19" t="e">
        <f t="shared" ca="1" si="1091"/>
        <v>#N/A</v>
      </c>
      <c r="U850" s="19" t="e">
        <f t="shared" ca="1" si="1092"/>
        <v>#N/A</v>
      </c>
      <c r="V850" s="19" t="e">
        <f t="shared" ca="1" si="1093"/>
        <v>#N/A</v>
      </c>
      <c r="W850" s="19" t="e">
        <f t="shared" ca="1" si="1094"/>
        <v>#N/A</v>
      </c>
      <c r="X850" s="19" t="e">
        <f t="shared" ca="1" si="1095"/>
        <v>#N/A</v>
      </c>
      <c r="Y850" s="72" t="e">
        <f t="shared" ca="1" si="1096"/>
        <v>#N/A</v>
      </c>
      <c r="Z850" s="72" t="e">
        <f t="shared" ca="1" si="1097"/>
        <v>#N/A</v>
      </c>
      <c r="AA850" s="72" t="e">
        <f t="shared" ca="1" si="1098"/>
        <v>#N/A</v>
      </c>
      <c r="AB850" s="19" t="e">
        <f t="shared" ca="1" si="1099"/>
        <v>#N/A</v>
      </c>
      <c r="AC850" s="19" t="e">
        <f t="shared" ca="1" si="1100"/>
        <v>#N/A</v>
      </c>
      <c r="AD850" s="19" t="e">
        <f t="shared" ca="1" si="1101"/>
        <v>#N/A</v>
      </c>
      <c r="AE850" s="19" t="e">
        <f t="shared" ca="1" si="1102"/>
        <v>#N/A</v>
      </c>
      <c r="AF850" s="19" t="e">
        <f t="shared" ca="1" si="1103"/>
        <v>#N/A</v>
      </c>
      <c r="AG850" s="19" t="e">
        <f t="shared" ca="1" si="1104"/>
        <v>#N/A</v>
      </c>
      <c r="AH850" s="72" t="e">
        <f t="shared" ca="1" si="1105"/>
        <v>#N/A</v>
      </c>
      <c r="AI850" s="72" t="e">
        <f t="shared" ca="1" si="1106"/>
        <v>#N/A</v>
      </c>
      <c r="AJ850" s="72" t="e">
        <f t="shared" ca="1" si="1107"/>
        <v>#N/A</v>
      </c>
      <c r="AK850" s="19" t="e">
        <f t="shared" ca="1" si="1108"/>
        <v>#N/A</v>
      </c>
      <c r="AL850" s="19" t="e">
        <f t="shared" ca="1" si="1109"/>
        <v>#N/A</v>
      </c>
      <c r="AM850" s="19" t="e">
        <f t="shared" ca="1" si="1110"/>
        <v>#N/A</v>
      </c>
      <c r="AN850" s="19" t="e">
        <f t="shared" ca="1" si="1111"/>
        <v>#N/A</v>
      </c>
      <c r="AO850" s="19" t="e">
        <f t="shared" ca="1" si="1112"/>
        <v>#N/A</v>
      </c>
      <c r="AP850" s="19" t="e">
        <f t="shared" ca="1" si="1113"/>
        <v>#N/A</v>
      </c>
      <c r="AQ850" s="72" t="e">
        <f t="shared" ca="1" si="1114"/>
        <v>#N/A</v>
      </c>
      <c r="AR850" s="72" t="e">
        <f t="shared" ca="1" si="1115"/>
        <v>#N/A</v>
      </c>
      <c r="AS850" s="72" t="e">
        <f t="shared" ca="1" si="1116"/>
        <v>#N/A</v>
      </c>
      <c r="AT850" s="19" t="e">
        <f t="shared" ca="1" si="1117"/>
        <v>#N/A</v>
      </c>
      <c r="AU850" s="19" t="e">
        <f t="shared" ca="1" si="1118"/>
        <v>#N/A</v>
      </c>
      <c r="AV850" s="19" t="e">
        <f t="shared" ca="1" si="1119"/>
        <v>#N/A</v>
      </c>
      <c r="AW850" s="19" t="e">
        <f t="shared" ca="1" si="1120"/>
        <v>#N/A</v>
      </c>
      <c r="AX850" s="19" t="e">
        <f t="shared" ca="1" si="1121"/>
        <v>#N/A</v>
      </c>
      <c r="AY850" s="19" t="e">
        <f t="shared" ca="1" si="1122"/>
        <v>#N/A</v>
      </c>
      <c r="AZ850" s="72" t="e">
        <f t="shared" ca="1" si="1123"/>
        <v>#N/A</v>
      </c>
      <c r="BA850" s="72" t="e">
        <f t="shared" ca="1" si="1124"/>
        <v>#N/A</v>
      </c>
      <c r="BB850" s="72" t="e">
        <f t="shared" ca="1" si="1125"/>
        <v>#N/A</v>
      </c>
      <c r="BC850" s="19" t="e">
        <f t="shared" ca="1" si="1126"/>
        <v>#N/A</v>
      </c>
      <c r="BD850" s="19" t="e">
        <f t="shared" ca="1" si="1127"/>
        <v>#N/A</v>
      </c>
      <c r="BE850" s="19" t="e">
        <f t="shared" ca="1" si="1128"/>
        <v>#N/A</v>
      </c>
      <c r="BF850" s="19" t="e">
        <f t="shared" ca="1" si="1129"/>
        <v>#N/A</v>
      </c>
      <c r="BG850" s="19" t="e">
        <f t="shared" ca="1" si="1130"/>
        <v>#N/A</v>
      </c>
      <c r="BH850" s="19" t="e">
        <f t="shared" ca="1" si="1131"/>
        <v>#N/A</v>
      </c>
      <c r="BI850" s="72" t="e">
        <f t="shared" ca="1" si="1132"/>
        <v>#N/A</v>
      </c>
      <c r="BJ850" s="72" t="e">
        <f t="shared" ca="1" si="1133"/>
        <v>#N/A</v>
      </c>
      <c r="BK850" s="72" t="e">
        <f t="shared" ca="1" si="1134"/>
        <v>#N/A</v>
      </c>
      <c r="BL850" s="72" t="e">
        <f t="shared" ca="1" si="1135"/>
        <v>#N/A</v>
      </c>
      <c r="BM850" s="72" t="e">
        <f t="shared" ca="1" si="1136"/>
        <v>#N/A</v>
      </c>
      <c r="BN850" s="72" t="e">
        <f t="shared" ca="1" si="1137"/>
        <v>#N/A</v>
      </c>
      <c r="BO850" s="72" t="e">
        <f t="shared" ca="1" si="1138"/>
        <v>#N/A</v>
      </c>
      <c r="BP850" s="72" t="e">
        <f t="shared" ca="1" si="1139"/>
        <v>#N/A</v>
      </c>
      <c r="BQ850" s="72" t="e">
        <f t="shared" ca="1" si="1140"/>
        <v>#N/A</v>
      </c>
      <c r="BR850" s="72" t="e">
        <f t="shared" ca="1" si="1141"/>
        <v>#N/A</v>
      </c>
      <c r="BS850" s="72" t="e">
        <f t="shared" ca="1" si="1142"/>
        <v>#N/A</v>
      </c>
      <c r="BT850" s="72" t="e">
        <f t="shared" ca="1" si="1143"/>
        <v>#N/A</v>
      </c>
      <c r="BU850" s="72" t="e">
        <f t="shared" ca="1" si="1144"/>
        <v>#N/A</v>
      </c>
      <c r="BV850" s="72" t="e">
        <f t="shared" ca="1" si="1145"/>
        <v>#N/A</v>
      </c>
    </row>
    <row r="851" spans="1:74">
      <c r="A851" s="13" t="e">
        <f ca="1">'MGRS to'!AO851</f>
        <v>#N/A</v>
      </c>
      <c r="B851" s="13" t="e">
        <f ca="1">'MGRS to'!AP851</f>
        <v>#N/A</v>
      </c>
      <c r="C851" s="19" t="e">
        <f t="shared" ca="1" si="1074"/>
        <v>#N/A</v>
      </c>
      <c r="D851" s="19" t="e">
        <f t="shared" ca="1" si="1075"/>
        <v>#N/A</v>
      </c>
      <c r="E851" s="19" t="e">
        <f t="shared" ca="1" si="1076"/>
        <v>#N/A</v>
      </c>
      <c r="F851" s="19" t="e">
        <f t="shared" ca="1" si="1077"/>
        <v>#N/A</v>
      </c>
      <c r="G851" s="19" t="e">
        <f t="shared" ca="1" si="1078"/>
        <v>#N/A</v>
      </c>
      <c r="H851" s="19" t="e">
        <f t="shared" ca="1" si="1079"/>
        <v>#N/A</v>
      </c>
      <c r="I851" s="19" t="e">
        <f t="shared" ca="1" si="1080"/>
        <v>#N/A</v>
      </c>
      <c r="J851" s="19" t="e">
        <f t="shared" ca="1" si="1081"/>
        <v>#N/A</v>
      </c>
      <c r="K851" s="19" t="e">
        <f t="shared" ca="1" si="1082"/>
        <v>#N/A</v>
      </c>
      <c r="L851" s="19" t="e">
        <f t="shared" ca="1" si="1083"/>
        <v>#N/A</v>
      </c>
      <c r="M851" s="19" t="e">
        <f t="shared" ca="1" si="1084"/>
        <v>#N/A</v>
      </c>
      <c r="N851" s="19" t="e">
        <f t="shared" ca="1" si="1085"/>
        <v>#N/A</v>
      </c>
      <c r="O851" s="19" t="e">
        <f t="shared" ca="1" si="1086"/>
        <v>#N/A</v>
      </c>
      <c r="P851" s="72" t="e">
        <f t="shared" ca="1" si="1087"/>
        <v>#N/A</v>
      </c>
      <c r="Q851" s="72" t="e">
        <f t="shared" ca="1" si="1088"/>
        <v>#N/A</v>
      </c>
      <c r="R851" s="72" t="e">
        <f t="shared" ca="1" si="1089"/>
        <v>#N/A</v>
      </c>
      <c r="S851" s="19" t="e">
        <f t="shared" ca="1" si="1090"/>
        <v>#N/A</v>
      </c>
      <c r="T851" s="19" t="e">
        <f t="shared" ca="1" si="1091"/>
        <v>#N/A</v>
      </c>
      <c r="U851" s="19" t="e">
        <f t="shared" ca="1" si="1092"/>
        <v>#N/A</v>
      </c>
      <c r="V851" s="19" t="e">
        <f t="shared" ca="1" si="1093"/>
        <v>#N/A</v>
      </c>
      <c r="W851" s="19" t="e">
        <f t="shared" ca="1" si="1094"/>
        <v>#N/A</v>
      </c>
      <c r="X851" s="19" t="e">
        <f t="shared" ca="1" si="1095"/>
        <v>#N/A</v>
      </c>
      <c r="Y851" s="72" t="e">
        <f t="shared" ca="1" si="1096"/>
        <v>#N/A</v>
      </c>
      <c r="Z851" s="72" t="e">
        <f t="shared" ca="1" si="1097"/>
        <v>#N/A</v>
      </c>
      <c r="AA851" s="72" t="e">
        <f t="shared" ca="1" si="1098"/>
        <v>#N/A</v>
      </c>
      <c r="AB851" s="19" t="e">
        <f t="shared" ca="1" si="1099"/>
        <v>#N/A</v>
      </c>
      <c r="AC851" s="19" t="e">
        <f t="shared" ca="1" si="1100"/>
        <v>#N/A</v>
      </c>
      <c r="AD851" s="19" t="e">
        <f t="shared" ca="1" si="1101"/>
        <v>#N/A</v>
      </c>
      <c r="AE851" s="19" t="e">
        <f t="shared" ca="1" si="1102"/>
        <v>#N/A</v>
      </c>
      <c r="AF851" s="19" t="e">
        <f t="shared" ca="1" si="1103"/>
        <v>#N/A</v>
      </c>
      <c r="AG851" s="19" t="e">
        <f t="shared" ca="1" si="1104"/>
        <v>#N/A</v>
      </c>
      <c r="AH851" s="72" t="e">
        <f t="shared" ca="1" si="1105"/>
        <v>#N/A</v>
      </c>
      <c r="AI851" s="72" t="e">
        <f t="shared" ca="1" si="1106"/>
        <v>#N/A</v>
      </c>
      <c r="AJ851" s="72" t="e">
        <f t="shared" ca="1" si="1107"/>
        <v>#N/A</v>
      </c>
      <c r="AK851" s="19" t="e">
        <f t="shared" ca="1" si="1108"/>
        <v>#N/A</v>
      </c>
      <c r="AL851" s="19" t="e">
        <f t="shared" ca="1" si="1109"/>
        <v>#N/A</v>
      </c>
      <c r="AM851" s="19" t="e">
        <f t="shared" ca="1" si="1110"/>
        <v>#N/A</v>
      </c>
      <c r="AN851" s="19" t="e">
        <f t="shared" ca="1" si="1111"/>
        <v>#N/A</v>
      </c>
      <c r="AO851" s="19" t="e">
        <f t="shared" ca="1" si="1112"/>
        <v>#N/A</v>
      </c>
      <c r="AP851" s="19" t="e">
        <f t="shared" ca="1" si="1113"/>
        <v>#N/A</v>
      </c>
      <c r="AQ851" s="72" t="e">
        <f t="shared" ca="1" si="1114"/>
        <v>#N/A</v>
      </c>
      <c r="AR851" s="72" t="e">
        <f t="shared" ca="1" si="1115"/>
        <v>#N/A</v>
      </c>
      <c r="AS851" s="72" t="e">
        <f t="shared" ca="1" si="1116"/>
        <v>#N/A</v>
      </c>
      <c r="AT851" s="19" t="e">
        <f t="shared" ca="1" si="1117"/>
        <v>#N/A</v>
      </c>
      <c r="AU851" s="19" t="e">
        <f t="shared" ca="1" si="1118"/>
        <v>#N/A</v>
      </c>
      <c r="AV851" s="19" t="e">
        <f t="shared" ca="1" si="1119"/>
        <v>#N/A</v>
      </c>
      <c r="AW851" s="19" t="e">
        <f t="shared" ca="1" si="1120"/>
        <v>#N/A</v>
      </c>
      <c r="AX851" s="19" t="e">
        <f t="shared" ca="1" si="1121"/>
        <v>#N/A</v>
      </c>
      <c r="AY851" s="19" t="e">
        <f t="shared" ca="1" si="1122"/>
        <v>#N/A</v>
      </c>
      <c r="AZ851" s="72" t="e">
        <f t="shared" ca="1" si="1123"/>
        <v>#N/A</v>
      </c>
      <c r="BA851" s="72" t="e">
        <f t="shared" ca="1" si="1124"/>
        <v>#N/A</v>
      </c>
      <c r="BB851" s="72" t="e">
        <f t="shared" ca="1" si="1125"/>
        <v>#N/A</v>
      </c>
      <c r="BC851" s="19" t="e">
        <f t="shared" ca="1" si="1126"/>
        <v>#N/A</v>
      </c>
      <c r="BD851" s="19" t="e">
        <f t="shared" ca="1" si="1127"/>
        <v>#N/A</v>
      </c>
      <c r="BE851" s="19" t="e">
        <f t="shared" ca="1" si="1128"/>
        <v>#N/A</v>
      </c>
      <c r="BF851" s="19" t="e">
        <f t="shared" ca="1" si="1129"/>
        <v>#N/A</v>
      </c>
      <c r="BG851" s="19" t="e">
        <f t="shared" ca="1" si="1130"/>
        <v>#N/A</v>
      </c>
      <c r="BH851" s="19" t="e">
        <f t="shared" ca="1" si="1131"/>
        <v>#N/A</v>
      </c>
      <c r="BI851" s="72" t="e">
        <f t="shared" ca="1" si="1132"/>
        <v>#N/A</v>
      </c>
      <c r="BJ851" s="72" t="e">
        <f t="shared" ca="1" si="1133"/>
        <v>#N/A</v>
      </c>
      <c r="BK851" s="72" t="e">
        <f t="shared" ca="1" si="1134"/>
        <v>#N/A</v>
      </c>
      <c r="BL851" s="72" t="e">
        <f t="shared" ca="1" si="1135"/>
        <v>#N/A</v>
      </c>
      <c r="BM851" s="72" t="e">
        <f t="shared" ca="1" si="1136"/>
        <v>#N/A</v>
      </c>
      <c r="BN851" s="72" t="e">
        <f t="shared" ca="1" si="1137"/>
        <v>#N/A</v>
      </c>
      <c r="BO851" s="72" t="e">
        <f t="shared" ca="1" si="1138"/>
        <v>#N/A</v>
      </c>
      <c r="BP851" s="72" t="e">
        <f t="shared" ca="1" si="1139"/>
        <v>#N/A</v>
      </c>
      <c r="BQ851" s="72" t="e">
        <f t="shared" ca="1" si="1140"/>
        <v>#N/A</v>
      </c>
      <c r="BR851" s="72" t="e">
        <f t="shared" ca="1" si="1141"/>
        <v>#N/A</v>
      </c>
      <c r="BS851" s="72" t="e">
        <f t="shared" ca="1" si="1142"/>
        <v>#N/A</v>
      </c>
      <c r="BT851" s="72" t="e">
        <f t="shared" ca="1" si="1143"/>
        <v>#N/A</v>
      </c>
      <c r="BU851" s="72" t="e">
        <f t="shared" ca="1" si="1144"/>
        <v>#N/A</v>
      </c>
      <c r="BV851" s="72" t="e">
        <f t="shared" ca="1" si="1145"/>
        <v>#N/A</v>
      </c>
    </row>
    <row r="852" spans="1:74">
      <c r="A852" s="13" t="e">
        <f ca="1">'MGRS to'!AO852</f>
        <v>#N/A</v>
      </c>
      <c r="B852" s="13" t="e">
        <f ca="1">'MGRS to'!AP852</f>
        <v>#N/A</v>
      </c>
      <c r="C852" s="19" t="e">
        <f t="shared" ca="1" si="1074"/>
        <v>#N/A</v>
      </c>
      <c r="D852" s="19" t="e">
        <f t="shared" ca="1" si="1075"/>
        <v>#N/A</v>
      </c>
      <c r="E852" s="19" t="e">
        <f t="shared" ca="1" si="1076"/>
        <v>#N/A</v>
      </c>
      <c r="F852" s="19" t="e">
        <f t="shared" ca="1" si="1077"/>
        <v>#N/A</v>
      </c>
      <c r="G852" s="19" t="e">
        <f t="shared" ca="1" si="1078"/>
        <v>#N/A</v>
      </c>
      <c r="H852" s="19" t="e">
        <f t="shared" ca="1" si="1079"/>
        <v>#N/A</v>
      </c>
      <c r="I852" s="19" t="e">
        <f t="shared" ca="1" si="1080"/>
        <v>#N/A</v>
      </c>
      <c r="J852" s="19" t="e">
        <f t="shared" ca="1" si="1081"/>
        <v>#N/A</v>
      </c>
      <c r="K852" s="19" t="e">
        <f t="shared" ca="1" si="1082"/>
        <v>#N/A</v>
      </c>
      <c r="L852" s="19" t="e">
        <f t="shared" ca="1" si="1083"/>
        <v>#N/A</v>
      </c>
      <c r="M852" s="19" t="e">
        <f t="shared" ca="1" si="1084"/>
        <v>#N/A</v>
      </c>
      <c r="N852" s="19" t="e">
        <f t="shared" ca="1" si="1085"/>
        <v>#N/A</v>
      </c>
      <c r="O852" s="19" t="e">
        <f t="shared" ca="1" si="1086"/>
        <v>#N/A</v>
      </c>
      <c r="P852" s="72" t="e">
        <f t="shared" ca="1" si="1087"/>
        <v>#N/A</v>
      </c>
      <c r="Q852" s="72" t="e">
        <f t="shared" ca="1" si="1088"/>
        <v>#N/A</v>
      </c>
      <c r="R852" s="72" t="e">
        <f t="shared" ca="1" si="1089"/>
        <v>#N/A</v>
      </c>
      <c r="S852" s="19" t="e">
        <f t="shared" ca="1" si="1090"/>
        <v>#N/A</v>
      </c>
      <c r="T852" s="19" t="e">
        <f t="shared" ca="1" si="1091"/>
        <v>#N/A</v>
      </c>
      <c r="U852" s="19" t="e">
        <f t="shared" ca="1" si="1092"/>
        <v>#N/A</v>
      </c>
      <c r="V852" s="19" t="e">
        <f t="shared" ca="1" si="1093"/>
        <v>#N/A</v>
      </c>
      <c r="W852" s="19" t="e">
        <f t="shared" ca="1" si="1094"/>
        <v>#N/A</v>
      </c>
      <c r="X852" s="19" t="e">
        <f t="shared" ca="1" si="1095"/>
        <v>#N/A</v>
      </c>
      <c r="Y852" s="72" t="e">
        <f t="shared" ca="1" si="1096"/>
        <v>#N/A</v>
      </c>
      <c r="Z852" s="72" t="e">
        <f t="shared" ca="1" si="1097"/>
        <v>#N/A</v>
      </c>
      <c r="AA852" s="72" t="e">
        <f t="shared" ca="1" si="1098"/>
        <v>#N/A</v>
      </c>
      <c r="AB852" s="19" t="e">
        <f t="shared" ca="1" si="1099"/>
        <v>#N/A</v>
      </c>
      <c r="AC852" s="19" t="e">
        <f t="shared" ca="1" si="1100"/>
        <v>#N/A</v>
      </c>
      <c r="AD852" s="19" t="e">
        <f t="shared" ca="1" si="1101"/>
        <v>#N/A</v>
      </c>
      <c r="AE852" s="19" t="e">
        <f t="shared" ca="1" si="1102"/>
        <v>#N/A</v>
      </c>
      <c r="AF852" s="19" t="e">
        <f t="shared" ca="1" si="1103"/>
        <v>#N/A</v>
      </c>
      <c r="AG852" s="19" t="e">
        <f t="shared" ca="1" si="1104"/>
        <v>#N/A</v>
      </c>
      <c r="AH852" s="72" t="e">
        <f t="shared" ca="1" si="1105"/>
        <v>#N/A</v>
      </c>
      <c r="AI852" s="72" t="e">
        <f t="shared" ca="1" si="1106"/>
        <v>#N/A</v>
      </c>
      <c r="AJ852" s="72" t="e">
        <f t="shared" ca="1" si="1107"/>
        <v>#N/A</v>
      </c>
      <c r="AK852" s="19" t="e">
        <f t="shared" ca="1" si="1108"/>
        <v>#N/A</v>
      </c>
      <c r="AL852" s="19" t="e">
        <f t="shared" ca="1" si="1109"/>
        <v>#N/A</v>
      </c>
      <c r="AM852" s="19" t="e">
        <f t="shared" ca="1" si="1110"/>
        <v>#N/A</v>
      </c>
      <c r="AN852" s="19" t="e">
        <f t="shared" ca="1" si="1111"/>
        <v>#N/A</v>
      </c>
      <c r="AO852" s="19" t="e">
        <f t="shared" ca="1" si="1112"/>
        <v>#N/A</v>
      </c>
      <c r="AP852" s="19" t="e">
        <f t="shared" ca="1" si="1113"/>
        <v>#N/A</v>
      </c>
      <c r="AQ852" s="72" t="e">
        <f t="shared" ca="1" si="1114"/>
        <v>#N/A</v>
      </c>
      <c r="AR852" s="72" t="e">
        <f t="shared" ca="1" si="1115"/>
        <v>#N/A</v>
      </c>
      <c r="AS852" s="72" t="e">
        <f t="shared" ca="1" si="1116"/>
        <v>#N/A</v>
      </c>
      <c r="AT852" s="19" t="e">
        <f t="shared" ca="1" si="1117"/>
        <v>#N/A</v>
      </c>
      <c r="AU852" s="19" t="e">
        <f t="shared" ca="1" si="1118"/>
        <v>#N/A</v>
      </c>
      <c r="AV852" s="19" t="e">
        <f t="shared" ca="1" si="1119"/>
        <v>#N/A</v>
      </c>
      <c r="AW852" s="19" t="e">
        <f t="shared" ca="1" si="1120"/>
        <v>#N/A</v>
      </c>
      <c r="AX852" s="19" t="e">
        <f t="shared" ca="1" si="1121"/>
        <v>#N/A</v>
      </c>
      <c r="AY852" s="19" t="e">
        <f t="shared" ca="1" si="1122"/>
        <v>#N/A</v>
      </c>
      <c r="AZ852" s="72" t="e">
        <f t="shared" ca="1" si="1123"/>
        <v>#N/A</v>
      </c>
      <c r="BA852" s="72" t="e">
        <f t="shared" ca="1" si="1124"/>
        <v>#N/A</v>
      </c>
      <c r="BB852" s="72" t="e">
        <f t="shared" ca="1" si="1125"/>
        <v>#N/A</v>
      </c>
      <c r="BC852" s="19" t="e">
        <f t="shared" ca="1" si="1126"/>
        <v>#N/A</v>
      </c>
      <c r="BD852" s="19" t="e">
        <f t="shared" ca="1" si="1127"/>
        <v>#N/A</v>
      </c>
      <c r="BE852" s="19" t="e">
        <f t="shared" ca="1" si="1128"/>
        <v>#N/A</v>
      </c>
      <c r="BF852" s="19" t="e">
        <f t="shared" ca="1" si="1129"/>
        <v>#N/A</v>
      </c>
      <c r="BG852" s="19" t="e">
        <f t="shared" ca="1" si="1130"/>
        <v>#N/A</v>
      </c>
      <c r="BH852" s="19" t="e">
        <f t="shared" ca="1" si="1131"/>
        <v>#N/A</v>
      </c>
      <c r="BI852" s="72" t="e">
        <f t="shared" ca="1" si="1132"/>
        <v>#N/A</v>
      </c>
      <c r="BJ852" s="72" t="e">
        <f t="shared" ca="1" si="1133"/>
        <v>#N/A</v>
      </c>
      <c r="BK852" s="72" t="e">
        <f t="shared" ca="1" si="1134"/>
        <v>#N/A</v>
      </c>
      <c r="BL852" s="72" t="e">
        <f t="shared" ca="1" si="1135"/>
        <v>#N/A</v>
      </c>
      <c r="BM852" s="72" t="e">
        <f t="shared" ca="1" si="1136"/>
        <v>#N/A</v>
      </c>
      <c r="BN852" s="72" t="e">
        <f t="shared" ca="1" si="1137"/>
        <v>#N/A</v>
      </c>
      <c r="BO852" s="72" t="e">
        <f t="shared" ca="1" si="1138"/>
        <v>#N/A</v>
      </c>
      <c r="BP852" s="72" t="e">
        <f t="shared" ca="1" si="1139"/>
        <v>#N/A</v>
      </c>
      <c r="BQ852" s="72" t="e">
        <f t="shared" ca="1" si="1140"/>
        <v>#N/A</v>
      </c>
      <c r="BR852" s="72" t="e">
        <f t="shared" ca="1" si="1141"/>
        <v>#N/A</v>
      </c>
      <c r="BS852" s="72" t="e">
        <f t="shared" ca="1" si="1142"/>
        <v>#N/A</v>
      </c>
      <c r="BT852" s="72" t="e">
        <f t="shared" ca="1" si="1143"/>
        <v>#N/A</v>
      </c>
      <c r="BU852" s="72" t="e">
        <f t="shared" ca="1" si="1144"/>
        <v>#N/A</v>
      </c>
      <c r="BV852" s="72" t="e">
        <f t="shared" ca="1" si="1145"/>
        <v>#N/A</v>
      </c>
    </row>
    <row r="853" spans="1:74">
      <c r="A853" s="13" t="e">
        <f ca="1">'MGRS to'!AO853</f>
        <v>#N/A</v>
      </c>
      <c r="B853" s="13" t="e">
        <f ca="1">'MGRS to'!AP853</f>
        <v>#N/A</v>
      </c>
      <c r="C853" s="19" t="e">
        <f t="shared" ca="1" si="1074"/>
        <v>#N/A</v>
      </c>
      <c r="D853" s="19" t="e">
        <f t="shared" ca="1" si="1075"/>
        <v>#N/A</v>
      </c>
      <c r="E853" s="19" t="e">
        <f t="shared" ca="1" si="1076"/>
        <v>#N/A</v>
      </c>
      <c r="F853" s="19" t="e">
        <f t="shared" ca="1" si="1077"/>
        <v>#N/A</v>
      </c>
      <c r="G853" s="19" t="e">
        <f t="shared" ca="1" si="1078"/>
        <v>#N/A</v>
      </c>
      <c r="H853" s="19" t="e">
        <f t="shared" ca="1" si="1079"/>
        <v>#N/A</v>
      </c>
      <c r="I853" s="19" t="e">
        <f t="shared" ca="1" si="1080"/>
        <v>#N/A</v>
      </c>
      <c r="J853" s="19" t="e">
        <f t="shared" ca="1" si="1081"/>
        <v>#N/A</v>
      </c>
      <c r="K853" s="19" t="e">
        <f t="shared" ca="1" si="1082"/>
        <v>#N/A</v>
      </c>
      <c r="L853" s="19" t="e">
        <f t="shared" ca="1" si="1083"/>
        <v>#N/A</v>
      </c>
      <c r="M853" s="19" t="e">
        <f t="shared" ca="1" si="1084"/>
        <v>#N/A</v>
      </c>
      <c r="N853" s="19" t="e">
        <f t="shared" ca="1" si="1085"/>
        <v>#N/A</v>
      </c>
      <c r="O853" s="19" t="e">
        <f t="shared" ca="1" si="1086"/>
        <v>#N/A</v>
      </c>
      <c r="P853" s="72" t="e">
        <f t="shared" ca="1" si="1087"/>
        <v>#N/A</v>
      </c>
      <c r="Q853" s="72" t="e">
        <f t="shared" ca="1" si="1088"/>
        <v>#N/A</v>
      </c>
      <c r="R853" s="72" t="e">
        <f t="shared" ca="1" si="1089"/>
        <v>#N/A</v>
      </c>
      <c r="S853" s="19" t="e">
        <f t="shared" ca="1" si="1090"/>
        <v>#N/A</v>
      </c>
      <c r="T853" s="19" t="e">
        <f t="shared" ca="1" si="1091"/>
        <v>#N/A</v>
      </c>
      <c r="U853" s="19" t="e">
        <f t="shared" ca="1" si="1092"/>
        <v>#N/A</v>
      </c>
      <c r="V853" s="19" t="e">
        <f t="shared" ca="1" si="1093"/>
        <v>#N/A</v>
      </c>
      <c r="W853" s="19" t="e">
        <f t="shared" ca="1" si="1094"/>
        <v>#N/A</v>
      </c>
      <c r="X853" s="19" t="e">
        <f t="shared" ca="1" si="1095"/>
        <v>#N/A</v>
      </c>
      <c r="Y853" s="72" t="e">
        <f t="shared" ca="1" si="1096"/>
        <v>#N/A</v>
      </c>
      <c r="Z853" s="72" t="e">
        <f t="shared" ca="1" si="1097"/>
        <v>#N/A</v>
      </c>
      <c r="AA853" s="72" t="e">
        <f t="shared" ca="1" si="1098"/>
        <v>#N/A</v>
      </c>
      <c r="AB853" s="19" t="e">
        <f t="shared" ca="1" si="1099"/>
        <v>#N/A</v>
      </c>
      <c r="AC853" s="19" t="e">
        <f t="shared" ca="1" si="1100"/>
        <v>#N/A</v>
      </c>
      <c r="AD853" s="19" t="e">
        <f t="shared" ca="1" si="1101"/>
        <v>#N/A</v>
      </c>
      <c r="AE853" s="19" t="e">
        <f t="shared" ca="1" si="1102"/>
        <v>#N/A</v>
      </c>
      <c r="AF853" s="19" t="e">
        <f t="shared" ca="1" si="1103"/>
        <v>#N/A</v>
      </c>
      <c r="AG853" s="19" t="e">
        <f t="shared" ca="1" si="1104"/>
        <v>#N/A</v>
      </c>
      <c r="AH853" s="72" t="e">
        <f t="shared" ca="1" si="1105"/>
        <v>#N/A</v>
      </c>
      <c r="AI853" s="72" t="e">
        <f t="shared" ca="1" si="1106"/>
        <v>#N/A</v>
      </c>
      <c r="AJ853" s="72" t="e">
        <f t="shared" ca="1" si="1107"/>
        <v>#N/A</v>
      </c>
      <c r="AK853" s="19" t="e">
        <f t="shared" ca="1" si="1108"/>
        <v>#N/A</v>
      </c>
      <c r="AL853" s="19" t="e">
        <f t="shared" ca="1" si="1109"/>
        <v>#N/A</v>
      </c>
      <c r="AM853" s="19" t="e">
        <f t="shared" ca="1" si="1110"/>
        <v>#N/A</v>
      </c>
      <c r="AN853" s="19" t="e">
        <f t="shared" ca="1" si="1111"/>
        <v>#N/A</v>
      </c>
      <c r="AO853" s="19" t="e">
        <f t="shared" ca="1" si="1112"/>
        <v>#N/A</v>
      </c>
      <c r="AP853" s="19" t="e">
        <f t="shared" ca="1" si="1113"/>
        <v>#N/A</v>
      </c>
      <c r="AQ853" s="72" t="e">
        <f t="shared" ca="1" si="1114"/>
        <v>#N/A</v>
      </c>
      <c r="AR853" s="72" t="e">
        <f t="shared" ca="1" si="1115"/>
        <v>#N/A</v>
      </c>
      <c r="AS853" s="72" t="e">
        <f t="shared" ca="1" si="1116"/>
        <v>#N/A</v>
      </c>
      <c r="AT853" s="19" t="e">
        <f t="shared" ca="1" si="1117"/>
        <v>#N/A</v>
      </c>
      <c r="AU853" s="19" t="e">
        <f t="shared" ca="1" si="1118"/>
        <v>#N/A</v>
      </c>
      <c r="AV853" s="19" t="e">
        <f t="shared" ca="1" si="1119"/>
        <v>#N/A</v>
      </c>
      <c r="AW853" s="19" t="e">
        <f t="shared" ca="1" si="1120"/>
        <v>#N/A</v>
      </c>
      <c r="AX853" s="19" t="e">
        <f t="shared" ca="1" si="1121"/>
        <v>#N/A</v>
      </c>
      <c r="AY853" s="19" t="e">
        <f t="shared" ca="1" si="1122"/>
        <v>#N/A</v>
      </c>
      <c r="AZ853" s="72" t="e">
        <f t="shared" ca="1" si="1123"/>
        <v>#N/A</v>
      </c>
      <c r="BA853" s="72" t="e">
        <f t="shared" ca="1" si="1124"/>
        <v>#N/A</v>
      </c>
      <c r="BB853" s="72" t="e">
        <f t="shared" ca="1" si="1125"/>
        <v>#N/A</v>
      </c>
      <c r="BC853" s="19" t="e">
        <f t="shared" ca="1" si="1126"/>
        <v>#N/A</v>
      </c>
      <c r="BD853" s="19" t="e">
        <f t="shared" ca="1" si="1127"/>
        <v>#N/A</v>
      </c>
      <c r="BE853" s="19" t="e">
        <f t="shared" ca="1" si="1128"/>
        <v>#N/A</v>
      </c>
      <c r="BF853" s="19" t="e">
        <f t="shared" ca="1" si="1129"/>
        <v>#N/A</v>
      </c>
      <c r="BG853" s="19" t="e">
        <f t="shared" ca="1" si="1130"/>
        <v>#N/A</v>
      </c>
      <c r="BH853" s="19" t="e">
        <f t="shared" ca="1" si="1131"/>
        <v>#N/A</v>
      </c>
      <c r="BI853" s="72" t="e">
        <f t="shared" ca="1" si="1132"/>
        <v>#N/A</v>
      </c>
      <c r="BJ853" s="72" t="e">
        <f t="shared" ca="1" si="1133"/>
        <v>#N/A</v>
      </c>
      <c r="BK853" s="72" t="e">
        <f t="shared" ca="1" si="1134"/>
        <v>#N/A</v>
      </c>
      <c r="BL853" s="72" t="e">
        <f t="shared" ca="1" si="1135"/>
        <v>#N/A</v>
      </c>
      <c r="BM853" s="72" t="e">
        <f t="shared" ca="1" si="1136"/>
        <v>#N/A</v>
      </c>
      <c r="BN853" s="72" t="e">
        <f t="shared" ca="1" si="1137"/>
        <v>#N/A</v>
      </c>
      <c r="BO853" s="72" t="e">
        <f t="shared" ca="1" si="1138"/>
        <v>#N/A</v>
      </c>
      <c r="BP853" s="72" t="e">
        <f t="shared" ca="1" si="1139"/>
        <v>#N/A</v>
      </c>
      <c r="BQ853" s="72" t="e">
        <f t="shared" ca="1" si="1140"/>
        <v>#N/A</v>
      </c>
      <c r="BR853" s="72" t="e">
        <f t="shared" ca="1" si="1141"/>
        <v>#N/A</v>
      </c>
      <c r="BS853" s="72" t="e">
        <f t="shared" ca="1" si="1142"/>
        <v>#N/A</v>
      </c>
      <c r="BT853" s="72" t="e">
        <f t="shared" ca="1" si="1143"/>
        <v>#N/A</v>
      </c>
      <c r="BU853" s="72" t="e">
        <f t="shared" ca="1" si="1144"/>
        <v>#N/A</v>
      </c>
      <c r="BV853" s="72" t="e">
        <f t="shared" ca="1" si="1145"/>
        <v>#N/A</v>
      </c>
    </row>
    <row r="854" spans="1:74">
      <c r="A854" s="13" t="e">
        <f ca="1">'MGRS to'!AO854</f>
        <v>#N/A</v>
      </c>
      <c r="B854" s="13" t="e">
        <f ca="1">'MGRS to'!AP854</f>
        <v>#N/A</v>
      </c>
      <c r="C854" s="19" t="e">
        <f t="shared" ca="1" si="1074"/>
        <v>#N/A</v>
      </c>
      <c r="D854" s="19" t="e">
        <f t="shared" ca="1" si="1075"/>
        <v>#N/A</v>
      </c>
      <c r="E854" s="19" t="e">
        <f t="shared" ca="1" si="1076"/>
        <v>#N/A</v>
      </c>
      <c r="F854" s="19" t="e">
        <f t="shared" ca="1" si="1077"/>
        <v>#N/A</v>
      </c>
      <c r="G854" s="19" t="e">
        <f t="shared" ca="1" si="1078"/>
        <v>#N/A</v>
      </c>
      <c r="H854" s="19" t="e">
        <f t="shared" ca="1" si="1079"/>
        <v>#N/A</v>
      </c>
      <c r="I854" s="19" t="e">
        <f t="shared" ca="1" si="1080"/>
        <v>#N/A</v>
      </c>
      <c r="J854" s="19" t="e">
        <f t="shared" ca="1" si="1081"/>
        <v>#N/A</v>
      </c>
      <c r="K854" s="19" t="e">
        <f t="shared" ca="1" si="1082"/>
        <v>#N/A</v>
      </c>
      <c r="L854" s="19" t="e">
        <f t="shared" ca="1" si="1083"/>
        <v>#N/A</v>
      </c>
      <c r="M854" s="19" t="e">
        <f t="shared" ca="1" si="1084"/>
        <v>#N/A</v>
      </c>
      <c r="N854" s="19" t="e">
        <f t="shared" ca="1" si="1085"/>
        <v>#N/A</v>
      </c>
      <c r="O854" s="19" t="e">
        <f t="shared" ca="1" si="1086"/>
        <v>#N/A</v>
      </c>
      <c r="P854" s="72" t="e">
        <f t="shared" ca="1" si="1087"/>
        <v>#N/A</v>
      </c>
      <c r="Q854" s="72" t="e">
        <f t="shared" ca="1" si="1088"/>
        <v>#N/A</v>
      </c>
      <c r="R854" s="72" t="e">
        <f t="shared" ca="1" si="1089"/>
        <v>#N/A</v>
      </c>
      <c r="S854" s="19" t="e">
        <f t="shared" ca="1" si="1090"/>
        <v>#N/A</v>
      </c>
      <c r="T854" s="19" t="e">
        <f t="shared" ca="1" si="1091"/>
        <v>#N/A</v>
      </c>
      <c r="U854" s="19" t="e">
        <f t="shared" ca="1" si="1092"/>
        <v>#N/A</v>
      </c>
      <c r="V854" s="19" t="e">
        <f t="shared" ca="1" si="1093"/>
        <v>#N/A</v>
      </c>
      <c r="W854" s="19" t="e">
        <f t="shared" ca="1" si="1094"/>
        <v>#N/A</v>
      </c>
      <c r="X854" s="19" t="e">
        <f t="shared" ca="1" si="1095"/>
        <v>#N/A</v>
      </c>
      <c r="Y854" s="72" t="e">
        <f t="shared" ca="1" si="1096"/>
        <v>#N/A</v>
      </c>
      <c r="Z854" s="72" t="e">
        <f t="shared" ca="1" si="1097"/>
        <v>#N/A</v>
      </c>
      <c r="AA854" s="72" t="e">
        <f t="shared" ca="1" si="1098"/>
        <v>#N/A</v>
      </c>
      <c r="AB854" s="19" t="e">
        <f t="shared" ca="1" si="1099"/>
        <v>#N/A</v>
      </c>
      <c r="AC854" s="19" t="e">
        <f t="shared" ca="1" si="1100"/>
        <v>#N/A</v>
      </c>
      <c r="AD854" s="19" t="e">
        <f t="shared" ca="1" si="1101"/>
        <v>#N/A</v>
      </c>
      <c r="AE854" s="19" t="e">
        <f t="shared" ca="1" si="1102"/>
        <v>#N/A</v>
      </c>
      <c r="AF854" s="19" t="e">
        <f t="shared" ca="1" si="1103"/>
        <v>#N/A</v>
      </c>
      <c r="AG854" s="19" t="e">
        <f t="shared" ca="1" si="1104"/>
        <v>#N/A</v>
      </c>
      <c r="AH854" s="72" t="e">
        <f t="shared" ca="1" si="1105"/>
        <v>#N/A</v>
      </c>
      <c r="AI854" s="72" t="e">
        <f t="shared" ca="1" si="1106"/>
        <v>#N/A</v>
      </c>
      <c r="AJ854" s="72" t="e">
        <f t="shared" ca="1" si="1107"/>
        <v>#N/A</v>
      </c>
      <c r="AK854" s="19" t="e">
        <f t="shared" ca="1" si="1108"/>
        <v>#N/A</v>
      </c>
      <c r="AL854" s="19" t="e">
        <f t="shared" ca="1" si="1109"/>
        <v>#N/A</v>
      </c>
      <c r="AM854" s="19" t="e">
        <f t="shared" ca="1" si="1110"/>
        <v>#N/A</v>
      </c>
      <c r="AN854" s="19" t="e">
        <f t="shared" ca="1" si="1111"/>
        <v>#N/A</v>
      </c>
      <c r="AO854" s="19" t="e">
        <f t="shared" ca="1" si="1112"/>
        <v>#N/A</v>
      </c>
      <c r="AP854" s="19" t="e">
        <f t="shared" ca="1" si="1113"/>
        <v>#N/A</v>
      </c>
      <c r="AQ854" s="72" t="e">
        <f t="shared" ca="1" si="1114"/>
        <v>#N/A</v>
      </c>
      <c r="AR854" s="72" t="e">
        <f t="shared" ca="1" si="1115"/>
        <v>#N/A</v>
      </c>
      <c r="AS854" s="72" t="e">
        <f t="shared" ca="1" si="1116"/>
        <v>#N/A</v>
      </c>
      <c r="AT854" s="19" t="e">
        <f t="shared" ca="1" si="1117"/>
        <v>#N/A</v>
      </c>
      <c r="AU854" s="19" t="e">
        <f t="shared" ca="1" si="1118"/>
        <v>#N/A</v>
      </c>
      <c r="AV854" s="19" t="e">
        <f t="shared" ca="1" si="1119"/>
        <v>#N/A</v>
      </c>
      <c r="AW854" s="19" t="e">
        <f t="shared" ca="1" si="1120"/>
        <v>#N/A</v>
      </c>
      <c r="AX854" s="19" t="e">
        <f t="shared" ca="1" si="1121"/>
        <v>#N/A</v>
      </c>
      <c r="AY854" s="19" t="e">
        <f t="shared" ca="1" si="1122"/>
        <v>#N/A</v>
      </c>
      <c r="AZ854" s="72" t="e">
        <f t="shared" ca="1" si="1123"/>
        <v>#N/A</v>
      </c>
      <c r="BA854" s="72" t="e">
        <f t="shared" ca="1" si="1124"/>
        <v>#N/A</v>
      </c>
      <c r="BB854" s="72" t="e">
        <f t="shared" ca="1" si="1125"/>
        <v>#N/A</v>
      </c>
      <c r="BC854" s="19" t="e">
        <f t="shared" ca="1" si="1126"/>
        <v>#N/A</v>
      </c>
      <c r="BD854" s="19" t="e">
        <f t="shared" ca="1" si="1127"/>
        <v>#N/A</v>
      </c>
      <c r="BE854" s="19" t="e">
        <f t="shared" ca="1" si="1128"/>
        <v>#N/A</v>
      </c>
      <c r="BF854" s="19" t="e">
        <f t="shared" ca="1" si="1129"/>
        <v>#N/A</v>
      </c>
      <c r="BG854" s="19" t="e">
        <f t="shared" ca="1" si="1130"/>
        <v>#N/A</v>
      </c>
      <c r="BH854" s="19" t="e">
        <f t="shared" ca="1" si="1131"/>
        <v>#N/A</v>
      </c>
      <c r="BI854" s="72" t="e">
        <f t="shared" ca="1" si="1132"/>
        <v>#N/A</v>
      </c>
      <c r="BJ854" s="72" t="e">
        <f t="shared" ca="1" si="1133"/>
        <v>#N/A</v>
      </c>
      <c r="BK854" s="72" t="e">
        <f t="shared" ca="1" si="1134"/>
        <v>#N/A</v>
      </c>
      <c r="BL854" s="72" t="e">
        <f t="shared" ca="1" si="1135"/>
        <v>#N/A</v>
      </c>
      <c r="BM854" s="72" t="e">
        <f t="shared" ca="1" si="1136"/>
        <v>#N/A</v>
      </c>
      <c r="BN854" s="72" t="e">
        <f t="shared" ca="1" si="1137"/>
        <v>#N/A</v>
      </c>
      <c r="BO854" s="72" t="e">
        <f t="shared" ca="1" si="1138"/>
        <v>#N/A</v>
      </c>
      <c r="BP854" s="72" t="e">
        <f t="shared" ca="1" si="1139"/>
        <v>#N/A</v>
      </c>
      <c r="BQ854" s="72" t="e">
        <f t="shared" ca="1" si="1140"/>
        <v>#N/A</v>
      </c>
      <c r="BR854" s="72" t="e">
        <f t="shared" ca="1" si="1141"/>
        <v>#N/A</v>
      </c>
      <c r="BS854" s="72" t="e">
        <f t="shared" ca="1" si="1142"/>
        <v>#N/A</v>
      </c>
      <c r="BT854" s="72" t="e">
        <f t="shared" ca="1" si="1143"/>
        <v>#N/A</v>
      </c>
      <c r="BU854" s="72" t="e">
        <f t="shared" ca="1" si="1144"/>
        <v>#N/A</v>
      </c>
      <c r="BV854" s="72" t="e">
        <f t="shared" ca="1" si="1145"/>
        <v>#N/A</v>
      </c>
    </row>
    <row r="855" spans="1:74">
      <c r="A855" s="13" t="e">
        <f ca="1">'MGRS to'!AO855</f>
        <v>#N/A</v>
      </c>
      <c r="B855" s="13" t="e">
        <f ca="1">'MGRS to'!AP855</f>
        <v>#N/A</v>
      </c>
      <c r="C855" s="19" t="e">
        <f t="shared" ca="1" si="1074"/>
        <v>#N/A</v>
      </c>
      <c r="D855" s="19" t="e">
        <f t="shared" ca="1" si="1075"/>
        <v>#N/A</v>
      </c>
      <c r="E855" s="19" t="e">
        <f t="shared" ca="1" si="1076"/>
        <v>#N/A</v>
      </c>
      <c r="F855" s="19" t="e">
        <f t="shared" ca="1" si="1077"/>
        <v>#N/A</v>
      </c>
      <c r="G855" s="19" t="e">
        <f t="shared" ca="1" si="1078"/>
        <v>#N/A</v>
      </c>
      <c r="H855" s="19" t="e">
        <f t="shared" ca="1" si="1079"/>
        <v>#N/A</v>
      </c>
      <c r="I855" s="19" t="e">
        <f t="shared" ca="1" si="1080"/>
        <v>#N/A</v>
      </c>
      <c r="J855" s="19" t="e">
        <f t="shared" ca="1" si="1081"/>
        <v>#N/A</v>
      </c>
      <c r="K855" s="19" t="e">
        <f t="shared" ca="1" si="1082"/>
        <v>#N/A</v>
      </c>
      <c r="L855" s="19" t="e">
        <f t="shared" ca="1" si="1083"/>
        <v>#N/A</v>
      </c>
      <c r="M855" s="19" t="e">
        <f t="shared" ca="1" si="1084"/>
        <v>#N/A</v>
      </c>
      <c r="N855" s="19" t="e">
        <f t="shared" ca="1" si="1085"/>
        <v>#N/A</v>
      </c>
      <c r="O855" s="19" t="e">
        <f t="shared" ca="1" si="1086"/>
        <v>#N/A</v>
      </c>
      <c r="P855" s="72" t="e">
        <f t="shared" ca="1" si="1087"/>
        <v>#N/A</v>
      </c>
      <c r="Q855" s="72" t="e">
        <f t="shared" ca="1" si="1088"/>
        <v>#N/A</v>
      </c>
      <c r="R855" s="72" t="e">
        <f t="shared" ca="1" si="1089"/>
        <v>#N/A</v>
      </c>
      <c r="S855" s="19" t="e">
        <f t="shared" ca="1" si="1090"/>
        <v>#N/A</v>
      </c>
      <c r="T855" s="19" t="e">
        <f t="shared" ca="1" si="1091"/>
        <v>#N/A</v>
      </c>
      <c r="U855" s="19" t="e">
        <f t="shared" ca="1" si="1092"/>
        <v>#N/A</v>
      </c>
      <c r="V855" s="19" t="e">
        <f t="shared" ca="1" si="1093"/>
        <v>#N/A</v>
      </c>
      <c r="W855" s="19" t="e">
        <f t="shared" ca="1" si="1094"/>
        <v>#N/A</v>
      </c>
      <c r="X855" s="19" t="e">
        <f t="shared" ca="1" si="1095"/>
        <v>#N/A</v>
      </c>
      <c r="Y855" s="72" t="e">
        <f t="shared" ca="1" si="1096"/>
        <v>#N/A</v>
      </c>
      <c r="Z855" s="72" t="e">
        <f t="shared" ca="1" si="1097"/>
        <v>#N/A</v>
      </c>
      <c r="AA855" s="72" t="e">
        <f t="shared" ca="1" si="1098"/>
        <v>#N/A</v>
      </c>
      <c r="AB855" s="19" t="e">
        <f t="shared" ca="1" si="1099"/>
        <v>#N/A</v>
      </c>
      <c r="AC855" s="19" t="e">
        <f t="shared" ca="1" si="1100"/>
        <v>#N/A</v>
      </c>
      <c r="AD855" s="19" t="e">
        <f t="shared" ca="1" si="1101"/>
        <v>#N/A</v>
      </c>
      <c r="AE855" s="19" t="e">
        <f t="shared" ca="1" si="1102"/>
        <v>#N/A</v>
      </c>
      <c r="AF855" s="19" t="e">
        <f t="shared" ca="1" si="1103"/>
        <v>#N/A</v>
      </c>
      <c r="AG855" s="19" t="e">
        <f t="shared" ca="1" si="1104"/>
        <v>#N/A</v>
      </c>
      <c r="AH855" s="72" t="e">
        <f t="shared" ca="1" si="1105"/>
        <v>#N/A</v>
      </c>
      <c r="AI855" s="72" t="e">
        <f t="shared" ca="1" si="1106"/>
        <v>#N/A</v>
      </c>
      <c r="AJ855" s="72" t="e">
        <f t="shared" ca="1" si="1107"/>
        <v>#N/A</v>
      </c>
      <c r="AK855" s="19" t="e">
        <f t="shared" ca="1" si="1108"/>
        <v>#N/A</v>
      </c>
      <c r="AL855" s="19" t="e">
        <f t="shared" ca="1" si="1109"/>
        <v>#N/A</v>
      </c>
      <c r="AM855" s="19" t="e">
        <f t="shared" ca="1" si="1110"/>
        <v>#N/A</v>
      </c>
      <c r="AN855" s="19" t="e">
        <f t="shared" ca="1" si="1111"/>
        <v>#N/A</v>
      </c>
      <c r="AO855" s="19" t="e">
        <f t="shared" ca="1" si="1112"/>
        <v>#N/A</v>
      </c>
      <c r="AP855" s="19" t="e">
        <f t="shared" ca="1" si="1113"/>
        <v>#N/A</v>
      </c>
      <c r="AQ855" s="72" t="e">
        <f t="shared" ca="1" si="1114"/>
        <v>#N/A</v>
      </c>
      <c r="AR855" s="72" t="e">
        <f t="shared" ca="1" si="1115"/>
        <v>#N/A</v>
      </c>
      <c r="AS855" s="72" t="e">
        <f t="shared" ca="1" si="1116"/>
        <v>#N/A</v>
      </c>
      <c r="AT855" s="19" t="e">
        <f t="shared" ca="1" si="1117"/>
        <v>#N/A</v>
      </c>
      <c r="AU855" s="19" t="e">
        <f t="shared" ca="1" si="1118"/>
        <v>#N/A</v>
      </c>
      <c r="AV855" s="19" t="e">
        <f t="shared" ca="1" si="1119"/>
        <v>#N/A</v>
      </c>
      <c r="AW855" s="19" t="e">
        <f t="shared" ca="1" si="1120"/>
        <v>#N/A</v>
      </c>
      <c r="AX855" s="19" t="e">
        <f t="shared" ca="1" si="1121"/>
        <v>#N/A</v>
      </c>
      <c r="AY855" s="19" t="e">
        <f t="shared" ca="1" si="1122"/>
        <v>#N/A</v>
      </c>
      <c r="AZ855" s="72" t="e">
        <f t="shared" ca="1" si="1123"/>
        <v>#N/A</v>
      </c>
      <c r="BA855" s="72" t="e">
        <f t="shared" ca="1" si="1124"/>
        <v>#N/A</v>
      </c>
      <c r="BB855" s="72" t="e">
        <f t="shared" ca="1" si="1125"/>
        <v>#N/A</v>
      </c>
      <c r="BC855" s="19" t="e">
        <f t="shared" ca="1" si="1126"/>
        <v>#N/A</v>
      </c>
      <c r="BD855" s="19" t="e">
        <f t="shared" ca="1" si="1127"/>
        <v>#N/A</v>
      </c>
      <c r="BE855" s="19" t="e">
        <f t="shared" ca="1" si="1128"/>
        <v>#N/A</v>
      </c>
      <c r="BF855" s="19" t="e">
        <f t="shared" ca="1" si="1129"/>
        <v>#N/A</v>
      </c>
      <c r="BG855" s="19" t="e">
        <f t="shared" ca="1" si="1130"/>
        <v>#N/A</v>
      </c>
      <c r="BH855" s="19" t="e">
        <f t="shared" ca="1" si="1131"/>
        <v>#N/A</v>
      </c>
      <c r="BI855" s="72" t="e">
        <f t="shared" ca="1" si="1132"/>
        <v>#N/A</v>
      </c>
      <c r="BJ855" s="72" t="e">
        <f t="shared" ca="1" si="1133"/>
        <v>#N/A</v>
      </c>
      <c r="BK855" s="72" t="e">
        <f t="shared" ca="1" si="1134"/>
        <v>#N/A</v>
      </c>
      <c r="BL855" s="72" t="e">
        <f t="shared" ca="1" si="1135"/>
        <v>#N/A</v>
      </c>
      <c r="BM855" s="72" t="e">
        <f t="shared" ca="1" si="1136"/>
        <v>#N/A</v>
      </c>
      <c r="BN855" s="72" t="e">
        <f t="shared" ca="1" si="1137"/>
        <v>#N/A</v>
      </c>
      <c r="BO855" s="72" t="e">
        <f t="shared" ca="1" si="1138"/>
        <v>#N/A</v>
      </c>
      <c r="BP855" s="72" t="e">
        <f t="shared" ca="1" si="1139"/>
        <v>#N/A</v>
      </c>
      <c r="BQ855" s="72" t="e">
        <f t="shared" ca="1" si="1140"/>
        <v>#N/A</v>
      </c>
      <c r="BR855" s="72" t="e">
        <f t="shared" ca="1" si="1141"/>
        <v>#N/A</v>
      </c>
      <c r="BS855" s="72" t="e">
        <f t="shared" ca="1" si="1142"/>
        <v>#N/A</v>
      </c>
      <c r="BT855" s="72" t="e">
        <f t="shared" ca="1" si="1143"/>
        <v>#N/A</v>
      </c>
      <c r="BU855" s="72" t="e">
        <f t="shared" ca="1" si="1144"/>
        <v>#N/A</v>
      </c>
      <c r="BV855" s="72" t="e">
        <f t="shared" ca="1" si="1145"/>
        <v>#N/A</v>
      </c>
    </row>
    <row r="856" spans="1:74">
      <c r="A856" s="13" t="e">
        <f ca="1">'MGRS to'!AO856</f>
        <v>#N/A</v>
      </c>
      <c r="B856" s="13" t="e">
        <f ca="1">'MGRS to'!AP856</f>
        <v>#N/A</v>
      </c>
      <c r="C856" s="19" t="e">
        <f t="shared" ca="1" si="1074"/>
        <v>#N/A</v>
      </c>
      <c r="D856" s="19" t="e">
        <f t="shared" ca="1" si="1075"/>
        <v>#N/A</v>
      </c>
      <c r="E856" s="19" t="e">
        <f t="shared" ca="1" si="1076"/>
        <v>#N/A</v>
      </c>
      <c r="F856" s="19" t="e">
        <f t="shared" ca="1" si="1077"/>
        <v>#N/A</v>
      </c>
      <c r="G856" s="19" t="e">
        <f t="shared" ca="1" si="1078"/>
        <v>#N/A</v>
      </c>
      <c r="H856" s="19" t="e">
        <f t="shared" ca="1" si="1079"/>
        <v>#N/A</v>
      </c>
      <c r="I856" s="19" t="e">
        <f t="shared" ca="1" si="1080"/>
        <v>#N/A</v>
      </c>
      <c r="J856" s="19" t="e">
        <f t="shared" ca="1" si="1081"/>
        <v>#N/A</v>
      </c>
      <c r="K856" s="19" t="e">
        <f t="shared" ca="1" si="1082"/>
        <v>#N/A</v>
      </c>
      <c r="L856" s="19" t="e">
        <f t="shared" ca="1" si="1083"/>
        <v>#N/A</v>
      </c>
      <c r="M856" s="19" t="e">
        <f t="shared" ca="1" si="1084"/>
        <v>#N/A</v>
      </c>
      <c r="N856" s="19" t="e">
        <f t="shared" ca="1" si="1085"/>
        <v>#N/A</v>
      </c>
      <c r="O856" s="19" t="e">
        <f t="shared" ca="1" si="1086"/>
        <v>#N/A</v>
      </c>
      <c r="P856" s="72" t="e">
        <f t="shared" ca="1" si="1087"/>
        <v>#N/A</v>
      </c>
      <c r="Q856" s="72" t="e">
        <f t="shared" ca="1" si="1088"/>
        <v>#N/A</v>
      </c>
      <c r="R856" s="72" t="e">
        <f t="shared" ca="1" si="1089"/>
        <v>#N/A</v>
      </c>
      <c r="S856" s="19" t="e">
        <f t="shared" ca="1" si="1090"/>
        <v>#N/A</v>
      </c>
      <c r="T856" s="19" t="e">
        <f t="shared" ca="1" si="1091"/>
        <v>#N/A</v>
      </c>
      <c r="U856" s="19" t="e">
        <f t="shared" ca="1" si="1092"/>
        <v>#N/A</v>
      </c>
      <c r="V856" s="19" t="e">
        <f t="shared" ca="1" si="1093"/>
        <v>#N/A</v>
      </c>
      <c r="W856" s="19" t="e">
        <f t="shared" ca="1" si="1094"/>
        <v>#N/A</v>
      </c>
      <c r="X856" s="19" t="e">
        <f t="shared" ca="1" si="1095"/>
        <v>#N/A</v>
      </c>
      <c r="Y856" s="72" t="e">
        <f t="shared" ca="1" si="1096"/>
        <v>#N/A</v>
      </c>
      <c r="Z856" s="72" t="e">
        <f t="shared" ca="1" si="1097"/>
        <v>#N/A</v>
      </c>
      <c r="AA856" s="72" t="e">
        <f t="shared" ca="1" si="1098"/>
        <v>#N/A</v>
      </c>
      <c r="AB856" s="19" t="e">
        <f t="shared" ca="1" si="1099"/>
        <v>#N/A</v>
      </c>
      <c r="AC856" s="19" t="e">
        <f t="shared" ca="1" si="1100"/>
        <v>#N/A</v>
      </c>
      <c r="AD856" s="19" t="e">
        <f t="shared" ca="1" si="1101"/>
        <v>#N/A</v>
      </c>
      <c r="AE856" s="19" t="e">
        <f t="shared" ca="1" si="1102"/>
        <v>#N/A</v>
      </c>
      <c r="AF856" s="19" t="e">
        <f t="shared" ca="1" si="1103"/>
        <v>#N/A</v>
      </c>
      <c r="AG856" s="19" t="e">
        <f t="shared" ca="1" si="1104"/>
        <v>#N/A</v>
      </c>
      <c r="AH856" s="72" t="e">
        <f t="shared" ca="1" si="1105"/>
        <v>#N/A</v>
      </c>
      <c r="AI856" s="72" t="e">
        <f t="shared" ca="1" si="1106"/>
        <v>#N/A</v>
      </c>
      <c r="AJ856" s="72" t="e">
        <f t="shared" ca="1" si="1107"/>
        <v>#N/A</v>
      </c>
      <c r="AK856" s="19" t="e">
        <f t="shared" ca="1" si="1108"/>
        <v>#N/A</v>
      </c>
      <c r="AL856" s="19" t="e">
        <f t="shared" ca="1" si="1109"/>
        <v>#N/A</v>
      </c>
      <c r="AM856" s="19" t="e">
        <f t="shared" ca="1" si="1110"/>
        <v>#N/A</v>
      </c>
      <c r="AN856" s="19" t="e">
        <f t="shared" ca="1" si="1111"/>
        <v>#N/A</v>
      </c>
      <c r="AO856" s="19" t="e">
        <f t="shared" ca="1" si="1112"/>
        <v>#N/A</v>
      </c>
      <c r="AP856" s="19" t="e">
        <f t="shared" ca="1" si="1113"/>
        <v>#N/A</v>
      </c>
      <c r="AQ856" s="72" t="e">
        <f t="shared" ca="1" si="1114"/>
        <v>#N/A</v>
      </c>
      <c r="AR856" s="72" t="e">
        <f t="shared" ca="1" si="1115"/>
        <v>#N/A</v>
      </c>
      <c r="AS856" s="72" t="e">
        <f t="shared" ca="1" si="1116"/>
        <v>#N/A</v>
      </c>
      <c r="AT856" s="19" t="e">
        <f t="shared" ca="1" si="1117"/>
        <v>#N/A</v>
      </c>
      <c r="AU856" s="19" t="e">
        <f t="shared" ca="1" si="1118"/>
        <v>#N/A</v>
      </c>
      <c r="AV856" s="19" t="e">
        <f t="shared" ca="1" si="1119"/>
        <v>#N/A</v>
      </c>
      <c r="AW856" s="19" t="e">
        <f t="shared" ca="1" si="1120"/>
        <v>#N/A</v>
      </c>
      <c r="AX856" s="19" t="e">
        <f t="shared" ca="1" si="1121"/>
        <v>#N/A</v>
      </c>
      <c r="AY856" s="19" t="e">
        <f t="shared" ca="1" si="1122"/>
        <v>#N/A</v>
      </c>
      <c r="AZ856" s="72" t="e">
        <f t="shared" ca="1" si="1123"/>
        <v>#N/A</v>
      </c>
      <c r="BA856" s="72" t="e">
        <f t="shared" ca="1" si="1124"/>
        <v>#N/A</v>
      </c>
      <c r="BB856" s="72" t="e">
        <f t="shared" ca="1" si="1125"/>
        <v>#N/A</v>
      </c>
      <c r="BC856" s="19" t="e">
        <f t="shared" ca="1" si="1126"/>
        <v>#N/A</v>
      </c>
      <c r="BD856" s="19" t="e">
        <f t="shared" ca="1" si="1127"/>
        <v>#N/A</v>
      </c>
      <c r="BE856" s="19" t="e">
        <f t="shared" ca="1" si="1128"/>
        <v>#N/A</v>
      </c>
      <c r="BF856" s="19" t="e">
        <f t="shared" ca="1" si="1129"/>
        <v>#N/A</v>
      </c>
      <c r="BG856" s="19" t="e">
        <f t="shared" ca="1" si="1130"/>
        <v>#N/A</v>
      </c>
      <c r="BH856" s="19" t="e">
        <f t="shared" ca="1" si="1131"/>
        <v>#N/A</v>
      </c>
      <c r="BI856" s="72" t="e">
        <f t="shared" ca="1" si="1132"/>
        <v>#N/A</v>
      </c>
      <c r="BJ856" s="72" t="e">
        <f t="shared" ca="1" si="1133"/>
        <v>#N/A</v>
      </c>
      <c r="BK856" s="72" t="e">
        <f t="shared" ca="1" si="1134"/>
        <v>#N/A</v>
      </c>
      <c r="BL856" s="72" t="e">
        <f t="shared" ca="1" si="1135"/>
        <v>#N/A</v>
      </c>
      <c r="BM856" s="72" t="e">
        <f t="shared" ca="1" si="1136"/>
        <v>#N/A</v>
      </c>
      <c r="BN856" s="72" t="e">
        <f t="shared" ca="1" si="1137"/>
        <v>#N/A</v>
      </c>
      <c r="BO856" s="72" t="e">
        <f t="shared" ca="1" si="1138"/>
        <v>#N/A</v>
      </c>
      <c r="BP856" s="72" t="e">
        <f t="shared" ca="1" si="1139"/>
        <v>#N/A</v>
      </c>
      <c r="BQ856" s="72" t="e">
        <f t="shared" ca="1" si="1140"/>
        <v>#N/A</v>
      </c>
      <c r="BR856" s="72" t="e">
        <f t="shared" ca="1" si="1141"/>
        <v>#N/A</v>
      </c>
      <c r="BS856" s="72" t="e">
        <f t="shared" ca="1" si="1142"/>
        <v>#N/A</v>
      </c>
      <c r="BT856" s="72" t="e">
        <f t="shared" ca="1" si="1143"/>
        <v>#N/A</v>
      </c>
      <c r="BU856" s="72" t="e">
        <f t="shared" ca="1" si="1144"/>
        <v>#N/A</v>
      </c>
      <c r="BV856" s="72" t="e">
        <f t="shared" ca="1" si="1145"/>
        <v>#N/A</v>
      </c>
    </row>
    <row r="857" spans="1:74">
      <c r="A857" s="13" t="e">
        <f ca="1">'MGRS to'!AO857</f>
        <v>#N/A</v>
      </c>
      <c r="B857" s="13" t="e">
        <f ca="1">'MGRS to'!AP857</f>
        <v>#N/A</v>
      </c>
      <c r="C857" s="19" t="e">
        <f t="shared" ca="1" si="1074"/>
        <v>#N/A</v>
      </c>
      <c r="D857" s="19" t="e">
        <f t="shared" ca="1" si="1075"/>
        <v>#N/A</v>
      </c>
      <c r="E857" s="19" t="e">
        <f t="shared" ca="1" si="1076"/>
        <v>#N/A</v>
      </c>
      <c r="F857" s="19" t="e">
        <f t="shared" ca="1" si="1077"/>
        <v>#N/A</v>
      </c>
      <c r="G857" s="19" t="e">
        <f t="shared" ca="1" si="1078"/>
        <v>#N/A</v>
      </c>
      <c r="H857" s="19" t="e">
        <f t="shared" ca="1" si="1079"/>
        <v>#N/A</v>
      </c>
      <c r="I857" s="19" t="e">
        <f t="shared" ca="1" si="1080"/>
        <v>#N/A</v>
      </c>
      <c r="J857" s="19" t="e">
        <f t="shared" ca="1" si="1081"/>
        <v>#N/A</v>
      </c>
      <c r="K857" s="19" t="e">
        <f t="shared" ca="1" si="1082"/>
        <v>#N/A</v>
      </c>
      <c r="L857" s="19" t="e">
        <f t="shared" ca="1" si="1083"/>
        <v>#N/A</v>
      </c>
      <c r="M857" s="19" t="e">
        <f t="shared" ca="1" si="1084"/>
        <v>#N/A</v>
      </c>
      <c r="N857" s="19" t="e">
        <f t="shared" ca="1" si="1085"/>
        <v>#N/A</v>
      </c>
      <c r="O857" s="19" t="e">
        <f t="shared" ca="1" si="1086"/>
        <v>#N/A</v>
      </c>
      <c r="P857" s="72" t="e">
        <f t="shared" ca="1" si="1087"/>
        <v>#N/A</v>
      </c>
      <c r="Q857" s="72" t="e">
        <f t="shared" ca="1" si="1088"/>
        <v>#N/A</v>
      </c>
      <c r="R857" s="72" t="e">
        <f t="shared" ca="1" si="1089"/>
        <v>#N/A</v>
      </c>
      <c r="S857" s="19" t="e">
        <f t="shared" ca="1" si="1090"/>
        <v>#N/A</v>
      </c>
      <c r="T857" s="19" t="e">
        <f t="shared" ca="1" si="1091"/>
        <v>#N/A</v>
      </c>
      <c r="U857" s="19" t="e">
        <f t="shared" ca="1" si="1092"/>
        <v>#N/A</v>
      </c>
      <c r="V857" s="19" t="e">
        <f t="shared" ca="1" si="1093"/>
        <v>#N/A</v>
      </c>
      <c r="W857" s="19" t="e">
        <f t="shared" ca="1" si="1094"/>
        <v>#N/A</v>
      </c>
      <c r="X857" s="19" t="e">
        <f t="shared" ca="1" si="1095"/>
        <v>#N/A</v>
      </c>
      <c r="Y857" s="72" t="e">
        <f t="shared" ca="1" si="1096"/>
        <v>#N/A</v>
      </c>
      <c r="Z857" s="72" t="e">
        <f t="shared" ca="1" si="1097"/>
        <v>#N/A</v>
      </c>
      <c r="AA857" s="72" t="e">
        <f t="shared" ca="1" si="1098"/>
        <v>#N/A</v>
      </c>
      <c r="AB857" s="19" t="e">
        <f t="shared" ca="1" si="1099"/>
        <v>#N/A</v>
      </c>
      <c r="AC857" s="19" t="e">
        <f t="shared" ca="1" si="1100"/>
        <v>#N/A</v>
      </c>
      <c r="AD857" s="19" t="e">
        <f t="shared" ca="1" si="1101"/>
        <v>#N/A</v>
      </c>
      <c r="AE857" s="19" t="e">
        <f t="shared" ca="1" si="1102"/>
        <v>#N/A</v>
      </c>
      <c r="AF857" s="19" t="e">
        <f t="shared" ca="1" si="1103"/>
        <v>#N/A</v>
      </c>
      <c r="AG857" s="19" t="e">
        <f t="shared" ca="1" si="1104"/>
        <v>#N/A</v>
      </c>
      <c r="AH857" s="72" t="e">
        <f t="shared" ca="1" si="1105"/>
        <v>#N/A</v>
      </c>
      <c r="AI857" s="72" t="e">
        <f t="shared" ca="1" si="1106"/>
        <v>#N/A</v>
      </c>
      <c r="AJ857" s="72" t="e">
        <f t="shared" ca="1" si="1107"/>
        <v>#N/A</v>
      </c>
      <c r="AK857" s="19" t="e">
        <f t="shared" ca="1" si="1108"/>
        <v>#N/A</v>
      </c>
      <c r="AL857" s="19" t="e">
        <f t="shared" ca="1" si="1109"/>
        <v>#N/A</v>
      </c>
      <c r="AM857" s="19" t="e">
        <f t="shared" ca="1" si="1110"/>
        <v>#N/A</v>
      </c>
      <c r="AN857" s="19" t="e">
        <f t="shared" ca="1" si="1111"/>
        <v>#N/A</v>
      </c>
      <c r="AO857" s="19" t="e">
        <f t="shared" ca="1" si="1112"/>
        <v>#N/A</v>
      </c>
      <c r="AP857" s="19" t="e">
        <f t="shared" ca="1" si="1113"/>
        <v>#N/A</v>
      </c>
      <c r="AQ857" s="72" t="e">
        <f t="shared" ca="1" si="1114"/>
        <v>#N/A</v>
      </c>
      <c r="AR857" s="72" t="e">
        <f t="shared" ca="1" si="1115"/>
        <v>#N/A</v>
      </c>
      <c r="AS857" s="72" t="e">
        <f t="shared" ca="1" si="1116"/>
        <v>#N/A</v>
      </c>
      <c r="AT857" s="19" t="e">
        <f t="shared" ca="1" si="1117"/>
        <v>#N/A</v>
      </c>
      <c r="AU857" s="19" t="e">
        <f t="shared" ca="1" si="1118"/>
        <v>#N/A</v>
      </c>
      <c r="AV857" s="19" t="e">
        <f t="shared" ca="1" si="1119"/>
        <v>#N/A</v>
      </c>
      <c r="AW857" s="19" t="e">
        <f t="shared" ca="1" si="1120"/>
        <v>#N/A</v>
      </c>
      <c r="AX857" s="19" t="e">
        <f t="shared" ca="1" si="1121"/>
        <v>#N/A</v>
      </c>
      <c r="AY857" s="19" t="e">
        <f t="shared" ca="1" si="1122"/>
        <v>#N/A</v>
      </c>
      <c r="AZ857" s="72" t="e">
        <f t="shared" ca="1" si="1123"/>
        <v>#N/A</v>
      </c>
      <c r="BA857" s="72" t="e">
        <f t="shared" ca="1" si="1124"/>
        <v>#N/A</v>
      </c>
      <c r="BB857" s="72" t="e">
        <f t="shared" ca="1" si="1125"/>
        <v>#N/A</v>
      </c>
      <c r="BC857" s="19" t="e">
        <f t="shared" ca="1" si="1126"/>
        <v>#N/A</v>
      </c>
      <c r="BD857" s="19" t="e">
        <f t="shared" ca="1" si="1127"/>
        <v>#N/A</v>
      </c>
      <c r="BE857" s="19" t="e">
        <f t="shared" ca="1" si="1128"/>
        <v>#N/A</v>
      </c>
      <c r="BF857" s="19" t="e">
        <f t="shared" ca="1" si="1129"/>
        <v>#N/A</v>
      </c>
      <c r="BG857" s="19" t="e">
        <f t="shared" ca="1" si="1130"/>
        <v>#N/A</v>
      </c>
      <c r="BH857" s="19" t="e">
        <f t="shared" ca="1" si="1131"/>
        <v>#N/A</v>
      </c>
      <c r="BI857" s="72" t="e">
        <f t="shared" ca="1" si="1132"/>
        <v>#N/A</v>
      </c>
      <c r="BJ857" s="72" t="e">
        <f t="shared" ca="1" si="1133"/>
        <v>#N/A</v>
      </c>
      <c r="BK857" s="72" t="e">
        <f t="shared" ca="1" si="1134"/>
        <v>#N/A</v>
      </c>
      <c r="BL857" s="72" t="e">
        <f t="shared" ca="1" si="1135"/>
        <v>#N/A</v>
      </c>
      <c r="BM857" s="72" t="e">
        <f t="shared" ca="1" si="1136"/>
        <v>#N/A</v>
      </c>
      <c r="BN857" s="72" t="e">
        <f t="shared" ca="1" si="1137"/>
        <v>#N/A</v>
      </c>
      <c r="BO857" s="72" t="e">
        <f t="shared" ca="1" si="1138"/>
        <v>#N/A</v>
      </c>
      <c r="BP857" s="72" t="e">
        <f t="shared" ca="1" si="1139"/>
        <v>#N/A</v>
      </c>
      <c r="BQ857" s="72" t="e">
        <f t="shared" ca="1" si="1140"/>
        <v>#N/A</v>
      </c>
      <c r="BR857" s="72" t="e">
        <f t="shared" ca="1" si="1141"/>
        <v>#N/A</v>
      </c>
      <c r="BS857" s="72" t="e">
        <f t="shared" ca="1" si="1142"/>
        <v>#N/A</v>
      </c>
      <c r="BT857" s="72" t="e">
        <f t="shared" ca="1" si="1143"/>
        <v>#N/A</v>
      </c>
      <c r="BU857" s="72" t="e">
        <f t="shared" ca="1" si="1144"/>
        <v>#N/A</v>
      </c>
      <c r="BV857" s="72" t="e">
        <f t="shared" ca="1" si="1145"/>
        <v>#N/A</v>
      </c>
    </row>
    <row r="858" spans="1:74">
      <c r="A858" s="13" t="e">
        <f ca="1">'MGRS to'!AO858</f>
        <v>#N/A</v>
      </c>
      <c r="B858" s="13" t="e">
        <f ca="1">'MGRS to'!AP858</f>
        <v>#N/A</v>
      </c>
      <c r="C858" s="19" t="e">
        <f t="shared" ca="1" si="1074"/>
        <v>#N/A</v>
      </c>
      <c r="D858" s="19" t="e">
        <f t="shared" ca="1" si="1075"/>
        <v>#N/A</v>
      </c>
      <c r="E858" s="19" t="e">
        <f t="shared" ca="1" si="1076"/>
        <v>#N/A</v>
      </c>
      <c r="F858" s="19" t="e">
        <f t="shared" ca="1" si="1077"/>
        <v>#N/A</v>
      </c>
      <c r="G858" s="19" t="e">
        <f t="shared" ca="1" si="1078"/>
        <v>#N/A</v>
      </c>
      <c r="H858" s="19" t="e">
        <f t="shared" ca="1" si="1079"/>
        <v>#N/A</v>
      </c>
      <c r="I858" s="19" t="e">
        <f t="shared" ca="1" si="1080"/>
        <v>#N/A</v>
      </c>
      <c r="J858" s="19" t="e">
        <f t="shared" ca="1" si="1081"/>
        <v>#N/A</v>
      </c>
      <c r="K858" s="19" t="e">
        <f t="shared" ca="1" si="1082"/>
        <v>#N/A</v>
      </c>
      <c r="L858" s="19" t="e">
        <f t="shared" ca="1" si="1083"/>
        <v>#N/A</v>
      </c>
      <c r="M858" s="19" t="e">
        <f t="shared" ca="1" si="1084"/>
        <v>#N/A</v>
      </c>
      <c r="N858" s="19" t="e">
        <f t="shared" ca="1" si="1085"/>
        <v>#N/A</v>
      </c>
      <c r="O858" s="19" t="e">
        <f t="shared" ca="1" si="1086"/>
        <v>#N/A</v>
      </c>
      <c r="P858" s="72" t="e">
        <f t="shared" ca="1" si="1087"/>
        <v>#N/A</v>
      </c>
      <c r="Q858" s="72" t="e">
        <f t="shared" ca="1" si="1088"/>
        <v>#N/A</v>
      </c>
      <c r="R858" s="72" t="e">
        <f t="shared" ca="1" si="1089"/>
        <v>#N/A</v>
      </c>
      <c r="S858" s="19" t="e">
        <f t="shared" ca="1" si="1090"/>
        <v>#N/A</v>
      </c>
      <c r="T858" s="19" t="e">
        <f t="shared" ca="1" si="1091"/>
        <v>#N/A</v>
      </c>
      <c r="U858" s="19" t="e">
        <f t="shared" ca="1" si="1092"/>
        <v>#N/A</v>
      </c>
      <c r="V858" s="19" t="e">
        <f t="shared" ca="1" si="1093"/>
        <v>#N/A</v>
      </c>
      <c r="W858" s="19" t="e">
        <f t="shared" ca="1" si="1094"/>
        <v>#N/A</v>
      </c>
      <c r="X858" s="19" t="e">
        <f t="shared" ca="1" si="1095"/>
        <v>#N/A</v>
      </c>
      <c r="Y858" s="72" t="e">
        <f t="shared" ca="1" si="1096"/>
        <v>#N/A</v>
      </c>
      <c r="Z858" s="72" t="e">
        <f t="shared" ca="1" si="1097"/>
        <v>#N/A</v>
      </c>
      <c r="AA858" s="72" t="e">
        <f t="shared" ca="1" si="1098"/>
        <v>#N/A</v>
      </c>
      <c r="AB858" s="19" t="e">
        <f t="shared" ca="1" si="1099"/>
        <v>#N/A</v>
      </c>
      <c r="AC858" s="19" t="e">
        <f t="shared" ca="1" si="1100"/>
        <v>#N/A</v>
      </c>
      <c r="AD858" s="19" t="e">
        <f t="shared" ca="1" si="1101"/>
        <v>#N/A</v>
      </c>
      <c r="AE858" s="19" t="e">
        <f t="shared" ca="1" si="1102"/>
        <v>#N/A</v>
      </c>
      <c r="AF858" s="19" t="e">
        <f t="shared" ca="1" si="1103"/>
        <v>#N/A</v>
      </c>
      <c r="AG858" s="19" t="e">
        <f t="shared" ca="1" si="1104"/>
        <v>#N/A</v>
      </c>
      <c r="AH858" s="72" t="e">
        <f t="shared" ca="1" si="1105"/>
        <v>#N/A</v>
      </c>
      <c r="AI858" s="72" t="e">
        <f t="shared" ca="1" si="1106"/>
        <v>#N/A</v>
      </c>
      <c r="AJ858" s="72" t="e">
        <f t="shared" ca="1" si="1107"/>
        <v>#N/A</v>
      </c>
      <c r="AK858" s="19" t="e">
        <f t="shared" ca="1" si="1108"/>
        <v>#N/A</v>
      </c>
      <c r="AL858" s="19" t="e">
        <f t="shared" ca="1" si="1109"/>
        <v>#N/A</v>
      </c>
      <c r="AM858" s="19" t="e">
        <f t="shared" ca="1" si="1110"/>
        <v>#N/A</v>
      </c>
      <c r="AN858" s="19" t="e">
        <f t="shared" ca="1" si="1111"/>
        <v>#N/A</v>
      </c>
      <c r="AO858" s="19" t="e">
        <f t="shared" ca="1" si="1112"/>
        <v>#N/A</v>
      </c>
      <c r="AP858" s="19" t="e">
        <f t="shared" ca="1" si="1113"/>
        <v>#N/A</v>
      </c>
      <c r="AQ858" s="72" t="e">
        <f t="shared" ca="1" si="1114"/>
        <v>#N/A</v>
      </c>
      <c r="AR858" s="72" t="e">
        <f t="shared" ca="1" si="1115"/>
        <v>#N/A</v>
      </c>
      <c r="AS858" s="72" t="e">
        <f t="shared" ca="1" si="1116"/>
        <v>#N/A</v>
      </c>
      <c r="AT858" s="19" t="e">
        <f t="shared" ca="1" si="1117"/>
        <v>#N/A</v>
      </c>
      <c r="AU858" s="19" t="e">
        <f t="shared" ca="1" si="1118"/>
        <v>#N/A</v>
      </c>
      <c r="AV858" s="19" t="e">
        <f t="shared" ca="1" si="1119"/>
        <v>#N/A</v>
      </c>
      <c r="AW858" s="19" t="e">
        <f t="shared" ca="1" si="1120"/>
        <v>#N/A</v>
      </c>
      <c r="AX858" s="19" t="e">
        <f t="shared" ca="1" si="1121"/>
        <v>#N/A</v>
      </c>
      <c r="AY858" s="19" t="e">
        <f t="shared" ca="1" si="1122"/>
        <v>#N/A</v>
      </c>
      <c r="AZ858" s="72" t="e">
        <f t="shared" ca="1" si="1123"/>
        <v>#N/A</v>
      </c>
      <c r="BA858" s="72" t="e">
        <f t="shared" ca="1" si="1124"/>
        <v>#N/A</v>
      </c>
      <c r="BB858" s="72" t="e">
        <f t="shared" ca="1" si="1125"/>
        <v>#N/A</v>
      </c>
      <c r="BC858" s="19" t="e">
        <f t="shared" ca="1" si="1126"/>
        <v>#N/A</v>
      </c>
      <c r="BD858" s="19" t="e">
        <f t="shared" ca="1" si="1127"/>
        <v>#N/A</v>
      </c>
      <c r="BE858" s="19" t="e">
        <f t="shared" ca="1" si="1128"/>
        <v>#N/A</v>
      </c>
      <c r="BF858" s="19" t="e">
        <f t="shared" ca="1" si="1129"/>
        <v>#N/A</v>
      </c>
      <c r="BG858" s="19" t="e">
        <f t="shared" ca="1" si="1130"/>
        <v>#N/A</v>
      </c>
      <c r="BH858" s="19" t="e">
        <f t="shared" ca="1" si="1131"/>
        <v>#N/A</v>
      </c>
      <c r="BI858" s="72" t="e">
        <f t="shared" ca="1" si="1132"/>
        <v>#N/A</v>
      </c>
      <c r="BJ858" s="72" t="e">
        <f t="shared" ca="1" si="1133"/>
        <v>#N/A</v>
      </c>
      <c r="BK858" s="72" t="e">
        <f t="shared" ca="1" si="1134"/>
        <v>#N/A</v>
      </c>
      <c r="BL858" s="72" t="e">
        <f t="shared" ca="1" si="1135"/>
        <v>#N/A</v>
      </c>
      <c r="BM858" s="72" t="e">
        <f t="shared" ca="1" si="1136"/>
        <v>#N/A</v>
      </c>
      <c r="BN858" s="72" t="e">
        <f t="shared" ca="1" si="1137"/>
        <v>#N/A</v>
      </c>
      <c r="BO858" s="72" t="e">
        <f t="shared" ca="1" si="1138"/>
        <v>#N/A</v>
      </c>
      <c r="BP858" s="72" t="e">
        <f t="shared" ca="1" si="1139"/>
        <v>#N/A</v>
      </c>
      <c r="BQ858" s="72" t="e">
        <f t="shared" ca="1" si="1140"/>
        <v>#N/A</v>
      </c>
      <c r="BR858" s="72" t="e">
        <f t="shared" ca="1" si="1141"/>
        <v>#N/A</v>
      </c>
      <c r="BS858" s="72" t="e">
        <f t="shared" ca="1" si="1142"/>
        <v>#N/A</v>
      </c>
      <c r="BT858" s="72" t="e">
        <f t="shared" ca="1" si="1143"/>
        <v>#N/A</v>
      </c>
      <c r="BU858" s="72" t="e">
        <f t="shared" ca="1" si="1144"/>
        <v>#N/A</v>
      </c>
      <c r="BV858" s="72" t="e">
        <f t="shared" ca="1" si="1145"/>
        <v>#N/A</v>
      </c>
    </row>
    <row r="859" spans="1:74">
      <c r="A859" s="13" t="e">
        <f ca="1">'MGRS to'!AO859</f>
        <v>#N/A</v>
      </c>
      <c r="B859" s="13" t="e">
        <f ca="1">'MGRS to'!AP859</f>
        <v>#N/A</v>
      </c>
      <c r="C859" s="19" t="e">
        <f t="shared" ca="1" si="1074"/>
        <v>#N/A</v>
      </c>
      <c r="D859" s="19" t="e">
        <f t="shared" ca="1" si="1075"/>
        <v>#N/A</v>
      </c>
      <c r="E859" s="19" t="e">
        <f t="shared" ca="1" si="1076"/>
        <v>#N/A</v>
      </c>
      <c r="F859" s="19" t="e">
        <f t="shared" ca="1" si="1077"/>
        <v>#N/A</v>
      </c>
      <c r="G859" s="19" t="e">
        <f t="shared" ca="1" si="1078"/>
        <v>#N/A</v>
      </c>
      <c r="H859" s="19" t="e">
        <f t="shared" ca="1" si="1079"/>
        <v>#N/A</v>
      </c>
      <c r="I859" s="19" t="e">
        <f t="shared" ca="1" si="1080"/>
        <v>#N/A</v>
      </c>
      <c r="J859" s="19" t="e">
        <f t="shared" ca="1" si="1081"/>
        <v>#N/A</v>
      </c>
      <c r="K859" s="19" t="e">
        <f t="shared" ca="1" si="1082"/>
        <v>#N/A</v>
      </c>
      <c r="L859" s="19" t="e">
        <f t="shared" ca="1" si="1083"/>
        <v>#N/A</v>
      </c>
      <c r="M859" s="19" t="e">
        <f t="shared" ca="1" si="1084"/>
        <v>#N/A</v>
      </c>
      <c r="N859" s="19" t="e">
        <f t="shared" ca="1" si="1085"/>
        <v>#N/A</v>
      </c>
      <c r="O859" s="19" t="e">
        <f t="shared" ca="1" si="1086"/>
        <v>#N/A</v>
      </c>
      <c r="P859" s="72" t="e">
        <f t="shared" ca="1" si="1087"/>
        <v>#N/A</v>
      </c>
      <c r="Q859" s="72" t="e">
        <f t="shared" ca="1" si="1088"/>
        <v>#N/A</v>
      </c>
      <c r="R859" s="72" t="e">
        <f t="shared" ca="1" si="1089"/>
        <v>#N/A</v>
      </c>
      <c r="S859" s="19" t="e">
        <f t="shared" ca="1" si="1090"/>
        <v>#N/A</v>
      </c>
      <c r="T859" s="19" t="e">
        <f t="shared" ca="1" si="1091"/>
        <v>#N/A</v>
      </c>
      <c r="U859" s="19" t="e">
        <f t="shared" ca="1" si="1092"/>
        <v>#N/A</v>
      </c>
      <c r="V859" s="19" t="e">
        <f t="shared" ca="1" si="1093"/>
        <v>#N/A</v>
      </c>
      <c r="W859" s="19" t="e">
        <f t="shared" ca="1" si="1094"/>
        <v>#N/A</v>
      </c>
      <c r="X859" s="19" t="e">
        <f t="shared" ca="1" si="1095"/>
        <v>#N/A</v>
      </c>
      <c r="Y859" s="72" t="e">
        <f t="shared" ca="1" si="1096"/>
        <v>#N/A</v>
      </c>
      <c r="Z859" s="72" t="e">
        <f t="shared" ca="1" si="1097"/>
        <v>#N/A</v>
      </c>
      <c r="AA859" s="72" t="e">
        <f t="shared" ca="1" si="1098"/>
        <v>#N/A</v>
      </c>
      <c r="AB859" s="19" t="e">
        <f t="shared" ca="1" si="1099"/>
        <v>#N/A</v>
      </c>
      <c r="AC859" s="19" t="e">
        <f t="shared" ca="1" si="1100"/>
        <v>#N/A</v>
      </c>
      <c r="AD859" s="19" t="e">
        <f t="shared" ca="1" si="1101"/>
        <v>#N/A</v>
      </c>
      <c r="AE859" s="19" t="e">
        <f t="shared" ca="1" si="1102"/>
        <v>#N/A</v>
      </c>
      <c r="AF859" s="19" t="e">
        <f t="shared" ca="1" si="1103"/>
        <v>#N/A</v>
      </c>
      <c r="AG859" s="19" t="e">
        <f t="shared" ca="1" si="1104"/>
        <v>#N/A</v>
      </c>
      <c r="AH859" s="72" t="e">
        <f t="shared" ca="1" si="1105"/>
        <v>#N/A</v>
      </c>
      <c r="AI859" s="72" t="e">
        <f t="shared" ca="1" si="1106"/>
        <v>#N/A</v>
      </c>
      <c r="AJ859" s="72" t="e">
        <f t="shared" ca="1" si="1107"/>
        <v>#N/A</v>
      </c>
      <c r="AK859" s="19" t="e">
        <f t="shared" ca="1" si="1108"/>
        <v>#N/A</v>
      </c>
      <c r="AL859" s="19" t="e">
        <f t="shared" ca="1" si="1109"/>
        <v>#N/A</v>
      </c>
      <c r="AM859" s="19" t="e">
        <f t="shared" ca="1" si="1110"/>
        <v>#N/A</v>
      </c>
      <c r="AN859" s="19" t="e">
        <f t="shared" ca="1" si="1111"/>
        <v>#N/A</v>
      </c>
      <c r="AO859" s="19" t="e">
        <f t="shared" ca="1" si="1112"/>
        <v>#N/A</v>
      </c>
      <c r="AP859" s="19" t="e">
        <f t="shared" ca="1" si="1113"/>
        <v>#N/A</v>
      </c>
      <c r="AQ859" s="72" t="e">
        <f t="shared" ca="1" si="1114"/>
        <v>#N/A</v>
      </c>
      <c r="AR859" s="72" t="e">
        <f t="shared" ca="1" si="1115"/>
        <v>#N/A</v>
      </c>
      <c r="AS859" s="72" t="e">
        <f t="shared" ca="1" si="1116"/>
        <v>#N/A</v>
      </c>
      <c r="AT859" s="19" t="e">
        <f t="shared" ca="1" si="1117"/>
        <v>#N/A</v>
      </c>
      <c r="AU859" s="19" t="e">
        <f t="shared" ca="1" si="1118"/>
        <v>#N/A</v>
      </c>
      <c r="AV859" s="19" t="e">
        <f t="shared" ca="1" si="1119"/>
        <v>#N/A</v>
      </c>
      <c r="AW859" s="19" t="e">
        <f t="shared" ca="1" si="1120"/>
        <v>#N/A</v>
      </c>
      <c r="AX859" s="19" t="e">
        <f t="shared" ca="1" si="1121"/>
        <v>#N/A</v>
      </c>
      <c r="AY859" s="19" t="e">
        <f t="shared" ca="1" si="1122"/>
        <v>#N/A</v>
      </c>
      <c r="AZ859" s="72" t="e">
        <f t="shared" ca="1" si="1123"/>
        <v>#N/A</v>
      </c>
      <c r="BA859" s="72" t="e">
        <f t="shared" ca="1" si="1124"/>
        <v>#N/A</v>
      </c>
      <c r="BB859" s="72" t="e">
        <f t="shared" ca="1" si="1125"/>
        <v>#N/A</v>
      </c>
      <c r="BC859" s="19" t="e">
        <f t="shared" ca="1" si="1126"/>
        <v>#N/A</v>
      </c>
      <c r="BD859" s="19" t="e">
        <f t="shared" ca="1" si="1127"/>
        <v>#N/A</v>
      </c>
      <c r="BE859" s="19" t="e">
        <f t="shared" ca="1" si="1128"/>
        <v>#N/A</v>
      </c>
      <c r="BF859" s="19" t="e">
        <f t="shared" ca="1" si="1129"/>
        <v>#N/A</v>
      </c>
      <c r="BG859" s="19" t="e">
        <f t="shared" ca="1" si="1130"/>
        <v>#N/A</v>
      </c>
      <c r="BH859" s="19" t="e">
        <f t="shared" ca="1" si="1131"/>
        <v>#N/A</v>
      </c>
      <c r="BI859" s="72" t="e">
        <f t="shared" ca="1" si="1132"/>
        <v>#N/A</v>
      </c>
      <c r="BJ859" s="72" t="e">
        <f t="shared" ca="1" si="1133"/>
        <v>#N/A</v>
      </c>
      <c r="BK859" s="72" t="e">
        <f t="shared" ca="1" si="1134"/>
        <v>#N/A</v>
      </c>
      <c r="BL859" s="72" t="e">
        <f t="shared" ca="1" si="1135"/>
        <v>#N/A</v>
      </c>
      <c r="BM859" s="72" t="e">
        <f t="shared" ca="1" si="1136"/>
        <v>#N/A</v>
      </c>
      <c r="BN859" s="72" t="e">
        <f t="shared" ca="1" si="1137"/>
        <v>#N/A</v>
      </c>
      <c r="BO859" s="72" t="e">
        <f t="shared" ca="1" si="1138"/>
        <v>#N/A</v>
      </c>
      <c r="BP859" s="72" t="e">
        <f t="shared" ca="1" si="1139"/>
        <v>#N/A</v>
      </c>
      <c r="BQ859" s="72" t="e">
        <f t="shared" ca="1" si="1140"/>
        <v>#N/A</v>
      </c>
      <c r="BR859" s="72" t="e">
        <f t="shared" ca="1" si="1141"/>
        <v>#N/A</v>
      </c>
      <c r="BS859" s="72" t="e">
        <f t="shared" ca="1" si="1142"/>
        <v>#N/A</v>
      </c>
      <c r="BT859" s="72" t="e">
        <f t="shared" ca="1" si="1143"/>
        <v>#N/A</v>
      </c>
      <c r="BU859" s="72" t="e">
        <f t="shared" ca="1" si="1144"/>
        <v>#N/A</v>
      </c>
      <c r="BV859" s="72" t="e">
        <f t="shared" ca="1" si="1145"/>
        <v>#N/A</v>
      </c>
    </row>
    <row r="860" spans="1:74">
      <c r="A860" s="13" t="e">
        <f ca="1">'MGRS to'!AO860</f>
        <v>#N/A</v>
      </c>
      <c r="B860" s="13" t="e">
        <f ca="1">'MGRS to'!AP860</f>
        <v>#N/A</v>
      </c>
      <c r="C860" s="19" t="e">
        <f t="shared" ca="1" si="1074"/>
        <v>#N/A</v>
      </c>
      <c r="D860" s="19" t="e">
        <f t="shared" ca="1" si="1075"/>
        <v>#N/A</v>
      </c>
      <c r="E860" s="19" t="e">
        <f t="shared" ca="1" si="1076"/>
        <v>#N/A</v>
      </c>
      <c r="F860" s="19" t="e">
        <f t="shared" ca="1" si="1077"/>
        <v>#N/A</v>
      </c>
      <c r="G860" s="19" t="e">
        <f t="shared" ca="1" si="1078"/>
        <v>#N/A</v>
      </c>
      <c r="H860" s="19" t="e">
        <f t="shared" ca="1" si="1079"/>
        <v>#N/A</v>
      </c>
      <c r="I860" s="19" t="e">
        <f t="shared" ca="1" si="1080"/>
        <v>#N/A</v>
      </c>
      <c r="J860" s="19" t="e">
        <f t="shared" ca="1" si="1081"/>
        <v>#N/A</v>
      </c>
      <c r="K860" s="19" t="e">
        <f t="shared" ca="1" si="1082"/>
        <v>#N/A</v>
      </c>
      <c r="L860" s="19" t="e">
        <f t="shared" ca="1" si="1083"/>
        <v>#N/A</v>
      </c>
      <c r="M860" s="19" t="e">
        <f t="shared" ca="1" si="1084"/>
        <v>#N/A</v>
      </c>
      <c r="N860" s="19" t="e">
        <f t="shared" ca="1" si="1085"/>
        <v>#N/A</v>
      </c>
      <c r="O860" s="19" t="e">
        <f t="shared" ca="1" si="1086"/>
        <v>#N/A</v>
      </c>
      <c r="P860" s="72" t="e">
        <f t="shared" ca="1" si="1087"/>
        <v>#N/A</v>
      </c>
      <c r="Q860" s="72" t="e">
        <f t="shared" ca="1" si="1088"/>
        <v>#N/A</v>
      </c>
      <c r="R860" s="72" t="e">
        <f t="shared" ca="1" si="1089"/>
        <v>#N/A</v>
      </c>
      <c r="S860" s="19" t="e">
        <f t="shared" ca="1" si="1090"/>
        <v>#N/A</v>
      </c>
      <c r="T860" s="19" t="e">
        <f t="shared" ca="1" si="1091"/>
        <v>#N/A</v>
      </c>
      <c r="U860" s="19" t="e">
        <f t="shared" ca="1" si="1092"/>
        <v>#N/A</v>
      </c>
      <c r="V860" s="19" t="e">
        <f t="shared" ca="1" si="1093"/>
        <v>#N/A</v>
      </c>
      <c r="W860" s="19" t="e">
        <f t="shared" ca="1" si="1094"/>
        <v>#N/A</v>
      </c>
      <c r="X860" s="19" t="e">
        <f t="shared" ca="1" si="1095"/>
        <v>#N/A</v>
      </c>
      <c r="Y860" s="72" t="e">
        <f t="shared" ca="1" si="1096"/>
        <v>#N/A</v>
      </c>
      <c r="Z860" s="72" t="e">
        <f t="shared" ca="1" si="1097"/>
        <v>#N/A</v>
      </c>
      <c r="AA860" s="72" t="e">
        <f t="shared" ca="1" si="1098"/>
        <v>#N/A</v>
      </c>
      <c r="AB860" s="19" t="e">
        <f t="shared" ca="1" si="1099"/>
        <v>#N/A</v>
      </c>
      <c r="AC860" s="19" t="e">
        <f t="shared" ca="1" si="1100"/>
        <v>#N/A</v>
      </c>
      <c r="AD860" s="19" t="e">
        <f t="shared" ca="1" si="1101"/>
        <v>#N/A</v>
      </c>
      <c r="AE860" s="19" t="e">
        <f t="shared" ca="1" si="1102"/>
        <v>#N/A</v>
      </c>
      <c r="AF860" s="19" t="e">
        <f t="shared" ca="1" si="1103"/>
        <v>#N/A</v>
      </c>
      <c r="AG860" s="19" t="e">
        <f t="shared" ca="1" si="1104"/>
        <v>#N/A</v>
      </c>
      <c r="AH860" s="72" t="e">
        <f t="shared" ca="1" si="1105"/>
        <v>#N/A</v>
      </c>
      <c r="AI860" s="72" t="e">
        <f t="shared" ca="1" si="1106"/>
        <v>#N/A</v>
      </c>
      <c r="AJ860" s="72" t="e">
        <f t="shared" ca="1" si="1107"/>
        <v>#N/A</v>
      </c>
      <c r="AK860" s="19" t="e">
        <f t="shared" ca="1" si="1108"/>
        <v>#N/A</v>
      </c>
      <c r="AL860" s="19" t="e">
        <f t="shared" ca="1" si="1109"/>
        <v>#N/A</v>
      </c>
      <c r="AM860" s="19" t="e">
        <f t="shared" ca="1" si="1110"/>
        <v>#N/A</v>
      </c>
      <c r="AN860" s="19" t="e">
        <f t="shared" ca="1" si="1111"/>
        <v>#N/A</v>
      </c>
      <c r="AO860" s="19" t="e">
        <f t="shared" ca="1" si="1112"/>
        <v>#N/A</v>
      </c>
      <c r="AP860" s="19" t="e">
        <f t="shared" ca="1" si="1113"/>
        <v>#N/A</v>
      </c>
      <c r="AQ860" s="72" t="e">
        <f t="shared" ca="1" si="1114"/>
        <v>#N/A</v>
      </c>
      <c r="AR860" s="72" t="e">
        <f t="shared" ca="1" si="1115"/>
        <v>#N/A</v>
      </c>
      <c r="AS860" s="72" t="e">
        <f t="shared" ca="1" si="1116"/>
        <v>#N/A</v>
      </c>
      <c r="AT860" s="19" t="e">
        <f t="shared" ca="1" si="1117"/>
        <v>#N/A</v>
      </c>
      <c r="AU860" s="19" t="e">
        <f t="shared" ca="1" si="1118"/>
        <v>#N/A</v>
      </c>
      <c r="AV860" s="19" t="e">
        <f t="shared" ca="1" si="1119"/>
        <v>#N/A</v>
      </c>
      <c r="AW860" s="19" t="e">
        <f t="shared" ca="1" si="1120"/>
        <v>#N/A</v>
      </c>
      <c r="AX860" s="19" t="e">
        <f t="shared" ca="1" si="1121"/>
        <v>#N/A</v>
      </c>
      <c r="AY860" s="19" t="e">
        <f t="shared" ca="1" si="1122"/>
        <v>#N/A</v>
      </c>
      <c r="AZ860" s="72" t="e">
        <f t="shared" ca="1" si="1123"/>
        <v>#N/A</v>
      </c>
      <c r="BA860" s="72" t="e">
        <f t="shared" ca="1" si="1124"/>
        <v>#N/A</v>
      </c>
      <c r="BB860" s="72" t="e">
        <f t="shared" ca="1" si="1125"/>
        <v>#N/A</v>
      </c>
      <c r="BC860" s="19" t="e">
        <f t="shared" ca="1" si="1126"/>
        <v>#N/A</v>
      </c>
      <c r="BD860" s="19" t="e">
        <f t="shared" ca="1" si="1127"/>
        <v>#N/A</v>
      </c>
      <c r="BE860" s="19" t="e">
        <f t="shared" ca="1" si="1128"/>
        <v>#N/A</v>
      </c>
      <c r="BF860" s="19" t="e">
        <f t="shared" ca="1" si="1129"/>
        <v>#N/A</v>
      </c>
      <c r="BG860" s="19" t="e">
        <f t="shared" ca="1" si="1130"/>
        <v>#N/A</v>
      </c>
      <c r="BH860" s="19" t="e">
        <f t="shared" ca="1" si="1131"/>
        <v>#N/A</v>
      </c>
      <c r="BI860" s="72" t="e">
        <f t="shared" ca="1" si="1132"/>
        <v>#N/A</v>
      </c>
      <c r="BJ860" s="72" t="e">
        <f t="shared" ca="1" si="1133"/>
        <v>#N/A</v>
      </c>
      <c r="BK860" s="72" t="e">
        <f t="shared" ca="1" si="1134"/>
        <v>#N/A</v>
      </c>
      <c r="BL860" s="72" t="e">
        <f t="shared" ca="1" si="1135"/>
        <v>#N/A</v>
      </c>
      <c r="BM860" s="72" t="e">
        <f t="shared" ca="1" si="1136"/>
        <v>#N/A</v>
      </c>
      <c r="BN860" s="72" t="e">
        <f t="shared" ca="1" si="1137"/>
        <v>#N/A</v>
      </c>
      <c r="BO860" s="72" t="e">
        <f t="shared" ca="1" si="1138"/>
        <v>#N/A</v>
      </c>
      <c r="BP860" s="72" t="e">
        <f t="shared" ca="1" si="1139"/>
        <v>#N/A</v>
      </c>
      <c r="BQ860" s="72" t="e">
        <f t="shared" ca="1" si="1140"/>
        <v>#N/A</v>
      </c>
      <c r="BR860" s="72" t="e">
        <f t="shared" ca="1" si="1141"/>
        <v>#N/A</v>
      </c>
      <c r="BS860" s="72" t="e">
        <f t="shared" ca="1" si="1142"/>
        <v>#N/A</v>
      </c>
      <c r="BT860" s="72" t="e">
        <f t="shared" ca="1" si="1143"/>
        <v>#N/A</v>
      </c>
      <c r="BU860" s="72" t="e">
        <f t="shared" ca="1" si="1144"/>
        <v>#N/A</v>
      </c>
      <c r="BV860" s="72" t="e">
        <f t="shared" ca="1" si="1145"/>
        <v>#N/A</v>
      </c>
    </row>
    <row r="861" spans="1:74">
      <c r="A861" s="13" t="e">
        <f ca="1">'MGRS to'!AO861</f>
        <v>#N/A</v>
      </c>
      <c r="B861" s="13" t="e">
        <f ca="1">'MGRS to'!AP861</f>
        <v>#N/A</v>
      </c>
      <c r="C861" s="19" t="e">
        <f t="shared" ca="1" si="1074"/>
        <v>#N/A</v>
      </c>
      <c r="D861" s="19" t="e">
        <f t="shared" ca="1" si="1075"/>
        <v>#N/A</v>
      </c>
      <c r="E861" s="19" t="e">
        <f t="shared" ca="1" si="1076"/>
        <v>#N/A</v>
      </c>
      <c r="F861" s="19" t="e">
        <f t="shared" ca="1" si="1077"/>
        <v>#N/A</v>
      </c>
      <c r="G861" s="19" t="e">
        <f t="shared" ca="1" si="1078"/>
        <v>#N/A</v>
      </c>
      <c r="H861" s="19" t="e">
        <f t="shared" ca="1" si="1079"/>
        <v>#N/A</v>
      </c>
      <c r="I861" s="19" t="e">
        <f t="shared" ca="1" si="1080"/>
        <v>#N/A</v>
      </c>
      <c r="J861" s="19" t="e">
        <f t="shared" ca="1" si="1081"/>
        <v>#N/A</v>
      </c>
      <c r="K861" s="19" t="e">
        <f t="shared" ca="1" si="1082"/>
        <v>#N/A</v>
      </c>
      <c r="L861" s="19" t="e">
        <f t="shared" ca="1" si="1083"/>
        <v>#N/A</v>
      </c>
      <c r="M861" s="19" t="e">
        <f t="shared" ca="1" si="1084"/>
        <v>#N/A</v>
      </c>
      <c r="N861" s="19" t="e">
        <f t="shared" ca="1" si="1085"/>
        <v>#N/A</v>
      </c>
      <c r="O861" s="19" t="e">
        <f t="shared" ca="1" si="1086"/>
        <v>#N/A</v>
      </c>
      <c r="P861" s="72" t="e">
        <f t="shared" ca="1" si="1087"/>
        <v>#N/A</v>
      </c>
      <c r="Q861" s="72" t="e">
        <f t="shared" ca="1" si="1088"/>
        <v>#N/A</v>
      </c>
      <c r="R861" s="72" t="e">
        <f t="shared" ca="1" si="1089"/>
        <v>#N/A</v>
      </c>
      <c r="S861" s="19" t="e">
        <f t="shared" ca="1" si="1090"/>
        <v>#N/A</v>
      </c>
      <c r="T861" s="19" t="e">
        <f t="shared" ca="1" si="1091"/>
        <v>#N/A</v>
      </c>
      <c r="U861" s="19" t="e">
        <f t="shared" ca="1" si="1092"/>
        <v>#N/A</v>
      </c>
      <c r="V861" s="19" t="e">
        <f t="shared" ca="1" si="1093"/>
        <v>#N/A</v>
      </c>
      <c r="W861" s="19" t="e">
        <f t="shared" ca="1" si="1094"/>
        <v>#N/A</v>
      </c>
      <c r="X861" s="19" t="e">
        <f t="shared" ca="1" si="1095"/>
        <v>#N/A</v>
      </c>
      <c r="Y861" s="72" t="e">
        <f t="shared" ca="1" si="1096"/>
        <v>#N/A</v>
      </c>
      <c r="Z861" s="72" t="e">
        <f t="shared" ca="1" si="1097"/>
        <v>#N/A</v>
      </c>
      <c r="AA861" s="72" t="e">
        <f t="shared" ca="1" si="1098"/>
        <v>#N/A</v>
      </c>
      <c r="AB861" s="19" t="e">
        <f t="shared" ca="1" si="1099"/>
        <v>#N/A</v>
      </c>
      <c r="AC861" s="19" t="e">
        <f t="shared" ca="1" si="1100"/>
        <v>#N/A</v>
      </c>
      <c r="AD861" s="19" t="e">
        <f t="shared" ca="1" si="1101"/>
        <v>#N/A</v>
      </c>
      <c r="AE861" s="19" t="e">
        <f t="shared" ca="1" si="1102"/>
        <v>#N/A</v>
      </c>
      <c r="AF861" s="19" t="e">
        <f t="shared" ca="1" si="1103"/>
        <v>#N/A</v>
      </c>
      <c r="AG861" s="19" t="e">
        <f t="shared" ca="1" si="1104"/>
        <v>#N/A</v>
      </c>
      <c r="AH861" s="72" t="e">
        <f t="shared" ca="1" si="1105"/>
        <v>#N/A</v>
      </c>
      <c r="AI861" s="72" t="e">
        <f t="shared" ca="1" si="1106"/>
        <v>#N/A</v>
      </c>
      <c r="AJ861" s="72" t="e">
        <f t="shared" ca="1" si="1107"/>
        <v>#N/A</v>
      </c>
      <c r="AK861" s="19" t="e">
        <f t="shared" ca="1" si="1108"/>
        <v>#N/A</v>
      </c>
      <c r="AL861" s="19" t="e">
        <f t="shared" ca="1" si="1109"/>
        <v>#N/A</v>
      </c>
      <c r="AM861" s="19" t="e">
        <f t="shared" ca="1" si="1110"/>
        <v>#N/A</v>
      </c>
      <c r="AN861" s="19" t="e">
        <f t="shared" ca="1" si="1111"/>
        <v>#N/A</v>
      </c>
      <c r="AO861" s="19" t="e">
        <f t="shared" ca="1" si="1112"/>
        <v>#N/A</v>
      </c>
      <c r="AP861" s="19" t="e">
        <f t="shared" ca="1" si="1113"/>
        <v>#N/A</v>
      </c>
      <c r="AQ861" s="72" t="e">
        <f t="shared" ca="1" si="1114"/>
        <v>#N/A</v>
      </c>
      <c r="AR861" s="72" t="e">
        <f t="shared" ca="1" si="1115"/>
        <v>#N/A</v>
      </c>
      <c r="AS861" s="72" t="e">
        <f t="shared" ca="1" si="1116"/>
        <v>#N/A</v>
      </c>
      <c r="AT861" s="19" t="e">
        <f t="shared" ca="1" si="1117"/>
        <v>#N/A</v>
      </c>
      <c r="AU861" s="19" t="e">
        <f t="shared" ca="1" si="1118"/>
        <v>#N/A</v>
      </c>
      <c r="AV861" s="19" t="e">
        <f t="shared" ca="1" si="1119"/>
        <v>#N/A</v>
      </c>
      <c r="AW861" s="19" t="e">
        <f t="shared" ca="1" si="1120"/>
        <v>#N/A</v>
      </c>
      <c r="AX861" s="19" t="e">
        <f t="shared" ca="1" si="1121"/>
        <v>#N/A</v>
      </c>
      <c r="AY861" s="19" t="e">
        <f t="shared" ca="1" si="1122"/>
        <v>#N/A</v>
      </c>
      <c r="AZ861" s="72" t="e">
        <f t="shared" ca="1" si="1123"/>
        <v>#N/A</v>
      </c>
      <c r="BA861" s="72" t="e">
        <f t="shared" ca="1" si="1124"/>
        <v>#N/A</v>
      </c>
      <c r="BB861" s="72" t="e">
        <f t="shared" ca="1" si="1125"/>
        <v>#N/A</v>
      </c>
      <c r="BC861" s="19" t="e">
        <f t="shared" ca="1" si="1126"/>
        <v>#N/A</v>
      </c>
      <c r="BD861" s="19" t="e">
        <f t="shared" ca="1" si="1127"/>
        <v>#N/A</v>
      </c>
      <c r="BE861" s="19" t="e">
        <f t="shared" ca="1" si="1128"/>
        <v>#N/A</v>
      </c>
      <c r="BF861" s="19" t="e">
        <f t="shared" ca="1" si="1129"/>
        <v>#N/A</v>
      </c>
      <c r="BG861" s="19" t="e">
        <f t="shared" ca="1" si="1130"/>
        <v>#N/A</v>
      </c>
      <c r="BH861" s="19" t="e">
        <f t="shared" ca="1" si="1131"/>
        <v>#N/A</v>
      </c>
      <c r="BI861" s="72" t="e">
        <f t="shared" ca="1" si="1132"/>
        <v>#N/A</v>
      </c>
      <c r="BJ861" s="72" t="e">
        <f t="shared" ca="1" si="1133"/>
        <v>#N/A</v>
      </c>
      <c r="BK861" s="72" t="e">
        <f t="shared" ca="1" si="1134"/>
        <v>#N/A</v>
      </c>
      <c r="BL861" s="72" t="e">
        <f t="shared" ca="1" si="1135"/>
        <v>#N/A</v>
      </c>
      <c r="BM861" s="72" t="e">
        <f t="shared" ca="1" si="1136"/>
        <v>#N/A</v>
      </c>
      <c r="BN861" s="72" t="e">
        <f t="shared" ca="1" si="1137"/>
        <v>#N/A</v>
      </c>
      <c r="BO861" s="72" t="e">
        <f t="shared" ca="1" si="1138"/>
        <v>#N/A</v>
      </c>
      <c r="BP861" s="72" t="e">
        <f t="shared" ca="1" si="1139"/>
        <v>#N/A</v>
      </c>
      <c r="BQ861" s="72" t="e">
        <f t="shared" ca="1" si="1140"/>
        <v>#N/A</v>
      </c>
      <c r="BR861" s="72" t="e">
        <f t="shared" ca="1" si="1141"/>
        <v>#N/A</v>
      </c>
      <c r="BS861" s="72" t="e">
        <f t="shared" ca="1" si="1142"/>
        <v>#N/A</v>
      </c>
      <c r="BT861" s="72" t="e">
        <f t="shared" ca="1" si="1143"/>
        <v>#N/A</v>
      </c>
      <c r="BU861" s="72" t="e">
        <f t="shared" ca="1" si="1144"/>
        <v>#N/A</v>
      </c>
      <c r="BV861" s="72" t="e">
        <f t="shared" ca="1" si="1145"/>
        <v>#N/A</v>
      </c>
    </row>
    <row r="862" spans="1:74">
      <c r="A862" s="13" t="e">
        <f ca="1">'MGRS to'!AO862</f>
        <v>#N/A</v>
      </c>
      <c r="B862" s="13" t="e">
        <f ca="1">'MGRS to'!AP862</f>
        <v>#N/A</v>
      </c>
      <c r="C862" s="19" t="e">
        <f t="shared" ca="1" si="1074"/>
        <v>#N/A</v>
      </c>
      <c r="D862" s="19" t="e">
        <f t="shared" ca="1" si="1075"/>
        <v>#N/A</v>
      </c>
      <c r="E862" s="19" t="e">
        <f t="shared" ca="1" si="1076"/>
        <v>#N/A</v>
      </c>
      <c r="F862" s="19" t="e">
        <f t="shared" ca="1" si="1077"/>
        <v>#N/A</v>
      </c>
      <c r="G862" s="19" t="e">
        <f t="shared" ca="1" si="1078"/>
        <v>#N/A</v>
      </c>
      <c r="H862" s="19" t="e">
        <f t="shared" ca="1" si="1079"/>
        <v>#N/A</v>
      </c>
      <c r="I862" s="19" t="e">
        <f t="shared" ca="1" si="1080"/>
        <v>#N/A</v>
      </c>
      <c r="J862" s="19" t="e">
        <f t="shared" ca="1" si="1081"/>
        <v>#N/A</v>
      </c>
      <c r="K862" s="19" t="e">
        <f t="shared" ca="1" si="1082"/>
        <v>#N/A</v>
      </c>
      <c r="L862" s="19" t="e">
        <f t="shared" ca="1" si="1083"/>
        <v>#N/A</v>
      </c>
      <c r="M862" s="19" t="e">
        <f t="shared" ca="1" si="1084"/>
        <v>#N/A</v>
      </c>
      <c r="N862" s="19" t="e">
        <f t="shared" ca="1" si="1085"/>
        <v>#N/A</v>
      </c>
      <c r="O862" s="19" t="e">
        <f t="shared" ca="1" si="1086"/>
        <v>#N/A</v>
      </c>
      <c r="P862" s="72" t="e">
        <f t="shared" ca="1" si="1087"/>
        <v>#N/A</v>
      </c>
      <c r="Q862" s="72" t="e">
        <f t="shared" ca="1" si="1088"/>
        <v>#N/A</v>
      </c>
      <c r="R862" s="72" t="e">
        <f t="shared" ca="1" si="1089"/>
        <v>#N/A</v>
      </c>
      <c r="S862" s="19" t="e">
        <f t="shared" ca="1" si="1090"/>
        <v>#N/A</v>
      </c>
      <c r="T862" s="19" t="e">
        <f t="shared" ca="1" si="1091"/>
        <v>#N/A</v>
      </c>
      <c r="U862" s="19" t="e">
        <f t="shared" ca="1" si="1092"/>
        <v>#N/A</v>
      </c>
      <c r="V862" s="19" t="e">
        <f t="shared" ca="1" si="1093"/>
        <v>#N/A</v>
      </c>
      <c r="W862" s="19" t="e">
        <f t="shared" ca="1" si="1094"/>
        <v>#N/A</v>
      </c>
      <c r="X862" s="19" t="e">
        <f t="shared" ca="1" si="1095"/>
        <v>#N/A</v>
      </c>
      <c r="Y862" s="72" t="e">
        <f t="shared" ca="1" si="1096"/>
        <v>#N/A</v>
      </c>
      <c r="Z862" s="72" t="e">
        <f t="shared" ca="1" si="1097"/>
        <v>#N/A</v>
      </c>
      <c r="AA862" s="72" t="e">
        <f t="shared" ca="1" si="1098"/>
        <v>#N/A</v>
      </c>
      <c r="AB862" s="19" t="e">
        <f t="shared" ca="1" si="1099"/>
        <v>#N/A</v>
      </c>
      <c r="AC862" s="19" t="e">
        <f t="shared" ca="1" si="1100"/>
        <v>#N/A</v>
      </c>
      <c r="AD862" s="19" t="e">
        <f t="shared" ca="1" si="1101"/>
        <v>#N/A</v>
      </c>
      <c r="AE862" s="19" t="e">
        <f t="shared" ca="1" si="1102"/>
        <v>#N/A</v>
      </c>
      <c r="AF862" s="19" t="e">
        <f t="shared" ca="1" si="1103"/>
        <v>#N/A</v>
      </c>
      <c r="AG862" s="19" t="e">
        <f t="shared" ca="1" si="1104"/>
        <v>#N/A</v>
      </c>
      <c r="AH862" s="72" t="e">
        <f t="shared" ca="1" si="1105"/>
        <v>#N/A</v>
      </c>
      <c r="AI862" s="72" t="e">
        <f t="shared" ca="1" si="1106"/>
        <v>#N/A</v>
      </c>
      <c r="AJ862" s="72" t="e">
        <f t="shared" ca="1" si="1107"/>
        <v>#N/A</v>
      </c>
      <c r="AK862" s="19" t="e">
        <f t="shared" ca="1" si="1108"/>
        <v>#N/A</v>
      </c>
      <c r="AL862" s="19" t="e">
        <f t="shared" ca="1" si="1109"/>
        <v>#N/A</v>
      </c>
      <c r="AM862" s="19" t="e">
        <f t="shared" ca="1" si="1110"/>
        <v>#N/A</v>
      </c>
      <c r="AN862" s="19" t="e">
        <f t="shared" ca="1" si="1111"/>
        <v>#N/A</v>
      </c>
      <c r="AO862" s="19" t="e">
        <f t="shared" ca="1" si="1112"/>
        <v>#N/A</v>
      </c>
      <c r="AP862" s="19" t="e">
        <f t="shared" ca="1" si="1113"/>
        <v>#N/A</v>
      </c>
      <c r="AQ862" s="72" t="e">
        <f t="shared" ca="1" si="1114"/>
        <v>#N/A</v>
      </c>
      <c r="AR862" s="72" t="e">
        <f t="shared" ca="1" si="1115"/>
        <v>#N/A</v>
      </c>
      <c r="AS862" s="72" t="e">
        <f t="shared" ca="1" si="1116"/>
        <v>#N/A</v>
      </c>
      <c r="AT862" s="19" t="e">
        <f t="shared" ca="1" si="1117"/>
        <v>#N/A</v>
      </c>
      <c r="AU862" s="19" t="e">
        <f t="shared" ca="1" si="1118"/>
        <v>#N/A</v>
      </c>
      <c r="AV862" s="19" t="e">
        <f t="shared" ca="1" si="1119"/>
        <v>#N/A</v>
      </c>
      <c r="AW862" s="19" t="e">
        <f t="shared" ca="1" si="1120"/>
        <v>#N/A</v>
      </c>
      <c r="AX862" s="19" t="e">
        <f t="shared" ca="1" si="1121"/>
        <v>#N/A</v>
      </c>
      <c r="AY862" s="19" t="e">
        <f t="shared" ca="1" si="1122"/>
        <v>#N/A</v>
      </c>
      <c r="AZ862" s="72" t="e">
        <f t="shared" ca="1" si="1123"/>
        <v>#N/A</v>
      </c>
      <c r="BA862" s="72" t="e">
        <f t="shared" ca="1" si="1124"/>
        <v>#N/A</v>
      </c>
      <c r="BB862" s="72" t="e">
        <f t="shared" ca="1" si="1125"/>
        <v>#N/A</v>
      </c>
      <c r="BC862" s="19" t="e">
        <f t="shared" ca="1" si="1126"/>
        <v>#N/A</v>
      </c>
      <c r="BD862" s="19" t="e">
        <f t="shared" ca="1" si="1127"/>
        <v>#N/A</v>
      </c>
      <c r="BE862" s="19" t="e">
        <f t="shared" ca="1" si="1128"/>
        <v>#N/A</v>
      </c>
      <c r="BF862" s="19" t="e">
        <f t="shared" ca="1" si="1129"/>
        <v>#N/A</v>
      </c>
      <c r="BG862" s="19" t="e">
        <f t="shared" ca="1" si="1130"/>
        <v>#N/A</v>
      </c>
      <c r="BH862" s="19" t="e">
        <f t="shared" ca="1" si="1131"/>
        <v>#N/A</v>
      </c>
      <c r="BI862" s="72" t="e">
        <f t="shared" ca="1" si="1132"/>
        <v>#N/A</v>
      </c>
      <c r="BJ862" s="72" t="e">
        <f t="shared" ca="1" si="1133"/>
        <v>#N/A</v>
      </c>
      <c r="BK862" s="72" t="e">
        <f t="shared" ca="1" si="1134"/>
        <v>#N/A</v>
      </c>
      <c r="BL862" s="72" t="e">
        <f t="shared" ca="1" si="1135"/>
        <v>#N/A</v>
      </c>
      <c r="BM862" s="72" t="e">
        <f t="shared" ca="1" si="1136"/>
        <v>#N/A</v>
      </c>
      <c r="BN862" s="72" t="e">
        <f t="shared" ca="1" si="1137"/>
        <v>#N/A</v>
      </c>
      <c r="BO862" s="72" t="e">
        <f t="shared" ca="1" si="1138"/>
        <v>#N/A</v>
      </c>
      <c r="BP862" s="72" t="e">
        <f t="shared" ca="1" si="1139"/>
        <v>#N/A</v>
      </c>
      <c r="BQ862" s="72" t="e">
        <f t="shared" ca="1" si="1140"/>
        <v>#N/A</v>
      </c>
      <c r="BR862" s="72" t="e">
        <f t="shared" ca="1" si="1141"/>
        <v>#N/A</v>
      </c>
      <c r="BS862" s="72" t="e">
        <f t="shared" ca="1" si="1142"/>
        <v>#N/A</v>
      </c>
      <c r="BT862" s="72" t="e">
        <f t="shared" ca="1" si="1143"/>
        <v>#N/A</v>
      </c>
      <c r="BU862" s="72" t="e">
        <f t="shared" ca="1" si="1144"/>
        <v>#N/A</v>
      </c>
      <c r="BV862" s="72" t="e">
        <f t="shared" ca="1" si="1145"/>
        <v>#N/A</v>
      </c>
    </row>
    <row r="863" spans="1:74">
      <c r="A863" s="13" t="e">
        <f ca="1">'MGRS to'!AO863</f>
        <v>#N/A</v>
      </c>
      <c r="B863" s="13" t="e">
        <f ca="1">'MGRS to'!AP863</f>
        <v>#N/A</v>
      </c>
      <c r="C863" s="19" t="e">
        <f t="shared" ca="1" si="1074"/>
        <v>#N/A</v>
      </c>
      <c r="D863" s="19" t="e">
        <f t="shared" ca="1" si="1075"/>
        <v>#N/A</v>
      </c>
      <c r="E863" s="19" t="e">
        <f t="shared" ca="1" si="1076"/>
        <v>#N/A</v>
      </c>
      <c r="F863" s="19" t="e">
        <f t="shared" ca="1" si="1077"/>
        <v>#N/A</v>
      </c>
      <c r="G863" s="19" t="e">
        <f t="shared" ca="1" si="1078"/>
        <v>#N/A</v>
      </c>
      <c r="H863" s="19" t="e">
        <f t="shared" ca="1" si="1079"/>
        <v>#N/A</v>
      </c>
      <c r="I863" s="19" t="e">
        <f t="shared" ca="1" si="1080"/>
        <v>#N/A</v>
      </c>
      <c r="J863" s="19" t="e">
        <f t="shared" ca="1" si="1081"/>
        <v>#N/A</v>
      </c>
      <c r="K863" s="19" t="e">
        <f t="shared" ca="1" si="1082"/>
        <v>#N/A</v>
      </c>
      <c r="L863" s="19" t="e">
        <f t="shared" ca="1" si="1083"/>
        <v>#N/A</v>
      </c>
      <c r="M863" s="19" t="e">
        <f t="shared" ca="1" si="1084"/>
        <v>#N/A</v>
      </c>
      <c r="N863" s="19" t="e">
        <f t="shared" ca="1" si="1085"/>
        <v>#N/A</v>
      </c>
      <c r="O863" s="19" t="e">
        <f t="shared" ca="1" si="1086"/>
        <v>#N/A</v>
      </c>
      <c r="P863" s="72" t="e">
        <f t="shared" ca="1" si="1087"/>
        <v>#N/A</v>
      </c>
      <c r="Q863" s="72" t="e">
        <f t="shared" ca="1" si="1088"/>
        <v>#N/A</v>
      </c>
      <c r="R863" s="72" t="e">
        <f t="shared" ca="1" si="1089"/>
        <v>#N/A</v>
      </c>
      <c r="S863" s="19" t="e">
        <f t="shared" ca="1" si="1090"/>
        <v>#N/A</v>
      </c>
      <c r="T863" s="19" t="e">
        <f t="shared" ca="1" si="1091"/>
        <v>#N/A</v>
      </c>
      <c r="U863" s="19" t="e">
        <f t="shared" ca="1" si="1092"/>
        <v>#N/A</v>
      </c>
      <c r="V863" s="19" t="e">
        <f t="shared" ca="1" si="1093"/>
        <v>#N/A</v>
      </c>
      <c r="W863" s="19" t="e">
        <f t="shared" ca="1" si="1094"/>
        <v>#N/A</v>
      </c>
      <c r="X863" s="19" t="e">
        <f t="shared" ca="1" si="1095"/>
        <v>#N/A</v>
      </c>
      <c r="Y863" s="72" t="e">
        <f t="shared" ca="1" si="1096"/>
        <v>#N/A</v>
      </c>
      <c r="Z863" s="72" t="e">
        <f t="shared" ca="1" si="1097"/>
        <v>#N/A</v>
      </c>
      <c r="AA863" s="72" t="e">
        <f t="shared" ca="1" si="1098"/>
        <v>#N/A</v>
      </c>
      <c r="AB863" s="19" t="e">
        <f t="shared" ca="1" si="1099"/>
        <v>#N/A</v>
      </c>
      <c r="AC863" s="19" t="e">
        <f t="shared" ca="1" si="1100"/>
        <v>#N/A</v>
      </c>
      <c r="AD863" s="19" t="e">
        <f t="shared" ca="1" si="1101"/>
        <v>#N/A</v>
      </c>
      <c r="AE863" s="19" t="e">
        <f t="shared" ca="1" si="1102"/>
        <v>#N/A</v>
      </c>
      <c r="AF863" s="19" t="e">
        <f t="shared" ca="1" si="1103"/>
        <v>#N/A</v>
      </c>
      <c r="AG863" s="19" t="e">
        <f t="shared" ca="1" si="1104"/>
        <v>#N/A</v>
      </c>
      <c r="AH863" s="72" t="e">
        <f t="shared" ca="1" si="1105"/>
        <v>#N/A</v>
      </c>
      <c r="AI863" s="72" t="e">
        <f t="shared" ca="1" si="1106"/>
        <v>#N/A</v>
      </c>
      <c r="AJ863" s="72" t="e">
        <f t="shared" ca="1" si="1107"/>
        <v>#N/A</v>
      </c>
      <c r="AK863" s="19" t="e">
        <f t="shared" ca="1" si="1108"/>
        <v>#N/A</v>
      </c>
      <c r="AL863" s="19" t="e">
        <f t="shared" ca="1" si="1109"/>
        <v>#N/A</v>
      </c>
      <c r="AM863" s="19" t="e">
        <f t="shared" ca="1" si="1110"/>
        <v>#N/A</v>
      </c>
      <c r="AN863" s="19" t="e">
        <f t="shared" ca="1" si="1111"/>
        <v>#N/A</v>
      </c>
      <c r="AO863" s="19" t="e">
        <f t="shared" ca="1" si="1112"/>
        <v>#N/A</v>
      </c>
      <c r="AP863" s="19" t="e">
        <f t="shared" ca="1" si="1113"/>
        <v>#N/A</v>
      </c>
      <c r="AQ863" s="72" t="e">
        <f t="shared" ca="1" si="1114"/>
        <v>#N/A</v>
      </c>
      <c r="AR863" s="72" t="e">
        <f t="shared" ca="1" si="1115"/>
        <v>#N/A</v>
      </c>
      <c r="AS863" s="72" t="e">
        <f t="shared" ca="1" si="1116"/>
        <v>#N/A</v>
      </c>
      <c r="AT863" s="19" t="e">
        <f t="shared" ca="1" si="1117"/>
        <v>#N/A</v>
      </c>
      <c r="AU863" s="19" t="e">
        <f t="shared" ca="1" si="1118"/>
        <v>#N/A</v>
      </c>
      <c r="AV863" s="19" t="e">
        <f t="shared" ca="1" si="1119"/>
        <v>#N/A</v>
      </c>
      <c r="AW863" s="19" t="e">
        <f t="shared" ca="1" si="1120"/>
        <v>#N/A</v>
      </c>
      <c r="AX863" s="19" t="e">
        <f t="shared" ca="1" si="1121"/>
        <v>#N/A</v>
      </c>
      <c r="AY863" s="19" t="e">
        <f t="shared" ca="1" si="1122"/>
        <v>#N/A</v>
      </c>
      <c r="AZ863" s="72" t="e">
        <f t="shared" ca="1" si="1123"/>
        <v>#N/A</v>
      </c>
      <c r="BA863" s="72" t="e">
        <f t="shared" ca="1" si="1124"/>
        <v>#N/A</v>
      </c>
      <c r="BB863" s="72" t="e">
        <f t="shared" ca="1" si="1125"/>
        <v>#N/A</v>
      </c>
      <c r="BC863" s="19" t="e">
        <f t="shared" ca="1" si="1126"/>
        <v>#N/A</v>
      </c>
      <c r="BD863" s="19" t="e">
        <f t="shared" ca="1" si="1127"/>
        <v>#N/A</v>
      </c>
      <c r="BE863" s="19" t="e">
        <f t="shared" ca="1" si="1128"/>
        <v>#N/A</v>
      </c>
      <c r="BF863" s="19" t="e">
        <f t="shared" ca="1" si="1129"/>
        <v>#N/A</v>
      </c>
      <c r="BG863" s="19" t="e">
        <f t="shared" ca="1" si="1130"/>
        <v>#N/A</v>
      </c>
      <c r="BH863" s="19" t="e">
        <f t="shared" ca="1" si="1131"/>
        <v>#N/A</v>
      </c>
      <c r="BI863" s="72" t="e">
        <f t="shared" ca="1" si="1132"/>
        <v>#N/A</v>
      </c>
      <c r="BJ863" s="72" t="e">
        <f t="shared" ca="1" si="1133"/>
        <v>#N/A</v>
      </c>
      <c r="BK863" s="72" t="e">
        <f t="shared" ca="1" si="1134"/>
        <v>#N/A</v>
      </c>
      <c r="BL863" s="72" t="e">
        <f t="shared" ca="1" si="1135"/>
        <v>#N/A</v>
      </c>
      <c r="BM863" s="72" t="e">
        <f t="shared" ca="1" si="1136"/>
        <v>#N/A</v>
      </c>
      <c r="BN863" s="72" t="e">
        <f t="shared" ca="1" si="1137"/>
        <v>#N/A</v>
      </c>
      <c r="BO863" s="72" t="e">
        <f t="shared" ca="1" si="1138"/>
        <v>#N/A</v>
      </c>
      <c r="BP863" s="72" t="e">
        <f t="shared" ca="1" si="1139"/>
        <v>#N/A</v>
      </c>
      <c r="BQ863" s="72" t="e">
        <f t="shared" ca="1" si="1140"/>
        <v>#N/A</v>
      </c>
      <c r="BR863" s="72" t="e">
        <f t="shared" ca="1" si="1141"/>
        <v>#N/A</v>
      </c>
      <c r="BS863" s="72" t="e">
        <f t="shared" ca="1" si="1142"/>
        <v>#N/A</v>
      </c>
      <c r="BT863" s="72" t="e">
        <f t="shared" ca="1" si="1143"/>
        <v>#N/A</v>
      </c>
      <c r="BU863" s="72" t="e">
        <f t="shared" ca="1" si="1144"/>
        <v>#N/A</v>
      </c>
      <c r="BV863" s="72" t="e">
        <f t="shared" ca="1" si="1145"/>
        <v>#N/A</v>
      </c>
    </row>
    <row r="864" spans="1:74">
      <c r="A864" s="13" t="e">
        <f ca="1">'MGRS to'!AO864</f>
        <v>#N/A</v>
      </c>
      <c r="B864" s="13" t="e">
        <f ca="1">'MGRS to'!AP864</f>
        <v>#N/A</v>
      </c>
      <c r="C864" s="19" t="e">
        <f t="shared" ca="1" si="1074"/>
        <v>#N/A</v>
      </c>
      <c r="D864" s="19" t="e">
        <f t="shared" ca="1" si="1075"/>
        <v>#N/A</v>
      </c>
      <c r="E864" s="19" t="e">
        <f t="shared" ca="1" si="1076"/>
        <v>#N/A</v>
      </c>
      <c r="F864" s="19" t="e">
        <f t="shared" ca="1" si="1077"/>
        <v>#N/A</v>
      </c>
      <c r="G864" s="19" t="e">
        <f t="shared" ca="1" si="1078"/>
        <v>#N/A</v>
      </c>
      <c r="H864" s="19" t="e">
        <f t="shared" ca="1" si="1079"/>
        <v>#N/A</v>
      </c>
      <c r="I864" s="19" t="e">
        <f t="shared" ca="1" si="1080"/>
        <v>#N/A</v>
      </c>
      <c r="J864" s="19" t="e">
        <f t="shared" ca="1" si="1081"/>
        <v>#N/A</v>
      </c>
      <c r="K864" s="19" t="e">
        <f t="shared" ca="1" si="1082"/>
        <v>#N/A</v>
      </c>
      <c r="L864" s="19" t="e">
        <f t="shared" ca="1" si="1083"/>
        <v>#N/A</v>
      </c>
      <c r="M864" s="19" t="e">
        <f t="shared" ca="1" si="1084"/>
        <v>#N/A</v>
      </c>
      <c r="N864" s="19" t="e">
        <f t="shared" ca="1" si="1085"/>
        <v>#N/A</v>
      </c>
      <c r="O864" s="19" t="e">
        <f t="shared" ca="1" si="1086"/>
        <v>#N/A</v>
      </c>
      <c r="P864" s="72" t="e">
        <f t="shared" ca="1" si="1087"/>
        <v>#N/A</v>
      </c>
      <c r="Q864" s="72" t="e">
        <f t="shared" ca="1" si="1088"/>
        <v>#N/A</v>
      </c>
      <c r="R864" s="72" t="e">
        <f t="shared" ca="1" si="1089"/>
        <v>#N/A</v>
      </c>
      <c r="S864" s="19" t="e">
        <f t="shared" ca="1" si="1090"/>
        <v>#N/A</v>
      </c>
      <c r="T864" s="19" t="e">
        <f t="shared" ca="1" si="1091"/>
        <v>#N/A</v>
      </c>
      <c r="U864" s="19" t="e">
        <f t="shared" ca="1" si="1092"/>
        <v>#N/A</v>
      </c>
      <c r="V864" s="19" t="e">
        <f t="shared" ca="1" si="1093"/>
        <v>#N/A</v>
      </c>
      <c r="W864" s="19" t="e">
        <f t="shared" ca="1" si="1094"/>
        <v>#N/A</v>
      </c>
      <c r="X864" s="19" t="e">
        <f t="shared" ca="1" si="1095"/>
        <v>#N/A</v>
      </c>
      <c r="Y864" s="72" t="e">
        <f t="shared" ca="1" si="1096"/>
        <v>#N/A</v>
      </c>
      <c r="Z864" s="72" t="e">
        <f t="shared" ca="1" si="1097"/>
        <v>#N/A</v>
      </c>
      <c r="AA864" s="72" t="e">
        <f t="shared" ca="1" si="1098"/>
        <v>#N/A</v>
      </c>
      <c r="AB864" s="19" t="e">
        <f t="shared" ca="1" si="1099"/>
        <v>#N/A</v>
      </c>
      <c r="AC864" s="19" t="e">
        <f t="shared" ca="1" si="1100"/>
        <v>#N/A</v>
      </c>
      <c r="AD864" s="19" t="e">
        <f t="shared" ca="1" si="1101"/>
        <v>#N/A</v>
      </c>
      <c r="AE864" s="19" t="e">
        <f t="shared" ca="1" si="1102"/>
        <v>#N/A</v>
      </c>
      <c r="AF864" s="19" t="e">
        <f t="shared" ca="1" si="1103"/>
        <v>#N/A</v>
      </c>
      <c r="AG864" s="19" t="e">
        <f t="shared" ca="1" si="1104"/>
        <v>#N/A</v>
      </c>
      <c r="AH864" s="72" t="e">
        <f t="shared" ca="1" si="1105"/>
        <v>#N/A</v>
      </c>
      <c r="AI864" s="72" t="e">
        <f t="shared" ca="1" si="1106"/>
        <v>#N/A</v>
      </c>
      <c r="AJ864" s="72" t="e">
        <f t="shared" ca="1" si="1107"/>
        <v>#N/A</v>
      </c>
      <c r="AK864" s="19" t="e">
        <f t="shared" ca="1" si="1108"/>
        <v>#N/A</v>
      </c>
      <c r="AL864" s="19" t="e">
        <f t="shared" ca="1" si="1109"/>
        <v>#N/A</v>
      </c>
      <c r="AM864" s="19" t="e">
        <f t="shared" ca="1" si="1110"/>
        <v>#N/A</v>
      </c>
      <c r="AN864" s="19" t="e">
        <f t="shared" ca="1" si="1111"/>
        <v>#N/A</v>
      </c>
      <c r="AO864" s="19" t="e">
        <f t="shared" ca="1" si="1112"/>
        <v>#N/A</v>
      </c>
      <c r="AP864" s="19" t="e">
        <f t="shared" ca="1" si="1113"/>
        <v>#N/A</v>
      </c>
      <c r="AQ864" s="72" t="e">
        <f t="shared" ca="1" si="1114"/>
        <v>#N/A</v>
      </c>
      <c r="AR864" s="72" t="e">
        <f t="shared" ca="1" si="1115"/>
        <v>#N/A</v>
      </c>
      <c r="AS864" s="72" t="e">
        <f t="shared" ca="1" si="1116"/>
        <v>#N/A</v>
      </c>
      <c r="AT864" s="19" t="e">
        <f t="shared" ca="1" si="1117"/>
        <v>#N/A</v>
      </c>
      <c r="AU864" s="19" t="e">
        <f t="shared" ca="1" si="1118"/>
        <v>#N/A</v>
      </c>
      <c r="AV864" s="19" t="e">
        <f t="shared" ca="1" si="1119"/>
        <v>#N/A</v>
      </c>
      <c r="AW864" s="19" t="e">
        <f t="shared" ca="1" si="1120"/>
        <v>#N/A</v>
      </c>
      <c r="AX864" s="19" t="e">
        <f t="shared" ca="1" si="1121"/>
        <v>#N/A</v>
      </c>
      <c r="AY864" s="19" t="e">
        <f t="shared" ca="1" si="1122"/>
        <v>#N/A</v>
      </c>
      <c r="AZ864" s="72" t="e">
        <f t="shared" ca="1" si="1123"/>
        <v>#N/A</v>
      </c>
      <c r="BA864" s="72" t="e">
        <f t="shared" ca="1" si="1124"/>
        <v>#N/A</v>
      </c>
      <c r="BB864" s="72" t="e">
        <f t="shared" ca="1" si="1125"/>
        <v>#N/A</v>
      </c>
      <c r="BC864" s="19" t="e">
        <f t="shared" ca="1" si="1126"/>
        <v>#N/A</v>
      </c>
      <c r="BD864" s="19" t="e">
        <f t="shared" ca="1" si="1127"/>
        <v>#N/A</v>
      </c>
      <c r="BE864" s="19" t="e">
        <f t="shared" ca="1" si="1128"/>
        <v>#N/A</v>
      </c>
      <c r="BF864" s="19" t="e">
        <f t="shared" ca="1" si="1129"/>
        <v>#N/A</v>
      </c>
      <c r="BG864" s="19" t="e">
        <f t="shared" ca="1" si="1130"/>
        <v>#N/A</v>
      </c>
      <c r="BH864" s="19" t="e">
        <f t="shared" ca="1" si="1131"/>
        <v>#N/A</v>
      </c>
      <c r="BI864" s="72" t="e">
        <f t="shared" ca="1" si="1132"/>
        <v>#N/A</v>
      </c>
      <c r="BJ864" s="72" t="e">
        <f t="shared" ca="1" si="1133"/>
        <v>#N/A</v>
      </c>
      <c r="BK864" s="72" t="e">
        <f t="shared" ca="1" si="1134"/>
        <v>#N/A</v>
      </c>
      <c r="BL864" s="72" t="e">
        <f t="shared" ca="1" si="1135"/>
        <v>#N/A</v>
      </c>
      <c r="BM864" s="72" t="e">
        <f t="shared" ca="1" si="1136"/>
        <v>#N/A</v>
      </c>
      <c r="BN864" s="72" t="e">
        <f t="shared" ca="1" si="1137"/>
        <v>#N/A</v>
      </c>
      <c r="BO864" s="72" t="e">
        <f t="shared" ca="1" si="1138"/>
        <v>#N/A</v>
      </c>
      <c r="BP864" s="72" t="e">
        <f t="shared" ca="1" si="1139"/>
        <v>#N/A</v>
      </c>
      <c r="BQ864" s="72" t="e">
        <f t="shared" ca="1" si="1140"/>
        <v>#N/A</v>
      </c>
      <c r="BR864" s="72" t="e">
        <f t="shared" ca="1" si="1141"/>
        <v>#N/A</v>
      </c>
      <c r="BS864" s="72" t="e">
        <f t="shared" ca="1" si="1142"/>
        <v>#N/A</v>
      </c>
      <c r="BT864" s="72" t="e">
        <f t="shared" ca="1" si="1143"/>
        <v>#N/A</v>
      </c>
      <c r="BU864" s="72" t="e">
        <f t="shared" ca="1" si="1144"/>
        <v>#N/A</v>
      </c>
      <c r="BV864" s="72" t="e">
        <f t="shared" ca="1" si="1145"/>
        <v>#N/A</v>
      </c>
    </row>
    <row r="865" spans="1:74">
      <c r="A865" s="13" t="e">
        <f ca="1">'MGRS to'!AO865</f>
        <v>#N/A</v>
      </c>
      <c r="B865" s="13" t="e">
        <f ca="1">'MGRS to'!AP865</f>
        <v>#N/A</v>
      </c>
      <c r="C865" s="19" t="e">
        <f t="shared" ca="1" si="1074"/>
        <v>#N/A</v>
      </c>
      <c r="D865" s="19" t="e">
        <f t="shared" ca="1" si="1075"/>
        <v>#N/A</v>
      </c>
      <c r="E865" s="19" t="e">
        <f t="shared" ca="1" si="1076"/>
        <v>#N/A</v>
      </c>
      <c r="F865" s="19" t="e">
        <f t="shared" ca="1" si="1077"/>
        <v>#N/A</v>
      </c>
      <c r="G865" s="19" t="e">
        <f t="shared" ca="1" si="1078"/>
        <v>#N/A</v>
      </c>
      <c r="H865" s="19" t="e">
        <f t="shared" ca="1" si="1079"/>
        <v>#N/A</v>
      </c>
      <c r="I865" s="19" t="e">
        <f t="shared" ca="1" si="1080"/>
        <v>#N/A</v>
      </c>
      <c r="J865" s="19" t="e">
        <f t="shared" ca="1" si="1081"/>
        <v>#N/A</v>
      </c>
      <c r="K865" s="19" t="e">
        <f t="shared" ca="1" si="1082"/>
        <v>#N/A</v>
      </c>
      <c r="L865" s="19" t="e">
        <f t="shared" ca="1" si="1083"/>
        <v>#N/A</v>
      </c>
      <c r="M865" s="19" t="e">
        <f t="shared" ca="1" si="1084"/>
        <v>#N/A</v>
      </c>
      <c r="N865" s="19" t="e">
        <f t="shared" ca="1" si="1085"/>
        <v>#N/A</v>
      </c>
      <c r="O865" s="19" t="e">
        <f t="shared" ca="1" si="1086"/>
        <v>#N/A</v>
      </c>
      <c r="P865" s="72" t="e">
        <f t="shared" ca="1" si="1087"/>
        <v>#N/A</v>
      </c>
      <c r="Q865" s="72" t="e">
        <f t="shared" ca="1" si="1088"/>
        <v>#N/A</v>
      </c>
      <c r="R865" s="72" t="e">
        <f t="shared" ca="1" si="1089"/>
        <v>#N/A</v>
      </c>
      <c r="S865" s="19" t="e">
        <f t="shared" ca="1" si="1090"/>
        <v>#N/A</v>
      </c>
      <c r="T865" s="19" t="e">
        <f t="shared" ca="1" si="1091"/>
        <v>#N/A</v>
      </c>
      <c r="U865" s="19" t="e">
        <f t="shared" ca="1" si="1092"/>
        <v>#N/A</v>
      </c>
      <c r="V865" s="19" t="e">
        <f t="shared" ca="1" si="1093"/>
        <v>#N/A</v>
      </c>
      <c r="W865" s="19" t="e">
        <f t="shared" ca="1" si="1094"/>
        <v>#N/A</v>
      </c>
      <c r="X865" s="19" t="e">
        <f t="shared" ca="1" si="1095"/>
        <v>#N/A</v>
      </c>
      <c r="Y865" s="72" t="e">
        <f t="shared" ca="1" si="1096"/>
        <v>#N/A</v>
      </c>
      <c r="Z865" s="72" t="e">
        <f t="shared" ca="1" si="1097"/>
        <v>#N/A</v>
      </c>
      <c r="AA865" s="72" t="e">
        <f t="shared" ca="1" si="1098"/>
        <v>#N/A</v>
      </c>
      <c r="AB865" s="19" t="e">
        <f t="shared" ca="1" si="1099"/>
        <v>#N/A</v>
      </c>
      <c r="AC865" s="19" t="e">
        <f t="shared" ca="1" si="1100"/>
        <v>#N/A</v>
      </c>
      <c r="AD865" s="19" t="e">
        <f t="shared" ca="1" si="1101"/>
        <v>#N/A</v>
      </c>
      <c r="AE865" s="19" t="e">
        <f t="shared" ca="1" si="1102"/>
        <v>#N/A</v>
      </c>
      <c r="AF865" s="19" t="e">
        <f t="shared" ca="1" si="1103"/>
        <v>#N/A</v>
      </c>
      <c r="AG865" s="19" t="e">
        <f t="shared" ca="1" si="1104"/>
        <v>#N/A</v>
      </c>
      <c r="AH865" s="72" t="e">
        <f t="shared" ca="1" si="1105"/>
        <v>#N/A</v>
      </c>
      <c r="AI865" s="72" t="e">
        <f t="shared" ca="1" si="1106"/>
        <v>#N/A</v>
      </c>
      <c r="AJ865" s="72" t="e">
        <f t="shared" ca="1" si="1107"/>
        <v>#N/A</v>
      </c>
      <c r="AK865" s="19" t="e">
        <f t="shared" ca="1" si="1108"/>
        <v>#N/A</v>
      </c>
      <c r="AL865" s="19" t="e">
        <f t="shared" ca="1" si="1109"/>
        <v>#N/A</v>
      </c>
      <c r="AM865" s="19" t="e">
        <f t="shared" ca="1" si="1110"/>
        <v>#N/A</v>
      </c>
      <c r="AN865" s="19" t="e">
        <f t="shared" ca="1" si="1111"/>
        <v>#N/A</v>
      </c>
      <c r="AO865" s="19" t="e">
        <f t="shared" ca="1" si="1112"/>
        <v>#N/A</v>
      </c>
      <c r="AP865" s="19" t="e">
        <f t="shared" ca="1" si="1113"/>
        <v>#N/A</v>
      </c>
      <c r="AQ865" s="72" t="e">
        <f t="shared" ca="1" si="1114"/>
        <v>#N/A</v>
      </c>
      <c r="AR865" s="72" t="e">
        <f t="shared" ca="1" si="1115"/>
        <v>#N/A</v>
      </c>
      <c r="AS865" s="72" t="e">
        <f t="shared" ca="1" si="1116"/>
        <v>#N/A</v>
      </c>
      <c r="AT865" s="19" t="e">
        <f t="shared" ca="1" si="1117"/>
        <v>#N/A</v>
      </c>
      <c r="AU865" s="19" t="e">
        <f t="shared" ca="1" si="1118"/>
        <v>#N/A</v>
      </c>
      <c r="AV865" s="19" t="e">
        <f t="shared" ca="1" si="1119"/>
        <v>#N/A</v>
      </c>
      <c r="AW865" s="19" t="e">
        <f t="shared" ca="1" si="1120"/>
        <v>#N/A</v>
      </c>
      <c r="AX865" s="19" t="e">
        <f t="shared" ca="1" si="1121"/>
        <v>#N/A</v>
      </c>
      <c r="AY865" s="19" t="e">
        <f t="shared" ca="1" si="1122"/>
        <v>#N/A</v>
      </c>
      <c r="AZ865" s="72" t="e">
        <f t="shared" ca="1" si="1123"/>
        <v>#N/A</v>
      </c>
      <c r="BA865" s="72" t="e">
        <f t="shared" ca="1" si="1124"/>
        <v>#N/A</v>
      </c>
      <c r="BB865" s="72" t="e">
        <f t="shared" ca="1" si="1125"/>
        <v>#N/A</v>
      </c>
      <c r="BC865" s="19" t="e">
        <f t="shared" ca="1" si="1126"/>
        <v>#N/A</v>
      </c>
      <c r="BD865" s="19" t="e">
        <f t="shared" ca="1" si="1127"/>
        <v>#N/A</v>
      </c>
      <c r="BE865" s="19" t="e">
        <f t="shared" ca="1" si="1128"/>
        <v>#N/A</v>
      </c>
      <c r="BF865" s="19" t="e">
        <f t="shared" ca="1" si="1129"/>
        <v>#N/A</v>
      </c>
      <c r="BG865" s="19" t="e">
        <f t="shared" ca="1" si="1130"/>
        <v>#N/A</v>
      </c>
      <c r="BH865" s="19" t="e">
        <f t="shared" ca="1" si="1131"/>
        <v>#N/A</v>
      </c>
      <c r="BI865" s="72" t="e">
        <f t="shared" ca="1" si="1132"/>
        <v>#N/A</v>
      </c>
      <c r="BJ865" s="72" t="e">
        <f t="shared" ca="1" si="1133"/>
        <v>#N/A</v>
      </c>
      <c r="BK865" s="72" t="e">
        <f t="shared" ca="1" si="1134"/>
        <v>#N/A</v>
      </c>
      <c r="BL865" s="72" t="e">
        <f t="shared" ca="1" si="1135"/>
        <v>#N/A</v>
      </c>
      <c r="BM865" s="72" t="e">
        <f t="shared" ca="1" si="1136"/>
        <v>#N/A</v>
      </c>
      <c r="BN865" s="72" t="e">
        <f t="shared" ca="1" si="1137"/>
        <v>#N/A</v>
      </c>
      <c r="BO865" s="72" t="e">
        <f t="shared" ca="1" si="1138"/>
        <v>#N/A</v>
      </c>
      <c r="BP865" s="72" t="e">
        <f t="shared" ca="1" si="1139"/>
        <v>#N/A</v>
      </c>
      <c r="BQ865" s="72" t="e">
        <f t="shared" ca="1" si="1140"/>
        <v>#N/A</v>
      </c>
      <c r="BR865" s="72" t="e">
        <f t="shared" ca="1" si="1141"/>
        <v>#N/A</v>
      </c>
      <c r="BS865" s="72" t="e">
        <f t="shared" ca="1" si="1142"/>
        <v>#N/A</v>
      </c>
      <c r="BT865" s="72" t="e">
        <f t="shared" ca="1" si="1143"/>
        <v>#N/A</v>
      </c>
      <c r="BU865" s="72" t="e">
        <f t="shared" ca="1" si="1144"/>
        <v>#N/A</v>
      </c>
      <c r="BV865" s="72" t="e">
        <f t="shared" ca="1" si="1145"/>
        <v>#N/A</v>
      </c>
    </row>
    <row r="866" spans="1:74">
      <c r="A866" s="13" t="e">
        <f ca="1">'MGRS to'!AO866</f>
        <v>#N/A</v>
      </c>
      <c r="B866" s="13" t="e">
        <f ca="1">'MGRS to'!AP866</f>
        <v>#N/A</v>
      </c>
      <c r="C866" s="19" t="e">
        <f t="shared" ca="1" si="1074"/>
        <v>#N/A</v>
      </c>
      <c r="D866" s="19" t="e">
        <f t="shared" ca="1" si="1075"/>
        <v>#N/A</v>
      </c>
      <c r="E866" s="19" t="e">
        <f t="shared" ca="1" si="1076"/>
        <v>#N/A</v>
      </c>
      <c r="F866" s="19" t="e">
        <f t="shared" ca="1" si="1077"/>
        <v>#N/A</v>
      </c>
      <c r="G866" s="19" t="e">
        <f t="shared" ca="1" si="1078"/>
        <v>#N/A</v>
      </c>
      <c r="H866" s="19" t="e">
        <f t="shared" ca="1" si="1079"/>
        <v>#N/A</v>
      </c>
      <c r="I866" s="19" t="e">
        <f t="shared" ca="1" si="1080"/>
        <v>#N/A</v>
      </c>
      <c r="J866" s="19" t="e">
        <f t="shared" ca="1" si="1081"/>
        <v>#N/A</v>
      </c>
      <c r="K866" s="19" t="e">
        <f t="shared" ca="1" si="1082"/>
        <v>#N/A</v>
      </c>
      <c r="L866" s="19" t="e">
        <f t="shared" ca="1" si="1083"/>
        <v>#N/A</v>
      </c>
      <c r="M866" s="19" t="e">
        <f t="shared" ca="1" si="1084"/>
        <v>#N/A</v>
      </c>
      <c r="N866" s="19" t="e">
        <f t="shared" ca="1" si="1085"/>
        <v>#N/A</v>
      </c>
      <c r="O866" s="19" t="e">
        <f t="shared" ca="1" si="1086"/>
        <v>#N/A</v>
      </c>
      <c r="P866" s="72" t="e">
        <f t="shared" ca="1" si="1087"/>
        <v>#N/A</v>
      </c>
      <c r="Q866" s="72" t="e">
        <f t="shared" ca="1" si="1088"/>
        <v>#N/A</v>
      </c>
      <c r="R866" s="72" t="e">
        <f t="shared" ca="1" si="1089"/>
        <v>#N/A</v>
      </c>
      <c r="S866" s="19" t="e">
        <f t="shared" ca="1" si="1090"/>
        <v>#N/A</v>
      </c>
      <c r="T866" s="19" t="e">
        <f t="shared" ca="1" si="1091"/>
        <v>#N/A</v>
      </c>
      <c r="U866" s="19" t="e">
        <f t="shared" ca="1" si="1092"/>
        <v>#N/A</v>
      </c>
      <c r="V866" s="19" t="e">
        <f t="shared" ca="1" si="1093"/>
        <v>#N/A</v>
      </c>
      <c r="W866" s="19" t="e">
        <f t="shared" ca="1" si="1094"/>
        <v>#N/A</v>
      </c>
      <c r="X866" s="19" t="e">
        <f t="shared" ca="1" si="1095"/>
        <v>#N/A</v>
      </c>
      <c r="Y866" s="72" t="e">
        <f t="shared" ca="1" si="1096"/>
        <v>#N/A</v>
      </c>
      <c r="Z866" s="72" t="e">
        <f t="shared" ca="1" si="1097"/>
        <v>#N/A</v>
      </c>
      <c r="AA866" s="72" t="e">
        <f t="shared" ca="1" si="1098"/>
        <v>#N/A</v>
      </c>
      <c r="AB866" s="19" t="e">
        <f t="shared" ca="1" si="1099"/>
        <v>#N/A</v>
      </c>
      <c r="AC866" s="19" t="e">
        <f t="shared" ca="1" si="1100"/>
        <v>#N/A</v>
      </c>
      <c r="AD866" s="19" t="e">
        <f t="shared" ca="1" si="1101"/>
        <v>#N/A</v>
      </c>
      <c r="AE866" s="19" t="e">
        <f t="shared" ca="1" si="1102"/>
        <v>#N/A</v>
      </c>
      <c r="AF866" s="19" t="e">
        <f t="shared" ca="1" si="1103"/>
        <v>#N/A</v>
      </c>
      <c r="AG866" s="19" t="e">
        <f t="shared" ca="1" si="1104"/>
        <v>#N/A</v>
      </c>
      <c r="AH866" s="72" t="e">
        <f t="shared" ca="1" si="1105"/>
        <v>#N/A</v>
      </c>
      <c r="AI866" s="72" t="e">
        <f t="shared" ca="1" si="1106"/>
        <v>#N/A</v>
      </c>
      <c r="AJ866" s="72" t="e">
        <f t="shared" ca="1" si="1107"/>
        <v>#N/A</v>
      </c>
      <c r="AK866" s="19" t="e">
        <f t="shared" ca="1" si="1108"/>
        <v>#N/A</v>
      </c>
      <c r="AL866" s="19" t="e">
        <f t="shared" ca="1" si="1109"/>
        <v>#N/A</v>
      </c>
      <c r="AM866" s="19" t="e">
        <f t="shared" ca="1" si="1110"/>
        <v>#N/A</v>
      </c>
      <c r="AN866" s="19" t="e">
        <f t="shared" ca="1" si="1111"/>
        <v>#N/A</v>
      </c>
      <c r="AO866" s="19" t="e">
        <f t="shared" ca="1" si="1112"/>
        <v>#N/A</v>
      </c>
      <c r="AP866" s="19" t="e">
        <f t="shared" ca="1" si="1113"/>
        <v>#N/A</v>
      </c>
      <c r="AQ866" s="72" t="e">
        <f t="shared" ca="1" si="1114"/>
        <v>#N/A</v>
      </c>
      <c r="AR866" s="72" t="e">
        <f t="shared" ca="1" si="1115"/>
        <v>#N/A</v>
      </c>
      <c r="AS866" s="72" t="e">
        <f t="shared" ca="1" si="1116"/>
        <v>#N/A</v>
      </c>
      <c r="AT866" s="19" t="e">
        <f t="shared" ca="1" si="1117"/>
        <v>#N/A</v>
      </c>
      <c r="AU866" s="19" t="e">
        <f t="shared" ca="1" si="1118"/>
        <v>#N/A</v>
      </c>
      <c r="AV866" s="19" t="e">
        <f t="shared" ca="1" si="1119"/>
        <v>#N/A</v>
      </c>
      <c r="AW866" s="19" t="e">
        <f t="shared" ca="1" si="1120"/>
        <v>#N/A</v>
      </c>
      <c r="AX866" s="19" t="e">
        <f t="shared" ca="1" si="1121"/>
        <v>#N/A</v>
      </c>
      <c r="AY866" s="19" t="e">
        <f t="shared" ca="1" si="1122"/>
        <v>#N/A</v>
      </c>
      <c r="AZ866" s="72" t="e">
        <f t="shared" ca="1" si="1123"/>
        <v>#N/A</v>
      </c>
      <c r="BA866" s="72" t="e">
        <f t="shared" ca="1" si="1124"/>
        <v>#N/A</v>
      </c>
      <c r="BB866" s="72" t="e">
        <f t="shared" ca="1" si="1125"/>
        <v>#N/A</v>
      </c>
      <c r="BC866" s="19" t="e">
        <f t="shared" ca="1" si="1126"/>
        <v>#N/A</v>
      </c>
      <c r="BD866" s="19" t="e">
        <f t="shared" ca="1" si="1127"/>
        <v>#N/A</v>
      </c>
      <c r="BE866" s="19" t="e">
        <f t="shared" ca="1" si="1128"/>
        <v>#N/A</v>
      </c>
      <c r="BF866" s="19" t="e">
        <f t="shared" ca="1" si="1129"/>
        <v>#N/A</v>
      </c>
      <c r="BG866" s="19" t="e">
        <f t="shared" ca="1" si="1130"/>
        <v>#N/A</v>
      </c>
      <c r="BH866" s="19" t="e">
        <f t="shared" ca="1" si="1131"/>
        <v>#N/A</v>
      </c>
      <c r="BI866" s="72" t="e">
        <f t="shared" ca="1" si="1132"/>
        <v>#N/A</v>
      </c>
      <c r="BJ866" s="72" t="e">
        <f t="shared" ca="1" si="1133"/>
        <v>#N/A</v>
      </c>
      <c r="BK866" s="72" t="e">
        <f t="shared" ca="1" si="1134"/>
        <v>#N/A</v>
      </c>
      <c r="BL866" s="72" t="e">
        <f t="shared" ca="1" si="1135"/>
        <v>#N/A</v>
      </c>
      <c r="BM866" s="72" t="e">
        <f t="shared" ca="1" si="1136"/>
        <v>#N/A</v>
      </c>
      <c r="BN866" s="72" t="e">
        <f t="shared" ca="1" si="1137"/>
        <v>#N/A</v>
      </c>
      <c r="BO866" s="72" t="e">
        <f t="shared" ca="1" si="1138"/>
        <v>#N/A</v>
      </c>
      <c r="BP866" s="72" t="e">
        <f t="shared" ca="1" si="1139"/>
        <v>#N/A</v>
      </c>
      <c r="BQ866" s="72" t="e">
        <f t="shared" ca="1" si="1140"/>
        <v>#N/A</v>
      </c>
      <c r="BR866" s="72" t="e">
        <f t="shared" ca="1" si="1141"/>
        <v>#N/A</v>
      </c>
      <c r="BS866" s="72" t="e">
        <f t="shared" ca="1" si="1142"/>
        <v>#N/A</v>
      </c>
      <c r="BT866" s="72" t="e">
        <f t="shared" ca="1" si="1143"/>
        <v>#N/A</v>
      </c>
      <c r="BU866" s="72" t="e">
        <f t="shared" ca="1" si="1144"/>
        <v>#N/A</v>
      </c>
      <c r="BV866" s="72" t="e">
        <f t="shared" ca="1" si="1145"/>
        <v>#N/A</v>
      </c>
    </row>
    <row r="867" spans="1:74">
      <c r="A867" s="13" t="e">
        <f ca="1">'MGRS to'!AO867</f>
        <v>#N/A</v>
      </c>
      <c r="B867" s="13" t="e">
        <f ca="1">'MGRS to'!AP867</f>
        <v>#N/A</v>
      </c>
      <c r="C867" s="19" t="e">
        <f t="shared" ca="1" si="1074"/>
        <v>#N/A</v>
      </c>
      <c r="D867" s="19" t="e">
        <f t="shared" ca="1" si="1075"/>
        <v>#N/A</v>
      </c>
      <c r="E867" s="19" t="e">
        <f t="shared" ca="1" si="1076"/>
        <v>#N/A</v>
      </c>
      <c r="F867" s="19" t="e">
        <f t="shared" ca="1" si="1077"/>
        <v>#N/A</v>
      </c>
      <c r="G867" s="19" t="e">
        <f t="shared" ca="1" si="1078"/>
        <v>#N/A</v>
      </c>
      <c r="H867" s="19" t="e">
        <f t="shared" ca="1" si="1079"/>
        <v>#N/A</v>
      </c>
      <c r="I867" s="19" t="e">
        <f t="shared" ca="1" si="1080"/>
        <v>#N/A</v>
      </c>
      <c r="J867" s="19" t="e">
        <f t="shared" ca="1" si="1081"/>
        <v>#N/A</v>
      </c>
      <c r="K867" s="19" t="e">
        <f t="shared" ca="1" si="1082"/>
        <v>#N/A</v>
      </c>
      <c r="L867" s="19" t="e">
        <f t="shared" ca="1" si="1083"/>
        <v>#N/A</v>
      </c>
      <c r="M867" s="19" t="e">
        <f t="shared" ca="1" si="1084"/>
        <v>#N/A</v>
      </c>
      <c r="N867" s="19" t="e">
        <f t="shared" ca="1" si="1085"/>
        <v>#N/A</v>
      </c>
      <c r="O867" s="19" t="e">
        <f t="shared" ca="1" si="1086"/>
        <v>#N/A</v>
      </c>
      <c r="P867" s="72" t="e">
        <f t="shared" ca="1" si="1087"/>
        <v>#N/A</v>
      </c>
      <c r="Q867" s="72" t="e">
        <f t="shared" ca="1" si="1088"/>
        <v>#N/A</v>
      </c>
      <c r="R867" s="72" t="e">
        <f t="shared" ca="1" si="1089"/>
        <v>#N/A</v>
      </c>
      <c r="S867" s="19" t="e">
        <f t="shared" ca="1" si="1090"/>
        <v>#N/A</v>
      </c>
      <c r="T867" s="19" t="e">
        <f t="shared" ca="1" si="1091"/>
        <v>#N/A</v>
      </c>
      <c r="U867" s="19" t="e">
        <f t="shared" ca="1" si="1092"/>
        <v>#N/A</v>
      </c>
      <c r="V867" s="19" t="e">
        <f t="shared" ca="1" si="1093"/>
        <v>#N/A</v>
      </c>
      <c r="W867" s="19" t="e">
        <f t="shared" ca="1" si="1094"/>
        <v>#N/A</v>
      </c>
      <c r="X867" s="19" t="e">
        <f t="shared" ca="1" si="1095"/>
        <v>#N/A</v>
      </c>
      <c r="Y867" s="72" t="e">
        <f t="shared" ca="1" si="1096"/>
        <v>#N/A</v>
      </c>
      <c r="Z867" s="72" t="e">
        <f t="shared" ca="1" si="1097"/>
        <v>#N/A</v>
      </c>
      <c r="AA867" s="72" t="e">
        <f t="shared" ca="1" si="1098"/>
        <v>#N/A</v>
      </c>
      <c r="AB867" s="19" t="e">
        <f t="shared" ca="1" si="1099"/>
        <v>#N/A</v>
      </c>
      <c r="AC867" s="19" t="e">
        <f t="shared" ca="1" si="1100"/>
        <v>#N/A</v>
      </c>
      <c r="AD867" s="19" t="e">
        <f t="shared" ca="1" si="1101"/>
        <v>#N/A</v>
      </c>
      <c r="AE867" s="19" t="e">
        <f t="shared" ca="1" si="1102"/>
        <v>#N/A</v>
      </c>
      <c r="AF867" s="19" t="e">
        <f t="shared" ca="1" si="1103"/>
        <v>#N/A</v>
      </c>
      <c r="AG867" s="19" t="e">
        <f t="shared" ca="1" si="1104"/>
        <v>#N/A</v>
      </c>
      <c r="AH867" s="72" t="e">
        <f t="shared" ca="1" si="1105"/>
        <v>#N/A</v>
      </c>
      <c r="AI867" s="72" t="e">
        <f t="shared" ca="1" si="1106"/>
        <v>#N/A</v>
      </c>
      <c r="AJ867" s="72" t="e">
        <f t="shared" ca="1" si="1107"/>
        <v>#N/A</v>
      </c>
      <c r="AK867" s="19" t="e">
        <f t="shared" ca="1" si="1108"/>
        <v>#N/A</v>
      </c>
      <c r="AL867" s="19" t="e">
        <f t="shared" ca="1" si="1109"/>
        <v>#N/A</v>
      </c>
      <c r="AM867" s="19" t="e">
        <f t="shared" ca="1" si="1110"/>
        <v>#N/A</v>
      </c>
      <c r="AN867" s="19" t="e">
        <f t="shared" ca="1" si="1111"/>
        <v>#N/A</v>
      </c>
      <c r="AO867" s="19" t="e">
        <f t="shared" ca="1" si="1112"/>
        <v>#N/A</v>
      </c>
      <c r="AP867" s="19" t="e">
        <f t="shared" ca="1" si="1113"/>
        <v>#N/A</v>
      </c>
      <c r="AQ867" s="72" t="e">
        <f t="shared" ca="1" si="1114"/>
        <v>#N/A</v>
      </c>
      <c r="AR867" s="72" t="e">
        <f t="shared" ca="1" si="1115"/>
        <v>#N/A</v>
      </c>
      <c r="AS867" s="72" t="e">
        <f t="shared" ca="1" si="1116"/>
        <v>#N/A</v>
      </c>
      <c r="AT867" s="19" t="e">
        <f t="shared" ca="1" si="1117"/>
        <v>#N/A</v>
      </c>
      <c r="AU867" s="19" t="e">
        <f t="shared" ca="1" si="1118"/>
        <v>#N/A</v>
      </c>
      <c r="AV867" s="19" t="e">
        <f t="shared" ca="1" si="1119"/>
        <v>#N/A</v>
      </c>
      <c r="AW867" s="19" t="e">
        <f t="shared" ca="1" si="1120"/>
        <v>#N/A</v>
      </c>
      <c r="AX867" s="19" t="e">
        <f t="shared" ca="1" si="1121"/>
        <v>#N/A</v>
      </c>
      <c r="AY867" s="19" t="e">
        <f t="shared" ca="1" si="1122"/>
        <v>#N/A</v>
      </c>
      <c r="AZ867" s="72" t="e">
        <f t="shared" ca="1" si="1123"/>
        <v>#N/A</v>
      </c>
      <c r="BA867" s="72" t="e">
        <f t="shared" ca="1" si="1124"/>
        <v>#N/A</v>
      </c>
      <c r="BB867" s="72" t="e">
        <f t="shared" ca="1" si="1125"/>
        <v>#N/A</v>
      </c>
      <c r="BC867" s="19" t="e">
        <f t="shared" ca="1" si="1126"/>
        <v>#N/A</v>
      </c>
      <c r="BD867" s="19" t="e">
        <f t="shared" ca="1" si="1127"/>
        <v>#N/A</v>
      </c>
      <c r="BE867" s="19" t="e">
        <f t="shared" ca="1" si="1128"/>
        <v>#N/A</v>
      </c>
      <c r="BF867" s="19" t="e">
        <f t="shared" ca="1" si="1129"/>
        <v>#N/A</v>
      </c>
      <c r="BG867" s="19" t="e">
        <f t="shared" ca="1" si="1130"/>
        <v>#N/A</v>
      </c>
      <c r="BH867" s="19" t="e">
        <f t="shared" ca="1" si="1131"/>
        <v>#N/A</v>
      </c>
      <c r="BI867" s="72" t="e">
        <f t="shared" ca="1" si="1132"/>
        <v>#N/A</v>
      </c>
      <c r="BJ867" s="72" t="e">
        <f t="shared" ca="1" si="1133"/>
        <v>#N/A</v>
      </c>
      <c r="BK867" s="72" t="e">
        <f t="shared" ca="1" si="1134"/>
        <v>#N/A</v>
      </c>
      <c r="BL867" s="72" t="e">
        <f t="shared" ca="1" si="1135"/>
        <v>#N/A</v>
      </c>
      <c r="BM867" s="72" t="e">
        <f t="shared" ca="1" si="1136"/>
        <v>#N/A</v>
      </c>
      <c r="BN867" s="72" t="e">
        <f t="shared" ca="1" si="1137"/>
        <v>#N/A</v>
      </c>
      <c r="BO867" s="72" t="e">
        <f t="shared" ca="1" si="1138"/>
        <v>#N/A</v>
      </c>
      <c r="BP867" s="72" t="e">
        <f t="shared" ca="1" si="1139"/>
        <v>#N/A</v>
      </c>
      <c r="BQ867" s="72" t="e">
        <f t="shared" ca="1" si="1140"/>
        <v>#N/A</v>
      </c>
      <c r="BR867" s="72" t="e">
        <f t="shared" ca="1" si="1141"/>
        <v>#N/A</v>
      </c>
      <c r="BS867" s="72" t="e">
        <f t="shared" ca="1" si="1142"/>
        <v>#N/A</v>
      </c>
      <c r="BT867" s="72" t="e">
        <f t="shared" ca="1" si="1143"/>
        <v>#N/A</v>
      </c>
      <c r="BU867" s="72" t="e">
        <f t="shared" ca="1" si="1144"/>
        <v>#N/A</v>
      </c>
      <c r="BV867" s="72" t="e">
        <f t="shared" ca="1" si="1145"/>
        <v>#N/A</v>
      </c>
    </row>
    <row r="868" spans="1:74">
      <c r="A868" s="13" t="e">
        <f ca="1">'MGRS to'!AO868</f>
        <v>#N/A</v>
      </c>
      <c r="B868" s="13" t="e">
        <f ca="1">'MGRS to'!AP868</f>
        <v>#N/A</v>
      </c>
      <c r="C868" s="19" t="e">
        <f t="shared" ca="1" si="1074"/>
        <v>#N/A</v>
      </c>
      <c r="D868" s="19" t="e">
        <f t="shared" ca="1" si="1075"/>
        <v>#N/A</v>
      </c>
      <c r="E868" s="19" t="e">
        <f t="shared" ca="1" si="1076"/>
        <v>#N/A</v>
      </c>
      <c r="F868" s="19" t="e">
        <f t="shared" ca="1" si="1077"/>
        <v>#N/A</v>
      </c>
      <c r="G868" s="19" t="e">
        <f t="shared" ca="1" si="1078"/>
        <v>#N/A</v>
      </c>
      <c r="H868" s="19" t="e">
        <f t="shared" ca="1" si="1079"/>
        <v>#N/A</v>
      </c>
      <c r="I868" s="19" t="e">
        <f t="shared" ca="1" si="1080"/>
        <v>#N/A</v>
      </c>
      <c r="J868" s="19" t="e">
        <f t="shared" ca="1" si="1081"/>
        <v>#N/A</v>
      </c>
      <c r="K868" s="19" t="e">
        <f t="shared" ca="1" si="1082"/>
        <v>#N/A</v>
      </c>
      <c r="L868" s="19" t="e">
        <f t="shared" ca="1" si="1083"/>
        <v>#N/A</v>
      </c>
      <c r="M868" s="19" t="e">
        <f t="shared" ca="1" si="1084"/>
        <v>#N/A</v>
      </c>
      <c r="N868" s="19" t="e">
        <f t="shared" ca="1" si="1085"/>
        <v>#N/A</v>
      </c>
      <c r="O868" s="19" t="e">
        <f t="shared" ca="1" si="1086"/>
        <v>#N/A</v>
      </c>
      <c r="P868" s="72" t="e">
        <f t="shared" ca="1" si="1087"/>
        <v>#N/A</v>
      </c>
      <c r="Q868" s="72" t="e">
        <f t="shared" ca="1" si="1088"/>
        <v>#N/A</v>
      </c>
      <c r="R868" s="72" t="e">
        <f t="shared" ca="1" si="1089"/>
        <v>#N/A</v>
      </c>
      <c r="S868" s="19" t="e">
        <f t="shared" ca="1" si="1090"/>
        <v>#N/A</v>
      </c>
      <c r="T868" s="19" t="e">
        <f t="shared" ca="1" si="1091"/>
        <v>#N/A</v>
      </c>
      <c r="U868" s="19" t="e">
        <f t="shared" ca="1" si="1092"/>
        <v>#N/A</v>
      </c>
      <c r="V868" s="19" t="e">
        <f t="shared" ca="1" si="1093"/>
        <v>#N/A</v>
      </c>
      <c r="W868" s="19" t="e">
        <f t="shared" ca="1" si="1094"/>
        <v>#N/A</v>
      </c>
      <c r="X868" s="19" t="e">
        <f t="shared" ca="1" si="1095"/>
        <v>#N/A</v>
      </c>
      <c r="Y868" s="72" t="e">
        <f t="shared" ca="1" si="1096"/>
        <v>#N/A</v>
      </c>
      <c r="Z868" s="72" t="e">
        <f t="shared" ca="1" si="1097"/>
        <v>#N/A</v>
      </c>
      <c r="AA868" s="72" t="e">
        <f t="shared" ca="1" si="1098"/>
        <v>#N/A</v>
      </c>
      <c r="AB868" s="19" t="e">
        <f t="shared" ca="1" si="1099"/>
        <v>#N/A</v>
      </c>
      <c r="AC868" s="19" t="e">
        <f t="shared" ca="1" si="1100"/>
        <v>#N/A</v>
      </c>
      <c r="AD868" s="19" t="e">
        <f t="shared" ca="1" si="1101"/>
        <v>#N/A</v>
      </c>
      <c r="AE868" s="19" t="e">
        <f t="shared" ca="1" si="1102"/>
        <v>#N/A</v>
      </c>
      <c r="AF868" s="19" t="e">
        <f t="shared" ca="1" si="1103"/>
        <v>#N/A</v>
      </c>
      <c r="AG868" s="19" t="e">
        <f t="shared" ca="1" si="1104"/>
        <v>#N/A</v>
      </c>
      <c r="AH868" s="72" t="e">
        <f t="shared" ca="1" si="1105"/>
        <v>#N/A</v>
      </c>
      <c r="AI868" s="72" t="e">
        <f t="shared" ca="1" si="1106"/>
        <v>#N/A</v>
      </c>
      <c r="AJ868" s="72" t="e">
        <f t="shared" ca="1" si="1107"/>
        <v>#N/A</v>
      </c>
      <c r="AK868" s="19" t="e">
        <f t="shared" ca="1" si="1108"/>
        <v>#N/A</v>
      </c>
      <c r="AL868" s="19" t="e">
        <f t="shared" ca="1" si="1109"/>
        <v>#N/A</v>
      </c>
      <c r="AM868" s="19" t="e">
        <f t="shared" ca="1" si="1110"/>
        <v>#N/A</v>
      </c>
      <c r="AN868" s="19" t="e">
        <f t="shared" ca="1" si="1111"/>
        <v>#N/A</v>
      </c>
      <c r="AO868" s="19" t="e">
        <f t="shared" ca="1" si="1112"/>
        <v>#N/A</v>
      </c>
      <c r="AP868" s="19" t="e">
        <f t="shared" ca="1" si="1113"/>
        <v>#N/A</v>
      </c>
      <c r="AQ868" s="72" t="e">
        <f t="shared" ca="1" si="1114"/>
        <v>#N/A</v>
      </c>
      <c r="AR868" s="72" t="e">
        <f t="shared" ca="1" si="1115"/>
        <v>#N/A</v>
      </c>
      <c r="AS868" s="72" t="e">
        <f t="shared" ca="1" si="1116"/>
        <v>#N/A</v>
      </c>
      <c r="AT868" s="19" t="e">
        <f t="shared" ca="1" si="1117"/>
        <v>#N/A</v>
      </c>
      <c r="AU868" s="19" t="e">
        <f t="shared" ca="1" si="1118"/>
        <v>#N/A</v>
      </c>
      <c r="AV868" s="19" t="e">
        <f t="shared" ca="1" si="1119"/>
        <v>#N/A</v>
      </c>
      <c r="AW868" s="19" t="e">
        <f t="shared" ca="1" si="1120"/>
        <v>#N/A</v>
      </c>
      <c r="AX868" s="19" t="e">
        <f t="shared" ca="1" si="1121"/>
        <v>#N/A</v>
      </c>
      <c r="AY868" s="19" t="e">
        <f t="shared" ca="1" si="1122"/>
        <v>#N/A</v>
      </c>
      <c r="AZ868" s="72" t="e">
        <f t="shared" ca="1" si="1123"/>
        <v>#N/A</v>
      </c>
      <c r="BA868" s="72" t="e">
        <f t="shared" ca="1" si="1124"/>
        <v>#N/A</v>
      </c>
      <c r="BB868" s="72" t="e">
        <f t="shared" ca="1" si="1125"/>
        <v>#N/A</v>
      </c>
      <c r="BC868" s="19" t="e">
        <f t="shared" ca="1" si="1126"/>
        <v>#N/A</v>
      </c>
      <c r="BD868" s="19" t="e">
        <f t="shared" ca="1" si="1127"/>
        <v>#N/A</v>
      </c>
      <c r="BE868" s="19" t="e">
        <f t="shared" ca="1" si="1128"/>
        <v>#N/A</v>
      </c>
      <c r="BF868" s="19" t="e">
        <f t="shared" ca="1" si="1129"/>
        <v>#N/A</v>
      </c>
      <c r="BG868" s="19" t="e">
        <f t="shared" ca="1" si="1130"/>
        <v>#N/A</v>
      </c>
      <c r="BH868" s="19" t="e">
        <f t="shared" ca="1" si="1131"/>
        <v>#N/A</v>
      </c>
      <c r="BI868" s="72" t="e">
        <f t="shared" ca="1" si="1132"/>
        <v>#N/A</v>
      </c>
      <c r="BJ868" s="72" t="e">
        <f t="shared" ca="1" si="1133"/>
        <v>#N/A</v>
      </c>
      <c r="BK868" s="72" t="e">
        <f t="shared" ca="1" si="1134"/>
        <v>#N/A</v>
      </c>
      <c r="BL868" s="72" t="e">
        <f t="shared" ca="1" si="1135"/>
        <v>#N/A</v>
      </c>
      <c r="BM868" s="72" t="e">
        <f t="shared" ca="1" si="1136"/>
        <v>#N/A</v>
      </c>
      <c r="BN868" s="72" t="e">
        <f t="shared" ca="1" si="1137"/>
        <v>#N/A</v>
      </c>
      <c r="BO868" s="72" t="e">
        <f t="shared" ca="1" si="1138"/>
        <v>#N/A</v>
      </c>
      <c r="BP868" s="72" t="e">
        <f t="shared" ca="1" si="1139"/>
        <v>#N/A</v>
      </c>
      <c r="BQ868" s="72" t="e">
        <f t="shared" ca="1" si="1140"/>
        <v>#N/A</v>
      </c>
      <c r="BR868" s="72" t="e">
        <f t="shared" ca="1" si="1141"/>
        <v>#N/A</v>
      </c>
      <c r="BS868" s="72" t="e">
        <f t="shared" ca="1" si="1142"/>
        <v>#N/A</v>
      </c>
      <c r="BT868" s="72" t="e">
        <f t="shared" ca="1" si="1143"/>
        <v>#N/A</v>
      </c>
      <c r="BU868" s="72" t="e">
        <f t="shared" ca="1" si="1144"/>
        <v>#N/A</v>
      </c>
      <c r="BV868" s="72" t="e">
        <f t="shared" ca="1" si="1145"/>
        <v>#N/A</v>
      </c>
    </row>
    <row r="869" spans="1:74">
      <c r="A869" s="13" t="e">
        <f ca="1">'MGRS to'!AO869</f>
        <v>#N/A</v>
      </c>
      <c r="B869" s="13" t="e">
        <f ca="1">'MGRS to'!AP869</f>
        <v>#N/A</v>
      </c>
      <c r="C869" s="19" t="e">
        <f t="shared" ca="1" si="1074"/>
        <v>#N/A</v>
      </c>
      <c r="D869" s="19" t="e">
        <f t="shared" ca="1" si="1075"/>
        <v>#N/A</v>
      </c>
      <c r="E869" s="19" t="e">
        <f t="shared" ca="1" si="1076"/>
        <v>#N/A</v>
      </c>
      <c r="F869" s="19" t="e">
        <f t="shared" ca="1" si="1077"/>
        <v>#N/A</v>
      </c>
      <c r="G869" s="19" t="e">
        <f t="shared" ca="1" si="1078"/>
        <v>#N/A</v>
      </c>
      <c r="H869" s="19" t="e">
        <f t="shared" ca="1" si="1079"/>
        <v>#N/A</v>
      </c>
      <c r="I869" s="19" t="e">
        <f t="shared" ca="1" si="1080"/>
        <v>#N/A</v>
      </c>
      <c r="J869" s="19" t="e">
        <f t="shared" ca="1" si="1081"/>
        <v>#N/A</v>
      </c>
      <c r="K869" s="19" t="e">
        <f t="shared" ca="1" si="1082"/>
        <v>#N/A</v>
      </c>
      <c r="L869" s="19" t="e">
        <f t="shared" ca="1" si="1083"/>
        <v>#N/A</v>
      </c>
      <c r="M869" s="19" t="e">
        <f t="shared" ca="1" si="1084"/>
        <v>#N/A</v>
      </c>
      <c r="N869" s="19" t="e">
        <f t="shared" ca="1" si="1085"/>
        <v>#N/A</v>
      </c>
      <c r="O869" s="19" t="e">
        <f t="shared" ca="1" si="1086"/>
        <v>#N/A</v>
      </c>
      <c r="P869" s="72" t="e">
        <f t="shared" ca="1" si="1087"/>
        <v>#N/A</v>
      </c>
      <c r="Q869" s="72" t="e">
        <f t="shared" ca="1" si="1088"/>
        <v>#N/A</v>
      </c>
      <c r="R869" s="72" t="e">
        <f t="shared" ca="1" si="1089"/>
        <v>#N/A</v>
      </c>
      <c r="S869" s="19" t="e">
        <f t="shared" ca="1" si="1090"/>
        <v>#N/A</v>
      </c>
      <c r="T869" s="19" t="e">
        <f t="shared" ca="1" si="1091"/>
        <v>#N/A</v>
      </c>
      <c r="U869" s="19" t="e">
        <f t="shared" ca="1" si="1092"/>
        <v>#N/A</v>
      </c>
      <c r="V869" s="19" t="e">
        <f t="shared" ca="1" si="1093"/>
        <v>#N/A</v>
      </c>
      <c r="W869" s="19" t="e">
        <f t="shared" ca="1" si="1094"/>
        <v>#N/A</v>
      </c>
      <c r="X869" s="19" t="e">
        <f t="shared" ca="1" si="1095"/>
        <v>#N/A</v>
      </c>
      <c r="Y869" s="72" t="e">
        <f t="shared" ca="1" si="1096"/>
        <v>#N/A</v>
      </c>
      <c r="Z869" s="72" t="e">
        <f t="shared" ca="1" si="1097"/>
        <v>#N/A</v>
      </c>
      <c r="AA869" s="72" t="e">
        <f t="shared" ca="1" si="1098"/>
        <v>#N/A</v>
      </c>
      <c r="AB869" s="19" t="e">
        <f t="shared" ca="1" si="1099"/>
        <v>#N/A</v>
      </c>
      <c r="AC869" s="19" t="e">
        <f t="shared" ca="1" si="1100"/>
        <v>#N/A</v>
      </c>
      <c r="AD869" s="19" t="e">
        <f t="shared" ca="1" si="1101"/>
        <v>#N/A</v>
      </c>
      <c r="AE869" s="19" t="e">
        <f t="shared" ca="1" si="1102"/>
        <v>#N/A</v>
      </c>
      <c r="AF869" s="19" t="e">
        <f t="shared" ca="1" si="1103"/>
        <v>#N/A</v>
      </c>
      <c r="AG869" s="19" t="e">
        <f t="shared" ca="1" si="1104"/>
        <v>#N/A</v>
      </c>
      <c r="AH869" s="72" t="e">
        <f t="shared" ca="1" si="1105"/>
        <v>#N/A</v>
      </c>
      <c r="AI869" s="72" t="e">
        <f t="shared" ca="1" si="1106"/>
        <v>#N/A</v>
      </c>
      <c r="AJ869" s="72" t="e">
        <f t="shared" ca="1" si="1107"/>
        <v>#N/A</v>
      </c>
      <c r="AK869" s="19" t="e">
        <f t="shared" ca="1" si="1108"/>
        <v>#N/A</v>
      </c>
      <c r="AL869" s="19" t="e">
        <f t="shared" ca="1" si="1109"/>
        <v>#N/A</v>
      </c>
      <c r="AM869" s="19" t="e">
        <f t="shared" ca="1" si="1110"/>
        <v>#N/A</v>
      </c>
      <c r="AN869" s="19" t="e">
        <f t="shared" ca="1" si="1111"/>
        <v>#N/A</v>
      </c>
      <c r="AO869" s="19" t="e">
        <f t="shared" ca="1" si="1112"/>
        <v>#N/A</v>
      </c>
      <c r="AP869" s="19" t="e">
        <f t="shared" ca="1" si="1113"/>
        <v>#N/A</v>
      </c>
      <c r="AQ869" s="72" t="e">
        <f t="shared" ca="1" si="1114"/>
        <v>#N/A</v>
      </c>
      <c r="AR869" s="72" t="e">
        <f t="shared" ca="1" si="1115"/>
        <v>#N/A</v>
      </c>
      <c r="AS869" s="72" t="e">
        <f t="shared" ca="1" si="1116"/>
        <v>#N/A</v>
      </c>
      <c r="AT869" s="19" t="e">
        <f t="shared" ca="1" si="1117"/>
        <v>#N/A</v>
      </c>
      <c r="AU869" s="19" t="e">
        <f t="shared" ca="1" si="1118"/>
        <v>#N/A</v>
      </c>
      <c r="AV869" s="19" t="e">
        <f t="shared" ca="1" si="1119"/>
        <v>#N/A</v>
      </c>
      <c r="AW869" s="19" t="e">
        <f t="shared" ca="1" si="1120"/>
        <v>#N/A</v>
      </c>
      <c r="AX869" s="19" t="e">
        <f t="shared" ca="1" si="1121"/>
        <v>#N/A</v>
      </c>
      <c r="AY869" s="19" t="e">
        <f t="shared" ca="1" si="1122"/>
        <v>#N/A</v>
      </c>
      <c r="AZ869" s="72" t="e">
        <f t="shared" ca="1" si="1123"/>
        <v>#N/A</v>
      </c>
      <c r="BA869" s="72" t="e">
        <f t="shared" ca="1" si="1124"/>
        <v>#N/A</v>
      </c>
      <c r="BB869" s="72" t="e">
        <f t="shared" ca="1" si="1125"/>
        <v>#N/A</v>
      </c>
      <c r="BC869" s="19" t="e">
        <f t="shared" ca="1" si="1126"/>
        <v>#N/A</v>
      </c>
      <c r="BD869" s="19" t="e">
        <f t="shared" ca="1" si="1127"/>
        <v>#N/A</v>
      </c>
      <c r="BE869" s="19" t="e">
        <f t="shared" ca="1" si="1128"/>
        <v>#N/A</v>
      </c>
      <c r="BF869" s="19" t="e">
        <f t="shared" ca="1" si="1129"/>
        <v>#N/A</v>
      </c>
      <c r="BG869" s="19" t="e">
        <f t="shared" ca="1" si="1130"/>
        <v>#N/A</v>
      </c>
      <c r="BH869" s="19" t="e">
        <f t="shared" ca="1" si="1131"/>
        <v>#N/A</v>
      </c>
      <c r="BI869" s="72" t="e">
        <f t="shared" ca="1" si="1132"/>
        <v>#N/A</v>
      </c>
      <c r="BJ869" s="72" t="e">
        <f t="shared" ca="1" si="1133"/>
        <v>#N/A</v>
      </c>
      <c r="BK869" s="72" t="e">
        <f t="shared" ca="1" si="1134"/>
        <v>#N/A</v>
      </c>
      <c r="BL869" s="72" t="e">
        <f t="shared" ca="1" si="1135"/>
        <v>#N/A</v>
      </c>
      <c r="BM869" s="72" t="e">
        <f t="shared" ca="1" si="1136"/>
        <v>#N/A</v>
      </c>
      <c r="BN869" s="72" t="e">
        <f t="shared" ca="1" si="1137"/>
        <v>#N/A</v>
      </c>
      <c r="BO869" s="72" t="e">
        <f t="shared" ca="1" si="1138"/>
        <v>#N/A</v>
      </c>
      <c r="BP869" s="72" t="e">
        <f t="shared" ca="1" si="1139"/>
        <v>#N/A</v>
      </c>
      <c r="BQ869" s="72" t="e">
        <f t="shared" ca="1" si="1140"/>
        <v>#N/A</v>
      </c>
      <c r="BR869" s="72" t="e">
        <f t="shared" ca="1" si="1141"/>
        <v>#N/A</v>
      </c>
      <c r="BS869" s="72" t="e">
        <f t="shared" ca="1" si="1142"/>
        <v>#N/A</v>
      </c>
      <c r="BT869" s="72" t="e">
        <f t="shared" ca="1" si="1143"/>
        <v>#N/A</v>
      </c>
      <c r="BU869" s="72" t="e">
        <f t="shared" ca="1" si="1144"/>
        <v>#N/A</v>
      </c>
      <c r="BV869" s="72" t="e">
        <f t="shared" ca="1" si="1145"/>
        <v>#N/A</v>
      </c>
    </row>
    <row r="870" spans="1:74">
      <c r="A870" s="13" t="e">
        <f ca="1">'MGRS to'!AO870</f>
        <v>#N/A</v>
      </c>
      <c r="B870" s="13" t="e">
        <f ca="1">'MGRS to'!AP870</f>
        <v>#N/A</v>
      </c>
      <c r="C870" s="19" t="e">
        <f t="shared" ca="1" si="1074"/>
        <v>#N/A</v>
      </c>
      <c r="D870" s="19" t="e">
        <f t="shared" ca="1" si="1075"/>
        <v>#N/A</v>
      </c>
      <c r="E870" s="19" t="e">
        <f t="shared" ca="1" si="1076"/>
        <v>#N/A</v>
      </c>
      <c r="F870" s="19" t="e">
        <f t="shared" ca="1" si="1077"/>
        <v>#N/A</v>
      </c>
      <c r="G870" s="19" t="e">
        <f t="shared" ca="1" si="1078"/>
        <v>#N/A</v>
      </c>
      <c r="H870" s="19" t="e">
        <f t="shared" ca="1" si="1079"/>
        <v>#N/A</v>
      </c>
      <c r="I870" s="19" t="e">
        <f t="shared" ca="1" si="1080"/>
        <v>#N/A</v>
      </c>
      <c r="J870" s="19" t="e">
        <f t="shared" ca="1" si="1081"/>
        <v>#N/A</v>
      </c>
      <c r="K870" s="19" t="e">
        <f t="shared" ca="1" si="1082"/>
        <v>#N/A</v>
      </c>
      <c r="L870" s="19" t="e">
        <f t="shared" ca="1" si="1083"/>
        <v>#N/A</v>
      </c>
      <c r="M870" s="19" t="e">
        <f t="shared" ca="1" si="1084"/>
        <v>#N/A</v>
      </c>
      <c r="N870" s="19" t="e">
        <f t="shared" ca="1" si="1085"/>
        <v>#N/A</v>
      </c>
      <c r="O870" s="19" t="e">
        <f t="shared" ca="1" si="1086"/>
        <v>#N/A</v>
      </c>
      <c r="P870" s="72" t="e">
        <f t="shared" ca="1" si="1087"/>
        <v>#N/A</v>
      </c>
      <c r="Q870" s="72" t="e">
        <f t="shared" ca="1" si="1088"/>
        <v>#N/A</v>
      </c>
      <c r="R870" s="72" t="e">
        <f t="shared" ca="1" si="1089"/>
        <v>#N/A</v>
      </c>
      <c r="S870" s="19" t="e">
        <f t="shared" ca="1" si="1090"/>
        <v>#N/A</v>
      </c>
      <c r="T870" s="19" t="e">
        <f t="shared" ca="1" si="1091"/>
        <v>#N/A</v>
      </c>
      <c r="U870" s="19" t="e">
        <f t="shared" ca="1" si="1092"/>
        <v>#N/A</v>
      </c>
      <c r="V870" s="19" t="e">
        <f t="shared" ca="1" si="1093"/>
        <v>#N/A</v>
      </c>
      <c r="W870" s="19" t="e">
        <f t="shared" ca="1" si="1094"/>
        <v>#N/A</v>
      </c>
      <c r="X870" s="19" t="e">
        <f t="shared" ca="1" si="1095"/>
        <v>#N/A</v>
      </c>
      <c r="Y870" s="72" t="e">
        <f t="shared" ca="1" si="1096"/>
        <v>#N/A</v>
      </c>
      <c r="Z870" s="72" t="e">
        <f t="shared" ca="1" si="1097"/>
        <v>#N/A</v>
      </c>
      <c r="AA870" s="72" t="e">
        <f t="shared" ca="1" si="1098"/>
        <v>#N/A</v>
      </c>
      <c r="AB870" s="19" t="e">
        <f t="shared" ca="1" si="1099"/>
        <v>#N/A</v>
      </c>
      <c r="AC870" s="19" t="e">
        <f t="shared" ca="1" si="1100"/>
        <v>#N/A</v>
      </c>
      <c r="AD870" s="19" t="e">
        <f t="shared" ca="1" si="1101"/>
        <v>#N/A</v>
      </c>
      <c r="AE870" s="19" t="e">
        <f t="shared" ca="1" si="1102"/>
        <v>#N/A</v>
      </c>
      <c r="AF870" s="19" t="e">
        <f t="shared" ca="1" si="1103"/>
        <v>#N/A</v>
      </c>
      <c r="AG870" s="19" t="e">
        <f t="shared" ca="1" si="1104"/>
        <v>#N/A</v>
      </c>
      <c r="AH870" s="72" t="e">
        <f t="shared" ca="1" si="1105"/>
        <v>#N/A</v>
      </c>
      <c r="AI870" s="72" t="e">
        <f t="shared" ca="1" si="1106"/>
        <v>#N/A</v>
      </c>
      <c r="AJ870" s="72" t="e">
        <f t="shared" ca="1" si="1107"/>
        <v>#N/A</v>
      </c>
      <c r="AK870" s="19" t="e">
        <f t="shared" ca="1" si="1108"/>
        <v>#N/A</v>
      </c>
      <c r="AL870" s="19" t="e">
        <f t="shared" ca="1" si="1109"/>
        <v>#N/A</v>
      </c>
      <c r="AM870" s="19" t="e">
        <f t="shared" ca="1" si="1110"/>
        <v>#N/A</v>
      </c>
      <c r="AN870" s="19" t="e">
        <f t="shared" ca="1" si="1111"/>
        <v>#N/A</v>
      </c>
      <c r="AO870" s="19" t="e">
        <f t="shared" ca="1" si="1112"/>
        <v>#N/A</v>
      </c>
      <c r="AP870" s="19" t="e">
        <f t="shared" ca="1" si="1113"/>
        <v>#N/A</v>
      </c>
      <c r="AQ870" s="72" t="e">
        <f t="shared" ca="1" si="1114"/>
        <v>#N/A</v>
      </c>
      <c r="AR870" s="72" t="e">
        <f t="shared" ca="1" si="1115"/>
        <v>#N/A</v>
      </c>
      <c r="AS870" s="72" t="e">
        <f t="shared" ca="1" si="1116"/>
        <v>#N/A</v>
      </c>
      <c r="AT870" s="19" t="e">
        <f t="shared" ca="1" si="1117"/>
        <v>#N/A</v>
      </c>
      <c r="AU870" s="19" t="e">
        <f t="shared" ca="1" si="1118"/>
        <v>#N/A</v>
      </c>
      <c r="AV870" s="19" t="e">
        <f t="shared" ca="1" si="1119"/>
        <v>#N/A</v>
      </c>
      <c r="AW870" s="19" t="e">
        <f t="shared" ca="1" si="1120"/>
        <v>#N/A</v>
      </c>
      <c r="AX870" s="19" t="e">
        <f t="shared" ca="1" si="1121"/>
        <v>#N/A</v>
      </c>
      <c r="AY870" s="19" t="e">
        <f t="shared" ca="1" si="1122"/>
        <v>#N/A</v>
      </c>
      <c r="AZ870" s="72" t="e">
        <f t="shared" ca="1" si="1123"/>
        <v>#N/A</v>
      </c>
      <c r="BA870" s="72" t="e">
        <f t="shared" ca="1" si="1124"/>
        <v>#N/A</v>
      </c>
      <c r="BB870" s="72" t="e">
        <f t="shared" ca="1" si="1125"/>
        <v>#N/A</v>
      </c>
      <c r="BC870" s="19" t="e">
        <f t="shared" ca="1" si="1126"/>
        <v>#N/A</v>
      </c>
      <c r="BD870" s="19" t="e">
        <f t="shared" ca="1" si="1127"/>
        <v>#N/A</v>
      </c>
      <c r="BE870" s="19" t="e">
        <f t="shared" ca="1" si="1128"/>
        <v>#N/A</v>
      </c>
      <c r="BF870" s="19" t="e">
        <f t="shared" ca="1" si="1129"/>
        <v>#N/A</v>
      </c>
      <c r="BG870" s="19" t="e">
        <f t="shared" ca="1" si="1130"/>
        <v>#N/A</v>
      </c>
      <c r="BH870" s="19" t="e">
        <f t="shared" ca="1" si="1131"/>
        <v>#N/A</v>
      </c>
      <c r="BI870" s="72" t="e">
        <f t="shared" ca="1" si="1132"/>
        <v>#N/A</v>
      </c>
      <c r="BJ870" s="72" t="e">
        <f t="shared" ca="1" si="1133"/>
        <v>#N/A</v>
      </c>
      <c r="BK870" s="72" t="e">
        <f t="shared" ca="1" si="1134"/>
        <v>#N/A</v>
      </c>
      <c r="BL870" s="72" t="e">
        <f t="shared" ca="1" si="1135"/>
        <v>#N/A</v>
      </c>
      <c r="BM870" s="72" t="e">
        <f t="shared" ca="1" si="1136"/>
        <v>#N/A</v>
      </c>
      <c r="BN870" s="72" t="e">
        <f t="shared" ca="1" si="1137"/>
        <v>#N/A</v>
      </c>
      <c r="BO870" s="72" t="e">
        <f t="shared" ca="1" si="1138"/>
        <v>#N/A</v>
      </c>
      <c r="BP870" s="72" t="e">
        <f t="shared" ca="1" si="1139"/>
        <v>#N/A</v>
      </c>
      <c r="BQ870" s="72" t="e">
        <f t="shared" ca="1" si="1140"/>
        <v>#N/A</v>
      </c>
      <c r="BR870" s="72" t="e">
        <f t="shared" ca="1" si="1141"/>
        <v>#N/A</v>
      </c>
      <c r="BS870" s="72" t="e">
        <f t="shared" ca="1" si="1142"/>
        <v>#N/A</v>
      </c>
      <c r="BT870" s="72" t="e">
        <f t="shared" ca="1" si="1143"/>
        <v>#N/A</v>
      </c>
      <c r="BU870" s="72" t="e">
        <f t="shared" ca="1" si="1144"/>
        <v>#N/A</v>
      </c>
      <c r="BV870" s="72" t="e">
        <f t="shared" ca="1" si="1145"/>
        <v>#N/A</v>
      </c>
    </row>
    <row r="871" spans="1:74">
      <c r="A871" s="13" t="e">
        <f ca="1">'MGRS to'!AO871</f>
        <v>#N/A</v>
      </c>
      <c r="B871" s="13" t="e">
        <f ca="1">'MGRS to'!AP871</f>
        <v>#N/A</v>
      </c>
      <c r="C871" s="19" t="e">
        <f t="shared" ca="1" si="1074"/>
        <v>#N/A</v>
      </c>
      <c r="D871" s="19" t="e">
        <f t="shared" ca="1" si="1075"/>
        <v>#N/A</v>
      </c>
      <c r="E871" s="19" t="e">
        <f t="shared" ca="1" si="1076"/>
        <v>#N/A</v>
      </c>
      <c r="F871" s="19" t="e">
        <f t="shared" ca="1" si="1077"/>
        <v>#N/A</v>
      </c>
      <c r="G871" s="19" t="e">
        <f t="shared" ca="1" si="1078"/>
        <v>#N/A</v>
      </c>
      <c r="H871" s="19" t="e">
        <f t="shared" ca="1" si="1079"/>
        <v>#N/A</v>
      </c>
      <c r="I871" s="19" t="e">
        <f t="shared" ca="1" si="1080"/>
        <v>#N/A</v>
      </c>
      <c r="J871" s="19" t="e">
        <f t="shared" ca="1" si="1081"/>
        <v>#N/A</v>
      </c>
      <c r="K871" s="19" t="e">
        <f t="shared" ca="1" si="1082"/>
        <v>#N/A</v>
      </c>
      <c r="L871" s="19" t="e">
        <f t="shared" ca="1" si="1083"/>
        <v>#N/A</v>
      </c>
      <c r="M871" s="19" t="e">
        <f t="shared" ca="1" si="1084"/>
        <v>#N/A</v>
      </c>
      <c r="N871" s="19" t="e">
        <f t="shared" ca="1" si="1085"/>
        <v>#N/A</v>
      </c>
      <c r="O871" s="19" t="e">
        <f t="shared" ca="1" si="1086"/>
        <v>#N/A</v>
      </c>
      <c r="P871" s="72" t="e">
        <f t="shared" ca="1" si="1087"/>
        <v>#N/A</v>
      </c>
      <c r="Q871" s="72" t="e">
        <f t="shared" ca="1" si="1088"/>
        <v>#N/A</v>
      </c>
      <c r="R871" s="72" t="e">
        <f t="shared" ca="1" si="1089"/>
        <v>#N/A</v>
      </c>
      <c r="S871" s="19" t="e">
        <f t="shared" ca="1" si="1090"/>
        <v>#N/A</v>
      </c>
      <c r="T871" s="19" t="e">
        <f t="shared" ca="1" si="1091"/>
        <v>#N/A</v>
      </c>
      <c r="U871" s="19" t="e">
        <f t="shared" ca="1" si="1092"/>
        <v>#N/A</v>
      </c>
      <c r="V871" s="19" t="e">
        <f t="shared" ca="1" si="1093"/>
        <v>#N/A</v>
      </c>
      <c r="W871" s="19" t="e">
        <f t="shared" ca="1" si="1094"/>
        <v>#N/A</v>
      </c>
      <c r="X871" s="19" t="e">
        <f t="shared" ca="1" si="1095"/>
        <v>#N/A</v>
      </c>
      <c r="Y871" s="72" t="e">
        <f t="shared" ca="1" si="1096"/>
        <v>#N/A</v>
      </c>
      <c r="Z871" s="72" t="e">
        <f t="shared" ca="1" si="1097"/>
        <v>#N/A</v>
      </c>
      <c r="AA871" s="72" t="e">
        <f t="shared" ca="1" si="1098"/>
        <v>#N/A</v>
      </c>
      <c r="AB871" s="19" t="e">
        <f t="shared" ca="1" si="1099"/>
        <v>#N/A</v>
      </c>
      <c r="AC871" s="19" t="e">
        <f t="shared" ca="1" si="1100"/>
        <v>#N/A</v>
      </c>
      <c r="AD871" s="19" t="e">
        <f t="shared" ca="1" si="1101"/>
        <v>#N/A</v>
      </c>
      <c r="AE871" s="19" t="e">
        <f t="shared" ca="1" si="1102"/>
        <v>#N/A</v>
      </c>
      <c r="AF871" s="19" t="e">
        <f t="shared" ca="1" si="1103"/>
        <v>#N/A</v>
      </c>
      <c r="AG871" s="19" t="e">
        <f t="shared" ca="1" si="1104"/>
        <v>#N/A</v>
      </c>
      <c r="AH871" s="72" t="e">
        <f t="shared" ca="1" si="1105"/>
        <v>#N/A</v>
      </c>
      <c r="AI871" s="72" t="e">
        <f t="shared" ca="1" si="1106"/>
        <v>#N/A</v>
      </c>
      <c r="AJ871" s="72" t="e">
        <f t="shared" ca="1" si="1107"/>
        <v>#N/A</v>
      </c>
      <c r="AK871" s="19" t="e">
        <f t="shared" ca="1" si="1108"/>
        <v>#N/A</v>
      </c>
      <c r="AL871" s="19" t="e">
        <f t="shared" ca="1" si="1109"/>
        <v>#N/A</v>
      </c>
      <c r="AM871" s="19" t="e">
        <f t="shared" ca="1" si="1110"/>
        <v>#N/A</v>
      </c>
      <c r="AN871" s="19" t="e">
        <f t="shared" ca="1" si="1111"/>
        <v>#N/A</v>
      </c>
      <c r="AO871" s="19" t="e">
        <f t="shared" ca="1" si="1112"/>
        <v>#N/A</v>
      </c>
      <c r="AP871" s="19" t="e">
        <f t="shared" ca="1" si="1113"/>
        <v>#N/A</v>
      </c>
      <c r="AQ871" s="72" t="e">
        <f t="shared" ca="1" si="1114"/>
        <v>#N/A</v>
      </c>
      <c r="AR871" s="72" t="e">
        <f t="shared" ca="1" si="1115"/>
        <v>#N/A</v>
      </c>
      <c r="AS871" s="72" t="e">
        <f t="shared" ca="1" si="1116"/>
        <v>#N/A</v>
      </c>
      <c r="AT871" s="19" t="e">
        <f t="shared" ca="1" si="1117"/>
        <v>#N/A</v>
      </c>
      <c r="AU871" s="19" t="e">
        <f t="shared" ca="1" si="1118"/>
        <v>#N/A</v>
      </c>
      <c r="AV871" s="19" t="e">
        <f t="shared" ca="1" si="1119"/>
        <v>#N/A</v>
      </c>
      <c r="AW871" s="19" t="e">
        <f t="shared" ca="1" si="1120"/>
        <v>#N/A</v>
      </c>
      <c r="AX871" s="19" t="e">
        <f t="shared" ca="1" si="1121"/>
        <v>#N/A</v>
      </c>
      <c r="AY871" s="19" t="e">
        <f t="shared" ca="1" si="1122"/>
        <v>#N/A</v>
      </c>
      <c r="AZ871" s="72" t="e">
        <f t="shared" ca="1" si="1123"/>
        <v>#N/A</v>
      </c>
      <c r="BA871" s="72" t="e">
        <f t="shared" ca="1" si="1124"/>
        <v>#N/A</v>
      </c>
      <c r="BB871" s="72" t="e">
        <f t="shared" ca="1" si="1125"/>
        <v>#N/A</v>
      </c>
      <c r="BC871" s="19" t="e">
        <f t="shared" ca="1" si="1126"/>
        <v>#N/A</v>
      </c>
      <c r="BD871" s="19" t="e">
        <f t="shared" ca="1" si="1127"/>
        <v>#N/A</v>
      </c>
      <c r="BE871" s="19" t="e">
        <f t="shared" ca="1" si="1128"/>
        <v>#N/A</v>
      </c>
      <c r="BF871" s="19" t="e">
        <f t="shared" ca="1" si="1129"/>
        <v>#N/A</v>
      </c>
      <c r="BG871" s="19" t="e">
        <f t="shared" ca="1" si="1130"/>
        <v>#N/A</v>
      </c>
      <c r="BH871" s="19" t="e">
        <f t="shared" ca="1" si="1131"/>
        <v>#N/A</v>
      </c>
      <c r="BI871" s="72" t="e">
        <f t="shared" ca="1" si="1132"/>
        <v>#N/A</v>
      </c>
      <c r="BJ871" s="72" t="e">
        <f t="shared" ca="1" si="1133"/>
        <v>#N/A</v>
      </c>
      <c r="BK871" s="72" t="e">
        <f t="shared" ca="1" si="1134"/>
        <v>#N/A</v>
      </c>
      <c r="BL871" s="72" t="e">
        <f t="shared" ca="1" si="1135"/>
        <v>#N/A</v>
      </c>
      <c r="BM871" s="72" t="e">
        <f t="shared" ca="1" si="1136"/>
        <v>#N/A</v>
      </c>
      <c r="BN871" s="72" t="e">
        <f t="shared" ca="1" si="1137"/>
        <v>#N/A</v>
      </c>
      <c r="BO871" s="72" t="e">
        <f t="shared" ca="1" si="1138"/>
        <v>#N/A</v>
      </c>
      <c r="BP871" s="72" t="e">
        <f t="shared" ca="1" si="1139"/>
        <v>#N/A</v>
      </c>
      <c r="BQ871" s="72" t="e">
        <f t="shared" ca="1" si="1140"/>
        <v>#N/A</v>
      </c>
      <c r="BR871" s="72" t="e">
        <f t="shared" ca="1" si="1141"/>
        <v>#N/A</v>
      </c>
      <c r="BS871" s="72" t="e">
        <f t="shared" ca="1" si="1142"/>
        <v>#N/A</v>
      </c>
      <c r="BT871" s="72" t="e">
        <f t="shared" ca="1" si="1143"/>
        <v>#N/A</v>
      </c>
      <c r="BU871" s="72" t="e">
        <f t="shared" ca="1" si="1144"/>
        <v>#N/A</v>
      </c>
      <c r="BV871" s="72" t="e">
        <f t="shared" ca="1" si="1145"/>
        <v>#N/A</v>
      </c>
    </row>
    <row r="872" spans="1:74">
      <c r="A872" s="13" t="e">
        <f ca="1">'MGRS to'!AO872</f>
        <v>#N/A</v>
      </c>
      <c r="B872" s="13" t="e">
        <f ca="1">'MGRS to'!AP872</f>
        <v>#N/A</v>
      </c>
      <c r="C872" s="19" t="e">
        <f t="shared" ca="1" si="1074"/>
        <v>#N/A</v>
      </c>
      <c r="D872" s="19" t="e">
        <f t="shared" ca="1" si="1075"/>
        <v>#N/A</v>
      </c>
      <c r="E872" s="19" t="e">
        <f t="shared" ca="1" si="1076"/>
        <v>#N/A</v>
      </c>
      <c r="F872" s="19" t="e">
        <f t="shared" ca="1" si="1077"/>
        <v>#N/A</v>
      </c>
      <c r="G872" s="19" t="e">
        <f t="shared" ca="1" si="1078"/>
        <v>#N/A</v>
      </c>
      <c r="H872" s="19" t="e">
        <f t="shared" ca="1" si="1079"/>
        <v>#N/A</v>
      </c>
      <c r="I872" s="19" t="e">
        <f t="shared" ca="1" si="1080"/>
        <v>#N/A</v>
      </c>
      <c r="J872" s="19" t="e">
        <f t="shared" ca="1" si="1081"/>
        <v>#N/A</v>
      </c>
      <c r="K872" s="19" t="e">
        <f t="shared" ca="1" si="1082"/>
        <v>#N/A</v>
      </c>
      <c r="L872" s="19" t="e">
        <f t="shared" ca="1" si="1083"/>
        <v>#N/A</v>
      </c>
      <c r="M872" s="19" t="e">
        <f t="shared" ca="1" si="1084"/>
        <v>#N/A</v>
      </c>
      <c r="N872" s="19" t="e">
        <f t="shared" ca="1" si="1085"/>
        <v>#N/A</v>
      </c>
      <c r="O872" s="19" t="e">
        <f t="shared" ca="1" si="1086"/>
        <v>#N/A</v>
      </c>
      <c r="P872" s="72" t="e">
        <f t="shared" ca="1" si="1087"/>
        <v>#N/A</v>
      </c>
      <c r="Q872" s="72" t="e">
        <f t="shared" ca="1" si="1088"/>
        <v>#N/A</v>
      </c>
      <c r="R872" s="72" t="e">
        <f t="shared" ca="1" si="1089"/>
        <v>#N/A</v>
      </c>
      <c r="S872" s="19" t="e">
        <f t="shared" ca="1" si="1090"/>
        <v>#N/A</v>
      </c>
      <c r="T872" s="19" t="e">
        <f t="shared" ca="1" si="1091"/>
        <v>#N/A</v>
      </c>
      <c r="U872" s="19" t="e">
        <f t="shared" ca="1" si="1092"/>
        <v>#N/A</v>
      </c>
      <c r="V872" s="19" t="e">
        <f t="shared" ca="1" si="1093"/>
        <v>#N/A</v>
      </c>
      <c r="W872" s="19" t="e">
        <f t="shared" ca="1" si="1094"/>
        <v>#N/A</v>
      </c>
      <c r="X872" s="19" t="e">
        <f t="shared" ca="1" si="1095"/>
        <v>#N/A</v>
      </c>
      <c r="Y872" s="72" t="e">
        <f t="shared" ca="1" si="1096"/>
        <v>#N/A</v>
      </c>
      <c r="Z872" s="72" t="e">
        <f t="shared" ca="1" si="1097"/>
        <v>#N/A</v>
      </c>
      <c r="AA872" s="72" t="e">
        <f t="shared" ca="1" si="1098"/>
        <v>#N/A</v>
      </c>
      <c r="AB872" s="19" t="e">
        <f t="shared" ca="1" si="1099"/>
        <v>#N/A</v>
      </c>
      <c r="AC872" s="19" t="e">
        <f t="shared" ca="1" si="1100"/>
        <v>#N/A</v>
      </c>
      <c r="AD872" s="19" t="e">
        <f t="shared" ca="1" si="1101"/>
        <v>#N/A</v>
      </c>
      <c r="AE872" s="19" t="e">
        <f t="shared" ca="1" si="1102"/>
        <v>#N/A</v>
      </c>
      <c r="AF872" s="19" t="e">
        <f t="shared" ca="1" si="1103"/>
        <v>#N/A</v>
      </c>
      <c r="AG872" s="19" t="e">
        <f t="shared" ca="1" si="1104"/>
        <v>#N/A</v>
      </c>
      <c r="AH872" s="72" t="e">
        <f t="shared" ca="1" si="1105"/>
        <v>#N/A</v>
      </c>
      <c r="AI872" s="72" t="e">
        <f t="shared" ca="1" si="1106"/>
        <v>#N/A</v>
      </c>
      <c r="AJ872" s="72" t="e">
        <f t="shared" ca="1" si="1107"/>
        <v>#N/A</v>
      </c>
      <c r="AK872" s="19" t="e">
        <f t="shared" ca="1" si="1108"/>
        <v>#N/A</v>
      </c>
      <c r="AL872" s="19" t="e">
        <f t="shared" ca="1" si="1109"/>
        <v>#N/A</v>
      </c>
      <c r="AM872" s="19" t="e">
        <f t="shared" ca="1" si="1110"/>
        <v>#N/A</v>
      </c>
      <c r="AN872" s="19" t="e">
        <f t="shared" ca="1" si="1111"/>
        <v>#N/A</v>
      </c>
      <c r="AO872" s="19" t="e">
        <f t="shared" ca="1" si="1112"/>
        <v>#N/A</v>
      </c>
      <c r="AP872" s="19" t="e">
        <f t="shared" ca="1" si="1113"/>
        <v>#N/A</v>
      </c>
      <c r="AQ872" s="72" t="e">
        <f t="shared" ca="1" si="1114"/>
        <v>#N/A</v>
      </c>
      <c r="AR872" s="72" t="e">
        <f t="shared" ca="1" si="1115"/>
        <v>#N/A</v>
      </c>
      <c r="AS872" s="72" t="e">
        <f t="shared" ca="1" si="1116"/>
        <v>#N/A</v>
      </c>
      <c r="AT872" s="19" t="e">
        <f t="shared" ca="1" si="1117"/>
        <v>#N/A</v>
      </c>
      <c r="AU872" s="19" t="e">
        <f t="shared" ca="1" si="1118"/>
        <v>#N/A</v>
      </c>
      <c r="AV872" s="19" t="e">
        <f t="shared" ca="1" si="1119"/>
        <v>#N/A</v>
      </c>
      <c r="AW872" s="19" t="e">
        <f t="shared" ca="1" si="1120"/>
        <v>#N/A</v>
      </c>
      <c r="AX872" s="19" t="e">
        <f t="shared" ca="1" si="1121"/>
        <v>#N/A</v>
      </c>
      <c r="AY872" s="19" t="e">
        <f t="shared" ca="1" si="1122"/>
        <v>#N/A</v>
      </c>
      <c r="AZ872" s="72" t="e">
        <f t="shared" ca="1" si="1123"/>
        <v>#N/A</v>
      </c>
      <c r="BA872" s="72" t="e">
        <f t="shared" ca="1" si="1124"/>
        <v>#N/A</v>
      </c>
      <c r="BB872" s="72" t="e">
        <f t="shared" ca="1" si="1125"/>
        <v>#N/A</v>
      </c>
      <c r="BC872" s="19" t="e">
        <f t="shared" ca="1" si="1126"/>
        <v>#N/A</v>
      </c>
      <c r="BD872" s="19" t="e">
        <f t="shared" ca="1" si="1127"/>
        <v>#N/A</v>
      </c>
      <c r="BE872" s="19" t="e">
        <f t="shared" ca="1" si="1128"/>
        <v>#N/A</v>
      </c>
      <c r="BF872" s="19" t="e">
        <f t="shared" ca="1" si="1129"/>
        <v>#N/A</v>
      </c>
      <c r="BG872" s="19" t="e">
        <f t="shared" ca="1" si="1130"/>
        <v>#N/A</v>
      </c>
      <c r="BH872" s="19" t="e">
        <f t="shared" ca="1" si="1131"/>
        <v>#N/A</v>
      </c>
      <c r="BI872" s="72" t="e">
        <f t="shared" ca="1" si="1132"/>
        <v>#N/A</v>
      </c>
      <c r="BJ872" s="72" t="e">
        <f t="shared" ca="1" si="1133"/>
        <v>#N/A</v>
      </c>
      <c r="BK872" s="72" t="e">
        <f t="shared" ca="1" si="1134"/>
        <v>#N/A</v>
      </c>
      <c r="BL872" s="72" t="e">
        <f t="shared" ca="1" si="1135"/>
        <v>#N/A</v>
      </c>
      <c r="BM872" s="72" t="e">
        <f t="shared" ca="1" si="1136"/>
        <v>#N/A</v>
      </c>
      <c r="BN872" s="72" t="e">
        <f t="shared" ca="1" si="1137"/>
        <v>#N/A</v>
      </c>
      <c r="BO872" s="72" t="e">
        <f t="shared" ca="1" si="1138"/>
        <v>#N/A</v>
      </c>
      <c r="BP872" s="72" t="e">
        <f t="shared" ca="1" si="1139"/>
        <v>#N/A</v>
      </c>
      <c r="BQ872" s="72" t="e">
        <f t="shared" ca="1" si="1140"/>
        <v>#N/A</v>
      </c>
      <c r="BR872" s="72" t="e">
        <f t="shared" ca="1" si="1141"/>
        <v>#N/A</v>
      </c>
      <c r="BS872" s="72" t="e">
        <f t="shared" ca="1" si="1142"/>
        <v>#N/A</v>
      </c>
      <c r="BT872" s="72" t="e">
        <f t="shared" ca="1" si="1143"/>
        <v>#N/A</v>
      </c>
      <c r="BU872" s="72" t="e">
        <f t="shared" ca="1" si="1144"/>
        <v>#N/A</v>
      </c>
      <c r="BV872" s="72" t="e">
        <f t="shared" ca="1" si="1145"/>
        <v>#N/A</v>
      </c>
    </row>
    <row r="873" spans="1:74">
      <c r="A873" s="13" t="e">
        <f ca="1">'MGRS to'!AO873</f>
        <v>#N/A</v>
      </c>
      <c r="B873" s="13" t="e">
        <f ca="1">'MGRS to'!AP873</f>
        <v>#N/A</v>
      </c>
      <c r="C873" s="19" t="e">
        <f t="shared" ca="1" si="1074"/>
        <v>#N/A</v>
      </c>
      <c r="D873" s="19" t="e">
        <f t="shared" ca="1" si="1075"/>
        <v>#N/A</v>
      </c>
      <c r="E873" s="19" t="e">
        <f t="shared" ca="1" si="1076"/>
        <v>#N/A</v>
      </c>
      <c r="F873" s="19" t="e">
        <f t="shared" ca="1" si="1077"/>
        <v>#N/A</v>
      </c>
      <c r="G873" s="19" t="e">
        <f t="shared" ca="1" si="1078"/>
        <v>#N/A</v>
      </c>
      <c r="H873" s="19" t="e">
        <f t="shared" ca="1" si="1079"/>
        <v>#N/A</v>
      </c>
      <c r="I873" s="19" t="e">
        <f t="shared" ca="1" si="1080"/>
        <v>#N/A</v>
      </c>
      <c r="J873" s="19" t="e">
        <f t="shared" ca="1" si="1081"/>
        <v>#N/A</v>
      </c>
      <c r="K873" s="19" t="e">
        <f t="shared" ca="1" si="1082"/>
        <v>#N/A</v>
      </c>
      <c r="L873" s="19" t="e">
        <f t="shared" ca="1" si="1083"/>
        <v>#N/A</v>
      </c>
      <c r="M873" s="19" t="e">
        <f t="shared" ca="1" si="1084"/>
        <v>#N/A</v>
      </c>
      <c r="N873" s="19" t="e">
        <f t="shared" ca="1" si="1085"/>
        <v>#N/A</v>
      </c>
      <c r="O873" s="19" t="e">
        <f t="shared" ca="1" si="1086"/>
        <v>#N/A</v>
      </c>
      <c r="P873" s="72" t="e">
        <f t="shared" ca="1" si="1087"/>
        <v>#N/A</v>
      </c>
      <c r="Q873" s="72" t="e">
        <f t="shared" ca="1" si="1088"/>
        <v>#N/A</v>
      </c>
      <c r="R873" s="72" t="e">
        <f t="shared" ca="1" si="1089"/>
        <v>#N/A</v>
      </c>
      <c r="S873" s="19" t="e">
        <f t="shared" ca="1" si="1090"/>
        <v>#N/A</v>
      </c>
      <c r="T873" s="19" t="e">
        <f t="shared" ca="1" si="1091"/>
        <v>#N/A</v>
      </c>
      <c r="U873" s="19" t="e">
        <f t="shared" ca="1" si="1092"/>
        <v>#N/A</v>
      </c>
      <c r="V873" s="19" t="e">
        <f t="shared" ca="1" si="1093"/>
        <v>#N/A</v>
      </c>
      <c r="W873" s="19" t="e">
        <f t="shared" ca="1" si="1094"/>
        <v>#N/A</v>
      </c>
      <c r="X873" s="19" t="e">
        <f t="shared" ca="1" si="1095"/>
        <v>#N/A</v>
      </c>
      <c r="Y873" s="72" t="e">
        <f t="shared" ca="1" si="1096"/>
        <v>#N/A</v>
      </c>
      <c r="Z873" s="72" t="e">
        <f t="shared" ca="1" si="1097"/>
        <v>#N/A</v>
      </c>
      <c r="AA873" s="72" t="e">
        <f t="shared" ca="1" si="1098"/>
        <v>#N/A</v>
      </c>
      <c r="AB873" s="19" t="e">
        <f t="shared" ca="1" si="1099"/>
        <v>#N/A</v>
      </c>
      <c r="AC873" s="19" t="e">
        <f t="shared" ca="1" si="1100"/>
        <v>#N/A</v>
      </c>
      <c r="AD873" s="19" t="e">
        <f t="shared" ca="1" si="1101"/>
        <v>#N/A</v>
      </c>
      <c r="AE873" s="19" t="e">
        <f t="shared" ca="1" si="1102"/>
        <v>#N/A</v>
      </c>
      <c r="AF873" s="19" t="e">
        <f t="shared" ca="1" si="1103"/>
        <v>#N/A</v>
      </c>
      <c r="AG873" s="19" t="e">
        <f t="shared" ca="1" si="1104"/>
        <v>#N/A</v>
      </c>
      <c r="AH873" s="72" t="e">
        <f t="shared" ca="1" si="1105"/>
        <v>#N/A</v>
      </c>
      <c r="AI873" s="72" t="e">
        <f t="shared" ca="1" si="1106"/>
        <v>#N/A</v>
      </c>
      <c r="AJ873" s="72" t="e">
        <f t="shared" ca="1" si="1107"/>
        <v>#N/A</v>
      </c>
      <c r="AK873" s="19" t="e">
        <f t="shared" ca="1" si="1108"/>
        <v>#N/A</v>
      </c>
      <c r="AL873" s="19" t="e">
        <f t="shared" ca="1" si="1109"/>
        <v>#N/A</v>
      </c>
      <c r="AM873" s="19" t="e">
        <f t="shared" ca="1" si="1110"/>
        <v>#N/A</v>
      </c>
      <c r="AN873" s="19" t="e">
        <f t="shared" ca="1" si="1111"/>
        <v>#N/A</v>
      </c>
      <c r="AO873" s="19" t="e">
        <f t="shared" ca="1" si="1112"/>
        <v>#N/A</v>
      </c>
      <c r="AP873" s="19" t="e">
        <f t="shared" ca="1" si="1113"/>
        <v>#N/A</v>
      </c>
      <c r="AQ873" s="72" t="e">
        <f t="shared" ca="1" si="1114"/>
        <v>#N/A</v>
      </c>
      <c r="AR873" s="72" t="e">
        <f t="shared" ca="1" si="1115"/>
        <v>#N/A</v>
      </c>
      <c r="AS873" s="72" t="e">
        <f t="shared" ca="1" si="1116"/>
        <v>#N/A</v>
      </c>
      <c r="AT873" s="19" t="e">
        <f t="shared" ca="1" si="1117"/>
        <v>#N/A</v>
      </c>
      <c r="AU873" s="19" t="e">
        <f t="shared" ca="1" si="1118"/>
        <v>#N/A</v>
      </c>
      <c r="AV873" s="19" t="e">
        <f t="shared" ca="1" si="1119"/>
        <v>#N/A</v>
      </c>
      <c r="AW873" s="19" t="e">
        <f t="shared" ca="1" si="1120"/>
        <v>#N/A</v>
      </c>
      <c r="AX873" s="19" t="e">
        <f t="shared" ca="1" si="1121"/>
        <v>#N/A</v>
      </c>
      <c r="AY873" s="19" t="e">
        <f t="shared" ca="1" si="1122"/>
        <v>#N/A</v>
      </c>
      <c r="AZ873" s="72" t="e">
        <f t="shared" ca="1" si="1123"/>
        <v>#N/A</v>
      </c>
      <c r="BA873" s="72" t="e">
        <f t="shared" ca="1" si="1124"/>
        <v>#N/A</v>
      </c>
      <c r="BB873" s="72" t="e">
        <f t="shared" ca="1" si="1125"/>
        <v>#N/A</v>
      </c>
      <c r="BC873" s="19" t="e">
        <f t="shared" ca="1" si="1126"/>
        <v>#N/A</v>
      </c>
      <c r="BD873" s="19" t="e">
        <f t="shared" ca="1" si="1127"/>
        <v>#N/A</v>
      </c>
      <c r="BE873" s="19" t="e">
        <f t="shared" ca="1" si="1128"/>
        <v>#N/A</v>
      </c>
      <c r="BF873" s="19" t="e">
        <f t="shared" ca="1" si="1129"/>
        <v>#N/A</v>
      </c>
      <c r="BG873" s="19" t="e">
        <f t="shared" ca="1" si="1130"/>
        <v>#N/A</v>
      </c>
      <c r="BH873" s="19" t="e">
        <f t="shared" ca="1" si="1131"/>
        <v>#N/A</v>
      </c>
      <c r="BI873" s="72" t="e">
        <f t="shared" ca="1" si="1132"/>
        <v>#N/A</v>
      </c>
      <c r="BJ873" s="72" t="e">
        <f t="shared" ca="1" si="1133"/>
        <v>#N/A</v>
      </c>
      <c r="BK873" s="72" t="e">
        <f t="shared" ca="1" si="1134"/>
        <v>#N/A</v>
      </c>
      <c r="BL873" s="72" t="e">
        <f t="shared" ca="1" si="1135"/>
        <v>#N/A</v>
      </c>
      <c r="BM873" s="72" t="e">
        <f t="shared" ca="1" si="1136"/>
        <v>#N/A</v>
      </c>
      <c r="BN873" s="72" t="e">
        <f t="shared" ca="1" si="1137"/>
        <v>#N/A</v>
      </c>
      <c r="BO873" s="72" t="e">
        <f t="shared" ca="1" si="1138"/>
        <v>#N/A</v>
      </c>
      <c r="BP873" s="72" t="e">
        <f t="shared" ca="1" si="1139"/>
        <v>#N/A</v>
      </c>
      <c r="BQ873" s="72" t="e">
        <f t="shared" ca="1" si="1140"/>
        <v>#N/A</v>
      </c>
      <c r="BR873" s="72" t="e">
        <f t="shared" ca="1" si="1141"/>
        <v>#N/A</v>
      </c>
      <c r="BS873" s="72" t="e">
        <f t="shared" ca="1" si="1142"/>
        <v>#N/A</v>
      </c>
      <c r="BT873" s="72" t="e">
        <f t="shared" ca="1" si="1143"/>
        <v>#N/A</v>
      </c>
      <c r="BU873" s="72" t="e">
        <f t="shared" ca="1" si="1144"/>
        <v>#N/A</v>
      </c>
      <c r="BV873" s="72" t="e">
        <f t="shared" ca="1" si="1145"/>
        <v>#N/A</v>
      </c>
    </row>
    <row r="874" spans="1:74">
      <c r="A874" s="13" t="e">
        <f ca="1">'MGRS to'!AO874</f>
        <v>#N/A</v>
      </c>
      <c r="B874" s="13" t="e">
        <f ca="1">'MGRS to'!AP874</f>
        <v>#N/A</v>
      </c>
      <c r="C874" s="19" t="e">
        <f t="shared" ca="1" si="1074"/>
        <v>#N/A</v>
      </c>
      <c r="D874" s="19" t="e">
        <f t="shared" ca="1" si="1075"/>
        <v>#N/A</v>
      </c>
      <c r="E874" s="19" t="e">
        <f t="shared" ca="1" si="1076"/>
        <v>#N/A</v>
      </c>
      <c r="F874" s="19" t="e">
        <f t="shared" ca="1" si="1077"/>
        <v>#N/A</v>
      </c>
      <c r="G874" s="19" t="e">
        <f t="shared" ca="1" si="1078"/>
        <v>#N/A</v>
      </c>
      <c r="H874" s="19" t="e">
        <f t="shared" ca="1" si="1079"/>
        <v>#N/A</v>
      </c>
      <c r="I874" s="19" t="e">
        <f t="shared" ca="1" si="1080"/>
        <v>#N/A</v>
      </c>
      <c r="J874" s="19" t="e">
        <f t="shared" ca="1" si="1081"/>
        <v>#N/A</v>
      </c>
      <c r="K874" s="19" t="e">
        <f t="shared" ca="1" si="1082"/>
        <v>#N/A</v>
      </c>
      <c r="L874" s="19" t="e">
        <f t="shared" ca="1" si="1083"/>
        <v>#N/A</v>
      </c>
      <c r="M874" s="19" t="e">
        <f t="shared" ca="1" si="1084"/>
        <v>#N/A</v>
      </c>
      <c r="N874" s="19" t="e">
        <f t="shared" ca="1" si="1085"/>
        <v>#N/A</v>
      </c>
      <c r="O874" s="19" t="e">
        <f t="shared" ca="1" si="1086"/>
        <v>#N/A</v>
      </c>
      <c r="P874" s="72" t="e">
        <f t="shared" ca="1" si="1087"/>
        <v>#N/A</v>
      </c>
      <c r="Q874" s="72" t="e">
        <f t="shared" ca="1" si="1088"/>
        <v>#N/A</v>
      </c>
      <c r="R874" s="72" t="e">
        <f t="shared" ca="1" si="1089"/>
        <v>#N/A</v>
      </c>
      <c r="S874" s="19" t="e">
        <f t="shared" ca="1" si="1090"/>
        <v>#N/A</v>
      </c>
      <c r="T874" s="19" t="e">
        <f t="shared" ca="1" si="1091"/>
        <v>#N/A</v>
      </c>
      <c r="U874" s="19" t="e">
        <f t="shared" ca="1" si="1092"/>
        <v>#N/A</v>
      </c>
      <c r="V874" s="19" t="e">
        <f t="shared" ca="1" si="1093"/>
        <v>#N/A</v>
      </c>
      <c r="W874" s="19" t="e">
        <f t="shared" ca="1" si="1094"/>
        <v>#N/A</v>
      </c>
      <c r="X874" s="19" t="e">
        <f t="shared" ca="1" si="1095"/>
        <v>#N/A</v>
      </c>
      <c r="Y874" s="72" t="e">
        <f t="shared" ca="1" si="1096"/>
        <v>#N/A</v>
      </c>
      <c r="Z874" s="72" t="e">
        <f t="shared" ca="1" si="1097"/>
        <v>#N/A</v>
      </c>
      <c r="AA874" s="72" t="e">
        <f t="shared" ca="1" si="1098"/>
        <v>#N/A</v>
      </c>
      <c r="AB874" s="19" t="e">
        <f t="shared" ca="1" si="1099"/>
        <v>#N/A</v>
      </c>
      <c r="AC874" s="19" t="e">
        <f t="shared" ca="1" si="1100"/>
        <v>#N/A</v>
      </c>
      <c r="AD874" s="19" t="e">
        <f t="shared" ca="1" si="1101"/>
        <v>#N/A</v>
      </c>
      <c r="AE874" s="19" t="e">
        <f t="shared" ca="1" si="1102"/>
        <v>#N/A</v>
      </c>
      <c r="AF874" s="19" t="e">
        <f t="shared" ca="1" si="1103"/>
        <v>#N/A</v>
      </c>
      <c r="AG874" s="19" t="e">
        <f t="shared" ca="1" si="1104"/>
        <v>#N/A</v>
      </c>
      <c r="AH874" s="72" t="e">
        <f t="shared" ca="1" si="1105"/>
        <v>#N/A</v>
      </c>
      <c r="AI874" s="72" t="e">
        <f t="shared" ca="1" si="1106"/>
        <v>#N/A</v>
      </c>
      <c r="AJ874" s="72" t="e">
        <f t="shared" ca="1" si="1107"/>
        <v>#N/A</v>
      </c>
      <c r="AK874" s="19" t="e">
        <f t="shared" ca="1" si="1108"/>
        <v>#N/A</v>
      </c>
      <c r="AL874" s="19" t="e">
        <f t="shared" ca="1" si="1109"/>
        <v>#N/A</v>
      </c>
      <c r="AM874" s="19" t="e">
        <f t="shared" ca="1" si="1110"/>
        <v>#N/A</v>
      </c>
      <c r="AN874" s="19" t="e">
        <f t="shared" ca="1" si="1111"/>
        <v>#N/A</v>
      </c>
      <c r="AO874" s="19" t="e">
        <f t="shared" ca="1" si="1112"/>
        <v>#N/A</v>
      </c>
      <c r="AP874" s="19" t="e">
        <f t="shared" ca="1" si="1113"/>
        <v>#N/A</v>
      </c>
      <c r="AQ874" s="72" t="e">
        <f t="shared" ca="1" si="1114"/>
        <v>#N/A</v>
      </c>
      <c r="AR874" s="72" t="e">
        <f t="shared" ca="1" si="1115"/>
        <v>#N/A</v>
      </c>
      <c r="AS874" s="72" t="e">
        <f t="shared" ca="1" si="1116"/>
        <v>#N/A</v>
      </c>
      <c r="AT874" s="19" t="e">
        <f t="shared" ca="1" si="1117"/>
        <v>#N/A</v>
      </c>
      <c r="AU874" s="19" t="e">
        <f t="shared" ca="1" si="1118"/>
        <v>#N/A</v>
      </c>
      <c r="AV874" s="19" t="e">
        <f t="shared" ca="1" si="1119"/>
        <v>#N/A</v>
      </c>
      <c r="AW874" s="19" t="e">
        <f t="shared" ca="1" si="1120"/>
        <v>#N/A</v>
      </c>
      <c r="AX874" s="19" t="e">
        <f t="shared" ca="1" si="1121"/>
        <v>#N/A</v>
      </c>
      <c r="AY874" s="19" t="e">
        <f t="shared" ca="1" si="1122"/>
        <v>#N/A</v>
      </c>
      <c r="AZ874" s="72" t="e">
        <f t="shared" ca="1" si="1123"/>
        <v>#N/A</v>
      </c>
      <c r="BA874" s="72" t="e">
        <f t="shared" ca="1" si="1124"/>
        <v>#N/A</v>
      </c>
      <c r="BB874" s="72" t="e">
        <f t="shared" ca="1" si="1125"/>
        <v>#N/A</v>
      </c>
      <c r="BC874" s="19" t="e">
        <f t="shared" ca="1" si="1126"/>
        <v>#N/A</v>
      </c>
      <c r="BD874" s="19" t="e">
        <f t="shared" ca="1" si="1127"/>
        <v>#N/A</v>
      </c>
      <c r="BE874" s="19" t="e">
        <f t="shared" ca="1" si="1128"/>
        <v>#N/A</v>
      </c>
      <c r="BF874" s="19" t="e">
        <f t="shared" ca="1" si="1129"/>
        <v>#N/A</v>
      </c>
      <c r="BG874" s="19" t="e">
        <f t="shared" ca="1" si="1130"/>
        <v>#N/A</v>
      </c>
      <c r="BH874" s="19" t="e">
        <f t="shared" ca="1" si="1131"/>
        <v>#N/A</v>
      </c>
      <c r="BI874" s="72" t="e">
        <f t="shared" ca="1" si="1132"/>
        <v>#N/A</v>
      </c>
      <c r="BJ874" s="72" t="e">
        <f t="shared" ca="1" si="1133"/>
        <v>#N/A</v>
      </c>
      <c r="BK874" s="72" t="e">
        <f t="shared" ca="1" si="1134"/>
        <v>#N/A</v>
      </c>
      <c r="BL874" s="72" t="e">
        <f t="shared" ca="1" si="1135"/>
        <v>#N/A</v>
      </c>
      <c r="BM874" s="72" t="e">
        <f t="shared" ca="1" si="1136"/>
        <v>#N/A</v>
      </c>
      <c r="BN874" s="72" t="e">
        <f t="shared" ca="1" si="1137"/>
        <v>#N/A</v>
      </c>
      <c r="BO874" s="72" t="e">
        <f t="shared" ca="1" si="1138"/>
        <v>#N/A</v>
      </c>
      <c r="BP874" s="72" t="e">
        <f t="shared" ca="1" si="1139"/>
        <v>#N/A</v>
      </c>
      <c r="BQ874" s="72" t="e">
        <f t="shared" ca="1" si="1140"/>
        <v>#N/A</v>
      </c>
      <c r="BR874" s="72" t="e">
        <f t="shared" ca="1" si="1141"/>
        <v>#N/A</v>
      </c>
      <c r="BS874" s="72" t="e">
        <f t="shared" ca="1" si="1142"/>
        <v>#N/A</v>
      </c>
      <c r="BT874" s="72" t="e">
        <f t="shared" ca="1" si="1143"/>
        <v>#N/A</v>
      </c>
      <c r="BU874" s="72" t="e">
        <f t="shared" ca="1" si="1144"/>
        <v>#N/A</v>
      </c>
      <c r="BV874" s="72" t="e">
        <f t="shared" ca="1" si="1145"/>
        <v>#N/A</v>
      </c>
    </row>
    <row r="875" spans="1:74">
      <c r="A875" s="13" t="e">
        <f ca="1">'MGRS to'!AO875</f>
        <v>#N/A</v>
      </c>
      <c r="B875" s="13" t="e">
        <f ca="1">'MGRS to'!AP875</f>
        <v>#N/A</v>
      </c>
      <c r="C875" s="19" t="e">
        <f t="shared" ca="1" si="1074"/>
        <v>#N/A</v>
      </c>
      <c r="D875" s="19" t="e">
        <f t="shared" ca="1" si="1075"/>
        <v>#N/A</v>
      </c>
      <c r="E875" s="19" t="e">
        <f t="shared" ca="1" si="1076"/>
        <v>#N/A</v>
      </c>
      <c r="F875" s="19" t="e">
        <f t="shared" ca="1" si="1077"/>
        <v>#N/A</v>
      </c>
      <c r="G875" s="19" t="e">
        <f t="shared" ca="1" si="1078"/>
        <v>#N/A</v>
      </c>
      <c r="H875" s="19" t="e">
        <f t="shared" ca="1" si="1079"/>
        <v>#N/A</v>
      </c>
      <c r="I875" s="19" t="e">
        <f t="shared" ca="1" si="1080"/>
        <v>#N/A</v>
      </c>
      <c r="J875" s="19" t="e">
        <f t="shared" ca="1" si="1081"/>
        <v>#N/A</v>
      </c>
      <c r="K875" s="19" t="e">
        <f t="shared" ca="1" si="1082"/>
        <v>#N/A</v>
      </c>
      <c r="L875" s="19" t="e">
        <f t="shared" ca="1" si="1083"/>
        <v>#N/A</v>
      </c>
      <c r="M875" s="19" t="e">
        <f t="shared" ca="1" si="1084"/>
        <v>#N/A</v>
      </c>
      <c r="N875" s="19" t="e">
        <f t="shared" ca="1" si="1085"/>
        <v>#N/A</v>
      </c>
      <c r="O875" s="19" t="e">
        <f t="shared" ca="1" si="1086"/>
        <v>#N/A</v>
      </c>
      <c r="P875" s="72" t="e">
        <f t="shared" ca="1" si="1087"/>
        <v>#N/A</v>
      </c>
      <c r="Q875" s="72" t="e">
        <f t="shared" ca="1" si="1088"/>
        <v>#N/A</v>
      </c>
      <c r="R875" s="72" t="e">
        <f t="shared" ca="1" si="1089"/>
        <v>#N/A</v>
      </c>
      <c r="S875" s="19" t="e">
        <f t="shared" ca="1" si="1090"/>
        <v>#N/A</v>
      </c>
      <c r="T875" s="19" t="e">
        <f t="shared" ca="1" si="1091"/>
        <v>#N/A</v>
      </c>
      <c r="U875" s="19" t="e">
        <f t="shared" ca="1" si="1092"/>
        <v>#N/A</v>
      </c>
      <c r="V875" s="19" t="e">
        <f t="shared" ca="1" si="1093"/>
        <v>#N/A</v>
      </c>
      <c r="W875" s="19" t="e">
        <f t="shared" ca="1" si="1094"/>
        <v>#N/A</v>
      </c>
      <c r="X875" s="19" t="e">
        <f t="shared" ca="1" si="1095"/>
        <v>#N/A</v>
      </c>
      <c r="Y875" s="72" t="e">
        <f t="shared" ca="1" si="1096"/>
        <v>#N/A</v>
      </c>
      <c r="Z875" s="72" t="e">
        <f t="shared" ca="1" si="1097"/>
        <v>#N/A</v>
      </c>
      <c r="AA875" s="72" t="e">
        <f t="shared" ca="1" si="1098"/>
        <v>#N/A</v>
      </c>
      <c r="AB875" s="19" t="e">
        <f t="shared" ca="1" si="1099"/>
        <v>#N/A</v>
      </c>
      <c r="AC875" s="19" t="e">
        <f t="shared" ca="1" si="1100"/>
        <v>#N/A</v>
      </c>
      <c r="AD875" s="19" t="e">
        <f t="shared" ca="1" si="1101"/>
        <v>#N/A</v>
      </c>
      <c r="AE875" s="19" t="e">
        <f t="shared" ca="1" si="1102"/>
        <v>#N/A</v>
      </c>
      <c r="AF875" s="19" t="e">
        <f t="shared" ca="1" si="1103"/>
        <v>#N/A</v>
      </c>
      <c r="AG875" s="19" t="e">
        <f t="shared" ca="1" si="1104"/>
        <v>#N/A</v>
      </c>
      <c r="AH875" s="72" t="e">
        <f t="shared" ca="1" si="1105"/>
        <v>#N/A</v>
      </c>
      <c r="AI875" s="72" t="e">
        <f t="shared" ca="1" si="1106"/>
        <v>#N/A</v>
      </c>
      <c r="AJ875" s="72" t="e">
        <f t="shared" ca="1" si="1107"/>
        <v>#N/A</v>
      </c>
      <c r="AK875" s="19" t="e">
        <f t="shared" ca="1" si="1108"/>
        <v>#N/A</v>
      </c>
      <c r="AL875" s="19" t="e">
        <f t="shared" ca="1" si="1109"/>
        <v>#N/A</v>
      </c>
      <c r="AM875" s="19" t="e">
        <f t="shared" ca="1" si="1110"/>
        <v>#N/A</v>
      </c>
      <c r="AN875" s="19" t="e">
        <f t="shared" ca="1" si="1111"/>
        <v>#N/A</v>
      </c>
      <c r="AO875" s="19" t="e">
        <f t="shared" ca="1" si="1112"/>
        <v>#N/A</v>
      </c>
      <c r="AP875" s="19" t="e">
        <f t="shared" ca="1" si="1113"/>
        <v>#N/A</v>
      </c>
      <c r="AQ875" s="72" t="e">
        <f t="shared" ca="1" si="1114"/>
        <v>#N/A</v>
      </c>
      <c r="AR875" s="72" t="e">
        <f t="shared" ca="1" si="1115"/>
        <v>#N/A</v>
      </c>
      <c r="AS875" s="72" t="e">
        <f t="shared" ca="1" si="1116"/>
        <v>#N/A</v>
      </c>
      <c r="AT875" s="19" t="e">
        <f t="shared" ca="1" si="1117"/>
        <v>#N/A</v>
      </c>
      <c r="AU875" s="19" t="e">
        <f t="shared" ca="1" si="1118"/>
        <v>#N/A</v>
      </c>
      <c r="AV875" s="19" t="e">
        <f t="shared" ca="1" si="1119"/>
        <v>#N/A</v>
      </c>
      <c r="AW875" s="19" t="e">
        <f t="shared" ca="1" si="1120"/>
        <v>#N/A</v>
      </c>
      <c r="AX875" s="19" t="e">
        <f t="shared" ca="1" si="1121"/>
        <v>#N/A</v>
      </c>
      <c r="AY875" s="19" t="e">
        <f t="shared" ca="1" si="1122"/>
        <v>#N/A</v>
      </c>
      <c r="AZ875" s="72" t="e">
        <f t="shared" ca="1" si="1123"/>
        <v>#N/A</v>
      </c>
      <c r="BA875" s="72" t="e">
        <f t="shared" ca="1" si="1124"/>
        <v>#N/A</v>
      </c>
      <c r="BB875" s="72" t="e">
        <f t="shared" ca="1" si="1125"/>
        <v>#N/A</v>
      </c>
      <c r="BC875" s="19" t="e">
        <f t="shared" ca="1" si="1126"/>
        <v>#N/A</v>
      </c>
      <c r="BD875" s="19" t="e">
        <f t="shared" ca="1" si="1127"/>
        <v>#N/A</v>
      </c>
      <c r="BE875" s="19" t="e">
        <f t="shared" ca="1" si="1128"/>
        <v>#N/A</v>
      </c>
      <c r="BF875" s="19" t="e">
        <f t="shared" ca="1" si="1129"/>
        <v>#N/A</v>
      </c>
      <c r="BG875" s="19" t="e">
        <f t="shared" ca="1" si="1130"/>
        <v>#N/A</v>
      </c>
      <c r="BH875" s="19" t="e">
        <f t="shared" ca="1" si="1131"/>
        <v>#N/A</v>
      </c>
      <c r="BI875" s="72" t="e">
        <f t="shared" ca="1" si="1132"/>
        <v>#N/A</v>
      </c>
      <c r="BJ875" s="72" t="e">
        <f t="shared" ca="1" si="1133"/>
        <v>#N/A</v>
      </c>
      <c r="BK875" s="72" t="e">
        <f t="shared" ca="1" si="1134"/>
        <v>#N/A</v>
      </c>
      <c r="BL875" s="72" t="e">
        <f t="shared" ca="1" si="1135"/>
        <v>#N/A</v>
      </c>
      <c r="BM875" s="72" t="e">
        <f t="shared" ca="1" si="1136"/>
        <v>#N/A</v>
      </c>
      <c r="BN875" s="72" t="e">
        <f t="shared" ca="1" si="1137"/>
        <v>#N/A</v>
      </c>
      <c r="BO875" s="72" t="e">
        <f t="shared" ca="1" si="1138"/>
        <v>#N/A</v>
      </c>
      <c r="BP875" s="72" t="e">
        <f t="shared" ca="1" si="1139"/>
        <v>#N/A</v>
      </c>
      <c r="BQ875" s="72" t="e">
        <f t="shared" ca="1" si="1140"/>
        <v>#N/A</v>
      </c>
      <c r="BR875" s="72" t="e">
        <f t="shared" ca="1" si="1141"/>
        <v>#N/A</v>
      </c>
      <c r="BS875" s="72" t="e">
        <f t="shared" ca="1" si="1142"/>
        <v>#N/A</v>
      </c>
      <c r="BT875" s="72" t="e">
        <f t="shared" ca="1" si="1143"/>
        <v>#N/A</v>
      </c>
      <c r="BU875" s="72" t="e">
        <f t="shared" ca="1" si="1144"/>
        <v>#N/A</v>
      </c>
      <c r="BV875" s="72" t="e">
        <f t="shared" ca="1" si="1145"/>
        <v>#N/A</v>
      </c>
    </row>
    <row r="876" spans="1:74">
      <c r="A876" s="13" t="e">
        <f ca="1">'MGRS to'!AO876</f>
        <v>#N/A</v>
      </c>
      <c r="B876" s="13" t="e">
        <f ca="1">'MGRS to'!AP876</f>
        <v>#N/A</v>
      </c>
      <c r="C876" s="19" t="e">
        <f t="shared" ca="1" si="1074"/>
        <v>#N/A</v>
      </c>
      <c r="D876" s="19" t="e">
        <f t="shared" ca="1" si="1075"/>
        <v>#N/A</v>
      </c>
      <c r="E876" s="19" t="e">
        <f t="shared" ca="1" si="1076"/>
        <v>#N/A</v>
      </c>
      <c r="F876" s="19" t="e">
        <f t="shared" ca="1" si="1077"/>
        <v>#N/A</v>
      </c>
      <c r="G876" s="19" t="e">
        <f t="shared" ca="1" si="1078"/>
        <v>#N/A</v>
      </c>
      <c r="H876" s="19" t="e">
        <f t="shared" ca="1" si="1079"/>
        <v>#N/A</v>
      </c>
      <c r="I876" s="19" t="e">
        <f t="shared" ca="1" si="1080"/>
        <v>#N/A</v>
      </c>
      <c r="J876" s="19" t="e">
        <f t="shared" ca="1" si="1081"/>
        <v>#N/A</v>
      </c>
      <c r="K876" s="19" t="e">
        <f t="shared" ca="1" si="1082"/>
        <v>#N/A</v>
      </c>
      <c r="L876" s="19" t="e">
        <f t="shared" ca="1" si="1083"/>
        <v>#N/A</v>
      </c>
      <c r="M876" s="19" t="e">
        <f t="shared" ca="1" si="1084"/>
        <v>#N/A</v>
      </c>
      <c r="N876" s="19" t="e">
        <f t="shared" ca="1" si="1085"/>
        <v>#N/A</v>
      </c>
      <c r="O876" s="19" t="e">
        <f t="shared" ca="1" si="1086"/>
        <v>#N/A</v>
      </c>
      <c r="P876" s="72" t="e">
        <f t="shared" ca="1" si="1087"/>
        <v>#N/A</v>
      </c>
      <c r="Q876" s="72" t="e">
        <f t="shared" ca="1" si="1088"/>
        <v>#N/A</v>
      </c>
      <c r="R876" s="72" t="e">
        <f t="shared" ca="1" si="1089"/>
        <v>#N/A</v>
      </c>
      <c r="S876" s="19" t="e">
        <f t="shared" ca="1" si="1090"/>
        <v>#N/A</v>
      </c>
      <c r="T876" s="19" t="e">
        <f t="shared" ca="1" si="1091"/>
        <v>#N/A</v>
      </c>
      <c r="U876" s="19" t="e">
        <f t="shared" ca="1" si="1092"/>
        <v>#N/A</v>
      </c>
      <c r="V876" s="19" t="e">
        <f t="shared" ca="1" si="1093"/>
        <v>#N/A</v>
      </c>
      <c r="W876" s="19" t="e">
        <f t="shared" ca="1" si="1094"/>
        <v>#N/A</v>
      </c>
      <c r="X876" s="19" t="e">
        <f t="shared" ca="1" si="1095"/>
        <v>#N/A</v>
      </c>
      <c r="Y876" s="72" t="e">
        <f t="shared" ca="1" si="1096"/>
        <v>#N/A</v>
      </c>
      <c r="Z876" s="72" t="e">
        <f t="shared" ca="1" si="1097"/>
        <v>#N/A</v>
      </c>
      <c r="AA876" s="72" t="e">
        <f t="shared" ca="1" si="1098"/>
        <v>#N/A</v>
      </c>
      <c r="AB876" s="19" t="e">
        <f t="shared" ca="1" si="1099"/>
        <v>#N/A</v>
      </c>
      <c r="AC876" s="19" t="e">
        <f t="shared" ca="1" si="1100"/>
        <v>#N/A</v>
      </c>
      <c r="AD876" s="19" t="e">
        <f t="shared" ca="1" si="1101"/>
        <v>#N/A</v>
      </c>
      <c r="AE876" s="19" t="e">
        <f t="shared" ca="1" si="1102"/>
        <v>#N/A</v>
      </c>
      <c r="AF876" s="19" t="e">
        <f t="shared" ca="1" si="1103"/>
        <v>#N/A</v>
      </c>
      <c r="AG876" s="19" t="e">
        <f t="shared" ca="1" si="1104"/>
        <v>#N/A</v>
      </c>
      <c r="AH876" s="72" t="e">
        <f t="shared" ca="1" si="1105"/>
        <v>#N/A</v>
      </c>
      <c r="AI876" s="72" t="e">
        <f t="shared" ca="1" si="1106"/>
        <v>#N/A</v>
      </c>
      <c r="AJ876" s="72" t="e">
        <f t="shared" ca="1" si="1107"/>
        <v>#N/A</v>
      </c>
      <c r="AK876" s="19" t="e">
        <f t="shared" ca="1" si="1108"/>
        <v>#N/A</v>
      </c>
      <c r="AL876" s="19" t="e">
        <f t="shared" ca="1" si="1109"/>
        <v>#N/A</v>
      </c>
      <c r="AM876" s="19" t="e">
        <f t="shared" ca="1" si="1110"/>
        <v>#N/A</v>
      </c>
      <c r="AN876" s="19" t="e">
        <f t="shared" ca="1" si="1111"/>
        <v>#N/A</v>
      </c>
      <c r="AO876" s="19" t="e">
        <f t="shared" ca="1" si="1112"/>
        <v>#N/A</v>
      </c>
      <c r="AP876" s="19" t="e">
        <f t="shared" ca="1" si="1113"/>
        <v>#N/A</v>
      </c>
      <c r="AQ876" s="72" t="e">
        <f t="shared" ca="1" si="1114"/>
        <v>#N/A</v>
      </c>
      <c r="AR876" s="72" t="e">
        <f t="shared" ca="1" si="1115"/>
        <v>#N/A</v>
      </c>
      <c r="AS876" s="72" t="e">
        <f t="shared" ca="1" si="1116"/>
        <v>#N/A</v>
      </c>
      <c r="AT876" s="19" t="e">
        <f t="shared" ca="1" si="1117"/>
        <v>#N/A</v>
      </c>
      <c r="AU876" s="19" t="e">
        <f t="shared" ca="1" si="1118"/>
        <v>#N/A</v>
      </c>
      <c r="AV876" s="19" t="e">
        <f t="shared" ca="1" si="1119"/>
        <v>#N/A</v>
      </c>
      <c r="AW876" s="19" t="e">
        <f t="shared" ca="1" si="1120"/>
        <v>#N/A</v>
      </c>
      <c r="AX876" s="19" t="e">
        <f t="shared" ca="1" si="1121"/>
        <v>#N/A</v>
      </c>
      <c r="AY876" s="19" t="e">
        <f t="shared" ca="1" si="1122"/>
        <v>#N/A</v>
      </c>
      <c r="AZ876" s="72" t="e">
        <f t="shared" ca="1" si="1123"/>
        <v>#N/A</v>
      </c>
      <c r="BA876" s="72" t="e">
        <f t="shared" ca="1" si="1124"/>
        <v>#N/A</v>
      </c>
      <c r="BB876" s="72" t="e">
        <f t="shared" ca="1" si="1125"/>
        <v>#N/A</v>
      </c>
      <c r="BC876" s="19" t="e">
        <f t="shared" ca="1" si="1126"/>
        <v>#N/A</v>
      </c>
      <c r="BD876" s="19" t="e">
        <f t="shared" ca="1" si="1127"/>
        <v>#N/A</v>
      </c>
      <c r="BE876" s="19" t="e">
        <f t="shared" ca="1" si="1128"/>
        <v>#N/A</v>
      </c>
      <c r="BF876" s="19" t="e">
        <f t="shared" ca="1" si="1129"/>
        <v>#N/A</v>
      </c>
      <c r="BG876" s="19" t="e">
        <f t="shared" ca="1" si="1130"/>
        <v>#N/A</v>
      </c>
      <c r="BH876" s="19" t="e">
        <f t="shared" ca="1" si="1131"/>
        <v>#N/A</v>
      </c>
      <c r="BI876" s="72" t="e">
        <f t="shared" ca="1" si="1132"/>
        <v>#N/A</v>
      </c>
      <c r="BJ876" s="72" t="e">
        <f t="shared" ca="1" si="1133"/>
        <v>#N/A</v>
      </c>
      <c r="BK876" s="72" t="e">
        <f t="shared" ca="1" si="1134"/>
        <v>#N/A</v>
      </c>
      <c r="BL876" s="72" t="e">
        <f t="shared" ca="1" si="1135"/>
        <v>#N/A</v>
      </c>
      <c r="BM876" s="72" t="e">
        <f t="shared" ca="1" si="1136"/>
        <v>#N/A</v>
      </c>
      <c r="BN876" s="72" t="e">
        <f t="shared" ca="1" si="1137"/>
        <v>#N/A</v>
      </c>
      <c r="BO876" s="72" t="e">
        <f t="shared" ca="1" si="1138"/>
        <v>#N/A</v>
      </c>
      <c r="BP876" s="72" t="e">
        <f t="shared" ca="1" si="1139"/>
        <v>#N/A</v>
      </c>
      <c r="BQ876" s="72" t="e">
        <f t="shared" ca="1" si="1140"/>
        <v>#N/A</v>
      </c>
      <c r="BR876" s="72" t="e">
        <f t="shared" ca="1" si="1141"/>
        <v>#N/A</v>
      </c>
      <c r="BS876" s="72" t="e">
        <f t="shared" ca="1" si="1142"/>
        <v>#N/A</v>
      </c>
      <c r="BT876" s="72" t="e">
        <f t="shared" ca="1" si="1143"/>
        <v>#N/A</v>
      </c>
      <c r="BU876" s="72" t="e">
        <f t="shared" ca="1" si="1144"/>
        <v>#N/A</v>
      </c>
      <c r="BV876" s="72" t="e">
        <f t="shared" ca="1" si="1145"/>
        <v>#N/A</v>
      </c>
    </row>
    <row r="877" spans="1:74">
      <c r="A877" s="13" t="e">
        <f ca="1">'MGRS to'!AO877</f>
        <v>#N/A</v>
      </c>
      <c r="B877" s="13" t="e">
        <f ca="1">'MGRS to'!AP877</f>
        <v>#N/A</v>
      </c>
      <c r="C877" s="19" t="e">
        <f t="shared" ca="1" si="1074"/>
        <v>#N/A</v>
      </c>
      <c r="D877" s="19" t="e">
        <f t="shared" ca="1" si="1075"/>
        <v>#N/A</v>
      </c>
      <c r="E877" s="19" t="e">
        <f t="shared" ca="1" si="1076"/>
        <v>#N/A</v>
      </c>
      <c r="F877" s="19" t="e">
        <f t="shared" ca="1" si="1077"/>
        <v>#N/A</v>
      </c>
      <c r="G877" s="19" t="e">
        <f t="shared" ca="1" si="1078"/>
        <v>#N/A</v>
      </c>
      <c r="H877" s="19" t="e">
        <f t="shared" ca="1" si="1079"/>
        <v>#N/A</v>
      </c>
      <c r="I877" s="19" t="e">
        <f t="shared" ca="1" si="1080"/>
        <v>#N/A</v>
      </c>
      <c r="J877" s="19" t="e">
        <f t="shared" ca="1" si="1081"/>
        <v>#N/A</v>
      </c>
      <c r="K877" s="19" t="e">
        <f t="shared" ca="1" si="1082"/>
        <v>#N/A</v>
      </c>
      <c r="L877" s="19" t="e">
        <f t="shared" ca="1" si="1083"/>
        <v>#N/A</v>
      </c>
      <c r="M877" s="19" t="e">
        <f t="shared" ca="1" si="1084"/>
        <v>#N/A</v>
      </c>
      <c r="N877" s="19" t="e">
        <f t="shared" ca="1" si="1085"/>
        <v>#N/A</v>
      </c>
      <c r="O877" s="19" t="e">
        <f t="shared" ca="1" si="1086"/>
        <v>#N/A</v>
      </c>
      <c r="P877" s="72" t="e">
        <f t="shared" ca="1" si="1087"/>
        <v>#N/A</v>
      </c>
      <c r="Q877" s="72" t="e">
        <f t="shared" ca="1" si="1088"/>
        <v>#N/A</v>
      </c>
      <c r="R877" s="72" t="e">
        <f t="shared" ca="1" si="1089"/>
        <v>#N/A</v>
      </c>
      <c r="S877" s="19" t="e">
        <f t="shared" ca="1" si="1090"/>
        <v>#N/A</v>
      </c>
      <c r="T877" s="19" t="e">
        <f t="shared" ca="1" si="1091"/>
        <v>#N/A</v>
      </c>
      <c r="U877" s="19" t="e">
        <f t="shared" ca="1" si="1092"/>
        <v>#N/A</v>
      </c>
      <c r="V877" s="19" t="e">
        <f t="shared" ca="1" si="1093"/>
        <v>#N/A</v>
      </c>
      <c r="W877" s="19" t="e">
        <f t="shared" ca="1" si="1094"/>
        <v>#N/A</v>
      </c>
      <c r="X877" s="19" t="e">
        <f t="shared" ca="1" si="1095"/>
        <v>#N/A</v>
      </c>
      <c r="Y877" s="72" t="e">
        <f t="shared" ca="1" si="1096"/>
        <v>#N/A</v>
      </c>
      <c r="Z877" s="72" t="e">
        <f t="shared" ca="1" si="1097"/>
        <v>#N/A</v>
      </c>
      <c r="AA877" s="72" t="e">
        <f t="shared" ca="1" si="1098"/>
        <v>#N/A</v>
      </c>
      <c r="AB877" s="19" t="e">
        <f t="shared" ca="1" si="1099"/>
        <v>#N/A</v>
      </c>
      <c r="AC877" s="19" t="e">
        <f t="shared" ca="1" si="1100"/>
        <v>#N/A</v>
      </c>
      <c r="AD877" s="19" t="e">
        <f t="shared" ca="1" si="1101"/>
        <v>#N/A</v>
      </c>
      <c r="AE877" s="19" t="e">
        <f t="shared" ca="1" si="1102"/>
        <v>#N/A</v>
      </c>
      <c r="AF877" s="19" t="e">
        <f t="shared" ca="1" si="1103"/>
        <v>#N/A</v>
      </c>
      <c r="AG877" s="19" t="e">
        <f t="shared" ca="1" si="1104"/>
        <v>#N/A</v>
      </c>
      <c r="AH877" s="72" t="e">
        <f t="shared" ca="1" si="1105"/>
        <v>#N/A</v>
      </c>
      <c r="AI877" s="72" t="e">
        <f t="shared" ca="1" si="1106"/>
        <v>#N/A</v>
      </c>
      <c r="AJ877" s="72" t="e">
        <f t="shared" ca="1" si="1107"/>
        <v>#N/A</v>
      </c>
      <c r="AK877" s="19" t="e">
        <f t="shared" ca="1" si="1108"/>
        <v>#N/A</v>
      </c>
      <c r="AL877" s="19" t="e">
        <f t="shared" ca="1" si="1109"/>
        <v>#N/A</v>
      </c>
      <c r="AM877" s="19" t="e">
        <f t="shared" ca="1" si="1110"/>
        <v>#N/A</v>
      </c>
      <c r="AN877" s="19" t="e">
        <f t="shared" ca="1" si="1111"/>
        <v>#N/A</v>
      </c>
      <c r="AO877" s="19" t="e">
        <f t="shared" ca="1" si="1112"/>
        <v>#N/A</v>
      </c>
      <c r="AP877" s="19" t="e">
        <f t="shared" ca="1" si="1113"/>
        <v>#N/A</v>
      </c>
      <c r="AQ877" s="72" t="e">
        <f t="shared" ca="1" si="1114"/>
        <v>#N/A</v>
      </c>
      <c r="AR877" s="72" t="e">
        <f t="shared" ca="1" si="1115"/>
        <v>#N/A</v>
      </c>
      <c r="AS877" s="72" t="e">
        <f t="shared" ca="1" si="1116"/>
        <v>#N/A</v>
      </c>
      <c r="AT877" s="19" t="e">
        <f t="shared" ca="1" si="1117"/>
        <v>#N/A</v>
      </c>
      <c r="AU877" s="19" t="e">
        <f t="shared" ca="1" si="1118"/>
        <v>#N/A</v>
      </c>
      <c r="AV877" s="19" t="e">
        <f t="shared" ca="1" si="1119"/>
        <v>#N/A</v>
      </c>
      <c r="AW877" s="19" t="e">
        <f t="shared" ca="1" si="1120"/>
        <v>#N/A</v>
      </c>
      <c r="AX877" s="19" t="e">
        <f t="shared" ca="1" si="1121"/>
        <v>#N/A</v>
      </c>
      <c r="AY877" s="19" t="e">
        <f t="shared" ca="1" si="1122"/>
        <v>#N/A</v>
      </c>
      <c r="AZ877" s="72" t="e">
        <f t="shared" ca="1" si="1123"/>
        <v>#N/A</v>
      </c>
      <c r="BA877" s="72" t="e">
        <f t="shared" ca="1" si="1124"/>
        <v>#N/A</v>
      </c>
      <c r="BB877" s="72" t="e">
        <f t="shared" ca="1" si="1125"/>
        <v>#N/A</v>
      </c>
      <c r="BC877" s="19" t="e">
        <f t="shared" ca="1" si="1126"/>
        <v>#N/A</v>
      </c>
      <c r="BD877" s="19" t="e">
        <f t="shared" ca="1" si="1127"/>
        <v>#N/A</v>
      </c>
      <c r="BE877" s="19" t="e">
        <f t="shared" ca="1" si="1128"/>
        <v>#N/A</v>
      </c>
      <c r="BF877" s="19" t="e">
        <f t="shared" ca="1" si="1129"/>
        <v>#N/A</v>
      </c>
      <c r="BG877" s="19" t="e">
        <f t="shared" ca="1" si="1130"/>
        <v>#N/A</v>
      </c>
      <c r="BH877" s="19" t="e">
        <f t="shared" ca="1" si="1131"/>
        <v>#N/A</v>
      </c>
      <c r="BI877" s="72" t="e">
        <f t="shared" ca="1" si="1132"/>
        <v>#N/A</v>
      </c>
      <c r="BJ877" s="72" t="e">
        <f t="shared" ca="1" si="1133"/>
        <v>#N/A</v>
      </c>
      <c r="BK877" s="72" t="e">
        <f t="shared" ca="1" si="1134"/>
        <v>#N/A</v>
      </c>
      <c r="BL877" s="72" t="e">
        <f t="shared" ca="1" si="1135"/>
        <v>#N/A</v>
      </c>
      <c r="BM877" s="72" t="e">
        <f t="shared" ca="1" si="1136"/>
        <v>#N/A</v>
      </c>
      <c r="BN877" s="72" t="e">
        <f t="shared" ca="1" si="1137"/>
        <v>#N/A</v>
      </c>
      <c r="BO877" s="72" t="e">
        <f t="shared" ca="1" si="1138"/>
        <v>#N/A</v>
      </c>
      <c r="BP877" s="72" t="e">
        <f t="shared" ca="1" si="1139"/>
        <v>#N/A</v>
      </c>
      <c r="BQ877" s="72" t="e">
        <f t="shared" ca="1" si="1140"/>
        <v>#N/A</v>
      </c>
      <c r="BR877" s="72" t="e">
        <f t="shared" ca="1" si="1141"/>
        <v>#N/A</v>
      </c>
      <c r="BS877" s="72" t="e">
        <f t="shared" ca="1" si="1142"/>
        <v>#N/A</v>
      </c>
      <c r="BT877" s="72" t="e">
        <f t="shared" ca="1" si="1143"/>
        <v>#N/A</v>
      </c>
      <c r="BU877" s="72" t="e">
        <f t="shared" ca="1" si="1144"/>
        <v>#N/A</v>
      </c>
      <c r="BV877" s="72" t="e">
        <f t="shared" ca="1" si="1145"/>
        <v>#N/A</v>
      </c>
    </row>
    <row r="878" spans="1:74">
      <c r="A878" s="13" t="e">
        <f ca="1">'MGRS to'!AO878</f>
        <v>#N/A</v>
      </c>
      <c r="B878" s="13" t="e">
        <f ca="1">'MGRS to'!AP878</f>
        <v>#N/A</v>
      </c>
      <c r="C878" s="19" t="e">
        <f t="shared" ca="1" si="1074"/>
        <v>#N/A</v>
      </c>
      <c r="D878" s="19" t="e">
        <f t="shared" ca="1" si="1075"/>
        <v>#N/A</v>
      </c>
      <c r="E878" s="19" t="e">
        <f t="shared" ca="1" si="1076"/>
        <v>#N/A</v>
      </c>
      <c r="F878" s="19" t="e">
        <f t="shared" ca="1" si="1077"/>
        <v>#N/A</v>
      </c>
      <c r="G878" s="19" t="e">
        <f t="shared" ca="1" si="1078"/>
        <v>#N/A</v>
      </c>
      <c r="H878" s="19" t="e">
        <f t="shared" ca="1" si="1079"/>
        <v>#N/A</v>
      </c>
      <c r="I878" s="19" t="e">
        <f t="shared" ca="1" si="1080"/>
        <v>#N/A</v>
      </c>
      <c r="J878" s="19" t="e">
        <f t="shared" ca="1" si="1081"/>
        <v>#N/A</v>
      </c>
      <c r="K878" s="19" t="e">
        <f t="shared" ca="1" si="1082"/>
        <v>#N/A</v>
      </c>
      <c r="L878" s="19" t="e">
        <f t="shared" ca="1" si="1083"/>
        <v>#N/A</v>
      </c>
      <c r="M878" s="19" t="e">
        <f t="shared" ca="1" si="1084"/>
        <v>#N/A</v>
      </c>
      <c r="N878" s="19" t="e">
        <f t="shared" ca="1" si="1085"/>
        <v>#N/A</v>
      </c>
      <c r="O878" s="19" t="e">
        <f t="shared" ca="1" si="1086"/>
        <v>#N/A</v>
      </c>
      <c r="P878" s="72" t="e">
        <f t="shared" ca="1" si="1087"/>
        <v>#N/A</v>
      </c>
      <c r="Q878" s="72" t="e">
        <f t="shared" ca="1" si="1088"/>
        <v>#N/A</v>
      </c>
      <c r="R878" s="72" t="e">
        <f t="shared" ca="1" si="1089"/>
        <v>#N/A</v>
      </c>
      <c r="S878" s="19" t="e">
        <f t="shared" ca="1" si="1090"/>
        <v>#N/A</v>
      </c>
      <c r="T878" s="19" t="e">
        <f t="shared" ca="1" si="1091"/>
        <v>#N/A</v>
      </c>
      <c r="U878" s="19" t="e">
        <f t="shared" ca="1" si="1092"/>
        <v>#N/A</v>
      </c>
      <c r="V878" s="19" t="e">
        <f t="shared" ca="1" si="1093"/>
        <v>#N/A</v>
      </c>
      <c r="W878" s="19" t="e">
        <f t="shared" ca="1" si="1094"/>
        <v>#N/A</v>
      </c>
      <c r="X878" s="19" t="e">
        <f t="shared" ca="1" si="1095"/>
        <v>#N/A</v>
      </c>
      <c r="Y878" s="72" t="e">
        <f t="shared" ca="1" si="1096"/>
        <v>#N/A</v>
      </c>
      <c r="Z878" s="72" t="e">
        <f t="shared" ca="1" si="1097"/>
        <v>#N/A</v>
      </c>
      <c r="AA878" s="72" t="e">
        <f t="shared" ca="1" si="1098"/>
        <v>#N/A</v>
      </c>
      <c r="AB878" s="19" t="e">
        <f t="shared" ca="1" si="1099"/>
        <v>#N/A</v>
      </c>
      <c r="AC878" s="19" t="e">
        <f t="shared" ca="1" si="1100"/>
        <v>#N/A</v>
      </c>
      <c r="AD878" s="19" t="e">
        <f t="shared" ca="1" si="1101"/>
        <v>#N/A</v>
      </c>
      <c r="AE878" s="19" t="e">
        <f t="shared" ca="1" si="1102"/>
        <v>#N/A</v>
      </c>
      <c r="AF878" s="19" t="e">
        <f t="shared" ca="1" si="1103"/>
        <v>#N/A</v>
      </c>
      <c r="AG878" s="19" t="e">
        <f t="shared" ca="1" si="1104"/>
        <v>#N/A</v>
      </c>
      <c r="AH878" s="72" t="e">
        <f t="shared" ca="1" si="1105"/>
        <v>#N/A</v>
      </c>
      <c r="AI878" s="72" t="e">
        <f t="shared" ca="1" si="1106"/>
        <v>#N/A</v>
      </c>
      <c r="AJ878" s="72" t="e">
        <f t="shared" ca="1" si="1107"/>
        <v>#N/A</v>
      </c>
      <c r="AK878" s="19" t="e">
        <f t="shared" ca="1" si="1108"/>
        <v>#N/A</v>
      </c>
      <c r="AL878" s="19" t="e">
        <f t="shared" ca="1" si="1109"/>
        <v>#N/A</v>
      </c>
      <c r="AM878" s="19" t="e">
        <f t="shared" ca="1" si="1110"/>
        <v>#N/A</v>
      </c>
      <c r="AN878" s="19" t="e">
        <f t="shared" ca="1" si="1111"/>
        <v>#N/A</v>
      </c>
      <c r="AO878" s="19" t="e">
        <f t="shared" ca="1" si="1112"/>
        <v>#N/A</v>
      </c>
      <c r="AP878" s="19" t="e">
        <f t="shared" ca="1" si="1113"/>
        <v>#N/A</v>
      </c>
      <c r="AQ878" s="72" t="e">
        <f t="shared" ca="1" si="1114"/>
        <v>#N/A</v>
      </c>
      <c r="AR878" s="72" t="e">
        <f t="shared" ca="1" si="1115"/>
        <v>#N/A</v>
      </c>
      <c r="AS878" s="72" t="e">
        <f t="shared" ca="1" si="1116"/>
        <v>#N/A</v>
      </c>
      <c r="AT878" s="19" t="e">
        <f t="shared" ca="1" si="1117"/>
        <v>#N/A</v>
      </c>
      <c r="AU878" s="19" t="e">
        <f t="shared" ca="1" si="1118"/>
        <v>#N/A</v>
      </c>
      <c r="AV878" s="19" t="e">
        <f t="shared" ca="1" si="1119"/>
        <v>#N/A</v>
      </c>
      <c r="AW878" s="19" t="e">
        <f t="shared" ca="1" si="1120"/>
        <v>#N/A</v>
      </c>
      <c r="AX878" s="19" t="e">
        <f t="shared" ca="1" si="1121"/>
        <v>#N/A</v>
      </c>
      <c r="AY878" s="19" t="e">
        <f t="shared" ca="1" si="1122"/>
        <v>#N/A</v>
      </c>
      <c r="AZ878" s="72" t="e">
        <f t="shared" ca="1" si="1123"/>
        <v>#N/A</v>
      </c>
      <c r="BA878" s="72" t="e">
        <f t="shared" ca="1" si="1124"/>
        <v>#N/A</v>
      </c>
      <c r="BB878" s="72" t="e">
        <f t="shared" ca="1" si="1125"/>
        <v>#N/A</v>
      </c>
      <c r="BC878" s="19" t="e">
        <f t="shared" ca="1" si="1126"/>
        <v>#N/A</v>
      </c>
      <c r="BD878" s="19" t="e">
        <f t="shared" ca="1" si="1127"/>
        <v>#N/A</v>
      </c>
      <c r="BE878" s="19" t="e">
        <f t="shared" ca="1" si="1128"/>
        <v>#N/A</v>
      </c>
      <c r="BF878" s="19" t="e">
        <f t="shared" ca="1" si="1129"/>
        <v>#N/A</v>
      </c>
      <c r="BG878" s="19" t="e">
        <f t="shared" ca="1" si="1130"/>
        <v>#N/A</v>
      </c>
      <c r="BH878" s="19" t="e">
        <f t="shared" ca="1" si="1131"/>
        <v>#N/A</v>
      </c>
      <c r="BI878" s="72" t="e">
        <f t="shared" ca="1" si="1132"/>
        <v>#N/A</v>
      </c>
      <c r="BJ878" s="72" t="e">
        <f t="shared" ca="1" si="1133"/>
        <v>#N/A</v>
      </c>
      <c r="BK878" s="72" t="e">
        <f t="shared" ca="1" si="1134"/>
        <v>#N/A</v>
      </c>
      <c r="BL878" s="72" t="e">
        <f t="shared" ca="1" si="1135"/>
        <v>#N/A</v>
      </c>
      <c r="BM878" s="72" t="e">
        <f t="shared" ca="1" si="1136"/>
        <v>#N/A</v>
      </c>
      <c r="BN878" s="72" t="e">
        <f t="shared" ca="1" si="1137"/>
        <v>#N/A</v>
      </c>
      <c r="BO878" s="72" t="e">
        <f t="shared" ca="1" si="1138"/>
        <v>#N/A</v>
      </c>
      <c r="BP878" s="72" t="e">
        <f t="shared" ca="1" si="1139"/>
        <v>#N/A</v>
      </c>
      <c r="BQ878" s="72" t="e">
        <f t="shared" ca="1" si="1140"/>
        <v>#N/A</v>
      </c>
      <c r="BR878" s="72" t="e">
        <f t="shared" ca="1" si="1141"/>
        <v>#N/A</v>
      </c>
      <c r="BS878" s="72" t="e">
        <f t="shared" ca="1" si="1142"/>
        <v>#N/A</v>
      </c>
      <c r="BT878" s="72" t="e">
        <f t="shared" ca="1" si="1143"/>
        <v>#N/A</v>
      </c>
      <c r="BU878" s="72" t="e">
        <f t="shared" ca="1" si="1144"/>
        <v>#N/A</v>
      </c>
      <c r="BV878" s="72" t="e">
        <f t="shared" ca="1" si="1145"/>
        <v>#N/A</v>
      </c>
    </row>
    <row r="879" spans="1:74">
      <c r="A879" s="13" t="e">
        <f ca="1">'MGRS to'!AO879</f>
        <v>#N/A</v>
      </c>
      <c r="B879" s="13" t="e">
        <f ca="1">'MGRS to'!AP879</f>
        <v>#N/A</v>
      </c>
      <c r="C879" s="19" t="e">
        <f t="shared" ca="1" si="1074"/>
        <v>#N/A</v>
      </c>
      <c r="D879" s="19" t="e">
        <f t="shared" ca="1" si="1075"/>
        <v>#N/A</v>
      </c>
      <c r="E879" s="19" t="e">
        <f t="shared" ca="1" si="1076"/>
        <v>#N/A</v>
      </c>
      <c r="F879" s="19" t="e">
        <f t="shared" ca="1" si="1077"/>
        <v>#N/A</v>
      </c>
      <c r="G879" s="19" t="e">
        <f t="shared" ca="1" si="1078"/>
        <v>#N/A</v>
      </c>
      <c r="H879" s="19" t="e">
        <f t="shared" ca="1" si="1079"/>
        <v>#N/A</v>
      </c>
      <c r="I879" s="19" t="e">
        <f t="shared" ca="1" si="1080"/>
        <v>#N/A</v>
      </c>
      <c r="J879" s="19" t="e">
        <f t="shared" ca="1" si="1081"/>
        <v>#N/A</v>
      </c>
      <c r="K879" s="19" t="e">
        <f t="shared" ca="1" si="1082"/>
        <v>#N/A</v>
      </c>
      <c r="L879" s="19" t="e">
        <f t="shared" ca="1" si="1083"/>
        <v>#N/A</v>
      </c>
      <c r="M879" s="19" t="e">
        <f t="shared" ca="1" si="1084"/>
        <v>#N/A</v>
      </c>
      <c r="N879" s="19" t="e">
        <f t="shared" ca="1" si="1085"/>
        <v>#N/A</v>
      </c>
      <c r="O879" s="19" t="e">
        <f t="shared" ca="1" si="1086"/>
        <v>#N/A</v>
      </c>
      <c r="P879" s="72" t="e">
        <f t="shared" ca="1" si="1087"/>
        <v>#N/A</v>
      </c>
      <c r="Q879" s="72" t="e">
        <f t="shared" ca="1" si="1088"/>
        <v>#N/A</v>
      </c>
      <c r="R879" s="72" t="e">
        <f t="shared" ca="1" si="1089"/>
        <v>#N/A</v>
      </c>
      <c r="S879" s="19" t="e">
        <f t="shared" ca="1" si="1090"/>
        <v>#N/A</v>
      </c>
      <c r="T879" s="19" t="e">
        <f t="shared" ca="1" si="1091"/>
        <v>#N/A</v>
      </c>
      <c r="U879" s="19" t="e">
        <f t="shared" ca="1" si="1092"/>
        <v>#N/A</v>
      </c>
      <c r="V879" s="19" t="e">
        <f t="shared" ca="1" si="1093"/>
        <v>#N/A</v>
      </c>
      <c r="W879" s="19" t="e">
        <f t="shared" ca="1" si="1094"/>
        <v>#N/A</v>
      </c>
      <c r="X879" s="19" t="e">
        <f t="shared" ca="1" si="1095"/>
        <v>#N/A</v>
      </c>
      <c r="Y879" s="72" t="e">
        <f t="shared" ca="1" si="1096"/>
        <v>#N/A</v>
      </c>
      <c r="Z879" s="72" t="e">
        <f t="shared" ca="1" si="1097"/>
        <v>#N/A</v>
      </c>
      <c r="AA879" s="72" t="e">
        <f t="shared" ca="1" si="1098"/>
        <v>#N/A</v>
      </c>
      <c r="AB879" s="19" t="e">
        <f t="shared" ca="1" si="1099"/>
        <v>#N/A</v>
      </c>
      <c r="AC879" s="19" t="e">
        <f t="shared" ca="1" si="1100"/>
        <v>#N/A</v>
      </c>
      <c r="AD879" s="19" t="e">
        <f t="shared" ca="1" si="1101"/>
        <v>#N/A</v>
      </c>
      <c r="AE879" s="19" t="e">
        <f t="shared" ca="1" si="1102"/>
        <v>#N/A</v>
      </c>
      <c r="AF879" s="19" t="e">
        <f t="shared" ca="1" si="1103"/>
        <v>#N/A</v>
      </c>
      <c r="AG879" s="19" t="e">
        <f t="shared" ca="1" si="1104"/>
        <v>#N/A</v>
      </c>
      <c r="AH879" s="72" t="e">
        <f t="shared" ca="1" si="1105"/>
        <v>#N/A</v>
      </c>
      <c r="AI879" s="72" t="e">
        <f t="shared" ca="1" si="1106"/>
        <v>#N/A</v>
      </c>
      <c r="AJ879" s="72" t="e">
        <f t="shared" ca="1" si="1107"/>
        <v>#N/A</v>
      </c>
      <c r="AK879" s="19" t="e">
        <f t="shared" ca="1" si="1108"/>
        <v>#N/A</v>
      </c>
      <c r="AL879" s="19" t="e">
        <f t="shared" ca="1" si="1109"/>
        <v>#N/A</v>
      </c>
      <c r="AM879" s="19" t="e">
        <f t="shared" ca="1" si="1110"/>
        <v>#N/A</v>
      </c>
      <c r="AN879" s="19" t="e">
        <f t="shared" ca="1" si="1111"/>
        <v>#N/A</v>
      </c>
      <c r="AO879" s="19" t="e">
        <f t="shared" ca="1" si="1112"/>
        <v>#N/A</v>
      </c>
      <c r="AP879" s="19" t="e">
        <f t="shared" ca="1" si="1113"/>
        <v>#N/A</v>
      </c>
      <c r="AQ879" s="72" t="e">
        <f t="shared" ca="1" si="1114"/>
        <v>#N/A</v>
      </c>
      <c r="AR879" s="72" t="e">
        <f t="shared" ca="1" si="1115"/>
        <v>#N/A</v>
      </c>
      <c r="AS879" s="72" t="e">
        <f t="shared" ca="1" si="1116"/>
        <v>#N/A</v>
      </c>
      <c r="AT879" s="19" t="e">
        <f t="shared" ca="1" si="1117"/>
        <v>#N/A</v>
      </c>
      <c r="AU879" s="19" t="e">
        <f t="shared" ca="1" si="1118"/>
        <v>#N/A</v>
      </c>
      <c r="AV879" s="19" t="e">
        <f t="shared" ca="1" si="1119"/>
        <v>#N/A</v>
      </c>
      <c r="AW879" s="19" t="e">
        <f t="shared" ca="1" si="1120"/>
        <v>#N/A</v>
      </c>
      <c r="AX879" s="19" t="e">
        <f t="shared" ca="1" si="1121"/>
        <v>#N/A</v>
      </c>
      <c r="AY879" s="19" t="e">
        <f t="shared" ca="1" si="1122"/>
        <v>#N/A</v>
      </c>
      <c r="AZ879" s="72" t="e">
        <f t="shared" ca="1" si="1123"/>
        <v>#N/A</v>
      </c>
      <c r="BA879" s="72" t="e">
        <f t="shared" ca="1" si="1124"/>
        <v>#N/A</v>
      </c>
      <c r="BB879" s="72" t="e">
        <f t="shared" ca="1" si="1125"/>
        <v>#N/A</v>
      </c>
      <c r="BC879" s="19" t="e">
        <f t="shared" ca="1" si="1126"/>
        <v>#N/A</v>
      </c>
      <c r="BD879" s="19" t="e">
        <f t="shared" ca="1" si="1127"/>
        <v>#N/A</v>
      </c>
      <c r="BE879" s="19" t="e">
        <f t="shared" ca="1" si="1128"/>
        <v>#N/A</v>
      </c>
      <c r="BF879" s="19" t="e">
        <f t="shared" ca="1" si="1129"/>
        <v>#N/A</v>
      </c>
      <c r="BG879" s="19" t="e">
        <f t="shared" ca="1" si="1130"/>
        <v>#N/A</v>
      </c>
      <c r="BH879" s="19" t="e">
        <f t="shared" ca="1" si="1131"/>
        <v>#N/A</v>
      </c>
      <c r="BI879" s="72" t="e">
        <f t="shared" ca="1" si="1132"/>
        <v>#N/A</v>
      </c>
      <c r="BJ879" s="72" t="e">
        <f t="shared" ca="1" si="1133"/>
        <v>#N/A</v>
      </c>
      <c r="BK879" s="72" t="e">
        <f t="shared" ca="1" si="1134"/>
        <v>#N/A</v>
      </c>
      <c r="BL879" s="72" t="e">
        <f t="shared" ca="1" si="1135"/>
        <v>#N/A</v>
      </c>
      <c r="BM879" s="72" t="e">
        <f t="shared" ca="1" si="1136"/>
        <v>#N/A</v>
      </c>
      <c r="BN879" s="72" t="e">
        <f t="shared" ca="1" si="1137"/>
        <v>#N/A</v>
      </c>
      <c r="BO879" s="72" t="e">
        <f t="shared" ca="1" si="1138"/>
        <v>#N/A</v>
      </c>
      <c r="BP879" s="72" t="e">
        <f t="shared" ca="1" si="1139"/>
        <v>#N/A</v>
      </c>
      <c r="BQ879" s="72" t="e">
        <f t="shared" ca="1" si="1140"/>
        <v>#N/A</v>
      </c>
      <c r="BR879" s="72" t="e">
        <f t="shared" ca="1" si="1141"/>
        <v>#N/A</v>
      </c>
      <c r="BS879" s="72" t="e">
        <f t="shared" ca="1" si="1142"/>
        <v>#N/A</v>
      </c>
      <c r="BT879" s="72" t="e">
        <f t="shared" ca="1" si="1143"/>
        <v>#N/A</v>
      </c>
      <c r="BU879" s="72" t="e">
        <f t="shared" ca="1" si="1144"/>
        <v>#N/A</v>
      </c>
      <c r="BV879" s="72" t="e">
        <f t="shared" ca="1" si="1145"/>
        <v>#N/A</v>
      </c>
    </row>
    <row r="880" spans="1:74">
      <c r="A880" s="13" t="e">
        <f ca="1">'MGRS to'!AO880</f>
        <v>#N/A</v>
      </c>
      <c r="B880" s="13" t="e">
        <f ca="1">'MGRS to'!AP880</f>
        <v>#N/A</v>
      </c>
      <c r="C880" s="19" t="e">
        <f t="shared" ca="1" si="1074"/>
        <v>#N/A</v>
      </c>
      <c r="D880" s="19" t="e">
        <f t="shared" ca="1" si="1075"/>
        <v>#N/A</v>
      </c>
      <c r="E880" s="19" t="e">
        <f t="shared" ca="1" si="1076"/>
        <v>#N/A</v>
      </c>
      <c r="F880" s="19" t="e">
        <f t="shared" ca="1" si="1077"/>
        <v>#N/A</v>
      </c>
      <c r="G880" s="19" t="e">
        <f t="shared" ca="1" si="1078"/>
        <v>#N/A</v>
      </c>
      <c r="H880" s="19" t="e">
        <f t="shared" ca="1" si="1079"/>
        <v>#N/A</v>
      </c>
      <c r="I880" s="19" t="e">
        <f t="shared" ca="1" si="1080"/>
        <v>#N/A</v>
      </c>
      <c r="J880" s="19" t="e">
        <f t="shared" ca="1" si="1081"/>
        <v>#N/A</v>
      </c>
      <c r="K880" s="19" t="e">
        <f t="shared" ca="1" si="1082"/>
        <v>#N/A</v>
      </c>
      <c r="L880" s="19" t="e">
        <f t="shared" ca="1" si="1083"/>
        <v>#N/A</v>
      </c>
      <c r="M880" s="19" t="e">
        <f t="shared" ca="1" si="1084"/>
        <v>#N/A</v>
      </c>
      <c r="N880" s="19" t="e">
        <f t="shared" ca="1" si="1085"/>
        <v>#N/A</v>
      </c>
      <c r="O880" s="19" t="e">
        <f t="shared" ca="1" si="1086"/>
        <v>#N/A</v>
      </c>
      <c r="P880" s="72" t="e">
        <f t="shared" ca="1" si="1087"/>
        <v>#N/A</v>
      </c>
      <c r="Q880" s="72" t="e">
        <f t="shared" ca="1" si="1088"/>
        <v>#N/A</v>
      </c>
      <c r="R880" s="72" t="e">
        <f t="shared" ca="1" si="1089"/>
        <v>#N/A</v>
      </c>
      <c r="S880" s="19" t="e">
        <f t="shared" ca="1" si="1090"/>
        <v>#N/A</v>
      </c>
      <c r="T880" s="19" t="e">
        <f t="shared" ca="1" si="1091"/>
        <v>#N/A</v>
      </c>
      <c r="U880" s="19" t="e">
        <f t="shared" ca="1" si="1092"/>
        <v>#N/A</v>
      </c>
      <c r="V880" s="19" t="e">
        <f t="shared" ca="1" si="1093"/>
        <v>#N/A</v>
      </c>
      <c r="W880" s="19" t="e">
        <f t="shared" ca="1" si="1094"/>
        <v>#N/A</v>
      </c>
      <c r="X880" s="19" t="e">
        <f t="shared" ca="1" si="1095"/>
        <v>#N/A</v>
      </c>
      <c r="Y880" s="72" t="e">
        <f t="shared" ca="1" si="1096"/>
        <v>#N/A</v>
      </c>
      <c r="Z880" s="72" t="e">
        <f t="shared" ca="1" si="1097"/>
        <v>#N/A</v>
      </c>
      <c r="AA880" s="72" t="e">
        <f t="shared" ca="1" si="1098"/>
        <v>#N/A</v>
      </c>
      <c r="AB880" s="19" t="e">
        <f t="shared" ca="1" si="1099"/>
        <v>#N/A</v>
      </c>
      <c r="AC880" s="19" t="e">
        <f t="shared" ca="1" si="1100"/>
        <v>#N/A</v>
      </c>
      <c r="AD880" s="19" t="e">
        <f t="shared" ca="1" si="1101"/>
        <v>#N/A</v>
      </c>
      <c r="AE880" s="19" t="e">
        <f t="shared" ca="1" si="1102"/>
        <v>#N/A</v>
      </c>
      <c r="AF880" s="19" t="e">
        <f t="shared" ca="1" si="1103"/>
        <v>#N/A</v>
      </c>
      <c r="AG880" s="19" t="e">
        <f t="shared" ca="1" si="1104"/>
        <v>#N/A</v>
      </c>
      <c r="AH880" s="72" t="e">
        <f t="shared" ca="1" si="1105"/>
        <v>#N/A</v>
      </c>
      <c r="AI880" s="72" t="e">
        <f t="shared" ca="1" si="1106"/>
        <v>#N/A</v>
      </c>
      <c r="AJ880" s="72" t="e">
        <f t="shared" ca="1" si="1107"/>
        <v>#N/A</v>
      </c>
      <c r="AK880" s="19" t="e">
        <f t="shared" ca="1" si="1108"/>
        <v>#N/A</v>
      </c>
      <c r="AL880" s="19" t="e">
        <f t="shared" ca="1" si="1109"/>
        <v>#N/A</v>
      </c>
      <c r="AM880" s="19" t="e">
        <f t="shared" ca="1" si="1110"/>
        <v>#N/A</v>
      </c>
      <c r="AN880" s="19" t="e">
        <f t="shared" ca="1" si="1111"/>
        <v>#N/A</v>
      </c>
      <c r="AO880" s="19" t="e">
        <f t="shared" ca="1" si="1112"/>
        <v>#N/A</v>
      </c>
      <c r="AP880" s="19" t="e">
        <f t="shared" ca="1" si="1113"/>
        <v>#N/A</v>
      </c>
      <c r="AQ880" s="72" t="e">
        <f t="shared" ca="1" si="1114"/>
        <v>#N/A</v>
      </c>
      <c r="AR880" s="72" t="e">
        <f t="shared" ca="1" si="1115"/>
        <v>#N/A</v>
      </c>
      <c r="AS880" s="72" t="e">
        <f t="shared" ca="1" si="1116"/>
        <v>#N/A</v>
      </c>
      <c r="AT880" s="19" t="e">
        <f t="shared" ca="1" si="1117"/>
        <v>#N/A</v>
      </c>
      <c r="AU880" s="19" t="e">
        <f t="shared" ca="1" si="1118"/>
        <v>#N/A</v>
      </c>
      <c r="AV880" s="19" t="e">
        <f t="shared" ca="1" si="1119"/>
        <v>#N/A</v>
      </c>
      <c r="AW880" s="19" t="e">
        <f t="shared" ca="1" si="1120"/>
        <v>#N/A</v>
      </c>
      <c r="AX880" s="19" t="e">
        <f t="shared" ca="1" si="1121"/>
        <v>#N/A</v>
      </c>
      <c r="AY880" s="19" t="e">
        <f t="shared" ca="1" si="1122"/>
        <v>#N/A</v>
      </c>
      <c r="AZ880" s="72" t="e">
        <f t="shared" ca="1" si="1123"/>
        <v>#N/A</v>
      </c>
      <c r="BA880" s="72" t="e">
        <f t="shared" ca="1" si="1124"/>
        <v>#N/A</v>
      </c>
      <c r="BB880" s="72" t="e">
        <f t="shared" ca="1" si="1125"/>
        <v>#N/A</v>
      </c>
      <c r="BC880" s="19" t="e">
        <f t="shared" ca="1" si="1126"/>
        <v>#N/A</v>
      </c>
      <c r="BD880" s="19" t="e">
        <f t="shared" ca="1" si="1127"/>
        <v>#N/A</v>
      </c>
      <c r="BE880" s="19" t="e">
        <f t="shared" ca="1" si="1128"/>
        <v>#N/A</v>
      </c>
      <c r="BF880" s="19" t="e">
        <f t="shared" ca="1" si="1129"/>
        <v>#N/A</v>
      </c>
      <c r="BG880" s="19" t="e">
        <f t="shared" ca="1" si="1130"/>
        <v>#N/A</v>
      </c>
      <c r="BH880" s="19" t="e">
        <f t="shared" ca="1" si="1131"/>
        <v>#N/A</v>
      </c>
      <c r="BI880" s="72" t="e">
        <f t="shared" ca="1" si="1132"/>
        <v>#N/A</v>
      </c>
      <c r="BJ880" s="72" t="e">
        <f t="shared" ca="1" si="1133"/>
        <v>#N/A</v>
      </c>
      <c r="BK880" s="72" t="e">
        <f t="shared" ca="1" si="1134"/>
        <v>#N/A</v>
      </c>
      <c r="BL880" s="72" t="e">
        <f t="shared" ca="1" si="1135"/>
        <v>#N/A</v>
      </c>
      <c r="BM880" s="72" t="e">
        <f t="shared" ca="1" si="1136"/>
        <v>#N/A</v>
      </c>
      <c r="BN880" s="72" t="e">
        <f t="shared" ca="1" si="1137"/>
        <v>#N/A</v>
      </c>
      <c r="BO880" s="72" t="e">
        <f t="shared" ca="1" si="1138"/>
        <v>#N/A</v>
      </c>
      <c r="BP880" s="72" t="e">
        <f t="shared" ca="1" si="1139"/>
        <v>#N/A</v>
      </c>
      <c r="BQ880" s="72" t="e">
        <f t="shared" ca="1" si="1140"/>
        <v>#N/A</v>
      </c>
      <c r="BR880" s="72" t="e">
        <f t="shared" ca="1" si="1141"/>
        <v>#N/A</v>
      </c>
      <c r="BS880" s="72" t="e">
        <f t="shared" ca="1" si="1142"/>
        <v>#N/A</v>
      </c>
      <c r="BT880" s="72" t="e">
        <f t="shared" ca="1" si="1143"/>
        <v>#N/A</v>
      </c>
      <c r="BU880" s="72" t="e">
        <f t="shared" ca="1" si="1144"/>
        <v>#N/A</v>
      </c>
      <c r="BV880" s="72" t="e">
        <f t="shared" ca="1" si="1145"/>
        <v>#N/A</v>
      </c>
    </row>
    <row r="881" spans="1:74">
      <c r="A881" s="13" t="e">
        <f ca="1">'MGRS to'!AO881</f>
        <v>#N/A</v>
      </c>
      <c r="B881" s="13" t="e">
        <f ca="1">'MGRS to'!AP881</f>
        <v>#N/A</v>
      </c>
      <c r="C881" s="19" t="e">
        <f t="shared" ca="1" si="1074"/>
        <v>#N/A</v>
      </c>
      <c r="D881" s="19" t="e">
        <f t="shared" ca="1" si="1075"/>
        <v>#N/A</v>
      </c>
      <c r="E881" s="19" t="e">
        <f t="shared" ca="1" si="1076"/>
        <v>#N/A</v>
      </c>
      <c r="F881" s="19" t="e">
        <f t="shared" ca="1" si="1077"/>
        <v>#N/A</v>
      </c>
      <c r="G881" s="19" t="e">
        <f t="shared" ca="1" si="1078"/>
        <v>#N/A</v>
      </c>
      <c r="H881" s="19" t="e">
        <f t="shared" ca="1" si="1079"/>
        <v>#N/A</v>
      </c>
      <c r="I881" s="19" t="e">
        <f t="shared" ca="1" si="1080"/>
        <v>#N/A</v>
      </c>
      <c r="J881" s="19" t="e">
        <f t="shared" ca="1" si="1081"/>
        <v>#N/A</v>
      </c>
      <c r="K881" s="19" t="e">
        <f t="shared" ca="1" si="1082"/>
        <v>#N/A</v>
      </c>
      <c r="L881" s="19" t="e">
        <f t="shared" ca="1" si="1083"/>
        <v>#N/A</v>
      </c>
      <c r="M881" s="19" t="e">
        <f t="shared" ca="1" si="1084"/>
        <v>#N/A</v>
      </c>
      <c r="N881" s="19" t="e">
        <f t="shared" ca="1" si="1085"/>
        <v>#N/A</v>
      </c>
      <c r="O881" s="19" t="e">
        <f t="shared" ca="1" si="1086"/>
        <v>#N/A</v>
      </c>
      <c r="P881" s="72" t="e">
        <f t="shared" ca="1" si="1087"/>
        <v>#N/A</v>
      </c>
      <c r="Q881" s="72" t="e">
        <f t="shared" ca="1" si="1088"/>
        <v>#N/A</v>
      </c>
      <c r="R881" s="72" t="e">
        <f t="shared" ca="1" si="1089"/>
        <v>#N/A</v>
      </c>
      <c r="S881" s="19" t="e">
        <f t="shared" ca="1" si="1090"/>
        <v>#N/A</v>
      </c>
      <c r="T881" s="19" t="e">
        <f t="shared" ca="1" si="1091"/>
        <v>#N/A</v>
      </c>
      <c r="U881" s="19" t="e">
        <f t="shared" ca="1" si="1092"/>
        <v>#N/A</v>
      </c>
      <c r="V881" s="19" t="e">
        <f t="shared" ca="1" si="1093"/>
        <v>#N/A</v>
      </c>
      <c r="W881" s="19" t="e">
        <f t="shared" ca="1" si="1094"/>
        <v>#N/A</v>
      </c>
      <c r="X881" s="19" t="e">
        <f t="shared" ca="1" si="1095"/>
        <v>#N/A</v>
      </c>
      <c r="Y881" s="72" t="e">
        <f t="shared" ca="1" si="1096"/>
        <v>#N/A</v>
      </c>
      <c r="Z881" s="72" t="e">
        <f t="shared" ca="1" si="1097"/>
        <v>#N/A</v>
      </c>
      <c r="AA881" s="72" t="e">
        <f t="shared" ca="1" si="1098"/>
        <v>#N/A</v>
      </c>
      <c r="AB881" s="19" t="e">
        <f t="shared" ca="1" si="1099"/>
        <v>#N/A</v>
      </c>
      <c r="AC881" s="19" t="e">
        <f t="shared" ca="1" si="1100"/>
        <v>#N/A</v>
      </c>
      <c r="AD881" s="19" t="e">
        <f t="shared" ca="1" si="1101"/>
        <v>#N/A</v>
      </c>
      <c r="AE881" s="19" t="e">
        <f t="shared" ca="1" si="1102"/>
        <v>#N/A</v>
      </c>
      <c r="AF881" s="19" t="e">
        <f t="shared" ca="1" si="1103"/>
        <v>#N/A</v>
      </c>
      <c r="AG881" s="19" t="e">
        <f t="shared" ca="1" si="1104"/>
        <v>#N/A</v>
      </c>
      <c r="AH881" s="72" t="e">
        <f t="shared" ca="1" si="1105"/>
        <v>#N/A</v>
      </c>
      <c r="AI881" s="72" t="e">
        <f t="shared" ca="1" si="1106"/>
        <v>#N/A</v>
      </c>
      <c r="AJ881" s="72" t="e">
        <f t="shared" ca="1" si="1107"/>
        <v>#N/A</v>
      </c>
      <c r="AK881" s="19" t="e">
        <f t="shared" ca="1" si="1108"/>
        <v>#N/A</v>
      </c>
      <c r="AL881" s="19" t="e">
        <f t="shared" ca="1" si="1109"/>
        <v>#N/A</v>
      </c>
      <c r="AM881" s="19" t="e">
        <f t="shared" ca="1" si="1110"/>
        <v>#N/A</v>
      </c>
      <c r="AN881" s="19" t="e">
        <f t="shared" ca="1" si="1111"/>
        <v>#N/A</v>
      </c>
      <c r="AO881" s="19" t="e">
        <f t="shared" ca="1" si="1112"/>
        <v>#N/A</v>
      </c>
      <c r="AP881" s="19" t="e">
        <f t="shared" ca="1" si="1113"/>
        <v>#N/A</v>
      </c>
      <c r="AQ881" s="72" t="e">
        <f t="shared" ca="1" si="1114"/>
        <v>#N/A</v>
      </c>
      <c r="AR881" s="72" t="e">
        <f t="shared" ca="1" si="1115"/>
        <v>#N/A</v>
      </c>
      <c r="AS881" s="72" t="e">
        <f t="shared" ca="1" si="1116"/>
        <v>#N/A</v>
      </c>
      <c r="AT881" s="19" t="e">
        <f t="shared" ca="1" si="1117"/>
        <v>#N/A</v>
      </c>
      <c r="AU881" s="19" t="e">
        <f t="shared" ca="1" si="1118"/>
        <v>#N/A</v>
      </c>
      <c r="AV881" s="19" t="e">
        <f t="shared" ca="1" si="1119"/>
        <v>#N/A</v>
      </c>
      <c r="AW881" s="19" t="e">
        <f t="shared" ca="1" si="1120"/>
        <v>#N/A</v>
      </c>
      <c r="AX881" s="19" t="e">
        <f t="shared" ca="1" si="1121"/>
        <v>#N/A</v>
      </c>
      <c r="AY881" s="19" t="e">
        <f t="shared" ca="1" si="1122"/>
        <v>#N/A</v>
      </c>
      <c r="AZ881" s="72" t="e">
        <f t="shared" ca="1" si="1123"/>
        <v>#N/A</v>
      </c>
      <c r="BA881" s="72" t="e">
        <f t="shared" ca="1" si="1124"/>
        <v>#N/A</v>
      </c>
      <c r="BB881" s="72" t="e">
        <f t="shared" ca="1" si="1125"/>
        <v>#N/A</v>
      </c>
      <c r="BC881" s="19" t="e">
        <f t="shared" ca="1" si="1126"/>
        <v>#N/A</v>
      </c>
      <c r="BD881" s="19" t="e">
        <f t="shared" ca="1" si="1127"/>
        <v>#N/A</v>
      </c>
      <c r="BE881" s="19" t="e">
        <f t="shared" ca="1" si="1128"/>
        <v>#N/A</v>
      </c>
      <c r="BF881" s="19" t="e">
        <f t="shared" ca="1" si="1129"/>
        <v>#N/A</v>
      </c>
      <c r="BG881" s="19" t="e">
        <f t="shared" ca="1" si="1130"/>
        <v>#N/A</v>
      </c>
      <c r="BH881" s="19" t="e">
        <f t="shared" ca="1" si="1131"/>
        <v>#N/A</v>
      </c>
      <c r="BI881" s="72" t="e">
        <f t="shared" ca="1" si="1132"/>
        <v>#N/A</v>
      </c>
      <c r="BJ881" s="72" t="e">
        <f t="shared" ca="1" si="1133"/>
        <v>#N/A</v>
      </c>
      <c r="BK881" s="72" t="e">
        <f t="shared" ca="1" si="1134"/>
        <v>#N/A</v>
      </c>
      <c r="BL881" s="72" t="e">
        <f t="shared" ca="1" si="1135"/>
        <v>#N/A</v>
      </c>
      <c r="BM881" s="72" t="e">
        <f t="shared" ca="1" si="1136"/>
        <v>#N/A</v>
      </c>
      <c r="BN881" s="72" t="e">
        <f t="shared" ca="1" si="1137"/>
        <v>#N/A</v>
      </c>
      <c r="BO881" s="72" t="e">
        <f t="shared" ca="1" si="1138"/>
        <v>#N/A</v>
      </c>
      <c r="BP881" s="72" t="e">
        <f t="shared" ca="1" si="1139"/>
        <v>#N/A</v>
      </c>
      <c r="BQ881" s="72" t="e">
        <f t="shared" ca="1" si="1140"/>
        <v>#N/A</v>
      </c>
      <c r="BR881" s="72" t="e">
        <f t="shared" ca="1" si="1141"/>
        <v>#N/A</v>
      </c>
      <c r="BS881" s="72" t="e">
        <f t="shared" ca="1" si="1142"/>
        <v>#N/A</v>
      </c>
      <c r="BT881" s="72" t="e">
        <f t="shared" ca="1" si="1143"/>
        <v>#N/A</v>
      </c>
      <c r="BU881" s="72" t="e">
        <f t="shared" ca="1" si="1144"/>
        <v>#N/A</v>
      </c>
      <c r="BV881" s="72" t="e">
        <f t="shared" ca="1" si="1145"/>
        <v>#N/A</v>
      </c>
    </row>
    <row r="882" spans="1:74">
      <c r="A882" s="13" t="e">
        <f ca="1">'MGRS to'!AO882</f>
        <v>#N/A</v>
      </c>
      <c r="B882" s="13" t="e">
        <f ca="1">'MGRS to'!AP882</f>
        <v>#N/A</v>
      </c>
      <c r="C882" s="19" t="e">
        <f t="shared" ca="1" si="1074"/>
        <v>#N/A</v>
      </c>
      <c r="D882" s="19" t="e">
        <f t="shared" ca="1" si="1075"/>
        <v>#N/A</v>
      </c>
      <c r="E882" s="19" t="e">
        <f t="shared" ca="1" si="1076"/>
        <v>#N/A</v>
      </c>
      <c r="F882" s="19" t="e">
        <f t="shared" ca="1" si="1077"/>
        <v>#N/A</v>
      </c>
      <c r="G882" s="19" t="e">
        <f t="shared" ca="1" si="1078"/>
        <v>#N/A</v>
      </c>
      <c r="H882" s="19" t="e">
        <f t="shared" ca="1" si="1079"/>
        <v>#N/A</v>
      </c>
      <c r="I882" s="19" t="e">
        <f t="shared" ca="1" si="1080"/>
        <v>#N/A</v>
      </c>
      <c r="J882" s="19" t="e">
        <f t="shared" ca="1" si="1081"/>
        <v>#N/A</v>
      </c>
      <c r="K882" s="19" t="e">
        <f t="shared" ca="1" si="1082"/>
        <v>#N/A</v>
      </c>
      <c r="L882" s="19" t="e">
        <f t="shared" ca="1" si="1083"/>
        <v>#N/A</v>
      </c>
      <c r="M882" s="19" t="e">
        <f t="shared" ca="1" si="1084"/>
        <v>#N/A</v>
      </c>
      <c r="N882" s="19" t="e">
        <f t="shared" ca="1" si="1085"/>
        <v>#N/A</v>
      </c>
      <c r="O882" s="19" t="e">
        <f t="shared" ca="1" si="1086"/>
        <v>#N/A</v>
      </c>
      <c r="P882" s="72" t="e">
        <f t="shared" ca="1" si="1087"/>
        <v>#N/A</v>
      </c>
      <c r="Q882" s="72" t="e">
        <f t="shared" ca="1" si="1088"/>
        <v>#N/A</v>
      </c>
      <c r="R882" s="72" t="e">
        <f t="shared" ca="1" si="1089"/>
        <v>#N/A</v>
      </c>
      <c r="S882" s="19" t="e">
        <f t="shared" ca="1" si="1090"/>
        <v>#N/A</v>
      </c>
      <c r="T882" s="19" t="e">
        <f t="shared" ca="1" si="1091"/>
        <v>#N/A</v>
      </c>
      <c r="U882" s="19" t="e">
        <f t="shared" ca="1" si="1092"/>
        <v>#N/A</v>
      </c>
      <c r="V882" s="19" t="e">
        <f t="shared" ca="1" si="1093"/>
        <v>#N/A</v>
      </c>
      <c r="W882" s="19" t="e">
        <f t="shared" ca="1" si="1094"/>
        <v>#N/A</v>
      </c>
      <c r="X882" s="19" t="e">
        <f t="shared" ca="1" si="1095"/>
        <v>#N/A</v>
      </c>
      <c r="Y882" s="72" t="e">
        <f t="shared" ca="1" si="1096"/>
        <v>#N/A</v>
      </c>
      <c r="Z882" s="72" t="e">
        <f t="shared" ca="1" si="1097"/>
        <v>#N/A</v>
      </c>
      <c r="AA882" s="72" t="e">
        <f t="shared" ca="1" si="1098"/>
        <v>#N/A</v>
      </c>
      <c r="AB882" s="19" t="e">
        <f t="shared" ca="1" si="1099"/>
        <v>#N/A</v>
      </c>
      <c r="AC882" s="19" t="e">
        <f t="shared" ca="1" si="1100"/>
        <v>#N/A</v>
      </c>
      <c r="AD882" s="19" t="e">
        <f t="shared" ca="1" si="1101"/>
        <v>#N/A</v>
      </c>
      <c r="AE882" s="19" t="e">
        <f t="shared" ca="1" si="1102"/>
        <v>#N/A</v>
      </c>
      <c r="AF882" s="19" t="e">
        <f t="shared" ca="1" si="1103"/>
        <v>#N/A</v>
      </c>
      <c r="AG882" s="19" t="e">
        <f t="shared" ca="1" si="1104"/>
        <v>#N/A</v>
      </c>
      <c r="AH882" s="72" t="e">
        <f t="shared" ca="1" si="1105"/>
        <v>#N/A</v>
      </c>
      <c r="AI882" s="72" t="e">
        <f t="shared" ca="1" si="1106"/>
        <v>#N/A</v>
      </c>
      <c r="AJ882" s="72" t="e">
        <f t="shared" ca="1" si="1107"/>
        <v>#N/A</v>
      </c>
      <c r="AK882" s="19" t="e">
        <f t="shared" ca="1" si="1108"/>
        <v>#N/A</v>
      </c>
      <c r="AL882" s="19" t="e">
        <f t="shared" ca="1" si="1109"/>
        <v>#N/A</v>
      </c>
      <c r="AM882" s="19" t="e">
        <f t="shared" ca="1" si="1110"/>
        <v>#N/A</v>
      </c>
      <c r="AN882" s="19" t="e">
        <f t="shared" ca="1" si="1111"/>
        <v>#N/A</v>
      </c>
      <c r="AO882" s="19" t="e">
        <f t="shared" ca="1" si="1112"/>
        <v>#N/A</v>
      </c>
      <c r="AP882" s="19" t="e">
        <f t="shared" ca="1" si="1113"/>
        <v>#N/A</v>
      </c>
      <c r="AQ882" s="72" t="e">
        <f t="shared" ca="1" si="1114"/>
        <v>#N/A</v>
      </c>
      <c r="AR882" s="72" t="e">
        <f t="shared" ca="1" si="1115"/>
        <v>#N/A</v>
      </c>
      <c r="AS882" s="72" t="e">
        <f t="shared" ca="1" si="1116"/>
        <v>#N/A</v>
      </c>
      <c r="AT882" s="19" t="e">
        <f t="shared" ca="1" si="1117"/>
        <v>#N/A</v>
      </c>
      <c r="AU882" s="19" t="e">
        <f t="shared" ca="1" si="1118"/>
        <v>#N/A</v>
      </c>
      <c r="AV882" s="19" t="e">
        <f t="shared" ca="1" si="1119"/>
        <v>#N/A</v>
      </c>
      <c r="AW882" s="19" t="e">
        <f t="shared" ca="1" si="1120"/>
        <v>#N/A</v>
      </c>
      <c r="AX882" s="19" t="e">
        <f t="shared" ca="1" si="1121"/>
        <v>#N/A</v>
      </c>
      <c r="AY882" s="19" t="e">
        <f t="shared" ca="1" si="1122"/>
        <v>#N/A</v>
      </c>
      <c r="AZ882" s="72" t="e">
        <f t="shared" ca="1" si="1123"/>
        <v>#N/A</v>
      </c>
      <c r="BA882" s="72" t="e">
        <f t="shared" ca="1" si="1124"/>
        <v>#N/A</v>
      </c>
      <c r="BB882" s="72" t="e">
        <f t="shared" ca="1" si="1125"/>
        <v>#N/A</v>
      </c>
      <c r="BC882" s="19" t="e">
        <f t="shared" ca="1" si="1126"/>
        <v>#N/A</v>
      </c>
      <c r="BD882" s="19" t="e">
        <f t="shared" ca="1" si="1127"/>
        <v>#N/A</v>
      </c>
      <c r="BE882" s="19" t="e">
        <f t="shared" ca="1" si="1128"/>
        <v>#N/A</v>
      </c>
      <c r="BF882" s="19" t="e">
        <f t="shared" ca="1" si="1129"/>
        <v>#N/A</v>
      </c>
      <c r="BG882" s="19" t="e">
        <f t="shared" ca="1" si="1130"/>
        <v>#N/A</v>
      </c>
      <c r="BH882" s="19" t="e">
        <f t="shared" ca="1" si="1131"/>
        <v>#N/A</v>
      </c>
      <c r="BI882" s="72" t="e">
        <f t="shared" ca="1" si="1132"/>
        <v>#N/A</v>
      </c>
      <c r="BJ882" s="72" t="e">
        <f t="shared" ca="1" si="1133"/>
        <v>#N/A</v>
      </c>
      <c r="BK882" s="72" t="e">
        <f t="shared" ca="1" si="1134"/>
        <v>#N/A</v>
      </c>
      <c r="BL882" s="72" t="e">
        <f t="shared" ca="1" si="1135"/>
        <v>#N/A</v>
      </c>
      <c r="BM882" s="72" t="e">
        <f t="shared" ca="1" si="1136"/>
        <v>#N/A</v>
      </c>
      <c r="BN882" s="72" t="e">
        <f t="shared" ca="1" si="1137"/>
        <v>#N/A</v>
      </c>
      <c r="BO882" s="72" t="e">
        <f t="shared" ca="1" si="1138"/>
        <v>#N/A</v>
      </c>
      <c r="BP882" s="72" t="e">
        <f t="shared" ca="1" si="1139"/>
        <v>#N/A</v>
      </c>
      <c r="BQ882" s="72" t="e">
        <f t="shared" ca="1" si="1140"/>
        <v>#N/A</v>
      </c>
      <c r="BR882" s="72" t="e">
        <f t="shared" ca="1" si="1141"/>
        <v>#N/A</v>
      </c>
      <c r="BS882" s="72" t="e">
        <f t="shared" ca="1" si="1142"/>
        <v>#N/A</v>
      </c>
      <c r="BT882" s="72" t="e">
        <f t="shared" ca="1" si="1143"/>
        <v>#N/A</v>
      </c>
      <c r="BU882" s="72" t="e">
        <f t="shared" ca="1" si="1144"/>
        <v>#N/A</v>
      </c>
      <c r="BV882" s="72" t="e">
        <f t="shared" ca="1" si="1145"/>
        <v>#N/A</v>
      </c>
    </row>
    <row r="883" spans="1:74">
      <c r="A883" s="13" t="e">
        <f ca="1">'MGRS to'!AO883</f>
        <v>#N/A</v>
      </c>
      <c r="B883" s="13" t="e">
        <f ca="1">'MGRS to'!AP883</f>
        <v>#N/A</v>
      </c>
      <c r="C883" s="19" t="e">
        <f t="shared" ca="1" si="1074"/>
        <v>#N/A</v>
      </c>
      <c r="D883" s="19" t="e">
        <f t="shared" ca="1" si="1075"/>
        <v>#N/A</v>
      </c>
      <c r="E883" s="19" t="e">
        <f t="shared" ca="1" si="1076"/>
        <v>#N/A</v>
      </c>
      <c r="F883" s="19" t="e">
        <f t="shared" ca="1" si="1077"/>
        <v>#N/A</v>
      </c>
      <c r="G883" s="19" t="e">
        <f t="shared" ca="1" si="1078"/>
        <v>#N/A</v>
      </c>
      <c r="H883" s="19" t="e">
        <f t="shared" ca="1" si="1079"/>
        <v>#N/A</v>
      </c>
      <c r="I883" s="19" t="e">
        <f t="shared" ca="1" si="1080"/>
        <v>#N/A</v>
      </c>
      <c r="J883" s="19" t="e">
        <f t="shared" ca="1" si="1081"/>
        <v>#N/A</v>
      </c>
      <c r="K883" s="19" t="e">
        <f t="shared" ca="1" si="1082"/>
        <v>#N/A</v>
      </c>
      <c r="L883" s="19" t="e">
        <f t="shared" ca="1" si="1083"/>
        <v>#N/A</v>
      </c>
      <c r="M883" s="19" t="e">
        <f t="shared" ca="1" si="1084"/>
        <v>#N/A</v>
      </c>
      <c r="N883" s="19" t="e">
        <f t="shared" ca="1" si="1085"/>
        <v>#N/A</v>
      </c>
      <c r="O883" s="19" t="e">
        <f t="shared" ca="1" si="1086"/>
        <v>#N/A</v>
      </c>
      <c r="P883" s="72" t="e">
        <f t="shared" ca="1" si="1087"/>
        <v>#N/A</v>
      </c>
      <c r="Q883" s="72" t="e">
        <f t="shared" ca="1" si="1088"/>
        <v>#N/A</v>
      </c>
      <c r="R883" s="72" t="e">
        <f t="shared" ca="1" si="1089"/>
        <v>#N/A</v>
      </c>
      <c r="S883" s="19" t="e">
        <f t="shared" ca="1" si="1090"/>
        <v>#N/A</v>
      </c>
      <c r="T883" s="19" t="e">
        <f t="shared" ca="1" si="1091"/>
        <v>#N/A</v>
      </c>
      <c r="U883" s="19" t="e">
        <f t="shared" ca="1" si="1092"/>
        <v>#N/A</v>
      </c>
      <c r="V883" s="19" t="e">
        <f t="shared" ca="1" si="1093"/>
        <v>#N/A</v>
      </c>
      <c r="W883" s="19" t="e">
        <f t="shared" ca="1" si="1094"/>
        <v>#N/A</v>
      </c>
      <c r="X883" s="19" t="e">
        <f t="shared" ca="1" si="1095"/>
        <v>#N/A</v>
      </c>
      <c r="Y883" s="72" t="e">
        <f t="shared" ca="1" si="1096"/>
        <v>#N/A</v>
      </c>
      <c r="Z883" s="72" t="e">
        <f t="shared" ca="1" si="1097"/>
        <v>#N/A</v>
      </c>
      <c r="AA883" s="72" t="e">
        <f t="shared" ca="1" si="1098"/>
        <v>#N/A</v>
      </c>
      <c r="AB883" s="19" t="e">
        <f t="shared" ca="1" si="1099"/>
        <v>#N/A</v>
      </c>
      <c r="AC883" s="19" t="e">
        <f t="shared" ca="1" si="1100"/>
        <v>#N/A</v>
      </c>
      <c r="AD883" s="19" t="e">
        <f t="shared" ca="1" si="1101"/>
        <v>#N/A</v>
      </c>
      <c r="AE883" s="19" t="e">
        <f t="shared" ca="1" si="1102"/>
        <v>#N/A</v>
      </c>
      <c r="AF883" s="19" t="e">
        <f t="shared" ca="1" si="1103"/>
        <v>#N/A</v>
      </c>
      <c r="AG883" s="19" t="e">
        <f t="shared" ca="1" si="1104"/>
        <v>#N/A</v>
      </c>
      <c r="AH883" s="72" t="e">
        <f t="shared" ca="1" si="1105"/>
        <v>#N/A</v>
      </c>
      <c r="AI883" s="72" t="e">
        <f t="shared" ca="1" si="1106"/>
        <v>#N/A</v>
      </c>
      <c r="AJ883" s="72" t="e">
        <f t="shared" ca="1" si="1107"/>
        <v>#N/A</v>
      </c>
      <c r="AK883" s="19" t="e">
        <f t="shared" ca="1" si="1108"/>
        <v>#N/A</v>
      </c>
      <c r="AL883" s="19" t="e">
        <f t="shared" ca="1" si="1109"/>
        <v>#N/A</v>
      </c>
      <c r="AM883" s="19" t="e">
        <f t="shared" ca="1" si="1110"/>
        <v>#N/A</v>
      </c>
      <c r="AN883" s="19" t="e">
        <f t="shared" ca="1" si="1111"/>
        <v>#N/A</v>
      </c>
      <c r="AO883" s="19" t="e">
        <f t="shared" ca="1" si="1112"/>
        <v>#N/A</v>
      </c>
      <c r="AP883" s="19" t="e">
        <f t="shared" ca="1" si="1113"/>
        <v>#N/A</v>
      </c>
      <c r="AQ883" s="72" t="e">
        <f t="shared" ca="1" si="1114"/>
        <v>#N/A</v>
      </c>
      <c r="AR883" s="72" t="e">
        <f t="shared" ca="1" si="1115"/>
        <v>#N/A</v>
      </c>
      <c r="AS883" s="72" t="e">
        <f t="shared" ca="1" si="1116"/>
        <v>#N/A</v>
      </c>
      <c r="AT883" s="19" t="e">
        <f t="shared" ca="1" si="1117"/>
        <v>#N/A</v>
      </c>
      <c r="AU883" s="19" t="e">
        <f t="shared" ca="1" si="1118"/>
        <v>#N/A</v>
      </c>
      <c r="AV883" s="19" t="e">
        <f t="shared" ca="1" si="1119"/>
        <v>#N/A</v>
      </c>
      <c r="AW883" s="19" t="e">
        <f t="shared" ca="1" si="1120"/>
        <v>#N/A</v>
      </c>
      <c r="AX883" s="19" t="e">
        <f t="shared" ca="1" si="1121"/>
        <v>#N/A</v>
      </c>
      <c r="AY883" s="19" t="e">
        <f t="shared" ca="1" si="1122"/>
        <v>#N/A</v>
      </c>
      <c r="AZ883" s="72" t="e">
        <f t="shared" ca="1" si="1123"/>
        <v>#N/A</v>
      </c>
      <c r="BA883" s="72" t="e">
        <f t="shared" ca="1" si="1124"/>
        <v>#N/A</v>
      </c>
      <c r="BB883" s="72" t="e">
        <f t="shared" ca="1" si="1125"/>
        <v>#N/A</v>
      </c>
      <c r="BC883" s="19" t="e">
        <f t="shared" ca="1" si="1126"/>
        <v>#N/A</v>
      </c>
      <c r="BD883" s="19" t="e">
        <f t="shared" ca="1" si="1127"/>
        <v>#N/A</v>
      </c>
      <c r="BE883" s="19" t="e">
        <f t="shared" ca="1" si="1128"/>
        <v>#N/A</v>
      </c>
      <c r="BF883" s="19" t="e">
        <f t="shared" ca="1" si="1129"/>
        <v>#N/A</v>
      </c>
      <c r="BG883" s="19" t="e">
        <f t="shared" ca="1" si="1130"/>
        <v>#N/A</v>
      </c>
      <c r="BH883" s="19" t="e">
        <f t="shared" ca="1" si="1131"/>
        <v>#N/A</v>
      </c>
      <c r="BI883" s="72" t="e">
        <f t="shared" ca="1" si="1132"/>
        <v>#N/A</v>
      </c>
      <c r="BJ883" s="72" t="e">
        <f t="shared" ca="1" si="1133"/>
        <v>#N/A</v>
      </c>
      <c r="BK883" s="72" t="e">
        <f t="shared" ca="1" si="1134"/>
        <v>#N/A</v>
      </c>
      <c r="BL883" s="72" t="e">
        <f t="shared" ca="1" si="1135"/>
        <v>#N/A</v>
      </c>
      <c r="BM883" s="72" t="e">
        <f t="shared" ca="1" si="1136"/>
        <v>#N/A</v>
      </c>
      <c r="BN883" s="72" t="e">
        <f t="shared" ca="1" si="1137"/>
        <v>#N/A</v>
      </c>
      <c r="BO883" s="72" t="e">
        <f t="shared" ca="1" si="1138"/>
        <v>#N/A</v>
      </c>
      <c r="BP883" s="72" t="e">
        <f t="shared" ca="1" si="1139"/>
        <v>#N/A</v>
      </c>
      <c r="BQ883" s="72" t="e">
        <f t="shared" ca="1" si="1140"/>
        <v>#N/A</v>
      </c>
      <c r="BR883" s="72" t="e">
        <f t="shared" ca="1" si="1141"/>
        <v>#N/A</v>
      </c>
      <c r="BS883" s="72" t="e">
        <f t="shared" ca="1" si="1142"/>
        <v>#N/A</v>
      </c>
      <c r="BT883" s="72" t="e">
        <f t="shared" ca="1" si="1143"/>
        <v>#N/A</v>
      </c>
      <c r="BU883" s="72" t="e">
        <f t="shared" ca="1" si="1144"/>
        <v>#N/A</v>
      </c>
      <c r="BV883" s="72" t="e">
        <f t="shared" ca="1" si="1145"/>
        <v>#N/A</v>
      </c>
    </row>
    <row r="884" spans="1:74">
      <c r="A884" s="13" t="e">
        <f ca="1">'MGRS to'!AO884</f>
        <v>#N/A</v>
      </c>
      <c r="B884" s="13" t="e">
        <f ca="1">'MGRS to'!AP884</f>
        <v>#N/A</v>
      </c>
      <c r="C884" s="19" t="e">
        <f t="shared" ca="1" si="1074"/>
        <v>#N/A</v>
      </c>
      <c r="D884" s="19" t="e">
        <f t="shared" ca="1" si="1075"/>
        <v>#N/A</v>
      </c>
      <c r="E884" s="19" t="e">
        <f t="shared" ca="1" si="1076"/>
        <v>#N/A</v>
      </c>
      <c r="F884" s="19" t="e">
        <f t="shared" ca="1" si="1077"/>
        <v>#N/A</v>
      </c>
      <c r="G884" s="19" t="e">
        <f t="shared" ca="1" si="1078"/>
        <v>#N/A</v>
      </c>
      <c r="H884" s="19" t="e">
        <f t="shared" ca="1" si="1079"/>
        <v>#N/A</v>
      </c>
      <c r="I884" s="19" t="e">
        <f t="shared" ca="1" si="1080"/>
        <v>#N/A</v>
      </c>
      <c r="J884" s="19" t="e">
        <f t="shared" ca="1" si="1081"/>
        <v>#N/A</v>
      </c>
      <c r="K884" s="19" t="e">
        <f t="shared" ca="1" si="1082"/>
        <v>#N/A</v>
      </c>
      <c r="L884" s="19" t="e">
        <f t="shared" ca="1" si="1083"/>
        <v>#N/A</v>
      </c>
      <c r="M884" s="19" t="e">
        <f t="shared" ca="1" si="1084"/>
        <v>#N/A</v>
      </c>
      <c r="N884" s="19" t="e">
        <f t="shared" ca="1" si="1085"/>
        <v>#N/A</v>
      </c>
      <c r="O884" s="19" t="e">
        <f t="shared" ca="1" si="1086"/>
        <v>#N/A</v>
      </c>
      <c r="P884" s="72" t="e">
        <f t="shared" ca="1" si="1087"/>
        <v>#N/A</v>
      </c>
      <c r="Q884" s="72" t="e">
        <f t="shared" ca="1" si="1088"/>
        <v>#N/A</v>
      </c>
      <c r="R884" s="72" t="e">
        <f t="shared" ca="1" si="1089"/>
        <v>#N/A</v>
      </c>
      <c r="S884" s="19" t="e">
        <f t="shared" ca="1" si="1090"/>
        <v>#N/A</v>
      </c>
      <c r="T884" s="19" t="e">
        <f t="shared" ca="1" si="1091"/>
        <v>#N/A</v>
      </c>
      <c r="U884" s="19" t="e">
        <f t="shared" ca="1" si="1092"/>
        <v>#N/A</v>
      </c>
      <c r="V884" s="19" t="e">
        <f t="shared" ca="1" si="1093"/>
        <v>#N/A</v>
      </c>
      <c r="W884" s="19" t="e">
        <f t="shared" ca="1" si="1094"/>
        <v>#N/A</v>
      </c>
      <c r="X884" s="19" t="e">
        <f t="shared" ca="1" si="1095"/>
        <v>#N/A</v>
      </c>
      <c r="Y884" s="72" t="e">
        <f t="shared" ca="1" si="1096"/>
        <v>#N/A</v>
      </c>
      <c r="Z884" s="72" t="e">
        <f t="shared" ca="1" si="1097"/>
        <v>#N/A</v>
      </c>
      <c r="AA884" s="72" t="e">
        <f t="shared" ca="1" si="1098"/>
        <v>#N/A</v>
      </c>
      <c r="AB884" s="19" t="e">
        <f t="shared" ca="1" si="1099"/>
        <v>#N/A</v>
      </c>
      <c r="AC884" s="19" t="e">
        <f t="shared" ca="1" si="1100"/>
        <v>#N/A</v>
      </c>
      <c r="AD884" s="19" t="e">
        <f t="shared" ca="1" si="1101"/>
        <v>#N/A</v>
      </c>
      <c r="AE884" s="19" t="e">
        <f t="shared" ca="1" si="1102"/>
        <v>#N/A</v>
      </c>
      <c r="AF884" s="19" t="e">
        <f t="shared" ca="1" si="1103"/>
        <v>#N/A</v>
      </c>
      <c r="AG884" s="19" t="e">
        <f t="shared" ca="1" si="1104"/>
        <v>#N/A</v>
      </c>
      <c r="AH884" s="72" t="e">
        <f t="shared" ca="1" si="1105"/>
        <v>#N/A</v>
      </c>
      <c r="AI884" s="72" t="e">
        <f t="shared" ca="1" si="1106"/>
        <v>#N/A</v>
      </c>
      <c r="AJ884" s="72" t="e">
        <f t="shared" ca="1" si="1107"/>
        <v>#N/A</v>
      </c>
      <c r="AK884" s="19" t="e">
        <f t="shared" ca="1" si="1108"/>
        <v>#N/A</v>
      </c>
      <c r="AL884" s="19" t="e">
        <f t="shared" ca="1" si="1109"/>
        <v>#N/A</v>
      </c>
      <c r="AM884" s="19" t="e">
        <f t="shared" ca="1" si="1110"/>
        <v>#N/A</v>
      </c>
      <c r="AN884" s="19" t="e">
        <f t="shared" ca="1" si="1111"/>
        <v>#N/A</v>
      </c>
      <c r="AO884" s="19" t="e">
        <f t="shared" ca="1" si="1112"/>
        <v>#N/A</v>
      </c>
      <c r="AP884" s="19" t="e">
        <f t="shared" ca="1" si="1113"/>
        <v>#N/A</v>
      </c>
      <c r="AQ884" s="72" t="e">
        <f t="shared" ca="1" si="1114"/>
        <v>#N/A</v>
      </c>
      <c r="AR884" s="72" t="e">
        <f t="shared" ca="1" si="1115"/>
        <v>#N/A</v>
      </c>
      <c r="AS884" s="72" t="e">
        <f t="shared" ca="1" si="1116"/>
        <v>#N/A</v>
      </c>
      <c r="AT884" s="19" t="e">
        <f t="shared" ca="1" si="1117"/>
        <v>#N/A</v>
      </c>
      <c r="AU884" s="19" t="e">
        <f t="shared" ca="1" si="1118"/>
        <v>#N/A</v>
      </c>
      <c r="AV884" s="19" t="e">
        <f t="shared" ca="1" si="1119"/>
        <v>#N/A</v>
      </c>
      <c r="AW884" s="19" t="e">
        <f t="shared" ca="1" si="1120"/>
        <v>#N/A</v>
      </c>
      <c r="AX884" s="19" t="e">
        <f t="shared" ca="1" si="1121"/>
        <v>#N/A</v>
      </c>
      <c r="AY884" s="19" t="e">
        <f t="shared" ca="1" si="1122"/>
        <v>#N/A</v>
      </c>
      <c r="AZ884" s="72" t="e">
        <f t="shared" ca="1" si="1123"/>
        <v>#N/A</v>
      </c>
      <c r="BA884" s="72" t="e">
        <f t="shared" ca="1" si="1124"/>
        <v>#N/A</v>
      </c>
      <c r="BB884" s="72" t="e">
        <f t="shared" ca="1" si="1125"/>
        <v>#N/A</v>
      </c>
      <c r="BC884" s="19" t="e">
        <f t="shared" ca="1" si="1126"/>
        <v>#N/A</v>
      </c>
      <c r="BD884" s="19" t="e">
        <f t="shared" ca="1" si="1127"/>
        <v>#N/A</v>
      </c>
      <c r="BE884" s="19" t="e">
        <f t="shared" ca="1" si="1128"/>
        <v>#N/A</v>
      </c>
      <c r="BF884" s="19" t="e">
        <f t="shared" ca="1" si="1129"/>
        <v>#N/A</v>
      </c>
      <c r="BG884" s="19" t="e">
        <f t="shared" ca="1" si="1130"/>
        <v>#N/A</v>
      </c>
      <c r="BH884" s="19" t="e">
        <f t="shared" ca="1" si="1131"/>
        <v>#N/A</v>
      </c>
      <c r="BI884" s="72" t="e">
        <f t="shared" ca="1" si="1132"/>
        <v>#N/A</v>
      </c>
      <c r="BJ884" s="72" t="e">
        <f t="shared" ca="1" si="1133"/>
        <v>#N/A</v>
      </c>
      <c r="BK884" s="72" t="e">
        <f t="shared" ca="1" si="1134"/>
        <v>#N/A</v>
      </c>
      <c r="BL884" s="72" t="e">
        <f t="shared" ca="1" si="1135"/>
        <v>#N/A</v>
      </c>
      <c r="BM884" s="72" t="e">
        <f t="shared" ca="1" si="1136"/>
        <v>#N/A</v>
      </c>
      <c r="BN884" s="72" t="e">
        <f t="shared" ca="1" si="1137"/>
        <v>#N/A</v>
      </c>
      <c r="BO884" s="72" t="e">
        <f t="shared" ca="1" si="1138"/>
        <v>#N/A</v>
      </c>
      <c r="BP884" s="72" t="e">
        <f t="shared" ca="1" si="1139"/>
        <v>#N/A</v>
      </c>
      <c r="BQ884" s="72" t="e">
        <f t="shared" ca="1" si="1140"/>
        <v>#N/A</v>
      </c>
      <c r="BR884" s="72" t="e">
        <f t="shared" ca="1" si="1141"/>
        <v>#N/A</v>
      </c>
      <c r="BS884" s="72" t="e">
        <f t="shared" ca="1" si="1142"/>
        <v>#N/A</v>
      </c>
      <c r="BT884" s="72" t="e">
        <f t="shared" ca="1" si="1143"/>
        <v>#N/A</v>
      </c>
      <c r="BU884" s="72" t="e">
        <f t="shared" ca="1" si="1144"/>
        <v>#N/A</v>
      </c>
      <c r="BV884" s="72" t="e">
        <f t="shared" ca="1" si="1145"/>
        <v>#N/A</v>
      </c>
    </row>
    <row r="885" spans="1:74">
      <c r="A885" s="13" t="e">
        <f ca="1">'MGRS to'!AO885</f>
        <v>#N/A</v>
      </c>
      <c r="B885" s="13" t="e">
        <f ca="1">'MGRS to'!AP885</f>
        <v>#N/A</v>
      </c>
      <c r="C885" s="19" t="e">
        <f t="shared" ca="1" si="1074"/>
        <v>#N/A</v>
      </c>
      <c r="D885" s="19" t="e">
        <f t="shared" ca="1" si="1075"/>
        <v>#N/A</v>
      </c>
      <c r="E885" s="19" t="e">
        <f t="shared" ca="1" si="1076"/>
        <v>#N/A</v>
      </c>
      <c r="F885" s="19" t="e">
        <f t="shared" ca="1" si="1077"/>
        <v>#N/A</v>
      </c>
      <c r="G885" s="19" t="e">
        <f t="shared" ca="1" si="1078"/>
        <v>#N/A</v>
      </c>
      <c r="H885" s="19" t="e">
        <f t="shared" ca="1" si="1079"/>
        <v>#N/A</v>
      </c>
      <c r="I885" s="19" t="e">
        <f t="shared" ca="1" si="1080"/>
        <v>#N/A</v>
      </c>
      <c r="J885" s="19" t="e">
        <f t="shared" ca="1" si="1081"/>
        <v>#N/A</v>
      </c>
      <c r="K885" s="19" t="e">
        <f t="shared" ca="1" si="1082"/>
        <v>#N/A</v>
      </c>
      <c r="L885" s="19" t="e">
        <f t="shared" ca="1" si="1083"/>
        <v>#N/A</v>
      </c>
      <c r="M885" s="19" t="e">
        <f t="shared" ca="1" si="1084"/>
        <v>#N/A</v>
      </c>
      <c r="N885" s="19" t="e">
        <f t="shared" ca="1" si="1085"/>
        <v>#N/A</v>
      </c>
      <c r="O885" s="19" t="e">
        <f t="shared" ca="1" si="1086"/>
        <v>#N/A</v>
      </c>
      <c r="P885" s="72" t="e">
        <f t="shared" ca="1" si="1087"/>
        <v>#N/A</v>
      </c>
      <c r="Q885" s="72" t="e">
        <f t="shared" ca="1" si="1088"/>
        <v>#N/A</v>
      </c>
      <c r="R885" s="72" t="e">
        <f t="shared" ca="1" si="1089"/>
        <v>#N/A</v>
      </c>
      <c r="S885" s="19" t="e">
        <f t="shared" ca="1" si="1090"/>
        <v>#N/A</v>
      </c>
      <c r="T885" s="19" t="e">
        <f t="shared" ca="1" si="1091"/>
        <v>#N/A</v>
      </c>
      <c r="U885" s="19" t="e">
        <f t="shared" ca="1" si="1092"/>
        <v>#N/A</v>
      </c>
      <c r="V885" s="19" t="e">
        <f t="shared" ca="1" si="1093"/>
        <v>#N/A</v>
      </c>
      <c r="W885" s="19" t="e">
        <f t="shared" ca="1" si="1094"/>
        <v>#N/A</v>
      </c>
      <c r="X885" s="19" t="e">
        <f t="shared" ca="1" si="1095"/>
        <v>#N/A</v>
      </c>
      <c r="Y885" s="72" t="e">
        <f t="shared" ca="1" si="1096"/>
        <v>#N/A</v>
      </c>
      <c r="Z885" s="72" t="e">
        <f t="shared" ca="1" si="1097"/>
        <v>#N/A</v>
      </c>
      <c r="AA885" s="72" t="e">
        <f t="shared" ca="1" si="1098"/>
        <v>#N/A</v>
      </c>
      <c r="AB885" s="19" t="e">
        <f t="shared" ca="1" si="1099"/>
        <v>#N/A</v>
      </c>
      <c r="AC885" s="19" t="e">
        <f t="shared" ca="1" si="1100"/>
        <v>#N/A</v>
      </c>
      <c r="AD885" s="19" t="e">
        <f t="shared" ca="1" si="1101"/>
        <v>#N/A</v>
      </c>
      <c r="AE885" s="19" t="e">
        <f t="shared" ca="1" si="1102"/>
        <v>#N/A</v>
      </c>
      <c r="AF885" s="19" t="e">
        <f t="shared" ca="1" si="1103"/>
        <v>#N/A</v>
      </c>
      <c r="AG885" s="19" t="e">
        <f t="shared" ca="1" si="1104"/>
        <v>#N/A</v>
      </c>
      <c r="AH885" s="72" t="e">
        <f t="shared" ca="1" si="1105"/>
        <v>#N/A</v>
      </c>
      <c r="AI885" s="72" t="e">
        <f t="shared" ca="1" si="1106"/>
        <v>#N/A</v>
      </c>
      <c r="AJ885" s="72" t="e">
        <f t="shared" ca="1" si="1107"/>
        <v>#N/A</v>
      </c>
      <c r="AK885" s="19" t="e">
        <f t="shared" ca="1" si="1108"/>
        <v>#N/A</v>
      </c>
      <c r="AL885" s="19" t="e">
        <f t="shared" ca="1" si="1109"/>
        <v>#N/A</v>
      </c>
      <c r="AM885" s="19" t="e">
        <f t="shared" ca="1" si="1110"/>
        <v>#N/A</v>
      </c>
      <c r="AN885" s="19" t="e">
        <f t="shared" ca="1" si="1111"/>
        <v>#N/A</v>
      </c>
      <c r="AO885" s="19" t="e">
        <f t="shared" ca="1" si="1112"/>
        <v>#N/A</v>
      </c>
      <c r="AP885" s="19" t="e">
        <f t="shared" ca="1" si="1113"/>
        <v>#N/A</v>
      </c>
      <c r="AQ885" s="72" t="e">
        <f t="shared" ca="1" si="1114"/>
        <v>#N/A</v>
      </c>
      <c r="AR885" s="72" t="e">
        <f t="shared" ca="1" si="1115"/>
        <v>#N/A</v>
      </c>
      <c r="AS885" s="72" t="e">
        <f t="shared" ca="1" si="1116"/>
        <v>#N/A</v>
      </c>
      <c r="AT885" s="19" t="e">
        <f t="shared" ca="1" si="1117"/>
        <v>#N/A</v>
      </c>
      <c r="AU885" s="19" t="e">
        <f t="shared" ca="1" si="1118"/>
        <v>#N/A</v>
      </c>
      <c r="AV885" s="19" t="e">
        <f t="shared" ca="1" si="1119"/>
        <v>#N/A</v>
      </c>
      <c r="AW885" s="19" t="e">
        <f t="shared" ca="1" si="1120"/>
        <v>#N/A</v>
      </c>
      <c r="AX885" s="19" t="e">
        <f t="shared" ca="1" si="1121"/>
        <v>#N/A</v>
      </c>
      <c r="AY885" s="19" t="e">
        <f t="shared" ca="1" si="1122"/>
        <v>#N/A</v>
      </c>
      <c r="AZ885" s="72" t="e">
        <f t="shared" ca="1" si="1123"/>
        <v>#N/A</v>
      </c>
      <c r="BA885" s="72" t="e">
        <f t="shared" ca="1" si="1124"/>
        <v>#N/A</v>
      </c>
      <c r="BB885" s="72" t="e">
        <f t="shared" ca="1" si="1125"/>
        <v>#N/A</v>
      </c>
      <c r="BC885" s="19" t="e">
        <f t="shared" ca="1" si="1126"/>
        <v>#N/A</v>
      </c>
      <c r="BD885" s="19" t="e">
        <f t="shared" ca="1" si="1127"/>
        <v>#N/A</v>
      </c>
      <c r="BE885" s="19" t="e">
        <f t="shared" ca="1" si="1128"/>
        <v>#N/A</v>
      </c>
      <c r="BF885" s="19" t="e">
        <f t="shared" ca="1" si="1129"/>
        <v>#N/A</v>
      </c>
      <c r="BG885" s="19" t="e">
        <f t="shared" ca="1" si="1130"/>
        <v>#N/A</v>
      </c>
      <c r="BH885" s="19" t="e">
        <f t="shared" ca="1" si="1131"/>
        <v>#N/A</v>
      </c>
      <c r="BI885" s="72" t="e">
        <f t="shared" ca="1" si="1132"/>
        <v>#N/A</v>
      </c>
      <c r="BJ885" s="72" t="e">
        <f t="shared" ca="1" si="1133"/>
        <v>#N/A</v>
      </c>
      <c r="BK885" s="72" t="e">
        <f t="shared" ca="1" si="1134"/>
        <v>#N/A</v>
      </c>
      <c r="BL885" s="72" t="e">
        <f t="shared" ca="1" si="1135"/>
        <v>#N/A</v>
      </c>
      <c r="BM885" s="72" t="e">
        <f t="shared" ca="1" si="1136"/>
        <v>#N/A</v>
      </c>
      <c r="BN885" s="72" t="e">
        <f t="shared" ca="1" si="1137"/>
        <v>#N/A</v>
      </c>
      <c r="BO885" s="72" t="e">
        <f t="shared" ca="1" si="1138"/>
        <v>#N/A</v>
      </c>
      <c r="BP885" s="72" t="e">
        <f t="shared" ca="1" si="1139"/>
        <v>#N/A</v>
      </c>
      <c r="BQ885" s="72" t="e">
        <f t="shared" ca="1" si="1140"/>
        <v>#N/A</v>
      </c>
      <c r="BR885" s="72" t="e">
        <f t="shared" ca="1" si="1141"/>
        <v>#N/A</v>
      </c>
      <c r="BS885" s="72" t="e">
        <f t="shared" ca="1" si="1142"/>
        <v>#N/A</v>
      </c>
      <c r="BT885" s="72" t="e">
        <f t="shared" ca="1" si="1143"/>
        <v>#N/A</v>
      </c>
      <c r="BU885" s="72" t="e">
        <f t="shared" ca="1" si="1144"/>
        <v>#N/A</v>
      </c>
      <c r="BV885" s="72" t="e">
        <f t="shared" ca="1" si="1145"/>
        <v>#N/A</v>
      </c>
    </row>
    <row r="886" spans="1:74">
      <c r="A886" s="13" t="e">
        <f ca="1">'MGRS to'!AO886</f>
        <v>#N/A</v>
      </c>
      <c r="B886" s="13" t="e">
        <f ca="1">'MGRS to'!AP886</f>
        <v>#N/A</v>
      </c>
      <c r="C886" s="19" t="e">
        <f t="shared" ca="1" si="1074"/>
        <v>#N/A</v>
      </c>
      <c r="D886" s="19" t="e">
        <f t="shared" ca="1" si="1075"/>
        <v>#N/A</v>
      </c>
      <c r="E886" s="19" t="e">
        <f t="shared" ca="1" si="1076"/>
        <v>#N/A</v>
      </c>
      <c r="F886" s="19" t="e">
        <f t="shared" ca="1" si="1077"/>
        <v>#N/A</v>
      </c>
      <c r="G886" s="19" t="e">
        <f t="shared" ca="1" si="1078"/>
        <v>#N/A</v>
      </c>
      <c r="H886" s="19" t="e">
        <f t="shared" ca="1" si="1079"/>
        <v>#N/A</v>
      </c>
      <c r="I886" s="19" t="e">
        <f t="shared" ca="1" si="1080"/>
        <v>#N/A</v>
      </c>
      <c r="J886" s="19" t="e">
        <f t="shared" ca="1" si="1081"/>
        <v>#N/A</v>
      </c>
      <c r="K886" s="19" t="e">
        <f t="shared" ca="1" si="1082"/>
        <v>#N/A</v>
      </c>
      <c r="L886" s="19" t="e">
        <f t="shared" ca="1" si="1083"/>
        <v>#N/A</v>
      </c>
      <c r="M886" s="19" t="e">
        <f t="shared" ca="1" si="1084"/>
        <v>#N/A</v>
      </c>
      <c r="N886" s="19" t="e">
        <f t="shared" ca="1" si="1085"/>
        <v>#N/A</v>
      </c>
      <c r="O886" s="19" t="e">
        <f t="shared" ca="1" si="1086"/>
        <v>#N/A</v>
      </c>
      <c r="P886" s="72" t="e">
        <f t="shared" ca="1" si="1087"/>
        <v>#N/A</v>
      </c>
      <c r="Q886" s="72" t="e">
        <f t="shared" ca="1" si="1088"/>
        <v>#N/A</v>
      </c>
      <c r="R886" s="72" t="e">
        <f t="shared" ca="1" si="1089"/>
        <v>#N/A</v>
      </c>
      <c r="S886" s="19" t="e">
        <f t="shared" ca="1" si="1090"/>
        <v>#N/A</v>
      </c>
      <c r="T886" s="19" t="e">
        <f t="shared" ca="1" si="1091"/>
        <v>#N/A</v>
      </c>
      <c r="U886" s="19" t="e">
        <f t="shared" ca="1" si="1092"/>
        <v>#N/A</v>
      </c>
      <c r="V886" s="19" t="e">
        <f t="shared" ca="1" si="1093"/>
        <v>#N/A</v>
      </c>
      <c r="W886" s="19" t="e">
        <f t="shared" ca="1" si="1094"/>
        <v>#N/A</v>
      </c>
      <c r="X886" s="19" t="e">
        <f t="shared" ca="1" si="1095"/>
        <v>#N/A</v>
      </c>
      <c r="Y886" s="72" t="e">
        <f t="shared" ca="1" si="1096"/>
        <v>#N/A</v>
      </c>
      <c r="Z886" s="72" t="e">
        <f t="shared" ca="1" si="1097"/>
        <v>#N/A</v>
      </c>
      <c r="AA886" s="72" t="e">
        <f t="shared" ca="1" si="1098"/>
        <v>#N/A</v>
      </c>
      <c r="AB886" s="19" t="e">
        <f t="shared" ca="1" si="1099"/>
        <v>#N/A</v>
      </c>
      <c r="AC886" s="19" t="e">
        <f t="shared" ca="1" si="1100"/>
        <v>#N/A</v>
      </c>
      <c r="AD886" s="19" t="e">
        <f t="shared" ca="1" si="1101"/>
        <v>#N/A</v>
      </c>
      <c r="AE886" s="19" t="e">
        <f t="shared" ca="1" si="1102"/>
        <v>#N/A</v>
      </c>
      <c r="AF886" s="19" t="e">
        <f t="shared" ca="1" si="1103"/>
        <v>#N/A</v>
      </c>
      <c r="AG886" s="19" t="e">
        <f t="shared" ca="1" si="1104"/>
        <v>#N/A</v>
      </c>
      <c r="AH886" s="72" t="e">
        <f t="shared" ca="1" si="1105"/>
        <v>#N/A</v>
      </c>
      <c r="AI886" s="72" t="e">
        <f t="shared" ca="1" si="1106"/>
        <v>#N/A</v>
      </c>
      <c r="AJ886" s="72" t="e">
        <f t="shared" ca="1" si="1107"/>
        <v>#N/A</v>
      </c>
      <c r="AK886" s="19" t="e">
        <f t="shared" ca="1" si="1108"/>
        <v>#N/A</v>
      </c>
      <c r="AL886" s="19" t="e">
        <f t="shared" ca="1" si="1109"/>
        <v>#N/A</v>
      </c>
      <c r="AM886" s="19" t="e">
        <f t="shared" ca="1" si="1110"/>
        <v>#N/A</v>
      </c>
      <c r="AN886" s="19" t="e">
        <f t="shared" ca="1" si="1111"/>
        <v>#N/A</v>
      </c>
      <c r="AO886" s="19" t="e">
        <f t="shared" ca="1" si="1112"/>
        <v>#N/A</v>
      </c>
      <c r="AP886" s="19" t="e">
        <f t="shared" ca="1" si="1113"/>
        <v>#N/A</v>
      </c>
      <c r="AQ886" s="72" t="e">
        <f t="shared" ca="1" si="1114"/>
        <v>#N/A</v>
      </c>
      <c r="AR886" s="72" t="e">
        <f t="shared" ca="1" si="1115"/>
        <v>#N/A</v>
      </c>
      <c r="AS886" s="72" t="e">
        <f t="shared" ca="1" si="1116"/>
        <v>#N/A</v>
      </c>
      <c r="AT886" s="19" t="e">
        <f t="shared" ca="1" si="1117"/>
        <v>#N/A</v>
      </c>
      <c r="AU886" s="19" t="e">
        <f t="shared" ca="1" si="1118"/>
        <v>#N/A</v>
      </c>
      <c r="AV886" s="19" t="e">
        <f t="shared" ca="1" si="1119"/>
        <v>#N/A</v>
      </c>
      <c r="AW886" s="19" t="e">
        <f t="shared" ca="1" si="1120"/>
        <v>#N/A</v>
      </c>
      <c r="AX886" s="19" t="e">
        <f t="shared" ca="1" si="1121"/>
        <v>#N/A</v>
      </c>
      <c r="AY886" s="19" t="e">
        <f t="shared" ca="1" si="1122"/>
        <v>#N/A</v>
      </c>
      <c r="AZ886" s="72" t="e">
        <f t="shared" ca="1" si="1123"/>
        <v>#N/A</v>
      </c>
      <c r="BA886" s="72" t="e">
        <f t="shared" ca="1" si="1124"/>
        <v>#N/A</v>
      </c>
      <c r="BB886" s="72" t="e">
        <f t="shared" ca="1" si="1125"/>
        <v>#N/A</v>
      </c>
      <c r="BC886" s="19" t="e">
        <f t="shared" ca="1" si="1126"/>
        <v>#N/A</v>
      </c>
      <c r="BD886" s="19" t="e">
        <f t="shared" ca="1" si="1127"/>
        <v>#N/A</v>
      </c>
      <c r="BE886" s="19" t="e">
        <f t="shared" ca="1" si="1128"/>
        <v>#N/A</v>
      </c>
      <c r="BF886" s="19" t="e">
        <f t="shared" ca="1" si="1129"/>
        <v>#N/A</v>
      </c>
      <c r="BG886" s="19" t="e">
        <f t="shared" ca="1" si="1130"/>
        <v>#N/A</v>
      </c>
      <c r="BH886" s="19" t="e">
        <f t="shared" ca="1" si="1131"/>
        <v>#N/A</v>
      </c>
      <c r="BI886" s="72" t="e">
        <f t="shared" ca="1" si="1132"/>
        <v>#N/A</v>
      </c>
      <c r="BJ886" s="72" t="e">
        <f t="shared" ca="1" si="1133"/>
        <v>#N/A</v>
      </c>
      <c r="BK886" s="72" t="e">
        <f t="shared" ca="1" si="1134"/>
        <v>#N/A</v>
      </c>
      <c r="BL886" s="72" t="e">
        <f t="shared" ca="1" si="1135"/>
        <v>#N/A</v>
      </c>
      <c r="BM886" s="72" t="e">
        <f t="shared" ca="1" si="1136"/>
        <v>#N/A</v>
      </c>
      <c r="BN886" s="72" t="e">
        <f t="shared" ca="1" si="1137"/>
        <v>#N/A</v>
      </c>
      <c r="BO886" s="72" t="e">
        <f t="shared" ca="1" si="1138"/>
        <v>#N/A</v>
      </c>
      <c r="BP886" s="72" t="e">
        <f t="shared" ca="1" si="1139"/>
        <v>#N/A</v>
      </c>
      <c r="BQ886" s="72" t="e">
        <f t="shared" ca="1" si="1140"/>
        <v>#N/A</v>
      </c>
      <c r="BR886" s="72" t="e">
        <f t="shared" ca="1" si="1141"/>
        <v>#N/A</v>
      </c>
      <c r="BS886" s="72" t="e">
        <f t="shared" ca="1" si="1142"/>
        <v>#N/A</v>
      </c>
      <c r="BT886" s="72" t="e">
        <f t="shared" ca="1" si="1143"/>
        <v>#N/A</v>
      </c>
      <c r="BU886" s="72" t="e">
        <f t="shared" ca="1" si="1144"/>
        <v>#N/A</v>
      </c>
      <c r="BV886" s="72" t="e">
        <f t="shared" ca="1" si="1145"/>
        <v>#N/A</v>
      </c>
    </row>
    <row r="887" spans="1:74">
      <c r="A887" s="13" t="e">
        <f ca="1">'MGRS to'!AO887</f>
        <v>#N/A</v>
      </c>
      <c r="B887" s="13" t="e">
        <f ca="1">'MGRS to'!AP887</f>
        <v>#N/A</v>
      </c>
      <c r="C887" s="19" t="e">
        <f t="shared" ca="1" si="1074"/>
        <v>#N/A</v>
      </c>
      <c r="D887" s="19" t="e">
        <f t="shared" ca="1" si="1075"/>
        <v>#N/A</v>
      </c>
      <c r="E887" s="19" t="e">
        <f t="shared" ca="1" si="1076"/>
        <v>#N/A</v>
      </c>
      <c r="F887" s="19" t="e">
        <f t="shared" ca="1" si="1077"/>
        <v>#N/A</v>
      </c>
      <c r="G887" s="19" t="e">
        <f t="shared" ca="1" si="1078"/>
        <v>#N/A</v>
      </c>
      <c r="H887" s="19" t="e">
        <f t="shared" ca="1" si="1079"/>
        <v>#N/A</v>
      </c>
      <c r="I887" s="19" t="e">
        <f t="shared" ca="1" si="1080"/>
        <v>#N/A</v>
      </c>
      <c r="J887" s="19" t="e">
        <f t="shared" ca="1" si="1081"/>
        <v>#N/A</v>
      </c>
      <c r="K887" s="19" t="e">
        <f t="shared" ca="1" si="1082"/>
        <v>#N/A</v>
      </c>
      <c r="L887" s="19" t="e">
        <f t="shared" ca="1" si="1083"/>
        <v>#N/A</v>
      </c>
      <c r="M887" s="19" t="e">
        <f t="shared" ca="1" si="1084"/>
        <v>#N/A</v>
      </c>
      <c r="N887" s="19" t="e">
        <f t="shared" ca="1" si="1085"/>
        <v>#N/A</v>
      </c>
      <c r="O887" s="19" t="e">
        <f t="shared" ca="1" si="1086"/>
        <v>#N/A</v>
      </c>
      <c r="P887" s="72" t="e">
        <f t="shared" ca="1" si="1087"/>
        <v>#N/A</v>
      </c>
      <c r="Q887" s="72" t="e">
        <f t="shared" ca="1" si="1088"/>
        <v>#N/A</v>
      </c>
      <c r="R887" s="72" t="e">
        <f t="shared" ca="1" si="1089"/>
        <v>#N/A</v>
      </c>
      <c r="S887" s="19" t="e">
        <f t="shared" ca="1" si="1090"/>
        <v>#N/A</v>
      </c>
      <c r="T887" s="19" t="e">
        <f t="shared" ca="1" si="1091"/>
        <v>#N/A</v>
      </c>
      <c r="U887" s="19" t="e">
        <f t="shared" ca="1" si="1092"/>
        <v>#N/A</v>
      </c>
      <c r="V887" s="19" t="e">
        <f t="shared" ca="1" si="1093"/>
        <v>#N/A</v>
      </c>
      <c r="W887" s="19" t="e">
        <f t="shared" ca="1" si="1094"/>
        <v>#N/A</v>
      </c>
      <c r="X887" s="19" t="e">
        <f t="shared" ca="1" si="1095"/>
        <v>#N/A</v>
      </c>
      <c r="Y887" s="72" t="e">
        <f t="shared" ca="1" si="1096"/>
        <v>#N/A</v>
      </c>
      <c r="Z887" s="72" t="e">
        <f t="shared" ca="1" si="1097"/>
        <v>#N/A</v>
      </c>
      <c r="AA887" s="72" t="e">
        <f t="shared" ca="1" si="1098"/>
        <v>#N/A</v>
      </c>
      <c r="AB887" s="19" t="e">
        <f t="shared" ca="1" si="1099"/>
        <v>#N/A</v>
      </c>
      <c r="AC887" s="19" t="e">
        <f t="shared" ca="1" si="1100"/>
        <v>#N/A</v>
      </c>
      <c r="AD887" s="19" t="e">
        <f t="shared" ca="1" si="1101"/>
        <v>#N/A</v>
      </c>
      <c r="AE887" s="19" t="e">
        <f t="shared" ca="1" si="1102"/>
        <v>#N/A</v>
      </c>
      <c r="AF887" s="19" t="e">
        <f t="shared" ca="1" si="1103"/>
        <v>#N/A</v>
      </c>
      <c r="AG887" s="19" t="e">
        <f t="shared" ca="1" si="1104"/>
        <v>#N/A</v>
      </c>
      <c r="AH887" s="72" t="e">
        <f t="shared" ca="1" si="1105"/>
        <v>#N/A</v>
      </c>
      <c r="AI887" s="72" t="e">
        <f t="shared" ca="1" si="1106"/>
        <v>#N/A</v>
      </c>
      <c r="AJ887" s="72" t="e">
        <f t="shared" ca="1" si="1107"/>
        <v>#N/A</v>
      </c>
      <c r="AK887" s="19" t="e">
        <f t="shared" ca="1" si="1108"/>
        <v>#N/A</v>
      </c>
      <c r="AL887" s="19" t="e">
        <f t="shared" ca="1" si="1109"/>
        <v>#N/A</v>
      </c>
      <c r="AM887" s="19" t="e">
        <f t="shared" ca="1" si="1110"/>
        <v>#N/A</v>
      </c>
      <c r="AN887" s="19" t="e">
        <f t="shared" ca="1" si="1111"/>
        <v>#N/A</v>
      </c>
      <c r="AO887" s="19" t="e">
        <f t="shared" ca="1" si="1112"/>
        <v>#N/A</v>
      </c>
      <c r="AP887" s="19" t="e">
        <f t="shared" ca="1" si="1113"/>
        <v>#N/A</v>
      </c>
      <c r="AQ887" s="72" t="e">
        <f t="shared" ca="1" si="1114"/>
        <v>#N/A</v>
      </c>
      <c r="AR887" s="72" t="e">
        <f t="shared" ca="1" si="1115"/>
        <v>#N/A</v>
      </c>
      <c r="AS887" s="72" t="e">
        <f t="shared" ca="1" si="1116"/>
        <v>#N/A</v>
      </c>
      <c r="AT887" s="19" t="e">
        <f t="shared" ca="1" si="1117"/>
        <v>#N/A</v>
      </c>
      <c r="AU887" s="19" t="e">
        <f t="shared" ca="1" si="1118"/>
        <v>#N/A</v>
      </c>
      <c r="AV887" s="19" t="e">
        <f t="shared" ca="1" si="1119"/>
        <v>#N/A</v>
      </c>
      <c r="AW887" s="19" t="e">
        <f t="shared" ca="1" si="1120"/>
        <v>#N/A</v>
      </c>
      <c r="AX887" s="19" t="e">
        <f t="shared" ca="1" si="1121"/>
        <v>#N/A</v>
      </c>
      <c r="AY887" s="19" t="e">
        <f t="shared" ca="1" si="1122"/>
        <v>#N/A</v>
      </c>
      <c r="AZ887" s="72" t="e">
        <f t="shared" ca="1" si="1123"/>
        <v>#N/A</v>
      </c>
      <c r="BA887" s="72" t="e">
        <f t="shared" ca="1" si="1124"/>
        <v>#N/A</v>
      </c>
      <c r="BB887" s="72" t="e">
        <f t="shared" ca="1" si="1125"/>
        <v>#N/A</v>
      </c>
      <c r="BC887" s="19" t="e">
        <f t="shared" ca="1" si="1126"/>
        <v>#N/A</v>
      </c>
      <c r="BD887" s="19" t="e">
        <f t="shared" ca="1" si="1127"/>
        <v>#N/A</v>
      </c>
      <c r="BE887" s="19" t="e">
        <f t="shared" ca="1" si="1128"/>
        <v>#N/A</v>
      </c>
      <c r="BF887" s="19" t="e">
        <f t="shared" ca="1" si="1129"/>
        <v>#N/A</v>
      </c>
      <c r="BG887" s="19" t="e">
        <f t="shared" ca="1" si="1130"/>
        <v>#N/A</v>
      </c>
      <c r="BH887" s="19" t="e">
        <f t="shared" ca="1" si="1131"/>
        <v>#N/A</v>
      </c>
      <c r="BI887" s="72" t="e">
        <f t="shared" ca="1" si="1132"/>
        <v>#N/A</v>
      </c>
      <c r="BJ887" s="72" t="e">
        <f t="shared" ca="1" si="1133"/>
        <v>#N/A</v>
      </c>
      <c r="BK887" s="72" t="e">
        <f t="shared" ca="1" si="1134"/>
        <v>#N/A</v>
      </c>
      <c r="BL887" s="72" t="e">
        <f t="shared" ca="1" si="1135"/>
        <v>#N/A</v>
      </c>
      <c r="BM887" s="72" t="e">
        <f t="shared" ca="1" si="1136"/>
        <v>#N/A</v>
      </c>
      <c r="BN887" s="72" t="e">
        <f t="shared" ca="1" si="1137"/>
        <v>#N/A</v>
      </c>
      <c r="BO887" s="72" t="e">
        <f t="shared" ca="1" si="1138"/>
        <v>#N/A</v>
      </c>
      <c r="BP887" s="72" t="e">
        <f t="shared" ca="1" si="1139"/>
        <v>#N/A</v>
      </c>
      <c r="BQ887" s="72" t="e">
        <f t="shared" ca="1" si="1140"/>
        <v>#N/A</v>
      </c>
      <c r="BR887" s="72" t="e">
        <f t="shared" ca="1" si="1141"/>
        <v>#N/A</v>
      </c>
      <c r="BS887" s="72" t="e">
        <f t="shared" ca="1" si="1142"/>
        <v>#N/A</v>
      </c>
      <c r="BT887" s="72" t="e">
        <f t="shared" ca="1" si="1143"/>
        <v>#N/A</v>
      </c>
      <c r="BU887" s="72" t="e">
        <f t="shared" ca="1" si="1144"/>
        <v>#N/A</v>
      </c>
      <c r="BV887" s="72" t="e">
        <f t="shared" ca="1" si="1145"/>
        <v>#N/A</v>
      </c>
    </row>
    <row r="888" spans="1:74">
      <c r="A888" s="13" t="e">
        <f ca="1">'MGRS to'!AO888</f>
        <v>#N/A</v>
      </c>
      <c r="B888" s="13" t="e">
        <f ca="1">'MGRS to'!AP888</f>
        <v>#N/A</v>
      </c>
      <c r="C888" s="19" t="e">
        <f t="shared" ca="1" si="1074"/>
        <v>#N/A</v>
      </c>
      <c r="D888" s="19" t="e">
        <f t="shared" ca="1" si="1075"/>
        <v>#N/A</v>
      </c>
      <c r="E888" s="19" t="e">
        <f t="shared" ca="1" si="1076"/>
        <v>#N/A</v>
      </c>
      <c r="F888" s="19" t="e">
        <f t="shared" ca="1" si="1077"/>
        <v>#N/A</v>
      </c>
      <c r="G888" s="19" t="e">
        <f t="shared" ca="1" si="1078"/>
        <v>#N/A</v>
      </c>
      <c r="H888" s="19" t="e">
        <f t="shared" ca="1" si="1079"/>
        <v>#N/A</v>
      </c>
      <c r="I888" s="19" t="e">
        <f t="shared" ca="1" si="1080"/>
        <v>#N/A</v>
      </c>
      <c r="J888" s="19" t="e">
        <f t="shared" ca="1" si="1081"/>
        <v>#N/A</v>
      </c>
      <c r="K888" s="19" t="e">
        <f t="shared" ca="1" si="1082"/>
        <v>#N/A</v>
      </c>
      <c r="L888" s="19" t="e">
        <f t="shared" ca="1" si="1083"/>
        <v>#N/A</v>
      </c>
      <c r="M888" s="19" t="e">
        <f t="shared" ca="1" si="1084"/>
        <v>#N/A</v>
      </c>
      <c r="N888" s="19" t="e">
        <f t="shared" ca="1" si="1085"/>
        <v>#N/A</v>
      </c>
      <c r="O888" s="19" t="e">
        <f t="shared" ca="1" si="1086"/>
        <v>#N/A</v>
      </c>
      <c r="P888" s="72" t="e">
        <f t="shared" ca="1" si="1087"/>
        <v>#N/A</v>
      </c>
      <c r="Q888" s="72" t="e">
        <f t="shared" ca="1" si="1088"/>
        <v>#N/A</v>
      </c>
      <c r="R888" s="72" t="e">
        <f t="shared" ca="1" si="1089"/>
        <v>#N/A</v>
      </c>
      <c r="S888" s="19" t="e">
        <f t="shared" ca="1" si="1090"/>
        <v>#N/A</v>
      </c>
      <c r="T888" s="19" t="e">
        <f t="shared" ca="1" si="1091"/>
        <v>#N/A</v>
      </c>
      <c r="U888" s="19" t="e">
        <f t="shared" ca="1" si="1092"/>
        <v>#N/A</v>
      </c>
      <c r="V888" s="19" t="e">
        <f t="shared" ca="1" si="1093"/>
        <v>#N/A</v>
      </c>
      <c r="W888" s="19" t="e">
        <f t="shared" ca="1" si="1094"/>
        <v>#N/A</v>
      </c>
      <c r="X888" s="19" t="e">
        <f t="shared" ca="1" si="1095"/>
        <v>#N/A</v>
      </c>
      <c r="Y888" s="72" t="e">
        <f t="shared" ca="1" si="1096"/>
        <v>#N/A</v>
      </c>
      <c r="Z888" s="72" t="e">
        <f t="shared" ca="1" si="1097"/>
        <v>#N/A</v>
      </c>
      <c r="AA888" s="72" t="e">
        <f t="shared" ca="1" si="1098"/>
        <v>#N/A</v>
      </c>
      <c r="AB888" s="19" t="e">
        <f t="shared" ca="1" si="1099"/>
        <v>#N/A</v>
      </c>
      <c r="AC888" s="19" t="e">
        <f t="shared" ca="1" si="1100"/>
        <v>#N/A</v>
      </c>
      <c r="AD888" s="19" t="e">
        <f t="shared" ca="1" si="1101"/>
        <v>#N/A</v>
      </c>
      <c r="AE888" s="19" t="e">
        <f t="shared" ca="1" si="1102"/>
        <v>#N/A</v>
      </c>
      <c r="AF888" s="19" t="e">
        <f t="shared" ca="1" si="1103"/>
        <v>#N/A</v>
      </c>
      <c r="AG888" s="19" t="e">
        <f t="shared" ca="1" si="1104"/>
        <v>#N/A</v>
      </c>
      <c r="AH888" s="72" t="e">
        <f t="shared" ca="1" si="1105"/>
        <v>#N/A</v>
      </c>
      <c r="AI888" s="72" t="e">
        <f t="shared" ca="1" si="1106"/>
        <v>#N/A</v>
      </c>
      <c r="AJ888" s="72" t="e">
        <f t="shared" ca="1" si="1107"/>
        <v>#N/A</v>
      </c>
      <c r="AK888" s="19" t="e">
        <f t="shared" ca="1" si="1108"/>
        <v>#N/A</v>
      </c>
      <c r="AL888" s="19" t="e">
        <f t="shared" ca="1" si="1109"/>
        <v>#N/A</v>
      </c>
      <c r="AM888" s="19" t="e">
        <f t="shared" ca="1" si="1110"/>
        <v>#N/A</v>
      </c>
      <c r="AN888" s="19" t="e">
        <f t="shared" ca="1" si="1111"/>
        <v>#N/A</v>
      </c>
      <c r="AO888" s="19" t="e">
        <f t="shared" ca="1" si="1112"/>
        <v>#N/A</v>
      </c>
      <c r="AP888" s="19" t="e">
        <f t="shared" ca="1" si="1113"/>
        <v>#N/A</v>
      </c>
      <c r="AQ888" s="72" t="e">
        <f t="shared" ca="1" si="1114"/>
        <v>#N/A</v>
      </c>
      <c r="AR888" s="72" t="e">
        <f t="shared" ca="1" si="1115"/>
        <v>#N/A</v>
      </c>
      <c r="AS888" s="72" t="e">
        <f t="shared" ca="1" si="1116"/>
        <v>#N/A</v>
      </c>
      <c r="AT888" s="19" t="e">
        <f t="shared" ca="1" si="1117"/>
        <v>#N/A</v>
      </c>
      <c r="AU888" s="19" t="e">
        <f t="shared" ca="1" si="1118"/>
        <v>#N/A</v>
      </c>
      <c r="AV888" s="19" t="e">
        <f t="shared" ca="1" si="1119"/>
        <v>#N/A</v>
      </c>
      <c r="AW888" s="19" t="e">
        <f t="shared" ca="1" si="1120"/>
        <v>#N/A</v>
      </c>
      <c r="AX888" s="19" t="e">
        <f t="shared" ca="1" si="1121"/>
        <v>#N/A</v>
      </c>
      <c r="AY888" s="19" t="e">
        <f t="shared" ca="1" si="1122"/>
        <v>#N/A</v>
      </c>
      <c r="AZ888" s="72" t="e">
        <f t="shared" ca="1" si="1123"/>
        <v>#N/A</v>
      </c>
      <c r="BA888" s="72" t="e">
        <f t="shared" ca="1" si="1124"/>
        <v>#N/A</v>
      </c>
      <c r="BB888" s="72" t="e">
        <f t="shared" ca="1" si="1125"/>
        <v>#N/A</v>
      </c>
      <c r="BC888" s="19" t="e">
        <f t="shared" ca="1" si="1126"/>
        <v>#N/A</v>
      </c>
      <c r="BD888" s="19" t="e">
        <f t="shared" ca="1" si="1127"/>
        <v>#N/A</v>
      </c>
      <c r="BE888" s="19" t="e">
        <f t="shared" ca="1" si="1128"/>
        <v>#N/A</v>
      </c>
      <c r="BF888" s="19" t="e">
        <f t="shared" ca="1" si="1129"/>
        <v>#N/A</v>
      </c>
      <c r="BG888" s="19" t="e">
        <f t="shared" ca="1" si="1130"/>
        <v>#N/A</v>
      </c>
      <c r="BH888" s="19" t="e">
        <f t="shared" ca="1" si="1131"/>
        <v>#N/A</v>
      </c>
      <c r="BI888" s="72" t="e">
        <f t="shared" ca="1" si="1132"/>
        <v>#N/A</v>
      </c>
      <c r="BJ888" s="72" t="e">
        <f t="shared" ca="1" si="1133"/>
        <v>#N/A</v>
      </c>
      <c r="BK888" s="72" t="e">
        <f t="shared" ca="1" si="1134"/>
        <v>#N/A</v>
      </c>
      <c r="BL888" s="72" t="e">
        <f t="shared" ca="1" si="1135"/>
        <v>#N/A</v>
      </c>
      <c r="BM888" s="72" t="e">
        <f t="shared" ca="1" si="1136"/>
        <v>#N/A</v>
      </c>
      <c r="BN888" s="72" t="e">
        <f t="shared" ca="1" si="1137"/>
        <v>#N/A</v>
      </c>
      <c r="BO888" s="72" t="e">
        <f t="shared" ca="1" si="1138"/>
        <v>#N/A</v>
      </c>
      <c r="BP888" s="72" t="e">
        <f t="shared" ca="1" si="1139"/>
        <v>#N/A</v>
      </c>
      <c r="BQ888" s="72" t="e">
        <f t="shared" ca="1" si="1140"/>
        <v>#N/A</v>
      </c>
      <c r="BR888" s="72" t="e">
        <f t="shared" ca="1" si="1141"/>
        <v>#N/A</v>
      </c>
      <c r="BS888" s="72" t="e">
        <f t="shared" ca="1" si="1142"/>
        <v>#N/A</v>
      </c>
      <c r="BT888" s="72" t="e">
        <f t="shared" ca="1" si="1143"/>
        <v>#N/A</v>
      </c>
      <c r="BU888" s="72" t="e">
        <f t="shared" ca="1" si="1144"/>
        <v>#N/A</v>
      </c>
      <c r="BV888" s="72" t="e">
        <f t="shared" ca="1" si="1145"/>
        <v>#N/A</v>
      </c>
    </row>
    <row r="889" spans="1:74">
      <c r="A889" s="13" t="e">
        <f ca="1">'MGRS to'!AO889</f>
        <v>#N/A</v>
      </c>
      <c r="B889" s="13" t="e">
        <f ca="1">'MGRS to'!AP889</f>
        <v>#N/A</v>
      </c>
      <c r="C889" s="19" t="e">
        <f t="shared" ca="1" si="1074"/>
        <v>#N/A</v>
      </c>
      <c r="D889" s="19" t="e">
        <f t="shared" ca="1" si="1075"/>
        <v>#N/A</v>
      </c>
      <c r="E889" s="19" t="e">
        <f t="shared" ca="1" si="1076"/>
        <v>#N/A</v>
      </c>
      <c r="F889" s="19" t="e">
        <f t="shared" ca="1" si="1077"/>
        <v>#N/A</v>
      </c>
      <c r="G889" s="19" t="e">
        <f t="shared" ca="1" si="1078"/>
        <v>#N/A</v>
      </c>
      <c r="H889" s="19" t="e">
        <f t="shared" ca="1" si="1079"/>
        <v>#N/A</v>
      </c>
      <c r="I889" s="19" t="e">
        <f t="shared" ca="1" si="1080"/>
        <v>#N/A</v>
      </c>
      <c r="J889" s="19" t="e">
        <f t="shared" ca="1" si="1081"/>
        <v>#N/A</v>
      </c>
      <c r="K889" s="19" t="e">
        <f t="shared" ca="1" si="1082"/>
        <v>#N/A</v>
      </c>
      <c r="L889" s="19" t="e">
        <f t="shared" ca="1" si="1083"/>
        <v>#N/A</v>
      </c>
      <c r="M889" s="19" t="e">
        <f t="shared" ca="1" si="1084"/>
        <v>#N/A</v>
      </c>
      <c r="N889" s="19" t="e">
        <f t="shared" ca="1" si="1085"/>
        <v>#N/A</v>
      </c>
      <c r="O889" s="19" t="e">
        <f t="shared" ca="1" si="1086"/>
        <v>#N/A</v>
      </c>
      <c r="P889" s="72" t="e">
        <f t="shared" ca="1" si="1087"/>
        <v>#N/A</v>
      </c>
      <c r="Q889" s="72" t="e">
        <f t="shared" ca="1" si="1088"/>
        <v>#N/A</v>
      </c>
      <c r="R889" s="72" t="e">
        <f t="shared" ca="1" si="1089"/>
        <v>#N/A</v>
      </c>
      <c r="S889" s="19" t="e">
        <f t="shared" ca="1" si="1090"/>
        <v>#N/A</v>
      </c>
      <c r="T889" s="19" t="e">
        <f t="shared" ca="1" si="1091"/>
        <v>#N/A</v>
      </c>
      <c r="U889" s="19" t="e">
        <f t="shared" ca="1" si="1092"/>
        <v>#N/A</v>
      </c>
      <c r="V889" s="19" t="e">
        <f t="shared" ca="1" si="1093"/>
        <v>#N/A</v>
      </c>
      <c r="W889" s="19" t="e">
        <f t="shared" ca="1" si="1094"/>
        <v>#N/A</v>
      </c>
      <c r="X889" s="19" t="e">
        <f t="shared" ca="1" si="1095"/>
        <v>#N/A</v>
      </c>
      <c r="Y889" s="72" t="e">
        <f t="shared" ca="1" si="1096"/>
        <v>#N/A</v>
      </c>
      <c r="Z889" s="72" t="e">
        <f t="shared" ca="1" si="1097"/>
        <v>#N/A</v>
      </c>
      <c r="AA889" s="72" t="e">
        <f t="shared" ca="1" si="1098"/>
        <v>#N/A</v>
      </c>
      <c r="AB889" s="19" t="e">
        <f t="shared" ca="1" si="1099"/>
        <v>#N/A</v>
      </c>
      <c r="AC889" s="19" t="e">
        <f t="shared" ca="1" si="1100"/>
        <v>#N/A</v>
      </c>
      <c r="AD889" s="19" t="e">
        <f t="shared" ca="1" si="1101"/>
        <v>#N/A</v>
      </c>
      <c r="AE889" s="19" t="e">
        <f t="shared" ca="1" si="1102"/>
        <v>#N/A</v>
      </c>
      <c r="AF889" s="19" t="e">
        <f t="shared" ca="1" si="1103"/>
        <v>#N/A</v>
      </c>
      <c r="AG889" s="19" t="e">
        <f t="shared" ca="1" si="1104"/>
        <v>#N/A</v>
      </c>
      <c r="AH889" s="72" t="e">
        <f t="shared" ca="1" si="1105"/>
        <v>#N/A</v>
      </c>
      <c r="AI889" s="72" t="e">
        <f t="shared" ca="1" si="1106"/>
        <v>#N/A</v>
      </c>
      <c r="AJ889" s="72" t="e">
        <f t="shared" ca="1" si="1107"/>
        <v>#N/A</v>
      </c>
      <c r="AK889" s="19" t="e">
        <f t="shared" ca="1" si="1108"/>
        <v>#N/A</v>
      </c>
      <c r="AL889" s="19" t="e">
        <f t="shared" ca="1" si="1109"/>
        <v>#N/A</v>
      </c>
      <c r="AM889" s="19" t="e">
        <f t="shared" ca="1" si="1110"/>
        <v>#N/A</v>
      </c>
      <c r="AN889" s="19" t="e">
        <f t="shared" ca="1" si="1111"/>
        <v>#N/A</v>
      </c>
      <c r="AO889" s="19" t="e">
        <f t="shared" ca="1" si="1112"/>
        <v>#N/A</v>
      </c>
      <c r="AP889" s="19" t="e">
        <f t="shared" ca="1" si="1113"/>
        <v>#N/A</v>
      </c>
      <c r="AQ889" s="72" t="e">
        <f t="shared" ca="1" si="1114"/>
        <v>#N/A</v>
      </c>
      <c r="AR889" s="72" t="e">
        <f t="shared" ca="1" si="1115"/>
        <v>#N/A</v>
      </c>
      <c r="AS889" s="72" t="e">
        <f t="shared" ca="1" si="1116"/>
        <v>#N/A</v>
      </c>
      <c r="AT889" s="19" t="e">
        <f t="shared" ca="1" si="1117"/>
        <v>#N/A</v>
      </c>
      <c r="AU889" s="19" t="e">
        <f t="shared" ca="1" si="1118"/>
        <v>#N/A</v>
      </c>
      <c r="AV889" s="19" t="e">
        <f t="shared" ca="1" si="1119"/>
        <v>#N/A</v>
      </c>
      <c r="AW889" s="19" t="e">
        <f t="shared" ca="1" si="1120"/>
        <v>#N/A</v>
      </c>
      <c r="AX889" s="19" t="e">
        <f t="shared" ca="1" si="1121"/>
        <v>#N/A</v>
      </c>
      <c r="AY889" s="19" t="e">
        <f t="shared" ca="1" si="1122"/>
        <v>#N/A</v>
      </c>
      <c r="AZ889" s="72" t="e">
        <f t="shared" ca="1" si="1123"/>
        <v>#N/A</v>
      </c>
      <c r="BA889" s="72" t="e">
        <f t="shared" ca="1" si="1124"/>
        <v>#N/A</v>
      </c>
      <c r="BB889" s="72" t="e">
        <f t="shared" ca="1" si="1125"/>
        <v>#N/A</v>
      </c>
      <c r="BC889" s="19" t="e">
        <f t="shared" ca="1" si="1126"/>
        <v>#N/A</v>
      </c>
      <c r="BD889" s="19" t="e">
        <f t="shared" ca="1" si="1127"/>
        <v>#N/A</v>
      </c>
      <c r="BE889" s="19" t="e">
        <f t="shared" ca="1" si="1128"/>
        <v>#N/A</v>
      </c>
      <c r="BF889" s="19" t="e">
        <f t="shared" ca="1" si="1129"/>
        <v>#N/A</v>
      </c>
      <c r="BG889" s="19" t="e">
        <f t="shared" ca="1" si="1130"/>
        <v>#N/A</v>
      </c>
      <c r="BH889" s="19" t="e">
        <f t="shared" ca="1" si="1131"/>
        <v>#N/A</v>
      </c>
      <c r="BI889" s="72" t="e">
        <f t="shared" ca="1" si="1132"/>
        <v>#N/A</v>
      </c>
      <c r="BJ889" s="72" t="e">
        <f t="shared" ca="1" si="1133"/>
        <v>#N/A</v>
      </c>
      <c r="BK889" s="72" t="e">
        <f t="shared" ca="1" si="1134"/>
        <v>#N/A</v>
      </c>
      <c r="BL889" s="72" t="e">
        <f t="shared" ca="1" si="1135"/>
        <v>#N/A</v>
      </c>
      <c r="BM889" s="72" t="e">
        <f t="shared" ca="1" si="1136"/>
        <v>#N/A</v>
      </c>
      <c r="BN889" s="72" t="e">
        <f t="shared" ca="1" si="1137"/>
        <v>#N/A</v>
      </c>
      <c r="BO889" s="72" t="e">
        <f t="shared" ca="1" si="1138"/>
        <v>#N/A</v>
      </c>
      <c r="BP889" s="72" t="e">
        <f t="shared" ca="1" si="1139"/>
        <v>#N/A</v>
      </c>
      <c r="BQ889" s="72" t="e">
        <f t="shared" ca="1" si="1140"/>
        <v>#N/A</v>
      </c>
      <c r="BR889" s="72" t="e">
        <f t="shared" ca="1" si="1141"/>
        <v>#N/A</v>
      </c>
      <c r="BS889" s="72" t="e">
        <f t="shared" ca="1" si="1142"/>
        <v>#N/A</v>
      </c>
      <c r="BT889" s="72" t="e">
        <f t="shared" ca="1" si="1143"/>
        <v>#N/A</v>
      </c>
      <c r="BU889" s="72" t="e">
        <f t="shared" ca="1" si="1144"/>
        <v>#N/A</v>
      </c>
      <c r="BV889" s="72" t="e">
        <f t="shared" ca="1" si="1145"/>
        <v>#N/A</v>
      </c>
    </row>
    <row r="890" spans="1:74">
      <c r="A890" s="13" t="e">
        <f ca="1">'MGRS to'!AO890</f>
        <v>#N/A</v>
      </c>
      <c r="B890" s="13" t="e">
        <f ca="1">'MGRS to'!AP890</f>
        <v>#N/A</v>
      </c>
      <c r="C890" s="19" t="e">
        <f t="shared" ca="1" si="1074"/>
        <v>#N/A</v>
      </c>
      <c r="D890" s="19" t="e">
        <f t="shared" ca="1" si="1075"/>
        <v>#N/A</v>
      </c>
      <c r="E890" s="19" t="e">
        <f t="shared" ca="1" si="1076"/>
        <v>#N/A</v>
      </c>
      <c r="F890" s="19" t="e">
        <f t="shared" ca="1" si="1077"/>
        <v>#N/A</v>
      </c>
      <c r="G890" s="19" t="e">
        <f t="shared" ca="1" si="1078"/>
        <v>#N/A</v>
      </c>
      <c r="H890" s="19" t="e">
        <f t="shared" ca="1" si="1079"/>
        <v>#N/A</v>
      </c>
      <c r="I890" s="19" t="e">
        <f t="shared" ca="1" si="1080"/>
        <v>#N/A</v>
      </c>
      <c r="J890" s="19" t="e">
        <f t="shared" ca="1" si="1081"/>
        <v>#N/A</v>
      </c>
      <c r="K890" s="19" t="e">
        <f t="shared" ca="1" si="1082"/>
        <v>#N/A</v>
      </c>
      <c r="L890" s="19" t="e">
        <f t="shared" ca="1" si="1083"/>
        <v>#N/A</v>
      </c>
      <c r="M890" s="19" t="e">
        <f t="shared" ca="1" si="1084"/>
        <v>#N/A</v>
      </c>
      <c r="N890" s="19" t="e">
        <f t="shared" ca="1" si="1085"/>
        <v>#N/A</v>
      </c>
      <c r="O890" s="19" t="e">
        <f t="shared" ca="1" si="1086"/>
        <v>#N/A</v>
      </c>
      <c r="P890" s="72" t="e">
        <f t="shared" ca="1" si="1087"/>
        <v>#N/A</v>
      </c>
      <c r="Q890" s="72" t="e">
        <f t="shared" ca="1" si="1088"/>
        <v>#N/A</v>
      </c>
      <c r="R890" s="72" t="e">
        <f t="shared" ca="1" si="1089"/>
        <v>#N/A</v>
      </c>
      <c r="S890" s="19" t="e">
        <f t="shared" ca="1" si="1090"/>
        <v>#N/A</v>
      </c>
      <c r="T890" s="19" t="e">
        <f t="shared" ca="1" si="1091"/>
        <v>#N/A</v>
      </c>
      <c r="U890" s="19" t="e">
        <f t="shared" ca="1" si="1092"/>
        <v>#N/A</v>
      </c>
      <c r="V890" s="19" t="e">
        <f t="shared" ca="1" si="1093"/>
        <v>#N/A</v>
      </c>
      <c r="W890" s="19" t="e">
        <f t="shared" ca="1" si="1094"/>
        <v>#N/A</v>
      </c>
      <c r="X890" s="19" t="e">
        <f t="shared" ca="1" si="1095"/>
        <v>#N/A</v>
      </c>
      <c r="Y890" s="72" t="e">
        <f t="shared" ca="1" si="1096"/>
        <v>#N/A</v>
      </c>
      <c r="Z890" s="72" t="e">
        <f t="shared" ca="1" si="1097"/>
        <v>#N/A</v>
      </c>
      <c r="AA890" s="72" t="e">
        <f t="shared" ca="1" si="1098"/>
        <v>#N/A</v>
      </c>
      <c r="AB890" s="19" t="e">
        <f t="shared" ca="1" si="1099"/>
        <v>#N/A</v>
      </c>
      <c r="AC890" s="19" t="e">
        <f t="shared" ca="1" si="1100"/>
        <v>#N/A</v>
      </c>
      <c r="AD890" s="19" t="e">
        <f t="shared" ca="1" si="1101"/>
        <v>#N/A</v>
      </c>
      <c r="AE890" s="19" t="e">
        <f t="shared" ca="1" si="1102"/>
        <v>#N/A</v>
      </c>
      <c r="AF890" s="19" t="e">
        <f t="shared" ca="1" si="1103"/>
        <v>#N/A</v>
      </c>
      <c r="AG890" s="19" t="e">
        <f t="shared" ca="1" si="1104"/>
        <v>#N/A</v>
      </c>
      <c r="AH890" s="72" t="e">
        <f t="shared" ca="1" si="1105"/>
        <v>#N/A</v>
      </c>
      <c r="AI890" s="72" t="e">
        <f t="shared" ca="1" si="1106"/>
        <v>#N/A</v>
      </c>
      <c r="AJ890" s="72" t="e">
        <f t="shared" ca="1" si="1107"/>
        <v>#N/A</v>
      </c>
      <c r="AK890" s="19" t="e">
        <f t="shared" ca="1" si="1108"/>
        <v>#N/A</v>
      </c>
      <c r="AL890" s="19" t="e">
        <f t="shared" ca="1" si="1109"/>
        <v>#N/A</v>
      </c>
      <c r="AM890" s="19" t="e">
        <f t="shared" ca="1" si="1110"/>
        <v>#N/A</v>
      </c>
      <c r="AN890" s="19" t="e">
        <f t="shared" ca="1" si="1111"/>
        <v>#N/A</v>
      </c>
      <c r="AO890" s="19" t="e">
        <f t="shared" ca="1" si="1112"/>
        <v>#N/A</v>
      </c>
      <c r="AP890" s="19" t="e">
        <f t="shared" ca="1" si="1113"/>
        <v>#N/A</v>
      </c>
      <c r="AQ890" s="72" t="e">
        <f t="shared" ca="1" si="1114"/>
        <v>#N/A</v>
      </c>
      <c r="AR890" s="72" t="e">
        <f t="shared" ca="1" si="1115"/>
        <v>#N/A</v>
      </c>
      <c r="AS890" s="72" t="e">
        <f t="shared" ca="1" si="1116"/>
        <v>#N/A</v>
      </c>
      <c r="AT890" s="19" t="e">
        <f t="shared" ca="1" si="1117"/>
        <v>#N/A</v>
      </c>
      <c r="AU890" s="19" t="e">
        <f t="shared" ca="1" si="1118"/>
        <v>#N/A</v>
      </c>
      <c r="AV890" s="19" t="e">
        <f t="shared" ca="1" si="1119"/>
        <v>#N/A</v>
      </c>
      <c r="AW890" s="19" t="e">
        <f t="shared" ca="1" si="1120"/>
        <v>#N/A</v>
      </c>
      <c r="AX890" s="19" t="e">
        <f t="shared" ca="1" si="1121"/>
        <v>#N/A</v>
      </c>
      <c r="AY890" s="19" t="e">
        <f t="shared" ca="1" si="1122"/>
        <v>#N/A</v>
      </c>
      <c r="AZ890" s="72" t="e">
        <f t="shared" ca="1" si="1123"/>
        <v>#N/A</v>
      </c>
      <c r="BA890" s="72" t="e">
        <f t="shared" ca="1" si="1124"/>
        <v>#N/A</v>
      </c>
      <c r="BB890" s="72" t="e">
        <f t="shared" ca="1" si="1125"/>
        <v>#N/A</v>
      </c>
      <c r="BC890" s="19" t="e">
        <f t="shared" ca="1" si="1126"/>
        <v>#N/A</v>
      </c>
      <c r="BD890" s="19" t="e">
        <f t="shared" ca="1" si="1127"/>
        <v>#N/A</v>
      </c>
      <c r="BE890" s="19" t="e">
        <f t="shared" ca="1" si="1128"/>
        <v>#N/A</v>
      </c>
      <c r="BF890" s="19" t="e">
        <f t="shared" ca="1" si="1129"/>
        <v>#N/A</v>
      </c>
      <c r="BG890" s="19" t="e">
        <f t="shared" ca="1" si="1130"/>
        <v>#N/A</v>
      </c>
      <c r="BH890" s="19" t="e">
        <f t="shared" ca="1" si="1131"/>
        <v>#N/A</v>
      </c>
      <c r="BI890" s="72" t="e">
        <f t="shared" ca="1" si="1132"/>
        <v>#N/A</v>
      </c>
      <c r="BJ890" s="72" t="e">
        <f t="shared" ca="1" si="1133"/>
        <v>#N/A</v>
      </c>
      <c r="BK890" s="72" t="e">
        <f t="shared" ca="1" si="1134"/>
        <v>#N/A</v>
      </c>
      <c r="BL890" s="72" t="e">
        <f t="shared" ca="1" si="1135"/>
        <v>#N/A</v>
      </c>
      <c r="BM890" s="72" t="e">
        <f t="shared" ca="1" si="1136"/>
        <v>#N/A</v>
      </c>
      <c r="BN890" s="72" t="e">
        <f t="shared" ca="1" si="1137"/>
        <v>#N/A</v>
      </c>
      <c r="BO890" s="72" t="e">
        <f t="shared" ca="1" si="1138"/>
        <v>#N/A</v>
      </c>
      <c r="BP890" s="72" t="e">
        <f t="shared" ca="1" si="1139"/>
        <v>#N/A</v>
      </c>
      <c r="BQ890" s="72" t="e">
        <f t="shared" ca="1" si="1140"/>
        <v>#N/A</v>
      </c>
      <c r="BR890" s="72" t="e">
        <f t="shared" ca="1" si="1141"/>
        <v>#N/A</v>
      </c>
      <c r="BS890" s="72" t="e">
        <f t="shared" ca="1" si="1142"/>
        <v>#N/A</v>
      </c>
      <c r="BT890" s="72" t="e">
        <f t="shared" ca="1" si="1143"/>
        <v>#N/A</v>
      </c>
      <c r="BU890" s="72" t="e">
        <f t="shared" ca="1" si="1144"/>
        <v>#N/A</v>
      </c>
      <c r="BV890" s="72" t="e">
        <f t="shared" ca="1" si="1145"/>
        <v>#N/A</v>
      </c>
    </row>
    <row r="891" spans="1:74">
      <c r="A891" s="13" t="e">
        <f ca="1">'MGRS to'!AO891</f>
        <v>#N/A</v>
      </c>
      <c r="B891" s="13" t="e">
        <f ca="1">'MGRS to'!AP891</f>
        <v>#N/A</v>
      </c>
      <c r="C891" s="19" t="e">
        <f t="shared" ca="1" si="1074"/>
        <v>#N/A</v>
      </c>
      <c r="D891" s="19" t="e">
        <f t="shared" ca="1" si="1075"/>
        <v>#N/A</v>
      </c>
      <c r="E891" s="19" t="e">
        <f t="shared" ca="1" si="1076"/>
        <v>#N/A</v>
      </c>
      <c r="F891" s="19" t="e">
        <f t="shared" ca="1" si="1077"/>
        <v>#N/A</v>
      </c>
      <c r="G891" s="19" t="e">
        <f t="shared" ca="1" si="1078"/>
        <v>#N/A</v>
      </c>
      <c r="H891" s="19" t="e">
        <f t="shared" ca="1" si="1079"/>
        <v>#N/A</v>
      </c>
      <c r="I891" s="19" t="e">
        <f t="shared" ca="1" si="1080"/>
        <v>#N/A</v>
      </c>
      <c r="J891" s="19" t="e">
        <f t="shared" ca="1" si="1081"/>
        <v>#N/A</v>
      </c>
      <c r="K891" s="19" t="e">
        <f t="shared" ca="1" si="1082"/>
        <v>#N/A</v>
      </c>
      <c r="L891" s="19" t="e">
        <f t="shared" ca="1" si="1083"/>
        <v>#N/A</v>
      </c>
      <c r="M891" s="19" t="e">
        <f t="shared" ca="1" si="1084"/>
        <v>#N/A</v>
      </c>
      <c r="N891" s="19" t="e">
        <f t="shared" ca="1" si="1085"/>
        <v>#N/A</v>
      </c>
      <c r="O891" s="19" t="e">
        <f t="shared" ca="1" si="1086"/>
        <v>#N/A</v>
      </c>
      <c r="P891" s="72" t="e">
        <f t="shared" ca="1" si="1087"/>
        <v>#N/A</v>
      </c>
      <c r="Q891" s="72" t="e">
        <f t="shared" ca="1" si="1088"/>
        <v>#N/A</v>
      </c>
      <c r="R891" s="72" t="e">
        <f t="shared" ca="1" si="1089"/>
        <v>#N/A</v>
      </c>
      <c r="S891" s="19" t="e">
        <f t="shared" ca="1" si="1090"/>
        <v>#N/A</v>
      </c>
      <c r="T891" s="19" t="e">
        <f t="shared" ca="1" si="1091"/>
        <v>#N/A</v>
      </c>
      <c r="U891" s="19" t="e">
        <f t="shared" ca="1" si="1092"/>
        <v>#N/A</v>
      </c>
      <c r="V891" s="19" t="e">
        <f t="shared" ca="1" si="1093"/>
        <v>#N/A</v>
      </c>
      <c r="W891" s="19" t="e">
        <f t="shared" ca="1" si="1094"/>
        <v>#N/A</v>
      </c>
      <c r="X891" s="19" t="e">
        <f t="shared" ca="1" si="1095"/>
        <v>#N/A</v>
      </c>
      <c r="Y891" s="72" t="e">
        <f t="shared" ca="1" si="1096"/>
        <v>#N/A</v>
      </c>
      <c r="Z891" s="72" t="e">
        <f t="shared" ca="1" si="1097"/>
        <v>#N/A</v>
      </c>
      <c r="AA891" s="72" t="e">
        <f t="shared" ca="1" si="1098"/>
        <v>#N/A</v>
      </c>
      <c r="AB891" s="19" t="e">
        <f t="shared" ca="1" si="1099"/>
        <v>#N/A</v>
      </c>
      <c r="AC891" s="19" t="e">
        <f t="shared" ca="1" si="1100"/>
        <v>#N/A</v>
      </c>
      <c r="AD891" s="19" t="e">
        <f t="shared" ca="1" si="1101"/>
        <v>#N/A</v>
      </c>
      <c r="AE891" s="19" t="e">
        <f t="shared" ca="1" si="1102"/>
        <v>#N/A</v>
      </c>
      <c r="AF891" s="19" t="e">
        <f t="shared" ca="1" si="1103"/>
        <v>#N/A</v>
      </c>
      <c r="AG891" s="19" t="e">
        <f t="shared" ca="1" si="1104"/>
        <v>#N/A</v>
      </c>
      <c r="AH891" s="72" t="e">
        <f t="shared" ca="1" si="1105"/>
        <v>#N/A</v>
      </c>
      <c r="AI891" s="72" t="e">
        <f t="shared" ca="1" si="1106"/>
        <v>#N/A</v>
      </c>
      <c r="AJ891" s="72" t="e">
        <f t="shared" ca="1" si="1107"/>
        <v>#N/A</v>
      </c>
      <c r="AK891" s="19" t="e">
        <f t="shared" ca="1" si="1108"/>
        <v>#N/A</v>
      </c>
      <c r="AL891" s="19" t="e">
        <f t="shared" ca="1" si="1109"/>
        <v>#N/A</v>
      </c>
      <c r="AM891" s="19" t="e">
        <f t="shared" ca="1" si="1110"/>
        <v>#N/A</v>
      </c>
      <c r="AN891" s="19" t="e">
        <f t="shared" ca="1" si="1111"/>
        <v>#N/A</v>
      </c>
      <c r="AO891" s="19" t="e">
        <f t="shared" ca="1" si="1112"/>
        <v>#N/A</v>
      </c>
      <c r="AP891" s="19" t="e">
        <f t="shared" ca="1" si="1113"/>
        <v>#N/A</v>
      </c>
      <c r="AQ891" s="72" t="e">
        <f t="shared" ca="1" si="1114"/>
        <v>#N/A</v>
      </c>
      <c r="AR891" s="72" t="e">
        <f t="shared" ca="1" si="1115"/>
        <v>#N/A</v>
      </c>
      <c r="AS891" s="72" t="e">
        <f t="shared" ca="1" si="1116"/>
        <v>#N/A</v>
      </c>
      <c r="AT891" s="19" t="e">
        <f t="shared" ca="1" si="1117"/>
        <v>#N/A</v>
      </c>
      <c r="AU891" s="19" t="e">
        <f t="shared" ca="1" si="1118"/>
        <v>#N/A</v>
      </c>
      <c r="AV891" s="19" t="e">
        <f t="shared" ca="1" si="1119"/>
        <v>#N/A</v>
      </c>
      <c r="AW891" s="19" t="e">
        <f t="shared" ca="1" si="1120"/>
        <v>#N/A</v>
      </c>
      <c r="AX891" s="19" t="e">
        <f t="shared" ca="1" si="1121"/>
        <v>#N/A</v>
      </c>
      <c r="AY891" s="19" t="e">
        <f t="shared" ca="1" si="1122"/>
        <v>#N/A</v>
      </c>
      <c r="AZ891" s="72" t="e">
        <f t="shared" ca="1" si="1123"/>
        <v>#N/A</v>
      </c>
      <c r="BA891" s="72" t="e">
        <f t="shared" ca="1" si="1124"/>
        <v>#N/A</v>
      </c>
      <c r="BB891" s="72" t="e">
        <f t="shared" ca="1" si="1125"/>
        <v>#N/A</v>
      </c>
      <c r="BC891" s="19" t="e">
        <f t="shared" ca="1" si="1126"/>
        <v>#N/A</v>
      </c>
      <c r="BD891" s="19" t="e">
        <f t="shared" ca="1" si="1127"/>
        <v>#N/A</v>
      </c>
      <c r="BE891" s="19" t="e">
        <f t="shared" ca="1" si="1128"/>
        <v>#N/A</v>
      </c>
      <c r="BF891" s="19" t="e">
        <f t="shared" ca="1" si="1129"/>
        <v>#N/A</v>
      </c>
      <c r="BG891" s="19" t="e">
        <f t="shared" ca="1" si="1130"/>
        <v>#N/A</v>
      </c>
      <c r="BH891" s="19" t="e">
        <f t="shared" ca="1" si="1131"/>
        <v>#N/A</v>
      </c>
      <c r="BI891" s="72" t="e">
        <f t="shared" ca="1" si="1132"/>
        <v>#N/A</v>
      </c>
      <c r="BJ891" s="72" t="e">
        <f t="shared" ca="1" si="1133"/>
        <v>#N/A</v>
      </c>
      <c r="BK891" s="72" t="e">
        <f t="shared" ca="1" si="1134"/>
        <v>#N/A</v>
      </c>
      <c r="BL891" s="72" t="e">
        <f t="shared" ca="1" si="1135"/>
        <v>#N/A</v>
      </c>
      <c r="BM891" s="72" t="e">
        <f t="shared" ca="1" si="1136"/>
        <v>#N/A</v>
      </c>
      <c r="BN891" s="72" t="e">
        <f t="shared" ca="1" si="1137"/>
        <v>#N/A</v>
      </c>
      <c r="BO891" s="72" t="e">
        <f t="shared" ca="1" si="1138"/>
        <v>#N/A</v>
      </c>
      <c r="BP891" s="72" t="e">
        <f t="shared" ca="1" si="1139"/>
        <v>#N/A</v>
      </c>
      <c r="BQ891" s="72" t="e">
        <f t="shared" ca="1" si="1140"/>
        <v>#N/A</v>
      </c>
      <c r="BR891" s="72" t="e">
        <f t="shared" ca="1" si="1141"/>
        <v>#N/A</v>
      </c>
      <c r="BS891" s="72" t="e">
        <f t="shared" ca="1" si="1142"/>
        <v>#N/A</v>
      </c>
      <c r="BT891" s="72" t="e">
        <f t="shared" ca="1" si="1143"/>
        <v>#N/A</v>
      </c>
      <c r="BU891" s="72" t="e">
        <f t="shared" ca="1" si="1144"/>
        <v>#N/A</v>
      </c>
      <c r="BV891" s="72" t="e">
        <f t="shared" ca="1" si="1145"/>
        <v>#N/A</v>
      </c>
    </row>
    <row r="892" spans="1:74">
      <c r="A892" s="13" t="e">
        <f ca="1">'MGRS to'!AO892</f>
        <v>#N/A</v>
      </c>
      <c r="B892" s="13" t="e">
        <f ca="1">'MGRS to'!AP892</f>
        <v>#N/A</v>
      </c>
      <c r="C892" s="19" t="e">
        <f t="shared" ca="1" si="1074"/>
        <v>#N/A</v>
      </c>
      <c r="D892" s="19" t="e">
        <f t="shared" ca="1" si="1075"/>
        <v>#N/A</v>
      </c>
      <c r="E892" s="19" t="e">
        <f t="shared" ca="1" si="1076"/>
        <v>#N/A</v>
      </c>
      <c r="F892" s="19" t="e">
        <f t="shared" ca="1" si="1077"/>
        <v>#N/A</v>
      </c>
      <c r="G892" s="19" t="e">
        <f t="shared" ca="1" si="1078"/>
        <v>#N/A</v>
      </c>
      <c r="H892" s="19" t="e">
        <f t="shared" ca="1" si="1079"/>
        <v>#N/A</v>
      </c>
      <c r="I892" s="19" t="e">
        <f t="shared" ca="1" si="1080"/>
        <v>#N/A</v>
      </c>
      <c r="J892" s="19" t="e">
        <f t="shared" ca="1" si="1081"/>
        <v>#N/A</v>
      </c>
      <c r="K892" s="19" t="e">
        <f t="shared" ca="1" si="1082"/>
        <v>#N/A</v>
      </c>
      <c r="L892" s="19" t="e">
        <f t="shared" ca="1" si="1083"/>
        <v>#N/A</v>
      </c>
      <c r="M892" s="19" t="e">
        <f t="shared" ca="1" si="1084"/>
        <v>#N/A</v>
      </c>
      <c r="N892" s="19" t="e">
        <f t="shared" ca="1" si="1085"/>
        <v>#N/A</v>
      </c>
      <c r="O892" s="19" t="e">
        <f t="shared" ca="1" si="1086"/>
        <v>#N/A</v>
      </c>
      <c r="P892" s="72" t="e">
        <f t="shared" ca="1" si="1087"/>
        <v>#N/A</v>
      </c>
      <c r="Q892" s="72" t="e">
        <f t="shared" ca="1" si="1088"/>
        <v>#N/A</v>
      </c>
      <c r="R892" s="72" t="e">
        <f t="shared" ca="1" si="1089"/>
        <v>#N/A</v>
      </c>
      <c r="S892" s="19" t="e">
        <f t="shared" ca="1" si="1090"/>
        <v>#N/A</v>
      </c>
      <c r="T892" s="19" t="e">
        <f t="shared" ca="1" si="1091"/>
        <v>#N/A</v>
      </c>
      <c r="U892" s="19" t="e">
        <f t="shared" ca="1" si="1092"/>
        <v>#N/A</v>
      </c>
      <c r="V892" s="19" t="e">
        <f t="shared" ca="1" si="1093"/>
        <v>#N/A</v>
      </c>
      <c r="W892" s="19" t="e">
        <f t="shared" ca="1" si="1094"/>
        <v>#N/A</v>
      </c>
      <c r="X892" s="19" t="e">
        <f t="shared" ca="1" si="1095"/>
        <v>#N/A</v>
      </c>
      <c r="Y892" s="72" t="e">
        <f t="shared" ca="1" si="1096"/>
        <v>#N/A</v>
      </c>
      <c r="Z892" s="72" t="e">
        <f t="shared" ca="1" si="1097"/>
        <v>#N/A</v>
      </c>
      <c r="AA892" s="72" t="e">
        <f t="shared" ca="1" si="1098"/>
        <v>#N/A</v>
      </c>
      <c r="AB892" s="19" t="e">
        <f t="shared" ca="1" si="1099"/>
        <v>#N/A</v>
      </c>
      <c r="AC892" s="19" t="e">
        <f t="shared" ca="1" si="1100"/>
        <v>#N/A</v>
      </c>
      <c r="AD892" s="19" t="e">
        <f t="shared" ca="1" si="1101"/>
        <v>#N/A</v>
      </c>
      <c r="AE892" s="19" t="e">
        <f t="shared" ca="1" si="1102"/>
        <v>#N/A</v>
      </c>
      <c r="AF892" s="19" t="e">
        <f t="shared" ca="1" si="1103"/>
        <v>#N/A</v>
      </c>
      <c r="AG892" s="19" t="e">
        <f t="shared" ca="1" si="1104"/>
        <v>#N/A</v>
      </c>
      <c r="AH892" s="72" t="e">
        <f t="shared" ca="1" si="1105"/>
        <v>#N/A</v>
      </c>
      <c r="AI892" s="72" t="e">
        <f t="shared" ca="1" si="1106"/>
        <v>#N/A</v>
      </c>
      <c r="AJ892" s="72" t="e">
        <f t="shared" ca="1" si="1107"/>
        <v>#N/A</v>
      </c>
      <c r="AK892" s="19" t="e">
        <f t="shared" ca="1" si="1108"/>
        <v>#N/A</v>
      </c>
      <c r="AL892" s="19" t="e">
        <f t="shared" ca="1" si="1109"/>
        <v>#N/A</v>
      </c>
      <c r="AM892" s="19" t="e">
        <f t="shared" ca="1" si="1110"/>
        <v>#N/A</v>
      </c>
      <c r="AN892" s="19" t="e">
        <f t="shared" ca="1" si="1111"/>
        <v>#N/A</v>
      </c>
      <c r="AO892" s="19" t="e">
        <f t="shared" ca="1" si="1112"/>
        <v>#N/A</v>
      </c>
      <c r="AP892" s="19" t="e">
        <f t="shared" ca="1" si="1113"/>
        <v>#N/A</v>
      </c>
      <c r="AQ892" s="72" t="e">
        <f t="shared" ca="1" si="1114"/>
        <v>#N/A</v>
      </c>
      <c r="AR892" s="72" t="e">
        <f t="shared" ca="1" si="1115"/>
        <v>#N/A</v>
      </c>
      <c r="AS892" s="72" t="e">
        <f t="shared" ca="1" si="1116"/>
        <v>#N/A</v>
      </c>
      <c r="AT892" s="19" t="e">
        <f t="shared" ca="1" si="1117"/>
        <v>#N/A</v>
      </c>
      <c r="AU892" s="19" t="e">
        <f t="shared" ca="1" si="1118"/>
        <v>#N/A</v>
      </c>
      <c r="AV892" s="19" t="e">
        <f t="shared" ca="1" si="1119"/>
        <v>#N/A</v>
      </c>
      <c r="AW892" s="19" t="e">
        <f t="shared" ca="1" si="1120"/>
        <v>#N/A</v>
      </c>
      <c r="AX892" s="19" t="e">
        <f t="shared" ca="1" si="1121"/>
        <v>#N/A</v>
      </c>
      <c r="AY892" s="19" t="e">
        <f t="shared" ca="1" si="1122"/>
        <v>#N/A</v>
      </c>
      <c r="AZ892" s="72" t="e">
        <f t="shared" ca="1" si="1123"/>
        <v>#N/A</v>
      </c>
      <c r="BA892" s="72" t="e">
        <f t="shared" ca="1" si="1124"/>
        <v>#N/A</v>
      </c>
      <c r="BB892" s="72" t="e">
        <f t="shared" ca="1" si="1125"/>
        <v>#N/A</v>
      </c>
      <c r="BC892" s="19" t="e">
        <f t="shared" ca="1" si="1126"/>
        <v>#N/A</v>
      </c>
      <c r="BD892" s="19" t="e">
        <f t="shared" ca="1" si="1127"/>
        <v>#N/A</v>
      </c>
      <c r="BE892" s="19" t="e">
        <f t="shared" ca="1" si="1128"/>
        <v>#N/A</v>
      </c>
      <c r="BF892" s="19" t="e">
        <f t="shared" ca="1" si="1129"/>
        <v>#N/A</v>
      </c>
      <c r="BG892" s="19" t="e">
        <f t="shared" ca="1" si="1130"/>
        <v>#N/A</v>
      </c>
      <c r="BH892" s="19" t="e">
        <f t="shared" ca="1" si="1131"/>
        <v>#N/A</v>
      </c>
      <c r="BI892" s="72" t="e">
        <f t="shared" ca="1" si="1132"/>
        <v>#N/A</v>
      </c>
      <c r="BJ892" s="72" t="e">
        <f t="shared" ca="1" si="1133"/>
        <v>#N/A</v>
      </c>
      <c r="BK892" s="72" t="e">
        <f t="shared" ca="1" si="1134"/>
        <v>#N/A</v>
      </c>
      <c r="BL892" s="72" t="e">
        <f t="shared" ca="1" si="1135"/>
        <v>#N/A</v>
      </c>
      <c r="BM892" s="72" t="e">
        <f t="shared" ca="1" si="1136"/>
        <v>#N/A</v>
      </c>
      <c r="BN892" s="72" t="e">
        <f t="shared" ca="1" si="1137"/>
        <v>#N/A</v>
      </c>
      <c r="BO892" s="72" t="e">
        <f t="shared" ca="1" si="1138"/>
        <v>#N/A</v>
      </c>
      <c r="BP892" s="72" t="e">
        <f t="shared" ca="1" si="1139"/>
        <v>#N/A</v>
      </c>
      <c r="BQ892" s="72" t="e">
        <f t="shared" ca="1" si="1140"/>
        <v>#N/A</v>
      </c>
      <c r="BR892" s="72" t="e">
        <f t="shared" ca="1" si="1141"/>
        <v>#N/A</v>
      </c>
      <c r="BS892" s="72" t="e">
        <f t="shared" ca="1" si="1142"/>
        <v>#N/A</v>
      </c>
      <c r="BT892" s="72" t="e">
        <f t="shared" ca="1" si="1143"/>
        <v>#N/A</v>
      </c>
      <c r="BU892" s="72" t="e">
        <f t="shared" ca="1" si="1144"/>
        <v>#N/A</v>
      </c>
      <c r="BV892" s="72" t="e">
        <f t="shared" ca="1" si="1145"/>
        <v>#N/A</v>
      </c>
    </row>
    <row r="893" spans="1:74">
      <c r="A893" s="13" t="e">
        <f ca="1">'MGRS to'!AO893</f>
        <v>#N/A</v>
      </c>
      <c r="B893" s="13" t="e">
        <f ca="1">'MGRS to'!AP893</f>
        <v>#N/A</v>
      </c>
      <c r="C893" s="19" t="e">
        <f t="shared" ca="1" si="1074"/>
        <v>#N/A</v>
      </c>
      <c r="D893" s="19" t="e">
        <f t="shared" ca="1" si="1075"/>
        <v>#N/A</v>
      </c>
      <c r="E893" s="19" t="e">
        <f t="shared" ca="1" si="1076"/>
        <v>#N/A</v>
      </c>
      <c r="F893" s="19" t="e">
        <f t="shared" ca="1" si="1077"/>
        <v>#N/A</v>
      </c>
      <c r="G893" s="19" t="e">
        <f t="shared" ca="1" si="1078"/>
        <v>#N/A</v>
      </c>
      <c r="H893" s="19" t="e">
        <f t="shared" ca="1" si="1079"/>
        <v>#N/A</v>
      </c>
      <c r="I893" s="19" t="e">
        <f t="shared" ca="1" si="1080"/>
        <v>#N/A</v>
      </c>
      <c r="J893" s="19" t="e">
        <f t="shared" ca="1" si="1081"/>
        <v>#N/A</v>
      </c>
      <c r="K893" s="19" t="e">
        <f t="shared" ca="1" si="1082"/>
        <v>#N/A</v>
      </c>
      <c r="L893" s="19" t="e">
        <f t="shared" ca="1" si="1083"/>
        <v>#N/A</v>
      </c>
      <c r="M893" s="19" t="e">
        <f t="shared" ca="1" si="1084"/>
        <v>#N/A</v>
      </c>
      <c r="N893" s="19" t="e">
        <f t="shared" ca="1" si="1085"/>
        <v>#N/A</v>
      </c>
      <c r="O893" s="19" t="e">
        <f t="shared" ca="1" si="1086"/>
        <v>#N/A</v>
      </c>
      <c r="P893" s="72" t="e">
        <f t="shared" ca="1" si="1087"/>
        <v>#N/A</v>
      </c>
      <c r="Q893" s="72" t="e">
        <f t="shared" ca="1" si="1088"/>
        <v>#N/A</v>
      </c>
      <c r="R893" s="72" t="e">
        <f t="shared" ca="1" si="1089"/>
        <v>#N/A</v>
      </c>
      <c r="S893" s="19" t="e">
        <f t="shared" ca="1" si="1090"/>
        <v>#N/A</v>
      </c>
      <c r="T893" s="19" t="e">
        <f t="shared" ca="1" si="1091"/>
        <v>#N/A</v>
      </c>
      <c r="U893" s="19" t="e">
        <f t="shared" ca="1" si="1092"/>
        <v>#N/A</v>
      </c>
      <c r="V893" s="19" t="e">
        <f t="shared" ca="1" si="1093"/>
        <v>#N/A</v>
      </c>
      <c r="W893" s="19" t="e">
        <f t="shared" ca="1" si="1094"/>
        <v>#N/A</v>
      </c>
      <c r="X893" s="19" t="e">
        <f t="shared" ca="1" si="1095"/>
        <v>#N/A</v>
      </c>
      <c r="Y893" s="72" t="e">
        <f t="shared" ca="1" si="1096"/>
        <v>#N/A</v>
      </c>
      <c r="Z893" s="72" t="e">
        <f t="shared" ca="1" si="1097"/>
        <v>#N/A</v>
      </c>
      <c r="AA893" s="72" t="e">
        <f t="shared" ca="1" si="1098"/>
        <v>#N/A</v>
      </c>
      <c r="AB893" s="19" t="e">
        <f t="shared" ca="1" si="1099"/>
        <v>#N/A</v>
      </c>
      <c r="AC893" s="19" t="e">
        <f t="shared" ca="1" si="1100"/>
        <v>#N/A</v>
      </c>
      <c r="AD893" s="19" t="e">
        <f t="shared" ca="1" si="1101"/>
        <v>#N/A</v>
      </c>
      <c r="AE893" s="19" t="e">
        <f t="shared" ca="1" si="1102"/>
        <v>#N/A</v>
      </c>
      <c r="AF893" s="19" t="e">
        <f t="shared" ca="1" si="1103"/>
        <v>#N/A</v>
      </c>
      <c r="AG893" s="19" t="e">
        <f t="shared" ca="1" si="1104"/>
        <v>#N/A</v>
      </c>
      <c r="AH893" s="72" t="e">
        <f t="shared" ca="1" si="1105"/>
        <v>#N/A</v>
      </c>
      <c r="AI893" s="72" t="e">
        <f t="shared" ca="1" si="1106"/>
        <v>#N/A</v>
      </c>
      <c r="AJ893" s="72" t="e">
        <f t="shared" ca="1" si="1107"/>
        <v>#N/A</v>
      </c>
      <c r="AK893" s="19" t="e">
        <f t="shared" ca="1" si="1108"/>
        <v>#N/A</v>
      </c>
      <c r="AL893" s="19" t="e">
        <f t="shared" ca="1" si="1109"/>
        <v>#N/A</v>
      </c>
      <c r="AM893" s="19" t="e">
        <f t="shared" ca="1" si="1110"/>
        <v>#N/A</v>
      </c>
      <c r="AN893" s="19" t="e">
        <f t="shared" ca="1" si="1111"/>
        <v>#N/A</v>
      </c>
      <c r="AO893" s="19" t="e">
        <f t="shared" ca="1" si="1112"/>
        <v>#N/A</v>
      </c>
      <c r="AP893" s="19" t="e">
        <f t="shared" ca="1" si="1113"/>
        <v>#N/A</v>
      </c>
      <c r="AQ893" s="72" t="e">
        <f t="shared" ca="1" si="1114"/>
        <v>#N/A</v>
      </c>
      <c r="AR893" s="72" t="e">
        <f t="shared" ca="1" si="1115"/>
        <v>#N/A</v>
      </c>
      <c r="AS893" s="72" t="e">
        <f t="shared" ca="1" si="1116"/>
        <v>#N/A</v>
      </c>
      <c r="AT893" s="19" t="e">
        <f t="shared" ca="1" si="1117"/>
        <v>#N/A</v>
      </c>
      <c r="AU893" s="19" t="e">
        <f t="shared" ca="1" si="1118"/>
        <v>#N/A</v>
      </c>
      <c r="AV893" s="19" t="e">
        <f t="shared" ca="1" si="1119"/>
        <v>#N/A</v>
      </c>
      <c r="AW893" s="19" t="e">
        <f t="shared" ca="1" si="1120"/>
        <v>#N/A</v>
      </c>
      <c r="AX893" s="19" t="e">
        <f t="shared" ca="1" si="1121"/>
        <v>#N/A</v>
      </c>
      <c r="AY893" s="19" t="e">
        <f t="shared" ca="1" si="1122"/>
        <v>#N/A</v>
      </c>
      <c r="AZ893" s="72" t="e">
        <f t="shared" ca="1" si="1123"/>
        <v>#N/A</v>
      </c>
      <c r="BA893" s="72" t="e">
        <f t="shared" ca="1" si="1124"/>
        <v>#N/A</v>
      </c>
      <c r="BB893" s="72" t="e">
        <f t="shared" ca="1" si="1125"/>
        <v>#N/A</v>
      </c>
      <c r="BC893" s="19" t="e">
        <f t="shared" ca="1" si="1126"/>
        <v>#N/A</v>
      </c>
      <c r="BD893" s="19" t="e">
        <f t="shared" ca="1" si="1127"/>
        <v>#N/A</v>
      </c>
      <c r="BE893" s="19" t="e">
        <f t="shared" ca="1" si="1128"/>
        <v>#N/A</v>
      </c>
      <c r="BF893" s="19" t="e">
        <f t="shared" ca="1" si="1129"/>
        <v>#N/A</v>
      </c>
      <c r="BG893" s="19" t="e">
        <f t="shared" ca="1" si="1130"/>
        <v>#N/A</v>
      </c>
      <c r="BH893" s="19" t="e">
        <f t="shared" ca="1" si="1131"/>
        <v>#N/A</v>
      </c>
      <c r="BI893" s="72" t="e">
        <f t="shared" ca="1" si="1132"/>
        <v>#N/A</v>
      </c>
      <c r="BJ893" s="72" t="e">
        <f t="shared" ca="1" si="1133"/>
        <v>#N/A</v>
      </c>
      <c r="BK893" s="72" t="e">
        <f t="shared" ca="1" si="1134"/>
        <v>#N/A</v>
      </c>
      <c r="BL893" s="72" t="e">
        <f t="shared" ca="1" si="1135"/>
        <v>#N/A</v>
      </c>
      <c r="BM893" s="72" t="e">
        <f t="shared" ca="1" si="1136"/>
        <v>#N/A</v>
      </c>
      <c r="BN893" s="72" t="e">
        <f t="shared" ca="1" si="1137"/>
        <v>#N/A</v>
      </c>
      <c r="BO893" s="72" t="e">
        <f t="shared" ca="1" si="1138"/>
        <v>#N/A</v>
      </c>
      <c r="BP893" s="72" t="e">
        <f t="shared" ca="1" si="1139"/>
        <v>#N/A</v>
      </c>
      <c r="BQ893" s="72" t="e">
        <f t="shared" ca="1" si="1140"/>
        <v>#N/A</v>
      </c>
      <c r="BR893" s="72" t="e">
        <f t="shared" ca="1" si="1141"/>
        <v>#N/A</v>
      </c>
      <c r="BS893" s="72" t="e">
        <f t="shared" ca="1" si="1142"/>
        <v>#N/A</v>
      </c>
      <c r="BT893" s="72" t="e">
        <f t="shared" ca="1" si="1143"/>
        <v>#N/A</v>
      </c>
      <c r="BU893" s="72" t="e">
        <f t="shared" ca="1" si="1144"/>
        <v>#N/A</v>
      </c>
      <c r="BV893" s="72" t="e">
        <f t="shared" ca="1" si="1145"/>
        <v>#N/A</v>
      </c>
    </row>
    <row r="894" spans="1:74">
      <c r="A894" s="13" t="e">
        <f ca="1">'MGRS to'!AO894</f>
        <v>#N/A</v>
      </c>
      <c r="B894" s="13" t="e">
        <f ca="1">'MGRS to'!AP894</f>
        <v>#N/A</v>
      </c>
      <c r="C894" s="19" t="e">
        <f t="shared" ca="1" si="1074"/>
        <v>#N/A</v>
      </c>
      <c r="D894" s="19" t="e">
        <f t="shared" ca="1" si="1075"/>
        <v>#N/A</v>
      </c>
      <c r="E894" s="19" t="e">
        <f t="shared" ca="1" si="1076"/>
        <v>#N/A</v>
      </c>
      <c r="F894" s="19" t="e">
        <f t="shared" ca="1" si="1077"/>
        <v>#N/A</v>
      </c>
      <c r="G894" s="19" t="e">
        <f t="shared" ca="1" si="1078"/>
        <v>#N/A</v>
      </c>
      <c r="H894" s="19" t="e">
        <f t="shared" ca="1" si="1079"/>
        <v>#N/A</v>
      </c>
      <c r="I894" s="19" t="e">
        <f t="shared" ca="1" si="1080"/>
        <v>#N/A</v>
      </c>
      <c r="J894" s="19" t="e">
        <f t="shared" ca="1" si="1081"/>
        <v>#N/A</v>
      </c>
      <c r="K894" s="19" t="e">
        <f t="shared" ca="1" si="1082"/>
        <v>#N/A</v>
      </c>
      <c r="L894" s="19" t="e">
        <f t="shared" ca="1" si="1083"/>
        <v>#N/A</v>
      </c>
      <c r="M894" s="19" t="e">
        <f t="shared" ca="1" si="1084"/>
        <v>#N/A</v>
      </c>
      <c r="N894" s="19" t="e">
        <f t="shared" ca="1" si="1085"/>
        <v>#N/A</v>
      </c>
      <c r="O894" s="19" t="e">
        <f t="shared" ca="1" si="1086"/>
        <v>#N/A</v>
      </c>
      <c r="P894" s="72" t="e">
        <f t="shared" ca="1" si="1087"/>
        <v>#N/A</v>
      </c>
      <c r="Q894" s="72" t="e">
        <f t="shared" ca="1" si="1088"/>
        <v>#N/A</v>
      </c>
      <c r="R894" s="72" t="e">
        <f t="shared" ca="1" si="1089"/>
        <v>#N/A</v>
      </c>
      <c r="S894" s="19" t="e">
        <f t="shared" ca="1" si="1090"/>
        <v>#N/A</v>
      </c>
      <c r="T894" s="19" t="e">
        <f t="shared" ca="1" si="1091"/>
        <v>#N/A</v>
      </c>
      <c r="U894" s="19" t="e">
        <f t="shared" ca="1" si="1092"/>
        <v>#N/A</v>
      </c>
      <c r="V894" s="19" t="e">
        <f t="shared" ca="1" si="1093"/>
        <v>#N/A</v>
      </c>
      <c r="W894" s="19" t="e">
        <f t="shared" ca="1" si="1094"/>
        <v>#N/A</v>
      </c>
      <c r="X894" s="19" t="e">
        <f t="shared" ca="1" si="1095"/>
        <v>#N/A</v>
      </c>
      <c r="Y894" s="72" t="e">
        <f t="shared" ca="1" si="1096"/>
        <v>#N/A</v>
      </c>
      <c r="Z894" s="72" t="e">
        <f t="shared" ca="1" si="1097"/>
        <v>#N/A</v>
      </c>
      <c r="AA894" s="72" t="e">
        <f t="shared" ca="1" si="1098"/>
        <v>#N/A</v>
      </c>
      <c r="AB894" s="19" t="e">
        <f t="shared" ca="1" si="1099"/>
        <v>#N/A</v>
      </c>
      <c r="AC894" s="19" t="e">
        <f t="shared" ca="1" si="1100"/>
        <v>#N/A</v>
      </c>
      <c r="AD894" s="19" t="e">
        <f t="shared" ca="1" si="1101"/>
        <v>#N/A</v>
      </c>
      <c r="AE894" s="19" t="e">
        <f t="shared" ca="1" si="1102"/>
        <v>#N/A</v>
      </c>
      <c r="AF894" s="19" t="e">
        <f t="shared" ca="1" si="1103"/>
        <v>#N/A</v>
      </c>
      <c r="AG894" s="19" t="e">
        <f t="shared" ca="1" si="1104"/>
        <v>#N/A</v>
      </c>
      <c r="AH894" s="72" t="e">
        <f t="shared" ca="1" si="1105"/>
        <v>#N/A</v>
      </c>
      <c r="AI894" s="72" t="e">
        <f t="shared" ca="1" si="1106"/>
        <v>#N/A</v>
      </c>
      <c r="AJ894" s="72" t="e">
        <f t="shared" ca="1" si="1107"/>
        <v>#N/A</v>
      </c>
      <c r="AK894" s="19" t="e">
        <f t="shared" ca="1" si="1108"/>
        <v>#N/A</v>
      </c>
      <c r="AL894" s="19" t="e">
        <f t="shared" ca="1" si="1109"/>
        <v>#N/A</v>
      </c>
      <c r="AM894" s="19" t="e">
        <f t="shared" ca="1" si="1110"/>
        <v>#N/A</v>
      </c>
      <c r="AN894" s="19" t="e">
        <f t="shared" ca="1" si="1111"/>
        <v>#N/A</v>
      </c>
      <c r="AO894" s="19" t="e">
        <f t="shared" ca="1" si="1112"/>
        <v>#N/A</v>
      </c>
      <c r="AP894" s="19" t="e">
        <f t="shared" ca="1" si="1113"/>
        <v>#N/A</v>
      </c>
      <c r="AQ894" s="72" t="e">
        <f t="shared" ca="1" si="1114"/>
        <v>#N/A</v>
      </c>
      <c r="AR894" s="72" t="e">
        <f t="shared" ca="1" si="1115"/>
        <v>#N/A</v>
      </c>
      <c r="AS894" s="72" t="e">
        <f t="shared" ca="1" si="1116"/>
        <v>#N/A</v>
      </c>
      <c r="AT894" s="19" t="e">
        <f t="shared" ca="1" si="1117"/>
        <v>#N/A</v>
      </c>
      <c r="AU894" s="19" t="e">
        <f t="shared" ca="1" si="1118"/>
        <v>#N/A</v>
      </c>
      <c r="AV894" s="19" t="e">
        <f t="shared" ca="1" si="1119"/>
        <v>#N/A</v>
      </c>
      <c r="AW894" s="19" t="e">
        <f t="shared" ca="1" si="1120"/>
        <v>#N/A</v>
      </c>
      <c r="AX894" s="19" t="e">
        <f t="shared" ca="1" si="1121"/>
        <v>#N/A</v>
      </c>
      <c r="AY894" s="19" t="e">
        <f t="shared" ca="1" si="1122"/>
        <v>#N/A</v>
      </c>
      <c r="AZ894" s="72" t="e">
        <f t="shared" ca="1" si="1123"/>
        <v>#N/A</v>
      </c>
      <c r="BA894" s="72" t="e">
        <f t="shared" ca="1" si="1124"/>
        <v>#N/A</v>
      </c>
      <c r="BB894" s="72" t="e">
        <f t="shared" ca="1" si="1125"/>
        <v>#N/A</v>
      </c>
      <c r="BC894" s="19" t="e">
        <f t="shared" ca="1" si="1126"/>
        <v>#N/A</v>
      </c>
      <c r="BD894" s="19" t="e">
        <f t="shared" ca="1" si="1127"/>
        <v>#N/A</v>
      </c>
      <c r="BE894" s="19" t="e">
        <f t="shared" ca="1" si="1128"/>
        <v>#N/A</v>
      </c>
      <c r="BF894" s="19" t="e">
        <f t="shared" ca="1" si="1129"/>
        <v>#N/A</v>
      </c>
      <c r="BG894" s="19" t="e">
        <f t="shared" ca="1" si="1130"/>
        <v>#N/A</v>
      </c>
      <c r="BH894" s="19" t="e">
        <f t="shared" ca="1" si="1131"/>
        <v>#N/A</v>
      </c>
      <c r="BI894" s="72" t="e">
        <f t="shared" ca="1" si="1132"/>
        <v>#N/A</v>
      </c>
      <c r="BJ894" s="72" t="e">
        <f t="shared" ca="1" si="1133"/>
        <v>#N/A</v>
      </c>
      <c r="BK894" s="72" t="e">
        <f t="shared" ca="1" si="1134"/>
        <v>#N/A</v>
      </c>
      <c r="BL894" s="72" t="e">
        <f t="shared" ca="1" si="1135"/>
        <v>#N/A</v>
      </c>
      <c r="BM894" s="72" t="e">
        <f t="shared" ca="1" si="1136"/>
        <v>#N/A</v>
      </c>
      <c r="BN894" s="72" t="e">
        <f t="shared" ca="1" si="1137"/>
        <v>#N/A</v>
      </c>
      <c r="BO894" s="72" t="e">
        <f t="shared" ca="1" si="1138"/>
        <v>#N/A</v>
      </c>
      <c r="BP894" s="72" t="e">
        <f t="shared" ca="1" si="1139"/>
        <v>#N/A</v>
      </c>
      <c r="BQ894" s="72" t="e">
        <f t="shared" ca="1" si="1140"/>
        <v>#N/A</v>
      </c>
      <c r="BR894" s="72" t="e">
        <f t="shared" ca="1" si="1141"/>
        <v>#N/A</v>
      </c>
      <c r="BS894" s="72" t="e">
        <f t="shared" ca="1" si="1142"/>
        <v>#N/A</v>
      </c>
      <c r="BT894" s="72" t="e">
        <f t="shared" ca="1" si="1143"/>
        <v>#N/A</v>
      </c>
      <c r="BU894" s="72" t="e">
        <f t="shared" ca="1" si="1144"/>
        <v>#N/A</v>
      </c>
      <c r="BV894" s="72" t="e">
        <f t="shared" ca="1" si="1145"/>
        <v>#N/A</v>
      </c>
    </row>
    <row r="895" spans="1:74">
      <c r="A895" s="13" t="e">
        <f ca="1">'MGRS to'!AO895</f>
        <v>#N/A</v>
      </c>
      <c r="B895" s="13" t="e">
        <f ca="1">'MGRS to'!AP895</f>
        <v>#N/A</v>
      </c>
      <c r="C895" s="19" t="e">
        <f t="shared" ca="1" si="1074"/>
        <v>#N/A</v>
      </c>
      <c r="D895" s="19" t="e">
        <f t="shared" ca="1" si="1075"/>
        <v>#N/A</v>
      </c>
      <c r="E895" s="19" t="e">
        <f t="shared" ca="1" si="1076"/>
        <v>#N/A</v>
      </c>
      <c r="F895" s="19" t="e">
        <f t="shared" ca="1" si="1077"/>
        <v>#N/A</v>
      </c>
      <c r="G895" s="19" t="e">
        <f t="shared" ca="1" si="1078"/>
        <v>#N/A</v>
      </c>
      <c r="H895" s="19" t="e">
        <f t="shared" ca="1" si="1079"/>
        <v>#N/A</v>
      </c>
      <c r="I895" s="19" t="e">
        <f t="shared" ca="1" si="1080"/>
        <v>#N/A</v>
      </c>
      <c r="J895" s="19" t="e">
        <f t="shared" ca="1" si="1081"/>
        <v>#N/A</v>
      </c>
      <c r="K895" s="19" t="e">
        <f t="shared" ca="1" si="1082"/>
        <v>#N/A</v>
      </c>
      <c r="L895" s="19" t="e">
        <f t="shared" ca="1" si="1083"/>
        <v>#N/A</v>
      </c>
      <c r="M895" s="19" t="e">
        <f t="shared" ca="1" si="1084"/>
        <v>#N/A</v>
      </c>
      <c r="N895" s="19" t="e">
        <f t="shared" ca="1" si="1085"/>
        <v>#N/A</v>
      </c>
      <c r="O895" s="19" t="e">
        <f t="shared" ca="1" si="1086"/>
        <v>#N/A</v>
      </c>
      <c r="P895" s="72" t="e">
        <f t="shared" ca="1" si="1087"/>
        <v>#N/A</v>
      </c>
      <c r="Q895" s="72" t="e">
        <f t="shared" ca="1" si="1088"/>
        <v>#N/A</v>
      </c>
      <c r="R895" s="72" t="e">
        <f t="shared" ca="1" si="1089"/>
        <v>#N/A</v>
      </c>
      <c r="S895" s="19" t="e">
        <f t="shared" ca="1" si="1090"/>
        <v>#N/A</v>
      </c>
      <c r="T895" s="19" t="e">
        <f t="shared" ca="1" si="1091"/>
        <v>#N/A</v>
      </c>
      <c r="U895" s="19" t="e">
        <f t="shared" ca="1" si="1092"/>
        <v>#N/A</v>
      </c>
      <c r="V895" s="19" t="e">
        <f t="shared" ca="1" si="1093"/>
        <v>#N/A</v>
      </c>
      <c r="W895" s="19" t="e">
        <f t="shared" ca="1" si="1094"/>
        <v>#N/A</v>
      </c>
      <c r="X895" s="19" t="e">
        <f t="shared" ca="1" si="1095"/>
        <v>#N/A</v>
      </c>
      <c r="Y895" s="72" t="e">
        <f t="shared" ca="1" si="1096"/>
        <v>#N/A</v>
      </c>
      <c r="Z895" s="72" t="e">
        <f t="shared" ca="1" si="1097"/>
        <v>#N/A</v>
      </c>
      <c r="AA895" s="72" t="e">
        <f t="shared" ca="1" si="1098"/>
        <v>#N/A</v>
      </c>
      <c r="AB895" s="19" t="e">
        <f t="shared" ca="1" si="1099"/>
        <v>#N/A</v>
      </c>
      <c r="AC895" s="19" t="e">
        <f t="shared" ca="1" si="1100"/>
        <v>#N/A</v>
      </c>
      <c r="AD895" s="19" t="e">
        <f t="shared" ca="1" si="1101"/>
        <v>#N/A</v>
      </c>
      <c r="AE895" s="19" t="e">
        <f t="shared" ca="1" si="1102"/>
        <v>#N/A</v>
      </c>
      <c r="AF895" s="19" t="e">
        <f t="shared" ca="1" si="1103"/>
        <v>#N/A</v>
      </c>
      <c r="AG895" s="19" t="e">
        <f t="shared" ca="1" si="1104"/>
        <v>#N/A</v>
      </c>
      <c r="AH895" s="72" t="e">
        <f t="shared" ca="1" si="1105"/>
        <v>#N/A</v>
      </c>
      <c r="AI895" s="72" t="e">
        <f t="shared" ca="1" si="1106"/>
        <v>#N/A</v>
      </c>
      <c r="AJ895" s="72" t="e">
        <f t="shared" ca="1" si="1107"/>
        <v>#N/A</v>
      </c>
      <c r="AK895" s="19" t="e">
        <f t="shared" ca="1" si="1108"/>
        <v>#N/A</v>
      </c>
      <c r="AL895" s="19" t="e">
        <f t="shared" ca="1" si="1109"/>
        <v>#N/A</v>
      </c>
      <c r="AM895" s="19" t="e">
        <f t="shared" ca="1" si="1110"/>
        <v>#N/A</v>
      </c>
      <c r="AN895" s="19" t="e">
        <f t="shared" ca="1" si="1111"/>
        <v>#N/A</v>
      </c>
      <c r="AO895" s="19" t="e">
        <f t="shared" ca="1" si="1112"/>
        <v>#N/A</v>
      </c>
      <c r="AP895" s="19" t="e">
        <f t="shared" ca="1" si="1113"/>
        <v>#N/A</v>
      </c>
      <c r="AQ895" s="72" t="e">
        <f t="shared" ca="1" si="1114"/>
        <v>#N/A</v>
      </c>
      <c r="AR895" s="72" t="e">
        <f t="shared" ca="1" si="1115"/>
        <v>#N/A</v>
      </c>
      <c r="AS895" s="72" t="e">
        <f t="shared" ca="1" si="1116"/>
        <v>#N/A</v>
      </c>
      <c r="AT895" s="19" t="e">
        <f t="shared" ca="1" si="1117"/>
        <v>#N/A</v>
      </c>
      <c r="AU895" s="19" t="e">
        <f t="shared" ca="1" si="1118"/>
        <v>#N/A</v>
      </c>
      <c r="AV895" s="19" t="e">
        <f t="shared" ca="1" si="1119"/>
        <v>#N/A</v>
      </c>
      <c r="AW895" s="19" t="e">
        <f t="shared" ca="1" si="1120"/>
        <v>#N/A</v>
      </c>
      <c r="AX895" s="19" t="e">
        <f t="shared" ca="1" si="1121"/>
        <v>#N/A</v>
      </c>
      <c r="AY895" s="19" t="e">
        <f t="shared" ca="1" si="1122"/>
        <v>#N/A</v>
      </c>
      <c r="AZ895" s="72" t="e">
        <f t="shared" ca="1" si="1123"/>
        <v>#N/A</v>
      </c>
      <c r="BA895" s="72" t="e">
        <f t="shared" ca="1" si="1124"/>
        <v>#N/A</v>
      </c>
      <c r="BB895" s="72" t="e">
        <f t="shared" ca="1" si="1125"/>
        <v>#N/A</v>
      </c>
      <c r="BC895" s="19" t="e">
        <f t="shared" ca="1" si="1126"/>
        <v>#N/A</v>
      </c>
      <c r="BD895" s="19" t="e">
        <f t="shared" ca="1" si="1127"/>
        <v>#N/A</v>
      </c>
      <c r="BE895" s="19" t="e">
        <f t="shared" ca="1" si="1128"/>
        <v>#N/A</v>
      </c>
      <c r="BF895" s="19" t="e">
        <f t="shared" ca="1" si="1129"/>
        <v>#N/A</v>
      </c>
      <c r="BG895" s="19" t="e">
        <f t="shared" ca="1" si="1130"/>
        <v>#N/A</v>
      </c>
      <c r="BH895" s="19" t="e">
        <f t="shared" ca="1" si="1131"/>
        <v>#N/A</v>
      </c>
      <c r="BI895" s="72" t="e">
        <f t="shared" ca="1" si="1132"/>
        <v>#N/A</v>
      </c>
      <c r="BJ895" s="72" t="e">
        <f t="shared" ca="1" si="1133"/>
        <v>#N/A</v>
      </c>
      <c r="BK895" s="72" t="e">
        <f t="shared" ca="1" si="1134"/>
        <v>#N/A</v>
      </c>
      <c r="BL895" s="72" t="e">
        <f t="shared" ca="1" si="1135"/>
        <v>#N/A</v>
      </c>
      <c r="BM895" s="72" t="e">
        <f t="shared" ca="1" si="1136"/>
        <v>#N/A</v>
      </c>
      <c r="BN895" s="72" t="e">
        <f t="shared" ca="1" si="1137"/>
        <v>#N/A</v>
      </c>
      <c r="BO895" s="72" t="e">
        <f t="shared" ca="1" si="1138"/>
        <v>#N/A</v>
      </c>
      <c r="BP895" s="72" t="e">
        <f t="shared" ca="1" si="1139"/>
        <v>#N/A</v>
      </c>
      <c r="BQ895" s="72" t="e">
        <f t="shared" ca="1" si="1140"/>
        <v>#N/A</v>
      </c>
      <c r="BR895" s="72" t="e">
        <f t="shared" ca="1" si="1141"/>
        <v>#N/A</v>
      </c>
      <c r="BS895" s="72" t="e">
        <f t="shared" ca="1" si="1142"/>
        <v>#N/A</v>
      </c>
      <c r="BT895" s="72" t="e">
        <f t="shared" ca="1" si="1143"/>
        <v>#N/A</v>
      </c>
      <c r="BU895" s="72" t="e">
        <f t="shared" ca="1" si="1144"/>
        <v>#N/A</v>
      </c>
      <c r="BV895" s="72" t="e">
        <f t="shared" ca="1" si="1145"/>
        <v>#N/A</v>
      </c>
    </row>
    <row r="896" spans="1:74">
      <c r="A896" s="13" t="e">
        <f ca="1">'MGRS to'!AO896</f>
        <v>#N/A</v>
      </c>
      <c r="B896" s="13" t="e">
        <f ca="1">'MGRS to'!AP896</f>
        <v>#N/A</v>
      </c>
      <c r="C896" s="19" t="e">
        <f t="shared" ca="1" si="1074"/>
        <v>#N/A</v>
      </c>
      <c r="D896" s="19" t="e">
        <f t="shared" ca="1" si="1075"/>
        <v>#N/A</v>
      </c>
      <c r="E896" s="19" t="e">
        <f t="shared" ca="1" si="1076"/>
        <v>#N/A</v>
      </c>
      <c r="F896" s="19" t="e">
        <f t="shared" ca="1" si="1077"/>
        <v>#N/A</v>
      </c>
      <c r="G896" s="19" t="e">
        <f t="shared" ca="1" si="1078"/>
        <v>#N/A</v>
      </c>
      <c r="H896" s="19" t="e">
        <f t="shared" ca="1" si="1079"/>
        <v>#N/A</v>
      </c>
      <c r="I896" s="19" t="e">
        <f t="shared" ca="1" si="1080"/>
        <v>#N/A</v>
      </c>
      <c r="J896" s="19" t="e">
        <f t="shared" ca="1" si="1081"/>
        <v>#N/A</v>
      </c>
      <c r="K896" s="19" t="e">
        <f t="shared" ca="1" si="1082"/>
        <v>#N/A</v>
      </c>
      <c r="L896" s="19" t="e">
        <f t="shared" ca="1" si="1083"/>
        <v>#N/A</v>
      </c>
      <c r="M896" s="19" t="e">
        <f t="shared" ca="1" si="1084"/>
        <v>#N/A</v>
      </c>
      <c r="N896" s="19" t="e">
        <f t="shared" ca="1" si="1085"/>
        <v>#N/A</v>
      </c>
      <c r="O896" s="19" t="e">
        <f t="shared" ca="1" si="1086"/>
        <v>#N/A</v>
      </c>
      <c r="P896" s="72" t="e">
        <f t="shared" ca="1" si="1087"/>
        <v>#N/A</v>
      </c>
      <c r="Q896" s="72" t="e">
        <f t="shared" ca="1" si="1088"/>
        <v>#N/A</v>
      </c>
      <c r="R896" s="72" t="e">
        <f t="shared" ca="1" si="1089"/>
        <v>#N/A</v>
      </c>
      <c r="S896" s="19" t="e">
        <f t="shared" ca="1" si="1090"/>
        <v>#N/A</v>
      </c>
      <c r="T896" s="19" t="e">
        <f t="shared" ca="1" si="1091"/>
        <v>#N/A</v>
      </c>
      <c r="U896" s="19" t="e">
        <f t="shared" ca="1" si="1092"/>
        <v>#N/A</v>
      </c>
      <c r="V896" s="19" t="e">
        <f t="shared" ca="1" si="1093"/>
        <v>#N/A</v>
      </c>
      <c r="W896" s="19" t="e">
        <f t="shared" ca="1" si="1094"/>
        <v>#N/A</v>
      </c>
      <c r="X896" s="19" t="e">
        <f t="shared" ca="1" si="1095"/>
        <v>#N/A</v>
      </c>
      <c r="Y896" s="72" t="e">
        <f t="shared" ca="1" si="1096"/>
        <v>#N/A</v>
      </c>
      <c r="Z896" s="72" t="e">
        <f t="shared" ca="1" si="1097"/>
        <v>#N/A</v>
      </c>
      <c r="AA896" s="72" t="e">
        <f t="shared" ca="1" si="1098"/>
        <v>#N/A</v>
      </c>
      <c r="AB896" s="19" t="e">
        <f t="shared" ca="1" si="1099"/>
        <v>#N/A</v>
      </c>
      <c r="AC896" s="19" t="e">
        <f t="shared" ca="1" si="1100"/>
        <v>#N/A</v>
      </c>
      <c r="AD896" s="19" t="e">
        <f t="shared" ca="1" si="1101"/>
        <v>#N/A</v>
      </c>
      <c r="AE896" s="19" t="e">
        <f t="shared" ca="1" si="1102"/>
        <v>#N/A</v>
      </c>
      <c r="AF896" s="19" t="e">
        <f t="shared" ca="1" si="1103"/>
        <v>#N/A</v>
      </c>
      <c r="AG896" s="19" t="e">
        <f t="shared" ca="1" si="1104"/>
        <v>#N/A</v>
      </c>
      <c r="AH896" s="72" t="e">
        <f t="shared" ca="1" si="1105"/>
        <v>#N/A</v>
      </c>
      <c r="AI896" s="72" t="e">
        <f t="shared" ca="1" si="1106"/>
        <v>#N/A</v>
      </c>
      <c r="AJ896" s="72" t="e">
        <f t="shared" ca="1" si="1107"/>
        <v>#N/A</v>
      </c>
      <c r="AK896" s="19" t="e">
        <f t="shared" ca="1" si="1108"/>
        <v>#N/A</v>
      </c>
      <c r="AL896" s="19" t="e">
        <f t="shared" ca="1" si="1109"/>
        <v>#N/A</v>
      </c>
      <c r="AM896" s="19" t="e">
        <f t="shared" ca="1" si="1110"/>
        <v>#N/A</v>
      </c>
      <c r="AN896" s="19" t="e">
        <f t="shared" ca="1" si="1111"/>
        <v>#N/A</v>
      </c>
      <c r="AO896" s="19" t="e">
        <f t="shared" ca="1" si="1112"/>
        <v>#N/A</v>
      </c>
      <c r="AP896" s="19" t="e">
        <f t="shared" ca="1" si="1113"/>
        <v>#N/A</v>
      </c>
      <c r="AQ896" s="72" t="e">
        <f t="shared" ca="1" si="1114"/>
        <v>#N/A</v>
      </c>
      <c r="AR896" s="72" t="e">
        <f t="shared" ca="1" si="1115"/>
        <v>#N/A</v>
      </c>
      <c r="AS896" s="72" t="e">
        <f t="shared" ca="1" si="1116"/>
        <v>#N/A</v>
      </c>
      <c r="AT896" s="19" t="e">
        <f t="shared" ca="1" si="1117"/>
        <v>#N/A</v>
      </c>
      <c r="AU896" s="19" t="e">
        <f t="shared" ca="1" si="1118"/>
        <v>#N/A</v>
      </c>
      <c r="AV896" s="19" t="e">
        <f t="shared" ca="1" si="1119"/>
        <v>#N/A</v>
      </c>
      <c r="AW896" s="19" t="e">
        <f t="shared" ca="1" si="1120"/>
        <v>#N/A</v>
      </c>
      <c r="AX896" s="19" t="e">
        <f t="shared" ca="1" si="1121"/>
        <v>#N/A</v>
      </c>
      <c r="AY896" s="19" t="e">
        <f t="shared" ca="1" si="1122"/>
        <v>#N/A</v>
      </c>
      <c r="AZ896" s="72" t="e">
        <f t="shared" ca="1" si="1123"/>
        <v>#N/A</v>
      </c>
      <c r="BA896" s="72" t="e">
        <f t="shared" ca="1" si="1124"/>
        <v>#N/A</v>
      </c>
      <c r="BB896" s="72" t="e">
        <f t="shared" ca="1" si="1125"/>
        <v>#N/A</v>
      </c>
      <c r="BC896" s="19" t="e">
        <f t="shared" ca="1" si="1126"/>
        <v>#N/A</v>
      </c>
      <c r="BD896" s="19" t="e">
        <f t="shared" ca="1" si="1127"/>
        <v>#N/A</v>
      </c>
      <c r="BE896" s="19" t="e">
        <f t="shared" ca="1" si="1128"/>
        <v>#N/A</v>
      </c>
      <c r="BF896" s="19" t="e">
        <f t="shared" ca="1" si="1129"/>
        <v>#N/A</v>
      </c>
      <c r="BG896" s="19" t="e">
        <f t="shared" ca="1" si="1130"/>
        <v>#N/A</v>
      </c>
      <c r="BH896" s="19" t="e">
        <f t="shared" ca="1" si="1131"/>
        <v>#N/A</v>
      </c>
      <c r="BI896" s="72" t="e">
        <f t="shared" ca="1" si="1132"/>
        <v>#N/A</v>
      </c>
      <c r="BJ896" s="72" t="e">
        <f t="shared" ca="1" si="1133"/>
        <v>#N/A</v>
      </c>
      <c r="BK896" s="72" t="e">
        <f t="shared" ca="1" si="1134"/>
        <v>#N/A</v>
      </c>
      <c r="BL896" s="72" t="e">
        <f t="shared" ca="1" si="1135"/>
        <v>#N/A</v>
      </c>
      <c r="BM896" s="72" t="e">
        <f t="shared" ca="1" si="1136"/>
        <v>#N/A</v>
      </c>
      <c r="BN896" s="72" t="e">
        <f t="shared" ca="1" si="1137"/>
        <v>#N/A</v>
      </c>
      <c r="BO896" s="72" t="e">
        <f t="shared" ca="1" si="1138"/>
        <v>#N/A</v>
      </c>
      <c r="BP896" s="72" t="e">
        <f t="shared" ca="1" si="1139"/>
        <v>#N/A</v>
      </c>
      <c r="BQ896" s="72" t="e">
        <f t="shared" ca="1" si="1140"/>
        <v>#N/A</v>
      </c>
      <c r="BR896" s="72" t="e">
        <f t="shared" ca="1" si="1141"/>
        <v>#N/A</v>
      </c>
      <c r="BS896" s="72" t="e">
        <f t="shared" ca="1" si="1142"/>
        <v>#N/A</v>
      </c>
      <c r="BT896" s="72" t="e">
        <f t="shared" ca="1" si="1143"/>
        <v>#N/A</v>
      </c>
      <c r="BU896" s="72" t="e">
        <f t="shared" ca="1" si="1144"/>
        <v>#N/A</v>
      </c>
      <c r="BV896" s="72" t="e">
        <f t="shared" ca="1" si="1145"/>
        <v>#N/A</v>
      </c>
    </row>
    <row r="897" spans="1:74">
      <c r="A897" s="13" t="e">
        <f ca="1">'MGRS to'!AO897</f>
        <v>#N/A</v>
      </c>
      <c r="B897" s="13" t="e">
        <f ca="1">'MGRS to'!AP897</f>
        <v>#N/A</v>
      </c>
      <c r="C897" s="19" t="e">
        <f t="shared" ca="1" si="1074"/>
        <v>#N/A</v>
      </c>
      <c r="D897" s="19" t="e">
        <f t="shared" ca="1" si="1075"/>
        <v>#N/A</v>
      </c>
      <c r="E897" s="19" t="e">
        <f t="shared" ca="1" si="1076"/>
        <v>#N/A</v>
      </c>
      <c r="F897" s="19" t="e">
        <f t="shared" ca="1" si="1077"/>
        <v>#N/A</v>
      </c>
      <c r="G897" s="19" t="e">
        <f t="shared" ca="1" si="1078"/>
        <v>#N/A</v>
      </c>
      <c r="H897" s="19" t="e">
        <f t="shared" ca="1" si="1079"/>
        <v>#N/A</v>
      </c>
      <c r="I897" s="19" t="e">
        <f t="shared" ca="1" si="1080"/>
        <v>#N/A</v>
      </c>
      <c r="J897" s="19" t="e">
        <f t="shared" ca="1" si="1081"/>
        <v>#N/A</v>
      </c>
      <c r="K897" s="19" t="e">
        <f t="shared" ca="1" si="1082"/>
        <v>#N/A</v>
      </c>
      <c r="L897" s="19" t="e">
        <f t="shared" ca="1" si="1083"/>
        <v>#N/A</v>
      </c>
      <c r="M897" s="19" t="e">
        <f t="shared" ca="1" si="1084"/>
        <v>#N/A</v>
      </c>
      <c r="N897" s="19" t="e">
        <f t="shared" ca="1" si="1085"/>
        <v>#N/A</v>
      </c>
      <c r="O897" s="19" t="e">
        <f t="shared" ca="1" si="1086"/>
        <v>#N/A</v>
      </c>
      <c r="P897" s="72" t="e">
        <f t="shared" ca="1" si="1087"/>
        <v>#N/A</v>
      </c>
      <c r="Q897" s="72" t="e">
        <f t="shared" ca="1" si="1088"/>
        <v>#N/A</v>
      </c>
      <c r="R897" s="72" t="e">
        <f t="shared" ca="1" si="1089"/>
        <v>#N/A</v>
      </c>
      <c r="S897" s="19" t="e">
        <f t="shared" ca="1" si="1090"/>
        <v>#N/A</v>
      </c>
      <c r="T897" s="19" t="e">
        <f t="shared" ca="1" si="1091"/>
        <v>#N/A</v>
      </c>
      <c r="U897" s="19" t="e">
        <f t="shared" ca="1" si="1092"/>
        <v>#N/A</v>
      </c>
      <c r="V897" s="19" t="e">
        <f t="shared" ca="1" si="1093"/>
        <v>#N/A</v>
      </c>
      <c r="W897" s="19" t="e">
        <f t="shared" ca="1" si="1094"/>
        <v>#N/A</v>
      </c>
      <c r="X897" s="19" t="e">
        <f t="shared" ca="1" si="1095"/>
        <v>#N/A</v>
      </c>
      <c r="Y897" s="72" t="e">
        <f t="shared" ca="1" si="1096"/>
        <v>#N/A</v>
      </c>
      <c r="Z897" s="72" t="e">
        <f t="shared" ca="1" si="1097"/>
        <v>#N/A</v>
      </c>
      <c r="AA897" s="72" t="e">
        <f t="shared" ca="1" si="1098"/>
        <v>#N/A</v>
      </c>
      <c r="AB897" s="19" t="e">
        <f t="shared" ca="1" si="1099"/>
        <v>#N/A</v>
      </c>
      <c r="AC897" s="19" t="e">
        <f t="shared" ca="1" si="1100"/>
        <v>#N/A</v>
      </c>
      <c r="AD897" s="19" t="e">
        <f t="shared" ca="1" si="1101"/>
        <v>#N/A</v>
      </c>
      <c r="AE897" s="19" t="e">
        <f t="shared" ca="1" si="1102"/>
        <v>#N/A</v>
      </c>
      <c r="AF897" s="19" t="e">
        <f t="shared" ca="1" si="1103"/>
        <v>#N/A</v>
      </c>
      <c r="AG897" s="19" t="e">
        <f t="shared" ca="1" si="1104"/>
        <v>#N/A</v>
      </c>
      <c r="AH897" s="72" t="e">
        <f t="shared" ca="1" si="1105"/>
        <v>#N/A</v>
      </c>
      <c r="AI897" s="72" t="e">
        <f t="shared" ca="1" si="1106"/>
        <v>#N/A</v>
      </c>
      <c r="AJ897" s="72" t="e">
        <f t="shared" ca="1" si="1107"/>
        <v>#N/A</v>
      </c>
      <c r="AK897" s="19" t="e">
        <f t="shared" ca="1" si="1108"/>
        <v>#N/A</v>
      </c>
      <c r="AL897" s="19" t="e">
        <f t="shared" ca="1" si="1109"/>
        <v>#N/A</v>
      </c>
      <c r="AM897" s="19" t="e">
        <f t="shared" ca="1" si="1110"/>
        <v>#N/A</v>
      </c>
      <c r="AN897" s="19" t="e">
        <f t="shared" ca="1" si="1111"/>
        <v>#N/A</v>
      </c>
      <c r="AO897" s="19" t="e">
        <f t="shared" ca="1" si="1112"/>
        <v>#N/A</v>
      </c>
      <c r="AP897" s="19" t="e">
        <f t="shared" ca="1" si="1113"/>
        <v>#N/A</v>
      </c>
      <c r="AQ897" s="72" t="e">
        <f t="shared" ca="1" si="1114"/>
        <v>#N/A</v>
      </c>
      <c r="AR897" s="72" t="e">
        <f t="shared" ca="1" si="1115"/>
        <v>#N/A</v>
      </c>
      <c r="AS897" s="72" t="e">
        <f t="shared" ca="1" si="1116"/>
        <v>#N/A</v>
      </c>
      <c r="AT897" s="19" t="e">
        <f t="shared" ca="1" si="1117"/>
        <v>#N/A</v>
      </c>
      <c r="AU897" s="19" t="e">
        <f t="shared" ca="1" si="1118"/>
        <v>#N/A</v>
      </c>
      <c r="AV897" s="19" t="e">
        <f t="shared" ca="1" si="1119"/>
        <v>#N/A</v>
      </c>
      <c r="AW897" s="19" t="e">
        <f t="shared" ca="1" si="1120"/>
        <v>#N/A</v>
      </c>
      <c r="AX897" s="19" t="e">
        <f t="shared" ca="1" si="1121"/>
        <v>#N/A</v>
      </c>
      <c r="AY897" s="19" t="e">
        <f t="shared" ca="1" si="1122"/>
        <v>#N/A</v>
      </c>
      <c r="AZ897" s="72" t="e">
        <f t="shared" ca="1" si="1123"/>
        <v>#N/A</v>
      </c>
      <c r="BA897" s="72" t="e">
        <f t="shared" ca="1" si="1124"/>
        <v>#N/A</v>
      </c>
      <c r="BB897" s="72" t="e">
        <f t="shared" ca="1" si="1125"/>
        <v>#N/A</v>
      </c>
      <c r="BC897" s="19" t="e">
        <f t="shared" ca="1" si="1126"/>
        <v>#N/A</v>
      </c>
      <c r="BD897" s="19" t="e">
        <f t="shared" ca="1" si="1127"/>
        <v>#N/A</v>
      </c>
      <c r="BE897" s="19" t="e">
        <f t="shared" ca="1" si="1128"/>
        <v>#N/A</v>
      </c>
      <c r="BF897" s="19" t="e">
        <f t="shared" ca="1" si="1129"/>
        <v>#N/A</v>
      </c>
      <c r="BG897" s="19" t="e">
        <f t="shared" ca="1" si="1130"/>
        <v>#N/A</v>
      </c>
      <c r="BH897" s="19" t="e">
        <f t="shared" ca="1" si="1131"/>
        <v>#N/A</v>
      </c>
      <c r="BI897" s="72" t="e">
        <f t="shared" ca="1" si="1132"/>
        <v>#N/A</v>
      </c>
      <c r="BJ897" s="72" t="e">
        <f t="shared" ca="1" si="1133"/>
        <v>#N/A</v>
      </c>
      <c r="BK897" s="72" t="e">
        <f t="shared" ca="1" si="1134"/>
        <v>#N/A</v>
      </c>
      <c r="BL897" s="72" t="e">
        <f t="shared" ca="1" si="1135"/>
        <v>#N/A</v>
      </c>
      <c r="BM897" s="72" t="e">
        <f t="shared" ca="1" si="1136"/>
        <v>#N/A</v>
      </c>
      <c r="BN897" s="72" t="e">
        <f t="shared" ca="1" si="1137"/>
        <v>#N/A</v>
      </c>
      <c r="BO897" s="72" t="e">
        <f t="shared" ca="1" si="1138"/>
        <v>#N/A</v>
      </c>
      <c r="BP897" s="72" t="e">
        <f t="shared" ca="1" si="1139"/>
        <v>#N/A</v>
      </c>
      <c r="BQ897" s="72" t="e">
        <f t="shared" ca="1" si="1140"/>
        <v>#N/A</v>
      </c>
      <c r="BR897" s="72" t="e">
        <f t="shared" ca="1" si="1141"/>
        <v>#N/A</v>
      </c>
      <c r="BS897" s="72" t="e">
        <f t="shared" ca="1" si="1142"/>
        <v>#N/A</v>
      </c>
      <c r="BT897" s="72" t="e">
        <f t="shared" ca="1" si="1143"/>
        <v>#N/A</v>
      </c>
      <c r="BU897" s="72" t="e">
        <f t="shared" ca="1" si="1144"/>
        <v>#N/A</v>
      </c>
      <c r="BV897" s="72" t="e">
        <f t="shared" ca="1" si="1145"/>
        <v>#N/A</v>
      </c>
    </row>
    <row r="898" spans="1:74">
      <c r="A898" s="13" t="e">
        <f ca="1">'MGRS to'!AO898</f>
        <v>#N/A</v>
      </c>
      <c r="B898" s="13" t="e">
        <f ca="1">'MGRS to'!AP898</f>
        <v>#N/A</v>
      </c>
      <c r="C898" s="19" t="e">
        <f t="shared" ca="1" si="1074"/>
        <v>#N/A</v>
      </c>
      <c r="D898" s="19" t="e">
        <f t="shared" ca="1" si="1075"/>
        <v>#N/A</v>
      </c>
      <c r="E898" s="19" t="e">
        <f t="shared" ca="1" si="1076"/>
        <v>#N/A</v>
      </c>
      <c r="F898" s="19" t="e">
        <f t="shared" ca="1" si="1077"/>
        <v>#N/A</v>
      </c>
      <c r="G898" s="19" t="e">
        <f t="shared" ca="1" si="1078"/>
        <v>#N/A</v>
      </c>
      <c r="H898" s="19" t="e">
        <f t="shared" ca="1" si="1079"/>
        <v>#N/A</v>
      </c>
      <c r="I898" s="19" t="e">
        <f t="shared" ca="1" si="1080"/>
        <v>#N/A</v>
      </c>
      <c r="J898" s="19" t="e">
        <f t="shared" ca="1" si="1081"/>
        <v>#N/A</v>
      </c>
      <c r="K898" s="19" t="e">
        <f t="shared" ca="1" si="1082"/>
        <v>#N/A</v>
      </c>
      <c r="L898" s="19" t="e">
        <f t="shared" ca="1" si="1083"/>
        <v>#N/A</v>
      </c>
      <c r="M898" s="19" t="e">
        <f t="shared" ca="1" si="1084"/>
        <v>#N/A</v>
      </c>
      <c r="N898" s="19" t="e">
        <f t="shared" ca="1" si="1085"/>
        <v>#N/A</v>
      </c>
      <c r="O898" s="19" t="e">
        <f t="shared" ca="1" si="1086"/>
        <v>#N/A</v>
      </c>
      <c r="P898" s="72" t="e">
        <f t="shared" ca="1" si="1087"/>
        <v>#N/A</v>
      </c>
      <c r="Q898" s="72" t="e">
        <f t="shared" ca="1" si="1088"/>
        <v>#N/A</v>
      </c>
      <c r="R898" s="72" t="e">
        <f t="shared" ca="1" si="1089"/>
        <v>#N/A</v>
      </c>
      <c r="S898" s="19" t="e">
        <f t="shared" ca="1" si="1090"/>
        <v>#N/A</v>
      </c>
      <c r="T898" s="19" t="e">
        <f t="shared" ca="1" si="1091"/>
        <v>#N/A</v>
      </c>
      <c r="U898" s="19" t="e">
        <f t="shared" ca="1" si="1092"/>
        <v>#N/A</v>
      </c>
      <c r="V898" s="19" t="e">
        <f t="shared" ca="1" si="1093"/>
        <v>#N/A</v>
      </c>
      <c r="W898" s="19" t="e">
        <f t="shared" ca="1" si="1094"/>
        <v>#N/A</v>
      </c>
      <c r="X898" s="19" t="e">
        <f t="shared" ca="1" si="1095"/>
        <v>#N/A</v>
      </c>
      <c r="Y898" s="72" t="e">
        <f t="shared" ca="1" si="1096"/>
        <v>#N/A</v>
      </c>
      <c r="Z898" s="72" t="e">
        <f t="shared" ca="1" si="1097"/>
        <v>#N/A</v>
      </c>
      <c r="AA898" s="72" t="e">
        <f t="shared" ca="1" si="1098"/>
        <v>#N/A</v>
      </c>
      <c r="AB898" s="19" t="e">
        <f t="shared" ca="1" si="1099"/>
        <v>#N/A</v>
      </c>
      <c r="AC898" s="19" t="e">
        <f t="shared" ca="1" si="1100"/>
        <v>#N/A</v>
      </c>
      <c r="AD898" s="19" t="e">
        <f t="shared" ca="1" si="1101"/>
        <v>#N/A</v>
      </c>
      <c r="AE898" s="19" t="e">
        <f t="shared" ca="1" si="1102"/>
        <v>#N/A</v>
      </c>
      <c r="AF898" s="19" t="e">
        <f t="shared" ca="1" si="1103"/>
        <v>#N/A</v>
      </c>
      <c r="AG898" s="19" t="e">
        <f t="shared" ca="1" si="1104"/>
        <v>#N/A</v>
      </c>
      <c r="AH898" s="72" t="e">
        <f t="shared" ca="1" si="1105"/>
        <v>#N/A</v>
      </c>
      <c r="AI898" s="72" t="e">
        <f t="shared" ca="1" si="1106"/>
        <v>#N/A</v>
      </c>
      <c r="AJ898" s="72" t="e">
        <f t="shared" ca="1" si="1107"/>
        <v>#N/A</v>
      </c>
      <c r="AK898" s="19" t="e">
        <f t="shared" ca="1" si="1108"/>
        <v>#N/A</v>
      </c>
      <c r="AL898" s="19" t="e">
        <f t="shared" ca="1" si="1109"/>
        <v>#N/A</v>
      </c>
      <c r="AM898" s="19" t="e">
        <f t="shared" ca="1" si="1110"/>
        <v>#N/A</v>
      </c>
      <c r="AN898" s="19" t="e">
        <f t="shared" ca="1" si="1111"/>
        <v>#N/A</v>
      </c>
      <c r="AO898" s="19" t="e">
        <f t="shared" ca="1" si="1112"/>
        <v>#N/A</v>
      </c>
      <c r="AP898" s="19" t="e">
        <f t="shared" ca="1" si="1113"/>
        <v>#N/A</v>
      </c>
      <c r="AQ898" s="72" t="e">
        <f t="shared" ca="1" si="1114"/>
        <v>#N/A</v>
      </c>
      <c r="AR898" s="72" t="e">
        <f t="shared" ca="1" si="1115"/>
        <v>#N/A</v>
      </c>
      <c r="AS898" s="72" t="e">
        <f t="shared" ca="1" si="1116"/>
        <v>#N/A</v>
      </c>
      <c r="AT898" s="19" t="e">
        <f t="shared" ca="1" si="1117"/>
        <v>#N/A</v>
      </c>
      <c r="AU898" s="19" t="e">
        <f t="shared" ca="1" si="1118"/>
        <v>#N/A</v>
      </c>
      <c r="AV898" s="19" t="e">
        <f t="shared" ca="1" si="1119"/>
        <v>#N/A</v>
      </c>
      <c r="AW898" s="19" t="e">
        <f t="shared" ca="1" si="1120"/>
        <v>#N/A</v>
      </c>
      <c r="AX898" s="19" t="e">
        <f t="shared" ca="1" si="1121"/>
        <v>#N/A</v>
      </c>
      <c r="AY898" s="19" t="e">
        <f t="shared" ca="1" si="1122"/>
        <v>#N/A</v>
      </c>
      <c r="AZ898" s="72" t="e">
        <f t="shared" ca="1" si="1123"/>
        <v>#N/A</v>
      </c>
      <c r="BA898" s="72" t="e">
        <f t="shared" ca="1" si="1124"/>
        <v>#N/A</v>
      </c>
      <c r="BB898" s="72" t="e">
        <f t="shared" ca="1" si="1125"/>
        <v>#N/A</v>
      </c>
      <c r="BC898" s="19" t="e">
        <f t="shared" ca="1" si="1126"/>
        <v>#N/A</v>
      </c>
      <c r="BD898" s="19" t="e">
        <f t="shared" ca="1" si="1127"/>
        <v>#N/A</v>
      </c>
      <c r="BE898" s="19" t="e">
        <f t="shared" ca="1" si="1128"/>
        <v>#N/A</v>
      </c>
      <c r="BF898" s="19" t="e">
        <f t="shared" ca="1" si="1129"/>
        <v>#N/A</v>
      </c>
      <c r="BG898" s="19" t="e">
        <f t="shared" ca="1" si="1130"/>
        <v>#N/A</v>
      </c>
      <c r="BH898" s="19" t="e">
        <f t="shared" ca="1" si="1131"/>
        <v>#N/A</v>
      </c>
      <c r="BI898" s="72" t="e">
        <f t="shared" ca="1" si="1132"/>
        <v>#N/A</v>
      </c>
      <c r="BJ898" s="72" t="e">
        <f t="shared" ca="1" si="1133"/>
        <v>#N/A</v>
      </c>
      <c r="BK898" s="72" t="e">
        <f t="shared" ca="1" si="1134"/>
        <v>#N/A</v>
      </c>
      <c r="BL898" s="72" t="e">
        <f t="shared" ca="1" si="1135"/>
        <v>#N/A</v>
      </c>
      <c r="BM898" s="72" t="e">
        <f t="shared" ca="1" si="1136"/>
        <v>#N/A</v>
      </c>
      <c r="BN898" s="72" t="e">
        <f t="shared" ca="1" si="1137"/>
        <v>#N/A</v>
      </c>
      <c r="BO898" s="72" t="e">
        <f t="shared" ca="1" si="1138"/>
        <v>#N/A</v>
      </c>
      <c r="BP898" s="72" t="e">
        <f t="shared" ca="1" si="1139"/>
        <v>#N/A</v>
      </c>
      <c r="BQ898" s="72" t="e">
        <f t="shared" ca="1" si="1140"/>
        <v>#N/A</v>
      </c>
      <c r="BR898" s="72" t="e">
        <f t="shared" ca="1" si="1141"/>
        <v>#N/A</v>
      </c>
      <c r="BS898" s="72" t="e">
        <f t="shared" ca="1" si="1142"/>
        <v>#N/A</v>
      </c>
      <c r="BT898" s="72" t="e">
        <f t="shared" ca="1" si="1143"/>
        <v>#N/A</v>
      </c>
      <c r="BU898" s="72" t="e">
        <f t="shared" ca="1" si="1144"/>
        <v>#N/A</v>
      </c>
      <c r="BV898" s="72" t="e">
        <f t="shared" ca="1" si="1145"/>
        <v>#N/A</v>
      </c>
    </row>
    <row r="899" spans="1:74">
      <c r="A899" s="13" t="e">
        <f ca="1">'MGRS to'!AO899</f>
        <v>#N/A</v>
      </c>
      <c r="B899" s="13" t="e">
        <f ca="1">'MGRS to'!AP899</f>
        <v>#N/A</v>
      </c>
      <c r="C899" s="19" t="e">
        <f t="shared" ca="1" si="1074"/>
        <v>#N/A</v>
      </c>
      <c r="D899" s="19" t="e">
        <f t="shared" ca="1" si="1075"/>
        <v>#N/A</v>
      </c>
      <c r="E899" s="19" t="e">
        <f t="shared" ca="1" si="1076"/>
        <v>#N/A</v>
      </c>
      <c r="F899" s="19" t="e">
        <f t="shared" ca="1" si="1077"/>
        <v>#N/A</v>
      </c>
      <c r="G899" s="19" t="e">
        <f t="shared" ca="1" si="1078"/>
        <v>#N/A</v>
      </c>
      <c r="H899" s="19" t="e">
        <f t="shared" ca="1" si="1079"/>
        <v>#N/A</v>
      </c>
      <c r="I899" s="19" t="e">
        <f t="shared" ca="1" si="1080"/>
        <v>#N/A</v>
      </c>
      <c r="J899" s="19" t="e">
        <f t="shared" ca="1" si="1081"/>
        <v>#N/A</v>
      </c>
      <c r="K899" s="19" t="e">
        <f t="shared" ca="1" si="1082"/>
        <v>#N/A</v>
      </c>
      <c r="L899" s="19" t="e">
        <f t="shared" ca="1" si="1083"/>
        <v>#N/A</v>
      </c>
      <c r="M899" s="19" t="e">
        <f t="shared" ca="1" si="1084"/>
        <v>#N/A</v>
      </c>
      <c r="N899" s="19" t="e">
        <f t="shared" ca="1" si="1085"/>
        <v>#N/A</v>
      </c>
      <c r="O899" s="19" t="e">
        <f t="shared" ca="1" si="1086"/>
        <v>#N/A</v>
      </c>
      <c r="P899" s="72" t="e">
        <f t="shared" ca="1" si="1087"/>
        <v>#N/A</v>
      </c>
      <c r="Q899" s="72" t="e">
        <f t="shared" ca="1" si="1088"/>
        <v>#N/A</v>
      </c>
      <c r="R899" s="72" t="e">
        <f t="shared" ca="1" si="1089"/>
        <v>#N/A</v>
      </c>
      <c r="S899" s="19" t="e">
        <f t="shared" ca="1" si="1090"/>
        <v>#N/A</v>
      </c>
      <c r="T899" s="19" t="e">
        <f t="shared" ca="1" si="1091"/>
        <v>#N/A</v>
      </c>
      <c r="U899" s="19" t="e">
        <f t="shared" ca="1" si="1092"/>
        <v>#N/A</v>
      </c>
      <c r="V899" s="19" t="e">
        <f t="shared" ca="1" si="1093"/>
        <v>#N/A</v>
      </c>
      <c r="W899" s="19" t="e">
        <f t="shared" ca="1" si="1094"/>
        <v>#N/A</v>
      </c>
      <c r="X899" s="19" t="e">
        <f t="shared" ca="1" si="1095"/>
        <v>#N/A</v>
      </c>
      <c r="Y899" s="72" t="e">
        <f t="shared" ca="1" si="1096"/>
        <v>#N/A</v>
      </c>
      <c r="Z899" s="72" t="e">
        <f t="shared" ca="1" si="1097"/>
        <v>#N/A</v>
      </c>
      <c r="AA899" s="72" t="e">
        <f t="shared" ca="1" si="1098"/>
        <v>#N/A</v>
      </c>
      <c r="AB899" s="19" t="e">
        <f t="shared" ca="1" si="1099"/>
        <v>#N/A</v>
      </c>
      <c r="AC899" s="19" t="e">
        <f t="shared" ca="1" si="1100"/>
        <v>#N/A</v>
      </c>
      <c r="AD899" s="19" t="e">
        <f t="shared" ca="1" si="1101"/>
        <v>#N/A</v>
      </c>
      <c r="AE899" s="19" t="e">
        <f t="shared" ca="1" si="1102"/>
        <v>#N/A</v>
      </c>
      <c r="AF899" s="19" t="e">
        <f t="shared" ca="1" si="1103"/>
        <v>#N/A</v>
      </c>
      <c r="AG899" s="19" t="e">
        <f t="shared" ca="1" si="1104"/>
        <v>#N/A</v>
      </c>
      <c r="AH899" s="72" t="e">
        <f t="shared" ca="1" si="1105"/>
        <v>#N/A</v>
      </c>
      <c r="AI899" s="72" t="e">
        <f t="shared" ca="1" si="1106"/>
        <v>#N/A</v>
      </c>
      <c r="AJ899" s="72" t="e">
        <f t="shared" ca="1" si="1107"/>
        <v>#N/A</v>
      </c>
      <c r="AK899" s="19" t="e">
        <f t="shared" ca="1" si="1108"/>
        <v>#N/A</v>
      </c>
      <c r="AL899" s="19" t="e">
        <f t="shared" ca="1" si="1109"/>
        <v>#N/A</v>
      </c>
      <c r="AM899" s="19" t="e">
        <f t="shared" ca="1" si="1110"/>
        <v>#N/A</v>
      </c>
      <c r="AN899" s="19" t="e">
        <f t="shared" ca="1" si="1111"/>
        <v>#N/A</v>
      </c>
      <c r="AO899" s="19" t="e">
        <f t="shared" ca="1" si="1112"/>
        <v>#N/A</v>
      </c>
      <c r="AP899" s="19" t="e">
        <f t="shared" ca="1" si="1113"/>
        <v>#N/A</v>
      </c>
      <c r="AQ899" s="72" t="e">
        <f t="shared" ca="1" si="1114"/>
        <v>#N/A</v>
      </c>
      <c r="AR899" s="72" t="e">
        <f t="shared" ca="1" si="1115"/>
        <v>#N/A</v>
      </c>
      <c r="AS899" s="72" t="e">
        <f t="shared" ca="1" si="1116"/>
        <v>#N/A</v>
      </c>
      <c r="AT899" s="19" t="e">
        <f t="shared" ca="1" si="1117"/>
        <v>#N/A</v>
      </c>
      <c r="AU899" s="19" t="e">
        <f t="shared" ca="1" si="1118"/>
        <v>#N/A</v>
      </c>
      <c r="AV899" s="19" t="e">
        <f t="shared" ca="1" si="1119"/>
        <v>#N/A</v>
      </c>
      <c r="AW899" s="19" t="e">
        <f t="shared" ca="1" si="1120"/>
        <v>#N/A</v>
      </c>
      <c r="AX899" s="19" t="e">
        <f t="shared" ca="1" si="1121"/>
        <v>#N/A</v>
      </c>
      <c r="AY899" s="19" t="e">
        <f t="shared" ca="1" si="1122"/>
        <v>#N/A</v>
      </c>
      <c r="AZ899" s="72" t="e">
        <f t="shared" ca="1" si="1123"/>
        <v>#N/A</v>
      </c>
      <c r="BA899" s="72" t="e">
        <f t="shared" ca="1" si="1124"/>
        <v>#N/A</v>
      </c>
      <c r="BB899" s="72" t="e">
        <f t="shared" ca="1" si="1125"/>
        <v>#N/A</v>
      </c>
      <c r="BC899" s="19" t="e">
        <f t="shared" ca="1" si="1126"/>
        <v>#N/A</v>
      </c>
      <c r="BD899" s="19" t="e">
        <f t="shared" ca="1" si="1127"/>
        <v>#N/A</v>
      </c>
      <c r="BE899" s="19" t="e">
        <f t="shared" ca="1" si="1128"/>
        <v>#N/A</v>
      </c>
      <c r="BF899" s="19" t="e">
        <f t="shared" ca="1" si="1129"/>
        <v>#N/A</v>
      </c>
      <c r="BG899" s="19" t="e">
        <f t="shared" ca="1" si="1130"/>
        <v>#N/A</v>
      </c>
      <c r="BH899" s="19" t="e">
        <f t="shared" ca="1" si="1131"/>
        <v>#N/A</v>
      </c>
      <c r="BI899" s="72" t="e">
        <f t="shared" ca="1" si="1132"/>
        <v>#N/A</v>
      </c>
      <c r="BJ899" s="72" t="e">
        <f t="shared" ca="1" si="1133"/>
        <v>#N/A</v>
      </c>
      <c r="BK899" s="72" t="e">
        <f t="shared" ca="1" si="1134"/>
        <v>#N/A</v>
      </c>
      <c r="BL899" s="72" t="e">
        <f t="shared" ca="1" si="1135"/>
        <v>#N/A</v>
      </c>
      <c r="BM899" s="72" t="e">
        <f t="shared" ca="1" si="1136"/>
        <v>#N/A</v>
      </c>
      <c r="BN899" s="72" t="e">
        <f t="shared" ca="1" si="1137"/>
        <v>#N/A</v>
      </c>
      <c r="BO899" s="72" t="e">
        <f t="shared" ca="1" si="1138"/>
        <v>#N/A</v>
      </c>
      <c r="BP899" s="72" t="e">
        <f t="shared" ca="1" si="1139"/>
        <v>#N/A</v>
      </c>
      <c r="BQ899" s="72" t="e">
        <f t="shared" ca="1" si="1140"/>
        <v>#N/A</v>
      </c>
      <c r="BR899" s="72" t="e">
        <f t="shared" ca="1" si="1141"/>
        <v>#N/A</v>
      </c>
      <c r="BS899" s="72" t="e">
        <f t="shared" ca="1" si="1142"/>
        <v>#N/A</v>
      </c>
      <c r="BT899" s="72" t="e">
        <f t="shared" ca="1" si="1143"/>
        <v>#N/A</v>
      </c>
      <c r="BU899" s="72" t="e">
        <f t="shared" ca="1" si="1144"/>
        <v>#N/A</v>
      </c>
      <c r="BV899" s="72" t="e">
        <f t="shared" ca="1" si="1145"/>
        <v>#N/A</v>
      </c>
    </row>
    <row r="900" spans="1:74">
      <c r="A900" s="13" t="e">
        <f ca="1">'MGRS to'!AO900</f>
        <v>#N/A</v>
      </c>
      <c r="B900" s="13" t="e">
        <f ca="1">'MGRS to'!AP900</f>
        <v>#N/A</v>
      </c>
      <c r="C900" s="19" t="e">
        <f t="shared" ca="1" si="1074"/>
        <v>#N/A</v>
      </c>
      <c r="D900" s="19" t="e">
        <f t="shared" ca="1" si="1075"/>
        <v>#N/A</v>
      </c>
      <c r="E900" s="19" t="e">
        <f t="shared" ca="1" si="1076"/>
        <v>#N/A</v>
      </c>
      <c r="F900" s="19" t="e">
        <f t="shared" ca="1" si="1077"/>
        <v>#N/A</v>
      </c>
      <c r="G900" s="19" t="e">
        <f t="shared" ca="1" si="1078"/>
        <v>#N/A</v>
      </c>
      <c r="H900" s="19" t="e">
        <f t="shared" ca="1" si="1079"/>
        <v>#N/A</v>
      </c>
      <c r="I900" s="19" t="e">
        <f t="shared" ca="1" si="1080"/>
        <v>#N/A</v>
      </c>
      <c r="J900" s="19" t="e">
        <f t="shared" ca="1" si="1081"/>
        <v>#N/A</v>
      </c>
      <c r="K900" s="19" t="e">
        <f t="shared" ca="1" si="1082"/>
        <v>#N/A</v>
      </c>
      <c r="L900" s="19" t="e">
        <f t="shared" ca="1" si="1083"/>
        <v>#N/A</v>
      </c>
      <c r="M900" s="19" t="e">
        <f t="shared" ca="1" si="1084"/>
        <v>#N/A</v>
      </c>
      <c r="N900" s="19" t="e">
        <f t="shared" ca="1" si="1085"/>
        <v>#N/A</v>
      </c>
      <c r="O900" s="19" t="e">
        <f t="shared" ca="1" si="1086"/>
        <v>#N/A</v>
      </c>
      <c r="P900" s="72" t="e">
        <f t="shared" ca="1" si="1087"/>
        <v>#N/A</v>
      </c>
      <c r="Q900" s="72" t="e">
        <f t="shared" ca="1" si="1088"/>
        <v>#N/A</v>
      </c>
      <c r="R900" s="72" t="e">
        <f t="shared" ca="1" si="1089"/>
        <v>#N/A</v>
      </c>
      <c r="S900" s="19" t="e">
        <f t="shared" ca="1" si="1090"/>
        <v>#N/A</v>
      </c>
      <c r="T900" s="19" t="e">
        <f t="shared" ca="1" si="1091"/>
        <v>#N/A</v>
      </c>
      <c r="U900" s="19" t="e">
        <f t="shared" ca="1" si="1092"/>
        <v>#N/A</v>
      </c>
      <c r="V900" s="19" t="e">
        <f t="shared" ca="1" si="1093"/>
        <v>#N/A</v>
      </c>
      <c r="W900" s="19" t="e">
        <f t="shared" ca="1" si="1094"/>
        <v>#N/A</v>
      </c>
      <c r="X900" s="19" t="e">
        <f t="shared" ca="1" si="1095"/>
        <v>#N/A</v>
      </c>
      <c r="Y900" s="72" t="e">
        <f t="shared" ca="1" si="1096"/>
        <v>#N/A</v>
      </c>
      <c r="Z900" s="72" t="e">
        <f t="shared" ca="1" si="1097"/>
        <v>#N/A</v>
      </c>
      <c r="AA900" s="72" t="e">
        <f t="shared" ca="1" si="1098"/>
        <v>#N/A</v>
      </c>
      <c r="AB900" s="19" t="e">
        <f t="shared" ca="1" si="1099"/>
        <v>#N/A</v>
      </c>
      <c r="AC900" s="19" t="e">
        <f t="shared" ca="1" si="1100"/>
        <v>#N/A</v>
      </c>
      <c r="AD900" s="19" t="e">
        <f t="shared" ca="1" si="1101"/>
        <v>#N/A</v>
      </c>
      <c r="AE900" s="19" t="e">
        <f t="shared" ca="1" si="1102"/>
        <v>#N/A</v>
      </c>
      <c r="AF900" s="19" t="e">
        <f t="shared" ca="1" si="1103"/>
        <v>#N/A</v>
      </c>
      <c r="AG900" s="19" t="e">
        <f t="shared" ca="1" si="1104"/>
        <v>#N/A</v>
      </c>
      <c r="AH900" s="72" t="e">
        <f t="shared" ca="1" si="1105"/>
        <v>#N/A</v>
      </c>
      <c r="AI900" s="72" t="e">
        <f t="shared" ca="1" si="1106"/>
        <v>#N/A</v>
      </c>
      <c r="AJ900" s="72" t="e">
        <f t="shared" ca="1" si="1107"/>
        <v>#N/A</v>
      </c>
      <c r="AK900" s="19" t="e">
        <f t="shared" ca="1" si="1108"/>
        <v>#N/A</v>
      </c>
      <c r="AL900" s="19" t="e">
        <f t="shared" ca="1" si="1109"/>
        <v>#N/A</v>
      </c>
      <c r="AM900" s="19" t="e">
        <f t="shared" ca="1" si="1110"/>
        <v>#N/A</v>
      </c>
      <c r="AN900" s="19" t="e">
        <f t="shared" ca="1" si="1111"/>
        <v>#N/A</v>
      </c>
      <c r="AO900" s="19" t="e">
        <f t="shared" ca="1" si="1112"/>
        <v>#N/A</v>
      </c>
      <c r="AP900" s="19" t="e">
        <f t="shared" ca="1" si="1113"/>
        <v>#N/A</v>
      </c>
      <c r="AQ900" s="72" t="e">
        <f t="shared" ca="1" si="1114"/>
        <v>#N/A</v>
      </c>
      <c r="AR900" s="72" t="e">
        <f t="shared" ca="1" si="1115"/>
        <v>#N/A</v>
      </c>
      <c r="AS900" s="72" t="e">
        <f t="shared" ca="1" si="1116"/>
        <v>#N/A</v>
      </c>
      <c r="AT900" s="19" t="e">
        <f t="shared" ca="1" si="1117"/>
        <v>#N/A</v>
      </c>
      <c r="AU900" s="19" t="e">
        <f t="shared" ca="1" si="1118"/>
        <v>#N/A</v>
      </c>
      <c r="AV900" s="19" t="e">
        <f t="shared" ca="1" si="1119"/>
        <v>#N/A</v>
      </c>
      <c r="AW900" s="19" t="e">
        <f t="shared" ca="1" si="1120"/>
        <v>#N/A</v>
      </c>
      <c r="AX900" s="19" t="e">
        <f t="shared" ca="1" si="1121"/>
        <v>#N/A</v>
      </c>
      <c r="AY900" s="19" t="e">
        <f t="shared" ca="1" si="1122"/>
        <v>#N/A</v>
      </c>
      <c r="AZ900" s="72" t="e">
        <f t="shared" ca="1" si="1123"/>
        <v>#N/A</v>
      </c>
      <c r="BA900" s="72" t="e">
        <f t="shared" ca="1" si="1124"/>
        <v>#N/A</v>
      </c>
      <c r="BB900" s="72" t="e">
        <f t="shared" ca="1" si="1125"/>
        <v>#N/A</v>
      </c>
      <c r="BC900" s="19" t="e">
        <f t="shared" ca="1" si="1126"/>
        <v>#N/A</v>
      </c>
      <c r="BD900" s="19" t="e">
        <f t="shared" ca="1" si="1127"/>
        <v>#N/A</v>
      </c>
      <c r="BE900" s="19" t="e">
        <f t="shared" ca="1" si="1128"/>
        <v>#N/A</v>
      </c>
      <c r="BF900" s="19" t="e">
        <f t="shared" ca="1" si="1129"/>
        <v>#N/A</v>
      </c>
      <c r="BG900" s="19" t="e">
        <f t="shared" ca="1" si="1130"/>
        <v>#N/A</v>
      </c>
      <c r="BH900" s="19" t="e">
        <f t="shared" ca="1" si="1131"/>
        <v>#N/A</v>
      </c>
      <c r="BI900" s="72" t="e">
        <f t="shared" ca="1" si="1132"/>
        <v>#N/A</v>
      </c>
      <c r="BJ900" s="72" t="e">
        <f t="shared" ca="1" si="1133"/>
        <v>#N/A</v>
      </c>
      <c r="BK900" s="72" t="e">
        <f t="shared" ca="1" si="1134"/>
        <v>#N/A</v>
      </c>
      <c r="BL900" s="72" t="e">
        <f t="shared" ca="1" si="1135"/>
        <v>#N/A</v>
      </c>
      <c r="BM900" s="72" t="e">
        <f t="shared" ca="1" si="1136"/>
        <v>#N/A</v>
      </c>
      <c r="BN900" s="72" t="e">
        <f t="shared" ca="1" si="1137"/>
        <v>#N/A</v>
      </c>
      <c r="BO900" s="72" t="e">
        <f t="shared" ca="1" si="1138"/>
        <v>#N/A</v>
      </c>
      <c r="BP900" s="72" t="e">
        <f t="shared" ca="1" si="1139"/>
        <v>#N/A</v>
      </c>
      <c r="BQ900" s="72" t="e">
        <f t="shared" ca="1" si="1140"/>
        <v>#N/A</v>
      </c>
      <c r="BR900" s="72" t="e">
        <f t="shared" ca="1" si="1141"/>
        <v>#N/A</v>
      </c>
      <c r="BS900" s="72" t="e">
        <f t="shared" ca="1" si="1142"/>
        <v>#N/A</v>
      </c>
      <c r="BT900" s="72" t="e">
        <f t="shared" ca="1" si="1143"/>
        <v>#N/A</v>
      </c>
      <c r="BU900" s="72" t="e">
        <f t="shared" ca="1" si="1144"/>
        <v>#N/A</v>
      </c>
      <c r="BV900" s="72" t="e">
        <f t="shared" ca="1" si="1145"/>
        <v>#N/A</v>
      </c>
    </row>
    <row r="901" spans="1:74">
      <c r="A901" s="13" t="e">
        <f ca="1">'MGRS to'!AO901</f>
        <v>#N/A</v>
      </c>
      <c r="B901" s="13" t="e">
        <f ca="1">'MGRS to'!AP901</f>
        <v>#N/A</v>
      </c>
      <c r="C901" s="19" t="e">
        <f t="shared" ca="1" si="1074"/>
        <v>#N/A</v>
      </c>
      <c r="D901" s="19" t="e">
        <f t="shared" ca="1" si="1075"/>
        <v>#N/A</v>
      </c>
      <c r="E901" s="19" t="e">
        <f t="shared" ca="1" si="1076"/>
        <v>#N/A</v>
      </c>
      <c r="F901" s="19" t="e">
        <f t="shared" ca="1" si="1077"/>
        <v>#N/A</v>
      </c>
      <c r="G901" s="19" t="e">
        <f t="shared" ca="1" si="1078"/>
        <v>#N/A</v>
      </c>
      <c r="H901" s="19" t="e">
        <f t="shared" ca="1" si="1079"/>
        <v>#N/A</v>
      </c>
      <c r="I901" s="19" t="e">
        <f t="shared" ca="1" si="1080"/>
        <v>#N/A</v>
      </c>
      <c r="J901" s="19" t="e">
        <f t="shared" ca="1" si="1081"/>
        <v>#N/A</v>
      </c>
      <c r="K901" s="19" t="e">
        <f t="shared" ca="1" si="1082"/>
        <v>#N/A</v>
      </c>
      <c r="L901" s="19" t="e">
        <f t="shared" ca="1" si="1083"/>
        <v>#N/A</v>
      </c>
      <c r="M901" s="19" t="e">
        <f t="shared" ca="1" si="1084"/>
        <v>#N/A</v>
      </c>
      <c r="N901" s="19" t="e">
        <f t="shared" ca="1" si="1085"/>
        <v>#N/A</v>
      </c>
      <c r="O901" s="19" t="e">
        <f t="shared" ca="1" si="1086"/>
        <v>#N/A</v>
      </c>
      <c r="P901" s="72" t="e">
        <f t="shared" ca="1" si="1087"/>
        <v>#N/A</v>
      </c>
      <c r="Q901" s="72" t="e">
        <f t="shared" ca="1" si="1088"/>
        <v>#N/A</v>
      </c>
      <c r="R901" s="72" t="e">
        <f t="shared" ca="1" si="1089"/>
        <v>#N/A</v>
      </c>
      <c r="S901" s="19" t="e">
        <f t="shared" ca="1" si="1090"/>
        <v>#N/A</v>
      </c>
      <c r="T901" s="19" t="e">
        <f t="shared" ca="1" si="1091"/>
        <v>#N/A</v>
      </c>
      <c r="U901" s="19" t="e">
        <f t="shared" ca="1" si="1092"/>
        <v>#N/A</v>
      </c>
      <c r="V901" s="19" t="e">
        <f t="shared" ca="1" si="1093"/>
        <v>#N/A</v>
      </c>
      <c r="W901" s="19" t="e">
        <f t="shared" ca="1" si="1094"/>
        <v>#N/A</v>
      </c>
      <c r="X901" s="19" t="e">
        <f t="shared" ca="1" si="1095"/>
        <v>#N/A</v>
      </c>
      <c r="Y901" s="72" t="e">
        <f t="shared" ca="1" si="1096"/>
        <v>#N/A</v>
      </c>
      <c r="Z901" s="72" t="e">
        <f t="shared" ca="1" si="1097"/>
        <v>#N/A</v>
      </c>
      <c r="AA901" s="72" t="e">
        <f t="shared" ca="1" si="1098"/>
        <v>#N/A</v>
      </c>
      <c r="AB901" s="19" t="e">
        <f t="shared" ca="1" si="1099"/>
        <v>#N/A</v>
      </c>
      <c r="AC901" s="19" t="e">
        <f t="shared" ca="1" si="1100"/>
        <v>#N/A</v>
      </c>
      <c r="AD901" s="19" t="e">
        <f t="shared" ca="1" si="1101"/>
        <v>#N/A</v>
      </c>
      <c r="AE901" s="19" t="e">
        <f t="shared" ca="1" si="1102"/>
        <v>#N/A</v>
      </c>
      <c r="AF901" s="19" t="e">
        <f t="shared" ca="1" si="1103"/>
        <v>#N/A</v>
      </c>
      <c r="AG901" s="19" t="e">
        <f t="shared" ca="1" si="1104"/>
        <v>#N/A</v>
      </c>
      <c r="AH901" s="72" t="e">
        <f t="shared" ca="1" si="1105"/>
        <v>#N/A</v>
      </c>
      <c r="AI901" s="72" t="e">
        <f t="shared" ca="1" si="1106"/>
        <v>#N/A</v>
      </c>
      <c r="AJ901" s="72" t="e">
        <f t="shared" ca="1" si="1107"/>
        <v>#N/A</v>
      </c>
      <c r="AK901" s="19" t="e">
        <f t="shared" ca="1" si="1108"/>
        <v>#N/A</v>
      </c>
      <c r="AL901" s="19" t="e">
        <f t="shared" ca="1" si="1109"/>
        <v>#N/A</v>
      </c>
      <c r="AM901" s="19" t="e">
        <f t="shared" ca="1" si="1110"/>
        <v>#N/A</v>
      </c>
      <c r="AN901" s="19" t="e">
        <f t="shared" ca="1" si="1111"/>
        <v>#N/A</v>
      </c>
      <c r="AO901" s="19" t="e">
        <f t="shared" ca="1" si="1112"/>
        <v>#N/A</v>
      </c>
      <c r="AP901" s="19" t="e">
        <f t="shared" ca="1" si="1113"/>
        <v>#N/A</v>
      </c>
      <c r="AQ901" s="72" t="e">
        <f t="shared" ca="1" si="1114"/>
        <v>#N/A</v>
      </c>
      <c r="AR901" s="72" t="e">
        <f t="shared" ca="1" si="1115"/>
        <v>#N/A</v>
      </c>
      <c r="AS901" s="72" t="e">
        <f t="shared" ca="1" si="1116"/>
        <v>#N/A</v>
      </c>
      <c r="AT901" s="19" t="e">
        <f t="shared" ca="1" si="1117"/>
        <v>#N/A</v>
      </c>
      <c r="AU901" s="19" t="e">
        <f t="shared" ca="1" si="1118"/>
        <v>#N/A</v>
      </c>
      <c r="AV901" s="19" t="e">
        <f t="shared" ca="1" si="1119"/>
        <v>#N/A</v>
      </c>
      <c r="AW901" s="19" t="e">
        <f t="shared" ca="1" si="1120"/>
        <v>#N/A</v>
      </c>
      <c r="AX901" s="19" t="e">
        <f t="shared" ca="1" si="1121"/>
        <v>#N/A</v>
      </c>
      <c r="AY901" s="19" t="e">
        <f t="shared" ca="1" si="1122"/>
        <v>#N/A</v>
      </c>
      <c r="AZ901" s="72" t="e">
        <f t="shared" ca="1" si="1123"/>
        <v>#N/A</v>
      </c>
      <c r="BA901" s="72" t="e">
        <f t="shared" ca="1" si="1124"/>
        <v>#N/A</v>
      </c>
      <c r="BB901" s="72" t="e">
        <f t="shared" ca="1" si="1125"/>
        <v>#N/A</v>
      </c>
      <c r="BC901" s="19" t="e">
        <f t="shared" ca="1" si="1126"/>
        <v>#N/A</v>
      </c>
      <c r="BD901" s="19" t="e">
        <f t="shared" ca="1" si="1127"/>
        <v>#N/A</v>
      </c>
      <c r="BE901" s="19" t="e">
        <f t="shared" ca="1" si="1128"/>
        <v>#N/A</v>
      </c>
      <c r="BF901" s="19" t="e">
        <f t="shared" ca="1" si="1129"/>
        <v>#N/A</v>
      </c>
      <c r="BG901" s="19" t="e">
        <f t="shared" ca="1" si="1130"/>
        <v>#N/A</v>
      </c>
      <c r="BH901" s="19" t="e">
        <f t="shared" ca="1" si="1131"/>
        <v>#N/A</v>
      </c>
      <c r="BI901" s="72" t="e">
        <f t="shared" ca="1" si="1132"/>
        <v>#N/A</v>
      </c>
      <c r="BJ901" s="72" t="e">
        <f t="shared" ca="1" si="1133"/>
        <v>#N/A</v>
      </c>
      <c r="BK901" s="72" t="e">
        <f t="shared" ca="1" si="1134"/>
        <v>#N/A</v>
      </c>
      <c r="BL901" s="72" t="e">
        <f t="shared" ca="1" si="1135"/>
        <v>#N/A</v>
      </c>
      <c r="BM901" s="72" t="e">
        <f t="shared" ca="1" si="1136"/>
        <v>#N/A</v>
      </c>
      <c r="BN901" s="72" t="e">
        <f t="shared" ca="1" si="1137"/>
        <v>#N/A</v>
      </c>
      <c r="BO901" s="72" t="e">
        <f t="shared" ca="1" si="1138"/>
        <v>#N/A</v>
      </c>
      <c r="BP901" s="72" t="e">
        <f t="shared" ca="1" si="1139"/>
        <v>#N/A</v>
      </c>
      <c r="BQ901" s="72" t="e">
        <f t="shared" ca="1" si="1140"/>
        <v>#N/A</v>
      </c>
      <c r="BR901" s="72" t="e">
        <f t="shared" ca="1" si="1141"/>
        <v>#N/A</v>
      </c>
      <c r="BS901" s="72" t="e">
        <f t="shared" ca="1" si="1142"/>
        <v>#N/A</v>
      </c>
      <c r="BT901" s="72" t="e">
        <f t="shared" ca="1" si="1143"/>
        <v>#N/A</v>
      </c>
      <c r="BU901" s="72" t="e">
        <f t="shared" ca="1" si="1144"/>
        <v>#N/A</v>
      </c>
      <c r="BV901" s="72" t="e">
        <f t="shared" ca="1" si="1145"/>
        <v>#N/A</v>
      </c>
    </row>
    <row r="902" spans="1:74">
      <c r="A902" s="13" t="e">
        <f ca="1">'MGRS to'!AO902</f>
        <v>#N/A</v>
      </c>
      <c r="B902" s="13" t="e">
        <f ca="1">'MGRS to'!AP902</f>
        <v>#N/A</v>
      </c>
      <c r="C902" s="19" t="e">
        <f t="shared" ca="1" si="1074"/>
        <v>#N/A</v>
      </c>
      <c r="D902" s="19" t="e">
        <f t="shared" ca="1" si="1075"/>
        <v>#N/A</v>
      </c>
      <c r="E902" s="19" t="e">
        <f t="shared" ca="1" si="1076"/>
        <v>#N/A</v>
      </c>
      <c r="F902" s="19" t="e">
        <f t="shared" ca="1" si="1077"/>
        <v>#N/A</v>
      </c>
      <c r="G902" s="19" t="e">
        <f t="shared" ca="1" si="1078"/>
        <v>#N/A</v>
      </c>
      <c r="H902" s="19" t="e">
        <f t="shared" ca="1" si="1079"/>
        <v>#N/A</v>
      </c>
      <c r="I902" s="19" t="e">
        <f t="shared" ca="1" si="1080"/>
        <v>#N/A</v>
      </c>
      <c r="J902" s="19" t="e">
        <f t="shared" ca="1" si="1081"/>
        <v>#N/A</v>
      </c>
      <c r="K902" s="19" t="e">
        <f t="shared" ca="1" si="1082"/>
        <v>#N/A</v>
      </c>
      <c r="L902" s="19" t="e">
        <f t="shared" ca="1" si="1083"/>
        <v>#N/A</v>
      </c>
      <c r="M902" s="19" t="e">
        <f t="shared" ca="1" si="1084"/>
        <v>#N/A</v>
      </c>
      <c r="N902" s="19" t="e">
        <f t="shared" ca="1" si="1085"/>
        <v>#N/A</v>
      </c>
      <c r="O902" s="19" t="e">
        <f t="shared" ca="1" si="1086"/>
        <v>#N/A</v>
      </c>
      <c r="P902" s="72" t="e">
        <f t="shared" ca="1" si="1087"/>
        <v>#N/A</v>
      </c>
      <c r="Q902" s="72" t="e">
        <f t="shared" ca="1" si="1088"/>
        <v>#N/A</v>
      </c>
      <c r="R902" s="72" t="e">
        <f t="shared" ca="1" si="1089"/>
        <v>#N/A</v>
      </c>
      <c r="S902" s="19" t="e">
        <f t="shared" ca="1" si="1090"/>
        <v>#N/A</v>
      </c>
      <c r="T902" s="19" t="e">
        <f t="shared" ca="1" si="1091"/>
        <v>#N/A</v>
      </c>
      <c r="U902" s="19" t="e">
        <f t="shared" ca="1" si="1092"/>
        <v>#N/A</v>
      </c>
      <c r="V902" s="19" t="e">
        <f t="shared" ca="1" si="1093"/>
        <v>#N/A</v>
      </c>
      <c r="W902" s="19" t="e">
        <f t="shared" ca="1" si="1094"/>
        <v>#N/A</v>
      </c>
      <c r="X902" s="19" t="e">
        <f t="shared" ca="1" si="1095"/>
        <v>#N/A</v>
      </c>
      <c r="Y902" s="72" t="e">
        <f t="shared" ca="1" si="1096"/>
        <v>#N/A</v>
      </c>
      <c r="Z902" s="72" t="e">
        <f t="shared" ca="1" si="1097"/>
        <v>#N/A</v>
      </c>
      <c r="AA902" s="72" t="e">
        <f t="shared" ca="1" si="1098"/>
        <v>#N/A</v>
      </c>
      <c r="AB902" s="19" t="e">
        <f t="shared" ca="1" si="1099"/>
        <v>#N/A</v>
      </c>
      <c r="AC902" s="19" t="e">
        <f t="shared" ca="1" si="1100"/>
        <v>#N/A</v>
      </c>
      <c r="AD902" s="19" t="e">
        <f t="shared" ca="1" si="1101"/>
        <v>#N/A</v>
      </c>
      <c r="AE902" s="19" t="e">
        <f t="shared" ca="1" si="1102"/>
        <v>#N/A</v>
      </c>
      <c r="AF902" s="19" t="e">
        <f t="shared" ca="1" si="1103"/>
        <v>#N/A</v>
      </c>
      <c r="AG902" s="19" t="e">
        <f t="shared" ca="1" si="1104"/>
        <v>#N/A</v>
      </c>
      <c r="AH902" s="72" t="e">
        <f t="shared" ca="1" si="1105"/>
        <v>#N/A</v>
      </c>
      <c r="AI902" s="72" t="e">
        <f t="shared" ca="1" si="1106"/>
        <v>#N/A</v>
      </c>
      <c r="AJ902" s="72" t="e">
        <f t="shared" ca="1" si="1107"/>
        <v>#N/A</v>
      </c>
      <c r="AK902" s="19" t="e">
        <f t="shared" ca="1" si="1108"/>
        <v>#N/A</v>
      </c>
      <c r="AL902" s="19" t="e">
        <f t="shared" ca="1" si="1109"/>
        <v>#N/A</v>
      </c>
      <c r="AM902" s="19" t="e">
        <f t="shared" ca="1" si="1110"/>
        <v>#N/A</v>
      </c>
      <c r="AN902" s="19" t="e">
        <f t="shared" ca="1" si="1111"/>
        <v>#N/A</v>
      </c>
      <c r="AO902" s="19" t="e">
        <f t="shared" ca="1" si="1112"/>
        <v>#N/A</v>
      </c>
      <c r="AP902" s="19" t="e">
        <f t="shared" ca="1" si="1113"/>
        <v>#N/A</v>
      </c>
      <c r="AQ902" s="72" t="e">
        <f t="shared" ca="1" si="1114"/>
        <v>#N/A</v>
      </c>
      <c r="AR902" s="72" t="e">
        <f t="shared" ca="1" si="1115"/>
        <v>#N/A</v>
      </c>
      <c r="AS902" s="72" t="e">
        <f t="shared" ca="1" si="1116"/>
        <v>#N/A</v>
      </c>
      <c r="AT902" s="19" t="e">
        <f t="shared" ca="1" si="1117"/>
        <v>#N/A</v>
      </c>
      <c r="AU902" s="19" t="e">
        <f t="shared" ca="1" si="1118"/>
        <v>#N/A</v>
      </c>
      <c r="AV902" s="19" t="e">
        <f t="shared" ca="1" si="1119"/>
        <v>#N/A</v>
      </c>
      <c r="AW902" s="19" t="e">
        <f t="shared" ca="1" si="1120"/>
        <v>#N/A</v>
      </c>
      <c r="AX902" s="19" t="e">
        <f t="shared" ca="1" si="1121"/>
        <v>#N/A</v>
      </c>
      <c r="AY902" s="19" t="e">
        <f t="shared" ca="1" si="1122"/>
        <v>#N/A</v>
      </c>
      <c r="AZ902" s="72" t="e">
        <f t="shared" ca="1" si="1123"/>
        <v>#N/A</v>
      </c>
      <c r="BA902" s="72" t="e">
        <f t="shared" ca="1" si="1124"/>
        <v>#N/A</v>
      </c>
      <c r="BB902" s="72" t="e">
        <f t="shared" ca="1" si="1125"/>
        <v>#N/A</v>
      </c>
      <c r="BC902" s="19" t="e">
        <f t="shared" ca="1" si="1126"/>
        <v>#N/A</v>
      </c>
      <c r="BD902" s="19" t="e">
        <f t="shared" ca="1" si="1127"/>
        <v>#N/A</v>
      </c>
      <c r="BE902" s="19" t="e">
        <f t="shared" ca="1" si="1128"/>
        <v>#N/A</v>
      </c>
      <c r="BF902" s="19" t="e">
        <f t="shared" ca="1" si="1129"/>
        <v>#N/A</v>
      </c>
      <c r="BG902" s="19" t="e">
        <f t="shared" ca="1" si="1130"/>
        <v>#N/A</v>
      </c>
      <c r="BH902" s="19" t="e">
        <f t="shared" ca="1" si="1131"/>
        <v>#N/A</v>
      </c>
      <c r="BI902" s="72" t="e">
        <f t="shared" ca="1" si="1132"/>
        <v>#N/A</v>
      </c>
      <c r="BJ902" s="72" t="e">
        <f t="shared" ca="1" si="1133"/>
        <v>#N/A</v>
      </c>
      <c r="BK902" s="72" t="e">
        <f t="shared" ca="1" si="1134"/>
        <v>#N/A</v>
      </c>
      <c r="BL902" s="72" t="e">
        <f t="shared" ca="1" si="1135"/>
        <v>#N/A</v>
      </c>
      <c r="BM902" s="72" t="e">
        <f t="shared" ca="1" si="1136"/>
        <v>#N/A</v>
      </c>
      <c r="BN902" s="72" t="e">
        <f t="shared" ca="1" si="1137"/>
        <v>#N/A</v>
      </c>
      <c r="BO902" s="72" t="e">
        <f t="shared" ca="1" si="1138"/>
        <v>#N/A</v>
      </c>
      <c r="BP902" s="72" t="e">
        <f t="shared" ca="1" si="1139"/>
        <v>#N/A</v>
      </c>
      <c r="BQ902" s="72" t="e">
        <f t="shared" ca="1" si="1140"/>
        <v>#N/A</v>
      </c>
      <c r="BR902" s="72" t="e">
        <f t="shared" ca="1" si="1141"/>
        <v>#N/A</v>
      </c>
      <c r="BS902" s="72" t="e">
        <f t="shared" ca="1" si="1142"/>
        <v>#N/A</v>
      </c>
      <c r="BT902" s="72" t="e">
        <f t="shared" ca="1" si="1143"/>
        <v>#N/A</v>
      </c>
      <c r="BU902" s="72" t="e">
        <f t="shared" ca="1" si="1144"/>
        <v>#N/A</v>
      </c>
      <c r="BV902" s="72" t="e">
        <f t="shared" ca="1" si="1145"/>
        <v>#N/A</v>
      </c>
    </row>
    <row r="903" spans="1:74">
      <c r="A903" s="13" t="e">
        <f ca="1">'MGRS to'!AO903</f>
        <v>#N/A</v>
      </c>
      <c r="B903" s="13" t="e">
        <f ca="1">'MGRS to'!AP903</f>
        <v>#N/A</v>
      </c>
      <c r="C903" s="19" t="e">
        <f t="shared" ca="1" si="1074"/>
        <v>#N/A</v>
      </c>
      <c r="D903" s="19" t="e">
        <f t="shared" ca="1" si="1075"/>
        <v>#N/A</v>
      </c>
      <c r="E903" s="19" t="e">
        <f t="shared" ca="1" si="1076"/>
        <v>#N/A</v>
      </c>
      <c r="F903" s="19" t="e">
        <f t="shared" ca="1" si="1077"/>
        <v>#N/A</v>
      </c>
      <c r="G903" s="19" t="e">
        <f t="shared" ca="1" si="1078"/>
        <v>#N/A</v>
      </c>
      <c r="H903" s="19" t="e">
        <f t="shared" ca="1" si="1079"/>
        <v>#N/A</v>
      </c>
      <c r="I903" s="19" t="e">
        <f t="shared" ca="1" si="1080"/>
        <v>#N/A</v>
      </c>
      <c r="J903" s="19" t="e">
        <f t="shared" ca="1" si="1081"/>
        <v>#N/A</v>
      </c>
      <c r="K903" s="19" t="e">
        <f t="shared" ca="1" si="1082"/>
        <v>#N/A</v>
      </c>
      <c r="L903" s="19" t="e">
        <f t="shared" ca="1" si="1083"/>
        <v>#N/A</v>
      </c>
      <c r="M903" s="19" t="e">
        <f t="shared" ca="1" si="1084"/>
        <v>#N/A</v>
      </c>
      <c r="N903" s="19" t="e">
        <f t="shared" ca="1" si="1085"/>
        <v>#N/A</v>
      </c>
      <c r="O903" s="19" t="e">
        <f t="shared" ca="1" si="1086"/>
        <v>#N/A</v>
      </c>
      <c r="P903" s="72" t="e">
        <f t="shared" ca="1" si="1087"/>
        <v>#N/A</v>
      </c>
      <c r="Q903" s="72" t="e">
        <f t="shared" ca="1" si="1088"/>
        <v>#N/A</v>
      </c>
      <c r="R903" s="72" t="e">
        <f t="shared" ca="1" si="1089"/>
        <v>#N/A</v>
      </c>
      <c r="S903" s="19" t="e">
        <f t="shared" ca="1" si="1090"/>
        <v>#N/A</v>
      </c>
      <c r="T903" s="19" t="e">
        <f t="shared" ca="1" si="1091"/>
        <v>#N/A</v>
      </c>
      <c r="U903" s="19" t="e">
        <f t="shared" ca="1" si="1092"/>
        <v>#N/A</v>
      </c>
      <c r="V903" s="19" t="e">
        <f t="shared" ca="1" si="1093"/>
        <v>#N/A</v>
      </c>
      <c r="W903" s="19" t="e">
        <f t="shared" ca="1" si="1094"/>
        <v>#N/A</v>
      </c>
      <c r="X903" s="19" t="e">
        <f t="shared" ca="1" si="1095"/>
        <v>#N/A</v>
      </c>
      <c r="Y903" s="72" t="e">
        <f t="shared" ca="1" si="1096"/>
        <v>#N/A</v>
      </c>
      <c r="Z903" s="72" t="e">
        <f t="shared" ca="1" si="1097"/>
        <v>#N/A</v>
      </c>
      <c r="AA903" s="72" t="e">
        <f t="shared" ca="1" si="1098"/>
        <v>#N/A</v>
      </c>
      <c r="AB903" s="19" t="e">
        <f t="shared" ca="1" si="1099"/>
        <v>#N/A</v>
      </c>
      <c r="AC903" s="19" t="e">
        <f t="shared" ca="1" si="1100"/>
        <v>#N/A</v>
      </c>
      <c r="AD903" s="19" t="e">
        <f t="shared" ca="1" si="1101"/>
        <v>#N/A</v>
      </c>
      <c r="AE903" s="19" t="e">
        <f t="shared" ca="1" si="1102"/>
        <v>#N/A</v>
      </c>
      <c r="AF903" s="19" t="e">
        <f t="shared" ca="1" si="1103"/>
        <v>#N/A</v>
      </c>
      <c r="AG903" s="19" t="e">
        <f t="shared" ca="1" si="1104"/>
        <v>#N/A</v>
      </c>
      <c r="AH903" s="72" t="e">
        <f t="shared" ca="1" si="1105"/>
        <v>#N/A</v>
      </c>
      <c r="AI903" s="72" t="e">
        <f t="shared" ca="1" si="1106"/>
        <v>#N/A</v>
      </c>
      <c r="AJ903" s="72" t="e">
        <f t="shared" ca="1" si="1107"/>
        <v>#N/A</v>
      </c>
      <c r="AK903" s="19" t="e">
        <f t="shared" ca="1" si="1108"/>
        <v>#N/A</v>
      </c>
      <c r="AL903" s="19" t="e">
        <f t="shared" ca="1" si="1109"/>
        <v>#N/A</v>
      </c>
      <c r="AM903" s="19" t="e">
        <f t="shared" ca="1" si="1110"/>
        <v>#N/A</v>
      </c>
      <c r="AN903" s="19" t="e">
        <f t="shared" ca="1" si="1111"/>
        <v>#N/A</v>
      </c>
      <c r="AO903" s="19" t="e">
        <f t="shared" ca="1" si="1112"/>
        <v>#N/A</v>
      </c>
      <c r="AP903" s="19" t="e">
        <f t="shared" ca="1" si="1113"/>
        <v>#N/A</v>
      </c>
      <c r="AQ903" s="72" t="e">
        <f t="shared" ca="1" si="1114"/>
        <v>#N/A</v>
      </c>
      <c r="AR903" s="72" t="e">
        <f t="shared" ca="1" si="1115"/>
        <v>#N/A</v>
      </c>
      <c r="AS903" s="72" t="e">
        <f t="shared" ca="1" si="1116"/>
        <v>#N/A</v>
      </c>
      <c r="AT903" s="19" t="e">
        <f t="shared" ca="1" si="1117"/>
        <v>#N/A</v>
      </c>
      <c r="AU903" s="19" t="e">
        <f t="shared" ca="1" si="1118"/>
        <v>#N/A</v>
      </c>
      <c r="AV903" s="19" t="e">
        <f t="shared" ca="1" si="1119"/>
        <v>#N/A</v>
      </c>
      <c r="AW903" s="19" t="e">
        <f t="shared" ca="1" si="1120"/>
        <v>#N/A</v>
      </c>
      <c r="AX903" s="19" t="e">
        <f t="shared" ca="1" si="1121"/>
        <v>#N/A</v>
      </c>
      <c r="AY903" s="19" t="e">
        <f t="shared" ca="1" si="1122"/>
        <v>#N/A</v>
      </c>
      <c r="AZ903" s="72" t="e">
        <f t="shared" ca="1" si="1123"/>
        <v>#N/A</v>
      </c>
      <c r="BA903" s="72" t="e">
        <f t="shared" ca="1" si="1124"/>
        <v>#N/A</v>
      </c>
      <c r="BB903" s="72" t="e">
        <f t="shared" ca="1" si="1125"/>
        <v>#N/A</v>
      </c>
      <c r="BC903" s="19" t="e">
        <f t="shared" ca="1" si="1126"/>
        <v>#N/A</v>
      </c>
      <c r="BD903" s="19" t="e">
        <f t="shared" ca="1" si="1127"/>
        <v>#N/A</v>
      </c>
      <c r="BE903" s="19" t="e">
        <f t="shared" ca="1" si="1128"/>
        <v>#N/A</v>
      </c>
      <c r="BF903" s="19" t="e">
        <f t="shared" ca="1" si="1129"/>
        <v>#N/A</v>
      </c>
      <c r="BG903" s="19" t="e">
        <f t="shared" ca="1" si="1130"/>
        <v>#N/A</v>
      </c>
      <c r="BH903" s="19" t="e">
        <f t="shared" ca="1" si="1131"/>
        <v>#N/A</v>
      </c>
      <c r="BI903" s="72" t="e">
        <f t="shared" ca="1" si="1132"/>
        <v>#N/A</v>
      </c>
      <c r="BJ903" s="72" t="e">
        <f t="shared" ca="1" si="1133"/>
        <v>#N/A</v>
      </c>
      <c r="BK903" s="72" t="e">
        <f t="shared" ca="1" si="1134"/>
        <v>#N/A</v>
      </c>
      <c r="BL903" s="72" t="e">
        <f t="shared" ca="1" si="1135"/>
        <v>#N/A</v>
      </c>
      <c r="BM903" s="72" t="e">
        <f t="shared" ca="1" si="1136"/>
        <v>#N/A</v>
      </c>
      <c r="BN903" s="72" t="e">
        <f t="shared" ca="1" si="1137"/>
        <v>#N/A</v>
      </c>
      <c r="BO903" s="72" t="e">
        <f t="shared" ca="1" si="1138"/>
        <v>#N/A</v>
      </c>
      <c r="BP903" s="72" t="e">
        <f t="shared" ca="1" si="1139"/>
        <v>#N/A</v>
      </c>
      <c r="BQ903" s="72" t="e">
        <f t="shared" ca="1" si="1140"/>
        <v>#N/A</v>
      </c>
      <c r="BR903" s="72" t="e">
        <f t="shared" ca="1" si="1141"/>
        <v>#N/A</v>
      </c>
      <c r="BS903" s="72" t="e">
        <f t="shared" ca="1" si="1142"/>
        <v>#N/A</v>
      </c>
      <c r="BT903" s="72" t="e">
        <f t="shared" ca="1" si="1143"/>
        <v>#N/A</v>
      </c>
      <c r="BU903" s="72" t="e">
        <f t="shared" ca="1" si="1144"/>
        <v>#N/A</v>
      </c>
      <c r="BV903" s="72" t="e">
        <f t="shared" ca="1" si="1145"/>
        <v>#N/A</v>
      </c>
    </row>
    <row r="904" spans="1:74">
      <c r="A904" s="13" t="e">
        <f ca="1">'MGRS to'!AO904</f>
        <v>#N/A</v>
      </c>
      <c r="B904" s="13" t="e">
        <f ca="1">'MGRS to'!AP904</f>
        <v>#N/A</v>
      </c>
      <c r="C904" s="19" t="e">
        <f t="shared" ca="1" si="1074"/>
        <v>#N/A</v>
      </c>
      <c r="D904" s="19" t="e">
        <f t="shared" ca="1" si="1075"/>
        <v>#N/A</v>
      </c>
      <c r="E904" s="19" t="e">
        <f t="shared" ca="1" si="1076"/>
        <v>#N/A</v>
      </c>
      <c r="F904" s="19" t="e">
        <f t="shared" ca="1" si="1077"/>
        <v>#N/A</v>
      </c>
      <c r="G904" s="19" t="e">
        <f t="shared" ca="1" si="1078"/>
        <v>#N/A</v>
      </c>
      <c r="H904" s="19" t="e">
        <f t="shared" ca="1" si="1079"/>
        <v>#N/A</v>
      </c>
      <c r="I904" s="19" t="e">
        <f t="shared" ca="1" si="1080"/>
        <v>#N/A</v>
      </c>
      <c r="J904" s="19" t="e">
        <f t="shared" ca="1" si="1081"/>
        <v>#N/A</v>
      </c>
      <c r="K904" s="19" t="e">
        <f t="shared" ca="1" si="1082"/>
        <v>#N/A</v>
      </c>
      <c r="L904" s="19" t="e">
        <f t="shared" ca="1" si="1083"/>
        <v>#N/A</v>
      </c>
      <c r="M904" s="19" t="e">
        <f t="shared" ca="1" si="1084"/>
        <v>#N/A</v>
      </c>
      <c r="N904" s="19" t="e">
        <f t="shared" ca="1" si="1085"/>
        <v>#N/A</v>
      </c>
      <c r="O904" s="19" t="e">
        <f t="shared" ca="1" si="1086"/>
        <v>#N/A</v>
      </c>
      <c r="P904" s="72" t="e">
        <f t="shared" ca="1" si="1087"/>
        <v>#N/A</v>
      </c>
      <c r="Q904" s="72" t="e">
        <f t="shared" ca="1" si="1088"/>
        <v>#N/A</v>
      </c>
      <c r="R904" s="72" t="e">
        <f t="shared" ca="1" si="1089"/>
        <v>#N/A</v>
      </c>
      <c r="S904" s="19" t="e">
        <f t="shared" ca="1" si="1090"/>
        <v>#N/A</v>
      </c>
      <c r="T904" s="19" t="e">
        <f t="shared" ca="1" si="1091"/>
        <v>#N/A</v>
      </c>
      <c r="U904" s="19" t="e">
        <f t="shared" ca="1" si="1092"/>
        <v>#N/A</v>
      </c>
      <c r="V904" s="19" t="e">
        <f t="shared" ca="1" si="1093"/>
        <v>#N/A</v>
      </c>
      <c r="W904" s="19" t="e">
        <f t="shared" ca="1" si="1094"/>
        <v>#N/A</v>
      </c>
      <c r="X904" s="19" t="e">
        <f t="shared" ca="1" si="1095"/>
        <v>#N/A</v>
      </c>
      <c r="Y904" s="72" t="e">
        <f t="shared" ca="1" si="1096"/>
        <v>#N/A</v>
      </c>
      <c r="Z904" s="72" t="e">
        <f t="shared" ca="1" si="1097"/>
        <v>#N/A</v>
      </c>
      <c r="AA904" s="72" t="e">
        <f t="shared" ca="1" si="1098"/>
        <v>#N/A</v>
      </c>
      <c r="AB904" s="19" t="e">
        <f t="shared" ca="1" si="1099"/>
        <v>#N/A</v>
      </c>
      <c r="AC904" s="19" t="e">
        <f t="shared" ca="1" si="1100"/>
        <v>#N/A</v>
      </c>
      <c r="AD904" s="19" t="e">
        <f t="shared" ca="1" si="1101"/>
        <v>#N/A</v>
      </c>
      <c r="AE904" s="19" t="e">
        <f t="shared" ca="1" si="1102"/>
        <v>#N/A</v>
      </c>
      <c r="AF904" s="19" t="e">
        <f t="shared" ca="1" si="1103"/>
        <v>#N/A</v>
      </c>
      <c r="AG904" s="19" t="e">
        <f t="shared" ca="1" si="1104"/>
        <v>#N/A</v>
      </c>
      <c r="AH904" s="72" t="e">
        <f t="shared" ca="1" si="1105"/>
        <v>#N/A</v>
      </c>
      <c r="AI904" s="72" t="e">
        <f t="shared" ca="1" si="1106"/>
        <v>#N/A</v>
      </c>
      <c r="AJ904" s="72" t="e">
        <f t="shared" ca="1" si="1107"/>
        <v>#N/A</v>
      </c>
      <c r="AK904" s="19" t="e">
        <f t="shared" ca="1" si="1108"/>
        <v>#N/A</v>
      </c>
      <c r="AL904" s="19" t="e">
        <f t="shared" ca="1" si="1109"/>
        <v>#N/A</v>
      </c>
      <c r="AM904" s="19" t="e">
        <f t="shared" ca="1" si="1110"/>
        <v>#N/A</v>
      </c>
      <c r="AN904" s="19" t="e">
        <f t="shared" ca="1" si="1111"/>
        <v>#N/A</v>
      </c>
      <c r="AO904" s="19" t="e">
        <f t="shared" ca="1" si="1112"/>
        <v>#N/A</v>
      </c>
      <c r="AP904" s="19" t="e">
        <f t="shared" ca="1" si="1113"/>
        <v>#N/A</v>
      </c>
      <c r="AQ904" s="72" t="e">
        <f t="shared" ca="1" si="1114"/>
        <v>#N/A</v>
      </c>
      <c r="AR904" s="72" t="e">
        <f t="shared" ca="1" si="1115"/>
        <v>#N/A</v>
      </c>
      <c r="AS904" s="72" t="e">
        <f t="shared" ca="1" si="1116"/>
        <v>#N/A</v>
      </c>
      <c r="AT904" s="19" t="e">
        <f t="shared" ca="1" si="1117"/>
        <v>#N/A</v>
      </c>
      <c r="AU904" s="19" t="e">
        <f t="shared" ca="1" si="1118"/>
        <v>#N/A</v>
      </c>
      <c r="AV904" s="19" t="e">
        <f t="shared" ca="1" si="1119"/>
        <v>#N/A</v>
      </c>
      <c r="AW904" s="19" t="e">
        <f t="shared" ca="1" si="1120"/>
        <v>#N/A</v>
      </c>
      <c r="AX904" s="19" t="e">
        <f t="shared" ca="1" si="1121"/>
        <v>#N/A</v>
      </c>
      <c r="AY904" s="19" t="e">
        <f t="shared" ca="1" si="1122"/>
        <v>#N/A</v>
      </c>
      <c r="AZ904" s="72" t="e">
        <f t="shared" ca="1" si="1123"/>
        <v>#N/A</v>
      </c>
      <c r="BA904" s="72" t="e">
        <f t="shared" ca="1" si="1124"/>
        <v>#N/A</v>
      </c>
      <c r="BB904" s="72" t="e">
        <f t="shared" ca="1" si="1125"/>
        <v>#N/A</v>
      </c>
      <c r="BC904" s="19" t="e">
        <f t="shared" ca="1" si="1126"/>
        <v>#N/A</v>
      </c>
      <c r="BD904" s="19" t="e">
        <f t="shared" ca="1" si="1127"/>
        <v>#N/A</v>
      </c>
      <c r="BE904" s="19" t="e">
        <f t="shared" ca="1" si="1128"/>
        <v>#N/A</v>
      </c>
      <c r="BF904" s="19" t="e">
        <f t="shared" ca="1" si="1129"/>
        <v>#N/A</v>
      </c>
      <c r="BG904" s="19" t="e">
        <f t="shared" ca="1" si="1130"/>
        <v>#N/A</v>
      </c>
      <c r="BH904" s="19" t="e">
        <f t="shared" ca="1" si="1131"/>
        <v>#N/A</v>
      </c>
      <c r="BI904" s="72" t="e">
        <f t="shared" ca="1" si="1132"/>
        <v>#N/A</v>
      </c>
      <c r="BJ904" s="72" t="e">
        <f t="shared" ca="1" si="1133"/>
        <v>#N/A</v>
      </c>
      <c r="BK904" s="72" t="e">
        <f t="shared" ca="1" si="1134"/>
        <v>#N/A</v>
      </c>
      <c r="BL904" s="72" t="e">
        <f t="shared" ca="1" si="1135"/>
        <v>#N/A</v>
      </c>
      <c r="BM904" s="72" t="e">
        <f t="shared" ca="1" si="1136"/>
        <v>#N/A</v>
      </c>
      <c r="BN904" s="72" t="e">
        <f t="shared" ca="1" si="1137"/>
        <v>#N/A</v>
      </c>
      <c r="BO904" s="72" t="e">
        <f t="shared" ca="1" si="1138"/>
        <v>#N/A</v>
      </c>
      <c r="BP904" s="72" t="e">
        <f t="shared" ca="1" si="1139"/>
        <v>#N/A</v>
      </c>
      <c r="BQ904" s="72" t="e">
        <f t="shared" ca="1" si="1140"/>
        <v>#N/A</v>
      </c>
      <c r="BR904" s="72" t="e">
        <f t="shared" ca="1" si="1141"/>
        <v>#N/A</v>
      </c>
      <c r="BS904" s="72" t="e">
        <f t="shared" ca="1" si="1142"/>
        <v>#N/A</v>
      </c>
      <c r="BT904" s="72" t="e">
        <f t="shared" ca="1" si="1143"/>
        <v>#N/A</v>
      </c>
      <c r="BU904" s="72" t="e">
        <f t="shared" ca="1" si="1144"/>
        <v>#N/A</v>
      </c>
      <c r="BV904" s="72" t="e">
        <f t="shared" ca="1" si="1145"/>
        <v>#N/A</v>
      </c>
    </row>
    <row r="905" spans="1:74">
      <c r="A905" s="13" t="e">
        <f ca="1">'MGRS to'!AO905</f>
        <v>#N/A</v>
      </c>
      <c r="B905" s="13" t="e">
        <f ca="1">'MGRS to'!AP905</f>
        <v>#N/A</v>
      </c>
      <c r="C905" s="19" t="e">
        <f t="shared" ref="C905:C968" ca="1" si="1146">A905*PI()/180</f>
        <v>#N/A</v>
      </c>
      <c r="D905" s="19" t="e">
        <f t="shared" ref="D905:D968" ca="1" si="1147">B905*PI()/180</f>
        <v>#N/A</v>
      </c>
      <c r="E905" s="19" t="e">
        <f t="shared" ref="E905:E968" ca="1" si="1148">ATAN((1-f)*TAN(C904))</f>
        <v>#N/A</v>
      </c>
      <c r="F905" s="19" t="e">
        <f t="shared" ref="F905:F968" ca="1" si="1149">ATAN((1-f)*TAN(C905))</f>
        <v>#N/A</v>
      </c>
      <c r="G905" s="19" t="e">
        <f t="shared" ref="G905:G968" ca="1" si="1150">D905-D904</f>
        <v>#N/A</v>
      </c>
      <c r="H905" s="19" t="e">
        <f t="shared" ref="H905:H968" ca="1" si="1151">G905</f>
        <v>#N/A</v>
      </c>
      <c r="I905" s="19" t="e">
        <f t="shared" ref="I905:I968" ca="1" si="1152">H905-G905</f>
        <v>#N/A</v>
      </c>
      <c r="J905" s="19" t="e">
        <f t="shared" ref="J905:J968" ca="1" si="1153">SQRT((COS($F905)*SIN(H905))^2+(COS($E905)*SIN($F905)-SIN($E905)*COS($F905)*COS(H905))^2)</f>
        <v>#N/A</v>
      </c>
      <c r="K905" s="19" t="e">
        <f t="shared" ref="K905:K968" ca="1" si="1154">SIN($E905)*SIN($F905)+COS($E905)*COS($F905)*COS(H905)</f>
        <v>#N/A</v>
      </c>
      <c r="L905" s="19" t="e">
        <f t="shared" ref="L905:L968" ca="1" si="1155">ATAN2(K905,J905)</f>
        <v>#N/A</v>
      </c>
      <c r="M905" s="19" t="e">
        <f t="shared" ref="M905:M968" ca="1" si="1156">COS($E905)*COS($F905)*SIN(H905)/J905</f>
        <v>#N/A</v>
      </c>
      <c r="N905" s="19" t="e">
        <f t="shared" ref="N905:N968" ca="1" si="1157">IF(1-M905^2=0,0.000000000001,1-M905)</f>
        <v>#N/A</v>
      </c>
      <c r="O905" s="19" t="e">
        <f t="shared" ref="O905:O968" ca="1" si="1158">K905-2*SIN($E905)*SIN($F905)/N905</f>
        <v>#N/A</v>
      </c>
      <c r="P905" s="72" t="e">
        <f t="shared" ref="P905:P968" ca="1" si="1159">f/16*N905*(4+f*(4-3*N905))</f>
        <v>#N/A</v>
      </c>
      <c r="Q905" s="72" t="e">
        <f t="shared" ref="Q905:Q968" ca="1" si="1160">$G905+(1-P905)*f*M905*(L905+P905*J905*(O905+P905*K905*(-1+2*O905)))</f>
        <v>#N/A</v>
      </c>
      <c r="R905" s="72" t="e">
        <f t="shared" ref="R905:R968" ca="1" si="1161">Q905-H905</f>
        <v>#N/A</v>
      </c>
      <c r="S905" s="19" t="e">
        <f t="shared" ref="S905:S968" ca="1" si="1162">SQRT((COS($F905)*SIN(Q905))^2+(COS($E905)*SIN($F905)-SIN($E905)*COS($F905)*COS(Q905))^2)</f>
        <v>#N/A</v>
      </c>
      <c r="T905" s="19" t="e">
        <f t="shared" ref="T905:T968" ca="1" si="1163">SIN($E905)*SIN($F905)+COS($E905)*COS($F905)*COS(Q905)</f>
        <v>#N/A</v>
      </c>
      <c r="U905" s="19" t="e">
        <f t="shared" ref="U905:U968" ca="1" si="1164">ATAN2(T905,S905)</f>
        <v>#N/A</v>
      </c>
      <c r="V905" s="19" t="e">
        <f t="shared" ref="V905:V968" ca="1" si="1165">COS($E905)*COS($F905)*SIN(Q905)/S905</f>
        <v>#N/A</v>
      </c>
      <c r="W905" s="19" t="e">
        <f t="shared" ref="W905:W968" ca="1" si="1166">IF(1-V905^2=0,0.000000000001,1-V905)</f>
        <v>#N/A</v>
      </c>
      <c r="X905" s="19" t="e">
        <f t="shared" ref="X905:X968" ca="1" si="1167">T905-2*SIN($E905)*SIN($F905)/W905</f>
        <v>#N/A</v>
      </c>
      <c r="Y905" s="72" t="e">
        <f t="shared" ref="Y905:Y968" ca="1" si="1168">f/16*W905*(4+f*(4-3*W905))</f>
        <v>#N/A</v>
      </c>
      <c r="Z905" s="72" t="e">
        <f t="shared" ref="Z905:Z968" ca="1" si="1169">$G905+(1-Y905)*f*V905*(U905+Y905*S905*(X905+Y905*T905*(-1+2*X905)))</f>
        <v>#N/A</v>
      </c>
      <c r="AA905" s="72" t="e">
        <f t="shared" ref="AA905:AA968" ca="1" si="1170">Z905-Q905</f>
        <v>#N/A</v>
      </c>
      <c r="AB905" s="19" t="e">
        <f t="shared" ref="AB905:AB968" ca="1" si="1171">SQRT((COS($F905)*SIN(Z905))^2+(COS($E905)*SIN($F905)-SIN($E905)*COS($F905)*COS(Z905))^2)</f>
        <v>#N/A</v>
      </c>
      <c r="AC905" s="19" t="e">
        <f t="shared" ref="AC905:AC968" ca="1" si="1172">SIN($E905)*SIN($F905)+COS($E905)*COS($F905)*COS(Z905)</f>
        <v>#N/A</v>
      </c>
      <c r="AD905" s="19" t="e">
        <f t="shared" ref="AD905:AD968" ca="1" si="1173">ATAN2(AC905,AB905)</f>
        <v>#N/A</v>
      </c>
      <c r="AE905" s="19" t="e">
        <f t="shared" ref="AE905:AE968" ca="1" si="1174">COS($E905)*COS($F905)*SIN(Z905)/AB905</f>
        <v>#N/A</v>
      </c>
      <c r="AF905" s="19" t="e">
        <f t="shared" ref="AF905:AF968" ca="1" si="1175">IF(1-AE905^2=0,0.000000000001,1-AE905)</f>
        <v>#N/A</v>
      </c>
      <c r="AG905" s="19" t="e">
        <f t="shared" ref="AG905:AG968" ca="1" si="1176">AC905-2*SIN($E905)*SIN($F905)/AF905</f>
        <v>#N/A</v>
      </c>
      <c r="AH905" s="72" t="e">
        <f t="shared" ref="AH905:AH968" ca="1" si="1177">f/16*AF905*(4+f*(4-3*AF905))</f>
        <v>#N/A</v>
      </c>
      <c r="AI905" s="72" t="e">
        <f t="shared" ref="AI905:AI968" ca="1" si="1178">$G905+(1-AH905)*f*AE905*(AD905+AH905*AB905*(AG905+AH905*AC905*(-1+2*AG905)))</f>
        <v>#N/A</v>
      </c>
      <c r="AJ905" s="72" t="e">
        <f t="shared" ref="AJ905:AJ968" ca="1" si="1179">AI905-Z905</f>
        <v>#N/A</v>
      </c>
      <c r="AK905" s="19" t="e">
        <f t="shared" ref="AK905:AK968" ca="1" si="1180">SQRT((COS($F905)*SIN(AI905))^2+(COS($E905)*SIN($F905)-SIN($E905)*COS($F905)*COS(AI905))^2)</f>
        <v>#N/A</v>
      </c>
      <c r="AL905" s="19" t="e">
        <f t="shared" ref="AL905:AL968" ca="1" si="1181">SIN($E905)*SIN($F905)+COS($E905)*COS($F905)*COS(AI905)</f>
        <v>#N/A</v>
      </c>
      <c r="AM905" s="19" t="e">
        <f t="shared" ref="AM905:AM968" ca="1" si="1182">ATAN2(AL905,AK905)</f>
        <v>#N/A</v>
      </c>
      <c r="AN905" s="19" t="e">
        <f t="shared" ref="AN905:AN968" ca="1" si="1183">COS($E905)*COS($F905)*SIN(AI905)/AK905</f>
        <v>#N/A</v>
      </c>
      <c r="AO905" s="19" t="e">
        <f t="shared" ref="AO905:AO968" ca="1" si="1184">1-AN905^2</f>
        <v>#N/A</v>
      </c>
      <c r="AP905" s="19" t="e">
        <f t="shared" ref="AP905:AP968" ca="1" si="1185">IF(1-AO905^2=0,0.000000000001,1-AO905)</f>
        <v>#N/A</v>
      </c>
      <c r="AQ905" s="72" t="e">
        <f t="shared" ref="AQ905:AQ968" ca="1" si="1186">f/16*AO905*(4+f*(4-3*AO905))</f>
        <v>#N/A</v>
      </c>
      <c r="AR905" s="72" t="e">
        <f t="shared" ref="AR905:AR968" ca="1" si="1187">$G905+(1-AQ905)*f*AN905*(AM905+AQ905*AK905*(AP905+AQ905*AL905*(-1+2*AP905)))</f>
        <v>#N/A</v>
      </c>
      <c r="AS905" s="72" t="e">
        <f t="shared" ref="AS905:AS968" ca="1" si="1188">AR905-AI905</f>
        <v>#N/A</v>
      </c>
      <c r="AT905" s="19" t="e">
        <f t="shared" ref="AT905:AT968" ca="1" si="1189">SQRT((COS($F905)*SIN(AR905))^2+(COS($E905)*SIN($F905)-SIN($E905)*COS($F905)*COS(AR905))^2)</f>
        <v>#N/A</v>
      </c>
      <c r="AU905" s="19" t="e">
        <f t="shared" ref="AU905:AU968" ca="1" si="1190">SIN($E905)*SIN($F905)+COS($E905)*COS($F905)*COS(AR905)</f>
        <v>#N/A</v>
      </c>
      <c r="AV905" s="19" t="e">
        <f t="shared" ref="AV905:AV968" ca="1" si="1191">ATAN2(AU905,AT905)</f>
        <v>#N/A</v>
      </c>
      <c r="AW905" s="19" t="e">
        <f t="shared" ref="AW905:AW968" ca="1" si="1192">COS($E905)*COS($F905)*SIN(AR905)/AT905</f>
        <v>#N/A</v>
      </c>
      <c r="AX905" s="19" t="e">
        <f t="shared" ref="AX905:AX968" ca="1" si="1193">IF(1-AW905^2=0,0.000000000001,1-AW905)</f>
        <v>#N/A</v>
      </c>
      <c r="AY905" s="19" t="e">
        <f t="shared" ref="AY905:AY968" ca="1" si="1194">AU905-2*SIN($E905)*SIN($F905)/AX905</f>
        <v>#N/A</v>
      </c>
      <c r="AZ905" s="72" t="e">
        <f t="shared" ref="AZ905:AZ968" ca="1" si="1195">f/16*AX905*(4+f*(4-3*AX905))</f>
        <v>#N/A</v>
      </c>
      <c r="BA905" s="72" t="e">
        <f t="shared" ref="BA905:BA968" ca="1" si="1196">$G905+(1-AZ905)*f*AW905*(AV905+AZ905*AT905*(AY905+AZ905*AU905*(-1+2*AY905)))</f>
        <v>#N/A</v>
      </c>
      <c r="BB905" s="72" t="e">
        <f t="shared" ref="BB905:BB968" ca="1" si="1197">BA905-AR905</f>
        <v>#N/A</v>
      </c>
      <c r="BC905" s="19" t="e">
        <f t="shared" ref="BC905:BC968" ca="1" si="1198">SQRT((COS($F905)*SIN(BA905))^2+(COS($E905)*SIN($F905)-SIN($E905)*COS($F905)*COS(BA905))^2)</f>
        <v>#N/A</v>
      </c>
      <c r="BD905" s="19" t="e">
        <f t="shared" ref="BD905:BD968" ca="1" si="1199">SIN($E905)*SIN($F905)+COS($E905)*COS($F905)*COS(BA905)</f>
        <v>#N/A</v>
      </c>
      <c r="BE905" s="19" t="e">
        <f t="shared" ref="BE905:BE968" ca="1" si="1200">ATAN2(BD905,BC905)</f>
        <v>#N/A</v>
      </c>
      <c r="BF905" s="19" t="e">
        <f t="shared" ref="BF905:BF968" ca="1" si="1201">COS($E905)*COS($F905)*SIN(BA905)/BC905</f>
        <v>#N/A</v>
      </c>
      <c r="BG905" s="19" t="e">
        <f t="shared" ref="BG905:BG968" ca="1" si="1202">IF(1-BF905^2=0,0.000000000001,1-BF905)</f>
        <v>#N/A</v>
      </c>
      <c r="BH905" s="19" t="e">
        <f t="shared" ref="BH905:BH968" ca="1" si="1203">BD905-2*SIN($E905)*SIN($F905)/BG905</f>
        <v>#N/A</v>
      </c>
      <c r="BI905" s="72" t="e">
        <f t="shared" ref="BI905:BI968" ca="1" si="1204">f/16*BG905*(4+f*(4-3*BG905))</f>
        <v>#N/A</v>
      </c>
      <c r="BJ905" s="72" t="e">
        <f t="shared" ref="BJ905:BJ968" ca="1" si="1205">$G905+(1-BI905)*f*BF905*(BE905+BI905*BC905*(BH905+BI905*BD905*(-1+2*BH905)))</f>
        <v>#N/A</v>
      </c>
      <c r="BK905" s="72" t="e">
        <f t="shared" ref="BK905:BK968" ca="1" si="1206">BJ905-BA905</f>
        <v>#N/A</v>
      </c>
      <c r="BL905" s="72" t="e">
        <f t="shared" ref="BL905:BL968" ca="1" si="1207">BG905*(a^2-b^2)/b^2</f>
        <v>#N/A</v>
      </c>
      <c r="BM905" s="72" t="e">
        <f t="shared" ref="BM905:BM968" ca="1" si="1208">1+BL905/16384*(4096+BL905*(-768+BL905*(320-175*BL905)))</f>
        <v>#N/A</v>
      </c>
      <c r="BN905" s="72" t="e">
        <f t="shared" ref="BN905:BN968" ca="1" si="1209">BL905/1024*(256+BL905*(-128+BL905*(74-47*BL905)))</f>
        <v>#N/A</v>
      </c>
      <c r="BO905" s="72" t="e">
        <f t="shared" ref="BO905:BO968" ca="1" si="1210">BN905*BC905*(BH905+BN905/4*(BD905*(-1+2*BH905^2)-BN905/6*BH905*(-3+4*BC905^2)*(-3+4*BH905^2)))</f>
        <v>#N/A</v>
      </c>
      <c r="BP905" s="72" t="e">
        <f t="shared" ref="BP905:BP968" ca="1" si="1211">b*BM905*(BE905-BO905)</f>
        <v>#N/A</v>
      </c>
      <c r="BQ905" s="72" t="e">
        <f t="shared" ref="BQ905:BQ968" ca="1" si="1212">ATAN2(COS(C904)*SIN(C905)-SIN(C904)*COS(C905)*COS(D905-D904),SIN(D905-D904)*COS(C905))</f>
        <v>#N/A</v>
      </c>
      <c r="BR905" s="72" t="e">
        <f t="shared" ref="BR905:BR968" ca="1" si="1213">ATAN2(COS(C905)*SIN(C904)-SIN(C905)*COS(C904)*COS(D904-D905),SIN(D904-D905)*COS(C904))</f>
        <v>#N/A</v>
      </c>
      <c r="BS905" s="72" t="e">
        <f t="shared" ref="BS905:BS968" ca="1" si="1214">BR905+PI()</f>
        <v>#N/A</v>
      </c>
      <c r="BT905" s="72" t="e">
        <f t="shared" ref="BT905:BT968" ca="1" si="1215">MOD(BQ905*180/PI()+360,360)</f>
        <v>#N/A</v>
      </c>
      <c r="BU905" s="72" t="e">
        <f t="shared" ref="BU905:BU968" ca="1" si="1216">BR905*180/PI()</f>
        <v>#N/A</v>
      </c>
      <c r="BV905" s="72" t="e">
        <f t="shared" ref="BV905:BV968" ca="1" si="1217">MOD(BS905*180/PI()+360,360)</f>
        <v>#N/A</v>
      </c>
    </row>
    <row r="906" spans="1:74">
      <c r="A906" s="13" t="e">
        <f ca="1">'MGRS to'!AO906</f>
        <v>#N/A</v>
      </c>
      <c r="B906" s="13" t="e">
        <f ca="1">'MGRS to'!AP906</f>
        <v>#N/A</v>
      </c>
      <c r="C906" s="19" t="e">
        <f t="shared" ca="1" si="1146"/>
        <v>#N/A</v>
      </c>
      <c r="D906" s="19" t="e">
        <f t="shared" ca="1" si="1147"/>
        <v>#N/A</v>
      </c>
      <c r="E906" s="19" t="e">
        <f t="shared" ca="1" si="1148"/>
        <v>#N/A</v>
      </c>
      <c r="F906" s="19" t="e">
        <f t="shared" ca="1" si="1149"/>
        <v>#N/A</v>
      </c>
      <c r="G906" s="19" t="e">
        <f t="shared" ca="1" si="1150"/>
        <v>#N/A</v>
      </c>
      <c r="H906" s="19" t="e">
        <f t="shared" ca="1" si="1151"/>
        <v>#N/A</v>
      </c>
      <c r="I906" s="19" t="e">
        <f t="shared" ca="1" si="1152"/>
        <v>#N/A</v>
      </c>
      <c r="J906" s="19" t="e">
        <f t="shared" ca="1" si="1153"/>
        <v>#N/A</v>
      </c>
      <c r="K906" s="19" t="e">
        <f t="shared" ca="1" si="1154"/>
        <v>#N/A</v>
      </c>
      <c r="L906" s="19" t="e">
        <f t="shared" ca="1" si="1155"/>
        <v>#N/A</v>
      </c>
      <c r="M906" s="19" t="e">
        <f t="shared" ca="1" si="1156"/>
        <v>#N/A</v>
      </c>
      <c r="N906" s="19" t="e">
        <f t="shared" ca="1" si="1157"/>
        <v>#N/A</v>
      </c>
      <c r="O906" s="19" t="e">
        <f t="shared" ca="1" si="1158"/>
        <v>#N/A</v>
      </c>
      <c r="P906" s="72" t="e">
        <f t="shared" ca="1" si="1159"/>
        <v>#N/A</v>
      </c>
      <c r="Q906" s="72" t="e">
        <f t="shared" ca="1" si="1160"/>
        <v>#N/A</v>
      </c>
      <c r="R906" s="72" t="e">
        <f t="shared" ca="1" si="1161"/>
        <v>#N/A</v>
      </c>
      <c r="S906" s="19" t="e">
        <f t="shared" ca="1" si="1162"/>
        <v>#N/A</v>
      </c>
      <c r="T906" s="19" t="e">
        <f t="shared" ca="1" si="1163"/>
        <v>#N/A</v>
      </c>
      <c r="U906" s="19" t="e">
        <f t="shared" ca="1" si="1164"/>
        <v>#N/A</v>
      </c>
      <c r="V906" s="19" t="e">
        <f t="shared" ca="1" si="1165"/>
        <v>#N/A</v>
      </c>
      <c r="W906" s="19" t="e">
        <f t="shared" ca="1" si="1166"/>
        <v>#N/A</v>
      </c>
      <c r="X906" s="19" t="e">
        <f t="shared" ca="1" si="1167"/>
        <v>#N/A</v>
      </c>
      <c r="Y906" s="72" t="e">
        <f t="shared" ca="1" si="1168"/>
        <v>#N/A</v>
      </c>
      <c r="Z906" s="72" t="e">
        <f t="shared" ca="1" si="1169"/>
        <v>#N/A</v>
      </c>
      <c r="AA906" s="72" t="e">
        <f t="shared" ca="1" si="1170"/>
        <v>#N/A</v>
      </c>
      <c r="AB906" s="19" t="e">
        <f t="shared" ca="1" si="1171"/>
        <v>#N/A</v>
      </c>
      <c r="AC906" s="19" t="e">
        <f t="shared" ca="1" si="1172"/>
        <v>#N/A</v>
      </c>
      <c r="AD906" s="19" t="e">
        <f t="shared" ca="1" si="1173"/>
        <v>#N/A</v>
      </c>
      <c r="AE906" s="19" t="e">
        <f t="shared" ca="1" si="1174"/>
        <v>#N/A</v>
      </c>
      <c r="AF906" s="19" t="e">
        <f t="shared" ca="1" si="1175"/>
        <v>#N/A</v>
      </c>
      <c r="AG906" s="19" t="e">
        <f t="shared" ca="1" si="1176"/>
        <v>#N/A</v>
      </c>
      <c r="AH906" s="72" t="e">
        <f t="shared" ca="1" si="1177"/>
        <v>#N/A</v>
      </c>
      <c r="AI906" s="72" t="e">
        <f t="shared" ca="1" si="1178"/>
        <v>#N/A</v>
      </c>
      <c r="AJ906" s="72" t="e">
        <f t="shared" ca="1" si="1179"/>
        <v>#N/A</v>
      </c>
      <c r="AK906" s="19" t="e">
        <f t="shared" ca="1" si="1180"/>
        <v>#N/A</v>
      </c>
      <c r="AL906" s="19" t="e">
        <f t="shared" ca="1" si="1181"/>
        <v>#N/A</v>
      </c>
      <c r="AM906" s="19" t="e">
        <f t="shared" ca="1" si="1182"/>
        <v>#N/A</v>
      </c>
      <c r="AN906" s="19" t="e">
        <f t="shared" ca="1" si="1183"/>
        <v>#N/A</v>
      </c>
      <c r="AO906" s="19" t="e">
        <f t="shared" ca="1" si="1184"/>
        <v>#N/A</v>
      </c>
      <c r="AP906" s="19" t="e">
        <f t="shared" ca="1" si="1185"/>
        <v>#N/A</v>
      </c>
      <c r="AQ906" s="72" t="e">
        <f t="shared" ca="1" si="1186"/>
        <v>#N/A</v>
      </c>
      <c r="AR906" s="72" t="e">
        <f t="shared" ca="1" si="1187"/>
        <v>#N/A</v>
      </c>
      <c r="AS906" s="72" t="e">
        <f t="shared" ca="1" si="1188"/>
        <v>#N/A</v>
      </c>
      <c r="AT906" s="19" t="e">
        <f t="shared" ca="1" si="1189"/>
        <v>#N/A</v>
      </c>
      <c r="AU906" s="19" t="e">
        <f t="shared" ca="1" si="1190"/>
        <v>#N/A</v>
      </c>
      <c r="AV906" s="19" t="e">
        <f t="shared" ca="1" si="1191"/>
        <v>#N/A</v>
      </c>
      <c r="AW906" s="19" t="e">
        <f t="shared" ca="1" si="1192"/>
        <v>#N/A</v>
      </c>
      <c r="AX906" s="19" t="e">
        <f t="shared" ca="1" si="1193"/>
        <v>#N/A</v>
      </c>
      <c r="AY906" s="19" t="e">
        <f t="shared" ca="1" si="1194"/>
        <v>#N/A</v>
      </c>
      <c r="AZ906" s="72" t="e">
        <f t="shared" ca="1" si="1195"/>
        <v>#N/A</v>
      </c>
      <c r="BA906" s="72" t="e">
        <f t="shared" ca="1" si="1196"/>
        <v>#N/A</v>
      </c>
      <c r="BB906" s="72" t="e">
        <f t="shared" ca="1" si="1197"/>
        <v>#N/A</v>
      </c>
      <c r="BC906" s="19" t="e">
        <f t="shared" ca="1" si="1198"/>
        <v>#N/A</v>
      </c>
      <c r="BD906" s="19" t="e">
        <f t="shared" ca="1" si="1199"/>
        <v>#N/A</v>
      </c>
      <c r="BE906" s="19" t="e">
        <f t="shared" ca="1" si="1200"/>
        <v>#N/A</v>
      </c>
      <c r="BF906" s="19" t="e">
        <f t="shared" ca="1" si="1201"/>
        <v>#N/A</v>
      </c>
      <c r="BG906" s="19" t="e">
        <f t="shared" ca="1" si="1202"/>
        <v>#N/A</v>
      </c>
      <c r="BH906" s="19" t="e">
        <f t="shared" ca="1" si="1203"/>
        <v>#N/A</v>
      </c>
      <c r="BI906" s="72" t="e">
        <f t="shared" ca="1" si="1204"/>
        <v>#N/A</v>
      </c>
      <c r="BJ906" s="72" t="e">
        <f t="shared" ca="1" si="1205"/>
        <v>#N/A</v>
      </c>
      <c r="BK906" s="72" t="e">
        <f t="shared" ca="1" si="1206"/>
        <v>#N/A</v>
      </c>
      <c r="BL906" s="72" t="e">
        <f t="shared" ca="1" si="1207"/>
        <v>#N/A</v>
      </c>
      <c r="BM906" s="72" t="e">
        <f t="shared" ca="1" si="1208"/>
        <v>#N/A</v>
      </c>
      <c r="BN906" s="72" t="e">
        <f t="shared" ca="1" si="1209"/>
        <v>#N/A</v>
      </c>
      <c r="BO906" s="72" t="e">
        <f t="shared" ca="1" si="1210"/>
        <v>#N/A</v>
      </c>
      <c r="BP906" s="72" t="e">
        <f t="shared" ca="1" si="1211"/>
        <v>#N/A</v>
      </c>
      <c r="BQ906" s="72" t="e">
        <f t="shared" ca="1" si="1212"/>
        <v>#N/A</v>
      </c>
      <c r="BR906" s="72" t="e">
        <f t="shared" ca="1" si="1213"/>
        <v>#N/A</v>
      </c>
      <c r="BS906" s="72" t="e">
        <f t="shared" ca="1" si="1214"/>
        <v>#N/A</v>
      </c>
      <c r="BT906" s="72" t="e">
        <f t="shared" ca="1" si="1215"/>
        <v>#N/A</v>
      </c>
      <c r="BU906" s="72" t="e">
        <f t="shared" ca="1" si="1216"/>
        <v>#N/A</v>
      </c>
      <c r="BV906" s="72" t="e">
        <f t="shared" ca="1" si="1217"/>
        <v>#N/A</v>
      </c>
    </row>
    <row r="907" spans="1:74">
      <c r="A907" s="13" t="e">
        <f ca="1">'MGRS to'!AO907</f>
        <v>#N/A</v>
      </c>
      <c r="B907" s="13" t="e">
        <f ca="1">'MGRS to'!AP907</f>
        <v>#N/A</v>
      </c>
      <c r="C907" s="19" t="e">
        <f t="shared" ca="1" si="1146"/>
        <v>#N/A</v>
      </c>
      <c r="D907" s="19" t="e">
        <f t="shared" ca="1" si="1147"/>
        <v>#N/A</v>
      </c>
      <c r="E907" s="19" t="e">
        <f t="shared" ca="1" si="1148"/>
        <v>#N/A</v>
      </c>
      <c r="F907" s="19" t="e">
        <f t="shared" ca="1" si="1149"/>
        <v>#N/A</v>
      </c>
      <c r="G907" s="19" t="e">
        <f t="shared" ca="1" si="1150"/>
        <v>#N/A</v>
      </c>
      <c r="H907" s="19" t="e">
        <f t="shared" ca="1" si="1151"/>
        <v>#N/A</v>
      </c>
      <c r="I907" s="19" t="e">
        <f t="shared" ca="1" si="1152"/>
        <v>#N/A</v>
      </c>
      <c r="J907" s="19" t="e">
        <f t="shared" ca="1" si="1153"/>
        <v>#N/A</v>
      </c>
      <c r="K907" s="19" t="e">
        <f t="shared" ca="1" si="1154"/>
        <v>#N/A</v>
      </c>
      <c r="L907" s="19" t="e">
        <f t="shared" ca="1" si="1155"/>
        <v>#N/A</v>
      </c>
      <c r="M907" s="19" t="e">
        <f t="shared" ca="1" si="1156"/>
        <v>#N/A</v>
      </c>
      <c r="N907" s="19" t="e">
        <f t="shared" ca="1" si="1157"/>
        <v>#N/A</v>
      </c>
      <c r="O907" s="19" t="e">
        <f t="shared" ca="1" si="1158"/>
        <v>#N/A</v>
      </c>
      <c r="P907" s="72" t="e">
        <f t="shared" ca="1" si="1159"/>
        <v>#N/A</v>
      </c>
      <c r="Q907" s="72" t="e">
        <f t="shared" ca="1" si="1160"/>
        <v>#N/A</v>
      </c>
      <c r="R907" s="72" t="e">
        <f t="shared" ca="1" si="1161"/>
        <v>#N/A</v>
      </c>
      <c r="S907" s="19" t="e">
        <f t="shared" ca="1" si="1162"/>
        <v>#N/A</v>
      </c>
      <c r="T907" s="19" t="e">
        <f t="shared" ca="1" si="1163"/>
        <v>#N/A</v>
      </c>
      <c r="U907" s="19" t="e">
        <f t="shared" ca="1" si="1164"/>
        <v>#N/A</v>
      </c>
      <c r="V907" s="19" t="e">
        <f t="shared" ca="1" si="1165"/>
        <v>#N/A</v>
      </c>
      <c r="W907" s="19" t="e">
        <f t="shared" ca="1" si="1166"/>
        <v>#N/A</v>
      </c>
      <c r="X907" s="19" t="e">
        <f t="shared" ca="1" si="1167"/>
        <v>#N/A</v>
      </c>
      <c r="Y907" s="72" t="e">
        <f t="shared" ca="1" si="1168"/>
        <v>#N/A</v>
      </c>
      <c r="Z907" s="72" t="e">
        <f t="shared" ca="1" si="1169"/>
        <v>#N/A</v>
      </c>
      <c r="AA907" s="72" t="e">
        <f t="shared" ca="1" si="1170"/>
        <v>#N/A</v>
      </c>
      <c r="AB907" s="19" t="e">
        <f t="shared" ca="1" si="1171"/>
        <v>#N/A</v>
      </c>
      <c r="AC907" s="19" t="e">
        <f t="shared" ca="1" si="1172"/>
        <v>#N/A</v>
      </c>
      <c r="AD907" s="19" t="e">
        <f t="shared" ca="1" si="1173"/>
        <v>#N/A</v>
      </c>
      <c r="AE907" s="19" t="e">
        <f t="shared" ca="1" si="1174"/>
        <v>#N/A</v>
      </c>
      <c r="AF907" s="19" t="e">
        <f t="shared" ca="1" si="1175"/>
        <v>#N/A</v>
      </c>
      <c r="AG907" s="19" t="e">
        <f t="shared" ca="1" si="1176"/>
        <v>#N/A</v>
      </c>
      <c r="AH907" s="72" t="e">
        <f t="shared" ca="1" si="1177"/>
        <v>#N/A</v>
      </c>
      <c r="AI907" s="72" t="e">
        <f t="shared" ca="1" si="1178"/>
        <v>#N/A</v>
      </c>
      <c r="AJ907" s="72" t="e">
        <f t="shared" ca="1" si="1179"/>
        <v>#N/A</v>
      </c>
      <c r="AK907" s="19" t="e">
        <f t="shared" ca="1" si="1180"/>
        <v>#N/A</v>
      </c>
      <c r="AL907" s="19" t="e">
        <f t="shared" ca="1" si="1181"/>
        <v>#N/A</v>
      </c>
      <c r="AM907" s="19" t="e">
        <f t="shared" ca="1" si="1182"/>
        <v>#N/A</v>
      </c>
      <c r="AN907" s="19" t="e">
        <f t="shared" ca="1" si="1183"/>
        <v>#N/A</v>
      </c>
      <c r="AO907" s="19" t="e">
        <f t="shared" ca="1" si="1184"/>
        <v>#N/A</v>
      </c>
      <c r="AP907" s="19" t="e">
        <f t="shared" ca="1" si="1185"/>
        <v>#N/A</v>
      </c>
      <c r="AQ907" s="72" t="e">
        <f t="shared" ca="1" si="1186"/>
        <v>#N/A</v>
      </c>
      <c r="AR907" s="72" t="e">
        <f t="shared" ca="1" si="1187"/>
        <v>#N/A</v>
      </c>
      <c r="AS907" s="72" t="e">
        <f t="shared" ca="1" si="1188"/>
        <v>#N/A</v>
      </c>
      <c r="AT907" s="19" t="e">
        <f t="shared" ca="1" si="1189"/>
        <v>#N/A</v>
      </c>
      <c r="AU907" s="19" t="e">
        <f t="shared" ca="1" si="1190"/>
        <v>#N/A</v>
      </c>
      <c r="AV907" s="19" t="e">
        <f t="shared" ca="1" si="1191"/>
        <v>#N/A</v>
      </c>
      <c r="AW907" s="19" t="e">
        <f t="shared" ca="1" si="1192"/>
        <v>#N/A</v>
      </c>
      <c r="AX907" s="19" t="e">
        <f t="shared" ca="1" si="1193"/>
        <v>#N/A</v>
      </c>
      <c r="AY907" s="19" t="e">
        <f t="shared" ca="1" si="1194"/>
        <v>#N/A</v>
      </c>
      <c r="AZ907" s="72" t="e">
        <f t="shared" ca="1" si="1195"/>
        <v>#N/A</v>
      </c>
      <c r="BA907" s="72" t="e">
        <f t="shared" ca="1" si="1196"/>
        <v>#N/A</v>
      </c>
      <c r="BB907" s="72" t="e">
        <f t="shared" ca="1" si="1197"/>
        <v>#N/A</v>
      </c>
      <c r="BC907" s="19" t="e">
        <f t="shared" ca="1" si="1198"/>
        <v>#N/A</v>
      </c>
      <c r="BD907" s="19" t="e">
        <f t="shared" ca="1" si="1199"/>
        <v>#N/A</v>
      </c>
      <c r="BE907" s="19" t="e">
        <f t="shared" ca="1" si="1200"/>
        <v>#N/A</v>
      </c>
      <c r="BF907" s="19" t="e">
        <f t="shared" ca="1" si="1201"/>
        <v>#N/A</v>
      </c>
      <c r="BG907" s="19" t="e">
        <f t="shared" ca="1" si="1202"/>
        <v>#N/A</v>
      </c>
      <c r="BH907" s="19" t="e">
        <f t="shared" ca="1" si="1203"/>
        <v>#N/A</v>
      </c>
      <c r="BI907" s="72" t="e">
        <f t="shared" ca="1" si="1204"/>
        <v>#N/A</v>
      </c>
      <c r="BJ907" s="72" t="e">
        <f t="shared" ca="1" si="1205"/>
        <v>#N/A</v>
      </c>
      <c r="BK907" s="72" t="e">
        <f t="shared" ca="1" si="1206"/>
        <v>#N/A</v>
      </c>
      <c r="BL907" s="72" t="e">
        <f t="shared" ca="1" si="1207"/>
        <v>#N/A</v>
      </c>
      <c r="BM907" s="72" t="e">
        <f t="shared" ca="1" si="1208"/>
        <v>#N/A</v>
      </c>
      <c r="BN907" s="72" t="e">
        <f t="shared" ca="1" si="1209"/>
        <v>#N/A</v>
      </c>
      <c r="BO907" s="72" t="e">
        <f t="shared" ca="1" si="1210"/>
        <v>#N/A</v>
      </c>
      <c r="BP907" s="72" t="e">
        <f t="shared" ca="1" si="1211"/>
        <v>#N/A</v>
      </c>
      <c r="BQ907" s="72" t="e">
        <f t="shared" ca="1" si="1212"/>
        <v>#N/A</v>
      </c>
      <c r="BR907" s="72" t="e">
        <f t="shared" ca="1" si="1213"/>
        <v>#N/A</v>
      </c>
      <c r="BS907" s="72" t="e">
        <f t="shared" ca="1" si="1214"/>
        <v>#N/A</v>
      </c>
      <c r="BT907" s="72" t="e">
        <f t="shared" ca="1" si="1215"/>
        <v>#N/A</v>
      </c>
      <c r="BU907" s="72" t="e">
        <f t="shared" ca="1" si="1216"/>
        <v>#N/A</v>
      </c>
      <c r="BV907" s="72" t="e">
        <f t="shared" ca="1" si="1217"/>
        <v>#N/A</v>
      </c>
    </row>
    <row r="908" spans="1:74">
      <c r="A908" s="13" t="e">
        <f ca="1">'MGRS to'!AO908</f>
        <v>#N/A</v>
      </c>
      <c r="B908" s="13" t="e">
        <f ca="1">'MGRS to'!AP908</f>
        <v>#N/A</v>
      </c>
      <c r="C908" s="19" t="e">
        <f t="shared" ca="1" si="1146"/>
        <v>#N/A</v>
      </c>
      <c r="D908" s="19" t="e">
        <f t="shared" ca="1" si="1147"/>
        <v>#N/A</v>
      </c>
      <c r="E908" s="19" t="e">
        <f t="shared" ca="1" si="1148"/>
        <v>#N/A</v>
      </c>
      <c r="F908" s="19" t="e">
        <f t="shared" ca="1" si="1149"/>
        <v>#N/A</v>
      </c>
      <c r="G908" s="19" t="e">
        <f t="shared" ca="1" si="1150"/>
        <v>#N/A</v>
      </c>
      <c r="H908" s="19" t="e">
        <f t="shared" ca="1" si="1151"/>
        <v>#N/A</v>
      </c>
      <c r="I908" s="19" t="e">
        <f t="shared" ca="1" si="1152"/>
        <v>#N/A</v>
      </c>
      <c r="J908" s="19" t="e">
        <f t="shared" ca="1" si="1153"/>
        <v>#N/A</v>
      </c>
      <c r="K908" s="19" t="e">
        <f t="shared" ca="1" si="1154"/>
        <v>#N/A</v>
      </c>
      <c r="L908" s="19" t="e">
        <f t="shared" ca="1" si="1155"/>
        <v>#N/A</v>
      </c>
      <c r="M908" s="19" t="e">
        <f t="shared" ca="1" si="1156"/>
        <v>#N/A</v>
      </c>
      <c r="N908" s="19" t="e">
        <f t="shared" ca="1" si="1157"/>
        <v>#N/A</v>
      </c>
      <c r="O908" s="19" t="e">
        <f t="shared" ca="1" si="1158"/>
        <v>#N/A</v>
      </c>
      <c r="P908" s="72" t="e">
        <f t="shared" ca="1" si="1159"/>
        <v>#N/A</v>
      </c>
      <c r="Q908" s="72" t="e">
        <f t="shared" ca="1" si="1160"/>
        <v>#N/A</v>
      </c>
      <c r="R908" s="72" t="e">
        <f t="shared" ca="1" si="1161"/>
        <v>#N/A</v>
      </c>
      <c r="S908" s="19" t="e">
        <f t="shared" ca="1" si="1162"/>
        <v>#N/A</v>
      </c>
      <c r="T908" s="19" t="e">
        <f t="shared" ca="1" si="1163"/>
        <v>#N/A</v>
      </c>
      <c r="U908" s="19" t="e">
        <f t="shared" ca="1" si="1164"/>
        <v>#N/A</v>
      </c>
      <c r="V908" s="19" t="e">
        <f t="shared" ca="1" si="1165"/>
        <v>#N/A</v>
      </c>
      <c r="W908" s="19" t="e">
        <f t="shared" ca="1" si="1166"/>
        <v>#N/A</v>
      </c>
      <c r="X908" s="19" t="e">
        <f t="shared" ca="1" si="1167"/>
        <v>#N/A</v>
      </c>
      <c r="Y908" s="72" t="e">
        <f t="shared" ca="1" si="1168"/>
        <v>#N/A</v>
      </c>
      <c r="Z908" s="72" t="e">
        <f t="shared" ca="1" si="1169"/>
        <v>#N/A</v>
      </c>
      <c r="AA908" s="72" t="e">
        <f t="shared" ca="1" si="1170"/>
        <v>#N/A</v>
      </c>
      <c r="AB908" s="19" t="e">
        <f t="shared" ca="1" si="1171"/>
        <v>#N/A</v>
      </c>
      <c r="AC908" s="19" t="e">
        <f t="shared" ca="1" si="1172"/>
        <v>#N/A</v>
      </c>
      <c r="AD908" s="19" t="e">
        <f t="shared" ca="1" si="1173"/>
        <v>#N/A</v>
      </c>
      <c r="AE908" s="19" t="e">
        <f t="shared" ca="1" si="1174"/>
        <v>#N/A</v>
      </c>
      <c r="AF908" s="19" t="e">
        <f t="shared" ca="1" si="1175"/>
        <v>#N/A</v>
      </c>
      <c r="AG908" s="19" t="e">
        <f t="shared" ca="1" si="1176"/>
        <v>#N/A</v>
      </c>
      <c r="AH908" s="72" t="e">
        <f t="shared" ca="1" si="1177"/>
        <v>#N/A</v>
      </c>
      <c r="AI908" s="72" t="e">
        <f t="shared" ca="1" si="1178"/>
        <v>#N/A</v>
      </c>
      <c r="AJ908" s="72" t="e">
        <f t="shared" ca="1" si="1179"/>
        <v>#N/A</v>
      </c>
      <c r="AK908" s="19" t="e">
        <f t="shared" ca="1" si="1180"/>
        <v>#N/A</v>
      </c>
      <c r="AL908" s="19" t="e">
        <f t="shared" ca="1" si="1181"/>
        <v>#N/A</v>
      </c>
      <c r="AM908" s="19" t="e">
        <f t="shared" ca="1" si="1182"/>
        <v>#N/A</v>
      </c>
      <c r="AN908" s="19" t="e">
        <f t="shared" ca="1" si="1183"/>
        <v>#N/A</v>
      </c>
      <c r="AO908" s="19" t="e">
        <f t="shared" ca="1" si="1184"/>
        <v>#N/A</v>
      </c>
      <c r="AP908" s="19" t="e">
        <f t="shared" ca="1" si="1185"/>
        <v>#N/A</v>
      </c>
      <c r="AQ908" s="72" t="e">
        <f t="shared" ca="1" si="1186"/>
        <v>#N/A</v>
      </c>
      <c r="AR908" s="72" t="e">
        <f t="shared" ca="1" si="1187"/>
        <v>#N/A</v>
      </c>
      <c r="AS908" s="72" t="e">
        <f t="shared" ca="1" si="1188"/>
        <v>#N/A</v>
      </c>
      <c r="AT908" s="19" t="e">
        <f t="shared" ca="1" si="1189"/>
        <v>#N/A</v>
      </c>
      <c r="AU908" s="19" t="e">
        <f t="shared" ca="1" si="1190"/>
        <v>#N/A</v>
      </c>
      <c r="AV908" s="19" t="e">
        <f t="shared" ca="1" si="1191"/>
        <v>#N/A</v>
      </c>
      <c r="AW908" s="19" t="e">
        <f t="shared" ca="1" si="1192"/>
        <v>#N/A</v>
      </c>
      <c r="AX908" s="19" t="e">
        <f t="shared" ca="1" si="1193"/>
        <v>#N/A</v>
      </c>
      <c r="AY908" s="19" t="e">
        <f t="shared" ca="1" si="1194"/>
        <v>#N/A</v>
      </c>
      <c r="AZ908" s="72" t="e">
        <f t="shared" ca="1" si="1195"/>
        <v>#N/A</v>
      </c>
      <c r="BA908" s="72" t="e">
        <f t="shared" ca="1" si="1196"/>
        <v>#N/A</v>
      </c>
      <c r="BB908" s="72" t="e">
        <f t="shared" ca="1" si="1197"/>
        <v>#N/A</v>
      </c>
      <c r="BC908" s="19" t="e">
        <f t="shared" ca="1" si="1198"/>
        <v>#N/A</v>
      </c>
      <c r="BD908" s="19" t="e">
        <f t="shared" ca="1" si="1199"/>
        <v>#N/A</v>
      </c>
      <c r="BE908" s="19" t="e">
        <f t="shared" ca="1" si="1200"/>
        <v>#N/A</v>
      </c>
      <c r="BF908" s="19" t="e">
        <f t="shared" ca="1" si="1201"/>
        <v>#N/A</v>
      </c>
      <c r="BG908" s="19" t="e">
        <f t="shared" ca="1" si="1202"/>
        <v>#N/A</v>
      </c>
      <c r="BH908" s="19" t="e">
        <f t="shared" ca="1" si="1203"/>
        <v>#N/A</v>
      </c>
      <c r="BI908" s="72" t="e">
        <f t="shared" ca="1" si="1204"/>
        <v>#N/A</v>
      </c>
      <c r="BJ908" s="72" t="e">
        <f t="shared" ca="1" si="1205"/>
        <v>#N/A</v>
      </c>
      <c r="BK908" s="72" t="e">
        <f t="shared" ca="1" si="1206"/>
        <v>#N/A</v>
      </c>
      <c r="BL908" s="72" t="e">
        <f t="shared" ca="1" si="1207"/>
        <v>#N/A</v>
      </c>
      <c r="BM908" s="72" t="e">
        <f t="shared" ca="1" si="1208"/>
        <v>#N/A</v>
      </c>
      <c r="BN908" s="72" t="e">
        <f t="shared" ca="1" si="1209"/>
        <v>#N/A</v>
      </c>
      <c r="BO908" s="72" t="e">
        <f t="shared" ca="1" si="1210"/>
        <v>#N/A</v>
      </c>
      <c r="BP908" s="72" t="e">
        <f t="shared" ca="1" si="1211"/>
        <v>#N/A</v>
      </c>
      <c r="BQ908" s="72" t="e">
        <f t="shared" ca="1" si="1212"/>
        <v>#N/A</v>
      </c>
      <c r="BR908" s="72" t="e">
        <f t="shared" ca="1" si="1213"/>
        <v>#N/A</v>
      </c>
      <c r="BS908" s="72" t="e">
        <f t="shared" ca="1" si="1214"/>
        <v>#N/A</v>
      </c>
      <c r="BT908" s="72" t="e">
        <f t="shared" ca="1" si="1215"/>
        <v>#N/A</v>
      </c>
      <c r="BU908" s="72" t="e">
        <f t="shared" ca="1" si="1216"/>
        <v>#N/A</v>
      </c>
      <c r="BV908" s="72" t="e">
        <f t="shared" ca="1" si="1217"/>
        <v>#N/A</v>
      </c>
    </row>
    <row r="909" spans="1:74">
      <c r="A909" s="13" t="e">
        <f ca="1">'MGRS to'!AO909</f>
        <v>#N/A</v>
      </c>
      <c r="B909" s="13" t="e">
        <f ca="1">'MGRS to'!AP909</f>
        <v>#N/A</v>
      </c>
      <c r="C909" s="19" t="e">
        <f t="shared" ca="1" si="1146"/>
        <v>#N/A</v>
      </c>
      <c r="D909" s="19" t="e">
        <f t="shared" ca="1" si="1147"/>
        <v>#N/A</v>
      </c>
      <c r="E909" s="19" t="e">
        <f t="shared" ca="1" si="1148"/>
        <v>#N/A</v>
      </c>
      <c r="F909" s="19" t="e">
        <f t="shared" ca="1" si="1149"/>
        <v>#N/A</v>
      </c>
      <c r="G909" s="19" t="e">
        <f t="shared" ca="1" si="1150"/>
        <v>#N/A</v>
      </c>
      <c r="H909" s="19" t="e">
        <f t="shared" ca="1" si="1151"/>
        <v>#N/A</v>
      </c>
      <c r="I909" s="19" t="e">
        <f t="shared" ca="1" si="1152"/>
        <v>#N/A</v>
      </c>
      <c r="J909" s="19" t="e">
        <f t="shared" ca="1" si="1153"/>
        <v>#N/A</v>
      </c>
      <c r="K909" s="19" t="e">
        <f t="shared" ca="1" si="1154"/>
        <v>#N/A</v>
      </c>
      <c r="L909" s="19" t="e">
        <f t="shared" ca="1" si="1155"/>
        <v>#N/A</v>
      </c>
      <c r="M909" s="19" t="e">
        <f t="shared" ca="1" si="1156"/>
        <v>#N/A</v>
      </c>
      <c r="N909" s="19" t="e">
        <f t="shared" ca="1" si="1157"/>
        <v>#N/A</v>
      </c>
      <c r="O909" s="19" t="e">
        <f t="shared" ca="1" si="1158"/>
        <v>#N/A</v>
      </c>
      <c r="P909" s="72" t="e">
        <f t="shared" ca="1" si="1159"/>
        <v>#N/A</v>
      </c>
      <c r="Q909" s="72" t="e">
        <f t="shared" ca="1" si="1160"/>
        <v>#N/A</v>
      </c>
      <c r="R909" s="72" t="e">
        <f t="shared" ca="1" si="1161"/>
        <v>#N/A</v>
      </c>
      <c r="S909" s="19" t="e">
        <f t="shared" ca="1" si="1162"/>
        <v>#N/A</v>
      </c>
      <c r="T909" s="19" t="e">
        <f t="shared" ca="1" si="1163"/>
        <v>#N/A</v>
      </c>
      <c r="U909" s="19" t="e">
        <f t="shared" ca="1" si="1164"/>
        <v>#N/A</v>
      </c>
      <c r="V909" s="19" t="e">
        <f t="shared" ca="1" si="1165"/>
        <v>#N/A</v>
      </c>
      <c r="W909" s="19" t="e">
        <f t="shared" ca="1" si="1166"/>
        <v>#N/A</v>
      </c>
      <c r="X909" s="19" t="e">
        <f t="shared" ca="1" si="1167"/>
        <v>#N/A</v>
      </c>
      <c r="Y909" s="72" t="e">
        <f t="shared" ca="1" si="1168"/>
        <v>#N/A</v>
      </c>
      <c r="Z909" s="72" t="e">
        <f t="shared" ca="1" si="1169"/>
        <v>#N/A</v>
      </c>
      <c r="AA909" s="72" t="e">
        <f t="shared" ca="1" si="1170"/>
        <v>#N/A</v>
      </c>
      <c r="AB909" s="19" t="e">
        <f t="shared" ca="1" si="1171"/>
        <v>#N/A</v>
      </c>
      <c r="AC909" s="19" t="e">
        <f t="shared" ca="1" si="1172"/>
        <v>#N/A</v>
      </c>
      <c r="AD909" s="19" t="e">
        <f t="shared" ca="1" si="1173"/>
        <v>#N/A</v>
      </c>
      <c r="AE909" s="19" t="e">
        <f t="shared" ca="1" si="1174"/>
        <v>#N/A</v>
      </c>
      <c r="AF909" s="19" t="e">
        <f t="shared" ca="1" si="1175"/>
        <v>#N/A</v>
      </c>
      <c r="AG909" s="19" t="e">
        <f t="shared" ca="1" si="1176"/>
        <v>#N/A</v>
      </c>
      <c r="AH909" s="72" t="e">
        <f t="shared" ca="1" si="1177"/>
        <v>#N/A</v>
      </c>
      <c r="AI909" s="72" t="e">
        <f t="shared" ca="1" si="1178"/>
        <v>#N/A</v>
      </c>
      <c r="AJ909" s="72" t="e">
        <f t="shared" ca="1" si="1179"/>
        <v>#N/A</v>
      </c>
      <c r="AK909" s="19" t="e">
        <f t="shared" ca="1" si="1180"/>
        <v>#N/A</v>
      </c>
      <c r="AL909" s="19" t="e">
        <f t="shared" ca="1" si="1181"/>
        <v>#N/A</v>
      </c>
      <c r="AM909" s="19" t="e">
        <f t="shared" ca="1" si="1182"/>
        <v>#N/A</v>
      </c>
      <c r="AN909" s="19" t="e">
        <f t="shared" ca="1" si="1183"/>
        <v>#N/A</v>
      </c>
      <c r="AO909" s="19" t="e">
        <f t="shared" ca="1" si="1184"/>
        <v>#N/A</v>
      </c>
      <c r="AP909" s="19" t="e">
        <f t="shared" ca="1" si="1185"/>
        <v>#N/A</v>
      </c>
      <c r="AQ909" s="72" t="e">
        <f t="shared" ca="1" si="1186"/>
        <v>#N/A</v>
      </c>
      <c r="AR909" s="72" t="e">
        <f t="shared" ca="1" si="1187"/>
        <v>#N/A</v>
      </c>
      <c r="AS909" s="72" t="e">
        <f t="shared" ca="1" si="1188"/>
        <v>#N/A</v>
      </c>
      <c r="AT909" s="19" t="e">
        <f t="shared" ca="1" si="1189"/>
        <v>#N/A</v>
      </c>
      <c r="AU909" s="19" t="e">
        <f t="shared" ca="1" si="1190"/>
        <v>#N/A</v>
      </c>
      <c r="AV909" s="19" t="e">
        <f t="shared" ca="1" si="1191"/>
        <v>#N/A</v>
      </c>
      <c r="AW909" s="19" t="e">
        <f t="shared" ca="1" si="1192"/>
        <v>#N/A</v>
      </c>
      <c r="AX909" s="19" t="e">
        <f t="shared" ca="1" si="1193"/>
        <v>#N/A</v>
      </c>
      <c r="AY909" s="19" t="e">
        <f t="shared" ca="1" si="1194"/>
        <v>#N/A</v>
      </c>
      <c r="AZ909" s="72" t="e">
        <f t="shared" ca="1" si="1195"/>
        <v>#N/A</v>
      </c>
      <c r="BA909" s="72" t="e">
        <f t="shared" ca="1" si="1196"/>
        <v>#N/A</v>
      </c>
      <c r="BB909" s="72" t="e">
        <f t="shared" ca="1" si="1197"/>
        <v>#N/A</v>
      </c>
      <c r="BC909" s="19" t="e">
        <f t="shared" ca="1" si="1198"/>
        <v>#N/A</v>
      </c>
      <c r="BD909" s="19" t="e">
        <f t="shared" ca="1" si="1199"/>
        <v>#N/A</v>
      </c>
      <c r="BE909" s="19" t="e">
        <f t="shared" ca="1" si="1200"/>
        <v>#N/A</v>
      </c>
      <c r="BF909" s="19" t="e">
        <f t="shared" ca="1" si="1201"/>
        <v>#N/A</v>
      </c>
      <c r="BG909" s="19" t="e">
        <f t="shared" ca="1" si="1202"/>
        <v>#N/A</v>
      </c>
      <c r="BH909" s="19" t="e">
        <f t="shared" ca="1" si="1203"/>
        <v>#N/A</v>
      </c>
      <c r="BI909" s="72" t="e">
        <f t="shared" ca="1" si="1204"/>
        <v>#N/A</v>
      </c>
      <c r="BJ909" s="72" t="e">
        <f t="shared" ca="1" si="1205"/>
        <v>#N/A</v>
      </c>
      <c r="BK909" s="72" t="e">
        <f t="shared" ca="1" si="1206"/>
        <v>#N/A</v>
      </c>
      <c r="BL909" s="72" t="e">
        <f t="shared" ca="1" si="1207"/>
        <v>#N/A</v>
      </c>
      <c r="BM909" s="72" t="e">
        <f t="shared" ca="1" si="1208"/>
        <v>#N/A</v>
      </c>
      <c r="BN909" s="72" t="e">
        <f t="shared" ca="1" si="1209"/>
        <v>#N/A</v>
      </c>
      <c r="BO909" s="72" t="e">
        <f t="shared" ca="1" si="1210"/>
        <v>#N/A</v>
      </c>
      <c r="BP909" s="72" t="e">
        <f t="shared" ca="1" si="1211"/>
        <v>#N/A</v>
      </c>
      <c r="BQ909" s="72" t="e">
        <f t="shared" ca="1" si="1212"/>
        <v>#N/A</v>
      </c>
      <c r="BR909" s="72" t="e">
        <f t="shared" ca="1" si="1213"/>
        <v>#N/A</v>
      </c>
      <c r="BS909" s="72" t="e">
        <f t="shared" ca="1" si="1214"/>
        <v>#N/A</v>
      </c>
      <c r="BT909" s="72" t="e">
        <f t="shared" ca="1" si="1215"/>
        <v>#N/A</v>
      </c>
      <c r="BU909" s="72" t="e">
        <f t="shared" ca="1" si="1216"/>
        <v>#N/A</v>
      </c>
      <c r="BV909" s="72" t="e">
        <f t="shared" ca="1" si="1217"/>
        <v>#N/A</v>
      </c>
    </row>
    <row r="910" spans="1:74">
      <c r="A910" s="13" t="e">
        <f ca="1">'MGRS to'!AO910</f>
        <v>#N/A</v>
      </c>
      <c r="B910" s="13" t="e">
        <f ca="1">'MGRS to'!AP910</f>
        <v>#N/A</v>
      </c>
      <c r="C910" s="19" t="e">
        <f t="shared" ca="1" si="1146"/>
        <v>#N/A</v>
      </c>
      <c r="D910" s="19" t="e">
        <f t="shared" ca="1" si="1147"/>
        <v>#N/A</v>
      </c>
      <c r="E910" s="19" t="e">
        <f t="shared" ca="1" si="1148"/>
        <v>#N/A</v>
      </c>
      <c r="F910" s="19" t="e">
        <f t="shared" ca="1" si="1149"/>
        <v>#N/A</v>
      </c>
      <c r="G910" s="19" t="e">
        <f t="shared" ca="1" si="1150"/>
        <v>#N/A</v>
      </c>
      <c r="H910" s="19" t="e">
        <f t="shared" ca="1" si="1151"/>
        <v>#N/A</v>
      </c>
      <c r="I910" s="19" t="e">
        <f t="shared" ca="1" si="1152"/>
        <v>#N/A</v>
      </c>
      <c r="J910" s="19" t="e">
        <f t="shared" ca="1" si="1153"/>
        <v>#N/A</v>
      </c>
      <c r="K910" s="19" t="e">
        <f t="shared" ca="1" si="1154"/>
        <v>#N/A</v>
      </c>
      <c r="L910" s="19" t="e">
        <f t="shared" ca="1" si="1155"/>
        <v>#N/A</v>
      </c>
      <c r="M910" s="19" t="e">
        <f t="shared" ca="1" si="1156"/>
        <v>#N/A</v>
      </c>
      <c r="N910" s="19" t="e">
        <f t="shared" ca="1" si="1157"/>
        <v>#N/A</v>
      </c>
      <c r="O910" s="19" t="e">
        <f t="shared" ca="1" si="1158"/>
        <v>#N/A</v>
      </c>
      <c r="P910" s="72" t="e">
        <f t="shared" ca="1" si="1159"/>
        <v>#N/A</v>
      </c>
      <c r="Q910" s="72" t="e">
        <f t="shared" ca="1" si="1160"/>
        <v>#N/A</v>
      </c>
      <c r="R910" s="72" t="e">
        <f t="shared" ca="1" si="1161"/>
        <v>#N/A</v>
      </c>
      <c r="S910" s="19" t="e">
        <f t="shared" ca="1" si="1162"/>
        <v>#N/A</v>
      </c>
      <c r="T910" s="19" t="e">
        <f t="shared" ca="1" si="1163"/>
        <v>#N/A</v>
      </c>
      <c r="U910" s="19" t="e">
        <f t="shared" ca="1" si="1164"/>
        <v>#N/A</v>
      </c>
      <c r="V910" s="19" t="e">
        <f t="shared" ca="1" si="1165"/>
        <v>#N/A</v>
      </c>
      <c r="W910" s="19" t="e">
        <f t="shared" ca="1" si="1166"/>
        <v>#N/A</v>
      </c>
      <c r="X910" s="19" t="e">
        <f t="shared" ca="1" si="1167"/>
        <v>#N/A</v>
      </c>
      <c r="Y910" s="72" t="e">
        <f t="shared" ca="1" si="1168"/>
        <v>#N/A</v>
      </c>
      <c r="Z910" s="72" t="e">
        <f t="shared" ca="1" si="1169"/>
        <v>#N/A</v>
      </c>
      <c r="AA910" s="72" t="e">
        <f t="shared" ca="1" si="1170"/>
        <v>#N/A</v>
      </c>
      <c r="AB910" s="19" t="e">
        <f t="shared" ca="1" si="1171"/>
        <v>#N/A</v>
      </c>
      <c r="AC910" s="19" t="e">
        <f t="shared" ca="1" si="1172"/>
        <v>#N/A</v>
      </c>
      <c r="AD910" s="19" t="e">
        <f t="shared" ca="1" si="1173"/>
        <v>#N/A</v>
      </c>
      <c r="AE910" s="19" t="e">
        <f t="shared" ca="1" si="1174"/>
        <v>#N/A</v>
      </c>
      <c r="AF910" s="19" t="e">
        <f t="shared" ca="1" si="1175"/>
        <v>#N/A</v>
      </c>
      <c r="AG910" s="19" t="e">
        <f t="shared" ca="1" si="1176"/>
        <v>#N/A</v>
      </c>
      <c r="AH910" s="72" t="e">
        <f t="shared" ca="1" si="1177"/>
        <v>#N/A</v>
      </c>
      <c r="AI910" s="72" t="e">
        <f t="shared" ca="1" si="1178"/>
        <v>#N/A</v>
      </c>
      <c r="AJ910" s="72" t="e">
        <f t="shared" ca="1" si="1179"/>
        <v>#N/A</v>
      </c>
      <c r="AK910" s="19" t="e">
        <f t="shared" ca="1" si="1180"/>
        <v>#N/A</v>
      </c>
      <c r="AL910" s="19" t="e">
        <f t="shared" ca="1" si="1181"/>
        <v>#N/A</v>
      </c>
      <c r="AM910" s="19" t="e">
        <f t="shared" ca="1" si="1182"/>
        <v>#N/A</v>
      </c>
      <c r="AN910" s="19" t="e">
        <f t="shared" ca="1" si="1183"/>
        <v>#N/A</v>
      </c>
      <c r="AO910" s="19" t="e">
        <f t="shared" ca="1" si="1184"/>
        <v>#N/A</v>
      </c>
      <c r="AP910" s="19" t="e">
        <f t="shared" ca="1" si="1185"/>
        <v>#N/A</v>
      </c>
      <c r="AQ910" s="72" t="e">
        <f t="shared" ca="1" si="1186"/>
        <v>#N/A</v>
      </c>
      <c r="AR910" s="72" t="e">
        <f t="shared" ca="1" si="1187"/>
        <v>#N/A</v>
      </c>
      <c r="AS910" s="72" t="e">
        <f t="shared" ca="1" si="1188"/>
        <v>#N/A</v>
      </c>
      <c r="AT910" s="19" t="e">
        <f t="shared" ca="1" si="1189"/>
        <v>#N/A</v>
      </c>
      <c r="AU910" s="19" t="e">
        <f t="shared" ca="1" si="1190"/>
        <v>#N/A</v>
      </c>
      <c r="AV910" s="19" t="e">
        <f t="shared" ca="1" si="1191"/>
        <v>#N/A</v>
      </c>
      <c r="AW910" s="19" t="e">
        <f t="shared" ca="1" si="1192"/>
        <v>#N/A</v>
      </c>
      <c r="AX910" s="19" t="e">
        <f t="shared" ca="1" si="1193"/>
        <v>#N/A</v>
      </c>
      <c r="AY910" s="19" t="e">
        <f t="shared" ca="1" si="1194"/>
        <v>#N/A</v>
      </c>
      <c r="AZ910" s="72" t="e">
        <f t="shared" ca="1" si="1195"/>
        <v>#N/A</v>
      </c>
      <c r="BA910" s="72" t="e">
        <f t="shared" ca="1" si="1196"/>
        <v>#N/A</v>
      </c>
      <c r="BB910" s="72" t="e">
        <f t="shared" ca="1" si="1197"/>
        <v>#N/A</v>
      </c>
      <c r="BC910" s="19" t="e">
        <f t="shared" ca="1" si="1198"/>
        <v>#N/A</v>
      </c>
      <c r="BD910" s="19" t="e">
        <f t="shared" ca="1" si="1199"/>
        <v>#N/A</v>
      </c>
      <c r="BE910" s="19" t="e">
        <f t="shared" ca="1" si="1200"/>
        <v>#N/A</v>
      </c>
      <c r="BF910" s="19" t="e">
        <f t="shared" ca="1" si="1201"/>
        <v>#N/A</v>
      </c>
      <c r="BG910" s="19" t="e">
        <f t="shared" ca="1" si="1202"/>
        <v>#N/A</v>
      </c>
      <c r="BH910" s="19" t="e">
        <f t="shared" ca="1" si="1203"/>
        <v>#N/A</v>
      </c>
      <c r="BI910" s="72" t="e">
        <f t="shared" ca="1" si="1204"/>
        <v>#N/A</v>
      </c>
      <c r="BJ910" s="72" t="e">
        <f t="shared" ca="1" si="1205"/>
        <v>#N/A</v>
      </c>
      <c r="BK910" s="72" t="e">
        <f t="shared" ca="1" si="1206"/>
        <v>#N/A</v>
      </c>
      <c r="BL910" s="72" t="e">
        <f t="shared" ca="1" si="1207"/>
        <v>#N/A</v>
      </c>
      <c r="BM910" s="72" t="e">
        <f t="shared" ca="1" si="1208"/>
        <v>#N/A</v>
      </c>
      <c r="BN910" s="72" t="e">
        <f t="shared" ca="1" si="1209"/>
        <v>#N/A</v>
      </c>
      <c r="BO910" s="72" t="e">
        <f t="shared" ca="1" si="1210"/>
        <v>#N/A</v>
      </c>
      <c r="BP910" s="72" t="e">
        <f t="shared" ca="1" si="1211"/>
        <v>#N/A</v>
      </c>
      <c r="BQ910" s="72" t="e">
        <f t="shared" ca="1" si="1212"/>
        <v>#N/A</v>
      </c>
      <c r="BR910" s="72" t="e">
        <f t="shared" ca="1" si="1213"/>
        <v>#N/A</v>
      </c>
      <c r="BS910" s="72" t="e">
        <f t="shared" ca="1" si="1214"/>
        <v>#N/A</v>
      </c>
      <c r="BT910" s="72" t="e">
        <f t="shared" ca="1" si="1215"/>
        <v>#N/A</v>
      </c>
      <c r="BU910" s="72" t="e">
        <f t="shared" ca="1" si="1216"/>
        <v>#N/A</v>
      </c>
      <c r="BV910" s="72" t="e">
        <f t="shared" ca="1" si="1217"/>
        <v>#N/A</v>
      </c>
    </row>
    <row r="911" spans="1:74">
      <c r="A911" s="13" t="e">
        <f ca="1">'MGRS to'!AO911</f>
        <v>#N/A</v>
      </c>
      <c r="B911" s="13" t="e">
        <f ca="1">'MGRS to'!AP911</f>
        <v>#N/A</v>
      </c>
      <c r="C911" s="19" t="e">
        <f t="shared" ca="1" si="1146"/>
        <v>#N/A</v>
      </c>
      <c r="D911" s="19" t="e">
        <f t="shared" ca="1" si="1147"/>
        <v>#N/A</v>
      </c>
      <c r="E911" s="19" t="e">
        <f t="shared" ca="1" si="1148"/>
        <v>#N/A</v>
      </c>
      <c r="F911" s="19" t="e">
        <f t="shared" ca="1" si="1149"/>
        <v>#N/A</v>
      </c>
      <c r="G911" s="19" t="e">
        <f t="shared" ca="1" si="1150"/>
        <v>#N/A</v>
      </c>
      <c r="H911" s="19" t="e">
        <f t="shared" ca="1" si="1151"/>
        <v>#N/A</v>
      </c>
      <c r="I911" s="19" t="e">
        <f t="shared" ca="1" si="1152"/>
        <v>#N/A</v>
      </c>
      <c r="J911" s="19" t="e">
        <f t="shared" ca="1" si="1153"/>
        <v>#N/A</v>
      </c>
      <c r="K911" s="19" t="e">
        <f t="shared" ca="1" si="1154"/>
        <v>#N/A</v>
      </c>
      <c r="L911" s="19" t="e">
        <f t="shared" ca="1" si="1155"/>
        <v>#N/A</v>
      </c>
      <c r="M911" s="19" t="e">
        <f t="shared" ca="1" si="1156"/>
        <v>#N/A</v>
      </c>
      <c r="N911" s="19" t="e">
        <f t="shared" ca="1" si="1157"/>
        <v>#N/A</v>
      </c>
      <c r="O911" s="19" t="e">
        <f t="shared" ca="1" si="1158"/>
        <v>#N/A</v>
      </c>
      <c r="P911" s="72" t="e">
        <f t="shared" ca="1" si="1159"/>
        <v>#N/A</v>
      </c>
      <c r="Q911" s="72" t="e">
        <f t="shared" ca="1" si="1160"/>
        <v>#N/A</v>
      </c>
      <c r="R911" s="72" t="e">
        <f t="shared" ca="1" si="1161"/>
        <v>#N/A</v>
      </c>
      <c r="S911" s="19" t="e">
        <f t="shared" ca="1" si="1162"/>
        <v>#N/A</v>
      </c>
      <c r="T911" s="19" t="e">
        <f t="shared" ca="1" si="1163"/>
        <v>#N/A</v>
      </c>
      <c r="U911" s="19" t="e">
        <f t="shared" ca="1" si="1164"/>
        <v>#N/A</v>
      </c>
      <c r="V911" s="19" t="e">
        <f t="shared" ca="1" si="1165"/>
        <v>#N/A</v>
      </c>
      <c r="W911" s="19" t="e">
        <f t="shared" ca="1" si="1166"/>
        <v>#N/A</v>
      </c>
      <c r="X911" s="19" t="e">
        <f t="shared" ca="1" si="1167"/>
        <v>#N/A</v>
      </c>
      <c r="Y911" s="72" t="e">
        <f t="shared" ca="1" si="1168"/>
        <v>#N/A</v>
      </c>
      <c r="Z911" s="72" t="e">
        <f t="shared" ca="1" si="1169"/>
        <v>#N/A</v>
      </c>
      <c r="AA911" s="72" t="e">
        <f t="shared" ca="1" si="1170"/>
        <v>#N/A</v>
      </c>
      <c r="AB911" s="19" t="e">
        <f t="shared" ca="1" si="1171"/>
        <v>#N/A</v>
      </c>
      <c r="AC911" s="19" t="e">
        <f t="shared" ca="1" si="1172"/>
        <v>#N/A</v>
      </c>
      <c r="AD911" s="19" t="e">
        <f t="shared" ca="1" si="1173"/>
        <v>#N/A</v>
      </c>
      <c r="AE911" s="19" t="e">
        <f t="shared" ca="1" si="1174"/>
        <v>#N/A</v>
      </c>
      <c r="AF911" s="19" t="e">
        <f t="shared" ca="1" si="1175"/>
        <v>#N/A</v>
      </c>
      <c r="AG911" s="19" t="e">
        <f t="shared" ca="1" si="1176"/>
        <v>#N/A</v>
      </c>
      <c r="AH911" s="72" t="e">
        <f t="shared" ca="1" si="1177"/>
        <v>#N/A</v>
      </c>
      <c r="AI911" s="72" t="e">
        <f t="shared" ca="1" si="1178"/>
        <v>#N/A</v>
      </c>
      <c r="AJ911" s="72" t="e">
        <f t="shared" ca="1" si="1179"/>
        <v>#N/A</v>
      </c>
      <c r="AK911" s="19" t="e">
        <f t="shared" ca="1" si="1180"/>
        <v>#N/A</v>
      </c>
      <c r="AL911" s="19" t="e">
        <f t="shared" ca="1" si="1181"/>
        <v>#N/A</v>
      </c>
      <c r="AM911" s="19" t="e">
        <f t="shared" ca="1" si="1182"/>
        <v>#N/A</v>
      </c>
      <c r="AN911" s="19" t="e">
        <f t="shared" ca="1" si="1183"/>
        <v>#N/A</v>
      </c>
      <c r="AO911" s="19" t="e">
        <f t="shared" ca="1" si="1184"/>
        <v>#N/A</v>
      </c>
      <c r="AP911" s="19" t="e">
        <f t="shared" ca="1" si="1185"/>
        <v>#N/A</v>
      </c>
      <c r="AQ911" s="72" t="e">
        <f t="shared" ca="1" si="1186"/>
        <v>#N/A</v>
      </c>
      <c r="AR911" s="72" t="e">
        <f t="shared" ca="1" si="1187"/>
        <v>#N/A</v>
      </c>
      <c r="AS911" s="72" t="e">
        <f t="shared" ca="1" si="1188"/>
        <v>#N/A</v>
      </c>
      <c r="AT911" s="19" t="e">
        <f t="shared" ca="1" si="1189"/>
        <v>#N/A</v>
      </c>
      <c r="AU911" s="19" t="e">
        <f t="shared" ca="1" si="1190"/>
        <v>#N/A</v>
      </c>
      <c r="AV911" s="19" t="e">
        <f t="shared" ca="1" si="1191"/>
        <v>#N/A</v>
      </c>
      <c r="AW911" s="19" t="e">
        <f t="shared" ca="1" si="1192"/>
        <v>#N/A</v>
      </c>
      <c r="AX911" s="19" t="e">
        <f t="shared" ca="1" si="1193"/>
        <v>#N/A</v>
      </c>
      <c r="AY911" s="19" t="e">
        <f t="shared" ca="1" si="1194"/>
        <v>#N/A</v>
      </c>
      <c r="AZ911" s="72" t="e">
        <f t="shared" ca="1" si="1195"/>
        <v>#N/A</v>
      </c>
      <c r="BA911" s="72" t="e">
        <f t="shared" ca="1" si="1196"/>
        <v>#N/A</v>
      </c>
      <c r="BB911" s="72" t="e">
        <f t="shared" ca="1" si="1197"/>
        <v>#N/A</v>
      </c>
      <c r="BC911" s="19" t="e">
        <f t="shared" ca="1" si="1198"/>
        <v>#N/A</v>
      </c>
      <c r="BD911" s="19" t="e">
        <f t="shared" ca="1" si="1199"/>
        <v>#N/A</v>
      </c>
      <c r="BE911" s="19" t="e">
        <f t="shared" ca="1" si="1200"/>
        <v>#N/A</v>
      </c>
      <c r="BF911" s="19" t="e">
        <f t="shared" ca="1" si="1201"/>
        <v>#N/A</v>
      </c>
      <c r="BG911" s="19" t="e">
        <f t="shared" ca="1" si="1202"/>
        <v>#N/A</v>
      </c>
      <c r="BH911" s="19" t="e">
        <f t="shared" ca="1" si="1203"/>
        <v>#N/A</v>
      </c>
      <c r="BI911" s="72" t="e">
        <f t="shared" ca="1" si="1204"/>
        <v>#N/A</v>
      </c>
      <c r="BJ911" s="72" t="e">
        <f t="shared" ca="1" si="1205"/>
        <v>#N/A</v>
      </c>
      <c r="BK911" s="72" t="e">
        <f t="shared" ca="1" si="1206"/>
        <v>#N/A</v>
      </c>
      <c r="BL911" s="72" t="e">
        <f t="shared" ca="1" si="1207"/>
        <v>#N/A</v>
      </c>
      <c r="BM911" s="72" t="e">
        <f t="shared" ca="1" si="1208"/>
        <v>#N/A</v>
      </c>
      <c r="BN911" s="72" t="e">
        <f t="shared" ca="1" si="1209"/>
        <v>#N/A</v>
      </c>
      <c r="BO911" s="72" t="e">
        <f t="shared" ca="1" si="1210"/>
        <v>#N/A</v>
      </c>
      <c r="BP911" s="72" t="e">
        <f t="shared" ca="1" si="1211"/>
        <v>#N/A</v>
      </c>
      <c r="BQ911" s="72" t="e">
        <f t="shared" ca="1" si="1212"/>
        <v>#N/A</v>
      </c>
      <c r="BR911" s="72" t="e">
        <f t="shared" ca="1" si="1213"/>
        <v>#N/A</v>
      </c>
      <c r="BS911" s="72" t="e">
        <f t="shared" ca="1" si="1214"/>
        <v>#N/A</v>
      </c>
      <c r="BT911" s="72" t="e">
        <f t="shared" ca="1" si="1215"/>
        <v>#N/A</v>
      </c>
      <c r="BU911" s="72" t="e">
        <f t="shared" ca="1" si="1216"/>
        <v>#N/A</v>
      </c>
      <c r="BV911" s="72" t="e">
        <f t="shared" ca="1" si="1217"/>
        <v>#N/A</v>
      </c>
    </row>
    <row r="912" spans="1:74">
      <c r="A912" s="13" t="e">
        <f ca="1">'MGRS to'!AO912</f>
        <v>#N/A</v>
      </c>
      <c r="B912" s="13" t="e">
        <f ca="1">'MGRS to'!AP912</f>
        <v>#N/A</v>
      </c>
      <c r="C912" s="19" t="e">
        <f t="shared" ca="1" si="1146"/>
        <v>#N/A</v>
      </c>
      <c r="D912" s="19" t="e">
        <f t="shared" ca="1" si="1147"/>
        <v>#N/A</v>
      </c>
      <c r="E912" s="19" t="e">
        <f t="shared" ca="1" si="1148"/>
        <v>#N/A</v>
      </c>
      <c r="F912" s="19" t="e">
        <f t="shared" ca="1" si="1149"/>
        <v>#N/A</v>
      </c>
      <c r="G912" s="19" t="e">
        <f t="shared" ca="1" si="1150"/>
        <v>#N/A</v>
      </c>
      <c r="H912" s="19" t="e">
        <f t="shared" ca="1" si="1151"/>
        <v>#N/A</v>
      </c>
      <c r="I912" s="19" t="e">
        <f t="shared" ca="1" si="1152"/>
        <v>#N/A</v>
      </c>
      <c r="J912" s="19" t="e">
        <f t="shared" ca="1" si="1153"/>
        <v>#N/A</v>
      </c>
      <c r="K912" s="19" t="e">
        <f t="shared" ca="1" si="1154"/>
        <v>#N/A</v>
      </c>
      <c r="L912" s="19" t="e">
        <f t="shared" ca="1" si="1155"/>
        <v>#N/A</v>
      </c>
      <c r="M912" s="19" t="e">
        <f t="shared" ca="1" si="1156"/>
        <v>#N/A</v>
      </c>
      <c r="N912" s="19" t="e">
        <f t="shared" ca="1" si="1157"/>
        <v>#N/A</v>
      </c>
      <c r="O912" s="19" t="e">
        <f t="shared" ca="1" si="1158"/>
        <v>#N/A</v>
      </c>
      <c r="P912" s="72" t="e">
        <f t="shared" ca="1" si="1159"/>
        <v>#N/A</v>
      </c>
      <c r="Q912" s="72" t="e">
        <f t="shared" ca="1" si="1160"/>
        <v>#N/A</v>
      </c>
      <c r="R912" s="72" t="e">
        <f t="shared" ca="1" si="1161"/>
        <v>#N/A</v>
      </c>
      <c r="S912" s="19" t="e">
        <f t="shared" ca="1" si="1162"/>
        <v>#N/A</v>
      </c>
      <c r="T912" s="19" t="e">
        <f t="shared" ca="1" si="1163"/>
        <v>#N/A</v>
      </c>
      <c r="U912" s="19" t="e">
        <f t="shared" ca="1" si="1164"/>
        <v>#N/A</v>
      </c>
      <c r="V912" s="19" t="e">
        <f t="shared" ca="1" si="1165"/>
        <v>#N/A</v>
      </c>
      <c r="W912" s="19" t="e">
        <f t="shared" ca="1" si="1166"/>
        <v>#N/A</v>
      </c>
      <c r="X912" s="19" t="e">
        <f t="shared" ca="1" si="1167"/>
        <v>#N/A</v>
      </c>
      <c r="Y912" s="72" t="e">
        <f t="shared" ca="1" si="1168"/>
        <v>#N/A</v>
      </c>
      <c r="Z912" s="72" t="e">
        <f t="shared" ca="1" si="1169"/>
        <v>#N/A</v>
      </c>
      <c r="AA912" s="72" t="e">
        <f t="shared" ca="1" si="1170"/>
        <v>#N/A</v>
      </c>
      <c r="AB912" s="19" t="e">
        <f t="shared" ca="1" si="1171"/>
        <v>#N/A</v>
      </c>
      <c r="AC912" s="19" t="e">
        <f t="shared" ca="1" si="1172"/>
        <v>#N/A</v>
      </c>
      <c r="AD912" s="19" t="e">
        <f t="shared" ca="1" si="1173"/>
        <v>#N/A</v>
      </c>
      <c r="AE912" s="19" t="e">
        <f t="shared" ca="1" si="1174"/>
        <v>#N/A</v>
      </c>
      <c r="AF912" s="19" t="e">
        <f t="shared" ca="1" si="1175"/>
        <v>#N/A</v>
      </c>
      <c r="AG912" s="19" t="e">
        <f t="shared" ca="1" si="1176"/>
        <v>#N/A</v>
      </c>
      <c r="AH912" s="72" t="e">
        <f t="shared" ca="1" si="1177"/>
        <v>#N/A</v>
      </c>
      <c r="AI912" s="72" t="e">
        <f t="shared" ca="1" si="1178"/>
        <v>#N/A</v>
      </c>
      <c r="AJ912" s="72" t="e">
        <f t="shared" ca="1" si="1179"/>
        <v>#N/A</v>
      </c>
      <c r="AK912" s="19" t="e">
        <f t="shared" ca="1" si="1180"/>
        <v>#N/A</v>
      </c>
      <c r="AL912" s="19" t="e">
        <f t="shared" ca="1" si="1181"/>
        <v>#N/A</v>
      </c>
      <c r="AM912" s="19" t="e">
        <f t="shared" ca="1" si="1182"/>
        <v>#N/A</v>
      </c>
      <c r="AN912" s="19" t="e">
        <f t="shared" ca="1" si="1183"/>
        <v>#N/A</v>
      </c>
      <c r="AO912" s="19" t="e">
        <f t="shared" ca="1" si="1184"/>
        <v>#N/A</v>
      </c>
      <c r="AP912" s="19" t="e">
        <f t="shared" ca="1" si="1185"/>
        <v>#N/A</v>
      </c>
      <c r="AQ912" s="72" t="e">
        <f t="shared" ca="1" si="1186"/>
        <v>#N/A</v>
      </c>
      <c r="AR912" s="72" t="e">
        <f t="shared" ca="1" si="1187"/>
        <v>#N/A</v>
      </c>
      <c r="AS912" s="72" t="e">
        <f t="shared" ca="1" si="1188"/>
        <v>#N/A</v>
      </c>
      <c r="AT912" s="19" t="e">
        <f t="shared" ca="1" si="1189"/>
        <v>#N/A</v>
      </c>
      <c r="AU912" s="19" t="e">
        <f t="shared" ca="1" si="1190"/>
        <v>#N/A</v>
      </c>
      <c r="AV912" s="19" t="e">
        <f t="shared" ca="1" si="1191"/>
        <v>#N/A</v>
      </c>
      <c r="AW912" s="19" t="e">
        <f t="shared" ca="1" si="1192"/>
        <v>#N/A</v>
      </c>
      <c r="AX912" s="19" t="e">
        <f t="shared" ca="1" si="1193"/>
        <v>#N/A</v>
      </c>
      <c r="AY912" s="19" t="e">
        <f t="shared" ca="1" si="1194"/>
        <v>#N/A</v>
      </c>
      <c r="AZ912" s="72" t="e">
        <f t="shared" ca="1" si="1195"/>
        <v>#N/A</v>
      </c>
      <c r="BA912" s="72" t="e">
        <f t="shared" ca="1" si="1196"/>
        <v>#N/A</v>
      </c>
      <c r="BB912" s="72" t="e">
        <f t="shared" ca="1" si="1197"/>
        <v>#N/A</v>
      </c>
      <c r="BC912" s="19" t="e">
        <f t="shared" ca="1" si="1198"/>
        <v>#N/A</v>
      </c>
      <c r="BD912" s="19" t="e">
        <f t="shared" ca="1" si="1199"/>
        <v>#N/A</v>
      </c>
      <c r="BE912" s="19" t="e">
        <f t="shared" ca="1" si="1200"/>
        <v>#N/A</v>
      </c>
      <c r="BF912" s="19" t="e">
        <f t="shared" ca="1" si="1201"/>
        <v>#N/A</v>
      </c>
      <c r="BG912" s="19" t="e">
        <f t="shared" ca="1" si="1202"/>
        <v>#N/A</v>
      </c>
      <c r="BH912" s="19" t="e">
        <f t="shared" ca="1" si="1203"/>
        <v>#N/A</v>
      </c>
      <c r="BI912" s="72" t="e">
        <f t="shared" ca="1" si="1204"/>
        <v>#N/A</v>
      </c>
      <c r="BJ912" s="72" t="e">
        <f t="shared" ca="1" si="1205"/>
        <v>#N/A</v>
      </c>
      <c r="BK912" s="72" t="e">
        <f t="shared" ca="1" si="1206"/>
        <v>#N/A</v>
      </c>
      <c r="BL912" s="72" t="e">
        <f t="shared" ca="1" si="1207"/>
        <v>#N/A</v>
      </c>
      <c r="BM912" s="72" t="e">
        <f t="shared" ca="1" si="1208"/>
        <v>#N/A</v>
      </c>
      <c r="BN912" s="72" t="e">
        <f t="shared" ca="1" si="1209"/>
        <v>#N/A</v>
      </c>
      <c r="BO912" s="72" t="e">
        <f t="shared" ca="1" si="1210"/>
        <v>#N/A</v>
      </c>
      <c r="BP912" s="72" t="e">
        <f t="shared" ca="1" si="1211"/>
        <v>#N/A</v>
      </c>
      <c r="BQ912" s="72" t="e">
        <f t="shared" ca="1" si="1212"/>
        <v>#N/A</v>
      </c>
      <c r="BR912" s="72" t="e">
        <f t="shared" ca="1" si="1213"/>
        <v>#N/A</v>
      </c>
      <c r="BS912" s="72" t="e">
        <f t="shared" ca="1" si="1214"/>
        <v>#N/A</v>
      </c>
      <c r="BT912" s="72" t="e">
        <f t="shared" ca="1" si="1215"/>
        <v>#N/A</v>
      </c>
      <c r="BU912" s="72" t="e">
        <f t="shared" ca="1" si="1216"/>
        <v>#N/A</v>
      </c>
      <c r="BV912" s="72" t="e">
        <f t="shared" ca="1" si="1217"/>
        <v>#N/A</v>
      </c>
    </row>
    <row r="913" spans="1:74">
      <c r="A913" s="13" t="e">
        <f ca="1">'MGRS to'!AO913</f>
        <v>#N/A</v>
      </c>
      <c r="B913" s="13" t="e">
        <f ca="1">'MGRS to'!AP913</f>
        <v>#N/A</v>
      </c>
      <c r="C913" s="19" t="e">
        <f t="shared" ca="1" si="1146"/>
        <v>#N/A</v>
      </c>
      <c r="D913" s="19" t="e">
        <f t="shared" ca="1" si="1147"/>
        <v>#N/A</v>
      </c>
      <c r="E913" s="19" t="e">
        <f t="shared" ca="1" si="1148"/>
        <v>#N/A</v>
      </c>
      <c r="F913" s="19" t="e">
        <f t="shared" ca="1" si="1149"/>
        <v>#N/A</v>
      </c>
      <c r="G913" s="19" t="e">
        <f t="shared" ca="1" si="1150"/>
        <v>#N/A</v>
      </c>
      <c r="H913" s="19" t="e">
        <f t="shared" ca="1" si="1151"/>
        <v>#N/A</v>
      </c>
      <c r="I913" s="19" t="e">
        <f t="shared" ca="1" si="1152"/>
        <v>#N/A</v>
      </c>
      <c r="J913" s="19" t="e">
        <f t="shared" ca="1" si="1153"/>
        <v>#N/A</v>
      </c>
      <c r="K913" s="19" t="e">
        <f t="shared" ca="1" si="1154"/>
        <v>#N/A</v>
      </c>
      <c r="L913" s="19" t="e">
        <f t="shared" ca="1" si="1155"/>
        <v>#N/A</v>
      </c>
      <c r="M913" s="19" t="e">
        <f t="shared" ca="1" si="1156"/>
        <v>#N/A</v>
      </c>
      <c r="N913" s="19" t="e">
        <f t="shared" ca="1" si="1157"/>
        <v>#N/A</v>
      </c>
      <c r="O913" s="19" t="e">
        <f t="shared" ca="1" si="1158"/>
        <v>#N/A</v>
      </c>
      <c r="P913" s="72" t="e">
        <f t="shared" ca="1" si="1159"/>
        <v>#N/A</v>
      </c>
      <c r="Q913" s="72" t="e">
        <f t="shared" ca="1" si="1160"/>
        <v>#N/A</v>
      </c>
      <c r="R913" s="72" t="e">
        <f t="shared" ca="1" si="1161"/>
        <v>#N/A</v>
      </c>
      <c r="S913" s="19" t="e">
        <f t="shared" ca="1" si="1162"/>
        <v>#N/A</v>
      </c>
      <c r="T913" s="19" t="e">
        <f t="shared" ca="1" si="1163"/>
        <v>#N/A</v>
      </c>
      <c r="U913" s="19" t="e">
        <f t="shared" ca="1" si="1164"/>
        <v>#N/A</v>
      </c>
      <c r="V913" s="19" t="e">
        <f t="shared" ca="1" si="1165"/>
        <v>#N/A</v>
      </c>
      <c r="W913" s="19" t="e">
        <f t="shared" ca="1" si="1166"/>
        <v>#N/A</v>
      </c>
      <c r="X913" s="19" t="e">
        <f t="shared" ca="1" si="1167"/>
        <v>#N/A</v>
      </c>
      <c r="Y913" s="72" t="e">
        <f t="shared" ca="1" si="1168"/>
        <v>#N/A</v>
      </c>
      <c r="Z913" s="72" t="e">
        <f t="shared" ca="1" si="1169"/>
        <v>#N/A</v>
      </c>
      <c r="AA913" s="72" t="e">
        <f t="shared" ca="1" si="1170"/>
        <v>#N/A</v>
      </c>
      <c r="AB913" s="19" t="e">
        <f t="shared" ca="1" si="1171"/>
        <v>#N/A</v>
      </c>
      <c r="AC913" s="19" t="e">
        <f t="shared" ca="1" si="1172"/>
        <v>#N/A</v>
      </c>
      <c r="AD913" s="19" t="e">
        <f t="shared" ca="1" si="1173"/>
        <v>#N/A</v>
      </c>
      <c r="AE913" s="19" t="e">
        <f t="shared" ca="1" si="1174"/>
        <v>#N/A</v>
      </c>
      <c r="AF913" s="19" t="e">
        <f t="shared" ca="1" si="1175"/>
        <v>#N/A</v>
      </c>
      <c r="AG913" s="19" t="e">
        <f t="shared" ca="1" si="1176"/>
        <v>#N/A</v>
      </c>
      <c r="AH913" s="72" t="e">
        <f t="shared" ca="1" si="1177"/>
        <v>#N/A</v>
      </c>
      <c r="AI913" s="72" t="e">
        <f t="shared" ca="1" si="1178"/>
        <v>#N/A</v>
      </c>
      <c r="AJ913" s="72" t="e">
        <f t="shared" ca="1" si="1179"/>
        <v>#N/A</v>
      </c>
      <c r="AK913" s="19" t="e">
        <f t="shared" ca="1" si="1180"/>
        <v>#N/A</v>
      </c>
      <c r="AL913" s="19" t="e">
        <f t="shared" ca="1" si="1181"/>
        <v>#N/A</v>
      </c>
      <c r="AM913" s="19" t="e">
        <f t="shared" ca="1" si="1182"/>
        <v>#N/A</v>
      </c>
      <c r="AN913" s="19" t="e">
        <f t="shared" ca="1" si="1183"/>
        <v>#N/A</v>
      </c>
      <c r="AO913" s="19" t="e">
        <f t="shared" ca="1" si="1184"/>
        <v>#N/A</v>
      </c>
      <c r="AP913" s="19" t="e">
        <f t="shared" ca="1" si="1185"/>
        <v>#N/A</v>
      </c>
      <c r="AQ913" s="72" t="e">
        <f t="shared" ca="1" si="1186"/>
        <v>#N/A</v>
      </c>
      <c r="AR913" s="72" t="e">
        <f t="shared" ca="1" si="1187"/>
        <v>#N/A</v>
      </c>
      <c r="AS913" s="72" t="e">
        <f t="shared" ca="1" si="1188"/>
        <v>#N/A</v>
      </c>
      <c r="AT913" s="19" t="e">
        <f t="shared" ca="1" si="1189"/>
        <v>#N/A</v>
      </c>
      <c r="AU913" s="19" t="e">
        <f t="shared" ca="1" si="1190"/>
        <v>#N/A</v>
      </c>
      <c r="AV913" s="19" t="e">
        <f t="shared" ca="1" si="1191"/>
        <v>#N/A</v>
      </c>
      <c r="AW913" s="19" t="e">
        <f t="shared" ca="1" si="1192"/>
        <v>#N/A</v>
      </c>
      <c r="AX913" s="19" t="e">
        <f t="shared" ca="1" si="1193"/>
        <v>#N/A</v>
      </c>
      <c r="AY913" s="19" t="e">
        <f t="shared" ca="1" si="1194"/>
        <v>#N/A</v>
      </c>
      <c r="AZ913" s="72" t="e">
        <f t="shared" ca="1" si="1195"/>
        <v>#N/A</v>
      </c>
      <c r="BA913" s="72" t="e">
        <f t="shared" ca="1" si="1196"/>
        <v>#N/A</v>
      </c>
      <c r="BB913" s="72" t="e">
        <f t="shared" ca="1" si="1197"/>
        <v>#N/A</v>
      </c>
      <c r="BC913" s="19" t="e">
        <f t="shared" ca="1" si="1198"/>
        <v>#N/A</v>
      </c>
      <c r="BD913" s="19" t="e">
        <f t="shared" ca="1" si="1199"/>
        <v>#N/A</v>
      </c>
      <c r="BE913" s="19" t="e">
        <f t="shared" ca="1" si="1200"/>
        <v>#N/A</v>
      </c>
      <c r="BF913" s="19" t="e">
        <f t="shared" ca="1" si="1201"/>
        <v>#N/A</v>
      </c>
      <c r="BG913" s="19" t="e">
        <f t="shared" ca="1" si="1202"/>
        <v>#N/A</v>
      </c>
      <c r="BH913" s="19" t="e">
        <f t="shared" ca="1" si="1203"/>
        <v>#N/A</v>
      </c>
      <c r="BI913" s="72" t="e">
        <f t="shared" ca="1" si="1204"/>
        <v>#N/A</v>
      </c>
      <c r="BJ913" s="72" t="e">
        <f t="shared" ca="1" si="1205"/>
        <v>#N/A</v>
      </c>
      <c r="BK913" s="72" t="e">
        <f t="shared" ca="1" si="1206"/>
        <v>#N/A</v>
      </c>
      <c r="BL913" s="72" t="e">
        <f t="shared" ca="1" si="1207"/>
        <v>#N/A</v>
      </c>
      <c r="BM913" s="72" t="e">
        <f t="shared" ca="1" si="1208"/>
        <v>#N/A</v>
      </c>
      <c r="BN913" s="72" t="e">
        <f t="shared" ca="1" si="1209"/>
        <v>#N/A</v>
      </c>
      <c r="BO913" s="72" t="e">
        <f t="shared" ca="1" si="1210"/>
        <v>#N/A</v>
      </c>
      <c r="BP913" s="72" t="e">
        <f t="shared" ca="1" si="1211"/>
        <v>#N/A</v>
      </c>
      <c r="BQ913" s="72" t="e">
        <f t="shared" ca="1" si="1212"/>
        <v>#N/A</v>
      </c>
      <c r="BR913" s="72" t="e">
        <f t="shared" ca="1" si="1213"/>
        <v>#N/A</v>
      </c>
      <c r="BS913" s="72" t="e">
        <f t="shared" ca="1" si="1214"/>
        <v>#N/A</v>
      </c>
      <c r="BT913" s="72" t="e">
        <f t="shared" ca="1" si="1215"/>
        <v>#N/A</v>
      </c>
      <c r="BU913" s="72" t="e">
        <f t="shared" ca="1" si="1216"/>
        <v>#N/A</v>
      </c>
      <c r="BV913" s="72" t="e">
        <f t="shared" ca="1" si="1217"/>
        <v>#N/A</v>
      </c>
    </row>
    <row r="914" spans="1:74">
      <c r="A914" s="13" t="e">
        <f ca="1">'MGRS to'!AO914</f>
        <v>#N/A</v>
      </c>
      <c r="B914" s="13" t="e">
        <f ca="1">'MGRS to'!AP914</f>
        <v>#N/A</v>
      </c>
      <c r="C914" s="19" t="e">
        <f t="shared" ca="1" si="1146"/>
        <v>#N/A</v>
      </c>
      <c r="D914" s="19" t="e">
        <f t="shared" ca="1" si="1147"/>
        <v>#N/A</v>
      </c>
      <c r="E914" s="19" t="e">
        <f t="shared" ca="1" si="1148"/>
        <v>#N/A</v>
      </c>
      <c r="F914" s="19" t="e">
        <f t="shared" ca="1" si="1149"/>
        <v>#N/A</v>
      </c>
      <c r="G914" s="19" t="e">
        <f t="shared" ca="1" si="1150"/>
        <v>#N/A</v>
      </c>
      <c r="H914" s="19" t="e">
        <f t="shared" ca="1" si="1151"/>
        <v>#N/A</v>
      </c>
      <c r="I914" s="19" t="e">
        <f t="shared" ca="1" si="1152"/>
        <v>#N/A</v>
      </c>
      <c r="J914" s="19" t="e">
        <f t="shared" ca="1" si="1153"/>
        <v>#N/A</v>
      </c>
      <c r="K914" s="19" t="e">
        <f t="shared" ca="1" si="1154"/>
        <v>#N/A</v>
      </c>
      <c r="L914" s="19" t="e">
        <f t="shared" ca="1" si="1155"/>
        <v>#N/A</v>
      </c>
      <c r="M914" s="19" t="e">
        <f t="shared" ca="1" si="1156"/>
        <v>#N/A</v>
      </c>
      <c r="N914" s="19" t="e">
        <f t="shared" ca="1" si="1157"/>
        <v>#N/A</v>
      </c>
      <c r="O914" s="19" t="e">
        <f t="shared" ca="1" si="1158"/>
        <v>#N/A</v>
      </c>
      <c r="P914" s="72" t="e">
        <f t="shared" ca="1" si="1159"/>
        <v>#N/A</v>
      </c>
      <c r="Q914" s="72" t="e">
        <f t="shared" ca="1" si="1160"/>
        <v>#N/A</v>
      </c>
      <c r="R914" s="72" t="e">
        <f t="shared" ca="1" si="1161"/>
        <v>#N/A</v>
      </c>
      <c r="S914" s="19" t="e">
        <f t="shared" ca="1" si="1162"/>
        <v>#N/A</v>
      </c>
      <c r="T914" s="19" t="e">
        <f t="shared" ca="1" si="1163"/>
        <v>#N/A</v>
      </c>
      <c r="U914" s="19" t="e">
        <f t="shared" ca="1" si="1164"/>
        <v>#N/A</v>
      </c>
      <c r="V914" s="19" t="e">
        <f t="shared" ca="1" si="1165"/>
        <v>#N/A</v>
      </c>
      <c r="W914" s="19" t="e">
        <f t="shared" ca="1" si="1166"/>
        <v>#N/A</v>
      </c>
      <c r="X914" s="19" t="e">
        <f t="shared" ca="1" si="1167"/>
        <v>#N/A</v>
      </c>
      <c r="Y914" s="72" t="e">
        <f t="shared" ca="1" si="1168"/>
        <v>#N/A</v>
      </c>
      <c r="Z914" s="72" t="e">
        <f t="shared" ca="1" si="1169"/>
        <v>#N/A</v>
      </c>
      <c r="AA914" s="72" t="e">
        <f t="shared" ca="1" si="1170"/>
        <v>#N/A</v>
      </c>
      <c r="AB914" s="19" t="e">
        <f t="shared" ca="1" si="1171"/>
        <v>#N/A</v>
      </c>
      <c r="AC914" s="19" t="e">
        <f t="shared" ca="1" si="1172"/>
        <v>#N/A</v>
      </c>
      <c r="AD914" s="19" t="e">
        <f t="shared" ca="1" si="1173"/>
        <v>#N/A</v>
      </c>
      <c r="AE914" s="19" t="e">
        <f t="shared" ca="1" si="1174"/>
        <v>#N/A</v>
      </c>
      <c r="AF914" s="19" t="e">
        <f t="shared" ca="1" si="1175"/>
        <v>#N/A</v>
      </c>
      <c r="AG914" s="19" t="e">
        <f t="shared" ca="1" si="1176"/>
        <v>#N/A</v>
      </c>
      <c r="AH914" s="72" t="e">
        <f t="shared" ca="1" si="1177"/>
        <v>#N/A</v>
      </c>
      <c r="AI914" s="72" t="e">
        <f t="shared" ca="1" si="1178"/>
        <v>#N/A</v>
      </c>
      <c r="AJ914" s="72" t="e">
        <f t="shared" ca="1" si="1179"/>
        <v>#N/A</v>
      </c>
      <c r="AK914" s="19" t="e">
        <f t="shared" ca="1" si="1180"/>
        <v>#N/A</v>
      </c>
      <c r="AL914" s="19" t="e">
        <f t="shared" ca="1" si="1181"/>
        <v>#N/A</v>
      </c>
      <c r="AM914" s="19" t="e">
        <f t="shared" ca="1" si="1182"/>
        <v>#N/A</v>
      </c>
      <c r="AN914" s="19" t="e">
        <f t="shared" ca="1" si="1183"/>
        <v>#N/A</v>
      </c>
      <c r="AO914" s="19" t="e">
        <f t="shared" ca="1" si="1184"/>
        <v>#N/A</v>
      </c>
      <c r="AP914" s="19" t="e">
        <f t="shared" ca="1" si="1185"/>
        <v>#N/A</v>
      </c>
      <c r="AQ914" s="72" t="e">
        <f t="shared" ca="1" si="1186"/>
        <v>#N/A</v>
      </c>
      <c r="AR914" s="72" t="e">
        <f t="shared" ca="1" si="1187"/>
        <v>#N/A</v>
      </c>
      <c r="AS914" s="72" t="e">
        <f t="shared" ca="1" si="1188"/>
        <v>#N/A</v>
      </c>
      <c r="AT914" s="19" t="e">
        <f t="shared" ca="1" si="1189"/>
        <v>#N/A</v>
      </c>
      <c r="AU914" s="19" t="e">
        <f t="shared" ca="1" si="1190"/>
        <v>#N/A</v>
      </c>
      <c r="AV914" s="19" t="e">
        <f t="shared" ca="1" si="1191"/>
        <v>#N/A</v>
      </c>
      <c r="AW914" s="19" t="e">
        <f t="shared" ca="1" si="1192"/>
        <v>#N/A</v>
      </c>
      <c r="AX914" s="19" t="e">
        <f t="shared" ca="1" si="1193"/>
        <v>#N/A</v>
      </c>
      <c r="AY914" s="19" t="e">
        <f t="shared" ca="1" si="1194"/>
        <v>#N/A</v>
      </c>
      <c r="AZ914" s="72" t="e">
        <f t="shared" ca="1" si="1195"/>
        <v>#N/A</v>
      </c>
      <c r="BA914" s="72" t="e">
        <f t="shared" ca="1" si="1196"/>
        <v>#N/A</v>
      </c>
      <c r="BB914" s="72" t="e">
        <f t="shared" ca="1" si="1197"/>
        <v>#N/A</v>
      </c>
      <c r="BC914" s="19" t="e">
        <f t="shared" ca="1" si="1198"/>
        <v>#N/A</v>
      </c>
      <c r="BD914" s="19" t="e">
        <f t="shared" ca="1" si="1199"/>
        <v>#N/A</v>
      </c>
      <c r="BE914" s="19" t="e">
        <f t="shared" ca="1" si="1200"/>
        <v>#N/A</v>
      </c>
      <c r="BF914" s="19" t="e">
        <f t="shared" ca="1" si="1201"/>
        <v>#N/A</v>
      </c>
      <c r="BG914" s="19" t="e">
        <f t="shared" ca="1" si="1202"/>
        <v>#N/A</v>
      </c>
      <c r="BH914" s="19" t="e">
        <f t="shared" ca="1" si="1203"/>
        <v>#N/A</v>
      </c>
      <c r="BI914" s="72" t="e">
        <f t="shared" ca="1" si="1204"/>
        <v>#N/A</v>
      </c>
      <c r="BJ914" s="72" t="e">
        <f t="shared" ca="1" si="1205"/>
        <v>#N/A</v>
      </c>
      <c r="BK914" s="72" t="e">
        <f t="shared" ca="1" si="1206"/>
        <v>#N/A</v>
      </c>
      <c r="BL914" s="72" t="e">
        <f t="shared" ca="1" si="1207"/>
        <v>#N/A</v>
      </c>
      <c r="BM914" s="72" t="e">
        <f t="shared" ca="1" si="1208"/>
        <v>#N/A</v>
      </c>
      <c r="BN914" s="72" t="e">
        <f t="shared" ca="1" si="1209"/>
        <v>#N/A</v>
      </c>
      <c r="BO914" s="72" t="e">
        <f t="shared" ca="1" si="1210"/>
        <v>#N/A</v>
      </c>
      <c r="BP914" s="72" t="e">
        <f t="shared" ca="1" si="1211"/>
        <v>#N/A</v>
      </c>
      <c r="BQ914" s="72" t="e">
        <f t="shared" ca="1" si="1212"/>
        <v>#N/A</v>
      </c>
      <c r="BR914" s="72" t="e">
        <f t="shared" ca="1" si="1213"/>
        <v>#N/A</v>
      </c>
      <c r="BS914" s="72" t="e">
        <f t="shared" ca="1" si="1214"/>
        <v>#N/A</v>
      </c>
      <c r="BT914" s="72" t="e">
        <f t="shared" ca="1" si="1215"/>
        <v>#N/A</v>
      </c>
      <c r="BU914" s="72" t="e">
        <f t="shared" ca="1" si="1216"/>
        <v>#N/A</v>
      </c>
      <c r="BV914" s="72" t="e">
        <f t="shared" ca="1" si="1217"/>
        <v>#N/A</v>
      </c>
    </row>
    <row r="915" spans="1:74">
      <c r="A915" s="13" t="e">
        <f ca="1">'MGRS to'!AO915</f>
        <v>#N/A</v>
      </c>
      <c r="B915" s="13" t="e">
        <f ca="1">'MGRS to'!AP915</f>
        <v>#N/A</v>
      </c>
      <c r="C915" s="19" t="e">
        <f t="shared" ca="1" si="1146"/>
        <v>#N/A</v>
      </c>
      <c r="D915" s="19" t="e">
        <f t="shared" ca="1" si="1147"/>
        <v>#N/A</v>
      </c>
      <c r="E915" s="19" t="e">
        <f t="shared" ca="1" si="1148"/>
        <v>#N/A</v>
      </c>
      <c r="F915" s="19" t="e">
        <f t="shared" ca="1" si="1149"/>
        <v>#N/A</v>
      </c>
      <c r="G915" s="19" t="e">
        <f t="shared" ca="1" si="1150"/>
        <v>#N/A</v>
      </c>
      <c r="H915" s="19" t="e">
        <f t="shared" ca="1" si="1151"/>
        <v>#N/A</v>
      </c>
      <c r="I915" s="19" t="e">
        <f t="shared" ca="1" si="1152"/>
        <v>#N/A</v>
      </c>
      <c r="J915" s="19" t="e">
        <f t="shared" ca="1" si="1153"/>
        <v>#N/A</v>
      </c>
      <c r="K915" s="19" t="e">
        <f t="shared" ca="1" si="1154"/>
        <v>#N/A</v>
      </c>
      <c r="L915" s="19" t="e">
        <f t="shared" ca="1" si="1155"/>
        <v>#N/A</v>
      </c>
      <c r="M915" s="19" t="e">
        <f t="shared" ca="1" si="1156"/>
        <v>#N/A</v>
      </c>
      <c r="N915" s="19" t="e">
        <f t="shared" ca="1" si="1157"/>
        <v>#N/A</v>
      </c>
      <c r="O915" s="19" t="e">
        <f t="shared" ca="1" si="1158"/>
        <v>#N/A</v>
      </c>
      <c r="P915" s="72" t="e">
        <f t="shared" ca="1" si="1159"/>
        <v>#N/A</v>
      </c>
      <c r="Q915" s="72" t="e">
        <f t="shared" ca="1" si="1160"/>
        <v>#N/A</v>
      </c>
      <c r="R915" s="72" t="e">
        <f t="shared" ca="1" si="1161"/>
        <v>#N/A</v>
      </c>
      <c r="S915" s="19" t="e">
        <f t="shared" ca="1" si="1162"/>
        <v>#N/A</v>
      </c>
      <c r="T915" s="19" t="e">
        <f t="shared" ca="1" si="1163"/>
        <v>#N/A</v>
      </c>
      <c r="U915" s="19" t="e">
        <f t="shared" ca="1" si="1164"/>
        <v>#N/A</v>
      </c>
      <c r="V915" s="19" t="e">
        <f t="shared" ca="1" si="1165"/>
        <v>#N/A</v>
      </c>
      <c r="W915" s="19" t="e">
        <f t="shared" ca="1" si="1166"/>
        <v>#N/A</v>
      </c>
      <c r="X915" s="19" t="e">
        <f t="shared" ca="1" si="1167"/>
        <v>#N/A</v>
      </c>
      <c r="Y915" s="72" t="e">
        <f t="shared" ca="1" si="1168"/>
        <v>#N/A</v>
      </c>
      <c r="Z915" s="72" t="e">
        <f t="shared" ca="1" si="1169"/>
        <v>#N/A</v>
      </c>
      <c r="AA915" s="72" t="e">
        <f t="shared" ca="1" si="1170"/>
        <v>#N/A</v>
      </c>
      <c r="AB915" s="19" t="e">
        <f t="shared" ca="1" si="1171"/>
        <v>#N/A</v>
      </c>
      <c r="AC915" s="19" t="e">
        <f t="shared" ca="1" si="1172"/>
        <v>#N/A</v>
      </c>
      <c r="AD915" s="19" t="e">
        <f t="shared" ca="1" si="1173"/>
        <v>#N/A</v>
      </c>
      <c r="AE915" s="19" t="e">
        <f t="shared" ca="1" si="1174"/>
        <v>#N/A</v>
      </c>
      <c r="AF915" s="19" t="e">
        <f t="shared" ca="1" si="1175"/>
        <v>#N/A</v>
      </c>
      <c r="AG915" s="19" t="e">
        <f t="shared" ca="1" si="1176"/>
        <v>#N/A</v>
      </c>
      <c r="AH915" s="72" t="e">
        <f t="shared" ca="1" si="1177"/>
        <v>#N/A</v>
      </c>
      <c r="AI915" s="72" t="e">
        <f t="shared" ca="1" si="1178"/>
        <v>#N/A</v>
      </c>
      <c r="AJ915" s="72" t="e">
        <f t="shared" ca="1" si="1179"/>
        <v>#N/A</v>
      </c>
      <c r="AK915" s="19" t="e">
        <f t="shared" ca="1" si="1180"/>
        <v>#N/A</v>
      </c>
      <c r="AL915" s="19" t="e">
        <f t="shared" ca="1" si="1181"/>
        <v>#N/A</v>
      </c>
      <c r="AM915" s="19" t="e">
        <f t="shared" ca="1" si="1182"/>
        <v>#N/A</v>
      </c>
      <c r="AN915" s="19" t="e">
        <f t="shared" ca="1" si="1183"/>
        <v>#N/A</v>
      </c>
      <c r="AO915" s="19" t="e">
        <f t="shared" ca="1" si="1184"/>
        <v>#N/A</v>
      </c>
      <c r="AP915" s="19" t="e">
        <f t="shared" ca="1" si="1185"/>
        <v>#N/A</v>
      </c>
      <c r="AQ915" s="72" t="e">
        <f t="shared" ca="1" si="1186"/>
        <v>#N/A</v>
      </c>
      <c r="AR915" s="72" t="e">
        <f t="shared" ca="1" si="1187"/>
        <v>#N/A</v>
      </c>
      <c r="AS915" s="72" t="e">
        <f t="shared" ca="1" si="1188"/>
        <v>#N/A</v>
      </c>
      <c r="AT915" s="19" t="e">
        <f t="shared" ca="1" si="1189"/>
        <v>#N/A</v>
      </c>
      <c r="AU915" s="19" t="e">
        <f t="shared" ca="1" si="1190"/>
        <v>#N/A</v>
      </c>
      <c r="AV915" s="19" t="e">
        <f t="shared" ca="1" si="1191"/>
        <v>#N/A</v>
      </c>
      <c r="AW915" s="19" t="e">
        <f t="shared" ca="1" si="1192"/>
        <v>#N/A</v>
      </c>
      <c r="AX915" s="19" t="e">
        <f t="shared" ca="1" si="1193"/>
        <v>#N/A</v>
      </c>
      <c r="AY915" s="19" t="e">
        <f t="shared" ca="1" si="1194"/>
        <v>#N/A</v>
      </c>
      <c r="AZ915" s="72" t="e">
        <f t="shared" ca="1" si="1195"/>
        <v>#N/A</v>
      </c>
      <c r="BA915" s="72" t="e">
        <f t="shared" ca="1" si="1196"/>
        <v>#N/A</v>
      </c>
      <c r="BB915" s="72" t="e">
        <f t="shared" ca="1" si="1197"/>
        <v>#N/A</v>
      </c>
      <c r="BC915" s="19" t="e">
        <f t="shared" ca="1" si="1198"/>
        <v>#N/A</v>
      </c>
      <c r="BD915" s="19" t="e">
        <f t="shared" ca="1" si="1199"/>
        <v>#N/A</v>
      </c>
      <c r="BE915" s="19" t="e">
        <f t="shared" ca="1" si="1200"/>
        <v>#N/A</v>
      </c>
      <c r="BF915" s="19" t="e">
        <f t="shared" ca="1" si="1201"/>
        <v>#N/A</v>
      </c>
      <c r="BG915" s="19" t="e">
        <f t="shared" ca="1" si="1202"/>
        <v>#N/A</v>
      </c>
      <c r="BH915" s="19" t="e">
        <f t="shared" ca="1" si="1203"/>
        <v>#N/A</v>
      </c>
      <c r="BI915" s="72" t="e">
        <f t="shared" ca="1" si="1204"/>
        <v>#N/A</v>
      </c>
      <c r="BJ915" s="72" t="e">
        <f t="shared" ca="1" si="1205"/>
        <v>#N/A</v>
      </c>
      <c r="BK915" s="72" t="e">
        <f t="shared" ca="1" si="1206"/>
        <v>#N/A</v>
      </c>
      <c r="BL915" s="72" t="e">
        <f t="shared" ca="1" si="1207"/>
        <v>#N/A</v>
      </c>
      <c r="BM915" s="72" t="e">
        <f t="shared" ca="1" si="1208"/>
        <v>#N/A</v>
      </c>
      <c r="BN915" s="72" t="e">
        <f t="shared" ca="1" si="1209"/>
        <v>#N/A</v>
      </c>
      <c r="BO915" s="72" t="e">
        <f t="shared" ca="1" si="1210"/>
        <v>#N/A</v>
      </c>
      <c r="BP915" s="72" t="e">
        <f t="shared" ca="1" si="1211"/>
        <v>#N/A</v>
      </c>
      <c r="BQ915" s="72" t="e">
        <f t="shared" ca="1" si="1212"/>
        <v>#N/A</v>
      </c>
      <c r="BR915" s="72" t="e">
        <f t="shared" ca="1" si="1213"/>
        <v>#N/A</v>
      </c>
      <c r="BS915" s="72" t="e">
        <f t="shared" ca="1" si="1214"/>
        <v>#N/A</v>
      </c>
      <c r="BT915" s="72" t="e">
        <f t="shared" ca="1" si="1215"/>
        <v>#N/A</v>
      </c>
      <c r="BU915" s="72" t="e">
        <f t="shared" ca="1" si="1216"/>
        <v>#N/A</v>
      </c>
      <c r="BV915" s="72" t="e">
        <f t="shared" ca="1" si="1217"/>
        <v>#N/A</v>
      </c>
    </row>
    <row r="916" spans="1:74">
      <c r="A916" s="13" t="e">
        <f ca="1">'MGRS to'!AO916</f>
        <v>#N/A</v>
      </c>
      <c r="B916" s="13" t="e">
        <f ca="1">'MGRS to'!AP916</f>
        <v>#N/A</v>
      </c>
      <c r="C916" s="19" t="e">
        <f t="shared" ca="1" si="1146"/>
        <v>#N/A</v>
      </c>
      <c r="D916" s="19" t="e">
        <f t="shared" ca="1" si="1147"/>
        <v>#N/A</v>
      </c>
      <c r="E916" s="19" t="e">
        <f t="shared" ca="1" si="1148"/>
        <v>#N/A</v>
      </c>
      <c r="F916" s="19" t="e">
        <f t="shared" ca="1" si="1149"/>
        <v>#N/A</v>
      </c>
      <c r="G916" s="19" t="e">
        <f t="shared" ca="1" si="1150"/>
        <v>#N/A</v>
      </c>
      <c r="H916" s="19" t="e">
        <f t="shared" ca="1" si="1151"/>
        <v>#N/A</v>
      </c>
      <c r="I916" s="19" t="e">
        <f t="shared" ca="1" si="1152"/>
        <v>#N/A</v>
      </c>
      <c r="J916" s="19" t="e">
        <f t="shared" ca="1" si="1153"/>
        <v>#N/A</v>
      </c>
      <c r="K916" s="19" t="e">
        <f t="shared" ca="1" si="1154"/>
        <v>#N/A</v>
      </c>
      <c r="L916" s="19" t="e">
        <f t="shared" ca="1" si="1155"/>
        <v>#N/A</v>
      </c>
      <c r="M916" s="19" t="e">
        <f t="shared" ca="1" si="1156"/>
        <v>#N/A</v>
      </c>
      <c r="N916" s="19" t="e">
        <f t="shared" ca="1" si="1157"/>
        <v>#N/A</v>
      </c>
      <c r="O916" s="19" t="e">
        <f t="shared" ca="1" si="1158"/>
        <v>#N/A</v>
      </c>
      <c r="P916" s="72" t="e">
        <f t="shared" ca="1" si="1159"/>
        <v>#N/A</v>
      </c>
      <c r="Q916" s="72" t="e">
        <f t="shared" ca="1" si="1160"/>
        <v>#N/A</v>
      </c>
      <c r="R916" s="72" t="e">
        <f t="shared" ca="1" si="1161"/>
        <v>#N/A</v>
      </c>
      <c r="S916" s="19" t="e">
        <f t="shared" ca="1" si="1162"/>
        <v>#N/A</v>
      </c>
      <c r="T916" s="19" t="e">
        <f t="shared" ca="1" si="1163"/>
        <v>#N/A</v>
      </c>
      <c r="U916" s="19" t="e">
        <f t="shared" ca="1" si="1164"/>
        <v>#N/A</v>
      </c>
      <c r="V916" s="19" t="e">
        <f t="shared" ca="1" si="1165"/>
        <v>#N/A</v>
      </c>
      <c r="W916" s="19" t="e">
        <f t="shared" ca="1" si="1166"/>
        <v>#N/A</v>
      </c>
      <c r="X916" s="19" t="e">
        <f t="shared" ca="1" si="1167"/>
        <v>#N/A</v>
      </c>
      <c r="Y916" s="72" t="e">
        <f t="shared" ca="1" si="1168"/>
        <v>#N/A</v>
      </c>
      <c r="Z916" s="72" t="e">
        <f t="shared" ca="1" si="1169"/>
        <v>#N/A</v>
      </c>
      <c r="AA916" s="72" t="e">
        <f t="shared" ca="1" si="1170"/>
        <v>#N/A</v>
      </c>
      <c r="AB916" s="19" t="e">
        <f t="shared" ca="1" si="1171"/>
        <v>#N/A</v>
      </c>
      <c r="AC916" s="19" t="e">
        <f t="shared" ca="1" si="1172"/>
        <v>#N/A</v>
      </c>
      <c r="AD916" s="19" t="e">
        <f t="shared" ca="1" si="1173"/>
        <v>#N/A</v>
      </c>
      <c r="AE916" s="19" t="e">
        <f t="shared" ca="1" si="1174"/>
        <v>#N/A</v>
      </c>
      <c r="AF916" s="19" t="e">
        <f t="shared" ca="1" si="1175"/>
        <v>#N/A</v>
      </c>
      <c r="AG916" s="19" t="e">
        <f t="shared" ca="1" si="1176"/>
        <v>#N/A</v>
      </c>
      <c r="AH916" s="72" t="e">
        <f t="shared" ca="1" si="1177"/>
        <v>#N/A</v>
      </c>
      <c r="AI916" s="72" t="e">
        <f t="shared" ca="1" si="1178"/>
        <v>#N/A</v>
      </c>
      <c r="AJ916" s="72" t="e">
        <f t="shared" ca="1" si="1179"/>
        <v>#N/A</v>
      </c>
      <c r="AK916" s="19" t="e">
        <f t="shared" ca="1" si="1180"/>
        <v>#N/A</v>
      </c>
      <c r="AL916" s="19" t="e">
        <f t="shared" ca="1" si="1181"/>
        <v>#N/A</v>
      </c>
      <c r="AM916" s="19" t="e">
        <f t="shared" ca="1" si="1182"/>
        <v>#N/A</v>
      </c>
      <c r="AN916" s="19" t="e">
        <f t="shared" ca="1" si="1183"/>
        <v>#N/A</v>
      </c>
      <c r="AO916" s="19" t="e">
        <f t="shared" ca="1" si="1184"/>
        <v>#N/A</v>
      </c>
      <c r="AP916" s="19" t="e">
        <f t="shared" ca="1" si="1185"/>
        <v>#N/A</v>
      </c>
      <c r="AQ916" s="72" t="e">
        <f t="shared" ca="1" si="1186"/>
        <v>#N/A</v>
      </c>
      <c r="AR916" s="72" t="e">
        <f t="shared" ca="1" si="1187"/>
        <v>#N/A</v>
      </c>
      <c r="AS916" s="72" t="e">
        <f t="shared" ca="1" si="1188"/>
        <v>#N/A</v>
      </c>
      <c r="AT916" s="19" t="e">
        <f t="shared" ca="1" si="1189"/>
        <v>#N/A</v>
      </c>
      <c r="AU916" s="19" t="e">
        <f t="shared" ca="1" si="1190"/>
        <v>#N/A</v>
      </c>
      <c r="AV916" s="19" t="e">
        <f t="shared" ca="1" si="1191"/>
        <v>#N/A</v>
      </c>
      <c r="AW916" s="19" t="e">
        <f t="shared" ca="1" si="1192"/>
        <v>#N/A</v>
      </c>
      <c r="AX916" s="19" t="e">
        <f t="shared" ca="1" si="1193"/>
        <v>#N/A</v>
      </c>
      <c r="AY916" s="19" t="e">
        <f t="shared" ca="1" si="1194"/>
        <v>#N/A</v>
      </c>
      <c r="AZ916" s="72" t="e">
        <f t="shared" ca="1" si="1195"/>
        <v>#N/A</v>
      </c>
      <c r="BA916" s="72" t="e">
        <f t="shared" ca="1" si="1196"/>
        <v>#N/A</v>
      </c>
      <c r="BB916" s="72" t="e">
        <f t="shared" ca="1" si="1197"/>
        <v>#N/A</v>
      </c>
      <c r="BC916" s="19" t="e">
        <f t="shared" ca="1" si="1198"/>
        <v>#N/A</v>
      </c>
      <c r="BD916" s="19" t="e">
        <f t="shared" ca="1" si="1199"/>
        <v>#N/A</v>
      </c>
      <c r="BE916" s="19" t="e">
        <f t="shared" ca="1" si="1200"/>
        <v>#N/A</v>
      </c>
      <c r="BF916" s="19" t="e">
        <f t="shared" ca="1" si="1201"/>
        <v>#N/A</v>
      </c>
      <c r="BG916" s="19" t="e">
        <f t="shared" ca="1" si="1202"/>
        <v>#N/A</v>
      </c>
      <c r="BH916" s="19" t="e">
        <f t="shared" ca="1" si="1203"/>
        <v>#N/A</v>
      </c>
      <c r="BI916" s="72" t="e">
        <f t="shared" ca="1" si="1204"/>
        <v>#N/A</v>
      </c>
      <c r="BJ916" s="72" t="e">
        <f t="shared" ca="1" si="1205"/>
        <v>#N/A</v>
      </c>
      <c r="BK916" s="72" t="e">
        <f t="shared" ca="1" si="1206"/>
        <v>#N/A</v>
      </c>
      <c r="BL916" s="72" t="e">
        <f t="shared" ca="1" si="1207"/>
        <v>#N/A</v>
      </c>
      <c r="BM916" s="72" t="e">
        <f t="shared" ca="1" si="1208"/>
        <v>#N/A</v>
      </c>
      <c r="BN916" s="72" t="e">
        <f t="shared" ca="1" si="1209"/>
        <v>#N/A</v>
      </c>
      <c r="BO916" s="72" t="e">
        <f t="shared" ca="1" si="1210"/>
        <v>#N/A</v>
      </c>
      <c r="BP916" s="72" t="e">
        <f t="shared" ca="1" si="1211"/>
        <v>#N/A</v>
      </c>
      <c r="BQ916" s="72" t="e">
        <f t="shared" ca="1" si="1212"/>
        <v>#N/A</v>
      </c>
      <c r="BR916" s="72" t="e">
        <f t="shared" ca="1" si="1213"/>
        <v>#N/A</v>
      </c>
      <c r="BS916" s="72" t="e">
        <f t="shared" ca="1" si="1214"/>
        <v>#N/A</v>
      </c>
      <c r="BT916" s="72" t="e">
        <f t="shared" ca="1" si="1215"/>
        <v>#N/A</v>
      </c>
      <c r="BU916" s="72" t="e">
        <f t="shared" ca="1" si="1216"/>
        <v>#N/A</v>
      </c>
      <c r="BV916" s="72" t="e">
        <f t="shared" ca="1" si="1217"/>
        <v>#N/A</v>
      </c>
    </row>
    <row r="917" spans="1:74">
      <c r="A917" s="13" t="e">
        <f ca="1">'MGRS to'!AO917</f>
        <v>#N/A</v>
      </c>
      <c r="B917" s="13" t="e">
        <f ca="1">'MGRS to'!AP917</f>
        <v>#N/A</v>
      </c>
      <c r="C917" s="19" t="e">
        <f t="shared" ca="1" si="1146"/>
        <v>#N/A</v>
      </c>
      <c r="D917" s="19" t="e">
        <f t="shared" ca="1" si="1147"/>
        <v>#N/A</v>
      </c>
      <c r="E917" s="19" t="e">
        <f t="shared" ca="1" si="1148"/>
        <v>#N/A</v>
      </c>
      <c r="F917" s="19" t="e">
        <f t="shared" ca="1" si="1149"/>
        <v>#N/A</v>
      </c>
      <c r="G917" s="19" t="e">
        <f t="shared" ca="1" si="1150"/>
        <v>#N/A</v>
      </c>
      <c r="H917" s="19" t="e">
        <f t="shared" ca="1" si="1151"/>
        <v>#N/A</v>
      </c>
      <c r="I917" s="19" t="e">
        <f t="shared" ca="1" si="1152"/>
        <v>#N/A</v>
      </c>
      <c r="J917" s="19" t="e">
        <f t="shared" ca="1" si="1153"/>
        <v>#N/A</v>
      </c>
      <c r="K917" s="19" t="e">
        <f t="shared" ca="1" si="1154"/>
        <v>#N/A</v>
      </c>
      <c r="L917" s="19" t="e">
        <f t="shared" ca="1" si="1155"/>
        <v>#N/A</v>
      </c>
      <c r="M917" s="19" t="e">
        <f t="shared" ca="1" si="1156"/>
        <v>#N/A</v>
      </c>
      <c r="N917" s="19" t="e">
        <f t="shared" ca="1" si="1157"/>
        <v>#N/A</v>
      </c>
      <c r="O917" s="19" t="e">
        <f t="shared" ca="1" si="1158"/>
        <v>#N/A</v>
      </c>
      <c r="P917" s="72" t="e">
        <f t="shared" ca="1" si="1159"/>
        <v>#N/A</v>
      </c>
      <c r="Q917" s="72" t="e">
        <f t="shared" ca="1" si="1160"/>
        <v>#N/A</v>
      </c>
      <c r="R917" s="72" t="e">
        <f t="shared" ca="1" si="1161"/>
        <v>#N/A</v>
      </c>
      <c r="S917" s="19" t="e">
        <f t="shared" ca="1" si="1162"/>
        <v>#N/A</v>
      </c>
      <c r="T917" s="19" t="e">
        <f t="shared" ca="1" si="1163"/>
        <v>#N/A</v>
      </c>
      <c r="U917" s="19" t="e">
        <f t="shared" ca="1" si="1164"/>
        <v>#N/A</v>
      </c>
      <c r="V917" s="19" t="e">
        <f t="shared" ca="1" si="1165"/>
        <v>#N/A</v>
      </c>
      <c r="W917" s="19" t="e">
        <f t="shared" ca="1" si="1166"/>
        <v>#N/A</v>
      </c>
      <c r="X917" s="19" t="e">
        <f t="shared" ca="1" si="1167"/>
        <v>#N/A</v>
      </c>
      <c r="Y917" s="72" t="e">
        <f t="shared" ca="1" si="1168"/>
        <v>#N/A</v>
      </c>
      <c r="Z917" s="72" t="e">
        <f t="shared" ca="1" si="1169"/>
        <v>#N/A</v>
      </c>
      <c r="AA917" s="72" t="e">
        <f t="shared" ca="1" si="1170"/>
        <v>#N/A</v>
      </c>
      <c r="AB917" s="19" t="e">
        <f t="shared" ca="1" si="1171"/>
        <v>#N/A</v>
      </c>
      <c r="AC917" s="19" t="e">
        <f t="shared" ca="1" si="1172"/>
        <v>#N/A</v>
      </c>
      <c r="AD917" s="19" t="e">
        <f t="shared" ca="1" si="1173"/>
        <v>#N/A</v>
      </c>
      <c r="AE917" s="19" t="e">
        <f t="shared" ca="1" si="1174"/>
        <v>#N/A</v>
      </c>
      <c r="AF917" s="19" t="e">
        <f t="shared" ca="1" si="1175"/>
        <v>#N/A</v>
      </c>
      <c r="AG917" s="19" t="e">
        <f t="shared" ca="1" si="1176"/>
        <v>#N/A</v>
      </c>
      <c r="AH917" s="72" t="e">
        <f t="shared" ca="1" si="1177"/>
        <v>#N/A</v>
      </c>
      <c r="AI917" s="72" t="e">
        <f t="shared" ca="1" si="1178"/>
        <v>#N/A</v>
      </c>
      <c r="AJ917" s="72" t="e">
        <f t="shared" ca="1" si="1179"/>
        <v>#N/A</v>
      </c>
      <c r="AK917" s="19" t="e">
        <f t="shared" ca="1" si="1180"/>
        <v>#N/A</v>
      </c>
      <c r="AL917" s="19" t="e">
        <f t="shared" ca="1" si="1181"/>
        <v>#N/A</v>
      </c>
      <c r="AM917" s="19" t="e">
        <f t="shared" ca="1" si="1182"/>
        <v>#N/A</v>
      </c>
      <c r="AN917" s="19" t="e">
        <f t="shared" ca="1" si="1183"/>
        <v>#N/A</v>
      </c>
      <c r="AO917" s="19" t="e">
        <f t="shared" ca="1" si="1184"/>
        <v>#N/A</v>
      </c>
      <c r="AP917" s="19" t="e">
        <f t="shared" ca="1" si="1185"/>
        <v>#N/A</v>
      </c>
      <c r="AQ917" s="72" t="e">
        <f t="shared" ca="1" si="1186"/>
        <v>#N/A</v>
      </c>
      <c r="AR917" s="72" t="e">
        <f t="shared" ca="1" si="1187"/>
        <v>#N/A</v>
      </c>
      <c r="AS917" s="72" t="e">
        <f t="shared" ca="1" si="1188"/>
        <v>#N/A</v>
      </c>
      <c r="AT917" s="19" t="e">
        <f t="shared" ca="1" si="1189"/>
        <v>#N/A</v>
      </c>
      <c r="AU917" s="19" t="e">
        <f t="shared" ca="1" si="1190"/>
        <v>#N/A</v>
      </c>
      <c r="AV917" s="19" t="e">
        <f t="shared" ca="1" si="1191"/>
        <v>#N/A</v>
      </c>
      <c r="AW917" s="19" t="e">
        <f t="shared" ca="1" si="1192"/>
        <v>#N/A</v>
      </c>
      <c r="AX917" s="19" t="e">
        <f t="shared" ca="1" si="1193"/>
        <v>#N/A</v>
      </c>
      <c r="AY917" s="19" t="e">
        <f t="shared" ca="1" si="1194"/>
        <v>#N/A</v>
      </c>
      <c r="AZ917" s="72" t="e">
        <f t="shared" ca="1" si="1195"/>
        <v>#N/A</v>
      </c>
      <c r="BA917" s="72" t="e">
        <f t="shared" ca="1" si="1196"/>
        <v>#N/A</v>
      </c>
      <c r="BB917" s="72" t="e">
        <f t="shared" ca="1" si="1197"/>
        <v>#N/A</v>
      </c>
      <c r="BC917" s="19" t="e">
        <f t="shared" ca="1" si="1198"/>
        <v>#N/A</v>
      </c>
      <c r="BD917" s="19" t="e">
        <f t="shared" ca="1" si="1199"/>
        <v>#N/A</v>
      </c>
      <c r="BE917" s="19" t="e">
        <f t="shared" ca="1" si="1200"/>
        <v>#N/A</v>
      </c>
      <c r="BF917" s="19" t="e">
        <f t="shared" ca="1" si="1201"/>
        <v>#N/A</v>
      </c>
      <c r="BG917" s="19" t="e">
        <f t="shared" ca="1" si="1202"/>
        <v>#N/A</v>
      </c>
      <c r="BH917" s="19" t="e">
        <f t="shared" ca="1" si="1203"/>
        <v>#N/A</v>
      </c>
      <c r="BI917" s="72" t="e">
        <f t="shared" ca="1" si="1204"/>
        <v>#N/A</v>
      </c>
      <c r="BJ917" s="72" t="e">
        <f t="shared" ca="1" si="1205"/>
        <v>#N/A</v>
      </c>
      <c r="BK917" s="72" t="e">
        <f t="shared" ca="1" si="1206"/>
        <v>#N/A</v>
      </c>
      <c r="BL917" s="72" t="e">
        <f t="shared" ca="1" si="1207"/>
        <v>#N/A</v>
      </c>
      <c r="BM917" s="72" t="e">
        <f t="shared" ca="1" si="1208"/>
        <v>#N/A</v>
      </c>
      <c r="BN917" s="72" t="e">
        <f t="shared" ca="1" si="1209"/>
        <v>#N/A</v>
      </c>
      <c r="BO917" s="72" t="e">
        <f t="shared" ca="1" si="1210"/>
        <v>#N/A</v>
      </c>
      <c r="BP917" s="72" t="e">
        <f t="shared" ca="1" si="1211"/>
        <v>#N/A</v>
      </c>
      <c r="BQ917" s="72" t="e">
        <f t="shared" ca="1" si="1212"/>
        <v>#N/A</v>
      </c>
      <c r="BR917" s="72" t="e">
        <f t="shared" ca="1" si="1213"/>
        <v>#N/A</v>
      </c>
      <c r="BS917" s="72" t="e">
        <f t="shared" ca="1" si="1214"/>
        <v>#N/A</v>
      </c>
      <c r="BT917" s="72" t="e">
        <f t="shared" ca="1" si="1215"/>
        <v>#N/A</v>
      </c>
      <c r="BU917" s="72" t="e">
        <f t="shared" ca="1" si="1216"/>
        <v>#N/A</v>
      </c>
      <c r="BV917" s="72" t="e">
        <f t="shared" ca="1" si="1217"/>
        <v>#N/A</v>
      </c>
    </row>
    <row r="918" spans="1:74">
      <c r="A918" s="13" t="e">
        <f ca="1">'MGRS to'!AO918</f>
        <v>#N/A</v>
      </c>
      <c r="B918" s="13" t="e">
        <f ca="1">'MGRS to'!AP918</f>
        <v>#N/A</v>
      </c>
      <c r="C918" s="19" t="e">
        <f t="shared" ca="1" si="1146"/>
        <v>#N/A</v>
      </c>
      <c r="D918" s="19" t="e">
        <f t="shared" ca="1" si="1147"/>
        <v>#N/A</v>
      </c>
      <c r="E918" s="19" t="e">
        <f t="shared" ca="1" si="1148"/>
        <v>#N/A</v>
      </c>
      <c r="F918" s="19" t="e">
        <f t="shared" ca="1" si="1149"/>
        <v>#N/A</v>
      </c>
      <c r="G918" s="19" t="e">
        <f t="shared" ca="1" si="1150"/>
        <v>#N/A</v>
      </c>
      <c r="H918" s="19" t="e">
        <f t="shared" ca="1" si="1151"/>
        <v>#N/A</v>
      </c>
      <c r="I918" s="19" t="e">
        <f t="shared" ca="1" si="1152"/>
        <v>#N/A</v>
      </c>
      <c r="J918" s="19" t="e">
        <f t="shared" ca="1" si="1153"/>
        <v>#N/A</v>
      </c>
      <c r="K918" s="19" t="e">
        <f t="shared" ca="1" si="1154"/>
        <v>#N/A</v>
      </c>
      <c r="L918" s="19" t="e">
        <f t="shared" ca="1" si="1155"/>
        <v>#N/A</v>
      </c>
      <c r="M918" s="19" t="e">
        <f t="shared" ca="1" si="1156"/>
        <v>#N/A</v>
      </c>
      <c r="N918" s="19" t="e">
        <f t="shared" ca="1" si="1157"/>
        <v>#N/A</v>
      </c>
      <c r="O918" s="19" t="e">
        <f t="shared" ca="1" si="1158"/>
        <v>#N/A</v>
      </c>
      <c r="P918" s="72" t="e">
        <f t="shared" ca="1" si="1159"/>
        <v>#N/A</v>
      </c>
      <c r="Q918" s="72" t="e">
        <f t="shared" ca="1" si="1160"/>
        <v>#N/A</v>
      </c>
      <c r="R918" s="72" t="e">
        <f t="shared" ca="1" si="1161"/>
        <v>#N/A</v>
      </c>
      <c r="S918" s="19" t="e">
        <f t="shared" ca="1" si="1162"/>
        <v>#N/A</v>
      </c>
      <c r="T918" s="19" t="e">
        <f t="shared" ca="1" si="1163"/>
        <v>#N/A</v>
      </c>
      <c r="U918" s="19" t="e">
        <f t="shared" ca="1" si="1164"/>
        <v>#N/A</v>
      </c>
      <c r="V918" s="19" t="e">
        <f t="shared" ca="1" si="1165"/>
        <v>#N/A</v>
      </c>
      <c r="W918" s="19" t="e">
        <f t="shared" ca="1" si="1166"/>
        <v>#N/A</v>
      </c>
      <c r="X918" s="19" t="e">
        <f t="shared" ca="1" si="1167"/>
        <v>#N/A</v>
      </c>
      <c r="Y918" s="72" t="e">
        <f t="shared" ca="1" si="1168"/>
        <v>#N/A</v>
      </c>
      <c r="Z918" s="72" t="e">
        <f t="shared" ca="1" si="1169"/>
        <v>#N/A</v>
      </c>
      <c r="AA918" s="72" t="e">
        <f t="shared" ca="1" si="1170"/>
        <v>#N/A</v>
      </c>
      <c r="AB918" s="19" t="e">
        <f t="shared" ca="1" si="1171"/>
        <v>#N/A</v>
      </c>
      <c r="AC918" s="19" t="e">
        <f t="shared" ca="1" si="1172"/>
        <v>#N/A</v>
      </c>
      <c r="AD918" s="19" t="e">
        <f t="shared" ca="1" si="1173"/>
        <v>#N/A</v>
      </c>
      <c r="AE918" s="19" t="e">
        <f t="shared" ca="1" si="1174"/>
        <v>#N/A</v>
      </c>
      <c r="AF918" s="19" t="e">
        <f t="shared" ca="1" si="1175"/>
        <v>#N/A</v>
      </c>
      <c r="AG918" s="19" t="e">
        <f t="shared" ca="1" si="1176"/>
        <v>#N/A</v>
      </c>
      <c r="AH918" s="72" t="e">
        <f t="shared" ca="1" si="1177"/>
        <v>#N/A</v>
      </c>
      <c r="AI918" s="72" t="e">
        <f t="shared" ca="1" si="1178"/>
        <v>#N/A</v>
      </c>
      <c r="AJ918" s="72" t="e">
        <f t="shared" ca="1" si="1179"/>
        <v>#N/A</v>
      </c>
      <c r="AK918" s="19" t="e">
        <f t="shared" ca="1" si="1180"/>
        <v>#N/A</v>
      </c>
      <c r="AL918" s="19" t="e">
        <f t="shared" ca="1" si="1181"/>
        <v>#N/A</v>
      </c>
      <c r="AM918" s="19" t="e">
        <f t="shared" ca="1" si="1182"/>
        <v>#N/A</v>
      </c>
      <c r="AN918" s="19" t="e">
        <f t="shared" ca="1" si="1183"/>
        <v>#N/A</v>
      </c>
      <c r="AO918" s="19" t="e">
        <f t="shared" ca="1" si="1184"/>
        <v>#N/A</v>
      </c>
      <c r="AP918" s="19" t="e">
        <f t="shared" ca="1" si="1185"/>
        <v>#N/A</v>
      </c>
      <c r="AQ918" s="72" t="e">
        <f t="shared" ca="1" si="1186"/>
        <v>#N/A</v>
      </c>
      <c r="AR918" s="72" t="e">
        <f t="shared" ca="1" si="1187"/>
        <v>#N/A</v>
      </c>
      <c r="AS918" s="72" t="e">
        <f t="shared" ca="1" si="1188"/>
        <v>#N/A</v>
      </c>
      <c r="AT918" s="19" t="e">
        <f t="shared" ca="1" si="1189"/>
        <v>#N/A</v>
      </c>
      <c r="AU918" s="19" t="e">
        <f t="shared" ca="1" si="1190"/>
        <v>#N/A</v>
      </c>
      <c r="AV918" s="19" t="e">
        <f t="shared" ca="1" si="1191"/>
        <v>#N/A</v>
      </c>
      <c r="AW918" s="19" t="e">
        <f t="shared" ca="1" si="1192"/>
        <v>#N/A</v>
      </c>
      <c r="AX918" s="19" t="e">
        <f t="shared" ca="1" si="1193"/>
        <v>#N/A</v>
      </c>
      <c r="AY918" s="19" t="e">
        <f t="shared" ca="1" si="1194"/>
        <v>#N/A</v>
      </c>
      <c r="AZ918" s="72" t="e">
        <f t="shared" ca="1" si="1195"/>
        <v>#N/A</v>
      </c>
      <c r="BA918" s="72" t="e">
        <f t="shared" ca="1" si="1196"/>
        <v>#N/A</v>
      </c>
      <c r="BB918" s="72" t="e">
        <f t="shared" ca="1" si="1197"/>
        <v>#N/A</v>
      </c>
      <c r="BC918" s="19" t="e">
        <f t="shared" ca="1" si="1198"/>
        <v>#N/A</v>
      </c>
      <c r="BD918" s="19" t="e">
        <f t="shared" ca="1" si="1199"/>
        <v>#N/A</v>
      </c>
      <c r="BE918" s="19" t="e">
        <f t="shared" ca="1" si="1200"/>
        <v>#N/A</v>
      </c>
      <c r="BF918" s="19" t="e">
        <f t="shared" ca="1" si="1201"/>
        <v>#N/A</v>
      </c>
      <c r="BG918" s="19" t="e">
        <f t="shared" ca="1" si="1202"/>
        <v>#N/A</v>
      </c>
      <c r="BH918" s="19" t="e">
        <f t="shared" ca="1" si="1203"/>
        <v>#N/A</v>
      </c>
      <c r="BI918" s="72" t="e">
        <f t="shared" ca="1" si="1204"/>
        <v>#N/A</v>
      </c>
      <c r="BJ918" s="72" t="e">
        <f t="shared" ca="1" si="1205"/>
        <v>#N/A</v>
      </c>
      <c r="BK918" s="72" t="e">
        <f t="shared" ca="1" si="1206"/>
        <v>#N/A</v>
      </c>
      <c r="BL918" s="72" t="e">
        <f t="shared" ca="1" si="1207"/>
        <v>#N/A</v>
      </c>
      <c r="BM918" s="72" t="e">
        <f t="shared" ca="1" si="1208"/>
        <v>#N/A</v>
      </c>
      <c r="BN918" s="72" t="e">
        <f t="shared" ca="1" si="1209"/>
        <v>#N/A</v>
      </c>
      <c r="BO918" s="72" t="e">
        <f t="shared" ca="1" si="1210"/>
        <v>#N/A</v>
      </c>
      <c r="BP918" s="72" t="e">
        <f t="shared" ca="1" si="1211"/>
        <v>#N/A</v>
      </c>
      <c r="BQ918" s="72" t="e">
        <f t="shared" ca="1" si="1212"/>
        <v>#N/A</v>
      </c>
      <c r="BR918" s="72" t="e">
        <f t="shared" ca="1" si="1213"/>
        <v>#N/A</v>
      </c>
      <c r="BS918" s="72" t="e">
        <f t="shared" ca="1" si="1214"/>
        <v>#N/A</v>
      </c>
      <c r="BT918" s="72" t="e">
        <f t="shared" ca="1" si="1215"/>
        <v>#N/A</v>
      </c>
      <c r="BU918" s="72" t="e">
        <f t="shared" ca="1" si="1216"/>
        <v>#N/A</v>
      </c>
      <c r="BV918" s="72" t="e">
        <f t="shared" ca="1" si="1217"/>
        <v>#N/A</v>
      </c>
    </row>
    <row r="919" spans="1:74">
      <c r="A919" s="13" t="e">
        <f ca="1">'MGRS to'!AO919</f>
        <v>#N/A</v>
      </c>
      <c r="B919" s="13" t="e">
        <f ca="1">'MGRS to'!AP919</f>
        <v>#N/A</v>
      </c>
      <c r="C919" s="19" t="e">
        <f t="shared" ca="1" si="1146"/>
        <v>#N/A</v>
      </c>
      <c r="D919" s="19" t="e">
        <f t="shared" ca="1" si="1147"/>
        <v>#N/A</v>
      </c>
      <c r="E919" s="19" t="e">
        <f t="shared" ca="1" si="1148"/>
        <v>#N/A</v>
      </c>
      <c r="F919" s="19" t="e">
        <f t="shared" ca="1" si="1149"/>
        <v>#N/A</v>
      </c>
      <c r="G919" s="19" t="e">
        <f t="shared" ca="1" si="1150"/>
        <v>#N/A</v>
      </c>
      <c r="H919" s="19" t="e">
        <f t="shared" ca="1" si="1151"/>
        <v>#N/A</v>
      </c>
      <c r="I919" s="19" t="e">
        <f t="shared" ca="1" si="1152"/>
        <v>#N/A</v>
      </c>
      <c r="J919" s="19" t="e">
        <f t="shared" ca="1" si="1153"/>
        <v>#N/A</v>
      </c>
      <c r="K919" s="19" t="e">
        <f t="shared" ca="1" si="1154"/>
        <v>#N/A</v>
      </c>
      <c r="L919" s="19" t="e">
        <f t="shared" ca="1" si="1155"/>
        <v>#N/A</v>
      </c>
      <c r="M919" s="19" t="e">
        <f t="shared" ca="1" si="1156"/>
        <v>#N/A</v>
      </c>
      <c r="N919" s="19" t="e">
        <f t="shared" ca="1" si="1157"/>
        <v>#N/A</v>
      </c>
      <c r="O919" s="19" t="e">
        <f t="shared" ca="1" si="1158"/>
        <v>#N/A</v>
      </c>
      <c r="P919" s="72" t="e">
        <f t="shared" ca="1" si="1159"/>
        <v>#N/A</v>
      </c>
      <c r="Q919" s="72" t="e">
        <f t="shared" ca="1" si="1160"/>
        <v>#N/A</v>
      </c>
      <c r="R919" s="72" t="e">
        <f t="shared" ca="1" si="1161"/>
        <v>#N/A</v>
      </c>
      <c r="S919" s="19" t="e">
        <f t="shared" ca="1" si="1162"/>
        <v>#N/A</v>
      </c>
      <c r="T919" s="19" t="e">
        <f t="shared" ca="1" si="1163"/>
        <v>#N/A</v>
      </c>
      <c r="U919" s="19" t="e">
        <f t="shared" ca="1" si="1164"/>
        <v>#N/A</v>
      </c>
      <c r="V919" s="19" t="e">
        <f t="shared" ca="1" si="1165"/>
        <v>#N/A</v>
      </c>
      <c r="W919" s="19" t="e">
        <f t="shared" ca="1" si="1166"/>
        <v>#N/A</v>
      </c>
      <c r="X919" s="19" t="e">
        <f t="shared" ca="1" si="1167"/>
        <v>#N/A</v>
      </c>
      <c r="Y919" s="72" t="e">
        <f t="shared" ca="1" si="1168"/>
        <v>#N/A</v>
      </c>
      <c r="Z919" s="72" t="e">
        <f t="shared" ca="1" si="1169"/>
        <v>#N/A</v>
      </c>
      <c r="AA919" s="72" t="e">
        <f t="shared" ca="1" si="1170"/>
        <v>#N/A</v>
      </c>
      <c r="AB919" s="19" t="e">
        <f t="shared" ca="1" si="1171"/>
        <v>#N/A</v>
      </c>
      <c r="AC919" s="19" t="e">
        <f t="shared" ca="1" si="1172"/>
        <v>#N/A</v>
      </c>
      <c r="AD919" s="19" t="e">
        <f t="shared" ca="1" si="1173"/>
        <v>#N/A</v>
      </c>
      <c r="AE919" s="19" t="e">
        <f t="shared" ca="1" si="1174"/>
        <v>#N/A</v>
      </c>
      <c r="AF919" s="19" t="e">
        <f t="shared" ca="1" si="1175"/>
        <v>#N/A</v>
      </c>
      <c r="AG919" s="19" t="e">
        <f t="shared" ca="1" si="1176"/>
        <v>#N/A</v>
      </c>
      <c r="AH919" s="72" t="e">
        <f t="shared" ca="1" si="1177"/>
        <v>#N/A</v>
      </c>
      <c r="AI919" s="72" t="e">
        <f t="shared" ca="1" si="1178"/>
        <v>#N/A</v>
      </c>
      <c r="AJ919" s="72" t="e">
        <f t="shared" ca="1" si="1179"/>
        <v>#N/A</v>
      </c>
      <c r="AK919" s="19" t="e">
        <f t="shared" ca="1" si="1180"/>
        <v>#N/A</v>
      </c>
      <c r="AL919" s="19" t="e">
        <f t="shared" ca="1" si="1181"/>
        <v>#N/A</v>
      </c>
      <c r="AM919" s="19" t="e">
        <f t="shared" ca="1" si="1182"/>
        <v>#N/A</v>
      </c>
      <c r="AN919" s="19" t="e">
        <f t="shared" ca="1" si="1183"/>
        <v>#N/A</v>
      </c>
      <c r="AO919" s="19" t="e">
        <f t="shared" ca="1" si="1184"/>
        <v>#N/A</v>
      </c>
      <c r="AP919" s="19" t="e">
        <f t="shared" ca="1" si="1185"/>
        <v>#N/A</v>
      </c>
      <c r="AQ919" s="72" t="e">
        <f t="shared" ca="1" si="1186"/>
        <v>#N/A</v>
      </c>
      <c r="AR919" s="72" t="e">
        <f t="shared" ca="1" si="1187"/>
        <v>#N/A</v>
      </c>
      <c r="AS919" s="72" t="e">
        <f t="shared" ca="1" si="1188"/>
        <v>#N/A</v>
      </c>
      <c r="AT919" s="19" t="e">
        <f t="shared" ca="1" si="1189"/>
        <v>#N/A</v>
      </c>
      <c r="AU919" s="19" t="e">
        <f t="shared" ca="1" si="1190"/>
        <v>#N/A</v>
      </c>
      <c r="AV919" s="19" t="e">
        <f t="shared" ca="1" si="1191"/>
        <v>#N/A</v>
      </c>
      <c r="AW919" s="19" t="e">
        <f t="shared" ca="1" si="1192"/>
        <v>#N/A</v>
      </c>
      <c r="AX919" s="19" t="e">
        <f t="shared" ca="1" si="1193"/>
        <v>#N/A</v>
      </c>
      <c r="AY919" s="19" t="e">
        <f t="shared" ca="1" si="1194"/>
        <v>#N/A</v>
      </c>
      <c r="AZ919" s="72" t="e">
        <f t="shared" ca="1" si="1195"/>
        <v>#N/A</v>
      </c>
      <c r="BA919" s="72" t="e">
        <f t="shared" ca="1" si="1196"/>
        <v>#N/A</v>
      </c>
      <c r="BB919" s="72" t="e">
        <f t="shared" ca="1" si="1197"/>
        <v>#N/A</v>
      </c>
      <c r="BC919" s="19" t="e">
        <f t="shared" ca="1" si="1198"/>
        <v>#N/A</v>
      </c>
      <c r="BD919" s="19" t="e">
        <f t="shared" ca="1" si="1199"/>
        <v>#N/A</v>
      </c>
      <c r="BE919" s="19" t="e">
        <f t="shared" ca="1" si="1200"/>
        <v>#N/A</v>
      </c>
      <c r="BF919" s="19" t="e">
        <f t="shared" ca="1" si="1201"/>
        <v>#N/A</v>
      </c>
      <c r="BG919" s="19" t="e">
        <f t="shared" ca="1" si="1202"/>
        <v>#N/A</v>
      </c>
      <c r="BH919" s="19" t="e">
        <f t="shared" ca="1" si="1203"/>
        <v>#N/A</v>
      </c>
      <c r="BI919" s="72" t="e">
        <f t="shared" ca="1" si="1204"/>
        <v>#N/A</v>
      </c>
      <c r="BJ919" s="72" t="e">
        <f t="shared" ca="1" si="1205"/>
        <v>#N/A</v>
      </c>
      <c r="BK919" s="72" t="e">
        <f t="shared" ca="1" si="1206"/>
        <v>#N/A</v>
      </c>
      <c r="BL919" s="72" t="e">
        <f t="shared" ca="1" si="1207"/>
        <v>#N/A</v>
      </c>
      <c r="BM919" s="72" t="e">
        <f t="shared" ca="1" si="1208"/>
        <v>#N/A</v>
      </c>
      <c r="BN919" s="72" t="e">
        <f t="shared" ca="1" si="1209"/>
        <v>#N/A</v>
      </c>
      <c r="BO919" s="72" t="e">
        <f t="shared" ca="1" si="1210"/>
        <v>#N/A</v>
      </c>
      <c r="BP919" s="72" t="e">
        <f t="shared" ca="1" si="1211"/>
        <v>#N/A</v>
      </c>
      <c r="BQ919" s="72" t="e">
        <f t="shared" ca="1" si="1212"/>
        <v>#N/A</v>
      </c>
      <c r="BR919" s="72" t="e">
        <f t="shared" ca="1" si="1213"/>
        <v>#N/A</v>
      </c>
      <c r="BS919" s="72" t="e">
        <f t="shared" ca="1" si="1214"/>
        <v>#N/A</v>
      </c>
      <c r="BT919" s="72" t="e">
        <f t="shared" ca="1" si="1215"/>
        <v>#N/A</v>
      </c>
      <c r="BU919" s="72" t="e">
        <f t="shared" ca="1" si="1216"/>
        <v>#N/A</v>
      </c>
      <c r="BV919" s="72" t="e">
        <f t="shared" ca="1" si="1217"/>
        <v>#N/A</v>
      </c>
    </row>
    <row r="920" spans="1:74">
      <c r="A920" s="13" t="e">
        <f ca="1">'MGRS to'!AO920</f>
        <v>#N/A</v>
      </c>
      <c r="B920" s="13" t="e">
        <f ca="1">'MGRS to'!AP920</f>
        <v>#N/A</v>
      </c>
      <c r="C920" s="19" t="e">
        <f t="shared" ca="1" si="1146"/>
        <v>#N/A</v>
      </c>
      <c r="D920" s="19" t="e">
        <f t="shared" ca="1" si="1147"/>
        <v>#N/A</v>
      </c>
      <c r="E920" s="19" t="e">
        <f t="shared" ca="1" si="1148"/>
        <v>#N/A</v>
      </c>
      <c r="F920" s="19" t="e">
        <f t="shared" ca="1" si="1149"/>
        <v>#N/A</v>
      </c>
      <c r="G920" s="19" t="e">
        <f t="shared" ca="1" si="1150"/>
        <v>#N/A</v>
      </c>
      <c r="H920" s="19" t="e">
        <f t="shared" ca="1" si="1151"/>
        <v>#N/A</v>
      </c>
      <c r="I920" s="19" t="e">
        <f t="shared" ca="1" si="1152"/>
        <v>#N/A</v>
      </c>
      <c r="J920" s="19" t="e">
        <f t="shared" ca="1" si="1153"/>
        <v>#N/A</v>
      </c>
      <c r="K920" s="19" t="e">
        <f t="shared" ca="1" si="1154"/>
        <v>#N/A</v>
      </c>
      <c r="L920" s="19" t="e">
        <f t="shared" ca="1" si="1155"/>
        <v>#N/A</v>
      </c>
      <c r="M920" s="19" t="e">
        <f t="shared" ca="1" si="1156"/>
        <v>#N/A</v>
      </c>
      <c r="N920" s="19" t="e">
        <f t="shared" ca="1" si="1157"/>
        <v>#N/A</v>
      </c>
      <c r="O920" s="19" t="e">
        <f t="shared" ca="1" si="1158"/>
        <v>#N/A</v>
      </c>
      <c r="P920" s="72" t="e">
        <f t="shared" ca="1" si="1159"/>
        <v>#N/A</v>
      </c>
      <c r="Q920" s="72" t="e">
        <f t="shared" ca="1" si="1160"/>
        <v>#N/A</v>
      </c>
      <c r="R920" s="72" t="e">
        <f t="shared" ca="1" si="1161"/>
        <v>#N/A</v>
      </c>
      <c r="S920" s="19" t="e">
        <f t="shared" ca="1" si="1162"/>
        <v>#N/A</v>
      </c>
      <c r="T920" s="19" t="e">
        <f t="shared" ca="1" si="1163"/>
        <v>#N/A</v>
      </c>
      <c r="U920" s="19" t="e">
        <f t="shared" ca="1" si="1164"/>
        <v>#N/A</v>
      </c>
      <c r="V920" s="19" t="e">
        <f t="shared" ca="1" si="1165"/>
        <v>#N/A</v>
      </c>
      <c r="W920" s="19" t="e">
        <f t="shared" ca="1" si="1166"/>
        <v>#N/A</v>
      </c>
      <c r="X920" s="19" t="e">
        <f t="shared" ca="1" si="1167"/>
        <v>#N/A</v>
      </c>
      <c r="Y920" s="72" t="e">
        <f t="shared" ca="1" si="1168"/>
        <v>#N/A</v>
      </c>
      <c r="Z920" s="72" t="e">
        <f t="shared" ca="1" si="1169"/>
        <v>#N/A</v>
      </c>
      <c r="AA920" s="72" t="e">
        <f t="shared" ca="1" si="1170"/>
        <v>#N/A</v>
      </c>
      <c r="AB920" s="19" t="e">
        <f t="shared" ca="1" si="1171"/>
        <v>#N/A</v>
      </c>
      <c r="AC920" s="19" t="e">
        <f t="shared" ca="1" si="1172"/>
        <v>#N/A</v>
      </c>
      <c r="AD920" s="19" t="e">
        <f t="shared" ca="1" si="1173"/>
        <v>#N/A</v>
      </c>
      <c r="AE920" s="19" t="e">
        <f t="shared" ca="1" si="1174"/>
        <v>#N/A</v>
      </c>
      <c r="AF920" s="19" t="e">
        <f t="shared" ca="1" si="1175"/>
        <v>#N/A</v>
      </c>
      <c r="AG920" s="19" t="e">
        <f t="shared" ca="1" si="1176"/>
        <v>#N/A</v>
      </c>
      <c r="AH920" s="72" t="e">
        <f t="shared" ca="1" si="1177"/>
        <v>#N/A</v>
      </c>
      <c r="AI920" s="72" t="e">
        <f t="shared" ca="1" si="1178"/>
        <v>#N/A</v>
      </c>
      <c r="AJ920" s="72" t="e">
        <f t="shared" ca="1" si="1179"/>
        <v>#N/A</v>
      </c>
      <c r="AK920" s="19" t="e">
        <f t="shared" ca="1" si="1180"/>
        <v>#N/A</v>
      </c>
      <c r="AL920" s="19" t="e">
        <f t="shared" ca="1" si="1181"/>
        <v>#N/A</v>
      </c>
      <c r="AM920" s="19" t="e">
        <f t="shared" ca="1" si="1182"/>
        <v>#N/A</v>
      </c>
      <c r="AN920" s="19" t="e">
        <f t="shared" ca="1" si="1183"/>
        <v>#N/A</v>
      </c>
      <c r="AO920" s="19" t="e">
        <f t="shared" ca="1" si="1184"/>
        <v>#N/A</v>
      </c>
      <c r="AP920" s="19" t="e">
        <f t="shared" ca="1" si="1185"/>
        <v>#N/A</v>
      </c>
      <c r="AQ920" s="72" t="e">
        <f t="shared" ca="1" si="1186"/>
        <v>#N/A</v>
      </c>
      <c r="AR920" s="72" t="e">
        <f t="shared" ca="1" si="1187"/>
        <v>#N/A</v>
      </c>
      <c r="AS920" s="72" t="e">
        <f t="shared" ca="1" si="1188"/>
        <v>#N/A</v>
      </c>
      <c r="AT920" s="19" t="e">
        <f t="shared" ca="1" si="1189"/>
        <v>#N/A</v>
      </c>
      <c r="AU920" s="19" t="e">
        <f t="shared" ca="1" si="1190"/>
        <v>#N/A</v>
      </c>
      <c r="AV920" s="19" t="e">
        <f t="shared" ca="1" si="1191"/>
        <v>#N/A</v>
      </c>
      <c r="AW920" s="19" t="e">
        <f t="shared" ca="1" si="1192"/>
        <v>#N/A</v>
      </c>
      <c r="AX920" s="19" t="e">
        <f t="shared" ca="1" si="1193"/>
        <v>#N/A</v>
      </c>
      <c r="AY920" s="19" t="e">
        <f t="shared" ca="1" si="1194"/>
        <v>#N/A</v>
      </c>
      <c r="AZ920" s="72" t="e">
        <f t="shared" ca="1" si="1195"/>
        <v>#N/A</v>
      </c>
      <c r="BA920" s="72" t="e">
        <f t="shared" ca="1" si="1196"/>
        <v>#N/A</v>
      </c>
      <c r="BB920" s="72" t="e">
        <f t="shared" ca="1" si="1197"/>
        <v>#N/A</v>
      </c>
      <c r="BC920" s="19" t="e">
        <f t="shared" ca="1" si="1198"/>
        <v>#N/A</v>
      </c>
      <c r="BD920" s="19" t="e">
        <f t="shared" ca="1" si="1199"/>
        <v>#N/A</v>
      </c>
      <c r="BE920" s="19" t="e">
        <f t="shared" ca="1" si="1200"/>
        <v>#N/A</v>
      </c>
      <c r="BF920" s="19" t="e">
        <f t="shared" ca="1" si="1201"/>
        <v>#N/A</v>
      </c>
      <c r="BG920" s="19" t="e">
        <f t="shared" ca="1" si="1202"/>
        <v>#N/A</v>
      </c>
      <c r="BH920" s="19" t="e">
        <f t="shared" ca="1" si="1203"/>
        <v>#N/A</v>
      </c>
      <c r="BI920" s="72" t="e">
        <f t="shared" ca="1" si="1204"/>
        <v>#N/A</v>
      </c>
      <c r="BJ920" s="72" t="e">
        <f t="shared" ca="1" si="1205"/>
        <v>#N/A</v>
      </c>
      <c r="BK920" s="72" t="e">
        <f t="shared" ca="1" si="1206"/>
        <v>#N/A</v>
      </c>
      <c r="BL920" s="72" t="e">
        <f t="shared" ca="1" si="1207"/>
        <v>#N/A</v>
      </c>
      <c r="BM920" s="72" t="e">
        <f t="shared" ca="1" si="1208"/>
        <v>#N/A</v>
      </c>
      <c r="BN920" s="72" t="e">
        <f t="shared" ca="1" si="1209"/>
        <v>#N/A</v>
      </c>
      <c r="BO920" s="72" t="e">
        <f t="shared" ca="1" si="1210"/>
        <v>#N/A</v>
      </c>
      <c r="BP920" s="72" t="e">
        <f t="shared" ca="1" si="1211"/>
        <v>#N/A</v>
      </c>
      <c r="BQ920" s="72" t="e">
        <f t="shared" ca="1" si="1212"/>
        <v>#N/A</v>
      </c>
      <c r="BR920" s="72" t="e">
        <f t="shared" ca="1" si="1213"/>
        <v>#N/A</v>
      </c>
      <c r="BS920" s="72" t="e">
        <f t="shared" ca="1" si="1214"/>
        <v>#N/A</v>
      </c>
      <c r="BT920" s="72" t="e">
        <f t="shared" ca="1" si="1215"/>
        <v>#N/A</v>
      </c>
      <c r="BU920" s="72" t="e">
        <f t="shared" ca="1" si="1216"/>
        <v>#N/A</v>
      </c>
      <c r="BV920" s="72" t="e">
        <f t="shared" ca="1" si="1217"/>
        <v>#N/A</v>
      </c>
    </row>
    <row r="921" spans="1:74">
      <c r="A921" s="13" t="e">
        <f ca="1">'MGRS to'!AO921</f>
        <v>#N/A</v>
      </c>
      <c r="B921" s="13" t="e">
        <f ca="1">'MGRS to'!AP921</f>
        <v>#N/A</v>
      </c>
      <c r="C921" s="19" t="e">
        <f t="shared" ca="1" si="1146"/>
        <v>#N/A</v>
      </c>
      <c r="D921" s="19" t="e">
        <f t="shared" ca="1" si="1147"/>
        <v>#N/A</v>
      </c>
      <c r="E921" s="19" t="e">
        <f t="shared" ca="1" si="1148"/>
        <v>#N/A</v>
      </c>
      <c r="F921" s="19" t="e">
        <f t="shared" ca="1" si="1149"/>
        <v>#N/A</v>
      </c>
      <c r="G921" s="19" t="e">
        <f t="shared" ca="1" si="1150"/>
        <v>#N/A</v>
      </c>
      <c r="H921" s="19" t="e">
        <f t="shared" ca="1" si="1151"/>
        <v>#N/A</v>
      </c>
      <c r="I921" s="19" t="e">
        <f t="shared" ca="1" si="1152"/>
        <v>#N/A</v>
      </c>
      <c r="J921" s="19" t="e">
        <f t="shared" ca="1" si="1153"/>
        <v>#N/A</v>
      </c>
      <c r="K921" s="19" t="e">
        <f t="shared" ca="1" si="1154"/>
        <v>#N/A</v>
      </c>
      <c r="L921" s="19" t="e">
        <f t="shared" ca="1" si="1155"/>
        <v>#N/A</v>
      </c>
      <c r="M921" s="19" t="e">
        <f t="shared" ca="1" si="1156"/>
        <v>#N/A</v>
      </c>
      <c r="N921" s="19" t="e">
        <f t="shared" ca="1" si="1157"/>
        <v>#N/A</v>
      </c>
      <c r="O921" s="19" t="e">
        <f t="shared" ca="1" si="1158"/>
        <v>#N/A</v>
      </c>
      <c r="P921" s="72" t="e">
        <f t="shared" ca="1" si="1159"/>
        <v>#N/A</v>
      </c>
      <c r="Q921" s="72" t="e">
        <f t="shared" ca="1" si="1160"/>
        <v>#N/A</v>
      </c>
      <c r="R921" s="72" t="e">
        <f t="shared" ca="1" si="1161"/>
        <v>#N/A</v>
      </c>
      <c r="S921" s="19" t="e">
        <f t="shared" ca="1" si="1162"/>
        <v>#N/A</v>
      </c>
      <c r="T921" s="19" t="e">
        <f t="shared" ca="1" si="1163"/>
        <v>#N/A</v>
      </c>
      <c r="U921" s="19" t="e">
        <f t="shared" ca="1" si="1164"/>
        <v>#N/A</v>
      </c>
      <c r="V921" s="19" t="e">
        <f t="shared" ca="1" si="1165"/>
        <v>#N/A</v>
      </c>
      <c r="W921" s="19" t="e">
        <f t="shared" ca="1" si="1166"/>
        <v>#N/A</v>
      </c>
      <c r="X921" s="19" t="e">
        <f t="shared" ca="1" si="1167"/>
        <v>#N/A</v>
      </c>
      <c r="Y921" s="72" t="e">
        <f t="shared" ca="1" si="1168"/>
        <v>#N/A</v>
      </c>
      <c r="Z921" s="72" t="e">
        <f t="shared" ca="1" si="1169"/>
        <v>#N/A</v>
      </c>
      <c r="AA921" s="72" t="e">
        <f t="shared" ca="1" si="1170"/>
        <v>#N/A</v>
      </c>
      <c r="AB921" s="19" t="e">
        <f t="shared" ca="1" si="1171"/>
        <v>#N/A</v>
      </c>
      <c r="AC921" s="19" t="e">
        <f t="shared" ca="1" si="1172"/>
        <v>#N/A</v>
      </c>
      <c r="AD921" s="19" t="e">
        <f t="shared" ca="1" si="1173"/>
        <v>#N/A</v>
      </c>
      <c r="AE921" s="19" t="e">
        <f t="shared" ca="1" si="1174"/>
        <v>#N/A</v>
      </c>
      <c r="AF921" s="19" t="e">
        <f t="shared" ca="1" si="1175"/>
        <v>#N/A</v>
      </c>
      <c r="AG921" s="19" t="e">
        <f t="shared" ca="1" si="1176"/>
        <v>#N/A</v>
      </c>
      <c r="AH921" s="72" t="e">
        <f t="shared" ca="1" si="1177"/>
        <v>#N/A</v>
      </c>
      <c r="AI921" s="72" t="e">
        <f t="shared" ca="1" si="1178"/>
        <v>#N/A</v>
      </c>
      <c r="AJ921" s="72" t="e">
        <f t="shared" ca="1" si="1179"/>
        <v>#N/A</v>
      </c>
      <c r="AK921" s="19" t="e">
        <f t="shared" ca="1" si="1180"/>
        <v>#N/A</v>
      </c>
      <c r="AL921" s="19" t="e">
        <f t="shared" ca="1" si="1181"/>
        <v>#N/A</v>
      </c>
      <c r="AM921" s="19" t="e">
        <f t="shared" ca="1" si="1182"/>
        <v>#N/A</v>
      </c>
      <c r="AN921" s="19" t="e">
        <f t="shared" ca="1" si="1183"/>
        <v>#N/A</v>
      </c>
      <c r="AO921" s="19" t="e">
        <f t="shared" ca="1" si="1184"/>
        <v>#N/A</v>
      </c>
      <c r="AP921" s="19" t="e">
        <f t="shared" ca="1" si="1185"/>
        <v>#N/A</v>
      </c>
      <c r="AQ921" s="72" t="e">
        <f t="shared" ca="1" si="1186"/>
        <v>#N/A</v>
      </c>
      <c r="AR921" s="72" t="e">
        <f t="shared" ca="1" si="1187"/>
        <v>#N/A</v>
      </c>
      <c r="AS921" s="72" t="e">
        <f t="shared" ca="1" si="1188"/>
        <v>#N/A</v>
      </c>
      <c r="AT921" s="19" t="e">
        <f t="shared" ca="1" si="1189"/>
        <v>#N/A</v>
      </c>
      <c r="AU921" s="19" t="e">
        <f t="shared" ca="1" si="1190"/>
        <v>#N/A</v>
      </c>
      <c r="AV921" s="19" t="e">
        <f t="shared" ca="1" si="1191"/>
        <v>#N/A</v>
      </c>
      <c r="AW921" s="19" t="e">
        <f t="shared" ca="1" si="1192"/>
        <v>#N/A</v>
      </c>
      <c r="AX921" s="19" t="e">
        <f t="shared" ca="1" si="1193"/>
        <v>#N/A</v>
      </c>
      <c r="AY921" s="19" t="e">
        <f t="shared" ca="1" si="1194"/>
        <v>#N/A</v>
      </c>
      <c r="AZ921" s="72" t="e">
        <f t="shared" ca="1" si="1195"/>
        <v>#N/A</v>
      </c>
      <c r="BA921" s="72" t="e">
        <f t="shared" ca="1" si="1196"/>
        <v>#N/A</v>
      </c>
      <c r="BB921" s="72" t="e">
        <f t="shared" ca="1" si="1197"/>
        <v>#N/A</v>
      </c>
      <c r="BC921" s="19" t="e">
        <f t="shared" ca="1" si="1198"/>
        <v>#N/A</v>
      </c>
      <c r="BD921" s="19" t="e">
        <f t="shared" ca="1" si="1199"/>
        <v>#N/A</v>
      </c>
      <c r="BE921" s="19" t="e">
        <f t="shared" ca="1" si="1200"/>
        <v>#N/A</v>
      </c>
      <c r="BF921" s="19" t="e">
        <f t="shared" ca="1" si="1201"/>
        <v>#N/A</v>
      </c>
      <c r="BG921" s="19" t="e">
        <f t="shared" ca="1" si="1202"/>
        <v>#N/A</v>
      </c>
      <c r="BH921" s="19" t="e">
        <f t="shared" ca="1" si="1203"/>
        <v>#N/A</v>
      </c>
      <c r="BI921" s="72" t="e">
        <f t="shared" ca="1" si="1204"/>
        <v>#N/A</v>
      </c>
      <c r="BJ921" s="72" t="e">
        <f t="shared" ca="1" si="1205"/>
        <v>#N/A</v>
      </c>
      <c r="BK921" s="72" t="e">
        <f t="shared" ca="1" si="1206"/>
        <v>#N/A</v>
      </c>
      <c r="BL921" s="72" t="e">
        <f t="shared" ca="1" si="1207"/>
        <v>#N/A</v>
      </c>
      <c r="BM921" s="72" t="e">
        <f t="shared" ca="1" si="1208"/>
        <v>#N/A</v>
      </c>
      <c r="BN921" s="72" t="e">
        <f t="shared" ca="1" si="1209"/>
        <v>#N/A</v>
      </c>
      <c r="BO921" s="72" t="e">
        <f t="shared" ca="1" si="1210"/>
        <v>#N/A</v>
      </c>
      <c r="BP921" s="72" t="e">
        <f t="shared" ca="1" si="1211"/>
        <v>#N/A</v>
      </c>
      <c r="BQ921" s="72" t="e">
        <f t="shared" ca="1" si="1212"/>
        <v>#N/A</v>
      </c>
      <c r="BR921" s="72" t="e">
        <f t="shared" ca="1" si="1213"/>
        <v>#N/A</v>
      </c>
      <c r="BS921" s="72" t="e">
        <f t="shared" ca="1" si="1214"/>
        <v>#N/A</v>
      </c>
      <c r="BT921" s="72" t="e">
        <f t="shared" ca="1" si="1215"/>
        <v>#N/A</v>
      </c>
      <c r="BU921" s="72" t="e">
        <f t="shared" ca="1" si="1216"/>
        <v>#N/A</v>
      </c>
      <c r="BV921" s="72" t="e">
        <f t="shared" ca="1" si="1217"/>
        <v>#N/A</v>
      </c>
    </row>
    <row r="922" spans="1:74">
      <c r="A922" s="13" t="e">
        <f ca="1">'MGRS to'!AO922</f>
        <v>#N/A</v>
      </c>
      <c r="B922" s="13" t="e">
        <f ca="1">'MGRS to'!AP922</f>
        <v>#N/A</v>
      </c>
      <c r="C922" s="19" t="e">
        <f t="shared" ca="1" si="1146"/>
        <v>#N/A</v>
      </c>
      <c r="D922" s="19" t="e">
        <f t="shared" ca="1" si="1147"/>
        <v>#N/A</v>
      </c>
      <c r="E922" s="19" t="e">
        <f t="shared" ca="1" si="1148"/>
        <v>#N/A</v>
      </c>
      <c r="F922" s="19" t="e">
        <f t="shared" ca="1" si="1149"/>
        <v>#N/A</v>
      </c>
      <c r="G922" s="19" t="e">
        <f t="shared" ca="1" si="1150"/>
        <v>#N/A</v>
      </c>
      <c r="H922" s="19" t="e">
        <f t="shared" ca="1" si="1151"/>
        <v>#N/A</v>
      </c>
      <c r="I922" s="19" t="e">
        <f t="shared" ca="1" si="1152"/>
        <v>#N/A</v>
      </c>
      <c r="J922" s="19" t="e">
        <f t="shared" ca="1" si="1153"/>
        <v>#N/A</v>
      </c>
      <c r="K922" s="19" t="e">
        <f t="shared" ca="1" si="1154"/>
        <v>#N/A</v>
      </c>
      <c r="L922" s="19" t="e">
        <f t="shared" ca="1" si="1155"/>
        <v>#N/A</v>
      </c>
      <c r="M922" s="19" t="e">
        <f t="shared" ca="1" si="1156"/>
        <v>#N/A</v>
      </c>
      <c r="N922" s="19" t="e">
        <f t="shared" ca="1" si="1157"/>
        <v>#N/A</v>
      </c>
      <c r="O922" s="19" t="e">
        <f t="shared" ca="1" si="1158"/>
        <v>#N/A</v>
      </c>
      <c r="P922" s="72" t="e">
        <f t="shared" ca="1" si="1159"/>
        <v>#N/A</v>
      </c>
      <c r="Q922" s="72" t="e">
        <f t="shared" ca="1" si="1160"/>
        <v>#N/A</v>
      </c>
      <c r="R922" s="72" t="e">
        <f t="shared" ca="1" si="1161"/>
        <v>#N/A</v>
      </c>
      <c r="S922" s="19" t="e">
        <f t="shared" ca="1" si="1162"/>
        <v>#N/A</v>
      </c>
      <c r="T922" s="19" t="e">
        <f t="shared" ca="1" si="1163"/>
        <v>#N/A</v>
      </c>
      <c r="U922" s="19" t="e">
        <f t="shared" ca="1" si="1164"/>
        <v>#N/A</v>
      </c>
      <c r="V922" s="19" t="e">
        <f t="shared" ca="1" si="1165"/>
        <v>#N/A</v>
      </c>
      <c r="W922" s="19" t="e">
        <f t="shared" ca="1" si="1166"/>
        <v>#N/A</v>
      </c>
      <c r="X922" s="19" t="e">
        <f t="shared" ca="1" si="1167"/>
        <v>#N/A</v>
      </c>
      <c r="Y922" s="72" t="e">
        <f t="shared" ca="1" si="1168"/>
        <v>#N/A</v>
      </c>
      <c r="Z922" s="72" t="e">
        <f t="shared" ca="1" si="1169"/>
        <v>#N/A</v>
      </c>
      <c r="AA922" s="72" t="e">
        <f t="shared" ca="1" si="1170"/>
        <v>#N/A</v>
      </c>
      <c r="AB922" s="19" t="e">
        <f t="shared" ca="1" si="1171"/>
        <v>#N/A</v>
      </c>
      <c r="AC922" s="19" t="e">
        <f t="shared" ca="1" si="1172"/>
        <v>#N/A</v>
      </c>
      <c r="AD922" s="19" t="e">
        <f t="shared" ca="1" si="1173"/>
        <v>#N/A</v>
      </c>
      <c r="AE922" s="19" t="e">
        <f t="shared" ca="1" si="1174"/>
        <v>#N/A</v>
      </c>
      <c r="AF922" s="19" t="e">
        <f t="shared" ca="1" si="1175"/>
        <v>#N/A</v>
      </c>
      <c r="AG922" s="19" t="e">
        <f t="shared" ca="1" si="1176"/>
        <v>#N/A</v>
      </c>
      <c r="AH922" s="72" t="e">
        <f t="shared" ca="1" si="1177"/>
        <v>#N/A</v>
      </c>
      <c r="AI922" s="72" t="e">
        <f t="shared" ca="1" si="1178"/>
        <v>#N/A</v>
      </c>
      <c r="AJ922" s="72" t="e">
        <f t="shared" ca="1" si="1179"/>
        <v>#N/A</v>
      </c>
      <c r="AK922" s="19" t="e">
        <f t="shared" ca="1" si="1180"/>
        <v>#N/A</v>
      </c>
      <c r="AL922" s="19" t="e">
        <f t="shared" ca="1" si="1181"/>
        <v>#N/A</v>
      </c>
      <c r="AM922" s="19" t="e">
        <f t="shared" ca="1" si="1182"/>
        <v>#N/A</v>
      </c>
      <c r="AN922" s="19" t="e">
        <f t="shared" ca="1" si="1183"/>
        <v>#N/A</v>
      </c>
      <c r="AO922" s="19" t="e">
        <f t="shared" ca="1" si="1184"/>
        <v>#N/A</v>
      </c>
      <c r="AP922" s="19" t="e">
        <f t="shared" ca="1" si="1185"/>
        <v>#N/A</v>
      </c>
      <c r="AQ922" s="72" t="e">
        <f t="shared" ca="1" si="1186"/>
        <v>#N/A</v>
      </c>
      <c r="AR922" s="72" t="e">
        <f t="shared" ca="1" si="1187"/>
        <v>#N/A</v>
      </c>
      <c r="AS922" s="72" t="e">
        <f t="shared" ca="1" si="1188"/>
        <v>#N/A</v>
      </c>
      <c r="AT922" s="19" t="e">
        <f t="shared" ca="1" si="1189"/>
        <v>#N/A</v>
      </c>
      <c r="AU922" s="19" t="e">
        <f t="shared" ca="1" si="1190"/>
        <v>#N/A</v>
      </c>
      <c r="AV922" s="19" t="e">
        <f t="shared" ca="1" si="1191"/>
        <v>#N/A</v>
      </c>
      <c r="AW922" s="19" t="e">
        <f t="shared" ca="1" si="1192"/>
        <v>#N/A</v>
      </c>
      <c r="AX922" s="19" t="e">
        <f t="shared" ca="1" si="1193"/>
        <v>#N/A</v>
      </c>
      <c r="AY922" s="19" t="e">
        <f t="shared" ca="1" si="1194"/>
        <v>#N/A</v>
      </c>
      <c r="AZ922" s="72" t="e">
        <f t="shared" ca="1" si="1195"/>
        <v>#N/A</v>
      </c>
      <c r="BA922" s="72" t="e">
        <f t="shared" ca="1" si="1196"/>
        <v>#N/A</v>
      </c>
      <c r="BB922" s="72" t="e">
        <f t="shared" ca="1" si="1197"/>
        <v>#N/A</v>
      </c>
      <c r="BC922" s="19" t="e">
        <f t="shared" ca="1" si="1198"/>
        <v>#N/A</v>
      </c>
      <c r="BD922" s="19" t="e">
        <f t="shared" ca="1" si="1199"/>
        <v>#N/A</v>
      </c>
      <c r="BE922" s="19" t="e">
        <f t="shared" ca="1" si="1200"/>
        <v>#N/A</v>
      </c>
      <c r="BF922" s="19" t="e">
        <f t="shared" ca="1" si="1201"/>
        <v>#N/A</v>
      </c>
      <c r="BG922" s="19" t="e">
        <f t="shared" ca="1" si="1202"/>
        <v>#N/A</v>
      </c>
      <c r="BH922" s="19" t="e">
        <f t="shared" ca="1" si="1203"/>
        <v>#N/A</v>
      </c>
      <c r="BI922" s="72" t="e">
        <f t="shared" ca="1" si="1204"/>
        <v>#N/A</v>
      </c>
      <c r="BJ922" s="72" t="e">
        <f t="shared" ca="1" si="1205"/>
        <v>#N/A</v>
      </c>
      <c r="BK922" s="72" t="e">
        <f t="shared" ca="1" si="1206"/>
        <v>#N/A</v>
      </c>
      <c r="BL922" s="72" t="e">
        <f t="shared" ca="1" si="1207"/>
        <v>#N/A</v>
      </c>
      <c r="BM922" s="72" t="e">
        <f t="shared" ca="1" si="1208"/>
        <v>#N/A</v>
      </c>
      <c r="BN922" s="72" t="e">
        <f t="shared" ca="1" si="1209"/>
        <v>#N/A</v>
      </c>
      <c r="BO922" s="72" t="e">
        <f t="shared" ca="1" si="1210"/>
        <v>#N/A</v>
      </c>
      <c r="BP922" s="72" t="e">
        <f t="shared" ca="1" si="1211"/>
        <v>#N/A</v>
      </c>
      <c r="BQ922" s="72" t="e">
        <f t="shared" ca="1" si="1212"/>
        <v>#N/A</v>
      </c>
      <c r="BR922" s="72" t="e">
        <f t="shared" ca="1" si="1213"/>
        <v>#N/A</v>
      </c>
      <c r="BS922" s="72" t="e">
        <f t="shared" ca="1" si="1214"/>
        <v>#N/A</v>
      </c>
      <c r="BT922" s="72" t="e">
        <f t="shared" ca="1" si="1215"/>
        <v>#N/A</v>
      </c>
      <c r="BU922" s="72" t="e">
        <f t="shared" ca="1" si="1216"/>
        <v>#N/A</v>
      </c>
      <c r="BV922" s="72" t="e">
        <f t="shared" ca="1" si="1217"/>
        <v>#N/A</v>
      </c>
    </row>
    <row r="923" spans="1:74">
      <c r="A923" s="13" t="e">
        <f ca="1">'MGRS to'!AO923</f>
        <v>#N/A</v>
      </c>
      <c r="B923" s="13" t="e">
        <f ca="1">'MGRS to'!AP923</f>
        <v>#N/A</v>
      </c>
      <c r="C923" s="19" t="e">
        <f t="shared" ca="1" si="1146"/>
        <v>#N/A</v>
      </c>
      <c r="D923" s="19" t="e">
        <f t="shared" ca="1" si="1147"/>
        <v>#N/A</v>
      </c>
      <c r="E923" s="19" t="e">
        <f t="shared" ca="1" si="1148"/>
        <v>#N/A</v>
      </c>
      <c r="F923" s="19" t="e">
        <f t="shared" ca="1" si="1149"/>
        <v>#N/A</v>
      </c>
      <c r="G923" s="19" t="e">
        <f t="shared" ca="1" si="1150"/>
        <v>#N/A</v>
      </c>
      <c r="H923" s="19" t="e">
        <f t="shared" ca="1" si="1151"/>
        <v>#N/A</v>
      </c>
      <c r="I923" s="19" t="e">
        <f t="shared" ca="1" si="1152"/>
        <v>#N/A</v>
      </c>
      <c r="J923" s="19" t="e">
        <f t="shared" ca="1" si="1153"/>
        <v>#N/A</v>
      </c>
      <c r="K923" s="19" t="e">
        <f t="shared" ca="1" si="1154"/>
        <v>#N/A</v>
      </c>
      <c r="L923" s="19" t="e">
        <f t="shared" ca="1" si="1155"/>
        <v>#N/A</v>
      </c>
      <c r="M923" s="19" t="e">
        <f t="shared" ca="1" si="1156"/>
        <v>#N/A</v>
      </c>
      <c r="N923" s="19" t="e">
        <f t="shared" ca="1" si="1157"/>
        <v>#N/A</v>
      </c>
      <c r="O923" s="19" t="e">
        <f t="shared" ca="1" si="1158"/>
        <v>#N/A</v>
      </c>
      <c r="P923" s="72" t="e">
        <f t="shared" ca="1" si="1159"/>
        <v>#N/A</v>
      </c>
      <c r="Q923" s="72" t="e">
        <f t="shared" ca="1" si="1160"/>
        <v>#N/A</v>
      </c>
      <c r="R923" s="72" t="e">
        <f t="shared" ca="1" si="1161"/>
        <v>#N/A</v>
      </c>
      <c r="S923" s="19" t="e">
        <f t="shared" ca="1" si="1162"/>
        <v>#N/A</v>
      </c>
      <c r="T923" s="19" t="e">
        <f t="shared" ca="1" si="1163"/>
        <v>#N/A</v>
      </c>
      <c r="U923" s="19" t="e">
        <f t="shared" ca="1" si="1164"/>
        <v>#N/A</v>
      </c>
      <c r="V923" s="19" t="e">
        <f t="shared" ca="1" si="1165"/>
        <v>#N/A</v>
      </c>
      <c r="W923" s="19" t="e">
        <f t="shared" ca="1" si="1166"/>
        <v>#N/A</v>
      </c>
      <c r="X923" s="19" t="e">
        <f t="shared" ca="1" si="1167"/>
        <v>#N/A</v>
      </c>
      <c r="Y923" s="72" t="e">
        <f t="shared" ca="1" si="1168"/>
        <v>#N/A</v>
      </c>
      <c r="Z923" s="72" t="e">
        <f t="shared" ca="1" si="1169"/>
        <v>#N/A</v>
      </c>
      <c r="AA923" s="72" t="e">
        <f t="shared" ca="1" si="1170"/>
        <v>#N/A</v>
      </c>
      <c r="AB923" s="19" t="e">
        <f t="shared" ca="1" si="1171"/>
        <v>#N/A</v>
      </c>
      <c r="AC923" s="19" t="e">
        <f t="shared" ca="1" si="1172"/>
        <v>#N/A</v>
      </c>
      <c r="AD923" s="19" t="e">
        <f t="shared" ca="1" si="1173"/>
        <v>#N/A</v>
      </c>
      <c r="AE923" s="19" t="e">
        <f t="shared" ca="1" si="1174"/>
        <v>#N/A</v>
      </c>
      <c r="AF923" s="19" t="e">
        <f t="shared" ca="1" si="1175"/>
        <v>#N/A</v>
      </c>
      <c r="AG923" s="19" t="e">
        <f t="shared" ca="1" si="1176"/>
        <v>#N/A</v>
      </c>
      <c r="AH923" s="72" t="e">
        <f t="shared" ca="1" si="1177"/>
        <v>#N/A</v>
      </c>
      <c r="AI923" s="72" t="e">
        <f t="shared" ca="1" si="1178"/>
        <v>#N/A</v>
      </c>
      <c r="AJ923" s="72" t="e">
        <f t="shared" ca="1" si="1179"/>
        <v>#N/A</v>
      </c>
      <c r="AK923" s="19" t="e">
        <f t="shared" ca="1" si="1180"/>
        <v>#N/A</v>
      </c>
      <c r="AL923" s="19" t="e">
        <f t="shared" ca="1" si="1181"/>
        <v>#N/A</v>
      </c>
      <c r="AM923" s="19" t="e">
        <f t="shared" ca="1" si="1182"/>
        <v>#N/A</v>
      </c>
      <c r="AN923" s="19" t="e">
        <f t="shared" ca="1" si="1183"/>
        <v>#N/A</v>
      </c>
      <c r="AO923" s="19" t="e">
        <f t="shared" ca="1" si="1184"/>
        <v>#N/A</v>
      </c>
      <c r="AP923" s="19" t="e">
        <f t="shared" ca="1" si="1185"/>
        <v>#N/A</v>
      </c>
      <c r="AQ923" s="72" t="e">
        <f t="shared" ca="1" si="1186"/>
        <v>#N/A</v>
      </c>
      <c r="AR923" s="72" t="e">
        <f t="shared" ca="1" si="1187"/>
        <v>#N/A</v>
      </c>
      <c r="AS923" s="72" t="e">
        <f t="shared" ca="1" si="1188"/>
        <v>#N/A</v>
      </c>
      <c r="AT923" s="19" t="e">
        <f t="shared" ca="1" si="1189"/>
        <v>#N/A</v>
      </c>
      <c r="AU923" s="19" t="e">
        <f t="shared" ca="1" si="1190"/>
        <v>#N/A</v>
      </c>
      <c r="AV923" s="19" t="e">
        <f t="shared" ca="1" si="1191"/>
        <v>#N/A</v>
      </c>
      <c r="AW923" s="19" t="e">
        <f t="shared" ca="1" si="1192"/>
        <v>#N/A</v>
      </c>
      <c r="AX923" s="19" t="e">
        <f t="shared" ca="1" si="1193"/>
        <v>#N/A</v>
      </c>
      <c r="AY923" s="19" t="e">
        <f t="shared" ca="1" si="1194"/>
        <v>#N/A</v>
      </c>
      <c r="AZ923" s="72" t="e">
        <f t="shared" ca="1" si="1195"/>
        <v>#N/A</v>
      </c>
      <c r="BA923" s="72" t="e">
        <f t="shared" ca="1" si="1196"/>
        <v>#N/A</v>
      </c>
      <c r="BB923" s="72" t="e">
        <f t="shared" ca="1" si="1197"/>
        <v>#N/A</v>
      </c>
      <c r="BC923" s="19" t="e">
        <f t="shared" ca="1" si="1198"/>
        <v>#N/A</v>
      </c>
      <c r="BD923" s="19" t="e">
        <f t="shared" ca="1" si="1199"/>
        <v>#N/A</v>
      </c>
      <c r="BE923" s="19" t="e">
        <f t="shared" ca="1" si="1200"/>
        <v>#N/A</v>
      </c>
      <c r="BF923" s="19" t="e">
        <f t="shared" ca="1" si="1201"/>
        <v>#N/A</v>
      </c>
      <c r="BG923" s="19" t="e">
        <f t="shared" ca="1" si="1202"/>
        <v>#N/A</v>
      </c>
      <c r="BH923" s="19" t="e">
        <f t="shared" ca="1" si="1203"/>
        <v>#N/A</v>
      </c>
      <c r="BI923" s="72" t="e">
        <f t="shared" ca="1" si="1204"/>
        <v>#N/A</v>
      </c>
      <c r="BJ923" s="72" t="e">
        <f t="shared" ca="1" si="1205"/>
        <v>#N/A</v>
      </c>
      <c r="BK923" s="72" t="e">
        <f t="shared" ca="1" si="1206"/>
        <v>#N/A</v>
      </c>
      <c r="BL923" s="72" t="e">
        <f t="shared" ca="1" si="1207"/>
        <v>#N/A</v>
      </c>
      <c r="BM923" s="72" t="e">
        <f t="shared" ca="1" si="1208"/>
        <v>#N/A</v>
      </c>
      <c r="BN923" s="72" t="e">
        <f t="shared" ca="1" si="1209"/>
        <v>#N/A</v>
      </c>
      <c r="BO923" s="72" t="e">
        <f t="shared" ca="1" si="1210"/>
        <v>#N/A</v>
      </c>
      <c r="BP923" s="72" t="e">
        <f t="shared" ca="1" si="1211"/>
        <v>#N/A</v>
      </c>
      <c r="BQ923" s="72" t="e">
        <f t="shared" ca="1" si="1212"/>
        <v>#N/A</v>
      </c>
      <c r="BR923" s="72" t="e">
        <f t="shared" ca="1" si="1213"/>
        <v>#N/A</v>
      </c>
      <c r="BS923" s="72" t="e">
        <f t="shared" ca="1" si="1214"/>
        <v>#N/A</v>
      </c>
      <c r="BT923" s="72" t="e">
        <f t="shared" ca="1" si="1215"/>
        <v>#N/A</v>
      </c>
      <c r="BU923" s="72" t="e">
        <f t="shared" ca="1" si="1216"/>
        <v>#N/A</v>
      </c>
      <c r="BV923" s="72" t="e">
        <f t="shared" ca="1" si="1217"/>
        <v>#N/A</v>
      </c>
    </row>
    <row r="924" spans="1:74">
      <c r="A924" s="13" t="e">
        <f ca="1">'MGRS to'!AO924</f>
        <v>#N/A</v>
      </c>
      <c r="B924" s="13" t="e">
        <f ca="1">'MGRS to'!AP924</f>
        <v>#N/A</v>
      </c>
      <c r="C924" s="19" t="e">
        <f t="shared" ca="1" si="1146"/>
        <v>#N/A</v>
      </c>
      <c r="D924" s="19" t="e">
        <f t="shared" ca="1" si="1147"/>
        <v>#N/A</v>
      </c>
      <c r="E924" s="19" t="e">
        <f t="shared" ca="1" si="1148"/>
        <v>#N/A</v>
      </c>
      <c r="F924" s="19" t="e">
        <f t="shared" ca="1" si="1149"/>
        <v>#N/A</v>
      </c>
      <c r="G924" s="19" t="e">
        <f t="shared" ca="1" si="1150"/>
        <v>#N/A</v>
      </c>
      <c r="H924" s="19" t="e">
        <f t="shared" ca="1" si="1151"/>
        <v>#N/A</v>
      </c>
      <c r="I924" s="19" t="e">
        <f t="shared" ca="1" si="1152"/>
        <v>#N/A</v>
      </c>
      <c r="J924" s="19" t="e">
        <f t="shared" ca="1" si="1153"/>
        <v>#N/A</v>
      </c>
      <c r="K924" s="19" t="e">
        <f t="shared" ca="1" si="1154"/>
        <v>#N/A</v>
      </c>
      <c r="L924" s="19" t="e">
        <f t="shared" ca="1" si="1155"/>
        <v>#N/A</v>
      </c>
      <c r="M924" s="19" t="e">
        <f t="shared" ca="1" si="1156"/>
        <v>#N/A</v>
      </c>
      <c r="N924" s="19" t="e">
        <f t="shared" ca="1" si="1157"/>
        <v>#N/A</v>
      </c>
      <c r="O924" s="19" t="e">
        <f t="shared" ca="1" si="1158"/>
        <v>#N/A</v>
      </c>
      <c r="P924" s="72" t="e">
        <f t="shared" ca="1" si="1159"/>
        <v>#N/A</v>
      </c>
      <c r="Q924" s="72" t="e">
        <f t="shared" ca="1" si="1160"/>
        <v>#N/A</v>
      </c>
      <c r="R924" s="72" t="e">
        <f t="shared" ca="1" si="1161"/>
        <v>#N/A</v>
      </c>
      <c r="S924" s="19" t="e">
        <f t="shared" ca="1" si="1162"/>
        <v>#N/A</v>
      </c>
      <c r="T924" s="19" t="e">
        <f t="shared" ca="1" si="1163"/>
        <v>#N/A</v>
      </c>
      <c r="U924" s="19" t="e">
        <f t="shared" ca="1" si="1164"/>
        <v>#N/A</v>
      </c>
      <c r="V924" s="19" t="e">
        <f t="shared" ca="1" si="1165"/>
        <v>#N/A</v>
      </c>
      <c r="W924" s="19" t="e">
        <f t="shared" ca="1" si="1166"/>
        <v>#N/A</v>
      </c>
      <c r="X924" s="19" t="e">
        <f t="shared" ca="1" si="1167"/>
        <v>#N/A</v>
      </c>
      <c r="Y924" s="72" t="e">
        <f t="shared" ca="1" si="1168"/>
        <v>#N/A</v>
      </c>
      <c r="Z924" s="72" t="e">
        <f t="shared" ca="1" si="1169"/>
        <v>#N/A</v>
      </c>
      <c r="AA924" s="72" t="e">
        <f t="shared" ca="1" si="1170"/>
        <v>#N/A</v>
      </c>
      <c r="AB924" s="19" t="e">
        <f t="shared" ca="1" si="1171"/>
        <v>#N/A</v>
      </c>
      <c r="AC924" s="19" t="e">
        <f t="shared" ca="1" si="1172"/>
        <v>#N/A</v>
      </c>
      <c r="AD924" s="19" t="e">
        <f t="shared" ca="1" si="1173"/>
        <v>#N/A</v>
      </c>
      <c r="AE924" s="19" t="e">
        <f t="shared" ca="1" si="1174"/>
        <v>#N/A</v>
      </c>
      <c r="AF924" s="19" t="e">
        <f t="shared" ca="1" si="1175"/>
        <v>#N/A</v>
      </c>
      <c r="AG924" s="19" t="e">
        <f t="shared" ca="1" si="1176"/>
        <v>#N/A</v>
      </c>
      <c r="AH924" s="72" t="e">
        <f t="shared" ca="1" si="1177"/>
        <v>#N/A</v>
      </c>
      <c r="AI924" s="72" t="e">
        <f t="shared" ca="1" si="1178"/>
        <v>#N/A</v>
      </c>
      <c r="AJ924" s="72" t="e">
        <f t="shared" ca="1" si="1179"/>
        <v>#N/A</v>
      </c>
      <c r="AK924" s="19" t="e">
        <f t="shared" ca="1" si="1180"/>
        <v>#N/A</v>
      </c>
      <c r="AL924" s="19" t="e">
        <f t="shared" ca="1" si="1181"/>
        <v>#N/A</v>
      </c>
      <c r="AM924" s="19" t="e">
        <f t="shared" ca="1" si="1182"/>
        <v>#N/A</v>
      </c>
      <c r="AN924" s="19" t="e">
        <f t="shared" ca="1" si="1183"/>
        <v>#N/A</v>
      </c>
      <c r="AO924" s="19" t="e">
        <f t="shared" ca="1" si="1184"/>
        <v>#N/A</v>
      </c>
      <c r="AP924" s="19" t="e">
        <f t="shared" ca="1" si="1185"/>
        <v>#N/A</v>
      </c>
      <c r="AQ924" s="72" t="e">
        <f t="shared" ca="1" si="1186"/>
        <v>#N/A</v>
      </c>
      <c r="AR924" s="72" t="e">
        <f t="shared" ca="1" si="1187"/>
        <v>#N/A</v>
      </c>
      <c r="AS924" s="72" t="e">
        <f t="shared" ca="1" si="1188"/>
        <v>#N/A</v>
      </c>
      <c r="AT924" s="19" t="e">
        <f t="shared" ca="1" si="1189"/>
        <v>#N/A</v>
      </c>
      <c r="AU924" s="19" t="e">
        <f t="shared" ca="1" si="1190"/>
        <v>#N/A</v>
      </c>
      <c r="AV924" s="19" t="e">
        <f t="shared" ca="1" si="1191"/>
        <v>#N/A</v>
      </c>
      <c r="AW924" s="19" t="e">
        <f t="shared" ca="1" si="1192"/>
        <v>#N/A</v>
      </c>
      <c r="AX924" s="19" t="e">
        <f t="shared" ca="1" si="1193"/>
        <v>#N/A</v>
      </c>
      <c r="AY924" s="19" t="e">
        <f t="shared" ca="1" si="1194"/>
        <v>#N/A</v>
      </c>
      <c r="AZ924" s="72" t="e">
        <f t="shared" ca="1" si="1195"/>
        <v>#N/A</v>
      </c>
      <c r="BA924" s="72" t="e">
        <f t="shared" ca="1" si="1196"/>
        <v>#N/A</v>
      </c>
      <c r="BB924" s="72" t="e">
        <f t="shared" ca="1" si="1197"/>
        <v>#N/A</v>
      </c>
      <c r="BC924" s="19" t="e">
        <f t="shared" ca="1" si="1198"/>
        <v>#N/A</v>
      </c>
      <c r="BD924" s="19" t="e">
        <f t="shared" ca="1" si="1199"/>
        <v>#N/A</v>
      </c>
      <c r="BE924" s="19" t="e">
        <f t="shared" ca="1" si="1200"/>
        <v>#N/A</v>
      </c>
      <c r="BF924" s="19" t="e">
        <f t="shared" ca="1" si="1201"/>
        <v>#N/A</v>
      </c>
      <c r="BG924" s="19" t="e">
        <f t="shared" ca="1" si="1202"/>
        <v>#N/A</v>
      </c>
      <c r="BH924" s="19" t="e">
        <f t="shared" ca="1" si="1203"/>
        <v>#N/A</v>
      </c>
      <c r="BI924" s="72" t="e">
        <f t="shared" ca="1" si="1204"/>
        <v>#N/A</v>
      </c>
      <c r="BJ924" s="72" t="e">
        <f t="shared" ca="1" si="1205"/>
        <v>#N/A</v>
      </c>
      <c r="BK924" s="72" t="e">
        <f t="shared" ca="1" si="1206"/>
        <v>#N/A</v>
      </c>
      <c r="BL924" s="72" t="e">
        <f t="shared" ca="1" si="1207"/>
        <v>#N/A</v>
      </c>
      <c r="BM924" s="72" t="e">
        <f t="shared" ca="1" si="1208"/>
        <v>#N/A</v>
      </c>
      <c r="BN924" s="72" t="e">
        <f t="shared" ca="1" si="1209"/>
        <v>#N/A</v>
      </c>
      <c r="BO924" s="72" t="e">
        <f t="shared" ca="1" si="1210"/>
        <v>#N/A</v>
      </c>
      <c r="BP924" s="72" t="e">
        <f t="shared" ca="1" si="1211"/>
        <v>#N/A</v>
      </c>
      <c r="BQ924" s="72" t="e">
        <f t="shared" ca="1" si="1212"/>
        <v>#N/A</v>
      </c>
      <c r="BR924" s="72" t="e">
        <f t="shared" ca="1" si="1213"/>
        <v>#N/A</v>
      </c>
      <c r="BS924" s="72" t="e">
        <f t="shared" ca="1" si="1214"/>
        <v>#N/A</v>
      </c>
      <c r="BT924" s="72" t="e">
        <f t="shared" ca="1" si="1215"/>
        <v>#N/A</v>
      </c>
      <c r="BU924" s="72" t="e">
        <f t="shared" ca="1" si="1216"/>
        <v>#N/A</v>
      </c>
      <c r="BV924" s="72" t="e">
        <f t="shared" ca="1" si="1217"/>
        <v>#N/A</v>
      </c>
    </row>
    <row r="925" spans="1:74">
      <c r="A925" s="13" t="e">
        <f ca="1">'MGRS to'!AO925</f>
        <v>#N/A</v>
      </c>
      <c r="B925" s="13" t="e">
        <f ca="1">'MGRS to'!AP925</f>
        <v>#N/A</v>
      </c>
      <c r="C925" s="19" t="e">
        <f t="shared" ca="1" si="1146"/>
        <v>#N/A</v>
      </c>
      <c r="D925" s="19" t="e">
        <f t="shared" ca="1" si="1147"/>
        <v>#N/A</v>
      </c>
      <c r="E925" s="19" t="e">
        <f t="shared" ca="1" si="1148"/>
        <v>#N/A</v>
      </c>
      <c r="F925" s="19" t="e">
        <f t="shared" ca="1" si="1149"/>
        <v>#N/A</v>
      </c>
      <c r="G925" s="19" t="e">
        <f t="shared" ca="1" si="1150"/>
        <v>#N/A</v>
      </c>
      <c r="H925" s="19" t="e">
        <f t="shared" ca="1" si="1151"/>
        <v>#N/A</v>
      </c>
      <c r="I925" s="19" t="e">
        <f t="shared" ca="1" si="1152"/>
        <v>#N/A</v>
      </c>
      <c r="J925" s="19" t="e">
        <f t="shared" ca="1" si="1153"/>
        <v>#N/A</v>
      </c>
      <c r="K925" s="19" t="e">
        <f t="shared" ca="1" si="1154"/>
        <v>#N/A</v>
      </c>
      <c r="L925" s="19" t="e">
        <f t="shared" ca="1" si="1155"/>
        <v>#N/A</v>
      </c>
      <c r="M925" s="19" t="e">
        <f t="shared" ca="1" si="1156"/>
        <v>#N/A</v>
      </c>
      <c r="N925" s="19" t="e">
        <f t="shared" ca="1" si="1157"/>
        <v>#N/A</v>
      </c>
      <c r="O925" s="19" t="e">
        <f t="shared" ca="1" si="1158"/>
        <v>#N/A</v>
      </c>
      <c r="P925" s="72" t="e">
        <f t="shared" ca="1" si="1159"/>
        <v>#N/A</v>
      </c>
      <c r="Q925" s="72" t="e">
        <f t="shared" ca="1" si="1160"/>
        <v>#N/A</v>
      </c>
      <c r="R925" s="72" t="e">
        <f t="shared" ca="1" si="1161"/>
        <v>#N/A</v>
      </c>
      <c r="S925" s="19" t="e">
        <f t="shared" ca="1" si="1162"/>
        <v>#N/A</v>
      </c>
      <c r="T925" s="19" t="e">
        <f t="shared" ca="1" si="1163"/>
        <v>#N/A</v>
      </c>
      <c r="U925" s="19" t="e">
        <f t="shared" ca="1" si="1164"/>
        <v>#N/A</v>
      </c>
      <c r="V925" s="19" t="e">
        <f t="shared" ca="1" si="1165"/>
        <v>#N/A</v>
      </c>
      <c r="W925" s="19" t="e">
        <f t="shared" ca="1" si="1166"/>
        <v>#N/A</v>
      </c>
      <c r="X925" s="19" t="e">
        <f t="shared" ca="1" si="1167"/>
        <v>#N/A</v>
      </c>
      <c r="Y925" s="72" t="e">
        <f t="shared" ca="1" si="1168"/>
        <v>#N/A</v>
      </c>
      <c r="Z925" s="72" t="e">
        <f t="shared" ca="1" si="1169"/>
        <v>#N/A</v>
      </c>
      <c r="AA925" s="72" t="e">
        <f t="shared" ca="1" si="1170"/>
        <v>#N/A</v>
      </c>
      <c r="AB925" s="19" t="e">
        <f t="shared" ca="1" si="1171"/>
        <v>#N/A</v>
      </c>
      <c r="AC925" s="19" t="e">
        <f t="shared" ca="1" si="1172"/>
        <v>#N/A</v>
      </c>
      <c r="AD925" s="19" t="e">
        <f t="shared" ca="1" si="1173"/>
        <v>#N/A</v>
      </c>
      <c r="AE925" s="19" t="e">
        <f t="shared" ca="1" si="1174"/>
        <v>#N/A</v>
      </c>
      <c r="AF925" s="19" t="e">
        <f t="shared" ca="1" si="1175"/>
        <v>#N/A</v>
      </c>
      <c r="AG925" s="19" t="e">
        <f t="shared" ca="1" si="1176"/>
        <v>#N/A</v>
      </c>
      <c r="AH925" s="72" t="e">
        <f t="shared" ca="1" si="1177"/>
        <v>#N/A</v>
      </c>
      <c r="AI925" s="72" t="e">
        <f t="shared" ca="1" si="1178"/>
        <v>#N/A</v>
      </c>
      <c r="AJ925" s="72" t="e">
        <f t="shared" ca="1" si="1179"/>
        <v>#N/A</v>
      </c>
      <c r="AK925" s="19" t="e">
        <f t="shared" ca="1" si="1180"/>
        <v>#N/A</v>
      </c>
      <c r="AL925" s="19" t="e">
        <f t="shared" ca="1" si="1181"/>
        <v>#N/A</v>
      </c>
      <c r="AM925" s="19" t="e">
        <f t="shared" ca="1" si="1182"/>
        <v>#N/A</v>
      </c>
      <c r="AN925" s="19" t="e">
        <f t="shared" ca="1" si="1183"/>
        <v>#N/A</v>
      </c>
      <c r="AO925" s="19" t="e">
        <f t="shared" ca="1" si="1184"/>
        <v>#N/A</v>
      </c>
      <c r="AP925" s="19" t="e">
        <f t="shared" ca="1" si="1185"/>
        <v>#N/A</v>
      </c>
      <c r="AQ925" s="72" t="e">
        <f t="shared" ca="1" si="1186"/>
        <v>#N/A</v>
      </c>
      <c r="AR925" s="72" t="e">
        <f t="shared" ca="1" si="1187"/>
        <v>#N/A</v>
      </c>
      <c r="AS925" s="72" t="e">
        <f t="shared" ca="1" si="1188"/>
        <v>#N/A</v>
      </c>
      <c r="AT925" s="19" t="e">
        <f t="shared" ca="1" si="1189"/>
        <v>#N/A</v>
      </c>
      <c r="AU925" s="19" t="e">
        <f t="shared" ca="1" si="1190"/>
        <v>#N/A</v>
      </c>
      <c r="AV925" s="19" t="e">
        <f t="shared" ca="1" si="1191"/>
        <v>#N/A</v>
      </c>
      <c r="AW925" s="19" t="e">
        <f t="shared" ca="1" si="1192"/>
        <v>#N/A</v>
      </c>
      <c r="AX925" s="19" t="e">
        <f t="shared" ca="1" si="1193"/>
        <v>#N/A</v>
      </c>
      <c r="AY925" s="19" t="e">
        <f t="shared" ca="1" si="1194"/>
        <v>#N/A</v>
      </c>
      <c r="AZ925" s="72" t="e">
        <f t="shared" ca="1" si="1195"/>
        <v>#N/A</v>
      </c>
      <c r="BA925" s="72" t="e">
        <f t="shared" ca="1" si="1196"/>
        <v>#N/A</v>
      </c>
      <c r="BB925" s="72" t="e">
        <f t="shared" ca="1" si="1197"/>
        <v>#N/A</v>
      </c>
      <c r="BC925" s="19" t="e">
        <f t="shared" ca="1" si="1198"/>
        <v>#N/A</v>
      </c>
      <c r="BD925" s="19" t="e">
        <f t="shared" ca="1" si="1199"/>
        <v>#N/A</v>
      </c>
      <c r="BE925" s="19" t="e">
        <f t="shared" ca="1" si="1200"/>
        <v>#N/A</v>
      </c>
      <c r="BF925" s="19" t="e">
        <f t="shared" ca="1" si="1201"/>
        <v>#N/A</v>
      </c>
      <c r="BG925" s="19" t="e">
        <f t="shared" ca="1" si="1202"/>
        <v>#N/A</v>
      </c>
      <c r="BH925" s="19" t="e">
        <f t="shared" ca="1" si="1203"/>
        <v>#N/A</v>
      </c>
      <c r="BI925" s="72" t="e">
        <f t="shared" ca="1" si="1204"/>
        <v>#N/A</v>
      </c>
      <c r="BJ925" s="72" t="e">
        <f t="shared" ca="1" si="1205"/>
        <v>#N/A</v>
      </c>
      <c r="BK925" s="72" t="e">
        <f t="shared" ca="1" si="1206"/>
        <v>#N/A</v>
      </c>
      <c r="BL925" s="72" t="e">
        <f t="shared" ca="1" si="1207"/>
        <v>#N/A</v>
      </c>
      <c r="BM925" s="72" t="e">
        <f t="shared" ca="1" si="1208"/>
        <v>#N/A</v>
      </c>
      <c r="BN925" s="72" t="e">
        <f t="shared" ca="1" si="1209"/>
        <v>#N/A</v>
      </c>
      <c r="BO925" s="72" t="e">
        <f t="shared" ca="1" si="1210"/>
        <v>#N/A</v>
      </c>
      <c r="BP925" s="72" t="e">
        <f t="shared" ca="1" si="1211"/>
        <v>#N/A</v>
      </c>
      <c r="BQ925" s="72" t="e">
        <f t="shared" ca="1" si="1212"/>
        <v>#N/A</v>
      </c>
      <c r="BR925" s="72" t="e">
        <f t="shared" ca="1" si="1213"/>
        <v>#N/A</v>
      </c>
      <c r="BS925" s="72" t="e">
        <f t="shared" ca="1" si="1214"/>
        <v>#N/A</v>
      </c>
      <c r="BT925" s="72" t="e">
        <f t="shared" ca="1" si="1215"/>
        <v>#N/A</v>
      </c>
      <c r="BU925" s="72" t="e">
        <f t="shared" ca="1" si="1216"/>
        <v>#N/A</v>
      </c>
      <c r="BV925" s="72" t="e">
        <f t="shared" ca="1" si="1217"/>
        <v>#N/A</v>
      </c>
    </row>
    <row r="926" spans="1:74">
      <c r="A926" s="13" t="e">
        <f ca="1">'MGRS to'!AO926</f>
        <v>#N/A</v>
      </c>
      <c r="B926" s="13" t="e">
        <f ca="1">'MGRS to'!AP926</f>
        <v>#N/A</v>
      </c>
      <c r="C926" s="19" t="e">
        <f t="shared" ca="1" si="1146"/>
        <v>#N/A</v>
      </c>
      <c r="D926" s="19" t="e">
        <f t="shared" ca="1" si="1147"/>
        <v>#N/A</v>
      </c>
      <c r="E926" s="19" t="e">
        <f t="shared" ca="1" si="1148"/>
        <v>#N/A</v>
      </c>
      <c r="F926" s="19" t="e">
        <f t="shared" ca="1" si="1149"/>
        <v>#N/A</v>
      </c>
      <c r="G926" s="19" t="e">
        <f t="shared" ca="1" si="1150"/>
        <v>#N/A</v>
      </c>
      <c r="H926" s="19" t="e">
        <f t="shared" ca="1" si="1151"/>
        <v>#N/A</v>
      </c>
      <c r="I926" s="19" t="e">
        <f t="shared" ca="1" si="1152"/>
        <v>#N/A</v>
      </c>
      <c r="J926" s="19" t="e">
        <f t="shared" ca="1" si="1153"/>
        <v>#N/A</v>
      </c>
      <c r="K926" s="19" t="e">
        <f t="shared" ca="1" si="1154"/>
        <v>#N/A</v>
      </c>
      <c r="L926" s="19" t="e">
        <f t="shared" ca="1" si="1155"/>
        <v>#N/A</v>
      </c>
      <c r="M926" s="19" t="e">
        <f t="shared" ca="1" si="1156"/>
        <v>#N/A</v>
      </c>
      <c r="N926" s="19" t="e">
        <f t="shared" ca="1" si="1157"/>
        <v>#N/A</v>
      </c>
      <c r="O926" s="19" t="e">
        <f t="shared" ca="1" si="1158"/>
        <v>#N/A</v>
      </c>
      <c r="P926" s="72" t="e">
        <f t="shared" ca="1" si="1159"/>
        <v>#N/A</v>
      </c>
      <c r="Q926" s="72" t="e">
        <f t="shared" ca="1" si="1160"/>
        <v>#N/A</v>
      </c>
      <c r="R926" s="72" t="e">
        <f t="shared" ca="1" si="1161"/>
        <v>#N/A</v>
      </c>
      <c r="S926" s="19" t="e">
        <f t="shared" ca="1" si="1162"/>
        <v>#N/A</v>
      </c>
      <c r="T926" s="19" t="e">
        <f t="shared" ca="1" si="1163"/>
        <v>#N/A</v>
      </c>
      <c r="U926" s="19" t="e">
        <f t="shared" ca="1" si="1164"/>
        <v>#N/A</v>
      </c>
      <c r="V926" s="19" t="e">
        <f t="shared" ca="1" si="1165"/>
        <v>#N/A</v>
      </c>
      <c r="W926" s="19" t="e">
        <f t="shared" ca="1" si="1166"/>
        <v>#N/A</v>
      </c>
      <c r="X926" s="19" t="e">
        <f t="shared" ca="1" si="1167"/>
        <v>#N/A</v>
      </c>
      <c r="Y926" s="72" t="e">
        <f t="shared" ca="1" si="1168"/>
        <v>#N/A</v>
      </c>
      <c r="Z926" s="72" t="e">
        <f t="shared" ca="1" si="1169"/>
        <v>#N/A</v>
      </c>
      <c r="AA926" s="72" t="e">
        <f t="shared" ca="1" si="1170"/>
        <v>#N/A</v>
      </c>
      <c r="AB926" s="19" t="e">
        <f t="shared" ca="1" si="1171"/>
        <v>#N/A</v>
      </c>
      <c r="AC926" s="19" t="e">
        <f t="shared" ca="1" si="1172"/>
        <v>#N/A</v>
      </c>
      <c r="AD926" s="19" t="e">
        <f t="shared" ca="1" si="1173"/>
        <v>#N/A</v>
      </c>
      <c r="AE926" s="19" t="e">
        <f t="shared" ca="1" si="1174"/>
        <v>#N/A</v>
      </c>
      <c r="AF926" s="19" t="e">
        <f t="shared" ca="1" si="1175"/>
        <v>#N/A</v>
      </c>
      <c r="AG926" s="19" t="e">
        <f t="shared" ca="1" si="1176"/>
        <v>#N/A</v>
      </c>
      <c r="AH926" s="72" t="e">
        <f t="shared" ca="1" si="1177"/>
        <v>#N/A</v>
      </c>
      <c r="AI926" s="72" t="e">
        <f t="shared" ca="1" si="1178"/>
        <v>#N/A</v>
      </c>
      <c r="AJ926" s="72" t="e">
        <f t="shared" ca="1" si="1179"/>
        <v>#N/A</v>
      </c>
      <c r="AK926" s="19" t="e">
        <f t="shared" ca="1" si="1180"/>
        <v>#N/A</v>
      </c>
      <c r="AL926" s="19" t="e">
        <f t="shared" ca="1" si="1181"/>
        <v>#N/A</v>
      </c>
      <c r="AM926" s="19" t="e">
        <f t="shared" ca="1" si="1182"/>
        <v>#N/A</v>
      </c>
      <c r="AN926" s="19" t="e">
        <f t="shared" ca="1" si="1183"/>
        <v>#N/A</v>
      </c>
      <c r="AO926" s="19" t="e">
        <f t="shared" ca="1" si="1184"/>
        <v>#N/A</v>
      </c>
      <c r="AP926" s="19" t="e">
        <f t="shared" ca="1" si="1185"/>
        <v>#N/A</v>
      </c>
      <c r="AQ926" s="72" t="e">
        <f t="shared" ca="1" si="1186"/>
        <v>#N/A</v>
      </c>
      <c r="AR926" s="72" t="e">
        <f t="shared" ca="1" si="1187"/>
        <v>#N/A</v>
      </c>
      <c r="AS926" s="72" t="e">
        <f t="shared" ca="1" si="1188"/>
        <v>#N/A</v>
      </c>
      <c r="AT926" s="19" t="e">
        <f t="shared" ca="1" si="1189"/>
        <v>#N/A</v>
      </c>
      <c r="AU926" s="19" t="e">
        <f t="shared" ca="1" si="1190"/>
        <v>#N/A</v>
      </c>
      <c r="AV926" s="19" t="e">
        <f t="shared" ca="1" si="1191"/>
        <v>#N/A</v>
      </c>
      <c r="AW926" s="19" t="e">
        <f t="shared" ca="1" si="1192"/>
        <v>#N/A</v>
      </c>
      <c r="AX926" s="19" t="e">
        <f t="shared" ca="1" si="1193"/>
        <v>#N/A</v>
      </c>
      <c r="AY926" s="19" t="e">
        <f t="shared" ca="1" si="1194"/>
        <v>#N/A</v>
      </c>
      <c r="AZ926" s="72" t="e">
        <f t="shared" ca="1" si="1195"/>
        <v>#N/A</v>
      </c>
      <c r="BA926" s="72" t="e">
        <f t="shared" ca="1" si="1196"/>
        <v>#N/A</v>
      </c>
      <c r="BB926" s="72" t="e">
        <f t="shared" ca="1" si="1197"/>
        <v>#N/A</v>
      </c>
      <c r="BC926" s="19" t="e">
        <f t="shared" ca="1" si="1198"/>
        <v>#N/A</v>
      </c>
      <c r="BD926" s="19" t="e">
        <f t="shared" ca="1" si="1199"/>
        <v>#N/A</v>
      </c>
      <c r="BE926" s="19" t="e">
        <f t="shared" ca="1" si="1200"/>
        <v>#N/A</v>
      </c>
      <c r="BF926" s="19" t="e">
        <f t="shared" ca="1" si="1201"/>
        <v>#N/A</v>
      </c>
      <c r="BG926" s="19" t="e">
        <f t="shared" ca="1" si="1202"/>
        <v>#N/A</v>
      </c>
      <c r="BH926" s="19" t="e">
        <f t="shared" ca="1" si="1203"/>
        <v>#N/A</v>
      </c>
      <c r="BI926" s="72" t="e">
        <f t="shared" ca="1" si="1204"/>
        <v>#N/A</v>
      </c>
      <c r="BJ926" s="72" t="e">
        <f t="shared" ca="1" si="1205"/>
        <v>#N/A</v>
      </c>
      <c r="BK926" s="72" t="e">
        <f t="shared" ca="1" si="1206"/>
        <v>#N/A</v>
      </c>
      <c r="BL926" s="72" t="e">
        <f t="shared" ca="1" si="1207"/>
        <v>#N/A</v>
      </c>
      <c r="BM926" s="72" t="e">
        <f t="shared" ca="1" si="1208"/>
        <v>#N/A</v>
      </c>
      <c r="BN926" s="72" t="e">
        <f t="shared" ca="1" si="1209"/>
        <v>#N/A</v>
      </c>
      <c r="BO926" s="72" t="e">
        <f t="shared" ca="1" si="1210"/>
        <v>#N/A</v>
      </c>
      <c r="BP926" s="72" t="e">
        <f t="shared" ca="1" si="1211"/>
        <v>#N/A</v>
      </c>
      <c r="BQ926" s="72" t="e">
        <f t="shared" ca="1" si="1212"/>
        <v>#N/A</v>
      </c>
      <c r="BR926" s="72" t="e">
        <f t="shared" ca="1" si="1213"/>
        <v>#N/A</v>
      </c>
      <c r="BS926" s="72" t="e">
        <f t="shared" ca="1" si="1214"/>
        <v>#N/A</v>
      </c>
      <c r="BT926" s="72" t="e">
        <f t="shared" ca="1" si="1215"/>
        <v>#N/A</v>
      </c>
      <c r="BU926" s="72" t="e">
        <f t="shared" ca="1" si="1216"/>
        <v>#N/A</v>
      </c>
      <c r="BV926" s="72" t="e">
        <f t="shared" ca="1" si="1217"/>
        <v>#N/A</v>
      </c>
    </row>
    <row r="927" spans="1:74">
      <c r="A927" s="13" t="e">
        <f ca="1">'MGRS to'!AO927</f>
        <v>#N/A</v>
      </c>
      <c r="B927" s="13" t="e">
        <f ca="1">'MGRS to'!AP927</f>
        <v>#N/A</v>
      </c>
      <c r="C927" s="19" t="e">
        <f t="shared" ca="1" si="1146"/>
        <v>#N/A</v>
      </c>
      <c r="D927" s="19" t="e">
        <f t="shared" ca="1" si="1147"/>
        <v>#N/A</v>
      </c>
      <c r="E927" s="19" t="e">
        <f t="shared" ca="1" si="1148"/>
        <v>#N/A</v>
      </c>
      <c r="F927" s="19" t="e">
        <f t="shared" ca="1" si="1149"/>
        <v>#N/A</v>
      </c>
      <c r="G927" s="19" t="e">
        <f t="shared" ca="1" si="1150"/>
        <v>#N/A</v>
      </c>
      <c r="H927" s="19" t="e">
        <f t="shared" ca="1" si="1151"/>
        <v>#N/A</v>
      </c>
      <c r="I927" s="19" t="e">
        <f t="shared" ca="1" si="1152"/>
        <v>#N/A</v>
      </c>
      <c r="J927" s="19" t="e">
        <f t="shared" ca="1" si="1153"/>
        <v>#N/A</v>
      </c>
      <c r="K927" s="19" t="e">
        <f t="shared" ca="1" si="1154"/>
        <v>#N/A</v>
      </c>
      <c r="L927" s="19" t="e">
        <f t="shared" ca="1" si="1155"/>
        <v>#N/A</v>
      </c>
      <c r="M927" s="19" t="e">
        <f t="shared" ca="1" si="1156"/>
        <v>#N/A</v>
      </c>
      <c r="N927" s="19" t="e">
        <f t="shared" ca="1" si="1157"/>
        <v>#N/A</v>
      </c>
      <c r="O927" s="19" t="e">
        <f t="shared" ca="1" si="1158"/>
        <v>#N/A</v>
      </c>
      <c r="P927" s="72" t="e">
        <f t="shared" ca="1" si="1159"/>
        <v>#N/A</v>
      </c>
      <c r="Q927" s="72" t="e">
        <f t="shared" ca="1" si="1160"/>
        <v>#N/A</v>
      </c>
      <c r="R927" s="72" t="e">
        <f t="shared" ca="1" si="1161"/>
        <v>#N/A</v>
      </c>
      <c r="S927" s="19" t="e">
        <f t="shared" ca="1" si="1162"/>
        <v>#N/A</v>
      </c>
      <c r="T927" s="19" t="e">
        <f t="shared" ca="1" si="1163"/>
        <v>#N/A</v>
      </c>
      <c r="U927" s="19" t="e">
        <f t="shared" ca="1" si="1164"/>
        <v>#N/A</v>
      </c>
      <c r="V927" s="19" t="e">
        <f t="shared" ca="1" si="1165"/>
        <v>#N/A</v>
      </c>
      <c r="W927" s="19" t="e">
        <f t="shared" ca="1" si="1166"/>
        <v>#N/A</v>
      </c>
      <c r="X927" s="19" t="e">
        <f t="shared" ca="1" si="1167"/>
        <v>#N/A</v>
      </c>
      <c r="Y927" s="72" t="e">
        <f t="shared" ca="1" si="1168"/>
        <v>#N/A</v>
      </c>
      <c r="Z927" s="72" t="e">
        <f t="shared" ca="1" si="1169"/>
        <v>#N/A</v>
      </c>
      <c r="AA927" s="72" t="e">
        <f t="shared" ca="1" si="1170"/>
        <v>#N/A</v>
      </c>
      <c r="AB927" s="19" t="e">
        <f t="shared" ca="1" si="1171"/>
        <v>#N/A</v>
      </c>
      <c r="AC927" s="19" t="e">
        <f t="shared" ca="1" si="1172"/>
        <v>#N/A</v>
      </c>
      <c r="AD927" s="19" t="e">
        <f t="shared" ca="1" si="1173"/>
        <v>#N/A</v>
      </c>
      <c r="AE927" s="19" t="e">
        <f t="shared" ca="1" si="1174"/>
        <v>#N/A</v>
      </c>
      <c r="AF927" s="19" t="e">
        <f t="shared" ca="1" si="1175"/>
        <v>#N/A</v>
      </c>
      <c r="AG927" s="19" t="e">
        <f t="shared" ca="1" si="1176"/>
        <v>#N/A</v>
      </c>
      <c r="AH927" s="72" t="e">
        <f t="shared" ca="1" si="1177"/>
        <v>#N/A</v>
      </c>
      <c r="AI927" s="72" t="e">
        <f t="shared" ca="1" si="1178"/>
        <v>#N/A</v>
      </c>
      <c r="AJ927" s="72" t="e">
        <f t="shared" ca="1" si="1179"/>
        <v>#N/A</v>
      </c>
      <c r="AK927" s="19" t="e">
        <f t="shared" ca="1" si="1180"/>
        <v>#N/A</v>
      </c>
      <c r="AL927" s="19" t="e">
        <f t="shared" ca="1" si="1181"/>
        <v>#N/A</v>
      </c>
      <c r="AM927" s="19" t="e">
        <f t="shared" ca="1" si="1182"/>
        <v>#N/A</v>
      </c>
      <c r="AN927" s="19" t="e">
        <f t="shared" ca="1" si="1183"/>
        <v>#N/A</v>
      </c>
      <c r="AO927" s="19" t="e">
        <f t="shared" ca="1" si="1184"/>
        <v>#N/A</v>
      </c>
      <c r="AP927" s="19" t="e">
        <f t="shared" ca="1" si="1185"/>
        <v>#N/A</v>
      </c>
      <c r="AQ927" s="72" t="e">
        <f t="shared" ca="1" si="1186"/>
        <v>#N/A</v>
      </c>
      <c r="AR927" s="72" t="e">
        <f t="shared" ca="1" si="1187"/>
        <v>#N/A</v>
      </c>
      <c r="AS927" s="72" t="e">
        <f t="shared" ca="1" si="1188"/>
        <v>#N/A</v>
      </c>
      <c r="AT927" s="19" t="e">
        <f t="shared" ca="1" si="1189"/>
        <v>#N/A</v>
      </c>
      <c r="AU927" s="19" t="e">
        <f t="shared" ca="1" si="1190"/>
        <v>#N/A</v>
      </c>
      <c r="AV927" s="19" t="e">
        <f t="shared" ca="1" si="1191"/>
        <v>#N/A</v>
      </c>
      <c r="AW927" s="19" t="e">
        <f t="shared" ca="1" si="1192"/>
        <v>#N/A</v>
      </c>
      <c r="AX927" s="19" t="e">
        <f t="shared" ca="1" si="1193"/>
        <v>#N/A</v>
      </c>
      <c r="AY927" s="19" t="e">
        <f t="shared" ca="1" si="1194"/>
        <v>#N/A</v>
      </c>
      <c r="AZ927" s="72" t="e">
        <f t="shared" ca="1" si="1195"/>
        <v>#N/A</v>
      </c>
      <c r="BA927" s="72" t="e">
        <f t="shared" ca="1" si="1196"/>
        <v>#N/A</v>
      </c>
      <c r="BB927" s="72" t="e">
        <f t="shared" ca="1" si="1197"/>
        <v>#N/A</v>
      </c>
      <c r="BC927" s="19" t="e">
        <f t="shared" ca="1" si="1198"/>
        <v>#N/A</v>
      </c>
      <c r="BD927" s="19" t="e">
        <f t="shared" ca="1" si="1199"/>
        <v>#N/A</v>
      </c>
      <c r="BE927" s="19" t="e">
        <f t="shared" ca="1" si="1200"/>
        <v>#N/A</v>
      </c>
      <c r="BF927" s="19" t="e">
        <f t="shared" ca="1" si="1201"/>
        <v>#N/A</v>
      </c>
      <c r="BG927" s="19" t="e">
        <f t="shared" ca="1" si="1202"/>
        <v>#N/A</v>
      </c>
      <c r="BH927" s="19" t="e">
        <f t="shared" ca="1" si="1203"/>
        <v>#N/A</v>
      </c>
      <c r="BI927" s="72" t="e">
        <f t="shared" ca="1" si="1204"/>
        <v>#N/A</v>
      </c>
      <c r="BJ927" s="72" t="e">
        <f t="shared" ca="1" si="1205"/>
        <v>#N/A</v>
      </c>
      <c r="BK927" s="72" t="e">
        <f t="shared" ca="1" si="1206"/>
        <v>#N/A</v>
      </c>
      <c r="BL927" s="72" t="e">
        <f t="shared" ca="1" si="1207"/>
        <v>#N/A</v>
      </c>
      <c r="BM927" s="72" t="e">
        <f t="shared" ca="1" si="1208"/>
        <v>#N/A</v>
      </c>
      <c r="BN927" s="72" t="e">
        <f t="shared" ca="1" si="1209"/>
        <v>#N/A</v>
      </c>
      <c r="BO927" s="72" t="e">
        <f t="shared" ca="1" si="1210"/>
        <v>#N/A</v>
      </c>
      <c r="BP927" s="72" t="e">
        <f t="shared" ca="1" si="1211"/>
        <v>#N/A</v>
      </c>
      <c r="BQ927" s="72" t="e">
        <f t="shared" ca="1" si="1212"/>
        <v>#N/A</v>
      </c>
      <c r="BR927" s="72" t="e">
        <f t="shared" ca="1" si="1213"/>
        <v>#N/A</v>
      </c>
      <c r="BS927" s="72" t="e">
        <f t="shared" ca="1" si="1214"/>
        <v>#N/A</v>
      </c>
      <c r="BT927" s="72" t="e">
        <f t="shared" ca="1" si="1215"/>
        <v>#N/A</v>
      </c>
      <c r="BU927" s="72" t="e">
        <f t="shared" ca="1" si="1216"/>
        <v>#N/A</v>
      </c>
      <c r="BV927" s="72" t="e">
        <f t="shared" ca="1" si="1217"/>
        <v>#N/A</v>
      </c>
    </row>
    <row r="928" spans="1:74">
      <c r="A928" s="13" t="e">
        <f ca="1">'MGRS to'!AO928</f>
        <v>#N/A</v>
      </c>
      <c r="B928" s="13" t="e">
        <f ca="1">'MGRS to'!AP928</f>
        <v>#N/A</v>
      </c>
      <c r="C928" s="19" t="e">
        <f t="shared" ca="1" si="1146"/>
        <v>#N/A</v>
      </c>
      <c r="D928" s="19" t="e">
        <f t="shared" ca="1" si="1147"/>
        <v>#N/A</v>
      </c>
      <c r="E928" s="19" t="e">
        <f t="shared" ca="1" si="1148"/>
        <v>#N/A</v>
      </c>
      <c r="F928" s="19" t="e">
        <f t="shared" ca="1" si="1149"/>
        <v>#N/A</v>
      </c>
      <c r="G928" s="19" t="e">
        <f t="shared" ca="1" si="1150"/>
        <v>#N/A</v>
      </c>
      <c r="H928" s="19" t="e">
        <f t="shared" ca="1" si="1151"/>
        <v>#N/A</v>
      </c>
      <c r="I928" s="19" t="e">
        <f t="shared" ca="1" si="1152"/>
        <v>#N/A</v>
      </c>
      <c r="J928" s="19" t="e">
        <f t="shared" ca="1" si="1153"/>
        <v>#N/A</v>
      </c>
      <c r="K928" s="19" t="e">
        <f t="shared" ca="1" si="1154"/>
        <v>#N/A</v>
      </c>
      <c r="L928" s="19" t="e">
        <f t="shared" ca="1" si="1155"/>
        <v>#N/A</v>
      </c>
      <c r="M928" s="19" t="e">
        <f t="shared" ca="1" si="1156"/>
        <v>#N/A</v>
      </c>
      <c r="N928" s="19" t="e">
        <f t="shared" ca="1" si="1157"/>
        <v>#N/A</v>
      </c>
      <c r="O928" s="19" t="e">
        <f t="shared" ca="1" si="1158"/>
        <v>#N/A</v>
      </c>
      <c r="P928" s="72" t="e">
        <f t="shared" ca="1" si="1159"/>
        <v>#N/A</v>
      </c>
      <c r="Q928" s="72" t="e">
        <f t="shared" ca="1" si="1160"/>
        <v>#N/A</v>
      </c>
      <c r="R928" s="72" t="e">
        <f t="shared" ca="1" si="1161"/>
        <v>#N/A</v>
      </c>
      <c r="S928" s="19" t="e">
        <f t="shared" ca="1" si="1162"/>
        <v>#N/A</v>
      </c>
      <c r="T928" s="19" t="e">
        <f t="shared" ca="1" si="1163"/>
        <v>#N/A</v>
      </c>
      <c r="U928" s="19" t="e">
        <f t="shared" ca="1" si="1164"/>
        <v>#N/A</v>
      </c>
      <c r="V928" s="19" t="e">
        <f t="shared" ca="1" si="1165"/>
        <v>#N/A</v>
      </c>
      <c r="W928" s="19" t="e">
        <f t="shared" ca="1" si="1166"/>
        <v>#N/A</v>
      </c>
      <c r="X928" s="19" t="e">
        <f t="shared" ca="1" si="1167"/>
        <v>#N/A</v>
      </c>
      <c r="Y928" s="72" t="e">
        <f t="shared" ca="1" si="1168"/>
        <v>#N/A</v>
      </c>
      <c r="Z928" s="72" t="e">
        <f t="shared" ca="1" si="1169"/>
        <v>#N/A</v>
      </c>
      <c r="AA928" s="72" t="e">
        <f t="shared" ca="1" si="1170"/>
        <v>#N/A</v>
      </c>
      <c r="AB928" s="19" t="e">
        <f t="shared" ca="1" si="1171"/>
        <v>#N/A</v>
      </c>
      <c r="AC928" s="19" t="e">
        <f t="shared" ca="1" si="1172"/>
        <v>#N/A</v>
      </c>
      <c r="AD928" s="19" t="e">
        <f t="shared" ca="1" si="1173"/>
        <v>#N/A</v>
      </c>
      <c r="AE928" s="19" t="e">
        <f t="shared" ca="1" si="1174"/>
        <v>#N/A</v>
      </c>
      <c r="AF928" s="19" t="e">
        <f t="shared" ca="1" si="1175"/>
        <v>#N/A</v>
      </c>
      <c r="AG928" s="19" t="e">
        <f t="shared" ca="1" si="1176"/>
        <v>#N/A</v>
      </c>
      <c r="AH928" s="72" t="e">
        <f t="shared" ca="1" si="1177"/>
        <v>#N/A</v>
      </c>
      <c r="AI928" s="72" t="e">
        <f t="shared" ca="1" si="1178"/>
        <v>#N/A</v>
      </c>
      <c r="AJ928" s="72" t="e">
        <f t="shared" ca="1" si="1179"/>
        <v>#N/A</v>
      </c>
      <c r="AK928" s="19" t="e">
        <f t="shared" ca="1" si="1180"/>
        <v>#N/A</v>
      </c>
      <c r="AL928" s="19" t="e">
        <f t="shared" ca="1" si="1181"/>
        <v>#N/A</v>
      </c>
      <c r="AM928" s="19" t="e">
        <f t="shared" ca="1" si="1182"/>
        <v>#N/A</v>
      </c>
      <c r="AN928" s="19" t="e">
        <f t="shared" ca="1" si="1183"/>
        <v>#N/A</v>
      </c>
      <c r="AO928" s="19" t="e">
        <f t="shared" ca="1" si="1184"/>
        <v>#N/A</v>
      </c>
      <c r="AP928" s="19" t="e">
        <f t="shared" ca="1" si="1185"/>
        <v>#N/A</v>
      </c>
      <c r="AQ928" s="72" t="e">
        <f t="shared" ca="1" si="1186"/>
        <v>#N/A</v>
      </c>
      <c r="AR928" s="72" t="e">
        <f t="shared" ca="1" si="1187"/>
        <v>#N/A</v>
      </c>
      <c r="AS928" s="72" t="e">
        <f t="shared" ca="1" si="1188"/>
        <v>#N/A</v>
      </c>
      <c r="AT928" s="19" t="e">
        <f t="shared" ca="1" si="1189"/>
        <v>#N/A</v>
      </c>
      <c r="AU928" s="19" t="e">
        <f t="shared" ca="1" si="1190"/>
        <v>#N/A</v>
      </c>
      <c r="AV928" s="19" t="e">
        <f t="shared" ca="1" si="1191"/>
        <v>#N/A</v>
      </c>
      <c r="AW928" s="19" t="e">
        <f t="shared" ca="1" si="1192"/>
        <v>#N/A</v>
      </c>
      <c r="AX928" s="19" t="e">
        <f t="shared" ca="1" si="1193"/>
        <v>#N/A</v>
      </c>
      <c r="AY928" s="19" t="e">
        <f t="shared" ca="1" si="1194"/>
        <v>#N/A</v>
      </c>
      <c r="AZ928" s="72" t="e">
        <f t="shared" ca="1" si="1195"/>
        <v>#N/A</v>
      </c>
      <c r="BA928" s="72" t="e">
        <f t="shared" ca="1" si="1196"/>
        <v>#N/A</v>
      </c>
      <c r="BB928" s="72" t="e">
        <f t="shared" ca="1" si="1197"/>
        <v>#N/A</v>
      </c>
      <c r="BC928" s="19" t="e">
        <f t="shared" ca="1" si="1198"/>
        <v>#N/A</v>
      </c>
      <c r="BD928" s="19" t="e">
        <f t="shared" ca="1" si="1199"/>
        <v>#N/A</v>
      </c>
      <c r="BE928" s="19" t="e">
        <f t="shared" ca="1" si="1200"/>
        <v>#N/A</v>
      </c>
      <c r="BF928" s="19" t="e">
        <f t="shared" ca="1" si="1201"/>
        <v>#N/A</v>
      </c>
      <c r="BG928" s="19" t="e">
        <f t="shared" ca="1" si="1202"/>
        <v>#N/A</v>
      </c>
      <c r="BH928" s="19" t="e">
        <f t="shared" ca="1" si="1203"/>
        <v>#N/A</v>
      </c>
      <c r="BI928" s="72" t="e">
        <f t="shared" ca="1" si="1204"/>
        <v>#N/A</v>
      </c>
      <c r="BJ928" s="72" t="e">
        <f t="shared" ca="1" si="1205"/>
        <v>#N/A</v>
      </c>
      <c r="BK928" s="72" t="e">
        <f t="shared" ca="1" si="1206"/>
        <v>#N/A</v>
      </c>
      <c r="BL928" s="72" t="e">
        <f t="shared" ca="1" si="1207"/>
        <v>#N/A</v>
      </c>
      <c r="BM928" s="72" t="e">
        <f t="shared" ca="1" si="1208"/>
        <v>#N/A</v>
      </c>
      <c r="BN928" s="72" t="e">
        <f t="shared" ca="1" si="1209"/>
        <v>#N/A</v>
      </c>
      <c r="BO928" s="72" t="e">
        <f t="shared" ca="1" si="1210"/>
        <v>#N/A</v>
      </c>
      <c r="BP928" s="72" t="e">
        <f t="shared" ca="1" si="1211"/>
        <v>#N/A</v>
      </c>
      <c r="BQ928" s="72" t="e">
        <f t="shared" ca="1" si="1212"/>
        <v>#N/A</v>
      </c>
      <c r="BR928" s="72" t="e">
        <f t="shared" ca="1" si="1213"/>
        <v>#N/A</v>
      </c>
      <c r="BS928" s="72" t="e">
        <f t="shared" ca="1" si="1214"/>
        <v>#N/A</v>
      </c>
      <c r="BT928" s="72" t="e">
        <f t="shared" ca="1" si="1215"/>
        <v>#N/A</v>
      </c>
      <c r="BU928" s="72" t="e">
        <f t="shared" ca="1" si="1216"/>
        <v>#N/A</v>
      </c>
      <c r="BV928" s="72" t="e">
        <f t="shared" ca="1" si="1217"/>
        <v>#N/A</v>
      </c>
    </row>
    <row r="929" spans="1:74">
      <c r="A929" s="13" t="e">
        <f ca="1">'MGRS to'!AO929</f>
        <v>#N/A</v>
      </c>
      <c r="B929" s="13" t="e">
        <f ca="1">'MGRS to'!AP929</f>
        <v>#N/A</v>
      </c>
      <c r="C929" s="19" t="e">
        <f t="shared" ca="1" si="1146"/>
        <v>#N/A</v>
      </c>
      <c r="D929" s="19" t="e">
        <f t="shared" ca="1" si="1147"/>
        <v>#N/A</v>
      </c>
      <c r="E929" s="19" t="e">
        <f t="shared" ca="1" si="1148"/>
        <v>#N/A</v>
      </c>
      <c r="F929" s="19" t="e">
        <f t="shared" ca="1" si="1149"/>
        <v>#N/A</v>
      </c>
      <c r="G929" s="19" t="e">
        <f t="shared" ca="1" si="1150"/>
        <v>#N/A</v>
      </c>
      <c r="H929" s="19" t="e">
        <f t="shared" ca="1" si="1151"/>
        <v>#N/A</v>
      </c>
      <c r="I929" s="19" t="e">
        <f t="shared" ca="1" si="1152"/>
        <v>#N/A</v>
      </c>
      <c r="J929" s="19" t="e">
        <f t="shared" ca="1" si="1153"/>
        <v>#N/A</v>
      </c>
      <c r="K929" s="19" t="e">
        <f t="shared" ca="1" si="1154"/>
        <v>#N/A</v>
      </c>
      <c r="L929" s="19" t="e">
        <f t="shared" ca="1" si="1155"/>
        <v>#N/A</v>
      </c>
      <c r="M929" s="19" t="e">
        <f t="shared" ca="1" si="1156"/>
        <v>#N/A</v>
      </c>
      <c r="N929" s="19" t="e">
        <f t="shared" ca="1" si="1157"/>
        <v>#N/A</v>
      </c>
      <c r="O929" s="19" t="e">
        <f t="shared" ca="1" si="1158"/>
        <v>#N/A</v>
      </c>
      <c r="P929" s="72" t="e">
        <f t="shared" ca="1" si="1159"/>
        <v>#N/A</v>
      </c>
      <c r="Q929" s="72" t="e">
        <f t="shared" ca="1" si="1160"/>
        <v>#N/A</v>
      </c>
      <c r="R929" s="72" t="e">
        <f t="shared" ca="1" si="1161"/>
        <v>#N/A</v>
      </c>
      <c r="S929" s="19" t="e">
        <f t="shared" ca="1" si="1162"/>
        <v>#N/A</v>
      </c>
      <c r="T929" s="19" t="e">
        <f t="shared" ca="1" si="1163"/>
        <v>#N/A</v>
      </c>
      <c r="U929" s="19" t="e">
        <f t="shared" ca="1" si="1164"/>
        <v>#N/A</v>
      </c>
      <c r="V929" s="19" t="e">
        <f t="shared" ca="1" si="1165"/>
        <v>#N/A</v>
      </c>
      <c r="W929" s="19" t="e">
        <f t="shared" ca="1" si="1166"/>
        <v>#N/A</v>
      </c>
      <c r="X929" s="19" t="e">
        <f t="shared" ca="1" si="1167"/>
        <v>#N/A</v>
      </c>
      <c r="Y929" s="72" t="e">
        <f t="shared" ca="1" si="1168"/>
        <v>#N/A</v>
      </c>
      <c r="Z929" s="72" t="e">
        <f t="shared" ca="1" si="1169"/>
        <v>#N/A</v>
      </c>
      <c r="AA929" s="72" t="e">
        <f t="shared" ca="1" si="1170"/>
        <v>#N/A</v>
      </c>
      <c r="AB929" s="19" t="e">
        <f t="shared" ca="1" si="1171"/>
        <v>#N/A</v>
      </c>
      <c r="AC929" s="19" t="e">
        <f t="shared" ca="1" si="1172"/>
        <v>#N/A</v>
      </c>
      <c r="AD929" s="19" t="e">
        <f t="shared" ca="1" si="1173"/>
        <v>#N/A</v>
      </c>
      <c r="AE929" s="19" t="e">
        <f t="shared" ca="1" si="1174"/>
        <v>#N/A</v>
      </c>
      <c r="AF929" s="19" t="e">
        <f t="shared" ca="1" si="1175"/>
        <v>#N/A</v>
      </c>
      <c r="AG929" s="19" t="e">
        <f t="shared" ca="1" si="1176"/>
        <v>#N/A</v>
      </c>
      <c r="AH929" s="72" t="e">
        <f t="shared" ca="1" si="1177"/>
        <v>#N/A</v>
      </c>
      <c r="AI929" s="72" t="e">
        <f t="shared" ca="1" si="1178"/>
        <v>#N/A</v>
      </c>
      <c r="AJ929" s="72" t="e">
        <f t="shared" ca="1" si="1179"/>
        <v>#N/A</v>
      </c>
      <c r="AK929" s="19" t="e">
        <f t="shared" ca="1" si="1180"/>
        <v>#N/A</v>
      </c>
      <c r="AL929" s="19" t="e">
        <f t="shared" ca="1" si="1181"/>
        <v>#N/A</v>
      </c>
      <c r="AM929" s="19" t="e">
        <f t="shared" ca="1" si="1182"/>
        <v>#N/A</v>
      </c>
      <c r="AN929" s="19" t="e">
        <f t="shared" ca="1" si="1183"/>
        <v>#N/A</v>
      </c>
      <c r="AO929" s="19" t="e">
        <f t="shared" ca="1" si="1184"/>
        <v>#N/A</v>
      </c>
      <c r="AP929" s="19" t="e">
        <f t="shared" ca="1" si="1185"/>
        <v>#N/A</v>
      </c>
      <c r="AQ929" s="72" t="e">
        <f t="shared" ca="1" si="1186"/>
        <v>#N/A</v>
      </c>
      <c r="AR929" s="72" t="e">
        <f t="shared" ca="1" si="1187"/>
        <v>#N/A</v>
      </c>
      <c r="AS929" s="72" t="e">
        <f t="shared" ca="1" si="1188"/>
        <v>#N/A</v>
      </c>
      <c r="AT929" s="19" t="e">
        <f t="shared" ca="1" si="1189"/>
        <v>#N/A</v>
      </c>
      <c r="AU929" s="19" t="e">
        <f t="shared" ca="1" si="1190"/>
        <v>#N/A</v>
      </c>
      <c r="AV929" s="19" t="e">
        <f t="shared" ca="1" si="1191"/>
        <v>#N/A</v>
      </c>
      <c r="AW929" s="19" t="e">
        <f t="shared" ca="1" si="1192"/>
        <v>#N/A</v>
      </c>
      <c r="AX929" s="19" t="e">
        <f t="shared" ca="1" si="1193"/>
        <v>#N/A</v>
      </c>
      <c r="AY929" s="19" t="e">
        <f t="shared" ca="1" si="1194"/>
        <v>#N/A</v>
      </c>
      <c r="AZ929" s="72" t="e">
        <f t="shared" ca="1" si="1195"/>
        <v>#N/A</v>
      </c>
      <c r="BA929" s="72" t="e">
        <f t="shared" ca="1" si="1196"/>
        <v>#N/A</v>
      </c>
      <c r="BB929" s="72" t="e">
        <f t="shared" ca="1" si="1197"/>
        <v>#N/A</v>
      </c>
      <c r="BC929" s="19" t="e">
        <f t="shared" ca="1" si="1198"/>
        <v>#N/A</v>
      </c>
      <c r="BD929" s="19" t="e">
        <f t="shared" ca="1" si="1199"/>
        <v>#N/A</v>
      </c>
      <c r="BE929" s="19" t="e">
        <f t="shared" ca="1" si="1200"/>
        <v>#N/A</v>
      </c>
      <c r="BF929" s="19" t="e">
        <f t="shared" ca="1" si="1201"/>
        <v>#N/A</v>
      </c>
      <c r="BG929" s="19" t="e">
        <f t="shared" ca="1" si="1202"/>
        <v>#N/A</v>
      </c>
      <c r="BH929" s="19" t="e">
        <f t="shared" ca="1" si="1203"/>
        <v>#N/A</v>
      </c>
      <c r="BI929" s="72" t="e">
        <f t="shared" ca="1" si="1204"/>
        <v>#N/A</v>
      </c>
      <c r="BJ929" s="72" t="e">
        <f t="shared" ca="1" si="1205"/>
        <v>#N/A</v>
      </c>
      <c r="BK929" s="72" t="e">
        <f t="shared" ca="1" si="1206"/>
        <v>#N/A</v>
      </c>
      <c r="BL929" s="72" t="e">
        <f t="shared" ca="1" si="1207"/>
        <v>#N/A</v>
      </c>
      <c r="BM929" s="72" t="e">
        <f t="shared" ca="1" si="1208"/>
        <v>#N/A</v>
      </c>
      <c r="BN929" s="72" t="e">
        <f t="shared" ca="1" si="1209"/>
        <v>#N/A</v>
      </c>
      <c r="BO929" s="72" t="e">
        <f t="shared" ca="1" si="1210"/>
        <v>#N/A</v>
      </c>
      <c r="BP929" s="72" t="e">
        <f t="shared" ca="1" si="1211"/>
        <v>#N/A</v>
      </c>
      <c r="BQ929" s="72" t="e">
        <f t="shared" ca="1" si="1212"/>
        <v>#N/A</v>
      </c>
      <c r="BR929" s="72" t="e">
        <f t="shared" ca="1" si="1213"/>
        <v>#N/A</v>
      </c>
      <c r="BS929" s="72" t="e">
        <f t="shared" ca="1" si="1214"/>
        <v>#N/A</v>
      </c>
      <c r="BT929" s="72" t="e">
        <f t="shared" ca="1" si="1215"/>
        <v>#N/A</v>
      </c>
      <c r="BU929" s="72" t="e">
        <f t="shared" ca="1" si="1216"/>
        <v>#N/A</v>
      </c>
      <c r="BV929" s="72" t="e">
        <f t="shared" ca="1" si="1217"/>
        <v>#N/A</v>
      </c>
    </row>
    <row r="930" spans="1:74">
      <c r="A930" s="13" t="e">
        <f ca="1">'MGRS to'!AO930</f>
        <v>#N/A</v>
      </c>
      <c r="B930" s="13" t="e">
        <f ca="1">'MGRS to'!AP930</f>
        <v>#N/A</v>
      </c>
      <c r="C930" s="19" t="e">
        <f t="shared" ca="1" si="1146"/>
        <v>#N/A</v>
      </c>
      <c r="D930" s="19" t="e">
        <f t="shared" ca="1" si="1147"/>
        <v>#N/A</v>
      </c>
      <c r="E930" s="19" t="e">
        <f t="shared" ca="1" si="1148"/>
        <v>#N/A</v>
      </c>
      <c r="F930" s="19" t="e">
        <f t="shared" ca="1" si="1149"/>
        <v>#N/A</v>
      </c>
      <c r="G930" s="19" t="e">
        <f t="shared" ca="1" si="1150"/>
        <v>#N/A</v>
      </c>
      <c r="H930" s="19" t="e">
        <f t="shared" ca="1" si="1151"/>
        <v>#N/A</v>
      </c>
      <c r="I930" s="19" t="e">
        <f t="shared" ca="1" si="1152"/>
        <v>#N/A</v>
      </c>
      <c r="J930" s="19" t="e">
        <f t="shared" ca="1" si="1153"/>
        <v>#N/A</v>
      </c>
      <c r="K930" s="19" t="e">
        <f t="shared" ca="1" si="1154"/>
        <v>#N/A</v>
      </c>
      <c r="L930" s="19" t="e">
        <f t="shared" ca="1" si="1155"/>
        <v>#N/A</v>
      </c>
      <c r="M930" s="19" t="e">
        <f t="shared" ca="1" si="1156"/>
        <v>#N/A</v>
      </c>
      <c r="N930" s="19" t="e">
        <f t="shared" ca="1" si="1157"/>
        <v>#N/A</v>
      </c>
      <c r="O930" s="19" t="e">
        <f t="shared" ca="1" si="1158"/>
        <v>#N/A</v>
      </c>
      <c r="P930" s="72" t="e">
        <f t="shared" ca="1" si="1159"/>
        <v>#N/A</v>
      </c>
      <c r="Q930" s="72" t="e">
        <f t="shared" ca="1" si="1160"/>
        <v>#N/A</v>
      </c>
      <c r="R930" s="72" t="e">
        <f t="shared" ca="1" si="1161"/>
        <v>#N/A</v>
      </c>
      <c r="S930" s="19" t="e">
        <f t="shared" ca="1" si="1162"/>
        <v>#N/A</v>
      </c>
      <c r="T930" s="19" t="e">
        <f t="shared" ca="1" si="1163"/>
        <v>#N/A</v>
      </c>
      <c r="U930" s="19" t="e">
        <f t="shared" ca="1" si="1164"/>
        <v>#N/A</v>
      </c>
      <c r="V930" s="19" t="e">
        <f t="shared" ca="1" si="1165"/>
        <v>#N/A</v>
      </c>
      <c r="W930" s="19" t="e">
        <f t="shared" ca="1" si="1166"/>
        <v>#N/A</v>
      </c>
      <c r="X930" s="19" t="e">
        <f t="shared" ca="1" si="1167"/>
        <v>#N/A</v>
      </c>
      <c r="Y930" s="72" t="e">
        <f t="shared" ca="1" si="1168"/>
        <v>#N/A</v>
      </c>
      <c r="Z930" s="72" t="e">
        <f t="shared" ca="1" si="1169"/>
        <v>#N/A</v>
      </c>
      <c r="AA930" s="72" t="e">
        <f t="shared" ca="1" si="1170"/>
        <v>#N/A</v>
      </c>
      <c r="AB930" s="19" t="e">
        <f t="shared" ca="1" si="1171"/>
        <v>#N/A</v>
      </c>
      <c r="AC930" s="19" t="e">
        <f t="shared" ca="1" si="1172"/>
        <v>#N/A</v>
      </c>
      <c r="AD930" s="19" t="e">
        <f t="shared" ca="1" si="1173"/>
        <v>#N/A</v>
      </c>
      <c r="AE930" s="19" t="e">
        <f t="shared" ca="1" si="1174"/>
        <v>#N/A</v>
      </c>
      <c r="AF930" s="19" t="e">
        <f t="shared" ca="1" si="1175"/>
        <v>#N/A</v>
      </c>
      <c r="AG930" s="19" t="e">
        <f t="shared" ca="1" si="1176"/>
        <v>#N/A</v>
      </c>
      <c r="AH930" s="72" t="e">
        <f t="shared" ca="1" si="1177"/>
        <v>#N/A</v>
      </c>
      <c r="AI930" s="72" t="e">
        <f t="shared" ca="1" si="1178"/>
        <v>#N/A</v>
      </c>
      <c r="AJ930" s="72" t="e">
        <f t="shared" ca="1" si="1179"/>
        <v>#N/A</v>
      </c>
      <c r="AK930" s="19" t="e">
        <f t="shared" ca="1" si="1180"/>
        <v>#N/A</v>
      </c>
      <c r="AL930" s="19" t="e">
        <f t="shared" ca="1" si="1181"/>
        <v>#N/A</v>
      </c>
      <c r="AM930" s="19" t="e">
        <f t="shared" ca="1" si="1182"/>
        <v>#N/A</v>
      </c>
      <c r="AN930" s="19" t="e">
        <f t="shared" ca="1" si="1183"/>
        <v>#N/A</v>
      </c>
      <c r="AO930" s="19" t="e">
        <f t="shared" ca="1" si="1184"/>
        <v>#N/A</v>
      </c>
      <c r="AP930" s="19" t="e">
        <f t="shared" ca="1" si="1185"/>
        <v>#N/A</v>
      </c>
      <c r="AQ930" s="72" t="e">
        <f t="shared" ca="1" si="1186"/>
        <v>#N/A</v>
      </c>
      <c r="AR930" s="72" t="e">
        <f t="shared" ca="1" si="1187"/>
        <v>#N/A</v>
      </c>
      <c r="AS930" s="72" t="e">
        <f t="shared" ca="1" si="1188"/>
        <v>#N/A</v>
      </c>
      <c r="AT930" s="19" t="e">
        <f t="shared" ca="1" si="1189"/>
        <v>#N/A</v>
      </c>
      <c r="AU930" s="19" t="e">
        <f t="shared" ca="1" si="1190"/>
        <v>#N/A</v>
      </c>
      <c r="AV930" s="19" t="e">
        <f t="shared" ca="1" si="1191"/>
        <v>#N/A</v>
      </c>
      <c r="AW930" s="19" t="e">
        <f t="shared" ca="1" si="1192"/>
        <v>#N/A</v>
      </c>
      <c r="AX930" s="19" t="e">
        <f t="shared" ca="1" si="1193"/>
        <v>#N/A</v>
      </c>
      <c r="AY930" s="19" t="e">
        <f t="shared" ca="1" si="1194"/>
        <v>#N/A</v>
      </c>
      <c r="AZ930" s="72" t="e">
        <f t="shared" ca="1" si="1195"/>
        <v>#N/A</v>
      </c>
      <c r="BA930" s="72" t="e">
        <f t="shared" ca="1" si="1196"/>
        <v>#N/A</v>
      </c>
      <c r="BB930" s="72" t="e">
        <f t="shared" ca="1" si="1197"/>
        <v>#N/A</v>
      </c>
      <c r="BC930" s="19" t="e">
        <f t="shared" ca="1" si="1198"/>
        <v>#N/A</v>
      </c>
      <c r="BD930" s="19" t="e">
        <f t="shared" ca="1" si="1199"/>
        <v>#N/A</v>
      </c>
      <c r="BE930" s="19" t="e">
        <f t="shared" ca="1" si="1200"/>
        <v>#N/A</v>
      </c>
      <c r="BF930" s="19" t="e">
        <f t="shared" ca="1" si="1201"/>
        <v>#N/A</v>
      </c>
      <c r="BG930" s="19" t="e">
        <f t="shared" ca="1" si="1202"/>
        <v>#N/A</v>
      </c>
      <c r="BH930" s="19" t="e">
        <f t="shared" ca="1" si="1203"/>
        <v>#N/A</v>
      </c>
      <c r="BI930" s="72" t="e">
        <f t="shared" ca="1" si="1204"/>
        <v>#N/A</v>
      </c>
      <c r="BJ930" s="72" t="e">
        <f t="shared" ca="1" si="1205"/>
        <v>#N/A</v>
      </c>
      <c r="BK930" s="72" t="e">
        <f t="shared" ca="1" si="1206"/>
        <v>#N/A</v>
      </c>
      <c r="BL930" s="72" t="e">
        <f t="shared" ca="1" si="1207"/>
        <v>#N/A</v>
      </c>
      <c r="BM930" s="72" t="e">
        <f t="shared" ca="1" si="1208"/>
        <v>#N/A</v>
      </c>
      <c r="BN930" s="72" t="e">
        <f t="shared" ca="1" si="1209"/>
        <v>#N/A</v>
      </c>
      <c r="BO930" s="72" t="e">
        <f t="shared" ca="1" si="1210"/>
        <v>#N/A</v>
      </c>
      <c r="BP930" s="72" t="e">
        <f t="shared" ca="1" si="1211"/>
        <v>#N/A</v>
      </c>
      <c r="BQ930" s="72" t="e">
        <f t="shared" ca="1" si="1212"/>
        <v>#N/A</v>
      </c>
      <c r="BR930" s="72" t="e">
        <f t="shared" ca="1" si="1213"/>
        <v>#N/A</v>
      </c>
      <c r="BS930" s="72" t="e">
        <f t="shared" ca="1" si="1214"/>
        <v>#N/A</v>
      </c>
      <c r="BT930" s="72" t="e">
        <f t="shared" ca="1" si="1215"/>
        <v>#N/A</v>
      </c>
      <c r="BU930" s="72" t="e">
        <f t="shared" ca="1" si="1216"/>
        <v>#N/A</v>
      </c>
      <c r="BV930" s="72" t="e">
        <f t="shared" ca="1" si="1217"/>
        <v>#N/A</v>
      </c>
    </row>
    <row r="931" spans="1:74">
      <c r="A931" s="13" t="e">
        <f ca="1">'MGRS to'!AO931</f>
        <v>#N/A</v>
      </c>
      <c r="B931" s="13" t="e">
        <f ca="1">'MGRS to'!AP931</f>
        <v>#N/A</v>
      </c>
      <c r="C931" s="19" t="e">
        <f t="shared" ca="1" si="1146"/>
        <v>#N/A</v>
      </c>
      <c r="D931" s="19" t="e">
        <f t="shared" ca="1" si="1147"/>
        <v>#N/A</v>
      </c>
      <c r="E931" s="19" t="e">
        <f t="shared" ca="1" si="1148"/>
        <v>#N/A</v>
      </c>
      <c r="F931" s="19" t="e">
        <f t="shared" ca="1" si="1149"/>
        <v>#N/A</v>
      </c>
      <c r="G931" s="19" t="e">
        <f t="shared" ca="1" si="1150"/>
        <v>#N/A</v>
      </c>
      <c r="H931" s="19" t="e">
        <f t="shared" ca="1" si="1151"/>
        <v>#N/A</v>
      </c>
      <c r="I931" s="19" t="e">
        <f t="shared" ca="1" si="1152"/>
        <v>#N/A</v>
      </c>
      <c r="J931" s="19" t="e">
        <f t="shared" ca="1" si="1153"/>
        <v>#N/A</v>
      </c>
      <c r="K931" s="19" t="e">
        <f t="shared" ca="1" si="1154"/>
        <v>#N/A</v>
      </c>
      <c r="L931" s="19" t="e">
        <f t="shared" ca="1" si="1155"/>
        <v>#N/A</v>
      </c>
      <c r="M931" s="19" t="e">
        <f t="shared" ca="1" si="1156"/>
        <v>#N/A</v>
      </c>
      <c r="N931" s="19" t="e">
        <f t="shared" ca="1" si="1157"/>
        <v>#N/A</v>
      </c>
      <c r="O931" s="19" t="e">
        <f t="shared" ca="1" si="1158"/>
        <v>#N/A</v>
      </c>
      <c r="P931" s="72" t="e">
        <f t="shared" ca="1" si="1159"/>
        <v>#N/A</v>
      </c>
      <c r="Q931" s="72" t="e">
        <f t="shared" ca="1" si="1160"/>
        <v>#N/A</v>
      </c>
      <c r="R931" s="72" t="e">
        <f t="shared" ca="1" si="1161"/>
        <v>#N/A</v>
      </c>
      <c r="S931" s="19" t="e">
        <f t="shared" ca="1" si="1162"/>
        <v>#N/A</v>
      </c>
      <c r="T931" s="19" t="e">
        <f t="shared" ca="1" si="1163"/>
        <v>#N/A</v>
      </c>
      <c r="U931" s="19" t="e">
        <f t="shared" ca="1" si="1164"/>
        <v>#N/A</v>
      </c>
      <c r="V931" s="19" t="e">
        <f t="shared" ca="1" si="1165"/>
        <v>#N/A</v>
      </c>
      <c r="W931" s="19" t="e">
        <f t="shared" ca="1" si="1166"/>
        <v>#N/A</v>
      </c>
      <c r="X931" s="19" t="e">
        <f t="shared" ca="1" si="1167"/>
        <v>#N/A</v>
      </c>
      <c r="Y931" s="72" t="e">
        <f t="shared" ca="1" si="1168"/>
        <v>#N/A</v>
      </c>
      <c r="Z931" s="72" t="e">
        <f t="shared" ca="1" si="1169"/>
        <v>#N/A</v>
      </c>
      <c r="AA931" s="72" t="e">
        <f t="shared" ca="1" si="1170"/>
        <v>#N/A</v>
      </c>
      <c r="AB931" s="19" t="e">
        <f t="shared" ca="1" si="1171"/>
        <v>#N/A</v>
      </c>
      <c r="AC931" s="19" t="e">
        <f t="shared" ca="1" si="1172"/>
        <v>#N/A</v>
      </c>
      <c r="AD931" s="19" t="e">
        <f t="shared" ca="1" si="1173"/>
        <v>#N/A</v>
      </c>
      <c r="AE931" s="19" t="e">
        <f t="shared" ca="1" si="1174"/>
        <v>#N/A</v>
      </c>
      <c r="AF931" s="19" t="e">
        <f t="shared" ca="1" si="1175"/>
        <v>#N/A</v>
      </c>
      <c r="AG931" s="19" t="e">
        <f t="shared" ca="1" si="1176"/>
        <v>#N/A</v>
      </c>
      <c r="AH931" s="72" t="e">
        <f t="shared" ca="1" si="1177"/>
        <v>#N/A</v>
      </c>
      <c r="AI931" s="72" t="e">
        <f t="shared" ca="1" si="1178"/>
        <v>#N/A</v>
      </c>
      <c r="AJ931" s="72" t="e">
        <f t="shared" ca="1" si="1179"/>
        <v>#N/A</v>
      </c>
      <c r="AK931" s="19" t="e">
        <f t="shared" ca="1" si="1180"/>
        <v>#N/A</v>
      </c>
      <c r="AL931" s="19" t="e">
        <f t="shared" ca="1" si="1181"/>
        <v>#N/A</v>
      </c>
      <c r="AM931" s="19" t="e">
        <f t="shared" ca="1" si="1182"/>
        <v>#N/A</v>
      </c>
      <c r="AN931" s="19" t="e">
        <f t="shared" ca="1" si="1183"/>
        <v>#N/A</v>
      </c>
      <c r="AO931" s="19" t="e">
        <f t="shared" ca="1" si="1184"/>
        <v>#N/A</v>
      </c>
      <c r="AP931" s="19" t="e">
        <f t="shared" ca="1" si="1185"/>
        <v>#N/A</v>
      </c>
      <c r="AQ931" s="72" t="e">
        <f t="shared" ca="1" si="1186"/>
        <v>#N/A</v>
      </c>
      <c r="AR931" s="72" t="e">
        <f t="shared" ca="1" si="1187"/>
        <v>#N/A</v>
      </c>
      <c r="AS931" s="72" t="e">
        <f t="shared" ca="1" si="1188"/>
        <v>#N/A</v>
      </c>
      <c r="AT931" s="19" t="e">
        <f t="shared" ca="1" si="1189"/>
        <v>#N/A</v>
      </c>
      <c r="AU931" s="19" t="e">
        <f t="shared" ca="1" si="1190"/>
        <v>#N/A</v>
      </c>
      <c r="AV931" s="19" t="e">
        <f t="shared" ca="1" si="1191"/>
        <v>#N/A</v>
      </c>
      <c r="AW931" s="19" t="e">
        <f t="shared" ca="1" si="1192"/>
        <v>#N/A</v>
      </c>
      <c r="AX931" s="19" t="e">
        <f t="shared" ca="1" si="1193"/>
        <v>#N/A</v>
      </c>
      <c r="AY931" s="19" t="e">
        <f t="shared" ca="1" si="1194"/>
        <v>#N/A</v>
      </c>
      <c r="AZ931" s="72" t="e">
        <f t="shared" ca="1" si="1195"/>
        <v>#N/A</v>
      </c>
      <c r="BA931" s="72" t="e">
        <f t="shared" ca="1" si="1196"/>
        <v>#N/A</v>
      </c>
      <c r="BB931" s="72" t="e">
        <f t="shared" ca="1" si="1197"/>
        <v>#N/A</v>
      </c>
      <c r="BC931" s="19" t="e">
        <f t="shared" ca="1" si="1198"/>
        <v>#N/A</v>
      </c>
      <c r="BD931" s="19" t="e">
        <f t="shared" ca="1" si="1199"/>
        <v>#N/A</v>
      </c>
      <c r="BE931" s="19" t="e">
        <f t="shared" ca="1" si="1200"/>
        <v>#N/A</v>
      </c>
      <c r="BF931" s="19" t="e">
        <f t="shared" ca="1" si="1201"/>
        <v>#N/A</v>
      </c>
      <c r="BG931" s="19" t="e">
        <f t="shared" ca="1" si="1202"/>
        <v>#N/A</v>
      </c>
      <c r="BH931" s="19" t="e">
        <f t="shared" ca="1" si="1203"/>
        <v>#N/A</v>
      </c>
      <c r="BI931" s="72" t="e">
        <f t="shared" ca="1" si="1204"/>
        <v>#N/A</v>
      </c>
      <c r="BJ931" s="72" t="e">
        <f t="shared" ca="1" si="1205"/>
        <v>#N/A</v>
      </c>
      <c r="BK931" s="72" t="e">
        <f t="shared" ca="1" si="1206"/>
        <v>#N/A</v>
      </c>
      <c r="BL931" s="72" t="e">
        <f t="shared" ca="1" si="1207"/>
        <v>#N/A</v>
      </c>
      <c r="BM931" s="72" t="e">
        <f t="shared" ca="1" si="1208"/>
        <v>#N/A</v>
      </c>
      <c r="BN931" s="72" t="e">
        <f t="shared" ca="1" si="1209"/>
        <v>#N/A</v>
      </c>
      <c r="BO931" s="72" t="e">
        <f t="shared" ca="1" si="1210"/>
        <v>#N/A</v>
      </c>
      <c r="BP931" s="72" t="e">
        <f t="shared" ca="1" si="1211"/>
        <v>#N/A</v>
      </c>
      <c r="BQ931" s="72" t="e">
        <f t="shared" ca="1" si="1212"/>
        <v>#N/A</v>
      </c>
      <c r="BR931" s="72" t="e">
        <f t="shared" ca="1" si="1213"/>
        <v>#N/A</v>
      </c>
      <c r="BS931" s="72" t="e">
        <f t="shared" ca="1" si="1214"/>
        <v>#N/A</v>
      </c>
      <c r="BT931" s="72" t="e">
        <f t="shared" ca="1" si="1215"/>
        <v>#N/A</v>
      </c>
      <c r="BU931" s="72" t="e">
        <f t="shared" ca="1" si="1216"/>
        <v>#N/A</v>
      </c>
      <c r="BV931" s="72" t="e">
        <f t="shared" ca="1" si="1217"/>
        <v>#N/A</v>
      </c>
    </row>
    <row r="932" spans="1:74">
      <c r="A932" s="13" t="e">
        <f ca="1">'MGRS to'!AO932</f>
        <v>#N/A</v>
      </c>
      <c r="B932" s="13" t="e">
        <f ca="1">'MGRS to'!AP932</f>
        <v>#N/A</v>
      </c>
      <c r="C932" s="19" t="e">
        <f t="shared" ca="1" si="1146"/>
        <v>#N/A</v>
      </c>
      <c r="D932" s="19" t="e">
        <f t="shared" ca="1" si="1147"/>
        <v>#N/A</v>
      </c>
      <c r="E932" s="19" t="e">
        <f t="shared" ca="1" si="1148"/>
        <v>#N/A</v>
      </c>
      <c r="F932" s="19" t="e">
        <f t="shared" ca="1" si="1149"/>
        <v>#N/A</v>
      </c>
      <c r="G932" s="19" t="e">
        <f t="shared" ca="1" si="1150"/>
        <v>#N/A</v>
      </c>
      <c r="H932" s="19" t="e">
        <f t="shared" ca="1" si="1151"/>
        <v>#N/A</v>
      </c>
      <c r="I932" s="19" t="e">
        <f t="shared" ca="1" si="1152"/>
        <v>#N/A</v>
      </c>
      <c r="J932" s="19" t="e">
        <f t="shared" ca="1" si="1153"/>
        <v>#N/A</v>
      </c>
      <c r="K932" s="19" t="e">
        <f t="shared" ca="1" si="1154"/>
        <v>#N/A</v>
      </c>
      <c r="L932" s="19" t="e">
        <f t="shared" ca="1" si="1155"/>
        <v>#N/A</v>
      </c>
      <c r="M932" s="19" t="e">
        <f t="shared" ca="1" si="1156"/>
        <v>#N/A</v>
      </c>
      <c r="N932" s="19" t="e">
        <f t="shared" ca="1" si="1157"/>
        <v>#N/A</v>
      </c>
      <c r="O932" s="19" t="e">
        <f t="shared" ca="1" si="1158"/>
        <v>#N/A</v>
      </c>
      <c r="P932" s="72" t="e">
        <f t="shared" ca="1" si="1159"/>
        <v>#N/A</v>
      </c>
      <c r="Q932" s="72" t="e">
        <f t="shared" ca="1" si="1160"/>
        <v>#N/A</v>
      </c>
      <c r="R932" s="72" t="e">
        <f t="shared" ca="1" si="1161"/>
        <v>#N/A</v>
      </c>
      <c r="S932" s="19" t="e">
        <f t="shared" ca="1" si="1162"/>
        <v>#N/A</v>
      </c>
      <c r="T932" s="19" t="e">
        <f t="shared" ca="1" si="1163"/>
        <v>#N/A</v>
      </c>
      <c r="U932" s="19" t="e">
        <f t="shared" ca="1" si="1164"/>
        <v>#N/A</v>
      </c>
      <c r="V932" s="19" t="e">
        <f t="shared" ca="1" si="1165"/>
        <v>#N/A</v>
      </c>
      <c r="W932" s="19" t="e">
        <f t="shared" ca="1" si="1166"/>
        <v>#N/A</v>
      </c>
      <c r="X932" s="19" t="e">
        <f t="shared" ca="1" si="1167"/>
        <v>#N/A</v>
      </c>
      <c r="Y932" s="72" t="e">
        <f t="shared" ca="1" si="1168"/>
        <v>#N/A</v>
      </c>
      <c r="Z932" s="72" t="e">
        <f t="shared" ca="1" si="1169"/>
        <v>#N/A</v>
      </c>
      <c r="AA932" s="72" t="e">
        <f t="shared" ca="1" si="1170"/>
        <v>#N/A</v>
      </c>
      <c r="AB932" s="19" t="e">
        <f t="shared" ca="1" si="1171"/>
        <v>#N/A</v>
      </c>
      <c r="AC932" s="19" t="e">
        <f t="shared" ca="1" si="1172"/>
        <v>#N/A</v>
      </c>
      <c r="AD932" s="19" t="e">
        <f t="shared" ca="1" si="1173"/>
        <v>#N/A</v>
      </c>
      <c r="AE932" s="19" t="e">
        <f t="shared" ca="1" si="1174"/>
        <v>#N/A</v>
      </c>
      <c r="AF932" s="19" t="e">
        <f t="shared" ca="1" si="1175"/>
        <v>#N/A</v>
      </c>
      <c r="AG932" s="19" t="e">
        <f t="shared" ca="1" si="1176"/>
        <v>#N/A</v>
      </c>
      <c r="AH932" s="72" t="e">
        <f t="shared" ca="1" si="1177"/>
        <v>#N/A</v>
      </c>
      <c r="AI932" s="72" t="e">
        <f t="shared" ca="1" si="1178"/>
        <v>#N/A</v>
      </c>
      <c r="AJ932" s="72" t="e">
        <f t="shared" ca="1" si="1179"/>
        <v>#N/A</v>
      </c>
      <c r="AK932" s="19" t="e">
        <f t="shared" ca="1" si="1180"/>
        <v>#N/A</v>
      </c>
      <c r="AL932" s="19" t="e">
        <f t="shared" ca="1" si="1181"/>
        <v>#N/A</v>
      </c>
      <c r="AM932" s="19" t="e">
        <f t="shared" ca="1" si="1182"/>
        <v>#N/A</v>
      </c>
      <c r="AN932" s="19" t="e">
        <f t="shared" ca="1" si="1183"/>
        <v>#N/A</v>
      </c>
      <c r="AO932" s="19" t="e">
        <f t="shared" ca="1" si="1184"/>
        <v>#N/A</v>
      </c>
      <c r="AP932" s="19" t="e">
        <f t="shared" ca="1" si="1185"/>
        <v>#N/A</v>
      </c>
      <c r="AQ932" s="72" t="e">
        <f t="shared" ca="1" si="1186"/>
        <v>#N/A</v>
      </c>
      <c r="AR932" s="72" t="e">
        <f t="shared" ca="1" si="1187"/>
        <v>#N/A</v>
      </c>
      <c r="AS932" s="72" t="e">
        <f t="shared" ca="1" si="1188"/>
        <v>#N/A</v>
      </c>
      <c r="AT932" s="19" t="e">
        <f t="shared" ca="1" si="1189"/>
        <v>#N/A</v>
      </c>
      <c r="AU932" s="19" t="e">
        <f t="shared" ca="1" si="1190"/>
        <v>#N/A</v>
      </c>
      <c r="AV932" s="19" t="e">
        <f t="shared" ca="1" si="1191"/>
        <v>#N/A</v>
      </c>
      <c r="AW932" s="19" t="e">
        <f t="shared" ca="1" si="1192"/>
        <v>#N/A</v>
      </c>
      <c r="AX932" s="19" t="e">
        <f t="shared" ca="1" si="1193"/>
        <v>#N/A</v>
      </c>
      <c r="AY932" s="19" t="e">
        <f t="shared" ca="1" si="1194"/>
        <v>#N/A</v>
      </c>
      <c r="AZ932" s="72" t="e">
        <f t="shared" ca="1" si="1195"/>
        <v>#N/A</v>
      </c>
      <c r="BA932" s="72" t="e">
        <f t="shared" ca="1" si="1196"/>
        <v>#N/A</v>
      </c>
      <c r="BB932" s="72" t="e">
        <f t="shared" ca="1" si="1197"/>
        <v>#N/A</v>
      </c>
      <c r="BC932" s="19" t="e">
        <f t="shared" ca="1" si="1198"/>
        <v>#N/A</v>
      </c>
      <c r="BD932" s="19" t="e">
        <f t="shared" ca="1" si="1199"/>
        <v>#N/A</v>
      </c>
      <c r="BE932" s="19" t="e">
        <f t="shared" ca="1" si="1200"/>
        <v>#N/A</v>
      </c>
      <c r="BF932" s="19" t="e">
        <f t="shared" ca="1" si="1201"/>
        <v>#N/A</v>
      </c>
      <c r="BG932" s="19" t="e">
        <f t="shared" ca="1" si="1202"/>
        <v>#N/A</v>
      </c>
      <c r="BH932" s="19" t="e">
        <f t="shared" ca="1" si="1203"/>
        <v>#N/A</v>
      </c>
      <c r="BI932" s="72" t="e">
        <f t="shared" ca="1" si="1204"/>
        <v>#N/A</v>
      </c>
      <c r="BJ932" s="72" t="e">
        <f t="shared" ca="1" si="1205"/>
        <v>#N/A</v>
      </c>
      <c r="BK932" s="72" t="e">
        <f t="shared" ca="1" si="1206"/>
        <v>#N/A</v>
      </c>
      <c r="BL932" s="72" t="e">
        <f t="shared" ca="1" si="1207"/>
        <v>#N/A</v>
      </c>
      <c r="BM932" s="72" t="e">
        <f t="shared" ca="1" si="1208"/>
        <v>#N/A</v>
      </c>
      <c r="BN932" s="72" t="e">
        <f t="shared" ca="1" si="1209"/>
        <v>#N/A</v>
      </c>
      <c r="BO932" s="72" t="e">
        <f t="shared" ca="1" si="1210"/>
        <v>#N/A</v>
      </c>
      <c r="BP932" s="72" t="e">
        <f t="shared" ca="1" si="1211"/>
        <v>#N/A</v>
      </c>
      <c r="BQ932" s="72" t="e">
        <f t="shared" ca="1" si="1212"/>
        <v>#N/A</v>
      </c>
      <c r="BR932" s="72" t="e">
        <f t="shared" ca="1" si="1213"/>
        <v>#N/A</v>
      </c>
      <c r="BS932" s="72" t="e">
        <f t="shared" ca="1" si="1214"/>
        <v>#N/A</v>
      </c>
      <c r="BT932" s="72" t="e">
        <f t="shared" ca="1" si="1215"/>
        <v>#N/A</v>
      </c>
      <c r="BU932" s="72" t="e">
        <f t="shared" ca="1" si="1216"/>
        <v>#N/A</v>
      </c>
      <c r="BV932" s="72" t="e">
        <f t="shared" ca="1" si="1217"/>
        <v>#N/A</v>
      </c>
    </row>
    <row r="933" spans="1:74">
      <c r="A933" s="13" t="e">
        <f ca="1">'MGRS to'!AO933</f>
        <v>#N/A</v>
      </c>
      <c r="B933" s="13" t="e">
        <f ca="1">'MGRS to'!AP933</f>
        <v>#N/A</v>
      </c>
      <c r="C933" s="19" t="e">
        <f t="shared" ca="1" si="1146"/>
        <v>#N/A</v>
      </c>
      <c r="D933" s="19" t="e">
        <f t="shared" ca="1" si="1147"/>
        <v>#N/A</v>
      </c>
      <c r="E933" s="19" t="e">
        <f t="shared" ca="1" si="1148"/>
        <v>#N/A</v>
      </c>
      <c r="F933" s="19" t="e">
        <f t="shared" ca="1" si="1149"/>
        <v>#N/A</v>
      </c>
      <c r="G933" s="19" t="e">
        <f t="shared" ca="1" si="1150"/>
        <v>#N/A</v>
      </c>
      <c r="H933" s="19" t="e">
        <f t="shared" ca="1" si="1151"/>
        <v>#N/A</v>
      </c>
      <c r="I933" s="19" t="e">
        <f t="shared" ca="1" si="1152"/>
        <v>#N/A</v>
      </c>
      <c r="J933" s="19" t="e">
        <f t="shared" ca="1" si="1153"/>
        <v>#N/A</v>
      </c>
      <c r="K933" s="19" t="e">
        <f t="shared" ca="1" si="1154"/>
        <v>#N/A</v>
      </c>
      <c r="L933" s="19" t="e">
        <f t="shared" ca="1" si="1155"/>
        <v>#N/A</v>
      </c>
      <c r="M933" s="19" t="e">
        <f t="shared" ca="1" si="1156"/>
        <v>#N/A</v>
      </c>
      <c r="N933" s="19" t="e">
        <f t="shared" ca="1" si="1157"/>
        <v>#N/A</v>
      </c>
      <c r="O933" s="19" t="e">
        <f t="shared" ca="1" si="1158"/>
        <v>#N/A</v>
      </c>
      <c r="P933" s="72" t="e">
        <f t="shared" ca="1" si="1159"/>
        <v>#N/A</v>
      </c>
      <c r="Q933" s="72" t="e">
        <f t="shared" ca="1" si="1160"/>
        <v>#N/A</v>
      </c>
      <c r="R933" s="72" t="e">
        <f t="shared" ca="1" si="1161"/>
        <v>#N/A</v>
      </c>
      <c r="S933" s="19" t="e">
        <f t="shared" ca="1" si="1162"/>
        <v>#N/A</v>
      </c>
      <c r="T933" s="19" t="e">
        <f t="shared" ca="1" si="1163"/>
        <v>#N/A</v>
      </c>
      <c r="U933" s="19" t="e">
        <f t="shared" ca="1" si="1164"/>
        <v>#N/A</v>
      </c>
      <c r="V933" s="19" t="e">
        <f t="shared" ca="1" si="1165"/>
        <v>#N/A</v>
      </c>
      <c r="W933" s="19" t="e">
        <f t="shared" ca="1" si="1166"/>
        <v>#N/A</v>
      </c>
      <c r="X933" s="19" t="e">
        <f t="shared" ca="1" si="1167"/>
        <v>#N/A</v>
      </c>
      <c r="Y933" s="72" t="e">
        <f t="shared" ca="1" si="1168"/>
        <v>#N/A</v>
      </c>
      <c r="Z933" s="72" t="e">
        <f t="shared" ca="1" si="1169"/>
        <v>#N/A</v>
      </c>
      <c r="AA933" s="72" t="e">
        <f t="shared" ca="1" si="1170"/>
        <v>#N/A</v>
      </c>
      <c r="AB933" s="19" t="e">
        <f t="shared" ca="1" si="1171"/>
        <v>#N/A</v>
      </c>
      <c r="AC933" s="19" t="e">
        <f t="shared" ca="1" si="1172"/>
        <v>#N/A</v>
      </c>
      <c r="AD933" s="19" t="e">
        <f t="shared" ca="1" si="1173"/>
        <v>#N/A</v>
      </c>
      <c r="AE933" s="19" t="e">
        <f t="shared" ca="1" si="1174"/>
        <v>#N/A</v>
      </c>
      <c r="AF933" s="19" t="e">
        <f t="shared" ca="1" si="1175"/>
        <v>#N/A</v>
      </c>
      <c r="AG933" s="19" t="e">
        <f t="shared" ca="1" si="1176"/>
        <v>#N/A</v>
      </c>
      <c r="AH933" s="72" t="e">
        <f t="shared" ca="1" si="1177"/>
        <v>#N/A</v>
      </c>
      <c r="AI933" s="72" t="e">
        <f t="shared" ca="1" si="1178"/>
        <v>#N/A</v>
      </c>
      <c r="AJ933" s="72" t="e">
        <f t="shared" ca="1" si="1179"/>
        <v>#N/A</v>
      </c>
      <c r="AK933" s="19" t="e">
        <f t="shared" ca="1" si="1180"/>
        <v>#N/A</v>
      </c>
      <c r="AL933" s="19" t="e">
        <f t="shared" ca="1" si="1181"/>
        <v>#N/A</v>
      </c>
      <c r="AM933" s="19" t="e">
        <f t="shared" ca="1" si="1182"/>
        <v>#N/A</v>
      </c>
      <c r="AN933" s="19" t="e">
        <f t="shared" ca="1" si="1183"/>
        <v>#N/A</v>
      </c>
      <c r="AO933" s="19" t="e">
        <f t="shared" ca="1" si="1184"/>
        <v>#N/A</v>
      </c>
      <c r="AP933" s="19" t="e">
        <f t="shared" ca="1" si="1185"/>
        <v>#N/A</v>
      </c>
      <c r="AQ933" s="72" t="e">
        <f t="shared" ca="1" si="1186"/>
        <v>#N/A</v>
      </c>
      <c r="AR933" s="72" t="e">
        <f t="shared" ca="1" si="1187"/>
        <v>#N/A</v>
      </c>
      <c r="AS933" s="72" t="e">
        <f t="shared" ca="1" si="1188"/>
        <v>#N/A</v>
      </c>
      <c r="AT933" s="19" t="e">
        <f t="shared" ca="1" si="1189"/>
        <v>#N/A</v>
      </c>
      <c r="AU933" s="19" t="e">
        <f t="shared" ca="1" si="1190"/>
        <v>#N/A</v>
      </c>
      <c r="AV933" s="19" t="e">
        <f t="shared" ca="1" si="1191"/>
        <v>#N/A</v>
      </c>
      <c r="AW933" s="19" t="e">
        <f t="shared" ca="1" si="1192"/>
        <v>#N/A</v>
      </c>
      <c r="AX933" s="19" t="e">
        <f t="shared" ca="1" si="1193"/>
        <v>#N/A</v>
      </c>
      <c r="AY933" s="19" t="e">
        <f t="shared" ca="1" si="1194"/>
        <v>#N/A</v>
      </c>
      <c r="AZ933" s="72" t="e">
        <f t="shared" ca="1" si="1195"/>
        <v>#N/A</v>
      </c>
      <c r="BA933" s="72" t="e">
        <f t="shared" ca="1" si="1196"/>
        <v>#N/A</v>
      </c>
      <c r="BB933" s="72" t="e">
        <f t="shared" ca="1" si="1197"/>
        <v>#N/A</v>
      </c>
      <c r="BC933" s="19" t="e">
        <f t="shared" ca="1" si="1198"/>
        <v>#N/A</v>
      </c>
      <c r="BD933" s="19" t="e">
        <f t="shared" ca="1" si="1199"/>
        <v>#N/A</v>
      </c>
      <c r="BE933" s="19" t="e">
        <f t="shared" ca="1" si="1200"/>
        <v>#N/A</v>
      </c>
      <c r="BF933" s="19" t="e">
        <f t="shared" ca="1" si="1201"/>
        <v>#N/A</v>
      </c>
      <c r="BG933" s="19" t="e">
        <f t="shared" ca="1" si="1202"/>
        <v>#N/A</v>
      </c>
      <c r="BH933" s="19" t="e">
        <f t="shared" ca="1" si="1203"/>
        <v>#N/A</v>
      </c>
      <c r="BI933" s="72" t="e">
        <f t="shared" ca="1" si="1204"/>
        <v>#N/A</v>
      </c>
      <c r="BJ933" s="72" t="e">
        <f t="shared" ca="1" si="1205"/>
        <v>#N/A</v>
      </c>
      <c r="BK933" s="72" t="e">
        <f t="shared" ca="1" si="1206"/>
        <v>#N/A</v>
      </c>
      <c r="BL933" s="72" t="e">
        <f t="shared" ca="1" si="1207"/>
        <v>#N/A</v>
      </c>
      <c r="BM933" s="72" t="e">
        <f t="shared" ca="1" si="1208"/>
        <v>#N/A</v>
      </c>
      <c r="BN933" s="72" t="e">
        <f t="shared" ca="1" si="1209"/>
        <v>#N/A</v>
      </c>
      <c r="BO933" s="72" t="e">
        <f t="shared" ca="1" si="1210"/>
        <v>#N/A</v>
      </c>
      <c r="BP933" s="72" t="e">
        <f t="shared" ca="1" si="1211"/>
        <v>#N/A</v>
      </c>
      <c r="BQ933" s="72" t="e">
        <f t="shared" ca="1" si="1212"/>
        <v>#N/A</v>
      </c>
      <c r="BR933" s="72" t="e">
        <f t="shared" ca="1" si="1213"/>
        <v>#N/A</v>
      </c>
      <c r="BS933" s="72" t="e">
        <f t="shared" ca="1" si="1214"/>
        <v>#N/A</v>
      </c>
      <c r="BT933" s="72" t="e">
        <f t="shared" ca="1" si="1215"/>
        <v>#N/A</v>
      </c>
      <c r="BU933" s="72" t="e">
        <f t="shared" ca="1" si="1216"/>
        <v>#N/A</v>
      </c>
      <c r="BV933" s="72" t="e">
        <f t="shared" ca="1" si="1217"/>
        <v>#N/A</v>
      </c>
    </row>
    <row r="934" spans="1:74">
      <c r="A934" s="13" t="e">
        <f ca="1">'MGRS to'!AO934</f>
        <v>#N/A</v>
      </c>
      <c r="B934" s="13" t="e">
        <f ca="1">'MGRS to'!AP934</f>
        <v>#N/A</v>
      </c>
      <c r="C934" s="19" t="e">
        <f t="shared" ca="1" si="1146"/>
        <v>#N/A</v>
      </c>
      <c r="D934" s="19" t="e">
        <f t="shared" ca="1" si="1147"/>
        <v>#N/A</v>
      </c>
      <c r="E934" s="19" t="e">
        <f t="shared" ca="1" si="1148"/>
        <v>#N/A</v>
      </c>
      <c r="F934" s="19" t="e">
        <f t="shared" ca="1" si="1149"/>
        <v>#N/A</v>
      </c>
      <c r="G934" s="19" t="e">
        <f t="shared" ca="1" si="1150"/>
        <v>#N/A</v>
      </c>
      <c r="H934" s="19" t="e">
        <f t="shared" ca="1" si="1151"/>
        <v>#N/A</v>
      </c>
      <c r="I934" s="19" t="e">
        <f t="shared" ca="1" si="1152"/>
        <v>#N/A</v>
      </c>
      <c r="J934" s="19" t="e">
        <f t="shared" ca="1" si="1153"/>
        <v>#N/A</v>
      </c>
      <c r="K934" s="19" t="e">
        <f t="shared" ca="1" si="1154"/>
        <v>#N/A</v>
      </c>
      <c r="L934" s="19" t="e">
        <f t="shared" ca="1" si="1155"/>
        <v>#N/A</v>
      </c>
      <c r="M934" s="19" t="e">
        <f t="shared" ca="1" si="1156"/>
        <v>#N/A</v>
      </c>
      <c r="N934" s="19" t="e">
        <f t="shared" ca="1" si="1157"/>
        <v>#N/A</v>
      </c>
      <c r="O934" s="19" t="e">
        <f t="shared" ca="1" si="1158"/>
        <v>#N/A</v>
      </c>
      <c r="P934" s="72" t="e">
        <f t="shared" ca="1" si="1159"/>
        <v>#N/A</v>
      </c>
      <c r="Q934" s="72" t="e">
        <f t="shared" ca="1" si="1160"/>
        <v>#N/A</v>
      </c>
      <c r="R934" s="72" t="e">
        <f t="shared" ca="1" si="1161"/>
        <v>#N/A</v>
      </c>
      <c r="S934" s="19" t="e">
        <f t="shared" ca="1" si="1162"/>
        <v>#N/A</v>
      </c>
      <c r="T934" s="19" t="e">
        <f t="shared" ca="1" si="1163"/>
        <v>#N/A</v>
      </c>
      <c r="U934" s="19" t="e">
        <f t="shared" ca="1" si="1164"/>
        <v>#N/A</v>
      </c>
      <c r="V934" s="19" t="e">
        <f t="shared" ca="1" si="1165"/>
        <v>#N/A</v>
      </c>
      <c r="W934" s="19" t="e">
        <f t="shared" ca="1" si="1166"/>
        <v>#N/A</v>
      </c>
      <c r="X934" s="19" t="e">
        <f t="shared" ca="1" si="1167"/>
        <v>#N/A</v>
      </c>
      <c r="Y934" s="72" t="e">
        <f t="shared" ca="1" si="1168"/>
        <v>#N/A</v>
      </c>
      <c r="Z934" s="72" t="e">
        <f t="shared" ca="1" si="1169"/>
        <v>#N/A</v>
      </c>
      <c r="AA934" s="72" t="e">
        <f t="shared" ca="1" si="1170"/>
        <v>#N/A</v>
      </c>
      <c r="AB934" s="19" t="e">
        <f t="shared" ca="1" si="1171"/>
        <v>#N/A</v>
      </c>
      <c r="AC934" s="19" t="e">
        <f t="shared" ca="1" si="1172"/>
        <v>#N/A</v>
      </c>
      <c r="AD934" s="19" t="e">
        <f t="shared" ca="1" si="1173"/>
        <v>#N/A</v>
      </c>
      <c r="AE934" s="19" t="e">
        <f t="shared" ca="1" si="1174"/>
        <v>#N/A</v>
      </c>
      <c r="AF934" s="19" t="e">
        <f t="shared" ca="1" si="1175"/>
        <v>#N/A</v>
      </c>
      <c r="AG934" s="19" t="e">
        <f t="shared" ca="1" si="1176"/>
        <v>#N/A</v>
      </c>
      <c r="AH934" s="72" t="e">
        <f t="shared" ca="1" si="1177"/>
        <v>#N/A</v>
      </c>
      <c r="AI934" s="72" t="e">
        <f t="shared" ca="1" si="1178"/>
        <v>#N/A</v>
      </c>
      <c r="AJ934" s="72" t="e">
        <f t="shared" ca="1" si="1179"/>
        <v>#N/A</v>
      </c>
      <c r="AK934" s="19" t="e">
        <f t="shared" ca="1" si="1180"/>
        <v>#N/A</v>
      </c>
      <c r="AL934" s="19" t="e">
        <f t="shared" ca="1" si="1181"/>
        <v>#N/A</v>
      </c>
      <c r="AM934" s="19" t="e">
        <f t="shared" ca="1" si="1182"/>
        <v>#N/A</v>
      </c>
      <c r="AN934" s="19" t="e">
        <f t="shared" ca="1" si="1183"/>
        <v>#N/A</v>
      </c>
      <c r="AO934" s="19" t="e">
        <f t="shared" ca="1" si="1184"/>
        <v>#N/A</v>
      </c>
      <c r="AP934" s="19" t="e">
        <f t="shared" ca="1" si="1185"/>
        <v>#N/A</v>
      </c>
      <c r="AQ934" s="72" t="e">
        <f t="shared" ca="1" si="1186"/>
        <v>#N/A</v>
      </c>
      <c r="AR934" s="72" t="e">
        <f t="shared" ca="1" si="1187"/>
        <v>#N/A</v>
      </c>
      <c r="AS934" s="72" t="e">
        <f t="shared" ca="1" si="1188"/>
        <v>#N/A</v>
      </c>
      <c r="AT934" s="19" t="e">
        <f t="shared" ca="1" si="1189"/>
        <v>#N/A</v>
      </c>
      <c r="AU934" s="19" t="e">
        <f t="shared" ca="1" si="1190"/>
        <v>#N/A</v>
      </c>
      <c r="AV934" s="19" t="e">
        <f t="shared" ca="1" si="1191"/>
        <v>#N/A</v>
      </c>
      <c r="AW934" s="19" t="e">
        <f t="shared" ca="1" si="1192"/>
        <v>#N/A</v>
      </c>
      <c r="AX934" s="19" t="e">
        <f t="shared" ca="1" si="1193"/>
        <v>#N/A</v>
      </c>
      <c r="AY934" s="19" t="e">
        <f t="shared" ca="1" si="1194"/>
        <v>#N/A</v>
      </c>
      <c r="AZ934" s="72" t="e">
        <f t="shared" ca="1" si="1195"/>
        <v>#N/A</v>
      </c>
      <c r="BA934" s="72" t="e">
        <f t="shared" ca="1" si="1196"/>
        <v>#N/A</v>
      </c>
      <c r="BB934" s="72" t="e">
        <f t="shared" ca="1" si="1197"/>
        <v>#N/A</v>
      </c>
      <c r="BC934" s="19" t="e">
        <f t="shared" ca="1" si="1198"/>
        <v>#N/A</v>
      </c>
      <c r="BD934" s="19" t="e">
        <f t="shared" ca="1" si="1199"/>
        <v>#N/A</v>
      </c>
      <c r="BE934" s="19" t="e">
        <f t="shared" ca="1" si="1200"/>
        <v>#N/A</v>
      </c>
      <c r="BF934" s="19" t="e">
        <f t="shared" ca="1" si="1201"/>
        <v>#N/A</v>
      </c>
      <c r="BG934" s="19" t="e">
        <f t="shared" ca="1" si="1202"/>
        <v>#N/A</v>
      </c>
      <c r="BH934" s="19" t="e">
        <f t="shared" ca="1" si="1203"/>
        <v>#N/A</v>
      </c>
      <c r="BI934" s="72" t="e">
        <f t="shared" ca="1" si="1204"/>
        <v>#N/A</v>
      </c>
      <c r="BJ934" s="72" t="e">
        <f t="shared" ca="1" si="1205"/>
        <v>#N/A</v>
      </c>
      <c r="BK934" s="72" t="e">
        <f t="shared" ca="1" si="1206"/>
        <v>#N/A</v>
      </c>
      <c r="BL934" s="72" t="e">
        <f t="shared" ca="1" si="1207"/>
        <v>#N/A</v>
      </c>
      <c r="BM934" s="72" t="e">
        <f t="shared" ca="1" si="1208"/>
        <v>#N/A</v>
      </c>
      <c r="BN934" s="72" t="e">
        <f t="shared" ca="1" si="1209"/>
        <v>#N/A</v>
      </c>
      <c r="BO934" s="72" t="e">
        <f t="shared" ca="1" si="1210"/>
        <v>#N/A</v>
      </c>
      <c r="BP934" s="72" t="e">
        <f t="shared" ca="1" si="1211"/>
        <v>#N/A</v>
      </c>
      <c r="BQ934" s="72" t="e">
        <f t="shared" ca="1" si="1212"/>
        <v>#N/A</v>
      </c>
      <c r="BR934" s="72" t="e">
        <f t="shared" ca="1" si="1213"/>
        <v>#N/A</v>
      </c>
      <c r="BS934" s="72" t="e">
        <f t="shared" ca="1" si="1214"/>
        <v>#N/A</v>
      </c>
      <c r="BT934" s="72" t="e">
        <f t="shared" ca="1" si="1215"/>
        <v>#N/A</v>
      </c>
      <c r="BU934" s="72" t="e">
        <f t="shared" ca="1" si="1216"/>
        <v>#N/A</v>
      </c>
      <c r="BV934" s="72" t="e">
        <f t="shared" ca="1" si="1217"/>
        <v>#N/A</v>
      </c>
    </row>
    <row r="935" spans="1:74">
      <c r="A935" s="13" t="e">
        <f ca="1">'MGRS to'!AO935</f>
        <v>#N/A</v>
      </c>
      <c r="B935" s="13" t="e">
        <f ca="1">'MGRS to'!AP935</f>
        <v>#N/A</v>
      </c>
      <c r="C935" s="19" t="e">
        <f t="shared" ca="1" si="1146"/>
        <v>#N/A</v>
      </c>
      <c r="D935" s="19" t="e">
        <f t="shared" ca="1" si="1147"/>
        <v>#N/A</v>
      </c>
      <c r="E935" s="19" t="e">
        <f t="shared" ca="1" si="1148"/>
        <v>#N/A</v>
      </c>
      <c r="F935" s="19" t="e">
        <f t="shared" ca="1" si="1149"/>
        <v>#N/A</v>
      </c>
      <c r="G935" s="19" t="e">
        <f t="shared" ca="1" si="1150"/>
        <v>#N/A</v>
      </c>
      <c r="H935" s="19" t="e">
        <f t="shared" ca="1" si="1151"/>
        <v>#N/A</v>
      </c>
      <c r="I935" s="19" t="e">
        <f t="shared" ca="1" si="1152"/>
        <v>#N/A</v>
      </c>
      <c r="J935" s="19" t="e">
        <f t="shared" ca="1" si="1153"/>
        <v>#N/A</v>
      </c>
      <c r="K935" s="19" t="e">
        <f t="shared" ca="1" si="1154"/>
        <v>#N/A</v>
      </c>
      <c r="L935" s="19" t="e">
        <f t="shared" ca="1" si="1155"/>
        <v>#N/A</v>
      </c>
      <c r="M935" s="19" t="e">
        <f t="shared" ca="1" si="1156"/>
        <v>#N/A</v>
      </c>
      <c r="N935" s="19" t="e">
        <f t="shared" ca="1" si="1157"/>
        <v>#N/A</v>
      </c>
      <c r="O935" s="19" t="e">
        <f t="shared" ca="1" si="1158"/>
        <v>#N/A</v>
      </c>
      <c r="P935" s="72" t="e">
        <f t="shared" ca="1" si="1159"/>
        <v>#N/A</v>
      </c>
      <c r="Q935" s="72" t="e">
        <f t="shared" ca="1" si="1160"/>
        <v>#N/A</v>
      </c>
      <c r="R935" s="72" t="e">
        <f t="shared" ca="1" si="1161"/>
        <v>#N/A</v>
      </c>
      <c r="S935" s="19" t="e">
        <f t="shared" ca="1" si="1162"/>
        <v>#N/A</v>
      </c>
      <c r="T935" s="19" t="e">
        <f t="shared" ca="1" si="1163"/>
        <v>#N/A</v>
      </c>
      <c r="U935" s="19" t="e">
        <f t="shared" ca="1" si="1164"/>
        <v>#N/A</v>
      </c>
      <c r="V935" s="19" t="e">
        <f t="shared" ca="1" si="1165"/>
        <v>#N/A</v>
      </c>
      <c r="W935" s="19" t="e">
        <f t="shared" ca="1" si="1166"/>
        <v>#N/A</v>
      </c>
      <c r="X935" s="19" t="e">
        <f t="shared" ca="1" si="1167"/>
        <v>#N/A</v>
      </c>
      <c r="Y935" s="72" t="e">
        <f t="shared" ca="1" si="1168"/>
        <v>#N/A</v>
      </c>
      <c r="Z935" s="72" t="e">
        <f t="shared" ca="1" si="1169"/>
        <v>#N/A</v>
      </c>
      <c r="AA935" s="72" t="e">
        <f t="shared" ca="1" si="1170"/>
        <v>#N/A</v>
      </c>
      <c r="AB935" s="19" t="e">
        <f t="shared" ca="1" si="1171"/>
        <v>#N/A</v>
      </c>
      <c r="AC935" s="19" t="e">
        <f t="shared" ca="1" si="1172"/>
        <v>#N/A</v>
      </c>
      <c r="AD935" s="19" t="e">
        <f t="shared" ca="1" si="1173"/>
        <v>#N/A</v>
      </c>
      <c r="AE935" s="19" t="e">
        <f t="shared" ca="1" si="1174"/>
        <v>#N/A</v>
      </c>
      <c r="AF935" s="19" t="e">
        <f t="shared" ca="1" si="1175"/>
        <v>#N/A</v>
      </c>
      <c r="AG935" s="19" t="e">
        <f t="shared" ca="1" si="1176"/>
        <v>#N/A</v>
      </c>
      <c r="AH935" s="72" t="e">
        <f t="shared" ca="1" si="1177"/>
        <v>#N/A</v>
      </c>
      <c r="AI935" s="72" t="e">
        <f t="shared" ca="1" si="1178"/>
        <v>#N/A</v>
      </c>
      <c r="AJ935" s="72" t="e">
        <f t="shared" ca="1" si="1179"/>
        <v>#N/A</v>
      </c>
      <c r="AK935" s="19" t="e">
        <f t="shared" ca="1" si="1180"/>
        <v>#N/A</v>
      </c>
      <c r="AL935" s="19" t="e">
        <f t="shared" ca="1" si="1181"/>
        <v>#N/A</v>
      </c>
      <c r="AM935" s="19" t="e">
        <f t="shared" ca="1" si="1182"/>
        <v>#N/A</v>
      </c>
      <c r="AN935" s="19" t="e">
        <f t="shared" ca="1" si="1183"/>
        <v>#N/A</v>
      </c>
      <c r="AO935" s="19" t="e">
        <f t="shared" ca="1" si="1184"/>
        <v>#N/A</v>
      </c>
      <c r="AP935" s="19" t="e">
        <f t="shared" ca="1" si="1185"/>
        <v>#N/A</v>
      </c>
      <c r="AQ935" s="72" t="e">
        <f t="shared" ca="1" si="1186"/>
        <v>#N/A</v>
      </c>
      <c r="AR935" s="72" t="e">
        <f t="shared" ca="1" si="1187"/>
        <v>#N/A</v>
      </c>
      <c r="AS935" s="72" t="e">
        <f t="shared" ca="1" si="1188"/>
        <v>#N/A</v>
      </c>
      <c r="AT935" s="19" t="e">
        <f t="shared" ca="1" si="1189"/>
        <v>#N/A</v>
      </c>
      <c r="AU935" s="19" t="e">
        <f t="shared" ca="1" si="1190"/>
        <v>#N/A</v>
      </c>
      <c r="AV935" s="19" t="e">
        <f t="shared" ca="1" si="1191"/>
        <v>#N/A</v>
      </c>
      <c r="AW935" s="19" t="e">
        <f t="shared" ca="1" si="1192"/>
        <v>#N/A</v>
      </c>
      <c r="AX935" s="19" t="e">
        <f t="shared" ca="1" si="1193"/>
        <v>#N/A</v>
      </c>
      <c r="AY935" s="19" t="e">
        <f t="shared" ca="1" si="1194"/>
        <v>#N/A</v>
      </c>
      <c r="AZ935" s="72" t="e">
        <f t="shared" ca="1" si="1195"/>
        <v>#N/A</v>
      </c>
      <c r="BA935" s="72" t="e">
        <f t="shared" ca="1" si="1196"/>
        <v>#N/A</v>
      </c>
      <c r="BB935" s="72" t="e">
        <f t="shared" ca="1" si="1197"/>
        <v>#N/A</v>
      </c>
      <c r="BC935" s="19" t="e">
        <f t="shared" ca="1" si="1198"/>
        <v>#N/A</v>
      </c>
      <c r="BD935" s="19" t="e">
        <f t="shared" ca="1" si="1199"/>
        <v>#N/A</v>
      </c>
      <c r="BE935" s="19" t="e">
        <f t="shared" ca="1" si="1200"/>
        <v>#N/A</v>
      </c>
      <c r="BF935" s="19" t="e">
        <f t="shared" ca="1" si="1201"/>
        <v>#N/A</v>
      </c>
      <c r="BG935" s="19" t="e">
        <f t="shared" ca="1" si="1202"/>
        <v>#N/A</v>
      </c>
      <c r="BH935" s="19" t="e">
        <f t="shared" ca="1" si="1203"/>
        <v>#N/A</v>
      </c>
      <c r="BI935" s="72" t="e">
        <f t="shared" ca="1" si="1204"/>
        <v>#N/A</v>
      </c>
      <c r="BJ935" s="72" t="e">
        <f t="shared" ca="1" si="1205"/>
        <v>#N/A</v>
      </c>
      <c r="BK935" s="72" t="e">
        <f t="shared" ca="1" si="1206"/>
        <v>#N/A</v>
      </c>
      <c r="BL935" s="72" t="e">
        <f t="shared" ca="1" si="1207"/>
        <v>#N/A</v>
      </c>
      <c r="BM935" s="72" t="e">
        <f t="shared" ca="1" si="1208"/>
        <v>#N/A</v>
      </c>
      <c r="BN935" s="72" t="e">
        <f t="shared" ca="1" si="1209"/>
        <v>#N/A</v>
      </c>
      <c r="BO935" s="72" t="e">
        <f t="shared" ca="1" si="1210"/>
        <v>#N/A</v>
      </c>
      <c r="BP935" s="72" t="e">
        <f t="shared" ca="1" si="1211"/>
        <v>#N/A</v>
      </c>
      <c r="BQ935" s="72" t="e">
        <f t="shared" ca="1" si="1212"/>
        <v>#N/A</v>
      </c>
      <c r="BR935" s="72" t="e">
        <f t="shared" ca="1" si="1213"/>
        <v>#N/A</v>
      </c>
      <c r="BS935" s="72" t="e">
        <f t="shared" ca="1" si="1214"/>
        <v>#N/A</v>
      </c>
      <c r="BT935" s="72" t="e">
        <f t="shared" ca="1" si="1215"/>
        <v>#N/A</v>
      </c>
      <c r="BU935" s="72" t="e">
        <f t="shared" ca="1" si="1216"/>
        <v>#N/A</v>
      </c>
      <c r="BV935" s="72" t="e">
        <f t="shared" ca="1" si="1217"/>
        <v>#N/A</v>
      </c>
    </row>
    <row r="936" spans="1:74">
      <c r="A936" s="13" t="e">
        <f ca="1">'MGRS to'!AO936</f>
        <v>#N/A</v>
      </c>
      <c r="B936" s="13" t="e">
        <f ca="1">'MGRS to'!AP936</f>
        <v>#N/A</v>
      </c>
      <c r="C936" s="19" t="e">
        <f t="shared" ca="1" si="1146"/>
        <v>#N/A</v>
      </c>
      <c r="D936" s="19" t="e">
        <f t="shared" ca="1" si="1147"/>
        <v>#N/A</v>
      </c>
      <c r="E936" s="19" t="e">
        <f t="shared" ca="1" si="1148"/>
        <v>#N/A</v>
      </c>
      <c r="F936" s="19" t="e">
        <f t="shared" ca="1" si="1149"/>
        <v>#N/A</v>
      </c>
      <c r="G936" s="19" t="e">
        <f t="shared" ca="1" si="1150"/>
        <v>#N/A</v>
      </c>
      <c r="H936" s="19" t="e">
        <f t="shared" ca="1" si="1151"/>
        <v>#N/A</v>
      </c>
      <c r="I936" s="19" t="e">
        <f t="shared" ca="1" si="1152"/>
        <v>#N/A</v>
      </c>
      <c r="J936" s="19" t="e">
        <f t="shared" ca="1" si="1153"/>
        <v>#N/A</v>
      </c>
      <c r="K936" s="19" t="e">
        <f t="shared" ca="1" si="1154"/>
        <v>#N/A</v>
      </c>
      <c r="L936" s="19" t="e">
        <f t="shared" ca="1" si="1155"/>
        <v>#N/A</v>
      </c>
      <c r="M936" s="19" t="e">
        <f t="shared" ca="1" si="1156"/>
        <v>#N/A</v>
      </c>
      <c r="N936" s="19" t="e">
        <f t="shared" ca="1" si="1157"/>
        <v>#N/A</v>
      </c>
      <c r="O936" s="19" t="e">
        <f t="shared" ca="1" si="1158"/>
        <v>#N/A</v>
      </c>
      <c r="P936" s="72" t="e">
        <f t="shared" ca="1" si="1159"/>
        <v>#N/A</v>
      </c>
      <c r="Q936" s="72" t="e">
        <f t="shared" ca="1" si="1160"/>
        <v>#N/A</v>
      </c>
      <c r="R936" s="72" t="e">
        <f t="shared" ca="1" si="1161"/>
        <v>#N/A</v>
      </c>
      <c r="S936" s="19" t="e">
        <f t="shared" ca="1" si="1162"/>
        <v>#N/A</v>
      </c>
      <c r="T936" s="19" t="e">
        <f t="shared" ca="1" si="1163"/>
        <v>#N/A</v>
      </c>
      <c r="U936" s="19" t="e">
        <f t="shared" ca="1" si="1164"/>
        <v>#N/A</v>
      </c>
      <c r="V936" s="19" t="e">
        <f t="shared" ca="1" si="1165"/>
        <v>#N/A</v>
      </c>
      <c r="W936" s="19" t="e">
        <f t="shared" ca="1" si="1166"/>
        <v>#N/A</v>
      </c>
      <c r="X936" s="19" t="e">
        <f t="shared" ca="1" si="1167"/>
        <v>#N/A</v>
      </c>
      <c r="Y936" s="72" t="e">
        <f t="shared" ca="1" si="1168"/>
        <v>#N/A</v>
      </c>
      <c r="Z936" s="72" t="e">
        <f t="shared" ca="1" si="1169"/>
        <v>#N/A</v>
      </c>
      <c r="AA936" s="72" t="e">
        <f t="shared" ca="1" si="1170"/>
        <v>#N/A</v>
      </c>
      <c r="AB936" s="19" t="e">
        <f t="shared" ca="1" si="1171"/>
        <v>#N/A</v>
      </c>
      <c r="AC936" s="19" t="e">
        <f t="shared" ca="1" si="1172"/>
        <v>#N/A</v>
      </c>
      <c r="AD936" s="19" t="e">
        <f t="shared" ca="1" si="1173"/>
        <v>#N/A</v>
      </c>
      <c r="AE936" s="19" t="e">
        <f t="shared" ca="1" si="1174"/>
        <v>#N/A</v>
      </c>
      <c r="AF936" s="19" t="e">
        <f t="shared" ca="1" si="1175"/>
        <v>#N/A</v>
      </c>
      <c r="AG936" s="19" t="e">
        <f t="shared" ca="1" si="1176"/>
        <v>#N/A</v>
      </c>
      <c r="AH936" s="72" t="e">
        <f t="shared" ca="1" si="1177"/>
        <v>#N/A</v>
      </c>
      <c r="AI936" s="72" t="e">
        <f t="shared" ca="1" si="1178"/>
        <v>#N/A</v>
      </c>
      <c r="AJ936" s="72" t="e">
        <f t="shared" ca="1" si="1179"/>
        <v>#N/A</v>
      </c>
      <c r="AK936" s="19" t="e">
        <f t="shared" ca="1" si="1180"/>
        <v>#N/A</v>
      </c>
      <c r="AL936" s="19" t="e">
        <f t="shared" ca="1" si="1181"/>
        <v>#N/A</v>
      </c>
      <c r="AM936" s="19" t="e">
        <f t="shared" ca="1" si="1182"/>
        <v>#N/A</v>
      </c>
      <c r="AN936" s="19" t="e">
        <f t="shared" ca="1" si="1183"/>
        <v>#N/A</v>
      </c>
      <c r="AO936" s="19" t="e">
        <f t="shared" ca="1" si="1184"/>
        <v>#N/A</v>
      </c>
      <c r="AP936" s="19" t="e">
        <f t="shared" ca="1" si="1185"/>
        <v>#N/A</v>
      </c>
      <c r="AQ936" s="72" t="e">
        <f t="shared" ca="1" si="1186"/>
        <v>#N/A</v>
      </c>
      <c r="AR936" s="72" t="e">
        <f t="shared" ca="1" si="1187"/>
        <v>#N/A</v>
      </c>
      <c r="AS936" s="72" t="e">
        <f t="shared" ca="1" si="1188"/>
        <v>#N/A</v>
      </c>
      <c r="AT936" s="19" t="e">
        <f t="shared" ca="1" si="1189"/>
        <v>#N/A</v>
      </c>
      <c r="AU936" s="19" t="e">
        <f t="shared" ca="1" si="1190"/>
        <v>#N/A</v>
      </c>
      <c r="AV936" s="19" t="e">
        <f t="shared" ca="1" si="1191"/>
        <v>#N/A</v>
      </c>
      <c r="AW936" s="19" t="e">
        <f t="shared" ca="1" si="1192"/>
        <v>#N/A</v>
      </c>
      <c r="AX936" s="19" t="e">
        <f t="shared" ca="1" si="1193"/>
        <v>#N/A</v>
      </c>
      <c r="AY936" s="19" t="e">
        <f t="shared" ca="1" si="1194"/>
        <v>#N/A</v>
      </c>
      <c r="AZ936" s="72" t="e">
        <f t="shared" ca="1" si="1195"/>
        <v>#N/A</v>
      </c>
      <c r="BA936" s="72" t="e">
        <f t="shared" ca="1" si="1196"/>
        <v>#N/A</v>
      </c>
      <c r="BB936" s="72" t="e">
        <f t="shared" ca="1" si="1197"/>
        <v>#N/A</v>
      </c>
      <c r="BC936" s="19" t="e">
        <f t="shared" ca="1" si="1198"/>
        <v>#N/A</v>
      </c>
      <c r="BD936" s="19" t="e">
        <f t="shared" ca="1" si="1199"/>
        <v>#N/A</v>
      </c>
      <c r="BE936" s="19" t="e">
        <f t="shared" ca="1" si="1200"/>
        <v>#N/A</v>
      </c>
      <c r="BF936" s="19" t="e">
        <f t="shared" ca="1" si="1201"/>
        <v>#N/A</v>
      </c>
      <c r="BG936" s="19" t="e">
        <f t="shared" ca="1" si="1202"/>
        <v>#N/A</v>
      </c>
      <c r="BH936" s="19" t="e">
        <f t="shared" ca="1" si="1203"/>
        <v>#N/A</v>
      </c>
      <c r="BI936" s="72" t="e">
        <f t="shared" ca="1" si="1204"/>
        <v>#N/A</v>
      </c>
      <c r="BJ936" s="72" t="e">
        <f t="shared" ca="1" si="1205"/>
        <v>#N/A</v>
      </c>
      <c r="BK936" s="72" t="e">
        <f t="shared" ca="1" si="1206"/>
        <v>#N/A</v>
      </c>
      <c r="BL936" s="72" t="e">
        <f t="shared" ca="1" si="1207"/>
        <v>#N/A</v>
      </c>
      <c r="BM936" s="72" t="e">
        <f t="shared" ca="1" si="1208"/>
        <v>#N/A</v>
      </c>
      <c r="BN936" s="72" t="e">
        <f t="shared" ca="1" si="1209"/>
        <v>#N/A</v>
      </c>
      <c r="BO936" s="72" t="e">
        <f t="shared" ca="1" si="1210"/>
        <v>#N/A</v>
      </c>
      <c r="BP936" s="72" t="e">
        <f t="shared" ca="1" si="1211"/>
        <v>#N/A</v>
      </c>
      <c r="BQ936" s="72" t="e">
        <f t="shared" ca="1" si="1212"/>
        <v>#N/A</v>
      </c>
      <c r="BR936" s="72" t="e">
        <f t="shared" ca="1" si="1213"/>
        <v>#N/A</v>
      </c>
      <c r="BS936" s="72" t="e">
        <f t="shared" ca="1" si="1214"/>
        <v>#N/A</v>
      </c>
      <c r="BT936" s="72" t="e">
        <f t="shared" ca="1" si="1215"/>
        <v>#N/A</v>
      </c>
      <c r="BU936" s="72" t="e">
        <f t="shared" ca="1" si="1216"/>
        <v>#N/A</v>
      </c>
      <c r="BV936" s="72" t="e">
        <f t="shared" ca="1" si="1217"/>
        <v>#N/A</v>
      </c>
    </row>
    <row r="937" spans="1:74">
      <c r="A937" s="13" t="e">
        <f ca="1">'MGRS to'!AO937</f>
        <v>#N/A</v>
      </c>
      <c r="B937" s="13" t="e">
        <f ca="1">'MGRS to'!AP937</f>
        <v>#N/A</v>
      </c>
      <c r="C937" s="19" t="e">
        <f t="shared" ca="1" si="1146"/>
        <v>#N/A</v>
      </c>
      <c r="D937" s="19" t="e">
        <f t="shared" ca="1" si="1147"/>
        <v>#N/A</v>
      </c>
      <c r="E937" s="19" t="e">
        <f t="shared" ca="1" si="1148"/>
        <v>#N/A</v>
      </c>
      <c r="F937" s="19" t="e">
        <f t="shared" ca="1" si="1149"/>
        <v>#N/A</v>
      </c>
      <c r="G937" s="19" t="e">
        <f t="shared" ca="1" si="1150"/>
        <v>#N/A</v>
      </c>
      <c r="H937" s="19" t="e">
        <f t="shared" ca="1" si="1151"/>
        <v>#N/A</v>
      </c>
      <c r="I937" s="19" t="e">
        <f t="shared" ca="1" si="1152"/>
        <v>#N/A</v>
      </c>
      <c r="J937" s="19" t="e">
        <f t="shared" ca="1" si="1153"/>
        <v>#N/A</v>
      </c>
      <c r="K937" s="19" t="e">
        <f t="shared" ca="1" si="1154"/>
        <v>#N/A</v>
      </c>
      <c r="L937" s="19" t="e">
        <f t="shared" ca="1" si="1155"/>
        <v>#N/A</v>
      </c>
      <c r="M937" s="19" t="e">
        <f t="shared" ca="1" si="1156"/>
        <v>#N/A</v>
      </c>
      <c r="N937" s="19" t="e">
        <f t="shared" ca="1" si="1157"/>
        <v>#N/A</v>
      </c>
      <c r="O937" s="19" t="e">
        <f t="shared" ca="1" si="1158"/>
        <v>#N/A</v>
      </c>
      <c r="P937" s="72" t="e">
        <f t="shared" ca="1" si="1159"/>
        <v>#N/A</v>
      </c>
      <c r="Q937" s="72" t="e">
        <f t="shared" ca="1" si="1160"/>
        <v>#N/A</v>
      </c>
      <c r="R937" s="72" t="e">
        <f t="shared" ca="1" si="1161"/>
        <v>#N/A</v>
      </c>
      <c r="S937" s="19" t="e">
        <f t="shared" ca="1" si="1162"/>
        <v>#N/A</v>
      </c>
      <c r="T937" s="19" t="e">
        <f t="shared" ca="1" si="1163"/>
        <v>#N/A</v>
      </c>
      <c r="U937" s="19" t="e">
        <f t="shared" ca="1" si="1164"/>
        <v>#N/A</v>
      </c>
      <c r="V937" s="19" t="e">
        <f t="shared" ca="1" si="1165"/>
        <v>#N/A</v>
      </c>
      <c r="W937" s="19" t="e">
        <f t="shared" ca="1" si="1166"/>
        <v>#N/A</v>
      </c>
      <c r="X937" s="19" t="e">
        <f t="shared" ca="1" si="1167"/>
        <v>#N/A</v>
      </c>
      <c r="Y937" s="72" t="e">
        <f t="shared" ca="1" si="1168"/>
        <v>#N/A</v>
      </c>
      <c r="Z937" s="72" t="e">
        <f t="shared" ca="1" si="1169"/>
        <v>#N/A</v>
      </c>
      <c r="AA937" s="72" t="e">
        <f t="shared" ca="1" si="1170"/>
        <v>#N/A</v>
      </c>
      <c r="AB937" s="19" t="e">
        <f t="shared" ca="1" si="1171"/>
        <v>#N/A</v>
      </c>
      <c r="AC937" s="19" t="e">
        <f t="shared" ca="1" si="1172"/>
        <v>#N/A</v>
      </c>
      <c r="AD937" s="19" t="e">
        <f t="shared" ca="1" si="1173"/>
        <v>#N/A</v>
      </c>
      <c r="AE937" s="19" t="e">
        <f t="shared" ca="1" si="1174"/>
        <v>#N/A</v>
      </c>
      <c r="AF937" s="19" t="e">
        <f t="shared" ca="1" si="1175"/>
        <v>#N/A</v>
      </c>
      <c r="AG937" s="19" t="e">
        <f t="shared" ca="1" si="1176"/>
        <v>#N/A</v>
      </c>
      <c r="AH937" s="72" t="e">
        <f t="shared" ca="1" si="1177"/>
        <v>#N/A</v>
      </c>
      <c r="AI937" s="72" t="e">
        <f t="shared" ca="1" si="1178"/>
        <v>#N/A</v>
      </c>
      <c r="AJ937" s="72" t="e">
        <f t="shared" ca="1" si="1179"/>
        <v>#N/A</v>
      </c>
      <c r="AK937" s="19" t="e">
        <f t="shared" ca="1" si="1180"/>
        <v>#N/A</v>
      </c>
      <c r="AL937" s="19" t="e">
        <f t="shared" ca="1" si="1181"/>
        <v>#N/A</v>
      </c>
      <c r="AM937" s="19" t="e">
        <f t="shared" ca="1" si="1182"/>
        <v>#N/A</v>
      </c>
      <c r="AN937" s="19" t="e">
        <f t="shared" ca="1" si="1183"/>
        <v>#N/A</v>
      </c>
      <c r="AO937" s="19" t="e">
        <f t="shared" ca="1" si="1184"/>
        <v>#N/A</v>
      </c>
      <c r="AP937" s="19" t="e">
        <f t="shared" ca="1" si="1185"/>
        <v>#N/A</v>
      </c>
      <c r="AQ937" s="72" t="e">
        <f t="shared" ca="1" si="1186"/>
        <v>#N/A</v>
      </c>
      <c r="AR937" s="72" t="e">
        <f t="shared" ca="1" si="1187"/>
        <v>#N/A</v>
      </c>
      <c r="AS937" s="72" t="e">
        <f t="shared" ca="1" si="1188"/>
        <v>#N/A</v>
      </c>
      <c r="AT937" s="19" t="e">
        <f t="shared" ca="1" si="1189"/>
        <v>#N/A</v>
      </c>
      <c r="AU937" s="19" t="e">
        <f t="shared" ca="1" si="1190"/>
        <v>#N/A</v>
      </c>
      <c r="AV937" s="19" t="e">
        <f t="shared" ca="1" si="1191"/>
        <v>#N/A</v>
      </c>
      <c r="AW937" s="19" t="e">
        <f t="shared" ca="1" si="1192"/>
        <v>#N/A</v>
      </c>
      <c r="AX937" s="19" t="e">
        <f t="shared" ca="1" si="1193"/>
        <v>#N/A</v>
      </c>
      <c r="AY937" s="19" t="e">
        <f t="shared" ca="1" si="1194"/>
        <v>#N/A</v>
      </c>
      <c r="AZ937" s="72" t="e">
        <f t="shared" ca="1" si="1195"/>
        <v>#N/A</v>
      </c>
      <c r="BA937" s="72" t="e">
        <f t="shared" ca="1" si="1196"/>
        <v>#N/A</v>
      </c>
      <c r="BB937" s="72" t="e">
        <f t="shared" ca="1" si="1197"/>
        <v>#N/A</v>
      </c>
      <c r="BC937" s="19" t="e">
        <f t="shared" ca="1" si="1198"/>
        <v>#N/A</v>
      </c>
      <c r="BD937" s="19" t="e">
        <f t="shared" ca="1" si="1199"/>
        <v>#N/A</v>
      </c>
      <c r="BE937" s="19" t="e">
        <f t="shared" ca="1" si="1200"/>
        <v>#N/A</v>
      </c>
      <c r="BF937" s="19" t="e">
        <f t="shared" ca="1" si="1201"/>
        <v>#N/A</v>
      </c>
      <c r="BG937" s="19" t="e">
        <f t="shared" ca="1" si="1202"/>
        <v>#N/A</v>
      </c>
      <c r="BH937" s="19" t="e">
        <f t="shared" ca="1" si="1203"/>
        <v>#N/A</v>
      </c>
      <c r="BI937" s="72" t="e">
        <f t="shared" ca="1" si="1204"/>
        <v>#N/A</v>
      </c>
      <c r="BJ937" s="72" t="e">
        <f t="shared" ca="1" si="1205"/>
        <v>#N/A</v>
      </c>
      <c r="BK937" s="72" t="e">
        <f t="shared" ca="1" si="1206"/>
        <v>#N/A</v>
      </c>
      <c r="BL937" s="72" t="e">
        <f t="shared" ca="1" si="1207"/>
        <v>#N/A</v>
      </c>
      <c r="BM937" s="72" t="e">
        <f t="shared" ca="1" si="1208"/>
        <v>#N/A</v>
      </c>
      <c r="BN937" s="72" t="e">
        <f t="shared" ca="1" si="1209"/>
        <v>#N/A</v>
      </c>
      <c r="BO937" s="72" t="e">
        <f t="shared" ca="1" si="1210"/>
        <v>#N/A</v>
      </c>
      <c r="BP937" s="72" t="e">
        <f t="shared" ca="1" si="1211"/>
        <v>#N/A</v>
      </c>
      <c r="BQ937" s="72" t="e">
        <f t="shared" ca="1" si="1212"/>
        <v>#N/A</v>
      </c>
      <c r="BR937" s="72" t="e">
        <f t="shared" ca="1" si="1213"/>
        <v>#N/A</v>
      </c>
      <c r="BS937" s="72" t="e">
        <f t="shared" ca="1" si="1214"/>
        <v>#N/A</v>
      </c>
      <c r="BT937" s="72" t="e">
        <f t="shared" ca="1" si="1215"/>
        <v>#N/A</v>
      </c>
      <c r="BU937" s="72" t="e">
        <f t="shared" ca="1" si="1216"/>
        <v>#N/A</v>
      </c>
      <c r="BV937" s="72" t="e">
        <f t="shared" ca="1" si="1217"/>
        <v>#N/A</v>
      </c>
    </row>
    <row r="938" spans="1:74">
      <c r="A938" s="13" t="e">
        <f ca="1">'MGRS to'!AO938</f>
        <v>#N/A</v>
      </c>
      <c r="B938" s="13" t="e">
        <f ca="1">'MGRS to'!AP938</f>
        <v>#N/A</v>
      </c>
      <c r="C938" s="19" t="e">
        <f t="shared" ca="1" si="1146"/>
        <v>#N/A</v>
      </c>
      <c r="D938" s="19" t="e">
        <f t="shared" ca="1" si="1147"/>
        <v>#N/A</v>
      </c>
      <c r="E938" s="19" t="e">
        <f t="shared" ca="1" si="1148"/>
        <v>#N/A</v>
      </c>
      <c r="F938" s="19" t="e">
        <f t="shared" ca="1" si="1149"/>
        <v>#N/A</v>
      </c>
      <c r="G938" s="19" t="e">
        <f t="shared" ca="1" si="1150"/>
        <v>#N/A</v>
      </c>
      <c r="H938" s="19" t="e">
        <f t="shared" ca="1" si="1151"/>
        <v>#N/A</v>
      </c>
      <c r="I938" s="19" t="e">
        <f t="shared" ca="1" si="1152"/>
        <v>#N/A</v>
      </c>
      <c r="J938" s="19" t="e">
        <f t="shared" ca="1" si="1153"/>
        <v>#N/A</v>
      </c>
      <c r="K938" s="19" t="e">
        <f t="shared" ca="1" si="1154"/>
        <v>#N/A</v>
      </c>
      <c r="L938" s="19" t="e">
        <f t="shared" ca="1" si="1155"/>
        <v>#N/A</v>
      </c>
      <c r="M938" s="19" t="e">
        <f t="shared" ca="1" si="1156"/>
        <v>#N/A</v>
      </c>
      <c r="N938" s="19" t="e">
        <f t="shared" ca="1" si="1157"/>
        <v>#N/A</v>
      </c>
      <c r="O938" s="19" t="e">
        <f t="shared" ca="1" si="1158"/>
        <v>#N/A</v>
      </c>
      <c r="P938" s="72" t="e">
        <f t="shared" ca="1" si="1159"/>
        <v>#N/A</v>
      </c>
      <c r="Q938" s="72" t="e">
        <f t="shared" ca="1" si="1160"/>
        <v>#N/A</v>
      </c>
      <c r="R938" s="72" t="e">
        <f t="shared" ca="1" si="1161"/>
        <v>#N/A</v>
      </c>
      <c r="S938" s="19" t="e">
        <f t="shared" ca="1" si="1162"/>
        <v>#N/A</v>
      </c>
      <c r="T938" s="19" t="e">
        <f t="shared" ca="1" si="1163"/>
        <v>#N/A</v>
      </c>
      <c r="U938" s="19" t="e">
        <f t="shared" ca="1" si="1164"/>
        <v>#N/A</v>
      </c>
      <c r="V938" s="19" t="e">
        <f t="shared" ca="1" si="1165"/>
        <v>#N/A</v>
      </c>
      <c r="W938" s="19" t="e">
        <f t="shared" ca="1" si="1166"/>
        <v>#N/A</v>
      </c>
      <c r="X938" s="19" t="e">
        <f t="shared" ca="1" si="1167"/>
        <v>#N/A</v>
      </c>
      <c r="Y938" s="72" t="e">
        <f t="shared" ca="1" si="1168"/>
        <v>#N/A</v>
      </c>
      <c r="Z938" s="72" t="e">
        <f t="shared" ca="1" si="1169"/>
        <v>#N/A</v>
      </c>
      <c r="AA938" s="72" t="e">
        <f t="shared" ca="1" si="1170"/>
        <v>#N/A</v>
      </c>
      <c r="AB938" s="19" t="e">
        <f t="shared" ca="1" si="1171"/>
        <v>#N/A</v>
      </c>
      <c r="AC938" s="19" t="e">
        <f t="shared" ca="1" si="1172"/>
        <v>#N/A</v>
      </c>
      <c r="AD938" s="19" t="e">
        <f t="shared" ca="1" si="1173"/>
        <v>#N/A</v>
      </c>
      <c r="AE938" s="19" t="e">
        <f t="shared" ca="1" si="1174"/>
        <v>#N/A</v>
      </c>
      <c r="AF938" s="19" t="e">
        <f t="shared" ca="1" si="1175"/>
        <v>#N/A</v>
      </c>
      <c r="AG938" s="19" t="e">
        <f t="shared" ca="1" si="1176"/>
        <v>#N/A</v>
      </c>
      <c r="AH938" s="72" t="e">
        <f t="shared" ca="1" si="1177"/>
        <v>#N/A</v>
      </c>
      <c r="AI938" s="72" t="e">
        <f t="shared" ca="1" si="1178"/>
        <v>#N/A</v>
      </c>
      <c r="AJ938" s="72" t="e">
        <f t="shared" ca="1" si="1179"/>
        <v>#N/A</v>
      </c>
      <c r="AK938" s="19" t="e">
        <f t="shared" ca="1" si="1180"/>
        <v>#N/A</v>
      </c>
      <c r="AL938" s="19" t="e">
        <f t="shared" ca="1" si="1181"/>
        <v>#N/A</v>
      </c>
      <c r="AM938" s="19" t="e">
        <f t="shared" ca="1" si="1182"/>
        <v>#N/A</v>
      </c>
      <c r="AN938" s="19" t="e">
        <f t="shared" ca="1" si="1183"/>
        <v>#N/A</v>
      </c>
      <c r="AO938" s="19" t="e">
        <f t="shared" ca="1" si="1184"/>
        <v>#N/A</v>
      </c>
      <c r="AP938" s="19" t="e">
        <f t="shared" ca="1" si="1185"/>
        <v>#N/A</v>
      </c>
      <c r="AQ938" s="72" t="e">
        <f t="shared" ca="1" si="1186"/>
        <v>#N/A</v>
      </c>
      <c r="AR938" s="72" t="e">
        <f t="shared" ca="1" si="1187"/>
        <v>#N/A</v>
      </c>
      <c r="AS938" s="72" t="e">
        <f t="shared" ca="1" si="1188"/>
        <v>#N/A</v>
      </c>
      <c r="AT938" s="19" t="e">
        <f t="shared" ca="1" si="1189"/>
        <v>#N/A</v>
      </c>
      <c r="AU938" s="19" t="e">
        <f t="shared" ca="1" si="1190"/>
        <v>#N/A</v>
      </c>
      <c r="AV938" s="19" t="e">
        <f t="shared" ca="1" si="1191"/>
        <v>#N/A</v>
      </c>
      <c r="AW938" s="19" t="e">
        <f t="shared" ca="1" si="1192"/>
        <v>#N/A</v>
      </c>
      <c r="AX938" s="19" t="e">
        <f t="shared" ca="1" si="1193"/>
        <v>#N/A</v>
      </c>
      <c r="AY938" s="19" t="e">
        <f t="shared" ca="1" si="1194"/>
        <v>#N/A</v>
      </c>
      <c r="AZ938" s="72" t="e">
        <f t="shared" ca="1" si="1195"/>
        <v>#N/A</v>
      </c>
      <c r="BA938" s="72" t="e">
        <f t="shared" ca="1" si="1196"/>
        <v>#N/A</v>
      </c>
      <c r="BB938" s="72" t="e">
        <f t="shared" ca="1" si="1197"/>
        <v>#N/A</v>
      </c>
      <c r="BC938" s="19" t="e">
        <f t="shared" ca="1" si="1198"/>
        <v>#N/A</v>
      </c>
      <c r="BD938" s="19" t="e">
        <f t="shared" ca="1" si="1199"/>
        <v>#N/A</v>
      </c>
      <c r="BE938" s="19" t="e">
        <f t="shared" ca="1" si="1200"/>
        <v>#N/A</v>
      </c>
      <c r="BF938" s="19" t="e">
        <f t="shared" ca="1" si="1201"/>
        <v>#N/A</v>
      </c>
      <c r="BG938" s="19" t="e">
        <f t="shared" ca="1" si="1202"/>
        <v>#N/A</v>
      </c>
      <c r="BH938" s="19" t="e">
        <f t="shared" ca="1" si="1203"/>
        <v>#N/A</v>
      </c>
      <c r="BI938" s="72" t="e">
        <f t="shared" ca="1" si="1204"/>
        <v>#N/A</v>
      </c>
      <c r="BJ938" s="72" t="e">
        <f t="shared" ca="1" si="1205"/>
        <v>#N/A</v>
      </c>
      <c r="BK938" s="72" t="e">
        <f t="shared" ca="1" si="1206"/>
        <v>#N/A</v>
      </c>
      <c r="BL938" s="72" t="e">
        <f t="shared" ca="1" si="1207"/>
        <v>#N/A</v>
      </c>
      <c r="BM938" s="72" t="e">
        <f t="shared" ca="1" si="1208"/>
        <v>#N/A</v>
      </c>
      <c r="BN938" s="72" t="e">
        <f t="shared" ca="1" si="1209"/>
        <v>#N/A</v>
      </c>
      <c r="BO938" s="72" t="e">
        <f t="shared" ca="1" si="1210"/>
        <v>#N/A</v>
      </c>
      <c r="BP938" s="72" t="e">
        <f t="shared" ca="1" si="1211"/>
        <v>#N/A</v>
      </c>
      <c r="BQ938" s="72" t="e">
        <f t="shared" ca="1" si="1212"/>
        <v>#N/A</v>
      </c>
      <c r="BR938" s="72" t="e">
        <f t="shared" ca="1" si="1213"/>
        <v>#N/A</v>
      </c>
      <c r="BS938" s="72" t="e">
        <f t="shared" ca="1" si="1214"/>
        <v>#N/A</v>
      </c>
      <c r="BT938" s="72" t="e">
        <f t="shared" ca="1" si="1215"/>
        <v>#N/A</v>
      </c>
      <c r="BU938" s="72" t="e">
        <f t="shared" ca="1" si="1216"/>
        <v>#N/A</v>
      </c>
      <c r="BV938" s="72" t="e">
        <f t="shared" ca="1" si="1217"/>
        <v>#N/A</v>
      </c>
    </row>
    <row r="939" spans="1:74">
      <c r="A939" s="13" t="e">
        <f ca="1">'MGRS to'!AO939</f>
        <v>#N/A</v>
      </c>
      <c r="B939" s="13" t="e">
        <f ca="1">'MGRS to'!AP939</f>
        <v>#N/A</v>
      </c>
      <c r="C939" s="19" t="e">
        <f t="shared" ca="1" si="1146"/>
        <v>#N/A</v>
      </c>
      <c r="D939" s="19" t="e">
        <f t="shared" ca="1" si="1147"/>
        <v>#N/A</v>
      </c>
      <c r="E939" s="19" t="e">
        <f t="shared" ca="1" si="1148"/>
        <v>#N/A</v>
      </c>
      <c r="F939" s="19" t="e">
        <f t="shared" ca="1" si="1149"/>
        <v>#N/A</v>
      </c>
      <c r="G939" s="19" t="e">
        <f t="shared" ca="1" si="1150"/>
        <v>#N/A</v>
      </c>
      <c r="H939" s="19" t="e">
        <f t="shared" ca="1" si="1151"/>
        <v>#N/A</v>
      </c>
      <c r="I939" s="19" t="e">
        <f t="shared" ca="1" si="1152"/>
        <v>#N/A</v>
      </c>
      <c r="J939" s="19" t="e">
        <f t="shared" ca="1" si="1153"/>
        <v>#N/A</v>
      </c>
      <c r="K939" s="19" t="e">
        <f t="shared" ca="1" si="1154"/>
        <v>#N/A</v>
      </c>
      <c r="L939" s="19" t="e">
        <f t="shared" ca="1" si="1155"/>
        <v>#N/A</v>
      </c>
      <c r="M939" s="19" t="e">
        <f t="shared" ca="1" si="1156"/>
        <v>#N/A</v>
      </c>
      <c r="N939" s="19" t="e">
        <f t="shared" ca="1" si="1157"/>
        <v>#N/A</v>
      </c>
      <c r="O939" s="19" t="e">
        <f t="shared" ca="1" si="1158"/>
        <v>#N/A</v>
      </c>
      <c r="P939" s="72" t="e">
        <f t="shared" ca="1" si="1159"/>
        <v>#N/A</v>
      </c>
      <c r="Q939" s="72" t="e">
        <f t="shared" ca="1" si="1160"/>
        <v>#N/A</v>
      </c>
      <c r="R939" s="72" t="e">
        <f t="shared" ca="1" si="1161"/>
        <v>#N/A</v>
      </c>
      <c r="S939" s="19" t="e">
        <f t="shared" ca="1" si="1162"/>
        <v>#N/A</v>
      </c>
      <c r="T939" s="19" t="e">
        <f t="shared" ca="1" si="1163"/>
        <v>#N/A</v>
      </c>
      <c r="U939" s="19" t="e">
        <f t="shared" ca="1" si="1164"/>
        <v>#N/A</v>
      </c>
      <c r="V939" s="19" t="e">
        <f t="shared" ca="1" si="1165"/>
        <v>#N/A</v>
      </c>
      <c r="W939" s="19" t="e">
        <f t="shared" ca="1" si="1166"/>
        <v>#N/A</v>
      </c>
      <c r="X939" s="19" t="e">
        <f t="shared" ca="1" si="1167"/>
        <v>#N/A</v>
      </c>
      <c r="Y939" s="72" t="e">
        <f t="shared" ca="1" si="1168"/>
        <v>#N/A</v>
      </c>
      <c r="Z939" s="72" t="e">
        <f t="shared" ca="1" si="1169"/>
        <v>#N/A</v>
      </c>
      <c r="AA939" s="72" t="e">
        <f t="shared" ca="1" si="1170"/>
        <v>#N/A</v>
      </c>
      <c r="AB939" s="19" t="e">
        <f t="shared" ca="1" si="1171"/>
        <v>#N/A</v>
      </c>
      <c r="AC939" s="19" t="e">
        <f t="shared" ca="1" si="1172"/>
        <v>#N/A</v>
      </c>
      <c r="AD939" s="19" t="e">
        <f t="shared" ca="1" si="1173"/>
        <v>#N/A</v>
      </c>
      <c r="AE939" s="19" t="e">
        <f t="shared" ca="1" si="1174"/>
        <v>#N/A</v>
      </c>
      <c r="AF939" s="19" t="e">
        <f t="shared" ca="1" si="1175"/>
        <v>#N/A</v>
      </c>
      <c r="AG939" s="19" t="e">
        <f t="shared" ca="1" si="1176"/>
        <v>#N/A</v>
      </c>
      <c r="AH939" s="72" t="e">
        <f t="shared" ca="1" si="1177"/>
        <v>#N/A</v>
      </c>
      <c r="AI939" s="72" t="e">
        <f t="shared" ca="1" si="1178"/>
        <v>#N/A</v>
      </c>
      <c r="AJ939" s="72" t="e">
        <f t="shared" ca="1" si="1179"/>
        <v>#N/A</v>
      </c>
      <c r="AK939" s="19" t="e">
        <f t="shared" ca="1" si="1180"/>
        <v>#N/A</v>
      </c>
      <c r="AL939" s="19" t="e">
        <f t="shared" ca="1" si="1181"/>
        <v>#N/A</v>
      </c>
      <c r="AM939" s="19" t="e">
        <f t="shared" ca="1" si="1182"/>
        <v>#N/A</v>
      </c>
      <c r="AN939" s="19" t="e">
        <f t="shared" ca="1" si="1183"/>
        <v>#N/A</v>
      </c>
      <c r="AO939" s="19" t="e">
        <f t="shared" ca="1" si="1184"/>
        <v>#N/A</v>
      </c>
      <c r="AP939" s="19" t="e">
        <f t="shared" ca="1" si="1185"/>
        <v>#N/A</v>
      </c>
      <c r="AQ939" s="72" t="e">
        <f t="shared" ca="1" si="1186"/>
        <v>#N/A</v>
      </c>
      <c r="AR939" s="72" t="e">
        <f t="shared" ca="1" si="1187"/>
        <v>#N/A</v>
      </c>
      <c r="AS939" s="72" t="e">
        <f t="shared" ca="1" si="1188"/>
        <v>#N/A</v>
      </c>
      <c r="AT939" s="19" t="e">
        <f t="shared" ca="1" si="1189"/>
        <v>#N/A</v>
      </c>
      <c r="AU939" s="19" t="e">
        <f t="shared" ca="1" si="1190"/>
        <v>#N/A</v>
      </c>
      <c r="AV939" s="19" t="e">
        <f t="shared" ca="1" si="1191"/>
        <v>#N/A</v>
      </c>
      <c r="AW939" s="19" t="e">
        <f t="shared" ca="1" si="1192"/>
        <v>#N/A</v>
      </c>
      <c r="AX939" s="19" t="e">
        <f t="shared" ca="1" si="1193"/>
        <v>#N/A</v>
      </c>
      <c r="AY939" s="19" t="e">
        <f t="shared" ca="1" si="1194"/>
        <v>#N/A</v>
      </c>
      <c r="AZ939" s="72" t="e">
        <f t="shared" ca="1" si="1195"/>
        <v>#N/A</v>
      </c>
      <c r="BA939" s="72" t="e">
        <f t="shared" ca="1" si="1196"/>
        <v>#N/A</v>
      </c>
      <c r="BB939" s="72" t="e">
        <f t="shared" ca="1" si="1197"/>
        <v>#N/A</v>
      </c>
      <c r="BC939" s="19" t="e">
        <f t="shared" ca="1" si="1198"/>
        <v>#N/A</v>
      </c>
      <c r="BD939" s="19" t="e">
        <f t="shared" ca="1" si="1199"/>
        <v>#N/A</v>
      </c>
      <c r="BE939" s="19" t="e">
        <f t="shared" ca="1" si="1200"/>
        <v>#N/A</v>
      </c>
      <c r="BF939" s="19" t="e">
        <f t="shared" ca="1" si="1201"/>
        <v>#N/A</v>
      </c>
      <c r="BG939" s="19" t="e">
        <f t="shared" ca="1" si="1202"/>
        <v>#N/A</v>
      </c>
      <c r="BH939" s="19" t="e">
        <f t="shared" ca="1" si="1203"/>
        <v>#N/A</v>
      </c>
      <c r="BI939" s="72" t="e">
        <f t="shared" ca="1" si="1204"/>
        <v>#N/A</v>
      </c>
      <c r="BJ939" s="72" t="e">
        <f t="shared" ca="1" si="1205"/>
        <v>#N/A</v>
      </c>
      <c r="BK939" s="72" t="e">
        <f t="shared" ca="1" si="1206"/>
        <v>#N/A</v>
      </c>
      <c r="BL939" s="72" t="e">
        <f t="shared" ca="1" si="1207"/>
        <v>#N/A</v>
      </c>
      <c r="BM939" s="72" t="e">
        <f t="shared" ca="1" si="1208"/>
        <v>#N/A</v>
      </c>
      <c r="BN939" s="72" t="e">
        <f t="shared" ca="1" si="1209"/>
        <v>#N/A</v>
      </c>
      <c r="BO939" s="72" t="e">
        <f t="shared" ca="1" si="1210"/>
        <v>#N/A</v>
      </c>
      <c r="BP939" s="72" t="e">
        <f t="shared" ca="1" si="1211"/>
        <v>#N/A</v>
      </c>
      <c r="BQ939" s="72" t="e">
        <f t="shared" ca="1" si="1212"/>
        <v>#N/A</v>
      </c>
      <c r="BR939" s="72" t="e">
        <f t="shared" ca="1" si="1213"/>
        <v>#N/A</v>
      </c>
      <c r="BS939" s="72" t="e">
        <f t="shared" ca="1" si="1214"/>
        <v>#N/A</v>
      </c>
      <c r="BT939" s="72" t="e">
        <f t="shared" ca="1" si="1215"/>
        <v>#N/A</v>
      </c>
      <c r="BU939" s="72" t="e">
        <f t="shared" ca="1" si="1216"/>
        <v>#N/A</v>
      </c>
      <c r="BV939" s="72" t="e">
        <f t="shared" ca="1" si="1217"/>
        <v>#N/A</v>
      </c>
    </row>
    <row r="940" spans="1:74">
      <c r="A940" s="13" t="e">
        <f ca="1">'MGRS to'!AO940</f>
        <v>#N/A</v>
      </c>
      <c r="B940" s="13" t="e">
        <f ca="1">'MGRS to'!AP940</f>
        <v>#N/A</v>
      </c>
      <c r="C940" s="19" t="e">
        <f t="shared" ca="1" si="1146"/>
        <v>#N/A</v>
      </c>
      <c r="D940" s="19" t="e">
        <f t="shared" ca="1" si="1147"/>
        <v>#N/A</v>
      </c>
      <c r="E940" s="19" t="e">
        <f t="shared" ca="1" si="1148"/>
        <v>#N/A</v>
      </c>
      <c r="F940" s="19" t="e">
        <f t="shared" ca="1" si="1149"/>
        <v>#N/A</v>
      </c>
      <c r="G940" s="19" t="e">
        <f t="shared" ca="1" si="1150"/>
        <v>#N/A</v>
      </c>
      <c r="H940" s="19" t="e">
        <f t="shared" ca="1" si="1151"/>
        <v>#N/A</v>
      </c>
      <c r="I940" s="19" t="e">
        <f t="shared" ca="1" si="1152"/>
        <v>#N/A</v>
      </c>
      <c r="J940" s="19" t="e">
        <f t="shared" ca="1" si="1153"/>
        <v>#N/A</v>
      </c>
      <c r="K940" s="19" t="e">
        <f t="shared" ca="1" si="1154"/>
        <v>#N/A</v>
      </c>
      <c r="L940" s="19" t="e">
        <f t="shared" ca="1" si="1155"/>
        <v>#N/A</v>
      </c>
      <c r="M940" s="19" t="e">
        <f t="shared" ca="1" si="1156"/>
        <v>#N/A</v>
      </c>
      <c r="N940" s="19" t="e">
        <f t="shared" ca="1" si="1157"/>
        <v>#N/A</v>
      </c>
      <c r="O940" s="19" t="e">
        <f t="shared" ca="1" si="1158"/>
        <v>#N/A</v>
      </c>
      <c r="P940" s="72" t="e">
        <f t="shared" ca="1" si="1159"/>
        <v>#N/A</v>
      </c>
      <c r="Q940" s="72" t="e">
        <f t="shared" ca="1" si="1160"/>
        <v>#N/A</v>
      </c>
      <c r="R940" s="72" t="e">
        <f t="shared" ca="1" si="1161"/>
        <v>#N/A</v>
      </c>
      <c r="S940" s="19" t="e">
        <f t="shared" ca="1" si="1162"/>
        <v>#N/A</v>
      </c>
      <c r="T940" s="19" t="e">
        <f t="shared" ca="1" si="1163"/>
        <v>#N/A</v>
      </c>
      <c r="U940" s="19" t="e">
        <f t="shared" ca="1" si="1164"/>
        <v>#N/A</v>
      </c>
      <c r="V940" s="19" t="e">
        <f t="shared" ca="1" si="1165"/>
        <v>#N/A</v>
      </c>
      <c r="W940" s="19" t="e">
        <f t="shared" ca="1" si="1166"/>
        <v>#N/A</v>
      </c>
      <c r="X940" s="19" t="e">
        <f t="shared" ca="1" si="1167"/>
        <v>#N/A</v>
      </c>
      <c r="Y940" s="72" t="e">
        <f t="shared" ca="1" si="1168"/>
        <v>#N/A</v>
      </c>
      <c r="Z940" s="72" t="e">
        <f t="shared" ca="1" si="1169"/>
        <v>#N/A</v>
      </c>
      <c r="AA940" s="72" t="e">
        <f t="shared" ca="1" si="1170"/>
        <v>#N/A</v>
      </c>
      <c r="AB940" s="19" t="e">
        <f t="shared" ca="1" si="1171"/>
        <v>#N/A</v>
      </c>
      <c r="AC940" s="19" t="e">
        <f t="shared" ca="1" si="1172"/>
        <v>#N/A</v>
      </c>
      <c r="AD940" s="19" t="e">
        <f t="shared" ca="1" si="1173"/>
        <v>#N/A</v>
      </c>
      <c r="AE940" s="19" t="e">
        <f t="shared" ca="1" si="1174"/>
        <v>#N/A</v>
      </c>
      <c r="AF940" s="19" t="e">
        <f t="shared" ca="1" si="1175"/>
        <v>#N/A</v>
      </c>
      <c r="AG940" s="19" t="e">
        <f t="shared" ca="1" si="1176"/>
        <v>#N/A</v>
      </c>
      <c r="AH940" s="72" t="e">
        <f t="shared" ca="1" si="1177"/>
        <v>#N/A</v>
      </c>
      <c r="AI940" s="72" t="e">
        <f t="shared" ca="1" si="1178"/>
        <v>#N/A</v>
      </c>
      <c r="AJ940" s="72" t="e">
        <f t="shared" ca="1" si="1179"/>
        <v>#N/A</v>
      </c>
      <c r="AK940" s="19" t="e">
        <f t="shared" ca="1" si="1180"/>
        <v>#N/A</v>
      </c>
      <c r="AL940" s="19" t="e">
        <f t="shared" ca="1" si="1181"/>
        <v>#N/A</v>
      </c>
      <c r="AM940" s="19" t="e">
        <f t="shared" ca="1" si="1182"/>
        <v>#N/A</v>
      </c>
      <c r="AN940" s="19" t="e">
        <f t="shared" ca="1" si="1183"/>
        <v>#N/A</v>
      </c>
      <c r="AO940" s="19" t="e">
        <f t="shared" ca="1" si="1184"/>
        <v>#N/A</v>
      </c>
      <c r="AP940" s="19" t="e">
        <f t="shared" ca="1" si="1185"/>
        <v>#N/A</v>
      </c>
      <c r="AQ940" s="72" t="e">
        <f t="shared" ca="1" si="1186"/>
        <v>#N/A</v>
      </c>
      <c r="AR940" s="72" t="e">
        <f t="shared" ca="1" si="1187"/>
        <v>#N/A</v>
      </c>
      <c r="AS940" s="72" t="e">
        <f t="shared" ca="1" si="1188"/>
        <v>#N/A</v>
      </c>
      <c r="AT940" s="19" t="e">
        <f t="shared" ca="1" si="1189"/>
        <v>#N/A</v>
      </c>
      <c r="AU940" s="19" t="e">
        <f t="shared" ca="1" si="1190"/>
        <v>#N/A</v>
      </c>
      <c r="AV940" s="19" t="e">
        <f t="shared" ca="1" si="1191"/>
        <v>#N/A</v>
      </c>
      <c r="AW940" s="19" t="e">
        <f t="shared" ca="1" si="1192"/>
        <v>#N/A</v>
      </c>
      <c r="AX940" s="19" t="e">
        <f t="shared" ca="1" si="1193"/>
        <v>#N/A</v>
      </c>
      <c r="AY940" s="19" t="e">
        <f t="shared" ca="1" si="1194"/>
        <v>#N/A</v>
      </c>
      <c r="AZ940" s="72" t="e">
        <f t="shared" ca="1" si="1195"/>
        <v>#N/A</v>
      </c>
      <c r="BA940" s="72" t="e">
        <f t="shared" ca="1" si="1196"/>
        <v>#N/A</v>
      </c>
      <c r="BB940" s="72" t="e">
        <f t="shared" ca="1" si="1197"/>
        <v>#N/A</v>
      </c>
      <c r="BC940" s="19" t="e">
        <f t="shared" ca="1" si="1198"/>
        <v>#N/A</v>
      </c>
      <c r="BD940" s="19" t="e">
        <f t="shared" ca="1" si="1199"/>
        <v>#N/A</v>
      </c>
      <c r="BE940" s="19" t="e">
        <f t="shared" ca="1" si="1200"/>
        <v>#N/A</v>
      </c>
      <c r="BF940" s="19" t="e">
        <f t="shared" ca="1" si="1201"/>
        <v>#N/A</v>
      </c>
      <c r="BG940" s="19" t="e">
        <f t="shared" ca="1" si="1202"/>
        <v>#N/A</v>
      </c>
      <c r="BH940" s="19" t="e">
        <f t="shared" ca="1" si="1203"/>
        <v>#N/A</v>
      </c>
      <c r="BI940" s="72" t="e">
        <f t="shared" ca="1" si="1204"/>
        <v>#N/A</v>
      </c>
      <c r="BJ940" s="72" t="e">
        <f t="shared" ca="1" si="1205"/>
        <v>#N/A</v>
      </c>
      <c r="BK940" s="72" t="e">
        <f t="shared" ca="1" si="1206"/>
        <v>#N/A</v>
      </c>
      <c r="BL940" s="72" t="e">
        <f t="shared" ca="1" si="1207"/>
        <v>#N/A</v>
      </c>
      <c r="BM940" s="72" t="e">
        <f t="shared" ca="1" si="1208"/>
        <v>#N/A</v>
      </c>
      <c r="BN940" s="72" t="e">
        <f t="shared" ca="1" si="1209"/>
        <v>#N/A</v>
      </c>
      <c r="BO940" s="72" t="e">
        <f t="shared" ca="1" si="1210"/>
        <v>#N/A</v>
      </c>
      <c r="BP940" s="72" t="e">
        <f t="shared" ca="1" si="1211"/>
        <v>#N/A</v>
      </c>
      <c r="BQ940" s="72" t="e">
        <f t="shared" ca="1" si="1212"/>
        <v>#N/A</v>
      </c>
      <c r="BR940" s="72" t="e">
        <f t="shared" ca="1" si="1213"/>
        <v>#N/A</v>
      </c>
      <c r="BS940" s="72" t="e">
        <f t="shared" ca="1" si="1214"/>
        <v>#N/A</v>
      </c>
      <c r="BT940" s="72" t="e">
        <f t="shared" ca="1" si="1215"/>
        <v>#N/A</v>
      </c>
      <c r="BU940" s="72" t="e">
        <f t="shared" ca="1" si="1216"/>
        <v>#N/A</v>
      </c>
      <c r="BV940" s="72" t="e">
        <f t="shared" ca="1" si="1217"/>
        <v>#N/A</v>
      </c>
    </row>
    <row r="941" spans="1:74">
      <c r="A941" s="13" t="e">
        <f ca="1">'MGRS to'!AO941</f>
        <v>#N/A</v>
      </c>
      <c r="B941" s="13" t="e">
        <f ca="1">'MGRS to'!AP941</f>
        <v>#N/A</v>
      </c>
      <c r="C941" s="19" t="e">
        <f t="shared" ca="1" si="1146"/>
        <v>#N/A</v>
      </c>
      <c r="D941" s="19" t="e">
        <f t="shared" ca="1" si="1147"/>
        <v>#N/A</v>
      </c>
      <c r="E941" s="19" t="e">
        <f t="shared" ca="1" si="1148"/>
        <v>#N/A</v>
      </c>
      <c r="F941" s="19" t="e">
        <f t="shared" ca="1" si="1149"/>
        <v>#N/A</v>
      </c>
      <c r="G941" s="19" t="e">
        <f t="shared" ca="1" si="1150"/>
        <v>#N/A</v>
      </c>
      <c r="H941" s="19" t="e">
        <f t="shared" ca="1" si="1151"/>
        <v>#N/A</v>
      </c>
      <c r="I941" s="19" t="e">
        <f t="shared" ca="1" si="1152"/>
        <v>#N/A</v>
      </c>
      <c r="J941" s="19" t="e">
        <f t="shared" ca="1" si="1153"/>
        <v>#N/A</v>
      </c>
      <c r="K941" s="19" t="e">
        <f t="shared" ca="1" si="1154"/>
        <v>#N/A</v>
      </c>
      <c r="L941" s="19" t="e">
        <f t="shared" ca="1" si="1155"/>
        <v>#N/A</v>
      </c>
      <c r="M941" s="19" t="e">
        <f t="shared" ca="1" si="1156"/>
        <v>#N/A</v>
      </c>
      <c r="N941" s="19" t="e">
        <f t="shared" ca="1" si="1157"/>
        <v>#N/A</v>
      </c>
      <c r="O941" s="19" t="e">
        <f t="shared" ca="1" si="1158"/>
        <v>#N/A</v>
      </c>
      <c r="P941" s="72" t="e">
        <f t="shared" ca="1" si="1159"/>
        <v>#N/A</v>
      </c>
      <c r="Q941" s="72" t="e">
        <f t="shared" ca="1" si="1160"/>
        <v>#N/A</v>
      </c>
      <c r="R941" s="72" t="e">
        <f t="shared" ca="1" si="1161"/>
        <v>#N/A</v>
      </c>
      <c r="S941" s="19" t="e">
        <f t="shared" ca="1" si="1162"/>
        <v>#N/A</v>
      </c>
      <c r="T941" s="19" t="e">
        <f t="shared" ca="1" si="1163"/>
        <v>#N/A</v>
      </c>
      <c r="U941" s="19" t="e">
        <f t="shared" ca="1" si="1164"/>
        <v>#N/A</v>
      </c>
      <c r="V941" s="19" t="e">
        <f t="shared" ca="1" si="1165"/>
        <v>#N/A</v>
      </c>
      <c r="W941" s="19" t="e">
        <f t="shared" ca="1" si="1166"/>
        <v>#N/A</v>
      </c>
      <c r="X941" s="19" t="e">
        <f t="shared" ca="1" si="1167"/>
        <v>#N/A</v>
      </c>
      <c r="Y941" s="72" t="e">
        <f t="shared" ca="1" si="1168"/>
        <v>#N/A</v>
      </c>
      <c r="Z941" s="72" t="e">
        <f t="shared" ca="1" si="1169"/>
        <v>#N/A</v>
      </c>
      <c r="AA941" s="72" t="e">
        <f t="shared" ca="1" si="1170"/>
        <v>#N/A</v>
      </c>
      <c r="AB941" s="19" t="e">
        <f t="shared" ca="1" si="1171"/>
        <v>#N/A</v>
      </c>
      <c r="AC941" s="19" t="e">
        <f t="shared" ca="1" si="1172"/>
        <v>#N/A</v>
      </c>
      <c r="AD941" s="19" t="e">
        <f t="shared" ca="1" si="1173"/>
        <v>#N/A</v>
      </c>
      <c r="AE941" s="19" t="e">
        <f t="shared" ca="1" si="1174"/>
        <v>#N/A</v>
      </c>
      <c r="AF941" s="19" t="e">
        <f t="shared" ca="1" si="1175"/>
        <v>#N/A</v>
      </c>
      <c r="AG941" s="19" t="e">
        <f t="shared" ca="1" si="1176"/>
        <v>#N/A</v>
      </c>
      <c r="AH941" s="72" t="e">
        <f t="shared" ca="1" si="1177"/>
        <v>#N/A</v>
      </c>
      <c r="AI941" s="72" t="e">
        <f t="shared" ca="1" si="1178"/>
        <v>#N/A</v>
      </c>
      <c r="AJ941" s="72" t="e">
        <f t="shared" ca="1" si="1179"/>
        <v>#N/A</v>
      </c>
      <c r="AK941" s="19" t="e">
        <f t="shared" ca="1" si="1180"/>
        <v>#N/A</v>
      </c>
      <c r="AL941" s="19" t="e">
        <f t="shared" ca="1" si="1181"/>
        <v>#N/A</v>
      </c>
      <c r="AM941" s="19" t="e">
        <f t="shared" ca="1" si="1182"/>
        <v>#N/A</v>
      </c>
      <c r="AN941" s="19" t="e">
        <f t="shared" ca="1" si="1183"/>
        <v>#N/A</v>
      </c>
      <c r="AO941" s="19" t="e">
        <f t="shared" ca="1" si="1184"/>
        <v>#N/A</v>
      </c>
      <c r="AP941" s="19" t="e">
        <f t="shared" ca="1" si="1185"/>
        <v>#N/A</v>
      </c>
      <c r="AQ941" s="72" t="e">
        <f t="shared" ca="1" si="1186"/>
        <v>#N/A</v>
      </c>
      <c r="AR941" s="72" t="e">
        <f t="shared" ca="1" si="1187"/>
        <v>#N/A</v>
      </c>
      <c r="AS941" s="72" t="e">
        <f t="shared" ca="1" si="1188"/>
        <v>#N/A</v>
      </c>
      <c r="AT941" s="19" t="e">
        <f t="shared" ca="1" si="1189"/>
        <v>#N/A</v>
      </c>
      <c r="AU941" s="19" t="e">
        <f t="shared" ca="1" si="1190"/>
        <v>#N/A</v>
      </c>
      <c r="AV941" s="19" t="e">
        <f t="shared" ca="1" si="1191"/>
        <v>#N/A</v>
      </c>
      <c r="AW941" s="19" t="e">
        <f t="shared" ca="1" si="1192"/>
        <v>#N/A</v>
      </c>
      <c r="AX941" s="19" t="e">
        <f t="shared" ca="1" si="1193"/>
        <v>#N/A</v>
      </c>
      <c r="AY941" s="19" t="e">
        <f t="shared" ca="1" si="1194"/>
        <v>#N/A</v>
      </c>
      <c r="AZ941" s="72" t="e">
        <f t="shared" ca="1" si="1195"/>
        <v>#N/A</v>
      </c>
      <c r="BA941" s="72" t="e">
        <f t="shared" ca="1" si="1196"/>
        <v>#N/A</v>
      </c>
      <c r="BB941" s="72" t="e">
        <f t="shared" ca="1" si="1197"/>
        <v>#N/A</v>
      </c>
      <c r="BC941" s="19" t="e">
        <f t="shared" ca="1" si="1198"/>
        <v>#N/A</v>
      </c>
      <c r="BD941" s="19" t="e">
        <f t="shared" ca="1" si="1199"/>
        <v>#N/A</v>
      </c>
      <c r="BE941" s="19" t="e">
        <f t="shared" ca="1" si="1200"/>
        <v>#N/A</v>
      </c>
      <c r="BF941" s="19" t="e">
        <f t="shared" ca="1" si="1201"/>
        <v>#N/A</v>
      </c>
      <c r="BG941" s="19" t="e">
        <f t="shared" ca="1" si="1202"/>
        <v>#N/A</v>
      </c>
      <c r="BH941" s="19" t="e">
        <f t="shared" ca="1" si="1203"/>
        <v>#N/A</v>
      </c>
      <c r="BI941" s="72" t="e">
        <f t="shared" ca="1" si="1204"/>
        <v>#N/A</v>
      </c>
      <c r="BJ941" s="72" t="e">
        <f t="shared" ca="1" si="1205"/>
        <v>#N/A</v>
      </c>
      <c r="BK941" s="72" t="e">
        <f t="shared" ca="1" si="1206"/>
        <v>#N/A</v>
      </c>
      <c r="BL941" s="72" t="e">
        <f t="shared" ca="1" si="1207"/>
        <v>#N/A</v>
      </c>
      <c r="BM941" s="72" t="e">
        <f t="shared" ca="1" si="1208"/>
        <v>#N/A</v>
      </c>
      <c r="BN941" s="72" t="e">
        <f t="shared" ca="1" si="1209"/>
        <v>#N/A</v>
      </c>
      <c r="BO941" s="72" t="e">
        <f t="shared" ca="1" si="1210"/>
        <v>#N/A</v>
      </c>
      <c r="BP941" s="72" t="e">
        <f t="shared" ca="1" si="1211"/>
        <v>#N/A</v>
      </c>
      <c r="BQ941" s="72" t="e">
        <f t="shared" ca="1" si="1212"/>
        <v>#N/A</v>
      </c>
      <c r="BR941" s="72" t="e">
        <f t="shared" ca="1" si="1213"/>
        <v>#N/A</v>
      </c>
      <c r="BS941" s="72" t="e">
        <f t="shared" ca="1" si="1214"/>
        <v>#N/A</v>
      </c>
      <c r="BT941" s="72" t="e">
        <f t="shared" ca="1" si="1215"/>
        <v>#N/A</v>
      </c>
      <c r="BU941" s="72" t="e">
        <f t="shared" ca="1" si="1216"/>
        <v>#N/A</v>
      </c>
      <c r="BV941" s="72" t="e">
        <f t="shared" ca="1" si="1217"/>
        <v>#N/A</v>
      </c>
    </row>
    <row r="942" spans="1:74">
      <c r="A942" s="13" t="e">
        <f ca="1">'MGRS to'!AO942</f>
        <v>#N/A</v>
      </c>
      <c r="B942" s="13" t="e">
        <f ca="1">'MGRS to'!AP942</f>
        <v>#N/A</v>
      </c>
      <c r="C942" s="19" t="e">
        <f t="shared" ca="1" si="1146"/>
        <v>#N/A</v>
      </c>
      <c r="D942" s="19" t="e">
        <f t="shared" ca="1" si="1147"/>
        <v>#N/A</v>
      </c>
      <c r="E942" s="19" t="e">
        <f t="shared" ca="1" si="1148"/>
        <v>#N/A</v>
      </c>
      <c r="F942" s="19" t="e">
        <f t="shared" ca="1" si="1149"/>
        <v>#N/A</v>
      </c>
      <c r="G942" s="19" t="e">
        <f t="shared" ca="1" si="1150"/>
        <v>#N/A</v>
      </c>
      <c r="H942" s="19" t="e">
        <f t="shared" ca="1" si="1151"/>
        <v>#N/A</v>
      </c>
      <c r="I942" s="19" t="e">
        <f t="shared" ca="1" si="1152"/>
        <v>#N/A</v>
      </c>
      <c r="J942" s="19" t="e">
        <f t="shared" ca="1" si="1153"/>
        <v>#N/A</v>
      </c>
      <c r="K942" s="19" t="e">
        <f t="shared" ca="1" si="1154"/>
        <v>#N/A</v>
      </c>
      <c r="L942" s="19" t="e">
        <f t="shared" ca="1" si="1155"/>
        <v>#N/A</v>
      </c>
      <c r="M942" s="19" t="e">
        <f t="shared" ca="1" si="1156"/>
        <v>#N/A</v>
      </c>
      <c r="N942" s="19" t="e">
        <f t="shared" ca="1" si="1157"/>
        <v>#N/A</v>
      </c>
      <c r="O942" s="19" t="e">
        <f t="shared" ca="1" si="1158"/>
        <v>#N/A</v>
      </c>
      <c r="P942" s="72" t="e">
        <f t="shared" ca="1" si="1159"/>
        <v>#N/A</v>
      </c>
      <c r="Q942" s="72" t="e">
        <f t="shared" ca="1" si="1160"/>
        <v>#N/A</v>
      </c>
      <c r="R942" s="72" t="e">
        <f t="shared" ca="1" si="1161"/>
        <v>#N/A</v>
      </c>
      <c r="S942" s="19" t="e">
        <f t="shared" ca="1" si="1162"/>
        <v>#N/A</v>
      </c>
      <c r="T942" s="19" t="e">
        <f t="shared" ca="1" si="1163"/>
        <v>#N/A</v>
      </c>
      <c r="U942" s="19" t="e">
        <f t="shared" ca="1" si="1164"/>
        <v>#N/A</v>
      </c>
      <c r="V942" s="19" t="e">
        <f t="shared" ca="1" si="1165"/>
        <v>#N/A</v>
      </c>
      <c r="W942" s="19" t="e">
        <f t="shared" ca="1" si="1166"/>
        <v>#N/A</v>
      </c>
      <c r="X942" s="19" t="e">
        <f t="shared" ca="1" si="1167"/>
        <v>#N/A</v>
      </c>
      <c r="Y942" s="72" t="e">
        <f t="shared" ca="1" si="1168"/>
        <v>#N/A</v>
      </c>
      <c r="Z942" s="72" t="e">
        <f t="shared" ca="1" si="1169"/>
        <v>#N/A</v>
      </c>
      <c r="AA942" s="72" t="e">
        <f t="shared" ca="1" si="1170"/>
        <v>#N/A</v>
      </c>
      <c r="AB942" s="19" t="e">
        <f t="shared" ca="1" si="1171"/>
        <v>#N/A</v>
      </c>
      <c r="AC942" s="19" t="e">
        <f t="shared" ca="1" si="1172"/>
        <v>#N/A</v>
      </c>
      <c r="AD942" s="19" t="e">
        <f t="shared" ca="1" si="1173"/>
        <v>#N/A</v>
      </c>
      <c r="AE942" s="19" t="e">
        <f t="shared" ca="1" si="1174"/>
        <v>#N/A</v>
      </c>
      <c r="AF942" s="19" t="e">
        <f t="shared" ca="1" si="1175"/>
        <v>#N/A</v>
      </c>
      <c r="AG942" s="19" t="e">
        <f t="shared" ca="1" si="1176"/>
        <v>#N/A</v>
      </c>
      <c r="AH942" s="72" t="e">
        <f t="shared" ca="1" si="1177"/>
        <v>#N/A</v>
      </c>
      <c r="AI942" s="72" t="e">
        <f t="shared" ca="1" si="1178"/>
        <v>#N/A</v>
      </c>
      <c r="AJ942" s="72" t="e">
        <f t="shared" ca="1" si="1179"/>
        <v>#N/A</v>
      </c>
      <c r="AK942" s="19" t="e">
        <f t="shared" ca="1" si="1180"/>
        <v>#N/A</v>
      </c>
      <c r="AL942" s="19" t="e">
        <f t="shared" ca="1" si="1181"/>
        <v>#N/A</v>
      </c>
      <c r="AM942" s="19" t="e">
        <f t="shared" ca="1" si="1182"/>
        <v>#N/A</v>
      </c>
      <c r="AN942" s="19" t="e">
        <f t="shared" ca="1" si="1183"/>
        <v>#N/A</v>
      </c>
      <c r="AO942" s="19" t="e">
        <f t="shared" ca="1" si="1184"/>
        <v>#N/A</v>
      </c>
      <c r="AP942" s="19" t="e">
        <f t="shared" ca="1" si="1185"/>
        <v>#N/A</v>
      </c>
      <c r="AQ942" s="72" t="e">
        <f t="shared" ca="1" si="1186"/>
        <v>#N/A</v>
      </c>
      <c r="AR942" s="72" t="e">
        <f t="shared" ca="1" si="1187"/>
        <v>#N/A</v>
      </c>
      <c r="AS942" s="72" t="e">
        <f t="shared" ca="1" si="1188"/>
        <v>#N/A</v>
      </c>
      <c r="AT942" s="19" t="e">
        <f t="shared" ca="1" si="1189"/>
        <v>#N/A</v>
      </c>
      <c r="AU942" s="19" t="e">
        <f t="shared" ca="1" si="1190"/>
        <v>#N/A</v>
      </c>
      <c r="AV942" s="19" t="e">
        <f t="shared" ca="1" si="1191"/>
        <v>#N/A</v>
      </c>
      <c r="AW942" s="19" t="e">
        <f t="shared" ca="1" si="1192"/>
        <v>#N/A</v>
      </c>
      <c r="AX942" s="19" t="e">
        <f t="shared" ca="1" si="1193"/>
        <v>#N/A</v>
      </c>
      <c r="AY942" s="19" t="e">
        <f t="shared" ca="1" si="1194"/>
        <v>#N/A</v>
      </c>
      <c r="AZ942" s="72" t="e">
        <f t="shared" ca="1" si="1195"/>
        <v>#N/A</v>
      </c>
      <c r="BA942" s="72" t="e">
        <f t="shared" ca="1" si="1196"/>
        <v>#N/A</v>
      </c>
      <c r="BB942" s="72" t="e">
        <f t="shared" ca="1" si="1197"/>
        <v>#N/A</v>
      </c>
      <c r="BC942" s="19" t="e">
        <f t="shared" ca="1" si="1198"/>
        <v>#N/A</v>
      </c>
      <c r="BD942" s="19" t="e">
        <f t="shared" ca="1" si="1199"/>
        <v>#N/A</v>
      </c>
      <c r="BE942" s="19" t="e">
        <f t="shared" ca="1" si="1200"/>
        <v>#N/A</v>
      </c>
      <c r="BF942" s="19" t="e">
        <f t="shared" ca="1" si="1201"/>
        <v>#N/A</v>
      </c>
      <c r="BG942" s="19" t="e">
        <f t="shared" ca="1" si="1202"/>
        <v>#N/A</v>
      </c>
      <c r="BH942" s="19" t="e">
        <f t="shared" ca="1" si="1203"/>
        <v>#N/A</v>
      </c>
      <c r="BI942" s="72" t="e">
        <f t="shared" ca="1" si="1204"/>
        <v>#N/A</v>
      </c>
      <c r="BJ942" s="72" t="e">
        <f t="shared" ca="1" si="1205"/>
        <v>#N/A</v>
      </c>
      <c r="BK942" s="72" t="e">
        <f t="shared" ca="1" si="1206"/>
        <v>#N/A</v>
      </c>
      <c r="BL942" s="72" t="e">
        <f t="shared" ca="1" si="1207"/>
        <v>#N/A</v>
      </c>
      <c r="BM942" s="72" t="e">
        <f t="shared" ca="1" si="1208"/>
        <v>#N/A</v>
      </c>
      <c r="BN942" s="72" t="e">
        <f t="shared" ca="1" si="1209"/>
        <v>#N/A</v>
      </c>
      <c r="BO942" s="72" t="e">
        <f t="shared" ca="1" si="1210"/>
        <v>#N/A</v>
      </c>
      <c r="BP942" s="72" t="e">
        <f t="shared" ca="1" si="1211"/>
        <v>#N/A</v>
      </c>
      <c r="BQ942" s="72" t="e">
        <f t="shared" ca="1" si="1212"/>
        <v>#N/A</v>
      </c>
      <c r="BR942" s="72" t="e">
        <f t="shared" ca="1" si="1213"/>
        <v>#N/A</v>
      </c>
      <c r="BS942" s="72" t="e">
        <f t="shared" ca="1" si="1214"/>
        <v>#N/A</v>
      </c>
      <c r="BT942" s="72" t="e">
        <f t="shared" ca="1" si="1215"/>
        <v>#N/A</v>
      </c>
      <c r="BU942" s="72" t="e">
        <f t="shared" ca="1" si="1216"/>
        <v>#N/A</v>
      </c>
      <c r="BV942" s="72" t="e">
        <f t="shared" ca="1" si="1217"/>
        <v>#N/A</v>
      </c>
    </row>
    <row r="943" spans="1:74">
      <c r="A943" s="13" t="e">
        <f ca="1">'MGRS to'!AO943</f>
        <v>#N/A</v>
      </c>
      <c r="B943" s="13" t="e">
        <f ca="1">'MGRS to'!AP943</f>
        <v>#N/A</v>
      </c>
      <c r="C943" s="19" t="e">
        <f t="shared" ca="1" si="1146"/>
        <v>#N/A</v>
      </c>
      <c r="D943" s="19" t="e">
        <f t="shared" ca="1" si="1147"/>
        <v>#N/A</v>
      </c>
      <c r="E943" s="19" t="e">
        <f t="shared" ca="1" si="1148"/>
        <v>#N/A</v>
      </c>
      <c r="F943" s="19" t="e">
        <f t="shared" ca="1" si="1149"/>
        <v>#N/A</v>
      </c>
      <c r="G943" s="19" t="e">
        <f t="shared" ca="1" si="1150"/>
        <v>#N/A</v>
      </c>
      <c r="H943" s="19" t="e">
        <f t="shared" ca="1" si="1151"/>
        <v>#N/A</v>
      </c>
      <c r="I943" s="19" t="e">
        <f t="shared" ca="1" si="1152"/>
        <v>#N/A</v>
      </c>
      <c r="J943" s="19" t="e">
        <f t="shared" ca="1" si="1153"/>
        <v>#N/A</v>
      </c>
      <c r="K943" s="19" t="e">
        <f t="shared" ca="1" si="1154"/>
        <v>#N/A</v>
      </c>
      <c r="L943" s="19" t="e">
        <f t="shared" ca="1" si="1155"/>
        <v>#N/A</v>
      </c>
      <c r="M943" s="19" t="e">
        <f t="shared" ca="1" si="1156"/>
        <v>#N/A</v>
      </c>
      <c r="N943" s="19" t="e">
        <f t="shared" ca="1" si="1157"/>
        <v>#N/A</v>
      </c>
      <c r="O943" s="19" t="e">
        <f t="shared" ca="1" si="1158"/>
        <v>#N/A</v>
      </c>
      <c r="P943" s="72" t="e">
        <f t="shared" ca="1" si="1159"/>
        <v>#N/A</v>
      </c>
      <c r="Q943" s="72" t="e">
        <f t="shared" ca="1" si="1160"/>
        <v>#N/A</v>
      </c>
      <c r="R943" s="72" t="e">
        <f t="shared" ca="1" si="1161"/>
        <v>#N/A</v>
      </c>
      <c r="S943" s="19" t="e">
        <f t="shared" ca="1" si="1162"/>
        <v>#N/A</v>
      </c>
      <c r="T943" s="19" t="e">
        <f t="shared" ca="1" si="1163"/>
        <v>#N/A</v>
      </c>
      <c r="U943" s="19" t="e">
        <f t="shared" ca="1" si="1164"/>
        <v>#N/A</v>
      </c>
      <c r="V943" s="19" t="e">
        <f t="shared" ca="1" si="1165"/>
        <v>#N/A</v>
      </c>
      <c r="W943" s="19" t="e">
        <f t="shared" ca="1" si="1166"/>
        <v>#N/A</v>
      </c>
      <c r="X943" s="19" t="e">
        <f t="shared" ca="1" si="1167"/>
        <v>#N/A</v>
      </c>
      <c r="Y943" s="72" t="e">
        <f t="shared" ca="1" si="1168"/>
        <v>#N/A</v>
      </c>
      <c r="Z943" s="72" t="e">
        <f t="shared" ca="1" si="1169"/>
        <v>#N/A</v>
      </c>
      <c r="AA943" s="72" t="e">
        <f t="shared" ca="1" si="1170"/>
        <v>#N/A</v>
      </c>
      <c r="AB943" s="19" t="e">
        <f t="shared" ca="1" si="1171"/>
        <v>#N/A</v>
      </c>
      <c r="AC943" s="19" t="e">
        <f t="shared" ca="1" si="1172"/>
        <v>#N/A</v>
      </c>
      <c r="AD943" s="19" t="e">
        <f t="shared" ca="1" si="1173"/>
        <v>#N/A</v>
      </c>
      <c r="AE943" s="19" t="e">
        <f t="shared" ca="1" si="1174"/>
        <v>#N/A</v>
      </c>
      <c r="AF943" s="19" t="e">
        <f t="shared" ca="1" si="1175"/>
        <v>#N/A</v>
      </c>
      <c r="AG943" s="19" t="e">
        <f t="shared" ca="1" si="1176"/>
        <v>#N/A</v>
      </c>
      <c r="AH943" s="72" t="e">
        <f t="shared" ca="1" si="1177"/>
        <v>#N/A</v>
      </c>
      <c r="AI943" s="72" t="e">
        <f t="shared" ca="1" si="1178"/>
        <v>#N/A</v>
      </c>
      <c r="AJ943" s="72" t="e">
        <f t="shared" ca="1" si="1179"/>
        <v>#N/A</v>
      </c>
      <c r="AK943" s="19" t="e">
        <f t="shared" ca="1" si="1180"/>
        <v>#N/A</v>
      </c>
      <c r="AL943" s="19" t="e">
        <f t="shared" ca="1" si="1181"/>
        <v>#N/A</v>
      </c>
      <c r="AM943" s="19" t="e">
        <f t="shared" ca="1" si="1182"/>
        <v>#N/A</v>
      </c>
      <c r="AN943" s="19" t="e">
        <f t="shared" ca="1" si="1183"/>
        <v>#N/A</v>
      </c>
      <c r="AO943" s="19" t="e">
        <f t="shared" ca="1" si="1184"/>
        <v>#N/A</v>
      </c>
      <c r="AP943" s="19" t="e">
        <f t="shared" ca="1" si="1185"/>
        <v>#N/A</v>
      </c>
      <c r="AQ943" s="72" t="e">
        <f t="shared" ca="1" si="1186"/>
        <v>#N/A</v>
      </c>
      <c r="AR943" s="72" t="e">
        <f t="shared" ca="1" si="1187"/>
        <v>#N/A</v>
      </c>
      <c r="AS943" s="72" t="e">
        <f t="shared" ca="1" si="1188"/>
        <v>#N/A</v>
      </c>
      <c r="AT943" s="19" t="e">
        <f t="shared" ca="1" si="1189"/>
        <v>#N/A</v>
      </c>
      <c r="AU943" s="19" t="e">
        <f t="shared" ca="1" si="1190"/>
        <v>#N/A</v>
      </c>
      <c r="AV943" s="19" t="e">
        <f t="shared" ca="1" si="1191"/>
        <v>#N/A</v>
      </c>
      <c r="AW943" s="19" t="e">
        <f t="shared" ca="1" si="1192"/>
        <v>#N/A</v>
      </c>
      <c r="AX943" s="19" t="e">
        <f t="shared" ca="1" si="1193"/>
        <v>#N/A</v>
      </c>
      <c r="AY943" s="19" t="e">
        <f t="shared" ca="1" si="1194"/>
        <v>#N/A</v>
      </c>
      <c r="AZ943" s="72" t="e">
        <f t="shared" ca="1" si="1195"/>
        <v>#N/A</v>
      </c>
      <c r="BA943" s="72" t="e">
        <f t="shared" ca="1" si="1196"/>
        <v>#N/A</v>
      </c>
      <c r="BB943" s="72" t="e">
        <f t="shared" ca="1" si="1197"/>
        <v>#N/A</v>
      </c>
      <c r="BC943" s="19" t="e">
        <f t="shared" ca="1" si="1198"/>
        <v>#N/A</v>
      </c>
      <c r="BD943" s="19" t="e">
        <f t="shared" ca="1" si="1199"/>
        <v>#N/A</v>
      </c>
      <c r="BE943" s="19" t="e">
        <f t="shared" ca="1" si="1200"/>
        <v>#N/A</v>
      </c>
      <c r="BF943" s="19" t="e">
        <f t="shared" ca="1" si="1201"/>
        <v>#N/A</v>
      </c>
      <c r="BG943" s="19" t="e">
        <f t="shared" ca="1" si="1202"/>
        <v>#N/A</v>
      </c>
      <c r="BH943" s="19" t="e">
        <f t="shared" ca="1" si="1203"/>
        <v>#N/A</v>
      </c>
      <c r="BI943" s="72" t="e">
        <f t="shared" ca="1" si="1204"/>
        <v>#N/A</v>
      </c>
      <c r="BJ943" s="72" t="e">
        <f t="shared" ca="1" si="1205"/>
        <v>#N/A</v>
      </c>
      <c r="BK943" s="72" t="e">
        <f t="shared" ca="1" si="1206"/>
        <v>#N/A</v>
      </c>
      <c r="BL943" s="72" t="e">
        <f t="shared" ca="1" si="1207"/>
        <v>#N/A</v>
      </c>
      <c r="BM943" s="72" t="e">
        <f t="shared" ca="1" si="1208"/>
        <v>#N/A</v>
      </c>
      <c r="BN943" s="72" t="e">
        <f t="shared" ca="1" si="1209"/>
        <v>#N/A</v>
      </c>
      <c r="BO943" s="72" t="e">
        <f t="shared" ca="1" si="1210"/>
        <v>#N/A</v>
      </c>
      <c r="BP943" s="72" t="e">
        <f t="shared" ca="1" si="1211"/>
        <v>#N/A</v>
      </c>
      <c r="BQ943" s="72" t="e">
        <f t="shared" ca="1" si="1212"/>
        <v>#N/A</v>
      </c>
      <c r="BR943" s="72" t="e">
        <f t="shared" ca="1" si="1213"/>
        <v>#N/A</v>
      </c>
      <c r="BS943" s="72" t="e">
        <f t="shared" ca="1" si="1214"/>
        <v>#N/A</v>
      </c>
      <c r="BT943" s="72" t="e">
        <f t="shared" ca="1" si="1215"/>
        <v>#N/A</v>
      </c>
      <c r="BU943" s="72" t="e">
        <f t="shared" ca="1" si="1216"/>
        <v>#N/A</v>
      </c>
      <c r="BV943" s="72" t="e">
        <f t="shared" ca="1" si="1217"/>
        <v>#N/A</v>
      </c>
    </row>
    <row r="944" spans="1:74">
      <c r="A944" s="13" t="e">
        <f ca="1">'MGRS to'!AO944</f>
        <v>#N/A</v>
      </c>
      <c r="B944" s="13" t="e">
        <f ca="1">'MGRS to'!AP944</f>
        <v>#N/A</v>
      </c>
      <c r="C944" s="19" t="e">
        <f t="shared" ca="1" si="1146"/>
        <v>#N/A</v>
      </c>
      <c r="D944" s="19" t="e">
        <f t="shared" ca="1" si="1147"/>
        <v>#N/A</v>
      </c>
      <c r="E944" s="19" t="e">
        <f t="shared" ca="1" si="1148"/>
        <v>#N/A</v>
      </c>
      <c r="F944" s="19" t="e">
        <f t="shared" ca="1" si="1149"/>
        <v>#N/A</v>
      </c>
      <c r="G944" s="19" t="e">
        <f t="shared" ca="1" si="1150"/>
        <v>#N/A</v>
      </c>
      <c r="H944" s="19" t="e">
        <f t="shared" ca="1" si="1151"/>
        <v>#N/A</v>
      </c>
      <c r="I944" s="19" t="e">
        <f t="shared" ca="1" si="1152"/>
        <v>#N/A</v>
      </c>
      <c r="J944" s="19" t="e">
        <f t="shared" ca="1" si="1153"/>
        <v>#N/A</v>
      </c>
      <c r="K944" s="19" t="e">
        <f t="shared" ca="1" si="1154"/>
        <v>#N/A</v>
      </c>
      <c r="L944" s="19" t="e">
        <f t="shared" ca="1" si="1155"/>
        <v>#N/A</v>
      </c>
      <c r="M944" s="19" t="e">
        <f t="shared" ca="1" si="1156"/>
        <v>#N/A</v>
      </c>
      <c r="N944" s="19" t="e">
        <f t="shared" ca="1" si="1157"/>
        <v>#N/A</v>
      </c>
      <c r="O944" s="19" t="e">
        <f t="shared" ca="1" si="1158"/>
        <v>#N/A</v>
      </c>
      <c r="P944" s="72" t="e">
        <f t="shared" ca="1" si="1159"/>
        <v>#N/A</v>
      </c>
      <c r="Q944" s="72" t="e">
        <f t="shared" ca="1" si="1160"/>
        <v>#N/A</v>
      </c>
      <c r="R944" s="72" t="e">
        <f t="shared" ca="1" si="1161"/>
        <v>#N/A</v>
      </c>
      <c r="S944" s="19" t="e">
        <f t="shared" ca="1" si="1162"/>
        <v>#N/A</v>
      </c>
      <c r="T944" s="19" t="e">
        <f t="shared" ca="1" si="1163"/>
        <v>#N/A</v>
      </c>
      <c r="U944" s="19" t="e">
        <f t="shared" ca="1" si="1164"/>
        <v>#N/A</v>
      </c>
      <c r="V944" s="19" t="e">
        <f t="shared" ca="1" si="1165"/>
        <v>#N/A</v>
      </c>
      <c r="W944" s="19" t="e">
        <f t="shared" ca="1" si="1166"/>
        <v>#N/A</v>
      </c>
      <c r="X944" s="19" t="e">
        <f t="shared" ca="1" si="1167"/>
        <v>#N/A</v>
      </c>
      <c r="Y944" s="72" t="e">
        <f t="shared" ca="1" si="1168"/>
        <v>#N/A</v>
      </c>
      <c r="Z944" s="72" t="e">
        <f t="shared" ca="1" si="1169"/>
        <v>#N/A</v>
      </c>
      <c r="AA944" s="72" t="e">
        <f t="shared" ca="1" si="1170"/>
        <v>#N/A</v>
      </c>
      <c r="AB944" s="19" t="e">
        <f t="shared" ca="1" si="1171"/>
        <v>#N/A</v>
      </c>
      <c r="AC944" s="19" t="e">
        <f t="shared" ca="1" si="1172"/>
        <v>#N/A</v>
      </c>
      <c r="AD944" s="19" t="e">
        <f t="shared" ca="1" si="1173"/>
        <v>#N/A</v>
      </c>
      <c r="AE944" s="19" t="e">
        <f t="shared" ca="1" si="1174"/>
        <v>#N/A</v>
      </c>
      <c r="AF944" s="19" t="e">
        <f t="shared" ca="1" si="1175"/>
        <v>#N/A</v>
      </c>
      <c r="AG944" s="19" t="e">
        <f t="shared" ca="1" si="1176"/>
        <v>#N/A</v>
      </c>
      <c r="AH944" s="72" t="e">
        <f t="shared" ca="1" si="1177"/>
        <v>#N/A</v>
      </c>
      <c r="AI944" s="72" t="e">
        <f t="shared" ca="1" si="1178"/>
        <v>#N/A</v>
      </c>
      <c r="AJ944" s="72" t="e">
        <f t="shared" ca="1" si="1179"/>
        <v>#N/A</v>
      </c>
      <c r="AK944" s="19" t="e">
        <f t="shared" ca="1" si="1180"/>
        <v>#N/A</v>
      </c>
      <c r="AL944" s="19" t="e">
        <f t="shared" ca="1" si="1181"/>
        <v>#N/A</v>
      </c>
      <c r="AM944" s="19" t="e">
        <f t="shared" ca="1" si="1182"/>
        <v>#N/A</v>
      </c>
      <c r="AN944" s="19" t="e">
        <f t="shared" ca="1" si="1183"/>
        <v>#N/A</v>
      </c>
      <c r="AO944" s="19" t="e">
        <f t="shared" ca="1" si="1184"/>
        <v>#N/A</v>
      </c>
      <c r="AP944" s="19" t="e">
        <f t="shared" ca="1" si="1185"/>
        <v>#N/A</v>
      </c>
      <c r="AQ944" s="72" t="e">
        <f t="shared" ca="1" si="1186"/>
        <v>#N/A</v>
      </c>
      <c r="AR944" s="72" t="e">
        <f t="shared" ca="1" si="1187"/>
        <v>#N/A</v>
      </c>
      <c r="AS944" s="72" t="e">
        <f t="shared" ca="1" si="1188"/>
        <v>#N/A</v>
      </c>
      <c r="AT944" s="19" t="e">
        <f t="shared" ca="1" si="1189"/>
        <v>#N/A</v>
      </c>
      <c r="AU944" s="19" t="e">
        <f t="shared" ca="1" si="1190"/>
        <v>#N/A</v>
      </c>
      <c r="AV944" s="19" t="e">
        <f t="shared" ca="1" si="1191"/>
        <v>#N/A</v>
      </c>
      <c r="AW944" s="19" t="e">
        <f t="shared" ca="1" si="1192"/>
        <v>#N/A</v>
      </c>
      <c r="AX944" s="19" t="e">
        <f t="shared" ca="1" si="1193"/>
        <v>#N/A</v>
      </c>
      <c r="AY944" s="19" t="e">
        <f t="shared" ca="1" si="1194"/>
        <v>#N/A</v>
      </c>
      <c r="AZ944" s="72" t="e">
        <f t="shared" ca="1" si="1195"/>
        <v>#N/A</v>
      </c>
      <c r="BA944" s="72" t="e">
        <f t="shared" ca="1" si="1196"/>
        <v>#N/A</v>
      </c>
      <c r="BB944" s="72" t="e">
        <f t="shared" ca="1" si="1197"/>
        <v>#N/A</v>
      </c>
      <c r="BC944" s="19" t="e">
        <f t="shared" ca="1" si="1198"/>
        <v>#N/A</v>
      </c>
      <c r="BD944" s="19" t="e">
        <f t="shared" ca="1" si="1199"/>
        <v>#N/A</v>
      </c>
      <c r="BE944" s="19" t="e">
        <f t="shared" ca="1" si="1200"/>
        <v>#N/A</v>
      </c>
      <c r="BF944" s="19" t="e">
        <f t="shared" ca="1" si="1201"/>
        <v>#N/A</v>
      </c>
      <c r="BG944" s="19" t="e">
        <f t="shared" ca="1" si="1202"/>
        <v>#N/A</v>
      </c>
      <c r="BH944" s="19" t="e">
        <f t="shared" ca="1" si="1203"/>
        <v>#N/A</v>
      </c>
      <c r="BI944" s="72" t="e">
        <f t="shared" ca="1" si="1204"/>
        <v>#N/A</v>
      </c>
      <c r="BJ944" s="72" t="e">
        <f t="shared" ca="1" si="1205"/>
        <v>#N/A</v>
      </c>
      <c r="BK944" s="72" t="e">
        <f t="shared" ca="1" si="1206"/>
        <v>#N/A</v>
      </c>
      <c r="BL944" s="72" t="e">
        <f t="shared" ca="1" si="1207"/>
        <v>#N/A</v>
      </c>
      <c r="BM944" s="72" t="e">
        <f t="shared" ca="1" si="1208"/>
        <v>#N/A</v>
      </c>
      <c r="BN944" s="72" t="e">
        <f t="shared" ca="1" si="1209"/>
        <v>#N/A</v>
      </c>
      <c r="BO944" s="72" t="e">
        <f t="shared" ca="1" si="1210"/>
        <v>#N/A</v>
      </c>
      <c r="BP944" s="72" t="e">
        <f t="shared" ca="1" si="1211"/>
        <v>#N/A</v>
      </c>
      <c r="BQ944" s="72" t="e">
        <f t="shared" ca="1" si="1212"/>
        <v>#N/A</v>
      </c>
      <c r="BR944" s="72" t="e">
        <f t="shared" ca="1" si="1213"/>
        <v>#N/A</v>
      </c>
      <c r="BS944" s="72" t="e">
        <f t="shared" ca="1" si="1214"/>
        <v>#N/A</v>
      </c>
      <c r="BT944" s="72" t="e">
        <f t="shared" ca="1" si="1215"/>
        <v>#N/A</v>
      </c>
      <c r="BU944" s="72" t="e">
        <f t="shared" ca="1" si="1216"/>
        <v>#N/A</v>
      </c>
      <c r="BV944" s="72" t="e">
        <f t="shared" ca="1" si="1217"/>
        <v>#N/A</v>
      </c>
    </row>
    <row r="945" spans="1:74">
      <c r="A945" s="13" t="e">
        <f ca="1">'MGRS to'!AO945</f>
        <v>#N/A</v>
      </c>
      <c r="B945" s="13" t="e">
        <f ca="1">'MGRS to'!AP945</f>
        <v>#N/A</v>
      </c>
      <c r="C945" s="19" t="e">
        <f t="shared" ca="1" si="1146"/>
        <v>#N/A</v>
      </c>
      <c r="D945" s="19" t="e">
        <f t="shared" ca="1" si="1147"/>
        <v>#N/A</v>
      </c>
      <c r="E945" s="19" t="e">
        <f t="shared" ca="1" si="1148"/>
        <v>#N/A</v>
      </c>
      <c r="F945" s="19" t="e">
        <f t="shared" ca="1" si="1149"/>
        <v>#N/A</v>
      </c>
      <c r="G945" s="19" t="e">
        <f t="shared" ca="1" si="1150"/>
        <v>#N/A</v>
      </c>
      <c r="H945" s="19" t="e">
        <f t="shared" ca="1" si="1151"/>
        <v>#N/A</v>
      </c>
      <c r="I945" s="19" t="e">
        <f t="shared" ca="1" si="1152"/>
        <v>#N/A</v>
      </c>
      <c r="J945" s="19" t="e">
        <f t="shared" ca="1" si="1153"/>
        <v>#N/A</v>
      </c>
      <c r="K945" s="19" t="e">
        <f t="shared" ca="1" si="1154"/>
        <v>#N/A</v>
      </c>
      <c r="L945" s="19" t="e">
        <f t="shared" ca="1" si="1155"/>
        <v>#N/A</v>
      </c>
      <c r="M945" s="19" t="e">
        <f t="shared" ca="1" si="1156"/>
        <v>#N/A</v>
      </c>
      <c r="N945" s="19" t="e">
        <f t="shared" ca="1" si="1157"/>
        <v>#N/A</v>
      </c>
      <c r="O945" s="19" t="e">
        <f t="shared" ca="1" si="1158"/>
        <v>#N/A</v>
      </c>
      <c r="P945" s="72" t="e">
        <f t="shared" ca="1" si="1159"/>
        <v>#N/A</v>
      </c>
      <c r="Q945" s="72" t="e">
        <f t="shared" ca="1" si="1160"/>
        <v>#N/A</v>
      </c>
      <c r="R945" s="72" t="e">
        <f t="shared" ca="1" si="1161"/>
        <v>#N/A</v>
      </c>
      <c r="S945" s="19" t="e">
        <f t="shared" ca="1" si="1162"/>
        <v>#N/A</v>
      </c>
      <c r="T945" s="19" t="e">
        <f t="shared" ca="1" si="1163"/>
        <v>#N/A</v>
      </c>
      <c r="U945" s="19" t="e">
        <f t="shared" ca="1" si="1164"/>
        <v>#N/A</v>
      </c>
      <c r="V945" s="19" t="e">
        <f t="shared" ca="1" si="1165"/>
        <v>#N/A</v>
      </c>
      <c r="W945" s="19" t="e">
        <f t="shared" ca="1" si="1166"/>
        <v>#N/A</v>
      </c>
      <c r="X945" s="19" t="e">
        <f t="shared" ca="1" si="1167"/>
        <v>#N/A</v>
      </c>
      <c r="Y945" s="72" t="e">
        <f t="shared" ca="1" si="1168"/>
        <v>#N/A</v>
      </c>
      <c r="Z945" s="72" t="e">
        <f t="shared" ca="1" si="1169"/>
        <v>#N/A</v>
      </c>
      <c r="AA945" s="72" t="e">
        <f t="shared" ca="1" si="1170"/>
        <v>#N/A</v>
      </c>
      <c r="AB945" s="19" t="e">
        <f t="shared" ca="1" si="1171"/>
        <v>#N/A</v>
      </c>
      <c r="AC945" s="19" t="e">
        <f t="shared" ca="1" si="1172"/>
        <v>#N/A</v>
      </c>
      <c r="AD945" s="19" t="e">
        <f t="shared" ca="1" si="1173"/>
        <v>#N/A</v>
      </c>
      <c r="AE945" s="19" t="e">
        <f t="shared" ca="1" si="1174"/>
        <v>#N/A</v>
      </c>
      <c r="AF945" s="19" t="e">
        <f t="shared" ca="1" si="1175"/>
        <v>#N/A</v>
      </c>
      <c r="AG945" s="19" t="e">
        <f t="shared" ca="1" si="1176"/>
        <v>#N/A</v>
      </c>
      <c r="AH945" s="72" t="e">
        <f t="shared" ca="1" si="1177"/>
        <v>#N/A</v>
      </c>
      <c r="AI945" s="72" t="e">
        <f t="shared" ca="1" si="1178"/>
        <v>#N/A</v>
      </c>
      <c r="AJ945" s="72" t="e">
        <f t="shared" ca="1" si="1179"/>
        <v>#N/A</v>
      </c>
      <c r="AK945" s="19" t="e">
        <f t="shared" ca="1" si="1180"/>
        <v>#N/A</v>
      </c>
      <c r="AL945" s="19" t="e">
        <f t="shared" ca="1" si="1181"/>
        <v>#N/A</v>
      </c>
      <c r="AM945" s="19" t="e">
        <f t="shared" ca="1" si="1182"/>
        <v>#N/A</v>
      </c>
      <c r="AN945" s="19" t="e">
        <f t="shared" ca="1" si="1183"/>
        <v>#N/A</v>
      </c>
      <c r="AO945" s="19" t="e">
        <f t="shared" ca="1" si="1184"/>
        <v>#N/A</v>
      </c>
      <c r="AP945" s="19" t="e">
        <f t="shared" ca="1" si="1185"/>
        <v>#N/A</v>
      </c>
      <c r="AQ945" s="72" t="e">
        <f t="shared" ca="1" si="1186"/>
        <v>#N/A</v>
      </c>
      <c r="AR945" s="72" t="e">
        <f t="shared" ca="1" si="1187"/>
        <v>#N/A</v>
      </c>
      <c r="AS945" s="72" t="e">
        <f t="shared" ca="1" si="1188"/>
        <v>#N/A</v>
      </c>
      <c r="AT945" s="19" t="e">
        <f t="shared" ca="1" si="1189"/>
        <v>#N/A</v>
      </c>
      <c r="AU945" s="19" t="e">
        <f t="shared" ca="1" si="1190"/>
        <v>#N/A</v>
      </c>
      <c r="AV945" s="19" t="e">
        <f t="shared" ca="1" si="1191"/>
        <v>#N/A</v>
      </c>
      <c r="AW945" s="19" t="e">
        <f t="shared" ca="1" si="1192"/>
        <v>#N/A</v>
      </c>
      <c r="AX945" s="19" t="e">
        <f t="shared" ca="1" si="1193"/>
        <v>#N/A</v>
      </c>
      <c r="AY945" s="19" t="e">
        <f t="shared" ca="1" si="1194"/>
        <v>#N/A</v>
      </c>
      <c r="AZ945" s="72" t="e">
        <f t="shared" ca="1" si="1195"/>
        <v>#N/A</v>
      </c>
      <c r="BA945" s="72" t="e">
        <f t="shared" ca="1" si="1196"/>
        <v>#N/A</v>
      </c>
      <c r="BB945" s="72" t="e">
        <f t="shared" ca="1" si="1197"/>
        <v>#N/A</v>
      </c>
      <c r="BC945" s="19" t="e">
        <f t="shared" ca="1" si="1198"/>
        <v>#N/A</v>
      </c>
      <c r="BD945" s="19" t="e">
        <f t="shared" ca="1" si="1199"/>
        <v>#N/A</v>
      </c>
      <c r="BE945" s="19" t="e">
        <f t="shared" ca="1" si="1200"/>
        <v>#N/A</v>
      </c>
      <c r="BF945" s="19" t="e">
        <f t="shared" ca="1" si="1201"/>
        <v>#N/A</v>
      </c>
      <c r="BG945" s="19" t="e">
        <f t="shared" ca="1" si="1202"/>
        <v>#N/A</v>
      </c>
      <c r="BH945" s="19" t="e">
        <f t="shared" ca="1" si="1203"/>
        <v>#N/A</v>
      </c>
      <c r="BI945" s="72" t="e">
        <f t="shared" ca="1" si="1204"/>
        <v>#N/A</v>
      </c>
      <c r="BJ945" s="72" t="e">
        <f t="shared" ca="1" si="1205"/>
        <v>#N/A</v>
      </c>
      <c r="BK945" s="72" t="e">
        <f t="shared" ca="1" si="1206"/>
        <v>#N/A</v>
      </c>
      <c r="BL945" s="72" t="e">
        <f t="shared" ca="1" si="1207"/>
        <v>#N/A</v>
      </c>
      <c r="BM945" s="72" t="e">
        <f t="shared" ca="1" si="1208"/>
        <v>#N/A</v>
      </c>
      <c r="BN945" s="72" t="e">
        <f t="shared" ca="1" si="1209"/>
        <v>#N/A</v>
      </c>
      <c r="BO945" s="72" t="e">
        <f t="shared" ca="1" si="1210"/>
        <v>#N/A</v>
      </c>
      <c r="BP945" s="72" t="e">
        <f t="shared" ca="1" si="1211"/>
        <v>#N/A</v>
      </c>
      <c r="BQ945" s="72" t="e">
        <f t="shared" ca="1" si="1212"/>
        <v>#N/A</v>
      </c>
      <c r="BR945" s="72" t="e">
        <f t="shared" ca="1" si="1213"/>
        <v>#N/A</v>
      </c>
      <c r="BS945" s="72" t="e">
        <f t="shared" ca="1" si="1214"/>
        <v>#N/A</v>
      </c>
      <c r="BT945" s="72" t="e">
        <f t="shared" ca="1" si="1215"/>
        <v>#N/A</v>
      </c>
      <c r="BU945" s="72" t="e">
        <f t="shared" ca="1" si="1216"/>
        <v>#N/A</v>
      </c>
      <c r="BV945" s="72" t="e">
        <f t="shared" ca="1" si="1217"/>
        <v>#N/A</v>
      </c>
    </row>
    <row r="946" spans="1:74">
      <c r="A946" s="13" t="e">
        <f ca="1">'MGRS to'!AO946</f>
        <v>#N/A</v>
      </c>
      <c r="B946" s="13" t="e">
        <f ca="1">'MGRS to'!AP946</f>
        <v>#N/A</v>
      </c>
      <c r="C946" s="19" t="e">
        <f t="shared" ca="1" si="1146"/>
        <v>#N/A</v>
      </c>
      <c r="D946" s="19" t="e">
        <f t="shared" ca="1" si="1147"/>
        <v>#N/A</v>
      </c>
      <c r="E946" s="19" t="e">
        <f t="shared" ca="1" si="1148"/>
        <v>#N/A</v>
      </c>
      <c r="F946" s="19" t="e">
        <f t="shared" ca="1" si="1149"/>
        <v>#N/A</v>
      </c>
      <c r="G946" s="19" t="e">
        <f t="shared" ca="1" si="1150"/>
        <v>#N/A</v>
      </c>
      <c r="H946" s="19" t="e">
        <f t="shared" ca="1" si="1151"/>
        <v>#N/A</v>
      </c>
      <c r="I946" s="19" t="e">
        <f t="shared" ca="1" si="1152"/>
        <v>#N/A</v>
      </c>
      <c r="J946" s="19" t="e">
        <f t="shared" ca="1" si="1153"/>
        <v>#N/A</v>
      </c>
      <c r="K946" s="19" t="e">
        <f t="shared" ca="1" si="1154"/>
        <v>#N/A</v>
      </c>
      <c r="L946" s="19" t="e">
        <f t="shared" ca="1" si="1155"/>
        <v>#N/A</v>
      </c>
      <c r="M946" s="19" t="e">
        <f t="shared" ca="1" si="1156"/>
        <v>#N/A</v>
      </c>
      <c r="N946" s="19" t="e">
        <f t="shared" ca="1" si="1157"/>
        <v>#N/A</v>
      </c>
      <c r="O946" s="19" t="e">
        <f t="shared" ca="1" si="1158"/>
        <v>#N/A</v>
      </c>
      <c r="P946" s="72" t="e">
        <f t="shared" ca="1" si="1159"/>
        <v>#N/A</v>
      </c>
      <c r="Q946" s="72" t="e">
        <f t="shared" ca="1" si="1160"/>
        <v>#N/A</v>
      </c>
      <c r="R946" s="72" t="e">
        <f t="shared" ca="1" si="1161"/>
        <v>#N/A</v>
      </c>
      <c r="S946" s="19" t="e">
        <f t="shared" ca="1" si="1162"/>
        <v>#N/A</v>
      </c>
      <c r="T946" s="19" t="e">
        <f t="shared" ca="1" si="1163"/>
        <v>#N/A</v>
      </c>
      <c r="U946" s="19" t="e">
        <f t="shared" ca="1" si="1164"/>
        <v>#N/A</v>
      </c>
      <c r="V946" s="19" t="e">
        <f t="shared" ca="1" si="1165"/>
        <v>#N/A</v>
      </c>
      <c r="W946" s="19" t="e">
        <f t="shared" ca="1" si="1166"/>
        <v>#N/A</v>
      </c>
      <c r="X946" s="19" t="e">
        <f t="shared" ca="1" si="1167"/>
        <v>#N/A</v>
      </c>
      <c r="Y946" s="72" t="e">
        <f t="shared" ca="1" si="1168"/>
        <v>#N/A</v>
      </c>
      <c r="Z946" s="72" t="e">
        <f t="shared" ca="1" si="1169"/>
        <v>#N/A</v>
      </c>
      <c r="AA946" s="72" t="e">
        <f t="shared" ca="1" si="1170"/>
        <v>#N/A</v>
      </c>
      <c r="AB946" s="19" t="e">
        <f t="shared" ca="1" si="1171"/>
        <v>#N/A</v>
      </c>
      <c r="AC946" s="19" t="e">
        <f t="shared" ca="1" si="1172"/>
        <v>#N/A</v>
      </c>
      <c r="AD946" s="19" t="e">
        <f t="shared" ca="1" si="1173"/>
        <v>#N/A</v>
      </c>
      <c r="AE946" s="19" t="e">
        <f t="shared" ca="1" si="1174"/>
        <v>#N/A</v>
      </c>
      <c r="AF946" s="19" t="e">
        <f t="shared" ca="1" si="1175"/>
        <v>#N/A</v>
      </c>
      <c r="AG946" s="19" t="e">
        <f t="shared" ca="1" si="1176"/>
        <v>#N/A</v>
      </c>
      <c r="AH946" s="72" t="e">
        <f t="shared" ca="1" si="1177"/>
        <v>#N/A</v>
      </c>
      <c r="AI946" s="72" t="e">
        <f t="shared" ca="1" si="1178"/>
        <v>#N/A</v>
      </c>
      <c r="AJ946" s="72" t="e">
        <f t="shared" ca="1" si="1179"/>
        <v>#N/A</v>
      </c>
      <c r="AK946" s="19" t="e">
        <f t="shared" ca="1" si="1180"/>
        <v>#N/A</v>
      </c>
      <c r="AL946" s="19" t="e">
        <f t="shared" ca="1" si="1181"/>
        <v>#N/A</v>
      </c>
      <c r="AM946" s="19" t="e">
        <f t="shared" ca="1" si="1182"/>
        <v>#N/A</v>
      </c>
      <c r="AN946" s="19" t="e">
        <f t="shared" ca="1" si="1183"/>
        <v>#N/A</v>
      </c>
      <c r="AO946" s="19" t="e">
        <f t="shared" ca="1" si="1184"/>
        <v>#N/A</v>
      </c>
      <c r="AP946" s="19" t="e">
        <f t="shared" ca="1" si="1185"/>
        <v>#N/A</v>
      </c>
      <c r="AQ946" s="72" t="e">
        <f t="shared" ca="1" si="1186"/>
        <v>#N/A</v>
      </c>
      <c r="AR946" s="72" t="e">
        <f t="shared" ca="1" si="1187"/>
        <v>#N/A</v>
      </c>
      <c r="AS946" s="72" t="e">
        <f t="shared" ca="1" si="1188"/>
        <v>#N/A</v>
      </c>
      <c r="AT946" s="19" t="e">
        <f t="shared" ca="1" si="1189"/>
        <v>#N/A</v>
      </c>
      <c r="AU946" s="19" t="e">
        <f t="shared" ca="1" si="1190"/>
        <v>#N/A</v>
      </c>
      <c r="AV946" s="19" t="e">
        <f t="shared" ca="1" si="1191"/>
        <v>#N/A</v>
      </c>
      <c r="AW946" s="19" t="e">
        <f t="shared" ca="1" si="1192"/>
        <v>#N/A</v>
      </c>
      <c r="AX946" s="19" t="e">
        <f t="shared" ca="1" si="1193"/>
        <v>#N/A</v>
      </c>
      <c r="AY946" s="19" t="e">
        <f t="shared" ca="1" si="1194"/>
        <v>#N/A</v>
      </c>
      <c r="AZ946" s="72" t="e">
        <f t="shared" ca="1" si="1195"/>
        <v>#N/A</v>
      </c>
      <c r="BA946" s="72" t="e">
        <f t="shared" ca="1" si="1196"/>
        <v>#N/A</v>
      </c>
      <c r="BB946" s="72" t="e">
        <f t="shared" ca="1" si="1197"/>
        <v>#N/A</v>
      </c>
      <c r="BC946" s="19" t="e">
        <f t="shared" ca="1" si="1198"/>
        <v>#N/A</v>
      </c>
      <c r="BD946" s="19" t="e">
        <f t="shared" ca="1" si="1199"/>
        <v>#N/A</v>
      </c>
      <c r="BE946" s="19" t="e">
        <f t="shared" ca="1" si="1200"/>
        <v>#N/A</v>
      </c>
      <c r="BF946" s="19" t="e">
        <f t="shared" ca="1" si="1201"/>
        <v>#N/A</v>
      </c>
      <c r="BG946" s="19" t="e">
        <f t="shared" ca="1" si="1202"/>
        <v>#N/A</v>
      </c>
      <c r="BH946" s="19" t="e">
        <f t="shared" ca="1" si="1203"/>
        <v>#N/A</v>
      </c>
      <c r="BI946" s="72" t="e">
        <f t="shared" ca="1" si="1204"/>
        <v>#N/A</v>
      </c>
      <c r="BJ946" s="72" t="e">
        <f t="shared" ca="1" si="1205"/>
        <v>#N/A</v>
      </c>
      <c r="BK946" s="72" t="e">
        <f t="shared" ca="1" si="1206"/>
        <v>#N/A</v>
      </c>
      <c r="BL946" s="72" t="e">
        <f t="shared" ca="1" si="1207"/>
        <v>#N/A</v>
      </c>
      <c r="BM946" s="72" t="e">
        <f t="shared" ca="1" si="1208"/>
        <v>#N/A</v>
      </c>
      <c r="BN946" s="72" t="e">
        <f t="shared" ca="1" si="1209"/>
        <v>#N/A</v>
      </c>
      <c r="BO946" s="72" t="e">
        <f t="shared" ca="1" si="1210"/>
        <v>#N/A</v>
      </c>
      <c r="BP946" s="72" t="e">
        <f t="shared" ca="1" si="1211"/>
        <v>#N/A</v>
      </c>
      <c r="BQ946" s="72" t="e">
        <f t="shared" ca="1" si="1212"/>
        <v>#N/A</v>
      </c>
      <c r="BR946" s="72" t="e">
        <f t="shared" ca="1" si="1213"/>
        <v>#N/A</v>
      </c>
      <c r="BS946" s="72" t="e">
        <f t="shared" ca="1" si="1214"/>
        <v>#N/A</v>
      </c>
      <c r="BT946" s="72" t="e">
        <f t="shared" ca="1" si="1215"/>
        <v>#N/A</v>
      </c>
      <c r="BU946" s="72" t="e">
        <f t="shared" ca="1" si="1216"/>
        <v>#N/A</v>
      </c>
      <c r="BV946" s="72" t="e">
        <f t="shared" ca="1" si="1217"/>
        <v>#N/A</v>
      </c>
    </row>
    <row r="947" spans="1:74">
      <c r="A947" s="13" t="e">
        <f ca="1">'MGRS to'!AO947</f>
        <v>#N/A</v>
      </c>
      <c r="B947" s="13" t="e">
        <f ca="1">'MGRS to'!AP947</f>
        <v>#N/A</v>
      </c>
      <c r="C947" s="19" t="e">
        <f t="shared" ca="1" si="1146"/>
        <v>#N/A</v>
      </c>
      <c r="D947" s="19" t="e">
        <f t="shared" ca="1" si="1147"/>
        <v>#N/A</v>
      </c>
      <c r="E947" s="19" t="e">
        <f t="shared" ca="1" si="1148"/>
        <v>#N/A</v>
      </c>
      <c r="F947" s="19" t="e">
        <f t="shared" ca="1" si="1149"/>
        <v>#N/A</v>
      </c>
      <c r="G947" s="19" t="e">
        <f t="shared" ca="1" si="1150"/>
        <v>#N/A</v>
      </c>
      <c r="H947" s="19" t="e">
        <f t="shared" ca="1" si="1151"/>
        <v>#N/A</v>
      </c>
      <c r="I947" s="19" t="e">
        <f t="shared" ca="1" si="1152"/>
        <v>#N/A</v>
      </c>
      <c r="J947" s="19" t="e">
        <f t="shared" ca="1" si="1153"/>
        <v>#N/A</v>
      </c>
      <c r="K947" s="19" t="e">
        <f t="shared" ca="1" si="1154"/>
        <v>#N/A</v>
      </c>
      <c r="L947" s="19" t="e">
        <f t="shared" ca="1" si="1155"/>
        <v>#N/A</v>
      </c>
      <c r="M947" s="19" t="e">
        <f t="shared" ca="1" si="1156"/>
        <v>#N/A</v>
      </c>
      <c r="N947" s="19" t="e">
        <f t="shared" ca="1" si="1157"/>
        <v>#N/A</v>
      </c>
      <c r="O947" s="19" t="e">
        <f t="shared" ca="1" si="1158"/>
        <v>#N/A</v>
      </c>
      <c r="P947" s="72" t="e">
        <f t="shared" ca="1" si="1159"/>
        <v>#N/A</v>
      </c>
      <c r="Q947" s="72" t="e">
        <f t="shared" ca="1" si="1160"/>
        <v>#N/A</v>
      </c>
      <c r="R947" s="72" t="e">
        <f t="shared" ca="1" si="1161"/>
        <v>#N/A</v>
      </c>
      <c r="S947" s="19" t="e">
        <f t="shared" ca="1" si="1162"/>
        <v>#N/A</v>
      </c>
      <c r="T947" s="19" t="e">
        <f t="shared" ca="1" si="1163"/>
        <v>#N/A</v>
      </c>
      <c r="U947" s="19" t="e">
        <f t="shared" ca="1" si="1164"/>
        <v>#N/A</v>
      </c>
      <c r="V947" s="19" t="e">
        <f t="shared" ca="1" si="1165"/>
        <v>#N/A</v>
      </c>
      <c r="W947" s="19" t="e">
        <f t="shared" ca="1" si="1166"/>
        <v>#N/A</v>
      </c>
      <c r="X947" s="19" t="e">
        <f t="shared" ca="1" si="1167"/>
        <v>#N/A</v>
      </c>
      <c r="Y947" s="72" t="e">
        <f t="shared" ca="1" si="1168"/>
        <v>#N/A</v>
      </c>
      <c r="Z947" s="72" t="e">
        <f t="shared" ca="1" si="1169"/>
        <v>#N/A</v>
      </c>
      <c r="AA947" s="72" t="e">
        <f t="shared" ca="1" si="1170"/>
        <v>#N/A</v>
      </c>
      <c r="AB947" s="19" t="e">
        <f t="shared" ca="1" si="1171"/>
        <v>#N/A</v>
      </c>
      <c r="AC947" s="19" t="e">
        <f t="shared" ca="1" si="1172"/>
        <v>#N/A</v>
      </c>
      <c r="AD947" s="19" t="e">
        <f t="shared" ca="1" si="1173"/>
        <v>#N/A</v>
      </c>
      <c r="AE947" s="19" t="e">
        <f t="shared" ca="1" si="1174"/>
        <v>#N/A</v>
      </c>
      <c r="AF947" s="19" t="e">
        <f t="shared" ca="1" si="1175"/>
        <v>#N/A</v>
      </c>
      <c r="AG947" s="19" t="e">
        <f t="shared" ca="1" si="1176"/>
        <v>#N/A</v>
      </c>
      <c r="AH947" s="72" t="e">
        <f t="shared" ca="1" si="1177"/>
        <v>#N/A</v>
      </c>
      <c r="AI947" s="72" t="e">
        <f t="shared" ca="1" si="1178"/>
        <v>#N/A</v>
      </c>
      <c r="AJ947" s="72" t="e">
        <f t="shared" ca="1" si="1179"/>
        <v>#N/A</v>
      </c>
      <c r="AK947" s="19" t="e">
        <f t="shared" ca="1" si="1180"/>
        <v>#N/A</v>
      </c>
      <c r="AL947" s="19" t="e">
        <f t="shared" ca="1" si="1181"/>
        <v>#N/A</v>
      </c>
      <c r="AM947" s="19" t="e">
        <f t="shared" ca="1" si="1182"/>
        <v>#N/A</v>
      </c>
      <c r="AN947" s="19" t="e">
        <f t="shared" ca="1" si="1183"/>
        <v>#N/A</v>
      </c>
      <c r="AO947" s="19" t="e">
        <f t="shared" ca="1" si="1184"/>
        <v>#N/A</v>
      </c>
      <c r="AP947" s="19" t="e">
        <f t="shared" ca="1" si="1185"/>
        <v>#N/A</v>
      </c>
      <c r="AQ947" s="72" t="e">
        <f t="shared" ca="1" si="1186"/>
        <v>#N/A</v>
      </c>
      <c r="AR947" s="72" t="e">
        <f t="shared" ca="1" si="1187"/>
        <v>#N/A</v>
      </c>
      <c r="AS947" s="72" t="e">
        <f t="shared" ca="1" si="1188"/>
        <v>#N/A</v>
      </c>
      <c r="AT947" s="19" t="e">
        <f t="shared" ca="1" si="1189"/>
        <v>#N/A</v>
      </c>
      <c r="AU947" s="19" t="e">
        <f t="shared" ca="1" si="1190"/>
        <v>#N/A</v>
      </c>
      <c r="AV947" s="19" t="e">
        <f t="shared" ca="1" si="1191"/>
        <v>#N/A</v>
      </c>
      <c r="AW947" s="19" t="e">
        <f t="shared" ca="1" si="1192"/>
        <v>#N/A</v>
      </c>
      <c r="AX947" s="19" t="e">
        <f t="shared" ca="1" si="1193"/>
        <v>#N/A</v>
      </c>
      <c r="AY947" s="19" t="e">
        <f t="shared" ca="1" si="1194"/>
        <v>#N/A</v>
      </c>
      <c r="AZ947" s="72" t="e">
        <f t="shared" ca="1" si="1195"/>
        <v>#N/A</v>
      </c>
      <c r="BA947" s="72" t="e">
        <f t="shared" ca="1" si="1196"/>
        <v>#N/A</v>
      </c>
      <c r="BB947" s="72" t="e">
        <f t="shared" ca="1" si="1197"/>
        <v>#N/A</v>
      </c>
      <c r="BC947" s="19" t="e">
        <f t="shared" ca="1" si="1198"/>
        <v>#N/A</v>
      </c>
      <c r="BD947" s="19" t="e">
        <f t="shared" ca="1" si="1199"/>
        <v>#N/A</v>
      </c>
      <c r="BE947" s="19" t="e">
        <f t="shared" ca="1" si="1200"/>
        <v>#N/A</v>
      </c>
      <c r="BF947" s="19" t="e">
        <f t="shared" ca="1" si="1201"/>
        <v>#N/A</v>
      </c>
      <c r="BG947" s="19" t="e">
        <f t="shared" ca="1" si="1202"/>
        <v>#N/A</v>
      </c>
      <c r="BH947" s="19" t="e">
        <f t="shared" ca="1" si="1203"/>
        <v>#N/A</v>
      </c>
      <c r="BI947" s="72" t="e">
        <f t="shared" ca="1" si="1204"/>
        <v>#N/A</v>
      </c>
      <c r="BJ947" s="72" t="e">
        <f t="shared" ca="1" si="1205"/>
        <v>#N/A</v>
      </c>
      <c r="BK947" s="72" t="e">
        <f t="shared" ca="1" si="1206"/>
        <v>#N/A</v>
      </c>
      <c r="BL947" s="72" t="e">
        <f t="shared" ca="1" si="1207"/>
        <v>#N/A</v>
      </c>
      <c r="BM947" s="72" t="e">
        <f t="shared" ca="1" si="1208"/>
        <v>#N/A</v>
      </c>
      <c r="BN947" s="72" t="e">
        <f t="shared" ca="1" si="1209"/>
        <v>#N/A</v>
      </c>
      <c r="BO947" s="72" t="e">
        <f t="shared" ca="1" si="1210"/>
        <v>#N/A</v>
      </c>
      <c r="BP947" s="72" t="e">
        <f t="shared" ca="1" si="1211"/>
        <v>#N/A</v>
      </c>
      <c r="BQ947" s="72" t="e">
        <f t="shared" ca="1" si="1212"/>
        <v>#N/A</v>
      </c>
      <c r="BR947" s="72" t="e">
        <f t="shared" ca="1" si="1213"/>
        <v>#N/A</v>
      </c>
      <c r="BS947" s="72" t="e">
        <f t="shared" ca="1" si="1214"/>
        <v>#N/A</v>
      </c>
      <c r="BT947" s="72" t="e">
        <f t="shared" ca="1" si="1215"/>
        <v>#N/A</v>
      </c>
      <c r="BU947" s="72" t="e">
        <f t="shared" ca="1" si="1216"/>
        <v>#N/A</v>
      </c>
      <c r="BV947" s="72" t="e">
        <f t="shared" ca="1" si="1217"/>
        <v>#N/A</v>
      </c>
    </row>
    <row r="948" spans="1:74">
      <c r="A948" s="13" t="e">
        <f ca="1">'MGRS to'!AO948</f>
        <v>#N/A</v>
      </c>
      <c r="B948" s="13" t="e">
        <f ca="1">'MGRS to'!AP948</f>
        <v>#N/A</v>
      </c>
      <c r="C948" s="19" t="e">
        <f t="shared" ca="1" si="1146"/>
        <v>#N/A</v>
      </c>
      <c r="D948" s="19" t="e">
        <f t="shared" ca="1" si="1147"/>
        <v>#N/A</v>
      </c>
      <c r="E948" s="19" t="e">
        <f t="shared" ca="1" si="1148"/>
        <v>#N/A</v>
      </c>
      <c r="F948" s="19" t="e">
        <f t="shared" ca="1" si="1149"/>
        <v>#N/A</v>
      </c>
      <c r="G948" s="19" t="e">
        <f t="shared" ca="1" si="1150"/>
        <v>#N/A</v>
      </c>
      <c r="H948" s="19" t="e">
        <f t="shared" ca="1" si="1151"/>
        <v>#N/A</v>
      </c>
      <c r="I948" s="19" t="e">
        <f t="shared" ca="1" si="1152"/>
        <v>#N/A</v>
      </c>
      <c r="J948" s="19" t="e">
        <f t="shared" ca="1" si="1153"/>
        <v>#N/A</v>
      </c>
      <c r="K948" s="19" t="e">
        <f t="shared" ca="1" si="1154"/>
        <v>#N/A</v>
      </c>
      <c r="L948" s="19" t="e">
        <f t="shared" ca="1" si="1155"/>
        <v>#N/A</v>
      </c>
      <c r="M948" s="19" t="e">
        <f t="shared" ca="1" si="1156"/>
        <v>#N/A</v>
      </c>
      <c r="N948" s="19" t="e">
        <f t="shared" ca="1" si="1157"/>
        <v>#N/A</v>
      </c>
      <c r="O948" s="19" t="e">
        <f t="shared" ca="1" si="1158"/>
        <v>#N/A</v>
      </c>
      <c r="P948" s="72" t="e">
        <f t="shared" ca="1" si="1159"/>
        <v>#N/A</v>
      </c>
      <c r="Q948" s="72" t="e">
        <f t="shared" ca="1" si="1160"/>
        <v>#N/A</v>
      </c>
      <c r="R948" s="72" t="e">
        <f t="shared" ca="1" si="1161"/>
        <v>#N/A</v>
      </c>
      <c r="S948" s="19" t="e">
        <f t="shared" ca="1" si="1162"/>
        <v>#N/A</v>
      </c>
      <c r="T948" s="19" t="e">
        <f t="shared" ca="1" si="1163"/>
        <v>#N/A</v>
      </c>
      <c r="U948" s="19" t="e">
        <f t="shared" ca="1" si="1164"/>
        <v>#N/A</v>
      </c>
      <c r="V948" s="19" t="e">
        <f t="shared" ca="1" si="1165"/>
        <v>#N/A</v>
      </c>
      <c r="W948" s="19" t="e">
        <f t="shared" ca="1" si="1166"/>
        <v>#N/A</v>
      </c>
      <c r="X948" s="19" t="e">
        <f t="shared" ca="1" si="1167"/>
        <v>#N/A</v>
      </c>
      <c r="Y948" s="72" t="e">
        <f t="shared" ca="1" si="1168"/>
        <v>#N/A</v>
      </c>
      <c r="Z948" s="72" t="e">
        <f t="shared" ca="1" si="1169"/>
        <v>#N/A</v>
      </c>
      <c r="AA948" s="72" t="e">
        <f t="shared" ca="1" si="1170"/>
        <v>#N/A</v>
      </c>
      <c r="AB948" s="19" t="e">
        <f t="shared" ca="1" si="1171"/>
        <v>#N/A</v>
      </c>
      <c r="AC948" s="19" t="e">
        <f t="shared" ca="1" si="1172"/>
        <v>#N/A</v>
      </c>
      <c r="AD948" s="19" t="e">
        <f t="shared" ca="1" si="1173"/>
        <v>#N/A</v>
      </c>
      <c r="AE948" s="19" t="e">
        <f t="shared" ca="1" si="1174"/>
        <v>#N/A</v>
      </c>
      <c r="AF948" s="19" t="e">
        <f t="shared" ca="1" si="1175"/>
        <v>#N/A</v>
      </c>
      <c r="AG948" s="19" t="e">
        <f t="shared" ca="1" si="1176"/>
        <v>#N/A</v>
      </c>
      <c r="AH948" s="72" t="e">
        <f t="shared" ca="1" si="1177"/>
        <v>#N/A</v>
      </c>
      <c r="AI948" s="72" t="e">
        <f t="shared" ca="1" si="1178"/>
        <v>#N/A</v>
      </c>
      <c r="AJ948" s="72" t="e">
        <f t="shared" ca="1" si="1179"/>
        <v>#N/A</v>
      </c>
      <c r="AK948" s="19" t="e">
        <f t="shared" ca="1" si="1180"/>
        <v>#N/A</v>
      </c>
      <c r="AL948" s="19" t="e">
        <f t="shared" ca="1" si="1181"/>
        <v>#N/A</v>
      </c>
      <c r="AM948" s="19" t="e">
        <f t="shared" ca="1" si="1182"/>
        <v>#N/A</v>
      </c>
      <c r="AN948" s="19" t="e">
        <f t="shared" ca="1" si="1183"/>
        <v>#N/A</v>
      </c>
      <c r="AO948" s="19" t="e">
        <f t="shared" ca="1" si="1184"/>
        <v>#N/A</v>
      </c>
      <c r="AP948" s="19" t="e">
        <f t="shared" ca="1" si="1185"/>
        <v>#N/A</v>
      </c>
      <c r="AQ948" s="72" t="e">
        <f t="shared" ca="1" si="1186"/>
        <v>#N/A</v>
      </c>
      <c r="AR948" s="72" t="e">
        <f t="shared" ca="1" si="1187"/>
        <v>#N/A</v>
      </c>
      <c r="AS948" s="72" t="e">
        <f t="shared" ca="1" si="1188"/>
        <v>#N/A</v>
      </c>
      <c r="AT948" s="19" t="e">
        <f t="shared" ca="1" si="1189"/>
        <v>#N/A</v>
      </c>
      <c r="AU948" s="19" t="e">
        <f t="shared" ca="1" si="1190"/>
        <v>#N/A</v>
      </c>
      <c r="AV948" s="19" t="e">
        <f t="shared" ca="1" si="1191"/>
        <v>#N/A</v>
      </c>
      <c r="AW948" s="19" t="e">
        <f t="shared" ca="1" si="1192"/>
        <v>#N/A</v>
      </c>
      <c r="AX948" s="19" t="e">
        <f t="shared" ca="1" si="1193"/>
        <v>#N/A</v>
      </c>
      <c r="AY948" s="19" t="e">
        <f t="shared" ca="1" si="1194"/>
        <v>#N/A</v>
      </c>
      <c r="AZ948" s="72" t="e">
        <f t="shared" ca="1" si="1195"/>
        <v>#N/A</v>
      </c>
      <c r="BA948" s="72" t="e">
        <f t="shared" ca="1" si="1196"/>
        <v>#N/A</v>
      </c>
      <c r="BB948" s="72" t="e">
        <f t="shared" ca="1" si="1197"/>
        <v>#N/A</v>
      </c>
      <c r="BC948" s="19" t="e">
        <f t="shared" ca="1" si="1198"/>
        <v>#N/A</v>
      </c>
      <c r="BD948" s="19" t="e">
        <f t="shared" ca="1" si="1199"/>
        <v>#N/A</v>
      </c>
      <c r="BE948" s="19" t="e">
        <f t="shared" ca="1" si="1200"/>
        <v>#N/A</v>
      </c>
      <c r="BF948" s="19" t="e">
        <f t="shared" ca="1" si="1201"/>
        <v>#N/A</v>
      </c>
      <c r="BG948" s="19" t="e">
        <f t="shared" ca="1" si="1202"/>
        <v>#N/A</v>
      </c>
      <c r="BH948" s="19" t="e">
        <f t="shared" ca="1" si="1203"/>
        <v>#N/A</v>
      </c>
      <c r="BI948" s="72" t="e">
        <f t="shared" ca="1" si="1204"/>
        <v>#N/A</v>
      </c>
      <c r="BJ948" s="72" t="e">
        <f t="shared" ca="1" si="1205"/>
        <v>#N/A</v>
      </c>
      <c r="BK948" s="72" t="e">
        <f t="shared" ca="1" si="1206"/>
        <v>#N/A</v>
      </c>
      <c r="BL948" s="72" t="e">
        <f t="shared" ca="1" si="1207"/>
        <v>#N/A</v>
      </c>
      <c r="BM948" s="72" t="e">
        <f t="shared" ca="1" si="1208"/>
        <v>#N/A</v>
      </c>
      <c r="BN948" s="72" t="e">
        <f t="shared" ca="1" si="1209"/>
        <v>#N/A</v>
      </c>
      <c r="BO948" s="72" t="e">
        <f t="shared" ca="1" si="1210"/>
        <v>#N/A</v>
      </c>
      <c r="BP948" s="72" t="e">
        <f t="shared" ca="1" si="1211"/>
        <v>#N/A</v>
      </c>
      <c r="BQ948" s="72" t="e">
        <f t="shared" ca="1" si="1212"/>
        <v>#N/A</v>
      </c>
      <c r="BR948" s="72" t="e">
        <f t="shared" ca="1" si="1213"/>
        <v>#N/A</v>
      </c>
      <c r="BS948" s="72" t="e">
        <f t="shared" ca="1" si="1214"/>
        <v>#N/A</v>
      </c>
      <c r="BT948" s="72" t="e">
        <f t="shared" ca="1" si="1215"/>
        <v>#N/A</v>
      </c>
      <c r="BU948" s="72" t="e">
        <f t="shared" ca="1" si="1216"/>
        <v>#N/A</v>
      </c>
      <c r="BV948" s="72" t="e">
        <f t="shared" ca="1" si="1217"/>
        <v>#N/A</v>
      </c>
    </row>
    <row r="949" spans="1:74">
      <c r="A949" s="13" t="e">
        <f ca="1">'MGRS to'!AO949</f>
        <v>#N/A</v>
      </c>
      <c r="B949" s="13" t="e">
        <f ca="1">'MGRS to'!AP949</f>
        <v>#N/A</v>
      </c>
      <c r="C949" s="19" t="e">
        <f t="shared" ca="1" si="1146"/>
        <v>#N/A</v>
      </c>
      <c r="D949" s="19" t="e">
        <f t="shared" ca="1" si="1147"/>
        <v>#N/A</v>
      </c>
      <c r="E949" s="19" t="e">
        <f t="shared" ca="1" si="1148"/>
        <v>#N/A</v>
      </c>
      <c r="F949" s="19" t="e">
        <f t="shared" ca="1" si="1149"/>
        <v>#N/A</v>
      </c>
      <c r="G949" s="19" t="e">
        <f t="shared" ca="1" si="1150"/>
        <v>#N/A</v>
      </c>
      <c r="H949" s="19" t="e">
        <f t="shared" ca="1" si="1151"/>
        <v>#N/A</v>
      </c>
      <c r="I949" s="19" t="e">
        <f t="shared" ca="1" si="1152"/>
        <v>#N/A</v>
      </c>
      <c r="J949" s="19" t="e">
        <f t="shared" ca="1" si="1153"/>
        <v>#N/A</v>
      </c>
      <c r="K949" s="19" t="e">
        <f t="shared" ca="1" si="1154"/>
        <v>#N/A</v>
      </c>
      <c r="L949" s="19" t="e">
        <f t="shared" ca="1" si="1155"/>
        <v>#N/A</v>
      </c>
      <c r="M949" s="19" t="e">
        <f t="shared" ca="1" si="1156"/>
        <v>#N/A</v>
      </c>
      <c r="N949" s="19" t="e">
        <f t="shared" ca="1" si="1157"/>
        <v>#N/A</v>
      </c>
      <c r="O949" s="19" t="e">
        <f t="shared" ca="1" si="1158"/>
        <v>#N/A</v>
      </c>
      <c r="P949" s="72" t="e">
        <f t="shared" ca="1" si="1159"/>
        <v>#N/A</v>
      </c>
      <c r="Q949" s="72" t="e">
        <f t="shared" ca="1" si="1160"/>
        <v>#N/A</v>
      </c>
      <c r="R949" s="72" t="e">
        <f t="shared" ca="1" si="1161"/>
        <v>#N/A</v>
      </c>
      <c r="S949" s="19" t="e">
        <f t="shared" ca="1" si="1162"/>
        <v>#N/A</v>
      </c>
      <c r="T949" s="19" t="e">
        <f t="shared" ca="1" si="1163"/>
        <v>#N/A</v>
      </c>
      <c r="U949" s="19" t="e">
        <f t="shared" ca="1" si="1164"/>
        <v>#N/A</v>
      </c>
      <c r="V949" s="19" t="e">
        <f t="shared" ca="1" si="1165"/>
        <v>#N/A</v>
      </c>
      <c r="W949" s="19" t="e">
        <f t="shared" ca="1" si="1166"/>
        <v>#N/A</v>
      </c>
      <c r="X949" s="19" t="e">
        <f t="shared" ca="1" si="1167"/>
        <v>#N/A</v>
      </c>
      <c r="Y949" s="72" t="e">
        <f t="shared" ca="1" si="1168"/>
        <v>#N/A</v>
      </c>
      <c r="Z949" s="72" t="e">
        <f t="shared" ca="1" si="1169"/>
        <v>#N/A</v>
      </c>
      <c r="AA949" s="72" t="e">
        <f t="shared" ca="1" si="1170"/>
        <v>#N/A</v>
      </c>
      <c r="AB949" s="19" t="e">
        <f t="shared" ca="1" si="1171"/>
        <v>#N/A</v>
      </c>
      <c r="AC949" s="19" t="e">
        <f t="shared" ca="1" si="1172"/>
        <v>#N/A</v>
      </c>
      <c r="AD949" s="19" t="e">
        <f t="shared" ca="1" si="1173"/>
        <v>#N/A</v>
      </c>
      <c r="AE949" s="19" t="e">
        <f t="shared" ca="1" si="1174"/>
        <v>#N/A</v>
      </c>
      <c r="AF949" s="19" t="e">
        <f t="shared" ca="1" si="1175"/>
        <v>#N/A</v>
      </c>
      <c r="AG949" s="19" t="e">
        <f t="shared" ca="1" si="1176"/>
        <v>#N/A</v>
      </c>
      <c r="AH949" s="72" t="e">
        <f t="shared" ca="1" si="1177"/>
        <v>#N/A</v>
      </c>
      <c r="AI949" s="72" t="e">
        <f t="shared" ca="1" si="1178"/>
        <v>#N/A</v>
      </c>
      <c r="AJ949" s="72" t="e">
        <f t="shared" ca="1" si="1179"/>
        <v>#N/A</v>
      </c>
      <c r="AK949" s="19" t="e">
        <f t="shared" ca="1" si="1180"/>
        <v>#N/A</v>
      </c>
      <c r="AL949" s="19" t="e">
        <f t="shared" ca="1" si="1181"/>
        <v>#N/A</v>
      </c>
      <c r="AM949" s="19" t="e">
        <f t="shared" ca="1" si="1182"/>
        <v>#N/A</v>
      </c>
      <c r="AN949" s="19" t="e">
        <f t="shared" ca="1" si="1183"/>
        <v>#N/A</v>
      </c>
      <c r="AO949" s="19" t="e">
        <f t="shared" ca="1" si="1184"/>
        <v>#N/A</v>
      </c>
      <c r="AP949" s="19" t="e">
        <f t="shared" ca="1" si="1185"/>
        <v>#N/A</v>
      </c>
      <c r="AQ949" s="72" t="e">
        <f t="shared" ca="1" si="1186"/>
        <v>#N/A</v>
      </c>
      <c r="AR949" s="72" t="e">
        <f t="shared" ca="1" si="1187"/>
        <v>#N/A</v>
      </c>
      <c r="AS949" s="72" t="e">
        <f t="shared" ca="1" si="1188"/>
        <v>#N/A</v>
      </c>
      <c r="AT949" s="19" t="e">
        <f t="shared" ca="1" si="1189"/>
        <v>#N/A</v>
      </c>
      <c r="AU949" s="19" t="e">
        <f t="shared" ca="1" si="1190"/>
        <v>#N/A</v>
      </c>
      <c r="AV949" s="19" t="e">
        <f t="shared" ca="1" si="1191"/>
        <v>#N/A</v>
      </c>
      <c r="AW949" s="19" t="e">
        <f t="shared" ca="1" si="1192"/>
        <v>#N/A</v>
      </c>
      <c r="AX949" s="19" t="e">
        <f t="shared" ca="1" si="1193"/>
        <v>#N/A</v>
      </c>
      <c r="AY949" s="19" t="e">
        <f t="shared" ca="1" si="1194"/>
        <v>#N/A</v>
      </c>
      <c r="AZ949" s="72" t="e">
        <f t="shared" ca="1" si="1195"/>
        <v>#N/A</v>
      </c>
      <c r="BA949" s="72" t="e">
        <f t="shared" ca="1" si="1196"/>
        <v>#N/A</v>
      </c>
      <c r="BB949" s="72" t="e">
        <f t="shared" ca="1" si="1197"/>
        <v>#N/A</v>
      </c>
      <c r="BC949" s="19" t="e">
        <f t="shared" ca="1" si="1198"/>
        <v>#N/A</v>
      </c>
      <c r="BD949" s="19" t="e">
        <f t="shared" ca="1" si="1199"/>
        <v>#N/A</v>
      </c>
      <c r="BE949" s="19" t="e">
        <f t="shared" ca="1" si="1200"/>
        <v>#N/A</v>
      </c>
      <c r="BF949" s="19" t="e">
        <f t="shared" ca="1" si="1201"/>
        <v>#N/A</v>
      </c>
      <c r="BG949" s="19" t="e">
        <f t="shared" ca="1" si="1202"/>
        <v>#N/A</v>
      </c>
      <c r="BH949" s="19" t="e">
        <f t="shared" ca="1" si="1203"/>
        <v>#N/A</v>
      </c>
      <c r="BI949" s="72" t="e">
        <f t="shared" ca="1" si="1204"/>
        <v>#N/A</v>
      </c>
      <c r="BJ949" s="72" t="e">
        <f t="shared" ca="1" si="1205"/>
        <v>#N/A</v>
      </c>
      <c r="BK949" s="72" t="e">
        <f t="shared" ca="1" si="1206"/>
        <v>#N/A</v>
      </c>
      <c r="BL949" s="72" t="e">
        <f t="shared" ca="1" si="1207"/>
        <v>#N/A</v>
      </c>
      <c r="BM949" s="72" t="e">
        <f t="shared" ca="1" si="1208"/>
        <v>#N/A</v>
      </c>
      <c r="BN949" s="72" t="e">
        <f t="shared" ca="1" si="1209"/>
        <v>#N/A</v>
      </c>
      <c r="BO949" s="72" t="e">
        <f t="shared" ca="1" si="1210"/>
        <v>#N/A</v>
      </c>
      <c r="BP949" s="72" t="e">
        <f t="shared" ca="1" si="1211"/>
        <v>#N/A</v>
      </c>
      <c r="BQ949" s="72" t="e">
        <f t="shared" ca="1" si="1212"/>
        <v>#N/A</v>
      </c>
      <c r="BR949" s="72" t="e">
        <f t="shared" ca="1" si="1213"/>
        <v>#N/A</v>
      </c>
      <c r="BS949" s="72" t="e">
        <f t="shared" ca="1" si="1214"/>
        <v>#N/A</v>
      </c>
      <c r="BT949" s="72" t="e">
        <f t="shared" ca="1" si="1215"/>
        <v>#N/A</v>
      </c>
      <c r="BU949" s="72" t="e">
        <f t="shared" ca="1" si="1216"/>
        <v>#N/A</v>
      </c>
      <c r="BV949" s="72" t="e">
        <f t="shared" ca="1" si="1217"/>
        <v>#N/A</v>
      </c>
    </row>
    <row r="950" spans="1:74">
      <c r="A950" s="13" t="e">
        <f ca="1">'MGRS to'!AO950</f>
        <v>#N/A</v>
      </c>
      <c r="B950" s="13" t="e">
        <f ca="1">'MGRS to'!AP950</f>
        <v>#N/A</v>
      </c>
      <c r="C950" s="19" t="e">
        <f t="shared" ca="1" si="1146"/>
        <v>#N/A</v>
      </c>
      <c r="D950" s="19" t="e">
        <f t="shared" ca="1" si="1147"/>
        <v>#N/A</v>
      </c>
      <c r="E950" s="19" t="e">
        <f t="shared" ca="1" si="1148"/>
        <v>#N/A</v>
      </c>
      <c r="F950" s="19" t="e">
        <f t="shared" ca="1" si="1149"/>
        <v>#N/A</v>
      </c>
      <c r="G950" s="19" t="e">
        <f t="shared" ca="1" si="1150"/>
        <v>#N/A</v>
      </c>
      <c r="H950" s="19" t="e">
        <f t="shared" ca="1" si="1151"/>
        <v>#N/A</v>
      </c>
      <c r="I950" s="19" t="e">
        <f t="shared" ca="1" si="1152"/>
        <v>#N/A</v>
      </c>
      <c r="J950" s="19" t="e">
        <f t="shared" ca="1" si="1153"/>
        <v>#N/A</v>
      </c>
      <c r="K950" s="19" t="e">
        <f t="shared" ca="1" si="1154"/>
        <v>#N/A</v>
      </c>
      <c r="L950" s="19" t="e">
        <f t="shared" ca="1" si="1155"/>
        <v>#N/A</v>
      </c>
      <c r="M950" s="19" t="e">
        <f t="shared" ca="1" si="1156"/>
        <v>#N/A</v>
      </c>
      <c r="N950" s="19" t="e">
        <f t="shared" ca="1" si="1157"/>
        <v>#N/A</v>
      </c>
      <c r="O950" s="19" t="e">
        <f t="shared" ca="1" si="1158"/>
        <v>#N/A</v>
      </c>
      <c r="P950" s="72" t="e">
        <f t="shared" ca="1" si="1159"/>
        <v>#N/A</v>
      </c>
      <c r="Q950" s="72" t="e">
        <f t="shared" ca="1" si="1160"/>
        <v>#N/A</v>
      </c>
      <c r="R950" s="72" t="e">
        <f t="shared" ca="1" si="1161"/>
        <v>#N/A</v>
      </c>
      <c r="S950" s="19" t="e">
        <f t="shared" ca="1" si="1162"/>
        <v>#N/A</v>
      </c>
      <c r="T950" s="19" t="e">
        <f t="shared" ca="1" si="1163"/>
        <v>#N/A</v>
      </c>
      <c r="U950" s="19" t="e">
        <f t="shared" ca="1" si="1164"/>
        <v>#N/A</v>
      </c>
      <c r="V950" s="19" t="e">
        <f t="shared" ca="1" si="1165"/>
        <v>#N/A</v>
      </c>
      <c r="W950" s="19" t="e">
        <f t="shared" ca="1" si="1166"/>
        <v>#N/A</v>
      </c>
      <c r="X950" s="19" t="e">
        <f t="shared" ca="1" si="1167"/>
        <v>#N/A</v>
      </c>
      <c r="Y950" s="72" t="e">
        <f t="shared" ca="1" si="1168"/>
        <v>#N/A</v>
      </c>
      <c r="Z950" s="72" t="e">
        <f t="shared" ca="1" si="1169"/>
        <v>#N/A</v>
      </c>
      <c r="AA950" s="72" t="e">
        <f t="shared" ca="1" si="1170"/>
        <v>#N/A</v>
      </c>
      <c r="AB950" s="19" t="e">
        <f t="shared" ca="1" si="1171"/>
        <v>#N/A</v>
      </c>
      <c r="AC950" s="19" t="e">
        <f t="shared" ca="1" si="1172"/>
        <v>#N/A</v>
      </c>
      <c r="AD950" s="19" t="e">
        <f t="shared" ca="1" si="1173"/>
        <v>#N/A</v>
      </c>
      <c r="AE950" s="19" t="e">
        <f t="shared" ca="1" si="1174"/>
        <v>#N/A</v>
      </c>
      <c r="AF950" s="19" t="e">
        <f t="shared" ca="1" si="1175"/>
        <v>#N/A</v>
      </c>
      <c r="AG950" s="19" t="e">
        <f t="shared" ca="1" si="1176"/>
        <v>#N/A</v>
      </c>
      <c r="AH950" s="72" t="e">
        <f t="shared" ca="1" si="1177"/>
        <v>#N/A</v>
      </c>
      <c r="AI950" s="72" t="e">
        <f t="shared" ca="1" si="1178"/>
        <v>#N/A</v>
      </c>
      <c r="AJ950" s="72" t="e">
        <f t="shared" ca="1" si="1179"/>
        <v>#N/A</v>
      </c>
      <c r="AK950" s="19" t="e">
        <f t="shared" ca="1" si="1180"/>
        <v>#N/A</v>
      </c>
      <c r="AL950" s="19" t="e">
        <f t="shared" ca="1" si="1181"/>
        <v>#N/A</v>
      </c>
      <c r="AM950" s="19" t="e">
        <f t="shared" ca="1" si="1182"/>
        <v>#N/A</v>
      </c>
      <c r="AN950" s="19" t="e">
        <f t="shared" ca="1" si="1183"/>
        <v>#N/A</v>
      </c>
      <c r="AO950" s="19" t="e">
        <f t="shared" ca="1" si="1184"/>
        <v>#N/A</v>
      </c>
      <c r="AP950" s="19" t="e">
        <f t="shared" ca="1" si="1185"/>
        <v>#N/A</v>
      </c>
      <c r="AQ950" s="72" t="e">
        <f t="shared" ca="1" si="1186"/>
        <v>#N/A</v>
      </c>
      <c r="AR950" s="72" t="e">
        <f t="shared" ca="1" si="1187"/>
        <v>#N/A</v>
      </c>
      <c r="AS950" s="72" t="e">
        <f t="shared" ca="1" si="1188"/>
        <v>#N/A</v>
      </c>
      <c r="AT950" s="19" t="e">
        <f t="shared" ca="1" si="1189"/>
        <v>#N/A</v>
      </c>
      <c r="AU950" s="19" t="e">
        <f t="shared" ca="1" si="1190"/>
        <v>#N/A</v>
      </c>
      <c r="AV950" s="19" t="e">
        <f t="shared" ca="1" si="1191"/>
        <v>#N/A</v>
      </c>
      <c r="AW950" s="19" t="e">
        <f t="shared" ca="1" si="1192"/>
        <v>#N/A</v>
      </c>
      <c r="AX950" s="19" t="e">
        <f t="shared" ca="1" si="1193"/>
        <v>#N/A</v>
      </c>
      <c r="AY950" s="19" t="e">
        <f t="shared" ca="1" si="1194"/>
        <v>#N/A</v>
      </c>
      <c r="AZ950" s="72" t="e">
        <f t="shared" ca="1" si="1195"/>
        <v>#N/A</v>
      </c>
      <c r="BA950" s="72" t="e">
        <f t="shared" ca="1" si="1196"/>
        <v>#N/A</v>
      </c>
      <c r="BB950" s="72" t="e">
        <f t="shared" ca="1" si="1197"/>
        <v>#N/A</v>
      </c>
      <c r="BC950" s="19" t="e">
        <f t="shared" ca="1" si="1198"/>
        <v>#N/A</v>
      </c>
      <c r="BD950" s="19" t="e">
        <f t="shared" ca="1" si="1199"/>
        <v>#N/A</v>
      </c>
      <c r="BE950" s="19" t="e">
        <f t="shared" ca="1" si="1200"/>
        <v>#N/A</v>
      </c>
      <c r="BF950" s="19" t="e">
        <f t="shared" ca="1" si="1201"/>
        <v>#N/A</v>
      </c>
      <c r="BG950" s="19" t="e">
        <f t="shared" ca="1" si="1202"/>
        <v>#N/A</v>
      </c>
      <c r="BH950" s="19" t="e">
        <f t="shared" ca="1" si="1203"/>
        <v>#N/A</v>
      </c>
      <c r="BI950" s="72" t="e">
        <f t="shared" ca="1" si="1204"/>
        <v>#N/A</v>
      </c>
      <c r="BJ950" s="72" t="e">
        <f t="shared" ca="1" si="1205"/>
        <v>#N/A</v>
      </c>
      <c r="BK950" s="72" t="e">
        <f t="shared" ca="1" si="1206"/>
        <v>#N/A</v>
      </c>
      <c r="BL950" s="72" t="e">
        <f t="shared" ca="1" si="1207"/>
        <v>#N/A</v>
      </c>
      <c r="BM950" s="72" t="e">
        <f t="shared" ca="1" si="1208"/>
        <v>#N/A</v>
      </c>
      <c r="BN950" s="72" t="e">
        <f t="shared" ca="1" si="1209"/>
        <v>#N/A</v>
      </c>
      <c r="BO950" s="72" t="e">
        <f t="shared" ca="1" si="1210"/>
        <v>#N/A</v>
      </c>
      <c r="BP950" s="72" t="e">
        <f t="shared" ca="1" si="1211"/>
        <v>#N/A</v>
      </c>
      <c r="BQ950" s="72" t="e">
        <f t="shared" ca="1" si="1212"/>
        <v>#N/A</v>
      </c>
      <c r="BR950" s="72" t="e">
        <f t="shared" ca="1" si="1213"/>
        <v>#N/A</v>
      </c>
      <c r="BS950" s="72" t="e">
        <f t="shared" ca="1" si="1214"/>
        <v>#N/A</v>
      </c>
      <c r="BT950" s="72" t="e">
        <f t="shared" ca="1" si="1215"/>
        <v>#N/A</v>
      </c>
      <c r="BU950" s="72" t="e">
        <f t="shared" ca="1" si="1216"/>
        <v>#N/A</v>
      </c>
      <c r="BV950" s="72" t="e">
        <f t="shared" ca="1" si="1217"/>
        <v>#N/A</v>
      </c>
    </row>
    <row r="951" spans="1:74">
      <c r="A951" s="13" t="e">
        <f ca="1">'MGRS to'!AO951</f>
        <v>#N/A</v>
      </c>
      <c r="B951" s="13" t="e">
        <f ca="1">'MGRS to'!AP951</f>
        <v>#N/A</v>
      </c>
      <c r="C951" s="19" t="e">
        <f t="shared" ca="1" si="1146"/>
        <v>#N/A</v>
      </c>
      <c r="D951" s="19" t="e">
        <f t="shared" ca="1" si="1147"/>
        <v>#N/A</v>
      </c>
      <c r="E951" s="19" t="e">
        <f t="shared" ca="1" si="1148"/>
        <v>#N/A</v>
      </c>
      <c r="F951" s="19" t="e">
        <f t="shared" ca="1" si="1149"/>
        <v>#N/A</v>
      </c>
      <c r="G951" s="19" t="e">
        <f t="shared" ca="1" si="1150"/>
        <v>#N/A</v>
      </c>
      <c r="H951" s="19" t="e">
        <f t="shared" ca="1" si="1151"/>
        <v>#N/A</v>
      </c>
      <c r="I951" s="19" t="e">
        <f t="shared" ca="1" si="1152"/>
        <v>#N/A</v>
      </c>
      <c r="J951" s="19" t="e">
        <f t="shared" ca="1" si="1153"/>
        <v>#N/A</v>
      </c>
      <c r="K951" s="19" t="e">
        <f t="shared" ca="1" si="1154"/>
        <v>#N/A</v>
      </c>
      <c r="L951" s="19" t="e">
        <f t="shared" ca="1" si="1155"/>
        <v>#N/A</v>
      </c>
      <c r="M951" s="19" t="e">
        <f t="shared" ca="1" si="1156"/>
        <v>#N/A</v>
      </c>
      <c r="N951" s="19" t="e">
        <f t="shared" ca="1" si="1157"/>
        <v>#N/A</v>
      </c>
      <c r="O951" s="19" t="e">
        <f t="shared" ca="1" si="1158"/>
        <v>#N/A</v>
      </c>
      <c r="P951" s="72" t="e">
        <f t="shared" ca="1" si="1159"/>
        <v>#N/A</v>
      </c>
      <c r="Q951" s="72" t="e">
        <f t="shared" ca="1" si="1160"/>
        <v>#N/A</v>
      </c>
      <c r="R951" s="72" t="e">
        <f t="shared" ca="1" si="1161"/>
        <v>#N/A</v>
      </c>
      <c r="S951" s="19" t="e">
        <f t="shared" ca="1" si="1162"/>
        <v>#N/A</v>
      </c>
      <c r="T951" s="19" t="e">
        <f t="shared" ca="1" si="1163"/>
        <v>#N/A</v>
      </c>
      <c r="U951" s="19" t="e">
        <f t="shared" ca="1" si="1164"/>
        <v>#N/A</v>
      </c>
      <c r="V951" s="19" t="e">
        <f t="shared" ca="1" si="1165"/>
        <v>#N/A</v>
      </c>
      <c r="W951" s="19" t="e">
        <f t="shared" ca="1" si="1166"/>
        <v>#N/A</v>
      </c>
      <c r="X951" s="19" t="e">
        <f t="shared" ca="1" si="1167"/>
        <v>#N/A</v>
      </c>
      <c r="Y951" s="72" t="e">
        <f t="shared" ca="1" si="1168"/>
        <v>#N/A</v>
      </c>
      <c r="Z951" s="72" t="e">
        <f t="shared" ca="1" si="1169"/>
        <v>#N/A</v>
      </c>
      <c r="AA951" s="72" t="e">
        <f t="shared" ca="1" si="1170"/>
        <v>#N/A</v>
      </c>
      <c r="AB951" s="19" t="e">
        <f t="shared" ca="1" si="1171"/>
        <v>#N/A</v>
      </c>
      <c r="AC951" s="19" t="e">
        <f t="shared" ca="1" si="1172"/>
        <v>#N/A</v>
      </c>
      <c r="AD951" s="19" t="e">
        <f t="shared" ca="1" si="1173"/>
        <v>#N/A</v>
      </c>
      <c r="AE951" s="19" t="e">
        <f t="shared" ca="1" si="1174"/>
        <v>#N/A</v>
      </c>
      <c r="AF951" s="19" t="e">
        <f t="shared" ca="1" si="1175"/>
        <v>#N/A</v>
      </c>
      <c r="AG951" s="19" t="e">
        <f t="shared" ca="1" si="1176"/>
        <v>#N/A</v>
      </c>
      <c r="AH951" s="72" t="e">
        <f t="shared" ca="1" si="1177"/>
        <v>#N/A</v>
      </c>
      <c r="AI951" s="72" t="e">
        <f t="shared" ca="1" si="1178"/>
        <v>#N/A</v>
      </c>
      <c r="AJ951" s="72" t="e">
        <f t="shared" ca="1" si="1179"/>
        <v>#N/A</v>
      </c>
      <c r="AK951" s="19" t="e">
        <f t="shared" ca="1" si="1180"/>
        <v>#N/A</v>
      </c>
      <c r="AL951" s="19" t="e">
        <f t="shared" ca="1" si="1181"/>
        <v>#N/A</v>
      </c>
      <c r="AM951" s="19" t="e">
        <f t="shared" ca="1" si="1182"/>
        <v>#N/A</v>
      </c>
      <c r="AN951" s="19" t="e">
        <f t="shared" ca="1" si="1183"/>
        <v>#N/A</v>
      </c>
      <c r="AO951" s="19" t="e">
        <f t="shared" ca="1" si="1184"/>
        <v>#N/A</v>
      </c>
      <c r="AP951" s="19" t="e">
        <f t="shared" ca="1" si="1185"/>
        <v>#N/A</v>
      </c>
      <c r="AQ951" s="72" t="e">
        <f t="shared" ca="1" si="1186"/>
        <v>#N/A</v>
      </c>
      <c r="AR951" s="72" t="e">
        <f t="shared" ca="1" si="1187"/>
        <v>#N/A</v>
      </c>
      <c r="AS951" s="72" t="e">
        <f t="shared" ca="1" si="1188"/>
        <v>#N/A</v>
      </c>
      <c r="AT951" s="19" t="e">
        <f t="shared" ca="1" si="1189"/>
        <v>#N/A</v>
      </c>
      <c r="AU951" s="19" t="e">
        <f t="shared" ca="1" si="1190"/>
        <v>#N/A</v>
      </c>
      <c r="AV951" s="19" t="e">
        <f t="shared" ca="1" si="1191"/>
        <v>#N/A</v>
      </c>
      <c r="AW951" s="19" t="e">
        <f t="shared" ca="1" si="1192"/>
        <v>#N/A</v>
      </c>
      <c r="AX951" s="19" t="e">
        <f t="shared" ca="1" si="1193"/>
        <v>#N/A</v>
      </c>
      <c r="AY951" s="19" t="e">
        <f t="shared" ca="1" si="1194"/>
        <v>#N/A</v>
      </c>
      <c r="AZ951" s="72" t="e">
        <f t="shared" ca="1" si="1195"/>
        <v>#N/A</v>
      </c>
      <c r="BA951" s="72" t="e">
        <f t="shared" ca="1" si="1196"/>
        <v>#N/A</v>
      </c>
      <c r="BB951" s="72" t="e">
        <f t="shared" ca="1" si="1197"/>
        <v>#N/A</v>
      </c>
      <c r="BC951" s="19" t="e">
        <f t="shared" ca="1" si="1198"/>
        <v>#N/A</v>
      </c>
      <c r="BD951" s="19" t="e">
        <f t="shared" ca="1" si="1199"/>
        <v>#N/A</v>
      </c>
      <c r="BE951" s="19" t="e">
        <f t="shared" ca="1" si="1200"/>
        <v>#N/A</v>
      </c>
      <c r="BF951" s="19" t="e">
        <f t="shared" ca="1" si="1201"/>
        <v>#N/A</v>
      </c>
      <c r="BG951" s="19" t="e">
        <f t="shared" ca="1" si="1202"/>
        <v>#N/A</v>
      </c>
      <c r="BH951" s="19" t="e">
        <f t="shared" ca="1" si="1203"/>
        <v>#N/A</v>
      </c>
      <c r="BI951" s="72" t="e">
        <f t="shared" ca="1" si="1204"/>
        <v>#N/A</v>
      </c>
      <c r="BJ951" s="72" t="e">
        <f t="shared" ca="1" si="1205"/>
        <v>#N/A</v>
      </c>
      <c r="BK951" s="72" t="e">
        <f t="shared" ca="1" si="1206"/>
        <v>#N/A</v>
      </c>
      <c r="BL951" s="72" t="e">
        <f t="shared" ca="1" si="1207"/>
        <v>#N/A</v>
      </c>
      <c r="BM951" s="72" t="e">
        <f t="shared" ca="1" si="1208"/>
        <v>#N/A</v>
      </c>
      <c r="BN951" s="72" t="e">
        <f t="shared" ca="1" si="1209"/>
        <v>#N/A</v>
      </c>
      <c r="BO951" s="72" t="e">
        <f t="shared" ca="1" si="1210"/>
        <v>#N/A</v>
      </c>
      <c r="BP951" s="72" t="e">
        <f t="shared" ca="1" si="1211"/>
        <v>#N/A</v>
      </c>
      <c r="BQ951" s="72" t="e">
        <f t="shared" ca="1" si="1212"/>
        <v>#N/A</v>
      </c>
      <c r="BR951" s="72" t="e">
        <f t="shared" ca="1" si="1213"/>
        <v>#N/A</v>
      </c>
      <c r="BS951" s="72" t="e">
        <f t="shared" ca="1" si="1214"/>
        <v>#N/A</v>
      </c>
      <c r="BT951" s="72" t="e">
        <f t="shared" ca="1" si="1215"/>
        <v>#N/A</v>
      </c>
      <c r="BU951" s="72" t="e">
        <f t="shared" ca="1" si="1216"/>
        <v>#N/A</v>
      </c>
      <c r="BV951" s="72" t="e">
        <f t="shared" ca="1" si="1217"/>
        <v>#N/A</v>
      </c>
    </row>
    <row r="952" spans="1:74">
      <c r="A952" s="13" t="e">
        <f ca="1">'MGRS to'!AO952</f>
        <v>#N/A</v>
      </c>
      <c r="B952" s="13" t="e">
        <f ca="1">'MGRS to'!AP952</f>
        <v>#N/A</v>
      </c>
      <c r="C952" s="19" t="e">
        <f t="shared" ca="1" si="1146"/>
        <v>#N/A</v>
      </c>
      <c r="D952" s="19" t="e">
        <f t="shared" ca="1" si="1147"/>
        <v>#N/A</v>
      </c>
      <c r="E952" s="19" t="e">
        <f t="shared" ca="1" si="1148"/>
        <v>#N/A</v>
      </c>
      <c r="F952" s="19" t="e">
        <f t="shared" ca="1" si="1149"/>
        <v>#N/A</v>
      </c>
      <c r="G952" s="19" t="e">
        <f t="shared" ca="1" si="1150"/>
        <v>#N/A</v>
      </c>
      <c r="H952" s="19" t="e">
        <f t="shared" ca="1" si="1151"/>
        <v>#N/A</v>
      </c>
      <c r="I952" s="19" t="e">
        <f t="shared" ca="1" si="1152"/>
        <v>#N/A</v>
      </c>
      <c r="J952" s="19" t="e">
        <f t="shared" ca="1" si="1153"/>
        <v>#N/A</v>
      </c>
      <c r="K952" s="19" t="e">
        <f t="shared" ca="1" si="1154"/>
        <v>#N/A</v>
      </c>
      <c r="L952" s="19" t="e">
        <f t="shared" ca="1" si="1155"/>
        <v>#N/A</v>
      </c>
      <c r="M952" s="19" t="e">
        <f t="shared" ca="1" si="1156"/>
        <v>#N/A</v>
      </c>
      <c r="N952" s="19" t="e">
        <f t="shared" ca="1" si="1157"/>
        <v>#N/A</v>
      </c>
      <c r="O952" s="19" t="e">
        <f t="shared" ca="1" si="1158"/>
        <v>#N/A</v>
      </c>
      <c r="P952" s="72" t="e">
        <f t="shared" ca="1" si="1159"/>
        <v>#N/A</v>
      </c>
      <c r="Q952" s="72" t="e">
        <f t="shared" ca="1" si="1160"/>
        <v>#N/A</v>
      </c>
      <c r="R952" s="72" t="e">
        <f t="shared" ca="1" si="1161"/>
        <v>#N/A</v>
      </c>
      <c r="S952" s="19" t="e">
        <f t="shared" ca="1" si="1162"/>
        <v>#N/A</v>
      </c>
      <c r="T952" s="19" t="e">
        <f t="shared" ca="1" si="1163"/>
        <v>#N/A</v>
      </c>
      <c r="U952" s="19" t="e">
        <f t="shared" ca="1" si="1164"/>
        <v>#N/A</v>
      </c>
      <c r="V952" s="19" t="e">
        <f t="shared" ca="1" si="1165"/>
        <v>#N/A</v>
      </c>
      <c r="W952" s="19" t="e">
        <f t="shared" ca="1" si="1166"/>
        <v>#N/A</v>
      </c>
      <c r="X952" s="19" t="e">
        <f t="shared" ca="1" si="1167"/>
        <v>#N/A</v>
      </c>
      <c r="Y952" s="72" t="e">
        <f t="shared" ca="1" si="1168"/>
        <v>#N/A</v>
      </c>
      <c r="Z952" s="72" t="e">
        <f t="shared" ca="1" si="1169"/>
        <v>#N/A</v>
      </c>
      <c r="AA952" s="72" t="e">
        <f t="shared" ca="1" si="1170"/>
        <v>#N/A</v>
      </c>
      <c r="AB952" s="19" t="e">
        <f t="shared" ca="1" si="1171"/>
        <v>#N/A</v>
      </c>
      <c r="AC952" s="19" t="e">
        <f t="shared" ca="1" si="1172"/>
        <v>#N/A</v>
      </c>
      <c r="AD952" s="19" t="e">
        <f t="shared" ca="1" si="1173"/>
        <v>#N/A</v>
      </c>
      <c r="AE952" s="19" t="e">
        <f t="shared" ca="1" si="1174"/>
        <v>#N/A</v>
      </c>
      <c r="AF952" s="19" t="e">
        <f t="shared" ca="1" si="1175"/>
        <v>#N/A</v>
      </c>
      <c r="AG952" s="19" t="e">
        <f t="shared" ca="1" si="1176"/>
        <v>#N/A</v>
      </c>
      <c r="AH952" s="72" t="e">
        <f t="shared" ca="1" si="1177"/>
        <v>#N/A</v>
      </c>
      <c r="AI952" s="72" t="e">
        <f t="shared" ca="1" si="1178"/>
        <v>#N/A</v>
      </c>
      <c r="AJ952" s="72" t="e">
        <f t="shared" ca="1" si="1179"/>
        <v>#N/A</v>
      </c>
      <c r="AK952" s="19" t="e">
        <f t="shared" ca="1" si="1180"/>
        <v>#N/A</v>
      </c>
      <c r="AL952" s="19" t="e">
        <f t="shared" ca="1" si="1181"/>
        <v>#N/A</v>
      </c>
      <c r="AM952" s="19" t="e">
        <f t="shared" ca="1" si="1182"/>
        <v>#N/A</v>
      </c>
      <c r="AN952" s="19" t="e">
        <f t="shared" ca="1" si="1183"/>
        <v>#N/A</v>
      </c>
      <c r="AO952" s="19" t="e">
        <f t="shared" ca="1" si="1184"/>
        <v>#N/A</v>
      </c>
      <c r="AP952" s="19" t="e">
        <f t="shared" ca="1" si="1185"/>
        <v>#N/A</v>
      </c>
      <c r="AQ952" s="72" t="e">
        <f t="shared" ca="1" si="1186"/>
        <v>#N/A</v>
      </c>
      <c r="AR952" s="72" t="e">
        <f t="shared" ca="1" si="1187"/>
        <v>#N/A</v>
      </c>
      <c r="AS952" s="72" t="e">
        <f t="shared" ca="1" si="1188"/>
        <v>#N/A</v>
      </c>
      <c r="AT952" s="19" t="e">
        <f t="shared" ca="1" si="1189"/>
        <v>#N/A</v>
      </c>
      <c r="AU952" s="19" t="e">
        <f t="shared" ca="1" si="1190"/>
        <v>#N/A</v>
      </c>
      <c r="AV952" s="19" t="e">
        <f t="shared" ca="1" si="1191"/>
        <v>#N/A</v>
      </c>
      <c r="AW952" s="19" t="e">
        <f t="shared" ca="1" si="1192"/>
        <v>#N/A</v>
      </c>
      <c r="AX952" s="19" t="e">
        <f t="shared" ca="1" si="1193"/>
        <v>#N/A</v>
      </c>
      <c r="AY952" s="19" t="e">
        <f t="shared" ca="1" si="1194"/>
        <v>#N/A</v>
      </c>
      <c r="AZ952" s="72" t="e">
        <f t="shared" ca="1" si="1195"/>
        <v>#N/A</v>
      </c>
      <c r="BA952" s="72" t="e">
        <f t="shared" ca="1" si="1196"/>
        <v>#N/A</v>
      </c>
      <c r="BB952" s="72" t="e">
        <f t="shared" ca="1" si="1197"/>
        <v>#N/A</v>
      </c>
      <c r="BC952" s="19" t="e">
        <f t="shared" ca="1" si="1198"/>
        <v>#N/A</v>
      </c>
      <c r="BD952" s="19" t="e">
        <f t="shared" ca="1" si="1199"/>
        <v>#N/A</v>
      </c>
      <c r="BE952" s="19" t="e">
        <f t="shared" ca="1" si="1200"/>
        <v>#N/A</v>
      </c>
      <c r="BF952" s="19" t="e">
        <f t="shared" ca="1" si="1201"/>
        <v>#N/A</v>
      </c>
      <c r="BG952" s="19" t="e">
        <f t="shared" ca="1" si="1202"/>
        <v>#N/A</v>
      </c>
      <c r="BH952" s="19" t="e">
        <f t="shared" ca="1" si="1203"/>
        <v>#N/A</v>
      </c>
      <c r="BI952" s="72" t="e">
        <f t="shared" ca="1" si="1204"/>
        <v>#N/A</v>
      </c>
      <c r="BJ952" s="72" t="e">
        <f t="shared" ca="1" si="1205"/>
        <v>#N/A</v>
      </c>
      <c r="BK952" s="72" t="e">
        <f t="shared" ca="1" si="1206"/>
        <v>#N/A</v>
      </c>
      <c r="BL952" s="72" t="e">
        <f t="shared" ca="1" si="1207"/>
        <v>#N/A</v>
      </c>
      <c r="BM952" s="72" t="e">
        <f t="shared" ca="1" si="1208"/>
        <v>#N/A</v>
      </c>
      <c r="BN952" s="72" t="e">
        <f t="shared" ca="1" si="1209"/>
        <v>#N/A</v>
      </c>
      <c r="BO952" s="72" t="e">
        <f t="shared" ca="1" si="1210"/>
        <v>#N/A</v>
      </c>
      <c r="BP952" s="72" t="e">
        <f t="shared" ca="1" si="1211"/>
        <v>#N/A</v>
      </c>
      <c r="BQ952" s="72" t="e">
        <f t="shared" ca="1" si="1212"/>
        <v>#N/A</v>
      </c>
      <c r="BR952" s="72" t="e">
        <f t="shared" ca="1" si="1213"/>
        <v>#N/A</v>
      </c>
      <c r="BS952" s="72" t="e">
        <f t="shared" ca="1" si="1214"/>
        <v>#N/A</v>
      </c>
      <c r="BT952" s="72" t="e">
        <f t="shared" ca="1" si="1215"/>
        <v>#N/A</v>
      </c>
      <c r="BU952" s="72" t="e">
        <f t="shared" ca="1" si="1216"/>
        <v>#N/A</v>
      </c>
      <c r="BV952" s="72" t="e">
        <f t="shared" ca="1" si="1217"/>
        <v>#N/A</v>
      </c>
    </row>
    <row r="953" spans="1:74">
      <c r="A953" s="13" t="e">
        <f ca="1">'MGRS to'!AO953</f>
        <v>#N/A</v>
      </c>
      <c r="B953" s="13" t="e">
        <f ca="1">'MGRS to'!AP953</f>
        <v>#N/A</v>
      </c>
      <c r="C953" s="19" t="e">
        <f t="shared" ca="1" si="1146"/>
        <v>#N/A</v>
      </c>
      <c r="D953" s="19" t="e">
        <f t="shared" ca="1" si="1147"/>
        <v>#N/A</v>
      </c>
      <c r="E953" s="19" t="e">
        <f t="shared" ca="1" si="1148"/>
        <v>#N/A</v>
      </c>
      <c r="F953" s="19" t="e">
        <f t="shared" ca="1" si="1149"/>
        <v>#N/A</v>
      </c>
      <c r="G953" s="19" t="e">
        <f t="shared" ca="1" si="1150"/>
        <v>#N/A</v>
      </c>
      <c r="H953" s="19" t="e">
        <f t="shared" ca="1" si="1151"/>
        <v>#N/A</v>
      </c>
      <c r="I953" s="19" t="e">
        <f t="shared" ca="1" si="1152"/>
        <v>#N/A</v>
      </c>
      <c r="J953" s="19" t="e">
        <f t="shared" ca="1" si="1153"/>
        <v>#N/A</v>
      </c>
      <c r="K953" s="19" t="e">
        <f t="shared" ca="1" si="1154"/>
        <v>#N/A</v>
      </c>
      <c r="L953" s="19" t="e">
        <f t="shared" ca="1" si="1155"/>
        <v>#N/A</v>
      </c>
      <c r="M953" s="19" t="e">
        <f t="shared" ca="1" si="1156"/>
        <v>#N/A</v>
      </c>
      <c r="N953" s="19" t="e">
        <f t="shared" ca="1" si="1157"/>
        <v>#N/A</v>
      </c>
      <c r="O953" s="19" t="e">
        <f t="shared" ca="1" si="1158"/>
        <v>#N/A</v>
      </c>
      <c r="P953" s="72" t="e">
        <f t="shared" ca="1" si="1159"/>
        <v>#N/A</v>
      </c>
      <c r="Q953" s="72" t="e">
        <f t="shared" ca="1" si="1160"/>
        <v>#N/A</v>
      </c>
      <c r="R953" s="72" t="e">
        <f t="shared" ca="1" si="1161"/>
        <v>#N/A</v>
      </c>
      <c r="S953" s="19" t="e">
        <f t="shared" ca="1" si="1162"/>
        <v>#N/A</v>
      </c>
      <c r="T953" s="19" t="e">
        <f t="shared" ca="1" si="1163"/>
        <v>#N/A</v>
      </c>
      <c r="U953" s="19" t="e">
        <f t="shared" ca="1" si="1164"/>
        <v>#N/A</v>
      </c>
      <c r="V953" s="19" t="e">
        <f t="shared" ca="1" si="1165"/>
        <v>#N/A</v>
      </c>
      <c r="W953" s="19" t="e">
        <f t="shared" ca="1" si="1166"/>
        <v>#N/A</v>
      </c>
      <c r="X953" s="19" t="e">
        <f t="shared" ca="1" si="1167"/>
        <v>#N/A</v>
      </c>
      <c r="Y953" s="72" t="e">
        <f t="shared" ca="1" si="1168"/>
        <v>#N/A</v>
      </c>
      <c r="Z953" s="72" t="e">
        <f t="shared" ca="1" si="1169"/>
        <v>#N/A</v>
      </c>
      <c r="AA953" s="72" t="e">
        <f t="shared" ca="1" si="1170"/>
        <v>#N/A</v>
      </c>
      <c r="AB953" s="19" t="e">
        <f t="shared" ca="1" si="1171"/>
        <v>#N/A</v>
      </c>
      <c r="AC953" s="19" t="e">
        <f t="shared" ca="1" si="1172"/>
        <v>#N/A</v>
      </c>
      <c r="AD953" s="19" t="e">
        <f t="shared" ca="1" si="1173"/>
        <v>#N/A</v>
      </c>
      <c r="AE953" s="19" t="e">
        <f t="shared" ca="1" si="1174"/>
        <v>#N/A</v>
      </c>
      <c r="AF953" s="19" t="e">
        <f t="shared" ca="1" si="1175"/>
        <v>#N/A</v>
      </c>
      <c r="AG953" s="19" t="e">
        <f t="shared" ca="1" si="1176"/>
        <v>#N/A</v>
      </c>
      <c r="AH953" s="72" t="e">
        <f t="shared" ca="1" si="1177"/>
        <v>#N/A</v>
      </c>
      <c r="AI953" s="72" t="e">
        <f t="shared" ca="1" si="1178"/>
        <v>#N/A</v>
      </c>
      <c r="AJ953" s="72" t="e">
        <f t="shared" ca="1" si="1179"/>
        <v>#N/A</v>
      </c>
      <c r="AK953" s="19" t="e">
        <f t="shared" ca="1" si="1180"/>
        <v>#N/A</v>
      </c>
      <c r="AL953" s="19" t="e">
        <f t="shared" ca="1" si="1181"/>
        <v>#N/A</v>
      </c>
      <c r="AM953" s="19" t="e">
        <f t="shared" ca="1" si="1182"/>
        <v>#N/A</v>
      </c>
      <c r="AN953" s="19" t="e">
        <f t="shared" ca="1" si="1183"/>
        <v>#N/A</v>
      </c>
      <c r="AO953" s="19" t="e">
        <f t="shared" ca="1" si="1184"/>
        <v>#N/A</v>
      </c>
      <c r="AP953" s="19" t="e">
        <f t="shared" ca="1" si="1185"/>
        <v>#N/A</v>
      </c>
      <c r="AQ953" s="72" t="e">
        <f t="shared" ca="1" si="1186"/>
        <v>#N/A</v>
      </c>
      <c r="AR953" s="72" t="e">
        <f t="shared" ca="1" si="1187"/>
        <v>#N/A</v>
      </c>
      <c r="AS953" s="72" t="e">
        <f t="shared" ca="1" si="1188"/>
        <v>#N/A</v>
      </c>
      <c r="AT953" s="19" t="e">
        <f t="shared" ca="1" si="1189"/>
        <v>#N/A</v>
      </c>
      <c r="AU953" s="19" t="e">
        <f t="shared" ca="1" si="1190"/>
        <v>#N/A</v>
      </c>
      <c r="AV953" s="19" t="e">
        <f t="shared" ca="1" si="1191"/>
        <v>#N/A</v>
      </c>
      <c r="AW953" s="19" t="e">
        <f t="shared" ca="1" si="1192"/>
        <v>#N/A</v>
      </c>
      <c r="AX953" s="19" t="e">
        <f t="shared" ca="1" si="1193"/>
        <v>#N/A</v>
      </c>
      <c r="AY953" s="19" t="e">
        <f t="shared" ca="1" si="1194"/>
        <v>#N/A</v>
      </c>
      <c r="AZ953" s="72" t="e">
        <f t="shared" ca="1" si="1195"/>
        <v>#N/A</v>
      </c>
      <c r="BA953" s="72" t="e">
        <f t="shared" ca="1" si="1196"/>
        <v>#N/A</v>
      </c>
      <c r="BB953" s="72" t="e">
        <f t="shared" ca="1" si="1197"/>
        <v>#N/A</v>
      </c>
      <c r="BC953" s="19" t="e">
        <f t="shared" ca="1" si="1198"/>
        <v>#N/A</v>
      </c>
      <c r="BD953" s="19" t="e">
        <f t="shared" ca="1" si="1199"/>
        <v>#N/A</v>
      </c>
      <c r="BE953" s="19" t="e">
        <f t="shared" ca="1" si="1200"/>
        <v>#N/A</v>
      </c>
      <c r="BF953" s="19" t="e">
        <f t="shared" ca="1" si="1201"/>
        <v>#N/A</v>
      </c>
      <c r="BG953" s="19" t="e">
        <f t="shared" ca="1" si="1202"/>
        <v>#N/A</v>
      </c>
      <c r="BH953" s="19" t="e">
        <f t="shared" ca="1" si="1203"/>
        <v>#N/A</v>
      </c>
      <c r="BI953" s="72" t="e">
        <f t="shared" ca="1" si="1204"/>
        <v>#N/A</v>
      </c>
      <c r="BJ953" s="72" t="e">
        <f t="shared" ca="1" si="1205"/>
        <v>#N/A</v>
      </c>
      <c r="BK953" s="72" t="e">
        <f t="shared" ca="1" si="1206"/>
        <v>#N/A</v>
      </c>
      <c r="BL953" s="72" t="e">
        <f t="shared" ca="1" si="1207"/>
        <v>#N/A</v>
      </c>
      <c r="BM953" s="72" t="e">
        <f t="shared" ca="1" si="1208"/>
        <v>#N/A</v>
      </c>
      <c r="BN953" s="72" t="e">
        <f t="shared" ca="1" si="1209"/>
        <v>#N/A</v>
      </c>
      <c r="BO953" s="72" t="e">
        <f t="shared" ca="1" si="1210"/>
        <v>#N/A</v>
      </c>
      <c r="BP953" s="72" t="e">
        <f t="shared" ca="1" si="1211"/>
        <v>#N/A</v>
      </c>
      <c r="BQ953" s="72" t="e">
        <f t="shared" ca="1" si="1212"/>
        <v>#N/A</v>
      </c>
      <c r="BR953" s="72" t="e">
        <f t="shared" ca="1" si="1213"/>
        <v>#N/A</v>
      </c>
      <c r="BS953" s="72" t="e">
        <f t="shared" ca="1" si="1214"/>
        <v>#N/A</v>
      </c>
      <c r="BT953" s="72" t="e">
        <f t="shared" ca="1" si="1215"/>
        <v>#N/A</v>
      </c>
      <c r="BU953" s="72" t="e">
        <f t="shared" ca="1" si="1216"/>
        <v>#N/A</v>
      </c>
      <c r="BV953" s="72" t="e">
        <f t="shared" ca="1" si="1217"/>
        <v>#N/A</v>
      </c>
    </row>
    <row r="954" spans="1:74">
      <c r="A954" s="13" t="e">
        <f ca="1">'MGRS to'!AO954</f>
        <v>#N/A</v>
      </c>
      <c r="B954" s="13" t="e">
        <f ca="1">'MGRS to'!AP954</f>
        <v>#N/A</v>
      </c>
      <c r="C954" s="19" t="e">
        <f t="shared" ca="1" si="1146"/>
        <v>#N/A</v>
      </c>
      <c r="D954" s="19" t="e">
        <f t="shared" ca="1" si="1147"/>
        <v>#N/A</v>
      </c>
      <c r="E954" s="19" t="e">
        <f t="shared" ca="1" si="1148"/>
        <v>#N/A</v>
      </c>
      <c r="F954" s="19" t="e">
        <f t="shared" ca="1" si="1149"/>
        <v>#N/A</v>
      </c>
      <c r="G954" s="19" t="e">
        <f t="shared" ca="1" si="1150"/>
        <v>#N/A</v>
      </c>
      <c r="H954" s="19" t="e">
        <f t="shared" ca="1" si="1151"/>
        <v>#N/A</v>
      </c>
      <c r="I954" s="19" t="e">
        <f t="shared" ca="1" si="1152"/>
        <v>#N/A</v>
      </c>
      <c r="J954" s="19" t="e">
        <f t="shared" ca="1" si="1153"/>
        <v>#N/A</v>
      </c>
      <c r="K954" s="19" t="e">
        <f t="shared" ca="1" si="1154"/>
        <v>#N/A</v>
      </c>
      <c r="L954" s="19" t="e">
        <f t="shared" ca="1" si="1155"/>
        <v>#N/A</v>
      </c>
      <c r="M954" s="19" t="e">
        <f t="shared" ca="1" si="1156"/>
        <v>#N/A</v>
      </c>
      <c r="N954" s="19" t="e">
        <f t="shared" ca="1" si="1157"/>
        <v>#N/A</v>
      </c>
      <c r="O954" s="19" t="e">
        <f t="shared" ca="1" si="1158"/>
        <v>#N/A</v>
      </c>
      <c r="P954" s="72" t="e">
        <f t="shared" ca="1" si="1159"/>
        <v>#N/A</v>
      </c>
      <c r="Q954" s="72" t="e">
        <f t="shared" ca="1" si="1160"/>
        <v>#N/A</v>
      </c>
      <c r="R954" s="72" t="e">
        <f t="shared" ca="1" si="1161"/>
        <v>#N/A</v>
      </c>
      <c r="S954" s="19" t="e">
        <f t="shared" ca="1" si="1162"/>
        <v>#N/A</v>
      </c>
      <c r="T954" s="19" t="e">
        <f t="shared" ca="1" si="1163"/>
        <v>#N/A</v>
      </c>
      <c r="U954" s="19" t="e">
        <f t="shared" ca="1" si="1164"/>
        <v>#N/A</v>
      </c>
      <c r="V954" s="19" t="e">
        <f t="shared" ca="1" si="1165"/>
        <v>#N/A</v>
      </c>
      <c r="W954" s="19" t="e">
        <f t="shared" ca="1" si="1166"/>
        <v>#N/A</v>
      </c>
      <c r="X954" s="19" t="e">
        <f t="shared" ca="1" si="1167"/>
        <v>#N/A</v>
      </c>
      <c r="Y954" s="72" t="e">
        <f t="shared" ca="1" si="1168"/>
        <v>#N/A</v>
      </c>
      <c r="Z954" s="72" t="e">
        <f t="shared" ca="1" si="1169"/>
        <v>#N/A</v>
      </c>
      <c r="AA954" s="72" t="e">
        <f t="shared" ca="1" si="1170"/>
        <v>#N/A</v>
      </c>
      <c r="AB954" s="19" t="e">
        <f t="shared" ca="1" si="1171"/>
        <v>#N/A</v>
      </c>
      <c r="AC954" s="19" t="e">
        <f t="shared" ca="1" si="1172"/>
        <v>#N/A</v>
      </c>
      <c r="AD954" s="19" t="e">
        <f t="shared" ca="1" si="1173"/>
        <v>#N/A</v>
      </c>
      <c r="AE954" s="19" t="e">
        <f t="shared" ca="1" si="1174"/>
        <v>#N/A</v>
      </c>
      <c r="AF954" s="19" t="e">
        <f t="shared" ca="1" si="1175"/>
        <v>#N/A</v>
      </c>
      <c r="AG954" s="19" t="e">
        <f t="shared" ca="1" si="1176"/>
        <v>#N/A</v>
      </c>
      <c r="AH954" s="72" t="e">
        <f t="shared" ca="1" si="1177"/>
        <v>#N/A</v>
      </c>
      <c r="AI954" s="72" t="e">
        <f t="shared" ca="1" si="1178"/>
        <v>#N/A</v>
      </c>
      <c r="AJ954" s="72" t="e">
        <f t="shared" ca="1" si="1179"/>
        <v>#N/A</v>
      </c>
      <c r="AK954" s="19" t="e">
        <f t="shared" ca="1" si="1180"/>
        <v>#N/A</v>
      </c>
      <c r="AL954" s="19" t="e">
        <f t="shared" ca="1" si="1181"/>
        <v>#N/A</v>
      </c>
      <c r="AM954" s="19" t="e">
        <f t="shared" ca="1" si="1182"/>
        <v>#N/A</v>
      </c>
      <c r="AN954" s="19" t="e">
        <f t="shared" ca="1" si="1183"/>
        <v>#N/A</v>
      </c>
      <c r="AO954" s="19" t="e">
        <f t="shared" ca="1" si="1184"/>
        <v>#N/A</v>
      </c>
      <c r="AP954" s="19" t="e">
        <f t="shared" ca="1" si="1185"/>
        <v>#N/A</v>
      </c>
      <c r="AQ954" s="72" t="e">
        <f t="shared" ca="1" si="1186"/>
        <v>#N/A</v>
      </c>
      <c r="AR954" s="72" t="e">
        <f t="shared" ca="1" si="1187"/>
        <v>#N/A</v>
      </c>
      <c r="AS954" s="72" t="e">
        <f t="shared" ca="1" si="1188"/>
        <v>#N/A</v>
      </c>
      <c r="AT954" s="19" t="e">
        <f t="shared" ca="1" si="1189"/>
        <v>#N/A</v>
      </c>
      <c r="AU954" s="19" t="e">
        <f t="shared" ca="1" si="1190"/>
        <v>#N/A</v>
      </c>
      <c r="AV954" s="19" t="e">
        <f t="shared" ca="1" si="1191"/>
        <v>#N/A</v>
      </c>
      <c r="AW954" s="19" t="e">
        <f t="shared" ca="1" si="1192"/>
        <v>#N/A</v>
      </c>
      <c r="AX954" s="19" t="e">
        <f t="shared" ca="1" si="1193"/>
        <v>#N/A</v>
      </c>
      <c r="AY954" s="19" t="e">
        <f t="shared" ca="1" si="1194"/>
        <v>#N/A</v>
      </c>
      <c r="AZ954" s="72" t="e">
        <f t="shared" ca="1" si="1195"/>
        <v>#N/A</v>
      </c>
      <c r="BA954" s="72" t="e">
        <f t="shared" ca="1" si="1196"/>
        <v>#N/A</v>
      </c>
      <c r="BB954" s="72" t="e">
        <f t="shared" ca="1" si="1197"/>
        <v>#N/A</v>
      </c>
      <c r="BC954" s="19" t="e">
        <f t="shared" ca="1" si="1198"/>
        <v>#N/A</v>
      </c>
      <c r="BD954" s="19" t="e">
        <f t="shared" ca="1" si="1199"/>
        <v>#N/A</v>
      </c>
      <c r="BE954" s="19" t="e">
        <f t="shared" ca="1" si="1200"/>
        <v>#N/A</v>
      </c>
      <c r="BF954" s="19" t="e">
        <f t="shared" ca="1" si="1201"/>
        <v>#N/A</v>
      </c>
      <c r="BG954" s="19" t="e">
        <f t="shared" ca="1" si="1202"/>
        <v>#N/A</v>
      </c>
      <c r="BH954" s="19" t="e">
        <f t="shared" ca="1" si="1203"/>
        <v>#N/A</v>
      </c>
      <c r="BI954" s="72" t="e">
        <f t="shared" ca="1" si="1204"/>
        <v>#N/A</v>
      </c>
      <c r="BJ954" s="72" t="e">
        <f t="shared" ca="1" si="1205"/>
        <v>#N/A</v>
      </c>
      <c r="BK954" s="72" t="e">
        <f t="shared" ca="1" si="1206"/>
        <v>#N/A</v>
      </c>
      <c r="BL954" s="72" t="e">
        <f t="shared" ca="1" si="1207"/>
        <v>#N/A</v>
      </c>
      <c r="BM954" s="72" t="e">
        <f t="shared" ca="1" si="1208"/>
        <v>#N/A</v>
      </c>
      <c r="BN954" s="72" t="e">
        <f t="shared" ca="1" si="1209"/>
        <v>#N/A</v>
      </c>
      <c r="BO954" s="72" t="e">
        <f t="shared" ca="1" si="1210"/>
        <v>#N/A</v>
      </c>
      <c r="BP954" s="72" t="e">
        <f t="shared" ca="1" si="1211"/>
        <v>#N/A</v>
      </c>
      <c r="BQ954" s="72" t="e">
        <f t="shared" ca="1" si="1212"/>
        <v>#N/A</v>
      </c>
      <c r="BR954" s="72" t="e">
        <f t="shared" ca="1" si="1213"/>
        <v>#N/A</v>
      </c>
      <c r="BS954" s="72" t="e">
        <f t="shared" ca="1" si="1214"/>
        <v>#N/A</v>
      </c>
      <c r="BT954" s="72" t="e">
        <f t="shared" ca="1" si="1215"/>
        <v>#N/A</v>
      </c>
      <c r="BU954" s="72" t="e">
        <f t="shared" ca="1" si="1216"/>
        <v>#N/A</v>
      </c>
      <c r="BV954" s="72" t="e">
        <f t="shared" ca="1" si="1217"/>
        <v>#N/A</v>
      </c>
    </row>
    <row r="955" spans="1:74">
      <c r="A955" s="13" t="e">
        <f ca="1">'MGRS to'!AO955</f>
        <v>#N/A</v>
      </c>
      <c r="B955" s="13" t="e">
        <f ca="1">'MGRS to'!AP955</f>
        <v>#N/A</v>
      </c>
      <c r="C955" s="19" t="e">
        <f t="shared" ca="1" si="1146"/>
        <v>#N/A</v>
      </c>
      <c r="D955" s="19" t="e">
        <f t="shared" ca="1" si="1147"/>
        <v>#N/A</v>
      </c>
      <c r="E955" s="19" t="e">
        <f t="shared" ca="1" si="1148"/>
        <v>#N/A</v>
      </c>
      <c r="F955" s="19" t="e">
        <f t="shared" ca="1" si="1149"/>
        <v>#N/A</v>
      </c>
      <c r="G955" s="19" t="e">
        <f t="shared" ca="1" si="1150"/>
        <v>#N/A</v>
      </c>
      <c r="H955" s="19" t="e">
        <f t="shared" ca="1" si="1151"/>
        <v>#N/A</v>
      </c>
      <c r="I955" s="19" t="e">
        <f t="shared" ca="1" si="1152"/>
        <v>#N/A</v>
      </c>
      <c r="J955" s="19" t="e">
        <f t="shared" ca="1" si="1153"/>
        <v>#N/A</v>
      </c>
      <c r="K955" s="19" t="e">
        <f t="shared" ca="1" si="1154"/>
        <v>#N/A</v>
      </c>
      <c r="L955" s="19" t="e">
        <f t="shared" ca="1" si="1155"/>
        <v>#N/A</v>
      </c>
      <c r="M955" s="19" t="e">
        <f t="shared" ca="1" si="1156"/>
        <v>#N/A</v>
      </c>
      <c r="N955" s="19" t="e">
        <f t="shared" ca="1" si="1157"/>
        <v>#N/A</v>
      </c>
      <c r="O955" s="19" t="e">
        <f t="shared" ca="1" si="1158"/>
        <v>#N/A</v>
      </c>
      <c r="P955" s="72" t="e">
        <f t="shared" ca="1" si="1159"/>
        <v>#N/A</v>
      </c>
      <c r="Q955" s="72" t="e">
        <f t="shared" ca="1" si="1160"/>
        <v>#N/A</v>
      </c>
      <c r="R955" s="72" t="e">
        <f t="shared" ca="1" si="1161"/>
        <v>#N/A</v>
      </c>
      <c r="S955" s="19" t="e">
        <f t="shared" ca="1" si="1162"/>
        <v>#N/A</v>
      </c>
      <c r="T955" s="19" t="e">
        <f t="shared" ca="1" si="1163"/>
        <v>#N/A</v>
      </c>
      <c r="U955" s="19" t="e">
        <f t="shared" ca="1" si="1164"/>
        <v>#N/A</v>
      </c>
      <c r="V955" s="19" t="e">
        <f t="shared" ca="1" si="1165"/>
        <v>#N/A</v>
      </c>
      <c r="W955" s="19" t="e">
        <f t="shared" ca="1" si="1166"/>
        <v>#N/A</v>
      </c>
      <c r="X955" s="19" t="e">
        <f t="shared" ca="1" si="1167"/>
        <v>#N/A</v>
      </c>
      <c r="Y955" s="72" t="e">
        <f t="shared" ca="1" si="1168"/>
        <v>#N/A</v>
      </c>
      <c r="Z955" s="72" t="e">
        <f t="shared" ca="1" si="1169"/>
        <v>#N/A</v>
      </c>
      <c r="AA955" s="72" t="e">
        <f t="shared" ca="1" si="1170"/>
        <v>#N/A</v>
      </c>
      <c r="AB955" s="19" t="e">
        <f t="shared" ca="1" si="1171"/>
        <v>#N/A</v>
      </c>
      <c r="AC955" s="19" t="e">
        <f t="shared" ca="1" si="1172"/>
        <v>#N/A</v>
      </c>
      <c r="AD955" s="19" t="e">
        <f t="shared" ca="1" si="1173"/>
        <v>#N/A</v>
      </c>
      <c r="AE955" s="19" t="e">
        <f t="shared" ca="1" si="1174"/>
        <v>#N/A</v>
      </c>
      <c r="AF955" s="19" t="e">
        <f t="shared" ca="1" si="1175"/>
        <v>#N/A</v>
      </c>
      <c r="AG955" s="19" t="e">
        <f t="shared" ca="1" si="1176"/>
        <v>#N/A</v>
      </c>
      <c r="AH955" s="72" t="e">
        <f t="shared" ca="1" si="1177"/>
        <v>#N/A</v>
      </c>
      <c r="AI955" s="72" t="e">
        <f t="shared" ca="1" si="1178"/>
        <v>#N/A</v>
      </c>
      <c r="AJ955" s="72" t="e">
        <f t="shared" ca="1" si="1179"/>
        <v>#N/A</v>
      </c>
      <c r="AK955" s="19" t="e">
        <f t="shared" ca="1" si="1180"/>
        <v>#N/A</v>
      </c>
      <c r="AL955" s="19" t="e">
        <f t="shared" ca="1" si="1181"/>
        <v>#N/A</v>
      </c>
      <c r="AM955" s="19" t="e">
        <f t="shared" ca="1" si="1182"/>
        <v>#N/A</v>
      </c>
      <c r="AN955" s="19" t="e">
        <f t="shared" ca="1" si="1183"/>
        <v>#N/A</v>
      </c>
      <c r="AO955" s="19" t="e">
        <f t="shared" ca="1" si="1184"/>
        <v>#N/A</v>
      </c>
      <c r="AP955" s="19" t="e">
        <f t="shared" ca="1" si="1185"/>
        <v>#N/A</v>
      </c>
      <c r="AQ955" s="72" t="e">
        <f t="shared" ca="1" si="1186"/>
        <v>#N/A</v>
      </c>
      <c r="AR955" s="72" t="e">
        <f t="shared" ca="1" si="1187"/>
        <v>#N/A</v>
      </c>
      <c r="AS955" s="72" t="e">
        <f t="shared" ca="1" si="1188"/>
        <v>#N/A</v>
      </c>
      <c r="AT955" s="19" t="e">
        <f t="shared" ca="1" si="1189"/>
        <v>#N/A</v>
      </c>
      <c r="AU955" s="19" t="e">
        <f t="shared" ca="1" si="1190"/>
        <v>#N/A</v>
      </c>
      <c r="AV955" s="19" t="e">
        <f t="shared" ca="1" si="1191"/>
        <v>#N/A</v>
      </c>
      <c r="AW955" s="19" t="e">
        <f t="shared" ca="1" si="1192"/>
        <v>#N/A</v>
      </c>
      <c r="AX955" s="19" t="e">
        <f t="shared" ca="1" si="1193"/>
        <v>#N/A</v>
      </c>
      <c r="AY955" s="19" t="e">
        <f t="shared" ca="1" si="1194"/>
        <v>#N/A</v>
      </c>
      <c r="AZ955" s="72" t="e">
        <f t="shared" ca="1" si="1195"/>
        <v>#N/A</v>
      </c>
      <c r="BA955" s="72" t="e">
        <f t="shared" ca="1" si="1196"/>
        <v>#N/A</v>
      </c>
      <c r="BB955" s="72" t="e">
        <f t="shared" ca="1" si="1197"/>
        <v>#N/A</v>
      </c>
      <c r="BC955" s="19" t="e">
        <f t="shared" ca="1" si="1198"/>
        <v>#N/A</v>
      </c>
      <c r="BD955" s="19" t="e">
        <f t="shared" ca="1" si="1199"/>
        <v>#N/A</v>
      </c>
      <c r="BE955" s="19" t="e">
        <f t="shared" ca="1" si="1200"/>
        <v>#N/A</v>
      </c>
      <c r="BF955" s="19" t="e">
        <f t="shared" ca="1" si="1201"/>
        <v>#N/A</v>
      </c>
      <c r="BG955" s="19" t="e">
        <f t="shared" ca="1" si="1202"/>
        <v>#N/A</v>
      </c>
      <c r="BH955" s="19" t="e">
        <f t="shared" ca="1" si="1203"/>
        <v>#N/A</v>
      </c>
      <c r="BI955" s="72" t="e">
        <f t="shared" ca="1" si="1204"/>
        <v>#N/A</v>
      </c>
      <c r="BJ955" s="72" t="e">
        <f t="shared" ca="1" si="1205"/>
        <v>#N/A</v>
      </c>
      <c r="BK955" s="72" t="e">
        <f t="shared" ca="1" si="1206"/>
        <v>#N/A</v>
      </c>
      <c r="BL955" s="72" t="e">
        <f t="shared" ca="1" si="1207"/>
        <v>#N/A</v>
      </c>
      <c r="BM955" s="72" t="e">
        <f t="shared" ca="1" si="1208"/>
        <v>#N/A</v>
      </c>
      <c r="BN955" s="72" t="e">
        <f t="shared" ca="1" si="1209"/>
        <v>#N/A</v>
      </c>
      <c r="BO955" s="72" t="e">
        <f t="shared" ca="1" si="1210"/>
        <v>#N/A</v>
      </c>
      <c r="BP955" s="72" t="e">
        <f t="shared" ca="1" si="1211"/>
        <v>#N/A</v>
      </c>
      <c r="BQ955" s="72" t="e">
        <f t="shared" ca="1" si="1212"/>
        <v>#N/A</v>
      </c>
      <c r="BR955" s="72" t="e">
        <f t="shared" ca="1" si="1213"/>
        <v>#N/A</v>
      </c>
      <c r="BS955" s="72" t="e">
        <f t="shared" ca="1" si="1214"/>
        <v>#N/A</v>
      </c>
      <c r="BT955" s="72" t="e">
        <f t="shared" ca="1" si="1215"/>
        <v>#N/A</v>
      </c>
      <c r="BU955" s="72" t="e">
        <f t="shared" ca="1" si="1216"/>
        <v>#N/A</v>
      </c>
      <c r="BV955" s="72" t="e">
        <f t="shared" ca="1" si="1217"/>
        <v>#N/A</v>
      </c>
    </row>
    <row r="956" spans="1:74">
      <c r="A956" s="13" t="e">
        <f ca="1">'MGRS to'!AO956</f>
        <v>#N/A</v>
      </c>
      <c r="B956" s="13" t="e">
        <f ca="1">'MGRS to'!AP956</f>
        <v>#N/A</v>
      </c>
      <c r="C956" s="19" t="e">
        <f t="shared" ca="1" si="1146"/>
        <v>#N/A</v>
      </c>
      <c r="D956" s="19" t="e">
        <f t="shared" ca="1" si="1147"/>
        <v>#N/A</v>
      </c>
      <c r="E956" s="19" t="e">
        <f t="shared" ca="1" si="1148"/>
        <v>#N/A</v>
      </c>
      <c r="F956" s="19" t="e">
        <f t="shared" ca="1" si="1149"/>
        <v>#N/A</v>
      </c>
      <c r="G956" s="19" t="e">
        <f t="shared" ca="1" si="1150"/>
        <v>#N/A</v>
      </c>
      <c r="H956" s="19" t="e">
        <f t="shared" ca="1" si="1151"/>
        <v>#N/A</v>
      </c>
      <c r="I956" s="19" t="e">
        <f t="shared" ca="1" si="1152"/>
        <v>#N/A</v>
      </c>
      <c r="J956" s="19" t="e">
        <f t="shared" ca="1" si="1153"/>
        <v>#N/A</v>
      </c>
      <c r="K956" s="19" t="e">
        <f t="shared" ca="1" si="1154"/>
        <v>#N/A</v>
      </c>
      <c r="L956" s="19" t="e">
        <f t="shared" ca="1" si="1155"/>
        <v>#N/A</v>
      </c>
      <c r="M956" s="19" t="e">
        <f t="shared" ca="1" si="1156"/>
        <v>#N/A</v>
      </c>
      <c r="N956" s="19" t="e">
        <f t="shared" ca="1" si="1157"/>
        <v>#N/A</v>
      </c>
      <c r="O956" s="19" t="e">
        <f t="shared" ca="1" si="1158"/>
        <v>#N/A</v>
      </c>
      <c r="P956" s="72" t="e">
        <f t="shared" ca="1" si="1159"/>
        <v>#N/A</v>
      </c>
      <c r="Q956" s="72" t="e">
        <f t="shared" ca="1" si="1160"/>
        <v>#N/A</v>
      </c>
      <c r="R956" s="72" t="e">
        <f t="shared" ca="1" si="1161"/>
        <v>#N/A</v>
      </c>
      <c r="S956" s="19" t="e">
        <f t="shared" ca="1" si="1162"/>
        <v>#N/A</v>
      </c>
      <c r="T956" s="19" t="e">
        <f t="shared" ca="1" si="1163"/>
        <v>#N/A</v>
      </c>
      <c r="U956" s="19" t="e">
        <f t="shared" ca="1" si="1164"/>
        <v>#N/A</v>
      </c>
      <c r="V956" s="19" t="e">
        <f t="shared" ca="1" si="1165"/>
        <v>#N/A</v>
      </c>
      <c r="W956" s="19" t="e">
        <f t="shared" ca="1" si="1166"/>
        <v>#N/A</v>
      </c>
      <c r="X956" s="19" t="e">
        <f t="shared" ca="1" si="1167"/>
        <v>#N/A</v>
      </c>
      <c r="Y956" s="72" t="e">
        <f t="shared" ca="1" si="1168"/>
        <v>#N/A</v>
      </c>
      <c r="Z956" s="72" t="e">
        <f t="shared" ca="1" si="1169"/>
        <v>#N/A</v>
      </c>
      <c r="AA956" s="72" t="e">
        <f t="shared" ca="1" si="1170"/>
        <v>#N/A</v>
      </c>
      <c r="AB956" s="19" t="e">
        <f t="shared" ca="1" si="1171"/>
        <v>#N/A</v>
      </c>
      <c r="AC956" s="19" t="e">
        <f t="shared" ca="1" si="1172"/>
        <v>#N/A</v>
      </c>
      <c r="AD956" s="19" t="e">
        <f t="shared" ca="1" si="1173"/>
        <v>#N/A</v>
      </c>
      <c r="AE956" s="19" t="e">
        <f t="shared" ca="1" si="1174"/>
        <v>#N/A</v>
      </c>
      <c r="AF956" s="19" t="e">
        <f t="shared" ca="1" si="1175"/>
        <v>#N/A</v>
      </c>
      <c r="AG956" s="19" t="e">
        <f t="shared" ca="1" si="1176"/>
        <v>#N/A</v>
      </c>
      <c r="AH956" s="72" t="e">
        <f t="shared" ca="1" si="1177"/>
        <v>#N/A</v>
      </c>
      <c r="AI956" s="72" t="e">
        <f t="shared" ca="1" si="1178"/>
        <v>#N/A</v>
      </c>
      <c r="AJ956" s="72" t="e">
        <f t="shared" ca="1" si="1179"/>
        <v>#N/A</v>
      </c>
      <c r="AK956" s="19" t="e">
        <f t="shared" ca="1" si="1180"/>
        <v>#N/A</v>
      </c>
      <c r="AL956" s="19" t="e">
        <f t="shared" ca="1" si="1181"/>
        <v>#N/A</v>
      </c>
      <c r="AM956" s="19" t="e">
        <f t="shared" ca="1" si="1182"/>
        <v>#N/A</v>
      </c>
      <c r="AN956" s="19" t="e">
        <f t="shared" ca="1" si="1183"/>
        <v>#N/A</v>
      </c>
      <c r="AO956" s="19" t="e">
        <f t="shared" ca="1" si="1184"/>
        <v>#N/A</v>
      </c>
      <c r="AP956" s="19" t="e">
        <f t="shared" ca="1" si="1185"/>
        <v>#N/A</v>
      </c>
      <c r="AQ956" s="72" t="e">
        <f t="shared" ca="1" si="1186"/>
        <v>#N/A</v>
      </c>
      <c r="AR956" s="72" t="e">
        <f t="shared" ca="1" si="1187"/>
        <v>#N/A</v>
      </c>
      <c r="AS956" s="72" t="e">
        <f t="shared" ca="1" si="1188"/>
        <v>#N/A</v>
      </c>
      <c r="AT956" s="19" t="e">
        <f t="shared" ca="1" si="1189"/>
        <v>#N/A</v>
      </c>
      <c r="AU956" s="19" t="e">
        <f t="shared" ca="1" si="1190"/>
        <v>#N/A</v>
      </c>
      <c r="AV956" s="19" t="e">
        <f t="shared" ca="1" si="1191"/>
        <v>#N/A</v>
      </c>
      <c r="AW956" s="19" t="e">
        <f t="shared" ca="1" si="1192"/>
        <v>#N/A</v>
      </c>
      <c r="AX956" s="19" t="e">
        <f t="shared" ca="1" si="1193"/>
        <v>#N/A</v>
      </c>
      <c r="AY956" s="19" t="e">
        <f t="shared" ca="1" si="1194"/>
        <v>#N/A</v>
      </c>
      <c r="AZ956" s="72" t="e">
        <f t="shared" ca="1" si="1195"/>
        <v>#N/A</v>
      </c>
      <c r="BA956" s="72" t="e">
        <f t="shared" ca="1" si="1196"/>
        <v>#N/A</v>
      </c>
      <c r="BB956" s="72" t="e">
        <f t="shared" ca="1" si="1197"/>
        <v>#N/A</v>
      </c>
      <c r="BC956" s="19" t="e">
        <f t="shared" ca="1" si="1198"/>
        <v>#N/A</v>
      </c>
      <c r="BD956" s="19" t="e">
        <f t="shared" ca="1" si="1199"/>
        <v>#N/A</v>
      </c>
      <c r="BE956" s="19" t="e">
        <f t="shared" ca="1" si="1200"/>
        <v>#N/A</v>
      </c>
      <c r="BF956" s="19" t="e">
        <f t="shared" ca="1" si="1201"/>
        <v>#N/A</v>
      </c>
      <c r="BG956" s="19" t="e">
        <f t="shared" ca="1" si="1202"/>
        <v>#N/A</v>
      </c>
      <c r="BH956" s="19" t="e">
        <f t="shared" ca="1" si="1203"/>
        <v>#N/A</v>
      </c>
      <c r="BI956" s="72" t="e">
        <f t="shared" ca="1" si="1204"/>
        <v>#N/A</v>
      </c>
      <c r="BJ956" s="72" t="e">
        <f t="shared" ca="1" si="1205"/>
        <v>#N/A</v>
      </c>
      <c r="BK956" s="72" t="e">
        <f t="shared" ca="1" si="1206"/>
        <v>#N/A</v>
      </c>
      <c r="BL956" s="72" t="e">
        <f t="shared" ca="1" si="1207"/>
        <v>#N/A</v>
      </c>
      <c r="BM956" s="72" t="e">
        <f t="shared" ca="1" si="1208"/>
        <v>#N/A</v>
      </c>
      <c r="BN956" s="72" t="e">
        <f t="shared" ca="1" si="1209"/>
        <v>#N/A</v>
      </c>
      <c r="BO956" s="72" t="e">
        <f t="shared" ca="1" si="1210"/>
        <v>#N/A</v>
      </c>
      <c r="BP956" s="72" t="e">
        <f t="shared" ca="1" si="1211"/>
        <v>#N/A</v>
      </c>
      <c r="BQ956" s="72" t="e">
        <f t="shared" ca="1" si="1212"/>
        <v>#N/A</v>
      </c>
      <c r="BR956" s="72" t="e">
        <f t="shared" ca="1" si="1213"/>
        <v>#N/A</v>
      </c>
      <c r="BS956" s="72" t="e">
        <f t="shared" ca="1" si="1214"/>
        <v>#N/A</v>
      </c>
      <c r="BT956" s="72" t="e">
        <f t="shared" ca="1" si="1215"/>
        <v>#N/A</v>
      </c>
      <c r="BU956" s="72" t="e">
        <f t="shared" ca="1" si="1216"/>
        <v>#N/A</v>
      </c>
      <c r="BV956" s="72" t="e">
        <f t="shared" ca="1" si="1217"/>
        <v>#N/A</v>
      </c>
    </row>
    <row r="957" spans="1:74">
      <c r="A957" s="13" t="e">
        <f ca="1">'MGRS to'!AO957</f>
        <v>#N/A</v>
      </c>
      <c r="B957" s="13" t="e">
        <f ca="1">'MGRS to'!AP957</f>
        <v>#N/A</v>
      </c>
      <c r="C957" s="19" t="e">
        <f t="shared" ca="1" si="1146"/>
        <v>#N/A</v>
      </c>
      <c r="D957" s="19" t="e">
        <f t="shared" ca="1" si="1147"/>
        <v>#N/A</v>
      </c>
      <c r="E957" s="19" t="e">
        <f t="shared" ca="1" si="1148"/>
        <v>#N/A</v>
      </c>
      <c r="F957" s="19" t="e">
        <f t="shared" ca="1" si="1149"/>
        <v>#N/A</v>
      </c>
      <c r="G957" s="19" t="e">
        <f t="shared" ca="1" si="1150"/>
        <v>#N/A</v>
      </c>
      <c r="H957" s="19" t="e">
        <f t="shared" ca="1" si="1151"/>
        <v>#N/A</v>
      </c>
      <c r="I957" s="19" t="e">
        <f t="shared" ca="1" si="1152"/>
        <v>#N/A</v>
      </c>
      <c r="J957" s="19" t="e">
        <f t="shared" ca="1" si="1153"/>
        <v>#N/A</v>
      </c>
      <c r="K957" s="19" t="e">
        <f t="shared" ca="1" si="1154"/>
        <v>#N/A</v>
      </c>
      <c r="L957" s="19" t="e">
        <f t="shared" ca="1" si="1155"/>
        <v>#N/A</v>
      </c>
      <c r="M957" s="19" t="e">
        <f t="shared" ca="1" si="1156"/>
        <v>#N/A</v>
      </c>
      <c r="N957" s="19" t="e">
        <f t="shared" ca="1" si="1157"/>
        <v>#N/A</v>
      </c>
      <c r="O957" s="19" t="e">
        <f t="shared" ca="1" si="1158"/>
        <v>#N/A</v>
      </c>
      <c r="P957" s="72" t="e">
        <f t="shared" ca="1" si="1159"/>
        <v>#N/A</v>
      </c>
      <c r="Q957" s="72" t="e">
        <f t="shared" ca="1" si="1160"/>
        <v>#N/A</v>
      </c>
      <c r="R957" s="72" t="e">
        <f t="shared" ca="1" si="1161"/>
        <v>#N/A</v>
      </c>
      <c r="S957" s="19" t="e">
        <f t="shared" ca="1" si="1162"/>
        <v>#N/A</v>
      </c>
      <c r="T957" s="19" t="e">
        <f t="shared" ca="1" si="1163"/>
        <v>#N/A</v>
      </c>
      <c r="U957" s="19" t="e">
        <f t="shared" ca="1" si="1164"/>
        <v>#N/A</v>
      </c>
      <c r="V957" s="19" t="e">
        <f t="shared" ca="1" si="1165"/>
        <v>#N/A</v>
      </c>
      <c r="W957" s="19" t="e">
        <f t="shared" ca="1" si="1166"/>
        <v>#N/A</v>
      </c>
      <c r="X957" s="19" t="e">
        <f t="shared" ca="1" si="1167"/>
        <v>#N/A</v>
      </c>
      <c r="Y957" s="72" t="e">
        <f t="shared" ca="1" si="1168"/>
        <v>#N/A</v>
      </c>
      <c r="Z957" s="72" t="e">
        <f t="shared" ca="1" si="1169"/>
        <v>#N/A</v>
      </c>
      <c r="AA957" s="72" t="e">
        <f t="shared" ca="1" si="1170"/>
        <v>#N/A</v>
      </c>
      <c r="AB957" s="19" t="e">
        <f t="shared" ca="1" si="1171"/>
        <v>#N/A</v>
      </c>
      <c r="AC957" s="19" t="e">
        <f t="shared" ca="1" si="1172"/>
        <v>#N/A</v>
      </c>
      <c r="AD957" s="19" t="e">
        <f t="shared" ca="1" si="1173"/>
        <v>#N/A</v>
      </c>
      <c r="AE957" s="19" t="e">
        <f t="shared" ca="1" si="1174"/>
        <v>#N/A</v>
      </c>
      <c r="AF957" s="19" t="e">
        <f t="shared" ca="1" si="1175"/>
        <v>#N/A</v>
      </c>
      <c r="AG957" s="19" t="e">
        <f t="shared" ca="1" si="1176"/>
        <v>#N/A</v>
      </c>
      <c r="AH957" s="72" t="e">
        <f t="shared" ca="1" si="1177"/>
        <v>#N/A</v>
      </c>
      <c r="AI957" s="72" t="e">
        <f t="shared" ca="1" si="1178"/>
        <v>#N/A</v>
      </c>
      <c r="AJ957" s="72" t="e">
        <f t="shared" ca="1" si="1179"/>
        <v>#N/A</v>
      </c>
      <c r="AK957" s="19" t="e">
        <f t="shared" ca="1" si="1180"/>
        <v>#N/A</v>
      </c>
      <c r="AL957" s="19" t="e">
        <f t="shared" ca="1" si="1181"/>
        <v>#N/A</v>
      </c>
      <c r="AM957" s="19" t="e">
        <f t="shared" ca="1" si="1182"/>
        <v>#N/A</v>
      </c>
      <c r="AN957" s="19" t="e">
        <f t="shared" ca="1" si="1183"/>
        <v>#N/A</v>
      </c>
      <c r="AO957" s="19" t="e">
        <f t="shared" ca="1" si="1184"/>
        <v>#N/A</v>
      </c>
      <c r="AP957" s="19" t="e">
        <f t="shared" ca="1" si="1185"/>
        <v>#N/A</v>
      </c>
      <c r="AQ957" s="72" t="e">
        <f t="shared" ca="1" si="1186"/>
        <v>#N/A</v>
      </c>
      <c r="AR957" s="72" t="e">
        <f t="shared" ca="1" si="1187"/>
        <v>#N/A</v>
      </c>
      <c r="AS957" s="72" t="e">
        <f t="shared" ca="1" si="1188"/>
        <v>#N/A</v>
      </c>
      <c r="AT957" s="19" t="e">
        <f t="shared" ca="1" si="1189"/>
        <v>#N/A</v>
      </c>
      <c r="AU957" s="19" t="e">
        <f t="shared" ca="1" si="1190"/>
        <v>#N/A</v>
      </c>
      <c r="AV957" s="19" t="e">
        <f t="shared" ca="1" si="1191"/>
        <v>#N/A</v>
      </c>
      <c r="AW957" s="19" t="e">
        <f t="shared" ca="1" si="1192"/>
        <v>#N/A</v>
      </c>
      <c r="AX957" s="19" t="e">
        <f t="shared" ca="1" si="1193"/>
        <v>#N/A</v>
      </c>
      <c r="AY957" s="19" t="e">
        <f t="shared" ca="1" si="1194"/>
        <v>#N/A</v>
      </c>
      <c r="AZ957" s="72" t="e">
        <f t="shared" ca="1" si="1195"/>
        <v>#N/A</v>
      </c>
      <c r="BA957" s="72" t="e">
        <f t="shared" ca="1" si="1196"/>
        <v>#N/A</v>
      </c>
      <c r="BB957" s="72" t="e">
        <f t="shared" ca="1" si="1197"/>
        <v>#N/A</v>
      </c>
      <c r="BC957" s="19" t="e">
        <f t="shared" ca="1" si="1198"/>
        <v>#N/A</v>
      </c>
      <c r="BD957" s="19" t="e">
        <f t="shared" ca="1" si="1199"/>
        <v>#N/A</v>
      </c>
      <c r="BE957" s="19" t="e">
        <f t="shared" ca="1" si="1200"/>
        <v>#N/A</v>
      </c>
      <c r="BF957" s="19" t="e">
        <f t="shared" ca="1" si="1201"/>
        <v>#N/A</v>
      </c>
      <c r="BG957" s="19" t="e">
        <f t="shared" ca="1" si="1202"/>
        <v>#N/A</v>
      </c>
      <c r="BH957" s="19" t="e">
        <f t="shared" ca="1" si="1203"/>
        <v>#N/A</v>
      </c>
      <c r="BI957" s="72" t="e">
        <f t="shared" ca="1" si="1204"/>
        <v>#N/A</v>
      </c>
      <c r="BJ957" s="72" t="e">
        <f t="shared" ca="1" si="1205"/>
        <v>#N/A</v>
      </c>
      <c r="BK957" s="72" t="e">
        <f t="shared" ca="1" si="1206"/>
        <v>#N/A</v>
      </c>
      <c r="BL957" s="72" t="e">
        <f t="shared" ca="1" si="1207"/>
        <v>#N/A</v>
      </c>
      <c r="BM957" s="72" t="e">
        <f t="shared" ca="1" si="1208"/>
        <v>#N/A</v>
      </c>
      <c r="BN957" s="72" t="e">
        <f t="shared" ca="1" si="1209"/>
        <v>#N/A</v>
      </c>
      <c r="BO957" s="72" t="e">
        <f t="shared" ca="1" si="1210"/>
        <v>#N/A</v>
      </c>
      <c r="BP957" s="72" t="e">
        <f t="shared" ca="1" si="1211"/>
        <v>#N/A</v>
      </c>
      <c r="BQ957" s="72" t="e">
        <f t="shared" ca="1" si="1212"/>
        <v>#N/A</v>
      </c>
      <c r="BR957" s="72" t="e">
        <f t="shared" ca="1" si="1213"/>
        <v>#N/A</v>
      </c>
      <c r="BS957" s="72" t="e">
        <f t="shared" ca="1" si="1214"/>
        <v>#N/A</v>
      </c>
      <c r="BT957" s="72" t="e">
        <f t="shared" ca="1" si="1215"/>
        <v>#N/A</v>
      </c>
      <c r="BU957" s="72" t="e">
        <f t="shared" ca="1" si="1216"/>
        <v>#N/A</v>
      </c>
      <c r="BV957" s="72" t="e">
        <f t="shared" ca="1" si="1217"/>
        <v>#N/A</v>
      </c>
    </row>
    <row r="958" spans="1:74">
      <c r="A958" s="13" t="e">
        <f ca="1">'MGRS to'!AO958</f>
        <v>#N/A</v>
      </c>
      <c r="B958" s="13" t="e">
        <f ca="1">'MGRS to'!AP958</f>
        <v>#N/A</v>
      </c>
      <c r="C958" s="19" t="e">
        <f t="shared" ca="1" si="1146"/>
        <v>#N/A</v>
      </c>
      <c r="D958" s="19" t="e">
        <f t="shared" ca="1" si="1147"/>
        <v>#N/A</v>
      </c>
      <c r="E958" s="19" t="e">
        <f t="shared" ca="1" si="1148"/>
        <v>#N/A</v>
      </c>
      <c r="F958" s="19" t="e">
        <f t="shared" ca="1" si="1149"/>
        <v>#N/A</v>
      </c>
      <c r="G958" s="19" t="e">
        <f t="shared" ca="1" si="1150"/>
        <v>#N/A</v>
      </c>
      <c r="H958" s="19" t="e">
        <f t="shared" ca="1" si="1151"/>
        <v>#N/A</v>
      </c>
      <c r="I958" s="19" t="e">
        <f t="shared" ca="1" si="1152"/>
        <v>#N/A</v>
      </c>
      <c r="J958" s="19" t="e">
        <f t="shared" ca="1" si="1153"/>
        <v>#N/A</v>
      </c>
      <c r="K958" s="19" t="e">
        <f t="shared" ca="1" si="1154"/>
        <v>#N/A</v>
      </c>
      <c r="L958" s="19" t="e">
        <f t="shared" ca="1" si="1155"/>
        <v>#N/A</v>
      </c>
      <c r="M958" s="19" t="e">
        <f t="shared" ca="1" si="1156"/>
        <v>#N/A</v>
      </c>
      <c r="N958" s="19" t="e">
        <f t="shared" ca="1" si="1157"/>
        <v>#N/A</v>
      </c>
      <c r="O958" s="19" t="e">
        <f t="shared" ca="1" si="1158"/>
        <v>#N/A</v>
      </c>
      <c r="P958" s="72" t="e">
        <f t="shared" ca="1" si="1159"/>
        <v>#N/A</v>
      </c>
      <c r="Q958" s="72" t="e">
        <f t="shared" ca="1" si="1160"/>
        <v>#N/A</v>
      </c>
      <c r="R958" s="72" t="e">
        <f t="shared" ca="1" si="1161"/>
        <v>#N/A</v>
      </c>
      <c r="S958" s="19" t="e">
        <f t="shared" ca="1" si="1162"/>
        <v>#N/A</v>
      </c>
      <c r="T958" s="19" t="e">
        <f t="shared" ca="1" si="1163"/>
        <v>#N/A</v>
      </c>
      <c r="U958" s="19" t="e">
        <f t="shared" ca="1" si="1164"/>
        <v>#N/A</v>
      </c>
      <c r="V958" s="19" t="e">
        <f t="shared" ca="1" si="1165"/>
        <v>#N/A</v>
      </c>
      <c r="W958" s="19" t="e">
        <f t="shared" ca="1" si="1166"/>
        <v>#N/A</v>
      </c>
      <c r="X958" s="19" t="e">
        <f t="shared" ca="1" si="1167"/>
        <v>#N/A</v>
      </c>
      <c r="Y958" s="72" t="e">
        <f t="shared" ca="1" si="1168"/>
        <v>#N/A</v>
      </c>
      <c r="Z958" s="72" t="e">
        <f t="shared" ca="1" si="1169"/>
        <v>#N/A</v>
      </c>
      <c r="AA958" s="72" t="e">
        <f t="shared" ca="1" si="1170"/>
        <v>#N/A</v>
      </c>
      <c r="AB958" s="19" t="e">
        <f t="shared" ca="1" si="1171"/>
        <v>#N/A</v>
      </c>
      <c r="AC958" s="19" t="e">
        <f t="shared" ca="1" si="1172"/>
        <v>#N/A</v>
      </c>
      <c r="AD958" s="19" t="e">
        <f t="shared" ca="1" si="1173"/>
        <v>#N/A</v>
      </c>
      <c r="AE958" s="19" t="e">
        <f t="shared" ca="1" si="1174"/>
        <v>#N/A</v>
      </c>
      <c r="AF958" s="19" t="e">
        <f t="shared" ca="1" si="1175"/>
        <v>#N/A</v>
      </c>
      <c r="AG958" s="19" t="e">
        <f t="shared" ca="1" si="1176"/>
        <v>#N/A</v>
      </c>
      <c r="AH958" s="72" t="e">
        <f t="shared" ca="1" si="1177"/>
        <v>#N/A</v>
      </c>
      <c r="AI958" s="72" t="e">
        <f t="shared" ca="1" si="1178"/>
        <v>#N/A</v>
      </c>
      <c r="AJ958" s="72" t="e">
        <f t="shared" ca="1" si="1179"/>
        <v>#N/A</v>
      </c>
      <c r="AK958" s="19" t="e">
        <f t="shared" ca="1" si="1180"/>
        <v>#N/A</v>
      </c>
      <c r="AL958" s="19" t="e">
        <f t="shared" ca="1" si="1181"/>
        <v>#N/A</v>
      </c>
      <c r="AM958" s="19" t="e">
        <f t="shared" ca="1" si="1182"/>
        <v>#N/A</v>
      </c>
      <c r="AN958" s="19" t="e">
        <f t="shared" ca="1" si="1183"/>
        <v>#N/A</v>
      </c>
      <c r="AO958" s="19" t="e">
        <f t="shared" ca="1" si="1184"/>
        <v>#N/A</v>
      </c>
      <c r="AP958" s="19" t="e">
        <f t="shared" ca="1" si="1185"/>
        <v>#N/A</v>
      </c>
      <c r="AQ958" s="72" t="e">
        <f t="shared" ca="1" si="1186"/>
        <v>#N/A</v>
      </c>
      <c r="AR958" s="72" t="e">
        <f t="shared" ca="1" si="1187"/>
        <v>#N/A</v>
      </c>
      <c r="AS958" s="72" t="e">
        <f t="shared" ca="1" si="1188"/>
        <v>#N/A</v>
      </c>
      <c r="AT958" s="19" t="e">
        <f t="shared" ca="1" si="1189"/>
        <v>#N/A</v>
      </c>
      <c r="AU958" s="19" t="e">
        <f t="shared" ca="1" si="1190"/>
        <v>#N/A</v>
      </c>
      <c r="AV958" s="19" t="e">
        <f t="shared" ca="1" si="1191"/>
        <v>#N/A</v>
      </c>
      <c r="AW958" s="19" t="e">
        <f t="shared" ca="1" si="1192"/>
        <v>#N/A</v>
      </c>
      <c r="AX958" s="19" t="e">
        <f t="shared" ca="1" si="1193"/>
        <v>#N/A</v>
      </c>
      <c r="AY958" s="19" t="e">
        <f t="shared" ca="1" si="1194"/>
        <v>#N/A</v>
      </c>
      <c r="AZ958" s="72" t="e">
        <f t="shared" ca="1" si="1195"/>
        <v>#N/A</v>
      </c>
      <c r="BA958" s="72" t="e">
        <f t="shared" ca="1" si="1196"/>
        <v>#N/A</v>
      </c>
      <c r="BB958" s="72" t="e">
        <f t="shared" ca="1" si="1197"/>
        <v>#N/A</v>
      </c>
      <c r="BC958" s="19" t="e">
        <f t="shared" ca="1" si="1198"/>
        <v>#N/A</v>
      </c>
      <c r="BD958" s="19" t="e">
        <f t="shared" ca="1" si="1199"/>
        <v>#N/A</v>
      </c>
      <c r="BE958" s="19" t="e">
        <f t="shared" ca="1" si="1200"/>
        <v>#N/A</v>
      </c>
      <c r="BF958" s="19" t="e">
        <f t="shared" ca="1" si="1201"/>
        <v>#N/A</v>
      </c>
      <c r="BG958" s="19" t="e">
        <f t="shared" ca="1" si="1202"/>
        <v>#N/A</v>
      </c>
      <c r="BH958" s="19" t="e">
        <f t="shared" ca="1" si="1203"/>
        <v>#N/A</v>
      </c>
      <c r="BI958" s="72" t="e">
        <f t="shared" ca="1" si="1204"/>
        <v>#N/A</v>
      </c>
      <c r="BJ958" s="72" t="e">
        <f t="shared" ca="1" si="1205"/>
        <v>#N/A</v>
      </c>
      <c r="BK958" s="72" t="e">
        <f t="shared" ca="1" si="1206"/>
        <v>#N/A</v>
      </c>
      <c r="BL958" s="72" t="e">
        <f t="shared" ca="1" si="1207"/>
        <v>#N/A</v>
      </c>
      <c r="BM958" s="72" t="e">
        <f t="shared" ca="1" si="1208"/>
        <v>#N/A</v>
      </c>
      <c r="BN958" s="72" t="e">
        <f t="shared" ca="1" si="1209"/>
        <v>#N/A</v>
      </c>
      <c r="BO958" s="72" t="e">
        <f t="shared" ca="1" si="1210"/>
        <v>#N/A</v>
      </c>
      <c r="BP958" s="72" t="e">
        <f t="shared" ca="1" si="1211"/>
        <v>#N/A</v>
      </c>
      <c r="BQ958" s="72" t="e">
        <f t="shared" ca="1" si="1212"/>
        <v>#N/A</v>
      </c>
      <c r="BR958" s="72" t="e">
        <f t="shared" ca="1" si="1213"/>
        <v>#N/A</v>
      </c>
      <c r="BS958" s="72" t="e">
        <f t="shared" ca="1" si="1214"/>
        <v>#N/A</v>
      </c>
      <c r="BT958" s="72" t="e">
        <f t="shared" ca="1" si="1215"/>
        <v>#N/A</v>
      </c>
      <c r="BU958" s="72" t="e">
        <f t="shared" ca="1" si="1216"/>
        <v>#N/A</v>
      </c>
      <c r="BV958" s="72" t="e">
        <f t="shared" ca="1" si="1217"/>
        <v>#N/A</v>
      </c>
    </row>
    <row r="959" spans="1:74">
      <c r="A959" s="13" t="e">
        <f ca="1">'MGRS to'!AO959</f>
        <v>#N/A</v>
      </c>
      <c r="B959" s="13" t="e">
        <f ca="1">'MGRS to'!AP959</f>
        <v>#N/A</v>
      </c>
      <c r="C959" s="19" t="e">
        <f t="shared" ca="1" si="1146"/>
        <v>#N/A</v>
      </c>
      <c r="D959" s="19" t="e">
        <f t="shared" ca="1" si="1147"/>
        <v>#N/A</v>
      </c>
      <c r="E959" s="19" t="e">
        <f t="shared" ca="1" si="1148"/>
        <v>#N/A</v>
      </c>
      <c r="F959" s="19" t="e">
        <f t="shared" ca="1" si="1149"/>
        <v>#N/A</v>
      </c>
      <c r="G959" s="19" t="e">
        <f t="shared" ca="1" si="1150"/>
        <v>#N/A</v>
      </c>
      <c r="H959" s="19" t="e">
        <f t="shared" ca="1" si="1151"/>
        <v>#N/A</v>
      </c>
      <c r="I959" s="19" t="e">
        <f t="shared" ca="1" si="1152"/>
        <v>#N/A</v>
      </c>
      <c r="J959" s="19" t="e">
        <f t="shared" ca="1" si="1153"/>
        <v>#N/A</v>
      </c>
      <c r="K959" s="19" t="e">
        <f t="shared" ca="1" si="1154"/>
        <v>#N/A</v>
      </c>
      <c r="L959" s="19" t="e">
        <f t="shared" ca="1" si="1155"/>
        <v>#N/A</v>
      </c>
      <c r="M959" s="19" t="e">
        <f t="shared" ca="1" si="1156"/>
        <v>#N/A</v>
      </c>
      <c r="N959" s="19" t="e">
        <f t="shared" ca="1" si="1157"/>
        <v>#N/A</v>
      </c>
      <c r="O959" s="19" t="e">
        <f t="shared" ca="1" si="1158"/>
        <v>#N/A</v>
      </c>
      <c r="P959" s="72" t="e">
        <f t="shared" ca="1" si="1159"/>
        <v>#N/A</v>
      </c>
      <c r="Q959" s="72" t="e">
        <f t="shared" ca="1" si="1160"/>
        <v>#N/A</v>
      </c>
      <c r="R959" s="72" t="e">
        <f t="shared" ca="1" si="1161"/>
        <v>#N/A</v>
      </c>
      <c r="S959" s="19" t="e">
        <f t="shared" ca="1" si="1162"/>
        <v>#N/A</v>
      </c>
      <c r="T959" s="19" t="e">
        <f t="shared" ca="1" si="1163"/>
        <v>#N/A</v>
      </c>
      <c r="U959" s="19" t="e">
        <f t="shared" ca="1" si="1164"/>
        <v>#N/A</v>
      </c>
      <c r="V959" s="19" t="e">
        <f t="shared" ca="1" si="1165"/>
        <v>#N/A</v>
      </c>
      <c r="W959" s="19" t="e">
        <f t="shared" ca="1" si="1166"/>
        <v>#N/A</v>
      </c>
      <c r="X959" s="19" t="e">
        <f t="shared" ca="1" si="1167"/>
        <v>#N/A</v>
      </c>
      <c r="Y959" s="72" t="e">
        <f t="shared" ca="1" si="1168"/>
        <v>#N/A</v>
      </c>
      <c r="Z959" s="72" t="e">
        <f t="shared" ca="1" si="1169"/>
        <v>#N/A</v>
      </c>
      <c r="AA959" s="72" t="e">
        <f t="shared" ca="1" si="1170"/>
        <v>#N/A</v>
      </c>
      <c r="AB959" s="19" t="e">
        <f t="shared" ca="1" si="1171"/>
        <v>#N/A</v>
      </c>
      <c r="AC959" s="19" t="e">
        <f t="shared" ca="1" si="1172"/>
        <v>#N/A</v>
      </c>
      <c r="AD959" s="19" t="e">
        <f t="shared" ca="1" si="1173"/>
        <v>#N/A</v>
      </c>
      <c r="AE959" s="19" t="e">
        <f t="shared" ca="1" si="1174"/>
        <v>#N/A</v>
      </c>
      <c r="AF959" s="19" t="e">
        <f t="shared" ca="1" si="1175"/>
        <v>#N/A</v>
      </c>
      <c r="AG959" s="19" t="e">
        <f t="shared" ca="1" si="1176"/>
        <v>#N/A</v>
      </c>
      <c r="AH959" s="72" t="e">
        <f t="shared" ca="1" si="1177"/>
        <v>#N/A</v>
      </c>
      <c r="AI959" s="72" t="e">
        <f t="shared" ca="1" si="1178"/>
        <v>#N/A</v>
      </c>
      <c r="AJ959" s="72" t="e">
        <f t="shared" ca="1" si="1179"/>
        <v>#N/A</v>
      </c>
      <c r="AK959" s="19" t="e">
        <f t="shared" ca="1" si="1180"/>
        <v>#N/A</v>
      </c>
      <c r="AL959" s="19" t="e">
        <f t="shared" ca="1" si="1181"/>
        <v>#N/A</v>
      </c>
      <c r="AM959" s="19" t="e">
        <f t="shared" ca="1" si="1182"/>
        <v>#N/A</v>
      </c>
      <c r="AN959" s="19" t="e">
        <f t="shared" ca="1" si="1183"/>
        <v>#N/A</v>
      </c>
      <c r="AO959" s="19" t="e">
        <f t="shared" ca="1" si="1184"/>
        <v>#N/A</v>
      </c>
      <c r="AP959" s="19" t="e">
        <f t="shared" ca="1" si="1185"/>
        <v>#N/A</v>
      </c>
      <c r="AQ959" s="72" t="e">
        <f t="shared" ca="1" si="1186"/>
        <v>#N/A</v>
      </c>
      <c r="AR959" s="72" t="e">
        <f t="shared" ca="1" si="1187"/>
        <v>#N/A</v>
      </c>
      <c r="AS959" s="72" t="e">
        <f t="shared" ca="1" si="1188"/>
        <v>#N/A</v>
      </c>
      <c r="AT959" s="19" t="e">
        <f t="shared" ca="1" si="1189"/>
        <v>#N/A</v>
      </c>
      <c r="AU959" s="19" t="e">
        <f t="shared" ca="1" si="1190"/>
        <v>#N/A</v>
      </c>
      <c r="AV959" s="19" t="e">
        <f t="shared" ca="1" si="1191"/>
        <v>#N/A</v>
      </c>
      <c r="AW959" s="19" t="e">
        <f t="shared" ca="1" si="1192"/>
        <v>#N/A</v>
      </c>
      <c r="AX959" s="19" t="e">
        <f t="shared" ca="1" si="1193"/>
        <v>#N/A</v>
      </c>
      <c r="AY959" s="19" t="e">
        <f t="shared" ca="1" si="1194"/>
        <v>#N/A</v>
      </c>
      <c r="AZ959" s="72" t="e">
        <f t="shared" ca="1" si="1195"/>
        <v>#N/A</v>
      </c>
      <c r="BA959" s="72" t="e">
        <f t="shared" ca="1" si="1196"/>
        <v>#N/A</v>
      </c>
      <c r="BB959" s="72" t="e">
        <f t="shared" ca="1" si="1197"/>
        <v>#N/A</v>
      </c>
      <c r="BC959" s="19" t="e">
        <f t="shared" ca="1" si="1198"/>
        <v>#N/A</v>
      </c>
      <c r="BD959" s="19" t="e">
        <f t="shared" ca="1" si="1199"/>
        <v>#N/A</v>
      </c>
      <c r="BE959" s="19" t="e">
        <f t="shared" ca="1" si="1200"/>
        <v>#N/A</v>
      </c>
      <c r="BF959" s="19" t="e">
        <f t="shared" ca="1" si="1201"/>
        <v>#N/A</v>
      </c>
      <c r="BG959" s="19" t="e">
        <f t="shared" ca="1" si="1202"/>
        <v>#N/A</v>
      </c>
      <c r="BH959" s="19" t="e">
        <f t="shared" ca="1" si="1203"/>
        <v>#N/A</v>
      </c>
      <c r="BI959" s="72" t="e">
        <f t="shared" ca="1" si="1204"/>
        <v>#N/A</v>
      </c>
      <c r="BJ959" s="72" t="e">
        <f t="shared" ca="1" si="1205"/>
        <v>#N/A</v>
      </c>
      <c r="BK959" s="72" t="e">
        <f t="shared" ca="1" si="1206"/>
        <v>#N/A</v>
      </c>
      <c r="BL959" s="72" t="e">
        <f t="shared" ca="1" si="1207"/>
        <v>#N/A</v>
      </c>
      <c r="BM959" s="72" t="e">
        <f t="shared" ca="1" si="1208"/>
        <v>#N/A</v>
      </c>
      <c r="BN959" s="72" t="e">
        <f t="shared" ca="1" si="1209"/>
        <v>#N/A</v>
      </c>
      <c r="BO959" s="72" t="e">
        <f t="shared" ca="1" si="1210"/>
        <v>#N/A</v>
      </c>
      <c r="BP959" s="72" t="e">
        <f t="shared" ca="1" si="1211"/>
        <v>#N/A</v>
      </c>
      <c r="BQ959" s="72" t="e">
        <f t="shared" ca="1" si="1212"/>
        <v>#N/A</v>
      </c>
      <c r="BR959" s="72" t="e">
        <f t="shared" ca="1" si="1213"/>
        <v>#N/A</v>
      </c>
      <c r="BS959" s="72" t="e">
        <f t="shared" ca="1" si="1214"/>
        <v>#N/A</v>
      </c>
      <c r="BT959" s="72" t="e">
        <f t="shared" ca="1" si="1215"/>
        <v>#N/A</v>
      </c>
      <c r="BU959" s="72" t="e">
        <f t="shared" ca="1" si="1216"/>
        <v>#N/A</v>
      </c>
      <c r="BV959" s="72" t="e">
        <f t="shared" ca="1" si="1217"/>
        <v>#N/A</v>
      </c>
    </row>
    <row r="960" spans="1:74">
      <c r="A960" s="13" t="e">
        <f ca="1">'MGRS to'!AO960</f>
        <v>#N/A</v>
      </c>
      <c r="B960" s="13" t="e">
        <f ca="1">'MGRS to'!AP960</f>
        <v>#N/A</v>
      </c>
      <c r="C960" s="19" t="e">
        <f t="shared" ca="1" si="1146"/>
        <v>#N/A</v>
      </c>
      <c r="D960" s="19" t="e">
        <f t="shared" ca="1" si="1147"/>
        <v>#N/A</v>
      </c>
      <c r="E960" s="19" t="e">
        <f t="shared" ca="1" si="1148"/>
        <v>#N/A</v>
      </c>
      <c r="F960" s="19" t="e">
        <f t="shared" ca="1" si="1149"/>
        <v>#N/A</v>
      </c>
      <c r="G960" s="19" t="e">
        <f t="shared" ca="1" si="1150"/>
        <v>#N/A</v>
      </c>
      <c r="H960" s="19" t="e">
        <f t="shared" ca="1" si="1151"/>
        <v>#N/A</v>
      </c>
      <c r="I960" s="19" t="e">
        <f t="shared" ca="1" si="1152"/>
        <v>#N/A</v>
      </c>
      <c r="J960" s="19" t="e">
        <f t="shared" ca="1" si="1153"/>
        <v>#N/A</v>
      </c>
      <c r="K960" s="19" t="e">
        <f t="shared" ca="1" si="1154"/>
        <v>#N/A</v>
      </c>
      <c r="L960" s="19" t="e">
        <f t="shared" ca="1" si="1155"/>
        <v>#N/A</v>
      </c>
      <c r="M960" s="19" t="e">
        <f t="shared" ca="1" si="1156"/>
        <v>#N/A</v>
      </c>
      <c r="N960" s="19" t="e">
        <f t="shared" ca="1" si="1157"/>
        <v>#N/A</v>
      </c>
      <c r="O960" s="19" t="e">
        <f t="shared" ca="1" si="1158"/>
        <v>#N/A</v>
      </c>
      <c r="P960" s="72" t="e">
        <f t="shared" ca="1" si="1159"/>
        <v>#N/A</v>
      </c>
      <c r="Q960" s="72" t="e">
        <f t="shared" ca="1" si="1160"/>
        <v>#N/A</v>
      </c>
      <c r="R960" s="72" t="e">
        <f t="shared" ca="1" si="1161"/>
        <v>#N/A</v>
      </c>
      <c r="S960" s="19" t="e">
        <f t="shared" ca="1" si="1162"/>
        <v>#N/A</v>
      </c>
      <c r="T960" s="19" t="e">
        <f t="shared" ca="1" si="1163"/>
        <v>#N/A</v>
      </c>
      <c r="U960" s="19" t="e">
        <f t="shared" ca="1" si="1164"/>
        <v>#N/A</v>
      </c>
      <c r="V960" s="19" t="e">
        <f t="shared" ca="1" si="1165"/>
        <v>#N/A</v>
      </c>
      <c r="W960" s="19" t="e">
        <f t="shared" ca="1" si="1166"/>
        <v>#N/A</v>
      </c>
      <c r="X960" s="19" t="e">
        <f t="shared" ca="1" si="1167"/>
        <v>#N/A</v>
      </c>
      <c r="Y960" s="72" t="e">
        <f t="shared" ca="1" si="1168"/>
        <v>#N/A</v>
      </c>
      <c r="Z960" s="72" t="e">
        <f t="shared" ca="1" si="1169"/>
        <v>#N/A</v>
      </c>
      <c r="AA960" s="72" t="e">
        <f t="shared" ca="1" si="1170"/>
        <v>#N/A</v>
      </c>
      <c r="AB960" s="19" t="e">
        <f t="shared" ca="1" si="1171"/>
        <v>#N/A</v>
      </c>
      <c r="AC960" s="19" t="e">
        <f t="shared" ca="1" si="1172"/>
        <v>#N/A</v>
      </c>
      <c r="AD960" s="19" t="e">
        <f t="shared" ca="1" si="1173"/>
        <v>#N/A</v>
      </c>
      <c r="AE960" s="19" t="e">
        <f t="shared" ca="1" si="1174"/>
        <v>#N/A</v>
      </c>
      <c r="AF960" s="19" t="e">
        <f t="shared" ca="1" si="1175"/>
        <v>#N/A</v>
      </c>
      <c r="AG960" s="19" t="e">
        <f t="shared" ca="1" si="1176"/>
        <v>#N/A</v>
      </c>
      <c r="AH960" s="72" t="e">
        <f t="shared" ca="1" si="1177"/>
        <v>#N/A</v>
      </c>
      <c r="AI960" s="72" t="e">
        <f t="shared" ca="1" si="1178"/>
        <v>#N/A</v>
      </c>
      <c r="AJ960" s="72" t="e">
        <f t="shared" ca="1" si="1179"/>
        <v>#N/A</v>
      </c>
      <c r="AK960" s="19" t="e">
        <f t="shared" ca="1" si="1180"/>
        <v>#N/A</v>
      </c>
      <c r="AL960" s="19" t="e">
        <f t="shared" ca="1" si="1181"/>
        <v>#N/A</v>
      </c>
      <c r="AM960" s="19" t="e">
        <f t="shared" ca="1" si="1182"/>
        <v>#N/A</v>
      </c>
      <c r="AN960" s="19" t="e">
        <f t="shared" ca="1" si="1183"/>
        <v>#N/A</v>
      </c>
      <c r="AO960" s="19" t="e">
        <f t="shared" ca="1" si="1184"/>
        <v>#N/A</v>
      </c>
      <c r="AP960" s="19" t="e">
        <f t="shared" ca="1" si="1185"/>
        <v>#N/A</v>
      </c>
      <c r="AQ960" s="72" t="e">
        <f t="shared" ca="1" si="1186"/>
        <v>#N/A</v>
      </c>
      <c r="AR960" s="72" t="e">
        <f t="shared" ca="1" si="1187"/>
        <v>#N/A</v>
      </c>
      <c r="AS960" s="72" t="e">
        <f t="shared" ca="1" si="1188"/>
        <v>#N/A</v>
      </c>
      <c r="AT960" s="19" t="e">
        <f t="shared" ca="1" si="1189"/>
        <v>#N/A</v>
      </c>
      <c r="AU960" s="19" t="e">
        <f t="shared" ca="1" si="1190"/>
        <v>#N/A</v>
      </c>
      <c r="AV960" s="19" t="e">
        <f t="shared" ca="1" si="1191"/>
        <v>#N/A</v>
      </c>
      <c r="AW960" s="19" t="e">
        <f t="shared" ca="1" si="1192"/>
        <v>#N/A</v>
      </c>
      <c r="AX960" s="19" t="e">
        <f t="shared" ca="1" si="1193"/>
        <v>#N/A</v>
      </c>
      <c r="AY960" s="19" t="e">
        <f t="shared" ca="1" si="1194"/>
        <v>#N/A</v>
      </c>
      <c r="AZ960" s="72" t="e">
        <f t="shared" ca="1" si="1195"/>
        <v>#N/A</v>
      </c>
      <c r="BA960" s="72" t="e">
        <f t="shared" ca="1" si="1196"/>
        <v>#N/A</v>
      </c>
      <c r="BB960" s="72" t="e">
        <f t="shared" ca="1" si="1197"/>
        <v>#N/A</v>
      </c>
      <c r="BC960" s="19" t="e">
        <f t="shared" ca="1" si="1198"/>
        <v>#N/A</v>
      </c>
      <c r="BD960" s="19" t="e">
        <f t="shared" ca="1" si="1199"/>
        <v>#N/A</v>
      </c>
      <c r="BE960" s="19" t="e">
        <f t="shared" ca="1" si="1200"/>
        <v>#N/A</v>
      </c>
      <c r="BF960" s="19" t="e">
        <f t="shared" ca="1" si="1201"/>
        <v>#N/A</v>
      </c>
      <c r="BG960" s="19" t="e">
        <f t="shared" ca="1" si="1202"/>
        <v>#N/A</v>
      </c>
      <c r="BH960" s="19" t="e">
        <f t="shared" ca="1" si="1203"/>
        <v>#N/A</v>
      </c>
      <c r="BI960" s="72" t="e">
        <f t="shared" ca="1" si="1204"/>
        <v>#N/A</v>
      </c>
      <c r="BJ960" s="72" t="e">
        <f t="shared" ca="1" si="1205"/>
        <v>#N/A</v>
      </c>
      <c r="BK960" s="72" t="e">
        <f t="shared" ca="1" si="1206"/>
        <v>#N/A</v>
      </c>
      <c r="BL960" s="72" t="e">
        <f t="shared" ca="1" si="1207"/>
        <v>#N/A</v>
      </c>
      <c r="BM960" s="72" t="e">
        <f t="shared" ca="1" si="1208"/>
        <v>#N/A</v>
      </c>
      <c r="BN960" s="72" t="e">
        <f t="shared" ca="1" si="1209"/>
        <v>#N/A</v>
      </c>
      <c r="BO960" s="72" t="e">
        <f t="shared" ca="1" si="1210"/>
        <v>#N/A</v>
      </c>
      <c r="BP960" s="72" t="e">
        <f t="shared" ca="1" si="1211"/>
        <v>#N/A</v>
      </c>
      <c r="BQ960" s="72" t="e">
        <f t="shared" ca="1" si="1212"/>
        <v>#N/A</v>
      </c>
      <c r="BR960" s="72" t="e">
        <f t="shared" ca="1" si="1213"/>
        <v>#N/A</v>
      </c>
      <c r="BS960" s="72" t="e">
        <f t="shared" ca="1" si="1214"/>
        <v>#N/A</v>
      </c>
      <c r="BT960" s="72" t="e">
        <f t="shared" ca="1" si="1215"/>
        <v>#N/A</v>
      </c>
      <c r="BU960" s="72" t="e">
        <f t="shared" ca="1" si="1216"/>
        <v>#N/A</v>
      </c>
      <c r="BV960" s="72" t="e">
        <f t="shared" ca="1" si="1217"/>
        <v>#N/A</v>
      </c>
    </row>
    <row r="961" spans="1:74">
      <c r="A961" s="13" t="e">
        <f ca="1">'MGRS to'!AO961</f>
        <v>#N/A</v>
      </c>
      <c r="B961" s="13" t="e">
        <f ca="1">'MGRS to'!AP961</f>
        <v>#N/A</v>
      </c>
      <c r="C961" s="19" t="e">
        <f t="shared" ca="1" si="1146"/>
        <v>#N/A</v>
      </c>
      <c r="D961" s="19" t="e">
        <f t="shared" ca="1" si="1147"/>
        <v>#N/A</v>
      </c>
      <c r="E961" s="19" t="e">
        <f t="shared" ca="1" si="1148"/>
        <v>#N/A</v>
      </c>
      <c r="F961" s="19" t="e">
        <f t="shared" ca="1" si="1149"/>
        <v>#N/A</v>
      </c>
      <c r="G961" s="19" t="e">
        <f t="shared" ca="1" si="1150"/>
        <v>#N/A</v>
      </c>
      <c r="H961" s="19" t="e">
        <f t="shared" ca="1" si="1151"/>
        <v>#N/A</v>
      </c>
      <c r="I961" s="19" t="e">
        <f t="shared" ca="1" si="1152"/>
        <v>#N/A</v>
      </c>
      <c r="J961" s="19" t="e">
        <f t="shared" ca="1" si="1153"/>
        <v>#N/A</v>
      </c>
      <c r="K961" s="19" t="e">
        <f t="shared" ca="1" si="1154"/>
        <v>#N/A</v>
      </c>
      <c r="L961" s="19" t="e">
        <f t="shared" ca="1" si="1155"/>
        <v>#N/A</v>
      </c>
      <c r="M961" s="19" t="e">
        <f t="shared" ca="1" si="1156"/>
        <v>#N/A</v>
      </c>
      <c r="N961" s="19" t="e">
        <f t="shared" ca="1" si="1157"/>
        <v>#N/A</v>
      </c>
      <c r="O961" s="19" t="e">
        <f t="shared" ca="1" si="1158"/>
        <v>#N/A</v>
      </c>
      <c r="P961" s="72" t="e">
        <f t="shared" ca="1" si="1159"/>
        <v>#N/A</v>
      </c>
      <c r="Q961" s="72" t="e">
        <f t="shared" ca="1" si="1160"/>
        <v>#N/A</v>
      </c>
      <c r="R961" s="72" t="e">
        <f t="shared" ca="1" si="1161"/>
        <v>#N/A</v>
      </c>
      <c r="S961" s="19" t="e">
        <f t="shared" ca="1" si="1162"/>
        <v>#N/A</v>
      </c>
      <c r="T961" s="19" t="e">
        <f t="shared" ca="1" si="1163"/>
        <v>#N/A</v>
      </c>
      <c r="U961" s="19" t="e">
        <f t="shared" ca="1" si="1164"/>
        <v>#N/A</v>
      </c>
      <c r="V961" s="19" t="e">
        <f t="shared" ca="1" si="1165"/>
        <v>#N/A</v>
      </c>
      <c r="W961" s="19" t="e">
        <f t="shared" ca="1" si="1166"/>
        <v>#N/A</v>
      </c>
      <c r="X961" s="19" t="e">
        <f t="shared" ca="1" si="1167"/>
        <v>#N/A</v>
      </c>
      <c r="Y961" s="72" t="e">
        <f t="shared" ca="1" si="1168"/>
        <v>#N/A</v>
      </c>
      <c r="Z961" s="72" t="e">
        <f t="shared" ca="1" si="1169"/>
        <v>#N/A</v>
      </c>
      <c r="AA961" s="72" t="e">
        <f t="shared" ca="1" si="1170"/>
        <v>#N/A</v>
      </c>
      <c r="AB961" s="19" t="e">
        <f t="shared" ca="1" si="1171"/>
        <v>#N/A</v>
      </c>
      <c r="AC961" s="19" t="e">
        <f t="shared" ca="1" si="1172"/>
        <v>#N/A</v>
      </c>
      <c r="AD961" s="19" t="e">
        <f t="shared" ca="1" si="1173"/>
        <v>#N/A</v>
      </c>
      <c r="AE961" s="19" t="e">
        <f t="shared" ca="1" si="1174"/>
        <v>#N/A</v>
      </c>
      <c r="AF961" s="19" t="e">
        <f t="shared" ca="1" si="1175"/>
        <v>#N/A</v>
      </c>
      <c r="AG961" s="19" t="e">
        <f t="shared" ca="1" si="1176"/>
        <v>#N/A</v>
      </c>
      <c r="AH961" s="72" t="e">
        <f t="shared" ca="1" si="1177"/>
        <v>#N/A</v>
      </c>
      <c r="AI961" s="72" t="e">
        <f t="shared" ca="1" si="1178"/>
        <v>#N/A</v>
      </c>
      <c r="AJ961" s="72" t="e">
        <f t="shared" ca="1" si="1179"/>
        <v>#N/A</v>
      </c>
      <c r="AK961" s="19" t="e">
        <f t="shared" ca="1" si="1180"/>
        <v>#N/A</v>
      </c>
      <c r="AL961" s="19" t="e">
        <f t="shared" ca="1" si="1181"/>
        <v>#N/A</v>
      </c>
      <c r="AM961" s="19" t="e">
        <f t="shared" ca="1" si="1182"/>
        <v>#N/A</v>
      </c>
      <c r="AN961" s="19" t="e">
        <f t="shared" ca="1" si="1183"/>
        <v>#N/A</v>
      </c>
      <c r="AO961" s="19" t="e">
        <f t="shared" ca="1" si="1184"/>
        <v>#N/A</v>
      </c>
      <c r="AP961" s="19" t="e">
        <f t="shared" ca="1" si="1185"/>
        <v>#N/A</v>
      </c>
      <c r="AQ961" s="72" t="e">
        <f t="shared" ca="1" si="1186"/>
        <v>#N/A</v>
      </c>
      <c r="AR961" s="72" t="e">
        <f t="shared" ca="1" si="1187"/>
        <v>#N/A</v>
      </c>
      <c r="AS961" s="72" t="e">
        <f t="shared" ca="1" si="1188"/>
        <v>#N/A</v>
      </c>
      <c r="AT961" s="19" t="e">
        <f t="shared" ca="1" si="1189"/>
        <v>#N/A</v>
      </c>
      <c r="AU961" s="19" t="e">
        <f t="shared" ca="1" si="1190"/>
        <v>#N/A</v>
      </c>
      <c r="AV961" s="19" t="e">
        <f t="shared" ca="1" si="1191"/>
        <v>#N/A</v>
      </c>
      <c r="AW961" s="19" t="e">
        <f t="shared" ca="1" si="1192"/>
        <v>#N/A</v>
      </c>
      <c r="AX961" s="19" t="e">
        <f t="shared" ca="1" si="1193"/>
        <v>#N/A</v>
      </c>
      <c r="AY961" s="19" t="e">
        <f t="shared" ca="1" si="1194"/>
        <v>#N/A</v>
      </c>
      <c r="AZ961" s="72" t="e">
        <f t="shared" ca="1" si="1195"/>
        <v>#N/A</v>
      </c>
      <c r="BA961" s="72" t="e">
        <f t="shared" ca="1" si="1196"/>
        <v>#N/A</v>
      </c>
      <c r="BB961" s="72" t="e">
        <f t="shared" ca="1" si="1197"/>
        <v>#N/A</v>
      </c>
      <c r="BC961" s="19" t="e">
        <f t="shared" ca="1" si="1198"/>
        <v>#N/A</v>
      </c>
      <c r="BD961" s="19" t="e">
        <f t="shared" ca="1" si="1199"/>
        <v>#N/A</v>
      </c>
      <c r="BE961" s="19" t="e">
        <f t="shared" ca="1" si="1200"/>
        <v>#N/A</v>
      </c>
      <c r="BF961" s="19" t="e">
        <f t="shared" ca="1" si="1201"/>
        <v>#N/A</v>
      </c>
      <c r="BG961" s="19" t="e">
        <f t="shared" ca="1" si="1202"/>
        <v>#N/A</v>
      </c>
      <c r="BH961" s="19" t="e">
        <f t="shared" ca="1" si="1203"/>
        <v>#N/A</v>
      </c>
      <c r="BI961" s="72" t="e">
        <f t="shared" ca="1" si="1204"/>
        <v>#N/A</v>
      </c>
      <c r="BJ961" s="72" t="e">
        <f t="shared" ca="1" si="1205"/>
        <v>#N/A</v>
      </c>
      <c r="BK961" s="72" t="e">
        <f t="shared" ca="1" si="1206"/>
        <v>#N/A</v>
      </c>
      <c r="BL961" s="72" t="e">
        <f t="shared" ca="1" si="1207"/>
        <v>#N/A</v>
      </c>
      <c r="BM961" s="72" t="e">
        <f t="shared" ca="1" si="1208"/>
        <v>#N/A</v>
      </c>
      <c r="BN961" s="72" t="e">
        <f t="shared" ca="1" si="1209"/>
        <v>#N/A</v>
      </c>
      <c r="BO961" s="72" t="e">
        <f t="shared" ca="1" si="1210"/>
        <v>#N/A</v>
      </c>
      <c r="BP961" s="72" t="e">
        <f t="shared" ca="1" si="1211"/>
        <v>#N/A</v>
      </c>
      <c r="BQ961" s="72" t="e">
        <f t="shared" ca="1" si="1212"/>
        <v>#N/A</v>
      </c>
      <c r="BR961" s="72" t="e">
        <f t="shared" ca="1" si="1213"/>
        <v>#N/A</v>
      </c>
      <c r="BS961" s="72" t="e">
        <f t="shared" ca="1" si="1214"/>
        <v>#N/A</v>
      </c>
      <c r="BT961" s="72" t="e">
        <f t="shared" ca="1" si="1215"/>
        <v>#N/A</v>
      </c>
      <c r="BU961" s="72" t="e">
        <f t="shared" ca="1" si="1216"/>
        <v>#N/A</v>
      </c>
      <c r="BV961" s="72" t="e">
        <f t="shared" ca="1" si="1217"/>
        <v>#N/A</v>
      </c>
    </row>
    <row r="962" spans="1:74">
      <c r="A962" s="13" t="e">
        <f ca="1">'MGRS to'!AO962</f>
        <v>#N/A</v>
      </c>
      <c r="B962" s="13" t="e">
        <f ca="1">'MGRS to'!AP962</f>
        <v>#N/A</v>
      </c>
      <c r="C962" s="19" t="e">
        <f t="shared" ca="1" si="1146"/>
        <v>#N/A</v>
      </c>
      <c r="D962" s="19" t="e">
        <f t="shared" ca="1" si="1147"/>
        <v>#N/A</v>
      </c>
      <c r="E962" s="19" t="e">
        <f t="shared" ca="1" si="1148"/>
        <v>#N/A</v>
      </c>
      <c r="F962" s="19" t="e">
        <f t="shared" ca="1" si="1149"/>
        <v>#N/A</v>
      </c>
      <c r="G962" s="19" t="e">
        <f t="shared" ca="1" si="1150"/>
        <v>#N/A</v>
      </c>
      <c r="H962" s="19" t="e">
        <f t="shared" ca="1" si="1151"/>
        <v>#N/A</v>
      </c>
      <c r="I962" s="19" t="e">
        <f t="shared" ca="1" si="1152"/>
        <v>#N/A</v>
      </c>
      <c r="J962" s="19" t="e">
        <f t="shared" ca="1" si="1153"/>
        <v>#N/A</v>
      </c>
      <c r="K962" s="19" t="e">
        <f t="shared" ca="1" si="1154"/>
        <v>#N/A</v>
      </c>
      <c r="L962" s="19" t="e">
        <f t="shared" ca="1" si="1155"/>
        <v>#N/A</v>
      </c>
      <c r="M962" s="19" t="e">
        <f t="shared" ca="1" si="1156"/>
        <v>#N/A</v>
      </c>
      <c r="N962" s="19" t="e">
        <f t="shared" ca="1" si="1157"/>
        <v>#N/A</v>
      </c>
      <c r="O962" s="19" t="e">
        <f t="shared" ca="1" si="1158"/>
        <v>#N/A</v>
      </c>
      <c r="P962" s="72" t="e">
        <f t="shared" ca="1" si="1159"/>
        <v>#N/A</v>
      </c>
      <c r="Q962" s="72" t="e">
        <f t="shared" ca="1" si="1160"/>
        <v>#N/A</v>
      </c>
      <c r="R962" s="72" t="e">
        <f t="shared" ca="1" si="1161"/>
        <v>#N/A</v>
      </c>
      <c r="S962" s="19" t="e">
        <f t="shared" ca="1" si="1162"/>
        <v>#N/A</v>
      </c>
      <c r="T962" s="19" t="e">
        <f t="shared" ca="1" si="1163"/>
        <v>#N/A</v>
      </c>
      <c r="U962" s="19" t="e">
        <f t="shared" ca="1" si="1164"/>
        <v>#N/A</v>
      </c>
      <c r="V962" s="19" t="e">
        <f t="shared" ca="1" si="1165"/>
        <v>#N/A</v>
      </c>
      <c r="W962" s="19" t="e">
        <f t="shared" ca="1" si="1166"/>
        <v>#N/A</v>
      </c>
      <c r="X962" s="19" t="e">
        <f t="shared" ca="1" si="1167"/>
        <v>#N/A</v>
      </c>
      <c r="Y962" s="72" t="e">
        <f t="shared" ca="1" si="1168"/>
        <v>#N/A</v>
      </c>
      <c r="Z962" s="72" t="e">
        <f t="shared" ca="1" si="1169"/>
        <v>#N/A</v>
      </c>
      <c r="AA962" s="72" t="e">
        <f t="shared" ca="1" si="1170"/>
        <v>#N/A</v>
      </c>
      <c r="AB962" s="19" t="e">
        <f t="shared" ca="1" si="1171"/>
        <v>#N/A</v>
      </c>
      <c r="AC962" s="19" t="e">
        <f t="shared" ca="1" si="1172"/>
        <v>#N/A</v>
      </c>
      <c r="AD962" s="19" t="e">
        <f t="shared" ca="1" si="1173"/>
        <v>#N/A</v>
      </c>
      <c r="AE962" s="19" t="e">
        <f t="shared" ca="1" si="1174"/>
        <v>#N/A</v>
      </c>
      <c r="AF962" s="19" t="e">
        <f t="shared" ca="1" si="1175"/>
        <v>#N/A</v>
      </c>
      <c r="AG962" s="19" t="e">
        <f t="shared" ca="1" si="1176"/>
        <v>#N/A</v>
      </c>
      <c r="AH962" s="72" t="e">
        <f t="shared" ca="1" si="1177"/>
        <v>#N/A</v>
      </c>
      <c r="AI962" s="72" t="e">
        <f t="shared" ca="1" si="1178"/>
        <v>#N/A</v>
      </c>
      <c r="AJ962" s="72" t="e">
        <f t="shared" ca="1" si="1179"/>
        <v>#N/A</v>
      </c>
      <c r="AK962" s="19" t="e">
        <f t="shared" ca="1" si="1180"/>
        <v>#N/A</v>
      </c>
      <c r="AL962" s="19" t="e">
        <f t="shared" ca="1" si="1181"/>
        <v>#N/A</v>
      </c>
      <c r="AM962" s="19" t="e">
        <f t="shared" ca="1" si="1182"/>
        <v>#N/A</v>
      </c>
      <c r="AN962" s="19" t="e">
        <f t="shared" ca="1" si="1183"/>
        <v>#N/A</v>
      </c>
      <c r="AO962" s="19" t="e">
        <f t="shared" ca="1" si="1184"/>
        <v>#N/A</v>
      </c>
      <c r="AP962" s="19" t="e">
        <f t="shared" ca="1" si="1185"/>
        <v>#N/A</v>
      </c>
      <c r="AQ962" s="72" t="e">
        <f t="shared" ca="1" si="1186"/>
        <v>#N/A</v>
      </c>
      <c r="AR962" s="72" t="e">
        <f t="shared" ca="1" si="1187"/>
        <v>#N/A</v>
      </c>
      <c r="AS962" s="72" t="e">
        <f t="shared" ca="1" si="1188"/>
        <v>#N/A</v>
      </c>
      <c r="AT962" s="19" t="e">
        <f t="shared" ca="1" si="1189"/>
        <v>#N/A</v>
      </c>
      <c r="AU962" s="19" t="e">
        <f t="shared" ca="1" si="1190"/>
        <v>#N/A</v>
      </c>
      <c r="AV962" s="19" t="e">
        <f t="shared" ca="1" si="1191"/>
        <v>#N/A</v>
      </c>
      <c r="AW962" s="19" t="e">
        <f t="shared" ca="1" si="1192"/>
        <v>#N/A</v>
      </c>
      <c r="AX962" s="19" t="e">
        <f t="shared" ca="1" si="1193"/>
        <v>#N/A</v>
      </c>
      <c r="AY962" s="19" t="e">
        <f t="shared" ca="1" si="1194"/>
        <v>#N/A</v>
      </c>
      <c r="AZ962" s="72" t="e">
        <f t="shared" ca="1" si="1195"/>
        <v>#N/A</v>
      </c>
      <c r="BA962" s="72" t="e">
        <f t="shared" ca="1" si="1196"/>
        <v>#N/A</v>
      </c>
      <c r="BB962" s="72" t="e">
        <f t="shared" ca="1" si="1197"/>
        <v>#N/A</v>
      </c>
      <c r="BC962" s="19" t="e">
        <f t="shared" ca="1" si="1198"/>
        <v>#N/A</v>
      </c>
      <c r="BD962" s="19" t="e">
        <f t="shared" ca="1" si="1199"/>
        <v>#N/A</v>
      </c>
      <c r="BE962" s="19" t="e">
        <f t="shared" ca="1" si="1200"/>
        <v>#N/A</v>
      </c>
      <c r="BF962" s="19" t="e">
        <f t="shared" ca="1" si="1201"/>
        <v>#N/A</v>
      </c>
      <c r="BG962" s="19" t="e">
        <f t="shared" ca="1" si="1202"/>
        <v>#N/A</v>
      </c>
      <c r="BH962" s="19" t="e">
        <f t="shared" ca="1" si="1203"/>
        <v>#N/A</v>
      </c>
      <c r="BI962" s="72" t="e">
        <f t="shared" ca="1" si="1204"/>
        <v>#N/A</v>
      </c>
      <c r="BJ962" s="72" t="e">
        <f t="shared" ca="1" si="1205"/>
        <v>#N/A</v>
      </c>
      <c r="BK962" s="72" t="e">
        <f t="shared" ca="1" si="1206"/>
        <v>#N/A</v>
      </c>
      <c r="BL962" s="72" t="e">
        <f t="shared" ca="1" si="1207"/>
        <v>#N/A</v>
      </c>
      <c r="BM962" s="72" t="e">
        <f t="shared" ca="1" si="1208"/>
        <v>#N/A</v>
      </c>
      <c r="BN962" s="72" t="e">
        <f t="shared" ca="1" si="1209"/>
        <v>#N/A</v>
      </c>
      <c r="BO962" s="72" t="e">
        <f t="shared" ca="1" si="1210"/>
        <v>#N/A</v>
      </c>
      <c r="BP962" s="72" t="e">
        <f t="shared" ca="1" si="1211"/>
        <v>#N/A</v>
      </c>
      <c r="BQ962" s="72" t="e">
        <f t="shared" ca="1" si="1212"/>
        <v>#N/A</v>
      </c>
      <c r="BR962" s="72" t="e">
        <f t="shared" ca="1" si="1213"/>
        <v>#N/A</v>
      </c>
      <c r="BS962" s="72" t="e">
        <f t="shared" ca="1" si="1214"/>
        <v>#N/A</v>
      </c>
      <c r="BT962" s="72" t="e">
        <f t="shared" ca="1" si="1215"/>
        <v>#N/A</v>
      </c>
      <c r="BU962" s="72" t="e">
        <f t="shared" ca="1" si="1216"/>
        <v>#N/A</v>
      </c>
      <c r="BV962" s="72" t="e">
        <f t="shared" ca="1" si="1217"/>
        <v>#N/A</v>
      </c>
    </row>
    <row r="963" spans="1:74">
      <c r="A963" s="13" t="e">
        <f ca="1">'MGRS to'!AO963</f>
        <v>#N/A</v>
      </c>
      <c r="B963" s="13" t="e">
        <f ca="1">'MGRS to'!AP963</f>
        <v>#N/A</v>
      </c>
      <c r="C963" s="19" t="e">
        <f t="shared" ca="1" si="1146"/>
        <v>#N/A</v>
      </c>
      <c r="D963" s="19" t="e">
        <f t="shared" ca="1" si="1147"/>
        <v>#N/A</v>
      </c>
      <c r="E963" s="19" t="e">
        <f t="shared" ca="1" si="1148"/>
        <v>#N/A</v>
      </c>
      <c r="F963" s="19" t="e">
        <f t="shared" ca="1" si="1149"/>
        <v>#N/A</v>
      </c>
      <c r="G963" s="19" t="e">
        <f t="shared" ca="1" si="1150"/>
        <v>#N/A</v>
      </c>
      <c r="H963" s="19" t="e">
        <f t="shared" ca="1" si="1151"/>
        <v>#N/A</v>
      </c>
      <c r="I963" s="19" t="e">
        <f t="shared" ca="1" si="1152"/>
        <v>#N/A</v>
      </c>
      <c r="J963" s="19" t="e">
        <f t="shared" ca="1" si="1153"/>
        <v>#N/A</v>
      </c>
      <c r="K963" s="19" t="e">
        <f t="shared" ca="1" si="1154"/>
        <v>#N/A</v>
      </c>
      <c r="L963" s="19" t="e">
        <f t="shared" ca="1" si="1155"/>
        <v>#N/A</v>
      </c>
      <c r="M963" s="19" t="e">
        <f t="shared" ca="1" si="1156"/>
        <v>#N/A</v>
      </c>
      <c r="N963" s="19" t="e">
        <f t="shared" ca="1" si="1157"/>
        <v>#N/A</v>
      </c>
      <c r="O963" s="19" t="e">
        <f t="shared" ca="1" si="1158"/>
        <v>#N/A</v>
      </c>
      <c r="P963" s="72" t="e">
        <f t="shared" ca="1" si="1159"/>
        <v>#N/A</v>
      </c>
      <c r="Q963" s="72" t="e">
        <f t="shared" ca="1" si="1160"/>
        <v>#N/A</v>
      </c>
      <c r="R963" s="72" t="e">
        <f t="shared" ca="1" si="1161"/>
        <v>#N/A</v>
      </c>
      <c r="S963" s="19" t="e">
        <f t="shared" ca="1" si="1162"/>
        <v>#N/A</v>
      </c>
      <c r="T963" s="19" t="e">
        <f t="shared" ca="1" si="1163"/>
        <v>#N/A</v>
      </c>
      <c r="U963" s="19" t="e">
        <f t="shared" ca="1" si="1164"/>
        <v>#N/A</v>
      </c>
      <c r="V963" s="19" t="e">
        <f t="shared" ca="1" si="1165"/>
        <v>#N/A</v>
      </c>
      <c r="W963" s="19" t="e">
        <f t="shared" ca="1" si="1166"/>
        <v>#N/A</v>
      </c>
      <c r="X963" s="19" t="e">
        <f t="shared" ca="1" si="1167"/>
        <v>#N/A</v>
      </c>
      <c r="Y963" s="72" t="e">
        <f t="shared" ca="1" si="1168"/>
        <v>#N/A</v>
      </c>
      <c r="Z963" s="72" t="e">
        <f t="shared" ca="1" si="1169"/>
        <v>#N/A</v>
      </c>
      <c r="AA963" s="72" t="e">
        <f t="shared" ca="1" si="1170"/>
        <v>#N/A</v>
      </c>
      <c r="AB963" s="19" t="e">
        <f t="shared" ca="1" si="1171"/>
        <v>#N/A</v>
      </c>
      <c r="AC963" s="19" t="e">
        <f t="shared" ca="1" si="1172"/>
        <v>#N/A</v>
      </c>
      <c r="AD963" s="19" t="e">
        <f t="shared" ca="1" si="1173"/>
        <v>#N/A</v>
      </c>
      <c r="AE963" s="19" t="e">
        <f t="shared" ca="1" si="1174"/>
        <v>#N/A</v>
      </c>
      <c r="AF963" s="19" t="e">
        <f t="shared" ca="1" si="1175"/>
        <v>#N/A</v>
      </c>
      <c r="AG963" s="19" t="e">
        <f t="shared" ca="1" si="1176"/>
        <v>#N/A</v>
      </c>
      <c r="AH963" s="72" t="e">
        <f t="shared" ca="1" si="1177"/>
        <v>#N/A</v>
      </c>
      <c r="AI963" s="72" t="e">
        <f t="shared" ca="1" si="1178"/>
        <v>#N/A</v>
      </c>
      <c r="AJ963" s="72" t="e">
        <f t="shared" ca="1" si="1179"/>
        <v>#N/A</v>
      </c>
      <c r="AK963" s="19" t="e">
        <f t="shared" ca="1" si="1180"/>
        <v>#N/A</v>
      </c>
      <c r="AL963" s="19" t="e">
        <f t="shared" ca="1" si="1181"/>
        <v>#N/A</v>
      </c>
      <c r="AM963" s="19" t="e">
        <f t="shared" ca="1" si="1182"/>
        <v>#N/A</v>
      </c>
      <c r="AN963" s="19" t="e">
        <f t="shared" ca="1" si="1183"/>
        <v>#N/A</v>
      </c>
      <c r="AO963" s="19" t="e">
        <f t="shared" ca="1" si="1184"/>
        <v>#N/A</v>
      </c>
      <c r="AP963" s="19" t="e">
        <f t="shared" ca="1" si="1185"/>
        <v>#N/A</v>
      </c>
      <c r="AQ963" s="72" t="e">
        <f t="shared" ca="1" si="1186"/>
        <v>#N/A</v>
      </c>
      <c r="AR963" s="72" t="e">
        <f t="shared" ca="1" si="1187"/>
        <v>#N/A</v>
      </c>
      <c r="AS963" s="72" t="e">
        <f t="shared" ca="1" si="1188"/>
        <v>#N/A</v>
      </c>
      <c r="AT963" s="19" t="e">
        <f t="shared" ca="1" si="1189"/>
        <v>#N/A</v>
      </c>
      <c r="AU963" s="19" t="e">
        <f t="shared" ca="1" si="1190"/>
        <v>#N/A</v>
      </c>
      <c r="AV963" s="19" t="e">
        <f t="shared" ca="1" si="1191"/>
        <v>#N/A</v>
      </c>
      <c r="AW963" s="19" t="e">
        <f t="shared" ca="1" si="1192"/>
        <v>#N/A</v>
      </c>
      <c r="AX963" s="19" t="e">
        <f t="shared" ca="1" si="1193"/>
        <v>#N/A</v>
      </c>
      <c r="AY963" s="19" t="e">
        <f t="shared" ca="1" si="1194"/>
        <v>#N/A</v>
      </c>
      <c r="AZ963" s="72" t="e">
        <f t="shared" ca="1" si="1195"/>
        <v>#N/A</v>
      </c>
      <c r="BA963" s="72" t="e">
        <f t="shared" ca="1" si="1196"/>
        <v>#N/A</v>
      </c>
      <c r="BB963" s="72" t="e">
        <f t="shared" ca="1" si="1197"/>
        <v>#N/A</v>
      </c>
      <c r="BC963" s="19" t="e">
        <f t="shared" ca="1" si="1198"/>
        <v>#N/A</v>
      </c>
      <c r="BD963" s="19" t="e">
        <f t="shared" ca="1" si="1199"/>
        <v>#N/A</v>
      </c>
      <c r="BE963" s="19" t="e">
        <f t="shared" ca="1" si="1200"/>
        <v>#N/A</v>
      </c>
      <c r="BF963" s="19" t="e">
        <f t="shared" ca="1" si="1201"/>
        <v>#N/A</v>
      </c>
      <c r="BG963" s="19" t="e">
        <f t="shared" ca="1" si="1202"/>
        <v>#N/A</v>
      </c>
      <c r="BH963" s="19" t="e">
        <f t="shared" ca="1" si="1203"/>
        <v>#N/A</v>
      </c>
      <c r="BI963" s="72" t="e">
        <f t="shared" ca="1" si="1204"/>
        <v>#N/A</v>
      </c>
      <c r="BJ963" s="72" t="e">
        <f t="shared" ca="1" si="1205"/>
        <v>#N/A</v>
      </c>
      <c r="BK963" s="72" t="e">
        <f t="shared" ca="1" si="1206"/>
        <v>#N/A</v>
      </c>
      <c r="BL963" s="72" t="e">
        <f t="shared" ca="1" si="1207"/>
        <v>#N/A</v>
      </c>
      <c r="BM963" s="72" t="e">
        <f t="shared" ca="1" si="1208"/>
        <v>#N/A</v>
      </c>
      <c r="BN963" s="72" t="e">
        <f t="shared" ca="1" si="1209"/>
        <v>#N/A</v>
      </c>
      <c r="BO963" s="72" t="e">
        <f t="shared" ca="1" si="1210"/>
        <v>#N/A</v>
      </c>
      <c r="BP963" s="72" t="e">
        <f t="shared" ca="1" si="1211"/>
        <v>#N/A</v>
      </c>
      <c r="BQ963" s="72" t="e">
        <f t="shared" ca="1" si="1212"/>
        <v>#N/A</v>
      </c>
      <c r="BR963" s="72" t="e">
        <f t="shared" ca="1" si="1213"/>
        <v>#N/A</v>
      </c>
      <c r="BS963" s="72" t="e">
        <f t="shared" ca="1" si="1214"/>
        <v>#N/A</v>
      </c>
      <c r="BT963" s="72" t="e">
        <f t="shared" ca="1" si="1215"/>
        <v>#N/A</v>
      </c>
      <c r="BU963" s="72" t="e">
        <f t="shared" ca="1" si="1216"/>
        <v>#N/A</v>
      </c>
      <c r="BV963" s="72" t="e">
        <f t="shared" ca="1" si="1217"/>
        <v>#N/A</v>
      </c>
    </row>
    <row r="964" spans="1:74">
      <c r="A964" s="13" t="e">
        <f ca="1">'MGRS to'!AO964</f>
        <v>#N/A</v>
      </c>
      <c r="B964" s="13" t="e">
        <f ca="1">'MGRS to'!AP964</f>
        <v>#N/A</v>
      </c>
      <c r="C964" s="19" t="e">
        <f t="shared" ca="1" si="1146"/>
        <v>#N/A</v>
      </c>
      <c r="D964" s="19" t="e">
        <f t="shared" ca="1" si="1147"/>
        <v>#N/A</v>
      </c>
      <c r="E964" s="19" t="e">
        <f t="shared" ca="1" si="1148"/>
        <v>#N/A</v>
      </c>
      <c r="F964" s="19" t="e">
        <f t="shared" ca="1" si="1149"/>
        <v>#N/A</v>
      </c>
      <c r="G964" s="19" t="e">
        <f t="shared" ca="1" si="1150"/>
        <v>#N/A</v>
      </c>
      <c r="H964" s="19" t="e">
        <f t="shared" ca="1" si="1151"/>
        <v>#N/A</v>
      </c>
      <c r="I964" s="19" t="e">
        <f t="shared" ca="1" si="1152"/>
        <v>#N/A</v>
      </c>
      <c r="J964" s="19" t="e">
        <f t="shared" ca="1" si="1153"/>
        <v>#N/A</v>
      </c>
      <c r="K964" s="19" t="e">
        <f t="shared" ca="1" si="1154"/>
        <v>#N/A</v>
      </c>
      <c r="L964" s="19" t="e">
        <f t="shared" ca="1" si="1155"/>
        <v>#N/A</v>
      </c>
      <c r="M964" s="19" t="e">
        <f t="shared" ca="1" si="1156"/>
        <v>#N/A</v>
      </c>
      <c r="N964" s="19" t="e">
        <f t="shared" ca="1" si="1157"/>
        <v>#N/A</v>
      </c>
      <c r="O964" s="19" t="e">
        <f t="shared" ca="1" si="1158"/>
        <v>#N/A</v>
      </c>
      <c r="P964" s="72" t="e">
        <f t="shared" ca="1" si="1159"/>
        <v>#N/A</v>
      </c>
      <c r="Q964" s="72" t="e">
        <f t="shared" ca="1" si="1160"/>
        <v>#N/A</v>
      </c>
      <c r="R964" s="72" t="e">
        <f t="shared" ca="1" si="1161"/>
        <v>#N/A</v>
      </c>
      <c r="S964" s="19" t="e">
        <f t="shared" ca="1" si="1162"/>
        <v>#N/A</v>
      </c>
      <c r="T964" s="19" t="e">
        <f t="shared" ca="1" si="1163"/>
        <v>#N/A</v>
      </c>
      <c r="U964" s="19" t="e">
        <f t="shared" ca="1" si="1164"/>
        <v>#N/A</v>
      </c>
      <c r="V964" s="19" t="e">
        <f t="shared" ca="1" si="1165"/>
        <v>#N/A</v>
      </c>
      <c r="W964" s="19" t="e">
        <f t="shared" ca="1" si="1166"/>
        <v>#N/A</v>
      </c>
      <c r="X964" s="19" t="e">
        <f t="shared" ca="1" si="1167"/>
        <v>#N/A</v>
      </c>
      <c r="Y964" s="72" t="e">
        <f t="shared" ca="1" si="1168"/>
        <v>#N/A</v>
      </c>
      <c r="Z964" s="72" t="e">
        <f t="shared" ca="1" si="1169"/>
        <v>#N/A</v>
      </c>
      <c r="AA964" s="72" t="e">
        <f t="shared" ca="1" si="1170"/>
        <v>#N/A</v>
      </c>
      <c r="AB964" s="19" t="e">
        <f t="shared" ca="1" si="1171"/>
        <v>#N/A</v>
      </c>
      <c r="AC964" s="19" t="e">
        <f t="shared" ca="1" si="1172"/>
        <v>#N/A</v>
      </c>
      <c r="AD964" s="19" t="e">
        <f t="shared" ca="1" si="1173"/>
        <v>#N/A</v>
      </c>
      <c r="AE964" s="19" t="e">
        <f t="shared" ca="1" si="1174"/>
        <v>#N/A</v>
      </c>
      <c r="AF964" s="19" t="e">
        <f t="shared" ca="1" si="1175"/>
        <v>#N/A</v>
      </c>
      <c r="AG964" s="19" t="e">
        <f t="shared" ca="1" si="1176"/>
        <v>#N/A</v>
      </c>
      <c r="AH964" s="72" t="e">
        <f t="shared" ca="1" si="1177"/>
        <v>#N/A</v>
      </c>
      <c r="AI964" s="72" t="e">
        <f t="shared" ca="1" si="1178"/>
        <v>#N/A</v>
      </c>
      <c r="AJ964" s="72" t="e">
        <f t="shared" ca="1" si="1179"/>
        <v>#N/A</v>
      </c>
      <c r="AK964" s="19" t="e">
        <f t="shared" ca="1" si="1180"/>
        <v>#N/A</v>
      </c>
      <c r="AL964" s="19" t="e">
        <f t="shared" ca="1" si="1181"/>
        <v>#N/A</v>
      </c>
      <c r="AM964" s="19" t="e">
        <f t="shared" ca="1" si="1182"/>
        <v>#N/A</v>
      </c>
      <c r="AN964" s="19" t="e">
        <f t="shared" ca="1" si="1183"/>
        <v>#N/A</v>
      </c>
      <c r="AO964" s="19" t="e">
        <f t="shared" ca="1" si="1184"/>
        <v>#N/A</v>
      </c>
      <c r="AP964" s="19" t="e">
        <f t="shared" ca="1" si="1185"/>
        <v>#N/A</v>
      </c>
      <c r="AQ964" s="72" t="e">
        <f t="shared" ca="1" si="1186"/>
        <v>#N/A</v>
      </c>
      <c r="AR964" s="72" t="e">
        <f t="shared" ca="1" si="1187"/>
        <v>#N/A</v>
      </c>
      <c r="AS964" s="72" t="e">
        <f t="shared" ca="1" si="1188"/>
        <v>#N/A</v>
      </c>
      <c r="AT964" s="19" t="e">
        <f t="shared" ca="1" si="1189"/>
        <v>#N/A</v>
      </c>
      <c r="AU964" s="19" t="e">
        <f t="shared" ca="1" si="1190"/>
        <v>#N/A</v>
      </c>
      <c r="AV964" s="19" t="e">
        <f t="shared" ca="1" si="1191"/>
        <v>#N/A</v>
      </c>
      <c r="AW964" s="19" t="e">
        <f t="shared" ca="1" si="1192"/>
        <v>#N/A</v>
      </c>
      <c r="AX964" s="19" t="e">
        <f t="shared" ca="1" si="1193"/>
        <v>#N/A</v>
      </c>
      <c r="AY964" s="19" t="e">
        <f t="shared" ca="1" si="1194"/>
        <v>#N/A</v>
      </c>
      <c r="AZ964" s="72" t="e">
        <f t="shared" ca="1" si="1195"/>
        <v>#N/A</v>
      </c>
      <c r="BA964" s="72" t="e">
        <f t="shared" ca="1" si="1196"/>
        <v>#N/A</v>
      </c>
      <c r="BB964" s="72" t="e">
        <f t="shared" ca="1" si="1197"/>
        <v>#N/A</v>
      </c>
      <c r="BC964" s="19" t="e">
        <f t="shared" ca="1" si="1198"/>
        <v>#N/A</v>
      </c>
      <c r="BD964" s="19" t="e">
        <f t="shared" ca="1" si="1199"/>
        <v>#N/A</v>
      </c>
      <c r="BE964" s="19" t="e">
        <f t="shared" ca="1" si="1200"/>
        <v>#N/A</v>
      </c>
      <c r="BF964" s="19" t="e">
        <f t="shared" ca="1" si="1201"/>
        <v>#N/A</v>
      </c>
      <c r="BG964" s="19" t="e">
        <f t="shared" ca="1" si="1202"/>
        <v>#N/A</v>
      </c>
      <c r="BH964" s="19" t="e">
        <f t="shared" ca="1" si="1203"/>
        <v>#N/A</v>
      </c>
      <c r="BI964" s="72" t="e">
        <f t="shared" ca="1" si="1204"/>
        <v>#N/A</v>
      </c>
      <c r="BJ964" s="72" t="e">
        <f t="shared" ca="1" si="1205"/>
        <v>#N/A</v>
      </c>
      <c r="BK964" s="72" t="e">
        <f t="shared" ca="1" si="1206"/>
        <v>#N/A</v>
      </c>
      <c r="BL964" s="72" t="e">
        <f t="shared" ca="1" si="1207"/>
        <v>#N/A</v>
      </c>
      <c r="BM964" s="72" t="e">
        <f t="shared" ca="1" si="1208"/>
        <v>#N/A</v>
      </c>
      <c r="BN964" s="72" t="e">
        <f t="shared" ca="1" si="1209"/>
        <v>#N/A</v>
      </c>
      <c r="BO964" s="72" t="e">
        <f t="shared" ca="1" si="1210"/>
        <v>#N/A</v>
      </c>
      <c r="BP964" s="72" t="e">
        <f t="shared" ca="1" si="1211"/>
        <v>#N/A</v>
      </c>
      <c r="BQ964" s="72" t="e">
        <f t="shared" ca="1" si="1212"/>
        <v>#N/A</v>
      </c>
      <c r="BR964" s="72" t="e">
        <f t="shared" ca="1" si="1213"/>
        <v>#N/A</v>
      </c>
      <c r="BS964" s="72" t="e">
        <f t="shared" ca="1" si="1214"/>
        <v>#N/A</v>
      </c>
      <c r="BT964" s="72" t="e">
        <f t="shared" ca="1" si="1215"/>
        <v>#N/A</v>
      </c>
      <c r="BU964" s="72" t="e">
        <f t="shared" ca="1" si="1216"/>
        <v>#N/A</v>
      </c>
      <c r="BV964" s="72" t="e">
        <f t="shared" ca="1" si="1217"/>
        <v>#N/A</v>
      </c>
    </row>
    <row r="965" spans="1:74">
      <c r="A965" s="13" t="e">
        <f ca="1">'MGRS to'!AO965</f>
        <v>#N/A</v>
      </c>
      <c r="B965" s="13" t="e">
        <f ca="1">'MGRS to'!AP965</f>
        <v>#N/A</v>
      </c>
      <c r="C965" s="19" t="e">
        <f t="shared" ca="1" si="1146"/>
        <v>#N/A</v>
      </c>
      <c r="D965" s="19" t="e">
        <f t="shared" ca="1" si="1147"/>
        <v>#N/A</v>
      </c>
      <c r="E965" s="19" t="e">
        <f t="shared" ca="1" si="1148"/>
        <v>#N/A</v>
      </c>
      <c r="F965" s="19" t="e">
        <f t="shared" ca="1" si="1149"/>
        <v>#N/A</v>
      </c>
      <c r="G965" s="19" t="e">
        <f t="shared" ca="1" si="1150"/>
        <v>#N/A</v>
      </c>
      <c r="H965" s="19" t="e">
        <f t="shared" ca="1" si="1151"/>
        <v>#N/A</v>
      </c>
      <c r="I965" s="19" t="e">
        <f t="shared" ca="1" si="1152"/>
        <v>#N/A</v>
      </c>
      <c r="J965" s="19" t="e">
        <f t="shared" ca="1" si="1153"/>
        <v>#N/A</v>
      </c>
      <c r="K965" s="19" t="e">
        <f t="shared" ca="1" si="1154"/>
        <v>#N/A</v>
      </c>
      <c r="L965" s="19" t="e">
        <f t="shared" ca="1" si="1155"/>
        <v>#N/A</v>
      </c>
      <c r="M965" s="19" t="e">
        <f t="shared" ca="1" si="1156"/>
        <v>#N/A</v>
      </c>
      <c r="N965" s="19" t="e">
        <f t="shared" ca="1" si="1157"/>
        <v>#N/A</v>
      </c>
      <c r="O965" s="19" t="e">
        <f t="shared" ca="1" si="1158"/>
        <v>#N/A</v>
      </c>
      <c r="P965" s="72" t="e">
        <f t="shared" ca="1" si="1159"/>
        <v>#N/A</v>
      </c>
      <c r="Q965" s="72" t="e">
        <f t="shared" ca="1" si="1160"/>
        <v>#N/A</v>
      </c>
      <c r="R965" s="72" t="e">
        <f t="shared" ca="1" si="1161"/>
        <v>#N/A</v>
      </c>
      <c r="S965" s="19" t="e">
        <f t="shared" ca="1" si="1162"/>
        <v>#N/A</v>
      </c>
      <c r="T965" s="19" t="e">
        <f t="shared" ca="1" si="1163"/>
        <v>#N/A</v>
      </c>
      <c r="U965" s="19" t="e">
        <f t="shared" ca="1" si="1164"/>
        <v>#N/A</v>
      </c>
      <c r="V965" s="19" t="e">
        <f t="shared" ca="1" si="1165"/>
        <v>#N/A</v>
      </c>
      <c r="W965" s="19" t="e">
        <f t="shared" ca="1" si="1166"/>
        <v>#N/A</v>
      </c>
      <c r="X965" s="19" t="e">
        <f t="shared" ca="1" si="1167"/>
        <v>#N/A</v>
      </c>
      <c r="Y965" s="72" t="e">
        <f t="shared" ca="1" si="1168"/>
        <v>#N/A</v>
      </c>
      <c r="Z965" s="72" t="e">
        <f t="shared" ca="1" si="1169"/>
        <v>#N/A</v>
      </c>
      <c r="AA965" s="72" t="e">
        <f t="shared" ca="1" si="1170"/>
        <v>#N/A</v>
      </c>
      <c r="AB965" s="19" t="e">
        <f t="shared" ca="1" si="1171"/>
        <v>#N/A</v>
      </c>
      <c r="AC965" s="19" t="e">
        <f t="shared" ca="1" si="1172"/>
        <v>#N/A</v>
      </c>
      <c r="AD965" s="19" t="e">
        <f t="shared" ca="1" si="1173"/>
        <v>#N/A</v>
      </c>
      <c r="AE965" s="19" t="e">
        <f t="shared" ca="1" si="1174"/>
        <v>#N/A</v>
      </c>
      <c r="AF965" s="19" t="e">
        <f t="shared" ca="1" si="1175"/>
        <v>#N/A</v>
      </c>
      <c r="AG965" s="19" t="e">
        <f t="shared" ca="1" si="1176"/>
        <v>#N/A</v>
      </c>
      <c r="AH965" s="72" t="e">
        <f t="shared" ca="1" si="1177"/>
        <v>#N/A</v>
      </c>
      <c r="AI965" s="72" t="e">
        <f t="shared" ca="1" si="1178"/>
        <v>#N/A</v>
      </c>
      <c r="AJ965" s="72" t="e">
        <f t="shared" ca="1" si="1179"/>
        <v>#N/A</v>
      </c>
      <c r="AK965" s="19" t="e">
        <f t="shared" ca="1" si="1180"/>
        <v>#N/A</v>
      </c>
      <c r="AL965" s="19" t="e">
        <f t="shared" ca="1" si="1181"/>
        <v>#N/A</v>
      </c>
      <c r="AM965" s="19" t="e">
        <f t="shared" ca="1" si="1182"/>
        <v>#N/A</v>
      </c>
      <c r="AN965" s="19" t="e">
        <f t="shared" ca="1" si="1183"/>
        <v>#N/A</v>
      </c>
      <c r="AO965" s="19" t="e">
        <f t="shared" ca="1" si="1184"/>
        <v>#N/A</v>
      </c>
      <c r="AP965" s="19" t="e">
        <f t="shared" ca="1" si="1185"/>
        <v>#N/A</v>
      </c>
      <c r="AQ965" s="72" t="e">
        <f t="shared" ca="1" si="1186"/>
        <v>#N/A</v>
      </c>
      <c r="AR965" s="72" t="e">
        <f t="shared" ca="1" si="1187"/>
        <v>#N/A</v>
      </c>
      <c r="AS965" s="72" t="e">
        <f t="shared" ca="1" si="1188"/>
        <v>#N/A</v>
      </c>
      <c r="AT965" s="19" t="e">
        <f t="shared" ca="1" si="1189"/>
        <v>#N/A</v>
      </c>
      <c r="AU965" s="19" t="e">
        <f t="shared" ca="1" si="1190"/>
        <v>#N/A</v>
      </c>
      <c r="AV965" s="19" t="e">
        <f t="shared" ca="1" si="1191"/>
        <v>#N/A</v>
      </c>
      <c r="AW965" s="19" t="e">
        <f t="shared" ca="1" si="1192"/>
        <v>#N/A</v>
      </c>
      <c r="AX965" s="19" t="e">
        <f t="shared" ca="1" si="1193"/>
        <v>#N/A</v>
      </c>
      <c r="AY965" s="19" t="e">
        <f t="shared" ca="1" si="1194"/>
        <v>#N/A</v>
      </c>
      <c r="AZ965" s="72" t="e">
        <f t="shared" ca="1" si="1195"/>
        <v>#N/A</v>
      </c>
      <c r="BA965" s="72" t="e">
        <f t="shared" ca="1" si="1196"/>
        <v>#N/A</v>
      </c>
      <c r="BB965" s="72" t="e">
        <f t="shared" ca="1" si="1197"/>
        <v>#N/A</v>
      </c>
      <c r="BC965" s="19" t="e">
        <f t="shared" ca="1" si="1198"/>
        <v>#N/A</v>
      </c>
      <c r="BD965" s="19" t="e">
        <f t="shared" ca="1" si="1199"/>
        <v>#N/A</v>
      </c>
      <c r="BE965" s="19" t="e">
        <f t="shared" ca="1" si="1200"/>
        <v>#N/A</v>
      </c>
      <c r="BF965" s="19" t="e">
        <f t="shared" ca="1" si="1201"/>
        <v>#N/A</v>
      </c>
      <c r="BG965" s="19" t="e">
        <f t="shared" ca="1" si="1202"/>
        <v>#N/A</v>
      </c>
      <c r="BH965" s="19" t="e">
        <f t="shared" ca="1" si="1203"/>
        <v>#N/A</v>
      </c>
      <c r="BI965" s="72" t="e">
        <f t="shared" ca="1" si="1204"/>
        <v>#N/A</v>
      </c>
      <c r="BJ965" s="72" t="e">
        <f t="shared" ca="1" si="1205"/>
        <v>#N/A</v>
      </c>
      <c r="BK965" s="72" t="e">
        <f t="shared" ca="1" si="1206"/>
        <v>#N/A</v>
      </c>
      <c r="BL965" s="72" t="e">
        <f t="shared" ca="1" si="1207"/>
        <v>#N/A</v>
      </c>
      <c r="BM965" s="72" t="e">
        <f t="shared" ca="1" si="1208"/>
        <v>#N/A</v>
      </c>
      <c r="BN965" s="72" t="e">
        <f t="shared" ca="1" si="1209"/>
        <v>#N/A</v>
      </c>
      <c r="BO965" s="72" t="e">
        <f t="shared" ca="1" si="1210"/>
        <v>#N/A</v>
      </c>
      <c r="BP965" s="72" t="e">
        <f t="shared" ca="1" si="1211"/>
        <v>#N/A</v>
      </c>
      <c r="BQ965" s="72" t="e">
        <f t="shared" ca="1" si="1212"/>
        <v>#N/A</v>
      </c>
      <c r="BR965" s="72" t="e">
        <f t="shared" ca="1" si="1213"/>
        <v>#N/A</v>
      </c>
      <c r="BS965" s="72" t="e">
        <f t="shared" ca="1" si="1214"/>
        <v>#N/A</v>
      </c>
      <c r="BT965" s="72" t="e">
        <f t="shared" ca="1" si="1215"/>
        <v>#N/A</v>
      </c>
      <c r="BU965" s="72" t="e">
        <f t="shared" ca="1" si="1216"/>
        <v>#N/A</v>
      </c>
      <c r="BV965" s="72" t="e">
        <f t="shared" ca="1" si="1217"/>
        <v>#N/A</v>
      </c>
    </row>
    <row r="966" spans="1:74">
      <c r="A966" s="13" t="e">
        <f ca="1">'MGRS to'!AO966</f>
        <v>#N/A</v>
      </c>
      <c r="B966" s="13" t="e">
        <f ca="1">'MGRS to'!AP966</f>
        <v>#N/A</v>
      </c>
      <c r="C966" s="19" t="e">
        <f t="shared" ca="1" si="1146"/>
        <v>#N/A</v>
      </c>
      <c r="D966" s="19" t="e">
        <f t="shared" ca="1" si="1147"/>
        <v>#N/A</v>
      </c>
      <c r="E966" s="19" t="e">
        <f t="shared" ca="1" si="1148"/>
        <v>#N/A</v>
      </c>
      <c r="F966" s="19" t="e">
        <f t="shared" ca="1" si="1149"/>
        <v>#N/A</v>
      </c>
      <c r="G966" s="19" t="e">
        <f t="shared" ca="1" si="1150"/>
        <v>#N/A</v>
      </c>
      <c r="H966" s="19" t="e">
        <f t="shared" ca="1" si="1151"/>
        <v>#N/A</v>
      </c>
      <c r="I966" s="19" t="e">
        <f t="shared" ca="1" si="1152"/>
        <v>#N/A</v>
      </c>
      <c r="J966" s="19" t="e">
        <f t="shared" ca="1" si="1153"/>
        <v>#N/A</v>
      </c>
      <c r="K966" s="19" t="e">
        <f t="shared" ca="1" si="1154"/>
        <v>#N/A</v>
      </c>
      <c r="L966" s="19" t="e">
        <f t="shared" ca="1" si="1155"/>
        <v>#N/A</v>
      </c>
      <c r="M966" s="19" t="e">
        <f t="shared" ca="1" si="1156"/>
        <v>#N/A</v>
      </c>
      <c r="N966" s="19" t="e">
        <f t="shared" ca="1" si="1157"/>
        <v>#N/A</v>
      </c>
      <c r="O966" s="19" t="e">
        <f t="shared" ca="1" si="1158"/>
        <v>#N/A</v>
      </c>
      <c r="P966" s="72" t="e">
        <f t="shared" ca="1" si="1159"/>
        <v>#N/A</v>
      </c>
      <c r="Q966" s="72" t="e">
        <f t="shared" ca="1" si="1160"/>
        <v>#N/A</v>
      </c>
      <c r="R966" s="72" t="e">
        <f t="shared" ca="1" si="1161"/>
        <v>#N/A</v>
      </c>
      <c r="S966" s="19" t="e">
        <f t="shared" ca="1" si="1162"/>
        <v>#N/A</v>
      </c>
      <c r="T966" s="19" t="e">
        <f t="shared" ca="1" si="1163"/>
        <v>#N/A</v>
      </c>
      <c r="U966" s="19" t="e">
        <f t="shared" ca="1" si="1164"/>
        <v>#N/A</v>
      </c>
      <c r="V966" s="19" t="e">
        <f t="shared" ca="1" si="1165"/>
        <v>#N/A</v>
      </c>
      <c r="W966" s="19" t="e">
        <f t="shared" ca="1" si="1166"/>
        <v>#N/A</v>
      </c>
      <c r="X966" s="19" t="e">
        <f t="shared" ca="1" si="1167"/>
        <v>#N/A</v>
      </c>
      <c r="Y966" s="72" t="e">
        <f t="shared" ca="1" si="1168"/>
        <v>#N/A</v>
      </c>
      <c r="Z966" s="72" t="e">
        <f t="shared" ca="1" si="1169"/>
        <v>#N/A</v>
      </c>
      <c r="AA966" s="72" t="e">
        <f t="shared" ca="1" si="1170"/>
        <v>#N/A</v>
      </c>
      <c r="AB966" s="19" t="e">
        <f t="shared" ca="1" si="1171"/>
        <v>#N/A</v>
      </c>
      <c r="AC966" s="19" t="e">
        <f t="shared" ca="1" si="1172"/>
        <v>#N/A</v>
      </c>
      <c r="AD966" s="19" t="e">
        <f t="shared" ca="1" si="1173"/>
        <v>#N/A</v>
      </c>
      <c r="AE966" s="19" t="e">
        <f t="shared" ca="1" si="1174"/>
        <v>#N/A</v>
      </c>
      <c r="AF966" s="19" t="e">
        <f t="shared" ca="1" si="1175"/>
        <v>#N/A</v>
      </c>
      <c r="AG966" s="19" t="e">
        <f t="shared" ca="1" si="1176"/>
        <v>#N/A</v>
      </c>
      <c r="AH966" s="72" t="e">
        <f t="shared" ca="1" si="1177"/>
        <v>#N/A</v>
      </c>
      <c r="AI966" s="72" t="e">
        <f t="shared" ca="1" si="1178"/>
        <v>#N/A</v>
      </c>
      <c r="AJ966" s="72" t="e">
        <f t="shared" ca="1" si="1179"/>
        <v>#N/A</v>
      </c>
      <c r="AK966" s="19" t="e">
        <f t="shared" ca="1" si="1180"/>
        <v>#N/A</v>
      </c>
      <c r="AL966" s="19" t="e">
        <f t="shared" ca="1" si="1181"/>
        <v>#N/A</v>
      </c>
      <c r="AM966" s="19" t="e">
        <f t="shared" ca="1" si="1182"/>
        <v>#N/A</v>
      </c>
      <c r="AN966" s="19" t="e">
        <f t="shared" ca="1" si="1183"/>
        <v>#N/A</v>
      </c>
      <c r="AO966" s="19" t="e">
        <f t="shared" ca="1" si="1184"/>
        <v>#N/A</v>
      </c>
      <c r="AP966" s="19" t="e">
        <f t="shared" ca="1" si="1185"/>
        <v>#N/A</v>
      </c>
      <c r="AQ966" s="72" t="e">
        <f t="shared" ca="1" si="1186"/>
        <v>#N/A</v>
      </c>
      <c r="AR966" s="72" t="e">
        <f t="shared" ca="1" si="1187"/>
        <v>#N/A</v>
      </c>
      <c r="AS966" s="72" t="e">
        <f t="shared" ca="1" si="1188"/>
        <v>#N/A</v>
      </c>
      <c r="AT966" s="19" t="e">
        <f t="shared" ca="1" si="1189"/>
        <v>#N/A</v>
      </c>
      <c r="AU966" s="19" t="e">
        <f t="shared" ca="1" si="1190"/>
        <v>#N/A</v>
      </c>
      <c r="AV966" s="19" t="e">
        <f t="shared" ca="1" si="1191"/>
        <v>#N/A</v>
      </c>
      <c r="AW966" s="19" t="e">
        <f t="shared" ca="1" si="1192"/>
        <v>#N/A</v>
      </c>
      <c r="AX966" s="19" t="e">
        <f t="shared" ca="1" si="1193"/>
        <v>#N/A</v>
      </c>
      <c r="AY966" s="19" t="e">
        <f t="shared" ca="1" si="1194"/>
        <v>#N/A</v>
      </c>
      <c r="AZ966" s="72" t="e">
        <f t="shared" ca="1" si="1195"/>
        <v>#N/A</v>
      </c>
      <c r="BA966" s="72" t="e">
        <f t="shared" ca="1" si="1196"/>
        <v>#N/A</v>
      </c>
      <c r="BB966" s="72" t="e">
        <f t="shared" ca="1" si="1197"/>
        <v>#N/A</v>
      </c>
      <c r="BC966" s="19" t="e">
        <f t="shared" ca="1" si="1198"/>
        <v>#N/A</v>
      </c>
      <c r="BD966" s="19" t="e">
        <f t="shared" ca="1" si="1199"/>
        <v>#N/A</v>
      </c>
      <c r="BE966" s="19" t="e">
        <f t="shared" ca="1" si="1200"/>
        <v>#N/A</v>
      </c>
      <c r="BF966" s="19" t="e">
        <f t="shared" ca="1" si="1201"/>
        <v>#N/A</v>
      </c>
      <c r="BG966" s="19" t="e">
        <f t="shared" ca="1" si="1202"/>
        <v>#N/A</v>
      </c>
      <c r="BH966" s="19" t="e">
        <f t="shared" ca="1" si="1203"/>
        <v>#N/A</v>
      </c>
      <c r="BI966" s="72" t="e">
        <f t="shared" ca="1" si="1204"/>
        <v>#N/A</v>
      </c>
      <c r="BJ966" s="72" t="e">
        <f t="shared" ca="1" si="1205"/>
        <v>#N/A</v>
      </c>
      <c r="BK966" s="72" t="e">
        <f t="shared" ca="1" si="1206"/>
        <v>#N/A</v>
      </c>
      <c r="BL966" s="72" t="e">
        <f t="shared" ca="1" si="1207"/>
        <v>#N/A</v>
      </c>
      <c r="BM966" s="72" t="e">
        <f t="shared" ca="1" si="1208"/>
        <v>#N/A</v>
      </c>
      <c r="BN966" s="72" t="e">
        <f t="shared" ca="1" si="1209"/>
        <v>#N/A</v>
      </c>
      <c r="BO966" s="72" t="e">
        <f t="shared" ca="1" si="1210"/>
        <v>#N/A</v>
      </c>
      <c r="BP966" s="72" t="e">
        <f t="shared" ca="1" si="1211"/>
        <v>#N/A</v>
      </c>
      <c r="BQ966" s="72" t="e">
        <f t="shared" ca="1" si="1212"/>
        <v>#N/A</v>
      </c>
      <c r="BR966" s="72" t="e">
        <f t="shared" ca="1" si="1213"/>
        <v>#N/A</v>
      </c>
      <c r="BS966" s="72" t="e">
        <f t="shared" ca="1" si="1214"/>
        <v>#N/A</v>
      </c>
      <c r="BT966" s="72" t="e">
        <f t="shared" ca="1" si="1215"/>
        <v>#N/A</v>
      </c>
      <c r="BU966" s="72" t="e">
        <f t="shared" ca="1" si="1216"/>
        <v>#N/A</v>
      </c>
      <c r="BV966" s="72" t="e">
        <f t="shared" ca="1" si="1217"/>
        <v>#N/A</v>
      </c>
    </row>
    <row r="967" spans="1:74">
      <c r="A967" s="13" t="e">
        <f ca="1">'MGRS to'!AO967</f>
        <v>#N/A</v>
      </c>
      <c r="B967" s="13" t="e">
        <f ca="1">'MGRS to'!AP967</f>
        <v>#N/A</v>
      </c>
      <c r="C967" s="19" t="e">
        <f t="shared" ca="1" si="1146"/>
        <v>#N/A</v>
      </c>
      <c r="D967" s="19" t="e">
        <f t="shared" ca="1" si="1147"/>
        <v>#N/A</v>
      </c>
      <c r="E967" s="19" t="e">
        <f t="shared" ca="1" si="1148"/>
        <v>#N/A</v>
      </c>
      <c r="F967" s="19" t="e">
        <f t="shared" ca="1" si="1149"/>
        <v>#N/A</v>
      </c>
      <c r="G967" s="19" t="e">
        <f t="shared" ca="1" si="1150"/>
        <v>#N/A</v>
      </c>
      <c r="H967" s="19" t="e">
        <f t="shared" ca="1" si="1151"/>
        <v>#N/A</v>
      </c>
      <c r="I967" s="19" t="e">
        <f t="shared" ca="1" si="1152"/>
        <v>#N/A</v>
      </c>
      <c r="J967" s="19" t="e">
        <f t="shared" ca="1" si="1153"/>
        <v>#N/A</v>
      </c>
      <c r="K967" s="19" t="e">
        <f t="shared" ca="1" si="1154"/>
        <v>#N/A</v>
      </c>
      <c r="L967" s="19" t="e">
        <f t="shared" ca="1" si="1155"/>
        <v>#N/A</v>
      </c>
      <c r="M967" s="19" t="e">
        <f t="shared" ca="1" si="1156"/>
        <v>#N/A</v>
      </c>
      <c r="N967" s="19" t="e">
        <f t="shared" ca="1" si="1157"/>
        <v>#N/A</v>
      </c>
      <c r="O967" s="19" t="e">
        <f t="shared" ca="1" si="1158"/>
        <v>#N/A</v>
      </c>
      <c r="P967" s="72" t="e">
        <f t="shared" ca="1" si="1159"/>
        <v>#N/A</v>
      </c>
      <c r="Q967" s="72" t="e">
        <f t="shared" ca="1" si="1160"/>
        <v>#N/A</v>
      </c>
      <c r="R967" s="72" t="e">
        <f t="shared" ca="1" si="1161"/>
        <v>#N/A</v>
      </c>
      <c r="S967" s="19" t="e">
        <f t="shared" ca="1" si="1162"/>
        <v>#N/A</v>
      </c>
      <c r="T967" s="19" t="e">
        <f t="shared" ca="1" si="1163"/>
        <v>#N/A</v>
      </c>
      <c r="U967" s="19" t="e">
        <f t="shared" ca="1" si="1164"/>
        <v>#N/A</v>
      </c>
      <c r="V967" s="19" t="e">
        <f t="shared" ca="1" si="1165"/>
        <v>#N/A</v>
      </c>
      <c r="W967" s="19" t="e">
        <f t="shared" ca="1" si="1166"/>
        <v>#N/A</v>
      </c>
      <c r="X967" s="19" t="e">
        <f t="shared" ca="1" si="1167"/>
        <v>#N/A</v>
      </c>
      <c r="Y967" s="72" t="e">
        <f t="shared" ca="1" si="1168"/>
        <v>#N/A</v>
      </c>
      <c r="Z967" s="72" t="e">
        <f t="shared" ca="1" si="1169"/>
        <v>#N/A</v>
      </c>
      <c r="AA967" s="72" t="e">
        <f t="shared" ca="1" si="1170"/>
        <v>#N/A</v>
      </c>
      <c r="AB967" s="19" t="e">
        <f t="shared" ca="1" si="1171"/>
        <v>#N/A</v>
      </c>
      <c r="AC967" s="19" t="e">
        <f t="shared" ca="1" si="1172"/>
        <v>#N/A</v>
      </c>
      <c r="AD967" s="19" t="e">
        <f t="shared" ca="1" si="1173"/>
        <v>#N/A</v>
      </c>
      <c r="AE967" s="19" t="e">
        <f t="shared" ca="1" si="1174"/>
        <v>#N/A</v>
      </c>
      <c r="AF967" s="19" t="e">
        <f t="shared" ca="1" si="1175"/>
        <v>#N/A</v>
      </c>
      <c r="AG967" s="19" t="e">
        <f t="shared" ca="1" si="1176"/>
        <v>#N/A</v>
      </c>
      <c r="AH967" s="72" t="e">
        <f t="shared" ca="1" si="1177"/>
        <v>#N/A</v>
      </c>
      <c r="AI967" s="72" t="e">
        <f t="shared" ca="1" si="1178"/>
        <v>#N/A</v>
      </c>
      <c r="AJ967" s="72" t="e">
        <f t="shared" ca="1" si="1179"/>
        <v>#N/A</v>
      </c>
      <c r="AK967" s="19" t="e">
        <f t="shared" ca="1" si="1180"/>
        <v>#N/A</v>
      </c>
      <c r="AL967" s="19" t="e">
        <f t="shared" ca="1" si="1181"/>
        <v>#N/A</v>
      </c>
      <c r="AM967" s="19" t="e">
        <f t="shared" ca="1" si="1182"/>
        <v>#N/A</v>
      </c>
      <c r="AN967" s="19" t="e">
        <f t="shared" ca="1" si="1183"/>
        <v>#N/A</v>
      </c>
      <c r="AO967" s="19" t="e">
        <f t="shared" ca="1" si="1184"/>
        <v>#N/A</v>
      </c>
      <c r="AP967" s="19" t="e">
        <f t="shared" ca="1" si="1185"/>
        <v>#N/A</v>
      </c>
      <c r="AQ967" s="72" t="e">
        <f t="shared" ca="1" si="1186"/>
        <v>#N/A</v>
      </c>
      <c r="AR967" s="72" t="e">
        <f t="shared" ca="1" si="1187"/>
        <v>#N/A</v>
      </c>
      <c r="AS967" s="72" t="e">
        <f t="shared" ca="1" si="1188"/>
        <v>#N/A</v>
      </c>
      <c r="AT967" s="19" t="e">
        <f t="shared" ca="1" si="1189"/>
        <v>#N/A</v>
      </c>
      <c r="AU967" s="19" t="e">
        <f t="shared" ca="1" si="1190"/>
        <v>#N/A</v>
      </c>
      <c r="AV967" s="19" t="e">
        <f t="shared" ca="1" si="1191"/>
        <v>#N/A</v>
      </c>
      <c r="AW967" s="19" t="e">
        <f t="shared" ca="1" si="1192"/>
        <v>#N/A</v>
      </c>
      <c r="AX967" s="19" t="e">
        <f t="shared" ca="1" si="1193"/>
        <v>#N/A</v>
      </c>
      <c r="AY967" s="19" t="e">
        <f t="shared" ca="1" si="1194"/>
        <v>#N/A</v>
      </c>
      <c r="AZ967" s="72" t="e">
        <f t="shared" ca="1" si="1195"/>
        <v>#N/A</v>
      </c>
      <c r="BA967" s="72" t="e">
        <f t="shared" ca="1" si="1196"/>
        <v>#N/A</v>
      </c>
      <c r="BB967" s="72" t="e">
        <f t="shared" ca="1" si="1197"/>
        <v>#N/A</v>
      </c>
      <c r="BC967" s="19" t="e">
        <f t="shared" ca="1" si="1198"/>
        <v>#N/A</v>
      </c>
      <c r="BD967" s="19" t="e">
        <f t="shared" ca="1" si="1199"/>
        <v>#N/A</v>
      </c>
      <c r="BE967" s="19" t="e">
        <f t="shared" ca="1" si="1200"/>
        <v>#N/A</v>
      </c>
      <c r="BF967" s="19" t="e">
        <f t="shared" ca="1" si="1201"/>
        <v>#N/A</v>
      </c>
      <c r="BG967" s="19" t="e">
        <f t="shared" ca="1" si="1202"/>
        <v>#N/A</v>
      </c>
      <c r="BH967" s="19" t="e">
        <f t="shared" ca="1" si="1203"/>
        <v>#N/A</v>
      </c>
      <c r="BI967" s="72" t="e">
        <f t="shared" ca="1" si="1204"/>
        <v>#N/A</v>
      </c>
      <c r="BJ967" s="72" t="e">
        <f t="shared" ca="1" si="1205"/>
        <v>#N/A</v>
      </c>
      <c r="BK967" s="72" t="e">
        <f t="shared" ca="1" si="1206"/>
        <v>#N/A</v>
      </c>
      <c r="BL967" s="72" t="e">
        <f t="shared" ca="1" si="1207"/>
        <v>#N/A</v>
      </c>
      <c r="BM967" s="72" t="e">
        <f t="shared" ca="1" si="1208"/>
        <v>#N/A</v>
      </c>
      <c r="BN967" s="72" t="e">
        <f t="shared" ca="1" si="1209"/>
        <v>#N/A</v>
      </c>
      <c r="BO967" s="72" t="e">
        <f t="shared" ca="1" si="1210"/>
        <v>#N/A</v>
      </c>
      <c r="BP967" s="72" t="e">
        <f t="shared" ca="1" si="1211"/>
        <v>#N/A</v>
      </c>
      <c r="BQ967" s="72" t="e">
        <f t="shared" ca="1" si="1212"/>
        <v>#N/A</v>
      </c>
      <c r="BR967" s="72" t="e">
        <f t="shared" ca="1" si="1213"/>
        <v>#N/A</v>
      </c>
      <c r="BS967" s="72" t="e">
        <f t="shared" ca="1" si="1214"/>
        <v>#N/A</v>
      </c>
      <c r="BT967" s="72" t="e">
        <f t="shared" ca="1" si="1215"/>
        <v>#N/A</v>
      </c>
      <c r="BU967" s="72" t="e">
        <f t="shared" ca="1" si="1216"/>
        <v>#N/A</v>
      </c>
      <c r="BV967" s="72" t="e">
        <f t="shared" ca="1" si="1217"/>
        <v>#N/A</v>
      </c>
    </row>
    <row r="968" spans="1:74">
      <c r="A968" s="13" t="e">
        <f ca="1">'MGRS to'!AO968</f>
        <v>#N/A</v>
      </c>
      <c r="B968" s="13" t="e">
        <f ca="1">'MGRS to'!AP968</f>
        <v>#N/A</v>
      </c>
      <c r="C968" s="19" t="e">
        <f t="shared" ca="1" si="1146"/>
        <v>#N/A</v>
      </c>
      <c r="D968" s="19" t="e">
        <f t="shared" ca="1" si="1147"/>
        <v>#N/A</v>
      </c>
      <c r="E968" s="19" t="e">
        <f t="shared" ca="1" si="1148"/>
        <v>#N/A</v>
      </c>
      <c r="F968" s="19" t="e">
        <f t="shared" ca="1" si="1149"/>
        <v>#N/A</v>
      </c>
      <c r="G968" s="19" t="e">
        <f t="shared" ca="1" si="1150"/>
        <v>#N/A</v>
      </c>
      <c r="H968" s="19" t="e">
        <f t="shared" ca="1" si="1151"/>
        <v>#N/A</v>
      </c>
      <c r="I968" s="19" t="e">
        <f t="shared" ca="1" si="1152"/>
        <v>#N/A</v>
      </c>
      <c r="J968" s="19" t="e">
        <f t="shared" ca="1" si="1153"/>
        <v>#N/A</v>
      </c>
      <c r="K968" s="19" t="e">
        <f t="shared" ca="1" si="1154"/>
        <v>#N/A</v>
      </c>
      <c r="L968" s="19" t="e">
        <f t="shared" ca="1" si="1155"/>
        <v>#N/A</v>
      </c>
      <c r="M968" s="19" t="e">
        <f t="shared" ca="1" si="1156"/>
        <v>#N/A</v>
      </c>
      <c r="N968" s="19" t="e">
        <f t="shared" ca="1" si="1157"/>
        <v>#N/A</v>
      </c>
      <c r="O968" s="19" t="e">
        <f t="shared" ca="1" si="1158"/>
        <v>#N/A</v>
      </c>
      <c r="P968" s="72" t="e">
        <f t="shared" ca="1" si="1159"/>
        <v>#N/A</v>
      </c>
      <c r="Q968" s="72" t="e">
        <f t="shared" ca="1" si="1160"/>
        <v>#N/A</v>
      </c>
      <c r="R968" s="72" t="e">
        <f t="shared" ca="1" si="1161"/>
        <v>#N/A</v>
      </c>
      <c r="S968" s="19" t="e">
        <f t="shared" ca="1" si="1162"/>
        <v>#N/A</v>
      </c>
      <c r="T968" s="19" t="e">
        <f t="shared" ca="1" si="1163"/>
        <v>#N/A</v>
      </c>
      <c r="U968" s="19" t="e">
        <f t="shared" ca="1" si="1164"/>
        <v>#N/A</v>
      </c>
      <c r="V968" s="19" t="e">
        <f t="shared" ca="1" si="1165"/>
        <v>#N/A</v>
      </c>
      <c r="W968" s="19" t="e">
        <f t="shared" ca="1" si="1166"/>
        <v>#N/A</v>
      </c>
      <c r="X968" s="19" t="e">
        <f t="shared" ca="1" si="1167"/>
        <v>#N/A</v>
      </c>
      <c r="Y968" s="72" t="e">
        <f t="shared" ca="1" si="1168"/>
        <v>#N/A</v>
      </c>
      <c r="Z968" s="72" t="e">
        <f t="shared" ca="1" si="1169"/>
        <v>#N/A</v>
      </c>
      <c r="AA968" s="72" t="e">
        <f t="shared" ca="1" si="1170"/>
        <v>#N/A</v>
      </c>
      <c r="AB968" s="19" t="e">
        <f t="shared" ca="1" si="1171"/>
        <v>#N/A</v>
      </c>
      <c r="AC968" s="19" t="e">
        <f t="shared" ca="1" si="1172"/>
        <v>#N/A</v>
      </c>
      <c r="AD968" s="19" t="e">
        <f t="shared" ca="1" si="1173"/>
        <v>#N/A</v>
      </c>
      <c r="AE968" s="19" t="e">
        <f t="shared" ca="1" si="1174"/>
        <v>#N/A</v>
      </c>
      <c r="AF968" s="19" t="e">
        <f t="shared" ca="1" si="1175"/>
        <v>#N/A</v>
      </c>
      <c r="AG968" s="19" t="e">
        <f t="shared" ca="1" si="1176"/>
        <v>#N/A</v>
      </c>
      <c r="AH968" s="72" t="e">
        <f t="shared" ca="1" si="1177"/>
        <v>#N/A</v>
      </c>
      <c r="AI968" s="72" t="e">
        <f t="shared" ca="1" si="1178"/>
        <v>#N/A</v>
      </c>
      <c r="AJ968" s="72" t="e">
        <f t="shared" ca="1" si="1179"/>
        <v>#N/A</v>
      </c>
      <c r="AK968" s="19" t="e">
        <f t="shared" ca="1" si="1180"/>
        <v>#N/A</v>
      </c>
      <c r="AL968" s="19" t="e">
        <f t="shared" ca="1" si="1181"/>
        <v>#N/A</v>
      </c>
      <c r="AM968" s="19" t="e">
        <f t="shared" ca="1" si="1182"/>
        <v>#N/A</v>
      </c>
      <c r="AN968" s="19" t="e">
        <f t="shared" ca="1" si="1183"/>
        <v>#N/A</v>
      </c>
      <c r="AO968" s="19" t="e">
        <f t="shared" ca="1" si="1184"/>
        <v>#N/A</v>
      </c>
      <c r="AP968" s="19" t="e">
        <f t="shared" ca="1" si="1185"/>
        <v>#N/A</v>
      </c>
      <c r="AQ968" s="72" t="e">
        <f t="shared" ca="1" si="1186"/>
        <v>#N/A</v>
      </c>
      <c r="AR968" s="72" t="e">
        <f t="shared" ca="1" si="1187"/>
        <v>#N/A</v>
      </c>
      <c r="AS968" s="72" t="e">
        <f t="shared" ca="1" si="1188"/>
        <v>#N/A</v>
      </c>
      <c r="AT968" s="19" t="e">
        <f t="shared" ca="1" si="1189"/>
        <v>#N/A</v>
      </c>
      <c r="AU968" s="19" t="e">
        <f t="shared" ca="1" si="1190"/>
        <v>#N/A</v>
      </c>
      <c r="AV968" s="19" t="e">
        <f t="shared" ca="1" si="1191"/>
        <v>#N/A</v>
      </c>
      <c r="AW968" s="19" t="e">
        <f t="shared" ca="1" si="1192"/>
        <v>#N/A</v>
      </c>
      <c r="AX968" s="19" t="e">
        <f t="shared" ca="1" si="1193"/>
        <v>#N/A</v>
      </c>
      <c r="AY968" s="19" t="e">
        <f t="shared" ca="1" si="1194"/>
        <v>#N/A</v>
      </c>
      <c r="AZ968" s="72" t="e">
        <f t="shared" ca="1" si="1195"/>
        <v>#N/A</v>
      </c>
      <c r="BA968" s="72" t="e">
        <f t="shared" ca="1" si="1196"/>
        <v>#N/A</v>
      </c>
      <c r="BB968" s="72" t="e">
        <f t="shared" ca="1" si="1197"/>
        <v>#N/A</v>
      </c>
      <c r="BC968" s="19" t="e">
        <f t="shared" ca="1" si="1198"/>
        <v>#N/A</v>
      </c>
      <c r="BD968" s="19" t="e">
        <f t="shared" ca="1" si="1199"/>
        <v>#N/A</v>
      </c>
      <c r="BE968" s="19" t="e">
        <f t="shared" ca="1" si="1200"/>
        <v>#N/A</v>
      </c>
      <c r="BF968" s="19" t="e">
        <f t="shared" ca="1" si="1201"/>
        <v>#N/A</v>
      </c>
      <c r="BG968" s="19" t="e">
        <f t="shared" ca="1" si="1202"/>
        <v>#N/A</v>
      </c>
      <c r="BH968" s="19" t="e">
        <f t="shared" ca="1" si="1203"/>
        <v>#N/A</v>
      </c>
      <c r="BI968" s="72" t="e">
        <f t="shared" ca="1" si="1204"/>
        <v>#N/A</v>
      </c>
      <c r="BJ968" s="72" t="e">
        <f t="shared" ca="1" si="1205"/>
        <v>#N/A</v>
      </c>
      <c r="BK968" s="72" t="e">
        <f t="shared" ca="1" si="1206"/>
        <v>#N/A</v>
      </c>
      <c r="BL968" s="72" t="e">
        <f t="shared" ca="1" si="1207"/>
        <v>#N/A</v>
      </c>
      <c r="BM968" s="72" t="e">
        <f t="shared" ca="1" si="1208"/>
        <v>#N/A</v>
      </c>
      <c r="BN968" s="72" t="e">
        <f t="shared" ca="1" si="1209"/>
        <v>#N/A</v>
      </c>
      <c r="BO968" s="72" t="e">
        <f t="shared" ca="1" si="1210"/>
        <v>#N/A</v>
      </c>
      <c r="BP968" s="72" t="e">
        <f t="shared" ca="1" si="1211"/>
        <v>#N/A</v>
      </c>
      <c r="BQ968" s="72" t="e">
        <f t="shared" ca="1" si="1212"/>
        <v>#N/A</v>
      </c>
      <c r="BR968" s="72" t="e">
        <f t="shared" ca="1" si="1213"/>
        <v>#N/A</v>
      </c>
      <c r="BS968" s="72" t="e">
        <f t="shared" ca="1" si="1214"/>
        <v>#N/A</v>
      </c>
      <c r="BT968" s="72" t="e">
        <f t="shared" ca="1" si="1215"/>
        <v>#N/A</v>
      </c>
      <c r="BU968" s="72" t="e">
        <f t="shared" ca="1" si="1216"/>
        <v>#N/A</v>
      </c>
      <c r="BV968" s="72" t="e">
        <f t="shared" ca="1" si="1217"/>
        <v>#N/A</v>
      </c>
    </row>
    <row r="969" spans="1:74">
      <c r="A969" s="13" t="e">
        <f ca="1">'MGRS to'!AO969</f>
        <v>#N/A</v>
      </c>
      <c r="B969" s="13" t="e">
        <f ca="1">'MGRS to'!AP969</f>
        <v>#N/A</v>
      </c>
      <c r="C969" s="19" t="e">
        <f t="shared" ref="C969:C1001" ca="1" si="1218">A969*PI()/180</f>
        <v>#N/A</v>
      </c>
      <c r="D969" s="19" t="e">
        <f t="shared" ref="D969:D1001" ca="1" si="1219">B969*PI()/180</f>
        <v>#N/A</v>
      </c>
      <c r="E969" s="19" t="e">
        <f t="shared" ref="E969:E1001" ca="1" si="1220">ATAN((1-f)*TAN(C968))</f>
        <v>#N/A</v>
      </c>
      <c r="F969" s="19" t="e">
        <f t="shared" ref="F969:F1001" ca="1" si="1221">ATAN((1-f)*TAN(C969))</f>
        <v>#N/A</v>
      </c>
      <c r="G969" s="19" t="e">
        <f t="shared" ref="G969:G1001" ca="1" si="1222">D969-D968</f>
        <v>#N/A</v>
      </c>
      <c r="H969" s="19" t="e">
        <f t="shared" ref="H969:H1001" ca="1" si="1223">G969</f>
        <v>#N/A</v>
      </c>
      <c r="I969" s="19" t="e">
        <f t="shared" ref="I969:I1001" ca="1" si="1224">H969-G969</f>
        <v>#N/A</v>
      </c>
      <c r="J969" s="19" t="e">
        <f t="shared" ref="J969:J1001" ca="1" si="1225">SQRT((COS($F969)*SIN(H969))^2+(COS($E969)*SIN($F969)-SIN($E969)*COS($F969)*COS(H969))^2)</f>
        <v>#N/A</v>
      </c>
      <c r="K969" s="19" t="e">
        <f t="shared" ref="K969:K1001" ca="1" si="1226">SIN($E969)*SIN($F969)+COS($E969)*COS($F969)*COS(H969)</f>
        <v>#N/A</v>
      </c>
      <c r="L969" s="19" t="e">
        <f t="shared" ref="L969:L1001" ca="1" si="1227">ATAN2(K969,J969)</f>
        <v>#N/A</v>
      </c>
      <c r="M969" s="19" t="e">
        <f t="shared" ref="M969:M1001" ca="1" si="1228">COS($E969)*COS($F969)*SIN(H969)/J969</f>
        <v>#N/A</v>
      </c>
      <c r="N969" s="19" t="e">
        <f t="shared" ref="N969:N1001" ca="1" si="1229">IF(1-M969^2=0,0.000000000001,1-M969)</f>
        <v>#N/A</v>
      </c>
      <c r="O969" s="19" t="e">
        <f t="shared" ref="O969:O1001" ca="1" si="1230">K969-2*SIN($E969)*SIN($F969)/N969</f>
        <v>#N/A</v>
      </c>
      <c r="P969" s="72" t="e">
        <f t="shared" ref="P969:P1001" ca="1" si="1231">f/16*N969*(4+f*(4-3*N969))</f>
        <v>#N/A</v>
      </c>
      <c r="Q969" s="72" t="e">
        <f t="shared" ref="Q969:Q1001" ca="1" si="1232">$G969+(1-P969)*f*M969*(L969+P969*J969*(O969+P969*K969*(-1+2*O969)))</f>
        <v>#N/A</v>
      </c>
      <c r="R969" s="72" t="e">
        <f t="shared" ref="R969:R1001" ca="1" si="1233">Q969-H969</f>
        <v>#N/A</v>
      </c>
      <c r="S969" s="19" t="e">
        <f t="shared" ref="S969:S1001" ca="1" si="1234">SQRT((COS($F969)*SIN(Q969))^2+(COS($E969)*SIN($F969)-SIN($E969)*COS($F969)*COS(Q969))^2)</f>
        <v>#N/A</v>
      </c>
      <c r="T969" s="19" t="e">
        <f t="shared" ref="T969:T1001" ca="1" si="1235">SIN($E969)*SIN($F969)+COS($E969)*COS($F969)*COS(Q969)</f>
        <v>#N/A</v>
      </c>
      <c r="U969" s="19" t="e">
        <f t="shared" ref="U969:U1001" ca="1" si="1236">ATAN2(T969,S969)</f>
        <v>#N/A</v>
      </c>
      <c r="V969" s="19" t="e">
        <f t="shared" ref="V969:V1001" ca="1" si="1237">COS($E969)*COS($F969)*SIN(Q969)/S969</f>
        <v>#N/A</v>
      </c>
      <c r="W969" s="19" t="e">
        <f t="shared" ref="W969:W1001" ca="1" si="1238">IF(1-V969^2=0,0.000000000001,1-V969)</f>
        <v>#N/A</v>
      </c>
      <c r="X969" s="19" t="e">
        <f t="shared" ref="X969:X1001" ca="1" si="1239">T969-2*SIN($E969)*SIN($F969)/W969</f>
        <v>#N/A</v>
      </c>
      <c r="Y969" s="72" t="e">
        <f t="shared" ref="Y969:Y1001" ca="1" si="1240">f/16*W969*(4+f*(4-3*W969))</f>
        <v>#N/A</v>
      </c>
      <c r="Z969" s="72" t="e">
        <f t="shared" ref="Z969:Z1001" ca="1" si="1241">$G969+(1-Y969)*f*V969*(U969+Y969*S969*(X969+Y969*T969*(-1+2*X969)))</f>
        <v>#N/A</v>
      </c>
      <c r="AA969" s="72" t="e">
        <f t="shared" ref="AA969:AA1001" ca="1" si="1242">Z969-Q969</f>
        <v>#N/A</v>
      </c>
      <c r="AB969" s="19" t="e">
        <f t="shared" ref="AB969:AB1001" ca="1" si="1243">SQRT((COS($F969)*SIN(Z969))^2+(COS($E969)*SIN($F969)-SIN($E969)*COS($F969)*COS(Z969))^2)</f>
        <v>#N/A</v>
      </c>
      <c r="AC969" s="19" t="e">
        <f t="shared" ref="AC969:AC1001" ca="1" si="1244">SIN($E969)*SIN($F969)+COS($E969)*COS($F969)*COS(Z969)</f>
        <v>#N/A</v>
      </c>
      <c r="AD969" s="19" t="e">
        <f t="shared" ref="AD969:AD1001" ca="1" si="1245">ATAN2(AC969,AB969)</f>
        <v>#N/A</v>
      </c>
      <c r="AE969" s="19" t="e">
        <f t="shared" ref="AE969:AE1001" ca="1" si="1246">COS($E969)*COS($F969)*SIN(Z969)/AB969</f>
        <v>#N/A</v>
      </c>
      <c r="AF969" s="19" t="e">
        <f t="shared" ref="AF969:AF1001" ca="1" si="1247">IF(1-AE969^2=0,0.000000000001,1-AE969)</f>
        <v>#N/A</v>
      </c>
      <c r="AG969" s="19" t="e">
        <f t="shared" ref="AG969:AG1001" ca="1" si="1248">AC969-2*SIN($E969)*SIN($F969)/AF969</f>
        <v>#N/A</v>
      </c>
      <c r="AH969" s="72" t="e">
        <f t="shared" ref="AH969:AH1001" ca="1" si="1249">f/16*AF969*(4+f*(4-3*AF969))</f>
        <v>#N/A</v>
      </c>
      <c r="AI969" s="72" t="e">
        <f t="shared" ref="AI969:AI1001" ca="1" si="1250">$G969+(1-AH969)*f*AE969*(AD969+AH969*AB969*(AG969+AH969*AC969*(-1+2*AG969)))</f>
        <v>#N/A</v>
      </c>
      <c r="AJ969" s="72" t="e">
        <f t="shared" ref="AJ969:AJ1001" ca="1" si="1251">AI969-Z969</f>
        <v>#N/A</v>
      </c>
      <c r="AK969" s="19" t="e">
        <f t="shared" ref="AK969:AK1001" ca="1" si="1252">SQRT((COS($F969)*SIN(AI969))^2+(COS($E969)*SIN($F969)-SIN($E969)*COS($F969)*COS(AI969))^2)</f>
        <v>#N/A</v>
      </c>
      <c r="AL969" s="19" t="e">
        <f t="shared" ref="AL969:AL1001" ca="1" si="1253">SIN($E969)*SIN($F969)+COS($E969)*COS($F969)*COS(AI969)</f>
        <v>#N/A</v>
      </c>
      <c r="AM969" s="19" t="e">
        <f t="shared" ref="AM969:AM1001" ca="1" si="1254">ATAN2(AL969,AK969)</f>
        <v>#N/A</v>
      </c>
      <c r="AN969" s="19" t="e">
        <f t="shared" ref="AN969:AN1001" ca="1" si="1255">COS($E969)*COS($F969)*SIN(AI969)/AK969</f>
        <v>#N/A</v>
      </c>
      <c r="AO969" s="19" t="e">
        <f t="shared" ref="AO969:AO1001" ca="1" si="1256">1-AN969^2</f>
        <v>#N/A</v>
      </c>
      <c r="AP969" s="19" t="e">
        <f t="shared" ref="AP969:AP1001" ca="1" si="1257">IF(1-AO969^2=0,0.000000000001,1-AO969)</f>
        <v>#N/A</v>
      </c>
      <c r="AQ969" s="72" t="e">
        <f t="shared" ref="AQ969:AQ1001" ca="1" si="1258">f/16*AO969*(4+f*(4-3*AO969))</f>
        <v>#N/A</v>
      </c>
      <c r="AR969" s="72" t="e">
        <f t="shared" ref="AR969:AR1001" ca="1" si="1259">$G969+(1-AQ969)*f*AN969*(AM969+AQ969*AK969*(AP969+AQ969*AL969*(-1+2*AP969)))</f>
        <v>#N/A</v>
      </c>
      <c r="AS969" s="72" t="e">
        <f t="shared" ref="AS969:AS1001" ca="1" si="1260">AR969-AI969</f>
        <v>#N/A</v>
      </c>
      <c r="AT969" s="19" t="e">
        <f t="shared" ref="AT969:AT1001" ca="1" si="1261">SQRT((COS($F969)*SIN(AR969))^2+(COS($E969)*SIN($F969)-SIN($E969)*COS($F969)*COS(AR969))^2)</f>
        <v>#N/A</v>
      </c>
      <c r="AU969" s="19" t="e">
        <f t="shared" ref="AU969:AU1001" ca="1" si="1262">SIN($E969)*SIN($F969)+COS($E969)*COS($F969)*COS(AR969)</f>
        <v>#N/A</v>
      </c>
      <c r="AV969" s="19" t="e">
        <f t="shared" ref="AV969:AV1001" ca="1" si="1263">ATAN2(AU969,AT969)</f>
        <v>#N/A</v>
      </c>
      <c r="AW969" s="19" t="e">
        <f t="shared" ref="AW969:AW1001" ca="1" si="1264">COS($E969)*COS($F969)*SIN(AR969)/AT969</f>
        <v>#N/A</v>
      </c>
      <c r="AX969" s="19" t="e">
        <f t="shared" ref="AX969:AX1001" ca="1" si="1265">IF(1-AW969^2=0,0.000000000001,1-AW969)</f>
        <v>#N/A</v>
      </c>
      <c r="AY969" s="19" t="e">
        <f t="shared" ref="AY969:AY1001" ca="1" si="1266">AU969-2*SIN($E969)*SIN($F969)/AX969</f>
        <v>#N/A</v>
      </c>
      <c r="AZ969" s="72" t="e">
        <f t="shared" ref="AZ969:AZ1001" ca="1" si="1267">f/16*AX969*(4+f*(4-3*AX969))</f>
        <v>#N/A</v>
      </c>
      <c r="BA969" s="72" t="e">
        <f t="shared" ref="BA969:BA1001" ca="1" si="1268">$G969+(1-AZ969)*f*AW969*(AV969+AZ969*AT969*(AY969+AZ969*AU969*(-1+2*AY969)))</f>
        <v>#N/A</v>
      </c>
      <c r="BB969" s="72" t="e">
        <f t="shared" ref="BB969:BB1001" ca="1" si="1269">BA969-AR969</f>
        <v>#N/A</v>
      </c>
      <c r="BC969" s="19" t="e">
        <f t="shared" ref="BC969:BC1001" ca="1" si="1270">SQRT((COS($F969)*SIN(BA969))^2+(COS($E969)*SIN($F969)-SIN($E969)*COS($F969)*COS(BA969))^2)</f>
        <v>#N/A</v>
      </c>
      <c r="BD969" s="19" t="e">
        <f t="shared" ref="BD969:BD1001" ca="1" si="1271">SIN($E969)*SIN($F969)+COS($E969)*COS($F969)*COS(BA969)</f>
        <v>#N/A</v>
      </c>
      <c r="BE969" s="19" t="e">
        <f t="shared" ref="BE969:BE1001" ca="1" si="1272">ATAN2(BD969,BC969)</f>
        <v>#N/A</v>
      </c>
      <c r="BF969" s="19" t="e">
        <f t="shared" ref="BF969:BF1001" ca="1" si="1273">COS($E969)*COS($F969)*SIN(BA969)/BC969</f>
        <v>#N/A</v>
      </c>
      <c r="BG969" s="19" t="e">
        <f t="shared" ref="BG969:BG1001" ca="1" si="1274">IF(1-BF969^2=0,0.000000000001,1-BF969)</f>
        <v>#N/A</v>
      </c>
      <c r="BH969" s="19" t="e">
        <f t="shared" ref="BH969:BH1001" ca="1" si="1275">BD969-2*SIN($E969)*SIN($F969)/BG969</f>
        <v>#N/A</v>
      </c>
      <c r="BI969" s="72" t="e">
        <f t="shared" ref="BI969:BI1001" ca="1" si="1276">f/16*BG969*(4+f*(4-3*BG969))</f>
        <v>#N/A</v>
      </c>
      <c r="BJ969" s="72" t="e">
        <f t="shared" ref="BJ969:BJ1001" ca="1" si="1277">$G969+(1-BI969)*f*BF969*(BE969+BI969*BC969*(BH969+BI969*BD969*(-1+2*BH969)))</f>
        <v>#N/A</v>
      </c>
      <c r="BK969" s="72" t="e">
        <f t="shared" ref="BK969:BK1001" ca="1" si="1278">BJ969-BA969</f>
        <v>#N/A</v>
      </c>
      <c r="BL969" s="72" t="e">
        <f t="shared" ref="BL969:BL1001" ca="1" si="1279">BG969*(a^2-b^2)/b^2</f>
        <v>#N/A</v>
      </c>
      <c r="BM969" s="72" t="e">
        <f t="shared" ref="BM969:BM1001" ca="1" si="1280">1+BL969/16384*(4096+BL969*(-768+BL969*(320-175*BL969)))</f>
        <v>#N/A</v>
      </c>
      <c r="BN969" s="72" t="e">
        <f t="shared" ref="BN969:BN1001" ca="1" si="1281">BL969/1024*(256+BL969*(-128+BL969*(74-47*BL969)))</f>
        <v>#N/A</v>
      </c>
      <c r="BO969" s="72" t="e">
        <f t="shared" ref="BO969:BO1001" ca="1" si="1282">BN969*BC969*(BH969+BN969/4*(BD969*(-1+2*BH969^2)-BN969/6*BH969*(-3+4*BC969^2)*(-3+4*BH969^2)))</f>
        <v>#N/A</v>
      </c>
      <c r="BP969" s="72" t="e">
        <f t="shared" ref="BP969:BP1001" ca="1" si="1283">b*BM969*(BE969-BO969)</f>
        <v>#N/A</v>
      </c>
      <c r="BQ969" s="72" t="e">
        <f t="shared" ref="BQ969:BQ1001" ca="1" si="1284">ATAN2(COS(C968)*SIN(C969)-SIN(C968)*COS(C969)*COS(D969-D968),SIN(D969-D968)*COS(C969))</f>
        <v>#N/A</v>
      </c>
      <c r="BR969" s="72" t="e">
        <f t="shared" ref="BR969:BR1001" ca="1" si="1285">ATAN2(COS(C969)*SIN(C968)-SIN(C969)*COS(C968)*COS(D968-D969),SIN(D968-D969)*COS(C968))</f>
        <v>#N/A</v>
      </c>
      <c r="BS969" s="72" t="e">
        <f t="shared" ref="BS969:BS1001" ca="1" si="1286">BR969+PI()</f>
        <v>#N/A</v>
      </c>
      <c r="BT969" s="72" t="e">
        <f t="shared" ref="BT969:BT1001" ca="1" si="1287">MOD(BQ969*180/PI()+360,360)</f>
        <v>#N/A</v>
      </c>
      <c r="BU969" s="72" t="e">
        <f t="shared" ref="BU969:BU1001" ca="1" si="1288">BR969*180/PI()</f>
        <v>#N/A</v>
      </c>
      <c r="BV969" s="72" t="e">
        <f t="shared" ref="BV969:BV1001" ca="1" si="1289">MOD(BS969*180/PI()+360,360)</f>
        <v>#N/A</v>
      </c>
    </row>
    <row r="970" spans="1:74">
      <c r="A970" s="13" t="e">
        <f ca="1">'MGRS to'!AO970</f>
        <v>#N/A</v>
      </c>
      <c r="B970" s="13" t="e">
        <f ca="1">'MGRS to'!AP970</f>
        <v>#N/A</v>
      </c>
      <c r="C970" s="19" t="e">
        <f t="shared" ca="1" si="1218"/>
        <v>#N/A</v>
      </c>
      <c r="D970" s="19" t="e">
        <f t="shared" ca="1" si="1219"/>
        <v>#N/A</v>
      </c>
      <c r="E970" s="19" t="e">
        <f t="shared" ca="1" si="1220"/>
        <v>#N/A</v>
      </c>
      <c r="F970" s="19" t="e">
        <f t="shared" ca="1" si="1221"/>
        <v>#N/A</v>
      </c>
      <c r="G970" s="19" t="e">
        <f t="shared" ca="1" si="1222"/>
        <v>#N/A</v>
      </c>
      <c r="H970" s="19" t="e">
        <f t="shared" ca="1" si="1223"/>
        <v>#N/A</v>
      </c>
      <c r="I970" s="19" t="e">
        <f t="shared" ca="1" si="1224"/>
        <v>#N/A</v>
      </c>
      <c r="J970" s="19" t="e">
        <f t="shared" ca="1" si="1225"/>
        <v>#N/A</v>
      </c>
      <c r="K970" s="19" t="e">
        <f t="shared" ca="1" si="1226"/>
        <v>#N/A</v>
      </c>
      <c r="L970" s="19" t="e">
        <f t="shared" ca="1" si="1227"/>
        <v>#N/A</v>
      </c>
      <c r="M970" s="19" t="e">
        <f t="shared" ca="1" si="1228"/>
        <v>#N/A</v>
      </c>
      <c r="N970" s="19" t="e">
        <f t="shared" ca="1" si="1229"/>
        <v>#N/A</v>
      </c>
      <c r="O970" s="19" t="e">
        <f t="shared" ca="1" si="1230"/>
        <v>#N/A</v>
      </c>
      <c r="P970" s="72" t="e">
        <f t="shared" ca="1" si="1231"/>
        <v>#N/A</v>
      </c>
      <c r="Q970" s="72" t="e">
        <f t="shared" ca="1" si="1232"/>
        <v>#N/A</v>
      </c>
      <c r="R970" s="72" t="e">
        <f t="shared" ca="1" si="1233"/>
        <v>#N/A</v>
      </c>
      <c r="S970" s="19" t="e">
        <f t="shared" ca="1" si="1234"/>
        <v>#N/A</v>
      </c>
      <c r="T970" s="19" t="e">
        <f t="shared" ca="1" si="1235"/>
        <v>#N/A</v>
      </c>
      <c r="U970" s="19" t="e">
        <f t="shared" ca="1" si="1236"/>
        <v>#N/A</v>
      </c>
      <c r="V970" s="19" t="e">
        <f t="shared" ca="1" si="1237"/>
        <v>#N/A</v>
      </c>
      <c r="W970" s="19" t="e">
        <f t="shared" ca="1" si="1238"/>
        <v>#N/A</v>
      </c>
      <c r="X970" s="19" t="e">
        <f t="shared" ca="1" si="1239"/>
        <v>#N/A</v>
      </c>
      <c r="Y970" s="72" t="e">
        <f t="shared" ca="1" si="1240"/>
        <v>#N/A</v>
      </c>
      <c r="Z970" s="72" t="e">
        <f t="shared" ca="1" si="1241"/>
        <v>#N/A</v>
      </c>
      <c r="AA970" s="72" t="e">
        <f t="shared" ca="1" si="1242"/>
        <v>#N/A</v>
      </c>
      <c r="AB970" s="19" t="e">
        <f t="shared" ca="1" si="1243"/>
        <v>#N/A</v>
      </c>
      <c r="AC970" s="19" t="e">
        <f t="shared" ca="1" si="1244"/>
        <v>#N/A</v>
      </c>
      <c r="AD970" s="19" t="e">
        <f t="shared" ca="1" si="1245"/>
        <v>#N/A</v>
      </c>
      <c r="AE970" s="19" t="e">
        <f t="shared" ca="1" si="1246"/>
        <v>#N/A</v>
      </c>
      <c r="AF970" s="19" t="e">
        <f t="shared" ca="1" si="1247"/>
        <v>#N/A</v>
      </c>
      <c r="AG970" s="19" t="e">
        <f t="shared" ca="1" si="1248"/>
        <v>#N/A</v>
      </c>
      <c r="AH970" s="72" t="e">
        <f t="shared" ca="1" si="1249"/>
        <v>#N/A</v>
      </c>
      <c r="AI970" s="72" t="e">
        <f t="shared" ca="1" si="1250"/>
        <v>#N/A</v>
      </c>
      <c r="AJ970" s="72" t="e">
        <f t="shared" ca="1" si="1251"/>
        <v>#N/A</v>
      </c>
      <c r="AK970" s="19" t="e">
        <f t="shared" ca="1" si="1252"/>
        <v>#N/A</v>
      </c>
      <c r="AL970" s="19" t="e">
        <f t="shared" ca="1" si="1253"/>
        <v>#N/A</v>
      </c>
      <c r="AM970" s="19" t="e">
        <f t="shared" ca="1" si="1254"/>
        <v>#N/A</v>
      </c>
      <c r="AN970" s="19" t="e">
        <f t="shared" ca="1" si="1255"/>
        <v>#N/A</v>
      </c>
      <c r="AO970" s="19" t="e">
        <f t="shared" ca="1" si="1256"/>
        <v>#N/A</v>
      </c>
      <c r="AP970" s="19" t="e">
        <f t="shared" ca="1" si="1257"/>
        <v>#N/A</v>
      </c>
      <c r="AQ970" s="72" t="e">
        <f t="shared" ca="1" si="1258"/>
        <v>#N/A</v>
      </c>
      <c r="AR970" s="72" t="e">
        <f t="shared" ca="1" si="1259"/>
        <v>#N/A</v>
      </c>
      <c r="AS970" s="72" t="e">
        <f t="shared" ca="1" si="1260"/>
        <v>#N/A</v>
      </c>
      <c r="AT970" s="19" t="e">
        <f t="shared" ca="1" si="1261"/>
        <v>#N/A</v>
      </c>
      <c r="AU970" s="19" t="e">
        <f t="shared" ca="1" si="1262"/>
        <v>#N/A</v>
      </c>
      <c r="AV970" s="19" t="e">
        <f t="shared" ca="1" si="1263"/>
        <v>#N/A</v>
      </c>
      <c r="AW970" s="19" t="e">
        <f t="shared" ca="1" si="1264"/>
        <v>#N/A</v>
      </c>
      <c r="AX970" s="19" t="e">
        <f t="shared" ca="1" si="1265"/>
        <v>#N/A</v>
      </c>
      <c r="AY970" s="19" t="e">
        <f t="shared" ca="1" si="1266"/>
        <v>#N/A</v>
      </c>
      <c r="AZ970" s="72" t="e">
        <f t="shared" ca="1" si="1267"/>
        <v>#N/A</v>
      </c>
      <c r="BA970" s="72" t="e">
        <f t="shared" ca="1" si="1268"/>
        <v>#N/A</v>
      </c>
      <c r="BB970" s="72" t="e">
        <f t="shared" ca="1" si="1269"/>
        <v>#N/A</v>
      </c>
      <c r="BC970" s="19" t="e">
        <f t="shared" ca="1" si="1270"/>
        <v>#N/A</v>
      </c>
      <c r="BD970" s="19" t="e">
        <f t="shared" ca="1" si="1271"/>
        <v>#N/A</v>
      </c>
      <c r="BE970" s="19" t="e">
        <f t="shared" ca="1" si="1272"/>
        <v>#N/A</v>
      </c>
      <c r="BF970" s="19" t="e">
        <f t="shared" ca="1" si="1273"/>
        <v>#N/A</v>
      </c>
      <c r="BG970" s="19" t="e">
        <f t="shared" ca="1" si="1274"/>
        <v>#N/A</v>
      </c>
      <c r="BH970" s="19" t="e">
        <f t="shared" ca="1" si="1275"/>
        <v>#N/A</v>
      </c>
      <c r="BI970" s="72" t="e">
        <f t="shared" ca="1" si="1276"/>
        <v>#N/A</v>
      </c>
      <c r="BJ970" s="72" t="e">
        <f t="shared" ca="1" si="1277"/>
        <v>#N/A</v>
      </c>
      <c r="BK970" s="72" t="e">
        <f t="shared" ca="1" si="1278"/>
        <v>#N/A</v>
      </c>
      <c r="BL970" s="72" t="e">
        <f t="shared" ca="1" si="1279"/>
        <v>#N/A</v>
      </c>
      <c r="BM970" s="72" t="e">
        <f t="shared" ca="1" si="1280"/>
        <v>#N/A</v>
      </c>
      <c r="BN970" s="72" t="e">
        <f t="shared" ca="1" si="1281"/>
        <v>#N/A</v>
      </c>
      <c r="BO970" s="72" t="e">
        <f t="shared" ca="1" si="1282"/>
        <v>#N/A</v>
      </c>
      <c r="BP970" s="72" t="e">
        <f t="shared" ca="1" si="1283"/>
        <v>#N/A</v>
      </c>
      <c r="BQ970" s="72" t="e">
        <f t="shared" ca="1" si="1284"/>
        <v>#N/A</v>
      </c>
      <c r="BR970" s="72" t="e">
        <f t="shared" ca="1" si="1285"/>
        <v>#N/A</v>
      </c>
      <c r="BS970" s="72" t="e">
        <f t="shared" ca="1" si="1286"/>
        <v>#N/A</v>
      </c>
      <c r="BT970" s="72" t="e">
        <f t="shared" ca="1" si="1287"/>
        <v>#N/A</v>
      </c>
      <c r="BU970" s="72" t="e">
        <f t="shared" ca="1" si="1288"/>
        <v>#N/A</v>
      </c>
      <c r="BV970" s="72" t="e">
        <f t="shared" ca="1" si="1289"/>
        <v>#N/A</v>
      </c>
    </row>
    <row r="971" spans="1:74">
      <c r="A971" s="13" t="e">
        <f ca="1">'MGRS to'!AO971</f>
        <v>#N/A</v>
      </c>
      <c r="B971" s="13" t="e">
        <f ca="1">'MGRS to'!AP971</f>
        <v>#N/A</v>
      </c>
      <c r="C971" s="19" t="e">
        <f t="shared" ca="1" si="1218"/>
        <v>#N/A</v>
      </c>
      <c r="D971" s="19" t="e">
        <f t="shared" ca="1" si="1219"/>
        <v>#N/A</v>
      </c>
      <c r="E971" s="19" t="e">
        <f t="shared" ca="1" si="1220"/>
        <v>#N/A</v>
      </c>
      <c r="F971" s="19" t="e">
        <f t="shared" ca="1" si="1221"/>
        <v>#N/A</v>
      </c>
      <c r="G971" s="19" t="e">
        <f t="shared" ca="1" si="1222"/>
        <v>#N/A</v>
      </c>
      <c r="H971" s="19" t="e">
        <f t="shared" ca="1" si="1223"/>
        <v>#N/A</v>
      </c>
      <c r="I971" s="19" t="e">
        <f t="shared" ca="1" si="1224"/>
        <v>#N/A</v>
      </c>
      <c r="J971" s="19" t="e">
        <f t="shared" ca="1" si="1225"/>
        <v>#N/A</v>
      </c>
      <c r="K971" s="19" t="e">
        <f t="shared" ca="1" si="1226"/>
        <v>#N/A</v>
      </c>
      <c r="L971" s="19" t="e">
        <f t="shared" ca="1" si="1227"/>
        <v>#N/A</v>
      </c>
      <c r="M971" s="19" t="e">
        <f t="shared" ca="1" si="1228"/>
        <v>#N/A</v>
      </c>
      <c r="N971" s="19" t="e">
        <f t="shared" ca="1" si="1229"/>
        <v>#N/A</v>
      </c>
      <c r="O971" s="19" t="e">
        <f t="shared" ca="1" si="1230"/>
        <v>#N/A</v>
      </c>
      <c r="P971" s="72" t="e">
        <f t="shared" ca="1" si="1231"/>
        <v>#N/A</v>
      </c>
      <c r="Q971" s="72" t="e">
        <f t="shared" ca="1" si="1232"/>
        <v>#N/A</v>
      </c>
      <c r="R971" s="72" t="e">
        <f t="shared" ca="1" si="1233"/>
        <v>#N/A</v>
      </c>
      <c r="S971" s="19" t="e">
        <f t="shared" ca="1" si="1234"/>
        <v>#N/A</v>
      </c>
      <c r="T971" s="19" t="e">
        <f t="shared" ca="1" si="1235"/>
        <v>#N/A</v>
      </c>
      <c r="U971" s="19" t="e">
        <f t="shared" ca="1" si="1236"/>
        <v>#N/A</v>
      </c>
      <c r="V971" s="19" t="e">
        <f t="shared" ca="1" si="1237"/>
        <v>#N/A</v>
      </c>
      <c r="W971" s="19" t="e">
        <f t="shared" ca="1" si="1238"/>
        <v>#N/A</v>
      </c>
      <c r="X971" s="19" t="e">
        <f t="shared" ca="1" si="1239"/>
        <v>#N/A</v>
      </c>
      <c r="Y971" s="72" t="e">
        <f t="shared" ca="1" si="1240"/>
        <v>#N/A</v>
      </c>
      <c r="Z971" s="72" t="e">
        <f t="shared" ca="1" si="1241"/>
        <v>#N/A</v>
      </c>
      <c r="AA971" s="72" t="e">
        <f t="shared" ca="1" si="1242"/>
        <v>#N/A</v>
      </c>
      <c r="AB971" s="19" t="e">
        <f t="shared" ca="1" si="1243"/>
        <v>#N/A</v>
      </c>
      <c r="AC971" s="19" t="e">
        <f t="shared" ca="1" si="1244"/>
        <v>#N/A</v>
      </c>
      <c r="AD971" s="19" t="e">
        <f t="shared" ca="1" si="1245"/>
        <v>#N/A</v>
      </c>
      <c r="AE971" s="19" t="e">
        <f t="shared" ca="1" si="1246"/>
        <v>#N/A</v>
      </c>
      <c r="AF971" s="19" t="e">
        <f t="shared" ca="1" si="1247"/>
        <v>#N/A</v>
      </c>
      <c r="AG971" s="19" t="e">
        <f t="shared" ca="1" si="1248"/>
        <v>#N/A</v>
      </c>
      <c r="AH971" s="72" t="e">
        <f t="shared" ca="1" si="1249"/>
        <v>#N/A</v>
      </c>
      <c r="AI971" s="72" t="e">
        <f t="shared" ca="1" si="1250"/>
        <v>#N/A</v>
      </c>
      <c r="AJ971" s="72" t="e">
        <f t="shared" ca="1" si="1251"/>
        <v>#N/A</v>
      </c>
      <c r="AK971" s="19" t="e">
        <f t="shared" ca="1" si="1252"/>
        <v>#N/A</v>
      </c>
      <c r="AL971" s="19" t="e">
        <f t="shared" ca="1" si="1253"/>
        <v>#N/A</v>
      </c>
      <c r="AM971" s="19" t="e">
        <f t="shared" ca="1" si="1254"/>
        <v>#N/A</v>
      </c>
      <c r="AN971" s="19" t="e">
        <f t="shared" ca="1" si="1255"/>
        <v>#N/A</v>
      </c>
      <c r="AO971" s="19" t="e">
        <f t="shared" ca="1" si="1256"/>
        <v>#N/A</v>
      </c>
      <c r="AP971" s="19" t="e">
        <f t="shared" ca="1" si="1257"/>
        <v>#N/A</v>
      </c>
      <c r="AQ971" s="72" t="e">
        <f t="shared" ca="1" si="1258"/>
        <v>#N/A</v>
      </c>
      <c r="AR971" s="72" t="e">
        <f t="shared" ca="1" si="1259"/>
        <v>#N/A</v>
      </c>
      <c r="AS971" s="72" t="e">
        <f t="shared" ca="1" si="1260"/>
        <v>#N/A</v>
      </c>
      <c r="AT971" s="19" t="e">
        <f t="shared" ca="1" si="1261"/>
        <v>#N/A</v>
      </c>
      <c r="AU971" s="19" t="e">
        <f t="shared" ca="1" si="1262"/>
        <v>#N/A</v>
      </c>
      <c r="AV971" s="19" t="e">
        <f t="shared" ca="1" si="1263"/>
        <v>#N/A</v>
      </c>
      <c r="AW971" s="19" t="e">
        <f t="shared" ca="1" si="1264"/>
        <v>#N/A</v>
      </c>
      <c r="AX971" s="19" t="e">
        <f t="shared" ca="1" si="1265"/>
        <v>#N/A</v>
      </c>
      <c r="AY971" s="19" t="e">
        <f t="shared" ca="1" si="1266"/>
        <v>#N/A</v>
      </c>
      <c r="AZ971" s="72" t="e">
        <f t="shared" ca="1" si="1267"/>
        <v>#N/A</v>
      </c>
      <c r="BA971" s="72" t="e">
        <f t="shared" ca="1" si="1268"/>
        <v>#N/A</v>
      </c>
      <c r="BB971" s="72" t="e">
        <f t="shared" ca="1" si="1269"/>
        <v>#N/A</v>
      </c>
      <c r="BC971" s="19" t="e">
        <f t="shared" ca="1" si="1270"/>
        <v>#N/A</v>
      </c>
      <c r="BD971" s="19" t="e">
        <f t="shared" ca="1" si="1271"/>
        <v>#N/A</v>
      </c>
      <c r="BE971" s="19" t="e">
        <f t="shared" ca="1" si="1272"/>
        <v>#N/A</v>
      </c>
      <c r="BF971" s="19" t="e">
        <f t="shared" ca="1" si="1273"/>
        <v>#N/A</v>
      </c>
      <c r="BG971" s="19" t="e">
        <f t="shared" ca="1" si="1274"/>
        <v>#N/A</v>
      </c>
      <c r="BH971" s="19" t="e">
        <f t="shared" ca="1" si="1275"/>
        <v>#N/A</v>
      </c>
      <c r="BI971" s="72" t="e">
        <f t="shared" ca="1" si="1276"/>
        <v>#N/A</v>
      </c>
      <c r="BJ971" s="72" t="e">
        <f t="shared" ca="1" si="1277"/>
        <v>#N/A</v>
      </c>
      <c r="BK971" s="72" t="e">
        <f t="shared" ca="1" si="1278"/>
        <v>#N/A</v>
      </c>
      <c r="BL971" s="72" t="e">
        <f t="shared" ca="1" si="1279"/>
        <v>#N/A</v>
      </c>
      <c r="BM971" s="72" t="e">
        <f t="shared" ca="1" si="1280"/>
        <v>#N/A</v>
      </c>
      <c r="BN971" s="72" t="e">
        <f t="shared" ca="1" si="1281"/>
        <v>#N/A</v>
      </c>
      <c r="BO971" s="72" t="e">
        <f t="shared" ca="1" si="1282"/>
        <v>#N/A</v>
      </c>
      <c r="BP971" s="72" t="e">
        <f t="shared" ca="1" si="1283"/>
        <v>#N/A</v>
      </c>
      <c r="BQ971" s="72" t="e">
        <f t="shared" ca="1" si="1284"/>
        <v>#N/A</v>
      </c>
      <c r="BR971" s="72" t="e">
        <f t="shared" ca="1" si="1285"/>
        <v>#N/A</v>
      </c>
      <c r="BS971" s="72" t="e">
        <f t="shared" ca="1" si="1286"/>
        <v>#N/A</v>
      </c>
      <c r="BT971" s="72" t="e">
        <f t="shared" ca="1" si="1287"/>
        <v>#N/A</v>
      </c>
      <c r="BU971" s="72" t="e">
        <f t="shared" ca="1" si="1288"/>
        <v>#N/A</v>
      </c>
      <c r="BV971" s="72" t="e">
        <f t="shared" ca="1" si="1289"/>
        <v>#N/A</v>
      </c>
    </row>
    <row r="972" spans="1:74">
      <c r="A972" s="13" t="e">
        <f ca="1">'MGRS to'!AO972</f>
        <v>#N/A</v>
      </c>
      <c r="B972" s="13" t="e">
        <f ca="1">'MGRS to'!AP972</f>
        <v>#N/A</v>
      </c>
      <c r="C972" s="19" t="e">
        <f t="shared" ca="1" si="1218"/>
        <v>#N/A</v>
      </c>
      <c r="D972" s="19" t="e">
        <f t="shared" ca="1" si="1219"/>
        <v>#N/A</v>
      </c>
      <c r="E972" s="19" t="e">
        <f t="shared" ca="1" si="1220"/>
        <v>#N/A</v>
      </c>
      <c r="F972" s="19" t="e">
        <f t="shared" ca="1" si="1221"/>
        <v>#N/A</v>
      </c>
      <c r="G972" s="19" t="e">
        <f t="shared" ca="1" si="1222"/>
        <v>#N/A</v>
      </c>
      <c r="H972" s="19" t="e">
        <f t="shared" ca="1" si="1223"/>
        <v>#N/A</v>
      </c>
      <c r="I972" s="19" t="e">
        <f t="shared" ca="1" si="1224"/>
        <v>#N/A</v>
      </c>
      <c r="J972" s="19" t="e">
        <f t="shared" ca="1" si="1225"/>
        <v>#N/A</v>
      </c>
      <c r="K972" s="19" t="e">
        <f t="shared" ca="1" si="1226"/>
        <v>#N/A</v>
      </c>
      <c r="L972" s="19" t="e">
        <f t="shared" ca="1" si="1227"/>
        <v>#N/A</v>
      </c>
      <c r="M972" s="19" t="e">
        <f t="shared" ca="1" si="1228"/>
        <v>#N/A</v>
      </c>
      <c r="N972" s="19" t="e">
        <f t="shared" ca="1" si="1229"/>
        <v>#N/A</v>
      </c>
      <c r="O972" s="19" t="e">
        <f t="shared" ca="1" si="1230"/>
        <v>#N/A</v>
      </c>
      <c r="P972" s="72" t="e">
        <f t="shared" ca="1" si="1231"/>
        <v>#N/A</v>
      </c>
      <c r="Q972" s="72" t="e">
        <f t="shared" ca="1" si="1232"/>
        <v>#N/A</v>
      </c>
      <c r="R972" s="72" t="e">
        <f t="shared" ca="1" si="1233"/>
        <v>#N/A</v>
      </c>
      <c r="S972" s="19" t="e">
        <f t="shared" ca="1" si="1234"/>
        <v>#N/A</v>
      </c>
      <c r="T972" s="19" t="e">
        <f t="shared" ca="1" si="1235"/>
        <v>#N/A</v>
      </c>
      <c r="U972" s="19" t="e">
        <f t="shared" ca="1" si="1236"/>
        <v>#N/A</v>
      </c>
      <c r="V972" s="19" t="e">
        <f t="shared" ca="1" si="1237"/>
        <v>#N/A</v>
      </c>
      <c r="W972" s="19" t="e">
        <f t="shared" ca="1" si="1238"/>
        <v>#N/A</v>
      </c>
      <c r="X972" s="19" t="e">
        <f t="shared" ca="1" si="1239"/>
        <v>#N/A</v>
      </c>
      <c r="Y972" s="72" t="e">
        <f t="shared" ca="1" si="1240"/>
        <v>#N/A</v>
      </c>
      <c r="Z972" s="72" t="e">
        <f t="shared" ca="1" si="1241"/>
        <v>#N/A</v>
      </c>
      <c r="AA972" s="72" t="e">
        <f t="shared" ca="1" si="1242"/>
        <v>#N/A</v>
      </c>
      <c r="AB972" s="19" t="e">
        <f t="shared" ca="1" si="1243"/>
        <v>#N/A</v>
      </c>
      <c r="AC972" s="19" t="e">
        <f t="shared" ca="1" si="1244"/>
        <v>#N/A</v>
      </c>
      <c r="AD972" s="19" t="e">
        <f t="shared" ca="1" si="1245"/>
        <v>#N/A</v>
      </c>
      <c r="AE972" s="19" t="e">
        <f t="shared" ca="1" si="1246"/>
        <v>#N/A</v>
      </c>
      <c r="AF972" s="19" t="e">
        <f t="shared" ca="1" si="1247"/>
        <v>#N/A</v>
      </c>
      <c r="AG972" s="19" t="e">
        <f t="shared" ca="1" si="1248"/>
        <v>#N/A</v>
      </c>
      <c r="AH972" s="72" t="e">
        <f t="shared" ca="1" si="1249"/>
        <v>#N/A</v>
      </c>
      <c r="AI972" s="72" t="e">
        <f t="shared" ca="1" si="1250"/>
        <v>#N/A</v>
      </c>
      <c r="AJ972" s="72" t="e">
        <f t="shared" ca="1" si="1251"/>
        <v>#N/A</v>
      </c>
      <c r="AK972" s="19" t="e">
        <f t="shared" ca="1" si="1252"/>
        <v>#N/A</v>
      </c>
      <c r="AL972" s="19" t="e">
        <f t="shared" ca="1" si="1253"/>
        <v>#N/A</v>
      </c>
      <c r="AM972" s="19" t="e">
        <f t="shared" ca="1" si="1254"/>
        <v>#N/A</v>
      </c>
      <c r="AN972" s="19" t="e">
        <f t="shared" ca="1" si="1255"/>
        <v>#N/A</v>
      </c>
      <c r="AO972" s="19" t="e">
        <f t="shared" ca="1" si="1256"/>
        <v>#N/A</v>
      </c>
      <c r="AP972" s="19" t="e">
        <f t="shared" ca="1" si="1257"/>
        <v>#N/A</v>
      </c>
      <c r="AQ972" s="72" t="e">
        <f t="shared" ca="1" si="1258"/>
        <v>#N/A</v>
      </c>
      <c r="AR972" s="72" t="e">
        <f t="shared" ca="1" si="1259"/>
        <v>#N/A</v>
      </c>
      <c r="AS972" s="72" t="e">
        <f t="shared" ca="1" si="1260"/>
        <v>#N/A</v>
      </c>
      <c r="AT972" s="19" t="e">
        <f t="shared" ca="1" si="1261"/>
        <v>#N/A</v>
      </c>
      <c r="AU972" s="19" t="e">
        <f t="shared" ca="1" si="1262"/>
        <v>#N/A</v>
      </c>
      <c r="AV972" s="19" t="e">
        <f t="shared" ca="1" si="1263"/>
        <v>#N/A</v>
      </c>
      <c r="AW972" s="19" t="e">
        <f t="shared" ca="1" si="1264"/>
        <v>#N/A</v>
      </c>
      <c r="AX972" s="19" t="e">
        <f t="shared" ca="1" si="1265"/>
        <v>#N/A</v>
      </c>
      <c r="AY972" s="19" t="e">
        <f t="shared" ca="1" si="1266"/>
        <v>#N/A</v>
      </c>
      <c r="AZ972" s="72" t="e">
        <f t="shared" ca="1" si="1267"/>
        <v>#N/A</v>
      </c>
      <c r="BA972" s="72" t="e">
        <f t="shared" ca="1" si="1268"/>
        <v>#N/A</v>
      </c>
      <c r="BB972" s="72" t="e">
        <f t="shared" ca="1" si="1269"/>
        <v>#N/A</v>
      </c>
      <c r="BC972" s="19" t="e">
        <f t="shared" ca="1" si="1270"/>
        <v>#N/A</v>
      </c>
      <c r="BD972" s="19" t="e">
        <f t="shared" ca="1" si="1271"/>
        <v>#N/A</v>
      </c>
      <c r="BE972" s="19" t="e">
        <f t="shared" ca="1" si="1272"/>
        <v>#N/A</v>
      </c>
      <c r="BF972" s="19" t="e">
        <f t="shared" ca="1" si="1273"/>
        <v>#N/A</v>
      </c>
      <c r="BG972" s="19" t="e">
        <f t="shared" ca="1" si="1274"/>
        <v>#N/A</v>
      </c>
      <c r="BH972" s="19" t="e">
        <f t="shared" ca="1" si="1275"/>
        <v>#N/A</v>
      </c>
      <c r="BI972" s="72" t="e">
        <f t="shared" ca="1" si="1276"/>
        <v>#N/A</v>
      </c>
      <c r="BJ972" s="72" t="e">
        <f t="shared" ca="1" si="1277"/>
        <v>#N/A</v>
      </c>
      <c r="BK972" s="72" t="e">
        <f t="shared" ca="1" si="1278"/>
        <v>#N/A</v>
      </c>
      <c r="BL972" s="72" t="e">
        <f t="shared" ca="1" si="1279"/>
        <v>#N/A</v>
      </c>
      <c r="BM972" s="72" t="e">
        <f t="shared" ca="1" si="1280"/>
        <v>#N/A</v>
      </c>
      <c r="BN972" s="72" t="e">
        <f t="shared" ca="1" si="1281"/>
        <v>#N/A</v>
      </c>
      <c r="BO972" s="72" t="e">
        <f t="shared" ca="1" si="1282"/>
        <v>#N/A</v>
      </c>
      <c r="BP972" s="72" t="e">
        <f t="shared" ca="1" si="1283"/>
        <v>#N/A</v>
      </c>
      <c r="BQ972" s="72" t="e">
        <f t="shared" ca="1" si="1284"/>
        <v>#N/A</v>
      </c>
      <c r="BR972" s="72" t="e">
        <f t="shared" ca="1" si="1285"/>
        <v>#N/A</v>
      </c>
      <c r="BS972" s="72" t="e">
        <f t="shared" ca="1" si="1286"/>
        <v>#N/A</v>
      </c>
      <c r="BT972" s="72" t="e">
        <f t="shared" ca="1" si="1287"/>
        <v>#N/A</v>
      </c>
      <c r="BU972" s="72" t="e">
        <f t="shared" ca="1" si="1288"/>
        <v>#N/A</v>
      </c>
      <c r="BV972" s="72" t="e">
        <f t="shared" ca="1" si="1289"/>
        <v>#N/A</v>
      </c>
    </row>
    <row r="973" spans="1:74">
      <c r="A973" s="13" t="e">
        <f ca="1">'MGRS to'!AO973</f>
        <v>#N/A</v>
      </c>
      <c r="B973" s="13" t="e">
        <f ca="1">'MGRS to'!AP973</f>
        <v>#N/A</v>
      </c>
      <c r="C973" s="19" t="e">
        <f t="shared" ca="1" si="1218"/>
        <v>#N/A</v>
      </c>
      <c r="D973" s="19" t="e">
        <f t="shared" ca="1" si="1219"/>
        <v>#N/A</v>
      </c>
      <c r="E973" s="19" t="e">
        <f t="shared" ca="1" si="1220"/>
        <v>#N/A</v>
      </c>
      <c r="F973" s="19" t="e">
        <f t="shared" ca="1" si="1221"/>
        <v>#N/A</v>
      </c>
      <c r="G973" s="19" t="e">
        <f t="shared" ca="1" si="1222"/>
        <v>#N/A</v>
      </c>
      <c r="H973" s="19" t="e">
        <f t="shared" ca="1" si="1223"/>
        <v>#N/A</v>
      </c>
      <c r="I973" s="19" t="e">
        <f t="shared" ca="1" si="1224"/>
        <v>#N/A</v>
      </c>
      <c r="J973" s="19" t="e">
        <f t="shared" ca="1" si="1225"/>
        <v>#N/A</v>
      </c>
      <c r="K973" s="19" t="e">
        <f t="shared" ca="1" si="1226"/>
        <v>#N/A</v>
      </c>
      <c r="L973" s="19" t="e">
        <f t="shared" ca="1" si="1227"/>
        <v>#N/A</v>
      </c>
      <c r="M973" s="19" t="e">
        <f t="shared" ca="1" si="1228"/>
        <v>#N/A</v>
      </c>
      <c r="N973" s="19" t="e">
        <f t="shared" ca="1" si="1229"/>
        <v>#N/A</v>
      </c>
      <c r="O973" s="19" t="e">
        <f t="shared" ca="1" si="1230"/>
        <v>#N/A</v>
      </c>
      <c r="P973" s="72" t="e">
        <f t="shared" ca="1" si="1231"/>
        <v>#N/A</v>
      </c>
      <c r="Q973" s="72" t="e">
        <f t="shared" ca="1" si="1232"/>
        <v>#N/A</v>
      </c>
      <c r="R973" s="72" t="e">
        <f t="shared" ca="1" si="1233"/>
        <v>#N/A</v>
      </c>
      <c r="S973" s="19" t="e">
        <f t="shared" ca="1" si="1234"/>
        <v>#N/A</v>
      </c>
      <c r="T973" s="19" t="e">
        <f t="shared" ca="1" si="1235"/>
        <v>#N/A</v>
      </c>
      <c r="U973" s="19" t="e">
        <f t="shared" ca="1" si="1236"/>
        <v>#N/A</v>
      </c>
      <c r="V973" s="19" t="e">
        <f t="shared" ca="1" si="1237"/>
        <v>#N/A</v>
      </c>
      <c r="W973" s="19" t="e">
        <f t="shared" ca="1" si="1238"/>
        <v>#N/A</v>
      </c>
      <c r="X973" s="19" t="e">
        <f t="shared" ca="1" si="1239"/>
        <v>#N/A</v>
      </c>
      <c r="Y973" s="72" t="e">
        <f t="shared" ca="1" si="1240"/>
        <v>#N/A</v>
      </c>
      <c r="Z973" s="72" t="e">
        <f t="shared" ca="1" si="1241"/>
        <v>#N/A</v>
      </c>
      <c r="AA973" s="72" t="e">
        <f t="shared" ca="1" si="1242"/>
        <v>#N/A</v>
      </c>
      <c r="AB973" s="19" t="e">
        <f t="shared" ca="1" si="1243"/>
        <v>#N/A</v>
      </c>
      <c r="AC973" s="19" t="e">
        <f t="shared" ca="1" si="1244"/>
        <v>#N/A</v>
      </c>
      <c r="AD973" s="19" t="e">
        <f t="shared" ca="1" si="1245"/>
        <v>#N/A</v>
      </c>
      <c r="AE973" s="19" t="e">
        <f t="shared" ca="1" si="1246"/>
        <v>#N/A</v>
      </c>
      <c r="AF973" s="19" t="e">
        <f t="shared" ca="1" si="1247"/>
        <v>#N/A</v>
      </c>
      <c r="AG973" s="19" t="e">
        <f t="shared" ca="1" si="1248"/>
        <v>#N/A</v>
      </c>
      <c r="AH973" s="72" t="e">
        <f t="shared" ca="1" si="1249"/>
        <v>#N/A</v>
      </c>
      <c r="AI973" s="72" t="e">
        <f t="shared" ca="1" si="1250"/>
        <v>#N/A</v>
      </c>
      <c r="AJ973" s="72" t="e">
        <f t="shared" ca="1" si="1251"/>
        <v>#N/A</v>
      </c>
      <c r="AK973" s="19" t="e">
        <f t="shared" ca="1" si="1252"/>
        <v>#N/A</v>
      </c>
      <c r="AL973" s="19" t="e">
        <f t="shared" ca="1" si="1253"/>
        <v>#N/A</v>
      </c>
      <c r="AM973" s="19" t="e">
        <f t="shared" ca="1" si="1254"/>
        <v>#N/A</v>
      </c>
      <c r="AN973" s="19" t="e">
        <f t="shared" ca="1" si="1255"/>
        <v>#N/A</v>
      </c>
      <c r="AO973" s="19" t="e">
        <f t="shared" ca="1" si="1256"/>
        <v>#N/A</v>
      </c>
      <c r="AP973" s="19" t="e">
        <f t="shared" ca="1" si="1257"/>
        <v>#N/A</v>
      </c>
      <c r="AQ973" s="72" t="e">
        <f t="shared" ca="1" si="1258"/>
        <v>#N/A</v>
      </c>
      <c r="AR973" s="72" t="e">
        <f t="shared" ca="1" si="1259"/>
        <v>#N/A</v>
      </c>
      <c r="AS973" s="72" t="e">
        <f t="shared" ca="1" si="1260"/>
        <v>#N/A</v>
      </c>
      <c r="AT973" s="19" t="e">
        <f t="shared" ca="1" si="1261"/>
        <v>#N/A</v>
      </c>
      <c r="AU973" s="19" t="e">
        <f t="shared" ca="1" si="1262"/>
        <v>#N/A</v>
      </c>
      <c r="AV973" s="19" t="e">
        <f t="shared" ca="1" si="1263"/>
        <v>#N/A</v>
      </c>
      <c r="AW973" s="19" t="e">
        <f t="shared" ca="1" si="1264"/>
        <v>#N/A</v>
      </c>
      <c r="AX973" s="19" t="e">
        <f t="shared" ca="1" si="1265"/>
        <v>#N/A</v>
      </c>
      <c r="AY973" s="19" t="e">
        <f t="shared" ca="1" si="1266"/>
        <v>#N/A</v>
      </c>
      <c r="AZ973" s="72" t="e">
        <f t="shared" ca="1" si="1267"/>
        <v>#N/A</v>
      </c>
      <c r="BA973" s="72" t="e">
        <f t="shared" ca="1" si="1268"/>
        <v>#N/A</v>
      </c>
      <c r="BB973" s="72" t="e">
        <f t="shared" ca="1" si="1269"/>
        <v>#N/A</v>
      </c>
      <c r="BC973" s="19" t="e">
        <f t="shared" ca="1" si="1270"/>
        <v>#N/A</v>
      </c>
      <c r="BD973" s="19" t="e">
        <f t="shared" ca="1" si="1271"/>
        <v>#N/A</v>
      </c>
      <c r="BE973" s="19" t="e">
        <f t="shared" ca="1" si="1272"/>
        <v>#N/A</v>
      </c>
      <c r="BF973" s="19" t="e">
        <f t="shared" ca="1" si="1273"/>
        <v>#N/A</v>
      </c>
      <c r="BG973" s="19" t="e">
        <f t="shared" ca="1" si="1274"/>
        <v>#N/A</v>
      </c>
      <c r="BH973" s="19" t="e">
        <f t="shared" ca="1" si="1275"/>
        <v>#N/A</v>
      </c>
      <c r="BI973" s="72" t="e">
        <f t="shared" ca="1" si="1276"/>
        <v>#N/A</v>
      </c>
      <c r="BJ973" s="72" t="e">
        <f t="shared" ca="1" si="1277"/>
        <v>#N/A</v>
      </c>
      <c r="BK973" s="72" t="e">
        <f t="shared" ca="1" si="1278"/>
        <v>#N/A</v>
      </c>
      <c r="BL973" s="72" t="e">
        <f t="shared" ca="1" si="1279"/>
        <v>#N/A</v>
      </c>
      <c r="BM973" s="72" t="e">
        <f t="shared" ca="1" si="1280"/>
        <v>#N/A</v>
      </c>
      <c r="BN973" s="72" t="e">
        <f t="shared" ca="1" si="1281"/>
        <v>#N/A</v>
      </c>
      <c r="BO973" s="72" t="e">
        <f t="shared" ca="1" si="1282"/>
        <v>#N/A</v>
      </c>
      <c r="BP973" s="72" t="e">
        <f t="shared" ca="1" si="1283"/>
        <v>#N/A</v>
      </c>
      <c r="BQ973" s="72" t="e">
        <f t="shared" ca="1" si="1284"/>
        <v>#N/A</v>
      </c>
      <c r="BR973" s="72" t="e">
        <f t="shared" ca="1" si="1285"/>
        <v>#N/A</v>
      </c>
      <c r="BS973" s="72" t="e">
        <f t="shared" ca="1" si="1286"/>
        <v>#N/A</v>
      </c>
      <c r="BT973" s="72" t="e">
        <f t="shared" ca="1" si="1287"/>
        <v>#N/A</v>
      </c>
      <c r="BU973" s="72" t="e">
        <f t="shared" ca="1" si="1288"/>
        <v>#N/A</v>
      </c>
      <c r="BV973" s="72" t="e">
        <f t="shared" ca="1" si="1289"/>
        <v>#N/A</v>
      </c>
    </row>
    <row r="974" spans="1:74">
      <c r="A974" s="13" t="e">
        <f ca="1">'MGRS to'!AO974</f>
        <v>#N/A</v>
      </c>
      <c r="B974" s="13" t="e">
        <f ca="1">'MGRS to'!AP974</f>
        <v>#N/A</v>
      </c>
      <c r="C974" s="19" t="e">
        <f t="shared" ca="1" si="1218"/>
        <v>#N/A</v>
      </c>
      <c r="D974" s="19" t="e">
        <f t="shared" ca="1" si="1219"/>
        <v>#N/A</v>
      </c>
      <c r="E974" s="19" t="e">
        <f t="shared" ca="1" si="1220"/>
        <v>#N/A</v>
      </c>
      <c r="F974" s="19" t="e">
        <f t="shared" ca="1" si="1221"/>
        <v>#N/A</v>
      </c>
      <c r="G974" s="19" t="e">
        <f t="shared" ca="1" si="1222"/>
        <v>#N/A</v>
      </c>
      <c r="H974" s="19" t="e">
        <f t="shared" ca="1" si="1223"/>
        <v>#N/A</v>
      </c>
      <c r="I974" s="19" t="e">
        <f t="shared" ca="1" si="1224"/>
        <v>#N/A</v>
      </c>
      <c r="J974" s="19" t="e">
        <f t="shared" ca="1" si="1225"/>
        <v>#N/A</v>
      </c>
      <c r="K974" s="19" t="e">
        <f t="shared" ca="1" si="1226"/>
        <v>#N/A</v>
      </c>
      <c r="L974" s="19" t="e">
        <f t="shared" ca="1" si="1227"/>
        <v>#N/A</v>
      </c>
      <c r="M974" s="19" t="e">
        <f t="shared" ca="1" si="1228"/>
        <v>#N/A</v>
      </c>
      <c r="N974" s="19" t="e">
        <f t="shared" ca="1" si="1229"/>
        <v>#N/A</v>
      </c>
      <c r="O974" s="19" t="e">
        <f t="shared" ca="1" si="1230"/>
        <v>#N/A</v>
      </c>
      <c r="P974" s="72" t="e">
        <f t="shared" ca="1" si="1231"/>
        <v>#N/A</v>
      </c>
      <c r="Q974" s="72" t="e">
        <f t="shared" ca="1" si="1232"/>
        <v>#N/A</v>
      </c>
      <c r="R974" s="72" t="e">
        <f t="shared" ca="1" si="1233"/>
        <v>#N/A</v>
      </c>
      <c r="S974" s="19" t="e">
        <f t="shared" ca="1" si="1234"/>
        <v>#N/A</v>
      </c>
      <c r="T974" s="19" t="e">
        <f t="shared" ca="1" si="1235"/>
        <v>#N/A</v>
      </c>
      <c r="U974" s="19" t="e">
        <f t="shared" ca="1" si="1236"/>
        <v>#N/A</v>
      </c>
      <c r="V974" s="19" t="e">
        <f t="shared" ca="1" si="1237"/>
        <v>#N/A</v>
      </c>
      <c r="W974" s="19" t="e">
        <f t="shared" ca="1" si="1238"/>
        <v>#N/A</v>
      </c>
      <c r="X974" s="19" t="e">
        <f t="shared" ca="1" si="1239"/>
        <v>#N/A</v>
      </c>
      <c r="Y974" s="72" t="e">
        <f t="shared" ca="1" si="1240"/>
        <v>#N/A</v>
      </c>
      <c r="Z974" s="72" t="e">
        <f t="shared" ca="1" si="1241"/>
        <v>#N/A</v>
      </c>
      <c r="AA974" s="72" t="e">
        <f t="shared" ca="1" si="1242"/>
        <v>#N/A</v>
      </c>
      <c r="AB974" s="19" t="e">
        <f t="shared" ca="1" si="1243"/>
        <v>#N/A</v>
      </c>
      <c r="AC974" s="19" t="e">
        <f t="shared" ca="1" si="1244"/>
        <v>#N/A</v>
      </c>
      <c r="AD974" s="19" t="e">
        <f t="shared" ca="1" si="1245"/>
        <v>#N/A</v>
      </c>
      <c r="AE974" s="19" t="e">
        <f t="shared" ca="1" si="1246"/>
        <v>#N/A</v>
      </c>
      <c r="AF974" s="19" t="e">
        <f t="shared" ca="1" si="1247"/>
        <v>#N/A</v>
      </c>
      <c r="AG974" s="19" t="e">
        <f t="shared" ca="1" si="1248"/>
        <v>#N/A</v>
      </c>
      <c r="AH974" s="72" t="e">
        <f t="shared" ca="1" si="1249"/>
        <v>#N/A</v>
      </c>
      <c r="AI974" s="72" t="e">
        <f t="shared" ca="1" si="1250"/>
        <v>#N/A</v>
      </c>
      <c r="AJ974" s="72" t="e">
        <f t="shared" ca="1" si="1251"/>
        <v>#N/A</v>
      </c>
      <c r="AK974" s="19" t="e">
        <f t="shared" ca="1" si="1252"/>
        <v>#N/A</v>
      </c>
      <c r="AL974" s="19" t="e">
        <f t="shared" ca="1" si="1253"/>
        <v>#N/A</v>
      </c>
      <c r="AM974" s="19" t="e">
        <f t="shared" ca="1" si="1254"/>
        <v>#N/A</v>
      </c>
      <c r="AN974" s="19" t="e">
        <f t="shared" ca="1" si="1255"/>
        <v>#N/A</v>
      </c>
      <c r="AO974" s="19" t="e">
        <f t="shared" ca="1" si="1256"/>
        <v>#N/A</v>
      </c>
      <c r="AP974" s="19" t="e">
        <f t="shared" ca="1" si="1257"/>
        <v>#N/A</v>
      </c>
      <c r="AQ974" s="72" t="e">
        <f t="shared" ca="1" si="1258"/>
        <v>#N/A</v>
      </c>
      <c r="AR974" s="72" t="e">
        <f t="shared" ca="1" si="1259"/>
        <v>#N/A</v>
      </c>
      <c r="AS974" s="72" t="e">
        <f t="shared" ca="1" si="1260"/>
        <v>#N/A</v>
      </c>
      <c r="AT974" s="19" t="e">
        <f t="shared" ca="1" si="1261"/>
        <v>#N/A</v>
      </c>
      <c r="AU974" s="19" t="e">
        <f t="shared" ca="1" si="1262"/>
        <v>#N/A</v>
      </c>
      <c r="AV974" s="19" t="e">
        <f t="shared" ca="1" si="1263"/>
        <v>#N/A</v>
      </c>
      <c r="AW974" s="19" t="e">
        <f t="shared" ca="1" si="1264"/>
        <v>#N/A</v>
      </c>
      <c r="AX974" s="19" t="e">
        <f t="shared" ca="1" si="1265"/>
        <v>#N/A</v>
      </c>
      <c r="AY974" s="19" t="e">
        <f t="shared" ca="1" si="1266"/>
        <v>#N/A</v>
      </c>
      <c r="AZ974" s="72" t="e">
        <f t="shared" ca="1" si="1267"/>
        <v>#N/A</v>
      </c>
      <c r="BA974" s="72" t="e">
        <f t="shared" ca="1" si="1268"/>
        <v>#N/A</v>
      </c>
      <c r="BB974" s="72" t="e">
        <f t="shared" ca="1" si="1269"/>
        <v>#N/A</v>
      </c>
      <c r="BC974" s="19" t="e">
        <f t="shared" ca="1" si="1270"/>
        <v>#N/A</v>
      </c>
      <c r="BD974" s="19" t="e">
        <f t="shared" ca="1" si="1271"/>
        <v>#N/A</v>
      </c>
      <c r="BE974" s="19" t="e">
        <f t="shared" ca="1" si="1272"/>
        <v>#N/A</v>
      </c>
      <c r="BF974" s="19" t="e">
        <f t="shared" ca="1" si="1273"/>
        <v>#N/A</v>
      </c>
      <c r="BG974" s="19" t="e">
        <f t="shared" ca="1" si="1274"/>
        <v>#N/A</v>
      </c>
      <c r="BH974" s="19" t="e">
        <f t="shared" ca="1" si="1275"/>
        <v>#N/A</v>
      </c>
      <c r="BI974" s="72" t="e">
        <f t="shared" ca="1" si="1276"/>
        <v>#N/A</v>
      </c>
      <c r="BJ974" s="72" t="e">
        <f t="shared" ca="1" si="1277"/>
        <v>#N/A</v>
      </c>
      <c r="BK974" s="72" t="e">
        <f t="shared" ca="1" si="1278"/>
        <v>#N/A</v>
      </c>
      <c r="BL974" s="72" t="e">
        <f t="shared" ca="1" si="1279"/>
        <v>#N/A</v>
      </c>
      <c r="BM974" s="72" t="e">
        <f t="shared" ca="1" si="1280"/>
        <v>#N/A</v>
      </c>
      <c r="BN974" s="72" t="e">
        <f t="shared" ca="1" si="1281"/>
        <v>#N/A</v>
      </c>
      <c r="BO974" s="72" t="e">
        <f t="shared" ca="1" si="1282"/>
        <v>#N/A</v>
      </c>
      <c r="BP974" s="72" t="e">
        <f t="shared" ca="1" si="1283"/>
        <v>#N/A</v>
      </c>
      <c r="BQ974" s="72" t="e">
        <f t="shared" ca="1" si="1284"/>
        <v>#N/A</v>
      </c>
      <c r="BR974" s="72" t="e">
        <f t="shared" ca="1" si="1285"/>
        <v>#N/A</v>
      </c>
      <c r="BS974" s="72" t="e">
        <f t="shared" ca="1" si="1286"/>
        <v>#N/A</v>
      </c>
      <c r="BT974" s="72" t="e">
        <f t="shared" ca="1" si="1287"/>
        <v>#N/A</v>
      </c>
      <c r="BU974" s="72" t="e">
        <f t="shared" ca="1" si="1288"/>
        <v>#N/A</v>
      </c>
      <c r="BV974" s="72" t="e">
        <f t="shared" ca="1" si="1289"/>
        <v>#N/A</v>
      </c>
    </row>
    <row r="975" spans="1:74">
      <c r="A975" s="13" t="e">
        <f ca="1">'MGRS to'!AO975</f>
        <v>#N/A</v>
      </c>
      <c r="B975" s="13" t="e">
        <f ca="1">'MGRS to'!AP975</f>
        <v>#N/A</v>
      </c>
      <c r="C975" s="19" t="e">
        <f t="shared" ca="1" si="1218"/>
        <v>#N/A</v>
      </c>
      <c r="D975" s="19" t="e">
        <f t="shared" ca="1" si="1219"/>
        <v>#N/A</v>
      </c>
      <c r="E975" s="19" t="e">
        <f t="shared" ca="1" si="1220"/>
        <v>#N/A</v>
      </c>
      <c r="F975" s="19" t="e">
        <f t="shared" ca="1" si="1221"/>
        <v>#N/A</v>
      </c>
      <c r="G975" s="19" t="e">
        <f t="shared" ca="1" si="1222"/>
        <v>#N/A</v>
      </c>
      <c r="H975" s="19" t="e">
        <f t="shared" ca="1" si="1223"/>
        <v>#N/A</v>
      </c>
      <c r="I975" s="19" t="e">
        <f t="shared" ca="1" si="1224"/>
        <v>#N/A</v>
      </c>
      <c r="J975" s="19" t="e">
        <f t="shared" ca="1" si="1225"/>
        <v>#N/A</v>
      </c>
      <c r="K975" s="19" t="e">
        <f t="shared" ca="1" si="1226"/>
        <v>#N/A</v>
      </c>
      <c r="L975" s="19" t="e">
        <f t="shared" ca="1" si="1227"/>
        <v>#N/A</v>
      </c>
      <c r="M975" s="19" t="e">
        <f t="shared" ca="1" si="1228"/>
        <v>#N/A</v>
      </c>
      <c r="N975" s="19" t="e">
        <f t="shared" ca="1" si="1229"/>
        <v>#N/A</v>
      </c>
      <c r="O975" s="19" t="e">
        <f t="shared" ca="1" si="1230"/>
        <v>#N/A</v>
      </c>
      <c r="P975" s="72" t="e">
        <f t="shared" ca="1" si="1231"/>
        <v>#N/A</v>
      </c>
      <c r="Q975" s="72" t="e">
        <f t="shared" ca="1" si="1232"/>
        <v>#N/A</v>
      </c>
      <c r="R975" s="72" t="e">
        <f t="shared" ca="1" si="1233"/>
        <v>#N/A</v>
      </c>
      <c r="S975" s="19" t="e">
        <f t="shared" ca="1" si="1234"/>
        <v>#N/A</v>
      </c>
      <c r="T975" s="19" t="e">
        <f t="shared" ca="1" si="1235"/>
        <v>#N/A</v>
      </c>
      <c r="U975" s="19" t="e">
        <f t="shared" ca="1" si="1236"/>
        <v>#N/A</v>
      </c>
      <c r="V975" s="19" t="e">
        <f t="shared" ca="1" si="1237"/>
        <v>#N/A</v>
      </c>
      <c r="W975" s="19" t="e">
        <f t="shared" ca="1" si="1238"/>
        <v>#N/A</v>
      </c>
      <c r="X975" s="19" t="e">
        <f t="shared" ca="1" si="1239"/>
        <v>#N/A</v>
      </c>
      <c r="Y975" s="72" t="e">
        <f t="shared" ca="1" si="1240"/>
        <v>#N/A</v>
      </c>
      <c r="Z975" s="72" t="e">
        <f t="shared" ca="1" si="1241"/>
        <v>#N/A</v>
      </c>
      <c r="AA975" s="72" t="e">
        <f t="shared" ca="1" si="1242"/>
        <v>#N/A</v>
      </c>
      <c r="AB975" s="19" t="e">
        <f t="shared" ca="1" si="1243"/>
        <v>#N/A</v>
      </c>
      <c r="AC975" s="19" t="e">
        <f t="shared" ca="1" si="1244"/>
        <v>#N/A</v>
      </c>
      <c r="AD975" s="19" t="e">
        <f t="shared" ca="1" si="1245"/>
        <v>#N/A</v>
      </c>
      <c r="AE975" s="19" t="e">
        <f t="shared" ca="1" si="1246"/>
        <v>#N/A</v>
      </c>
      <c r="AF975" s="19" t="e">
        <f t="shared" ca="1" si="1247"/>
        <v>#N/A</v>
      </c>
      <c r="AG975" s="19" t="e">
        <f t="shared" ca="1" si="1248"/>
        <v>#N/A</v>
      </c>
      <c r="AH975" s="72" t="e">
        <f t="shared" ca="1" si="1249"/>
        <v>#N/A</v>
      </c>
      <c r="AI975" s="72" t="e">
        <f t="shared" ca="1" si="1250"/>
        <v>#N/A</v>
      </c>
      <c r="AJ975" s="72" t="e">
        <f t="shared" ca="1" si="1251"/>
        <v>#N/A</v>
      </c>
      <c r="AK975" s="19" t="e">
        <f t="shared" ca="1" si="1252"/>
        <v>#N/A</v>
      </c>
      <c r="AL975" s="19" t="e">
        <f t="shared" ca="1" si="1253"/>
        <v>#N/A</v>
      </c>
      <c r="AM975" s="19" t="e">
        <f t="shared" ca="1" si="1254"/>
        <v>#N/A</v>
      </c>
      <c r="AN975" s="19" t="e">
        <f t="shared" ca="1" si="1255"/>
        <v>#N/A</v>
      </c>
      <c r="AO975" s="19" t="e">
        <f t="shared" ca="1" si="1256"/>
        <v>#N/A</v>
      </c>
      <c r="AP975" s="19" t="e">
        <f t="shared" ca="1" si="1257"/>
        <v>#N/A</v>
      </c>
      <c r="AQ975" s="72" t="e">
        <f t="shared" ca="1" si="1258"/>
        <v>#N/A</v>
      </c>
      <c r="AR975" s="72" t="e">
        <f t="shared" ca="1" si="1259"/>
        <v>#N/A</v>
      </c>
      <c r="AS975" s="72" t="e">
        <f t="shared" ca="1" si="1260"/>
        <v>#N/A</v>
      </c>
      <c r="AT975" s="19" t="e">
        <f t="shared" ca="1" si="1261"/>
        <v>#N/A</v>
      </c>
      <c r="AU975" s="19" t="e">
        <f t="shared" ca="1" si="1262"/>
        <v>#N/A</v>
      </c>
      <c r="AV975" s="19" t="e">
        <f t="shared" ca="1" si="1263"/>
        <v>#N/A</v>
      </c>
      <c r="AW975" s="19" t="e">
        <f t="shared" ca="1" si="1264"/>
        <v>#N/A</v>
      </c>
      <c r="AX975" s="19" t="e">
        <f t="shared" ca="1" si="1265"/>
        <v>#N/A</v>
      </c>
      <c r="AY975" s="19" t="e">
        <f t="shared" ca="1" si="1266"/>
        <v>#N/A</v>
      </c>
      <c r="AZ975" s="72" t="e">
        <f t="shared" ca="1" si="1267"/>
        <v>#N/A</v>
      </c>
      <c r="BA975" s="72" t="e">
        <f t="shared" ca="1" si="1268"/>
        <v>#N/A</v>
      </c>
      <c r="BB975" s="72" t="e">
        <f t="shared" ca="1" si="1269"/>
        <v>#N/A</v>
      </c>
      <c r="BC975" s="19" t="e">
        <f t="shared" ca="1" si="1270"/>
        <v>#N/A</v>
      </c>
      <c r="BD975" s="19" t="e">
        <f t="shared" ca="1" si="1271"/>
        <v>#N/A</v>
      </c>
      <c r="BE975" s="19" t="e">
        <f t="shared" ca="1" si="1272"/>
        <v>#N/A</v>
      </c>
      <c r="BF975" s="19" t="e">
        <f t="shared" ca="1" si="1273"/>
        <v>#N/A</v>
      </c>
      <c r="BG975" s="19" t="e">
        <f t="shared" ca="1" si="1274"/>
        <v>#N/A</v>
      </c>
      <c r="BH975" s="19" t="e">
        <f t="shared" ca="1" si="1275"/>
        <v>#N/A</v>
      </c>
      <c r="BI975" s="72" t="e">
        <f t="shared" ca="1" si="1276"/>
        <v>#N/A</v>
      </c>
      <c r="BJ975" s="72" t="e">
        <f t="shared" ca="1" si="1277"/>
        <v>#N/A</v>
      </c>
      <c r="BK975" s="72" t="e">
        <f t="shared" ca="1" si="1278"/>
        <v>#N/A</v>
      </c>
      <c r="BL975" s="72" t="e">
        <f t="shared" ca="1" si="1279"/>
        <v>#N/A</v>
      </c>
      <c r="BM975" s="72" t="e">
        <f t="shared" ca="1" si="1280"/>
        <v>#N/A</v>
      </c>
      <c r="BN975" s="72" t="e">
        <f t="shared" ca="1" si="1281"/>
        <v>#N/A</v>
      </c>
      <c r="BO975" s="72" t="e">
        <f t="shared" ca="1" si="1282"/>
        <v>#N/A</v>
      </c>
      <c r="BP975" s="72" t="e">
        <f t="shared" ca="1" si="1283"/>
        <v>#N/A</v>
      </c>
      <c r="BQ975" s="72" t="e">
        <f t="shared" ca="1" si="1284"/>
        <v>#N/A</v>
      </c>
      <c r="BR975" s="72" t="e">
        <f t="shared" ca="1" si="1285"/>
        <v>#N/A</v>
      </c>
      <c r="BS975" s="72" t="e">
        <f t="shared" ca="1" si="1286"/>
        <v>#N/A</v>
      </c>
      <c r="BT975" s="72" t="e">
        <f t="shared" ca="1" si="1287"/>
        <v>#N/A</v>
      </c>
      <c r="BU975" s="72" t="e">
        <f t="shared" ca="1" si="1288"/>
        <v>#N/A</v>
      </c>
      <c r="BV975" s="72" t="e">
        <f t="shared" ca="1" si="1289"/>
        <v>#N/A</v>
      </c>
    </row>
    <row r="976" spans="1:74">
      <c r="A976" s="13" t="e">
        <f ca="1">'MGRS to'!AO976</f>
        <v>#N/A</v>
      </c>
      <c r="B976" s="13" t="e">
        <f ca="1">'MGRS to'!AP976</f>
        <v>#N/A</v>
      </c>
      <c r="C976" s="19" t="e">
        <f t="shared" ca="1" si="1218"/>
        <v>#N/A</v>
      </c>
      <c r="D976" s="19" t="e">
        <f t="shared" ca="1" si="1219"/>
        <v>#N/A</v>
      </c>
      <c r="E976" s="19" t="e">
        <f t="shared" ca="1" si="1220"/>
        <v>#N/A</v>
      </c>
      <c r="F976" s="19" t="e">
        <f t="shared" ca="1" si="1221"/>
        <v>#N/A</v>
      </c>
      <c r="G976" s="19" t="e">
        <f t="shared" ca="1" si="1222"/>
        <v>#N/A</v>
      </c>
      <c r="H976" s="19" t="e">
        <f t="shared" ca="1" si="1223"/>
        <v>#N/A</v>
      </c>
      <c r="I976" s="19" t="e">
        <f t="shared" ca="1" si="1224"/>
        <v>#N/A</v>
      </c>
      <c r="J976" s="19" t="e">
        <f t="shared" ca="1" si="1225"/>
        <v>#N/A</v>
      </c>
      <c r="K976" s="19" t="e">
        <f t="shared" ca="1" si="1226"/>
        <v>#N/A</v>
      </c>
      <c r="L976" s="19" t="e">
        <f t="shared" ca="1" si="1227"/>
        <v>#N/A</v>
      </c>
      <c r="M976" s="19" t="e">
        <f t="shared" ca="1" si="1228"/>
        <v>#N/A</v>
      </c>
      <c r="N976" s="19" t="e">
        <f t="shared" ca="1" si="1229"/>
        <v>#N/A</v>
      </c>
      <c r="O976" s="19" t="e">
        <f t="shared" ca="1" si="1230"/>
        <v>#N/A</v>
      </c>
      <c r="P976" s="72" t="e">
        <f t="shared" ca="1" si="1231"/>
        <v>#N/A</v>
      </c>
      <c r="Q976" s="72" t="e">
        <f t="shared" ca="1" si="1232"/>
        <v>#N/A</v>
      </c>
      <c r="R976" s="72" t="e">
        <f t="shared" ca="1" si="1233"/>
        <v>#N/A</v>
      </c>
      <c r="S976" s="19" t="e">
        <f t="shared" ca="1" si="1234"/>
        <v>#N/A</v>
      </c>
      <c r="T976" s="19" t="e">
        <f t="shared" ca="1" si="1235"/>
        <v>#N/A</v>
      </c>
      <c r="U976" s="19" t="e">
        <f t="shared" ca="1" si="1236"/>
        <v>#N/A</v>
      </c>
      <c r="V976" s="19" t="e">
        <f t="shared" ca="1" si="1237"/>
        <v>#N/A</v>
      </c>
      <c r="W976" s="19" t="e">
        <f t="shared" ca="1" si="1238"/>
        <v>#N/A</v>
      </c>
      <c r="X976" s="19" t="e">
        <f t="shared" ca="1" si="1239"/>
        <v>#N/A</v>
      </c>
      <c r="Y976" s="72" t="e">
        <f t="shared" ca="1" si="1240"/>
        <v>#N/A</v>
      </c>
      <c r="Z976" s="72" t="e">
        <f t="shared" ca="1" si="1241"/>
        <v>#N/A</v>
      </c>
      <c r="AA976" s="72" t="e">
        <f t="shared" ca="1" si="1242"/>
        <v>#N/A</v>
      </c>
      <c r="AB976" s="19" t="e">
        <f t="shared" ca="1" si="1243"/>
        <v>#N/A</v>
      </c>
      <c r="AC976" s="19" t="e">
        <f t="shared" ca="1" si="1244"/>
        <v>#N/A</v>
      </c>
      <c r="AD976" s="19" t="e">
        <f t="shared" ca="1" si="1245"/>
        <v>#N/A</v>
      </c>
      <c r="AE976" s="19" t="e">
        <f t="shared" ca="1" si="1246"/>
        <v>#N/A</v>
      </c>
      <c r="AF976" s="19" t="e">
        <f t="shared" ca="1" si="1247"/>
        <v>#N/A</v>
      </c>
      <c r="AG976" s="19" t="e">
        <f t="shared" ca="1" si="1248"/>
        <v>#N/A</v>
      </c>
      <c r="AH976" s="72" t="e">
        <f t="shared" ca="1" si="1249"/>
        <v>#N/A</v>
      </c>
      <c r="AI976" s="72" t="e">
        <f t="shared" ca="1" si="1250"/>
        <v>#N/A</v>
      </c>
      <c r="AJ976" s="72" t="e">
        <f t="shared" ca="1" si="1251"/>
        <v>#N/A</v>
      </c>
      <c r="AK976" s="19" t="e">
        <f t="shared" ca="1" si="1252"/>
        <v>#N/A</v>
      </c>
      <c r="AL976" s="19" t="e">
        <f t="shared" ca="1" si="1253"/>
        <v>#N/A</v>
      </c>
      <c r="AM976" s="19" t="e">
        <f t="shared" ca="1" si="1254"/>
        <v>#N/A</v>
      </c>
      <c r="AN976" s="19" t="e">
        <f t="shared" ca="1" si="1255"/>
        <v>#N/A</v>
      </c>
      <c r="AO976" s="19" t="e">
        <f t="shared" ca="1" si="1256"/>
        <v>#N/A</v>
      </c>
      <c r="AP976" s="19" t="e">
        <f t="shared" ca="1" si="1257"/>
        <v>#N/A</v>
      </c>
      <c r="AQ976" s="72" t="e">
        <f t="shared" ca="1" si="1258"/>
        <v>#N/A</v>
      </c>
      <c r="AR976" s="72" t="e">
        <f t="shared" ca="1" si="1259"/>
        <v>#N/A</v>
      </c>
      <c r="AS976" s="72" t="e">
        <f t="shared" ca="1" si="1260"/>
        <v>#N/A</v>
      </c>
      <c r="AT976" s="19" t="e">
        <f t="shared" ca="1" si="1261"/>
        <v>#N/A</v>
      </c>
      <c r="AU976" s="19" t="e">
        <f t="shared" ca="1" si="1262"/>
        <v>#N/A</v>
      </c>
      <c r="AV976" s="19" t="e">
        <f t="shared" ca="1" si="1263"/>
        <v>#N/A</v>
      </c>
      <c r="AW976" s="19" t="e">
        <f t="shared" ca="1" si="1264"/>
        <v>#N/A</v>
      </c>
      <c r="AX976" s="19" t="e">
        <f t="shared" ca="1" si="1265"/>
        <v>#N/A</v>
      </c>
      <c r="AY976" s="19" t="e">
        <f t="shared" ca="1" si="1266"/>
        <v>#N/A</v>
      </c>
      <c r="AZ976" s="72" t="e">
        <f t="shared" ca="1" si="1267"/>
        <v>#N/A</v>
      </c>
      <c r="BA976" s="72" t="e">
        <f t="shared" ca="1" si="1268"/>
        <v>#N/A</v>
      </c>
      <c r="BB976" s="72" t="e">
        <f t="shared" ca="1" si="1269"/>
        <v>#N/A</v>
      </c>
      <c r="BC976" s="19" t="e">
        <f t="shared" ca="1" si="1270"/>
        <v>#N/A</v>
      </c>
      <c r="BD976" s="19" t="e">
        <f t="shared" ca="1" si="1271"/>
        <v>#N/A</v>
      </c>
      <c r="BE976" s="19" t="e">
        <f t="shared" ca="1" si="1272"/>
        <v>#N/A</v>
      </c>
      <c r="BF976" s="19" t="e">
        <f t="shared" ca="1" si="1273"/>
        <v>#N/A</v>
      </c>
      <c r="BG976" s="19" t="e">
        <f t="shared" ca="1" si="1274"/>
        <v>#N/A</v>
      </c>
      <c r="BH976" s="19" t="e">
        <f t="shared" ca="1" si="1275"/>
        <v>#N/A</v>
      </c>
      <c r="BI976" s="72" t="e">
        <f t="shared" ca="1" si="1276"/>
        <v>#N/A</v>
      </c>
      <c r="BJ976" s="72" t="e">
        <f t="shared" ca="1" si="1277"/>
        <v>#N/A</v>
      </c>
      <c r="BK976" s="72" t="e">
        <f t="shared" ca="1" si="1278"/>
        <v>#N/A</v>
      </c>
      <c r="BL976" s="72" t="e">
        <f t="shared" ca="1" si="1279"/>
        <v>#N/A</v>
      </c>
      <c r="BM976" s="72" t="e">
        <f t="shared" ca="1" si="1280"/>
        <v>#N/A</v>
      </c>
      <c r="BN976" s="72" t="e">
        <f t="shared" ca="1" si="1281"/>
        <v>#N/A</v>
      </c>
      <c r="BO976" s="72" t="e">
        <f t="shared" ca="1" si="1282"/>
        <v>#N/A</v>
      </c>
      <c r="BP976" s="72" t="e">
        <f t="shared" ca="1" si="1283"/>
        <v>#N/A</v>
      </c>
      <c r="BQ976" s="72" t="e">
        <f t="shared" ca="1" si="1284"/>
        <v>#N/A</v>
      </c>
      <c r="BR976" s="72" t="e">
        <f t="shared" ca="1" si="1285"/>
        <v>#N/A</v>
      </c>
      <c r="BS976" s="72" t="e">
        <f t="shared" ca="1" si="1286"/>
        <v>#N/A</v>
      </c>
      <c r="BT976" s="72" t="e">
        <f t="shared" ca="1" si="1287"/>
        <v>#N/A</v>
      </c>
      <c r="BU976" s="72" t="e">
        <f t="shared" ca="1" si="1288"/>
        <v>#N/A</v>
      </c>
      <c r="BV976" s="72" t="e">
        <f t="shared" ca="1" si="1289"/>
        <v>#N/A</v>
      </c>
    </row>
    <row r="977" spans="1:74">
      <c r="A977" s="13" t="e">
        <f ca="1">'MGRS to'!AO977</f>
        <v>#N/A</v>
      </c>
      <c r="B977" s="13" t="e">
        <f ca="1">'MGRS to'!AP977</f>
        <v>#N/A</v>
      </c>
      <c r="C977" s="19" t="e">
        <f t="shared" ca="1" si="1218"/>
        <v>#N/A</v>
      </c>
      <c r="D977" s="19" t="e">
        <f t="shared" ca="1" si="1219"/>
        <v>#N/A</v>
      </c>
      <c r="E977" s="19" t="e">
        <f t="shared" ca="1" si="1220"/>
        <v>#N/A</v>
      </c>
      <c r="F977" s="19" t="e">
        <f t="shared" ca="1" si="1221"/>
        <v>#N/A</v>
      </c>
      <c r="G977" s="19" t="e">
        <f t="shared" ca="1" si="1222"/>
        <v>#N/A</v>
      </c>
      <c r="H977" s="19" t="e">
        <f t="shared" ca="1" si="1223"/>
        <v>#N/A</v>
      </c>
      <c r="I977" s="19" t="e">
        <f t="shared" ca="1" si="1224"/>
        <v>#N/A</v>
      </c>
      <c r="J977" s="19" t="e">
        <f t="shared" ca="1" si="1225"/>
        <v>#N/A</v>
      </c>
      <c r="K977" s="19" t="e">
        <f t="shared" ca="1" si="1226"/>
        <v>#N/A</v>
      </c>
      <c r="L977" s="19" t="e">
        <f t="shared" ca="1" si="1227"/>
        <v>#N/A</v>
      </c>
      <c r="M977" s="19" t="e">
        <f t="shared" ca="1" si="1228"/>
        <v>#N/A</v>
      </c>
      <c r="N977" s="19" t="e">
        <f t="shared" ca="1" si="1229"/>
        <v>#N/A</v>
      </c>
      <c r="O977" s="19" t="e">
        <f t="shared" ca="1" si="1230"/>
        <v>#N/A</v>
      </c>
      <c r="P977" s="72" t="e">
        <f t="shared" ca="1" si="1231"/>
        <v>#N/A</v>
      </c>
      <c r="Q977" s="72" t="e">
        <f t="shared" ca="1" si="1232"/>
        <v>#N/A</v>
      </c>
      <c r="R977" s="72" t="e">
        <f t="shared" ca="1" si="1233"/>
        <v>#N/A</v>
      </c>
      <c r="S977" s="19" t="e">
        <f t="shared" ca="1" si="1234"/>
        <v>#N/A</v>
      </c>
      <c r="T977" s="19" t="e">
        <f t="shared" ca="1" si="1235"/>
        <v>#N/A</v>
      </c>
      <c r="U977" s="19" t="e">
        <f t="shared" ca="1" si="1236"/>
        <v>#N/A</v>
      </c>
      <c r="V977" s="19" t="e">
        <f t="shared" ca="1" si="1237"/>
        <v>#N/A</v>
      </c>
      <c r="W977" s="19" t="e">
        <f t="shared" ca="1" si="1238"/>
        <v>#N/A</v>
      </c>
      <c r="X977" s="19" t="e">
        <f t="shared" ca="1" si="1239"/>
        <v>#N/A</v>
      </c>
      <c r="Y977" s="72" t="e">
        <f t="shared" ca="1" si="1240"/>
        <v>#N/A</v>
      </c>
      <c r="Z977" s="72" t="e">
        <f t="shared" ca="1" si="1241"/>
        <v>#N/A</v>
      </c>
      <c r="AA977" s="72" t="e">
        <f t="shared" ca="1" si="1242"/>
        <v>#N/A</v>
      </c>
      <c r="AB977" s="19" t="e">
        <f t="shared" ca="1" si="1243"/>
        <v>#N/A</v>
      </c>
      <c r="AC977" s="19" t="e">
        <f t="shared" ca="1" si="1244"/>
        <v>#N/A</v>
      </c>
      <c r="AD977" s="19" t="e">
        <f t="shared" ca="1" si="1245"/>
        <v>#N/A</v>
      </c>
      <c r="AE977" s="19" t="e">
        <f t="shared" ca="1" si="1246"/>
        <v>#N/A</v>
      </c>
      <c r="AF977" s="19" t="e">
        <f t="shared" ca="1" si="1247"/>
        <v>#N/A</v>
      </c>
      <c r="AG977" s="19" t="e">
        <f t="shared" ca="1" si="1248"/>
        <v>#N/A</v>
      </c>
      <c r="AH977" s="72" t="e">
        <f t="shared" ca="1" si="1249"/>
        <v>#N/A</v>
      </c>
      <c r="AI977" s="72" t="e">
        <f t="shared" ca="1" si="1250"/>
        <v>#N/A</v>
      </c>
      <c r="AJ977" s="72" t="e">
        <f t="shared" ca="1" si="1251"/>
        <v>#N/A</v>
      </c>
      <c r="AK977" s="19" t="e">
        <f t="shared" ca="1" si="1252"/>
        <v>#N/A</v>
      </c>
      <c r="AL977" s="19" t="e">
        <f t="shared" ca="1" si="1253"/>
        <v>#N/A</v>
      </c>
      <c r="AM977" s="19" t="e">
        <f t="shared" ca="1" si="1254"/>
        <v>#N/A</v>
      </c>
      <c r="AN977" s="19" t="e">
        <f t="shared" ca="1" si="1255"/>
        <v>#N/A</v>
      </c>
      <c r="AO977" s="19" t="e">
        <f t="shared" ca="1" si="1256"/>
        <v>#N/A</v>
      </c>
      <c r="AP977" s="19" t="e">
        <f t="shared" ca="1" si="1257"/>
        <v>#N/A</v>
      </c>
      <c r="AQ977" s="72" t="e">
        <f t="shared" ca="1" si="1258"/>
        <v>#N/A</v>
      </c>
      <c r="AR977" s="72" t="e">
        <f t="shared" ca="1" si="1259"/>
        <v>#N/A</v>
      </c>
      <c r="AS977" s="72" t="e">
        <f t="shared" ca="1" si="1260"/>
        <v>#N/A</v>
      </c>
      <c r="AT977" s="19" t="e">
        <f t="shared" ca="1" si="1261"/>
        <v>#N/A</v>
      </c>
      <c r="AU977" s="19" t="e">
        <f t="shared" ca="1" si="1262"/>
        <v>#N/A</v>
      </c>
      <c r="AV977" s="19" t="e">
        <f t="shared" ca="1" si="1263"/>
        <v>#N/A</v>
      </c>
      <c r="AW977" s="19" t="e">
        <f t="shared" ca="1" si="1264"/>
        <v>#N/A</v>
      </c>
      <c r="AX977" s="19" t="e">
        <f t="shared" ca="1" si="1265"/>
        <v>#N/A</v>
      </c>
      <c r="AY977" s="19" t="e">
        <f t="shared" ca="1" si="1266"/>
        <v>#N/A</v>
      </c>
      <c r="AZ977" s="72" t="e">
        <f t="shared" ca="1" si="1267"/>
        <v>#N/A</v>
      </c>
      <c r="BA977" s="72" t="e">
        <f t="shared" ca="1" si="1268"/>
        <v>#N/A</v>
      </c>
      <c r="BB977" s="72" t="e">
        <f t="shared" ca="1" si="1269"/>
        <v>#N/A</v>
      </c>
      <c r="BC977" s="19" t="e">
        <f t="shared" ca="1" si="1270"/>
        <v>#N/A</v>
      </c>
      <c r="BD977" s="19" t="e">
        <f t="shared" ca="1" si="1271"/>
        <v>#N/A</v>
      </c>
      <c r="BE977" s="19" t="e">
        <f t="shared" ca="1" si="1272"/>
        <v>#N/A</v>
      </c>
      <c r="BF977" s="19" t="e">
        <f t="shared" ca="1" si="1273"/>
        <v>#N/A</v>
      </c>
      <c r="BG977" s="19" t="e">
        <f t="shared" ca="1" si="1274"/>
        <v>#N/A</v>
      </c>
      <c r="BH977" s="19" t="e">
        <f t="shared" ca="1" si="1275"/>
        <v>#N/A</v>
      </c>
      <c r="BI977" s="72" t="e">
        <f t="shared" ca="1" si="1276"/>
        <v>#N/A</v>
      </c>
      <c r="BJ977" s="72" t="e">
        <f t="shared" ca="1" si="1277"/>
        <v>#N/A</v>
      </c>
      <c r="BK977" s="72" t="e">
        <f t="shared" ca="1" si="1278"/>
        <v>#N/A</v>
      </c>
      <c r="BL977" s="72" t="e">
        <f t="shared" ca="1" si="1279"/>
        <v>#N/A</v>
      </c>
      <c r="BM977" s="72" t="e">
        <f t="shared" ca="1" si="1280"/>
        <v>#N/A</v>
      </c>
      <c r="BN977" s="72" t="e">
        <f t="shared" ca="1" si="1281"/>
        <v>#N/A</v>
      </c>
      <c r="BO977" s="72" t="e">
        <f t="shared" ca="1" si="1282"/>
        <v>#N/A</v>
      </c>
      <c r="BP977" s="72" t="e">
        <f t="shared" ca="1" si="1283"/>
        <v>#N/A</v>
      </c>
      <c r="BQ977" s="72" t="e">
        <f t="shared" ca="1" si="1284"/>
        <v>#N/A</v>
      </c>
      <c r="BR977" s="72" t="e">
        <f t="shared" ca="1" si="1285"/>
        <v>#N/A</v>
      </c>
      <c r="BS977" s="72" t="e">
        <f t="shared" ca="1" si="1286"/>
        <v>#N/A</v>
      </c>
      <c r="BT977" s="72" t="e">
        <f t="shared" ca="1" si="1287"/>
        <v>#N/A</v>
      </c>
      <c r="BU977" s="72" t="e">
        <f t="shared" ca="1" si="1288"/>
        <v>#N/A</v>
      </c>
      <c r="BV977" s="72" t="e">
        <f t="shared" ca="1" si="1289"/>
        <v>#N/A</v>
      </c>
    </row>
    <row r="978" spans="1:74">
      <c r="A978" s="13" t="e">
        <f ca="1">'MGRS to'!AO978</f>
        <v>#N/A</v>
      </c>
      <c r="B978" s="13" t="e">
        <f ca="1">'MGRS to'!AP978</f>
        <v>#N/A</v>
      </c>
      <c r="C978" s="19" t="e">
        <f t="shared" ca="1" si="1218"/>
        <v>#N/A</v>
      </c>
      <c r="D978" s="19" t="e">
        <f t="shared" ca="1" si="1219"/>
        <v>#N/A</v>
      </c>
      <c r="E978" s="19" t="e">
        <f t="shared" ca="1" si="1220"/>
        <v>#N/A</v>
      </c>
      <c r="F978" s="19" t="e">
        <f t="shared" ca="1" si="1221"/>
        <v>#N/A</v>
      </c>
      <c r="G978" s="19" t="e">
        <f t="shared" ca="1" si="1222"/>
        <v>#N/A</v>
      </c>
      <c r="H978" s="19" t="e">
        <f t="shared" ca="1" si="1223"/>
        <v>#N/A</v>
      </c>
      <c r="I978" s="19" t="e">
        <f t="shared" ca="1" si="1224"/>
        <v>#N/A</v>
      </c>
      <c r="J978" s="19" t="e">
        <f t="shared" ca="1" si="1225"/>
        <v>#N/A</v>
      </c>
      <c r="K978" s="19" t="e">
        <f t="shared" ca="1" si="1226"/>
        <v>#N/A</v>
      </c>
      <c r="L978" s="19" t="e">
        <f t="shared" ca="1" si="1227"/>
        <v>#N/A</v>
      </c>
      <c r="M978" s="19" t="e">
        <f t="shared" ca="1" si="1228"/>
        <v>#N/A</v>
      </c>
      <c r="N978" s="19" t="e">
        <f t="shared" ca="1" si="1229"/>
        <v>#N/A</v>
      </c>
      <c r="O978" s="19" t="e">
        <f t="shared" ca="1" si="1230"/>
        <v>#N/A</v>
      </c>
      <c r="P978" s="72" t="e">
        <f t="shared" ca="1" si="1231"/>
        <v>#N/A</v>
      </c>
      <c r="Q978" s="72" t="e">
        <f t="shared" ca="1" si="1232"/>
        <v>#N/A</v>
      </c>
      <c r="R978" s="72" t="e">
        <f t="shared" ca="1" si="1233"/>
        <v>#N/A</v>
      </c>
      <c r="S978" s="19" t="e">
        <f t="shared" ca="1" si="1234"/>
        <v>#N/A</v>
      </c>
      <c r="T978" s="19" t="e">
        <f t="shared" ca="1" si="1235"/>
        <v>#N/A</v>
      </c>
      <c r="U978" s="19" t="e">
        <f t="shared" ca="1" si="1236"/>
        <v>#N/A</v>
      </c>
      <c r="V978" s="19" t="e">
        <f t="shared" ca="1" si="1237"/>
        <v>#N/A</v>
      </c>
      <c r="W978" s="19" t="e">
        <f t="shared" ca="1" si="1238"/>
        <v>#N/A</v>
      </c>
      <c r="X978" s="19" t="e">
        <f t="shared" ca="1" si="1239"/>
        <v>#N/A</v>
      </c>
      <c r="Y978" s="72" t="e">
        <f t="shared" ca="1" si="1240"/>
        <v>#N/A</v>
      </c>
      <c r="Z978" s="72" t="e">
        <f t="shared" ca="1" si="1241"/>
        <v>#N/A</v>
      </c>
      <c r="AA978" s="72" t="e">
        <f t="shared" ca="1" si="1242"/>
        <v>#N/A</v>
      </c>
      <c r="AB978" s="19" t="e">
        <f t="shared" ca="1" si="1243"/>
        <v>#N/A</v>
      </c>
      <c r="AC978" s="19" t="e">
        <f t="shared" ca="1" si="1244"/>
        <v>#N/A</v>
      </c>
      <c r="AD978" s="19" t="e">
        <f t="shared" ca="1" si="1245"/>
        <v>#N/A</v>
      </c>
      <c r="AE978" s="19" t="e">
        <f t="shared" ca="1" si="1246"/>
        <v>#N/A</v>
      </c>
      <c r="AF978" s="19" t="e">
        <f t="shared" ca="1" si="1247"/>
        <v>#N/A</v>
      </c>
      <c r="AG978" s="19" t="e">
        <f t="shared" ca="1" si="1248"/>
        <v>#N/A</v>
      </c>
      <c r="AH978" s="72" t="e">
        <f t="shared" ca="1" si="1249"/>
        <v>#N/A</v>
      </c>
      <c r="AI978" s="72" t="e">
        <f t="shared" ca="1" si="1250"/>
        <v>#N/A</v>
      </c>
      <c r="AJ978" s="72" t="e">
        <f t="shared" ca="1" si="1251"/>
        <v>#N/A</v>
      </c>
      <c r="AK978" s="19" t="e">
        <f t="shared" ca="1" si="1252"/>
        <v>#N/A</v>
      </c>
      <c r="AL978" s="19" t="e">
        <f t="shared" ca="1" si="1253"/>
        <v>#N/A</v>
      </c>
      <c r="AM978" s="19" t="e">
        <f t="shared" ca="1" si="1254"/>
        <v>#N/A</v>
      </c>
      <c r="AN978" s="19" t="e">
        <f t="shared" ca="1" si="1255"/>
        <v>#N/A</v>
      </c>
      <c r="AO978" s="19" t="e">
        <f t="shared" ca="1" si="1256"/>
        <v>#N/A</v>
      </c>
      <c r="AP978" s="19" t="e">
        <f t="shared" ca="1" si="1257"/>
        <v>#N/A</v>
      </c>
      <c r="AQ978" s="72" t="e">
        <f t="shared" ca="1" si="1258"/>
        <v>#N/A</v>
      </c>
      <c r="AR978" s="72" t="e">
        <f t="shared" ca="1" si="1259"/>
        <v>#N/A</v>
      </c>
      <c r="AS978" s="72" t="e">
        <f t="shared" ca="1" si="1260"/>
        <v>#N/A</v>
      </c>
      <c r="AT978" s="19" t="e">
        <f t="shared" ca="1" si="1261"/>
        <v>#N/A</v>
      </c>
      <c r="AU978" s="19" t="e">
        <f t="shared" ca="1" si="1262"/>
        <v>#N/A</v>
      </c>
      <c r="AV978" s="19" t="e">
        <f t="shared" ca="1" si="1263"/>
        <v>#N/A</v>
      </c>
      <c r="AW978" s="19" t="e">
        <f t="shared" ca="1" si="1264"/>
        <v>#N/A</v>
      </c>
      <c r="AX978" s="19" t="e">
        <f t="shared" ca="1" si="1265"/>
        <v>#N/A</v>
      </c>
      <c r="AY978" s="19" t="e">
        <f t="shared" ca="1" si="1266"/>
        <v>#N/A</v>
      </c>
      <c r="AZ978" s="72" t="e">
        <f t="shared" ca="1" si="1267"/>
        <v>#N/A</v>
      </c>
      <c r="BA978" s="72" t="e">
        <f t="shared" ca="1" si="1268"/>
        <v>#N/A</v>
      </c>
      <c r="BB978" s="72" t="e">
        <f t="shared" ca="1" si="1269"/>
        <v>#N/A</v>
      </c>
      <c r="BC978" s="19" t="e">
        <f t="shared" ca="1" si="1270"/>
        <v>#N/A</v>
      </c>
      <c r="BD978" s="19" t="e">
        <f t="shared" ca="1" si="1271"/>
        <v>#N/A</v>
      </c>
      <c r="BE978" s="19" t="e">
        <f t="shared" ca="1" si="1272"/>
        <v>#N/A</v>
      </c>
      <c r="BF978" s="19" t="e">
        <f t="shared" ca="1" si="1273"/>
        <v>#N/A</v>
      </c>
      <c r="BG978" s="19" t="e">
        <f t="shared" ca="1" si="1274"/>
        <v>#N/A</v>
      </c>
      <c r="BH978" s="19" t="e">
        <f t="shared" ca="1" si="1275"/>
        <v>#N/A</v>
      </c>
      <c r="BI978" s="72" t="e">
        <f t="shared" ca="1" si="1276"/>
        <v>#N/A</v>
      </c>
      <c r="BJ978" s="72" t="e">
        <f t="shared" ca="1" si="1277"/>
        <v>#N/A</v>
      </c>
      <c r="BK978" s="72" t="e">
        <f t="shared" ca="1" si="1278"/>
        <v>#N/A</v>
      </c>
      <c r="BL978" s="72" t="e">
        <f t="shared" ca="1" si="1279"/>
        <v>#N/A</v>
      </c>
      <c r="BM978" s="72" t="e">
        <f t="shared" ca="1" si="1280"/>
        <v>#N/A</v>
      </c>
      <c r="BN978" s="72" t="e">
        <f t="shared" ca="1" si="1281"/>
        <v>#N/A</v>
      </c>
      <c r="BO978" s="72" t="e">
        <f t="shared" ca="1" si="1282"/>
        <v>#N/A</v>
      </c>
      <c r="BP978" s="72" t="e">
        <f t="shared" ca="1" si="1283"/>
        <v>#N/A</v>
      </c>
      <c r="BQ978" s="72" t="e">
        <f t="shared" ca="1" si="1284"/>
        <v>#N/A</v>
      </c>
      <c r="BR978" s="72" t="e">
        <f t="shared" ca="1" si="1285"/>
        <v>#N/A</v>
      </c>
      <c r="BS978" s="72" t="e">
        <f t="shared" ca="1" si="1286"/>
        <v>#N/A</v>
      </c>
      <c r="BT978" s="72" t="e">
        <f t="shared" ca="1" si="1287"/>
        <v>#N/A</v>
      </c>
      <c r="BU978" s="72" t="e">
        <f t="shared" ca="1" si="1288"/>
        <v>#N/A</v>
      </c>
      <c r="BV978" s="72" t="e">
        <f t="shared" ca="1" si="1289"/>
        <v>#N/A</v>
      </c>
    </row>
    <row r="979" spans="1:74">
      <c r="A979" s="13" t="e">
        <f ca="1">'MGRS to'!AO979</f>
        <v>#N/A</v>
      </c>
      <c r="B979" s="13" t="e">
        <f ca="1">'MGRS to'!AP979</f>
        <v>#N/A</v>
      </c>
      <c r="C979" s="19" t="e">
        <f t="shared" ca="1" si="1218"/>
        <v>#N/A</v>
      </c>
      <c r="D979" s="19" t="e">
        <f t="shared" ca="1" si="1219"/>
        <v>#N/A</v>
      </c>
      <c r="E979" s="19" t="e">
        <f t="shared" ca="1" si="1220"/>
        <v>#N/A</v>
      </c>
      <c r="F979" s="19" t="e">
        <f t="shared" ca="1" si="1221"/>
        <v>#N/A</v>
      </c>
      <c r="G979" s="19" t="e">
        <f t="shared" ca="1" si="1222"/>
        <v>#N/A</v>
      </c>
      <c r="H979" s="19" t="e">
        <f t="shared" ca="1" si="1223"/>
        <v>#N/A</v>
      </c>
      <c r="I979" s="19" t="e">
        <f t="shared" ca="1" si="1224"/>
        <v>#N/A</v>
      </c>
      <c r="J979" s="19" t="e">
        <f t="shared" ca="1" si="1225"/>
        <v>#N/A</v>
      </c>
      <c r="K979" s="19" t="e">
        <f t="shared" ca="1" si="1226"/>
        <v>#N/A</v>
      </c>
      <c r="L979" s="19" t="e">
        <f t="shared" ca="1" si="1227"/>
        <v>#N/A</v>
      </c>
      <c r="M979" s="19" t="e">
        <f t="shared" ca="1" si="1228"/>
        <v>#N/A</v>
      </c>
      <c r="N979" s="19" t="e">
        <f t="shared" ca="1" si="1229"/>
        <v>#N/A</v>
      </c>
      <c r="O979" s="19" t="e">
        <f t="shared" ca="1" si="1230"/>
        <v>#N/A</v>
      </c>
      <c r="P979" s="72" t="e">
        <f t="shared" ca="1" si="1231"/>
        <v>#N/A</v>
      </c>
      <c r="Q979" s="72" t="e">
        <f t="shared" ca="1" si="1232"/>
        <v>#N/A</v>
      </c>
      <c r="R979" s="72" t="e">
        <f t="shared" ca="1" si="1233"/>
        <v>#N/A</v>
      </c>
      <c r="S979" s="19" t="e">
        <f t="shared" ca="1" si="1234"/>
        <v>#N/A</v>
      </c>
      <c r="T979" s="19" t="e">
        <f t="shared" ca="1" si="1235"/>
        <v>#N/A</v>
      </c>
      <c r="U979" s="19" t="e">
        <f t="shared" ca="1" si="1236"/>
        <v>#N/A</v>
      </c>
      <c r="V979" s="19" t="e">
        <f t="shared" ca="1" si="1237"/>
        <v>#N/A</v>
      </c>
      <c r="W979" s="19" t="e">
        <f t="shared" ca="1" si="1238"/>
        <v>#N/A</v>
      </c>
      <c r="X979" s="19" t="e">
        <f t="shared" ca="1" si="1239"/>
        <v>#N/A</v>
      </c>
      <c r="Y979" s="72" t="e">
        <f t="shared" ca="1" si="1240"/>
        <v>#N/A</v>
      </c>
      <c r="Z979" s="72" t="e">
        <f t="shared" ca="1" si="1241"/>
        <v>#N/A</v>
      </c>
      <c r="AA979" s="72" t="e">
        <f t="shared" ca="1" si="1242"/>
        <v>#N/A</v>
      </c>
      <c r="AB979" s="19" t="e">
        <f t="shared" ca="1" si="1243"/>
        <v>#N/A</v>
      </c>
      <c r="AC979" s="19" t="e">
        <f t="shared" ca="1" si="1244"/>
        <v>#N/A</v>
      </c>
      <c r="AD979" s="19" t="e">
        <f t="shared" ca="1" si="1245"/>
        <v>#N/A</v>
      </c>
      <c r="AE979" s="19" t="e">
        <f t="shared" ca="1" si="1246"/>
        <v>#N/A</v>
      </c>
      <c r="AF979" s="19" t="e">
        <f t="shared" ca="1" si="1247"/>
        <v>#N/A</v>
      </c>
      <c r="AG979" s="19" t="e">
        <f t="shared" ca="1" si="1248"/>
        <v>#N/A</v>
      </c>
      <c r="AH979" s="72" t="e">
        <f t="shared" ca="1" si="1249"/>
        <v>#N/A</v>
      </c>
      <c r="AI979" s="72" t="e">
        <f t="shared" ca="1" si="1250"/>
        <v>#N/A</v>
      </c>
      <c r="AJ979" s="72" t="e">
        <f t="shared" ca="1" si="1251"/>
        <v>#N/A</v>
      </c>
      <c r="AK979" s="19" t="e">
        <f t="shared" ca="1" si="1252"/>
        <v>#N/A</v>
      </c>
      <c r="AL979" s="19" t="e">
        <f t="shared" ca="1" si="1253"/>
        <v>#N/A</v>
      </c>
      <c r="AM979" s="19" t="e">
        <f t="shared" ca="1" si="1254"/>
        <v>#N/A</v>
      </c>
      <c r="AN979" s="19" t="e">
        <f t="shared" ca="1" si="1255"/>
        <v>#N/A</v>
      </c>
      <c r="AO979" s="19" t="e">
        <f t="shared" ca="1" si="1256"/>
        <v>#N/A</v>
      </c>
      <c r="AP979" s="19" t="e">
        <f t="shared" ca="1" si="1257"/>
        <v>#N/A</v>
      </c>
      <c r="AQ979" s="72" t="e">
        <f t="shared" ca="1" si="1258"/>
        <v>#N/A</v>
      </c>
      <c r="AR979" s="72" t="e">
        <f t="shared" ca="1" si="1259"/>
        <v>#N/A</v>
      </c>
      <c r="AS979" s="72" t="e">
        <f t="shared" ca="1" si="1260"/>
        <v>#N/A</v>
      </c>
      <c r="AT979" s="19" t="e">
        <f t="shared" ca="1" si="1261"/>
        <v>#N/A</v>
      </c>
      <c r="AU979" s="19" t="e">
        <f t="shared" ca="1" si="1262"/>
        <v>#N/A</v>
      </c>
      <c r="AV979" s="19" t="e">
        <f t="shared" ca="1" si="1263"/>
        <v>#N/A</v>
      </c>
      <c r="AW979" s="19" t="e">
        <f t="shared" ca="1" si="1264"/>
        <v>#N/A</v>
      </c>
      <c r="AX979" s="19" t="e">
        <f t="shared" ca="1" si="1265"/>
        <v>#N/A</v>
      </c>
      <c r="AY979" s="19" t="e">
        <f t="shared" ca="1" si="1266"/>
        <v>#N/A</v>
      </c>
      <c r="AZ979" s="72" t="e">
        <f t="shared" ca="1" si="1267"/>
        <v>#N/A</v>
      </c>
      <c r="BA979" s="72" t="e">
        <f t="shared" ca="1" si="1268"/>
        <v>#N/A</v>
      </c>
      <c r="BB979" s="72" t="e">
        <f t="shared" ca="1" si="1269"/>
        <v>#N/A</v>
      </c>
      <c r="BC979" s="19" t="e">
        <f t="shared" ca="1" si="1270"/>
        <v>#N/A</v>
      </c>
      <c r="BD979" s="19" t="e">
        <f t="shared" ca="1" si="1271"/>
        <v>#N/A</v>
      </c>
      <c r="BE979" s="19" t="e">
        <f t="shared" ca="1" si="1272"/>
        <v>#N/A</v>
      </c>
      <c r="BF979" s="19" t="e">
        <f t="shared" ca="1" si="1273"/>
        <v>#N/A</v>
      </c>
      <c r="BG979" s="19" t="e">
        <f t="shared" ca="1" si="1274"/>
        <v>#N/A</v>
      </c>
      <c r="BH979" s="19" t="e">
        <f t="shared" ca="1" si="1275"/>
        <v>#N/A</v>
      </c>
      <c r="BI979" s="72" t="e">
        <f t="shared" ca="1" si="1276"/>
        <v>#N/A</v>
      </c>
      <c r="BJ979" s="72" t="e">
        <f t="shared" ca="1" si="1277"/>
        <v>#N/A</v>
      </c>
      <c r="BK979" s="72" t="e">
        <f t="shared" ca="1" si="1278"/>
        <v>#N/A</v>
      </c>
      <c r="BL979" s="72" t="e">
        <f t="shared" ca="1" si="1279"/>
        <v>#N/A</v>
      </c>
      <c r="BM979" s="72" t="e">
        <f t="shared" ca="1" si="1280"/>
        <v>#N/A</v>
      </c>
      <c r="BN979" s="72" t="e">
        <f t="shared" ca="1" si="1281"/>
        <v>#N/A</v>
      </c>
      <c r="BO979" s="72" t="e">
        <f t="shared" ca="1" si="1282"/>
        <v>#N/A</v>
      </c>
      <c r="BP979" s="72" t="e">
        <f t="shared" ca="1" si="1283"/>
        <v>#N/A</v>
      </c>
      <c r="BQ979" s="72" t="e">
        <f t="shared" ca="1" si="1284"/>
        <v>#N/A</v>
      </c>
      <c r="BR979" s="72" t="e">
        <f t="shared" ca="1" si="1285"/>
        <v>#N/A</v>
      </c>
      <c r="BS979" s="72" t="e">
        <f t="shared" ca="1" si="1286"/>
        <v>#N/A</v>
      </c>
      <c r="BT979" s="72" t="e">
        <f t="shared" ca="1" si="1287"/>
        <v>#N/A</v>
      </c>
      <c r="BU979" s="72" t="e">
        <f t="shared" ca="1" si="1288"/>
        <v>#N/A</v>
      </c>
      <c r="BV979" s="72" t="e">
        <f t="shared" ca="1" si="1289"/>
        <v>#N/A</v>
      </c>
    </row>
    <row r="980" spans="1:74">
      <c r="A980" s="13" t="e">
        <f ca="1">'MGRS to'!AO980</f>
        <v>#N/A</v>
      </c>
      <c r="B980" s="13" t="e">
        <f ca="1">'MGRS to'!AP980</f>
        <v>#N/A</v>
      </c>
      <c r="C980" s="19" t="e">
        <f t="shared" ca="1" si="1218"/>
        <v>#N/A</v>
      </c>
      <c r="D980" s="19" t="e">
        <f t="shared" ca="1" si="1219"/>
        <v>#N/A</v>
      </c>
      <c r="E980" s="19" t="e">
        <f t="shared" ca="1" si="1220"/>
        <v>#N/A</v>
      </c>
      <c r="F980" s="19" t="e">
        <f t="shared" ca="1" si="1221"/>
        <v>#N/A</v>
      </c>
      <c r="G980" s="19" t="e">
        <f t="shared" ca="1" si="1222"/>
        <v>#N/A</v>
      </c>
      <c r="H980" s="19" t="e">
        <f t="shared" ca="1" si="1223"/>
        <v>#N/A</v>
      </c>
      <c r="I980" s="19" t="e">
        <f t="shared" ca="1" si="1224"/>
        <v>#N/A</v>
      </c>
      <c r="J980" s="19" t="e">
        <f t="shared" ca="1" si="1225"/>
        <v>#N/A</v>
      </c>
      <c r="K980" s="19" t="e">
        <f t="shared" ca="1" si="1226"/>
        <v>#N/A</v>
      </c>
      <c r="L980" s="19" t="e">
        <f t="shared" ca="1" si="1227"/>
        <v>#N/A</v>
      </c>
      <c r="M980" s="19" t="e">
        <f t="shared" ca="1" si="1228"/>
        <v>#N/A</v>
      </c>
      <c r="N980" s="19" t="e">
        <f t="shared" ca="1" si="1229"/>
        <v>#N/A</v>
      </c>
      <c r="O980" s="19" t="e">
        <f t="shared" ca="1" si="1230"/>
        <v>#N/A</v>
      </c>
      <c r="P980" s="72" t="e">
        <f t="shared" ca="1" si="1231"/>
        <v>#N/A</v>
      </c>
      <c r="Q980" s="72" t="e">
        <f t="shared" ca="1" si="1232"/>
        <v>#N/A</v>
      </c>
      <c r="R980" s="72" t="e">
        <f t="shared" ca="1" si="1233"/>
        <v>#N/A</v>
      </c>
      <c r="S980" s="19" t="e">
        <f t="shared" ca="1" si="1234"/>
        <v>#N/A</v>
      </c>
      <c r="T980" s="19" t="e">
        <f t="shared" ca="1" si="1235"/>
        <v>#N/A</v>
      </c>
      <c r="U980" s="19" t="e">
        <f t="shared" ca="1" si="1236"/>
        <v>#N/A</v>
      </c>
      <c r="V980" s="19" t="e">
        <f t="shared" ca="1" si="1237"/>
        <v>#N/A</v>
      </c>
      <c r="W980" s="19" t="e">
        <f t="shared" ca="1" si="1238"/>
        <v>#N/A</v>
      </c>
      <c r="X980" s="19" t="e">
        <f t="shared" ca="1" si="1239"/>
        <v>#N/A</v>
      </c>
      <c r="Y980" s="72" t="e">
        <f t="shared" ca="1" si="1240"/>
        <v>#N/A</v>
      </c>
      <c r="Z980" s="72" t="e">
        <f t="shared" ca="1" si="1241"/>
        <v>#N/A</v>
      </c>
      <c r="AA980" s="72" t="e">
        <f t="shared" ca="1" si="1242"/>
        <v>#N/A</v>
      </c>
      <c r="AB980" s="19" t="e">
        <f t="shared" ca="1" si="1243"/>
        <v>#N/A</v>
      </c>
      <c r="AC980" s="19" t="e">
        <f t="shared" ca="1" si="1244"/>
        <v>#N/A</v>
      </c>
      <c r="AD980" s="19" t="e">
        <f t="shared" ca="1" si="1245"/>
        <v>#N/A</v>
      </c>
      <c r="AE980" s="19" t="e">
        <f t="shared" ca="1" si="1246"/>
        <v>#N/A</v>
      </c>
      <c r="AF980" s="19" t="e">
        <f t="shared" ca="1" si="1247"/>
        <v>#N/A</v>
      </c>
      <c r="AG980" s="19" t="e">
        <f t="shared" ca="1" si="1248"/>
        <v>#N/A</v>
      </c>
      <c r="AH980" s="72" t="e">
        <f t="shared" ca="1" si="1249"/>
        <v>#N/A</v>
      </c>
      <c r="AI980" s="72" t="e">
        <f t="shared" ca="1" si="1250"/>
        <v>#N/A</v>
      </c>
      <c r="AJ980" s="72" t="e">
        <f t="shared" ca="1" si="1251"/>
        <v>#N/A</v>
      </c>
      <c r="AK980" s="19" t="e">
        <f t="shared" ca="1" si="1252"/>
        <v>#N/A</v>
      </c>
      <c r="AL980" s="19" t="e">
        <f t="shared" ca="1" si="1253"/>
        <v>#N/A</v>
      </c>
      <c r="AM980" s="19" t="e">
        <f t="shared" ca="1" si="1254"/>
        <v>#N/A</v>
      </c>
      <c r="AN980" s="19" t="e">
        <f t="shared" ca="1" si="1255"/>
        <v>#N/A</v>
      </c>
      <c r="AO980" s="19" t="e">
        <f t="shared" ca="1" si="1256"/>
        <v>#N/A</v>
      </c>
      <c r="AP980" s="19" t="e">
        <f t="shared" ca="1" si="1257"/>
        <v>#N/A</v>
      </c>
      <c r="AQ980" s="72" t="e">
        <f t="shared" ca="1" si="1258"/>
        <v>#N/A</v>
      </c>
      <c r="AR980" s="72" t="e">
        <f t="shared" ca="1" si="1259"/>
        <v>#N/A</v>
      </c>
      <c r="AS980" s="72" t="e">
        <f t="shared" ca="1" si="1260"/>
        <v>#N/A</v>
      </c>
      <c r="AT980" s="19" t="e">
        <f t="shared" ca="1" si="1261"/>
        <v>#N/A</v>
      </c>
      <c r="AU980" s="19" t="e">
        <f t="shared" ca="1" si="1262"/>
        <v>#N/A</v>
      </c>
      <c r="AV980" s="19" t="e">
        <f t="shared" ca="1" si="1263"/>
        <v>#N/A</v>
      </c>
      <c r="AW980" s="19" t="e">
        <f t="shared" ca="1" si="1264"/>
        <v>#N/A</v>
      </c>
      <c r="AX980" s="19" t="e">
        <f t="shared" ca="1" si="1265"/>
        <v>#N/A</v>
      </c>
      <c r="AY980" s="19" t="e">
        <f t="shared" ca="1" si="1266"/>
        <v>#N/A</v>
      </c>
      <c r="AZ980" s="72" t="e">
        <f t="shared" ca="1" si="1267"/>
        <v>#N/A</v>
      </c>
      <c r="BA980" s="72" t="e">
        <f t="shared" ca="1" si="1268"/>
        <v>#N/A</v>
      </c>
      <c r="BB980" s="72" t="e">
        <f t="shared" ca="1" si="1269"/>
        <v>#N/A</v>
      </c>
      <c r="BC980" s="19" t="e">
        <f t="shared" ca="1" si="1270"/>
        <v>#N/A</v>
      </c>
      <c r="BD980" s="19" t="e">
        <f t="shared" ca="1" si="1271"/>
        <v>#N/A</v>
      </c>
      <c r="BE980" s="19" t="e">
        <f t="shared" ca="1" si="1272"/>
        <v>#N/A</v>
      </c>
      <c r="BF980" s="19" t="e">
        <f t="shared" ca="1" si="1273"/>
        <v>#N/A</v>
      </c>
      <c r="BG980" s="19" t="e">
        <f t="shared" ca="1" si="1274"/>
        <v>#N/A</v>
      </c>
      <c r="BH980" s="19" t="e">
        <f t="shared" ca="1" si="1275"/>
        <v>#N/A</v>
      </c>
      <c r="BI980" s="72" t="e">
        <f t="shared" ca="1" si="1276"/>
        <v>#N/A</v>
      </c>
      <c r="BJ980" s="72" t="e">
        <f t="shared" ca="1" si="1277"/>
        <v>#N/A</v>
      </c>
      <c r="BK980" s="72" t="e">
        <f t="shared" ca="1" si="1278"/>
        <v>#N/A</v>
      </c>
      <c r="BL980" s="72" t="e">
        <f t="shared" ca="1" si="1279"/>
        <v>#N/A</v>
      </c>
      <c r="BM980" s="72" t="e">
        <f t="shared" ca="1" si="1280"/>
        <v>#N/A</v>
      </c>
      <c r="BN980" s="72" t="e">
        <f t="shared" ca="1" si="1281"/>
        <v>#N/A</v>
      </c>
      <c r="BO980" s="72" t="e">
        <f t="shared" ca="1" si="1282"/>
        <v>#N/A</v>
      </c>
      <c r="BP980" s="72" t="e">
        <f t="shared" ca="1" si="1283"/>
        <v>#N/A</v>
      </c>
      <c r="BQ980" s="72" t="e">
        <f t="shared" ca="1" si="1284"/>
        <v>#N/A</v>
      </c>
      <c r="BR980" s="72" t="e">
        <f t="shared" ca="1" si="1285"/>
        <v>#N/A</v>
      </c>
      <c r="BS980" s="72" t="e">
        <f t="shared" ca="1" si="1286"/>
        <v>#N/A</v>
      </c>
      <c r="BT980" s="72" t="e">
        <f t="shared" ca="1" si="1287"/>
        <v>#N/A</v>
      </c>
      <c r="BU980" s="72" t="e">
        <f t="shared" ca="1" si="1288"/>
        <v>#N/A</v>
      </c>
      <c r="BV980" s="72" t="e">
        <f t="shared" ca="1" si="1289"/>
        <v>#N/A</v>
      </c>
    </row>
    <row r="981" spans="1:74">
      <c r="A981" s="13" t="e">
        <f ca="1">'MGRS to'!AO981</f>
        <v>#N/A</v>
      </c>
      <c r="B981" s="13" t="e">
        <f ca="1">'MGRS to'!AP981</f>
        <v>#N/A</v>
      </c>
      <c r="C981" s="19" t="e">
        <f t="shared" ca="1" si="1218"/>
        <v>#N/A</v>
      </c>
      <c r="D981" s="19" t="e">
        <f t="shared" ca="1" si="1219"/>
        <v>#N/A</v>
      </c>
      <c r="E981" s="19" t="e">
        <f t="shared" ca="1" si="1220"/>
        <v>#N/A</v>
      </c>
      <c r="F981" s="19" t="e">
        <f t="shared" ca="1" si="1221"/>
        <v>#N/A</v>
      </c>
      <c r="G981" s="19" t="e">
        <f t="shared" ca="1" si="1222"/>
        <v>#N/A</v>
      </c>
      <c r="H981" s="19" t="e">
        <f t="shared" ca="1" si="1223"/>
        <v>#N/A</v>
      </c>
      <c r="I981" s="19" t="e">
        <f t="shared" ca="1" si="1224"/>
        <v>#N/A</v>
      </c>
      <c r="J981" s="19" t="e">
        <f t="shared" ca="1" si="1225"/>
        <v>#N/A</v>
      </c>
      <c r="K981" s="19" t="e">
        <f t="shared" ca="1" si="1226"/>
        <v>#N/A</v>
      </c>
      <c r="L981" s="19" t="e">
        <f t="shared" ca="1" si="1227"/>
        <v>#N/A</v>
      </c>
      <c r="M981" s="19" t="e">
        <f t="shared" ca="1" si="1228"/>
        <v>#N/A</v>
      </c>
      <c r="N981" s="19" t="e">
        <f t="shared" ca="1" si="1229"/>
        <v>#N/A</v>
      </c>
      <c r="O981" s="19" t="e">
        <f t="shared" ca="1" si="1230"/>
        <v>#N/A</v>
      </c>
      <c r="P981" s="72" t="e">
        <f t="shared" ca="1" si="1231"/>
        <v>#N/A</v>
      </c>
      <c r="Q981" s="72" t="e">
        <f t="shared" ca="1" si="1232"/>
        <v>#N/A</v>
      </c>
      <c r="R981" s="72" t="e">
        <f t="shared" ca="1" si="1233"/>
        <v>#N/A</v>
      </c>
      <c r="S981" s="19" t="e">
        <f t="shared" ca="1" si="1234"/>
        <v>#N/A</v>
      </c>
      <c r="T981" s="19" t="e">
        <f t="shared" ca="1" si="1235"/>
        <v>#N/A</v>
      </c>
      <c r="U981" s="19" t="e">
        <f t="shared" ca="1" si="1236"/>
        <v>#N/A</v>
      </c>
      <c r="V981" s="19" t="e">
        <f t="shared" ca="1" si="1237"/>
        <v>#N/A</v>
      </c>
      <c r="W981" s="19" t="e">
        <f t="shared" ca="1" si="1238"/>
        <v>#N/A</v>
      </c>
      <c r="X981" s="19" t="e">
        <f t="shared" ca="1" si="1239"/>
        <v>#N/A</v>
      </c>
      <c r="Y981" s="72" t="e">
        <f t="shared" ca="1" si="1240"/>
        <v>#N/A</v>
      </c>
      <c r="Z981" s="72" t="e">
        <f t="shared" ca="1" si="1241"/>
        <v>#N/A</v>
      </c>
      <c r="AA981" s="72" t="e">
        <f t="shared" ca="1" si="1242"/>
        <v>#N/A</v>
      </c>
      <c r="AB981" s="19" t="e">
        <f t="shared" ca="1" si="1243"/>
        <v>#N/A</v>
      </c>
      <c r="AC981" s="19" t="e">
        <f t="shared" ca="1" si="1244"/>
        <v>#N/A</v>
      </c>
      <c r="AD981" s="19" t="e">
        <f t="shared" ca="1" si="1245"/>
        <v>#N/A</v>
      </c>
      <c r="AE981" s="19" t="e">
        <f t="shared" ca="1" si="1246"/>
        <v>#N/A</v>
      </c>
      <c r="AF981" s="19" t="e">
        <f t="shared" ca="1" si="1247"/>
        <v>#N/A</v>
      </c>
      <c r="AG981" s="19" t="e">
        <f t="shared" ca="1" si="1248"/>
        <v>#N/A</v>
      </c>
      <c r="AH981" s="72" t="e">
        <f t="shared" ca="1" si="1249"/>
        <v>#N/A</v>
      </c>
      <c r="AI981" s="72" t="e">
        <f t="shared" ca="1" si="1250"/>
        <v>#N/A</v>
      </c>
      <c r="AJ981" s="72" t="e">
        <f t="shared" ca="1" si="1251"/>
        <v>#N/A</v>
      </c>
      <c r="AK981" s="19" t="e">
        <f t="shared" ca="1" si="1252"/>
        <v>#N/A</v>
      </c>
      <c r="AL981" s="19" t="e">
        <f t="shared" ca="1" si="1253"/>
        <v>#N/A</v>
      </c>
      <c r="AM981" s="19" t="e">
        <f t="shared" ca="1" si="1254"/>
        <v>#N/A</v>
      </c>
      <c r="AN981" s="19" t="e">
        <f t="shared" ca="1" si="1255"/>
        <v>#N/A</v>
      </c>
      <c r="AO981" s="19" t="e">
        <f t="shared" ca="1" si="1256"/>
        <v>#N/A</v>
      </c>
      <c r="AP981" s="19" t="e">
        <f t="shared" ca="1" si="1257"/>
        <v>#N/A</v>
      </c>
      <c r="AQ981" s="72" t="e">
        <f t="shared" ca="1" si="1258"/>
        <v>#N/A</v>
      </c>
      <c r="AR981" s="72" t="e">
        <f t="shared" ca="1" si="1259"/>
        <v>#N/A</v>
      </c>
      <c r="AS981" s="72" t="e">
        <f t="shared" ca="1" si="1260"/>
        <v>#N/A</v>
      </c>
      <c r="AT981" s="19" t="e">
        <f t="shared" ca="1" si="1261"/>
        <v>#N/A</v>
      </c>
      <c r="AU981" s="19" t="e">
        <f t="shared" ca="1" si="1262"/>
        <v>#N/A</v>
      </c>
      <c r="AV981" s="19" t="e">
        <f t="shared" ca="1" si="1263"/>
        <v>#N/A</v>
      </c>
      <c r="AW981" s="19" t="e">
        <f t="shared" ca="1" si="1264"/>
        <v>#N/A</v>
      </c>
      <c r="AX981" s="19" t="e">
        <f t="shared" ca="1" si="1265"/>
        <v>#N/A</v>
      </c>
      <c r="AY981" s="19" t="e">
        <f t="shared" ca="1" si="1266"/>
        <v>#N/A</v>
      </c>
      <c r="AZ981" s="72" t="e">
        <f t="shared" ca="1" si="1267"/>
        <v>#N/A</v>
      </c>
      <c r="BA981" s="72" t="e">
        <f t="shared" ca="1" si="1268"/>
        <v>#N/A</v>
      </c>
      <c r="BB981" s="72" t="e">
        <f t="shared" ca="1" si="1269"/>
        <v>#N/A</v>
      </c>
      <c r="BC981" s="19" t="e">
        <f t="shared" ca="1" si="1270"/>
        <v>#N/A</v>
      </c>
      <c r="BD981" s="19" t="e">
        <f t="shared" ca="1" si="1271"/>
        <v>#N/A</v>
      </c>
      <c r="BE981" s="19" t="e">
        <f t="shared" ca="1" si="1272"/>
        <v>#N/A</v>
      </c>
      <c r="BF981" s="19" t="e">
        <f t="shared" ca="1" si="1273"/>
        <v>#N/A</v>
      </c>
      <c r="BG981" s="19" t="e">
        <f t="shared" ca="1" si="1274"/>
        <v>#N/A</v>
      </c>
      <c r="BH981" s="19" t="e">
        <f t="shared" ca="1" si="1275"/>
        <v>#N/A</v>
      </c>
      <c r="BI981" s="72" t="e">
        <f t="shared" ca="1" si="1276"/>
        <v>#N/A</v>
      </c>
      <c r="BJ981" s="72" t="e">
        <f t="shared" ca="1" si="1277"/>
        <v>#N/A</v>
      </c>
      <c r="BK981" s="72" t="e">
        <f t="shared" ca="1" si="1278"/>
        <v>#N/A</v>
      </c>
      <c r="BL981" s="72" t="e">
        <f t="shared" ca="1" si="1279"/>
        <v>#N/A</v>
      </c>
      <c r="BM981" s="72" t="e">
        <f t="shared" ca="1" si="1280"/>
        <v>#N/A</v>
      </c>
      <c r="BN981" s="72" t="e">
        <f t="shared" ca="1" si="1281"/>
        <v>#N/A</v>
      </c>
      <c r="BO981" s="72" t="e">
        <f t="shared" ca="1" si="1282"/>
        <v>#N/A</v>
      </c>
      <c r="BP981" s="72" t="e">
        <f t="shared" ca="1" si="1283"/>
        <v>#N/A</v>
      </c>
      <c r="BQ981" s="72" t="e">
        <f t="shared" ca="1" si="1284"/>
        <v>#N/A</v>
      </c>
      <c r="BR981" s="72" t="e">
        <f t="shared" ca="1" si="1285"/>
        <v>#N/A</v>
      </c>
      <c r="BS981" s="72" t="e">
        <f t="shared" ca="1" si="1286"/>
        <v>#N/A</v>
      </c>
      <c r="BT981" s="72" t="e">
        <f t="shared" ca="1" si="1287"/>
        <v>#N/A</v>
      </c>
      <c r="BU981" s="72" t="e">
        <f t="shared" ca="1" si="1288"/>
        <v>#N/A</v>
      </c>
      <c r="BV981" s="72" t="e">
        <f t="shared" ca="1" si="1289"/>
        <v>#N/A</v>
      </c>
    </row>
    <row r="982" spans="1:74">
      <c r="A982" s="13" t="e">
        <f ca="1">'MGRS to'!AO982</f>
        <v>#N/A</v>
      </c>
      <c r="B982" s="13" t="e">
        <f ca="1">'MGRS to'!AP982</f>
        <v>#N/A</v>
      </c>
      <c r="C982" s="19" t="e">
        <f t="shared" ca="1" si="1218"/>
        <v>#N/A</v>
      </c>
      <c r="D982" s="19" t="e">
        <f t="shared" ca="1" si="1219"/>
        <v>#N/A</v>
      </c>
      <c r="E982" s="19" t="e">
        <f t="shared" ca="1" si="1220"/>
        <v>#N/A</v>
      </c>
      <c r="F982" s="19" t="e">
        <f t="shared" ca="1" si="1221"/>
        <v>#N/A</v>
      </c>
      <c r="G982" s="19" t="e">
        <f t="shared" ca="1" si="1222"/>
        <v>#N/A</v>
      </c>
      <c r="H982" s="19" t="e">
        <f t="shared" ca="1" si="1223"/>
        <v>#N/A</v>
      </c>
      <c r="I982" s="19" t="e">
        <f t="shared" ca="1" si="1224"/>
        <v>#N/A</v>
      </c>
      <c r="J982" s="19" t="e">
        <f t="shared" ca="1" si="1225"/>
        <v>#N/A</v>
      </c>
      <c r="K982" s="19" t="e">
        <f t="shared" ca="1" si="1226"/>
        <v>#N/A</v>
      </c>
      <c r="L982" s="19" t="e">
        <f t="shared" ca="1" si="1227"/>
        <v>#N/A</v>
      </c>
      <c r="M982" s="19" t="e">
        <f t="shared" ca="1" si="1228"/>
        <v>#N/A</v>
      </c>
      <c r="N982" s="19" t="e">
        <f t="shared" ca="1" si="1229"/>
        <v>#N/A</v>
      </c>
      <c r="O982" s="19" t="e">
        <f t="shared" ca="1" si="1230"/>
        <v>#N/A</v>
      </c>
      <c r="P982" s="72" t="e">
        <f t="shared" ca="1" si="1231"/>
        <v>#N/A</v>
      </c>
      <c r="Q982" s="72" t="e">
        <f t="shared" ca="1" si="1232"/>
        <v>#N/A</v>
      </c>
      <c r="R982" s="72" t="e">
        <f t="shared" ca="1" si="1233"/>
        <v>#N/A</v>
      </c>
      <c r="S982" s="19" t="e">
        <f t="shared" ca="1" si="1234"/>
        <v>#N/A</v>
      </c>
      <c r="T982" s="19" t="e">
        <f t="shared" ca="1" si="1235"/>
        <v>#N/A</v>
      </c>
      <c r="U982" s="19" t="e">
        <f t="shared" ca="1" si="1236"/>
        <v>#N/A</v>
      </c>
      <c r="V982" s="19" t="e">
        <f t="shared" ca="1" si="1237"/>
        <v>#N/A</v>
      </c>
      <c r="W982" s="19" t="e">
        <f t="shared" ca="1" si="1238"/>
        <v>#N/A</v>
      </c>
      <c r="X982" s="19" t="e">
        <f t="shared" ca="1" si="1239"/>
        <v>#N/A</v>
      </c>
      <c r="Y982" s="72" t="e">
        <f t="shared" ca="1" si="1240"/>
        <v>#N/A</v>
      </c>
      <c r="Z982" s="72" t="e">
        <f t="shared" ca="1" si="1241"/>
        <v>#N/A</v>
      </c>
      <c r="AA982" s="72" t="e">
        <f t="shared" ca="1" si="1242"/>
        <v>#N/A</v>
      </c>
      <c r="AB982" s="19" t="e">
        <f t="shared" ca="1" si="1243"/>
        <v>#N/A</v>
      </c>
      <c r="AC982" s="19" t="e">
        <f t="shared" ca="1" si="1244"/>
        <v>#N/A</v>
      </c>
      <c r="AD982" s="19" t="e">
        <f t="shared" ca="1" si="1245"/>
        <v>#N/A</v>
      </c>
      <c r="AE982" s="19" t="e">
        <f t="shared" ca="1" si="1246"/>
        <v>#N/A</v>
      </c>
      <c r="AF982" s="19" t="e">
        <f t="shared" ca="1" si="1247"/>
        <v>#N/A</v>
      </c>
      <c r="AG982" s="19" t="e">
        <f t="shared" ca="1" si="1248"/>
        <v>#N/A</v>
      </c>
      <c r="AH982" s="72" t="e">
        <f t="shared" ca="1" si="1249"/>
        <v>#N/A</v>
      </c>
      <c r="AI982" s="72" t="e">
        <f t="shared" ca="1" si="1250"/>
        <v>#N/A</v>
      </c>
      <c r="AJ982" s="72" t="e">
        <f t="shared" ca="1" si="1251"/>
        <v>#N/A</v>
      </c>
      <c r="AK982" s="19" t="e">
        <f t="shared" ca="1" si="1252"/>
        <v>#N/A</v>
      </c>
      <c r="AL982" s="19" t="e">
        <f t="shared" ca="1" si="1253"/>
        <v>#N/A</v>
      </c>
      <c r="AM982" s="19" t="e">
        <f t="shared" ca="1" si="1254"/>
        <v>#N/A</v>
      </c>
      <c r="AN982" s="19" t="e">
        <f t="shared" ca="1" si="1255"/>
        <v>#N/A</v>
      </c>
      <c r="AO982" s="19" t="e">
        <f t="shared" ca="1" si="1256"/>
        <v>#N/A</v>
      </c>
      <c r="AP982" s="19" t="e">
        <f t="shared" ca="1" si="1257"/>
        <v>#N/A</v>
      </c>
      <c r="AQ982" s="72" t="e">
        <f t="shared" ca="1" si="1258"/>
        <v>#N/A</v>
      </c>
      <c r="AR982" s="72" t="e">
        <f t="shared" ca="1" si="1259"/>
        <v>#N/A</v>
      </c>
      <c r="AS982" s="72" t="e">
        <f t="shared" ca="1" si="1260"/>
        <v>#N/A</v>
      </c>
      <c r="AT982" s="19" t="e">
        <f t="shared" ca="1" si="1261"/>
        <v>#N/A</v>
      </c>
      <c r="AU982" s="19" t="e">
        <f t="shared" ca="1" si="1262"/>
        <v>#N/A</v>
      </c>
      <c r="AV982" s="19" t="e">
        <f t="shared" ca="1" si="1263"/>
        <v>#N/A</v>
      </c>
      <c r="AW982" s="19" t="e">
        <f t="shared" ca="1" si="1264"/>
        <v>#N/A</v>
      </c>
      <c r="AX982" s="19" t="e">
        <f t="shared" ca="1" si="1265"/>
        <v>#N/A</v>
      </c>
      <c r="AY982" s="19" t="e">
        <f t="shared" ca="1" si="1266"/>
        <v>#N/A</v>
      </c>
      <c r="AZ982" s="72" t="e">
        <f t="shared" ca="1" si="1267"/>
        <v>#N/A</v>
      </c>
      <c r="BA982" s="72" t="e">
        <f t="shared" ca="1" si="1268"/>
        <v>#N/A</v>
      </c>
      <c r="BB982" s="72" t="e">
        <f t="shared" ca="1" si="1269"/>
        <v>#N/A</v>
      </c>
      <c r="BC982" s="19" t="e">
        <f t="shared" ca="1" si="1270"/>
        <v>#N/A</v>
      </c>
      <c r="BD982" s="19" t="e">
        <f t="shared" ca="1" si="1271"/>
        <v>#N/A</v>
      </c>
      <c r="BE982" s="19" t="e">
        <f t="shared" ca="1" si="1272"/>
        <v>#N/A</v>
      </c>
      <c r="BF982" s="19" t="e">
        <f t="shared" ca="1" si="1273"/>
        <v>#N/A</v>
      </c>
      <c r="BG982" s="19" t="e">
        <f t="shared" ca="1" si="1274"/>
        <v>#N/A</v>
      </c>
      <c r="BH982" s="19" t="e">
        <f t="shared" ca="1" si="1275"/>
        <v>#N/A</v>
      </c>
      <c r="BI982" s="72" t="e">
        <f t="shared" ca="1" si="1276"/>
        <v>#N/A</v>
      </c>
      <c r="BJ982" s="72" t="e">
        <f t="shared" ca="1" si="1277"/>
        <v>#N/A</v>
      </c>
      <c r="BK982" s="72" t="e">
        <f t="shared" ca="1" si="1278"/>
        <v>#N/A</v>
      </c>
      <c r="BL982" s="72" t="e">
        <f t="shared" ca="1" si="1279"/>
        <v>#N/A</v>
      </c>
      <c r="BM982" s="72" t="e">
        <f t="shared" ca="1" si="1280"/>
        <v>#N/A</v>
      </c>
      <c r="BN982" s="72" t="e">
        <f t="shared" ca="1" si="1281"/>
        <v>#N/A</v>
      </c>
      <c r="BO982" s="72" t="e">
        <f t="shared" ca="1" si="1282"/>
        <v>#N/A</v>
      </c>
      <c r="BP982" s="72" t="e">
        <f t="shared" ca="1" si="1283"/>
        <v>#N/A</v>
      </c>
      <c r="BQ982" s="72" t="e">
        <f t="shared" ca="1" si="1284"/>
        <v>#N/A</v>
      </c>
      <c r="BR982" s="72" t="e">
        <f t="shared" ca="1" si="1285"/>
        <v>#N/A</v>
      </c>
      <c r="BS982" s="72" t="e">
        <f t="shared" ca="1" si="1286"/>
        <v>#N/A</v>
      </c>
      <c r="BT982" s="72" t="e">
        <f t="shared" ca="1" si="1287"/>
        <v>#N/A</v>
      </c>
      <c r="BU982" s="72" t="e">
        <f t="shared" ca="1" si="1288"/>
        <v>#N/A</v>
      </c>
      <c r="BV982" s="72" t="e">
        <f t="shared" ca="1" si="1289"/>
        <v>#N/A</v>
      </c>
    </row>
    <row r="983" spans="1:74">
      <c r="A983" s="13" t="e">
        <f ca="1">'MGRS to'!AO983</f>
        <v>#N/A</v>
      </c>
      <c r="B983" s="13" t="e">
        <f ca="1">'MGRS to'!AP983</f>
        <v>#N/A</v>
      </c>
      <c r="C983" s="19" t="e">
        <f t="shared" ca="1" si="1218"/>
        <v>#N/A</v>
      </c>
      <c r="D983" s="19" t="e">
        <f t="shared" ca="1" si="1219"/>
        <v>#N/A</v>
      </c>
      <c r="E983" s="19" t="e">
        <f t="shared" ca="1" si="1220"/>
        <v>#N/A</v>
      </c>
      <c r="F983" s="19" t="e">
        <f t="shared" ca="1" si="1221"/>
        <v>#N/A</v>
      </c>
      <c r="G983" s="19" t="e">
        <f t="shared" ca="1" si="1222"/>
        <v>#N/A</v>
      </c>
      <c r="H983" s="19" t="e">
        <f t="shared" ca="1" si="1223"/>
        <v>#N/A</v>
      </c>
      <c r="I983" s="19" t="e">
        <f t="shared" ca="1" si="1224"/>
        <v>#N/A</v>
      </c>
      <c r="J983" s="19" t="e">
        <f t="shared" ca="1" si="1225"/>
        <v>#N/A</v>
      </c>
      <c r="K983" s="19" t="e">
        <f t="shared" ca="1" si="1226"/>
        <v>#N/A</v>
      </c>
      <c r="L983" s="19" t="e">
        <f t="shared" ca="1" si="1227"/>
        <v>#N/A</v>
      </c>
      <c r="M983" s="19" t="e">
        <f t="shared" ca="1" si="1228"/>
        <v>#N/A</v>
      </c>
      <c r="N983" s="19" t="e">
        <f t="shared" ca="1" si="1229"/>
        <v>#N/A</v>
      </c>
      <c r="O983" s="19" t="e">
        <f t="shared" ca="1" si="1230"/>
        <v>#N/A</v>
      </c>
      <c r="P983" s="72" t="e">
        <f t="shared" ca="1" si="1231"/>
        <v>#N/A</v>
      </c>
      <c r="Q983" s="72" t="e">
        <f t="shared" ca="1" si="1232"/>
        <v>#N/A</v>
      </c>
      <c r="R983" s="72" t="e">
        <f t="shared" ca="1" si="1233"/>
        <v>#N/A</v>
      </c>
      <c r="S983" s="19" t="e">
        <f t="shared" ca="1" si="1234"/>
        <v>#N/A</v>
      </c>
      <c r="T983" s="19" t="e">
        <f t="shared" ca="1" si="1235"/>
        <v>#N/A</v>
      </c>
      <c r="U983" s="19" t="e">
        <f t="shared" ca="1" si="1236"/>
        <v>#N/A</v>
      </c>
      <c r="V983" s="19" t="e">
        <f t="shared" ca="1" si="1237"/>
        <v>#N/A</v>
      </c>
      <c r="W983" s="19" t="e">
        <f t="shared" ca="1" si="1238"/>
        <v>#N/A</v>
      </c>
      <c r="X983" s="19" t="e">
        <f t="shared" ca="1" si="1239"/>
        <v>#N/A</v>
      </c>
      <c r="Y983" s="72" t="e">
        <f t="shared" ca="1" si="1240"/>
        <v>#N/A</v>
      </c>
      <c r="Z983" s="72" t="e">
        <f t="shared" ca="1" si="1241"/>
        <v>#N/A</v>
      </c>
      <c r="AA983" s="72" t="e">
        <f t="shared" ca="1" si="1242"/>
        <v>#N/A</v>
      </c>
      <c r="AB983" s="19" t="e">
        <f t="shared" ca="1" si="1243"/>
        <v>#N/A</v>
      </c>
      <c r="AC983" s="19" t="e">
        <f t="shared" ca="1" si="1244"/>
        <v>#N/A</v>
      </c>
      <c r="AD983" s="19" t="e">
        <f t="shared" ca="1" si="1245"/>
        <v>#N/A</v>
      </c>
      <c r="AE983" s="19" t="e">
        <f t="shared" ca="1" si="1246"/>
        <v>#N/A</v>
      </c>
      <c r="AF983" s="19" t="e">
        <f t="shared" ca="1" si="1247"/>
        <v>#N/A</v>
      </c>
      <c r="AG983" s="19" t="e">
        <f t="shared" ca="1" si="1248"/>
        <v>#N/A</v>
      </c>
      <c r="AH983" s="72" t="e">
        <f t="shared" ca="1" si="1249"/>
        <v>#N/A</v>
      </c>
      <c r="AI983" s="72" t="e">
        <f t="shared" ca="1" si="1250"/>
        <v>#N/A</v>
      </c>
      <c r="AJ983" s="72" t="e">
        <f t="shared" ca="1" si="1251"/>
        <v>#N/A</v>
      </c>
      <c r="AK983" s="19" t="e">
        <f t="shared" ca="1" si="1252"/>
        <v>#N/A</v>
      </c>
      <c r="AL983" s="19" t="e">
        <f t="shared" ca="1" si="1253"/>
        <v>#N/A</v>
      </c>
      <c r="AM983" s="19" t="e">
        <f t="shared" ca="1" si="1254"/>
        <v>#N/A</v>
      </c>
      <c r="AN983" s="19" t="e">
        <f t="shared" ca="1" si="1255"/>
        <v>#N/A</v>
      </c>
      <c r="AO983" s="19" t="e">
        <f t="shared" ca="1" si="1256"/>
        <v>#N/A</v>
      </c>
      <c r="AP983" s="19" t="e">
        <f t="shared" ca="1" si="1257"/>
        <v>#N/A</v>
      </c>
      <c r="AQ983" s="72" t="e">
        <f t="shared" ca="1" si="1258"/>
        <v>#N/A</v>
      </c>
      <c r="AR983" s="72" t="e">
        <f t="shared" ca="1" si="1259"/>
        <v>#N/A</v>
      </c>
      <c r="AS983" s="72" t="e">
        <f t="shared" ca="1" si="1260"/>
        <v>#N/A</v>
      </c>
      <c r="AT983" s="19" t="e">
        <f t="shared" ca="1" si="1261"/>
        <v>#N/A</v>
      </c>
      <c r="AU983" s="19" t="e">
        <f t="shared" ca="1" si="1262"/>
        <v>#N/A</v>
      </c>
      <c r="AV983" s="19" t="e">
        <f t="shared" ca="1" si="1263"/>
        <v>#N/A</v>
      </c>
      <c r="AW983" s="19" t="e">
        <f t="shared" ca="1" si="1264"/>
        <v>#N/A</v>
      </c>
      <c r="AX983" s="19" t="e">
        <f t="shared" ca="1" si="1265"/>
        <v>#N/A</v>
      </c>
      <c r="AY983" s="19" t="e">
        <f t="shared" ca="1" si="1266"/>
        <v>#N/A</v>
      </c>
      <c r="AZ983" s="72" t="e">
        <f t="shared" ca="1" si="1267"/>
        <v>#N/A</v>
      </c>
      <c r="BA983" s="72" t="e">
        <f t="shared" ca="1" si="1268"/>
        <v>#N/A</v>
      </c>
      <c r="BB983" s="72" t="e">
        <f t="shared" ca="1" si="1269"/>
        <v>#N/A</v>
      </c>
      <c r="BC983" s="19" t="e">
        <f t="shared" ca="1" si="1270"/>
        <v>#N/A</v>
      </c>
      <c r="BD983" s="19" t="e">
        <f t="shared" ca="1" si="1271"/>
        <v>#N/A</v>
      </c>
      <c r="BE983" s="19" t="e">
        <f t="shared" ca="1" si="1272"/>
        <v>#N/A</v>
      </c>
      <c r="BF983" s="19" t="e">
        <f t="shared" ca="1" si="1273"/>
        <v>#N/A</v>
      </c>
      <c r="BG983" s="19" t="e">
        <f t="shared" ca="1" si="1274"/>
        <v>#N/A</v>
      </c>
      <c r="BH983" s="19" t="e">
        <f t="shared" ca="1" si="1275"/>
        <v>#N/A</v>
      </c>
      <c r="BI983" s="72" t="e">
        <f t="shared" ca="1" si="1276"/>
        <v>#N/A</v>
      </c>
      <c r="BJ983" s="72" t="e">
        <f t="shared" ca="1" si="1277"/>
        <v>#N/A</v>
      </c>
      <c r="BK983" s="72" t="e">
        <f t="shared" ca="1" si="1278"/>
        <v>#N/A</v>
      </c>
      <c r="BL983" s="72" t="e">
        <f t="shared" ca="1" si="1279"/>
        <v>#N/A</v>
      </c>
      <c r="BM983" s="72" t="e">
        <f t="shared" ca="1" si="1280"/>
        <v>#N/A</v>
      </c>
      <c r="BN983" s="72" t="e">
        <f t="shared" ca="1" si="1281"/>
        <v>#N/A</v>
      </c>
      <c r="BO983" s="72" t="e">
        <f t="shared" ca="1" si="1282"/>
        <v>#N/A</v>
      </c>
      <c r="BP983" s="72" t="e">
        <f t="shared" ca="1" si="1283"/>
        <v>#N/A</v>
      </c>
      <c r="BQ983" s="72" t="e">
        <f t="shared" ca="1" si="1284"/>
        <v>#N/A</v>
      </c>
      <c r="BR983" s="72" t="e">
        <f t="shared" ca="1" si="1285"/>
        <v>#N/A</v>
      </c>
      <c r="BS983" s="72" t="e">
        <f t="shared" ca="1" si="1286"/>
        <v>#N/A</v>
      </c>
      <c r="BT983" s="72" t="e">
        <f t="shared" ca="1" si="1287"/>
        <v>#N/A</v>
      </c>
      <c r="BU983" s="72" t="e">
        <f t="shared" ca="1" si="1288"/>
        <v>#N/A</v>
      </c>
      <c r="BV983" s="72" t="e">
        <f t="shared" ca="1" si="1289"/>
        <v>#N/A</v>
      </c>
    </row>
    <row r="984" spans="1:74">
      <c r="A984" s="13" t="e">
        <f ca="1">'MGRS to'!AO984</f>
        <v>#N/A</v>
      </c>
      <c r="B984" s="13" t="e">
        <f ca="1">'MGRS to'!AP984</f>
        <v>#N/A</v>
      </c>
      <c r="C984" s="19" t="e">
        <f t="shared" ca="1" si="1218"/>
        <v>#N/A</v>
      </c>
      <c r="D984" s="19" t="e">
        <f t="shared" ca="1" si="1219"/>
        <v>#N/A</v>
      </c>
      <c r="E984" s="19" t="e">
        <f t="shared" ca="1" si="1220"/>
        <v>#N/A</v>
      </c>
      <c r="F984" s="19" t="e">
        <f t="shared" ca="1" si="1221"/>
        <v>#N/A</v>
      </c>
      <c r="G984" s="19" t="e">
        <f t="shared" ca="1" si="1222"/>
        <v>#N/A</v>
      </c>
      <c r="H984" s="19" t="e">
        <f t="shared" ca="1" si="1223"/>
        <v>#N/A</v>
      </c>
      <c r="I984" s="19" t="e">
        <f t="shared" ca="1" si="1224"/>
        <v>#N/A</v>
      </c>
      <c r="J984" s="19" t="e">
        <f t="shared" ca="1" si="1225"/>
        <v>#N/A</v>
      </c>
      <c r="K984" s="19" t="e">
        <f t="shared" ca="1" si="1226"/>
        <v>#N/A</v>
      </c>
      <c r="L984" s="19" t="e">
        <f t="shared" ca="1" si="1227"/>
        <v>#N/A</v>
      </c>
      <c r="M984" s="19" t="e">
        <f t="shared" ca="1" si="1228"/>
        <v>#N/A</v>
      </c>
      <c r="N984" s="19" t="e">
        <f t="shared" ca="1" si="1229"/>
        <v>#N/A</v>
      </c>
      <c r="O984" s="19" t="e">
        <f t="shared" ca="1" si="1230"/>
        <v>#N/A</v>
      </c>
      <c r="P984" s="72" t="e">
        <f t="shared" ca="1" si="1231"/>
        <v>#N/A</v>
      </c>
      <c r="Q984" s="72" t="e">
        <f t="shared" ca="1" si="1232"/>
        <v>#N/A</v>
      </c>
      <c r="R984" s="72" t="e">
        <f t="shared" ca="1" si="1233"/>
        <v>#N/A</v>
      </c>
      <c r="S984" s="19" t="e">
        <f t="shared" ca="1" si="1234"/>
        <v>#N/A</v>
      </c>
      <c r="T984" s="19" t="e">
        <f t="shared" ca="1" si="1235"/>
        <v>#N/A</v>
      </c>
      <c r="U984" s="19" t="e">
        <f t="shared" ca="1" si="1236"/>
        <v>#N/A</v>
      </c>
      <c r="V984" s="19" t="e">
        <f t="shared" ca="1" si="1237"/>
        <v>#N/A</v>
      </c>
      <c r="W984" s="19" t="e">
        <f t="shared" ca="1" si="1238"/>
        <v>#N/A</v>
      </c>
      <c r="X984" s="19" t="e">
        <f t="shared" ca="1" si="1239"/>
        <v>#N/A</v>
      </c>
      <c r="Y984" s="72" t="e">
        <f t="shared" ca="1" si="1240"/>
        <v>#N/A</v>
      </c>
      <c r="Z984" s="72" t="e">
        <f t="shared" ca="1" si="1241"/>
        <v>#N/A</v>
      </c>
      <c r="AA984" s="72" t="e">
        <f t="shared" ca="1" si="1242"/>
        <v>#N/A</v>
      </c>
      <c r="AB984" s="19" t="e">
        <f t="shared" ca="1" si="1243"/>
        <v>#N/A</v>
      </c>
      <c r="AC984" s="19" t="e">
        <f t="shared" ca="1" si="1244"/>
        <v>#N/A</v>
      </c>
      <c r="AD984" s="19" t="e">
        <f t="shared" ca="1" si="1245"/>
        <v>#N/A</v>
      </c>
      <c r="AE984" s="19" t="e">
        <f t="shared" ca="1" si="1246"/>
        <v>#N/A</v>
      </c>
      <c r="AF984" s="19" t="e">
        <f t="shared" ca="1" si="1247"/>
        <v>#N/A</v>
      </c>
      <c r="AG984" s="19" t="e">
        <f t="shared" ca="1" si="1248"/>
        <v>#N/A</v>
      </c>
      <c r="AH984" s="72" t="e">
        <f t="shared" ca="1" si="1249"/>
        <v>#N/A</v>
      </c>
      <c r="AI984" s="72" t="e">
        <f t="shared" ca="1" si="1250"/>
        <v>#N/A</v>
      </c>
      <c r="AJ984" s="72" t="e">
        <f t="shared" ca="1" si="1251"/>
        <v>#N/A</v>
      </c>
      <c r="AK984" s="19" t="e">
        <f t="shared" ca="1" si="1252"/>
        <v>#N/A</v>
      </c>
      <c r="AL984" s="19" t="e">
        <f t="shared" ca="1" si="1253"/>
        <v>#N/A</v>
      </c>
      <c r="AM984" s="19" t="e">
        <f t="shared" ca="1" si="1254"/>
        <v>#N/A</v>
      </c>
      <c r="AN984" s="19" t="e">
        <f t="shared" ca="1" si="1255"/>
        <v>#N/A</v>
      </c>
      <c r="AO984" s="19" t="e">
        <f t="shared" ca="1" si="1256"/>
        <v>#N/A</v>
      </c>
      <c r="AP984" s="19" t="e">
        <f t="shared" ca="1" si="1257"/>
        <v>#N/A</v>
      </c>
      <c r="AQ984" s="72" t="e">
        <f t="shared" ca="1" si="1258"/>
        <v>#N/A</v>
      </c>
      <c r="AR984" s="72" t="e">
        <f t="shared" ca="1" si="1259"/>
        <v>#N/A</v>
      </c>
      <c r="AS984" s="72" t="e">
        <f t="shared" ca="1" si="1260"/>
        <v>#N/A</v>
      </c>
      <c r="AT984" s="19" t="e">
        <f t="shared" ca="1" si="1261"/>
        <v>#N/A</v>
      </c>
      <c r="AU984" s="19" t="e">
        <f t="shared" ca="1" si="1262"/>
        <v>#N/A</v>
      </c>
      <c r="AV984" s="19" t="e">
        <f t="shared" ca="1" si="1263"/>
        <v>#N/A</v>
      </c>
      <c r="AW984" s="19" t="e">
        <f t="shared" ca="1" si="1264"/>
        <v>#N/A</v>
      </c>
      <c r="AX984" s="19" t="e">
        <f t="shared" ca="1" si="1265"/>
        <v>#N/A</v>
      </c>
      <c r="AY984" s="19" t="e">
        <f t="shared" ca="1" si="1266"/>
        <v>#N/A</v>
      </c>
      <c r="AZ984" s="72" t="e">
        <f t="shared" ca="1" si="1267"/>
        <v>#N/A</v>
      </c>
      <c r="BA984" s="72" t="e">
        <f t="shared" ca="1" si="1268"/>
        <v>#N/A</v>
      </c>
      <c r="BB984" s="72" t="e">
        <f t="shared" ca="1" si="1269"/>
        <v>#N/A</v>
      </c>
      <c r="BC984" s="19" t="e">
        <f t="shared" ca="1" si="1270"/>
        <v>#N/A</v>
      </c>
      <c r="BD984" s="19" t="e">
        <f t="shared" ca="1" si="1271"/>
        <v>#N/A</v>
      </c>
      <c r="BE984" s="19" t="e">
        <f t="shared" ca="1" si="1272"/>
        <v>#N/A</v>
      </c>
      <c r="BF984" s="19" t="e">
        <f t="shared" ca="1" si="1273"/>
        <v>#N/A</v>
      </c>
      <c r="BG984" s="19" t="e">
        <f t="shared" ca="1" si="1274"/>
        <v>#N/A</v>
      </c>
      <c r="BH984" s="19" t="e">
        <f t="shared" ca="1" si="1275"/>
        <v>#N/A</v>
      </c>
      <c r="BI984" s="72" t="e">
        <f t="shared" ca="1" si="1276"/>
        <v>#N/A</v>
      </c>
      <c r="BJ984" s="72" t="e">
        <f t="shared" ca="1" si="1277"/>
        <v>#N/A</v>
      </c>
      <c r="BK984" s="72" t="e">
        <f t="shared" ca="1" si="1278"/>
        <v>#N/A</v>
      </c>
      <c r="BL984" s="72" t="e">
        <f t="shared" ca="1" si="1279"/>
        <v>#N/A</v>
      </c>
      <c r="BM984" s="72" t="e">
        <f t="shared" ca="1" si="1280"/>
        <v>#N/A</v>
      </c>
      <c r="BN984" s="72" t="e">
        <f t="shared" ca="1" si="1281"/>
        <v>#N/A</v>
      </c>
      <c r="BO984" s="72" t="e">
        <f t="shared" ca="1" si="1282"/>
        <v>#N/A</v>
      </c>
      <c r="BP984" s="72" t="e">
        <f t="shared" ca="1" si="1283"/>
        <v>#N/A</v>
      </c>
      <c r="BQ984" s="72" t="e">
        <f t="shared" ca="1" si="1284"/>
        <v>#N/A</v>
      </c>
      <c r="BR984" s="72" t="e">
        <f t="shared" ca="1" si="1285"/>
        <v>#N/A</v>
      </c>
      <c r="BS984" s="72" t="e">
        <f t="shared" ca="1" si="1286"/>
        <v>#N/A</v>
      </c>
      <c r="BT984" s="72" t="e">
        <f t="shared" ca="1" si="1287"/>
        <v>#N/A</v>
      </c>
      <c r="BU984" s="72" t="e">
        <f t="shared" ca="1" si="1288"/>
        <v>#N/A</v>
      </c>
      <c r="BV984" s="72" t="e">
        <f t="shared" ca="1" si="1289"/>
        <v>#N/A</v>
      </c>
    </row>
    <row r="985" spans="1:74">
      <c r="A985" s="13" t="e">
        <f ca="1">'MGRS to'!AO985</f>
        <v>#N/A</v>
      </c>
      <c r="B985" s="13" t="e">
        <f ca="1">'MGRS to'!AP985</f>
        <v>#N/A</v>
      </c>
      <c r="C985" s="19" t="e">
        <f t="shared" ca="1" si="1218"/>
        <v>#N/A</v>
      </c>
      <c r="D985" s="19" t="e">
        <f t="shared" ca="1" si="1219"/>
        <v>#N/A</v>
      </c>
      <c r="E985" s="19" t="e">
        <f t="shared" ca="1" si="1220"/>
        <v>#N/A</v>
      </c>
      <c r="F985" s="19" t="e">
        <f t="shared" ca="1" si="1221"/>
        <v>#N/A</v>
      </c>
      <c r="G985" s="19" t="e">
        <f t="shared" ca="1" si="1222"/>
        <v>#N/A</v>
      </c>
      <c r="H985" s="19" t="e">
        <f t="shared" ca="1" si="1223"/>
        <v>#N/A</v>
      </c>
      <c r="I985" s="19" t="e">
        <f t="shared" ca="1" si="1224"/>
        <v>#N/A</v>
      </c>
      <c r="J985" s="19" t="e">
        <f t="shared" ca="1" si="1225"/>
        <v>#N/A</v>
      </c>
      <c r="K985" s="19" t="e">
        <f t="shared" ca="1" si="1226"/>
        <v>#N/A</v>
      </c>
      <c r="L985" s="19" t="e">
        <f t="shared" ca="1" si="1227"/>
        <v>#N/A</v>
      </c>
      <c r="M985" s="19" t="e">
        <f t="shared" ca="1" si="1228"/>
        <v>#N/A</v>
      </c>
      <c r="N985" s="19" t="e">
        <f t="shared" ca="1" si="1229"/>
        <v>#N/A</v>
      </c>
      <c r="O985" s="19" t="e">
        <f t="shared" ca="1" si="1230"/>
        <v>#N/A</v>
      </c>
      <c r="P985" s="72" t="e">
        <f t="shared" ca="1" si="1231"/>
        <v>#N/A</v>
      </c>
      <c r="Q985" s="72" t="e">
        <f t="shared" ca="1" si="1232"/>
        <v>#N/A</v>
      </c>
      <c r="R985" s="72" t="e">
        <f t="shared" ca="1" si="1233"/>
        <v>#N/A</v>
      </c>
      <c r="S985" s="19" t="e">
        <f t="shared" ca="1" si="1234"/>
        <v>#N/A</v>
      </c>
      <c r="T985" s="19" t="e">
        <f t="shared" ca="1" si="1235"/>
        <v>#N/A</v>
      </c>
      <c r="U985" s="19" t="e">
        <f t="shared" ca="1" si="1236"/>
        <v>#N/A</v>
      </c>
      <c r="V985" s="19" t="e">
        <f t="shared" ca="1" si="1237"/>
        <v>#N/A</v>
      </c>
      <c r="W985" s="19" t="e">
        <f t="shared" ca="1" si="1238"/>
        <v>#N/A</v>
      </c>
      <c r="X985" s="19" t="e">
        <f t="shared" ca="1" si="1239"/>
        <v>#N/A</v>
      </c>
      <c r="Y985" s="72" t="e">
        <f t="shared" ca="1" si="1240"/>
        <v>#N/A</v>
      </c>
      <c r="Z985" s="72" t="e">
        <f t="shared" ca="1" si="1241"/>
        <v>#N/A</v>
      </c>
      <c r="AA985" s="72" t="e">
        <f t="shared" ca="1" si="1242"/>
        <v>#N/A</v>
      </c>
      <c r="AB985" s="19" t="e">
        <f t="shared" ca="1" si="1243"/>
        <v>#N/A</v>
      </c>
      <c r="AC985" s="19" t="e">
        <f t="shared" ca="1" si="1244"/>
        <v>#N/A</v>
      </c>
      <c r="AD985" s="19" t="e">
        <f t="shared" ca="1" si="1245"/>
        <v>#N/A</v>
      </c>
      <c r="AE985" s="19" t="e">
        <f t="shared" ca="1" si="1246"/>
        <v>#N/A</v>
      </c>
      <c r="AF985" s="19" t="e">
        <f t="shared" ca="1" si="1247"/>
        <v>#N/A</v>
      </c>
      <c r="AG985" s="19" t="e">
        <f t="shared" ca="1" si="1248"/>
        <v>#N/A</v>
      </c>
      <c r="AH985" s="72" t="e">
        <f t="shared" ca="1" si="1249"/>
        <v>#N/A</v>
      </c>
      <c r="AI985" s="72" t="e">
        <f t="shared" ca="1" si="1250"/>
        <v>#N/A</v>
      </c>
      <c r="AJ985" s="72" t="e">
        <f t="shared" ca="1" si="1251"/>
        <v>#N/A</v>
      </c>
      <c r="AK985" s="19" t="e">
        <f t="shared" ca="1" si="1252"/>
        <v>#N/A</v>
      </c>
      <c r="AL985" s="19" t="e">
        <f t="shared" ca="1" si="1253"/>
        <v>#N/A</v>
      </c>
      <c r="AM985" s="19" t="e">
        <f t="shared" ca="1" si="1254"/>
        <v>#N/A</v>
      </c>
      <c r="AN985" s="19" t="e">
        <f t="shared" ca="1" si="1255"/>
        <v>#N/A</v>
      </c>
      <c r="AO985" s="19" t="e">
        <f t="shared" ca="1" si="1256"/>
        <v>#N/A</v>
      </c>
      <c r="AP985" s="19" t="e">
        <f t="shared" ca="1" si="1257"/>
        <v>#N/A</v>
      </c>
      <c r="AQ985" s="72" t="e">
        <f t="shared" ca="1" si="1258"/>
        <v>#N/A</v>
      </c>
      <c r="AR985" s="72" t="e">
        <f t="shared" ca="1" si="1259"/>
        <v>#N/A</v>
      </c>
      <c r="AS985" s="72" t="e">
        <f t="shared" ca="1" si="1260"/>
        <v>#N/A</v>
      </c>
      <c r="AT985" s="19" t="e">
        <f t="shared" ca="1" si="1261"/>
        <v>#N/A</v>
      </c>
      <c r="AU985" s="19" t="e">
        <f t="shared" ca="1" si="1262"/>
        <v>#N/A</v>
      </c>
      <c r="AV985" s="19" t="e">
        <f t="shared" ca="1" si="1263"/>
        <v>#N/A</v>
      </c>
      <c r="AW985" s="19" t="e">
        <f t="shared" ca="1" si="1264"/>
        <v>#N/A</v>
      </c>
      <c r="AX985" s="19" t="e">
        <f t="shared" ca="1" si="1265"/>
        <v>#N/A</v>
      </c>
      <c r="AY985" s="19" t="e">
        <f t="shared" ca="1" si="1266"/>
        <v>#N/A</v>
      </c>
      <c r="AZ985" s="72" t="e">
        <f t="shared" ca="1" si="1267"/>
        <v>#N/A</v>
      </c>
      <c r="BA985" s="72" t="e">
        <f t="shared" ca="1" si="1268"/>
        <v>#N/A</v>
      </c>
      <c r="BB985" s="72" t="e">
        <f t="shared" ca="1" si="1269"/>
        <v>#N/A</v>
      </c>
      <c r="BC985" s="19" t="e">
        <f t="shared" ca="1" si="1270"/>
        <v>#N/A</v>
      </c>
      <c r="BD985" s="19" t="e">
        <f t="shared" ca="1" si="1271"/>
        <v>#N/A</v>
      </c>
      <c r="BE985" s="19" t="e">
        <f t="shared" ca="1" si="1272"/>
        <v>#N/A</v>
      </c>
      <c r="BF985" s="19" t="e">
        <f t="shared" ca="1" si="1273"/>
        <v>#N/A</v>
      </c>
      <c r="BG985" s="19" t="e">
        <f t="shared" ca="1" si="1274"/>
        <v>#N/A</v>
      </c>
      <c r="BH985" s="19" t="e">
        <f t="shared" ca="1" si="1275"/>
        <v>#N/A</v>
      </c>
      <c r="BI985" s="72" t="e">
        <f t="shared" ca="1" si="1276"/>
        <v>#N/A</v>
      </c>
      <c r="BJ985" s="72" t="e">
        <f t="shared" ca="1" si="1277"/>
        <v>#N/A</v>
      </c>
      <c r="BK985" s="72" t="e">
        <f t="shared" ca="1" si="1278"/>
        <v>#N/A</v>
      </c>
      <c r="BL985" s="72" t="e">
        <f t="shared" ca="1" si="1279"/>
        <v>#N/A</v>
      </c>
      <c r="BM985" s="72" t="e">
        <f t="shared" ca="1" si="1280"/>
        <v>#N/A</v>
      </c>
      <c r="BN985" s="72" t="e">
        <f t="shared" ca="1" si="1281"/>
        <v>#N/A</v>
      </c>
      <c r="BO985" s="72" t="e">
        <f t="shared" ca="1" si="1282"/>
        <v>#N/A</v>
      </c>
      <c r="BP985" s="72" t="e">
        <f t="shared" ca="1" si="1283"/>
        <v>#N/A</v>
      </c>
      <c r="BQ985" s="72" t="e">
        <f t="shared" ca="1" si="1284"/>
        <v>#N/A</v>
      </c>
      <c r="BR985" s="72" t="e">
        <f t="shared" ca="1" si="1285"/>
        <v>#N/A</v>
      </c>
      <c r="BS985" s="72" t="e">
        <f t="shared" ca="1" si="1286"/>
        <v>#N/A</v>
      </c>
      <c r="BT985" s="72" t="e">
        <f t="shared" ca="1" si="1287"/>
        <v>#N/A</v>
      </c>
      <c r="BU985" s="72" t="e">
        <f t="shared" ca="1" si="1288"/>
        <v>#N/A</v>
      </c>
      <c r="BV985" s="72" t="e">
        <f t="shared" ca="1" si="1289"/>
        <v>#N/A</v>
      </c>
    </row>
    <row r="986" spans="1:74">
      <c r="A986" s="13" t="e">
        <f ca="1">'MGRS to'!AO986</f>
        <v>#N/A</v>
      </c>
      <c r="B986" s="13" t="e">
        <f ca="1">'MGRS to'!AP986</f>
        <v>#N/A</v>
      </c>
      <c r="C986" s="19" t="e">
        <f t="shared" ca="1" si="1218"/>
        <v>#N/A</v>
      </c>
      <c r="D986" s="19" t="e">
        <f t="shared" ca="1" si="1219"/>
        <v>#N/A</v>
      </c>
      <c r="E986" s="19" t="e">
        <f t="shared" ca="1" si="1220"/>
        <v>#N/A</v>
      </c>
      <c r="F986" s="19" t="e">
        <f t="shared" ca="1" si="1221"/>
        <v>#N/A</v>
      </c>
      <c r="G986" s="19" t="e">
        <f t="shared" ca="1" si="1222"/>
        <v>#N/A</v>
      </c>
      <c r="H986" s="19" t="e">
        <f t="shared" ca="1" si="1223"/>
        <v>#N/A</v>
      </c>
      <c r="I986" s="19" t="e">
        <f t="shared" ca="1" si="1224"/>
        <v>#N/A</v>
      </c>
      <c r="J986" s="19" t="e">
        <f t="shared" ca="1" si="1225"/>
        <v>#N/A</v>
      </c>
      <c r="K986" s="19" t="e">
        <f t="shared" ca="1" si="1226"/>
        <v>#N/A</v>
      </c>
      <c r="L986" s="19" t="e">
        <f t="shared" ca="1" si="1227"/>
        <v>#N/A</v>
      </c>
      <c r="M986" s="19" t="e">
        <f t="shared" ca="1" si="1228"/>
        <v>#N/A</v>
      </c>
      <c r="N986" s="19" t="e">
        <f t="shared" ca="1" si="1229"/>
        <v>#N/A</v>
      </c>
      <c r="O986" s="19" t="e">
        <f t="shared" ca="1" si="1230"/>
        <v>#N/A</v>
      </c>
      <c r="P986" s="72" t="e">
        <f t="shared" ca="1" si="1231"/>
        <v>#N/A</v>
      </c>
      <c r="Q986" s="72" t="e">
        <f t="shared" ca="1" si="1232"/>
        <v>#N/A</v>
      </c>
      <c r="R986" s="72" t="e">
        <f t="shared" ca="1" si="1233"/>
        <v>#N/A</v>
      </c>
      <c r="S986" s="19" t="e">
        <f t="shared" ca="1" si="1234"/>
        <v>#N/A</v>
      </c>
      <c r="T986" s="19" t="e">
        <f t="shared" ca="1" si="1235"/>
        <v>#N/A</v>
      </c>
      <c r="U986" s="19" t="e">
        <f t="shared" ca="1" si="1236"/>
        <v>#N/A</v>
      </c>
      <c r="V986" s="19" t="e">
        <f t="shared" ca="1" si="1237"/>
        <v>#N/A</v>
      </c>
      <c r="W986" s="19" t="e">
        <f t="shared" ca="1" si="1238"/>
        <v>#N/A</v>
      </c>
      <c r="X986" s="19" t="e">
        <f t="shared" ca="1" si="1239"/>
        <v>#N/A</v>
      </c>
      <c r="Y986" s="72" t="e">
        <f t="shared" ca="1" si="1240"/>
        <v>#N/A</v>
      </c>
      <c r="Z986" s="72" t="e">
        <f t="shared" ca="1" si="1241"/>
        <v>#N/A</v>
      </c>
      <c r="AA986" s="72" t="e">
        <f t="shared" ca="1" si="1242"/>
        <v>#N/A</v>
      </c>
      <c r="AB986" s="19" t="e">
        <f t="shared" ca="1" si="1243"/>
        <v>#N/A</v>
      </c>
      <c r="AC986" s="19" t="e">
        <f t="shared" ca="1" si="1244"/>
        <v>#N/A</v>
      </c>
      <c r="AD986" s="19" t="e">
        <f t="shared" ca="1" si="1245"/>
        <v>#N/A</v>
      </c>
      <c r="AE986" s="19" t="e">
        <f t="shared" ca="1" si="1246"/>
        <v>#N/A</v>
      </c>
      <c r="AF986" s="19" t="e">
        <f t="shared" ca="1" si="1247"/>
        <v>#N/A</v>
      </c>
      <c r="AG986" s="19" t="e">
        <f t="shared" ca="1" si="1248"/>
        <v>#N/A</v>
      </c>
      <c r="AH986" s="72" t="e">
        <f t="shared" ca="1" si="1249"/>
        <v>#N/A</v>
      </c>
      <c r="AI986" s="72" t="e">
        <f t="shared" ca="1" si="1250"/>
        <v>#N/A</v>
      </c>
      <c r="AJ986" s="72" t="e">
        <f t="shared" ca="1" si="1251"/>
        <v>#N/A</v>
      </c>
      <c r="AK986" s="19" t="e">
        <f t="shared" ca="1" si="1252"/>
        <v>#N/A</v>
      </c>
      <c r="AL986" s="19" t="e">
        <f t="shared" ca="1" si="1253"/>
        <v>#N/A</v>
      </c>
      <c r="AM986" s="19" t="e">
        <f t="shared" ca="1" si="1254"/>
        <v>#N/A</v>
      </c>
      <c r="AN986" s="19" t="e">
        <f t="shared" ca="1" si="1255"/>
        <v>#N/A</v>
      </c>
      <c r="AO986" s="19" t="e">
        <f t="shared" ca="1" si="1256"/>
        <v>#N/A</v>
      </c>
      <c r="AP986" s="19" t="e">
        <f t="shared" ca="1" si="1257"/>
        <v>#N/A</v>
      </c>
      <c r="AQ986" s="72" t="e">
        <f t="shared" ca="1" si="1258"/>
        <v>#N/A</v>
      </c>
      <c r="AR986" s="72" t="e">
        <f t="shared" ca="1" si="1259"/>
        <v>#N/A</v>
      </c>
      <c r="AS986" s="72" t="e">
        <f t="shared" ca="1" si="1260"/>
        <v>#N/A</v>
      </c>
      <c r="AT986" s="19" t="e">
        <f t="shared" ca="1" si="1261"/>
        <v>#N/A</v>
      </c>
      <c r="AU986" s="19" t="e">
        <f t="shared" ca="1" si="1262"/>
        <v>#N/A</v>
      </c>
      <c r="AV986" s="19" t="e">
        <f t="shared" ca="1" si="1263"/>
        <v>#N/A</v>
      </c>
      <c r="AW986" s="19" t="e">
        <f t="shared" ca="1" si="1264"/>
        <v>#N/A</v>
      </c>
      <c r="AX986" s="19" t="e">
        <f t="shared" ca="1" si="1265"/>
        <v>#N/A</v>
      </c>
      <c r="AY986" s="19" t="e">
        <f t="shared" ca="1" si="1266"/>
        <v>#N/A</v>
      </c>
      <c r="AZ986" s="72" t="e">
        <f t="shared" ca="1" si="1267"/>
        <v>#N/A</v>
      </c>
      <c r="BA986" s="72" t="e">
        <f t="shared" ca="1" si="1268"/>
        <v>#N/A</v>
      </c>
      <c r="BB986" s="72" t="e">
        <f t="shared" ca="1" si="1269"/>
        <v>#N/A</v>
      </c>
      <c r="BC986" s="19" t="e">
        <f t="shared" ca="1" si="1270"/>
        <v>#N/A</v>
      </c>
      <c r="BD986" s="19" t="e">
        <f t="shared" ca="1" si="1271"/>
        <v>#N/A</v>
      </c>
      <c r="BE986" s="19" t="e">
        <f t="shared" ca="1" si="1272"/>
        <v>#N/A</v>
      </c>
      <c r="BF986" s="19" t="e">
        <f t="shared" ca="1" si="1273"/>
        <v>#N/A</v>
      </c>
      <c r="BG986" s="19" t="e">
        <f t="shared" ca="1" si="1274"/>
        <v>#N/A</v>
      </c>
      <c r="BH986" s="19" t="e">
        <f t="shared" ca="1" si="1275"/>
        <v>#N/A</v>
      </c>
      <c r="BI986" s="72" t="e">
        <f t="shared" ca="1" si="1276"/>
        <v>#N/A</v>
      </c>
      <c r="BJ986" s="72" t="e">
        <f t="shared" ca="1" si="1277"/>
        <v>#N/A</v>
      </c>
      <c r="BK986" s="72" t="e">
        <f t="shared" ca="1" si="1278"/>
        <v>#N/A</v>
      </c>
      <c r="BL986" s="72" t="e">
        <f t="shared" ca="1" si="1279"/>
        <v>#N/A</v>
      </c>
      <c r="BM986" s="72" t="e">
        <f t="shared" ca="1" si="1280"/>
        <v>#N/A</v>
      </c>
      <c r="BN986" s="72" t="e">
        <f t="shared" ca="1" si="1281"/>
        <v>#N/A</v>
      </c>
      <c r="BO986" s="72" t="e">
        <f t="shared" ca="1" si="1282"/>
        <v>#N/A</v>
      </c>
      <c r="BP986" s="72" t="e">
        <f t="shared" ca="1" si="1283"/>
        <v>#N/A</v>
      </c>
      <c r="BQ986" s="72" t="e">
        <f t="shared" ca="1" si="1284"/>
        <v>#N/A</v>
      </c>
      <c r="BR986" s="72" t="e">
        <f t="shared" ca="1" si="1285"/>
        <v>#N/A</v>
      </c>
      <c r="BS986" s="72" t="e">
        <f t="shared" ca="1" si="1286"/>
        <v>#N/A</v>
      </c>
      <c r="BT986" s="72" t="e">
        <f t="shared" ca="1" si="1287"/>
        <v>#N/A</v>
      </c>
      <c r="BU986" s="72" t="e">
        <f t="shared" ca="1" si="1288"/>
        <v>#N/A</v>
      </c>
      <c r="BV986" s="72" t="e">
        <f t="shared" ca="1" si="1289"/>
        <v>#N/A</v>
      </c>
    </row>
    <row r="987" spans="1:74">
      <c r="A987" s="13" t="e">
        <f ca="1">'MGRS to'!AO987</f>
        <v>#N/A</v>
      </c>
      <c r="B987" s="13" t="e">
        <f ca="1">'MGRS to'!AP987</f>
        <v>#N/A</v>
      </c>
      <c r="C987" s="19" t="e">
        <f t="shared" ca="1" si="1218"/>
        <v>#N/A</v>
      </c>
      <c r="D987" s="19" t="e">
        <f t="shared" ca="1" si="1219"/>
        <v>#N/A</v>
      </c>
      <c r="E987" s="19" t="e">
        <f t="shared" ca="1" si="1220"/>
        <v>#N/A</v>
      </c>
      <c r="F987" s="19" t="e">
        <f t="shared" ca="1" si="1221"/>
        <v>#N/A</v>
      </c>
      <c r="G987" s="19" t="e">
        <f t="shared" ca="1" si="1222"/>
        <v>#N/A</v>
      </c>
      <c r="H987" s="19" t="e">
        <f t="shared" ca="1" si="1223"/>
        <v>#N/A</v>
      </c>
      <c r="I987" s="19" t="e">
        <f t="shared" ca="1" si="1224"/>
        <v>#N/A</v>
      </c>
      <c r="J987" s="19" t="e">
        <f t="shared" ca="1" si="1225"/>
        <v>#N/A</v>
      </c>
      <c r="K987" s="19" t="e">
        <f t="shared" ca="1" si="1226"/>
        <v>#N/A</v>
      </c>
      <c r="L987" s="19" t="e">
        <f t="shared" ca="1" si="1227"/>
        <v>#N/A</v>
      </c>
      <c r="M987" s="19" t="e">
        <f t="shared" ca="1" si="1228"/>
        <v>#N/A</v>
      </c>
      <c r="N987" s="19" t="e">
        <f t="shared" ca="1" si="1229"/>
        <v>#N/A</v>
      </c>
      <c r="O987" s="19" t="e">
        <f t="shared" ca="1" si="1230"/>
        <v>#N/A</v>
      </c>
      <c r="P987" s="72" t="e">
        <f t="shared" ca="1" si="1231"/>
        <v>#N/A</v>
      </c>
      <c r="Q987" s="72" t="e">
        <f t="shared" ca="1" si="1232"/>
        <v>#N/A</v>
      </c>
      <c r="R987" s="72" t="e">
        <f t="shared" ca="1" si="1233"/>
        <v>#N/A</v>
      </c>
      <c r="S987" s="19" t="e">
        <f t="shared" ca="1" si="1234"/>
        <v>#N/A</v>
      </c>
      <c r="T987" s="19" t="e">
        <f t="shared" ca="1" si="1235"/>
        <v>#N/A</v>
      </c>
      <c r="U987" s="19" t="e">
        <f t="shared" ca="1" si="1236"/>
        <v>#N/A</v>
      </c>
      <c r="V987" s="19" t="e">
        <f t="shared" ca="1" si="1237"/>
        <v>#N/A</v>
      </c>
      <c r="W987" s="19" t="e">
        <f t="shared" ca="1" si="1238"/>
        <v>#N/A</v>
      </c>
      <c r="X987" s="19" t="e">
        <f t="shared" ca="1" si="1239"/>
        <v>#N/A</v>
      </c>
      <c r="Y987" s="72" t="e">
        <f t="shared" ca="1" si="1240"/>
        <v>#N/A</v>
      </c>
      <c r="Z987" s="72" t="e">
        <f t="shared" ca="1" si="1241"/>
        <v>#N/A</v>
      </c>
      <c r="AA987" s="72" t="e">
        <f t="shared" ca="1" si="1242"/>
        <v>#N/A</v>
      </c>
      <c r="AB987" s="19" t="e">
        <f t="shared" ca="1" si="1243"/>
        <v>#N/A</v>
      </c>
      <c r="AC987" s="19" t="e">
        <f t="shared" ca="1" si="1244"/>
        <v>#N/A</v>
      </c>
      <c r="AD987" s="19" t="e">
        <f t="shared" ca="1" si="1245"/>
        <v>#N/A</v>
      </c>
      <c r="AE987" s="19" t="e">
        <f t="shared" ca="1" si="1246"/>
        <v>#N/A</v>
      </c>
      <c r="AF987" s="19" t="e">
        <f t="shared" ca="1" si="1247"/>
        <v>#N/A</v>
      </c>
      <c r="AG987" s="19" t="e">
        <f t="shared" ca="1" si="1248"/>
        <v>#N/A</v>
      </c>
      <c r="AH987" s="72" t="e">
        <f t="shared" ca="1" si="1249"/>
        <v>#N/A</v>
      </c>
      <c r="AI987" s="72" t="e">
        <f t="shared" ca="1" si="1250"/>
        <v>#N/A</v>
      </c>
      <c r="AJ987" s="72" t="e">
        <f t="shared" ca="1" si="1251"/>
        <v>#N/A</v>
      </c>
      <c r="AK987" s="19" t="e">
        <f t="shared" ca="1" si="1252"/>
        <v>#N/A</v>
      </c>
      <c r="AL987" s="19" t="e">
        <f t="shared" ca="1" si="1253"/>
        <v>#N/A</v>
      </c>
      <c r="AM987" s="19" t="e">
        <f t="shared" ca="1" si="1254"/>
        <v>#N/A</v>
      </c>
      <c r="AN987" s="19" t="e">
        <f t="shared" ca="1" si="1255"/>
        <v>#N/A</v>
      </c>
      <c r="AO987" s="19" t="e">
        <f t="shared" ca="1" si="1256"/>
        <v>#N/A</v>
      </c>
      <c r="AP987" s="19" t="e">
        <f t="shared" ca="1" si="1257"/>
        <v>#N/A</v>
      </c>
      <c r="AQ987" s="72" t="e">
        <f t="shared" ca="1" si="1258"/>
        <v>#N/A</v>
      </c>
      <c r="AR987" s="72" t="e">
        <f t="shared" ca="1" si="1259"/>
        <v>#N/A</v>
      </c>
      <c r="AS987" s="72" t="e">
        <f t="shared" ca="1" si="1260"/>
        <v>#N/A</v>
      </c>
      <c r="AT987" s="19" t="e">
        <f t="shared" ca="1" si="1261"/>
        <v>#N/A</v>
      </c>
      <c r="AU987" s="19" t="e">
        <f t="shared" ca="1" si="1262"/>
        <v>#N/A</v>
      </c>
      <c r="AV987" s="19" t="e">
        <f t="shared" ca="1" si="1263"/>
        <v>#N/A</v>
      </c>
      <c r="AW987" s="19" t="e">
        <f t="shared" ca="1" si="1264"/>
        <v>#N/A</v>
      </c>
      <c r="AX987" s="19" t="e">
        <f t="shared" ca="1" si="1265"/>
        <v>#N/A</v>
      </c>
      <c r="AY987" s="19" t="e">
        <f t="shared" ca="1" si="1266"/>
        <v>#N/A</v>
      </c>
      <c r="AZ987" s="72" t="e">
        <f t="shared" ca="1" si="1267"/>
        <v>#N/A</v>
      </c>
      <c r="BA987" s="72" t="e">
        <f t="shared" ca="1" si="1268"/>
        <v>#N/A</v>
      </c>
      <c r="BB987" s="72" t="e">
        <f t="shared" ca="1" si="1269"/>
        <v>#N/A</v>
      </c>
      <c r="BC987" s="19" t="e">
        <f t="shared" ca="1" si="1270"/>
        <v>#N/A</v>
      </c>
      <c r="BD987" s="19" t="e">
        <f t="shared" ca="1" si="1271"/>
        <v>#N/A</v>
      </c>
      <c r="BE987" s="19" t="e">
        <f t="shared" ca="1" si="1272"/>
        <v>#N/A</v>
      </c>
      <c r="BF987" s="19" t="e">
        <f t="shared" ca="1" si="1273"/>
        <v>#N/A</v>
      </c>
      <c r="BG987" s="19" t="e">
        <f t="shared" ca="1" si="1274"/>
        <v>#N/A</v>
      </c>
      <c r="BH987" s="19" t="e">
        <f t="shared" ca="1" si="1275"/>
        <v>#N/A</v>
      </c>
      <c r="BI987" s="72" t="e">
        <f t="shared" ca="1" si="1276"/>
        <v>#N/A</v>
      </c>
      <c r="BJ987" s="72" t="e">
        <f t="shared" ca="1" si="1277"/>
        <v>#N/A</v>
      </c>
      <c r="BK987" s="72" t="e">
        <f t="shared" ca="1" si="1278"/>
        <v>#N/A</v>
      </c>
      <c r="BL987" s="72" t="e">
        <f t="shared" ca="1" si="1279"/>
        <v>#N/A</v>
      </c>
      <c r="BM987" s="72" t="e">
        <f t="shared" ca="1" si="1280"/>
        <v>#N/A</v>
      </c>
      <c r="BN987" s="72" t="e">
        <f t="shared" ca="1" si="1281"/>
        <v>#N/A</v>
      </c>
      <c r="BO987" s="72" t="e">
        <f t="shared" ca="1" si="1282"/>
        <v>#N/A</v>
      </c>
      <c r="BP987" s="72" t="e">
        <f t="shared" ca="1" si="1283"/>
        <v>#N/A</v>
      </c>
      <c r="BQ987" s="72" t="e">
        <f t="shared" ca="1" si="1284"/>
        <v>#N/A</v>
      </c>
      <c r="BR987" s="72" t="e">
        <f t="shared" ca="1" si="1285"/>
        <v>#N/A</v>
      </c>
      <c r="BS987" s="72" t="e">
        <f t="shared" ca="1" si="1286"/>
        <v>#N/A</v>
      </c>
      <c r="BT987" s="72" t="e">
        <f t="shared" ca="1" si="1287"/>
        <v>#N/A</v>
      </c>
      <c r="BU987" s="72" t="e">
        <f t="shared" ca="1" si="1288"/>
        <v>#N/A</v>
      </c>
      <c r="BV987" s="72" t="e">
        <f t="shared" ca="1" si="1289"/>
        <v>#N/A</v>
      </c>
    </row>
    <row r="988" spans="1:74">
      <c r="A988" s="13" t="e">
        <f ca="1">'MGRS to'!AO988</f>
        <v>#N/A</v>
      </c>
      <c r="B988" s="13" t="e">
        <f ca="1">'MGRS to'!AP988</f>
        <v>#N/A</v>
      </c>
      <c r="C988" s="19" t="e">
        <f t="shared" ca="1" si="1218"/>
        <v>#N/A</v>
      </c>
      <c r="D988" s="19" t="e">
        <f t="shared" ca="1" si="1219"/>
        <v>#N/A</v>
      </c>
      <c r="E988" s="19" t="e">
        <f t="shared" ca="1" si="1220"/>
        <v>#N/A</v>
      </c>
      <c r="F988" s="19" t="e">
        <f t="shared" ca="1" si="1221"/>
        <v>#N/A</v>
      </c>
      <c r="G988" s="19" t="e">
        <f t="shared" ca="1" si="1222"/>
        <v>#N/A</v>
      </c>
      <c r="H988" s="19" t="e">
        <f t="shared" ca="1" si="1223"/>
        <v>#N/A</v>
      </c>
      <c r="I988" s="19" t="e">
        <f t="shared" ca="1" si="1224"/>
        <v>#N/A</v>
      </c>
      <c r="J988" s="19" t="e">
        <f t="shared" ca="1" si="1225"/>
        <v>#N/A</v>
      </c>
      <c r="K988" s="19" t="e">
        <f t="shared" ca="1" si="1226"/>
        <v>#N/A</v>
      </c>
      <c r="L988" s="19" t="e">
        <f t="shared" ca="1" si="1227"/>
        <v>#N/A</v>
      </c>
      <c r="M988" s="19" t="e">
        <f t="shared" ca="1" si="1228"/>
        <v>#N/A</v>
      </c>
      <c r="N988" s="19" t="e">
        <f t="shared" ca="1" si="1229"/>
        <v>#N/A</v>
      </c>
      <c r="O988" s="19" t="e">
        <f t="shared" ca="1" si="1230"/>
        <v>#N/A</v>
      </c>
      <c r="P988" s="72" t="e">
        <f t="shared" ca="1" si="1231"/>
        <v>#N/A</v>
      </c>
      <c r="Q988" s="72" t="e">
        <f t="shared" ca="1" si="1232"/>
        <v>#N/A</v>
      </c>
      <c r="R988" s="72" t="e">
        <f t="shared" ca="1" si="1233"/>
        <v>#N/A</v>
      </c>
      <c r="S988" s="19" t="e">
        <f t="shared" ca="1" si="1234"/>
        <v>#N/A</v>
      </c>
      <c r="T988" s="19" t="e">
        <f t="shared" ca="1" si="1235"/>
        <v>#N/A</v>
      </c>
      <c r="U988" s="19" t="e">
        <f t="shared" ca="1" si="1236"/>
        <v>#N/A</v>
      </c>
      <c r="V988" s="19" t="e">
        <f t="shared" ca="1" si="1237"/>
        <v>#N/A</v>
      </c>
      <c r="W988" s="19" t="e">
        <f t="shared" ca="1" si="1238"/>
        <v>#N/A</v>
      </c>
      <c r="X988" s="19" t="e">
        <f t="shared" ca="1" si="1239"/>
        <v>#N/A</v>
      </c>
      <c r="Y988" s="72" t="e">
        <f t="shared" ca="1" si="1240"/>
        <v>#N/A</v>
      </c>
      <c r="Z988" s="72" t="e">
        <f t="shared" ca="1" si="1241"/>
        <v>#N/A</v>
      </c>
      <c r="AA988" s="72" t="e">
        <f t="shared" ca="1" si="1242"/>
        <v>#N/A</v>
      </c>
      <c r="AB988" s="19" t="e">
        <f t="shared" ca="1" si="1243"/>
        <v>#N/A</v>
      </c>
      <c r="AC988" s="19" t="e">
        <f t="shared" ca="1" si="1244"/>
        <v>#N/A</v>
      </c>
      <c r="AD988" s="19" t="e">
        <f t="shared" ca="1" si="1245"/>
        <v>#N/A</v>
      </c>
      <c r="AE988" s="19" t="e">
        <f t="shared" ca="1" si="1246"/>
        <v>#N/A</v>
      </c>
      <c r="AF988" s="19" t="e">
        <f t="shared" ca="1" si="1247"/>
        <v>#N/A</v>
      </c>
      <c r="AG988" s="19" t="e">
        <f t="shared" ca="1" si="1248"/>
        <v>#N/A</v>
      </c>
      <c r="AH988" s="72" t="e">
        <f t="shared" ca="1" si="1249"/>
        <v>#N/A</v>
      </c>
      <c r="AI988" s="72" t="e">
        <f t="shared" ca="1" si="1250"/>
        <v>#N/A</v>
      </c>
      <c r="AJ988" s="72" t="e">
        <f t="shared" ca="1" si="1251"/>
        <v>#N/A</v>
      </c>
      <c r="AK988" s="19" t="e">
        <f t="shared" ca="1" si="1252"/>
        <v>#N/A</v>
      </c>
      <c r="AL988" s="19" t="e">
        <f t="shared" ca="1" si="1253"/>
        <v>#N/A</v>
      </c>
      <c r="AM988" s="19" t="e">
        <f t="shared" ca="1" si="1254"/>
        <v>#N/A</v>
      </c>
      <c r="AN988" s="19" t="e">
        <f t="shared" ca="1" si="1255"/>
        <v>#N/A</v>
      </c>
      <c r="AO988" s="19" t="e">
        <f t="shared" ca="1" si="1256"/>
        <v>#N/A</v>
      </c>
      <c r="AP988" s="19" t="e">
        <f t="shared" ca="1" si="1257"/>
        <v>#N/A</v>
      </c>
      <c r="AQ988" s="72" t="e">
        <f t="shared" ca="1" si="1258"/>
        <v>#N/A</v>
      </c>
      <c r="AR988" s="72" t="e">
        <f t="shared" ca="1" si="1259"/>
        <v>#N/A</v>
      </c>
      <c r="AS988" s="72" t="e">
        <f t="shared" ca="1" si="1260"/>
        <v>#N/A</v>
      </c>
      <c r="AT988" s="19" t="e">
        <f t="shared" ca="1" si="1261"/>
        <v>#N/A</v>
      </c>
      <c r="AU988" s="19" t="e">
        <f t="shared" ca="1" si="1262"/>
        <v>#N/A</v>
      </c>
      <c r="AV988" s="19" t="e">
        <f t="shared" ca="1" si="1263"/>
        <v>#N/A</v>
      </c>
      <c r="AW988" s="19" t="e">
        <f t="shared" ca="1" si="1264"/>
        <v>#N/A</v>
      </c>
      <c r="AX988" s="19" t="e">
        <f t="shared" ca="1" si="1265"/>
        <v>#N/A</v>
      </c>
      <c r="AY988" s="19" t="e">
        <f t="shared" ca="1" si="1266"/>
        <v>#N/A</v>
      </c>
      <c r="AZ988" s="72" t="e">
        <f t="shared" ca="1" si="1267"/>
        <v>#N/A</v>
      </c>
      <c r="BA988" s="72" t="e">
        <f t="shared" ca="1" si="1268"/>
        <v>#N/A</v>
      </c>
      <c r="BB988" s="72" t="e">
        <f t="shared" ca="1" si="1269"/>
        <v>#N/A</v>
      </c>
      <c r="BC988" s="19" t="e">
        <f t="shared" ca="1" si="1270"/>
        <v>#N/A</v>
      </c>
      <c r="BD988" s="19" t="e">
        <f t="shared" ca="1" si="1271"/>
        <v>#N/A</v>
      </c>
      <c r="BE988" s="19" t="e">
        <f t="shared" ca="1" si="1272"/>
        <v>#N/A</v>
      </c>
      <c r="BF988" s="19" t="e">
        <f t="shared" ca="1" si="1273"/>
        <v>#N/A</v>
      </c>
      <c r="BG988" s="19" t="e">
        <f t="shared" ca="1" si="1274"/>
        <v>#N/A</v>
      </c>
      <c r="BH988" s="19" t="e">
        <f t="shared" ca="1" si="1275"/>
        <v>#N/A</v>
      </c>
      <c r="BI988" s="72" t="e">
        <f t="shared" ca="1" si="1276"/>
        <v>#N/A</v>
      </c>
      <c r="BJ988" s="72" t="e">
        <f t="shared" ca="1" si="1277"/>
        <v>#N/A</v>
      </c>
      <c r="BK988" s="72" t="e">
        <f t="shared" ca="1" si="1278"/>
        <v>#N/A</v>
      </c>
      <c r="BL988" s="72" t="e">
        <f t="shared" ca="1" si="1279"/>
        <v>#N/A</v>
      </c>
      <c r="BM988" s="72" t="e">
        <f t="shared" ca="1" si="1280"/>
        <v>#N/A</v>
      </c>
      <c r="BN988" s="72" t="e">
        <f t="shared" ca="1" si="1281"/>
        <v>#N/A</v>
      </c>
      <c r="BO988" s="72" t="e">
        <f t="shared" ca="1" si="1282"/>
        <v>#N/A</v>
      </c>
      <c r="BP988" s="72" t="e">
        <f t="shared" ca="1" si="1283"/>
        <v>#N/A</v>
      </c>
      <c r="BQ988" s="72" t="e">
        <f t="shared" ca="1" si="1284"/>
        <v>#N/A</v>
      </c>
      <c r="BR988" s="72" t="e">
        <f t="shared" ca="1" si="1285"/>
        <v>#N/A</v>
      </c>
      <c r="BS988" s="72" t="e">
        <f t="shared" ca="1" si="1286"/>
        <v>#N/A</v>
      </c>
      <c r="BT988" s="72" t="e">
        <f t="shared" ca="1" si="1287"/>
        <v>#N/A</v>
      </c>
      <c r="BU988" s="72" t="e">
        <f t="shared" ca="1" si="1288"/>
        <v>#N/A</v>
      </c>
      <c r="BV988" s="72" t="e">
        <f t="shared" ca="1" si="1289"/>
        <v>#N/A</v>
      </c>
    </row>
    <row r="989" spans="1:74">
      <c r="A989" s="13" t="e">
        <f ca="1">'MGRS to'!AO989</f>
        <v>#N/A</v>
      </c>
      <c r="B989" s="13" t="e">
        <f ca="1">'MGRS to'!AP989</f>
        <v>#N/A</v>
      </c>
      <c r="C989" s="19" t="e">
        <f t="shared" ca="1" si="1218"/>
        <v>#N/A</v>
      </c>
      <c r="D989" s="19" t="e">
        <f t="shared" ca="1" si="1219"/>
        <v>#N/A</v>
      </c>
      <c r="E989" s="19" t="e">
        <f t="shared" ca="1" si="1220"/>
        <v>#N/A</v>
      </c>
      <c r="F989" s="19" t="e">
        <f t="shared" ca="1" si="1221"/>
        <v>#N/A</v>
      </c>
      <c r="G989" s="19" t="e">
        <f t="shared" ca="1" si="1222"/>
        <v>#N/A</v>
      </c>
      <c r="H989" s="19" t="e">
        <f t="shared" ca="1" si="1223"/>
        <v>#N/A</v>
      </c>
      <c r="I989" s="19" t="e">
        <f t="shared" ca="1" si="1224"/>
        <v>#N/A</v>
      </c>
      <c r="J989" s="19" t="e">
        <f t="shared" ca="1" si="1225"/>
        <v>#N/A</v>
      </c>
      <c r="K989" s="19" t="e">
        <f t="shared" ca="1" si="1226"/>
        <v>#N/A</v>
      </c>
      <c r="L989" s="19" t="e">
        <f t="shared" ca="1" si="1227"/>
        <v>#N/A</v>
      </c>
      <c r="M989" s="19" t="e">
        <f t="shared" ca="1" si="1228"/>
        <v>#N/A</v>
      </c>
      <c r="N989" s="19" t="e">
        <f t="shared" ca="1" si="1229"/>
        <v>#N/A</v>
      </c>
      <c r="O989" s="19" t="e">
        <f t="shared" ca="1" si="1230"/>
        <v>#N/A</v>
      </c>
      <c r="P989" s="72" t="e">
        <f t="shared" ca="1" si="1231"/>
        <v>#N/A</v>
      </c>
      <c r="Q989" s="72" t="e">
        <f t="shared" ca="1" si="1232"/>
        <v>#N/A</v>
      </c>
      <c r="R989" s="72" t="e">
        <f t="shared" ca="1" si="1233"/>
        <v>#N/A</v>
      </c>
      <c r="S989" s="19" t="e">
        <f t="shared" ca="1" si="1234"/>
        <v>#N/A</v>
      </c>
      <c r="T989" s="19" t="e">
        <f t="shared" ca="1" si="1235"/>
        <v>#N/A</v>
      </c>
      <c r="U989" s="19" t="e">
        <f t="shared" ca="1" si="1236"/>
        <v>#N/A</v>
      </c>
      <c r="V989" s="19" t="e">
        <f t="shared" ca="1" si="1237"/>
        <v>#N/A</v>
      </c>
      <c r="W989" s="19" t="e">
        <f t="shared" ca="1" si="1238"/>
        <v>#N/A</v>
      </c>
      <c r="X989" s="19" t="e">
        <f t="shared" ca="1" si="1239"/>
        <v>#N/A</v>
      </c>
      <c r="Y989" s="72" t="e">
        <f t="shared" ca="1" si="1240"/>
        <v>#N/A</v>
      </c>
      <c r="Z989" s="72" t="e">
        <f t="shared" ca="1" si="1241"/>
        <v>#N/A</v>
      </c>
      <c r="AA989" s="72" t="e">
        <f t="shared" ca="1" si="1242"/>
        <v>#N/A</v>
      </c>
      <c r="AB989" s="19" t="e">
        <f t="shared" ca="1" si="1243"/>
        <v>#N/A</v>
      </c>
      <c r="AC989" s="19" t="e">
        <f t="shared" ca="1" si="1244"/>
        <v>#N/A</v>
      </c>
      <c r="AD989" s="19" t="e">
        <f t="shared" ca="1" si="1245"/>
        <v>#N/A</v>
      </c>
      <c r="AE989" s="19" t="e">
        <f t="shared" ca="1" si="1246"/>
        <v>#N/A</v>
      </c>
      <c r="AF989" s="19" t="e">
        <f t="shared" ca="1" si="1247"/>
        <v>#N/A</v>
      </c>
      <c r="AG989" s="19" t="e">
        <f t="shared" ca="1" si="1248"/>
        <v>#N/A</v>
      </c>
      <c r="AH989" s="72" t="e">
        <f t="shared" ca="1" si="1249"/>
        <v>#N/A</v>
      </c>
      <c r="AI989" s="72" t="e">
        <f t="shared" ca="1" si="1250"/>
        <v>#N/A</v>
      </c>
      <c r="AJ989" s="72" t="e">
        <f t="shared" ca="1" si="1251"/>
        <v>#N/A</v>
      </c>
      <c r="AK989" s="19" t="e">
        <f t="shared" ca="1" si="1252"/>
        <v>#N/A</v>
      </c>
      <c r="AL989" s="19" t="e">
        <f t="shared" ca="1" si="1253"/>
        <v>#N/A</v>
      </c>
      <c r="AM989" s="19" t="e">
        <f t="shared" ca="1" si="1254"/>
        <v>#N/A</v>
      </c>
      <c r="AN989" s="19" t="e">
        <f t="shared" ca="1" si="1255"/>
        <v>#N/A</v>
      </c>
      <c r="AO989" s="19" t="e">
        <f t="shared" ca="1" si="1256"/>
        <v>#N/A</v>
      </c>
      <c r="AP989" s="19" t="e">
        <f t="shared" ca="1" si="1257"/>
        <v>#N/A</v>
      </c>
      <c r="AQ989" s="72" t="e">
        <f t="shared" ca="1" si="1258"/>
        <v>#N/A</v>
      </c>
      <c r="AR989" s="72" t="e">
        <f t="shared" ca="1" si="1259"/>
        <v>#N/A</v>
      </c>
      <c r="AS989" s="72" t="e">
        <f t="shared" ca="1" si="1260"/>
        <v>#N/A</v>
      </c>
      <c r="AT989" s="19" t="e">
        <f t="shared" ca="1" si="1261"/>
        <v>#N/A</v>
      </c>
      <c r="AU989" s="19" t="e">
        <f t="shared" ca="1" si="1262"/>
        <v>#N/A</v>
      </c>
      <c r="AV989" s="19" t="e">
        <f t="shared" ca="1" si="1263"/>
        <v>#N/A</v>
      </c>
      <c r="AW989" s="19" t="e">
        <f t="shared" ca="1" si="1264"/>
        <v>#N/A</v>
      </c>
      <c r="AX989" s="19" t="e">
        <f t="shared" ca="1" si="1265"/>
        <v>#N/A</v>
      </c>
      <c r="AY989" s="19" t="e">
        <f t="shared" ca="1" si="1266"/>
        <v>#N/A</v>
      </c>
      <c r="AZ989" s="72" t="e">
        <f t="shared" ca="1" si="1267"/>
        <v>#N/A</v>
      </c>
      <c r="BA989" s="72" t="e">
        <f t="shared" ca="1" si="1268"/>
        <v>#N/A</v>
      </c>
      <c r="BB989" s="72" t="e">
        <f t="shared" ca="1" si="1269"/>
        <v>#N/A</v>
      </c>
      <c r="BC989" s="19" t="e">
        <f t="shared" ca="1" si="1270"/>
        <v>#N/A</v>
      </c>
      <c r="BD989" s="19" t="e">
        <f t="shared" ca="1" si="1271"/>
        <v>#N/A</v>
      </c>
      <c r="BE989" s="19" t="e">
        <f t="shared" ca="1" si="1272"/>
        <v>#N/A</v>
      </c>
      <c r="BF989" s="19" t="e">
        <f t="shared" ca="1" si="1273"/>
        <v>#N/A</v>
      </c>
      <c r="BG989" s="19" t="e">
        <f t="shared" ca="1" si="1274"/>
        <v>#N/A</v>
      </c>
      <c r="BH989" s="19" t="e">
        <f t="shared" ca="1" si="1275"/>
        <v>#N/A</v>
      </c>
      <c r="BI989" s="72" t="e">
        <f t="shared" ca="1" si="1276"/>
        <v>#N/A</v>
      </c>
      <c r="BJ989" s="72" t="e">
        <f t="shared" ca="1" si="1277"/>
        <v>#N/A</v>
      </c>
      <c r="BK989" s="72" t="e">
        <f t="shared" ca="1" si="1278"/>
        <v>#N/A</v>
      </c>
      <c r="BL989" s="72" t="e">
        <f t="shared" ca="1" si="1279"/>
        <v>#N/A</v>
      </c>
      <c r="BM989" s="72" t="e">
        <f t="shared" ca="1" si="1280"/>
        <v>#N/A</v>
      </c>
      <c r="BN989" s="72" t="e">
        <f t="shared" ca="1" si="1281"/>
        <v>#N/A</v>
      </c>
      <c r="BO989" s="72" t="e">
        <f t="shared" ca="1" si="1282"/>
        <v>#N/A</v>
      </c>
      <c r="BP989" s="72" t="e">
        <f t="shared" ca="1" si="1283"/>
        <v>#N/A</v>
      </c>
      <c r="BQ989" s="72" t="e">
        <f t="shared" ca="1" si="1284"/>
        <v>#N/A</v>
      </c>
      <c r="BR989" s="72" t="e">
        <f t="shared" ca="1" si="1285"/>
        <v>#N/A</v>
      </c>
      <c r="BS989" s="72" t="e">
        <f t="shared" ca="1" si="1286"/>
        <v>#N/A</v>
      </c>
      <c r="BT989" s="72" t="e">
        <f t="shared" ca="1" si="1287"/>
        <v>#N/A</v>
      </c>
      <c r="BU989" s="72" t="e">
        <f t="shared" ca="1" si="1288"/>
        <v>#N/A</v>
      </c>
      <c r="BV989" s="72" t="e">
        <f t="shared" ca="1" si="1289"/>
        <v>#N/A</v>
      </c>
    </row>
    <row r="990" spans="1:74">
      <c r="A990" s="13" t="e">
        <f ca="1">'MGRS to'!AO990</f>
        <v>#N/A</v>
      </c>
      <c r="B990" s="13" t="e">
        <f ca="1">'MGRS to'!AP990</f>
        <v>#N/A</v>
      </c>
      <c r="C990" s="19" t="e">
        <f t="shared" ca="1" si="1218"/>
        <v>#N/A</v>
      </c>
      <c r="D990" s="19" t="e">
        <f t="shared" ca="1" si="1219"/>
        <v>#N/A</v>
      </c>
      <c r="E990" s="19" t="e">
        <f t="shared" ca="1" si="1220"/>
        <v>#N/A</v>
      </c>
      <c r="F990" s="19" t="e">
        <f t="shared" ca="1" si="1221"/>
        <v>#N/A</v>
      </c>
      <c r="G990" s="19" t="e">
        <f t="shared" ca="1" si="1222"/>
        <v>#N/A</v>
      </c>
      <c r="H990" s="19" t="e">
        <f t="shared" ca="1" si="1223"/>
        <v>#N/A</v>
      </c>
      <c r="I990" s="19" t="e">
        <f t="shared" ca="1" si="1224"/>
        <v>#N/A</v>
      </c>
      <c r="J990" s="19" t="e">
        <f t="shared" ca="1" si="1225"/>
        <v>#N/A</v>
      </c>
      <c r="K990" s="19" t="e">
        <f t="shared" ca="1" si="1226"/>
        <v>#N/A</v>
      </c>
      <c r="L990" s="19" t="e">
        <f t="shared" ca="1" si="1227"/>
        <v>#N/A</v>
      </c>
      <c r="M990" s="19" t="e">
        <f t="shared" ca="1" si="1228"/>
        <v>#N/A</v>
      </c>
      <c r="N990" s="19" t="e">
        <f t="shared" ca="1" si="1229"/>
        <v>#N/A</v>
      </c>
      <c r="O990" s="19" t="e">
        <f t="shared" ca="1" si="1230"/>
        <v>#N/A</v>
      </c>
      <c r="P990" s="72" t="e">
        <f t="shared" ca="1" si="1231"/>
        <v>#N/A</v>
      </c>
      <c r="Q990" s="72" t="e">
        <f t="shared" ca="1" si="1232"/>
        <v>#N/A</v>
      </c>
      <c r="R990" s="72" t="e">
        <f t="shared" ca="1" si="1233"/>
        <v>#N/A</v>
      </c>
      <c r="S990" s="19" t="e">
        <f t="shared" ca="1" si="1234"/>
        <v>#N/A</v>
      </c>
      <c r="T990" s="19" t="e">
        <f t="shared" ca="1" si="1235"/>
        <v>#N/A</v>
      </c>
      <c r="U990" s="19" t="e">
        <f t="shared" ca="1" si="1236"/>
        <v>#N/A</v>
      </c>
      <c r="V990" s="19" t="e">
        <f t="shared" ca="1" si="1237"/>
        <v>#N/A</v>
      </c>
      <c r="W990" s="19" t="e">
        <f t="shared" ca="1" si="1238"/>
        <v>#N/A</v>
      </c>
      <c r="X990" s="19" t="e">
        <f t="shared" ca="1" si="1239"/>
        <v>#N/A</v>
      </c>
      <c r="Y990" s="72" t="e">
        <f t="shared" ca="1" si="1240"/>
        <v>#N/A</v>
      </c>
      <c r="Z990" s="72" t="e">
        <f t="shared" ca="1" si="1241"/>
        <v>#N/A</v>
      </c>
      <c r="AA990" s="72" t="e">
        <f t="shared" ca="1" si="1242"/>
        <v>#N/A</v>
      </c>
      <c r="AB990" s="19" t="e">
        <f t="shared" ca="1" si="1243"/>
        <v>#N/A</v>
      </c>
      <c r="AC990" s="19" t="e">
        <f t="shared" ca="1" si="1244"/>
        <v>#N/A</v>
      </c>
      <c r="AD990" s="19" t="e">
        <f t="shared" ca="1" si="1245"/>
        <v>#N/A</v>
      </c>
      <c r="AE990" s="19" t="e">
        <f t="shared" ca="1" si="1246"/>
        <v>#N/A</v>
      </c>
      <c r="AF990" s="19" t="e">
        <f t="shared" ca="1" si="1247"/>
        <v>#N/A</v>
      </c>
      <c r="AG990" s="19" t="e">
        <f t="shared" ca="1" si="1248"/>
        <v>#N/A</v>
      </c>
      <c r="AH990" s="72" t="e">
        <f t="shared" ca="1" si="1249"/>
        <v>#N/A</v>
      </c>
      <c r="AI990" s="72" t="e">
        <f t="shared" ca="1" si="1250"/>
        <v>#N/A</v>
      </c>
      <c r="AJ990" s="72" t="e">
        <f t="shared" ca="1" si="1251"/>
        <v>#N/A</v>
      </c>
      <c r="AK990" s="19" t="e">
        <f t="shared" ca="1" si="1252"/>
        <v>#N/A</v>
      </c>
      <c r="AL990" s="19" t="e">
        <f t="shared" ca="1" si="1253"/>
        <v>#N/A</v>
      </c>
      <c r="AM990" s="19" t="e">
        <f t="shared" ca="1" si="1254"/>
        <v>#N/A</v>
      </c>
      <c r="AN990" s="19" t="e">
        <f t="shared" ca="1" si="1255"/>
        <v>#N/A</v>
      </c>
      <c r="AO990" s="19" t="e">
        <f t="shared" ca="1" si="1256"/>
        <v>#N/A</v>
      </c>
      <c r="AP990" s="19" t="e">
        <f t="shared" ca="1" si="1257"/>
        <v>#N/A</v>
      </c>
      <c r="AQ990" s="72" t="e">
        <f t="shared" ca="1" si="1258"/>
        <v>#N/A</v>
      </c>
      <c r="AR990" s="72" t="e">
        <f t="shared" ca="1" si="1259"/>
        <v>#N/A</v>
      </c>
      <c r="AS990" s="72" t="e">
        <f t="shared" ca="1" si="1260"/>
        <v>#N/A</v>
      </c>
      <c r="AT990" s="19" t="e">
        <f t="shared" ca="1" si="1261"/>
        <v>#N/A</v>
      </c>
      <c r="AU990" s="19" t="e">
        <f t="shared" ca="1" si="1262"/>
        <v>#N/A</v>
      </c>
      <c r="AV990" s="19" t="e">
        <f t="shared" ca="1" si="1263"/>
        <v>#N/A</v>
      </c>
      <c r="AW990" s="19" t="e">
        <f t="shared" ca="1" si="1264"/>
        <v>#N/A</v>
      </c>
      <c r="AX990" s="19" t="e">
        <f t="shared" ca="1" si="1265"/>
        <v>#N/A</v>
      </c>
      <c r="AY990" s="19" t="e">
        <f t="shared" ca="1" si="1266"/>
        <v>#N/A</v>
      </c>
      <c r="AZ990" s="72" t="e">
        <f t="shared" ca="1" si="1267"/>
        <v>#N/A</v>
      </c>
      <c r="BA990" s="72" t="e">
        <f t="shared" ca="1" si="1268"/>
        <v>#N/A</v>
      </c>
      <c r="BB990" s="72" t="e">
        <f t="shared" ca="1" si="1269"/>
        <v>#N/A</v>
      </c>
      <c r="BC990" s="19" t="e">
        <f t="shared" ca="1" si="1270"/>
        <v>#N/A</v>
      </c>
      <c r="BD990" s="19" t="e">
        <f t="shared" ca="1" si="1271"/>
        <v>#N/A</v>
      </c>
      <c r="BE990" s="19" t="e">
        <f t="shared" ca="1" si="1272"/>
        <v>#N/A</v>
      </c>
      <c r="BF990" s="19" t="e">
        <f t="shared" ca="1" si="1273"/>
        <v>#N/A</v>
      </c>
      <c r="BG990" s="19" t="e">
        <f t="shared" ca="1" si="1274"/>
        <v>#N/A</v>
      </c>
      <c r="BH990" s="19" t="e">
        <f t="shared" ca="1" si="1275"/>
        <v>#N/A</v>
      </c>
      <c r="BI990" s="72" t="e">
        <f t="shared" ca="1" si="1276"/>
        <v>#N/A</v>
      </c>
      <c r="BJ990" s="72" t="e">
        <f t="shared" ca="1" si="1277"/>
        <v>#N/A</v>
      </c>
      <c r="BK990" s="72" t="e">
        <f t="shared" ca="1" si="1278"/>
        <v>#N/A</v>
      </c>
      <c r="BL990" s="72" t="e">
        <f t="shared" ca="1" si="1279"/>
        <v>#N/A</v>
      </c>
      <c r="BM990" s="72" t="e">
        <f t="shared" ca="1" si="1280"/>
        <v>#N/A</v>
      </c>
      <c r="BN990" s="72" t="e">
        <f t="shared" ca="1" si="1281"/>
        <v>#N/A</v>
      </c>
      <c r="BO990" s="72" t="e">
        <f t="shared" ca="1" si="1282"/>
        <v>#N/A</v>
      </c>
      <c r="BP990" s="72" t="e">
        <f t="shared" ca="1" si="1283"/>
        <v>#N/A</v>
      </c>
      <c r="BQ990" s="72" t="e">
        <f t="shared" ca="1" si="1284"/>
        <v>#N/A</v>
      </c>
      <c r="BR990" s="72" t="e">
        <f t="shared" ca="1" si="1285"/>
        <v>#N/A</v>
      </c>
      <c r="BS990" s="72" t="e">
        <f t="shared" ca="1" si="1286"/>
        <v>#N/A</v>
      </c>
      <c r="BT990" s="72" t="e">
        <f t="shared" ca="1" si="1287"/>
        <v>#N/A</v>
      </c>
      <c r="BU990" s="72" t="e">
        <f t="shared" ca="1" si="1288"/>
        <v>#N/A</v>
      </c>
      <c r="BV990" s="72" t="e">
        <f t="shared" ca="1" si="1289"/>
        <v>#N/A</v>
      </c>
    </row>
    <row r="991" spans="1:74">
      <c r="A991" s="13" t="e">
        <f ca="1">'MGRS to'!AO991</f>
        <v>#N/A</v>
      </c>
      <c r="B991" s="13" t="e">
        <f ca="1">'MGRS to'!AP991</f>
        <v>#N/A</v>
      </c>
      <c r="C991" s="19" t="e">
        <f t="shared" ca="1" si="1218"/>
        <v>#N/A</v>
      </c>
      <c r="D991" s="19" t="e">
        <f t="shared" ca="1" si="1219"/>
        <v>#N/A</v>
      </c>
      <c r="E991" s="19" t="e">
        <f t="shared" ca="1" si="1220"/>
        <v>#N/A</v>
      </c>
      <c r="F991" s="19" t="e">
        <f t="shared" ca="1" si="1221"/>
        <v>#N/A</v>
      </c>
      <c r="G991" s="19" t="e">
        <f t="shared" ca="1" si="1222"/>
        <v>#N/A</v>
      </c>
      <c r="H991" s="19" t="e">
        <f t="shared" ca="1" si="1223"/>
        <v>#N/A</v>
      </c>
      <c r="I991" s="19" t="e">
        <f t="shared" ca="1" si="1224"/>
        <v>#N/A</v>
      </c>
      <c r="J991" s="19" t="e">
        <f t="shared" ca="1" si="1225"/>
        <v>#N/A</v>
      </c>
      <c r="K991" s="19" t="e">
        <f t="shared" ca="1" si="1226"/>
        <v>#N/A</v>
      </c>
      <c r="L991" s="19" t="e">
        <f t="shared" ca="1" si="1227"/>
        <v>#N/A</v>
      </c>
      <c r="M991" s="19" t="e">
        <f t="shared" ca="1" si="1228"/>
        <v>#N/A</v>
      </c>
      <c r="N991" s="19" t="e">
        <f t="shared" ca="1" si="1229"/>
        <v>#N/A</v>
      </c>
      <c r="O991" s="19" t="e">
        <f t="shared" ca="1" si="1230"/>
        <v>#N/A</v>
      </c>
      <c r="P991" s="72" t="e">
        <f t="shared" ca="1" si="1231"/>
        <v>#N/A</v>
      </c>
      <c r="Q991" s="72" t="e">
        <f t="shared" ca="1" si="1232"/>
        <v>#N/A</v>
      </c>
      <c r="R991" s="72" t="e">
        <f t="shared" ca="1" si="1233"/>
        <v>#N/A</v>
      </c>
      <c r="S991" s="19" t="e">
        <f t="shared" ca="1" si="1234"/>
        <v>#N/A</v>
      </c>
      <c r="T991" s="19" t="e">
        <f t="shared" ca="1" si="1235"/>
        <v>#N/A</v>
      </c>
      <c r="U991" s="19" t="e">
        <f t="shared" ca="1" si="1236"/>
        <v>#N/A</v>
      </c>
      <c r="V991" s="19" t="e">
        <f t="shared" ca="1" si="1237"/>
        <v>#N/A</v>
      </c>
      <c r="W991" s="19" t="e">
        <f t="shared" ca="1" si="1238"/>
        <v>#N/A</v>
      </c>
      <c r="X991" s="19" t="e">
        <f t="shared" ca="1" si="1239"/>
        <v>#N/A</v>
      </c>
      <c r="Y991" s="72" t="e">
        <f t="shared" ca="1" si="1240"/>
        <v>#N/A</v>
      </c>
      <c r="Z991" s="72" t="e">
        <f t="shared" ca="1" si="1241"/>
        <v>#N/A</v>
      </c>
      <c r="AA991" s="72" t="e">
        <f t="shared" ca="1" si="1242"/>
        <v>#N/A</v>
      </c>
      <c r="AB991" s="19" t="e">
        <f t="shared" ca="1" si="1243"/>
        <v>#N/A</v>
      </c>
      <c r="AC991" s="19" t="e">
        <f t="shared" ca="1" si="1244"/>
        <v>#N/A</v>
      </c>
      <c r="AD991" s="19" t="e">
        <f t="shared" ca="1" si="1245"/>
        <v>#N/A</v>
      </c>
      <c r="AE991" s="19" t="e">
        <f t="shared" ca="1" si="1246"/>
        <v>#N/A</v>
      </c>
      <c r="AF991" s="19" t="e">
        <f t="shared" ca="1" si="1247"/>
        <v>#N/A</v>
      </c>
      <c r="AG991" s="19" t="e">
        <f t="shared" ca="1" si="1248"/>
        <v>#N/A</v>
      </c>
      <c r="AH991" s="72" t="e">
        <f t="shared" ca="1" si="1249"/>
        <v>#N/A</v>
      </c>
      <c r="AI991" s="72" t="e">
        <f t="shared" ca="1" si="1250"/>
        <v>#N/A</v>
      </c>
      <c r="AJ991" s="72" t="e">
        <f t="shared" ca="1" si="1251"/>
        <v>#N/A</v>
      </c>
      <c r="AK991" s="19" t="e">
        <f t="shared" ca="1" si="1252"/>
        <v>#N/A</v>
      </c>
      <c r="AL991" s="19" t="e">
        <f t="shared" ca="1" si="1253"/>
        <v>#N/A</v>
      </c>
      <c r="AM991" s="19" t="e">
        <f t="shared" ca="1" si="1254"/>
        <v>#N/A</v>
      </c>
      <c r="AN991" s="19" t="e">
        <f t="shared" ca="1" si="1255"/>
        <v>#N/A</v>
      </c>
      <c r="AO991" s="19" t="e">
        <f t="shared" ca="1" si="1256"/>
        <v>#N/A</v>
      </c>
      <c r="AP991" s="19" t="e">
        <f t="shared" ca="1" si="1257"/>
        <v>#N/A</v>
      </c>
      <c r="AQ991" s="72" t="e">
        <f t="shared" ca="1" si="1258"/>
        <v>#N/A</v>
      </c>
      <c r="AR991" s="72" t="e">
        <f t="shared" ca="1" si="1259"/>
        <v>#N/A</v>
      </c>
      <c r="AS991" s="72" t="e">
        <f t="shared" ca="1" si="1260"/>
        <v>#N/A</v>
      </c>
      <c r="AT991" s="19" t="e">
        <f t="shared" ca="1" si="1261"/>
        <v>#N/A</v>
      </c>
      <c r="AU991" s="19" t="e">
        <f t="shared" ca="1" si="1262"/>
        <v>#N/A</v>
      </c>
      <c r="AV991" s="19" t="e">
        <f t="shared" ca="1" si="1263"/>
        <v>#N/A</v>
      </c>
      <c r="AW991" s="19" t="e">
        <f t="shared" ca="1" si="1264"/>
        <v>#N/A</v>
      </c>
      <c r="AX991" s="19" t="e">
        <f t="shared" ca="1" si="1265"/>
        <v>#N/A</v>
      </c>
      <c r="AY991" s="19" t="e">
        <f t="shared" ca="1" si="1266"/>
        <v>#N/A</v>
      </c>
      <c r="AZ991" s="72" t="e">
        <f t="shared" ca="1" si="1267"/>
        <v>#N/A</v>
      </c>
      <c r="BA991" s="72" t="e">
        <f t="shared" ca="1" si="1268"/>
        <v>#N/A</v>
      </c>
      <c r="BB991" s="72" t="e">
        <f t="shared" ca="1" si="1269"/>
        <v>#N/A</v>
      </c>
      <c r="BC991" s="19" t="e">
        <f t="shared" ca="1" si="1270"/>
        <v>#N/A</v>
      </c>
      <c r="BD991" s="19" t="e">
        <f t="shared" ca="1" si="1271"/>
        <v>#N/A</v>
      </c>
      <c r="BE991" s="19" t="e">
        <f t="shared" ca="1" si="1272"/>
        <v>#N/A</v>
      </c>
      <c r="BF991" s="19" t="e">
        <f t="shared" ca="1" si="1273"/>
        <v>#N/A</v>
      </c>
      <c r="BG991" s="19" t="e">
        <f t="shared" ca="1" si="1274"/>
        <v>#N/A</v>
      </c>
      <c r="BH991" s="19" t="e">
        <f t="shared" ca="1" si="1275"/>
        <v>#N/A</v>
      </c>
      <c r="BI991" s="72" t="e">
        <f t="shared" ca="1" si="1276"/>
        <v>#N/A</v>
      </c>
      <c r="BJ991" s="72" t="e">
        <f t="shared" ca="1" si="1277"/>
        <v>#N/A</v>
      </c>
      <c r="BK991" s="72" t="e">
        <f t="shared" ca="1" si="1278"/>
        <v>#N/A</v>
      </c>
      <c r="BL991" s="72" t="e">
        <f t="shared" ca="1" si="1279"/>
        <v>#N/A</v>
      </c>
      <c r="BM991" s="72" t="e">
        <f t="shared" ca="1" si="1280"/>
        <v>#N/A</v>
      </c>
      <c r="BN991" s="72" t="e">
        <f t="shared" ca="1" si="1281"/>
        <v>#N/A</v>
      </c>
      <c r="BO991" s="72" t="e">
        <f t="shared" ca="1" si="1282"/>
        <v>#N/A</v>
      </c>
      <c r="BP991" s="72" t="e">
        <f t="shared" ca="1" si="1283"/>
        <v>#N/A</v>
      </c>
      <c r="BQ991" s="72" t="e">
        <f t="shared" ca="1" si="1284"/>
        <v>#N/A</v>
      </c>
      <c r="BR991" s="72" t="e">
        <f t="shared" ca="1" si="1285"/>
        <v>#N/A</v>
      </c>
      <c r="BS991" s="72" t="e">
        <f t="shared" ca="1" si="1286"/>
        <v>#N/A</v>
      </c>
      <c r="BT991" s="72" t="e">
        <f t="shared" ca="1" si="1287"/>
        <v>#N/A</v>
      </c>
      <c r="BU991" s="72" t="e">
        <f t="shared" ca="1" si="1288"/>
        <v>#N/A</v>
      </c>
      <c r="BV991" s="72" t="e">
        <f t="shared" ca="1" si="1289"/>
        <v>#N/A</v>
      </c>
    </row>
    <row r="992" spans="1:74">
      <c r="A992" s="13" t="e">
        <f ca="1">'MGRS to'!AO992</f>
        <v>#N/A</v>
      </c>
      <c r="B992" s="13" t="e">
        <f ca="1">'MGRS to'!AP992</f>
        <v>#N/A</v>
      </c>
      <c r="C992" s="19" t="e">
        <f t="shared" ca="1" si="1218"/>
        <v>#N/A</v>
      </c>
      <c r="D992" s="19" t="e">
        <f t="shared" ca="1" si="1219"/>
        <v>#N/A</v>
      </c>
      <c r="E992" s="19" t="e">
        <f t="shared" ca="1" si="1220"/>
        <v>#N/A</v>
      </c>
      <c r="F992" s="19" t="e">
        <f t="shared" ca="1" si="1221"/>
        <v>#N/A</v>
      </c>
      <c r="G992" s="19" t="e">
        <f t="shared" ca="1" si="1222"/>
        <v>#N/A</v>
      </c>
      <c r="H992" s="19" t="e">
        <f t="shared" ca="1" si="1223"/>
        <v>#N/A</v>
      </c>
      <c r="I992" s="19" t="e">
        <f t="shared" ca="1" si="1224"/>
        <v>#N/A</v>
      </c>
      <c r="J992" s="19" t="e">
        <f t="shared" ca="1" si="1225"/>
        <v>#N/A</v>
      </c>
      <c r="K992" s="19" t="e">
        <f t="shared" ca="1" si="1226"/>
        <v>#N/A</v>
      </c>
      <c r="L992" s="19" t="e">
        <f t="shared" ca="1" si="1227"/>
        <v>#N/A</v>
      </c>
      <c r="M992" s="19" t="e">
        <f t="shared" ca="1" si="1228"/>
        <v>#N/A</v>
      </c>
      <c r="N992" s="19" t="e">
        <f t="shared" ca="1" si="1229"/>
        <v>#N/A</v>
      </c>
      <c r="O992" s="19" t="e">
        <f t="shared" ca="1" si="1230"/>
        <v>#N/A</v>
      </c>
      <c r="P992" s="72" t="e">
        <f t="shared" ca="1" si="1231"/>
        <v>#N/A</v>
      </c>
      <c r="Q992" s="72" t="e">
        <f t="shared" ca="1" si="1232"/>
        <v>#N/A</v>
      </c>
      <c r="R992" s="72" t="e">
        <f t="shared" ca="1" si="1233"/>
        <v>#N/A</v>
      </c>
      <c r="S992" s="19" t="e">
        <f t="shared" ca="1" si="1234"/>
        <v>#N/A</v>
      </c>
      <c r="T992" s="19" t="e">
        <f t="shared" ca="1" si="1235"/>
        <v>#N/A</v>
      </c>
      <c r="U992" s="19" t="e">
        <f t="shared" ca="1" si="1236"/>
        <v>#N/A</v>
      </c>
      <c r="V992" s="19" t="e">
        <f t="shared" ca="1" si="1237"/>
        <v>#N/A</v>
      </c>
      <c r="W992" s="19" t="e">
        <f t="shared" ca="1" si="1238"/>
        <v>#N/A</v>
      </c>
      <c r="X992" s="19" t="e">
        <f t="shared" ca="1" si="1239"/>
        <v>#N/A</v>
      </c>
      <c r="Y992" s="72" t="e">
        <f t="shared" ca="1" si="1240"/>
        <v>#N/A</v>
      </c>
      <c r="Z992" s="72" t="e">
        <f t="shared" ca="1" si="1241"/>
        <v>#N/A</v>
      </c>
      <c r="AA992" s="72" t="e">
        <f t="shared" ca="1" si="1242"/>
        <v>#N/A</v>
      </c>
      <c r="AB992" s="19" t="e">
        <f t="shared" ca="1" si="1243"/>
        <v>#N/A</v>
      </c>
      <c r="AC992" s="19" t="e">
        <f t="shared" ca="1" si="1244"/>
        <v>#N/A</v>
      </c>
      <c r="AD992" s="19" t="e">
        <f t="shared" ca="1" si="1245"/>
        <v>#N/A</v>
      </c>
      <c r="AE992" s="19" t="e">
        <f t="shared" ca="1" si="1246"/>
        <v>#N/A</v>
      </c>
      <c r="AF992" s="19" t="e">
        <f t="shared" ca="1" si="1247"/>
        <v>#N/A</v>
      </c>
      <c r="AG992" s="19" t="e">
        <f t="shared" ca="1" si="1248"/>
        <v>#N/A</v>
      </c>
      <c r="AH992" s="72" t="e">
        <f t="shared" ca="1" si="1249"/>
        <v>#N/A</v>
      </c>
      <c r="AI992" s="72" t="e">
        <f t="shared" ca="1" si="1250"/>
        <v>#N/A</v>
      </c>
      <c r="AJ992" s="72" t="e">
        <f t="shared" ca="1" si="1251"/>
        <v>#N/A</v>
      </c>
      <c r="AK992" s="19" t="e">
        <f t="shared" ca="1" si="1252"/>
        <v>#N/A</v>
      </c>
      <c r="AL992" s="19" t="e">
        <f t="shared" ca="1" si="1253"/>
        <v>#N/A</v>
      </c>
      <c r="AM992" s="19" t="e">
        <f t="shared" ca="1" si="1254"/>
        <v>#N/A</v>
      </c>
      <c r="AN992" s="19" t="e">
        <f t="shared" ca="1" si="1255"/>
        <v>#N/A</v>
      </c>
      <c r="AO992" s="19" t="e">
        <f t="shared" ca="1" si="1256"/>
        <v>#N/A</v>
      </c>
      <c r="AP992" s="19" t="e">
        <f t="shared" ca="1" si="1257"/>
        <v>#N/A</v>
      </c>
      <c r="AQ992" s="72" t="e">
        <f t="shared" ca="1" si="1258"/>
        <v>#N/A</v>
      </c>
      <c r="AR992" s="72" t="e">
        <f t="shared" ca="1" si="1259"/>
        <v>#N/A</v>
      </c>
      <c r="AS992" s="72" t="e">
        <f t="shared" ca="1" si="1260"/>
        <v>#N/A</v>
      </c>
      <c r="AT992" s="19" t="e">
        <f t="shared" ca="1" si="1261"/>
        <v>#N/A</v>
      </c>
      <c r="AU992" s="19" t="e">
        <f t="shared" ca="1" si="1262"/>
        <v>#N/A</v>
      </c>
      <c r="AV992" s="19" t="e">
        <f t="shared" ca="1" si="1263"/>
        <v>#N/A</v>
      </c>
      <c r="AW992" s="19" t="e">
        <f t="shared" ca="1" si="1264"/>
        <v>#N/A</v>
      </c>
      <c r="AX992" s="19" t="e">
        <f t="shared" ca="1" si="1265"/>
        <v>#N/A</v>
      </c>
      <c r="AY992" s="19" t="e">
        <f t="shared" ca="1" si="1266"/>
        <v>#N/A</v>
      </c>
      <c r="AZ992" s="72" t="e">
        <f t="shared" ca="1" si="1267"/>
        <v>#N/A</v>
      </c>
      <c r="BA992" s="72" t="e">
        <f t="shared" ca="1" si="1268"/>
        <v>#N/A</v>
      </c>
      <c r="BB992" s="72" t="e">
        <f t="shared" ca="1" si="1269"/>
        <v>#N/A</v>
      </c>
      <c r="BC992" s="19" t="e">
        <f t="shared" ca="1" si="1270"/>
        <v>#N/A</v>
      </c>
      <c r="BD992" s="19" t="e">
        <f t="shared" ca="1" si="1271"/>
        <v>#N/A</v>
      </c>
      <c r="BE992" s="19" t="e">
        <f t="shared" ca="1" si="1272"/>
        <v>#N/A</v>
      </c>
      <c r="BF992" s="19" t="e">
        <f t="shared" ca="1" si="1273"/>
        <v>#N/A</v>
      </c>
      <c r="BG992" s="19" t="e">
        <f t="shared" ca="1" si="1274"/>
        <v>#N/A</v>
      </c>
      <c r="BH992" s="19" t="e">
        <f t="shared" ca="1" si="1275"/>
        <v>#N/A</v>
      </c>
      <c r="BI992" s="72" t="e">
        <f t="shared" ca="1" si="1276"/>
        <v>#N/A</v>
      </c>
      <c r="BJ992" s="72" t="e">
        <f t="shared" ca="1" si="1277"/>
        <v>#N/A</v>
      </c>
      <c r="BK992" s="72" t="e">
        <f t="shared" ca="1" si="1278"/>
        <v>#N/A</v>
      </c>
      <c r="BL992" s="72" t="e">
        <f t="shared" ca="1" si="1279"/>
        <v>#N/A</v>
      </c>
      <c r="BM992" s="72" t="e">
        <f t="shared" ca="1" si="1280"/>
        <v>#N/A</v>
      </c>
      <c r="BN992" s="72" t="e">
        <f t="shared" ca="1" si="1281"/>
        <v>#N/A</v>
      </c>
      <c r="BO992" s="72" t="e">
        <f t="shared" ca="1" si="1282"/>
        <v>#N/A</v>
      </c>
      <c r="BP992" s="72" t="e">
        <f t="shared" ca="1" si="1283"/>
        <v>#N/A</v>
      </c>
      <c r="BQ992" s="72" t="e">
        <f t="shared" ca="1" si="1284"/>
        <v>#N/A</v>
      </c>
      <c r="BR992" s="72" t="e">
        <f t="shared" ca="1" si="1285"/>
        <v>#N/A</v>
      </c>
      <c r="BS992" s="72" t="e">
        <f t="shared" ca="1" si="1286"/>
        <v>#N/A</v>
      </c>
      <c r="BT992" s="72" t="e">
        <f t="shared" ca="1" si="1287"/>
        <v>#N/A</v>
      </c>
      <c r="BU992" s="72" t="e">
        <f t="shared" ca="1" si="1288"/>
        <v>#N/A</v>
      </c>
      <c r="BV992" s="72" t="e">
        <f t="shared" ca="1" si="1289"/>
        <v>#N/A</v>
      </c>
    </row>
    <row r="993" spans="1:74">
      <c r="A993" s="13" t="e">
        <f ca="1">'MGRS to'!AO993</f>
        <v>#N/A</v>
      </c>
      <c r="B993" s="13" t="e">
        <f ca="1">'MGRS to'!AP993</f>
        <v>#N/A</v>
      </c>
      <c r="C993" s="19" t="e">
        <f t="shared" ca="1" si="1218"/>
        <v>#N/A</v>
      </c>
      <c r="D993" s="19" t="e">
        <f t="shared" ca="1" si="1219"/>
        <v>#N/A</v>
      </c>
      <c r="E993" s="19" t="e">
        <f t="shared" ca="1" si="1220"/>
        <v>#N/A</v>
      </c>
      <c r="F993" s="19" t="e">
        <f t="shared" ca="1" si="1221"/>
        <v>#N/A</v>
      </c>
      <c r="G993" s="19" t="e">
        <f t="shared" ca="1" si="1222"/>
        <v>#N/A</v>
      </c>
      <c r="H993" s="19" t="e">
        <f t="shared" ca="1" si="1223"/>
        <v>#N/A</v>
      </c>
      <c r="I993" s="19" t="e">
        <f t="shared" ca="1" si="1224"/>
        <v>#N/A</v>
      </c>
      <c r="J993" s="19" t="e">
        <f t="shared" ca="1" si="1225"/>
        <v>#N/A</v>
      </c>
      <c r="K993" s="19" t="e">
        <f t="shared" ca="1" si="1226"/>
        <v>#N/A</v>
      </c>
      <c r="L993" s="19" t="e">
        <f t="shared" ca="1" si="1227"/>
        <v>#N/A</v>
      </c>
      <c r="M993" s="19" t="e">
        <f t="shared" ca="1" si="1228"/>
        <v>#N/A</v>
      </c>
      <c r="N993" s="19" t="e">
        <f t="shared" ca="1" si="1229"/>
        <v>#N/A</v>
      </c>
      <c r="O993" s="19" t="e">
        <f t="shared" ca="1" si="1230"/>
        <v>#N/A</v>
      </c>
      <c r="P993" s="72" t="e">
        <f t="shared" ca="1" si="1231"/>
        <v>#N/A</v>
      </c>
      <c r="Q993" s="72" t="e">
        <f t="shared" ca="1" si="1232"/>
        <v>#N/A</v>
      </c>
      <c r="R993" s="72" t="e">
        <f t="shared" ca="1" si="1233"/>
        <v>#N/A</v>
      </c>
      <c r="S993" s="19" t="e">
        <f t="shared" ca="1" si="1234"/>
        <v>#N/A</v>
      </c>
      <c r="T993" s="19" t="e">
        <f t="shared" ca="1" si="1235"/>
        <v>#N/A</v>
      </c>
      <c r="U993" s="19" t="e">
        <f t="shared" ca="1" si="1236"/>
        <v>#N/A</v>
      </c>
      <c r="V993" s="19" t="e">
        <f t="shared" ca="1" si="1237"/>
        <v>#N/A</v>
      </c>
      <c r="W993" s="19" t="e">
        <f t="shared" ca="1" si="1238"/>
        <v>#N/A</v>
      </c>
      <c r="X993" s="19" t="e">
        <f t="shared" ca="1" si="1239"/>
        <v>#N/A</v>
      </c>
      <c r="Y993" s="72" t="e">
        <f t="shared" ca="1" si="1240"/>
        <v>#N/A</v>
      </c>
      <c r="Z993" s="72" t="e">
        <f t="shared" ca="1" si="1241"/>
        <v>#N/A</v>
      </c>
      <c r="AA993" s="72" t="e">
        <f t="shared" ca="1" si="1242"/>
        <v>#N/A</v>
      </c>
      <c r="AB993" s="19" t="e">
        <f t="shared" ca="1" si="1243"/>
        <v>#N/A</v>
      </c>
      <c r="AC993" s="19" t="e">
        <f t="shared" ca="1" si="1244"/>
        <v>#N/A</v>
      </c>
      <c r="AD993" s="19" t="e">
        <f t="shared" ca="1" si="1245"/>
        <v>#N/A</v>
      </c>
      <c r="AE993" s="19" t="e">
        <f t="shared" ca="1" si="1246"/>
        <v>#N/A</v>
      </c>
      <c r="AF993" s="19" t="e">
        <f t="shared" ca="1" si="1247"/>
        <v>#N/A</v>
      </c>
      <c r="AG993" s="19" t="e">
        <f t="shared" ca="1" si="1248"/>
        <v>#N/A</v>
      </c>
      <c r="AH993" s="72" t="e">
        <f t="shared" ca="1" si="1249"/>
        <v>#N/A</v>
      </c>
      <c r="AI993" s="72" t="e">
        <f t="shared" ca="1" si="1250"/>
        <v>#N/A</v>
      </c>
      <c r="AJ993" s="72" t="e">
        <f t="shared" ca="1" si="1251"/>
        <v>#N/A</v>
      </c>
      <c r="AK993" s="19" t="e">
        <f t="shared" ca="1" si="1252"/>
        <v>#N/A</v>
      </c>
      <c r="AL993" s="19" t="e">
        <f t="shared" ca="1" si="1253"/>
        <v>#N/A</v>
      </c>
      <c r="AM993" s="19" t="e">
        <f t="shared" ca="1" si="1254"/>
        <v>#N/A</v>
      </c>
      <c r="AN993" s="19" t="e">
        <f t="shared" ca="1" si="1255"/>
        <v>#N/A</v>
      </c>
      <c r="AO993" s="19" t="e">
        <f t="shared" ca="1" si="1256"/>
        <v>#N/A</v>
      </c>
      <c r="AP993" s="19" t="e">
        <f t="shared" ca="1" si="1257"/>
        <v>#N/A</v>
      </c>
      <c r="AQ993" s="72" t="e">
        <f t="shared" ca="1" si="1258"/>
        <v>#N/A</v>
      </c>
      <c r="AR993" s="72" t="e">
        <f t="shared" ca="1" si="1259"/>
        <v>#N/A</v>
      </c>
      <c r="AS993" s="72" t="e">
        <f t="shared" ca="1" si="1260"/>
        <v>#N/A</v>
      </c>
      <c r="AT993" s="19" t="e">
        <f t="shared" ca="1" si="1261"/>
        <v>#N/A</v>
      </c>
      <c r="AU993" s="19" t="e">
        <f t="shared" ca="1" si="1262"/>
        <v>#N/A</v>
      </c>
      <c r="AV993" s="19" t="e">
        <f t="shared" ca="1" si="1263"/>
        <v>#N/A</v>
      </c>
      <c r="AW993" s="19" t="e">
        <f t="shared" ca="1" si="1264"/>
        <v>#N/A</v>
      </c>
      <c r="AX993" s="19" t="e">
        <f t="shared" ca="1" si="1265"/>
        <v>#N/A</v>
      </c>
      <c r="AY993" s="19" t="e">
        <f t="shared" ca="1" si="1266"/>
        <v>#N/A</v>
      </c>
      <c r="AZ993" s="72" t="e">
        <f t="shared" ca="1" si="1267"/>
        <v>#N/A</v>
      </c>
      <c r="BA993" s="72" t="e">
        <f t="shared" ca="1" si="1268"/>
        <v>#N/A</v>
      </c>
      <c r="BB993" s="72" t="e">
        <f t="shared" ca="1" si="1269"/>
        <v>#N/A</v>
      </c>
      <c r="BC993" s="19" t="e">
        <f t="shared" ca="1" si="1270"/>
        <v>#N/A</v>
      </c>
      <c r="BD993" s="19" t="e">
        <f t="shared" ca="1" si="1271"/>
        <v>#N/A</v>
      </c>
      <c r="BE993" s="19" t="e">
        <f t="shared" ca="1" si="1272"/>
        <v>#N/A</v>
      </c>
      <c r="BF993" s="19" t="e">
        <f t="shared" ca="1" si="1273"/>
        <v>#N/A</v>
      </c>
      <c r="BG993" s="19" t="e">
        <f t="shared" ca="1" si="1274"/>
        <v>#N/A</v>
      </c>
      <c r="BH993" s="19" t="e">
        <f t="shared" ca="1" si="1275"/>
        <v>#N/A</v>
      </c>
      <c r="BI993" s="72" t="e">
        <f t="shared" ca="1" si="1276"/>
        <v>#N/A</v>
      </c>
      <c r="BJ993" s="72" t="e">
        <f t="shared" ca="1" si="1277"/>
        <v>#N/A</v>
      </c>
      <c r="BK993" s="72" t="e">
        <f t="shared" ca="1" si="1278"/>
        <v>#N/A</v>
      </c>
      <c r="BL993" s="72" t="e">
        <f t="shared" ca="1" si="1279"/>
        <v>#N/A</v>
      </c>
      <c r="BM993" s="72" t="e">
        <f t="shared" ca="1" si="1280"/>
        <v>#N/A</v>
      </c>
      <c r="BN993" s="72" t="e">
        <f t="shared" ca="1" si="1281"/>
        <v>#N/A</v>
      </c>
      <c r="BO993" s="72" t="e">
        <f t="shared" ca="1" si="1282"/>
        <v>#N/A</v>
      </c>
      <c r="BP993" s="72" t="e">
        <f t="shared" ca="1" si="1283"/>
        <v>#N/A</v>
      </c>
      <c r="BQ993" s="72" t="e">
        <f t="shared" ca="1" si="1284"/>
        <v>#N/A</v>
      </c>
      <c r="BR993" s="72" t="e">
        <f t="shared" ca="1" si="1285"/>
        <v>#N/A</v>
      </c>
      <c r="BS993" s="72" t="e">
        <f t="shared" ca="1" si="1286"/>
        <v>#N/A</v>
      </c>
      <c r="BT993" s="72" t="e">
        <f t="shared" ca="1" si="1287"/>
        <v>#N/A</v>
      </c>
      <c r="BU993" s="72" t="e">
        <f t="shared" ca="1" si="1288"/>
        <v>#N/A</v>
      </c>
      <c r="BV993" s="72" t="e">
        <f t="shared" ca="1" si="1289"/>
        <v>#N/A</v>
      </c>
    </row>
    <row r="994" spans="1:74">
      <c r="A994" s="13" t="e">
        <f ca="1">'MGRS to'!AO994</f>
        <v>#N/A</v>
      </c>
      <c r="B994" s="13" t="e">
        <f ca="1">'MGRS to'!AP994</f>
        <v>#N/A</v>
      </c>
      <c r="C994" s="19" t="e">
        <f t="shared" ca="1" si="1218"/>
        <v>#N/A</v>
      </c>
      <c r="D994" s="19" t="e">
        <f t="shared" ca="1" si="1219"/>
        <v>#N/A</v>
      </c>
      <c r="E994" s="19" t="e">
        <f t="shared" ca="1" si="1220"/>
        <v>#N/A</v>
      </c>
      <c r="F994" s="19" t="e">
        <f t="shared" ca="1" si="1221"/>
        <v>#N/A</v>
      </c>
      <c r="G994" s="19" t="e">
        <f t="shared" ca="1" si="1222"/>
        <v>#N/A</v>
      </c>
      <c r="H994" s="19" t="e">
        <f t="shared" ca="1" si="1223"/>
        <v>#N/A</v>
      </c>
      <c r="I994" s="19" t="e">
        <f t="shared" ca="1" si="1224"/>
        <v>#N/A</v>
      </c>
      <c r="J994" s="19" t="e">
        <f t="shared" ca="1" si="1225"/>
        <v>#N/A</v>
      </c>
      <c r="K994" s="19" t="e">
        <f t="shared" ca="1" si="1226"/>
        <v>#N/A</v>
      </c>
      <c r="L994" s="19" t="e">
        <f t="shared" ca="1" si="1227"/>
        <v>#N/A</v>
      </c>
      <c r="M994" s="19" t="e">
        <f t="shared" ca="1" si="1228"/>
        <v>#N/A</v>
      </c>
      <c r="N994" s="19" t="e">
        <f t="shared" ca="1" si="1229"/>
        <v>#N/A</v>
      </c>
      <c r="O994" s="19" t="e">
        <f t="shared" ca="1" si="1230"/>
        <v>#N/A</v>
      </c>
      <c r="P994" s="72" t="e">
        <f t="shared" ca="1" si="1231"/>
        <v>#N/A</v>
      </c>
      <c r="Q994" s="72" t="e">
        <f t="shared" ca="1" si="1232"/>
        <v>#N/A</v>
      </c>
      <c r="R994" s="72" t="e">
        <f t="shared" ca="1" si="1233"/>
        <v>#N/A</v>
      </c>
      <c r="S994" s="19" t="e">
        <f t="shared" ca="1" si="1234"/>
        <v>#N/A</v>
      </c>
      <c r="T994" s="19" t="e">
        <f t="shared" ca="1" si="1235"/>
        <v>#N/A</v>
      </c>
      <c r="U994" s="19" t="e">
        <f t="shared" ca="1" si="1236"/>
        <v>#N/A</v>
      </c>
      <c r="V994" s="19" t="e">
        <f t="shared" ca="1" si="1237"/>
        <v>#N/A</v>
      </c>
      <c r="W994" s="19" t="e">
        <f t="shared" ca="1" si="1238"/>
        <v>#N/A</v>
      </c>
      <c r="X994" s="19" t="e">
        <f t="shared" ca="1" si="1239"/>
        <v>#N/A</v>
      </c>
      <c r="Y994" s="72" t="e">
        <f t="shared" ca="1" si="1240"/>
        <v>#N/A</v>
      </c>
      <c r="Z994" s="72" t="e">
        <f t="shared" ca="1" si="1241"/>
        <v>#N/A</v>
      </c>
      <c r="AA994" s="72" t="e">
        <f t="shared" ca="1" si="1242"/>
        <v>#N/A</v>
      </c>
      <c r="AB994" s="19" t="e">
        <f t="shared" ca="1" si="1243"/>
        <v>#N/A</v>
      </c>
      <c r="AC994" s="19" t="e">
        <f t="shared" ca="1" si="1244"/>
        <v>#N/A</v>
      </c>
      <c r="AD994" s="19" t="e">
        <f t="shared" ca="1" si="1245"/>
        <v>#N/A</v>
      </c>
      <c r="AE994" s="19" t="e">
        <f t="shared" ca="1" si="1246"/>
        <v>#N/A</v>
      </c>
      <c r="AF994" s="19" t="e">
        <f t="shared" ca="1" si="1247"/>
        <v>#N/A</v>
      </c>
      <c r="AG994" s="19" t="e">
        <f t="shared" ca="1" si="1248"/>
        <v>#N/A</v>
      </c>
      <c r="AH994" s="72" t="e">
        <f t="shared" ca="1" si="1249"/>
        <v>#N/A</v>
      </c>
      <c r="AI994" s="72" t="e">
        <f t="shared" ca="1" si="1250"/>
        <v>#N/A</v>
      </c>
      <c r="AJ994" s="72" t="e">
        <f t="shared" ca="1" si="1251"/>
        <v>#N/A</v>
      </c>
      <c r="AK994" s="19" t="e">
        <f t="shared" ca="1" si="1252"/>
        <v>#N/A</v>
      </c>
      <c r="AL994" s="19" t="e">
        <f t="shared" ca="1" si="1253"/>
        <v>#N/A</v>
      </c>
      <c r="AM994" s="19" t="e">
        <f t="shared" ca="1" si="1254"/>
        <v>#N/A</v>
      </c>
      <c r="AN994" s="19" t="e">
        <f t="shared" ca="1" si="1255"/>
        <v>#N/A</v>
      </c>
      <c r="AO994" s="19" t="e">
        <f t="shared" ca="1" si="1256"/>
        <v>#N/A</v>
      </c>
      <c r="AP994" s="19" t="e">
        <f t="shared" ca="1" si="1257"/>
        <v>#N/A</v>
      </c>
      <c r="AQ994" s="72" t="e">
        <f t="shared" ca="1" si="1258"/>
        <v>#N/A</v>
      </c>
      <c r="AR994" s="72" t="e">
        <f t="shared" ca="1" si="1259"/>
        <v>#N/A</v>
      </c>
      <c r="AS994" s="72" t="e">
        <f t="shared" ca="1" si="1260"/>
        <v>#N/A</v>
      </c>
      <c r="AT994" s="19" t="e">
        <f t="shared" ca="1" si="1261"/>
        <v>#N/A</v>
      </c>
      <c r="AU994" s="19" t="e">
        <f t="shared" ca="1" si="1262"/>
        <v>#N/A</v>
      </c>
      <c r="AV994" s="19" t="e">
        <f t="shared" ca="1" si="1263"/>
        <v>#N/A</v>
      </c>
      <c r="AW994" s="19" t="e">
        <f t="shared" ca="1" si="1264"/>
        <v>#N/A</v>
      </c>
      <c r="AX994" s="19" t="e">
        <f t="shared" ca="1" si="1265"/>
        <v>#N/A</v>
      </c>
      <c r="AY994" s="19" t="e">
        <f t="shared" ca="1" si="1266"/>
        <v>#N/A</v>
      </c>
      <c r="AZ994" s="72" t="e">
        <f t="shared" ca="1" si="1267"/>
        <v>#N/A</v>
      </c>
      <c r="BA994" s="72" t="e">
        <f t="shared" ca="1" si="1268"/>
        <v>#N/A</v>
      </c>
      <c r="BB994" s="72" t="e">
        <f t="shared" ca="1" si="1269"/>
        <v>#N/A</v>
      </c>
      <c r="BC994" s="19" t="e">
        <f t="shared" ca="1" si="1270"/>
        <v>#N/A</v>
      </c>
      <c r="BD994" s="19" t="e">
        <f t="shared" ca="1" si="1271"/>
        <v>#N/A</v>
      </c>
      <c r="BE994" s="19" t="e">
        <f t="shared" ca="1" si="1272"/>
        <v>#N/A</v>
      </c>
      <c r="BF994" s="19" t="e">
        <f t="shared" ca="1" si="1273"/>
        <v>#N/A</v>
      </c>
      <c r="BG994" s="19" t="e">
        <f t="shared" ca="1" si="1274"/>
        <v>#N/A</v>
      </c>
      <c r="BH994" s="19" t="e">
        <f t="shared" ca="1" si="1275"/>
        <v>#N/A</v>
      </c>
      <c r="BI994" s="72" t="e">
        <f t="shared" ca="1" si="1276"/>
        <v>#N/A</v>
      </c>
      <c r="BJ994" s="72" t="e">
        <f t="shared" ca="1" si="1277"/>
        <v>#N/A</v>
      </c>
      <c r="BK994" s="72" t="e">
        <f t="shared" ca="1" si="1278"/>
        <v>#N/A</v>
      </c>
      <c r="BL994" s="72" t="e">
        <f t="shared" ca="1" si="1279"/>
        <v>#N/A</v>
      </c>
      <c r="BM994" s="72" t="e">
        <f t="shared" ca="1" si="1280"/>
        <v>#N/A</v>
      </c>
      <c r="BN994" s="72" t="e">
        <f t="shared" ca="1" si="1281"/>
        <v>#N/A</v>
      </c>
      <c r="BO994" s="72" t="e">
        <f t="shared" ca="1" si="1282"/>
        <v>#N/A</v>
      </c>
      <c r="BP994" s="72" t="e">
        <f t="shared" ca="1" si="1283"/>
        <v>#N/A</v>
      </c>
      <c r="BQ994" s="72" t="e">
        <f t="shared" ca="1" si="1284"/>
        <v>#N/A</v>
      </c>
      <c r="BR994" s="72" t="e">
        <f t="shared" ca="1" si="1285"/>
        <v>#N/A</v>
      </c>
      <c r="BS994" s="72" t="e">
        <f t="shared" ca="1" si="1286"/>
        <v>#N/A</v>
      </c>
      <c r="BT994" s="72" t="e">
        <f t="shared" ca="1" si="1287"/>
        <v>#N/A</v>
      </c>
      <c r="BU994" s="72" t="e">
        <f t="shared" ca="1" si="1288"/>
        <v>#N/A</v>
      </c>
      <c r="BV994" s="72" t="e">
        <f t="shared" ca="1" si="1289"/>
        <v>#N/A</v>
      </c>
    </row>
    <row r="995" spans="1:74">
      <c r="A995" s="13" t="e">
        <f ca="1">'MGRS to'!AO995</f>
        <v>#N/A</v>
      </c>
      <c r="B995" s="13" t="e">
        <f ca="1">'MGRS to'!AP995</f>
        <v>#N/A</v>
      </c>
      <c r="C995" s="19" t="e">
        <f t="shared" ca="1" si="1218"/>
        <v>#N/A</v>
      </c>
      <c r="D995" s="19" t="e">
        <f t="shared" ca="1" si="1219"/>
        <v>#N/A</v>
      </c>
      <c r="E995" s="19" t="e">
        <f t="shared" ca="1" si="1220"/>
        <v>#N/A</v>
      </c>
      <c r="F995" s="19" t="e">
        <f t="shared" ca="1" si="1221"/>
        <v>#N/A</v>
      </c>
      <c r="G995" s="19" t="e">
        <f t="shared" ca="1" si="1222"/>
        <v>#N/A</v>
      </c>
      <c r="H995" s="19" t="e">
        <f t="shared" ca="1" si="1223"/>
        <v>#N/A</v>
      </c>
      <c r="I995" s="19" t="e">
        <f t="shared" ca="1" si="1224"/>
        <v>#N/A</v>
      </c>
      <c r="J995" s="19" t="e">
        <f t="shared" ca="1" si="1225"/>
        <v>#N/A</v>
      </c>
      <c r="K995" s="19" t="e">
        <f t="shared" ca="1" si="1226"/>
        <v>#N/A</v>
      </c>
      <c r="L995" s="19" t="e">
        <f t="shared" ca="1" si="1227"/>
        <v>#N/A</v>
      </c>
      <c r="M995" s="19" t="e">
        <f t="shared" ca="1" si="1228"/>
        <v>#N/A</v>
      </c>
      <c r="N995" s="19" t="e">
        <f t="shared" ca="1" si="1229"/>
        <v>#N/A</v>
      </c>
      <c r="O995" s="19" t="e">
        <f t="shared" ca="1" si="1230"/>
        <v>#N/A</v>
      </c>
      <c r="P995" s="72" t="e">
        <f t="shared" ca="1" si="1231"/>
        <v>#N/A</v>
      </c>
      <c r="Q995" s="72" t="e">
        <f t="shared" ca="1" si="1232"/>
        <v>#N/A</v>
      </c>
      <c r="R995" s="72" t="e">
        <f t="shared" ca="1" si="1233"/>
        <v>#N/A</v>
      </c>
      <c r="S995" s="19" t="e">
        <f t="shared" ca="1" si="1234"/>
        <v>#N/A</v>
      </c>
      <c r="T995" s="19" t="e">
        <f t="shared" ca="1" si="1235"/>
        <v>#N/A</v>
      </c>
      <c r="U995" s="19" t="e">
        <f t="shared" ca="1" si="1236"/>
        <v>#N/A</v>
      </c>
      <c r="V995" s="19" t="e">
        <f t="shared" ca="1" si="1237"/>
        <v>#N/A</v>
      </c>
      <c r="W995" s="19" t="e">
        <f t="shared" ca="1" si="1238"/>
        <v>#N/A</v>
      </c>
      <c r="X995" s="19" t="e">
        <f t="shared" ca="1" si="1239"/>
        <v>#N/A</v>
      </c>
      <c r="Y995" s="72" t="e">
        <f t="shared" ca="1" si="1240"/>
        <v>#N/A</v>
      </c>
      <c r="Z995" s="72" t="e">
        <f t="shared" ca="1" si="1241"/>
        <v>#N/A</v>
      </c>
      <c r="AA995" s="72" t="e">
        <f t="shared" ca="1" si="1242"/>
        <v>#N/A</v>
      </c>
      <c r="AB995" s="19" t="e">
        <f t="shared" ca="1" si="1243"/>
        <v>#N/A</v>
      </c>
      <c r="AC995" s="19" t="e">
        <f t="shared" ca="1" si="1244"/>
        <v>#N/A</v>
      </c>
      <c r="AD995" s="19" t="e">
        <f t="shared" ca="1" si="1245"/>
        <v>#N/A</v>
      </c>
      <c r="AE995" s="19" t="e">
        <f t="shared" ca="1" si="1246"/>
        <v>#N/A</v>
      </c>
      <c r="AF995" s="19" t="e">
        <f t="shared" ca="1" si="1247"/>
        <v>#N/A</v>
      </c>
      <c r="AG995" s="19" t="e">
        <f t="shared" ca="1" si="1248"/>
        <v>#N/A</v>
      </c>
      <c r="AH995" s="72" t="e">
        <f t="shared" ca="1" si="1249"/>
        <v>#N/A</v>
      </c>
      <c r="AI995" s="72" t="e">
        <f t="shared" ca="1" si="1250"/>
        <v>#N/A</v>
      </c>
      <c r="AJ995" s="72" t="e">
        <f t="shared" ca="1" si="1251"/>
        <v>#N/A</v>
      </c>
      <c r="AK995" s="19" t="e">
        <f t="shared" ca="1" si="1252"/>
        <v>#N/A</v>
      </c>
      <c r="AL995" s="19" t="e">
        <f t="shared" ca="1" si="1253"/>
        <v>#N/A</v>
      </c>
      <c r="AM995" s="19" t="e">
        <f t="shared" ca="1" si="1254"/>
        <v>#N/A</v>
      </c>
      <c r="AN995" s="19" t="e">
        <f t="shared" ca="1" si="1255"/>
        <v>#N/A</v>
      </c>
      <c r="AO995" s="19" t="e">
        <f t="shared" ca="1" si="1256"/>
        <v>#N/A</v>
      </c>
      <c r="AP995" s="19" t="e">
        <f t="shared" ca="1" si="1257"/>
        <v>#N/A</v>
      </c>
      <c r="AQ995" s="72" t="e">
        <f t="shared" ca="1" si="1258"/>
        <v>#N/A</v>
      </c>
      <c r="AR995" s="72" t="e">
        <f t="shared" ca="1" si="1259"/>
        <v>#N/A</v>
      </c>
      <c r="AS995" s="72" t="e">
        <f t="shared" ca="1" si="1260"/>
        <v>#N/A</v>
      </c>
      <c r="AT995" s="19" t="e">
        <f t="shared" ca="1" si="1261"/>
        <v>#N/A</v>
      </c>
      <c r="AU995" s="19" t="e">
        <f t="shared" ca="1" si="1262"/>
        <v>#N/A</v>
      </c>
      <c r="AV995" s="19" t="e">
        <f t="shared" ca="1" si="1263"/>
        <v>#N/A</v>
      </c>
      <c r="AW995" s="19" t="e">
        <f t="shared" ca="1" si="1264"/>
        <v>#N/A</v>
      </c>
      <c r="AX995" s="19" t="e">
        <f t="shared" ca="1" si="1265"/>
        <v>#N/A</v>
      </c>
      <c r="AY995" s="19" t="e">
        <f t="shared" ca="1" si="1266"/>
        <v>#N/A</v>
      </c>
      <c r="AZ995" s="72" t="e">
        <f t="shared" ca="1" si="1267"/>
        <v>#N/A</v>
      </c>
      <c r="BA995" s="72" t="e">
        <f t="shared" ca="1" si="1268"/>
        <v>#N/A</v>
      </c>
      <c r="BB995" s="72" t="e">
        <f t="shared" ca="1" si="1269"/>
        <v>#N/A</v>
      </c>
      <c r="BC995" s="19" t="e">
        <f t="shared" ca="1" si="1270"/>
        <v>#N/A</v>
      </c>
      <c r="BD995" s="19" t="e">
        <f t="shared" ca="1" si="1271"/>
        <v>#N/A</v>
      </c>
      <c r="BE995" s="19" t="e">
        <f t="shared" ca="1" si="1272"/>
        <v>#N/A</v>
      </c>
      <c r="BF995" s="19" t="e">
        <f t="shared" ca="1" si="1273"/>
        <v>#N/A</v>
      </c>
      <c r="BG995" s="19" t="e">
        <f t="shared" ca="1" si="1274"/>
        <v>#N/A</v>
      </c>
      <c r="BH995" s="19" t="e">
        <f t="shared" ca="1" si="1275"/>
        <v>#N/A</v>
      </c>
      <c r="BI995" s="72" t="e">
        <f t="shared" ca="1" si="1276"/>
        <v>#N/A</v>
      </c>
      <c r="BJ995" s="72" t="e">
        <f t="shared" ca="1" si="1277"/>
        <v>#N/A</v>
      </c>
      <c r="BK995" s="72" t="e">
        <f t="shared" ca="1" si="1278"/>
        <v>#N/A</v>
      </c>
      <c r="BL995" s="72" t="e">
        <f t="shared" ca="1" si="1279"/>
        <v>#N/A</v>
      </c>
      <c r="BM995" s="72" t="e">
        <f t="shared" ca="1" si="1280"/>
        <v>#N/A</v>
      </c>
      <c r="BN995" s="72" t="e">
        <f t="shared" ca="1" si="1281"/>
        <v>#N/A</v>
      </c>
      <c r="BO995" s="72" t="e">
        <f t="shared" ca="1" si="1282"/>
        <v>#N/A</v>
      </c>
      <c r="BP995" s="72" t="e">
        <f t="shared" ca="1" si="1283"/>
        <v>#N/A</v>
      </c>
      <c r="BQ995" s="72" t="e">
        <f t="shared" ca="1" si="1284"/>
        <v>#N/A</v>
      </c>
      <c r="BR995" s="72" t="e">
        <f t="shared" ca="1" si="1285"/>
        <v>#N/A</v>
      </c>
      <c r="BS995" s="72" t="e">
        <f t="shared" ca="1" si="1286"/>
        <v>#N/A</v>
      </c>
      <c r="BT995" s="72" t="e">
        <f t="shared" ca="1" si="1287"/>
        <v>#N/A</v>
      </c>
      <c r="BU995" s="72" t="e">
        <f t="shared" ca="1" si="1288"/>
        <v>#N/A</v>
      </c>
      <c r="BV995" s="72" t="e">
        <f t="shared" ca="1" si="1289"/>
        <v>#N/A</v>
      </c>
    </row>
    <row r="996" spans="1:74">
      <c r="A996" s="13" t="e">
        <f ca="1">'MGRS to'!AO996</f>
        <v>#N/A</v>
      </c>
      <c r="B996" s="13" t="e">
        <f ca="1">'MGRS to'!AP996</f>
        <v>#N/A</v>
      </c>
      <c r="C996" s="19" t="e">
        <f t="shared" ca="1" si="1218"/>
        <v>#N/A</v>
      </c>
      <c r="D996" s="19" t="e">
        <f t="shared" ca="1" si="1219"/>
        <v>#N/A</v>
      </c>
      <c r="E996" s="19" t="e">
        <f t="shared" ca="1" si="1220"/>
        <v>#N/A</v>
      </c>
      <c r="F996" s="19" t="e">
        <f t="shared" ca="1" si="1221"/>
        <v>#N/A</v>
      </c>
      <c r="G996" s="19" t="e">
        <f t="shared" ca="1" si="1222"/>
        <v>#N/A</v>
      </c>
      <c r="H996" s="19" t="e">
        <f t="shared" ca="1" si="1223"/>
        <v>#N/A</v>
      </c>
      <c r="I996" s="19" t="e">
        <f t="shared" ca="1" si="1224"/>
        <v>#N/A</v>
      </c>
      <c r="J996" s="19" t="e">
        <f t="shared" ca="1" si="1225"/>
        <v>#N/A</v>
      </c>
      <c r="K996" s="19" t="e">
        <f t="shared" ca="1" si="1226"/>
        <v>#N/A</v>
      </c>
      <c r="L996" s="19" t="e">
        <f t="shared" ca="1" si="1227"/>
        <v>#N/A</v>
      </c>
      <c r="M996" s="19" t="e">
        <f t="shared" ca="1" si="1228"/>
        <v>#N/A</v>
      </c>
      <c r="N996" s="19" t="e">
        <f t="shared" ca="1" si="1229"/>
        <v>#N/A</v>
      </c>
      <c r="O996" s="19" t="e">
        <f t="shared" ca="1" si="1230"/>
        <v>#N/A</v>
      </c>
      <c r="P996" s="72" t="e">
        <f t="shared" ca="1" si="1231"/>
        <v>#N/A</v>
      </c>
      <c r="Q996" s="72" t="e">
        <f t="shared" ca="1" si="1232"/>
        <v>#N/A</v>
      </c>
      <c r="R996" s="72" t="e">
        <f t="shared" ca="1" si="1233"/>
        <v>#N/A</v>
      </c>
      <c r="S996" s="19" t="e">
        <f t="shared" ca="1" si="1234"/>
        <v>#N/A</v>
      </c>
      <c r="T996" s="19" t="e">
        <f t="shared" ca="1" si="1235"/>
        <v>#N/A</v>
      </c>
      <c r="U996" s="19" t="e">
        <f t="shared" ca="1" si="1236"/>
        <v>#N/A</v>
      </c>
      <c r="V996" s="19" t="e">
        <f t="shared" ca="1" si="1237"/>
        <v>#N/A</v>
      </c>
      <c r="W996" s="19" t="e">
        <f t="shared" ca="1" si="1238"/>
        <v>#N/A</v>
      </c>
      <c r="X996" s="19" t="e">
        <f t="shared" ca="1" si="1239"/>
        <v>#N/A</v>
      </c>
      <c r="Y996" s="72" t="e">
        <f t="shared" ca="1" si="1240"/>
        <v>#N/A</v>
      </c>
      <c r="Z996" s="72" t="e">
        <f t="shared" ca="1" si="1241"/>
        <v>#N/A</v>
      </c>
      <c r="AA996" s="72" t="e">
        <f t="shared" ca="1" si="1242"/>
        <v>#N/A</v>
      </c>
      <c r="AB996" s="19" t="e">
        <f t="shared" ca="1" si="1243"/>
        <v>#N/A</v>
      </c>
      <c r="AC996" s="19" t="e">
        <f t="shared" ca="1" si="1244"/>
        <v>#N/A</v>
      </c>
      <c r="AD996" s="19" t="e">
        <f t="shared" ca="1" si="1245"/>
        <v>#N/A</v>
      </c>
      <c r="AE996" s="19" t="e">
        <f t="shared" ca="1" si="1246"/>
        <v>#N/A</v>
      </c>
      <c r="AF996" s="19" t="e">
        <f t="shared" ca="1" si="1247"/>
        <v>#N/A</v>
      </c>
      <c r="AG996" s="19" t="e">
        <f t="shared" ca="1" si="1248"/>
        <v>#N/A</v>
      </c>
      <c r="AH996" s="72" t="e">
        <f t="shared" ca="1" si="1249"/>
        <v>#N/A</v>
      </c>
      <c r="AI996" s="72" t="e">
        <f t="shared" ca="1" si="1250"/>
        <v>#N/A</v>
      </c>
      <c r="AJ996" s="72" t="e">
        <f t="shared" ca="1" si="1251"/>
        <v>#N/A</v>
      </c>
      <c r="AK996" s="19" t="e">
        <f t="shared" ca="1" si="1252"/>
        <v>#N/A</v>
      </c>
      <c r="AL996" s="19" t="e">
        <f t="shared" ca="1" si="1253"/>
        <v>#N/A</v>
      </c>
      <c r="AM996" s="19" t="e">
        <f t="shared" ca="1" si="1254"/>
        <v>#N/A</v>
      </c>
      <c r="AN996" s="19" t="e">
        <f t="shared" ca="1" si="1255"/>
        <v>#N/A</v>
      </c>
      <c r="AO996" s="19" t="e">
        <f t="shared" ca="1" si="1256"/>
        <v>#N/A</v>
      </c>
      <c r="AP996" s="19" t="e">
        <f t="shared" ca="1" si="1257"/>
        <v>#N/A</v>
      </c>
      <c r="AQ996" s="72" t="e">
        <f t="shared" ca="1" si="1258"/>
        <v>#N/A</v>
      </c>
      <c r="AR996" s="72" t="e">
        <f t="shared" ca="1" si="1259"/>
        <v>#N/A</v>
      </c>
      <c r="AS996" s="72" t="e">
        <f t="shared" ca="1" si="1260"/>
        <v>#N/A</v>
      </c>
      <c r="AT996" s="19" t="e">
        <f t="shared" ca="1" si="1261"/>
        <v>#N/A</v>
      </c>
      <c r="AU996" s="19" t="e">
        <f t="shared" ca="1" si="1262"/>
        <v>#N/A</v>
      </c>
      <c r="AV996" s="19" t="e">
        <f t="shared" ca="1" si="1263"/>
        <v>#N/A</v>
      </c>
      <c r="AW996" s="19" t="e">
        <f t="shared" ca="1" si="1264"/>
        <v>#N/A</v>
      </c>
      <c r="AX996" s="19" t="e">
        <f t="shared" ca="1" si="1265"/>
        <v>#N/A</v>
      </c>
      <c r="AY996" s="19" t="e">
        <f t="shared" ca="1" si="1266"/>
        <v>#N/A</v>
      </c>
      <c r="AZ996" s="72" t="e">
        <f t="shared" ca="1" si="1267"/>
        <v>#N/A</v>
      </c>
      <c r="BA996" s="72" t="e">
        <f t="shared" ca="1" si="1268"/>
        <v>#N/A</v>
      </c>
      <c r="BB996" s="72" t="e">
        <f t="shared" ca="1" si="1269"/>
        <v>#N/A</v>
      </c>
      <c r="BC996" s="19" t="e">
        <f t="shared" ca="1" si="1270"/>
        <v>#N/A</v>
      </c>
      <c r="BD996" s="19" t="e">
        <f t="shared" ca="1" si="1271"/>
        <v>#N/A</v>
      </c>
      <c r="BE996" s="19" t="e">
        <f t="shared" ca="1" si="1272"/>
        <v>#N/A</v>
      </c>
      <c r="BF996" s="19" t="e">
        <f t="shared" ca="1" si="1273"/>
        <v>#N/A</v>
      </c>
      <c r="BG996" s="19" t="e">
        <f t="shared" ca="1" si="1274"/>
        <v>#N/A</v>
      </c>
      <c r="BH996" s="19" t="e">
        <f t="shared" ca="1" si="1275"/>
        <v>#N/A</v>
      </c>
      <c r="BI996" s="72" t="e">
        <f t="shared" ca="1" si="1276"/>
        <v>#N/A</v>
      </c>
      <c r="BJ996" s="72" t="e">
        <f t="shared" ca="1" si="1277"/>
        <v>#N/A</v>
      </c>
      <c r="BK996" s="72" t="e">
        <f t="shared" ca="1" si="1278"/>
        <v>#N/A</v>
      </c>
      <c r="BL996" s="72" t="e">
        <f t="shared" ca="1" si="1279"/>
        <v>#N/A</v>
      </c>
      <c r="BM996" s="72" t="e">
        <f t="shared" ca="1" si="1280"/>
        <v>#N/A</v>
      </c>
      <c r="BN996" s="72" t="e">
        <f t="shared" ca="1" si="1281"/>
        <v>#N/A</v>
      </c>
      <c r="BO996" s="72" t="e">
        <f t="shared" ca="1" si="1282"/>
        <v>#N/A</v>
      </c>
      <c r="BP996" s="72" t="e">
        <f t="shared" ca="1" si="1283"/>
        <v>#N/A</v>
      </c>
      <c r="BQ996" s="72" t="e">
        <f t="shared" ca="1" si="1284"/>
        <v>#N/A</v>
      </c>
      <c r="BR996" s="72" t="e">
        <f t="shared" ca="1" si="1285"/>
        <v>#N/A</v>
      </c>
      <c r="BS996" s="72" t="e">
        <f t="shared" ca="1" si="1286"/>
        <v>#N/A</v>
      </c>
      <c r="BT996" s="72" t="e">
        <f t="shared" ca="1" si="1287"/>
        <v>#N/A</v>
      </c>
      <c r="BU996" s="72" t="e">
        <f t="shared" ca="1" si="1288"/>
        <v>#N/A</v>
      </c>
      <c r="BV996" s="72" t="e">
        <f t="shared" ca="1" si="1289"/>
        <v>#N/A</v>
      </c>
    </row>
    <row r="997" spans="1:74">
      <c r="A997" s="13" t="e">
        <f ca="1">'MGRS to'!AO997</f>
        <v>#N/A</v>
      </c>
      <c r="B997" s="13" t="e">
        <f ca="1">'MGRS to'!AP997</f>
        <v>#N/A</v>
      </c>
      <c r="C997" s="19" t="e">
        <f t="shared" ca="1" si="1218"/>
        <v>#N/A</v>
      </c>
      <c r="D997" s="19" t="e">
        <f t="shared" ca="1" si="1219"/>
        <v>#N/A</v>
      </c>
      <c r="E997" s="19" t="e">
        <f t="shared" ca="1" si="1220"/>
        <v>#N/A</v>
      </c>
      <c r="F997" s="19" t="e">
        <f t="shared" ca="1" si="1221"/>
        <v>#N/A</v>
      </c>
      <c r="G997" s="19" t="e">
        <f t="shared" ca="1" si="1222"/>
        <v>#N/A</v>
      </c>
      <c r="H997" s="19" t="e">
        <f t="shared" ca="1" si="1223"/>
        <v>#N/A</v>
      </c>
      <c r="I997" s="19" t="e">
        <f t="shared" ca="1" si="1224"/>
        <v>#N/A</v>
      </c>
      <c r="J997" s="19" t="e">
        <f t="shared" ca="1" si="1225"/>
        <v>#N/A</v>
      </c>
      <c r="K997" s="19" t="e">
        <f t="shared" ca="1" si="1226"/>
        <v>#N/A</v>
      </c>
      <c r="L997" s="19" t="e">
        <f t="shared" ca="1" si="1227"/>
        <v>#N/A</v>
      </c>
      <c r="M997" s="19" t="e">
        <f t="shared" ca="1" si="1228"/>
        <v>#N/A</v>
      </c>
      <c r="N997" s="19" t="e">
        <f t="shared" ca="1" si="1229"/>
        <v>#N/A</v>
      </c>
      <c r="O997" s="19" t="e">
        <f t="shared" ca="1" si="1230"/>
        <v>#N/A</v>
      </c>
      <c r="P997" s="72" t="e">
        <f t="shared" ca="1" si="1231"/>
        <v>#N/A</v>
      </c>
      <c r="Q997" s="72" t="e">
        <f t="shared" ca="1" si="1232"/>
        <v>#N/A</v>
      </c>
      <c r="R997" s="72" t="e">
        <f t="shared" ca="1" si="1233"/>
        <v>#N/A</v>
      </c>
      <c r="S997" s="19" t="e">
        <f t="shared" ca="1" si="1234"/>
        <v>#N/A</v>
      </c>
      <c r="T997" s="19" t="e">
        <f t="shared" ca="1" si="1235"/>
        <v>#N/A</v>
      </c>
      <c r="U997" s="19" t="e">
        <f t="shared" ca="1" si="1236"/>
        <v>#N/A</v>
      </c>
      <c r="V997" s="19" t="e">
        <f t="shared" ca="1" si="1237"/>
        <v>#N/A</v>
      </c>
      <c r="W997" s="19" t="e">
        <f t="shared" ca="1" si="1238"/>
        <v>#N/A</v>
      </c>
      <c r="X997" s="19" t="e">
        <f t="shared" ca="1" si="1239"/>
        <v>#N/A</v>
      </c>
      <c r="Y997" s="72" t="e">
        <f t="shared" ca="1" si="1240"/>
        <v>#N/A</v>
      </c>
      <c r="Z997" s="72" t="e">
        <f t="shared" ca="1" si="1241"/>
        <v>#N/A</v>
      </c>
      <c r="AA997" s="72" t="e">
        <f t="shared" ca="1" si="1242"/>
        <v>#N/A</v>
      </c>
      <c r="AB997" s="19" t="e">
        <f t="shared" ca="1" si="1243"/>
        <v>#N/A</v>
      </c>
      <c r="AC997" s="19" t="e">
        <f t="shared" ca="1" si="1244"/>
        <v>#N/A</v>
      </c>
      <c r="AD997" s="19" t="e">
        <f t="shared" ca="1" si="1245"/>
        <v>#N/A</v>
      </c>
      <c r="AE997" s="19" t="e">
        <f t="shared" ca="1" si="1246"/>
        <v>#N/A</v>
      </c>
      <c r="AF997" s="19" t="e">
        <f t="shared" ca="1" si="1247"/>
        <v>#N/A</v>
      </c>
      <c r="AG997" s="19" t="e">
        <f t="shared" ca="1" si="1248"/>
        <v>#N/A</v>
      </c>
      <c r="AH997" s="72" t="e">
        <f t="shared" ca="1" si="1249"/>
        <v>#N/A</v>
      </c>
      <c r="AI997" s="72" t="e">
        <f t="shared" ca="1" si="1250"/>
        <v>#N/A</v>
      </c>
      <c r="AJ997" s="72" t="e">
        <f t="shared" ca="1" si="1251"/>
        <v>#N/A</v>
      </c>
      <c r="AK997" s="19" t="e">
        <f t="shared" ca="1" si="1252"/>
        <v>#N/A</v>
      </c>
      <c r="AL997" s="19" t="e">
        <f t="shared" ca="1" si="1253"/>
        <v>#N/A</v>
      </c>
      <c r="AM997" s="19" t="e">
        <f t="shared" ca="1" si="1254"/>
        <v>#N/A</v>
      </c>
      <c r="AN997" s="19" t="e">
        <f t="shared" ca="1" si="1255"/>
        <v>#N/A</v>
      </c>
      <c r="AO997" s="19" t="e">
        <f t="shared" ca="1" si="1256"/>
        <v>#N/A</v>
      </c>
      <c r="AP997" s="19" t="e">
        <f t="shared" ca="1" si="1257"/>
        <v>#N/A</v>
      </c>
      <c r="AQ997" s="72" t="e">
        <f t="shared" ca="1" si="1258"/>
        <v>#N/A</v>
      </c>
      <c r="AR997" s="72" t="e">
        <f t="shared" ca="1" si="1259"/>
        <v>#N/A</v>
      </c>
      <c r="AS997" s="72" t="e">
        <f t="shared" ca="1" si="1260"/>
        <v>#N/A</v>
      </c>
      <c r="AT997" s="19" t="e">
        <f t="shared" ca="1" si="1261"/>
        <v>#N/A</v>
      </c>
      <c r="AU997" s="19" t="e">
        <f t="shared" ca="1" si="1262"/>
        <v>#N/A</v>
      </c>
      <c r="AV997" s="19" t="e">
        <f t="shared" ca="1" si="1263"/>
        <v>#N/A</v>
      </c>
      <c r="AW997" s="19" t="e">
        <f t="shared" ca="1" si="1264"/>
        <v>#N/A</v>
      </c>
      <c r="AX997" s="19" t="e">
        <f t="shared" ca="1" si="1265"/>
        <v>#N/A</v>
      </c>
      <c r="AY997" s="19" t="e">
        <f t="shared" ca="1" si="1266"/>
        <v>#N/A</v>
      </c>
      <c r="AZ997" s="72" t="e">
        <f t="shared" ca="1" si="1267"/>
        <v>#N/A</v>
      </c>
      <c r="BA997" s="72" t="e">
        <f t="shared" ca="1" si="1268"/>
        <v>#N/A</v>
      </c>
      <c r="BB997" s="72" t="e">
        <f t="shared" ca="1" si="1269"/>
        <v>#N/A</v>
      </c>
      <c r="BC997" s="19" t="e">
        <f t="shared" ca="1" si="1270"/>
        <v>#N/A</v>
      </c>
      <c r="BD997" s="19" t="e">
        <f t="shared" ca="1" si="1271"/>
        <v>#N/A</v>
      </c>
      <c r="BE997" s="19" t="e">
        <f t="shared" ca="1" si="1272"/>
        <v>#N/A</v>
      </c>
      <c r="BF997" s="19" t="e">
        <f t="shared" ca="1" si="1273"/>
        <v>#N/A</v>
      </c>
      <c r="BG997" s="19" t="e">
        <f t="shared" ca="1" si="1274"/>
        <v>#N/A</v>
      </c>
      <c r="BH997" s="19" t="e">
        <f t="shared" ca="1" si="1275"/>
        <v>#N/A</v>
      </c>
      <c r="BI997" s="72" t="e">
        <f t="shared" ca="1" si="1276"/>
        <v>#N/A</v>
      </c>
      <c r="BJ997" s="72" t="e">
        <f t="shared" ca="1" si="1277"/>
        <v>#N/A</v>
      </c>
      <c r="BK997" s="72" t="e">
        <f t="shared" ca="1" si="1278"/>
        <v>#N/A</v>
      </c>
      <c r="BL997" s="72" t="e">
        <f t="shared" ca="1" si="1279"/>
        <v>#N/A</v>
      </c>
      <c r="BM997" s="72" t="e">
        <f t="shared" ca="1" si="1280"/>
        <v>#N/A</v>
      </c>
      <c r="BN997" s="72" t="e">
        <f t="shared" ca="1" si="1281"/>
        <v>#N/A</v>
      </c>
      <c r="BO997" s="72" t="e">
        <f t="shared" ca="1" si="1282"/>
        <v>#N/A</v>
      </c>
      <c r="BP997" s="72" t="e">
        <f t="shared" ca="1" si="1283"/>
        <v>#N/A</v>
      </c>
      <c r="BQ997" s="72" t="e">
        <f t="shared" ca="1" si="1284"/>
        <v>#N/A</v>
      </c>
      <c r="BR997" s="72" t="e">
        <f t="shared" ca="1" si="1285"/>
        <v>#N/A</v>
      </c>
      <c r="BS997" s="72" t="e">
        <f t="shared" ca="1" si="1286"/>
        <v>#N/A</v>
      </c>
      <c r="BT997" s="72" t="e">
        <f t="shared" ca="1" si="1287"/>
        <v>#N/A</v>
      </c>
      <c r="BU997" s="72" t="e">
        <f t="shared" ca="1" si="1288"/>
        <v>#N/A</v>
      </c>
      <c r="BV997" s="72" t="e">
        <f t="shared" ca="1" si="1289"/>
        <v>#N/A</v>
      </c>
    </row>
    <row r="998" spans="1:74">
      <c r="A998" s="13" t="e">
        <f ca="1">'MGRS to'!AO998</f>
        <v>#N/A</v>
      </c>
      <c r="B998" s="13" t="e">
        <f ca="1">'MGRS to'!AP998</f>
        <v>#N/A</v>
      </c>
      <c r="C998" s="19" t="e">
        <f t="shared" ca="1" si="1218"/>
        <v>#N/A</v>
      </c>
      <c r="D998" s="19" t="e">
        <f t="shared" ca="1" si="1219"/>
        <v>#N/A</v>
      </c>
      <c r="E998" s="19" t="e">
        <f t="shared" ca="1" si="1220"/>
        <v>#N/A</v>
      </c>
      <c r="F998" s="19" t="e">
        <f t="shared" ca="1" si="1221"/>
        <v>#N/A</v>
      </c>
      <c r="G998" s="19" t="e">
        <f t="shared" ca="1" si="1222"/>
        <v>#N/A</v>
      </c>
      <c r="H998" s="19" t="e">
        <f t="shared" ca="1" si="1223"/>
        <v>#N/A</v>
      </c>
      <c r="I998" s="19" t="e">
        <f t="shared" ca="1" si="1224"/>
        <v>#N/A</v>
      </c>
      <c r="J998" s="19" t="e">
        <f t="shared" ca="1" si="1225"/>
        <v>#N/A</v>
      </c>
      <c r="K998" s="19" t="e">
        <f t="shared" ca="1" si="1226"/>
        <v>#N/A</v>
      </c>
      <c r="L998" s="19" t="e">
        <f t="shared" ca="1" si="1227"/>
        <v>#N/A</v>
      </c>
      <c r="M998" s="19" t="e">
        <f t="shared" ca="1" si="1228"/>
        <v>#N/A</v>
      </c>
      <c r="N998" s="19" t="e">
        <f t="shared" ca="1" si="1229"/>
        <v>#N/A</v>
      </c>
      <c r="O998" s="19" t="e">
        <f t="shared" ca="1" si="1230"/>
        <v>#N/A</v>
      </c>
      <c r="P998" s="72" t="e">
        <f t="shared" ca="1" si="1231"/>
        <v>#N/A</v>
      </c>
      <c r="Q998" s="72" t="e">
        <f t="shared" ca="1" si="1232"/>
        <v>#N/A</v>
      </c>
      <c r="R998" s="72" t="e">
        <f t="shared" ca="1" si="1233"/>
        <v>#N/A</v>
      </c>
      <c r="S998" s="19" t="e">
        <f t="shared" ca="1" si="1234"/>
        <v>#N/A</v>
      </c>
      <c r="T998" s="19" t="e">
        <f t="shared" ca="1" si="1235"/>
        <v>#N/A</v>
      </c>
      <c r="U998" s="19" t="e">
        <f t="shared" ca="1" si="1236"/>
        <v>#N/A</v>
      </c>
      <c r="V998" s="19" t="e">
        <f t="shared" ca="1" si="1237"/>
        <v>#N/A</v>
      </c>
      <c r="W998" s="19" t="e">
        <f t="shared" ca="1" si="1238"/>
        <v>#N/A</v>
      </c>
      <c r="X998" s="19" t="e">
        <f t="shared" ca="1" si="1239"/>
        <v>#N/A</v>
      </c>
      <c r="Y998" s="72" t="e">
        <f t="shared" ca="1" si="1240"/>
        <v>#N/A</v>
      </c>
      <c r="Z998" s="72" t="e">
        <f t="shared" ca="1" si="1241"/>
        <v>#N/A</v>
      </c>
      <c r="AA998" s="72" t="e">
        <f t="shared" ca="1" si="1242"/>
        <v>#N/A</v>
      </c>
      <c r="AB998" s="19" t="e">
        <f t="shared" ca="1" si="1243"/>
        <v>#N/A</v>
      </c>
      <c r="AC998" s="19" t="e">
        <f t="shared" ca="1" si="1244"/>
        <v>#N/A</v>
      </c>
      <c r="AD998" s="19" t="e">
        <f t="shared" ca="1" si="1245"/>
        <v>#N/A</v>
      </c>
      <c r="AE998" s="19" t="e">
        <f t="shared" ca="1" si="1246"/>
        <v>#N/A</v>
      </c>
      <c r="AF998" s="19" t="e">
        <f t="shared" ca="1" si="1247"/>
        <v>#N/A</v>
      </c>
      <c r="AG998" s="19" t="e">
        <f t="shared" ca="1" si="1248"/>
        <v>#N/A</v>
      </c>
      <c r="AH998" s="72" t="e">
        <f t="shared" ca="1" si="1249"/>
        <v>#N/A</v>
      </c>
      <c r="AI998" s="72" t="e">
        <f t="shared" ca="1" si="1250"/>
        <v>#N/A</v>
      </c>
      <c r="AJ998" s="72" t="e">
        <f t="shared" ca="1" si="1251"/>
        <v>#N/A</v>
      </c>
      <c r="AK998" s="19" t="e">
        <f t="shared" ca="1" si="1252"/>
        <v>#N/A</v>
      </c>
      <c r="AL998" s="19" t="e">
        <f t="shared" ca="1" si="1253"/>
        <v>#N/A</v>
      </c>
      <c r="AM998" s="19" t="e">
        <f t="shared" ca="1" si="1254"/>
        <v>#N/A</v>
      </c>
      <c r="AN998" s="19" t="e">
        <f t="shared" ca="1" si="1255"/>
        <v>#N/A</v>
      </c>
      <c r="AO998" s="19" t="e">
        <f t="shared" ca="1" si="1256"/>
        <v>#N/A</v>
      </c>
      <c r="AP998" s="19" t="e">
        <f t="shared" ca="1" si="1257"/>
        <v>#N/A</v>
      </c>
      <c r="AQ998" s="72" t="e">
        <f t="shared" ca="1" si="1258"/>
        <v>#N/A</v>
      </c>
      <c r="AR998" s="72" t="e">
        <f t="shared" ca="1" si="1259"/>
        <v>#N/A</v>
      </c>
      <c r="AS998" s="72" t="e">
        <f t="shared" ca="1" si="1260"/>
        <v>#N/A</v>
      </c>
      <c r="AT998" s="19" t="e">
        <f t="shared" ca="1" si="1261"/>
        <v>#N/A</v>
      </c>
      <c r="AU998" s="19" t="e">
        <f t="shared" ca="1" si="1262"/>
        <v>#N/A</v>
      </c>
      <c r="AV998" s="19" t="e">
        <f t="shared" ca="1" si="1263"/>
        <v>#N/A</v>
      </c>
      <c r="AW998" s="19" t="e">
        <f t="shared" ca="1" si="1264"/>
        <v>#N/A</v>
      </c>
      <c r="AX998" s="19" t="e">
        <f t="shared" ca="1" si="1265"/>
        <v>#N/A</v>
      </c>
      <c r="AY998" s="19" t="e">
        <f t="shared" ca="1" si="1266"/>
        <v>#N/A</v>
      </c>
      <c r="AZ998" s="72" t="e">
        <f t="shared" ca="1" si="1267"/>
        <v>#N/A</v>
      </c>
      <c r="BA998" s="72" t="e">
        <f t="shared" ca="1" si="1268"/>
        <v>#N/A</v>
      </c>
      <c r="BB998" s="72" t="e">
        <f t="shared" ca="1" si="1269"/>
        <v>#N/A</v>
      </c>
      <c r="BC998" s="19" t="e">
        <f t="shared" ca="1" si="1270"/>
        <v>#N/A</v>
      </c>
      <c r="BD998" s="19" t="e">
        <f t="shared" ca="1" si="1271"/>
        <v>#N/A</v>
      </c>
      <c r="BE998" s="19" t="e">
        <f t="shared" ca="1" si="1272"/>
        <v>#N/A</v>
      </c>
      <c r="BF998" s="19" t="e">
        <f t="shared" ca="1" si="1273"/>
        <v>#N/A</v>
      </c>
      <c r="BG998" s="19" t="e">
        <f t="shared" ca="1" si="1274"/>
        <v>#N/A</v>
      </c>
      <c r="BH998" s="19" t="e">
        <f t="shared" ca="1" si="1275"/>
        <v>#N/A</v>
      </c>
      <c r="BI998" s="72" t="e">
        <f t="shared" ca="1" si="1276"/>
        <v>#N/A</v>
      </c>
      <c r="BJ998" s="72" t="e">
        <f t="shared" ca="1" si="1277"/>
        <v>#N/A</v>
      </c>
      <c r="BK998" s="72" t="e">
        <f t="shared" ca="1" si="1278"/>
        <v>#N/A</v>
      </c>
      <c r="BL998" s="72" t="e">
        <f t="shared" ca="1" si="1279"/>
        <v>#N/A</v>
      </c>
      <c r="BM998" s="72" t="e">
        <f t="shared" ca="1" si="1280"/>
        <v>#N/A</v>
      </c>
      <c r="BN998" s="72" t="e">
        <f t="shared" ca="1" si="1281"/>
        <v>#N/A</v>
      </c>
      <c r="BO998" s="72" t="e">
        <f t="shared" ca="1" si="1282"/>
        <v>#N/A</v>
      </c>
      <c r="BP998" s="72" t="e">
        <f t="shared" ca="1" si="1283"/>
        <v>#N/A</v>
      </c>
      <c r="BQ998" s="72" t="e">
        <f t="shared" ca="1" si="1284"/>
        <v>#N/A</v>
      </c>
      <c r="BR998" s="72" t="e">
        <f t="shared" ca="1" si="1285"/>
        <v>#N/A</v>
      </c>
      <c r="BS998" s="72" t="e">
        <f t="shared" ca="1" si="1286"/>
        <v>#N/A</v>
      </c>
      <c r="BT998" s="72" t="e">
        <f t="shared" ca="1" si="1287"/>
        <v>#N/A</v>
      </c>
      <c r="BU998" s="72" t="e">
        <f t="shared" ca="1" si="1288"/>
        <v>#N/A</v>
      </c>
      <c r="BV998" s="72" t="e">
        <f t="shared" ca="1" si="1289"/>
        <v>#N/A</v>
      </c>
    </row>
    <row r="999" spans="1:74">
      <c r="A999" s="13" t="e">
        <f ca="1">'MGRS to'!AO999</f>
        <v>#N/A</v>
      </c>
      <c r="B999" s="13" t="e">
        <f ca="1">'MGRS to'!AP999</f>
        <v>#N/A</v>
      </c>
      <c r="C999" s="19" t="e">
        <f t="shared" ca="1" si="1218"/>
        <v>#N/A</v>
      </c>
      <c r="D999" s="19" t="e">
        <f t="shared" ca="1" si="1219"/>
        <v>#N/A</v>
      </c>
      <c r="E999" s="19" t="e">
        <f t="shared" ca="1" si="1220"/>
        <v>#N/A</v>
      </c>
      <c r="F999" s="19" t="e">
        <f t="shared" ca="1" si="1221"/>
        <v>#N/A</v>
      </c>
      <c r="G999" s="19" t="e">
        <f t="shared" ca="1" si="1222"/>
        <v>#N/A</v>
      </c>
      <c r="H999" s="19" t="e">
        <f t="shared" ca="1" si="1223"/>
        <v>#N/A</v>
      </c>
      <c r="I999" s="19" t="e">
        <f t="shared" ca="1" si="1224"/>
        <v>#N/A</v>
      </c>
      <c r="J999" s="19" t="e">
        <f t="shared" ca="1" si="1225"/>
        <v>#N/A</v>
      </c>
      <c r="K999" s="19" t="e">
        <f t="shared" ca="1" si="1226"/>
        <v>#N/A</v>
      </c>
      <c r="L999" s="19" t="e">
        <f t="shared" ca="1" si="1227"/>
        <v>#N/A</v>
      </c>
      <c r="M999" s="19" t="e">
        <f t="shared" ca="1" si="1228"/>
        <v>#N/A</v>
      </c>
      <c r="N999" s="19" t="e">
        <f t="shared" ca="1" si="1229"/>
        <v>#N/A</v>
      </c>
      <c r="O999" s="19" t="e">
        <f t="shared" ca="1" si="1230"/>
        <v>#N/A</v>
      </c>
      <c r="P999" s="72" t="e">
        <f t="shared" ca="1" si="1231"/>
        <v>#N/A</v>
      </c>
      <c r="Q999" s="72" t="e">
        <f t="shared" ca="1" si="1232"/>
        <v>#N/A</v>
      </c>
      <c r="R999" s="72" t="e">
        <f t="shared" ca="1" si="1233"/>
        <v>#N/A</v>
      </c>
      <c r="S999" s="19" t="e">
        <f t="shared" ca="1" si="1234"/>
        <v>#N/A</v>
      </c>
      <c r="T999" s="19" t="e">
        <f t="shared" ca="1" si="1235"/>
        <v>#N/A</v>
      </c>
      <c r="U999" s="19" t="e">
        <f t="shared" ca="1" si="1236"/>
        <v>#N/A</v>
      </c>
      <c r="V999" s="19" t="e">
        <f t="shared" ca="1" si="1237"/>
        <v>#N/A</v>
      </c>
      <c r="W999" s="19" t="e">
        <f t="shared" ca="1" si="1238"/>
        <v>#N/A</v>
      </c>
      <c r="X999" s="19" t="e">
        <f t="shared" ca="1" si="1239"/>
        <v>#N/A</v>
      </c>
      <c r="Y999" s="72" t="e">
        <f t="shared" ca="1" si="1240"/>
        <v>#N/A</v>
      </c>
      <c r="Z999" s="72" t="e">
        <f t="shared" ca="1" si="1241"/>
        <v>#N/A</v>
      </c>
      <c r="AA999" s="72" t="e">
        <f t="shared" ca="1" si="1242"/>
        <v>#N/A</v>
      </c>
      <c r="AB999" s="19" t="e">
        <f t="shared" ca="1" si="1243"/>
        <v>#N/A</v>
      </c>
      <c r="AC999" s="19" t="e">
        <f t="shared" ca="1" si="1244"/>
        <v>#N/A</v>
      </c>
      <c r="AD999" s="19" t="e">
        <f t="shared" ca="1" si="1245"/>
        <v>#N/A</v>
      </c>
      <c r="AE999" s="19" t="e">
        <f t="shared" ca="1" si="1246"/>
        <v>#N/A</v>
      </c>
      <c r="AF999" s="19" t="e">
        <f t="shared" ca="1" si="1247"/>
        <v>#N/A</v>
      </c>
      <c r="AG999" s="19" t="e">
        <f t="shared" ca="1" si="1248"/>
        <v>#N/A</v>
      </c>
      <c r="AH999" s="72" t="e">
        <f t="shared" ca="1" si="1249"/>
        <v>#N/A</v>
      </c>
      <c r="AI999" s="72" t="e">
        <f t="shared" ca="1" si="1250"/>
        <v>#N/A</v>
      </c>
      <c r="AJ999" s="72" t="e">
        <f t="shared" ca="1" si="1251"/>
        <v>#N/A</v>
      </c>
      <c r="AK999" s="19" t="e">
        <f t="shared" ca="1" si="1252"/>
        <v>#N/A</v>
      </c>
      <c r="AL999" s="19" t="e">
        <f t="shared" ca="1" si="1253"/>
        <v>#N/A</v>
      </c>
      <c r="AM999" s="19" t="e">
        <f t="shared" ca="1" si="1254"/>
        <v>#N/A</v>
      </c>
      <c r="AN999" s="19" t="e">
        <f t="shared" ca="1" si="1255"/>
        <v>#N/A</v>
      </c>
      <c r="AO999" s="19" t="e">
        <f t="shared" ca="1" si="1256"/>
        <v>#N/A</v>
      </c>
      <c r="AP999" s="19" t="e">
        <f t="shared" ca="1" si="1257"/>
        <v>#N/A</v>
      </c>
      <c r="AQ999" s="72" t="e">
        <f t="shared" ca="1" si="1258"/>
        <v>#N/A</v>
      </c>
      <c r="AR999" s="72" t="e">
        <f t="shared" ca="1" si="1259"/>
        <v>#N/A</v>
      </c>
      <c r="AS999" s="72" t="e">
        <f t="shared" ca="1" si="1260"/>
        <v>#N/A</v>
      </c>
      <c r="AT999" s="19" t="e">
        <f t="shared" ca="1" si="1261"/>
        <v>#N/A</v>
      </c>
      <c r="AU999" s="19" t="e">
        <f t="shared" ca="1" si="1262"/>
        <v>#N/A</v>
      </c>
      <c r="AV999" s="19" t="e">
        <f t="shared" ca="1" si="1263"/>
        <v>#N/A</v>
      </c>
      <c r="AW999" s="19" t="e">
        <f t="shared" ca="1" si="1264"/>
        <v>#N/A</v>
      </c>
      <c r="AX999" s="19" t="e">
        <f t="shared" ca="1" si="1265"/>
        <v>#N/A</v>
      </c>
      <c r="AY999" s="19" t="e">
        <f t="shared" ca="1" si="1266"/>
        <v>#N/A</v>
      </c>
      <c r="AZ999" s="72" t="e">
        <f t="shared" ca="1" si="1267"/>
        <v>#N/A</v>
      </c>
      <c r="BA999" s="72" t="e">
        <f t="shared" ca="1" si="1268"/>
        <v>#N/A</v>
      </c>
      <c r="BB999" s="72" t="e">
        <f t="shared" ca="1" si="1269"/>
        <v>#N/A</v>
      </c>
      <c r="BC999" s="19" t="e">
        <f t="shared" ca="1" si="1270"/>
        <v>#N/A</v>
      </c>
      <c r="BD999" s="19" t="e">
        <f t="shared" ca="1" si="1271"/>
        <v>#N/A</v>
      </c>
      <c r="BE999" s="19" t="e">
        <f t="shared" ca="1" si="1272"/>
        <v>#N/A</v>
      </c>
      <c r="BF999" s="19" t="e">
        <f t="shared" ca="1" si="1273"/>
        <v>#N/A</v>
      </c>
      <c r="BG999" s="19" t="e">
        <f t="shared" ca="1" si="1274"/>
        <v>#N/A</v>
      </c>
      <c r="BH999" s="19" t="e">
        <f t="shared" ca="1" si="1275"/>
        <v>#N/A</v>
      </c>
      <c r="BI999" s="72" t="e">
        <f t="shared" ca="1" si="1276"/>
        <v>#N/A</v>
      </c>
      <c r="BJ999" s="72" t="e">
        <f t="shared" ca="1" si="1277"/>
        <v>#N/A</v>
      </c>
      <c r="BK999" s="72" t="e">
        <f t="shared" ca="1" si="1278"/>
        <v>#N/A</v>
      </c>
      <c r="BL999" s="72" t="e">
        <f t="shared" ca="1" si="1279"/>
        <v>#N/A</v>
      </c>
      <c r="BM999" s="72" t="e">
        <f t="shared" ca="1" si="1280"/>
        <v>#N/A</v>
      </c>
      <c r="BN999" s="72" t="e">
        <f t="shared" ca="1" si="1281"/>
        <v>#N/A</v>
      </c>
      <c r="BO999" s="72" t="e">
        <f t="shared" ca="1" si="1282"/>
        <v>#N/A</v>
      </c>
      <c r="BP999" s="72" t="e">
        <f t="shared" ca="1" si="1283"/>
        <v>#N/A</v>
      </c>
      <c r="BQ999" s="72" t="e">
        <f t="shared" ca="1" si="1284"/>
        <v>#N/A</v>
      </c>
      <c r="BR999" s="72" t="e">
        <f t="shared" ca="1" si="1285"/>
        <v>#N/A</v>
      </c>
      <c r="BS999" s="72" t="e">
        <f t="shared" ca="1" si="1286"/>
        <v>#N/A</v>
      </c>
      <c r="BT999" s="72" t="e">
        <f t="shared" ca="1" si="1287"/>
        <v>#N/A</v>
      </c>
      <c r="BU999" s="72" t="e">
        <f t="shared" ca="1" si="1288"/>
        <v>#N/A</v>
      </c>
      <c r="BV999" s="72" t="e">
        <f t="shared" ca="1" si="1289"/>
        <v>#N/A</v>
      </c>
    </row>
    <row r="1000" spans="1:74">
      <c r="A1000" s="13" t="e">
        <f ca="1">'MGRS to'!AO1000</f>
        <v>#N/A</v>
      </c>
      <c r="B1000" s="13" t="e">
        <f ca="1">'MGRS to'!AP1000</f>
        <v>#N/A</v>
      </c>
      <c r="C1000" s="19" t="e">
        <f t="shared" ca="1" si="1218"/>
        <v>#N/A</v>
      </c>
      <c r="D1000" s="19" t="e">
        <f t="shared" ca="1" si="1219"/>
        <v>#N/A</v>
      </c>
      <c r="E1000" s="19" t="e">
        <f t="shared" ca="1" si="1220"/>
        <v>#N/A</v>
      </c>
      <c r="F1000" s="19" t="e">
        <f t="shared" ca="1" si="1221"/>
        <v>#N/A</v>
      </c>
      <c r="G1000" s="19" t="e">
        <f t="shared" ca="1" si="1222"/>
        <v>#N/A</v>
      </c>
      <c r="H1000" s="19" t="e">
        <f t="shared" ca="1" si="1223"/>
        <v>#N/A</v>
      </c>
      <c r="I1000" s="19" t="e">
        <f t="shared" ca="1" si="1224"/>
        <v>#N/A</v>
      </c>
      <c r="J1000" s="19" t="e">
        <f t="shared" ca="1" si="1225"/>
        <v>#N/A</v>
      </c>
      <c r="K1000" s="19" t="e">
        <f t="shared" ca="1" si="1226"/>
        <v>#N/A</v>
      </c>
      <c r="L1000" s="19" t="e">
        <f t="shared" ca="1" si="1227"/>
        <v>#N/A</v>
      </c>
      <c r="M1000" s="19" t="e">
        <f t="shared" ca="1" si="1228"/>
        <v>#N/A</v>
      </c>
      <c r="N1000" s="19" t="e">
        <f t="shared" ca="1" si="1229"/>
        <v>#N/A</v>
      </c>
      <c r="O1000" s="19" t="e">
        <f t="shared" ca="1" si="1230"/>
        <v>#N/A</v>
      </c>
      <c r="P1000" s="72" t="e">
        <f t="shared" ca="1" si="1231"/>
        <v>#N/A</v>
      </c>
      <c r="Q1000" s="72" t="e">
        <f t="shared" ca="1" si="1232"/>
        <v>#N/A</v>
      </c>
      <c r="R1000" s="72" t="e">
        <f t="shared" ca="1" si="1233"/>
        <v>#N/A</v>
      </c>
      <c r="S1000" s="19" t="e">
        <f t="shared" ca="1" si="1234"/>
        <v>#N/A</v>
      </c>
      <c r="T1000" s="19" t="e">
        <f t="shared" ca="1" si="1235"/>
        <v>#N/A</v>
      </c>
      <c r="U1000" s="19" t="e">
        <f t="shared" ca="1" si="1236"/>
        <v>#N/A</v>
      </c>
      <c r="V1000" s="19" t="e">
        <f t="shared" ca="1" si="1237"/>
        <v>#N/A</v>
      </c>
      <c r="W1000" s="19" t="e">
        <f t="shared" ca="1" si="1238"/>
        <v>#N/A</v>
      </c>
      <c r="X1000" s="19" t="e">
        <f t="shared" ca="1" si="1239"/>
        <v>#N/A</v>
      </c>
      <c r="Y1000" s="72" t="e">
        <f t="shared" ca="1" si="1240"/>
        <v>#N/A</v>
      </c>
      <c r="Z1000" s="72" t="e">
        <f t="shared" ca="1" si="1241"/>
        <v>#N/A</v>
      </c>
      <c r="AA1000" s="72" t="e">
        <f t="shared" ca="1" si="1242"/>
        <v>#N/A</v>
      </c>
      <c r="AB1000" s="19" t="e">
        <f t="shared" ca="1" si="1243"/>
        <v>#N/A</v>
      </c>
      <c r="AC1000" s="19" t="e">
        <f t="shared" ca="1" si="1244"/>
        <v>#N/A</v>
      </c>
      <c r="AD1000" s="19" t="e">
        <f t="shared" ca="1" si="1245"/>
        <v>#N/A</v>
      </c>
      <c r="AE1000" s="19" t="e">
        <f t="shared" ca="1" si="1246"/>
        <v>#N/A</v>
      </c>
      <c r="AF1000" s="19" t="e">
        <f t="shared" ca="1" si="1247"/>
        <v>#N/A</v>
      </c>
      <c r="AG1000" s="19" t="e">
        <f t="shared" ca="1" si="1248"/>
        <v>#N/A</v>
      </c>
      <c r="AH1000" s="72" t="e">
        <f t="shared" ca="1" si="1249"/>
        <v>#N/A</v>
      </c>
      <c r="AI1000" s="72" t="e">
        <f t="shared" ca="1" si="1250"/>
        <v>#N/A</v>
      </c>
      <c r="AJ1000" s="72" t="e">
        <f t="shared" ca="1" si="1251"/>
        <v>#N/A</v>
      </c>
      <c r="AK1000" s="19" t="e">
        <f t="shared" ca="1" si="1252"/>
        <v>#N/A</v>
      </c>
      <c r="AL1000" s="19" t="e">
        <f t="shared" ca="1" si="1253"/>
        <v>#N/A</v>
      </c>
      <c r="AM1000" s="19" t="e">
        <f t="shared" ca="1" si="1254"/>
        <v>#N/A</v>
      </c>
      <c r="AN1000" s="19" t="e">
        <f t="shared" ca="1" si="1255"/>
        <v>#N/A</v>
      </c>
      <c r="AO1000" s="19" t="e">
        <f t="shared" ca="1" si="1256"/>
        <v>#N/A</v>
      </c>
      <c r="AP1000" s="19" t="e">
        <f t="shared" ca="1" si="1257"/>
        <v>#N/A</v>
      </c>
      <c r="AQ1000" s="72" t="e">
        <f t="shared" ca="1" si="1258"/>
        <v>#N/A</v>
      </c>
      <c r="AR1000" s="72" t="e">
        <f t="shared" ca="1" si="1259"/>
        <v>#N/A</v>
      </c>
      <c r="AS1000" s="72" t="e">
        <f t="shared" ca="1" si="1260"/>
        <v>#N/A</v>
      </c>
      <c r="AT1000" s="19" t="e">
        <f t="shared" ca="1" si="1261"/>
        <v>#N/A</v>
      </c>
      <c r="AU1000" s="19" t="e">
        <f t="shared" ca="1" si="1262"/>
        <v>#N/A</v>
      </c>
      <c r="AV1000" s="19" t="e">
        <f t="shared" ca="1" si="1263"/>
        <v>#N/A</v>
      </c>
      <c r="AW1000" s="19" t="e">
        <f t="shared" ca="1" si="1264"/>
        <v>#N/A</v>
      </c>
      <c r="AX1000" s="19" t="e">
        <f t="shared" ca="1" si="1265"/>
        <v>#N/A</v>
      </c>
      <c r="AY1000" s="19" t="e">
        <f t="shared" ca="1" si="1266"/>
        <v>#N/A</v>
      </c>
      <c r="AZ1000" s="72" t="e">
        <f t="shared" ca="1" si="1267"/>
        <v>#N/A</v>
      </c>
      <c r="BA1000" s="72" t="e">
        <f t="shared" ca="1" si="1268"/>
        <v>#N/A</v>
      </c>
      <c r="BB1000" s="72" t="e">
        <f t="shared" ca="1" si="1269"/>
        <v>#N/A</v>
      </c>
      <c r="BC1000" s="19" t="e">
        <f t="shared" ca="1" si="1270"/>
        <v>#N/A</v>
      </c>
      <c r="BD1000" s="19" t="e">
        <f t="shared" ca="1" si="1271"/>
        <v>#N/A</v>
      </c>
      <c r="BE1000" s="19" t="e">
        <f t="shared" ca="1" si="1272"/>
        <v>#N/A</v>
      </c>
      <c r="BF1000" s="19" t="e">
        <f t="shared" ca="1" si="1273"/>
        <v>#N/A</v>
      </c>
      <c r="BG1000" s="19" t="e">
        <f t="shared" ca="1" si="1274"/>
        <v>#N/A</v>
      </c>
      <c r="BH1000" s="19" t="e">
        <f t="shared" ca="1" si="1275"/>
        <v>#N/A</v>
      </c>
      <c r="BI1000" s="72" t="e">
        <f t="shared" ca="1" si="1276"/>
        <v>#N/A</v>
      </c>
      <c r="BJ1000" s="72" t="e">
        <f t="shared" ca="1" si="1277"/>
        <v>#N/A</v>
      </c>
      <c r="BK1000" s="72" t="e">
        <f t="shared" ca="1" si="1278"/>
        <v>#N/A</v>
      </c>
      <c r="BL1000" s="72" t="e">
        <f t="shared" ca="1" si="1279"/>
        <v>#N/A</v>
      </c>
      <c r="BM1000" s="72" t="e">
        <f t="shared" ca="1" si="1280"/>
        <v>#N/A</v>
      </c>
      <c r="BN1000" s="72" t="e">
        <f t="shared" ca="1" si="1281"/>
        <v>#N/A</v>
      </c>
      <c r="BO1000" s="72" t="e">
        <f t="shared" ca="1" si="1282"/>
        <v>#N/A</v>
      </c>
      <c r="BP1000" s="72" t="e">
        <f t="shared" ca="1" si="1283"/>
        <v>#N/A</v>
      </c>
      <c r="BQ1000" s="72" t="e">
        <f t="shared" ca="1" si="1284"/>
        <v>#N/A</v>
      </c>
      <c r="BR1000" s="72" t="e">
        <f t="shared" ca="1" si="1285"/>
        <v>#N/A</v>
      </c>
      <c r="BS1000" s="72" t="e">
        <f t="shared" ca="1" si="1286"/>
        <v>#N/A</v>
      </c>
      <c r="BT1000" s="72" t="e">
        <f t="shared" ca="1" si="1287"/>
        <v>#N/A</v>
      </c>
      <c r="BU1000" s="72" t="e">
        <f t="shared" ca="1" si="1288"/>
        <v>#N/A</v>
      </c>
      <c r="BV1000" s="72" t="e">
        <f t="shared" ca="1" si="1289"/>
        <v>#N/A</v>
      </c>
    </row>
    <row r="1001" spans="1:74">
      <c r="A1001" s="13" t="e">
        <f ca="1">'MGRS to'!AO1001</f>
        <v>#N/A</v>
      </c>
      <c r="B1001" s="13" t="e">
        <f ca="1">'MGRS to'!AP1001</f>
        <v>#N/A</v>
      </c>
      <c r="C1001" s="19" t="e">
        <f t="shared" ca="1" si="1218"/>
        <v>#N/A</v>
      </c>
      <c r="D1001" s="19" t="e">
        <f t="shared" ca="1" si="1219"/>
        <v>#N/A</v>
      </c>
      <c r="E1001" s="19" t="e">
        <f t="shared" ca="1" si="1220"/>
        <v>#N/A</v>
      </c>
      <c r="F1001" s="19" t="e">
        <f t="shared" ca="1" si="1221"/>
        <v>#N/A</v>
      </c>
      <c r="G1001" s="19" t="e">
        <f t="shared" ca="1" si="1222"/>
        <v>#N/A</v>
      </c>
      <c r="H1001" s="19" t="e">
        <f t="shared" ca="1" si="1223"/>
        <v>#N/A</v>
      </c>
      <c r="I1001" s="19" t="e">
        <f t="shared" ca="1" si="1224"/>
        <v>#N/A</v>
      </c>
      <c r="J1001" s="19" t="e">
        <f t="shared" ca="1" si="1225"/>
        <v>#N/A</v>
      </c>
      <c r="K1001" s="19" t="e">
        <f t="shared" ca="1" si="1226"/>
        <v>#N/A</v>
      </c>
      <c r="L1001" s="19" t="e">
        <f t="shared" ca="1" si="1227"/>
        <v>#N/A</v>
      </c>
      <c r="M1001" s="19" t="e">
        <f t="shared" ca="1" si="1228"/>
        <v>#N/A</v>
      </c>
      <c r="N1001" s="19" t="e">
        <f t="shared" ca="1" si="1229"/>
        <v>#N/A</v>
      </c>
      <c r="O1001" s="19" t="e">
        <f t="shared" ca="1" si="1230"/>
        <v>#N/A</v>
      </c>
      <c r="P1001" s="72" t="e">
        <f t="shared" ca="1" si="1231"/>
        <v>#N/A</v>
      </c>
      <c r="Q1001" s="72" t="e">
        <f t="shared" ca="1" si="1232"/>
        <v>#N/A</v>
      </c>
      <c r="R1001" s="72" t="e">
        <f t="shared" ca="1" si="1233"/>
        <v>#N/A</v>
      </c>
      <c r="S1001" s="19" t="e">
        <f t="shared" ca="1" si="1234"/>
        <v>#N/A</v>
      </c>
      <c r="T1001" s="19" t="e">
        <f t="shared" ca="1" si="1235"/>
        <v>#N/A</v>
      </c>
      <c r="U1001" s="19" t="e">
        <f t="shared" ca="1" si="1236"/>
        <v>#N/A</v>
      </c>
      <c r="V1001" s="19" t="e">
        <f t="shared" ca="1" si="1237"/>
        <v>#N/A</v>
      </c>
      <c r="W1001" s="19" t="e">
        <f t="shared" ca="1" si="1238"/>
        <v>#N/A</v>
      </c>
      <c r="X1001" s="19" t="e">
        <f t="shared" ca="1" si="1239"/>
        <v>#N/A</v>
      </c>
      <c r="Y1001" s="72" t="e">
        <f t="shared" ca="1" si="1240"/>
        <v>#N/A</v>
      </c>
      <c r="Z1001" s="72" t="e">
        <f t="shared" ca="1" si="1241"/>
        <v>#N/A</v>
      </c>
      <c r="AA1001" s="72" t="e">
        <f t="shared" ca="1" si="1242"/>
        <v>#N/A</v>
      </c>
      <c r="AB1001" s="19" t="e">
        <f t="shared" ca="1" si="1243"/>
        <v>#N/A</v>
      </c>
      <c r="AC1001" s="19" t="e">
        <f t="shared" ca="1" si="1244"/>
        <v>#N/A</v>
      </c>
      <c r="AD1001" s="19" t="e">
        <f t="shared" ca="1" si="1245"/>
        <v>#N/A</v>
      </c>
      <c r="AE1001" s="19" t="e">
        <f t="shared" ca="1" si="1246"/>
        <v>#N/A</v>
      </c>
      <c r="AF1001" s="19" t="e">
        <f t="shared" ca="1" si="1247"/>
        <v>#N/A</v>
      </c>
      <c r="AG1001" s="19" t="e">
        <f t="shared" ca="1" si="1248"/>
        <v>#N/A</v>
      </c>
      <c r="AH1001" s="72" t="e">
        <f t="shared" ca="1" si="1249"/>
        <v>#N/A</v>
      </c>
      <c r="AI1001" s="72" t="e">
        <f t="shared" ca="1" si="1250"/>
        <v>#N/A</v>
      </c>
      <c r="AJ1001" s="72" t="e">
        <f t="shared" ca="1" si="1251"/>
        <v>#N/A</v>
      </c>
      <c r="AK1001" s="19" t="e">
        <f t="shared" ca="1" si="1252"/>
        <v>#N/A</v>
      </c>
      <c r="AL1001" s="19" t="e">
        <f t="shared" ca="1" si="1253"/>
        <v>#N/A</v>
      </c>
      <c r="AM1001" s="19" t="e">
        <f t="shared" ca="1" si="1254"/>
        <v>#N/A</v>
      </c>
      <c r="AN1001" s="19" t="e">
        <f t="shared" ca="1" si="1255"/>
        <v>#N/A</v>
      </c>
      <c r="AO1001" s="19" t="e">
        <f t="shared" ca="1" si="1256"/>
        <v>#N/A</v>
      </c>
      <c r="AP1001" s="19" t="e">
        <f t="shared" ca="1" si="1257"/>
        <v>#N/A</v>
      </c>
      <c r="AQ1001" s="72" t="e">
        <f t="shared" ca="1" si="1258"/>
        <v>#N/A</v>
      </c>
      <c r="AR1001" s="72" t="e">
        <f t="shared" ca="1" si="1259"/>
        <v>#N/A</v>
      </c>
      <c r="AS1001" s="72" t="e">
        <f t="shared" ca="1" si="1260"/>
        <v>#N/A</v>
      </c>
      <c r="AT1001" s="19" t="e">
        <f t="shared" ca="1" si="1261"/>
        <v>#N/A</v>
      </c>
      <c r="AU1001" s="19" t="e">
        <f t="shared" ca="1" si="1262"/>
        <v>#N/A</v>
      </c>
      <c r="AV1001" s="19" t="e">
        <f t="shared" ca="1" si="1263"/>
        <v>#N/A</v>
      </c>
      <c r="AW1001" s="19" t="e">
        <f t="shared" ca="1" si="1264"/>
        <v>#N/A</v>
      </c>
      <c r="AX1001" s="19" t="e">
        <f t="shared" ca="1" si="1265"/>
        <v>#N/A</v>
      </c>
      <c r="AY1001" s="19" t="e">
        <f t="shared" ca="1" si="1266"/>
        <v>#N/A</v>
      </c>
      <c r="AZ1001" s="72" t="e">
        <f t="shared" ca="1" si="1267"/>
        <v>#N/A</v>
      </c>
      <c r="BA1001" s="72" t="e">
        <f t="shared" ca="1" si="1268"/>
        <v>#N/A</v>
      </c>
      <c r="BB1001" s="72" t="e">
        <f t="shared" ca="1" si="1269"/>
        <v>#N/A</v>
      </c>
      <c r="BC1001" s="19" t="e">
        <f t="shared" ca="1" si="1270"/>
        <v>#N/A</v>
      </c>
      <c r="BD1001" s="19" t="e">
        <f t="shared" ca="1" si="1271"/>
        <v>#N/A</v>
      </c>
      <c r="BE1001" s="19" t="e">
        <f t="shared" ca="1" si="1272"/>
        <v>#N/A</v>
      </c>
      <c r="BF1001" s="19" t="e">
        <f t="shared" ca="1" si="1273"/>
        <v>#N/A</v>
      </c>
      <c r="BG1001" s="19" t="e">
        <f t="shared" ca="1" si="1274"/>
        <v>#N/A</v>
      </c>
      <c r="BH1001" s="19" t="e">
        <f t="shared" ca="1" si="1275"/>
        <v>#N/A</v>
      </c>
      <c r="BI1001" s="72" t="e">
        <f t="shared" ca="1" si="1276"/>
        <v>#N/A</v>
      </c>
      <c r="BJ1001" s="72" t="e">
        <f t="shared" ca="1" si="1277"/>
        <v>#N/A</v>
      </c>
      <c r="BK1001" s="72" t="e">
        <f t="shared" ca="1" si="1278"/>
        <v>#N/A</v>
      </c>
      <c r="BL1001" s="72" t="e">
        <f t="shared" ca="1" si="1279"/>
        <v>#N/A</v>
      </c>
      <c r="BM1001" s="72" t="e">
        <f t="shared" ca="1" si="1280"/>
        <v>#N/A</v>
      </c>
      <c r="BN1001" s="72" t="e">
        <f t="shared" ca="1" si="1281"/>
        <v>#N/A</v>
      </c>
      <c r="BO1001" s="72" t="e">
        <f t="shared" ca="1" si="1282"/>
        <v>#N/A</v>
      </c>
      <c r="BP1001" s="72" t="e">
        <f t="shared" ca="1" si="1283"/>
        <v>#N/A</v>
      </c>
      <c r="BQ1001" s="72" t="e">
        <f t="shared" ca="1" si="1284"/>
        <v>#N/A</v>
      </c>
      <c r="BR1001" s="72" t="e">
        <f t="shared" ca="1" si="1285"/>
        <v>#N/A</v>
      </c>
      <c r="BS1001" s="72" t="e">
        <f t="shared" ca="1" si="1286"/>
        <v>#N/A</v>
      </c>
      <c r="BT1001" s="72" t="e">
        <f t="shared" ca="1" si="1287"/>
        <v>#N/A</v>
      </c>
      <c r="BU1001" s="72" t="e">
        <f t="shared" ca="1" si="1288"/>
        <v>#N/A</v>
      </c>
      <c r="BV1001" s="72" t="e">
        <f t="shared" ca="1" si="1289"/>
        <v>#N/A</v>
      </c>
    </row>
  </sheetData>
  <hyperlinks>
    <hyperlink ref="E2" r:id="rId1" xr:uid="{00000000-0004-0000-0600-000000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I27"/>
  <sheetViews>
    <sheetView workbookViewId="0">
      <selection activeCell="H30" sqref="H30"/>
    </sheetView>
  </sheetViews>
  <sheetFormatPr defaultRowHeight="14.25"/>
  <cols>
    <col min="1" max="1" width="2.85546875" bestFit="1" customWidth="1"/>
    <col min="2" max="2" width="3.7109375" bestFit="1" customWidth="1"/>
    <col min="3" max="3" width="3.7109375" customWidth="1"/>
    <col min="5" max="5" width="15.85546875" bestFit="1" customWidth="1"/>
    <col min="6" max="6" width="16.85546875" bestFit="1" customWidth="1"/>
    <col min="7" max="7" width="20.28515625" bestFit="1" customWidth="1"/>
    <col min="8" max="8" width="45.85546875" bestFit="1" customWidth="1"/>
    <col min="9" max="9" width="18.7109375" bestFit="1" customWidth="1"/>
  </cols>
  <sheetData>
    <row r="1" spans="1:6">
      <c r="A1" s="72" t="s">
        <v>72</v>
      </c>
      <c r="B1" s="72">
        <v>-12</v>
      </c>
      <c r="C1" s="72" t="s">
        <v>72</v>
      </c>
      <c r="D1" s="72"/>
      <c r="E1" s="46">
        <f t="shared" ref="E1:E25" ca="1" si="0">NOW()-1/24+B1/24</f>
        <v>45386.864661921296</v>
      </c>
      <c r="F1" s="72" t="str">
        <f t="shared" ref="F1:F24" ca="1" si="1">DAY(E1)&amp;" "&amp;RIGHT(HOUR(E1)+100,2)&amp;RIGHT(MINUTE(E1)+100,2)&amp;VLOOKUP(B1,$B$1:$C$25,2,FALSE)&amp;" "&amp;VLOOKUP(MONTH(E1),$B$14:$D$25,3,FALSE)&amp;" "&amp;YEAR(E1)</f>
        <v>4 2045Y APR 2024</v>
      </c>
    </row>
    <row r="2" spans="1:6">
      <c r="A2" s="72" t="s">
        <v>70</v>
      </c>
      <c r="B2" s="72">
        <v>-11</v>
      </c>
      <c r="C2" s="72" t="s">
        <v>70</v>
      </c>
      <c r="D2" s="72"/>
      <c r="E2" s="46">
        <f t="shared" ca="1" si="0"/>
        <v>45386.90632858796</v>
      </c>
      <c r="F2" s="72" t="str">
        <f t="shared" ca="1" si="1"/>
        <v>4 2145X APR 2024</v>
      </c>
    </row>
    <row r="3" spans="1:6">
      <c r="A3" s="72" t="s">
        <v>68</v>
      </c>
      <c r="B3" s="72">
        <v>-10</v>
      </c>
      <c r="C3" s="72" t="s">
        <v>68</v>
      </c>
      <c r="D3" s="72"/>
      <c r="E3" s="46">
        <f t="shared" ca="1" si="0"/>
        <v>45386.947995254632</v>
      </c>
      <c r="F3" s="72" t="str">
        <f t="shared" ca="1" si="1"/>
        <v>4 2245W APR 2024</v>
      </c>
    </row>
    <row r="4" spans="1:6">
      <c r="A4" s="72" t="s">
        <v>66</v>
      </c>
      <c r="B4" s="72">
        <v>-9</v>
      </c>
      <c r="C4" s="72" t="s">
        <v>66</v>
      </c>
      <c r="D4" s="72"/>
      <c r="E4" s="46">
        <f t="shared" ca="1" si="0"/>
        <v>45386.989661921296</v>
      </c>
      <c r="F4" s="72" t="str">
        <f t="shared" ca="1" si="1"/>
        <v>4 2345V APR 2024</v>
      </c>
    </row>
    <row r="5" spans="1:6">
      <c r="A5" s="72" t="s">
        <v>63</v>
      </c>
      <c r="B5" s="72">
        <v>-8</v>
      </c>
      <c r="C5" s="72" t="s">
        <v>63</v>
      </c>
      <c r="D5" s="72"/>
      <c r="E5" s="46">
        <f t="shared" ca="1" si="0"/>
        <v>45387.03132858796</v>
      </c>
      <c r="F5" s="72" t="str">
        <f t="shared" ca="1" si="1"/>
        <v>5 0045U APR 2024</v>
      </c>
    </row>
    <row r="6" spans="1:6">
      <c r="A6" s="72" t="s">
        <v>60</v>
      </c>
      <c r="B6" s="72">
        <v>-7</v>
      </c>
      <c r="C6" s="72" t="s">
        <v>60</v>
      </c>
      <c r="D6" s="72"/>
      <c r="E6" s="46">
        <f t="shared" ca="1" si="0"/>
        <v>45387.072995254632</v>
      </c>
      <c r="F6" s="72" t="str">
        <f t="shared" ca="1" si="1"/>
        <v>5 0145T APR 2024</v>
      </c>
    </row>
    <row r="7" spans="1:6">
      <c r="A7" s="72" t="s">
        <v>13</v>
      </c>
      <c r="B7" s="72">
        <v>-6</v>
      </c>
      <c r="C7" s="72" t="s">
        <v>13</v>
      </c>
      <c r="D7" s="72"/>
      <c r="E7" s="46">
        <f t="shared" ca="1" si="0"/>
        <v>45387.114661921296</v>
      </c>
      <c r="F7" s="72" t="str">
        <f t="shared" ca="1" si="1"/>
        <v>5 0245S APR 2024</v>
      </c>
    </row>
    <row r="8" spans="1:6">
      <c r="A8" s="72" t="s">
        <v>55</v>
      </c>
      <c r="B8" s="72">
        <v>-5</v>
      </c>
      <c r="C8" s="72" t="s">
        <v>55</v>
      </c>
      <c r="D8" s="72"/>
      <c r="E8" s="46">
        <f t="shared" ca="1" si="0"/>
        <v>45387.15632858796</v>
      </c>
      <c r="F8" s="72" t="str">
        <f t="shared" ca="1" si="1"/>
        <v>5 0345R APR 2024</v>
      </c>
    </row>
    <row r="9" spans="1:6">
      <c r="A9" s="72" t="s">
        <v>52</v>
      </c>
      <c r="B9" s="72">
        <v>-4</v>
      </c>
      <c r="C9" s="72" t="s">
        <v>52</v>
      </c>
      <c r="D9" s="72"/>
      <c r="E9" s="46">
        <f t="shared" ca="1" si="0"/>
        <v>45387.197995254632</v>
      </c>
      <c r="F9" s="72" t="str">
        <f t="shared" ca="1" si="1"/>
        <v>5 0445Q APR 2024</v>
      </c>
    </row>
    <row r="10" spans="1:6">
      <c r="A10" s="72" t="s">
        <v>49</v>
      </c>
      <c r="B10" s="72">
        <v>-3</v>
      </c>
      <c r="C10" s="72" t="s">
        <v>49</v>
      </c>
      <c r="D10" s="72"/>
      <c r="E10" s="46">
        <f t="shared" ca="1" si="0"/>
        <v>45387.239661921296</v>
      </c>
      <c r="F10" s="72" t="str">
        <f t="shared" ca="1" si="1"/>
        <v>5 0545P APR 2024</v>
      </c>
    </row>
    <row r="11" spans="1:6">
      <c r="A11" s="72" t="s">
        <v>855</v>
      </c>
      <c r="B11" s="72">
        <v>-2</v>
      </c>
      <c r="C11" s="72" t="s">
        <v>855</v>
      </c>
      <c r="D11" s="72"/>
      <c r="E11" s="46">
        <f t="shared" ca="1" si="0"/>
        <v>45387.28132858796</v>
      </c>
      <c r="F11" s="72" t="str">
        <f t="shared" ca="1" si="1"/>
        <v>5 0645O APR 2024</v>
      </c>
    </row>
    <row r="12" spans="1:6">
      <c r="A12" s="72" t="s">
        <v>46</v>
      </c>
      <c r="B12" s="72">
        <v>-1</v>
      </c>
      <c r="C12" s="72" t="s">
        <v>46</v>
      </c>
      <c r="D12" s="72"/>
      <c r="E12" s="46">
        <f t="shared" ca="1" si="0"/>
        <v>45387.322995254632</v>
      </c>
      <c r="F12" s="72" t="str">
        <f t="shared" ca="1" si="1"/>
        <v>5 0745N APR 2024</v>
      </c>
    </row>
    <row r="13" spans="1:6">
      <c r="A13" s="72" t="s">
        <v>74</v>
      </c>
      <c r="B13" s="72">
        <v>0</v>
      </c>
      <c r="C13" s="72" t="s">
        <v>74</v>
      </c>
      <c r="D13" s="72"/>
      <c r="E13" s="46">
        <f ca="1">NOW()-1/24+B13/24</f>
        <v>45387.364661921296</v>
      </c>
      <c r="F13" s="72" t="str">
        <f t="shared" ca="1" si="1"/>
        <v>5 0845Z APR 2024</v>
      </c>
    </row>
    <row r="14" spans="1:6">
      <c r="A14" s="72" t="s">
        <v>4</v>
      </c>
      <c r="B14" s="72">
        <v>1</v>
      </c>
      <c r="C14" s="72" t="s">
        <v>4</v>
      </c>
      <c r="D14" s="47" t="s">
        <v>856</v>
      </c>
      <c r="E14" s="46">
        <f t="shared" ca="1" si="0"/>
        <v>45387.40632858796</v>
      </c>
      <c r="F14" s="72" t="str">
        <f t="shared" ca="1" si="1"/>
        <v>5 0945A APR 2024</v>
      </c>
    </row>
    <row r="15" spans="1:6">
      <c r="A15" s="72" t="s">
        <v>8</v>
      </c>
      <c r="B15" s="72">
        <v>2</v>
      </c>
      <c r="C15" s="72" t="s">
        <v>8</v>
      </c>
      <c r="D15" s="72" t="s">
        <v>857</v>
      </c>
      <c r="E15" s="46">
        <f t="shared" ca="1" si="0"/>
        <v>45387.447995254632</v>
      </c>
      <c r="F15" s="72" t="str">
        <f t="shared" ca="1" si="1"/>
        <v>5 1045B APR 2024</v>
      </c>
    </row>
    <row r="16" spans="1:6">
      <c r="A16" s="72" t="s">
        <v>12</v>
      </c>
      <c r="B16" s="72">
        <v>3</v>
      </c>
      <c r="C16" s="72" t="s">
        <v>12</v>
      </c>
      <c r="D16" s="72" t="s">
        <v>858</v>
      </c>
      <c r="E16" s="46">
        <f t="shared" ca="1" si="0"/>
        <v>45387.489661921296</v>
      </c>
      <c r="F16" s="72" t="str">
        <f t="shared" ca="1" si="1"/>
        <v>5 1145C APR 2024</v>
      </c>
    </row>
    <row r="17" spans="1:9">
      <c r="A17" s="72" t="s">
        <v>17</v>
      </c>
      <c r="B17" s="72">
        <v>4</v>
      </c>
      <c r="C17" s="72" t="s">
        <v>17</v>
      </c>
      <c r="D17" s="72" t="s">
        <v>859</v>
      </c>
      <c r="E17" s="46">
        <f t="shared" ca="1" si="0"/>
        <v>45387.53132858796</v>
      </c>
      <c r="F17" s="72" t="str">
        <f t="shared" ca="1" si="1"/>
        <v>5 1245D APR 2024</v>
      </c>
      <c r="G17" s="72"/>
      <c r="H17" s="72"/>
      <c r="I17" s="72"/>
    </row>
    <row r="18" spans="1:9">
      <c r="A18" s="72" t="s">
        <v>21</v>
      </c>
      <c r="B18" s="72">
        <v>5</v>
      </c>
      <c r="C18" s="72" t="s">
        <v>21</v>
      </c>
      <c r="D18" s="72" t="s">
        <v>860</v>
      </c>
      <c r="E18" s="46">
        <f t="shared" ca="1" si="0"/>
        <v>45387.572995254632</v>
      </c>
      <c r="F18" s="72" t="str">
        <f t="shared" ca="1" si="1"/>
        <v>5 1345E APR 2024</v>
      </c>
      <c r="G18" s="72"/>
      <c r="H18" s="72"/>
      <c r="I18" s="72"/>
    </row>
    <row r="19" spans="1:9">
      <c r="A19" s="72" t="s">
        <v>25</v>
      </c>
      <c r="B19" s="72">
        <v>6</v>
      </c>
      <c r="C19" s="72" t="s">
        <v>25</v>
      </c>
      <c r="D19" s="72" t="s">
        <v>861</v>
      </c>
      <c r="E19" s="46">
        <f t="shared" ca="1" si="0"/>
        <v>45387.614661921296</v>
      </c>
      <c r="F19" s="72" t="str">
        <f t="shared" ca="1" si="1"/>
        <v>5 1445F APR 2024</v>
      </c>
      <c r="G19" s="72"/>
      <c r="H19" s="72"/>
      <c r="I19" s="72"/>
    </row>
    <row r="20" spans="1:9">
      <c r="A20" s="72" t="s">
        <v>28</v>
      </c>
      <c r="B20" s="72">
        <v>7</v>
      </c>
      <c r="C20" s="72" t="s">
        <v>28</v>
      </c>
      <c r="D20" s="72" t="s">
        <v>862</v>
      </c>
      <c r="E20" s="46">
        <f t="shared" ca="1" si="0"/>
        <v>45387.65632858796</v>
      </c>
      <c r="F20" s="72" t="str">
        <f t="shared" ca="1" si="1"/>
        <v>5 1545G APR 2024</v>
      </c>
      <c r="G20" s="72"/>
      <c r="H20" s="72"/>
      <c r="I20" s="72"/>
    </row>
    <row r="21" spans="1:9">
      <c r="A21" s="72" t="s">
        <v>31</v>
      </c>
      <c r="B21" s="72">
        <v>8</v>
      </c>
      <c r="C21" s="72" t="s">
        <v>31</v>
      </c>
      <c r="D21" s="72" t="s">
        <v>863</v>
      </c>
      <c r="E21" s="46">
        <f t="shared" ca="1" si="0"/>
        <v>45387.697995254632</v>
      </c>
      <c r="F21" s="72" t="str">
        <f t="shared" ca="1" si="1"/>
        <v>5 1645H APR 2024</v>
      </c>
      <c r="G21" s="72"/>
      <c r="H21" s="72"/>
      <c r="I21" s="72"/>
    </row>
    <row r="22" spans="1:9">
      <c r="A22" s="72" t="s">
        <v>864</v>
      </c>
      <c r="B22" s="72">
        <v>9</v>
      </c>
      <c r="C22" s="72" t="s">
        <v>864</v>
      </c>
      <c r="D22" s="72" t="s">
        <v>865</v>
      </c>
      <c r="E22" s="46">
        <f t="shared" ca="1" si="0"/>
        <v>45387.739661921296</v>
      </c>
      <c r="F22" s="72" t="str">
        <f t="shared" ca="1" si="1"/>
        <v>5 1745I APR 2024</v>
      </c>
      <c r="G22" s="72"/>
      <c r="H22" s="72"/>
      <c r="I22" s="72"/>
    </row>
    <row r="23" spans="1:9">
      <c r="A23" s="72" t="s">
        <v>37</v>
      </c>
      <c r="B23" s="72">
        <v>10</v>
      </c>
      <c r="C23" s="72" t="s">
        <v>37</v>
      </c>
      <c r="D23" s="72" t="s">
        <v>866</v>
      </c>
      <c r="E23" s="46">
        <f t="shared" ca="1" si="0"/>
        <v>45387.78132858796</v>
      </c>
      <c r="F23" s="72" t="str">
        <f t="shared" ca="1" si="1"/>
        <v>5 1845K APR 2024</v>
      </c>
      <c r="G23" s="72"/>
      <c r="H23" s="72"/>
      <c r="I23" s="72"/>
    </row>
    <row r="24" spans="1:9">
      <c r="A24" s="72" t="s">
        <v>40</v>
      </c>
      <c r="B24" s="72">
        <v>11</v>
      </c>
      <c r="C24" s="72" t="s">
        <v>40</v>
      </c>
      <c r="D24" s="72" t="s">
        <v>867</v>
      </c>
      <c r="E24" s="46">
        <f t="shared" ca="1" si="0"/>
        <v>45387.822995254632</v>
      </c>
      <c r="F24" s="72" t="str">
        <f t="shared" ca="1" si="1"/>
        <v>5 1945L APR 2024</v>
      </c>
      <c r="G24" s="72"/>
      <c r="H24" s="72"/>
      <c r="I24" s="72"/>
    </row>
    <row r="25" spans="1:9">
      <c r="A25" s="72" t="s">
        <v>43</v>
      </c>
      <c r="B25" s="72">
        <v>12</v>
      </c>
      <c r="C25" s="72" t="s">
        <v>43</v>
      </c>
      <c r="D25" s="72" t="s">
        <v>868</v>
      </c>
      <c r="E25" s="46">
        <f t="shared" ca="1" si="0"/>
        <v>45387.864661921296</v>
      </c>
      <c r="F25" s="72" t="str">
        <f ca="1">DAY(E25)&amp;" "&amp;RIGHT(HOUR(E25)+100,2)&amp;RIGHT(MINUTE(E25)+100,2)&amp;VLOOKUP(B25,$B$1:$C$25,2,FALSE)&amp;" "&amp;VLOOKUP(MONTH(E25),$B$14:$D$25,3,FALSE)&amp;" "&amp;YEAR(E25)</f>
        <v>5 2045M APR 2024</v>
      </c>
      <c r="G25" s="72"/>
      <c r="H25" s="72"/>
      <c r="I25" s="72"/>
    </row>
    <row r="27" spans="1:9" ht="36">
      <c r="A27" s="72"/>
      <c r="B27" s="48">
        <f ca="1">RANDBETWEEN(-12,12)</f>
        <v>-1</v>
      </c>
      <c r="C27" s="48"/>
      <c r="D27" s="48"/>
      <c r="E27" s="49">
        <f ca="1">_xlfn.FLOOR.MATH(NOW())+B27/24</f>
        <v>45386.958333333336</v>
      </c>
      <c r="F27" s="72"/>
      <c r="G27" s="50" t="s">
        <v>869</v>
      </c>
      <c r="H27" s="50" t="str">
        <f ca="1">DAY(E27)&amp;" "&amp;RIGHT(HOUR(E27)+100,2)&amp;RIGHT(MINUTE(E27)+100,2)&amp;VLOOKUP(B27,$B$1:$C$25,2,FALSE)&amp;" "&amp;VLOOKUP(MONTH(E27),$B$14:$D$25,3,FALSE)&amp;" "&amp;YEAR(E27)</f>
        <v>4 2300N APR 2024</v>
      </c>
      <c r="I27" s="50" t="s">
        <v>870</v>
      </c>
    </row>
  </sheetData>
  <pageMargins left="0.7" right="0.7" top="0.75" bottom="0.75" header="0.3" footer="0.3"/>
  <pageSetup paperSize="9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BI200"/>
  <sheetViews>
    <sheetView workbookViewId="0">
      <pane ySplit="1" topLeftCell="A2" activePane="bottomLeft" state="frozen"/>
      <selection pane="bottomLeft"/>
      <selection activeCell="H30" sqref="H30"/>
    </sheetView>
  </sheetViews>
  <sheetFormatPr defaultRowHeight="14.25"/>
  <cols>
    <col min="1" max="2" width="12.7109375" style="20" bestFit="1" customWidth="1"/>
    <col min="3" max="3" width="3" hidden="1" customWidth="1"/>
    <col min="4" max="4" width="4.7109375" hidden="1" customWidth="1"/>
    <col min="5" max="7" width="12.7109375" hidden="1" customWidth="1"/>
    <col min="8" max="8" width="12" hidden="1" customWidth="1"/>
    <col min="9" max="9" width="19.85546875" hidden="1" customWidth="1"/>
    <col min="10" max="10" width="12" hidden="1" customWidth="1"/>
    <col min="11" max="11" width="12.7109375" hidden="1" customWidth="1"/>
    <col min="12" max="12" width="12" hidden="1" customWidth="1"/>
    <col min="13" max="13" width="16.7109375" hidden="1" customWidth="1"/>
    <col min="14" max="14" width="12.7109375" hidden="1" customWidth="1"/>
    <col min="15" max="15" width="21.7109375" hidden="1" customWidth="1"/>
    <col min="16" max="22" width="12.7109375" hidden="1" customWidth="1"/>
    <col min="23" max="24" width="12" hidden="1" customWidth="1"/>
    <col min="25" max="25" width="5.5703125" hidden="1" customWidth="1"/>
    <col min="26" max="26" width="3" hidden="1" customWidth="1"/>
    <col min="27" max="27" width="2.85546875" hidden="1" customWidth="1"/>
    <col min="28" max="29" width="3" hidden="1" customWidth="1"/>
    <col min="30" max="30" width="9.140625" hidden="1" customWidth="1"/>
    <col min="31" max="32" width="6" hidden="1" customWidth="1"/>
    <col min="33" max="33" width="26" style="21" bestFit="1" customWidth="1"/>
    <col min="34" max="34" width="18.140625" style="48" bestFit="1" customWidth="1"/>
    <col min="35" max="35" width="18.42578125" style="19" customWidth="1"/>
    <col min="36" max="38" width="9.140625" style="19"/>
    <col min="39" max="41" width="4.140625" style="19" customWidth="1"/>
    <col min="42" max="42" width="4" style="19" customWidth="1"/>
    <col min="43" max="50" width="4.140625" style="19" customWidth="1"/>
    <col min="51" max="61" width="4.140625" customWidth="1"/>
  </cols>
  <sheetData>
    <row r="1" spans="1:50" s="22" customFormat="1">
      <c r="A1" s="20" t="s">
        <v>138</v>
      </c>
      <c r="B1" s="20" t="s">
        <v>139</v>
      </c>
      <c r="C1" s="23" t="s">
        <v>32</v>
      </c>
      <c r="D1" s="22" t="s">
        <v>44</v>
      </c>
      <c r="E1" s="23" t="s">
        <v>148</v>
      </c>
      <c r="F1" s="23" t="s">
        <v>150</v>
      </c>
      <c r="G1" s="23" t="s">
        <v>152</v>
      </c>
      <c r="H1" s="23" t="s">
        <v>47</v>
      </c>
      <c r="I1" s="23" t="s">
        <v>154</v>
      </c>
      <c r="J1" s="23" t="s">
        <v>155</v>
      </c>
      <c r="K1" s="23" t="s">
        <v>156</v>
      </c>
      <c r="L1" s="23" t="s">
        <v>157</v>
      </c>
      <c r="M1" s="23" t="s">
        <v>158</v>
      </c>
      <c r="N1" s="23" t="s">
        <v>159</v>
      </c>
      <c r="O1" s="23" t="s">
        <v>160</v>
      </c>
      <c r="P1" s="23" t="s">
        <v>161</v>
      </c>
      <c r="Q1" s="23" t="s">
        <v>162</v>
      </c>
      <c r="R1" s="23" t="s">
        <v>163</v>
      </c>
      <c r="S1" s="23" t="s">
        <v>164</v>
      </c>
      <c r="T1" s="23" t="s">
        <v>165</v>
      </c>
      <c r="U1" s="23" t="s">
        <v>166</v>
      </c>
      <c r="V1" s="24" t="s">
        <v>167</v>
      </c>
      <c r="W1" s="23" t="s">
        <v>166</v>
      </c>
      <c r="X1" s="23" t="s">
        <v>167</v>
      </c>
      <c r="Y1" s="23" t="s">
        <v>171</v>
      </c>
      <c r="Z1" s="23" t="s">
        <v>173</v>
      </c>
      <c r="AA1" s="23" t="s">
        <v>175</v>
      </c>
      <c r="AB1" s="23" t="s">
        <v>177</v>
      </c>
      <c r="AC1" s="23" t="s">
        <v>179</v>
      </c>
      <c r="AD1" s="23"/>
      <c r="AE1" s="23"/>
      <c r="AF1" s="23"/>
      <c r="AG1" s="25" t="s">
        <v>182</v>
      </c>
      <c r="AH1" s="51" t="s">
        <v>183</v>
      </c>
      <c r="AI1" s="26" t="s">
        <v>871</v>
      </c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</row>
    <row r="2" spans="1:50">
      <c r="A2" s="13">
        <v>-31.575466951845321</v>
      </c>
      <c r="B2" s="13">
        <v>-154.44775179383313</v>
      </c>
      <c r="C2" s="15">
        <f t="shared" ref="C2:C65" si="0">1+_xlfn.FLOOR.MATH((B2+180)/6)</f>
        <v>5</v>
      </c>
      <c r="D2" s="15">
        <f t="shared" ref="D2:D65" si="1">C2*6-183</f>
        <v>-153</v>
      </c>
      <c r="E2" s="15">
        <f t="shared" ref="E2:F18" si="2">A2*PI()/180</f>
        <v>-0.55109586116435871</v>
      </c>
      <c r="F2" s="15">
        <f>B2*PI()/180</f>
        <v>-2.6956217911053666</v>
      </c>
      <c r="G2" s="15">
        <f t="shared" ref="G2:G65" si="3">D2*PI()/180</f>
        <v>-2.6703537555513241</v>
      </c>
      <c r="H2" s="15">
        <f t="shared" ref="H2:H65" si="4">COS(E2)</f>
        <v>0.85195121763557824</v>
      </c>
      <c r="I2" s="16">
        <f t="shared" ref="I2:I65" si="5">0.00673949681993606*H2^2</f>
        <v>4.8916674939398037E-3</v>
      </c>
      <c r="J2" s="15">
        <f t="shared" ref="J2:J65" si="6">40680631590769/(6356752.314*SQRT(1 + I2))</f>
        <v>6383998.4754003268</v>
      </c>
      <c r="K2" s="15">
        <f t="shared" ref="K2:K65" si="7">TAN(E2)</f>
        <v>-0.61461402081411665</v>
      </c>
      <c r="L2" s="15">
        <f t="shared" ref="L2:L65" si="8">K2^2</f>
        <v>0.37775039458129539</v>
      </c>
      <c r="M2" s="17">
        <f t="shared" ref="M2:M65" si="9">L2^3-K2^6</f>
        <v>0</v>
      </c>
      <c r="N2" s="15">
        <f t="shared" ref="N2:N65" si="10">F2-G2</f>
        <v>-2.5268035554042445E-2</v>
      </c>
      <c r="O2" s="16">
        <f t="shared" ref="O2:O65" si="11">1-L2+I2</f>
        <v>0.62714127291264432</v>
      </c>
      <c r="P2" s="15">
        <f t="shared" ref="P2:P65" si="12">5-L2+9*I2+4*I2^2</f>
        <v>4.6663703265076473</v>
      </c>
      <c r="Q2" s="15">
        <f t="shared" ref="Q2:Q65" si="13">5-18*L2+L2^2+14*I2+58*L2*I2</f>
        <v>-1.4811542960340527</v>
      </c>
      <c r="R2" s="15">
        <f t="shared" ref="R2:R65" si="14">61-58*L2+L2^2+270*I2-330*L2*I2</f>
        <v>39.944139020676168</v>
      </c>
      <c r="S2" s="15">
        <f t="shared" ref="S2:S65" si="15">61-479*L2+179*L2^2-L2^3</f>
        <v>-94.453872684682395</v>
      </c>
      <c r="T2" s="15">
        <f t="shared" ref="T2:T65" si="16">1385-3111*L2+543*L2^2-L2^3</f>
        <v>287.24820003805019</v>
      </c>
      <c r="U2" s="15">
        <f t="shared" ref="U2:U65" si="17">J2*H2*N2+(J2/6*H2^3*O2*N2^3+(J2/120*H2^5*Q2*N2^5))+(J2/5040*H2^7*S2*N2^7)</f>
        <v>-137435.84488514913</v>
      </c>
      <c r="V2" s="15">
        <f t="shared" ref="V2:V65" si="18">6367449.14570093*(E2-(0.00251882794504*SIN(2*E2))+(0.00000264354112*SIN(4*E2))-(0.00000000345262*SIN(6*E2))+(0.000000000004892*SIN(8*E2)))+(K2/2*J2*H2^2*N2^2)+(K2/24*J2*H2^4*P2*N2^4)+(K2/720*J2*H2^6*R2*N2^6)+(K2/40320*J2*H2^8*T2*N2^8)</f>
        <v>-3495688.2102109198</v>
      </c>
      <c r="W2" s="15">
        <f t="shared" ref="W2:W65" si="19">U2*0.9996+500000</f>
        <v>362619.12945280492</v>
      </c>
      <c r="X2" s="15">
        <f t="shared" ref="X2:X65" si="20">IF(V2*0.9996&lt;0,V2*0.9996+10000000,V2*0.9996)</f>
        <v>6505710.0650731642</v>
      </c>
      <c r="Y2" s="15" t="s">
        <v>34</v>
      </c>
      <c r="Z2" s="15">
        <f t="shared" ref="Z2:Z65" si="21">_xlfn.FLOOR.MATH(W2/100000)</f>
        <v>3</v>
      </c>
      <c r="AA2" s="15" t="s">
        <v>40</v>
      </c>
      <c r="AB2" s="15">
        <f t="shared" ref="AB2:AB65" si="22">(MOD(_xlfn.FLOOR.MATH(X2/100000),20))</f>
        <v>5</v>
      </c>
      <c r="AC2" s="15" t="s">
        <v>25</v>
      </c>
      <c r="AD2" s="15"/>
      <c r="AE2" s="15" t="str">
        <f t="shared" ref="AE2:AF18" si="23">RIGHT(_xlfn.FLOOR.MATH(1000000+W2),5)</f>
        <v>62619</v>
      </c>
      <c r="AF2" s="15" t="str">
        <f>RIGHT(_xlfn.FLOOR.MATH(1000000+X2),5)</f>
        <v>05710</v>
      </c>
      <c r="AG2" s="18" t="str">
        <f t="shared" ref="AG2:AG65" si="24">_xlfn.FLOOR.MATH(W2)&amp;" mE "&amp;_xlfn.FLOOR.MATH(X2)&amp;" mN " &amp;C2&amp;" "&amp;IF(B2&lt;0,"S","N")</f>
        <v>362619 mE 6505710 mN 5 S</v>
      </c>
      <c r="AH2" s="52" t="str">
        <f t="shared" ref="AH2:AH65" si="25">C2&amp;Y2&amp;AA2&amp;AC2&amp;AE2&amp;AF2</f>
        <v>5JLF6261905710</v>
      </c>
      <c r="AI2" s="19" t="s">
        <v>872</v>
      </c>
    </row>
    <row r="3" spans="1:50" ht="15.75">
      <c r="A3" s="13">
        <v>-41.826128040475851</v>
      </c>
      <c r="B3" s="13">
        <v>122.44961862938692</v>
      </c>
      <c r="C3" s="15">
        <f t="shared" si="0"/>
        <v>51</v>
      </c>
      <c r="D3" s="15">
        <f t="shared" si="1"/>
        <v>123</v>
      </c>
      <c r="E3" s="15">
        <f t="shared" si="2"/>
        <v>-0.73000364766702763</v>
      </c>
      <c r="F3" s="15">
        <f t="shared" si="2"/>
        <v>2.1371490128941879</v>
      </c>
      <c r="G3" s="15">
        <f t="shared" si="3"/>
        <v>2.1467549799530254</v>
      </c>
      <c r="H3" s="15">
        <f t="shared" si="4"/>
        <v>0.74517196982153366</v>
      </c>
      <c r="I3" s="16">
        <f t="shared" si="5"/>
        <v>3.7423163169936994E-3</v>
      </c>
      <c r="J3" s="15">
        <f t="shared" si="6"/>
        <v>6387652.4794091024</v>
      </c>
      <c r="K3" s="15">
        <f t="shared" si="7"/>
        <v>-0.89492409826831321</v>
      </c>
      <c r="L3" s="15">
        <f t="shared" si="8"/>
        <v>0.8008891416613535</v>
      </c>
      <c r="M3" s="17">
        <f t="shared" si="9"/>
        <v>0</v>
      </c>
      <c r="N3" s="15">
        <f t="shared" si="10"/>
        <v>-9.605967058837539E-3</v>
      </c>
      <c r="O3" s="16">
        <f t="shared" si="11"/>
        <v>0.20285317465564021</v>
      </c>
      <c r="P3" s="15">
        <f t="shared" si="12"/>
        <v>4.2328477249172556</v>
      </c>
      <c r="Q3" s="15">
        <f t="shared" si="13"/>
        <v>-8.5483522350647334</v>
      </c>
      <c r="R3" s="15">
        <f t="shared" si="14"/>
        <v>15.211209040489877</v>
      </c>
      <c r="S3" s="15">
        <f t="shared" si="15"/>
        <v>-208.32481622149635</v>
      </c>
      <c r="T3" s="15">
        <f t="shared" si="16"/>
        <v>-758.78691320207281</v>
      </c>
      <c r="U3" s="15">
        <f t="shared" si="17"/>
        <v>-45723.517773424661</v>
      </c>
      <c r="V3" s="15">
        <f t="shared" si="18"/>
        <v>-4632471.097046582</v>
      </c>
      <c r="W3" s="15">
        <f t="shared" si="19"/>
        <v>454294.77163368469</v>
      </c>
      <c r="X3" s="15">
        <f t="shared" si="20"/>
        <v>5369381.8913922366</v>
      </c>
      <c r="Y3" s="15" t="str">
        <f>VLOOKUP(_xlfn.FLOOR.MATH(A3/8+11),Coef!$B$4:$C$23,2)</f>
        <v>G</v>
      </c>
      <c r="Z3" s="15">
        <f t="shared" si="21"/>
        <v>4</v>
      </c>
      <c r="AA3" s="15" t="str">
        <f>VLOOKUP(MOD(C3-1,3)*8+Z3,Coef!$A$2:$C$25,3)</f>
        <v>V</v>
      </c>
      <c r="AB3" s="15">
        <f t="shared" si="22"/>
        <v>13</v>
      </c>
      <c r="AC3" s="15" t="str">
        <f>VLOOKUP(MOD(MOD(C3+1,2)*5+AB3,20)+1,Coef!$A$2:$C$21,3)</f>
        <v>P</v>
      </c>
      <c r="AD3" s="15"/>
      <c r="AE3" s="15" t="str">
        <f t="shared" si="23"/>
        <v>54294</v>
      </c>
      <c r="AF3" s="15" t="str">
        <f t="shared" si="23"/>
        <v>69381</v>
      </c>
      <c r="AG3" s="18" t="str">
        <f t="shared" si="24"/>
        <v>454294 mE 5369381 mN 51 N</v>
      </c>
      <c r="AH3" s="52" t="str">
        <f t="shared" si="25"/>
        <v>51GVP5429469381</v>
      </c>
      <c r="AI3" s="19" t="s">
        <v>873</v>
      </c>
      <c r="AN3" s="53" t="s">
        <v>874</v>
      </c>
    </row>
    <row r="4" spans="1:50" ht="15.75">
      <c r="A4" s="13">
        <v>37.81564261993293</v>
      </c>
      <c r="B4" s="13">
        <v>88.405600626203011</v>
      </c>
      <c r="C4" s="15">
        <f t="shared" si="0"/>
        <v>45</v>
      </c>
      <c r="D4" s="15">
        <f t="shared" si="1"/>
        <v>87</v>
      </c>
      <c r="E4" s="15">
        <f t="shared" si="2"/>
        <v>0.66000747247532432</v>
      </c>
      <c r="F4" s="15">
        <f t="shared" si="2"/>
        <v>1.5429688081304034</v>
      </c>
      <c r="G4" s="15">
        <f t="shared" si="3"/>
        <v>1.5184364492350666</v>
      </c>
      <c r="H4" s="15">
        <f t="shared" si="4"/>
        <v>0.78998764997476212</v>
      </c>
      <c r="I4" s="16">
        <f t="shared" si="5"/>
        <v>4.2059884582798341E-3</v>
      </c>
      <c r="J4" s="15">
        <f t="shared" si="6"/>
        <v>6386177.623402833</v>
      </c>
      <c r="K4" s="15">
        <f t="shared" si="7"/>
        <v>0.77611688635051446</v>
      </c>
      <c r="L4" s="15">
        <f t="shared" si="8"/>
        <v>0.6023574212784174</v>
      </c>
      <c r="M4" s="17">
        <f t="shared" si="9"/>
        <v>0</v>
      </c>
      <c r="N4" s="15">
        <f t="shared" si="10"/>
        <v>2.4532358895336781E-2</v>
      </c>
      <c r="O4" s="16">
        <f t="shared" si="11"/>
        <v>0.40184856717986245</v>
      </c>
      <c r="P4" s="15">
        <f t="shared" si="12"/>
        <v>4.435567236201746</v>
      </c>
      <c r="Q4" s="15">
        <f t="shared" si="13"/>
        <v>-5.2737717966503483</v>
      </c>
      <c r="R4" s="15">
        <f t="shared" si="14"/>
        <v>26.725663153209975</v>
      </c>
      <c r="S4" s="15">
        <f t="shared" si="15"/>
        <v>-162.80039195234292</v>
      </c>
      <c r="T4" s="15">
        <f t="shared" si="16"/>
        <v>-292.13338023635424</v>
      </c>
      <c r="U4" s="15">
        <f t="shared" si="17"/>
        <v>123768.89887767946</v>
      </c>
      <c r="V4" s="15">
        <f t="shared" si="18"/>
        <v>4187966.2519984329</v>
      </c>
      <c r="W4" s="15">
        <f t="shared" si="19"/>
        <v>623719.39131812844</v>
      </c>
      <c r="X4" s="15">
        <f t="shared" si="20"/>
        <v>4186291.0654976335</v>
      </c>
      <c r="Y4" s="15" t="str">
        <f>VLOOKUP(_xlfn.FLOOR.MATH(A4/8+11),Coef!$B$4:$C$23,2)</f>
        <v>S</v>
      </c>
      <c r="Z4" s="15">
        <f t="shared" si="21"/>
        <v>6</v>
      </c>
      <c r="AA4" s="15" t="str">
        <f>VLOOKUP(MOD(C4-1,3)*8+Z4,Coef!$A$2:$C$25,3)</f>
        <v>X</v>
      </c>
      <c r="AB4" s="15">
        <f t="shared" si="22"/>
        <v>1</v>
      </c>
      <c r="AC4" s="15" t="str">
        <f>VLOOKUP(MOD(MOD(C4+1,2)*5+AB4,20)+1,Coef!$A$2:$C$21,3)</f>
        <v>B</v>
      </c>
      <c r="AD4" s="15"/>
      <c r="AE4" s="15" t="str">
        <f t="shared" si="23"/>
        <v>23719</v>
      </c>
      <c r="AF4" s="15" t="str">
        <f t="shared" si="23"/>
        <v>86291</v>
      </c>
      <c r="AG4" s="18" t="str">
        <f t="shared" si="24"/>
        <v>623719 mE 4186291 mN 45 N</v>
      </c>
      <c r="AH4" s="52" t="str">
        <f t="shared" si="25"/>
        <v>45SXB2371986291</v>
      </c>
      <c r="AI4" s="19" t="s">
        <v>875</v>
      </c>
      <c r="AN4" s="54" t="s">
        <v>876</v>
      </c>
      <c r="AO4" s="55" t="s">
        <v>877</v>
      </c>
      <c r="AP4" s="55">
        <v>30</v>
      </c>
      <c r="AQ4" s="55">
        <v>48</v>
      </c>
      <c r="AR4" s="55">
        <v>66</v>
      </c>
      <c r="AS4" s="55">
        <v>84</v>
      </c>
      <c r="AT4" s="55">
        <v>102</v>
      </c>
      <c r="AU4" s="55">
        <v>120</v>
      </c>
      <c r="AV4" s="55">
        <v>138</v>
      </c>
      <c r="AW4" s="56">
        <v>156</v>
      </c>
      <c r="AX4" s="56">
        <v>174</v>
      </c>
    </row>
    <row r="5" spans="1:50" ht="15.75">
      <c r="A5" s="13">
        <v>-65.199893555145024</v>
      </c>
      <c r="B5" s="13">
        <v>20.749834355259878</v>
      </c>
      <c r="C5" s="15">
        <f t="shared" si="0"/>
        <v>34</v>
      </c>
      <c r="D5" s="15">
        <f t="shared" si="1"/>
        <v>21</v>
      </c>
      <c r="E5" s="15">
        <f t="shared" si="2"/>
        <v>-1.1379528144871116</v>
      </c>
      <c r="F5" s="15">
        <f t="shared" si="2"/>
        <v>0.36215292874271959</v>
      </c>
      <c r="G5" s="15">
        <f t="shared" si="3"/>
        <v>0.36651914291880922</v>
      </c>
      <c r="H5" s="15">
        <f t="shared" si="4"/>
        <v>0.41945376892642761</v>
      </c>
      <c r="I5" s="16">
        <f t="shared" si="5"/>
        <v>1.1857569389195431E-3</v>
      </c>
      <c r="J5" s="15">
        <f t="shared" si="6"/>
        <v>6395802.815633026</v>
      </c>
      <c r="K5" s="15">
        <f t="shared" si="7"/>
        <v>-2.1641877282236428</v>
      </c>
      <c r="L5" s="15">
        <f t="shared" si="8"/>
        <v>4.683708522993812</v>
      </c>
      <c r="M5" s="17">
        <f t="shared" si="9"/>
        <v>0</v>
      </c>
      <c r="N5" s="15">
        <f t="shared" si="10"/>
        <v>-4.3662141760896223E-3</v>
      </c>
      <c r="O5" s="16">
        <f t="shared" si="11"/>
        <v>-3.6825227660548925</v>
      </c>
      <c r="P5" s="15">
        <f t="shared" si="12"/>
        <v>0.32696891353453666</v>
      </c>
      <c r="Q5" s="15">
        <f t="shared" si="13"/>
        <v>-57.030910375279909</v>
      </c>
      <c r="R5" s="15">
        <f t="shared" si="14"/>
        <v>-190.2305485925034</v>
      </c>
      <c r="S5" s="15">
        <f t="shared" si="15"/>
        <v>1641.5019852560897</v>
      </c>
      <c r="T5" s="15">
        <f t="shared" si="16"/>
        <v>-1376.9051549388089</v>
      </c>
      <c r="U5" s="15">
        <f t="shared" si="17"/>
        <v>-11713.409007735418</v>
      </c>
      <c r="V5" s="15">
        <f t="shared" si="18"/>
        <v>-7233649.2848824542</v>
      </c>
      <c r="W5" s="15">
        <f t="shared" si="19"/>
        <v>488291.27635586768</v>
      </c>
      <c r="X5" s="15">
        <f t="shared" si="20"/>
        <v>2769244.1748314984</v>
      </c>
      <c r="Y5" s="15" t="str">
        <f>VLOOKUP(_xlfn.FLOOR.MATH(A5/8+11),Coef!$B$4:$C$23,2)</f>
        <v>D</v>
      </c>
      <c r="Z5" s="15">
        <f t="shared" si="21"/>
        <v>4</v>
      </c>
      <c r="AA5" s="15" t="str">
        <f>VLOOKUP(MOD(C5-1,3)*8+Z5,Coef!$A$2:$C$25,3)</f>
        <v>D</v>
      </c>
      <c r="AB5" s="15">
        <f t="shared" si="22"/>
        <v>7</v>
      </c>
      <c r="AC5" s="15" t="str">
        <f>VLOOKUP(MOD(MOD(C5+1,2)*5+AB5,20)+1,Coef!$A$2:$C$21,3)</f>
        <v>N</v>
      </c>
      <c r="AD5" s="15"/>
      <c r="AE5" s="15" t="str">
        <f t="shared" si="23"/>
        <v>88291</v>
      </c>
      <c r="AF5" s="15" t="str">
        <f t="shared" si="23"/>
        <v>69244</v>
      </c>
      <c r="AG5" s="18" t="str">
        <f t="shared" si="24"/>
        <v>488291 mE 2769244 mN 34 N</v>
      </c>
      <c r="AH5" s="52" t="str">
        <f t="shared" si="25"/>
        <v>34DDN8829169244</v>
      </c>
      <c r="AI5" s="19" t="s">
        <v>878</v>
      </c>
      <c r="AN5" s="54" t="s">
        <v>68</v>
      </c>
      <c r="AO5" s="57">
        <v>29</v>
      </c>
      <c r="AP5" s="57">
        <v>26</v>
      </c>
      <c r="AQ5" s="57">
        <v>23</v>
      </c>
      <c r="AR5" s="57">
        <v>20</v>
      </c>
      <c r="AS5" s="57">
        <v>17</v>
      </c>
      <c r="AT5" s="57">
        <v>14</v>
      </c>
      <c r="AU5" s="57">
        <v>11</v>
      </c>
      <c r="AV5" s="57">
        <v>8</v>
      </c>
      <c r="AW5" s="58">
        <v>5</v>
      </c>
      <c r="AX5" s="58">
        <v>2</v>
      </c>
    </row>
    <row r="6" spans="1:50" ht="15.75">
      <c r="A6" s="13">
        <v>-48.839046134905395</v>
      </c>
      <c r="B6" s="13">
        <v>95.271001021949928</v>
      </c>
      <c r="C6" s="15">
        <f t="shared" si="0"/>
        <v>46</v>
      </c>
      <c r="D6" s="15">
        <f t="shared" si="1"/>
        <v>93</v>
      </c>
      <c r="E6" s="15">
        <f t="shared" si="2"/>
        <v>-0.85240215858750978</v>
      </c>
      <c r="F6" s="15">
        <f t="shared" si="2"/>
        <v>1.6627926495039087</v>
      </c>
      <c r="G6" s="15">
        <f t="shared" si="3"/>
        <v>1.6231562043547263</v>
      </c>
      <c r="H6" s="15">
        <f t="shared" si="4"/>
        <v>0.65817654877257348</v>
      </c>
      <c r="I6" s="16">
        <f t="shared" si="5"/>
        <v>2.9195255536703145E-3</v>
      </c>
      <c r="J6" s="15">
        <f t="shared" si="6"/>
        <v>6390272.1432150463</v>
      </c>
      <c r="K6" s="15">
        <f t="shared" si="7"/>
        <v>-1.1438627244023303</v>
      </c>
      <c r="L6" s="15">
        <f t="shared" si="8"/>
        <v>1.3084219322771213</v>
      </c>
      <c r="M6" s="17">
        <f t="shared" si="9"/>
        <v>0</v>
      </c>
      <c r="N6" s="15">
        <f t="shared" si="10"/>
        <v>3.9636445149182409E-2</v>
      </c>
      <c r="O6" s="16">
        <f t="shared" si="11"/>
        <v>-0.30550240672345103</v>
      </c>
      <c r="P6" s="15">
        <f t="shared" si="12"/>
        <v>3.7178878922237457</v>
      </c>
      <c r="Q6" s="15">
        <f t="shared" si="13"/>
        <v>-16.577195136929589</v>
      </c>
      <c r="R6" s="15">
        <f t="shared" si="14"/>
        <v>-13.648822737585958</v>
      </c>
      <c r="S6" s="15">
        <f t="shared" si="15"/>
        <v>-261.53181841500418</v>
      </c>
      <c r="T6" s="15">
        <f t="shared" si="16"/>
        <v>-1758.1420093259658</v>
      </c>
      <c r="U6" s="15">
        <f t="shared" si="17"/>
        <v>166702.21777938548</v>
      </c>
      <c r="V6" s="15">
        <f t="shared" si="18"/>
        <v>-5414216.1235102471</v>
      </c>
      <c r="W6" s="15">
        <f t="shared" si="19"/>
        <v>666635.5368922737</v>
      </c>
      <c r="X6" s="15">
        <f t="shared" si="20"/>
        <v>4587949.5629391568</v>
      </c>
      <c r="Y6" s="15" t="str">
        <f>VLOOKUP(_xlfn.FLOOR.MATH(A6/8+11),Coef!$B$4:$C$23,2)</f>
        <v>F</v>
      </c>
      <c r="Z6" s="15">
        <f t="shared" si="21"/>
        <v>6</v>
      </c>
      <c r="AA6" s="15" t="str">
        <f>VLOOKUP(MOD(C6-1,3)*8+Z6,Coef!$A$2:$C$25,3)</f>
        <v>F</v>
      </c>
      <c r="AB6" s="15">
        <f t="shared" si="22"/>
        <v>5</v>
      </c>
      <c r="AC6" s="15" t="str">
        <f>VLOOKUP(MOD(MOD(C6+1,2)*5+AB6,20)+1,Coef!$A$2:$C$21,3)</f>
        <v>L</v>
      </c>
      <c r="AD6" s="15"/>
      <c r="AE6" s="15" t="str">
        <f t="shared" si="23"/>
        <v>66635</v>
      </c>
      <c r="AF6" s="15" t="str">
        <f t="shared" si="23"/>
        <v>87949</v>
      </c>
      <c r="AG6" s="18" t="str">
        <f t="shared" si="24"/>
        <v>666635 mE 4587949 mN 46 N</v>
      </c>
      <c r="AH6" s="52" t="str">
        <f t="shared" si="25"/>
        <v>46FFL6663587949</v>
      </c>
      <c r="AI6" s="19" t="s">
        <v>879</v>
      </c>
      <c r="AN6" s="54" t="s">
        <v>21</v>
      </c>
      <c r="AO6" s="57">
        <v>32</v>
      </c>
      <c r="AP6" s="57">
        <v>35</v>
      </c>
      <c r="AQ6" s="57">
        <v>38</v>
      </c>
      <c r="AR6" s="57">
        <v>41</v>
      </c>
      <c r="AS6" s="57">
        <v>44</v>
      </c>
      <c r="AT6" s="57">
        <v>47</v>
      </c>
      <c r="AU6" s="57">
        <v>50</v>
      </c>
      <c r="AV6" s="57">
        <v>53</v>
      </c>
      <c r="AW6" s="58">
        <v>56</v>
      </c>
      <c r="AX6" s="58">
        <v>59</v>
      </c>
    </row>
    <row r="7" spans="1:50" ht="15.75">
      <c r="A7" s="13">
        <v>-6.8994087741970418</v>
      </c>
      <c r="B7" s="13">
        <v>1.3970918770236267</v>
      </c>
      <c r="C7" s="15">
        <f t="shared" si="0"/>
        <v>31</v>
      </c>
      <c r="D7" s="15">
        <f t="shared" si="1"/>
        <v>3</v>
      </c>
      <c r="E7" s="15">
        <f t="shared" si="2"/>
        <v>-0.12041739955072436</v>
      </c>
      <c r="F7" s="15">
        <f t="shared" si="2"/>
        <v>2.4383853206930001E-2</v>
      </c>
      <c r="G7" s="15">
        <f t="shared" si="3"/>
        <v>5.2359877559829883E-2</v>
      </c>
      <c r="H7" s="15">
        <f t="shared" si="4"/>
        <v>0.99275858154903562</v>
      </c>
      <c r="I7" s="16">
        <f t="shared" si="5"/>
        <v>6.6422431933775977E-3</v>
      </c>
      <c r="J7" s="15">
        <f t="shared" si="6"/>
        <v>6378445.0945474114</v>
      </c>
      <c r="K7" s="15">
        <f t="shared" si="7"/>
        <v>-0.12100282682999976</v>
      </c>
      <c r="L7" s="15">
        <f t="shared" si="8"/>
        <v>1.464168410085091E-2</v>
      </c>
      <c r="M7" s="17">
        <f t="shared" si="9"/>
        <v>0</v>
      </c>
      <c r="N7" s="15">
        <f t="shared" si="10"/>
        <v>-2.7976024352899882E-2</v>
      </c>
      <c r="O7" s="16">
        <f t="shared" si="11"/>
        <v>0.99200055909252671</v>
      </c>
      <c r="P7" s="15">
        <f t="shared" si="12"/>
        <v>5.0453149822181071</v>
      </c>
      <c r="Q7" s="15">
        <f t="shared" si="13"/>
        <v>4.8352961801456695</v>
      </c>
      <c r="R7" s="15">
        <f t="shared" si="14"/>
        <v>61.912308666511613</v>
      </c>
      <c r="S7" s="15">
        <f t="shared" si="15"/>
        <v>54.025004002306417</v>
      </c>
      <c r="T7" s="15">
        <f t="shared" si="16"/>
        <v>1339.5661253733113</v>
      </c>
      <c r="U7" s="15">
        <f t="shared" si="17"/>
        <v>-177173.94774503389</v>
      </c>
      <c r="V7" s="15">
        <f t="shared" si="18"/>
        <v>-763231.82142838521</v>
      </c>
      <c r="W7" s="15">
        <f t="shared" si="19"/>
        <v>322896.92183406412</v>
      </c>
      <c r="X7" s="15">
        <f t="shared" si="20"/>
        <v>9237073.4713001866</v>
      </c>
      <c r="Y7" s="15" t="str">
        <f>VLOOKUP(_xlfn.FLOOR.MATH(A7/8+11),Coef!$B$4:$C$23,2)</f>
        <v>M</v>
      </c>
      <c r="Z7" s="15">
        <f t="shared" si="21"/>
        <v>3</v>
      </c>
      <c r="AA7" s="15" t="str">
        <f>VLOOKUP(MOD(C7-1,3)*8+Z7,Coef!$A$2:$C$25,3)</f>
        <v>C</v>
      </c>
      <c r="AB7" s="15">
        <f t="shared" si="22"/>
        <v>12</v>
      </c>
      <c r="AC7" s="15" t="str">
        <f>VLOOKUP(MOD(MOD(C7+1,2)*5+AB7,20)+1,Coef!$A$2:$C$21,3)</f>
        <v>N</v>
      </c>
      <c r="AD7" s="15"/>
      <c r="AE7" s="15" t="str">
        <f t="shared" si="23"/>
        <v>22896</v>
      </c>
      <c r="AF7" s="15" t="str">
        <f t="shared" si="23"/>
        <v>37073</v>
      </c>
      <c r="AG7" s="18" t="str">
        <f t="shared" si="24"/>
        <v>322896 mE 9237073 mN 31 N</v>
      </c>
      <c r="AH7" s="52" t="str">
        <f t="shared" si="25"/>
        <v>31MCN2289637073</v>
      </c>
      <c r="AI7" s="19" t="s">
        <v>880</v>
      </c>
      <c r="AN7" s="53" t="s">
        <v>881</v>
      </c>
    </row>
    <row r="8" spans="1:50" ht="18.75">
      <c r="A8" s="13">
        <v>29.972992634111534</v>
      </c>
      <c r="B8" s="13">
        <v>144.12734968892352</v>
      </c>
      <c r="C8" s="15">
        <f t="shared" si="0"/>
        <v>55</v>
      </c>
      <c r="D8" s="15">
        <f t="shared" si="1"/>
        <v>147</v>
      </c>
      <c r="E8" s="15">
        <f t="shared" si="2"/>
        <v>0.52312740814125436</v>
      </c>
      <c r="F8" s="15">
        <f t="shared" si="2"/>
        <v>2.5154967942449407</v>
      </c>
      <c r="G8" s="15">
        <f t="shared" si="3"/>
        <v>2.5656340004316647</v>
      </c>
      <c r="H8" s="15">
        <f t="shared" si="4"/>
        <v>0.86626099129432077</v>
      </c>
      <c r="I8" s="16">
        <f t="shared" si="5"/>
        <v>5.0573730375593241E-3</v>
      </c>
      <c r="J8" s="15">
        <f t="shared" si="6"/>
        <v>6383472.1832836922</v>
      </c>
      <c r="K8" s="15">
        <f t="shared" si="7"/>
        <v>0.57672195019369032</v>
      </c>
      <c r="L8" s="15">
        <f t="shared" si="8"/>
        <v>0.33260820783521344</v>
      </c>
      <c r="M8" s="17">
        <f t="shared" si="9"/>
        <v>0</v>
      </c>
      <c r="N8" s="15">
        <f t="shared" si="10"/>
        <v>-5.0137206186724015E-2</v>
      </c>
      <c r="O8" s="16">
        <f t="shared" si="11"/>
        <v>0.67244916520234588</v>
      </c>
      <c r="P8" s="15">
        <f t="shared" si="12"/>
        <v>4.7130104575909844</v>
      </c>
      <c r="Q8" s="15">
        <f t="shared" si="13"/>
        <v>-0.70795311921080828</v>
      </c>
      <c r="R8" s="15">
        <f t="shared" si="14"/>
        <v>42.629742037433672</v>
      </c>
      <c r="S8" s="15">
        <f t="shared" si="15"/>
        <v>-78.553676041466488</v>
      </c>
      <c r="T8" s="15">
        <f t="shared" si="16"/>
        <v>410.29019298689593</v>
      </c>
      <c r="U8" s="15">
        <f t="shared" si="17"/>
        <v>-277304.97025066527</v>
      </c>
      <c r="V8" s="15">
        <f t="shared" si="18"/>
        <v>3320594.3972572931</v>
      </c>
      <c r="W8" s="15">
        <f t="shared" si="19"/>
        <v>222805.95173743501</v>
      </c>
      <c r="X8" s="15">
        <f t="shared" si="20"/>
        <v>3319266.1594983903</v>
      </c>
      <c r="Y8" s="15" t="str">
        <f>VLOOKUP(_xlfn.FLOOR.MATH(A8/8+11),Coef!$B$4:$C$23,2)</f>
        <v>R</v>
      </c>
      <c r="Z8" s="15">
        <f t="shared" si="21"/>
        <v>2</v>
      </c>
      <c r="AA8" s="15" t="str">
        <f>VLOOKUP(MOD(C8-1,3)*8+Z8,Coef!$A$2:$C$25,3)</f>
        <v>B</v>
      </c>
      <c r="AB8" s="15">
        <f t="shared" si="22"/>
        <v>13</v>
      </c>
      <c r="AC8" s="15" t="str">
        <f>VLOOKUP(MOD(MOD(C8+1,2)*5+AB8,20)+1,Coef!$A$2:$C$21,3)</f>
        <v>P</v>
      </c>
      <c r="AD8" s="15"/>
      <c r="AE8" s="15" t="str">
        <f t="shared" si="23"/>
        <v>22805</v>
      </c>
      <c r="AF8" s="15" t="str">
        <f t="shared" si="23"/>
        <v>19266</v>
      </c>
      <c r="AG8" s="18" t="str">
        <f t="shared" si="24"/>
        <v>222805 mE 3319266 mN 55 N</v>
      </c>
      <c r="AH8" s="52" t="str">
        <f t="shared" si="25"/>
        <v>55RBP2280519266</v>
      </c>
      <c r="AN8" s="54" t="s">
        <v>138</v>
      </c>
      <c r="AO8" s="55" t="s">
        <v>882</v>
      </c>
      <c r="AP8" s="59" t="s">
        <v>883</v>
      </c>
      <c r="AQ8" s="55" t="s">
        <v>884</v>
      </c>
      <c r="AR8" s="55" t="s">
        <v>885</v>
      </c>
      <c r="AS8" s="55" t="s">
        <v>886</v>
      </c>
      <c r="AT8" s="55" t="s">
        <v>887</v>
      </c>
      <c r="AU8" s="55" t="s">
        <v>888</v>
      </c>
      <c r="AV8" s="55" t="s">
        <v>889</v>
      </c>
      <c r="AW8" s="56" t="s">
        <v>890</v>
      </c>
      <c r="AX8" s="56" t="s">
        <v>891</v>
      </c>
    </row>
    <row r="9" spans="1:50" ht="15.75">
      <c r="A9" s="13">
        <v>38.357428044862885</v>
      </c>
      <c r="B9" s="13">
        <v>-145.23136278238997</v>
      </c>
      <c r="C9" s="15">
        <f t="shared" si="0"/>
        <v>6</v>
      </c>
      <c r="D9" s="15">
        <f t="shared" si="1"/>
        <v>-147</v>
      </c>
      <c r="E9" s="15">
        <f t="shared" si="2"/>
        <v>0.66946341197966852</v>
      </c>
      <c r="F9" s="15">
        <f t="shared" si="2"/>
        <v>-2.5347654577110577</v>
      </c>
      <c r="G9" s="15">
        <f t="shared" si="3"/>
        <v>-2.5656340004316647</v>
      </c>
      <c r="H9" s="15">
        <f t="shared" si="4"/>
        <v>0.78415476666470507</v>
      </c>
      <c r="I9" s="16">
        <f t="shared" si="5"/>
        <v>4.1441078203130538E-3</v>
      </c>
      <c r="J9" s="15">
        <f t="shared" si="6"/>
        <v>6386374.395287632</v>
      </c>
      <c r="K9" s="15">
        <f t="shared" si="7"/>
        <v>0.79138115933544917</v>
      </c>
      <c r="L9" s="15">
        <f t="shared" si="8"/>
        <v>0.6262841393511196</v>
      </c>
      <c r="M9" s="17">
        <f t="shared" si="9"/>
        <v>0</v>
      </c>
      <c r="N9" s="15">
        <f t="shared" si="10"/>
        <v>3.0868542720607017E-2</v>
      </c>
      <c r="O9" s="16">
        <f t="shared" si="11"/>
        <v>0.37785996846919345</v>
      </c>
      <c r="P9" s="15">
        <f t="shared" si="12"/>
        <v>4.4110815255502036</v>
      </c>
      <c r="Q9" s="15">
        <f t="shared" si="13"/>
        <v>-5.672332613654862</v>
      </c>
      <c r="R9" s="15">
        <f t="shared" si="14"/>
        <v>25.330182482446769</v>
      </c>
      <c r="S9" s="15">
        <f t="shared" si="15"/>
        <v>-169.02625496571068</v>
      </c>
      <c r="T9" s="15">
        <f t="shared" si="16"/>
        <v>-350.63372609204828</v>
      </c>
      <c r="U9" s="15">
        <f t="shared" si="17"/>
        <v>154592.45954722454</v>
      </c>
      <c r="V9" s="15">
        <f t="shared" si="18"/>
        <v>4248653.4293509535</v>
      </c>
      <c r="W9" s="15">
        <f t="shared" si="19"/>
        <v>654530.62256340566</v>
      </c>
      <c r="X9" s="15">
        <f t="shared" si="20"/>
        <v>4246953.9679792132</v>
      </c>
      <c r="Y9" s="15" t="str">
        <f>VLOOKUP(_xlfn.FLOOR.MATH(A9/8+11),Coef!$B$4:$C$23,2)</f>
        <v>S</v>
      </c>
      <c r="Z9" s="15">
        <f t="shared" si="21"/>
        <v>6</v>
      </c>
      <c r="AA9" s="15" t="str">
        <f>VLOOKUP(MOD(C9-1,3)*8+Z9,Coef!$A$2:$C$25,3)</f>
        <v>X</v>
      </c>
      <c r="AB9" s="15">
        <f t="shared" si="22"/>
        <v>2</v>
      </c>
      <c r="AC9" s="15" t="str">
        <f>VLOOKUP(MOD(MOD(C9+1,2)*5+AB9,20)+1,Coef!$A$2:$C$21,3)</f>
        <v>H</v>
      </c>
      <c r="AD9" s="15"/>
      <c r="AE9" s="15" t="str">
        <f t="shared" si="23"/>
        <v>54530</v>
      </c>
      <c r="AF9" s="15" t="str">
        <f t="shared" si="23"/>
        <v>46953</v>
      </c>
      <c r="AG9" s="18" t="str">
        <f t="shared" si="24"/>
        <v>654530 mE 4246953 mN 6 S</v>
      </c>
      <c r="AH9" s="52" t="str">
        <f t="shared" si="25"/>
        <v>6SXH5453046953</v>
      </c>
      <c r="AN9" s="54" t="s">
        <v>13</v>
      </c>
      <c r="AO9" s="57" t="s">
        <v>43</v>
      </c>
      <c r="AP9" s="57" t="s">
        <v>40</v>
      </c>
      <c r="AQ9" s="57" t="s">
        <v>37</v>
      </c>
      <c r="AR9" s="57" t="s">
        <v>34</v>
      </c>
      <c r="AS9" s="57" t="s">
        <v>31</v>
      </c>
      <c r="AT9" s="57" t="s">
        <v>28</v>
      </c>
      <c r="AU9" s="57" t="s">
        <v>25</v>
      </c>
      <c r="AV9" s="57" t="s">
        <v>21</v>
      </c>
      <c r="AW9" s="58" t="s">
        <v>17</v>
      </c>
      <c r="AX9" s="58" t="s">
        <v>12</v>
      </c>
    </row>
    <row r="10" spans="1:50" ht="15.75">
      <c r="A10" s="13">
        <v>-34.86537332457948</v>
      </c>
      <c r="B10" s="13">
        <v>106.03091890676313</v>
      </c>
      <c r="C10" s="15">
        <f t="shared" si="0"/>
        <v>48</v>
      </c>
      <c r="D10" s="15">
        <f t="shared" si="1"/>
        <v>105</v>
      </c>
      <c r="E10" s="15">
        <f t="shared" si="2"/>
        <v>-0.60851555945091351</v>
      </c>
      <c r="F10" s="15">
        <f t="shared" si="2"/>
        <v>1.8505886438381232</v>
      </c>
      <c r="G10" s="15">
        <f t="shared" si="3"/>
        <v>1.8325957145940461</v>
      </c>
      <c r="H10" s="15">
        <f t="shared" si="4"/>
        <v>0.82049750214702943</v>
      </c>
      <c r="I10" s="16">
        <f t="shared" si="5"/>
        <v>4.5371381089930078E-3</v>
      </c>
      <c r="J10" s="15">
        <f t="shared" si="6"/>
        <v>6385124.9222510662</v>
      </c>
      <c r="K10" s="15">
        <f t="shared" si="7"/>
        <v>-0.69671157940510364</v>
      </c>
      <c r="L10" s="15">
        <f t="shared" si="8"/>
        <v>0.48540702487715404</v>
      </c>
      <c r="M10" s="17">
        <f t="shared" si="9"/>
        <v>0</v>
      </c>
      <c r="N10" s="15">
        <f t="shared" si="10"/>
        <v>1.7992929244077027E-2</v>
      </c>
      <c r="O10" s="16">
        <f t="shared" si="11"/>
        <v>0.519130113231839</v>
      </c>
      <c r="P10" s="15">
        <f t="shared" si="12"/>
        <v>4.5555095605926637</v>
      </c>
      <c r="Q10" s="15">
        <f t="shared" si="13"/>
        <v>-3.310449729228083</v>
      </c>
      <c r="R10" s="15">
        <f t="shared" si="14"/>
        <v>33.580261451742061</v>
      </c>
      <c r="S10" s="15">
        <f t="shared" si="15"/>
        <v>-129.44836012533705</v>
      </c>
      <c r="T10" s="15">
        <f t="shared" si="16"/>
        <v>2.7260230452263636</v>
      </c>
      <c r="U10" s="15">
        <f t="shared" si="17"/>
        <v>94266.356817894353</v>
      </c>
      <c r="V10" s="15">
        <f t="shared" si="18"/>
        <v>-3860142.3333935263</v>
      </c>
      <c r="W10" s="15">
        <f t="shared" si="19"/>
        <v>594228.65027516719</v>
      </c>
      <c r="X10" s="15">
        <f t="shared" si="20"/>
        <v>6141401.7235398311</v>
      </c>
      <c r="Y10" s="15" t="s">
        <v>31</v>
      </c>
      <c r="Z10" s="15">
        <f t="shared" si="21"/>
        <v>5</v>
      </c>
      <c r="AA10" s="15" t="s">
        <v>68</v>
      </c>
      <c r="AB10" s="15">
        <f t="shared" si="22"/>
        <v>1</v>
      </c>
      <c r="AC10" s="15" t="s">
        <v>28</v>
      </c>
      <c r="AD10" s="15"/>
      <c r="AE10" s="15" t="str">
        <f t="shared" si="23"/>
        <v>94228</v>
      </c>
      <c r="AF10" s="15" t="str">
        <f t="shared" si="23"/>
        <v>41401</v>
      </c>
      <c r="AG10" s="18" t="str">
        <f t="shared" si="24"/>
        <v>594228 mE 6141401 mN 48 N</v>
      </c>
      <c r="AH10" s="52" t="str">
        <f t="shared" si="25"/>
        <v>48HWG9422841401</v>
      </c>
      <c r="AN10" s="54" t="s">
        <v>46</v>
      </c>
      <c r="AO10" s="57" t="s">
        <v>46</v>
      </c>
      <c r="AP10" s="57" t="s">
        <v>49</v>
      </c>
      <c r="AQ10" s="57" t="s">
        <v>52</v>
      </c>
      <c r="AR10" s="57" t="s">
        <v>55</v>
      </c>
      <c r="AS10" s="57" t="s">
        <v>13</v>
      </c>
      <c r="AT10" s="57" t="s">
        <v>60</v>
      </c>
      <c r="AU10" s="57" t="s">
        <v>63</v>
      </c>
      <c r="AV10" s="57" t="s">
        <v>66</v>
      </c>
      <c r="AW10" s="58" t="s">
        <v>68</v>
      </c>
      <c r="AX10" s="58" t="s">
        <v>70</v>
      </c>
    </row>
    <row r="11" spans="1:50">
      <c r="A11" s="13">
        <v>3.9178885375457781</v>
      </c>
      <c r="B11" s="13">
        <v>-145.21789292020088</v>
      </c>
      <c r="C11" s="15">
        <f t="shared" si="0"/>
        <v>6</v>
      </c>
      <c r="D11" s="15">
        <f t="shared" si="1"/>
        <v>-147</v>
      </c>
      <c r="E11" s="15">
        <f t="shared" si="2"/>
        <v>6.8380054706319304E-2</v>
      </c>
      <c r="F11" s="15">
        <f t="shared" si="2"/>
        <v>-2.5345303642660681</v>
      </c>
      <c r="G11" s="15">
        <f t="shared" si="3"/>
        <v>-2.5656340004316647</v>
      </c>
      <c r="H11" s="15">
        <f t="shared" si="4"/>
        <v>0.99766299489236443</v>
      </c>
      <c r="I11" s="16">
        <f t="shared" si="5"/>
        <v>6.7080331513416913E-3</v>
      </c>
      <c r="J11" s="15">
        <f t="shared" si="6"/>
        <v>6378236.6704179486</v>
      </c>
      <c r="K11" s="15">
        <f t="shared" si="7"/>
        <v>6.848683230035299E-2</v>
      </c>
      <c r="L11" s="15">
        <f t="shared" si="8"/>
        <v>4.6904461985366732E-3</v>
      </c>
      <c r="M11" s="17">
        <f t="shared" si="9"/>
        <v>0</v>
      </c>
      <c r="N11" s="15">
        <f t="shared" si="10"/>
        <v>3.1103636165596527E-2</v>
      </c>
      <c r="O11" s="16">
        <f t="shared" si="11"/>
        <v>1.002017586952805</v>
      </c>
      <c r="P11" s="15">
        <f t="shared" si="12"/>
        <v>5.0558618429985769</v>
      </c>
      <c r="Q11" s="15">
        <f t="shared" si="13"/>
        <v>5.011331325609139</v>
      </c>
      <c r="R11" s="15">
        <f t="shared" si="14"/>
        <v>62.528762060996527</v>
      </c>
      <c r="S11" s="15">
        <f t="shared" si="15"/>
        <v>58.75721421882168</v>
      </c>
      <c r="T11" s="15">
        <f t="shared" si="16"/>
        <v>1370.4199679282101</v>
      </c>
      <c r="U11" s="15">
        <f t="shared" si="17"/>
        <v>197954.55855430051</v>
      </c>
      <c r="V11" s="15">
        <f t="shared" si="18"/>
        <v>433434.86097889231</v>
      </c>
      <c r="W11" s="15">
        <f t="shared" si="19"/>
        <v>697875.37673087884</v>
      </c>
      <c r="X11" s="15">
        <f t="shared" si="20"/>
        <v>433261.48703450075</v>
      </c>
      <c r="Y11" s="15" t="str">
        <f>VLOOKUP(_xlfn.FLOOR.MATH(A11/8+11),Coef!$B$4:$C$23,2)</f>
        <v>N</v>
      </c>
      <c r="Z11" s="15">
        <f t="shared" si="21"/>
        <v>6</v>
      </c>
      <c r="AA11" s="15" t="str">
        <f>VLOOKUP(MOD(C11-1,3)*8+Z11,Coef!$A$2:$C$25,3)</f>
        <v>X</v>
      </c>
      <c r="AB11" s="15">
        <f t="shared" si="22"/>
        <v>4</v>
      </c>
      <c r="AC11" s="15" t="str">
        <f>VLOOKUP(MOD(MOD(C11+1,2)*5+AB11,20)+1,Coef!$A$2:$C$21,3)</f>
        <v>K</v>
      </c>
      <c r="AD11" s="15"/>
      <c r="AE11" s="15" t="str">
        <f t="shared" si="23"/>
        <v>97875</v>
      </c>
      <c r="AF11" s="15" t="str">
        <f t="shared" si="23"/>
        <v>33261</v>
      </c>
      <c r="AG11" s="18" t="str">
        <f t="shared" si="24"/>
        <v>697875 mE 433261 mN 6 S</v>
      </c>
      <c r="AH11" s="52" t="str">
        <f t="shared" si="25"/>
        <v>6NXK9787533261</v>
      </c>
      <c r="AN11" s="53" t="s">
        <v>892</v>
      </c>
    </row>
    <row r="12" spans="1:50">
      <c r="A12" s="13">
        <v>60.866249383218161</v>
      </c>
      <c r="B12" s="13">
        <v>108.86388620848408</v>
      </c>
      <c r="C12" s="15">
        <f t="shared" si="0"/>
        <v>49</v>
      </c>
      <c r="D12" s="15">
        <f t="shared" si="1"/>
        <v>111</v>
      </c>
      <c r="E12" s="15">
        <f t="shared" si="2"/>
        <v>1.0623164550771247</v>
      </c>
      <c r="F12" s="15">
        <f t="shared" si="2"/>
        <v>1.900033250854493</v>
      </c>
      <c r="G12" s="15">
        <f t="shared" si="3"/>
        <v>1.9373154697137058</v>
      </c>
      <c r="H12" s="15">
        <f t="shared" si="4"/>
        <v>0.48684999974718357</v>
      </c>
      <c r="I12" s="16">
        <f t="shared" si="5"/>
        <v>1.5974152307816571E-3</v>
      </c>
      <c r="J12" s="15">
        <f t="shared" si="6"/>
        <v>6394488.3374765087</v>
      </c>
      <c r="K12" s="15">
        <f t="shared" si="7"/>
        <v>1.7941575259090556</v>
      </c>
      <c r="L12" s="15">
        <f t="shared" si="8"/>
        <v>3.2190012277761038</v>
      </c>
      <c r="M12" s="17">
        <f t="shared" si="9"/>
        <v>0</v>
      </c>
      <c r="N12" s="15">
        <f t="shared" si="10"/>
        <v>-3.728221885921279E-2</v>
      </c>
      <c r="O12" s="16">
        <f t="shared" si="11"/>
        <v>-2.2174038125453222</v>
      </c>
      <c r="P12" s="15">
        <f t="shared" si="12"/>
        <v>1.7953857162426092</v>
      </c>
      <c r="Q12" s="15">
        <f t="shared" si="13"/>
        <v>-42.259448650143902</v>
      </c>
      <c r="R12" s="15">
        <f t="shared" si="14"/>
        <v>-116.60568711869986</v>
      </c>
      <c r="S12" s="15">
        <f t="shared" si="15"/>
        <v>340.53565516163485</v>
      </c>
      <c r="T12" s="15">
        <f t="shared" si="16"/>
        <v>-3036.1188951347112</v>
      </c>
      <c r="U12" s="15">
        <f t="shared" si="17"/>
        <v>-116051.25140348946</v>
      </c>
      <c r="V12" s="15">
        <f t="shared" si="18"/>
        <v>6752479.9395704977</v>
      </c>
      <c r="W12" s="15">
        <f t="shared" si="19"/>
        <v>383995.16909707192</v>
      </c>
      <c r="X12" s="15">
        <f t="shared" si="20"/>
        <v>6749778.9475946696</v>
      </c>
      <c r="Y12" s="15" t="str">
        <f>VLOOKUP(_xlfn.FLOOR.MATH(A12/8+11),Coef!$B$4:$C$23,2)</f>
        <v>V</v>
      </c>
      <c r="Z12" s="15">
        <f t="shared" si="21"/>
        <v>3</v>
      </c>
      <c r="AA12" s="15" t="str">
        <f>VLOOKUP(MOD(C12-1,3)*8+Z12,Coef!$A$2:$C$25,3)</f>
        <v>C</v>
      </c>
      <c r="AB12" s="15">
        <f t="shared" si="22"/>
        <v>7</v>
      </c>
      <c r="AC12" s="15" t="str">
        <f>VLOOKUP(MOD(MOD(C12+1,2)*5+AB12,20)+1,Coef!$A$2:$C$21,3)</f>
        <v>H</v>
      </c>
      <c r="AD12" s="15"/>
      <c r="AE12" s="15" t="str">
        <f t="shared" si="23"/>
        <v>83995</v>
      </c>
      <c r="AF12" s="15" t="str">
        <f t="shared" si="23"/>
        <v>49778</v>
      </c>
      <c r="AG12" s="18" t="str">
        <f t="shared" si="24"/>
        <v>383995 mE 6749778 mN 49 N</v>
      </c>
      <c r="AH12" s="52" t="str">
        <f t="shared" si="25"/>
        <v>49VCH8399549778</v>
      </c>
      <c r="AN12" s="60" t="s">
        <v>893</v>
      </c>
    </row>
    <row r="13" spans="1:50" ht="15.75">
      <c r="A13" s="13">
        <v>-16.039153816687737</v>
      </c>
      <c r="B13" s="13">
        <v>-161.09678881587942</v>
      </c>
      <c r="C13" s="15">
        <f t="shared" si="0"/>
        <v>4</v>
      </c>
      <c r="D13" s="15">
        <f t="shared" si="1"/>
        <v>-159</v>
      </c>
      <c r="E13" s="15">
        <f t="shared" si="2"/>
        <v>-0.27993604333501604</v>
      </c>
      <c r="F13" s="15">
        <f t="shared" si="2"/>
        <v>-2.8116693792270731</v>
      </c>
      <c r="G13" s="15">
        <f t="shared" si="3"/>
        <v>-2.7750735106709841</v>
      </c>
      <c r="H13" s="15">
        <f t="shared" si="4"/>
        <v>0.96107311113081351</v>
      </c>
      <c r="I13" s="16">
        <f t="shared" si="5"/>
        <v>6.2250139100213982E-3</v>
      </c>
      <c r="J13" s="15">
        <f t="shared" si="6"/>
        <v>6379767.3625406846</v>
      </c>
      <c r="K13" s="15">
        <f t="shared" si="7"/>
        <v>-0.28748508193424993</v>
      </c>
      <c r="L13" s="15">
        <f t="shared" si="8"/>
        <v>8.2647672334742392E-2</v>
      </c>
      <c r="M13" s="17">
        <f t="shared" si="9"/>
        <v>0</v>
      </c>
      <c r="N13" s="15">
        <f t="shared" si="10"/>
        <v>-3.6595868556088984E-2</v>
      </c>
      <c r="O13" s="16">
        <f t="shared" si="11"/>
        <v>0.92357734157527904</v>
      </c>
      <c r="P13" s="15">
        <f t="shared" si="12"/>
        <v>4.9735324560481704</v>
      </c>
      <c r="Q13" s="15">
        <f t="shared" si="13"/>
        <v>3.6361627392323381</v>
      </c>
      <c r="R13" s="15">
        <f t="shared" si="14"/>
        <v>57.724240037761234</v>
      </c>
      <c r="S13" s="15">
        <f t="shared" si="15"/>
        <v>22.633884571229245</v>
      </c>
      <c r="T13" s="15">
        <f t="shared" si="16"/>
        <v>1131.5915631244031</v>
      </c>
      <c r="U13" s="15">
        <f t="shared" si="17"/>
        <v>-224427.48173174454</v>
      </c>
      <c r="V13" s="15">
        <f t="shared" si="18"/>
        <v>-1775110.9353032045</v>
      </c>
      <c r="W13" s="15">
        <f t="shared" si="19"/>
        <v>275662.28926094814</v>
      </c>
      <c r="X13" s="15">
        <f t="shared" si="20"/>
        <v>8225599.1090709167</v>
      </c>
      <c r="Y13" s="15" t="str">
        <f>VLOOKUP(_xlfn.FLOOR.MATH(A13/8+11),Coef!$B$4:$C$23,2)</f>
        <v>K</v>
      </c>
      <c r="Z13" s="15">
        <f t="shared" si="21"/>
        <v>2</v>
      </c>
      <c r="AA13" s="15" t="str">
        <f>VLOOKUP(MOD(C13-1,3)*8+Z13,Coef!$A$2:$C$25,3)</f>
        <v>B</v>
      </c>
      <c r="AB13" s="15">
        <f t="shared" si="22"/>
        <v>2</v>
      </c>
      <c r="AC13" s="15" t="str">
        <f>VLOOKUP(MOD(MOD(C13+1,2)*5+AB13,20)+1,Coef!$A$2:$C$21,3)</f>
        <v>H</v>
      </c>
      <c r="AD13" s="15"/>
      <c r="AE13" s="15" t="str">
        <f t="shared" si="23"/>
        <v>75662</v>
      </c>
      <c r="AF13" s="15" t="str">
        <f t="shared" si="23"/>
        <v>25599</v>
      </c>
      <c r="AG13" s="18" t="str">
        <f t="shared" si="24"/>
        <v>275662 mE 8225599 mN 4 S</v>
      </c>
      <c r="AH13" s="52" t="str">
        <f t="shared" si="25"/>
        <v>4KBH7566225599</v>
      </c>
      <c r="AN13" s="60" t="s">
        <v>894</v>
      </c>
    </row>
    <row r="14" spans="1:50" ht="15.75">
      <c r="A14" s="13">
        <v>54.547857513777927</v>
      </c>
      <c r="B14" s="13">
        <v>-46.696077023697228</v>
      </c>
      <c r="C14" s="15">
        <f t="shared" si="0"/>
        <v>23</v>
      </c>
      <c r="D14" s="15">
        <f t="shared" si="1"/>
        <v>-45</v>
      </c>
      <c r="E14" s="15">
        <f t="shared" si="2"/>
        <v>0.95203971352415295</v>
      </c>
      <c r="F14" s="15">
        <f t="shared" si="2"/>
        <v>-0.81500029182839073</v>
      </c>
      <c r="G14" s="15">
        <f t="shared" si="3"/>
        <v>-0.78539816339744828</v>
      </c>
      <c r="H14" s="15">
        <f t="shared" si="4"/>
        <v>0.58002274598262615</v>
      </c>
      <c r="I14" s="16">
        <f t="shared" si="5"/>
        <v>2.2673445576273572E-3</v>
      </c>
      <c r="J14" s="15">
        <f t="shared" si="6"/>
        <v>6392350.8981111264</v>
      </c>
      <c r="K14" s="15">
        <f t="shared" si="7"/>
        <v>1.4044281614713816</v>
      </c>
      <c r="L14" s="15">
        <f t="shared" si="8"/>
        <v>1.972418460733885</v>
      </c>
      <c r="M14" s="17">
        <f t="shared" si="9"/>
        <v>0</v>
      </c>
      <c r="N14" s="15">
        <f t="shared" si="10"/>
        <v>-2.9602128430942454E-2</v>
      </c>
      <c r="O14" s="16">
        <f t="shared" si="11"/>
        <v>-0.97015111617625771</v>
      </c>
      <c r="P14" s="15">
        <f t="shared" si="12"/>
        <v>3.048008203690133</v>
      </c>
      <c r="Q14" s="15">
        <f t="shared" si="13"/>
        <v>-26.321970053945414</v>
      </c>
      <c r="R14" s="15">
        <f t="shared" si="14"/>
        <v>-50.373463354323995</v>
      </c>
      <c r="S14" s="15">
        <f t="shared" si="15"/>
        <v>-195.0742171061257</v>
      </c>
      <c r="T14" s="15">
        <f t="shared" si="16"/>
        <v>-2646.3614170929577</v>
      </c>
      <c r="U14" s="15">
        <f t="shared" si="17"/>
        <v>-109750.84175955804</v>
      </c>
      <c r="V14" s="15">
        <f t="shared" si="18"/>
        <v>6048221.5237857355</v>
      </c>
      <c r="W14" s="15">
        <f t="shared" si="19"/>
        <v>390293.0585771458</v>
      </c>
      <c r="X14" s="15">
        <f t="shared" si="20"/>
        <v>6045802.2351762215</v>
      </c>
      <c r="Y14" s="15" t="str">
        <f>VLOOKUP(_xlfn.FLOOR.MATH(A14/8+11),Coef!$B$4:$C$23,2)</f>
        <v>U</v>
      </c>
      <c r="Z14" s="15">
        <f t="shared" si="21"/>
        <v>3</v>
      </c>
      <c r="AA14" s="15" t="str">
        <f>VLOOKUP(MOD(C14-1,3)*8+Z14,Coef!$A$2:$C$25,3)</f>
        <v>L</v>
      </c>
      <c r="AB14" s="15">
        <f t="shared" si="22"/>
        <v>0</v>
      </c>
      <c r="AC14" s="15" t="str">
        <f>VLOOKUP(MOD(MOD(C14+1,2)*5+AB14,20)+1,Coef!$A$2:$C$21,3)</f>
        <v>A</v>
      </c>
      <c r="AD14" s="15"/>
      <c r="AE14" s="15" t="str">
        <f t="shared" si="23"/>
        <v>90293</v>
      </c>
      <c r="AF14" s="15" t="str">
        <f t="shared" si="23"/>
        <v>45802</v>
      </c>
      <c r="AG14" s="18" t="str">
        <f t="shared" si="24"/>
        <v>390293 mE 6045802 mN 23 S</v>
      </c>
      <c r="AH14" s="52" t="str">
        <f t="shared" si="25"/>
        <v>23ULA9029345802</v>
      </c>
      <c r="AN14" s="54" t="s">
        <v>895</v>
      </c>
      <c r="AO14" s="55">
        <v>1</v>
      </c>
      <c r="AP14" s="55">
        <v>2</v>
      </c>
      <c r="AQ14" s="55">
        <v>3</v>
      </c>
      <c r="AR14" s="55">
        <v>4</v>
      </c>
      <c r="AS14" s="55">
        <v>5</v>
      </c>
      <c r="AT14" s="55">
        <v>6</v>
      </c>
      <c r="AU14" s="55">
        <v>7</v>
      </c>
      <c r="AV14" s="55">
        <v>8</v>
      </c>
    </row>
    <row r="15" spans="1:50" ht="15.75">
      <c r="A15" s="13">
        <v>40.612932072261799</v>
      </c>
      <c r="B15" s="13">
        <v>83.037206354936984</v>
      </c>
      <c r="C15" s="15">
        <f t="shared" si="0"/>
        <v>44</v>
      </c>
      <c r="D15" s="15">
        <f t="shared" si="1"/>
        <v>81</v>
      </c>
      <c r="E15" s="15">
        <f t="shared" si="2"/>
        <v>0.70882938354977199</v>
      </c>
      <c r="F15" s="15">
        <f t="shared" si="2"/>
        <v>1.4492726525516095</v>
      </c>
      <c r="G15" s="15">
        <f t="shared" si="3"/>
        <v>1.4137166941154069</v>
      </c>
      <c r="H15" s="15">
        <f t="shared" si="4"/>
        <v>0.75912440354357058</v>
      </c>
      <c r="I15" s="16">
        <f t="shared" si="5"/>
        <v>3.8837688892682442E-3</v>
      </c>
      <c r="J15" s="15">
        <f t="shared" si="6"/>
        <v>6387202.4364195634</v>
      </c>
      <c r="K15" s="15">
        <f t="shared" si="7"/>
        <v>0.85749525463890353</v>
      </c>
      <c r="L15" s="15">
        <f t="shared" si="8"/>
        <v>0.735298111728238</v>
      </c>
      <c r="M15" s="17">
        <f t="shared" si="9"/>
        <v>0</v>
      </c>
      <c r="N15" s="15">
        <f t="shared" si="10"/>
        <v>3.5555958436202628E-2</v>
      </c>
      <c r="O15" s="16">
        <f t="shared" si="11"/>
        <v>0.26858565716103022</v>
      </c>
      <c r="P15" s="15">
        <f t="shared" si="12"/>
        <v>4.2997161429183182</v>
      </c>
      <c r="Q15" s="15">
        <f t="shared" si="13"/>
        <v>-7.4746977135686814</v>
      </c>
      <c r="R15" s="15">
        <f t="shared" si="14"/>
        <v>18.999600215855349</v>
      </c>
      <c r="S15" s="15">
        <f t="shared" si="15"/>
        <v>-194.82661118414825</v>
      </c>
      <c r="T15" s="15">
        <f t="shared" si="16"/>
        <v>-609.32979528042574</v>
      </c>
      <c r="U15" s="15">
        <f t="shared" si="17"/>
        <v>172405.12528773097</v>
      </c>
      <c r="V15" s="15">
        <f t="shared" si="18"/>
        <v>4499584.9455967704</v>
      </c>
      <c r="W15" s="15">
        <f t="shared" si="19"/>
        <v>672336.16323761595</v>
      </c>
      <c r="X15" s="15">
        <f t="shared" si="20"/>
        <v>4497785.1116185319</v>
      </c>
      <c r="Y15" s="15" t="str">
        <f>VLOOKUP(_xlfn.FLOOR.MATH(A15/8+11),Coef!$B$4:$C$23,2)</f>
        <v>T</v>
      </c>
      <c r="Z15" s="15">
        <f t="shared" si="21"/>
        <v>6</v>
      </c>
      <c r="AA15" s="15" t="str">
        <f>VLOOKUP(MOD(C15-1,3)*8+Z15,Coef!$A$2:$C$25,3)</f>
        <v>P</v>
      </c>
      <c r="AB15" s="15">
        <f t="shared" si="22"/>
        <v>4</v>
      </c>
      <c r="AC15" s="15" t="str">
        <f>VLOOKUP(MOD(MOD(C15+1,2)*5+AB15,20)+1,Coef!$A$2:$C$21,3)</f>
        <v>K</v>
      </c>
      <c r="AD15" s="15"/>
      <c r="AE15" s="15" t="str">
        <f t="shared" si="23"/>
        <v>72336</v>
      </c>
      <c r="AF15" s="15" t="str">
        <f t="shared" si="23"/>
        <v>97785</v>
      </c>
      <c r="AG15" s="18" t="str">
        <f t="shared" si="24"/>
        <v>672336 mE 4497785 mN 44 N</v>
      </c>
      <c r="AH15" s="52" t="str">
        <f t="shared" si="25"/>
        <v>44TPK7233697785</v>
      </c>
      <c r="AN15" s="54">
        <v>1</v>
      </c>
      <c r="AO15" s="57" t="s">
        <v>4</v>
      </c>
      <c r="AP15" s="57" t="s">
        <v>8</v>
      </c>
      <c r="AQ15" s="57" t="s">
        <v>12</v>
      </c>
      <c r="AR15" s="61" t="s">
        <v>17</v>
      </c>
      <c r="AS15" s="61" t="s">
        <v>21</v>
      </c>
      <c r="AT15" s="57" t="s">
        <v>25</v>
      </c>
      <c r="AU15" s="57" t="s">
        <v>28</v>
      </c>
      <c r="AV15" s="57" t="s">
        <v>31</v>
      </c>
    </row>
    <row r="16" spans="1:50" ht="15.75">
      <c r="A16" s="13">
        <v>-31.108620259441594</v>
      </c>
      <c r="B16" s="13">
        <v>-69.430842456691025</v>
      </c>
      <c r="C16" s="15">
        <f t="shared" si="0"/>
        <v>19</v>
      </c>
      <c r="D16" s="15">
        <f t="shared" si="1"/>
        <v>-69</v>
      </c>
      <c r="E16" s="15">
        <f t="shared" si="2"/>
        <v>-0.54294784927986839</v>
      </c>
      <c r="F16" s="15">
        <f t="shared" si="2"/>
        <v>-1.2117968033027267</v>
      </c>
      <c r="G16" s="15">
        <f t="shared" si="3"/>
        <v>-1.2042771838760873</v>
      </c>
      <c r="H16" s="15">
        <f t="shared" si="4"/>
        <v>0.85618936148376945</v>
      </c>
      <c r="I16" s="16">
        <f t="shared" si="5"/>
        <v>4.9404570398294788E-3</v>
      </c>
      <c r="J16" s="15">
        <f t="shared" si="6"/>
        <v>6383843.5029514842</v>
      </c>
      <c r="K16" s="15">
        <f t="shared" si="7"/>
        <v>-0.6034437862469475</v>
      </c>
      <c r="L16" s="15">
        <f t="shared" si="8"/>
        <v>0.36414440316005164</v>
      </c>
      <c r="M16" s="17">
        <f t="shared" si="9"/>
        <v>0</v>
      </c>
      <c r="N16" s="15">
        <f t="shared" si="10"/>
        <v>-7.5196194266393679E-3</v>
      </c>
      <c r="O16" s="16">
        <f t="shared" si="11"/>
        <v>0.64079605387977789</v>
      </c>
      <c r="P16" s="15">
        <f t="shared" si="12"/>
        <v>4.680417342661463</v>
      </c>
      <c r="Q16" s="15">
        <f t="shared" si="13"/>
        <v>-1.2484874047243448</v>
      </c>
      <c r="R16" s="15">
        <f t="shared" si="14"/>
        <v>40.75246603638859</v>
      </c>
      <c r="S16" s="15">
        <f t="shared" si="15"/>
        <v>-89.737849881812252</v>
      </c>
      <c r="T16" s="15">
        <f t="shared" si="16"/>
        <v>324.10089827334747</v>
      </c>
      <c r="U16" s="15">
        <f t="shared" si="17"/>
        <v>-41100.75909005518</v>
      </c>
      <c r="V16" s="15">
        <f t="shared" si="18"/>
        <v>-3443096.9359801188</v>
      </c>
      <c r="W16" s="15">
        <f t="shared" si="19"/>
        <v>458915.68121358083</v>
      </c>
      <c r="X16" s="15">
        <f t="shared" si="20"/>
        <v>6558280.302794273</v>
      </c>
      <c r="Y16" s="15" t="str">
        <f>VLOOKUP(_xlfn.FLOOR.MATH(A16/8+11),Coef!$B$4:$C$23,2)</f>
        <v>J</v>
      </c>
      <c r="Z16" s="15">
        <f t="shared" si="21"/>
        <v>4</v>
      </c>
      <c r="AA16" s="15" t="str">
        <f>VLOOKUP(MOD(C16-1,3)*8+Z16,Coef!$A$2:$C$25,3)</f>
        <v>D</v>
      </c>
      <c r="AB16" s="15">
        <f t="shared" si="22"/>
        <v>5</v>
      </c>
      <c r="AC16" s="15" t="str">
        <f>VLOOKUP(MOD(MOD(C16+1,2)*5+AB16,20)+1,Coef!$A$2:$C$21,3)</f>
        <v>F</v>
      </c>
      <c r="AD16" s="15"/>
      <c r="AE16" s="15" t="str">
        <f t="shared" si="23"/>
        <v>58915</v>
      </c>
      <c r="AF16" s="15" t="str">
        <f t="shared" si="23"/>
        <v>58280</v>
      </c>
      <c r="AG16" s="18" t="str">
        <f t="shared" si="24"/>
        <v>458915 mE 6558280 mN 19 S</v>
      </c>
      <c r="AH16" s="52" t="str">
        <f t="shared" si="25"/>
        <v>19JDF5891558280</v>
      </c>
      <c r="AN16" s="54">
        <v>2</v>
      </c>
      <c r="AO16" s="57" t="s">
        <v>34</v>
      </c>
      <c r="AP16" s="57" t="s">
        <v>37</v>
      </c>
      <c r="AQ16" s="57" t="s">
        <v>40</v>
      </c>
      <c r="AR16" s="61" t="s">
        <v>43</v>
      </c>
      <c r="AS16" s="61" t="s">
        <v>46</v>
      </c>
      <c r="AT16" s="57" t="s">
        <v>49</v>
      </c>
      <c r="AU16" s="57" t="s">
        <v>52</v>
      </c>
      <c r="AV16" s="57" t="s">
        <v>55</v>
      </c>
    </row>
    <row r="17" spans="1:61" ht="15.75">
      <c r="A17" s="13">
        <v>18.963994812521577</v>
      </c>
      <c r="B17" s="13">
        <v>10.72237894923046</v>
      </c>
      <c r="C17" s="15">
        <f t="shared" si="0"/>
        <v>32</v>
      </c>
      <c r="D17" s="15">
        <f t="shared" si="1"/>
        <v>9</v>
      </c>
      <c r="E17" s="15">
        <f t="shared" si="2"/>
        <v>0.33098414880962629</v>
      </c>
      <c r="F17" s="15">
        <f t="shared" si="2"/>
        <v>0.18714081631060142</v>
      </c>
      <c r="G17" s="15">
        <f t="shared" si="3"/>
        <v>0.15707963267948966</v>
      </c>
      <c r="H17" s="15">
        <f t="shared" si="4"/>
        <v>0.94572297887511503</v>
      </c>
      <c r="I17" s="16">
        <f t="shared" si="5"/>
        <v>6.0277517214861361E-3</v>
      </c>
      <c r="J17" s="15">
        <f t="shared" si="6"/>
        <v>6380392.8051217003</v>
      </c>
      <c r="K17" s="15">
        <f t="shared" si="7"/>
        <v>0.34362485106538171</v>
      </c>
      <c r="L17" s="15">
        <f t="shared" si="8"/>
        <v>0.11807803826970577</v>
      </c>
      <c r="M17" s="17">
        <f t="shared" si="9"/>
        <v>0</v>
      </c>
      <c r="N17" s="15">
        <f t="shared" si="10"/>
        <v>3.0061183631111765E-2</v>
      </c>
      <c r="O17" s="16">
        <f t="shared" si="11"/>
        <v>0.88794971345178042</v>
      </c>
      <c r="P17" s="15">
        <f t="shared" si="12"/>
        <v>4.9363170623869319</v>
      </c>
      <c r="Q17" s="15">
        <f t="shared" si="13"/>
        <v>3.01420747407782</v>
      </c>
      <c r="R17" s="15">
        <f t="shared" si="14"/>
        <v>55.558033285791467</v>
      </c>
      <c r="S17" s="15">
        <f t="shared" si="15"/>
        <v>6.9346671136103675</v>
      </c>
      <c r="T17" s="15">
        <f t="shared" si="16"/>
        <v>1025.2283124040152</v>
      </c>
      <c r="U17" s="15">
        <f t="shared" si="17"/>
        <v>181413.40959852311</v>
      </c>
      <c r="V17" s="15">
        <f t="shared" si="18"/>
        <v>2098568.9494974078</v>
      </c>
      <c r="W17" s="15">
        <f t="shared" si="19"/>
        <v>681340.84423468367</v>
      </c>
      <c r="X17" s="15">
        <f t="shared" si="20"/>
        <v>2097729.521917609</v>
      </c>
      <c r="Y17" s="15" t="str">
        <f>VLOOKUP(_xlfn.FLOOR.MATH(A17/8+11),Coef!$B$4:$C$23,2)</f>
        <v>Q</v>
      </c>
      <c r="Z17" s="15">
        <f t="shared" si="21"/>
        <v>6</v>
      </c>
      <c r="AA17" s="15" t="str">
        <f>VLOOKUP(MOD(C17-1,3)*8+Z17,Coef!$A$2:$C$25,3)</f>
        <v>P</v>
      </c>
      <c r="AB17" s="15">
        <f t="shared" si="22"/>
        <v>0</v>
      </c>
      <c r="AC17" s="15" t="str">
        <f>VLOOKUP(MOD(MOD(C17+1,2)*5+AB17,20)+1,Coef!$A$2:$C$21,3)</f>
        <v>F</v>
      </c>
      <c r="AD17" s="15"/>
      <c r="AE17" s="15" t="str">
        <f t="shared" si="23"/>
        <v>81340</v>
      </c>
      <c r="AF17" s="15" t="str">
        <f t="shared" si="23"/>
        <v>97729</v>
      </c>
      <c r="AG17" s="18" t="str">
        <f t="shared" si="24"/>
        <v>681340 mE 2097729 mN 32 N</v>
      </c>
      <c r="AH17" s="52" t="str">
        <f t="shared" si="25"/>
        <v>32QPF8134097729</v>
      </c>
      <c r="AN17" s="54">
        <v>0</v>
      </c>
      <c r="AO17" s="57" t="s">
        <v>13</v>
      </c>
      <c r="AP17" s="57" t="s">
        <v>60</v>
      </c>
      <c r="AQ17" s="57" t="s">
        <v>63</v>
      </c>
      <c r="AR17" s="61" t="s">
        <v>66</v>
      </c>
      <c r="AS17" s="61" t="s">
        <v>68</v>
      </c>
      <c r="AT17" s="57" t="s">
        <v>70</v>
      </c>
      <c r="AU17" s="57" t="s">
        <v>72</v>
      </c>
      <c r="AV17" s="57" t="s">
        <v>74</v>
      </c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</row>
    <row r="18" spans="1:61">
      <c r="A18" s="13">
        <v>-27.526944031621348</v>
      </c>
      <c r="B18" s="13">
        <v>-33.785127014623328</v>
      </c>
      <c r="C18" s="15">
        <f t="shared" si="0"/>
        <v>25</v>
      </c>
      <c r="D18" s="15">
        <f t="shared" si="1"/>
        <v>-33</v>
      </c>
      <c r="E18" s="15">
        <f t="shared" si="2"/>
        <v>-0.48043580636399463</v>
      </c>
      <c r="F18" s="15">
        <f t="shared" si="2"/>
        <v>-0.5896617046096595</v>
      </c>
      <c r="G18" s="15">
        <f t="shared" si="3"/>
        <v>-0.57595865315812877</v>
      </c>
      <c r="H18" s="15">
        <f t="shared" si="4"/>
        <v>0.88679359224996945</v>
      </c>
      <c r="I18" s="16">
        <f t="shared" si="5"/>
        <v>5.2999596769737244E-3</v>
      </c>
      <c r="J18" s="15">
        <f t="shared" si="6"/>
        <v>6382701.9462613622</v>
      </c>
      <c r="K18" s="15">
        <f t="shared" si="7"/>
        <v>-0.52116489535812993</v>
      </c>
      <c r="L18" s="15">
        <f t="shared" si="8"/>
        <v>0.2716128481536505</v>
      </c>
      <c r="M18" s="17">
        <f t="shared" si="9"/>
        <v>0</v>
      </c>
      <c r="N18" s="15">
        <f t="shared" si="10"/>
        <v>-1.3703051451530723E-2</v>
      </c>
      <c r="O18" s="16">
        <f t="shared" si="11"/>
        <v>0.73368711152332322</v>
      </c>
      <c r="P18" s="15">
        <f t="shared" si="12"/>
        <v>4.7761991472294225</v>
      </c>
      <c r="Q18" s="15">
        <f t="shared" si="13"/>
        <v>0.34243486228587633</v>
      </c>
      <c r="R18" s="15">
        <f t="shared" si="14"/>
        <v>46.276170201975738</v>
      </c>
      <c r="S18" s="15">
        <f t="shared" si="15"/>
        <v>-55.917128575218698</v>
      </c>
      <c r="T18" s="15">
        <f t="shared" si="16"/>
        <v>580.05142338307155</v>
      </c>
      <c r="U18" s="15">
        <f t="shared" si="17"/>
        <v>-77562.579011577982</v>
      </c>
      <c r="V18" s="15">
        <f t="shared" si="18"/>
        <v>-3046265.3571194233</v>
      </c>
      <c r="W18" s="15">
        <f t="shared" si="19"/>
        <v>422468.44602002663</v>
      </c>
      <c r="X18" s="15">
        <f t="shared" si="20"/>
        <v>6954953.1490234248</v>
      </c>
      <c r="Y18" s="15" t="str">
        <f>VLOOKUP(_xlfn.FLOOR.MATH(A18/8+11),Coef!$B$4:$C$23,2)</f>
        <v>J</v>
      </c>
      <c r="Z18" s="15">
        <f t="shared" si="21"/>
        <v>4</v>
      </c>
      <c r="AA18" s="15" t="str">
        <f>VLOOKUP(MOD(C18-1,3)*8+Z18,Coef!$A$2:$C$25,3)</f>
        <v>D</v>
      </c>
      <c r="AB18" s="15">
        <f t="shared" si="22"/>
        <v>9</v>
      </c>
      <c r="AC18" s="15" t="str">
        <f>VLOOKUP(MOD(MOD(C18+1,2)*5+AB18,20)+1,Coef!$A$2:$C$21,3)</f>
        <v>K</v>
      </c>
      <c r="AD18" s="15"/>
      <c r="AE18" s="15" t="str">
        <f t="shared" si="23"/>
        <v>22468</v>
      </c>
      <c r="AF18" s="15" t="str">
        <f t="shared" si="23"/>
        <v>54953</v>
      </c>
      <c r="AG18" s="18" t="str">
        <f t="shared" si="24"/>
        <v>422468 mE 6954953 mN 25 S</v>
      </c>
      <c r="AH18" s="52" t="str">
        <f t="shared" si="25"/>
        <v>25JDK2246854953</v>
      </c>
      <c r="AN18" s="53" t="s">
        <v>896</v>
      </c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</row>
    <row r="19" spans="1:61" ht="15.75">
      <c r="A19" s="13">
        <v>51.424618349140644</v>
      </c>
      <c r="B19" s="13">
        <v>42.223089400926966</v>
      </c>
      <c r="C19" s="15">
        <f t="shared" si="0"/>
        <v>38</v>
      </c>
      <c r="D19" s="15">
        <f t="shared" si="1"/>
        <v>45</v>
      </c>
      <c r="E19" s="15">
        <f t="shared" ref="E19:F82" si="26">A19*PI()/180</f>
        <v>0.89752890677399511</v>
      </c>
      <c r="F19" s="15">
        <f t="shared" si="26"/>
        <v>0.73693193041009564</v>
      </c>
      <c r="G19" s="15">
        <f t="shared" si="3"/>
        <v>0.78539816339744828</v>
      </c>
      <c r="H19" s="15">
        <f t="shared" si="4"/>
        <v>0.62354374225277776</v>
      </c>
      <c r="I19" s="16">
        <f t="shared" si="5"/>
        <v>2.6203621820777832E-3</v>
      </c>
      <c r="J19" s="15">
        <f t="shared" si="6"/>
        <v>6391225.4416151745</v>
      </c>
      <c r="K19" s="15">
        <f t="shared" si="7"/>
        <v>1.2537828710627952</v>
      </c>
      <c r="L19" s="15">
        <f t="shared" si="8"/>
        <v>1.5719714877704656</v>
      </c>
      <c r="M19" s="17">
        <f t="shared" si="9"/>
        <v>0</v>
      </c>
      <c r="N19" s="15">
        <f t="shared" si="10"/>
        <v>-4.8466232987352642E-2</v>
      </c>
      <c r="O19" s="16">
        <f t="shared" si="11"/>
        <v>-0.56935112558838785</v>
      </c>
      <c r="P19" s="15">
        <f t="shared" si="12"/>
        <v>3.4516392370600961</v>
      </c>
      <c r="Q19" s="15">
        <f t="shared" si="13"/>
        <v>-20.548797541960219</v>
      </c>
      <c r="R19" s="15">
        <f t="shared" si="14"/>
        <v>-28.355068573655938</v>
      </c>
      <c r="S19" s="15">
        <f t="shared" si="15"/>
        <v>-253.53294236996143</v>
      </c>
      <c r="T19" s="15">
        <f t="shared" si="16"/>
        <v>-2167.4835517375886</v>
      </c>
      <c r="U19" s="15">
        <f t="shared" si="17"/>
        <v>-193131.28326030655</v>
      </c>
      <c r="V19" s="15">
        <f t="shared" si="18"/>
        <v>5702985.6902686795</v>
      </c>
      <c r="W19" s="15">
        <f t="shared" si="19"/>
        <v>306945.96925299754</v>
      </c>
      <c r="X19" s="15">
        <f t="shared" si="20"/>
        <v>5700704.495992572</v>
      </c>
      <c r="Y19" s="15" t="str">
        <f>VLOOKUP(_xlfn.FLOOR.MATH(A19/8+11),Coef!$B$4:$C$23,2)</f>
        <v>U</v>
      </c>
      <c r="Z19" s="15">
        <f t="shared" si="21"/>
        <v>3</v>
      </c>
      <c r="AA19" s="15" t="str">
        <f>VLOOKUP(MOD(C19-1,3)*8+Z19,Coef!$A$2:$C$25,3)</f>
        <v>L</v>
      </c>
      <c r="AB19" s="15">
        <f t="shared" si="22"/>
        <v>17</v>
      </c>
      <c r="AC19" s="15" t="str">
        <f>VLOOKUP(MOD(MOD(C19+1,2)*5+AB19,20)+1,Coef!$A$2:$C$21,3)</f>
        <v>C</v>
      </c>
      <c r="AD19" s="15"/>
      <c r="AE19" s="15" t="str">
        <f t="shared" ref="AE19:AF82" si="27">RIGHT(_xlfn.FLOOR.MATH(1000000+W19),5)</f>
        <v>06945</v>
      </c>
      <c r="AF19" s="15" t="str">
        <f t="shared" si="27"/>
        <v>00704</v>
      </c>
      <c r="AG19" s="18" t="str">
        <f t="shared" si="24"/>
        <v>306945 mE 5700704 mN 38 N</v>
      </c>
      <c r="AH19" s="52" t="str">
        <f t="shared" si="25"/>
        <v>38ULC0694500704</v>
      </c>
      <c r="AN19" s="60" t="s">
        <v>897</v>
      </c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</row>
    <row r="20" spans="1:61" ht="16.5">
      <c r="A20" s="13">
        <v>16.769927878019203</v>
      </c>
      <c r="B20" s="13">
        <v>-56.122288386794125</v>
      </c>
      <c r="C20" s="15">
        <f t="shared" si="0"/>
        <v>21</v>
      </c>
      <c r="D20" s="15">
        <f t="shared" si="1"/>
        <v>-57</v>
      </c>
      <c r="E20" s="15">
        <f t="shared" si="26"/>
        <v>0.29269045679342109</v>
      </c>
      <c r="F20" s="15">
        <f t="shared" si="26"/>
        <v>-0.9795187161033343</v>
      </c>
      <c r="G20" s="15">
        <f t="shared" si="3"/>
        <v>-0.99483767363676778</v>
      </c>
      <c r="H20" s="15">
        <f t="shared" si="4"/>
        <v>0.95747106618449696</v>
      </c>
      <c r="I20" s="16">
        <f t="shared" si="5"/>
        <v>6.1784393882448312E-3</v>
      </c>
      <c r="J20" s="15">
        <f t="shared" si="6"/>
        <v>6379915.0158613697</v>
      </c>
      <c r="K20" s="15">
        <f t="shared" si="7"/>
        <v>0.30134519045961239</v>
      </c>
      <c r="L20" s="15">
        <f t="shared" si="8"/>
        <v>9.0808923813140069E-2</v>
      </c>
      <c r="M20" s="17">
        <f t="shared" si="9"/>
        <v>0</v>
      </c>
      <c r="N20" s="15">
        <f t="shared" si="10"/>
        <v>1.5318957533433486E-2</v>
      </c>
      <c r="O20" s="16">
        <f t="shared" si="11"/>
        <v>0.91536951557510471</v>
      </c>
      <c r="P20" s="15">
        <f t="shared" si="12"/>
        <v>4.9649497231341604</v>
      </c>
      <c r="Q20" s="15">
        <f t="shared" si="13"/>
        <v>3.4927251144810985</v>
      </c>
      <c r="R20" s="15">
        <f t="shared" si="14"/>
        <v>57.224358361849973</v>
      </c>
      <c r="S20" s="15">
        <f t="shared" si="15"/>
        <v>18.977857314745354</v>
      </c>
      <c r="T20" s="15">
        <f t="shared" si="16"/>
        <v>1106.9704087130135</v>
      </c>
      <c r="U20" s="15">
        <f t="shared" si="17"/>
        <v>93580.210825269096</v>
      </c>
      <c r="V20" s="15">
        <f t="shared" si="18"/>
        <v>1855052.3560898036</v>
      </c>
      <c r="W20" s="15">
        <f t="shared" si="19"/>
        <v>593542.77874093899</v>
      </c>
      <c r="X20" s="15">
        <f t="shared" si="20"/>
        <v>1854310.3351473678</v>
      </c>
      <c r="Y20" s="15" t="str">
        <f>VLOOKUP(_xlfn.FLOOR.MATH(A20/8+11),Coef!$B$4:$C$23,2)</f>
        <v>Q</v>
      </c>
      <c r="Z20" s="15">
        <f t="shared" si="21"/>
        <v>5</v>
      </c>
      <c r="AA20" s="15" t="str">
        <f>VLOOKUP(MOD(C20-1,3)*8+Z20,Coef!$A$2:$C$25,3)</f>
        <v>W</v>
      </c>
      <c r="AB20" s="15">
        <f t="shared" si="22"/>
        <v>18</v>
      </c>
      <c r="AC20" s="15" t="str">
        <f>VLOOKUP(MOD(MOD(C20+1,2)*5+AB20,20)+1,Coef!$A$2:$C$21,3)</f>
        <v>U</v>
      </c>
      <c r="AD20" s="15"/>
      <c r="AE20" s="15" t="str">
        <f t="shared" si="27"/>
        <v>93542</v>
      </c>
      <c r="AF20" s="15" t="str">
        <f t="shared" si="27"/>
        <v>54310</v>
      </c>
      <c r="AG20" s="18" t="str">
        <f t="shared" si="24"/>
        <v>593542 mE 1854310 mN 21 S</v>
      </c>
      <c r="AH20" s="52" t="str">
        <f t="shared" si="25"/>
        <v>21QWU9354254310</v>
      </c>
      <c r="AN20" s="62">
        <v>0</v>
      </c>
      <c r="AO20" s="63">
        <v>1</v>
      </c>
      <c r="AP20" s="63">
        <v>2</v>
      </c>
      <c r="AQ20" s="63">
        <v>3</v>
      </c>
      <c r="AR20" s="63">
        <v>4</v>
      </c>
      <c r="AS20" s="63">
        <v>5</v>
      </c>
      <c r="AT20" s="63">
        <v>6</v>
      </c>
      <c r="AU20" s="63">
        <v>7</v>
      </c>
      <c r="AV20" s="63">
        <v>8</v>
      </c>
      <c r="AW20" s="63">
        <v>9</v>
      </c>
      <c r="AX20" s="63">
        <v>10</v>
      </c>
      <c r="AY20" s="55">
        <v>11</v>
      </c>
      <c r="AZ20" s="55">
        <v>12</v>
      </c>
      <c r="BA20" s="55">
        <v>13</v>
      </c>
      <c r="BB20" s="55">
        <v>14</v>
      </c>
      <c r="BC20" s="55">
        <v>15</v>
      </c>
      <c r="BD20" s="55">
        <v>16</v>
      </c>
      <c r="BE20" s="55">
        <v>17</v>
      </c>
      <c r="BF20" s="55">
        <v>18</v>
      </c>
      <c r="BG20" s="64">
        <v>19</v>
      </c>
      <c r="BH20" s="65">
        <v>-72</v>
      </c>
      <c r="BI20" s="65">
        <v>18</v>
      </c>
    </row>
    <row r="21" spans="1:61" ht="15.75">
      <c r="A21" s="13">
        <v>27.07327488745085</v>
      </c>
      <c r="B21" s="13">
        <v>158.10112888355201</v>
      </c>
      <c r="C21" s="15">
        <f t="shared" si="0"/>
        <v>57</v>
      </c>
      <c r="D21" s="15">
        <f t="shared" si="1"/>
        <v>159</v>
      </c>
      <c r="E21" s="15">
        <f t="shared" si="26"/>
        <v>0.47251778608351458</v>
      </c>
      <c r="F21" s="15">
        <f t="shared" si="26"/>
        <v>2.759385250137889</v>
      </c>
      <c r="G21" s="15">
        <f t="shared" si="3"/>
        <v>2.7750735106709841</v>
      </c>
      <c r="H21" s="15">
        <f t="shared" si="4"/>
        <v>0.89042519267913023</v>
      </c>
      <c r="I21" s="16">
        <f t="shared" si="5"/>
        <v>5.3434573902787609E-3</v>
      </c>
      <c r="J21" s="15">
        <f t="shared" si="6"/>
        <v>6382563.8661154946</v>
      </c>
      <c r="K21" s="15">
        <f t="shared" si="7"/>
        <v>0.51113740884653669</v>
      </c>
      <c r="L21" s="15">
        <f t="shared" si="8"/>
        <v>0.26126145072235163</v>
      </c>
      <c r="M21" s="17">
        <f t="shared" si="9"/>
        <v>0</v>
      </c>
      <c r="N21" s="15">
        <f t="shared" si="10"/>
        <v>-1.5688260533095022E-2</v>
      </c>
      <c r="O21" s="16">
        <f t="shared" si="11"/>
        <v>0.74408200666792712</v>
      </c>
      <c r="P21" s="15">
        <f t="shared" si="12"/>
        <v>4.7869438759376841</v>
      </c>
      <c r="Q21" s="15">
        <f t="shared" si="13"/>
        <v>0.52133012301524451</v>
      </c>
      <c r="R21" s="15">
        <f t="shared" si="14"/>
        <v>46.897133887325509</v>
      </c>
      <c r="S21" s="15">
        <f t="shared" si="15"/>
        <v>-51.943967292996341</v>
      </c>
      <c r="T21" s="15">
        <f t="shared" si="16"/>
        <v>609.26164101638562</v>
      </c>
      <c r="U21" s="15">
        <f t="shared" si="17"/>
        <v>-89161.611845741354</v>
      </c>
      <c r="V21" s="15">
        <f t="shared" si="18"/>
        <v>2996067.7848047763</v>
      </c>
      <c r="W21" s="15">
        <f t="shared" si="19"/>
        <v>410874.05279899691</v>
      </c>
      <c r="X21" s="15">
        <f t="shared" si="20"/>
        <v>2994869.3576908545</v>
      </c>
      <c r="Y21" s="15" t="str">
        <f>VLOOKUP(_xlfn.FLOOR.MATH(A21/8+11),Coef!$B$4:$C$23,2)</f>
        <v>R</v>
      </c>
      <c r="Z21" s="15">
        <f t="shared" si="21"/>
        <v>4</v>
      </c>
      <c r="AA21" s="15" t="str">
        <f>VLOOKUP(MOD(C21-1,3)*8+Z21,Coef!$A$2:$C$25,3)</f>
        <v>V</v>
      </c>
      <c r="AB21" s="15">
        <f t="shared" si="22"/>
        <v>9</v>
      </c>
      <c r="AC21" s="15" t="str">
        <f>VLOOKUP(MOD(MOD(C21+1,2)*5+AB21,20)+1,Coef!$A$2:$C$21,3)</f>
        <v>K</v>
      </c>
      <c r="AD21" s="15"/>
      <c r="AE21" s="15" t="str">
        <f t="shared" si="27"/>
        <v>10874</v>
      </c>
      <c r="AF21" s="15" t="str">
        <f t="shared" si="27"/>
        <v>94869</v>
      </c>
      <c r="AG21" s="18" t="str">
        <f t="shared" si="24"/>
        <v>410874 mE 2994869 mN 57 N</v>
      </c>
      <c r="AH21" s="52" t="str">
        <f t="shared" si="25"/>
        <v>57RVK1087494869</v>
      </c>
      <c r="AN21" s="66">
        <v>20</v>
      </c>
      <c r="AO21" s="57">
        <v>21</v>
      </c>
      <c r="AP21" s="57">
        <v>22</v>
      </c>
      <c r="AQ21" s="57">
        <v>23</v>
      </c>
      <c r="AR21" s="57">
        <v>24</v>
      </c>
      <c r="AS21" s="57">
        <v>25</v>
      </c>
      <c r="AT21" s="57">
        <v>26</v>
      </c>
      <c r="AU21" s="57">
        <v>27</v>
      </c>
      <c r="AV21" s="57">
        <v>28</v>
      </c>
      <c r="AW21" s="57">
        <v>29</v>
      </c>
      <c r="AX21" s="57">
        <v>30</v>
      </c>
      <c r="AY21" s="57">
        <v>31</v>
      </c>
      <c r="AZ21" s="57">
        <v>32</v>
      </c>
      <c r="BA21" s="57">
        <v>33</v>
      </c>
      <c r="BB21" s="57">
        <v>34</v>
      </c>
      <c r="BC21" s="57">
        <v>35</v>
      </c>
      <c r="BD21" s="57">
        <v>36</v>
      </c>
      <c r="BE21" s="57">
        <v>37</v>
      </c>
      <c r="BF21" s="57">
        <v>38</v>
      </c>
      <c r="BG21" s="67">
        <v>39</v>
      </c>
      <c r="BH21" s="68">
        <v>-54</v>
      </c>
      <c r="BI21" s="68">
        <v>36</v>
      </c>
    </row>
    <row r="22" spans="1:61" ht="15.75">
      <c r="A22" s="13">
        <v>32.792050028926681</v>
      </c>
      <c r="B22" s="13">
        <v>73.194060540396862</v>
      </c>
      <c r="C22" s="15">
        <f t="shared" si="0"/>
        <v>43</v>
      </c>
      <c r="D22" s="15">
        <f t="shared" si="1"/>
        <v>75</v>
      </c>
      <c r="E22" s="15">
        <f t="shared" si="26"/>
        <v>0.57232924148347242</v>
      </c>
      <c r="F22" s="15">
        <f t="shared" si="26"/>
        <v>1.2774773493339853</v>
      </c>
      <c r="G22" s="15">
        <f t="shared" si="3"/>
        <v>1.3089969389957472</v>
      </c>
      <c r="H22" s="15">
        <f t="shared" si="4"/>
        <v>0.84064175913571648</v>
      </c>
      <c r="I22" s="16">
        <f t="shared" si="5"/>
        <v>4.7626579563801877E-3</v>
      </c>
      <c r="J22" s="15">
        <f t="shared" si="6"/>
        <v>6384408.3086326951</v>
      </c>
      <c r="K22" s="15">
        <f t="shared" si="7"/>
        <v>0.64425965983886124</v>
      </c>
      <c r="L22" s="15">
        <f t="shared" si="8"/>
        <v>0.41507050929568517</v>
      </c>
      <c r="M22" s="17">
        <f t="shared" si="9"/>
        <v>0</v>
      </c>
      <c r="N22" s="15">
        <f t="shared" si="10"/>
        <v>-3.1519589661761938E-2</v>
      </c>
      <c r="O22" s="16">
        <f t="shared" si="11"/>
        <v>0.58969214866069497</v>
      </c>
      <c r="P22" s="15">
        <f t="shared" si="12"/>
        <v>4.6278841439549749</v>
      </c>
      <c r="Q22" s="15">
        <f t="shared" si="13"/>
        <v>-2.1176517741597904</v>
      </c>
      <c r="R22" s="15">
        <f t="shared" si="14"/>
        <v>37.731754811786452</v>
      </c>
      <c r="S22" s="15">
        <f t="shared" si="15"/>
        <v>-107.05153230824418</v>
      </c>
      <c r="T22" s="15">
        <f t="shared" si="16"/>
        <v>187.194091303573</v>
      </c>
      <c r="U22" s="15">
        <f t="shared" si="17"/>
        <v>-169177.31618764487</v>
      </c>
      <c r="V22" s="15">
        <f t="shared" si="18"/>
        <v>3631130.1313093854</v>
      </c>
      <c r="W22" s="15">
        <f t="shared" si="19"/>
        <v>330890.35473883018</v>
      </c>
      <c r="X22" s="15">
        <f t="shared" si="20"/>
        <v>3629677.679256862</v>
      </c>
      <c r="Y22" s="15" t="str">
        <f>VLOOKUP(_xlfn.FLOOR.MATH(A22/8+11),Coef!$B$4:$C$23,2)</f>
        <v>S</v>
      </c>
      <c r="Z22" s="15">
        <f t="shared" si="21"/>
        <v>3</v>
      </c>
      <c r="AA22" s="15" t="str">
        <f>VLOOKUP(MOD(C22-1,3)*8+Z22,Coef!$A$2:$C$25,3)</f>
        <v>C</v>
      </c>
      <c r="AB22" s="15">
        <f t="shared" si="22"/>
        <v>16</v>
      </c>
      <c r="AC22" s="15" t="str">
        <f>VLOOKUP(MOD(MOD(C22+1,2)*5+AB22,20)+1,Coef!$A$2:$C$21,3)</f>
        <v>S</v>
      </c>
      <c r="AD22" s="15"/>
      <c r="AE22" s="15" t="str">
        <f t="shared" si="27"/>
        <v>30890</v>
      </c>
      <c r="AF22" s="15" t="str">
        <f t="shared" si="27"/>
        <v>29677</v>
      </c>
      <c r="AG22" s="18" t="str">
        <f t="shared" si="24"/>
        <v>330890 mE 3629677 mN 43 N</v>
      </c>
      <c r="AH22" s="52" t="str">
        <f t="shared" si="25"/>
        <v>43SCS3089029677</v>
      </c>
      <c r="AN22" s="66">
        <v>40</v>
      </c>
      <c r="AO22" s="57">
        <v>41</v>
      </c>
      <c r="AP22" s="57">
        <v>42</v>
      </c>
      <c r="AQ22" s="57">
        <v>43</v>
      </c>
      <c r="AR22" s="57">
        <v>44</v>
      </c>
      <c r="AS22" s="57">
        <v>45</v>
      </c>
      <c r="AT22" s="57">
        <v>46</v>
      </c>
      <c r="AU22" s="57">
        <v>47</v>
      </c>
      <c r="AV22" s="57">
        <v>48</v>
      </c>
      <c r="AW22" s="57">
        <v>49</v>
      </c>
      <c r="AX22" s="57">
        <v>50</v>
      </c>
      <c r="AY22" s="57">
        <v>51</v>
      </c>
      <c r="AZ22" s="57">
        <v>52</v>
      </c>
      <c r="BA22" s="57">
        <v>53</v>
      </c>
      <c r="BB22" s="57">
        <v>54</v>
      </c>
      <c r="BC22" s="57">
        <v>55</v>
      </c>
      <c r="BD22" s="57">
        <v>56</v>
      </c>
      <c r="BE22" s="57">
        <v>57</v>
      </c>
      <c r="BF22" s="57">
        <v>58</v>
      </c>
      <c r="BG22" s="67">
        <v>59</v>
      </c>
      <c r="BH22" s="68">
        <v>-36</v>
      </c>
      <c r="BI22" s="68">
        <v>54</v>
      </c>
    </row>
    <row r="23" spans="1:61" ht="15.75">
      <c r="A23" s="13">
        <v>-24.897845561031758</v>
      </c>
      <c r="B23" s="13">
        <v>-133.44165673071635</v>
      </c>
      <c r="C23" s="15">
        <f t="shared" si="0"/>
        <v>8</v>
      </c>
      <c r="D23" s="15">
        <f t="shared" si="1"/>
        <v>-135</v>
      </c>
      <c r="E23" s="15">
        <f t="shared" si="26"/>
        <v>-0.43454938169305896</v>
      </c>
      <c r="F23" s="15">
        <f t="shared" si="26"/>
        <v>-2.3289962692670523</v>
      </c>
      <c r="G23" s="15">
        <f t="shared" si="3"/>
        <v>-2.3561944901923448</v>
      </c>
      <c r="H23" s="15">
        <f t="shared" si="4"/>
        <v>0.90705984546141183</v>
      </c>
      <c r="I23" s="16">
        <f t="shared" si="5"/>
        <v>5.5449719810914747E-3</v>
      </c>
      <c r="J23" s="15">
        <f t="shared" si="6"/>
        <v>6381924.2904491648</v>
      </c>
      <c r="K23" s="15">
        <f t="shared" si="7"/>
        <v>-0.46413884206075395</v>
      </c>
      <c r="L23" s="15">
        <f t="shared" si="8"/>
        <v>0.21542486470949751</v>
      </c>
      <c r="M23" s="17">
        <f t="shared" si="9"/>
        <v>0</v>
      </c>
      <c r="N23" s="15">
        <f t="shared" si="10"/>
        <v>2.719822092529256E-2</v>
      </c>
      <c r="O23" s="16">
        <f t="shared" si="11"/>
        <v>0.79012010727159399</v>
      </c>
      <c r="P23" s="15">
        <f t="shared" si="12"/>
        <v>4.8346028699774104</v>
      </c>
      <c r="Q23" s="15">
        <f t="shared" si="13"/>
        <v>1.315672355952417</v>
      </c>
      <c r="R23" s="15">
        <f t="shared" si="14"/>
        <v>49.654714957260232</v>
      </c>
      <c r="S23" s="15">
        <f t="shared" si="15"/>
        <v>-33.891498457484701</v>
      </c>
      <c r="T23" s="15">
        <f t="shared" si="16"/>
        <v>740.00272315709617</v>
      </c>
      <c r="U23" s="15">
        <f t="shared" si="17"/>
        <v>157457.33438225754</v>
      </c>
      <c r="V23" s="15">
        <f t="shared" si="18"/>
        <v>-2755639.9357600384</v>
      </c>
      <c r="W23" s="15">
        <f t="shared" si="19"/>
        <v>657394.3514485046</v>
      </c>
      <c r="X23" s="15">
        <f t="shared" si="20"/>
        <v>7245462.320214266</v>
      </c>
      <c r="Y23" s="15" t="str">
        <f>VLOOKUP(_xlfn.FLOOR.MATH(A23/8+11),Coef!$B$4:$C$23,2)</f>
        <v>J</v>
      </c>
      <c r="Z23" s="15">
        <f t="shared" si="21"/>
        <v>6</v>
      </c>
      <c r="AA23" s="15" t="str">
        <f>VLOOKUP(MOD(C23-1,3)*8+Z23,Coef!$A$2:$C$25,3)</f>
        <v>P</v>
      </c>
      <c r="AB23" s="15">
        <f t="shared" si="22"/>
        <v>12</v>
      </c>
      <c r="AC23" s="15" t="str">
        <f>VLOOKUP(MOD(MOD(C23+1,2)*5+AB23,20)+1,Coef!$A$2:$C$21,3)</f>
        <v>T</v>
      </c>
      <c r="AD23" s="15"/>
      <c r="AE23" s="15" t="str">
        <f t="shared" si="27"/>
        <v>57394</v>
      </c>
      <c r="AF23" s="15" t="str">
        <f t="shared" si="27"/>
        <v>45462</v>
      </c>
      <c r="AG23" s="18" t="str">
        <f t="shared" si="24"/>
        <v>657394 mE 7245462 mN 8 S</v>
      </c>
      <c r="AH23" s="52" t="str">
        <f t="shared" si="25"/>
        <v>8JPT5739445462</v>
      </c>
      <c r="AN23" s="66">
        <v>60</v>
      </c>
      <c r="AO23" s="57">
        <v>61</v>
      </c>
      <c r="AP23" s="57">
        <v>62</v>
      </c>
      <c r="AQ23" s="57">
        <v>63</v>
      </c>
      <c r="AR23" s="57">
        <v>64</v>
      </c>
      <c r="AS23" s="57">
        <v>65</v>
      </c>
      <c r="AT23" s="57">
        <v>66</v>
      </c>
      <c r="AU23" s="57">
        <v>67</v>
      </c>
      <c r="AV23" s="57">
        <v>68</v>
      </c>
      <c r="AW23" s="57">
        <v>69</v>
      </c>
      <c r="AX23" s="57">
        <v>70</v>
      </c>
      <c r="AY23" s="57">
        <v>71</v>
      </c>
      <c r="AZ23" s="57">
        <v>72</v>
      </c>
      <c r="BA23" s="57">
        <v>73</v>
      </c>
      <c r="BB23" s="57">
        <v>74</v>
      </c>
      <c r="BC23" s="57">
        <v>75</v>
      </c>
      <c r="BD23" s="57">
        <v>76</v>
      </c>
      <c r="BE23" s="57">
        <v>77</v>
      </c>
      <c r="BF23" s="57">
        <v>78</v>
      </c>
      <c r="BG23" s="67">
        <v>79</v>
      </c>
      <c r="BH23" s="68">
        <v>-18</v>
      </c>
      <c r="BI23" s="68">
        <v>72</v>
      </c>
    </row>
    <row r="24" spans="1:61" ht="15.75">
      <c r="A24" s="13">
        <v>-17.399418940201286</v>
      </c>
      <c r="B24" s="13">
        <v>167.36895327731065</v>
      </c>
      <c r="C24" s="15">
        <f t="shared" si="0"/>
        <v>58</v>
      </c>
      <c r="D24" s="15">
        <f t="shared" si="1"/>
        <v>165</v>
      </c>
      <c r="E24" s="15">
        <f t="shared" si="26"/>
        <v>-0.3036771484403748</v>
      </c>
      <c r="F24" s="15">
        <f t="shared" si="26"/>
        <v>2.921139300305625</v>
      </c>
      <c r="G24" s="15">
        <f t="shared" si="3"/>
        <v>2.8797932657906435</v>
      </c>
      <c r="H24" s="15">
        <f t="shared" si="4"/>
        <v>0.95424336116148167</v>
      </c>
      <c r="I24" s="16">
        <f t="shared" si="5"/>
        <v>6.1368536583419056E-3</v>
      </c>
      <c r="J24" s="15">
        <f t="shared" si="6"/>
        <v>6380046.8620810248</v>
      </c>
      <c r="K24" s="15">
        <f t="shared" si="7"/>
        <v>-0.31336986671569106</v>
      </c>
      <c r="L24" s="15">
        <f t="shared" si="8"/>
        <v>9.8200673365409982E-2</v>
      </c>
      <c r="M24" s="17">
        <f t="shared" si="9"/>
        <v>0</v>
      </c>
      <c r="N24" s="15">
        <f t="shared" si="10"/>
        <v>4.1346034514981422E-2</v>
      </c>
      <c r="O24" s="16">
        <f t="shared" si="11"/>
        <v>0.90793618029293199</v>
      </c>
      <c r="P24" s="15">
        <f t="shared" si="12"/>
        <v>4.957181653450963</v>
      </c>
      <c r="Q24" s="15">
        <f t="shared" si="13"/>
        <v>3.3629005062612878</v>
      </c>
      <c r="R24" s="15">
        <f t="shared" si="14"/>
        <v>56.772082561481881</v>
      </c>
      <c r="S24" s="15">
        <f t="shared" si="15"/>
        <v>15.687094104966382</v>
      </c>
      <c r="T24" s="15">
        <f t="shared" si="16"/>
        <v>1084.7331093059961</v>
      </c>
      <c r="U24" s="15">
        <f t="shared" si="17"/>
        <v>251778.82116243034</v>
      </c>
      <c r="V24" s="15">
        <f t="shared" si="18"/>
        <v>-1926068.5272041012</v>
      </c>
      <c r="W24" s="15">
        <f t="shared" si="19"/>
        <v>751678.10963396542</v>
      </c>
      <c r="X24" s="15">
        <f t="shared" si="20"/>
        <v>8074701.9002067801</v>
      </c>
      <c r="Y24" s="15" t="str">
        <f>VLOOKUP(_xlfn.FLOOR.MATH(A24/8+11),Coef!$B$4:$C$23,2)</f>
        <v>K</v>
      </c>
      <c r="Z24" s="15">
        <f t="shared" si="21"/>
        <v>7</v>
      </c>
      <c r="AA24" s="15" t="str">
        <f>VLOOKUP(MOD(C24-1,3)*8+Z24,Coef!$A$2:$C$25,3)</f>
        <v>G</v>
      </c>
      <c r="AB24" s="15">
        <f t="shared" si="22"/>
        <v>0</v>
      </c>
      <c r="AC24" s="15" t="str">
        <f>VLOOKUP(MOD(MOD(C24+1,2)*5+AB24,20)+1,Coef!$A$2:$C$21,3)</f>
        <v>F</v>
      </c>
      <c r="AD24" s="15"/>
      <c r="AE24" s="15" t="str">
        <f t="shared" si="27"/>
        <v>51678</v>
      </c>
      <c r="AF24" s="15" t="str">
        <f t="shared" si="27"/>
        <v>74701</v>
      </c>
      <c r="AG24" s="18" t="str">
        <f t="shared" si="24"/>
        <v>751678 mE 8074701 mN 58 N</v>
      </c>
      <c r="AH24" s="52" t="str">
        <f t="shared" si="25"/>
        <v>58KGF5167874701</v>
      </c>
      <c r="AN24" s="66">
        <v>80</v>
      </c>
      <c r="AO24" s="57">
        <v>81</v>
      </c>
      <c r="AP24" s="57">
        <v>82</v>
      </c>
      <c r="AQ24" s="57">
        <v>83</v>
      </c>
      <c r="AR24" s="57">
        <v>84</v>
      </c>
      <c r="AS24" s="57">
        <v>85</v>
      </c>
      <c r="AT24" s="57">
        <v>86</v>
      </c>
      <c r="AU24" s="57">
        <v>87</v>
      </c>
      <c r="AV24" s="57">
        <v>88</v>
      </c>
      <c r="AW24" s="57">
        <v>89</v>
      </c>
      <c r="AX24" s="57">
        <v>90</v>
      </c>
      <c r="AY24" s="57">
        <v>91</v>
      </c>
      <c r="AZ24" s="57">
        <v>92</v>
      </c>
      <c r="BA24" s="57">
        <v>93</v>
      </c>
      <c r="BB24" s="61">
        <v>94</v>
      </c>
      <c r="BC24" s="61">
        <v>95</v>
      </c>
      <c r="BD24" s="61">
        <v>96</v>
      </c>
      <c r="BE24" s="61">
        <v>97</v>
      </c>
      <c r="BF24" s="61">
        <v>98</v>
      </c>
      <c r="BG24" s="69">
        <v>99</v>
      </c>
      <c r="BH24" s="68">
        <v>0</v>
      </c>
      <c r="BI24" s="68">
        <v>80</v>
      </c>
    </row>
    <row r="25" spans="1:61" ht="15.75">
      <c r="A25" s="13">
        <v>-48.502229112936952</v>
      </c>
      <c r="B25" s="13">
        <v>12.186248256292288</v>
      </c>
      <c r="C25" s="15">
        <f t="shared" si="0"/>
        <v>33</v>
      </c>
      <c r="D25" s="15">
        <f t="shared" si="1"/>
        <v>15</v>
      </c>
      <c r="E25" s="15">
        <f t="shared" si="26"/>
        <v>-0.84652359257739851</v>
      </c>
      <c r="F25" s="15">
        <f t="shared" si="26"/>
        <v>0.2126901555377182</v>
      </c>
      <c r="G25" s="15">
        <f t="shared" si="3"/>
        <v>0.26179938779914941</v>
      </c>
      <c r="H25" s="15">
        <f t="shared" si="4"/>
        <v>0.66259090932221232</v>
      </c>
      <c r="I25" s="16">
        <f t="shared" si="5"/>
        <v>2.9588191369152028E-3</v>
      </c>
      <c r="J25" s="15">
        <f t="shared" si="6"/>
        <v>6390146.9640227295</v>
      </c>
      <c r="K25" s="15">
        <f t="shared" si="7"/>
        <v>-1.1303829997606714</v>
      </c>
      <c r="L25" s="15">
        <f t="shared" si="8"/>
        <v>1.277765726147934</v>
      </c>
      <c r="M25" s="17">
        <f t="shared" si="9"/>
        <v>0</v>
      </c>
      <c r="N25" s="15">
        <f t="shared" si="10"/>
        <v>-4.9109232261431213E-2</v>
      </c>
      <c r="O25" s="16">
        <f t="shared" si="11"/>
        <v>-0.27480690701101884</v>
      </c>
      <c r="P25" s="15">
        <f t="shared" si="12"/>
        <v>3.7488986645270423</v>
      </c>
      <c r="Q25" s="15">
        <f t="shared" si="13"/>
        <v>-16.106395046212434</v>
      </c>
      <c r="R25" s="15">
        <f t="shared" si="14"/>
        <v>-11.9264693340916</v>
      </c>
      <c r="S25" s="15">
        <f t="shared" si="15"/>
        <v>-260.88531216568515</v>
      </c>
      <c r="T25" s="15">
        <f t="shared" si="16"/>
        <v>-1705.6672720527658</v>
      </c>
      <c r="U25" s="15">
        <f t="shared" si="17"/>
        <v>-207920.9914658764</v>
      </c>
      <c r="V25" s="15">
        <f t="shared" si="18"/>
        <v>-5378098.3801198229</v>
      </c>
      <c r="W25" s="15">
        <f t="shared" si="19"/>
        <v>292162.17693070997</v>
      </c>
      <c r="X25" s="15">
        <f t="shared" si="20"/>
        <v>4624052.8592322245</v>
      </c>
      <c r="Y25" s="15" t="str">
        <f>VLOOKUP(_xlfn.FLOOR.MATH(A25/8+11),Coef!$B$4:$C$23,2)</f>
        <v>F</v>
      </c>
      <c r="Z25" s="15">
        <f t="shared" si="21"/>
        <v>2</v>
      </c>
      <c r="AA25" s="15" t="str">
        <f>VLOOKUP(MOD(C25-1,3)*8+Z25,Coef!$A$2:$C$25,3)</f>
        <v>T</v>
      </c>
      <c r="AB25" s="15">
        <f t="shared" si="22"/>
        <v>6</v>
      </c>
      <c r="AC25" s="15" t="str">
        <f>VLOOKUP(MOD(MOD(C25+1,2)*5+AB25,20)+1,Coef!$A$2:$C$21,3)</f>
        <v>G</v>
      </c>
      <c r="AD25" s="15"/>
      <c r="AE25" s="15" t="str">
        <f t="shared" si="27"/>
        <v>92162</v>
      </c>
      <c r="AF25" s="15" t="str">
        <f t="shared" si="27"/>
        <v>24052</v>
      </c>
      <c r="AG25" s="18" t="str">
        <f t="shared" si="24"/>
        <v>292162 mE 4624052 mN 33 N</v>
      </c>
      <c r="AH25" s="52" t="str">
        <f t="shared" si="25"/>
        <v>33FTG9216224052</v>
      </c>
      <c r="AN25" s="66" t="s">
        <v>4</v>
      </c>
      <c r="AO25" s="57" t="s">
        <v>8</v>
      </c>
      <c r="AP25" s="57" t="s">
        <v>12</v>
      </c>
      <c r="AQ25" s="57" t="s">
        <v>17</v>
      </c>
      <c r="AR25" s="57" t="s">
        <v>21</v>
      </c>
      <c r="AS25" s="57" t="s">
        <v>25</v>
      </c>
      <c r="AT25" s="57" t="s">
        <v>28</v>
      </c>
      <c r="AU25" s="57" t="s">
        <v>31</v>
      </c>
      <c r="AV25" s="57" t="s">
        <v>34</v>
      </c>
      <c r="AW25" s="57" t="s">
        <v>37</v>
      </c>
      <c r="AX25" s="57" t="s">
        <v>40</v>
      </c>
      <c r="AY25" s="57" t="s">
        <v>43</v>
      </c>
      <c r="AZ25" s="57" t="s">
        <v>46</v>
      </c>
      <c r="BA25" s="57" t="s">
        <v>49</v>
      </c>
      <c r="BB25" s="57" t="s">
        <v>52</v>
      </c>
      <c r="BC25" s="57" t="s">
        <v>55</v>
      </c>
      <c r="BD25" s="57" t="s">
        <v>13</v>
      </c>
      <c r="BE25" s="57" t="s">
        <v>60</v>
      </c>
      <c r="BF25" s="57" t="s">
        <v>63</v>
      </c>
      <c r="BG25" s="67" t="s">
        <v>66</v>
      </c>
      <c r="BH25" s="68" t="s">
        <v>13</v>
      </c>
      <c r="BI25" s="68" t="s">
        <v>46</v>
      </c>
    </row>
    <row r="26" spans="1:61">
      <c r="A26" s="13">
        <v>-31.147509564362359</v>
      </c>
      <c r="B26" s="13">
        <v>-35.920678099523514</v>
      </c>
      <c r="C26" s="15">
        <f t="shared" si="0"/>
        <v>25</v>
      </c>
      <c r="D26" s="15">
        <f t="shared" si="1"/>
        <v>-33</v>
      </c>
      <c r="E26" s="15">
        <f t="shared" si="26"/>
        <v>-0.54362659569454774</v>
      </c>
      <c r="F26" s="15">
        <f t="shared" si="26"/>
        <v>-0.62693410238570468</v>
      </c>
      <c r="G26" s="15">
        <f t="shared" si="3"/>
        <v>-0.57595865315812877</v>
      </c>
      <c r="H26" s="15">
        <f t="shared" si="4"/>
        <v>0.85583848170695975</v>
      </c>
      <c r="I26" s="16">
        <f t="shared" si="5"/>
        <v>4.9364085166115458E-3</v>
      </c>
      <c r="J26" s="15">
        <f t="shared" si="6"/>
        <v>6383856.3620301243</v>
      </c>
      <c r="K26" s="15">
        <f t="shared" si="7"/>
        <v>-0.6043700739057577</v>
      </c>
      <c r="L26" s="15">
        <f t="shared" si="8"/>
        <v>0.36526318623285103</v>
      </c>
      <c r="M26" s="17">
        <f t="shared" si="9"/>
        <v>0</v>
      </c>
      <c r="N26" s="15">
        <f t="shared" si="10"/>
        <v>-5.0975449227575909E-2</v>
      </c>
      <c r="O26" s="16">
        <f t="shared" si="11"/>
        <v>0.63967322228376056</v>
      </c>
      <c r="P26" s="15">
        <f t="shared" si="12"/>
        <v>4.6792619629328245</v>
      </c>
      <c r="Q26" s="15">
        <f t="shared" si="13"/>
        <v>-1.2676313161489607</v>
      </c>
      <c r="R26" s="15">
        <f t="shared" si="14"/>
        <v>40.68596355309964</v>
      </c>
      <c r="S26" s="15">
        <f t="shared" si="15"/>
        <v>-90.128120651520419</v>
      </c>
      <c r="T26" s="15">
        <f t="shared" si="16"/>
        <v>321.06303224259426</v>
      </c>
      <c r="U26" s="15">
        <f t="shared" si="17"/>
        <v>-278563.41472549347</v>
      </c>
      <c r="V26" s="15">
        <f t="shared" si="18"/>
        <v>-3451003.1977838012</v>
      </c>
      <c r="W26" s="15">
        <f t="shared" si="19"/>
        <v>221548.01064039674</v>
      </c>
      <c r="X26" s="15">
        <f t="shared" si="20"/>
        <v>6550377.2034953125</v>
      </c>
      <c r="Y26" s="15" t="str">
        <f>VLOOKUP(_xlfn.FLOOR.MATH(A26/8+11),Coef!$B$4:$C$23,2)</f>
        <v>J</v>
      </c>
      <c r="Z26" s="15">
        <f t="shared" si="21"/>
        <v>2</v>
      </c>
      <c r="AA26" s="15" t="str">
        <f>VLOOKUP(MOD(C26-1,3)*8+Z26,Coef!$A$2:$C$25,3)</f>
        <v>B</v>
      </c>
      <c r="AB26" s="15">
        <f t="shared" si="22"/>
        <v>5</v>
      </c>
      <c r="AC26" s="15" t="str">
        <f>VLOOKUP(MOD(MOD(C26+1,2)*5+AB26,20)+1,Coef!$A$2:$C$21,3)</f>
        <v>F</v>
      </c>
      <c r="AD26" s="15"/>
      <c r="AE26" s="15" t="str">
        <f t="shared" si="27"/>
        <v>21548</v>
      </c>
      <c r="AF26" s="15" t="str">
        <f t="shared" si="27"/>
        <v>50377</v>
      </c>
      <c r="AG26" s="18" t="str">
        <f t="shared" si="24"/>
        <v>221548 mE 6550377 mN 25 S</v>
      </c>
      <c r="AH26" s="52" t="str">
        <f t="shared" si="25"/>
        <v>25JBF2154850377</v>
      </c>
      <c r="AN26" s="70" t="s">
        <v>898</v>
      </c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</row>
    <row r="27" spans="1:61">
      <c r="A27" s="13">
        <v>-45.485845743114162</v>
      </c>
      <c r="B27" s="13">
        <v>82.694774779705654</v>
      </c>
      <c r="C27" s="15">
        <f t="shared" si="0"/>
        <v>44</v>
      </c>
      <c r="D27" s="15">
        <f t="shared" si="1"/>
        <v>81</v>
      </c>
      <c r="E27" s="15">
        <f t="shared" si="26"/>
        <v>-0.79387777127158898</v>
      </c>
      <c r="F27" s="15">
        <f t="shared" si="26"/>
        <v>1.4432960941010322</v>
      </c>
      <c r="G27" s="15">
        <f t="shared" si="3"/>
        <v>1.4137166941154069</v>
      </c>
      <c r="H27" s="15">
        <f t="shared" si="4"/>
        <v>0.7010854431501784</v>
      </c>
      <c r="I27" s="16">
        <f t="shared" si="5"/>
        <v>3.3126028590774671E-3</v>
      </c>
      <c r="J27" s="15">
        <f t="shared" si="6"/>
        <v>6389020.231786442</v>
      </c>
      <c r="K27" s="15">
        <f t="shared" si="7"/>
        <v>-1.0171046665788748</v>
      </c>
      <c r="L27" s="15">
        <f t="shared" si="8"/>
        <v>1.0345019027765241</v>
      </c>
      <c r="M27" s="17">
        <f t="shared" si="9"/>
        <v>0</v>
      </c>
      <c r="N27" s="15">
        <f t="shared" si="10"/>
        <v>2.957939998562531E-2</v>
      </c>
      <c r="O27" s="16">
        <f t="shared" si="11"/>
        <v>-3.1189299917446629E-2</v>
      </c>
      <c r="P27" s="15">
        <f t="shared" si="12"/>
        <v>3.9953554163059808</v>
      </c>
      <c r="Q27" s="15">
        <f t="shared" si="13"/>
        <v>-12.305703773372301</v>
      </c>
      <c r="R27" s="15">
        <f t="shared" si="14"/>
        <v>1.8326115906774292</v>
      </c>
      <c r="S27" s="15">
        <f t="shared" si="15"/>
        <v>-244.06876990675337</v>
      </c>
      <c r="T27" s="15">
        <f t="shared" si="16"/>
        <v>-1253.3270940018022</v>
      </c>
      <c r="U27" s="15">
        <f t="shared" si="17"/>
        <v>132493.20148451108</v>
      </c>
      <c r="V27" s="15">
        <f t="shared" si="18"/>
        <v>-5040337.0880513377</v>
      </c>
      <c r="W27" s="15">
        <f t="shared" si="19"/>
        <v>632440.2042039173</v>
      </c>
      <c r="X27" s="15">
        <f t="shared" si="20"/>
        <v>4961679.0467838822</v>
      </c>
      <c r="Y27" s="15" t="str">
        <f>VLOOKUP(_xlfn.FLOOR.MATH(A27/8+11),Coef!$B$4:$C$23,2)</f>
        <v>G</v>
      </c>
      <c r="Z27" s="15">
        <f t="shared" si="21"/>
        <v>6</v>
      </c>
      <c r="AA27" s="15" t="str">
        <f>VLOOKUP(MOD(C27-1,3)*8+Z27,Coef!$A$2:$C$25,3)</f>
        <v>P</v>
      </c>
      <c r="AB27" s="15">
        <f t="shared" si="22"/>
        <v>9</v>
      </c>
      <c r="AC27" s="15" t="str">
        <f>VLOOKUP(MOD(MOD(C27+1,2)*5+AB27,20)+1,Coef!$A$2:$C$21,3)</f>
        <v>Q</v>
      </c>
      <c r="AD27" s="15"/>
      <c r="AE27" s="15" t="str">
        <f t="shared" si="27"/>
        <v>32440</v>
      </c>
      <c r="AF27" s="15" t="str">
        <f t="shared" si="27"/>
        <v>61679</v>
      </c>
      <c r="AG27" s="18" t="str">
        <f t="shared" si="24"/>
        <v>632440 mE 4961679 mN 44 N</v>
      </c>
      <c r="AH27" s="52" t="str">
        <f t="shared" si="25"/>
        <v>44GPQ3244061679</v>
      </c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</row>
    <row r="28" spans="1:61">
      <c r="A28" s="13">
        <v>67.035386078750577</v>
      </c>
      <c r="B28" s="13">
        <v>-62.410189232499576</v>
      </c>
      <c r="C28" s="15">
        <f t="shared" si="0"/>
        <v>20</v>
      </c>
      <c r="D28" s="15">
        <f t="shared" si="1"/>
        <v>-63</v>
      </c>
      <c r="E28" s="15">
        <f t="shared" si="26"/>
        <v>1.1699882024197683</v>
      </c>
      <c r="F28" s="15">
        <f t="shared" si="26"/>
        <v>-1.0892632888998304</v>
      </c>
      <c r="G28" s="15">
        <f t="shared" si="3"/>
        <v>-1.0995574287564276</v>
      </c>
      <c r="H28" s="15">
        <f t="shared" si="4"/>
        <v>0.39016254691012892</v>
      </c>
      <c r="I28" s="16">
        <f t="shared" si="5"/>
        <v>1.0259321221993216E-3</v>
      </c>
      <c r="J28" s="15">
        <f t="shared" si="6"/>
        <v>6396313.3754404951</v>
      </c>
      <c r="K28" s="15">
        <f t="shared" si="7"/>
        <v>2.3599035892041895</v>
      </c>
      <c r="L28" s="15">
        <f t="shared" si="8"/>
        <v>5.5691449503388162</v>
      </c>
      <c r="M28" s="17">
        <f t="shared" si="9"/>
        <v>0</v>
      </c>
      <c r="N28" s="15">
        <f t="shared" si="10"/>
        <v>1.0294139856597218E-2</v>
      </c>
      <c r="O28" s="16">
        <f t="shared" si="11"/>
        <v>-4.5681190182166169</v>
      </c>
      <c r="P28" s="15">
        <f t="shared" si="12"/>
        <v>-0.55990735109214484</v>
      </c>
      <c r="Q28" s="15">
        <f t="shared" si="13"/>
        <v>-63.883483826034833</v>
      </c>
      <c r="R28" s="15">
        <f t="shared" si="14"/>
        <v>-232.60350631902634</v>
      </c>
      <c r="S28" s="15">
        <f t="shared" si="15"/>
        <v>2772.4026576034803</v>
      </c>
      <c r="T28" s="15">
        <f t="shared" si="16"/>
        <v>728.00982226161125</v>
      </c>
      <c r="U28" s="15">
        <f t="shared" si="17"/>
        <v>25689.75964348008</v>
      </c>
      <c r="V28" s="15">
        <f t="shared" si="18"/>
        <v>7438421.9231645511</v>
      </c>
      <c r="W28" s="15">
        <f t="shared" si="19"/>
        <v>525679.48373962264</v>
      </c>
      <c r="X28" s="15">
        <f t="shared" si="20"/>
        <v>7435446.5543952854</v>
      </c>
      <c r="Y28" s="15" t="str">
        <f>VLOOKUP(_xlfn.FLOOR.MATH(A28/8+11),Coef!$B$4:$C$23,2)</f>
        <v>W</v>
      </c>
      <c r="Z28" s="15">
        <f t="shared" si="21"/>
        <v>5</v>
      </c>
      <c r="AA28" s="15" t="str">
        <f>VLOOKUP(MOD(C28-1,3)*8+Z28,Coef!$A$2:$C$25,3)</f>
        <v>N</v>
      </c>
      <c r="AB28" s="15">
        <f t="shared" si="22"/>
        <v>14</v>
      </c>
      <c r="AC28" s="15" t="str">
        <f>VLOOKUP(MOD(MOD(C28+1,2)*5+AB28,20)+1,Coef!$A$2:$C$21,3)</f>
        <v>V</v>
      </c>
      <c r="AD28" s="15"/>
      <c r="AE28" s="15" t="str">
        <f t="shared" si="27"/>
        <v>25679</v>
      </c>
      <c r="AF28" s="15" t="str">
        <f t="shared" si="27"/>
        <v>35446</v>
      </c>
      <c r="AG28" s="18" t="str">
        <f t="shared" si="24"/>
        <v>525679 mE 7435446 mN 20 S</v>
      </c>
      <c r="AH28" s="52" t="str">
        <f t="shared" si="25"/>
        <v>20WNV2567935446</v>
      </c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</row>
    <row r="29" spans="1:61">
      <c r="A29" s="13">
        <v>7.4555253521151741</v>
      </c>
      <c r="B29" s="13">
        <v>-98.593080085656453</v>
      </c>
      <c r="C29" s="15">
        <f t="shared" si="0"/>
        <v>14</v>
      </c>
      <c r="D29" s="15">
        <f t="shared" si="1"/>
        <v>-99</v>
      </c>
      <c r="E29" s="15">
        <f t="shared" si="26"/>
        <v>0.13012346486031937</v>
      </c>
      <c r="F29" s="15">
        <f t="shared" si="26"/>
        <v>-1.720773867177158</v>
      </c>
      <c r="G29" s="15">
        <f t="shared" si="3"/>
        <v>-1.7278759594743864</v>
      </c>
      <c r="H29" s="15">
        <f t="shared" si="4"/>
        <v>0.99154588089604512</v>
      </c>
      <c r="I29" s="16">
        <f t="shared" si="5"/>
        <v>6.626025488494793E-3</v>
      </c>
      <c r="J29" s="15">
        <f t="shared" si="6"/>
        <v>6378496.47575597</v>
      </c>
      <c r="K29" s="15">
        <f t="shared" si="7"/>
        <v>0.13086289518422142</v>
      </c>
      <c r="L29" s="15">
        <f t="shared" si="8"/>
        <v>1.7125097335996521E-2</v>
      </c>
      <c r="M29" s="17">
        <f t="shared" si="9"/>
        <v>0</v>
      </c>
      <c r="N29" s="15">
        <f t="shared" si="10"/>
        <v>7.1020922972284684E-3</v>
      </c>
      <c r="O29" s="16">
        <f t="shared" si="11"/>
        <v>0.98950092815249824</v>
      </c>
      <c r="P29" s="15">
        <f t="shared" si="12"/>
        <v>5.0426847489155531</v>
      </c>
      <c r="Q29" s="15">
        <f t="shared" si="13"/>
        <v>4.7913872109733511</v>
      </c>
      <c r="R29" s="15">
        <f t="shared" si="14"/>
        <v>61.758618965988937</v>
      </c>
      <c r="S29" s="15">
        <f t="shared" si="15"/>
        <v>52.849568497417557</v>
      </c>
      <c r="T29" s="15">
        <f t="shared" si="16"/>
        <v>1331.8830622100661</v>
      </c>
      <c r="U29" s="15">
        <f t="shared" si="17"/>
        <v>44918.060777804705</v>
      </c>
      <c r="V29" s="15">
        <f t="shared" si="18"/>
        <v>824456.58208960691</v>
      </c>
      <c r="W29" s="15">
        <f t="shared" si="19"/>
        <v>544900.09355349361</v>
      </c>
      <c r="X29" s="15">
        <f t="shared" si="20"/>
        <v>824126.79945677111</v>
      </c>
      <c r="Y29" s="15" t="str">
        <f>VLOOKUP(_xlfn.FLOOR.MATH(A29/8+11),Coef!$B$4:$C$23,2)</f>
        <v>N</v>
      </c>
      <c r="Z29" s="15">
        <f t="shared" si="21"/>
        <v>5</v>
      </c>
      <c r="AA29" s="15" t="str">
        <f>VLOOKUP(MOD(C29-1,3)*8+Z29,Coef!$A$2:$C$25,3)</f>
        <v>N</v>
      </c>
      <c r="AB29" s="15">
        <f t="shared" si="22"/>
        <v>8</v>
      </c>
      <c r="AC29" s="15" t="str">
        <f>VLOOKUP(MOD(MOD(C29+1,2)*5+AB29,20)+1,Coef!$A$2:$C$21,3)</f>
        <v>P</v>
      </c>
      <c r="AD29" s="15"/>
      <c r="AE29" s="15" t="str">
        <f t="shared" si="27"/>
        <v>44900</v>
      </c>
      <c r="AF29" s="15" t="str">
        <f t="shared" si="27"/>
        <v>24126</v>
      </c>
      <c r="AG29" s="18" t="str">
        <f t="shared" si="24"/>
        <v>544900 mE 824126 mN 14 S</v>
      </c>
      <c r="AH29" s="52" t="str">
        <f t="shared" si="25"/>
        <v>14NNP4490024126</v>
      </c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</row>
    <row r="30" spans="1:61">
      <c r="A30" s="13">
        <v>32.135059884819356</v>
      </c>
      <c r="B30" s="13">
        <v>-48.795303323942875</v>
      </c>
      <c r="C30" s="15">
        <f t="shared" si="0"/>
        <v>22</v>
      </c>
      <c r="D30" s="15">
        <f t="shared" si="1"/>
        <v>-51</v>
      </c>
      <c r="E30" s="15">
        <f t="shared" si="26"/>
        <v>0.5608626003156475</v>
      </c>
      <c r="F30" s="15">
        <f t="shared" si="26"/>
        <v>-0.85163870251213636</v>
      </c>
      <c r="G30" s="15">
        <f t="shared" si="3"/>
        <v>-0.89011791851710798</v>
      </c>
      <c r="H30" s="15">
        <f t="shared" si="4"/>
        <v>0.84679659447576761</v>
      </c>
      <c r="I30" s="16">
        <f t="shared" si="5"/>
        <v>4.8326537315351277E-3</v>
      </c>
      <c r="J30" s="15">
        <f t="shared" si="6"/>
        <v>6384185.9385746429</v>
      </c>
      <c r="K30" s="15">
        <f t="shared" si="7"/>
        <v>0.6281518444974673</v>
      </c>
      <c r="L30" s="15">
        <f t="shared" si="8"/>
        <v>0.39457473974557034</v>
      </c>
      <c r="M30" s="17">
        <f t="shared" si="9"/>
        <v>0</v>
      </c>
      <c r="N30" s="15">
        <f t="shared" si="10"/>
        <v>3.8479216004971617E-2</v>
      </c>
      <c r="O30" s="16">
        <f t="shared" si="11"/>
        <v>0.61025791398596474</v>
      </c>
      <c r="P30" s="15">
        <f t="shared" si="12"/>
        <v>4.6490125620066021</v>
      </c>
      <c r="Q30" s="15">
        <f t="shared" si="13"/>
        <v>-1.7684020388062351</v>
      </c>
      <c r="R30" s="15">
        <f t="shared" si="14"/>
        <v>38.945912608344379</v>
      </c>
      <c r="S30" s="15">
        <f t="shared" si="15"/>
        <v>-100.19436005475463</v>
      </c>
      <c r="T30" s="15">
        <f t="shared" si="16"/>
        <v>241.95580292418791</v>
      </c>
      <c r="U30" s="15">
        <f t="shared" si="17"/>
        <v>208045.21594674277</v>
      </c>
      <c r="V30" s="15">
        <f t="shared" si="18"/>
        <v>3558958.7075530156</v>
      </c>
      <c r="W30" s="15">
        <f t="shared" si="19"/>
        <v>707961.99786036415</v>
      </c>
      <c r="X30" s="15">
        <f t="shared" si="20"/>
        <v>3557535.1240699943</v>
      </c>
      <c r="Y30" s="15" t="str">
        <f>VLOOKUP(_xlfn.FLOOR.MATH(A30/8+11),Coef!$B$4:$C$23,2)</f>
        <v>S</v>
      </c>
      <c r="Z30" s="15">
        <f t="shared" si="21"/>
        <v>7</v>
      </c>
      <c r="AA30" s="15" t="str">
        <f>VLOOKUP(MOD(C30-1,3)*8+Z30,Coef!$A$2:$C$25,3)</f>
        <v>G</v>
      </c>
      <c r="AB30" s="15">
        <f t="shared" si="22"/>
        <v>15</v>
      </c>
      <c r="AC30" s="15" t="str">
        <f>VLOOKUP(MOD(MOD(C30+1,2)*5+AB30,20)+1,Coef!$A$2:$C$21,3)</f>
        <v>A</v>
      </c>
      <c r="AD30" s="15"/>
      <c r="AE30" s="15" t="str">
        <f t="shared" si="27"/>
        <v>07961</v>
      </c>
      <c r="AF30" s="15" t="str">
        <f t="shared" si="27"/>
        <v>57535</v>
      </c>
      <c r="AG30" s="18" t="str">
        <f t="shared" si="24"/>
        <v>707961 mE 3557535 mN 22 S</v>
      </c>
      <c r="AH30" s="52" t="str">
        <f t="shared" si="25"/>
        <v>22SGA0796157535</v>
      </c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</row>
    <row r="31" spans="1:61">
      <c r="A31" s="13">
        <v>76.92405936136322</v>
      </c>
      <c r="B31" s="13">
        <v>-19.078072399938179</v>
      </c>
      <c r="C31" s="15">
        <f t="shared" si="0"/>
        <v>27</v>
      </c>
      <c r="D31" s="15">
        <f t="shared" si="1"/>
        <v>-21</v>
      </c>
      <c r="E31" s="15">
        <f t="shared" si="26"/>
        <v>1.3425781098553549</v>
      </c>
      <c r="F31" s="15">
        <f t="shared" si="26"/>
        <v>-0.33297517831277768</v>
      </c>
      <c r="G31" s="15">
        <f t="shared" si="3"/>
        <v>-0.36651914291880922</v>
      </c>
      <c r="H31" s="15">
        <f t="shared" si="4"/>
        <v>0.22624230027816411</v>
      </c>
      <c r="I31" s="16">
        <f t="shared" si="5"/>
        <v>3.4496504309031477E-4</v>
      </c>
      <c r="J31" s="15">
        <f t="shared" si="6"/>
        <v>6398490.0934617557</v>
      </c>
      <c r="K31" s="15">
        <f t="shared" si="7"/>
        <v>4.3054329562098399</v>
      </c>
      <c r="L31" s="15">
        <f t="shared" si="8"/>
        <v>18.536752940417802</v>
      </c>
      <c r="M31" s="17">
        <f t="shared" si="9"/>
        <v>0</v>
      </c>
      <c r="N31" s="15">
        <f t="shared" si="10"/>
        <v>3.354396460603154E-2</v>
      </c>
      <c r="O31" s="16">
        <f t="shared" si="11"/>
        <v>-17.536407975374711</v>
      </c>
      <c r="P31" s="15">
        <f t="shared" si="12"/>
        <v>-13.533647779026465</v>
      </c>
      <c r="Q31" s="15">
        <f t="shared" si="13"/>
        <v>15.325369000227893</v>
      </c>
      <c r="R31" s="15">
        <f t="shared" si="14"/>
        <v>-672.53751589486922</v>
      </c>
      <c r="S31" s="15">
        <f t="shared" si="15"/>
        <v>46318.865755868639</v>
      </c>
      <c r="T31" s="15">
        <f t="shared" si="16"/>
        <v>123928.61230165703</v>
      </c>
      <c r="U31" s="15">
        <f t="shared" si="17"/>
        <v>48550.375065596869</v>
      </c>
      <c r="V31" s="15">
        <f t="shared" si="18"/>
        <v>8542508.7451901138</v>
      </c>
      <c r="W31" s="15">
        <f t="shared" si="19"/>
        <v>548530.95491557068</v>
      </c>
      <c r="X31" s="15">
        <f t="shared" si="20"/>
        <v>8539091.7416920383</v>
      </c>
      <c r="Y31" s="15" t="str">
        <f>VLOOKUP(_xlfn.FLOOR.MATH(A31/8+11),Coef!$B$4:$C$23,2)</f>
        <v>X</v>
      </c>
      <c r="Z31" s="15">
        <f t="shared" si="21"/>
        <v>5</v>
      </c>
      <c r="AA31" s="15" t="str">
        <f>VLOOKUP(MOD(C31-1,3)*8+Z31,Coef!$A$2:$C$25,3)</f>
        <v>W</v>
      </c>
      <c r="AB31" s="15">
        <f t="shared" si="22"/>
        <v>5</v>
      </c>
      <c r="AC31" s="15" t="str">
        <f>VLOOKUP(MOD(MOD(C31+1,2)*5+AB31,20)+1,Coef!$A$2:$C$21,3)</f>
        <v>F</v>
      </c>
      <c r="AD31" s="15"/>
      <c r="AE31" s="15" t="str">
        <f t="shared" si="27"/>
        <v>48530</v>
      </c>
      <c r="AF31" s="15" t="str">
        <f t="shared" si="27"/>
        <v>39091</v>
      </c>
      <c r="AG31" s="18" t="str">
        <f t="shared" si="24"/>
        <v>548530 mE 8539091 mN 27 S</v>
      </c>
      <c r="AH31" s="52" t="str">
        <f t="shared" si="25"/>
        <v>27XWF4853039091</v>
      </c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</row>
    <row r="32" spans="1:61">
      <c r="A32" s="13">
        <v>-34.548996199875965</v>
      </c>
      <c r="B32" s="13">
        <v>6.8416978528667016</v>
      </c>
      <c r="C32" s="15">
        <f t="shared" si="0"/>
        <v>32</v>
      </c>
      <c r="D32" s="15">
        <f t="shared" si="1"/>
        <v>9</v>
      </c>
      <c r="E32" s="15">
        <f t="shared" si="26"/>
        <v>-0.60299373694684455</v>
      </c>
      <c r="F32" s="15">
        <f t="shared" si="26"/>
        <v>0.1194101539591505</v>
      </c>
      <c r="G32" s="15">
        <f t="shared" si="3"/>
        <v>0.15707963267948966</v>
      </c>
      <c r="H32" s="15">
        <f t="shared" si="4"/>
        <v>0.8236415278839978</v>
      </c>
      <c r="I32" s="16">
        <f t="shared" si="5"/>
        <v>4.5719760199152129E-3</v>
      </c>
      <c r="J32" s="15">
        <f t="shared" si="6"/>
        <v>6385014.2052754927</v>
      </c>
      <c r="K32" s="15">
        <f t="shared" si="7"/>
        <v>-0.68854077646368506</v>
      </c>
      <c r="L32" s="15">
        <f t="shared" si="8"/>
        <v>0.4740884008532143</v>
      </c>
      <c r="M32" s="17">
        <f t="shared" si="9"/>
        <v>0</v>
      </c>
      <c r="N32" s="15">
        <f t="shared" si="10"/>
        <v>-3.7669478720339156E-2</v>
      </c>
      <c r="O32" s="16">
        <f t="shared" si="11"/>
        <v>0.53048357516670097</v>
      </c>
      <c r="P32" s="15">
        <f t="shared" si="12"/>
        <v>4.5671429951849287</v>
      </c>
      <c r="Q32" s="15">
        <f t="shared" si="13"/>
        <v>-3.1191075328542772</v>
      </c>
      <c r="R32" s="15">
        <f t="shared" si="14"/>
        <v>34.246784223707365</v>
      </c>
      <c r="S32" s="15">
        <f t="shared" si="15"/>
        <v>-125.96289371203628</v>
      </c>
      <c r="T32" s="15">
        <f t="shared" si="16"/>
        <v>32.049006746078703</v>
      </c>
      <c r="U32" s="15">
        <f t="shared" si="17"/>
        <v>-198119.24493501816</v>
      </c>
      <c r="V32" s="15">
        <f t="shared" si="18"/>
        <v>-3826676.9224146246</v>
      </c>
      <c r="W32" s="15">
        <f t="shared" si="19"/>
        <v>301960.00276295585</v>
      </c>
      <c r="X32" s="15">
        <f t="shared" si="20"/>
        <v>6174853.7483543409</v>
      </c>
      <c r="Y32" s="15" t="str">
        <f>VLOOKUP(_xlfn.FLOOR.MATH(A32/8+11),Coef!$B$4:$C$23,2)</f>
        <v>H</v>
      </c>
      <c r="Z32" s="15">
        <f t="shared" si="21"/>
        <v>3</v>
      </c>
      <c r="AA32" s="15" t="str">
        <f>VLOOKUP(MOD(C32-1,3)*8+Z32,Coef!$A$2:$C$25,3)</f>
        <v>L</v>
      </c>
      <c r="AB32" s="15">
        <f t="shared" si="22"/>
        <v>1</v>
      </c>
      <c r="AC32" s="15" t="str">
        <f>VLOOKUP(MOD(MOD(C32+1,2)*5+AB32,20)+1,Coef!$A$2:$C$21,3)</f>
        <v>G</v>
      </c>
      <c r="AD32" s="15"/>
      <c r="AE32" s="15" t="str">
        <f t="shared" si="27"/>
        <v>01960</v>
      </c>
      <c r="AF32" s="15" t="str">
        <f t="shared" si="27"/>
        <v>74853</v>
      </c>
      <c r="AG32" s="18" t="str">
        <f t="shared" si="24"/>
        <v>301960 mE 6174853 mN 32 N</v>
      </c>
      <c r="AH32" s="52" t="str">
        <f t="shared" si="25"/>
        <v>32HLG0196074853</v>
      </c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</row>
    <row r="33" spans="1:34">
      <c r="A33" s="13">
        <v>54.522097651269576</v>
      </c>
      <c r="B33" s="13">
        <v>106.3169651725575</v>
      </c>
      <c r="C33" s="15">
        <f t="shared" si="0"/>
        <v>48</v>
      </c>
      <c r="D33" s="15">
        <f t="shared" si="1"/>
        <v>105</v>
      </c>
      <c r="E33" s="15">
        <f t="shared" si="26"/>
        <v>0.9515901191085212</v>
      </c>
      <c r="F33" s="15">
        <f t="shared" si="26"/>
        <v>1.8555810929892695</v>
      </c>
      <c r="G33" s="15">
        <f t="shared" si="3"/>
        <v>1.8325957145940461</v>
      </c>
      <c r="H33" s="15">
        <f t="shared" si="4"/>
        <v>0.5803889270850987</v>
      </c>
      <c r="I33" s="16">
        <f t="shared" si="5"/>
        <v>2.2702083101813313E-3</v>
      </c>
      <c r="J33" s="15">
        <f t="shared" si="6"/>
        <v>6392341.7657812759</v>
      </c>
      <c r="K33" s="15">
        <f t="shared" si="7"/>
        <v>1.4030926219309898</v>
      </c>
      <c r="L33" s="15">
        <f t="shared" si="8"/>
        <v>1.9686689057171796</v>
      </c>
      <c r="M33" s="17">
        <f t="shared" si="9"/>
        <v>0</v>
      </c>
      <c r="N33" s="15">
        <f t="shared" si="10"/>
        <v>2.298537839522341E-2</v>
      </c>
      <c r="O33" s="16">
        <f t="shared" si="11"/>
        <v>-0.96639869740699824</v>
      </c>
      <c r="P33" s="15">
        <f t="shared" si="12"/>
        <v>3.0517835844575387</v>
      </c>
      <c r="Q33" s="15">
        <f t="shared" si="13"/>
        <v>-26.269381392663245</v>
      </c>
      <c r="R33" s="15">
        <f t="shared" si="14"/>
        <v>-50.16904823572883</v>
      </c>
      <c r="S33" s="15">
        <f t="shared" si="15"/>
        <v>-195.87964217572866</v>
      </c>
      <c r="T33" s="15">
        <f t="shared" si="16"/>
        <v>-2642.676959260431</v>
      </c>
      <c r="U33" s="15">
        <f t="shared" si="17"/>
        <v>85274.328894329723</v>
      </c>
      <c r="V33" s="15">
        <f t="shared" si="18"/>
        <v>6044828.7806570595</v>
      </c>
      <c r="W33" s="15">
        <f t="shared" si="19"/>
        <v>585240.21916277194</v>
      </c>
      <c r="X33" s="15">
        <f t="shared" si="20"/>
        <v>6042410.8491447968</v>
      </c>
      <c r="Y33" s="15" t="str">
        <f>VLOOKUP(_xlfn.FLOOR.MATH(A33/8+11),Coef!$B$4:$C$23,2)</f>
        <v>U</v>
      </c>
      <c r="Z33" s="15">
        <f t="shared" si="21"/>
        <v>5</v>
      </c>
      <c r="AA33" s="15" t="str">
        <f>VLOOKUP(MOD(C33-1,3)*8+Z33,Coef!$A$2:$C$25,3)</f>
        <v>W</v>
      </c>
      <c r="AB33" s="15">
        <f t="shared" si="22"/>
        <v>0</v>
      </c>
      <c r="AC33" s="15" t="str">
        <f>VLOOKUP(MOD(MOD(C33+1,2)*5+AB33,20)+1,Coef!$A$2:$C$21,3)</f>
        <v>F</v>
      </c>
      <c r="AD33" s="15"/>
      <c r="AE33" s="15" t="str">
        <f t="shared" si="27"/>
        <v>85240</v>
      </c>
      <c r="AF33" s="15" t="str">
        <f t="shared" si="27"/>
        <v>42410</v>
      </c>
      <c r="AG33" s="18" t="str">
        <f t="shared" si="24"/>
        <v>585240 mE 6042410 mN 48 N</v>
      </c>
      <c r="AH33" s="52" t="str">
        <f t="shared" si="25"/>
        <v>48UWF8524042410</v>
      </c>
    </row>
    <row r="34" spans="1:34">
      <c r="A34" s="13">
        <v>-23.924661343775782</v>
      </c>
      <c r="B34" s="13">
        <v>-154.40049443880761</v>
      </c>
      <c r="C34" s="15">
        <f t="shared" si="0"/>
        <v>5</v>
      </c>
      <c r="D34" s="15">
        <f t="shared" si="1"/>
        <v>-153</v>
      </c>
      <c r="E34" s="15">
        <f t="shared" si="26"/>
        <v>-0.41756411287349837</v>
      </c>
      <c r="F34" s="15">
        <f t="shared" si="26"/>
        <v>-2.694796994664387</v>
      </c>
      <c r="G34" s="15">
        <f t="shared" si="3"/>
        <v>-2.6703537555513241</v>
      </c>
      <c r="H34" s="15">
        <f t="shared" si="4"/>
        <v>0.9140794888420376</v>
      </c>
      <c r="I34" s="16">
        <f t="shared" si="5"/>
        <v>5.6311280146216407E-3</v>
      </c>
      <c r="J34" s="15">
        <f t="shared" si="6"/>
        <v>6381650.9033964649</v>
      </c>
      <c r="K34" s="15">
        <f t="shared" si="7"/>
        <v>-0.44365404637365879</v>
      </c>
      <c r="L34" s="15">
        <f t="shared" si="8"/>
        <v>0.19682891286372059</v>
      </c>
      <c r="M34" s="17">
        <f t="shared" si="9"/>
        <v>0</v>
      </c>
      <c r="N34" s="15">
        <f t="shared" si="10"/>
        <v>-2.4443239113062898E-2</v>
      </c>
      <c r="O34" s="16">
        <f t="shared" si="11"/>
        <v>0.808802215150901</v>
      </c>
      <c r="P34" s="15">
        <f t="shared" si="12"/>
        <v>4.8539780776787431</v>
      </c>
      <c r="Q34" s="15">
        <f t="shared" si="13"/>
        <v>1.6389423723050827</v>
      </c>
      <c r="R34" s="15">
        <f t="shared" si="14"/>
        <v>50.777307533037408</v>
      </c>
      <c r="S34" s="15">
        <f t="shared" si="15"/>
        <v>-26.353924584752757</v>
      </c>
      <c r="T34" s="15">
        <f t="shared" si="16"/>
        <v>793.69432677977227</v>
      </c>
      <c r="U34" s="15">
        <f t="shared" si="17"/>
        <v>-142595.227106123</v>
      </c>
      <c r="V34" s="15">
        <f t="shared" si="18"/>
        <v>-2647651.1584939868</v>
      </c>
      <c r="W34" s="15">
        <f t="shared" si="19"/>
        <v>357461.81098471943</v>
      </c>
      <c r="X34" s="15">
        <f t="shared" si="20"/>
        <v>7353407.9019694105</v>
      </c>
      <c r="Y34" s="15" t="str">
        <f>VLOOKUP(_xlfn.FLOOR.MATH(A34/8+11),Coef!$B$4:$C$23,2)</f>
        <v>K</v>
      </c>
      <c r="Z34" s="15">
        <f t="shared" si="21"/>
        <v>3</v>
      </c>
      <c r="AA34" s="15" t="str">
        <f>VLOOKUP(MOD(C34-1,3)*8+Z34,Coef!$A$2:$C$25,3)</f>
        <v>L</v>
      </c>
      <c r="AB34" s="15">
        <f t="shared" si="22"/>
        <v>13</v>
      </c>
      <c r="AC34" s="15" t="str">
        <f>VLOOKUP(MOD(MOD(C34+1,2)*5+AB34,20)+1,Coef!$A$2:$C$21,3)</f>
        <v>P</v>
      </c>
      <c r="AD34" s="15"/>
      <c r="AE34" s="15" t="str">
        <f t="shared" si="27"/>
        <v>57461</v>
      </c>
      <c r="AF34" s="15" t="str">
        <f t="shared" si="27"/>
        <v>53407</v>
      </c>
      <c r="AG34" s="18" t="str">
        <f t="shared" si="24"/>
        <v>357461 mE 7353407 mN 5 S</v>
      </c>
      <c r="AH34" s="52" t="str">
        <f t="shared" si="25"/>
        <v>5KLP5746153407</v>
      </c>
    </row>
    <row r="35" spans="1:34">
      <c r="A35" s="13">
        <v>2.5603691992905766</v>
      </c>
      <c r="B35" s="13">
        <v>158.79677883873092</v>
      </c>
      <c r="C35" s="15">
        <f t="shared" si="0"/>
        <v>57</v>
      </c>
      <c r="D35" s="15">
        <f t="shared" si="1"/>
        <v>159</v>
      </c>
      <c r="E35" s="15">
        <f t="shared" si="26"/>
        <v>4.4686872594271419E-2</v>
      </c>
      <c r="F35" s="15">
        <f t="shared" si="26"/>
        <v>2.7715266322971122</v>
      </c>
      <c r="G35" s="15">
        <f t="shared" si="3"/>
        <v>2.7750735106709841</v>
      </c>
      <c r="H35" s="15">
        <f t="shared" si="4"/>
        <v>0.99900170785097209</v>
      </c>
      <c r="I35" s="16">
        <f t="shared" si="5"/>
        <v>6.7260475629049438E-3</v>
      </c>
      <c r="J35" s="15">
        <f t="shared" si="6"/>
        <v>6378179.6039028224</v>
      </c>
      <c r="K35" s="15">
        <f t="shared" si="7"/>
        <v>4.4716641692023759E-2</v>
      </c>
      <c r="L35" s="15">
        <f t="shared" si="8"/>
        <v>1.9995780442128375E-3</v>
      </c>
      <c r="M35" s="17">
        <f t="shared" si="9"/>
        <v>0</v>
      </c>
      <c r="N35" s="15">
        <f t="shared" si="10"/>
        <v>-3.546878373871909E-3</v>
      </c>
      <c r="O35" s="16">
        <f t="shared" si="11"/>
        <v>1.0047264695186922</v>
      </c>
      <c r="P35" s="15">
        <f t="shared" si="12"/>
        <v>5.0587158088852053</v>
      </c>
      <c r="Q35" s="15">
        <f t="shared" si="13"/>
        <v>5.0589563163049975</v>
      </c>
      <c r="R35" s="15">
        <f t="shared" si="14"/>
        <v>62.695623058912084</v>
      </c>
      <c r="S35" s="15">
        <f t="shared" si="15"/>
        <v>60.042917806738643</v>
      </c>
      <c r="T35" s="15">
        <f t="shared" si="16"/>
        <v>1378.7814837800677</v>
      </c>
      <c r="U35" s="15">
        <f t="shared" si="17"/>
        <v>-22600.09082569856</v>
      </c>
      <c r="V35" s="15">
        <f t="shared" si="18"/>
        <v>283114.65207396972</v>
      </c>
      <c r="W35" s="15">
        <f t="shared" si="19"/>
        <v>477408.94921063172</v>
      </c>
      <c r="X35" s="15">
        <f t="shared" si="20"/>
        <v>283001.40621314012</v>
      </c>
      <c r="Y35" s="15" t="str">
        <f>VLOOKUP(_xlfn.FLOOR.MATH(A35/8+11),Coef!$B$4:$C$23,2)</f>
        <v>N</v>
      </c>
      <c r="Z35" s="15">
        <f t="shared" si="21"/>
        <v>4</v>
      </c>
      <c r="AA35" s="15" t="str">
        <f>VLOOKUP(MOD(C35-1,3)*8+Z35,Coef!$A$2:$C$25,3)</f>
        <v>V</v>
      </c>
      <c r="AB35" s="15">
        <f t="shared" si="22"/>
        <v>2</v>
      </c>
      <c r="AC35" s="15" t="str">
        <f>VLOOKUP(MOD(MOD(C35+1,2)*5+AB35,20)+1,Coef!$A$2:$C$21,3)</f>
        <v>C</v>
      </c>
      <c r="AD35" s="15"/>
      <c r="AE35" s="15" t="str">
        <f t="shared" si="27"/>
        <v>77408</v>
      </c>
      <c r="AF35" s="15" t="str">
        <f t="shared" si="27"/>
        <v>83001</v>
      </c>
      <c r="AG35" s="18" t="str">
        <f t="shared" si="24"/>
        <v>477408 mE 283001 mN 57 N</v>
      </c>
      <c r="AH35" s="52" t="str">
        <f t="shared" si="25"/>
        <v>57NVC7740883001</v>
      </c>
    </row>
    <row r="36" spans="1:34">
      <c r="A36" s="13">
        <v>29.693291497417533</v>
      </c>
      <c r="B36" s="13">
        <v>-3.5971562556120773</v>
      </c>
      <c r="C36" s="15">
        <f t="shared" si="0"/>
        <v>30</v>
      </c>
      <c r="D36" s="15">
        <f t="shared" si="1"/>
        <v>-3</v>
      </c>
      <c r="E36" s="15">
        <f t="shared" si="26"/>
        <v>0.51824570238437329</v>
      </c>
      <c r="F36" s="15">
        <f t="shared" si="26"/>
        <v>-6.2782220369141509E-2</v>
      </c>
      <c r="G36" s="15">
        <f t="shared" si="3"/>
        <v>-5.2359877559829883E-2</v>
      </c>
      <c r="H36" s="15">
        <f t="shared" si="4"/>
        <v>0.86868951948910711</v>
      </c>
      <c r="I36" s="16">
        <f t="shared" si="5"/>
        <v>5.0857690732760584E-3</v>
      </c>
      <c r="J36" s="15">
        <f t="shared" si="6"/>
        <v>6383382.0085991034</v>
      </c>
      <c r="K36" s="15">
        <f t="shared" si="7"/>
        <v>0.57023476144755947</v>
      </c>
      <c r="L36" s="15">
        <f t="shared" si="8"/>
        <v>0.32516768316315503</v>
      </c>
      <c r="M36" s="17">
        <f t="shared" si="9"/>
        <v>0</v>
      </c>
      <c r="N36" s="15">
        <f t="shared" si="10"/>
        <v>-1.0422342809311626E-2</v>
      </c>
      <c r="O36" s="16">
        <f t="shared" si="11"/>
        <v>0.67991808591012104</v>
      </c>
      <c r="P36" s="15">
        <f t="shared" si="12"/>
        <v>4.7207076986845964</v>
      </c>
      <c r="Q36" s="15">
        <f t="shared" si="13"/>
        <v>-0.58016729843095138</v>
      </c>
      <c r="R36" s="15">
        <f t="shared" si="14"/>
        <v>43.073435892097436</v>
      </c>
      <c r="S36" s="15">
        <f t="shared" si="15"/>
        <v>-75.863311553081786</v>
      </c>
      <c r="T36" s="15">
        <f t="shared" si="16"/>
        <v>430.78253043271877</v>
      </c>
      <c r="U36" s="15">
        <f t="shared" si="17"/>
        <v>-57794.272990485704</v>
      </c>
      <c r="V36" s="15">
        <f t="shared" si="18"/>
        <v>3286263.9950885884</v>
      </c>
      <c r="W36" s="15">
        <f t="shared" si="19"/>
        <v>442228.84471871052</v>
      </c>
      <c r="X36" s="15">
        <f t="shared" si="20"/>
        <v>3284949.4894905533</v>
      </c>
      <c r="Y36" s="15" t="str">
        <f>VLOOKUP(_xlfn.FLOOR.MATH(A36/8+11),Coef!$B$4:$C$23,2)</f>
        <v>R</v>
      </c>
      <c r="Z36" s="15">
        <f t="shared" si="21"/>
        <v>4</v>
      </c>
      <c r="AA36" s="15" t="str">
        <f>VLOOKUP(MOD(C36-1,3)*8+Z36,Coef!$A$2:$C$25,3)</f>
        <v>V</v>
      </c>
      <c r="AB36" s="15">
        <f t="shared" si="22"/>
        <v>12</v>
      </c>
      <c r="AC36" s="15" t="str">
        <f>VLOOKUP(MOD(MOD(C36+1,2)*5+AB36,20)+1,Coef!$A$2:$C$21,3)</f>
        <v>T</v>
      </c>
      <c r="AD36" s="15"/>
      <c r="AE36" s="15" t="str">
        <f t="shared" si="27"/>
        <v>42228</v>
      </c>
      <c r="AF36" s="15" t="str">
        <f t="shared" si="27"/>
        <v>84949</v>
      </c>
      <c r="AG36" s="18" t="str">
        <f t="shared" si="24"/>
        <v>442228 mE 3284949 mN 30 S</v>
      </c>
      <c r="AH36" s="52" t="str">
        <f t="shared" si="25"/>
        <v>30RVT4222884949</v>
      </c>
    </row>
    <row r="37" spans="1:34">
      <c r="A37" s="13">
        <v>4.5305150726837695</v>
      </c>
      <c r="B37" s="13">
        <v>-170.29010949450324</v>
      </c>
      <c r="C37" s="15">
        <f t="shared" si="0"/>
        <v>2</v>
      </c>
      <c r="D37" s="15">
        <f t="shared" si="1"/>
        <v>-171</v>
      </c>
      <c r="E37" s="15">
        <f t="shared" si="26"/>
        <v>7.9072404829561987E-2</v>
      </c>
      <c r="F37" s="15">
        <f t="shared" si="26"/>
        <v>-2.9721230942607382</v>
      </c>
      <c r="G37" s="15">
        <f t="shared" si="3"/>
        <v>-2.9845130209103035</v>
      </c>
      <c r="H37" s="15">
        <f t="shared" si="4"/>
        <v>0.99687540593575086</v>
      </c>
      <c r="I37" s="16">
        <f t="shared" si="5"/>
        <v>6.6974462347178399E-3</v>
      </c>
      <c r="J37" s="15">
        <f t="shared" si="6"/>
        <v>6378270.2086386699</v>
      </c>
      <c r="K37" s="15">
        <f t="shared" si="7"/>
        <v>7.923761665918784E-2</v>
      </c>
      <c r="L37" s="15">
        <f t="shared" si="8"/>
        <v>6.2785998938284021E-3</v>
      </c>
      <c r="M37" s="17">
        <f t="shared" si="9"/>
        <v>0</v>
      </c>
      <c r="N37" s="15">
        <f t="shared" si="10"/>
        <v>1.2389926649565286E-2</v>
      </c>
      <c r="O37" s="16">
        <f t="shared" si="11"/>
        <v>1.0004188463408894</v>
      </c>
      <c r="P37" s="15">
        <f t="shared" si="12"/>
        <v>5.0541778393628993</v>
      </c>
      <c r="Q37" s="15">
        <f t="shared" si="13"/>
        <v>4.9832278039564226</v>
      </c>
      <c r="R37" s="15">
        <f t="shared" si="14"/>
        <v>62.430314417226384</v>
      </c>
      <c r="S37" s="15">
        <f t="shared" si="15"/>
        <v>57.999606729524849</v>
      </c>
      <c r="T37" s="15">
        <f t="shared" si="16"/>
        <v>1365.4886809862205</v>
      </c>
      <c r="U37" s="15">
        <f t="shared" si="17"/>
        <v>78781.378841206213</v>
      </c>
      <c r="V37" s="15">
        <f t="shared" si="18"/>
        <v>501007.44697076955</v>
      </c>
      <c r="W37" s="15">
        <f t="shared" si="19"/>
        <v>578749.86628966976</v>
      </c>
      <c r="X37" s="15">
        <f t="shared" si="20"/>
        <v>500807.04399198125</v>
      </c>
      <c r="Y37" s="15" t="str">
        <f>VLOOKUP(_xlfn.FLOOR.MATH(A37/8+11),Coef!$B$4:$C$23,2)</f>
        <v>N</v>
      </c>
      <c r="Z37" s="15">
        <f t="shared" si="21"/>
        <v>5</v>
      </c>
      <c r="AA37" s="15" t="str">
        <f>VLOOKUP(MOD(C37-1,3)*8+Z37,Coef!$A$2:$C$25,3)</f>
        <v>N</v>
      </c>
      <c r="AB37" s="15">
        <f t="shared" si="22"/>
        <v>5</v>
      </c>
      <c r="AC37" s="15" t="str">
        <f>VLOOKUP(MOD(MOD(C37+1,2)*5+AB37,20)+1,Coef!$A$2:$C$21,3)</f>
        <v>L</v>
      </c>
      <c r="AD37" s="15"/>
      <c r="AE37" s="15" t="str">
        <f t="shared" si="27"/>
        <v>78749</v>
      </c>
      <c r="AF37" s="15" t="str">
        <f t="shared" si="27"/>
        <v>00807</v>
      </c>
      <c r="AG37" s="18" t="str">
        <f t="shared" si="24"/>
        <v>578749 mE 500807 mN 2 S</v>
      </c>
      <c r="AH37" s="52" t="str">
        <f t="shared" si="25"/>
        <v>2NNL7874900807</v>
      </c>
    </row>
    <row r="38" spans="1:34">
      <c r="A38" s="13">
        <v>69.587060275988733</v>
      </c>
      <c r="B38" s="13">
        <v>83.774794562603233</v>
      </c>
      <c r="C38" s="15">
        <f t="shared" si="0"/>
        <v>44</v>
      </c>
      <c r="D38" s="15">
        <f t="shared" si="1"/>
        <v>81</v>
      </c>
      <c r="E38" s="15">
        <f t="shared" si="26"/>
        <v>1.2145233185997573</v>
      </c>
      <c r="F38" s="15">
        <f t="shared" si="26"/>
        <v>1.462145995299269</v>
      </c>
      <c r="G38" s="15">
        <f t="shared" si="3"/>
        <v>1.4137166941154069</v>
      </c>
      <c r="H38" s="15">
        <f t="shared" si="4"/>
        <v>0.34878371493408339</v>
      </c>
      <c r="I38" s="16">
        <f t="shared" si="5"/>
        <v>8.1986032597876877E-4</v>
      </c>
      <c r="J38" s="15">
        <f t="shared" si="6"/>
        <v>6396971.8515536962</v>
      </c>
      <c r="K38" s="15">
        <f t="shared" si="7"/>
        <v>2.6870613611680336</v>
      </c>
      <c r="L38" s="15">
        <f t="shared" si="8"/>
        <v>7.2202987586822056</v>
      </c>
      <c r="M38" s="17">
        <f t="shared" si="9"/>
        <v>0</v>
      </c>
      <c r="N38" s="15">
        <f t="shared" si="10"/>
        <v>4.8429301183862128E-2</v>
      </c>
      <c r="O38" s="16">
        <f t="shared" si="11"/>
        <v>-6.2194788983562272</v>
      </c>
      <c r="P38" s="15">
        <f t="shared" si="12"/>
        <v>-2.2129173270645803</v>
      </c>
      <c r="Q38" s="15">
        <f t="shared" si="13"/>
        <v>-72.477846530438683</v>
      </c>
      <c r="R38" s="15">
        <f t="shared" si="14"/>
        <v>-307.37673159393177</v>
      </c>
      <c r="S38" s="15">
        <f t="shared" si="15"/>
        <v>5557.8189586900044</v>
      </c>
      <c r="T38" s="15">
        <f t="shared" si="16"/>
        <v>6854.3005817629564</v>
      </c>
      <c r="U38" s="15">
        <f t="shared" si="17"/>
        <v>108021.53794979164</v>
      </c>
      <c r="V38" s="15">
        <f t="shared" si="18"/>
        <v>7725365.4619296938</v>
      </c>
      <c r="W38" s="15">
        <f t="shared" si="19"/>
        <v>607978.32933461177</v>
      </c>
      <c r="X38" s="15">
        <f t="shared" si="20"/>
        <v>7722275.3157449225</v>
      </c>
      <c r="Y38" s="15" t="str">
        <f>VLOOKUP(_xlfn.FLOOR.MATH(A38/8+11),Coef!$B$4:$C$23,2)</f>
        <v>W</v>
      </c>
      <c r="Z38" s="15">
        <f t="shared" si="21"/>
        <v>6</v>
      </c>
      <c r="AA38" s="15" t="str">
        <f>VLOOKUP(MOD(C38-1,3)*8+Z38,Coef!$A$2:$C$25,3)</f>
        <v>P</v>
      </c>
      <c r="AB38" s="15">
        <f t="shared" si="22"/>
        <v>17</v>
      </c>
      <c r="AC38" s="15" t="str">
        <f>VLOOKUP(MOD(MOD(C38+1,2)*5+AB38,20)+1,Coef!$A$2:$C$21,3)</f>
        <v>C</v>
      </c>
      <c r="AD38" s="15"/>
      <c r="AE38" s="15" t="str">
        <f t="shared" si="27"/>
        <v>07978</v>
      </c>
      <c r="AF38" s="15" t="str">
        <f t="shared" si="27"/>
        <v>22275</v>
      </c>
      <c r="AG38" s="18" t="str">
        <f t="shared" si="24"/>
        <v>607978 mE 7722275 mN 44 N</v>
      </c>
      <c r="AH38" s="52" t="str">
        <f t="shared" si="25"/>
        <v>44WPC0797822275</v>
      </c>
    </row>
    <row r="39" spans="1:34">
      <c r="A39" s="13">
        <v>21.158521463735497</v>
      </c>
      <c r="B39" s="13">
        <v>26.89528566369998</v>
      </c>
      <c r="C39" s="15">
        <f t="shared" si="0"/>
        <v>35</v>
      </c>
      <c r="D39" s="15">
        <f t="shared" si="1"/>
        <v>27</v>
      </c>
      <c r="E39" s="15">
        <f t="shared" si="26"/>
        <v>0.36928586439607441</v>
      </c>
      <c r="F39" s="15">
        <f t="shared" si="26"/>
        <v>0.46941128809599303</v>
      </c>
      <c r="G39" s="15">
        <f t="shared" si="3"/>
        <v>0.47123889803846897</v>
      </c>
      <c r="H39" s="15">
        <f t="shared" si="4"/>
        <v>0.93258535030033607</v>
      </c>
      <c r="I39" s="16">
        <f t="shared" si="5"/>
        <v>5.8614444124404641E-3</v>
      </c>
      <c r="J39" s="15">
        <f t="shared" si="6"/>
        <v>6380920.2446151106</v>
      </c>
      <c r="K39" s="15">
        <f t="shared" si="7"/>
        <v>0.38704182040093099</v>
      </c>
      <c r="L39" s="15">
        <f t="shared" si="8"/>
        <v>0.14980137073926653</v>
      </c>
      <c r="M39" s="17">
        <f t="shared" si="9"/>
        <v>0</v>
      </c>
      <c r="N39" s="15">
        <f t="shared" si="10"/>
        <v>-1.8276099424759384E-3</v>
      </c>
      <c r="O39" s="16">
        <f t="shared" si="11"/>
        <v>0.85606007367317405</v>
      </c>
      <c r="P39" s="15">
        <f t="shared" si="12"/>
        <v>4.903089055095097</v>
      </c>
      <c r="Q39" s="15">
        <f t="shared" si="13"/>
        <v>2.4590030387774768</v>
      </c>
      <c r="R39" s="15">
        <f t="shared" si="14"/>
        <v>53.626793644683282</v>
      </c>
      <c r="S39" s="15">
        <f t="shared" si="15"/>
        <v>-6.7413775234898337</v>
      </c>
      <c r="T39" s="15">
        <f t="shared" si="16"/>
        <v>931.14973873659278</v>
      </c>
      <c r="U39" s="15">
        <f t="shared" si="17"/>
        <v>-10875.65938337332</v>
      </c>
      <c r="V39" s="15">
        <f t="shared" si="18"/>
        <v>2340631.6449969718</v>
      </c>
      <c r="W39" s="15">
        <f t="shared" si="19"/>
        <v>489128.69088038005</v>
      </c>
      <c r="X39" s="15">
        <f t="shared" si="20"/>
        <v>2339695.392338973</v>
      </c>
      <c r="Y39" s="15" t="str">
        <f>VLOOKUP(_xlfn.FLOOR.MATH(A39/8+11),Coef!$B$4:$C$23,2)</f>
        <v>Q</v>
      </c>
      <c r="Z39" s="15">
        <f t="shared" si="21"/>
        <v>4</v>
      </c>
      <c r="AA39" s="15" t="str">
        <f>VLOOKUP(MOD(C39-1,3)*8+Z39,Coef!$A$2:$C$25,3)</f>
        <v>M</v>
      </c>
      <c r="AB39" s="15">
        <f t="shared" si="22"/>
        <v>3</v>
      </c>
      <c r="AC39" s="15" t="str">
        <f>VLOOKUP(MOD(MOD(C39+1,2)*5+AB39,20)+1,Coef!$A$2:$C$21,3)</f>
        <v>D</v>
      </c>
      <c r="AD39" s="15"/>
      <c r="AE39" s="15" t="str">
        <f t="shared" si="27"/>
        <v>89128</v>
      </c>
      <c r="AF39" s="15" t="str">
        <f t="shared" si="27"/>
        <v>39695</v>
      </c>
      <c r="AG39" s="18" t="str">
        <f t="shared" si="24"/>
        <v>489128 mE 2339695 mN 35 N</v>
      </c>
      <c r="AH39" s="52" t="str">
        <f t="shared" si="25"/>
        <v>35QMD8912839695</v>
      </c>
    </row>
    <row r="40" spans="1:34">
      <c r="A40" s="13">
        <v>-6.2211700215208054</v>
      </c>
      <c r="B40" s="13">
        <v>-164.13216646736035</v>
      </c>
      <c r="C40" s="15">
        <f t="shared" si="0"/>
        <v>3</v>
      </c>
      <c r="D40" s="15">
        <f t="shared" si="1"/>
        <v>-165</v>
      </c>
      <c r="E40" s="15">
        <f t="shared" si="26"/>
        <v>-0.10857990020190454</v>
      </c>
      <c r="F40" s="15">
        <f t="shared" si="26"/>
        <v>-2.8646467132868678</v>
      </c>
      <c r="G40" s="15">
        <f t="shared" si="3"/>
        <v>-2.8797932657906435</v>
      </c>
      <c r="H40" s="15">
        <f t="shared" si="4"/>
        <v>0.99411099179992091</v>
      </c>
      <c r="I40" s="16">
        <f t="shared" si="5"/>
        <v>6.6603526444260382E-3</v>
      </c>
      <c r="J40" s="15">
        <f t="shared" si="6"/>
        <v>6378387.7213438274</v>
      </c>
      <c r="K40" s="15">
        <f t="shared" si="7"/>
        <v>-0.10900862645865363</v>
      </c>
      <c r="L40" s="15">
        <f t="shared" si="8"/>
        <v>1.1882880642402279E-2</v>
      </c>
      <c r="M40" s="17">
        <f t="shared" si="9"/>
        <v>0</v>
      </c>
      <c r="N40" s="15">
        <f t="shared" si="10"/>
        <v>1.5146552503775723E-2</v>
      </c>
      <c r="O40" s="16">
        <f t="shared" si="11"/>
        <v>0.99477747200202371</v>
      </c>
      <c r="P40" s="15">
        <f t="shared" si="12"/>
        <v>5.0482377343468245</v>
      </c>
      <c r="Q40" s="15">
        <f t="shared" si="13"/>
        <v>4.8840846504906672</v>
      </c>
      <c r="R40" s="15">
        <f t="shared" si="14"/>
        <v>62.083111761669755</v>
      </c>
      <c r="S40" s="15">
        <f t="shared" si="15"/>
        <v>55.33337380496539</v>
      </c>
      <c r="T40" s="15">
        <f t="shared" si="16"/>
        <v>1348.1090297924222</v>
      </c>
      <c r="U40" s="15">
        <f t="shared" si="17"/>
        <v>96045.254390277609</v>
      </c>
      <c r="V40" s="15">
        <f t="shared" si="18"/>
        <v>-688007.2814829906</v>
      </c>
      <c r="W40" s="15">
        <f t="shared" si="19"/>
        <v>596006.83628852153</v>
      </c>
      <c r="X40" s="15">
        <f t="shared" si="20"/>
        <v>9312267.9214296024</v>
      </c>
      <c r="Y40" s="15" t="str">
        <f>VLOOKUP(_xlfn.FLOOR.MATH(A40/8+11),Coef!$B$4:$C$23,2)</f>
        <v>M</v>
      </c>
      <c r="Z40" s="15">
        <f t="shared" si="21"/>
        <v>5</v>
      </c>
      <c r="AA40" s="15" t="str">
        <f>VLOOKUP(MOD(C40-1,3)*8+Z40,Coef!$A$2:$C$25,3)</f>
        <v>W</v>
      </c>
      <c r="AB40" s="15">
        <f t="shared" si="22"/>
        <v>13</v>
      </c>
      <c r="AC40" s="15" t="str">
        <f>VLOOKUP(MOD(MOD(C40+1,2)*5+AB40,20)+1,Coef!$A$2:$C$21,3)</f>
        <v>P</v>
      </c>
      <c r="AD40" s="15"/>
      <c r="AE40" s="15" t="str">
        <f t="shared" si="27"/>
        <v>96006</v>
      </c>
      <c r="AF40" s="15" t="str">
        <f t="shared" si="27"/>
        <v>12267</v>
      </c>
      <c r="AG40" s="18" t="str">
        <f t="shared" si="24"/>
        <v>596006 mE 9312267 mN 3 S</v>
      </c>
      <c r="AH40" s="52" t="str">
        <f t="shared" si="25"/>
        <v>3MWP9600612267</v>
      </c>
    </row>
    <row r="41" spans="1:34">
      <c r="A41" s="13">
        <v>11.987534999669052</v>
      </c>
      <c r="B41" s="13">
        <v>63.005832054052746</v>
      </c>
      <c r="C41" s="15">
        <f t="shared" si="0"/>
        <v>41</v>
      </c>
      <c r="D41" s="15">
        <f t="shared" si="1"/>
        <v>63</v>
      </c>
      <c r="E41" s="15">
        <f t="shared" si="26"/>
        <v>0.20922195494228232</v>
      </c>
      <c r="F41" s="15">
        <f t="shared" si="26"/>
        <v>1.0996592173018023</v>
      </c>
      <c r="G41" s="15">
        <f t="shared" si="3"/>
        <v>1.0995574287564276</v>
      </c>
      <c r="H41" s="15">
        <f t="shared" si="4"/>
        <v>0.97819280987508905</v>
      </c>
      <c r="I41" s="16">
        <f t="shared" si="5"/>
        <v>6.4487628345171527E-3</v>
      </c>
      <c r="J41" s="15">
        <f t="shared" si="6"/>
        <v>6379058.1632827027</v>
      </c>
      <c r="K41" s="15">
        <f t="shared" si="7"/>
        <v>0.21232918767198283</v>
      </c>
      <c r="L41" s="15">
        <f t="shared" si="8"/>
        <v>4.5083683937444108E-2</v>
      </c>
      <c r="M41" s="17">
        <f t="shared" si="9"/>
        <v>0</v>
      </c>
      <c r="N41" s="15">
        <f t="shared" si="10"/>
        <v>1.0178854537468141E-4</v>
      </c>
      <c r="O41" s="16">
        <f t="shared" si="11"/>
        <v>0.96136507889707301</v>
      </c>
      <c r="P41" s="15">
        <f t="shared" si="12"/>
        <v>5.0131215277415926</v>
      </c>
      <c r="Q41" s="15">
        <f t="shared" si="13"/>
        <v>4.2976714785209147</v>
      </c>
      <c r="R41" s="15">
        <f t="shared" si="14"/>
        <v>60.032402620317008</v>
      </c>
      <c r="S41" s="15">
        <f t="shared" si="15"/>
        <v>39.768648161407832</v>
      </c>
      <c r="T41" s="15">
        <f t="shared" si="16"/>
        <v>1245.8482360729383</v>
      </c>
      <c r="U41" s="15">
        <f t="shared" si="17"/>
        <v>635.1553155352816</v>
      </c>
      <c r="V41" s="15">
        <f t="shared" si="18"/>
        <v>1325705.5699370613</v>
      </c>
      <c r="W41" s="15">
        <f t="shared" si="19"/>
        <v>500634.90125340904</v>
      </c>
      <c r="X41" s="15">
        <f t="shared" si="20"/>
        <v>1325175.2877090864</v>
      </c>
      <c r="Y41" s="15" t="str">
        <f>VLOOKUP(_xlfn.FLOOR.MATH(A41/8+11),Coef!$B$4:$C$23,2)</f>
        <v>P</v>
      </c>
      <c r="Z41" s="15">
        <f t="shared" si="21"/>
        <v>5</v>
      </c>
      <c r="AA41" s="15" t="str">
        <f>VLOOKUP(MOD(C41-1,3)*8+Z41,Coef!$A$2:$C$25,3)</f>
        <v>N</v>
      </c>
      <c r="AB41" s="15">
        <f t="shared" si="22"/>
        <v>13</v>
      </c>
      <c r="AC41" s="15" t="str">
        <f>VLOOKUP(MOD(MOD(C41+1,2)*5+AB41,20)+1,Coef!$A$2:$C$21,3)</f>
        <v>P</v>
      </c>
      <c r="AD41" s="15"/>
      <c r="AE41" s="15" t="str">
        <f t="shared" si="27"/>
        <v>00634</v>
      </c>
      <c r="AF41" s="15" t="str">
        <f t="shared" si="27"/>
        <v>25175</v>
      </c>
      <c r="AG41" s="18" t="str">
        <f t="shared" si="24"/>
        <v>500634 mE 1325175 mN 41 N</v>
      </c>
      <c r="AH41" s="52" t="str">
        <f t="shared" si="25"/>
        <v>41PNP0063425175</v>
      </c>
    </row>
    <row r="42" spans="1:34">
      <c r="A42" s="13">
        <v>-57.384526688340301</v>
      </c>
      <c r="B42" s="13">
        <v>-131.28490689947881</v>
      </c>
      <c r="C42" s="15">
        <f t="shared" si="0"/>
        <v>9</v>
      </c>
      <c r="D42" s="15">
        <f t="shared" si="1"/>
        <v>-129</v>
      </c>
      <c r="E42" s="15">
        <f t="shared" si="26"/>
        <v>-1.0015489304100962</v>
      </c>
      <c r="F42" s="15">
        <f t="shared" si="26"/>
        <v>-2.2913538835701255</v>
      </c>
      <c r="G42" s="15">
        <f t="shared" si="3"/>
        <v>-2.2514747350726849</v>
      </c>
      <c r="H42" s="15">
        <f t="shared" si="4"/>
        <v>0.53899827824915569</v>
      </c>
      <c r="I42" s="16">
        <f t="shared" si="5"/>
        <v>1.9579528468190045E-3</v>
      </c>
      <c r="J42" s="15">
        <f t="shared" si="6"/>
        <v>6393337.7597469939</v>
      </c>
      <c r="K42" s="15">
        <f t="shared" si="7"/>
        <v>-1.5627264496266919</v>
      </c>
      <c r="L42" s="15">
        <f t="shared" si="8"/>
        <v>2.4421139563628458</v>
      </c>
      <c r="M42" s="17">
        <f t="shared" si="9"/>
        <v>0</v>
      </c>
      <c r="N42" s="15">
        <f t="shared" si="10"/>
        <v>-3.9879148497440564E-2</v>
      </c>
      <c r="O42" s="16">
        <f t="shared" si="11"/>
        <v>-1.4401560035160268</v>
      </c>
      <c r="P42" s="15">
        <f t="shared" si="12"/>
        <v>2.575522953575927</v>
      </c>
      <c r="Q42" s="15">
        <f t="shared" si="13"/>
        <v>-32.689389748372776</v>
      </c>
      <c r="R42" s="15">
        <f t="shared" si="14"/>
        <v>-75.727951135670352</v>
      </c>
      <c r="S42" s="15">
        <f t="shared" si="15"/>
        <v>-55.795375691423338</v>
      </c>
      <c r="T42" s="15">
        <f t="shared" si="16"/>
        <v>-2988.5722192245958</v>
      </c>
      <c r="U42" s="15">
        <f t="shared" si="17"/>
        <v>-137408.21973197735</v>
      </c>
      <c r="V42" s="15">
        <f t="shared" si="18"/>
        <v>-6365044.3407447822</v>
      </c>
      <c r="W42" s="15">
        <f t="shared" si="19"/>
        <v>362646.74355591543</v>
      </c>
      <c r="X42" s="15">
        <f t="shared" si="20"/>
        <v>3637501.6769915158</v>
      </c>
      <c r="Y42" s="15" t="str">
        <f>VLOOKUP(_xlfn.FLOOR.MATH(A42/8+11),Coef!$B$4:$C$23,2)</f>
        <v>E</v>
      </c>
      <c r="Z42" s="15">
        <f t="shared" si="21"/>
        <v>3</v>
      </c>
      <c r="AA42" s="15" t="str">
        <f>VLOOKUP(MOD(C42-1,3)*8+Z42,Coef!$A$2:$C$25,3)</f>
        <v>U</v>
      </c>
      <c r="AB42" s="15">
        <f t="shared" si="22"/>
        <v>16</v>
      </c>
      <c r="AC42" s="15" t="str">
        <f>VLOOKUP(MOD(MOD(C42+1,2)*5+AB42,20)+1,Coef!$A$2:$C$21,3)</f>
        <v>S</v>
      </c>
      <c r="AD42" s="15"/>
      <c r="AE42" s="15" t="str">
        <f t="shared" si="27"/>
        <v>62646</v>
      </c>
      <c r="AF42" s="15" t="str">
        <f t="shared" si="27"/>
        <v>37501</v>
      </c>
      <c r="AG42" s="18" t="str">
        <f t="shared" si="24"/>
        <v>362646 mE 3637501 mN 9 S</v>
      </c>
      <c r="AH42" s="52" t="str">
        <f t="shared" si="25"/>
        <v>9EUS6264637501</v>
      </c>
    </row>
    <row r="43" spans="1:34">
      <c r="A43" s="13">
        <v>-30.16322513366358</v>
      </c>
      <c r="B43" s="13">
        <v>172.19029247391597</v>
      </c>
      <c r="C43" s="15">
        <f t="shared" si="0"/>
        <v>59</v>
      </c>
      <c r="D43" s="15">
        <f t="shared" si="1"/>
        <v>171</v>
      </c>
      <c r="E43" s="15">
        <f t="shared" si="26"/>
        <v>-0.52644759160273624</v>
      </c>
      <c r="F43" s="15">
        <f t="shared" si="26"/>
        <v>3.0052875436418458</v>
      </c>
      <c r="G43" s="15">
        <f t="shared" si="3"/>
        <v>2.9845130209103035</v>
      </c>
      <c r="H43" s="15">
        <f t="shared" si="4"/>
        <v>0.86459748348731347</v>
      </c>
      <c r="I43" s="16">
        <f t="shared" si="5"/>
        <v>5.037968027376858E-3</v>
      </c>
      <c r="J43" s="15">
        <f t="shared" si="6"/>
        <v>6383533.8081917772</v>
      </c>
      <c r="K43" s="15">
        <f t="shared" si="7"/>
        <v>-0.58115495864037436</v>
      </c>
      <c r="L43" s="15">
        <f t="shared" si="8"/>
        <v>0.33774108595229524</v>
      </c>
      <c r="M43" s="17">
        <f t="shared" si="9"/>
        <v>0</v>
      </c>
      <c r="N43" s="15">
        <f t="shared" si="10"/>
        <v>2.0774522731542344E-2</v>
      </c>
      <c r="O43" s="16">
        <f t="shared" si="11"/>
        <v>0.66729688207508164</v>
      </c>
      <c r="P43" s="15">
        <f t="shared" si="12"/>
        <v>4.7077021507814765</v>
      </c>
      <c r="Q43" s="15">
        <f t="shared" si="13"/>
        <v>-0.79605028364936914</v>
      </c>
      <c r="R43" s="15">
        <f t="shared" si="14"/>
        <v>42.323832921754324</v>
      </c>
      <c r="S43" s="15">
        <f t="shared" si="15"/>
        <v>-80.398147608875462</v>
      </c>
      <c r="T43" s="15">
        <f t="shared" si="16"/>
        <v>396.18844513972931</v>
      </c>
      <c r="U43" s="15">
        <f t="shared" si="17"/>
        <v>114662.59524253928</v>
      </c>
      <c r="V43" s="15">
        <f t="shared" si="18"/>
        <v>-3338806.0326897097</v>
      </c>
      <c r="W43" s="15">
        <f t="shared" si="19"/>
        <v>614616.73020444228</v>
      </c>
      <c r="X43" s="15">
        <f t="shared" si="20"/>
        <v>6662529.4897233658</v>
      </c>
      <c r="Y43" s="15" t="str">
        <f>VLOOKUP(_xlfn.FLOOR.MATH(A43/8+11),Coef!$B$4:$C$23,2)</f>
        <v>J</v>
      </c>
      <c r="Z43" s="15">
        <f t="shared" si="21"/>
        <v>6</v>
      </c>
      <c r="AA43" s="15" t="str">
        <f>VLOOKUP(MOD(C43-1,3)*8+Z43,Coef!$A$2:$C$25,3)</f>
        <v>P</v>
      </c>
      <c r="AB43" s="15">
        <f t="shared" si="22"/>
        <v>6</v>
      </c>
      <c r="AC43" s="15" t="str">
        <f>VLOOKUP(MOD(MOD(C43+1,2)*5+AB43,20)+1,Coef!$A$2:$C$21,3)</f>
        <v>G</v>
      </c>
      <c r="AD43" s="15"/>
      <c r="AE43" s="15" t="str">
        <f t="shared" si="27"/>
        <v>14616</v>
      </c>
      <c r="AF43" s="15" t="str">
        <f t="shared" si="27"/>
        <v>62529</v>
      </c>
      <c r="AG43" s="18" t="str">
        <f t="shared" si="24"/>
        <v>614616 mE 6662529 mN 59 N</v>
      </c>
      <c r="AH43" s="52" t="str">
        <f t="shared" si="25"/>
        <v>59JPG1461662529</v>
      </c>
    </row>
    <row r="44" spans="1:34">
      <c r="A44" s="13">
        <v>-50.745102026109677</v>
      </c>
      <c r="B44" s="13">
        <v>-102.17581925218656</v>
      </c>
      <c r="C44" s="15">
        <f t="shared" si="0"/>
        <v>13</v>
      </c>
      <c r="D44" s="15">
        <f t="shared" si="1"/>
        <v>-105</v>
      </c>
      <c r="E44" s="15">
        <f t="shared" si="26"/>
        <v>-0.88566910961605927</v>
      </c>
      <c r="F44" s="15">
        <f t="shared" si="26"/>
        <v>-1.7833044618732656</v>
      </c>
      <c r="G44" s="15">
        <f t="shared" si="3"/>
        <v>-1.8325957145940461</v>
      </c>
      <c r="H44" s="15">
        <f t="shared" si="4"/>
        <v>0.63277152580287288</v>
      </c>
      <c r="I44" s="16">
        <f t="shared" si="5"/>
        <v>2.6984932048639667E-3</v>
      </c>
      <c r="J44" s="15">
        <f t="shared" si="6"/>
        <v>6390976.4322111206</v>
      </c>
      <c r="K44" s="15">
        <f t="shared" si="7"/>
        <v>-1.2237253453643127</v>
      </c>
      <c r="L44" s="15">
        <f t="shared" si="8"/>
        <v>1.4975037208870063</v>
      </c>
      <c r="M44" s="17">
        <f t="shared" si="9"/>
        <v>0</v>
      </c>
      <c r="N44" s="15">
        <f t="shared" si="10"/>
        <v>4.9291252720780498E-2</v>
      </c>
      <c r="O44" s="16">
        <f t="shared" si="11"/>
        <v>-0.49480522768214236</v>
      </c>
      <c r="P44" s="15">
        <f t="shared" si="12"/>
        <v>3.5268118454190764</v>
      </c>
      <c r="Q44" s="15">
        <f t="shared" si="13"/>
        <v>-19.440392467353412</v>
      </c>
      <c r="R44" s="15">
        <f t="shared" si="14"/>
        <v>-24.217636445036462</v>
      </c>
      <c r="S44" s="15">
        <f t="shared" si="15"/>
        <v>-258.25184690804349</v>
      </c>
      <c r="T44" s="15">
        <f t="shared" si="16"/>
        <v>-2059.4053088410078</v>
      </c>
      <c r="U44" s="15">
        <f t="shared" si="17"/>
        <v>199319.17915139752</v>
      </c>
      <c r="V44" s="15">
        <f t="shared" si="18"/>
        <v>-5627534.5964030614</v>
      </c>
      <c r="W44" s="15">
        <f t="shared" si="19"/>
        <v>699239.45147973695</v>
      </c>
      <c r="X44" s="15">
        <f t="shared" si="20"/>
        <v>4374716.4174354998</v>
      </c>
      <c r="Y44" s="15" t="str">
        <f>VLOOKUP(_xlfn.FLOOR.MATH(A44/8+11),Coef!$B$4:$C$23,2)</f>
        <v>F</v>
      </c>
      <c r="Z44" s="15">
        <f t="shared" si="21"/>
        <v>6</v>
      </c>
      <c r="AA44" s="15" t="str">
        <f>VLOOKUP(MOD(C44-1,3)*8+Z44,Coef!$A$2:$C$25,3)</f>
        <v>F</v>
      </c>
      <c r="AB44" s="15">
        <f t="shared" si="22"/>
        <v>3</v>
      </c>
      <c r="AC44" s="15" t="str">
        <f>VLOOKUP(MOD(MOD(C44+1,2)*5+AB44,20)+1,Coef!$A$2:$C$21,3)</f>
        <v>D</v>
      </c>
      <c r="AD44" s="15"/>
      <c r="AE44" s="15" t="str">
        <f t="shared" si="27"/>
        <v>99239</v>
      </c>
      <c r="AF44" s="15" t="str">
        <f t="shared" si="27"/>
        <v>74716</v>
      </c>
      <c r="AG44" s="18" t="str">
        <f t="shared" si="24"/>
        <v>699239 mE 4374716 mN 13 S</v>
      </c>
      <c r="AH44" s="52" t="str">
        <f t="shared" si="25"/>
        <v>13FFD9923974716</v>
      </c>
    </row>
    <row r="45" spans="1:34">
      <c r="A45" s="13">
        <v>31.001119356067775</v>
      </c>
      <c r="B45" s="13">
        <v>38.304104738828897</v>
      </c>
      <c r="C45" s="15">
        <f t="shared" si="0"/>
        <v>37</v>
      </c>
      <c r="D45" s="15">
        <f t="shared" si="1"/>
        <v>39</v>
      </c>
      <c r="E45" s="15">
        <f t="shared" si="26"/>
        <v>0.541071604567127</v>
      </c>
      <c r="F45" s="15">
        <f t="shared" si="26"/>
        <v>0.66853274472132695</v>
      </c>
      <c r="G45" s="15">
        <f t="shared" si="3"/>
        <v>0.68067840827778847</v>
      </c>
      <c r="H45" s="15">
        <f t="shared" si="4"/>
        <v>0.85715723852351</v>
      </c>
      <c r="I45" s="16">
        <f t="shared" si="5"/>
        <v>4.9516332069512161E-3</v>
      </c>
      <c r="J45" s="15">
        <f t="shared" si="6"/>
        <v>6383808.0051733442</v>
      </c>
      <c r="K45" s="15">
        <f t="shared" si="7"/>
        <v>0.60088720910077709</v>
      </c>
      <c r="L45" s="15">
        <f t="shared" si="8"/>
        <v>0.36106543806092101</v>
      </c>
      <c r="M45" s="17">
        <f t="shared" si="9"/>
        <v>0</v>
      </c>
      <c r="N45" s="15">
        <f t="shared" si="10"/>
        <v>-1.2145663556461517E-2</v>
      </c>
      <c r="O45" s="16">
        <f t="shared" si="11"/>
        <v>0.64388619514603018</v>
      </c>
      <c r="P45" s="15">
        <f t="shared" si="12"/>
        <v>4.6835973354873053</v>
      </c>
      <c r="Q45" s="15">
        <f t="shared" si="13"/>
        <v>-1.195790680084015</v>
      </c>
      <c r="R45" s="15">
        <f t="shared" si="14"/>
        <v>40.935518816620537</v>
      </c>
      <c r="S45" s="15">
        <f t="shared" si="15"/>
        <v>-88.661499450059267</v>
      </c>
      <c r="T45" s="15">
        <f t="shared" si="16"/>
        <v>332.46831077821008</v>
      </c>
      <c r="U45" s="15">
        <f t="shared" si="17"/>
        <v>-66460.960272665703</v>
      </c>
      <c r="V45" s="15">
        <f t="shared" si="18"/>
        <v>3431306.3114078226</v>
      </c>
      <c r="W45" s="15">
        <f t="shared" si="19"/>
        <v>433565.62411144335</v>
      </c>
      <c r="X45" s="15">
        <f t="shared" si="20"/>
        <v>3429933.7888832595</v>
      </c>
      <c r="Y45" s="15" t="str">
        <f>VLOOKUP(_xlfn.FLOOR.MATH(A45/8+11),Coef!$B$4:$C$23,2)</f>
        <v>R</v>
      </c>
      <c r="Z45" s="15">
        <f t="shared" si="21"/>
        <v>4</v>
      </c>
      <c r="AA45" s="15" t="str">
        <f>VLOOKUP(MOD(C45-1,3)*8+Z45,Coef!$A$2:$C$25,3)</f>
        <v>D</v>
      </c>
      <c r="AB45" s="15">
        <f t="shared" si="22"/>
        <v>14</v>
      </c>
      <c r="AC45" s="15" t="str">
        <f>VLOOKUP(MOD(MOD(C45+1,2)*5+AB45,20)+1,Coef!$A$2:$C$21,3)</f>
        <v>Q</v>
      </c>
      <c r="AD45" s="15"/>
      <c r="AE45" s="15" t="str">
        <f t="shared" si="27"/>
        <v>33565</v>
      </c>
      <c r="AF45" s="15" t="str">
        <f t="shared" si="27"/>
        <v>29933</v>
      </c>
      <c r="AG45" s="18" t="str">
        <f t="shared" si="24"/>
        <v>433565 mE 3429933 mN 37 N</v>
      </c>
      <c r="AH45" s="52" t="str">
        <f t="shared" si="25"/>
        <v>37RDQ3356529933</v>
      </c>
    </row>
    <row r="46" spans="1:34">
      <c r="A46" s="13">
        <v>71.851396149379781</v>
      </c>
      <c r="B46" s="13">
        <v>-51.298526519821962</v>
      </c>
      <c r="C46" s="15">
        <f t="shared" si="0"/>
        <v>22</v>
      </c>
      <c r="D46" s="15">
        <f t="shared" si="1"/>
        <v>-51</v>
      </c>
      <c r="E46" s="15">
        <f t="shared" si="26"/>
        <v>1.2540434349614527</v>
      </c>
      <c r="F46" s="15">
        <f t="shared" si="26"/>
        <v>-0.89532818919252133</v>
      </c>
      <c r="G46" s="15">
        <f t="shared" si="3"/>
        <v>-0.89011791851710798</v>
      </c>
      <c r="H46" s="15">
        <f t="shared" si="4"/>
        <v>0.31148263760643724</v>
      </c>
      <c r="I46" s="16">
        <f t="shared" si="5"/>
        <v>6.5387564274284608E-4</v>
      </c>
      <c r="J46" s="15">
        <f t="shared" si="6"/>
        <v>6397502.382311698</v>
      </c>
      <c r="K46" s="15">
        <f t="shared" si="7"/>
        <v>3.0507377586428421</v>
      </c>
      <c r="L46" s="15">
        <f t="shared" si="8"/>
        <v>9.3070008720091515</v>
      </c>
      <c r="M46" s="17">
        <f t="shared" si="9"/>
        <v>0</v>
      </c>
      <c r="N46" s="15">
        <f t="shared" si="10"/>
        <v>-5.2102706754133532E-3</v>
      </c>
      <c r="O46" s="16">
        <f t="shared" si="11"/>
        <v>-8.3063469963664094</v>
      </c>
      <c r="P46" s="15">
        <f t="shared" si="12"/>
        <v>-4.3011142810110412</v>
      </c>
      <c r="Q46" s="15">
        <f t="shared" si="13"/>
        <v>-75.543630177310021</v>
      </c>
      <c r="R46" s="15">
        <f t="shared" si="14"/>
        <v>-394.01749390988488</v>
      </c>
      <c r="S46" s="15">
        <f t="shared" si="15"/>
        <v>10301.799174716305</v>
      </c>
      <c r="T46" s="15">
        <f t="shared" si="16"/>
        <v>18659.549423883014</v>
      </c>
      <c r="U46" s="15">
        <f t="shared" si="17"/>
        <v>-10382.525393397016</v>
      </c>
      <c r="V46" s="15">
        <f t="shared" si="18"/>
        <v>7975573.0396483904</v>
      </c>
      <c r="W46" s="15">
        <f t="shared" si="19"/>
        <v>489621.62761676032</v>
      </c>
      <c r="X46" s="15">
        <f t="shared" si="20"/>
        <v>7972382.8104325309</v>
      </c>
      <c r="Y46" s="15" t="str">
        <f>VLOOKUP(_xlfn.FLOOR.MATH(A46/8+11),Coef!$B$4:$C$23,2)</f>
        <v>W</v>
      </c>
      <c r="Z46" s="15">
        <f t="shared" si="21"/>
        <v>4</v>
      </c>
      <c r="AA46" s="15" t="str">
        <f>VLOOKUP(MOD(C46-1,3)*8+Z46,Coef!$A$2:$C$25,3)</f>
        <v>D</v>
      </c>
      <c r="AB46" s="15">
        <f t="shared" si="22"/>
        <v>19</v>
      </c>
      <c r="AC46" s="15" t="str">
        <f>VLOOKUP(MOD(MOD(C46+1,2)*5+AB46,20)+1,Coef!$A$2:$C$21,3)</f>
        <v>E</v>
      </c>
      <c r="AD46" s="15"/>
      <c r="AE46" s="15" t="str">
        <f t="shared" si="27"/>
        <v>89621</v>
      </c>
      <c r="AF46" s="15" t="str">
        <f t="shared" si="27"/>
        <v>72382</v>
      </c>
      <c r="AG46" s="18" t="str">
        <f t="shared" si="24"/>
        <v>489621 mE 7972382 mN 22 S</v>
      </c>
      <c r="AH46" s="52" t="str">
        <f t="shared" si="25"/>
        <v>22WDE8962172382</v>
      </c>
    </row>
    <row r="47" spans="1:34">
      <c r="A47" s="13">
        <v>20.764735294368236</v>
      </c>
      <c r="B47" s="13">
        <v>74.250450853298275</v>
      </c>
      <c r="C47" s="15">
        <f t="shared" si="0"/>
        <v>43</v>
      </c>
      <c r="D47" s="15">
        <f t="shared" si="1"/>
        <v>75</v>
      </c>
      <c r="E47" s="15">
        <f t="shared" si="26"/>
        <v>0.36241299919179965</v>
      </c>
      <c r="F47" s="15">
        <f t="shared" si="26"/>
        <v>1.2959148384802881</v>
      </c>
      <c r="G47" s="15">
        <f t="shared" si="3"/>
        <v>1.3089969389957472</v>
      </c>
      <c r="H47" s="15">
        <f t="shared" si="4"/>
        <v>0.9350440624038806</v>
      </c>
      <c r="I47" s="16">
        <f t="shared" si="5"/>
        <v>5.8923919327589606E-3</v>
      </c>
      <c r="J47" s="15">
        <f t="shared" si="6"/>
        <v>6380822.0854186574</v>
      </c>
      <c r="K47" s="15">
        <f t="shared" si="7"/>
        <v>0.37916023217335104</v>
      </c>
      <c r="L47" s="15">
        <f t="shared" si="8"/>
        <v>0.14376248166174946</v>
      </c>
      <c r="M47" s="17">
        <f t="shared" si="9"/>
        <v>0</v>
      </c>
      <c r="N47" s="15">
        <f t="shared" si="10"/>
        <v>-1.3082100515459105E-2</v>
      </c>
      <c r="O47" s="16">
        <f t="shared" si="11"/>
        <v>0.86212991027100949</v>
      </c>
      <c r="P47" s="15">
        <f t="shared" si="12"/>
        <v>4.909407926863838</v>
      </c>
      <c r="Q47" s="15">
        <f t="shared" si="13"/>
        <v>2.5645685517369516</v>
      </c>
      <c r="R47" s="15">
        <f t="shared" si="14"/>
        <v>53.993844923828554</v>
      </c>
      <c r="S47" s="15">
        <f t="shared" si="15"/>
        <v>-4.1656903958905414</v>
      </c>
      <c r="T47" s="15">
        <f t="shared" si="16"/>
        <v>948.97448288299518</v>
      </c>
      <c r="U47" s="15">
        <f t="shared" si="17"/>
        <v>-78054.066021151782</v>
      </c>
      <c r="V47" s="15">
        <f t="shared" si="18"/>
        <v>2297210.433838292</v>
      </c>
      <c r="W47" s="15">
        <f t="shared" si="19"/>
        <v>421977.15560525667</v>
      </c>
      <c r="X47" s="15">
        <f t="shared" si="20"/>
        <v>2296291.5496647567</v>
      </c>
      <c r="Y47" s="15" t="str">
        <f>VLOOKUP(_xlfn.FLOOR.MATH(A47/8+11),Coef!$B$4:$C$23,2)</f>
        <v>Q</v>
      </c>
      <c r="Z47" s="15">
        <f t="shared" si="21"/>
        <v>4</v>
      </c>
      <c r="AA47" s="15" t="str">
        <f>VLOOKUP(MOD(C47-1,3)*8+Z47,Coef!$A$2:$C$25,3)</f>
        <v>D</v>
      </c>
      <c r="AB47" s="15">
        <f t="shared" si="22"/>
        <v>2</v>
      </c>
      <c r="AC47" s="15" t="str">
        <f>VLOOKUP(MOD(MOD(C47+1,2)*5+AB47,20)+1,Coef!$A$2:$C$21,3)</f>
        <v>C</v>
      </c>
      <c r="AD47" s="15"/>
      <c r="AE47" s="15" t="str">
        <f t="shared" si="27"/>
        <v>21977</v>
      </c>
      <c r="AF47" s="15" t="str">
        <f t="shared" si="27"/>
        <v>96291</v>
      </c>
      <c r="AG47" s="18" t="str">
        <f t="shared" si="24"/>
        <v>421977 mE 2296291 mN 43 N</v>
      </c>
      <c r="AH47" s="52" t="str">
        <f t="shared" si="25"/>
        <v>43QDC2197796291</v>
      </c>
    </row>
    <row r="48" spans="1:34">
      <c r="A48" s="13">
        <v>8.9060133225022895</v>
      </c>
      <c r="B48" s="13">
        <v>122.16941672843933</v>
      </c>
      <c r="C48" s="15">
        <f t="shared" si="0"/>
        <v>51</v>
      </c>
      <c r="D48" s="15">
        <f t="shared" si="1"/>
        <v>123</v>
      </c>
      <c r="E48" s="15">
        <f t="shared" si="26"/>
        <v>0.15543925570414455</v>
      </c>
      <c r="F48" s="15">
        <f t="shared" si="26"/>
        <v>2.1322585671523053</v>
      </c>
      <c r="G48" s="15">
        <f t="shared" si="3"/>
        <v>2.1467549799530254</v>
      </c>
      <c r="H48" s="15">
        <f t="shared" si="4"/>
        <v>0.98794362312097628</v>
      </c>
      <c r="I48" s="16">
        <f t="shared" si="5"/>
        <v>6.5779686204694909E-3</v>
      </c>
      <c r="J48" s="15">
        <f t="shared" si="6"/>
        <v>6378648.737634494</v>
      </c>
      <c r="K48" s="15">
        <f t="shared" si="7"/>
        <v>0.15670334871467151</v>
      </c>
      <c r="L48" s="15">
        <f t="shared" si="8"/>
        <v>2.4555939498391941E-2</v>
      </c>
      <c r="M48" s="17">
        <f t="shared" si="9"/>
        <v>0</v>
      </c>
      <c r="N48" s="15">
        <f t="shared" si="10"/>
        <v>-1.4496412800720115E-2</v>
      </c>
      <c r="O48" s="16">
        <f t="shared" si="11"/>
        <v>0.98202202912207748</v>
      </c>
      <c r="P48" s="15">
        <f t="shared" si="12"/>
        <v>5.0348188567705208</v>
      </c>
      <c r="Q48" s="15">
        <f t="shared" si="13"/>
        <v>4.6600562794492273</v>
      </c>
      <c r="R48" s="15">
        <f t="shared" si="14"/>
        <v>61.299105724960711</v>
      </c>
      <c r="S48" s="15">
        <f t="shared" si="15"/>
        <v>49.345626128654146</v>
      </c>
      <c r="T48" s="15">
        <f t="shared" si="16"/>
        <v>1308.9338832448186</v>
      </c>
      <c r="U48" s="15">
        <f t="shared" si="17"/>
        <v>-91355.768766633148</v>
      </c>
      <c r="V48" s="15">
        <f t="shared" si="18"/>
        <v>984957.75848226307</v>
      </c>
      <c r="W48" s="15">
        <f t="shared" si="19"/>
        <v>408680.77354087349</v>
      </c>
      <c r="X48" s="15">
        <f t="shared" si="20"/>
        <v>984563.7753788702</v>
      </c>
      <c r="Y48" s="15" t="str">
        <f>VLOOKUP(_xlfn.FLOOR.MATH(A48/8+11),Coef!$B$4:$C$23,2)</f>
        <v>P</v>
      </c>
      <c r="Z48" s="15">
        <f t="shared" si="21"/>
        <v>4</v>
      </c>
      <c r="AA48" s="15" t="str">
        <f>VLOOKUP(MOD(C48-1,3)*8+Z48,Coef!$A$2:$C$25,3)</f>
        <v>V</v>
      </c>
      <c r="AB48" s="15">
        <f t="shared" si="22"/>
        <v>9</v>
      </c>
      <c r="AC48" s="15" t="str">
        <f>VLOOKUP(MOD(MOD(C48+1,2)*5+AB48,20)+1,Coef!$A$2:$C$21,3)</f>
        <v>K</v>
      </c>
      <c r="AD48" s="15"/>
      <c r="AE48" s="15" t="str">
        <f t="shared" si="27"/>
        <v>08680</v>
      </c>
      <c r="AF48" s="15" t="str">
        <f t="shared" si="27"/>
        <v>84563</v>
      </c>
      <c r="AG48" s="18" t="str">
        <f t="shared" si="24"/>
        <v>408680 mE 984563 mN 51 N</v>
      </c>
      <c r="AH48" s="52" t="str">
        <f t="shared" si="25"/>
        <v>51PVK0868084563</v>
      </c>
    </row>
    <row r="49" spans="1:34">
      <c r="A49" s="13">
        <v>18.517255891382476</v>
      </c>
      <c r="B49" s="13">
        <v>-127.20670869722572</v>
      </c>
      <c r="C49" s="15">
        <f t="shared" si="0"/>
        <v>9</v>
      </c>
      <c r="D49" s="15">
        <f t="shared" si="1"/>
        <v>-129</v>
      </c>
      <c r="E49" s="15">
        <f t="shared" si="26"/>
        <v>0.32318708373894167</v>
      </c>
      <c r="F49" s="15">
        <f t="shared" si="26"/>
        <v>-2.2201758973918952</v>
      </c>
      <c r="G49" s="15">
        <f t="shared" si="3"/>
        <v>-2.2514747350726849</v>
      </c>
      <c r="H49" s="15">
        <f t="shared" si="4"/>
        <v>0.94822804888291123</v>
      </c>
      <c r="I49" s="16">
        <f t="shared" si="5"/>
        <v>6.059727128791402E-3</v>
      </c>
      <c r="J49" s="15">
        <f t="shared" si="6"/>
        <v>6380291.4109031046</v>
      </c>
      <c r="K49" s="15">
        <f t="shared" si="7"/>
        <v>0.33493024281457812</v>
      </c>
      <c r="L49" s="15">
        <f t="shared" si="8"/>
        <v>0.11217826755183226</v>
      </c>
      <c r="M49" s="17">
        <f t="shared" si="9"/>
        <v>0</v>
      </c>
      <c r="N49" s="15">
        <f t="shared" si="10"/>
        <v>3.1298837680789671E-2</v>
      </c>
      <c r="O49" s="16">
        <f t="shared" si="11"/>
        <v>0.89388145957695919</v>
      </c>
      <c r="P49" s="15">
        <f t="shared" si="12"/>
        <v>4.9425061577787925</v>
      </c>
      <c r="Q49" s="15">
        <f t="shared" si="13"/>
        <v>3.1176379696674195</v>
      </c>
      <c r="R49" s="15">
        <f t="shared" si="14"/>
        <v>55.918046772400601</v>
      </c>
      <c r="S49" s="15">
        <f t="shared" si="15"/>
        <v>9.5177276996808704</v>
      </c>
      <c r="T49" s="15">
        <f t="shared" si="16"/>
        <v>1042.8450902940369</v>
      </c>
      <c r="U49" s="15">
        <f t="shared" si="17"/>
        <v>189381.92079823234</v>
      </c>
      <c r="V49" s="15">
        <f t="shared" si="18"/>
        <v>2049175.022330208</v>
      </c>
      <c r="W49" s="15">
        <f t="shared" si="19"/>
        <v>689306.1680299131</v>
      </c>
      <c r="X49" s="15">
        <f t="shared" si="20"/>
        <v>2048355.352321276</v>
      </c>
      <c r="Y49" s="15" t="str">
        <f>VLOOKUP(_xlfn.FLOOR.MATH(A49/8+11),Coef!$B$4:$C$23,2)</f>
        <v>Q</v>
      </c>
      <c r="Z49" s="15">
        <f t="shared" si="21"/>
        <v>6</v>
      </c>
      <c r="AA49" s="15" t="str">
        <f>VLOOKUP(MOD(C49-1,3)*8+Z49,Coef!$A$2:$C$25,3)</f>
        <v>X</v>
      </c>
      <c r="AB49" s="15">
        <f t="shared" si="22"/>
        <v>0</v>
      </c>
      <c r="AC49" s="15" t="str">
        <f>VLOOKUP(MOD(MOD(C49+1,2)*5+AB49,20)+1,Coef!$A$2:$C$21,3)</f>
        <v>A</v>
      </c>
      <c r="AD49" s="15"/>
      <c r="AE49" s="15" t="str">
        <f t="shared" si="27"/>
        <v>89306</v>
      </c>
      <c r="AF49" s="15" t="str">
        <f t="shared" si="27"/>
        <v>48355</v>
      </c>
      <c r="AG49" s="18" t="str">
        <f t="shared" si="24"/>
        <v>689306 mE 2048355 mN 9 S</v>
      </c>
      <c r="AH49" s="52" t="str">
        <f t="shared" si="25"/>
        <v>9QXA8930648355</v>
      </c>
    </row>
    <row r="50" spans="1:34">
      <c r="A50" s="13">
        <v>-15.558761914282343</v>
      </c>
      <c r="B50" s="13">
        <v>-44.978258642197119</v>
      </c>
      <c r="C50" s="15">
        <f t="shared" si="0"/>
        <v>23</v>
      </c>
      <c r="D50" s="15">
        <f t="shared" si="1"/>
        <v>-45</v>
      </c>
      <c r="E50" s="15">
        <f t="shared" si="26"/>
        <v>-0.27155162293812263</v>
      </c>
      <c r="F50" s="15">
        <f t="shared" si="26"/>
        <v>-0.78501870511993388</v>
      </c>
      <c r="G50" s="15">
        <f t="shared" si="3"/>
        <v>-0.78539816339744828</v>
      </c>
      <c r="H50" s="15">
        <f t="shared" si="4"/>
        <v>0.96335586976122844</v>
      </c>
      <c r="I50" s="16">
        <f t="shared" si="5"/>
        <v>6.2546205658163502E-3</v>
      </c>
      <c r="J50" s="15">
        <f t="shared" si="6"/>
        <v>6379673.5070880605</v>
      </c>
      <c r="K50" s="15">
        <f t="shared" si="7"/>
        <v>-0.27842932446424468</v>
      </c>
      <c r="L50" s="15">
        <f t="shared" si="8"/>
        <v>7.752288872161564E-2</v>
      </c>
      <c r="M50" s="17">
        <f t="shared" si="9"/>
        <v>0</v>
      </c>
      <c r="N50" s="15">
        <f t="shared" si="10"/>
        <v>3.7945827751439953E-4</v>
      </c>
      <c r="O50" s="16">
        <f t="shared" si="11"/>
        <v>0.92873173184420077</v>
      </c>
      <c r="P50" s="15">
        <f t="shared" si="12"/>
        <v>4.9789251774844203</v>
      </c>
      <c r="Q50" s="15">
        <f t="shared" si="13"/>
        <v>3.7262853119470338</v>
      </c>
      <c r="R50" s="15">
        <f t="shared" si="14"/>
        <v>58.038420641332941</v>
      </c>
      <c r="S50" s="15">
        <f t="shared" si="15"/>
        <v>24.941824296781309</v>
      </c>
      <c r="T50" s="15">
        <f t="shared" si="16"/>
        <v>1147.0891477538598</v>
      </c>
      <c r="U50" s="15">
        <f t="shared" si="17"/>
        <v>2332.1111279050447</v>
      </c>
      <c r="V50" s="15">
        <f t="shared" si="18"/>
        <v>-1720817.516590853</v>
      </c>
      <c r="W50" s="15">
        <f t="shared" si="19"/>
        <v>502331.17828345386</v>
      </c>
      <c r="X50" s="15">
        <f t="shared" si="20"/>
        <v>8279870.810415783</v>
      </c>
      <c r="Y50" s="15" t="str">
        <f>VLOOKUP(_xlfn.FLOOR.MATH(A50/8+11),Coef!$B$4:$C$23,2)</f>
        <v>L</v>
      </c>
      <c r="Z50" s="15">
        <f t="shared" si="21"/>
        <v>5</v>
      </c>
      <c r="AA50" s="15" t="str">
        <f>VLOOKUP(MOD(C50-1,3)*8+Z50,Coef!$A$2:$C$25,3)</f>
        <v>N</v>
      </c>
      <c r="AB50" s="15">
        <f t="shared" si="22"/>
        <v>2</v>
      </c>
      <c r="AC50" s="15" t="str">
        <f>VLOOKUP(MOD(MOD(C50+1,2)*5+AB50,20)+1,Coef!$A$2:$C$21,3)</f>
        <v>C</v>
      </c>
      <c r="AD50" s="15"/>
      <c r="AE50" s="15" t="str">
        <f t="shared" si="27"/>
        <v>02331</v>
      </c>
      <c r="AF50" s="15" t="str">
        <f t="shared" si="27"/>
        <v>79870</v>
      </c>
      <c r="AG50" s="18" t="str">
        <f t="shared" si="24"/>
        <v>502331 mE 8279870 mN 23 S</v>
      </c>
      <c r="AH50" s="52" t="str">
        <f t="shared" si="25"/>
        <v>23LNC0233179870</v>
      </c>
    </row>
    <row r="51" spans="1:34">
      <c r="A51" s="13">
        <v>22.544547673278586</v>
      </c>
      <c r="B51" s="13">
        <v>159.07003752813176</v>
      </c>
      <c r="C51" s="15">
        <f t="shared" si="0"/>
        <v>57</v>
      </c>
      <c r="D51" s="15">
        <f t="shared" si="1"/>
        <v>159</v>
      </c>
      <c r="E51" s="15">
        <f t="shared" si="26"/>
        <v>0.39347658527153812</v>
      </c>
      <c r="F51" s="15">
        <f t="shared" si="26"/>
        <v>2.7762958961368414</v>
      </c>
      <c r="G51" s="15">
        <f t="shared" si="3"/>
        <v>2.7750735106709841</v>
      </c>
      <c r="H51" s="15">
        <f t="shared" si="4"/>
        <v>0.9235817155573155</v>
      </c>
      <c r="I51" s="16">
        <f t="shared" si="5"/>
        <v>5.7488122548041655E-3</v>
      </c>
      <c r="J51" s="15">
        <f t="shared" si="6"/>
        <v>6381277.5290015331</v>
      </c>
      <c r="K51" s="15">
        <f t="shared" si="7"/>
        <v>0.41512475810591254</v>
      </c>
      <c r="L51" s="15">
        <f t="shared" si="8"/>
        <v>0.17232856479249239</v>
      </c>
      <c r="M51" s="17">
        <f t="shared" si="9"/>
        <v>0</v>
      </c>
      <c r="N51" s="15">
        <f t="shared" si="10"/>
        <v>1.2223854658572897E-3</v>
      </c>
      <c r="O51" s="16">
        <f t="shared" si="11"/>
        <v>0.8334202474623118</v>
      </c>
      <c r="P51" s="15">
        <f t="shared" si="12"/>
        <v>4.8795429408701096</v>
      </c>
      <c r="Q51" s="15">
        <f t="shared" si="13"/>
        <v>2.0657260443234851</v>
      </c>
      <c r="R51" s="15">
        <f t="shared" si="14"/>
        <v>52.259893778582473</v>
      </c>
      <c r="S51" s="15">
        <f t="shared" si="15"/>
        <v>-16.23471317055068</v>
      </c>
      <c r="T51" s="15">
        <f t="shared" si="16"/>
        <v>865.00626116022158</v>
      </c>
      <c r="U51" s="15">
        <f t="shared" si="17"/>
        <v>7204.2904537617915</v>
      </c>
      <c r="V51" s="15">
        <f t="shared" si="18"/>
        <v>2494102.0921111577</v>
      </c>
      <c r="W51" s="15">
        <f t="shared" si="19"/>
        <v>507201.40873758029</v>
      </c>
      <c r="X51" s="15">
        <f t="shared" si="20"/>
        <v>2493104.4512743135</v>
      </c>
      <c r="Y51" s="15" t="str">
        <f>VLOOKUP(_xlfn.FLOOR.MATH(A51/8+11),Coef!$B$4:$C$23,2)</f>
        <v>Q</v>
      </c>
      <c r="Z51" s="15">
        <f t="shared" si="21"/>
        <v>5</v>
      </c>
      <c r="AA51" s="15" t="str">
        <f>VLOOKUP(MOD(C51-1,3)*8+Z51,Coef!$A$2:$C$25,3)</f>
        <v>W</v>
      </c>
      <c r="AB51" s="15">
        <f t="shared" si="22"/>
        <v>4</v>
      </c>
      <c r="AC51" s="15" t="str">
        <f>VLOOKUP(MOD(MOD(C51+1,2)*5+AB51,20)+1,Coef!$A$2:$C$21,3)</f>
        <v>E</v>
      </c>
      <c r="AD51" s="15"/>
      <c r="AE51" s="15" t="str">
        <f t="shared" si="27"/>
        <v>07201</v>
      </c>
      <c r="AF51" s="15" t="str">
        <f t="shared" si="27"/>
        <v>93104</v>
      </c>
      <c r="AG51" s="18" t="str">
        <f t="shared" si="24"/>
        <v>507201 mE 2493104 mN 57 N</v>
      </c>
      <c r="AH51" s="52" t="str">
        <f t="shared" si="25"/>
        <v>57QWE0720193104</v>
      </c>
    </row>
    <row r="52" spans="1:34">
      <c r="A52" s="13">
        <v>-49.581837390492055</v>
      </c>
      <c r="B52" s="13">
        <v>98.89998266089242</v>
      </c>
      <c r="C52" s="15">
        <f t="shared" si="0"/>
        <v>47</v>
      </c>
      <c r="D52" s="15">
        <f t="shared" si="1"/>
        <v>99</v>
      </c>
      <c r="E52" s="15">
        <f t="shared" si="26"/>
        <v>-0.86536631165251976</v>
      </c>
      <c r="F52" s="15">
        <f t="shared" si="26"/>
        <v>1.7261303275978754</v>
      </c>
      <c r="G52" s="15">
        <f t="shared" si="3"/>
        <v>1.7278759594743864</v>
      </c>
      <c r="H52" s="15">
        <f t="shared" si="4"/>
        <v>0.64836127411043454</v>
      </c>
      <c r="I52" s="16">
        <f t="shared" si="5"/>
        <v>2.8330980605217465E-3</v>
      </c>
      <c r="J52" s="15">
        <f t="shared" si="6"/>
        <v>6390547.5047402075</v>
      </c>
      <c r="K52" s="15">
        <f t="shared" si="7"/>
        <v>-1.1742416572300618</v>
      </c>
      <c r="L52" s="15">
        <f t="shared" si="8"/>
        <v>1.3788434695744018</v>
      </c>
      <c r="M52" s="17">
        <f t="shared" si="9"/>
        <v>0</v>
      </c>
      <c r="N52" s="15">
        <f t="shared" si="10"/>
        <v>-1.7456318765110002E-3</v>
      </c>
      <c r="O52" s="16">
        <f t="shared" si="11"/>
        <v>-0.37601037151388012</v>
      </c>
      <c r="P52" s="15">
        <f t="shared" si="12"/>
        <v>3.6466865187487758</v>
      </c>
      <c r="Q52" s="15">
        <f t="shared" si="13"/>
        <v>-17.651738637857928</v>
      </c>
      <c r="R52" s="15">
        <f t="shared" si="14"/>
        <v>-17.59588703599319</v>
      </c>
      <c r="S52" s="15">
        <f t="shared" si="15"/>
        <v>-261.77102484022595</v>
      </c>
      <c r="T52" s="15">
        <f t="shared" si="16"/>
        <v>-1874.8468466140289</v>
      </c>
      <c r="U52" s="15">
        <f t="shared" si="17"/>
        <v>-7232.8217727489109</v>
      </c>
      <c r="V52" s="15">
        <f t="shared" si="18"/>
        <v>-5494341.6984032467</v>
      </c>
      <c r="W52" s="15">
        <f t="shared" si="19"/>
        <v>492770.07135596022</v>
      </c>
      <c r="X52" s="15">
        <f t="shared" si="20"/>
        <v>4507856.0382761145</v>
      </c>
      <c r="Y52" s="15" t="str">
        <f>VLOOKUP(_xlfn.FLOOR.MATH(A52/8+11),Coef!$B$4:$C$23,2)</f>
        <v>F</v>
      </c>
      <c r="Z52" s="15">
        <f t="shared" si="21"/>
        <v>4</v>
      </c>
      <c r="AA52" s="15" t="str">
        <f>VLOOKUP(MOD(C52-1,3)*8+Z52,Coef!$A$2:$C$25,3)</f>
        <v>M</v>
      </c>
      <c r="AB52" s="15">
        <f t="shared" si="22"/>
        <v>5</v>
      </c>
      <c r="AC52" s="15" t="str">
        <f>VLOOKUP(MOD(MOD(C52+1,2)*5+AB52,20)+1,Coef!$A$2:$C$21,3)</f>
        <v>F</v>
      </c>
      <c r="AD52" s="15"/>
      <c r="AE52" s="15" t="str">
        <f t="shared" si="27"/>
        <v>92770</v>
      </c>
      <c r="AF52" s="15" t="str">
        <f t="shared" si="27"/>
        <v>07856</v>
      </c>
      <c r="AG52" s="18" t="str">
        <f t="shared" si="24"/>
        <v>492770 mE 4507856 mN 47 N</v>
      </c>
      <c r="AH52" s="52" t="str">
        <f t="shared" si="25"/>
        <v>47FMF9277007856</v>
      </c>
    </row>
    <row r="53" spans="1:34">
      <c r="A53" s="13">
        <v>2.3899704001050566</v>
      </c>
      <c r="B53" s="13">
        <v>100.87814435599302</v>
      </c>
      <c r="C53" s="15">
        <f t="shared" si="0"/>
        <v>47</v>
      </c>
      <c r="D53" s="15">
        <f t="shared" si="1"/>
        <v>99</v>
      </c>
      <c r="E53" s="15">
        <f t="shared" si="26"/>
        <v>4.1712852507039468E-2</v>
      </c>
      <c r="F53" s="15">
        <f t="shared" si="26"/>
        <v>1.7606557623142129</v>
      </c>
      <c r="G53" s="15">
        <f t="shared" si="3"/>
        <v>1.7278759594743864</v>
      </c>
      <c r="H53" s="15">
        <f t="shared" si="4"/>
        <v>0.99913014510504639</v>
      </c>
      <c r="I53" s="16">
        <f t="shared" si="5"/>
        <v>6.7277771507630469E-3</v>
      </c>
      <c r="J53" s="15">
        <f t="shared" si="6"/>
        <v>6378174.1249506222</v>
      </c>
      <c r="K53" s="15">
        <f t="shared" si="7"/>
        <v>4.1737062283801314E-2</v>
      </c>
      <c r="L53" s="15">
        <f t="shared" si="8"/>
        <v>1.7419823680819102E-3</v>
      </c>
      <c r="M53" s="17">
        <f t="shared" si="9"/>
        <v>0</v>
      </c>
      <c r="N53" s="15">
        <f t="shared" si="10"/>
        <v>3.2779802839826511E-2</v>
      </c>
      <c r="O53" s="16">
        <f t="shared" si="11"/>
        <v>1.0049857947826812</v>
      </c>
      <c r="P53" s="15">
        <f t="shared" si="12"/>
        <v>5.0589890639303468</v>
      </c>
      <c r="Q53" s="15">
        <f t="shared" si="13"/>
        <v>5.0635159727998147</v>
      </c>
      <c r="R53" s="15">
        <f t="shared" si="14"/>
        <v>62.71160039703274</v>
      </c>
      <c r="S53" s="15">
        <f t="shared" si="15"/>
        <v>60.16613361636287</v>
      </c>
      <c r="T53" s="15">
        <f t="shared" si="16"/>
        <v>1379.582340582507</v>
      </c>
      <c r="U53" s="15">
        <f t="shared" si="17"/>
        <v>208930.96628323584</v>
      </c>
      <c r="V53" s="15">
        <f t="shared" si="18"/>
        <v>264413.62203613744</v>
      </c>
      <c r="W53" s="15">
        <f t="shared" si="19"/>
        <v>708847.39389672258</v>
      </c>
      <c r="X53" s="15">
        <f t="shared" si="20"/>
        <v>264307.85658732301</v>
      </c>
      <c r="Y53" s="15" t="str">
        <f>VLOOKUP(_xlfn.FLOOR.MATH(A53/8+11),Coef!$B$4:$C$23,2)</f>
        <v>N</v>
      </c>
      <c r="Z53" s="15">
        <f t="shared" si="21"/>
        <v>7</v>
      </c>
      <c r="AA53" s="15" t="str">
        <f>VLOOKUP(MOD(C53-1,3)*8+Z53,Coef!$A$2:$C$25,3)</f>
        <v>Q</v>
      </c>
      <c r="AB53" s="15">
        <f t="shared" si="22"/>
        <v>2</v>
      </c>
      <c r="AC53" s="15" t="str">
        <f>VLOOKUP(MOD(MOD(C53+1,2)*5+AB53,20)+1,Coef!$A$2:$C$21,3)</f>
        <v>C</v>
      </c>
      <c r="AD53" s="15"/>
      <c r="AE53" s="15" t="str">
        <f t="shared" si="27"/>
        <v>08847</v>
      </c>
      <c r="AF53" s="15" t="str">
        <f t="shared" si="27"/>
        <v>64307</v>
      </c>
      <c r="AG53" s="18" t="str">
        <f t="shared" si="24"/>
        <v>708847 mE 264307 mN 47 N</v>
      </c>
      <c r="AH53" s="52" t="str">
        <f t="shared" si="25"/>
        <v>47NQC0884764307</v>
      </c>
    </row>
    <row r="54" spans="1:34">
      <c r="A54" s="13">
        <v>-19.651909245584314</v>
      </c>
      <c r="B54" s="13">
        <v>133.55269401671768</v>
      </c>
      <c r="C54" s="15">
        <f t="shared" si="0"/>
        <v>53</v>
      </c>
      <c r="D54" s="15">
        <f t="shared" si="1"/>
        <v>135</v>
      </c>
      <c r="E54" s="15">
        <f t="shared" si="26"/>
        <v>-0.34299052063856117</v>
      </c>
      <c r="F54" s="15">
        <f t="shared" si="26"/>
        <v>2.330934235500254</v>
      </c>
      <c r="G54" s="15">
        <f t="shared" si="3"/>
        <v>2.3561944901923448</v>
      </c>
      <c r="H54" s="15">
        <f t="shared" si="4"/>
        <v>0.94175315135804227</v>
      </c>
      <c r="I54" s="16">
        <f t="shared" si="5"/>
        <v>5.9772529772509284E-3</v>
      </c>
      <c r="J54" s="15">
        <f t="shared" si="6"/>
        <v>6380552.946804828</v>
      </c>
      <c r="K54" s="15">
        <f t="shared" si="7"/>
        <v>-0.35710517508314621</v>
      </c>
      <c r="L54" s="15">
        <f t="shared" si="8"/>
        <v>0.12752410607116452</v>
      </c>
      <c r="M54" s="17">
        <f t="shared" si="9"/>
        <v>0</v>
      </c>
      <c r="N54" s="15">
        <f t="shared" si="10"/>
        <v>-2.5260254692090811E-2</v>
      </c>
      <c r="O54" s="16">
        <f t="shared" si="11"/>
        <v>0.87845314690608645</v>
      </c>
      <c r="P54" s="15">
        <f t="shared" si="12"/>
        <v>4.9264140809367101</v>
      </c>
      <c r="Q54" s="15">
        <f t="shared" si="13"/>
        <v>2.8487201729055389</v>
      </c>
      <c r="R54" s="15">
        <f t="shared" si="14"/>
        <v>54.982182081273365</v>
      </c>
      <c r="S54" s="15">
        <f t="shared" si="15"/>
        <v>2.8248485198276323</v>
      </c>
      <c r="T54" s="15">
        <f t="shared" si="16"/>
        <v>997.10091407756954</v>
      </c>
      <c r="U54" s="15">
        <f t="shared" si="17"/>
        <v>-151799.06944001021</v>
      </c>
      <c r="V54" s="15">
        <f t="shared" si="18"/>
        <v>-2174476.7414992335</v>
      </c>
      <c r="W54" s="15">
        <f t="shared" si="19"/>
        <v>348261.65018776583</v>
      </c>
      <c r="X54" s="15">
        <f t="shared" si="20"/>
        <v>7826393.0491973665</v>
      </c>
      <c r="Y54" s="15" t="str">
        <f>VLOOKUP(_xlfn.FLOOR.MATH(A54/8+11),Coef!$B$4:$C$23,2)</f>
        <v>K</v>
      </c>
      <c r="Z54" s="15">
        <f t="shared" si="21"/>
        <v>3</v>
      </c>
      <c r="AA54" s="15" t="str">
        <f>VLOOKUP(MOD(C54-1,3)*8+Z54,Coef!$A$2:$C$25,3)</f>
        <v>L</v>
      </c>
      <c r="AB54" s="15">
        <f t="shared" si="22"/>
        <v>18</v>
      </c>
      <c r="AC54" s="15" t="str">
        <f>VLOOKUP(MOD(MOD(C54+1,2)*5+AB54,20)+1,Coef!$A$2:$C$21,3)</f>
        <v>U</v>
      </c>
      <c r="AD54" s="15"/>
      <c r="AE54" s="15" t="str">
        <f t="shared" si="27"/>
        <v>48261</v>
      </c>
      <c r="AF54" s="15" t="str">
        <f t="shared" si="27"/>
        <v>26393</v>
      </c>
      <c r="AG54" s="18" t="str">
        <f t="shared" si="24"/>
        <v>348261 mE 7826393 mN 53 N</v>
      </c>
      <c r="AH54" s="52" t="str">
        <f t="shared" si="25"/>
        <v>53KLU4826126393</v>
      </c>
    </row>
    <row r="55" spans="1:34">
      <c r="A55" s="13">
        <v>41.981723138814857</v>
      </c>
      <c r="B55" s="13">
        <v>-19.053557738927509</v>
      </c>
      <c r="C55" s="15">
        <f t="shared" si="0"/>
        <v>27</v>
      </c>
      <c r="D55" s="15">
        <f t="shared" si="1"/>
        <v>-21</v>
      </c>
      <c r="E55" s="15">
        <f t="shared" si="26"/>
        <v>0.73271929443300776</v>
      </c>
      <c r="F55" s="15">
        <f t="shared" si="26"/>
        <v>-0.33254731676313115</v>
      </c>
      <c r="G55" s="15">
        <f t="shared" si="3"/>
        <v>-0.36651914291880922</v>
      </c>
      <c r="H55" s="15">
        <f t="shared" si="4"/>
        <v>0.74335823457622241</v>
      </c>
      <c r="I55" s="16">
        <f t="shared" si="5"/>
        <v>3.7241210255319081E-3</v>
      </c>
      <c r="J55" s="15">
        <f t="shared" si="6"/>
        <v>6387710.3761306526</v>
      </c>
      <c r="K55" s="15">
        <f t="shared" si="7"/>
        <v>0.89982660364101819</v>
      </c>
      <c r="L55" s="15">
        <f t="shared" si="8"/>
        <v>0.80968791662013007</v>
      </c>
      <c r="M55" s="17">
        <f t="shared" si="9"/>
        <v>0</v>
      </c>
      <c r="N55" s="15">
        <f t="shared" si="10"/>
        <v>3.3971826155678064E-2</v>
      </c>
      <c r="O55" s="16">
        <f t="shared" si="11"/>
        <v>0.19403620440540184</v>
      </c>
      <c r="P55" s="15">
        <f t="shared" si="12"/>
        <v>4.2238846489193076</v>
      </c>
      <c r="Q55" s="15">
        <f t="shared" si="13"/>
        <v>-8.6917584864088084</v>
      </c>
      <c r="R55" s="15">
        <f t="shared" si="14"/>
        <v>14.704134023093346</v>
      </c>
      <c r="S55" s="15">
        <f t="shared" si="15"/>
        <v>-210.01991952857193</v>
      </c>
      <c r="T55" s="15">
        <f t="shared" si="16"/>
        <v>-778.4821099480389</v>
      </c>
      <c r="U55" s="15">
        <f t="shared" si="17"/>
        <v>161313.68425994011</v>
      </c>
      <c r="V55" s="15">
        <f t="shared" si="18"/>
        <v>4651439.9937631227</v>
      </c>
      <c r="W55" s="15">
        <f t="shared" si="19"/>
        <v>661249.15878623608</v>
      </c>
      <c r="X55" s="15">
        <f t="shared" si="20"/>
        <v>4649579.4177656174</v>
      </c>
      <c r="Y55" s="15" t="str">
        <f>VLOOKUP(_xlfn.FLOOR.MATH(A55/8+11),Coef!$B$4:$C$23,2)</f>
        <v>T</v>
      </c>
      <c r="Z55" s="15">
        <f t="shared" si="21"/>
        <v>6</v>
      </c>
      <c r="AA55" s="15" t="str">
        <f>VLOOKUP(MOD(C55-1,3)*8+Z55,Coef!$A$2:$C$25,3)</f>
        <v>X</v>
      </c>
      <c r="AB55" s="15">
        <f t="shared" si="22"/>
        <v>6</v>
      </c>
      <c r="AC55" s="15" t="str">
        <f>VLOOKUP(MOD(MOD(C55+1,2)*5+AB55,20)+1,Coef!$A$2:$C$21,3)</f>
        <v>G</v>
      </c>
      <c r="AD55" s="15"/>
      <c r="AE55" s="15" t="str">
        <f t="shared" si="27"/>
        <v>61249</v>
      </c>
      <c r="AF55" s="15" t="str">
        <f t="shared" si="27"/>
        <v>49579</v>
      </c>
      <c r="AG55" s="18" t="str">
        <f t="shared" si="24"/>
        <v>661249 mE 4649579 mN 27 S</v>
      </c>
      <c r="AH55" s="52" t="str">
        <f t="shared" si="25"/>
        <v>27TXG6124949579</v>
      </c>
    </row>
    <row r="56" spans="1:34">
      <c r="A56" s="13">
        <v>-69.298306051145474</v>
      </c>
      <c r="B56" s="13">
        <v>73.101522387777209</v>
      </c>
      <c r="C56" s="15">
        <f t="shared" si="0"/>
        <v>43</v>
      </c>
      <c r="D56" s="15">
        <f t="shared" si="1"/>
        <v>75</v>
      </c>
      <c r="E56" s="15">
        <f t="shared" si="26"/>
        <v>-1.2094836066471983</v>
      </c>
      <c r="F56" s="15">
        <f t="shared" si="26"/>
        <v>1.2758622538870592</v>
      </c>
      <c r="G56" s="15">
        <f t="shared" si="3"/>
        <v>1.3089969389957472</v>
      </c>
      <c r="H56" s="15">
        <f t="shared" si="4"/>
        <v>0.35350250001338912</v>
      </c>
      <c r="I56" s="16">
        <f t="shared" si="5"/>
        <v>8.4219459865360325E-4</v>
      </c>
      <c r="J56" s="15">
        <f t="shared" si="6"/>
        <v>6396900.4754109476</v>
      </c>
      <c r="K56" s="15">
        <f t="shared" si="7"/>
        <v>-2.6461866037926165</v>
      </c>
      <c r="L56" s="15">
        <f t="shared" si="8"/>
        <v>7.0023035420915019</v>
      </c>
      <c r="M56" s="17">
        <f t="shared" si="9"/>
        <v>0</v>
      </c>
      <c r="N56" s="15">
        <f t="shared" si="10"/>
        <v>-3.3134685108688E-2</v>
      </c>
      <c r="O56" s="16">
        <f t="shared" si="11"/>
        <v>-6.0014613474928487</v>
      </c>
      <c r="P56" s="15">
        <f t="shared" si="12"/>
        <v>-1.9947209535366515</v>
      </c>
      <c r="Q56" s="15">
        <f t="shared" si="13"/>
        <v>-71.655374608844298</v>
      </c>
      <c r="R56" s="15">
        <f t="shared" si="14"/>
        <v>-297.82006773710668</v>
      </c>
      <c r="S56" s="15">
        <f t="shared" si="15"/>
        <v>5140.3314975161747</v>
      </c>
      <c r="T56" s="15">
        <f t="shared" si="16"/>
        <v>5882.0093567250797</v>
      </c>
      <c r="U56" s="15">
        <f t="shared" si="17"/>
        <v>-74917.853010055507</v>
      </c>
      <c r="V56" s="15">
        <f t="shared" si="18"/>
        <v>-7691862.6554313591</v>
      </c>
      <c r="W56" s="15">
        <f t="shared" si="19"/>
        <v>425112.1141311485</v>
      </c>
      <c r="X56" s="15">
        <f t="shared" si="20"/>
        <v>2311214.0896308133</v>
      </c>
      <c r="Y56" s="15" t="str">
        <f>VLOOKUP(_xlfn.FLOOR.MATH(A56/8+11),Coef!$B$4:$C$23,2)</f>
        <v>D</v>
      </c>
      <c r="Z56" s="15">
        <f t="shared" si="21"/>
        <v>4</v>
      </c>
      <c r="AA56" s="15" t="str">
        <f>VLOOKUP(MOD(C56-1,3)*8+Z56,Coef!$A$2:$C$25,3)</f>
        <v>D</v>
      </c>
      <c r="AB56" s="15">
        <f t="shared" si="22"/>
        <v>3</v>
      </c>
      <c r="AC56" s="15" t="str">
        <f>VLOOKUP(MOD(MOD(C56+1,2)*5+AB56,20)+1,Coef!$A$2:$C$21,3)</f>
        <v>D</v>
      </c>
      <c r="AD56" s="15"/>
      <c r="AE56" s="15" t="str">
        <f t="shared" si="27"/>
        <v>25112</v>
      </c>
      <c r="AF56" s="15" t="str">
        <f t="shared" si="27"/>
        <v>11214</v>
      </c>
      <c r="AG56" s="18" t="str">
        <f t="shared" si="24"/>
        <v>425112 mE 2311214 mN 43 N</v>
      </c>
      <c r="AH56" s="52" t="str">
        <f t="shared" si="25"/>
        <v>43DDD2511211214</v>
      </c>
    </row>
    <row r="57" spans="1:34">
      <c r="A57" s="13">
        <v>57.382444766846504</v>
      </c>
      <c r="B57" s="13">
        <v>-132.91197476456369</v>
      </c>
      <c r="C57" s="15">
        <f t="shared" si="0"/>
        <v>8</v>
      </c>
      <c r="D57" s="15">
        <f t="shared" si="1"/>
        <v>-135</v>
      </c>
      <c r="E57" s="15">
        <f t="shared" si="26"/>
        <v>1.0015125940252614</v>
      </c>
      <c r="F57" s="15">
        <f t="shared" si="26"/>
        <v>-2.3197515749692519</v>
      </c>
      <c r="G57" s="15">
        <f t="shared" si="3"/>
        <v>-2.3561944901923448</v>
      </c>
      <c r="H57" s="15">
        <f t="shared" si="4"/>
        <v>0.53902888427974227</v>
      </c>
      <c r="I57" s="16">
        <f t="shared" si="5"/>
        <v>1.958175210668781E-3</v>
      </c>
      <c r="J57" s="15">
        <f t="shared" si="6"/>
        <v>6393337.0503125535</v>
      </c>
      <c r="K57" s="15">
        <f t="shared" si="7"/>
        <v>1.5626013827510494</v>
      </c>
      <c r="L57" s="15">
        <f t="shared" si="8"/>
        <v>2.4417230813754918</v>
      </c>
      <c r="M57" s="17">
        <f t="shared" si="9"/>
        <v>0</v>
      </c>
      <c r="N57" s="15">
        <f t="shared" si="10"/>
        <v>3.6442915223092953E-2</v>
      </c>
      <c r="O57" s="16">
        <f t="shared" si="11"/>
        <v>-1.439764906164823</v>
      </c>
      <c r="P57" s="15">
        <f t="shared" si="12"/>
        <v>2.57591583332115</v>
      </c>
      <c r="Q57" s="15">
        <f t="shared" si="13"/>
        <v>-32.684272752350161</v>
      </c>
      <c r="R57" s="15">
        <f t="shared" si="14"/>
        <v>-75.70705593783434</v>
      </c>
      <c r="S57" s="15">
        <f t="shared" si="15"/>
        <v>-55.942859833149981</v>
      </c>
      <c r="T57" s="15">
        <f t="shared" si="16"/>
        <v>-2988.3857853851</v>
      </c>
      <c r="U57" s="15">
        <f t="shared" si="17"/>
        <v>125577.69750412488</v>
      </c>
      <c r="V57" s="15">
        <f t="shared" si="18"/>
        <v>6364431.8622655859</v>
      </c>
      <c r="W57" s="15">
        <f t="shared" si="19"/>
        <v>625527.46642512328</v>
      </c>
      <c r="X57" s="15">
        <f t="shared" si="20"/>
        <v>6361886.0895206798</v>
      </c>
      <c r="Y57" s="15" t="str">
        <f>VLOOKUP(_xlfn.FLOOR.MATH(A57/8+11),Coef!$B$4:$C$23,2)</f>
        <v>V</v>
      </c>
      <c r="Z57" s="15">
        <f t="shared" si="21"/>
        <v>6</v>
      </c>
      <c r="AA57" s="15" t="str">
        <f>VLOOKUP(MOD(C57-1,3)*8+Z57,Coef!$A$2:$C$25,3)</f>
        <v>P</v>
      </c>
      <c r="AB57" s="15">
        <f t="shared" si="22"/>
        <v>3</v>
      </c>
      <c r="AC57" s="15" t="str">
        <f>VLOOKUP(MOD(MOD(C57+1,2)*5+AB57,20)+1,Coef!$A$2:$C$21,3)</f>
        <v>J</v>
      </c>
      <c r="AD57" s="15"/>
      <c r="AE57" s="15" t="str">
        <f t="shared" si="27"/>
        <v>25527</v>
      </c>
      <c r="AF57" s="15" t="str">
        <f t="shared" si="27"/>
        <v>61886</v>
      </c>
      <c r="AG57" s="18" t="str">
        <f t="shared" si="24"/>
        <v>625527 mE 6361886 mN 8 S</v>
      </c>
      <c r="AH57" s="52" t="str">
        <f t="shared" si="25"/>
        <v>8VPJ2552761886</v>
      </c>
    </row>
    <row r="58" spans="1:34">
      <c r="A58" s="13">
        <v>-69.502894769743179</v>
      </c>
      <c r="B58" s="13">
        <v>51.973612580589645</v>
      </c>
      <c r="C58" s="15">
        <f t="shared" si="0"/>
        <v>39</v>
      </c>
      <c r="D58" s="15">
        <f t="shared" si="1"/>
        <v>51</v>
      </c>
      <c r="E58" s="15">
        <f t="shared" si="26"/>
        <v>-1.2130543533991647</v>
      </c>
      <c r="F58" s="15">
        <f t="shared" si="26"/>
        <v>0.90711066368723592</v>
      </c>
      <c r="G58" s="15">
        <f t="shared" si="3"/>
        <v>0.89011791851710798</v>
      </c>
      <c r="H58" s="15">
        <f t="shared" si="4"/>
        <v>0.35016005707705677</v>
      </c>
      <c r="I58" s="16">
        <f t="shared" si="5"/>
        <v>8.2634362600968528E-4</v>
      </c>
      <c r="J58" s="15">
        <f t="shared" si="6"/>
        <v>6396951.1318977671</v>
      </c>
      <c r="K58" s="15">
        <f t="shared" si="7"/>
        <v>-2.6750334960861935</v>
      </c>
      <c r="L58" s="15">
        <f t="shared" si="8"/>
        <v>7.1558042051831228</v>
      </c>
      <c r="M58" s="17">
        <f t="shared" si="9"/>
        <v>0</v>
      </c>
      <c r="N58" s="15">
        <f t="shared" si="10"/>
        <v>1.6992745170127943E-2</v>
      </c>
      <c r="O58" s="16">
        <f t="shared" si="11"/>
        <v>-6.1549778615571133</v>
      </c>
      <c r="P58" s="15">
        <f t="shared" si="12"/>
        <v>-2.1483643811738826</v>
      </c>
      <c r="Q58" s="15">
        <f t="shared" si="13"/>
        <v>-72.244410174367886</v>
      </c>
      <c r="R58" s="15">
        <f t="shared" si="14"/>
        <v>-304.55933785267774</v>
      </c>
      <c r="S58" s="15">
        <f t="shared" si="15"/>
        <v>5432.7435657606602</v>
      </c>
      <c r="T58" s="15">
        <f t="shared" si="16"/>
        <v>6561.4812092602733</v>
      </c>
      <c r="U58" s="15">
        <f t="shared" si="17"/>
        <v>38061.632198946696</v>
      </c>
      <c r="V58" s="15">
        <f t="shared" si="18"/>
        <v>-7713827.1553831296</v>
      </c>
      <c r="W58" s="15">
        <f t="shared" si="19"/>
        <v>538046.40754606714</v>
      </c>
      <c r="X58" s="15">
        <f t="shared" si="20"/>
        <v>2289258.375479023</v>
      </c>
      <c r="Y58" s="15" t="str">
        <f>VLOOKUP(_xlfn.FLOOR.MATH(A58/8+11),Coef!$B$4:$C$23,2)</f>
        <v>D</v>
      </c>
      <c r="Z58" s="15">
        <f t="shared" si="21"/>
        <v>5</v>
      </c>
      <c r="AA58" s="15" t="str">
        <f>VLOOKUP(MOD(C58-1,3)*8+Z58,Coef!$A$2:$C$25,3)</f>
        <v>W</v>
      </c>
      <c r="AB58" s="15">
        <f t="shared" si="22"/>
        <v>2</v>
      </c>
      <c r="AC58" s="15" t="str">
        <f>VLOOKUP(MOD(MOD(C58+1,2)*5+AB58,20)+1,Coef!$A$2:$C$21,3)</f>
        <v>C</v>
      </c>
      <c r="AD58" s="15"/>
      <c r="AE58" s="15" t="str">
        <f t="shared" si="27"/>
        <v>38046</v>
      </c>
      <c r="AF58" s="15" t="str">
        <f t="shared" si="27"/>
        <v>89258</v>
      </c>
      <c r="AG58" s="18" t="str">
        <f t="shared" si="24"/>
        <v>538046 mE 2289258 mN 39 N</v>
      </c>
      <c r="AH58" s="52" t="str">
        <f t="shared" si="25"/>
        <v>39DWC3804689258</v>
      </c>
    </row>
    <row r="59" spans="1:34">
      <c r="A59" s="13">
        <v>21.20608280976279</v>
      </c>
      <c r="B59" s="13">
        <v>95.338811398832718</v>
      </c>
      <c r="C59" s="15">
        <f t="shared" si="0"/>
        <v>46</v>
      </c>
      <c r="D59" s="15">
        <f t="shared" si="1"/>
        <v>93</v>
      </c>
      <c r="E59" s="15">
        <f t="shared" si="26"/>
        <v>0.37011596648093104</v>
      </c>
      <c r="F59" s="15">
        <f t="shared" si="26"/>
        <v>1.6639761638475317</v>
      </c>
      <c r="G59" s="15">
        <f t="shared" si="3"/>
        <v>1.6231562043547263</v>
      </c>
      <c r="H59" s="15">
        <f t="shared" si="4"/>
        <v>0.93228540406795923</v>
      </c>
      <c r="I59" s="16">
        <f t="shared" si="5"/>
        <v>5.8576746010519749E-3</v>
      </c>
      <c r="J59" s="15">
        <f t="shared" si="6"/>
        <v>6380932.2019943092</v>
      </c>
      <c r="K59" s="15">
        <f t="shared" si="7"/>
        <v>0.38799657988440911</v>
      </c>
      <c r="L59" s="15">
        <f t="shared" si="8"/>
        <v>0.15054134600199867</v>
      </c>
      <c r="M59" s="17">
        <f t="shared" si="9"/>
        <v>0</v>
      </c>
      <c r="N59" s="15">
        <f t="shared" si="10"/>
        <v>4.0819959492805369E-2</v>
      </c>
      <c r="O59" s="16">
        <f t="shared" si="11"/>
        <v>0.85531632859905338</v>
      </c>
      <c r="P59" s="15">
        <f t="shared" si="12"/>
        <v>4.9023149748143959</v>
      </c>
      <c r="Q59" s="15">
        <f t="shared" si="13"/>
        <v>2.4460716019301221</v>
      </c>
      <c r="R59" s="15">
        <f t="shared" si="14"/>
        <v>53.581835438792453</v>
      </c>
      <c r="S59" s="15">
        <f t="shared" si="15"/>
        <v>-7.0560936706053807</v>
      </c>
      <c r="T59" s="15">
        <f t="shared" si="16"/>
        <v>928.96830530775208</v>
      </c>
      <c r="U59" s="15">
        <f t="shared" si="17"/>
        <v>242881.95766052246</v>
      </c>
      <c r="V59" s="15">
        <f t="shared" si="18"/>
        <v>2347687.8544747862</v>
      </c>
      <c r="W59" s="15">
        <f t="shared" si="19"/>
        <v>742784.80487745826</v>
      </c>
      <c r="X59" s="15">
        <f t="shared" si="20"/>
        <v>2346748.7793329963</v>
      </c>
      <c r="Y59" s="15" t="str">
        <f>VLOOKUP(_xlfn.FLOOR.MATH(A59/8+11),Coef!$B$4:$C$23,2)</f>
        <v>Q</v>
      </c>
      <c r="Z59" s="15">
        <f t="shared" si="21"/>
        <v>7</v>
      </c>
      <c r="AA59" s="15" t="str">
        <f>VLOOKUP(MOD(C59-1,3)*8+Z59,Coef!$A$2:$C$25,3)</f>
        <v>G</v>
      </c>
      <c r="AB59" s="15">
        <f t="shared" si="22"/>
        <v>3</v>
      </c>
      <c r="AC59" s="15" t="str">
        <f>VLOOKUP(MOD(MOD(C59+1,2)*5+AB59,20)+1,Coef!$A$2:$C$21,3)</f>
        <v>J</v>
      </c>
      <c r="AD59" s="15"/>
      <c r="AE59" s="15" t="str">
        <f t="shared" si="27"/>
        <v>42784</v>
      </c>
      <c r="AF59" s="15" t="str">
        <f t="shared" si="27"/>
        <v>46748</v>
      </c>
      <c r="AG59" s="18" t="str">
        <f t="shared" si="24"/>
        <v>742784 mE 2346748 mN 46 N</v>
      </c>
      <c r="AH59" s="52" t="str">
        <f t="shared" si="25"/>
        <v>46QGJ4278446748</v>
      </c>
    </row>
    <row r="60" spans="1:34">
      <c r="A60" s="13">
        <v>53.45885482716514</v>
      </c>
      <c r="B60" s="13">
        <v>128.49641036630368</v>
      </c>
      <c r="C60" s="15">
        <f t="shared" si="0"/>
        <v>52</v>
      </c>
      <c r="D60" s="15">
        <f t="shared" si="1"/>
        <v>129</v>
      </c>
      <c r="E60" s="15">
        <f t="shared" si="26"/>
        <v>0.93303303107969593</v>
      </c>
      <c r="F60" s="15">
        <f t="shared" si="26"/>
        <v>2.2426854378857723</v>
      </c>
      <c r="G60" s="15">
        <f t="shared" si="3"/>
        <v>2.2514747350726849</v>
      </c>
      <c r="H60" s="15">
        <f t="shared" si="4"/>
        <v>0.59539989800199911</v>
      </c>
      <c r="I60" s="16">
        <f t="shared" si="5"/>
        <v>2.3891586219096914E-3</v>
      </c>
      <c r="J60" s="15">
        <f t="shared" si="6"/>
        <v>6391962.4751643473</v>
      </c>
      <c r="K60" s="15">
        <f t="shared" si="7"/>
        <v>1.3493947558426207</v>
      </c>
      <c r="L60" s="15">
        <f t="shared" si="8"/>
        <v>1.8208662070955659</v>
      </c>
      <c r="M60" s="17">
        <f t="shared" si="9"/>
        <v>0</v>
      </c>
      <c r="N60" s="15">
        <f t="shared" si="10"/>
        <v>-8.7892971869125702E-3</v>
      </c>
      <c r="O60" s="16">
        <f t="shared" si="11"/>
        <v>-0.81847704847365621</v>
      </c>
      <c r="P60" s="15">
        <f t="shared" si="12"/>
        <v>3.2006590528173038</v>
      </c>
      <c r="Q60" s="15">
        <f t="shared" si="13"/>
        <v>-24.174270147385329</v>
      </c>
      <c r="R60" s="15">
        <f t="shared" si="14"/>
        <v>-42.085225044833322</v>
      </c>
      <c r="S60" s="15">
        <f t="shared" si="15"/>
        <v>-223.74797276777036</v>
      </c>
      <c r="T60" s="15">
        <f t="shared" si="16"/>
        <v>-2485.4062669753966</v>
      </c>
      <c r="U60" s="15">
        <f t="shared" si="17"/>
        <v>-33449.95203774696</v>
      </c>
      <c r="V60" s="15">
        <f t="shared" si="18"/>
        <v>5925804.7028322667</v>
      </c>
      <c r="W60" s="15">
        <f t="shared" si="19"/>
        <v>466563.42794306815</v>
      </c>
      <c r="X60" s="15">
        <f t="shared" si="20"/>
        <v>5923434.3809511345</v>
      </c>
      <c r="Y60" s="15" t="str">
        <f>VLOOKUP(_xlfn.FLOOR.MATH(A60/8+11),Coef!$B$4:$C$23,2)</f>
        <v>U</v>
      </c>
      <c r="Z60" s="15">
        <f t="shared" si="21"/>
        <v>4</v>
      </c>
      <c r="AA60" s="15" t="str">
        <f>VLOOKUP(MOD(C60-1,3)*8+Z60,Coef!$A$2:$C$25,3)</f>
        <v>D</v>
      </c>
      <c r="AB60" s="15">
        <f t="shared" si="22"/>
        <v>19</v>
      </c>
      <c r="AC60" s="15" t="str">
        <f>VLOOKUP(MOD(MOD(C60+1,2)*5+AB60,20)+1,Coef!$A$2:$C$21,3)</f>
        <v>E</v>
      </c>
      <c r="AD60" s="15"/>
      <c r="AE60" s="15" t="str">
        <f t="shared" si="27"/>
        <v>66563</v>
      </c>
      <c r="AF60" s="15" t="str">
        <f t="shared" si="27"/>
        <v>23434</v>
      </c>
      <c r="AG60" s="18" t="str">
        <f t="shared" si="24"/>
        <v>466563 mE 5923434 mN 52 N</v>
      </c>
      <c r="AH60" s="52" t="str">
        <f t="shared" si="25"/>
        <v>52UDE6656323434</v>
      </c>
    </row>
    <row r="61" spans="1:34">
      <c r="A61" s="13">
        <v>-70.639028595238983</v>
      </c>
      <c r="B61" s="13">
        <v>27.64221158561503</v>
      </c>
      <c r="C61" s="15">
        <f t="shared" si="0"/>
        <v>35</v>
      </c>
      <c r="D61" s="15">
        <f t="shared" si="1"/>
        <v>27</v>
      </c>
      <c r="E61" s="15">
        <f t="shared" si="26"/>
        <v>-1.2328836293973451</v>
      </c>
      <c r="F61" s="15">
        <f t="shared" si="26"/>
        <v>0.48244760470190473</v>
      </c>
      <c r="G61" s="15">
        <f t="shared" si="3"/>
        <v>0.47123889803846897</v>
      </c>
      <c r="H61" s="15">
        <f t="shared" si="4"/>
        <v>0.33151855282951315</v>
      </c>
      <c r="I61" s="16">
        <f t="shared" si="5"/>
        <v>7.4070137108604337E-4</v>
      </c>
      <c r="J61" s="15">
        <f t="shared" si="6"/>
        <v>6397224.8479554038</v>
      </c>
      <c r="K61" s="15">
        <f t="shared" si="7"/>
        <v>-2.8458398232457349</v>
      </c>
      <c r="L61" s="15">
        <f t="shared" si="8"/>
        <v>8.0988042995713165</v>
      </c>
      <c r="M61" s="17">
        <f t="shared" si="9"/>
        <v>0</v>
      </c>
      <c r="N61" s="15">
        <f t="shared" si="10"/>
        <v>1.1208706663435763E-2</v>
      </c>
      <c r="O61" s="16">
        <f t="shared" si="11"/>
        <v>-7.0980635982002305</v>
      </c>
      <c r="P61" s="15">
        <f t="shared" si="12"/>
        <v>-3.0921357926774573</v>
      </c>
      <c r="Q61" s="15">
        <f t="shared" si="13"/>
        <v>-74.829546354300348</v>
      </c>
      <c r="R61" s="15">
        <f t="shared" si="14"/>
        <v>-344.9196314203088</v>
      </c>
      <c r="S61" s="15">
        <f t="shared" si="15"/>
        <v>7391.1900192938438</v>
      </c>
      <c r="T61" s="15">
        <f t="shared" si="16"/>
        <v>11274.126816944903</v>
      </c>
      <c r="U61" s="15">
        <f t="shared" si="17"/>
        <v>23771.022480951215</v>
      </c>
      <c r="V61" s="15">
        <f t="shared" si="18"/>
        <v>-7840400.2991494564</v>
      </c>
      <c r="W61" s="15">
        <f t="shared" si="19"/>
        <v>523761.51407195884</v>
      </c>
      <c r="X61" s="15">
        <f t="shared" si="20"/>
        <v>2162735.8609702028</v>
      </c>
      <c r="Y61" s="15" t="str">
        <f>VLOOKUP(_xlfn.FLOOR.MATH(A61/8+11),Coef!$B$4:$C$23,2)</f>
        <v>D</v>
      </c>
      <c r="Z61" s="15">
        <f t="shared" si="21"/>
        <v>5</v>
      </c>
      <c r="AA61" s="15" t="str">
        <f>VLOOKUP(MOD(C61-1,3)*8+Z61,Coef!$A$2:$C$25,3)</f>
        <v>N</v>
      </c>
      <c r="AB61" s="15">
        <f t="shared" si="22"/>
        <v>1</v>
      </c>
      <c r="AC61" s="15" t="str">
        <f>VLOOKUP(MOD(MOD(C61+1,2)*5+AB61,20)+1,Coef!$A$2:$C$21,3)</f>
        <v>B</v>
      </c>
      <c r="AD61" s="15"/>
      <c r="AE61" s="15" t="str">
        <f t="shared" si="27"/>
        <v>23761</v>
      </c>
      <c r="AF61" s="15" t="str">
        <f t="shared" si="27"/>
        <v>62735</v>
      </c>
      <c r="AG61" s="18" t="str">
        <f t="shared" si="24"/>
        <v>523761 mE 2162735 mN 35 N</v>
      </c>
      <c r="AH61" s="52" t="str">
        <f t="shared" si="25"/>
        <v>35DNB2376162735</v>
      </c>
    </row>
    <row r="62" spans="1:34">
      <c r="A62" s="13">
        <v>-28.827065451156969</v>
      </c>
      <c r="B62" s="13">
        <v>40.647336413790214</v>
      </c>
      <c r="C62" s="15">
        <f t="shared" si="0"/>
        <v>37</v>
      </c>
      <c r="D62" s="15">
        <f t="shared" si="1"/>
        <v>39</v>
      </c>
      <c r="E62" s="15">
        <f t="shared" si="26"/>
        <v>-0.50312720581059367</v>
      </c>
      <c r="F62" s="15">
        <f t="shared" si="26"/>
        <v>0.70942985258642344</v>
      </c>
      <c r="G62" s="15">
        <f t="shared" si="3"/>
        <v>0.68067840827778847</v>
      </c>
      <c r="H62" s="15">
        <f t="shared" si="4"/>
        <v>0.87607901088489692</v>
      </c>
      <c r="I62" s="16">
        <f t="shared" si="5"/>
        <v>5.1726610825683908E-3</v>
      </c>
      <c r="J62" s="15">
        <f t="shared" si="6"/>
        <v>6383106.0973562961</v>
      </c>
      <c r="K62" s="15">
        <f t="shared" si="7"/>
        <v>-0.5503699611315932</v>
      </c>
      <c r="L62" s="15">
        <f t="shared" si="8"/>
        <v>0.30290709411599143</v>
      </c>
      <c r="M62" s="17">
        <f t="shared" si="9"/>
        <v>0</v>
      </c>
      <c r="N62" s="15">
        <f t="shared" si="10"/>
        <v>2.8751444308634966E-2</v>
      </c>
      <c r="O62" s="16">
        <f t="shared" si="11"/>
        <v>0.70226556696657694</v>
      </c>
      <c r="P62" s="15">
        <f t="shared" si="12"/>
        <v>4.7437538813178239</v>
      </c>
      <c r="Q62" s="15">
        <f t="shared" si="13"/>
        <v>-0.19728125849876893</v>
      </c>
      <c r="R62" s="15">
        <f t="shared" si="14"/>
        <v>44.402703947900427</v>
      </c>
      <c r="S62" s="15">
        <f t="shared" si="15"/>
        <v>-67.696555955439052</v>
      </c>
      <c r="T62" s="15">
        <f t="shared" si="16"/>
        <v>492.44995792162058</v>
      </c>
      <c r="U62" s="15">
        <f t="shared" si="17"/>
        <v>160793.04294212302</v>
      </c>
      <c r="V62" s="15">
        <f t="shared" si="18"/>
        <v>-3191216.9720402076</v>
      </c>
      <c r="W62" s="15">
        <f t="shared" si="19"/>
        <v>660728.72572494624</v>
      </c>
      <c r="X62" s="15">
        <f t="shared" si="20"/>
        <v>6810059.5147486087</v>
      </c>
      <c r="Y62" s="15" t="str">
        <f>VLOOKUP(_xlfn.FLOOR.MATH(A62/8+11),Coef!$B$4:$C$23,2)</f>
        <v>J</v>
      </c>
      <c r="Z62" s="15">
        <f t="shared" si="21"/>
        <v>6</v>
      </c>
      <c r="AA62" s="15" t="str">
        <f>VLOOKUP(MOD(C62-1,3)*8+Z62,Coef!$A$2:$C$25,3)</f>
        <v>F</v>
      </c>
      <c r="AB62" s="15">
        <f t="shared" si="22"/>
        <v>8</v>
      </c>
      <c r="AC62" s="15" t="str">
        <f>VLOOKUP(MOD(MOD(C62+1,2)*5+AB62,20)+1,Coef!$A$2:$C$21,3)</f>
        <v>J</v>
      </c>
      <c r="AD62" s="15"/>
      <c r="AE62" s="15" t="str">
        <f t="shared" si="27"/>
        <v>60728</v>
      </c>
      <c r="AF62" s="15" t="str">
        <f t="shared" si="27"/>
        <v>10059</v>
      </c>
      <c r="AG62" s="18" t="str">
        <f t="shared" si="24"/>
        <v>660728 mE 6810059 mN 37 N</v>
      </c>
      <c r="AH62" s="52" t="str">
        <f t="shared" si="25"/>
        <v>37JFJ6072810059</v>
      </c>
    </row>
    <row r="63" spans="1:34">
      <c r="A63" s="13">
        <v>-12.58359591109722</v>
      </c>
      <c r="B63" s="13">
        <v>-36.576095515495524</v>
      </c>
      <c r="C63" s="15">
        <f t="shared" si="0"/>
        <v>24</v>
      </c>
      <c r="D63" s="15">
        <f t="shared" si="1"/>
        <v>-39</v>
      </c>
      <c r="E63" s="15">
        <f t="shared" si="26"/>
        <v>-0.21962518038914217</v>
      </c>
      <c r="F63" s="15">
        <f t="shared" si="26"/>
        <v>-0.63837329426932954</v>
      </c>
      <c r="G63" s="15">
        <f t="shared" si="3"/>
        <v>-0.68067840827778847</v>
      </c>
      <c r="H63" s="15">
        <f t="shared" si="4"/>
        <v>0.97597917751930208</v>
      </c>
      <c r="I63" s="16">
        <f t="shared" si="5"/>
        <v>6.4196089955706383E-3</v>
      </c>
      <c r="J63" s="15">
        <f t="shared" si="6"/>
        <v>6379150.5564981485</v>
      </c>
      <c r="K63" s="15">
        <f t="shared" si="7"/>
        <v>-0.2232258917772032</v>
      </c>
      <c r="L63" s="15">
        <f t="shared" si="8"/>
        <v>4.9829798759727637E-2</v>
      </c>
      <c r="M63" s="17">
        <f t="shared" si="9"/>
        <v>0</v>
      </c>
      <c r="N63" s="15">
        <f t="shared" si="10"/>
        <v>4.2305114008458933E-2</v>
      </c>
      <c r="O63" s="16">
        <f t="shared" si="11"/>
        <v>0.956589810235843</v>
      </c>
      <c r="P63" s="15">
        <f t="shared" si="12"/>
        <v>5.0081115277190316</v>
      </c>
      <c r="Q63" s="15">
        <f t="shared" si="13"/>
        <v>4.2139746509205214</v>
      </c>
      <c r="R63" s="15">
        <f t="shared" si="14"/>
        <v>59.740086127543719</v>
      </c>
      <c r="S63" s="15">
        <f t="shared" si="15"/>
        <v>37.575861249413272</v>
      </c>
      <c r="T63" s="15">
        <f t="shared" si="16"/>
        <v>1231.3276461331843</v>
      </c>
      <c r="U63" s="15">
        <f t="shared" si="17"/>
        <v>263459.79005478515</v>
      </c>
      <c r="V63" s="15">
        <f t="shared" si="18"/>
        <v>-1392859.2055579799</v>
      </c>
      <c r="W63" s="15">
        <f t="shared" si="19"/>
        <v>763354.4061387633</v>
      </c>
      <c r="X63" s="15">
        <f t="shared" si="20"/>
        <v>8607697.9381242432</v>
      </c>
      <c r="Y63" s="15" t="str">
        <f>VLOOKUP(_xlfn.FLOOR.MATH(A63/8+11),Coef!$B$4:$C$23,2)</f>
        <v>L</v>
      </c>
      <c r="Z63" s="15">
        <f t="shared" si="21"/>
        <v>7</v>
      </c>
      <c r="AA63" s="15" t="str">
        <f>VLOOKUP(MOD(C63-1,3)*8+Z63,Coef!$A$2:$C$25,3)</f>
        <v>Y</v>
      </c>
      <c r="AB63" s="15">
        <f t="shared" si="22"/>
        <v>6</v>
      </c>
      <c r="AC63" s="15" t="str">
        <f>VLOOKUP(MOD(MOD(C63+1,2)*5+AB63,20)+1,Coef!$A$2:$C$21,3)</f>
        <v>M</v>
      </c>
      <c r="AD63" s="15"/>
      <c r="AE63" s="15" t="str">
        <f t="shared" si="27"/>
        <v>63354</v>
      </c>
      <c r="AF63" s="15" t="str">
        <f t="shared" si="27"/>
        <v>07697</v>
      </c>
      <c r="AG63" s="18" t="str">
        <f t="shared" si="24"/>
        <v>763354 mE 8607697 mN 24 S</v>
      </c>
      <c r="AH63" s="52" t="str">
        <f t="shared" si="25"/>
        <v>24LYM6335407697</v>
      </c>
    </row>
    <row r="64" spans="1:34">
      <c r="A64" s="13">
        <v>-47.726074661813925</v>
      </c>
      <c r="B64" s="13">
        <v>120.51560090696648</v>
      </c>
      <c r="C64" s="15">
        <f t="shared" si="0"/>
        <v>51</v>
      </c>
      <c r="D64" s="15">
        <f t="shared" si="1"/>
        <v>123</v>
      </c>
      <c r="E64" s="15">
        <f t="shared" si="26"/>
        <v>-0.83297714190129224</v>
      </c>
      <c r="F64" s="15">
        <f t="shared" si="26"/>
        <v>2.1033940358460295</v>
      </c>
      <c r="G64" s="15">
        <f t="shared" si="3"/>
        <v>2.1467549799530254</v>
      </c>
      <c r="H64" s="15">
        <f t="shared" si="4"/>
        <v>0.67267584607552966</v>
      </c>
      <c r="I64" s="16">
        <f t="shared" si="5"/>
        <v>3.0495737454887522E-3</v>
      </c>
      <c r="J64" s="15">
        <f t="shared" si="6"/>
        <v>6389857.8714294191</v>
      </c>
      <c r="K64" s="15">
        <f t="shared" si="7"/>
        <v>-1.099990884292722</v>
      </c>
      <c r="L64" s="15">
        <f t="shared" si="8"/>
        <v>1.2099799455270843</v>
      </c>
      <c r="M64" s="17">
        <f t="shared" si="9"/>
        <v>0</v>
      </c>
      <c r="N64" s="15">
        <f t="shared" si="10"/>
        <v>-4.336094410699598E-2</v>
      </c>
      <c r="O64" s="16">
        <f t="shared" si="11"/>
        <v>-0.20693037178159557</v>
      </c>
      <c r="P64" s="15">
        <f t="shared" si="12"/>
        <v>3.8175034177824312</v>
      </c>
      <c r="Q64" s="15">
        <f t="shared" si="13"/>
        <v>-15.058877980155009</v>
      </c>
      <c r="R64" s="15">
        <f t="shared" si="14"/>
        <v>-8.1090750752788185</v>
      </c>
      <c r="S64" s="15">
        <f t="shared" si="15"/>
        <v>-258.28665394825902</v>
      </c>
      <c r="T64" s="15">
        <f t="shared" si="16"/>
        <v>-1586.0391360132526</v>
      </c>
      <c r="U64" s="15">
        <f t="shared" si="17"/>
        <v>-186372.99274823398</v>
      </c>
      <c r="V64" s="15">
        <f t="shared" si="18"/>
        <v>-5290961.206621496</v>
      </c>
      <c r="W64" s="15">
        <f t="shared" si="19"/>
        <v>313701.55644886533</v>
      </c>
      <c r="X64" s="15">
        <f t="shared" si="20"/>
        <v>4711155.1778611522</v>
      </c>
      <c r="Y64" s="15" t="str">
        <f>VLOOKUP(_xlfn.FLOOR.MATH(A64/8+11),Coef!$B$4:$C$23,2)</f>
        <v>G</v>
      </c>
      <c r="Z64" s="15">
        <f t="shared" si="21"/>
        <v>3</v>
      </c>
      <c r="AA64" s="15" t="str">
        <f>VLOOKUP(MOD(C64-1,3)*8+Z64,Coef!$A$2:$C$25,3)</f>
        <v>U</v>
      </c>
      <c r="AB64" s="15">
        <f t="shared" si="22"/>
        <v>7</v>
      </c>
      <c r="AC64" s="15" t="str">
        <f>VLOOKUP(MOD(MOD(C64+1,2)*5+AB64,20)+1,Coef!$A$2:$C$21,3)</f>
        <v>H</v>
      </c>
      <c r="AD64" s="15"/>
      <c r="AE64" s="15" t="str">
        <f t="shared" si="27"/>
        <v>13701</v>
      </c>
      <c r="AF64" s="15" t="str">
        <f t="shared" si="27"/>
        <v>11155</v>
      </c>
      <c r="AG64" s="18" t="str">
        <f t="shared" si="24"/>
        <v>313701 mE 4711155 mN 51 N</v>
      </c>
      <c r="AH64" s="52" t="str">
        <f t="shared" si="25"/>
        <v>51GUH1370111155</v>
      </c>
    </row>
    <row r="65" spans="1:34">
      <c r="A65" s="13">
        <v>-25.972352301793968</v>
      </c>
      <c r="B65" s="13">
        <v>134.83961740672692</v>
      </c>
      <c r="C65" s="15">
        <f t="shared" si="0"/>
        <v>53</v>
      </c>
      <c r="D65" s="15">
        <f t="shared" si="1"/>
        <v>135</v>
      </c>
      <c r="E65" s="15">
        <f t="shared" si="26"/>
        <v>-0.45330306215423266</v>
      </c>
      <c r="F65" s="15">
        <f t="shared" si="26"/>
        <v>2.3533952858768425</v>
      </c>
      <c r="G65" s="15">
        <f t="shared" si="3"/>
        <v>2.3561944901923448</v>
      </c>
      <c r="H65" s="15">
        <f t="shared" si="4"/>
        <v>0.89900547473769821</v>
      </c>
      <c r="I65" s="16">
        <f t="shared" si="5"/>
        <v>5.4469344103363435E-3</v>
      </c>
      <c r="J65" s="15">
        <f t="shared" si="6"/>
        <v>6382235.4222860793</v>
      </c>
      <c r="K65" s="15">
        <f t="shared" si="7"/>
        <v>-0.48713539680482426</v>
      </c>
      <c r="L65" s="15">
        <f t="shared" si="8"/>
        <v>0.23730089482019359</v>
      </c>
      <c r="M65" s="17">
        <f t="shared" si="9"/>
        <v>0</v>
      </c>
      <c r="N65" s="15">
        <f t="shared" si="10"/>
        <v>-2.7992043155022905E-3</v>
      </c>
      <c r="O65" s="16">
        <f t="shared" si="11"/>
        <v>0.76814603959014283</v>
      </c>
      <c r="P65" s="15">
        <f t="shared" si="12"/>
        <v>4.8118401912507158</v>
      </c>
      <c r="Q65" s="15">
        <f t="shared" si="13"/>
        <v>0.93612130942047234</v>
      </c>
      <c r="R65" s="15">
        <f t="shared" si="14"/>
        <v>48.336986510734143</v>
      </c>
      <c r="S65" s="15">
        <f t="shared" si="15"/>
        <v>-42.600694510994572</v>
      </c>
      <c r="T65" s="15">
        <f t="shared" si="16"/>
        <v>677.32081446667303</v>
      </c>
      <c r="U65" s="15">
        <f t="shared" si="17"/>
        <v>-16060.908490556052</v>
      </c>
      <c r="V65" s="15">
        <f t="shared" si="18"/>
        <v>-2873781.3896350502</v>
      </c>
      <c r="W65" s="15">
        <f t="shared" si="19"/>
        <v>483945.51587284019</v>
      </c>
      <c r="X65" s="15">
        <f t="shared" si="20"/>
        <v>7127368.1229208037</v>
      </c>
      <c r="Y65" s="15" t="str">
        <f>VLOOKUP(_xlfn.FLOOR.MATH(A65/8+11),Coef!$B$4:$C$23,2)</f>
        <v>J</v>
      </c>
      <c r="Z65" s="15">
        <f t="shared" si="21"/>
        <v>4</v>
      </c>
      <c r="AA65" s="15" t="str">
        <f>VLOOKUP(MOD(C65-1,3)*8+Z65,Coef!$A$2:$C$25,3)</f>
        <v>M</v>
      </c>
      <c r="AB65" s="15">
        <f t="shared" si="22"/>
        <v>11</v>
      </c>
      <c r="AC65" s="15" t="str">
        <f>VLOOKUP(MOD(MOD(C65+1,2)*5+AB65,20)+1,Coef!$A$2:$C$21,3)</f>
        <v>M</v>
      </c>
      <c r="AD65" s="15"/>
      <c r="AE65" s="15" t="str">
        <f t="shared" si="27"/>
        <v>83945</v>
      </c>
      <c r="AF65" s="15" t="str">
        <f t="shared" si="27"/>
        <v>27368</v>
      </c>
      <c r="AG65" s="18" t="str">
        <f t="shared" si="24"/>
        <v>483945 mE 7127368 mN 53 N</v>
      </c>
      <c r="AH65" s="52" t="str">
        <f t="shared" si="25"/>
        <v>53JMM8394527368</v>
      </c>
    </row>
    <row r="66" spans="1:34">
      <c r="A66" s="13">
        <v>16.044577430546155</v>
      </c>
      <c r="B66" s="13">
        <v>140.14771457526746</v>
      </c>
      <c r="C66" s="15">
        <f t="shared" ref="C66" si="28">1+_xlfn.FLOOR.MATH((B66+180)/6)</f>
        <v>54</v>
      </c>
      <c r="D66" s="15">
        <f t="shared" ref="D66" si="29">C66*6-183</f>
        <v>141</v>
      </c>
      <c r="E66" s="15">
        <f t="shared" si="26"/>
        <v>0.28003070325420221</v>
      </c>
      <c r="F66" s="15">
        <f t="shared" si="26"/>
        <v>2.4460390584836635</v>
      </c>
      <c r="G66" s="15">
        <f t="shared" ref="G66" si="30">D66*PI()/180</f>
        <v>2.4609142453120043</v>
      </c>
      <c r="H66" s="15">
        <f t="shared" ref="H66" si="31">COS(E66)</f>
        <v>0.96104695284005559</v>
      </c>
      <c r="I66" s="16">
        <f t="shared" ref="I66" si="32">0.00673949681993606*H66^2</f>
        <v>6.2246750523300733E-3</v>
      </c>
      <c r="J66" s="15">
        <f t="shared" ref="J66" si="33">40680631590769/(6356752.314*SQRT(1+I66))</f>
        <v>6379768.4367704829</v>
      </c>
      <c r="K66" s="15">
        <f t="shared" ref="K66" si="34">TAN(E66)</f>
        <v>0.28758756806471364</v>
      </c>
      <c r="L66" s="15">
        <f t="shared" ref="L66" si="35">K66^2</f>
        <v>8.2706609305376294E-2</v>
      </c>
      <c r="M66" s="17">
        <f t="shared" ref="M66" si="36">L66^3-K66^6</f>
        <v>0</v>
      </c>
      <c r="N66" s="15">
        <f t="shared" ref="N66" si="37">F66-G66</f>
        <v>-1.487518682834077E-2</v>
      </c>
      <c r="O66" s="16">
        <f t="shared" ref="O66" si="38">1-L66+I66</f>
        <v>0.92351806574695372</v>
      </c>
      <c r="P66" s="15">
        <f t="shared" ref="P66" si="39">5-L66+9*I66+4*I66^2</f>
        <v>4.9734704524836229</v>
      </c>
      <c r="Q66" s="15">
        <f t="shared" ref="Q66" si="40">5-18*L66+L66^2+14*I66+58*L66*I66</f>
        <v>3.6351265289797872</v>
      </c>
      <c r="R66" s="15">
        <f t="shared" ref="R66" si="41">61-58*L66+L66^2+270*I66-330*L66*I66</f>
        <v>57.720628124330112</v>
      </c>
      <c r="S66" s="15">
        <f t="shared" ref="S66" si="42">61-479*L66+179*L66^2-L66^3</f>
        <v>22.607396994701848</v>
      </c>
      <c r="T66" s="15">
        <f t="shared" ref="T66" si="43">1385-3111*L66+543*L66^2-L66^3</f>
        <v>1131.4135007960476</v>
      </c>
      <c r="U66" s="15">
        <f t="shared" ref="U66" si="44">J66*H66*N66+(J66/6*H66^3*O66*N66^3+(J66/120*H66^5*Q66*N66^5))+(J66/5040*H66^7*S66*N66^7)</f>
        <v>-91206.462652139715</v>
      </c>
      <c r="V66" s="15">
        <f t="shared" ref="V66" si="45">6367449.14570093*(E66-(0.00251882794504*SIN(2*E66))+(0.00000264354112*SIN(4*E66))-(0.00000000345262*SIN(6*E66))+(0.000000000004892*SIN(8*E66)))+(K66/2*J66*H66^2*N66^2)+(K66/24*J66*H66^4*P66*N66^4)+(K66/720*J66*H66^6*R66*N66^6)+(K66/40320*J66*H66^8*T66*N66^8)</f>
        <v>1774763.6210416097</v>
      </c>
      <c r="W66" s="15">
        <f t="shared" ref="W66" si="46">U66*0.9996+500000</f>
        <v>408830.01993292116</v>
      </c>
      <c r="X66" s="15">
        <f t="shared" ref="X66" si="47">IF(V66*0.9996&lt;0,V66*0.9996+10000000,V66*0.9996)</f>
        <v>1774053.7155931932</v>
      </c>
      <c r="Y66" s="15" t="str">
        <f>VLOOKUP(_xlfn.FLOOR.MATH(A66/8+11),Coef!$B$4:$C$23,2)</f>
        <v>Q</v>
      </c>
      <c r="Z66" s="15">
        <f t="shared" ref="Z66" si="48">_xlfn.FLOOR.MATH(W66/100000)</f>
        <v>4</v>
      </c>
      <c r="AA66" s="15" t="str">
        <f>VLOOKUP(MOD(C66-1,3)*8+Z66,Coef!$A$2:$C$25,3)</f>
        <v>V</v>
      </c>
      <c r="AB66" s="15">
        <f t="shared" ref="AB66" si="49">(MOD(_xlfn.FLOOR.MATH(X66/100000),20))</f>
        <v>17</v>
      </c>
      <c r="AC66" s="15" t="str">
        <f>VLOOKUP(MOD(MOD(C66+1,2)*5+AB66,20)+1,Coef!$A$2:$C$21,3)</f>
        <v>C</v>
      </c>
      <c r="AD66" s="15"/>
      <c r="AE66" s="15" t="str">
        <f t="shared" si="27"/>
        <v>08830</v>
      </c>
      <c r="AF66" s="15" t="str">
        <f t="shared" si="27"/>
        <v>74053</v>
      </c>
      <c r="AG66" s="18" t="str">
        <f t="shared" ref="AG66" si="50">_xlfn.FLOOR.MATH(W66)&amp;" mE "&amp;_xlfn.FLOOR.MATH(X66)&amp;" mN "&amp;C66&amp;" "&amp;IF(B66&lt;0,"S","N")</f>
        <v>408830 mE 1774053 mN 54 N</v>
      </c>
      <c r="AH66" s="52" t="str">
        <f t="shared" ref="AH66" si="51">C66&amp;Y66&amp;AA66&amp;AC66&amp;AE66&amp;AF66</f>
        <v>54QVC0883074053</v>
      </c>
    </row>
    <row r="67" spans="1:34">
      <c r="A67" s="13">
        <v>-21.439801137974101</v>
      </c>
      <c r="B67" s="13">
        <v>120.988183507386</v>
      </c>
      <c r="C67" s="15">
        <f t="shared" ref="C67:C130" si="52">1+_xlfn.FLOOR.MATH((B67+180)/6)</f>
        <v>51</v>
      </c>
      <c r="D67" s="15">
        <f t="shared" ref="D67:D130" si="53">C67*6-183</f>
        <v>123</v>
      </c>
      <c r="E67" s="15">
        <f t="shared" si="26"/>
        <v>-0.37419512083047513</v>
      </c>
      <c r="F67" s="15">
        <f t="shared" si="26"/>
        <v>2.1116421582109868</v>
      </c>
      <c r="G67" s="15">
        <f t="shared" ref="G67:G130" si="54">D67*PI()/180</f>
        <v>2.1467549799530254</v>
      </c>
      <c r="H67" s="15">
        <f t="shared" ref="H67:H130" si="55">COS(E67)</f>
        <v>0.93080212560393194</v>
      </c>
      <c r="I67" s="16">
        <f t="shared" ref="I67:I130" si="56">0.00673949681993606*H67^2</f>
        <v>5.8390501524917277E-3</v>
      </c>
      <c r="J67" s="15">
        <f t="shared" ref="J67:J130" si="57">40680631590769/(6356752.314*SQRT(1 + I67))</f>
        <v>6380991.2774465019</v>
      </c>
      <c r="K67" s="15">
        <f t="shared" ref="K67:K130" si="58">TAN(E67)</f>
        <v>-0.39269728148347477</v>
      </c>
      <c r="L67" s="15">
        <f t="shared" ref="L67:L130" si="59">K67^2</f>
        <v>0.15421115488451143</v>
      </c>
      <c r="M67" s="17">
        <f t="shared" ref="M67:M130" si="60">L67^3-K67^6</f>
        <v>0</v>
      </c>
      <c r="N67" s="15">
        <f t="shared" ref="N67:N130" si="61">F67-G67</f>
        <v>-3.5112821742038669E-2</v>
      </c>
      <c r="O67" s="16">
        <f t="shared" ref="O67:O130" si="62">1-L67+I67</f>
        <v>0.85162789526798033</v>
      </c>
      <c r="P67" s="15">
        <f t="shared" ref="P67:P130" si="63">5-L67+9*I67+4*I67^2</f>
        <v>4.8984766745146473</v>
      </c>
      <c r="Q67" s="15">
        <f t="shared" ref="Q67:Q130" si="64">5-18*L67+L67^2+14*I67+58*L67*I67</f>
        <v>2.3819529012162648</v>
      </c>
      <c r="R67" s="15">
        <f t="shared" ref="R67:R130" si="65">61-58*L67+L67^2+270*I67-330*L67*I67</f>
        <v>53.358930237905298</v>
      </c>
      <c r="S67" s="15">
        <f t="shared" ref="S67:S130" si="66">61-479*L67+179*L67^2-L67^3</f>
        <v>-8.6139971254811769</v>
      </c>
      <c r="T67" s="15">
        <f t="shared" ref="T67:T130" si="67">1385-3111*L67+543*L67^2-L67^3</f>
        <v>918.15855644434134</v>
      </c>
      <c r="U67" s="15">
        <f t="shared" ref="U67:U130" si="68">J67*H67*N67+(J67/6*H67^3*O67*N67^3+(J67/120*H67^5*Q67*N67^5))+(J67/5040*H67^7*S67*N67^7)</f>
        <v>-208582.13085412807</v>
      </c>
      <c r="V67" s="15">
        <f t="shared" ref="V67:V130" si="69">6367449.14570093*(E67-(0.00251882794504*SIN(2*E67))+(0.00000264354112*SIN(4*E67))-(0.00000000345262*SIN(6*E67))+(0.000000000004892*SIN(8*E67)))+(K67/2*J67*H67^2*N67^2)+(K67/24*J67*H67^4*P67*N67^4)+(K67/720*J67*H67^6*R67*N67^6)+(K67/40320*J67*H67^8*T67*N67^8)</f>
        <v>-2373110.5183348423</v>
      </c>
      <c r="W67" s="15">
        <f t="shared" ref="W67:W130" si="70">U67*0.9996+500000</f>
        <v>291501.30199821357</v>
      </c>
      <c r="X67" s="15">
        <f t="shared" ref="X67:X130" si="71">IF(V67*0.9996&lt;0,V67*0.9996+10000000,V67*0.9996)</f>
        <v>7627838.7258724915</v>
      </c>
      <c r="Y67" s="15" t="str">
        <f>VLOOKUP(_xlfn.FLOOR.MATH(A67/8+11),Coef!$B$4:$C$23,2)</f>
        <v>K</v>
      </c>
      <c r="Z67" s="15">
        <f t="shared" ref="Z67:Z130" si="72">_xlfn.FLOOR.MATH(W67/100000)</f>
        <v>2</v>
      </c>
      <c r="AA67" s="15" t="str">
        <f>VLOOKUP(MOD(C67-1,3)*8+Z67,Coef!$A$2:$C$25,3)</f>
        <v>T</v>
      </c>
      <c r="AB67" s="15">
        <f t="shared" ref="AB67:AB130" si="73">(MOD(_xlfn.FLOOR.MATH(X67/100000),20))</f>
        <v>16</v>
      </c>
      <c r="AC67" s="15" t="str">
        <f>VLOOKUP(MOD(MOD(C67+1,2)*5+AB67,20)+1,Coef!$A$2:$C$21,3)</f>
        <v>S</v>
      </c>
      <c r="AD67" s="15"/>
      <c r="AE67" s="15" t="str">
        <f t="shared" si="27"/>
        <v>91501</v>
      </c>
      <c r="AF67" s="15" t="str">
        <f t="shared" si="27"/>
        <v>27838</v>
      </c>
      <c r="AG67" s="18" t="str">
        <f t="shared" ref="AG67:AG130" si="74">_xlfn.FLOOR.MATH(W67)&amp;" mE "&amp;_xlfn.FLOOR.MATH(X67)&amp;" mN " &amp;C67&amp;" "&amp;IF(B67&lt;0,"S","N")</f>
        <v>291501 mE 7627838 mN 51 N</v>
      </c>
      <c r="AH67" s="52" t="str">
        <f t="shared" ref="AH67:AH130" si="75">C67&amp;Y67&amp;AA67&amp;AC67&amp;AE67&amp;AF67</f>
        <v>51KTS9150127838</v>
      </c>
    </row>
    <row r="68" spans="1:34">
      <c r="A68" s="13">
        <v>-16.289730825768451</v>
      </c>
      <c r="B68" s="13">
        <v>-102.98699765947741</v>
      </c>
      <c r="C68" s="15">
        <f t="shared" si="52"/>
        <v>13</v>
      </c>
      <c r="D68" s="15">
        <f t="shared" si="53"/>
        <v>-105</v>
      </c>
      <c r="E68" s="15">
        <f t="shared" si="26"/>
        <v>-0.28430943717327423</v>
      </c>
      <c r="F68" s="15">
        <f t="shared" si="26"/>
        <v>-1.7974621959015749</v>
      </c>
      <c r="G68" s="15">
        <f t="shared" si="54"/>
        <v>-1.8325957145940461</v>
      </c>
      <c r="H68" s="15">
        <f t="shared" si="55"/>
        <v>0.95985558070600674</v>
      </c>
      <c r="I68" s="16">
        <f t="shared" si="56"/>
        <v>6.2092516481429012E-3</v>
      </c>
      <c r="J68" s="15">
        <f t="shared" si="57"/>
        <v>6379817.331853685</v>
      </c>
      <c r="K68" s="15">
        <f t="shared" si="58"/>
        <v>-0.29222591740241999</v>
      </c>
      <c r="L68" s="15">
        <f t="shared" si="59"/>
        <v>8.5395986801685989E-2</v>
      </c>
      <c r="M68" s="17">
        <f t="shared" si="60"/>
        <v>0</v>
      </c>
      <c r="N68" s="15">
        <f t="shared" si="61"/>
        <v>3.5133518692471277E-2</v>
      </c>
      <c r="O68" s="16">
        <f t="shared" si="62"/>
        <v>0.92081326484645687</v>
      </c>
      <c r="P68" s="15">
        <f t="shared" si="63"/>
        <v>4.9706414972557207</v>
      </c>
      <c r="Q68" s="15">
        <f t="shared" si="64"/>
        <v>3.5878484551694894</v>
      </c>
      <c r="R68" s="15">
        <f t="shared" si="65"/>
        <v>57.555842278370882</v>
      </c>
      <c r="S68" s="15">
        <f t="shared" si="66"/>
        <v>21.400052520499216</v>
      </c>
      <c r="T68" s="15">
        <f t="shared" si="67"/>
        <v>1123.2922759989692</v>
      </c>
      <c r="U68" s="15">
        <f t="shared" si="68"/>
        <v>215184.80172740598</v>
      </c>
      <c r="V68" s="15">
        <f t="shared" si="69"/>
        <v>-1802765.5126288082</v>
      </c>
      <c r="W68" s="15">
        <f t="shared" si="70"/>
        <v>715098.72780671506</v>
      </c>
      <c r="X68" s="15">
        <f t="shared" si="71"/>
        <v>8197955.5935762431</v>
      </c>
      <c r="Y68" s="15" t="str">
        <f>VLOOKUP(_xlfn.FLOOR.MATH(A68/8+11),Coef!$B$4:$C$23,2)</f>
        <v>K</v>
      </c>
      <c r="Z68" s="15">
        <f t="shared" si="72"/>
        <v>7</v>
      </c>
      <c r="AA68" s="15" t="str">
        <f>VLOOKUP(MOD(C68-1,3)*8+Z68,Coef!$A$2:$C$25,3)</f>
        <v>G</v>
      </c>
      <c r="AB68" s="15">
        <f t="shared" si="73"/>
        <v>1</v>
      </c>
      <c r="AC68" s="15" t="str">
        <f>VLOOKUP(MOD(MOD(C68+1,2)*5+AB68,20)+1,Coef!$A$2:$C$21,3)</f>
        <v>B</v>
      </c>
      <c r="AD68" s="15"/>
      <c r="AE68" s="15" t="str">
        <f t="shared" si="27"/>
        <v>15098</v>
      </c>
      <c r="AF68" s="15" t="str">
        <f t="shared" si="27"/>
        <v>97955</v>
      </c>
      <c r="AG68" s="18" t="str">
        <f t="shared" si="74"/>
        <v>715098 mE 8197955 mN 13 S</v>
      </c>
      <c r="AH68" s="52" t="str">
        <f t="shared" si="75"/>
        <v>13KGB1509897955</v>
      </c>
    </row>
    <row r="69" spans="1:34">
      <c r="A69" s="13">
        <v>31.093595029496782</v>
      </c>
      <c r="B69" s="13">
        <v>-85.128276045106304</v>
      </c>
      <c r="C69" s="15">
        <f t="shared" si="52"/>
        <v>16</v>
      </c>
      <c r="D69" s="15">
        <f t="shared" si="53"/>
        <v>-87</v>
      </c>
      <c r="E69" s="15">
        <f t="shared" si="26"/>
        <v>0.54268560954646217</v>
      </c>
      <c r="F69" s="15">
        <f t="shared" si="26"/>
        <v>-1.4857687035337219</v>
      </c>
      <c r="G69" s="15">
        <f t="shared" si="54"/>
        <v>-1.5184364492350666</v>
      </c>
      <c r="H69" s="15">
        <f t="shared" si="55"/>
        <v>0.85632482138677057</v>
      </c>
      <c r="I69" s="16">
        <f t="shared" si="56"/>
        <v>4.9420204481176464E-3</v>
      </c>
      <c r="J69" s="15">
        <f t="shared" si="57"/>
        <v>6383838.5372134</v>
      </c>
      <c r="K69" s="15">
        <f t="shared" si="58"/>
        <v>0.60308610997531076</v>
      </c>
      <c r="L69" s="15">
        <f t="shared" si="59"/>
        <v>0.36371285604515263</v>
      </c>
      <c r="M69" s="17">
        <f t="shared" si="60"/>
        <v>0</v>
      </c>
      <c r="N69" s="15">
        <f t="shared" si="61"/>
        <v>3.2667745701344675E-2</v>
      </c>
      <c r="O69" s="16">
        <f t="shared" si="62"/>
        <v>0.64122916440296507</v>
      </c>
      <c r="P69" s="15">
        <f t="shared" si="63"/>
        <v>4.6808630222523444</v>
      </c>
      <c r="Q69" s="15">
        <f t="shared" si="64"/>
        <v>-1.2411024513211104</v>
      </c>
      <c r="R69" s="15">
        <f t="shared" si="65"/>
        <v>40.77811970932536</v>
      </c>
      <c r="S69" s="15">
        <f t="shared" si="66"/>
        <v>-89.587192087563878</v>
      </c>
      <c r="T69" s="15">
        <f t="shared" si="67"/>
        <v>325.27305396311232</v>
      </c>
      <c r="U69" s="15">
        <f t="shared" si="68"/>
        <v>178597.71987392841</v>
      </c>
      <c r="V69" s="15">
        <f t="shared" si="69"/>
        <v>3442858.1112278323</v>
      </c>
      <c r="W69" s="15">
        <f t="shared" si="70"/>
        <v>678526.28078597877</v>
      </c>
      <c r="X69" s="15">
        <f t="shared" si="71"/>
        <v>3441480.9679833413</v>
      </c>
      <c r="Y69" s="15" t="str">
        <f>VLOOKUP(_xlfn.FLOOR.MATH(A69/8+11),Coef!$B$4:$C$23,2)</f>
        <v>R</v>
      </c>
      <c r="Z69" s="15">
        <f t="shared" si="72"/>
        <v>6</v>
      </c>
      <c r="AA69" s="15" t="str">
        <f>VLOOKUP(MOD(C69-1,3)*8+Z69,Coef!$A$2:$C$25,3)</f>
        <v>F</v>
      </c>
      <c r="AB69" s="15">
        <f t="shared" si="73"/>
        <v>14</v>
      </c>
      <c r="AC69" s="15" t="str">
        <f>VLOOKUP(MOD(MOD(C69+1,2)*5+AB69,20)+1,Coef!$A$2:$C$21,3)</f>
        <v>V</v>
      </c>
      <c r="AD69" s="15"/>
      <c r="AE69" s="15" t="str">
        <f t="shared" si="27"/>
        <v>78526</v>
      </c>
      <c r="AF69" s="15" t="str">
        <f t="shared" si="27"/>
        <v>41480</v>
      </c>
      <c r="AG69" s="18" t="str">
        <f t="shared" si="74"/>
        <v>678526 mE 3441480 mN 16 S</v>
      </c>
      <c r="AH69" s="52" t="str">
        <f t="shared" si="75"/>
        <v>16RFV7852641480</v>
      </c>
    </row>
    <row r="70" spans="1:34">
      <c r="A70" s="13">
        <v>-32.81440321503819</v>
      </c>
      <c r="B70" s="13">
        <v>179.53221173220709</v>
      </c>
      <c r="C70" s="15">
        <f t="shared" si="52"/>
        <v>60</v>
      </c>
      <c r="D70" s="15">
        <f t="shared" si="53"/>
        <v>177</v>
      </c>
      <c r="E70" s="15">
        <f t="shared" si="26"/>
        <v>-0.57271937817942931</v>
      </c>
      <c r="F70" s="15">
        <f t="shared" si="26"/>
        <v>3.1334282081146059</v>
      </c>
      <c r="G70" s="15">
        <f t="shared" si="54"/>
        <v>3.0892327760299634</v>
      </c>
      <c r="H70" s="15">
        <f t="shared" si="55"/>
        <v>0.84043040041829253</v>
      </c>
      <c r="I70" s="16">
        <f t="shared" si="56"/>
        <v>4.7602633507823787E-3</v>
      </c>
      <c r="J70" s="15">
        <f t="shared" si="57"/>
        <v>6384415.9164827084</v>
      </c>
      <c r="K70" s="15">
        <f t="shared" si="58"/>
        <v>-0.64481186959747627</v>
      </c>
      <c r="L70" s="15">
        <f t="shared" si="59"/>
        <v>0.41578234717379275</v>
      </c>
      <c r="M70" s="17">
        <f t="shared" si="60"/>
        <v>0</v>
      </c>
      <c r="N70" s="15">
        <f t="shared" si="61"/>
        <v>4.4195432084642494E-2</v>
      </c>
      <c r="O70" s="16">
        <f t="shared" si="62"/>
        <v>0.58897791617698969</v>
      </c>
      <c r="P70" s="15">
        <f t="shared" si="63"/>
        <v>4.6271506634119239</v>
      </c>
      <c r="Q70" s="15">
        <f t="shared" si="64"/>
        <v>-2.1297680607850547</v>
      </c>
      <c r="R70" s="15">
        <f t="shared" si="65"/>
        <v>37.689622884031898</v>
      </c>
      <c r="S70" s="15">
        <f t="shared" si="66"/>
        <v>-107.2870047733538</v>
      </c>
      <c r="T70" s="15">
        <f t="shared" si="67"/>
        <v>185.3003429857944</v>
      </c>
      <c r="U70" s="15">
        <f t="shared" si="68"/>
        <v>237169.6463417456</v>
      </c>
      <c r="V70" s="15">
        <f t="shared" si="69"/>
        <v>-3635006.1151193264</v>
      </c>
      <c r="W70" s="15">
        <f t="shared" si="70"/>
        <v>737074.77848320897</v>
      </c>
      <c r="X70" s="15">
        <f t="shared" si="71"/>
        <v>6366447.8873267211</v>
      </c>
      <c r="Y70" s="15" t="str">
        <f>VLOOKUP(_xlfn.FLOOR.MATH(A70/8+11),Coef!$B$4:$C$23,2)</f>
        <v>H</v>
      </c>
      <c r="Z70" s="15">
        <f t="shared" si="72"/>
        <v>7</v>
      </c>
      <c r="AA70" s="15" t="str">
        <f>VLOOKUP(MOD(C70-1,3)*8+Z70,Coef!$A$2:$C$25,3)</f>
        <v>Y</v>
      </c>
      <c r="AB70" s="15">
        <f t="shared" si="73"/>
        <v>3</v>
      </c>
      <c r="AC70" s="15" t="str">
        <f>VLOOKUP(MOD(MOD(C70+1,2)*5+AB70,20)+1,Coef!$A$2:$C$21,3)</f>
        <v>J</v>
      </c>
      <c r="AD70" s="15"/>
      <c r="AE70" s="15" t="str">
        <f t="shared" si="27"/>
        <v>37074</v>
      </c>
      <c r="AF70" s="15" t="str">
        <f t="shared" si="27"/>
        <v>66447</v>
      </c>
      <c r="AG70" s="18" t="str">
        <f t="shared" si="74"/>
        <v>737074 mE 6366447 mN 60 N</v>
      </c>
      <c r="AH70" s="52" t="str">
        <f t="shared" si="75"/>
        <v>60HYJ3707466447</v>
      </c>
    </row>
    <row r="71" spans="1:34">
      <c r="A71" s="13">
        <v>-27.643312230787643</v>
      </c>
      <c r="B71" s="13">
        <v>-91.826389907470158</v>
      </c>
      <c r="C71" s="15">
        <f t="shared" si="52"/>
        <v>15</v>
      </c>
      <c r="D71" s="15">
        <f t="shared" si="53"/>
        <v>-93</v>
      </c>
      <c r="E71" s="15">
        <f t="shared" si="26"/>
        <v>-0.48246681458406299</v>
      </c>
      <c r="F71" s="15">
        <f t="shared" si="26"/>
        <v>-1.6026728441054454</v>
      </c>
      <c r="G71" s="15">
        <f t="shared" si="54"/>
        <v>-1.6231562043547263</v>
      </c>
      <c r="H71" s="15">
        <f t="shared" si="55"/>
        <v>0.88585310157179797</v>
      </c>
      <c r="I71" s="16">
        <f t="shared" si="56"/>
        <v>5.2887238730153427E-3</v>
      </c>
      <c r="J71" s="15">
        <f t="shared" si="57"/>
        <v>6382737.614913418</v>
      </c>
      <c r="K71" s="15">
        <f t="shared" si="58"/>
        <v>-0.52375029167702236</v>
      </c>
      <c r="L71" s="15">
        <f t="shared" si="59"/>
        <v>0.27431436803176601</v>
      </c>
      <c r="M71" s="17">
        <f t="shared" si="60"/>
        <v>0</v>
      </c>
      <c r="N71" s="15">
        <f t="shared" si="61"/>
        <v>2.048336024928088E-2</v>
      </c>
      <c r="O71" s="16">
        <f t="shared" si="62"/>
        <v>0.73097435584124937</v>
      </c>
      <c r="P71" s="15">
        <f t="shared" si="63"/>
        <v>4.7733960292261921</v>
      </c>
      <c r="Q71" s="15">
        <f t="shared" si="64"/>
        <v>0.29577671308049563</v>
      </c>
      <c r="R71" s="15">
        <f t="shared" si="65"/>
        <v>46.114215399896544</v>
      </c>
      <c r="S71" s="15">
        <f t="shared" si="66"/>
        <v>-56.94776531791463</v>
      </c>
      <c r="T71" s="15">
        <f t="shared" si="67"/>
        <v>572.44722561563208</v>
      </c>
      <c r="U71" s="15">
        <f t="shared" si="68"/>
        <v>115821.00394789726</v>
      </c>
      <c r="V71" s="15">
        <f t="shared" si="69"/>
        <v>-3059465.2344444846</v>
      </c>
      <c r="W71" s="15">
        <f t="shared" si="70"/>
        <v>615774.67554631806</v>
      </c>
      <c r="X71" s="15">
        <f t="shared" si="71"/>
        <v>6941758.5516492929</v>
      </c>
      <c r="Y71" s="15" t="str">
        <f>VLOOKUP(_xlfn.FLOOR.MATH(A71/8+11),Coef!$B$4:$C$23,2)</f>
        <v>J</v>
      </c>
      <c r="Z71" s="15">
        <f t="shared" si="72"/>
        <v>6</v>
      </c>
      <c r="AA71" s="15" t="str">
        <f>VLOOKUP(MOD(C71-1,3)*8+Z71,Coef!$A$2:$C$25,3)</f>
        <v>X</v>
      </c>
      <c r="AB71" s="15">
        <f t="shared" si="73"/>
        <v>9</v>
      </c>
      <c r="AC71" s="15" t="str">
        <f>VLOOKUP(MOD(MOD(C71+1,2)*5+AB71,20)+1,Coef!$A$2:$C$21,3)</f>
        <v>K</v>
      </c>
      <c r="AD71" s="15"/>
      <c r="AE71" s="15" t="str">
        <f t="shared" si="27"/>
        <v>15774</v>
      </c>
      <c r="AF71" s="15" t="str">
        <f t="shared" si="27"/>
        <v>41758</v>
      </c>
      <c r="AG71" s="18" t="str">
        <f t="shared" si="74"/>
        <v>615774 mE 6941758 mN 15 S</v>
      </c>
      <c r="AH71" s="52" t="str">
        <f t="shared" si="75"/>
        <v>15JXK1577441758</v>
      </c>
    </row>
    <row r="72" spans="1:34">
      <c r="A72" s="13">
        <v>-66.409798505539825</v>
      </c>
      <c r="B72" s="13">
        <v>-173.69437721879484</v>
      </c>
      <c r="C72" s="15">
        <f t="shared" si="52"/>
        <v>2</v>
      </c>
      <c r="D72" s="15">
        <f t="shared" si="53"/>
        <v>-171</v>
      </c>
      <c r="E72" s="15">
        <f t="shared" si="26"/>
        <v>-1.1590696395076796</v>
      </c>
      <c r="F72" s="15">
        <f t="shared" si="26"/>
        <v>-3.0315387746690008</v>
      </c>
      <c r="G72" s="15">
        <f t="shared" si="54"/>
        <v>-2.9845130209103035</v>
      </c>
      <c r="H72" s="15">
        <f t="shared" si="55"/>
        <v>0.4001923138465871</v>
      </c>
      <c r="I72" s="16">
        <f t="shared" si="56"/>
        <v>1.0793566192934716E-3</v>
      </c>
      <c r="J72" s="15">
        <f t="shared" si="57"/>
        <v>6396142.6974705961</v>
      </c>
      <c r="K72" s="15">
        <f t="shared" si="58"/>
        <v>-2.2899769701139094</v>
      </c>
      <c r="L72" s="15">
        <f t="shared" si="59"/>
        <v>5.2439945236520806</v>
      </c>
      <c r="M72" s="17">
        <f t="shared" si="60"/>
        <v>0</v>
      </c>
      <c r="N72" s="15">
        <f t="shared" si="61"/>
        <v>-4.7025753758697331E-2</v>
      </c>
      <c r="O72" s="16">
        <f t="shared" si="62"/>
        <v>-4.2429151670327876</v>
      </c>
      <c r="P72" s="15">
        <f t="shared" si="63"/>
        <v>-0.23427565403559295</v>
      </c>
      <c r="Q72" s="15">
        <f t="shared" si="64"/>
        <v>-61.549023737337052</v>
      </c>
      <c r="R72" s="15">
        <f t="shared" si="65"/>
        <v>-217.22862378673048</v>
      </c>
      <c r="S72" s="15">
        <f t="shared" si="66"/>
        <v>2327.3261711499108</v>
      </c>
      <c r="T72" s="15">
        <f t="shared" si="67"/>
        <v>-141.05721777251051</v>
      </c>
      <c r="U72" s="15">
        <f t="shared" si="68"/>
        <v>-120341.06262925721</v>
      </c>
      <c r="V72" s="15">
        <f t="shared" si="69"/>
        <v>-7371129.7161730779</v>
      </c>
      <c r="W72" s="15">
        <f t="shared" si="70"/>
        <v>379707.07379579451</v>
      </c>
      <c r="X72" s="15">
        <f t="shared" si="71"/>
        <v>2631818.7357133906</v>
      </c>
      <c r="Y72" s="15" t="str">
        <f>VLOOKUP(_xlfn.FLOOR.MATH(A72/8+11),Coef!$B$4:$C$23,2)</f>
        <v>D</v>
      </c>
      <c r="Z72" s="15">
        <f t="shared" si="72"/>
        <v>3</v>
      </c>
      <c r="AA72" s="15" t="str">
        <f>VLOOKUP(MOD(C72-1,3)*8+Z72,Coef!$A$2:$C$25,3)</f>
        <v>L</v>
      </c>
      <c r="AB72" s="15">
        <f t="shared" si="73"/>
        <v>6</v>
      </c>
      <c r="AC72" s="15" t="str">
        <f>VLOOKUP(MOD(MOD(C72+1,2)*5+AB72,20)+1,Coef!$A$2:$C$21,3)</f>
        <v>M</v>
      </c>
      <c r="AD72" s="15"/>
      <c r="AE72" s="15" t="str">
        <f t="shared" si="27"/>
        <v>79707</v>
      </c>
      <c r="AF72" s="15" t="str">
        <f t="shared" si="27"/>
        <v>31818</v>
      </c>
      <c r="AG72" s="18" t="str">
        <f t="shared" si="74"/>
        <v>379707 mE 2631818 mN 2 S</v>
      </c>
      <c r="AH72" s="52" t="str">
        <f t="shared" si="75"/>
        <v>2DLM7970731818</v>
      </c>
    </row>
    <row r="73" spans="1:34">
      <c r="A73" s="13">
        <v>-0.99327164090396991</v>
      </c>
      <c r="B73" s="13">
        <v>-86.668894139756389</v>
      </c>
      <c r="C73" s="15">
        <f t="shared" si="52"/>
        <v>16</v>
      </c>
      <c r="D73" s="15">
        <f t="shared" si="53"/>
        <v>-87</v>
      </c>
      <c r="E73" s="15">
        <f t="shared" si="26"/>
        <v>-1.733586050046106E-2</v>
      </c>
      <c r="F73" s="15">
        <f t="shared" si="26"/>
        <v>-1.5126575618011675</v>
      </c>
      <c r="G73" s="15">
        <f t="shared" si="54"/>
        <v>-1.5184364492350666</v>
      </c>
      <c r="H73" s="15">
        <f t="shared" si="55"/>
        <v>0.99984973773362984</v>
      </c>
      <c r="I73" s="16">
        <f t="shared" si="56"/>
        <v>6.7374715879727487E-3</v>
      </c>
      <c r="J73" s="15">
        <f t="shared" si="57"/>
        <v>6378143.4153767927</v>
      </c>
      <c r="K73" s="15">
        <f t="shared" si="58"/>
        <v>-1.7337597369873933E-2</v>
      </c>
      <c r="L73" s="15">
        <f t="shared" si="59"/>
        <v>3.0059228255985954E-4</v>
      </c>
      <c r="M73" s="17">
        <f t="shared" si="60"/>
        <v>0</v>
      </c>
      <c r="N73" s="15">
        <f t="shared" si="61"/>
        <v>5.7788874338990937E-3</v>
      </c>
      <c r="O73" s="16">
        <f t="shared" si="62"/>
        <v>1.0064368793054128</v>
      </c>
      <c r="P73" s="15">
        <f t="shared" si="63"/>
        <v>5.0605182261027899</v>
      </c>
      <c r="Q73" s="15">
        <f t="shared" si="64"/>
        <v>5.0890314949551332</v>
      </c>
      <c r="R73" s="15">
        <f t="shared" si="65"/>
        <v>62.801014740171993</v>
      </c>
      <c r="S73" s="15">
        <f t="shared" si="66"/>
        <v>60.856032470300612</v>
      </c>
      <c r="T73" s="15">
        <f t="shared" si="67"/>
        <v>1384.0649064720853</v>
      </c>
      <c r="U73" s="15">
        <f t="shared" si="68"/>
        <v>36853.240763247777</v>
      </c>
      <c r="V73" s="15">
        <f t="shared" si="69"/>
        <v>-109832.24879322512</v>
      </c>
      <c r="W73" s="15">
        <f t="shared" si="70"/>
        <v>536838.49946694251</v>
      </c>
      <c r="X73" s="15">
        <f t="shared" si="71"/>
        <v>9890211.6841062922</v>
      </c>
      <c r="Y73" s="15" t="str">
        <f>VLOOKUP(_xlfn.FLOOR.MATH(A73/8+11),Coef!$B$4:$C$23,2)</f>
        <v>M</v>
      </c>
      <c r="Z73" s="15">
        <f t="shared" si="72"/>
        <v>5</v>
      </c>
      <c r="AA73" s="15" t="str">
        <f>VLOOKUP(MOD(C73-1,3)*8+Z73,Coef!$A$2:$C$25,3)</f>
        <v>E</v>
      </c>
      <c r="AB73" s="15">
        <f t="shared" si="73"/>
        <v>18</v>
      </c>
      <c r="AC73" s="15" t="str">
        <f>VLOOKUP(MOD(MOD(C73+1,2)*5+AB73,20)+1,Coef!$A$2:$C$21,3)</f>
        <v>D</v>
      </c>
      <c r="AD73" s="15"/>
      <c r="AE73" s="15" t="str">
        <f t="shared" si="27"/>
        <v>36838</v>
      </c>
      <c r="AF73" s="15" t="str">
        <f t="shared" si="27"/>
        <v>90211</v>
      </c>
      <c r="AG73" s="18" t="str">
        <f t="shared" si="74"/>
        <v>536838 mE 9890211 mN 16 S</v>
      </c>
      <c r="AH73" s="52" t="str">
        <f t="shared" si="75"/>
        <v>16MED3683890211</v>
      </c>
    </row>
    <row r="74" spans="1:34">
      <c r="A74" s="13">
        <v>17.682464320883781</v>
      </c>
      <c r="B74" s="13">
        <v>42.562704078603758</v>
      </c>
      <c r="C74" s="15">
        <f t="shared" si="52"/>
        <v>38</v>
      </c>
      <c r="D74" s="15">
        <f t="shared" si="53"/>
        <v>45</v>
      </c>
      <c r="E74" s="15">
        <f t="shared" si="26"/>
        <v>0.30861722226584509</v>
      </c>
      <c r="F74" s="15">
        <f t="shared" si="26"/>
        <v>0.7428593247236549</v>
      </c>
      <c r="G74" s="15">
        <f t="shared" si="54"/>
        <v>0.78539816339744828</v>
      </c>
      <c r="H74" s="15">
        <f t="shared" si="55"/>
        <v>0.95275448757526238</v>
      </c>
      <c r="I74" s="16">
        <f t="shared" si="56"/>
        <v>6.1177183483973781E-3</v>
      </c>
      <c r="J74" s="15">
        <f t="shared" si="57"/>
        <v>6380107.5327120395</v>
      </c>
      <c r="K74" s="15">
        <f t="shared" si="58"/>
        <v>0.31880351498826576</v>
      </c>
      <c r="L74" s="15">
        <f t="shared" si="59"/>
        <v>0.10163568116887339</v>
      </c>
      <c r="M74" s="17">
        <f t="shared" si="60"/>
        <v>0</v>
      </c>
      <c r="N74" s="15">
        <f t="shared" si="61"/>
        <v>-4.2538838673793378E-2</v>
      </c>
      <c r="O74" s="16">
        <f t="shared" si="62"/>
        <v>0.90448203717952391</v>
      </c>
      <c r="P74" s="15">
        <f t="shared" si="63"/>
        <v>4.9535734898778641</v>
      </c>
      <c r="Q74" s="15">
        <f t="shared" si="64"/>
        <v>3.3025987588737471</v>
      </c>
      <c r="R74" s="15">
        <f t="shared" si="65"/>
        <v>56.562057362351524</v>
      </c>
      <c r="S74" s="15">
        <f t="shared" si="66"/>
        <v>14.164495134574825</v>
      </c>
      <c r="T74" s="15">
        <f t="shared" si="67"/>
        <v>1074.4194337520446</v>
      </c>
      <c r="U74" s="15">
        <f t="shared" si="68"/>
        <v>-258643.86943109179</v>
      </c>
      <c r="V74" s="15">
        <f t="shared" si="69"/>
        <v>1957509.1983958841</v>
      </c>
      <c r="W74" s="15">
        <f t="shared" si="70"/>
        <v>241459.58811668062</v>
      </c>
      <c r="X74" s="15">
        <f t="shared" si="71"/>
        <v>1956726.194716526</v>
      </c>
      <c r="Y74" s="15" t="str">
        <f>VLOOKUP(_xlfn.FLOOR.MATH(A74/8+11),Coef!$B$4:$C$23,2)</f>
        <v>Q</v>
      </c>
      <c r="Z74" s="15">
        <f t="shared" si="72"/>
        <v>2</v>
      </c>
      <c r="AA74" s="15" t="str">
        <f>VLOOKUP(MOD(C74-1,3)*8+Z74,Coef!$A$2:$C$25,3)</f>
        <v>K</v>
      </c>
      <c r="AB74" s="15">
        <f t="shared" si="73"/>
        <v>19</v>
      </c>
      <c r="AC74" s="15" t="str">
        <f>VLOOKUP(MOD(MOD(C74+1,2)*5+AB74,20)+1,Coef!$A$2:$C$21,3)</f>
        <v>E</v>
      </c>
      <c r="AD74" s="15"/>
      <c r="AE74" s="15" t="str">
        <f t="shared" si="27"/>
        <v>41459</v>
      </c>
      <c r="AF74" s="15" t="str">
        <f t="shared" si="27"/>
        <v>56726</v>
      </c>
      <c r="AG74" s="18" t="str">
        <f t="shared" si="74"/>
        <v>241459 mE 1956726 mN 38 N</v>
      </c>
      <c r="AH74" s="52" t="str">
        <f t="shared" si="75"/>
        <v>38QKE4145956726</v>
      </c>
    </row>
    <row r="75" spans="1:34">
      <c r="A75" s="13">
        <v>34.744644447935372</v>
      </c>
      <c r="B75" s="13">
        <v>-6.1501401451920401E-2</v>
      </c>
      <c r="C75" s="15">
        <f t="shared" si="52"/>
        <v>30</v>
      </c>
      <c r="D75" s="15">
        <f t="shared" si="53"/>
        <v>-3</v>
      </c>
      <c r="E75" s="15">
        <f t="shared" si="26"/>
        <v>0.60640844305123975</v>
      </c>
      <c r="F75" s="15">
        <f t="shared" si="26"/>
        <v>-1.0734019499268319E-3</v>
      </c>
      <c r="G75" s="15">
        <f t="shared" si="54"/>
        <v>-5.2359877559829883E-2</v>
      </c>
      <c r="H75" s="15">
        <f t="shared" si="55"/>
        <v>0.82170021309967756</v>
      </c>
      <c r="I75" s="16">
        <f t="shared" si="56"/>
        <v>4.550449216230875E-3</v>
      </c>
      <c r="J75" s="15">
        <f t="shared" si="57"/>
        <v>6385082.6180720208</v>
      </c>
      <c r="K75" s="15">
        <f t="shared" si="58"/>
        <v>0.69358623744310177</v>
      </c>
      <c r="L75" s="15">
        <f t="shared" si="59"/>
        <v>0.48106186877047874</v>
      </c>
      <c r="M75" s="17">
        <f t="shared" si="60"/>
        <v>0</v>
      </c>
      <c r="N75" s="15">
        <f t="shared" si="61"/>
        <v>5.128647560990305E-2</v>
      </c>
      <c r="O75" s="16">
        <f t="shared" si="62"/>
        <v>0.52348858044575208</v>
      </c>
      <c r="P75" s="15">
        <f t="shared" si="63"/>
        <v>4.559975000527877</v>
      </c>
      <c r="Q75" s="15">
        <f t="shared" si="64"/>
        <v>-3.2370220662415399</v>
      </c>
      <c r="R75" s="15">
        <f t="shared" si="65"/>
        <v>33.836067712056796</v>
      </c>
      <c r="S75" s="15">
        <f t="shared" si="66"/>
        <v>-128.1156893659396</v>
      </c>
      <c r="T75" s="15">
        <f t="shared" si="67"/>
        <v>13.966541887080513</v>
      </c>
      <c r="U75" s="15">
        <f t="shared" si="68"/>
        <v>269122.51172854716</v>
      </c>
      <c r="V75" s="15">
        <f t="shared" si="69"/>
        <v>3850199.3681770526</v>
      </c>
      <c r="W75" s="15">
        <f t="shared" si="70"/>
        <v>769014.86272385577</v>
      </c>
      <c r="X75" s="15">
        <f t="shared" si="71"/>
        <v>3848659.2884297818</v>
      </c>
      <c r="Y75" s="15" t="str">
        <f>VLOOKUP(_xlfn.FLOOR.MATH(A75/8+11),Coef!$B$4:$C$23,2)</f>
        <v>S</v>
      </c>
      <c r="Z75" s="15">
        <f t="shared" si="72"/>
        <v>7</v>
      </c>
      <c r="AA75" s="15" t="str">
        <f>VLOOKUP(MOD(C75-1,3)*8+Z75,Coef!$A$2:$C$25,3)</f>
        <v>Y</v>
      </c>
      <c r="AB75" s="15">
        <f t="shared" si="73"/>
        <v>18</v>
      </c>
      <c r="AC75" s="15" t="str">
        <f>VLOOKUP(MOD(MOD(C75+1,2)*5+AB75,20)+1,Coef!$A$2:$C$21,3)</f>
        <v>D</v>
      </c>
      <c r="AD75" s="15"/>
      <c r="AE75" s="15" t="str">
        <f t="shared" si="27"/>
        <v>69014</v>
      </c>
      <c r="AF75" s="15" t="str">
        <f t="shared" si="27"/>
        <v>48659</v>
      </c>
      <c r="AG75" s="18" t="str">
        <f t="shared" si="74"/>
        <v>769014 mE 3848659 mN 30 S</v>
      </c>
      <c r="AH75" s="52" t="str">
        <f t="shared" si="75"/>
        <v>30SYD6901448659</v>
      </c>
    </row>
    <row r="76" spans="1:34">
      <c r="A76" s="13">
        <v>-71.95562609317787</v>
      </c>
      <c r="B76" s="13">
        <v>70.841289855772317</v>
      </c>
      <c r="C76" s="15">
        <f t="shared" si="52"/>
        <v>42</v>
      </c>
      <c r="D76" s="15">
        <f t="shared" si="53"/>
        <v>69</v>
      </c>
      <c r="E76" s="15">
        <f t="shared" si="26"/>
        <v>-1.2558625906598979</v>
      </c>
      <c r="F76" s="15">
        <f t="shared" si="26"/>
        <v>1.2364137543428859</v>
      </c>
      <c r="G76" s="15">
        <f t="shared" si="54"/>
        <v>1.2042771838760873</v>
      </c>
      <c r="H76" s="15">
        <f t="shared" si="55"/>
        <v>0.30975346710456636</v>
      </c>
      <c r="I76" s="16">
        <f t="shared" si="56"/>
        <v>6.4663591925998433E-4</v>
      </c>
      <c r="J76" s="15">
        <f t="shared" si="57"/>
        <v>6397525.525378786</v>
      </c>
      <c r="K76" s="15">
        <f t="shared" si="58"/>
        <v>-3.0695924579997067</v>
      </c>
      <c r="L76" s="15">
        <f t="shared" si="59"/>
        <v>9.4223978582086811</v>
      </c>
      <c r="M76" s="17">
        <f t="shared" si="60"/>
        <v>0</v>
      </c>
      <c r="N76" s="15">
        <f t="shared" si="61"/>
        <v>3.2136570466798631E-2</v>
      </c>
      <c r="O76" s="16">
        <f t="shared" si="62"/>
        <v>-8.4217512222894211</v>
      </c>
      <c r="P76" s="15">
        <f t="shared" si="63"/>
        <v>-4.4165764623832935</v>
      </c>
      <c r="Q76" s="15">
        <f t="shared" si="64"/>
        <v>-75.459141214271881</v>
      </c>
      <c r="R76" s="15">
        <f t="shared" si="65"/>
        <v>-398.55354677675092</v>
      </c>
      <c r="S76" s="15">
        <f t="shared" si="66"/>
        <v>10603.039113810828</v>
      </c>
      <c r="T76" s="15">
        <f t="shared" si="67"/>
        <v>19443.783580014271</v>
      </c>
      <c r="U76" s="15">
        <f t="shared" si="68"/>
        <v>63674.760566230179</v>
      </c>
      <c r="V76" s="15">
        <f t="shared" si="69"/>
        <v>-7988150.7711412814</v>
      </c>
      <c r="W76" s="15">
        <f t="shared" si="70"/>
        <v>563649.29066200368</v>
      </c>
      <c r="X76" s="15">
        <f t="shared" si="71"/>
        <v>2015044.4891671753</v>
      </c>
      <c r="Y76" s="15" t="str">
        <f>VLOOKUP(_xlfn.FLOOR.MATH(A76/8+11),Coef!$B$4:$C$23,2)</f>
        <v>D</v>
      </c>
      <c r="Z76" s="15">
        <f t="shared" si="72"/>
        <v>5</v>
      </c>
      <c r="AA76" s="15" t="str">
        <f>VLOOKUP(MOD(C76-1,3)*8+Z76,Coef!$A$2:$C$25,3)</f>
        <v>W</v>
      </c>
      <c r="AB76" s="15">
        <f t="shared" si="73"/>
        <v>0</v>
      </c>
      <c r="AC76" s="15" t="str">
        <f>VLOOKUP(MOD(MOD(C76+1,2)*5+AB76,20)+1,Coef!$A$2:$C$21,3)</f>
        <v>F</v>
      </c>
      <c r="AD76" s="15"/>
      <c r="AE76" s="15" t="str">
        <f t="shared" si="27"/>
        <v>63649</v>
      </c>
      <c r="AF76" s="15" t="str">
        <f t="shared" si="27"/>
        <v>15044</v>
      </c>
      <c r="AG76" s="18" t="str">
        <f t="shared" si="74"/>
        <v>563649 mE 2015044 mN 42 N</v>
      </c>
      <c r="AH76" s="52" t="str">
        <f t="shared" si="75"/>
        <v>42DWF6364915044</v>
      </c>
    </row>
    <row r="77" spans="1:34">
      <c r="A77" s="13">
        <v>52.43789434483395</v>
      </c>
      <c r="B77" s="13">
        <v>118.18214580706876</v>
      </c>
      <c r="C77" s="15">
        <f t="shared" si="52"/>
        <v>50</v>
      </c>
      <c r="D77" s="15">
        <f t="shared" si="53"/>
        <v>117</v>
      </c>
      <c r="E77" s="15">
        <f t="shared" si="26"/>
        <v>0.91521390913026723</v>
      </c>
      <c r="F77" s="15">
        <f t="shared" si="26"/>
        <v>2.0626675614053611</v>
      </c>
      <c r="G77" s="15">
        <f t="shared" si="54"/>
        <v>2.0420352248333655</v>
      </c>
      <c r="H77" s="15">
        <f t="shared" si="55"/>
        <v>0.60962102510897331</v>
      </c>
      <c r="I77" s="16">
        <f t="shared" si="56"/>
        <v>2.5046517325490545E-3</v>
      </c>
      <c r="J77" s="15">
        <f t="shared" si="57"/>
        <v>6391594.2729365109</v>
      </c>
      <c r="K77" s="15">
        <f t="shared" si="58"/>
        <v>1.3003045758979657</v>
      </c>
      <c r="L77" s="15">
        <f t="shared" si="59"/>
        <v>1.6907919901011883</v>
      </c>
      <c r="M77" s="17">
        <f t="shared" si="60"/>
        <v>0</v>
      </c>
      <c r="N77" s="15">
        <f t="shared" si="61"/>
        <v>2.0632336571995591E-2</v>
      </c>
      <c r="O77" s="16">
        <f t="shared" si="62"/>
        <v>-0.6882873383686392</v>
      </c>
      <c r="P77" s="15">
        <f t="shared" si="63"/>
        <v>3.3317749686129585</v>
      </c>
      <c r="Q77" s="15">
        <f t="shared" si="64"/>
        <v>-22.294792128706916</v>
      </c>
      <c r="R77" s="15">
        <f t="shared" si="65"/>
        <v>-34.928400783128041</v>
      </c>
      <c r="S77" s="15">
        <f t="shared" si="66"/>
        <v>-242.00177931942864</v>
      </c>
      <c r="T77" s="15">
        <f t="shared" si="67"/>
        <v>-2327.571267686074</v>
      </c>
      <c r="U77" s="15">
        <f t="shared" si="68"/>
        <v>80391.413685329186</v>
      </c>
      <c r="V77" s="15">
        <f t="shared" si="69"/>
        <v>5812726.1598576307</v>
      </c>
      <c r="W77" s="15">
        <f t="shared" si="70"/>
        <v>580359.25711985503</v>
      </c>
      <c r="X77" s="15">
        <f t="shared" si="71"/>
        <v>5810401.0693936879</v>
      </c>
      <c r="Y77" s="15" t="str">
        <f>VLOOKUP(_xlfn.FLOOR.MATH(A77/8+11),Coef!$B$4:$C$23,2)</f>
        <v>U</v>
      </c>
      <c r="Z77" s="15">
        <f t="shared" si="72"/>
        <v>5</v>
      </c>
      <c r="AA77" s="15" t="str">
        <f>VLOOKUP(MOD(C77-1,3)*8+Z77,Coef!$A$2:$C$25,3)</f>
        <v>N</v>
      </c>
      <c r="AB77" s="15">
        <f t="shared" si="73"/>
        <v>18</v>
      </c>
      <c r="AC77" s="15" t="str">
        <f>VLOOKUP(MOD(MOD(C77+1,2)*5+AB77,20)+1,Coef!$A$2:$C$21,3)</f>
        <v>D</v>
      </c>
      <c r="AD77" s="15"/>
      <c r="AE77" s="15" t="str">
        <f t="shared" si="27"/>
        <v>80359</v>
      </c>
      <c r="AF77" s="15" t="str">
        <f t="shared" si="27"/>
        <v>10401</v>
      </c>
      <c r="AG77" s="18" t="str">
        <f t="shared" si="74"/>
        <v>580359 mE 5810401 mN 50 N</v>
      </c>
      <c r="AH77" s="52" t="str">
        <f t="shared" si="75"/>
        <v>50UND8035910401</v>
      </c>
    </row>
    <row r="78" spans="1:34">
      <c r="A78" s="13">
        <v>41.065649673808352</v>
      </c>
      <c r="B78" s="13">
        <v>25.671783887136428</v>
      </c>
      <c r="C78" s="15">
        <f t="shared" si="52"/>
        <v>35</v>
      </c>
      <c r="D78" s="15">
        <f t="shared" si="53"/>
        <v>27</v>
      </c>
      <c r="E78" s="15">
        <f t="shared" si="26"/>
        <v>0.71673079627849112</v>
      </c>
      <c r="F78" s="15">
        <f t="shared" si="26"/>
        <v>0.44805715369095905</v>
      </c>
      <c r="G78" s="15">
        <f t="shared" si="54"/>
        <v>0.47123889803846897</v>
      </c>
      <c r="H78" s="15">
        <f t="shared" si="55"/>
        <v>0.75395737059374246</v>
      </c>
      <c r="I78" s="16">
        <f t="shared" si="56"/>
        <v>3.8310785368023837E-3</v>
      </c>
      <c r="J78" s="15">
        <f t="shared" si="57"/>
        <v>6387370.0639909357</v>
      </c>
      <c r="K78" s="15">
        <f t="shared" si="58"/>
        <v>0.87130038412822419</v>
      </c>
      <c r="L78" s="15">
        <f t="shared" si="59"/>
        <v>0.75916435938199101</v>
      </c>
      <c r="M78" s="17">
        <f t="shared" si="60"/>
        <v>0</v>
      </c>
      <c r="N78" s="15">
        <f t="shared" si="61"/>
        <v>-2.3181744347509914E-2</v>
      </c>
      <c r="O78" s="16">
        <f t="shared" si="62"/>
        <v>0.24466671915481139</v>
      </c>
      <c r="P78" s="15">
        <f t="shared" si="63"/>
        <v>4.2753740561002509</v>
      </c>
      <c r="Q78" s="15">
        <f t="shared" si="64"/>
        <v>-7.8663045843829824</v>
      </c>
      <c r="R78" s="15">
        <f t="shared" si="65"/>
        <v>17.61941085190292</v>
      </c>
      <c r="S78" s="15">
        <f t="shared" si="66"/>
        <v>-199.91409384193992</v>
      </c>
      <c r="T78" s="15">
        <f t="shared" si="67"/>
        <v>-664.25037679700392</v>
      </c>
      <c r="U78" s="15">
        <f t="shared" si="68"/>
        <v>-111640.14426247413</v>
      </c>
      <c r="V78" s="15">
        <f t="shared" si="69"/>
        <v>4548714.1305566197</v>
      </c>
      <c r="W78" s="15">
        <f t="shared" si="70"/>
        <v>388404.51179523085</v>
      </c>
      <c r="X78" s="15">
        <f t="shared" si="71"/>
        <v>4546894.6449043974</v>
      </c>
      <c r="Y78" s="15" t="str">
        <f>VLOOKUP(_xlfn.FLOOR.MATH(A78/8+11),Coef!$B$4:$C$23,2)</f>
        <v>T</v>
      </c>
      <c r="Z78" s="15">
        <f t="shared" si="72"/>
        <v>3</v>
      </c>
      <c r="AA78" s="15" t="str">
        <f>VLOOKUP(MOD(C78-1,3)*8+Z78,Coef!$A$2:$C$25,3)</f>
        <v>L</v>
      </c>
      <c r="AB78" s="15">
        <f t="shared" si="73"/>
        <v>5</v>
      </c>
      <c r="AC78" s="15" t="str">
        <f>VLOOKUP(MOD(MOD(C78+1,2)*5+AB78,20)+1,Coef!$A$2:$C$21,3)</f>
        <v>F</v>
      </c>
      <c r="AD78" s="15"/>
      <c r="AE78" s="15" t="str">
        <f t="shared" si="27"/>
        <v>88404</v>
      </c>
      <c r="AF78" s="15" t="str">
        <f t="shared" si="27"/>
        <v>46894</v>
      </c>
      <c r="AG78" s="18" t="str">
        <f t="shared" si="74"/>
        <v>388404 mE 4546894 mN 35 N</v>
      </c>
      <c r="AH78" s="52" t="str">
        <f t="shared" si="75"/>
        <v>35TLF8840446894</v>
      </c>
    </row>
    <row r="79" spans="1:34">
      <c r="A79" s="13">
        <v>-58.838247622794739</v>
      </c>
      <c r="B79" s="13">
        <v>57.747058008029398</v>
      </c>
      <c r="C79" s="15">
        <f t="shared" si="52"/>
        <v>40</v>
      </c>
      <c r="D79" s="15">
        <f t="shared" si="53"/>
        <v>57</v>
      </c>
      <c r="E79" s="15">
        <f t="shared" si="26"/>
        <v>-1.0269211471214947</v>
      </c>
      <c r="F79" s="15">
        <f t="shared" si="26"/>
        <v>1.0078762955802709</v>
      </c>
      <c r="G79" s="15">
        <f t="shared" si="54"/>
        <v>0.99483767363676778</v>
      </c>
      <c r="H79" s="15">
        <f t="shared" si="55"/>
        <v>0.51745589819221427</v>
      </c>
      <c r="I79" s="16">
        <f t="shared" si="56"/>
        <v>1.8045717565090252E-3</v>
      </c>
      <c r="J79" s="15">
        <f t="shared" si="57"/>
        <v>6393827.1663700687</v>
      </c>
      <c r="K79" s="15">
        <f t="shared" si="58"/>
        <v>-1.6536865844811259</v>
      </c>
      <c r="L79" s="15">
        <f t="shared" si="59"/>
        <v>2.7346793196928521</v>
      </c>
      <c r="M79" s="17">
        <f t="shared" si="60"/>
        <v>0</v>
      </c>
      <c r="N79" s="15">
        <f t="shared" si="61"/>
        <v>1.3038621943503137E-2</v>
      </c>
      <c r="O79" s="16">
        <f t="shared" si="62"/>
        <v>-1.7328747479363431</v>
      </c>
      <c r="P79" s="15">
        <f t="shared" si="63"/>
        <v>2.2815748520326267</v>
      </c>
      <c r="Q79" s="15">
        <f t="shared" si="64"/>
        <v>-36.434267114645678</v>
      </c>
      <c r="R79" s="15">
        <f t="shared" si="65"/>
        <v>-91.27422045730313</v>
      </c>
      <c r="S79" s="15">
        <f t="shared" si="66"/>
        <v>69.283691629421128</v>
      </c>
      <c r="T79" s="15">
        <f t="shared" si="67"/>
        <v>-3082.2288405158683</v>
      </c>
      <c r="U79" s="15">
        <f t="shared" si="68"/>
        <v>43138.020971851984</v>
      </c>
      <c r="V79" s="15">
        <f t="shared" si="69"/>
        <v>-6524891.5418701731</v>
      </c>
      <c r="W79" s="15">
        <f t="shared" si="70"/>
        <v>543120.76576346322</v>
      </c>
      <c r="X79" s="15">
        <f t="shared" si="71"/>
        <v>3477718.4147465751</v>
      </c>
      <c r="Y79" s="15" t="str">
        <f>VLOOKUP(_xlfn.FLOOR.MATH(A79/8+11),Coef!$B$4:$C$23,2)</f>
        <v>E</v>
      </c>
      <c r="Z79" s="15">
        <f t="shared" si="72"/>
        <v>5</v>
      </c>
      <c r="AA79" s="15" t="str">
        <f>VLOOKUP(MOD(C79-1,3)*8+Z79,Coef!$A$2:$C$25,3)</f>
        <v>E</v>
      </c>
      <c r="AB79" s="15">
        <f t="shared" si="73"/>
        <v>14</v>
      </c>
      <c r="AC79" s="15" t="str">
        <f>VLOOKUP(MOD(MOD(C79+1,2)*5+AB79,20)+1,Coef!$A$2:$C$21,3)</f>
        <v>V</v>
      </c>
      <c r="AD79" s="15"/>
      <c r="AE79" s="15" t="str">
        <f t="shared" si="27"/>
        <v>43120</v>
      </c>
      <c r="AF79" s="15" t="str">
        <f t="shared" si="27"/>
        <v>77718</v>
      </c>
      <c r="AG79" s="18" t="str">
        <f t="shared" si="74"/>
        <v>543120 mE 3477718 mN 40 N</v>
      </c>
      <c r="AH79" s="52" t="str">
        <f t="shared" si="75"/>
        <v>40EEV4312077718</v>
      </c>
    </row>
    <row r="80" spans="1:34">
      <c r="A80" s="13">
        <v>-29.071157239300987</v>
      </c>
      <c r="B80" s="13">
        <v>-173.86219377284573</v>
      </c>
      <c r="C80" s="15">
        <f t="shared" si="52"/>
        <v>2</v>
      </c>
      <c r="D80" s="15">
        <f t="shared" si="53"/>
        <v>-171</v>
      </c>
      <c r="E80" s="15">
        <f t="shared" si="26"/>
        <v>-0.50738741119078723</v>
      </c>
      <c r="F80" s="15">
        <f t="shared" si="26"/>
        <v>-3.0344677260765405</v>
      </c>
      <c r="G80" s="15">
        <f t="shared" si="54"/>
        <v>-2.9845130209103035</v>
      </c>
      <c r="H80" s="15">
        <f t="shared" si="55"/>
        <v>0.87401693409734993</v>
      </c>
      <c r="I80" s="16">
        <f t="shared" si="56"/>
        <v>5.1483393692701978E-3</v>
      </c>
      <c r="J80" s="15">
        <f t="shared" si="57"/>
        <v>6383183.3233393896</v>
      </c>
      <c r="K80" s="15">
        <f t="shared" si="58"/>
        <v>-0.55593369182177921</v>
      </c>
      <c r="L80" s="15">
        <f t="shared" si="59"/>
        <v>0.30906226970259298</v>
      </c>
      <c r="M80" s="17">
        <f t="shared" si="60"/>
        <v>0</v>
      </c>
      <c r="N80" s="15">
        <f t="shared" si="61"/>
        <v>-4.9954705166237012E-2</v>
      </c>
      <c r="O80" s="16">
        <f t="shared" si="62"/>
        <v>0.69608606966667719</v>
      </c>
      <c r="P80" s="15">
        <f t="shared" si="63"/>
        <v>4.7373788062138837</v>
      </c>
      <c r="Q80" s="15">
        <f t="shared" si="64"/>
        <v>-0.30323748478455281</v>
      </c>
      <c r="R80" s="15">
        <f t="shared" si="65"/>
        <v>44.034877514786544</v>
      </c>
      <c r="S80" s="15">
        <f t="shared" si="66"/>
        <v>-69.972360563741589</v>
      </c>
      <c r="T80" s="15">
        <f t="shared" si="67"/>
        <v>475.34483868458716</v>
      </c>
      <c r="U80" s="15">
        <f t="shared" si="68"/>
        <v>-278759.44944035687</v>
      </c>
      <c r="V80" s="15">
        <f t="shared" si="69"/>
        <v>-3220541.0627025389</v>
      </c>
      <c r="W80" s="15">
        <f t="shared" si="70"/>
        <v>221352.05433941924</v>
      </c>
      <c r="X80" s="15">
        <f t="shared" si="71"/>
        <v>6780747.1537225414</v>
      </c>
      <c r="Y80" s="15" t="str">
        <f>VLOOKUP(_xlfn.FLOOR.MATH(A80/8+11),Coef!$B$4:$C$23,2)</f>
        <v>J</v>
      </c>
      <c r="Z80" s="15">
        <f t="shared" si="72"/>
        <v>2</v>
      </c>
      <c r="AA80" s="15" t="str">
        <f>VLOOKUP(MOD(C80-1,3)*8+Z80,Coef!$A$2:$C$25,3)</f>
        <v>K</v>
      </c>
      <c r="AB80" s="15">
        <f t="shared" si="73"/>
        <v>7</v>
      </c>
      <c r="AC80" s="15" t="str">
        <f>VLOOKUP(MOD(MOD(C80+1,2)*5+AB80,20)+1,Coef!$A$2:$C$21,3)</f>
        <v>N</v>
      </c>
      <c r="AD80" s="15"/>
      <c r="AE80" s="15" t="str">
        <f t="shared" si="27"/>
        <v>21352</v>
      </c>
      <c r="AF80" s="15" t="str">
        <f t="shared" si="27"/>
        <v>80747</v>
      </c>
      <c r="AG80" s="18" t="str">
        <f t="shared" si="74"/>
        <v>221352 mE 6780747 mN 2 S</v>
      </c>
      <c r="AH80" s="52" t="str">
        <f t="shared" si="75"/>
        <v>2JKN2135280747</v>
      </c>
    </row>
    <row r="81" spans="1:34">
      <c r="A81" s="13">
        <v>31.90959164315953</v>
      </c>
      <c r="B81" s="13">
        <v>143.42561598318053</v>
      </c>
      <c r="C81" s="15">
        <f t="shared" si="52"/>
        <v>54</v>
      </c>
      <c r="D81" s="15">
        <f t="shared" si="53"/>
        <v>141</v>
      </c>
      <c r="E81" s="15">
        <f t="shared" si="26"/>
        <v>0.55692743714000126</v>
      </c>
      <c r="F81" s="15">
        <f t="shared" si="26"/>
        <v>2.5032492306075045</v>
      </c>
      <c r="G81" s="15">
        <f t="shared" si="54"/>
        <v>2.4609142453120043</v>
      </c>
      <c r="H81" s="15">
        <f t="shared" si="55"/>
        <v>0.84888321211570572</v>
      </c>
      <c r="I81" s="16">
        <f t="shared" si="56"/>
        <v>4.856499657735467E-3</v>
      </c>
      <c r="J81" s="15">
        <f t="shared" si="57"/>
        <v>6384110.1875942908</v>
      </c>
      <c r="K81" s="15">
        <f t="shared" si="58"/>
        <v>0.62267746907722765</v>
      </c>
      <c r="L81" s="15">
        <f t="shared" si="59"/>
        <v>0.38772723049642183</v>
      </c>
      <c r="M81" s="17">
        <f t="shared" si="60"/>
        <v>0</v>
      </c>
      <c r="N81" s="15">
        <f t="shared" si="61"/>
        <v>4.2334985295500172E-2</v>
      </c>
      <c r="O81" s="16">
        <f t="shared" si="62"/>
        <v>0.61712926916131361</v>
      </c>
      <c r="P81" s="15">
        <f t="shared" si="63"/>
        <v>4.6560756087788997</v>
      </c>
      <c r="Q81" s="15">
        <f t="shared" si="64"/>
        <v>-1.6515529130512367</v>
      </c>
      <c r="R81" s="15">
        <f t="shared" si="65"/>
        <v>39.352018880538338</v>
      </c>
      <c r="S81" s="15">
        <f t="shared" si="66"/>
        <v>-97.870130831886499</v>
      </c>
      <c r="T81" s="15">
        <f t="shared" si="67"/>
        <v>260.35279401923805</v>
      </c>
      <c r="U81" s="15">
        <f t="shared" si="68"/>
        <v>229459.16504700345</v>
      </c>
      <c r="V81" s="15">
        <f t="shared" si="69"/>
        <v>3534395.7121504606</v>
      </c>
      <c r="W81" s="15">
        <f t="shared" si="70"/>
        <v>729367.38138098468</v>
      </c>
      <c r="X81" s="15">
        <f t="shared" si="71"/>
        <v>3532981.9538656007</v>
      </c>
      <c r="Y81" s="15" t="str">
        <f>VLOOKUP(_xlfn.FLOOR.MATH(A81/8+11),Coef!$B$4:$C$23,2)</f>
        <v>R</v>
      </c>
      <c r="Z81" s="15">
        <f t="shared" si="72"/>
        <v>7</v>
      </c>
      <c r="AA81" s="15" t="str">
        <f>VLOOKUP(MOD(C81-1,3)*8+Z81,Coef!$A$2:$C$25,3)</f>
        <v>Y</v>
      </c>
      <c r="AB81" s="15">
        <f t="shared" si="73"/>
        <v>15</v>
      </c>
      <c r="AC81" s="15" t="str">
        <f>VLOOKUP(MOD(MOD(C81+1,2)*5+AB81,20)+1,Coef!$A$2:$C$21,3)</f>
        <v>A</v>
      </c>
      <c r="AD81" s="15"/>
      <c r="AE81" s="15" t="str">
        <f t="shared" si="27"/>
        <v>29367</v>
      </c>
      <c r="AF81" s="15" t="str">
        <f t="shared" si="27"/>
        <v>32981</v>
      </c>
      <c r="AG81" s="18" t="str">
        <f t="shared" si="74"/>
        <v>729367 mE 3532981 mN 54 N</v>
      </c>
      <c r="AH81" s="52" t="str">
        <f t="shared" si="75"/>
        <v>54RYA2936732981</v>
      </c>
    </row>
    <row r="82" spans="1:34">
      <c r="A82" s="13">
        <v>-49.409774827996955</v>
      </c>
      <c r="B82" s="13">
        <v>-136.75621157548068</v>
      </c>
      <c r="C82" s="15">
        <f t="shared" si="52"/>
        <v>8</v>
      </c>
      <c r="D82" s="15">
        <f t="shared" si="53"/>
        <v>-135</v>
      </c>
      <c r="E82" s="15">
        <f t="shared" si="26"/>
        <v>-0.8623632534175617</v>
      </c>
      <c r="F82" s="15">
        <f t="shared" si="26"/>
        <v>-2.3868461645461196</v>
      </c>
      <c r="G82" s="15">
        <f t="shared" si="54"/>
        <v>-2.3561944901923448</v>
      </c>
      <c r="H82" s="15">
        <f t="shared" si="55"/>
        <v>0.65064467388447988</v>
      </c>
      <c r="I82" s="16">
        <f t="shared" si="56"/>
        <v>2.8530884182602868E-3</v>
      </c>
      <c r="J82" s="15">
        <f t="shared" si="57"/>
        <v>6390483.8114790162</v>
      </c>
      <c r="K82" s="15">
        <f t="shared" si="58"/>
        <v>-1.1671229332302313</v>
      </c>
      <c r="L82" s="15">
        <f t="shared" si="59"/>
        <v>1.362175941271939</v>
      </c>
      <c r="M82" s="17">
        <f t="shared" si="60"/>
        <v>0</v>
      </c>
      <c r="N82" s="15">
        <f t="shared" si="61"/>
        <v>-3.0651674353774805E-2</v>
      </c>
      <c r="O82" s="16">
        <f t="shared" si="62"/>
        <v>-0.35932285285367871</v>
      </c>
      <c r="P82" s="15">
        <f t="shared" si="63"/>
        <v>3.663534414946493</v>
      </c>
      <c r="Q82" s="15">
        <f t="shared" si="64"/>
        <v>-17.398288722761968</v>
      </c>
      <c r="R82" s="15">
        <f t="shared" si="65"/>
        <v>-16.662862198415102</v>
      </c>
      <c r="S82" s="15">
        <f t="shared" si="66"/>
        <v>-261.87115525871366</v>
      </c>
      <c r="T82" s="15">
        <f t="shared" si="67"/>
        <v>-1847.7077533137035</v>
      </c>
      <c r="U82" s="15">
        <f t="shared" si="68"/>
        <v>-127444.60814090558</v>
      </c>
      <c r="V82" s="15">
        <f t="shared" si="69"/>
        <v>-5476683.6462725094</v>
      </c>
      <c r="W82" s="15">
        <f t="shared" si="70"/>
        <v>372606.36970235081</v>
      </c>
      <c r="X82" s="15">
        <f t="shared" si="71"/>
        <v>4525507.0271859998</v>
      </c>
      <c r="Y82" s="15" t="str">
        <f>VLOOKUP(_xlfn.FLOOR.MATH(A82/8+11),Coef!$B$4:$C$23,2)</f>
        <v>F</v>
      </c>
      <c r="Z82" s="15">
        <f t="shared" si="72"/>
        <v>3</v>
      </c>
      <c r="AA82" s="15" t="str">
        <f>VLOOKUP(MOD(C82-1,3)*8+Z82,Coef!$A$2:$C$25,3)</f>
        <v>L</v>
      </c>
      <c r="AB82" s="15">
        <f t="shared" si="73"/>
        <v>5</v>
      </c>
      <c r="AC82" s="15" t="str">
        <f>VLOOKUP(MOD(MOD(C82+1,2)*5+AB82,20)+1,Coef!$A$2:$C$21,3)</f>
        <v>L</v>
      </c>
      <c r="AD82" s="15"/>
      <c r="AE82" s="15" t="str">
        <f t="shared" si="27"/>
        <v>72606</v>
      </c>
      <c r="AF82" s="15" t="str">
        <f t="shared" si="27"/>
        <v>25507</v>
      </c>
      <c r="AG82" s="18" t="str">
        <f t="shared" si="74"/>
        <v>372606 mE 4525507 mN 8 S</v>
      </c>
      <c r="AH82" s="52" t="str">
        <f t="shared" si="75"/>
        <v>8FLL7260625507</v>
      </c>
    </row>
    <row r="83" spans="1:34">
      <c r="A83" s="13">
        <v>57.114265836630267</v>
      </c>
      <c r="B83" s="13">
        <v>-171.32259997172412</v>
      </c>
      <c r="C83" s="15">
        <f t="shared" si="52"/>
        <v>2</v>
      </c>
      <c r="D83" s="15">
        <f t="shared" si="53"/>
        <v>-171</v>
      </c>
      <c r="E83" s="15">
        <f t="shared" ref="E83:F113" si="76">A83*PI()/180</f>
        <v>0.99683198870851186</v>
      </c>
      <c r="F83" s="15">
        <f t="shared" si="76"/>
        <v>-2.9901434525837298</v>
      </c>
      <c r="G83" s="15">
        <f t="shared" si="54"/>
        <v>-2.9845130209103035</v>
      </c>
      <c r="H83" s="15">
        <f t="shared" si="55"/>
        <v>0.54296537967581981</v>
      </c>
      <c r="I83" s="16">
        <f t="shared" si="56"/>
        <v>1.9868805165477814E-3</v>
      </c>
      <c r="J83" s="15">
        <f t="shared" si="57"/>
        <v>6393245.470266141</v>
      </c>
      <c r="K83" s="15">
        <f t="shared" si="58"/>
        <v>1.5466088864531526</v>
      </c>
      <c r="L83" s="15">
        <f t="shared" si="59"/>
        <v>2.3919990476558608</v>
      </c>
      <c r="M83" s="17">
        <f t="shared" si="60"/>
        <v>0</v>
      </c>
      <c r="N83" s="15">
        <f t="shared" si="61"/>
        <v>-5.6304316734263615E-3</v>
      </c>
      <c r="O83" s="16">
        <f t="shared" si="62"/>
        <v>-1.3900121671393131</v>
      </c>
      <c r="P83" s="15">
        <f t="shared" si="63"/>
        <v>2.6258986677698171</v>
      </c>
      <c r="Q83" s="15">
        <f t="shared" si="64"/>
        <v>-32.030855340990762</v>
      </c>
      <c r="R83" s="15">
        <f t="shared" si="65"/>
        <v>-73.046190960703598</v>
      </c>
      <c r="S83" s="15">
        <f t="shared" si="66"/>
        <v>-74.276707294592711</v>
      </c>
      <c r="T83" s="15">
        <f t="shared" si="67"/>
        <v>-2963.3341631137164</v>
      </c>
      <c r="U83" s="15">
        <f t="shared" si="68"/>
        <v>-19544.936825458492</v>
      </c>
      <c r="V83" s="15">
        <f t="shared" si="69"/>
        <v>6332684.8383849375</v>
      </c>
      <c r="W83" s="15">
        <f t="shared" si="70"/>
        <v>480462.88114927168</v>
      </c>
      <c r="X83" s="15">
        <f t="shared" si="71"/>
        <v>6330151.7644495834</v>
      </c>
      <c r="Y83" s="15" t="str">
        <f>VLOOKUP(_xlfn.FLOOR.MATH(A83/8+11),Coef!$B$4:$C$23,2)</f>
        <v>V</v>
      </c>
      <c r="Z83" s="15">
        <f t="shared" si="72"/>
        <v>4</v>
      </c>
      <c r="AA83" s="15" t="str">
        <f>VLOOKUP(MOD(C83-1,3)*8+Z83,Coef!$A$2:$C$25,3)</f>
        <v>M</v>
      </c>
      <c r="AB83" s="15">
        <f t="shared" si="73"/>
        <v>3</v>
      </c>
      <c r="AC83" s="15" t="str">
        <f>VLOOKUP(MOD(MOD(C83+1,2)*5+AB83,20)+1,Coef!$A$2:$C$21,3)</f>
        <v>J</v>
      </c>
      <c r="AD83" s="15"/>
      <c r="AE83" s="15" t="str">
        <f t="shared" ref="AE83:AF113" si="77">RIGHT(_xlfn.FLOOR.MATH(1000000+W83),5)</f>
        <v>80462</v>
      </c>
      <c r="AF83" s="15" t="str">
        <f t="shared" si="77"/>
        <v>30151</v>
      </c>
      <c r="AG83" s="18" t="str">
        <f t="shared" si="74"/>
        <v>480462 mE 6330151 mN 2 S</v>
      </c>
      <c r="AH83" s="52" t="str">
        <f t="shared" si="75"/>
        <v>2VMJ8046230151</v>
      </c>
    </row>
    <row r="84" spans="1:34">
      <c r="A84" s="13">
        <v>-41.380832592016539</v>
      </c>
      <c r="B84" s="13">
        <v>-93.567792106612572</v>
      </c>
      <c r="C84" s="15">
        <f t="shared" si="52"/>
        <v>15</v>
      </c>
      <c r="D84" s="15">
        <f t="shared" si="53"/>
        <v>-93</v>
      </c>
      <c r="E84" s="15">
        <f t="shared" si="76"/>
        <v>-0.72223177594726795</v>
      </c>
      <c r="F84" s="15">
        <f t="shared" si="76"/>
        <v>-1.6330660460819504</v>
      </c>
      <c r="G84" s="15">
        <f t="shared" si="54"/>
        <v>-1.6231562043547263</v>
      </c>
      <c r="H84" s="15">
        <f t="shared" si="55"/>
        <v>0.75033225920643387</v>
      </c>
      <c r="I84" s="16">
        <f t="shared" si="56"/>
        <v>3.7943265950264732E-3</v>
      </c>
      <c r="J84" s="15">
        <f t="shared" si="57"/>
        <v>6387486.9933746764</v>
      </c>
      <c r="K84" s="15">
        <f t="shared" si="58"/>
        <v>-0.88102421596841041</v>
      </c>
      <c r="L84" s="15">
        <f t="shared" si="59"/>
        <v>0.77620366912275229</v>
      </c>
      <c r="M84" s="17">
        <f t="shared" si="60"/>
        <v>0</v>
      </c>
      <c r="N84" s="15">
        <f t="shared" si="61"/>
        <v>-9.9098417272240891E-3</v>
      </c>
      <c r="O84" s="16">
        <f t="shared" si="62"/>
        <v>0.22759065747227419</v>
      </c>
      <c r="P84" s="15">
        <f t="shared" si="63"/>
        <v>4.2580028578897249</v>
      </c>
      <c r="Q84" s="15">
        <f t="shared" si="64"/>
        <v>-8.1452334628747902</v>
      </c>
      <c r="R84" s="15">
        <f t="shared" si="65"/>
        <v>16.635241333276973</v>
      </c>
      <c r="S84" s="15">
        <f t="shared" si="66"/>
        <v>-203.42312177957527</v>
      </c>
      <c r="T84" s="15">
        <f t="shared" si="67"/>
        <v>-703.08404142135657</v>
      </c>
      <c r="U84" s="15">
        <f t="shared" si="68"/>
        <v>-47495.370122999084</v>
      </c>
      <c r="V84" s="15">
        <f t="shared" si="69"/>
        <v>-4583023.2151773879</v>
      </c>
      <c r="W84" s="15">
        <f t="shared" si="70"/>
        <v>452523.6280250501</v>
      </c>
      <c r="X84" s="15">
        <f t="shared" si="71"/>
        <v>5418809.9941086825</v>
      </c>
      <c r="Y84" s="15" t="str">
        <f>VLOOKUP(_xlfn.FLOOR.MATH(A84/8+11),Coef!$B$4:$C$23,2)</f>
        <v>G</v>
      </c>
      <c r="Z84" s="15">
        <f t="shared" si="72"/>
        <v>4</v>
      </c>
      <c r="AA84" s="15" t="str">
        <f>VLOOKUP(MOD(C84-1,3)*8+Z84,Coef!$A$2:$C$25,3)</f>
        <v>V</v>
      </c>
      <c r="AB84" s="15">
        <f t="shared" si="73"/>
        <v>14</v>
      </c>
      <c r="AC84" s="15" t="str">
        <f>VLOOKUP(MOD(MOD(C84+1,2)*5+AB84,20)+1,Coef!$A$2:$C$21,3)</f>
        <v>Q</v>
      </c>
      <c r="AD84" s="15"/>
      <c r="AE84" s="15" t="str">
        <f t="shared" si="77"/>
        <v>52523</v>
      </c>
      <c r="AF84" s="15" t="str">
        <f t="shared" si="77"/>
        <v>18809</v>
      </c>
      <c r="AG84" s="18" t="str">
        <f t="shared" si="74"/>
        <v>452523 mE 5418809 mN 15 S</v>
      </c>
      <c r="AH84" s="52" t="str">
        <f t="shared" si="75"/>
        <v>15GVQ5252318809</v>
      </c>
    </row>
    <row r="85" spans="1:34">
      <c r="A85" s="13">
        <v>-77.79457041605329</v>
      </c>
      <c r="B85" s="13">
        <v>118.48847277232005</v>
      </c>
      <c r="C85" s="15">
        <f t="shared" si="52"/>
        <v>50</v>
      </c>
      <c r="D85" s="15">
        <f t="shared" si="53"/>
        <v>117</v>
      </c>
      <c r="E85" s="15">
        <f t="shared" si="76"/>
        <v>-1.3577713939347047</v>
      </c>
      <c r="F85" s="15">
        <f t="shared" si="76"/>
        <v>2.0680139755366382</v>
      </c>
      <c r="G85" s="15">
        <f t="shared" si="54"/>
        <v>2.0420352248333655</v>
      </c>
      <c r="H85" s="15">
        <f t="shared" si="55"/>
        <v>0.21141741946042669</v>
      </c>
      <c r="I85" s="16">
        <f t="shared" si="56"/>
        <v>3.012374813908246E-4</v>
      </c>
      <c r="J85" s="15">
        <f t="shared" si="57"/>
        <v>6398629.9449895807</v>
      </c>
      <c r="K85" s="15">
        <f t="shared" si="58"/>
        <v>-4.6230621222422519</v>
      </c>
      <c r="L85" s="15">
        <f t="shared" si="59"/>
        <v>21.372703386111034</v>
      </c>
      <c r="M85" s="17">
        <f t="shared" si="60"/>
        <v>0</v>
      </c>
      <c r="N85" s="15">
        <f t="shared" si="61"/>
        <v>2.5978750703272713E-2</v>
      </c>
      <c r="O85" s="16">
        <f t="shared" si="62"/>
        <v>-20.372402148629643</v>
      </c>
      <c r="P85" s="15">
        <f t="shared" si="63"/>
        <v>-16.369991885802435</v>
      </c>
      <c r="Q85" s="15">
        <f t="shared" si="64"/>
        <v>77.461425447058559</v>
      </c>
      <c r="R85" s="15">
        <f t="shared" si="65"/>
        <v>-723.86763782550224</v>
      </c>
      <c r="S85" s="15">
        <f t="shared" si="66"/>
        <v>61826.434090024188</v>
      </c>
      <c r="T85" s="15">
        <f t="shared" si="67"/>
        <v>173169.93058894819</v>
      </c>
      <c r="U85" s="15">
        <f t="shared" si="68"/>
        <v>35139.982358582594</v>
      </c>
      <c r="V85" s="15">
        <f t="shared" si="69"/>
        <v>-8639345.4209721554</v>
      </c>
      <c r="W85" s="15">
        <f t="shared" si="70"/>
        <v>535125.9263656392</v>
      </c>
      <c r="X85" s="15">
        <f t="shared" si="71"/>
        <v>1364110.3171962332</v>
      </c>
      <c r="Y85" s="15" t="str">
        <f>VLOOKUP(_xlfn.FLOOR.MATH(A85/8+11),Coef!$B$4:$C$23,2)</f>
        <v>C</v>
      </c>
      <c r="Z85" s="15">
        <f t="shared" si="72"/>
        <v>5</v>
      </c>
      <c r="AA85" s="15" t="str">
        <f>VLOOKUP(MOD(C85-1,3)*8+Z85,Coef!$A$2:$C$25,3)</f>
        <v>N</v>
      </c>
      <c r="AB85" s="15">
        <f t="shared" si="73"/>
        <v>13</v>
      </c>
      <c r="AC85" s="15" t="str">
        <f>VLOOKUP(MOD(MOD(C85+1,2)*5+AB85,20)+1,Coef!$A$2:$C$21,3)</f>
        <v>U</v>
      </c>
      <c r="AD85" s="15"/>
      <c r="AE85" s="15" t="str">
        <f t="shared" si="77"/>
        <v>35125</v>
      </c>
      <c r="AF85" s="15" t="str">
        <f t="shared" si="77"/>
        <v>64110</v>
      </c>
      <c r="AG85" s="18" t="str">
        <f t="shared" si="74"/>
        <v>535125 mE 1364110 mN 50 N</v>
      </c>
      <c r="AH85" s="52" t="str">
        <f t="shared" si="75"/>
        <v>50CNU3512564110</v>
      </c>
    </row>
    <row r="86" spans="1:34">
      <c r="A86" s="13">
        <v>-21.302907651473134</v>
      </c>
      <c r="B86" s="13">
        <v>177.30798677717758</v>
      </c>
      <c r="C86" s="15">
        <f t="shared" si="52"/>
        <v>60</v>
      </c>
      <c r="D86" s="15">
        <f t="shared" si="53"/>
        <v>177</v>
      </c>
      <c r="E86" s="15">
        <f t="shared" si="76"/>
        <v>-0.37180587876649884</v>
      </c>
      <c r="F86" s="15">
        <f t="shared" si="76"/>
        <v>3.0946081593443182</v>
      </c>
      <c r="G86" s="15">
        <f t="shared" si="54"/>
        <v>3.0892327760299634</v>
      </c>
      <c r="H86" s="15">
        <f t="shared" si="55"/>
        <v>0.93167279207907605</v>
      </c>
      <c r="I86" s="16">
        <f t="shared" si="56"/>
        <v>5.8499788832764594E-3</v>
      </c>
      <c r="J86" s="15">
        <f t="shared" si="57"/>
        <v>6380956.6120755719</v>
      </c>
      <c r="K86" s="15">
        <f t="shared" si="58"/>
        <v>-0.38994217137794213</v>
      </c>
      <c r="L86" s="15">
        <f t="shared" si="59"/>
        <v>0.1520548970189444</v>
      </c>
      <c r="M86" s="17">
        <f t="shared" si="60"/>
        <v>0</v>
      </c>
      <c r="N86" s="15">
        <f t="shared" si="61"/>
        <v>5.3753833143548313E-3</v>
      </c>
      <c r="O86" s="16">
        <f t="shared" si="62"/>
        <v>0.85379508186433206</v>
      </c>
      <c r="P86" s="15">
        <f t="shared" si="63"/>
        <v>4.9007318019422836</v>
      </c>
      <c r="Q86" s="15">
        <f t="shared" si="64"/>
        <v>2.4196242900585698</v>
      </c>
      <c r="R86" s="15">
        <f t="shared" si="65"/>
        <v>53.489890043995651</v>
      </c>
      <c r="S86" s="15">
        <f t="shared" si="66"/>
        <v>-7.6992074708388643</v>
      </c>
      <c r="T86" s="15">
        <f t="shared" si="67"/>
        <v>924.5082353568082</v>
      </c>
      <c r="U86" s="15">
        <f t="shared" si="68"/>
        <v>31956.572531454582</v>
      </c>
      <c r="V86" s="15">
        <f t="shared" si="69"/>
        <v>-2356645.7058999226</v>
      </c>
      <c r="W86" s="15">
        <f t="shared" si="70"/>
        <v>531943.78990244202</v>
      </c>
      <c r="X86" s="15">
        <f t="shared" si="71"/>
        <v>7644296.9523824379</v>
      </c>
      <c r="Y86" s="15" t="str">
        <f>VLOOKUP(_xlfn.FLOOR.MATH(A86/8+11),Coef!$B$4:$C$23,2)</f>
        <v>K</v>
      </c>
      <c r="Z86" s="15">
        <f t="shared" si="72"/>
        <v>5</v>
      </c>
      <c r="AA86" s="15" t="str">
        <f>VLOOKUP(MOD(C86-1,3)*8+Z86,Coef!$A$2:$C$25,3)</f>
        <v>W</v>
      </c>
      <c r="AB86" s="15">
        <f t="shared" si="73"/>
        <v>16</v>
      </c>
      <c r="AC86" s="15" t="str">
        <f>VLOOKUP(MOD(MOD(C86+1,2)*5+AB86,20)+1,Coef!$A$2:$C$21,3)</f>
        <v>B</v>
      </c>
      <c r="AD86" s="15"/>
      <c r="AE86" s="15" t="str">
        <f t="shared" si="77"/>
        <v>31943</v>
      </c>
      <c r="AF86" s="15" t="str">
        <f t="shared" si="77"/>
        <v>44296</v>
      </c>
      <c r="AG86" s="18" t="str">
        <f t="shared" si="74"/>
        <v>531943 mE 7644296 mN 60 N</v>
      </c>
      <c r="AH86" s="52" t="str">
        <f t="shared" si="75"/>
        <v>60KWB3194344296</v>
      </c>
    </row>
    <row r="87" spans="1:34">
      <c r="A87" s="13">
        <v>-5.9558157454836333</v>
      </c>
      <c r="B87" s="13">
        <v>67.788817561448752</v>
      </c>
      <c r="C87" s="15">
        <f t="shared" si="52"/>
        <v>42</v>
      </c>
      <c r="D87" s="15">
        <f t="shared" si="53"/>
        <v>69</v>
      </c>
      <c r="E87" s="15">
        <f t="shared" si="76"/>
        <v>-0.10394859440081</v>
      </c>
      <c r="F87" s="15">
        <f t="shared" si="76"/>
        <v>1.1831380624810341</v>
      </c>
      <c r="G87" s="15">
        <f t="shared" si="54"/>
        <v>1.2042771838760873</v>
      </c>
      <c r="H87" s="15">
        <f t="shared" si="55"/>
        <v>0.99460220788962905</v>
      </c>
      <c r="I87" s="16">
        <f t="shared" si="56"/>
        <v>6.6669363774664384E-3</v>
      </c>
      <c r="J87" s="15">
        <f t="shared" si="57"/>
        <v>6378366.8635659814</v>
      </c>
      <c r="K87" s="15">
        <f t="shared" si="58"/>
        <v>-0.10432461864641678</v>
      </c>
      <c r="L87" s="15">
        <f t="shared" si="59"/>
        <v>1.088362605572029E-2</v>
      </c>
      <c r="M87" s="17">
        <f t="shared" si="60"/>
        <v>0</v>
      </c>
      <c r="N87" s="15">
        <f t="shared" si="61"/>
        <v>-2.113912139505314E-2</v>
      </c>
      <c r="O87" s="16">
        <f t="shared" si="62"/>
        <v>0.99578331032174616</v>
      </c>
      <c r="P87" s="15">
        <f t="shared" si="63"/>
        <v>5.0492965935041223</v>
      </c>
      <c r="Q87" s="15">
        <f t="shared" si="64"/>
        <v>4.9017587992609233</v>
      </c>
      <c r="R87" s="15">
        <f t="shared" si="65"/>
        <v>62.144996017985306</v>
      </c>
      <c r="S87" s="15">
        <f t="shared" si="66"/>
        <v>55.807944973693999</v>
      </c>
      <c r="T87" s="15">
        <f t="shared" si="67"/>
        <v>1351.2053582021063</v>
      </c>
      <c r="U87" s="15">
        <f t="shared" si="68"/>
        <v>-134115.11018617533</v>
      </c>
      <c r="V87" s="15">
        <f t="shared" si="69"/>
        <v>-658730.88363236038</v>
      </c>
      <c r="W87" s="15">
        <f t="shared" si="70"/>
        <v>365938.53585789911</v>
      </c>
      <c r="X87" s="15">
        <f t="shared" si="71"/>
        <v>9341532.6087210923</v>
      </c>
      <c r="Y87" s="15" t="str">
        <f>VLOOKUP(_xlfn.FLOOR.MATH(A87/8+11),Coef!$B$4:$C$23,2)</f>
        <v>M</v>
      </c>
      <c r="Z87" s="15">
        <f t="shared" si="72"/>
        <v>3</v>
      </c>
      <c r="AA87" s="15" t="str">
        <f>VLOOKUP(MOD(C87-1,3)*8+Z87,Coef!$A$2:$C$25,3)</f>
        <v>U</v>
      </c>
      <c r="AB87" s="15">
        <f t="shared" si="73"/>
        <v>13</v>
      </c>
      <c r="AC87" s="15" t="str">
        <f>VLOOKUP(MOD(MOD(C87+1,2)*5+AB87,20)+1,Coef!$A$2:$C$21,3)</f>
        <v>U</v>
      </c>
      <c r="AD87" s="15"/>
      <c r="AE87" s="15" t="str">
        <f t="shared" si="77"/>
        <v>65938</v>
      </c>
      <c r="AF87" s="15" t="str">
        <f t="shared" si="77"/>
        <v>41532</v>
      </c>
      <c r="AG87" s="18" t="str">
        <f t="shared" si="74"/>
        <v>365938 mE 9341532 mN 42 N</v>
      </c>
      <c r="AH87" s="52" t="str">
        <f t="shared" si="75"/>
        <v>42MUU6593841532</v>
      </c>
    </row>
    <row r="88" spans="1:34">
      <c r="A88" s="13">
        <v>-17.735371425887664</v>
      </c>
      <c r="B88" s="13">
        <v>-175.75625229968301</v>
      </c>
      <c r="C88" s="15">
        <f t="shared" si="52"/>
        <v>1</v>
      </c>
      <c r="D88" s="15">
        <f t="shared" si="53"/>
        <v>-177</v>
      </c>
      <c r="E88" s="15">
        <f t="shared" si="76"/>
        <v>-0.30954062544586119</v>
      </c>
      <c r="F88" s="15">
        <f t="shared" si="76"/>
        <v>-3.0675252835953239</v>
      </c>
      <c r="G88" s="15">
        <f t="shared" si="54"/>
        <v>-3.0892327760299634</v>
      </c>
      <c r="H88" s="15">
        <f t="shared" si="55"/>
        <v>0.95247360557280214</v>
      </c>
      <c r="I88" s="16">
        <f t="shared" si="56"/>
        <v>6.1141117452109903E-3</v>
      </c>
      <c r="J88" s="15">
        <f t="shared" si="57"/>
        <v>6380118.9680429157</v>
      </c>
      <c r="K88" s="15">
        <f t="shared" si="58"/>
        <v>-0.31982106872041055</v>
      </c>
      <c r="L88" s="15">
        <f t="shared" si="59"/>
        <v>0.10228551599746556</v>
      </c>
      <c r="M88" s="17">
        <f t="shared" si="60"/>
        <v>0</v>
      </c>
      <c r="N88" s="15">
        <f t="shared" si="61"/>
        <v>2.170749243463943E-2</v>
      </c>
      <c r="O88" s="16">
        <f t="shared" si="62"/>
        <v>0.90382859574774543</v>
      </c>
      <c r="P88" s="15">
        <f t="shared" si="63"/>
        <v>4.9528910191591651</v>
      </c>
      <c r="Q88" s="15">
        <f t="shared" si="64"/>
        <v>3.2911929375954956</v>
      </c>
      <c r="R88" s="15">
        <f t="shared" si="65"/>
        <v>56.522335495477556</v>
      </c>
      <c r="S88" s="15">
        <f t="shared" si="66"/>
        <v>13.876924186853811</v>
      </c>
      <c r="T88" s="15">
        <f t="shared" si="67"/>
        <v>1072.4697330304884</v>
      </c>
      <c r="U88" s="15">
        <f t="shared" si="68"/>
        <v>131922.64587454547</v>
      </c>
      <c r="V88" s="15">
        <f t="shared" si="69"/>
        <v>-1962129.3612319152</v>
      </c>
      <c r="W88" s="15">
        <f t="shared" si="70"/>
        <v>631869.87681619567</v>
      </c>
      <c r="X88" s="15">
        <f t="shared" si="71"/>
        <v>8038655.4905125778</v>
      </c>
      <c r="Y88" s="15" t="str">
        <f>VLOOKUP(_xlfn.FLOOR.MATH(A88/8+11),Coef!$B$4:$C$23,2)</f>
        <v>K</v>
      </c>
      <c r="Z88" s="15">
        <f t="shared" si="72"/>
        <v>6</v>
      </c>
      <c r="AA88" s="15" t="str">
        <f>VLOOKUP(MOD(C88-1,3)*8+Z88,Coef!$A$2:$C$25,3)</f>
        <v>F</v>
      </c>
      <c r="AB88" s="15">
        <f t="shared" si="73"/>
        <v>0</v>
      </c>
      <c r="AC88" s="15" t="str">
        <f>VLOOKUP(MOD(MOD(C88+1,2)*5+AB88,20)+1,Coef!$A$2:$C$21,3)</f>
        <v>A</v>
      </c>
      <c r="AD88" s="15"/>
      <c r="AE88" s="15" t="str">
        <f t="shared" si="77"/>
        <v>31869</v>
      </c>
      <c r="AF88" s="15" t="str">
        <f t="shared" si="77"/>
        <v>38655</v>
      </c>
      <c r="AG88" s="18" t="str">
        <f t="shared" si="74"/>
        <v>631869 mE 8038655 mN 1 S</v>
      </c>
      <c r="AH88" s="52" t="str">
        <f t="shared" si="75"/>
        <v>1KFA3186938655</v>
      </c>
    </row>
    <row r="89" spans="1:34">
      <c r="A89" s="13">
        <v>-17.54310824722662</v>
      </c>
      <c r="B89" s="13">
        <v>-170.2181196852828</v>
      </c>
      <c r="C89" s="15">
        <f t="shared" si="52"/>
        <v>2</v>
      </c>
      <c r="D89" s="15">
        <f t="shared" si="53"/>
        <v>-171</v>
      </c>
      <c r="E89" s="15">
        <f t="shared" si="76"/>
        <v>-0.3061849999478759</v>
      </c>
      <c r="F89" s="15">
        <f t="shared" si="76"/>
        <v>-2.9708666350619586</v>
      </c>
      <c r="G89" s="15">
        <f t="shared" si="54"/>
        <v>-2.9845130209103035</v>
      </c>
      <c r="H89" s="15">
        <f t="shared" si="55"/>
        <v>0.95349043554630697</v>
      </c>
      <c r="I89" s="16">
        <f t="shared" si="56"/>
        <v>6.1271731688302255E-3</v>
      </c>
      <c r="J89" s="15">
        <f t="shared" si="57"/>
        <v>6380077.5549346823</v>
      </c>
      <c r="K89" s="15">
        <f t="shared" si="58"/>
        <v>-0.31612616284037565</v>
      </c>
      <c r="L89" s="15">
        <f t="shared" si="59"/>
        <v>9.9935750832179704E-2</v>
      </c>
      <c r="M89" s="17">
        <f t="shared" si="60"/>
        <v>0</v>
      </c>
      <c r="N89" s="15">
        <f t="shared" si="61"/>
        <v>1.3646385848344877E-2</v>
      </c>
      <c r="O89" s="16">
        <f t="shared" si="62"/>
        <v>0.90619142233665062</v>
      </c>
      <c r="P89" s="15">
        <f t="shared" si="63"/>
        <v>4.9553589766914552</v>
      </c>
      <c r="Q89" s="15">
        <f t="shared" si="64"/>
        <v>3.3324388354429186</v>
      </c>
      <c r="R89" s="15">
        <f t="shared" si="65"/>
        <v>56.665983556747207</v>
      </c>
      <c r="S89" s="15">
        <f t="shared" si="66"/>
        <v>14.917477896318914</v>
      </c>
      <c r="T89" s="15">
        <f t="shared" si="67"/>
        <v>1079.5219058691803</v>
      </c>
      <c r="U89" s="15">
        <f t="shared" si="68"/>
        <v>83017.767630364513</v>
      </c>
      <c r="V89" s="15">
        <f t="shared" si="69"/>
        <v>-1940584.9076935258</v>
      </c>
      <c r="W89" s="15">
        <f t="shared" si="70"/>
        <v>582984.56052331231</v>
      </c>
      <c r="X89" s="15">
        <f t="shared" si="71"/>
        <v>8060191.3262695521</v>
      </c>
      <c r="Y89" s="15" t="str">
        <f>VLOOKUP(_xlfn.FLOOR.MATH(A89/8+11),Coef!$B$4:$C$23,2)</f>
        <v>K</v>
      </c>
      <c r="Z89" s="15">
        <f t="shared" si="72"/>
        <v>5</v>
      </c>
      <c r="AA89" s="15" t="str">
        <f>VLOOKUP(MOD(C89-1,3)*8+Z89,Coef!$A$2:$C$25,3)</f>
        <v>N</v>
      </c>
      <c r="AB89" s="15">
        <f t="shared" si="73"/>
        <v>0</v>
      </c>
      <c r="AC89" s="15" t="str">
        <f>VLOOKUP(MOD(MOD(C89+1,2)*5+AB89,20)+1,Coef!$A$2:$C$21,3)</f>
        <v>F</v>
      </c>
      <c r="AD89" s="15"/>
      <c r="AE89" s="15" t="str">
        <f t="shared" si="77"/>
        <v>82984</v>
      </c>
      <c r="AF89" s="15" t="str">
        <f t="shared" si="77"/>
        <v>60191</v>
      </c>
      <c r="AG89" s="18" t="str">
        <f t="shared" si="74"/>
        <v>582984 mE 8060191 mN 2 S</v>
      </c>
      <c r="AH89" s="52" t="str">
        <f t="shared" si="75"/>
        <v>2KNF8298460191</v>
      </c>
    </row>
    <row r="90" spans="1:34">
      <c r="A90" s="13">
        <v>-10.153270294442763</v>
      </c>
      <c r="B90" s="13">
        <v>-31.364141309305666</v>
      </c>
      <c r="C90" s="15">
        <f t="shared" si="52"/>
        <v>25</v>
      </c>
      <c r="D90" s="15">
        <f t="shared" si="53"/>
        <v>-33</v>
      </c>
      <c r="E90" s="15">
        <f t="shared" si="76"/>
        <v>-0.17720799648296032</v>
      </c>
      <c r="F90" s="15">
        <f t="shared" si="76"/>
        <v>-0.54740753290814903</v>
      </c>
      <c r="G90" s="15">
        <f t="shared" si="54"/>
        <v>-0.57595865315812877</v>
      </c>
      <c r="H90" s="15">
        <f t="shared" si="55"/>
        <v>0.98433970866953713</v>
      </c>
      <c r="I90" s="16">
        <f t="shared" si="56"/>
        <v>6.530064678735451E-3</v>
      </c>
      <c r="J90" s="15">
        <f t="shared" si="57"/>
        <v>6378800.5258386461</v>
      </c>
      <c r="K90" s="15">
        <f t="shared" si="58"/>
        <v>-0.17908653140663636</v>
      </c>
      <c r="L90" s="15">
        <f t="shared" si="59"/>
        <v>3.2071985731260147E-2</v>
      </c>
      <c r="M90" s="17">
        <f t="shared" si="60"/>
        <v>0</v>
      </c>
      <c r="N90" s="15">
        <f t="shared" si="61"/>
        <v>2.8551120249979745E-2</v>
      </c>
      <c r="O90" s="16">
        <f t="shared" si="62"/>
        <v>0.97445807894747527</v>
      </c>
      <c r="P90" s="15">
        <f t="shared" si="63"/>
        <v>5.0268691633561922</v>
      </c>
      <c r="Q90" s="15">
        <f t="shared" si="64"/>
        <v>4.5273008387979949</v>
      </c>
      <c r="R90" s="15">
        <f t="shared" si="65"/>
        <v>60.834858296518036</v>
      </c>
      <c r="S90" s="15">
        <f t="shared" si="66"/>
        <v>45.821607441193947</v>
      </c>
      <c r="T90" s="15">
        <f t="shared" si="67"/>
        <v>1285.7825558623408</v>
      </c>
      <c r="U90" s="15">
        <f t="shared" si="68"/>
        <v>179292.81922322715</v>
      </c>
      <c r="V90" s="15">
        <f t="shared" si="69"/>
        <v>-1123259.0822735152</v>
      </c>
      <c r="W90" s="15">
        <f t="shared" si="70"/>
        <v>679221.10209553782</v>
      </c>
      <c r="X90" s="15">
        <f t="shared" si="71"/>
        <v>8877190.2213593945</v>
      </c>
      <c r="Y90" s="15" t="str">
        <f>VLOOKUP(_xlfn.FLOOR.MATH(A90/8+11),Coef!$B$4:$C$23,2)</f>
        <v>L</v>
      </c>
      <c r="Z90" s="15">
        <f t="shared" si="72"/>
        <v>6</v>
      </c>
      <c r="AA90" s="15" t="str">
        <f>VLOOKUP(MOD(C90-1,3)*8+Z90,Coef!$A$2:$C$25,3)</f>
        <v>F</v>
      </c>
      <c r="AB90" s="15">
        <f t="shared" si="73"/>
        <v>8</v>
      </c>
      <c r="AC90" s="15" t="str">
        <f>VLOOKUP(MOD(MOD(C90+1,2)*5+AB90,20)+1,Coef!$A$2:$C$21,3)</f>
        <v>J</v>
      </c>
      <c r="AD90" s="15"/>
      <c r="AE90" s="15" t="str">
        <f t="shared" si="77"/>
        <v>79221</v>
      </c>
      <c r="AF90" s="15" t="str">
        <f t="shared" si="77"/>
        <v>77190</v>
      </c>
      <c r="AG90" s="18" t="str">
        <f t="shared" si="74"/>
        <v>679221 mE 8877190 mN 25 S</v>
      </c>
      <c r="AH90" s="52" t="str">
        <f t="shared" si="75"/>
        <v>25LFJ7922177190</v>
      </c>
    </row>
    <row r="91" spans="1:34">
      <c r="A91" s="13">
        <v>-29.747287633837622</v>
      </c>
      <c r="B91" s="13">
        <v>130.16004700602349</v>
      </c>
      <c r="C91" s="15">
        <f t="shared" si="52"/>
        <v>52</v>
      </c>
      <c r="D91" s="15">
        <f t="shared" si="53"/>
        <v>129</v>
      </c>
      <c r="E91" s="15">
        <f t="shared" si="76"/>
        <v>-0.51918811274825982</v>
      </c>
      <c r="F91" s="15">
        <f t="shared" si="76"/>
        <v>2.2717213748056975</v>
      </c>
      <c r="G91" s="15">
        <f t="shared" si="54"/>
        <v>2.2514747350726849</v>
      </c>
      <c r="H91" s="15">
        <f t="shared" si="55"/>
        <v>0.86822230426666525</v>
      </c>
      <c r="I91" s="16">
        <f t="shared" si="56"/>
        <v>5.0802998931313188E-3</v>
      </c>
      <c r="J91" s="15">
        <f t="shared" si="57"/>
        <v>6383399.3762754202</v>
      </c>
      <c r="K91" s="15">
        <f t="shared" si="58"/>
        <v>-0.57148428506390614</v>
      </c>
      <c r="L91" s="15">
        <f t="shared" si="59"/>
        <v>0.32659428807500396</v>
      </c>
      <c r="M91" s="17">
        <f t="shared" si="60"/>
        <v>0</v>
      </c>
      <c r="N91" s="15">
        <f t="shared" si="61"/>
        <v>2.024663973301255E-2</v>
      </c>
      <c r="O91" s="16">
        <f t="shared" si="62"/>
        <v>0.6784860118181274</v>
      </c>
      <c r="P91" s="15">
        <f t="shared" si="63"/>
        <v>4.7192316487511947</v>
      </c>
      <c r="Q91" s="15">
        <f t="shared" si="64"/>
        <v>-0.60467573608833902</v>
      </c>
      <c r="R91" s="15">
        <f t="shared" si="65"/>
        <v>42.988341105952877</v>
      </c>
      <c r="S91" s="15">
        <f t="shared" si="66"/>
        <v>-76.380674393647425</v>
      </c>
      <c r="T91" s="15">
        <f t="shared" si="67"/>
        <v>426.84879315011381</v>
      </c>
      <c r="U91" s="15">
        <f t="shared" si="68"/>
        <v>112215.04434941206</v>
      </c>
      <c r="V91" s="15">
        <f t="shared" si="69"/>
        <v>-3292663.8504048595</v>
      </c>
      <c r="W91" s="15">
        <f t="shared" si="70"/>
        <v>612170.15833167231</v>
      </c>
      <c r="X91" s="15">
        <f t="shared" si="71"/>
        <v>6708653.2151353024</v>
      </c>
      <c r="Y91" s="15" t="str">
        <f>VLOOKUP(_xlfn.FLOOR.MATH(A91/8+11),Coef!$B$4:$C$23,2)</f>
        <v>J</v>
      </c>
      <c r="Z91" s="15">
        <f t="shared" si="72"/>
        <v>6</v>
      </c>
      <c r="AA91" s="15" t="str">
        <f>VLOOKUP(MOD(C91-1,3)*8+Z91,Coef!$A$2:$C$25,3)</f>
        <v>F</v>
      </c>
      <c r="AB91" s="15">
        <f t="shared" si="73"/>
        <v>7</v>
      </c>
      <c r="AC91" s="15" t="str">
        <f>VLOOKUP(MOD(MOD(C91+1,2)*5+AB91,20)+1,Coef!$A$2:$C$21,3)</f>
        <v>N</v>
      </c>
      <c r="AD91" s="15"/>
      <c r="AE91" s="15" t="str">
        <f t="shared" si="77"/>
        <v>12170</v>
      </c>
      <c r="AF91" s="15" t="str">
        <f t="shared" si="77"/>
        <v>08653</v>
      </c>
      <c r="AG91" s="18" t="str">
        <f t="shared" si="74"/>
        <v>612170 mE 6708653 mN 52 N</v>
      </c>
      <c r="AH91" s="52" t="str">
        <f t="shared" si="75"/>
        <v>52JFN1217008653</v>
      </c>
    </row>
    <row r="92" spans="1:34">
      <c r="A92" s="13">
        <v>-4.7146692923900702</v>
      </c>
      <c r="B92" s="13">
        <v>153.34316659736533</v>
      </c>
      <c r="C92" s="15">
        <f t="shared" si="52"/>
        <v>56</v>
      </c>
      <c r="D92" s="15">
        <f t="shared" si="53"/>
        <v>153</v>
      </c>
      <c r="E92" s="15">
        <f t="shared" si="76"/>
        <v>-8.2286502294877953E-2</v>
      </c>
      <c r="F92" s="15">
        <f t="shared" si="76"/>
        <v>2.6763431425582147</v>
      </c>
      <c r="G92" s="15">
        <f t="shared" si="54"/>
        <v>2.6703537555513241</v>
      </c>
      <c r="H92" s="15">
        <f t="shared" si="55"/>
        <v>0.99661637564593275</v>
      </c>
      <c r="I92" s="16">
        <f t="shared" si="56"/>
        <v>6.6939661287058125E-3</v>
      </c>
      <c r="J92" s="15">
        <f t="shared" si="57"/>
        <v>6378281.2333582286</v>
      </c>
      <c r="K92" s="15">
        <f t="shared" si="58"/>
        <v>-8.2472729206668718E-2</v>
      </c>
      <c r="L92" s="15">
        <f t="shared" si="59"/>
        <v>6.8017510627965076E-3</v>
      </c>
      <c r="M92" s="17">
        <f t="shared" si="60"/>
        <v>0</v>
      </c>
      <c r="N92" s="15">
        <f t="shared" si="61"/>
        <v>5.9893870068905564E-3</v>
      </c>
      <c r="O92" s="16">
        <f t="shared" si="62"/>
        <v>0.99989221506590931</v>
      </c>
      <c r="P92" s="15">
        <f t="shared" si="63"/>
        <v>5.0536231808256851</v>
      </c>
      <c r="Q92" s="15">
        <f t="shared" si="64"/>
        <v>4.9739710505804187</v>
      </c>
      <c r="R92" s="15">
        <f t="shared" si="65"/>
        <v>62.397890428819913</v>
      </c>
      <c r="S92" s="15">
        <f t="shared" si="66"/>
        <v>57.750242149581631</v>
      </c>
      <c r="T92" s="15">
        <f t="shared" si="67"/>
        <v>1363.8648733818786</v>
      </c>
      <c r="U92" s="15">
        <f t="shared" si="68"/>
        <v>38072.959614378342</v>
      </c>
      <c r="V92" s="15">
        <f t="shared" si="69"/>
        <v>-521342.31391262589</v>
      </c>
      <c r="W92" s="15">
        <f t="shared" si="70"/>
        <v>538057.7304305326</v>
      </c>
      <c r="X92" s="15">
        <f t="shared" si="71"/>
        <v>9478866.2230129391</v>
      </c>
      <c r="Y92" s="15" t="str">
        <f>VLOOKUP(_xlfn.FLOOR.MATH(A92/8+11),Coef!$B$4:$C$23,2)</f>
        <v>M</v>
      </c>
      <c r="Z92" s="15">
        <f t="shared" si="72"/>
        <v>5</v>
      </c>
      <c r="AA92" s="15" t="str">
        <f>VLOOKUP(MOD(C92-1,3)*8+Z92,Coef!$A$2:$C$25,3)</f>
        <v>N</v>
      </c>
      <c r="AB92" s="15">
        <f t="shared" si="73"/>
        <v>14</v>
      </c>
      <c r="AC92" s="15" t="str">
        <f>VLOOKUP(MOD(MOD(C92+1,2)*5+AB92,20)+1,Coef!$A$2:$C$21,3)</f>
        <v>V</v>
      </c>
      <c r="AD92" s="15"/>
      <c r="AE92" s="15" t="str">
        <f t="shared" si="77"/>
        <v>38057</v>
      </c>
      <c r="AF92" s="15" t="str">
        <f t="shared" si="77"/>
        <v>78866</v>
      </c>
      <c r="AG92" s="18" t="str">
        <f t="shared" si="74"/>
        <v>538057 mE 9478866 mN 56 N</v>
      </c>
      <c r="AH92" s="52" t="str">
        <f t="shared" si="75"/>
        <v>56MNV3805778866</v>
      </c>
    </row>
    <row r="93" spans="1:34">
      <c r="A93" s="13">
        <v>-59.749989619336375</v>
      </c>
      <c r="B93" s="13">
        <v>103.37625146047276</v>
      </c>
      <c r="C93" s="15">
        <f t="shared" si="52"/>
        <v>48</v>
      </c>
      <c r="D93" s="15">
        <f t="shared" si="53"/>
        <v>105</v>
      </c>
      <c r="E93" s="15">
        <f t="shared" si="76"/>
        <v>-1.0428340468898532</v>
      </c>
      <c r="F93" s="15">
        <f t="shared" si="76"/>
        <v>1.8042559563548464</v>
      </c>
      <c r="G93" s="15">
        <f t="shared" si="54"/>
        <v>1.8325957145940461</v>
      </c>
      <c r="H93" s="15">
        <f t="shared" si="55"/>
        <v>0.50377413355243494</v>
      </c>
      <c r="I93" s="16">
        <f t="shared" si="56"/>
        <v>1.710405964017968E-3</v>
      </c>
      <c r="J93" s="15">
        <f t="shared" si="57"/>
        <v>6394127.6851874935</v>
      </c>
      <c r="K93" s="15">
        <f t="shared" si="58"/>
        <v>-1.71472760588319</v>
      </c>
      <c r="L93" s="15">
        <f t="shared" si="59"/>
        <v>2.9402907623778964</v>
      </c>
      <c r="M93" s="17">
        <f t="shared" si="60"/>
        <v>0</v>
      </c>
      <c r="N93" s="15">
        <f t="shared" si="61"/>
        <v>-2.8339758239199764E-2</v>
      </c>
      <c r="O93" s="16">
        <f t="shared" si="62"/>
        <v>-1.9385803564138784</v>
      </c>
      <c r="P93" s="15">
        <f t="shared" si="63"/>
        <v>2.0751145932525121</v>
      </c>
      <c r="Q93" s="15">
        <f t="shared" si="64"/>
        <v>-38.964291002337845</v>
      </c>
      <c r="R93" s="15">
        <f t="shared" si="65"/>
        <v>-102.08934482276132</v>
      </c>
      <c r="S93" s="15">
        <f t="shared" si="66"/>
        <v>174.69144872536481</v>
      </c>
      <c r="T93" s="15">
        <f t="shared" si="67"/>
        <v>-3093.2610825470347</v>
      </c>
      <c r="U93" s="15">
        <f t="shared" si="68"/>
        <v>-91281.906585180026</v>
      </c>
      <c r="V93" s="15">
        <f t="shared" si="69"/>
        <v>-6627336.5668147784</v>
      </c>
      <c r="W93" s="15">
        <f t="shared" si="70"/>
        <v>408754.60617745406</v>
      </c>
      <c r="X93" s="15">
        <f t="shared" si="71"/>
        <v>3375314.3678119471</v>
      </c>
      <c r="Y93" s="15" t="str">
        <f>VLOOKUP(_xlfn.FLOOR.MATH(A93/8+11),Coef!$B$4:$C$23,2)</f>
        <v>E</v>
      </c>
      <c r="Z93" s="15">
        <f t="shared" si="72"/>
        <v>4</v>
      </c>
      <c r="AA93" s="15" t="str">
        <f>VLOOKUP(MOD(C93-1,3)*8+Z93,Coef!$A$2:$C$25,3)</f>
        <v>V</v>
      </c>
      <c r="AB93" s="15">
        <f t="shared" si="73"/>
        <v>13</v>
      </c>
      <c r="AC93" s="15" t="str">
        <f>VLOOKUP(MOD(MOD(C93+1,2)*5+AB93,20)+1,Coef!$A$2:$C$21,3)</f>
        <v>U</v>
      </c>
      <c r="AD93" s="15"/>
      <c r="AE93" s="15" t="str">
        <f t="shared" si="77"/>
        <v>08754</v>
      </c>
      <c r="AF93" s="15" t="str">
        <f t="shared" si="77"/>
        <v>75314</v>
      </c>
      <c r="AG93" s="18" t="str">
        <f t="shared" si="74"/>
        <v>408754 mE 3375314 mN 48 N</v>
      </c>
      <c r="AH93" s="52" t="str">
        <f t="shared" si="75"/>
        <v>48EVU0875475314</v>
      </c>
    </row>
    <row r="94" spans="1:34">
      <c r="A94" s="13">
        <v>13.528496006471755</v>
      </c>
      <c r="B94" s="13">
        <v>42.440299289052405</v>
      </c>
      <c r="C94" s="15">
        <f t="shared" si="52"/>
        <v>38</v>
      </c>
      <c r="D94" s="15">
        <f t="shared" si="53"/>
        <v>45</v>
      </c>
      <c r="E94" s="15">
        <f t="shared" si="76"/>
        <v>0.23611679815583622</v>
      </c>
      <c r="F94" s="15">
        <f t="shared" si="76"/>
        <v>0.74072295812577305</v>
      </c>
      <c r="G94" s="15">
        <f t="shared" si="54"/>
        <v>0.78539816339744828</v>
      </c>
      <c r="H94" s="15">
        <f t="shared" si="55"/>
        <v>0.97225369629146152</v>
      </c>
      <c r="I94" s="16">
        <f t="shared" si="56"/>
        <v>6.3706930200121683E-3</v>
      </c>
      <c r="J94" s="15">
        <f t="shared" si="57"/>
        <v>6379305.5881297095</v>
      </c>
      <c r="K94" s="15">
        <f t="shared" si="58"/>
        <v>0.24060483719069781</v>
      </c>
      <c r="L94" s="15">
        <f t="shared" si="59"/>
        <v>5.7890687679562201E-2</v>
      </c>
      <c r="M94" s="17">
        <f t="shared" si="60"/>
        <v>0</v>
      </c>
      <c r="N94" s="15">
        <f t="shared" si="61"/>
        <v>-4.4675205271675233E-2</v>
      </c>
      <c r="O94" s="16">
        <f t="shared" si="62"/>
        <v>0.94848000534044996</v>
      </c>
      <c r="P94" s="15">
        <f t="shared" si="63"/>
        <v>4.9996078924187684</v>
      </c>
      <c r="Q94" s="15">
        <f t="shared" si="64"/>
        <v>4.0718992761636494</v>
      </c>
      <c r="R94" s="15">
        <f t="shared" si="65"/>
        <v>59.244073307733814</v>
      </c>
      <c r="S94" s="15">
        <f t="shared" si="66"/>
        <v>33.870054968474051</v>
      </c>
      <c r="T94" s="15">
        <f t="shared" si="67"/>
        <v>1206.7216497419508</v>
      </c>
      <c r="U94" s="15">
        <f t="shared" si="68"/>
        <v>-277171.85243793041</v>
      </c>
      <c r="V94" s="15">
        <f t="shared" si="69"/>
        <v>1497628.822862712</v>
      </c>
      <c r="W94" s="15">
        <f t="shared" si="70"/>
        <v>222939.01630304474</v>
      </c>
      <c r="X94" s="15">
        <f t="shared" si="71"/>
        <v>1497029.7713335669</v>
      </c>
      <c r="Y94" s="15" t="str">
        <f>VLOOKUP(_xlfn.FLOOR.MATH(A94/8+11),Coef!$B$4:$C$23,2)</f>
        <v>P</v>
      </c>
      <c r="Z94" s="15">
        <f t="shared" si="72"/>
        <v>2</v>
      </c>
      <c r="AA94" s="15" t="str">
        <f>VLOOKUP(MOD(C94-1,3)*8+Z94,Coef!$A$2:$C$25,3)</f>
        <v>K</v>
      </c>
      <c r="AB94" s="15">
        <f t="shared" si="73"/>
        <v>14</v>
      </c>
      <c r="AC94" s="15" t="str">
        <f>VLOOKUP(MOD(MOD(C94+1,2)*5+AB94,20)+1,Coef!$A$2:$C$21,3)</f>
        <v>V</v>
      </c>
      <c r="AD94" s="15"/>
      <c r="AE94" s="15" t="str">
        <f t="shared" si="77"/>
        <v>22939</v>
      </c>
      <c r="AF94" s="15" t="str">
        <f t="shared" si="77"/>
        <v>97029</v>
      </c>
      <c r="AG94" s="18" t="str">
        <f t="shared" si="74"/>
        <v>222939 mE 1497029 mN 38 N</v>
      </c>
      <c r="AH94" s="52" t="str">
        <f t="shared" si="75"/>
        <v>38PKV2293997029</v>
      </c>
    </row>
    <row r="95" spans="1:34">
      <c r="A95" s="13">
        <v>73.400675300138914</v>
      </c>
      <c r="B95" s="13">
        <v>-169.70561043696105</v>
      </c>
      <c r="C95" s="15">
        <f t="shared" si="52"/>
        <v>2</v>
      </c>
      <c r="D95" s="15">
        <f t="shared" si="53"/>
        <v>-171</v>
      </c>
      <c r="E95" s="15">
        <f t="shared" si="76"/>
        <v>1.281083457174701</v>
      </c>
      <c r="F95" s="15">
        <f t="shared" si="76"/>
        <v>-2.9619216612318229</v>
      </c>
      <c r="G95" s="15">
        <f t="shared" si="54"/>
        <v>-2.9845130209103035</v>
      </c>
      <c r="H95" s="15">
        <f t="shared" si="55"/>
        <v>0.28567707239319318</v>
      </c>
      <c r="I95" s="16">
        <f t="shared" si="56"/>
        <v>5.5001970129403923E-4</v>
      </c>
      <c r="J95" s="15">
        <f t="shared" si="57"/>
        <v>6397834.400391343</v>
      </c>
      <c r="K95" s="15">
        <f t="shared" si="58"/>
        <v>3.3545777179588034</v>
      </c>
      <c r="L95" s="15">
        <f t="shared" si="59"/>
        <v>11.253191665825693</v>
      </c>
      <c r="M95" s="17">
        <f t="shared" si="60"/>
        <v>0</v>
      </c>
      <c r="N95" s="15">
        <f t="shared" si="61"/>
        <v>2.2591359678480583E-2</v>
      </c>
      <c r="O95" s="16">
        <f t="shared" si="62"/>
        <v>-10.252641646124399</v>
      </c>
      <c r="P95" s="15">
        <f t="shared" si="63"/>
        <v>-6.2482402784273594</v>
      </c>
      <c r="Q95" s="15">
        <f t="shared" si="64"/>
        <v>-70.556437368354295</v>
      </c>
      <c r="R95" s="15">
        <f t="shared" si="65"/>
        <v>-466.94481607988376</v>
      </c>
      <c r="S95" s="15">
        <f t="shared" si="66"/>
        <v>15913.224645154405</v>
      </c>
      <c r="T95" s="15">
        <f t="shared" si="67"/>
        <v>33713.717631783598</v>
      </c>
      <c r="U95" s="15">
        <f t="shared" si="68"/>
        <v>41287.619097162264</v>
      </c>
      <c r="V95" s="15">
        <f t="shared" si="69"/>
        <v>8148883.4957900047</v>
      </c>
      <c r="W95" s="15">
        <f t="shared" si="70"/>
        <v>541271.10404952336</v>
      </c>
      <c r="X95" s="15">
        <f t="shared" si="71"/>
        <v>8145623.9423916889</v>
      </c>
      <c r="Y95" s="15" t="str">
        <f>VLOOKUP(_xlfn.FLOOR.MATH(A95/8+11),Coef!$B$4:$C$23,2)</f>
        <v>X</v>
      </c>
      <c r="Z95" s="15">
        <f t="shared" si="72"/>
        <v>5</v>
      </c>
      <c r="AA95" s="15" t="str">
        <f>VLOOKUP(MOD(C95-1,3)*8+Z95,Coef!$A$2:$C$25,3)</f>
        <v>N</v>
      </c>
      <c r="AB95" s="15">
        <f t="shared" si="73"/>
        <v>1</v>
      </c>
      <c r="AC95" s="15" t="str">
        <f>VLOOKUP(MOD(MOD(C95+1,2)*5+AB95,20)+1,Coef!$A$2:$C$21,3)</f>
        <v>G</v>
      </c>
      <c r="AD95" s="15"/>
      <c r="AE95" s="15" t="str">
        <f t="shared" si="77"/>
        <v>41271</v>
      </c>
      <c r="AF95" s="15" t="str">
        <f t="shared" si="77"/>
        <v>45623</v>
      </c>
      <c r="AG95" s="18" t="str">
        <f t="shared" si="74"/>
        <v>541271 mE 8145623 mN 2 S</v>
      </c>
      <c r="AH95" s="52" t="str">
        <f t="shared" si="75"/>
        <v>2XNG4127145623</v>
      </c>
    </row>
    <row r="96" spans="1:34">
      <c r="A96" s="13">
        <v>-16.160141266378872</v>
      </c>
      <c r="B96" s="13">
        <v>8.5661150761611111</v>
      </c>
      <c r="C96" s="15">
        <f t="shared" si="52"/>
        <v>32</v>
      </c>
      <c r="D96" s="15">
        <f t="shared" si="53"/>
        <v>9</v>
      </c>
      <c r="E96" s="15">
        <f t="shared" si="76"/>
        <v>-0.28204767268571734</v>
      </c>
      <c r="F96" s="15">
        <f t="shared" si="76"/>
        <v>0.14950691218373621</v>
      </c>
      <c r="G96" s="15">
        <f t="shared" si="54"/>
        <v>0.15707963267948966</v>
      </c>
      <c r="H96" s="15">
        <f t="shared" si="55"/>
        <v>0.96048753795867048</v>
      </c>
      <c r="I96" s="16">
        <f t="shared" si="56"/>
        <v>6.2174305313884024E-3</v>
      </c>
      <c r="J96" s="15">
        <f t="shared" si="57"/>
        <v>6379791.4031202253</v>
      </c>
      <c r="K96" s="15">
        <f t="shared" si="58"/>
        <v>-0.28977262461574693</v>
      </c>
      <c r="L96" s="15">
        <f t="shared" si="59"/>
        <v>8.396817397669859E-2</v>
      </c>
      <c r="M96" s="17">
        <f t="shared" si="60"/>
        <v>0</v>
      </c>
      <c r="N96" s="15">
        <f t="shared" si="61"/>
        <v>-7.5727204957534433E-3</v>
      </c>
      <c r="O96" s="16">
        <f t="shared" si="62"/>
        <v>0.92224925655468981</v>
      </c>
      <c r="P96" s="15">
        <f t="shared" si="63"/>
        <v>4.9721433265754476</v>
      </c>
      <c r="Q96" s="15">
        <f t="shared" si="64"/>
        <v>3.6129473948356079</v>
      </c>
      <c r="R96" s="15">
        <f t="shared" si="65"/>
        <v>57.64332093184661</v>
      </c>
      <c r="S96" s="15">
        <f t="shared" si="66"/>
        <v>22.040719743735043</v>
      </c>
      <c r="T96" s="15">
        <f t="shared" si="67"/>
        <v>1127.6029239807815</v>
      </c>
      <c r="U96" s="15">
        <f t="shared" si="68"/>
        <v>-46403.81349544954</v>
      </c>
      <c r="V96" s="15">
        <f t="shared" si="69"/>
        <v>-1787413.290359861</v>
      </c>
      <c r="W96" s="15">
        <f t="shared" si="70"/>
        <v>453614.74802994862</v>
      </c>
      <c r="X96" s="15">
        <f t="shared" si="71"/>
        <v>8213301.6749562826</v>
      </c>
      <c r="Y96" s="15" t="str">
        <f>VLOOKUP(_xlfn.FLOOR.MATH(A96/8+11),Coef!$B$4:$C$23,2)</f>
        <v>K</v>
      </c>
      <c r="Z96" s="15">
        <f t="shared" si="72"/>
        <v>4</v>
      </c>
      <c r="AA96" s="15" t="str">
        <f>VLOOKUP(MOD(C96-1,3)*8+Z96,Coef!$A$2:$C$25,3)</f>
        <v>M</v>
      </c>
      <c r="AB96" s="15">
        <f t="shared" si="73"/>
        <v>2</v>
      </c>
      <c r="AC96" s="15" t="str">
        <f>VLOOKUP(MOD(MOD(C96+1,2)*5+AB96,20)+1,Coef!$A$2:$C$21,3)</f>
        <v>H</v>
      </c>
      <c r="AD96" s="15"/>
      <c r="AE96" s="15" t="str">
        <f t="shared" si="77"/>
        <v>53614</v>
      </c>
      <c r="AF96" s="15" t="str">
        <f t="shared" si="77"/>
        <v>13301</v>
      </c>
      <c r="AG96" s="18" t="str">
        <f t="shared" si="74"/>
        <v>453614 mE 8213301 mN 32 N</v>
      </c>
      <c r="AH96" s="52" t="str">
        <f t="shared" si="75"/>
        <v>32KMH5361413301</v>
      </c>
    </row>
    <row r="97" spans="1:34">
      <c r="A97" s="13">
        <v>-66.546573946091428</v>
      </c>
      <c r="B97" s="13">
        <v>28.723246071776515</v>
      </c>
      <c r="C97" s="15">
        <f t="shared" si="52"/>
        <v>35</v>
      </c>
      <c r="D97" s="15">
        <f t="shared" si="53"/>
        <v>27</v>
      </c>
      <c r="E97" s="15">
        <f t="shared" si="76"/>
        <v>-1.1614568212811709</v>
      </c>
      <c r="F97" s="15">
        <f t="shared" si="76"/>
        <v>0.50131521581302763</v>
      </c>
      <c r="G97" s="15">
        <f t="shared" si="54"/>
        <v>0.47123889803846897</v>
      </c>
      <c r="H97" s="15">
        <f t="shared" si="55"/>
        <v>0.39800348783450107</v>
      </c>
      <c r="I97" s="16">
        <f t="shared" si="56"/>
        <v>1.0675819653217622E-3</v>
      </c>
      <c r="J97" s="15">
        <f t="shared" si="57"/>
        <v>6396180.3133853041</v>
      </c>
      <c r="K97" s="15">
        <f t="shared" si="58"/>
        <v>-2.3049644790899677</v>
      </c>
      <c r="L97" s="15">
        <f t="shared" si="59"/>
        <v>5.3128612498664864</v>
      </c>
      <c r="M97" s="17">
        <f t="shared" si="60"/>
        <v>0</v>
      </c>
      <c r="N97" s="15">
        <f t="shared" si="61"/>
        <v>3.0076317774558659E-2</v>
      </c>
      <c r="O97" s="16">
        <f t="shared" si="62"/>
        <v>-4.3117936679011644</v>
      </c>
      <c r="P97" s="15">
        <f t="shared" si="63"/>
        <v>-0.30324845325357985</v>
      </c>
      <c r="Q97" s="15">
        <f t="shared" si="64"/>
        <v>-62.061090628181731</v>
      </c>
      <c r="R97" s="15">
        <f t="shared" si="65"/>
        <v>-220.50294260330921</v>
      </c>
      <c r="S97" s="15">
        <f t="shared" si="66"/>
        <v>2418.7185558130936</v>
      </c>
      <c r="T97" s="15">
        <f t="shared" si="67"/>
        <v>33.711802525671771</v>
      </c>
      <c r="U97" s="15">
        <f t="shared" si="68"/>
        <v>76557.459430242176</v>
      </c>
      <c r="V97" s="15">
        <f t="shared" si="69"/>
        <v>-7384844.6842148528</v>
      </c>
      <c r="W97" s="15">
        <f t="shared" si="70"/>
        <v>576526.83644647012</v>
      </c>
      <c r="X97" s="15">
        <f t="shared" si="71"/>
        <v>2618109.253658833</v>
      </c>
      <c r="Y97" s="15" t="str">
        <f>VLOOKUP(_xlfn.FLOOR.MATH(A97/8+11),Coef!$B$4:$C$23,2)</f>
        <v>D</v>
      </c>
      <c r="Z97" s="15">
        <f t="shared" si="72"/>
        <v>5</v>
      </c>
      <c r="AA97" s="15" t="str">
        <f>VLOOKUP(MOD(C97-1,3)*8+Z97,Coef!$A$2:$C$25,3)</f>
        <v>N</v>
      </c>
      <c r="AB97" s="15">
        <f t="shared" si="73"/>
        <v>6</v>
      </c>
      <c r="AC97" s="15" t="str">
        <f>VLOOKUP(MOD(MOD(C97+1,2)*5+AB97,20)+1,Coef!$A$2:$C$21,3)</f>
        <v>G</v>
      </c>
      <c r="AD97" s="15"/>
      <c r="AE97" s="15" t="str">
        <f t="shared" si="77"/>
        <v>76526</v>
      </c>
      <c r="AF97" s="15" t="str">
        <f t="shared" si="77"/>
        <v>18109</v>
      </c>
      <c r="AG97" s="18" t="str">
        <f t="shared" si="74"/>
        <v>576526 mE 2618109 mN 35 N</v>
      </c>
      <c r="AH97" s="52" t="str">
        <f t="shared" si="75"/>
        <v>35DNG7652618109</v>
      </c>
    </row>
    <row r="98" spans="1:34">
      <c r="A98" s="13">
        <v>-50.084957512528788</v>
      </c>
      <c r="B98" s="13">
        <v>-95.617722734610993</v>
      </c>
      <c r="C98" s="15">
        <f t="shared" si="52"/>
        <v>15</v>
      </c>
      <c r="D98" s="15">
        <f t="shared" si="53"/>
        <v>-93</v>
      </c>
      <c r="E98" s="15">
        <f t="shared" si="76"/>
        <v>-0.87414741431509657</v>
      </c>
      <c r="F98" s="15">
        <f t="shared" si="76"/>
        <v>-1.6688440849779982</v>
      </c>
      <c r="G98" s="15">
        <f t="shared" si="54"/>
        <v>-1.6231562043547263</v>
      </c>
      <c r="H98" s="15">
        <f t="shared" si="55"/>
        <v>0.64165102171554467</v>
      </c>
      <c r="I98" s="16">
        <f t="shared" si="56"/>
        <v>2.7747588996262337E-3</v>
      </c>
      <c r="J98" s="15">
        <f t="shared" si="57"/>
        <v>6390733.3958156928</v>
      </c>
      <c r="K98" s="15">
        <f t="shared" si="58"/>
        <v>-1.1953487061263508</v>
      </c>
      <c r="L98" s="15">
        <f t="shared" si="59"/>
        <v>1.428858529237941</v>
      </c>
      <c r="M98" s="17">
        <f t="shared" si="60"/>
        <v>0</v>
      </c>
      <c r="N98" s="15">
        <f t="shared" si="61"/>
        <v>-4.5687880623271893E-2</v>
      </c>
      <c r="O98" s="16">
        <f t="shared" si="62"/>
        <v>-0.42608377033831474</v>
      </c>
      <c r="P98" s="15">
        <f t="shared" si="63"/>
        <v>3.5961450980064997</v>
      </c>
      <c r="Q98" s="15">
        <f t="shared" si="64"/>
        <v>-18.409015405734184</v>
      </c>
      <c r="R98" s="15">
        <f t="shared" si="65"/>
        <v>-20.391336610027732</v>
      </c>
      <c r="S98" s="15">
        <f t="shared" si="66"/>
        <v>-260.88747682537542</v>
      </c>
      <c r="T98" s="15">
        <f t="shared" si="67"/>
        <v>-1954.4873682259679</v>
      </c>
      <c r="U98" s="15">
        <f t="shared" si="68"/>
        <v>-187337.20991781171</v>
      </c>
      <c r="V98" s="15">
        <f t="shared" si="69"/>
        <v>-5553580.2793535059</v>
      </c>
      <c r="W98" s="15">
        <f t="shared" si="70"/>
        <v>312737.72496615542</v>
      </c>
      <c r="X98" s="15">
        <f t="shared" si="71"/>
        <v>4448641.1527582351</v>
      </c>
      <c r="Y98" s="15" t="str">
        <f>VLOOKUP(_xlfn.FLOOR.MATH(A98/8+11),Coef!$B$4:$C$23,2)</f>
        <v>F</v>
      </c>
      <c r="Z98" s="15">
        <f t="shared" si="72"/>
        <v>3</v>
      </c>
      <c r="AA98" s="15" t="str">
        <f>VLOOKUP(MOD(C98-1,3)*8+Z98,Coef!$A$2:$C$25,3)</f>
        <v>U</v>
      </c>
      <c r="AB98" s="15">
        <f t="shared" si="73"/>
        <v>4</v>
      </c>
      <c r="AC98" s="15" t="str">
        <f>VLOOKUP(MOD(MOD(C98+1,2)*5+AB98,20)+1,Coef!$A$2:$C$21,3)</f>
        <v>E</v>
      </c>
      <c r="AD98" s="15"/>
      <c r="AE98" s="15" t="str">
        <f t="shared" si="77"/>
        <v>12737</v>
      </c>
      <c r="AF98" s="15" t="str">
        <f t="shared" si="77"/>
        <v>48641</v>
      </c>
      <c r="AG98" s="18" t="str">
        <f t="shared" si="74"/>
        <v>312737 mE 4448641 mN 15 S</v>
      </c>
      <c r="AH98" s="52" t="str">
        <f t="shared" si="75"/>
        <v>15FUE1273748641</v>
      </c>
    </row>
    <row r="99" spans="1:34">
      <c r="A99" s="13">
        <v>-61.997096352089955</v>
      </c>
      <c r="B99" s="13">
        <v>-95.496648183374802</v>
      </c>
      <c r="C99" s="15">
        <f t="shared" si="52"/>
        <v>15</v>
      </c>
      <c r="D99" s="15">
        <f t="shared" si="53"/>
        <v>-93</v>
      </c>
      <c r="E99" s="15">
        <f t="shared" si="76"/>
        <v>-1.0820534580201353</v>
      </c>
      <c r="F99" s="15">
        <f t="shared" si="76"/>
        <v>-1.6667309354185518</v>
      </c>
      <c r="G99" s="15">
        <f t="shared" si="54"/>
        <v>-1.6231562043547263</v>
      </c>
      <c r="H99" s="15">
        <f t="shared" si="55"/>
        <v>0.46951630839213981</v>
      </c>
      <c r="I99" s="16">
        <f t="shared" si="56"/>
        <v>1.4856921765103617E-3</v>
      </c>
      <c r="J99" s="15">
        <f t="shared" si="57"/>
        <v>6394845.0035026902</v>
      </c>
      <c r="K99" s="15">
        <f t="shared" si="58"/>
        <v>-1.8804965535004632</v>
      </c>
      <c r="L99" s="15">
        <f t="shared" si="59"/>
        <v>3.5362672877271204</v>
      </c>
      <c r="M99" s="17">
        <f t="shared" si="60"/>
        <v>0</v>
      </c>
      <c r="N99" s="15">
        <f t="shared" si="61"/>
        <v>-4.3574731063825478E-2</v>
      </c>
      <c r="O99" s="16">
        <f t="shared" si="62"/>
        <v>-2.5347815955506099</v>
      </c>
      <c r="P99" s="15">
        <f t="shared" si="63"/>
        <v>1.4771127709864462</v>
      </c>
      <c r="Q99" s="15">
        <f t="shared" si="64"/>
        <v>-45.822104489049408</v>
      </c>
      <c r="R99" s="15">
        <f t="shared" si="65"/>
        <v>-132.93093500259675</v>
      </c>
      <c r="S99" s="15">
        <f t="shared" si="66"/>
        <v>561.33464094667511</v>
      </c>
      <c r="T99" s="15">
        <f t="shared" si="67"/>
        <v>-2870.233036140497</v>
      </c>
      <c r="U99" s="15">
        <f t="shared" si="68"/>
        <v>-130809.28957025509</v>
      </c>
      <c r="V99" s="15">
        <f t="shared" si="69"/>
        <v>-6879124.2198321559</v>
      </c>
      <c r="W99" s="15">
        <f t="shared" si="70"/>
        <v>369243.03414557304</v>
      </c>
      <c r="X99" s="15">
        <f t="shared" si="71"/>
        <v>3123627.429855777</v>
      </c>
      <c r="Y99" s="15" t="str">
        <f>VLOOKUP(_xlfn.FLOOR.MATH(A99/8+11),Coef!$B$4:$C$23,2)</f>
        <v>E</v>
      </c>
      <c r="Z99" s="15">
        <f t="shared" si="72"/>
        <v>3</v>
      </c>
      <c r="AA99" s="15" t="str">
        <f>VLOOKUP(MOD(C99-1,3)*8+Z99,Coef!$A$2:$C$25,3)</f>
        <v>U</v>
      </c>
      <c r="AB99" s="15">
        <f t="shared" si="73"/>
        <v>11</v>
      </c>
      <c r="AC99" s="15" t="str">
        <f>VLOOKUP(MOD(MOD(C99+1,2)*5+AB99,20)+1,Coef!$A$2:$C$21,3)</f>
        <v>M</v>
      </c>
      <c r="AD99" s="15"/>
      <c r="AE99" s="15" t="str">
        <f t="shared" si="77"/>
        <v>69243</v>
      </c>
      <c r="AF99" s="15" t="str">
        <f t="shared" si="77"/>
        <v>23627</v>
      </c>
      <c r="AG99" s="18" t="str">
        <f t="shared" si="74"/>
        <v>369243 mE 3123627 mN 15 S</v>
      </c>
      <c r="AH99" s="52" t="str">
        <f t="shared" si="75"/>
        <v>15EUM6924323627</v>
      </c>
    </row>
    <row r="100" spans="1:34">
      <c r="A100" s="13">
        <v>71.472961134128212</v>
      </c>
      <c r="B100" s="13">
        <v>48.98433126291269</v>
      </c>
      <c r="C100" s="15">
        <f t="shared" si="52"/>
        <v>39</v>
      </c>
      <c r="D100" s="15">
        <f t="shared" si="53"/>
        <v>51</v>
      </c>
      <c r="E100" s="15">
        <f t="shared" si="76"/>
        <v>1.2474384979404778</v>
      </c>
      <c r="F100" s="15">
        <f t="shared" si="76"/>
        <v>0.85493786242541858</v>
      </c>
      <c r="G100" s="15">
        <f t="shared" si="54"/>
        <v>0.89011791851710798</v>
      </c>
      <c r="H100" s="15">
        <f t="shared" si="55"/>
        <v>0.31775215133336931</v>
      </c>
      <c r="I100" s="16">
        <f t="shared" si="56"/>
        <v>6.8046293172833452E-4</v>
      </c>
      <c r="J100" s="15">
        <f t="shared" si="57"/>
        <v>6397417.393456242</v>
      </c>
      <c r="K100" s="15">
        <f t="shared" si="58"/>
        <v>2.9840043697520287</v>
      </c>
      <c r="L100" s="15">
        <f t="shared" si="59"/>
        <v>8.9042820786992021</v>
      </c>
      <c r="M100" s="17">
        <f t="shared" si="60"/>
        <v>0</v>
      </c>
      <c r="N100" s="15">
        <f t="shared" si="61"/>
        <v>-3.5180056091689393E-2</v>
      </c>
      <c r="O100" s="16">
        <f t="shared" si="62"/>
        <v>-7.9036016157674736</v>
      </c>
      <c r="P100" s="15">
        <f t="shared" si="63"/>
        <v>-3.8981560601944412</v>
      </c>
      <c r="Q100" s="15">
        <f t="shared" si="64"/>
        <v>-75.629887632981607</v>
      </c>
      <c r="R100" s="15">
        <f t="shared" si="65"/>
        <v>-377.97787741905188</v>
      </c>
      <c r="S100" s="15">
        <f t="shared" si="66"/>
        <v>9282.0986856176241</v>
      </c>
      <c r="T100" s="15">
        <f t="shared" si="67"/>
        <v>16030.219373165259</v>
      </c>
      <c r="U100" s="15">
        <f t="shared" si="68"/>
        <v>-71502.004428116226</v>
      </c>
      <c r="V100" s="15">
        <f t="shared" si="69"/>
        <v>7934513.374670743</v>
      </c>
      <c r="W100" s="15">
        <f t="shared" si="70"/>
        <v>428526.59637365502</v>
      </c>
      <c r="X100" s="15">
        <f t="shared" si="71"/>
        <v>7931339.5693208752</v>
      </c>
      <c r="Y100" s="15" t="s">
        <v>68</v>
      </c>
      <c r="Z100" s="15">
        <f t="shared" si="72"/>
        <v>4</v>
      </c>
      <c r="AA100" s="15" t="s">
        <v>66</v>
      </c>
      <c r="AB100" s="15">
        <f t="shared" si="73"/>
        <v>19</v>
      </c>
      <c r="AC100" s="15" t="s">
        <v>66</v>
      </c>
      <c r="AD100" s="15"/>
      <c r="AE100" s="15" t="str">
        <f t="shared" si="77"/>
        <v>28526</v>
      </c>
      <c r="AF100" s="15" t="str">
        <f t="shared" si="77"/>
        <v>31339</v>
      </c>
      <c r="AG100" s="18" t="str">
        <f t="shared" si="74"/>
        <v>428526 mE 7931339 mN 39 N</v>
      </c>
      <c r="AH100" s="52" t="str">
        <f t="shared" si="75"/>
        <v>39WVV2852631339</v>
      </c>
    </row>
    <row r="101" spans="1:34">
      <c r="A101" s="13">
        <v>3.7815107255052283</v>
      </c>
      <c r="B101" s="13">
        <v>1.8114725610735434</v>
      </c>
      <c r="C101" s="15">
        <f t="shared" si="52"/>
        <v>31</v>
      </c>
      <c r="D101" s="15">
        <f t="shared" si="53"/>
        <v>3</v>
      </c>
      <c r="E101" s="15">
        <f t="shared" si="76"/>
        <v>6.5999812859545745E-2</v>
      </c>
      <c r="F101" s="15">
        <f t="shared" si="76"/>
        <v>3.1616160500267394E-2</v>
      </c>
      <c r="G101" s="15">
        <f t="shared" si="54"/>
        <v>5.2359877559829883E-2</v>
      </c>
      <c r="H101" s="15">
        <f t="shared" si="55"/>
        <v>0.99782280284149927</v>
      </c>
      <c r="I101" s="16">
        <f t="shared" si="56"/>
        <v>6.7101823397622412E-3</v>
      </c>
      <c r="J101" s="15">
        <f t="shared" si="57"/>
        <v>6378229.862083259</v>
      </c>
      <c r="K101" s="15">
        <f t="shared" si="58"/>
        <v>6.6095811314593994E-2</v>
      </c>
      <c r="L101" s="15">
        <f t="shared" si="59"/>
        <v>4.3686562733344118E-3</v>
      </c>
      <c r="M101" s="17">
        <f t="shared" si="60"/>
        <v>0</v>
      </c>
      <c r="N101" s="15">
        <f t="shared" si="61"/>
        <v>-2.0743717059562489E-2</v>
      </c>
      <c r="O101" s="16">
        <f t="shared" si="62"/>
        <v>1.0023415260664279</v>
      </c>
      <c r="P101" s="15">
        <f t="shared" si="63"/>
        <v>5.056203090972657</v>
      </c>
      <c r="Q101" s="15">
        <f t="shared" si="64"/>
        <v>5.0170260648443685</v>
      </c>
      <c r="R101" s="15">
        <f t="shared" si="65"/>
        <v>62.548712474582679</v>
      </c>
      <c r="S101" s="15">
        <f t="shared" si="66"/>
        <v>58.910829804912908</v>
      </c>
      <c r="T101" s="15">
        <f t="shared" si="67"/>
        <v>1371.4194734908756</v>
      </c>
      <c r="U101" s="15">
        <f t="shared" si="68"/>
        <v>-132029.5845596318</v>
      </c>
      <c r="V101" s="15">
        <f t="shared" si="69"/>
        <v>418234.22520832985</v>
      </c>
      <c r="W101" s="15">
        <f t="shared" si="70"/>
        <v>368023.22727419203</v>
      </c>
      <c r="X101" s="15">
        <f t="shared" si="71"/>
        <v>418066.93151824654</v>
      </c>
      <c r="Y101" s="15" t="str">
        <f>VLOOKUP(_xlfn.FLOOR.MATH(A101/8+11),Coef!$B$4:$C$23,2)</f>
        <v>N</v>
      </c>
      <c r="Z101" s="15">
        <f t="shared" si="72"/>
        <v>3</v>
      </c>
      <c r="AA101" s="15" t="str">
        <f>VLOOKUP(MOD(C101-1,3)*8+Z101,Coef!$A$2:$C$25,3)</f>
        <v>C</v>
      </c>
      <c r="AB101" s="15">
        <f t="shared" si="73"/>
        <v>4</v>
      </c>
      <c r="AC101" s="15" t="str">
        <f>VLOOKUP(MOD(MOD(C101+1,2)*5+AB101,20)+1,Coef!$A$2:$C$21,3)</f>
        <v>E</v>
      </c>
      <c r="AD101" s="15"/>
      <c r="AE101" s="15" t="str">
        <f t="shared" si="77"/>
        <v>68023</v>
      </c>
      <c r="AF101" s="15" t="str">
        <f t="shared" si="77"/>
        <v>18066</v>
      </c>
      <c r="AG101" s="18" t="str">
        <f t="shared" si="74"/>
        <v>368023 mE 418066 mN 31 N</v>
      </c>
      <c r="AH101" s="52" t="str">
        <f t="shared" si="75"/>
        <v>31NCE6802318066</v>
      </c>
    </row>
    <row r="102" spans="1:34">
      <c r="A102" s="13">
        <v>-41.097768694475434</v>
      </c>
      <c r="B102" s="13">
        <v>63.83133656034218</v>
      </c>
      <c r="C102" s="15">
        <f t="shared" si="52"/>
        <v>41</v>
      </c>
      <c r="D102" s="15">
        <f t="shared" si="53"/>
        <v>63</v>
      </c>
      <c r="E102" s="15">
        <f t="shared" si="76"/>
        <v>-0.71729137894164785</v>
      </c>
      <c r="F102" s="15">
        <f t="shared" si="76"/>
        <v>1.1140669889266031</v>
      </c>
      <c r="G102" s="15">
        <f t="shared" si="54"/>
        <v>1.0995574287564276</v>
      </c>
      <c r="H102" s="15">
        <f t="shared" si="55"/>
        <v>0.75358899230724474</v>
      </c>
      <c r="I102" s="16">
        <f t="shared" si="56"/>
        <v>3.8273357751301821E-3</v>
      </c>
      <c r="J102" s="15">
        <f t="shared" si="57"/>
        <v>6387381.971607279</v>
      </c>
      <c r="K102" s="15">
        <f t="shared" si="58"/>
        <v>-0.87228702318301299</v>
      </c>
      <c r="L102" s="15">
        <f t="shared" si="59"/>
        <v>0.76088465081348222</v>
      </c>
      <c r="M102" s="17">
        <f t="shared" si="60"/>
        <v>0</v>
      </c>
      <c r="N102" s="15">
        <f t="shared" si="61"/>
        <v>1.4509560170175462E-2</v>
      </c>
      <c r="O102" s="16">
        <f t="shared" si="62"/>
        <v>0.24294268496164795</v>
      </c>
      <c r="P102" s="15">
        <f t="shared" si="63"/>
        <v>4.2736199651592326</v>
      </c>
      <c r="Q102" s="15">
        <f t="shared" si="64"/>
        <v>-7.8944902213485602</v>
      </c>
      <c r="R102" s="15">
        <f t="shared" si="65"/>
        <v>17.520003219160799</v>
      </c>
      <c r="S102" s="15">
        <f t="shared" si="66"/>
        <v>-200.27302256762775</v>
      </c>
      <c r="T102" s="15">
        <f t="shared" si="67"/>
        <v>-668.18527903765914</v>
      </c>
      <c r="U102" s="15">
        <f t="shared" si="68"/>
        <v>69841.536315813602</v>
      </c>
      <c r="V102" s="15">
        <f t="shared" si="69"/>
        <v>-4551764.058814453</v>
      </c>
      <c r="W102" s="15">
        <f t="shared" si="70"/>
        <v>569813.59970128722</v>
      </c>
      <c r="X102" s="15">
        <f t="shared" si="71"/>
        <v>5450056.6468090722</v>
      </c>
      <c r="Y102" s="15" t="str">
        <f>VLOOKUP(_xlfn.FLOOR.MATH(A102/8+11),Coef!$B$4:$C$23,2)</f>
        <v>G</v>
      </c>
      <c r="Z102" s="15">
        <f t="shared" si="72"/>
        <v>5</v>
      </c>
      <c r="AA102" s="15" t="str">
        <f>VLOOKUP(MOD(C102-1,3)*8+Z102,Coef!$A$2:$C$25,3)</f>
        <v>N</v>
      </c>
      <c r="AB102" s="15">
        <f t="shared" si="73"/>
        <v>14</v>
      </c>
      <c r="AC102" s="15" t="str">
        <f>VLOOKUP(MOD(MOD(C102+1,2)*5+AB102,20)+1,Coef!$A$2:$C$21,3)</f>
        <v>Q</v>
      </c>
      <c r="AD102" s="15"/>
      <c r="AE102" s="15" t="str">
        <f t="shared" si="77"/>
        <v>69813</v>
      </c>
      <c r="AF102" s="15" t="str">
        <f t="shared" si="77"/>
        <v>50056</v>
      </c>
      <c r="AG102" s="18" t="str">
        <f t="shared" si="74"/>
        <v>569813 mE 5450056 mN 41 N</v>
      </c>
      <c r="AH102" s="52" t="str">
        <f t="shared" si="75"/>
        <v>41GNQ6981350056</v>
      </c>
    </row>
    <row r="103" spans="1:34">
      <c r="A103" s="13">
        <v>-62.37979489487833</v>
      </c>
      <c r="B103" s="13">
        <v>138.56321895535143</v>
      </c>
      <c r="C103" s="15">
        <f t="shared" si="52"/>
        <v>54</v>
      </c>
      <c r="D103" s="15">
        <f t="shared" si="53"/>
        <v>141</v>
      </c>
      <c r="E103" s="15">
        <f t="shared" si="76"/>
        <v>-1.088732807634377</v>
      </c>
      <c r="F103" s="15">
        <f t="shared" si="76"/>
        <v>2.4183843929327002</v>
      </c>
      <c r="G103" s="15">
        <f t="shared" si="54"/>
        <v>2.4609142453120043</v>
      </c>
      <c r="H103" s="15">
        <f t="shared" si="55"/>
        <v>0.46360852210774317</v>
      </c>
      <c r="I103" s="16">
        <f t="shared" si="56"/>
        <v>1.4485393384049113E-3</v>
      </c>
      <c r="J103" s="15">
        <f t="shared" si="57"/>
        <v>6394963.623895186</v>
      </c>
      <c r="K103" s="15">
        <f t="shared" si="58"/>
        <v>-1.9111817461631289</v>
      </c>
      <c r="L103" s="15">
        <f t="shared" si="59"/>
        <v>3.6526156668671463</v>
      </c>
      <c r="M103" s="17">
        <f t="shared" si="60"/>
        <v>0</v>
      </c>
      <c r="N103" s="15">
        <f t="shared" si="61"/>
        <v>-4.2529852379304067E-2</v>
      </c>
      <c r="O103" s="16">
        <f t="shared" si="62"/>
        <v>-2.6511671275287414</v>
      </c>
      <c r="P103" s="15">
        <f t="shared" si="63"/>
        <v>1.3604295802433575</v>
      </c>
      <c r="Q103" s="15">
        <f t="shared" si="64"/>
        <v>-47.078325709098834</v>
      </c>
      <c r="R103" s="15">
        <f t="shared" si="65"/>
        <v>-138.86501781598713</v>
      </c>
      <c r="S103" s="15">
        <f t="shared" si="66"/>
        <v>650.81197053242477</v>
      </c>
      <c r="T103" s="15">
        <f t="shared" si="67"/>
        <v>-2782.5296242789323</v>
      </c>
      <c r="U103" s="15">
        <f t="shared" si="68"/>
        <v>-126069.12205748745</v>
      </c>
      <c r="V103" s="15">
        <f t="shared" si="69"/>
        <v>-6921634.4045185233</v>
      </c>
      <c r="W103" s="15">
        <f t="shared" si="70"/>
        <v>373981.30559133552</v>
      </c>
      <c r="X103" s="15">
        <f t="shared" si="71"/>
        <v>3081134.2492432836</v>
      </c>
      <c r="Y103" s="15" t="str">
        <f>VLOOKUP(_xlfn.FLOOR.MATH(A103/8+11),Coef!$B$4:$C$23,2)</f>
        <v>E</v>
      </c>
      <c r="Z103" s="15">
        <f t="shared" si="72"/>
        <v>3</v>
      </c>
      <c r="AA103" s="15" t="str">
        <f>VLOOKUP(MOD(C103-1,3)*8+Z103,Coef!$A$2:$C$25,3)</f>
        <v>U</v>
      </c>
      <c r="AB103" s="15">
        <f t="shared" si="73"/>
        <v>10</v>
      </c>
      <c r="AC103" s="15" t="str">
        <f>VLOOKUP(MOD(MOD(C103+1,2)*5+AB103,20)+1,Coef!$A$2:$C$21,3)</f>
        <v>R</v>
      </c>
      <c r="AD103" s="15"/>
      <c r="AE103" s="15" t="str">
        <f t="shared" si="77"/>
        <v>73981</v>
      </c>
      <c r="AF103" s="15" t="str">
        <f t="shared" si="77"/>
        <v>81134</v>
      </c>
      <c r="AG103" s="18" t="str">
        <f t="shared" si="74"/>
        <v>373981 mE 3081134 mN 54 N</v>
      </c>
      <c r="AH103" s="52" t="str">
        <f t="shared" si="75"/>
        <v>54EUR7398181134</v>
      </c>
    </row>
    <row r="104" spans="1:34">
      <c r="A104" s="13">
        <v>70.446056410945232</v>
      </c>
      <c r="B104" s="13">
        <v>156.83359755709517</v>
      </c>
      <c r="C104" s="15">
        <f t="shared" si="52"/>
        <v>57</v>
      </c>
      <c r="D104" s="15">
        <f t="shared" si="53"/>
        <v>159</v>
      </c>
      <c r="E104" s="15">
        <f t="shared" si="76"/>
        <v>1.2295156294166538</v>
      </c>
      <c r="F104" s="15">
        <f t="shared" si="76"/>
        <v>2.7372626551190464</v>
      </c>
      <c r="G104" s="15">
        <f t="shared" si="54"/>
        <v>2.7750735106709841</v>
      </c>
      <c r="H104" s="15">
        <f t="shared" si="55"/>
        <v>0.33469420174887232</v>
      </c>
      <c r="I104" s="16">
        <f t="shared" si="56"/>
        <v>7.5495984019651374E-4</v>
      </c>
      <c r="J104" s="15">
        <f t="shared" si="57"/>
        <v>6397179.2748823492</v>
      </c>
      <c r="K104" s="15">
        <f t="shared" si="58"/>
        <v>2.8154858719699987</v>
      </c>
      <c r="L104" s="15">
        <f t="shared" si="59"/>
        <v>7.9269606952626637</v>
      </c>
      <c r="M104" s="17">
        <f t="shared" si="60"/>
        <v>0</v>
      </c>
      <c r="N104" s="15">
        <f t="shared" si="61"/>
        <v>-3.7810855551937639E-2</v>
      </c>
      <c r="O104" s="16">
        <f t="shared" si="62"/>
        <v>-6.9262057354224673</v>
      </c>
      <c r="P104" s="15">
        <f t="shared" si="63"/>
        <v>-2.9201637768434541</v>
      </c>
      <c r="Q104" s="15">
        <f t="shared" si="64"/>
        <v>-74.490914067901144</v>
      </c>
      <c r="R104" s="15">
        <f t="shared" si="65"/>
        <v>-337.69807250745635</v>
      </c>
      <c r="S104" s="15">
        <f t="shared" si="66"/>
        <v>7013.6520790623845</v>
      </c>
      <c r="T104" s="15">
        <f t="shared" si="67"/>
        <v>10346.452463714098</v>
      </c>
      <c r="U104" s="15">
        <f t="shared" si="68"/>
        <v>-80941.809847453624</v>
      </c>
      <c r="V104" s="15">
        <f t="shared" si="69"/>
        <v>7820187.1301157577</v>
      </c>
      <c r="W104" s="15">
        <f t="shared" si="70"/>
        <v>419090.56687648536</v>
      </c>
      <c r="X104" s="15">
        <f t="shared" si="71"/>
        <v>7817059.0552637121</v>
      </c>
      <c r="Y104" s="15" t="str">
        <f>VLOOKUP(_xlfn.FLOOR.MATH(A104/8+11),Coef!$B$4:$C$23,2)</f>
        <v>W</v>
      </c>
      <c r="Z104" s="15">
        <f t="shared" si="72"/>
        <v>4</v>
      </c>
      <c r="AA104" s="15" t="str">
        <f>VLOOKUP(MOD(C104-1,3)*8+Z104,Coef!$A$2:$C$25,3)</f>
        <v>V</v>
      </c>
      <c r="AB104" s="15">
        <f t="shared" si="73"/>
        <v>18</v>
      </c>
      <c r="AC104" s="15" t="str">
        <f>VLOOKUP(MOD(MOD(C104+1,2)*5+AB104,20)+1,Coef!$A$2:$C$21,3)</f>
        <v>U</v>
      </c>
      <c r="AD104" s="15"/>
      <c r="AE104" s="15" t="str">
        <f t="shared" si="77"/>
        <v>19090</v>
      </c>
      <c r="AF104" s="15" t="str">
        <f t="shared" si="77"/>
        <v>17059</v>
      </c>
      <c r="AG104" s="18" t="str">
        <f t="shared" si="74"/>
        <v>419090 mE 7817059 mN 57 N</v>
      </c>
      <c r="AH104" s="52" t="str">
        <f t="shared" si="75"/>
        <v>57WVU1909017059</v>
      </c>
    </row>
    <row r="105" spans="1:34">
      <c r="A105" s="13">
        <v>27.4510823463268</v>
      </c>
      <c r="B105" s="13">
        <v>-6.773143681568655</v>
      </c>
      <c r="C105" s="15">
        <f t="shared" si="52"/>
        <v>29</v>
      </c>
      <c r="D105" s="15">
        <f t="shared" si="53"/>
        <v>-9</v>
      </c>
      <c r="E105" s="15">
        <f t="shared" si="76"/>
        <v>0.47911177017949297</v>
      </c>
      <c r="F105" s="15">
        <f t="shared" si="76"/>
        <v>-0.11821365795402339</v>
      </c>
      <c r="G105" s="15">
        <f t="shared" si="54"/>
        <v>-0.15707963267948966</v>
      </c>
      <c r="H105" s="15">
        <f t="shared" si="55"/>
        <v>0.88740473886127469</v>
      </c>
      <c r="I105" s="16">
        <f t="shared" si="56"/>
        <v>5.3072672816854025E-3</v>
      </c>
      <c r="J105" s="15">
        <f t="shared" si="57"/>
        <v>6382678.7482058555</v>
      </c>
      <c r="K105" s="15">
        <f t="shared" si="58"/>
        <v>0.51948239394657392</v>
      </c>
      <c r="L105" s="15">
        <f t="shared" si="59"/>
        <v>0.26986195762046344</v>
      </c>
      <c r="M105" s="17">
        <f t="shared" si="60"/>
        <v>0</v>
      </c>
      <c r="N105" s="15">
        <f t="shared" si="61"/>
        <v>3.8865974725466268E-2</v>
      </c>
      <c r="O105" s="16">
        <f t="shared" si="62"/>
        <v>0.7354453096612219</v>
      </c>
      <c r="P105" s="15">
        <f t="shared" si="63"/>
        <v>4.7780161162587023</v>
      </c>
      <c r="Q105" s="15">
        <f t="shared" si="64"/>
        <v>0.37268129416454049</v>
      </c>
      <c r="R105" s="15">
        <f t="shared" si="65"/>
        <v>46.381158352616204</v>
      </c>
      <c r="S105" s="15">
        <f t="shared" si="66"/>
        <v>-55.247770291202031</v>
      </c>
      <c r="T105" s="15">
        <f t="shared" si="67"/>
        <v>584.98403057789074</v>
      </c>
      <c r="U105" s="15">
        <f t="shared" si="68"/>
        <v>220169.73241353864</v>
      </c>
      <c r="V105" s="15">
        <f t="shared" si="69"/>
        <v>3039586.4361552685</v>
      </c>
      <c r="W105" s="15">
        <f t="shared" si="70"/>
        <v>720081.66452057322</v>
      </c>
      <c r="X105" s="15">
        <f t="shared" si="71"/>
        <v>3038370.6015808065</v>
      </c>
      <c r="Y105" s="15" t="str">
        <f>VLOOKUP(_xlfn.FLOOR.MATH(A105/8+11),Coef!$B$4:$C$23,2)</f>
        <v>R</v>
      </c>
      <c r="Z105" s="15">
        <f t="shared" si="72"/>
        <v>7</v>
      </c>
      <c r="AA105" s="15" t="str">
        <f>VLOOKUP(MOD(C105-1,3)*8+Z105,Coef!$A$2:$C$25,3)</f>
        <v>Q</v>
      </c>
      <c r="AB105" s="15">
        <f t="shared" si="73"/>
        <v>10</v>
      </c>
      <c r="AC105" s="15" t="str">
        <f>VLOOKUP(MOD(MOD(C105+1,2)*5+AB105,20)+1,Coef!$A$2:$C$21,3)</f>
        <v>L</v>
      </c>
      <c r="AD105" s="15"/>
      <c r="AE105" s="15" t="str">
        <f t="shared" si="77"/>
        <v>20081</v>
      </c>
      <c r="AF105" s="15" t="str">
        <f t="shared" si="77"/>
        <v>38370</v>
      </c>
      <c r="AG105" s="18" t="str">
        <f t="shared" si="74"/>
        <v>720081 mE 3038370 mN 29 S</v>
      </c>
      <c r="AH105" s="52" t="str">
        <f t="shared" si="75"/>
        <v>29RQL2008138370</v>
      </c>
    </row>
    <row r="106" spans="1:34">
      <c r="A106" s="13">
        <v>49.797221999130244</v>
      </c>
      <c r="B106" s="13">
        <v>6.0409706694886154</v>
      </c>
      <c r="C106" s="15">
        <f t="shared" si="52"/>
        <v>32</v>
      </c>
      <c r="D106" s="15">
        <f t="shared" si="53"/>
        <v>9</v>
      </c>
      <c r="E106" s="15">
        <f t="shared" si="76"/>
        <v>0.86912548223137553</v>
      </c>
      <c r="F106" s="15">
        <f t="shared" si="76"/>
        <v>0.10543482819898248</v>
      </c>
      <c r="G106" s="15">
        <f t="shared" si="54"/>
        <v>0.15707963267948966</v>
      </c>
      <c r="H106" s="15">
        <f t="shared" si="55"/>
        <v>0.64549471981566908</v>
      </c>
      <c r="I106" s="16">
        <f t="shared" si="56"/>
        <v>2.8081018837757734E-3</v>
      </c>
      <c r="J106" s="15">
        <f t="shared" si="57"/>
        <v>6390627.1502173543</v>
      </c>
      <c r="K106" s="15">
        <f t="shared" si="58"/>
        <v>1.1832238267882578</v>
      </c>
      <c r="L106" s="15">
        <f t="shared" si="59"/>
        <v>1.400018624279449</v>
      </c>
      <c r="M106" s="17">
        <f t="shared" si="60"/>
        <v>0</v>
      </c>
      <c r="N106" s="15">
        <f t="shared" si="61"/>
        <v>-5.1644804480507178E-2</v>
      </c>
      <c r="O106" s="16">
        <f t="shared" si="62"/>
        <v>-0.39721052239567323</v>
      </c>
      <c r="P106" s="15">
        <f t="shared" si="63"/>
        <v>3.6252858344192918</v>
      </c>
      <c r="Q106" s="15">
        <f t="shared" si="64"/>
        <v>-17.972948756030604</v>
      </c>
      <c r="R106" s="15">
        <f t="shared" si="65"/>
        <v>-18.780200880192158</v>
      </c>
      <c r="S106" s="15">
        <f t="shared" si="66"/>
        <v>-261.50369599112764</v>
      </c>
      <c r="T106" s="15">
        <f t="shared" si="67"/>
        <v>-1908.8937331027644</v>
      </c>
      <c r="U106" s="15">
        <f t="shared" si="68"/>
        <v>-213025.10040033149</v>
      </c>
      <c r="V106" s="15">
        <f t="shared" si="69"/>
        <v>5522495.6830287678</v>
      </c>
      <c r="W106" s="15">
        <f t="shared" si="70"/>
        <v>287060.10963982868</v>
      </c>
      <c r="X106" s="15">
        <f t="shared" si="71"/>
        <v>5520286.6847555563</v>
      </c>
      <c r="Y106" s="15" t="str">
        <f>VLOOKUP(_xlfn.FLOOR.MATH(A106/8+11),Coef!$B$4:$C$23,2)</f>
        <v>U</v>
      </c>
      <c r="Z106" s="15">
        <f t="shared" si="72"/>
        <v>2</v>
      </c>
      <c r="AA106" s="15" t="str">
        <f>VLOOKUP(MOD(C106-1,3)*8+Z106,Coef!$A$2:$C$25,3)</f>
        <v>K</v>
      </c>
      <c r="AB106" s="15">
        <f t="shared" si="73"/>
        <v>15</v>
      </c>
      <c r="AC106" s="15" t="str">
        <f>VLOOKUP(MOD(MOD(C106+1,2)*5+AB106,20)+1,Coef!$A$2:$C$21,3)</f>
        <v>A</v>
      </c>
      <c r="AD106" s="15"/>
      <c r="AE106" s="15" t="str">
        <f t="shared" si="77"/>
        <v>87060</v>
      </c>
      <c r="AF106" s="15" t="str">
        <f t="shared" si="77"/>
        <v>20286</v>
      </c>
      <c r="AG106" s="18" t="str">
        <f t="shared" si="74"/>
        <v>287060 mE 5520286 mN 32 N</v>
      </c>
      <c r="AH106" s="52" t="str">
        <f t="shared" si="75"/>
        <v>32UKA8706020286</v>
      </c>
    </row>
    <row r="107" spans="1:34">
      <c r="A107" s="13">
        <v>-15.189811140125627</v>
      </c>
      <c r="B107" s="13">
        <v>-21.459458508790163</v>
      </c>
      <c r="C107" s="15">
        <f t="shared" si="52"/>
        <v>27</v>
      </c>
      <c r="D107" s="15">
        <f t="shared" si="53"/>
        <v>-21</v>
      </c>
      <c r="E107" s="15">
        <f t="shared" si="76"/>
        <v>-0.26511221715130595</v>
      </c>
      <c r="F107" s="15">
        <f t="shared" si="76"/>
        <v>-0.37453820667350085</v>
      </c>
      <c r="G107" s="15">
        <f t="shared" si="54"/>
        <v>-0.36651914291880922</v>
      </c>
      <c r="H107" s="15">
        <f t="shared" si="55"/>
        <v>0.96506310409286478</v>
      </c>
      <c r="I107" s="16">
        <f t="shared" si="56"/>
        <v>6.2768087623605376E-3</v>
      </c>
      <c r="J107" s="15">
        <f t="shared" si="57"/>
        <v>6379603.1714563807</v>
      </c>
      <c r="K107" s="15">
        <f t="shared" si="58"/>
        <v>-0.27150303987396945</v>
      </c>
      <c r="L107" s="15">
        <f t="shared" si="59"/>
        <v>7.3713900660806242E-2</v>
      </c>
      <c r="M107" s="17">
        <f t="shared" si="60"/>
        <v>0</v>
      </c>
      <c r="N107" s="15">
        <f t="shared" si="61"/>
        <v>-8.0190637546916355E-3</v>
      </c>
      <c r="O107" s="16">
        <f t="shared" si="62"/>
        <v>0.93256290810155429</v>
      </c>
      <c r="P107" s="15">
        <f t="shared" si="63"/>
        <v>4.9829349715133953</v>
      </c>
      <c r="Q107" s="15">
        <f t="shared" si="64"/>
        <v>3.7932947572685465</v>
      </c>
      <c r="R107" s="15">
        <f t="shared" si="65"/>
        <v>58.272078807661295</v>
      </c>
      <c r="S107" s="15">
        <f t="shared" si="66"/>
        <v>26.663280349328833</v>
      </c>
      <c r="T107" s="15">
        <f t="shared" si="67"/>
        <v>1158.6261748609168</v>
      </c>
      <c r="U107" s="15">
        <f t="shared" si="68"/>
        <v>-49371.58689214773</v>
      </c>
      <c r="V107" s="15">
        <f t="shared" si="69"/>
        <v>-1680043.9888682524</v>
      </c>
      <c r="W107" s="15">
        <f t="shared" si="70"/>
        <v>450648.16174260911</v>
      </c>
      <c r="X107" s="15">
        <f t="shared" si="71"/>
        <v>8320628.0287272949</v>
      </c>
      <c r="Y107" s="15" t="str">
        <f>VLOOKUP(_xlfn.FLOOR.MATH(A107/8+11),Coef!$B$4:$C$23,2)</f>
        <v>L</v>
      </c>
      <c r="Z107" s="15">
        <f t="shared" si="72"/>
        <v>4</v>
      </c>
      <c r="AA107" s="15" t="str">
        <f>VLOOKUP(MOD(C107-1,3)*8+Z107,Coef!$A$2:$C$25,3)</f>
        <v>V</v>
      </c>
      <c r="AB107" s="15">
        <f t="shared" si="73"/>
        <v>3</v>
      </c>
      <c r="AC107" s="15" t="str">
        <f>VLOOKUP(MOD(MOD(C107+1,2)*5+AB107,20)+1,Coef!$A$2:$C$21,3)</f>
        <v>D</v>
      </c>
      <c r="AD107" s="15"/>
      <c r="AE107" s="15" t="str">
        <f t="shared" si="77"/>
        <v>50648</v>
      </c>
      <c r="AF107" s="15" t="str">
        <f t="shared" si="77"/>
        <v>20628</v>
      </c>
      <c r="AG107" s="18" t="str">
        <f t="shared" si="74"/>
        <v>450648 mE 8320628 mN 27 S</v>
      </c>
      <c r="AH107" s="52" t="str">
        <f t="shared" si="75"/>
        <v>27LVD5064820628</v>
      </c>
    </row>
    <row r="108" spans="1:34">
      <c r="A108" s="13">
        <v>19.660267707664417</v>
      </c>
      <c r="B108" s="13">
        <v>-58.373398433446155</v>
      </c>
      <c r="C108" s="15">
        <f t="shared" si="52"/>
        <v>21</v>
      </c>
      <c r="D108" s="15">
        <f t="shared" si="53"/>
        <v>-57</v>
      </c>
      <c r="E108" s="15">
        <f t="shared" si="76"/>
        <v>0.34313640332226208</v>
      </c>
      <c r="F108" s="15">
        <f t="shared" si="76"/>
        <v>-1.0188079982421354</v>
      </c>
      <c r="G108" s="15">
        <f t="shared" si="54"/>
        <v>-0.99483767363676778</v>
      </c>
      <c r="H108" s="15">
        <f t="shared" si="55"/>
        <v>0.94170408027228025</v>
      </c>
      <c r="I108" s="16">
        <f t="shared" si="56"/>
        <v>5.9766300907728382E-3</v>
      </c>
      <c r="J108" s="15">
        <f t="shared" si="57"/>
        <v>6380554.922178519</v>
      </c>
      <c r="K108" s="15">
        <f t="shared" si="58"/>
        <v>0.3572696698962774</v>
      </c>
      <c r="L108" s="15">
        <f t="shared" si="59"/>
        <v>0.12764161702779503</v>
      </c>
      <c r="M108" s="17">
        <f t="shared" si="60"/>
        <v>0</v>
      </c>
      <c r="N108" s="15">
        <f t="shared" si="61"/>
        <v>-2.3970324605367632E-2</v>
      </c>
      <c r="O108" s="16">
        <f t="shared" si="62"/>
        <v>0.8783350130629779</v>
      </c>
      <c r="P108" s="15">
        <f t="shared" si="63"/>
        <v>4.9262909342181285</v>
      </c>
      <c r="Q108" s="15">
        <f t="shared" si="64"/>
        <v>2.8466623674594462</v>
      </c>
      <c r="R108" s="15">
        <f t="shared" si="65"/>
        <v>54.975022698670166</v>
      </c>
      <c r="S108" s="15">
        <f t="shared" si="66"/>
        <v>2.7739223067989172</v>
      </c>
      <c r="T108" s="15">
        <f t="shared" si="67"/>
        <v>996.75161348232143</v>
      </c>
      <c r="U108" s="15">
        <f t="shared" si="68"/>
        <v>-144038.70715305259</v>
      </c>
      <c r="V108" s="15">
        <f t="shared" si="69"/>
        <v>2175338.0370110949</v>
      </c>
      <c r="W108" s="15">
        <f t="shared" si="70"/>
        <v>356018.90832980862</v>
      </c>
      <c r="X108" s="15">
        <f t="shared" si="71"/>
        <v>2174467.9017962907</v>
      </c>
      <c r="Y108" s="15" t="str">
        <f>VLOOKUP(_xlfn.FLOOR.MATH(A108/8+11),Coef!$B$4:$C$23,2)</f>
        <v>Q</v>
      </c>
      <c r="Z108" s="15">
        <f t="shared" si="72"/>
        <v>3</v>
      </c>
      <c r="AA108" s="15" t="str">
        <f>VLOOKUP(MOD(C108-1,3)*8+Z108,Coef!$A$2:$C$25,3)</f>
        <v>U</v>
      </c>
      <c r="AB108" s="15">
        <f t="shared" si="73"/>
        <v>1</v>
      </c>
      <c r="AC108" s="15" t="str">
        <f>VLOOKUP(MOD(MOD(C108+1,2)*5+AB108,20)+1,Coef!$A$2:$C$21,3)</f>
        <v>B</v>
      </c>
      <c r="AD108" s="15"/>
      <c r="AE108" s="15" t="str">
        <f t="shared" si="77"/>
        <v>56018</v>
      </c>
      <c r="AF108" s="15" t="str">
        <f t="shared" si="77"/>
        <v>74467</v>
      </c>
      <c r="AG108" s="18" t="str">
        <f t="shared" si="74"/>
        <v>356018 mE 2174467 mN 21 S</v>
      </c>
      <c r="AH108" s="52" t="str">
        <f t="shared" si="75"/>
        <v>21QUB5601874467</v>
      </c>
    </row>
    <row r="109" spans="1:34">
      <c r="A109" s="13">
        <v>-28.569840364979683</v>
      </c>
      <c r="B109" s="13">
        <v>-2.2518703734402266</v>
      </c>
      <c r="C109" s="15">
        <f t="shared" si="52"/>
        <v>30</v>
      </c>
      <c r="D109" s="15">
        <f t="shared" si="53"/>
        <v>-3</v>
      </c>
      <c r="E109" s="15">
        <f t="shared" si="76"/>
        <v>-0.49863778113807389</v>
      </c>
      <c r="F109" s="15">
        <f t="shared" si="76"/>
        <v>-3.9302552344646219E-2</v>
      </c>
      <c r="G109" s="15">
        <f t="shared" si="54"/>
        <v>-5.2359877559829883E-2</v>
      </c>
      <c r="H109" s="15">
        <f t="shared" si="55"/>
        <v>0.87823482996134083</v>
      </c>
      <c r="I109" s="16">
        <f t="shared" si="56"/>
        <v>5.1981497466154986E-3</v>
      </c>
      <c r="J109" s="15">
        <f t="shared" si="57"/>
        <v>6383025.1690943837</v>
      </c>
      <c r="K109" s="15">
        <f t="shared" si="58"/>
        <v>-0.54453503586926122</v>
      </c>
      <c r="L109" s="15">
        <f t="shared" si="59"/>
        <v>0.29651840528913759</v>
      </c>
      <c r="M109" s="17">
        <f t="shared" si="60"/>
        <v>0</v>
      </c>
      <c r="N109" s="15">
        <f t="shared" si="61"/>
        <v>1.3057325215183664E-2</v>
      </c>
      <c r="O109" s="16">
        <f t="shared" si="62"/>
        <v>0.70867974445747783</v>
      </c>
      <c r="P109" s="15">
        <f t="shared" si="63"/>
        <v>4.7503730254735554</v>
      </c>
      <c r="Q109" s="15">
        <f t="shared" si="64"/>
        <v>-8.7235903824053815E-2</v>
      </c>
      <c r="R109" s="15">
        <f t="shared" si="65"/>
        <v>44.784711555295623</v>
      </c>
      <c r="S109" s="15">
        <f t="shared" si="66"/>
        <v>-65.320140493211198</v>
      </c>
      <c r="T109" s="15">
        <f t="shared" si="67"/>
        <v>510.24744872755628</v>
      </c>
      <c r="U109" s="15">
        <f t="shared" si="68"/>
        <v>73197.825611308959</v>
      </c>
      <c r="V109" s="15">
        <f t="shared" si="69"/>
        <v>-3161822.3198348661</v>
      </c>
      <c r="W109" s="15">
        <f t="shared" si="70"/>
        <v>573168.5464810644</v>
      </c>
      <c r="X109" s="15">
        <f t="shared" si="71"/>
        <v>6839442.409093067</v>
      </c>
      <c r="Y109" s="15" t="str">
        <f>VLOOKUP(_xlfn.FLOOR.MATH(A109/8+11),Coef!$B$4:$C$23,2)</f>
        <v>J</v>
      </c>
      <c r="Z109" s="15">
        <f t="shared" si="72"/>
        <v>5</v>
      </c>
      <c r="AA109" s="15" t="str">
        <f>VLOOKUP(MOD(C109-1,3)*8+Z109,Coef!$A$2:$C$25,3)</f>
        <v>W</v>
      </c>
      <c r="AB109" s="15">
        <f t="shared" si="73"/>
        <v>8</v>
      </c>
      <c r="AC109" s="15" t="str">
        <f>VLOOKUP(MOD(MOD(C109+1,2)*5+AB109,20)+1,Coef!$A$2:$C$21,3)</f>
        <v>P</v>
      </c>
      <c r="AD109" s="15"/>
      <c r="AE109" s="15" t="str">
        <f t="shared" si="77"/>
        <v>73168</v>
      </c>
      <c r="AF109" s="15" t="str">
        <f t="shared" si="77"/>
        <v>39442</v>
      </c>
      <c r="AG109" s="18" t="str">
        <f t="shared" si="74"/>
        <v>573168 mE 6839442 mN 30 S</v>
      </c>
      <c r="AH109" s="52" t="str">
        <f t="shared" si="75"/>
        <v>30JWP7316839442</v>
      </c>
    </row>
    <row r="110" spans="1:34">
      <c r="A110" s="13">
        <v>-51.766016529672889</v>
      </c>
      <c r="B110" s="13">
        <v>-97.871317147926092</v>
      </c>
      <c r="C110" s="15">
        <f t="shared" si="52"/>
        <v>14</v>
      </c>
      <c r="D110" s="15">
        <f t="shared" si="53"/>
        <v>-99</v>
      </c>
      <c r="E110" s="15">
        <f t="shared" si="76"/>
        <v>-0.90348742908460089</v>
      </c>
      <c r="F110" s="15">
        <f t="shared" si="76"/>
        <v>-1.7081767274948965</v>
      </c>
      <c r="G110" s="15">
        <f t="shared" si="54"/>
        <v>-1.7278759594743864</v>
      </c>
      <c r="H110" s="15">
        <f t="shared" si="55"/>
        <v>0.61887439670408362</v>
      </c>
      <c r="I110" s="16">
        <f t="shared" si="56"/>
        <v>2.5812644766164974E-3</v>
      </c>
      <c r="J110" s="15">
        <f t="shared" si="57"/>
        <v>6391350.0598494206</v>
      </c>
      <c r="K110" s="15">
        <f t="shared" si="58"/>
        <v>-1.2692235559100917</v>
      </c>
      <c r="L110" s="15">
        <f t="shared" si="59"/>
        <v>1.6109284348770578</v>
      </c>
      <c r="M110" s="17">
        <f t="shared" si="60"/>
        <v>0</v>
      </c>
      <c r="N110" s="15">
        <f t="shared" si="61"/>
        <v>1.9699231979489973E-2</v>
      </c>
      <c r="O110" s="16">
        <f t="shared" si="62"/>
        <v>-0.60834717040044128</v>
      </c>
      <c r="P110" s="15">
        <f t="shared" si="63"/>
        <v>3.4123295971176835</v>
      </c>
      <c r="Q110" s="15">
        <f t="shared" si="64"/>
        <v>-21.124306226906434</v>
      </c>
      <c r="R110" s="15">
        <f t="shared" si="65"/>
        <v>-30.514034065182912</v>
      </c>
      <c r="S110" s="15">
        <f t="shared" si="66"/>
        <v>-250.29403966757852</v>
      </c>
      <c r="T110" s="15">
        <f t="shared" si="67"/>
        <v>-2221.644766548452</v>
      </c>
      <c r="U110" s="15">
        <f t="shared" si="68"/>
        <v>77918.012993482174</v>
      </c>
      <c r="V110" s="15">
        <f t="shared" si="69"/>
        <v>-5737912.2173781255</v>
      </c>
      <c r="W110" s="15">
        <f t="shared" si="70"/>
        <v>577886.84578828479</v>
      </c>
      <c r="X110" s="15">
        <f t="shared" si="71"/>
        <v>4264382.9475088259</v>
      </c>
      <c r="Y110" s="15" t="str">
        <f>VLOOKUP(_xlfn.FLOOR.MATH(A110/8+11),Coef!$B$4:$C$23,2)</f>
        <v>F</v>
      </c>
      <c r="Z110" s="15">
        <f t="shared" si="72"/>
        <v>5</v>
      </c>
      <c r="AA110" s="15" t="str">
        <f>VLOOKUP(MOD(C110-1,3)*8+Z110,Coef!$A$2:$C$25,3)</f>
        <v>N</v>
      </c>
      <c r="AB110" s="15">
        <f t="shared" si="73"/>
        <v>2</v>
      </c>
      <c r="AC110" s="15" t="str">
        <f>VLOOKUP(MOD(MOD(C110+1,2)*5+AB110,20)+1,Coef!$A$2:$C$21,3)</f>
        <v>H</v>
      </c>
      <c r="AD110" s="15"/>
      <c r="AE110" s="15" t="str">
        <f t="shared" si="77"/>
        <v>77886</v>
      </c>
      <c r="AF110" s="15" t="str">
        <f t="shared" si="77"/>
        <v>64382</v>
      </c>
      <c r="AG110" s="18" t="str">
        <f t="shared" si="74"/>
        <v>577886 mE 4264382 mN 14 S</v>
      </c>
      <c r="AH110" s="52" t="str">
        <f t="shared" si="75"/>
        <v>14FNH7788664382</v>
      </c>
    </row>
    <row r="111" spans="1:34">
      <c r="A111" s="13">
        <v>28.381378431574333</v>
      </c>
      <c r="B111" s="13">
        <v>-32.870956688851294</v>
      </c>
      <c r="C111" s="15">
        <f t="shared" si="52"/>
        <v>25</v>
      </c>
      <c r="D111" s="15">
        <f t="shared" si="53"/>
        <v>-33</v>
      </c>
      <c r="E111" s="15">
        <f t="shared" si="76"/>
        <v>0.4953484998854763</v>
      </c>
      <c r="F111" s="15">
        <f t="shared" si="76"/>
        <v>-0.57370642250090831</v>
      </c>
      <c r="G111" s="15">
        <f t="shared" si="54"/>
        <v>-0.57595865315812877</v>
      </c>
      <c r="H111" s="15">
        <f t="shared" si="55"/>
        <v>0.87980310792643546</v>
      </c>
      <c r="I111" s="16">
        <f t="shared" si="56"/>
        <v>5.2167311604586729E-3</v>
      </c>
      <c r="J111" s="15">
        <f t="shared" si="57"/>
        <v>6382966.1737669716</v>
      </c>
      <c r="K111" s="15">
        <f t="shared" si="58"/>
        <v>0.54027803167555633</v>
      </c>
      <c r="L111" s="15">
        <f t="shared" si="59"/>
        <v>0.29190035151121346</v>
      </c>
      <c r="M111" s="17">
        <f t="shared" si="60"/>
        <v>0</v>
      </c>
      <c r="N111" s="15">
        <f t="shared" si="61"/>
        <v>2.2522306572204664E-3</v>
      </c>
      <c r="O111" s="16">
        <f t="shared" si="62"/>
        <v>0.7133163796492451</v>
      </c>
      <c r="P111" s="15">
        <f t="shared" si="63"/>
        <v>4.7551590860689172</v>
      </c>
      <c r="Q111" s="15">
        <f t="shared" si="64"/>
        <v>-7.6458674933626014E-3</v>
      </c>
      <c r="R111" s="15">
        <f t="shared" si="65"/>
        <v>45.060990173258297</v>
      </c>
      <c r="S111" s="15">
        <f t="shared" si="66"/>
        <v>-63.593299058268308</v>
      </c>
      <c r="T111" s="15">
        <f t="shared" si="67"/>
        <v>523.13989250152042</v>
      </c>
      <c r="U111" s="15">
        <f t="shared" si="68"/>
        <v>12647.978049379302</v>
      </c>
      <c r="V111" s="15">
        <f t="shared" si="69"/>
        <v>3140713.841994856</v>
      </c>
      <c r="W111" s="15">
        <f t="shared" si="70"/>
        <v>512642.91885815957</v>
      </c>
      <c r="X111" s="15">
        <f t="shared" si="71"/>
        <v>3139457.5564580583</v>
      </c>
      <c r="Y111" s="15" t="str">
        <f>VLOOKUP(_xlfn.FLOOR.MATH(A111/8+11),Coef!$B$4:$C$23,2)</f>
        <v>R</v>
      </c>
      <c r="Z111" s="15">
        <f t="shared" si="72"/>
        <v>5</v>
      </c>
      <c r="AA111" s="15" t="str">
        <f>VLOOKUP(MOD(C111-1,3)*8+Z111,Coef!$A$2:$C$25,3)</f>
        <v>E</v>
      </c>
      <c r="AB111" s="15">
        <f t="shared" si="73"/>
        <v>11</v>
      </c>
      <c r="AC111" s="15" t="str">
        <f>VLOOKUP(MOD(MOD(C111+1,2)*5+AB111,20)+1,Coef!$A$2:$C$21,3)</f>
        <v>M</v>
      </c>
      <c r="AD111" s="15"/>
      <c r="AE111" s="15" t="str">
        <f t="shared" si="77"/>
        <v>12642</v>
      </c>
      <c r="AF111" s="15" t="str">
        <f t="shared" si="77"/>
        <v>39457</v>
      </c>
      <c r="AG111" s="18" t="str">
        <f t="shared" si="74"/>
        <v>512642 mE 3139457 mN 25 S</v>
      </c>
      <c r="AH111" s="52" t="str">
        <f t="shared" si="75"/>
        <v>25REM1264239457</v>
      </c>
    </row>
    <row r="112" spans="1:34">
      <c r="A112" s="13">
        <v>76.261010388497766</v>
      </c>
      <c r="B112" s="13">
        <v>-74.183869293087014</v>
      </c>
      <c r="C112" s="15">
        <f t="shared" si="52"/>
        <v>18</v>
      </c>
      <c r="D112" s="15">
        <f t="shared" si="53"/>
        <v>-75</v>
      </c>
      <c r="E112" s="15">
        <f t="shared" si="76"/>
        <v>1.3310057221768861</v>
      </c>
      <c r="F112" s="15">
        <f t="shared" si="76"/>
        <v>-1.2947527710334867</v>
      </c>
      <c r="G112" s="15">
        <f t="shared" si="54"/>
        <v>-1.3089969389957472</v>
      </c>
      <c r="H112" s="15">
        <f t="shared" si="55"/>
        <v>0.23749922753113065</v>
      </c>
      <c r="I112" s="16">
        <f t="shared" si="56"/>
        <v>3.8014726962908285E-4</v>
      </c>
      <c r="J112" s="15">
        <f t="shared" si="57"/>
        <v>6398377.578680316</v>
      </c>
      <c r="K112" s="15">
        <f t="shared" si="58"/>
        <v>4.0900668919512624</v>
      </c>
      <c r="L112" s="15">
        <f t="shared" si="59"/>
        <v>16.728647180635861</v>
      </c>
      <c r="M112" s="17">
        <f t="shared" si="60"/>
        <v>0</v>
      </c>
      <c r="N112" s="15">
        <f t="shared" si="61"/>
        <v>1.4244167962260468E-2</v>
      </c>
      <c r="O112" s="16">
        <f t="shared" si="62"/>
        <v>-15.728267033366231</v>
      </c>
      <c r="P112" s="15">
        <f t="shared" si="63"/>
        <v>-11.725225277161414</v>
      </c>
      <c r="Q112" s="15">
        <f t="shared" si="64"/>
        <v>-15.89384842155671</v>
      </c>
      <c r="R112" s="15">
        <f t="shared" si="65"/>
        <v>-631.40984557148511</v>
      </c>
      <c r="S112" s="15">
        <f t="shared" si="66"/>
        <v>37459.232557690288</v>
      </c>
      <c r="T112" s="15">
        <f t="shared" si="67"/>
        <v>96617.972862144088</v>
      </c>
      <c r="U112" s="15">
        <f t="shared" si="68"/>
        <v>21644.926887189824</v>
      </c>
      <c r="V112" s="15">
        <f t="shared" si="69"/>
        <v>8467846.9037611373</v>
      </c>
      <c r="W112" s="15">
        <f t="shared" si="70"/>
        <v>521636.26891643496</v>
      </c>
      <c r="X112" s="15">
        <f t="shared" si="71"/>
        <v>8464459.7649996337</v>
      </c>
      <c r="Y112" s="15" t="str">
        <f>VLOOKUP(_xlfn.FLOOR.MATH(A112/8+11),Coef!$B$4:$C$23,2)</f>
        <v>X</v>
      </c>
      <c r="Z112" s="15">
        <f t="shared" si="72"/>
        <v>5</v>
      </c>
      <c r="AA112" s="15" t="str">
        <f>VLOOKUP(MOD(C112-1,3)*8+Z112,Coef!$A$2:$C$25,3)</f>
        <v>W</v>
      </c>
      <c r="AB112" s="15">
        <f t="shared" si="73"/>
        <v>4</v>
      </c>
      <c r="AC112" s="15" t="str">
        <f>VLOOKUP(MOD(MOD(C112+1,2)*5+AB112,20)+1,Coef!$A$2:$C$21,3)</f>
        <v>K</v>
      </c>
      <c r="AD112" s="15"/>
      <c r="AE112" s="15" t="str">
        <f t="shared" si="77"/>
        <v>21636</v>
      </c>
      <c r="AF112" s="15" t="str">
        <f t="shared" si="77"/>
        <v>64459</v>
      </c>
      <c r="AG112" s="18" t="str">
        <f t="shared" si="74"/>
        <v>521636 mE 8464459 mN 18 S</v>
      </c>
      <c r="AH112" s="52" t="str">
        <f t="shared" si="75"/>
        <v>18XWK2163664459</v>
      </c>
    </row>
    <row r="113" spans="1:34">
      <c r="A113" s="13">
        <v>-75.250057968011618</v>
      </c>
      <c r="B113" s="13">
        <v>77.554460883229979</v>
      </c>
      <c r="C113" s="15">
        <f t="shared" si="52"/>
        <v>43</v>
      </c>
      <c r="D113" s="15">
        <f t="shared" si="53"/>
        <v>75</v>
      </c>
      <c r="E113" s="15">
        <f t="shared" si="76"/>
        <v>-1.3133612738583964</v>
      </c>
      <c r="F113" s="15">
        <f t="shared" si="76"/>
        <v>1.3535806920215125</v>
      </c>
      <c r="G113" s="15">
        <f t="shared" si="54"/>
        <v>1.3089969389957472</v>
      </c>
      <c r="H113" s="15">
        <f t="shared" si="55"/>
        <v>0.25460096981343389</v>
      </c>
      <c r="I113" s="16">
        <f t="shared" si="56"/>
        <v>4.3686532984988394E-4</v>
      </c>
      <c r="J113" s="15">
        <f t="shared" si="57"/>
        <v>6398196.2035625558</v>
      </c>
      <c r="K113" s="15">
        <f t="shared" si="58"/>
        <v>-3.7982816688058416</v>
      </c>
      <c r="L113" s="15">
        <f t="shared" si="59"/>
        <v>14.42694363558649</v>
      </c>
      <c r="M113" s="17">
        <f t="shared" si="60"/>
        <v>0</v>
      </c>
      <c r="N113" s="15">
        <f t="shared" si="61"/>
        <v>4.4583753025765338E-2</v>
      </c>
      <c r="O113" s="16">
        <f t="shared" si="62"/>
        <v>-13.426506770256641</v>
      </c>
      <c r="P113" s="15">
        <f t="shared" si="63"/>
        <v>-9.4230110842125754</v>
      </c>
      <c r="Q113" s="15">
        <f t="shared" si="64"/>
        <v>-46.176614035124402</v>
      </c>
      <c r="R113" s="15">
        <f t="shared" si="65"/>
        <v>-569.58794295229575</v>
      </c>
      <c r="S113" s="15">
        <f t="shared" si="66"/>
        <v>27404.187297643824</v>
      </c>
      <c r="T113" s="15">
        <f t="shared" si="67"/>
        <v>66518.231418617972</v>
      </c>
      <c r="U113" s="15">
        <f t="shared" si="68"/>
        <v>72605.411646175984</v>
      </c>
      <c r="V113" s="15">
        <f t="shared" si="69"/>
        <v>-8356414.427268981</v>
      </c>
      <c r="W113" s="15">
        <f t="shared" si="70"/>
        <v>572576.36948151747</v>
      </c>
      <c r="X113" s="15">
        <f t="shared" si="71"/>
        <v>1646928.1385019263</v>
      </c>
      <c r="Y113" s="15" t="str">
        <f>VLOOKUP(_xlfn.FLOOR.MATH(A113/8+11),Coef!$B$4:$C$23,2)</f>
        <v>C</v>
      </c>
      <c r="Z113" s="15">
        <f t="shared" si="72"/>
        <v>5</v>
      </c>
      <c r="AA113" s="15" t="str">
        <f>VLOOKUP(MOD(C113-1,3)*8+Z113,Coef!$A$2:$C$25,3)</f>
        <v>E</v>
      </c>
      <c r="AB113" s="15">
        <f t="shared" si="73"/>
        <v>16</v>
      </c>
      <c r="AC113" s="15" t="str">
        <f>VLOOKUP(MOD(MOD(C113+1,2)*5+AB113,20)+1,Coef!$A$2:$C$21,3)</f>
        <v>S</v>
      </c>
      <c r="AD113" s="15"/>
      <c r="AE113" s="15" t="str">
        <f t="shared" si="77"/>
        <v>72576</v>
      </c>
      <c r="AF113" s="15" t="str">
        <f t="shared" si="77"/>
        <v>46928</v>
      </c>
      <c r="AG113" s="18" t="str">
        <f t="shared" si="74"/>
        <v>572576 mE 1646928 mN 43 N</v>
      </c>
      <c r="AH113" s="52" t="str">
        <f t="shared" si="75"/>
        <v>43CES7257646928</v>
      </c>
    </row>
    <row r="114" spans="1:34">
      <c r="A114" s="13">
        <v>-27.664593390755208</v>
      </c>
      <c r="B114" s="13">
        <v>14.658539973630553</v>
      </c>
      <c r="C114" s="15">
        <f t="shared" si="52"/>
        <v>33</v>
      </c>
      <c r="D114" s="15">
        <f t="shared" si="53"/>
        <v>15</v>
      </c>
      <c r="E114" s="15">
        <f t="shared" ref="E114:F177" si="78">A114*PI()/180</f>
        <v>-0.48283824089414057</v>
      </c>
      <c r="F114" s="15">
        <f t="shared" si="78"/>
        <v>0.25583978607505592</v>
      </c>
      <c r="G114" s="15">
        <f t="shared" si="54"/>
        <v>0.26179938779914941</v>
      </c>
      <c r="H114" s="15">
        <f t="shared" si="55"/>
        <v>0.88568071135807203</v>
      </c>
      <c r="I114" s="16">
        <f t="shared" si="56"/>
        <v>5.2866656637597133E-3</v>
      </c>
      <c r="J114" s="15">
        <f t="shared" si="57"/>
        <v>6382744.1488720179</v>
      </c>
      <c r="K114" s="15">
        <f t="shared" si="58"/>
        <v>-0.52422369767625399</v>
      </c>
      <c r="L114" s="15">
        <f t="shared" si="59"/>
        <v>0.27481048520536455</v>
      </c>
      <c r="M114" s="17">
        <f t="shared" si="60"/>
        <v>0</v>
      </c>
      <c r="N114" s="15">
        <f t="shared" si="61"/>
        <v>-5.9596017240934884E-3</v>
      </c>
      <c r="O114" s="16">
        <f t="shared" si="62"/>
        <v>0.73047618045839513</v>
      </c>
      <c r="P114" s="15">
        <f t="shared" si="63"/>
        <v>4.7728813011038342</v>
      </c>
      <c r="Q114" s="15">
        <f t="shared" si="64"/>
        <v>0.28720959543311053</v>
      </c>
      <c r="R114" s="15">
        <f t="shared" si="65"/>
        <v>46.084478108544587</v>
      </c>
      <c r="S114" s="15">
        <f t="shared" si="66"/>
        <v>-57.13675262441776</v>
      </c>
      <c r="T114" s="15">
        <f t="shared" si="67"/>
        <v>571.05162252654884</v>
      </c>
      <c r="U114" s="15">
        <f t="shared" si="68"/>
        <v>-33690.180124644416</v>
      </c>
      <c r="V114" s="15">
        <f t="shared" si="69"/>
        <v>-3061319.6865269234</v>
      </c>
      <c r="W114" s="15">
        <f t="shared" si="70"/>
        <v>466323.29594740545</v>
      </c>
      <c r="X114" s="15">
        <f t="shared" si="71"/>
        <v>6939904.8413476869</v>
      </c>
      <c r="Y114" s="15" t="str">
        <f>VLOOKUP(_xlfn.FLOOR.MATH(A114/8+11),Coef!$B$4:$C$23,2)</f>
        <v>J</v>
      </c>
      <c r="Z114" s="15">
        <f t="shared" si="72"/>
        <v>4</v>
      </c>
      <c r="AA114" s="15" t="str">
        <f>VLOOKUP(MOD(C114-1,3)*8+Z114,Coef!$A$2:$C$25,3)</f>
        <v>V</v>
      </c>
      <c r="AB114" s="15">
        <f t="shared" si="73"/>
        <v>9</v>
      </c>
      <c r="AC114" s="15" t="str">
        <f>VLOOKUP(MOD(MOD(C114+1,2)*5+AB114,20)+1,Coef!$A$2:$C$21,3)</f>
        <v>K</v>
      </c>
      <c r="AD114" s="15"/>
      <c r="AE114" s="15" t="str">
        <f t="shared" ref="AE114:AF177" si="79">RIGHT(_xlfn.FLOOR.MATH(1000000+W114),5)</f>
        <v>66323</v>
      </c>
      <c r="AF114" s="15" t="str">
        <f t="shared" si="79"/>
        <v>39904</v>
      </c>
      <c r="AG114" s="18" t="str">
        <f t="shared" si="74"/>
        <v>466323 mE 6939904 mN 33 N</v>
      </c>
      <c r="AH114" s="52" t="str">
        <f t="shared" si="75"/>
        <v>33JVK6632339904</v>
      </c>
    </row>
    <row r="115" spans="1:34">
      <c r="A115" s="13">
        <v>27.036783134069466</v>
      </c>
      <c r="B115" s="13">
        <v>58.162983347724349</v>
      </c>
      <c r="C115" s="15">
        <f t="shared" si="52"/>
        <v>40</v>
      </c>
      <c r="D115" s="15">
        <f t="shared" si="53"/>
        <v>57</v>
      </c>
      <c r="E115" s="15">
        <f t="shared" si="78"/>
        <v>0.47188088483718366</v>
      </c>
      <c r="F115" s="15">
        <f t="shared" si="78"/>
        <v>1.0151355622004239</v>
      </c>
      <c r="G115" s="15">
        <f t="shared" si="54"/>
        <v>0.99483767363676778</v>
      </c>
      <c r="H115" s="15">
        <f t="shared" si="55"/>
        <v>0.89071488468796489</v>
      </c>
      <c r="I115" s="16">
        <f t="shared" si="56"/>
        <v>5.3469348496438529E-3</v>
      </c>
      <c r="J115" s="15">
        <f t="shared" si="57"/>
        <v>6382552.8275750121</v>
      </c>
      <c r="K115" s="15">
        <f t="shared" si="58"/>
        <v>0.51033437117217928</v>
      </c>
      <c r="L115" s="15">
        <f t="shared" si="59"/>
        <v>0.26044117039970366</v>
      </c>
      <c r="M115" s="17">
        <f t="shared" si="60"/>
        <v>0</v>
      </c>
      <c r="N115" s="15">
        <f t="shared" si="61"/>
        <v>2.0297888563656108E-2</v>
      </c>
      <c r="O115" s="16">
        <f t="shared" si="62"/>
        <v>0.74490576444994028</v>
      </c>
      <c r="P115" s="15">
        <f t="shared" si="63"/>
        <v>4.787795602096236</v>
      </c>
      <c r="Q115" s="15">
        <f t="shared" si="64"/>
        <v>0.53551421821646339</v>
      </c>
      <c r="R115" s="15">
        <f t="shared" si="65"/>
        <v>46.946368679263763</v>
      </c>
      <c r="S115" s="15">
        <f t="shared" si="66"/>
        <v>-51.627487262902427</v>
      </c>
      <c r="T115" s="15">
        <f t="shared" si="67"/>
        <v>611.58132782413452</v>
      </c>
      <c r="U115" s="15">
        <f t="shared" si="68"/>
        <v>115398.88590629186</v>
      </c>
      <c r="V115" s="15">
        <f t="shared" si="69"/>
        <v>2992238.4266782468</v>
      </c>
      <c r="W115" s="15">
        <f t="shared" si="70"/>
        <v>615352.72635192936</v>
      </c>
      <c r="X115" s="15">
        <f t="shared" si="71"/>
        <v>2991041.5313075758</v>
      </c>
      <c r="Y115" s="15" t="str">
        <f>VLOOKUP(_xlfn.FLOOR.MATH(A115/8+11),Coef!$B$4:$C$23,2)</f>
        <v>R</v>
      </c>
      <c r="Z115" s="15">
        <f t="shared" si="72"/>
        <v>6</v>
      </c>
      <c r="AA115" s="15" t="str">
        <f>VLOOKUP(MOD(C115-1,3)*8+Z115,Coef!$A$2:$C$25,3)</f>
        <v>F</v>
      </c>
      <c r="AB115" s="15">
        <f t="shared" si="73"/>
        <v>9</v>
      </c>
      <c r="AC115" s="15" t="str">
        <f>VLOOKUP(MOD(MOD(C115+1,2)*5+AB115,20)+1,Coef!$A$2:$C$21,3)</f>
        <v>Q</v>
      </c>
      <c r="AD115" s="15"/>
      <c r="AE115" s="15" t="str">
        <f t="shared" si="79"/>
        <v>15352</v>
      </c>
      <c r="AF115" s="15" t="str">
        <f t="shared" si="79"/>
        <v>91041</v>
      </c>
      <c r="AG115" s="18" t="str">
        <f t="shared" si="74"/>
        <v>615352 mE 2991041 mN 40 N</v>
      </c>
      <c r="AH115" s="52" t="str">
        <f t="shared" si="75"/>
        <v>40RFQ1535291041</v>
      </c>
    </row>
    <row r="116" spans="1:34">
      <c r="A116" s="13">
        <v>-65.360713799943554</v>
      </c>
      <c r="B116" s="13">
        <v>146.49823516778781</v>
      </c>
      <c r="C116" s="15">
        <f t="shared" si="52"/>
        <v>55</v>
      </c>
      <c r="D116" s="15">
        <f t="shared" si="53"/>
        <v>147</v>
      </c>
      <c r="E116" s="15">
        <f t="shared" si="78"/>
        <v>-1.1407596572627092</v>
      </c>
      <c r="F116" s="15">
        <f t="shared" si="78"/>
        <v>2.5568765520388448</v>
      </c>
      <c r="G116" s="15">
        <f t="shared" si="54"/>
        <v>2.5656340004316647</v>
      </c>
      <c r="H116" s="15">
        <f t="shared" si="55"/>
        <v>0.41690413349774463</v>
      </c>
      <c r="I116" s="16">
        <f t="shared" si="56"/>
        <v>1.1713855837432088E-3</v>
      </c>
      <c r="J116" s="15">
        <f t="shared" si="57"/>
        <v>6395848.7198734852</v>
      </c>
      <c r="K116" s="15">
        <f t="shared" si="58"/>
        <v>-2.1802385478420199</v>
      </c>
      <c r="L116" s="15">
        <f t="shared" si="59"/>
        <v>4.7534401254962795</v>
      </c>
      <c r="M116" s="17">
        <f t="shared" si="60"/>
        <v>0</v>
      </c>
      <c r="N116" s="15">
        <f t="shared" si="61"/>
        <v>-8.7574483928198887E-3</v>
      </c>
      <c r="O116" s="16">
        <f t="shared" si="62"/>
        <v>-3.7522687399125361</v>
      </c>
      <c r="P116" s="15">
        <f t="shared" si="63"/>
        <v>0.2571078333341526</v>
      </c>
      <c r="Q116" s="15">
        <f t="shared" si="64"/>
        <v>-57.62737938238336</v>
      </c>
      <c r="R116" s="15">
        <f t="shared" si="65"/>
        <v>-193.6255368524391</v>
      </c>
      <c r="S116" s="15">
        <f t="shared" si="66"/>
        <v>1721.2368344863139</v>
      </c>
      <c r="T116" s="15">
        <f t="shared" si="67"/>
        <v>-1241.16731410907</v>
      </c>
      <c r="U116" s="15">
        <f t="shared" si="68"/>
        <v>-23351.154120275991</v>
      </c>
      <c r="V116" s="15">
        <f t="shared" si="69"/>
        <v>-7251649.9555230578</v>
      </c>
      <c r="W116" s="15">
        <f t="shared" si="70"/>
        <v>476658.18634137214</v>
      </c>
      <c r="X116" s="15">
        <f t="shared" si="71"/>
        <v>2751250.7044591513</v>
      </c>
      <c r="Y116" s="15" t="str">
        <f>VLOOKUP(_xlfn.FLOOR.MATH(A116/8+11),Coef!$B$4:$C$23,2)</f>
        <v>D</v>
      </c>
      <c r="Z116" s="15">
        <f t="shared" si="72"/>
        <v>4</v>
      </c>
      <c r="AA116" s="15" t="str">
        <f>VLOOKUP(MOD(C116-1,3)*8+Z116,Coef!$A$2:$C$25,3)</f>
        <v>D</v>
      </c>
      <c r="AB116" s="15">
        <f t="shared" si="73"/>
        <v>7</v>
      </c>
      <c r="AC116" s="15" t="str">
        <f>VLOOKUP(MOD(MOD(C116+1,2)*5+AB116,20)+1,Coef!$A$2:$C$21,3)</f>
        <v>H</v>
      </c>
      <c r="AD116" s="15"/>
      <c r="AE116" s="15" t="str">
        <f t="shared" si="79"/>
        <v>76658</v>
      </c>
      <c r="AF116" s="15" t="str">
        <f t="shared" si="79"/>
        <v>51250</v>
      </c>
      <c r="AG116" s="18" t="str">
        <f t="shared" si="74"/>
        <v>476658 mE 2751250 mN 55 N</v>
      </c>
      <c r="AH116" s="52" t="str">
        <f t="shared" si="75"/>
        <v>55DDH7665851250</v>
      </c>
    </row>
    <row r="117" spans="1:34">
      <c r="A117" s="13">
        <v>67.874259479858011</v>
      </c>
      <c r="B117" s="13">
        <v>-84.135682244594079</v>
      </c>
      <c r="C117" s="15">
        <f t="shared" si="52"/>
        <v>16</v>
      </c>
      <c r="D117" s="15">
        <f t="shared" si="53"/>
        <v>-87</v>
      </c>
      <c r="E117" s="15">
        <f t="shared" si="78"/>
        <v>1.1846293052764962</v>
      </c>
      <c r="F117" s="15">
        <f t="shared" si="78"/>
        <v>-1.4684446735798997</v>
      </c>
      <c r="G117" s="15">
        <f t="shared" si="54"/>
        <v>-1.5184364492350666</v>
      </c>
      <c r="H117" s="15">
        <f t="shared" si="55"/>
        <v>0.37664047447180909</v>
      </c>
      <c r="I117" s="16">
        <f t="shared" si="56"/>
        <v>9.5605185670859054E-4</v>
      </c>
      <c r="J117" s="15">
        <f t="shared" si="57"/>
        <v>6396536.6461200807</v>
      </c>
      <c r="K117" s="15">
        <f t="shared" si="58"/>
        <v>2.4595325750804133</v>
      </c>
      <c r="L117" s="15">
        <f t="shared" si="59"/>
        <v>6.0493004878816894</v>
      </c>
      <c r="M117" s="17">
        <f t="shared" si="60"/>
        <v>0</v>
      </c>
      <c r="N117" s="15">
        <f t="shared" si="61"/>
        <v>4.9991775655166881E-2</v>
      </c>
      <c r="O117" s="16">
        <f t="shared" si="62"/>
        <v>-5.0483444360249807</v>
      </c>
      <c r="P117" s="15">
        <f t="shared" si="63"/>
        <v>-1.0406923650307012</v>
      </c>
      <c r="Q117" s="15">
        <f t="shared" si="64"/>
        <v>-66.944547855323648</v>
      </c>
      <c r="R117" s="15">
        <f t="shared" si="65"/>
        <v>-254.91579474100607</v>
      </c>
      <c r="S117" s="15">
        <f t="shared" si="66"/>
        <v>3492.3492583915681</v>
      </c>
      <c r="T117" s="15">
        <f t="shared" si="67"/>
        <v>2214.8196212245357</v>
      </c>
      <c r="U117" s="15">
        <f t="shared" si="68"/>
        <v>120403.98051905644</v>
      </c>
      <c r="V117" s="15">
        <f t="shared" si="69"/>
        <v>7534646.9211806674</v>
      </c>
      <c r="W117" s="15">
        <f t="shared" si="70"/>
        <v>620355.81892684882</v>
      </c>
      <c r="X117" s="15">
        <f t="shared" si="71"/>
        <v>7531633.0624121958</v>
      </c>
      <c r="Y117" s="15" t="str">
        <f>VLOOKUP(_xlfn.FLOOR.MATH(A117/8+11),Coef!$B$4:$C$23,2)</f>
        <v>W</v>
      </c>
      <c r="Z117" s="15">
        <f t="shared" si="72"/>
        <v>6</v>
      </c>
      <c r="AA117" s="15" t="str">
        <f>VLOOKUP(MOD(C117-1,3)*8+Z117,Coef!$A$2:$C$25,3)</f>
        <v>F</v>
      </c>
      <c r="AB117" s="15">
        <f t="shared" si="73"/>
        <v>15</v>
      </c>
      <c r="AC117" s="15" t="str">
        <f>VLOOKUP(MOD(MOD(C117+1,2)*5+AB117,20)+1,Coef!$A$2:$C$21,3)</f>
        <v>A</v>
      </c>
      <c r="AD117" s="15"/>
      <c r="AE117" s="15" t="str">
        <f t="shared" si="79"/>
        <v>20355</v>
      </c>
      <c r="AF117" s="15" t="str">
        <f t="shared" si="79"/>
        <v>31633</v>
      </c>
      <c r="AG117" s="18" t="str">
        <f t="shared" si="74"/>
        <v>620355 mE 7531633 mN 16 S</v>
      </c>
      <c r="AH117" s="52" t="str">
        <f t="shared" si="75"/>
        <v>16WFA2035531633</v>
      </c>
    </row>
    <row r="118" spans="1:34">
      <c r="A118" s="13">
        <v>-57.23566622080439</v>
      </c>
      <c r="B118" s="13">
        <v>-56.217597655510389</v>
      </c>
      <c r="C118" s="15">
        <f t="shared" si="52"/>
        <v>21</v>
      </c>
      <c r="D118" s="15">
        <f t="shared" si="53"/>
        <v>-57</v>
      </c>
      <c r="E118" s="15">
        <f t="shared" si="78"/>
        <v>-0.99895082512553635</v>
      </c>
      <c r="F118" s="15">
        <f t="shared" si="78"/>
        <v>-0.98118217665010121</v>
      </c>
      <c r="G118" s="15">
        <f t="shared" si="54"/>
        <v>-0.99483767363676778</v>
      </c>
      <c r="H118" s="15">
        <f t="shared" si="55"/>
        <v>0.54118485854732679</v>
      </c>
      <c r="I118" s="16">
        <f t="shared" si="56"/>
        <v>1.9738709126487695E-3</v>
      </c>
      <c r="J118" s="15">
        <f t="shared" si="57"/>
        <v>6393286.9750017598</v>
      </c>
      <c r="K118" s="15">
        <f t="shared" si="58"/>
        <v>-1.553819618000893</v>
      </c>
      <c r="L118" s="15">
        <f t="shared" si="59"/>
        <v>2.4143554052844411</v>
      </c>
      <c r="M118" s="17">
        <f t="shared" si="60"/>
        <v>0</v>
      </c>
      <c r="N118" s="15">
        <f t="shared" si="61"/>
        <v>1.3655496986666571E-2</v>
      </c>
      <c r="O118" s="16">
        <f t="shared" si="62"/>
        <v>-1.4123815343717925</v>
      </c>
      <c r="P118" s="15">
        <f t="shared" si="63"/>
        <v>2.6034250175949167</v>
      </c>
      <c r="Q118" s="15">
        <f t="shared" si="64"/>
        <v>-32.325244776693992</v>
      </c>
      <c r="R118" s="15">
        <f t="shared" si="65"/>
        <v>-74.243212886461038</v>
      </c>
      <c r="S118" s="15">
        <f t="shared" si="66"/>
        <v>-66.138735130359635</v>
      </c>
      <c r="T118" s="15">
        <f t="shared" si="67"/>
        <v>-2974.9253854574722</v>
      </c>
      <c r="U118" s="15">
        <f t="shared" si="68"/>
        <v>47246.730811703754</v>
      </c>
      <c r="V118" s="15">
        <f t="shared" si="69"/>
        <v>-6346429.4165885076</v>
      </c>
      <c r="W118" s="15">
        <f t="shared" si="70"/>
        <v>547227.83211937908</v>
      </c>
      <c r="X118" s="15">
        <f t="shared" si="71"/>
        <v>3656109.1551781278</v>
      </c>
      <c r="Y118" s="15" t="str">
        <f>VLOOKUP(_xlfn.FLOOR.MATH(A118/8+11),Coef!$B$4:$C$23,2)</f>
        <v>E</v>
      </c>
      <c r="Z118" s="15">
        <f t="shared" si="72"/>
        <v>5</v>
      </c>
      <c r="AA118" s="15" t="str">
        <f>VLOOKUP(MOD(C118-1,3)*8+Z118,Coef!$A$2:$C$25,3)</f>
        <v>W</v>
      </c>
      <c r="AB118" s="15">
        <f t="shared" si="73"/>
        <v>16</v>
      </c>
      <c r="AC118" s="15" t="str">
        <f>VLOOKUP(MOD(MOD(C118+1,2)*5+AB118,20)+1,Coef!$A$2:$C$21,3)</f>
        <v>S</v>
      </c>
      <c r="AD118" s="15"/>
      <c r="AE118" s="15" t="str">
        <f t="shared" si="79"/>
        <v>47227</v>
      </c>
      <c r="AF118" s="15" t="str">
        <f t="shared" si="79"/>
        <v>56109</v>
      </c>
      <c r="AG118" s="18" t="str">
        <f t="shared" si="74"/>
        <v>547227 mE 3656109 mN 21 S</v>
      </c>
      <c r="AH118" s="52" t="str">
        <f t="shared" si="75"/>
        <v>21EWS4722756109</v>
      </c>
    </row>
    <row r="119" spans="1:34">
      <c r="A119" s="13">
        <v>36.769792386474734</v>
      </c>
      <c r="B119" s="13">
        <v>-95.994474176792323</v>
      </c>
      <c r="C119" s="15">
        <f t="shared" si="52"/>
        <v>15</v>
      </c>
      <c r="D119" s="15">
        <f t="shared" si="53"/>
        <v>-93</v>
      </c>
      <c r="E119" s="15">
        <f t="shared" si="78"/>
        <v>0.64175394241872741</v>
      </c>
      <c r="F119" s="15">
        <f t="shared" si="78"/>
        <v>-1.6754196381056994</v>
      </c>
      <c r="G119" s="15">
        <f t="shared" si="54"/>
        <v>-1.6231562043547263</v>
      </c>
      <c r="H119" s="15">
        <f t="shared" si="55"/>
        <v>0.80104707825557042</v>
      </c>
      <c r="I119" s="16">
        <f t="shared" si="56"/>
        <v>4.3245762026783967E-3</v>
      </c>
      <c r="J119" s="15">
        <f t="shared" si="57"/>
        <v>6385800.5815706579</v>
      </c>
      <c r="K119" s="15">
        <f t="shared" si="58"/>
        <v>0.74727362234210892</v>
      </c>
      <c r="L119" s="15">
        <f t="shared" si="59"/>
        <v>0.55841786664829685</v>
      </c>
      <c r="M119" s="17">
        <f t="shared" si="60"/>
        <v>0</v>
      </c>
      <c r="N119" s="15">
        <f t="shared" si="61"/>
        <v>-5.2263433750973087E-2</v>
      </c>
      <c r="O119" s="16">
        <f t="shared" si="62"/>
        <v>0.44590670955438155</v>
      </c>
      <c r="P119" s="15">
        <f t="shared" si="63"/>
        <v>4.48057812701314</v>
      </c>
      <c r="Q119" s="15">
        <f t="shared" si="64"/>
        <v>-4.5390816232388653</v>
      </c>
      <c r="R119" s="15">
        <f t="shared" si="65"/>
        <v>29.294306019218958</v>
      </c>
      <c r="S119" s="15">
        <f t="shared" si="66"/>
        <v>-150.8386278860275</v>
      </c>
      <c r="T119" s="15">
        <f t="shared" si="67"/>
        <v>-183.08814588404417</v>
      </c>
      <c r="U119" s="15">
        <f t="shared" si="68"/>
        <v>-267379.34114050772</v>
      </c>
      <c r="V119" s="15">
        <f t="shared" si="69"/>
        <v>4075148.2425053236</v>
      </c>
      <c r="W119" s="15">
        <f t="shared" si="70"/>
        <v>232727.61059594847</v>
      </c>
      <c r="X119" s="15">
        <f t="shared" si="71"/>
        <v>4073518.1832083217</v>
      </c>
      <c r="Y119" s="15" t="str">
        <f>VLOOKUP(_xlfn.FLOOR.MATH(A119/8+11),Coef!$B$4:$C$23,2)</f>
        <v>S</v>
      </c>
      <c r="Z119" s="15">
        <f t="shared" si="72"/>
        <v>2</v>
      </c>
      <c r="AA119" s="15" t="str">
        <f>VLOOKUP(MOD(C119-1,3)*8+Z119,Coef!$A$2:$C$25,3)</f>
        <v>T</v>
      </c>
      <c r="AB119" s="15">
        <f t="shared" si="73"/>
        <v>0</v>
      </c>
      <c r="AC119" s="15" t="str">
        <f>VLOOKUP(MOD(MOD(C119+1,2)*5+AB119,20)+1,Coef!$A$2:$C$21,3)</f>
        <v>A</v>
      </c>
      <c r="AD119" s="15"/>
      <c r="AE119" s="15" t="str">
        <f t="shared" si="79"/>
        <v>32727</v>
      </c>
      <c r="AF119" s="15" t="str">
        <f t="shared" si="79"/>
        <v>73518</v>
      </c>
      <c r="AG119" s="18" t="str">
        <f t="shared" si="74"/>
        <v>232727 mE 4073518 mN 15 S</v>
      </c>
      <c r="AH119" s="52" t="str">
        <f t="shared" si="75"/>
        <v>15STA3272773518</v>
      </c>
    </row>
    <row r="120" spans="1:34">
      <c r="A120" s="13">
        <v>-58.96993210335566</v>
      </c>
      <c r="B120" s="13">
        <v>-123.10429296540661</v>
      </c>
      <c r="C120" s="15">
        <f t="shared" si="52"/>
        <v>10</v>
      </c>
      <c r="D120" s="15">
        <f t="shared" si="53"/>
        <v>-123</v>
      </c>
      <c r="E120" s="15">
        <f t="shared" si="78"/>
        <v>-1.0292194748810615</v>
      </c>
      <c r="F120" s="15">
        <f t="shared" si="78"/>
        <v>-2.1485752355860392</v>
      </c>
      <c r="G120" s="15">
        <f t="shared" si="54"/>
        <v>-2.1467549799530254</v>
      </c>
      <c r="H120" s="15">
        <f t="shared" si="55"/>
        <v>0.51548783147869337</v>
      </c>
      <c r="I120" s="16">
        <f t="shared" si="56"/>
        <v>1.7908710187902711E-3</v>
      </c>
      <c r="J120" s="15">
        <f t="shared" si="57"/>
        <v>6393870.8879950354</v>
      </c>
      <c r="K120" s="15">
        <f t="shared" si="58"/>
        <v>-1.6623028648213956</v>
      </c>
      <c r="L120" s="15">
        <f t="shared" si="59"/>
        <v>2.7632508143934187</v>
      </c>
      <c r="M120" s="17">
        <f t="shared" si="60"/>
        <v>0</v>
      </c>
      <c r="N120" s="15">
        <f t="shared" si="61"/>
        <v>-1.8202556330138009E-3</v>
      </c>
      <c r="O120" s="16">
        <f t="shared" si="62"/>
        <v>-1.7614599433746285</v>
      </c>
      <c r="P120" s="15">
        <f t="shared" si="63"/>
        <v>2.2528798536517174</v>
      </c>
      <c r="Q120" s="15">
        <f t="shared" si="64"/>
        <v>-36.79086710510613</v>
      </c>
      <c r="R120" s="15">
        <f t="shared" si="65"/>
        <v>-92.78250351087712</v>
      </c>
      <c r="S120" s="15">
        <f t="shared" si="66"/>
        <v>83.068262479707002</v>
      </c>
      <c r="T120" s="15">
        <f t="shared" si="67"/>
        <v>-3086.4658379822663</v>
      </c>
      <c r="U120" s="15">
        <f t="shared" si="68"/>
        <v>-5999.4930087548973</v>
      </c>
      <c r="V120" s="15">
        <f t="shared" si="69"/>
        <v>-6539324.354479691</v>
      </c>
      <c r="W120" s="15">
        <f t="shared" si="70"/>
        <v>494002.90678844863</v>
      </c>
      <c r="X120" s="15">
        <f t="shared" si="71"/>
        <v>3463291.3752621002</v>
      </c>
      <c r="Y120" s="15" t="str">
        <f>VLOOKUP(_xlfn.FLOOR.MATH(A120/8+11),Coef!$B$4:$C$23,2)</f>
        <v>E</v>
      </c>
      <c r="Z120" s="15">
        <f t="shared" si="72"/>
        <v>4</v>
      </c>
      <c r="AA120" s="15" t="str">
        <f>VLOOKUP(MOD(C120-1,3)*8+Z120,Coef!$A$2:$C$25,3)</f>
        <v>D</v>
      </c>
      <c r="AB120" s="15">
        <f t="shared" si="73"/>
        <v>14</v>
      </c>
      <c r="AC120" s="15" t="str">
        <f>VLOOKUP(MOD(MOD(C120+1,2)*5+AB120,20)+1,Coef!$A$2:$C$21,3)</f>
        <v>V</v>
      </c>
      <c r="AD120" s="15"/>
      <c r="AE120" s="15" t="str">
        <f t="shared" si="79"/>
        <v>94002</v>
      </c>
      <c r="AF120" s="15" t="str">
        <f t="shared" si="79"/>
        <v>63291</v>
      </c>
      <c r="AG120" s="18" t="str">
        <f t="shared" si="74"/>
        <v>494002 mE 3463291 mN 10 S</v>
      </c>
      <c r="AH120" s="52" t="str">
        <f t="shared" si="75"/>
        <v>10EDV9400263291</v>
      </c>
    </row>
    <row r="121" spans="1:34">
      <c r="A121" s="13">
        <v>18.911769547306506</v>
      </c>
      <c r="B121" s="13">
        <v>123.7794073127053</v>
      </c>
      <c r="C121" s="15">
        <f t="shared" si="52"/>
        <v>51</v>
      </c>
      <c r="D121" s="15">
        <f t="shared" si="53"/>
        <v>123</v>
      </c>
      <c r="E121" s="15">
        <f t="shared" si="78"/>
        <v>0.33007264597889602</v>
      </c>
      <c r="F121" s="15">
        <f t="shared" si="78"/>
        <v>2.1603582037738538</v>
      </c>
      <c r="G121" s="15">
        <f t="shared" si="54"/>
        <v>2.1467549799530254</v>
      </c>
      <c r="H121" s="15">
        <f t="shared" si="55"/>
        <v>0.94601880060906551</v>
      </c>
      <c r="I121" s="16">
        <f t="shared" si="56"/>
        <v>6.03152326746442E-3</v>
      </c>
      <c r="J121" s="15">
        <f t="shared" si="57"/>
        <v>6380380.8452741094</v>
      </c>
      <c r="K121" s="15">
        <f t="shared" si="58"/>
        <v>0.34260603859373889</v>
      </c>
      <c r="L121" s="15">
        <f t="shared" si="59"/>
        <v>0.1173788976808945</v>
      </c>
      <c r="M121" s="17">
        <f t="shared" si="60"/>
        <v>0</v>
      </c>
      <c r="N121" s="15">
        <f t="shared" si="61"/>
        <v>1.3603223820828347E-2</v>
      </c>
      <c r="O121" s="16">
        <f t="shared" si="62"/>
        <v>0.88865262558656988</v>
      </c>
      <c r="P121" s="15">
        <f t="shared" si="63"/>
        <v>4.937050328817989</v>
      </c>
      <c r="Q121" s="15">
        <f t="shared" si="64"/>
        <v>3.0264614391525377</v>
      </c>
      <c r="R121" s="15">
        <f t="shared" si="65"/>
        <v>55.600681750028656</v>
      </c>
      <c r="S121" s="15">
        <f t="shared" si="66"/>
        <v>7.2401179933352626</v>
      </c>
      <c r="T121" s="15">
        <f t="shared" si="67"/>
        <v>1027.3139805431856</v>
      </c>
      <c r="U121" s="15">
        <f t="shared" si="68"/>
        <v>82110.53206907188</v>
      </c>
      <c r="V121" s="15">
        <f t="shared" si="69"/>
        <v>2092082.7729978743</v>
      </c>
      <c r="W121" s="15">
        <f t="shared" si="70"/>
        <v>582077.68785624427</v>
      </c>
      <c r="X121" s="15">
        <f t="shared" si="71"/>
        <v>2091245.9398886752</v>
      </c>
      <c r="Y121" s="15" t="str">
        <f>VLOOKUP(_xlfn.FLOOR.MATH(A121/8+11),Coef!$B$4:$C$23,2)</f>
        <v>Q</v>
      </c>
      <c r="Z121" s="15">
        <f t="shared" si="72"/>
        <v>5</v>
      </c>
      <c r="AA121" s="15" t="str">
        <f>VLOOKUP(MOD(C121-1,3)*8+Z121,Coef!$A$2:$C$25,3)</f>
        <v>W</v>
      </c>
      <c r="AB121" s="15">
        <f t="shared" si="73"/>
        <v>0</v>
      </c>
      <c r="AC121" s="15" t="str">
        <f>VLOOKUP(MOD(MOD(C121+1,2)*5+AB121,20)+1,Coef!$A$2:$C$21,3)</f>
        <v>A</v>
      </c>
      <c r="AD121" s="15"/>
      <c r="AE121" s="15" t="str">
        <f t="shared" si="79"/>
        <v>82077</v>
      </c>
      <c r="AF121" s="15" t="str">
        <f t="shared" si="79"/>
        <v>91245</v>
      </c>
      <c r="AG121" s="18" t="str">
        <f t="shared" si="74"/>
        <v>582077 mE 2091245 mN 51 N</v>
      </c>
      <c r="AH121" s="52" t="str">
        <f t="shared" si="75"/>
        <v>51QWA8207791245</v>
      </c>
    </row>
    <row r="122" spans="1:34">
      <c r="A122" s="13">
        <v>-35.750987019253117</v>
      </c>
      <c r="B122" s="13">
        <v>-9.5032162111238563</v>
      </c>
      <c r="C122" s="15">
        <f t="shared" si="52"/>
        <v>29</v>
      </c>
      <c r="D122" s="15">
        <f t="shared" si="53"/>
        <v>-9</v>
      </c>
      <c r="E122" s="15">
        <f t="shared" si="78"/>
        <v>-0.62397243432372029</v>
      </c>
      <c r="F122" s="15">
        <f t="shared" si="78"/>
        <v>-0.16586241241301186</v>
      </c>
      <c r="G122" s="15">
        <f t="shared" si="54"/>
        <v>-0.15707963267948966</v>
      </c>
      <c r="H122" s="15">
        <f t="shared" si="55"/>
        <v>0.81156391712999076</v>
      </c>
      <c r="I122" s="16">
        <f t="shared" si="56"/>
        <v>4.4388751707985438E-3</v>
      </c>
      <c r="J122" s="15">
        <f t="shared" si="57"/>
        <v>6385437.2388125379</v>
      </c>
      <c r="K122" s="15">
        <f t="shared" si="58"/>
        <v>-0.71992314343823416</v>
      </c>
      <c r="L122" s="15">
        <f t="shared" si="59"/>
        <v>0.51828933245798825</v>
      </c>
      <c r="M122" s="17">
        <f t="shared" si="60"/>
        <v>0</v>
      </c>
      <c r="N122" s="15">
        <f t="shared" si="61"/>
        <v>-8.7827797335222058E-3</v>
      </c>
      <c r="O122" s="16">
        <f t="shared" si="62"/>
        <v>0.4861495427128103</v>
      </c>
      <c r="P122" s="15">
        <f t="shared" si="63"/>
        <v>4.5217393585303265</v>
      </c>
      <c r="Q122" s="15">
        <f t="shared" si="64"/>
        <v>-3.8650038440628864</v>
      </c>
      <c r="R122" s="15">
        <f t="shared" si="65"/>
        <v>31.647133701476655</v>
      </c>
      <c r="S122" s="15">
        <f t="shared" si="66"/>
        <v>-139.31614916100366</v>
      </c>
      <c r="T122" s="15">
        <f t="shared" si="67"/>
        <v>-81.674597291560858</v>
      </c>
      <c r="U122" s="15">
        <f t="shared" si="68"/>
        <v>-45514.224685544912</v>
      </c>
      <c r="V122" s="15">
        <f t="shared" si="69"/>
        <v>-3958029.7917732126</v>
      </c>
      <c r="W122" s="15">
        <f t="shared" si="70"/>
        <v>454503.98100432928</v>
      </c>
      <c r="X122" s="15">
        <f t="shared" si="71"/>
        <v>6043553.4201434962</v>
      </c>
      <c r="Y122" s="15" t="str">
        <f>VLOOKUP(_xlfn.FLOOR.MATH(A122/8+11),Coef!$B$4:$C$23,2)</f>
        <v>H</v>
      </c>
      <c r="Z122" s="15">
        <f t="shared" si="72"/>
        <v>4</v>
      </c>
      <c r="AA122" s="15" t="str">
        <f>VLOOKUP(MOD(C122-1,3)*8+Z122,Coef!$A$2:$C$25,3)</f>
        <v>M</v>
      </c>
      <c r="AB122" s="15">
        <f t="shared" si="73"/>
        <v>0</v>
      </c>
      <c r="AC122" s="15" t="str">
        <f>VLOOKUP(MOD(MOD(C122+1,2)*5+AB122,20)+1,Coef!$A$2:$C$21,3)</f>
        <v>A</v>
      </c>
      <c r="AD122" s="15"/>
      <c r="AE122" s="15" t="str">
        <f t="shared" si="79"/>
        <v>54503</v>
      </c>
      <c r="AF122" s="15" t="str">
        <f t="shared" si="79"/>
        <v>43553</v>
      </c>
      <c r="AG122" s="18" t="str">
        <f t="shared" si="74"/>
        <v>454503 mE 6043553 mN 29 S</v>
      </c>
      <c r="AH122" s="52" t="str">
        <f t="shared" si="75"/>
        <v>29HMA5450343553</v>
      </c>
    </row>
    <row r="123" spans="1:34">
      <c r="A123" s="13">
        <v>61.223574057297043</v>
      </c>
      <c r="B123" s="13">
        <v>80.281499085656662</v>
      </c>
      <c r="C123" s="15">
        <f t="shared" si="52"/>
        <v>44</v>
      </c>
      <c r="D123" s="15">
        <f t="shared" si="53"/>
        <v>81</v>
      </c>
      <c r="E123" s="15">
        <f t="shared" si="78"/>
        <v>1.0685529471384168</v>
      </c>
      <c r="F123" s="15">
        <f t="shared" si="78"/>
        <v>1.401176487481526</v>
      </c>
      <c r="G123" s="15">
        <f t="shared" si="54"/>
        <v>1.4137166941154069</v>
      </c>
      <c r="H123" s="15">
        <f t="shared" si="55"/>
        <v>0.48139308140457615</v>
      </c>
      <c r="I123" s="16">
        <f t="shared" si="56"/>
        <v>1.5618062674798603E-3</v>
      </c>
      <c r="J123" s="15">
        <f t="shared" si="57"/>
        <v>6394602.0094812037</v>
      </c>
      <c r="K123" s="15">
        <f t="shared" si="58"/>
        <v>1.8207673828799504</v>
      </c>
      <c r="L123" s="15">
        <f t="shared" si="59"/>
        <v>3.3151938625595041</v>
      </c>
      <c r="M123" s="17">
        <f t="shared" si="60"/>
        <v>0</v>
      </c>
      <c r="N123" s="15">
        <f t="shared" si="61"/>
        <v>-1.254020663388089E-2</v>
      </c>
      <c r="O123" s="16">
        <f t="shared" si="62"/>
        <v>-2.3136320562920241</v>
      </c>
      <c r="P123" s="15">
        <f t="shared" si="63"/>
        <v>1.6988721508030833</v>
      </c>
      <c r="Q123" s="15">
        <f t="shared" si="64"/>
        <v>-43.360807839931695</v>
      </c>
      <c r="R123" s="15">
        <f t="shared" si="65"/>
        <v>-121.57768387218999</v>
      </c>
      <c r="S123" s="15">
        <f t="shared" si="66"/>
        <v>403.88781938441844</v>
      </c>
      <c r="T123" s="15">
        <f t="shared" si="67"/>
        <v>-2997.1566607999939</v>
      </c>
      <c r="U123" s="15">
        <f t="shared" si="68"/>
        <v>-38602.190860911593</v>
      </c>
      <c r="V123" s="15">
        <f t="shared" si="69"/>
        <v>6790618.7737738797</v>
      </c>
      <c r="W123" s="15">
        <f t="shared" si="70"/>
        <v>461413.25001543277</v>
      </c>
      <c r="X123" s="15">
        <f t="shared" si="71"/>
        <v>6787902.5262643704</v>
      </c>
      <c r="Y123" s="15" t="str">
        <f>VLOOKUP(_xlfn.FLOOR.MATH(A123/8+11),Coef!$B$4:$C$23,2)</f>
        <v>V</v>
      </c>
      <c r="Z123" s="15">
        <f t="shared" si="72"/>
        <v>4</v>
      </c>
      <c r="AA123" s="15" t="str">
        <f>VLOOKUP(MOD(C123-1,3)*8+Z123,Coef!$A$2:$C$25,3)</f>
        <v>M</v>
      </c>
      <c r="AB123" s="15">
        <f t="shared" si="73"/>
        <v>7</v>
      </c>
      <c r="AC123" s="15" t="str">
        <f>VLOOKUP(MOD(MOD(C123+1,2)*5+AB123,20)+1,Coef!$A$2:$C$21,3)</f>
        <v>N</v>
      </c>
      <c r="AD123" s="15"/>
      <c r="AE123" s="15" t="str">
        <f t="shared" si="79"/>
        <v>61413</v>
      </c>
      <c r="AF123" s="15" t="str">
        <f t="shared" si="79"/>
        <v>87902</v>
      </c>
      <c r="AG123" s="18" t="str">
        <f t="shared" si="74"/>
        <v>461413 mE 6787902 mN 44 N</v>
      </c>
      <c r="AH123" s="52" t="str">
        <f t="shared" si="75"/>
        <v>44VMN6141387902</v>
      </c>
    </row>
    <row r="124" spans="1:34">
      <c r="A124" s="13">
        <v>64.443327913588007</v>
      </c>
      <c r="B124" s="13">
        <v>-27.707232897570577</v>
      </c>
      <c r="C124" s="15">
        <f t="shared" si="52"/>
        <v>26</v>
      </c>
      <c r="D124" s="15">
        <f t="shared" si="53"/>
        <v>-27</v>
      </c>
      <c r="E124" s="15">
        <f t="shared" si="78"/>
        <v>1.1247482530344786</v>
      </c>
      <c r="F124" s="15">
        <f t="shared" si="78"/>
        <v>-0.48358244067949535</v>
      </c>
      <c r="G124" s="15">
        <f t="shared" si="54"/>
        <v>-0.47123889803846897</v>
      </c>
      <c r="H124" s="15">
        <f t="shared" si="55"/>
        <v>0.43140364626193306</v>
      </c>
      <c r="I124" s="16">
        <f t="shared" si="56"/>
        <v>1.2542817281026729E-3</v>
      </c>
      <c r="J124" s="15">
        <f t="shared" si="57"/>
        <v>6395583.9508818053</v>
      </c>
      <c r="K124" s="15">
        <f t="shared" si="58"/>
        <v>2.0912178790011384</v>
      </c>
      <c r="L124" s="15">
        <f t="shared" si="59"/>
        <v>4.3731922174540196</v>
      </c>
      <c r="M124" s="17">
        <f t="shared" si="60"/>
        <v>0</v>
      </c>
      <c r="N124" s="15">
        <f t="shared" si="61"/>
        <v>-1.2343542641026384E-2</v>
      </c>
      <c r="O124" s="16">
        <f t="shared" si="62"/>
        <v>-3.3719379357259172</v>
      </c>
      <c r="P124" s="15">
        <f t="shared" si="63"/>
        <v>0.63810261098951826</v>
      </c>
      <c r="Q124" s="15">
        <f t="shared" si="64"/>
        <v>-54.256947323852174</v>
      </c>
      <c r="R124" s="15">
        <f t="shared" si="65"/>
        <v>-174.99180335525003</v>
      </c>
      <c r="S124" s="15">
        <f t="shared" si="66"/>
        <v>1305.945477413567</v>
      </c>
      <c r="T124" s="15">
        <f t="shared" si="67"/>
        <v>-1918.8655367540646</v>
      </c>
      <c r="U124" s="15">
        <f t="shared" si="68"/>
        <v>-34056.257123863521</v>
      </c>
      <c r="V124" s="15">
        <f t="shared" si="69"/>
        <v>7149466.2630952271</v>
      </c>
      <c r="W124" s="15">
        <f t="shared" si="70"/>
        <v>465957.365378986</v>
      </c>
      <c r="X124" s="15">
        <f t="shared" si="71"/>
        <v>7146606.4765899889</v>
      </c>
      <c r="Y124" s="15" t="str">
        <f>VLOOKUP(_xlfn.FLOOR.MATH(A124/8+11),Coef!$B$4:$C$23,2)</f>
        <v>W</v>
      </c>
      <c r="Z124" s="15">
        <f t="shared" si="72"/>
        <v>4</v>
      </c>
      <c r="AA124" s="15" t="str">
        <f>VLOOKUP(MOD(C124-1,3)*8+Z124,Coef!$A$2:$C$25,3)</f>
        <v>M</v>
      </c>
      <c r="AB124" s="15">
        <f t="shared" si="73"/>
        <v>11</v>
      </c>
      <c r="AC124" s="15" t="str">
        <f>VLOOKUP(MOD(MOD(C124+1,2)*5+AB124,20)+1,Coef!$A$2:$C$21,3)</f>
        <v>S</v>
      </c>
      <c r="AD124" s="15"/>
      <c r="AE124" s="15" t="str">
        <f t="shared" si="79"/>
        <v>65957</v>
      </c>
      <c r="AF124" s="15" t="str">
        <f t="shared" si="79"/>
        <v>46606</v>
      </c>
      <c r="AG124" s="18" t="str">
        <f t="shared" si="74"/>
        <v>465957 mE 7146606 mN 26 S</v>
      </c>
      <c r="AH124" s="52" t="str">
        <f t="shared" si="75"/>
        <v>26WMS6595746606</v>
      </c>
    </row>
    <row r="125" spans="1:34">
      <c r="A125" s="13">
        <v>5.5304829121230767</v>
      </c>
      <c r="B125" s="13">
        <v>-156.04004042777729</v>
      </c>
      <c r="C125" s="15">
        <f t="shared" si="52"/>
        <v>4</v>
      </c>
      <c r="D125" s="15">
        <f t="shared" si="53"/>
        <v>-159</v>
      </c>
      <c r="E125" s="15">
        <f t="shared" si="78"/>
        <v>9.652513604183191E-2</v>
      </c>
      <c r="F125" s="15">
        <f t="shared" si="78"/>
        <v>-2.7234124704097744</v>
      </c>
      <c r="G125" s="15">
        <f t="shared" si="54"/>
        <v>-2.7750735106709841</v>
      </c>
      <c r="H125" s="15">
        <f t="shared" si="55"/>
        <v>0.99534506494905239</v>
      </c>
      <c r="I125" s="16">
        <f t="shared" si="56"/>
        <v>6.6768990142402175E-3</v>
      </c>
      <c r="J125" s="15">
        <f t="shared" si="57"/>
        <v>6378335.3015476437</v>
      </c>
      <c r="K125" s="15">
        <f t="shared" si="58"/>
        <v>9.6826035672360533E-2</v>
      </c>
      <c r="L125" s="15">
        <f t="shared" si="59"/>
        <v>9.3752811840252352E-3</v>
      </c>
      <c r="M125" s="17">
        <f t="shared" si="60"/>
        <v>0</v>
      </c>
      <c r="N125" s="15">
        <f t="shared" si="61"/>
        <v>5.1661040261209656E-2</v>
      </c>
      <c r="O125" s="16">
        <f t="shared" si="62"/>
        <v>0.99730161783021498</v>
      </c>
      <c r="P125" s="15">
        <f t="shared" si="63"/>
        <v>5.0508951338659225</v>
      </c>
      <c r="Q125" s="15">
        <f t="shared" si="64"/>
        <v>4.9284400935145465</v>
      </c>
      <c r="R125" s="15">
        <f t="shared" si="65"/>
        <v>62.238427045189049</v>
      </c>
      <c r="S125" s="15">
        <f t="shared" si="66"/>
        <v>56.524972854416198</v>
      </c>
      <c r="T125" s="15">
        <f t="shared" si="67"/>
        <v>1355.8812268846714</v>
      </c>
      <c r="U125" s="15">
        <f t="shared" si="68"/>
        <v>328121.81955137721</v>
      </c>
      <c r="V125" s="15">
        <f t="shared" si="69"/>
        <v>612365.56460399553</v>
      </c>
      <c r="W125" s="15">
        <f t="shared" si="70"/>
        <v>827990.57082355674</v>
      </c>
      <c r="X125" s="15">
        <f t="shared" si="71"/>
        <v>612120.618378154</v>
      </c>
      <c r="Y125" s="15" t="str">
        <f>VLOOKUP(_xlfn.FLOOR.MATH(A125/8+11),Coef!$B$4:$C$23,2)</f>
        <v>N</v>
      </c>
      <c r="Z125" s="15">
        <f t="shared" si="72"/>
        <v>8</v>
      </c>
      <c r="AA125" s="15" t="str">
        <f>VLOOKUP(MOD(C125-1,3)*8+Z125,Coef!$A$2:$C$25,3)</f>
        <v>H</v>
      </c>
      <c r="AB125" s="15">
        <f t="shared" si="73"/>
        <v>6</v>
      </c>
      <c r="AC125" s="15" t="str">
        <f>VLOOKUP(MOD(MOD(C125+1,2)*5+AB125,20)+1,Coef!$A$2:$C$21,3)</f>
        <v>M</v>
      </c>
      <c r="AD125" s="15"/>
      <c r="AE125" s="15" t="str">
        <f t="shared" si="79"/>
        <v>27990</v>
      </c>
      <c r="AF125" s="15" t="str">
        <f t="shared" si="79"/>
        <v>12120</v>
      </c>
      <c r="AG125" s="18" t="str">
        <f t="shared" si="74"/>
        <v>827990 mE 612120 mN 4 S</v>
      </c>
      <c r="AH125" s="52" t="str">
        <f t="shared" si="75"/>
        <v>4NHM2799012120</v>
      </c>
    </row>
    <row r="126" spans="1:34">
      <c r="A126" s="13">
        <v>-69.343191079164299</v>
      </c>
      <c r="B126" s="13">
        <v>-59.739624787177064</v>
      </c>
      <c r="C126" s="15">
        <f t="shared" si="52"/>
        <v>21</v>
      </c>
      <c r="D126" s="15">
        <f t="shared" si="53"/>
        <v>-57</v>
      </c>
      <c r="E126" s="15">
        <f t="shared" si="78"/>
        <v>-1.210266998170977</v>
      </c>
      <c r="F126" s="15">
        <f t="shared" si="78"/>
        <v>-1.0426531464422566</v>
      </c>
      <c r="G126" s="15">
        <f t="shared" si="54"/>
        <v>-0.99483767363676778</v>
      </c>
      <c r="H126" s="15">
        <f t="shared" si="55"/>
        <v>0.35276958087811922</v>
      </c>
      <c r="I126" s="16">
        <f t="shared" si="56"/>
        <v>8.3870596334427406E-4</v>
      </c>
      <c r="J126" s="15">
        <f t="shared" si="57"/>
        <v>6396911.6242770394</v>
      </c>
      <c r="K126" s="15">
        <f t="shared" si="58"/>
        <v>-2.6524685643484904</v>
      </c>
      <c r="L126" s="15">
        <f t="shared" si="59"/>
        <v>7.035589484856942</v>
      </c>
      <c r="M126" s="17">
        <f t="shared" si="60"/>
        <v>0</v>
      </c>
      <c r="N126" s="15">
        <f t="shared" si="61"/>
        <v>-4.7815472805488812E-2</v>
      </c>
      <c r="O126" s="16">
        <f t="shared" si="62"/>
        <v>-6.0347507788935975</v>
      </c>
      <c r="P126" s="15">
        <f t="shared" si="63"/>
        <v>-2.0280383174760717</v>
      </c>
      <c r="Q126" s="15">
        <f t="shared" si="64"/>
        <v>-71.787103574826233</v>
      </c>
      <c r="R126" s="15">
        <f t="shared" si="65"/>
        <v>-299.28548109484535</v>
      </c>
      <c r="S126" s="15">
        <f t="shared" si="66"/>
        <v>5203.1083110593208</v>
      </c>
      <c r="T126" s="15">
        <f t="shared" si="67"/>
        <v>6027.2618483082133</v>
      </c>
      <c r="U126" s="15">
        <f t="shared" si="68"/>
        <v>-107871.22549230442</v>
      </c>
      <c r="V126" s="15">
        <f t="shared" si="69"/>
        <v>-7698122.2767185308</v>
      </c>
      <c r="W126" s="15">
        <f t="shared" si="70"/>
        <v>392171.92299789249</v>
      </c>
      <c r="X126" s="15">
        <f t="shared" si="71"/>
        <v>2304956.9721921561</v>
      </c>
      <c r="Y126" s="15" t="str">
        <f>VLOOKUP(_xlfn.FLOOR.MATH(A126/8+11),Coef!$B$4:$C$23,2)</f>
        <v>D</v>
      </c>
      <c r="Z126" s="15">
        <f t="shared" si="72"/>
        <v>3</v>
      </c>
      <c r="AA126" s="15" t="str">
        <f>VLOOKUP(MOD(C126-1,3)*8+Z126,Coef!$A$2:$C$25,3)</f>
        <v>U</v>
      </c>
      <c r="AB126" s="15">
        <f t="shared" si="73"/>
        <v>3</v>
      </c>
      <c r="AC126" s="15" t="str">
        <f>VLOOKUP(MOD(MOD(C126+1,2)*5+AB126,20)+1,Coef!$A$2:$C$21,3)</f>
        <v>D</v>
      </c>
      <c r="AD126" s="15"/>
      <c r="AE126" s="15" t="str">
        <f t="shared" si="79"/>
        <v>92171</v>
      </c>
      <c r="AF126" s="15" t="str">
        <f t="shared" si="79"/>
        <v>04956</v>
      </c>
      <c r="AG126" s="18" t="str">
        <f t="shared" si="74"/>
        <v>392171 mE 2304956 mN 21 S</v>
      </c>
      <c r="AH126" s="52" t="str">
        <f t="shared" si="75"/>
        <v>21DUD9217104956</v>
      </c>
    </row>
    <row r="127" spans="1:34">
      <c r="A127" s="13">
        <v>-9.9827280779144303</v>
      </c>
      <c r="B127" s="13">
        <v>98.338255956299008</v>
      </c>
      <c r="C127" s="15">
        <f t="shared" si="52"/>
        <v>47</v>
      </c>
      <c r="D127" s="15">
        <f t="shared" si="53"/>
        <v>99</v>
      </c>
      <c r="E127" s="15">
        <f t="shared" si="78"/>
        <v>-0.17423147329089184</v>
      </c>
      <c r="F127" s="15">
        <f t="shared" si="78"/>
        <v>1.7163263471063428</v>
      </c>
      <c r="G127" s="15">
        <f t="shared" si="54"/>
        <v>1.7278759594743864</v>
      </c>
      <c r="H127" s="15">
        <f t="shared" si="55"/>
        <v>0.98486005483964578</v>
      </c>
      <c r="I127" s="16">
        <f t="shared" si="56"/>
        <v>6.536970408985686E-3</v>
      </c>
      <c r="J127" s="15">
        <f t="shared" si="57"/>
        <v>6378778.6437058477</v>
      </c>
      <c r="K127" s="15">
        <f t="shared" si="58"/>
        <v>-0.17601617280840232</v>
      </c>
      <c r="L127" s="15">
        <f t="shared" si="59"/>
        <v>3.0981693090117345E-2</v>
      </c>
      <c r="M127" s="17">
        <f t="shared" si="60"/>
        <v>0</v>
      </c>
      <c r="N127" s="15">
        <f t="shared" si="61"/>
        <v>-1.1549612368043638E-2</v>
      </c>
      <c r="O127" s="16">
        <f t="shared" si="62"/>
        <v>0.97555527731886837</v>
      </c>
      <c r="P127" s="15">
        <f t="shared" si="63"/>
        <v>5.0280219685192655</v>
      </c>
      <c r="Q127" s="15">
        <f t="shared" si="64"/>
        <v>4.5465535072455392</v>
      </c>
      <c r="R127" s="15">
        <f t="shared" si="65"/>
        <v>60.902169960892437</v>
      </c>
      <c r="S127" s="15">
        <f t="shared" si="66"/>
        <v>46.331555161486158</v>
      </c>
      <c r="T127" s="15">
        <f t="shared" si="67"/>
        <v>1289.137129919947</v>
      </c>
      <c r="U127" s="15">
        <f t="shared" si="68"/>
        <v>-72558.550737443831</v>
      </c>
      <c r="V127" s="15">
        <f t="shared" si="69"/>
        <v>-1104017.064047097</v>
      </c>
      <c r="W127" s="15">
        <f t="shared" si="70"/>
        <v>427470.47268285113</v>
      </c>
      <c r="X127" s="15">
        <f t="shared" si="71"/>
        <v>8896424.5427785218</v>
      </c>
      <c r="Y127" s="15" t="str">
        <f>VLOOKUP(_xlfn.FLOOR.MATH(A127/8+11),Coef!$B$4:$C$23,2)</f>
        <v>L</v>
      </c>
      <c r="Z127" s="15">
        <f t="shared" si="72"/>
        <v>4</v>
      </c>
      <c r="AA127" s="15" t="str">
        <f>VLOOKUP(MOD(C127-1,3)*8+Z127,Coef!$A$2:$C$25,3)</f>
        <v>M</v>
      </c>
      <c r="AB127" s="15">
        <f t="shared" si="73"/>
        <v>8</v>
      </c>
      <c r="AC127" s="15" t="str">
        <f>VLOOKUP(MOD(MOD(C127+1,2)*5+AB127,20)+1,Coef!$A$2:$C$21,3)</f>
        <v>J</v>
      </c>
      <c r="AD127" s="15"/>
      <c r="AE127" s="15" t="str">
        <f t="shared" si="79"/>
        <v>27470</v>
      </c>
      <c r="AF127" s="15" t="str">
        <f t="shared" si="79"/>
        <v>96424</v>
      </c>
      <c r="AG127" s="18" t="str">
        <f t="shared" si="74"/>
        <v>427470 mE 8896424 mN 47 N</v>
      </c>
      <c r="AH127" s="52" t="str">
        <f t="shared" si="75"/>
        <v>47LMJ2747096424</v>
      </c>
    </row>
    <row r="128" spans="1:34">
      <c r="A128" s="13">
        <v>38.750407347503554</v>
      </c>
      <c r="B128" s="13">
        <v>-169.29748294043159</v>
      </c>
      <c r="C128" s="15">
        <f t="shared" si="52"/>
        <v>2</v>
      </c>
      <c r="D128" s="15">
        <f t="shared" si="53"/>
        <v>-171</v>
      </c>
      <c r="E128" s="15">
        <f t="shared" si="78"/>
        <v>0.67632219470293953</v>
      </c>
      <c r="F128" s="15">
        <f t="shared" si="78"/>
        <v>-2.9547984926494619</v>
      </c>
      <c r="G128" s="15">
        <f t="shared" si="54"/>
        <v>-2.9845130209103035</v>
      </c>
      <c r="H128" s="15">
        <f t="shared" si="55"/>
        <v>0.77988003303573494</v>
      </c>
      <c r="I128" s="16">
        <f t="shared" si="56"/>
        <v>4.0990486757647333E-3</v>
      </c>
      <c r="J128" s="15">
        <f t="shared" si="57"/>
        <v>6386517.6885907659</v>
      </c>
      <c r="K128" s="15">
        <f t="shared" si="58"/>
        <v>0.80259654085962762</v>
      </c>
      <c r="L128" s="15">
        <f t="shared" si="59"/>
        <v>0.64416120739983995</v>
      </c>
      <c r="M128" s="17">
        <f t="shared" si="60"/>
        <v>0</v>
      </c>
      <c r="N128" s="15">
        <f t="shared" si="61"/>
        <v>2.9714528260841533E-2</v>
      </c>
      <c r="O128" s="16">
        <f t="shared" si="62"/>
        <v>0.35993784127592476</v>
      </c>
      <c r="P128" s="15">
        <f t="shared" si="63"/>
        <v>4.3927974394822273</v>
      </c>
      <c r="Q128" s="15">
        <f t="shared" si="64"/>
        <v>-5.9694253982556562</v>
      </c>
      <c r="R128" s="15">
        <f t="shared" si="65"/>
        <v>24.288988886808042</v>
      </c>
      <c r="S128" s="15">
        <f t="shared" si="66"/>
        <v>-173.54559361400382</v>
      </c>
      <c r="T128" s="15">
        <f t="shared" si="67"/>
        <v>-393.93839884313223</v>
      </c>
      <c r="U128" s="15">
        <f t="shared" si="68"/>
        <v>148004.44046659651</v>
      </c>
      <c r="V128" s="15">
        <f t="shared" si="69"/>
        <v>4292172.5374225788</v>
      </c>
      <c r="W128" s="15">
        <f t="shared" si="70"/>
        <v>647945.23869040981</v>
      </c>
      <c r="X128" s="15">
        <f t="shared" si="71"/>
        <v>4290455.6684076097</v>
      </c>
      <c r="Y128" s="15" t="str">
        <f>VLOOKUP(_xlfn.FLOOR.MATH(A128/8+11),Coef!$B$4:$C$23,2)</f>
        <v>S</v>
      </c>
      <c r="Z128" s="15">
        <f t="shared" si="72"/>
        <v>6</v>
      </c>
      <c r="AA128" s="15" t="str">
        <f>VLOOKUP(MOD(C128-1,3)*8+Z128,Coef!$A$2:$C$25,3)</f>
        <v>P</v>
      </c>
      <c r="AB128" s="15">
        <f t="shared" si="73"/>
        <v>2</v>
      </c>
      <c r="AC128" s="15" t="str">
        <f>VLOOKUP(MOD(MOD(C128+1,2)*5+AB128,20)+1,Coef!$A$2:$C$21,3)</f>
        <v>H</v>
      </c>
      <c r="AD128" s="15"/>
      <c r="AE128" s="15" t="str">
        <f t="shared" si="79"/>
        <v>47945</v>
      </c>
      <c r="AF128" s="15" t="str">
        <f t="shared" si="79"/>
        <v>90455</v>
      </c>
      <c r="AG128" s="18" t="str">
        <f t="shared" si="74"/>
        <v>647945 mE 4290455 mN 2 S</v>
      </c>
      <c r="AH128" s="52" t="str">
        <f t="shared" si="75"/>
        <v>2SPH4794590455</v>
      </c>
    </row>
    <row r="129" spans="1:34">
      <c r="A129" s="13">
        <v>-71.889339144414009</v>
      </c>
      <c r="B129" s="13">
        <v>56.353473189253208</v>
      </c>
      <c r="C129" s="15">
        <f t="shared" si="52"/>
        <v>40</v>
      </c>
      <c r="D129" s="15">
        <f t="shared" si="53"/>
        <v>57</v>
      </c>
      <c r="E129" s="15">
        <f t="shared" si="78"/>
        <v>-1.2547056651528679</v>
      </c>
      <c r="F129" s="15">
        <f t="shared" si="78"/>
        <v>0.98355365208681811</v>
      </c>
      <c r="G129" s="15">
        <f t="shared" si="54"/>
        <v>0.99483767363676778</v>
      </c>
      <c r="H129" s="15">
        <f t="shared" si="55"/>
        <v>0.31085328389191141</v>
      </c>
      <c r="I129" s="16">
        <f t="shared" si="56"/>
        <v>6.5123598790615522E-4</v>
      </c>
      <c r="J129" s="15">
        <f t="shared" si="57"/>
        <v>6397510.820409989</v>
      </c>
      <c r="K129" s="15">
        <f t="shared" si="58"/>
        <v>-3.0575771844310071</v>
      </c>
      <c r="L129" s="15">
        <f t="shared" si="59"/>
        <v>9.3487782387530451</v>
      </c>
      <c r="M129" s="17">
        <f t="shared" si="60"/>
        <v>0</v>
      </c>
      <c r="N129" s="15">
        <f t="shared" si="61"/>
        <v>-1.1284021549949674E-2</v>
      </c>
      <c r="O129" s="16">
        <f t="shared" si="62"/>
        <v>-8.3481270027651391</v>
      </c>
      <c r="P129" s="15">
        <f t="shared" si="63"/>
        <v>-4.3429154184286416</v>
      </c>
      <c r="Q129" s="15">
        <f t="shared" si="64"/>
        <v>-75.516117308083892</v>
      </c>
      <c r="R129" s="15">
        <f t="shared" si="65"/>
        <v>-395.6627756481293</v>
      </c>
      <c r="S129" s="15">
        <f t="shared" si="66"/>
        <v>10410.393400808167</v>
      </c>
      <c r="T129" s="15">
        <f t="shared" si="67"/>
        <v>18941.883335297378</v>
      </c>
      <c r="U129" s="15">
        <f t="shared" si="68"/>
        <v>-22440.005596651656</v>
      </c>
      <c r="V129" s="15">
        <f t="shared" si="69"/>
        <v>-7979901.5323859686</v>
      </c>
      <c r="W129" s="15">
        <f t="shared" si="70"/>
        <v>477568.970405587</v>
      </c>
      <c r="X129" s="15">
        <f t="shared" si="71"/>
        <v>2023290.428226985</v>
      </c>
      <c r="Y129" s="15" t="str">
        <f>VLOOKUP(_xlfn.FLOOR.MATH(A129/8+11),Coef!$B$4:$C$23,2)</f>
        <v>D</v>
      </c>
      <c r="Z129" s="15">
        <f t="shared" si="72"/>
        <v>4</v>
      </c>
      <c r="AA129" s="15" t="str">
        <f>VLOOKUP(MOD(C129-1,3)*8+Z129,Coef!$A$2:$C$25,3)</f>
        <v>D</v>
      </c>
      <c r="AB129" s="15">
        <f t="shared" si="73"/>
        <v>0</v>
      </c>
      <c r="AC129" s="15" t="str">
        <f>VLOOKUP(MOD(MOD(C129+1,2)*5+AB129,20)+1,Coef!$A$2:$C$21,3)</f>
        <v>F</v>
      </c>
      <c r="AD129" s="15"/>
      <c r="AE129" s="15" t="str">
        <f t="shared" si="79"/>
        <v>77568</v>
      </c>
      <c r="AF129" s="15" t="str">
        <f t="shared" si="79"/>
        <v>23290</v>
      </c>
      <c r="AG129" s="18" t="str">
        <f t="shared" si="74"/>
        <v>477568 mE 2023290 mN 40 N</v>
      </c>
      <c r="AH129" s="52" t="str">
        <f t="shared" si="75"/>
        <v>40DDF7756823290</v>
      </c>
    </row>
    <row r="130" spans="1:34">
      <c r="A130" s="13">
        <v>1.6716935384224882</v>
      </c>
      <c r="B130" s="13">
        <v>177.21005526488392</v>
      </c>
      <c r="C130" s="15">
        <f t="shared" si="52"/>
        <v>60</v>
      </c>
      <c r="D130" s="15">
        <f t="shared" si="53"/>
        <v>177</v>
      </c>
      <c r="E130" s="15">
        <f t="shared" si="78"/>
        <v>2.9176556329786753E-2</v>
      </c>
      <c r="F130" s="15">
        <f t="shared" si="78"/>
        <v>3.0928989320133362</v>
      </c>
      <c r="G130" s="15">
        <f t="shared" si="54"/>
        <v>3.0892327760299634</v>
      </c>
      <c r="H130" s="15">
        <f t="shared" si="55"/>
        <v>0.99957439447380492</v>
      </c>
      <c r="I130" s="16">
        <f t="shared" si="56"/>
        <v>6.7337613065482672E-3</v>
      </c>
      <c r="J130" s="15">
        <f t="shared" si="57"/>
        <v>6378155.1685761707</v>
      </c>
      <c r="K130" s="15">
        <f t="shared" si="58"/>
        <v>2.9184838206214685E-2</v>
      </c>
      <c r="L130" s="15">
        <f t="shared" si="59"/>
        <v>8.5175478112292841E-4</v>
      </c>
      <c r="M130" s="17">
        <f t="shared" si="60"/>
        <v>0</v>
      </c>
      <c r="N130" s="15">
        <f t="shared" si="61"/>
        <v>3.6661559833728319E-3</v>
      </c>
      <c r="O130" s="16">
        <f t="shared" si="62"/>
        <v>1.0058820065254253</v>
      </c>
      <c r="P130" s="15">
        <f t="shared" si="63"/>
        <v>5.0599334711431458</v>
      </c>
      <c r="Q130" s="15">
        <f t="shared" si="64"/>
        <v>5.0792744574941624</v>
      </c>
      <c r="R130" s="15">
        <f t="shared" si="65"/>
        <v>62.766821781531142</v>
      </c>
      <c r="S130" s="15">
        <f t="shared" si="66"/>
        <v>60.59213932125526</v>
      </c>
      <c r="T130" s="15">
        <f t="shared" si="67"/>
        <v>1382.3505848143191</v>
      </c>
      <c r="U130" s="15">
        <f t="shared" si="68"/>
        <v>23373.412289845925</v>
      </c>
      <c r="V130" s="15">
        <f t="shared" si="69"/>
        <v>184848.07890491767</v>
      </c>
      <c r="W130" s="15">
        <f t="shared" si="70"/>
        <v>523364.06292493001</v>
      </c>
      <c r="X130" s="15">
        <f t="shared" si="71"/>
        <v>184774.1396733557</v>
      </c>
      <c r="Y130" s="15" t="str">
        <f>VLOOKUP(_xlfn.FLOOR.MATH(A130/8+11),Coef!$B$4:$C$23,2)</f>
        <v>N</v>
      </c>
      <c r="Z130" s="15">
        <f t="shared" si="72"/>
        <v>5</v>
      </c>
      <c r="AA130" s="15" t="str">
        <f>VLOOKUP(MOD(C130-1,3)*8+Z130,Coef!$A$2:$C$25,3)</f>
        <v>W</v>
      </c>
      <c r="AB130" s="15">
        <f t="shared" si="73"/>
        <v>1</v>
      </c>
      <c r="AC130" s="15" t="str">
        <f>VLOOKUP(MOD(MOD(C130+1,2)*5+AB130,20)+1,Coef!$A$2:$C$21,3)</f>
        <v>G</v>
      </c>
      <c r="AD130" s="15"/>
      <c r="AE130" s="15" t="str">
        <f t="shared" si="79"/>
        <v>23364</v>
      </c>
      <c r="AF130" s="15" t="str">
        <f t="shared" si="79"/>
        <v>84774</v>
      </c>
      <c r="AG130" s="18" t="str">
        <f t="shared" si="74"/>
        <v>523364 mE 184774 mN 60 N</v>
      </c>
      <c r="AH130" s="52" t="str">
        <f t="shared" si="75"/>
        <v>60NWG2336484774</v>
      </c>
    </row>
    <row r="131" spans="1:34">
      <c r="A131" s="13">
        <v>38.967940472164244</v>
      </c>
      <c r="B131" s="13">
        <v>153.07893351117769</v>
      </c>
      <c r="C131" s="15">
        <f t="shared" ref="C131:C194" si="80">1+_xlfn.FLOOR.MATH((B131+180)/6)</f>
        <v>56</v>
      </c>
      <c r="D131" s="15">
        <f t="shared" ref="D131:D194" si="81">C131*6-183</f>
        <v>153</v>
      </c>
      <c r="E131" s="15">
        <f t="shared" si="78"/>
        <v>0.68011886396041976</v>
      </c>
      <c r="F131" s="15">
        <f t="shared" si="78"/>
        <v>2.6717314052115348</v>
      </c>
      <c r="G131" s="15">
        <f t="shared" ref="G131:G194" si="82">D131*PI()/180</f>
        <v>2.6703537555513241</v>
      </c>
      <c r="H131" s="15">
        <f t="shared" ref="H131:H194" si="83">COS(E131)</f>
        <v>0.7774979724289619</v>
      </c>
      <c r="I131" s="16">
        <f t="shared" ref="I131:I194" si="84">0.00673949681993606*H131^2</f>
        <v>4.0740467007568636E-3</v>
      </c>
      <c r="J131" s="15">
        <f t="shared" ref="J131:J194" si="85">40680631590769/(6356752.314*SQRT(1 + I131))</f>
        <v>6386597.2019305313</v>
      </c>
      <c r="K131" s="15">
        <f t="shared" ref="K131:K194" si="86">TAN(E131)</f>
        <v>0.80885798709472556</v>
      </c>
      <c r="L131" s="15">
        <f t="shared" ref="L131:L194" si="87">K131^2</f>
        <v>0.65425124328693118</v>
      </c>
      <c r="M131" s="17">
        <f t="shared" ref="M131:M194" si="88">L131^3-K131^6</f>
        <v>0</v>
      </c>
      <c r="N131" s="15">
        <f t="shared" ref="N131:N194" si="89">F131-G131</f>
        <v>1.3776496602107002E-3</v>
      </c>
      <c r="O131" s="16">
        <f t="shared" ref="O131:O194" si="90">1-L131+I131</f>
        <v>0.34982280341382566</v>
      </c>
      <c r="P131" s="15">
        <f t="shared" ref="P131:P194" si="91">5-L131+9*I131+4*I131^2</f>
        <v>4.3824815684459599</v>
      </c>
      <c r="Q131" s="15">
        <f t="shared" ref="Q131:Q194" si="92">5-18*L131+L131^2+14*I131+58*L131*I131</f>
        <v>-6.1368449290992775</v>
      </c>
      <c r="R131" s="15">
        <f t="shared" ref="R131:R194" si="93">61-58*L131+L131^2+270*I131-330*L131*I131</f>
        <v>23.701866648575706</v>
      </c>
      <c r="S131" s="15">
        <f t="shared" ref="S131:S194" si="94">61-479*L131+179*L131^2-L131^3</f>
        <v>-176.04639491231805</v>
      </c>
      <c r="T131" s="15">
        <f t="shared" ref="T131:T194" si="95">1385-3111*L131+543*L131^2-L131^3</f>
        <v>-418.2274003228527</v>
      </c>
      <c r="U131" s="15">
        <f t="shared" ref="U131:U194" si="96">J131*H131*N131+(J131/6*H131^3*O131*N131^3+(J131/120*H131^5*Q131*N131^5))+(J131/5040*H131^7*S131*N131^7)</f>
        <v>6840.811287171322</v>
      </c>
      <c r="V131" s="15">
        <f t="shared" ref="V131:V194" si="97">6367449.14570093*(E131-(0.00251882794504*SIN(2*E131))+(0.00000264354112*SIN(4*E131))-(0.00000000345262*SIN(6*E131))+(0.000000000004892*SIN(8*E131)))+(K131/2*J131*H131^2*N131^2)+(K131/24*J131*H131^4*P131*N131^4)+(K131/720*J131*H131^6*R131*N131^6)+(K131/40320*J131*H131^8*T131*N131^8)</f>
        <v>4314947.853825436</v>
      </c>
      <c r="W131" s="15">
        <f t="shared" ref="W131:W194" si="98">U131*0.9996+500000</f>
        <v>506838.07496265648</v>
      </c>
      <c r="X131" s="15">
        <f t="shared" ref="X131:X194" si="99">IF(V131*0.9996&lt;0,V131*0.9996+10000000,V131*0.9996)</f>
        <v>4313221.8746839063</v>
      </c>
      <c r="Y131" s="15" t="str">
        <f>VLOOKUP(_xlfn.FLOOR.MATH(A131/8+11),Coef!$B$4:$C$23,2)</f>
        <v>S</v>
      </c>
      <c r="Z131" s="15">
        <f t="shared" ref="Z131:Z194" si="100">_xlfn.FLOOR.MATH(W131/100000)</f>
        <v>5</v>
      </c>
      <c r="AA131" s="15" t="str">
        <f>VLOOKUP(MOD(C131-1,3)*8+Z131,Coef!$A$2:$C$25,3)</f>
        <v>N</v>
      </c>
      <c r="AB131" s="15">
        <f t="shared" ref="AB131:AB194" si="101">(MOD(_xlfn.FLOOR.MATH(X131/100000),20))</f>
        <v>3</v>
      </c>
      <c r="AC131" s="15" t="str">
        <f>VLOOKUP(MOD(MOD(C131+1,2)*5+AB131,20)+1,Coef!$A$2:$C$21,3)</f>
        <v>J</v>
      </c>
      <c r="AD131" s="15"/>
      <c r="AE131" s="15" t="str">
        <f t="shared" si="79"/>
        <v>06838</v>
      </c>
      <c r="AF131" s="15" t="str">
        <f t="shared" si="79"/>
        <v>13221</v>
      </c>
      <c r="AG131" s="18" t="str">
        <f t="shared" ref="AG131:AG194" si="102">_xlfn.FLOOR.MATH(W131)&amp;" mE "&amp;_xlfn.FLOOR.MATH(X131)&amp;" mN " &amp;C131&amp;" "&amp;IF(B131&lt;0,"S","N")</f>
        <v>506838 mE 4313221 mN 56 N</v>
      </c>
      <c r="AH131" s="52" t="str">
        <f t="shared" ref="AH131:AH194" si="103">C131&amp;Y131&amp;AA131&amp;AC131&amp;AE131&amp;AF131</f>
        <v>56SNJ0683813221</v>
      </c>
    </row>
    <row r="132" spans="1:34">
      <c r="A132" s="13">
        <v>-65.357812019927906</v>
      </c>
      <c r="B132" s="13">
        <v>-43.220532664372143</v>
      </c>
      <c r="C132" s="15">
        <f t="shared" si="80"/>
        <v>23</v>
      </c>
      <c r="D132" s="15">
        <f t="shared" si="81"/>
        <v>-45</v>
      </c>
      <c r="E132" s="15">
        <f t="shared" si="78"/>
        <v>-1.1407090116472676</v>
      </c>
      <c r="F132" s="15">
        <f t="shared" si="78"/>
        <v>-0.75434059945905119</v>
      </c>
      <c r="G132" s="15">
        <f t="shared" si="82"/>
        <v>-0.78539816339744828</v>
      </c>
      <c r="H132" s="15">
        <f t="shared" si="83"/>
        <v>0.4169501673186346</v>
      </c>
      <c r="I132" s="16">
        <f t="shared" si="84"/>
        <v>1.1716442826952371E-3</v>
      </c>
      <c r="J132" s="15">
        <f t="shared" si="85"/>
        <v>6395847.8935419181</v>
      </c>
      <c r="K132" s="15">
        <f t="shared" si="86"/>
        <v>-2.1799471934969161</v>
      </c>
      <c r="L132" s="15">
        <f t="shared" si="87"/>
        <v>4.752169766435081</v>
      </c>
      <c r="M132" s="17">
        <f t="shared" si="88"/>
        <v>0</v>
      </c>
      <c r="N132" s="15">
        <f t="shared" si="89"/>
        <v>3.1057563938397093E-2</v>
      </c>
      <c r="O132" s="16">
        <f t="shared" si="90"/>
        <v>-3.7509981221523856</v>
      </c>
      <c r="P132" s="15">
        <f t="shared" si="91"/>
        <v>0.25838052311047682</v>
      </c>
      <c r="Q132" s="15">
        <f t="shared" si="92"/>
        <v>-57.616599839694096</v>
      </c>
      <c r="R132" s="15">
        <f t="shared" si="93"/>
        <v>-193.56377634517679</v>
      </c>
      <c r="S132" s="15">
        <f t="shared" si="94"/>
        <v>1719.7699042489435</v>
      </c>
      <c r="T132" s="15">
        <f t="shared" si="95"/>
        <v>-1243.6861550050362</v>
      </c>
      <c r="U132" s="15">
        <f t="shared" si="96"/>
        <v>82814.07026501582</v>
      </c>
      <c r="V132" s="15">
        <f t="shared" si="97"/>
        <v>-7252402.4848782262</v>
      </c>
      <c r="W132" s="15">
        <f t="shared" si="98"/>
        <v>582780.94463690976</v>
      </c>
      <c r="X132" s="15">
        <f t="shared" si="99"/>
        <v>2750498.476115725</v>
      </c>
      <c r="Y132" s="15" t="str">
        <f>VLOOKUP(_xlfn.FLOOR.MATH(A132/8+11),Coef!$B$4:$C$23,2)</f>
        <v>D</v>
      </c>
      <c r="Z132" s="15">
        <f t="shared" si="100"/>
        <v>5</v>
      </c>
      <c r="AA132" s="15" t="str">
        <f>VLOOKUP(MOD(C132-1,3)*8+Z132,Coef!$A$2:$C$25,3)</f>
        <v>N</v>
      </c>
      <c r="AB132" s="15">
        <f t="shared" si="101"/>
        <v>7</v>
      </c>
      <c r="AC132" s="15" t="str">
        <f>VLOOKUP(MOD(MOD(C132+1,2)*5+AB132,20)+1,Coef!$A$2:$C$21,3)</f>
        <v>H</v>
      </c>
      <c r="AD132" s="15"/>
      <c r="AE132" s="15" t="str">
        <f t="shared" si="79"/>
        <v>82780</v>
      </c>
      <c r="AF132" s="15" t="str">
        <f t="shared" si="79"/>
        <v>50498</v>
      </c>
      <c r="AG132" s="18" t="str">
        <f t="shared" si="102"/>
        <v>582780 mE 2750498 mN 23 S</v>
      </c>
      <c r="AH132" s="52" t="str">
        <f t="shared" si="103"/>
        <v>23DNH8278050498</v>
      </c>
    </row>
    <row r="133" spans="1:34">
      <c r="A133" s="13">
        <v>-24.706158633679003</v>
      </c>
      <c r="B133" s="13">
        <v>-20.580461710092493</v>
      </c>
      <c r="C133" s="15">
        <f t="shared" si="80"/>
        <v>27</v>
      </c>
      <c r="D133" s="15">
        <f t="shared" si="81"/>
        <v>-21</v>
      </c>
      <c r="E133" s="15">
        <f t="shared" si="78"/>
        <v>-0.4312038136777222</v>
      </c>
      <c r="F133" s="15">
        <f t="shared" si="78"/>
        <v>-0.35919681842173667</v>
      </c>
      <c r="G133" s="15">
        <f t="shared" si="82"/>
        <v>-0.36651914291880922</v>
      </c>
      <c r="H133" s="15">
        <f t="shared" si="83"/>
        <v>0.90846325640061165</v>
      </c>
      <c r="I133" s="16">
        <f t="shared" si="84"/>
        <v>5.5621437134018865E-3</v>
      </c>
      <c r="J133" s="15">
        <f t="shared" si="85"/>
        <v>6381869.7989569744</v>
      </c>
      <c r="K133" s="15">
        <f t="shared" si="86"/>
        <v>-0.4600788447572674</v>
      </c>
      <c r="L133" s="15">
        <f t="shared" si="87"/>
        <v>0.21167254339318176</v>
      </c>
      <c r="M133" s="17">
        <f t="shared" si="88"/>
        <v>0</v>
      </c>
      <c r="N133" s="15">
        <f t="shared" si="89"/>
        <v>7.322324497072541E-3</v>
      </c>
      <c r="O133" s="16">
        <f t="shared" si="90"/>
        <v>0.79388960032022016</v>
      </c>
      <c r="P133" s="15">
        <f t="shared" si="91"/>
        <v>4.8385104997981889</v>
      </c>
      <c r="Q133" s="15">
        <f t="shared" si="92"/>
        <v>1.3808559767158752</v>
      </c>
      <c r="R133" s="15">
        <f t="shared" si="93"/>
        <v>49.881050026284221</v>
      </c>
      <c r="S133" s="15">
        <f t="shared" si="94"/>
        <v>-32.380489782716253</v>
      </c>
      <c r="T133" s="15">
        <f t="shared" si="95"/>
        <v>750.80649269448929</v>
      </c>
      <c r="U133" s="15">
        <f t="shared" si="96"/>
        <v>42452.84696772389</v>
      </c>
      <c r="V133" s="15">
        <f t="shared" si="97"/>
        <v>-2733570.1173745696</v>
      </c>
      <c r="W133" s="15">
        <f t="shared" si="98"/>
        <v>542435.8658289368</v>
      </c>
      <c r="X133" s="15">
        <f t="shared" si="99"/>
        <v>7267523.31067238</v>
      </c>
      <c r="Y133" s="15" t="str">
        <f>VLOOKUP(_xlfn.FLOOR.MATH(A133/8+11),Coef!$B$4:$C$23,2)</f>
        <v>J</v>
      </c>
      <c r="Z133" s="15">
        <f t="shared" si="100"/>
        <v>5</v>
      </c>
      <c r="AA133" s="15" t="str">
        <f>VLOOKUP(MOD(C133-1,3)*8+Z133,Coef!$A$2:$C$25,3)</f>
        <v>W</v>
      </c>
      <c r="AB133" s="15">
        <f t="shared" si="101"/>
        <v>12</v>
      </c>
      <c r="AC133" s="15" t="str">
        <f>VLOOKUP(MOD(MOD(C133+1,2)*5+AB133,20)+1,Coef!$A$2:$C$21,3)</f>
        <v>N</v>
      </c>
      <c r="AD133" s="15"/>
      <c r="AE133" s="15" t="str">
        <f t="shared" si="79"/>
        <v>42435</v>
      </c>
      <c r="AF133" s="15" t="str">
        <f t="shared" si="79"/>
        <v>67523</v>
      </c>
      <c r="AG133" s="18" t="str">
        <f t="shared" si="102"/>
        <v>542435 mE 7267523 mN 27 S</v>
      </c>
      <c r="AH133" s="52" t="str">
        <f t="shared" si="103"/>
        <v>27JWN4243567523</v>
      </c>
    </row>
    <row r="134" spans="1:34">
      <c r="A134" s="13">
        <v>43.242142010649459</v>
      </c>
      <c r="B134" s="13">
        <v>142.6939140239549</v>
      </c>
      <c r="C134" s="15">
        <f t="shared" si="80"/>
        <v>54</v>
      </c>
      <c r="D134" s="15">
        <f t="shared" si="81"/>
        <v>141</v>
      </c>
      <c r="E134" s="15">
        <f t="shared" si="78"/>
        <v>0.75471775370079397</v>
      </c>
      <c r="F134" s="15">
        <f t="shared" si="78"/>
        <v>2.4904786222757238</v>
      </c>
      <c r="G134" s="15">
        <f t="shared" si="82"/>
        <v>2.4609142453120043</v>
      </c>
      <c r="H134" s="15">
        <f t="shared" si="83"/>
        <v>0.72846493436259763</v>
      </c>
      <c r="I134" s="16">
        <f t="shared" si="84"/>
        <v>3.5763892042996715E-3</v>
      </c>
      <c r="J134" s="15">
        <f t="shared" si="85"/>
        <v>6388180.5114247007</v>
      </c>
      <c r="K134" s="15">
        <f t="shared" si="86"/>
        <v>0.94044758656184446</v>
      </c>
      <c r="L134" s="15">
        <f t="shared" si="87"/>
        <v>0.88444166306999794</v>
      </c>
      <c r="M134" s="17">
        <f t="shared" si="88"/>
        <v>0</v>
      </c>
      <c r="N134" s="15">
        <f t="shared" si="89"/>
        <v>2.9564376963719496E-2</v>
      </c>
      <c r="O134" s="16">
        <f t="shared" si="90"/>
        <v>0.11913472613430173</v>
      </c>
      <c r="P134" s="15">
        <f t="shared" si="91"/>
        <v>4.1477970020076622</v>
      </c>
      <c r="Q134" s="15">
        <f t="shared" si="92"/>
        <v>-9.9041831893188323</v>
      </c>
      <c r="R134" s="15">
        <f t="shared" si="93"/>
        <v>10.406420169315048</v>
      </c>
      <c r="S134" s="15">
        <f t="shared" si="94"/>
        <v>-223.31896674074875</v>
      </c>
      <c r="T134" s="15">
        <f t="shared" si="95"/>
        <v>-942.43513578483862</v>
      </c>
      <c r="U134" s="15">
        <f t="shared" si="96"/>
        <v>137581.02919160534</v>
      </c>
      <c r="V134" s="15">
        <f t="shared" si="97"/>
        <v>4791014.1709944662</v>
      </c>
      <c r="W134" s="15">
        <f t="shared" si="98"/>
        <v>637525.99677992868</v>
      </c>
      <c r="X134" s="15">
        <f t="shared" si="99"/>
        <v>4789097.7653260687</v>
      </c>
      <c r="Y134" s="15" t="str">
        <f>VLOOKUP(_xlfn.FLOOR.MATH(A134/8+11),Coef!$B$4:$C$23,2)</f>
        <v>T</v>
      </c>
      <c r="Z134" s="15">
        <f t="shared" si="100"/>
        <v>6</v>
      </c>
      <c r="AA134" s="15" t="str">
        <f>VLOOKUP(MOD(C134-1,3)*8+Z134,Coef!$A$2:$C$25,3)</f>
        <v>X</v>
      </c>
      <c r="AB134" s="15">
        <f t="shared" si="101"/>
        <v>7</v>
      </c>
      <c r="AC134" s="15" t="str">
        <f>VLOOKUP(MOD(MOD(C134+1,2)*5+AB134,20)+1,Coef!$A$2:$C$21,3)</f>
        <v>N</v>
      </c>
      <c r="AD134" s="15"/>
      <c r="AE134" s="15" t="str">
        <f t="shared" si="79"/>
        <v>37525</v>
      </c>
      <c r="AF134" s="15" t="str">
        <f t="shared" si="79"/>
        <v>89097</v>
      </c>
      <c r="AG134" s="18" t="str">
        <f t="shared" si="102"/>
        <v>637525 mE 4789097 mN 54 N</v>
      </c>
      <c r="AH134" s="52" t="str">
        <f t="shared" si="103"/>
        <v>54TXN3752589097</v>
      </c>
    </row>
    <row r="135" spans="1:34">
      <c r="A135" s="13">
        <v>-49.434056836731415</v>
      </c>
      <c r="B135" s="13">
        <v>-119.27052070537485</v>
      </c>
      <c r="C135" s="15">
        <f t="shared" si="80"/>
        <v>11</v>
      </c>
      <c r="D135" s="15">
        <f t="shared" si="81"/>
        <v>-117</v>
      </c>
      <c r="E135" s="15">
        <f t="shared" si="78"/>
        <v>-0.86278705441897618</v>
      </c>
      <c r="F135" s="15">
        <f t="shared" si="78"/>
        <v>-2.0816632868768608</v>
      </c>
      <c r="G135" s="15">
        <f t="shared" si="82"/>
        <v>-2.0420352248333655</v>
      </c>
      <c r="H135" s="15">
        <f t="shared" si="83"/>
        <v>0.65032278847606273</v>
      </c>
      <c r="I135" s="16">
        <f t="shared" si="84"/>
        <v>2.8502661701076538E-3</v>
      </c>
      <c r="J135" s="15">
        <f t="shared" si="85"/>
        <v>6390492.8036082759</v>
      </c>
      <c r="K135" s="15">
        <f t="shared" si="86"/>
        <v>-1.1681245212329621</v>
      </c>
      <c r="L135" s="15">
        <f t="shared" si="87"/>
        <v>1.3645148971057368</v>
      </c>
      <c r="M135" s="17">
        <f t="shared" si="88"/>
        <v>0</v>
      </c>
      <c r="N135" s="15">
        <f t="shared" si="89"/>
        <v>-3.9628062043495227E-2</v>
      </c>
      <c r="O135" s="16">
        <f t="shared" si="90"/>
        <v>-0.36166463093562917</v>
      </c>
      <c r="P135" s="15">
        <f t="shared" si="91"/>
        <v>3.6611699944941938</v>
      </c>
      <c r="Q135" s="15">
        <f t="shared" si="92"/>
        <v>-17.433888139408229</v>
      </c>
      <c r="R135" s="15">
        <f t="shared" si="93"/>
        <v>-16.793837376223561</v>
      </c>
      <c r="S135" s="15">
        <f t="shared" si="94"/>
        <v>-261.86296534286555</v>
      </c>
      <c r="T135" s="15">
        <f t="shared" si="95"/>
        <v>-1851.5342453150183</v>
      </c>
      <c r="U135" s="15">
        <f t="shared" si="96"/>
        <v>-164682.98974477118</v>
      </c>
      <c r="V135" s="15">
        <f t="shared" si="97"/>
        <v>-5480380.1943534063</v>
      </c>
      <c r="W135" s="15">
        <f t="shared" si="98"/>
        <v>335382.88345112675</v>
      </c>
      <c r="X135" s="15">
        <f t="shared" si="99"/>
        <v>4521811.9577243347</v>
      </c>
      <c r="Y135" s="15" t="str">
        <f>VLOOKUP(_xlfn.FLOOR.MATH(A135/8+11),Coef!$B$4:$C$23,2)</f>
        <v>F</v>
      </c>
      <c r="Z135" s="15">
        <f t="shared" si="100"/>
        <v>3</v>
      </c>
      <c r="AA135" s="15" t="str">
        <f>VLOOKUP(MOD(C135-1,3)*8+Z135,Coef!$A$2:$C$25,3)</f>
        <v>L</v>
      </c>
      <c r="AB135" s="15">
        <f t="shared" si="101"/>
        <v>5</v>
      </c>
      <c r="AC135" s="15" t="str">
        <f>VLOOKUP(MOD(MOD(C135+1,2)*5+AB135,20)+1,Coef!$A$2:$C$21,3)</f>
        <v>F</v>
      </c>
      <c r="AD135" s="15"/>
      <c r="AE135" s="15" t="str">
        <f t="shared" si="79"/>
        <v>35382</v>
      </c>
      <c r="AF135" s="15" t="str">
        <f t="shared" si="79"/>
        <v>21811</v>
      </c>
      <c r="AG135" s="18" t="str">
        <f t="shared" si="102"/>
        <v>335382 mE 4521811 mN 11 S</v>
      </c>
      <c r="AH135" s="52" t="str">
        <f t="shared" si="103"/>
        <v>11FLF3538221811</v>
      </c>
    </row>
    <row r="136" spans="1:34">
      <c r="A136" s="13">
        <v>8.6683766554800314</v>
      </c>
      <c r="B136" s="13">
        <v>-33.222326538492098</v>
      </c>
      <c r="C136" s="15">
        <f t="shared" si="80"/>
        <v>25</v>
      </c>
      <c r="D136" s="15">
        <f t="shared" si="81"/>
        <v>-33</v>
      </c>
      <c r="E136" s="15">
        <f t="shared" si="78"/>
        <v>0.1512917134411407</v>
      </c>
      <c r="F136" s="15">
        <f t="shared" si="78"/>
        <v>-0.57983898326937777</v>
      </c>
      <c r="G136" s="15">
        <f t="shared" si="82"/>
        <v>-0.57595865315812877</v>
      </c>
      <c r="H136" s="15">
        <f t="shared" si="83"/>
        <v>0.98857722185155517</v>
      </c>
      <c r="I136" s="16">
        <f t="shared" si="84"/>
        <v>6.5864086345292748E-3</v>
      </c>
      <c r="J136" s="15">
        <f t="shared" si="85"/>
        <v>6378621.995768412</v>
      </c>
      <c r="K136" s="15">
        <f t="shared" si="86"/>
        <v>0.15245669534769757</v>
      </c>
      <c r="L136" s="15">
        <f t="shared" si="87"/>
        <v>2.3243043956340668E-2</v>
      </c>
      <c r="M136" s="17">
        <f t="shared" si="88"/>
        <v>0</v>
      </c>
      <c r="N136" s="15">
        <f t="shared" si="89"/>
        <v>-3.8803301112489974E-3</v>
      </c>
      <c r="O136" s="16">
        <f t="shared" si="90"/>
        <v>0.98334336467818861</v>
      </c>
      <c r="P136" s="15">
        <f t="shared" si="91"/>
        <v>5.0362081568692272</v>
      </c>
      <c r="Q136" s="15">
        <f t="shared" si="92"/>
        <v>4.6832542835152271</v>
      </c>
      <c r="R136" s="15">
        <f t="shared" si="93"/>
        <v>61.38025491976326</v>
      </c>
      <c r="S136" s="15">
        <f t="shared" si="94"/>
        <v>49.963272185643646</v>
      </c>
      <c r="T136" s="15">
        <f t="shared" si="95"/>
        <v>1312.9842275221727</v>
      </c>
      <c r="U136" s="15">
        <f t="shared" si="96"/>
        <v>-24468.491009556514</v>
      </c>
      <c r="V136" s="15">
        <f t="shared" si="97"/>
        <v>958579.73388320615</v>
      </c>
      <c r="W136" s="15">
        <f t="shared" si="98"/>
        <v>475541.29638684733</v>
      </c>
      <c r="X136" s="15">
        <f t="shared" si="99"/>
        <v>958196.30198965291</v>
      </c>
      <c r="Y136" s="15" t="str">
        <f>VLOOKUP(_xlfn.FLOOR.MATH(A136/8+11),Coef!$B$4:$C$23,2)</f>
        <v>P</v>
      </c>
      <c r="Z136" s="15">
        <f t="shared" si="100"/>
        <v>4</v>
      </c>
      <c r="AA136" s="15" t="str">
        <f>VLOOKUP(MOD(C136-1,3)*8+Z136,Coef!$A$2:$C$25,3)</f>
        <v>D</v>
      </c>
      <c r="AB136" s="15">
        <f t="shared" si="101"/>
        <v>9</v>
      </c>
      <c r="AC136" s="15" t="str">
        <f>VLOOKUP(MOD(MOD(C136+1,2)*5+AB136,20)+1,Coef!$A$2:$C$21,3)</f>
        <v>K</v>
      </c>
      <c r="AD136" s="15"/>
      <c r="AE136" s="15" t="str">
        <f t="shared" si="79"/>
        <v>75541</v>
      </c>
      <c r="AF136" s="15" t="str">
        <f t="shared" si="79"/>
        <v>58196</v>
      </c>
      <c r="AG136" s="18" t="str">
        <f t="shared" si="102"/>
        <v>475541 mE 958196 mN 25 S</v>
      </c>
      <c r="AH136" s="52" t="str">
        <f t="shared" si="103"/>
        <v>25PDK7554158196</v>
      </c>
    </row>
    <row r="137" spans="1:34">
      <c r="A137" s="13">
        <v>11.17739486175401</v>
      </c>
      <c r="B137" s="13">
        <v>14.101392963894369</v>
      </c>
      <c r="C137" s="15">
        <f t="shared" si="80"/>
        <v>33</v>
      </c>
      <c r="D137" s="15">
        <f t="shared" si="81"/>
        <v>15</v>
      </c>
      <c r="E137" s="15">
        <f t="shared" si="78"/>
        <v>0.19508234213310388</v>
      </c>
      <c r="F137" s="15">
        <f t="shared" si="78"/>
        <v>0.2461157363375186</v>
      </c>
      <c r="G137" s="15">
        <f t="shared" si="82"/>
        <v>0.26179938779914941</v>
      </c>
      <c r="H137" s="15">
        <f t="shared" si="83"/>
        <v>0.9810317110739194</v>
      </c>
      <c r="I137" s="16">
        <f t="shared" si="84"/>
        <v>6.4862482180374362E-3</v>
      </c>
      <c r="J137" s="15">
        <f t="shared" si="85"/>
        <v>6378939.3719585994</v>
      </c>
      <c r="K137" s="15">
        <f t="shared" si="86"/>
        <v>0.19759536177584505</v>
      </c>
      <c r="L137" s="15">
        <f t="shared" si="87"/>
        <v>3.9043926995327091E-2</v>
      </c>
      <c r="M137" s="17">
        <f t="shared" si="88"/>
        <v>0</v>
      </c>
      <c r="N137" s="15">
        <f t="shared" si="89"/>
        <v>-1.568365146163081E-2</v>
      </c>
      <c r="O137" s="16">
        <f t="shared" si="90"/>
        <v>0.96744232122271034</v>
      </c>
      <c r="P137" s="15">
        <f t="shared" si="91"/>
        <v>5.0195005926307932</v>
      </c>
      <c r="Q137" s="15">
        <f t="shared" si="92"/>
        <v>4.4042296362819728</v>
      </c>
      <c r="R137" s="15">
        <f t="shared" si="93"/>
        <v>60.404691642749803</v>
      </c>
      <c r="S137" s="15">
        <f t="shared" si="94"/>
        <v>42.570772103677342</v>
      </c>
      <c r="T137" s="15">
        <f t="shared" si="95"/>
        <v>1264.3620481295952</v>
      </c>
      <c r="U137" s="15">
        <f t="shared" si="96"/>
        <v>-98151.124758666832</v>
      </c>
      <c r="V137" s="15">
        <f t="shared" si="97"/>
        <v>1236237.8266437862</v>
      </c>
      <c r="W137" s="15">
        <f t="shared" si="98"/>
        <v>401888.13569123665</v>
      </c>
      <c r="X137" s="15">
        <f t="shared" si="99"/>
        <v>1235743.3315131287</v>
      </c>
      <c r="Y137" s="15" t="str">
        <f>VLOOKUP(_xlfn.FLOOR.MATH(A137/8+11),Coef!$B$4:$C$23,2)</f>
        <v>P</v>
      </c>
      <c r="Z137" s="15">
        <f t="shared" si="100"/>
        <v>4</v>
      </c>
      <c r="AA137" s="15" t="str">
        <f>VLOOKUP(MOD(C137-1,3)*8+Z137,Coef!$A$2:$C$25,3)</f>
        <v>V</v>
      </c>
      <c r="AB137" s="15">
        <f t="shared" si="101"/>
        <v>12</v>
      </c>
      <c r="AC137" s="15" t="str">
        <f>VLOOKUP(MOD(MOD(C137+1,2)*5+AB137,20)+1,Coef!$A$2:$C$21,3)</f>
        <v>N</v>
      </c>
      <c r="AD137" s="15"/>
      <c r="AE137" s="15" t="str">
        <f t="shared" si="79"/>
        <v>01888</v>
      </c>
      <c r="AF137" s="15" t="str">
        <f t="shared" si="79"/>
        <v>35743</v>
      </c>
      <c r="AG137" s="18" t="str">
        <f t="shared" si="102"/>
        <v>401888 mE 1235743 mN 33 N</v>
      </c>
      <c r="AH137" s="52" t="str">
        <f t="shared" si="103"/>
        <v>33PVN0188835743</v>
      </c>
    </row>
    <row r="138" spans="1:34">
      <c r="A138" s="13">
        <v>29.129957429098411</v>
      </c>
      <c r="B138" s="13">
        <v>90.422320545071614</v>
      </c>
      <c r="C138" s="15">
        <f t="shared" si="80"/>
        <v>46</v>
      </c>
      <c r="D138" s="15">
        <f t="shared" si="81"/>
        <v>93</v>
      </c>
      <c r="E138" s="15">
        <f t="shared" si="78"/>
        <v>0.50841366810354993</v>
      </c>
      <c r="F138" s="15">
        <f t="shared" si="78"/>
        <v>1.5781672108052134</v>
      </c>
      <c r="G138" s="15">
        <f t="shared" si="82"/>
        <v>1.6231562043547263</v>
      </c>
      <c r="H138" s="15">
        <f t="shared" si="83"/>
        <v>0.87351782035056691</v>
      </c>
      <c r="I138" s="16">
        <f t="shared" si="84"/>
        <v>5.1424610546616564E-3</v>
      </c>
      <c r="J138" s="15">
        <f t="shared" si="85"/>
        <v>6383201.9885069523</v>
      </c>
      <c r="K138" s="15">
        <f t="shared" si="86"/>
        <v>0.55727789340560141</v>
      </c>
      <c r="L138" s="15">
        <f t="shared" si="87"/>
        <v>0.31055865047858483</v>
      </c>
      <c r="M138" s="17">
        <f t="shared" si="88"/>
        <v>0</v>
      </c>
      <c r="N138" s="15">
        <f t="shared" si="89"/>
        <v>-4.4988993549512912E-2</v>
      </c>
      <c r="O138" s="16">
        <f t="shared" si="90"/>
        <v>0.69458381057607677</v>
      </c>
      <c r="P138" s="15">
        <f t="shared" si="91"/>
        <v>4.7358292786361647</v>
      </c>
      <c r="Q138" s="15">
        <f t="shared" si="92"/>
        <v>-0.32898650407626817</v>
      </c>
      <c r="R138" s="15">
        <f t="shared" si="93"/>
        <v>43.945487629847257</v>
      </c>
      <c r="S138" s="15">
        <f t="shared" si="94"/>
        <v>-70.523591034306207</v>
      </c>
      <c r="T138" s="15">
        <f t="shared" si="95"/>
        <v>471.19263074695561</v>
      </c>
      <c r="U138" s="15">
        <f t="shared" si="96"/>
        <v>-250896.30740128958</v>
      </c>
      <c r="V138" s="15">
        <f t="shared" si="97"/>
        <v>3226421.9289940186</v>
      </c>
      <c r="W138" s="15">
        <f t="shared" si="98"/>
        <v>249204.05112167093</v>
      </c>
      <c r="X138" s="15">
        <f t="shared" si="99"/>
        <v>3225131.3602224211</v>
      </c>
      <c r="Y138" s="15" t="str">
        <f>VLOOKUP(_xlfn.FLOOR.MATH(A138/8+11),Coef!$B$4:$C$23,2)</f>
        <v>R</v>
      </c>
      <c r="Z138" s="15">
        <f t="shared" si="100"/>
        <v>2</v>
      </c>
      <c r="AA138" s="15" t="str">
        <f>VLOOKUP(MOD(C138-1,3)*8+Z138,Coef!$A$2:$C$25,3)</f>
        <v>B</v>
      </c>
      <c r="AB138" s="15">
        <f t="shared" si="101"/>
        <v>12</v>
      </c>
      <c r="AC138" s="15" t="str">
        <f>VLOOKUP(MOD(MOD(C138+1,2)*5+AB138,20)+1,Coef!$A$2:$C$21,3)</f>
        <v>T</v>
      </c>
      <c r="AD138" s="15"/>
      <c r="AE138" s="15" t="str">
        <f t="shared" si="79"/>
        <v>49204</v>
      </c>
      <c r="AF138" s="15" t="str">
        <f t="shared" si="79"/>
        <v>25131</v>
      </c>
      <c r="AG138" s="18" t="str">
        <f t="shared" si="102"/>
        <v>249204 mE 3225131 mN 46 N</v>
      </c>
      <c r="AH138" s="52" t="str">
        <f t="shared" si="103"/>
        <v>46RBT4920425131</v>
      </c>
    </row>
    <row r="139" spans="1:34">
      <c r="A139" s="13">
        <v>33.23516919624295</v>
      </c>
      <c r="B139" s="13">
        <v>38.517151453047745</v>
      </c>
      <c r="C139" s="15">
        <f t="shared" si="80"/>
        <v>37</v>
      </c>
      <c r="D139" s="15">
        <f t="shared" si="81"/>
        <v>39</v>
      </c>
      <c r="E139" s="15">
        <f t="shared" si="78"/>
        <v>0.58006312993183695</v>
      </c>
      <c r="F139" s="15">
        <f t="shared" si="78"/>
        <v>0.67225111134500126</v>
      </c>
      <c r="G139" s="15">
        <f t="shared" si="82"/>
        <v>0.68067840827778847</v>
      </c>
      <c r="H139" s="15">
        <f t="shared" si="83"/>
        <v>0.83642805153462096</v>
      </c>
      <c r="I139" s="16">
        <f t="shared" si="84"/>
        <v>4.7150320768023519E-3</v>
      </c>
      <c r="J139" s="15">
        <f t="shared" si="85"/>
        <v>6384559.6249006577</v>
      </c>
      <c r="K139" s="15">
        <f t="shared" si="86"/>
        <v>0.65525868067706949</v>
      </c>
      <c r="L139" s="15">
        <f t="shared" si="87"/>
        <v>0.42936393860265371</v>
      </c>
      <c r="M139" s="17">
        <f t="shared" si="88"/>
        <v>0</v>
      </c>
      <c r="N139" s="15">
        <f t="shared" si="89"/>
        <v>-8.4272969327872094E-3</v>
      </c>
      <c r="O139" s="16">
        <f t="shared" si="90"/>
        <v>0.57535109347414859</v>
      </c>
      <c r="P139" s="15">
        <f t="shared" si="91"/>
        <v>4.6131602761985091</v>
      </c>
      <c r="Q139" s="15">
        <f t="shared" si="92"/>
        <v>-2.3607680988983955</v>
      </c>
      <c r="R139" s="15">
        <f t="shared" si="93"/>
        <v>36.886230248320985</v>
      </c>
      <c r="S139" s="15">
        <f t="shared" si="94"/>
        <v>-111.74522416180065</v>
      </c>
      <c r="T139" s="15">
        <f t="shared" si="95"/>
        <v>149.27352404116232</v>
      </c>
      <c r="U139" s="15">
        <f t="shared" si="96"/>
        <v>-45003.874215844866</v>
      </c>
      <c r="V139" s="15">
        <f t="shared" si="97"/>
        <v>3678933.7811215767</v>
      </c>
      <c r="W139" s="15">
        <f t="shared" si="98"/>
        <v>455014.12733384146</v>
      </c>
      <c r="X139" s="15">
        <f t="shared" si="99"/>
        <v>3677462.2076091282</v>
      </c>
      <c r="Y139" s="15" t="str">
        <f>VLOOKUP(_xlfn.FLOOR.MATH(A139/8+11),Coef!$B$4:$C$23,2)</f>
        <v>S</v>
      </c>
      <c r="Z139" s="15">
        <f t="shared" si="100"/>
        <v>4</v>
      </c>
      <c r="AA139" s="15" t="str">
        <f>VLOOKUP(MOD(C139-1,3)*8+Z139,Coef!$A$2:$C$25,3)</f>
        <v>D</v>
      </c>
      <c r="AB139" s="15">
        <f t="shared" si="101"/>
        <v>16</v>
      </c>
      <c r="AC139" s="15" t="str">
        <f>VLOOKUP(MOD(MOD(C139+1,2)*5+AB139,20)+1,Coef!$A$2:$C$21,3)</f>
        <v>S</v>
      </c>
      <c r="AD139" s="15"/>
      <c r="AE139" s="15" t="str">
        <f t="shared" si="79"/>
        <v>55014</v>
      </c>
      <c r="AF139" s="15" t="str">
        <f t="shared" si="79"/>
        <v>77462</v>
      </c>
      <c r="AG139" s="18" t="str">
        <f t="shared" si="102"/>
        <v>455014 mE 3677462 mN 37 N</v>
      </c>
      <c r="AH139" s="52" t="str">
        <f t="shared" si="103"/>
        <v>37SDS5501477462</v>
      </c>
    </row>
    <row r="140" spans="1:34">
      <c r="A140" s="13">
        <v>47.528430560582706</v>
      </c>
      <c r="B140" s="13">
        <v>110.43042997424527</v>
      </c>
      <c r="C140" s="15">
        <f t="shared" si="80"/>
        <v>49</v>
      </c>
      <c r="D140" s="15">
        <f t="shared" si="81"/>
        <v>111</v>
      </c>
      <c r="E140" s="15">
        <f t="shared" si="78"/>
        <v>0.82952760158766237</v>
      </c>
      <c r="F140" s="15">
        <f t="shared" si="78"/>
        <v>1.9273745974436167</v>
      </c>
      <c r="G140" s="15">
        <f t="shared" si="82"/>
        <v>1.9373154697137058</v>
      </c>
      <c r="H140" s="15">
        <f t="shared" si="83"/>
        <v>0.67522428236370446</v>
      </c>
      <c r="I140" s="16">
        <f t="shared" si="84"/>
        <v>3.0727241704713243E-3</v>
      </c>
      <c r="J140" s="15">
        <f t="shared" si="85"/>
        <v>6389784.1336159613</v>
      </c>
      <c r="K140" s="15">
        <f t="shared" si="86"/>
        <v>1.0923962567869432</v>
      </c>
      <c r="L140" s="15">
        <f t="shared" si="87"/>
        <v>1.193329581842125</v>
      </c>
      <c r="M140" s="17">
        <f t="shared" si="88"/>
        <v>0</v>
      </c>
      <c r="N140" s="15">
        <f t="shared" si="89"/>
        <v>-9.9408722700891072E-3</v>
      </c>
      <c r="O140" s="16">
        <f t="shared" si="90"/>
        <v>-0.19025685767165368</v>
      </c>
      <c r="P140" s="15">
        <f t="shared" si="91"/>
        <v>3.8343627022274278</v>
      </c>
      <c r="Q140" s="15">
        <f t="shared" si="92"/>
        <v>-14.800206030203197</v>
      </c>
      <c r="R140" s="15">
        <f t="shared" si="93"/>
        <v>-7.1694797042398477</v>
      </c>
      <c r="S140" s="15">
        <f t="shared" si="94"/>
        <v>-257.40186050825065</v>
      </c>
      <c r="T140" s="15">
        <f t="shared" si="95"/>
        <v>-1555.8964012293054</v>
      </c>
      <c r="U140" s="15">
        <f t="shared" si="96"/>
        <v>-42890.203971271978</v>
      </c>
      <c r="V140" s="15">
        <f t="shared" si="97"/>
        <v>5266153.0500215897</v>
      </c>
      <c r="W140" s="15">
        <f t="shared" si="98"/>
        <v>457126.95211031655</v>
      </c>
      <c r="X140" s="15">
        <f t="shared" si="99"/>
        <v>5264046.5888015814</v>
      </c>
      <c r="Y140" s="15" t="str">
        <f>VLOOKUP(_xlfn.FLOOR.MATH(A140/8+11),Coef!$B$4:$C$23,2)</f>
        <v>T</v>
      </c>
      <c r="Z140" s="15">
        <f t="shared" si="100"/>
        <v>4</v>
      </c>
      <c r="AA140" s="15" t="str">
        <f>VLOOKUP(MOD(C140-1,3)*8+Z140,Coef!$A$2:$C$25,3)</f>
        <v>D</v>
      </c>
      <c r="AB140" s="15">
        <f t="shared" si="101"/>
        <v>12</v>
      </c>
      <c r="AC140" s="15" t="str">
        <f>VLOOKUP(MOD(MOD(C140+1,2)*5+AB140,20)+1,Coef!$A$2:$C$21,3)</f>
        <v>N</v>
      </c>
      <c r="AD140" s="15"/>
      <c r="AE140" s="15" t="str">
        <f t="shared" si="79"/>
        <v>57126</v>
      </c>
      <c r="AF140" s="15" t="str">
        <f t="shared" si="79"/>
        <v>64046</v>
      </c>
      <c r="AG140" s="18" t="str">
        <f t="shared" si="102"/>
        <v>457126 mE 5264046 mN 49 N</v>
      </c>
      <c r="AH140" s="52" t="str">
        <f t="shared" si="103"/>
        <v>49TDN5712664046</v>
      </c>
    </row>
    <row r="141" spans="1:34">
      <c r="A141" s="13">
        <v>44.504632326593395</v>
      </c>
      <c r="B141" s="13">
        <v>-95.009748191989289</v>
      </c>
      <c r="C141" s="15">
        <f t="shared" si="80"/>
        <v>15</v>
      </c>
      <c r="D141" s="15">
        <f t="shared" si="81"/>
        <v>-93</v>
      </c>
      <c r="E141" s="15">
        <f t="shared" si="78"/>
        <v>0.77675236648855905</v>
      </c>
      <c r="F141" s="15">
        <f t="shared" si="78"/>
        <v>-1.6582329274409426</v>
      </c>
      <c r="G141" s="15">
        <f t="shared" si="82"/>
        <v>-1.6231562043547263</v>
      </c>
      <c r="H141" s="15">
        <f t="shared" si="83"/>
        <v>0.71319377876393431</v>
      </c>
      <c r="I141" s="16">
        <f t="shared" si="84"/>
        <v>3.4280138270876667E-3</v>
      </c>
      <c r="J141" s="15">
        <f t="shared" si="85"/>
        <v>6388652.7992437435</v>
      </c>
      <c r="K141" s="15">
        <f t="shared" si="86"/>
        <v>0.98285620082083203</v>
      </c>
      <c r="L141" s="15">
        <f t="shared" si="87"/>
        <v>0.9660063114919597</v>
      </c>
      <c r="M141" s="17">
        <f t="shared" si="88"/>
        <v>0</v>
      </c>
      <c r="N141" s="15">
        <f t="shared" si="89"/>
        <v>-3.5076723086216344E-2</v>
      </c>
      <c r="O141" s="16">
        <f t="shared" si="90"/>
        <v>3.7421702335127968E-2</v>
      </c>
      <c r="P141" s="15">
        <f t="shared" si="91"/>
        <v>4.0648928180670243</v>
      </c>
      <c r="Q141" s="15">
        <f t="shared" si="92"/>
        <v>-11.214887205848539</v>
      </c>
      <c r="R141" s="15">
        <f t="shared" si="93"/>
        <v>5.7375764729823366</v>
      </c>
      <c r="S141" s="15">
        <f t="shared" si="94"/>
        <v>-235.58136287181202</v>
      </c>
      <c r="T141" s="15">
        <f t="shared" si="95"/>
        <v>-1114.4367521600525</v>
      </c>
      <c r="U141" s="15">
        <f t="shared" si="96"/>
        <v>-159822.35509639795</v>
      </c>
      <c r="V141" s="15">
        <f t="shared" si="97"/>
        <v>4931860.9200599743</v>
      </c>
      <c r="W141" s="15">
        <f t="shared" si="98"/>
        <v>340241.57384564064</v>
      </c>
      <c r="X141" s="15">
        <f t="shared" si="99"/>
        <v>4929888.1756919501</v>
      </c>
      <c r="Y141" s="15" t="str">
        <f>VLOOKUP(_xlfn.FLOOR.MATH(A141/8+11),Coef!$B$4:$C$23,2)</f>
        <v>T</v>
      </c>
      <c r="Z141" s="15">
        <f t="shared" si="100"/>
        <v>3</v>
      </c>
      <c r="AA141" s="15" t="str">
        <f>VLOOKUP(MOD(C141-1,3)*8+Z141,Coef!$A$2:$C$25,3)</f>
        <v>U</v>
      </c>
      <c r="AB141" s="15">
        <f t="shared" si="101"/>
        <v>9</v>
      </c>
      <c r="AC141" s="15" t="str">
        <f>VLOOKUP(MOD(MOD(C141+1,2)*5+AB141,20)+1,Coef!$A$2:$C$21,3)</f>
        <v>K</v>
      </c>
      <c r="AD141" s="15"/>
      <c r="AE141" s="15" t="str">
        <f t="shared" si="79"/>
        <v>40241</v>
      </c>
      <c r="AF141" s="15" t="str">
        <f t="shared" si="79"/>
        <v>29888</v>
      </c>
      <c r="AG141" s="18" t="str">
        <f t="shared" si="102"/>
        <v>340241 mE 4929888 mN 15 S</v>
      </c>
      <c r="AH141" s="52" t="str">
        <f t="shared" si="103"/>
        <v>15TUK4024129888</v>
      </c>
    </row>
    <row r="142" spans="1:34">
      <c r="A142" s="13">
        <v>26.212743171181245</v>
      </c>
      <c r="B142" s="13">
        <v>62.756487070655197</v>
      </c>
      <c r="C142" s="15">
        <f t="shared" si="80"/>
        <v>41</v>
      </c>
      <c r="D142" s="15">
        <f t="shared" si="81"/>
        <v>63</v>
      </c>
      <c r="E142" s="15">
        <f t="shared" si="78"/>
        <v>0.45749867431677232</v>
      </c>
      <c r="F142" s="15">
        <f t="shared" si="78"/>
        <v>1.0953073263681845</v>
      </c>
      <c r="G142" s="15">
        <f t="shared" si="82"/>
        <v>1.0995574287564276</v>
      </c>
      <c r="H142" s="15">
        <f t="shared" si="83"/>
        <v>0.89716015203645871</v>
      </c>
      <c r="I142" s="16">
        <f t="shared" si="84"/>
        <v>5.4245963130390091E-3</v>
      </c>
      <c r="J142" s="15">
        <f t="shared" si="85"/>
        <v>6382306.3207922895</v>
      </c>
      <c r="K142" s="15">
        <f t="shared" si="86"/>
        <v>0.49233729381054325</v>
      </c>
      <c r="L142" s="15">
        <f t="shared" si="87"/>
        <v>0.24239601087668919</v>
      </c>
      <c r="M142" s="17">
        <f t="shared" si="88"/>
        <v>0</v>
      </c>
      <c r="N142" s="15">
        <f t="shared" si="89"/>
        <v>-4.2501023882430822E-3</v>
      </c>
      <c r="O142" s="16">
        <f t="shared" si="90"/>
        <v>0.76302858543634988</v>
      </c>
      <c r="P142" s="15">
        <f t="shared" si="91"/>
        <v>4.8065430609212996</v>
      </c>
      <c r="Q142" s="15">
        <f t="shared" si="92"/>
        <v>0.84783620809110138</v>
      </c>
      <c r="R142" s="15">
        <f t="shared" si="93"/>
        <v>48.030511032485464</v>
      </c>
      <c r="S142" s="15">
        <f t="shared" si="94"/>
        <v>-44.60463851787501</v>
      </c>
      <c r="T142" s="15">
        <f t="shared" si="95"/>
        <v>662.79618155105038</v>
      </c>
      <c r="U142" s="15">
        <f t="shared" si="96"/>
        <v>-24335.922629932298</v>
      </c>
      <c r="V142" s="15">
        <f t="shared" si="97"/>
        <v>2900427.151553906</v>
      </c>
      <c r="W142" s="15">
        <f t="shared" si="98"/>
        <v>475673.8117391197</v>
      </c>
      <c r="X142" s="15">
        <f t="shared" si="99"/>
        <v>2899266.9806932844</v>
      </c>
      <c r="Y142" s="15" t="str">
        <f>VLOOKUP(_xlfn.FLOOR.MATH(A142/8+11),Coef!$B$4:$C$23,2)</f>
        <v>R</v>
      </c>
      <c r="Z142" s="15">
        <f t="shared" si="100"/>
        <v>4</v>
      </c>
      <c r="AA142" s="15" t="str">
        <f>VLOOKUP(MOD(C142-1,3)*8+Z142,Coef!$A$2:$C$25,3)</f>
        <v>M</v>
      </c>
      <c r="AB142" s="15">
        <f t="shared" si="101"/>
        <v>8</v>
      </c>
      <c r="AC142" s="15" t="str">
        <f>VLOOKUP(MOD(MOD(C142+1,2)*5+AB142,20)+1,Coef!$A$2:$C$21,3)</f>
        <v>J</v>
      </c>
      <c r="AD142" s="15"/>
      <c r="AE142" s="15" t="str">
        <f t="shared" si="79"/>
        <v>75673</v>
      </c>
      <c r="AF142" s="15" t="str">
        <f t="shared" si="79"/>
        <v>99266</v>
      </c>
      <c r="AG142" s="18" t="str">
        <f t="shared" si="102"/>
        <v>475673 mE 2899266 mN 41 N</v>
      </c>
      <c r="AH142" s="52" t="str">
        <f t="shared" si="103"/>
        <v>41RMJ7567399266</v>
      </c>
    </row>
    <row r="143" spans="1:34">
      <c r="A143" s="13">
        <v>73.863292588785015</v>
      </c>
      <c r="B143" s="13">
        <v>8.6983673491833713</v>
      </c>
      <c r="C143" s="15">
        <f t="shared" si="80"/>
        <v>32</v>
      </c>
      <c r="D143" s="15">
        <f t="shared" si="81"/>
        <v>9</v>
      </c>
      <c r="E143" s="15">
        <f t="shared" si="78"/>
        <v>1.2891576520382244</v>
      </c>
      <c r="F143" s="15">
        <f t="shared" si="78"/>
        <v>0.15181514979122113</v>
      </c>
      <c r="G143" s="15">
        <f t="shared" si="82"/>
        <v>0.15707963267948966</v>
      </c>
      <c r="H143" s="15">
        <f t="shared" si="83"/>
        <v>0.27793013410321593</v>
      </c>
      <c r="I143" s="16">
        <f t="shared" si="84"/>
        <v>5.2059350641906952E-4</v>
      </c>
      <c r="J143" s="15">
        <f t="shared" si="85"/>
        <v>6397928.4826815184</v>
      </c>
      <c r="K143" s="15">
        <f t="shared" si="86"/>
        <v>3.4562689441670407</v>
      </c>
      <c r="L143" s="15">
        <f t="shared" si="87"/>
        <v>11.94579501441355</v>
      </c>
      <c r="M143" s="17">
        <f t="shared" si="88"/>
        <v>0</v>
      </c>
      <c r="N143" s="15">
        <f t="shared" si="89"/>
        <v>-5.2644828882685291E-3</v>
      </c>
      <c r="O143" s="16">
        <f t="shared" si="90"/>
        <v>-10.945274420907131</v>
      </c>
      <c r="P143" s="15">
        <f t="shared" si="91"/>
        <v>-6.9411085887853821</v>
      </c>
      <c r="Q143" s="15">
        <f t="shared" si="92"/>
        <v>-66.954307031782406</v>
      </c>
      <c r="R143" s="15">
        <f t="shared" si="93"/>
        <v>-491.0657701563257</v>
      </c>
      <c r="S143" s="15">
        <f t="shared" si="94"/>
        <v>18177.936442860027</v>
      </c>
      <c r="T143" s="15">
        <f t="shared" si="95"/>
        <v>40004.138708528655</v>
      </c>
      <c r="U143" s="15">
        <f t="shared" si="96"/>
        <v>-9361.146468168914</v>
      </c>
      <c r="V143" s="15">
        <f t="shared" si="97"/>
        <v>8200090.3159008743</v>
      </c>
      <c r="W143" s="15">
        <f t="shared" si="98"/>
        <v>490642.59799041838</v>
      </c>
      <c r="X143" s="15">
        <f t="shared" si="99"/>
        <v>8196810.279774514</v>
      </c>
      <c r="Y143" s="15" t="str">
        <f>VLOOKUP(_xlfn.FLOOR.MATH(A143/8+11),Coef!$B$4:$C$23,2)</f>
        <v>X</v>
      </c>
      <c r="Z143" s="15">
        <f t="shared" si="100"/>
        <v>4</v>
      </c>
      <c r="AA143" s="15" t="str">
        <f>VLOOKUP(MOD(C143-1,3)*8+Z143,Coef!$A$2:$C$25,3)</f>
        <v>M</v>
      </c>
      <c r="AB143" s="15">
        <f t="shared" si="101"/>
        <v>1</v>
      </c>
      <c r="AC143" s="15" t="str">
        <f>VLOOKUP(MOD(MOD(C143+1,2)*5+AB143,20)+1,Coef!$A$2:$C$21,3)</f>
        <v>G</v>
      </c>
      <c r="AD143" s="15"/>
      <c r="AE143" s="15" t="str">
        <f t="shared" si="79"/>
        <v>90642</v>
      </c>
      <c r="AF143" s="15" t="str">
        <f t="shared" si="79"/>
        <v>96810</v>
      </c>
      <c r="AG143" s="18" t="str">
        <f t="shared" si="102"/>
        <v>490642 mE 8196810 mN 32 N</v>
      </c>
      <c r="AH143" s="52" t="str">
        <f t="shared" si="103"/>
        <v>32XMG9064296810</v>
      </c>
    </row>
    <row r="144" spans="1:34">
      <c r="A144" s="13">
        <v>-50.54864583771927</v>
      </c>
      <c r="B144" s="13">
        <v>102.2952070035368</v>
      </c>
      <c r="C144" s="15">
        <f t="shared" si="80"/>
        <v>48</v>
      </c>
      <c r="D144" s="15">
        <f t="shared" si="81"/>
        <v>105</v>
      </c>
      <c r="E144" s="15">
        <f t="shared" si="78"/>
        <v>-0.88224030229272854</v>
      </c>
      <c r="F144" s="15">
        <f t="shared" si="78"/>
        <v>1.7853881712208799</v>
      </c>
      <c r="G144" s="15">
        <f t="shared" si="82"/>
        <v>1.8325957145940461</v>
      </c>
      <c r="H144" s="15">
        <f t="shared" si="83"/>
        <v>0.63542285864986014</v>
      </c>
      <c r="I144" s="16">
        <f t="shared" si="84"/>
        <v>2.7211541255523939E-3</v>
      </c>
      <c r="J144" s="15">
        <f t="shared" si="85"/>
        <v>6390904.2156094732</v>
      </c>
      <c r="K144" s="15">
        <f t="shared" si="86"/>
        <v>-1.2151976344760085</v>
      </c>
      <c r="L144" s="15">
        <f t="shared" si="87"/>
        <v>1.4767052908360867</v>
      </c>
      <c r="M144" s="17">
        <f t="shared" si="88"/>
        <v>0</v>
      </c>
      <c r="N144" s="15">
        <f t="shared" si="89"/>
        <v>-4.7207543373166239E-2</v>
      </c>
      <c r="O144" s="16">
        <f t="shared" si="90"/>
        <v>-0.4739841367105343</v>
      </c>
      <c r="P144" s="15">
        <f t="shared" si="91"/>
        <v>3.5478147150129851</v>
      </c>
      <c r="Q144" s="15">
        <f t="shared" si="92"/>
        <v>-19.128876685034282</v>
      </c>
      <c r="R144" s="15">
        <f t="shared" si="93"/>
        <v>-23.059589827757197</v>
      </c>
      <c r="S144" s="15">
        <f t="shared" si="94"/>
        <v>-259.22414991753567</v>
      </c>
      <c r="T144" s="15">
        <f t="shared" si="95"/>
        <v>-2028.1527755801976</v>
      </c>
      <c r="U144" s="15">
        <f t="shared" si="96"/>
        <v>-191692.71816873719</v>
      </c>
      <c r="V144" s="15">
        <f t="shared" si="97"/>
        <v>-5605370.2698782505</v>
      </c>
      <c r="W144" s="15">
        <f t="shared" si="98"/>
        <v>308383.95891853026</v>
      </c>
      <c r="X144" s="15">
        <f t="shared" si="99"/>
        <v>4396871.878229701</v>
      </c>
      <c r="Y144" s="15" t="str">
        <f>VLOOKUP(_xlfn.FLOOR.MATH(A144/8+11),Coef!$B$4:$C$23,2)</f>
        <v>F</v>
      </c>
      <c r="Z144" s="15">
        <f t="shared" si="100"/>
        <v>3</v>
      </c>
      <c r="AA144" s="15" t="str">
        <f>VLOOKUP(MOD(C144-1,3)*8+Z144,Coef!$A$2:$C$25,3)</f>
        <v>U</v>
      </c>
      <c r="AB144" s="15">
        <f t="shared" si="101"/>
        <v>3</v>
      </c>
      <c r="AC144" s="15" t="str">
        <f>VLOOKUP(MOD(MOD(C144+1,2)*5+AB144,20)+1,Coef!$A$2:$C$21,3)</f>
        <v>J</v>
      </c>
      <c r="AD144" s="15"/>
      <c r="AE144" s="15" t="str">
        <f t="shared" si="79"/>
        <v>08383</v>
      </c>
      <c r="AF144" s="15" t="str">
        <f t="shared" si="79"/>
        <v>96871</v>
      </c>
      <c r="AG144" s="18" t="str">
        <f t="shared" si="102"/>
        <v>308383 mE 4396871 mN 48 N</v>
      </c>
      <c r="AH144" s="52" t="str">
        <f t="shared" si="103"/>
        <v>48FUJ0838396871</v>
      </c>
    </row>
    <row r="145" spans="1:34">
      <c r="A145" s="13">
        <v>-57.870926233949959</v>
      </c>
      <c r="B145" s="13">
        <v>-73.876468674904089</v>
      </c>
      <c r="C145" s="15">
        <f t="shared" si="80"/>
        <v>18</v>
      </c>
      <c r="D145" s="15">
        <f t="shared" si="81"/>
        <v>-75</v>
      </c>
      <c r="E145" s="15">
        <f t="shared" si="78"/>
        <v>-1.010038203961189</v>
      </c>
      <c r="F145" s="15">
        <f t="shared" si="78"/>
        <v>-1.2893876181235286</v>
      </c>
      <c r="G145" s="15">
        <f t="shared" si="82"/>
        <v>-1.3089969389957472</v>
      </c>
      <c r="H145" s="15">
        <f t="shared" si="83"/>
        <v>0.53182836865530125</v>
      </c>
      <c r="I145" s="16">
        <f t="shared" si="84"/>
        <v>1.906208808221574E-3</v>
      </c>
      <c r="J145" s="15">
        <f t="shared" si="85"/>
        <v>6393502.8514700001</v>
      </c>
      <c r="K145" s="15">
        <f t="shared" si="86"/>
        <v>-1.5923410880235538</v>
      </c>
      <c r="L145" s="15">
        <f t="shared" si="87"/>
        <v>2.5355501406080352</v>
      </c>
      <c r="M145" s="17">
        <f t="shared" si="88"/>
        <v>0</v>
      </c>
      <c r="N145" s="15">
        <f t="shared" si="89"/>
        <v>1.9609320872218561E-2</v>
      </c>
      <c r="O145" s="16">
        <f t="shared" si="90"/>
        <v>-1.5336439317998136</v>
      </c>
      <c r="P145" s="15">
        <f t="shared" si="91"/>
        <v>2.4816202731940411</v>
      </c>
      <c r="Q145" s="15">
        <f t="shared" si="92"/>
        <v>-33.90387038741266</v>
      </c>
      <c r="R145" s="15">
        <f t="shared" si="93"/>
        <v>-80.713202305374566</v>
      </c>
      <c r="S145" s="15">
        <f t="shared" si="94"/>
        <v>-19.036007728891295</v>
      </c>
      <c r="T145" s="15">
        <f t="shared" si="95"/>
        <v>-3028.4426941536167</v>
      </c>
      <c r="U145" s="15">
        <f t="shared" si="96"/>
        <v>66674.664797935911</v>
      </c>
      <c r="V145" s="15">
        <f t="shared" si="97"/>
        <v>-6417460.5202101022</v>
      </c>
      <c r="W145" s="15">
        <f t="shared" si="98"/>
        <v>566647.99493201671</v>
      </c>
      <c r="X145" s="15">
        <f t="shared" si="99"/>
        <v>3585106.4639979815</v>
      </c>
      <c r="Y145" s="15" t="str">
        <f>VLOOKUP(_xlfn.FLOOR.MATH(A145/8+11),Coef!$B$4:$C$23,2)</f>
        <v>E</v>
      </c>
      <c r="Z145" s="15">
        <f t="shared" si="100"/>
        <v>5</v>
      </c>
      <c r="AA145" s="15" t="str">
        <f>VLOOKUP(MOD(C145-1,3)*8+Z145,Coef!$A$2:$C$25,3)</f>
        <v>W</v>
      </c>
      <c r="AB145" s="15">
        <f t="shared" si="101"/>
        <v>15</v>
      </c>
      <c r="AC145" s="15" t="str">
        <f>VLOOKUP(MOD(MOD(C145+1,2)*5+AB145,20)+1,Coef!$A$2:$C$21,3)</f>
        <v>A</v>
      </c>
      <c r="AD145" s="15"/>
      <c r="AE145" s="15" t="str">
        <f t="shared" si="79"/>
        <v>66647</v>
      </c>
      <c r="AF145" s="15" t="str">
        <f t="shared" si="79"/>
        <v>85106</v>
      </c>
      <c r="AG145" s="18" t="str">
        <f t="shared" si="102"/>
        <v>566647 mE 3585106 mN 18 S</v>
      </c>
      <c r="AH145" s="52" t="str">
        <f t="shared" si="103"/>
        <v>18EWA6664785106</v>
      </c>
    </row>
    <row r="146" spans="1:34">
      <c r="A146" s="13">
        <v>-77.486897381249833</v>
      </c>
      <c r="B146" s="13">
        <v>154.16304989254331</v>
      </c>
      <c r="C146" s="15">
        <f t="shared" si="80"/>
        <v>56</v>
      </c>
      <c r="D146" s="15">
        <f t="shared" si="81"/>
        <v>153</v>
      </c>
      <c r="E146" s="15">
        <f t="shared" si="78"/>
        <v>-1.3524014864577814</v>
      </c>
      <c r="F146" s="15">
        <f t="shared" si="78"/>
        <v>2.6906528055411711</v>
      </c>
      <c r="G146" s="15">
        <f t="shared" si="82"/>
        <v>2.6703537555513241</v>
      </c>
      <c r="H146" s="15">
        <f t="shared" si="83"/>
        <v>0.2166628713944222</v>
      </c>
      <c r="I146" s="16">
        <f t="shared" si="84"/>
        <v>3.1637085024647832E-4</v>
      </c>
      <c r="J146" s="15">
        <f t="shared" si="85"/>
        <v>6398581.5437056525</v>
      </c>
      <c r="K146" s="15">
        <f t="shared" si="86"/>
        <v>-4.505831936350825</v>
      </c>
      <c r="L146" s="15">
        <f t="shared" si="87"/>
        <v>20.302521438639026</v>
      </c>
      <c r="M146" s="17">
        <f t="shared" si="88"/>
        <v>0</v>
      </c>
      <c r="N146" s="15">
        <f t="shared" si="89"/>
        <v>2.0299049989846996E-2</v>
      </c>
      <c r="O146" s="16">
        <f t="shared" si="90"/>
        <v>-19.30220506778878</v>
      </c>
      <c r="P146" s="15">
        <f t="shared" si="91"/>
        <v>-15.299673700624748</v>
      </c>
      <c r="Q146" s="15">
        <f t="shared" si="92"/>
        <v>52.123961369040266</v>
      </c>
      <c r="R146" s="15">
        <f t="shared" si="93"/>
        <v>-706.3880781150973</v>
      </c>
      <c r="S146" s="15">
        <f t="shared" si="94"/>
        <v>55749.983105933665</v>
      </c>
      <c r="T146" s="15">
        <f t="shared" si="95"/>
        <v>153675.77182240435</v>
      </c>
      <c r="U146" s="15">
        <f t="shared" si="96"/>
        <v>28139.533352923201</v>
      </c>
      <c r="V146" s="15">
        <f t="shared" si="97"/>
        <v>-8604828.7789559942</v>
      </c>
      <c r="W146" s="15">
        <f t="shared" si="98"/>
        <v>528128.27753958199</v>
      </c>
      <c r="X146" s="15">
        <f t="shared" si="99"/>
        <v>1398613.1525555886</v>
      </c>
      <c r="Y146" s="15" t="str">
        <f>VLOOKUP(_xlfn.FLOOR.MATH(A146/8+11),Coef!$B$4:$C$23,2)</f>
        <v>C</v>
      </c>
      <c r="Z146" s="15">
        <f t="shared" si="100"/>
        <v>5</v>
      </c>
      <c r="AA146" s="15" t="str">
        <f>VLOOKUP(MOD(C146-1,3)*8+Z146,Coef!$A$2:$C$25,3)</f>
        <v>N</v>
      </c>
      <c r="AB146" s="15">
        <f t="shared" si="101"/>
        <v>13</v>
      </c>
      <c r="AC146" s="15" t="str">
        <f>VLOOKUP(MOD(MOD(C146+1,2)*5+AB146,20)+1,Coef!$A$2:$C$21,3)</f>
        <v>U</v>
      </c>
      <c r="AD146" s="15"/>
      <c r="AE146" s="15" t="str">
        <f t="shared" si="79"/>
        <v>28128</v>
      </c>
      <c r="AF146" s="15" t="str">
        <f t="shared" si="79"/>
        <v>98613</v>
      </c>
      <c r="AG146" s="18" t="str">
        <f t="shared" si="102"/>
        <v>528128 mE 1398613 mN 56 N</v>
      </c>
      <c r="AH146" s="52" t="str">
        <f t="shared" si="103"/>
        <v>56CNU2812898613</v>
      </c>
    </row>
    <row r="147" spans="1:34">
      <c r="A147" s="13">
        <v>-37.856408766403327</v>
      </c>
      <c r="B147" s="13">
        <v>-145.20555217034823</v>
      </c>
      <c r="C147" s="15">
        <f t="shared" si="80"/>
        <v>6</v>
      </c>
      <c r="D147" s="15">
        <f t="shared" si="81"/>
        <v>-147</v>
      </c>
      <c r="E147" s="15">
        <f t="shared" si="78"/>
        <v>-0.66071897595458295</v>
      </c>
      <c r="F147" s="15">
        <f t="shared" si="78"/>
        <v>-2.5343149775489748</v>
      </c>
      <c r="G147" s="15">
        <f t="shared" si="82"/>
        <v>-2.5656340004316647</v>
      </c>
      <c r="H147" s="15">
        <f t="shared" si="83"/>
        <v>0.78955121107750437</v>
      </c>
      <c r="I147" s="16">
        <f t="shared" si="84"/>
        <v>4.2013424365389867E-3</v>
      </c>
      <c r="J147" s="15">
        <f t="shared" si="85"/>
        <v>6386192.3964789622</v>
      </c>
      <c r="K147" s="15">
        <f t="shared" si="86"/>
        <v>-0.77725759933622418</v>
      </c>
      <c r="L147" s="15">
        <f t="shared" si="87"/>
        <v>0.60412937572591041</v>
      </c>
      <c r="M147" s="17">
        <f t="shared" si="88"/>
        <v>0</v>
      </c>
      <c r="N147" s="15">
        <f t="shared" si="89"/>
        <v>3.131902288268984E-2</v>
      </c>
      <c r="O147" s="16">
        <f t="shared" si="90"/>
        <v>0.40007196671062856</v>
      </c>
      <c r="P147" s="15">
        <f t="shared" si="91"/>
        <v>4.4337533113160168</v>
      </c>
      <c r="Q147" s="15">
        <f t="shared" si="92"/>
        <v>-5.3033247121028326</v>
      </c>
      <c r="R147" s="15">
        <f t="shared" si="93"/>
        <v>26.622240021856665</v>
      </c>
      <c r="S147" s="15">
        <f t="shared" si="94"/>
        <v>-163.26841929396602</v>
      </c>
      <c r="T147" s="15">
        <f t="shared" si="95"/>
        <v>-296.4870180527102</v>
      </c>
      <c r="U147" s="15">
        <f t="shared" si="96"/>
        <v>157924.02565311873</v>
      </c>
      <c r="V147" s="15">
        <f t="shared" si="97"/>
        <v>-4193078.0241870256</v>
      </c>
      <c r="W147" s="15">
        <f t="shared" si="98"/>
        <v>657860.85604285751</v>
      </c>
      <c r="X147" s="15">
        <f t="shared" si="99"/>
        <v>5808599.2070226492</v>
      </c>
      <c r="Y147" s="15" t="str">
        <f>VLOOKUP(_xlfn.FLOOR.MATH(A147/8+11),Coef!$B$4:$C$23,2)</f>
        <v>H</v>
      </c>
      <c r="Z147" s="15">
        <f t="shared" si="100"/>
        <v>6</v>
      </c>
      <c r="AA147" s="15" t="str">
        <f>VLOOKUP(MOD(C147-1,3)*8+Z147,Coef!$A$2:$C$25,3)</f>
        <v>X</v>
      </c>
      <c r="AB147" s="15">
        <f t="shared" si="101"/>
        <v>18</v>
      </c>
      <c r="AC147" s="15" t="str">
        <f>VLOOKUP(MOD(MOD(C147+1,2)*5+AB147,20)+1,Coef!$A$2:$C$21,3)</f>
        <v>D</v>
      </c>
      <c r="AD147" s="15"/>
      <c r="AE147" s="15" t="str">
        <f t="shared" si="79"/>
        <v>57860</v>
      </c>
      <c r="AF147" s="15" t="str">
        <f t="shared" si="79"/>
        <v>08599</v>
      </c>
      <c r="AG147" s="18" t="str">
        <f t="shared" si="102"/>
        <v>657860 mE 5808599 mN 6 S</v>
      </c>
      <c r="AH147" s="52" t="str">
        <f t="shared" si="103"/>
        <v>6HXD5786008599</v>
      </c>
    </row>
    <row r="148" spans="1:34">
      <c r="A148" s="13">
        <v>57.909037962683897</v>
      </c>
      <c r="B148" s="13">
        <v>71.508908961583131</v>
      </c>
      <c r="C148" s="15">
        <f t="shared" si="80"/>
        <v>42</v>
      </c>
      <c r="D148" s="15">
        <f t="shared" si="81"/>
        <v>69</v>
      </c>
      <c r="E148" s="15">
        <f t="shared" si="78"/>
        <v>1.0107033791112232</v>
      </c>
      <c r="F148" s="15">
        <f t="shared" si="78"/>
        <v>1.2480659058885049</v>
      </c>
      <c r="G148" s="15">
        <f t="shared" si="82"/>
        <v>1.2042771838760873</v>
      </c>
      <c r="H148" s="15">
        <f t="shared" si="83"/>
        <v>0.53126494602628815</v>
      </c>
      <c r="I148" s="16">
        <f t="shared" si="84"/>
        <v>1.9021720462159093E-3</v>
      </c>
      <c r="J148" s="15">
        <f t="shared" si="85"/>
        <v>6393515.7314817002</v>
      </c>
      <c r="K148" s="15">
        <f t="shared" si="86"/>
        <v>1.5946953420582655</v>
      </c>
      <c r="L148" s="15">
        <f t="shared" si="87"/>
        <v>2.5430532339823282</v>
      </c>
      <c r="M148" s="17">
        <f t="shared" si="88"/>
        <v>0</v>
      </c>
      <c r="N148" s="15">
        <f t="shared" si="89"/>
        <v>4.3788722012417569E-2</v>
      </c>
      <c r="O148" s="16">
        <f t="shared" si="90"/>
        <v>-1.5411510619361122</v>
      </c>
      <c r="P148" s="15">
        <f t="shared" si="91"/>
        <v>2.4740807874675883</v>
      </c>
      <c r="Q148" s="15">
        <f t="shared" si="92"/>
        <v>-34.000643215291134</v>
      </c>
      <c r="R148" s="15">
        <f t="shared" si="93"/>
        <v>-81.112698542956409</v>
      </c>
      <c r="S148" s="15">
        <f t="shared" si="94"/>
        <v>-15.954293469162852</v>
      </c>
      <c r="T148" s="15">
        <f t="shared" si="95"/>
        <v>-3031.2388159947063</v>
      </c>
      <c r="U148" s="15">
        <f t="shared" si="96"/>
        <v>148714.30947047001</v>
      </c>
      <c r="V148" s="15">
        <f t="shared" si="97"/>
        <v>6423910.8041533316</v>
      </c>
      <c r="W148" s="15">
        <f t="shared" si="98"/>
        <v>648654.8237466818</v>
      </c>
      <c r="X148" s="15">
        <f t="shared" si="99"/>
        <v>6421341.2398316702</v>
      </c>
      <c r="Y148" s="15" t="str">
        <f>VLOOKUP(_xlfn.FLOOR.MATH(A148/8+11),Coef!$B$4:$C$23,2)</f>
        <v>V</v>
      </c>
      <c r="Z148" s="15">
        <f t="shared" si="100"/>
        <v>6</v>
      </c>
      <c r="AA148" s="15" t="str">
        <f>VLOOKUP(MOD(C148-1,3)*8+Z148,Coef!$A$2:$C$25,3)</f>
        <v>X</v>
      </c>
      <c r="AB148" s="15">
        <f t="shared" si="101"/>
        <v>4</v>
      </c>
      <c r="AC148" s="15" t="str">
        <f>VLOOKUP(MOD(MOD(C148+1,2)*5+AB148,20)+1,Coef!$A$2:$C$21,3)</f>
        <v>K</v>
      </c>
      <c r="AD148" s="15"/>
      <c r="AE148" s="15" t="str">
        <f t="shared" si="79"/>
        <v>48654</v>
      </c>
      <c r="AF148" s="15" t="str">
        <f t="shared" si="79"/>
        <v>21341</v>
      </c>
      <c r="AG148" s="18" t="str">
        <f t="shared" si="102"/>
        <v>648654 mE 6421341 mN 42 N</v>
      </c>
      <c r="AH148" s="52" t="str">
        <f t="shared" si="103"/>
        <v>42VXK4865421341</v>
      </c>
    </row>
    <row r="149" spans="1:34">
      <c r="A149" s="13">
        <v>13.45082056853208</v>
      </c>
      <c r="B149" s="13">
        <v>-54.145947751439806</v>
      </c>
      <c r="C149" s="15">
        <f t="shared" si="80"/>
        <v>21</v>
      </c>
      <c r="D149" s="15">
        <f t="shared" si="81"/>
        <v>-57</v>
      </c>
      <c r="E149" s="15">
        <f t="shared" si="78"/>
        <v>0.23476110601586037</v>
      </c>
      <c r="F149" s="15">
        <f t="shared" si="78"/>
        <v>-0.9450250648754448</v>
      </c>
      <c r="G149" s="15">
        <f t="shared" si="82"/>
        <v>-0.99483767363676778</v>
      </c>
      <c r="H149" s="15">
        <f t="shared" si="83"/>
        <v>0.97256993836974215</v>
      </c>
      <c r="I149" s="16">
        <f t="shared" si="84"/>
        <v>6.3748380468978752E-3</v>
      </c>
      <c r="J149" s="15">
        <f t="shared" si="85"/>
        <v>6379292.4506686954</v>
      </c>
      <c r="K149" s="15">
        <f t="shared" si="86"/>
        <v>0.23917112987749725</v>
      </c>
      <c r="L149" s="15">
        <f t="shared" si="87"/>
        <v>5.7202829366878656E-2</v>
      </c>
      <c r="M149" s="17">
        <f t="shared" si="88"/>
        <v>0</v>
      </c>
      <c r="N149" s="15">
        <f t="shared" si="89"/>
        <v>4.9812608761322985E-2</v>
      </c>
      <c r="O149" s="16">
        <f t="shared" si="90"/>
        <v>0.94917200868001916</v>
      </c>
      <c r="P149" s="15">
        <f t="shared" si="91"/>
        <v>5.0003332672956988</v>
      </c>
      <c r="Q149" s="15">
        <f t="shared" si="92"/>
        <v>4.084019176576545</v>
      </c>
      <c r="R149" s="15">
        <f t="shared" si="93"/>
        <v>59.286376937968441</v>
      </c>
      <c r="S149" s="15">
        <f t="shared" si="94"/>
        <v>34.185374856320188</v>
      </c>
      <c r="T149" s="15">
        <f t="shared" si="95"/>
        <v>1208.8185955449733</v>
      </c>
      <c r="U149" s="15">
        <f t="shared" si="96"/>
        <v>309167.57665505324</v>
      </c>
      <c r="V149" s="15">
        <f t="shared" si="97"/>
        <v>1489378.4195182214</v>
      </c>
      <c r="W149" s="15">
        <f t="shared" si="98"/>
        <v>809043.90962439124</v>
      </c>
      <c r="X149" s="15">
        <f t="shared" si="99"/>
        <v>1488782.6681504142</v>
      </c>
      <c r="Y149" s="15" t="str">
        <f>VLOOKUP(_xlfn.FLOOR.MATH(A149/8+11),Coef!$B$4:$C$23,2)</f>
        <v>P</v>
      </c>
      <c r="Z149" s="15">
        <f t="shared" si="100"/>
        <v>8</v>
      </c>
      <c r="AA149" s="15" t="str">
        <f>VLOOKUP(MOD(C149-1,3)*8+Z149,Coef!$A$2:$C$25,3)</f>
        <v>Z</v>
      </c>
      <c r="AB149" s="15">
        <f t="shared" si="101"/>
        <v>14</v>
      </c>
      <c r="AC149" s="15" t="str">
        <f>VLOOKUP(MOD(MOD(C149+1,2)*5+AB149,20)+1,Coef!$A$2:$C$21,3)</f>
        <v>Q</v>
      </c>
      <c r="AD149" s="15"/>
      <c r="AE149" s="15" t="str">
        <f t="shared" si="79"/>
        <v>09043</v>
      </c>
      <c r="AF149" s="15" t="str">
        <f t="shared" si="79"/>
        <v>88782</v>
      </c>
      <c r="AG149" s="18" t="str">
        <f t="shared" si="102"/>
        <v>809043 mE 1488782 mN 21 S</v>
      </c>
      <c r="AH149" s="52" t="str">
        <f t="shared" si="103"/>
        <v>21PZQ0904388782</v>
      </c>
    </row>
    <row r="150" spans="1:34">
      <c r="A150" s="13">
        <v>-78.745323162744086</v>
      </c>
      <c r="B150" s="13">
        <v>30.873107464657863</v>
      </c>
      <c r="C150" s="15">
        <f t="shared" si="80"/>
        <v>36</v>
      </c>
      <c r="D150" s="15">
        <f t="shared" si="81"/>
        <v>33</v>
      </c>
      <c r="E150" s="15">
        <f t="shared" si="78"/>
        <v>-1.3743651597368389</v>
      </c>
      <c r="F150" s="15">
        <f t="shared" si="78"/>
        <v>0.53883737558031863</v>
      </c>
      <c r="G150" s="15">
        <f t="shared" si="82"/>
        <v>0.57595865315812877</v>
      </c>
      <c r="H150" s="15">
        <f t="shared" si="83"/>
        <v>0.19517037915009555</v>
      </c>
      <c r="I150" s="16">
        <f t="shared" si="84"/>
        <v>2.5671738741798956E-4</v>
      </c>
      <c r="J150" s="15">
        <f t="shared" si="85"/>
        <v>6398772.3406525124</v>
      </c>
      <c r="K150" s="15">
        <f t="shared" si="86"/>
        <v>-5.0251957132195892</v>
      </c>
      <c r="L150" s="15">
        <f t="shared" si="87"/>
        <v>25.252591956160536</v>
      </c>
      <c r="M150" s="17">
        <f t="shared" si="88"/>
        <v>0</v>
      </c>
      <c r="N150" s="15">
        <f t="shared" si="89"/>
        <v>-3.7121277577810141E-2</v>
      </c>
      <c r="O150" s="16">
        <f t="shared" si="90"/>
        <v>-24.252335238773117</v>
      </c>
      <c r="P150" s="15">
        <f t="shared" si="91"/>
        <v>-20.250281236058509</v>
      </c>
      <c r="Q150" s="15">
        <f t="shared" si="92"/>
        <v>188.52634054396404</v>
      </c>
      <c r="R150" s="15">
        <f t="shared" si="93"/>
        <v>-768.02693647109527</v>
      </c>
      <c r="S150" s="15">
        <f t="shared" si="94"/>
        <v>86008.715907203979</v>
      </c>
      <c r="T150" s="15">
        <f t="shared" si="95"/>
        <v>252988.29166217061</v>
      </c>
      <c r="U150" s="15">
        <f t="shared" si="96"/>
        <v>-46349.102490902122</v>
      </c>
      <c r="V150" s="15">
        <f t="shared" si="97"/>
        <v>-8745892.0747185964</v>
      </c>
      <c r="W150" s="15">
        <f t="shared" si="98"/>
        <v>453669.43715009425</v>
      </c>
      <c r="X150" s="15">
        <f t="shared" si="99"/>
        <v>1257606.2821112908</v>
      </c>
      <c r="Y150" s="15" t="str">
        <f>VLOOKUP(_xlfn.FLOOR.MATH(A150/8+11),Coef!$B$4:$C$23,2)</f>
        <v>C</v>
      </c>
      <c r="Z150" s="15">
        <f t="shared" si="100"/>
        <v>4</v>
      </c>
      <c r="AA150" s="15" t="str">
        <f>VLOOKUP(MOD(C150-1,3)*8+Z150,Coef!$A$2:$C$25,3)</f>
        <v>V</v>
      </c>
      <c r="AB150" s="15">
        <f t="shared" si="101"/>
        <v>12</v>
      </c>
      <c r="AC150" s="15" t="str">
        <f>VLOOKUP(MOD(MOD(C150+1,2)*5+AB150,20)+1,Coef!$A$2:$C$21,3)</f>
        <v>T</v>
      </c>
      <c r="AD150" s="15"/>
      <c r="AE150" s="15" t="str">
        <f t="shared" si="79"/>
        <v>53669</v>
      </c>
      <c r="AF150" s="15" t="str">
        <f t="shared" si="79"/>
        <v>57606</v>
      </c>
      <c r="AG150" s="18" t="str">
        <f t="shared" si="102"/>
        <v>453669 mE 1257606 mN 36 N</v>
      </c>
      <c r="AH150" s="52" t="str">
        <f t="shared" si="103"/>
        <v>36CVT5366957606</v>
      </c>
    </row>
    <row r="151" spans="1:34">
      <c r="A151" s="13">
        <v>27.34209777396805</v>
      </c>
      <c r="B151" s="13">
        <v>-152.84489712344325</v>
      </c>
      <c r="C151" s="15">
        <f t="shared" si="80"/>
        <v>5</v>
      </c>
      <c r="D151" s="15">
        <f t="shared" si="81"/>
        <v>-153</v>
      </c>
      <c r="E151" s="15">
        <f t="shared" si="78"/>
        <v>0.47720963055795473</v>
      </c>
      <c r="F151" s="15">
        <f t="shared" si="78"/>
        <v>-2.6676466996760944</v>
      </c>
      <c r="G151" s="15">
        <f t="shared" si="82"/>
        <v>-2.6703537555513241</v>
      </c>
      <c r="H151" s="15">
        <f t="shared" si="83"/>
        <v>0.88828000246689243</v>
      </c>
      <c r="I151" s="16">
        <f t="shared" si="84"/>
        <v>5.3177417552712292E-3</v>
      </c>
      <c r="J151" s="15">
        <f t="shared" si="85"/>
        <v>6382645.4973383332</v>
      </c>
      <c r="K151" s="15">
        <f t="shared" si="86"/>
        <v>0.51706932071815392</v>
      </c>
      <c r="L151" s="15">
        <f t="shared" si="87"/>
        <v>0.26736068242793315</v>
      </c>
      <c r="M151" s="17">
        <f t="shared" si="88"/>
        <v>0</v>
      </c>
      <c r="N151" s="15">
        <f t="shared" si="89"/>
        <v>2.7070558752297913E-3</v>
      </c>
      <c r="O151" s="16">
        <f t="shared" si="90"/>
        <v>0.73795705932733813</v>
      </c>
      <c r="P151" s="15">
        <f t="shared" si="91"/>
        <v>4.7806121068790111</v>
      </c>
      <c r="Q151" s="15">
        <f t="shared" si="92"/>
        <v>0.41589962912989048</v>
      </c>
      <c r="R151" s="15">
        <f t="shared" si="93"/>
        <v>46.531173256272048</v>
      </c>
      <c r="S151" s="15">
        <f t="shared" si="94"/>
        <v>-54.289647811308157</v>
      </c>
      <c r="T151" s="15">
        <f t="shared" si="95"/>
        <v>592.03638739940391</v>
      </c>
      <c r="U151" s="15">
        <f t="shared" si="96"/>
        <v>15347.870905270394</v>
      </c>
      <c r="V151" s="15">
        <f t="shared" si="97"/>
        <v>3025546.396813435</v>
      </c>
      <c r="W151" s="15">
        <f t="shared" si="98"/>
        <v>515341.7317569083</v>
      </c>
      <c r="X151" s="15">
        <f t="shared" si="99"/>
        <v>3024336.1782547096</v>
      </c>
      <c r="Y151" s="15" t="str">
        <f>VLOOKUP(_xlfn.FLOOR.MATH(A151/8+11),Coef!$B$4:$C$23,2)</f>
        <v>R</v>
      </c>
      <c r="Z151" s="15">
        <f t="shared" si="100"/>
        <v>5</v>
      </c>
      <c r="AA151" s="15" t="str">
        <f>VLOOKUP(MOD(C151-1,3)*8+Z151,Coef!$A$2:$C$25,3)</f>
        <v>N</v>
      </c>
      <c r="AB151" s="15">
        <f t="shared" si="101"/>
        <v>10</v>
      </c>
      <c r="AC151" s="15" t="str">
        <f>VLOOKUP(MOD(MOD(C151+1,2)*5+AB151,20)+1,Coef!$A$2:$C$21,3)</f>
        <v>L</v>
      </c>
      <c r="AD151" s="15"/>
      <c r="AE151" s="15" t="str">
        <f t="shared" si="79"/>
        <v>15341</v>
      </c>
      <c r="AF151" s="15" t="str">
        <f t="shared" si="79"/>
        <v>24336</v>
      </c>
      <c r="AG151" s="18" t="str">
        <f t="shared" si="102"/>
        <v>515341 mE 3024336 mN 5 S</v>
      </c>
      <c r="AH151" s="52" t="str">
        <f t="shared" si="103"/>
        <v>5RNL1534124336</v>
      </c>
    </row>
    <row r="152" spans="1:34">
      <c r="A152" s="13">
        <v>-36.337158793226827</v>
      </c>
      <c r="B152" s="13">
        <v>-134.57705767646246</v>
      </c>
      <c r="C152" s="15">
        <f t="shared" si="80"/>
        <v>8</v>
      </c>
      <c r="D152" s="15">
        <f t="shared" si="81"/>
        <v>-135</v>
      </c>
      <c r="E152" s="15">
        <f t="shared" si="78"/>
        <v>-0.63420306176181751</v>
      </c>
      <c r="F152" s="15">
        <f t="shared" si="78"/>
        <v>-2.3488127541005799</v>
      </c>
      <c r="G152" s="15">
        <f t="shared" si="82"/>
        <v>-2.3561944901923448</v>
      </c>
      <c r="H152" s="15">
        <f t="shared" si="83"/>
        <v>0.80554416661189143</v>
      </c>
      <c r="I152" s="16">
        <f t="shared" si="84"/>
        <v>4.3732689511527534E-3</v>
      </c>
      <c r="J152" s="15">
        <f t="shared" si="85"/>
        <v>6385645.7855600985</v>
      </c>
      <c r="K152" s="15">
        <f t="shared" si="86"/>
        <v>-0.73557199989404165</v>
      </c>
      <c r="L152" s="15">
        <f t="shared" si="87"/>
        <v>0.54106616702812005</v>
      </c>
      <c r="M152" s="17">
        <f t="shared" si="88"/>
        <v>0</v>
      </c>
      <c r="N152" s="15">
        <f t="shared" si="89"/>
        <v>7.3817360917649566E-3</v>
      </c>
      <c r="O152" s="16">
        <f t="shared" si="90"/>
        <v>0.4633071019230327</v>
      </c>
      <c r="P152" s="15">
        <f t="shared" si="91"/>
        <v>4.4983697554575315</v>
      </c>
      <c r="Q152" s="15">
        <f t="shared" si="92"/>
        <v>-4.2479714276980882</v>
      </c>
      <c r="R152" s="15">
        <f t="shared" si="93"/>
        <v>30.31084232958429</v>
      </c>
      <c r="S152" s="15">
        <f t="shared" si="94"/>
        <v>-145.92637765072348</v>
      </c>
      <c r="T152" s="15">
        <f t="shared" si="95"/>
        <v>-139.45058392342492</v>
      </c>
      <c r="U152" s="15">
        <f t="shared" si="96"/>
        <v>37971.161467131817</v>
      </c>
      <c r="V152" s="15">
        <f t="shared" si="97"/>
        <v>-4023037.5706311781</v>
      </c>
      <c r="W152" s="15">
        <f t="shared" si="98"/>
        <v>537955.97300254495</v>
      </c>
      <c r="X152" s="15">
        <f t="shared" si="99"/>
        <v>5978571.6443970744</v>
      </c>
      <c r="Y152" s="15" t="str">
        <f>VLOOKUP(_xlfn.FLOOR.MATH(A152/8+11),Coef!$B$4:$C$23,2)</f>
        <v>H</v>
      </c>
      <c r="Z152" s="15">
        <f t="shared" si="100"/>
        <v>5</v>
      </c>
      <c r="AA152" s="15" t="str">
        <f>VLOOKUP(MOD(C152-1,3)*8+Z152,Coef!$A$2:$C$25,3)</f>
        <v>N</v>
      </c>
      <c r="AB152" s="15">
        <f t="shared" si="101"/>
        <v>19</v>
      </c>
      <c r="AC152" s="15" t="str">
        <f>VLOOKUP(MOD(MOD(C152+1,2)*5+AB152,20)+1,Coef!$A$2:$C$21,3)</f>
        <v>E</v>
      </c>
      <c r="AD152" s="15"/>
      <c r="AE152" s="15" t="str">
        <f t="shared" si="79"/>
        <v>37955</v>
      </c>
      <c r="AF152" s="15" t="str">
        <f t="shared" si="79"/>
        <v>78571</v>
      </c>
      <c r="AG152" s="18" t="str">
        <f t="shared" si="102"/>
        <v>537955 mE 5978571 mN 8 S</v>
      </c>
      <c r="AH152" s="52" t="str">
        <f t="shared" si="103"/>
        <v>8HNE3795578571</v>
      </c>
    </row>
    <row r="153" spans="1:34">
      <c r="A153" s="13">
        <v>-20.107453550497723</v>
      </c>
      <c r="B153" s="13">
        <v>-157.49228751964364</v>
      </c>
      <c r="C153" s="15">
        <f t="shared" si="80"/>
        <v>4</v>
      </c>
      <c r="D153" s="15">
        <f t="shared" si="81"/>
        <v>-159</v>
      </c>
      <c r="E153" s="15">
        <f t="shared" si="78"/>
        <v>-0.35094126864800917</v>
      </c>
      <c r="F153" s="15">
        <f t="shared" si="78"/>
        <v>-2.7487589637153551</v>
      </c>
      <c r="G153" s="15">
        <f t="shared" si="82"/>
        <v>-2.7750735106709841</v>
      </c>
      <c r="H153" s="15">
        <f t="shared" si="83"/>
        <v>0.93904953780359091</v>
      </c>
      <c r="I153" s="16">
        <f t="shared" si="84"/>
        <v>5.942982880944951E-3</v>
      </c>
      <c r="J153" s="15">
        <f t="shared" si="85"/>
        <v>6380661.6310470747</v>
      </c>
      <c r="K153" s="15">
        <f t="shared" si="86"/>
        <v>-0.36609555051903714</v>
      </c>
      <c r="L153" s="15">
        <f t="shared" si="87"/>
        <v>0.13402595210983687</v>
      </c>
      <c r="M153" s="17">
        <f t="shared" si="88"/>
        <v>0</v>
      </c>
      <c r="N153" s="15">
        <f t="shared" si="89"/>
        <v>2.6314546955628959E-2</v>
      </c>
      <c r="O153" s="16">
        <f t="shared" si="90"/>
        <v>0.87191703077110816</v>
      </c>
      <c r="P153" s="15">
        <f t="shared" si="91"/>
        <v>4.9196021700007604</v>
      </c>
      <c r="Q153" s="15">
        <f t="shared" si="92"/>
        <v>2.7348953866565981</v>
      </c>
      <c r="R153" s="15">
        <f t="shared" si="93"/>
        <v>54.586213511456478</v>
      </c>
      <c r="S153" s="15">
        <f t="shared" si="94"/>
        <v>1.4530532300868183E-2</v>
      </c>
      <c r="T153" s="15">
        <f t="shared" si="95"/>
        <v>977.79674050458732</v>
      </c>
      <c r="U153" s="15">
        <f t="shared" si="96"/>
        <v>157684.37242724453</v>
      </c>
      <c r="V153" s="15">
        <f t="shared" si="97"/>
        <v>-2224975.2532539642</v>
      </c>
      <c r="W153" s="15">
        <f t="shared" si="98"/>
        <v>657621.29867827357</v>
      </c>
      <c r="X153" s="15">
        <f t="shared" si="99"/>
        <v>7775914.7368473373</v>
      </c>
      <c r="Y153" s="15" t="str">
        <f>VLOOKUP(_xlfn.FLOOR.MATH(A153/8+11),Coef!$B$4:$C$23,2)</f>
        <v>K</v>
      </c>
      <c r="Z153" s="15">
        <f t="shared" si="100"/>
        <v>6</v>
      </c>
      <c r="AA153" s="15" t="str">
        <f>VLOOKUP(MOD(C153-1,3)*8+Z153,Coef!$A$2:$C$25,3)</f>
        <v>F</v>
      </c>
      <c r="AB153" s="15">
        <f t="shared" si="101"/>
        <v>17</v>
      </c>
      <c r="AC153" s="15" t="str">
        <f>VLOOKUP(MOD(MOD(C153+1,2)*5+AB153,20)+1,Coef!$A$2:$C$21,3)</f>
        <v>C</v>
      </c>
      <c r="AD153" s="15"/>
      <c r="AE153" s="15" t="str">
        <f t="shared" si="79"/>
        <v>57621</v>
      </c>
      <c r="AF153" s="15" t="str">
        <f t="shared" si="79"/>
        <v>75914</v>
      </c>
      <c r="AG153" s="18" t="str">
        <f t="shared" si="102"/>
        <v>657621 mE 7775914 mN 4 S</v>
      </c>
      <c r="AH153" s="52" t="str">
        <f t="shared" si="103"/>
        <v>4KFC5762175914</v>
      </c>
    </row>
    <row r="154" spans="1:34">
      <c r="A154" s="13">
        <v>32.750480219057621</v>
      </c>
      <c r="B154" s="13">
        <v>13.160619586115843</v>
      </c>
      <c r="C154" s="15">
        <f t="shared" si="80"/>
        <v>33</v>
      </c>
      <c r="D154" s="15">
        <f t="shared" si="81"/>
        <v>15</v>
      </c>
      <c r="E154" s="15">
        <f t="shared" si="78"/>
        <v>0.5716037114318292</v>
      </c>
      <c r="F154" s="15">
        <f t="shared" si="78"/>
        <v>0.22969614338017486</v>
      </c>
      <c r="G154" s="15">
        <f t="shared" si="82"/>
        <v>0.26179938779914941</v>
      </c>
      <c r="H154" s="15">
        <f t="shared" si="83"/>
        <v>0.84103447880942339</v>
      </c>
      <c r="I154" s="16">
        <f t="shared" si="84"/>
        <v>4.7671089043611449E-3</v>
      </c>
      <c r="J154" s="15">
        <f t="shared" si="85"/>
        <v>6384394.1676937202</v>
      </c>
      <c r="K154" s="15">
        <f t="shared" si="86"/>
        <v>0.64323346315396601</v>
      </c>
      <c r="L154" s="15">
        <f t="shared" si="87"/>
        <v>0.41374928812104456</v>
      </c>
      <c r="M154" s="17">
        <f t="shared" si="88"/>
        <v>0</v>
      </c>
      <c r="N154" s="15">
        <f t="shared" si="89"/>
        <v>-3.2103244418974552E-2</v>
      </c>
      <c r="O154" s="16">
        <f t="shared" si="90"/>
        <v>0.59101782078331666</v>
      </c>
      <c r="P154" s="15">
        <f t="shared" si="91"/>
        <v>4.6292455933274299</v>
      </c>
      <c r="Q154" s="15">
        <f t="shared" si="92"/>
        <v>-2.0951606889937295</v>
      </c>
      <c r="R154" s="15">
        <f t="shared" si="93"/>
        <v>37.809961154437872</v>
      </c>
      <c r="S154" s="15">
        <f t="shared" si="94"/>
        <v>-106.61400137669256</v>
      </c>
      <c r="T154" s="15">
        <f t="shared" si="95"/>
        <v>190.71047661384253</v>
      </c>
      <c r="U154" s="15">
        <f t="shared" si="96"/>
        <v>-172390.60692907753</v>
      </c>
      <c r="V154" s="15">
        <f t="shared" si="97"/>
        <v>3626573.0302168154</v>
      </c>
      <c r="W154" s="15">
        <f t="shared" si="98"/>
        <v>327678.34931369405</v>
      </c>
      <c r="X154" s="15">
        <f t="shared" si="99"/>
        <v>3625122.4010047289</v>
      </c>
      <c r="Y154" s="15" t="str">
        <f>VLOOKUP(_xlfn.FLOOR.MATH(A154/8+11),Coef!$B$4:$C$23,2)</f>
        <v>S</v>
      </c>
      <c r="Z154" s="15">
        <f t="shared" si="100"/>
        <v>3</v>
      </c>
      <c r="AA154" s="15" t="str">
        <f>VLOOKUP(MOD(C154-1,3)*8+Z154,Coef!$A$2:$C$25,3)</f>
        <v>U</v>
      </c>
      <c r="AB154" s="15">
        <f t="shared" si="101"/>
        <v>16</v>
      </c>
      <c r="AC154" s="15" t="str">
        <f>VLOOKUP(MOD(MOD(C154+1,2)*5+AB154,20)+1,Coef!$A$2:$C$21,3)</f>
        <v>S</v>
      </c>
      <c r="AD154" s="15"/>
      <c r="AE154" s="15" t="str">
        <f t="shared" si="79"/>
        <v>27678</v>
      </c>
      <c r="AF154" s="15" t="str">
        <f t="shared" si="79"/>
        <v>25122</v>
      </c>
      <c r="AG154" s="18" t="str">
        <f t="shared" si="102"/>
        <v>327678 mE 3625122 mN 33 N</v>
      </c>
      <c r="AH154" s="52" t="str">
        <f t="shared" si="103"/>
        <v>33SUS2767825122</v>
      </c>
    </row>
    <row r="155" spans="1:34">
      <c r="A155" s="13">
        <v>-73.773583120277365</v>
      </c>
      <c r="B155" s="13">
        <v>-152.45481772379247</v>
      </c>
      <c r="C155" s="15">
        <f t="shared" si="80"/>
        <v>5</v>
      </c>
      <c r="D155" s="15">
        <f t="shared" si="81"/>
        <v>-153</v>
      </c>
      <c r="E155" s="15">
        <f t="shared" si="78"/>
        <v>-1.2875919264425519</v>
      </c>
      <c r="F155" s="15">
        <f t="shared" si="78"/>
        <v>-2.6608385298079855</v>
      </c>
      <c r="G155" s="15">
        <f t="shared" si="82"/>
        <v>-2.6703537555513241</v>
      </c>
      <c r="H155" s="15">
        <f t="shared" si="83"/>
        <v>0.27943383084515472</v>
      </c>
      <c r="I155" s="16">
        <f t="shared" si="84"/>
        <v>5.2624192168949382E-4</v>
      </c>
      <c r="J155" s="15">
        <f t="shared" si="85"/>
        <v>6397910.4230812639</v>
      </c>
      <c r="K155" s="15">
        <f t="shared" si="86"/>
        <v>-3.4361084649017979</v>
      </c>
      <c r="L155" s="15">
        <f t="shared" si="87"/>
        <v>11.80684138256979</v>
      </c>
      <c r="M155" s="17">
        <f t="shared" si="88"/>
        <v>0</v>
      </c>
      <c r="N155" s="15">
        <f t="shared" si="89"/>
        <v>9.5152257433386289E-3</v>
      </c>
      <c r="O155" s="16">
        <f t="shared" si="90"/>
        <v>-10.806315140648101</v>
      </c>
      <c r="P155" s="15">
        <f t="shared" si="91"/>
        <v>-6.8021040975523439</v>
      </c>
      <c r="Q155" s="15">
        <f t="shared" si="92"/>
        <v>-67.75390528209175</v>
      </c>
      <c r="R155" s="15">
        <f t="shared" si="93"/>
        <v>-486.30358555345049</v>
      </c>
      <c r="S155" s="15">
        <f t="shared" si="94"/>
        <v>17712.500652758048</v>
      </c>
      <c r="T155" s="15">
        <f t="shared" si="95"/>
        <v>38703.041383505522</v>
      </c>
      <c r="U155" s="15">
        <f t="shared" si="96"/>
        <v>17011.03375071162</v>
      </c>
      <c r="V155" s="15">
        <f t="shared" si="97"/>
        <v>-8190132.2087732134</v>
      </c>
      <c r="W155" s="15">
        <f t="shared" si="98"/>
        <v>517004.22933721135</v>
      </c>
      <c r="X155" s="15">
        <f t="shared" si="99"/>
        <v>1813143.8441102952</v>
      </c>
      <c r="Y155" s="15" t="str">
        <f>VLOOKUP(_xlfn.FLOOR.MATH(A155/8+11),Coef!$B$4:$C$23,2)</f>
        <v>C</v>
      </c>
      <c r="Z155" s="15">
        <f t="shared" si="100"/>
        <v>5</v>
      </c>
      <c r="AA155" s="15" t="str">
        <f>VLOOKUP(MOD(C155-1,3)*8+Z155,Coef!$A$2:$C$25,3)</f>
        <v>N</v>
      </c>
      <c r="AB155" s="15">
        <f t="shared" si="101"/>
        <v>18</v>
      </c>
      <c r="AC155" s="15" t="str">
        <f>VLOOKUP(MOD(MOD(C155+1,2)*5+AB155,20)+1,Coef!$A$2:$C$21,3)</f>
        <v>U</v>
      </c>
      <c r="AD155" s="15"/>
      <c r="AE155" s="15" t="str">
        <f t="shared" si="79"/>
        <v>17004</v>
      </c>
      <c r="AF155" s="15" t="str">
        <f t="shared" si="79"/>
        <v>13143</v>
      </c>
      <c r="AG155" s="18" t="str">
        <f t="shared" si="102"/>
        <v>517004 mE 1813143 mN 5 S</v>
      </c>
      <c r="AH155" s="52" t="str">
        <f t="shared" si="103"/>
        <v>5CNU1700413143</v>
      </c>
    </row>
    <row r="156" spans="1:34">
      <c r="A156" s="13">
        <v>72.481196745449381</v>
      </c>
      <c r="B156" s="13">
        <v>17.738199795945974</v>
      </c>
      <c r="C156" s="15">
        <f t="shared" si="80"/>
        <v>33</v>
      </c>
      <c r="D156" s="15">
        <f t="shared" si="81"/>
        <v>15</v>
      </c>
      <c r="E156" s="15">
        <f t="shared" si="78"/>
        <v>1.2650355289938899</v>
      </c>
      <c r="F156" s="15">
        <f t="shared" si="78"/>
        <v>0.30958998981584351</v>
      </c>
      <c r="G156" s="15">
        <f t="shared" si="82"/>
        <v>0.26179938779914941</v>
      </c>
      <c r="H156" s="15">
        <f t="shared" si="83"/>
        <v>0.30101877289642925</v>
      </c>
      <c r="I156" s="16">
        <f t="shared" si="84"/>
        <v>6.1068131872339464E-4</v>
      </c>
      <c r="J156" s="15">
        <f t="shared" si="85"/>
        <v>6397640.4643918844</v>
      </c>
      <c r="K156" s="15">
        <f t="shared" si="86"/>
        <v>3.1679692431703721</v>
      </c>
      <c r="L156" s="15">
        <f t="shared" si="87"/>
        <v>10.03602912567346</v>
      </c>
      <c r="M156" s="17">
        <f t="shared" si="88"/>
        <v>0</v>
      </c>
      <c r="N156" s="15">
        <f t="shared" si="89"/>
        <v>4.7790602016694106E-2</v>
      </c>
      <c r="O156" s="16">
        <f t="shared" si="90"/>
        <v>-9.0354184443547361</v>
      </c>
      <c r="P156" s="15">
        <f t="shared" si="91"/>
        <v>-5.0305315020782571</v>
      </c>
      <c r="Q156" s="15">
        <f t="shared" si="92"/>
        <v>-74.562622813223825</v>
      </c>
      <c r="R156" s="15">
        <f t="shared" si="93"/>
        <v>-422.22543383703959</v>
      </c>
      <c r="S156" s="15">
        <f t="shared" si="94"/>
        <v>12272.110950828654</v>
      </c>
      <c r="T156" s="15">
        <f t="shared" si="95"/>
        <v>23844.046834593333</v>
      </c>
      <c r="U156" s="15">
        <f t="shared" si="96"/>
        <v>92006.92814971153</v>
      </c>
      <c r="V156" s="15">
        <f t="shared" si="97"/>
        <v>8047922.6530749314</v>
      </c>
      <c r="W156" s="15">
        <f t="shared" si="98"/>
        <v>591970.12537845166</v>
      </c>
      <c r="X156" s="15">
        <f t="shared" si="99"/>
        <v>8044703.4840137018</v>
      </c>
      <c r="Y156" s="15" t="str">
        <f>VLOOKUP(_xlfn.FLOOR.MATH(A156/8+11),Coef!$B$4:$C$23,2)</f>
        <v>X</v>
      </c>
      <c r="Z156" s="15">
        <f t="shared" si="100"/>
        <v>5</v>
      </c>
      <c r="AA156" s="15" t="str">
        <f>VLOOKUP(MOD(C156-1,3)*8+Z156,Coef!$A$2:$C$25,3)</f>
        <v>W</v>
      </c>
      <c r="AB156" s="15">
        <f t="shared" si="101"/>
        <v>0</v>
      </c>
      <c r="AC156" s="15" t="str">
        <f>VLOOKUP(MOD(MOD(C156+1,2)*5+AB156,20)+1,Coef!$A$2:$C$21,3)</f>
        <v>A</v>
      </c>
      <c r="AD156" s="15"/>
      <c r="AE156" s="15" t="str">
        <f t="shared" si="79"/>
        <v>91970</v>
      </c>
      <c r="AF156" s="15" t="str">
        <f t="shared" si="79"/>
        <v>44703</v>
      </c>
      <c r="AG156" s="18" t="str">
        <f t="shared" si="102"/>
        <v>591970 mE 8044703 mN 33 N</v>
      </c>
      <c r="AH156" s="52" t="str">
        <f t="shared" si="103"/>
        <v>33XWA9197044703</v>
      </c>
    </row>
    <row r="157" spans="1:34">
      <c r="A157" s="13">
        <v>-69.044189545565558</v>
      </c>
      <c r="B157" s="13">
        <v>-16.149357467833966</v>
      </c>
      <c r="C157" s="15">
        <f t="shared" si="80"/>
        <v>28</v>
      </c>
      <c r="D157" s="15">
        <f t="shared" si="81"/>
        <v>-15</v>
      </c>
      <c r="E157" s="15">
        <f t="shared" si="78"/>
        <v>-1.2050484369411665</v>
      </c>
      <c r="F157" s="15">
        <f t="shared" si="78"/>
        <v>-0.28185945989523697</v>
      </c>
      <c r="G157" s="15">
        <f t="shared" si="82"/>
        <v>-0.26179938779914941</v>
      </c>
      <c r="H157" s="15">
        <f t="shared" si="83"/>
        <v>0.35764781626701925</v>
      </c>
      <c r="I157" s="16">
        <f t="shared" si="84"/>
        <v>8.6206225089057202E-4</v>
      </c>
      <c r="J157" s="15">
        <f t="shared" si="85"/>
        <v>6396836.9841320068</v>
      </c>
      <c r="K157" s="15">
        <f t="shared" si="86"/>
        <v>-2.6111065095688626</v>
      </c>
      <c r="L157" s="15">
        <f t="shared" si="87"/>
        <v>6.8178772043128886</v>
      </c>
      <c r="M157" s="17">
        <f t="shared" si="88"/>
        <v>0</v>
      </c>
      <c r="N157" s="15">
        <f t="shared" si="89"/>
        <v>-2.0060072096087567E-2</v>
      </c>
      <c r="O157" s="16">
        <f t="shared" si="90"/>
        <v>-5.8170151420619982</v>
      </c>
      <c r="P157" s="15">
        <f t="shared" si="91"/>
        <v>-1.8101156714495756</v>
      </c>
      <c r="Q157" s="15">
        <f t="shared" si="92"/>
        <v>-70.885380028025551</v>
      </c>
      <c r="R157" s="15">
        <f t="shared" si="93"/>
        <v>-289.66022487710279</v>
      </c>
      <c r="S157" s="15">
        <f t="shared" si="94"/>
        <v>4798.855841494923</v>
      </c>
      <c r="T157" s="15">
        <f t="shared" si="95"/>
        <v>5098.1786843479176</v>
      </c>
      <c r="U157" s="15">
        <f t="shared" si="96"/>
        <v>-45891.439098731404</v>
      </c>
      <c r="V157" s="15">
        <f t="shared" si="97"/>
        <v>-7662784.2937676096</v>
      </c>
      <c r="W157" s="15">
        <f t="shared" si="98"/>
        <v>454126.91747690807</v>
      </c>
      <c r="X157" s="15">
        <f t="shared" si="99"/>
        <v>2340280.819949897</v>
      </c>
      <c r="Y157" s="15" t="str">
        <f>VLOOKUP(_xlfn.FLOOR.MATH(A157/8+11),Coef!$B$4:$C$23,2)</f>
        <v>D</v>
      </c>
      <c r="Z157" s="15">
        <f t="shared" si="100"/>
        <v>4</v>
      </c>
      <c r="AA157" s="15" t="str">
        <f>VLOOKUP(MOD(C157-1,3)*8+Z157,Coef!$A$2:$C$25,3)</f>
        <v>D</v>
      </c>
      <c r="AB157" s="15">
        <f t="shared" si="101"/>
        <v>3</v>
      </c>
      <c r="AC157" s="15" t="str">
        <f>VLOOKUP(MOD(MOD(C157+1,2)*5+AB157,20)+1,Coef!$A$2:$C$21,3)</f>
        <v>J</v>
      </c>
      <c r="AD157" s="15"/>
      <c r="AE157" s="15" t="str">
        <f t="shared" si="79"/>
        <v>54126</v>
      </c>
      <c r="AF157" s="15" t="str">
        <f t="shared" si="79"/>
        <v>40280</v>
      </c>
      <c r="AG157" s="18" t="str">
        <f t="shared" si="102"/>
        <v>454126 mE 2340280 mN 28 S</v>
      </c>
      <c r="AH157" s="52" t="str">
        <f t="shared" si="103"/>
        <v>28DDJ5412640280</v>
      </c>
    </row>
    <row r="158" spans="1:34">
      <c r="A158" s="13">
        <v>30.185773189087229</v>
      </c>
      <c r="B158" s="13">
        <v>164.06972480189228</v>
      </c>
      <c r="C158" s="15">
        <f t="shared" si="80"/>
        <v>58</v>
      </c>
      <c r="D158" s="15">
        <f t="shared" si="81"/>
        <v>165</v>
      </c>
      <c r="E158" s="15">
        <f t="shared" si="78"/>
        <v>0.52684112940980099</v>
      </c>
      <c r="F158" s="15">
        <f t="shared" si="78"/>
        <v>2.8635569006340216</v>
      </c>
      <c r="G158" s="15">
        <f t="shared" si="82"/>
        <v>2.8797932657906435</v>
      </c>
      <c r="H158" s="15">
        <f t="shared" si="83"/>
        <v>0.86439967752205726</v>
      </c>
      <c r="I158" s="16">
        <f t="shared" si="84"/>
        <v>5.0356630793485374E-3</v>
      </c>
      <c r="J158" s="15">
        <f t="shared" si="85"/>
        <v>6383541.1281833798</v>
      </c>
      <c r="K158" s="15">
        <f t="shared" si="86"/>
        <v>0.58168153079139051</v>
      </c>
      <c r="L158" s="15">
        <f t="shared" si="87"/>
        <v>0.33835340326381541</v>
      </c>
      <c r="M158" s="17">
        <f t="shared" si="88"/>
        <v>0</v>
      </c>
      <c r="N158" s="15">
        <f t="shared" si="89"/>
        <v>-1.6236365156621968E-2</v>
      </c>
      <c r="O158" s="16">
        <f t="shared" si="90"/>
        <v>0.6666822598155332</v>
      </c>
      <c r="P158" s="15">
        <f t="shared" si="91"/>
        <v>4.707068996060916</v>
      </c>
      <c r="Q158" s="15">
        <f t="shared" si="92"/>
        <v>-0.80655659318351547</v>
      </c>
      <c r="R158" s="15">
        <f t="shared" si="93"/>
        <v>42.287349533229133</v>
      </c>
      <c r="S158" s="15">
        <f t="shared" si="94"/>
        <v>-80.61755432012464</v>
      </c>
      <c r="T158" s="15">
        <f t="shared" si="95"/>
        <v>394.50810957158814</v>
      </c>
      <c r="U158" s="15">
        <f t="shared" si="96"/>
        <v>-89593.101686831578</v>
      </c>
      <c r="V158" s="15">
        <f t="shared" si="97"/>
        <v>3341072.8278990779</v>
      </c>
      <c r="W158" s="15">
        <f t="shared" si="98"/>
        <v>410442.73555384314</v>
      </c>
      <c r="X158" s="15">
        <f t="shared" si="99"/>
        <v>3339736.3987679183</v>
      </c>
      <c r="Y158" s="15" t="str">
        <f>VLOOKUP(_xlfn.FLOOR.MATH(A158/8+11),Coef!$B$4:$C$23,2)</f>
        <v>R</v>
      </c>
      <c r="Z158" s="15">
        <f t="shared" si="100"/>
        <v>4</v>
      </c>
      <c r="AA158" s="15" t="str">
        <f>VLOOKUP(MOD(C158-1,3)*8+Z158,Coef!$A$2:$C$25,3)</f>
        <v>D</v>
      </c>
      <c r="AB158" s="15">
        <f t="shared" si="101"/>
        <v>13</v>
      </c>
      <c r="AC158" s="15" t="str">
        <f>VLOOKUP(MOD(MOD(C158+1,2)*5+AB158,20)+1,Coef!$A$2:$C$21,3)</f>
        <v>U</v>
      </c>
      <c r="AD158" s="15"/>
      <c r="AE158" s="15" t="str">
        <f t="shared" si="79"/>
        <v>10442</v>
      </c>
      <c r="AF158" s="15" t="str">
        <f t="shared" si="79"/>
        <v>39736</v>
      </c>
      <c r="AG158" s="18" t="str">
        <f t="shared" si="102"/>
        <v>410442 mE 3339736 mN 58 N</v>
      </c>
      <c r="AH158" s="52" t="str">
        <f t="shared" si="103"/>
        <v>58RDU1044239736</v>
      </c>
    </row>
    <row r="159" spans="1:34">
      <c r="A159" s="13">
        <v>8.9312392418203643</v>
      </c>
      <c r="B159" s="13">
        <v>23.138317541829053</v>
      </c>
      <c r="C159" s="15">
        <f t="shared" si="80"/>
        <v>34</v>
      </c>
      <c r="D159" s="15">
        <f t="shared" si="81"/>
        <v>21</v>
      </c>
      <c r="E159" s="15">
        <f t="shared" si="78"/>
        <v>0.15587953105308738</v>
      </c>
      <c r="F159" s="15">
        <f t="shared" si="78"/>
        <v>0.40383982447687777</v>
      </c>
      <c r="G159" s="15">
        <f t="shared" si="82"/>
        <v>0.36651914291880922</v>
      </c>
      <c r="H159" s="15">
        <f t="shared" si="83"/>
        <v>0.98787536655001806</v>
      </c>
      <c r="I159" s="16">
        <f t="shared" si="84"/>
        <v>6.5770597142097518E-3</v>
      </c>
      <c r="J159" s="15">
        <f t="shared" si="85"/>
        <v>6378651.6174897421</v>
      </c>
      <c r="K159" s="15">
        <f t="shared" si="86"/>
        <v>0.15715446659139914</v>
      </c>
      <c r="L159" s="15">
        <f t="shared" si="87"/>
        <v>2.4697526369627191E-2</v>
      </c>
      <c r="M159" s="17">
        <f t="shared" si="88"/>
        <v>0</v>
      </c>
      <c r="N159" s="15">
        <f t="shared" si="89"/>
        <v>3.7320681558068558E-2</v>
      </c>
      <c r="O159" s="16">
        <f t="shared" si="90"/>
        <v>0.98187953334458256</v>
      </c>
      <c r="P159" s="15">
        <f t="shared" si="91"/>
        <v>5.0346690419161968</v>
      </c>
      <c r="Q159" s="15">
        <f t="shared" si="92"/>
        <v>4.6575546812865518</v>
      </c>
      <c r="R159" s="15">
        <f t="shared" si="93"/>
        <v>61.290355316317353</v>
      </c>
      <c r="S159" s="15">
        <f t="shared" si="94"/>
        <v>49.279054042023866</v>
      </c>
      <c r="T159" s="15">
        <f t="shared" si="95"/>
        <v>1308.4971929195603</v>
      </c>
      <c r="U159" s="15">
        <f t="shared" si="96"/>
        <v>235221.61621004713</v>
      </c>
      <c r="V159" s="15">
        <f t="shared" si="97"/>
        <v>988326.9257711086</v>
      </c>
      <c r="W159" s="15">
        <f t="shared" si="98"/>
        <v>735127.52756356308</v>
      </c>
      <c r="X159" s="15">
        <f t="shared" si="99"/>
        <v>987931.59500080021</v>
      </c>
      <c r="Y159" s="15" t="str">
        <f>VLOOKUP(_xlfn.FLOOR.MATH(A159/8+11),Coef!$B$4:$C$23,2)</f>
        <v>P</v>
      </c>
      <c r="Z159" s="15">
        <f t="shared" si="100"/>
        <v>7</v>
      </c>
      <c r="AA159" s="15" t="str">
        <f>VLOOKUP(MOD(C159-1,3)*8+Z159,Coef!$A$2:$C$25,3)</f>
        <v>G</v>
      </c>
      <c r="AB159" s="15">
        <f t="shared" si="101"/>
        <v>9</v>
      </c>
      <c r="AC159" s="15" t="str">
        <f>VLOOKUP(MOD(MOD(C159+1,2)*5+AB159,20)+1,Coef!$A$2:$C$21,3)</f>
        <v>Q</v>
      </c>
      <c r="AD159" s="15"/>
      <c r="AE159" s="15" t="str">
        <f t="shared" si="79"/>
        <v>35127</v>
      </c>
      <c r="AF159" s="15" t="str">
        <f t="shared" si="79"/>
        <v>87931</v>
      </c>
      <c r="AG159" s="18" t="str">
        <f t="shared" si="102"/>
        <v>735127 mE 987931 mN 34 N</v>
      </c>
      <c r="AH159" s="52" t="str">
        <f t="shared" si="103"/>
        <v>34PGQ3512787931</v>
      </c>
    </row>
    <row r="160" spans="1:34">
      <c r="A160" s="13">
        <v>23.539603924937637</v>
      </c>
      <c r="B160" s="13">
        <v>44.712745017577419</v>
      </c>
      <c r="C160" s="15">
        <f t="shared" si="80"/>
        <v>38</v>
      </c>
      <c r="D160" s="15">
        <f t="shared" si="81"/>
        <v>45</v>
      </c>
      <c r="E160" s="15">
        <f t="shared" si="78"/>
        <v>0.41084359310554192</v>
      </c>
      <c r="F160" s="15">
        <f t="shared" si="78"/>
        <v>0.78038461816141569</v>
      </c>
      <c r="G160" s="15">
        <f t="shared" si="82"/>
        <v>0.78539816339744828</v>
      </c>
      <c r="H160" s="15">
        <f t="shared" si="83"/>
        <v>0.91678423244140728</v>
      </c>
      <c r="I160" s="16">
        <f t="shared" si="84"/>
        <v>5.664502116983482E-3</v>
      </c>
      <c r="J160" s="15">
        <f t="shared" si="85"/>
        <v>6381545.0114031229</v>
      </c>
      <c r="K160" s="15">
        <f t="shared" si="86"/>
        <v>0.43563452416404724</v>
      </c>
      <c r="L160" s="15">
        <f t="shared" si="87"/>
        <v>0.18977743864363586</v>
      </c>
      <c r="M160" s="17">
        <f t="shared" si="88"/>
        <v>0</v>
      </c>
      <c r="N160" s="15">
        <f t="shared" si="89"/>
        <v>-5.0135452360325905E-3</v>
      </c>
      <c r="O160" s="16">
        <f t="shared" si="90"/>
        <v>0.81588706347334761</v>
      </c>
      <c r="P160" s="15">
        <f t="shared" si="91"/>
        <v>4.8613314267461494</v>
      </c>
      <c r="Q160" s="15">
        <f t="shared" si="92"/>
        <v>1.7616743030417117</v>
      </c>
      <c r="R160" s="15">
        <f t="shared" si="93"/>
        <v>51.20359135449845</v>
      </c>
      <c r="S160" s="15">
        <f t="shared" si="94"/>
        <v>-23.463457792082909</v>
      </c>
      <c r="T160" s="15">
        <f t="shared" si="95"/>
        <v>814.15195704127007</v>
      </c>
      <c r="U160" s="15">
        <f t="shared" si="96"/>
        <v>-29331.829890613473</v>
      </c>
      <c r="V160" s="15">
        <f t="shared" si="97"/>
        <v>2604326.8935168427</v>
      </c>
      <c r="W160" s="15">
        <f t="shared" si="98"/>
        <v>470679.90284134279</v>
      </c>
      <c r="X160" s="15">
        <f t="shared" si="99"/>
        <v>2603285.1627594363</v>
      </c>
      <c r="Y160" s="15" t="str">
        <f>VLOOKUP(_xlfn.FLOOR.MATH(A160/8+11),Coef!$B$4:$C$23,2)</f>
        <v>Q</v>
      </c>
      <c r="Z160" s="15">
        <f t="shared" si="100"/>
        <v>4</v>
      </c>
      <c r="AA160" s="15" t="str">
        <f>VLOOKUP(MOD(C160-1,3)*8+Z160,Coef!$A$2:$C$25,3)</f>
        <v>M</v>
      </c>
      <c r="AB160" s="15">
        <f t="shared" si="101"/>
        <v>6</v>
      </c>
      <c r="AC160" s="15" t="str">
        <f>VLOOKUP(MOD(MOD(C160+1,2)*5+AB160,20)+1,Coef!$A$2:$C$21,3)</f>
        <v>M</v>
      </c>
      <c r="AD160" s="15"/>
      <c r="AE160" s="15" t="str">
        <f t="shared" si="79"/>
        <v>70679</v>
      </c>
      <c r="AF160" s="15" t="str">
        <f t="shared" si="79"/>
        <v>03285</v>
      </c>
      <c r="AG160" s="18" t="str">
        <f t="shared" si="102"/>
        <v>470679 mE 2603285 mN 38 N</v>
      </c>
      <c r="AH160" s="52" t="str">
        <f t="shared" si="103"/>
        <v>38QMM7067903285</v>
      </c>
    </row>
    <row r="161" spans="1:34">
      <c r="A161" s="13">
        <v>38.504764182719939</v>
      </c>
      <c r="B161" s="13">
        <v>117.28393230751749</v>
      </c>
      <c r="C161" s="15">
        <f t="shared" si="80"/>
        <v>50</v>
      </c>
      <c r="D161" s="15">
        <f t="shared" si="81"/>
        <v>117</v>
      </c>
      <c r="E161" s="15">
        <f t="shared" si="78"/>
        <v>0.67203491269244642</v>
      </c>
      <c r="F161" s="15">
        <f t="shared" si="78"/>
        <v>2.0469907784523307</v>
      </c>
      <c r="G161" s="15">
        <f t="shared" si="82"/>
        <v>2.0420352248333655</v>
      </c>
      <c r="H161" s="15">
        <f t="shared" si="83"/>
        <v>0.78255639163498036</v>
      </c>
      <c r="I161" s="16">
        <f t="shared" si="84"/>
        <v>4.1272308263315179E-3</v>
      </c>
      <c r="J161" s="15">
        <f t="shared" si="85"/>
        <v>6386428.0649551973</v>
      </c>
      <c r="K161" s="15">
        <f t="shared" si="86"/>
        <v>0.79557168727606886</v>
      </c>
      <c r="L161" s="15">
        <f t="shared" si="87"/>
        <v>0.63293430959529107</v>
      </c>
      <c r="M161" s="17">
        <f t="shared" si="88"/>
        <v>0</v>
      </c>
      <c r="N161" s="15">
        <f t="shared" si="89"/>
        <v>4.9555536189651583E-3</v>
      </c>
      <c r="O161" s="16">
        <f t="shared" si="90"/>
        <v>0.37119292123104047</v>
      </c>
      <c r="P161" s="15">
        <f t="shared" si="91"/>
        <v>4.4042789039788675</v>
      </c>
      <c r="Q161" s="15">
        <f t="shared" si="92"/>
        <v>-5.7829190732546678</v>
      </c>
      <c r="R161" s="15">
        <f t="shared" si="93"/>
        <v>24.942720428955997</v>
      </c>
      <c r="S161" s="15">
        <f t="shared" si="94"/>
        <v>-170.72064607001769</v>
      </c>
      <c r="T161" s="15">
        <f t="shared" si="95"/>
        <v>-366.78322306913998</v>
      </c>
      <c r="U161" s="15">
        <f t="shared" si="96"/>
        <v>24766.592091101902</v>
      </c>
      <c r="V161" s="15">
        <f t="shared" si="97"/>
        <v>4263565.6844449267</v>
      </c>
      <c r="W161" s="15">
        <f t="shared" si="98"/>
        <v>524756.68545426545</v>
      </c>
      <c r="X161" s="15">
        <f t="shared" si="99"/>
        <v>4261860.2581711486</v>
      </c>
      <c r="Y161" s="15" t="str">
        <f>VLOOKUP(_xlfn.FLOOR.MATH(A161/8+11),Coef!$B$4:$C$23,2)</f>
        <v>S</v>
      </c>
      <c r="Z161" s="15">
        <f t="shared" si="100"/>
        <v>5</v>
      </c>
      <c r="AA161" s="15" t="str">
        <f>VLOOKUP(MOD(C161-1,3)*8+Z161,Coef!$A$2:$C$25,3)</f>
        <v>N</v>
      </c>
      <c r="AB161" s="15">
        <f t="shared" si="101"/>
        <v>2</v>
      </c>
      <c r="AC161" s="15" t="str">
        <f>VLOOKUP(MOD(MOD(C161+1,2)*5+AB161,20)+1,Coef!$A$2:$C$21,3)</f>
        <v>H</v>
      </c>
      <c r="AD161" s="15"/>
      <c r="AE161" s="15" t="str">
        <f t="shared" si="79"/>
        <v>24756</v>
      </c>
      <c r="AF161" s="15" t="str">
        <f t="shared" si="79"/>
        <v>61860</v>
      </c>
      <c r="AG161" s="18" t="str">
        <f t="shared" si="102"/>
        <v>524756 mE 4261860 mN 50 N</v>
      </c>
      <c r="AH161" s="52" t="str">
        <f t="shared" si="103"/>
        <v>50SNH2475661860</v>
      </c>
    </row>
    <row r="162" spans="1:34">
      <c r="A162" s="13">
        <v>-55.369968019302185</v>
      </c>
      <c r="B162" s="13">
        <v>111.5080011220906</v>
      </c>
      <c r="C162" s="15">
        <f t="shared" si="80"/>
        <v>49</v>
      </c>
      <c r="D162" s="15">
        <f t="shared" si="81"/>
        <v>111</v>
      </c>
      <c r="E162" s="15">
        <f t="shared" si="78"/>
        <v>-0.96638824866078621</v>
      </c>
      <c r="F162" s="15">
        <f t="shared" si="78"/>
        <v>1.9461817618980124</v>
      </c>
      <c r="G162" s="15">
        <f t="shared" si="82"/>
        <v>1.9373154697137058</v>
      </c>
      <c r="H162" s="15">
        <f t="shared" si="83"/>
        <v>0.56827511967199484</v>
      </c>
      <c r="I162" s="16">
        <f t="shared" si="84"/>
        <v>2.1764302671767105E-3</v>
      </c>
      <c r="J162" s="15">
        <f t="shared" si="85"/>
        <v>6392640.8385093929</v>
      </c>
      <c r="K162" s="15">
        <f t="shared" si="86"/>
        <v>-1.4479581944506807</v>
      </c>
      <c r="L162" s="15">
        <f t="shared" si="87"/>
        <v>2.0965829328768755</v>
      </c>
      <c r="M162" s="17">
        <f t="shared" si="88"/>
        <v>0</v>
      </c>
      <c r="N162" s="15">
        <f t="shared" si="89"/>
        <v>8.8662921843065678E-3</v>
      </c>
      <c r="O162" s="16">
        <f t="shared" si="90"/>
        <v>-1.0944065026096987</v>
      </c>
      <c r="P162" s="15">
        <f t="shared" si="91"/>
        <v>2.9230238869225462</v>
      </c>
      <c r="Q162" s="15">
        <f t="shared" si="92"/>
        <v>-28.047704913552639</v>
      </c>
      <c r="R162" s="15">
        <f t="shared" si="93"/>
        <v>-57.124325902701045</v>
      </c>
      <c r="S162" s="15">
        <f t="shared" si="94"/>
        <v>-165.65595156799864</v>
      </c>
      <c r="T162" s="15">
        <f t="shared" si="95"/>
        <v>-2759.8419929271963</v>
      </c>
      <c r="U162" s="15">
        <f t="shared" si="96"/>
        <v>32209.128577606778</v>
      </c>
      <c r="V162" s="15">
        <f t="shared" si="97"/>
        <v>-6138535.2097999398</v>
      </c>
      <c r="W162" s="15">
        <f t="shared" si="98"/>
        <v>532196.24492617568</v>
      </c>
      <c r="X162" s="15">
        <f t="shared" si="99"/>
        <v>3863920.2042839797</v>
      </c>
      <c r="Y162" s="15" t="str">
        <f>VLOOKUP(_xlfn.FLOOR.MATH(A162/8+11),Coef!$B$4:$C$23,2)</f>
        <v>F</v>
      </c>
      <c r="Z162" s="15">
        <f t="shared" si="100"/>
        <v>5</v>
      </c>
      <c r="AA162" s="15" t="str">
        <f>VLOOKUP(MOD(C162-1,3)*8+Z162,Coef!$A$2:$C$25,3)</f>
        <v>E</v>
      </c>
      <c r="AB162" s="15">
        <f t="shared" si="101"/>
        <v>18</v>
      </c>
      <c r="AC162" s="15" t="str">
        <f>VLOOKUP(MOD(MOD(C162+1,2)*5+AB162,20)+1,Coef!$A$2:$C$21,3)</f>
        <v>U</v>
      </c>
      <c r="AD162" s="15"/>
      <c r="AE162" s="15" t="str">
        <f t="shared" si="79"/>
        <v>32196</v>
      </c>
      <c r="AF162" s="15" t="str">
        <f t="shared" si="79"/>
        <v>63920</v>
      </c>
      <c r="AG162" s="18" t="str">
        <f t="shared" si="102"/>
        <v>532196 mE 3863920 mN 49 N</v>
      </c>
      <c r="AH162" s="52" t="str">
        <f t="shared" si="103"/>
        <v>49FEU3219663920</v>
      </c>
    </row>
    <row r="163" spans="1:34">
      <c r="A163" s="13">
        <v>-12.792412820487868</v>
      </c>
      <c r="B163" s="13">
        <v>139.68961934463607</v>
      </c>
      <c r="C163" s="15">
        <f t="shared" si="80"/>
        <v>54</v>
      </c>
      <c r="D163" s="15">
        <f t="shared" si="81"/>
        <v>141</v>
      </c>
      <c r="E163" s="15">
        <f t="shared" si="78"/>
        <v>-0.22326972299184761</v>
      </c>
      <c r="F163" s="15">
        <f t="shared" si="78"/>
        <v>2.4380437884214632</v>
      </c>
      <c r="G163" s="15">
        <f t="shared" si="82"/>
        <v>2.4609142453120043</v>
      </c>
      <c r="H163" s="15">
        <f t="shared" si="83"/>
        <v>0.97517868348762993</v>
      </c>
      <c r="I163" s="16">
        <f t="shared" si="84"/>
        <v>6.4090826413824289E-3</v>
      </c>
      <c r="J163" s="15">
        <f t="shared" si="85"/>
        <v>6379183.9171979642</v>
      </c>
      <c r="K163" s="15">
        <f t="shared" si="86"/>
        <v>-0.22705517349493712</v>
      </c>
      <c r="L163" s="15">
        <f t="shared" si="87"/>
        <v>5.1554051810815994E-2</v>
      </c>
      <c r="M163" s="17">
        <f t="shared" si="88"/>
        <v>0</v>
      </c>
      <c r="N163" s="15">
        <f t="shared" si="89"/>
        <v>-2.2870456890541124E-2</v>
      </c>
      <c r="O163" s="16">
        <f t="shared" si="90"/>
        <v>0.95485503083056644</v>
      </c>
      <c r="P163" s="15">
        <f t="shared" si="91"/>
        <v>5.0062919973228412</v>
      </c>
      <c r="Q163" s="15">
        <f t="shared" si="92"/>
        <v>4.1835760669988886</v>
      </c>
      <c r="R163" s="15">
        <f t="shared" si="93"/>
        <v>59.633938449481342</v>
      </c>
      <c r="S163" s="15">
        <f t="shared" si="94"/>
        <v>36.78122198741795</v>
      </c>
      <c r="T163" s="15">
        <f t="shared" si="95"/>
        <v>1226.058404195303</v>
      </c>
      <c r="U163" s="15">
        <f t="shared" si="96"/>
        <v>-142284.81206866787</v>
      </c>
      <c r="V163" s="15">
        <f t="shared" si="97"/>
        <v>-1415105.8267901735</v>
      </c>
      <c r="W163" s="15">
        <f t="shared" si="98"/>
        <v>357772.10185615963</v>
      </c>
      <c r="X163" s="15">
        <f t="shared" si="99"/>
        <v>8585460.2155405432</v>
      </c>
      <c r="Y163" s="15" t="str">
        <f>VLOOKUP(_xlfn.FLOOR.MATH(A163/8+11),Coef!$B$4:$C$23,2)</f>
        <v>L</v>
      </c>
      <c r="Z163" s="15">
        <f t="shared" si="100"/>
        <v>3</v>
      </c>
      <c r="AA163" s="15" t="str">
        <f>VLOOKUP(MOD(C163-1,3)*8+Z163,Coef!$A$2:$C$25,3)</f>
        <v>U</v>
      </c>
      <c r="AB163" s="15">
        <f t="shared" si="101"/>
        <v>5</v>
      </c>
      <c r="AC163" s="15" t="str">
        <f>VLOOKUP(MOD(MOD(C163+1,2)*5+AB163,20)+1,Coef!$A$2:$C$21,3)</f>
        <v>L</v>
      </c>
      <c r="AD163" s="15"/>
      <c r="AE163" s="15" t="str">
        <f t="shared" si="79"/>
        <v>57772</v>
      </c>
      <c r="AF163" s="15" t="str">
        <f t="shared" si="79"/>
        <v>85460</v>
      </c>
      <c r="AG163" s="18" t="str">
        <f t="shared" si="102"/>
        <v>357772 mE 8585460 mN 54 N</v>
      </c>
      <c r="AH163" s="52" t="str">
        <f t="shared" si="103"/>
        <v>54LUL5777285460</v>
      </c>
    </row>
    <row r="164" spans="1:34">
      <c r="A164" s="13">
        <v>56.832110533182941</v>
      </c>
      <c r="B164" s="13">
        <v>31.87931462327029</v>
      </c>
      <c r="C164" s="15">
        <f t="shared" si="80"/>
        <v>36</v>
      </c>
      <c r="D164" s="15">
        <f t="shared" si="81"/>
        <v>33</v>
      </c>
      <c r="E164" s="15">
        <f t="shared" si="78"/>
        <v>0.99190744966139244</v>
      </c>
      <c r="F164" s="15">
        <f t="shared" si="78"/>
        <v>0.55639900345524218</v>
      </c>
      <c r="G164" s="15">
        <f t="shared" si="82"/>
        <v>0.57595865315812877</v>
      </c>
      <c r="H164" s="15">
        <f t="shared" si="83"/>
        <v>0.54709418591232029</v>
      </c>
      <c r="I164" s="16">
        <f t="shared" si="84"/>
        <v>2.0172125974105139E-3</v>
      </c>
      <c r="J164" s="15">
        <f t="shared" si="85"/>
        <v>6393148.704510171</v>
      </c>
      <c r="K164" s="15">
        <f t="shared" si="86"/>
        <v>1.5300309835604053</v>
      </c>
      <c r="L164" s="15">
        <f t="shared" si="87"/>
        <v>2.3409948106548213</v>
      </c>
      <c r="M164" s="17">
        <f t="shared" si="88"/>
        <v>0</v>
      </c>
      <c r="N164" s="15">
        <f t="shared" si="89"/>
        <v>-1.9559649702886595E-2</v>
      </c>
      <c r="O164" s="16">
        <f t="shared" si="90"/>
        <v>-1.3389775980574108</v>
      </c>
      <c r="P164" s="15">
        <f t="shared" si="91"/>
        <v>2.6771763793085261</v>
      </c>
      <c r="Q164" s="15">
        <f t="shared" si="92"/>
        <v>-31.355516427003749</v>
      </c>
      <c r="R164" s="15">
        <f t="shared" si="93"/>
        <v>-70.311148706599425</v>
      </c>
      <c r="S164" s="15">
        <f t="shared" si="94"/>
        <v>-92.199816878847628</v>
      </c>
      <c r="T164" s="15">
        <f t="shared" si="95"/>
        <v>-2934.8847184436768</v>
      </c>
      <c r="U164" s="15">
        <f t="shared" si="96"/>
        <v>-68411.148030274184</v>
      </c>
      <c r="V164" s="15">
        <f t="shared" si="97"/>
        <v>6301778.0587521652</v>
      </c>
      <c r="W164" s="15">
        <f t="shared" si="98"/>
        <v>431616.21642893791</v>
      </c>
      <c r="X164" s="15">
        <f t="shared" si="99"/>
        <v>6299257.3475286644</v>
      </c>
      <c r="Y164" s="15" t="str">
        <f>VLOOKUP(_xlfn.FLOOR.MATH(A164/8+11),Coef!$B$4:$C$23,2)</f>
        <v>V</v>
      </c>
      <c r="Z164" s="15">
        <f t="shared" si="100"/>
        <v>4</v>
      </c>
      <c r="AA164" s="15" t="str">
        <f>VLOOKUP(MOD(C164-1,3)*8+Z164,Coef!$A$2:$C$25,3)</f>
        <v>V</v>
      </c>
      <c r="AB164" s="15">
        <f t="shared" si="101"/>
        <v>2</v>
      </c>
      <c r="AC164" s="15" t="str">
        <f>VLOOKUP(MOD(MOD(C164+1,2)*5+AB164,20)+1,Coef!$A$2:$C$21,3)</f>
        <v>H</v>
      </c>
      <c r="AD164" s="15"/>
      <c r="AE164" s="15" t="str">
        <f t="shared" si="79"/>
        <v>31616</v>
      </c>
      <c r="AF164" s="15" t="str">
        <f t="shared" si="79"/>
        <v>99257</v>
      </c>
      <c r="AG164" s="18" t="str">
        <f t="shared" si="102"/>
        <v>431616 mE 6299257 mN 36 N</v>
      </c>
      <c r="AH164" s="52" t="str">
        <f t="shared" si="103"/>
        <v>36VVH3161699257</v>
      </c>
    </row>
    <row r="165" spans="1:34">
      <c r="A165" s="13">
        <v>-13.840678541790425</v>
      </c>
      <c r="B165" s="13">
        <v>63.674350091256457</v>
      </c>
      <c r="C165" s="15">
        <f t="shared" si="80"/>
        <v>41</v>
      </c>
      <c r="D165" s="15">
        <f t="shared" si="81"/>
        <v>63</v>
      </c>
      <c r="E165" s="15">
        <f t="shared" si="78"/>
        <v>-0.24156541126437048</v>
      </c>
      <c r="F165" s="15">
        <f t="shared" si="78"/>
        <v>1.111327058159977</v>
      </c>
      <c r="G165" s="15">
        <f t="shared" si="82"/>
        <v>1.0995574287564276</v>
      </c>
      <c r="H165" s="15">
        <f t="shared" si="83"/>
        <v>0.97096468249737777</v>
      </c>
      <c r="I165" s="16">
        <f t="shared" si="84"/>
        <v>6.3538116905058669E-3</v>
      </c>
      <c r="J165" s="15">
        <f t="shared" si="85"/>
        <v>6379359.0935205491</v>
      </c>
      <c r="K165" s="15">
        <f t="shared" si="86"/>
        <v>-0.2463764978058777</v>
      </c>
      <c r="L165" s="15">
        <f t="shared" si="87"/>
        <v>6.0701378671089656E-2</v>
      </c>
      <c r="M165" s="17">
        <f t="shared" si="88"/>
        <v>0</v>
      </c>
      <c r="N165" s="15">
        <f t="shared" si="89"/>
        <v>1.176962940354942E-2</v>
      </c>
      <c r="O165" s="16">
        <f t="shared" si="90"/>
        <v>0.94565243301941615</v>
      </c>
      <c r="P165" s="15">
        <f t="shared" si="91"/>
        <v>4.9966444102354561</v>
      </c>
      <c r="Q165" s="15">
        <f t="shared" si="92"/>
        <v>4.0223829424669901</v>
      </c>
      <c r="R165" s="15">
        <f t="shared" si="93"/>
        <v>59.071257758173992</v>
      </c>
      <c r="S165" s="15">
        <f t="shared" si="94"/>
        <v>32.583369622455827</v>
      </c>
      <c r="T165" s="15">
        <f t="shared" si="95"/>
        <v>1198.1585562437638</v>
      </c>
      <c r="U165" s="15">
        <f t="shared" si="96"/>
        <v>72904.143162000357</v>
      </c>
      <c r="V165" s="15">
        <f t="shared" si="97"/>
        <v>-1530821.1833976491</v>
      </c>
      <c r="W165" s="15">
        <f t="shared" si="98"/>
        <v>572874.98150473554</v>
      </c>
      <c r="X165" s="15">
        <f t="shared" si="99"/>
        <v>8469791.1450757105</v>
      </c>
      <c r="Y165" s="15" t="str">
        <f>VLOOKUP(_xlfn.FLOOR.MATH(A165/8+11),Coef!$B$4:$C$23,2)</f>
        <v>L</v>
      </c>
      <c r="Z165" s="15">
        <f t="shared" si="100"/>
        <v>5</v>
      </c>
      <c r="AA165" s="15" t="str">
        <f>VLOOKUP(MOD(C165-1,3)*8+Z165,Coef!$A$2:$C$25,3)</f>
        <v>N</v>
      </c>
      <c r="AB165" s="15">
        <f t="shared" si="101"/>
        <v>4</v>
      </c>
      <c r="AC165" s="15" t="str">
        <f>VLOOKUP(MOD(MOD(C165+1,2)*5+AB165,20)+1,Coef!$A$2:$C$21,3)</f>
        <v>E</v>
      </c>
      <c r="AD165" s="15"/>
      <c r="AE165" s="15" t="str">
        <f t="shared" si="79"/>
        <v>72874</v>
      </c>
      <c r="AF165" s="15" t="str">
        <f t="shared" si="79"/>
        <v>69791</v>
      </c>
      <c r="AG165" s="18" t="str">
        <f t="shared" si="102"/>
        <v>572874 mE 8469791 mN 41 N</v>
      </c>
      <c r="AH165" s="52" t="str">
        <f t="shared" si="103"/>
        <v>41LNE7287469791</v>
      </c>
    </row>
    <row r="166" spans="1:34">
      <c r="A166" s="13">
        <v>-50.873398557815804</v>
      </c>
      <c r="B166" s="13">
        <v>147.16591184396799</v>
      </c>
      <c r="C166" s="15">
        <f t="shared" si="80"/>
        <v>55</v>
      </c>
      <c r="D166" s="15">
        <f t="shared" si="81"/>
        <v>147</v>
      </c>
      <c r="E166" s="15">
        <f t="shared" si="78"/>
        <v>-0.8879083065132205</v>
      </c>
      <c r="F166" s="15">
        <f t="shared" si="78"/>
        <v>2.5685297083769609</v>
      </c>
      <c r="G166" s="15">
        <f t="shared" si="82"/>
        <v>2.5656340004316647</v>
      </c>
      <c r="H166" s="15">
        <f t="shared" si="83"/>
        <v>0.63103604440605554</v>
      </c>
      <c r="I166" s="16">
        <f t="shared" si="84"/>
        <v>2.6837113685824151E-3</v>
      </c>
      <c r="J166" s="15">
        <f t="shared" si="85"/>
        <v>6391023.540794841</v>
      </c>
      <c r="K166" s="15">
        <f t="shared" si="86"/>
        <v>-1.2293331235398868</v>
      </c>
      <c r="L166" s="15">
        <f t="shared" si="87"/>
        <v>1.5112599286323345</v>
      </c>
      <c r="M166" s="17">
        <f t="shared" si="88"/>
        <v>0</v>
      </c>
      <c r="N166" s="15">
        <f t="shared" si="89"/>
        <v>2.8957079452962553E-3</v>
      </c>
      <c r="O166" s="16">
        <f t="shared" si="90"/>
        <v>-0.50857621726375213</v>
      </c>
      <c r="P166" s="15">
        <f t="shared" si="91"/>
        <v>3.5129222829117466</v>
      </c>
      <c r="Q166" s="15">
        <f t="shared" si="92"/>
        <v>-19.645964628153546</v>
      </c>
      <c r="R166" s="15">
        <f t="shared" si="93"/>
        <v>-24.982976418215042</v>
      </c>
      <c r="S166" s="15">
        <f t="shared" si="94"/>
        <v>-257.52580592944963</v>
      </c>
      <c r="T166" s="15">
        <f t="shared" si="95"/>
        <v>-2079.8199459218636</v>
      </c>
      <c r="U166" s="15">
        <f t="shared" si="96"/>
        <v>11678.289006312296</v>
      </c>
      <c r="V166" s="15">
        <f t="shared" si="97"/>
        <v>-5638014.8002692517</v>
      </c>
      <c r="W166" s="15">
        <f t="shared" si="98"/>
        <v>511673.61769070977</v>
      </c>
      <c r="X166" s="15">
        <f t="shared" si="99"/>
        <v>4364240.405650856</v>
      </c>
      <c r="Y166" s="15" t="str">
        <f>VLOOKUP(_xlfn.FLOOR.MATH(A166/8+11),Coef!$B$4:$C$23,2)</f>
        <v>F</v>
      </c>
      <c r="Z166" s="15">
        <f t="shared" si="100"/>
        <v>5</v>
      </c>
      <c r="AA166" s="15" t="str">
        <f>VLOOKUP(MOD(C166-1,3)*8+Z166,Coef!$A$2:$C$25,3)</f>
        <v>E</v>
      </c>
      <c r="AB166" s="15">
        <f t="shared" si="101"/>
        <v>3</v>
      </c>
      <c r="AC166" s="15" t="str">
        <f>VLOOKUP(MOD(MOD(C166+1,2)*5+AB166,20)+1,Coef!$A$2:$C$21,3)</f>
        <v>D</v>
      </c>
      <c r="AD166" s="15"/>
      <c r="AE166" s="15" t="str">
        <f t="shared" si="79"/>
        <v>11673</v>
      </c>
      <c r="AF166" s="15" t="str">
        <f t="shared" si="79"/>
        <v>64240</v>
      </c>
      <c r="AG166" s="18" t="str">
        <f t="shared" si="102"/>
        <v>511673 mE 4364240 mN 55 N</v>
      </c>
      <c r="AH166" s="52" t="str">
        <f t="shared" si="103"/>
        <v>55FED1167364240</v>
      </c>
    </row>
    <row r="167" spans="1:34">
      <c r="A167" s="13">
        <v>74.724895860817242</v>
      </c>
      <c r="B167" s="13">
        <v>101.36552020531798</v>
      </c>
      <c r="C167" s="15">
        <f t="shared" si="80"/>
        <v>47</v>
      </c>
      <c r="D167" s="15">
        <f t="shared" si="81"/>
        <v>99</v>
      </c>
      <c r="E167" s="15">
        <f t="shared" si="78"/>
        <v>1.3041954659811432</v>
      </c>
      <c r="F167" s="15">
        <f t="shared" si="78"/>
        <v>1.7691620755796373</v>
      </c>
      <c r="G167" s="15">
        <f t="shared" si="82"/>
        <v>1.7278759594743864</v>
      </c>
      <c r="H167" s="15">
        <f t="shared" si="83"/>
        <v>0.26345391065131551</v>
      </c>
      <c r="I167" s="16">
        <f t="shared" si="84"/>
        <v>4.6777474616927769E-4</v>
      </c>
      <c r="J167" s="15">
        <f t="shared" si="85"/>
        <v>6398097.3667770829</v>
      </c>
      <c r="K167" s="15">
        <f t="shared" si="86"/>
        <v>3.6616347115276384</v>
      </c>
      <c r="L167" s="15">
        <f t="shared" si="87"/>
        <v>13.407568760664091</v>
      </c>
      <c r="M167" s="17">
        <f t="shared" si="88"/>
        <v>0</v>
      </c>
      <c r="N167" s="15">
        <f t="shared" si="89"/>
        <v>4.1286116105250903E-2</v>
      </c>
      <c r="O167" s="16">
        <f t="shared" si="90"/>
        <v>-12.407100985917921</v>
      </c>
      <c r="P167" s="15">
        <f t="shared" si="91"/>
        <v>-8.4033579126957143</v>
      </c>
      <c r="Q167" s="15">
        <f t="shared" si="92"/>
        <v>-56.203028893293165</v>
      </c>
      <c r="R167" s="15">
        <f t="shared" si="93"/>
        <v>-538.81945714945903</v>
      </c>
      <c r="S167" s="15">
        <f t="shared" si="94"/>
        <v>23406.150233187513</v>
      </c>
      <c r="T167" s="15">
        <f t="shared" si="95"/>
        <v>54875.124881304189</v>
      </c>
      <c r="U167" s="15">
        <f t="shared" si="96"/>
        <v>69575.007236688922</v>
      </c>
      <c r="V167" s="15">
        <f t="shared" si="97"/>
        <v>8297617.007646109</v>
      </c>
      <c r="W167" s="15">
        <f t="shared" si="98"/>
        <v>569547.17723379424</v>
      </c>
      <c r="X167" s="15">
        <f t="shared" si="99"/>
        <v>8294297.9608430509</v>
      </c>
      <c r="Y167" s="15" t="str">
        <f>VLOOKUP(_xlfn.FLOOR.MATH(A167/8+11),Coef!$B$4:$C$23,2)</f>
        <v>X</v>
      </c>
      <c r="Z167" s="15">
        <f t="shared" si="100"/>
        <v>5</v>
      </c>
      <c r="AA167" s="15" t="str">
        <f>VLOOKUP(MOD(C167-1,3)*8+Z167,Coef!$A$2:$C$25,3)</f>
        <v>N</v>
      </c>
      <c r="AB167" s="15">
        <f t="shared" si="101"/>
        <v>2</v>
      </c>
      <c r="AC167" s="15" t="str">
        <f>VLOOKUP(MOD(MOD(C167+1,2)*5+AB167,20)+1,Coef!$A$2:$C$21,3)</f>
        <v>C</v>
      </c>
      <c r="AD167" s="15"/>
      <c r="AE167" s="15" t="str">
        <f t="shared" si="79"/>
        <v>69547</v>
      </c>
      <c r="AF167" s="15" t="str">
        <f t="shared" si="79"/>
        <v>94297</v>
      </c>
      <c r="AG167" s="18" t="str">
        <f t="shared" si="102"/>
        <v>569547 mE 8294297 mN 47 N</v>
      </c>
      <c r="AH167" s="52" t="str">
        <f t="shared" si="103"/>
        <v>47XNC6954794297</v>
      </c>
    </row>
    <row r="168" spans="1:34">
      <c r="A168" s="13">
        <v>16.148405281980132</v>
      </c>
      <c r="B168" s="13">
        <v>78.925031393815004</v>
      </c>
      <c r="C168" s="15">
        <f t="shared" si="80"/>
        <v>44</v>
      </c>
      <c r="D168" s="15">
        <f t="shared" si="81"/>
        <v>81</v>
      </c>
      <c r="E168" s="15">
        <f t="shared" si="78"/>
        <v>0.28184284111699665</v>
      </c>
      <c r="F168" s="15">
        <f t="shared" si="78"/>
        <v>1.3775016600619612</v>
      </c>
      <c r="G168" s="15">
        <f t="shared" si="82"/>
        <v>1.4137166941154069</v>
      </c>
      <c r="H168" s="15">
        <f t="shared" si="83"/>
        <v>0.96054452714481087</v>
      </c>
      <c r="I168" s="16">
        <f t="shared" si="84"/>
        <v>6.2181683583847824E-3</v>
      </c>
      <c r="J168" s="15">
        <f t="shared" si="85"/>
        <v>6379789.0640732171</v>
      </c>
      <c r="K168" s="15">
        <f t="shared" si="86"/>
        <v>0.28955060688889223</v>
      </c>
      <c r="L168" s="15">
        <f t="shared" si="87"/>
        <v>8.3839553949725795E-2</v>
      </c>
      <c r="M168" s="17">
        <f t="shared" si="88"/>
        <v>0</v>
      </c>
      <c r="N168" s="15">
        <f t="shared" si="89"/>
        <v>-3.6215034053445727E-2</v>
      </c>
      <c r="O168" s="16">
        <f t="shared" si="90"/>
        <v>0.92237861440865898</v>
      </c>
      <c r="P168" s="15">
        <f t="shared" si="91"/>
        <v>4.9722786237466705</v>
      </c>
      <c r="Q168" s="15">
        <f t="shared" si="92"/>
        <v>3.6152085074987856</v>
      </c>
      <c r="R168" s="15">
        <f t="shared" si="93"/>
        <v>57.651202006174366</v>
      </c>
      <c r="S168" s="15">
        <f t="shared" si="94"/>
        <v>22.098468018281775</v>
      </c>
      <c r="T168" s="15">
        <f t="shared" si="95"/>
        <v>1127.9913437961657</v>
      </c>
      <c r="U168" s="15">
        <f t="shared" si="96"/>
        <v>-221969.61091782126</v>
      </c>
      <c r="V168" s="15">
        <f t="shared" si="97"/>
        <v>1787183.9112522504</v>
      </c>
      <c r="W168" s="15">
        <f t="shared" si="98"/>
        <v>278119.17692654586</v>
      </c>
      <c r="X168" s="15">
        <f t="shared" si="99"/>
        <v>1786469.0376877496</v>
      </c>
      <c r="Y168" s="15" t="str">
        <f>VLOOKUP(_xlfn.FLOOR.MATH(A168/8+11),Coef!$B$4:$C$23,2)</f>
        <v>Q</v>
      </c>
      <c r="Z168" s="15">
        <f t="shared" si="100"/>
        <v>2</v>
      </c>
      <c r="AA168" s="15" t="str">
        <f>VLOOKUP(MOD(C168-1,3)*8+Z168,Coef!$A$2:$C$25,3)</f>
        <v>K</v>
      </c>
      <c r="AB168" s="15">
        <f t="shared" si="101"/>
        <v>17</v>
      </c>
      <c r="AC168" s="15" t="str">
        <f>VLOOKUP(MOD(MOD(C168+1,2)*5+AB168,20)+1,Coef!$A$2:$C$21,3)</f>
        <v>C</v>
      </c>
      <c r="AD168" s="15"/>
      <c r="AE168" s="15" t="str">
        <f t="shared" si="79"/>
        <v>78119</v>
      </c>
      <c r="AF168" s="15" t="str">
        <f t="shared" si="79"/>
        <v>86469</v>
      </c>
      <c r="AG168" s="18" t="str">
        <f t="shared" si="102"/>
        <v>278119 mE 1786469 mN 44 N</v>
      </c>
      <c r="AH168" s="52" t="str">
        <f t="shared" si="103"/>
        <v>44QKC7811986469</v>
      </c>
    </row>
    <row r="169" spans="1:34">
      <c r="A169" s="13">
        <v>65.735894704846174</v>
      </c>
      <c r="B169" s="13">
        <v>46.761486329512678</v>
      </c>
      <c r="C169" s="15">
        <f t="shared" si="80"/>
        <v>38</v>
      </c>
      <c r="D169" s="15">
        <f t="shared" si="81"/>
        <v>45</v>
      </c>
      <c r="E169" s="15">
        <f t="shared" si="78"/>
        <v>1.1473077993438718</v>
      </c>
      <c r="F169" s="15">
        <f t="shared" si="78"/>
        <v>0.81614189957631422</v>
      </c>
      <c r="G169" s="15">
        <f t="shared" si="82"/>
        <v>0.78539816339744828</v>
      </c>
      <c r="H169" s="15">
        <f t="shared" si="83"/>
        <v>0.41094330124833933</v>
      </c>
      <c r="I169" s="16">
        <f t="shared" si="84"/>
        <v>1.1381284604777538E-3</v>
      </c>
      <c r="J169" s="15">
        <f t="shared" si="85"/>
        <v>6395954.9518492473</v>
      </c>
      <c r="K169" s="15">
        <f t="shared" si="86"/>
        <v>2.2184590935880739</v>
      </c>
      <c r="L169" s="15">
        <f t="shared" si="87"/>
        <v>4.9215607499236187</v>
      </c>
      <c r="M169" s="17">
        <f t="shared" si="88"/>
        <v>0</v>
      </c>
      <c r="N169" s="15">
        <f t="shared" si="89"/>
        <v>3.0743736178865944E-2</v>
      </c>
      <c r="O169" s="16">
        <f t="shared" si="90"/>
        <v>-3.9204226214631408</v>
      </c>
      <c r="P169" s="15">
        <f t="shared" si="91"/>
        <v>8.8687587566251294E-2</v>
      </c>
      <c r="Q169" s="15">
        <f t="shared" si="92"/>
        <v>-59.025520120141138</v>
      </c>
      <c r="R169" s="15">
        <f t="shared" si="93"/>
        <v>-201.7699201546734</v>
      </c>
      <c r="S169" s="15">
        <f t="shared" si="94"/>
        <v>1920.058614936235</v>
      </c>
      <c r="T169" s="15">
        <f t="shared" si="95"/>
        <v>-892.76856053403139</v>
      </c>
      <c r="U169" s="15">
        <f t="shared" si="96"/>
        <v>80797.634149866964</v>
      </c>
      <c r="V169" s="15">
        <f t="shared" si="97"/>
        <v>7294522.3970680078</v>
      </c>
      <c r="W169" s="15">
        <f t="shared" si="98"/>
        <v>580765.31509620696</v>
      </c>
      <c r="X169" s="15">
        <f t="shared" si="99"/>
        <v>7291604.5881091813</v>
      </c>
      <c r="Y169" s="15" t="str">
        <f>VLOOKUP(_xlfn.FLOOR.MATH(A169/8+11),Coef!$B$4:$C$23,2)</f>
        <v>W</v>
      </c>
      <c r="Z169" s="15">
        <f t="shared" si="100"/>
        <v>5</v>
      </c>
      <c r="AA169" s="15" t="str">
        <f>VLOOKUP(MOD(C169-1,3)*8+Z169,Coef!$A$2:$C$25,3)</f>
        <v>N</v>
      </c>
      <c r="AB169" s="15">
        <f t="shared" si="101"/>
        <v>12</v>
      </c>
      <c r="AC169" s="15" t="str">
        <f>VLOOKUP(MOD(MOD(C169+1,2)*5+AB169,20)+1,Coef!$A$2:$C$21,3)</f>
        <v>T</v>
      </c>
      <c r="AD169" s="15"/>
      <c r="AE169" s="15" t="str">
        <f t="shared" si="79"/>
        <v>80765</v>
      </c>
      <c r="AF169" s="15" t="str">
        <f t="shared" si="79"/>
        <v>91604</v>
      </c>
      <c r="AG169" s="18" t="str">
        <f t="shared" si="102"/>
        <v>580765 mE 7291604 mN 38 N</v>
      </c>
      <c r="AH169" s="52" t="str">
        <f t="shared" si="103"/>
        <v>38WNT8076591604</v>
      </c>
    </row>
    <row r="170" spans="1:34">
      <c r="A170" s="13">
        <v>51.486081592456088</v>
      </c>
      <c r="B170" s="13">
        <v>128.76288872001368</v>
      </c>
      <c r="C170" s="15">
        <f t="shared" si="80"/>
        <v>52</v>
      </c>
      <c r="D170" s="15">
        <f t="shared" si="81"/>
        <v>129</v>
      </c>
      <c r="E170" s="15">
        <f t="shared" si="78"/>
        <v>0.89860164273880405</v>
      </c>
      <c r="F170" s="15">
        <f t="shared" si="78"/>
        <v>2.2473363625433054</v>
      </c>
      <c r="G170" s="15">
        <f t="shared" si="82"/>
        <v>2.2514747350726849</v>
      </c>
      <c r="H170" s="15">
        <f t="shared" si="83"/>
        <v>0.62270473103674173</v>
      </c>
      <c r="I170" s="16">
        <f t="shared" si="84"/>
        <v>2.6133152533579654E-3</v>
      </c>
      <c r="J170" s="15">
        <f t="shared" si="85"/>
        <v>6391247.9021342471</v>
      </c>
      <c r="K170" s="15">
        <f t="shared" si="86"/>
        <v>1.2565456342936547</v>
      </c>
      <c r="L170" s="15">
        <f t="shared" si="87"/>
        <v>1.5789069310624431</v>
      </c>
      <c r="M170" s="17">
        <f t="shared" si="88"/>
        <v>0</v>
      </c>
      <c r="N170" s="15">
        <f t="shared" si="89"/>
        <v>-4.1383725293795415E-3</v>
      </c>
      <c r="O170" s="16">
        <f t="shared" si="90"/>
        <v>-0.57629361580908511</v>
      </c>
      <c r="P170" s="15">
        <f t="shared" si="91"/>
        <v>3.4446402238842326</v>
      </c>
      <c r="Q170" s="15">
        <f t="shared" si="92"/>
        <v>-20.651472717758416</v>
      </c>
      <c r="R170" s="15">
        <f t="shared" si="93"/>
        <v>-28.739699703228794</v>
      </c>
      <c r="S170" s="15">
        <f t="shared" si="94"/>
        <v>-252.99502107376063</v>
      </c>
      <c r="T170" s="15">
        <f t="shared" si="95"/>
        <v>-2177.2453203377549</v>
      </c>
      <c r="U170" s="15">
        <f t="shared" si="96"/>
        <v>-16470.134055107406</v>
      </c>
      <c r="V170" s="15">
        <f t="shared" si="97"/>
        <v>5706190.3873813432</v>
      </c>
      <c r="W170" s="15">
        <f t="shared" si="98"/>
        <v>483536.45399851463</v>
      </c>
      <c r="X170" s="15">
        <f t="shared" si="99"/>
        <v>5703907.9112263909</v>
      </c>
      <c r="Y170" s="15" t="str">
        <f>VLOOKUP(_xlfn.FLOOR.MATH(A170/8+11),Coef!$B$4:$C$23,2)</f>
        <v>U</v>
      </c>
      <c r="Z170" s="15">
        <f t="shared" si="100"/>
        <v>4</v>
      </c>
      <c r="AA170" s="15" t="str">
        <f>VLOOKUP(MOD(C170-1,3)*8+Z170,Coef!$A$2:$C$25,3)</f>
        <v>D</v>
      </c>
      <c r="AB170" s="15">
        <f t="shared" si="101"/>
        <v>17</v>
      </c>
      <c r="AC170" s="15" t="str">
        <f>VLOOKUP(MOD(MOD(C170+1,2)*5+AB170,20)+1,Coef!$A$2:$C$21,3)</f>
        <v>C</v>
      </c>
      <c r="AD170" s="15"/>
      <c r="AE170" s="15" t="str">
        <f t="shared" si="79"/>
        <v>83536</v>
      </c>
      <c r="AF170" s="15" t="str">
        <f t="shared" si="79"/>
        <v>03907</v>
      </c>
      <c r="AG170" s="18" t="str">
        <f t="shared" si="102"/>
        <v>483536 mE 5703907 mN 52 N</v>
      </c>
      <c r="AH170" s="52" t="str">
        <f t="shared" si="103"/>
        <v>52UDC8353603907</v>
      </c>
    </row>
    <row r="171" spans="1:34">
      <c r="A171" s="13">
        <v>-59.088285879905115</v>
      </c>
      <c r="B171" s="13">
        <v>92.926369514951034</v>
      </c>
      <c r="C171" s="15">
        <f t="shared" si="80"/>
        <v>46</v>
      </c>
      <c r="D171" s="15">
        <f t="shared" si="81"/>
        <v>93</v>
      </c>
      <c r="E171" s="15">
        <f t="shared" si="78"/>
        <v>-1.0312851379640191</v>
      </c>
      <c r="F171" s="15">
        <f t="shared" si="78"/>
        <v>1.6218711099607817</v>
      </c>
      <c r="G171" s="15">
        <f t="shared" si="82"/>
        <v>1.6231562043547263</v>
      </c>
      <c r="H171" s="15">
        <f t="shared" si="83"/>
        <v>0.51371667266361543</v>
      </c>
      <c r="I171" s="16">
        <f t="shared" si="84"/>
        <v>1.7785856936230764E-3</v>
      </c>
      <c r="J171" s="15">
        <f t="shared" si="85"/>
        <v>6393910.0935356775</v>
      </c>
      <c r="K171" s="15">
        <f t="shared" si="86"/>
        <v>-1.6701032688925173</v>
      </c>
      <c r="L171" s="15">
        <f t="shared" si="87"/>
        <v>2.7892449287654717</v>
      </c>
      <c r="M171" s="17">
        <f t="shared" si="88"/>
        <v>0</v>
      </c>
      <c r="N171" s="15">
        <f t="shared" si="89"/>
        <v>-1.2850943939446413E-3</v>
      </c>
      <c r="O171" s="16">
        <f t="shared" si="90"/>
        <v>-1.7874663430718487</v>
      </c>
      <c r="P171" s="15">
        <f t="shared" si="91"/>
        <v>2.2267749959454139</v>
      </c>
      <c r="Q171" s="15">
        <f t="shared" si="92"/>
        <v>-37.113888400097707</v>
      </c>
      <c r="R171" s="15">
        <f t="shared" si="93"/>
        <v>-94.153201130158521</v>
      </c>
      <c r="S171" s="15">
        <f t="shared" si="94"/>
        <v>95.851489803008533</v>
      </c>
      <c r="T171" s="15">
        <f t="shared" si="95"/>
        <v>-3089.5621954653329</v>
      </c>
      <c r="U171" s="15">
        <f t="shared" si="96"/>
        <v>-4221.0953146358661</v>
      </c>
      <c r="V171" s="15">
        <f t="shared" si="97"/>
        <v>-6552506.0961259604</v>
      </c>
      <c r="W171" s="15">
        <f t="shared" si="98"/>
        <v>495780.59312348999</v>
      </c>
      <c r="X171" s="15">
        <f t="shared" si="99"/>
        <v>3450114.9063124899</v>
      </c>
      <c r="Y171" s="15" t="str">
        <f>VLOOKUP(_xlfn.FLOOR.MATH(A171/8+11),Coef!$B$4:$C$23,2)</f>
        <v>E</v>
      </c>
      <c r="Z171" s="15">
        <f t="shared" si="100"/>
        <v>4</v>
      </c>
      <c r="AA171" s="15" t="str">
        <f>VLOOKUP(MOD(C171-1,3)*8+Z171,Coef!$A$2:$C$25,3)</f>
        <v>D</v>
      </c>
      <c r="AB171" s="15">
        <f t="shared" si="101"/>
        <v>14</v>
      </c>
      <c r="AC171" s="15" t="str">
        <f>VLOOKUP(MOD(MOD(C171+1,2)*5+AB171,20)+1,Coef!$A$2:$C$21,3)</f>
        <v>V</v>
      </c>
      <c r="AD171" s="15"/>
      <c r="AE171" s="15" t="str">
        <f t="shared" si="79"/>
        <v>95780</v>
      </c>
      <c r="AF171" s="15" t="str">
        <f t="shared" si="79"/>
        <v>50114</v>
      </c>
      <c r="AG171" s="18" t="str">
        <f t="shared" si="102"/>
        <v>495780 mE 3450114 mN 46 N</v>
      </c>
      <c r="AH171" s="52" t="str">
        <f t="shared" si="103"/>
        <v>46EDV9578050114</v>
      </c>
    </row>
    <row r="172" spans="1:34">
      <c r="A172" s="13">
        <v>50.895137480093297</v>
      </c>
      <c r="B172" s="13">
        <v>123.98086324689541</v>
      </c>
      <c r="C172" s="15">
        <f t="shared" si="80"/>
        <v>51</v>
      </c>
      <c r="D172" s="15">
        <f t="shared" si="81"/>
        <v>123</v>
      </c>
      <c r="E172" s="15">
        <f t="shared" si="78"/>
        <v>0.88828772228279795</v>
      </c>
      <c r="F172" s="15">
        <f t="shared" si="78"/>
        <v>2.1638742731231519</v>
      </c>
      <c r="G172" s="15">
        <f t="shared" si="82"/>
        <v>2.1467549799530254</v>
      </c>
      <c r="H172" s="15">
        <f t="shared" si="83"/>
        <v>0.63074166587672076</v>
      </c>
      <c r="I172" s="16">
        <f t="shared" si="84"/>
        <v>2.6812080480861913E-3</v>
      </c>
      <c r="J172" s="15">
        <f t="shared" si="85"/>
        <v>6391031.518789296</v>
      </c>
      <c r="K172" s="15">
        <f t="shared" si="86"/>
        <v>1.2302863798298409</v>
      </c>
      <c r="L172" s="15">
        <f t="shared" si="87"/>
        <v>1.5136045763948156</v>
      </c>
      <c r="M172" s="17">
        <f t="shared" si="88"/>
        <v>0</v>
      </c>
      <c r="N172" s="15">
        <f t="shared" si="89"/>
        <v>1.7119293170126504E-2</v>
      </c>
      <c r="O172" s="16">
        <f t="shared" si="90"/>
        <v>-0.51092336834672947</v>
      </c>
      <c r="P172" s="15">
        <f t="shared" si="91"/>
        <v>3.5105550515443489</v>
      </c>
      <c r="Q172" s="15">
        <f t="shared" si="92"/>
        <v>-19.680965899982851</v>
      </c>
      <c r="R172" s="15">
        <f t="shared" si="93"/>
        <v>-25.113375738943152</v>
      </c>
      <c r="S172" s="15">
        <f t="shared" si="94"/>
        <v>-257.39547073270688</v>
      </c>
      <c r="T172" s="15">
        <f t="shared" si="95"/>
        <v>-2083.2791476231296</v>
      </c>
      <c r="U172" s="15">
        <f t="shared" si="96"/>
        <v>69008.723918614298</v>
      </c>
      <c r="V172" s="15">
        <f t="shared" si="97"/>
        <v>5640878.4445523452</v>
      </c>
      <c r="W172" s="15">
        <f t="shared" si="98"/>
        <v>568981.12042904692</v>
      </c>
      <c r="X172" s="15">
        <f t="shared" si="99"/>
        <v>5638622.0931745246</v>
      </c>
      <c r="Y172" s="15" t="str">
        <f>VLOOKUP(_xlfn.FLOOR.MATH(A172/8+11),Coef!$B$4:$C$23,2)</f>
        <v>U</v>
      </c>
      <c r="Z172" s="15">
        <f t="shared" si="100"/>
        <v>5</v>
      </c>
      <c r="AA172" s="15" t="str">
        <f>VLOOKUP(MOD(C172-1,3)*8+Z172,Coef!$A$2:$C$25,3)</f>
        <v>W</v>
      </c>
      <c r="AB172" s="15">
        <f t="shared" si="101"/>
        <v>16</v>
      </c>
      <c r="AC172" s="15" t="str">
        <f>VLOOKUP(MOD(MOD(C172+1,2)*5+AB172,20)+1,Coef!$A$2:$C$21,3)</f>
        <v>S</v>
      </c>
      <c r="AD172" s="15"/>
      <c r="AE172" s="15" t="str">
        <f t="shared" si="79"/>
        <v>68981</v>
      </c>
      <c r="AF172" s="15" t="str">
        <f t="shared" si="79"/>
        <v>38622</v>
      </c>
      <c r="AG172" s="18" t="str">
        <f t="shared" si="102"/>
        <v>568981 mE 5638622 mN 51 N</v>
      </c>
      <c r="AH172" s="52" t="str">
        <f t="shared" si="103"/>
        <v>51UWS6898138622</v>
      </c>
    </row>
    <row r="173" spans="1:34">
      <c r="A173" s="13">
        <v>-27.576168806102253</v>
      </c>
      <c r="B173" s="13">
        <v>-36.024078807175101</v>
      </c>
      <c r="C173" s="15">
        <f t="shared" si="80"/>
        <v>24</v>
      </c>
      <c r="D173" s="15">
        <f t="shared" si="81"/>
        <v>-39</v>
      </c>
      <c r="E173" s="15">
        <f t="shared" si="78"/>
        <v>-0.48129494075223811</v>
      </c>
      <c r="F173" s="15">
        <f t="shared" si="78"/>
        <v>-0.62873878518311699</v>
      </c>
      <c r="G173" s="15">
        <f t="shared" si="82"/>
        <v>-0.68067840827778847</v>
      </c>
      <c r="H173" s="15">
        <f t="shared" si="83"/>
        <v>0.88639620258528995</v>
      </c>
      <c r="I173" s="16">
        <f t="shared" si="84"/>
        <v>5.2952107087497931E-3</v>
      </c>
      <c r="J173" s="15">
        <f t="shared" si="85"/>
        <v>6382717.0220384104</v>
      </c>
      <c r="K173" s="15">
        <f t="shared" si="86"/>
        <v>-0.52225787133416424</v>
      </c>
      <c r="L173" s="15">
        <f t="shared" si="87"/>
        <v>0.27275328417049244</v>
      </c>
      <c r="M173" s="17">
        <f t="shared" si="88"/>
        <v>0</v>
      </c>
      <c r="N173" s="15">
        <f t="shared" si="89"/>
        <v>5.1939623094671483E-2</v>
      </c>
      <c r="O173" s="16">
        <f t="shared" si="90"/>
        <v>0.73254192653825734</v>
      </c>
      <c r="P173" s="15">
        <f t="shared" si="91"/>
        <v>4.7750157692340558</v>
      </c>
      <c r="Q173" s="15">
        <f t="shared" si="92"/>
        <v>0.32273678332822642</v>
      </c>
      <c r="R173" s="15">
        <f t="shared" si="93"/>
        <v>46.207796346808209</v>
      </c>
      <c r="S173" s="15">
        <f t="shared" si="94"/>
        <v>-56.352525051433851</v>
      </c>
      <c r="T173" s="15">
        <f t="shared" si="95"/>
        <v>576.84037587721741</v>
      </c>
      <c r="U173" s="15">
        <f t="shared" si="96"/>
        <v>293930.49728775519</v>
      </c>
      <c r="V173" s="15">
        <f t="shared" si="97"/>
        <v>-3055010.1906828284</v>
      </c>
      <c r="W173" s="15">
        <f t="shared" si="98"/>
        <v>793812.92508884007</v>
      </c>
      <c r="X173" s="15">
        <f t="shared" si="99"/>
        <v>6946211.8133934448</v>
      </c>
      <c r="Y173" s="15" t="str">
        <f>VLOOKUP(_xlfn.FLOOR.MATH(A173/8+11),Coef!$B$4:$C$23,2)</f>
        <v>J</v>
      </c>
      <c r="Z173" s="15">
        <f t="shared" si="100"/>
        <v>7</v>
      </c>
      <c r="AA173" s="15" t="str">
        <f>VLOOKUP(MOD(C173-1,3)*8+Z173,Coef!$A$2:$C$25,3)</f>
        <v>Y</v>
      </c>
      <c r="AB173" s="15">
        <f t="shared" si="101"/>
        <v>9</v>
      </c>
      <c r="AC173" s="15" t="str">
        <f>VLOOKUP(MOD(MOD(C173+1,2)*5+AB173,20)+1,Coef!$A$2:$C$21,3)</f>
        <v>Q</v>
      </c>
      <c r="AD173" s="15"/>
      <c r="AE173" s="15" t="str">
        <f t="shared" si="79"/>
        <v>93812</v>
      </c>
      <c r="AF173" s="15" t="str">
        <f t="shared" si="79"/>
        <v>46211</v>
      </c>
      <c r="AG173" s="18" t="str">
        <f t="shared" si="102"/>
        <v>793812 mE 6946211 mN 24 S</v>
      </c>
      <c r="AH173" s="52" t="str">
        <f t="shared" si="103"/>
        <v>24JYQ9381246211</v>
      </c>
    </row>
    <row r="174" spans="1:34">
      <c r="A174" s="13">
        <v>69.57768781092247</v>
      </c>
      <c r="B174" s="13">
        <v>146.39529085126253</v>
      </c>
      <c r="C174" s="15">
        <f t="shared" si="80"/>
        <v>55</v>
      </c>
      <c r="D174" s="15">
        <f t="shared" si="81"/>
        <v>147</v>
      </c>
      <c r="E174" s="15">
        <f t="shared" si="78"/>
        <v>1.2143597382253228</v>
      </c>
      <c r="F174" s="15">
        <f t="shared" si="78"/>
        <v>2.5550798347692636</v>
      </c>
      <c r="G174" s="15">
        <f t="shared" si="82"/>
        <v>2.5656340004316647</v>
      </c>
      <c r="H174" s="15">
        <f t="shared" si="83"/>
        <v>0.34893701832447099</v>
      </c>
      <c r="I174" s="16">
        <f t="shared" si="84"/>
        <v>8.2058120246678099E-4</v>
      </c>
      <c r="J174" s="15">
        <f t="shared" si="85"/>
        <v>6396969.5477304533</v>
      </c>
      <c r="K174" s="15">
        <f t="shared" si="86"/>
        <v>2.6857172724020306</v>
      </c>
      <c r="L174" s="15">
        <f t="shared" si="87"/>
        <v>7.213077267278603</v>
      </c>
      <c r="M174" s="17">
        <f t="shared" si="88"/>
        <v>0</v>
      </c>
      <c r="N174" s="15">
        <f t="shared" si="89"/>
        <v>-1.0554165662401083E-2</v>
      </c>
      <c r="O174" s="16">
        <f t="shared" si="90"/>
        <v>-6.2122566860761363</v>
      </c>
      <c r="P174" s="15">
        <f t="shared" si="91"/>
        <v>-2.2056893430423625</v>
      </c>
      <c r="Q174" s="15">
        <f t="shared" si="92"/>
        <v>-72.45212190463576</v>
      </c>
      <c r="R174" s="15">
        <f t="shared" si="93"/>
        <v>-307.06168306752642</v>
      </c>
      <c r="S174" s="15">
        <f t="shared" si="94"/>
        <v>5543.749092015626</v>
      </c>
      <c r="T174" s="15">
        <f t="shared" si="95"/>
        <v>6821.2977781365562</v>
      </c>
      <c r="U174" s="15">
        <f t="shared" si="96"/>
        <v>-23558.039038961564</v>
      </c>
      <c r="V174" s="15">
        <f t="shared" si="97"/>
        <v>7721984.3636298012</v>
      </c>
      <c r="W174" s="15">
        <f t="shared" si="98"/>
        <v>476451.38417665404</v>
      </c>
      <c r="X174" s="15">
        <f t="shared" si="99"/>
        <v>7718895.5698843496</v>
      </c>
      <c r="Y174" s="15" t="str">
        <f>VLOOKUP(_xlfn.FLOOR.MATH(A174/8+11),Coef!$B$4:$C$23,2)</f>
        <v>W</v>
      </c>
      <c r="Z174" s="15">
        <f t="shared" si="100"/>
        <v>4</v>
      </c>
      <c r="AA174" s="15" t="str">
        <f>VLOOKUP(MOD(C174-1,3)*8+Z174,Coef!$A$2:$C$25,3)</f>
        <v>D</v>
      </c>
      <c r="AB174" s="15">
        <f t="shared" si="101"/>
        <v>17</v>
      </c>
      <c r="AC174" s="15" t="str">
        <f>VLOOKUP(MOD(MOD(C174+1,2)*5+AB174,20)+1,Coef!$A$2:$C$21,3)</f>
        <v>T</v>
      </c>
      <c r="AD174" s="15"/>
      <c r="AE174" s="15" t="str">
        <f t="shared" si="79"/>
        <v>76451</v>
      </c>
      <c r="AF174" s="15" t="str">
        <f t="shared" si="79"/>
        <v>18895</v>
      </c>
      <c r="AG174" s="18" t="str">
        <f t="shared" si="102"/>
        <v>476451 mE 7718895 mN 55 N</v>
      </c>
      <c r="AH174" s="52" t="str">
        <f t="shared" si="103"/>
        <v>55WDT7645118895</v>
      </c>
    </row>
    <row r="175" spans="1:34">
      <c r="A175" s="13">
        <v>-15.595689973964312</v>
      </c>
      <c r="B175" s="13">
        <v>-69.229877900074015</v>
      </c>
      <c r="C175" s="15">
        <f t="shared" si="80"/>
        <v>19</v>
      </c>
      <c r="D175" s="15">
        <f t="shared" si="81"/>
        <v>-69</v>
      </c>
      <c r="E175" s="15">
        <f t="shared" si="78"/>
        <v>-0.27219613916594598</v>
      </c>
      <c r="F175" s="15">
        <f t="shared" si="78"/>
        <v>-1.2082893101099494</v>
      </c>
      <c r="G175" s="15">
        <f t="shared" si="82"/>
        <v>-1.2042771838760873</v>
      </c>
      <c r="H175" s="15">
        <f t="shared" si="83"/>
        <v>0.96318279333615342</v>
      </c>
      <c r="I175" s="16">
        <f t="shared" si="84"/>
        <v>6.2523733586142645E-3</v>
      </c>
      <c r="J175" s="15">
        <f t="shared" si="85"/>
        <v>6379680.6307682768</v>
      </c>
      <c r="K175" s="15">
        <f t="shared" si="86"/>
        <v>-0.27912393019659609</v>
      </c>
      <c r="L175" s="15">
        <f t="shared" si="87"/>
        <v>7.7910168408394251E-2</v>
      </c>
      <c r="M175" s="17">
        <f t="shared" si="88"/>
        <v>0</v>
      </c>
      <c r="N175" s="15">
        <f t="shared" si="89"/>
        <v>-4.0121262338621566E-3</v>
      </c>
      <c r="O175" s="16">
        <f t="shared" si="90"/>
        <v>0.92834220495022002</v>
      </c>
      <c r="P175" s="15">
        <f t="shared" si="91"/>
        <v>4.9785175605095962</v>
      </c>
      <c r="Q175" s="15">
        <f t="shared" si="92"/>
        <v>3.7194733507675921</v>
      </c>
      <c r="R175" s="15">
        <f t="shared" si="93"/>
        <v>58.014670291244215</v>
      </c>
      <c r="S175" s="15">
        <f t="shared" si="94"/>
        <v>24.767085405212736</v>
      </c>
      <c r="T175" s="15">
        <f t="shared" si="95"/>
        <v>1145.9170000945976</v>
      </c>
      <c r="U175" s="15">
        <f t="shared" si="96"/>
        <v>-24653.764671985879</v>
      </c>
      <c r="V175" s="15">
        <f t="shared" si="97"/>
        <v>-1724916.9463789179</v>
      </c>
      <c r="W175" s="15">
        <f t="shared" si="98"/>
        <v>475356.09683388291</v>
      </c>
      <c r="X175" s="15">
        <f t="shared" si="99"/>
        <v>8275773.0203996338</v>
      </c>
      <c r="Y175" s="15" t="str">
        <f>VLOOKUP(_xlfn.FLOOR.MATH(A175/8+11),Coef!$B$4:$C$23,2)</f>
        <v>L</v>
      </c>
      <c r="Z175" s="15">
        <f t="shared" si="100"/>
        <v>4</v>
      </c>
      <c r="AA175" s="15" t="str">
        <f>VLOOKUP(MOD(C175-1,3)*8+Z175,Coef!$A$2:$C$25,3)</f>
        <v>D</v>
      </c>
      <c r="AB175" s="15">
        <f t="shared" si="101"/>
        <v>2</v>
      </c>
      <c r="AC175" s="15" t="str">
        <f>VLOOKUP(MOD(MOD(C175+1,2)*5+AB175,20)+1,Coef!$A$2:$C$21,3)</f>
        <v>C</v>
      </c>
      <c r="AD175" s="15"/>
      <c r="AE175" s="15" t="str">
        <f t="shared" si="79"/>
        <v>75356</v>
      </c>
      <c r="AF175" s="15" t="str">
        <f t="shared" si="79"/>
        <v>75773</v>
      </c>
      <c r="AG175" s="18" t="str">
        <f t="shared" si="102"/>
        <v>475356 mE 8275773 mN 19 S</v>
      </c>
      <c r="AH175" s="52" t="str">
        <f t="shared" si="103"/>
        <v>19LDC7535675773</v>
      </c>
    </row>
    <row r="176" spans="1:34">
      <c r="A176" s="13">
        <v>57.608742915120217</v>
      </c>
      <c r="B176" s="13">
        <v>53.147834239555976</v>
      </c>
      <c r="C176" s="15">
        <f t="shared" si="80"/>
        <v>39</v>
      </c>
      <c r="D176" s="15">
        <f t="shared" si="81"/>
        <v>51</v>
      </c>
      <c r="E176" s="15">
        <f t="shared" si="78"/>
        <v>1.0054622418038039</v>
      </c>
      <c r="F176" s="15">
        <f t="shared" si="78"/>
        <v>0.92760469778442856</v>
      </c>
      <c r="G176" s="15">
        <f t="shared" si="82"/>
        <v>0.89011791851710798</v>
      </c>
      <c r="H176" s="15">
        <f t="shared" si="83"/>
        <v>0.53569795050136004</v>
      </c>
      <c r="I176" s="16">
        <f t="shared" si="84"/>
        <v>1.9340488639776202E-3</v>
      </c>
      <c r="J176" s="15">
        <f t="shared" si="85"/>
        <v>6393414.0249087419</v>
      </c>
      <c r="K176" s="15">
        <f t="shared" si="86"/>
        <v>1.5762794651628467</v>
      </c>
      <c r="L176" s="15">
        <f t="shared" si="87"/>
        <v>2.48465695229407</v>
      </c>
      <c r="M176" s="17">
        <f t="shared" si="88"/>
        <v>0</v>
      </c>
      <c r="N176" s="15">
        <f t="shared" si="89"/>
        <v>3.748677926732058E-2</v>
      </c>
      <c r="O176" s="16">
        <f t="shared" si="90"/>
        <v>-1.4827229034300924</v>
      </c>
      <c r="P176" s="15">
        <f t="shared" si="91"/>
        <v>2.5327644496617618</v>
      </c>
      <c r="Q176" s="15">
        <f t="shared" si="92"/>
        <v>-33.244512305168726</v>
      </c>
      <c r="R176" s="15">
        <f t="shared" si="93"/>
        <v>-78.000187694665129</v>
      </c>
      <c r="S176" s="15">
        <f t="shared" si="94"/>
        <v>-39.429649426423765</v>
      </c>
      <c r="T176" s="15">
        <f t="shared" si="95"/>
        <v>-3007.8854057721105</v>
      </c>
      <c r="U176" s="15">
        <f t="shared" si="96"/>
        <v>128377.12376354031</v>
      </c>
      <c r="V176" s="15">
        <f t="shared" si="97"/>
        <v>6389738.9428587062</v>
      </c>
      <c r="W176" s="15">
        <f t="shared" si="98"/>
        <v>628325.7729140349</v>
      </c>
      <c r="X176" s="15">
        <f t="shared" si="99"/>
        <v>6387183.0472815633</v>
      </c>
      <c r="Y176" s="15" t="str">
        <f>VLOOKUP(_xlfn.FLOOR.MATH(A176/8+11),Coef!$B$4:$C$23,2)</f>
        <v>V</v>
      </c>
      <c r="Z176" s="15">
        <f t="shared" si="100"/>
        <v>6</v>
      </c>
      <c r="AA176" s="15" t="str">
        <f>VLOOKUP(MOD(C176-1,3)*8+Z176,Coef!$A$2:$C$25,3)</f>
        <v>X</v>
      </c>
      <c r="AB176" s="15">
        <f t="shared" si="101"/>
        <v>3</v>
      </c>
      <c r="AC176" s="15" t="str">
        <f>VLOOKUP(MOD(MOD(C176+1,2)*5+AB176,20)+1,Coef!$A$2:$C$21,3)</f>
        <v>D</v>
      </c>
      <c r="AD176" s="15"/>
      <c r="AE176" s="15" t="str">
        <f t="shared" si="79"/>
        <v>28325</v>
      </c>
      <c r="AF176" s="15" t="str">
        <f t="shared" si="79"/>
        <v>87183</v>
      </c>
      <c r="AG176" s="18" t="str">
        <f t="shared" si="102"/>
        <v>628325 mE 6387183 mN 39 N</v>
      </c>
      <c r="AH176" s="52" t="str">
        <f t="shared" si="103"/>
        <v>39VXD2832587183</v>
      </c>
    </row>
    <row r="177" spans="1:34">
      <c r="A177" s="13">
        <v>1.0119066504027074</v>
      </c>
      <c r="B177" s="13">
        <v>119.3500472774349</v>
      </c>
      <c r="C177" s="15">
        <f t="shared" si="80"/>
        <v>50</v>
      </c>
      <c r="D177" s="15">
        <f t="shared" si="81"/>
        <v>117</v>
      </c>
      <c r="E177" s="15">
        <f t="shared" si="78"/>
        <v>1.7661102772354449E-2</v>
      </c>
      <c r="F177" s="15">
        <f t="shared" si="78"/>
        <v>2.083051287402133</v>
      </c>
      <c r="G177" s="15">
        <f t="shared" si="82"/>
        <v>2.0420352248333655</v>
      </c>
      <c r="H177" s="15">
        <f t="shared" si="83"/>
        <v>0.99984404677816863</v>
      </c>
      <c r="I177" s="16">
        <f t="shared" si="84"/>
        <v>6.7373948913649253E-3</v>
      </c>
      <c r="J177" s="15">
        <f t="shared" si="85"/>
        <v>6378143.6583308922</v>
      </c>
      <c r="K177" s="15">
        <f t="shared" si="86"/>
        <v>1.7662939253132753E-2</v>
      </c>
      <c r="L177" s="15">
        <f t="shared" si="87"/>
        <v>3.1197942305985781E-4</v>
      </c>
      <c r="M177" s="17">
        <f t="shared" si="88"/>
        <v>0</v>
      </c>
      <c r="N177" s="15">
        <f t="shared" si="89"/>
        <v>4.1016062568767442E-2</v>
      </c>
      <c r="O177" s="16">
        <f t="shared" si="90"/>
        <v>1.006425415468305</v>
      </c>
      <c r="P177" s="15">
        <f t="shared" si="91"/>
        <v>5.0605061445589135</v>
      </c>
      <c r="Q177" s="15">
        <f t="shared" si="92"/>
        <v>5.0888299080523174</v>
      </c>
      <c r="R177" s="15">
        <f t="shared" si="93"/>
        <v>62.80030827503375</v>
      </c>
      <c r="S177" s="15">
        <f t="shared" si="94"/>
        <v>60.850579278601671</v>
      </c>
      <c r="T177" s="15">
        <f t="shared" si="95"/>
        <v>1384.0294848656504</v>
      </c>
      <c r="U177" s="15">
        <f t="shared" si="96"/>
        <v>261639.35999174614</v>
      </c>
      <c r="V177" s="15">
        <f t="shared" si="97"/>
        <v>111985.76176540405</v>
      </c>
      <c r="W177" s="15">
        <f t="shared" si="98"/>
        <v>761534.70424774941</v>
      </c>
      <c r="X177" s="15">
        <f t="shared" si="99"/>
        <v>111940.9674606979</v>
      </c>
      <c r="Y177" s="15" t="str">
        <f>VLOOKUP(_xlfn.FLOOR.MATH(A177/8+11),Coef!$B$4:$C$23,2)</f>
        <v>N</v>
      </c>
      <c r="Z177" s="15">
        <f t="shared" si="100"/>
        <v>7</v>
      </c>
      <c r="AA177" s="15" t="str">
        <f>VLOOKUP(MOD(C177-1,3)*8+Z177,Coef!$A$2:$C$25,3)</f>
        <v>Q</v>
      </c>
      <c r="AB177" s="15">
        <f t="shared" si="101"/>
        <v>1</v>
      </c>
      <c r="AC177" s="15" t="str">
        <f>VLOOKUP(MOD(MOD(C177+1,2)*5+AB177,20)+1,Coef!$A$2:$C$21,3)</f>
        <v>G</v>
      </c>
      <c r="AD177" s="15"/>
      <c r="AE177" s="15" t="str">
        <f t="shared" si="79"/>
        <v>61534</v>
      </c>
      <c r="AF177" s="15" t="str">
        <f t="shared" si="79"/>
        <v>11940</v>
      </c>
      <c r="AG177" s="18" t="str">
        <f t="shared" si="102"/>
        <v>761534 mE 111940 mN 50 N</v>
      </c>
      <c r="AH177" s="52" t="str">
        <f t="shared" si="103"/>
        <v>50NQG6153411940</v>
      </c>
    </row>
    <row r="178" spans="1:34">
      <c r="A178" s="13">
        <v>74.151805613040324</v>
      </c>
      <c r="B178" s="13">
        <v>48.517916883567977</v>
      </c>
      <c r="C178" s="15">
        <f t="shared" si="80"/>
        <v>39</v>
      </c>
      <c r="D178" s="15">
        <f t="shared" si="81"/>
        <v>51</v>
      </c>
      <c r="E178" s="15">
        <f t="shared" ref="E178:F200" si="104">A178*PI()/180</f>
        <v>1.2941931542463658</v>
      </c>
      <c r="F178" s="15">
        <f t="shared" si="104"/>
        <v>0.84679739582720748</v>
      </c>
      <c r="G178" s="15">
        <f t="shared" si="82"/>
        <v>0.89011791851710798</v>
      </c>
      <c r="H178" s="15">
        <f t="shared" si="83"/>
        <v>0.27308952099226874</v>
      </c>
      <c r="I178" s="16">
        <f t="shared" si="84"/>
        <v>5.026174287411176E-4</v>
      </c>
      <c r="J178" s="15">
        <f t="shared" si="85"/>
        <v>6397985.9583646348</v>
      </c>
      <c r="K178" s="15">
        <f t="shared" si="86"/>
        <v>3.5226127349383387</v>
      </c>
      <c r="L178" s="15">
        <f t="shared" si="87"/>
        <v>12.408800480349763</v>
      </c>
      <c r="M178" s="17">
        <f t="shared" si="88"/>
        <v>0</v>
      </c>
      <c r="N178" s="15">
        <f t="shared" si="89"/>
        <v>-4.3320522689900498E-2</v>
      </c>
      <c r="O178" s="16">
        <f t="shared" si="90"/>
        <v>-11.408297862921021</v>
      </c>
      <c r="P178" s="15">
        <f t="shared" si="91"/>
        <v>-7.4042759129939739</v>
      </c>
      <c r="Q178" s="15">
        <f t="shared" si="92"/>
        <v>-64.011303636475546</v>
      </c>
      <c r="R178" s="15">
        <f t="shared" si="93"/>
        <v>-506.65456199249189</v>
      </c>
      <c r="S178" s="15">
        <f t="shared" si="94"/>
        <v>19768.619158214642</v>
      </c>
      <c r="T178" s="15">
        <f t="shared" si="95"/>
        <v>44480.768181384847</v>
      </c>
      <c r="U178" s="15">
        <f t="shared" si="96"/>
        <v>-75670.467090010672</v>
      </c>
      <c r="V178" s="15">
        <f t="shared" si="97"/>
        <v>8233844.1241319627</v>
      </c>
      <c r="W178" s="15">
        <f t="shared" si="98"/>
        <v>424359.80109682534</v>
      </c>
      <c r="X178" s="15">
        <f t="shared" si="99"/>
        <v>8230550.5864823107</v>
      </c>
      <c r="Y178" s="15" t="str">
        <f>VLOOKUP(_xlfn.FLOOR.MATH(A178/8+11),Coef!$B$4:$C$23,2)</f>
        <v>X</v>
      </c>
      <c r="Z178" s="15">
        <f t="shared" si="100"/>
        <v>4</v>
      </c>
      <c r="AA178" s="15" t="str">
        <f>VLOOKUP(MOD(C178-1,3)*8+Z178,Coef!$A$2:$C$25,3)</f>
        <v>V</v>
      </c>
      <c r="AB178" s="15">
        <f t="shared" si="101"/>
        <v>2</v>
      </c>
      <c r="AC178" s="15" t="str">
        <f>VLOOKUP(MOD(MOD(C178+1,2)*5+AB178,20)+1,Coef!$A$2:$C$21,3)</f>
        <v>C</v>
      </c>
      <c r="AD178" s="15"/>
      <c r="AE178" s="15" t="str">
        <f t="shared" ref="AE178:AF200" si="105">RIGHT(_xlfn.FLOOR.MATH(1000000+W178),5)</f>
        <v>24359</v>
      </c>
      <c r="AF178" s="15" t="str">
        <f t="shared" si="105"/>
        <v>30550</v>
      </c>
      <c r="AG178" s="18" t="str">
        <f t="shared" si="102"/>
        <v>424359 mE 8230550 mN 39 N</v>
      </c>
      <c r="AH178" s="52" t="str">
        <f t="shared" si="103"/>
        <v>39XVC2435930550</v>
      </c>
    </row>
    <row r="179" spans="1:34">
      <c r="A179" s="13">
        <v>-14.083850472339194</v>
      </c>
      <c r="B179" s="13">
        <v>177.58735374431564</v>
      </c>
      <c r="C179" s="15">
        <f t="shared" si="80"/>
        <v>60</v>
      </c>
      <c r="D179" s="15">
        <f t="shared" si="81"/>
        <v>177</v>
      </c>
      <c r="E179" s="15">
        <f t="shared" si="104"/>
        <v>-0.24580956210087751</v>
      </c>
      <c r="F179" s="15">
        <f t="shared" si="104"/>
        <v>3.099484032742188</v>
      </c>
      <c r="G179" s="15">
        <f t="shared" si="82"/>
        <v>3.0892327760299634</v>
      </c>
      <c r="H179" s="15">
        <f t="shared" si="83"/>
        <v>0.96994064267668856</v>
      </c>
      <c r="I179" s="16">
        <f t="shared" si="84"/>
        <v>6.3404165069491604E-3</v>
      </c>
      <c r="J179" s="15">
        <f t="shared" si="85"/>
        <v>6379401.5505262865</v>
      </c>
      <c r="K179" s="15">
        <f t="shared" si="86"/>
        <v>-0.25088301378691047</v>
      </c>
      <c r="L179" s="15">
        <f t="shared" si="87"/>
        <v>6.2942286606803108E-2</v>
      </c>
      <c r="M179" s="17">
        <f t="shared" si="88"/>
        <v>0</v>
      </c>
      <c r="N179" s="15">
        <f t="shared" si="89"/>
        <v>1.0251256712224599E-2</v>
      </c>
      <c r="O179" s="16">
        <f t="shared" si="90"/>
        <v>0.94339812990014604</v>
      </c>
      <c r="P179" s="15">
        <f t="shared" si="91"/>
        <v>4.9942822654816652</v>
      </c>
      <c r="Q179" s="15">
        <f t="shared" si="92"/>
        <v>3.9829130617713653</v>
      </c>
      <c r="R179" s="15">
        <f t="shared" si="93"/>
        <v>58.933525061839305</v>
      </c>
      <c r="S179" s="15">
        <f t="shared" si="94"/>
        <v>31.559545283254785</v>
      </c>
      <c r="T179" s="15">
        <f t="shared" si="95"/>
        <v>1191.3375171795076</v>
      </c>
      <c r="U179" s="15">
        <f t="shared" si="96"/>
        <v>63432.080743362763</v>
      </c>
      <c r="V179" s="15">
        <f t="shared" si="97"/>
        <v>-1557701.9533084682</v>
      </c>
      <c r="W179" s="15">
        <f t="shared" si="98"/>
        <v>563406.70791106543</v>
      </c>
      <c r="X179" s="15">
        <f t="shared" si="99"/>
        <v>8442921.1274728552</v>
      </c>
      <c r="Y179" s="15" t="str">
        <f>VLOOKUP(_xlfn.FLOOR.MATH(A179/8+11),Coef!$B$4:$C$23,2)</f>
        <v>L</v>
      </c>
      <c r="Z179" s="15">
        <f t="shared" si="100"/>
        <v>5</v>
      </c>
      <c r="AA179" s="15" t="str">
        <f>VLOOKUP(MOD(C179-1,3)*8+Z179,Coef!$A$2:$C$25,3)</f>
        <v>W</v>
      </c>
      <c r="AB179" s="15">
        <f t="shared" si="101"/>
        <v>4</v>
      </c>
      <c r="AC179" s="15" t="str">
        <f>VLOOKUP(MOD(MOD(C179+1,2)*5+AB179,20)+1,Coef!$A$2:$C$21,3)</f>
        <v>K</v>
      </c>
      <c r="AD179" s="15"/>
      <c r="AE179" s="15" t="str">
        <f t="shared" si="105"/>
        <v>63406</v>
      </c>
      <c r="AF179" s="15" t="str">
        <f t="shared" si="105"/>
        <v>42921</v>
      </c>
      <c r="AG179" s="18" t="str">
        <f t="shared" si="102"/>
        <v>563406 mE 8442921 mN 60 N</v>
      </c>
      <c r="AH179" s="52" t="str">
        <f t="shared" si="103"/>
        <v>60LWK6340642921</v>
      </c>
    </row>
    <row r="180" spans="1:34">
      <c r="A180" s="13">
        <v>65.337531105251571</v>
      </c>
      <c r="B180" s="13">
        <v>-62.13662701082086</v>
      </c>
      <c r="C180" s="15">
        <f t="shared" si="80"/>
        <v>20</v>
      </c>
      <c r="D180" s="15">
        <f t="shared" si="81"/>
        <v>-63</v>
      </c>
      <c r="E180" s="15">
        <f t="shared" si="104"/>
        <v>1.1403550429108498</v>
      </c>
      <c r="F180" s="15">
        <f t="shared" si="104"/>
        <v>-1.0844887274224662</v>
      </c>
      <c r="G180" s="15">
        <f t="shared" si="82"/>
        <v>-1.0995574287564276</v>
      </c>
      <c r="H180" s="15">
        <f t="shared" si="83"/>
        <v>0.41727187376374403</v>
      </c>
      <c r="I180" s="16">
        <f t="shared" si="84"/>
        <v>1.1734529925074748E-3</v>
      </c>
      <c r="J180" s="15">
        <f t="shared" si="85"/>
        <v>6395842.1162023218</v>
      </c>
      <c r="K180" s="15">
        <f t="shared" si="86"/>
        <v>2.1779126750499449</v>
      </c>
      <c r="L180" s="15">
        <f t="shared" si="87"/>
        <v>4.7433036201432071</v>
      </c>
      <c r="M180" s="17">
        <f t="shared" si="88"/>
        <v>0</v>
      </c>
      <c r="N180" s="15">
        <f t="shared" si="89"/>
        <v>1.5068701333961432E-2</v>
      </c>
      <c r="O180" s="16">
        <f t="shared" si="90"/>
        <v>-3.7421301671506995</v>
      </c>
      <c r="P180" s="15">
        <f t="shared" si="91"/>
        <v>0.26726296475706268</v>
      </c>
      <c r="Q180" s="15">
        <f t="shared" si="92"/>
        <v>-57.54127704582811</v>
      </c>
      <c r="R180" s="15">
        <f t="shared" si="93"/>
        <v>-193.13264289051679</v>
      </c>
      <c r="S180" s="15">
        <f t="shared" si="94"/>
        <v>1709.5466461544095</v>
      </c>
      <c r="T180" s="15">
        <f t="shared" si="95"/>
        <v>-1261.2182413001408</v>
      </c>
      <c r="U180" s="15">
        <f t="shared" si="96"/>
        <v>40214.434165764636</v>
      </c>
      <c r="V180" s="15">
        <f t="shared" si="97"/>
        <v>7249247.5542409113</v>
      </c>
      <c r="W180" s="15">
        <f t="shared" si="98"/>
        <v>540198.34839209833</v>
      </c>
      <c r="X180" s="15">
        <f t="shared" si="99"/>
        <v>7246347.8552192152</v>
      </c>
      <c r="Y180" s="15" t="str">
        <f>VLOOKUP(_xlfn.FLOOR.MATH(A180/8+11),Coef!$B$4:$C$23,2)</f>
        <v>W</v>
      </c>
      <c r="Z180" s="15">
        <f t="shared" si="100"/>
        <v>5</v>
      </c>
      <c r="AA180" s="15" t="str">
        <f>VLOOKUP(MOD(C180-1,3)*8+Z180,Coef!$A$2:$C$25,3)</f>
        <v>N</v>
      </c>
      <c r="AB180" s="15">
        <f t="shared" si="101"/>
        <v>12</v>
      </c>
      <c r="AC180" s="15" t="str">
        <f>VLOOKUP(MOD(MOD(C180+1,2)*5+AB180,20)+1,Coef!$A$2:$C$21,3)</f>
        <v>T</v>
      </c>
      <c r="AD180" s="15"/>
      <c r="AE180" s="15" t="str">
        <f t="shared" si="105"/>
        <v>40198</v>
      </c>
      <c r="AF180" s="15" t="str">
        <f t="shared" si="105"/>
        <v>46347</v>
      </c>
      <c r="AG180" s="18" t="str">
        <f t="shared" si="102"/>
        <v>540198 mE 7246347 mN 20 S</v>
      </c>
      <c r="AH180" s="52" t="str">
        <f t="shared" si="103"/>
        <v>20WNT4019846347</v>
      </c>
    </row>
    <row r="181" spans="1:34">
      <c r="A181" s="13">
        <v>-74.864119987792165</v>
      </c>
      <c r="B181" s="13">
        <v>-4.8460375823264314</v>
      </c>
      <c r="C181" s="15">
        <f t="shared" si="80"/>
        <v>30</v>
      </c>
      <c r="D181" s="15">
        <f t="shared" si="81"/>
        <v>-3</v>
      </c>
      <c r="E181" s="15">
        <f t="shared" si="104"/>
        <v>-1.3066253853950702</v>
      </c>
      <c r="F181" s="15">
        <f t="shared" si="104"/>
        <v>-8.4579311486982001E-2</v>
      </c>
      <c r="G181" s="15">
        <f t="shared" si="82"/>
        <v>-5.2359877559829883E-2</v>
      </c>
      <c r="H181" s="15">
        <f t="shared" si="83"/>
        <v>0.26110905999325196</v>
      </c>
      <c r="I181" s="16">
        <f t="shared" si="84"/>
        <v>4.5948501797835441E-4</v>
      </c>
      <c r="J181" s="15">
        <f t="shared" si="85"/>
        <v>6398123.8737866282</v>
      </c>
      <c r="K181" s="15">
        <f t="shared" si="86"/>
        <v>-3.6969583029412822</v>
      </c>
      <c r="L181" s="15">
        <f t="shared" si="87"/>
        <v>13.667500693686486</v>
      </c>
      <c r="M181" s="17">
        <f t="shared" si="88"/>
        <v>0</v>
      </c>
      <c r="N181" s="15">
        <f t="shared" si="89"/>
        <v>-3.2219433927152118E-2</v>
      </c>
      <c r="O181" s="16">
        <f t="shared" si="90"/>
        <v>-12.667041208668508</v>
      </c>
      <c r="P181" s="15">
        <f t="shared" si="91"/>
        <v>-8.6633644840187554</v>
      </c>
      <c r="Q181" s="15">
        <f t="shared" si="92"/>
        <v>-53.843763799670924</v>
      </c>
      <c r="R181" s="15">
        <f t="shared" si="93"/>
        <v>-546.86280796168762</v>
      </c>
      <c r="S181" s="15">
        <f t="shared" si="94"/>
        <v>24398.473139368005</v>
      </c>
      <c r="T181" s="15">
        <f t="shared" si="95"/>
        <v>57745.020690724268</v>
      </c>
      <c r="U181" s="15">
        <f t="shared" si="96"/>
        <v>-53818.004916962447</v>
      </c>
      <c r="V181" s="15">
        <f t="shared" si="97"/>
        <v>-8312607.9692899557</v>
      </c>
      <c r="W181" s="15">
        <f t="shared" si="98"/>
        <v>446203.52228500432</v>
      </c>
      <c r="X181" s="15">
        <f t="shared" si="99"/>
        <v>1690717.0738977604</v>
      </c>
      <c r="Y181" s="15" t="str">
        <f>VLOOKUP(_xlfn.FLOOR.MATH(A181/8+11),Coef!$B$4:$C$23,2)</f>
        <v>C</v>
      </c>
      <c r="Z181" s="15">
        <f t="shared" si="100"/>
        <v>4</v>
      </c>
      <c r="AA181" s="15" t="str">
        <f>VLOOKUP(MOD(C181-1,3)*8+Z181,Coef!$A$2:$C$25,3)</f>
        <v>V</v>
      </c>
      <c r="AB181" s="15">
        <f t="shared" si="101"/>
        <v>16</v>
      </c>
      <c r="AC181" s="15" t="str">
        <f>VLOOKUP(MOD(MOD(C181+1,2)*5+AB181,20)+1,Coef!$A$2:$C$21,3)</f>
        <v>B</v>
      </c>
      <c r="AD181" s="15"/>
      <c r="AE181" s="15" t="str">
        <f t="shared" si="105"/>
        <v>46203</v>
      </c>
      <c r="AF181" s="15" t="str">
        <f t="shared" si="105"/>
        <v>90717</v>
      </c>
      <c r="AG181" s="18" t="str">
        <f t="shared" si="102"/>
        <v>446203 mE 1690717 mN 30 S</v>
      </c>
      <c r="AH181" s="52" t="str">
        <f t="shared" si="103"/>
        <v>30CVB4620390717</v>
      </c>
    </row>
    <row r="182" spans="1:34">
      <c r="A182" s="13">
        <v>75.689036614105248</v>
      </c>
      <c r="B182" s="13">
        <v>-20.114907849094976</v>
      </c>
      <c r="C182" s="15">
        <f t="shared" si="80"/>
        <v>27</v>
      </c>
      <c r="D182" s="15">
        <f t="shared" si="81"/>
        <v>-21</v>
      </c>
      <c r="E182" s="15">
        <f t="shared" si="104"/>
        <v>1.3210228965786774</v>
      </c>
      <c r="F182" s="15">
        <f t="shared" si="104"/>
        <v>-0.35107137070195804</v>
      </c>
      <c r="G182" s="15">
        <f t="shared" si="82"/>
        <v>-0.36651914291880922</v>
      </c>
      <c r="H182" s="15">
        <f t="shared" si="83"/>
        <v>0.24718442662841064</v>
      </c>
      <c r="I182" s="16">
        <f t="shared" si="84"/>
        <v>4.1178420440099445E-4</v>
      </c>
      <c r="J182" s="15">
        <f t="shared" si="85"/>
        <v>6398276.4070139611</v>
      </c>
      <c r="K182" s="15">
        <f t="shared" si="86"/>
        <v>3.9200222454117144</v>
      </c>
      <c r="L182" s="15">
        <f t="shared" si="87"/>
        <v>15.3665744045227</v>
      </c>
      <c r="M182" s="17">
        <f t="shared" si="88"/>
        <v>0</v>
      </c>
      <c r="N182" s="15">
        <f t="shared" si="89"/>
        <v>1.5447772216851174E-2</v>
      </c>
      <c r="O182" s="16">
        <f t="shared" si="90"/>
        <v>-14.366162620318299</v>
      </c>
      <c r="P182" s="15">
        <f t="shared" si="91"/>
        <v>-10.362867668418167</v>
      </c>
      <c r="Q182" s="15">
        <f t="shared" si="92"/>
        <v>-35.093958041113787</v>
      </c>
      <c r="R182" s="15">
        <f t="shared" si="93"/>
        <v>-596.10666996052271</v>
      </c>
      <c r="S182" s="15">
        <f t="shared" si="94"/>
        <v>31339.434920777294</v>
      </c>
      <c r="T182" s="15">
        <f t="shared" si="95"/>
        <v>78170.516738496051</v>
      </c>
      <c r="U182" s="15">
        <f t="shared" si="96"/>
        <v>24430.637412904209</v>
      </c>
      <c r="V182" s="15">
        <f t="shared" si="97"/>
        <v>8404031.8923521768</v>
      </c>
      <c r="W182" s="15">
        <f t="shared" si="98"/>
        <v>524420.86515793903</v>
      </c>
      <c r="X182" s="15">
        <f t="shared" si="99"/>
        <v>8400670.2795952372</v>
      </c>
      <c r="Y182" s="15" t="str">
        <f>VLOOKUP(_xlfn.FLOOR.MATH(A182/8+11),Coef!$B$4:$C$23,2)</f>
        <v>X</v>
      </c>
      <c r="Z182" s="15">
        <f t="shared" si="100"/>
        <v>5</v>
      </c>
      <c r="AA182" s="15" t="str">
        <f>VLOOKUP(MOD(C182-1,3)*8+Z182,Coef!$A$2:$C$25,3)</f>
        <v>W</v>
      </c>
      <c r="AB182" s="15">
        <f t="shared" si="101"/>
        <v>4</v>
      </c>
      <c r="AC182" s="15" t="str">
        <f>VLOOKUP(MOD(MOD(C182+1,2)*5+AB182,20)+1,Coef!$A$2:$C$21,3)</f>
        <v>E</v>
      </c>
      <c r="AD182" s="15"/>
      <c r="AE182" s="15" t="str">
        <f t="shared" si="105"/>
        <v>24420</v>
      </c>
      <c r="AF182" s="15" t="str">
        <f t="shared" si="105"/>
        <v>00670</v>
      </c>
      <c r="AG182" s="18" t="str">
        <f t="shared" si="102"/>
        <v>524420 mE 8400670 mN 27 S</v>
      </c>
      <c r="AH182" s="52" t="str">
        <f t="shared" si="103"/>
        <v>27XWE2442000670</v>
      </c>
    </row>
    <row r="183" spans="1:34">
      <c r="A183" s="13">
        <v>56.252556355408387</v>
      </c>
      <c r="B183" s="13">
        <v>175.95913309453448</v>
      </c>
      <c r="C183" s="15">
        <f t="shared" si="80"/>
        <v>60</v>
      </c>
      <c r="D183" s="15">
        <f t="shared" si="81"/>
        <v>177</v>
      </c>
      <c r="E183" s="15">
        <f t="shared" si="104"/>
        <v>0.98179232106553782</v>
      </c>
      <c r="F183" s="15">
        <f t="shared" si="104"/>
        <v>3.0710662214545454</v>
      </c>
      <c r="G183" s="15">
        <f t="shared" si="82"/>
        <v>3.0892327760299634</v>
      </c>
      <c r="H183" s="15">
        <f t="shared" si="83"/>
        <v>0.5555331349376692</v>
      </c>
      <c r="I183" s="16">
        <f t="shared" si="84"/>
        <v>2.0799237214981633E-3</v>
      </c>
      <c r="J183" s="15">
        <f t="shared" si="85"/>
        <v>6392948.6566871693</v>
      </c>
      <c r="K183" s="15">
        <f t="shared" si="86"/>
        <v>1.4967503231731096</v>
      </c>
      <c r="L183" s="15">
        <f t="shared" si="87"/>
        <v>2.2402615299188082</v>
      </c>
      <c r="M183" s="17">
        <f t="shared" si="88"/>
        <v>0</v>
      </c>
      <c r="N183" s="15">
        <f t="shared" si="89"/>
        <v>-1.8166554575417937E-2</v>
      </c>
      <c r="O183" s="16">
        <f t="shared" si="90"/>
        <v>-1.2381816061973101</v>
      </c>
      <c r="P183" s="15">
        <f t="shared" si="91"/>
        <v>2.7784750879054245</v>
      </c>
      <c r="Q183" s="15">
        <f t="shared" si="92"/>
        <v>-30.006561644294013</v>
      </c>
      <c r="R183" s="15">
        <f t="shared" si="93"/>
        <v>-64.892476730536728</v>
      </c>
      <c r="S183" s="15">
        <f t="shared" si="94"/>
        <v>-124.96849573260825</v>
      </c>
      <c r="T183" s="15">
        <f t="shared" si="95"/>
        <v>-2870.5039355128774</v>
      </c>
      <c r="U183" s="15">
        <f t="shared" si="96"/>
        <v>-64517.068030603834</v>
      </c>
      <c r="V183" s="15">
        <f t="shared" si="97"/>
        <v>6237170.9769929685</v>
      </c>
      <c r="W183" s="15">
        <f t="shared" si="98"/>
        <v>435508.73879660841</v>
      </c>
      <c r="X183" s="15">
        <f t="shared" si="99"/>
        <v>6234676.1086021718</v>
      </c>
      <c r="Y183" s="15" t="str">
        <f>VLOOKUP(_xlfn.FLOOR.MATH(A183/8+11),Coef!$B$4:$C$23,2)</f>
        <v>V</v>
      </c>
      <c r="Z183" s="15">
        <f t="shared" si="100"/>
        <v>4</v>
      </c>
      <c r="AA183" s="15" t="str">
        <f>VLOOKUP(MOD(C183-1,3)*8+Z183,Coef!$A$2:$C$25,3)</f>
        <v>V</v>
      </c>
      <c r="AB183" s="15">
        <f t="shared" si="101"/>
        <v>2</v>
      </c>
      <c r="AC183" s="15" t="str">
        <f>VLOOKUP(MOD(MOD(C183+1,2)*5+AB183,20)+1,Coef!$A$2:$C$21,3)</f>
        <v>H</v>
      </c>
      <c r="AD183" s="15"/>
      <c r="AE183" s="15" t="str">
        <f t="shared" si="105"/>
        <v>35508</v>
      </c>
      <c r="AF183" s="15" t="str">
        <f t="shared" si="105"/>
        <v>34676</v>
      </c>
      <c r="AG183" s="18" t="str">
        <f t="shared" si="102"/>
        <v>435508 mE 6234676 mN 60 N</v>
      </c>
      <c r="AH183" s="52" t="str">
        <f t="shared" si="103"/>
        <v>60VVH3550834676</v>
      </c>
    </row>
    <row r="184" spans="1:34">
      <c r="A184" s="13">
        <v>72.901608289712669</v>
      </c>
      <c r="B184" s="13">
        <v>47.867285386104783</v>
      </c>
      <c r="C184" s="15">
        <f t="shared" si="80"/>
        <v>38</v>
      </c>
      <c r="D184" s="15">
        <f t="shared" si="81"/>
        <v>45</v>
      </c>
      <c r="E184" s="15">
        <f t="shared" si="104"/>
        <v>1.2723730946546783</v>
      </c>
      <c r="F184" s="15">
        <f t="shared" si="104"/>
        <v>0.83544173397929355</v>
      </c>
      <c r="G184" s="15">
        <f t="shared" si="82"/>
        <v>0.78539816339744828</v>
      </c>
      <c r="H184" s="15">
        <f t="shared" si="83"/>
        <v>0.29401349605355515</v>
      </c>
      <c r="I184" s="16">
        <f t="shared" si="84"/>
        <v>5.8258863084223835E-4</v>
      </c>
      <c r="J184" s="15">
        <f t="shared" si="85"/>
        <v>6397730.2748969262</v>
      </c>
      <c r="K184" s="15">
        <f t="shared" si="86"/>
        <v>3.2508754902365049</v>
      </c>
      <c r="L184" s="15">
        <f t="shared" si="87"/>
        <v>10.568191453020436</v>
      </c>
      <c r="M184" s="17">
        <f t="shared" si="88"/>
        <v>0</v>
      </c>
      <c r="N184" s="15">
        <f t="shared" si="89"/>
        <v>5.0043570581845276E-2</v>
      </c>
      <c r="O184" s="16">
        <f t="shared" si="90"/>
        <v>-9.5676088643895945</v>
      </c>
      <c r="P184" s="15">
        <f t="shared" si="91"/>
        <v>-5.5629467977048046</v>
      </c>
      <c r="Q184" s="15">
        <f t="shared" si="92"/>
        <v>-73.175518650874409</v>
      </c>
      <c r="R184" s="15">
        <f t="shared" si="93"/>
        <v>-442.14291445956462</v>
      </c>
      <c r="S184" s="15">
        <f t="shared" si="94"/>
        <v>13810.424211679292</v>
      </c>
      <c r="T184" s="15">
        <f t="shared" si="95"/>
        <v>27972.892401250192</v>
      </c>
      <c r="U184" s="15">
        <f t="shared" si="96"/>
        <v>94100.411038672028</v>
      </c>
      <c r="V184" s="15">
        <f t="shared" si="97"/>
        <v>8094992.1115747355</v>
      </c>
      <c r="W184" s="15">
        <f t="shared" si="98"/>
        <v>594062.7708742565</v>
      </c>
      <c r="X184" s="15">
        <f t="shared" si="99"/>
        <v>8091754.1147301057</v>
      </c>
      <c r="Y184" s="15" t="str">
        <f>VLOOKUP(_xlfn.FLOOR.MATH(A184/8+11),Coef!$B$4:$C$23,2)</f>
        <v>X</v>
      </c>
      <c r="Z184" s="15">
        <f t="shared" si="100"/>
        <v>5</v>
      </c>
      <c r="AA184" s="15" t="str">
        <f>VLOOKUP(MOD(C184-1,3)*8+Z184,Coef!$A$2:$C$25,3)</f>
        <v>N</v>
      </c>
      <c r="AB184" s="15">
        <f t="shared" si="101"/>
        <v>0</v>
      </c>
      <c r="AC184" s="15" t="str">
        <f>VLOOKUP(MOD(MOD(C184+1,2)*5+AB184,20)+1,Coef!$A$2:$C$21,3)</f>
        <v>F</v>
      </c>
      <c r="AD184" s="15"/>
      <c r="AE184" s="15" t="str">
        <f t="shared" si="105"/>
        <v>94062</v>
      </c>
      <c r="AF184" s="15" t="str">
        <f t="shared" si="105"/>
        <v>91754</v>
      </c>
      <c r="AG184" s="18" t="str">
        <f t="shared" si="102"/>
        <v>594062 mE 8091754 mN 38 N</v>
      </c>
      <c r="AH184" s="52" t="str">
        <f t="shared" si="103"/>
        <v>38XNF9406291754</v>
      </c>
    </row>
    <row r="185" spans="1:34">
      <c r="A185" s="13">
        <v>41.799829245284513</v>
      </c>
      <c r="B185" s="13">
        <v>10.298895356157658</v>
      </c>
      <c r="C185" s="15">
        <f t="shared" si="80"/>
        <v>32</v>
      </c>
      <c r="D185" s="15">
        <f t="shared" si="81"/>
        <v>9</v>
      </c>
      <c r="E185" s="15">
        <f t="shared" si="104"/>
        <v>0.72954464710163114</v>
      </c>
      <c r="F185" s="15">
        <f t="shared" si="104"/>
        <v>0.1797496332833052</v>
      </c>
      <c r="G185" s="15">
        <f t="shared" si="82"/>
        <v>0.15707963267948966</v>
      </c>
      <c r="H185" s="15">
        <f t="shared" si="83"/>
        <v>0.74547798610094751</v>
      </c>
      <c r="I185" s="16">
        <f t="shared" si="84"/>
        <v>3.7453906271155443E-3</v>
      </c>
      <c r="J185" s="15">
        <f t="shared" si="85"/>
        <v>6387642.6972273393</v>
      </c>
      <c r="K185" s="15">
        <f t="shared" si="86"/>
        <v>0.89409782848343833</v>
      </c>
      <c r="L185" s="15">
        <f t="shared" si="87"/>
        <v>0.79941092689879989</v>
      </c>
      <c r="M185" s="17">
        <f t="shared" si="88"/>
        <v>0</v>
      </c>
      <c r="N185" s="15">
        <f t="shared" si="89"/>
        <v>2.2670000603815549E-2</v>
      </c>
      <c r="O185" s="16">
        <f t="shared" si="90"/>
        <v>0.20433446372831565</v>
      </c>
      <c r="P185" s="15">
        <f t="shared" si="91"/>
        <v>4.2343537005490397</v>
      </c>
      <c r="Q185" s="15">
        <f t="shared" si="92"/>
        <v>-8.5242452261699917</v>
      </c>
      <c r="R185" s="15">
        <f t="shared" si="93"/>
        <v>15.296424495605233</v>
      </c>
      <c r="S185" s="15">
        <f t="shared" si="94"/>
        <v>-208.037352218693</v>
      </c>
      <c r="T185" s="15">
        <f t="shared" si="95"/>
        <v>-755.46986167988223</v>
      </c>
      <c r="U185" s="15">
        <f t="shared" si="96"/>
        <v>107952.12405570509</v>
      </c>
      <c r="V185" s="15">
        <f t="shared" si="97"/>
        <v>4630219.3107979214</v>
      </c>
      <c r="W185" s="15">
        <f t="shared" si="98"/>
        <v>607908.9432060828</v>
      </c>
      <c r="X185" s="15">
        <f t="shared" si="99"/>
        <v>4628367.2230736027</v>
      </c>
      <c r="Y185" s="15" t="str">
        <f>VLOOKUP(_xlfn.FLOOR.MATH(A185/8+11),Coef!$B$4:$C$23,2)</f>
        <v>T</v>
      </c>
      <c r="Z185" s="15">
        <f t="shared" si="100"/>
        <v>6</v>
      </c>
      <c r="AA185" s="15" t="str">
        <f>VLOOKUP(MOD(C185-1,3)*8+Z185,Coef!$A$2:$C$25,3)</f>
        <v>P</v>
      </c>
      <c r="AB185" s="15">
        <f t="shared" si="101"/>
        <v>6</v>
      </c>
      <c r="AC185" s="15" t="str">
        <f>VLOOKUP(MOD(MOD(C185+1,2)*5+AB185,20)+1,Coef!$A$2:$C$21,3)</f>
        <v>M</v>
      </c>
      <c r="AD185" s="15"/>
      <c r="AE185" s="15" t="str">
        <f t="shared" si="105"/>
        <v>07908</v>
      </c>
      <c r="AF185" s="15" t="str">
        <f t="shared" si="105"/>
        <v>28367</v>
      </c>
      <c r="AG185" s="18" t="str">
        <f t="shared" si="102"/>
        <v>607908 mE 4628367 mN 32 N</v>
      </c>
      <c r="AH185" s="52" t="str">
        <f t="shared" si="103"/>
        <v>32TPM0790828367</v>
      </c>
    </row>
    <row r="186" spans="1:34">
      <c r="A186" s="13">
        <v>41.34837863840302</v>
      </c>
      <c r="B186" s="13">
        <v>58.840696687792587</v>
      </c>
      <c r="C186" s="15">
        <f t="shared" si="80"/>
        <v>40</v>
      </c>
      <c r="D186" s="15">
        <f t="shared" si="81"/>
        <v>57</v>
      </c>
      <c r="E186" s="15">
        <f t="shared" si="104"/>
        <v>0.72166534760142254</v>
      </c>
      <c r="F186" s="15">
        <f t="shared" si="104"/>
        <v>1.0269638913693027</v>
      </c>
      <c r="G186" s="15">
        <f t="shared" si="82"/>
        <v>0.99483767363676778</v>
      </c>
      <c r="H186" s="15">
        <f t="shared" si="83"/>
        <v>0.75070658244435429</v>
      </c>
      <c r="I186" s="16">
        <f t="shared" si="84"/>
        <v>3.7981133411719185E-3</v>
      </c>
      <c r="J186" s="15">
        <f t="shared" si="85"/>
        <v>6387474.9452276221</v>
      </c>
      <c r="K186" s="15">
        <f t="shared" si="86"/>
        <v>0.88001862558157939</v>
      </c>
      <c r="L186" s="15">
        <f t="shared" si="87"/>
        <v>0.77443278137049198</v>
      </c>
      <c r="M186" s="17">
        <f t="shared" si="88"/>
        <v>0</v>
      </c>
      <c r="N186" s="15">
        <f t="shared" si="89"/>
        <v>3.2126217732534879E-2</v>
      </c>
      <c r="O186" s="16">
        <f t="shared" si="90"/>
        <v>0.22936533197067993</v>
      </c>
      <c r="P186" s="15">
        <f t="shared" si="91"/>
        <v>4.2598079413598651</v>
      </c>
      <c r="Q186" s="15">
        <f t="shared" si="92"/>
        <v>-8.1162701032628934</v>
      </c>
      <c r="R186" s="15">
        <f t="shared" si="93"/>
        <v>16.737478867496947</v>
      </c>
      <c r="S186" s="15">
        <f t="shared" si="94"/>
        <v>-203.06320756009228</v>
      </c>
      <c r="T186" s="15">
        <f t="shared" si="95"/>
        <v>-699.06269576573698</v>
      </c>
      <c r="U186" s="15">
        <f t="shared" si="96"/>
        <v>154052.47442632524</v>
      </c>
      <c r="V186" s="15">
        <f t="shared" si="97"/>
        <v>4580898.3590644486</v>
      </c>
      <c r="W186" s="15">
        <f t="shared" si="98"/>
        <v>653990.85343655478</v>
      </c>
      <c r="X186" s="15">
        <f t="shared" si="99"/>
        <v>4579065.999720823</v>
      </c>
      <c r="Y186" s="15" t="str">
        <f>VLOOKUP(_xlfn.FLOOR.MATH(A186/8+11),Coef!$B$4:$C$23,2)</f>
        <v>T</v>
      </c>
      <c r="Z186" s="15">
        <f t="shared" si="100"/>
        <v>6</v>
      </c>
      <c r="AA186" s="15" t="str">
        <f>VLOOKUP(MOD(C186-1,3)*8+Z186,Coef!$A$2:$C$25,3)</f>
        <v>F</v>
      </c>
      <c r="AB186" s="15">
        <f t="shared" si="101"/>
        <v>5</v>
      </c>
      <c r="AC186" s="15" t="str">
        <f>VLOOKUP(MOD(MOD(C186+1,2)*5+AB186,20)+1,Coef!$A$2:$C$21,3)</f>
        <v>L</v>
      </c>
      <c r="AD186" s="15"/>
      <c r="AE186" s="15" t="str">
        <f t="shared" si="105"/>
        <v>53990</v>
      </c>
      <c r="AF186" s="15" t="str">
        <f t="shared" si="105"/>
        <v>79065</v>
      </c>
      <c r="AG186" s="18" t="str">
        <f t="shared" si="102"/>
        <v>653990 mE 4579065 mN 40 N</v>
      </c>
      <c r="AH186" s="52" t="str">
        <f t="shared" si="103"/>
        <v>40TFL5399079065</v>
      </c>
    </row>
    <row r="187" spans="1:34">
      <c r="A187" s="13">
        <v>27.732169687574157</v>
      </c>
      <c r="B187" s="13">
        <v>7.4319976823302341</v>
      </c>
      <c r="C187" s="15">
        <f t="shared" si="80"/>
        <v>32</v>
      </c>
      <c r="D187" s="15">
        <f t="shared" si="81"/>
        <v>9</v>
      </c>
      <c r="E187" s="15">
        <f t="shared" si="104"/>
        <v>0.48401766976993621</v>
      </c>
      <c r="F187" s="15">
        <f t="shared" si="104"/>
        <v>0.12971282955725016</v>
      </c>
      <c r="G187" s="15">
        <f t="shared" si="82"/>
        <v>0.15707963267948966</v>
      </c>
      <c r="H187" s="15">
        <f t="shared" si="83"/>
        <v>0.885132492756324</v>
      </c>
      <c r="I187" s="16">
        <f t="shared" si="84"/>
        <v>5.2801230091843159E-3</v>
      </c>
      <c r="J187" s="15">
        <f t="shared" si="85"/>
        <v>6382764.9192131925</v>
      </c>
      <c r="K187" s="15">
        <f t="shared" si="86"/>
        <v>0.52572817686754003</v>
      </c>
      <c r="L187" s="15">
        <f t="shared" si="87"/>
        <v>0.27639011595246743</v>
      </c>
      <c r="M187" s="17">
        <f t="shared" si="88"/>
        <v>0</v>
      </c>
      <c r="N187" s="15">
        <f t="shared" si="89"/>
        <v>-2.7366803122239491E-2</v>
      </c>
      <c r="O187" s="16">
        <f t="shared" si="90"/>
        <v>0.72889000705671692</v>
      </c>
      <c r="P187" s="15">
        <f t="shared" si="91"/>
        <v>4.7712425099261599</v>
      </c>
      <c r="Q187" s="15">
        <f t="shared" si="92"/>
        <v>0.25993481220398645</v>
      </c>
      <c r="R187" s="15">
        <f t="shared" si="93"/>
        <v>45.989804625884794</v>
      </c>
      <c r="S187" s="15">
        <f t="shared" si="94"/>
        <v>-57.737901576600265</v>
      </c>
      <c r="T187" s="15">
        <f t="shared" si="95"/>
        <v>566.60981785192894</v>
      </c>
      <c r="U187" s="15">
        <f t="shared" si="96"/>
        <v>-154622.31005598934</v>
      </c>
      <c r="V187" s="15">
        <f t="shared" si="97"/>
        <v>3069746.2212001383</v>
      </c>
      <c r="W187" s="15">
        <f t="shared" si="98"/>
        <v>345439.53886803309</v>
      </c>
      <c r="X187" s="15">
        <f t="shared" si="99"/>
        <v>3068518.3227116582</v>
      </c>
      <c r="Y187" s="15" t="str">
        <f>VLOOKUP(_xlfn.FLOOR.MATH(A187/8+11),Coef!$B$4:$C$23,2)</f>
        <v>R</v>
      </c>
      <c r="Z187" s="15">
        <f t="shared" si="100"/>
        <v>3</v>
      </c>
      <c r="AA187" s="15" t="str">
        <f>VLOOKUP(MOD(C187-1,3)*8+Z187,Coef!$A$2:$C$25,3)</f>
        <v>L</v>
      </c>
      <c r="AB187" s="15">
        <f t="shared" si="101"/>
        <v>10</v>
      </c>
      <c r="AC187" s="15" t="str">
        <f>VLOOKUP(MOD(MOD(C187+1,2)*5+AB187,20)+1,Coef!$A$2:$C$21,3)</f>
        <v>R</v>
      </c>
      <c r="AD187" s="15"/>
      <c r="AE187" s="15" t="str">
        <f t="shared" si="105"/>
        <v>45439</v>
      </c>
      <c r="AF187" s="15" t="str">
        <f t="shared" si="105"/>
        <v>68518</v>
      </c>
      <c r="AG187" s="18" t="str">
        <f t="shared" si="102"/>
        <v>345439 mE 3068518 mN 32 N</v>
      </c>
      <c r="AH187" s="52" t="str">
        <f t="shared" si="103"/>
        <v>32RLR4543968518</v>
      </c>
    </row>
    <row r="188" spans="1:34">
      <c r="A188" s="13">
        <v>-36.59297571180673</v>
      </c>
      <c r="B188" s="13">
        <v>18.869716575910871</v>
      </c>
      <c r="C188" s="15">
        <f t="shared" si="80"/>
        <v>34</v>
      </c>
      <c r="D188" s="15">
        <f t="shared" si="81"/>
        <v>21</v>
      </c>
      <c r="E188" s="15">
        <f t="shared" si="104"/>
        <v>-0.63866790927334305</v>
      </c>
      <c r="F188" s="15">
        <f t="shared" si="104"/>
        <v>0.32933868316779524</v>
      </c>
      <c r="G188" s="15">
        <f t="shared" si="82"/>
        <v>0.36651914291880922</v>
      </c>
      <c r="H188" s="15">
        <f t="shared" si="83"/>
        <v>0.80289056451286156</v>
      </c>
      <c r="I188" s="16">
        <f t="shared" si="84"/>
        <v>4.3445037962504159E-3</v>
      </c>
      <c r="J188" s="15">
        <f t="shared" si="85"/>
        <v>6385737.2296683136</v>
      </c>
      <c r="K188" s="15">
        <f t="shared" si="86"/>
        <v>-0.74247534328388531</v>
      </c>
      <c r="L188" s="15">
        <f t="shared" si="87"/>
        <v>0.55126963538452334</v>
      </c>
      <c r="M188" s="17">
        <f t="shared" si="88"/>
        <v>0</v>
      </c>
      <c r="N188" s="15">
        <f t="shared" si="89"/>
        <v>-3.7180459751013972E-2</v>
      </c>
      <c r="O188" s="16">
        <f t="shared" si="90"/>
        <v>0.45307486841172706</v>
      </c>
      <c r="P188" s="15">
        <f t="shared" si="91"/>
        <v>4.4879063976346734</v>
      </c>
      <c r="Q188" s="15">
        <f t="shared" si="92"/>
        <v>-4.4192225775031613</v>
      </c>
      <c r="R188" s="15">
        <f t="shared" si="93"/>
        <v>29.71292768576598</v>
      </c>
      <c r="S188" s="15">
        <f t="shared" si="94"/>
        <v>-148.82790545454148</v>
      </c>
      <c r="T188" s="15">
        <f t="shared" si="95"/>
        <v>-165.15063702010423</v>
      </c>
      <c r="U188" s="15">
        <f t="shared" si="96"/>
        <v>-190638.83004779898</v>
      </c>
      <c r="V188" s="15">
        <f t="shared" si="97"/>
        <v>-4053455.1749859168</v>
      </c>
      <c r="W188" s="15">
        <f t="shared" si="98"/>
        <v>309437.42548422015</v>
      </c>
      <c r="X188" s="15">
        <f t="shared" si="99"/>
        <v>5948166.2070840774</v>
      </c>
      <c r="Y188" s="15" t="str">
        <f>VLOOKUP(_xlfn.FLOOR.MATH(A188/8+11),Coef!$B$4:$C$23,2)</f>
        <v>H</v>
      </c>
      <c r="Z188" s="15">
        <f t="shared" si="100"/>
        <v>3</v>
      </c>
      <c r="AA188" s="15" t="str">
        <f>VLOOKUP(MOD(C188-1,3)*8+Z188,Coef!$A$2:$C$25,3)</f>
        <v>C</v>
      </c>
      <c r="AB188" s="15">
        <f t="shared" si="101"/>
        <v>19</v>
      </c>
      <c r="AC188" s="15" t="str">
        <f>VLOOKUP(MOD(MOD(C188+1,2)*5+AB188,20)+1,Coef!$A$2:$C$21,3)</f>
        <v>E</v>
      </c>
      <c r="AD188" s="15"/>
      <c r="AE188" s="15" t="str">
        <f t="shared" si="105"/>
        <v>09437</v>
      </c>
      <c r="AF188" s="15" t="str">
        <f t="shared" si="105"/>
        <v>48166</v>
      </c>
      <c r="AG188" s="18" t="str">
        <f t="shared" si="102"/>
        <v>309437 mE 5948166 mN 34 N</v>
      </c>
      <c r="AH188" s="52" t="str">
        <f t="shared" si="103"/>
        <v>34HCE0943748166</v>
      </c>
    </row>
    <row r="189" spans="1:34">
      <c r="A189" s="13">
        <v>71.728081256234049</v>
      </c>
      <c r="B189" s="13">
        <v>42.591509527295273</v>
      </c>
      <c r="C189" s="15">
        <f t="shared" si="80"/>
        <v>38</v>
      </c>
      <c r="D189" s="15">
        <f t="shared" si="81"/>
        <v>45</v>
      </c>
      <c r="E189" s="15">
        <f t="shared" si="104"/>
        <v>1.2518911840593145</v>
      </c>
      <c r="F189" s="15">
        <f t="shared" si="104"/>
        <v>0.74336207464583615</v>
      </c>
      <c r="G189" s="15">
        <f t="shared" si="82"/>
        <v>0.78539816339744828</v>
      </c>
      <c r="H189" s="15">
        <f t="shared" si="83"/>
        <v>0.31352709499321563</v>
      </c>
      <c r="I189" s="16">
        <f t="shared" si="84"/>
        <v>6.6248741063001026E-4</v>
      </c>
      <c r="J189" s="15">
        <f t="shared" si="85"/>
        <v>6397474.8535870761</v>
      </c>
      <c r="K189" s="15">
        <f t="shared" si="86"/>
        <v>3.0286991769822151</v>
      </c>
      <c r="L189" s="15">
        <f t="shared" si="87"/>
        <v>9.1730187046527476</v>
      </c>
      <c r="M189" s="17">
        <f t="shared" si="88"/>
        <v>0</v>
      </c>
      <c r="N189" s="15">
        <f t="shared" si="89"/>
        <v>-4.2036088751612133E-2</v>
      </c>
      <c r="O189" s="16">
        <f t="shared" si="90"/>
        <v>-8.1723562172421182</v>
      </c>
      <c r="P189" s="15">
        <f t="shared" si="91"/>
        <v>-4.1670545623987998</v>
      </c>
      <c r="Q189" s="15">
        <f t="shared" si="92"/>
        <v>-75.608323158351709</v>
      </c>
      <c r="R189" s="15">
        <f t="shared" si="93"/>
        <v>-388.71735421815112</v>
      </c>
      <c r="S189" s="15">
        <f t="shared" si="94"/>
        <v>9957.0917740035311</v>
      </c>
      <c r="T189" s="15">
        <f t="shared" si="95"/>
        <v>17766.221608108444</v>
      </c>
      <c r="U189" s="15">
        <f t="shared" si="96"/>
        <v>-84295.268332917854</v>
      </c>
      <c r="V189" s="15">
        <f t="shared" si="97"/>
        <v>7963470.0798463328</v>
      </c>
      <c r="W189" s="15">
        <f t="shared" si="98"/>
        <v>415738.44977441529</v>
      </c>
      <c r="X189" s="15">
        <f t="shared" si="99"/>
        <v>7960284.6918143947</v>
      </c>
      <c r="Y189" s="15" t="str">
        <f>VLOOKUP(_xlfn.FLOOR.MATH(A189/8+11),Coef!$B$4:$C$23,2)</f>
        <v>W</v>
      </c>
      <c r="Z189" s="15">
        <f t="shared" si="100"/>
        <v>4</v>
      </c>
      <c r="AA189" s="15" t="str">
        <f>VLOOKUP(MOD(C189-1,3)*8+Z189,Coef!$A$2:$C$25,3)</f>
        <v>M</v>
      </c>
      <c r="AB189" s="15">
        <f t="shared" si="101"/>
        <v>19</v>
      </c>
      <c r="AC189" s="15" t="str">
        <f>VLOOKUP(MOD(MOD(C189+1,2)*5+AB189,20)+1,Coef!$A$2:$C$21,3)</f>
        <v>E</v>
      </c>
      <c r="AD189" s="15"/>
      <c r="AE189" s="15" t="str">
        <f t="shared" si="105"/>
        <v>15738</v>
      </c>
      <c r="AF189" s="15" t="str">
        <f t="shared" si="105"/>
        <v>60284</v>
      </c>
      <c r="AG189" s="18" t="str">
        <f t="shared" si="102"/>
        <v>415738 mE 7960284 mN 38 N</v>
      </c>
      <c r="AH189" s="52" t="str">
        <f t="shared" si="103"/>
        <v>38WME1573860284</v>
      </c>
    </row>
    <row r="190" spans="1:34">
      <c r="A190" s="13">
        <v>-3.8825448942565401</v>
      </c>
      <c r="B190" s="13">
        <v>93.774172982686025</v>
      </c>
      <c r="C190" s="15">
        <f t="shared" si="80"/>
        <v>46</v>
      </c>
      <c r="D190" s="15">
        <f t="shared" si="81"/>
        <v>93</v>
      </c>
      <c r="E190" s="15">
        <f t="shared" si="104"/>
        <v>-6.7763191761271699E-2</v>
      </c>
      <c r="F190" s="15">
        <f t="shared" si="104"/>
        <v>1.6366680718825826</v>
      </c>
      <c r="G190" s="15">
        <f t="shared" si="82"/>
        <v>1.6231562043547263</v>
      </c>
      <c r="H190" s="15">
        <f t="shared" si="83"/>
        <v>0.99770495333202991</v>
      </c>
      <c r="I190" s="16">
        <f t="shared" si="84"/>
        <v>6.708597399037175E-3</v>
      </c>
      <c r="J190" s="15">
        <f t="shared" si="85"/>
        <v>6378234.8829563847</v>
      </c>
      <c r="K190" s="15">
        <f t="shared" si="86"/>
        <v>-6.7867102095978377E-2</v>
      </c>
      <c r="L190" s="15">
        <f t="shared" si="87"/>
        <v>4.6059435469059523E-3</v>
      </c>
      <c r="M190" s="17">
        <f t="shared" si="88"/>
        <v>0</v>
      </c>
      <c r="N190" s="15">
        <f t="shared" si="89"/>
        <v>1.3511867527856269E-2</v>
      </c>
      <c r="O190" s="16">
        <f t="shared" si="90"/>
        <v>1.0021026538521314</v>
      </c>
      <c r="P190" s="15">
        <f t="shared" si="91"/>
        <v>5.0559514541606783</v>
      </c>
      <c r="Q190" s="15">
        <f t="shared" si="92"/>
        <v>5.0128267608703068</v>
      </c>
      <c r="R190" s="15">
        <f t="shared" si="93"/>
        <v>62.534000977838815</v>
      </c>
      <c r="S190" s="15">
        <f t="shared" si="94"/>
        <v>58.797550377474614</v>
      </c>
      <c r="T190" s="15">
        <f t="shared" si="95"/>
        <v>1370.6824291186265</v>
      </c>
      <c r="U190" s="15">
        <f t="shared" si="96"/>
        <v>85986.68335769586</v>
      </c>
      <c r="V190" s="15">
        <f t="shared" si="97"/>
        <v>-429355.5192040861</v>
      </c>
      <c r="W190" s="15">
        <f t="shared" si="98"/>
        <v>585952.28868435277</v>
      </c>
      <c r="X190" s="15">
        <f t="shared" si="99"/>
        <v>9570816.2230035961</v>
      </c>
      <c r="Y190" s="15" t="str">
        <f>VLOOKUP(_xlfn.FLOOR.MATH(A190/8+11),Coef!$B$4:$C$23,2)</f>
        <v>M</v>
      </c>
      <c r="Z190" s="15">
        <f t="shared" si="100"/>
        <v>5</v>
      </c>
      <c r="AA190" s="15" t="str">
        <f>VLOOKUP(MOD(C190-1,3)*8+Z190,Coef!$A$2:$C$25,3)</f>
        <v>E</v>
      </c>
      <c r="AB190" s="15">
        <f t="shared" si="101"/>
        <v>15</v>
      </c>
      <c r="AC190" s="15" t="str">
        <f>VLOOKUP(MOD(MOD(C190+1,2)*5+AB190,20)+1,Coef!$A$2:$C$21,3)</f>
        <v>A</v>
      </c>
      <c r="AD190" s="15"/>
      <c r="AE190" s="15" t="str">
        <f t="shared" si="105"/>
        <v>85952</v>
      </c>
      <c r="AF190" s="15" t="str">
        <f t="shared" si="105"/>
        <v>70816</v>
      </c>
      <c r="AG190" s="18" t="str">
        <f t="shared" si="102"/>
        <v>585952 mE 9570816 mN 46 N</v>
      </c>
      <c r="AH190" s="52" t="str">
        <f t="shared" si="103"/>
        <v>46MEA8595270816</v>
      </c>
    </row>
    <row r="191" spans="1:34">
      <c r="A191" s="13">
        <v>54.970330744356943</v>
      </c>
      <c r="B191" s="13">
        <v>90.712399528842695</v>
      </c>
      <c r="C191" s="15">
        <f t="shared" si="80"/>
        <v>46</v>
      </c>
      <c r="D191" s="15">
        <f t="shared" si="81"/>
        <v>93</v>
      </c>
      <c r="E191" s="15">
        <f t="shared" si="104"/>
        <v>0.95941326239929403</v>
      </c>
      <c r="F191" s="15">
        <f t="shared" si="104"/>
        <v>1.583230044162858</v>
      </c>
      <c r="G191" s="15">
        <f t="shared" si="82"/>
        <v>1.6231562043547263</v>
      </c>
      <c r="H191" s="15">
        <f t="shared" si="83"/>
        <v>0.57400053781989935</v>
      </c>
      <c r="I191" s="16">
        <f t="shared" si="84"/>
        <v>2.2205066153287581E-3</v>
      </c>
      <c r="J191" s="15">
        <f t="shared" si="85"/>
        <v>6392500.2669688379</v>
      </c>
      <c r="K191" s="15">
        <f t="shared" si="86"/>
        <v>1.4265751817619252</v>
      </c>
      <c r="L191" s="15">
        <f t="shared" si="87"/>
        <v>2.0351167492190698</v>
      </c>
      <c r="M191" s="17">
        <f t="shared" si="88"/>
        <v>0</v>
      </c>
      <c r="N191" s="15">
        <f t="shared" si="89"/>
        <v>-3.9926160191868343E-2</v>
      </c>
      <c r="O191" s="16">
        <f t="shared" si="90"/>
        <v>-1.0328962426037411</v>
      </c>
      <c r="P191" s="15">
        <f t="shared" si="91"/>
        <v>2.9848875329174036</v>
      </c>
      <c r="Q191" s="15">
        <f t="shared" si="92"/>
        <v>-27.197212778509442</v>
      </c>
      <c r="R191" s="15">
        <f t="shared" si="93"/>
        <v>-53.786801253135707</v>
      </c>
      <c r="S191" s="15">
        <f t="shared" si="94"/>
        <v>-180.88543354009681</v>
      </c>
      <c r="T191" s="15">
        <f t="shared" si="95"/>
        <v>-2705.7338508901626</v>
      </c>
      <c r="U191" s="15">
        <f t="shared" si="96"/>
        <v>-146487.74815611038</v>
      </c>
      <c r="V191" s="15">
        <f t="shared" si="97"/>
        <v>6096322.5797610907</v>
      </c>
      <c r="W191" s="15">
        <f t="shared" si="98"/>
        <v>353570.84694315202</v>
      </c>
      <c r="X191" s="15">
        <f t="shared" si="99"/>
        <v>6093884.0507291863</v>
      </c>
      <c r="Y191" s="15" t="str">
        <f>VLOOKUP(_xlfn.FLOOR.MATH(A191/8+11),Coef!$B$4:$C$23,2)</f>
        <v>U</v>
      </c>
      <c r="Z191" s="15">
        <f t="shared" si="100"/>
        <v>3</v>
      </c>
      <c r="AA191" s="15" t="str">
        <f>VLOOKUP(MOD(C191-1,3)*8+Z191,Coef!$A$2:$C$25,3)</f>
        <v>C</v>
      </c>
      <c r="AB191" s="15">
        <f t="shared" si="101"/>
        <v>0</v>
      </c>
      <c r="AC191" s="15" t="str">
        <f>VLOOKUP(MOD(MOD(C191+1,2)*5+AB191,20)+1,Coef!$A$2:$C$21,3)</f>
        <v>F</v>
      </c>
      <c r="AD191" s="15"/>
      <c r="AE191" s="15" t="str">
        <f t="shared" si="105"/>
        <v>53570</v>
      </c>
      <c r="AF191" s="15" t="str">
        <f t="shared" si="105"/>
        <v>93884</v>
      </c>
      <c r="AG191" s="18" t="str">
        <f t="shared" si="102"/>
        <v>353570 mE 6093884 mN 46 N</v>
      </c>
      <c r="AH191" s="52" t="str">
        <f t="shared" si="103"/>
        <v>46UCF5357093884</v>
      </c>
    </row>
    <row r="192" spans="1:34">
      <c r="A192" s="13">
        <v>75.627724183050702</v>
      </c>
      <c r="B192" s="13">
        <v>-62.896720056509153</v>
      </c>
      <c r="C192" s="15">
        <f t="shared" si="80"/>
        <v>20</v>
      </c>
      <c r="D192" s="15">
        <f t="shared" si="81"/>
        <v>-63</v>
      </c>
      <c r="E192" s="15">
        <f t="shared" si="104"/>
        <v>1.3199527927843735</v>
      </c>
      <c r="F192" s="15">
        <f t="shared" si="104"/>
        <v>-1.0977548536912387</v>
      </c>
      <c r="G192" s="15">
        <f t="shared" si="82"/>
        <v>-1.0995574287564276</v>
      </c>
      <c r="H192" s="15">
        <f t="shared" si="83"/>
        <v>0.24822118171843577</v>
      </c>
      <c r="I192" s="16">
        <f t="shared" si="84"/>
        <v>4.1524570624870835E-4</v>
      </c>
      <c r="J192" s="15">
        <f t="shared" si="85"/>
        <v>6398265.3377780328</v>
      </c>
      <c r="K192" s="15">
        <f t="shared" si="86"/>
        <v>3.9025814664988441</v>
      </c>
      <c r="L192" s="15">
        <f t="shared" si="87"/>
        <v>15.230142102660269</v>
      </c>
      <c r="M192" s="17">
        <f t="shared" si="88"/>
        <v>0</v>
      </c>
      <c r="N192" s="15">
        <f t="shared" si="89"/>
        <v>1.8025750651888828E-3</v>
      </c>
      <c r="O192" s="16">
        <f t="shared" si="90"/>
        <v>-14.22972685695402</v>
      </c>
      <c r="P192" s="15">
        <f t="shared" si="91"/>
        <v>-10.226404201588045</v>
      </c>
      <c r="Q192" s="15">
        <f t="shared" si="92"/>
        <v>-36.81270937617856</v>
      </c>
      <c r="R192" s="15">
        <f t="shared" si="93"/>
        <v>-592.36590001390027</v>
      </c>
      <c r="S192" s="15">
        <f t="shared" si="94"/>
        <v>30753.364277163928</v>
      </c>
      <c r="T192" s="15">
        <f t="shared" si="95"/>
        <v>76424.061425031992</v>
      </c>
      <c r="U192" s="15">
        <f t="shared" si="96"/>
        <v>2862.821290162834</v>
      </c>
      <c r="V192" s="15">
        <f t="shared" si="97"/>
        <v>8397007.560060814</v>
      </c>
      <c r="W192" s="15">
        <f t="shared" si="98"/>
        <v>502861.67616164678</v>
      </c>
      <c r="X192" s="15">
        <f t="shared" si="99"/>
        <v>8393648.7570367903</v>
      </c>
      <c r="Y192" s="15" t="str">
        <f>VLOOKUP(_xlfn.FLOOR.MATH(A192/8+11),Coef!$B$4:$C$23,2)</f>
        <v>X</v>
      </c>
      <c r="Z192" s="15">
        <f t="shared" si="100"/>
        <v>5</v>
      </c>
      <c r="AA192" s="15" t="str">
        <f>VLOOKUP(MOD(C192-1,3)*8+Z192,Coef!$A$2:$C$25,3)</f>
        <v>N</v>
      </c>
      <c r="AB192" s="15">
        <f t="shared" si="101"/>
        <v>3</v>
      </c>
      <c r="AC192" s="15" t="str">
        <f>VLOOKUP(MOD(MOD(C192+1,2)*5+AB192,20)+1,Coef!$A$2:$C$21,3)</f>
        <v>J</v>
      </c>
      <c r="AD192" s="15"/>
      <c r="AE192" s="15" t="str">
        <f t="shared" si="105"/>
        <v>02861</v>
      </c>
      <c r="AF192" s="15" t="str">
        <f t="shared" si="105"/>
        <v>93648</v>
      </c>
      <c r="AG192" s="18" t="str">
        <f t="shared" si="102"/>
        <v>502861 mE 8393648 mN 20 S</v>
      </c>
      <c r="AH192" s="52" t="str">
        <f t="shared" si="103"/>
        <v>20XNJ0286193648</v>
      </c>
    </row>
    <row r="193" spans="1:34">
      <c r="A193" s="13">
        <v>17.379609758424721</v>
      </c>
      <c r="B193" s="13">
        <v>-45.505584862374775</v>
      </c>
      <c r="C193" s="15">
        <f t="shared" si="80"/>
        <v>23</v>
      </c>
      <c r="D193" s="15">
        <f t="shared" si="81"/>
        <v>-45</v>
      </c>
      <c r="E193" s="15">
        <f t="shared" si="104"/>
        <v>0.30333141299624766</v>
      </c>
      <c r="F193" s="15">
        <f t="shared" si="104"/>
        <v>-0.79422228389413052</v>
      </c>
      <c r="G193" s="15">
        <f t="shared" si="82"/>
        <v>-0.78539816339744828</v>
      </c>
      <c r="H193" s="15">
        <f t="shared" si="83"/>
        <v>0.95434668978295634</v>
      </c>
      <c r="I193" s="16">
        <f t="shared" si="84"/>
        <v>6.1381827678467192E-3</v>
      </c>
      <c r="J193" s="15">
        <f t="shared" si="85"/>
        <v>6380042.6480556205</v>
      </c>
      <c r="K193" s="15">
        <f t="shared" si="86"/>
        <v>0.312990220935007</v>
      </c>
      <c r="L193" s="15">
        <f t="shared" si="87"/>
        <v>9.7962878400944489E-2</v>
      </c>
      <c r="M193" s="17">
        <f t="shared" si="88"/>
        <v>0</v>
      </c>
      <c r="N193" s="15">
        <f t="shared" si="89"/>
        <v>-8.8241204966822417E-3</v>
      </c>
      <c r="O193" s="16">
        <f t="shared" si="90"/>
        <v>0.90817530436690219</v>
      </c>
      <c r="P193" s="15">
        <f t="shared" si="91"/>
        <v>4.9574314756604423</v>
      </c>
      <c r="Q193" s="15">
        <f t="shared" si="92"/>
        <v>3.367075688098633</v>
      </c>
      <c r="R193" s="15">
        <f t="shared" si="93"/>
        <v>56.786625488418949</v>
      </c>
      <c r="S193" s="15">
        <f t="shared" si="94"/>
        <v>15.7926549955731</v>
      </c>
      <c r="T193" s="15">
        <f t="shared" si="95"/>
        <v>1085.4475671425207</v>
      </c>
      <c r="U193" s="15">
        <f t="shared" si="96"/>
        <v>-53728.639679714848</v>
      </c>
      <c r="V193" s="15">
        <f t="shared" si="97"/>
        <v>1922389.8849385495</v>
      </c>
      <c r="W193" s="15">
        <f t="shared" si="98"/>
        <v>446292.85177615704</v>
      </c>
      <c r="X193" s="15">
        <f t="shared" si="99"/>
        <v>1921620.928984574</v>
      </c>
      <c r="Y193" s="15" t="str">
        <f>VLOOKUP(_xlfn.FLOOR.MATH(A193/8+11),Coef!$B$4:$C$23,2)</f>
        <v>Q</v>
      </c>
      <c r="Z193" s="15">
        <f t="shared" si="100"/>
        <v>4</v>
      </c>
      <c r="AA193" s="15" t="str">
        <f>VLOOKUP(MOD(C193-1,3)*8+Z193,Coef!$A$2:$C$25,3)</f>
        <v>M</v>
      </c>
      <c r="AB193" s="15">
        <f t="shared" si="101"/>
        <v>19</v>
      </c>
      <c r="AC193" s="15" t="str">
        <f>VLOOKUP(MOD(MOD(C193+1,2)*5+AB193,20)+1,Coef!$A$2:$C$21,3)</f>
        <v>V</v>
      </c>
      <c r="AD193" s="15"/>
      <c r="AE193" s="15" t="str">
        <f t="shared" si="105"/>
        <v>46292</v>
      </c>
      <c r="AF193" s="15" t="str">
        <f t="shared" si="105"/>
        <v>21620</v>
      </c>
      <c r="AG193" s="18" t="str">
        <f t="shared" si="102"/>
        <v>446292 mE 1921620 mN 23 S</v>
      </c>
      <c r="AH193" s="52" t="str">
        <f t="shared" si="103"/>
        <v>23QMV4629221620</v>
      </c>
    </row>
    <row r="194" spans="1:34">
      <c r="A194" s="13">
        <v>-8.1634805225606613</v>
      </c>
      <c r="B194" s="13">
        <v>147.54978766483509</v>
      </c>
      <c r="C194" s="15">
        <f t="shared" si="80"/>
        <v>55</v>
      </c>
      <c r="D194" s="15">
        <f t="shared" si="81"/>
        <v>147</v>
      </c>
      <c r="E194" s="15">
        <f t="shared" si="104"/>
        <v>-0.14247961354111077</v>
      </c>
      <c r="F194" s="15">
        <f t="shared" si="104"/>
        <v>2.5752296053698878</v>
      </c>
      <c r="G194" s="15">
        <f t="shared" si="82"/>
        <v>2.5656340004316647</v>
      </c>
      <c r="H194" s="15">
        <f t="shared" si="83"/>
        <v>0.98986693940886739</v>
      </c>
      <c r="I194" s="16">
        <f t="shared" si="84"/>
        <v>6.603605364909961E-3</v>
      </c>
      <c r="J194" s="15">
        <f t="shared" si="85"/>
        <v>6378567.5096178697</v>
      </c>
      <c r="K194" s="15">
        <f t="shared" si="86"/>
        <v>-0.14345164029492413</v>
      </c>
      <c r="L194" s="15">
        <f t="shared" si="87"/>
        <v>2.05783731033043E-2</v>
      </c>
      <c r="M194" s="17">
        <f t="shared" si="88"/>
        <v>0</v>
      </c>
      <c r="N194" s="15">
        <f t="shared" si="89"/>
        <v>9.5956049382230901E-3</v>
      </c>
      <c r="O194" s="16">
        <f t="shared" si="90"/>
        <v>0.98602523226160566</v>
      </c>
      <c r="P194" s="15">
        <f t="shared" si="91"/>
        <v>5.0390285055961472</v>
      </c>
      <c r="Q194" s="15">
        <f t="shared" si="92"/>
        <v>4.730344933080354</v>
      </c>
      <c r="R194" s="15">
        <f t="shared" si="93"/>
        <v>61.545007097815009</v>
      </c>
      <c r="S194" s="15">
        <f t="shared" si="94"/>
        <v>51.218751598889725</v>
      </c>
      <c r="T194" s="15">
        <f t="shared" si="95"/>
        <v>1321.2106164669995</v>
      </c>
      <c r="U194" s="15">
        <f t="shared" si="96"/>
        <v>60586.905910765803</v>
      </c>
      <c r="V194" s="15">
        <f t="shared" si="97"/>
        <v>-902773.31802734337</v>
      </c>
      <c r="W194" s="15">
        <f t="shared" si="98"/>
        <v>560562.67114840145</v>
      </c>
      <c r="X194" s="15">
        <f t="shared" si="99"/>
        <v>9097587.7912998684</v>
      </c>
      <c r="Y194" s="15" t="str">
        <f>VLOOKUP(_xlfn.FLOOR.MATH(A194/8+11),Coef!$B$4:$C$23,2)</f>
        <v>L</v>
      </c>
      <c r="Z194" s="15">
        <f t="shared" si="100"/>
        <v>5</v>
      </c>
      <c r="AA194" s="15" t="str">
        <f>VLOOKUP(MOD(C194-1,3)*8+Z194,Coef!$A$2:$C$25,3)</f>
        <v>E</v>
      </c>
      <c r="AB194" s="15">
        <f t="shared" si="101"/>
        <v>10</v>
      </c>
      <c r="AC194" s="15" t="str">
        <f>VLOOKUP(MOD(MOD(C194+1,2)*5+AB194,20)+1,Coef!$A$2:$C$21,3)</f>
        <v>L</v>
      </c>
      <c r="AD194" s="15"/>
      <c r="AE194" s="15" t="str">
        <f t="shared" si="105"/>
        <v>60562</v>
      </c>
      <c r="AF194" s="15" t="str">
        <f t="shared" si="105"/>
        <v>97587</v>
      </c>
      <c r="AG194" s="18" t="str">
        <f t="shared" si="102"/>
        <v>560562 mE 9097587 mN 55 N</v>
      </c>
      <c r="AH194" s="52" t="str">
        <f t="shared" si="103"/>
        <v>55LEL6056297587</v>
      </c>
    </row>
    <row r="195" spans="1:34">
      <c r="A195" s="13">
        <v>-46.653933005216302</v>
      </c>
      <c r="B195" s="13">
        <v>178.09211029923438</v>
      </c>
      <c r="C195" s="15">
        <f t="shared" ref="C195:C200" si="106">1+_xlfn.FLOOR.MATH((B195+180)/6)</f>
        <v>60</v>
      </c>
      <c r="D195" s="15">
        <f t="shared" ref="D195:D200" si="107">C195*6-183</f>
        <v>177</v>
      </c>
      <c r="E195" s="15">
        <f t="shared" si="104"/>
        <v>-0.81426473994587734</v>
      </c>
      <c r="F195" s="15">
        <f t="shared" si="104"/>
        <v>3.1082936965465433</v>
      </c>
      <c r="G195" s="15">
        <f t="shared" ref="G195:G200" si="108">D195*PI()/180</f>
        <v>3.0892327760299634</v>
      </c>
      <c r="H195" s="15">
        <f t="shared" ref="H195:H200" si="109">COS(E195)</f>
        <v>0.68640327557880187</v>
      </c>
      <c r="I195" s="16">
        <f t="shared" ref="I195:I200" si="110">0.00673949681993606*H195^2</f>
        <v>3.1753102653148198E-3</v>
      </c>
      <c r="J195" s="15">
        <f t="shared" ref="J195:J200" si="111">40680631590769/(6356752.314*SQRT(1+I195))</f>
        <v>6389457.411180974</v>
      </c>
      <c r="K195" s="15">
        <f t="shared" ref="K195:K200" si="112">TAN(E195)</f>
        <v>-1.0594662586549852</v>
      </c>
      <c r="L195" s="15">
        <f t="shared" ref="L195:L200" si="113">K195^2</f>
        <v>1.1224687532283921</v>
      </c>
      <c r="M195" s="17">
        <f t="shared" ref="M195:M200" si="114">L195^3-K195^6</f>
        <v>0</v>
      </c>
      <c r="N195" s="15">
        <f t="shared" ref="N195:N200" si="115">F195-G195</f>
        <v>1.9060920516579927E-2</v>
      </c>
      <c r="O195" s="16">
        <f t="shared" ref="O195:O200" si="116">1-L195+I195</f>
        <v>-0.1192934429630773</v>
      </c>
      <c r="P195" s="15">
        <f t="shared" ref="P195:P200" si="117">5-L195+9*I195+4*I195^2</f>
        <v>3.9061493695405654</v>
      </c>
      <c r="Q195" s="15">
        <f t="shared" ref="Q195:Q200" si="118">5-18*L195+L195^2+14*I195+58*L195*I195</f>
        <v>-13.693324292254518</v>
      </c>
      <c r="R195" s="15">
        <f t="shared" ref="R195:R200" si="119">61-58*L195+L195^2+270*I195-330*L195*I195</f>
        <v>-3.1620993766626522</v>
      </c>
      <c r="S195" s="15">
        <f t="shared" ref="S195:S200" si="120">61-479*L195+179*L195^2-L195^3</f>
        <v>-252.54820944856598</v>
      </c>
      <c r="T195" s="15">
        <f t="shared" ref="T195:T200" si="121">1385-3111*L195+543*L195^2-L195^3</f>
        <v>-1424.2692268271214</v>
      </c>
      <c r="U195" s="15">
        <f t="shared" ref="U195:U200" si="122">J195*H195*N195+(J195/6*H195^3*O195*N195^3+(J195/120*H195^5*Q195*N195^5))+(J195/5040*H195^7*S195*N195^7)</f>
        <v>83596.042457740157</v>
      </c>
      <c r="V195" s="15">
        <f t="shared" ref="V195:V200" si="123">6367449.14570093*(E195-(0.00251882794504*SIN(2*E195))+(0.00000264354112*SIN(4*E195))-(0.00000000345262*SIN(6*E195))+(0.000000000004892*SIN(8*E195)))+(K195/2*J195*H195^2*N195^2)+(K195/24*J195*H195^4*P195*N195^4)+(K195/720*J195*H195^6*R195*N195^6)+(K195/40320*J195*H195^8*T195*N195^8)</f>
        <v>-5169355.0356508642</v>
      </c>
      <c r="W195" s="15">
        <f t="shared" ref="W195:W200" si="124">U195*0.9996+500000</f>
        <v>583562.60404075705</v>
      </c>
      <c r="X195" s="15">
        <f t="shared" ref="X195:X200" si="125">IF(V195*0.9996&lt;0,V195*0.9996+10000000,V195*0.9996)</f>
        <v>4832712.7063633958</v>
      </c>
      <c r="Y195" s="15" t="str">
        <f>VLOOKUP(_xlfn.FLOOR.MATH(A195/8+11),Coef!$B$4:$C$23,2)</f>
        <v>G</v>
      </c>
      <c r="Z195" s="15">
        <f t="shared" ref="Z195:Z200" si="126">_xlfn.FLOOR.MATH(W195/100000)</f>
        <v>5</v>
      </c>
      <c r="AA195" s="15" t="str">
        <f>VLOOKUP(MOD(C195-1,3)*8+Z195,Coef!$A$2:$C$25,3)</f>
        <v>W</v>
      </c>
      <c r="AB195" s="15">
        <f t="shared" ref="AB195:AB200" si="127">(MOD(_xlfn.FLOOR.MATH(X195/100000),20))</f>
        <v>8</v>
      </c>
      <c r="AC195" s="15" t="str">
        <f>VLOOKUP(MOD(MOD(C195+1,2)*5+AB195,20)+1,Coef!$A$2:$C$21,3)</f>
        <v>P</v>
      </c>
      <c r="AD195" s="15"/>
      <c r="AE195" s="15" t="str">
        <f t="shared" si="105"/>
        <v>83562</v>
      </c>
      <c r="AF195" s="15" t="str">
        <f t="shared" si="105"/>
        <v>32712</v>
      </c>
      <c r="AG195" s="18" t="str">
        <f t="shared" ref="AG195:AG200" si="128">_xlfn.FLOOR.MATH(W195)&amp;" mE "&amp;_xlfn.FLOOR.MATH(X195)&amp;" mN "&amp;C195&amp;" "&amp;IF(B195&lt;0,"S","N")</f>
        <v>583562 mE 4832712 mN 60 N</v>
      </c>
      <c r="AH195" s="52" t="str">
        <f t="shared" ref="AH195:AH200" si="129">C195&amp;Y195&amp;AA195&amp;AC195&amp;AE195&amp;AF195</f>
        <v>60GWP8356232712</v>
      </c>
    </row>
    <row r="196" spans="1:34">
      <c r="A196" s="13">
        <v>-6.3045015190462266</v>
      </c>
      <c r="B196" s="13">
        <v>-50.220146653883688</v>
      </c>
      <c r="C196" s="15">
        <f t="shared" si="106"/>
        <v>22</v>
      </c>
      <c r="D196" s="15">
        <f t="shared" si="107"/>
        <v>-51</v>
      </c>
      <c r="E196" s="15">
        <f t="shared" si="104"/>
        <v>-0.11003430920434065</v>
      </c>
      <c r="F196" s="15">
        <f t="shared" si="104"/>
        <v>-0.8765069099446835</v>
      </c>
      <c r="G196" s="15">
        <f t="shared" si="108"/>
        <v>-0.89011791851710798</v>
      </c>
      <c r="H196" s="15">
        <f t="shared" si="109"/>
        <v>0.99395233096553848</v>
      </c>
      <c r="I196" s="16">
        <f t="shared" si="110"/>
        <v>6.6582268198681011E-3</v>
      </c>
      <c r="J196" s="15">
        <f t="shared" si="111"/>
        <v>6378394.4561649095</v>
      </c>
      <c r="K196" s="15">
        <f t="shared" si="112"/>
        <v>-0.11048055243127619</v>
      </c>
      <c r="L196" s="15">
        <f t="shared" si="113"/>
        <v>1.2205952465519967E-2</v>
      </c>
      <c r="M196" s="17">
        <f t="shared" si="114"/>
        <v>0</v>
      </c>
      <c r="N196" s="15">
        <f t="shared" si="115"/>
        <v>1.3611008572424477E-2</v>
      </c>
      <c r="O196" s="16">
        <f t="shared" si="116"/>
        <v>0.99445227435434813</v>
      </c>
      <c r="P196" s="15">
        <f t="shared" si="117"/>
        <v>5.0478954168508325</v>
      </c>
      <c r="Q196" s="15">
        <f t="shared" si="118"/>
        <v>4.8783706763783261</v>
      </c>
      <c r="R196" s="15">
        <f t="shared" si="119"/>
        <v>62.063105883617389</v>
      </c>
      <c r="S196" s="15">
        <f t="shared" si="120"/>
        <v>55.180015314839444</v>
      </c>
      <c r="T196" s="15">
        <f t="shared" si="121"/>
        <v>1347.1081790659059</v>
      </c>
      <c r="U196" s="15">
        <f t="shared" si="122"/>
        <v>86293.962646370492</v>
      </c>
      <c r="V196" s="15">
        <f t="shared" si="123"/>
        <v>-697208.36767402338</v>
      </c>
      <c r="W196" s="15">
        <f t="shared" si="124"/>
        <v>586259.44506131194</v>
      </c>
      <c r="X196" s="15">
        <f t="shared" si="125"/>
        <v>9303070.5156730469</v>
      </c>
      <c r="Y196" s="15" t="str">
        <f>VLOOKUP(_xlfn.FLOOR.MATH(A196/8+11),Coef!$B$4:$C$23,2)</f>
        <v>M</v>
      </c>
      <c r="Z196" s="15">
        <f t="shared" si="126"/>
        <v>5</v>
      </c>
      <c r="AA196" s="15" t="str">
        <f>VLOOKUP(MOD(C196-1,3)*8+Z196,Coef!$A$2:$C$25,3)</f>
        <v>E</v>
      </c>
      <c r="AB196" s="15">
        <f t="shared" si="127"/>
        <v>13</v>
      </c>
      <c r="AC196" s="15" t="str">
        <f>VLOOKUP(MOD(MOD(C196+1,2)*5+AB196,20)+1,Coef!$A$2:$C$21,3)</f>
        <v>U</v>
      </c>
      <c r="AD196" s="15"/>
      <c r="AE196" s="15" t="str">
        <f t="shared" si="105"/>
        <v>86259</v>
      </c>
      <c r="AF196" s="15" t="str">
        <f t="shared" si="105"/>
        <v>03070</v>
      </c>
      <c r="AG196" s="18" t="str">
        <f t="shared" si="128"/>
        <v>586259 mE 9303070 mN 22 S</v>
      </c>
      <c r="AH196" s="52" t="str">
        <f t="shared" si="129"/>
        <v>22MEU8625903070</v>
      </c>
    </row>
    <row r="197" spans="1:34">
      <c r="A197" s="13">
        <v>-44.514396516348818</v>
      </c>
      <c r="B197" s="13">
        <v>-162.40423222246369</v>
      </c>
      <c r="C197" s="15">
        <f t="shared" si="106"/>
        <v>3</v>
      </c>
      <c r="D197" s="15">
        <f t="shared" si="107"/>
        <v>-165</v>
      </c>
      <c r="E197" s="15">
        <f t="shared" si="104"/>
        <v>-0.7769227837485807</v>
      </c>
      <c r="F197" s="15">
        <f t="shared" si="104"/>
        <v>-2.8344885714554593</v>
      </c>
      <c r="G197" s="15">
        <f t="shared" si="108"/>
        <v>-2.8797932657906435</v>
      </c>
      <c r="H197" s="15">
        <f t="shared" si="109"/>
        <v>0.71307431154500145</v>
      </c>
      <c r="I197" s="16">
        <f t="shared" si="110"/>
        <v>3.4268654688436248E-3</v>
      </c>
      <c r="J197" s="15">
        <f t="shared" si="111"/>
        <v>6388656.4549461482</v>
      </c>
      <c r="K197" s="15">
        <f t="shared" si="112"/>
        <v>-0.98319129836024954</v>
      </c>
      <c r="L197" s="15">
        <f t="shared" si="113"/>
        <v>0.9666651291713132</v>
      </c>
      <c r="M197" s="17">
        <f t="shared" si="114"/>
        <v>0</v>
      </c>
      <c r="N197" s="15">
        <f t="shared" si="115"/>
        <v>4.5304694335184248E-2</v>
      </c>
      <c r="O197" s="16">
        <f t="shared" si="116"/>
        <v>3.6761736297530427E-2</v>
      </c>
      <c r="P197" s="15">
        <f t="shared" si="117"/>
        <v>4.0642236336760451</v>
      </c>
      <c r="Q197" s="15">
        <f t="shared" si="118"/>
        <v>-11.225422118200674</v>
      </c>
      <c r="R197" s="15">
        <f t="shared" si="119"/>
        <v>5.6999493107469004</v>
      </c>
      <c r="S197" s="15">
        <f t="shared" si="120"/>
        <v>-235.6708653791635</v>
      </c>
      <c r="T197" s="15">
        <f t="shared" si="121"/>
        <v>-1115.7967895661518</v>
      </c>
      <c r="U197" s="15">
        <f t="shared" si="122"/>
        <v>206390.76634091596</v>
      </c>
      <c r="V197" s="15">
        <f t="shared" si="123"/>
        <v>-4934259.5949205356</v>
      </c>
      <c r="W197" s="15">
        <f t="shared" si="124"/>
        <v>706308.21003437962</v>
      </c>
      <c r="X197" s="15">
        <f t="shared" si="125"/>
        <v>5067714.1089174328</v>
      </c>
      <c r="Y197" s="15" t="str">
        <f>VLOOKUP(_xlfn.FLOOR.MATH(A197/8+11),Coef!$B$4:$C$23,2)</f>
        <v>G</v>
      </c>
      <c r="Z197" s="15">
        <f t="shared" si="126"/>
        <v>7</v>
      </c>
      <c r="AA197" s="15" t="str">
        <f>VLOOKUP(MOD(C197-1,3)*8+Z197,Coef!$A$2:$C$25,3)</f>
        <v>Y</v>
      </c>
      <c r="AB197" s="15">
        <f t="shared" si="127"/>
        <v>10</v>
      </c>
      <c r="AC197" s="15" t="str">
        <f>VLOOKUP(MOD(MOD(C197+1,2)*5+AB197,20)+1,Coef!$A$2:$C$21,3)</f>
        <v>L</v>
      </c>
      <c r="AD197" s="15"/>
      <c r="AE197" s="15" t="str">
        <f t="shared" si="105"/>
        <v>06308</v>
      </c>
      <c r="AF197" s="15" t="str">
        <f t="shared" si="105"/>
        <v>67714</v>
      </c>
      <c r="AG197" s="18" t="str">
        <f t="shared" si="128"/>
        <v>706308 mE 5067714 mN 3 S</v>
      </c>
      <c r="AH197" s="52" t="str">
        <f t="shared" si="129"/>
        <v>3GYL0630867714</v>
      </c>
    </row>
    <row r="198" spans="1:34">
      <c r="A198" s="13">
        <v>-30.736622571423418</v>
      </c>
      <c r="B198" s="13">
        <v>-78.954089227862994</v>
      </c>
      <c r="C198" s="15">
        <f t="shared" si="106"/>
        <v>17</v>
      </c>
      <c r="D198" s="15">
        <f t="shared" si="107"/>
        <v>-81</v>
      </c>
      <c r="E198" s="15">
        <f t="shared" si="104"/>
        <v>-0.53645526481414452</v>
      </c>
      <c r="F198" s="15">
        <f t="shared" si="104"/>
        <v>-1.3780088149395966</v>
      </c>
      <c r="G198" s="15">
        <f t="shared" si="108"/>
        <v>-1.4137166941154069</v>
      </c>
      <c r="H198" s="15">
        <f t="shared" si="109"/>
        <v>0.85952576487472032</v>
      </c>
      <c r="I198" s="16">
        <f t="shared" si="110"/>
        <v>4.9790360612062892E-3</v>
      </c>
      <c r="J198" s="15">
        <f t="shared" si="111"/>
        <v>6383720.9706449676</v>
      </c>
      <c r="K198" s="15">
        <f t="shared" si="112"/>
        <v>-0.59462140481468995</v>
      </c>
      <c r="L198" s="15">
        <f t="shared" si="113"/>
        <v>0.35357461506379539</v>
      </c>
      <c r="M198" s="17">
        <f t="shared" si="114"/>
        <v>0</v>
      </c>
      <c r="N198" s="15">
        <f t="shared" si="115"/>
        <v>3.5707879175810309E-2</v>
      </c>
      <c r="O198" s="16">
        <f t="shared" si="116"/>
        <v>0.65140442099741092</v>
      </c>
      <c r="P198" s="15">
        <f t="shared" si="117"/>
        <v>4.6913358726874561</v>
      </c>
      <c r="Q198" s="15">
        <f t="shared" si="118"/>
        <v>-1.0675148338675915</v>
      </c>
      <c r="R198" s="15">
        <f t="shared" si="119"/>
        <v>41.381075020862255</v>
      </c>
      <c r="S198" s="15">
        <f t="shared" si="120"/>
        <v>-86.028756242301938</v>
      </c>
      <c r="T198" s="15">
        <f t="shared" si="121"/>
        <v>352.8683199737626</v>
      </c>
      <c r="U198" s="15">
        <f t="shared" si="122"/>
        <v>195948.19231831818</v>
      </c>
      <c r="V198" s="15">
        <f t="shared" si="123"/>
        <v>-3403562.9095840426</v>
      </c>
      <c r="W198" s="15">
        <f t="shared" si="124"/>
        <v>695869.81304139085</v>
      </c>
      <c r="X198" s="15">
        <f t="shared" si="125"/>
        <v>6597798.5155797908</v>
      </c>
      <c r="Y198" s="15" t="str">
        <f>VLOOKUP(_xlfn.FLOOR.MATH(A198/8+11),Coef!$B$4:$C$23,2)</f>
        <v>J</v>
      </c>
      <c r="Z198" s="15">
        <f t="shared" si="126"/>
        <v>6</v>
      </c>
      <c r="AA198" s="15" t="str">
        <f>VLOOKUP(MOD(C198-1,3)*8+Z198,Coef!$A$2:$C$25,3)</f>
        <v>P</v>
      </c>
      <c r="AB198" s="15">
        <f t="shared" si="127"/>
        <v>5</v>
      </c>
      <c r="AC198" s="15" t="str">
        <f>VLOOKUP(MOD(MOD(C198+1,2)*5+AB198,20)+1,Coef!$A$2:$C$21,3)</f>
        <v>F</v>
      </c>
      <c r="AD198" s="15"/>
      <c r="AE198" s="15" t="str">
        <f t="shared" si="105"/>
        <v>95869</v>
      </c>
      <c r="AF198" s="15" t="str">
        <f t="shared" si="105"/>
        <v>97798</v>
      </c>
      <c r="AG198" s="18" t="str">
        <f t="shared" si="128"/>
        <v>695869 mE 6597798 mN 17 S</v>
      </c>
      <c r="AH198" s="52" t="str">
        <f t="shared" si="129"/>
        <v>17JPF9586997798</v>
      </c>
    </row>
    <row r="199" spans="1:34">
      <c r="A199" s="13">
        <v>5.3811611495474097</v>
      </c>
      <c r="B199" s="13">
        <v>138.79576881642674</v>
      </c>
      <c r="C199" s="15">
        <f t="shared" si="106"/>
        <v>54</v>
      </c>
      <c r="D199" s="15">
        <f t="shared" si="107"/>
        <v>141</v>
      </c>
      <c r="E199" s="15">
        <f t="shared" si="104"/>
        <v>9.3918979640005257E-2</v>
      </c>
      <c r="F199" s="15">
        <f t="shared" si="104"/>
        <v>2.4224431536835196</v>
      </c>
      <c r="G199" s="15">
        <f t="shared" si="108"/>
        <v>2.4609142453120043</v>
      </c>
      <c r="H199" s="15">
        <f t="shared" si="109"/>
        <v>0.99559285359808869</v>
      </c>
      <c r="I199" s="16">
        <f t="shared" si="110"/>
        <v>6.6802238224530856E-3</v>
      </c>
      <c r="J199" s="15">
        <f t="shared" si="111"/>
        <v>6378324.7685310002</v>
      </c>
      <c r="K199" s="15">
        <f t="shared" si="112"/>
        <v>9.4196103514298621E-2</v>
      </c>
      <c r="L199" s="15">
        <f t="shared" si="113"/>
        <v>8.8729059172764618E-3</v>
      </c>
      <c r="M199" s="17">
        <f t="shared" si="114"/>
        <v>0</v>
      </c>
      <c r="N199" s="15">
        <f t="shared" si="115"/>
        <v>-3.8471091628484722E-2</v>
      </c>
      <c r="O199" s="16">
        <f t="shared" si="116"/>
        <v>0.99780731790517663</v>
      </c>
      <c r="P199" s="15">
        <f t="shared" si="117"/>
        <v>5.0514276100460735</v>
      </c>
      <c r="Q199" s="15">
        <f t="shared" si="118"/>
        <v>4.9373273893167955</v>
      </c>
      <c r="R199" s="15">
        <f t="shared" si="119"/>
        <v>62.269550528150326</v>
      </c>
      <c r="S199" s="15">
        <f t="shared" si="120"/>
        <v>56.763969761309966</v>
      </c>
      <c r="T199" s="15">
        <f t="shared" si="121"/>
        <v>1357.4391385462661</v>
      </c>
      <c r="U199" s="15">
        <f t="shared" si="122"/>
        <v>-244359.30837936327</v>
      </c>
      <c r="V199" s="15">
        <f t="shared" si="123"/>
        <v>595476.50612752675</v>
      </c>
      <c r="W199" s="15">
        <f t="shared" si="124"/>
        <v>255738.43534398847</v>
      </c>
      <c r="X199" s="15">
        <f t="shared" si="125"/>
        <v>595238.31552507577</v>
      </c>
      <c r="Y199" s="15" t="str">
        <f>VLOOKUP(_xlfn.FLOOR.MATH(A199/8+11),Coef!$B$4:$C$23,2)</f>
        <v>N</v>
      </c>
      <c r="Z199" s="15">
        <f t="shared" si="126"/>
        <v>2</v>
      </c>
      <c r="AA199" s="15" t="str">
        <f>VLOOKUP(MOD(C199-1,3)*8+Z199,Coef!$A$2:$C$25,3)</f>
        <v>T</v>
      </c>
      <c r="AB199" s="15">
        <f t="shared" si="127"/>
        <v>5</v>
      </c>
      <c r="AC199" s="15" t="str">
        <f>VLOOKUP(MOD(MOD(C199+1,2)*5+AB199,20)+1,Coef!$A$2:$C$21,3)</f>
        <v>L</v>
      </c>
      <c r="AD199" s="15"/>
      <c r="AE199" s="15" t="str">
        <f t="shared" si="105"/>
        <v>55738</v>
      </c>
      <c r="AF199" s="15" t="str">
        <f t="shared" si="105"/>
        <v>95238</v>
      </c>
      <c r="AG199" s="18" t="str">
        <f t="shared" si="128"/>
        <v>255738 mE 595238 mN 54 N</v>
      </c>
      <c r="AH199" s="52" t="str">
        <f t="shared" si="129"/>
        <v>54NTL5573895238</v>
      </c>
    </row>
    <row r="200" spans="1:34">
      <c r="A200" s="13">
        <v>31.452079603607103</v>
      </c>
      <c r="B200" s="13">
        <v>-23.181017304460482</v>
      </c>
      <c r="C200" s="15">
        <f t="shared" si="106"/>
        <v>27</v>
      </c>
      <c r="D200" s="15">
        <f t="shared" si="107"/>
        <v>-21</v>
      </c>
      <c r="E200" s="15">
        <f t="shared" si="104"/>
        <v>0.54894234568229694</v>
      </c>
      <c r="F200" s="15">
        <f t="shared" si="104"/>
        <v>-0.40458507592461618</v>
      </c>
      <c r="G200" s="15">
        <f t="shared" si="108"/>
        <v>-0.36651914291880922</v>
      </c>
      <c r="H200" s="15">
        <f t="shared" si="109"/>
        <v>0.85307686753008427</v>
      </c>
      <c r="I200" s="16">
        <f t="shared" si="110"/>
        <v>4.9046023721755622E-3</v>
      </c>
      <c r="J200" s="15">
        <f t="shared" si="111"/>
        <v>6383957.3886601198</v>
      </c>
      <c r="K200" s="15">
        <f t="shared" si="112"/>
        <v>0.61165093131679282</v>
      </c>
      <c r="L200" s="15">
        <f t="shared" si="113"/>
        <v>0.37411686178070003</v>
      </c>
      <c r="M200" s="17">
        <f t="shared" si="114"/>
        <v>0</v>
      </c>
      <c r="N200" s="15">
        <f t="shared" si="115"/>
        <v>-3.8065933005806962E-2</v>
      </c>
      <c r="O200" s="16">
        <f t="shared" si="116"/>
        <v>0.63078774059147558</v>
      </c>
      <c r="P200" s="15">
        <f t="shared" si="117"/>
        <v>4.670120780066596</v>
      </c>
      <c r="Q200" s="15">
        <f t="shared" si="118"/>
        <v>-1.4190517746033944</v>
      </c>
      <c r="R200" s="15">
        <f t="shared" si="119"/>
        <v>40.159912915714479</v>
      </c>
      <c r="S200" s="15">
        <f t="shared" si="120"/>
        <v>-93.200886168668561</v>
      </c>
      <c r="T200" s="15">
        <f t="shared" si="121"/>
        <v>297.07022078631366</v>
      </c>
      <c r="U200" s="15">
        <f t="shared" si="122"/>
        <v>-207330.29338654608</v>
      </c>
      <c r="V200" s="15">
        <f t="shared" si="123"/>
        <v>3483157.547227805</v>
      </c>
      <c r="W200" s="15">
        <f t="shared" si="124"/>
        <v>292752.63873080851</v>
      </c>
      <c r="X200" s="15">
        <f t="shared" si="125"/>
        <v>3481764.2842089143</v>
      </c>
      <c r="Y200" s="15" t="str">
        <f>VLOOKUP(_xlfn.FLOOR.MATH(A200/8+11),Coef!$B$4:$C$23,2)</f>
        <v>R</v>
      </c>
      <c r="Z200" s="15">
        <f t="shared" si="126"/>
        <v>2</v>
      </c>
      <c r="AA200" s="15" t="str">
        <f>VLOOKUP(MOD(C200-1,3)*8+Z200,Coef!$A$2:$C$25,3)</f>
        <v>T</v>
      </c>
      <c r="AB200" s="15">
        <f t="shared" si="127"/>
        <v>14</v>
      </c>
      <c r="AC200" s="15" t="str">
        <f>VLOOKUP(MOD(MOD(C200+1,2)*5+AB200,20)+1,Coef!$A$2:$C$21,3)</f>
        <v>Q</v>
      </c>
      <c r="AD200" s="15"/>
      <c r="AE200" s="15" t="str">
        <f t="shared" si="105"/>
        <v>92752</v>
      </c>
      <c r="AF200" s="15" t="str">
        <f t="shared" si="105"/>
        <v>81764</v>
      </c>
      <c r="AG200" s="18" t="str">
        <f t="shared" si="128"/>
        <v>292752 mE 3481764 mN 27 S</v>
      </c>
      <c r="AH200" s="52" t="str">
        <f t="shared" si="129"/>
        <v>27RTQ9275281764</v>
      </c>
    </row>
  </sheetData>
  <conditionalFormatting sqref="AI2:AI17">
    <cfRule type="expression" dxfId="1" priority="1">
      <formula>AI2=AH2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BO546"/>
  <sheetViews>
    <sheetView workbookViewId="0">
      <pane xSplit="1" ySplit="1" topLeftCell="B2" activePane="bottomRight" state="frozen"/>
      <selection pane="bottomRight" activeCell="H30" sqref="H30"/>
      <selection pane="bottomLeft"/>
      <selection pane="topRight"/>
    </sheetView>
  </sheetViews>
  <sheetFormatPr defaultColWidth="9.140625" defaultRowHeight="14.25"/>
  <cols>
    <col min="1" max="1" width="18.140625" style="19" bestFit="1" customWidth="1"/>
    <col min="2" max="2" width="18.140625" customWidth="1"/>
    <col min="3" max="3" width="5.7109375" hidden="1" customWidth="1"/>
    <col min="4" max="4" width="6.42578125" hidden="1" customWidth="1"/>
    <col min="5" max="7" width="5.5703125" hidden="1" customWidth="1"/>
    <col min="8" max="8" width="6.5703125" hidden="1" customWidth="1"/>
    <col min="9" max="9" width="12" hidden="1" customWidth="1"/>
    <col min="10" max="10" width="7.140625" hidden="1" customWidth="1"/>
    <col min="11" max="11" width="12" hidden="1" customWidth="1"/>
    <col min="12" max="12" width="6.28515625" hidden="1" customWidth="1"/>
    <col min="13" max="13" width="6.5703125" hidden="1" customWidth="1"/>
    <col min="14" max="14" width="6.7109375" hidden="1" customWidth="1"/>
    <col min="15" max="17" width="5.5703125" hidden="1" customWidth="1"/>
    <col min="18" max="18" width="12" hidden="1" customWidth="1"/>
    <col min="19" max="19" width="7.7109375" hidden="1" customWidth="1"/>
    <col min="20" max="20" width="8.7109375" hidden="1" customWidth="1"/>
    <col min="21" max="21" width="12.7109375" hidden="1" customWidth="1"/>
    <col min="22" max="22" width="12" hidden="1" customWidth="1"/>
    <col min="23" max="23" width="6.42578125" hidden="1" customWidth="1"/>
    <col min="24" max="31" width="12.7109375" hidden="1" customWidth="1"/>
    <col min="32" max="32" width="12" hidden="1" customWidth="1"/>
    <col min="33" max="38" width="12.7109375" hidden="1" customWidth="1"/>
    <col min="39" max="39" width="12" bestFit="1" customWidth="1"/>
    <col min="40" max="40" width="15.5703125" customWidth="1"/>
    <col min="41" max="41" width="20.5703125" style="71" bestFit="1" customWidth="1"/>
    <col min="42" max="42" width="19.140625" bestFit="1" customWidth="1"/>
    <col min="46" max="67" width="3.42578125" customWidth="1"/>
  </cols>
  <sheetData>
    <row r="1" spans="1:54" s="22" customFormat="1">
      <c r="A1" s="26" t="s">
        <v>183</v>
      </c>
      <c r="B1" s="22" t="s">
        <v>219</v>
      </c>
      <c r="C1" s="22" t="s">
        <v>221</v>
      </c>
      <c r="D1" s="22" t="s">
        <v>223</v>
      </c>
      <c r="E1" s="22" t="s">
        <v>224</v>
      </c>
      <c r="F1" s="22" t="s">
        <v>225</v>
      </c>
      <c r="G1" s="22" t="s">
        <v>226</v>
      </c>
      <c r="H1" s="22" t="s">
        <v>228</v>
      </c>
      <c r="I1" s="22" t="s">
        <v>230</v>
      </c>
      <c r="J1" s="22" t="s">
        <v>232</v>
      </c>
      <c r="K1" s="22" t="s">
        <v>44</v>
      </c>
      <c r="L1" s="22" t="s">
        <v>233</v>
      </c>
      <c r="M1" s="22" t="s">
        <v>234</v>
      </c>
      <c r="N1" s="22" t="s">
        <v>235</v>
      </c>
      <c r="O1" s="22" t="s">
        <v>148</v>
      </c>
      <c r="P1" s="22" t="s">
        <v>150</v>
      </c>
      <c r="Q1" s="22" t="s">
        <v>150</v>
      </c>
      <c r="R1" s="22" t="s">
        <v>237</v>
      </c>
      <c r="S1" s="22" t="s">
        <v>238</v>
      </c>
      <c r="T1" s="22" t="s">
        <v>239</v>
      </c>
      <c r="U1" s="22" t="s">
        <v>240</v>
      </c>
      <c r="V1" s="22" t="s">
        <v>241</v>
      </c>
      <c r="W1" s="22" t="s">
        <v>242</v>
      </c>
      <c r="X1" s="22" t="s">
        <v>243</v>
      </c>
      <c r="Y1" s="22" t="s">
        <v>244</v>
      </c>
      <c r="Z1" s="22" t="s">
        <v>245</v>
      </c>
      <c r="AA1" s="22" t="s">
        <v>246</v>
      </c>
      <c r="AB1" s="22" t="s">
        <v>247</v>
      </c>
      <c r="AC1" s="22" t="s">
        <v>248</v>
      </c>
      <c r="AD1" s="22" t="s">
        <v>249</v>
      </c>
      <c r="AE1" s="22" t="s">
        <v>250</v>
      </c>
      <c r="AF1" s="72" t="s">
        <v>251</v>
      </c>
      <c r="AG1" s="72" t="s">
        <v>252</v>
      </c>
      <c r="AH1" s="72" t="s">
        <v>253</v>
      </c>
      <c r="AI1" s="72" t="s">
        <v>254</v>
      </c>
      <c r="AJ1" s="72" t="s">
        <v>255</v>
      </c>
      <c r="AK1" s="72" t="s">
        <v>256</v>
      </c>
      <c r="AL1" s="72" t="s">
        <v>257</v>
      </c>
      <c r="AM1" s="35" t="s">
        <v>138</v>
      </c>
      <c r="AN1" s="35" t="s">
        <v>139</v>
      </c>
      <c r="AO1" s="79" t="s">
        <v>182</v>
      </c>
      <c r="AP1" s="22" t="s">
        <v>899</v>
      </c>
    </row>
    <row r="2" spans="1:54">
      <c r="A2" s="36" t="s">
        <v>872</v>
      </c>
      <c r="B2" s="37" t="str">
        <f t="shared" ref="B2:B65" si="0">SUBSTITUTE(A2," ","")</f>
        <v>5JLF6261905710</v>
      </c>
      <c r="C2" s="37">
        <f t="array" aca="1" ref="C2" ca="1">MATCH(TRUE,ISERROR(VALUE(MID(B2,ROW(INDIRECT("1:"&amp;LEN(B2))),1))),0)</f>
        <v>2</v>
      </c>
      <c r="D2" s="37">
        <f t="shared" ref="D2:D65" ca="1" si="1">VALUE(LEFT(B2,C2-1))</f>
        <v>5</v>
      </c>
      <c r="E2" s="37" t="str">
        <f t="shared" ref="E2:E65" ca="1" si="2">MID(B2,C2,1)</f>
        <v>J</v>
      </c>
      <c r="F2" s="37" t="str">
        <f t="shared" ref="F2:F65" ca="1" si="3">MID(B2,C2+1,1)</f>
        <v>L</v>
      </c>
      <c r="G2" s="37" t="str">
        <f t="shared" ref="G2:G65" ca="1" si="4">MID(B2,C2+2,1)</f>
        <v>F</v>
      </c>
      <c r="H2" s="37">
        <f t="shared" ref="H2:H65" ca="1" si="5">LEN(B2)-C2-2</f>
        <v>10</v>
      </c>
      <c r="I2" s="37">
        <f t="shared" ref="I2:I65" ca="1" si="6">VALUE(LEFT(RIGHT(B2,H2),H2/2))*10^(5-H2/2)</f>
        <v>62619</v>
      </c>
      <c r="J2" s="37">
        <f t="shared" ref="J2:J65" ca="1" si="7">VALUE(RIGHT(B2,H2/2))*10^(5-H2/2)</f>
        <v>5710</v>
      </c>
      <c r="K2" s="37">
        <f t="shared" ref="K2:K65" ca="1" si="8">D2*6-183*PI()/180</f>
        <v>26.806047468850377</v>
      </c>
      <c r="L2" s="72">
        <f ca="1">VLOOKUP(F2,Coef!$C$2:$F$25,4)</f>
        <v>3</v>
      </c>
      <c r="M2" s="31">
        <f ca="1">VLOOKUP(E2,Coef!$C$4:$D$23,2)</f>
        <v>7</v>
      </c>
      <c r="N2" s="31">
        <f ca="1">MOD(VLOOKUP(G2,Coef!$C$2:$G$21,5)+MOD(D2+1,2)*15,20)</f>
        <v>6</v>
      </c>
      <c r="O2" s="31">
        <f ca="1">VLOOKUP(M2,Coef!$A$27:$B$46,2)</f>
        <v>6.4399999999999995</v>
      </c>
      <c r="P2" s="31">
        <f ca="1">VLOOKUP(M2,Coef!$A$27:$C$46,3)+N2/10-0.1</f>
        <v>6.5</v>
      </c>
      <c r="Q2" s="31">
        <f ca="1">IF(P2+0.1&lt;O2,P2+2,P2)</f>
        <v>6.5</v>
      </c>
      <c r="R2" s="72">
        <f ca="1">L2*100000+I2</f>
        <v>362619</v>
      </c>
      <c r="S2" s="72">
        <f ca="1">Q2*1000000+J2</f>
        <v>6505710</v>
      </c>
      <c r="T2" s="72">
        <f ca="1">IF(M2&lt;11,S2-10000000,S2)</f>
        <v>-3494290</v>
      </c>
      <c r="U2" s="72">
        <f ca="1">T2/(6366197.724*0.9996)</f>
        <v>-0.549101430219751</v>
      </c>
      <c r="V2" s="72">
        <f ca="1">(Coef!$J$9/(1+Coef!$J$8*(COS(U2))^2)^0.5)*Coef!$J$6</f>
        <v>6381406.8364740657</v>
      </c>
      <c r="W2" s="72">
        <f ca="1">6*D2-183</f>
        <v>-153</v>
      </c>
      <c r="X2" s="72">
        <f ca="1">(R2-500000)/V2</f>
        <v>-2.152832494784292E-2</v>
      </c>
      <c r="Y2" s="72">
        <f ca="1">SIN(2*U2)</f>
        <v>-0.89039074579538835</v>
      </c>
      <c r="Z2" s="72">
        <f ca="1">Y2*(COS(U2))^2</f>
        <v>-0.64784697643030309</v>
      </c>
      <c r="AA2" s="72">
        <f ca="1">U2+(Y2/2)</f>
        <v>-0.99429680311744517</v>
      </c>
      <c r="AB2" s="72">
        <f ca="1">(3*AA2+Z2)/4</f>
        <v>-0.90768434644565965</v>
      </c>
      <c r="AC2" s="72">
        <f ca="1">(5*AB2+Z2*(COS(U2))^2)/3</f>
        <v>-1.6699314081399572</v>
      </c>
      <c r="AD2" s="72">
        <f ca="1">Coef!$J$6*Coef!$J$9*(U2-(Coef!$J$10*AA2)+(Coef!$J$11*AB2)-(Coef!$J$12*AC2))</f>
        <v>-3480715.6851883614</v>
      </c>
      <c r="AE2" s="72">
        <f ca="1">(T2-AD2)/V2</f>
        <v>-2.1271664947064878E-3</v>
      </c>
      <c r="AF2" s="72">
        <f ca="1">((Coef!$J$8*X2^2)/2)*(COS(U2))^2</f>
        <v>1.1363438105868379E-6</v>
      </c>
      <c r="AG2" s="72">
        <f ca="1">X2*(1-(AF2/3))</f>
        <v>-2.1528316793316651E-2</v>
      </c>
      <c r="AH2" s="72">
        <f ca="1">AE2*(1-AF2)+U2</f>
        <v>-0.55122859429726501</v>
      </c>
      <c r="AI2" s="72">
        <f ca="1">(EXP(AG2)-EXP(-AG2))/2</f>
        <v>-2.1529979781029107E-2</v>
      </c>
      <c r="AJ2" s="72">
        <f ca="1">ATAN(AI2/COS(AH2))</f>
        <v>-2.5268059239671896E-2</v>
      </c>
      <c r="AK2" s="72">
        <f ca="1">ATAN(COS(AJ2)*TAN(AH2))</f>
        <v>-0.55108615856342247</v>
      </c>
      <c r="AL2" s="72">
        <f ca="1">U2+(1+Coef!$J$8*(COS(U2))^2-(3/2)*Coef!$J$8*SIN(U2)*COS(U2)*(AK2-U2))*(AK2-U2)</f>
        <v>-0.55109587324364095</v>
      </c>
      <c r="AM2" s="73">
        <f t="shared" ref="AM2:AM65" ca="1" si="9">AL2/PI()*180</f>
        <v>-31.575467643937213</v>
      </c>
      <c r="AN2" s="73">
        <f t="shared" ref="AN2:AN65" ca="1" si="10">AJ2/PI()*180+W2</f>
        <v>-154.44775315091974</v>
      </c>
      <c r="AO2" s="48" t="str">
        <f ca="1">D2&amp;" "&amp;IF(AM2&gt;0,"N","S")&amp;" "&amp;R2&amp;" "&amp;S2</f>
        <v>5 S 362619 6505710</v>
      </c>
      <c r="AP2" s="72" t="s">
        <v>900</v>
      </c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</row>
    <row r="3" spans="1:54">
      <c r="A3" s="38" t="s">
        <v>873</v>
      </c>
      <c r="B3" s="72" t="str">
        <f t="shared" si="0"/>
        <v>51GVP5429469381</v>
      </c>
      <c r="C3" s="72">
        <f t="array" aca="1" ref="C3" ca="1">MATCH(TRUE,ISERROR(VALUE(MID(B3,ROW(INDIRECT("1:"&amp;LEN(B3))),1))),0)</f>
        <v>3</v>
      </c>
      <c r="D3" s="72">
        <f t="shared" ca="1" si="1"/>
        <v>51</v>
      </c>
      <c r="E3" s="72" t="str">
        <f t="shared" ca="1" si="2"/>
        <v>G</v>
      </c>
      <c r="F3" s="72" t="str">
        <f t="shared" ca="1" si="3"/>
        <v>V</v>
      </c>
      <c r="G3" s="72" t="str">
        <f t="shared" ca="1" si="4"/>
        <v>P</v>
      </c>
      <c r="H3" s="72">
        <f t="shared" ca="1" si="5"/>
        <v>10</v>
      </c>
      <c r="I3" s="72">
        <f t="shared" ca="1" si="6"/>
        <v>54294</v>
      </c>
      <c r="J3" s="72">
        <f t="shared" ca="1" si="7"/>
        <v>69381</v>
      </c>
      <c r="K3" s="72">
        <f t="shared" ca="1" si="8"/>
        <v>302.80604746885035</v>
      </c>
      <c r="L3" s="72">
        <f ca="1">VLOOKUP(F3,Coef!$C$2:$F$25,4)</f>
        <v>4</v>
      </c>
      <c r="M3" s="31">
        <f ca="1">VLOOKUP(E3,Coef!$C$4:$D$23,2)</f>
        <v>5</v>
      </c>
      <c r="N3" s="31">
        <f ca="1">MOD(VLOOKUP(G3,Coef!$C$2:$G$21,5)+MOD(D3+1,2)*15,20)</f>
        <v>14</v>
      </c>
      <c r="O3" s="31">
        <f ca="1">VLOOKUP(M3,Coef!$A$27:$B$46,2)</f>
        <v>4.66</v>
      </c>
      <c r="P3" s="31">
        <f ca="1">VLOOKUP(M3,Coef!$A$27:$C$46,3)+N3/10-0.1</f>
        <v>5.3000000000000007</v>
      </c>
      <c r="Q3" s="31">
        <f ca="1">IF(P3+0.1&lt;O3,P3+2,P3)</f>
        <v>5.3000000000000007</v>
      </c>
      <c r="R3" s="72">
        <f ca="1">L3*100000+I3</f>
        <v>454294</v>
      </c>
      <c r="S3" s="72">
        <f ca="1">Q3*1000000+J3</f>
        <v>5369381.0000000009</v>
      </c>
      <c r="T3" s="72">
        <f ca="1">IF(M3&lt;11,S3-10000000,S3)</f>
        <v>-4630618.9999999991</v>
      </c>
      <c r="U3" s="72">
        <f ca="1">T3/(6366197.724*0.9996)</f>
        <v>-0.72766699836096971</v>
      </c>
      <c r="V3" s="72">
        <f ca="1">(Coef!$J$9/(1+Coef!$J$8*(COS(U3))^2)^0.5)*Coef!$J$6</f>
        <v>6385047.6507929955</v>
      </c>
      <c r="W3" s="72">
        <f ca="1">6*D3-183</f>
        <v>123</v>
      </c>
      <c r="X3" s="72">
        <f ca="1">(R3-500000)/V3</f>
        <v>-7.158286437270912E-3</v>
      </c>
      <c r="Y3" s="72">
        <f ca="1">SIN(2*U3)</f>
        <v>-0.99334162730267228</v>
      </c>
      <c r="Z3" s="72">
        <f ca="1">Y3*(COS(U3))^2</f>
        <v>-0.5538902477657861</v>
      </c>
      <c r="AA3" s="72">
        <f ca="1">U3+(Y3/2)</f>
        <v>-1.2243378120123058</v>
      </c>
      <c r="AB3" s="72">
        <f ca="1">(3*AA3+Z3)/4</f>
        <v>-1.0567259209506759</v>
      </c>
      <c r="AC3" s="72">
        <f ca="1">(5*AB3+Z3*(COS(U3))^2)/3</f>
        <v>-1.8641601517982938</v>
      </c>
      <c r="AD3" s="72">
        <f ca="1">Coef!$J$6*Coef!$J$9*(U3-(Coef!$J$10*AA3)+(Coef!$J$11*AB3)-(Coef!$J$12*AC3))</f>
        <v>-4615607.7667305823</v>
      </c>
      <c r="AE3" s="72">
        <f ca="1">(T3-AD3)/V3</f>
        <v>-2.3509978453414354E-3</v>
      </c>
      <c r="AF3" s="72">
        <f ca="1">((Coef!$J$8*X3^2)/2)*(COS(U3))^2</f>
        <v>9.6281023958791921E-8</v>
      </c>
      <c r="AG3" s="72">
        <f ca="1">X3*(1-(AF3/3))</f>
        <v>-7.1582862075351963E-3</v>
      </c>
      <c r="AH3" s="72">
        <f ca="1">AE3*(1-AF3)+U3</f>
        <v>-0.73001799597995465</v>
      </c>
      <c r="AI3" s="72">
        <f ca="1">(EXP(AG3)-EXP(-AG3))/2</f>
        <v>-7.1583473407223486E-3</v>
      </c>
      <c r="AJ3" s="72">
        <f ca="1">ATAN(AI3/COS(AH3))</f>
        <v>-9.6061303441672685E-3</v>
      </c>
      <c r="AK3" s="72">
        <f ca="1">ATAN(COS(AJ3)*TAN(AH3))</f>
        <v>-0.72999506761234811</v>
      </c>
      <c r="AL3" s="72">
        <f ca="1">U3+(1+Coef!$J$8*(COS(U3))^2-(3/2)*Coef!$J$8*SIN(U3)*COS(U3)*(AK3-U3))*(AK3-U3)</f>
        <v>-0.73000378919831288</v>
      </c>
      <c r="AM3" s="33">
        <f t="shared" ca="1" si="9"/>
        <v>-41.826136149621163</v>
      </c>
      <c r="AN3" s="33">
        <f t="shared" ca="1" si="10"/>
        <v>122.44960927382667</v>
      </c>
      <c r="AO3" s="48" t="str">
        <f ca="1">D3&amp;" "&amp;IF(AM3&gt;0,"N","S")&amp;" "&amp;R3&amp;" "&amp;LEFT(S3,7)</f>
        <v>51 S 454294 5369381</v>
      </c>
      <c r="AP3" s="72" t="s">
        <v>901</v>
      </c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</row>
    <row r="4" spans="1:54">
      <c r="A4" s="39" t="s">
        <v>875</v>
      </c>
      <c r="B4" s="72" t="str">
        <f t="shared" si="0"/>
        <v>45SXB2371986291</v>
      </c>
      <c r="C4" s="72">
        <f t="array" aca="1" ref="C4" ca="1">MATCH(TRUE,ISERROR(VALUE(MID(B4,ROW(INDIRECT("1:"&amp;LEN(B4))),1))),0)</f>
        <v>3</v>
      </c>
      <c r="D4" s="72">
        <f t="shared" ca="1" si="1"/>
        <v>45</v>
      </c>
      <c r="E4" s="72" t="str">
        <f t="shared" ca="1" si="2"/>
        <v>S</v>
      </c>
      <c r="F4" s="72" t="str">
        <f t="shared" ca="1" si="3"/>
        <v>X</v>
      </c>
      <c r="G4" s="72" t="str">
        <f t="shared" ca="1" si="4"/>
        <v>B</v>
      </c>
      <c r="H4" s="72">
        <f t="shared" ca="1" si="5"/>
        <v>10</v>
      </c>
      <c r="I4" s="72">
        <f t="shared" ca="1" si="6"/>
        <v>23719</v>
      </c>
      <c r="J4" s="72">
        <f t="shared" ca="1" si="7"/>
        <v>86291</v>
      </c>
      <c r="K4" s="72">
        <f t="shared" ca="1" si="8"/>
        <v>266.80604746885035</v>
      </c>
      <c r="L4" s="72">
        <f ca="1">VLOOKUP(F4,Coef!$C$2:$F$25,4)</f>
        <v>6</v>
      </c>
      <c r="M4" s="31">
        <f ca="1">VLOOKUP(E4,Coef!$C$4:$D$23,2)</f>
        <v>15</v>
      </c>
      <c r="N4" s="31">
        <f ca="1">MOD(VLOOKUP(G4,Coef!$C$2:$G$21,5)+MOD(D4+1,2)*15,20)</f>
        <v>2</v>
      </c>
      <c r="O4" s="31">
        <f ca="1">VLOOKUP(M4,Coef!$A$27:$B$46,2)</f>
        <v>3.56</v>
      </c>
      <c r="P4" s="31">
        <f ca="1">VLOOKUP(M4,Coef!$A$27:$C$46,3)+N4/10-0.1</f>
        <v>2.1</v>
      </c>
      <c r="Q4" s="31">
        <f ca="1">IF(P4+0.1&lt;O4,P4+2,P4)</f>
        <v>4.0999999999999996</v>
      </c>
      <c r="R4" s="72">
        <f ca="1">L4*100000+I4</f>
        <v>623719</v>
      </c>
      <c r="S4" s="72">
        <f ca="1">Q4*1000000+J4</f>
        <v>4186290.9999999995</v>
      </c>
      <c r="T4" s="72">
        <f ca="1">IF(M4&lt;11,S4-10000000,S4)</f>
        <v>4186290.9999999995</v>
      </c>
      <c r="U4" s="72">
        <f ca="1">T4/(6366197.724*0.9996)</f>
        <v>0.65784419021205209</v>
      </c>
      <c r="V4" s="72">
        <f ca="1">(Coef!$J$9/(1+Coef!$J$8*(COS(U4))^2)^0.5)*Coef!$J$6</f>
        <v>6383578.2874183999</v>
      </c>
      <c r="W4" s="72">
        <f ca="1">6*D4-183</f>
        <v>87</v>
      </c>
      <c r="X4" s="72">
        <f ca="1">(R4-500000)/V4</f>
        <v>1.9380822859780975E-2</v>
      </c>
      <c r="Y4" s="72">
        <f ca="1">SIN(2*U4)</f>
        <v>0.96763606107440825</v>
      </c>
      <c r="Z4" s="72">
        <f ca="1">Y4*(COS(U4))^2</f>
        <v>0.60590944421445692</v>
      </c>
      <c r="AA4" s="72">
        <f ca="1">U4+(Y4/2)</f>
        <v>1.1416622207492562</v>
      </c>
      <c r="AB4" s="72">
        <f ca="1">(3*AA4+Z4)/4</f>
        <v>1.0077240266155563</v>
      </c>
      <c r="AC4" s="72">
        <f ca="1">(5*AB4+Z4*(COS(U4))^2)/3</f>
        <v>1.8060084792584437</v>
      </c>
      <c r="AD4" s="72">
        <f ca="1">Coef!$J$6*Coef!$J$9*(U4-(Coef!$J$10*AA4)+(Coef!$J$11*AB4)-(Coef!$J$12*AC4))</f>
        <v>4171608.8994876104</v>
      </c>
      <c r="AE4" s="72">
        <f ca="1">(T4-AD4)/V4</f>
        <v>2.2999797059474491E-3</v>
      </c>
      <c r="AF4" s="72">
        <f ca="1">((Coef!$J$8*X4^2)/2)*(COS(U4))^2</f>
        <v>7.9256989712502895E-7</v>
      </c>
      <c r="AG4" s="72">
        <f ca="1">X4*(1-(AF4/3))</f>
        <v>1.9380817739562049E-2</v>
      </c>
      <c r="AH4" s="72">
        <f ca="1">AE4*(1-AF4)+U4</f>
        <v>0.6601441680951049</v>
      </c>
      <c r="AI4" s="72">
        <f ca="1">(EXP(AG4)-EXP(-AG4))/2</f>
        <v>1.9382031053532423E-2</v>
      </c>
      <c r="AJ4" s="72">
        <f ca="1">ATAN(AI4/COS(AH4))</f>
        <v>2.4532280867434388E-2</v>
      </c>
      <c r="AK4" s="72">
        <f ca="1">ATAN(COS(AJ4)*TAN(AH4))</f>
        <v>0.65999839701988749</v>
      </c>
      <c r="AL4" s="72">
        <f ca="1">U4+(1+Coef!$J$8*(COS(U4))^2-(3/2)*Coef!$J$8*SIN(U4)*COS(U4)*(AK4-U4))*(AK4-U4)</f>
        <v>0.66000746529909016</v>
      </c>
      <c r="AM4" s="33">
        <f t="shared" ca="1" si="9"/>
        <v>37.815642208765006</v>
      </c>
      <c r="AN4" s="33">
        <f t="shared" ca="1" si="10"/>
        <v>88.40559615553353</v>
      </c>
      <c r="AO4" s="48" t="str">
        <f ca="1">D4&amp;" "&amp;IF(AM4&gt;0,"N","S")&amp;" "&amp;R4&amp;" "&amp;LEFT(S4,7)</f>
        <v>45 N 623719 4186291</v>
      </c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</row>
    <row r="5" spans="1:54">
      <c r="A5" s="39" t="s">
        <v>878</v>
      </c>
      <c r="B5" s="72" t="str">
        <f t="shared" si="0"/>
        <v>34DDN8829169244</v>
      </c>
      <c r="C5" s="72">
        <f t="array" aca="1" ref="C5" ca="1">MATCH(TRUE,ISERROR(VALUE(MID(B5,ROW(INDIRECT("1:"&amp;LEN(B5))),1))),0)</f>
        <v>3</v>
      </c>
      <c r="D5" s="72">
        <f t="shared" ca="1" si="1"/>
        <v>34</v>
      </c>
      <c r="E5" s="72" t="str">
        <f t="shared" ca="1" si="2"/>
        <v>D</v>
      </c>
      <c r="F5" s="72" t="str">
        <f t="shared" ca="1" si="3"/>
        <v>D</v>
      </c>
      <c r="G5" s="72" t="str">
        <f t="shared" ca="1" si="4"/>
        <v>N</v>
      </c>
      <c r="H5" s="72">
        <f t="shared" ca="1" si="5"/>
        <v>10</v>
      </c>
      <c r="I5" s="72">
        <f t="shared" ca="1" si="6"/>
        <v>88291</v>
      </c>
      <c r="J5" s="72">
        <f t="shared" ca="1" si="7"/>
        <v>69244</v>
      </c>
      <c r="K5" s="72">
        <f t="shared" ca="1" si="8"/>
        <v>200.80604746885038</v>
      </c>
      <c r="L5" s="72">
        <f ca="1">VLOOKUP(F5,Coef!$C$2:$F$25,4)</f>
        <v>4</v>
      </c>
      <c r="M5" s="31">
        <f ca="1">VLOOKUP(E5,Coef!$C$4:$D$23,2)</f>
        <v>2</v>
      </c>
      <c r="N5" s="31">
        <f ca="1">MOD(VLOOKUP(G5,Coef!$C$2:$G$21,5)+MOD(D5+1,2)*15,20)</f>
        <v>8</v>
      </c>
      <c r="O5" s="31">
        <f ca="1">VLOOKUP(M5,Coef!$A$27:$B$46,2)</f>
        <v>1.9900000000000002</v>
      </c>
      <c r="P5" s="31">
        <f ca="1">VLOOKUP(M5,Coef!$A$27:$C$46,3)+N5/10-0.1</f>
        <v>2.6999999999999997</v>
      </c>
      <c r="Q5" s="31">
        <f ca="1">IF(P5+0.1&lt;O5,P5+2,P5)</f>
        <v>2.6999999999999997</v>
      </c>
      <c r="R5" s="72">
        <f ca="1">L5*100000+I5</f>
        <v>488291</v>
      </c>
      <c r="S5" s="72">
        <f ca="1">Q5*1000000+J5</f>
        <v>2769243.9999999995</v>
      </c>
      <c r="T5" s="72">
        <f ca="1">IF(M5&lt;11,S5-10000000,S5)</f>
        <v>-7230756</v>
      </c>
      <c r="U5" s="72">
        <f ca="1">T5/(6366197.724*0.9996)</f>
        <v>-1.1362590000171842</v>
      </c>
      <c r="V5" s="72">
        <f ca="1">(Coef!$J$9/(1+Coef!$J$8*(COS(U5))^2)^0.5)*Coef!$J$6</f>
        <v>6393216.6981293969</v>
      </c>
      <c r="W5" s="72">
        <f ca="1">6*D5-183</f>
        <v>21</v>
      </c>
      <c r="X5" s="72">
        <f ca="1">(R5-500000)/V5</f>
        <v>-1.8314724109736431E-3</v>
      </c>
      <c r="Y5" s="72">
        <f ca="1">SIN(2*U5)</f>
        <v>-0.76373192192336914</v>
      </c>
      <c r="Z5" s="72">
        <f ca="1">Y5*(COS(U5))^2</f>
        <v>-0.13535867532621443</v>
      </c>
      <c r="AA5" s="72">
        <f ca="1">U5+(Y5/2)</f>
        <v>-1.5181249609788687</v>
      </c>
      <c r="AB5" s="72">
        <f ca="1">(3*AA5+Z5)/4</f>
        <v>-1.1724333895657053</v>
      </c>
      <c r="AC5" s="72">
        <f ca="1">(5*AB5+Z5*(COS(U5))^2)/3</f>
        <v>-1.9620523343520617</v>
      </c>
      <c r="AD5" s="72">
        <f ca="1">Coef!$J$6*Coef!$J$9*(U5-(Coef!$J$10*AA5)+(Coef!$J$11*AB5)-(Coef!$J$12*AC5))</f>
        <v>-7219916.5332906125</v>
      </c>
      <c r="AE5" s="72">
        <f ca="1">(T5-AD5)/V5</f>
        <v>-1.6954636798966988E-3</v>
      </c>
      <c r="AF5" s="72">
        <f ca="1">((Coef!$J$8*X5^2)/2)*(COS(U5))^2</f>
        <v>2.0032879840519708E-9</v>
      </c>
      <c r="AG5" s="72">
        <f ca="1">X5*(1-(AF5/3))</f>
        <v>-1.8314724097506544E-3</v>
      </c>
      <c r="AH5" s="72">
        <f ca="1">AE5*(1-AF5)+U5</f>
        <v>-1.1379544636936842</v>
      </c>
      <c r="AI5" s="72">
        <f ca="1">(EXP(AG5)-EXP(-AG5))/2</f>
        <v>-1.8314734336327687E-3</v>
      </c>
      <c r="AJ5" s="72">
        <f ca="1">ATAN(AI5/COS(AH5))</f>
        <v>-4.3663174998364186E-3</v>
      </c>
      <c r="AK5" s="72">
        <f ca="1">ATAN(COS(AJ5)*TAN(AH5))</f>
        <v>-1.1379508340393796</v>
      </c>
      <c r="AL5" s="72">
        <f ca="1">U5+(1+Coef!$J$8*(COS(U5))^2-(3/2)*Coef!$J$8*SIN(U5)*COS(U5)*(AK5-U5))*(AK5-U5)</f>
        <v>-1.1379528438225768</v>
      </c>
      <c r="AM5" s="33">
        <f t="shared" ca="1" si="9"/>
        <v>-65.199895235943359</v>
      </c>
      <c r="AN5" s="33">
        <f t="shared" ca="1" si="10"/>
        <v>20.749828435245259</v>
      </c>
      <c r="AO5" s="48" t="str">
        <f ca="1">D5&amp;" "&amp;IF(AM5&gt;0,"N","S")&amp;" "&amp;R5&amp;" "&amp;LEFT(S5,7)</f>
        <v>34 S 488291 2769244</v>
      </c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</row>
    <row r="6" spans="1:54">
      <c r="A6" s="38" t="s">
        <v>879</v>
      </c>
      <c r="B6" s="72" t="str">
        <f t="shared" si="0"/>
        <v>46FFL6663587949</v>
      </c>
      <c r="C6" s="72">
        <f t="array" aca="1" ref="C6" ca="1">MATCH(TRUE,ISERROR(VALUE(MID(B6,ROW(INDIRECT("1:"&amp;LEN(B6))),1))),0)</f>
        <v>3</v>
      </c>
      <c r="D6" s="72">
        <f t="shared" ca="1" si="1"/>
        <v>46</v>
      </c>
      <c r="E6" s="72" t="str">
        <f t="shared" ca="1" si="2"/>
        <v>F</v>
      </c>
      <c r="F6" s="72" t="str">
        <f t="shared" ca="1" si="3"/>
        <v>F</v>
      </c>
      <c r="G6" s="72" t="str">
        <f t="shared" ca="1" si="4"/>
        <v>L</v>
      </c>
      <c r="H6" s="72">
        <f t="shared" ca="1" si="5"/>
        <v>10</v>
      </c>
      <c r="I6" s="72">
        <f t="shared" ca="1" si="6"/>
        <v>66635</v>
      </c>
      <c r="J6" s="72">
        <f t="shared" ca="1" si="7"/>
        <v>87949</v>
      </c>
      <c r="K6" s="72">
        <f t="shared" ca="1" si="8"/>
        <v>272.80604746885035</v>
      </c>
      <c r="L6" s="72">
        <f ca="1">VLOOKUP(F6,Coef!$C$2:$F$25,4)</f>
        <v>6</v>
      </c>
      <c r="M6" s="31">
        <f ca="1">VLOOKUP(E6,Coef!$C$4:$D$23,2)</f>
        <v>4</v>
      </c>
      <c r="N6" s="31">
        <f ca="1">MOD(VLOOKUP(G6,Coef!$C$2:$G$21,5)+MOD(D6+1,2)*15,20)</f>
        <v>6</v>
      </c>
      <c r="O6" s="31">
        <f ca="1">VLOOKUP(M6,Coef!$A$27:$B$46,2)</f>
        <v>3.7700000000000005</v>
      </c>
      <c r="P6" s="31">
        <f ca="1">VLOOKUP(M6,Coef!$A$27:$C$46,3)+N6/10-0.1</f>
        <v>2.5</v>
      </c>
      <c r="Q6" s="31">
        <f ca="1">IF(P6+0.1&lt;O6,P6+2,P6)</f>
        <v>4.5</v>
      </c>
      <c r="R6" s="72">
        <f ca="1">L6*100000+I6</f>
        <v>666635</v>
      </c>
      <c r="S6" s="72">
        <f ca="1">Q6*1000000+J6</f>
        <v>4587949</v>
      </c>
      <c r="T6" s="72">
        <f ca="1">IF(M6&lt;11,S6-10000000,S6)</f>
        <v>-5412051</v>
      </c>
      <c r="U6" s="72">
        <f ca="1">T6/(6366197.724*0.9996)</f>
        <v>-0.85046316834671243</v>
      </c>
      <c r="V6" s="72">
        <f ca="1">(Coef!$J$9/(1+Coef!$J$8*(COS(U6))^2)^0.5)*Coef!$J$6</f>
        <v>6387674.7817882597</v>
      </c>
      <c r="W6" s="72">
        <f ca="1">6*D6-183</f>
        <v>93</v>
      </c>
      <c r="X6" s="72">
        <f ca="1">(R6-500000)/V6</f>
        <v>2.6086957412905381E-2</v>
      </c>
      <c r="Y6" s="72">
        <f ca="1">SIN(2*U6)</f>
        <v>-0.99154503161313379</v>
      </c>
      <c r="Z6" s="72">
        <f ca="1">Y6*(COS(U6))^2</f>
        <v>-0.43143955987539945</v>
      </c>
      <c r="AA6" s="72">
        <f ca="1">U6+(Y6/2)</f>
        <v>-1.3462356841532794</v>
      </c>
      <c r="AB6" s="72">
        <f ca="1">(3*AA6+Z6)/4</f>
        <v>-1.1175366530838093</v>
      </c>
      <c r="AC6" s="72">
        <f ca="1">(5*AB6+Z6*(COS(U6))^2)/3</f>
        <v>-1.9251368626069276</v>
      </c>
      <c r="AD6" s="72">
        <f ca="1">Coef!$J$6*Coef!$J$9*(U6-(Coef!$J$10*AA6)+(Coef!$J$11*AB6)-(Coef!$J$12*AC6))</f>
        <v>-5397213.9967880892</v>
      </c>
      <c r="AE6" s="72">
        <f ca="1">(T6-AD6)/V6</f>
        <v>-2.3227549489858571E-3</v>
      </c>
      <c r="AF6" s="72">
        <f ca="1">((Coef!$J$8*X6^2)/2)*(COS(U6))^2</f>
        <v>9.9781918990965901E-7</v>
      </c>
      <c r="AG6" s="72">
        <f ca="1">X6*(1-(AF6/3))</f>
        <v>2.6086948736216475E-2</v>
      </c>
      <c r="AH6" s="72">
        <f ca="1">AE6*(1-AF6)+U6</f>
        <v>-0.85278592097800887</v>
      </c>
      <c r="AI6" s="72">
        <f ca="1">(EXP(AG6)-EXP(-AG6))/2</f>
        <v>2.6089907657293021E-2</v>
      </c>
      <c r="AJ6" s="72">
        <f ca="1">ATAN(AI6/COS(AH6))</f>
        <v>3.9636321296640395E-2</v>
      </c>
      <c r="AK6" s="72">
        <f ca="1">ATAN(COS(AJ6)*TAN(AH6))</f>
        <v>-0.85239660075633739</v>
      </c>
      <c r="AL6" s="72">
        <f ca="1">U6+(1+Coef!$J$8*(COS(U6))^2-(3/2)*Coef!$J$8*SIN(U6)*COS(U6)*(AK6-U6))*(AK6-U6)</f>
        <v>-0.85240225177206552</v>
      </c>
      <c r="AM6" s="33">
        <f t="shared" ca="1" si="9"/>
        <v>-48.839051473987155</v>
      </c>
      <c r="AN6" s="33">
        <f t="shared" ca="1" si="10"/>
        <v>95.270993925721996</v>
      </c>
      <c r="AO6" s="48" t="str">
        <f ca="1">D6&amp;" "&amp;IF(AM6&gt;0,"N","S")&amp;" "&amp;R6&amp;" "&amp;LEFT(S6,7)</f>
        <v>46 S 666635 4587949</v>
      </c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</row>
    <row r="7" spans="1:54">
      <c r="A7" s="38" t="s">
        <v>880</v>
      </c>
      <c r="B7" s="72" t="str">
        <f t="shared" si="0"/>
        <v>31MCN2289637073</v>
      </c>
      <c r="C7" s="72">
        <f t="array" aca="1" ref="C7" ca="1">MATCH(TRUE,ISERROR(VALUE(MID(B7,ROW(INDIRECT("1:"&amp;LEN(B7))),1))),0)</f>
        <v>3</v>
      </c>
      <c r="D7" s="72">
        <f t="shared" ca="1" si="1"/>
        <v>31</v>
      </c>
      <c r="E7" s="72" t="str">
        <f t="shared" ca="1" si="2"/>
        <v>M</v>
      </c>
      <c r="F7" s="72" t="str">
        <f t="shared" ca="1" si="3"/>
        <v>C</v>
      </c>
      <c r="G7" s="72" t="str">
        <f t="shared" ca="1" si="4"/>
        <v>N</v>
      </c>
      <c r="H7" s="72">
        <f t="shared" ca="1" si="5"/>
        <v>10</v>
      </c>
      <c r="I7" s="72">
        <f t="shared" ca="1" si="6"/>
        <v>22896</v>
      </c>
      <c r="J7" s="72">
        <f t="shared" ca="1" si="7"/>
        <v>37073</v>
      </c>
      <c r="K7" s="72">
        <f t="shared" ca="1" si="8"/>
        <v>182.80604746885038</v>
      </c>
      <c r="L7" s="72">
        <f ca="1">VLOOKUP(F7,Coef!$C$2:$F$25,4)</f>
        <v>3</v>
      </c>
      <c r="M7" s="31">
        <f ca="1">VLOOKUP(E7,Coef!$C$4:$D$23,2)</f>
        <v>10</v>
      </c>
      <c r="N7" s="31">
        <f ca="1">MOD(VLOOKUP(G7,Coef!$C$2:$G$21,5)+MOD(D7+1,2)*15,20)</f>
        <v>13</v>
      </c>
      <c r="O7" s="31">
        <f ca="1">VLOOKUP(M7,Coef!$A$27:$B$46,2)</f>
        <v>9.11</v>
      </c>
      <c r="P7" s="31">
        <f ca="1">VLOOKUP(M7,Coef!$A$27:$C$46,3)+N7/10-0.1</f>
        <v>9.2000000000000011</v>
      </c>
      <c r="Q7" s="31">
        <f ca="1">IF(P7+0.1&lt;O7,P7+2,P7)</f>
        <v>9.2000000000000011</v>
      </c>
      <c r="R7" s="72">
        <f ca="1">L7*100000+I7</f>
        <v>322896</v>
      </c>
      <c r="S7" s="72">
        <f ca="1">Q7*1000000+J7</f>
        <v>9237073.0000000019</v>
      </c>
      <c r="T7" s="72">
        <f ca="1">IF(M7&lt;11,S7-10000000,S7)</f>
        <v>-762926.99999999814</v>
      </c>
      <c r="U7" s="72">
        <f ca="1">T7/(6366197.724*0.9996)</f>
        <v>-0.11988824821444785</v>
      </c>
      <c r="V7" s="72">
        <f ca="1">(Coef!$J$9/(1+Coef!$J$8*(COS(U7))^2)^0.5)*Coef!$J$6</f>
        <v>6375891.0285693407</v>
      </c>
      <c r="W7" s="72">
        <f ca="1">6*D7-183</f>
        <v>3</v>
      </c>
      <c r="X7" s="72">
        <f ca="1">(R7-500000)/V7</f>
        <v>-2.7777137219947064E-2</v>
      </c>
      <c r="Y7" s="72">
        <f ca="1">SIN(2*U7)</f>
        <v>-0.23748552298573322</v>
      </c>
      <c r="Z7" s="72">
        <f ca="1">Y7*(COS(U7))^2</f>
        <v>-0.23408842058131937</v>
      </c>
      <c r="AA7" s="72">
        <f ca="1">U7+(Y7/2)</f>
        <v>-0.23863100970731446</v>
      </c>
      <c r="AB7" s="72">
        <f ca="1">(3*AA7+Z7)/4</f>
        <v>-0.2374953624258157</v>
      </c>
      <c r="AC7" s="72">
        <f ca="1">(5*AB7+Z7*(COS(U7))^2)/3</f>
        <v>-0.4727389080082936</v>
      </c>
      <c r="AD7" s="72">
        <f ca="1">Coef!$J$6*Coef!$J$9*(U7-(Coef!$J$10*AA7)+(Coef!$J$11*AB7)-(Coef!$J$12*AC7))</f>
        <v>-759277.32562841766</v>
      </c>
      <c r="AE7" s="72">
        <f ca="1">(T7-AD7)/V7</f>
        <v>-5.7241793425058139E-4</v>
      </c>
      <c r="AF7" s="72">
        <f ca="1">((Coef!$J$8*X7^2)/2)*(COS(U7))^2</f>
        <v>2.5628030466567937E-6</v>
      </c>
      <c r="AG7" s="72">
        <f ca="1">X7*(1-(AF7/3))</f>
        <v>-2.7777113490836433E-2</v>
      </c>
      <c r="AH7" s="72">
        <f ca="1">AE7*(1-AF7)+U7</f>
        <v>-0.12046066468170401</v>
      </c>
      <c r="AI7" s="72">
        <f ca="1">(EXP(AG7)-EXP(-AG7))/2</f>
        <v>-2.7780685617447787E-2</v>
      </c>
      <c r="AJ7" s="72">
        <f ca="1">ATAN(AI7/COS(AH7))</f>
        <v>-2.7976170153409433E-2</v>
      </c>
      <c r="AK7" s="72">
        <f ca="1">ATAN(COS(AJ7)*TAN(AH7))</f>
        <v>-0.12041398192956086</v>
      </c>
      <c r="AL7" s="72">
        <f ca="1">U7+(1+Coef!$J$8*(COS(U7))^2-(3/2)*Coef!$J$8*SIN(U7)*COS(U7)*(AK7-U7))*(AK7-U7)</f>
        <v>-0.12041747409514596</v>
      </c>
      <c r="AM7" s="33">
        <f t="shared" ca="1" si="9"/>
        <v>-6.8994130452777851</v>
      </c>
      <c r="AN7" s="33">
        <f t="shared" ca="1" si="10"/>
        <v>1.3970835232697787</v>
      </c>
      <c r="AO7" s="48" t="str">
        <f ca="1">D7&amp;" "&amp;IF(AM7&gt;0,"N","S")&amp;" "&amp;R7&amp;" "&amp;LEFT(S7,7)</f>
        <v>31 S 322896 9237073</v>
      </c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</row>
    <row r="8" spans="1:54">
      <c r="A8" s="38" t="s">
        <v>902</v>
      </c>
      <c r="B8" s="72" t="str">
        <f t="shared" si="0"/>
        <v>55RBP2280519266</v>
      </c>
      <c r="C8" s="72">
        <f t="array" aca="1" ref="C8" ca="1">MATCH(TRUE,ISERROR(VALUE(MID(B8,ROW(INDIRECT("1:"&amp;LEN(B8))),1))),0)</f>
        <v>3</v>
      </c>
      <c r="D8" s="72">
        <f t="shared" ca="1" si="1"/>
        <v>55</v>
      </c>
      <c r="E8" s="72" t="str">
        <f t="shared" ca="1" si="2"/>
        <v>R</v>
      </c>
      <c r="F8" s="72" t="str">
        <f t="shared" ca="1" si="3"/>
        <v>B</v>
      </c>
      <c r="G8" s="72" t="str">
        <f t="shared" ca="1" si="4"/>
        <v>P</v>
      </c>
      <c r="H8" s="72">
        <f t="shared" ca="1" si="5"/>
        <v>10</v>
      </c>
      <c r="I8" s="72">
        <f t="shared" ca="1" si="6"/>
        <v>22805</v>
      </c>
      <c r="J8" s="72">
        <f t="shared" ca="1" si="7"/>
        <v>19266</v>
      </c>
      <c r="K8" s="72">
        <f t="shared" ca="1" si="8"/>
        <v>326.80604746885035</v>
      </c>
      <c r="L8" s="72">
        <f ca="1">VLOOKUP(F8,Coef!$C$2:$F$25,4)</f>
        <v>2</v>
      </c>
      <c r="M8" s="31">
        <f ca="1">VLOOKUP(E8,Coef!$C$4:$D$23,2)</f>
        <v>14</v>
      </c>
      <c r="N8" s="31">
        <f ca="1">MOD(VLOOKUP(G8,Coef!$C$2:$G$21,5)+MOD(D8+1,2)*15,20)</f>
        <v>14</v>
      </c>
      <c r="O8" s="31">
        <f ca="1">VLOOKUP(M8,Coef!$A$27:$B$46,2)</f>
        <v>2.67</v>
      </c>
      <c r="P8" s="31">
        <f ca="1">VLOOKUP(M8,Coef!$A$27:$C$46,3)+N8/10-0.1</f>
        <v>3.3</v>
      </c>
      <c r="Q8" s="31">
        <f ca="1">IF(P8+0.1&lt;O8,P8+2,P8)</f>
        <v>3.3</v>
      </c>
      <c r="R8" s="72">
        <f ca="1">L8*100000+I8</f>
        <v>222805</v>
      </c>
      <c r="S8" s="72">
        <f ca="1">Q8*1000000+J8</f>
        <v>3319266</v>
      </c>
      <c r="T8" s="72">
        <f ca="1">IF(M8&lt;11,S8-10000000,S8)</f>
        <v>3319266</v>
      </c>
      <c r="U8" s="72">
        <f ca="1">T8/(6366197.724*0.9996)</f>
        <v>0.5215977231082114</v>
      </c>
      <c r="V8" s="72">
        <f ca="1">(Coef!$J$9/(1+Coef!$J$8*(COS(U8))^2)^0.5)*Coef!$J$6</f>
        <v>6380890.4936139109</v>
      </c>
      <c r="W8" s="72">
        <f ca="1">6*D8-183</f>
        <v>147</v>
      </c>
      <c r="X8" s="72">
        <f ca="1">(R8-500000)/V8</f>
        <v>-4.3441428790765305E-2</v>
      </c>
      <c r="Y8" s="72">
        <f ca="1">SIN(2*U8)</f>
        <v>0.86401742114834745</v>
      </c>
      <c r="Z8" s="72">
        <f ca="1">Y8*(COS(U8))^2</f>
        <v>0.64950864162185995</v>
      </c>
      <c r="AA8" s="72">
        <f ca="1">U8+(Y8/2)</f>
        <v>0.95360643368238507</v>
      </c>
      <c r="AB8" s="72">
        <f ca="1">(3*AA8+Z8)/4</f>
        <v>0.87758198566725387</v>
      </c>
      <c r="AC8" s="72">
        <f ca="1">(5*AB8+Z8*(COS(U8))^2)/3</f>
        <v>1.6253885600494318</v>
      </c>
      <c r="AD8" s="72">
        <f ca="1">Coef!$J$6*Coef!$J$9*(U8-(Coef!$J$10*AA8)+(Coef!$J$11*AB8)-(Coef!$J$12*AC8))</f>
        <v>3306081.095817226</v>
      </c>
      <c r="AE8" s="72">
        <f ca="1">(T8-AD8)/V8</f>
        <v>2.0663109946753764E-3</v>
      </c>
      <c r="AF8" s="72">
        <f ca="1">((Coef!$J$8*X8^2)/2)*(COS(U8))^2</f>
        <v>4.7804426021184781E-6</v>
      </c>
      <c r="AG8" s="72">
        <f ca="1">X8*(1-(AF8/3))</f>
        <v>-4.3441359567679673E-2</v>
      </c>
      <c r="AH8" s="72">
        <f ca="1">AE8*(1-AF8)+U8</f>
        <v>0.52366402422500569</v>
      </c>
      <c r="AI8" s="72">
        <f ca="1">(EXP(AG8)-EXP(-AG8))/2</f>
        <v>-4.3455024263062692E-2</v>
      </c>
      <c r="AJ8" s="72">
        <f ca="1">ATAN(AI8/COS(AH8))</f>
        <v>-5.013737700472945E-2</v>
      </c>
      <c r="AK8" s="72">
        <f ca="1">ATAN(COS(AJ8)*TAN(AH8))</f>
        <v>0.52311968197718139</v>
      </c>
      <c r="AL8" s="72">
        <f ca="1">U8+(1+Coef!$J$8*(COS(U8))^2-(3/2)*Coef!$J$8*SIN(U8)*COS(U8)*(AK8-U8))*(AK8-U8)</f>
        <v>0.52312738254344004</v>
      </c>
      <c r="AM8" s="33">
        <f t="shared" ca="1" si="9"/>
        <v>29.972991167464812</v>
      </c>
      <c r="AN8" s="33">
        <f t="shared" ca="1" si="10"/>
        <v>144.12733990177273</v>
      </c>
      <c r="AO8" s="48" t="str">
        <f ca="1">D8&amp;" "&amp;IF(AM8&gt;0,"N","S")&amp;" "&amp;R8&amp;" "&amp;LEFT(S8,7)</f>
        <v>55 N 222805 3319266</v>
      </c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</row>
    <row r="9" spans="1:54">
      <c r="A9" s="38" t="s">
        <v>903</v>
      </c>
      <c r="B9" s="72" t="str">
        <f t="shared" si="0"/>
        <v>6SXH5453046953</v>
      </c>
      <c r="C9" s="72">
        <f t="array" aca="1" ref="C9" ca="1">MATCH(TRUE,ISERROR(VALUE(MID(B9,ROW(INDIRECT("1:"&amp;LEN(B9))),1))),0)</f>
        <v>2</v>
      </c>
      <c r="D9" s="72">
        <f t="shared" ca="1" si="1"/>
        <v>6</v>
      </c>
      <c r="E9" s="72" t="str">
        <f t="shared" ca="1" si="2"/>
        <v>S</v>
      </c>
      <c r="F9" s="72" t="str">
        <f t="shared" ca="1" si="3"/>
        <v>X</v>
      </c>
      <c r="G9" s="72" t="str">
        <f t="shared" ca="1" si="4"/>
        <v>H</v>
      </c>
      <c r="H9" s="72">
        <f t="shared" ca="1" si="5"/>
        <v>10</v>
      </c>
      <c r="I9" s="72">
        <f t="shared" ca="1" si="6"/>
        <v>54530</v>
      </c>
      <c r="J9" s="72">
        <f t="shared" ca="1" si="7"/>
        <v>46953</v>
      </c>
      <c r="K9" s="72">
        <f t="shared" ca="1" si="8"/>
        <v>32.80604746885038</v>
      </c>
      <c r="L9" s="72">
        <f ca="1">VLOOKUP(F9,Coef!$C$2:$F$25,4)</f>
        <v>6</v>
      </c>
      <c r="M9" s="31">
        <f ca="1">VLOOKUP(E9,Coef!$C$4:$D$23,2)</f>
        <v>15</v>
      </c>
      <c r="N9" s="31">
        <f ca="1">MOD(VLOOKUP(G9,Coef!$C$2:$G$21,5)+MOD(D9+1,2)*15,20)</f>
        <v>3</v>
      </c>
      <c r="O9" s="31">
        <f ca="1">VLOOKUP(M9,Coef!$A$27:$B$46,2)</f>
        <v>3.56</v>
      </c>
      <c r="P9" s="31">
        <f ca="1">VLOOKUP(M9,Coef!$A$27:$C$46,3)+N9/10-0.1</f>
        <v>2.1999999999999997</v>
      </c>
      <c r="Q9" s="31">
        <f ca="1">IF(P9+0.1&lt;O9,P9+2,P9)</f>
        <v>4.1999999999999993</v>
      </c>
      <c r="R9" s="72">
        <f ca="1">L9*100000+I9</f>
        <v>654530</v>
      </c>
      <c r="S9" s="72">
        <f ca="1">Q9*1000000+J9</f>
        <v>4246952.9999999991</v>
      </c>
      <c r="T9" s="72">
        <f ca="1">IF(M9&lt;11,S9-10000000,S9)</f>
        <v>4246952.9999999991</v>
      </c>
      <c r="U9" s="72">
        <f ca="1">T9/(6366197.724*0.9996)</f>
        <v>0.66737676792025324</v>
      </c>
      <c r="V9" s="72">
        <f ca="1">(Coef!$J$9/(1+Coef!$J$8*(COS(U9))^2)^0.5)*Coef!$J$6</f>
        <v>6383776.3613861706</v>
      </c>
      <c r="W9" s="72">
        <f ca="1">6*D9-183</f>
        <v>-147</v>
      </c>
      <c r="X9" s="72">
        <f ca="1">(R9-500000)/V9</f>
        <v>2.4206675054394514E-2</v>
      </c>
      <c r="Y9" s="72">
        <f ca="1">SIN(2*U9)</f>
        <v>0.97227100605525418</v>
      </c>
      <c r="Z9" s="72">
        <f ca="1">Y9*(COS(U9))^2</f>
        <v>0.59982168747135134</v>
      </c>
      <c r="AA9" s="72">
        <f ca="1">U9+(Y9/2)</f>
        <v>1.1535122709478802</v>
      </c>
      <c r="AB9" s="72">
        <f ca="1">(3*AA9+Z9)/4</f>
        <v>1.015089625078748</v>
      </c>
      <c r="AC9" s="72">
        <f ca="1">(5*AB9+Z9*(COS(U9))^2)/3</f>
        <v>1.8151650718935175</v>
      </c>
      <c r="AD9" s="72">
        <f ca="1">Coef!$J$6*Coef!$J$9*(U9-(Coef!$J$10*AA9)+(Coef!$J$11*AB9)-(Coef!$J$12*AC9))</f>
        <v>4232207.9512196397</v>
      </c>
      <c r="AE9" s="72">
        <f ca="1">(T9-AD9)/V9</f>
        <v>2.3097690059364164E-3</v>
      </c>
      <c r="AF9" s="72">
        <f ca="1">((Coef!$J$8*X9^2)/2)*(COS(U9))^2</f>
        <v>1.2181550840737998E-6</v>
      </c>
      <c r="AG9" s="72">
        <f ca="1">X9*(1-(AF9/3))</f>
        <v>2.4206665225233084E-2</v>
      </c>
      <c r="AH9" s="72">
        <f ca="1">AE9*(1-AF9)+U9</f>
        <v>0.66968653411253276</v>
      </c>
      <c r="AI9" s="72">
        <f ca="1">(EXP(AG9)-EXP(-AG9))/2</f>
        <v>2.4209029328078058E-2</v>
      </c>
      <c r="AJ9" s="72">
        <f ca="1">ATAN(AI9/COS(AH9))</f>
        <v>3.0868414380831627E-2</v>
      </c>
      <c r="AK9" s="72">
        <f ca="1">ATAN(COS(AJ9)*TAN(AH9))</f>
        <v>0.66945464579149483</v>
      </c>
      <c r="AL9" s="72">
        <f ca="1">U9+(1+Coef!$J$8*(COS(U9))^2-(3/2)*Coef!$J$8*SIN(U9)*COS(U9)*(AK9-U9))*(AK9-U9)</f>
        <v>0.66946326394772104</v>
      </c>
      <c r="AM9" s="33">
        <f t="shared" ca="1" si="9"/>
        <v>38.357419563257061</v>
      </c>
      <c r="AN9" s="33">
        <f t="shared" ca="1" si="10"/>
        <v>-145.23137013571741</v>
      </c>
      <c r="AO9" s="48" t="str">
        <f ca="1">D9&amp;" "&amp;IF(AM9&gt;0,"N","S")&amp;" "&amp;R9&amp;" "&amp;LEFT(S9,7)</f>
        <v>6 N 654530 4246953</v>
      </c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</row>
    <row r="10" spans="1:54">
      <c r="A10" s="38" t="s">
        <v>904</v>
      </c>
      <c r="B10" s="72" t="str">
        <f t="shared" si="0"/>
        <v>48HWG9422841401</v>
      </c>
      <c r="C10" s="72">
        <f t="array" aca="1" ref="C10" ca="1">MATCH(TRUE,ISERROR(VALUE(MID(B10,ROW(INDIRECT("1:"&amp;LEN(B10))),1))),0)</f>
        <v>3</v>
      </c>
      <c r="D10" s="72">
        <f t="shared" ca="1" si="1"/>
        <v>48</v>
      </c>
      <c r="E10" s="72" t="str">
        <f t="shared" ca="1" si="2"/>
        <v>H</v>
      </c>
      <c r="F10" s="72" t="str">
        <f t="shared" ca="1" si="3"/>
        <v>W</v>
      </c>
      <c r="G10" s="72" t="str">
        <f t="shared" ca="1" si="4"/>
        <v>G</v>
      </c>
      <c r="H10" s="72">
        <f t="shared" ca="1" si="5"/>
        <v>10</v>
      </c>
      <c r="I10" s="72">
        <f t="shared" ca="1" si="6"/>
        <v>94228</v>
      </c>
      <c r="J10" s="72">
        <f t="shared" ca="1" si="7"/>
        <v>41401</v>
      </c>
      <c r="K10" s="72">
        <f t="shared" ca="1" si="8"/>
        <v>284.80604746885035</v>
      </c>
      <c r="L10" s="72">
        <f ca="1">VLOOKUP(F10,Coef!$C$2:$F$25,4)</f>
        <v>5</v>
      </c>
      <c r="M10" s="31">
        <f ca="1">VLOOKUP(E10,Coef!$C$4:$D$23,2)</f>
        <v>6</v>
      </c>
      <c r="N10" s="31">
        <f ca="1">MOD(VLOOKUP(G10,Coef!$C$2:$G$21,5)+MOD(D10+1,2)*15,20)</f>
        <v>2</v>
      </c>
      <c r="O10" s="31">
        <f ca="1">VLOOKUP(M10,Coef!$A$27:$B$46,2)</f>
        <v>5.55</v>
      </c>
      <c r="P10" s="31">
        <f ca="1">VLOOKUP(M10,Coef!$A$27:$C$46,3)+N10/10-0.1</f>
        <v>4.1000000000000005</v>
      </c>
      <c r="Q10" s="31">
        <f ca="1">IF(P10+0.1&lt;O10,P10+2,P10)</f>
        <v>6.1000000000000005</v>
      </c>
      <c r="R10" s="72">
        <f ca="1">L10*100000+I10</f>
        <v>594228</v>
      </c>
      <c r="S10" s="72">
        <f ca="1">Q10*1000000+J10</f>
        <v>6141401.0000000009</v>
      </c>
      <c r="T10" s="72">
        <f ca="1">IF(M10&lt;11,S10-10000000,S10)</f>
        <v>-3858598.9999999991</v>
      </c>
      <c r="U10" s="72">
        <f ca="1">T10/(6366197.724*0.9996)</f>
        <v>-0.60634985348797632</v>
      </c>
      <c r="V10" s="72">
        <f ca="1">(Coef!$J$9/(1+Coef!$J$8*(COS(U10))^2)^0.5)*Coef!$J$6</f>
        <v>6382527.4100845112</v>
      </c>
      <c r="W10" s="72">
        <f ca="1">6*D10-183</f>
        <v>105</v>
      </c>
      <c r="X10" s="72">
        <f ca="1">(R10-500000)/V10</f>
        <v>1.4763430526145179E-2</v>
      </c>
      <c r="Y10" s="72">
        <f ca="1">SIN(2*U10)</f>
        <v>-0.93656563975773333</v>
      </c>
      <c r="Z10" s="72">
        <f ca="1">Y10*(COS(U10))^2</f>
        <v>-0.63241230911092428</v>
      </c>
      <c r="AA10" s="72">
        <f ca="1">U10+(Y10/2)</f>
        <v>-1.074632673366843</v>
      </c>
      <c r="AB10" s="72">
        <f ca="1">(3*AA10+Z10)/4</f>
        <v>-0.96407758230286333</v>
      </c>
      <c r="AC10" s="72">
        <f ca="1">(5*AB10+Z10*(COS(U10))^2)/3</f>
        <v>-1.7491406219764574</v>
      </c>
      <c r="AD10" s="72">
        <f ca="1">Coef!$J$6*Coef!$J$9*(U10-(Coef!$J$10*AA10)+(Coef!$J$11*AB10)-(Coef!$J$12*AC10))</f>
        <v>-3844353.4322455265</v>
      </c>
      <c r="AE10" s="72">
        <f ca="1">(T10-AD10)/V10</f>
        <v>-2.2319634275231384E-3</v>
      </c>
      <c r="AF10" s="72">
        <f ca="1">((Coef!$J$8*X10^2)/2)*(COS(U10))^2</f>
        <v>4.9594570691506322E-7</v>
      </c>
      <c r="AG10" s="72">
        <f ca="1">X10*(1-(AF10/3))</f>
        <v>1.4763428085525183E-2</v>
      </c>
      <c r="AH10" s="72">
        <f ca="1">AE10*(1-AF10)+U10</f>
        <v>-0.60858181580856674</v>
      </c>
      <c r="AI10" s="72">
        <f ca="1">(EXP(AG10)-EXP(-AG10))/2</f>
        <v>1.476396439456984E-2</v>
      </c>
      <c r="AJ10" s="72">
        <f ca="1">ATAN(AI10/COS(AH10))</f>
        <v>1.7992806322680546E-2</v>
      </c>
      <c r="AK10" s="72">
        <f ca="1">ATAN(COS(AJ10)*TAN(AH10))</f>
        <v>-0.60850588677393835</v>
      </c>
      <c r="AL10" s="72">
        <f ca="1">U10+(1+Coef!$J$8*(COS(U10))^2-(3/2)*Coef!$J$8*SIN(U10)*COS(U10)*(AK10-U10))*(AK10-U10)</f>
        <v>-0.60851567648531901</v>
      </c>
      <c r="AM10" s="33">
        <f t="shared" ca="1" si="9"/>
        <v>-34.86538003015697</v>
      </c>
      <c r="AN10" s="33">
        <f t="shared" ca="1" si="10"/>
        <v>106.0309118638859</v>
      </c>
      <c r="AO10" s="48" t="str">
        <f ca="1">D10&amp;" "&amp;IF(AM10&gt;0,"N","S")&amp;" "&amp;R10&amp;" "&amp;LEFT(S10,7)</f>
        <v>48 S 594228 6141401</v>
      </c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</row>
    <row r="11" spans="1:54">
      <c r="A11" s="38" t="s">
        <v>905</v>
      </c>
      <c r="B11" s="72" t="str">
        <f t="shared" si="0"/>
        <v>6NXK9787533261</v>
      </c>
      <c r="C11" s="72">
        <f t="array" aca="1" ref="C11" ca="1">MATCH(TRUE,ISERROR(VALUE(MID(B11,ROW(INDIRECT("1:"&amp;LEN(B11))),1))),0)</f>
        <v>2</v>
      </c>
      <c r="D11" s="72">
        <f t="shared" ca="1" si="1"/>
        <v>6</v>
      </c>
      <c r="E11" s="72" t="str">
        <f t="shared" ca="1" si="2"/>
        <v>N</v>
      </c>
      <c r="F11" s="72" t="str">
        <f t="shared" ca="1" si="3"/>
        <v>X</v>
      </c>
      <c r="G11" s="72" t="str">
        <f t="shared" ca="1" si="4"/>
        <v>K</v>
      </c>
      <c r="H11" s="72">
        <f t="shared" ca="1" si="5"/>
        <v>10</v>
      </c>
      <c r="I11" s="72">
        <f t="shared" ca="1" si="6"/>
        <v>97875</v>
      </c>
      <c r="J11" s="72">
        <f t="shared" ca="1" si="7"/>
        <v>33261</v>
      </c>
      <c r="K11" s="72">
        <f t="shared" ca="1" si="8"/>
        <v>32.80604746885038</v>
      </c>
      <c r="L11" s="72">
        <f ca="1">VLOOKUP(F11,Coef!$C$2:$F$25,4)</f>
        <v>6</v>
      </c>
      <c r="M11" s="31">
        <f ca="1">VLOOKUP(E11,Coef!$C$4:$D$23,2)</f>
        <v>11</v>
      </c>
      <c r="N11" s="31">
        <f ca="1">MOD(VLOOKUP(G11,Coef!$C$2:$G$21,5)+MOD(D11+1,2)*15,20)</f>
        <v>5</v>
      </c>
      <c r="O11" s="31">
        <f ca="1">VLOOKUP(M11,Coef!$A$27:$B$46,2)</f>
        <v>0</v>
      </c>
      <c r="P11" s="31">
        <f ca="1">VLOOKUP(M11,Coef!$A$27:$C$46,3)+N11/10-0.1</f>
        <v>0.4</v>
      </c>
      <c r="Q11" s="31">
        <f ca="1">IF(P11+0.1&lt;O11,P11+2,P11)</f>
        <v>0.4</v>
      </c>
      <c r="R11" s="72">
        <f ca="1">L11*100000+I11</f>
        <v>697875</v>
      </c>
      <c r="S11" s="72">
        <f ca="1">Q11*1000000+J11</f>
        <v>433261</v>
      </c>
      <c r="T11" s="72">
        <f ca="1">IF(M11&lt;11,S11-10000000,S11)</f>
        <v>433261</v>
      </c>
      <c r="U11" s="72">
        <f ca="1">T11/(6366197.724*0.9996)</f>
        <v>6.8083712215769032E-2</v>
      </c>
      <c r="V11" s="72">
        <f ca="1">(Coef!$J$9/(1+Coef!$J$8*(COS(U11))^2)^0.5)*Coef!$J$6</f>
        <v>6375684.5153826522</v>
      </c>
      <c r="W11" s="72">
        <f ca="1">6*D11-183</f>
        <v>-147</v>
      </c>
      <c r="X11" s="72">
        <f ca="1">(R11-500000)/V11</f>
        <v>3.1035883209494731E-2</v>
      </c>
      <c r="Y11" s="72">
        <f ca="1">SIN(2*U11)</f>
        <v>0.13574702145267845</v>
      </c>
      <c r="Z11" s="72">
        <f ca="1">Y11*(COS(U11))^2</f>
        <v>0.1351187524714583</v>
      </c>
      <c r="AA11" s="72">
        <f ca="1">U11+(Y11/2)</f>
        <v>0.13595722294210827</v>
      </c>
      <c r="AB11" s="72">
        <f ca="1">(3*AA11+Z11)/4</f>
        <v>0.13574760532444577</v>
      </c>
      <c r="AC11" s="72">
        <f ca="1">(5*AB11+Z11*(COS(U11))^2)/3</f>
        <v>0.27107713929611071</v>
      </c>
      <c r="AD11" s="72">
        <f ca="1">Coef!$J$6*Coef!$J$9*(U11-(Coef!$J$10*AA11)+(Coef!$J$11*AB11)-(Coef!$J$12*AC11))</f>
        <v>431174.37340175017</v>
      </c>
      <c r="AE11" s="72">
        <f ca="1">(T11-AD11)/V11</f>
        <v>3.272788346436235E-4</v>
      </c>
      <c r="AF11" s="72">
        <f ca="1">((Coef!$J$8*X11^2)/2)*(COS(U11))^2</f>
        <v>3.2308069435243582E-6</v>
      </c>
      <c r="AG11" s="72">
        <f ca="1">X11*(1-(AF11/3))</f>
        <v>3.103584978584574E-2</v>
      </c>
      <c r="AH11" s="72">
        <f ca="1">AE11*(1-AF11)+U11</f>
        <v>6.8410989993037921E-2</v>
      </c>
      <c r="AI11" s="72">
        <f ca="1">(EXP(AG11)-EXP(-AG11))/2</f>
        <v>3.1040832438227306E-2</v>
      </c>
      <c r="AJ11" s="72">
        <f ca="1">ATAN(AI11/COS(AH11))</f>
        <v>3.110357679922127E-2</v>
      </c>
      <c r="AK11" s="72">
        <f ca="1">ATAN(COS(AJ11)*TAN(AH11))</f>
        <v>6.8378004221034294E-2</v>
      </c>
      <c r="AL11" s="72">
        <f ca="1">U11+(1+Coef!$J$8*(COS(U11))^2-(3/2)*Coef!$J$8*SIN(U11)*COS(U11)*(AK11-U11))*(AK11-U11)</f>
        <v>6.8379978362072311E-2</v>
      </c>
      <c r="AM11" s="33">
        <f t="shared" ca="1" si="9"/>
        <v>3.9178841633426353</v>
      </c>
      <c r="AN11" s="33">
        <f t="shared" ca="1" si="10"/>
        <v>-145.21789632164359</v>
      </c>
      <c r="AO11" s="48" t="str">
        <f ca="1">D11&amp;" "&amp;IF(AM11&gt;0,"N","S")&amp;" "&amp;R11&amp;" "&amp;LEFT(S11,7)</f>
        <v>6 N 697875 433261</v>
      </c>
      <c r="AP11" s="72"/>
      <c r="AQ11" s="72"/>
      <c r="AR11" s="72"/>
      <c r="AS11" s="72"/>
      <c r="AT11" s="53" t="s">
        <v>892</v>
      </c>
      <c r="AU11" s="72"/>
      <c r="AV11" s="72"/>
      <c r="AW11" s="72"/>
      <c r="AX11" s="72"/>
      <c r="AY11" s="72"/>
      <c r="AZ11" s="72"/>
      <c r="BA11" s="72"/>
      <c r="BB11" s="72"/>
    </row>
    <row r="12" spans="1:54">
      <c r="A12" s="38" t="s">
        <v>906</v>
      </c>
      <c r="B12" s="72" t="str">
        <f t="shared" si="0"/>
        <v>49VCH8399549778</v>
      </c>
      <c r="C12" s="72">
        <f t="array" aca="1" ref="C12" ca="1">MATCH(TRUE,ISERROR(VALUE(MID(B12,ROW(INDIRECT("1:"&amp;LEN(B12))),1))),0)</f>
        <v>3</v>
      </c>
      <c r="D12" s="72">
        <f t="shared" ca="1" si="1"/>
        <v>49</v>
      </c>
      <c r="E12" s="72" t="str">
        <f t="shared" ca="1" si="2"/>
        <v>V</v>
      </c>
      <c r="F12" s="72" t="str">
        <f t="shared" ca="1" si="3"/>
        <v>C</v>
      </c>
      <c r="G12" s="72" t="str">
        <f t="shared" ca="1" si="4"/>
        <v>H</v>
      </c>
      <c r="H12" s="72">
        <f t="shared" ca="1" si="5"/>
        <v>10</v>
      </c>
      <c r="I12" s="72">
        <f t="shared" ca="1" si="6"/>
        <v>83995</v>
      </c>
      <c r="J12" s="72">
        <f t="shared" ca="1" si="7"/>
        <v>49778</v>
      </c>
      <c r="K12" s="72">
        <f t="shared" ca="1" si="8"/>
        <v>290.80604746885035</v>
      </c>
      <c r="L12" s="72">
        <f ca="1">VLOOKUP(F12,Coef!$C$2:$F$25,4)</f>
        <v>3</v>
      </c>
      <c r="M12" s="31">
        <f ca="1">VLOOKUP(E12,Coef!$C$4:$D$23,2)</f>
        <v>18</v>
      </c>
      <c r="N12" s="31">
        <f ca="1">MOD(VLOOKUP(G12,Coef!$C$2:$G$21,5)+MOD(D12+1,2)*15,20)</f>
        <v>8</v>
      </c>
      <c r="O12" s="31">
        <f ca="1">VLOOKUP(M12,Coef!$A$27:$B$46,2)</f>
        <v>6.2299999999999995</v>
      </c>
      <c r="P12" s="31">
        <f ca="1">VLOOKUP(M12,Coef!$A$27:$C$46,3)+N12/10-0.1</f>
        <v>6.7</v>
      </c>
      <c r="Q12" s="31">
        <f ca="1">IF(P12+0.1&lt;O12,P12+2,P12)</f>
        <v>6.7</v>
      </c>
      <c r="R12" s="72">
        <f ca="1">L12*100000+I12</f>
        <v>383995</v>
      </c>
      <c r="S12" s="72">
        <f ca="1">Q12*1000000+J12</f>
        <v>6749778</v>
      </c>
      <c r="T12" s="72">
        <f ca="1">IF(M12&lt;11,S12-10000000,S12)</f>
        <v>6749778</v>
      </c>
      <c r="U12" s="72">
        <f ca="1">T12/(6366197.724*0.9996)</f>
        <v>1.0606769196219576</v>
      </c>
      <c r="V12" s="72">
        <f ca="1">(Coef!$J$9/(1+Coef!$J$8*(COS(U12))^2)^0.5)*Coef!$J$6</f>
        <v>6391900.5244678129</v>
      </c>
      <c r="W12" s="72">
        <f ca="1">6*D12-183</f>
        <v>111</v>
      </c>
      <c r="X12" s="72">
        <f ca="1">(R12-500000)/V12</f>
        <v>-1.8148749273543884E-2</v>
      </c>
      <c r="Y12" s="72">
        <f ca="1">SIN(2*U12)</f>
        <v>0.85223298494664124</v>
      </c>
      <c r="Z12" s="72">
        <f ca="1">Y12*(COS(U12))^2</f>
        <v>0.20318834824448154</v>
      </c>
      <c r="AA12" s="72">
        <f ca="1">U12+(Y12/2)</f>
        <v>1.4867934120952784</v>
      </c>
      <c r="AB12" s="72">
        <f ca="1">(3*AA12+Z12)/4</f>
        <v>1.1658921461325791</v>
      </c>
      <c r="AC12" s="72">
        <f ca="1">(5*AB12+Z12*(COS(U12))^2)/3</f>
        <v>1.9593015495631656</v>
      </c>
      <c r="AD12" s="72">
        <f ca="1">Coef!$J$6*Coef!$J$9*(U12-(Coef!$J$10*AA12)+(Coef!$J$11*AB12)-(Coef!$J$12*AC12))</f>
        <v>6737426.7251594402</v>
      </c>
      <c r="AE12" s="72">
        <f ca="1">(T12-AD12)/V12</f>
        <v>1.932332143355465E-3</v>
      </c>
      <c r="AF12" s="72">
        <f ca="1">((Coef!$J$8*X12^2)/2)*(COS(U12))^2</f>
        <v>2.6462528239891625E-7</v>
      </c>
      <c r="AG12" s="72">
        <f ca="1">X12*(1-(AF12/3))</f>
        <v>-1.8148747672671252E-2</v>
      </c>
      <c r="AH12" s="72">
        <f ca="1">AE12*(1-AF12)+U12</f>
        <v>1.0626092512539691</v>
      </c>
      <c r="AI12" s="72">
        <f ca="1">(EXP(AG12)-EXP(-AG12))/2</f>
        <v>-1.8149743985883537E-2</v>
      </c>
      <c r="AJ12" s="72">
        <f ca="1">ATAN(AI12/COS(AH12))</f>
        <v>-3.7282263265663897E-2</v>
      </c>
      <c r="AK12" s="72">
        <f ca="1">ATAN(COS(AJ12)*TAN(AH12))</f>
        <v>1.0623136895460754</v>
      </c>
      <c r="AL12" s="72">
        <f ca="1">U12+(1+Coef!$J$8*(COS(U12))^2-(3/2)*Coef!$J$8*SIN(U12)*COS(U12)*(AK12-U12))*(AK12-U12)</f>
        <v>1.0623163080045226</v>
      </c>
      <c r="AM12" s="33">
        <f t="shared" ca="1" si="9"/>
        <v>60.866240956578771</v>
      </c>
      <c r="AN12" s="33">
        <f t="shared" ca="1" si="10"/>
        <v>108.86388366418183</v>
      </c>
      <c r="AO12" s="48" t="str">
        <f ca="1">D12&amp;" "&amp;IF(AM12&gt;0,"N","S")&amp;" "&amp;R12&amp;" "&amp;LEFT(S12,7)</f>
        <v>49 N 383995 6749778</v>
      </c>
      <c r="AP12" s="72"/>
      <c r="AQ12" s="72"/>
      <c r="AR12" s="72"/>
      <c r="AS12" s="72"/>
      <c r="AT12" s="60" t="s">
        <v>893</v>
      </c>
      <c r="AU12" s="72"/>
      <c r="AV12" s="72"/>
      <c r="AW12" s="72"/>
      <c r="AX12" s="72"/>
      <c r="AY12" s="72"/>
      <c r="AZ12" s="72"/>
      <c r="BA12" s="72"/>
      <c r="BB12" s="72"/>
    </row>
    <row r="13" spans="1:54" ht="15.75">
      <c r="A13" s="40" t="s">
        <v>907</v>
      </c>
      <c r="B13" s="72" t="str">
        <f t="shared" si="0"/>
        <v>4KBH7566225599</v>
      </c>
      <c r="C13" s="72">
        <f t="array" aca="1" ref="C13" ca="1">MATCH(TRUE,ISERROR(VALUE(MID(B13,ROW(INDIRECT("1:"&amp;LEN(B13))),1))),0)</f>
        <v>2</v>
      </c>
      <c r="D13" s="72">
        <f t="shared" ca="1" si="1"/>
        <v>4</v>
      </c>
      <c r="E13" s="72" t="str">
        <f t="shared" ca="1" si="2"/>
        <v>K</v>
      </c>
      <c r="F13" s="72" t="str">
        <f t="shared" ca="1" si="3"/>
        <v>B</v>
      </c>
      <c r="G13" s="72" t="str">
        <f t="shared" ca="1" si="4"/>
        <v>H</v>
      </c>
      <c r="H13" s="72">
        <f t="shared" ca="1" si="5"/>
        <v>10</v>
      </c>
      <c r="I13" s="72">
        <f t="shared" ca="1" si="6"/>
        <v>75662</v>
      </c>
      <c r="J13" s="72">
        <f t="shared" ca="1" si="7"/>
        <v>25599</v>
      </c>
      <c r="K13" s="72">
        <f t="shared" ca="1" si="8"/>
        <v>20.806047468850377</v>
      </c>
      <c r="L13" s="72">
        <f ca="1">VLOOKUP(F13,Coef!$C$2:$F$25,4)</f>
        <v>2</v>
      </c>
      <c r="M13" s="31">
        <f ca="1">VLOOKUP(E13,Coef!$C$4:$D$23,2)</f>
        <v>8</v>
      </c>
      <c r="N13" s="31">
        <f ca="1">MOD(VLOOKUP(G13,Coef!$C$2:$G$21,5)+MOD(D13+1,2)*15,20)</f>
        <v>3</v>
      </c>
      <c r="O13" s="31">
        <f ca="1">VLOOKUP(M13,Coef!$A$27:$B$46,2)</f>
        <v>7.3299999999999992</v>
      </c>
      <c r="P13" s="31">
        <f ca="1">VLOOKUP(M13,Coef!$A$27:$C$46,3)+N13/10-0.1</f>
        <v>6.2</v>
      </c>
      <c r="Q13" s="31">
        <f ca="1">IF(P13+0.1&lt;O13,P13+2,P13)</f>
        <v>8.1999999999999993</v>
      </c>
      <c r="R13" s="72">
        <f ca="1">L13*100000+I13</f>
        <v>275662</v>
      </c>
      <c r="S13" s="72">
        <f ca="1">Q13*1000000+J13</f>
        <v>8225598.9999999991</v>
      </c>
      <c r="T13" s="72">
        <f ca="1">IF(M13&lt;11,S13-10000000,S13)</f>
        <v>-1774401.0000000009</v>
      </c>
      <c r="U13" s="72">
        <f ca="1">T13/(6366197.724*0.9996)</f>
        <v>-0.27883379080824916</v>
      </c>
      <c r="V13" s="72">
        <f ca="1">(Coef!$J$9/(1+Coef!$J$8*(COS(U13))^2)^0.5)*Coef!$J$6</f>
        <v>6377202.9758047471</v>
      </c>
      <c r="W13" s="72">
        <f ca="1">6*D13-183</f>
        <v>-159</v>
      </c>
      <c r="X13" s="72">
        <f ca="1">(R13-500000)/V13</f>
        <v>-3.5178118189297641E-2</v>
      </c>
      <c r="Y13" s="72">
        <f ca="1">SIN(2*U13)</f>
        <v>-0.52920860144379067</v>
      </c>
      <c r="Z13" s="72">
        <f ca="1">Y13*(COS(U13))^2</f>
        <v>-0.48911886788749093</v>
      </c>
      <c r="AA13" s="72">
        <f ca="1">U13+(Y13/2)</f>
        <v>-0.54343809153014444</v>
      </c>
      <c r="AB13" s="72">
        <f ca="1">(3*AA13+Z13)/4</f>
        <v>-0.52985828561948112</v>
      </c>
      <c r="AC13" s="72">
        <f ca="1">(5*AB13+Z13*(COS(U13))^2)/3</f>
        <v>-1.0337858416802501</v>
      </c>
      <c r="AD13" s="72">
        <f ca="1">Coef!$J$6*Coef!$J$9*(U13-(Coef!$J$10*AA13)+(Coef!$J$11*AB13)-(Coef!$J$12*AC13))</f>
        <v>-1766280.5581140525</v>
      </c>
      <c r="AE13" s="72">
        <f ca="1">(T13-AD13)/V13</f>
        <v>-1.2733547790085332E-3</v>
      </c>
      <c r="AF13" s="72">
        <f ca="1">((Coef!$J$8*X13^2)/2)*(COS(U13))^2</f>
        <v>3.8541640951024378E-6</v>
      </c>
      <c r="AG13" s="72">
        <f ca="1">X13*(1-(AF13/3))</f>
        <v>-3.5178072995217621E-2</v>
      </c>
      <c r="AH13" s="72">
        <f ca="1">AE13*(1-AF13)+U13</f>
        <v>-0.2801071406795394</v>
      </c>
      <c r="AI13" s="72">
        <f ca="1">(EXP(AG13)-EXP(-AG13))/2</f>
        <v>-3.5185328903070079E-2</v>
      </c>
      <c r="AJ13" s="72">
        <f ca="1">ATAN(AI13/COS(AH13))</f>
        <v>-3.6595915718779896E-2</v>
      </c>
      <c r="AK13" s="72">
        <f ca="1">ATAN(COS(AJ13)*TAN(AH13))</f>
        <v>-0.27992924140453695</v>
      </c>
      <c r="AL13" s="72">
        <f ca="1">U13+(1+Coef!$J$8*(COS(U13))^2-(3/2)*Coef!$J$8*SIN(U13)*COS(U13)*(AK13-U13))*(AK13-U13)</f>
        <v>-0.27993606170383128</v>
      </c>
      <c r="AM13" s="33">
        <f t="shared" ca="1" si="9"/>
        <v>-16.039154869143324</v>
      </c>
      <c r="AN13" s="33">
        <f t="shared" ca="1" si="10"/>
        <v>-161.09679151810255</v>
      </c>
      <c r="AO13" s="48" t="str">
        <f ca="1">D13&amp;" "&amp;IF(AM13&gt;0,"N","S")&amp;" "&amp;R13&amp;" "&amp;LEFT(S13,7)</f>
        <v>4 S 275662 8225599</v>
      </c>
      <c r="AP13" s="72"/>
      <c r="AQ13" s="72"/>
      <c r="AR13" s="72"/>
      <c r="AS13" s="72"/>
      <c r="AT13" s="60" t="s">
        <v>894</v>
      </c>
      <c r="AU13" s="72"/>
      <c r="AV13" s="72"/>
      <c r="AW13" s="72"/>
      <c r="AX13" s="72"/>
      <c r="AY13" s="72"/>
      <c r="AZ13" s="72"/>
      <c r="BA13" s="72"/>
      <c r="BB13" s="72"/>
    </row>
    <row r="14" spans="1:54" ht="15.75">
      <c r="A14" s="40" t="s">
        <v>908</v>
      </c>
      <c r="B14" s="72" t="str">
        <f t="shared" si="0"/>
        <v>23ULA9029345802</v>
      </c>
      <c r="C14" s="72">
        <f t="array" aca="1" ref="C14" ca="1">MATCH(TRUE,ISERROR(VALUE(MID(B14,ROW(INDIRECT("1:"&amp;LEN(B14))),1))),0)</f>
        <v>3</v>
      </c>
      <c r="D14" s="72">
        <f t="shared" ca="1" si="1"/>
        <v>23</v>
      </c>
      <c r="E14" s="72" t="str">
        <f t="shared" ca="1" si="2"/>
        <v>U</v>
      </c>
      <c r="F14" s="72" t="str">
        <f t="shared" ca="1" si="3"/>
        <v>L</v>
      </c>
      <c r="G14" s="72" t="str">
        <f t="shared" ca="1" si="4"/>
        <v>A</v>
      </c>
      <c r="H14" s="72">
        <f t="shared" ca="1" si="5"/>
        <v>10</v>
      </c>
      <c r="I14" s="72">
        <f t="shared" ca="1" si="6"/>
        <v>90293</v>
      </c>
      <c r="J14" s="72">
        <f t="shared" ca="1" si="7"/>
        <v>45802</v>
      </c>
      <c r="K14" s="72">
        <f t="shared" ca="1" si="8"/>
        <v>134.80604746885038</v>
      </c>
      <c r="L14" s="72">
        <f ca="1">VLOOKUP(F14,Coef!$C$2:$F$25,4)</f>
        <v>3</v>
      </c>
      <c r="M14" s="31">
        <f ca="1">VLOOKUP(E14,Coef!$C$4:$D$23,2)</f>
        <v>17</v>
      </c>
      <c r="N14" s="31">
        <f ca="1">MOD(VLOOKUP(G14,Coef!$C$2:$G$21,5)+MOD(D14+1,2)*15,20)</f>
        <v>1</v>
      </c>
      <c r="O14" s="31">
        <f ca="1">VLOOKUP(M14,Coef!$A$27:$B$46,2)</f>
        <v>5.34</v>
      </c>
      <c r="P14" s="31">
        <f ca="1">VLOOKUP(M14,Coef!$A$27:$C$46,3)+N14/10-0.1</f>
        <v>3.9999999999999996</v>
      </c>
      <c r="Q14" s="31">
        <f ca="1">IF(P14+0.1&lt;O14,P14+2,P14)</f>
        <v>6</v>
      </c>
      <c r="R14" s="72">
        <f ca="1">L14*100000+I14</f>
        <v>390293</v>
      </c>
      <c r="S14" s="72">
        <f ca="1">Q14*1000000+J14</f>
        <v>6045802</v>
      </c>
      <c r="T14" s="72">
        <f ca="1">IF(M14&lt;11,S14-10000000,S14)</f>
        <v>6045802</v>
      </c>
      <c r="U14" s="72">
        <f ca="1">T14/(6366197.724*0.9996)</f>
        <v>0.95005237831588996</v>
      </c>
      <c r="V14" s="72">
        <f ca="1">(Coef!$J$9/(1+Coef!$J$8*(COS(U14))^2)^0.5)*Coef!$J$6</f>
        <v>6389753.5851592235</v>
      </c>
      <c r="W14" s="72">
        <f ca="1">6*D14-183</f>
        <v>-45</v>
      </c>
      <c r="X14" s="72">
        <f ca="1">(R14-500000)/V14</f>
        <v>-1.7169206689723427E-2</v>
      </c>
      <c r="Y14" s="72">
        <f ca="1">SIN(2*U14)</f>
        <v>0.94626621576903636</v>
      </c>
      <c r="Z14" s="72">
        <f ca="1">Y14*(COS(U14))^2</f>
        <v>0.32012720894971763</v>
      </c>
      <c r="AA14" s="72">
        <f ca="1">U14+(Y14/2)</f>
        <v>1.4231854862004081</v>
      </c>
      <c r="AB14" s="72">
        <f ca="1">(3*AA14+Z14)/4</f>
        <v>1.1474209168877354</v>
      </c>
      <c r="AC14" s="72">
        <f ca="1">(5*AB14+Z14*(COS(U14))^2)/3</f>
        <v>1.9484684761791495</v>
      </c>
      <c r="AD14" s="72">
        <f ca="1">Coef!$J$6*Coef!$J$9*(U14-(Coef!$J$10*AA14)+(Coef!$J$11*AB14)-(Coef!$J$12*AC14))</f>
        <v>6031809.5129588908</v>
      </c>
      <c r="AE14" s="72">
        <f ca="1">(T14-AD14)/V14</f>
        <v>2.1898320263254046E-3</v>
      </c>
      <c r="AF14" s="72">
        <f ca="1">((Coef!$J$8*X14^2)/2)*(COS(U14))^2</f>
        <v>3.3605254063450809E-7</v>
      </c>
      <c r="AG14" s="72">
        <f ca="1">X14*(1-(AF14/3))</f>
        <v>-1.7169204766471585E-2</v>
      </c>
      <c r="AH14" s="72">
        <f ca="1">AE14*(1-AF14)+U14</f>
        <v>0.95224220960631678</v>
      </c>
      <c r="AI14" s="72">
        <f ca="1">(EXP(AG14)-EXP(-AG14))/2</f>
        <v>-1.7170048306491159E-2</v>
      </c>
      <c r="AJ14" s="72">
        <f ca="1">ATAN(AI14/COS(AH14))</f>
        <v>-2.9602142608359694E-2</v>
      </c>
      <c r="AK14" s="72">
        <f ca="1">ATAN(COS(AJ14)*TAN(AH14))</f>
        <v>0.95203517662415982</v>
      </c>
      <c r="AL14" s="72">
        <f ca="1">U14+(1+Coef!$J$8*(COS(U14))^2-(3/2)*Coef!$J$8*SIN(U14)*COS(U14)*(AK14-U14))*(AK14-U14)</f>
        <v>0.95203967861942507</v>
      </c>
      <c r="AM14" s="33">
        <f t="shared" ca="1" si="9"/>
        <v>54.547855513884329</v>
      </c>
      <c r="AN14" s="33">
        <f t="shared" ca="1" si="10"/>
        <v>-46.696077836003397</v>
      </c>
      <c r="AO14" s="48" t="str">
        <f ca="1">D14&amp;" "&amp;IF(AM14&gt;0,"N","S")&amp;" "&amp;R14&amp;" "&amp;LEFT(S14,7)</f>
        <v>23 N 390293 6045802</v>
      </c>
      <c r="AP14" s="72"/>
      <c r="AQ14" s="72"/>
      <c r="AR14" s="72"/>
      <c r="AS14" s="72"/>
      <c r="AT14" s="54" t="s">
        <v>895</v>
      </c>
      <c r="AU14" s="55">
        <v>1</v>
      </c>
      <c r="AV14" s="55">
        <v>2</v>
      </c>
      <c r="AW14" s="55">
        <v>3</v>
      </c>
      <c r="AX14" s="55">
        <v>4</v>
      </c>
      <c r="AY14" s="55">
        <v>5</v>
      </c>
      <c r="AZ14" s="55">
        <v>6</v>
      </c>
      <c r="BA14" s="55">
        <v>7</v>
      </c>
      <c r="BB14" s="55">
        <v>8</v>
      </c>
    </row>
    <row r="15" spans="1:54" ht="15.75">
      <c r="A15" s="40" t="s">
        <v>909</v>
      </c>
      <c r="B15" s="72" t="str">
        <f t="shared" si="0"/>
        <v>44TPK7233697785</v>
      </c>
      <c r="C15" s="72">
        <f t="array" aca="1" ref="C15" ca="1">MATCH(TRUE,ISERROR(VALUE(MID(B15,ROW(INDIRECT("1:"&amp;LEN(B15))),1))),0)</f>
        <v>3</v>
      </c>
      <c r="D15" s="72">
        <f t="shared" ca="1" si="1"/>
        <v>44</v>
      </c>
      <c r="E15" s="72" t="str">
        <f t="shared" ca="1" si="2"/>
        <v>T</v>
      </c>
      <c r="F15" s="72" t="str">
        <f t="shared" ca="1" si="3"/>
        <v>P</v>
      </c>
      <c r="G15" s="72" t="str">
        <f t="shared" ca="1" si="4"/>
        <v>K</v>
      </c>
      <c r="H15" s="72">
        <f t="shared" ca="1" si="5"/>
        <v>10</v>
      </c>
      <c r="I15" s="72">
        <f t="shared" ca="1" si="6"/>
        <v>72336</v>
      </c>
      <c r="J15" s="72">
        <f t="shared" ca="1" si="7"/>
        <v>97785</v>
      </c>
      <c r="K15" s="72">
        <f t="shared" ca="1" si="8"/>
        <v>260.80604746885035</v>
      </c>
      <c r="L15" s="72">
        <f ca="1">VLOOKUP(F15,Coef!$C$2:$F$25,4)</f>
        <v>6</v>
      </c>
      <c r="M15" s="31">
        <f ca="1">VLOOKUP(E15,Coef!$C$4:$D$23,2)</f>
        <v>16</v>
      </c>
      <c r="N15" s="31">
        <f ca="1">MOD(VLOOKUP(G15,Coef!$C$2:$G$21,5)+MOD(D15+1,2)*15,20)</f>
        <v>5</v>
      </c>
      <c r="O15" s="31">
        <f ca="1">VLOOKUP(M15,Coef!$A$27:$B$46,2)</f>
        <v>4.45</v>
      </c>
      <c r="P15" s="31">
        <f ca="1">VLOOKUP(M15,Coef!$A$27:$C$46,3)+N15/10-0.1</f>
        <v>4.4000000000000004</v>
      </c>
      <c r="Q15" s="31">
        <f ca="1">IF(P15+0.1&lt;O15,P15+2,P15)</f>
        <v>4.4000000000000004</v>
      </c>
      <c r="R15" s="72">
        <f ca="1">L15*100000+I15</f>
        <v>672336</v>
      </c>
      <c r="S15" s="72">
        <f ca="1">Q15*1000000+J15</f>
        <v>4497785</v>
      </c>
      <c r="T15" s="72">
        <f ca="1">IF(M15&lt;11,S15-10000000,S15)</f>
        <v>4497785</v>
      </c>
      <c r="U15" s="72">
        <f ca="1">T15/(6366197.724*0.9996)</f>
        <v>0.7067931328884961</v>
      </c>
      <c r="V15" s="72">
        <f ca="1">(Coef!$J$9/(1+Coef!$J$8*(COS(U15))^2)^0.5)*Coef!$J$6</f>
        <v>6384604.44040774</v>
      </c>
      <c r="W15" s="72">
        <f ca="1">6*D15-183</f>
        <v>81</v>
      </c>
      <c r="X15" s="72">
        <f ca="1">(R15-500000)/V15</f>
        <v>2.6992431811326763E-2</v>
      </c>
      <c r="Y15" s="72">
        <f ca="1">SIN(2*U15)</f>
        <v>0.9876679287067941</v>
      </c>
      <c r="Z15" s="72">
        <f ca="1">Y15*(COS(U15))^2</f>
        <v>0.57115023267858067</v>
      </c>
      <c r="AA15" s="72">
        <f ca="1">U15+(Y15/2)</f>
        <v>1.2006270972418931</v>
      </c>
      <c r="AB15" s="72">
        <f ca="1">(3*AA15+Z15)/4</f>
        <v>1.0432578811010651</v>
      </c>
      <c r="AC15" s="72">
        <f ca="1">(5*AB15+Z15*(COS(U15))^2)/3</f>
        <v>1.848858366844107</v>
      </c>
      <c r="AD15" s="72">
        <f ca="1">Coef!$J$6*Coef!$J$9*(U15-(Coef!$J$10*AA15)+(Coef!$J$11*AB15)-(Coef!$J$12*AC15))</f>
        <v>4482839.9679932976</v>
      </c>
      <c r="AE15" s="72">
        <f ca="1">(T15-AD15)/V15</f>
        <v>2.3407921581039956E-3</v>
      </c>
      <c r="AF15" s="72">
        <f ca="1">((Coef!$J$8*X15^2)/2)*(COS(U15))^2</f>
        <v>1.4197795101203225E-6</v>
      </c>
      <c r="AG15" s="72">
        <f ca="1">X15*(1-(AF15/3))</f>
        <v>2.6992419036892895E-2</v>
      </c>
      <c r="AH15" s="72">
        <f ca="1">AE15*(1-AF15)+U15</f>
        <v>0.70913392172319134</v>
      </c>
      <c r="AI15" s="72">
        <f ca="1">(EXP(AG15)-EXP(-AG15))/2</f>
        <v>2.699569689381609E-2</v>
      </c>
      <c r="AJ15" s="72">
        <f ca="1">ATAN(AI15/COS(AH15))</f>
        <v>3.5555923887516723E-2</v>
      </c>
      <c r="AK15" s="72">
        <f ca="1">ATAN(COS(AJ15)*TAN(AH15))</f>
        <v>0.70882148436483972</v>
      </c>
      <c r="AL15" s="72">
        <f ca="1">U15+(1+Coef!$J$8*(COS(U15))^2-(3/2)*Coef!$J$8*SIN(U15)*COS(U15)*(AK15-U15))*(AK15-U15)</f>
        <v>0.70882936897499882</v>
      </c>
      <c r="AM15" s="33">
        <f t="shared" ca="1" si="9"/>
        <v>40.612931237188803</v>
      </c>
      <c r="AN15" s="33">
        <f t="shared" ca="1" si="10"/>
        <v>83.037204375443096</v>
      </c>
      <c r="AO15" s="48" t="str">
        <f ca="1">D15&amp;" "&amp;IF(AM15&gt;0,"N","S")&amp;" "&amp;R15&amp;" "&amp;LEFT(S15,7)</f>
        <v>44 N 672336 4497785</v>
      </c>
      <c r="AP15" s="72"/>
      <c r="AQ15" s="72"/>
      <c r="AR15" s="72"/>
      <c r="AS15" s="72"/>
      <c r="AT15" s="54">
        <v>1</v>
      </c>
      <c r="AU15" s="57" t="s">
        <v>4</v>
      </c>
      <c r="AV15" s="57" t="s">
        <v>8</v>
      </c>
      <c r="AW15" s="57" t="s">
        <v>12</v>
      </c>
      <c r="AX15" s="61" t="s">
        <v>17</v>
      </c>
      <c r="AY15" s="61" t="s">
        <v>21</v>
      </c>
      <c r="AZ15" s="57" t="s">
        <v>25</v>
      </c>
      <c r="BA15" s="57" t="s">
        <v>28</v>
      </c>
      <c r="BB15" s="57" t="s">
        <v>31</v>
      </c>
    </row>
    <row r="16" spans="1:54" ht="15.75">
      <c r="A16" s="40" t="s">
        <v>910</v>
      </c>
      <c r="B16" s="72" t="str">
        <f t="shared" si="0"/>
        <v>19JDF5891558280</v>
      </c>
      <c r="C16" s="72">
        <f t="array" aca="1" ref="C16" ca="1">MATCH(TRUE,ISERROR(VALUE(MID(B16,ROW(INDIRECT("1:"&amp;LEN(B16))),1))),0)</f>
        <v>3</v>
      </c>
      <c r="D16" s="72">
        <f t="shared" ca="1" si="1"/>
        <v>19</v>
      </c>
      <c r="E16" s="72" t="str">
        <f t="shared" ca="1" si="2"/>
        <v>J</v>
      </c>
      <c r="F16" s="72" t="str">
        <f t="shared" ca="1" si="3"/>
        <v>D</v>
      </c>
      <c r="G16" s="72" t="str">
        <f t="shared" ca="1" si="4"/>
        <v>F</v>
      </c>
      <c r="H16" s="72">
        <f t="shared" ca="1" si="5"/>
        <v>10</v>
      </c>
      <c r="I16" s="72">
        <f t="shared" ca="1" si="6"/>
        <v>58915</v>
      </c>
      <c r="J16" s="72">
        <f t="shared" ca="1" si="7"/>
        <v>58280</v>
      </c>
      <c r="K16" s="72">
        <f t="shared" ca="1" si="8"/>
        <v>110.80604746885038</v>
      </c>
      <c r="L16" s="72">
        <f ca="1">VLOOKUP(F16,Coef!$C$2:$F$25,4)</f>
        <v>4</v>
      </c>
      <c r="M16" s="31">
        <f ca="1">VLOOKUP(E16,Coef!$C$4:$D$23,2)</f>
        <v>7</v>
      </c>
      <c r="N16" s="31">
        <f ca="1">MOD(VLOOKUP(G16,Coef!$C$2:$G$21,5)+MOD(D16+1,2)*15,20)</f>
        <v>6</v>
      </c>
      <c r="O16" s="31">
        <f ca="1">VLOOKUP(M16,Coef!$A$27:$B$46,2)</f>
        <v>6.4399999999999995</v>
      </c>
      <c r="P16" s="31">
        <f ca="1">VLOOKUP(M16,Coef!$A$27:$C$46,3)+N16/10-0.1</f>
        <v>6.5</v>
      </c>
      <c r="Q16" s="31">
        <f ca="1">IF(P16+0.1&lt;O16,P16+2,P16)</f>
        <v>6.5</v>
      </c>
      <c r="R16" s="72">
        <f ca="1">L16*100000+I16</f>
        <v>458915</v>
      </c>
      <c r="S16" s="72">
        <f ca="1">Q16*1000000+J16</f>
        <v>6558280</v>
      </c>
      <c r="T16" s="72">
        <f ca="1">IF(M16&lt;11,S16-10000000,S16)</f>
        <v>-3441720</v>
      </c>
      <c r="U16" s="72">
        <f ca="1">T16/(6366197.724*0.9996)</f>
        <v>-0.54084044953793808</v>
      </c>
      <c r="V16" s="72">
        <f ca="1">(Coef!$J$9/(1+Coef!$J$8*(COS(U16))^2)^0.5)*Coef!$J$6</f>
        <v>6381250.1152216038</v>
      </c>
      <c r="W16" s="72">
        <f ca="1">6*D16-183</f>
        <v>-69</v>
      </c>
      <c r="X16" s="72">
        <f ca="1">(R16-500000)/V16</f>
        <v>-6.4383936153822466E-3</v>
      </c>
      <c r="Y16" s="72">
        <f ca="1">SIN(2*U16)</f>
        <v>-0.88274881597257437</v>
      </c>
      <c r="Z16" s="72">
        <f ca="1">Y16*(COS(U16))^2</f>
        <v>-0.64875206246664574</v>
      </c>
      <c r="AA16" s="72">
        <f ca="1">U16+(Y16/2)</f>
        <v>-0.98221485752422533</v>
      </c>
      <c r="AB16" s="72">
        <f ca="1">(3*AA16+Z16)/4</f>
        <v>-0.8988491587598304</v>
      </c>
      <c r="AC16" s="72">
        <f ca="1">(5*AB16+Z16*(COS(U16))^2)/3</f>
        <v>-1.6570094506011717</v>
      </c>
      <c r="AD16" s="72">
        <f ca="1">Coef!$J$6*Coef!$J$9*(U16-(Coef!$J$10*AA16)+(Coef!$J$11*AB16)-(Coef!$J$12*AC16))</f>
        <v>-3428258.1845603515</v>
      </c>
      <c r="AE16" s="72">
        <f ca="1">(T16-AD16)/V16</f>
        <v>-2.1095890611679885E-3</v>
      </c>
      <c r="AF16" s="72">
        <f ca="1">((Coef!$J$8*X16^2)/2)*(COS(U16))^2</f>
        <v>1.0265831413330753E-7</v>
      </c>
      <c r="AG16" s="72">
        <f ca="1">X16*(1-(AF16/3))</f>
        <v>-6.438393395064035E-3</v>
      </c>
      <c r="AH16" s="72">
        <f ca="1">AE16*(1-AF16)+U16</f>
        <v>-0.54295003838253919</v>
      </c>
      <c r="AI16" s="72">
        <f ca="1">(EXP(AG16)-EXP(-AG16))/2</f>
        <v>-6.4384378768460593E-3</v>
      </c>
      <c r="AJ16" s="72">
        <f ca="1">ATAN(AI16/COS(AH16))</f>
        <v>-7.5197442457344424E-3</v>
      </c>
      <c r="AK16" s="72">
        <f ca="1">ATAN(COS(AJ16)*TAN(AH16))</f>
        <v>-0.5429375313335324</v>
      </c>
      <c r="AL16" s="72">
        <f ca="1">U16+(1+Coef!$J$8*(COS(U16))^2-(3/2)*Coef!$J$8*SIN(U16)*COS(U16)*(AK16-U16))*(AK16-U16)</f>
        <v>-0.54294789857494208</v>
      </c>
      <c r="AM16" s="33">
        <f t="shared" ca="1" si="9"/>
        <v>-31.108623083841266</v>
      </c>
      <c r="AN16" s="33">
        <f t="shared" ca="1" si="10"/>
        <v>-69.430849608298374</v>
      </c>
      <c r="AO16" s="48" t="str">
        <f ca="1">D16&amp;" "&amp;IF(AM16&gt;0,"N","S")&amp;" "&amp;R16&amp;" "&amp;LEFT(S16,7)</f>
        <v>19 S 458915 6558280</v>
      </c>
      <c r="AP16" s="72"/>
      <c r="AQ16" s="72"/>
      <c r="AR16" s="72"/>
      <c r="AS16" s="72"/>
      <c r="AT16" s="54">
        <v>2</v>
      </c>
      <c r="AU16" s="57" t="s">
        <v>34</v>
      </c>
      <c r="AV16" s="57" t="s">
        <v>37</v>
      </c>
      <c r="AW16" s="57" t="s">
        <v>40</v>
      </c>
      <c r="AX16" s="61" t="s">
        <v>43</v>
      </c>
      <c r="AY16" s="61" t="s">
        <v>46</v>
      </c>
      <c r="AZ16" s="57" t="s">
        <v>49</v>
      </c>
      <c r="BA16" s="57" t="s">
        <v>52</v>
      </c>
      <c r="BB16" s="57" t="s">
        <v>55</v>
      </c>
    </row>
    <row r="17" spans="1:67" ht="15.75">
      <c r="A17" s="40" t="s">
        <v>911</v>
      </c>
      <c r="B17" s="72" t="str">
        <f t="shared" si="0"/>
        <v>32QPF8134097729</v>
      </c>
      <c r="C17" s="72">
        <f t="array" aca="1" ref="C17" ca="1">MATCH(TRUE,ISERROR(VALUE(MID(B17,ROW(INDIRECT("1:"&amp;LEN(B17))),1))),0)</f>
        <v>3</v>
      </c>
      <c r="D17" s="72">
        <f t="shared" ca="1" si="1"/>
        <v>32</v>
      </c>
      <c r="E17" s="72" t="str">
        <f t="shared" ca="1" si="2"/>
        <v>Q</v>
      </c>
      <c r="F17" s="72" t="str">
        <f t="shared" ca="1" si="3"/>
        <v>P</v>
      </c>
      <c r="G17" s="72" t="str">
        <f t="shared" ca="1" si="4"/>
        <v>F</v>
      </c>
      <c r="H17" s="72">
        <f t="shared" ca="1" si="5"/>
        <v>10</v>
      </c>
      <c r="I17" s="72">
        <f t="shared" ca="1" si="6"/>
        <v>81340</v>
      </c>
      <c r="J17" s="72">
        <f t="shared" ca="1" si="7"/>
        <v>97729</v>
      </c>
      <c r="K17" s="72">
        <f t="shared" ca="1" si="8"/>
        <v>188.80604746885038</v>
      </c>
      <c r="L17" s="72">
        <f ca="1">VLOOKUP(F17,Coef!$C$2:$F$25,4)</f>
        <v>6</v>
      </c>
      <c r="M17" s="31">
        <f ca="1">VLOOKUP(E17,Coef!$C$4:$D$23,2)</f>
        <v>13</v>
      </c>
      <c r="N17" s="31">
        <f ca="1">MOD(VLOOKUP(G17,Coef!$C$2:$G$21,5)+MOD(D17+1,2)*15,20)</f>
        <v>1</v>
      </c>
      <c r="O17" s="31">
        <f ca="1">VLOOKUP(M17,Coef!$A$27:$B$46,2)</f>
        <v>1.78</v>
      </c>
      <c r="P17" s="31">
        <f ca="1">VLOOKUP(M17,Coef!$A$27:$C$46,3)+N17/10-0.1</f>
        <v>0</v>
      </c>
      <c r="Q17" s="31">
        <f ca="1">IF(P17+0.1&lt;O17,P17+2,P17)</f>
        <v>2</v>
      </c>
      <c r="R17" s="72">
        <f ca="1">L17*100000+I17</f>
        <v>681340</v>
      </c>
      <c r="S17" s="72">
        <f ca="1">Q17*1000000+J17</f>
        <v>2097729</v>
      </c>
      <c r="T17" s="72">
        <f ca="1">IF(M17&lt;11,S17-10000000,S17)</f>
        <v>2097729</v>
      </c>
      <c r="U17" s="72">
        <f ca="1">T17/(6366197.724*0.9996)</f>
        <v>0.3296423577074164</v>
      </c>
      <c r="V17" s="72">
        <f ca="1">(Coef!$J$9/(1+Coef!$J$8*(COS(U17))^2)^0.5)*Coef!$J$6</f>
        <v>6377823.0591109041</v>
      </c>
      <c r="W17" s="72">
        <f ca="1">6*D17-183</f>
        <v>9</v>
      </c>
      <c r="X17" s="72">
        <f ca="1">(R17-500000)/V17</f>
        <v>2.8432899175675715E-2</v>
      </c>
      <c r="Y17" s="72">
        <f ca="1">SIN(2*U17)</f>
        <v>0.61255162591092094</v>
      </c>
      <c r="Z17" s="72">
        <f ca="1">Y17*(COS(U17))^2</f>
        <v>0.54836558216501097</v>
      </c>
      <c r="AA17" s="72">
        <f ca="1">U17+(Y17/2)</f>
        <v>0.63591817066287692</v>
      </c>
      <c r="AB17" s="72">
        <f ca="1">(3*AA17+Z17)/4</f>
        <v>0.61403002353841041</v>
      </c>
      <c r="AC17" s="72">
        <f ca="1">(5*AB17+Z17*(COS(U17))^2)/3</f>
        <v>1.187018457338026</v>
      </c>
      <c r="AD17" s="72">
        <f ca="1">Coef!$J$6*Coef!$J$9*(U17-(Coef!$J$10*AA17)+(Coef!$J$11*AB17)-(Coef!$J$12*AC17))</f>
        <v>2088337.1359089294</v>
      </c>
      <c r="AE17" s="72">
        <f ca="1">(T17-AD17)/V17</f>
        <v>1.4725814755324786E-3</v>
      </c>
      <c r="AF17" s="72">
        <f ca="1">((Coef!$J$8*X17^2)/2)*(COS(U17))^2</f>
        <v>2.4387498397744279E-6</v>
      </c>
      <c r="AG17" s="72">
        <f ca="1">X17*(1-(AF17/3))</f>
        <v>2.8432876062099613E-2</v>
      </c>
      <c r="AH17" s="72">
        <f ca="1">AE17*(1-AF17)+U17</f>
        <v>0.33111493559169103</v>
      </c>
      <c r="AI17" s="72">
        <f ca="1">(EXP(AG17)-EXP(-AG17))/2</f>
        <v>2.843670720790209E-2</v>
      </c>
      <c r="AJ17" s="72">
        <f ca="1">ATAN(AI17/COS(AH17))</f>
        <v>3.0061042682369029E-2</v>
      </c>
      <c r="AK17" s="72">
        <f ca="1">ATAN(COS(AJ17)*TAN(AH17))</f>
        <v>0.33097602853729374</v>
      </c>
      <c r="AL17" s="72">
        <f ca="1">U17+(1+Coef!$J$8*(COS(U17))^2-(3/2)*Coef!$J$8*SIN(U17)*COS(U17)*(AK17-U17))*(AK17-U17)</f>
        <v>0.33098406946705689</v>
      </c>
      <c r="AM17" s="33">
        <f t="shared" ca="1" si="9"/>
        <v>18.963990266527215</v>
      </c>
      <c r="AN17" s="33">
        <f t="shared" ca="1" si="10"/>
        <v>10.722370873462372</v>
      </c>
      <c r="AO17" s="48" t="str">
        <f ca="1">D17&amp;" "&amp;IF(AM17&gt;0,"N","S")&amp;" "&amp;R17&amp;" "&amp;LEFT(S17,7)</f>
        <v>32 N 681340 2097729</v>
      </c>
      <c r="AP17" s="72"/>
      <c r="AQ17" s="72"/>
      <c r="AR17" s="72"/>
      <c r="AS17" s="72"/>
      <c r="AT17" s="54">
        <v>0</v>
      </c>
      <c r="AU17" s="57" t="s">
        <v>13</v>
      </c>
      <c r="AV17" s="57" t="s">
        <v>60</v>
      </c>
      <c r="AW17" s="57" t="s">
        <v>63</v>
      </c>
      <c r="AX17" s="61" t="s">
        <v>66</v>
      </c>
      <c r="AY17" s="61" t="s">
        <v>68</v>
      </c>
      <c r="AZ17" s="57" t="s">
        <v>70</v>
      </c>
      <c r="BA17" s="57" t="s">
        <v>72</v>
      </c>
      <c r="BB17" s="57" t="s">
        <v>74</v>
      </c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</row>
    <row r="18" spans="1:67">
      <c r="A18" s="40" t="s">
        <v>912</v>
      </c>
      <c r="B18" s="72" t="str">
        <f t="shared" si="0"/>
        <v>25JDK2246854953</v>
      </c>
      <c r="C18" s="72">
        <f t="array" aca="1" ref="C18" ca="1">MATCH(TRUE,ISERROR(VALUE(MID(B18,ROW(INDIRECT("1:"&amp;LEN(B18))),1))),0)</f>
        <v>3</v>
      </c>
      <c r="D18" s="72">
        <f t="shared" ca="1" si="1"/>
        <v>25</v>
      </c>
      <c r="E18" s="72" t="str">
        <f t="shared" ca="1" si="2"/>
        <v>J</v>
      </c>
      <c r="F18" s="72" t="str">
        <f t="shared" ca="1" si="3"/>
        <v>D</v>
      </c>
      <c r="G18" s="72" t="str">
        <f t="shared" ca="1" si="4"/>
        <v>K</v>
      </c>
      <c r="H18" s="72">
        <f t="shared" ca="1" si="5"/>
        <v>10</v>
      </c>
      <c r="I18" s="72">
        <f t="shared" ca="1" si="6"/>
        <v>22468</v>
      </c>
      <c r="J18" s="72">
        <f t="shared" ca="1" si="7"/>
        <v>54953</v>
      </c>
      <c r="K18" s="72">
        <f t="shared" ca="1" si="8"/>
        <v>146.80604746885038</v>
      </c>
      <c r="L18" s="72">
        <f ca="1">VLOOKUP(F18,Coef!$C$2:$F$25,4)</f>
        <v>4</v>
      </c>
      <c r="M18" s="31">
        <f ca="1">VLOOKUP(E18,Coef!$C$4:$D$23,2)</f>
        <v>7</v>
      </c>
      <c r="N18" s="31">
        <f ca="1">MOD(VLOOKUP(G18,Coef!$C$2:$G$21,5)+MOD(D18+1,2)*15,20)</f>
        <v>10</v>
      </c>
      <c r="O18" s="31">
        <f ca="1">VLOOKUP(M18,Coef!$A$27:$B$46,2)</f>
        <v>6.4399999999999995</v>
      </c>
      <c r="P18" s="31">
        <f ca="1">VLOOKUP(M18,Coef!$A$27:$C$46,3)+N18/10-0.1</f>
        <v>6.9</v>
      </c>
      <c r="Q18" s="31">
        <f ca="1">IF(P18+0.1&lt;O18,P18+2,P18)</f>
        <v>6.9</v>
      </c>
      <c r="R18" s="72">
        <f ca="1">L18*100000+I18</f>
        <v>422468</v>
      </c>
      <c r="S18" s="72">
        <f ca="1">Q18*1000000+J18</f>
        <v>6954953</v>
      </c>
      <c r="T18" s="72">
        <f ca="1">IF(M18&lt;11,S18-10000000,S18)</f>
        <v>-3045047</v>
      </c>
      <c r="U18" s="72">
        <f ca="1">T18/(6366197.724*0.9996)</f>
        <v>-0.47850626673411828</v>
      </c>
      <c r="V18" s="72">
        <f ca="1">(Coef!$J$9/(1+Coef!$J$8*(COS(U18))^2)^0.5)*Coef!$J$6</f>
        <v>6380115.0864880038</v>
      </c>
      <c r="W18" s="72">
        <f ca="1">6*D18-183</f>
        <v>-33</v>
      </c>
      <c r="X18" s="72">
        <f ca="1">(R18-500000)/V18</f>
        <v>-1.2152131889313338E-2</v>
      </c>
      <c r="Y18" s="72">
        <f ca="1">SIN(2*U18)</f>
        <v>-0.8174745434641898</v>
      </c>
      <c r="Z18" s="72">
        <f ca="1">Y18*(COS(U18))^2</f>
        <v>-0.64415552429344225</v>
      </c>
      <c r="AA18" s="72">
        <f ca="1">U18+(Y18/2)</f>
        <v>-0.88724353846621318</v>
      </c>
      <c r="AB18" s="72">
        <f ca="1">(3*AA18+Z18)/4</f>
        <v>-0.8264715349230205</v>
      </c>
      <c r="AC18" s="72">
        <f ca="1">(5*AB18+Z18*(COS(U18))^2)/3</f>
        <v>-1.5466469560796536</v>
      </c>
      <c r="AD18" s="72">
        <f ca="1">Coef!$J$6*Coef!$J$9*(U18-(Coef!$J$10*AA18)+(Coef!$J$11*AB18)-(Coef!$J$12*AC18))</f>
        <v>-3032555.5724075423</v>
      </c>
      <c r="AE18" s="72">
        <f ca="1">(T18-AD18)/V18</f>
        <v>-1.9578686940792734E-3</v>
      </c>
      <c r="AF18" s="72">
        <f ca="1">((Coef!$J$8*X18^2)/2)*(COS(U18))^2</f>
        <v>3.9211993233633874E-7</v>
      </c>
      <c r="AG18" s="72">
        <f ca="1">X18*(1-(AF18/3))</f>
        <v>-1.2152130300948961E-2</v>
      </c>
      <c r="AH18" s="72">
        <f ca="1">AE18*(1-AF18)+U18</f>
        <v>-0.48046413466047821</v>
      </c>
      <c r="AI18" s="72">
        <f ca="1">(EXP(AG18)-EXP(-AG18))/2</f>
        <v>-1.2152429395987652E-2</v>
      </c>
      <c r="AJ18" s="72">
        <f ca="1">ATAN(AI18/COS(AH18))</f>
        <v>-1.3703130311243586E-2</v>
      </c>
      <c r="AK18" s="72">
        <f ca="1">ATAN(COS(AJ18)*TAN(AH18))</f>
        <v>-0.48042565343137644</v>
      </c>
      <c r="AL18" s="72">
        <f ca="1">U18+(1+Coef!$J$8*(COS(U18))^2-(3/2)*Coef!$J$8*SIN(U18)*COS(U18)*(AK18-U18))*(AK18-U18)</f>
        <v>-0.48043583131260037</v>
      </c>
      <c r="AM18" s="33">
        <f t="shared" ca="1" si="9"/>
        <v>-27.526945461071161</v>
      </c>
      <c r="AN18" s="33">
        <f t="shared" ca="1" si="10"/>
        <v>-33.78513153295205</v>
      </c>
      <c r="AO18" s="48" t="str">
        <f ca="1">D18&amp;" "&amp;IF(AM18&gt;0,"N","S")&amp;" "&amp;R18&amp;" "&amp;LEFT(S18,7)</f>
        <v>25 S 422468 6954953</v>
      </c>
      <c r="AP18" s="72"/>
      <c r="AQ18" s="72"/>
      <c r="AR18" s="72"/>
      <c r="AS18" s="72"/>
      <c r="AT18" s="53" t="s">
        <v>896</v>
      </c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</row>
    <row r="19" spans="1:67" ht="15.75">
      <c r="A19" s="40" t="s">
        <v>913</v>
      </c>
      <c r="B19" s="72" t="str">
        <f t="shared" si="0"/>
        <v>38ULC0694500704</v>
      </c>
      <c r="C19" s="72">
        <f t="array" aca="1" ref="C19" ca="1">MATCH(TRUE,ISERROR(VALUE(MID(B19,ROW(INDIRECT("1:"&amp;LEN(B19))),1))),0)</f>
        <v>3</v>
      </c>
      <c r="D19" s="72">
        <f t="shared" ca="1" si="1"/>
        <v>38</v>
      </c>
      <c r="E19" s="72" t="str">
        <f t="shared" ca="1" si="2"/>
        <v>U</v>
      </c>
      <c r="F19" s="72" t="str">
        <f t="shared" ca="1" si="3"/>
        <v>L</v>
      </c>
      <c r="G19" s="72" t="str">
        <f t="shared" ca="1" si="4"/>
        <v>C</v>
      </c>
      <c r="H19" s="72">
        <f t="shared" ca="1" si="5"/>
        <v>10</v>
      </c>
      <c r="I19" s="72">
        <f t="shared" ca="1" si="6"/>
        <v>6945</v>
      </c>
      <c r="J19" s="72">
        <f t="shared" ca="1" si="7"/>
        <v>704</v>
      </c>
      <c r="K19" s="72">
        <f t="shared" ca="1" si="8"/>
        <v>224.80604746885038</v>
      </c>
      <c r="L19" s="72">
        <f ca="1">VLOOKUP(F19,Coef!$C$2:$F$25,4)</f>
        <v>3</v>
      </c>
      <c r="M19" s="31">
        <f ca="1">VLOOKUP(E19,Coef!$C$4:$D$23,2)</f>
        <v>17</v>
      </c>
      <c r="N19" s="31">
        <f ca="1">MOD(VLOOKUP(G19,Coef!$C$2:$G$21,5)+MOD(D19+1,2)*15,20)</f>
        <v>18</v>
      </c>
      <c r="O19" s="31">
        <f ca="1">VLOOKUP(M19,Coef!$A$27:$B$46,2)</f>
        <v>5.34</v>
      </c>
      <c r="P19" s="31">
        <f ca="1">VLOOKUP(M19,Coef!$A$27:$C$46,3)+N19/10-0.1</f>
        <v>5.7</v>
      </c>
      <c r="Q19" s="31">
        <f ca="1">IF(P19+0.1&lt;O19,P19+2,P19)</f>
        <v>5.7</v>
      </c>
      <c r="R19" s="72">
        <f ca="1">L19*100000+I19</f>
        <v>306945</v>
      </c>
      <c r="S19" s="72">
        <f ca="1">Q19*1000000+J19</f>
        <v>5700704</v>
      </c>
      <c r="T19" s="72">
        <f ca="1">IF(M19&lt;11,S19-10000000,S19)</f>
        <v>5700704</v>
      </c>
      <c r="U19" s="72">
        <f ca="1">T19/(6366197.724*0.9996)</f>
        <v>0.8958228194166642</v>
      </c>
      <c r="V19" s="72">
        <f ca="1">(Coef!$J$9/(1+Coef!$J$8*(COS(U19))^2)^0.5)*Coef!$J$6</f>
        <v>6388633.2220902797</v>
      </c>
      <c r="W19" s="72">
        <f ca="1">6*D19-183</f>
        <v>45</v>
      </c>
      <c r="X19" s="72">
        <f ca="1">(R19-500000)/V19</f>
        <v>-3.0218513614534103E-2</v>
      </c>
      <c r="Y19" s="72">
        <f ca="1">SIN(2*U19)</f>
        <v>0.97571175233437257</v>
      </c>
      <c r="Z19" s="72">
        <f ca="1">Y19*(COS(U19))^2</f>
        <v>0.38098695546738537</v>
      </c>
      <c r="AA19" s="72">
        <f ca="1">U19+(Y19/2)</f>
        <v>1.3836786955838505</v>
      </c>
      <c r="AB19" s="72">
        <f ca="1">(3*AA19+Z19)/4</f>
        <v>1.1330057605547341</v>
      </c>
      <c r="AC19" s="72">
        <f ca="1">(5*AB19+Z19*(COS(U19))^2)/3</f>
        <v>1.937931028927939</v>
      </c>
      <c r="AD19" s="72">
        <f ca="1">Coef!$J$6*Coef!$J$9*(U19-(Coef!$J$10*AA19)+(Coef!$J$11*AB19)-(Coef!$J$12*AC19))</f>
        <v>5686174.7128992463</v>
      </c>
      <c r="AE19" s="72">
        <f ca="1">(T19-AD19)/V19</f>
        <v>2.2742402945461235E-3</v>
      </c>
      <c r="AF19" s="72">
        <f ca="1">((Coef!$J$8*X19^2)/2)*(COS(U19))^2</f>
        <v>1.2015234165342399E-6</v>
      </c>
      <c r="AG19" s="72">
        <f ca="1">X19*(1-(AF19/3))</f>
        <v>-3.0218501511783531E-2</v>
      </c>
      <c r="AH19" s="72">
        <f ca="1">AE19*(1-AF19)+U19</f>
        <v>0.89809705697865738</v>
      </c>
      <c r="AI19" s="72">
        <f ca="1">(EXP(AG19)-EXP(-AG19))/2</f>
        <v>-3.0223100765333355E-2</v>
      </c>
      <c r="AJ19" s="72">
        <f ca="1">ATAN(AI19/COS(AH19))</f>
        <v>-4.8466471110834054E-2</v>
      </c>
      <c r="AK19" s="72">
        <f ca="1">ATAN(COS(AJ19)*TAN(AH19))</f>
        <v>0.89752436229091226</v>
      </c>
      <c r="AL19" s="72">
        <f ca="1">U19+(1+Coef!$J$8*(COS(U19))^2-(3/2)*Coef!$J$8*SIN(U19)*COS(U19)*(AK19-U19))*(AK19-U19)</f>
        <v>0.89752882575260673</v>
      </c>
      <c r="AM19" s="33">
        <f t="shared" ca="1" si="9"/>
        <v>51.424613706957039</v>
      </c>
      <c r="AN19" s="33">
        <f t="shared" ca="1" si="10"/>
        <v>42.223075757456478</v>
      </c>
      <c r="AO19" s="48" t="str">
        <f ca="1">D19&amp;" "&amp;IF(AM19&gt;0,"N","S")&amp;" "&amp;R19&amp;" "&amp;LEFT(S19,7)</f>
        <v>38 N 306945 5700704</v>
      </c>
      <c r="AP19" s="72"/>
      <c r="AQ19" s="72"/>
      <c r="AR19" s="72"/>
      <c r="AS19" s="72"/>
      <c r="AT19" s="60" t="s">
        <v>897</v>
      </c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</row>
    <row r="20" spans="1:67" ht="16.5">
      <c r="A20" s="40" t="s">
        <v>914</v>
      </c>
      <c r="B20" s="72" t="str">
        <f t="shared" si="0"/>
        <v>21QWU9354254310</v>
      </c>
      <c r="C20" s="72">
        <f t="array" aca="1" ref="C20" ca="1">MATCH(TRUE,ISERROR(VALUE(MID(B20,ROW(INDIRECT("1:"&amp;LEN(B20))),1))),0)</f>
        <v>3</v>
      </c>
      <c r="D20" s="72">
        <f t="shared" ca="1" si="1"/>
        <v>21</v>
      </c>
      <c r="E20" s="72" t="str">
        <f t="shared" ca="1" si="2"/>
        <v>Q</v>
      </c>
      <c r="F20" s="72" t="str">
        <f t="shared" ca="1" si="3"/>
        <v>W</v>
      </c>
      <c r="G20" s="72" t="str">
        <f t="shared" ca="1" si="4"/>
        <v>U</v>
      </c>
      <c r="H20" s="72">
        <f t="shared" ca="1" si="5"/>
        <v>10</v>
      </c>
      <c r="I20" s="72">
        <f t="shared" ca="1" si="6"/>
        <v>93542</v>
      </c>
      <c r="J20" s="72">
        <f t="shared" ca="1" si="7"/>
        <v>54310</v>
      </c>
      <c r="K20" s="72">
        <f t="shared" ca="1" si="8"/>
        <v>122.80604746885038</v>
      </c>
      <c r="L20" s="72">
        <f ca="1">VLOOKUP(F20,Coef!$C$2:$F$25,4)</f>
        <v>5</v>
      </c>
      <c r="M20" s="31">
        <f ca="1">VLOOKUP(E20,Coef!$C$4:$D$23,2)</f>
        <v>13</v>
      </c>
      <c r="N20" s="31">
        <f ca="1">MOD(VLOOKUP(G20,Coef!$C$2:$G$21,5)+MOD(D20+1,2)*15,20)</f>
        <v>19</v>
      </c>
      <c r="O20" s="31">
        <f ca="1">VLOOKUP(M20,Coef!$A$27:$B$46,2)</f>
        <v>1.78</v>
      </c>
      <c r="P20" s="31">
        <f ca="1">VLOOKUP(M20,Coef!$A$27:$C$46,3)+N20/10-0.1</f>
        <v>1.7999999999999998</v>
      </c>
      <c r="Q20" s="31">
        <f ca="1">IF(P20+0.1&lt;O20,P20+2,P20)</f>
        <v>1.7999999999999998</v>
      </c>
      <c r="R20" s="72">
        <f ca="1">L20*100000+I20</f>
        <v>593542</v>
      </c>
      <c r="S20" s="72">
        <f ca="1">Q20*1000000+J20</f>
        <v>1854309.9999999998</v>
      </c>
      <c r="T20" s="72">
        <f ca="1">IF(M20&lt;11,S20-10000000,S20)</f>
        <v>1854309.9999999998</v>
      </c>
      <c r="U20" s="72">
        <f ca="1">T20/(6366197.724*0.9996)</f>
        <v>0.29139089001507784</v>
      </c>
      <c r="V20" s="72">
        <f ca="1">(Coef!$J$9/(1+Coef!$J$8*(COS(U20))^2)^0.5)*Coef!$J$6</f>
        <v>6377347.7441248186</v>
      </c>
      <c r="W20" s="72">
        <f ca="1">6*D20-183</f>
        <v>-57</v>
      </c>
      <c r="X20" s="72">
        <f ca="1">(R20-500000)/V20</f>
        <v>1.4667853119061337E-2</v>
      </c>
      <c r="Y20" s="72">
        <f ca="1">SIN(2*U20)</f>
        <v>0.55034866850091102</v>
      </c>
      <c r="Z20" s="72">
        <f ca="1">Y20*(COS(U20))^2</f>
        <v>0.50492699870239055</v>
      </c>
      <c r="AA20" s="72">
        <f ca="1">U20+(Y20/2)</f>
        <v>0.56656522426553335</v>
      </c>
      <c r="AB20" s="72">
        <f ca="1">(3*AA20+Z20)/4</f>
        <v>0.55115566787474757</v>
      </c>
      <c r="AC20" s="72">
        <f ca="1">(5*AB20+Z20*(COS(U20))^2)/3</f>
        <v>1.0730108112506256</v>
      </c>
      <c r="AD20" s="72">
        <f ca="1">Coef!$J$6*Coef!$J$9*(U20-(Coef!$J$10*AA20)+(Coef!$J$11*AB20)-(Coef!$J$12*AC20))</f>
        <v>1845866.699009615</v>
      </c>
      <c r="AE20" s="72">
        <f ca="1">(T20-AD20)/V20</f>
        <v>1.3239517945627518E-3</v>
      </c>
      <c r="AF20" s="72">
        <f ca="1">((Coef!$J$8*X20^2)/2)*(COS(U20))^2</f>
        <v>6.6515253406042223E-7</v>
      </c>
      <c r="AG20" s="72">
        <f ca="1">X20*(1-(AF20/3))</f>
        <v>1.4667849866941446E-2</v>
      </c>
      <c r="AH20" s="72">
        <f ca="1">AE20*(1-AF20)+U20</f>
        <v>0.29271484092901068</v>
      </c>
      <c r="AI20" s="72">
        <f ca="1">(EXP(AG20)-EXP(-AG20))/2</f>
        <v>1.46683758270299E-2</v>
      </c>
      <c r="AJ20" s="72">
        <f ca="1">ATAN(AI20/COS(AH20))</f>
        <v>1.5318829691367501E-2</v>
      </c>
      <c r="AK20" s="72">
        <f ca="1">ATAN(COS(AJ20)*TAN(AH20))</f>
        <v>0.29268242455300419</v>
      </c>
      <c r="AL20" s="72">
        <f ca="1">U20+(1+Coef!$J$8*(COS(U20))^2-(3/2)*Coef!$J$8*SIN(U20)*COS(U20)*(AK20-U20))*(AK20-U20)</f>
        <v>0.29269040581825762</v>
      </c>
      <c r="AM20" s="33">
        <f t="shared" ca="1" si="9"/>
        <v>16.769924957357478</v>
      </c>
      <c r="AN20" s="33">
        <f t="shared" ca="1" si="10"/>
        <v>-56.122295711604949</v>
      </c>
      <c r="AO20" s="48" t="str">
        <f ca="1">D20&amp;" "&amp;IF(AM20&gt;0,"N","S")&amp;" "&amp;R20&amp;" "&amp;LEFT(S20,7)</f>
        <v>21 N 593542 1854310</v>
      </c>
      <c r="AP20" s="72"/>
      <c r="AQ20" s="72"/>
      <c r="AR20" s="72"/>
      <c r="AS20" s="72"/>
      <c r="AT20" s="62">
        <v>0</v>
      </c>
      <c r="AU20" s="63">
        <v>1</v>
      </c>
      <c r="AV20" s="63">
        <v>2</v>
      </c>
      <c r="AW20" s="63">
        <v>3</v>
      </c>
      <c r="AX20" s="63">
        <v>4</v>
      </c>
      <c r="AY20" s="63">
        <v>5</v>
      </c>
      <c r="AZ20" s="63">
        <v>6</v>
      </c>
      <c r="BA20" s="63">
        <v>7</v>
      </c>
      <c r="BB20" s="63">
        <v>8</v>
      </c>
      <c r="BC20" s="63">
        <v>9</v>
      </c>
      <c r="BD20" s="63">
        <v>10</v>
      </c>
      <c r="BE20" s="55">
        <v>11</v>
      </c>
      <c r="BF20" s="55">
        <v>12</v>
      </c>
      <c r="BG20" s="55">
        <v>13</v>
      </c>
      <c r="BH20" s="55">
        <v>14</v>
      </c>
      <c r="BI20" s="55">
        <v>15</v>
      </c>
      <c r="BJ20" s="55">
        <v>16</v>
      </c>
      <c r="BK20" s="55">
        <v>17</v>
      </c>
      <c r="BL20" s="55">
        <v>18</v>
      </c>
      <c r="BM20" s="64">
        <v>19</v>
      </c>
      <c r="BN20" s="65">
        <v>-72</v>
      </c>
      <c r="BO20" s="65">
        <v>18</v>
      </c>
    </row>
    <row r="21" spans="1:67" ht="15.75">
      <c r="A21" s="40" t="s">
        <v>915</v>
      </c>
      <c r="B21" s="72" t="str">
        <f t="shared" si="0"/>
        <v>57RVK1087494869</v>
      </c>
      <c r="C21" s="72">
        <f t="array" aca="1" ref="C21" ca="1">MATCH(TRUE,ISERROR(VALUE(MID(B21,ROW(INDIRECT("1:"&amp;LEN(B21))),1))),0)</f>
        <v>3</v>
      </c>
      <c r="D21" s="72">
        <f t="shared" ca="1" si="1"/>
        <v>57</v>
      </c>
      <c r="E21" s="72" t="str">
        <f t="shared" ca="1" si="2"/>
        <v>R</v>
      </c>
      <c r="F21" s="72" t="str">
        <f t="shared" ca="1" si="3"/>
        <v>V</v>
      </c>
      <c r="G21" s="72" t="str">
        <f t="shared" ca="1" si="4"/>
        <v>K</v>
      </c>
      <c r="H21" s="72">
        <f t="shared" ca="1" si="5"/>
        <v>10</v>
      </c>
      <c r="I21" s="72">
        <f t="shared" ca="1" si="6"/>
        <v>10874</v>
      </c>
      <c r="J21" s="72">
        <f t="shared" ca="1" si="7"/>
        <v>94869</v>
      </c>
      <c r="K21" s="72">
        <f t="shared" ca="1" si="8"/>
        <v>338.80604746885035</v>
      </c>
      <c r="L21" s="72">
        <f ca="1">VLOOKUP(F21,Coef!$C$2:$F$25,4)</f>
        <v>4</v>
      </c>
      <c r="M21" s="31">
        <f ca="1">VLOOKUP(E21,Coef!$C$4:$D$23,2)</f>
        <v>14</v>
      </c>
      <c r="N21" s="31">
        <f ca="1">MOD(VLOOKUP(G21,Coef!$C$2:$G$21,5)+MOD(D21+1,2)*15,20)</f>
        <v>10</v>
      </c>
      <c r="O21" s="31">
        <f ca="1">VLOOKUP(M21,Coef!$A$27:$B$46,2)</f>
        <v>2.67</v>
      </c>
      <c r="P21" s="31">
        <f ca="1">VLOOKUP(M21,Coef!$A$27:$C$46,3)+N21/10-0.1</f>
        <v>2.9</v>
      </c>
      <c r="Q21" s="31">
        <f ca="1">IF(P21+0.1&lt;O21,P21+2,P21)</f>
        <v>2.9</v>
      </c>
      <c r="R21" s="72">
        <f ca="1">L21*100000+I21</f>
        <v>410874</v>
      </c>
      <c r="S21" s="72">
        <f ca="1">Q21*1000000+J21</f>
        <v>2994869</v>
      </c>
      <c r="T21" s="72">
        <f ca="1">IF(M21&lt;11,S21-10000000,S21)</f>
        <v>2994869</v>
      </c>
      <c r="U21" s="72">
        <f ca="1">T21/(6366197.724*0.9996)</f>
        <v>0.47062117088758965</v>
      </c>
      <c r="V21" s="72">
        <f ca="1">(Coef!$J$9/(1+Coef!$J$8*(COS(U21))^2)^0.5)*Coef!$J$6</f>
        <v>6379978.0123868603</v>
      </c>
      <c r="W21" s="72">
        <f ca="1">6*D21-183</f>
        <v>159</v>
      </c>
      <c r="X21" s="72">
        <f ca="1">(R21-500000)/V21</f>
        <v>-1.3969640620541327E-2</v>
      </c>
      <c r="Y21" s="72">
        <f ca="1">SIN(2*U21)</f>
        <v>0.80829019532083979</v>
      </c>
      <c r="Z21" s="72">
        <f ca="1">Y21*(COS(U21))^2</f>
        <v>0.64209938890655704</v>
      </c>
      <c r="AA21" s="72">
        <f ca="1">U21+(Y21/2)</f>
        <v>0.87476626854800954</v>
      </c>
      <c r="AB21" s="72">
        <f ca="1">(3*AA21+Z21)/4</f>
        <v>0.81659954863764639</v>
      </c>
      <c r="AC21" s="72">
        <f ca="1">(5*AB21+Z21*(COS(U21))^2)/3</f>
        <v>1.5310254864989821</v>
      </c>
      <c r="AD21" s="72">
        <f ca="1">Coef!$J$6*Coef!$J$9*(U21-(Coef!$J$10*AA21)+(Coef!$J$11*AB21)-(Coef!$J$12*AC21))</f>
        <v>2982515.1228902629</v>
      </c>
      <c r="AE21" s="72">
        <f ca="1">(T21-AD21)/V21</f>
        <v>1.9363510478800751E-3</v>
      </c>
      <c r="AF21" s="72">
        <f ca="1">((Coef!$J$8*X21^2)/2)*(COS(U21))^2</f>
        <v>5.2239965961574605E-7</v>
      </c>
      <c r="AG21" s="72">
        <f ca="1">X21*(1-(AF21/3))</f>
        <v>-1.3969638187962825E-2</v>
      </c>
      <c r="AH21" s="72">
        <f ca="1">AE21*(1-AF21)+U21</f>
        <v>0.47255752092392062</v>
      </c>
      <c r="AI21" s="72">
        <f ca="1">(EXP(AG21)-EXP(-AG21))/2</f>
        <v>-1.3970092556720271E-2</v>
      </c>
      <c r="AJ21" s="72">
        <f ca="1">ATAN(AI21/COS(AH21))</f>
        <v>-1.5688269226445114E-2</v>
      </c>
      <c r="AK21" s="72">
        <f ca="1">ATAN(COS(AJ21)*TAN(AH21))</f>
        <v>0.47250764629015202</v>
      </c>
      <c r="AL21" s="72">
        <f ca="1">U21+(1+Coef!$J$8*(COS(U21))^2-(3/2)*Coef!$J$8*SIN(U21)*COS(U21)*(AK21-U21))*(AK21-U21)</f>
        <v>0.47251773156864851</v>
      </c>
      <c r="AM21" s="33">
        <f t="shared" ca="1" si="9"/>
        <v>27.073271763979104</v>
      </c>
      <c r="AN21" s="33">
        <f t="shared" ca="1" si="10"/>
        <v>158.10112838545973</v>
      </c>
      <c r="AO21" s="48" t="str">
        <f ca="1">D21&amp;" "&amp;IF(AM21&gt;0,"N","S")&amp;" "&amp;R21&amp;" "&amp;LEFT(S21,7)</f>
        <v>57 N 410874 2994869</v>
      </c>
      <c r="AP21" s="72"/>
      <c r="AQ21" s="72"/>
      <c r="AR21" s="72"/>
      <c r="AS21" s="72"/>
      <c r="AT21" s="66">
        <v>20</v>
      </c>
      <c r="AU21" s="57">
        <v>21</v>
      </c>
      <c r="AV21" s="57">
        <v>22</v>
      </c>
      <c r="AW21" s="57">
        <v>23</v>
      </c>
      <c r="AX21" s="57">
        <v>24</v>
      </c>
      <c r="AY21" s="57">
        <v>25</v>
      </c>
      <c r="AZ21" s="57">
        <v>26</v>
      </c>
      <c r="BA21" s="57">
        <v>27</v>
      </c>
      <c r="BB21" s="57">
        <v>28</v>
      </c>
      <c r="BC21" s="57">
        <v>29</v>
      </c>
      <c r="BD21" s="57">
        <v>30</v>
      </c>
      <c r="BE21" s="57">
        <v>31</v>
      </c>
      <c r="BF21" s="57">
        <v>32</v>
      </c>
      <c r="BG21" s="57">
        <v>33</v>
      </c>
      <c r="BH21" s="57">
        <v>34</v>
      </c>
      <c r="BI21" s="57">
        <v>35</v>
      </c>
      <c r="BJ21" s="57">
        <v>36</v>
      </c>
      <c r="BK21" s="57">
        <v>37</v>
      </c>
      <c r="BL21" s="57">
        <v>38</v>
      </c>
      <c r="BM21" s="67">
        <v>39</v>
      </c>
      <c r="BN21" s="68">
        <v>-54</v>
      </c>
      <c r="BO21" s="68">
        <v>36</v>
      </c>
    </row>
    <row r="22" spans="1:67" ht="15.75">
      <c r="A22" s="40" t="s">
        <v>916</v>
      </c>
      <c r="B22" s="72" t="str">
        <f t="shared" si="0"/>
        <v>43SCS3089029677</v>
      </c>
      <c r="C22" s="72">
        <f t="array" aca="1" ref="C22" ca="1">MATCH(TRUE,ISERROR(VALUE(MID(B22,ROW(INDIRECT("1:"&amp;LEN(B22))),1))),0)</f>
        <v>3</v>
      </c>
      <c r="D22" s="72">
        <f t="shared" ca="1" si="1"/>
        <v>43</v>
      </c>
      <c r="E22" s="72" t="str">
        <f t="shared" ca="1" si="2"/>
        <v>S</v>
      </c>
      <c r="F22" s="72" t="str">
        <f t="shared" ca="1" si="3"/>
        <v>C</v>
      </c>
      <c r="G22" s="72" t="str">
        <f t="shared" ca="1" si="4"/>
        <v>S</v>
      </c>
      <c r="H22" s="72">
        <f t="shared" ca="1" si="5"/>
        <v>10</v>
      </c>
      <c r="I22" s="72">
        <f t="shared" ca="1" si="6"/>
        <v>30890</v>
      </c>
      <c r="J22" s="72">
        <f t="shared" ca="1" si="7"/>
        <v>29677</v>
      </c>
      <c r="K22" s="72">
        <f t="shared" ca="1" si="8"/>
        <v>254.80604746885038</v>
      </c>
      <c r="L22" s="72">
        <f ca="1">VLOOKUP(F22,Coef!$C$2:$F$25,4)</f>
        <v>3</v>
      </c>
      <c r="M22" s="31">
        <f ca="1">VLOOKUP(E22,Coef!$C$4:$D$23,2)</f>
        <v>15</v>
      </c>
      <c r="N22" s="31">
        <f ca="1">MOD(VLOOKUP(G22,Coef!$C$2:$G$21,5)+MOD(D22+1,2)*15,20)</f>
        <v>17</v>
      </c>
      <c r="O22" s="31">
        <f ca="1">VLOOKUP(M22,Coef!$A$27:$B$46,2)</f>
        <v>3.56</v>
      </c>
      <c r="P22" s="31">
        <f ca="1">VLOOKUP(M22,Coef!$A$27:$C$46,3)+N22/10-0.1</f>
        <v>3.6</v>
      </c>
      <c r="Q22" s="31">
        <f ca="1">IF(P22+0.1&lt;O22,P22+2,P22)</f>
        <v>3.6</v>
      </c>
      <c r="R22" s="72">
        <f ca="1">L22*100000+I22</f>
        <v>330890</v>
      </c>
      <c r="S22" s="72">
        <f ca="1">Q22*1000000+J22</f>
        <v>3629677</v>
      </c>
      <c r="T22" s="72">
        <f ca="1">IF(M22&lt;11,S22-10000000,S22)</f>
        <v>3629677</v>
      </c>
      <c r="U22" s="72">
        <f ca="1">T22/(6366197.724*0.9996)</f>
        <v>0.57037648046834555</v>
      </c>
      <c r="V22" s="72">
        <f ca="1">(Coef!$J$9/(1+Coef!$J$8*(COS(U22))^2)^0.5)*Coef!$J$6</f>
        <v>6381816.5216844846</v>
      </c>
      <c r="W22" s="72">
        <f ca="1">6*D22-183</f>
        <v>75</v>
      </c>
      <c r="X22" s="72">
        <f ca="1">(R22-500000)/V22</f>
        <v>-2.6498724841961346E-2</v>
      </c>
      <c r="Y22" s="72">
        <f ca="1">SIN(2*U22)</f>
        <v>0.90894767086008321</v>
      </c>
      <c r="Z22" s="72">
        <f ca="1">Y22*(COS(U22))^2</f>
        <v>0.64394862219661098</v>
      </c>
      <c r="AA22" s="72">
        <f ca="1">U22+(Y22/2)</f>
        <v>1.0248503158983873</v>
      </c>
      <c r="AB22" s="72">
        <f ca="1">(3*AA22+Z22)/4</f>
        <v>0.92962489247294322</v>
      </c>
      <c r="AC22" s="72">
        <f ca="1">(5*AB22+Z22*(COS(U22))^2)/3</f>
        <v>1.7014443847916818</v>
      </c>
      <c r="AD22" s="72">
        <f ca="1">Coef!$J$6*Coef!$J$9*(U22-(Coef!$J$10*AA22)+(Coef!$J$11*AB22)-(Coef!$J$12*AC22))</f>
        <v>3615830.907955118</v>
      </c>
      <c r="AE22" s="72">
        <f ca="1">(T22-AD22)/V22</f>
        <v>2.1696161269812446E-3</v>
      </c>
      <c r="AF22" s="72">
        <f ca="1">((Coef!$J$8*X22^2)/2)*(COS(U22))^2</f>
        <v>1.6763309380143099E-6</v>
      </c>
      <c r="AG22" s="72">
        <f ca="1">X22*(1-(AF22/3))</f>
        <v>-2.649871003508392E-2</v>
      </c>
      <c r="AH22" s="72">
        <f ca="1">AE22*(1-AF22)+U22</f>
        <v>0.57254609295833214</v>
      </c>
      <c r="AI22" s="72">
        <f ca="1">(EXP(AG22)-EXP(-AG22))/2</f>
        <v>-2.6501811295214117E-2</v>
      </c>
      <c r="AJ22" s="72">
        <f ca="1">ATAN(AI22/COS(AH22))</f>
        <v>-3.1519653237701117E-2</v>
      </c>
      <c r="AK22" s="72">
        <f ca="1">ATAN(COS(AJ22)*TAN(AH22))</f>
        <v>0.57231987423959785</v>
      </c>
      <c r="AL22" s="72">
        <f ca="1">U22+(1+Coef!$J$8*(COS(U22))^2-(3/2)*Coef!$J$8*SIN(U22)*COS(U22)*(AK22-U22))*(AK22-U22)</f>
        <v>0.57232913587557366</v>
      </c>
      <c r="AM22" s="33">
        <f t="shared" ca="1" si="9"/>
        <v>32.792043978039807</v>
      </c>
      <c r="AN22" s="33">
        <f t="shared" ca="1" si="10"/>
        <v>73.194056897763872</v>
      </c>
      <c r="AO22" s="48" t="str">
        <f ca="1">D22&amp;" "&amp;IF(AM22&gt;0,"N","S")&amp;" "&amp;R22&amp;" "&amp;LEFT(S22,7)</f>
        <v>43 N 330890 3629677</v>
      </c>
      <c r="AP22" s="72"/>
      <c r="AQ22" s="72"/>
      <c r="AR22" s="72"/>
      <c r="AS22" s="72"/>
      <c r="AT22" s="66">
        <v>40</v>
      </c>
      <c r="AU22" s="57">
        <v>41</v>
      </c>
      <c r="AV22" s="57">
        <v>42</v>
      </c>
      <c r="AW22" s="57">
        <v>43</v>
      </c>
      <c r="AX22" s="57">
        <v>44</v>
      </c>
      <c r="AY22" s="57">
        <v>45</v>
      </c>
      <c r="AZ22" s="57">
        <v>46</v>
      </c>
      <c r="BA22" s="57">
        <v>47</v>
      </c>
      <c r="BB22" s="57">
        <v>48</v>
      </c>
      <c r="BC22" s="57">
        <v>49</v>
      </c>
      <c r="BD22" s="57">
        <v>50</v>
      </c>
      <c r="BE22" s="57">
        <v>51</v>
      </c>
      <c r="BF22" s="57">
        <v>52</v>
      </c>
      <c r="BG22" s="57">
        <v>53</v>
      </c>
      <c r="BH22" s="57">
        <v>54</v>
      </c>
      <c r="BI22" s="57">
        <v>55</v>
      </c>
      <c r="BJ22" s="57">
        <v>56</v>
      </c>
      <c r="BK22" s="57">
        <v>57</v>
      </c>
      <c r="BL22" s="57">
        <v>58</v>
      </c>
      <c r="BM22" s="67">
        <v>59</v>
      </c>
      <c r="BN22" s="68">
        <v>-36</v>
      </c>
      <c r="BO22" s="68">
        <v>54</v>
      </c>
    </row>
    <row r="23" spans="1:67" ht="15.75">
      <c r="A23" s="40" t="s">
        <v>917</v>
      </c>
      <c r="B23" s="72" t="str">
        <f t="shared" si="0"/>
        <v>8JPT5739445462</v>
      </c>
      <c r="C23" s="72">
        <f t="array" aca="1" ref="C23" ca="1">MATCH(TRUE,ISERROR(VALUE(MID(B23,ROW(INDIRECT("1:"&amp;LEN(B23))),1))),0)</f>
        <v>2</v>
      </c>
      <c r="D23" s="72">
        <f t="shared" ca="1" si="1"/>
        <v>8</v>
      </c>
      <c r="E23" s="72" t="str">
        <f t="shared" ca="1" si="2"/>
        <v>J</v>
      </c>
      <c r="F23" s="72" t="str">
        <f t="shared" ca="1" si="3"/>
        <v>P</v>
      </c>
      <c r="G23" s="72" t="str">
        <f t="shared" ca="1" si="4"/>
        <v>T</v>
      </c>
      <c r="H23" s="72">
        <f t="shared" ca="1" si="5"/>
        <v>10</v>
      </c>
      <c r="I23" s="72">
        <f t="shared" ca="1" si="6"/>
        <v>57394</v>
      </c>
      <c r="J23" s="72">
        <f t="shared" ca="1" si="7"/>
        <v>45462</v>
      </c>
      <c r="K23" s="72">
        <f t="shared" ca="1" si="8"/>
        <v>44.80604746885038</v>
      </c>
      <c r="L23" s="72">
        <f ca="1">VLOOKUP(F23,Coef!$C$2:$F$25,4)</f>
        <v>6</v>
      </c>
      <c r="M23" s="31">
        <f ca="1">VLOOKUP(E23,Coef!$C$4:$D$23,2)</f>
        <v>7</v>
      </c>
      <c r="N23" s="31">
        <f ca="1">MOD(VLOOKUP(G23,Coef!$C$2:$G$21,5)+MOD(D23+1,2)*15,20)</f>
        <v>13</v>
      </c>
      <c r="O23" s="31">
        <f ca="1">VLOOKUP(M23,Coef!$A$27:$B$46,2)</f>
        <v>6.4399999999999995</v>
      </c>
      <c r="P23" s="31">
        <f ca="1">VLOOKUP(M23,Coef!$A$27:$C$46,3)+N23/10-0.1</f>
        <v>7.2</v>
      </c>
      <c r="Q23" s="31">
        <f ca="1">IF(P23+0.1&lt;O23,P23+2,P23)</f>
        <v>7.2</v>
      </c>
      <c r="R23" s="72">
        <f ca="1">L23*100000+I23</f>
        <v>657394</v>
      </c>
      <c r="S23" s="72">
        <f ca="1">Q23*1000000+J23</f>
        <v>7245462</v>
      </c>
      <c r="T23" s="72">
        <f ca="1">IF(M23&lt;11,S23-10000000,S23)</f>
        <v>-2754538</v>
      </c>
      <c r="U23" s="72">
        <f ca="1">T23/(6366197.724*0.9996)</f>
        <v>-0.43285495920334388</v>
      </c>
      <c r="V23" s="72">
        <f ca="1">(Coef!$J$9/(1+Coef!$J$8*(COS(U23))^2)^0.5)*Coef!$J$6</f>
        <v>6379343.894606757</v>
      </c>
      <c r="W23" s="72">
        <f ca="1">6*D23-183</f>
        <v>-135</v>
      </c>
      <c r="X23" s="72">
        <f ca="1">(R23-500000)/V23</f>
        <v>2.4672443216780408E-2</v>
      </c>
      <c r="Y23" s="72">
        <f ca="1">SIN(2*U23)</f>
        <v>-0.76155555336016456</v>
      </c>
      <c r="Z23" s="72">
        <f ca="1">Y23*(COS(U23))^2</f>
        <v>-0.62755971542621702</v>
      </c>
      <c r="AA23" s="72">
        <f ca="1">U23+(Y23/2)</f>
        <v>-0.81363273588342611</v>
      </c>
      <c r="AB23" s="72">
        <f ca="1">(3*AA23+Z23)/4</f>
        <v>-0.76711448076912381</v>
      </c>
      <c r="AC23" s="72">
        <f ca="1">(5*AB23+Z23*(COS(U23))^2)/3</f>
        <v>-1.4509042911199452</v>
      </c>
      <c r="AD23" s="72">
        <f ca="1">Coef!$J$6*Coef!$J$9*(U23-(Coef!$J$10*AA23)+(Coef!$J$11*AB23)-(Coef!$J$12*AC23))</f>
        <v>-2742886.7246211777</v>
      </c>
      <c r="AE23" s="72">
        <f ca="1">(T23-AD23)/V23</f>
        <v>-1.8264065351097632E-3</v>
      </c>
      <c r="AF23" s="72">
        <f ca="1">((Coef!$J$8*X23^2)/2)*(COS(U23))^2</f>
        <v>1.6903446224082809E-6</v>
      </c>
      <c r="AG23" s="72">
        <f ca="1">X23*(1-(AF23/3))</f>
        <v>2.4672429315136506E-2</v>
      </c>
      <c r="AH23" s="72">
        <f ca="1">AE23*(1-AF23)+U23</f>
        <v>-0.43468136265119717</v>
      </c>
      <c r="AI23" s="72">
        <f ca="1">(EXP(AG23)-EXP(-AG23))/2</f>
        <v>2.4674932527575522E-2</v>
      </c>
      <c r="AJ23" s="72">
        <f ca="1">ATAN(AI23/COS(AH23))</f>
        <v>2.7198160590731501E-2</v>
      </c>
      <c r="AK23" s="72">
        <f ca="1">ATAN(COS(AJ23)*TAN(AH23))</f>
        <v>-0.43454008695849172</v>
      </c>
      <c r="AL23" s="72">
        <f ca="1">U23+(1+Coef!$J$8*(COS(U23))^2-(3/2)*Coef!$J$8*SIN(U23)*COS(U23)*(AK23-U23))*(AK23-U23)</f>
        <v>-0.43454943468969837</v>
      </c>
      <c r="AM23" s="33">
        <f t="shared" ca="1" si="9"/>
        <v>-24.897848597515523</v>
      </c>
      <c r="AN23" s="33">
        <f t="shared" ca="1" si="10"/>
        <v>-133.44166018763204</v>
      </c>
      <c r="AO23" s="48" t="str">
        <f ca="1">D23&amp;" "&amp;IF(AM23&gt;0,"N","S")&amp;" "&amp;R23&amp;" "&amp;LEFT(S23,7)</f>
        <v>8 S 657394 7245462</v>
      </c>
      <c r="AP23" s="72"/>
      <c r="AQ23" s="72"/>
      <c r="AR23" s="72"/>
      <c r="AS23" s="72"/>
      <c r="AT23" s="66">
        <v>60</v>
      </c>
      <c r="AU23" s="57">
        <v>61</v>
      </c>
      <c r="AV23" s="57">
        <v>62</v>
      </c>
      <c r="AW23" s="57">
        <v>63</v>
      </c>
      <c r="AX23" s="57">
        <v>64</v>
      </c>
      <c r="AY23" s="57">
        <v>65</v>
      </c>
      <c r="AZ23" s="57">
        <v>66</v>
      </c>
      <c r="BA23" s="57">
        <v>67</v>
      </c>
      <c r="BB23" s="57">
        <v>68</v>
      </c>
      <c r="BC23" s="57">
        <v>69</v>
      </c>
      <c r="BD23" s="57">
        <v>70</v>
      </c>
      <c r="BE23" s="57">
        <v>71</v>
      </c>
      <c r="BF23" s="57">
        <v>72</v>
      </c>
      <c r="BG23" s="57">
        <v>73</v>
      </c>
      <c r="BH23" s="57">
        <v>74</v>
      </c>
      <c r="BI23" s="57">
        <v>75</v>
      </c>
      <c r="BJ23" s="57">
        <v>76</v>
      </c>
      <c r="BK23" s="57">
        <v>77</v>
      </c>
      <c r="BL23" s="57">
        <v>78</v>
      </c>
      <c r="BM23" s="67">
        <v>79</v>
      </c>
      <c r="BN23" s="68">
        <v>-18</v>
      </c>
      <c r="BO23" s="68">
        <v>72</v>
      </c>
    </row>
    <row r="24" spans="1:67" ht="15.75">
      <c r="A24" s="40" t="s">
        <v>918</v>
      </c>
      <c r="B24" s="72" t="str">
        <f t="shared" si="0"/>
        <v>58KGF5167874701</v>
      </c>
      <c r="C24" s="72">
        <f t="array" aca="1" ref="C24" ca="1">MATCH(TRUE,ISERROR(VALUE(MID(B24,ROW(INDIRECT("1:"&amp;LEN(B24))),1))),0)</f>
        <v>3</v>
      </c>
      <c r="D24" s="72">
        <f t="shared" ca="1" si="1"/>
        <v>58</v>
      </c>
      <c r="E24" s="72" t="str">
        <f t="shared" ca="1" si="2"/>
        <v>K</v>
      </c>
      <c r="F24" s="72" t="str">
        <f t="shared" ca="1" si="3"/>
        <v>G</v>
      </c>
      <c r="G24" s="72" t="str">
        <f t="shared" ca="1" si="4"/>
        <v>F</v>
      </c>
      <c r="H24" s="72">
        <f t="shared" ca="1" si="5"/>
        <v>10</v>
      </c>
      <c r="I24" s="72">
        <f t="shared" ca="1" si="6"/>
        <v>51678</v>
      </c>
      <c r="J24" s="72">
        <f t="shared" ca="1" si="7"/>
        <v>74701</v>
      </c>
      <c r="K24" s="72">
        <f t="shared" ca="1" si="8"/>
        <v>344.80604746885035</v>
      </c>
      <c r="L24" s="72">
        <f ca="1">VLOOKUP(F24,Coef!$C$2:$F$25,4)</f>
        <v>7</v>
      </c>
      <c r="M24" s="31">
        <f ca="1">VLOOKUP(E24,Coef!$C$4:$D$23,2)</f>
        <v>8</v>
      </c>
      <c r="N24" s="31">
        <f ca="1">MOD(VLOOKUP(G24,Coef!$C$2:$G$21,5)+MOD(D24+1,2)*15,20)</f>
        <v>1</v>
      </c>
      <c r="O24" s="31">
        <f ca="1">VLOOKUP(M24,Coef!$A$27:$B$46,2)</f>
        <v>7.3299999999999992</v>
      </c>
      <c r="P24" s="31">
        <f ca="1">VLOOKUP(M24,Coef!$A$27:$C$46,3)+N24/10-0.1</f>
        <v>6</v>
      </c>
      <c r="Q24" s="31">
        <f ca="1">IF(P24+0.1&lt;O24,P24+2,P24)</f>
        <v>8</v>
      </c>
      <c r="R24" s="72">
        <f ca="1">L24*100000+I24</f>
        <v>751678</v>
      </c>
      <c r="S24" s="72">
        <f ca="1">Q24*1000000+J24</f>
        <v>8074701</v>
      </c>
      <c r="T24" s="72">
        <f ca="1">IF(M24&lt;11,S24-10000000,S24)</f>
        <v>-1925299</v>
      </c>
      <c r="U24" s="72">
        <f ca="1">T24/(6366197.724*0.9996)</f>
        <v>-0.30254627821407393</v>
      </c>
      <c r="V24" s="72">
        <f ca="1">(Coef!$J$9/(1+Coef!$J$8*(COS(U24))^2)^0.5)*Coef!$J$6</f>
        <v>6377481.0807362124</v>
      </c>
      <c r="W24" s="72">
        <f ca="1">6*D24-183</f>
        <v>165</v>
      </c>
      <c r="X24" s="72">
        <f ca="1">(R24-500000)/V24</f>
        <v>3.9463543178546986E-2</v>
      </c>
      <c r="Y24" s="72">
        <f ca="1">SIN(2*U24)</f>
        <v>-0.56883820167888743</v>
      </c>
      <c r="Z24" s="72">
        <f ca="1">Y24*(COS(U24))^2</f>
        <v>-0.51833943432755158</v>
      </c>
      <c r="AA24" s="72">
        <f ca="1">U24+(Y24/2)</f>
        <v>-0.58696537905351764</v>
      </c>
      <c r="AB24" s="72">
        <f ca="1">(3*AA24+Z24)/4</f>
        <v>-0.56980889287202618</v>
      </c>
      <c r="AC24" s="72">
        <f ca="1">(5*AB24+Z24*(COS(U24))^2)/3</f>
        <v>-1.1071227244188879</v>
      </c>
      <c r="AD24" s="72">
        <f ca="1">Coef!$J$6*Coef!$J$9*(U24-(Coef!$J$10*AA24)+(Coef!$J$11*AB24)-(Coef!$J$12*AC24))</f>
        <v>-1916573.5081548584</v>
      </c>
      <c r="AE24" s="72">
        <f ca="1">(T24-AD24)/V24</f>
        <v>-1.3681721254333169E-3</v>
      </c>
      <c r="AF24" s="72">
        <f ca="1">((Coef!$J$8*X24^2)/2)*(COS(U24))^2</f>
        <v>4.7820610705244489E-6</v>
      </c>
      <c r="AG24" s="72">
        <f ca="1">X24*(1-(AF24/3))</f>
        <v>3.946348027285581E-2</v>
      </c>
      <c r="AH24" s="72">
        <f ca="1">AE24*(1-AF24)+U24</f>
        <v>-0.30391444379682458</v>
      </c>
      <c r="AI24" s="72">
        <f ca="1">(EXP(AG24)-EXP(-AG24))/2</f>
        <v>3.9473724252718223E-2</v>
      </c>
      <c r="AJ24" s="72">
        <f ca="1">ATAN(AI24/COS(AH24))</f>
        <v>4.1346018123178417E-2</v>
      </c>
      <c r="AK24" s="72">
        <f ca="1">ATAN(COS(AJ24)*TAN(AH24))</f>
        <v>-0.30367039273900537</v>
      </c>
      <c r="AL24" s="72">
        <f ca="1">U24+(1+Coef!$J$8*(COS(U24))^2-(3/2)*Coef!$J$8*SIN(U24)*COS(U24)*(AK24-U24))*(AK24-U24)</f>
        <v>-0.30367729251343117</v>
      </c>
      <c r="AM24" s="33">
        <f t="shared" ca="1" si="9"/>
        <v>-17.399427194979356</v>
      </c>
      <c r="AN24" s="33">
        <f t="shared" ca="1" si="10"/>
        <v>167.36895233812953</v>
      </c>
      <c r="AO24" s="48" t="str">
        <f ca="1">D24&amp;" "&amp;IF(AM24&gt;0,"N","S")&amp;" "&amp;R24&amp;" "&amp;LEFT(S24,7)</f>
        <v>58 S 751678 8074701</v>
      </c>
      <c r="AP24" s="72"/>
      <c r="AQ24" s="72"/>
      <c r="AR24" s="72"/>
      <c r="AS24" s="72"/>
      <c r="AT24" s="66">
        <v>80</v>
      </c>
      <c r="AU24" s="57">
        <v>81</v>
      </c>
      <c r="AV24" s="57">
        <v>82</v>
      </c>
      <c r="AW24" s="57">
        <v>83</v>
      </c>
      <c r="AX24" s="57">
        <v>84</v>
      </c>
      <c r="AY24" s="57">
        <v>85</v>
      </c>
      <c r="AZ24" s="57">
        <v>86</v>
      </c>
      <c r="BA24" s="57">
        <v>87</v>
      </c>
      <c r="BB24" s="57">
        <v>88</v>
      </c>
      <c r="BC24" s="57">
        <v>89</v>
      </c>
      <c r="BD24" s="57">
        <v>90</v>
      </c>
      <c r="BE24" s="57">
        <v>91</v>
      </c>
      <c r="BF24" s="57">
        <v>92</v>
      </c>
      <c r="BG24" s="57">
        <v>93</v>
      </c>
      <c r="BH24" s="61">
        <v>94</v>
      </c>
      <c r="BI24" s="61">
        <v>95</v>
      </c>
      <c r="BJ24" s="61">
        <v>96</v>
      </c>
      <c r="BK24" s="61">
        <v>97</v>
      </c>
      <c r="BL24" s="61">
        <v>98</v>
      </c>
      <c r="BM24" s="69">
        <v>99</v>
      </c>
      <c r="BN24" s="68">
        <v>0</v>
      </c>
      <c r="BO24" s="68">
        <v>80</v>
      </c>
    </row>
    <row r="25" spans="1:67" ht="15.75">
      <c r="A25" s="40" t="s">
        <v>919</v>
      </c>
      <c r="B25" s="72" t="str">
        <f t="shared" si="0"/>
        <v>33FTG9216224052</v>
      </c>
      <c r="C25" s="72">
        <f t="array" aca="1" ref="C25" ca="1">MATCH(TRUE,ISERROR(VALUE(MID(B25,ROW(INDIRECT("1:"&amp;LEN(B25))),1))),0)</f>
        <v>3</v>
      </c>
      <c r="D25" s="72">
        <f t="shared" ca="1" si="1"/>
        <v>33</v>
      </c>
      <c r="E25" s="72" t="str">
        <f t="shared" ca="1" si="2"/>
        <v>F</v>
      </c>
      <c r="F25" s="72" t="str">
        <f t="shared" ca="1" si="3"/>
        <v>T</v>
      </c>
      <c r="G25" s="72" t="str">
        <f t="shared" ca="1" si="4"/>
        <v>G</v>
      </c>
      <c r="H25" s="72">
        <f t="shared" ca="1" si="5"/>
        <v>10</v>
      </c>
      <c r="I25" s="72">
        <f t="shared" ca="1" si="6"/>
        <v>92162</v>
      </c>
      <c r="J25" s="72">
        <f t="shared" ca="1" si="7"/>
        <v>24052</v>
      </c>
      <c r="K25" s="72">
        <f t="shared" ca="1" si="8"/>
        <v>194.80604746885038</v>
      </c>
      <c r="L25" s="72">
        <f ca="1">VLOOKUP(F25,Coef!$C$2:$F$25,4)</f>
        <v>2</v>
      </c>
      <c r="M25" s="31">
        <f ca="1">VLOOKUP(E25,Coef!$C$4:$D$23,2)</f>
        <v>4</v>
      </c>
      <c r="N25" s="31">
        <f ca="1">MOD(VLOOKUP(G25,Coef!$C$2:$G$21,5)+MOD(D25+1,2)*15,20)</f>
        <v>7</v>
      </c>
      <c r="O25" s="31">
        <f ca="1">VLOOKUP(M25,Coef!$A$27:$B$46,2)</f>
        <v>3.7700000000000005</v>
      </c>
      <c r="P25" s="31">
        <f ca="1">VLOOKUP(M25,Coef!$A$27:$C$46,3)+N25/10-0.1</f>
        <v>2.6</v>
      </c>
      <c r="Q25" s="31">
        <f ca="1">IF(P25+0.1&lt;O25,P25+2,P25)</f>
        <v>4.5999999999999996</v>
      </c>
      <c r="R25" s="72">
        <f ca="1">L25*100000+I25</f>
        <v>292162</v>
      </c>
      <c r="S25" s="72">
        <f ca="1">Q25*1000000+J25</f>
        <v>4624052</v>
      </c>
      <c r="T25" s="72">
        <f ca="1">IF(M25&lt;11,S25-10000000,S25)</f>
        <v>-5375948</v>
      </c>
      <c r="U25" s="72">
        <f ca="1">T25/(6366197.724*0.9996)</f>
        <v>-0.84478985304225185</v>
      </c>
      <c r="V25" s="72">
        <f ca="1">(Coef!$J$9/(1+Coef!$J$8*(COS(U25))^2)^0.5)*Coef!$J$6</f>
        <v>6387553.9674086785</v>
      </c>
      <c r="W25" s="72">
        <f ca="1">6*D25-183</f>
        <v>15</v>
      </c>
      <c r="X25" s="72">
        <f ca="1">(R25-500000)/V25</f>
        <v>-3.2537963837245873E-2</v>
      </c>
      <c r="Y25" s="72">
        <f ca="1">SIN(2*U25)</f>
        <v>-0.99295354540793146</v>
      </c>
      <c r="Z25" s="72">
        <f ca="1">Y25*(COS(U25))^2</f>
        <v>-0.43764216638219888</v>
      </c>
      <c r="AA25" s="72">
        <f ca="1">U25+(Y25/2)</f>
        <v>-1.3412666257462176</v>
      </c>
      <c r="AB25" s="72">
        <f ca="1">(3*AA25+Z25)/4</f>
        <v>-1.1153605109052129</v>
      </c>
      <c r="AC25" s="72">
        <f ca="1">(5*AB25+Z25*(COS(U25))^2)/3</f>
        <v>-1.9232308033097125</v>
      </c>
      <c r="AD25" s="72">
        <f ca="1">Coef!$J$6*Coef!$J$9*(U25-(Coef!$J$10*AA25)+(Coef!$J$11*AB25)-(Coef!$J$12*AC25))</f>
        <v>-5361081.6888295161</v>
      </c>
      <c r="AE25" s="72">
        <f ca="1">(T25-AD25)/V25</f>
        <v>-2.3273871729830482E-3</v>
      </c>
      <c r="AF25" s="72">
        <f ca="1">((Coef!$J$8*X25^2)/2)*(COS(U25))^2</f>
        <v>1.5724195858434508E-6</v>
      </c>
      <c r="AG25" s="72">
        <f ca="1">X25*(1-(AF25/3))</f>
        <v>-3.2537946782802002E-2</v>
      </c>
      <c r="AH25" s="72">
        <f ca="1">AE25*(1-AF25)+U25</f>
        <v>-0.84711723655560567</v>
      </c>
      <c r="AI25" s="72">
        <f ca="1">(EXP(AG25)-EXP(-AG25))/2</f>
        <v>-3.2543688504956536E-2</v>
      </c>
      <c r="AJ25" s="72">
        <f ca="1">ATAN(AI25/COS(AH25))</f>
        <v>-4.9109281227302667E-2</v>
      </c>
      <c r="AK25" s="72">
        <f ca="1">ATAN(COS(AJ25)*TAN(AH25))</f>
        <v>-0.84651860879406693</v>
      </c>
      <c r="AL25" s="72">
        <f ca="1">U25+(1+Coef!$J$8*(COS(U25))^2-(3/2)*Coef!$J$8*SIN(U25)*COS(U25)*(AK25-U25))*(AK25-U25)</f>
        <v>-0.84652372892300298</v>
      </c>
      <c r="AM25" s="33">
        <f t="shared" ca="1" si="9"/>
        <v>-48.502236924964649</v>
      </c>
      <c r="AN25" s="33">
        <f t="shared" ca="1" si="10"/>
        <v>12.186245450754512</v>
      </c>
      <c r="AO25" s="48" t="str">
        <f ca="1">D25&amp;" "&amp;IF(AM25&gt;0,"N","S")&amp;" "&amp;R25&amp;" "&amp;LEFT(S25,7)</f>
        <v>33 S 292162 4624052</v>
      </c>
      <c r="AP25" s="72"/>
      <c r="AQ25" s="72"/>
      <c r="AR25" s="72"/>
      <c r="AS25" s="72"/>
      <c r="AT25" s="66" t="s">
        <v>4</v>
      </c>
      <c r="AU25" s="57" t="s">
        <v>8</v>
      </c>
      <c r="AV25" s="57" t="s">
        <v>12</v>
      </c>
      <c r="AW25" s="57" t="s">
        <v>17</v>
      </c>
      <c r="AX25" s="57" t="s">
        <v>21</v>
      </c>
      <c r="AY25" s="57" t="s">
        <v>25</v>
      </c>
      <c r="AZ25" s="57" t="s">
        <v>28</v>
      </c>
      <c r="BA25" s="57" t="s">
        <v>31</v>
      </c>
      <c r="BB25" s="57" t="s">
        <v>34</v>
      </c>
      <c r="BC25" s="57" t="s">
        <v>37</v>
      </c>
      <c r="BD25" s="57" t="s">
        <v>40</v>
      </c>
      <c r="BE25" s="57" t="s">
        <v>43</v>
      </c>
      <c r="BF25" s="57" t="s">
        <v>46</v>
      </c>
      <c r="BG25" s="57" t="s">
        <v>49</v>
      </c>
      <c r="BH25" s="57" t="s">
        <v>52</v>
      </c>
      <c r="BI25" s="57" t="s">
        <v>55</v>
      </c>
      <c r="BJ25" s="57" t="s">
        <v>13</v>
      </c>
      <c r="BK25" s="57" t="s">
        <v>60</v>
      </c>
      <c r="BL25" s="57" t="s">
        <v>63</v>
      </c>
      <c r="BM25" s="67" t="s">
        <v>66</v>
      </c>
      <c r="BN25" s="68" t="s">
        <v>13</v>
      </c>
      <c r="BO25" s="68" t="s">
        <v>46</v>
      </c>
    </row>
    <row r="26" spans="1:67">
      <c r="A26" s="40" t="s">
        <v>920</v>
      </c>
      <c r="B26" s="72" t="str">
        <f t="shared" si="0"/>
        <v>25JBF2154850377</v>
      </c>
      <c r="C26" s="72">
        <f t="array" aca="1" ref="C26" ca="1">MATCH(TRUE,ISERROR(VALUE(MID(B26,ROW(INDIRECT("1:"&amp;LEN(B26))),1))),0)</f>
        <v>3</v>
      </c>
      <c r="D26" s="72">
        <f t="shared" ca="1" si="1"/>
        <v>25</v>
      </c>
      <c r="E26" s="72" t="str">
        <f t="shared" ca="1" si="2"/>
        <v>J</v>
      </c>
      <c r="F26" s="72" t="str">
        <f t="shared" ca="1" si="3"/>
        <v>B</v>
      </c>
      <c r="G26" s="72" t="str">
        <f t="shared" ca="1" si="4"/>
        <v>F</v>
      </c>
      <c r="H26" s="72">
        <f t="shared" ca="1" si="5"/>
        <v>10</v>
      </c>
      <c r="I26" s="72">
        <f t="shared" ca="1" si="6"/>
        <v>21548</v>
      </c>
      <c r="J26" s="72">
        <f t="shared" ca="1" si="7"/>
        <v>50377</v>
      </c>
      <c r="K26" s="72">
        <f t="shared" ca="1" si="8"/>
        <v>146.80604746885038</v>
      </c>
      <c r="L26" s="72">
        <f ca="1">VLOOKUP(F26,Coef!$C$2:$F$25,4)</f>
        <v>2</v>
      </c>
      <c r="M26" s="31">
        <f ca="1">VLOOKUP(E26,Coef!$C$4:$D$23,2)</f>
        <v>7</v>
      </c>
      <c r="N26" s="31">
        <f ca="1">MOD(VLOOKUP(G26,Coef!$C$2:$G$21,5)+MOD(D26+1,2)*15,20)</f>
        <v>6</v>
      </c>
      <c r="O26" s="31">
        <f ca="1">VLOOKUP(M26,Coef!$A$27:$B$46,2)</f>
        <v>6.4399999999999995</v>
      </c>
      <c r="P26" s="31">
        <f ca="1">VLOOKUP(M26,Coef!$A$27:$C$46,3)+N26/10-0.1</f>
        <v>6.5</v>
      </c>
      <c r="Q26" s="31">
        <f ca="1">IF(P26+0.1&lt;O26,P26+2,P26)</f>
        <v>6.5</v>
      </c>
      <c r="R26" s="72">
        <f ca="1">L26*100000+I26</f>
        <v>221548</v>
      </c>
      <c r="S26" s="72">
        <f ca="1">Q26*1000000+J26</f>
        <v>6550377</v>
      </c>
      <c r="T26" s="72">
        <f ca="1">IF(M26&lt;11,S26-10000000,S26)</f>
        <v>-3449623</v>
      </c>
      <c r="U26" s="72">
        <f ca="1">T26/(6366197.724*0.9996)</f>
        <v>-0.54208234663377919</v>
      </c>
      <c r="V26" s="72">
        <f ca="1">(Coef!$J$9/(1+Coef!$J$8*(COS(U26))^2)^0.5)*Coef!$J$6</f>
        <v>6381273.5882521942</v>
      </c>
      <c r="W26" s="72">
        <f ca="1">6*D26-183</f>
        <v>-33</v>
      </c>
      <c r="X26" s="72">
        <f ca="1">(R26-500000)/V26</f>
        <v>-4.363580344096591E-2</v>
      </c>
      <c r="Y26" s="72">
        <f ca="1">SIN(2*U26)</f>
        <v>-0.88391309065310963</v>
      </c>
      <c r="Z26" s="72">
        <f ca="1">Y26*(COS(U26))^2</f>
        <v>-0.64863805566073662</v>
      </c>
      <c r="AA26" s="72">
        <f ca="1">U26+(Y26/2)</f>
        <v>-0.98403889196033401</v>
      </c>
      <c r="AB26" s="72">
        <f ca="1">(3*AA26+Z26)/4</f>
        <v>-0.90018868288543463</v>
      </c>
      <c r="AC26" s="72">
        <f ca="1">(5*AB26+Z26*(COS(U26))^2)/3</f>
        <v>-1.658976875317739</v>
      </c>
      <c r="AD26" s="72">
        <f ca="1">Coef!$J$6*Coef!$J$9*(U26-(Coef!$J$10*AA26)+(Coef!$J$11*AB26)-(Coef!$J$12*AC26))</f>
        <v>-3436144.0256136409</v>
      </c>
      <c r="AE26" s="72">
        <f ca="1">(T26-AD26)/V26</f>
        <v>-2.1122702545105791E-3</v>
      </c>
      <c r="AF26" s="72">
        <f ca="1">((Coef!$J$8*X26^2)/2)*(COS(U26))^2</f>
        <v>4.7084318089866925E-6</v>
      </c>
      <c r="AG26" s="72">
        <f ca="1">X26*(1-(AF26/3))</f>
        <v>-4.3635734955564262E-2</v>
      </c>
      <c r="AH26" s="72">
        <f ca="1">AE26*(1-AF26)+U26</f>
        <v>-0.5441946069428093</v>
      </c>
      <c r="AI26" s="72">
        <f ca="1">(EXP(AG26)-EXP(-AG26))/2</f>
        <v>-4.3649583909845691E-2</v>
      </c>
      <c r="AJ26" s="72">
        <f ca="1">ATAN(AI26/COS(AH26))</f>
        <v>-5.0975451731096681E-2</v>
      </c>
      <c r="AK26" s="72">
        <f ca="1">ATAN(COS(AJ26)*TAN(AH26))</f>
        <v>-0.54361904163376717</v>
      </c>
      <c r="AL26" s="72">
        <f ca="1">U26+(1+Coef!$J$8*(COS(U26))^2-(3/2)*Coef!$J$8*SIN(U26)*COS(U26)*(AK26-U26))*(AK26-U26)</f>
        <v>-0.5436266309854827</v>
      </c>
      <c r="AM26" s="33">
        <f t="shared" ca="1" si="9"/>
        <v>-31.147511586383985</v>
      </c>
      <c r="AN26" s="33">
        <f t="shared" ca="1" si="10"/>
        <v>-35.920678242964684</v>
      </c>
      <c r="AO26" s="48" t="str">
        <f ca="1">D26&amp;" "&amp;IF(AM26&gt;0,"N","S")&amp;" "&amp;R26&amp;" "&amp;LEFT(S26,7)</f>
        <v>25 S 221548 6550377</v>
      </c>
      <c r="AP26" s="72"/>
      <c r="AQ26" s="72"/>
      <c r="AR26" s="72"/>
      <c r="AS26" s="72"/>
      <c r="AT26" s="70" t="s">
        <v>898</v>
      </c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</row>
    <row r="27" spans="1:67">
      <c r="A27" s="40" t="s">
        <v>921</v>
      </c>
      <c r="B27" s="72" t="str">
        <f t="shared" si="0"/>
        <v>44GPQ3244061679</v>
      </c>
      <c r="C27" s="72">
        <f t="array" aca="1" ref="C27" ca="1">MATCH(TRUE,ISERROR(VALUE(MID(B27,ROW(INDIRECT("1:"&amp;LEN(B27))),1))),0)</f>
        <v>3</v>
      </c>
      <c r="D27" s="72">
        <f t="shared" ca="1" si="1"/>
        <v>44</v>
      </c>
      <c r="E27" s="72" t="str">
        <f t="shared" ca="1" si="2"/>
        <v>G</v>
      </c>
      <c r="F27" s="72" t="str">
        <f t="shared" ca="1" si="3"/>
        <v>P</v>
      </c>
      <c r="G27" s="72" t="str">
        <f t="shared" ca="1" si="4"/>
        <v>Q</v>
      </c>
      <c r="H27" s="72">
        <f t="shared" ca="1" si="5"/>
        <v>10</v>
      </c>
      <c r="I27" s="72">
        <f t="shared" ca="1" si="6"/>
        <v>32440</v>
      </c>
      <c r="J27" s="72">
        <f t="shared" ca="1" si="7"/>
        <v>61679</v>
      </c>
      <c r="K27" s="72">
        <f t="shared" ca="1" si="8"/>
        <v>260.80604746885035</v>
      </c>
      <c r="L27" s="72">
        <f ca="1">VLOOKUP(F27,Coef!$C$2:$F$25,4)</f>
        <v>6</v>
      </c>
      <c r="M27" s="31">
        <f ca="1">VLOOKUP(E27,Coef!$C$4:$D$23,2)</f>
        <v>5</v>
      </c>
      <c r="N27" s="31">
        <f ca="1">MOD(VLOOKUP(G27,Coef!$C$2:$G$21,5)+MOD(D27+1,2)*15,20)</f>
        <v>10</v>
      </c>
      <c r="O27" s="31">
        <f ca="1">VLOOKUP(M27,Coef!$A$27:$B$46,2)</f>
        <v>4.66</v>
      </c>
      <c r="P27" s="31">
        <f ca="1">VLOOKUP(M27,Coef!$A$27:$C$46,3)+N27/10-0.1</f>
        <v>4.9000000000000004</v>
      </c>
      <c r="Q27" s="31">
        <f ca="1">IF(P27+0.1&lt;O27,P27+2,P27)</f>
        <v>4.9000000000000004</v>
      </c>
      <c r="R27" s="72">
        <f ca="1">L27*100000+I27</f>
        <v>632440</v>
      </c>
      <c r="S27" s="72">
        <f ca="1">Q27*1000000+J27</f>
        <v>4961679</v>
      </c>
      <c r="T27" s="72">
        <f ca="1">IF(M27&lt;11,S27-10000000,S27)</f>
        <v>-5038321</v>
      </c>
      <c r="U27" s="72">
        <f ca="1">T27/(6366197.724*0.9996)</f>
        <v>-0.79173430568333092</v>
      </c>
      <c r="V27" s="72">
        <f ca="1">(Coef!$J$9/(1+Coef!$J$8*(COS(U27))^2)^0.5)*Coef!$J$6</f>
        <v>6386418.6524004545</v>
      </c>
      <c r="W27" s="72">
        <f ca="1">6*D27-183</f>
        <v>81</v>
      </c>
      <c r="X27" s="72">
        <f ca="1">(R27-500000)/V27</f>
        <v>2.0737757295353626E-2</v>
      </c>
      <c r="Y27" s="72">
        <f ca="1">SIN(2*U27)</f>
        <v>-0.99991970767636529</v>
      </c>
      <c r="Z27" s="72">
        <f ca="1">Y27*(COS(U27))^2</f>
        <v>-0.49362438986437429</v>
      </c>
      <c r="AA27" s="72">
        <f ca="1">U27+(Y27/2)</f>
        <v>-1.2916941595215135</v>
      </c>
      <c r="AB27" s="72">
        <f ca="1">(3*AA27+Z27)/4</f>
        <v>-1.0921767171072287</v>
      </c>
      <c r="AC27" s="72">
        <f ca="1">(5*AB27+Z27*(COS(U27))^2)/3</f>
        <v>-1.9015227299360768</v>
      </c>
      <c r="AD27" s="72">
        <f ca="1">Coef!$J$6*Coef!$J$9*(U27-(Coef!$J$10*AA27)+(Coef!$J$11*AB27)-(Coef!$J$12*AC27))</f>
        <v>-5023280.173165977</v>
      </c>
      <c r="AE27" s="72">
        <f ca="1">(T27-AD27)/V27</f>
        <v>-2.355126973764807E-3</v>
      </c>
      <c r="AF27" s="72">
        <f ca="1">((Coef!$J$8*X27^2)/2)*(COS(U27))^2</f>
        <v>7.154059184956941E-7</v>
      </c>
      <c r="AG27" s="72">
        <f ca="1">X27*(1-(AF27/3))</f>
        <v>2.0737752350048856E-2</v>
      </c>
      <c r="AH27" s="72">
        <f ca="1">AE27*(1-AF27)+U27</f>
        <v>-0.79408943097222395</v>
      </c>
      <c r="AI27" s="72">
        <f ca="1">(EXP(AG27)-EXP(-AG27))/2</f>
        <v>2.0739238775523083E-2</v>
      </c>
      <c r="AJ27" s="72">
        <f ca="1">ATAN(AI27/COS(AH27))</f>
        <v>2.9579354379830419E-2</v>
      </c>
      <c r="AK27" s="72">
        <f ca="1">ATAN(COS(AJ27)*TAN(AH27))</f>
        <v>-0.79387069674168442</v>
      </c>
      <c r="AL27" s="72">
        <f ca="1">U27+(1+Coef!$J$8*(COS(U27))^2-(3/2)*Coef!$J$8*SIN(U27)*COS(U27)*(AK27-U27))*(AK27-U27)</f>
        <v>-0.79387778154707966</v>
      </c>
      <c r="AM27" s="33">
        <f t="shared" ca="1" si="9"/>
        <v>-45.485846331856408</v>
      </c>
      <c r="AN27" s="33">
        <f t="shared" ca="1" si="10"/>
        <v>82.694772166686093</v>
      </c>
      <c r="AO27" s="48" t="str">
        <f ca="1">D27&amp;" "&amp;IF(AM27&gt;0,"N","S")&amp;" "&amp;R27&amp;" "&amp;LEFT(S27,7)</f>
        <v>44 S 632440 4961679</v>
      </c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</row>
    <row r="28" spans="1:67">
      <c r="A28" s="40" t="s">
        <v>922</v>
      </c>
      <c r="B28" s="72" t="str">
        <f t="shared" si="0"/>
        <v>20WNV2567935446</v>
      </c>
      <c r="C28" s="72">
        <f t="array" aca="1" ref="C28" ca="1">MATCH(TRUE,ISERROR(VALUE(MID(B28,ROW(INDIRECT("1:"&amp;LEN(B28))),1))),0)</f>
        <v>3</v>
      </c>
      <c r="D28" s="72">
        <f t="shared" ca="1" si="1"/>
        <v>20</v>
      </c>
      <c r="E28" s="72" t="str">
        <f t="shared" ca="1" si="2"/>
        <v>W</v>
      </c>
      <c r="F28" s="72" t="str">
        <f t="shared" ca="1" si="3"/>
        <v>N</v>
      </c>
      <c r="G28" s="72" t="str">
        <f t="shared" ca="1" si="4"/>
        <v>V</v>
      </c>
      <c r="H28" s="72">
        <f t="shared" ca="1" si="5"/>
        <v>10</v>
      </c>
      <c r="I28" s="72">
        <f t="shared" ca="1" si="6"/>
        <v>25679</v>
      </c>
      <c r="J28" s="72">
        <f t="shared" ca="1" si="7"/>
        <v>35446</v>
      </c>
      <c r="K28" s="72">
        <f t="shared" ca="1" si="8"/>
        <v>116.80604746885038</v>
      </c>
      <c r="L28" s="72">
        <f ca="1">VLOOKUP(F28,Coef!$C$2:$F$25,4)</f>
        <v>5</v>
      </c>
      <c r="M28" s="31">
        <f ca="1">VLOOKUP(E28,Coef!$C$4:$D$23,2)</f>
        <v>19</v>
      </c>
      <c r="N28" s="31">
        <f ca="1">MOD(VLOOKUP(G28,Coef!$C$2:$G$21,5)+MOD(D28+1,2)*15,20)</f>
        <v>15</v>
      </c>
      <c r="O28" s="31">
        <f ca="1">VLOOKUP(M28,Coef!$A$27:$B$46,2)</f>
        <v>7.1199999999999992</v>
      </c>
      <c r="P28" s="31">
        <f ca="1">VLOOKUP(M28,Coef!$A$27:$C$46,3)+N28/10-0.1</f>
        <v>7.4</v>
      </c>
      <c r="Q28" s="31">
        <f ca="1">IF(P28+0.1&lt;O28,P28+2,P28)</f>
        <v>7.4</v>
      </c>
      <c r="R28" s="72">
        <f ca="1">L28*100000+I28</f>
        <v>525679</v>
      </c>
      <c r="S28" s="72">
        <f ca="1">Q28*1000000+J28</f>
        <v>7435446</v>
      </c>
      <c r="T28" s="72">
        <f ca="1">IF(M28&lt;11,S28-10000000,S28)</f>
        <v>7435446</v>
      </c>
      <c r="U28" s="72">
        <f ca="1">T28/(6366197.724*0.9996)</f>
        <v>1.1684244962271955</v>
      </c>
      <c r="V28" s="72">
        <f ca="1">(Coef!$J$9/(1+Coef!$J$8*(COS(U28))^2)^0.5)*Coef!$J$6</f>
        <v>6393730.6322062314</v>
      </c>
      <c r="W28" s="72">
        <f ca="1">6*D28-183</f>
        <v>-63</v>
      </c>
      <c r="X28" s="72">
        <f ca="1">(R28-500000)/V28</f>
        <v>4.0162780506658854E-3</v>
      </c>
      <c r="Y28" s="72">
        <f ca="1">SIN(2*U28)</f>
        <v>0.72065294797126755</v>
      </c>
      <c r="Z28" s="72">
        <f ca="1">Y28*(COS(U28))^2</f>
        <v>0.11051357478453365</v>
      </c>
      <c r="AA28" s="72">
        <f ca="1">U28+(Y28/2)</f>
        <v>1.5287509702128292</v>
      </c>
      <c r="AB28" s="72">
        <f ca="1">(3*AA28+Z28)/4</f>
        <v>1.1741916213557553</v>
      </c>
      <c r="AC28" s="72">
        <f ca="1">(5*AB28+Z28*(COS(U28))^2)/3</f>
        <v>1.9626351950327725</v>
      </c>
      <c r="AD28" s="72">
        <f ca="1">Coef!$J$6*Coef!$J$9*(U28-(Coef!$J$10*AA28)+(Coef!$J$11*AB28)-(Coef!$J$12*AC28))</f>
        <v>7425337.1900138846</v>
      </c>
      <c r="AE28" s="72">
        <f ca="1">(T28-AD28)/V28</f>
        <v>1.5810503394052544E-3</v>
      </c>
      <c r="AF28" s="72">
        <f ca="1">((Coef!$J$8*X28^2)/2)*(COS(U28))^2</f>
        <v>8.335554115860516E-9</v>
      </c>
      <c r="AG28" s="72">
        <f ca="1">X28*(1-(AF28/3))</f>
        <v>4.0162780395065845E-3</v>
      </c>
      <c r="AH28" s="72">
        <f ca="1">AE28*(1-AF28)+U28</f>
        <v>1.1700055465534218</v>
      </c>
      <c r="AI28" s="72">
        <f ca="1">(EXP(AG28)-EXP(-AG28))/2</f>
        <v>4.0162888369369432E-3</v>
      </c>
      <c r="AJ28" s="72">
        <f ca="1">ATAN(AI28/COS(AH28))</f>
        <v>1.0293943884464385E-2</v>
      </c>
      <c r="AK28" s="72">
        <f ca="1">ATAN(COS(AJ28)*TAN(AH28))</f>
        <v>1.1699865129900917</v>
      </c>
      <c r="AL28" s="72">
        <f ca="1">U28+(1+Coef!$J$8*(COS(U28))^2-(3/2)*Coef!$J$8*SIN(U28)*COS(U28)*(AK28-U28))*(AK28-U28)</f>
        <v>1.1699881184707426</v>
      </c>
      <c r="AM28" s="33">
        <f t="shared" ca="1" si="9"/>
        <v>67.035381268825702</v>
      </c>
      <c r="AN28" s="33">
        <f t="shared" ca="1" si="10"/>
        <v>-62.410200460875686</v>
      </c>
      <c r="AO28" s="48" t="str">
        <f ca="1">D28&amp;" "&amp;IF(AM28&gt;0,"N","S")&amp;" "&amp;R28&amp;" "&amp;LEFT(S28,7)</f>
        <v>20 N 525679 7435446</v>
      </c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</row>
    <row r="29" spans="1:67">
      <c r="A29" s="40" t="s">
        <v>923</v>
      </c>
      <c r="B29" s="72" t="str">
        <f t="shared" si="0"/>
        <v>14NNP4490024126</v>
      </c>
      <c r="C29" s="72">
        <f t="array" aca="1" ref="C29" ca="1">MATCH(TRUE,ISERROR(VALUE(MID(B29,ROW(INDIRECT("1:"&amp;LEN(B29))),1))),0)</f>
        <v>3</v>
      </c>
      <c r="D29" s="72">
        <f t="shared" ca="1" si="1"/>
        <v>14</v>
      </c>
      <c r="E29" s="72" t="str">
        <f t="shared" ca="1" si="2"/>
        <v>N</v>
      </c>
      <c r="F29" s="72" t="str">
        <f t="shared" ca="1" si="3"/>
        <v>N</v>
      </c>
      <c r="G29" s="72" t="str">
        <f t="shared" ca="1" si="4"/>
        <v>P</v>
      </c>
      <c r="H29" s="72">
        <f t="shared" ca="1" si="5"/>
        <v>10</v>
      </c>
      <c r="I29" s="72">
        <f t="shared" ca="1" si="6"/>
        <v>44900</v>
      </c>
      <c r="J29" s="72">
        <f t="shared" ca="1" si="7"/>
        <v>24126</v>
      </c>
      <c r="K29" s="72">
        <f t="shared" ca="1" si="8"/>
        <v>80.80604746885038</v>
      </c>
      <c r="L29" s="72">
        <f ca="1">VLOOKUP(F29,Coef!$C$2:$F$25,4)</f>
        <v>5</v>
      </c>
      <c r="M29" s="31">
        <f ca="1">VLOOKUP(E29,Coef!$C$4:$D$23,2)</f>
        <v>11</v>
      </c>
      <c r="N29" s="31">
        <f ca="1">MOD(VLOOKUP(G29,Coef!$C$2:$G$21,5)+MOD(D29+1,2)*15,20)</f>
        <v>9</v>
      </c>
      <c r="O29" s="31">
        <f ca="1">VLOOKUP(M29,Coef!$A$27:$B$46,2)</f>
        <v>0</v>
      </c>
      <c r="P29" s="31">
        <f ca="1">VLOOKUP(M29,Coef!$A$27:$C$46,3)+N29/10-0.1</f>
        <v>0.8</v>
      </c>
      <c r="Q29" s="31">
        <f ca="1">IF(P29+0.1&lt;O29,P29+2,P29)</f>
        <v>0.8</v>
      </c>
      <c r="R29" s="72">
        <f ca="1">L29*100000+I29</f>
        <v>544900</v>
      </c>
      <c r="S29" s="72">
        <f ca="1">Q29*1000000+J29</f>
        <v>824126</v>
      </c>
      <c r="T29" s="72">
        <f ca="1">IF(M29&lt;11,S29-10000000,S29)</f>
        <v>824126</v>
      </c>
      <c r="U29" s="72">
        <f ca="1">T29/(6366197.724*0.9996)</f>
        <v>0.12950521143960075</v>
      </c>
      <c r="V29" s="72">
        <f ca="1">(Coef!$J$9/(1+Coef!$J$8*(COS(U29))^2)^0.5)*Coef!$J$6</f>
        <v>6375941.6894798148</v>
      </c>
      <c r="W29" s="72">
        <f ca="1">6*D29-183</f>
        <v>-99</v>
      </c>
      <c r="X29" s="72">
        <f ca="1">(R29-500000)/V29</f>
        <v>7.0420970245201843E-3</v>
      </c>
      <c r="Y29" s="72">
        <f ca="1">SIN(2*U29)</f>
        <v>0.25612410876139496</v>
      </c>
      <c r="Z29" s="72">
        <f ca="1">Y29*(COS(U29))^2</f>
        <v>0.25185245883129642</v>
      </c>
      <c r="AA29" s="72">
        <f ca="1">U29+(Y29/2)</f>
        <v>0.25756726582029821</v>
      </c>
      <c r="AB29" s="72">
        <f ca="1">(3*AA29+Z29)/4</f>
        <v>0.25613856407304775</v>
      </c>
      <c r="AC29" s="72">
        <f ca="1">(5*AB29+Z29*(COS(U29))^2)/3</f>
        <v>0.50944829068161479</v>
      </c>
      <c r="AD29" s="72">
        <f ca="1">Coef!$J$6*Coef!$J$9*(U29-(Coef!$J$10*AA29)+(Coef!$J$11*AB29)-(Coef!$J$12*AC29))</f>
        <v>820190.10728856595</v>
      </c>
      <c r="AE29" s="72">
        <f ca="1">(T29-AD29)/V29</f>
        <v>6.1730374948820461E-4</v>
      </c>
      <c r="AF29" s="72">
        <f ca="1">((Coef!$J$8*X29^2)/2)*(COS(U29))^2</f>
        <v>1.6432256894653897E-7</v>
      </c>
      <c r="AG29" s="72">
        <f ca="1">X29*(1-(AF29/3))</f>
        <v>7.0420966387950267E-3</v>
      </c>
      <c r="AH29" s="72">
        <f ca="1">AE29*(1-AF29)+U29</f>
        <v>0.13012251508765202</v>
      </c>
      <c r="AI29" s="72">
        <f ca="1">(EXP(AG29)-EXP(-AG29))/2</f>
        <v>7.0421548431885417E-3</v>
      </c>
      <c r="AJ29" s="72">
        <f ca="1">ATAN(AI29/COS(AH29))</f>
        <v>7.1020773746193087E-3</v>
      </c>
      <c r="AK29" s="72">
        <f ca="1">ATAN(COS(AJ29)*TAN(AH29))</f>
        <v>0.13011927036023904</v>
      </c>
      <c r="AL29" s="72">
        <f ca="1">U29+(1+Coef!$J$8*(COS(U29))^2-(3/2)*Coef!$J$8*SIN(U29)*COS(U29)*(AK29-U29))*(AK29-U29)</f>
        <v>0.13012333929894557</v>
      </c>
      <c r="AM29" s="33">
        <f t="shared" ca="1" si="9"/>
        <v>7.4555181579783847</v>
      </c>
      <c r="AN29" s="33">
        <f t="shared" ca="1" si="10"/>
        <v>-98.593080940658965</v>
      </c>
      <c r="AO29" s="48" t="str">
        <f ca="1">D29&amp;" "&amp;IF(AM29&gt;0,"N","S")&amp;" "&amp;R29&amp;" "&amp;LEFT(S29,7)</f>
        <v>14 N 544900 824126</v>
      </c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</row>
    <row r="30" spans="1:67">
      <c r="A30" s="40" t="s">
        <v>924</v>
      </c>
      <c r="B30" s="72" t="str">
        <f t="shared" si="0"/>
        <v>22SGA0796157535</v>
      </c>
      <c r="C30" s="72">
        <f t="array" aca="1" ref="C30" ca="1">MATCH(TRUE,ISERROR(VALUE(MID(B30,ROW(INDIRECT("1:"&amp;LEN(B30))),1))),0)</f>
        <v>3</v>
      </c>
      <c r="D30" s="72">
        <f t="shared" ca="1" si="1"/>
        <v>22</v>
      </c>
      <c r="E30" s="72" t="str">
        <f t="shared" ca="1" si="2"/>
        <v>S</v>
      </c>
      <c r="F30" s="72" t="str">
        <f t="shared" ca="1" si="3"/>
        <v>G</v>
      </c>
      <c r="G30" s="72" t="str">
        <f t="shared" ca="1" si="4"/>
        <v>A</v>
      </c>
      <c r="H30" s="72">
        <f t="shared" ca="1" si="5"/>
        <v>10</v>
      </c>
      <c r="I30" s="72">
        <f t="shared" ca="1" si="6"/>
        <v>7961</v>
      </c>
      <c r="J30" s="72">
        <f t="shared" ca="1" si="7"/>
        <v>57535</v>
      </c>
      <c r="K30" s="72">
        <f t="shared" ca="1" si="8"/>
        <v>128.80604746885038</v>
      </c>
      <c r="L30" s="72">
        <f ca="1">VLOOKUP(F30,Coef!$C$2:$F$25,4)</f>
        <v>7</v>
      </c>
      <c r="M30" s="31">
        <f ca="1">VLOOKUP(E30,Coef!$C$4:$D$23,2)</f>
        <v>15</v>
      </c>
      <c r="N30" s="31">
        <f ca="1">MOD(VLOOKUP(G30,Coef!$C$2:$G$21,5)+MOD(D30+1,2)*15,20)</f>
        <v>16</v>
      </c>
      <c r="O30" s="31">
        <f ca="1">VLOOKUP(M30,Coef!$A$27:$B$46,2)</f>
        <v>3.56</v>
      </c>
      <c r="P30" s="31">
        <f ca="1">VLOOKUP(M30,Coef!$A$27:$C$46,3)+N30/10-0.1</f>
        <v>3.5</v>
      </c>
      <c r="Q30" s="31">
        <f ca="1">IF(P30+0.1&lt;O30,P30+2,P30)</f>
        <v>3.5</v>
      </c>
      <c r="R30" s="72">
        <f ca="1">L30*100000+I30</f>
        <v>707961</v>
      </c>
      <c r="S30" s="72">
        <f ca="1">Q30*1000000+J30</f>
        <v>3557535</v>
      </c>
      <c r="T30" s="72">
        <f ca="1">IF(M30&lt;11,S30-10000000,S30)</f>
        <v>3557535</v>
      </c>
      <c r="U30" s="72">
        <f ca="1">T30/(6366197.724*0.9996)</f>
        <v>0.55903990697876305</v>
      </c>
      <c r="V30" s="72">
        <f ca="1">(Coef!$J$9/(1+Coef!$J$8*(COS(U30))^2)^0.5)*Coef!$J$6</f>
        <v>6381597.1553476145</v>
      </c>
      <c r="W30" s="72">
        <f ca="1">6*D30-183</f>
        <v>-51</v>
      </c>
      <c r="X30" s="72">
        <f ca="1">(R30-500000)/V30</f>
        <v>3.2587610113517435E-2</v>
      </c>
      <c r="Y30" s="72">
        <f ca="1">SIN(2*U30)</f>
        <v>0.89926219195215684</v>
      </c>
      <c r="Z30" s="72">
        <f ca="1">Y30*(COS(U30))^2</f>
        <v>0.64630423470797049</v>
      </c>
      <c r="AA30" s="72">
        <f ca="1">U30+(Y30/2)</f>
        <v>1.0086710029548414</v>
      </c>
      <c r="AB30" s="72">
        <f ca="1">(3*AA30+Z30)/4</f>
        <v>0.91807931089312367</v>
      </c>
      <c r="AC30" s="72">
        <f ca="1">(5*AB30+Z30*(COS(U30))^2)/3</f>
        <v>1.6849662134065264</v>
      </c>
      <c r="AD30" s="72">
        <f ca="1">Coef!$J$6*Coef!$J$9*(U30-(Coef!$J$10*AA30)+(Coef!$J$11*AB30)-(Coef!$J$12*AC30))</f>
        <v>3543830.4884162089</v>
      </c>
      <c r="AE30" s="72">
        <f ca="1">(T30-AD30)/V30</f>
        <v>2.1475049662617899E-3</v>
      </c>
      <c r="AF30" s="72">
        <f ca="1">((Coef!$J$8*X30^2)/2)*(COS(U30))^2</f>
        <v>2.5718945746333459E-6</v>
      </c>
      <c r="AG30" s="72">
        <f ca="1">X30*(1-(AF30/3))</f>
        <v>3.2587582176218217E-2</v>
      </c>
      <c r="AH30" s="72">
        <f ca="1">AE30*(1-AF30)+U30</f>
        <v>0.56118740642186848</v>
      </c>
      <c r="AI30" s="72">
        <f ca="1">(EXP(AG30)-EXP(-AG30))/2</f>
        <v>3.2593350215741668E-2</v>
      </c>
      <c r="AJ30" s="72">
        <f ca="1">ATAN(AI30/COS(AH30))</f>
        <v>3.8479030597331022E-2</v>
      </c>
      <c r="AK30" s="72">
        <f ca="1">ATAN(COS(AJ30)*TAN(AH30))</f>
        <v>0.5608538153668996</v>
      </c>
      <c r="AL30" s="72">
        <f ca="1">U30+(1+Coef!$J$8*(COS(U30))^2-(3/2)*Coef!$J$8*SIN(U30)*COS(U30)*(AK30-U30))*(AK30-U30)</f>
        <v>0.56086258645745746</v>
      </c>
      <c r="AM30" s="33">
        <f t="shared" ca="1" si="9"/>
        <v>32.135059090803558</v>
      </c>
      <c r="AN30" s="33">
        <f t="shared" ca="1" si="10"/>
        <v>-48.795313947018172</v>
      </c>
      <c r="AO30" s="48" t="str">
        <f ca="1">D30&amp;" "&amp;IF(AM30&gt;0,"N","S")&amp;" "&amp;R30&amp;" "&amp;LEFT(S30,7)</f>
        <v>22 N 707961 3557535</v>
      </c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</row>
    <row r="31" spans="1:67">
      <c r="A31" s="40" t="s">
        <v>925</v>
      </c>
      <c r="B31" s="72" t="str">
        <f t="shared" si="0"/>
        <v>27XWF4853039091</v>
      </c>
      <c r="C31" s="72">
        <f t="array" aca="1" ref="C31" ca="1">MATCH(TRUE,ISERROR(VALUE(MID(B31,ROW(INDIRECT("1:"&amp;LEN(B31))),1))),0)</f>
        <v>3</v>
      </c>
      <c r="D31" s="72">
        <f t="shared" ca="1" si="1"/>
        <v>27</v>
      </c>
      <c r="E31" s="72" t="str">
        <f t="shared" ca="1" si="2"/>
        <v>X</v>
      </c>
      <c r="F31" s="72" t="str">
        <f t="shared" ca="1" si="3"/>
        <v>W</v>
      </c>
      <c r="G31" s="72" t="str">
        <f t="shared" ca="1" si="4"/>
        <v>F</v>
      </c>
      <c r="H31" s="72">
        <f t="shared" ca="1" si="5"/>
        <v>10</v>
      </c>
      <c r="I31" s="72">
        <f t="shared" ca="1" si="6"/>
        <v>48530</v>
      </c>
      <c r="J31" s="72">
        <f t="shared" ca="1" si="7"/>
        <v>39091</v>
      </c>
      <c r="K31" s="72">
        <f t="shared" ca="1" si="8"/>
        <v>158.80604746885038</v>
      </c>
      <c r="L31" s="72">
        <f ca="1">VLOOKUP(F31,Coef!$C$2:$F$25,4)</f>
        <v>5</v>
      </c>
      <c r="M31" s="31">
        <f ca="1">VLOOKUP(E31,Coef!$C$4:$D$23,2)</f>
        <v>20</v>
      </c>
      <c r="N31" s="31">
        <f ca="1">MOD(VLOOKUP(G31,Coef!$C$2:$G$21,5)+MOD(D31+1,2)*15,20)</f>
        <v>6</v>
      </c>
      <c r="O31" s="31">
        <f ca="1">VLOOKUP(M31,Coef!$A$27:$B$46,2)</f>
        <v>8.01</v>
      </c>
      <c r="P31" s="31">
        <f ca="1">VLOOKUP(M31,Coef!$A$27:$C$46,3)+N31/10-0.1</f>
        <v>6.5</v>
      </c>
      <c r="Q31" s="31">
        <f ca="1">IF(P31+0.1&lt;O31,P31+2,P31)</f>
        <v>8.5</v>
      </c>
      <c r="R31" s="72">
        <f ca="1">L31*100000+I31</f>
        <v>548530</v>
      </c>
      <c r="S31" s="72">
        <f ca="1">Q31*1000000+J31</f>
        <v>8539091</v>
      </c>
      <c r="T31" s="72">
        <f ca="1">IF(M31&lt;11,S31-10000000,S31)</f>
        <v>8539091</v>
      </c>
      <c r="U31" s="72">
        <f ca="1">T31/(6366197.724*0.9996)</f>
        <v>1.3418540192361263</v>
      </c>
      <c r="V31" s="72">
        <f ca="1">(Coef!$J$9/(1+Coef!$J$8*(COS(U31))^2)^0.5)*Coef!$J$6</f>
        <v>6395923.8110176781</v>
      </c>
      <c r="W31" s="72">
        <f ca="1">6*D31-183</f>
        <v>-21</v>
      </c>
      <c r="X31" s="72">
        <f ca="1">(R31-500000)/V31</f>
        <v>7.5876451055282689E-3</v>
      </c>
      <c r="Y31" s="72">
        <f ca="1">SIN(2*U31)</f>
        <v>0.44205161917110825</v>
      </c>
      <c r="Z31" s="72">
        <f ca="1">Y31*(COS(U31))^2</f>
        <v>2.2767954162891565E-2</v>
      </c>
      <c r="AA31" s="72">
        <f ca="1">U31+(Y31/2)</f>
        <v>1.5628798288216805</v>
      </c>
      <c r="AB31" s="72">
        <f ca="1">(3*AA31+Z31)/4</f>
        <v>1.1778518601569834</v>
      </c>
      <c r="AC31" s="72">
        <f ca="1">(5*AB31+Z31*(COS(U31))^2)/3</f>
        <v>1.963477322889557</v>
      </c>
      <c r="AD31" s="72">
        <f ca="1">Coef!$J$6*Coef!$J$9*(U31-(Coef!$J$10*AA31)+(Coef!$J$11*AB31)-(Coef!$J$12*AC31))</f>
        <v>8533669.1620401945</v>
      </c>
      <c r="AE31" s="72">
        <f ca="1">(T31-AD31)/V31</f>
        <v>8.4770208651732139E-4</v>
      </c>
      <c r="AF31" s="72">
        <f ca="1">((Coef!$J$8*X31^2)/2)*(COS(U31))^2</f>
        <v>9.9922321150719394E-9</v>
      </c>
      <c r="AG31" s="72">
        <f ca="1">X31*(1-(AF31/3))</f>
        <v>7.5876450802557652E-3</v>
      </c>
      <c r="AH31" s="72">
        <f ca="1">AE31*(1-AF31)+U31</f>
        <v>1.3427017213141732</v>
      </c>
      <c r="AI31" s="72">
        <f ca="1">(EXP(AG31)-EXP(-AG31))/2</f>
        <v>7.5877178869017126E-3</v>
      </c>
      <c r="AJ31" s="72">
        <f ca="1">ATAN(AI31/COS(AH31))</f>
        <v>3.3543288622959022E-2</v>
      </c>
      <c r="AK31" s="72">
        <f ca="1">ATAN(COS(AJ31)*TAN(AH31))</f>
        <v>1.3425777508733379</v>
      </c>
      <c r="AL31" s="72">
        <f ca="1">U31+(1+Coef!$J$8*(COS(U31))^2-(3/2)*Coef!$J$8*SIN(U31)*COS(U31)*(AK31-U31))*(AK31-U31)</f>
        <v>1.3425780009240476</v>
      </c>
      <c r="AM31" s="33">
        <f t="shared" ca="1" si="9"/>
        <v>76.924053120059057</v>
      </c>
      <c r="AN31" s="33">
        <f t="shared" ca="1" si="10"/>
        <v>-19.078111130915257</v>
      </c>
      <c r="AO31" s="48" t="str">
        <f ca="1">D31&amp;" "&amp;IF(AM31&gt;0,"N","S")&amp;" "&amp;R31&amp;" "&amp;LEFT(S31,7)</f>
        <v>27 N 548530 8539091</v>
      </c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</row>
    <row r="32" spans="1:67">
      <c r="A32" s="40" t="s">
        <v>926</v>
      </c>
      <c r="B32" s="72" t="str">
        <f t="shared" si="0"/>
        <v>32HLG0196074853</v>
      </c>
      <c r="C32" s="72">
        <f t="array" aca="1" ref="C32" ca="1">MATCH(TRUE,ISERROR(VALUE(MID(B32,ROW(INDIRECT("1:"&amp;LEN(B32))),1))),0)</f>
        <v>3</v>
      </c>
      <c r="D32" s="72">
        <f t="shared" ca="1" si="1"/>
        <v>32</v>
      </c>
      <c r="E32" s="72" t="str">
        <f t="shared" ca="1" si="2"/>
        <v>H</v>
      </c>
      <c r="F32" s="72" t="str">
        <f t="shared" ca="1" si="3"/>
        <v>L</v>
      </c>
      <c r="G32" s="72" t="str">
        <f t="shared" ca="1" si="4"/>
        <v>G</v>
      </c>
      <c r="H32" s="72">
        <f t="shared" ca="1" si="5"/>
        <v>10</v>
      </c>
      <c r="I32" s="72">
        <f t="shared" ca="1" si="6"/>
        <v>1960</v>
      </c>
      <c r="J32" s="72">
        <f t="shared" ca="1" si="7"/>
        <v>74853</v>
      </c>
      <c r="K32" s="72">
        <f t="shared" ca="1" si="8"/>
        <v>188.80604746885038</v>
      </c>
      <c r="L32" s="72">
        <f ca="1">VLOOKUP(F32,Coef!$C$2:$F$25,4)</f>
        <v>3</v>
      </c>
      <c r="M32" s="31">
        <f ca="1">VLOOKUP(E32,Coef!$C$4:$D$23,2)</f>
        <v>6</v>
      </c>
      <c r="N32" s="31">
        <f ca="1">MOD(VLOOKUP(G32,Coef!$C$2:$G$21,5)+MOD(D32+1,2)*15,20)</f>
        <v>2</v>
      </c>
      <c r="O32" s="31">
        <f ca="1">VLOOKUP(M32,Coef!$A$27:$B$46,2)</f>
        <v>5.55</v>
      </c>
      <c r="P32" s="31">
        <f ca="1">VLOOKUP(M32,Coef!$A$27:$C$46,3)+N32/10-0.1</f>
        <v>4.1000000000000005</v>
      </c>
      <c r="Q32" s="31">
        <f ca="1">IF(P32+0.1&lt;O32,P32+2,P32)</f>
        <v>6.1000000000000005</v>
      </c>
      <c r="R32" s="72">
        <f ca="1">L32*100000+I32</f>
        <v>301960</v>
      </c>
      <c r="S32" s="72">
        <f ca="1">Q32*1000000+J32</f>
        <v>6174853.0000000009</v>
      </c>
      <c r="T32" s="72">
        <f ca="1">IF(M32&lt;11,S32-10000000,S32)</f>
        <v>-3825146.9999999991</v>
      </c>
      <c r="U32" s="72">
        <f ca="1">T32/(6366197.724*0.9996)</f>
        <v>-0.60109312292362382</v>
      </c>
      <c r="V32" s="72">
        <f ca="1">(Coef!$J$9/(1+Coef!$J$8*(COS(U32))^2)^0.5)*Coef!$J$6</f>
        <v>6382422.2143231686</v>
      </c>
      <c r="W32" s="72">
        <f ca="1">6*D32-183</f>
        <v>9</v>
      </c>
      <c r="X32" s="72">
        <f ca="1">(R32-500000)/V32</f>
        <v>-3.1028971971733051E-2</v>
      </c>
      <c r="Y32" s="72">
        <f ca="1">SIN(2*U32)</f>
        <v>-0.9328290610529274</v>
      </c>
      <c r="Z32" s="72">
        <f ca="1">Y32*(COS(U32))^2</f>
        <v>-0.63447265201524494</v>
      </c>
      <c r="AA32" s="72">
        <f ca="1">U32+(Y32/2)</f>
        <v>-1.0675076534500876</v>
      </c>
      <c r="AB32" s="72">
        <f ca="1">(3*AA32+Z32)/4</f>
        <v>-0.95924890309137689</v>
      </c>
      <c r="AC32" s="72">
        <f ca="1">(5*AB32+Z32*(COS(U32))^2)/3</f>
        <v>-1.7425957293771399</v>
      </c>
      <c r="AD32" s="72">
        <f ca="1">Coef!$J$6*Coef!$J$9*(U32-(Coef!$J$10*AA32)+(Coef!$J$11*AB32)-(Coef!$J$12*AC32))</f>
        <v>-3810955.025499735</v>
      </c>
      <c r="AE32" s="72">
        <f ca="1">(T32-AD32)/V32</f>
        <v>-2.2236032063837766E-3</v>
      </c>
      <c r="AF32" s="72">
        <f ca="1">((Coef!$J$8*X32^2)/2)*(COS(U32))^2</f>
        <v>2.2066989380250423E-6</v>
      </c>
      <c r="AG32" s="72">
        <f ca="1">X32*(1-(AF32/3))</f>
        <v>-3.1028949147866552E-2</v>
      </c>
      <c r="AH32" s="72">
        <f ca="1">AE32*(1-AF32)+U32</f>
        <v>-0.6033167212231848</v>
      </c>
      <c r="AI32" s="72">
        <f ca="1">(EXP(AG32)-EXP(-AG32))/2</f>
        <v>-3.1033928477290473E-2</v>
      </c>
      <c r="AJ32" s="72">
        <f ca="1">ATAN(AI32/COS(AH32))</f>
        <v>-3.7669481869849274E-2</v>
      </c>
      <c r="AK32" s="72">
        <f ca="1">ATAN(COS(AJ32)*TAN(AH32))</f>
        <v>-0.60298520079901352</v>
      </c>
      <c r="AL32" s="72">
        <f ca="1">U32+(1+Coef!$J$8*(COS(U32))^2-(3/2)*Coef!$J$8*SIN(U32)*COS(U32)*(AK32-U32))*(AK32-U32)</f>
        <v>-0.60299385707828901</v>
      </c>
      <c r="AM32" s="33">
        <f t="shared" ca="1" si="9"/>
        <v>-34.549003082900725</v>
      </c>
      <c r="AN32" s="33">
        <f t="shared" ca="1" si="10"/>
        <v>6.8416976724130638</v>
      </c>
      <c r="AO32" s="48" t="str">
        <f ca="1">D32&amp;" "&amp;IF(AM32&gt;0,"N","S")&amp;" "&amp;R32&amp;" "&amp;LEFT(S32,7)</f>
        <v>32 S 301960 6174853</v>
      </c>
      <c r="AP32" s="72"/>
      <c r="AQ32" s="72"/>
      <c r="AR32" s="72"/>
      <c r="AS32" s="72"/>
      <c r="AT32" s="72"/>
      <c r="AU32" s="72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</row>
    <row r="33" spans="1:41">
      <c r="A33" s="40" t="s">
        <v>927</v>
      </c>
      <c r="B33" s="72" t="str">
        <f t="shared" si="0"/>
        <v>48UWF8524042410</v>
      </c>
      <c r="C33" s="72">
        <f t="array" aca="1" ref="C33" ca="1">MATCH(TRUE,ISERROR(VALUE(MID(B33,ROW(INDIRECT("1:"&amp;LEN(B33))),1))),0)</f>
        <v>3</v>
      </c>
      <c r="D33" s="72">
        <f t="shared" ca="1" si="1"/>
        <v>48</v>
      </c>
      <c r="E33" s="72" t="str">
        <f t="shared" ca="1" si="2"/>
        <v>U</v>
      </c>
      <c r="F33" s="72" t="str">
        <f t="shared" ca="1" si="3"/>
        <v>W</v>
      </c>
      <c r="G33" s="72" t="str">
        <f t="shared" ca="1" si="4"/>
        <v>F</v>
      </c>
      <c r="H33" s="72">
        <f t="shared" ca="1" si="5"/>
        <v>10</v>
      </c>
      <c r="I33" s="72">
        <f t="shared" ca="1" si="6"/>
        <v>85240</v>
      </c>
      <c r="J33" s="72">
        <f t="shared" ca="1" si="7"/>
        <v>42410</v>
      </c>
      <c r="K33" s="72">
        <f t="shared" ca="1" si="8"/>
        <v>284.80604746885035</v>
      </c>
      <c r="L33" s="72">
        <f ca="1">VLOOKUP(F33,Coef!$C$2:$F$25,4)</f>
        <v>5</v>
      </c>
      <c r="M33" s="31">
        <f ca="1">VLOOKUP(E33,Coef!$C$4:$D$23,2)</f>
        <v>17</v>
      </c>
      <c r="N33" s="31">
        <f ca="1">MOD(VLOOKUP(G33,Coef!$C$2:$G$21,5)+MOD(D33+1,2)*15,20)</f>
        <v>1</v>
      </c>
      <c r="O33" s="31">
        <f ca="1">VLOOKUP(M33,Coef!$A$27:$B$46,2)</f>
        <v>5.34</v>
      </c>
      <c r="P33" s="31">
        <f ca="1">VLOOKUP(M33,Coef!$A$27:$C$46,3)+N33/10-0.1</f>
        <v>3.9999999999999996</v>
      </c>
      <c r="Q33" s="31">
        <f ca="1">IF(P33+0.1&lt;O33,P33+2,P33)</f>
        <v>6</v>
      </c>
      <c r="R33" s="72">
        <f ca="1">L33*100000+I33</f>
        <v>585240</v>
      </c>
      <c r="S33" s="72">
        <f ca="1">Q33*1000000+J33</f>
        <v>6042410</v>
      </c>
      <c r="T33" s="72">
        <f ca="1">IF(M33&lt;11,S33-10000000,S33)</f>
        <v>6042410</v>
      </c>
      <c r="U33" s="72">
        <f ca="1">T33/(6366197.724*0.9996)</f>
        <v>0.94951935099093832</v>
      </c>
      <c r="V33" s="72">
        <f ca="1">(Coef!$J$9/(1+Coef!$J$8*(COS(U33))^2)^0.5)*Coef!$J$6</f>
        <v>6389742.7475561742</v>
      </c>
      <c r="W33" s="72">
        <f ca="1">6*D33-183</f>
        <v>105</v>
      </c>
      <c r="X33" s="72">
        <f ca="1">(R33-500000)/V33</f>
        <v>1.3340130169184191E-2</v>
      </c>
      <c r="Y33" s="72">
        <f ca="1">SIN(2*U33)</f>
        <v>0.94661042802442974</v>
      </c>
      <c r="Z33" s="72">
        <f ca="1">Y33*(COS(U33))^2</f>
        <v>0.32072120159623235</v>
      </c>
      <c r="AA33" s="72">
        <f ca="1">U33+(Y33/2)</f>
        <v>1.4228245650031532</v>
      </c>
      <c r="AB33" s="72">
        <f ca="1">(3*AA33+Z33)/4</f>
        <v>1.147298724151423</v>
      </c>
      <c r="AC33" s="72">
        <f ca="1">(5*AB33+Z33*(COS(U33))^2)/3</f>
        <v>1.9483857375221583</v>
      </c>
      <c r="AD33" s="72">
        <f ca="1">Coef!$J$6*Coef!$J$9*(U33-(Coef!$J$10*AA33)+(Coef!$J$11*AB33)-(Coef!$J$12*AC33))</f>
        <v>6028411.3561939579</v>
      </c>
      <c r="AE33" s="72">
        <f ca="1">(T33-AD33)/V33</f>
        <v>2.190799279266146E-3</v>
      </c>
      <c r="AF33" s="72">
        <f ca="1">((Coef!$J$8*X33^2)/2)*(COS(U33))^2</f>
        <v>2.0317674229372851E-7</v>
      </c>
      <c r="AG33" s="72">
        <f ca="1">X33*(1-(AF33/3))</f>
        <v>1.3340129265716127E-2</v>
      </c>
      <c r="AH33" s="72">
        <f ca="1">AE33*(1-AF33)+U33</f>
        <v>0.95171014982508495</v>
      </c>
      <c r="AI33" s="72">
        <f ca="1">(EXP(AG33)-EXP(-AG33))/2</f>
        <v>1.334052493535598E-2</v>
      </c>
      <c r="AJ33" s="72">
        <f ca="1">ATAN(AI33/COS(AH33))</f>
        <v>2.2985314961332555E-2</v>
      </c>
      <c r="AK33" s="72">
        <f ca="1">ATAN(COS(AJ33)*TAN(AH33))</f>
        <v>0.95158529179756346</v>
      </c>
      <c r="AL33" s="72">
        <f ca="1">U33+(1+Coef!$J$8*(COS(U33))^2-(3/2)*Coef!$J$8*SIN(U33)*COS(U33)*(AK33-U33))*(AK33-U33)</f>
        <v>0.95158998876508949</v>
      </c>
      <c r="AM33" s="33">
        <f t="shared" ca="1" si="9"/>
        <v>54.522090183141053</v>
      </c>
      <c r="AN33" s="33">
        <f t="shared" ca="1" si="10"/>
        <v>106.31696153806327</v>
      </c>
      <c r="AO33" s="48" t="str">
        <f ca="1">D33&amp;" "&amp;IF(AM33&gt;0,"N","S")&amp;" "&amp;R33&amp;" "&amp;LEFT(S33,7)</f>
        <v>48 N 585240 6042410</v>
      </c>
    </row>
    <row r="34" spans="1:41">
      <c r="A34" s="40" t="s">
        <v>928</v>
      </c>
      <c r="B34" s="72" t="str">
        <f t="shared" si="0"/>
        <v>5KLP5746153407</v>
      </c>
      <c r="C34" s="72">
        <f t="array" aca="1" ref="C34" ca="1">MATCH(TRUE,ISERROR(VALUE(MID(B34,ROW(INDIRECT("1:"&amp;LEN(B34))),1))),0)</f>
        <v>2</v>
      </c>
      <c r="D34" s="72">
        <f t="shared" ca="1" si="1"/>
        <v>5</v>
      </c>
      <c r="E34" s="72" t="str">
        <f t="shared" ca="1" si="2"/>
        <v>K</v>
      </c>
      <c r="F34" s="72" t="str">
        <f t="shared" ca="1" si="3"/>
        <v>L</v>
      </c>
      <c r="G34" s="72" t="str">
        <f t="shared" ca="1" si="4"/>
        <v>P</v>
      </c>
      <c r="H34" s="72">
        <f t="shared" ca="1" si="5"/>
        <v>10</v>
      </c>
      <c r="I34" s="72">
        <f t="shared" ca="1" si="6"/>
        <v>57461</v>
      </c>
      <c r="J34" s="72">
        <f t="shared" ca="1" si="7"/>
        <v>53407</v>
      </c>
      <c r="K34" s="72">
        <f t="shared" ca="1" si="8"/>
        <v>26.806047468850377</v>
      </c>
      <c r="L34" s="72">
        <f ca="1">VLOOKUP(F34,Coef!$C$2:$F$25,4)</f>
        <v>3</v>
      </c>
      <c r="M34" s="31">
        <f ca="1">VLOOKUP(E34,Coef!$C$4:$D$23,2)</f>
        <v>8</v>
      </c>
      <c r="N34" s="31">
        <f ca="1">MOD(VLOOKUP(G34,Coef!$C$2:$G$21,5)+MOD(D34+1,2)*15,20)</f>
        <v>14</v>
      </c>
      <c r="O34" s="31">
        <f ca="1">VLOOKUP(M34,Coef!$A$27:$B$46,2)</f>
        <v>7.3299999999999992</v>
      </c>
      <c r="P34" s="31">
        <f ca="1">VLOOKUP(M34,Coef!$A$27:$C$46,3)+N34/10-0.1</f>
        <v>7.3000000000000007</v>
      </c>
      <c r="Q34" s="31">
        <f ca="1">IF(P34+0.1&lt;O34,P34+2,P34)</f>
        <v>7.3000000000000007</v>
      </c>
      <c r="R34" s="72">
        <f ca="1">L34*100000+I34</f>
        <v>357461</v>
      </c>
      <c r="S34" s="72">
        <f ca="1">Q34*1000000+J34</f>
        <v>7353407.0000000009</v>
      </c>
      <c r="T34" s="72">
        <f ca="1">IF(M34&lt;11,S34-10000000,S34)</f>
        <v>-2646592.9999999991</v>
      </c>
      <c r="U34" s="72">
        <f ca="1">T34/(6366197.724*0.9996)</f>
        <v>-0.41589221315620084</v>
      </c>
      <c r="V34" s="72">
        <f ca="1">(Coef!$J$9/(1+Coef!$J$8*(COS(U34))^2)^0.5)*Coef!$J$6</f>
        <v>6379071.7878957083</v>
      </c>
      <c r="W34" s="72">
        <f ca="1">6*D34-183</f>
        <v>-153</v>
      </c>
      <c r="X34" s="72">
        <f ca="1">(R34-500000)/V34</f>
        <v>-2.2344786943841552E-2</v>
      </c>
      <c r="Y34" s="72">
        <f ca="1">SIN(2*U34)</f>
        <v>-0.73913446168290109</v>
      </c>
      <c r="Z34" s="72">
        <f ca="1">Y34*(COS(U34))^2</f>
        <v>-0.61849215955150527</v>
      </c>
      <c r="AA34" s="72">
        <f ca="1">U34+(Y34/2)</f>
        <v>-0.78545944399765144</v>
      </c>
      <c r="AB34" s="72">
        <f ca="1">(3*AA34+Z34)/4</f>
        <v>-0.74371762288611487</v>
      </c>
      <c r="AC34" s="72">
        <f ca="1">(5*AB34+Z34*(COS(U34))^2)/3</f>
        <v>-1.4120431116497059</v>
      </c>
      <c r="AD34" s="72">
        <f ca="1">Coef!$J$6*Coef!$J$9*(U34-(Coef!$J$10*AA34)+(Coef!$J$11*AB34)-(Coef!$J$12*AC34))</f>
        <v>-2635280.1052386593</v>
      </c>
      <c r="AE34" s="72">
        <f ca="1">(T34-AD34)/V34</f>
        <v>-1.773439010798716E-3</v>
      </c>
      <c r="AF34" s="72">
        <f ca="1">((Coef!$J$8*X34^2)/2)*(COS(U34))^2</f>
        <v>1.4078638423830819E-6</v>
      </c>
      <c r="AG34" s="72">
        <f ca="1">X34*(1-(AF34/3))</f>
        <v>-2.2344776457702348E-2</v>
      </c>
      <c r="AH34" s="72">
        <f ca="1">AE34*(1-AF34)+U34</f>
        <v>-0.41766564967023889</v>
      </c>
      <c r="AI34" s="72">
        <f ca="1">(EXP(AG34)-EXP(-AG34))/2</f>
        <v>-2.2346635921101199E-2</v>
      </c>
      <c r="AJ34" s="72">
        <f ca="1">ATAN(AI34/COS(AH34))</f>
        <v>-2.4443379468776446E-2</v>
      </c>
      <c r="AK34" s="72">
        <f ca="1">ATAN(COS(AJ34)*TAN(AH34))</f>
        <v>-0.41755488929600609</v>
      </c>
      <c r="AL34" s="72">
        <f ca="1">U34+(1+Coef!$J$8*(COS(U34))^2-(3/2)*Coef!$J$8*SIN(U34)*COS(U34)*(AK34-U34))*(AK34-U34)</f>
        <v>-0.41756425557830984</v>
      </c>
      <c r="AM34" s="33">
        <f t="shared" ca="1" si="9"/>
        <v>-23.924669520159195</v>
      </c>
      <c r="AN34" s="33">
        <f t="shared" ca="1" si="10"/>
        <v>-154.40050248059762</v>
      </c>
      <c r="AO34" s="48" t="str">
        <f ca="1">D34&amp;" "&amp;IF(AM34&gt;0,"N","S")&amp;" "&amp;R34&amp;" "&amp;LEFT(S34,7)</f>
        <v>5 S 357461 7353407</v>
      </c>
    </row>
    <row r="35" spans="1:41">
      <c r="A35" s="40" t="s">
        <v>929</v>
      </c>
      <c r="B35" s="72" t="str">
        <f t="shared" si="0"/>
        <v>57NVC7740883001</v>
      </c>
      <c r="C35" s="72">
        <f t="array" aca="1" ref="C35" ca="1">MATCH(TRUE,ISERROR(VALUE(MID(B35,ROW(INDIRECT("1:"&amp;LEN(B35))),1))),0)</f>
        <v>3</v>
      </c>
      <c r="D35" s="72">
        <f t="shared" ca="1" si="1"/>
        <v>57</v>
      </c>
      <c r="E35" s="72" t="str">
        <f t="shared" ca="1" si="2"/>
        <v>N</v>
      </c>
      <c r="F35" s="72" t="str">
        <f t="shared" ca="1" si="3"/>
        <v>V</v>
      </c>
      <c r="G35" s="72" t="str">
        <f t="shared" ca="1" si="4"/>
        <v>C</v>
      </c>
      <c r="H35" s="72">
        <f t="shared" ca="1" si="5"/>
        <v>10</v>
      </c>
      <c r="I35" s="72">
        <f t="shared" ca="1" si="6"/>
        <v>77408</v>
      </c>
      <c r="J35" s="72">
        <f t="shared" ca="1" si="7"/>
        <v>83001</v>
      </c>
      <c r="K35" s="72">
        <f t="shared" ca="1" si="8"/>
        <v>338.80604746885035</v>
      </c>
      <c r="L35" s="72">
        <f ca="1">VLOOKUP(F35,Coef!$C$2:$F$25,4)</f>
        <v>4</v>
      </c>
      <c r="M35" s="31">
        <f ca="1">VLOOKUP(E35,Coef!$C$4:$D$23,2)</f>
        <v>11</v>
      </c>
      <c r="N35" s="31">
        <f ca="1">MOD(VLOOKUP(G35,Coef!$C$2:$G$21,5)+MOD(D35+1,2)*15,20)</f>
        <v>3</v>
      </c>
      <c r="O35" s="31">
        <f ca="1">VLOOKUP(M35,Coef!$A$27:$B$46,2)</f>
        <v>0</v>
      </c>
      <c r="P35" s="31">
        <f ca="1">VLOOKUP(M35,Coef!$A$27:$C$46,3)+N35/10-0.1</f>
        <v>0.19999999999999998</v>
      </c>
      <c r="Q35" s="31">
        <f ca="1">IF(P35+0.1&lt;O35,P35+2,P35)</f>
        <v>0.19999999999999998</v>
      </c>
      <c r="R35" s="72">
        <f ca="1">L35*100000+I35</f>
        <v>477408</v>
      </c>
      <c r="S35" s="72">
        <f ca="1">Q35*1000000+J35</f>
        <v>283001</v>
      </c>
      <c r="T35" s="72">
        <f ca="1">IF(M35&lt;11,S35-10000000,S35)</f>
        <v>283001</v>
      </c>
      <c r="U35" s="72">
        <f ca="1">T35/(6366197.724*0.9996)</f>
        <v>4.4471481718351871E-2</v>
      </c>
      <c r="V35" s="72">
        <f ca="1">(Coef!$J$9/(1+Coef!$J$8*(COS(U35))^2)^0.5)*Coef!$J$6</f>
        <v>6375627.9227785114</v>
      </c>
      <c r="W35" s="72">
        <f ca="1">6*D35-183</f>
        <v>159</v>
      </c>
      <c r="X35" s="72">
        <f ca="1">(R35-500000)/V35</f>
        <v>-3.543494111267767E-3</v>
      </c>
      <c r="Y35" s="72">
        <f ca="1">SIN(2*U35)</f>
        <v>8.8825740728119745E-2</v>
      </c>
      <c r="Z35" s="72">
        <f ca="1">Y35*(COS(U35))^2</f>
        <v>8.8650184712729688E-2</v>
      </c>
      <c r="AA35" s="72">
        <f ca="1">U35+(Y35/2)</f>
        <v>8.8884352082411744E-2</v>
      </c>
      <c r="AB35" s="72">
        <f ca="1">(3*AA35+Z35)/4</f>
        <v>8.8825810239991226E-2</v>
      </c>
      <c r="AC35" s="72">
        <f ca="1">(5*AB35+Z35*(COS(U35))^2)/3</f>
        <v>0.17753467562260936</v>
      </c>
      <c r="AD35" s="72">
        <f ca="1">Coef!$J$6*Coef!$J$9*(U35-(Coef!$J$10*AA35)+(Coef!$J$11*AB35)-(Coef!$J$12*AC35))</f>
        <v>281635.53787600237</v>
      </c>
      <c r="AE35" s="72">
        <f ca="1">(T35-AD35)/V35</f>
        <v>2.1416904194160609E-4</v>
      </c>
      <c r="AF35" s="72">
        <f ca="1">((Coef!$J$8*X35^2)/2)*(COS(U35))^2</f>
        <v>4.2228116383141593E-8</v>
      </c>
      <c r="AG35" s="72">
        <f ca="1">X35*(1-(AF35/3))</f>
        <v>-3.5434940613894065E-3</v>
      </c>
      <c r="AH35" s="72">
        <f ca="1">AE35*(1-AF35)+U35</f>
        <v>4.4685650751249521E-2</v>
      </c>
      <c r="AI35" s="72">
        <f ca="1">(EXP(AG35)-EXP(-AG35))/2</f>
        <v>-3.543501476952704E-3</v>
      </c>
      <c r="AJ35" s="72">
        <f ca="1">ATAN(AI35/COS(AH35))</f>
        <v>-3.5470273921960204E-3</v>
      </c>
      <c r="AK35" s="72">
        <f ca="1">ATAN(COS(AJ35)*TAN(AH35))</f>
        <v>4.4685370021500699E-2</v>
      </c>
      <c r="AL35" s="72">
        <f ca="1">U35+(1+Coef!$J$8*(COS(U35))^2-(3/2)*Coef!$J$8*SIN(U35)*COS(U35)*(AK35-U35))*(AK35-U35)</f>
        <v>4.468680865148994E-2</v>
      </c>
      <c r="AM35" s="33">
        <f t="shared" ca="1" si="9"/>
        <v>2.5603655356390673</v>
      </c>
      <c r="AN35" s="33">
        <f t="shared" ca="1" si="10"/>
        <v>158.79677030060986</v>
      </c>
      <c r="AO35" s="48" t="str">
        <f ca="1">D35&amp;" "&amp;IF(AM35&gt;0,"N","S")&amp;" "&amp;R35&amp;" "&amp;LEFT(S35,7)</f>
        <v>57 N 477408 283001</v>
      </c>
    </row>
    <row r="36" spans="1:41">
      <c r="A36" s="40" t="s">
        <v>930</v>
      </c>
      <c r="B36" s="72" t="str">
        <f t="shared" si="0"/>
        <v>30RVT4222884949</v>
      </c>
      <c r="C36" s="72">
        <f t="array" aca="1" ref="C36" ca="1">MATCH(TRUE,ISERROR(VALUE(MID(B36,ROW(INDIRECT("1:"&amp;LEN(B36))),1))),0)</f>
        <v>3</v>
      </c>
      <c r="D36" s="72">
        <f t="shared" ca="1" si="1"/>
        <v>30</v>
      </c>
      <c r="E36" s="72" t="str">
        <f t="shared" ca="1" si="2"/>
        <v>R</v>
      </c>
      <c r="F36" s="72" t="str">
        <f t="shared" ca="1" si="3"/>
        <v>V</v>
      </c>
      <c r="G36" s="72" t="str">
        <f t="shared" ca="1" si="4"/>
        <v>T</v>
      </c>
      <c r="H36" s="72">
        <f t="shared" ca="1" si="5"/>
        <v>10</v>
      </c>
      <c r="I36" s="72">
        <f t="shared" ca="1" si="6"/>
        <v>42228</v>
      </c>
      <c r="J36" s="72">
        <f t="shared" ca="1" si="7"/>
        <v>84949</v>
      </c>
      <c r="K36" s="72">
        <f t="shared" ca="1" si="8"/>
        <v>176.80604746885038</v>
      </c>
      <c r="L36" s="72">
        <f ca="1">VLOOKUP(F36,Coef!$C$2:$F$25,4)</f>
        <v>4</v>
      </c>
      <c r="M36" s="31">
        <f ca="1">VLOOKUP(E36,Coef!$C$4:$D$23,2)</f>
        <v>14</v>
      </c>
      <c r="N36" s="31">
        <f ca="1">MOD(VLOOKUP(G36,Coef!$C$2:$G$21,5)+MOD(D36+1,2)*15,20)</f>
        <v>13</v>
      </c>
      <c r="O36" s="31">
        <f ca="1">VLOOKUP(M36,Coef!$A$27:$B$46,2)</f>
        <v>2.67</v>
      </c>
      <c r="P36" s="31">
        <f ca="1">VLOOKUP(M36,Coef!$A$27:$C$46,3)+N36/10-0.1</f>
        <v>3.1999999999999997</v>
      </c>
      <c r="Q36" s="31">
        <f ca="1">IF(P36+0.1&lt;O36,P36+2,P36)</f>
        <v>3.1999999999999997</v>
      </c>
      <c r="R36" s="72">
        <f ca="1">L36*100000+I36</f>
        <v>442228</v>
      </c>
      <c r="S36" s="72">
        <f ca="1">Q36*1000000+J36</f>
        <v>3284948.9999999995</v>
      </c>
      <c r="T36" s="72">
        <f ca="1">IF(M36&lt;11,S36-10000000,S36)</f>
        <v>3284948.9999999995</v>
      </c>
      <c r="U36" s="72">
        <f ca="1">T36/(6366197.724*0.9996)</f>
        <v>0.51620506429029667</v>
      </c>
      <c r="V36" s="72">
        <f ca="1">(Coef!$J$9/(1+Coef!$J$8*(COS(U36))^2)^0.5)*Coef!$J$6</f>
        <v>6380791.1307517076</v>
      </c>
      <c r="W36" s="72">
        <f ca="1">6*D36-183</f>
        <v>-3</v>
      </c>
      <c r="X36" s="72">
        <f ca="1">(R36-500000)/V36</f>
        <v>-9.0540496963726815E-3</v>
      </c>
      <c r="Y36" s="72">
        <f ca="1">SIN(2*U36)</f>
        <v>0.85853727769587984</v>
      </c>
      <c r="Z36" s="72">
        <f ca="1">Y36*(COS(U36))^2</f>
        <v>0.64937662748647185</v>
      </c>
      <c r="AA36" s="72">
        <f ca="1">U36+(Y36/2)</f>
        <v>0.94547370313823653</v>
      </c>
      <c r="AB36" s="72">
        <f ca="1">(3*AA36+Z36)/4</f>
        <v>0.87144943422529542</v>
      </c>
      <c r="AC36" s="72">
        <f ca="1">(5*AB36+Z36*(COS(U36))^2)/3</f>
        <v>1.6161399304811572</v>
      </c>
      <c r="AD36" s="72">
        <f ca="1">Coef!$J$6*Coef!$J$9*(U36-(Coef!$J$10*AA36)+(Coef!$J$11*AB36)-(Coef!$J$12*AC36))</f>
        <v>3271845.3830743534</v>
      </c>
      <c r="AE36" s="72">
        <f ca="1">(T36-AD36)/V36</f>
        <v>2.0536038019634056E-3</v>
      </c>
      <c r="AF36" s="72">
        <f ca="1">((Coef!$J$8*X36^2)/2)*(COS(U36))^2</f>
        <v>2.0893957949093312E-7</v>
      </c>
      <c r="AG36" s="72">
        <f ca="1">X36*(1-(AF36/3))</f>
        <v>-9.0540490657895698E-3</v>
      </c>
      <c r="AH36" s="72">
        <f ca="1">AE36*(1-AF36)+U36</f>
        <v>0.51825866766318096</v>
      </c>
      <c r="AI36" s="72">
        <f ca="1">(EXP(AG36)-EXP(-AG36))/2</f>
        <v>-9.0541727684558815E-3</v>
      </c>
      <c r="AJ36" s="72">
        <f ca="1">ATAN(AI36/COS(AH36))</f>
        <v>-1.0422494636835332E-2</v>
      </c>
      <c r="AK36" s="72">
        <f ca="1">ATAN(COS(AJ36)*TAN(AH36))</f>
        <v>0.51823529518638234</v>
      </c>
      <c r="AL36" s="72">
        <f ca="1">U36+(1+Coef!$J$8*(COS(U36))^2-(3/2)*Coef!$J$8*SIN(U36)*COS(U36)*(AK36-U36))*(AK36-U36)</f>
        <v>0.51824562658552031</v>
      </c>
      <c r="AM36" s="33">
        <f t="shared" ca="1" si="9"/>
        <v>29.693287154463167</v>
      </c>
      <c r="AN36" s="33">
        <f t="shared" ca="1" si="10"/>
        <v>-3.5971649546884001</v>
      </c>
      <c r="AO36" s="48" t="str">
        <f ca="1">D36&amp;" "&amp;IF(AM36&gt;0,"N","S")&amp;" "&amp;R36&amp;" "&amp;LEFT(S36,7)</f>
        <v>30 N 442228 3284949</v>
      </c>
    </row>
    <row r="37" spans="1:41">
      <c r="A37" s="40" t="s">
        <v>931</v>
      </c>
      <c r="B37" s="72" t="str">
        <f t="shared" si="0"/>
        <v>2NNL7874900807</v>
      </c>
      <c r="C37" s="72">
        <f t="array" aca="1" ref="C37" ca="1">MATCH(TRUE,ISERROR(VALUE(MID(B37,ROW(INDIRECT("1:"&amp;LEN(B37))),1))),0)</f>
        <v>2</v>
      </c>
      <c r="D37" s="72">
        <f t="shared" ca="1" si="1"/>
        <v>2</v>
      </c>
      <c r="E37" s="72" t="str">
        <f t="shared" ca="1" si="2"/>
        <v>N</v>
      </c>
      <c r="F37" s="72" t="str">
        <f t="shared" ca="1" si="3"/>
        <v>N</v>
      </c>
      <c r="G37" s="72" t="str">
        <f t="shared" ca="1" si="4"/>
        <v>L</v>
      </c>
      <c r="H37" s="72">
        <f t="shared" ca="1" si="5"/>
        <v>10</v>
      </c>
      <c r="I37" s="72">
        <f t="shared" ca="1" si="6"/>
        <v>78749</v>
      </c>
      <c r="J37" s="72">
        <f t="shared" ca="1" si="7"/>
        <v>807</v>
      </c>
      <c r="K37" s="72">
        <f t="shared" ca="1" si="8"/>
        <v>8.8060474688503767</v>
      </c>
      <c r="L37" s="72">
        <f ca="1">VLOOKUP(F37,Coef!$C$2:$F$25,4)</f>
        <v>5</v>
      </c>
      <c r="M37" s="31">
        <f ca="1">VLOOKUP(E37,Coef!$C$4:$D$23,2)</f>
        <v>11</v>
      </c>
      <c r="N37" s="31">
        <f ca="1">MOD(VLOOKUP(G37,Coef!$C$2:$G$21,5)+MOD(D37+1,2)*15,20)</f>
        <v>6</v>
      </c>
      <c r="O37" s="31">
        <f ca="1">VLOOKUP(M37,Coef!$A$27:$B$46,2)</f>
        <v>0</v>
      </c>
      <c r="P37" s="31">
        <f ca="1">VLOOKUP(M37,Coef!$A$27:$C$46,3)+N37/10-0.1</f>
        <v>0.5</v>
      </c>
      <c r="Q37" s="31">
        <f ca="1">IF(P37+0.1&lt;O37,P37+2,P37)</f>
        <v>0.5</v>
      </c>
      <c r="R37" s="72">
        <f ca="1">L37*100000+I37</f>
        <v>578749</v>
      </c>
      <c r="S37" s="72">
        <f ca="1">Q37*1000000+J37</f>
        <v>500807</v>
      </c>
      <c r="T37" s="72">
        <f ca="1">IF(M37&lt;11,S37-10000000,S37)</f>
        <v>500807</v>
      </c>
      <c r="U37" s="72">
        <f ca="1">T37/(6366197.724*0.9996)</f>
        <v>7.8698058822840367E-2</v>
      </c>
      <c r="V37" s="72">
        <f ca="1">(Coef!$J$9/(1+Coef!$J$8*(COS(U37))^2)^0.5)*Coef!$J$6</f>
        <v>6375717.6453239257</v>
      </c>
      <c r="W37" s="72">
        <f ca="1">6*D37-183</f>
        <v>-171</v>
      </c>
      <c r="X37" s="72">
        <f ca="1">(R37-500000)/V37</f>
        <v>1.2351393894890568E-2</v>
      </c>
      <c r="Y37" s="72">
        <f ca="1">SIN(2*U37)</f>
        <v>0.15674704571164139</v>
      </c>
      <c r="Z37" s="72">
        <f ca="1">Y37*(COS(U37))^2</f>
        <v>0.15577825350821783</v>
      </c>
      <c r="AA37" s="72">
        <f ca="1">U37+(Y37/2)</f>
        <v>0.15707158167866106</v>
      </c>
      <c r="AB37" s="72">
        <f ca="1">(3*AA37+Z37)/4</f>
        <v>0.15674824963605025</v>
      </c>
      <c r="AC37" s="72">
        <f ca="1">(5*AB37+Z37*(COS(U37))^2)/3</f>
        <v>0.31285223240362309</v>
      </c>
      <c r="AD37" s="72">
        <f ca="1">Coef!$J$6*Coef!$J$9*(U37-(Coef!$J$10*AA37)+(Coef!$J$11*AB37)-(Coef!$J$12*AC37))</f>
        <v>498397.65893701132</v>
      </c>
      <c r="AE37" s="72">
        <f ca="1">(T37-AD37)/V37</f>
        <v>3.7789331288152881E-4</v>
      </c>
      <c r="AF37" s="72">
        <f ca="1">((Coef!$J$8*X37^2)/2)*(COS(U37))^2</f>
        <v>5.1090115221122439E-7</v>
      </c>
      <c r="AG37" s="72">
        <f ca="1">X37*(1-(AF37/3))</f>
        <v>1.2351391791443445E-2</v>
      </c>
      <c r="AH37" s="72">
        <f ca="1">AE37*(1-AF37)+U37</f>
        <v>7.9075951942655764E-2</v>
      </c>
      <c r="AI37" s="72">
        <f ca="1">(EXP(AG37)-EXP(-AG37))/2</f>
        <v>1.2351705842136518E-2</v>
      </c>
      <c r="AJ37" s="72">
        <f ca="1">ATAN(AI37/COS(AH37))</f>
        <v>1.2389790348534749E-2</v>
      </c>
      <c r="AK37" s="72">
        <f ca="1">ATAN(COS(AJ37)*TAN(AH37))</f>
        <v>7.906990793427042E-2</v>
      </c>
      <c r="AL37" s="72">
        <f ca="1">U37+(1+Coef!$J$8*(COS(U37))^2-(3/2)*Coef!$J$8*SIN(U37)*COS(U37)*(AK37-U37))*(AK37-U37)</f>
        <v>7.9072398411518058E-2</v>
      </c>
      <c r="AM37" s="33">
        <f t="shared" ca="1" si="9"/>
        <v>4.5305147049569401</v>
      </c>
      <c r="AN37" s="33">
        <f t="shared" ca="1" si="10"/>
        <v>-170.29011730397704</v>
      </c>
      <c r="AO37" s="48" t="str">
        <f ca="1">D37&amp;" "&amp;IF(AM37&gt;0,"N","S")&amp;" "&amp;R37&amp;" "&amp;LEFT(S37,7)</f>
        <v>2 N 578749 500807</v>
      </c>
    </row>
    <row r="38" spans="1:41">
      <c r="A38" s="40" t="s">
        <v>932</v>
      </c>
      <c r="B38" s="72" t="str">
        <f t="shared" si="0"/>
        <v>44WPC0797822275</v>
      </c>
      <c r="C38" s="72">
        <f t="array" aca="1" ref="C38" ca="1">MATCH(TRUE,ISERROR(VALUE(MID(B38,ROW(INDIRECT("1:"&amp;LEN(B38))),1))),0)</f>
        <v>3</v>
      </c>
      <c r="D38" s="72">
        <f t="shared" ca="1" si="1"/>
        <v>44</v>
      </c>
      <c r="E38" s="72" t="str">
        <f t="shared" ca="1" si="2"/>
        <v>W</v>
      </c>
      <c r="F38" s="72" t="str">
        <f t="shared" ca="1" si="3"/>
        <v>P</v>
      </c>
      <c r="G38" s="72" t="str">
        <f t="shared" ca="1" si="4"/>
        <v>C</v>
      </c>
      <c r="H38" s="72">
        <f t="shared" ca="1" si="5"/>
        <v>10</v>
      </c>
      <c r="I38" s="72">
        <f t="shared" ca="1" si="6"/>
        <v>7978</v>
      </c>
      <c r="J38" s="72">
        <f t="shared" ca="1" si="7"/>
        <v>22275</v>
      </c>
      <c r="K38" s="72">
        <f t="shared" ca="1" si="8"/>
        <v>260.80604746885035</v>
      </c>
      <c r="L38" s="72">
        <f ca="1">VLOOKUP(F38,Coef!$C$2:$F$25,4)</f>
        <v>6</v>
      </c>
      <c r="M38" s="31">
        <f ca="1">VLOOKUP(E38,Coef!$C$4:$D$23,2)</f>
        <v>19</v>
      </c>
      <c r="N38" s="31">
        <f ca="1">MOD(VLOOKUP(G38,Coef!$C$2:$G$21,5)+MOD(D38+1,2)*15,20)</f>
        <v>18</v>
      </c>
      <c r="O38" s="31">
        <f ca="1">VLOOKUP(M38,Coef!$A$27:$B$46,2)</f>
        <v>7.1199999999999992</v>
      </c>
      <c r="P38" s="31">
        <f ca="1">VLOOKUP(M38,Coef!$A$27:$C$46,3)+N38/10-0.1</f>
        <v>7.7</v>
      </c>
      <c r="Q38" s="31">
        <f ca="1">IF(P38+0.1&lt;O38,P38+2,P38)</f>
        <v>7.7</v>
      </c>
      <c r="R38" s="72">
        <f ca="1">L38*100000+I38</f>
        <v>607978</v>
      </c>
      <c r="S38" s="72">
        <f ca="1">Q38*1000000+J38</f>
        <v>7722275</v>
      </c>
      <c r="T38" s="72">
        <f ca="1">IF(M38&lt;11,S38-10000000,S38)</f>
        <v>7722275</v>
      </c>
      <c r="U38" s="72">
        <f ca="1">T38/(6366197.724*0.9996)</f>
        <v>1.213497519395994</v>
      </c>
      <c r="V38" s="72">
        <f ca="1">(Coef!$J$9/(1+Coef!$J$8*(COS(U38))^2)^0.5)*Coef!$J$6</f>
        <v>6394398.606929427</v>
      </c>
      <c r="W38" s="72">
        <f ca="1">6*D38-183</f>
        <v>81</v>
      </c>
      <c r="X38" s="72">
        <f ca="1">(R38-500000)/V38</f>
        <v>1.688634172461306E-2</v>
      </c>
      <c r="Y38" s="72">
        <f ca="1">SIN(2*U38)</f>
        <v>0.65531352528202902</v>
      </c>
      <c r="Z38" s="72">
        <f ca="1">Y38*(COS(U38))^2</f>
        <v>8.015893639028572E-2</v>
      </c>
      <c r="AA38" s="72">
        <f ca="1">U38+(Y38/2)</f>
        <v>1.5411542820370085</v>
      </c>
      <c r="AB38" s="72">
        <f ca="1">(3*AA38+Z38)/4</f>
        <v>1.1759054456253279</v>
      </c>
      <c r="AC38" s="72">
        <f ca="1">(5*AB38+Z38*(COS(U38))^2)/3</f>
        <v>1.9631107966107286</v>
      </c>
      <c r="AD38" s="72">
        <f ca="1">Coef!$J$6*Coef!$J$9*(U38-(Coef!$J$10*AA38)+(Coef!$J$11*AB38)-(Coef!$J$12*AC38))</f>
        <v>7713270.2524814978</v>
      </c>
      <c r="AE38" s="72">
        <f ca="1">(T38-AD38)/V38</f>
        <v>1.40822430255505E-3</v>
      </c>
      <c r="AF38" s="72">
        <f ca="1">((Coef!$J$8*X38^2)/2)*(COS(U38))^2</f>
        <v>1.1753614269085245E-7</v>
      </c>
      <c r="AG38" s="72">
        <f ca="1">X38*(1-(AF38/3))</f>
        <v>1.6886341063027901E-2</v>
      </c>
      <c r="AH38" s="72">
        <f ca="1">AE38*(1-AF38)+U38</f>
        <v>1.2149057435330319</v>
      </c>
      <c r="AI38" s="72">
        <f ca="1">(EXP(AG38)-EXP(-AG38))/2</f>
        <v>1.6887143593648124E-2</v>
      </c>
      <c r="AJ38" s="72">
        <f ca="1">ATAN(AI38/COS(AH38))</f>
        <v>4.8429147509874204E-2</v>
      </c>
      <c r="AK38" s="72">
        <f ca="1">ATAN(COS(AJ38)*TAN(AH38))</f>
        <v>1.2145224322800086</v>
      </c>
      <c r="AL38" s="72">
        <f ca="1">U38+(1+Coef!$J$8*(COS(U38))^2-(3/2)*Coef!$J$8*SIN(U38)*COS(U38)*(AK38-U38))*(AK38-U38)</f>
        <v>1.2145232737237484</v>
      </c>
      <c r="AM38" s="33">
        <f t="shared" ca="1" si="9"/>
        <v>69.587057704782822</v>
      </c>
      <c r="AN38" s="33">
        <f t="shared" ca="1" si="10"/>
        <v>83.774785757732289</v>
      </c>
      <c r="AO38" s="48" t="str">
        <f ca="1">D38&amp;" "&amp;IF(AM38&gt;0,"N","S")&amp;" "&amp;R38&amp;" "&amp;LEFT(S38,7)</f>
        <v>44 N 607978 7722275</v>
      </c>
    </row>
    <row r="39" spans="1:41">
      <c r="A39" s="40" t="s">
        <v>933</v>
      </c>
      <c r="B39" s="72" t="str">
        <f t="shared" si="0"/>
        <v>35QMD8912839695</v>
      </c>
      <c r="C39" s="72">
        <f t="array" aca="1" ref="C39" ca="1">MATCH(TRUE,ISERROR(VALUE(MID(B39,ROW(INDIRECT("1:"&amp;LEN(B39))),1))),0)</f>
        <v>3</v>
      </c>
      <c r="D39" s="72">
        <f t="shared" ca="1" si="1"/>
        <v>35</v>
      </c>
      <c r="E39" s="72" t="str">
        <f t="shared" ca="1" si="2"/>
        <v>Q</v>
      </c>
      <c r="F39" s="72" t="str">
        <f t="shared" ca="1" si="3"/>
        <v>M</v>
      </c>
      <c r="G39" s="72" t="str">
        <f t="shared" ca="1" si="4"/>
        <v>D</v>
      </c>
      <c r="H39" s="72">
        <f t="shared" ca="1" si="5"/>
        <v>10</v>
      </c>
      <c r="I39" s="72">
        <f t="shared" ca="1" si="6"/>
        <v>89128</v>
      </c>
      <c r="J39" s="72">
        <f t="shared" ca="1" si="7"/>
        <v>39695</v>
      </c>
      <c r="K39" s="72">
        <f t="shared" ca="1" si="8"/>
        <v>206.80604746885038</v>
      </c>
      <c r="L39" s="72">
        <f ca="1">VLOOKUP(F39,Coef!$C$2:$F$25,4)</f>
        <v>4</v>
      </c>
      <c r="M39" s="31">
        <f ca="1">VLOOKUP(E39,Coef!$C$4:$D$23,2)</f>
        <v>13</v>
      </c>
      <c r="N39" s="31">
        <f ca="1">MOD(VLOOKUP(G39,Coef!$C$2:$G$21,5)+MOD(D39+1,2)*15,20)</f>
        <v>4</v>
      </c>
      <c r="O39" s="31">
        <f ca="1">VLOOKUP(M39,Coef!$A$27:$B$46,2)</f>
        <v>1.78</v>
      </c>
      <c r="P39" s="31">
        <f ca="1">VLOOKUP(M39,Coef!$A$27:$C$46,3)+N39/10-0.1</f>
        <v>0.30000000000000004</v>
      </c>
      <c r="Q39" s="31">
        <f ca="1">IF(P39+0.1&lt;O39,P39+2,P39)</f>
        <v>2.2999999999999998</v>
      </c>
      <c r="R39" s="72">
        <f ca="1">L39*100000+I39</f>
        <v>489128</v>
      </c>
      <c r="S39" s="72">
        <f ca="1">Q39*1000000+J39</f>
        <v>2339695</v>
      </c>
      <c r="T39" s="72">
        <f ca="1">IF(M39&lt;11,S39-10000000,S39)</f>
        <v>2339695</v>
      </c>
      <c r="U39" s="72">
        <f ca="1">T39/(6366197.724*0.9996)</f>
        <v>0.36766549736226828</v>
      </c>
      <c r="V39" s="72">
        <f ca="1">(Coef!$J$9/(1+Coef!$J$8*(COS(U39))^2)^0.5)*Coef!$J$6</f>
        <v>6378344.6078667333</v>
      </c>
      <c r="W39" s="72">
        <f ca="1">6*D39-183</f>
        <v>27</v>
      </c>
      <c r="X39" s="72">
        <f ca="1">(R39-500000)/V39</f>
        <v>-1.7045174991942292E-3</v>
      </c>
      <c r="Y39" s="72">
        <f ca="1">SIN(2*U39)</f>
        <v>0.67083266096536698</v>
      </c>
      <c r="Z39" s="72">
        <f ca="1">Y39*(COS(U39))^2</f>
        <v>0.58416401671860019</v>
      </c>
      <c r="AA39" s="72">
        <f ca="1">U39+(Y39/2)</f>
        <v>0.70308182784495177</v>
      </c>
      <c r="AB39" s="72">
        <f ca="1">(3*AA39+Z39)/4</f>
        <v>0.67335237506336387</v>
      </c>
      <c r="AC39" s="72">
        <f ca="1">(5*AB39+Z39*(COS(U39))^2)/3</f>
        <v>1.2918181524550421</v>
      </c>
      <c r="AD39" s="72">
        <f ca="1">Coef!$J$6*Coef!$J$9*(U39-(Coef!$J$10*AA39)+(Coef!$J$11*AB39)-(Coef!$J$12*AC39))</f>
        <v>2329416.7827094751</v>
      </c>
      <c r="AE39" s="72">
        <f ca="1">(T39-AD39)/V39</f>
        <v>1.6114239543984839E-3</v>
      </c>
      <c r="AF39" s="72">
        <f ca="1">((Coef!$J$8*X39^2)/2)*(COS(U39))^2</f>
        <v>8.5255224682198116E-9</v>
      </c>
      <c r="AG39" s="72">
        <f ca="1">X39*(1-(AF39/3))</f>
        <v>-1.7045174943502617E-3</v>
      </c>
      <c r="AH39" s="72">
        <f ca="1">AE39*(1-AF39)+U39</f>
        <v>0.36927692130292855</v>
      </c>
      <c r="AI39" s="72">
        <f ca="1">(EXP(AG39)-EXP(-AG39))/2</f>
        <v>-1.7045183197288982E-3</v>
      </c>
      <c r="AJ39" s="72">
        <f ca="1">ATAN(AI39/COS(AH39))</f>
        <v>-1.8277260320574684E-3</v>
      </c>
      <c r="AK39" s="72">
        <f ca="1">ATAN(COS(AJ39)*TAN(AH39))</f>
        <v>0.36927635906684747</v>
      </c>
      <c r="AL39" s="72">
        <f ca="1">U39+(1+Coef!$J$8*(COS(U39))^2-(3/2)*Coef!$J$8*SIN(U39)*COS(U39)*(AK39-U39))*(AK39-U39)</f>
        <v>0.36928580406632661</v>
      </c>
      <c r="AM39" s="33">
        <f t="shared" ca="1" si="9"/>
        <v>21.158518007095569</v>
      </c>
      <c r="AN39" s="33">
        <f t="shared" ca="1" si="10"/>
        <v>26.895279012256914</v>
      </c>
      <c r="AO39" s="48" t="str">
        <f ca="1">D39&amp;" "&amp;IF(AM39&gt;0,"N","S")&amp;" "&amp;R39&amp;" "&amp;LEFT(S39,7)</f>
        <v>35 N 489128 2339695</v>
      </c>
    </row>
    <row r="40" spans="1:41">
      <c r="A40" s="40" t="s">
        <v>934</v>
      </c>
      <c r="B40" s="72" t="str">
        <f t="shared" si="0"/>
        <v>3MWP9600612267</v>
      </c>
      <c r="C40" s="72">
        <f t="array" aca="1" ref="C40" ca="1">MATCH(TRUE,ISERROR(VALUE(MID(B40,ROW(INDIRECT("1:"&amp;LEN(B40))),1))),0)</f>
        <v>2</v>
      </c>
      <c r="D40" s="72">
        <f t="shared" ca="1" si="1"/>
        <v>3</v>
      </c>
      <c r="E40" s="72" t="str">
        <f t="shared" ca="1" si="2"/>
        <v>M</v>
      </c>
      <c r="F40" s="72" t="str">
        <f t="shared" ca="1" si="3"/>
        <v>W</v>
      </c>
      <c r="G40" s="72" t="str">
        <f t="shared" ca="1" si="4"/>
        <v>P</v>
      </c>
      <c r="H40" s="72">
        <f t="shared" ca="1" si="5"/>
        <v>10</v>
      </c>
      <c r="I40" s="72">
        <f t="shared" ca="1" si="6"/>
        <v>96006</v>
      </c>
      <c r="J40" s="72">
        <f t="shared" ca="1" si="7"/>
        <v>12267</v>
      </c>
      <c r="K40" s="72">
        <f t="shared" ca="1" si="8"/>
        <v>14.806047468850377</v>
      </c>
      <c r="L40" s="72">
        <f ca="1">VLOOKUP(F40,Coef!$C$2:$F$25,4)</f>
        <v>5</v>
      </c>
      <c r="M40" s="31">
        <f ca="1">VLOOKUP(E40,Coef!$C$4:$D$23,2)</f>
        <v>10</v>
      </c>
      <c r="N40" s="31">
        <f ca="1">MOD(VLOOKUP(G40,Coef!$C$2:$G$21,5)+MOD(D40+1,2)*15,20)</f>
        <v>14</v>
      </c>
      <c r="O40" s="31">
        <f ca="1">VLOOKUP(M40,Coef!$A$27:$B$46,2)</f>
        <v>9.11</v>
      </c>
      <c r="P40" s="31">
        <f ca="1">VLOOKUP(M40,Coef!$A$27:$C$46,3)+N40/10-0.1</f>
        <v>9.3000000000000007</v>
      </c>
      <c r="Q40" s="31">
        <f ca="1">IF(P40+0.1&lt;O40,P40+2,P40)</f>
        <v>9.3000000000000007</v>
      </c>
      <c r="R40" s="72">
        <f ca="1">L40*100000+I40</f>
        <v>596006</v>
      </c>
      <c r="S40" s="72">
        <f ca="1">Q40*1000000+J40</f>
        <v>9312267</v>
      </c>
      <c r="T40" s="72">
        <f ca="1">IF(M40&lt;11,S40-10000000,S40)</f>
        <v>-687733</v>
      </c>
      <c r="U40" s="72">
        <f ca="1">T40/(6366197.724*0.9996)</f>
        <v>-0.10807207584640086</v>
      </c>
      <c r="V40" s="72">
        <f ca="1">(Coef!$J$9/(1+Coef!$J$8*(COS(U40))^2)^0.5)*Coef!$J$6</f>
        <v>6375834.0364195341</v>
      </c>
      <c r="W40" s="72">
        <f ca="1">6*D40-183</f>
        <v>-165</v>
      </c>
      <c r="X40" s="72">
        <f ca="1">(R40-500000)/V40</f>
        <v>1.505779470601056E-2</v>
      </c>
      <c r="Y40" s="72">
        <f ca="1">SIN(2*U40)</f>
        <v>-0.21446509760741644</v>
      </c>
      <c r="Z40" s="72">
        <f ca="1">Y40*(COS(U40))^2</f>
        <v>-0.21196997344865123</v>
      </c>
      <c r="AA40" s="72">
        <f ca="1">U40+(Y40/2)</f>
        <v>-0.21530462465010908</v>
      </c>
      <c r="AB40" s="72">
        <f ca="1">(3*AA40+Z40)/4</f>
        <v>-0.2144709618497446</v>
      </c>
      <c r="AC40" s="72">
        <f ca="1">(5*AB40+Z40*(COS(U40))^2)/3</f>
        <v>-0.42728622908200564</v>
      </c>
      <c r="AD40" s="72">
        <f ca="1">Coef!$J$6*Coef!$J$9*(U40-(Coef!$J$10*AA40)+(Coef!$J$11*AB40)-(Coef!$J$12*AC40))</f>
        <v>-684436.89772949414</v>
      </c>
      <c r="AE40" s="72">
        <f ca="1">(T40-AD40)/V40</f>
        <v>-5.1696801574164608E-4</v>
      </c>
      <c r="AF40" s="72">
        <f ca="1">((Coef!$J$8*X40^2)/2)*(COS(U40))^2</f>
        <v>7.5515818947252118E-7</v>
      </c>
      <c r="AG40" s="72">
        <f ca="1">X40*(1-(AF40/3))</f>
        <v>1.5057790915671564E-2</v>
      </c>
      <c r="AH40" s="72">
        <f ca="1">AE40*(1-AF40)+U40</f>
        <v>-0.10858904347174987</v>
      </c>
      <c r="AI40" s="72">
        <f ca="1">(EXP(AG40)-EXP(-AG40))/2</f>
        <v>1.5058359948681155E-2</v>
      </c>
      <c r="AJ40" s="72">
        <f ca="1">ATAN(AI40/COS(AH40))</f>
        <v>1.5146420802288512E-2</v>
      </c>
      <c r="AK40" s="72">
        <f ca="1">ATAN(COS(AJ40)*TAN(AH40))</f>
        <v>-0.10857668545057449</v>
      </c>
      <c r="AL40" s="72">
        <f ca="1">U40+(1+Coef!$J$8*(COS(U40))^2-(3/2)*Coef!$J$8*SIN(U40)*COS(U40)*(AK40-U40))*(AK40-U40)</f>
        <v>-0.10858004642365859</v>
      </c>
      <c r="AM40" s="33">
        <f t="shared" ca="1" si="9"/>
        <v>-6.2211783994101859</v>
      </c>
      <c r="AN40" s="33">
        <f t="shared" ca="1" si="10"/>
        <v>-164.1321740132997</v>
      </c>
      <c r="AO40" s="48" t="str">
        <f ca="1">D40&amp;" "&amp;IF(AM40&gt;0,"N","S")&amp;" "&amp;R40&amp;" "&amp;LEFT(S40,7)</f>
        <v>3 S 596006 9312267</v>
      </c>
    </row>
    <row r="41" spans="1:41">
      <c r="A41" s="30" t="s">
        <v>935</v>
      </c>
      <c r="B41" s="72" t="str">
        <f t="shared" si="0"/>
        <v>41PNP0063425175</v>
      </c>
      <c r="C41" s="72">
        <f t="array" aca="1" ref="C41" ca="1">MATCH(TRUE,ISERROR(VALUE(MID(B41,ROW(INDIRECT("1:"&amp;LEN(B41))),1))),0)</f>
        <v>3</v>
      </c>
      <c r="D41" s="72">
        <f t="shared" ca="1" si="1"/>
        <v>41</v>
      </c>
      <c r="E41" s="72" t="str">
        <f t="shared" ca="1" si="2"/>
        <v>P</v>
      </c>
      <c r="F41" s="72" t="str">
        <f t="shared" ca="1" si="3"/>
        <v>N</v>
      </c>
      <c r="G41" s="72" t="str">
        <f t="shared" ca="1" si="4"/>
        <v>P</v>
      </c>
      <c r="H41" s="72">
        <f t="shared" ca="1" si="5"/>
        <v>10</v>
      </c>
      <c r="I41" s="72">
        <f t="shared" ca="1" si="6"/>
        <v>634</v>
      </c>
      <c r="J41" s="72">
        <f t="shared" ca="1" si="7"/>
        <v>25175</v>
      </c>
      <c r="K41" s="72">
        <f t="shared" ca="1" si="8"/>
        <v>242.80604746885038</v>
      </c>
      <c r="L41" s="72">
        <f ca="1">VLOOKUP(F41,Coef!$C$2:$F$25,4)</f>
        <v>5</v>
      </c>
      <c r="M41" s="31">
        <f ca="1">VLOOKUP(E41,Coef!$C$4:$D$23,2)</f>
        <v>12</v>
      </c>
      <c r="N41" s="31">
        <f ca="1">MOD(VLOOKUP(G41,Coef!$C$2:$G$21,5)+MOD(D41+1,2)*15,20)</f>
        <v>14</v>
      </c>
      <c r="O41" s="31">
        <f ca="1">VLOOKUP(M41,Coef!$A$27:$B$46,2)</f>
        <v>0.89</v>
      </c>
      <c r="P41" s="31">
        <f ca="1">VLOOKUP(M41,Coef!$A$27:$C$46,3)+N41/10-0.1</f>
        <v>1.2999999999999998</v>
      </c>
      <c r="Q41" s="31">
        <f ca="1">IF(P41+0.1&lt;O41,P41+2,P41)</f>
        <v>1.2999999999999998</v>
      </c>
      <c r="R41" s="72">
        <f ca="1">L41*100000+I41</f>
        <v>500634</v>
      </c>
      <c r="S41" s="72">
        <f ca="1">Q41*1000000+J41</f>
        <v>1325174.9999999998</v>
      </c>
      <c r="T41" s="72">
        <f ca="1">IF(M41&lt;11,S41-10000000,S41)</f>
        <v>1325174.9999999998</v>
      </c>
      <c r="U41" s="72">
        <f ca="1">T41/(6366197.724*0.9996)</f>
        <v>0.2082412987449406</v>
      </c>
      <c r="V41" s="72">
        <f ca="1">(Coef!$J$9/(1+Coef!$J$8*(COS(U41))^2)^0.5)*Coef!$J$6</f>
        <v>6376498.0514449961</v>
      </c>
      <c r="W41" s="72">
        <f ca="1">6*D41-183</f>
        <v>63</v>
      </c>
      <c r="X41" s="72">
        <f ca="1">(R41-500000)/V41</f>
        <v>9.9427616049584997E-5</v>
      </c>
      <c r="Y41" s="72">
        <f ca="1">SIN(2*U41)</f>
        <v>0.40454623592342959</v>
      </c>
      <c r="Z41" s="72">
        <f ca="1">Y41*(COS(U41))^2</f>
        <v>0.38725543353887071</v>
      </c>
      <c r="AA41" s="72">
        <f ca="1">U41+(Y41/2)</f>
        <v>0.41051441670665539</v>
      </c>
      <c r="AB41" s="72">
        <f ca="1">(3*AA41+Z41)/4</f>
        <v>0.40469967091470921</v>
      </c>
      <c r="AC41" s="72">
        <f ca="1">(5*AB41+Z41*(COS(U41))^2)/3</f>
        <v>0.79806733861086199</v>
      </c>
      <c r="AD41" s="72">
        <f ca="1">Coef!$J$6*Coef!$J$9*(U41-(Coef!$J$10*AA41)+(Coef!$J$11*AB41)-(Coef!$J$12*AC41))</f>
        <v>1318962.1932821558</v>
      </c>
      <c r="AE41" s="72">
        <f ca="1">(T41-AD41)/V41</f>
        <v>9.7432896046068418E-4</v>
      </c>
      <c r="AF41" s="72">
        <f ca="1">((Coef!$J$8*X41^2)/2)*(COS(U41))^2</f>
        <v>3.1888998534426281E-11</v>
      </c>
      <c r="AG41" s="72">
        <f ca="1">X41*(1-(AF41/3))</f>
        <v>9.9427616048528104E-5</v>
      </c>
      <c r="AH41" s="72">
        <f ca="1">AE41*(1-AF41)+U41</f>
        <v>0.20921562770537022</v>
      </c>
      <c r="AI41" s="72">
        <f ca="1">(EXP(AG41)-EXP(-AG41))/2</f>
        <v>9.9427616212288683E-5</v>
      </c>
      <c r="AJ41" s="72">
        <f ca="1">ATAN(AI41/COS(AH41))</f>
        <v>1.0164405349494275E-4</v>
      </c>
      <c r="AK41" s="72">
        <f ca="1">ATAN(COS(AJ41)*TAN(AH41))</f>
        <v>0.20921562665587556</v>
      </c>
      <c r="AL41" s="72">
        <f ca="1">U41+(1+Coef!$J$8*(COS(U41))^2-(3/2)*Coef!$J$8*SIN(U41)*COS(U41)*(AK41-U41))*(AK41-U41)</f>
        <v>0.20922191053507003</v>
      </c>
      <c r="AM41" s="33">
        <f t="shared" ca="1" si="9"/>
        <v>11.987532455323207</v>
      </c>
      <c r="AN41" s="33">
        <f t="shared" ca="1" si="10"/>
        <v>63.005823775277861</v>
      </c>
      <c r="AO41" s="48" t="str">
        <f ca="1">D41&amp;" "&amp;IF(AM41&gt;0,"N","S")&amp;" "&amp;R41&amp;" "&amp;LEFT(S41,7)</f>
        <v>41 N 500634 1325175</v>
      </c>
    </row>
    <row r="42" spans="1:41">
      <c r="A42" s="30" t="s">
        <v>936</v>
      </c>
      <c r="B42" s="72" t="str">
        <f t="shared" si="0"/>
        <v>9EUS6264637501</v>
      </c>
      <c r="C42" s="72">
        <f t="array" aca="1" ref="C42" ca="1">MATCH(TRUE,ISERROR(VALUE(MID(B42,ROW(INDIRECT("1:"&amp;LEN(B42))),1))),0)</f>
        <v>2</v>
      </c>
      <c r="D42" s="72">
        <f t="shared" ca="1" si="1"/>
        <v>9</v>
      </c>
      <c r="E42" s="72" t="str">
        <f t="shared" ca="1" si="2"/>
        <v>E</v>
      </c>
      <c r="F42" s="72" t="str">
        <f t="shared" ca="1" si="3"/>
        <v>U</v>
      </c>
      <c r="G42" s="72" t="str">
        <f t="shared" ca="1" si="4"/>
        <v>S</v>
      </c>
      <c r="H42" s="72">
        <f t="shared" ca="1" si="5"/>
        <v>10</v>
      </c>
      <c r="I42" s="72">
        <f t="shared" ca="1" si="6"/>
        <v>62646</v>
      </c>
      <c r="J42" s="72">
        <f t="shared" ca="1" si="7"/>
        <v>37501</v>
      </c>
      <c r="K42" s="72">
        <f t="shared" ca="1" si="8"/>
        <v>50.80604746885038</v>
      </c>
      <c r="L42" s="72">
        <f ca="1">VLOOKUP(F42,Coef!$C$2:$F$25,4)</f>
        <v>3</v>
      </c>
      <c r="M42" s="31">
        <f ca="1">VLOOKUP(E42,Coef!$C$4:$D$23,2)</f>
        <v>3</v>
      </c>
      <c r="N42" s="31">
        <f ca="1">MOD(VLOOKUP(G42,Coef!$C$2:$G$21,5)+MOD(D42+1,2)*15,20)</f>
        <v>17</v>
      </c>
      <c r="O42" s="31">
        <f ca="1">VLOOKUP(M42,Coef!$A$27:$B$46,2)</f>
        <v>2.8800000000000003</v>
      </c>
      <c r="P42" s="31">
        <f ca="1">VLOOKUP(M42,Coef!$A$27:$C$46,3)+N42/10-0.1</f>
        <v>3.6</v>
      </c>
      <c r="Q42" s="31">
        <f ca="1">IF(P42+0.1&lt;O42,P42+2,P42)</f>
        <v>3.6</v>
      </c>
      <c r="R42" s="72">
        <f ca="1">L42*100000+I42</f>
        <v>362646</v>
      </c>
      <c r="S42" s="72">
        <f ca="1">Q42*1000000+J42</f>
        <v>3637501</v>
      </c>
      <c r="T42" s="72">
        <f ca="1">IF(M42&lt;11,S42-10000000,S42)</f>
        <v>-6362499</v>
      </c>
      <c r="U42" s="72">
        <f ca="1">T42/(6366197.724*0.9996)</f>
        <v>-0.99981893336607319</v>
      </c>
      <c r="V42" s="72">
        <f ca="1">(Coef!$J$9/(1+Coef!$J$8*(COS(U42))^2)^0.5)*Coef!$J$6</f>
        <v>6390746.6353262328</v>
      </c>
      <c r="W42" s="72">
        <f ca="1">6*D42-183</f>
        <v>-129</v>
      </c>
      <c r="X42" s="72">
        <f ca="1">(R42-500000)/V42</f>
        <v>-2.1492637376788824E-2</v>
      </c>
      <c r="Y42" s="72">
        <f ca="1">SIN(2*U42)</f>
        <v>-0.90944806781335297</v>
      </c>
      <c r="Z42" s="72">
        <f ca="1">Y42*(COS(U42))^2</f>
        <v>-0.26564181274329268</v>
      </c>
      <c r="AA42" s="72">
        <f ca="1">U42+(Y42/2)</f>
        <v>-1.4545429672727497</v>
      </c>
      <c r="AB42" s="72">
        <f ca="1">(3*AA42+Z42)/4</f>
        <v>-1.1573176786403854</v>
      </c>
      <c r="AC42" s="72">
        <f ca="1">(5*AB42+Z42*(COS(U42))^2)/3</f>
        <v>-1.9547266797868961</v>
      </c>
      <c r="AD42" s="72">
        <f ca="1">Coef!$J$6*Coef!$J$9*(U42-(Coef!$J$10*AA42)+(Coef!$J$11*AB42)-(Coef!$J$12*AC42))</f>
        <v>-6349156.6049705334</v>
      </c>
      <c r="AE42" s="72">
        <f ca="1">(T42-AD42)/V42</f>
        <v>-2.0877677978522304E-3</v>
      </c>
      <c r="AF42" s="72">
        <f ca="1">((Coef!$J$8*X42^2)/2)*(COS(U42))^2</f>
        <v>4.5466908477345839E-7</v>
      </c>
      <c r="AG42" s="72">
        <f ca="1">X42*(1-(AF42/3))</f>
        <v>-2.1492634119442904E-2</v>
      </c>
      <c r="AH42" s="72">
        <f ca="1">AE42*(1-AF42)+U42</f>
        <v>-1.001906700214682</v>
      </c>
      <c r="AI42" s="72">
        <f ca="1">(EXP(AG42)-EXP(-AG42))/2</f>
        <v>-2.1494288851638621E-2</v>
      </c>
      <c r="AJ42" s="72">
        <f ca="1">ATAN(AI42/COS(AH42))</f>
        <v>-3.9879370733166372E-2</v>
      </c>
      <c r="AK42" s="72">
        <f ca="1">ATAN(COS(AJ42)*TAN(AH42))</f>
        <v>-1.0015456493554522</v>
      </c>
      <c r="AL42" s="72">
        <f ca="1">U42+(1+Coef!$J$8*(COS(U42))^2-(3/2)*Coef!$J$8*SIN(U42)*COS(U42)*(AK42-U42))*(AK42-U42)</f>
        <v>-1.0015490347727489</v>
      </c>
      <c r="AM42" s="33">
        <f t="shared" ca="1" si="9"/>
        <v>-57.384532667879839</v>
      </c>
      <c r="AN42" s="33">
        <f t="shared" ca="1" si="10"/>
        <v>-131.28491963264796</v>
      </c>
      <c r="AO42" s="48" t="str">
        <f ca="1">D42&amp;" "&amp;IF(AM42&gt;0,"N","S")&amp;" "&amp;R42&amp;" "&amp;LEFT(S42,7)</f>
        <v>9 S 362646 3637501</v>
      </c>
    </row>
    <row r="43" spans="1:41">
      <c r="A43" s="30" t="s">
        <v>937</v>
      </c>
      <c r="B43" s="72" t="str">
        <f t="shared" si="0"/>
        <v>59JPG1461662529</v>
      </c>
      <c r="C43" s="72">
        <f t="array" aca="1" ref="C43" ca="1">MATCH(TRUE,ISERROR(VALUE(MID(B43,ROW(INDIRECT("1:"&amp;LEN(B43))),1))),0)</f>
        <v>3</v>
      </c>
      <c r="D43" s="72">
        <f t="shared" ca="1" si="1"/>
        <v>59</v>
      </c>
      <c r="E43" s="72" t="str">
        <f t="shared" ca="1" si="2"/>
        <v>J</v>
      </c>
      <c r="F43" s="72" t="str">
        <f t="shared" ca="1" si="3"/>
        <v>P</v>
      </c>
      <c r="G43" s="72" t="str">
        <f t="shared" ca="1" si="4"/>
        <v>G</v>
      </c>
      <c r="H43" s="72">
        <f t="shared" ca="1" si="5"/>
        <v>10</v>
      </c>
      <c r="I43" s="72">
        <f t="shared" ca="1" si="6"/>
        <v>14616</v>
      </c>
      <c r="J43" s="72">
        <f t="shared" ca="1" si="7"/>
        <v>62529</v>
      </c>
      <c r="K43" s="72">
        <f t="shared" ca="1" si="8"/>
        <v>350.80604746885035</v>
      </c>
      <c r="L43" s="72">
        <f ca="1">VLOOKUP(F43,Coef!$C$2:$F$25,4)</f>
        <v>6</v>
      </c>
      <c r="M43" s="31">
        <f ca="1">VLOOKUP(E43,Coef!$C$4:$D$23,2)</f>
        <v>7</v>
      </c>
      <c r="N43" s="31">
        <f ca="1">MOD(VLOOKUP(G43,Coef!$C$2:$G$21,5)+MOD(D43+1,2)*15,20)</f>
        <v>7</v>
      </c>
      <c r="O43" s="31">
        <f ca="1">VLOOKUP(M43,Coef!$A$27:$B$46,2)</f>
        <v>6.4399999999999995</v>
      </c>
      <c r="P43" s="31">
        <f ca="1">VLOOKUP(M43,Coef!$A$27:$C$46,3)+N43/10-0.1</f>
        <v>6.6000000000000005</v>
      </c>
      <c r="Q43" s="31">
        <f ca="1">IF(P43+0.1&lt;O43,P43+2,P43)</f>
        <v>6.6000000000000005</v>
      </c>
      <c r="R43" s="72">
        <f ca="1">L43*100000+I43</f>
        <v>614616</v>
      </c>
      <c r="S43" s="72">
        <f ca="1">Q43*1000000+J43</f>
        <v>6662529.0000000009</v>
      </c>
      <c r="T43" s="72">
        <f ca="1">IF(M43&lt;11,S43-10000000,S43)</f>
        <v>-3337470.9999999991</v>
      </c>
      <c r="U43" s="72">
        <f ca="1">T43/(6366197.724*0.9996)</f>
        <v>-0.52445850213260559</v>
      </c>
      <c r="V43" s="72">
        <f ca="1">(Coef!$J$9/(1+Coef!$J$8*(COS(U43))^2)^0.5)*Coef!$J$6</f>
        <v>6380943.4620638117</v>
      </c>
      <c r="W43" s="72">
        <f ca="1">6*D43-183</f>
        <v>171</v>
      </c>
      <c r="X43" s="72">
        <f ca="1">(R43-500000)/V43</f>
        <v>1.796223406168989E-2</v>
      </c>
      <c r="Y43" s="72">
        <f ca="1">SIN(2*U43)</f>
        <v>-0.86688384968521026</v>
      </c>
      <c r="Z43" s="72">
        <f ca="1">Y43*(COS(U43))^2</f>
        <v>-0.64951713315987081</v>
      </c>
      <c r="AA43" s="72">
        <f ca="1">U43+(Y43/2)</f>
        <v>-0.95790042697521072</v>
      </c>
      <c r="AB43" s="72">
        <f ca="1">(3*AA43+Z43)/4</f>
        <v>-0.88080460352137568</v>
      </c>
      <c r="AC43" s="72">
        <f ca="1">(5*AB43+Z43*(COS(U43))^2)/3</f>
        <v>-1.6302256776433888</v>
      </c>
      <c r="AD43" s="72">
        <f ca="1">Coef!$J$6*Coef!$J$9*(U43-(Coef!$J$10*AA43)+(Coef!$J$11*AB43)-(Coef!$J$12*AC43))</f>
        <v>-3324243.6240355568</v>
      </c>
      <c r="AE43" s="72">
        <f ca="1">(T43-AD43)/V43</f>
        <v>-2.072949876939372E-3</v>
      </c>
      <c r="AF43" s="72">
        <f ca="1">((Coef!$J$8*X43^2)/2)*(COS(U43))^2</f>
        <v>8.1460650564099948E-7</v>
      </c>
      <c r="AG43" s="72">
        <f ca="1">X43*(1-(AF43/3))</f>
        <v>1.796222918430565E-2</v>
      </c>
      <c r="AH43" s="72">
        <f ca="1">AE43*(1-AF43)+U43</f>
        <v>-0.52653145032090654</v>
      </c>
      <c r="AI43" s="72">
        <f ca="1">(EXP(AG43)-EXP(-AG43))/2</f>
        <v>1.7963195093846251E-2</v>
      </c>
      <c r="AJ43" s="72">
        <f ca="1">ATAN(AI43/COS(AH43))</f>
        <v>2.0774391112445785E-2</v>
      </c>
      <c r="AK43" s="72">
        <f ca="1">ATAN(COS(AJ43)*TAN(AH43))</f>
        <v>-0.5264376949763897</v>
      </c>
      <c r="AL43" s="72">
        <f ca="1">U43+(1+Coef!$J$8*(COS(U43))^2-(3/2)*Coef!$J$8*SIN(U43)*COS(U43)*(AK43-U43))*(AK43-U43)</f>
        <v>-0.52644767194865627</v>
      </c>
      <c r="AM43" s="33">
        <f t="shared" ca="1" si="9"/>
        <v>-30.163229737145706</v>
      </c>
      <c r="AN43" s="33">
        <f t="shared" ca="1" si="10"/>
        <v>172.19028493269724</v>
      </c>
      <c r="AO43" s="48" t="str">
        <f ca="1">D43&amp;" "&amp;IF(AM43&gt;0,"N","S")&amp;" "&amp;R43&amp;" "&amp;LEFT(S43,7)</f>
        <v>59 S 614616 6662529</v>
      </c>
    </row>
    <row r="44" spans="1:41">
      <c r="A44" s="30" t="s">
        <v>938</v>
      </c>
      <c r="B44" s="72" t="str">
        <f t="shared" si="0"/>
        <v>13FFD9923974716</v>
      </c>
      <c r="C44" s="72">
        <f t="array" aca="1" ref="C44" ca="1">MATCH(TRUE,ISERROR(VALUE(MID(B44,ROW(INDIRECT("1:"&amp;LEN(B44))),1))),0)</f>
        <v>3</v>
      </c>
      <c r="D44" s="72">
        <f t="shared" ca="1" si="1"/>
        <v>13</v>
      </c>
      <c r="E44" s="72" t="str">
        <f t="shared" ca="1" si="2"/>
        <v>F</v>
      </c>
      <c r="F44" s="72" t="str">
        <f t="shared" ca="1" si="3"/>
        <v>F</v>
      </c>
      <c r="G44" s="72" t="str">
        <f t="shared" ca="1" si="4"/>
        <v>D</v>
      </c>
      <c r="H44" s="72">
        <f t="shared" ca="1" si="5"/>
        <v>10</v>
      </c>
      <c r="I44" s="72">
        <f t="shared" ca="1" si="6"/>
        <v>99239</v>
      </c>
      <c r="J44" s="72">
        <f t="shared" ca="1" si="7"/>
        <v>74716</v>
      </c>
      <c r="K44" s="72">
        <f t="shared" ca="1" si="8"/>
        <v>74.80604746885038</v>
      </c>
      <c r="L44" s="72">
        <f ca="1">VLOOKUP(F44,Coef!$C$2:$F$25,4)</f>
        <v>6</v>
      </c>
      <c r="M44" s="31">
        <f ca="1">VLOOKUP(E44,Coef!$C$4:$D$23,2)</f>
        <v>4</v>
      </c>
      <c r="N44" s="31">
        <f ca="1">MOD(VLOOKUP(G44,Coef!$C$2:$G$21,5)+MOD(D44+1,2)*15,20)</f>
        <v>4</v>
      </c>
      <c r="O44" s="31">
        <f ca="1">VLOOKUP(M44,Coef!$A$27:$B$46,2)</f>
        <v>3.7700000000000005</v>
      </c>
      <c r="P44" s="31">
        <f ca="1">VLOOKUP(M44,Coef!$A$27:$C$46,3)+N44/10-0.1</f>
        <v>2.2999999999999998</v>
      </c>
      <c r="Q44" s="31">
        <f ca="1">IF(P44+0.1&lt;O44,P44+2,P44)</f>
        <v>4.3</v>
      </c>
      <c r="R44" s="72">
        <f ca="1">L44*100000+I44</f>
        <v>699239</v>
      </c>
      <c r="S44" s="72">
        <f ca="1">Q44*1000000+J44</f>
        <v>4374716</v>
      </c>
      <c r="T44" s="72">
        <f ca="1">IF(M44&lt;11,S44-10000000,S44)</f>
        <v>-5625284</v>
      </c>
      <c r="U44" s="72">
        <f ca="1">T44/(6366197.724*0.9996)</f>
        <v>-0.88397113284595208</v>
      </c>
      <c r="V44" s="72">
        <f ca="1">(Coef!$J$9/(1+Coef!$J$8*(COS(U44))^2)^0.5)*Coef!$J$6</f>
        <v>6388384.3055255078</v>
      </c>
      <c r="W44" s="72">
        <f ca="1">6*D44-183</f>
        <v>-105</v>
      </c>
      <c r="X44" s="72">
        <f ca="1">(R44-500000)/V44</f>
        <v>3.1187697932898641E-2</v>
      </c>
      <c r="Y44" s="72">
        <f ca="1">SIN(2*U44)</f>
        <v>-0.98062959983664388</v>
      </c>
      <c r="Z44" s="72">
        <f ca="1">Y44*(COS(U44))^2</f>
        <v>-0.39427617541305809</v>
      </c>
      <c r="AA44" s="72">
        <f ca="1">U44+(Y44/2)</f>
        <v>-1.374285932764274</v>
      </c>
      <c r="AB44" s="72">
        <f ca="1">(3*AA44+Z44)/4</f>
        <v>-1.1292834934264699</v>
      </c>
      <c r="AC44" s="72">
        <f ca="1">(5*AB44+Z44*(COS(U44))^2)/3</f>
        <v>-1.9349806167898846</v>
      </c>
      <c r="AD44" s="72">
        <f ca="1">Coef!$J$6*Coef!$J$9*(U44-(Coef!$J$10*AA44)+(Coef!$J$11*AB44)-(Coef!$J$12*AC44))</f>
        <v>-5610661.773824024</v>
      </c>
      <c r="AE44" s="72">
        <f ca="1">(T44-AD44)/V44</f>
        <v>-2.2888770425612587E-3</v>
      </c>
      <c r="AF44" s="72">
        <f ca="1">((Coef!$J$8*X44^2)/2)*(COS(U44))^2</f>
        <v>1.3178307818327205E-6</v>
      </c>
      <c r="AG44" s="72">
        <f ca="1">X44*(1-(AF44/3))</f>
        <v>3.1187684232862525E-2</v>
      </c>
      <c r="AH44" s="72">
        <f ca="1">AE44*(1-AF44)+U44</f>
        <v>-0.88626000687216067</v>
      </c>
      <c r="AI44" s="72">
        <f ca="1">(EXP(AG44)-EXP(-AG44))/2</f>
        <v>3.1192740374790251E-2</v>
      </c>
      <c r="AJ44" s="72">
        <f ca="1">ATAN(AI44/COS(AH44))</f>
        <v>4.9291144913143375E-2</v>
      </c>
      <c r="AK44" s="72">
        <f ca="1">ATAN(COS(AJ44)*TAN(AH44))</f>
        <v>-0.88566460568768735</v>
      </c>
      <c r="AL44" s="72">
        <f ca="1">U44+(1+Coef!$J$8*(COS(U44))^2-(3/2)*Coef!$J$8*SIN(U44)*COS(U44)*(AK44-U44))*(AK44-U44)</f>
        <v>-0.88566918029488706</v>
      </c>
      <c r="AM44" s="33">
        <f t="shared" ca="1" si="9"/>
        <v>-50.745106075708208</v>
      </c>
      <c r="AN44" s="33">
        <f t="shared" ca="1" si="10"/>
        <v>-102.17582542910915</v>
      </c>
      <c r="AO44" s="48" t="str">
        <f ca="1">D44&amp;" "&amp;IF(AM44&gt;0,"N","S")&amp;" "&amp;R44&amp;" "&amp;LEFT(S44,7)</f>
        <v>13 S 699239 4374716</v>
      </c>
    </row>
    <row r="45" spans="1:41">
      <c r="A45" s="30" t="s">
        <v>939</v>
      </c>
      <c r="B45" s="72" t="str">
        <f t="shared" si="0"/>
        <v>37RDQ3356529933</v>
      </c>
      <c r="C45" s="72">
        <f t="array" aca="1" ref="C45" ca="1">MATCH(TRUE,ISERROR(VALUE(MID(B45,ROW(INDIRECT("1:"&amp;LEN(B45))),1))),0)</f>
        <v>3</v>
      </c>
      <c r="D45" s="72">
        <f t="shared" ca="1" si="1"/>
        <v>37</v>
      </c>
      <c r="E45" s="72" t="str">
        <f t="shared" ca="1" si="2"/>
        <v>R</v>
      </c>
      <c r="F45" s="72" t="str">
        <f t="shared" ca="1" si="3"/>
        <v>D</v>
      </c>
      <c r="G45" s="72" t="str">
        <f t="shared" ca="1" si="4"/>
        <v>Q</v>
      </c>
      <c r="H45" s="72">
        <f t="shared" ca="1" si="5"/>
        <v>10</v>
      </c>
      <c r="I45" s="72">
        <f t="shared" ca="1" si="6"/>
        <v>33565</v>
      </c>
      <c r="J45" s="72">
        <f t="shared" ca="1" si="7"/>
        <v>29933</v>
      </c>
      <c r="K45" s="72">
        <f t="shared" ca="1" si="8"/>
        <v>218.80604746885038</v>
      </c>
      <c r="L45" s="72">
        <f ca="1">VLOOKUP(F45,Coef!$C$2:$F$25,4)</f>
        <v>4</v>
      </c>
      <c r="M45" s="31">
        <f ca="1">VLOOKUP(E45,Coef!$C$4:$D$23,2)</f>
        <v>14</v>
      </c>
      <c r="N45" s="31">
        <f ca="1">MOD(VLOOKUP(G45,Coef!$C$2:$G$21,5)+MOD(D45+1,2)*15,20)</f>
        <v>15</v>
      </c>
      <c r="O45" s="31">
        <f ca="1">VLOOKUP(M45,Coef!$A$27:$B$46,2)</f>
        <v>2.67</v>
      </c>
      <c r="P45" s="31">
        <f ca="1">VLOOKUP(M45,Coef!$A$27:$C$46,3)+N45/10-0.1</f>
        <v>3.4</v>
      </c>
      <c r="Q45" s="31">
        <f ca="1">IF(P45+0.1&lt;O45,P45+2,P45)</f>
        <v>3.4</v>
      </c>
      <c r="R45" s="72">
        <f ca="1">L45*100000+I45</f>
        <v>433565</v>
      </c>
      <c r="S45" s="72">
        <f ca="1">Q45*1000000+J45</f>
        <v>3429933</v>
      </c>
      <c r="T45" s="72">
        <f ca="1">IF(M45&lt;11,S45-10000000,S45)</f>
        <v>3429933</v>
      </c>
      <c r="U45" s="72">
        <f ca="1">T45/(6366197.724*0.9996)</f>
        <v>0.53898821101222893</v>
      </c>
      <c r="V45" s="72">
        <f ca="1">(Coef!$J$9/(1+Coef!$J$8*(COS(U45))^2)^0.5)*Coef!$J$6</f>
        <v>6381215.16430132</v>
      </c>
      <c r="W45" s="72">
        <f ca="1">6*D45-183</f>
        <v>39</v>
      </c>
      <c r="X45" s="72">
        <f ca="1">(R45-500000)/V45</f>
        <v>-1.0411026472145916E-2</v>
      </c>
      <c r="Y45" s="72">
        <f ca="1">SIN(2*U45)</f>
        <v>0.88100223208917772</v>
      </c>
      <c r="Z45" s="72">
        <f ca="1">Y45*(COS(U45))^2</f>
        <v>0.64890752778068972</v>
      </c>
      <c r="AA45" s="72">
        <f ca="1">U45+(Y45/2)</f>
        <v>0.97948932705681779</v>
      </c>
      <c r="AB45" s="72">
        <f ca="1">(3*AA45+Z45)/4</f>
        <v>0.8968438772377858</v>
      </c>
      <c r="AC45" s="72">
        <f ca="1">(5*AB45+Z45*(COS(U45))^2)/3</f>
        <v>1.6540587181236335</v>
      </c>
      <c r="AD45" s="72">
        <f ca="1">Coef!$J$6*Coef!$J$9*(U45-(Coef!$J$10*AA45)+(Coef!$J$11*AB45)-(Coef!$J$12*AC45))</f>
        <v>3416496.9379651556</v>
      </c>
      <c r="AE45" s="72">
        <f ca="1">(T45-AD45)/V45</f>
        <v>2.1055648005743961E-3</v>
      </c>
      <c r="AF45" s="72">
        <f ca="1">((Coef!$J$8*X45^2)/2)*(COS(U45))^2</f>
        <v>2.6902359823367891E-7</v>
      </c>
      <c r="AG45" s="72">
        <f ca="1">X45*(1-(AF45/3))</f>
        <v>-1.0411025538541981E-2</v>
      </c>
      <c r="AH45" s="72">
        <f ca="1">AE45*(1-AF45)+U45</f>
        <v>0.54109377524635671</v>
      </c>
      <c r="AI45" s="72">
        <f ca="1">(EXP(AG45)-EXP(-AG45))/2</f>
        <v>-1.0411213613788106E-2</v>
      </c>
      <c r="AJ45" s="72">
        <f ca="1">ATAN(AI45/COS(AH45))</f>
        <v>-1.2145776625036181E-2</v>
      </c>
      <c r="AK45" s="72">
        <f ca="1">ATAN(COS(AJ45)*TAN(AH45))</f>
        <v>0.5410612104824194</v>
      </c>
      <c r="AL45" s="72">
        <f ca="1">U45+(1+Coef!$J$8*(COS(U45))^2-(3/2)*Coef!$J$8*SIN(U45)*COS(U45)*(AK45-U45))*(AK45-U45)</f>
        <v>0.54107148175072384</v>
      </c>
      <c r="AM45" s="33">
        <f t="shared" ca="1" si="9"/>
        <v>31.001112319206218</v>
      </c>
      <c r="AN45" s="33">
        <f t="shared" ca="1" si="10"/>
        <v>38.304098260476778</v>
      </c>
      <c r="AO45" s="48" t="str">
        <f ca="1">D45&amp;" "&amp;IF(AM45&gt;0,"N","S")&amp;" "&amp;R45&amp;" "&amp;LEFT(S45,7)</f>
        <v>37 N 433565 3429933</v>
      </c>
    </row>
    <row r="46" spans="1:41">
      <c r="A46" s="30" t="s">
        <v>940</v>
      </c>
      <c r="B46" s="72" t="str">
        <f t="shared" si="0"/>
        <v>22WDE8962172382</v>
      </c>
      <c r="C46" s="72">
        <f t="array" aca="1" ref="C46" ca="1">MATCH(TRUE,ISERROR(VALUE(MID(B46,ROW(INDIRECT("1:"&amp;LEN(B46))),1))),0)</f>
        <v>3</v>
      </c>
      <c r="D46" s="72">
        <f t="shared" ca="1" si="1"/>
        <v>22</v>
      </c>
      <c r="E46" s="72" t="str">
        <f t="shared" ca="1" si="2"/>
        <v>W</v>
      </c>
      <c r="F46" s="72" t="str">
        <f t="shared" ca="1" si="3"/>
        <v>D</v>
      </c>
      <c r="G46" s="72" t="str">
        <f t="shared" ca="1" si="4"/>
        <v>E</v>
      </c>
      <c r="H46" s="72">
        <f t="shared" ca="1" si="5"/>
        <v>10</v>
      </c>
      <c r="I46" s="72">
        <f t="shared" ca="1" si="6"/>
        <v>89621</v>
      </c>
      <c r="J46" s="72">
        <f t="shared" ca="1" si="7"/>
        <v>72382</v>
      </c>
      <c r="K46" s="72">
        <f t="shared" ca="1" si="8"/>
        <v>128.80604746885038</v>
      </c>
      <c r="L46" s="72">
        <f ca="1">VLOOKUP(F46,Coef!$C$2:$F$25,4)</f>
        <v>4</v>
      </c>
      <c r="M46" s="31">
        <f ca="1">VLOOKUP(E46,Coef!$C$4:$D$23,2)</f>
        <v>19</v>
      </c>
      <c r="N46" s="31">
        <f ca="1">MOD(VLOOKUP(G46,Coef!$C$2:$G$21,5)+MOD(D46+1,2)*15,20)</f>
        <v>0</v>
      </c>
      <c r="O46" s="31">
        <f ca="1">VLOOKUP(M46,Coef!$A$27:$B$46,2)</f>
        <v>7.1199999999999992</v>
      </c>
      <c r="P46" s="31">
        <f ca="1">VLOOKUP(M46,Coef!$A$27:$C$46,3)+N46/10-0.1</f>
        <v>5.9</v>
      </c>
      <c r="Q46" s="31">
        <f ca="1">IF(P46+0.1&lt;O46,P46+2,P46)</f>
        <v>7.9</v>
      </c>
      <c r="R46" s="72">
        <f ca="1">L46*100000+I46</f>
        <v>489621</v>
      </c>
      <c r="S46" s="72">
        <f ca="1">Q46*1000000+J46</f>
        <v>7972382</v>
      </c>
      <c r="T46" s="72">
        <f ca="1">IF(M46&lt;11,S46-10000000,S46)</f>
        <v>7972382</v>
      </c>
      <c r="U46" s="72">
        <f ca="1">T46/(6366197.724*0.9996)</f>
        <v>1.2527999560592278</v>
      </c>
      <c r="V46" s="72">
        <f ca="1">(Coef!$J$9/(1+Coef!$J$8*(COS(U46))^2)^0.5)*Coef!$J$6</f>
        <v>6394927.5021111472</v>
      </c>
      <c r="W46" s="72">
        <f ca="1">6*D46-183</f>
        <v>-51</v>
      </c>
      <c r="X46" s="72">
        <f ca="1">(R46-500000)/V46</f>
        <v>-1.6230051078098379E-3</v>
      </c>
      <c r="Y46" s="72">
        <f ca="1">SIN(2*U46)</f>
        <v>0.59397644998626098</v>
      </c>
      <c r="Z46" s="72">
        <f ca="1">Y46*(COS(U46))^2</f>
        <v>5.8066416681530772E-2</v>
      </c>
      <c r="AA46" s="72">
        <f ca="1">U46+(Y46/2)</f>
        <v>1.5497881810523584</v>
      </c>
      <c r="AB46" s="72">
        <f ca="1">(3*AA46+Z46)/4</f>
        <v>1.1768577399596514</v>
      </c>
      <c r="AC46" s="72">
        <f ca="1">(5*AB46+Z46*(COS(U46))^2)/3</f>
        <v>1.9633217340674003</v>
      </c>
      <c r="AD46" s="72">
        <f ca="1">Coef!$J$6*Coef!$J$9*(U46-(Coef!$J$10*AA46)+(Coef!$J$11*AB46)-(Coef!$J$12*AC46))</f>
        <v>7964410.3533609556</v>
      </c>
      <c r="AE46" s="72">
        <f ca="1">(T46-AD46)/V46</f>
        <v>1.2465577813685503E-3</v>
      </c>
      <c r="AF46" s="72">
        <f ca="1">((Coef!$J$8*X46^2)/2)*(COS(U46))^2</f>
        <v>8.6774684863942816E-10</v>
      </c>
      <c r="AG46" s="72">
        <f ca="1">X46*(1-(AF46/3))</f>
        <v>-1.6230051073403853E-3</v>
      </c>
      <c r="AH46" s="72">
        <f ca="1">AE46*(1-AF46)+U46</f>
        <v>1.2540465138395147</v>
      </c>
      <c r="AI46" s="72">
        <f ca="1">(EXP(AG46)-EXP(-AG46))/2</f>
        <v>-1.6230058198790642E-3</v>
      </c>
      <c r="AJ46" s="72">
        <f ca="1">ATAN(AI46/COS(AH46))</f>
        <v>-5.2105837702061276E-3</v>
      </c>
      <c r="AK46" s="72">
        <f ca="1">ATAN(COS(AJ46)*TAN(AH46))</f>
        <v>1.2540424957830665</v>
      </c>
      <c r="AL46" s="72">
        <f ca="1">U46+(1+Coef!$J$8*(COS(U46))^2-(3/2)*Coef!$J$8*SIN(U46)*COS(U46)*(AK46-U46))*(AK46-U46)</f>
        <v>1.2540433097888686</v>
      </c>
      <c r="AM46" s="33">
        <f t="shared" ca="1" si="9"/>
        <v>71.851388977519008</v>
      </c>
      <c r="AN46" s="33">
        <f t="shared" ca="1" si="10"/>
        <v>-51.298544458832176</v>
      </c>
      <c r="AO46" s="48" t="str">
        <f ca="1">D46&amp;" "&amp;IF(AM46&gt;0,"N","S")&amp;" "&amp;R46&amp;" "&amp;LEFT(S46,7)</f>
        <v>22 N 489621 7972382</v>
      </c>
    </row>
    <row r="47" spans="1:41">
      <c r="A47" s="30" t="s">
        <v>941</v>
      </c>
      <c r="B47" s="72" t="str">
        <f t="shared" si="0"/>
        <v>43QDC2197796291</v>
      </c>
      <c r="C47" s="72">
        <f t="array" aca="1" ref="C47" ca="1">MATCH(TRUE,ISERROR(VALUE(MID(B47,ROW(INDIRECT("1:"&amp;LEN(B47))),1))),0)</f>
        <v>3</v>
      </c>
      <c r="D47" s="72">
        <f t="shared" ca="1" si="1"/>
        <v>43</v>
      </c>
      <c r="E47" s="72" t="str">
        <f t="shared" ca="1" si="2"/>
        <v>Q</v>
      </c>
      <c r="F47" s="72" t="str">
        <f t="shared" ca="1" si="3"/>
        <v>D</v>
      </c>
      <c r="G47" s="72" t="str">
        <f t="shared" ca="1" si="4"/>
        <v>C</v>
      </c>
      <c r="H47" s="72">
        <f t="shared" ca="1" si="5"/>
        <v>10</v>
      </c>
      <c r="I47" s="72">
        <f t="shared" ca="1" si="6"/>
        <v>21977</v>
      </c>
      <c r="J47" s="72">
        <f t="shared" ca="1" si="7"/>
        <v>96291</v>
      </c>
      <c r="K47" s="72">
        <f t="shared" ca="1" si="8"/>
        <v>254.80604746885038</v>
      </c>
      <c r="L47" s="72">
        <f ca="1">VLOOKUP(F47,Coef!$C$2:$F$25,4)</f>
        <v>4</v>
      </c>
      <c r="M47" s="31">
        <f ca="1">VLOOKUP(E47,Coef!$C$4:$D$23,2)</f>
        <v>13</v>
      </c>
      <c r="N47" s="31">
        <f ca="1">MOD(VLOOKUP(G47,Coef!$C$2:$G$21,5)+MOD(D47+1,2)*15,20)</f>
        <v>3</v>
      </c>
      <c r="O47" s="31">
        <f ca="1">VLOOKUP(M47,Coef!$A$27:$B$46,2)</f>
        <v>1.78</v>
      </c>
      <c r="P47" s="31">
        <f ca="1">VLOOKUP(M47,Coef!$A$27:$C$46,3)+N47/10-0.1</f>
        <v>0.19999999999999998</v>
      </c>
      <c r="Q47" s="31">
        <f ca="1">IF(P47+0.1&lt;O47,P47+2,P47)</f>
        <v>2.2000000000000002</v>
      </c>
      <c r="R47" s="72">
        <f ca="1">L47*100000+I47</f>
        <v>421977</v>
      </c>
      <c r="S47" s="72">
        <f ca="1">Q47*1000000+J47</f>
        <v>2296291</v>
      </c>
      <c r="T47" s="72">
        <f ca="1">IF(M47&lt;11,S47-10000000,S47)</f>
        <v>2296291</v>
      </c>
      <c r="U47" s="72">
        <f ca="1">T47/(6366197.724*0.9996)</f>
        <v>0.36084488474074627</v>
      </c>
      <c r="V47" s="72">
        <f ca="1">(Coef!$J$9/(1+Coef!$J$8*(COS(U47))^2)^0.5)*Coef!$J$6</f>
        <v>6378247.5811824724</v>
      </c>
      <c r="W47" s="72">
        <f ca="1">6*D47-183</f>
        <v>75</v>
      </c>
      <c r="X47" s="72">
        <f ca="1">(R47-500000)/V47</f>
        <v>-1.2232670338822941E-2</v>
      </c>
      <c r="Y47" s="72">
        <f ca="1">SIN(2*U47)</f>
        <v>0.6606541083668368</v>
      </c>
      <c r="Z47" s="72">
        <f ca="1">Y47*(COS(U47))^2</f>
        <v>0.57830041855840231</v>
      </c>
      <c r="AA47" s="72">
        <f ca="1">U47+(Y47/2)</f>
        <v>0.69117193892416462</v>
      </c>
      <c r="AB47" s="72">
        <f ca="1">(3*AA47+Z47)/4</f>
        <v>0.66295405883272396</v>
      </c>
      <c r="AC47" s="72">
        <f ca="1">(5*AB47+Z47*(COS(U47))^2)/3</f>
        <v>1.273660934553007</v>
      </c>
      <c r="AD47" s="72">
        <f ca="1">Coef!$J$6*Coef!$J$9*(U47-(Coef!$J$10*AA47)+(Coef!$J$11*AB47)-(Coef!$J$12*AC47))</f>
        <v>2286167.381660996</v>
      </c>
      <c r="AE47" s="72">
        <f ca="1">(T47-AD47)/V47</f>
        <v>1.5872099993219709E-3</v>
      </c>
      <c r="AF47" s="72">
        <f ca="1">((Coef!$J$8*X47^2)/2)*(COS(U47))^2</f>
        <v>4.4138684216511398E-7</v>
      </c>
      <c r="AG47" s="72">
        <f ca="1">X47*(1-(AF47/3))</f>
        <v>-1.2232668539043031E-2</v>
      </c>
      <c r="AH47" s="72">
        <f ca="1">AE47*(1-AF47)+U47</f>
        <v>0.36243209403949461</v>
      </c>
      <c r="AI47" s="72">
        <f ca="1">(EXP(AG47)-EXP(-AG47))/2</f>
        <v>-1.2232973620367571E-2</v>
      </c>
      <c r="AJ47" s="72">
        <f ca="1">ATAN(AI47/COS(AH47))</f>
        <v>-1.3082126083953991E-2</v>
      </c>
      <c r="AK47" s="72">
        <f ca="1">ATAN(COS(AJ47)*TAN(AH47))</f>
        <v>0.36240372590329284</v>
      </c>
      <c r="AL47" s="72">
        <f ca="1">U47+(1+Coef!$J$8*(COS(U47))^2-(3/2)*Coef!$J$8*SIN(U47)*COS(U47)*(AK47-U47))*(AK47-U47)</f>
        <v>0.3624129139948794</v>
      </c>
      <c r="AM47" s="33">
        <f t="shared" ca="1" si="9"/>
        <v>20.764730412944278</v>
      </c>
      <c r="AN47" s="33">
        <f t="shared" ca="1" si="10"/>
        <v>74.250449388331432</v>
      </c>
      <c r="AO47" s="48" t="str">
        <f ca="1">D47&amp;" "&amp;IF(AM47&gt;0,"N","S")&amp;" "&amp;R47&amp;" "&amp;LEFT(S47,7)</f>
        <v>43 N 421977 2296291</v>
      </c>
    </row>
    <row r="48" spans="1:41">
      <c r="A48" s="30" t="s">
        <v>942</v>
      </c>
      <c r="B48" s="72" t="str">
        <f t="shared" si="0"/>
        <v>51PVK0868084563</v>
      </c>
      <c r="C48" s="72">
        <f t="array" aca="1" ref="C48" ca="1">MATCH(TRUE,ISERROR(VALUE(MID(B48,ROW(INDIRECT("1:"&amp;LEN(B48))),1))),0)</f>
        <v>3</v>
      </c>
      <c r="D48" s="72">
        <f t="shared" ca="1" si="1"/>
        <v>51</v>
      </c>
      <c r="E48" s="72" t="str">
        <f t="shared" ca="1" si="2"/>
        <v>P</v>
      </c>
      <c r="F48" s="72" t="str">
        <f t="shared" ca="1" si="3"/>
        <v>V</v>
      </c>
      <c r="G48" s="72" t="str">
        <f t="shared" ca="1" si="4"/>
        <v>K</v>
      </c>
      <c r="H48" s="72">
        <f t="shared" ca="1" si="5"/>
        <v>10</v>
      </c>
      <c r="I48" s="72">
        <f t="shared" ca="1" si="6"/>
        <v>8680</v>
      </c>
      <c r="J48" s="72">
        <f t="shared" ca="1" si="7"/>
        <v>84563</v>
      </c>
      <c r="K48" s="72">
        <f t="shared" ca="1" si="8"/>
        <v>302.80604746885035</v>
      </c>
      <c r="L48" s="72">
        <f ca="1">VLOOKUP(F48,Coef!$C$2:$F$25,4)</f>
        <v>4</v>
      </c>
      <c r="M48" s="31">
        <f ca="1">VLOOKUP(E48,Coef!$C$4:$D$23,2)</f>
        <v>12</v>
      </c>
      <c r="N48" s="31">
        <f ca="1">MOD(VLOOKUP(G48,Coef!$C$2:$G$21,5)+MOD(D48+1,2)*15,20)</f>
        <v>10</v>
      </c>
      <c r="O48" s="31">
        <f ca="1">VLOOKUP(M48,Coef!$A$27:$B$46,2)</f>
        <v>0.89</v>
      </c>
      <c r="P48" s="31">
        <f ca="1">VLOOKUP(M48,Coef!$A$27:$C$46,3)+N48/10-0.1</f>
        <v>0.9</v>
      </c>
      <c r="Q48" s="31">
        <f ca="1">IF(P48+0.1&lt;O48,P48+2,P48)</f>
        <v>0.9</v>
      </c>
      <c r="R48" s="72">
        <f ca="1">L48*100000+I48</f>
        <v>408680</v>
      </c>
      <c r="S48" s="72">
        <f ca="1">Q48*1000000+J48</f>
        <v>984563</v>
      </c>
      <c r="T48" s="72">
        <f ca="1">IF(M48&lt;11,S48-10000000,S48)</f>
        <v>984563</v>
      </c>
      <c r="U48" s="72">
        <f ca="1">T48/(6366197.724*0.9996)</f>
        <v>0.15471668105436262</v>
      </c>
      <c r="V48" s="72">
        <f ca="1">(Coef!$J$9/(1+Coef!$J$8*(COS(U48))^2)^0.5)*Coef!$J$6</f>
        <v>6376092.5707252445</v>
      </c>
      <c r="W48" s="72">
        <f ca="1">6*D48-183</f>
        <v>123</v>
      </c>
      <c r="X48" s="72">
        <f ca="1">(R48-500000)/V48</f>
        <v>-1.4322251282749627E-2</v>
      </c>
      <c r="Y48" s="72">
        <f ca="1">SIN(2*U48)</f>
        <v>0.30451895921260713</v>
      </c>
      <c r="Z48" s="72">
        <f ca="1">Y48*(COS(U48))^2</f>
        <v>0.29728758932483013</v>
      </c>
      <c r="AA48" s="72">
        <f ca="1">U48+(Y48/2)</f>
        <v>0.30697616066066619</v>
      </c>
      <c r="AB48" s="72">
        <f ca="1">(3*AA48+Z48)/4</f>
        <v>0.30455401782670716</v>
      </c>
      <c r="AC48" s="72">
        <f ca="1">(5*AB48+Z48*(COS(U48))^2)/3</f>
        <v>0.60433267697260828</v>
      </c>
      <c r="AD48" s="72">
        <f ca="1">Coef!$J$6*Coef!$J$9*(U48-(Coef!$J$10*AA48)+(Coef!$J$11*AB48)-(Coef!$J$12*AC48))</f>
        <v>979884.20053636224</v>
      </c>
      <c r="AE48" s="72">
        <f ca="1">(T48-AD48)/V48</f>
        <v>7.338035657009867E-4</v>
      </c>
      <c r="AF48" s="72">
        <f ca="1">((Coef!$J$8*X48^2)/2)*(COS(U48))^2</f>
        <v>6.7481152755959398E-7</v>
      </c>
      <c r="AG48" s="72">
        <f ca="1">X48*(1-(AF48/3))</f>
        <v>-1.4322248061142871E-2</v>
      </c>
      <c r="AH48" s="72">
        <f ca="1">AE48*(1-AF48)+U48</f>
        <v>0.15545048412488449</v>
      </c>
      <c r="AI48" s="72">
        <f ca="1">(EXP(AG48)-EXP(-AG48))/2</f>
        <v>-1.4322737712292199E-2</v>
      </c>
      <c r="AJ48" s="72">
        <f ca="1">ATAN(AI48/COS(AH48))</f>
        <v>-1.4496535286010375E-2</v>
      </c>
      <c r="AK48" s="72">
        <f ca="1">ATAN(COS(AJ48)*TAN(AH48))</f>
        <v>0.15543441231145702</v>
      </c>
      <c r="AL48" s="72">
        <f ca="1">U48+(1+Coef!$J$8*(COS(U48))^2-(3/2)*Coef!$J$8*SIN(U48)*COS(U48)*(AK48-U48))*(AK48-U48)</f>
        <v>0.15543913379893437</v>
      </c>
      <c r="AM48" s="33">
        <f t="shared" ca="1" si="9"/>
        <v>8.906006337848245</v>
      </c>
      <c r="AN48" s="33">
        <f t="shared" ca="1" si="10"/>
        <v>122.16940971054913</v>
      </c>
      <c r="AO48" s="48" t="str">
        <f ca="1">D48&amp;" "&amp;IF(AM48&gt;0,"N","S")&amp;" "&amp;R48&amp;" "&amp;LEFT(S48,7)</f>
        <v>51 N 408680 984563</v>
      </c>
    </row>
    <row r="49" spans="1:41">
      <c r="A49" s="30" t="s">
        <v>943</v>
      </c>
      <c r="B49" s="72" t="str">
        <f t="shared" si="0"/>
        <v>9QXA8930648355</v>
      </c>
      <c r="C49" s="72">
        <f t="array" aca="1" ref="C49" ca="1">MATCH(TRUE,ISERROR(VALUE(MID(B49,ROW(INDIRECT("1:"&amp;LEN(B49))),1))),0)</f>
        <v>2</v>
      </c>
      <c r="D49" s="72">
        <f t="shared" ca="1" si="1"/>
        <v>9</v>
      </c>
      <c r="E49" s="72" t="str">
        <f t="shared" ca="1" si="2"/>
        <v>Q</v>
      </c>
      <c r="F49" s="72" t="str">
        <f t="shared" ca="1" si="3"/>
        <v>X</v>
      </c>
      <c r="G49" s="72" t="str">
        <f t="shared" ca="1" si="4"/>
        <v>A</v>
      </c>
      <c r="H49" s="72">
        <f t="shared" ca="1" si="5"/>
        <v>10</v>
      </c>
      <c r="I49" s="72">
        <f t="shared" ca="1" si="6"/>
        <v>89306</v>
      </c>
      <c r="J49" s="72">
        <f t="shared" ca="1" si="7"/>
        <v>48355</v>
      </c>
      <c r="K49" s="72">
        <f t="shared" ca="1" si="8"/>
        <v>50.80604746885038</v>
      </c>
      <c r="L49" s="72">
        <f ca="1">VLOOKUP(F49,Coef!$C$2:$F$25,4)</f>
        <v>6</v>
      </c>
      <c r="M49" s="31">
        <f ca="1">VLOOKUP(E49,Coef!$C$4:$D$23,2)</f>
        <v>13</v>
      </c>
      <c r="N49" s="31">
        <f ca="1">MOD(VLOOKUP(G49,Coef!$C$2:$G$21,5)+MOD(D49+1,2)*15,20)</f>
        <v>1</v>
      </c>
      <c r="O49" s="31">
        <f ca="1">VLOOKUP(M49,Coef!$A$27:$B$46,2)</f>
        <v>1.78</v>
      </c>
      <c r="P49" s="31">
        <f ca="1">VLOOKUP(M49,Coef!$A$27:$C$46,3)+N49/10-0.1</f>
        <v>0</v>
      </c>
      <c r="Q49" s="31">
        <f ca="1">IF(P49+0.1&lt;O49,P49+2,P49)</f>
        <v>2</v>
      </c>
      <c r="R49" s="72">
        <f ca="1">L49*100000+I49</f>
        <v>689306</v>
      </c>
      <c r="S49" s="72">
        <f ca="1">Q49*1000000+J49</f>
        <v>2048355</v>
      </c>
      <c r="T49" s="72">
        <f ca="1">IF(M49&lt;11,S49-10000000,S49)</f>
        <v>2048355</v>
      </c>
      <c r="U49" s="72">
        <f ca="1">T49/(6366197.724*0.9996)</f>
        <v>0.32188360442258029</v>
      </c>
      <c r="V49" s="72">
        <f ca="1">(Coef!$J$9/(1+Coef!$J$8*(COS(U49))^2)^0.5)*Coef!$J$6</f>
        <v>6377722.5525419237</v>
      </c>
      <c r="W49" s="72">
        <f ca="1">6*D49-183</f>
        <v>-129</v>
      </c>
      <c r="X49" s="72">
        <f ca="1">(R49-500000)/V49</f>
        <v>2.9682382455560041E-2</v>
      </c>
      <c r="Y49" s="72">
        <f ca="1">SIN(2*U49)</f>
        <v>0.60021285879621744</v>
      </c>
      <c r="Z49" s="72">
        <f ca="1">Y49*(COS(U49))^2</f>
        <v>0.54014364941517945</v>
      </c>
      <c r="AA49" s="72">
        <f ca="1">U49+(Y49/2)</f>
        <v>0.62199003382068896</v>
      </c>
      <c r="AB49" s="72">
        <f ca="1">(3*AA49+Z49)/4</f>
        <v>0.60152843771931153</v>
      </c>
      <c r="AC49" s="72">
        <f ca="1">(5*AB49+Z49*(COS(U49))^2)/3</f>
        <v>1.1645761152484524</v>
      </c>
      <c r="AD49" s="72">
        <f ca="1">Coef!$J$6*Coef!$J$9*(U49-(Coef!$J$10*AA49)+(Coef!$J$11*AB49)-(Coef!$J$12*AC49))</f>
        <v>2039151.1082219589</v>
      </c>
      <c r="AE49" s="72">
        <f ca="1">(T49-AD49)/V49</f>
        <v>1.4431314159899936E-3</v>
      </c>
      <c r="AF49" s="72">
        <f ca="1">((Coef!$J$8*X49^2)/2)*(COS(U49))^2</f>
        <v>2.671769355539537E-6</v>
      </c>
      <c r="AG49" s="72">
        <f ca="1">X49*(1-(AF49/3))</f>
        <v>2.9682356020733429E-2</v>
      </c>
      <c r="AH49" s="72">
        <f ca="1">AE49*(1-AF49)+U49</f>
        <v>0.323326731982856</v>
      </c>
      <c r="AI49" s="72">
        <f ca="1">(EXP(AG49)-EXP(-AG49))/2</f>
        <v>2.9686714781074763E-2</v>
      </c>
      <c r="AJ49" s="72">
        <f ca="1">ATAN(AI49/COS(AH49))</f>
        <v>3.1298809129761261E-2</v>
      </c>
      <c r="AK49" s="72">
        <f ca="1">ATAN(COS(AJ49)*TAN(AH49))</f>
        <v>0.32317917752826608</v>
      </c>
      <c r="AL49" s="72">
        <f ca="1">U49+(1+Coef!$J$8*(COS(U49))^2-(3/2)*Coef!$J$8*SIN(U49)*COS(U49)*(AK49-U49))*(AK49-U49)</f>
        <v>0.32318703009841276</v>
      </c>
      <c r="AM49" s="33">
        <f t="shared" ca="1" si="9"/>
        <v>18.517252818006558</v>
      </c>
      <c r="AN49" s="33">
        <f t="shared" ca="1" si="10"/>
        <v>-127.20671033307914</v>
      </c>
      <c r="AO49" s="48" t="str">
        <f ca="1">D49&amp;" "&amp;IF(AM49&gt;0,"N","S")&amp;" "&amp;R49&amp;" "&amp;LEFT(S49,7)</f>
        <v>9 N 689306 2048355</v>
      </c>
    </row>
    <row r="50" spans="1:41">
      <c r="A50" s="30" t="s">
        <v>944</v>
      </c>
      <c r="B50" s="72" t="str">
        <f t="shared" si="0"/>
        <v>23LNC0233179870</v>
      </c>
      <c r="C50" s="72">
        <f t="array" aca="1" ref="C50" ca="1">MATCH(TRUE,ISERROR(VALUE(MID(B50,ROW(INDIRECT("1:"&amp;LEN(B50))),1))),0)</f>
        <v>3</v>
      </c>
      <c r="D50" s="72">
        <f t="shared" ca="1" si="1"/>
        <v>23</v>
      </c>
      <c r="E50" s="72" t="str">
        <f t="shared" ca="1" si="2"/>
        <v>L</v>
      </c>
      <c r="F50" s="72" t="str">
        <f t="shared" ca="1" si="3"/>
        <v>N</v>
      </c>
      <c r="G50" s="72" t="str">
        <f t="shared" ca="1" si="4"/>
        <v>C</v>
      </c>
      <c r="H50" s="72">
        <f t="shared" ca="1" si="5"/>
        <v>10</v>
      </c>
      <c r="I50" s="72">
        <f t="shared" ca="1" si="6"/>
        <v>2331</v>
      </c>
      <c r="J50" s="72">
        <f t="shared" ca="1" si="7"/>
        <v>79870</v>
      </c>
      <c r="K50" s="72">
        <f t="shared" ca="1" si="8"/>
        <v>134.80604746885038</v>
      </c>
      <c r="L50" s="72">
        <f ca="1">VLOOKUP(F50,Coef!$C$2:$F$25,4)</f>
        <v>5</v>
      </c>
      <c r="M50" s="31">
        <f ca="1">VLOOKUP(E50,Coef!$C$4:$D$23,2)</f>
        <v>9</v>
      </c>
      <c r="N50" s="31">
        <f ca="1">MOD(VLOOKUP(G50,Coef!$C$2:$G$21,5)+MOD(D50+1,2)*15,20)</f>
        <v>3</v>
      </c>
      <c r="O50" s="31">
        <f ca="1">VLOOKUP(M50,Coef!$A$27:$B$46,2)</f>
        <v>8.2199999999999989</v>
      </c>
      <c r="P50" s="31">
        <f ca="1">VLOOKUP(M50,Coef!$A$27:$C$46,3)+N50/10-0.1</f>
        <v>8.2000000000000011</v>
      </c>
      <c r="Q50" s="31">
        <f ca="1">IF(P50+0.1&lt;O50,P50+2,P50)</f>
        <v>8.2000000000000011</v>
      </c>
      <c r="R50" s="72">
        <f ca="1">L50*100000+I50</f>
        <v>502331</v>
      </c>
      <c r="S50" s="72">
        <f ca="1">Q50*1000000+J50</f>
        <v>8279870.0000000009</v>
      </c>
      <c r="T50" s="72">
        <f ca="1">IF(M50&lt;11,S50-10000000,S50)</f>
        <v>-1720129.9999999991</v>
      </c>
      <c r="U50" s="72">
        <f ca="1">T50/(6366197.724*0.9996)</f>
        <v>-0.27030551075151171</v>
      </c>
      <c r="V50" s="72">
        <f ca="1">(Coef!$J$9/(1+Coef!$J$8*(COS(U50))^2)^0.5)*Coef!$J$6</f>
        <v>6377107.9133547228</v>
      </c>
      <c r="W50" s="72">
        <f ca="1">6*D50-183</f>
        <v>-45</v>
      </c>
      <c r="X50" s="72">
        <f ca="1">(R50-500000)/V50</f>
        <v>3.655261964625844E-4</v>
      </c>
      <c r="Y50" s="72">
        <f ca="1">SIN(2*U50)</f>
        <v>-0.51465997409251241</v>
      </c>
      <c r="Z50" s="72">
        <f ca="1">Y50*(COS(U50))^2</f>
        <v>-0.47796326997614791</v>
      </c>
      <c r="AA50" s="72">
        <f ca="1">U50+(Y50/2)</f>
        <v>-0.52763549779776797</v>
      </c>
      <c r="AB50" s="72">
        <f ca="1">(3*AA50+Z50)/4</f>
        <v>-0.51521744084236298</v>
      </c>
      <c r="AC50" s="72">
        <f ca="1">(5*AB50+Z50*(COS(U50))^2)/3</f>
        <v>-1.0066567827729904</v>
      </c>
      <c r="AD50" s="72">
        <f ca="1">Coef!$J$6*Coef!$J$9*(U50-(Coef!$J$10*AA50)+(Coef!$J$11*AB50)-(Coef!$J$12*AC50))</f>
        <v>-1712231.8737515241</v>
      </c>
      <c r="AE50" s="72">
        <f ca="1">(T50-AD50)/V50</f>
        <v>-1.2385122465835875E-3</v>
      </c>
      <c r="AF50" s="72">
        <f ca="1">((Coef!$J$8*X50^2)/2)*(COS(U50))^2</f>
        <v>4.1812738912807263E-10</v>
      </c>
      <c r="AG50" s="72">
        <f ca="1">X50*(1-(AF50/3))</f>
        <v>3.6552619641163888E-4</v>
      </c>
      <c r="AH50" s="72">
        <f ca="1">AE50*(1-AF50)+U50</f>
        <v>-0.27154402299757746</v>
      </c>
      <c r="AI50" s="72">
        <f ca="1">(EXP(AG50)-EXP(-AG50))/2</f>
        <v>3.6552620455121421E-4</v>
      </c>
      <c r="AJ50" s="72">
        <f ca="1">ATAN(AI50/COS(AH50))</f>
        <v>3.7942926910538183E-4</v>
      </c>
      <c r="AK50" s="72">
        <f ca="1">ATAN(COS(AJ50)*TAN(AH50))</f>
        <v>-0.27154400439773813</v>
      </c>
      <c r="AL50" s="72">
        <f ca="1">U50+(1+Coef!$J$8*(COS(U50))^2-(3/2)*Coef!$J$8*SIN(U50)*COS(U50)*(AK50-U50))*(AK50-U50)</f>
        <v>-0.27155175207938664</v>
      </c>
      <c r="AM50" s="33">
        <f t="shared" ca="1" si="9"/>
        <v>-15.558769313531732</v>
      </c>
      <c r="AN50" s="33">
        <f t="shared" ca="1" si="10"/>
        <v>-44.97826030425653</v>
      </c>
      <c r="AO50" s="48" t="str">
        <f ca="1">D50&amp;" "&amp;IF(AM50&gt;0,"N","S")&amp;" "&amp;R50&amp;" "&amp;LEFT(S50,7)</f>
        <v>23 S 502331 8279870</v>
      </c>
    </row>
    <row r="51" spans="1:41">
      <c r="A51" s="30" t="s">
        <v>945</v>
      </c>
      <c r="B51" s="72" t="str">
        <f t="shared" si="0"/>
        <v>57QWE0720193104</v>
      </c>
      <c r="C51" s="72">
        <f t="array" aca="1" ref="C51" ca="1">MATCH(TRUE,ISERROR(VALUE(MID(B51,ROW(INDIRECT("1:"&amp;LEN(B51))),1))),0)</f>
        <v>3</v>
      </c>
      <c r="D51" s="72">
        <f t="shared" ca="1" si="1"/>
        <v>57</v>
      </c>
      <c r="E51" s="72" t="str">
        <f t="shared" ca="1" si="2"/>
        <v>Q</v>
      </c>
      <c r="F51" s="72" t="str">
        <f t="shared" ca="1" si="3"/>
        <v>W</v>
      </c>
      <c r="G51" s="72" t="str">
        <f t="shared" ca="1" si="4"/>
        <v>E</v>
      </c>
      <c r="H51" s="72">
        <f t="shared" ca="1" si="5"/>
        <v>10</v>
      </c>
      <c r="I51" s="72">
        <f t="shared" ca="1" si="6"/>
        <v>7201</v>
      </c>
      <c r="J51" s="72">
        <f t="shared" ca="1" si="7"/>
        <v>93104</v>
      </c>
      <c r="K51" s="72">
        <f t="shared" ca="1" si="8"/>
        <v>338.80604746885035</v>
      </c>
      <c r="L51" s="72">
        <f ca="1">VLOOKUP(F51,Coef!$C$2:$F$25,4)</f>
        <v>5</v>
      </c>
      <c r="M51" s="31">
        <f ca="1">VLOOKUP(E51,Coef!$C$4:$D$23,2)</f>
        <v>13</v>
      </c>
      <c r="N51" s="31">
        <f ca="1">MOD(VLOOKUP(G51,Coef!$C$2:$G$21,5)+MOD(D51+1,2)*15,20)</f>
        <v>5</v>
      </c>
      <c r="O51" s="31">
        <f ca="1">VLOOKUP(M51,Coef!$A$27:$B$46,2)</f>
        <v>1.78</v>
      </c>
      <c r="P51" s="31">
        <f ca="1">VLOOKUP(M51,Coef!$A$27:$C$46,3)+N51/10-0.1</f>
        <v>0.4</v>
      </c>
      <c r="Q51" s="31">
        <f ca="1">IF(P51+0.1&lt;O51,P51+2,P51)</f>
        <v>2.4</v>
      </c>
      <c r="R51" s="72">
        <f ca="1">L51*100000+I51</f>
        <v>507201</v>
      </c>
      <c r="S51" s="72">
        <f ca="1">Q51*1000000+J51</f>
        <v>2493104</v>
      </c>
      <c r="T51" s="72">
        <f ca="1">IF(M51&lt;11,S51-10000000,S51)</f>
        <v>2493104</v>
      </c>
      <c r="U51" s="72">
        <f ca="1">T51/(6366197.724*0.9996)</f>
        <v>0.39177256955964795</v>
      </c>
      <c r="V51" s="72">
        <f ca="1">(Coef!$J$9/(1+Coef!$J$8*(COS(U51))^2)^0.5)*Coef!$J$6</f>
        <v>6378699.2705849092</v>
      </c>
      <c r="W51" s="72">
        <f ca="1">6*D51-183</f>
        <v>159</v>
      </c>
      <c r="X51" s="72">
        <f ca="1">(R51-500000)/V51</f>
        <v>1.1289135440523265E-3</v>
      </c>
      <c r="Y51" s="72">
        <f ca="1">SIN(2*U51)</f>
        <v>0.70579528190804952</v>
      </c>
      <c r="Z51" s="72">
        <f ca="1">Y51*(COS(U51))^2</f>
        <v>0.60289592410650206</v>
      </c>
      <c r="AA51" s="72">
        <f ca="1">U51+(Y51/2)</f>
        <v>0.74467021051367266</v>
      </c>
      <c r="AB51" s="72">
        <f ca="1">(3*AA51+Z51)/4</f>
        <v>0.70922663891188009</v>
      </c>
      <c r="AC51" s="72">
        <f ca="1">(5*AB51+Z51*(COS(U51))^2)/3</f>
        <v>1.3537105572090427</v>
      </c>
      <c r="AD51" s="72">
        <f ca="1">Coef!$J$6*Coef!$J$9*(U51-(Coef!$J$10*AA51)+(Coef!$J$11*AB51)-(Coef!$J$12*AC51))</f>
        <v>2482295.500555919</v>
      </c>
      <c r="AE51" s="72">
        <f ca="1">(T51-AD51)/V51</f>
        <v>1.6944676313435721E-3</v>
      </c>
      <c r="AF51" s="72">
        <f ca="1">((Coef!$J$8*X51^2)/2)*(COS(U51))^2</f>
        <v>3.6684485795918207E-9</v>
      </c>
      <c r="AG51" s="72">
        <f ca="1">X51*(1-(AF51/3))</f>
        <v>1.1289135426718728E-3</v>
      </c>
      <c r="AH51" s="72">
        <f ca="1">AE51*(1-AF51)+U51</f>
        <v>0.39346703718477544</v>
      </c>
      <c r="AI51" s="72">
        <f ca="1">(EXP(AG51)-EXP(-AG51))/2</f>
        <v>1.1289137824617157E-3</v>
      </c>
      <c r="AJ51" s="72">
        <f ca="1">ATAN(AI51/COS(AH51))</f>
        <v>1.222316040563427E-3</v>
      </c>
      <c r="AK51" s="72">
        <f ca="1">ATAN(COS(AJ51)*TAN(AH51))</f>
        <v>0.39346677266506364</v>
      </c>
      <c r="AL51" s="72">
        <f ca="1">U51+(1+Coef!$J$8*(COS(U51))^2-(3/2)*Coef!$J$8*SIN(U51)*COS(U51)*(AK51-U51))*(AK51-U51)</f>
        <v>0.39347651583638577</v>
      </c>
      <c r="AM51" s="33">
        <f t="shared" ca="1" si="9"/>
        <v>22.544543694937406</v>
      </c>
      <c r="AN51" s="33">
        <f t="shared" ca="1" si="10"/>
        <v>159.07003355035542</v>
      </c>
      <c r="AO51" s="48" t="str">
        <f ca="1">D51&amp;" "&amp;IF(AM51&gt;0,"N","S")&amp;" "&amp;R51&amp;" "&amp;LEFT(S51,7)</f>
        <v>57 N 507201 2493104</v>
      </c>
    </row>
    <row r="52" spans="1:41">
      <c r="A52" s="30" t="s">
        <v>946</v>
      </c>
      <c r="B52" s="72" t="str">
        <f t="shared" si="0"/>
        <v>47FMF9277007856</v>
      </c>
      <c r="C52" s="72">
        <f t="array" aca="1" ref="C52" ca="1">MATCH(TRUE,ISERROR(VALUE(MID(B52,ROW(INDIRECT("1:"&amp;LEN(B52))),1))),0)</f>
        <v>3</v>
      </c>
      <c r="D52" s="72">
        <f t="shared" ca="1" si="1"/>
        <v>47</v>
      </c>
      <c r="E52" s="72" t="str">
        <f t="shared" ca="1" si="2"/>
        <v>F</v>
      </c>
      <c r="F52" s="72" t="str">
        <f t="shared" ca="1" si="3"/>
        <v>M</v>
      </c>
      <c r="G52" s="72" t="str">
        <f t="shared" ca="1" si="4"/>
        <v>F</v>
      </c>
      <c r="H52" s="72">
        <f t="shared" ca="1" si="5"/>
        <v>10</v>
      </c>
      <c r="I52" s="72">
        <f t="shared" ca="1" si="6"/>
        <v>92770</v>
      </c>
      <c r="J52" s="72">
        <f t="shared" ca="1" si="7"/>
        <v>7856</v>
      </c>
      <c r="K52" s="72">
        <f t="shared" ca="1" si="8"/>
        <v>278.80604746885035</v>
      </c>
      <c r="L52" s="72">
        <f ca="1">VLOOKUP(F52,Coef!$C$2:$F$25,4)</f>
        <v>4</v>
      </c>
      <c r="M52" s="31">
        <f ca="1">VLOOKUP(E52,Coef!$C$4:$D$23,2)</f>
        <v>4</v>
      </c>
      <c r="N52" s="31">
        <f ca="1">MOD(VLOOKUP(G52,Coef!$C$2:$G$21,5)+MOD(D52+1,2)*15,20)</f>
        <v>6</v>
      </c>
      <c r="O52" s="31">
        <f ca="1">VLOOKUP(M52,Coef!$A$27:$B$46,2)</f>
        <v>3.7700000000000005</v>
      </c>
      <c r="P52" s="31">
        <f ca="1">VLOOKUP(M52,Coef!$A$27:$C$46,3)+N52/10-0.1</f>
        <v>2.5</v>
      </c>
      <c r="Q52" s="31">
        <f ca="1">IF(P52+0.1&lt;O52,P52+2,P52)</f>
        <v>4.5</v>
      </c>
      <c r="R52" s="72">
        <f ca="1">L52*100000+I52</f>
        <v>492770</v>
      </c>
      <c r="S52" s="72">
        <f ca="1">Q52*1000000+J52</f>
        <v>4507856</v>
      </c>
      <c r="T52" s="72">
        <f ca="1">IF(M52&lt;11,S52-10000000,S52)</f>
        <v>-5492144</v>
      </c>
      <c r="U52" s="72">
        <f ca="1">T52/(6366197.724*0.9996)</f>
        <v>-0.86304918177164014</v>
      </c>
      <c r="V52" s="72">
        <f ca="1">(Coef!$J$9/(1+Coef!$J$8*(COS(U52))^2)^0.5)*Coef!$J$6</f>
        <v>6387942.1653131722</v>
      </c>
      <c r="W52" s="72">
        <f ca="1">6*D52-183</f>
        <v>99</v>
      </c>
      <c r="X52" s="72">
        <f ca="1">(R52-500000)/V52</f>
        <v>-1.131819890176721E-3</v>
      </c>
      <c r="Y52" s="72">
        <f ca="1">SIN(2*U52)</f>
        <v>-0.98796485724547667</v>
      </c>
      <c r="Z52" s="72">
        <f ca="1">Y52*(COS(U52))^2</f>
        <v>-0.41757396356788101</v>
      </c>
      <c r="AA52" s="72">
        <f ca="1">U52+(Y52/2)</f>
        <v>-1.3570316103943785</v>
      </c>
      <c r="AB52" s="72">
        <f ca="1">(3*AA52+Z52)/4</f>
        <v>-1.1221671986877539</v>
      </c>
      <c r="AC52" s="72">
        <f ca="1">(5*AB52+Z52*(COS(U52))^2)/3</f>
        <v>-1.9291093721277484</v>
      </c>
      <c r="AD52" s="72">
        <f ca="1">Coef!$J$6*Coef!$J$9*(U52-(Coef!$J$10*AA52)+(Coef!$J$11*AB52)-(Coef!$J$12*AC52))</f>
        <v>-5477379.3251648648</v>
      </c>
      <c r="AE52" s="72">
        <f ca="1">(T52-AD52)/V52</f>
        <v>-2.3113350830425657E-3</v>
      </c>
      <c r="AF52" s="72">
        <f ca="1">((Coef!$J$8*X52^2)/2)*(COS(U52))^2</f>
        <v>1.8245006854532676E-9</v>
      </c>
      <c r="AG52" s="72">
        <f ca="1">X52*(1-(AF52/3))</f>
        <v>-1.1318198894883858E-3</v>
      </c>
      <c r="AH52" s="72">
        <f ca="1">AE52*(1-AF52)+U52</f>
        <v>-0.86536051685046567</v>
      </c>
      <c r="AI52" s="72">
        <f ca="1">(EXP(AG52)-EXP(-AG52))/2</f>
        <v>-1.1318201311350529E-3</v>
      </c>
      <c r="AJ52" s="72">
        <f ca="1">ATAN(AI52/COS(AH52))</f>
        <v>-1.7456491084194411E-3</v>
      </c>
      <c r="AK52" s="72">
        <f ca="1">ATAN(COS(AJ52)*TAN(AH52))</f>
        <v>-0.86535976474869913</v>
      </c>
      <c r="AL52" s="72">
        <f ca="1">U52+(1+Coef!$J$8*(COS(U52))^2-(3/2)*Coef!$J$8*SIN(U52)*COS(U52)*(AK52-U52))*(AK52-U52)</f>
        <v>-0.86536631983137435</v>
      </c>
      <c r="AM52" s="33">
        <f t="shared" ca="1" si="9"/>
        <v>-49.581837859105903</v>
      </c>
      <c r="AN52" s="33">
        <f t="shared" ca="1" si="10"/>
        <v>98.899981673576789</v>
      </c>
      <c r="AO52" s="48" t="str">
        <f ca="1">D52&amp;" "&amp;IF(AM52&gt;0,"N","S")&amp;" "&amp;R52&amp;" "&amp;LEFT(S52,7)</f>
        <v>47 S 492770 4507856</v>
      </c>
    </row>
    <row r="53" spans="1:41">
      <c r="A53" s="40" t="s">
        <v>947</v>
      </c>
      <c r="B53" s="72" t="str">
        <f t="shared" si="0"/>
        <v>47NQC0884764307</v>
      </c>
      <c r="C53" s="72">
        <f t="array" aca="1" ref="C53" ca="1">MATCH(TRUE,ISERROR(VALUE(MID(B53,ROW(INDIRECT("1:"&amp;LEN(B53))),1))),0)</f>
        <v>3</v>
      </c>
      <c r="D53" s="72">
        <f t="shared" ca="1" si="1"/>
        <v>47</v>
      </c>
      <c r="E53" s="72" t="str">
        <f t="shared" ca="1" si="2"/>
        <v>N</v>
      </c>
      <c r="F53" s="72" t="str">
        <f t="shared" ca="1" si="3"/>
        <v>Q</v>
      </c>
      <c r="G53" s="72" t="str">
        <f t="shared" ca="1" si="4"/>
        <v>C</v>
      </c>
      <c r="H53" s="72">
        <f t="shared" ca="1" si="5"/>
        <v>10</v>
      </c>
      <c r="I53" s="72">
        <f t="shared" ca="1" si="6"/>
        <v>8847</v>
      </c>
      <c r="J53" s="72">
        <f t="shared" ca="1" si="7"/>
        <v>64307</v>
      </c>
      <c r="K53" s="72">
        <f t="shared" ca="1" si="8"/>
        <v>278.80604746885035</v>
      </c>
      <c r="L53" s="72">
        <f ca="1">VLOOKUP(F53,Coef!$C$2:$F$25,4)</f>
        <v>7</v>
      </c>
      <c r="M53" s="31">
        <f ca="1">VLOOKUP(E53,Coef!$C$4:$D$23,2)</f>
        <v>11</v>
      </c>
      <c r="N53" s="31">
        <f ca="1">MOD(VLOOKUP(G53,Coef!$C$2:$G$21,5)+MOD(D53+1,2)*15,20)</f>
        <v>3</v>
      </c>
      <c r="O53" s="31">
        <f ca="1">VLOOKUP(M53,Coef!$A$27:$B$46,2)</f>
        <v>0</v>
      </c>
      <c r="P53" s="31">
        <f ca="1">VLOOKUP(M53,Coef!$A$27:$C$46,3)+N53/10-0.1</f>
        <v>0.19999999999999998</v>
      </c>
      <c r="Q53" s="31">
        <f ca="1">IF(P53+0.1&lt;O53,P53+2,P53)</f>
        <v>0.19999999999999998</v>
      </c>
      <c r="R53" s="72">
        <f ca="1">L53*100000+I53</f>
        <v>708847</v>
      </c>
      <c r="S53" s="72">
        <f ca="1">Q53*1000000+J53</f>
        <v>264307</v>
      </c>
      <c r="T53" s="72">
        <f ca="1">IF(M53&lt;11,S53-10000000,S53)</f>
        <v>264307</v>
      </c>
      <c r="U53" s="72">
        <f ca="1">T53/(6366197.724*0.9996)</f>
        <v>4.1533860016510292E-2</v>
      </c>
      <c r="V53" s="72">
        <f ca="1">(Coef!$J$9/(1+Coef!$J$8*(COS(U53))^2)^0.5)*Coef!$J$6</f>
        <v>6375622.5376799712</v>
      </c>
      <c r="W53" s="72">
        <f ca="1">6*D53-183</f>
        <v>99</v>
      </c>
      <c r="X53" s="72">
        <f ca="1">(R53-500000)/V53</f>
        <v>3.2757114895951393E-2</v>
      </c>
      <c r="Y53" s="72">
        <f ca="1">SIN(2*U53)</f>
        <v>8.2972221701717197E-2</v>
      </c>
      <c r="Z53" s="72">
        <f ca="1">Y53*(COS(U53))^2</f>
        <v>8.2829171799192691E-2</v>
      </c>
      <c r="AA53" s="72">
        <f ca="1">U53+(Y53/2)</f>
        <v>8.3019970867368897E-2</v>
      </c>
      <c r="AB53" s="72">
        <f ca="1">(3*AA53+Z53)/4</f>
        <v>8.2972271100324846E-2</v>
      </c>
      <c r="AC53" s="72">
        <f ca="1">(5*AB53+Z53*(COS(U53))^2)/3</f>
        <v>0.16584924134210358</v>
      </c>
      <c r="AD53" s="72">
        <f ca="1">Coef!$J$6*Coef!$J$9*(U53-(Coef!$J$10*AA53)+(Coef!$J$11*AB53)-(Coef!$J$12*AC53))</f>
        <v>263031.51297989168</v>
      </c>
      <c r="AE53" s="72">
        <f ca="1">(T53-AD53)/V53</f>
        <v>2.0005685916476206E-4</v>
      </c>
      <c r="AF53" s="72">
        <f ca="1">((Coef!$J$8*X53^2)/2)*(COS(U53))^2</f>
        <v>3.6096023429949253E-6</v>
      </c>
      <c r="AG53" s="72">
        <f ca="1">X53*(1-(AF53/3))</f>
        <v>3.2757075482565165E-2</v>
      </c>
      <c r="AH53" s="72">
        <f ca="1">AE53*(1-AF53)+U53</f>
        <v>4.173391615354935E-2</v>
      </c>
      <c r="AI53" s="72">
        <f ca="1">(EXP(AG53)-EXP(-AG53))/2</f>
        <v>3.2762933995787502E-2</v>
      </c>
      <c r="AJ53" s="72">
        <f ca="1">ATAN(AI53/COS(AH53))</f>
        <v>3.2779740857667342E-2</v>
      </c>
      <c r="AK53" s="72">
        <f ca="1">ATAN(COS(AJ53)*TAN(AH53))</f>
        <v>4.1711522379264357E-2</v>
      </c>
      <c r="AL53" s="72">
        <f ca="1">U53+(1+Coef!$J$8*(COS(U53))^2-(3/2)*Coef!$J$8*SIN(U53)*COS(U53)*(AK53-U53))*(AK53-U53)</f>
        <v>4.1712717656618208E-2</v>
      </c>
      <c r="AM53" s="33">
        <f t="shared" ca="1" si="9"/>
        <v>2.3899626737450528</v>
      </c>
      <c r="AN53" s="33">
        <f t="shared" ca="1" si="10"/>
        <v>100.87814080467689</v>
      </c>
      <c r="AO53" s="48" t="str">
        <f ca="1">D53&amp;" "&amp;IF(AM53&gt;0,"N","S")&amp;" "&amp;R53&amp;" "&amp;LEFT(S53,7)</f>
        <v>47 N 708847 264307</v>
      </c>
    </row>
    <row r="54" spans="1:41">
      <c r="A54" s="40" t="s">
        <v>948</v>
      </c>
      <c r="B54" s="72" t="str">
        <f t="shared" si="0"/>
        <v>53KLU4826126393</v>
      </c>
      <c r="C54" s="72">
        <f t="array" aca="1" ref="C54" ca="1">MATCH(TRUE,ISERROR(VALUE(MID(B54,ROW(INDIRECT("1:"&amp;LEN(B54))),1))),0)</f>
        <v>3</v>
      </c>
      <c r="D54" s="72">
        <f t="shared" ca="1" si="1"/>
        <v>53</v>
      </c>
      <c r="E54" s="72" t="str">
        <f t="shared" ca="1" si="2"/>
        <v>K</v>
      </c>
      <c r="F54" s="72" t="str">
        <f t="shared" ca="1" si="3"/>
        <v>L</v>
      </c>
      <c r="G54" s="72" t="str">
        <f t="shared" ca="1" si="4"/>
        <v>U</v>
      </c>
      <c r="H54" s="72">
        <f t="shared" ca="1" si="5"/>
        <v>10</v>
      </c>
      <c r="I54" s="72">
        <f t="shared" ca="1" si="6"/>
        <v>48261</v>
      </c>
      <c r="J54" s="72">
        <f t="shared" ca="1" si="7"/>
        <v>26393</v>
      </c>
      <c r="K54" s="72">
        <f t="shared" ca="1" si="8"/>
        <v>314.80604746885035</v>
      </c>
      <c r="L54" s="72">
        <f ca="1">VLOOKUP(F54,Coef!$C$2:$F$25,4)</f>
        <v>3</v>
      </c>
      <c r="M54" s="31">
        <f ca="1">VLOOKUP(E54,Coef!$C$4:$D$23,2)</f>
        <v>8</v>
      </c>
      <c r="N54" s="31">
        <f ca="1">MOD(VLOOKUP(G54,Coef!$C$2:$G$21,5)+MOD(D54+1,2)*15,20)</f>
        <v>19</v>
      </c>
      <c r="O54" s="31">
        <f ca="1">VLOOKUP(M54,Coef!$A$27:$B$46,2)</f>
        <v>7.3299999999999992</v>
      </c>
      <c r="P54" s="31">
        <f ca="1">VLOOKUP(M54,Coef!$A$27:$C$46,3)+N54/10-0.1</f>
        <v>7.8000000000000007</v>
      </c>
      <c r="Q54" s="31">
        <f ca="1">IF(P54+0.1&lt;O54,P54+2,P54)</f>
        <v>7.8000000000000007</v>
      </c>
      <c r="R54" s="72">
        <f ca="1">L54*100000+I54</f>
        <v>348261</v>
      </c>
      <c r="S54" s="72">
        <f ca="1">Q54*1000000+J54</f>
        <v>7826393.0000000009</v>
      </c>
      <c r="T54" s="72">
        <f ca="1">IF(M54&lt;11,S54-10000000,S54)</f>
        <v>-2173606.9999999991</v>
      </c>
      <c r="U54" s="72">
        <f ca="1">T54/(6366197.724*0.9996)</f>
        <v>-0.34156601553839605</v>
      </c>
      <c r="V54" s="72">
        <f ca="1">(Coef!$J$9/(1+Coef!$J$8*(COS(U54))^2)^0.5)*Coef!$J$6</f>
        <v>6377981.4814264132</v>
      </c>
      <c r="W54" s="72">
        <f ca="1">6*D54-183</f>
        <v>135</v>
      </c>
      <c r="X54" s="72">
        <f ca="1">(R54-500000)/V54</f>
        <v>-2.37910693911366E-2</v>
      </c>
      <c r="Y54" s="72">
        <f ca="1">SIN(2*U54)</f>
        <v>-0.63122531784899782</v>
      </c>
      <c r="Z54" s="72">
        <f ca="1">Y54*(COS(U54))^2</f>
        <v>-0.56040168216872088</v>
      </c>
      <c r="AA54" s="72">
        <f ca="1">U54+(Y54/2)</f>
        <v>-0.65717867446289491</v>
      </c>
      <c r="AB54" s="72">
        <f ca="1">(3*AA54+Z54)/4</f>
        <v>-0.63298442638935137</v>
      </c>
      <c r="AC54" s="72">
        <f ca="1">(5*AB54+Z54*(COS(U54))^2)/3</f>
        <v>-1.2208155359171811</v>
      </c>
      <c r="AD54" s="72">
        <f ca="1">Coef!$J$6*Coef!$J$9*(U54-(Coef!$J$10*AA54)+(Coef!$J$11*AB54)-(Coef!$J$12*AC54))</f>
        <v>-2163930.8551924173</v>
      </c>
      <c r="AE54" s="72">
        <f ca="1">(T54-AD54)/V54</f>
        <v>-1.517117106056218E-3</v>
      </c>
      <c r="AF54" s="72">
        <f ca="1">((Coef!$J$8*X54^2)/2)*(COS(U54))^2</f>
        <v>1.6933253888041131E-6</v>
      </c>
      <c r="AG54" s="72">
        <f ca="1">X54*(1-(AF54/3))</f>
        <v>-2.3791055962462657E-2</v>
      </c>
      <c r="AH54" s="72">
        <f ca="1">AE54*(1-AF54)+U54</f>
        <v>-0.34308313007547936</v>
      </c>
      <c r="AI54" s="72">
        <f ca="1">(EXP(AG54)-EXP(-AG54))/2</f>
        <v>-2.3793300372468351E-2</v>
      </c>
      <c r="AJ54" s="72">
        <f ca="1">ATAN(AI54/COS(AH54))</f>
        <v>-2.5260362798615509E-2</v>
      </c>
      <c r="AK54" s="72">
        <f ca="1">ATAN(COS(AJ54)*TAN(AH54))</f>
        <v>-0.34298206285778726</v>
      </c>
      <c r="AL54" s="72">
        <f ca="1">U54+(1+Coef!$J$8*(COS(U54))^2-(3/2)*Coef!$J$8*SIN(U54)*COS(U54)*(AK54-U54))*(AK54-U54)</f>
        <v>-0.34299052912929434</v>
      </c>
      <c r="AM54" s="33">
        <f t="shared" ca="1" si="9"/>
        <v>-19.651909732067487</v>
      </c>
      <c r="AN54" s="33">
        <f t="shared" ca="1" si="10"/>
        <v>133.55268782267007</v>
      </c>
      <c r="AO54" s="48" t="str">
        <f ca="1">D54&amp;" "&amp;IF(AM54&gt;0,"N","S")&amp;" "&amp;R54&amp;" "&amp;LEFT(S54,7)</f>
        <v>53 S 348261 7826393</v>
      </c>
    </row>
    <row r="55" spans="1:41">
      <c r="A55" s="40" t="s">
        <v>949</v>
      </c>
      <c r="B55" s="72" t="str">
        <f t="shared" si="0"/>
        <v>27TXG6124949579</v>
      </c>
      <c r="C55" s="72">
        <f t="array" aca="1" ref="C55" ca="1">MATCH(TRUE,ISERROR(VALUE(MID(B55,ROW(INDIRECT("1:"&amp;LEN(B55))),1))),0)</f>
        <v>3</v>
      </c>
      <c r="D55" s="72">
        <f t="shared" ca="1" si="1"/>
        <v>27</v>
      </c>
      <c r="E55" s="72" t="str">
        <f t="shared" ca="1" si="2"/>
        <v>T</v>
      </c>
      <c r="F55" s="72" t="str">
        <f t="shared" ca="1" si="3"/>
        <v>X</v>
      </c>
      <c r="G55" s="72" t="str">
        <f t="shared" ca="1" si="4"/>
        <v>G</v>
      </c>
      <c r="H55" s="72">
        <f t="shared" ca="1" si="5"/>
        <v>10</v>
      </c>
      <c r="I55" s="72">
        <f t="shared" ca="1" si="6"/>
        <v>61249</v>
      </c>
      <c r="J55" s="72">
        <f t="shared" ca="1" si="7"/>
        <v>49579</v>
      </c>
      <c r="K55" s="72">
        <f t="shared" ca="1" si="8"/>
        <v>158.80604746885038</v>
      </c>
      <c r="L55" s="72">
        <f ca="1">VLOOKUP(F55,Coef!$C$2:$F$25,4)</f>
        <v>6</v>
      </c>
      <c r="M55" s="31">
        <f ca="1">VLOOKUP(E55,Coef!$C$4:$D$23,2)</f>
        <v>16</v>
      </c>
      <c r="N55" s="31">
        <f ca="1">MOD(VLOOKUP(G55,Coef!$C$2:$G$21,5)+MOD(D55+1,2)*15,20)</f>
        <v>7</v>
      </c>
      <c r="O55" s="31">
        <f ca="1">VLOOKUP(M55,Coef!$A$27:$B$46,2)</f>
        <v>4.45</v>
      </c>
      <c r="P55" s="31">
        <f ca="1">VLOOKUP(M55,Coef!$A$27:$C$46,3)+N55/10-0.1</f>
        <v>4.6000000000000005</v>
      </c>
      <c r="Q55" s="31">
        <f ca="1">IF(P55+0.1&lt;O55,P55+2,P55)</f>
        <v>4.6000000000000005</v>
      </c>
      <c r="R55" s="72">
        <f ca="1">L55*100000+I55</f>
        <v>661249</v>
      </c>
      <c r="S55" s="72">
        <f ca="1">Q55*1000000+J55</f>
        <v>4649579.0000000009</v>
      </c>
      <c r="T55" s="72">
        <f ca="1">IF(M55&lt;11,S55-10000000,S55)</f>
        <v>4649579.0000000009</v>
      </c>
      <c r="U55" s="72">
        <f ca="1">T55/(6366197.724*0.9996)</f>
        <v>0.73064641996506308</v>
      </c>
      <c r="V55" s="72">
        <f ca="1">(Coef!$J$9/(1+Coef!$J$8*(COS(U55))^2)^0.5)*Coef!$J$6</f>
        <v>6385111.1132902671</v>
      </c>
      <c r="W55" s="72">
        <f ca="1">6*D55-183</f>
        <v>-21</v>
      </c>
      <c r="X55" s="72">
        <f ca="1">(R55-500000)/V55</f>
        <v>2.5253906649231026E-2</v>
      </c>
      <c r="Y55" s="72">
        <f ca="1">SIN(2*U55)</f>
        <v>0.9940104818051293</v>
      </c>
      <c r="Z55" s="72">
        <f ca="1">Y55*(COS(U55))^2</f>
        <v>0.5513203468619261</v>
      </c>
      <c r="AA55" s="72">
        <f ca="1">U55+(Y55/2)</f>
        <v>1.2276516608676278</v>
      </c>
      <c r="AB55" s="72">
        <f ca="1">(3*AA55+Z55)/4</f>
        <v>1.0585688323662024</v>
      </c>
      <c r="AC55" s="72">
        <f ca="1">(5*AB55+Z55*(COS(U55))^2)/3</f>
        <v>1.8662099317701404</v>
      </c>
      <c r="AD55" s="72">
        <f ca="1">Coef!$J$6*Coef!$J$9*(U55-(Coef!$J$10*AA55)+(Coef!$J$11*AB55)-(Coef!$J$12*AC55))</f>
        <v>4634560.5752646374</v>
      </c>
      <c r="AE55" s="72">
        <f ca="1">(T55-AD55)/V55</f>
        <v>2.3521007651853584E-3</v>
      </c>
      <c r="AF55" s="72">
        <f ca="1">((Coef!$J$8*X55^2)/2)*(COS(U55))^2</f>
        <v>1.1919764367779723E-6</v>
      </c>
      <c r="AG55" s="72">
        <f ca="1">X55*(1-(AF55/3))</f>
        <v>2.5253896615210471E-2</v>
      </c>
      <c r="AH55" s="72">
        <f ca="1">AE55*(1-AF55)+U55</f>
        <v>0.73299851792659976</v>
      </c>
      <c r="AI55" s="72">
        <f ca="1">(EXP(AG55)-EXP(-AG55))/2</f>
        <v>2.5256581018689606E-2</v>
      </c>
      <c r="AJ55" s="72">
        <f ca="1">ATAN(AI55/COS(AH55))</f>
        <v>3.3971790395258356E-2</v>
      </c>
      <c r="AK55" s="72">
        <f ca="1">ATAN(COS(AJ55)*TAN(AH55))</f>
        <v>0.73271153370725128</v>
      </c>
      <c r="AL55" s="72">
        <f ca="1">U55+(1+Coef!$J$8*(COS(U55))^2-(3/2)*Coef!$J$8*SIN(U55)*COS(U55)*(AK55-U55))*(AK55-U55)</f>
        <v>0.73271923169692543</v>
      </c>
      <c r="AM55" s="33">
        <f t="shared" ca="1" si="9"/>
        <v>41.981719544302123</v>
      </c>
      <c r="AN55" s="33">
        <f t="shared" ca="1" si="10"/>
        <v>-19.053559787848631</v>
      </c>
      <c r="AO55" s="48" t="str">
        <f ca="1">D55&amp;" "&amp;IF(AM55&gt;0,"N","S")&amp;" "&amp;R55&amp;" "&amp;LEFT(S55,7)</f>
        <v>27 N 661249 4649579</v>
      </c>
    </row>
    <row r="56" spans="1:41">
      <c r="A56" s="42" t="s">
        <v>950</v>
      </c>
      <c r="B56" s="72" t="str">
        <f t="shared" si="0"/>
        <v>43DDD2511211214</v>
      </c>
      <c r="C56" s="72">
        <f t="array" aca="1" ref="C56" ca="1">MATCH(TRUE,ISERROR(VALUE(MID(B56,ROW(INDIRECT("1:"&amp;LEN(B56))),1))),0)</f>
        <v>3</v>
      </c>
      <c r="D56" s="72">
        <f t="shared" ca="1" si="1"/>
        <v>43</v>
      </c>
      <c r="E56" s="72" t="str">
        <f t="shared" ca="1" si="2"/>
        <v>D</v>
      </c>
      <c r="F56" s="72" t="str">
        <f t="shared" ca="1" si="3"/>
        <v>D</v>
      </c>
      <c r="G56" s="72" t="str">
        <f t="shared" ca="1" si="4"/>
        <v>D</v>
      </c>
      <c r="H56" s="72">
        <f t="shared" ca="1" si="5"/>
        <v>10</v>
      </c>
      <c r="I56" s="72">
        <f t="shared" ca="1" si="6"/>
        <v>25112</v>
      </c>
      <c r="J56" s="72">
        <f t="shared" ca="1" si="7"/>
        <v>11214</v>
      </c>
      <c r="K56" s="72">
        <f t="shared" ca="1" si="8"/>
        <v>254.80604746885038</v>
      </c>
      <c r="L56" s="72">
        <f ca="1">VLOOKUP(F56,Coef!$C$2:$F$25,4)</f>
        <v>4</v>
      </c>
      <c r="M56" s="31">
        <f ca="1">VLOOKUP(E56,Coef!$C$4:$D$23,2)</f>
        <v>2</v>
      </c>
      <c r="N56" s="31">
        <f ca="1">MOD(VLOOKUP(G56,Coef!$C$2:$G$21,5)+MOD(D56+1,2)*15,20)</f>
        <v>4</v>
      </c>
      <c r="O56" s="31">
        <f ca="1">VLOOKUP(M56,Coef!$A$27:$B$46,2)</f>
        <v>1.9900000000000002</v>
      </c>
      <c r="P56" s="31">
        <f ca="1">VLOOKUP(M56,Coef!$A$27:$C$46,3)+N56/10-0.1</f>
        <v>2.2999999999999998</v>
      </c>
      <c r="Q56" s="31">
        <f ca="1">IF(P56+0.1&lt;O56,P56+2,P56)</f>
        <v>2.2999999999999998</v>
      </c>
      <c r="R56" s="72">
        <f ca="1">L56*100000+I56</f>
        <v>425112</v>
      </c>
      <c r="S56" s="72">
        <f ca="1">Q56*1000000+J56</f>
        <v>2311214</v>
      </c>
      <c r="T56" s="72">
        <f ca="1">IF(M56&lt;11,S56-10000000,S56)</f>
        <v>-7688786</v>
      </c>
      <c r="U56" s="72">
        <f ca="1">T56/(6366197.724*0.9996)</f>
        <v>-1.2082349745595238</v>
      </c>
      <c r="V56" s="72">
        <f ca="1">(Coef!$J$9/(1+Coef!$J$8*(COS(U56))^2)^0.5)*Coef!$J$6</f>
        <v>6394323.9113179585</v>
      </c>
      <c r="W56" s="72">
        <f ca="1">6*D56-183</f>
        <v>75</v>
      </c>
      <c r="X56" s="72">
        <f ca="1">(R56-500000)/V56</f>
        <v>-1.1711636920276776E-2</v>
      </c>
      <c r="Y56" s="72">
        <f ca="1">SIN(2*U56)</f>
        <v>-0.66322728189633307</v>
      </c>
      <c r="Z56" s="72">
        <f ca="1">Y56*(COS(U56))^2</f>
        <v>-8.3428007547909813E-2</v>
      </c>
      <c r="AA56" s="72">
        <f ca="1">U56+(Y56/2)</f>
        <v>-1.5398486155076903</v>
      </c>
      <c r="AB56" s="72">
        <f ca="1">(3*AA56+Z56)/4</f>
        <v>-1.1757434635177451</v>
      </c>
      <c r="AC56" s="72">
        <f ca="1">(5*AB56+Z56*(COS(U56))^2)/3</f>
        <v>-1.9630706027134366</v>
      </c>
      <c r="AD56" s="72">
        <f ca="1">Coef!$J$6*Coef!$J$9*(U56-(Coef!$J$10*AA56)+(Coef!$J$11*AB56)-(Coef!$J$12*AC56))</f>
        <v>-7679647.7494630339</v>
      </c>
      <c r="AE56" s="72">
        <f ca="1">(T56-AD56)/V56</f>
        <v>-1.429119116219844E-3</v>
      </c>
      <c r="AF56" s="72">
        <f ca="1">((Coef!$J$8*X56^2)/2)*(COS(U56))^2</f>
        <v>5.8140955042323212E-8</v>
      </c>
      <c r="AG56" s="72">
        <f ca="1">X56*(1-(AF56/3))</f>
        <v>-1.1711636693301525E-2</v>
      </c>
      <c r="AH56" s="72">
        <f ca="1">AE56*(1-AF56)+U56</f>
        <v>-1.2096640935926533</v>
      </c>
      <c r="AI56" s="72">
        <f ca="1">(EXP(AG56)-EXP(-AG56))/2</f>
        <v>-1.1711904427903541E-2</v>
      </c>
      <c r="AJ56" s="72">
        <f ca="1">ATAN(AI56/COS(AH56))</f>
        <v>-3.3134736956447489E-2</v>
      </c>
      <c r="AK56" s="72">
        <f ca="1">ATAN(COS(AJ56)*TAN(AH56))</f>
        <v>-1.2094825697916378</v>
      </c>
      <c r="AL56" s="72">
        <f ca="1">U56+(1+Coef!$J$8*(COS(U56))^2-(3/2)*Coef!$J$8*SIN(U56)*COS(U56)*(AK56-U56))*(AK56-U56)</f>
        <v>-1.2094836222448664</v>
      </c>
      <c r="AM56" s="33">
        <f t="shared" ca="1" si="9"/>
        <v>-69.29830694482601</v>
      </c>
      <c r="AN56" s="33">
        <f t="shared" ca="1" si="10"/>
        <v>73.101519417119405</v>
      </c>
      <c r="AO56" s="48" t="str">
        <f ca="1">D56&amp;" "&amp;IF(AM56&gt;0,"N","S")&amp;" "&amp;R56&amp;" "&amp;LEFT(S56,7)</f>
        <v>43 S 425112 2311214</v>
      </c>
    </row>
    <row r="57" spans="1:41">
      <c r="A57" s="42" t="s">
        <v>951</v>
      </c>
      <c r="B57" s="72" t="str">
        <f t="shared" si="0"/>
        <v>8VPJ2552761886</v>
      </c>
      <c r="C57" s="72">
        <f t="array" aca="1" ref="C57" ca="1">MATCH(TRUE,ISERROR(VALUE(MID(B57,ROW(INDIRECT("1:"&amp;LEN(B57))),1))),0)</f>
        <v>2</v>
      </c>
      <c r="D57" s="72">
        <f t="shared" ca="1" si="1"/>
        <v>8</v>
      </c>
      <c r="E57" s="72" t="str">
        <f t="shared" ca="1" si="2"/>
        <v>V</v>
      </c>
      <c r="F57" s="72" t="str">
        <f t="shared" ca="1" si="3"/>
        <v>P</v>
      </c>
      <c r="G57" s="72" t="str">
        <f t="shared" ca="1" si="4"/>
        <v>J</v>
      </c>
      <c r="H57" s="72">
        <f t="shared" ca="1" si="5"/>
        <v>10</v>
      </c>
      <c r="I57" s="72">
        <f t="shared" ca="1" si="6"/>
        <v>25527</v>
      </c>
      <c r="J57" s="72">
        <f t="shared" ca="1" si="7"/>
        <v>61886</v>
      </c>
      <c r="K57" s="72">
        <f t="shared" ca="1" si="8"/>
        <v>44.80604746885038</v>
      </c>
      <c r="L57" s="72">
        <f ca="1">VLOOKUP(F57,Coef!$C$2:$F$25,4)</f>
        <v>6</v>
      </c>
      <c r="M57" s="31">
        <f ca="1">VLOOKUP(E57,Coef!$C$4:$D$23,2)</f>
        <v>18</v>
      </c>
      <c r="N57" s="31">
        <f ca="1">MOD(VLOOKUP(G57,Coef!$C$2:$G$21,5)+MOD(D57+1,2)*15,20)</f>
        <v>4</v>
      </c>
      <c r="O57" s="31">
        <f ca="1">VLOOKUP(M57,Coef!$A$27:$B$46,2)</f>
        <v>6.2299999999999995</v>
      </c>
      <c r="P57" s="31">
        <f ca="1">VLOOKUP(M57,Coef!$A$27:$C$46,3)+N57/10-0.1</f>
        <v>6.3000000000000007</v>
      </c>
      <c r="Q57" s="31">
        <f ca="1">IF(P57+0.1&lt;O57,P57+2,P57)</f>
        <v>6.3000000000000007</v>
      </c>
      <c r="R57" s="72">
        <f ca="1">L57*100000+I57</f>
        <v>625527</v>
      </c>
      <c r="S57" s="72">
        <f ca="1">Q57*1000000+J57</f>
        <v>6361886.0000000009</v>
      </c>
      <c r="T57" s="72">
        <f ca="1">IF(M57&lt;11,S57-10000000,S57)</f>
        <v>6361886.0000000009</v>
      </c>
      <c r="U57" s="72">
        <f ca="1">T57/(6366197.724*0.9996)</f>
        <v>0.99972260501990717</v>
      </c>
      <c r="V57" s="72">
        <f ca="1">(Coef!$J$9/(1+Coef!$J$8*(COS(U57))^2)^0.5)*Coef!$J$6</f>
        <v>6390744.7523452919</v>
      </c>
      <c r="W57" s="72">
        <f ca="1">6*D57-183</f>
        <v>-135</v>
      </c>
      <c r="X57" s="72">
        <f ca="1">(R57-500000)/V57</f>
        <v>1.9641998681598695E-2</v>
      </c>
      <c r="Y57" s="72">
        <f ca="1">SIN(2*U57)</f>
        <v>0.90952816096352984</v>
      </c>
      <c r="Z57" s="72">
        <f ca="1">Y57*(COS(U57))^2</f>
        <v>0.26574489054560174</v>
      </c>
      <c r="AA57" s="72">
        <f ca="1">U57+(Y57/2)</f>
        <v>1.454486685501672</v>
      </c>
      <c r="AB57" s="72">
        <f ca="1">(3*AA57+Z57)/4</f>
        <v>1.1573012367626543</v>
      </c>
      <c r="AC57" s="72">
        <f ca="1">(5*AB57+Z57*(COS(U57))^2)/3</f>
        <v>1.9547170732894397</v>
      </c>
      <c r="AD57" s="72">
        <f ca="1">Coef!$J$6*Coef!$J$9*(U57-(Coef!$J$10*AA57)+(Coef!$J$11*AB57)-(Coef!$J$12*AC57))</f>
        <v>6348542.2046649456</v>
      </c>
      <c r="AE57" s="72">
        <f ca="1">(T57-AD57)/V57</f>
        <v>2.08798752761302E-3</v>
      </c>
      <c r="AF57" s="72">
        <f ca="1">((Coef!$J$8*X57^2)/2)*(COS(U57))^2</f>
        <v>3.7985478364222275E-7</v>
      </c>
      <c r="AG57" s="72">
        <f ca="1">X57*(1-(AF57/3))</f>
        <v>1.9641996194562975E-2</v>
      </c>
      <c r="AH57" s="72">
        <f ca="1">AE57*(1-AF57)+U57</f>
        <v>1.0018105917543882</v>
      </c>
      <c r="AI57" s="72">
        <f ca="1">(EXP(AG57)-EXP(-AG57))/2</f>
        <v>1.9643259225519183E-2</v>
      </c>
      <c r="AJ57" s="72">
        <f ca="1">ATAN(AI57/COS(AH57))</f>
        <v>3.6442779064876613E-2</v>
      </c>
      <c r="AK57" s="72">
        <f ca="1">ATAN(COS(AJ57)*TAN(AH57))</f>
        <v>1.0015090812958534</v>
      </c>
      <c r="AL57" s="72">
        <f ca="1">U57+(1+Coef!$J$8*(COS(U57))^2-(3/2)*Coef!$J$8*SIN(U57)*COS(U57)*(AK57-U57))*(AK57-U57)</f>
        <v>1.0015125844425419</v>
      </c>
      <c r="AM57" s="33">
        <f t="shared" ca="1" si="9"/>
        <v>57.382444217797115</v>
      </c>
      <c r="AN57" s="33">
        <f t="shared" ca="1" si="10"/>
        <v>-132.91198256585486</v>
      </c>
      <c r="AO57" s="48" t="str">
        <f ca="1">D57&amp;" "&amp;IF(AM57&gt;0,"N","S")&amp;" "&amp;R57&amp;" "&amp;LEFT(S57,7)</f>
        <v>8 N 625527 6361886</v>
      </c>
    </row>
    <row r="58" spans="1:41">
      <c r="A58" s="42" t="s">
        <v>952</v>
      </c>
      <c r="B58" s="72" t="str">
        <f t="shared" si="0"/>
        <v>39DWC3804689258</v>
      </c>
      <c r="C58" s="72">
        <f t="array" aca="1" ref="C58" ca="1">MATCH(TRUE,ISERROR(VALUE(MID(B58,ROW(INDIRECT("1:"&amp;LEN(B58))),1))),0)</f>
        <v>3</v>
      </c>
      <c r="D58" s="72">
        <f t="shared" ca="1" si="1"/>
        <v>39</v>
      </c>
      <c r="E58" s="72" t="str">
        <f t="shared" ca="1" si="2"/>
        <v>D</v>
      </c>
      <c r="F58" s="72" t="str">
        <f t="shared" ca="1" si="3"/>
        <v>W</v>
      </c>
      <c r="G58" s="72" t="str">
        <f t="shared" ca="1" si="4"/>
        <v>C</v>
      </c>
      <c r="H58" s="72">
        <f t="shared" ca="1" si="5"/>
        <v>10</v>
      </c>
      <c r="I58" s="72">
        <f t="shared" ca="1" si="6"/>
        <v>38046</v>
      </c>
      <c r="J58" s="72">
        <f t="shared" ca="1" si="7"/>
        <v>89258</v>
      </c>
      <c r="K58" s="72">
        <f t="shared" ca="1" si="8"/>
        <v>230.80604746885038</v>
      </c>
      <c r="L58" s="72">
        <f ca="1">VLOOKUP(F58,Coef!$C$2:$F$25,4)</f>
        <v>5</v>
      </c>
      <c r="M58" s="31">
        <f ca="1">VLOOKUP(E58,Coef!$C$4:$D$23,2)</f>
        <v>2</v>
      </c>
      <c r="N58" s="31">
        <f ca="1">MOD(VLOOKUP(G58,Coef!$C$2:$G$21,5)+MOD(D58+1,2)*15,20)</f>
        <v>3</v>
      </c>
      <c r="O58" s="31">
        <f ca="1">VLOOKUP(M58,Coef!$A$27:$B$46,2)</f>
        <v>1.9900000000000002</v>
      </c>
      <c r="P58" s="31">
        <f ca="1">VLOOKUP(M58,Coef!$A$27:$C$46,3)+N58/10-0.1</f>
        <v>2.1999999999999997</v>
      </c>
      <c r="Q58" s="31">
        <f ca="1">IF(P58+0.1&lt;O58,P58+2,P58)</f>
        <v>2.1999999999999997</v>
      </c>
      <c r="R58" s="72">
        <f ca="1">L58*100000+I58</f>
        <v>538046</v>
      </c>
      <c r="S58" s="72">
        <f ca="1">Q58*1000000+J58</f>
        <v>2289257.9999999995</v>
      </c>
      <c r="T58" s="72">
        <f ca="1">IF(M58&lt;11,S58-10000000,S58)</f>
        <v>-7710742</v>
      </c>
      <c r="U58" s="72">
        <f ca="1">T58/(6366197.724*0.9996)</f>
        <v>-1.2116851950626604</v>
      </c>
      <c r="V58" s="72">
        <f ca="1">(Coef!$J$9/(1+Coef!$J$8*(COS(U58))^2)^0.5)*Coef!$J$6</f>
        <v>6394372.9840998594</v>
      </c>
      <c r="W58" s="72">
        <f ca="1">6*D58-183</f>
        <v>51</v>
      </c>
      <c r="X58" s="72">
        <f ca="1">(R58-500000)/V58</f>
        <v>5.9499187949474553E-3</v>
      </c>
      <c r="Y58" s="72">
        <f ca="1">SIN(2*U58)</f>
        <v>-0.65804711822116124</v>
      </c>
      <c r="Z58" s="72">
        <f ca="1">Y58*(COS(U58))^2</f>
        <v>-8.1276467989120735E-2</v>
      </c>
      <c r="AA58" s="72">
        <f ca="1">U58+(Y58/2)</f>
        <v>-1.5407087541732409</v>
      </c>
      <c r="AB58" s="72">
        <f ca="1">(3*AA58+Z58)/4</f>
        <v>-1.175850682627211</v>
      </c>
      <c r="AC58" s="72">
        <f ca="1">(5*AB58+Z58*(COS(U58))^2)/3</f>
        <v>-1.9630973338864626</v>
      </c>
      <c r="AD58" s="72">
        <f ca="1">Coef!$J$6*Coef!$J$9*(U58-(Coef!$J$10*AA58)+(Coef!$J$11*AB58)-(Coef!$J$12*AC58))</f>
        <v>-7701691.1435442222</v>
      </c>
      <c r="AE58" s="72">
        <f ca="1">(T58-AD58)/V58</f>
        <v>-1.4154408068286727E-3</v>
      </c>
      <c r="AF58" s="72">
        <f ca="1">((Coef!$J$8*X58^2)/2)*(COS(U58))^2</f>
        <v>1.4734227791433767E-8</v>
      </c>
      <c r="AG58" s="72">
        <f ca="1">X58*(1-(AF58/3))</f>
        <v>5.9499187657249689E-3</v>
      </c>
      <c r="AH58" s="72">
        <f ca="1">AE58*(1-AF58)+U58</f>
        <v>-1.2131006358486336</v>
      </c>
      <c r="AI58" s="72">
        <f ca="1">(EXP(AG58)-EXP(-AG58))/2</f>
        <v>5.9499538718283396E-3</v>
      </c>
      <c r="AJ58" s="72">
        <f ca="1">ATAN(AI58/COS(AH58))</f>
        <v>1.6992565931128138E-2</v>
      </c>
      <c r="AK58" s="72">
        <f ca="1">ATAN(COS(AJ58)*TAN(AH58))</f>
        <v>-1.2130532827206448</v>
      </c>
      <c r="AL58" s="72">
        <f ca="1">U58+(1+Coef!$J$8*(COS(U58))^2-(3/2)*Coef!$J$8*SIN(U58)*COS(U58)*(AK58-U58))*(AK58-U58)</f>
        <v>-1.2130544152997824</v>
      </c>
      <c r="AM58" s="33">
        <f t="shared" ca="1" si="9"/>
        <v>-69.502898316387331</v>
      </c>
      <c r="AN58" s="33">
        <f t="shared" ca="1" si="10"/>
        <v>51.973602310951435</v>
      </c>
      <c r="AO58" s="48" t="str">
        <f ca="1">D58&amp;" "&amp;IF(AM58&gt;0,"N","S")&amp;" "&amp;R58&amp;" "&amp;LEFT(S58,7)</f>
        <v>39 S 538046 2289258</v>
      </c>
    </row>
    <row r="59" spans="1:41">
      <c r="A59" s="42" t="s">
        <v>953</v>
      </c>
      <c r="B59" s="72" t="str">
        <f t="shared" si="0"/>
        <v>46QGJ4278446748</v>
      </c>
      <c r="C59" s="72">
        <f t="array" aca="1" ref="C59" ca="1">MATCH(TRUE,ISERROR(VALUE(MID(B59,ROW(INDIRECT("1:"&amp;LEN(B59))),1))),0)</f>
        <v>3</v>
      </c>
      <c r="D59" s="72">
        <f t="shared" ca="1" si="1"/>
        <v>46</v>
      </c>
      <c r="E59" s="72" t="str">
        <f t="shared" ca="1" si="2"/>
        <v>Q</v>
      </c>
      <c r="F59" s="72" t="str">
        <f t="shared" ca="1" si="3"/>
        <v>G</v>
      </c>
      <c r="G59" s="72" t="str">
        <f t="shared" ca="1" si="4"/>
        <v>J</v>
      </c>
      <c r="H59" s="72">
        <f t="shared" ca="1" si="5"/>
        <v>10</v>
      </c>
      <c r="I59" s="72">
        <f t="shared" ca="1" si="6"/>
        <v>42784</v>
      </c>
      <c r="J59" s="72">
        <f t="shared" ca="1" si="7"/>
        <v>46748</v>
      </c>
      <c r="K59" s="72">
        <f t="shared" ca="1" si="8"/>
        <v>272.80604746885035</v>
      </c>
      <c r="L59" s="72">
        <f ca="1">VLOOKUP(F59,Coef!$C$2:$F$25,4)</f>
        <v>7</v>
      </c>
      <c r="M59" s="31">
        <f ca="1">VLOOKUP(E59,Coef!$C$4:$D$23,2)</f>
        <v>13</v>
      </c>
      <c r="N59" s="31">
        <f ca="1">MOD(VLOOKUP(G59,Coef!$C$2:$G$21,5)+MOD(D59+1,2)*15,20)</f>
        <v>4</v>
      </c>
      <c r="O59" s="31">
        <f ca="1">VLOOKUP(M59,Coef!$A$27:$B$46,2)</f>
        <v>1.78</v>
      </c>
      <c r="P59" s="31">
        <f ca="1">VLOOKUP(M59,Coef!$A$27:$C$46,3)+N59/10-0.1</f>
        <v>0.30000000000000004</v>
      </c>
      <c r="Q59" s="31">
        <f ca="1">IF(P59+0.1&lt;O59,P59+2,P59)</f>
        <v>2.2999999999999998</v>
      </c>
      <c r="R59" s="72">
        <f ca="1">L59*100000+I59</f>
        <v>742784</v>
      </c>
      <c r="S59" s="72">
        <f ca="1">Q59*1000000+J59</f>
        <v>2346748</v>
      </c>
      <c r="T59" s="72">
        <f ca="1">IF(M59&lt;11,S59-10000000,S59)</f>
        <v>2346748</v>
      </c>
      <c r="U59" s="72">
        <f ca="1">T59/(6366197.724*0.9996)</f>
        <v>0.36877382334189213</v>
      </c>
      <c r="V59" s="72">
        <f ca="1">(Coef!$J$9/(1+Coef!$J$8*(COS(U59))^2)^0.5)*Coef!$J$6</f>
        <v>6378360.5145231616</v>
      </c>
      <c r="W59" s="72">
        <f ca="1">6*D59-183</f>
        <v>93</v>
      </c>
      <c r="X59" s="72">
        <f ca="1">(R59-500000)/V59</f>
        <v>3.8063699824930679E-2</v>
      </c>
      <c r="Y59" s="72">
        <f ca="1">SIN(2*U59)</f>
        <v>0.67247490002930876</v>
      </c>
      <c r="Z59" s="72">
        <f ca="1">Y59*(COS(U59))^2</f>
        <v>0.58509348753933688</v>
      </c>
      <c r="AA59" s="72">
        <f ca="1">U59+(Y59/2)</f>
        <v>0.70501127335654656</v>
      </c>
      <c r="AB59" s="72">
        <f ca="1">(3*AA59+Z59)/4</f>
        <v>0.67503182690224417</v>
      </c>
      <c r="AC59" s="72">
        <f ca="1">(5*AB59+Z59*(COS(U59))^2)/3</f>
        <v>1.2947418511385054</v>
      </c>
      <c r="AD59" s="72">
        <f ca="1">Coef!$J$6*Coef!$J$9*(U59-(Coef!$J$10*AA59)+(Coef!$J$11*AB59)-(Coef!$J$12*AC59))</f>
        <v>2336444.8479668931</v>
      </c>
      <c r="AE59" s="72">
        <f ca="1">(T59-AD59)/V59</f>
        <v>1.6153292071915976E-3</v>
      </c>
      <c r="AF59" s="72">
        <f ca="1">((Coef!$J$8*X59^2)/2)*(COS(U59))^2</f>
        <v>4.2478449554681381E-6</v>
      </c>
      <c r="AG59" s="72">
        <f ca="1">X59*(1-(AF59/3))</f>
        <v>3.8063645928698916E-2</v>
      </c>
      <c r="AH59" s="72">
        <f ca="1">AE59*(1-AF59)+U59</f>
        <v>0.37038914568741571</v>
      </c>
      <c r="AI59" s="72">
        <f ca="1">(EXP(AG59)-EXP(-AG59))/2</f>
        <v>3.8072837957265238E-2</v>
      </c>
      <c r="AJ59" s="72">
        <f ca="1">ATAN(AI59/COS(AH59))</f>
        <v>4.0819822018248172E-2</v>
      </c>
      <c r="AK59" s="72">
        <f ca="1">ATAN(COS(AJ59)*TAN(AH59))</f>
        <v>0.37010803032729184</v>
      </c>
      <c r="AL59" s="72">
        <f ca="1">U59+(1+Coef!$J$8*(COS(U59))^2-(3/2)*Coef!$J$8*SIN(U59)*COS(U59)*(AK59-U59))*(AK59-U59)</f>
        <v>0.37011584775446554</v>
      </c>
      <c r="AM59" s="33">
        <f t="shared" ca="1" si="9"/>
        <v>21.206076007237403</v>
      </c>
      <c r="AN59" s="33">
        <f t="shared" ca="1" si="10"/>
        <v>95.338803522120813</v>
      </c>
      <c r="AO59" s="48" t="str">
        <f ca="1">D59&amp;" "&amp;IF(AM59&gt;0,"N","S")&amp;" "&amp;R59&amp;" "&amp;LEFT(S59,7)</f>
        <v>46 N 742784 2346748</v>
      </c>
    </row>
    <row r="60" spans="1:41">
      <c r="A60" s="42" t="s">
        <v>954</v>
      </c>
      <c r="B60" s="72" t="str">
        <f t="shared" si="0"/>
        <v>52UDE6656323434</v>
      </c>
      <c r="C60" s="72">
        <f t="array" aca="1" ref="C60" ca="1">MATCH(TRUE,ISERROR(VALUE(MID(B60,ROW(INDIRECT("1:"&amp;LEN(B60))),1))),0)</f>
        <v>3</v>
      </c>
      <c r="D60" s="72">
        <f t="shared" ca="1" si="1"/>
        <v>52</v>
      </c>
      <c r="E60" s="72" t="str">
        <f t="shared" ca="1" si="2"/>
        <v>U</v>
      </c>
      <c r="F60" s="72" t="str">
        <f t="shared" ca="1" si="3"/>
        <v>D</v>
      </c>
      <c r="G60" s="72" t="str">
        <f t="shared" ca="1" si="4"/>
        <v>E</v>
      </c>
      <c r="H60" s="72">
        <f t="shared" ca="1" si="5"/>
        <v>10</v>
      </c>
      <c r="I60" s="72">
        <f t="shared" ca="1" si="6"/>
        <v>66563</v>
      </c>
      <c r="J60" s="72">
        <f t="shared" ca="1" si="7"/>
        <v>23434</v>
      </c>
      <c r="K60" s="72">
        <f t="shared" ca="1" si="8"/>
        <v>308.80604746885035</v>
      </c>
      <c r="L60" s="72">
        <f ca="1">VLOOKUP(F60,Coef!$C$2:$F$25,4)</f>
        <v>4</v>
      </c>
      <c r="M60" s="31">
        <f ca="1">VLOOKUP(E60,Coef!$C$4:$D$23,2)</f>
        <v>17</v>
      </c>
      <c r="N60" s="31">
        <f ca="1">MOD(VLOOKUP(G60,Coef!$C$2:$G$21,5)+MOD(D60+1,2)*15,20)</f>
        <v>0</v>
      </c>
      <c r="O60" s="31">
        <f ca="1">VLOOKUP(M60,Coef!$A$27:$B$46,2)</f>
        <v>5.34</v>
      </c>
      <c r="P60" s="31">
        <f ca="1">VLOOKUP(M60,Coef!$A$27:$C$46,3)+N60/10-0.1</f>
        <v>3.9</v>
      </c>
      <c r="Q60" s="31">
        <f ca="1">IF(P60+0.1&lt;O60,P60+2,P60)</f>
        <v>5.9</v>
      </c>
      <c r="R60" s="72">
        <f ca="1">L60*100000+I60</f>
        <v>466563</v>
      </c>
      <c r="S60" s="72">
        <f ca="1">Q60*1000000+J60</f>
        <v>5923434</v>
      </c>
      <c r="T60" s="72">
        <f ca="1">IF(M60&lt;11,S60-10000000,S60)</f>
        <v>5923434</v>
      </c>
      <c r="U60" s="72">
        <f ca="1">T60/(6366197.724*0.9996)</f>
        <v>0.93082316614027483</v>
      </c>
      <c r="V60" s="72">
        <f ca="1">(Coef!$J$9/(1+Coef!$J$8*(COS(U60))^2)^0.5)*Coef!$J$6</f>
        <v>6389360.2477892069</v>
      </c>
      <c r="W60" s="72">
        <f ca="1">6*D60-183</f>
        <v>129</v>
      </c>
      <c r="X60" s="72">
        <f ca="1">(R60-500000)/V60</f>
        <v>-5.2332312944116102E-3</v>
      </c>
      <c r="Y60" s="72">
        <f ca="1">SIN(2*U60)</f>
        <v>0.95800046841194508</v>
      </c>
      <c r="Z60" s="72">
        <f ca="1">Y60*(COS(U60))^2</f>
        <v>0.34163894923490723</v>
      </c>
      <c r="AA60" s="72">
        <f ca="1">U60+(Y60/2)</f>
        <v>1.4098234003462473</v>
      </c>
      <c r="AB60" s="72">
        <f ca="1">(3*AA60+Z60)/4</f>
        <v>1.1427772875684123</v>
      </c>
      <c r="AC60" s="72">
        <f ca="1">(5*AB60+Z60*(COS(U60))^2)/3</f>
        <v>1.9452401955526986</v>
      </c>
      <c r="AD60" s="72">
        <f ca="1">Coef!$J$6*Coef!$J$9*(U60-(Coef!$J$10*AA60)+(Coef!$J$11*AB60)-(Coef!$J$12*AC60))</f>
        <v>5909230.3890727926</v>
      </c>
      <c r="AE60" s="72">
        <f ca="1">(T60-AD60)/V60</f>
        <v>2.223009875225303E-3</v>
      </c>
      <c r="AF60" s="72">
        <f ca="1">((Coef!$J$8*X60^2)/2)*(COS(U60))^2</f>
        <v>3.2910841553479692E-8</v>
      </c>
      <c r="AG60" s="72">
        <f ca="1">X60*(1-(AF60/3))</f>
        <v>-5.2332312370015942E-3</v>
      </c>
      <c r="AH60" s="72">
        <f ca="1">AE60*(1-AF60)+U60</f>
        <v>0.93304617594233896</v>
      </c>
      <c r="AI60" s="72">
        <f ca="1">(EXP(AG60)-EXP(-AG60))/2</f>
        <v>-5.233255123864633E-3</v>
      </c>
      <c r="AJ60" s="72">
        <f ca="1">ATAN(AI60/COS(AH60))</f>
        <v>-8.7894089385661678E-3</v>
      </c>
      <c r="AK60" s="72">
        <f ca="1">ATAN(COS(AJ60)*TAN(AH60))</f>
        <v>0.93302769813493025</v>
      </c>
      <c r="AL60" s="72">
        <f ca="1">U60+(1+Coef!$J$8*(COS(U60))^2-(3/2)*Coef!$J$8*SIN(U60)*COS(U60)*(AK60-U60))*(AK60-U60)</f>
        <v>0.9330329730110023</v>
      </c>
      <c r="AM60" s="33">
        <f t="shared" ca="1" si="9"/>
        <v>53.458851500074076</v>
      </c>
      <c r="AN60" s="33">
        <f t="shared" ca="1" si="10"/>
        <v>128.49640396340561</v>
      </c>
      <c r="AO60" s="48" t="str">
        <f ca="1">D60&amp;" "&amp;IF(AM60&gt;0,"N","S")&amp;" "&amp;R60&amp;" "&amp;LEFT(S60,7)</f>
        <v>52 N 466563 5923434</v>
      </c>
    </row>
    <row r="61" spans="1:41">
      <c r="A61" s="42" t="s">
        <v>955</v>
      </c>
      <c r="B61" s="72" t="str">
        <f t="shared" si="0"/>
        <v>35DNB2376162735</v>
      </c>
      <c r="C61" s="72">
        <f t="array" aca="1" ref="C61" ca="1">MATCH(TRUE,ISERROR(VALUE(MID(B61,ROW(INDIRECT("1:"&amp;LEN(B61))),1))),0)</f>
        <v>3</v>
      </c>
      <c r="D61" s="72">
        <f t="shared" ca="1" si="1"/>
        <v>35</v>
      </c>
      <c r="E61" s="72" t="str">
        <f t="shared" ca="1" si="2"/>
        <v>D</v>
      </c>
      <c r="F61" s="72" t="str">
        <f t="shared" ca="1" si="3"/>
        <v>N</v>
      </c>
      <c r="G61" s="72" t="str">
        <f t="shared" ca="1" si="4"/>
        <v>B</v>
      </c>
      <c r="H61" s="72">
        <f t="shared" ca="1" si="5"/>
        <v>10</v>
      </c>
      <c r="I61" s="72">
        <f t="shared" ca="1" si="6"/>
        <v>23761</v>
      </c>
      <c r="J61" s="72">
        <f t="shared" ca="1" si="7"/>
        <v>62735</v>
      </c>
      <c r="K61" s="72">
        <f t="shared" ca="1" si="8"/>
        <v>206.80604746885038</v>
      </c>
      <c r="L61" s="72">
        <f ca="1">VLOOKUP(F61,Coef!$C$2:$F$25,4)</f>
        <v>5</v>
      </c>
      <c r="M61" s="31">
        <f ca="1">VLOOKUP(E61,Coef!$C$4:$D$23,2)</f>
        <v>2</v>
      </c>
      <c r="N61" s="31">
        <f ca="1">MOD(VLOOKUP(G61,Coef!$C$2:$G$21,5)+MOD(D61+1,2)*15,20)</f>
        <v>2</v>
      </c>
      <c r="O61" s="31">
        <f ca="1">VLOOKUP(M61,Coef!$A$27:$B$46,2)</f>
        <v>1.9900000000000002</v>
      </c>
      <c r="P61" s="31">
        <f ca="1">VLOOKUP(M61,Coef!$A$27:$C$46,3)+N61/10-0.1</f>
        <v>2.1</v>
      </c>
      <c r="Q61" s="31">
        <f ca="1">IF(P61+0.1&lt;O61,P61+2,P61)</f>
        <v>2.1</v>
      </c>
      <c r="R61" s="72">
        <f ca="1">L61*100000+I61</f>
        <v>523761</v>
      </c>
      <c r="S61" s="72">
        <f ca="1">Q61*1000000+J61</f>
        <v>2162735</v>
      </c>
      <c r="T61" s="72">
        <f ca="1">IF(M61&lt;11,S61-10000000,S61)</f>
        <v>-7837265</v>
      </c>
      <c r="U61" s="72">
        <f ca="1">T61/(6366197.724*0.9996)</f>
        <v>-1.2315673342828435</v>
      </c>
      <c r="V61" s="72">
        <f ca="1">(Coef!$J$9/(1+Coef!$J$8*(COS(U61))^2)^0.5)*Coef!$J$6</f>
        <v>6394648.1990114981</v>
      </c>
      <c r="W61" s="72">
        <f ca="1">6*D61-183</f>
        <v>27</v>
      </c>
      <c r="X61" s="72">
        <f ca="1">(R61-500000)/V61</f>
        <v>3.7157634416343714E-3</v>
      </c>
      <c r="Y61" s="72">
        <f ca="1">SIN(2*U61)</f>
        <v>-0.62759324814140471</v>
      </c>
      <c r="Z61" s="72">
        <f ca="1">Y61*(COS(U61))^2</f>
        <v>-6.9492960371595497E-2</v>
      </c>
      <c r="AA61" s="72">
        <f ca="1">U61+(Y61/2)</f>
        <v>-1.5453639583535459</v>
      </c>
      <c r="AB61" s="72">
        <f ca="1">(3*AA61+Z61)/4</f>
        <v>-1.1763962088580584</v>
      </c>
      <c r="AC61" s="72">
        <f ca="1">(5*AB61+Z61*(COS(U61))^2)/3</f>
        <v>-1.9632253170239631</v>
      </c>
      <c r="AD61" s="72">
        <f ca="1">Coef!$J$6*Coef!$J$9*(U61-(Coef!$J$10*AA61)+(Coef!$J$11*AB61)-(Coef!$J$12*AC61))</f>
        <v>-7828727.4842585959</v>
      </c>
      <c r="AE61" s="72">
        <f ca="1">(T61-AD61)/V61</f>
        <v>-1.3351032731908376E-3</v>
      </c>
      <c r="AF61" s="72">
        <f ca="1">((Coef!$J$8*X61^2)/2)*(COS(U61))^2</f>
        <v>5.1517661031172974E-9</v>
      </c>
      <c r="AG61" s="72">
        <f ca="1">X61*(1-(AF61/3))</f>
        <v>3.7157634352534569E-3</v>
      </c>
      <c r="AH61" s="72">
        <f ca="1">AE61*(1-AF61)+U61</f>
        <v>-1.2329024375491562</v>
      </c>
      <c r="AI61" s="72">
        <f ca="1">(EXP(AG61)-EXP(-AG61))/2</f>
        <v>3.7157719857870419E-3</v>
      </c>
      <c r="AJ61" s="72">
        <f ca="1">ATAN(AI61/COS(AH61))</f>
        <v>1.1208468541310286E-2</v>
      </c>
      <c r="AK61" s="72">
        <f ca="1">ATAN(COS(AJ61)*TAN(AH61))</f>
        <v>-1.2328827909200373</v>
      </c>
      <c r="AL61" s="72">
        <f ca="1">U61+(1+Coef!$J$8*(COS(U61))^2-(3/2)*Coef!$J$8*SIN(U61)*COS(U61)*(AK61-U61))*(AK61-U61)</f>
        <v>-1.2328837671030384</v>
      </c>
      <c r="AM61" s="33">
        <f t="shared" ca="1" si="9"/>
        <v>-70.639036485194026</v>
      </c>
      <c r="AN61" s="33">
        <f t="shared" ca="1" si="10"/>
        <v>27.642197942222232</v>
      </c>
      <c r="AO61" s="48" t="str">
        <f ca="1">D61&amp;" "&amp;IF(AM61&gt;0,"N","S")&amp;" "&amp;R61&amp;" "&amp;LEFT(S61,7)</f>
        <v>35 S 523761 2162735</v>
      </c>
    </row>
    <row r="62" spans="1:41">
      <c r="A62" s="42" t="s">
        <v>956</v>
      </c>
      <c r="B62" s="72" t="str">
        <f t="shared" si="0"/>
        <v>37JFJ6072810059</v>
      </c>
      <c r="C62" s="72">
        <f t="array" aca="1" ref="C62" ca="1">MATCH(TRUE,ISERROR(VALUE(MID(B62,ROW(INDIRECT("1:"&amp;LEN(B62))),1))),0)</f>
        <v>3</v>
      </c>
      <c r="D62" s="72">
        <f t="shared" ca="1" si="1"/>
        <v>37</v>
      </c>
      <c r="E62" s="72" t="str">
        <f t="shared" ca="1" si="2"/>
        <v>J</v>
      </c>
      <c r="F62" s="72" t="str">
        <f t="shared" ca="1" si="3"/>
        <v>F</v>
      </c>
      <c r="G62" s="72" t="str">
        <f t="shared" ca="1" si="4"/>
        <v>J</v>
      </c>
      <c r="H62" s="72">
        <f t="shared" ca="1" si="5"/>
        <v>10</v>
      </c>
      <c r="I62" s="72">
        <f t="shared" ca="1" si="6"/>
        <v>60728</v>
      </c>
      <c r="J62" s="72">
        <f t="shared" ca="1" si="7"/>
        <v>10059</v>
      </c>
      <c r="K62" s="72">
        <f t="shared" ca="1" si="8"/>
        <v>218.80604746885038</v>
      </c>
      <c r="L62" s="72">
        <f ca="1">VLOOKUP(F62,Coef!$C$2:$F$25,4)</f>
        <v>6</v>
      </c>
      <c r="M62" s="31">
        <f ca="1">VLOOKUP(E62,Coef!$C$4:$D$23,2)</f>
        <v>7</v>
      </c>
      <c r="N62" s="31">
        <f ca="1">MOD(VLOOKUP(G62,Coef!$C$2:$G$21,5)+MOD(D62+1,2)*15,20)</f>
        <v>9</v>
      </c>
      <c r="O62" s="31">
        <f ca="1">VLOOKUP(M62,Coef!$A$27:$B$46,2)</f>
        <v>6.4399999999999995</v>
      </c>
      <c r="P62" s="31">
        <f ca="1">VLOOKUP(M62,Coef!$A$27:$C$46,3)+N62/10-0.1</f>
        <v>6.8000000000000007</v>
      </c>
      <c r="Q62" s="31">
        <f ca="1">IF(P62+0.1&lt;O62,P62+2,P62)</f>
        <v>6.8000000000000007</v>
      </c>
      <c r="R62" s="72">
        <f ca="1">L62*100000+I62</f>
        <v>660728</v>
      </c>
      <c r="S62" s="72">
        <f ca="1">Q62*1000000+J62</f>
        <v>6810059.0000000009</v>
      </c>
      <c r="T62" s="72">
        <f ca="1">IF(M62&lt;11,S62-10000000,S62)</f>
        <v>-3189940.9999999991</v>
      </c>
      <c r="U62" s="72">
        <f ca="1">T62/(6366197.724*0.9996)</f>
        <v>-0.5012752706319803</v>
      </c>
      <c r="V62" s="72">
        <f ca="1">(Coef!$J$9/(1+Coef!$J$8*(COS(U62))^2)^0.5)*Coef!$J$6</f>
        <v>6380519.427805867</v>
      </c>
      <c r="W62" s="72">
        <f ca="1">6*D62-183</f>
        <v>39</v>
      </c>
      <c r="X62" s="72">
        <f ca="1">(R62-500000)/V62</f>
        <v>2.5190425610109167E-2</v>
      </c>
      <c r="Y62" s="72">
        <f ca="1">SIN(2*U62)</f>
        <v>-0.84284630964731999</v>
      </c>
      <c r="Z62" s="72">
        <f ca="1">Y62*(COS(U62))^2</f>
        <v>-0.64821385639038576</v>
      </c>
      <c r="AA62" s="72">
        <f ca="1">U62+(Y62/2)</f>
        <v>-0.92269842545564029</v>
      </c>
      <c r="AB62" s="72">
        <f ca="1">(3*AA62+Z62)/4</f>
        <v>-0.85407728318932674</v>
      </c>
      <c r="AC62" s="72">
        <f ca="1">(5*AB62+Z62*(COS(U62))^2)/3</f>
        <v>-1.5896376318584353</v>
      </c>
      <c r="AD62" s="72">
        <f ca="1">Coef!$J$6*Coef!$J$9*(U62-(Coef!$J$10*AA62)+(Coef!$J$11*AB62)-(Coef!$J$12*AC62))</f>
        <v>-3177070.7141167084</v>
      </c>
      <c r="AE62" s="72">
        <f ca="1">(T62-AD62)/V62</f>
        <v>-2.0171219645853389E-3</v>
      </c>
      <c r="AF62" s="72">
        <f ca="1">((Coef!$J$8*X62^2)/2)*(COS(U62))^2</f>
        <v>1.644517136547513E-6</v>
      </c>
      <c r="AG62" s="72">
        <f ca="1">X62*(1-(AF62/3))</f>
        <v>2.5190411801413636E-2</v>
      </c>
      <c r="AH62" s="72">
        <f ca="1">AE62*(1-AF62)+U62</f>
        <v>-0.50329238927937403</v>
      </c>
      <c r="AI62" s="72">
        <f ca="1">(EXP(AG62)-EXP(-AG62))/2</f>
        <v>2.5193076010655235E-2</v>
      </c>
      <c r="AJ62" s="72">
        <f ca="1">ATAN(AI62/COS(AH62))</f>
        <v>2.8751315505459344E-2</v>
      </c>
      <c r="AK62" s="72">
        <f ca="1">ATAN(COS(AJ62)*TAN(AH62))</f>
        <v>-0.50311775504569411</v>
      </c>
      <c r="AL62" s="72">
        <f ca="1">U62+(1+Coef!$J$8*(COS(U62))^2-(3/2)*Coef!$J$8*SIN(U62)*COS(U62)*(AK62-U62))*(AK62-U62)</f>
        <v>-0.50312729053564098</v>
      </c>
      <c r="AM62" s="33">
        <f t="shared" ca="1" si="9"/>
        <v>-28.827070305544598</v>
      </c>
      <c r="AN62" s="33">
        <f t="shared" ca="1" si="10"/>
        <v>40.647329033911866</v>
      </c>
      <c r="AO62" s="48" t="str">
        <f ca="1">D62&amp;" "&amp;IF(AM62&gt;0,"N","S")&amp;" "&amp;R62&amp;" "&amp;LEFT(S62,7)</f>
        <v>37 S 660728 6810059</v>
      </c>
    </row>
    <row r="63" spans="1:41">
      <c r="A63" s="42" t="s">
        <v>957</v>
      </c>
      <c r="B63" s="72" t="str">
        <f t="shared" si="0"/>
        <v>24LYM6335407697</v>
      </c>
      <c r="C63" s="72">
        <f t="array" aca="1" ref="C63" ca="1">MATCH(TRUE,ISERROR(VALUE(MID(B63,ROW(INDIRECT("1:"&amp;LEN(B63))),1))),0)</f>
        <v>3</v>
      </c>
      <c r="D63" s="72">
        <f t="shared" ca="1" si="1"/>
        <v>24</v>
      </c>
      <c r="E63" s="72" t="str">
        <f t="shared" ca="1" si="2"/>
        <v>L</v>
      </c>
      <c r="F63" s="72" t="str">
        <f t="shared" ca="1" si="3"/>
        <v>Y</v>
      </c>
      <c r="G63" s="72" t="str">
        <f t="shared" ca="1" si="4"/>
        <v>M</v>
      </c>
      <c r="H63" s="72">
        <f t="shared" ca="1" si="5"/>
        <v>10</v>
      </c>
      <c r="I63" s="72">
        <f t="shared" ca="1" si="6"/>
        <v>63354</v>
      </c>
      <c r="J63" s="72">
        <f t="shared" ca="1" si="7"/>
        <v>7697</v>
      </c>
      <c r="K63" s="72">
        <f t="shared" ca="1" si="8"/>
        <v>140.80604746885038</v>
      </c>
      <c r="L63" s="72">
        <f ca="1">VLOOKUP(F63,Coef!$C$2:$F$25,4)</f>
        <v>7</v>
      </c>
      <c r="M63" s="31">
        <f ca="1">VLOOKUP(E63,Coef!$C$4:$D$23,2)</f>
        <v>9</v>
      </c>
      <c r="N63" s="31">
        <f ca="1">MOD(VLOOKUP(G63,Coef!$C$2:$G$21,5)+MOD(D63+1,2)*15,20)</f>
        <v>7</v>
      </c>
      <c r="O63" s="31">
        <f ca="1">VLOOKUP(M63,Coef!$A$27:$B$46,2)</f>
        <v>8.2199999999999989</v>
      </c>
      <c r="P63" s="31">
        <f ca="1">VLOOKUP(M63,Coef!$A$27:$C$46,3)+N63/10-0.1</f>
        <v>8.6</v>
      </c>
      <c r="Q63" s="31">
        <f ca="1">IF(P63+0.1&lt;O63,P63+2,P63)</f>
        <v>8.6</v>
      </c>
      <c r="R63" s="72">
        <f ca="1">L63*100000+I63</f>
        <v>763354</v>
      </c>
      <c r="S63" s="72">
        <f ca="1">Q63*1000000+J63</f>
        <v>8607697</v>
      </c>
      <c r="T63" s="72">
        <f ca="1">IF(M63&lt;11,S63-10000000,S63)</f>
        <v>-1392303</v>
      </c>
      <c r="U63" s="72">
        <f ca="1">T63/(6366197.724*0.9996)</f>
        <v>-0.21878995979133101</v>
      </c>
      <c r="V63" s="72">
        <f ca="1">(Coef!$J$9/(1+Coef!$J$8*(COS(U63))^2)^0.5)*Coef!$J$6</f>
        <v>6376591.3263543909</v>
      </c>
      <c r="W63" s="72">
        <f ca="1">6*D63-183</f>
        <v>-39</v>
      </c>
      <c r="X63" s="72">
        <f ca="1">(R63-500000)/V63</f>
        <v>4.130012204350629E-2</v>
      </c>
      <c r="Y63" s="72">
        <f ca="1">SIN(2*U63)</f>
        <v>-0.42374864810237017</v>
      </c>
      <c r="Z63" s="72">
        <f ca="1">Y63*(COS(U63))^2</f>
        <v>-0.40378581125957497</v>
      </c>
      <c r="AA63" s="72">
        <f ca="1">U63+(Y63/2)</f>
        <v>-0.43066428384251609</v>
      </c>
      <c r="AB63" s="72">
        <f ca="1">(3*AA63+Z63)/4</f>
        <v>-0.4239446656967808</v>
      </c>
      <c r="AC63" s="72">
        <f ca="1">(5*AB63+Z63*(COS(U63))^2)/3</f>
        <v>-0.8348289179786591</v>
      </c>
      <c r="AD63" s="72">
        <f ca="1">Coef!$J$6*Coef!$J$9*(U63-(Coef!$J$10*AA63)+(Coef!$J$11*AB63)-(Coef!$J$12*AC63))</f>
        <v>-1385795.9996405572</v>
      </c>
      <c r="AE63" s="72">
        <f ca="1">(T63-AD63)/V63</f>
        <v>-1.0204512138874907E-3</v>
      </c>
      <c r="AF63" s="72">
        <f ca="1">((Coef!$J$8*X63^2)/2)*(COS(U63))^2</f>
        <v>5.4770016340530904E-6</v>
      </c>
      <c r="AG63" s="72">
        <f ca="1">X63*(1-(AF63/3))</f>
        <v>4.1300046643227652E-2</v>
      </c>
      <c r="AH63" s="72">
        <f ca="1">AE63*(1-AF63)+U63</f>
        <v>-0.21981040541620553</v>
      </c>
      <c r="AI63" s="72">
        <f ca="1">(EXP(AG63)-EXP(-AG63))/2</f>
        <v>4.1311788517197856E-2</v>
      </c>
      <c r="AJ63" s="72">
        <f ca="1">ATAN(AI63/COS(AH63))</f>
        <v>4.230505007961808E-2</v>
      </c>
      <c r="AK63" s="72">
        <f ca="1">ATAN(COS(AJ63)*TAN(AH63))</f>
        <v>-0.2196200014286733</v>
      </c>
      <c r="AL63" s="72">
        <f ca="1">U63+(1+Coef!$J$8*(COS(U63))^2-(3/2)*Coef!$J$8*SIN(U63)*COS(U63)*(AK63-U63))*(AK63-U63)</f>
        <v>-0.21962533047908264</v>
      </c>
      <c r="AM63" s="33">
        <f t="shared" ca="1" si="9"/>
        <v>-12.583604510617358</v>
      </c>
      <c r="AN63" s="33">
        <f t="shared" ca="1" si="10"/>
        <v>-36.576099178348294</v>
      </c>
      <c r="AO63" s="48" t="str">
        <f ca="1">D63&amp;" "&amp;IF(AM63&gt;0,"N","S")&amp;" "&amp;R63&amp;" "&amp;LEFT(S63,7)</f>
        <v>24 S 763354 8607697</v>
      </c>
    </row>
    <row r="64" spans="1:41">
      <c r="A64" s="42" t="s">
        <v>958</v>
      </c>
      <c r="B64" s="72" t="str">
        <f t="shared" si="0"/>
        <v>51GUH1370111155</v>
      </c>
      <c r="C64" s="72">
        <f t="array" aca="1" ref="C64" ca="1">MATCH(TRUE,ISERROR(VALUE(MID(B64,ROW(INDIRECT("1:"&amp;LEN(B64))),1))),0)</f>
        <v>3</v>
      </c>
      <c r="D64" s="72">
        <f t="shared" ca="1" si="1"/>
        <v>51</v>
      </c>
      <c r="E64" s="72" t="str">
        <f t="shared" ca="1" si="2"/>
        <v>G</v>
      </c>
      <c r="F64" s="72" t="str">
        <f t="shared" ca="1" si="3"/>
        <v>U</v>
      </c>
      <c r="G64" s="72" t="str">
        <f t="shared" ca="1" si="4"/>
        <v>H</v>
      </c>
      <c r="H64" s="72">
        <f t="shared" ca="1" si="5"/>
        <v>10</v>
      </c>
      <c r="I64" s="72">
        <f t="shared" ca="1" si="6"/>
        <v>13701</v>
      </c>
      <c r="J64" s="72">
        <f t="shared" ca="1" si="7"/>
        <v>11155</v>
      </c>
      <c r="K64" s="72">
        <f t="shared" ca="1" si="8"/>
        <v>302.80604746885035</v>
      </c>
      <c r="L64" s="72">
        <f ca="1">VLOOKUP(F64,Coef!$C$2:$F$25,4)</f>
        <v>3</v>
      </c>
      <c r="M64" s="31">
        <f ca="1">VLOOKUP(E64,Coef!$C$4:$D$23,2)</f>
        <v>5</v>
      </c>
      <c r="N64" s="31">
        <f ca="1">MOD(VLOOKUP(G64,Coef!$C$2:$G$21,5)+MOD(D64+1,2)*15,20)</f>
        <v>8</v>
      </c>
      <c r="O64" s="31">
        <f ca="1">VLOOKUP(M64,Coef!$A$27:$B$46,2)</f>
        <v>4.66</v>
      </c>
      <c r="P64" s="31">
        <f ca="1">VLOOKUP(M64,Coef!$A$27:$C$46,3)+N64/10-0.1</f>
        <v>4.7</v>
      </c>
      <c r="Q64" s="31">
        <f ca="1">IF(P64+0.1&lt;O64,P64+2,P64)</f>
        <v>4.7</v>
      </c>
      <c r="R64" s="72">
        <f ca="1">L64*100000+I64</f>
        <v>313701</v>
      </c>
      <c r="S64" s="72">
        <f ca="1">Q64*1000000+J64</f>
        <v>4711155</v>
      </c>
      <c r="T64" s="72">
        <f ca="1">IF(M64&lt;11,S64-10000000,S64)</f>
        <v>-5288845</v>
      </c>
      <c r="U64" s="72">
        <f ca="1">T64/(6366197.724*0.9996)</f>
        <v>-0.83110227076475596</v>
      </c>
      <c r="V64" s="72">
        <f ca="1">(Coef!$J$9/(1+Coef!$J$8*(COS(U64))^2)^0.5)*Coef!$J$6</f>
        <v>6387261.8721721219</v>
      </c>
      <c r="W64" s="72">
        <f ca="1">6*D64-183</f>
        <v>123</v>
      </c>
      <c r="X64" s="72">
        <f ca="1">(R64-500000)/V64</f>
        <v>-2.9167271317254623E-2</v>
      </c>
      <c r="Y64" s="72">
        <f ca="1">SIN(2*U64)</f>
        <v>-0.99582517723531816</v>
      </c>
      <c r="Z64" s="72">
        <f ca="1">Y64*(COS(U64))^2</f>
        <v>-0.45246264209851211</v>
      </c>
      <c r="AA64" s="72">
        <f ca="1">U64+(Y64/2)</f>
        <v>-1.3290148593824149</v>
      </c>
      <c r="AB64" s="72">
        <f ca="1">(3*AA64+Z64)/4</f>
        <v>-1.1098768050614392</v>
      </c>
      <c r="AC64" s="72">
        <f ca="1">(5*AB64+Z64*(COS(U64))^2)/3</f>
        <v>-1.9183215769370934</v>
      </c>
      <c r="AD64" s="72">
        <f ca="1">Coef!$J$6*Coef!$J$9*(U64-(Coef!$J$10*AA64)+(Coef!$J$11*AB64)-(Coef!$J$12*AC64))</f>
        <v>-5273916.4298815364</v>
      </c>
      <c r="AE64" s="72">
        <f ca="1">(T64-AD64)/V64</f>
        <v>-2.3372409676052355E-3</v>
      </c>
      <c r="AF64" s="72">
        <f ca="1">((Coef!$J$8*X64^2)/2)*(COS(U64))^2</f>
        <v>1.3025328948783686E-6</v>
      </c>
      <c r="AG64" s="72">
        <f ca="1">X64*(1-(AF64/3))</f>
        <v>-2.9167258653477843E-2</v>
      </c>
      <c r="AH64" s="72">
        <f ca="1">AE64*(1-AF64)+U64</f>
        <v>-0.83343950868802796</v>
      </c>
      <c r="AI64" s="72">
        <f ca="1">(EXP(AG64)-EXP(-AG64))/2</f>
        <v>-2.9171394401415029E-2</v>
      </c>
      <c r="AJ64" s="72">
        <f ca="1">ATAN(AI64/COS(AH64))</f>
        <v>-4.3361074543112464E-2</v>
      </c>
      <c r="AK64" s="72">
        <f ca="1">ATAN(COS(AJ64)*TAN(AH64))</f>
        <v>-0.83297146329312544</v>
      </c>
      <c r="AL64" s="72">
        <f ca="1">U64+(1+Coef!$J$8*(COS(U64))^2-(3/2)*Coef!$J$8*SIN(U64)*COS(U64)*(AK64-U64))*(AK64-U64)</f>
        <v>-0.83297716946283273</v>
      </c>
      <c r="AM64" s="33">
        <f t="shared" ca="1" si="9"/>
        <v>-47.726076240973875</v>
      </c>
      <c r="AN64" s="33">
        <f t="shared" ca="1" si="10"/>
        <v>120.5155934335275</v>
      </c>
      <c r="AO64" s="48" t="str">
        <f ca="1">D64&amp;" "&amp;IF(AM64&gt;0,"N","S")&amp;" "&amp;R64&amp;" "&amp;LEFT(S64,7)</f>
        <v>51 S 313701 4711155</v>
      </c>
    </row>
    <row r="65" spans="1:41">
      <c r="A65" s="42" t="s">
        <v>959</v>
      </c>
      <c r="B65" s="72" t="str">
        <f t="shared" si="0"/>
        <v>53JMM8394527368</v>
      </c>
      <c r="C65" s="72">
        <f t="array" aca="1" ref="C65" ca="1">MATCH(TRUE,ISERROR(VALUE(MID(B65,ROW(INDIRECT("1:"&amp;LEN(B65))),1))),0)</f>
        <v>3</v>
      </c>
      <c r="D65" s="72">
        <f t="shared" ca="1" si="1"/>
        <v>53</v>
      </c>
      <c r="E65" s="72" t="str">
        <f t="shared" ca="1" si="2"/>
        <v>J</v>
      </c>
      <c r="F65" s="72" t="str">
        <f t="shared" ca="1" si="3"/>
        <v>M</v>
      </c>
      <c r="G65" s="72" t="str">
        <f t="shared" ca="1" si="4"/>
        <v>M</v>
      </c>
      <c r="H65" s="72">
        <f t="shared" ca="1" si="5"/>
        <v>10</v>
      </c>
      <c r="I65" s="72">
        <f t="shared" ca="1" si="6"/>
        <v>83945</v>
      </c>
      <c r="J65" s="72">
        <f t="shared" ca="1" si="7"/>
        <v>27368</v>
      </c>
      <c r="K65" s="72">
        <f t="shared" ca="1" si="8"/>
        <v>314.80604746885035</v>
      </c>
      <c r="L65" s="72">
        <f ca="1">VLOOKUP(F65,Coef!$C$2:$F$25,4)</f>
        <v>4</v>
      </c>
      <c r="M65" s="31">
        <f ca="1">VLOOKUP(E65,Coef!$C$4:$D$23,2)</f>
        <v>7</v>
      </c>
      <c r="N65" s="31">
        <f ca="1">MOD(VLOOKUP(G65,Coef!$C$2:$G$21,5)+MOD(D65+1,2)*15,20)</f>
        <v>12</v>
      </c>
      <c r="O65" s="31">
        <f ca="1">VLOOKUP(M65,Coef!$A$27:$B$46,2)</f>
        <v>6.4399999999999995</v>
      </c>
      <c r="P65" s="31">
        <f ca="1">VLOOKUP(M65,Coef!$A$27:$C$46,3)+N65/10-0.1</f>
        <v>7.1000000000000005</v>
      </c>
      <c r="Q65" s="31">
        <f ca="1">IF(P65+0.1&lt;O65,P65+2,P65)</f>
        <v>7.1000000000000005</v>
      </c>
      <c r="R65" s="72">
        <f ca="1">L65*100000+I65</f>
        <v>483945</v>
      </c>
      <c r="S65" s="72">
        <f ca="1">Q65*1000000+J65</f>
        <v>7127368.0000000009</v>
      </c>
      <c r="T65" s="72">
        <f ca="1">IF(M65&lt;11,S65-10000000,S65)</f>
        <v>-2872631.9999999991</v>
      </c>
      <c r="U65" s="72">
        <f ca="1">T65/(6366197.724*0.9996)</f>
        <v>-0.45141254437812067</v>
      </c>
      <c r="V65" s="72">
        <f ca="1">(Coef!$J$9/(1+Coef!$J$8*(COS(U65))^2)^0.5)*Coef!$J$6</f>
        <v>6379650.7465252634</v>
      </c>
      <c r="W65" s="72">
        <f ca="1">6*D65-183</f>
        <v>135</v>
      </c>
      <c r="X65" s="72">
        <f ca="1">(R65-500000)/V65</f>
        <v>-2.5165954435271407E-3</v>
      </c>
      <c r="Y65" s="72">
        <f ca="1">SIN(2*U65)</f>
        <v>-0.78507988471017454</v>
      </c>
      <c r="Z65" s="72">
        <f ca="1">Y65*(COS(U65))^2</f>
        <v>-0.63567703255046359</v>
      </c>
      <c r="AA65" s="72">
        <f ca="1">U65+(Y65/2)</f>
        <v>-0.843952486733208</v>
      </c>
      <c r="AB65" s="72">
        <f ca="1">(3*AA65+Z65)/4</f>
        <v>-0.79188362318752181</v>
      </c>
      <c r="AC65" s="72">
        <f ca="1">(5*AB65+Z65*(COS(U65))^2)/3</f>
        <v>-1.4913746894213842</v>
      </c>
      <c r="AD65" s="72">
        <f ca="1">Coef!$J$6*Coef!$J$9*(U65-(Coef!$J$10*AA65)+(Coef!$J$11*AB65)-(Coef!$J$12*AC65))</f>
        <v>-2860626.5510018398</v>
      </c>
      <c r="AE65" s="72">
        <f ca="1">(T65-AD65)/V65</f>
        <v>-1.8818348331526053E-3</v>
      </c>
      <c r="AF65" s="72">
        <f ca="1">((Coef!$J$8*X65^2)/2)*(COS(U65))^2</f>
        <v>1.72801279663983E-8</v>
      </c>
      <c r="AG65" s="72">
        <f ca="1">X65*(1-(AF65/3))</f>
        <v>-2.5165954290314436E-3</v>
      </c>
      <c r="AH65" s="72">
        <f ca="1">AE65*(1-AF65)+U65</f>
        <v>-0.45329437917875492</v>
      </c>
      <c r="AI65" s="72">
        <f ca="1">(EXP(AG65)-EXP(-AG65))/2</f>
        <v>-2.5165980854046643E-3</v>
      </c>
      <c r="AJ65" s="72">
        <f ca="1">ATAN(AI65/COS(AH65))</f>
        <v>-2.7992942626298492E-3</v>
      </c>
      <c r="AK65" s="72">
        <f ca="1">ATAN(COS(AJ65)*TAN(AH65))</f>
        <v>-0.45329283664167752</v>
      </c>
      <c r="AL65" s="72">
        <f ca="1">U65+(1+Coef!$J$8*(COS(U65))^2-(3/2)*Coef!$J$8*SIN(U65)*COS(U65)*(AK65-U65))*(AK65-U65)</f>
        <v>-0.45330308327654989</v>
      </c>
      <c r="AM65" s="33">
        <f t="shared" ca="1" si="9"/>
        <v>-25.972353512013598</v>
      </c>
      <c r="AN65" s="33">
        <f t="shared" ca="1" si="10"/>
        <v>134.83961225313612</v>
      </c>
      <c r="AO65" s="48" t="str">
        <f ca="1">D65&amp;" "&amp;IF(AM65&gt;0,"N","S")&amp;" "&amp;R65&amp;" "&amp;LEFT(S65,7)</f>
        <v>53 S 483945 7127368</v>
      </c>
    </row>
    <row r="66" spans="1:41">
      <c r="A66" s="42" t="s">
        <v>960</v>
      </c>
      <c r="B66" s="72" t="str">
        <f t="shared" ref="B66:B67" si="11">SUBSTITUTE(A66," ","")</f>
        <v>54QVC0883074053</v>
      </c>
      <c r="C66" s="72">
        <f t="array" aca="1" ref="C66" ca="1">MATCH(TRUE,ISERROR(VALUE(MID(B66,ROW(INDIRECT("1:"&amp;LEN(B66))),1))),0)</f>
        <v>3</v>
      </c>
      <c r="D66" s="72">
        <f t="shared" ref="D66:D67" ca="1" si="12">VALUE(LEFT(B66,C66-1))</f>
        <v>54</v>
      </c>
      <c r="E66" s="72" t="str">
        <f t="shared" ref="E66:E67" ca="1" si="13">MID(B66,C66,1)</f>
        <v>Q</v>
      </c>
      <c r="F66" s="72" t="str">
        <f t="shared" ref="F66:F67" ca="1" si="14">MID(B66,C66+1,1)</f>
        <v>V</v>
      </c>
      <c r="G66" s="72" t="str">
        <f t="shared" ref="G66:G67" ca="1" si="15">MID(B66,C66+2,1)</f>
        <v>C</v>
      </c>
      <c r="H66" s="72">
        <f t="shared" ref="H66:H67" ca="1" si="16">LEN(B66)-C66-2</f>
        <v>10</v>
      </c>
      <c r="I66" s="72">
        <f t="shared" ref="I66:I67" ca="1" si="17">VALUE(LEFT(RIGHT(B66,H66),H66/2))*10^(5-H66/2)</f>
        <v>8830</v>
      </c>
      <c r="J66" s="72">
        <f t="shared" ref="J66:J67" ca="1" si="18">VALUE(RIGHT(B66,H66/2))*10^(5-H66/2)</f>
        <v>74053</v>
      </c>
      <c r="K66" s="72">
        <f t="shared" ref="K66:K67" ca="1" si="19">D66*6-183*PI()/180</f>
        <v>320.80604746885035</v>
      </c>
      <c r="L66" s="72">
        <f ca="1">VLOOKUP(F66,Coef!$C$2:$F$25,4)</f>
        <v>4</v>
      </c>
      <c r="M66" s="31">
        <f ca="1">VLOOKUP(E66,Coef!$C$4:$D$23,2)</f>
        <v>13</v>
      </c>
      <c r="N66" s="31">
        <f ca="1">MOD(VLOOKUP(G66,Coef!$C$2:$G$21,5)+MOD(D66+1,2)*15,20)</f>
        <v>18</v>
      </c>
      <c r="O66" s="31">
        <f ca="1">VLOOKUP(M66,Coef!$A$27:$B$46,2)</f>
        <v>1.78</v>
      </c>
      <c r="P66" s="31">
        <f ca="1">VLOOKUP(M66,Coef!$A$27:$C$46,3)+N66/10-0.1</f>
        <v>1.7</v>
      </c>
      <c r="Q66" s="31">
        <f ca="1">IF(P66+0.1&lt;O66,P66+2,P66)</f>
        <v>1.7</v>
      </c>
      <c r="R66" s="72">
        <f ca="1">L66*100000+I66</f>
        <v>408830</v>
      </c>
      <c r="S66" s="72">
        <f ca="1">Q66*1000000+J66</f>
        <v>1774053</v>
      </c>
      <c r="T66" s="72">
        <f ca="1">IF(M66&lt;11,S66-10000000,S66)</f>
        <v>1774053</v>
      </c>
      <c r="U66" s="72">
        <f ca="1">T66/(6366197.724*0.9996)</f>
        <v>0.27877910522184479</v>
      </c>
      <c r="V66" s="72">
        <f ca="1">(Coef!$J$9/(1+Coef!$J$8*(COS(U66))^2)^0.5)*Coef!$J$6</f>
        <v>6377202.3577989796</v>
      </c>
      <c r="W66" s="72">
        <f ca="1">6*D66-183</f>
        <v>141</v>
      </c>
      <c r="X66" s="72">
        <f ca="1">(R66-500000)/V66</f>
        <v>-1.4296237579556172E-2</v>
      </c>
      <c r="Y66" s="72">
        <f ca="1">SIN(2*U66)</f>
        <v>0.52911579774054018</v>
      </c>
      <c r="Z66" s="72">
        <f ca="1">Y66*(COS(U66))^2</f>
        <v>0.48904840575972547</v>
      </c>
      <c r="AA66" s="72">
        <f ca="1">U66+(Y66/2)</f>
        <v>0.54333700409211483</v>
      </c>
      <c r="AB66" s="72">
        <f ca="1">(3*AA66+Z66)/4</f>
        <v>0.52976485450901745</v>
      </c>
      <c r="AC66" s="72">
        <f ca="1">(5*AB66+Z66*(COS(U66))^2)/3</f>
        <v>1.0336131323392415</v>
      </c>
      <c r="AD66" s="72">
        <f ca="1">Coef!$J$6*Coef!$J$9*(U66-(Coef!$J$10*AA66)+(Coef!$J$11*AB66)-(Coef!$J$12*AC66))</f>
        <v>1765933.9759255345</v>
      </c>
      <c r="AE66" s="72">
        <f ca="1">(T66-AD66)/V66</f>
        <v>1.2731325774124711E-3</v>
      </c>
      <c r="AF66" s="72">
        <f ca="1">((Coef!$J$8*X66^2)/2)*(COS(U66))^2</f>
        <v>6.3656404501424602E-7</v>
      </c>
      <c r="AG66" s="72">
        <f ca="1">X66*(1-(AF66/3))</f>
        <v>-1.4296234546065897E-2</v>
      </c>
      <c r="AH66" s="72">
        <f ca="1">AE66*(1-AF66)+U66</f>
        <v>0.28005223698882686</v>
      </c>
      <c r="AI66" s="72">
        <f ca="1">(EXP(AG66)-EXP(-AG66))/2</f>
        <v>-1.4296721533978318E-2</v>
      </c>
      <c r="AJ66" s="72">
        <f ca="1">ATAN(AI66/COS(AH66))</f>
        <v>-1.4875189527620467E-2</v>
      </c>
      <c r="AK66" s="72">
        <f ca="1">ATAN(COS(AJ66)*TAN(AH66))</f>
        <v>0.28002284832568958</v>
      </c>
      <c r="AL66" s="72">
        <f ca="1">U66+(1+Coef!$J$8*(COS(U66))^2-(3/2)*Coef!$J$8*SIN(U66)*COS(U66)*(AK66-U66))*(AK66-U66)</f>
        <v>0.28003059164729305</v>
      </c>
      <c r="AM66" s="33">
        <f t="shared" ref="AM66" ca="1" si="20">AL66/PI()*180</f>
        <v>16.044571035941296</v>
      </c>
      <c r="AN66" s="33">
        <f t="shared" ref="AN66" ca="1" si="21">AJ66/PI()*180+W66</f>
        <v>140.14771442061016</v>
      </c>
      <c r="AO66" s="48" t="str">
        <f ca="1">D66&amp;" "&amp;IF(AM66&gt;0,"N","S")&amp;" "&amp;R66&amp;" "&amp;LEFT(S66,7)</f>
        <v>54 N 408830 1774053</v>
      </c>
    </row>
    <row r="67" spans="1:41">
      <c r="A67" s="42" t="s">
        <v>961</v>
      </c>
      <c r="B67" s="72" t="str">
        <f t="shared" si="11"/>
        <v>51KTS9150127838</v>
      </c>
      <c r="C67" s="72">
        <f t="array" aca="1" ref="C67" ca="1">MATCH(TRUE,ISERROR(VALUE(MID(B67,ROW(INDIRECT("1:"&amp;LEN(B67))),1))),0)</f>
        <v>3</v>
      </c>
      <c r="D67" s="72">
        <f t="shared" ca="1" si="12"/>
        <v>51</v>
      </c>
      <c r="E67" s="72" t="str">
        <f t="shared" ca="1" si="13"/>
        <v>K</v>
      </c>
      <c r="F67" s="72" t="str">
        <f t="shared" ca="1" si="14"/>
        <v>T</v>
      </c>
      <c r="G67" s="72" t="str">
        <f t="shared" ca="1" si="15"/>
        <v>S</v>
      </c>
      <c r="H67" s="72">
        <f t="shared" ca="1" si="16"/>
        <v>10</v>
      </c>
      <c r="I67" s="72">
        <f t="shared" ca="1" si="17"/>
        <v>91501</v>
      </c>
      <c r="J67" s="72">
        <f t="shared" ca="1" si="18"/>
        <v>27838</v>
      </c>
      <c r="K67" s="72">
        <f t="shared" ca="1" si="19"/>
        <v>302.80604746885035</v>
      </c>
      <c r="L67" s="72">
        <f ca="1">VLOOKUP(F67,Coef!$C$2:$F$25,4)</f>
        <v>2</v>
      </c>
      <c r="M67" s="31">
        <f ca="1">VLOOKUP(E67,Coef!$C$4:$D$23,2)</f>
        <v>8</v>
      </c>
      <c r="N67" s="31">
        <f ca="1">MOD(VLOOKUP(G67,Coef!$C$2:$G$21,5)+MOD(D67+1,2)*15,20)</f>
        <v>17</v>
      </c>
      <c r="O67" s="31">
        <f ca="1">VLOOKUP(M67,Coef!$A$27:$B$46,2)</f>
        <v>7.3299999999999992</v>
      </c>
      <c r="P67" s="31">
        <f ca="1">VLOOKUP(M67,Coef!$A$27:$C$46,3)+N67/10-0.1</f>
        <v>7.6000000000000005</v>
      </c>
      <c r="Q67" s="31">
        <f ca="1">IF(P67+0.1&lt;O67,P67+2,P67)</f>
        <v>7.6000000000000005</v>
      </c>
      <c r="R67" s="72">
        <f ca="1">L67*100000+I67</f>
        <v>291501</v>
      </c>
      <c r="S67" s="72">
        <f ca="1">Q67*1000000+J67</f>
        <v>7627838.0000000009</v>
      </c>
      <c r="T67" s="72">
        <f ca="1">IF(M67&lt;11,S67-10000000,S67)</f>
        <v>-2372161.9999999991</v>
      </c>
      <c r="U67" s="72">
        <f ca="1">T67/(6366197.724*0.9996)</f>
        <v>-0.37276744257429822</v>
      </c>
      <c r="V67" s="72">
        <f ca="1">(Coef!$J$9/(1+Coef!$J$8*(COS(U67))^2)^0.5)*Coef!$J$6</f>
        <v>6378418.1534749093</v>
      </c>
      <c r="W67" s="72">
        <f ca="1">6*D67-183</f>
        <v>123</v>
      </c>
      <c r="X67" s="72">
        <f ca="1">(R67-500000)/V67</f>
        <v>-3.2688198701179769E-2</v>
      </c>
      <c r="Y67" s="72">
        <f ca="1">SIN(2*U67)</f>
        <v>-0.67836490105427827</v>
      </c>
      <c r="Z67" s="72">
        <f ca="1">Y67*(COS(U67))^2</f>
        <v>-0.58838833082465081</v>
      </c>
      <c r="AA67" s="72">
        <f ca="1">U67+(Y67/2)</f>
        <v>-0.71194989310143741</v>
      </c>
      <c r="AB67" s="72">
        <f ca="1">(3*AA67+Z67)/4</f>
        <v>-0.68105950253224079</v>
      </c>
      <c r="AC67" s="72">
        <f ca="1">(5*AB67+Z67*(COS(U67))^2)/3</f>
        <v>-1.3052145111277811</v>
      </c>
      <c r="AD67" s="72">
        <f ca="1">Coef!$J$6*Coef!$J$9*(U67-(Coef!$J$10*AA67)+(Coef!$J$11*AB67)-(Coef!$J$12*AC67))</f>
        <v>-2361769.4384158878</v>
      </c>
      <c r="AE67" s="72">
        <f ca="1">(T67-AD67)/V67</f>
        <v>-1.6293321218599508E-3</v>
      </c>
      <c r="AF67" s="72">
        <f ca="1">((Coef!$J$8*X67^2)/2)*(COS(U67))^2</f>
        <v>3.1230585933598393E-6</v>
      </c>
      <c r="AG67" s="72">
        <f ca="1">X67*(1-(AF67/3))</f>
        <v>-3.2688164672126485E-2</v>
      </c>
      <c r="AH67" s="72">
        <f ca="1">AE67*(1-AF67)+U67</f>
        <v>-0.3743967696076585</v>
      </c>
      <c r="AI67" s="72">
        <f ca="1">(EXP(AG67)-EXP(-AG67))/2</f>
        <v>-3.269398628823339E-2</v>
      </c>
      <c r="AJ67" s="72">
        <f ca="1">ATAN(AI67/COS(AH67))</f>
        <v>-3.511287387104782E-2</v>
      </c>
      <c r="AK67" s="72">
        <f ca="1">ATAN(COS(AJ67)*TAN(AH67))</f>
        <v>-0.37418694563572502</v>
      </c>
      <c r="AL67" s="72">
        <f ca="1">U67+(1+Coef!$J$8*(COS(U67))^2-(3/2)*Coef!$J$8*SIN(U67)*COS(U67)*(AK67-U67))*(AK67-U67)</f>
        <v>-0.37419523655561665</v>
      </c>
      <c r="AM67" s="33">
        <f t="shared" ref="AM67:AM130" ca="1" si="22">AL67/PI()*180</f>
        <v>-21.439807768536294</v>
      </c>
      <c r="AN67" s="33">
        <f t="shared" ref="AN67:AN130" ca="1" si="23">AJ67/PI()*180+W67</f>
        <v>120.98818052061378</v>
      </c>
      <c r="AO67" s="48" t="str">
        <f ca="1">D67&amp;" "&amp;IF(AM67&gt;0,"N","S")&amp;" "&amp;R67&amp;" "&amp;LEFT(S67,7)</f>
        <v>51 S 291501 7627838</v>
      </c>
    </row>
    <row r="68" spans="1:41">
      <c r="A68" s="42" t="s">
        <v>962</v>
      </c>
      <c r="B68" s="72" t="str">
        <f t="shared" ref="B68:B131" si="24">SUBSTITUTE(A68," ","")</f>
        <v>13KGB1509897955</v>
      </c>
      <c r="C68" s="72">
        <f t="array" aca="1" ref="C68" ca="1">MATCH(TRUE,ISERROR(VALUE(MID(B68,ROW(INDIRECT("1:"&amp;LEN(B68))),1))),0)</f>
        <v>3</v>
      </c>
      <c r="D68" s="72">
        <f t="shared" ref="D68:D131" ca="1" si="25">VALUE(LEFT(B68,C68-1))</f>
        <v>13</v>
      </c>
      <c r="E68" s="72" t="str">
        <f t="shared" ref="E68:E131" ca="1" si="26">MID(B68,C68,1)</f>
        <v>K</v>
      </c>
      <c r="F68" s="72" t="str">
        <f t="shared" ref="F68:F131" ca="1" si="27">MID(B68,C68+1,1)</f>
        <v>G</v>
      </c>
      <c r="G68" s="72" t="str">
        <f t="shared" ref="G68:G131" ca="1" si="28">MID(B68,C68+2,1)</f>
        <v>B</v>
      </c>
      <c r="H68" s="72">
        <f t="shared" ref="H68:H131" ca="1" si="29">LEN(B68)-C68-2</f>
        <v>10</v>
      </c>
      <c r="I68" s="72">
        <f t="shared" ref="I68:I131" ca="1" si="30">VALUE(LEFT(RIGHT(B68,H68),H68/2))*10^(5-H68/2)</f>
        <v>15098</v>
      </c>
      <c r="J68" s="72">
        <f t="shared" ref="J68:J131" ca="1" si="31">VALUE(RIGHT(B68,H68/2))*10^(5-H68/2)</f>
        <v>97955</v>
      </c>
      <c r="K68" s="72">
        <f t="shared" ref="K68:K131" ca="1" si="32">D68*6-183*PI()/180</f>
        <v>74.80604746885038</v>
      </c>
      <c r="L68" s="72">
        <f ca="1">VLOOKUP(F68,Coef!$C$2:$F$25,4)</f>
        <v>7</v>
      </c>
      <c r="M68" s="31">
        <f ca="1">VLOOKUP(E68,Coef!$C$4:$D$23,2)</f>
        <v>8</v>
      </c>
      <c r="N68" s="31">
        <f ca="1">MOD(VLOOKUP(G68,Coef!$C$2:$G$21,5)+MOD(D68+1,2)*15,20)</f>
        <v>2</v>
      </c>
      <c r="O68" s="31">
        <f ca="1">VLOOKUP(M68,Coef!$A$27:$B$46,2)</f>
        <v>7.3299999999999992</v>
      </c>
      <c r="P68" s="31">
        <f ca="1">VLOOKUP(M68,Coef!$A$27:$C$46,3)+N68/10-0.1</f>
        <v>6.1000000000000005</v>
      </c>
      <c r="Q68" s="31">
        <f ca="1">IF(P68+0.1&lt;O68,P68+2,P68)</f>
        <v>8.1000000000000014</v>
      </c>
      <c r="R68" s="72">
        <f ca="1">L68*100000+I68</f>
        <v>715098</v>
      </c>
      <c r="S68" s="72">
        <f ca="1">Q68*1000000+J68</f>
        <v>8197955.0000000019</v>
      </c>
      <c r="T68" s="72">
        <f ca="1">IF(M68&lt;11,S68-10000000,S68)</f>
        <v>-1802044.9999999981</v>
      </c>
      <c r="U68" s="72">
        <f ca="1">T68/(6366197.724*0.9996)</f>
        <v>-0.28317783779261313</v>
      </c>
      <c r="V68" s="72">
        <f ca="1">(Coef!$J$9/(1+Coef!$J$8*(COS(U68))^2)^0.5)*Coef!$J$6</f>
        <v>6377252.4144147411</v>
      </c>
      <c r="W68" s="72">
        <f ca="1">6*D68-183</f>
        <v>-105</v>
      </c>
      <c r="X68" s="72">
        <f ca="1">(R68-500000)/V68</f>
        <v>3.3728945637122025E-2</v>
      </c>
      <c r="Y68" s="72">
        <f ca="1">SIN(2*U68)</f>
        <v>-0.53656031179702923</v>
      </c>
      <c r="Z68" s="72">
        <f ca="1">Y68*(COS(U68))^2</f>
        <v>-0.49467157794197164</v>
      </c>
      <c r="AA68" s="72">
        <f ca="1">U68+(Y68/2)</f>
        <v>-0.55145799369112769</v>
      </c>
      <c r="AB68" s="72">
        <f ca="1">(3*AA68+Z68)/4</f>
        <v>-0.53726138975383864</v>
      </c>
      <c r="AC68" s="72">
        <f ca="1">(5*AB68+Z68*(COS(U68))^2)/3</f>
        <v>-1.047453334985345</v>
      </c>
      <c r="AD68" s="72">
        <f ca="1">Coef!$J$6*Coef!$J$9*(U68-(Coef!$J$10*AA68)+(Coef!$J$11*AB68)-(Coef!$J$12*AC68))</f>
        <v>-1793812.2551511354</v>
      </c>
      <c r="AE68" s="72">
        <f ca="1">(T68-AD68)/V68</f>
        <v>-1.2909548366399888E-3</v>
      </c>
      <c r="AF68" s="72">
        <f ca="1">((Coef!$J$8*X68^2)/2)*(COS(U68))^2</f>
        <v>3.5342837608707369E-6</v>
      </c>
      <c r="AG68" s="72">
        <f ca="1">X68*(1-(AF68/3))</f>
        <v>3.3728905901233744E-2</v>
      </c>
      <c r="AH68" s="72">
        <f ca="1">AE68*(1-AF68)+U68</f>
        <v>-0.28446878806665238</v>
      </c>
      <c r="AI68" s="72">
        <f ca="1">(EXP(AG68)-EXP(-AG68))/2</f>
        <v>3.3735301485337488E-2</v>
      </c>
      <c r="AJ68" s="72">
        <f ca="1">ATAN(AI68/COS(AH68))</f>
        <v>3.5133400642602751E-2</v>
      </c>
      <c r="AK68" s="72">
        <f ca="1">ATAN(COS(AJ68)*TAN(AH68))</f>
        <v>-0.28430254870836441</v>
      </c>
      <c r="AL68" s="72">
        <f ca="1">U68+(1+Coef!$J$8*(COS(U68))^2-(3/2)*Coef!$J$8*SIN(U68)*COS(U68)*(AK68-U68))*(AK68-U68)</f>
        <v>-0.28430953350117771</v>
      </c>
      <c r="AM68" s="33">
        <f t="shared" ca="1" si="22"/>
        <v>-16.289736344950771</v>
      </c>
      <c r="AN68" s="33">
        <f t="shared" ca="1" si="23"/>
        <v>-102.98700442323664</v>
      </c>
      <c r="AO68" s="48" t="str">
        <f ca="1">D68&amp;" "&amp;IF(AM68&gt;0,"N","S")&amp;" "&amp;R68&amp;" "&amp;LEFT(S68,7)</f>
        <v>13 S 715098 8197955</v>
      </c>
    </row>
    <row r="69" spans="1:41">
      <c r="A69" s="42" t="s">
        <v>963</v>
      </c>
      <c r="B69" s="72" t="str">
        <f t="shared" si="24"/>
        <v>16RFV7852641480</v>
      </c>
      <c r="C69" s="72">
        <f t="array" aca="1" ref="C69" ca="1">MATCH(TRUE,ISERROR(VALUE(MID(B69,ROW(INDIRECT("1:"&amp;LEN(B69))),1))),0)</f>
        <v>3</v>
      </c>
      <c r="D69" s="72">
        <f t="shared" ca="1" si="25"/>
        <v>16</v>
      </c>
      <c r="E69" s="72" t="str">
        <f t="shared" ca="1" si="26"/>
        <v>R</v>
      </c>
      <c r="F69" s="72" t="str">
        <f t="shared" ca="1" si="27"/>
        <v>F</v>
      </c>
      <c r="G69" s="72" t="str">
        <f t="shared" ca="1" si="28"/>
        <v>V</v>
      </c>
      <c r="H69" s="72">
        <f t="shared" ca="1" si="29"/>
        <v>10</v>
      </c>
      <c r="I69" s="72">
        <f t="shared" ca="1" si="30"/>
        <v>78526</v>
      </c>
      <c r="J69" s="72">
        <f t="shared" ca="1" si="31"/>
        <v>41480</v>
      </c>
      <c r="K69" s="72">
        <f t="shared" ca="1" si="32"/>
        <v>92.80604746885038</v>
      </c>
      <c r="L69" s="72">
        <f ca="1">VLOOKUP(F69,Coef!$C$2:$F$25,4)</f>
        <v>6</v>
      </c>
      <c r="M69" s="31">
        <f ca="1">VLOOKUP(E69,Coef!$C$4:$D$23,2)</f>
        <v>14</v>
      </c>
      <c r="N69" s="31">
        <f ca="1">MOD(VLOOKUP(G69,Coef!$C$2:$G$21,5)+MOD(D69+1,2)*15,20)</f>
        <v>15</v>
      </c>
      <c r="O69" s="31">
        <f ca="1">VLOOKUP(M69,Coef!$A$27:$B$46,2)</f>
        <v>2.67</v>
      </c>
      <c r="P69" s="31">
        <f ca="1">VLOOKUP(M69,Coef!$A$27:$C$46,3)+N69/10-0.1</f>
        <v>3.4</v>
      </c>
      <c r="Q69" s="31">
        <f ca="1">IF(P69+0.1&lt;O69,P69+2,P69)</f>
        <v>3.4</v>
      </c>
      <c r="R69" s="72">
        <f ca="1">L69*100000+I69</f>
        <v>678526</v>
      </c>
      <c r="S69" s="72">
        <f ca="1">Q69*1000000+J69</f>
        <v>3441480</v>
      </c>
      <c r="T69" s="72">
        <f ca="1">IF(M69&lt;11,S69-10000000,S69)</f>
        <v>3441480</v>
      </c>
      <c r="U69" s="72">
        <f ca="1">T69/(6366197.724*0.9996)</f>
        <v>0.54080273534041789</v>
      </c>
      <c r="V69" s="72">
        <f ca="1">(Coef!$J$9/(1+Coef!$J$8*(COS(U69))^2)^0.5)*Coef!$J$6</f>
        <v>6381249.4028760651</v>
      </c>
      <c r="W69" s="72">
        <f ca="1">6*D69-183</f>
        <v>-87</v>
      </c>
      <c r="X69" s="72">
        <f ca="1">(R69-500000)/V69</f>
        <v>2.7976652960709752E-2</v>
      </c>
      <c r="Y69" s="72">
        <f ca="1">SIN(2*U69)</f>
        <v>0.88271337379080095</v>
      </c>
      <c r="Z69" s="72">
        <f ca="1">Y69*(COS(U69))^2</f>
        <v>0.64875540205373539</v>
      </c>
      <c r="AA69" s="72">
        <f ca="1">U69+(Y69/2)</f>
        <v>0.98215942223581831</v>
      </c>
      <c r="AB69" s="72">
        <f ca="1">(3*AA69+Z69)/4</f>
        <v>0.89880841719029769</v>
      </c>
      <c r="AC69" s="72">
        <f ca="1">(5*AB69+Z69*(COS(U69))^2)/3</f>
        <v>1.656949565443685</v>
      </c>
      <c r="AD69" s="72">
        <f ca="1">Coef!$J$6*Coef!$J$9*(U69-(Coef!$J$10*AA69)+(Coef!$J$11*AB69)-(Coef!$J$12*AC69))</f>
        <v>3428018.7070080941</v>
      </c>
      <c r="AE69" s="72">
        <f ca="1">(T69-AD69)/V69</f>
        <v>2.1095074243358768E-3</v>
      </c>
      <c r="AF69" s="72">
        <f ca="1">((Coef!$J$8*X69^2)/2)*(COS(U69))^2</f>
        <v>1.9384306312097006E-6</v>
      </c>
      <c r="AG69" s="72">
        <f ca="1">X69*(1-(AF69/3))</f>
        <v>2.7976634883776066E-2</v>
      </c>
      <c r="AH69" s="72">
        <f ca="1">AE69*(1-AF69)+U69</f>
        <v>0.54291223867562</v>
      </c>
      <c r="AI69" s="72">
        <f ca="1">(EXP(AG69)-EXP(-AG69))/2</f>
        <v>2.7980284541782974E-2</v>
      </c>
      <c r="AJ69" s="72">
        <f ca="1">ATAN(AI69/COS(AH69))</f>
        <v>3.2667690995787528E-2</v>
      </c>
      <c r="AK69" s="72">
        <f ca="1">ATAN(COS(AJ69)*TAN(AH69))</f>
        <v>0.54267619613594864</v>
      </c>
      <c r="AL69" s="72">
        <f ca="1">U69+(1+Coef!$J$8*(COS(U69))^2-(3/2)*Coef!$J$8*SIN(U69)*COS(U69)*(AK69-U69))*(AK69-U69)</f>
        <v>0.54268546016337327</v>
      </c>
      <c r="AM69" s="33">
        <f t="shared" ca="1" si="22"/>
        <v>31.093586470476257</v>
      </c>
      <c r="AN69" s="33">
        <f t="shared" ca="1" si="23"/>
        <v>-85.128279179503849</v>
      </c>
      <c r="AO69" s="48" t="str">
        <f ca="1">D69&amp;" "&amp;IF(AM69&gt;0,"N","S")&amp;" "&amp;R69&amp;" "&amp;LEFT(S69,7)</f>
        <v>16 N 678526 3441480</v>
      </c>
    </row>
    <row r="70" spans="1:41">
      <c r="A70" s="42" t="s">
        <v>964</v>
      </c>
      <c r="B70" s="72" t="str">
        <f t="shared" si="24"/>
        <v>60HYJ3707466447</v>
      </c>
      <c r="C70" s="72">
        <f t="array" aca="1" ref="C70" ca="1">MATCH(TRUE,ISERROR(VALUE(MID(B70,ROW(INDIRECT("1:"&amp;LEN(B70))),1))),0)</f>
        <v>3</v>
      </c>
      <c r="D70" s="72">
        <f t="shared" ca="1" si="25"/>
        <v>60</v>
      </c>
      <c r="E70" s="72" t="str">
        <f t="shared" ca="1" si="26"/>
        <v>H</v>
      </c>
      <c r="F70" s="72" t="str">
        <f t="shared" ca="1" si="27"/>
        <v>Y</v>
      </c>
      <c r="G70" s="72" t="str">
        <f t="shared" ca="1" si="28"/>
        <v>J</v>
      </c>
      <c r="H70" s="72">
        <f t="shared" ca="1" si="29"/>
        <v>10</v>
      </c>
      <c r="I70" s="72">
        <f t="shared" ca="1" si="30"/>
        <v>37074</v>
      </c>
      <c r="J70" s="72">
        <f t="shared" ca="1" si="31"/>
        <v>66447</v>
      </c>
      <c r="K70" s="72">
        <f t="shared" ca="1" si="32"/>
        <v>356.80604746885035</v>
      </c>
      <c r="L70" s="72">
        <f ca="1">VLOOKUP(F70,Coef!$C$2:$F$25,4)</f>
        <v>7</v>
      </c>
      <c r="M70" s="31">
        <f ca="1">VLOOKUP(E70,Coef!$C$4:$D$23,2)</f>
        <v>6</v>
      </c>
      <c r="N70" s="31">
        <f ca="1">MOD(VLOOKUP(G70,Coef!$C$2:$G$21,5)+MOD(D70+1,2)*15,20)</f>
        <v>4</v>
      </c>
      <c r="O70" s="31">
        <f ca="1">VLOOKUP(M70,Coef!$A$27:$B$46,2)</f>
        <v>5.55</v>
      </c>
      <c r="P70" s="31">
        <f ca="1">VLOOKUP(M70,Coef!$A$27:$C$46,3)+N70/10-0.1</f>
        <v>4.3000000000000007</v>
      </c>
      <c r="Q70" s="31">
        <f ca="1">IF(P70+0.1&lt;O70,P70+2,P70)</f>
        <v>6.3000000000000007</v>
      </c>
      <c r="R70" s="72">
        <f ca="1">L70*100000+I70</f>
        <v>737074</v>
      </c>
      <c r="S70" s="72">
        <f ca="1">Q70*1000000+J70</f>
        <v>6366447.0000000009</v>
      </c>
      <c r="T70" s="72">
        <f ca="1">IF(M70&lt;11,S70-10000000,S70)</f>
        <v>-3633552.9999999991</v>
      </c>
      <c r="U70" s="72">
        <f ca="1">T70/(6366197.724*0.9996)</f>
        <v>-0.57098556475829609</v>
      </c>
      <c r="V70" s="72">
        <f ca="1">(Coef!$J$9/(1+Coef!$J$8*(COS(U70))^2)^0.5)*Coef!$J$6</f>
        <v>6381828.3742351001</v>
      </c>
      <c r="W70" s="72">
        <f ca="1">6*D70-183</f>
        <v>177</v>
      </c>
      <c r="X70" s="72">
        <f ca="1">(R70-500000)/V70</f>
        <v>3.7148288248728518E-2</v>
      </c>
      <c r="Y70" s="72">
        <f ca="1">SIN(2*U70)</f>
        <v>-0.90945486325585623</v>
      </c>
      <c r="Z70" s="72">
        <f ca="1">Y70*(COS(U70))^2</f>
        <v>-0.64380430707540515</v>
      </c>
      <c r="AA70" s="72">
        <f ca="1">U70+(Y70/2)</f>
        <v>-1.0257129963862242</v>
      </c>
      <c r="AB70" s="72">
        <f ca="1">(3*AA70+Z70)/4</f>
        <v>-0.93023582405851934</v>
      </c>
      <c r="AC70" s="72">
        <f ca="1">(5*AB70+Z70*(COS(U70))^2)/3</f>
        <v>-1.7023096817968559</v>
      </c>
      <c r="AD70" s="72">
        <f ca="1">Coef!$J$6*Coef!$J$9*(U70-(Coef!$J$10*AA70)+(Coef!$J$11*AB70)-(Coef!$J$12*AC70))</f>
        <v>-3619699.5118071344</v>
      </c>
      <c r="AE70" s="72">
        <f ca="1">(T70-AD70)/V70</f>
        <v>-2.1707710362118783E-3</v>
      </c>
      <c r="AF70" s="72">
        <f ca="1">((Coef!$J$8*X70^2)/2)*(COS(U70))^2</f>
        <v>3.291908942728626E-6</v>
      </c>
      <c r="AG70" s="72">
        <f ca="1">X70*(1-(AF70/3))</f>
        <v>3.7148247485801089E-2</v>
      </c>
      <c r="AH70" s="72">
        <f ca="1">AE70*(1-AF70)+U70</f>
        <v>-0.57315632864852739</v>
      </c>
      <c r="AI70" s="72">
        <f ca="1">(EXP(AG70)-EXP(-AG70))/2</f>
        <v>3.7156792124550697E-2</v>
      </c>
      <c r="AJ70" s="72">
        <f ca="1">ATAN(AI70/COS(AH70))</f>
        <v>4.4195290589965464E-2</v>
      </c>
      <c r="AK70" s="72">
        <f ca="1">ATAN(COS(AJ70)*TAN(AH70))</f>
        <v>-0.57271130379972224</v>
      </c>
      <c r="AL70" s="72">
        <f ca="1">U70+(1+Coef!$J$8*(COS(U70))^2-(3/2)*Coef!$J$8*SIN(U70)*COS(U70)*(AK70-U70))*(AK70-U70)</f>
        <v>-0.57271952343535593</v>
      </c>
      <c r="AM70" s="33">
        <f t="shared" ca="1" si="22"/>
        <v>-32.814411537589741</v>
      </c>
      <c r="AN70" s="33">
        <f t="shared" ca="1" si="23"/>
        <v>179.53220362515927</v>
      </c>
      <c r="AO70" s="48" t="str">
        <f ca="1">D70&amp;" "&amp;IF(AM70&gt;0,"N","S")&amp;" "&amp;R70&amp;" "&amp;LEFT(S70,7)</f>
        <v>60 S 737074 6366447</v>
      </c>
    </row>
    <row r="71" spans="1:41">
      <c r="A71" s="42" t="s">
        <v>965</v>
      </c>
      <c r="B71" s="72" t="str">
        <f t="shared" si="24"/>
        <v>15JXK1577441758</v>
      </c>
      <c r="C71" s="72">
        <f t="array" aca="1" ref="C71" ca="1">MATCH(TRUE,ISERROR(VALUE(MID(B71,ROW(INDIRECT("1:"&amp;LEN(B71))),1))),0)</f>
        <v>3</v>
      </c>
      <c r="D71" s="72">
        <f t="shared" ca="1" si="25"/>
        <v>15</v>
      </c>
      <c r="E71" s="72" t="str">
        <f t="shared" ca="1" si="26"/>
        <v>J</v>
      </c>
      <c r="F71" s="72" t="str">
        <f t="shared" ca="1" si="27"/>
        <v>X</v>
      </c>
      <c r="G71" s="72" t="str">
        <f t="shared" ca="1" si="28"/>
        <v>K</v>
      </c>
      <c r="H71" s="72">
        <f t="shared" ca="1" si="29"/>
        <v>10</v>
      </c>
      <c r="I71" s="72">
        <f t="shared" ca="1" si="30"/>
        <v>15774</v>
      </c>
      <c r="J71" s="72">
        <f t="shared" ca="1" si="31"/>
        <v>41758</v>
      </c>
      <c r="K71" s="72">
        <f t="shared" ca="1" si="32"/>
        <v>86.80604746885038</v>
      </c>
      <c r="L71" s="72">
        <f ca="1">VLOOKUP(F71,Coef!$C$2:$F$25,4)</f>
        <v>6</v>
      </c>
      <c r="M71" s="31">
        <f ca="1">VLOOKUP(E71,Coef!$C$4:$D$23,2)</f>
        <v>7</v>
      </c>
      <c r="N71" s="31">
        <f ca="1">MOD(VLOOKUP(G71,Coef!$C$2:$G$21,5)+MOD(D71+1,2)*15,20)</f>
        <v>10</v>
      </c>
      <c r="O71" s="31">
        <f ca="1">VLOOKUP(M71,Coef!$A$27:$B$46,2)</f>
        <v>6.4399999999999995</v>
      </c>
      <c r="P71" s="31">
        <f ca="1">VLOOKUP(M71,Coef!$A$27:$C$46,3)+N71/10-0.1</f>
        <v>6.9</v>
      </c>
      <c r="Q71" s="31">
        <f ca="1">IF(P71+0.1&lt;O71,P71+2,P71)</f>
        <v>6.9</v>
      </c>
      <c r="R71" s="72">
        <f ca="1">L71*100000+I71</f>
        <v>615774</v>
      </c>
      <c r="S71" s="72">
        <f ca="1">Q71*1000000+J71</f>
        <v>6941758</v>
      </c>
      <c r="T71" s="72">
        <f ca="1">IF(M71&lt;11,S71-10000000,S71)</f>
        <v>-3058242</v>
      </c>
      <c r="U71" s="72">
        <f ca="1">T71/(6366197.724*0.9996)</f>
        <v>-0.48057976188527907</v>
      </c>
      <c r="V71" s="72">
        <f ca="1">(Coef!$J$9/(1+Coef!$J$8*(COS(U71))^2)^0.5)*Coef!$J$6</f>
        <v>6380151.3892316818</v>
      </c>
      <c r="W71" s="72">
        <f ca="1">6*D71-183</f>
        <v>-93</v>
      </c>
      <c r="X71" s="72">
        <f ca="1">(R71-500000)/V71</f>
        <v>1.8145964403823007E-2</v>
      </c>
      <c r="Y71" s="72">
        <f ca="1">SIN(2*U71)</f>
        <v>-0.81985602750914677</v>
      </c>
      <c r="Z71" s="72">
        <f ca="1">Y71*(COS(U71))^2</f>
        <v>-0.64464038535269308</v>
      </c>
      <c r="AA71" s="72">
        <f ca="1">U71+(Y71/2)</f>
        <v>-0.89050777563985251</v>
      </c>
      <c r="AB71" s="72">
        <f ca="1">(3*AA71+Z71)/4</f>
        <v>-0.82904092806806273</v>
      </c>
      <c r="AC71" s="72">
        <f ca="1">(5*AB71+Z71*(COS(U71))^2)/3</f>
        <v>-1.5506918727577075</v>
      </c>
      <c r="AD71" s="72">
        <f ca="1">Coef!$J$6*Coef!$J$9*(U71-(Coef!$J$10*AA71)+(Coef!$J$11*AB71)-(Coef!$J$12*AC71))</f>
        <v>-3045714.938741921</v>
      </c>
      <c r="AE71" s="72">
        <f ca="1">(T71-AD71)/V71</f>
        <v>-1.9634426354242932E-3</v>
      </c>
      <c r="AF71" s="72">
        <f ca="1">((Coef!$J$8*X71^2)/2)*(COS(U71))^2</f>
        <v>8.7244387296636466E-7</v>
      </c>
      <c r="AG71" s="72">
        <f ca="1">X71*(1-(AF71/3))</f>
        <v>1.8145959126711186E-2</v>
      </c>
      <c r="AH71" s="72">
        <f ca="1">AE71*(1-AF71)+U71</f>
        <v>-0.48254320280770985</v>
      </c>
      <c r="AI71" s="72">
        <f ca="1">(EXP(AG71)-EXP(-AG71))/2</f>
        <v>1.8146954980739982E-2</v>
      </c>
      <c r="AJ71" s="72">
        <f ca="1">ATAN(AI71/COS(AH71))</f>
        <v>2.048324147244868E-2</v>
      </c>
      <c r="AK71" s="72">
        <f ca="1">ATAN(COS(AJ71)*TAN(AH71))</f>
        <v>-0.48245697140271926</v>
      </c>
      <c r="AL71" s="72">
        <f ca="1">U71+(1+Coef!$J$8*(COS(U71))^2-(3/2)*Coef!$J$8*SIN(U71)*COS(U71)*(AK71-U71))*(AK71-U71)</f>
        <v>-0.48246690444101581</v>
      </c>
      <c r="AM71" s="33">
        <f t="shared" ca="1" si="22"/>
        <v>-27.643317379211801</v>
      </c>
      <c r="AN71" s="33">
        <f t="shared" ca="1" si="23"/>
        <v>-91.826396712881362</v>
      </c>
      <c r="AO71" s="48" t="str">
        <f ca="1">D71&amp;" "&amp;IF(AM71&gt;0,"N","S")&amp;" "&amp;R71&amp;" "&amp;LEFT(S71,7)</f>
        <v>15 S 615774 6941758</v>
      </c>
    </row>
    <row r="72" spans="1:41">
      <c r="A72" s="42" t="s">
        <v>966</v>
      </c>
      <c r="B72" s="72" t="str">
        <f t="shared" si="24"/>
        <v>2DLM7970731818</v>
      </c>
      <c r="C72" s="72">
        <f t="array" aca="1" ref="C72" ca="1">MATCH(TRUE,ISERROR(VALUE(MID(B72,ROW(INDIRECT("1:"&amp;LEN(B72))),1))),0)</f>
        <v>2</v>
      </c>
      <c r="D72" s="72">
        <f t="shared" ca="1" si="25"/>
        <v>2</v>
      </c>
      <c r="E72" s="72" t="str">
        <f t="shared" ca="1" si="26"/>
        <v>D</v>
      </c>
      <c r="F72" s="72" t="str">
        <f t="shared" ca="1" si="27"/>
        <v>L</v>
      </c>
      <c r="G72" s="72" t="str">
        <f t="shared" ca="1" si="28"/>
        <v>M</v>
      </c>
      <c r="H72" s="72">
        <f t="shared" ca="1" si="29"/>
        <v>10</v>
      </c>
      <c r="I72" s="72">
        <f t="shared" ca="1" si="30"/>
        <v>79707</v>
      </c>
      <c r="J72" s="72">
        <f t="shared" ca="1" si="31"/>
        <v>31818</v>
      </c>
      <c r="K72" s="72">
        <f t="shared" ca="1" si="32"/>
        <v>8.8060474688503767</v>
      </c>
      <c r="L72" s="72">
        <f ca="1">VLOOKUP(F72,Coef!$C$2:$F$25,4)</f>
        <v>3</v>
      </c>
      <c r="M72" s="31">
        <f ca="1">VLOOKUP(E72,Coef!$C$4:$D$23,2)</f>
        <v>2</v>
      </c>
      <c r="N72" s="31">
        <f ca="1">MOD(VLOOKUP(G72,Coef!$C$2:$G$21,5)+MOD(D72+1,2)*15,20)</f>
        <v>7</v>
      </c>
      <c r="O72" s="31">
        <f ca="1">VLOOKUP(M72,Coef!$A$27:$B$46,2)</f>
        <v>1.9900000000000002</v>
      </c>
      <c r="P72" s="31">
        <f ca="1">VLOOKUP(M72,Coef!$A$27:$C$46,3)+N72/10-0.1</f>
        <v>2.6</v>
      </c>
      <c r="Q72" s="31">
        <f ca="1">IF(P72+0.1&lt;O72,P72+2,P72)</f>
        <v>2.6</v>
      </c>
      <c r="R72" s="72">
        <f ca="1">L72*100000+I72</f>
        <v>379707</v>
      </c>
      <c r="S72" s="72">
        <f ca="1">Q72*1000000+J72</f>
        <v>2631818</v>
      </c>
      <c r="T72" s="72">
        <f ca="1">IF(M72&lt;11,S72-10000000,S72)</f>
        <v>-7368182</v>
      </c>
      <c r="U72" s="72">
        <f ca="1">T72/(6366197.724*0.9996)</f>
        <v>-1.1578544638022104</v>
      </c>
      <c r="V72" s="72">
        <f ca="1">(Coef!$J$9/(1+Coef!$J$8*(COS(U72))^2)^0.5)*Coef!$J$6</f>
        <v>6393565.0359323015</v>
      </c>
      <c r="W72" s="72">
        <f ca="1">6*D72-183</f>
        <v>-171</v>
      </c>
      <c r="X72" s="72">
        <f ca="1">(R72-500000)/V72</f>
        <v>-1.8814698735986037E-2</v>
      </c>
      <c r="Y72" s="72">
        <f ca="1">SIN(2*U72)</f>
        <v>-0.73514715376113715</v>
      </c>
      <c r="Z72" s="72">
        <f ca="1">Y72*(COS(U72))^2</f>
        <v>-0.11839266960314421</v>
      </c>
      <c r="AA72" s="72">
        <f ca="1">U72+(Y72/2)</f>
        <v>-1.5254280406827789</v>
      </c>
      <c r="AB72" s="72">
        <f ca="1">(3*AA72+Z72)/4</f>
        <v>-1.1736691979128704</v>
      </c>
      <c r="AC72" s="72">
        <f ca="1">(5*AB72+Z72*(COS(U72))^2)/3</f>
        <v>-1.9624708937914492</v>
      </c>
      <c r="AD72" s="72">
        <f ca="1">Coef!$J$6*Coef!$J$9*(U72-(Coef!$J$10*AA72)+(Coef!$J$11*AB72)-(Coef!$J$12*AC72))</f>
        <v>-7357827.6388844978</v>
      </c>
      <c r="AE72" s="72">
        <f ca="1">(T72-AD72)/V72</f>
        <v>-1.6194972690994664E-3</v>
      </c>
      <c r="AF72" s="72">
        <f ca="1">((Coef!$J$8*X72^2)/2)*(COS(U72))^2</f>
        <v>1.9210671373017623E-7</v>
      </c>
      <c r="AG72" s="72">
        <f ca="1">X72*(1-(AF72/3))</f>
        <v>-1.8814697531176056E-2</v>
      </c>
      <c r="AH72" s="72">
        <f ca="1">AE72*(1-AF72)+U72</f>
        <v>-1.1594739607601936</v>
      </c>
      <c r="AI72" s="72">
        <f ca="1">(EXP(AG72)-EXP(-AG72))/2</f>
        <v>-1.881580759553575E-2</v>
      </c>
      <c r="AJ72" s="72">
        <f ca="1">ATAN(AI72/COS(AH72))</f>
        <v>-4.7025795121228259E-2</v>
      </c>
      <c r="AK72" s="72">
        <f ca="1">ATAN(COS(AJ72)*TAN(AH72))</f>
        <v>-1.159068444098623</v>
      </c>
      <c r="AL72" s="72">
        <f ca="1">U72+(1+Coef!$J$8*(COS(U72))^2-(3/2)*Coef!$J$8*SIN(U72)*COS(U72)*(AK72-U72))*(AK72-U72)</f>
        <v>-1.1590697562406986</v>
      </c>
      <c r="AM72" s="33">
        <f t="shared" ca="1" si="22"/>
        <v>-66.409805193849138</v>
      </c>
      <c r="AN72" s="33">
        <f t="shared" ca="1" si="23"/>
        <v>-173.69437958869327</v>
      </c>
      <c r="AO72" s="48" t="str">
        <f ca="1">D72&amp;" "&amp;IF(AM72&gt;0,"N","S")&amp;" "&amp;R72&amp;" "&amp;LEFT(S72,7)</f>
        <v>2 S 379707 2631818</v>
      </c>
    </row>
    <row r="73" spans="1:41">
      <c r="A73" s="42" t="s">
        <v>967</v>
      </c>
      <c r="B73" s="72" t="str">
        <f t="shared" si="24"/>
        <v>16MED3683890211</v>
      </c>
      <c r="C73" s="72">
        <f t="array" aca="1" ref="C73" ca="1">MATCH(TRUE,ISERROR(VALUE(MID(B73,ROW(INDIRECT("1:"&amp;LEN(B73))),1))),0)</f>
        <v>3</v>
      </c>
      <c r="D73" s="72">
        <f t="shared" ca="1" si="25"/>
        <v>16</v>
      </c>
      <c r="E73" s="72" t="str">
        <f t="shared" ca="1" si="26"/>
        <v>M</v>
      </c>
      <c r="F73" s="72" t="str">
        <f t="shared" ca="1" si="27"/>
        <v>E</v>
      </c>
      <c r="G73" s="72" t="str">
        <f t="shared" ca="1" si="28"/>
        <v>D</v>
      </c>
      <c r="H73" s="72">
        <f t="shared" ca="1" si="29"/>
        <v>10</v>
      </c>
      <c r="I73" s="72">
        <f t="shared" ca="1" si="30"/>
        <v>36838</v>
      </c>
      <c r="J73" s="72">
        <f t="shared" ca="1" si="31"/>
        <v>90211</v>
      </c>
      <c r="K73" s="72">
        <f t="shared" ca="1" si="32"/>
        <v>92.80604746885038</v>
      </c>
      <c r="L73" s="72">
        <f ca="1">VLOOKUP(F73,Coef!$C$2:$F$25,4)</f>
        <v>5</v>
      </c>
      <c r="M73" s="31">
        <f ca="1">VLOOKUP(E73,Coef!$C$4:$D$23,2)</f>
        <v>10</v>
      </c>
      <c r="N73" s="31">
        <f ca="1">MOD(VLOOKUP(G73,Coef!$C$2:$G$21,5)+MOD(D73+1,2)*15,20)</f>
        <v>19</v>
      </c>
      <c r="O73" s="31">
        <f ca="1">VLOOKUP(M73,Coef!$A$27:$B$46,2)</f>
        <v>9.11</v>
      </c>
      <c r="P73" s="31">
        <f ca="1">VLOOKUP(M73,Coef!$A$27:$C$46,3)+N73/10-0.1</f>
        <v>9.8000000000000007</v>
      </c>
      <c r="Q73" s="31">
        <f ca="1">IF(P73+0.1&lt;O73,P73+2,P73)</f>
        <v>9.8000000000000007</v>
      </c>
      <c r="R73" s="72">
        <f ca="1">L73*100000+I73</f>
        <v>536838</v>
      </c>
      <c r="S73" s="72">
        <f ca="1">Q73*1000000+J73</f>
        <v>9890211</v>
      </c>
      <c r="T73" s="72">
        <f ca="1">IF(M73&lt;11,S73-10000000,S73)</f>
        <v>-109789</v>
      </c>
      <c r="U73" s="72">
        <f ca="1">T73/(6366197.724*0.9996)</f>
        <v>-1.7252516798089524E-2</v>
      </c>
      <c r="V73" s="72">
        <f ca="1">(Coef!$J$9/(1+Coef!$J$8*(COS(U73))^2)^0.5)*Coef!$J$6</f>
        <v>6375592.096504475</v>
      </c>
      <c r="W73" s="72">
        <f ca="1">6*D73-183</f>
        <v>-87</v>
      </c>
      <c r="X73" s="72">
        <f ca="1">(R73-500000)/V73</f>
        <v>5.7779731580063047E-3</v>
      </c>
      <c r="Y73" s="72">
        <f ca="1">SIN(2*U73)</f>
        <v>-3.4498187070208526E-2</v>
      </c>
      <c r="Z73" s="72">
        <f ca="1">Y73*(COS(U73))^2</f>
        <v>-3.448791972648841E-2</v>
      </c>
      <c r="AA73" s="72">
        <f ca="1">U73+(Y73/2)</f>
        <v>-3.4501610333193787E-2</v>
      </c>
      <c r="AB73" s="72">
        <f ca="1">(3*AA73+Z73)/4</f>
        <v>-3.4498187681517439E-2</v>
      </c>
      <c r="AC73" s="72">
        <f ca="1">(5*AB73+Z73*(COS(U73))^2)/3</f>
        <v>-6.8989531282040106E-2</v>
      </c>
      <c r="AD73" s="72">
        <f ca="1">Coef!$J$6*Coef!$J$9*(U73-(Coef!$J$10*AA73)+(Coef!$J$11*AB73)-(Coef!$J$12*AC73))</f>
        <v>-109258.66079881015</v>
      </c>
      <c r="AE73" s="72">
        <f ca="1">(T73-AD73)/V73</f>
        <v>-8.31827370952137E-5</v>
      </c>
      <c r="AF73" s="72">
        <f ca="1">((Coef!$J$8*X73^2)/2)*(COS(U73))^2</f>
        <v>1.1246547921346429E-7</v>
      </c>
      <c r="AG73" s="72">
        <f ca="1">X73*(1-(AF73/3))</f>
        <v>5.7779729413987976E-3</v>
      </c>
      <c r="AH73" s="72">
        <f ca="1">AE73*(1-AF73)+U73</f>
        <v>-1.733569952582955E-2</v>
      </c>
      <c r="AI73" s="72">
        <f ca="1">(EXP(AG73)-EXP(-AG73))/2</f>
        <v>5.7780050910292702E-3</v>
      </c>
      <c r="AJ73" s="72">
        <f ca="1">ATAN(AI73/COS(AH73))</f>
        <v>5.7788090935889484E-3</v>
      </c>
      <c r="AK73" s="72">
        <f ca="1">ATAN(COS(AJ73)*TAN(AH73))</f>
        <v>-1.7335410124948433E-2</v>
      </c>
      <c r="AL73" s="72">
        <f ca="1">U73+(1+Coef!$J$8*(COS(U73))^2-(3/2)*Coef!$J$8*SIN(U73)*COS(U73)*(AK73-U73))*(AK73-U73)</f>
        <v>-1.7335968616788495E-2</v>
      </c>
      <c r="AM73" s="33">
        <f t="shared" ca="1" si="22"/>
        <v>-0.99327783551322846</v>
      </c>
      <c r="AN73" s="33">
        <f t="shared" ca="1" si="23"/>
        <v>-86.668898628325536</v>
      </c>
      <c r="AO73" s="48" t="str">
        <f ca="1">D73&amp;" "&amp;IF(AM73&gt;0,"N","S")&amp;" "&amp;R73&amp;" "&amp;LEFT(S73,7)</f>
        <v>16 S 536838 9890211</v>
      </c>
    </row>
    <row r="74" spans="1:41">
      <c r="A74" s="42" t="s">
        <v>968</v>
      </c>
      <c r="B74" s="72" t="str">
        <f t="shared" si="24"/>
        <v>38QKE4145956726</v>
      </c>
      <c r="C74" s="72">
        <f t="array" aca="1" ref="C74" ca="1">MATCH(TRUE,ISERROR(VALUE(MID(B74,ROW(INDIRECT("1:"&amp;LEN(B74))),1))),0)</f>
        <v>3</v>
      </c>
      <c r="D74" s="72">
        <f t="shared" ca="1" si="25"/>
        <v>38</v>
      </c>
      <c r="E74" s="72" t="str">
        <f t="shared" ca="1" si="26"/>
        <v>Q</v>
      </c>
      <c r="F74" s="72" t="str">
        <f t="shared" ca="1" si="27"/>
        <v>K</v>
      </c>
      <c r="G74" s="72" t="str">
        <f t="shared" ca="1" si="28"/>
        <v>E</v>
      </c>
      <c r="H74" s="72">
        <f t="shared" ca="1" si="29"/>
        <v>10</v>
      </c>
      <c r="I74" s="72">
        <f t="shared" ca="1" si="30"/>
        <v>41459</v>
      </c>
      <c r="J74" s="72">
        <f t="shared" ca="1" si="31"/>
        <v>56726</v>
      </c>
      <c r="K74" s="72">
        <f t="shared" ca="1" si="32"/>
        <v>224.80604746885038</v>
      </c>
      <c r="L74" s="72">
        <f ca="1">VLOOKUP(F74,Coef!$C$2:$F$25,4)</f>
        <v>2</v>
      </c>
      <c r="M74" s="31">
        <f ca="1">VLOOKUP(E74,Coef!$C$4:$D$23,2)</f>
        <v>13</v>
      </c>
      <c r="N74" s="31">
        <f ca="1">MOD(VLOOKUP(G74,Coef!$C$2:$G$21,5)+MOD(D74+1,2)*15,20)</f>
        <v>0</v>
      </c>
      <c r="O74" s="31">
        <f ca="1">VLOOKUP(M74,Coef!$A$27:$B$46,2)</f>
        <v>1.78</v>
      </c>
      <c r="P74" s="31">
        <f ca="1">VLOOKUP(M74,Coef!$A$27:$C$46,3)+N74/10-0.1</f>
        <v>-0.1</v>
      </c>
      <c r="Q74" s="31">
        <f ca="1">IF(P74+0.1&lt;O74,P74+2,P74)</f>
        <v>1.9</v>
      </c>
      <c r="R74" s="72">
        <f ca="1">L74*100000+I74</f>
        <v>241459</v>
      </c>
      <c r="S74" s="72">
        <f ca="1">Q74*1000000+J74</f>
        <v>1956726</v>
      </c>
      <c r="T74" s="72">
        <f ca="1">IF(M74&lt;11,S74-10000000,S74)</f>
        <v>1956726</v>
      </c>
      <c r="U74" s="72">
        <f ca="1">T74/(6366197.724*0.9996)</f>
        <v>0.30748479523685002</v>
      </c>
      <c r="V74" s="72">
        <f ca="1">(Coef!$J$9/(1+Coef!$J$8*(COS(U74))^2)^0.5)*Coef!$J$6</f>
        <v>6377541.5120650623</v>
      </c>
      <c r="W74" s="72">
        <f ca="1">6*D74-183</f>
        <v>45</v>
      </c>
      <c r="X74" s="72">
        <f ca="1">(R74-500000)/V74</f>
        <v>-4.0539289240358677E-2</v>
      </c>
      <c r="Y74" s="72">
        <f ca="1">SIN(2*U74)</f>
        <v>0.5769336843250179</v>
      </c>
      <c r="Z74" s="72">
        <f ca="1">Y74*(COS(U74))^2</f>
        <v>0.52408396020418158</v>
      </c>
      <c r="AA74" s="72">
        <f ca="1">U74+(Y74/2)</f>
        <v>0.59595163739935897</v>
      </c>
      <c r="AB74" s="72">
        <f ca="1">(3*AA74+Z74)/4</f>
        <v>0.57798471810056462</v>
      </c>
      <c r="AC74" s="72">
        <f ca="1">(5*AB74+Z74*(COS(U74))^2)/3</f>
        <v>1.1219996997874866</v>
      </c>
      <c r="AD74" s="72">
        <f ca="1">Coef!$J$6*Coef!$J$9*(U74-(Coef!$J$10*AA74)+(Coef!$J$11*AB74)-(Coef!$J$12*AC74))</f>
        <v>1947877.0125744317</v>
      </c>
      <c r="AE74" s="72">
        <f ca="1">(T74-AD74)/V74</f>
        <v>1.3875232969989652E-3</v>
      </c>
      <c r="AF74" s="72">
        <f ca="1">((Coef!$J$8*X74^2)/2)*(COS(U74))^2</f>
        <v>5.0306569665376617E-6</v>
      </c>
      <c r="AG74" s="72">
        <f ca="1">X74*(1-(AF74/3))</f>
        <v>-4.0539221260606065E-2</v>
      </c>
      <c r="AH74" s="72">
        <f ca="1">AE74*(1-AF74)+U74</f>
        <v>0.30887231155369527</v>
      </c>
      <c r="AI74" s="72">
        <f ca="1">(EXP(AG74)-EXP(-AG74))/2</f>
        <v>-4.0550326058060915E-2</v>
      </c>
      <c r="AJ74" s="72">
        <f ca="1">ATAN(AI74/COS(AH74))</f>
        <v>-4.2538934733422615E-2</v>
      </c>
      <c r="AK74" s="72">
        <f ca="1">ATAN(COS(AJ74)*TAN(AH74))</f>
        <v>0.30861030560684483</v>
      </c>
      <c r="AL74" s="72">
        <f ca="1">U74+(1+Coef!$J$8*(COS(U74))^2-(3/2)*Coef!$J$8*SIN(U74)*COS(U74)*(AK74-U74))*(AK74-U74)</f>
        <v>0.30861719243179819</v>
      </c>
      <c r="AM74" s="33">
        <f t="shared" ca="1" si="22"/>
        <v>17.682462611518808</v>
      </c>
      <c r="AN74" s="33">
        <f t="shared" ca="1" si="23"/>
        <v>42.562698574792421</v>
      </c>
      <c r="AO74" s="48" t="str">
        <f ca="1">D74&amp;" "&amp;IF(AM74&gt;0,"N","S")&amp;" "&amp;R74&amp;" "&amp;LEFT(S74,7)</f>
        <v>38 N 241459 1956726</v>
      </c>
    </row>
    <row r="75" spans="1:41">
      <c r="A75" s="42" t="s">
        <v>969</v>
      </c>
      <c r="B75" s="72" t="str">
        <f t="shared" si="24"/>
        <v>30SYD6901448659</v>
      </c>
      <c r="C75" s="72">
        <f t="array" aca="1" ref="C75" ca="1">MATCH(TRUE,ISERROR(VALUE(MID(B75,ROW(INDIRECT("1:"&amp;LEN(B75))),1))),0)</f>
        <v>3</v>
      </c>
      <c r="D75" s="72">
        <f t="shared" ca="1" si="25"/>
        <v>30</v>
      </c>
      <c r="E75" s="72" t="str">
        <f t="shared" ca="1" si="26"/>
        <v>S</v>
      </c>
      <c r="F75" s="72" t="str">
        <f t="shared" ca="1" si="27"/>
        <v>Y</v>
      </c>
      <c r="G75" s="72" t="str">
        <f t="shared" ca="1" si="28"/>
        <v>D</v>
      </c>
      <c r="H75" s="72">
        <f t="shared" ca="1" si="29"/>
        <v>10</v>
      </c>
      <c r="I75" s="72">
        <f t="shared" ca="1" si="30"/>
        <v>69014</v>
      </c>
      <c r="J75" s="72">
        <f t="shared" ca="1" si="31"/>
        <v>48659</v>
      </c>
      <c r="K75" s="72">
        <f t="shared" ca="1" si="32"/>
        <v>176.80604746885038</v>
      </c>
      <c r="L75" s="72">
        <f ca="1">VLOOKUP(F75,Coef!$C$2:$F$25,4)</f>
        <v>7</v>
      </c>
      <c r="M75" s="31">
        <f ca="1">VLOOKUP(E75,Coef!$C$4:$D$23,2)</f>
        <v>15</v>
      </c>
      <c r="N75" s="31">
        <f ca="1">MOD(VLOOKUP(G75,Coef!$C$2:$G$21,5)+MOD(D75+1,2)*15,20)</f>
        <v>19</v>
      </c>
      <c r="O75" s="31">
        <f ca="1">VLOOKUP(M75,Coef!$A$27:$B$46,2)</f>
        <v>3.56</v>
      </c>
      <c r="P75" s="31">
        <f ca="1">VLOOKUP(M75,Coef!$A$27:$C$46,3)+N75/10-0.1</f>
        <v>3.8</v>
      </c>
      <c r="Q75" s="31">
        <f ca="1">IF(P75+0.1&lt;O75,P75+2,P75)</f>
        <v>3.8</v>
      </c>
      <c r="R75" s="72">
        <f ca="1">L75*100000+I75</f>
        <v>769014</v>
      </c>
      <c r="S75" s="72">
        <f ca="1">Q75*1000000+J75</f>
        <v>3848659</v>
      </c>
      <c r="T75" s="72">
        <f ca="1">IF(M75&lt;11,S75-10000000,S75)</f>
        <v>3848659</v>
      </c>
      <c r="U75" s="72">
        <f ca="1">T75/(6366197.724*0.9996)</f>
        <v>0.60478785714068284</v>
      </c>
      <c r="V75" s="72">
        <f ca="1">(Coef!$J$9/(1+Coef!$J$8*(COS(U75))^2)^0.5)*Coef!$J$6</f>
        <v>6382496.1076121069</v>
      </c>
      <c r="W75" s="72">
        <f ca="1">6*D75-183</f>
        <v>-3</v>
      </c>
      <c r="X75" s="72">
        <f ca="1">(R75-500000)/V75</f>
        <v>4.2148713522779824E-2</v>
      </c>
      <c r="Y75" s="72">
        <f ca="1">SIN(2*U75)</f>
        <v>0.93546613625350861</v>
      </c>
      <c r="Z75" s="72">
        <f ca="1">Y75*(COS(U75))^2</f>
        <v>0.63303757619756018</v>
      </c>
      <c r="AA75" s="72">
        <f ca="1">U75+(Y75/2)</f>
        <v>1.0725209252674373</v>
      </c>
      <c r="AB75" s="72">
        <f ca="1">(3*AA75+Z75)/4</f>
        <v>0.96265008799996798</v>
      </c>
      <c r="AC75" s="72">
        <f ca="1">(5*AB75+Z75*(COS(U75))^2)/3</f>
        <v>1.7472107130259011</v>
      </c>
      <c r="AD75" s="72">
        <f ca="1">Coef!$J$6*Coef!$J$9*(U75-(Coef!$J$10*AA75)+(Coef!$J$11*AB75)-(Coef!$J$12*AC75))</f>
        <v>3834429.1845656666</v>
      </c>
      <c r="AE75" s="72">
        <f ca="1">(T75-AD75)/V75</f>
        <v>2.2295063239227302E-3</v>
      </c>
      <c r="AF75" s="72">
        <f ca="1">((Coef!$J$8*X75^2)/2)*(COS(U75))^2</f>
        <v>4.0510493907733899E-6</v>
      </c>
      <c r="AG75" s="72">
        <f ca="1">X75*(1-(AF75/3))</f>
        <v>4.2148656607273079E-2</v>
      </c>
      <c r="AH75" s="72">
        <f ca="1">AE75*(1-AF75)+U75</f>
        <v>0.60701735443276539</v>
      </c>
      <c r="AI75" s="72">
        <f ca="1">(EXP(AG75)-EXP(-AG75))/2</f>
        <v>4.216113729557408E-2</v>
      </c>
      <c r="AJ75" s="72">
        <f ca="1">ATAN(AI75/COS(AH75))</f>
        <v>5.128630929098002E-2</v>
      </c>
      <c r="AK75" s="72">
        <f ca="1">ATAN(COS(AJ75)*TAN(AH75))</f>
        <v>0.60640105999539273</v>
      </c>
      <c r="AL75" s="72">
        <f ca="1">U75+(1+Coef!$J$8*(COS(U75))^2-(3/2)*Coef!$J$8*SIN(U75)*COS(U75)*(AK75-U75))*(AK75-U75)</f>
        <v>0.60640840497991699</v>
      </c>
      <c r="AM75" s="33">
        <f t="shared" ca="1" si="22"/>
        <v>34.744642266609262</v>
      </c>
      <c r="AN75" s="33">
        <f t="shared" ca="1" si="23"/>
        <v>-6.1510930824263177E-2</v>
      </c>
      <c r="AO75" s="48" t="str">
        <f ca="1">D75&amp;" "&amp;IF(AM75&gt;0,"N","S")&amp;" "&amp;R75&amp;" "&amp;LEFT(S75,7)</f>
        <v>30 N 769014 3848659</v>
      </c>
    </row>
    <row r="76" spans="1:41">
      <c r="A76" s="42" t="s">
        <v>970</v>
      </c>
      <c r="B76" s="72" t="str">
        <f t="shared" si="24"/>
        <v>42DWF6364915044</v>
      </c>
      <c r="C76" s="72">
        <f t="array" aca="1" ref="C76" ca="1">MATCH(TRUE,ISERROR(VALUE(MID(B76,ROW(INDIRECT("1:"&amp;LEN(B76))),1))),0)</f>
        <v>3</v>
      </c>
      <c r="D76" s="72">
        <f t="shared" ca="1" si="25"/>
        <v>42</v>
      </c>
      <c r="E76" s="72" t="str">
        <f t="shared" ca="1" si="26"/>
        <v>D</v>
      </c>
      <c r="F76" s="72" t="str">
        <f t="shared" ca="1" si="27"/>
        <v>W</v>
      </c>
      <c r="G76" s="72" t="str">
        <f t="shared" ca="1" si="28"/>
        <v>F</v>
      </c>
      <c r="H76" s="72">
        <f t="shared" ca="1" si="29"/>
        <v>10</v>
      </c>
      <c r="I76" s="72">
        <f t="shared" ca="1" si="30"/>
        <v>63649</v>
      </c>
      <c r="J76" s="72">
        <f t="shared" ca="1" si="31"/>
        <v>15044</v>
      </c>
      <c r="K76" s="72">
        <f t="shared" ca="1" si="32"/>
        <v>248.80604746885038</v>
      </c>
      <c r="L76" s="72">
        <f ca="1">VLOOKUP(F76,Coef!$C$2:$F$25,4)</f>
        <v>5</v>
      </c>
      <c r="M76" s="31">
        <f ca="1">VLOOKUP(E76,Coef!$C$4:$D$23,2)</f>
        <v>2</v>
      </c>
      <c r="N76" s="31">
        <f ca="1">MOD(VLOOKUP(G76,Coef!$C$2:$G$21,5)+MOD(D76+1,2)*15,20)</f>
        <v>1</v>
      </c>
      <c r="O76" s="31">
        <f ca="1">VLOOKUP(M76,Coef!$A$27:$B$46,2)</f>
        <v>1.9900000000000002</v>
      </c>
      <c r="P76" s="31">
        <f ca="1">VLOOKUP(M76,Coef!$A$27:$C$46,3)+N76/10-0.1</f>
        <v>2</v>
      </c>
      <c r="Q76" s="31">
        <f ca="1">IF(P76+0.1&lt;O76,P76+2,P76)</f>
        <v>2</v>
      </c>
      <c r="R76" s="72">
        <f ca="1">L76*100000+I76</f>
        <v>563649</v>
      </c>
      <c r="S76" s="72">
        <f ca="1">Q76*1000000+J76</f>
        <v>2015044</v>
      </c>
      <c r="T76" s="72">
        <f ca="1">IF(M76&lt;11,S76-10000000,S76)</f>
        <v>-7984956</v>
      </c>
      <c r="U76" s="72">
        <f ca="1">T76/(6366197.724*0.9996)</f>
        <v>-1.2547758657243051</v>
      </c>
      <c r="V76" s="72">
        <f ca="1">(Coef!$J$9/(1+Coef!$J$8*(COS(U76))^2)^0.5)*Coef!$J$6</f>
        <v>6394952.7091018353</v>
      </c>
      <c r="W76" s="72">
        <f ca="1">6*D76-183</f>
        <v>69</v>
      </c>
      <c r="X76" s="72">
        <f ca="1">(R76-500000)/V76</f>
        <v>9.9530055803867604E-3</v>
      </c>
      <c r="Y76" s="72">
        <f ca="1">SIN(2*U76)</f>
        <v>-0.59079265102928702</v>
      </c>
      <c r="Z76" s="72">
        <f ca="1">Y76*(COS(U76))^2</f>
        <v>-5.706364963216317E-2</v>
      </c>
      <c r="AA76" s="72">
        <f ca="1">U76+(Y76/2)</f>
        <v>-1.5501721912389486</v>
      </c>
      <c r="AB76" s="72">
        <f ca="1">(3*AA76+Z76)/4</f>
        <v>-1.1768950558372524</v>
      </c>
      <c r="AC76" s="72">
        <f ca="1">(5*AB76+Z76*(COS(U76))^2)/3</f>
        <v>-1.9633289864352073</v>
      </c>
      <c r="AD76" s="72">
        <f ca="1">Coef!$J$6*Coef!$J$9*(U76-(Coef!$J$10*AA76)+(Coef!$J$11*AB76)-(Coef!$J$12*AC76))</f>
        <v>-7977037.9075956922</v>
      </c>
      <c r="AE76" s="72">
        <f ca="1">(T76-AD76)/V76</f>
        <v>-1.2381784142106479E-3</v>
      </c>
      <c r="AF76" s="72">
        <f ca="1">((Coef!$J$8*X76^2)/2)*(COS(U76))^2</f>
        <v>3.2242627601886825E-8</v>
      </c>
      <c r="AG76" s="72">
        <f ca="1">X76*(1-(AF76/3))</f>
        <v>9.9530054734164094E-3</v>
      </c>
      <c r="AH76" s="72">
        <f ca="1">AE76*(1-AF76)+U76</f>
        <v>-1.2560140440985936</v>
      </c>
      <c r="AI76" s="72">
        <f ca="1">(EXP(AG76)-EXP(-AG76))/2</f>
        <v>9.9531698021958492E-3</v>
      </c>
      <c r="AJ76" s="72">
        <f ca="1">ATAN(AI76/COS(AH76))</f>
        <v>3.213643154482234E-2</v>
      </c>
      <c r="AK76" s="72">
        <f ca="1">ATAN(COS(AJ76)*TAN(AH76))</f>
        <v>-1.2558619671969562</v>
      </c>
      <c r="AL76" s="72">
        <f ca="1">U76+(1+Coef!$J$8*(COS(U76))^2-(3/2)*Coef!$J$8*SIN(U76)*COS(U76)*(AK76-U76))*(AK76-U76)</f>
        <v>-1.2558626706790936</v>
      </c>
      <c r="AM76" s="33">
        <f t="shared" ca="1" si="22"/>
        <v>-71.955630677940064</v>
      </c>
      <c r="AN76" s="33">
        <f t="shared" ca="1" si="23"/>
        <v>70.841281896129402</v>
      </c>
      <c r="AO76" s="48" t="str">
        <f ca="1">D76&amp;" "&amp;IF(AM76&gt;0,"N","S")&amp;" "&amp;R76&amp;" "&amp;LEFT(S76,7)</f>
        <v>42 S 563649 2015044</v>
      </c>
    </row>
    <row r="77" spans="1:41">
      <c r="A77" s="42" t="s">
        <v>971</v>
      </c>
      <c r="B77" s="72" t="str">
        <f t="shared" si="24"/>
        <v>50UND8035910401</v>
      </c>
      <c r="C77" s="72">
        <f t="array" aca="1" ref="C77" ca="1">MATCH(TRUE,ISERROR(VALUE(MID(B77,ROW(INDIRECT("1:"&amp;LEN(B77))),1))),0)</f>
        <v>3</v>
      </c>
      <c r="D77" s="72">
        <f t="shared" ca="1" si="25"/>
        <v>50</v>
      </c>
      <c r="E77" s="72" t="str">
        <f t="shared" ca="1" si="26"/>
        <v>U</v>
      </c>
      <c r="F77" s="72" t="str">
        <f t="shared" ca="1" si="27"/>
        <v>N</v>
      </c>
      <c r="G77" s="72" t="str">
        <f t="shared" ca="1" si="28"/>
        <v>D</v>
      </c>
      <c r="H77" s="72">
        <f t="shared" ca="1" si="29"/>
        <v>10</v>
      </c>
      <c r="I77" s="72">
        <f t="shared" ca="1" si="30"/>
        <v>80359</v>
      </c>
      <c r="J77" s="72">
        <f t="shared" ca="1" si="31"/>
        <v>10401</v>
      </c>
      <c r="K77" s="72">
        <f t="shared" ca="1" si="32"/>
        <v>296.80604746885035</v>
      </c>
      <c r="L77" s="72">
        <f ca="1">VLOOKUP(F77,Coef!$C$2:$F$25,4)</f>
        <v>5</v>
      </c>
      <c r="M77" s="31">
        <f ca="1">VLOOKUP(E77,Coef!$C$4:$D$23,2)</f>
        <v>17</v>
      </c>
      <c r="N77" s="31">
        <f ca="1">MOD(VLOOKUP(G77,Coef!$C$2:$G$21,5)+MOD(D77+1,2)*15,20)</f>
        <v>19</v>
      </c>
      <c r="O77" s="31">
        <f ca="1">VLOOKUP(M77,Coef!$A$27:$B$46,2)</f>
        <v>5.34</v>
      </c>
      <c r="P77" s="31">
        <f ca="1">VLOOKUP(M77,Coef!$A$27:$C$46,3)+N77/10-0.1</f>
        <v>5.8000000000000007</v>
      </c>
      <c r="Q77" s="31">
        <f ca="1">IF(P77+0.1&lt;O77,P77+2,P77)</f>
        <v>5.8000000000000007</v>
      </c>
      <c r="R77" s="72">
        <f ca="1">L77*100000+I77</f>
        <v>580359</v>
      </c>
      <c r="S77" s="72">
        <f ca="1">Q77*1000000+J77</f>
        <v>5810401.0000000009</v>
      </c>
      <c r="T77" s="72">
        <f ca="1">IF(M77&lt;11,S77-10000000,S77)</f>
        <v>5810401.0000000009</v>
      </c>
      <c r="U77" s="72">
        <f ca="1">T77/(6366197.724*0.9996)</f>
        <v>0.91306087910570444</v>
      </c>
      <c r="V77" s="72">
        <f ca="1">(Coef!$J$9/(1+Coef!$J$8*(COS(U77))^2)^0.5)*Coef!$J$6</f>
        <v>6388992.922056267</v>
      </c>
      <c r="W77" s="72">
        <f ca="1">6*D77-183</f>
        <v>117</v>
      </c>
      <c r="X77" s="72">
        <f ca="1">(R77-500000)/V77</f>
        <v>1.257772562598752E-2</v>
      </c>
      <c r="Y77" s="72">
        <f ca="1">SIN(2*U77)</f>
        <v>0.96758115586890003</v>
      </c>
      <c r="Z77" s="72">
        <f ca="1">Y77*(COS(U77))^2</f>
        <v>0.36160428283341417</v>
      </c>
      <c r="AA77" s="72">
        <f ca="1">U77+(Y77/2)</f>
        <v>1.3968514570401545</v>
      </c>
      <c r="AB77" s="72">
        <f ca="1">(3*AA77+Z77)/4</f>
        <v>1.1380396634884693</v>
      </c>
      <c r="AC77" s="72">
        <f ca="1">(5*AB77+Z77*(COS(U77))^2)/3</f>
        <v>1.9417790050613268</v>
      </c>
      <c r="AD77" s="72">
        <f ca="1">Coef!$J$6*Coef!$J$9*(U77-(Coef!$J$10*AA77)+(Coef!$J$11*AB77)-(Coef!$J$12*AC77))</f>
        <v>5796022.5944244266</v>
      </c>
      <c r="AE77" s="72">
        <f ca="1">(T77-AD77)/V77</f>
        <v>2.2504964007608813E-3</v>
      </c>
      <c r="AF77" s="72">
        <f ca="1">((Coef!$J$8*X77^2)/2)*(COS(U77))^2</f>
        <v>1.9922685046646541E-7</v>
      </c>
      <c r="AG77" s="72">
        <f ca="1">X77*(1-(AF77/3))</f>
        <v>1.2577724790713967E-2</v>
      </c>
      <c r="AH77" s="72">
        <f ca="1">AE77*(1-AF77)+U77</f>
        <v>0.915311375058106</v>
      </c>
      <c r="AI77" s="72">
        <f ca="1">(EXP(AG77)-EXP(-AG77))/2</f>
        <v>1.2578056424255135E-2</v>
      </c>
      <c r="AJ77" s="72">
        <f ca="1">ATAN(AI77/COS(AH77))</f>
        <v>2.0632270196307426E-2</v>
      </c>
      <c r="AK77" s="72">
        <f ca="1">ATAN(COS(AJ77)*TAN(AH77))</f>
        <v>0.91520851442503737</v>
      </c>
      <c r="AL77" s="72">
        <f ca="1">U77+(1+Coef!$J$8*(COS(U77))^2-(3/2)*Coef!$J$8*SIN(U77)*COS(U77)*(AK77-U77))*(AK77-U77)</f>
        <v>0.91521390108128642</v>
      </c>
      <c r="AM77" s="33">
        <f t="shared" ca="1" si="22"/>
        <v>52.437893883661317</v>
      </c>
      <c r="AN77" s="33">
        <f t="shared" ca="1" si="23"/>
        <v>118.18214200402197</v>
      </c>
      <c r="AO77" s="48" t="str">
        <f ca="1">D77&amp;" "&amp;IF(AM77&gt;0,"N","S")&amp;" "&amp;R77&amp;" "&amp;LEFT(S77,7)</f>
        <v>50 N 580359 5810401</v>
      </c>
    </row>
    <row r="78" spans="1:41">
      <c r="A78" s="42" t="s">
        <v>972</v>
      </c>
      <c r="B78" s="72" t="str">
        <f t="shared" si="24"/>
        <v>35TLF8840446894</v>
      </c>
      <c r="C78" s="72">
        <f t="array" aca="1" ref="C78" ca="1">MATCH(TRUE,ISERROR(VALUE(MID(B78,ROW(INDIRECT("1:"&amp;LEN(B78))),1))),0)</f>
        <v>3</v>
      </c>
      <c r="D78" s="72">
        <f t="shared" ca="1" si="25"/>
        <v>35</v>
      </c>
      <c r="E78" s="72" t="str">
        <f t="shared" ca="1" si="26"/>
        <v>T</v>
      </c>
      <c r="F78" s="72" t="str">
        <f t="shared" ca="1" si="27"/>
        <v>L</v>
      </c>
      <c r="G78" s="72" t="str">
        <f t="shared" ca="1" si="28"/>
        <v>F</v>
      </c>
      <c r="H78" s="72">
        <f t="shared" ca="1" si="29"/>
        <v>10</v>
      </c>
      <c r="I78" s="72">
        <f t="shared" ca="1" si="30"/>
        <v>88404</v>
      </c>
      <c r="J78" s="72">
        <f t="shared" ca="1" si="31"/>
        <v>46894</v>
      </c>
      <c r="K78" s="72">
        <f t="shared" ca="1" si="32"/>
        <v>206.80604746885038</v>
      </c>
      <c r="L78" s="72">
        <f ca="1">VLOOKUP(F78,Coef!$C$2:$F$25,4)</f>
        <v>3</v>
      </c>
      <c r="M78" s="31">
        <f ca="1">VLOOKUP(E78,Coef!$C$4:$D$23,2)</f>
        <v>16</v>
      </c>
      <c r="N78" s="31">
        <f ca="1">MOD(VLOOKUP(G78,Coef!$C$2:$G$21,5)+MOD(D78+1,2)*15,20)</f>
        <v>6</v>
      </c>
      <c r="O78" s="31">
        <f ca="1">VLOOKUP(M78,Coef!$A$27:$B$46,2)</f>
        <v>4.45</v>
      </c>
      <c r="P78" s="31">
        <f ca="1">VLOOKUP(M78,Coef!$A$27:$C$46,3)+N78/10-0.1</f>
        <v>4.5</v>
      </c>
      <c r="Q78" s="31">
        <f ca="1">IF(P78+0.1&lt;O78,P78+2,P78)</f>
        <v>4.5</v>
      </c>
      <c r="R78" s="72">
        <f ca="1">L78*100000+I78</f>
        <v>388404</v>
      </c>
      <c r="S78" s="72">
        <f ca="1">Q78*1000000+J78</f>
        <v>4546894</v>
      </c>
      <c r="T78" s="72">
        <f ca="1">IF(M78&lt;11,S78-10000000,S78)</f>
        <v>4546894</v>
      </c>
      <c r="U78" s="72">
        <f ca="1">T78/(6366197.724*0.9996)</f>
        <v>0.71451024341357028</v>
      </c>
      <c r="V78" s="72">
        <f ca="1">(Coef!$J$9/(1+Coef!$J$8*(COS(U78))^2)^0.5)*Coef!$J$6</f>
        <v>6384767.9857744509</v>
      </c>
      <c r="W78" s="72">
        <f ca="1">6*D78-183</f>
        <v>27</v>
      </c>
      <c r="X78" s="72">
        <f ca="1">(R78-500000)/V78</f>
        <v>-1.7478473806509631E-2</v>
      </c>
      <c r="Y78" s="72">
        <f ca="1">SIN(2*U78)</f>
        <v>0.98996662872674313</v>
      </c>
      <c r="Z78" s="72">
        <f ca="1">Y78*(COS(U78))^2</f>
        <v>0.56492512928144745</v>
      </c>
      <c r="AA78" s="72">
        <f ca="1">U78+(Y78/2)</f>
        <v>1.2094935577769419</v>
      </c>
      <c r="AB78" s="72">
        <f ca="1">(3*AA78+Z78)/4</f>
        <v>1.0483514506530682</v>
      </c>
      <c r="AC78" s="72">
        <f ca="1">(5*AB78+Z78*(COS(U78))^2)/3</f>
        <v>1.8547107207028695</v>
      </c>
      <c r="AD78" s="72">
        <f ca="1">Coef!$J$6*Coef!$J$9*(U78-(Coef!$J$10*AA78)+(Coef!$J$11*AB78)-(Coef!$J$12*AC78))</f>
        <v>4531921.2726066634</v>
      </c>
      <c r="AE78" s="72">
        <f ca="1">(T78-AD78)/V78</f>
        <v>2.3450699268472248E-3</v>
      </c>
      <c r="AF78" s="72">
        <f ca="1">((Coef!$J$8*X78^2)/2)*(COS(U78))^2</f>
        <v>5.8745530059175103E-7</v>
      </c>
      <c r="AG78" s="72">
        <f ca="1">X78*(1-(AF78/3))</f>
        <v>-1.7478470383902271E-2</v>
      </c>
      <c r="AH78" s="72">
        <f ca="1">AE78*(1-AF78)+U78</f>
        <v>0.71685531196279373</v>
      </c>
      <c r="AI78" s="72">
        <f ca="1">(EXP(AG78)-EXP(-AG78))/2</f>
        <v>-1.7479360333994387E-2</v>
      </c>
      <c r="AJ78" s="72">
        <f ca="1">ATAN(AI78/COS(AH78))</f>
        <v>-2.3181848371928465E-2</v>
      </c>
      <c r="AK78" s="72">
        <f ca="1">ATAN(COS(AJ78)*TAN(AH78))</f>
        <v>0.71672221336809061</v>
      </c>
      <c r="AL78" s="72">
        <f ca="1">U78+(1+Coef!$J$8*(COS(U78))^2-(3/2)*Coef!$J$8*SIN(U78)*COS(U78)*(AK78-U78))*(AK78-U78)</f>
        <v>0.71673069589661342</v>
      </c>
      <c r="AM78" s="33">
        <f t="shared" ca="1" si="22"/>
        <v>41.065643922350418</v>
      </c>
      <c r="AN78" s="33">
        <f t="shared" ca="1" si="23"/>
        <v>25.671777926976279</v>
      </c>
      <c r="AO78" s="48" t="str">
        <f ca="1">D78&amp;" "&amp;IF(AM78&gt;0,"N","S")&amp;" "&amp;R78&amp;" "&amp;LEFT(S78,7)</f>
        <v>35 N 388404 4546894</v>
      </c>
    </row>
    <row r="79" spans="1:41">
      <c r="A79" s="42" t="s">
        <v>973</v>
      </c>
      <c r="B79" s="72" t="str">
        <f t="shared" si="24"/>
        <v>40EEV4312077718</v>
      </c>
      <c r="C79" s="72">
        <f t="array" aca="1" ref="C79" ca="1">MATCH(TRUE,ISERROR(VALUE(MID(B79,ROW(INDIRECT("1:"&amp;LEN(B79))),1))),0)</f>
        <v>3</v>
      </c>
      <c r="D79" s="72">
        <f t="shared" ca="1" si="25"/>
        <v>40</v>
      </c>
      <c r="E79" s="72" t="str">
        <f t="shared" ca="1" si="26"/>
        <v>E</v>
      </c>
      <c r="F79" s="72" t="str">
        <f t="shared" ca="1" si="27"/>
        <v>E</v>
      </c>
      <c r="G79" s="72" t="str">
        <f t="shared" ca="1" si="28"/>
        <v>V</v>
      </c>
      <c r="H79" s="72">
        <f t="shared" ca="1" si="29"/>
        <v>10</v>
      </c>
      <c r="I79" s="72">
        <f t="shared" ca="1" si="30"/>
        <v>43120</v>
      </c>
      <c r="J79" s="72">
        <f t="shared" ca="1" si="31"/>
        <v>77718</v>
      </c>
      <c r="K79" s="72">
        <f t="shared" ca="1" si="32"/>
        <v>236.80604746885038</v>
      </c>
      <c r="L79" s="72">
        <f ca="1">VLOOKUP(F79,Coef!$C$2:$F$25,4)</f>
        <v>5</v>
      </c>
      <c r="M79" s="31">
        <f ca="1">VLOOKUP(E79,Coef!$C$4:$D$23,2)</f>
        <v>3</v>
      </c>
      <c r="N79" s="31">
        <f ca="1">MOD(VLOOKUP(G79,Coef!$C$2:$G$21,5)+MOD(D79+1,2)*15,20)</f>
        <v>15</v>
      </c>
      <c r="O79" s="31">
        <f ca="1">VLOOKUP(M79,Coef!$A$27:$B$46,2)</f>
        <v>2.8800000000000003</v>
      </c>
      <c r="P79" s="31">
        <f ca="1">VLOOKUP(M79,Coef!$A$27:$C$46,3)+N79/10-0.1</f>
        <v>3.4</v>
      </c>
      <c r="Q79" s="31">
        <f ca="1">IF(P79+0.1&lt;O79,P79+2,P79)</f>
        <v>3.4</v>
      </c>
      <c r="R79" s="72">
        <f ca="1">L79*100000+I79</f>
        <v>543120</v>
      </c>
      <c r="S79" s="72">
        <f ca="1">Q79*1000000+J79</f>
        <v>3477718</v>
      </c>
      <c r="T79" s="72">
        <f ca="1">IF(M79&lt;11,S79-10000000,S79)</f>
        <v>-6522282</v>
      </c>
      <c r="U79" s="72">
        <f ca="1">T79/(6366197.724*0.9996)</f>
        <v>-1.0249276317925926</v>
      </c>
      <c r="V79" s="72">
        <f ca="1">(Coef!$J$9/(1+Coef!$J$8*(COS(U79))^2)^0.5)*Coef!$J$6</f>
        <v>6391231.6426466033</v>
      </c>
      <c r="W79" s="72">
        <f ca="1">6*D79-183</f>
        <v>57</v>
      </c>
      <c r="X79" s="72">
        <f ca="1">(R79-500000)/V79</f>
        <v>6.7467434151931389E-3</v>
      </c>
      <c r="Y79" s="72">
        <f ca="1">SIN(2*U79)</f>
        <v>-0.88742909334694842</v>
      </c>
      <c r="Z79" s="72">
        <f ca="1">Y79*(COS(U79))^2</f>
        <v>-0.23918687645626815</v>
      </c>
      <c r="AA79" s="72">
        <f ca="1">U79+(Y79/2)</f>
        <v>-1.4686421784660668</v>
      </c>
      <c r="AB79" s="72">
        <f ca="1">(3*AA79+Z79)/4</f>
        <v>-1.1612783529636173</v>
      </c>
      <c r="AC79" s="72">
        <f ca="1">(5*AB79+Z79*(COS(U79))^2)/3</f>
        <v>-1.9569530983368091</v>
      </c>
      <c r="AD79" s="72">
        <f ca="1">Coef!$J$6*Coef!$J$9*(U79-(Coef!$J$10*AA79)+(Coef!$J$11*AB79)-(Coef!$J$12*AC79))</f>
        <v>-6509322.98145191</v>
      </c>
      <c r="AE79" s="72">
        <f ca="1">(T79-AD79)/V79</f>
        <v>-2.0276246070661417E-3</v>
      </c>
      <c r="AF79" s="72">
        <f ca="1">((Coef!$J$8*X79^2)/2)*(COS(U79))^2</f>
        <v>4.134181552060174E-8</v>
      </c>
      <c r="AG79" s="72">
        <f ca="1">X79*(1-(AF79/3))</f>
        <v>6.7467433222189316E-3</v>
      </c>
      <c r="AH79" s="72">
        <f ca="1">AE79*(1-AF79)+U79</f>
        <v>-1.0269552563158331</v>
      </c>
      <c r="AI79" s="72">
        <f ca="1">(EXP(AG79)-EXP(-AG79))/2</f>
        <v>6.7467945059925261E-3</v>
      </c>
      <c r="AJ79" s="72">
        <f ca="1">ATAN(AI79/COS(AH79))</f>
        <v>1.3038391813860718E-2</v>
      </c>
      <c r="AK79" s="72">
        <f ca="1">ATAN(COS(AJ79)*TAN(AH79))</f>
        <v>-1.0269176185977011</v>
      </c>
      <c r="AL79" s="72">
        <f ca="1">U79+(1+Coef!$J$8*(COS(U79))^2-(3/2)*Coef!$J$8*SIN(U79)*COS(U79)*(AK79-U79))*(AK79-U79)</f>
        <v>-1.0269212156100973</v>
      </c>
      <c r="AM79" s="33">
        <f t="shared" ca="1" si="22"/>
        <v>-58.838251546902605</v>
      </c>
      <c r="AN79" s="33">
        <f t="shared" ca="1" si="23"/>
        <v>57.747044822572143</v>
      </c>
      <c r="AO79" s="48" t="str">
        <f ca="1">D79&amp;" "&amp;IF(AM79&gt;0,"N","S")&amp;" "&amp;R79&amp;" "&amp;LEFT(S79,7)</f>
        <v>40 S 543120 3477718</v>
      </c>
    </row>
    <row r="80" spans="1:41">
      <c r="A80" s="42" t="s">
        <v>974</v>
      </c>
      <c r="B80" s="72" t="str">
        <f t="shared" si="24"/>
        <v>2JKN2135280747</v>
      </c>
      <c r="C80" s="72">
        <f t="array" aca="1" ref="C80" ca="1">MATCH(TRUE,ISERROR(VALUE(MID(B80,ROW(INDIRECT("1:"&amp;LEN(B80))),1))),0)</f>
        <v>2</v>
      </c>
      <c r="D80" s="72">
        <f t="shared" ca="1" si="25"/>
        <v>2</v>
      </c>
      <c r="E80" s="72" t="str">
        <f t="shared" ca="1" si="26"/>
        <v>J</v>
      </c>
      <c r="F80" s="72" t="str">
        <f t="shared" ca="1" si="27"/>
        <v>K</v>
      </c>
      <c r="G80" s="72" t="str">
        <f t="shared" ca="1" si="28"/>
        <v>N</v>
      </c>
      <c r="H80" s="72">
        <f t="shared" ca="1" si="29"/>
        <v>10</v>
      </c>
      <c r="I80" s="72">
        <f t="shared" ca="1" si="30"/>
        <v>21352</v>
      </c>
      <c r="J80" s="72">
        <f t="shared" ca="1" si="31"/>
        <v>80747</v>
      </c>
      <c r="K80" s="72">
        <f t="shared" ca="1" si="32"/>
        <v>8.8060474688503767</v>
      </c>
      <c r="L80" s="72">
        <f ca="1">VLOOKUP(F80,Coef!$C$2:$F$25,4)</f>
        <v>2</v>
      </c>
      <c r="M80" s="31">
        <f ca="1">VLOOKUP(E80,Coef!$C$4:$D$23,2)</f>
        <v>7</v>
      </c>
      <c r="N80" s="31">
        <f ca="1">MOD(VLOOKUP(G80,Coef!$C$2:$G$21,5)+MOD(D80+1,2)*15,20)</f>
        <v>8</v>
      </c>
      <c r="O80" s="31">
        <f ca="1">VLOOKUP(M80,Coef!$A$27:$B$46,2)</f>
        <v>6.4399999999999995</v>
      </c>
      <c r="P80" s="31">
        <f ca="1">VLOOKUP(M80,Coef!$A$27:$C$46,3)+N80/10-0.1</f>
        <v>6.7</v>
      </c>
      <c r="Q80" s="31">
        <f ca="1">IF(P80+0.1&lt;O80,P80+2,P80)</f>
        <v>6.7</v>
      </c>
      <c r="R80" s="72">
        <f ca="1">L80*100000+I80</f>
        <v>221352</v>
      </c>
      <c r="S80" s="72">
        <f ca="1">Q80*1000000+J80</f>
        <v>6780747</v>
      </c>
      <c r="T80" s="72">
        <f ca="1">IF(M80&lt;11,S80-10000000,S80)</f>
        <v>-3219253</v>
      </c>
      <c r="U80" s="72">
        <f ca="1">T80/(6366197.724*0.9996)</f>
        <v>-0.50588143128911001</v>
      </c>
      <c r="V80" s="72">
        <f ca="1">(Coef!$J$9/(1+Coef!$J$8*(COS(U80))^2)^0.5)*Coef!$J$6</f>
        <v>6380602.7140969606</v>
      </c>
      <c r="W80" s="72">
        <f ca="1">6*D80-183</f>
        <v>-171</v>
      </c>
      <c r="X80" s="72">
        <f ca="1">(R80-500000)/V80</f>
        <v>-4.3671109530823801E-2</v>
      </c>
      <c r="Y80" s="72">
        <f ca="1">SIN(2*U80)</f>
        <v>-0.84776812565217985</v>
      </c>
      <c r="Z80" s="72">
        <f ca="1">Y80*(COS(U80))^2</f>
        <v>-0.64869820173117587</v>
      </c>
      <c r="AA80" s="72">
        <f ca="1">U80+(Y80/2)</f>
        <v>-0.92976549411519993</v>
      </c>
      <c r="AB80" s="72">
        <f ca="1">(3*AA80+Z80)/4</f>
        <v>-0.85949867101919386</v>
      </c>
      <c r="AC80" s="72">
        <f ca="1">(5*AB80+Z80*(COS(U80))^2)/3</f>
        <v>-1.5979555103211764</v>
      </c>
      <c r="AD80" s="72">
        <f ca="1">Coef!$J$6*Coef!$J$9*(U80-(Coef!$J$10*AA80)+(Coef!$J$11*AB80)-(Coef!$J$12*AC80))</f>
        <v>-3206309.4365688558</v>
      </c>
      <c r="AE80" s="72">
        <f ca="1">(T80-AD80)/V80</f>
        <v>-2.0285800591451045E-3</v>
      </c>
      <c r="AF80" s="72">
        <f ca="1">((Coef!$J$8*X80^2)/2)*(COS(U80))^2</f>
        <v>4.917581135016031E-6</v>
      </c>
      <c r="AG80" s="72">
        <f ca="1">X80*(1-(AF80/3))</f>
        <v>-4.3671037945415679E-2</v>
      </c>
      <c r="AH80" s="72">
        <f ca="1">AE80*(1-AF80)+U80</f>
        <v>-0.50791000137254805</v>
      </c>
      <c r="AI80" s="72">
        <f ca="1">(EXP(AG80)-EXP(-AG80))/2</f>
        <v>-4.3684920542049921E-2</v>
      </c>
      <c r="AJ80" s="72">
        <f ca="1">ATAN(AI80/COS(AH80))</f>
        <v>-4.9954715150321127E-2</v>
      </c>
      <c r="AK80" s="72">
        <f ca="1">ATAN(COS(AJ80)*TAN(AH80))</f>
        <v>-0.50737972140166765</v>
      </c>
      <c r="AL80" s="72">
        <f ca="1">U80+(1+Coef!$J$8*(COS(U80))^2-(3/2)*Coef!$J$8*SIN(U80)*COS(U80)*(AK80-U80))*(AK80-U80)</f>
        <v>-0.50738743839204503</v>
      </c>
      <c r="AM80" s="33">
        <f t="shared" ca="1" si="22"/>
        <v>-29.071158797818253</v>
      </c>
      <c r="AN80" s="33">
        <f t="shared" ca="1" si="23"/>
        <v>-173.86219434489163</v>
      </c>
      <c r="AO80" s="48" t="str">
        <f ca="1">D80&amp;" "&amp;IF(AM80&gt;0,"N","S")&amp;" "&amp;R80&amp;" "&amp;LEFT(S80,7)</f>
        <v>2 S 221352 6780747</v>
      </c>
    </row>
    <row r="81" spans="1:41">
      <c r="A81" s="42" t="s">
        <v>975</v>
      </c>
      <c r="B81" s="72" t="str">
        <f t="shared" si="24"/>
        <v>54RYA2936732981</v>
      </c>
      <c r="C81" s="72">
        <f t="array" aca="1" ref="C81" ca="1">MATCH(TRUE,ISERROR(VALUE(MID(B81,ROW(INDIRECT("1:"&amp;LEN(B81))),1))),0)</f>
        <v>3</v>
      </c>
      <c r="D81" s="72">
        <f t="shared" ca="1" si="25"/>
        <v>54</v>
      </c>
      <c r="E81" s="72" t="str">
        <f t="shared" ca="1" si="26"/>
        <v>R</v>
      </c>
      <c r="F81" s="72" t="str">
        <f t="shared" ca="1" si="27"/>
        <v>Y</v>
      </c>
      <c r="G81" s="72" t="str">
        <f t="shared" ca="1" si="28"/>
        <v>A</v>
      </c>
      <c r="H81" s="72">
        <f t="shared" ca="1" si="29"/>
        <v>10</v>
      </c>
      <c r="I81" s="72">
        <f t="shared" ca="1" si="30"/>
        <v>29367</v>
      </c>
      <c r="J81" s="72">
        <f t="shared" ca="1" si="31"/>
        <v>32981</v>
      </c>
      <c r="K81" s="72">
        <f t="shared" ca="1" si="32"/>
        <v>320.80604746885035</v>
      </c>
      <c r="L81" s="72">
        <f ca="1">VLOOKUP(F81,Coef!$C$2:$F$25,4)</f>
        <v>7</v>
      </c>
      <c r="M81" s="31">
        <f ca="1">VLOOKUP(E81,Coef!$C$4:$D$23,2)</f>
        <v>14</v>
      </c>
      <c r="N81" s="31">
        <f ca="1">MOD(VLOOKUP(G81,Coef!$C$2:$G$21,5)+MOD(D81+1,2)*15,20)</f>
        <v>16</v>
      </c>
      <c r="O81" s="31">
        <f ca="1">VLOOKUP(M81,Coef!$A$27:$B$46,2)</f>
        <v>2.67</v>
      </c>
      <c r="P81" s="31">
        <f ca="1">VLOOKUP(M81,Coef!$A$27:$C$46,3)+N81/10-0.1</f>
        <v>3.5</v>
      </c>
      <c r="Q81" s="31">
        <f ca="1">IF(P81+0.1&lt;O81,P81+2,P81)</f>
        <v>3.5</v>
      </c>
      <c r="R81" s="72">
        <f ca="1">L81*100000+I81</f>
        <v>729367</v>
      </c>
      <c r="S81" s="72">
        <f ca="1">Q81*1000000+J81</f>
        <v>3532981</v>
      </c>
      <c r="T81" s="72">
        <f ca="1">IF(M81&lt;11,S81-10000000,S81)</f>
        <v>3532981</v>
      </c>
      <c r="U81" s="72">
        <f ca="1">T81/(6366197.724*0.9996)</f>
        <v>0.5551814302874708</v>
      </c>
      <c r="V81" s="72">
        <f ca="1">(Coef!$J$9/(1+Coef!$J$8*(COS(U81))^2)^0.5)*Coef!$J$6</f>
        <v>6381523.040908833</v>
      </c>
      <c r="W81" s="72">
        <f ca="1">6*D81-183</f>
        <v>141</v>
      </c>
      <c r="X81" s="72">
        <f ca="1">(R81-500000)/V81</f>
        <v>3.5942360237460551E-2</v>
      </c>
      <c r="Y81" s="72">
        <f ca="1">SIN(2*U81)</f>
        <v>0.89585997684279051</v>
      </c>
      <c r="Z81" s="72">
        <f ca="1">Y81*(COS(U81))^2</f>
        <v>0.64696161995670753</v>
      </c>
      <c r="AA81" s="72">
        <f ca="1">U81+(Y81/2)</f>
        <v>1.0031114187088661</v>
      </c>
      <c r="AB81" s="72">
        <f ca="1">(3*AA81+Z81)/4</f>
        <v>0.91407396902082638</v>
      </c>
      <c r="AC81" s="72">
        <f ca="1">(5*AB81+Z81*(COS(U81))^2)/3</f>
        <v>1.6791949925030671</v>
      </c>
      <c r="AD81" s="72">
        <f ca="1">Coef!$J$6*Coef!$J$9*(U81-(Coef!$J$10*AA81)+(Coef!$J$11*AB81)-(Coef!$J$12*AC81))</f>
        <v>3519326.3646658286</v>
      </c>
      <c r="AE81" s="72">
        <f ca="1">(T81-AD81)/V81</f>
        <v>2.1397141789880167E-3</v>
      </c>
      <c r="AF81" s="72">
        <f ca="1">((Coef!$J$8*X81^2)/2)*(COS(U81))^2</f>
        <v>3.1437575130565376E-6</v>
      </c>
      <c r="AG81" s="72">
        <f ca="1">X81*(1-(AF81/3))</f>
        <v>3.594232257277221E-2</v>
      </c>
      <c r="AH81" s="72">
        <f ca="1">AE81*(1-AF81)+U81</f>
        <v>0.55732113773971625</v>
      </c>
      <c r="AI81" s="72">
        <f ca="1">(EXP(AG81)-EXP(-AG81))/2</f>
        <v>3.5950061757524299E-2</v>
      </c>
      <c r="AJ81" s="72">
        <f ca="1">ATAN(AI81/COS(AH81))</f>
        <v>4.2334910573268499E-2</v>
      </c>
      <c r="AK81" s="72">
        <f ca="1">ATAN(COS(AJ81)*TAN(AH81))</f>
        <v>0.55691884862633334</v>
      </c>
      <c r="AL81" s="72">
        <f ca="1">U81+(1+Coef!$J$8*(COS(U81))^2-(3/2)*Coef!$J$8*SIN(U81)*COS(U81)*(AK81-U81))*(AK81-U81)</f>
        <v>0.55692729106006389</v>
      </c>
      <c r="AM81" s="33">
        <f t="shared" ca="1" si="22"/>
        <v>31.909583273395647</v>
      </c>
      <c r="AN81" s="33">
        <f t="shared" ca="1" si="23"/>
        <v>143.42561170191206</v>
      </c>
      <c r="AO81" s="48" t="str">
        <f ca="1">D81&amp;" "&amp;IF(AM81&gt;0,"N","S")&amp;" "&amp;R81&amp;" "&amp;LEFT(S81,7)</f>
        <v>54 N 729367 3532981</v>
      </c>
    </row>
    <row r="82" spans="1:41">
      <c r="A82" s="42" t="s">
        <v>976</v>
      </c>
      <c r="B82" s="72" t="str">
        <f t="shared" si="24"/>
        <v>8FLL7260625507</v>
      </c>
      <c r="C82" s="72">
        <f t="array" aca="1" ref="C82" ca="1">MATCH(TRUE,ISERROR(VALUE(MID(B82,ROW(INDIRECT("1:"&amp;LEN(B82))),1))),0)</f>
        <v>2</v>
      </c>
      <c r="D82" s="72">
        <f t="shared" ca="1" si="25"/>
        <v>8</v>
      </c>
      <c r="E82" s="72" t="str">
        <f t="shared" ca="1" si="26"/>
        <v>F</v>
      </c>
      <c r="F82" s="72" t="str">
        <f t="shared" ca="1" si="27"/>
        <v>L</v>
      </c>
      <c r="G82" s="72" t="str">
        <f t="shared" ca="1" si="28"/>
        <v>L</v>
      </c>
      <c r="H82" s="72">
        <f t="shared" ca="1" si="29"/>
        <v>10</v>
      </c>
      <c r="I82" s="72">
        <f t="shared" ca="1" si="30"/>
        <v>72606</v>
      </c>
      <c r="J82" s="72">
        <f t="shared" ca="1" si="31"/>
        <v>25507</v>
      </c>
      <c r="K82" s="72">
        <f t="shared" ca="1" si="32"/>
        <v>44.80604746885038</v>
      </c>
      <c r="L82" s="72">
        <f ca="1">VLOOKUP(F82,Coef!$C$2:$F$25,4)</f>
        <v>3</v>
      </c>
      <c r="M82" s="31">
        <f ca="1">VLOOKUP(E82,Coef!$C$4:$D$23,2)</f>
        <v>4</v>
      </c>
      <c r="N82" s="31">
        <f ca="1">MOD(VLOOKUP(G82,Coef!$C$2:$G$21,5)+MOD(D82+1,2)*15,20)</f>
        <v>6</v>
      </c>
      <c r="O82" s="31">
        <f ca="1">VLOOKUP(M82,Coef!$A$27:$B$46,2)</f>
        <v>3.7700000000000005</v>
      </c>
      <c r="P82" s="31">
        <f ca="1">VLOOKUP(M82,Coef!$A$27:$C$46,3)+N82/10-0.1</f>
        <v>2.5</v>
      </c>
      <c r="Q82" s="31">
        <f ca="1">IF(P82+0.1&lt;O82,P82+2,P82)</f>
        <v>4.5</v>
      </c>
      <c r="R82" s="72">
        <f ca="1">L82*100000+I82</f>
        <v>372606</v>
      </c>
      <c r="S82" s="72">
        <f ca="1">Q82*1000000+J82</f>
        <v>4525507</v>
      </c>
      <c r="T82" s="72">
        <f ca="1">IF(M82&lt;11,S82-10000000,S82)</f>
        <v>-5474493</v>
      </c>
      <c r="U82" s="72">
        <f ca="1">T82/(6366197.724*0.9996)</f>
        <v>-0.86027545968652153</v>
      </c>
      <c r="V82" s="72">
        <f ca="1">(Coef!$J$9/(1+Coef!$J$8*(COS(U82))^2)^0.5)*Coef!$J$6</f>
        <v>6387883.3205419267</v>
      </c>
      <c r="W82" s="72">
        <f ca="1">6*D82-183</f>
        <v>-135</v>
      </c>
      <c r="X82" s="72">
        <f ca="1">(R82-500000)/V82</f>
        <v>-1.9943069340407477E-2</v>
      </c>
      <c r="Y82" s="72">
        <f ca="1">SIN(2*U82)</f>
        <v>-0.98880772138821971</v>
      </c>
      <c r="Z82" s="72">
        <f ca="1">Y82*(COS(U82))^2</f>
        <v>-0.42064104125529078</v>
      </c>
      <c r="AA82" s="72">
        <f ca="1">U82+(Y82/2)</f>
        <v>-1.3546793203806313</v>
      </c>
      <c r="AB82" s="72">
        <f ca="1">(3*AA82+Z82)/4</f>
        <v>-1.1211697505992961</v>
      </c>
      <c r="AC82" s="72">
        <f ca="1">(5*AB82+Z82*(COS(U82))^2)/3</f>
        <v>-1.9282634677970956</v>
      </c>
      <c r="AD82" s="72">
        <f ca="1">Coef!$J$6*Coef!$J$9*(U82-(Coef!$J$10*AA82)+(Coef!$J$11*AB82)-(Coef!$J$12*AC82))</f>
        <v>-5459711.5208055824</v>
      </c>
      <c r="AE82" s="72">
        <f ca="1">(T82-AD82)/V82</f>
        <v>-2.3139870365014095E-3</v>
      </c>
      <c r="AF82" s="72">
        <f ca="1">((Coef!$J$8*X82^2)/2)*(COS(U82))^2</f>
        <v>5.7013967696319694E-7</v>
      </c>
      <c r="AG82" s="72">
        <f ca="1">X82*(1-(AF82/3))</f>
        <v>-1.9943065550295774E-2</v>
      </c>
      <c r="AH82" s="72">
        <f ca="1">AE82*(1-AF82)+U82</f>
        <v>-0.86258944540372706</v>
      </c>
      <c r="AI82" s="72">
        <f ca="1">(EXP(AG82)-EXP(-AG82))/2</f>
        <v>-1.9944387555413279E-2</v>
      </c>
      <c r="AJ82" s="72">
        <f ca="1">ATAN(AI82/COS(AH82))</f>
        <v>-3.0651763229288583E-2</v>
      </c>
      <c r="AK82" s="72">
        <f ca="1">ATAN(COS(AJ82)*TAN(AH82))</f>
        <v>-0.86235731156647144</v>
      </c>
      <c r="AL82" s="72">
        <f ca="1">U82+(1+Coef!$J$8*(COS(U82))^2-(3/2)*Coef!$J$8*SIN(U82)*COS(U82)*(AK82-U82))*(AK82-U82)</f>
        <v>-0.86236325856781104</v>
      </c>
      <c r="AM82" s="33">
        <f t="shared" ca="1" si="22"/>
        <v>-49.409775123084508</v>
      </c>
      <c r="AN82" s="33">
        <f t="shared" ca="1" si="23"/>
        <v>-136.75621666767253</v>
      </c>
      <c r="AO82" s="48" t="str">
        <f ca="1">D82&amp;" "&amp;IF(AM82&gt;0,"N","S")&amp;" "&amp;R82&amp;" "&amp;LEFT(S82,7)</f>
        <v>8 S 372606 4525507</v>
      </c>
    </row>
    <row r="83" spans="1:41">
      <c r="A83" s="42" t="s">
        <v>977</v>
      </c>
      <c r="B83" s="72" t="str">
        <f t="shared" si="24"/>
        <v>2VMJ8046230151</v>
      </c>
      <c r="C83" s="72">
        <f t="array" aca="1" ref="C83" ca="1">MATCH(TRUE,ISERROR(VALUE(MID(B83,ROW(INDIRECT("1:"&amp;LEN(B83))),1))),0)</f>
        <v>2</v>
      </c>
      <c r="D83" s="72">
        <f t="shared" ca="1" si="25"/>
        <v>2</v>
      </c>
      <c r="E83" s="72" t="str">
        <f t="shared" ca="1" si="26"/>
        <v>V</v>
      </c>
      <c r="F83" s="72" t="str">
        <f t="shared" ca="1" si="27"/>
        <v>M</v>
      </c>
      <c r="G83" s="72" t="str">
        <f t="shared" ca="1" si="28"/>
        <v>J</v>
      </c>
      <c r="H83" s="72">
        <f t="shared" ca="1" si="29"/>
        <v>10</v>
      </c>
      <c r="I83" s="72">
        <f t="shared" ca="1" si="30"/>
        <v>80462</v>
      </c>
      <c r="J83" s="72">
        <f t="shared" ca="1" si="31"/>
        <v>30151</v>
      </c>
      <c r="K83" s="72">
        <f t="shared" ca="1" si="32"/>
        <v>8.8060474688503767</v>
      </c>
      <c r="L83" s="72">
        <f ca="1">VLOOKUP(F83,Coef!$C$2:$F$25,4)</f>
        <v>4</v>
      </c>
      <c r="M83" s="31">
        <f ca="1">VLOOKUP(E83,Coef!$C$4:$D$23,2)</f>
        <v>18</v>
      </c>
      <c r="N83" s="31">
        <f ca="1">MOD(VLOOKUP(G83,Coef!$C$2:$G$21,5)+MOD(D83+1,2)*15,20)</f>
        <v>4</v>
      </c>
      <c r="O83" s="31">
        <f ca="1">VLOOKUP(M83,Coef!$A$27:$B$46,2)</f>
        <v>6.2299999999999995</v>
      </c>
      <c r="P83" s="31">
        <f ca="1">VLOOKUP(M83,Coef!$A$27:$C$46,3)+N83/10-0.1</f>
        <v>6.3000000000000007</v>
      </c>
      <c r="Q83" s="31">
        <f ca="1">IF(P83+0.1&lt;O83,P83+2,P83)</f>
        <v>6.3000000000000007</v>
      </c>
      <c r="R83" s="72">
        <f ca="1">L83*100000+I83</f>
        <v>480462</v>
      </c>
      <c r="S83" s="72">
        <f ca="1">Q83*1000000+J83</f>
        <v>6330151.0000000009</v>
      </c>
      <c r="T83" s="72">
        <f ca="1">IF(M83&lt;11,S83-10000000,S83)</f>
        <v>6330151.0000000009</v>
      </c>
      <c r="U83" s="72">
        <f ca="1">T83/(6366197.724*0.9996)</f>
        <v>0.99473568811031365</v>
      </c>
      <c r="V83" s="72">
        <f ca="1">(Coef!$J$9/(1+Coef!$J$8*(COS(U83))^2)^0.5)*Coef!$J$6</f>
        <v>6390647.0478959996</v>
      </c>
      <c r="W83" s="72">
        <f ca="1">6*D83-183</f>
        <v>-171</v>
      </c>
      <c r="X83" s="72">
        <f ca="1">(R83-500000)/V83</f>
        <v>-3.0572804058131356E-3</v>
      </c>
      <c r="Y83" s="72">
        <f ca="1">SIN(2*U83)</f>
        <v>0.91362840113971067</v>
      </c>
      <c r="Z83" s="72">
        <f ca="1">Y83*(COS(U83))^2</f>
        <v>0.27109625129473935</v>
      </c>
      <c r="AA83" s="72">
        <f ca="1">U83+(Y83/2)</f>
        <v>1.451549888680169</v>
      </c>
      <c r="AB83" s="72">
        <f ca="1">(3*AA83+Z83)/4</f>
        <v>1.1564364793338116</v>
      </c>
      <c r="AC83" s="72">
        <f ca="1">(5*AB83+Z83*(COS(U83))^2)/3</f>
        <v>1.954207797156662</v>
      </c>
      <c r="AD83" s="72">
        <f ca="1">Coef!$J$6*Coef!$J$9*(U83-(Coef!$J$10*AA83)+(Coef!$J$11*AB83)-(Coef!$J$12*AC83))</f>
        <v>6316735.4538063714</v>
      </c>
      <c r="AE83" s="72">
        <f ca="1">(T83-AD83)/V83</f>
        <v>2.0992469296276218E-3</v>
      </c>
      <c r="AF83" s="72">
        <f ca="1">((Coef!$J$8*X83^2)/2)*(COS(U83))^2</f>
        <v>9.345917402124519E-9</v>
      </c>
      <c r="AG83" s="72">
        <f ca="1">X83*(1-(AF83/3))</f>
        <v>-3.0572803962887721E-3</v>
      </c>
      <c r="AH83" s="72">
        <f ca="1">AE83*(1-AF83)+U83</f>
        <v>0.99683493502032183</v>
      </c>
      <c r="AI83" s="72">
        <f ca="1">(EXP(AG83)-EXP(-AG83))/2</f>
        <v>-3.0572851590057182E-3</v>
      </c>
      <c r="AJ83" s="72">
        <f ca="1">ATAN(AI83/COS(AH83))</f>
        <v>-5.6306845605794235E-3</v>
      </c>
      <c r="AK83" s="72">
        <f ca="1">ATAN(COS(AJ83)*TAN(AH83))</f>
        <v>0.99682770699382195</v>
      </c>
      <c r="AL83" s="72">
        <f ca="1">U83+(1+Coef!$J$8*(COS(U83))^2-(3/2)*Coef!$J$8*SIN(U83)*COS(U83)*(AK83-U83))*(AK83-U83)</f>
        <v>0.99683187035224685</v>
      </c>
      <c r="AM83" s="33">
        <f t="shared" ca="1" si="22"/>
        <v>57.114259055315806</v>
      </c>
      <c r="AN83" s="33">
        <f t="shared" ca="1" si="23"/>
        <v>-171.32261446109067</v>
      </c>
      <c r="AO83" s="48" t="str">
        <f ca="1">D83&amp;" "&amp;IF(AM83&gt;0,"N","S")&amp;" "&amp;R83&amp;" "&amp;LEFT(S83,7)</f>
        <v>2 N 480462 6330151</v>
      </c>
    </row>
    <row r="84" spans="1:41">
      <c r="A84" s="42" t="s">
        <v>978</v>
      </c>
      <c r="B84" s="72" t="str">
        <f t="shared" si="24"/>
        <v>15GVQ5252318809</v>
      </c>
      <c r="C84" s="72">
        <f t="array" aca="1" ref="C84" ca="1">MATCH(TRUE,ISERROR(VALUE(MID(B84,ROW(INDIRECT("1:"&amp;LEN(B84))),1))),0)</f>
        <v>3</v>
      </c>
      <c r="D84" s="72">
        <f t="shared" ca="1" si="25"/>
        <v>15</v>
      </c>
      <c r="E84" s="72" t="str">
        <f t="shared" ca="1" si="26"/>
        <v>G</v>
      </c>
      <c r="F84" s="72" t="str">
        <f t="shared" ca="1" si="27"/>
        <v>V</v>
      </c>
      <c r="G84" s="72" t="str">
        <f t="shared" ca="1" si="28"/>
        <v>Q</v>
      </c>
      <c r="H84" s="72">
        <f t="shared" ca="1" si="29"/>
        <v>10</v>
      </c>
      <c r="I84" s="72">
        <f t="shared" ca="1" si="30"/>
        <v>52523</v>
      </c>
      <c r="J84" s="72">
        <f t="shared" ca="1" si="31"/>
        <v>18809</v>
      </c>
      <c r="K84" s="72">
        <f t="shared" ca="1" si="32"/>
        <v>86.80604746885038</v>
      </c>
      <c r="L84" s="72">
        <f ca="1">VLOOKUP(F84,Coef!$C$2:$F$25,4)</f>
        <v>4</v>
      </c>
      <c r="M84" s="31">
        <f ca="1">VLOOKUP(E84,Coef!$C$4:$D$23,2)</f>
        <v>5</v>
      </c>
      <c r="N84" s="31">
        <f ca="1">MOD(VLOOKUP(G84,Coef!$C$2:$G$21,5)+MOD(D84+1,2)*15,20)</f>
        <v>15</v>
      </c>
      <c r="O84" s="31">
        <f ca="1">VLOOKUP(M84,Coef!$A$27:$B$46,2)</f>
        <v>4.66</v>
      </c>
      <c r="P84" s="31">
        <f ca="1">VLOOKUP(M84,Coef!$A$27:$C$46,3)+N84/10-0.1</f>
        <v>5.4</v>
      </c>
      <c r="Q84" s="31">
        <f ca="1">IF(P84+0.1&lt;O84,P84+2,P84)</f>
        <v>5.4</v>
      </c>
      <c r="R84" s="72">
        <f ca="1">L84*100000+I84</f>
        <v>452523</v>
      </c>
      <c r="S84" s="72">
        <f ca="1">Q84*1000000+J84</f>
        <v>5418809</v>
      </c>
      <c r="T84" s="72">
        <f ca="1">IF(M84&lt;11,S84-10000000,S84)</f>
        <v>-4581191</v>
      </c>
      <c r="U84" s="72">
        <f ca="1">T84/(6366197.724*0.9996)</f>
        <v>-0.71989975938169171</v>
      </c>
      <c r="V84" s="72">
        <f ca="1">(Coef!$J$9/(1+Coef!$J$8*(COS(U84))^2)^0.5)*Coef!$J$6</f>
        <v>6384882.4271554258</v>
      </c>
      <c r="W84" s="72">
        <f ca="1">6*D84-183</f>
        <v>-93</v>
      </c>
      <c r="X84" s="72">
        <f ca="1">(R84-500000)/V84</f>
        <v>-7.4358456152734224E-3</v>
      </c>
      <c r="Y84" s="72">
        <f ca="1">SIN(2*U84)</f>
        <v>-0.9914321807607428</v>
      </c>
      <c r="Z84" s="72">
        <f ca="1">Y84*(COS(U84))^2</f>
        <v>-0.56046775295929396</v>
      </c>
      <c r="AA84" s="72">
        <f ca="1">U84+(Y84/2)</f>
        <v>-1.215615849762063</v>
      </c>
      <c r="AB84" s="72">
        <f ca="1">(3*AA84+Z84)/4</f>
        <v>-1.0518288255613708</v>
      </c>
      <c r="AC84" s="72">
        <f ca="1">(5*AB84+Z84*(COS(U84))^2)/3</f>
        <v>-1.8586609489287695</v>
      </c>
      <c r="AD84" s="72">
        <f ca="1">Coef!$J$6*Coef!$J$9*(U84-(Coef!$J$10*AA84)+(Coef!$J$11*AB84)-(Coef!$J$12*AC84))</f>
        <v>-4566201.1695500351</v>
      </c>
      <c r="AE84" s="72">
        <f ca="1">(T84-AD84)/V84</f>
        <v>-2.3477065742372764E-3</v>
      </c>
      <c r="AF84" s="72">
        <f ca="1">((Coef!$J$8*X84^2)/2)*(COS(U84))^2</f>
        <v>1.0532848055733747E-7</v>
      </c>
      <c r="AG84" s="72">
        <f ca="1">X84*(1-(AF84/3))</f>
        <v>-7.4358453542046491E-3</v>
      </c>
      <c r="AH84" s="72">
        <f ca="1">AE84*(1-AF84)+U84</f>
        <v>-0.72224746570864862</v>
      </c>
      <c r="AI84" s="72">
        <f ca="1">(EXP(AG84)-EXP(-AG84))/2</f>
        <v>-7.4359138779349632E-3</v>
      </c>
      <c r="AJ84" s="72">
        <f ca="1">ATAN(AI84/COS(AH84))</f>
        <v>-9.9099740816247887E-3</v>
      </c>
      <c r="AK84" s="72">
        <f ca="1">ATAN(COS(AJ84)*TAN(AH84))</f>
        <v>-0.7222231090550072</v>
      </c>
      <c r="AL84" s="72">
        <f ca="1">U84+(1+Coef!$J$8*(COS(U84))^2-(3/2)*Coef!$J$8*SIN(U84)*COS(U84)*(AK84-U84))*(AK84-U84)</f>
        <v>-0.72223193376484729</v>
      </c>
      <c r="AM84" s="33">
        <f t="shared" ca="1" si="22"/>
        <v>-41.380841634297767</v>
      </c>
      <c r="AN84" s="33">
        <f t="shared" ca="1" si="23"/>
        <v>-93.567799689961134</v>
      </c>
      <c r="AO84" s="48" t="str">
        <f ca="1">D84&amp;" "&amp;IF(AM84&gt;0,"N","S")&amp;" "&amp;R84&amp;" "&amp;LEFT(S84,7)</f>
        <v>15 S 452523 5418809</v>
      </c>
    </row>
    <row r="85" spans="1:41">
      <c r="A85" s="42" t="s">
        <v>979</v>
      </c>
      <c r="B85" s="72" t="str">
        <f t="shared" si="24"/>
        <v>50CNU3512564110</v>
      </c>
      <c r="C85" s="72">
        <f t="array" aca="1" ref="C85" ca="1">MATCH(TRUE,ISERROR(VALUE(MID(B85,ROW(INDIRECT("1:"&amp;LEN(B85))),1))),0)</f>
        <v>3</v>
      </c>
      <c r="D85" s="72">
        <f t="shared" ca="1" si="25"/>
        <v>50</v>
      </c>
      <c r="E85" s="72" t="str">
        <f t="shared" ca="1" si="26"/>
        <v>C</v>
      </c>
      <c r="F85" s="72" t="str">
        <f t="shared" ca="1" si="27"/>
        <v>N</v>
      </c>
      <c r="G85" s="72" t="str">
        <f t="shared" ca="1" si="28"/>
        <v>U</v>
      </c>
      <c r="H85" s="72">
        <f t="shared" ca="1" si="29"/>
        <v>10</v>
      </c>
      <c r="I85" s="72">
        <f t="shared" ca="1" si="30"/>
        <v>35125</v>
      </c>
      <c r="J85" s="72">
        <f t="shared" ca="1" si="31"/>
        <v>64110</v>
      </c>
      <c r="K85" s="72">
        <f t="shared" ca="1" si="32"/>
        <v>296.80604746885035</v>
      </c>
      <c r="L85" s="72">
        <f ca="1">VLOOKUP(F85,Coef!$C$2:$F$25,4)</f>
        <v>5</v>
      </c>
      <c r="M85" s="31">
        <f ca="1">VLOOKUP(E85,Coef!$C$4:$D$23,2)</f>
        <v>1</v>
      </c>
      <c r="N85" s="31">
        <f ca="1">MOD(VLOOKUP(G85,Coef!$C$2:$G$21,5)+MOD(D85+1,2)*15,20)</f>
        <v>14</v>
      </c>
      <c r="O85" s="31">
        <f ca="1">VLOOKUP(M85,Coef!$A$27:$B$46,2)</f>
        <v>1.1000000000000001</v>
      </c>
      <c r="P85" s="31">
        <f ca="1">VLOOKUP(M85,Coef!$A$27:$C$46,3)+N85/10-0.1</f>
        <v>1.2999999999999998</v>
      </c>
      <c r="Q85" s="31">
        <f ca="1">IF(P85+0.1&lt;O85,P85+2,P85)</f>
        <v>1.2999999999999998</v>
      </c>
      <c r="R85" s="72">
        <f ca="1">L85*100000+I85</f>
        <v>535125</v>
      </c>
      <c r="S85" s="72">
        <f ca="1">Q85*1000000+J85</f>
        <v>1364109.9999999998</v>
      </c>
      <c r="T85" s="72">
        <f ca="1">IF(M85&lt;11,S85-10000000,S85)</f>
        <v>-8635890</v>
      </c>
      <c r="U85" s="72">
        <f ca="1">T85/(6366197.724*0.9996)</f>
        <v>-1.357065255093437</v>
      </c>
      <c r="V85" s="72">
        <f ca="1">(Coef!$J$9/(1+Coef!$J$8*(COS(U85))^2)^0.5)*Coef!$J$6</f>
        <v>6396064.1950222813</v>
      </c>
      <c r="W85" s="72">
        <f ca="1">6*D85-183</f>
        <v>117</v>
      </c>
      <c r="X85" s="72">
        <f ca="1">(R85-500000)/V85</f>
        <v>5.4916584526052649E-3</v>
      </c>
      <c r="Y85" s="72">
        <f ca="1">SIN(2*U85)</f>
        <v>-0.4145626377086189</v>
      </c>
      <c r="Z85" s="72">
        <f ca="1">Y85*(COS(U85))^2</f>
        <v>-1.8651011461207144E-2</v>
      </c>
      <c r="AA85" s="72">
        <f ca="1">U85+(Y85/2)</f>
        <v>-1.5643465739477465</v>
      </c>
      <c r="AB85" s="72">
        <f ca="1">(3*AA85+Z85)/4</f>
        <v>-1.1779226833261116</v>
      </c>
      <c r="AC85" s="72">
        <f ca="1">(5*AB85+Z85*(COS(U85))^2)/3</f>
        <v>-1.9634841727884862</v>
      </c>
      <c r="AD85" s="72">
        <f ca="1">Coef!$J$6*Coef!$J$9*(U85-(Coef!$J$10*AA85)+(Coef!$J$11*AB85)-(Coef!$J$12*AC85))</f>
        <v>-8630928.5444619637</v>
      </c>
      <c r="AE85" s="72">
        <f ca="1">(T85-AD85)/V85</f>
        <v>-7.7570446242511773E-4</v>
      </c>
      <c r="AF85" s="72">
        <f ca="1">((Coef!$J$8*X85^2)/2)*(COS(U85))^2</f>
        <v>4.5721107319843976E-9</v>
      </c>
      <c r="AG85" s="72">
        <f ca="1">X85*(1-(AF85/3))</f>
        <v>5.4916584442357749E-3</v>
      </c>
      <c r="AH85" s="72">
        <f ca="1">AE85*(1-AF85)+U85</f>
        <v>-1.3578409595523155</v>
      </c>
      <c r="AI85" s="72">
        <f ca="1">(EXP(AG85)-EXP(-AG85))/2</f>
        <v>5.4916860474693574E-3</v>
      </c>
      <c r="AJ85" s="72">
        <f ca="1">ATAN(AI85/COS(AH85))</f>
        <v>2.5978072083941688E-2</v>
      </c>
      <c r="AK85" s="72">
        <f ca="1">ATAN(COS(AJ85)*TAN(AH85))</f>
        <v>-1.3577712363171071</v>
      </c>
      <c r="AL85" s="72">
        <f ca="1">U85+(1+Coef!$J$8*(COS(U85))^2-(3/2)*Coef!$J$8*SIN(U85)*COS(U85)*(AK85-U85))*(AK85-U85)</f>
        <v>-1.3577714493313937</v>
      </c>
      <c r="AM85" s="33">
        <f t="shared" ca="1" si="22"/>
        <v>-77.794573590049765</v>
      </c>
      <c r="AN85" s="33">
        <f t="shared" ca="1" si="23"/>
        <v>118.48843389029648</v>
      </c>
      <c r="AO85" s="48" t="str">
        <f ca="1">D85&amp;" "&amp;IF(AM85&gt;0,"N","S")&amp;" "&amp;R85&amp;" "&amp;LEFT(S85,7)</f>
        <v>50 S 535125 1364110</v>
      </c>
    </row>
    <row r="86" spans="1:41">
      <c r="A86" s="42" t="s">
        <v>980</v>
      </c>
      <c r="B86" s="72" t="str">
        <f t="shared" si="24"/>
        <v>60KWB3194344296</v>
      </c>
      <c r="C86" s="72">
        <f t="array" aca="1" ref="C86" ca="1">MATCH(TRUE,ISERROR(VALUE(MID(B86,ROW(INDIRECT("1:"&amp;LEN(B86))),1))),0)</f>
        <v>3</v>
      </c>
      <c r="D86" s="72">
        <f t="shared" ca="1" si="25"/>
        <v>60</v>
      </c>
      <c r="E86" s="72" t="str">
        <f t="shared" ca="1" si="26"/>
        <v>K</v>
      </c>
      <c r="F86" s="72" t="str">
        <f t="shared" ca="1" si="27"/>
        <v>W</v>
      </c>
      <c r="G86" s="72" t="str">
        <f t="shared" ca="1" si="28"/>
        <v>B</v>
      </c>
      <c r="H86" s="72">
        <f t="shared" ca="1" si="29"/>
        <v>10</v>
      </c>
      <c r="I86" s="72">
        <f t="shared" ca="1" si="30"/>
        <v>31943</v>
      </c>
      <c r="J86" s="72">
        <f t="shared" ca="1" si="31"/>
        <v>44296</v>
      </c>
      <c r="K86" s="72">
        <f t="shared" ca="1" si="32"/>
        <v>356.80604746885035</v>
      </c>
      <c r="L86" s="72">
        <f ca="1">VLOOKUP(F86,Coef!$C$2:$F$25,4)</f>
        <v>5</v>
      </c>
      <c r="M86" s="31">
        <f ca="1">VLOOKUP(E86,Coef!$C$4:$D$23,2)</f>
        <v>8</v>
      </c>
      <c r="N86" s="31">
        <f ca="1">MOD(VLOOKUP(G86,Coef!$C$2:$G$21,5)+MOD(D86+1,2)*15,20)</f>
        <v>17</v>
      </c>
      <c r="O86" s="31">
        <f ca="1">VLOOKUP(M86,Coef!$A$27:$B$46,2)</f>
        <v>7.3299999999999992</v>
      </c>
      <c r="P86" s="31">
        <f ca="1">VLOOKUP(M86,Coef!$A$27:$C$46,3)+N86/10-0.1</f>
        <v>7.6000000000000005</v>
      </c>
      <c r="Q86" s="31">
        <f ca="1">IF(P86+0.1&lt;O86,P86+2,P86)</f>
        <v>7.6000000000000005</v>
      </c>
      <c r="R86" s="72">
        <f ca="1">L86*100000+I86</f>
        <v>531943</v>
      </c>
      <c r="S86" s="72">
        <f ca="1">Q86*1000000+J86</f>
        <v>7644296.0000000009</v>
      </c>
      <c r="T86" s="72">
        <f ca="1">IF(M86&lt;11,S86-10000000,S86)</f>
        <v>-2355703.9999999991</v>
      </c>
      <c r="U86" s="72">
        <f ca="1">T86/(6366197.724*0.9996)</f>
        <v>-0.37018119147935286</v>
      </c>
      <c r="V86" s="72">
        <f ca="1">(Coef!$J$9/(1+Coef!$J$8*(COS(U86))^2)^0.5)*Coef!$J$6</f>
        <v>6378380.769177408</v>
      </c>
      <c r="W86" s="72">
        <f ca="1">6*D86-183</f>
        <v>177</v>
      </c>
      <c r="X86" s="72">
        <f ca="1">(R86-500000)/V86</f>
        <v>5.0080108347184092E-3</v>
      </c>
      <c r="Y86" s="72">
        <f ca="1">SIN(2*U86)</f>
        <v>-0.67455547576929276</v>
      </c>
      <c r="Z86" s="72">
        <f ca="1">Y86*(COS(U86))^2</f>
        <v>-0.58626431255315525</v>
      </c>
      <c r="AA86" s="72">
        <f ca="1">U86+(Y86/2)</f>
        <v>-0.70745892936399923</v>
      </c>
      <c r="AB86" s="72">
        <f ca="1">(3*AA86+Z86)/4</f>
        <v>-0.67716027516128829</v>
      </c>
      <c r="AC86" s="72">
        <f ca="1">(5*AB86+Z86*(COS(U86))^2)/3</f>
        <v>-1.2984435906200371</v>
      </c>
      <c r="AD86" s="72">
        <f ca="1">Coef!$J$6*Coef!$J$9*(U86-(Coef!$J$10*AA86)+(Coef!$J$11*AB86)-(Coef!$J$12*AC86))</f>
        <v>-2345369.2613603286</v>
      </c>
      <c r="AE86" s="72">
        <f ca="1">(T86-AD86)/V86</f>
        <v>-1.6202762133003311E-3</v>
      </c>
      <c r="AF86" s="72">
        <f ca="1">((Coef!$J$8*X86^2)/2)*(COS(U86))^2</f>
        <v>7.3452025770007847E-8</v>
      </c>
      <c r="AG86" s="72">
        <f ca="1">X86*(1-(AF86/3))</f>
        <v>5.008010712102229E-3</v>
      </c>
      <c r="AH86" s="72">
        <f ca="1">AE86*(1-AF86)+U86</f>
        <v>-0.37180146757364063</v>
      </c>
      <c r="AI86" s="72">
        <f ca="1">(EXP(AG86)-EXP(-AG86))/2</f>
        <v>5.0080316457562501E-3</v>
      </c>
      <c r="AJ86" s="72">
        <f ca="1">ATAN(AI86/COS(AH86))</f>
        <v>5.3752506686192041E-3</v>
      </c>
      <c r="AK86" s="72">
        <f ca="1">ATAN(COS(AJ86)*TAN(AH86))</f>
        <v>-0.3717965777849026</v>
      </c>
      <c r="AL86" s="72">
        <f ca="1">U86+(1+Coef!$J$8*(COS(U86))^2-(3/2)*Coef!$J$8*SIN(U86)*COS(U86)*(AK86-U86))*(AK86-U86)</f>
        <v>-0.37180603081584085</v>
      </c>
      <c r="AM86" s="33">
        <f t="shared" ca="1" si="22"/>
        <v>-21.30291636325871</v>
      </c>
      <c r="AN86" s="33">
        <f t="shared" ca="1" si="23"/>
        <v>177.30797917713676</v>
      </c>
      <c r="AO86" s="48" t="str">
        <f ca="1">D86&amp;" "&amp;IF(AM86&gt;0,"N","S")&amp;" "&amp;R86&amp;" "&amp;LEFT(S86,7)</f>
        <v>60 S 531943 7644296</v>
      </c>
    </row>
    <row r="87" spans="1:41">
      <c r="A87" s="42" t="s">
        <v>981</v>
      </c>
      <c r="B87" s="72" t="str">
        <f t="shared" si="24"/>
        <v>42MUU6593841532</v>
      </c>
      <c r="C87" s="72">
        <f t="array" aca="1" ref="C87" ca="1">MATCH(TRUE,ISERROR(VALUE(MID(B87,ROW(INDIRECT("1:"&amp;LEN(B87))),1))),0)</f>
        <v>3</v>
      </c>
      <c r="D87" s="72">
        <f t="shared" ca="1" si="25"/>
        <v>42</v>
      </c>
      <c r="E87" s="72" t="str">
        <f t="shared" ca="1" si="26"/>
        <v>M</v>
      </c>
      <c r="F87" s="72" t="str">
        <f t="shared" ca="1" si="27"/>
        <v>U</v>
      </c>
      <c r="G87" s="72" t="str">
        <f t="shared" ca="1" si="28"/>
        <v>U</v>
      </c>
      <c r="H87" s="72">
        <f t="shared" ca="1" si="29"/>
        <v>10</v>
      </c>
      <c r="I87" s="72">
        <f t="shared" ca="1" si="30"/>
        <v>65938</v>
      </c>
      <c r="J87" s="72">
        <f t="shared" ca="1" si="31"/>
        <v>41532</v>
      </c>
      <c r="K87" s="72">
        <f t="shared" ca="1" si="32"/>
        <v>248.80604746885038</v>
      </c>
      <c r="L87" s="72">
        <f ca="1">VLOOKUP(F87,Coef!$C$2:$F$25,4)</f>
        <v>3</v>
      </c>
      <c r="M87" s="31">
        <f ca="1">VLOOKUP(E87,Coef!$C$4:$D$23,2)</f>
        <v>10</v>
      </c>
      <c r="N87" s="31">
        <f ca="1">MOD(VLOOKUP(G87,Coef!$C$2:$G$21,5)+MOD(D87+1,2)*15,20)</f>
        <v>14</v>
      </c>
      <c r="O87" s="31">
        <f ca="1">VLOOKUP(M87,Coef!$A$27:$B$46,2)</f>
        <v>9.11</v>
      </c>
      <c r="P87" s="31">
        <f ca="1">VLOOKUP(M87,Coef!$A$27:$C$46,3)+N87/10-0.1</f>
        <v>9.3000000000000007</v>
      </c>
      <c r="Q87" s="31">
        <f ca="1">IF(P87+0.1&lt;O87,P87+2,P87)</f>
        <v>9.3000000000000007</v>
      </c>
      <c r="R87" s="72">
        <f ca="1">L87*100000+I87</f>
        <v>365938</v>
      </c>
      <c r="S87" s="72">
        <f ca="1">Q87*1000000+J87</f>
        <v>9341532</v>
      </c>
      <c r="T87" s="72">
        <f ca="1">IF(M87&lt;11,S87-10000000,S87)</f>
        <v>-658468</v>
      </c>
      <c r="U87" s="72">
        <f ca="1">T87/(6366197.724*0.9996)</f>
        <v>-0.10347330088628563</v>
      </c>
      <c r="V87" s="72">
        <f ca="1">(Coef!$J$9/(1+Coef!$J$8*(COS(U87))^2)^0.5)*Coef!$J$6</f>
        <v>6375813.4277862795</v>
      </c>
      <c r="W87" s="72">
        <f ca="1">6*D87-183</f>
        <v>69</v>
      </c>
      <c r="X87" s="72">
        <f ca="1">(R87-500000)/V87</f>
        <v>-2.1026650406008998E-2</v>
      </c>
      <c r="Y87" s="72">
        <f ca="1">SIN(2*U87)</f>
        <v>-0.20547261486490828</v>
      </c>
      <c r="Z87" s="72">
        <f ca="1">Y87*(COS(U87))^2</f>
        <v>-0.20328051646736095</v>
      </c>
      <c r="AA87" s="72">
        <f ca="1">U87+(Y87/2)</f>
        <v>-0.20620960831873977</v>
      </c>
      <c r="AB87" s="72">
        <f ca="1">(3*AA87+Z87)/4</f>
        <v>-0.20547733535589507</v>
      </c>
      <c r="AC87" s="72">
        <f ca="1">(5*AB87+Z87*(COS(U87))^2)/3</f>
        <v>-0.40949949379944406</v>
      </c>
      <c r="AD87" s="72">
        <f ca="1">Coef!$J$6*Coef!$J$9*(U87-(Coef!$J$10*AA87)+(Coef!$J$11*AB87)-(Coef!$J$12*AC87))</f>
        <v>-655310.03175723378</v>
      </c>
      <c r="AE87" s="72">
        <f ca="1">(T87-AD87)/V87</f>
        <v>-4.9530436838122549E-4</v>
      </c>
      <c r="AF87" s="72">
        <f ca="1">((Coef!$J$8*X87^2)/2)*(COS(U87))^2</f>
        <v>1.4739388557864936E-6</v>
      </c>
      <c r="AG87" s="72">
        <f ca="1">X87*(1-(AF87/3))</f>
        <v>-2.1026640075343318E-2</v>
      </c>
      <c r="AH87" s="72">
        <f ca="1">AE87*(1-AF87)+U87</f>
        <v>-0.10396860452461851</v>
      </c>
      <c r="AI87" s="72">
        <f ca="1">(EXP(AG87)-EXP(-AG87))/2</f>
        <v>-2.1028189491185789E-2</v>
      </c>
      <c r="AJ87" s="72">
        <f ca="1">ATAN(AI87/COS(AH87))</f>
        <v>-2.1139206071540299E-2</v>
      </c>
      <c r="AK87" s="72">
        <f ca="1">ATAN(COS(AJ87)*TAN(AH87))</f>
        <v>-0.1039455423502752</v>
      </c>
      <c r="AL87" s="72">
        <f ca="1">U87+(1+Coef!$J$8*(COS(U87))^2-(3/2)*Coef!$J$8*SIN(U87)*COS(U87)*(AK87-U87))*(AK87-U87)</f>
        <v>-0.10394869083393937</v>
      </c>
      <c r="AM87" s="33">
        <f t="shared" ca="1" si="22"/>
        <v>-5.955821270694952</v>
      </c>
      <c r="AN87" s="33">
        <f t="shared" ca="1" si="23"/>
        <v>67.788812709843413</v>
      </c>
      <c r="AO87" s="48" t="str">
        <f ca="1">D87&amp;" "&amp;IF(AM87&gt;0,"N","S")&amp;" "&amp;R87&amp;" "&amp;LEFT(S87,7)</f>
        <v>42 S 365938 9341532</v>
      </c>
    </row>
    <row r="88" spans="1:41">
      <c r="A88" s="42" t="s">
        <v>982</v>
      </c>
      <c r="B88" s="72" t="str">
        <f t="shared" si="24"/>
        <v>1KFA3186938655</v>
      </c>
      <c r="C88" s="72">
        <f t="array" aca="1" ref="C88" ca="1">MATCH(TRUE,ISERROR(VALUE(MID(B88,ROW(INDIRECT("1:"&amp;LEN(B88))),1))),0)</f>
        <v>2</v>
      </c>
      <c r="D88" s="72">
        <f t="shared" ca="1" si="25"/>
        <v>1</v>
      </c>
      <c r="E88" s="72" t="str">
        <f t="shared" ca="1" si="26"/>
        <v>K</v>
      </c>
      <c r="F88" s="72" t="str">
        <f t="shared" ca="1" si="27"/>
        <v>F</v>
      </c>
      <c r="G88" s="72" t="str">
        <f t="shared" ca="1" si="28"/>
        <v>A</v>
      </c>
      <c r="H88" s="72">
        <f t="shared" ca="1" si="29"/>
        <v>10</v>
      </c>
      <c r="I88" s="72">
        <f t="shared" ca="1" si="30"/>
        <v>31869</v>
      </c>
      <c r="J88" s="72">
        <f t="shared" ca="1" si="31"/>
        <v>38655</v>
      </c>
      <c r="K88" s="72">
        <f t="shared" ca="1" si="32"/>
        <v>2.8060474688503771</v>
      </c>
      <c r="L88" s="72">
        <f ca="1">VLOOKUP(F88,Coef!$C$2:$F$25,4)</f>
        <v>6</v>
      </c>
      <c r="M88" s="31">
        <f ca="1">VLOOKUP(E88,Coef!$C$4:$D$23,2)</f>
        <v>8</v>
      </c>
      <c r="N88" s="31">
        <f ca="1">MOD(VLOOKUP(G88,Coef!$C$2:$G$21,5)+MOD(D88+1,2)*15,20)</f>
        <v>1</v>
      </c>
      <c r="O88" s="31">
        <f ca="1">VLOOKUP(M88,Coef!$A$27:$B$46,2)</f>
        <v>7.3299999999999992</v>
      </c>
      <c r="P88" s="31">
        <f ca="1">VLOOKUP(M88,Coef!$A$27:$C$46,3)+N88/10-0.1</f>
        <v>6</v>
      </c>
      <c r="Q88" s="31">
        <f ca="1">IF(P88+0.1&lt;O88,P88+2,P88)</f>
        <v>8</v>
      </c>
      <c r="R88" s="72">
        <f ca="1">L88*100000+I88</f>
        <v>631869</v>
      </c>
      <c r="S88" s="72">
        <f ca="1">Q88*1000000+J88</f>
        <v>8038655</v>
      </c>
      <c r="T88" s="72">
        <f ca="1">IF(M88&lt;11,S88-10000000,S88)</f>
        <v>-1961345</v>
      </c>
      <c r="U88" s="72">
        <f ca="1">T88/(6366197.724*0.9996)</f>
        <v>-0.30821063639662349</v>
      </c>
      <c r="V88" s="72">
        <f ca="1">(Coef!$J$9/(1+Coef!$J$8*(COS(U88))^2)^0.5)*Coef!$J$6</f>
        <v>6377550.466008978</v>
      </c>
      <c r="W88" s="72">
        <f ca="1">6*D88-183</f>
        <v>-177</v>
      </c>
      <c r="X88" s="72">
        <f ca="1">(R88-500000)/V88</f>
        <v>2.0677060997452618E-2</v>
      </c>
      <c r="Y88" s="72">
        <f ca="1">SIN(2*U88)</f>
        <v>-0.57811879704017133</v>
      </c>
      <c r="Z88" s="72">
        <f ca="1">Y88*(COS(U88))^2</f>
        <v>-0.52491816825640958</v>
      </c>
      <c r="AA88" s="72">
        <f ca="1">U88+(Y88/2)</f>
        <v>-0.59727003491670916</v>
      </c>
      <c r="AB88" s="72">
        <f ca="1">(3*AA88+Z88)/4</f>
        <v>-0.57918206825163432</v>
      </c>
      <c r="AC88" s="72">
        <f ca="1">(5*AB88+Z88*(COS(U88))^2)/3</f>
        <v>-1.1241745330845048</v>
      </c>
      <c r="AD88" s="72">
        <f ca="1">Coef!$J$6*Coef!$J$9*(U88-(Coef!$J$10*AA88)+(Coef!$J$11*AB88)-(Coef!$J$12*AC88))</f>
        <v>-1952477.9369810396</v>
      </c>
      <c r="AE88" s="72">
        <f ca="1">(T88-AD88)/V88</f>
        <v>-1.3903556022363164E-3</v>
      </c>
      <c r="AF88" s="72">
        <f ca="1">((Coef!$J$8*X88^2)/2)*(COS(U88))^2</f>
        <v>1.3081260799959999E-6</v>
      </c>
      <c r="AG88" s="72">
        <f ca="1">X88*(1-(AF88/3))</f>
        <v>2.0677051981385034E-2</v>
      </c>
      <c r="AH88" s="72">
        <f ca="1">AE88*(1-AF88)+U88</f>
        <v>-0.3096009901800994</v>
      </c>
      <c r="AI88" s="72">
        <f ca="1">(EXP(AG88)-EXP(-AG88))/2</f>
        <v>2.0678525392331948E-2</v>
      </c>
      <c r="AJ88" s="72">
        <f ca="1">ATAN(AI88/COS(AH88))</f>
        <v>2.1707348530048399E-2</v>
      </c>
      <c r="AK88" s="72">
        <f ca="1">ATAN(COS(AJ88)*TAN(AH88))</f>
        <v>-0.30953262065657638</v>
      </c>
      <c r="AL88" s="72">
        <f ca="1">U88+(1+Coef!$J$8*(COS(U88))^2-(3/2)*Coef!$J$8*SIN(U88)*COS(U88)*(AK88-U88))*(AK88-U88)</f>
        <v>-0.30954070517235993</v>
      </c>
      <c r="AM88" s="33">
        <f t="shared" ca="1" si="22"/>
        <v>-17.735375993879554</v>
      </c>
      <c r="AN88" s="33">
        <f t="shared" ca="1" si="23"/>
        <v>-175.75626054480873</v>
      </c>
      <c r="AO88" s="48" t="str">
        <f ca="1">D88&amp;" "&amp;IF(AM88&gt;0,"N","S")&amp;" "&amp;R88&amp;" "&amp;LEFT(S88,7)</f>
        <v>1 S 631869 8038655</v>
      </c>
    </row>
    <row r="89" spans="1:41">
      <c r="A89" s="42" t="s">
        <v>983</v>
      </c>
      <c r="B89" s="72" t="str">
        <f t="shared" si="24"/>
        <v>2KNF8298460191</v>
      </c>
      <c r="C89" s="72">
        <f t="array" aca="1" ref="C89" ca="1">MATCH(TRUE,ISERROR(VALUE(MID(B89,ROW(INDIRECT("1:"&amp;LEN(B89))),1))),0)</f>
        <v>2</v>
      </c>
      <c r="D89" s="72">
        <f t="shared" ca="1" si="25"/>
        <v>2</v>
      </c>
      <c r="E89" s="72" t="str">
        <f t="shared" ca="1" si="26"/>
        <v>K</v>
      </c>
      <c r="F89" s="72" t="str">
        <f t="shared" ca="1" si="27"/>
        <v>N</v>
      </c>
      <c r="G89" s="72" t="str">
        <f t="shared" ca="1" si="28"/>
        <v>F</v>
      </c>
      <c r="H89" s="72">
        <f t="shared" ca="1" si="29"/>
        <v>10</v>
      </c>
      <c r="I89" s="72">
        <f t="shared" ca="1" si="30"/>
        <v>82984</v>
      </c>
      <c r="J89" s="72">
        <f t="shared" ca="1" si="31"/>
        <v>60191</v>
      </c>
      <c r="K89" s="72">
        <f t="shared" ca="1" si="32"/>
        <v>8.8060474688503767</v>
      </c>
      <c r="L89" s="72">
        <f ca="1">VLOOKUP(F89,Coef!$C$2:$F$25,4)</f>
        <v>5</v>
      </c>
      <c r="M89" s="31">
        <f ca="1">VLOOKUP(E89,Coef!$C$4:$D$23,2)</f>
        <v>8</v>
      </c>
      <c r="N89" s="31">
        <f ca="1">MOD(VLOOKUP(G89,Coef!$C$2:$G$21,5)+MOD(D89+1,2)*15,20)</f>
        <v>1</v>
      </c>
      <c r="O89" s="31">
        <f ca="1">VLOOKUP(M89,Coef!$A$27:$B$46,2)</f>
        <v>7.3299999999999992</v>
      </c>
      <c r="P89" s="31">
        <f ca="1">VLOOKUP(M89,Coef!$A$27:$C$46,3)+N89/10-0.1</f>
        <v>6</v>
      </c>
      <c r="Q89" s="31">
        <f ca="1">IF(P89+0.1&lt;O89,P89+2,P89)</f>
        <v>8</v>
      </c>
      <c r="R89" s="72">
        <f ca="1">L89*100000+I89</f>
        <v>582984</v>
      </c>
      <c r="S89" s="72">
        <f ca="1">Q89*1000000+J89</f>
        <v>8060191</v>
      </c>
      <c r="T89" s="72">
        <f ca="1">IF(M89&lt;11,S89-10000000,S89)</f>
        <v>-1939809</v>
      </c>
      <c r="U89" s="72">
        <f ca="1">T89/(6366197.724*0.9996)</f>
        <v>-0.30482641573914732</v>
      </c>
      <c r="V89" s="72">
        <f ca="1">(Coef!$J$9/(1+Coef!$J$8*(COS(U89))^2)^0.5)*Coef!$J$6</f>
        <v>6377508.8758363696</v>
      </c>
      <c r="W89" s="72">
        <f ca="1">6*D89-183</f>
        <v>-171</v>
      </c>
      <c r="X89" s="72">
        <f ca="1">(R89-500000)/V89</f>
        <v>1.3011977186643613E-2</v>
      </c>
      <c r="Y89" s="72">
        <f ca="1">SIN(2*U89)</f>
        <v>-0.57258286959281679</v>
      </c>
      <c r="Z89" s="72">
        <f ca="1">Y89*(COS(U89))^2</f>
        <v>-0.52100656579516491</v>
      </c>
      <c r="AA89" s="72">
        <f ca="1">U89+(Y89/2)</f>
        <v>-0.59111785053555566</v>
      </c>
      <c r="AB89" s="72">
        <f ca="1">(3*AA89+Z89)/4</f>
        <v>-0.573590029350458</v>
      </c>
      <c r="AC89" s="72">
        <f ca="1">(5*AB89+Z89*(COS(U89))^2)/3</f>
        <v>-1.1140087418490501</v>
      </c>
      <c r="AD89" s="72">
        <f ca="1">Coef!$J$6*Coef!$J$9*(U89-(Coef!$J$10*AA89)+(Coef!$J$11*AB89)-(Coef!$J$12*AC89))</f>
        <v>-1931026.3790785673</v>
      </c>
      <c r="AE89" s="72">
        <f ca="1">(T89-AD89)/V89</f>
        <v>-1.3771240608866976E-3</v>
      </c>
      <c r="AF89" s="72">
        <f ca="1">((Coef!$J$8*X89^2)/2)*(COS(U89))^2</f>
        <v>5.1914527308403069E-7</v>
      </c>
      <c r="AG89" s="72">
        <f ca="1">X89*(1-(AF89/3))</f>
        <v>1.3011974934941464E-2</v>
      </c>
      <c r="AH89" s="72">
        <f ca="1">AE89*(1-AF89)+U89</f>
        <v>-0.30620353908510656</v>
      </c>
      <c r="AI89" s="72">
        <f ca="1">(EXP(AG89)-EXP(-AG89))/2</f>
        <v>1.301234211753094E-2</v>
      </c>
      <c r="AJ89" s="72">
        <f ca="1">ATAN(AI89/COS(AH89))</f>
        <v>1.3646293823882903E-2</v>
      </c>
      <c r="AK89" s="72">
        <f ca="1">ATAN(COS(AJ89)*TAN(AH89))</f>
        <v>-0.30617677746386435</v>
      </c>
      <c r="AL89" s="72">
        <f ca="1">U89+(1+Coef!$J$8*(COS(U89))^2-(3/2)*Coef!$J$8*SIN(U89)*COS(U89)*(AK89-U89))*(AK89-U89)</f>
        <v>-0.30618505317966954</v>
      </c>
      <c r="AM89" s="33">
        <f t="shared" ca="1" si="22"/>
        <v>-17.543111297183732</v>
      </c>
      <c r="AN89" s="33">
        <f t="shared" ca="1" si="23"/>
        <v>-170.21812495789607</v>
      </c>
      <c r="AO89" s="48" t="str">
        <f ca="1">D89&amp;" "&amp;IF(AM89&gt;0,"N","S")&amp;" "&amp;R89&amp;" "&amp;LEFT(S89,7)</f>
        <v>2 S 582984 8060191</v>
      </c>
    </row>
    <row r="90" spans="1:41">
      <c r="A90" s="42" t="s">
        <v>984</v>
      </c>
      <c r="B90" s="72" t="str">
        <f t="shared" si="24"/>
        <v>25LFJ7922177190</v>
      </c>
      <c r="C90" s="72">
        <f t="array" aca="1" ref="C90" ca="1">MATCH(TRUE,ISERROR(VALUE(MID(B90,ROW(INDIRECT("1:"&amp;LEN(B90))),1))),0)</f>
        <v>3</v>
      </c>
      <c r="D90" s="72">
        <f t="shared" ca="1" si="25"/>
        <v>25</v>
      </c>
      <c r="E90" s="72" t="str">
        <f t="shared" ca="1" si="26"/>
        <v>L</v>
      </c>
      <c r="F90" s="72" t="str">
        <f t="shared" ca="1" si="27"/>
        <v>F</v>
      </c>
      <c r="G90" s="72" t="str">
        <f t="shared" ca="1" si="28"/>
        <v>J</v>
      </c>
      <c r="H90" s="72">
        <f t="shared" ca="1" si="29"/>
        <v>10</v>
      </c>
      <c r="I90" s="72">
        <f t="shared" ca="1" si="30"/>
        <v>79221</v>
      </c>
      <c r="J90" s="72">
        <f t="shared" ca="1" si="31"/>
        <v>77190</v>
      </c>
      <c r="K90" s="72">
        <f t="shared" ca="1" si="32"/>
        <v>146.80604746885038</v>
      </c>
      <c r="L90" s="72">
        <f ca="1">VLOOKUP(F90,Coef!$C$2:$F$25,4)</f>
        <v>6</v>
      </c>
      <c r="M90" s="31">
        <f ca="1">VLOOKUP(E90,Coef!$C$4:$D$23,2)</f>
        <v>9</v>
      </c>
      <c r="N90" s="31">
        <f ca="1">MOD(VLOOKUP(G90,Coef!$C$2:$G$21,5)+MOD(D90+1,2)*15,20)</f>
        <v>9</v>
      </c>
      <c r="O90" s="31">
        <f ca="1">VLOOKUP(M90,Coef!$A$27:$B$46,2)</f>
        <v>8.2199999999999989</v>
      </c>
      <c r="P90" s="31">
        <f ca="1">VLOOKUP(M90,Coef!$A$27:$C$46,3)+N90/10-0.1</f>
        <v>8.8000000000000007</v>
      </c>
      <c r="Q90" s="31">
        <f ca="1">IF(P90+0.1&lt;O90,P90+2,P90)</f>
        <v>8.8000000000000007</v>
      </c>
      <c r="R90" s="72">
        <f ca="1">L90*100000+I90</f>
        <v>679221</v>
      </c>
      <c r="S90" s="72">
        <f ca="1">Q90*1000000+J90</f>
        <v>8877190</v>
      </c>
      <c r="T90" s="72">
        <f ca="1">IF(M90&lt;11,S90-10000000,S90)</f>
        <v>-1122810</v>
      </c>
      <c r="U90" s="72">
        <f ca="1">T90/(6366197.724*0.9996)</f>
        <v>-0.1764411588234058</v>
      </c>
      <c r="V90" s="72">
        <f ca="1">(Coef!$J$9/(1+Coef!$J$8*(COS(U90))^2)^0.5)*Coef!$J$6</f>
        <v>6376243.3364350665</v>
      </c>
      <c r="W90" s="72">
        <f ca="1">6*D90-183</f>
        <v>-33</v>
      </c>
      <c r="X90" s="72">
        <f ca="1">(R90-500000)/V90</f>
        <v>2.8107616121846722E-2</v>
      </c>
      <c r="Y90" s="72">
        <f ca="1">SIN(2*U90)</f>
        <v>-0.34560394989915005</v>
      </c>
      <c r="Z90" s="72">
        <f ca="1">Y90*(COS(U90))^2</f>
        <v>-0.33495597372690933</v>
      </c>
      <c r="AA90" s="72">
        <f ca="1">U90+(Y90/2)</f>
        <v>-0.34924313377298083</v>
      </c>
      <c r="AB90" s="72">
        <f ca="1">(3*AA90+Z90)/4</f>
        <v>-0.34567134376146291</v>
      </c>
      <c r="AC90" s="72">
        <f ca="1">(5*AB90+Z90*(COS(U90))^2)/3</f>
        <v>-0.68433092599870327</v>
      </c>
      <c r="AD90" s="72">
        <f ca="1">Coef!$J$6*Coef!$J$9*(U90-(Coef!$J$10*AA90)+(Coef!$J$11*AB90)-(Coef!$J$12*AC90))</f>
        <v>-1117500.8481894271</v>
      </c>
      <c r="AE90" s="72">
        <f ca="1">(T90-AD90)/V90</f>
        <v>-8.326457336148772E-4</v>
      </c>
      <c r="AF90" s="72">
        <f ca="1">((Coef!$J$8*X90^2)/2)*(COS(U90))^2</f>
        <v>2.5802068825263146E-6</v>
      </c>
      <c r="AG90" s="72">
        <f ca="1">X90*(1-(AF90/3))</f>
        <v>2.8107591947358533E-2</v>
      </c>
      <c r="AH90" s="72">
        <f ca="1">AE90*(1-AF90)+U90</f>
        <v>-0.17727380240862242</v>
      </c>
      <c r="AI90" s="72">
        <f ca="1">(EXP(AG90)-EXP(-AG90))/2</f>
        <v>2.8111293098539769E-2</v>
      </c>
      <c r="AJ90" s="72">
        <f ca="1">ATAN(AI90/COS(AH90))</f>
        <v>2.8551104104005163E-2</v>
      </c>
      <c r="AK90" s="72">
        <f ca="1">ATAN(COS(AJ90)*TAN(AH90))</f>
        <v>-0.17720305684843468</v>
      </c>
      <c r="AL90" s="72">
        <f ca="1">U90+(1+Coef!$J$8*(COS(U90))^2-(3/2)*Coef!$J$8*SIN(U90)*COS(U90)*(AK90-U90))*(AK90-U90)</f>
        <v>-0.17720803244137623</v>
      </c>
      <c r="AM90" s="33">
        <f t="shared" ca="1" si="22"/>
        <v>-10.153272354708232</v>
      </c>
      <c r="AN90" s="33">
        <f t="shared" ca="1" si="23"/>
        <v>-31.364142234401861</v>
      </c>
      <c r="AO90" s="48" t="str">
        <f ca="1">D90&amp;" "&amp;IF(AM90&gt;0,"N","S")&amp;" "&amp;R90&amp;" "&amp;LEFT(S90,7)</f>
        <v>25 S 679221 8877190</v>
      </c>
    </row>
    <row r="91" spans="1:41">
      <c r="A91" s="30" t="s">
        <v>985</v>
      </c>
      <c r="B91" s="72" t="str">
        <f t="shared" si="24"/>
        <v>52JFN1217008653</v>
      </c>
      <c r="C91" s="72">
        <f t="array" aca="1" ref="C91" ca="1">MATCH(TRUE,ISERROR(VALUE(MID(B91,ROW(INDIRECT("1:"&amp;LEN(B91))),1))),0)</f>
        <v>3</v>
      </c>
      <c r="D91" s="72">
        <f t="shared" ca="1" si="25"/>
        <v>52</v>
      </c>
      <c r="E91" s="72" t="str">
        <f t="shared" ca="1" si="26"/>
        <v>J</v>
      </c>
      <c r="F91" s="72" t="str">
        <f t="shared" ca="1" si="27"/>
        <v>F</v>
      </c>
      <c r="G91" s="72" t="str">
        <f t="shared" ca="1" si="28"/>
        <v>N</v>
      </c>
      <c r="H91" s="72">
        <f t="shared" ca="1" si="29"/>
        <v>10</v>
      </c>
      <c r="I91" s="72">
        <f t="shared" ca="1" si="30"/>
        <v>12170</v>
      </c>
      <c r="J91" s="72">
        <f t="shared" ca="1" si="31"/>
        <v>8653</v>
      </c>
      <c r="K91" s="72">
        <f t="shared" ca="1" si="32"/>
        <v>308.80604746885035</v>
      </c>
      <c r="L91" s="72">
        <f ca="1">VLOOKUP(F91,Coef!$C$2:$F$25,4)</f>
        <v>6</v>
      </c>
      <c r="M91" s="31">
        <f ca="1">VLOOKUP(E91,Coef!$C$4:$D$23,2)</f>
        <v>7</v>
      </c>
      <c r="N91" s="31">
        <f ca="1">MOD(VLOOKUP(G91,Coef!$C$2:$G$21,5)+MOD(D91+1,2)*15,20)</f>
        <v>8</v>
      </c>
      <c r="O91" s="31">
        <f ca="1">VLOOKUP(M91,Coef!$A$27:$B$46,2)</f>
        <v>6.4399999999999995</v>
      </c>
      <c r="P91" s="31">
        <f ca="1">VLOOKUP(M91,Coef!$A$27:$C$46,3)+N91/10-0.1</f>
        <v>6.7</v>
      </c>
      <c r="Q91" s="31">
        <f ca="1">IF(P91+0.1&lt;O91,P91+2,P91)</f>
        <v>6.7</v>
      </c>
      <c r="R91" s="72">
        <f ca="1">L91*100000+I91</f>
        <v>612170</v>
      </c>
      <c r="S91" s="72">
        <f ca="1">Q91*1000000+J91</f>
        <v>6708653</v>
      </c>
      <c r="T91" s="72">
        <f ca="1">IF(M91&lt;11,S91-10000000,S91)</f>
        <v>-3291347</v>
      </c>
      <c r="U91" s="72">
        <f ca="1">T91/(6366197.724*0.9996)</f>
        <v>-0.51721046193918851</v>
      </c>
      <c r="V91" s="72">
        <f ca="1">(Coef!$J$9/(1+Coef!$J$8*(COS(U91))^2)^0.5)*Coef!$J$6</f>
        <v>6380809.6073953956</v>
      </c>
      <c r="W91" s="72">
        <f ca="1">6*D91-183</f>
        <v>129</v>
      </c>
      <c r="X91" s="72">
        <f ca="1">(R91-500000)/V91</f>
        <v>1.7579273932573435E-2</v>
      </c>
      <c r="Y91" s="72">
        <f ca="1">SIN(2*U91)</f>
        <v>-0.85956657894402844</v>
      </c>
      <c r="Z91" s="72">
        <f ca="1">Y91*(COS(U91))^2</f>
        <v>-0.6494127675425948</v>
      </c>
      <c r="AA91" s="72">
        <f ca="1">U91+(Y91/2)</f>
        <v>-0.94699375141120279</v>
      </c>
      <c r="AB91" s="72">
        <f ca="1">(3*AA91+Z91)/4</f>
        <v>-0.87259850544405082</v>
      </c>
      <c r="AC91" s="72">
        <f ca="1">(5*AB91+Z91*(COS(U91))^2)/3</f>
        <v>-1.6178771974257478</v>
      </c>
      <c r="AD91" s="72">
        <f ca="1">Coef!$J$6*Coef!$J$9*(U91-(Coef!$J$10*AA91)+(Coef!$J$11*AB91)-(Coef!$J$12*AC91))</f>
        <v>-3278228.1068103057</v>
      </c>
      <c r="AE91" s="72">
        <f ca="1">(T91-AD91)/V91</f>
        <v>-2.0559919503771737E-3</v>
      </c>
      <c r="AF91" s="72">
        <f ca="1">((Coef!$J$8*X91^2)/2)*(COS(U91))^2</f>
        <v>7.8675704565763899E-7</v>
      </c>
      <c r="AG91" s="72">
        <f ca="1">X91*(1-(AF91/3))</f>
        <v>1.7579269322367561E-2</v>
      </c>
      <c r="AH91" s="72">
        <f ca="1">AE91*(1-AF91)+U91</f>
        <v>-0.51926645227199952</v>
      </c>
      <c r="AI91" s="72">
        <f ca="1">(EXP(AG91)-EXP(-AG91))/2</f>
        <v>1.7580174758704159E-2</v>
      </c>
      <c r="AJ91" s="72">
        <f ca="1">ATAN(AI91/COS(AH91))</f>
        <v>2.0246611338312629E-2</v>
      </c>
      <c r="AK91" s="72">
        <f ca="1">ATAN(COS(AJ91)*TAN(AH91))</f>
        <v>-0.51917814671541462</v>
      </c>
      <c r="AL91" s="72">
        <f ca="1">U91+(1+Coef!$J$8*(COS(U91))^2-(3/2)*Coef!$J$8*SIN(U91)*COS(U91)*(AK91-U91))*(AK91-U91)</f>
        <v>-0.51918814889146037</v>
      </c>
      <c r="AM91" s="33">
        <f t="shared" ca="1" si="22"/>
        <v>-29.747289704690473</v>
      </c>
      <c r="AN91" s="33">
        <f t="shared" ca="1" si="23"/>
        <v>130.16004537912704</v>
      </c>
      <c r="AO91" s="48" t="str">
        <f ca="1">D91&amp;" "&amp;IF(AM91&gt;0,"N","S")&amp;" "&amp;R91&amp;" "&amp;LEFT(S91,7)</f>
        <v>52 S 612170 6708653</v>
      </c>
    </row>
    <row r="92" spans="1:41">
      <c r="A92" s="30" t="s">
        <v>986</v>
      </c>
      <c r="B92" s="72" t="str">
        <f t="shared" si="24"/>
        <v>56MNV3805778866</v>
      </c>
      <c r="C92" s="72">
        <f t="array" aca="1" ref="C92" ca="1">MATCH(TRUE,ISERROR(VALUE(MID(B92,ROW(INDIRECT("1:"&amp;LEN(B92))),1))),0)</f>
        <v>3</v>
      </c>
      <c r="D92" s="72">
        <f t="shared" ca="1" si="25"/>
        <v>56</v>
      </c>
      <c r="E92" s="72" t="str">
        <f t="shared" ca="1" si="26"/>
        <v>M</v>
      </c>
      <c r="F92" s="72" t="str">
        <f t="shared" ca="1" si="27"/>
        <v>N</v>
      </c>
      <c r="G92" s="72" t="str">
        <f t="shared" ca="1" si="28"/>
        <v>V</v>
      </c>
      <c r="H92" s="72">
        <f t="shared" ca="1" si="29"/>
        <v>10</v>
      </c>
      <c r="I92" s="72">
        <f t="shared" ca="1" si="30"/>
        <v>38057</v>
      </c>
      <c r="J92" s="72">
        <f t="shared" ca="1" si="31"/>
        <v>78866</v>
      </c>
      <c r="K92" s="72">
        <f t="shared" ca="1" si="32"/>
        <v>332.80604746885035</v>
      </c>
      <c r="L92" s="72">
        <f ca="1">VLOOKUP(F92,Coef!$C$2:$F$25,4)</f>
        <v>5</v>
      </c>
      <c r="M92" s="31">
        <f ca="1">VLOOKUP(E92,Coef!$C$4:$D$23,2)</f>
        <v>10</v>
      </c>
      <c r="N92" s="31">
        <f ca="1">MOD(VLOOKUP(G92,Coef!$C$2:$G$21,5)+MOD(D92+1,2)*15,20)</f>
        <v>15</v>
      </c>
      <c r="O92" s="31">
        <f ca="1">VLOOKUP(M92,Coef!$A$27:$B$46,2)</f>
        <v>9.11</v>
      </c>
      <c r="P92" s="31">
        <f ca="1">VLOOKUP(M92,Coef!$A$27:$C$46,3)+N92/10-0.1</f>
        <v>9.4</v>
      </c>
      <c r="Q92" s="31">
        <f ca="1">IF(P92+0.1&lt;O92,P92+2,P92)</f>
        <v>9.4</v>
      </c>
      <c r="R92" s="72">
        <f ca="1">L92*100000+I92</f>
        <v>538057</v>
      </c>
      <c r="S92" s="72">
        <f ca="1">Q92*1000000+J92</f>
        <v>9478866</v>
      </c>
      <c r="T92" s="72">
        <f ca="1">IF(M92&lt;11,S92-10000000,S92)</f>
        <v>-521134</v>
      </c>
      <c r="U92" s="72">
        <f ca="1">T92/(6366197.724*0.9996)</f>
        <v>-8.1892294210308747E-2</v>
      </c>
      <c r="V92" s="72">
        <f ca="1">(Coef!$J$9/(1+Coef!$J$8*(COS(U92))^2)^0.5)*Coef!$J$6</f>
        <v>6375728.5458098473</v>
      </c>
      <c r="W92" s="72">
        <f ca="1">6*D92-183</f>
        <v>153</v>
      </c>
      <c r="X92" s="72">
        <f ca="1">(R92-500000)/V92</f>
        <v>5.9690433378019525E-3</v>
      </c>
      <c r="Y92" s="72">
        <f ca="1">SIN(2*U92)</f>
        <v>-0.16305330567561771</v>
      </c>
      <c r="Z92" s="72">
        <f ca="1">Y92*(COS(U92))^2</f>
        <v>-0.16196225575109366</v>
      </c>
      <c r="AA92" s="72">
        <f ca="1">U92+(Y92/2)</f>
        <v>-0.1634189470481176</v>
      </c>
      <c r="AB92" s="72">
        <f ca="1">(3*AA92+Z92)/4</f>
        <v>-0.16305477422386161</v>
      </c>
      <c r="AC92" s="72">
        <f ca="1">(5*AB92+Z92*(COS(U92))^2)/3</f>
        <v>-0.3253841258547065</v>
      </c>
      <c r="AD92" s="72">
        <f ca="1">Coef!$J$6*Coef!$J$9*(U92-(Coef!$J$10*AA92)+(Coef!$J$11*AB92)-(Coef!$J$12*AC92))</f>
        <v>-518627.75564151438</v>
      </c>
      <c r="AE92" s="72">
        <f ca="1">(T92-AD92)/V92</f>
        <v>-3.9309144680143822E-4</v>
      </c>
      <c r="AF92" s="72">
        <f ca="1">((Coef!$J$8*X92^2)/2)*(COS(U92))^2</f>
        <v>1.1925899496549225E-7</v>
      </c>
      <c r="AG92" s="72">
        <f ca="1">X92*(1-(AF92/3))</f>
        <v>5.9690431005145822E-3</v>
      </c>
      <c r="AH92" s="72">
        <f ca="1">AE92*(1-AF92)+U92</f>
        <v>-8.2285385610230494E-2</v>
      </c>
      <c r="AI92" s="72">
        <f ca="1">(EXP(AG92)-EXP(-AG92))/2</f>
        <v>5.9690785462235274E-3</v>
      </c>
      <c r="AJ92" s="72">
        <f ca="1">ATAN(AI92/COS(AH92))</f>
        <v>5.9892720701463092E-3</v>
      </c>
      <c r="AK92" s="72">
        <f ca="1">ATAN(COS(AJ92)*TAN(AH92))</f>
        <v>-8.2283916422115452E-2</v>
      </c>
      <c r="AL92" s="72">
        <f ca="1">U92+(1+Coef!$J$8*(COS(U92))^2-(3/2)*Coef!$J$8*SIN(U92)*COS(U92)*(AK92-U92))*(AK92-U92)</f>
        <v>-8.2286537971557716E-2</v>
      </c>
      <c r="AM92" s="33">
        <f t="shared" ca="1" si="22"/>
        <v>-4.7146713365132475</v>
      </c>
      <c r="AN92" s="33">
        <f t="shared" ca="1" si="23"/>
        <v>153.34316001197496</v>
      </c>
      <c r="AO92" s="48" t="str">
        <f ca="1">D92&amp;" "&amp;IF(AM92&gt;0,"N","S")&amp;" "&amp;R92&amp;" "&amp;LEFT(S92,7)</f>
        <v>56 S 538057 9478866</v>
      </c>
    </row>
    <row r="93" spans="1:41">
      <c r="A93" s="30" t="s">
        <v>987</v>
      </c>
      <c r="B93" s="72" t="str">
        <f t="shared" si="24"/>
        <v>48EVU0875475314</v>
      </c>
      <c r="C93" s="72">
        <f t="array" aca="1" ref="C93" ca="1">MATCH(TRUE,ISERROR(VALUE(MID(B93,ROW(INDIRECT("1:"&amp;LEN(B93))),1))),0)</f>
        <v>3</v>
      </c>
      <c r="D93" s="72">
        <f t="shared" ca="1" si="25"/>
        <v>48</v>
      </c>
      <c r="E93" s="72" t="str">
        <f t="shared" ca="1" si="26"/>
        <v>E</v>
      </c>
      <c r="F93" s="72" t="str">
        <f t="shared" ca="1" si="27"/>
        <v>V</v>
      </c>
      <c r="G93" s="72" t="str">
        <f t="shared" ca="1" si="28"/>
        <v>U</v>
      </c>
      <c r="H93" s="72">
        <f t="shared" ca="1" si="29"/>
        <v>10</v>
      </c>
      <c r="I93" s="72">
        <f t="shared" ca="1" si="30"/>
        <v>8754</v>
      </c>
      <c r="J93" s="72">
        <f t="shared" ca="1" si="31"/>
        <v>75314</v>
      </c>
      <c r="K93" s="72">
        <f t="shared" ca="1" si="32"/>
        <v>284.80604746885035</v>
      </c>
      <c r="L93" s="72">
        <f ca="1">VLOOKUP(F93,Coef!$C$2:$F$25,4)</f>
        <v>4</v>
      </c>
      <c r="M93" s="31">
        <f ca="1">VLOOKUP(E93,Coef!$C$4:$D$23,2)</f>
        <v>3</v>
      </c>
      <c r="N93" s="31">
        <f ca="1">MOD(VLOOKUP(G93,Coef!$C$2:$G$21,5)+MOD(D93+1,2)*15,20)</f>
        <v>14</v>
      </c>
      <c r="O93" s="31">
        <f ca="1">VLOOKUP(M93,Coef!$A$27:$B$46,2)</f>
        <v>2.8800000000000003</v>
      </c>
      <c r="P93" s="31">
        <f ca="1">VLOOKUP(M93,Coef!$A$27:$C$46,3)+N93/10-0.1</f>
        <v>3.3</v>
      </c>
      <c r="Q93" s="31">
        <f ca="1">IF(P93+0.1&lt;O93,P93+2,P93)</f>
        <v>3.3</v>
      </c>
      <c r="R93" s="72">
        <f ca="1">L93*100000+I93</f>
        <v>408754</v>
      </c>
      <c r="S93" s="72">
        <f ca="1">Q93*1000000+J93</f>
        <v>3375314</v>
      </c>
      <c r="T93" s="72">
        <f ca="1">IF(M93&lt;11,S93-10000000,S93)</f>
        <v>-6624686</v>
      </c>
      <c r="U93" s="72">
        <f ca="1">T93/(6366197.724*0.9996)</f>
        <v>-1.0410196513044887</v>
      </c>
      <c r="V93" s="72">
        <f ca="1">(Coef!$J$9/(1+Coef!$J$8*(COS(U93))^2)^0.5)*Coef!$J$6</f>
        <v>6391536.0453625889</v>
      </c>
      <c r="W93" s="72">
        <f ca="1">6*D93-183</f>
        <v>105</v>
      </c>
      <c r="X93" s="72">
        <f ca="1">(R93-500000)/V93</f>
        <v>-1.4276067498078806E-2</v>
      </c>
      <c r="Y93" s="72">
        <f ca="1">SIN(2*U93)</f>
        <v>-0.87213704110094881</v>
      </c>
      <c r="Z93" s="72">
        <f ca="1">Y93*(COS(U93))^2</f>
        <v>-0.22271690803686295</v>
      </c>
      <c r="AA93" s="72">
        <f ca="1">U93+(Y93/2)</f>
        <v>-1.4770881718549631</v>
      </c>
      <c r="AB93" s="72">
        <f ca="1">(3*AA93+Z93)/4</f>
        <v>-1.163495355900438</v>
      </c>
      <c r="AC93" s="72">
        <f ca="1">(5*AB93+Z93*(COS(U93))^2)/3</f>
        <v>-1.9581172701202465</v>
      </c>
      <c r="AD93" s="72">
        <f ca="1">Coef!$J$6*Coef!$J$9*(U93-(Coef!$J$10*AA93)+(Coef!$J$11*AB93)-(Coef!$J$12*AC93))</f>
        <v>-6611991.6789091835</v>
      </c>
      <c r="AE93" s="72">
        <f ca="1">(T93-AD93)/V93</f>
        <v>-1.9861142925145432E-3</v>
      </c>
      <c r="AF93" s="72">
        <f ca="1">((Coef!$J$8*X93^2)/2)*(COS(U93))^2</f>
        <v>1.7538123096635976E-7</v>
      </c>
      <c r="AG93" s="72">
        <f ca="1">X93*(1-(AF93/3))</f>
        <v>-1.4276066663494043E-2</v>
      </c>
      <c r="AH93" s="72">
        <f ca="1">AE93*(1-AF93)+U93</f>
        <v>-1.0430057652486762</v>
      </c>
      <c r="AI93" s="72">
        <f ca="1">(EXP(AG93)-EXP(-AG93))/2</f>
        <v>-1.4276551593298159E-2</v>
      </c>
      <c r="AJ93" s="72">
        <f ca="1">ATAN(AI93/COS(AH93))</f>
        <v>-2.8339949216341774E-2</v>
      </c>
      <c r="AK93" s="72">
        <f ca="1">ATAN(COS(AJ93)*TAN(AH93))</f>
        <v>-1.0428310013618978</v>
      </c>
      <c r="AL93" s="72">
        <f ca="1">U93+(1+Coef!$J$8*(COS(U93))^2-(3/2)*Coef!$J$8*SIN(U93)*COS(U93)*(AK93-U93))*(AK93-U93)</f>
        <v>-1.0428341043397438</v>
      </c>
      <c r="AM93" s="33">
        <f t="shared" ca="1" si="22"/>
        <v>-59.749992910972644</v>
      </c>
      <c r="AN93" s="33">
        <f t="shared" ca="1" si="23"/>
        <v>103.37624051828853</v>
      </c>
      <c r="AO93" s="48" t="str">
        <f ca="1">D93&amp;" "&amp;IF(AM93&gt;0,"N","S")&amp;" "&amp;R93&amp;" "&amp;LEFT(S93,7)</f>
        <v>48 S 408754 3375314</v>
      </c>
    </row>
    <row r="94" spans="1:41">
      <c r="A94" s="30" t="s">
        <v>988</v>
      </c>
      <c r="B94" s="72" t="str">
        <f t="shared" si="24"/>
        <v>38PKV2293997029</v>
      </c>
      <c r="C94" s="72">
        <f t="array" aca="1" ref="C94" ca="1">MATCH(TRUE,ISERROR(VALUE(MID(B94,ROW(INDIRECT("1:"&amp;LEN(B94))),1))),0)</f>
        <v>3</v>
      </c>
      <c r="D94" s="72">
        <f t="shared" ca="1" si="25"/>
        <v>38</v>
      </c>
      <c r="E94" s="72" t="str">
        <f t="shared" ca="1" si="26"/>
        <v>P</v>
      </c>
      <c r="F94" s="72" t="str">
        <f t="shared" ca="1" si="27"/>
        <v>K</v>
      </c>
      <c r="G94" s="72" t="str">
        <f t="shared" ca="1" si="28"/>
        <v>V</v>
      </c>
      <c r="H94" s="72">
        <f t="shared" ca="1" si="29"/>
        <v>10</v>
      </c>
      <c r="I94" s="72">
        <f t="shared" ca="1" si="30"/>
        <v>22939</v>
      </c>
      <c r="J94" s="72">
        <f t="shared" ca="1" si="31"/>
        <v>97029</v>
      </c>
      <c r="K94" s="72">
        <f t="shared" ca="1" si="32"/>
        <v>224.80604746885038</v>
      </c>
      <c r="L94" s="72">
        <f ca="1">VLOOKUP(F94,Coef!$C$2:$F$25,4)</f>
        <v>2</v>
      </c>
      <c r="M94" s="31">
        <f ca="1">VLOOKUP(E94,Coef!$C$4:$D$23,2)</f>
        <v>12</v>
      </c>
      <c r="N94" s="31">
        <f ca="1">MOD(VLOOKUP(G94,Coef!$C$2:$G$21,5)+MOD(D94+1,2)*15,20)</f>
        <v>15</v>
      </c>
      <c r="O94" s="31">
        <f ca="1">VLOOKUP(M94,Coef!$A$27:$B$46,2)</f>
        <v>0.89</v>
      </c>
      <c r="P94" s="31">
        <f ca="1">VLOOKUP(M94,Coef!$A$27:$C$46,3)+N94/10-0.1</f>
        <v>1.4</v>
      </c>
      <c r="Q94" s="31">
        <f ca="1">IF(P94+0.1&lt;O94,P94+2,P94)</f>
        <v>1.4</v>
      </c>
      <c r="R94" s="72">
        <f ca="1">L94*100000+I94</f>
        <v>222939</v>
      </c>
      <c r="S94" s="72">
        <f ca="1">Q94*1000000+J94</f>
        <v>1497029</v>
      </c>
      <c r="T94" s="72">
        <f ca="1">IF(M94&lt;11,S94-10000000,S94)</f>
        <v>1497029</v>
      </c>
      <c r="U94" s="72">
        <f ca="1">T94/(6366197.724*0.9996)</f>
        <v>0.23524686416423471</v>
      </c>
      <c r="V94" s="72">
        <f ca="1">(Coef!$J$9/(1+Coef!$J$8*(COS(U94))^2)^0.5)*Coef!$J$6</f>
        <v>6376745.4310260909</v>
      </c>
      <c r="W94" s="72">
        <f ca="1">6*D94-183</f>
        <v>45</v>
      </c>
      <c r="X94" s="72">
        <f ca="1">(R94-500000)/V94</f>
        <v>-4.3448653078098136E-2</v>
      </c>
      <c r="Y94" s="72">
        <f ca="1">SIN(2*U94)</f>
        <v>0.45332642268231677</v>
      </c>
      <c r="Z94" s="72">
        <f ca="1">Y94*(COS(U94))^2</f>
        <v>0.42869823551838337</v>
      </c>
      <c r="AA94" s="72">
        <f ca="1">U94+(Y94/2)</f>
        <v>0.46191007550539309</v>
      </c>
      <c r="AB94" s="72">
        <f ca="1">(3*AA94+Z94)/4</f>
        <v>0.45360711550864063</v>
      </c>
      <c r="AC94" s="72">
        <f ca="1">(5*AB94+Z94*(COS(U94))^2)/3</f>
        <v>0.89114787298258891</v>
      </c>
      <c r="AD94" s="72">
        <f ca="1">Coef!$J$6*Coef!$J$9*(U94-(Coef!$J$10*AA94)+(Coef!$J$11*AB94)-(Coef!$J$12*AC94))</f>
        <v>1490069.0727597957</v>
      </c>
      <c r="AE94" s="72">
        <f ca="1">(T94-AD94)/V94</f>
        <v>1.0914544598786607E-3</v>
      </c>
      <c r="AF94" s="72">
        <f ca="1">((Coef!$J$8*X94^2)/2)*(COS(U94))^2</f>
        <v>6.0157637215941725E-6</v>
      </c>
      <c r="AG94" s="72">
        <f ca="1">X94*(1-(AF94/3))</f>
        <v>-4.3448565952487826E-2</v>
      </c>
      <c r="AH94" s="72">
        <f ca="1">AE94*(1-AF94)+U94</f>
        <v>0.23633831205818123</v>
      </c>
      <c r="AI94" s="72">
        <f ca="1">(EXP(AG94)-EXP(-AG94))/2</f>
        <v>-4.3462237449839403E-2</v>
      </c>
      <c r="AJ94" s="72">
        <f ca="1">ATAN(AI94/COS(AH94))</f>
        <v>-4.4675206466013376E-2</v>
      </c>
      <c r="AK94" s="72">
        <f ca="1">ATAN(COS(AJ94)*TAN(AH94))</f>
        <v>0.23611117149466487</v>
      </c>
      <c r="AL94" s="72">
        <f ca="1">U94+(1+Coef!$J$8*(COS(U94))^2-(3/2)*Coef!$J$8*SIN(U94)*COS(U94)*(AK94-U94))*(AK94-U94)</f>
        <v>0.23611667832064243</v>
      </c>
      <c r="AM94" s="33">
        <f t="shared" ca="1" si="22"/>
        <v>13.528489140420913</v>
      </c>
      <c r="AN94" s="33">
        <f t="shared" ca="1" si="23"/>
        <v>42.440299220621867</v>
      </c>
      <c r="AO94" s="48" t="str">
        <f ca="1">D94&amp;" "&amp;IF(AM94&gt;0,"N","S")&amp;" "&amp;R94&amp;" "&amp;LEFT(S94,7)</f>
        <v>38 N 222939 1497029</v>
      </c>
    </row>
    <row r="95" spans="1:41">
      <c r="A95" s="30" t="s">
        <v>989</v>
      </c>
      <c r="B95" s="72" t="str">
        <f t="shared" si="24"/>
        <v>2XNG4127145623</v>
      </c>
      <c r="C95" s="72">
        <f t="array" aca="1" ref="C95" ca="1">MATCH(TRUE,ISERROR(VALUE(MID(B95,ROW(INDIRECT("1:"&amp;LEN(B95))),1))),0)</f>
        <v>2</v>
      </c>
      <c r="D95" s="72">
        <f t="shared" ca="1" si="25"/>
        <v>2</v>
      </c>
      <c r="E95" s="72" t="str">
        <f t="shared" ca="1" si="26"/>
        <v>X</v>
      </c>
      <c r="F95" s="72" t="str">
        <f t="shared" ca="1" si="27"/>
        <v>N</v>
      </c>
      <c r="G95" s="72" t="str">
        <f t="shared" ca="1" si="28"/>
        <v>G</v>
      </c>
      <c r="H95" s="72">
        <f t="shared" ca="1" si="29"/>
        <v>10</v>
      </c>
      <c r="I95" s="72">
        <f t="shared" ca="1" si="30"/>
        <v>41271</v>
      </c>
      <c r="J95" s="72">
        <f t="shared" ca="1" si="31"/>
        <v>45623</v>
      </c>
      <c r="K95" s="72">
        <f t="shared" ca="1" si="32"/>
        <v>8.8060474688503767</v>
      </c>
      <c r="L95" s="72">
        <f ca="1">VLOOKUP(F95,Coef!$C$2:$F$25,4)</f>
        <v>5</v>
      </c>
      <c r="M95" s="31">
        <f ca="1">VLOOKUP(E95,Coef!$C$4:$D$23,2)</f>
        <v>20</v>
      </c>
      <c r="N95" s="31">
        <f ca="1">MOD(VLOOKUP(G95,Coef!$C$2:$G$21,5)+MOD(D95+1,2)*15,20)</f>
        <v>2</v>
      </c>
      <c r="O95" s="31">
        <f ca="1">VLOOKUP(M95,Coef!$A$27:$B$46,2)</f>
        <v>8.01</v>
      </c>
      <c r="P95" s="31">
        <f ca="1">VLOOKUP(M95,Coef!$A$27:$C$46,3)+N95/10-0.1</f>
        <v>6.1000000000000005</v>
      </c>
      <c r="Q95" s="31">
        <f ca="1">IF(P95+0.1&lt;O95,P95+2,P95)</f>
        <v>8.1000000000000014</v>
      </c>
      <c r="R95" s="72">
        <f ca="1">L95*100000+I95</f>
        <v>541271</v>
      </c>
      <c r="S95" s="72">
        <f ca="1">Q95*1000000+J95</f>
        <v>8145623.0000000019</v>
      </c>
      <c r="T95" s="72">
        <f ca="1">IF(M95&lt;11,S95-10000000,S95)</f>
        <v>8145623.0000000019</v>
      </c>
      <c r="U95" s="72">
        <f ca="1">T95/(6366197.724*0.9996)</f>
        <v>1.2800234781116908</v>
      </c>
      <c r="V95" s="72">
        <f ca="1">(Coef!$J$9/(1+Coef!$J$8*(COS(U95))^2)^0.5)*Coef!$J$6</f>
        <v>6395262.7455157116</v>
      </c>
      <c r="W95" s="72">
        <f ca="1">6*D95-183</f>
        <v>-171</v>
      </c>
      <c r="X95" s="72">
        <f ca="1">(R95-500000)/V95</f>
        <v>6.4533705091223614E-3</v>
      </c>
      <c r="Y95" s="72">
        <f ca="1">SIN(2*U95)</f>
        <v>0.54931619972823365</v>
      </c>
      <c r="Z95" s="72">
        <f ca="1">Y95*(COS(U95))^2</f>
        <v>4.5149789336414718E-2</v>
      </c>
      <c r="AA95" s="72">
        <f ca="1">U95+(Y95/2)</f>
        <v>1.5546815779758076</v>
      </c>
      <c r="AB95" s="72">
        <f ca="1">(3*AA95+Z95)/4</f>
        <v>1.1772986308159592</v>
      </c>
      <c r="AC95" s="72">
        <f ca="1">(5*AB95+Z95*(COS(U95))^2)/3</f>
        <v>1.9634013792682969</v>
      </c>
      <c r="AD95" s="72">
        <f ca="1">Coef!$J$6*Coef!$J$9*(U95-(Coef!$J$10*AA95)+(Coef!$J$11*AB95)-(Coef!$J$12*AC95))</f>
        <v>8138402.0377905685</v>
      </c>
      <c r="AE95" s="72">
        <f ca="1">(T95-AD95)/V95</f>
        <v>1.1291111087650897E-3</v>
      </c>
      <c r="AF95" s="72">
        <f ca="1">((Coef!$J$8*X95^2)/2)*(COS(U95))^2</f>
        <v>1.1534638647268673E-8</v>
      </c>
      <c r="AG95" s="72">
        <f ca="1">X95*(1-(AF95/3))</f>
        <v>6.4533704843099289E-3</v>
      </c>
      <c r="AH95" s="72">
        <f ca="1">AE95*(1-AF95)+U95</f>
        <v>1.281152589207432</v>
      </c>
      <c r="AI95" s="72">
        <f ca="1">(EXP(AG95)-EXP(-AG95))/2</f>
        <v>6.4534152772375841E-3</v>
      </c>
      <c r="AJ95" s="72">
        <f ca="1">ATAN(AI95/COS(AH95))</f>
        <v>2.2591291728306314E-2</v>
      </c>
      <c r="AK95" s="72">
        <f ca="1">ATAN(COS(AJ95)*TAN(AH95))</f>
        <v>1.2810827286087854</v>
      </c>
      <c r="AL95" s="72">
        <f ca="1">U95+(1+Coef!$J$8*(COS(U95))^2-(3/2)*Coef!$J$8*SIN(U95)*COS(U95)*(AK95-U95))*(AK95-U95)</f>
        <v>1.2810833122520262</v>
      </c>
      <c r="AM95" s="33">
        <f t="shared" ca="1" si="22"/>
        <v>73.400666996681295</v>
      </c>
      <c r="AN95" s="33">
        <f t="shared" ca="1" si="23"/>
        <v>-169.70561433021925</v>
      </c>
      <c r="AO95" s="48" t="str">
        <f ca="1">D95&amp;" "&amp;IF(AM95&gt;0,"N","S")&amp;" "&amp;R95&amp;" "&amp;LEFT(S95,7)</f>
        <v>2 N 541271 8145623</v>
      </c>
    </row>
    <row r="96" spans="1:41">
      <c r="A96" s="30" t="s">
        <v>990</v>
      </c>
      <c r="B96" s="72" t="str">
        <f t="shared" si="24"/>
        <v>32KMH5361413301</v>
      </c>
      <c r="C96" s="72">
        <f t="array" aca="1" ref="C96" ca="1">MATCH(TRUE,ISERROR(VALUE(MID(B96,ROW(INDIRECT("1:"&amp;LEN(B96))),1))),0)</f>
        <v>3</v>
      </c>
      <c r="D96" s="72">
        <f t="shared" ca="1" si="25"/>
        <v>32</v>
      </c>
      <c r="E96" s="72" t="str">
        <f t="shared" ca="1" si="26"/>
        <v>K</v>
      </c>
      <c r="F96" s="72" t="str">
        <f t="shared" ca="1" si="27"/>
        <v>M</v>
      </c>
      <c r="G96" s="72" t="str">
        <f t="shared" ca="1" si="28"/>
        <v>H</v>
      </c>
      <c r="H96" s="72">
        <f t="shared" ca="1" si="29"/>
        <v>10</v>
      </c>
      <c r="I96" s="72">
        <f t="shared" ca="1" si="30"/>
        <v>53614</v>
      </c>
      <c r="J96" s="72">
        <f t="shared" ca="1" si="31"/>
        <v>13301</v>
      </c>
      <c r="K96" s="72">
        <f t="shared" ca="1" si="32"/>
        <v>188.80604746885038</v>
      </c>
      <c r="L96" s="72">
        <f ca="1">VLOOKUP(F96,Coef!$C$2:$F$25,4)</f>
        <v>4</v>
      </c>
      <c r="M96" s="31">
        <f ca="1">VLOOKUP(E96,Coef!$C$4:$D$23,2)</f>
        <v>8</v>
      </c>
      <c r="N96" s="31">
        <f ca="1">MOD(VLOOKUP(G96,Coef!$C$2:$G$21,5)+MOD(D96+1,2)*15,20)</f>
        <v>3</v>
      </c>
      <c r="O96" s="31">
        <f ca="1">VLOOKUP(M96,Coef!$A$27:$B$46,2)</f>
        <v>7.3299999999999992</v>
      </c>
      <c r="P96" s="31">
        <f ca="1">VLOOKUP(M96,Coef!$A$27:$C$46,3)+N96/10-0.1</f>
        <v>6.2</v>
      </c>
      <c r="Q96" s="31">
        <f ca="1">IF(P96+0.1&lt;O96,P96+2,P96)</f>
        <v>8.1999999999999993</v>
      </c>
      <c r="R96" s="72">
        <f ca="1">L96*100000+I96</f>
        <v>453614</v>
      </c>
      <c r="S96" s="72">
        <f ca="1">Q96*1000000+J96</f>
        <v>8213300.9999999991</v>
      </c>
      <c r="T96" s="72">
        <f ca="1">IF(M96&lt;11,S96-10000000,S96)</f>
        <v>-1786699.0000000009</v>
      </c>
      <c r="U96" s="72">
        <f ca="1">T96/(6366197.724*0.9996)</f>
        <v>-0.28076632914617833</v>
      </c>
      <c r="V96" s="72">
        <f ca="1">(Coef!$J$9/(1+Coef!$J$8*(COS(U96))^2)^0.5)*Coef!$J$6</f>
        <v>6377224.8852129476</v>
      </c>
      <c r="W96" s="72">
        <f ca="1">6*D96-183</f>
        <v>9</v>
      </c>
      <c r="X96" s="72">
        <f ca="1">(R96-500000)/V96</f>
        <v>-7.2736967622949187E-3</v>
      </c>
      <c r="Y96" s="72">
        <f ca="1">SIN(2*U96)</f>
        <v>-0.53248412609505358</v>
      </c>
      <c r="Z96" s="72">
        <f ca="1">Y96*(COS(U96))^2</f>
        <v>-0.49159999204006199</v>
      </c>
      <c r="AA96" s="72">
        <f ca="1">U96+(Y96/2)</f>
        <v>-0.54700839219370512</v>
      </c>
      <c r="AB96" s="72">
        <f ca="1">(3*AA96+Z96)/4</f>
        <v>-0.53315629215529436</v>
      </c>
      <c r="AC96" s="72">
        <f ca="1">(5*AB96+Z96*(COS(U96))^2)/3</f>
        <v>-1.0398788009311233</v>
      </c>
      <c r="AD96" s="72">
        <f ca="1">Coef!$J$6*Coef!$J$9*(U96-(Coef!$J$10*AA96)+(Coef!$J$11*AB96)-(Coef!$J$12*AC96))</f>
        <v>-1778528.5187936546</v>
      </c>
      <c r="AE96" s="72">
        <f ca="1">(T96-AD96)/V96</f>
        <v>-1.2811969710040225E-3</v>
      </c>
      <c r="AF96" s="72">
        <f ca="1">((Coef!$J$8*X96^2)/2)*(COS(U96))^2</f>
        <v>1.6459364263539927E-7</v>
      </c>
      <c r="AG96" s="72">
        <f ca="1">X96*(1-(AF96/3))</f>
        <v>-7.2736963632268363E-3</v>
      </c>
      <c r="AH96" s="72">
        <f ca="1">AE96*(1-AF96)+U96</f>
        <v>-0.2820475259063055</v>
      </c>
      <c r="AI96" s="72">
        <f ca="1">(EXP(AG96)-EXP(-AG96))/2</f>
        <v>-7.273760501225135E-3</v>
      </c>
      <c r="AJ96" s="72">
        <f ca="1">ATAN(AI96/COS(AH96))</f>
        <v>-7.5728428103353004E-3</v>
      </c>
      <c r="AK96" s="72">
        <f ca="1">ATAN(COS(AJ96)*TAN(AH96))</f>
        <v>-0.28203986063731623</v>
      </c>
      <c r="AL96" s="72">
        <f ca="1">U96+(1+Coef!$J$8*(COS(U96))^2-(3/2)*Coef!$J$8*SIN(U96)*COS(U96)*(AK96-U96))*(AK96-U96)</f>
        <v>-0.28204778023352778</v>
      </c>
      <c r="AM96" s="33">
        <f t="shared" ca="1" si="22"/>
        <v>-16.160147428414508</v>
      </c>
      <c r="AN96" s="33">
        <f t="shared" ca="1" si="23"/>
        <v>8.5661080680517987</v>
      </c>
      <c r="AO96" s="48" t="str">
        <f ca="1">D96&amp;" "&amp;IF(AM96&gt;0,"N","S")&amp;" "&amp;R96&amp;" "&amp;LEFT(S96,7)</f>
        <v>32 S 453614 8213301</v>
      </c>
    </row>
    <row r="97" spans="1:41">
      <c r="A97" s="30" t="s">
        <v>991</v>
      </c>
      <c r="B97" s="72" t="str">
        <f t="shared" si="24"/>
        <v>35DNG7652618109</v>
      </c>
      <c r="C97" s="72">
        <f t="array" aca="1" ref="C97" ca="1">MATCH(TRUE,ISERROR(VALUE(MID(B97,ROW(INDIRECT("1:"&amp;LEN(B97))),1))),0)</f>
        <v>3</v>
      </c>
      <c r="D97" s="72">
        <f t="shared" ca="1" si="25"/>
        <v>35</v>
      </c>
      <c r="E97" s="72" t="str">
        <f t="shared" ca="1" si="26"/>
        <v>D</v>
      </c>
      <c r="F97" s="72" t="str">
        <f t="shared" ca="1" si="27"/>
        <v>N</v>
      </c>
      <c r="G97" s="72" t="str">
        <f t="shared" ca="1" si="28"/>
        <v>G</v>
      </c>
      <c r="H97" s="72">
        <f t="shared" ca="1" si="29"/>
        <v>10</v>
      </c>
      <c r="I97" s="72">
        <f t="shared" ca="1" si="30"/>
        <v>76526</v>
      </c>
      <c r="J97" s="72">
        <f t="shared" ca="1" si="31"/>
        <v>18109</v>
      </c>
      <c r="K97" s="72">
        <f t="shared" ca="1" si="32"/>
        <v>206.80604746885038</v>
      </c>
      <c r="L97" s="72">
        <f ca="1">VLOOKUP(F97,Coef!$C$2:$F$25,4)</f>
        <v>5</v>
      </c>
      <c r="M97" s="31">
        <f ca="1">VLOOKUP(E97,Coef!$C$4:$D$23,2)</f>
        <v>2</v>
      </c>
      <c r="N97" s="31">
        <f ca="1">MOD(VLOOKUP(G97,Coef!$C$2:$G$21,5)+MOD(D97+1,2)*15,20)</f>
        <v>7</v>
      </c>
      <c r="O97" s="31">
        <f ca="1">VLOOKUP(M97,Coef!$A$27:$B$46,2)</f>
        <v>1.9900000000000002</v>
      </c>
      <c r="P97" s="31">
        <f ca="1">VLOOKUP(M97,Coef!$A$27:$C$46,3)+N97/10-0.1</f>
        <v>2.6</v>
      </c>
      <c r="Q97" s="31">
        <f ca="1">IF(P97+0.1&lt;O97,P97+2,P97)</f>
        <v>2.6</v>
      </c>
      <c r="R97" s="72">
        <f ca="1">L97*100000+I97</f>
        <v>576526</v>
      </c>
      <c r="S97" s="72">
        <f ca="1">Q97*1000000+J97</f>
        <v>2618109</v>
      </c>
      <c r="T97" s="72">
        <f ca="1">IF(M97&lt;11,S97-10000000,S97)</f>
        <v>-7381891</v>
      </c>
      <c r="U97" s="72">
        <f ca="1">T97/(6366197.724*0.9996)</f>
        <v>-1.1600087301930602</v>
      </c>
      <c r="V97" s="72">
        <f ca="1">(Coef!$J$9/(1+Coef!$J$8*(COS(U97))^2)^0.5)*Coef!$J$6</f>
        <v>6393599.0518078133</v>
      </c>
      <c r="W97" s="72">
        <f ca="1">6*D97-183</f>
        <v>27</v>
      </c>
      <c r="X97" s="72">
        <f ca="1">(R97-500000)/V97</f>
        <v>1.196915843172274E-2</v>
      </c>
      <c r="Y97" s="72">
        <f ca="1">SIN(2*U97)</f>
        <v>-0.73221955241999281</v>
      </c>
      <c r="Z97" s="72">
        <f ca="1">Y97*(COS(U97))^2</f>
        <v>-0.11676387951952538</v>
      </c>
      <c r="AA97" s="72">
        <f ca="1">U97+(Y97/2)</f>
        <v>-1.5261185064030567</v>
      </c>
      <c r="AB97" s="72">
        <f ca="1">(3*AA97+Z97)/4</f>
        <v>-1.1737798496821739</v>
      </c>
      <c r="AC97" s="72">
        <f ca="1">(5*AB97+Z97*(COS(U97))^2)/3</f>
        <v>-1.9625063594574128</v>
      </c>
      <c r="AD97" s="72">
        <f ca="1">Coef!$J$6*Coef!$J$9*(U97-(Coef!$J$10*AA97)+(Coef!$J$11*AB97)-(Coef!$J$12*AC97))</f>
        <v>-7371586.2579523269</v>
      </c>
      <c r="AE97" s="72">
        <f ca="1">(T97-AD97)/V97</f>
        <v>-1.6117279116461625E-3</v>
      </c>
      <c r="AF97" s="72">
        <f ca="1">((Coef!$J$8*X97^2)/2)*(COS(U97))^2</f>
        <v>7.6982479994914998E-8</v>
      </c>
      <c r="AG97" s="72">
        <f ca="1">X97*(1-(AF97/3))</f>
        <v>1.1969158124584239E-2</v>
      </c>
      <c r="AH97" s="72">
        <f ca="1">AE97*(1-AF97)+U97</f>
        <v>-1.1616204579806315</v>
      </c>
      <c r="AI97" s="72">
        <f ca="1">(EXP(AG97)-EXP(-AG97))/2</f>
        <v>1.1969443911718725E-2</v>
      </c>
      <c r="AJ97" s="72">
        <f ca="1">ATAN(AI97/COS(AH97))</f>
        <v>3.0075992071152982E-2</v>
      </c>
      <c r="AK97" s="72">
        <f ca="1">ATAN(COS(AJ97)*TAN(AH97))</f>
        <v>-1.1614553197933353</v>
      </c>
      <c r="AL97" s="72">
        <f ca="1">U97+(1+Coef!$J$8*(COS(U97))^2-(3/2)*Coef!$J$8*SIN(U97)*COS(U97)*(AK97-U97))*(AK97-U97)</f>
        <v>-1.1614568667247289</v>
      </c>
      <c r="AM97" s="33">
        <f t="shared" ca="1" si="22"/>
        <v>-66.546576549815498</v>
      </c>
      <c r="AN97" s="33">
        <f t="shared" ca="1" si="23"/>
        <v>28.723227410345995</v>
      </c>
      <c r="AO97" s="48" t="str">
        <f ca="1">D97&amp;" "&amp;IF(AM97&gt;0,"N","S")&amp;" "&amp;R97&amp;" "&amp;LEFT(S97,7)</f>
        <v>35 S 576526 2618109</v>
      </c>
    </row>
    <row r="98" spans="1:41">
      <c r="A98" s="30" t="s">
        <v>992</v>
      </c>
      <c r="B98" s="72" t="str">
        <f t="shared" si="24"/>
        <v>15FUE1273748641</v>
      </c>
      <c r="C98" s="72">
        <f t="array" aca="1" ref="C98" ca="1">MATCH(TRUE,ISERROR(VALUE(MID(B98,ROW(INDIRECT("1:"&amp;LEN(B98))),1))),0)</f>
        <v>3</v>
      </c>
      <c r="D98" s="72">
        <f t="shared" ca="1" si="25"/>
        <v>15</v>
      </c>
      <c r="E98" s="72" t="str">
        <f t="shared" ca="1" si="26"/>
        <v>F</v>
      </c>
      <c r="F98" s="72" t="str">
        <f t="shared" ca="1" si="27"/>
        <v>U</v>
      </c>
      <c r="G98" s="72" t="str">
        <f t="shared" ca="1" si="28"/>
        <v>E</v>
      </c>
      <c r="H98" s="72">
        <f t="shared" ca="1" si="29"/>
        <v>10</v>
      </c>
      <c r="I98" s="72">
        <f t="shared" ca="1" si="30"/>
        <v>12737</v>
      </c>
      <c r="J98" s="72">
        <f t="shared" ca="1" si="31"/>
        <v>48641</v>
      </c>
      <c r="K98" s="72">
        <f t="shared" ca="1" si="32"/>
        <v>86.80604746885038</v>
      </c>
      <c r="L98" s="72">
        <f ca="1">VLOOKUP(F98,Coef!$C$2:$F$25,4)</f>
        <v>3</v>
      </c>
      <c r="M98" s="31">
        <f ca="1">VLOOKUP(E98,Coef!$C$4:$D$23,2)</f>
        <v>4</v>
      </c>
      <c r="N98" s="31">
        <f ca="1">MOD(VLOOKUP(G98,Coef!$C$2:$G$21,5)+MOD(D98+1,2)*15,20)</f>
        <v>5</v>
      </c>
      <c r="O98" s="31">
        <f ca="1">VLOOKUP(M98,Coef!$A$27:$B$46,2)</f>
        <v>3.7700000000000005</v>
      </c>
      <c r="P98" s="31">
        <f ca="1">VLOOKUP(M98,Coef!$A$27:$C$46,3)+N98/10-0.1</f>
        <v>2.4</v>
      </c>
      <c r="Q98" s="31">
        <f ca="1">IF(P98+0.1&lt;O98,P98+2,P98)</f>
        <v>4.4000000000000004</v>
      </c>
      <c r="R98" s="72">
        <f ca="1">L98*100000+I98</f>
        <v>312737</v>
      </c>
      <c r="S98" s="72">
        <f ca="1">Q98*1000000+J98</f>
        <v>4448641</v>
      </c>
      <c r="T98" s="72">
        <f ca="1">IF(M98&lt;11,S98-10000000,S98)</f>
        <v>-5551359</v>
      </c>
      <c r="U98" s="72">
        <f ca="1">T98/(6366197.724*0.9996)</f>
        <v>-0.87235437429729268</v>
      </c>
      <c r="V98" s="72">
        <f ca="1">(Coef!$J$9/(1+Coef!$J$8*(COS(U98))^2)^0.5)*Coef!$J$6</f>
        <v>6388139.2041399935</v>
      </c>
      <c r="W98" s="72">
        <f ca="1">6*D98-183</f>
        <v>-93</v>
      </c>
      <c r="X98" s="72">
        <f ca="1">(R98-500000)/V98</f>
        <v>-2.9314170216992067E-2</v>
      </c>
      <c r="Y98" s="72">
        <f ca="1">SIN(2*U98)</f>
        <v>-0.98491531270236032</v>
      </c>
      <c r="Z98" s="72">
        <f ca="1">Y98*(COS(U98))^2</f>
        <v>-0.40724422752093903</v>
      </c>
      <c r="AA98" s="72">
        <f ca="1">U98+(Y98/2)</f>
        <v>-1.3648120306484728</v>
      </c>
      <c r="AB98" s="72">
        <f ca="1">(3*AA98+Z98)/4</f>
        <v>-1.1254200798665894</v>
      </c>
      <c r="AC98" s="72">
        <f ca="1">(5*AB98+Z98*(COS(U98))^2)/3</f>
        <v>-1.931829446535261</v>
      </c>
      <c r="AD98" s="72">
        <f ca="1">Coef!$J$6*Coef!$J$9*(U98-(Coef!$J$10*AA98)+(Coef!$J$11*AB98)-(Coef!$J$12*AC98))</f>
        <v>-5536654.2626165757</v>
      </c>
      <c r="AE98" s="72">
        <f ca="1">(T98-AD98)/V98</f>
        <v>-2.3018811759603691E-3</v>
      </c>
      <c r="AF98" s="72">
        <f ca="1">((Coef!$J$8*X98^2)/2)*(COS(U98))^2</f>
        <v>1.1973158459387496E-6</v>
      </c>
      <c r="AG98" s="72">
        <f ca="1">X98*(1-(AF98/3))</f>
        <v>-2.9314158517551897E-2</v>
      </c>
      <c r="AH98" s="72">
        <f ca="1">AE98*(1-AF98)+U98</f>
        <v>-0.87465625271717429</v>
      </c>
      <c r="AI98" s="72">
        <f ca="1">(EXP(AG98)-EXP(-AG98))/2</f>
        <v>-2.9318357071186352E-2</v>
      </c>
      <c r="AJ98" s="72">
        <f ca="1">ATAN(AI98/COS(AH98))</f>
        <v>-4.5688058383856978E-2</v>
      </c>
      <c r="AK98" s="72">
        <f ca="1">ATAN(COS(AJ98)*TAN(AH98))</f>
        <v>-0.87414246984810362</v>
      </c>
      <c r="AL98" s="72">
        <f ca="1">U98+(1+Coef!$J$8*(COS(U98))^2-(3/2)*Coef!$J$8*SIN(U98)*COS(U98)*(AK98-U98))*(AK98-U98)</f>
        <v>-0.87414743673978867</v>
      </c>
      <c r="AM98" s="33">
        <f t="shared" ca="1" si="22"/>
        <v>-50.084958797369012</v>
      </c>
      <c r="AN98" s="33">
        <f t="shared" ca="1" si="23"/>
        <v>-95.617732919542306</v>
      </c>
      <c r="AO98" s="48" t="str">
        <f ca="1">D98&amp;" "&amp;IF(AM98&gt;0,"N","S")&amp;" "&amp;R98&amp;" "&amp;LEFT(S98,7)</f>
        <v>15 S 312737 4448641</v>
      </c>
    </row>
    <row r="99" spans="1:41">
      <c r="A99" s="30" t="s">
        <v>993</v>
      </c>
      <c r="B99" s="72" t="str">
        <f t="shared" si="24"/>
        <v>15EUM6924323627</v>
      </c>
      <c r="C99" s="72">
        <f t="array" aca="1" ref="C99" ca="1">MATCH(TRUE,ISERROR(VALUE(MID(B99,ROW(INDIRECT("1:"&amp;LEN(B99))),1))),0)</f>
        <v>3</v>
      </c>
      <c r="D99" s="72">
        <f t="shared" ca="1" si="25"/>
        <v>15</v>
      </c>
      <c r="E99" s="72" t="str">
        <f t="shared" ca="1" si="26"/>
        <v>E</v>
      </c>
      <c r="F99" s="72" t="str">
        <f t="shared" ca="1" si="27"/>
        <v>U</v>
      </c>
      <c r="G99" s="72" t="str">
        <f t="shared" ca="1" si="28"/>
        <v>M</v>
      </c>
      <c r="H99" s="72">
        <f t="shared" ca="1" si="29"/>
        <v>10</v>
      </c>
      <c r="I99" s="72">
        <f t="shared" ca="1" si="30"/>
        <v>69243</v>
      </c>
      <c r="J99" s="72">
        <f t="shared" ca="1" si="31"/>
        <v>23627</v>
      </c>
      <c r="K99" s="72">
        <f t="shared" ca="1" si="32"/>
        <v>86.80604746885038</v>
      </c>
      <c r="L99" s="72">
        <f ca="1">VLOOKUP(F99,Coef!$C$2:$F$25,4)</f>
        <v>3</v>
      </c>
      <c r="M99" s="31">
        <f ca="1">VLOOKUP(E99,Coef!$C$4:$D$23,2)</f>
        <v>3</v>
      </c>
      <c r="N99" s="31">
        <f ca="1">MOD(VLOOKUP(G99,Coef!$C$2:$G$21,5)+MOD(D99+1,2)*15,20)</f>
        <v>12</v>
      </c>
      <c r="O99" s="31">
        <f ca="1">VLOOKUP(M99,Coef!$A$27:$B$46,2)</f>
        <v>2.8800000000000003</v>
      </c>
      <c r="P99" s="31">
        <f ca="1">VLOOKUP(M99,Coef!$A$27:$C$46,3)+N99/10-0.1</f>
        <v>3.1</v>
      </c>
      <c r="Q99" s="31">
        <f ca="1">IF(P99+0.1&lt;O99,P99+2,P99)</f>
        <v>3.1</v>
      </c>
      <c r="R99" s="72">
        <f ca="1">L99*100000+I99</f>
        <v>369243</v>
      </c>
      <c r="S99" s="72">
        <f ca="1">Q99*1000000+J99</f>
        <v>3123627</v>
      </c>
      <c r="T99" s="72">
        <f ca="1">IF(M99&lt;11,S99-10000000,S99)</f>
        <v>-6876373</v>
      </c>
      <c r="U99" s="72">
        <f ca="1">T99/(6366197.724*0.9996)</f>
        <v>-1.0805703731013969</v>
      </c>
      <c r="V99" s="72">
        <f ca="1">(Coef!$J$9/(1+Coef!$J$8*(COS(U99))^2)^0.5)*Coef!$J$6</f>
        <v>6392260.5919098211</v>
      </c>
      <c r="W99" s="72">
        <f ca="1">6*D99-183</f>
        <v>-93</v>
      </c>
      <c r="X99" s="72">
        <f ca="1">(R99-500000)/V99</f>
        <v>-2.0455517749931658E-2</v>
      </c>
      <c r="Y99" s="72">
        <f ca="1">SIN(2*U99)</f>
        <v>-0.83074900828480758</v>
      </c>
      <c r="Z99" s="72">
        <f ca="1">Y99*(COS(U99))^2</f>
        <v>-0.18415745693492203</v>
      </c>
      <c r="AA99" s="72">
        <f ca="1">U99+(Y99/2)</f>
        <v>-1.4959448772438007</v>
      </c>
      <c r="AB99" s="72">
        <f ca="1">(3*AA99+Z99)/4</f>
        <v>-1.1679980221665809</v>
      </c>
      <c r="AC99" s="72">
        <f ca="1">(5*AB99+Z99*(COS(U99))^2)/3</f>
        <v>-1.9602711581921246</v>
      </c>
      <c r="AD99" s="72">
        <f ca="1">Coef!$J$6*Coef!$J$9*(U99-(Coef!$J$10*AA99)+(Coef!$J$11*AB99)-(Coef!$J$12*AC99))</f>
        <v>-6864390.4829476466</v>
      </c>
      <c r="AE99" s="72">
        <f ca="1">(T99-AD99)/V99</f>
        <v>-1.8745351319873729E-3</v>
      </c>
      <c r="AF99" s="72">
        <f ca="1">((Coef!$J$8*X99^2)/2)*(COS(U99))^2</f>
        <v>3.1256324168646223E-7</v>
      </c>
      <c r="AG99" s="72">
        <f ca="1">X99*(1-(AF99/3))</f>
        <v>-2.0455515618717345E-2</v>
      </c>
      <c r="AH99" s="72">
        <f ca="1">AE99*(1-AF99)+U99</f>
        <v>-1.0824449076474736</v>
      </c>
      <c r="AI99" s="72">
        <f ca="1">(EXP(AG99)-EXP(-AG99))/2</f>
        <v>-2.0456942175717252E-2</v>
      </c>
      <c r="AJ99" s="72">
        <f ca="1">ATAN(AI99/COS(AH99))</f>
        <v>-4.3574747994805596E-2</v>
      </c>
      <c r="AK99" s="72">
        <f ca="1">ATAN(COS(AJ99)*TAN(AH99))</f>
        <v>-1.0820513239747376</v>
      </c>
      <c r="AL99" s="72">
        <f ca="1">U99+(1+Coef!$J$8*(COS(U99))^2-(3/2)*Coef!$J$8*SIN(U99)*COS(U99)*(AK99-U99))*(AK99-U99)</f>
        <v>-1.0820535272871552</v>
      </c>
      <c r="AM99" s="33">
        <f t="shared" ca="1" si="22"/>
        <v>-61.997100320797848</v>
      </c>
      <c r="AN99" s="33">
        <f t="shared" ca="1" si="23"/>
        <v>-95.496649153448502</v>
      </c>
      <c r="AO99" s="48" t="str">
        <f ca="1">D99&amp;" "&amp;IF(AM99&gt;0,"N","S")&amp;" "&amp;R99&amp;" "&amp;LEFT(S99,7)</f>
        <v>15 S 369243 3123627</v>
      </c>
    </row>
    <row r="100" spans="1:41">
      <c r="A100" s="30" t="s">
        <v>994</v>
      </c>
      <c r="B100" s="72" t="str">
        <f t="shared" si="24"/>
        <v>39WVV2852631339</v>
      </c>
      <c r="C100" s="72">
        <f t="array" aca="1" ref="C100" ca="1">MATCH(TRUE,ISERROR(VALUE(MID(B100,ROW(INDIRECT("1:"&amp;LEN(B100))),1))),0)</f>
        <v>3</v>
      </c>
      <c r="D100" s="72">
        <f t="shared" ca="1" si="25"/>
        <v>39</v>
      </c>
      <c r="E100" s="72" t="str">
        <f t="shared" ca="1" si="26"/>
        <v>W</v>
      </c>
      <c r="F100" s="72" t="str">
        <f t="shared" ca="1" si="27"/>
        <v>V</v>
      </c>
      <c r="G100" s="72" t="str">
        <f t="shared" ca="1" si="28"/>
        <v>V</v>
      </c>
      <c r="H100" s="72">
        <f t="shared" ca="1" si="29"/>
        <v>10</v>
      </c>
      <c r="I100" s="72">
        <f t="shared" ca="1" si="30"/>
        <v>28526</v>
      </c>
      <c r="J100" s="72">
        <f t="shared" ca="1" si="31"/>
        <v>31339</v>
      </c>
      <c r="K100" s="72">
        <f t="shared" ca="1" si="32"/>
        <v>230.80604746885038</v>
      </c>
      <c r="L100" s="72">
        <f ca="1">VLOOKUP(F100,Coef!$C$2:$F$25,4)</f>
        <v>4</v>
      </c>
      <c r="M100" s="31">
        <f ca="1">VLOOKUP(E100,Coef!$C$4:$D$23,2)</f>
        <v>19</v>
      </c>
      <c r="N100" s="31">
        <f ca="1">MOD(VLOOKUP(G100,Coef!$C$2:$G$21,5)+MOD(D100+1,2)*15,20)</f>
        <v>0</v>
      </c>
      <c r="O100" s="31">
        <f ca="1">VLOOKUP(M100,Coef!$A$27:$B$46,2)</f>
        <v>7.1199999999999992</v>
      </c>
      <c r="P100" s="31">
        <f ca="1">VLOOKUP(M100,Coef!$A$27:$C$46,3)+N100/10-0.1</f>
        <v>5.9</v>
      </c>
      <c r="Q100" s="31">
        <f ca="1">IF(P100+0.1&lt;O100,P100+2,P100)</f>
        <v>7.9</v>
      </c>
      <c r="R100" s="72">
        <f ca="1">L100*100000+I100</f>
        <v>428526</v>
      </c>
      <c r="S100" s="72">
        <f ca="1">Q100*1000000+J100</f>
        <v>7931339</v>
      </c>
      <c r="T100" s="72">
        <f ca="1">IF(M100&lt;11,S100-10000000,S100)</f>
        <v>7931339</v>
      </c>
      <c r="U100" s="72">
        <f ca="1">T100/(6366197.724*0.9996)</f>
        <v>1.2463503568558105</v>
      </c>
      <c r="V100" s="72">
        <f ca="1">(Coef!$J$9/(1+Coef!$J$8*(COS(U100))^2)^0.5)*Coef!$J$6</f>
        <v>6394844.2863131845</v>
      </c>
      <c r="W100" s="72">
        <f ca="1">6*D100-183</f>
        <v>51</v>
      </c>
      <c r="X100" s="72">
        <f ca="1">(R100-500000)/V100</f>
        <v>-1.1176816322639008E-2</v>
      </c>
      <c r="Y100" s="72">
        <f ca="1">SIN(2*U100)</f>
        <v>0.60430392568268321</v>
      </c>
      <c r="Z100" s="72">
        <f ca="1">Y100*(COS(U100))^2</f>
        <v>6.1411210284847487E-2</v>
      </c>
      <c r="AA100" s="72">
        <f ca="1">U100+(Y100/2)</f>
        <v>1.5485023196971521</v>
      </c>
      <c r="AB100" s="72">
        <f ca="1">(3*AA100+Z100)/4</f>
        <v>1.176729542344076</v>
      </c>
      <c r="AC100" s="72">
        <f ca="1">(5*AB100+Z100*(COS(U100))^2)/3</f>
        <v>1.9632961688134456</v>
      </c>
      <c r="AD100" s="72">
        <f ca="1">Coef!$J$6*Coef!$J$9*(U100-(Coef!$J$10*AA100)+(Coef!$J$11*AB100)-(Coef!$J$12*AC100))</f>
        <v>7923193.592243542</v>
      </c>
      <c r="AE100" s="72">
        <f ca="1">(T100-AD100)/V100</f>
        <v>1.2737460666386459E-3</v>
      </c>
      <c r="AF100" s="72">
        <f ca="1">((Coef!$J$8*X100^2)/2)*(COS(U100))^2</f>
        <v>4.2778538272586545E-8</v>
      </c>
      <c r="AG100" s="72">
        <f ca="1">X100*(1-(AF100/3))</f>
        <v>-1.1176816163263053E-2</v>
      </c>
      <c r="AH100" s="72">
        <f ca="1">AE100*(1-AF100)+U100</f>
        <v>1.2476241028679602</v>
      </c>
      <c r="AI100" s="72">
        <f ca="1">(EXP(AG100)-EXP(-AG100))/2</f>
        <v>-1.1177048868300843E-2</v>
      </c>
      <c r="AJ100" s="72">
        <f ca="1">ATAN(AI100/COS(AH100))</f>
        <v>-3.5180340262538717E-2</v>
      </c>
      <c r="AK100" s="72">
        <f ca="1">ATAN(COS(AJ100)*TAN(AH100))</f>
        <v>1.2474376668487976</v>
      </c>
      <c r="AL100" s="72">
        <f ca="1">U100+(1+Coef!$J$8*(COS(U100))^2-(3/2)*Coef!$J$8*SIN(U100)*COS(U100)*(AK100-U100))*(AK100-U100)</f>
        <v>1.2474384079234295</v>
      </c>
      <c r="AM100" s="33">
        <f t="shared" ca="1" si="22"/>
        <v>71.472955976531267</v>
      </c>
      <c r="AN100" s="33">
        <f t="shared" ca="1" si="23"/>
        <v>48.984314981122367</v>
      </c>
      <c r="AO100" s="48" t="str">
        <f ca="1">D100&amp;" "&amp;IF(AM100&gt;0,"N","S")&amp;" "&amp;R100&amp;" "&amp;LEFT(S100,7)</f>
        <v>39 N 428526 7931339</v>
      </c>
    </row>
    <row r="101" spans="1:41">
      <c r="A101" s="38" t="s">
        <v>995</v>
      </c>
      <c r="B101" s="72" t="str">
        <f t="shared" si="24"/>
        <v>31NCE6802318066</v>
      </c>
      <c r="C101" s="72">
        <f t="array" aca="1" ref="C101" ca="1">MATCH(TRUE,ISERROR(VALUE(MID(B101,ROW(INDIRECT("1:"&amp;LEN(B101))),1))),0)</f>
        <v>3</v>
      </c>
      <c r="D101" s="72">
        <f t="shared" ca="1" si="25"/>
        <v>31</v>
      </c>
      <c r="E101" s="72" t="str">
        <f t="shared" ca="1" si="26"/>
        <v>N</v>
      </c>
      <c r="F101" s="72" t="str">
        <f t="shared" ca="1" si="27"/>
        <v>C</v>
      </c>
      <c r="G101" s="72" t="str">
        <f t="shared" ca="1" si="28"/>
        <v>E</v>
      </c>
      <c r="H101" s="72">
        <f t="shared" ca="1" si="29"/>
        <v>10</v>
      </c>
      <c r="I101" s="72">
        <f t="shared" ca="1" si="30"/>
        <v>68023</v>
      </c>
      <c r="J101" s="72">
        <f t="shared" ca="1" si="31"/>
        <v>18066</v>
      </c>
      <c r="K101" s="72">
        <f t="shared" ca="1" si="32"/>
        <v>182.80604746885038</v>
      </c>
      <c r="L101" s="72">
        <f ca="1">VLOOKUP(F101,Coef!$C$2:$F$25,4)</f>
        <v>3</v>
      </c>
      <c r="M101" s="31">
        <f ca="1">VLOOKUP(E101,Coef!$C$4:$D$23,2)</f>
        <v>11</v>
      </c>
      <c r="N101" s="31">
        <f ca="1">MOD(VLOOKUP(G101,Coef!$C$2:$G$21,5)+MOD(D101+1,2)*15,20)</f>
        <v>5</v>
      </c>
      <c r="O101" s="31">
        <f ca="1">VLOOKUP(M101,Coef!$A$27:$B$46,2)</f>
        <v>0</v>
      </c>
      <c r="P101" s="31">
        <f ca="1">VLOOKUP(M101,Coef!$A$27:$C$46,3)+N101/10-0.1</f>
        <v>0.4</v>
      </c>
      <c r="Q101" s="31">
        <f ca="1">IF(P101+0.1&lt;O101,P101+2,P101)</f>
        <v>0.4</v>
      </c>
      <c r="R101" s="72">
        <f ca="1">L101*100000+I101</f>
        <v>368023</v>
      </c>
      <c r="S101" s="72">
        <f ca="1">Q101*1000000+J101</f>
        <v>418066</v>
      </c>
      <c r="T101" s="72">
        <f ca="1">IF(M101&lt;11,S101-10000000,S101)</f>
        <v>418066</v>
      </c>
      <c r="U101" s="72">
        <f ca="1">T101/(6366197.724*0.9996)</f>
        <v>6.5695932085273523E-2</v>
      </c>
      <c r="V101" s="72">
        <f ca="1">(Coef!$J$9/(1+Coef!$J$8*(COS(U101))^2)^0.5)*Coef!$J$6</f>
        <v>6375677.7185323928</v>
      </c>
      <c r="W101" s="72">
        <f ca="1">6*D101-183</f>
        <v>3</v>
      </c>
      <c r="X101" s="72">
        <f ca="1">(R101-500000)/V101</f>
        <v>-2.0700073910006164E-2</v>
      </c>
      <c r="Y101" s="72">
        <f ca="1">SIN(2*U101)</f>
        <v>0.13101413607764589</v>
      </c>
      <c r="Z101" s="72">
        <f ca="1">Y101*(COS(U101))^2</f>
        <v>0.13044949791682942</v>
      </c>
      <c r="AA101" s="72">
        <f ca="1">U101+(Y101/2)</f>
        <v>0.13120300012409647</v>
      </c>
      <c r="AB101" s="72">
        <f ca="1">(3*AA101+Z101)/4</f>
        <v>0.13101462457227969</v>
      </c>
      <c r="AC101" s="72">
        <f ca="1">(5*AB101+Z101*(COS(U101))^2)/3</f>
        <v>0.26165347202222417</v>
      </c>
      <c r="AD101" s="72">
        <f ca="1">Coef!$J$6*Coef!$J$9*(U101-(Coef!$J$10*AA101)+(Coef!$J$11*AB101)-(Coef!$J$12*AC101))</f>
        <v>416052.10991412826</v>
      </c>
      <c r="AE101" s="72">
        <f ca="1">(T101-AD101)/V101</f>
        <v>3.1587074735880987E-4</v>
      </c>
      <c r="AF101" s="72">
        <f ca="1">((Coef!$J$8*X101^2)/2)*(COS(U101))^2</f>
        <v>1.4376908832485843E-6</v>
      </c>
      <c r="AG101" s="72">
        <f ca="1">X101*(1-(AF101/3))</f>
        <v>-2.070006398990365E-2</v>
      </c>
      <c r="AH101" s="72">
        <f ca="1">AE101*(1-AF101)+U101</f>
        <v>6.6011802378507844E-2</v>
      </c>
      <c r="AI101" s="72">
        <f ca="1">(EXP(AG101)-EXP(-AG101))/2</f>
        <v>-2.0701542325785582E-2</v>
      </c>
      <c r="AJ101" s="72">
        <f ca="1">ATAN(AI101/COS(AH101))</f>
        <v>-2.0743752570193154E-2</v>
      </c>
      <c r="AK101" s="72">
        <f ca="1">ATAN(COS(AJ101)*TAN(AH101))</f>
        <v>6.5997641548823038E-2</v>
      </c>
      <c r="AL101" s="72">
        <f ca="1">U101+(1+Coef!$J$8*(COS(U101))^2-(3/2)*Coef!$J$8*SIN(U101)*COS(U101)*(AK101-U101))*(AK101-U101)</f>
        <v>6.5999666095172202E-2</v>
      </c>
      <c r="AM101" s="33">
        <f t="shared" ca="1" si="22"/>
        <v>3.7815023165260415</v>
      </c>
      <c r="AN101" s="33">
        <f t="shared" ca="1" si="23"/>
        <v>1.8114705264642783</v>
      </c>
      <c r="AO101" s="48" t="str">
        <f ca="1">D101&amp;" "&amp;IF(AM101&gt;0,"N","S")&amp;" "&amp;R101&amp;" "&amp;LEFT(S101,7)</f>
        <v>31 N 368023 418066</v>
      </c>
    </row>
    <row r="102" spans="1:41">
      <c r="A102" s="38" t="s">
        <v>996</v>
      </c>
      <c r="B102" s="72" t="str">
        <f t="shared" si="24"/>
        <v>41GNQ6981350056</v>
      </c>
      <c r="C102" s="72">
        <f t="array" aca="1" ref="C102" ca="1">MATCH(TRUE,ISERROR(VALUE(MID(B102,ROW(INDIRECT("1:"&amp;LEN(B102))),1))),0)</f>
        <v>3</v>
      </c>
      <c r="D102" s="72">
        <f t="shared" ca="1" si="25"/>
        <v>41</v>
      </c>
      <c r="E102" s="72" t="str">
        <f t="shared" ca="1" si="26"/>
        <v>G</v>
      </c>
      <c r="F102" s="72" t="str">
        <f t="shared" ca="1" si="27"/>
        <v>N</v>
      </c>
      <c r="G102" s="72" t="str">
        <f t="shared" ca="1" si="28"/>
        <v>Q</v>
      </c>
      <c r="H102" s="72">
        <f t="shared" ca="1" si="29"/>
        <v>10</v>
      </c>
      <c r="I102" s="72">
        <f t="shared" ca="1" si="30"/>
        <v>69813</v>
      </c>
      <c r="J102" s="72">
        <f t="shared" ca="1" si="31"/>
        <v>50056</v>
      </c>
      <c r="K102" s="72">
        <f t="shared" ca="1" si="32"/>
        <v>242.80604746885038</v>
      </c>
      <c r="L102" s="72">
        <f ca="1">VLOOKUP(F102,Coef!$C$2:$F$25,4)</f>
        <v>5</v>
      </c>
      <c r="M102" s="31">
        <f ca="1">VLOOKUP(E102,Coef!$C$4:$D$23,2)</f>
        <v>5</v>
      </c>
      <c r="N102" s="31">
        <f ca="1">MOD(VLOOKUP(G102,Coef!$C$2:$G$21,5)+MOD(D102+1,2)*15,20)</f>
        <v>15</v>
      </c>
      <c r="O102" s="31">
        <f ca="1">VLOOKUP(M102,Coef!$A$27:$B$46,2)</f>
        <v>4.66</v>
      </c>
      <c r="P102" s="31">
        <f ca="1">VLOOKUP(M102,Coef!$A$27:$C$46,3)+N102/10-0.1</f>
        <v>5.4</v>
      </c>
      <c r="Q102" s="31">
        <f ca="1">IF(P102+0.1&lt;O102,P102+2,P102)</f>
        <v>5.4</v>
      </c>
      <c r="R102" s="72">
        <f ca="1">L102*100000+I102</f>
        <v>569813</v>
      </c>
      <c r="S102" s="72">
        <f ca="1">Q102*1000000+J102</f>
        <v>5450056</v>
      </c>
      <c r="T102" s="72">
        <f ca="1">IF(M102&lt;11,S102-10000000,S102)</f>
        <v>-4549944</v>
      </c>
      <c r="U102" s="72">
        <f ca="1">T102/(6366197.724*0.9996)</f>
        <v>-0.71498952800705573</v>
      </c>
      <c r="V102" s="72">
        <f ca="1">(Coef!$J$9/(1+Coef!$J$8*(COS(U102))^2)^0.5)*Coef!$J$6</f>
        <v>6384778.155757932</v>
      </c>
      <c r="W102" s="72">
        <f ca="1">6*D102-183</f>
        <v>63</v>
      </c>
      <c r="X102" s="72">
        <f ca="1">(R102-500000)/V102</f>
        <v>1.0934287503323998E-2</v>
      </c>
      <c r="Y102" s="72">
        <f ca="1">SIN(2*U102)</f>
        <v>-0.99010162101685051</v>
      </c>
      <c r="Z102" s="72">
        <f ca="1">Y102*(COS(U102))^2</f>
        <v>-0.56453235144549785</v>
      </c>
      <c r="AA102" s="72">
        <f ca="1">U102+(Y102/2)</f>
        <v>-1.210040338515481</v>
      </c>
      <c r="AB102" s="72">
        <f ca="1">(3*AA102+Z102)/4</f>
        <v>-1.0486633417479854</v>
      </c>
      <c r="AC102" s="72">
        <f ca="1">(5*AB102+Z102*(COS(U102))^2)/3</f>
        <v>-1.855066534482843</v>
      </c>
      <c r="AD102" s="72">
        <f ca="1">Coef!$J$6*Coef!$J$9*(U102-(Coef!$J$10*AA102)+(Coef!$J$11*AB102)-(Coef!$J$12*AC102))</f>
        <v>-4534969.6769913565</v>
      </c>
      <c r="AE102" s="72">
        <f ca="1">(T102-AD102)/V102</f>
        <v>-2.3453161007856308E-3</v>
      </c>
      <c r="AF102" s="72">
        <f ca="1">((Coef!$J$8*X102^2)/2)*(COS(U102))^2</f>
        <v>2.2971402595381291E-7</v>
      </c>
      <c r="AG102" s="72">
        <f ca="1">X102*(1-(AF102/3))</f>
        <v>1.0934286666070931E-2</v>
      </c>
      <c r="AH102" s="72">
        <f ca="1">AE102*(1-AF102)+U102</f>
        <v>-0.71733484356908939</v>
      </c>
      <c r="AI102" s="72">
        <f ca="1">(EXP(AG102)-EXP(-AG102))/2</f>
        <v>1.0934504548753055E-2</v>
      </c>
      <c r="AJ102" s="72">
        <f ca="1">ATAN(AI102/COS(AH102))</f>
        <v>1.45094366942817E-2</v>
      </c>
      <c r="AK102" s="72">
        <f ca="1">ATAN(COS(AJ102)*TAN(AH102))</f>
        <v>-0.71728269805890144</v>
      </c>
      <c r="AL102" s="72">
        <f ca="1">U102+(1+Coef!$J$8*(COS(U102))^2-(3/2)*Coef!$J$8*SIN(U102)*COS(U102)*(AK102-U102))*(AK102-U102)</f>
        <v>-0.71729148370720741</v>
      </c>
      <c r="AM102" s="33">
        <f t="shared" ca="1" si="22"/>
        <v>-41.097774697099837</v>
      </c>
      <c r="AN102" s="33">
        <f t="shared" ca="1" si="23"/>
        <v>63.831329485694589</v>
      </c>
      <c r="AO102" s="48" t="str">
        <f ca="1">D102&amp;" "&amp;IF(AM102&gt;0,"N","S")&amp;" "&amp;R102&amp;" "&amp;LEFT(S102,7)</f>
        <v>41 S 569813 5450056</v>
      </c>
    </row>
    <row r="103" spans="1:41">
      <c r="A103" s="38" t="s">
        <v>997</v>
      </c>
      <c r="B103" s="72" t="str">
        <f t="shared" si="24"/>
        <v>54EUR7398181134</v>
      </c>
      <c r="C103" s="72">
        <f t="array" aca="1" ref="C103" ca="1">MATCH(TRUE,ISERROR(VALUE(MID(B103,ROW(INDIRECT("1:"&amp;LEN(B103))),1))),0)</f>
        <v>3</v>
      </c>
      <c r="D103" s="72">
        <f t="shared" ca="1" si="25"/>
        <v>54</v>
      </c>
      <c r="E103" s="72" t="str">
        <f t="shared" ca="1" si="26"/>
        <v>E</v>
      </c>
      <c r="F103" s="72" t="str">
        <f t="shared" ca="1" si="27"/>
        <v>U</v>
      </c>
      <c r="G103" s="72" t="str">
        <f t="shared" ca="1" si="28"/>
        <v>R</v>
      </c>
      <c r="H103" s="72">
        <f t="shared" ca="1" si="29"/>
        <v>10</v>
      </c>
      <c r="I103" s="72">
        <f t="shared" ca="1" si="30"/>
        <v>73981</v>
      </c>
      <c r="J103" s="72">
        <f t="shared" ca="1" si="31"/>
        <v>81134</v>
      </c>
      <c r="K103" s="72">
        <f t="shared" ca="1" si="32"/>
        <v>320.80604746885035</v>
      </c>
      <c r="L103" s="72">
        <f ca="1">VLOOKUP(F103,Coef!$C$2:$F$25,4)</f>
        <v>3</v>
      </c>
      <c r="M103" s="31">
        <f ca="1">VLOOKUP(E103,Coef!$C$4:$D$23,2)</f>
        <v>3</v>
      </c>
      <c r="N103" s="31">
        <f ca="1">MOD(VLOOKUP(G103,Coef!$C$2:$G$21,5)+MOD(D103+1,2)*15,20)</f>
        <v>11</v>
      </c>
      <c r="O103" s="31">
        <f ca="1">VLOOKUP(M103,Coef!$A$27:$B$46,2)</f>
        <v>2.8800000000000003</v>
      </c>
      <c r="P103" s="31">
        <f ca="1">VLOOKUP(M103,Coef!$A$27:$C$46,3)+N103/10-0.1</f>
        <v>3</v>
      </c>
      <c r="Q103" s="31">
        <f ca="1">IF(P103+0.1&lt;O103,P103+2,P103)</f>
        <v>3</v>
      </c>
      <c r="R103" s="72">
        <f ca="1">L103*100000+I103</f>
        <v>373981</v>
      </c>
      <c r="S103" s="72">
        <f ca="1">Q103*1000000+J103</f>
        <v>3081134</v>
      </c>
      <c r="T103" s="72">
        <f ca="1">IF(M103&lt;11,S103-10000000,S103)</f>
        <v>-6918866</v>
      </c>
      <c r="U103" s="72">
        <f ca="1">T103/(6366197.724*0.9996)</f>
        <v>-1.087247828914832</v>
      </c>
      <c r="V103" s="72">
        <f ca="1">(Coef!$J$9/(1+Coef!$J$8*(COS(U103))^2)^0.5)*Coef!$J$6</f>
        <v>6392379.3699379126</v>
      </c>
      <c r="W103" s="72">
        <f ca="1">6*D103-183</f>
        <v>141</v>
      </c>
      <c r="X103" s="72">
        <f ca="1">(R103-500000)/V103</f>
        <v>-1.9713942603694998E-2</v>
      </c>
      <c r="Y103" s="72">
        <f ca="1">SIN(2*U103)</f>
        <v>-0.82324117287533649</v>
      </c>
      <c r="Z103" s="72">
        <f ca="1">Y103*(COS(U103))^2</f>
        <v>-0.17794695788898751</v>
      </c>
      <c r="AA103" s="72">
        <f ca="1">U103+(Y103/2)</f>
        <v>-1.4988684153525003</v>
      </c>
      <c r="AB103" s="72">
        <f ca="1">(3*AA103+Z103)/4</f>
        <v>-1.1686380509866219</v>
      </c>
      <c r="AC103" s="72">
        <f ca="1">(5*AB103+Z103*(COS(U103))^2)/3</f>
        <v>-1.9605514067099274</v>
      </c>
      <c r="AD103" s="72">
        <f ca="1">Coef!$J$6*Coef!$J$9*(U103-(Coef!$J$10*AA103)+(Coef!$J$11*AB103)-(Coef!$J$12*AC103))</f>
        <v>-6907012.0360391131</v>
      </c>
      <c r="AE103" s="72">
        <f ca="1">(T103-AD103)/V103</f>
        <v>-1.8543899344638031E-3</v>
      </c>
      <c r="AF103" s="72">
        <f ca="1">((Coef!$J$8*X103^2)/2)*(COS(U103))^2</f>
        <v>2.8307918252784532E-7</v>
      </c>
      <c r="AG103" s="72">
        <f ca="1">X103*(1-(AF103/3))</f>
        <v>-1.9713940743492746E-2</v>
      </c>
      <c r="AH103" s="72">
        <f ca="1">AE103*(1-AF103)+U103</f>
        <v>-1.0891022183243566</v>
      </c>
      <c r="AI103" s="72">
        <f ca="1">(EXP(AG103)-EXP(-AG103))/2</f>
        <v>-1.971521770418605E-2</v>
      </c>
      <c r="AJ103" s="72">
        <f ca="1">ATAN(AI103/COS(AH103))</f>
        <v>-4.2529958631586789E-2</v>
      </c>
      <c r="AK103" s="72">
        <f ca="1">ATAN(COS(AJ103)*TAN(AH103))</f>
        <v>-1.0887306959781093</v>
      </c>
      <c r="AL103" s="72">
        <f ca="1">U103+(1+Coef!$J$8*(COS(U103))^2-(3/2)*Coef!$J$8*SIN(U103)*COS(U103)*(AK103-U103))*(AK103-U103)</f>
        <v>-1.0887328470241979</v>
      </c>
      <c r="AM103" s="33">
        <f t="shared" ca="1" si="22"/>
        <v>-62.379797151748832</v>
      </c>
      <c r="AN103" s="33">
        <f t="shared" ca="1" si="23"/>
        <v>138.56321286754408</v>
      </c>
      <c r="AO103" s="48" t="str">
        <f ca="1">D103&amp;" "&amp;IF(AM103&gt;0,"N","S")&amp;" "&amp;R103&amp;" "&amp;LEFT(S103,7)</f>
        <v>54 S 373981 3081134</v>
      </c>
    </row>
    <row r="104" spans="1:41">
      <c r="A104" s="38" t="s">
        <v>998</v>
      </c>
      <c r="B104" s="72" t="str">
        <f t="shared" si="24"/>
        <v>57WVU1909017059</v>
      </c>
      <c r="C104" s="72">
        <f t="array" aca="1" ref="C104" ca="1">MATCH(TRUE,ISERROR(VALUE(MID(B104,ROW(INDIRECT("1:"&amp;LEN(B104))),1))),0)</f>
        <v>3</v>
      </c>
      <c r="D104" s="72">
        <f t="shared" ca="1" si="25"/>
        <v>57</v>
      </c>
      <c r="E104" s="72" t="str">
        <f t="shared" ca="1" si="26"/>
        <v>W</v>
      </c>
      <c r="F104" s="72" t="str">
        <f t="shared" ca="1" si="27"/>
        <v>V</v>
      </c>
      <c r="G104" s="72" t="str">
        <f t="shared" ca="1" si="28"/>
        <v>U</v>
      </c>
      <c r="H104" s="72">
        <f t="shared" ca="1" si="29"/>
        <v>10</v>
      </c>
      <c r="I104" s="72">
        <f t="shared" ca="1" si="30"/>
        <v>19090</v>
      </c>
      <c r="J104" s="72">
        <f t="shared" ca="1" si="31"/>
        <v>17059</v>
      </c>
      <c r="K104" s="72">
        <f t="shared" ca="1" si="32"/>
        <v>338.80604746885035</v>
      </c>
      <c r="L104" s="72">
        <f ca="1">VLOOKUP(F104,Coef!$C$2:$F$25,4)</f>
        <v>4</v>
      </c>
      <c r="M104" s="31">
        <f ca="1">VLOOKUP(E104,Coef!$C$4:$D$23,2)</f>
        <v>19</v>
      </c>
      <c r="N104" s="31">
        <f ca="1">MOD(VLOOKUP(G104,Coef!$C$2:$G$21,5)+MOD(D104+1,2)*15,20)</f>
        <v>19</v>
      </c>
      <c r="O104" s="31">
        <f ca="1">VLOOKUP(M104,Coef!$A$27:$B$46,2)</f>
        <v>7.1199999999999992</v>
      </c>
      <c r="P104" s="31">
        <f ca="1">VLOOKUP(M104,Coef!$A$27:$C$46,3)+N104/10-0.1</f>
        <v>7.8000000000000007</v>
      </c>
      <c r="Q104" s="31">
        <f ca="1">IF(P104+0.1&lt;O104,P104+2,P104)</f>
        <v>7.8000000000000007</v>
      </c>
      <c r="R104" s="72">
        <f ca="1">L104*100000+I104</f>
        <v>419090</v>
      </c>
      <c r="S104" s="72">
        <f ca="1">Q104*1000000+J104</f>
        <v>7817059.0000000009</v>
      </c>
      <c r="T104" s="72">
        <f ca="1">IF(M104&lt;11,S104-10000000,S104)</f>
        <v>7817059.0000000009</v>
      </c>
      <c r="U104" s="72">
        <f ca="1">T104/(6366197.724*0.9996)</f>
        <v>1.2283921131366249</v>
      </c>
      <c r="V104" s="72">
        <f ca="1">(Coef!$J$9/(1+Coef!$J$8*(COS(U104))^2)^0.5)*Coef!$J$6</f>
        <v>6394605.1223155884</v>
      </c>
      <c r="W104" s="72">
        <f ca="1">6*D104-183</f>
        <v>159</v>
      </c>
      <c r="X104" s="72">
        <f ca="1">(R104-500000)/V104</f>
        <v>-1.2652853218042211E-2</v>
      </c>
      <c r="Y104" s="72">
        <f ca="1">SIN(2*U104)</f>
        <v>0.63252464237274342</v>
      </c>
      <c r="Z104" s="72">
        <f ca="1">Y104*(COS(U104))^2</f>
        <v>7.1304428376742071E-2</v>
      </c>
      <c r="AA104" s="72">
        <f ca="1">U104+(Y104/2)</f>
        <v>1.5446544343229967</v>
      </c>
      <c r="AB104" s="72">
        <f ca="1">(3*AA104+Z104)/4</f>
        <v>1.1763169328364329</v>
      </c>
      <c r="AC104" s="72">
        <f ca="1">(5*AB104+Z104*(COS(U104))^2)/3</f>
        <v>1.9632076013293889</v>
      </c>
      <c r="AD104" s="72">
        <f ca="1">Coef!$J$6*Coef!$J$9*(U104-(Coef!$J$10*AA104)+(Coef!$J$11*AB104)-(Coef!$J$12*AC104))</f>
        <v>7808438.4078947138</v>
      </c>
      <c r="AE104" s="72">
        <f ca="1">(T104-AD104)/V104</f>
        <v>1.3481039001459834E-3</v>
      </c>
      <c r="AF104" s="72">
        <f ca="1">((Coef!$J$8*X104^2)/2)*(COS(U104))^2</f>
        <v>6.0815385615926465E-8</v>
      </c>
      <c r="AG104" s="72">
        <f ca="1">X104*(1-(AF104/3))</f>
        <v>-1.2652852961546161E-2</v>
      </c>
      <c r="AH104" s="72">
        <f ca="1">AE104*(1-AF104)+U104</f>
        <v>1.2297402169547853</v>
      </c>
      <c r="AI104" s="72">
        <f ca="1">(EXP(AG104)-EXP(-AG104))/2</f>
        <v>-1.2653190573340023E-2</v>
      </c>
      <c r="AJ104" s="72">
        <f ca="1">ATAN(AI104/COS(AH104))</f>
        <v>-3.7811119507311995E-2</v>
      </c>
      <c r="AK104" s="72">
        <f ca="1">ATAN(COS(AJ104)*TAN(AH104))</f>
        <v>1.2295147708437544</v>
      </c>
      <c r="AL104" s="72">
        <f ca="1">U104+(1+Coef!$J$8*(COS(U104))^2-(3/2)*Coef!$J$8*SIN(U104)*COS(U104)*(AK104-U104))*(AK104-U104)</f>
        <v>1.2295156197451316</v>
      </c>
      <c r="AM104" s="33">
        <f t="shared" ca="1" si="22"/>
        <v>70.446055856807831</v>
      </c>
      <c r="AN104" s="33">
        <f t="shared" ca="1" si="23"/>
        <v>156.83358243356625</v>
      </c>
      <c r="AO104" s="48" t="str">
        <f ca="1">D104&amp;" "&amp;IF(AM104&gt;0,"N","S")&amp;" "&amp;R104&amp;" "&amp;LEFT(S104,7)</f>
        <v>57 N 419090 7817059</v>
      </c>
    </row>
    <row r="105" spans="1:41">
      <c r="A105" s="38" t="s">
        <v>999</v>
      </c>
      <c r="B105" s="72" t="str">
        <f t="shared" si="24"/>
        <v>29RQL2008138370</v>
      </c>
      <c r="C105" s="72">
        <f t="array" aca="1" ref="C105" ca="1">MATCH(TRUE,ISERROR(VALUE(MID(B105,ROW(INDIRECT("1:"&amp;LEN(B105))),1))),0)</f>
        <v>3</v>
      </c>
      <c r="D105" s="72">
        <f t="shared" ca="1" si="25"/>
        <v>29</v>
      </c>
      <c r="E105" s="72" t="str">
        <f t="shared" ca="1" si="26"/>
        <v>R</v>
      </c>
      <c r="F105" s="72" t="str">
        <f t="shared" ca="1" si="27"/>
        <v>Q</v>
      </c>
      <c r="G105" s="72" t="str">
        <f t="shared" ca="1" si="28"/>
        <v>L</v>
      </c>
      <c r="H105" s="72">
        <f t="shared" ca="1" si="29"/>
        <v>10</v>
      </c>
      <c r="I105" s="72">
        <f t="shared" ca="1" si="30"/>
        <v>20081</v>
      </c>
      <c r="J105" s="72">
        <f t="shared" ca="1" si="31"/>
        <v>38370</v>
      </c>
      <c r="K105" s="72">
        <f t="shared" ca="1" si="32"/>
        <v>170.80604746885038</v>
      </c>
      <c r="L105" s="72">
        <f ca="1">VLOOKUP(F105,Coef!$C$2:$F$25,4)</f>
        <v>7</v>
      </c>
      <c r="M105" s="31">
        <f ca="1">VLOOKUP(E105,Coef!$C$4:$D$23,2)</f>
        <v>14</v>
      </c>
      <c r="N105" s="31">
        <f ca="1">MOD(VLOOKUP(G105,Coef!$C$2:$G$21,5)+MOD(D105+1,2)*15,20)</f>
        <v>11</v>
      </c>
      <c r="O105" s="31">
        <f ca="1">VLOOKUP(M105,Coef!$A$27:$B$46,2)</f>
        <v>2.67</v>
      </c>
      <c r="P105" s="31">
        <f ca="1">VLOOKUP(M105,Coef!$A$27:$C$46,3)+N105/10-0.1</f>
        <v>3</v>
      </c>
      <c r="Q105" s="31">
        <f ca="1">IF(P105+0.1&lt;O105,P105+2,P105)</f>
        <v>3</v>
      </c>
      <c r="R105" s="72">
        <f ca="1">L105*100000+I105</f>
        <v>720081</v>
      </c>
      <c r="S105" s="72">
        <f ca="1">Q105*1000000+J105</f>
        <v>3038370</v>
      </c>
      <c r="T105" s="72">
        <f ca="1">IF(M105&lt;11,S105-10000000,S105)</f>
        <v>3038370</v>
      </c>
      <c r="U105" s="72">
        <f ca="1">T105/(6366197.724*0.9996)</f>
        <v>0.47745702633060932</v>
      </c>
      <c r="V105" s="72">
        <f ca="1">(Coef!$J$9/(1+Coef!$J$8*(COS(U105))^2)^0.5)*Coef!$J$6</f>
        <v>6380096.756946614</v>
      </c>
      <c r="W105" s="72">
        <f ca="1">6*D105-183</f>
        <v>-9</v>
      </c>
      <c r="X105" s="72">
        <f ca="1">(R105-500000)/V105</f>
        <v>3.4494931406859469E-2</v>
      </c>
      <c r="Y105" s="72">
        <f ca="1">SIN(2*U105)</f>
        <v>0.81626409349511708</v>
      </c>
      <c r="Z105" s="72">
        <f ca="1">Y105*(COS(U105))^2</f>
        <v>0.64390132498438868</v>
      </c>
      <c r="AA105" s="72">
        <f ca="1">U105+(Y105/2)</f>
        <v>0.88558907307816792</v>
      </c>
      <c r="AB105" s="72">
        <f ca="1">(3*AA105+Z105)/4</f>
        <v>0.82516713605472314</v>
      </c>
      <c r="AC105" s="72">
        <f ca="1">(5*AB105+Z105*(COS(U105))^2)/3</f>
        <v>1.5445901507968391</v>
      </c>
      <c r="AD105" s="72">
        <f ca="1">Coef!$J$6*Coef!$J$9*(U105-(Coef!$J$10*AA105)+(Coef!$J$11*AB105)-(Coef!$J$12*AC105))</f>
        <v>3025896.6894425708</v>
      </c>
      <c r="AE105" s="72">
        <f ca="1">(T105-AD105)/V105</f>
        <v>1.9550347012916914E-3</v>
      </c>
      <c r="AF105" s="72">
        <f ca="1">((Coef!$J$8*X105^2)/2)*(COS(U105))^2</f>
        <v>3.1629816282537023E-6</v>
      </c>
      <c r="AG105" s="72">
        <f ca="1">X105*(1-(AF105/3))</f>
        <v>3.4494895037914697E-2</v>
      </c>
      <c r="AH105" s="72">
        <f ca="1">AE105*(1-AF105)+U105</f>
        <v>0.47941205484816218</v>
      </c>
      <c r="AI105" s="72">
        <f ca="1">(EXP(AG105)-EXP(-AG105))/2</f>
        <v>3.4501736344783818E-2</v>
      </c>
      <c r="AJ105" s="72">
        <f ca="1">ATAN(AI105/COS(AH105))</f>
        <v>3.8865855151673047E-2</v>
      </c>
      <c r="AK105" s="72">
        <f ca="1">ATAN(COS(AJ105)*TAN(AH105))</f>
        <v>0.47910294057431935</v>
      </c>
      <c r="AL105" s="72">
        <f ca="1">U105+(1+Coef!$J$8*(COS(U105))^2-(3/2)*Coef!$J$8*SIN(U105)*COS(U105)*(AK105-U105))*(AK105-U105)</f>
        <v>0.47911167970423973</v>
      </c>
      <c r="AM105" s="33">
        <f t="shared" ca="1" si="22"/>
        <v>27.45107716247664</v>
      </c>
      <c r="AN105" s="33">
        <f t="shared" ca="1" si="23"/>
        <v>-6.7731505326423465</v>
      </c>
      <c r="AO105" s="48" t="str">
        <f ca="1">D105&amp;" "&amp;IF(AM105&gt;0,"N","S")&amp;" "&amp;R105&amp;" "&amp;LEFT(S105,7)</f>
        <v>29 N 720081 3038370</v>
      </c>
    </row>
    <row r="106" spans="1:41">
      <c r="A106" s="38" t="s">
        <v>1000</v>
      </c>
      <c r="B106" s="72" t="str">
        <f t="shared" si="24"/>
        <v>32UKA8706020286</v>
      </c>
      <c r="C106" s="72">
        <f t="array" aca="1" ref="C106" ca="1">MATCH(TRUE,ISERROR(VALUE(MID(B106,ROW(INDIRECT("1:"&amp;LEN(B106))),1))),0)</f>
        <v>3</v>
      </c>
      <c r="D106" s="72">
        <f t="shared" ca="1" si="25"/>
        <v>32</v>
      </c>
      <c r="E106" s="72" t="str">
        <f t="shared" ca="1" si="26"/>
        <v>U</v>
      </c>
      <c r="F106" s="72" t="str">
        <f t="shared" ca="1" si="27"/>
        <v>K</v>
      </c>
      <c r="G106" s="72" t="str">
        <f t="shared" ca="1" si="28"/>
        <v>A</v>
      </c>
      <c r="H106" s="72">
        <f t="shared" ca="1" si="29"/>
        <v>10</v>
      </c>
      <c r="I106" s="72">
        <f t="shared" ca="1" si="30"/>
        <v>87060</v>
      </c>
      <c r="J106" s="72">
        <f t="shared" ca="1" si="31"/>
        <v>20286</v>
      </c>
      <c r="K106" s="72">
        <f t="shared" ca="1" si="32"/>
        <v>188.80604746885038</v>
      </c>
      <c r="L106" s="72">
        <f ca="1">VLOOKUP(F106,Coef!$C$2:$F$25,4)</f>
        <v>2</v>
      </c>
      <c r="M106" s="31">
        <f ca="1">VLOOKUP(E106,Coef!$C$4:$D$23,2)</f>
        <v>17</v>
      </c>
      <c r="N106" s="31">
        <f ca="1">MOD(VLOOKUP(G106,Coef!$C$2:$G$21,5)+MOD(D106+1,2)*15,20)</f>
        <v>16</v>
      </c>
      <c r="O106" s="31">
        <f ca="1">VLOOKUP(M106,Coef!$A$27:$B$46,2)</f>
        <v>5.34</v>
      </c>
      <c r="P106" s="31">
        <f ca="1">VLOOKUP(M106,Coef!$A$27:$C$46,3)+N106/10-0.1</f>
        <v>5.5</v>
      </c>
      <c r="Q106" s="31">
        <f ca="1">IF(P106+0.1&lt;O106,P106+2,P106)</f>
        <v>5.5</v>
      </c>
      <c r="R106" s="72">
        <f ca="1">L106*100000+I106</f>
        <v>287060</v>
      </c>
      <c r="S106" s="72">
        <f ca="1">Q106*1000000+J106</f>
        <v>5520286</v>
      </c>
      <c r="T106" s="72">
        <f ca="1">IF(M106&lt;11,S106-10000000,S106)</f>
        <v>5520286</v>
      </c>
      <c r="U106" s="72">
        <f ca="1">T106/(6366197.724*0.9996)</f>
        <v>0.86747148571585886</v>
      </c>
      <c r="V106" s="72">
        <f ca="1">(Coef!$J$9/(1+Coef!$J$8*(COS(U106))^2)^0.5)*Coef!$J$6</f>
        <v>6388035.8818629216</v>
      </c>
      <c r="W106" s="72">
        <f ca="1">6*D106-183</f>
        <v>9</v>
      </c>
      <c r="X106" s="72">
        <f ca="1">(R106-500000)/V106</f>
        <v>-3.3334189716213838E-2</v>
      </c>
      <c r="Y106" s="72">
        <f ca="1">SIN(2*U106)</f>
        <v>0.98655816177441635</v>
      </c>
      <c r="Z106" s="72">
        <f ca="1">Y106*(COS(U106))^2</f>
        <v>0.41267209673287725</v>
      </c>
      <c r="AA106" s="72">
        <f ca="1">U106+(Y106/2)</f>
        <v>1.360750566603067</v>
      </c>
      <c r="AB106" s="72">
        <f ca="1">(3*AA106+Z106)/4</f>
        <v>1.1237309491355196</v>
      </c>
      <c r="AC106" s="72">
        <f ca="1">(5*AB106+Z106*(COS(U106))^2)/3</f>
        <v>1.9304244386654883</v>
      </c>
      <c r="AD106" s="72">
        <f ca="1">Coef!$J$6*Coef!$J$9*(U106-(Coef!$J$10*AA106)+(Coef!$J$11*AB106)-(Coef!$J$12*AC106))</f>
        <v>5505549.1265443088</v>
      </c>
      <c r="AE106" s="72">
        <f ca="1">(T106-AD106)/V106</f>
        <v>2.3069490729587896E-3</v>
      </c>
      <c r="AF106" s="72">
        <f ca="1">((Coef!$J$8*X106^2)/2)*(COS(U106))^2</f>
        <v>1.5662449669310093E-6</v>
      </c>
      <c r="AG106" s="72">
        <f ca="1">X106*(1-(AF106/3))</f>
        <v>-3.3334172313044884E-2</v>
      </c>
      <c r="AH106" s="72">
        <f ca="1">AE106*(1-AF106)+U106</f>
        <v>0.8697784311755703</v>
      </c>
      <c r="AI106" s="72">
        <f ca="1">(EXP(AG106)-EXP(-AG106))/2</f>
        <v>-3.3340345961650364E-2</v>
      </c>
      <c r="AJ106" s="72">
        <f ca="1">ATAN(AI106/COS(AH106))</f>
        <v>-5.1644824282750981E-2</v>
      </c>
      <c r="AK106" s="72">
        <f ca="1">ATAN(COS(AJ106)*TAN(AH106))</f>
        <v>0.86912074101299142</v>
      </c>
      <c r="AL106" s="72">
        <f ca="1">U106+(1+Coef!$J$8*(COS(U106))^2-(3/2)*Coef!$J$8*SIN(U106)*COS(U106)*(AK106-U106))*(AK106-U106)</f>
        <v>0.86912537685816105</v>
      </c>
      <c r="AM106" s="33">
        <f t="shared" ca="1" si="22"/>
        <v>49.797215961689773</v>
      </c>
      <c r="AN106" s="33">
        <f t="shared" ca="1" si="23"/>
        <v>6.0409695349036205</v>
      </c>
      <c r="AO106" s="48" t="str">
        <f ca="1">D106&amp;" "&amp;IF(AM106&gt;0,"N","S")&amp;" "&amp;R106&amp;" "&amp;LEFT(S106,7)</f>
        <v>32 N 287060 5520286</v>
      </c>
    </row>
    <row r="107" spans="1:41">
      <c r="A107" s="38" t="s">
        <v>1001</v>
      </c>
      <c r="B107" s="72" t="str">
        <f t="shared" si="24"/>
        <v>27LVD5064820628</v>
      </c>
      <c r="C107" s="72">
        <f t="array" aca="1" ref="C107" ca="1">MATCH(TRUE,ISERROR(VALUE(MID(B107,ROW(INDIRECT("1:"&amp;LEN(B107))),1))),0)</f>
        <v>3</v>
      </c>
      <c r="D107" s="72">
        <f t="shared" ca="1" si="25"/>
        <v>27</v>
      </c>
      <c r="E107" s="72" t="str">
        <f t="shared" ca="1" si="26"/>
        <v>L</v>
      </c>
      <c r="F107" s="72" t="str">
        <f t="shared" ca="1" si="27"/>
        <v>V</v>
      </c>
      <c r="G107" s="72" t="str">
        <f t="shared" ca="1" si="28"/>
        <v>D</v>
      </c>
      <c r="H107" s="72">
        <f t="shared" ca="1" si="29"/>
        <v>10</v>
      </c>
      <c r="I107" s="72">
        <f t="shared" ca="1" si="30"/>
        <v>50648</v>
      </c>
      <c r="J107" s="72">
        <f t="shared" ca="1" si="31"/>
        <v>20628</v>
      </c>
      <c r="K107" s="72">
        <f t="shared" ca="1" si="32"/>
        <v>158.80604746885038</v>
      </c>
      <c r="L107" s="72">
        <f ca="1">VLOOKUP(F107,Coef!$C$2:$F$25,4)</f>
        <v>4</v>
      </c>
      <c r="M107" s="31">
        <f ca="1">VLOOKUP(E107,Coef!$C$4:$D$23,2)</f>
        <v>9</v>
      </c>
      <c r="N107" s="31">
        <f ca="1">MOD(VLOOKUP(G107,Coef!$C$2:$G$21,5)+MOD(D107+1,2)*15,20)</f>
        <v>4</v>
      </c>
      <c r="O107" s="31">
        <f ca="1">VLOOKUP(M107,Coef!$A$27:$B$46,2)</f>
        <v>8.2199999999999989</v>
      </c>
      <c r="P107" s="31">
        <f ca="1">VLOOKUP(M107,Coef!$A$27:$C$46,3)+N107/10-0.1</f>
        <v>8.3000000000000007</v>
      </c>
      <c r="Q107" s="31">
        <f ca="1">IF(P107+0.1&lt;O107,P107+2,P107)</f>
        <v>8.3000000000000007</v>
      </c>
      <c r="R107" s="72">
        <f ca="1">L107*100000+I107</f>
        <v>450648</v>
      </c>
      <c r="S107" s="72">
        <f ca="1">Q107*1000000+J107</f>
        <v>8320628.0000000009</v>
      </c>
      <c r="T107" s="72">
        <f ca="1">IF(M107&lt;11,S107-10000000,S107)</f>
        <v>-1679371.9999999991</v>
      </c>
      <c r="U107" s="72">
        <f ca="1">T107/(6366197.724*0.9996)</f>
        <v>-0.26390069715764952</v>
      </c>
      <c r="V107" s="72">
        <f ca="1">(Coef!$J$9/(1+Coef!$J$8*(COS(U107))^2)^0.5)*Coef!$J$6</f>
        <v>6377038.2730811862</v>
      </c>
      <c r="W107" s="72">
        <f ca="1">6*D107-183</f>
        <v>-21</v>
      </c>
      <c r="X107" s="72">
        <f ca="1">(R107-500000)/V107</f>
        <v>-7.7390158074360513E-3</v>
      </c>
      <c r="Y107" s="72">
        <f ca="1">SIN(2*U107)</f>
        <v>-0.5036351483631335</v>
      </c>
      <c r="Z107" s="72">
        <f ca="1">Y107*(COS(U107))^2</f>
        <v>-0.46936691960877636</v>
      </c>
      <c r="AA107" s="72">
        <f ca="1">U107+(Y107/2)</f>
        <v>-0.51571827133921633</v>
      </c>
      <c r="AB107" s="72">
        <f ca="1">(3*AA107+Z107)/4</f>
        <v>-0.50413043340660635</v>
      </c>
      <c r="AC107" s="72">
        <f ca="1">(5*AB107+Z107*(COS(U107))^2)/3</f>
        <v>-0.98602750965029129</v>
      </c>
      <c r="AD107" s="72">
        <f ca="1">Coef!$J$6*Coef!$J$9*(U107-(Coef!$J$10*AA107)+(Coef!$J$11*AB107)-(Coef!$J$12*AC107))</f>
        <v>-1671642.4054372264</v>
      </c>
      <c r="AE107" s="72">
        <f ca="1">(T107-AD107)/V107</f>
        <v>-1.2120978786344906E-3</v>
      </c>
      <c r="AF107" s="72">
        <f ca="1">((Coef!$J$8*X107^2)/2)*(COS(U107))^2</f>
        <v>1.8808986109521893E-7</v>
      </c>
      <c r="AG107" s="72">
        <f ca="1">X107*(1-(AF107/3))</f>
        <v>-7.7390153222259154E-3</v>
      </c>
      <c r="AH107" s="72">
        <f ca="1">AE107*(1-AF107)+U107</f>
        <v>-0.26511279480830069</v>
      </c>
      <c r="AI107" s="72">
        <f ca="1">(EXP(AG107)-EXP(-AG107))/2</f>
        <v>-7.7390925737701455E-3</v>
      </c>
      <c r="AJ107" s="72">
        <f ca="1">ATAN(AI107/COS(AH107))</f>
        <v>-8.019090010232403E-3</v>
      </c>
      <c r="AK107" s="72">
        <f ca="1">ATAN(COS(AJ107)*TAN(AH107))</f>
        <v>-0.26510466452294057</v>
      </c>
      <c r="AL107" s="72">
        <f ca="1">U107+(1+Coef!$J$8*(COS(U107))^2-(3/2)*Coef!$J$8*SIN(U107)*COS(U107)*(AK107-U107))*(AK107-U107)</f>
        <v>-0.2651122228669322</v>
      </c>
      <c r="AM107" s="33">
        <f t="shared" ca="1" si="22"/>
        <v>-15.189811467606891</v>
      </c>
      <c r="AN107" s="33">
        <f t="shared" ca="1" si="23"/>
        <v>-21.459460013121838</v>
      </c>
      <c r="AO107" s="48" t="str">
        <f ca="1">D107&amp;" "&amp;IF(AM107&gt;0,"N","S")&amp;" "&amp;R107&amp;" "&amp;LEFT(S107,7)</f>
        <v>27 S 450648 8320628</v>
      </c>
    </row>
    <row r="108" spans="1:41">
      <c r="A108" s="38" t="s">
        <v>1002</v>
      </c>
      <c r="B108" s="72" t="str">
        <f t="shared" si="24"/>
        <v>21QUB5601874467</v>
      </c>
      <c r="C108" s="72">
        <f t="array" aca="1" ref="C108" ca="1">MATCH(TRUE,ISERROR(VALUE(MID(B108,ROW(INDIRECT("1:"&amp;LEN(B108))),1))),0)</f>
        <v>3</v>
      </c>
      <c r="D108" s="72">
        <f t="shared" ca="1" si="25"/>
        <v>21</v>
      </c>
      <c r="E108" s="72" t="str">
        <f t="shared" ca="1" si="26"/>
        <v>Q</v>
      </c>
      <c r="F108" s="72" t="str">
        <f t="shared" ca="1" si="27"/>
        <v>U</v>
      </c>
      <c r="G108" s="72" t="str">
        <f t="shared" ca="1" si="28"/>
        <v>B</v>
      </c>
      <c r="H108" s="72">
        <f t="shared" ca="1" si="29"/>
        <v>10</v>
      </c>
      <c r="I108" s="72">
        <f t="shared" ca="1" si="30"/>
        <v>56018</v>
      </c>
      <c r="J108" s="72">
        <f t="shared" ca="1" si="31"/>
        <v>74467</v>
      </c>
      <c r="K108" s="72">
        <f t="shared" ca="1" si="32"/>
        <v>122.80604746885038</v>
      </c>
      <c r="L108" s="72">
        <f ca="1">VLOOKUP(F108,Coef!$C$2:$F$25,4)</f>
        <v>3</v>
      </c>
      <c r="M108" s="31">
        <f ca="1">VLOOKUP(E108,Coef!$C$4:$D$23,2)</f>
        <v>13</v>
      </c>
      <c r="N108" s="31">
        <f ca="1">MOD(VLOOKUP(G108,Coef!$C$2:$G$21,5)+MOD(D108+1,2)*15,20)</f>
        <v>2</v>
      </c>
      <c r="O108" s="31">
        <f ca="1">VLOOKUP(M108,Coef!$A$27:$B$46,2)</f>
        <v>1.78</v>
      </c>
      <c r="P108" s="31">
        <f ca="1">VLOOKUP(M108,Coef!$A$27:$C$46,3)+N108/10-0.1</f>
        <v>0.1</v>
      </c>
      <c r="Q108" s="31">
        <f ca="1">IF(P108+0.1&lt;O108,P108+2,P108)</f>
        <v>2.1</v>
      </c>
      <c r="R108" s="72">
        <f ca="1">L108*100000+I108</f>
        <v>356018</v>
      </c>
      <c r="S108" s="72">
        <f ca="1">Q108*1000000+J108</f>
        <v>2174467</v>
      </c>
      <c r="T108" s="72">
        <f ca="1">IF(M108&lt;11,S108-10000000,S108)</f>
        <v>2174467</v>
      </c>
      <c r="U108" s="72">
        <f ca="1">T108/(6366197.724*0.9996)</f>
        <v>0.34170115807951013</v>
      </c>
      <c r="V108" s="72">
        <f ca="1">(Coef!$J$9/(1+Coef!$J$8*(COS(U108))^2)^0.5)*Coef!$J$6</f>
        <v>6377983.3042251794</v>
      </c>
      <c r="W108" s="72">
        <f ca="1">6*D108-183</f>
        <v>-57</v>
      </c>
      <c r="X108" s="72">
        <f ca="1">(R108-500000)/V108</f>
        <v>-2.2574847429377435E-2</v>
      </c>
      <c r="Y108" s="72">
        <f ca="1">SIN(2*U108)</f>
        <v>0.63143492776669208</v>
      </c>
      <c r="Z108" s="72">
        <f ca="1">Y108*(COS(U108))^2</f>
        <v>0.5605339000534848</v>
      </c>
      <c r="AA108" s="72">
        <f ca="1">U108+(Y108/2)</f>
        <v>0.65741862196285616</v>
      </c>
      <c r="AB108" s="72">
        <f ca="1">(3*AA108+Z108)/4</f>
        <v>0.63319744148551327</v>
      </c>
      <c r="AC108" s="72">
        <f ca="1">(5*AB108+Z108*(COS(U108))^2)/3</f>
        <v>1.2211937472445349</v>
      </c>
      <c r="AD108" s="72">
        <f ca="1">Coef!$J$6*Coef!$J$9*(U108-(Coef!$J$10*AA108)+(Coef!$J$11*AB108)-(Coef!$J$12*AC108))</f>
        <v>2164787.6656098068</v>
      </c>
      <c r="AE108" s="72">
        <f ca="1">(T108-AD108)/V108</f>
        <v>1.5176167651271557E-3</v>
      </c>
      <c r="AF108" s="72">
        <f ca="1">((Coef!$J$8*X108^2)/2)*(COS(U108))^2</f>
        <v>1.5244753330886411E-6</v>
      </c>
      <c r="AG108" s="72">
        <f ca="1">X108*(1-(AF108/3))</f>
        <v>-2.2574835957778084E-2</v>
      </c>
      <c r="AH108" s="72">
        <f ca="1">AE108*(1-AF108)+U108</f>
        <v>0.34321877253106797</v>
      </c>
      <c r="AI108" s="72">
        <f ca="1">(EXP(AG108)-EXP(-AG108))/2</f>
        <v>-2.2576753450063713E-2</v>
      </c>
      <c r="AJ108" s="72">
        <f ca="1">ATAN(AI108/COS(AH108))</f>
        <v>-2.3970474417146351E-2</v>
      </c>
      <c r="AK108" s="72">
        <f ca="1">ATAN(COS(AJ108)*TAN(AH108))</f>
        <v>0.34312773321597945</v>
      </c>
      <c r="AL108" s="72">
        <f ca="1">U108+(1+Coef!$J$8*(COS(U108))^2-(3/2)*Coef!$J$8*SIN(U108)*COS(U108)*(AK108-U108))*(AK108-U108)</f>
        <v>0.343136261560886</v>
      </c>
      <c r="AM108" s="33">
        <f t="shared" ca="1" si="22"/>
        <v>19.660259585335869</v>
      </c>
      <c r="AN108" s="33">
        <f t="shared" ca="1" si="23"/>
        <v>-58.373407017028796</v>
      </c>
      <c r="AO108" s="48" t="str">
        <f ca="1">D108&amp;" "&amp;IF(AM108&gt;0,"N","S")&amp;" "&amp;R108&amp;" "&amp;LEFT(S108,7)</f>
        <v>21 N 356018 2174467</v>
      </c>
    </row>
    <row r="109" spans="1:41">
      <c r="A109" s="38" t="s">
        <v>1003</v>
      </c>
      <c r="B109" s="72" t="str">
        <f t="shared" si="24"/>
        <v>30JWP7316839442</v>
      </c>
      <c r="C109" s="72">
        <f t="array" aca="1" ref="C109" ca="1">MATCH(TRUE,ISERROR(VALUE(MID(B109,ROW(INDIRECT("1:"&amp;LEN(B109))),1))),0)</f>
        <v>3</v>
      </c>
      <c r="D109" s="72">
        <f t="shared" ca="1" si="25"/>
        <v>30</v>
      </c>
      <c r="E109" s="72" t="str">
        <f t="shared" ca="1" si="26"/>
        <v>J</v>
      </c>
      <c r="F109" s="72" t="str">
        <f t="shared" ca="1" si="27"/>
        <v>W</v>
      </c>
      <c r="G109" s="72" t="str">
        <f t="shared" ca="1" si="28"/>
        <v>P</v>
      </c>
      <c r="H109" s="72">
        <f t="shared" ca="1" si="29"/>
        <v>10</v>
      </c>
      <c r="I109" s="72">
        <f t="shared" ca="1" si="30"/>
        <v>73168</v>
      </c>
      <c r="J109" s="72">
        <f t="shared" ca="1" si="31"/>
        <v>39442</v>
      </c>
      <c r="K109" s="72">
        <f t="shared" ca="1" si="32"/>
        <v>176.80604746885038</v>
      </c>
      <c r="L109" s="72">
        <f ca="1">VLOOKUP(F109,Coef!$C$2:$F$25,4)</f>
        <v>5</v>
      </c>
      <c r="M109" s="31">
        <f ca="1">VLOOKUP(E109,Coef!$C$4:$D$23,2)</f>
        <v>7</v>
      </c>
      <c r="N109" s="31">
        <f ca="1">MOD(VLOOKUP(G109,Coef!$C$2:$G$21,5)+MOD(D109+1,2)*15,20)</f>
        <v>9</v>
      </c>
      <c r="O109" s="31">
        <f ca="1">VLOOKUP(M109,Coef!$A$27:$B$46,2)</f>
        <v>6.4399999999999995</v>
      </c>
      <c r="P109" s="31">
        <f ca="1">VLOOKUP(M109,Coef!$A$27:$C$46,3)+N109/10-0.1</f>
        <v>6.8000000000000007</v>
      </c>
      <c r="Q109" s="31">
        <f ca="1">IF(P109+0.1&lt;O109,P109+2,P109)</f>
        <v>6.8000000000000007</v>
      </c>
      <c r="R109" s="72">
        <f ca="1">L109*100000+I109</f>
        <v>573168</v>
      </c>
      <c r="S109" s="72">
        <f ca="1">Q109*1000000+J109</f>
        <v>6839442.0000000009</v>
      </c>
      <c r="T109" s="72">
        <f ca="1">IF(M109&lt;11,S109-10000000,S109)</f>
        <v>-3160557.9999999991</v>
      </c>
      <c r="U109" s="72">
        <f ca="1">T109/(6366197.724*0.9996)</f>
        <v>-0.49665795285808428</v>
      </c>
      <c r="V109" s="72">
        <f ca="1">(Coef!$J$9/(1+Coef!$J$8*(COS(U109))^2)^0.5)*Coef!$J$6</f>
        <v>6380436.43326334</v>
      </c>
      <c r="W109" s="72">
        <f ca="1">6*D109-183</f>
        <v>-3</v>
      </c>
      <c r="X109" s="72">
        <f ca="1">(R109-500000)/V109</f>
        <v>1.146755410312543E-2</v>
      </c>
      <c r="Y109" s="72">
        <f ca="1">SIN(2*U109)</f>
        <v>-0.8378407829664517</v>
      </c>
      <c r="Z109" s="72">
        <f ca="1">Y109*(COS(U109))^2</f>
        <v>-0.64761517702062943</v>
      </c>
      <c r="AA109" s="72">
        <f ca="1">U109+(Y109/2)</f>
        <v>-0.91557834434131014</v>
      </c>
      <c r="AB109" s="72">
        <f ca="1">(3*AA109+Z109)/4</f>
        <v>-0.84858755251113993</v>
      </c>
      <c r="AC109" s="72">
        <f ca="1">(5*AB109+Z109*(COS(U109))^2)/3</f>
        <v>-1.5811722208499013</v>
      </c>
      <c r="AD109" s="72">
        <f ca="1">Coef!$J$6*Coef!$J$9*(U109-(Coef!$J$10*AA109)+(Coef!$J$11*AB109)-(Coef!$J$12*AC109))</f>
        <v>-3147762.3148891814</v>
      </c>
      <c r="AE109" s="72">
        <f ca="1">(T109-AD109)/V109</f>
        <v>-2.0054560913904721E-3</v>
      </c>
      <c r="AF109" s="72">
        <f ca="1">((Coef!$J$8*X109^2)/2)*(COS(U109))^2</f>
        <v>3.4252682522963286E-7</v>
      </c>
      <c r="AG109" s="72">
        <f ca="1">X109*(1-(AF109/3))</f>
        <v>1.1467552793810462E-2</v>
      </c>
      <c r="AH109" s="72">
        <f ca="1">AE109*(1-AF109)+U109</f>
        <v>-0.49866340826255223</v>
      </c>
      <c r="AI109" s="72">
        <f ca="1">(EXP(AG109)-EXP(-AG109))/2</f>
        <v>1.146780413510623E-2</v>
      </c>
      <c r="AJ109" s="72">
        <f ca="1">ATAN(AI109/COS(AH109))</f>
        <v>1.3057228027360342E-2</v>
      </c>
      <c r="AK109" s="72">
        <f ca="1">ATAN(COS(AJ109)*TAN(AH109))</f>
        <v>-0.49862760391222166</v>
      </c>
      <c r="AL109" s="72">
        <f ca="1">U109+(1+Coef!$J$8*(COS(U109))^2-(3/2)*Coef!$J$8*SIN(U109)*COS(U109)*(AK109-U109))*(AK109-U109)</f>
        <v>-0.49863784807132544</v>
      </c>
      <c r="AM109" s="33">
        <f t="shared" ca="1" si="22"/>
        <v>-28.569844199972504</v>
      </c>
      <c r="AN109" s="33">
        <f t="shared" ca="1" si="23"/>
        <v>-2.2518759418923229</v>
      </c>
      <c r="AO109" s="48" t="str">
        <f ca="1">D109&amp;" "&amp;IF(AM109&gt;0,"N","S")&amp;" "&amp;R109&amp;" "&amp;LEFT(S109,7)</f>
        <v>30 S 573168 6839442</v>
      </c>
    </row>
    <row r="110" spans="1:41">
      <c r="A110" s="38" t="s">
        <v>1004</v>
      </c>
      <c r="B110" s="72" t="str">
        <f t="shared" si="24"/>
        <v>14FNH7788664382</v>
      </c>
      <c r="C110" s="72">
        <f t="array" aca="1" ref="C110" ca="1">MATCH(TRUE,ISERROR(VALUE(MID(B110,ROW(INDIRECT("1:"&amp;LEN(B110))),1))),0)</f>
        <v>3</v>
      </c>
      <c r="D110" s="72">
        <f t="shared" ca="1" si="25"/>
        <v>14</v>
      </c>
      <c r="E110" s="72" t="str">
        <f t="shared" ca="1" si="26"/>
        <v>F</v>
      </c>
      <c r="F110" s="72" t="str">
        <f t="shared" ca="1" si="27"/>
        <v>N</v>
      </c>
      <c r="G110" s="72" t="str">
        <f t="shared" ca="1" si="28"/>
        <v>H</v>
      </c>
      <c r="H110" s="72">
        <f t="shared" ca="1" si="29"/>
        <v>10</v>
      </c>
      <c r="I110" s="72">
        <f t="shared" ca="1" si="30"/>
        <v>77886</v>
      </c>
      <c r="J110" s="72">
        <f t="shared" ca="1" si="31"/>
        <v>64382</v>
      </c>
      <c r="K110" s="72">
        <f t="shared" ca="1" si="32"/>
        <v>80.80604746885038</v>
      </c>
      <c r="L110" s="72">
        <f ca="1">VLOOKUP(F110,Coef!$C$2:$F$25,4)</f>
        <v>5</v>
      </c>
      <c r="M110" s="31">
        <f ca="1">VLOOKUP(E110,Coef!$C$4:$D$23,2)</f>
        <v>4</v>
      </c>
      <c r="N110" s="31">
        <f ca="1">MOD(VLOOKUP(G110,Coef!$C$2:$G$21,5)+MOD(D110+1,2)*15,20)</f>
        <v>3</v>
      </c>
      <c r="O110" s="31">
        <f ca="1">VLOOKUP(M110,Coef!$A$27:$B$46,2)</f>
        <v>3.7700000000000005</v>
      </c>
      <c r="P110" s="31">
        <f ca="1">VLOOKUP(M110,Coef!$A$27:$C$46,3)+N110/10-0.1</f>
        <v>2.1999999999999997</v>
      </c>
      <c r="Q110" s="31">
        <f ca="1">IF(P110+0.1&lt;O110,P110+2,P110)</f>
        <v>4.1999999999999993</v>
      </c>
      <c r="R110" s="72">
        <f ca="1">L110*100000+I110</f>
        <v>577886</v>
      </c>
      <c r="S110" s="72">
        <f ca="1">Q110*1000000+J110</f>
        <v>4264381.9999999991</v>
      </c>
      <c r="T110" s="72">
        <f ca="1">IF(M110&lt;11,S110-10000000,S110)</f>
        <v>-5735618.0000000009</v>
      </c>
      <c r="U110" s="72">
        <f ca="1">T110/(6366197.724*0.9996)</f>
        <v>-0.9013092923009105</v>
      </c>
      <c r="V110" s="72">
        <f ca="1">(Coef!$J$9/(1+Coef!$J$8*(COS(U110))^2)^0.5)*Coef!$J$6</f>
        <v>6388748.0233159997</v>
      </c>
      <c r="W110" s="72">
        <f ca="1">6*D110-183</f>
        <v>-99</v>
      </c>
      <c r="X110" s="72">
        <f ca="1">(R110-500000)/V110</f>
        <v>1.2191120970141854E-2</v>
      </c>
      <c r="Y110" s="72">
        <f ca="1">SIN(2*U110)</f>
        <v>-0.9732493448239099</v>
      </c>
      <c r="Z110" s="72">
        <f ca="1">Y110*(COS(U110))^2</f>
        <v>-0.37482196523985217</v>
      </c>
      <c r="AA110" s="72">
        <f ca="1">U110+(Y110/2)</f>
        <v>-1.3879339647128655</v>
      </c>
      <c r="AB110" s="72">
        <f ca="1">(3*AA110+Z110)/4</f>
        <v>-1.1346559648446122</v>
      </c>
      <c r="AC110" s="72">
        <f ca="1">(5*AB110+Z110*(COS(U110))^2)/3</f>
        <v>-1.9392109561188533</v>
      </c>
      <c r="AD110" s="72">
        <f ca="1">Coef!$J$6*Coef!$J$9*(U110-(Coef!$J$10*AA110)+(Coef!$J$11*AB110)-(Coef!$J$12*AC110))</f>
        <v>-5721134.7210729718</v>
      </c>
      <c r="AE110" s="72">
        <f ca="1">(T110-AD110)/V110</f>
        <v>-2.2669979899303879E-3</v>
      </c>
      <c r="AF110" s="72">
        <f ca="1">((Coef!$J$8*X110^2)/2)*(COS(U110))^2</f>
        <v>1.9287932026001644E-7</v>
      </c>
      <c r="AG110" s="72">
        <f ca="1">X110*(1-(AF110/3))</f>
        <v>1.2191120186336812E-2</v>
      </c>
      <c r="AH110" s="72">
        <f ca="1">AE110*(1-AF110)+U110</f>
        <v>-0.90357628985358385</v>
      </c>
      <c r="AI110" s="72">
        <f ca="1">(EXP(AG110)-EXP(-AG110))/2</f>
        <v>1.2191422169559318E-2</v>
      </c>
      <c r="AJ110" s="72">
        <f ca="1">ATAN(AI110/COS(AH110))</f>
        <v>1.9699021727552904E-2</v>
      </c>
      <c r="AK110" s="72">
        <f ca="1">ATAN(COS(AJ110)*TAN(AH110))</f>
        <v>-0.90348196593182972</v>
      </c>
      <c r="AL110" s="72">
        <f ca="1">U110+(1+Coef!$J$8*(COS(U110))^2-(3/2)*Coef!$J$8*SIN(U110)*COS(U110)*(AK110-U110))*(AK110-U110)</f>
        <v>-0.90348758197953083</v>
      </c>
      <c r="AM110" s="33">
        <f t="shared" ca="1" si="22"/>
        <v>-51.766025289907091</v>
      </c>
      <c r="AN110" s="33">
        <f t="shared" ca="1" si="23"/>
        <v>-97.871329194474711</v>
      </c>
      <c r="AO110" s="48" t="str">
        <f ca="1">D110&amp;" "&amp;IF(AM110&gt;0,"N","S")&amp;" "&amp;R110&amp;" "&amp;LEFT(S110,7)</f>
        <v>14 S 577886 4264382</v>
      </c>
    </row>
    <row r="111" spans="1:41">
      <c r="A111" s="38" t="s">
        <v>1005</v>
      </c>
      <c r="B111" s="72" t="str">
        <f t="shared" si="24"/>
        <v>25REM1264239457</v>
      </c>
      <c r="C111" s="72">
        <f t="array" aca="1" ref="C111" ca="1">MATCH(TRUE,ISERROR(VALUE(MID(B111,ROW(INDIRECT("1:"&amp;LEN(B111))),1))),0)</f>
        <v>3</v>
      </c>
      <c r="D111" s="72">
        <f t="shared" ca="1" si="25"/>
        <v>25</v>
      </c>
      <c r="E111" s="72" t="str">
        <f t="shared" ca="1" si="26"/>
        <v>R</v>
      </c>
      <c r="F111" s="72" t="str">
        <f t="shared" ca="1" si="27"/>
        <v>E</v>
      </c>
      <c r="G111" s="72" t="str">
        <f t="shared" ca="1" si="28"/>
        <v>M</v>
      </c>
      <c r="H111" s="72">
        <f t="shared" ca="1" si="29"/>
        <v>10</v>
      </c>
      <c r="I111" s="72">
        <f t="shared" ca="1" si="30"/>
        <v>12642</v>
      </c>
      <c r="J111" s="72">
        <f t="shared" ca="1" si="31"/>
        <v>39457</v>
      </c>
      <c r="K111" s="72">
        <f t="shared" ca="1" si="32"/>
        <v>146.80604746885038</v>
      </c>
      <c r="L111" s="72">
        <f ca="1">VLOOKUP(F111,Coef!$C$2:$F$25,4)</f>
        <v>5</v>
      </c>
      <c r="M111" s="31">
        <f ca="1">VLOOKUP(E111,Coef!$C$4:$D$23,2)</f>
        <v>14</v>
      </c>
      <c r="N111" s="31">
        <f ca="1">MOD(VLOOKUP(G111,Coef!$C$2:$G$21,5)+MOD(D111+1,2)*15,20)</f>
        <v>12</v>
      </c>
      <c r="O111" s="31">
        <f ca="1">VLOOKUP(M111,Coef!$A$27:$B$46,2)</f>
        <v>2.67</v>
      </c>
      <c r="P111" s="31">
        <f ca="1">VLOOKUP(M111,Coef!$A$27:$C$46,3)+N111/10-0.1</f>
        <v>3.1</v>
      </c>
      <c r="Q111" s="31">
        <f ca="1">IF(P111+0.1&lt;O111,P111+2,P111)</f>
        <v>3.1</v>
      </c>
      <c r="R111" s="72">
        <f ca="1">L111*100000+I111</f>
        <v>512642</v>
      </c>
      <c r="S111" s="72">
        <f ca="1">Q111*1000000+J111</f>
        <v>3139457</v>
      </c>
      <c r="T111" s="72">
        <f ca="1">IF(M111&lt;11,S111-10000000,S111)</f>
        <v>3139457</v>
      </c>
      <c r="U111" s="72">
        <f ca="1">T111/(6366197.724*0.9996)</f>
        <v>0.49334208918361355</v>
      </c>
      <c r="V111" s="72">
        <f ca="1">(Coef!$J$9/(1+Coef!$J$8*(COS(U111))^2)^0.5)*Coef!$J$6</f>
        <v>6380377.1406020205</v>
      </c>
      <c r="W111" s="72">
        <f ca="1">6*D111-183</f>
        <v>-33</v>
      </c>
      <c r="X111" s="72">
        <f ca="1">(R111-500000)/V111</f>
        <v>1.9813875765355093E-3</v>
      </c>
      <c r="Y111" s="72">
        <f ca="1">SIN(2*U111)</f>
        <v>0.8342020283130348</v>
      </c>
      <c r="Z111" s="72">
        <f ca="1">Y111*(COS(U111))^2</f>
        <v>0.64711510238365422</v>
      </c>
      <c r="AA111" s="72">
        <f ca="1">U111+(Y111/2)</f>
        <v>0.91044310334013101</v>
      </c>
      <c r="AB111" s="72">
        <f ca="1">(3*AA111+Z111)/4</f>
        <v>0.84461110310101184</v>
      </c>
      <c r="AC111" s="72">
        <f ca="1">(5*AB111+Z111*(COS(U111))^2)/3</f>
        <v>1.5750139249508728</v>
      </c>
      <c r="AD111" s="72">
        <f ca="1">Coef!$J$6*Coef!$J$9*(U111-(Coef!$J$10*AA111)+(Coef!$J$11*AB111)-(Coef!$J$12*AC111))</f>
        <v>3126715.5922607845</v>
      </c>
      <c r="AE111" s="72">
        <f ca="1">(T111-AD111)/V111</f>
        <v>1.9969678058894989E-3</v>
      </c>
      <c r="AF111" s="72">
        <f ca="1">((Coef!$J$8*X111^2)/2)*(COS(U111))^2</f>
        <v>1.0262345628666768E-8</v>
      </c>
      <c r="AG111" s="72">
        <f ca="1">X111*(1-(AF111/3))</f>
        <v>1.9813875697576146E-3</v>
      </c>
      <c r="AH111" s="72">
        <f ca="1">AE111*(1-AF111)+U111</f>
        <v>0.49533905696900948</v>
      </c>
      <c r="AI111" s="72">
        <f ca="1">(EXP(AG111)-EXP(-AG111))/2</f>
        <v>1.9813888662116308E-3</v>
      </c>
      <c r="AJ111" s="72">
        <f ca="1">ATAN(AI111/COS(AH111))</f>
        <v>2.2520668432822258E-3</v>
      </c>
      <c r="AK111" s="72">
        <f ca="1">ATAN(COS(AJ111)*TAN(AH111))</f>
        <v>0.49533799645712334</v>
      </c>
      <c r="AL111" s="72">
        <f ca="1">U111+(1+Coef!$J$8*(COS(U111))^2-(3/2)*Coef!$J$8*SIN(U111)*COS(U111)*(AK111-U111))*(AK111-U111)</f>
        <v>0.49534841431544879</v>
      </c>
      <c r="AM111" s="33">
        <f t="shared" ca="1" si="22"/>
        <v>28.381373528772905</v>
      </c>
      <c r="AN111" s="33">
        <f t="shared" ca="1" si="23"/>
        <v>-32.870966074698579</v>
      </c>
      <c r="AO111" s="48" t="str">
        <f ca="1">D111&amp;" "&amp;IF(AM111&gt;0,"N","S")&amp;" "&amp;R111&amp;" "&amp;LEFT(S111,7)</f>
        <v>25 N 512642 3139457</v>
      </c>
    </row>
    <row r="112" spans="1:41">
      <c r="A112" s="38" t="s">
        <v>1006</v>
      </c>
      <c r="B112" s="72" t="str">
        <f t="shared" si="24"/>
        <v>18XWK2163664459</v>
      </c>
      <c r="C112" s="72">
        <f t="array" aca="1" ref="C112" ca="1">MATCH(TRUE,ISERROR(VALUE(MID(B112,ROW(INDIRECT("1:"&amp;LEN(B112))),1))),0)</f>
        <v>3</v>
      </c>
      <c r="D112" s="72">
        <f t="shared" ca="1" si="25"/>
        <v>18</v>
      </c>
      <c r="E112" s="72" t="str">
        <f t="shared" ca="1" si="26"/>
        <v>X</v>
      </c>
      <c r="F112" s="72" t="str">
        <f t="shared" ca="1" si="27"/>
        <v>W</v>
      </c>
      <c r="G112" s="72" t="str">
        <f t="shared" ca="1" si="28"/>
        <v>K</v>
      </c>
      <c r="H112" s="72">
        <f t="shared" ca="1" si="29"/>
        <v>10</v>
      </c>
      <c r="I112" s="72">
        <f t="shared" ca="1" si="30"/>
        <v>21636</v>
      </c>
      <c r="J112" s="72">
        <f t="shared" ca="1" si="31"/>
        <v>64459</v>
      </c>
      <c r="K112" s="72">
        <f t="shared" ca="1" si="32"/>
        <v>104.80604746885038</v>
      </c>
      <c r="L112" s="72">
        <f ca="1">VLOOKUP(F112,Coef!$C$2:$F$25,4)</f>
        <v>5</v>
      </c>
      <c r="M112" s="31">
        <f ca="1">VLOOKUP(E112,Coef!$C$4:$D$23,2)</f>
        <v>20</v>
      </c>
      <c r="N112" s="31">
        <f ca="1">MOD(VLOOKUP(G112,Coef!$C$2:$G$21,5)+MOD(D112+1,2)*15,20)</f>
        <v>5</v>
      </c>
      <c r="O112" s="31">
        <f ca="1">VLOOKUP(M112,Coef!$A$27:$B$46,2)</f>
        <v>8.01</v>
      </c>
      <c r="P112" s="31">
        <f ca="1">VLOOKUP(M112,Coef!$A$27:$C$46,3)+N112/10-0.1</f>
        <v>6.4</v>
      </c>
      <c r="Q112" s="31">
        <f ca="1">IF(P112+0.1&lt;O112,P112+2,P112)</f>
        <v>8.4</v>
      </c>
      <c r="R112" s="72">
        <f ca="1">L112*100000+I112</f>
        <v>521636</v>
      </c>
      <c r="S112" s="72">
        <f ca="1">Q112*1000000+J112</f>
        <v>8464459</v>
      </c>
      <c r="T112" s="72">
        <f ca="1">IF(M112&lt;11,S112-10000000,S112)</f>
        <v>8464459</v>
      </c>
      <c r="U112" s="72">
        <f ca="1">T112/(6366197.724*0.9996)</f>
        <v>1.3301261609472721</v>
      </c>
      <c r="V112" s="72">
        <f ca="1">(Coef!$J$9/(1+Coef!$J$8*(COS(U112))^2)^0.5)*Coef!$J$6</f>
        <v>6395809.4692707155</v>
      </c>
      <c r="W112" s="72">
        <f ca="1">6*D112-183</f>
        <v>-75</v>
      </c>
      <c r="X112" s="72">
        <f ca="1">(R112-500000)/V112</f>
        <v>3.3828399835786624E-3</v>
      </c>
      <c r="Y112" s="72">
        <f ca="1">SIN(2*U112)</f>
        <v>0.4629676278034896</v>
      </c>
      <c r="Z112" s="72">
        <f ca="1">Y112*(COS(U112))^2</f>
        <v>2.6302304613125646E-2</v>
      </c>
      <c r="AA112" s="72">
        <f ca="1">U112+(Y112/2)</f>
        <v>1.5616099748490169</v>
      </c>
      <c r="AB112" s="72">
        <f ca="1">(3*AA112+Z112)/4</f>
        <v>1.1777830572900441</v>
      </c>
      <c r="AC112" s="72">
        <f ca="1">(5*AB112+Z112*(COS(U112))^2)/3</f>
        <v>1.9634698612153321</v>
      </c>
      <c r="AD112" s="72">
        <f ca="1">Coef!$J$6*Coef!$J$9*(U112-(Coef!$J$10*AA112)+(Coef!$J$11*AB112)-(Coef!$J$12*AC112))</f>
        <v>8458686.6977772824</v>
      </c>
      <c r="AE112" s="72">
        <f ca="1">(T112-AD112)/V112</f>
        <v>9.025131612270717E-4</v>
      </c>
      <c r="AF112" s="72">
        <f ca="1">((Coef!$J$8*X112^2)/2)*(COS(U112))^2</f>
        <v>2.1908041785428369E-9</v>
      </c>
      <c r="AG112" s="72">
        <f ca="1">X112*(1-(AF112/3))</f>
        <v>3.3828399811082826E-3</v>
      </c>
      <c r="AH112" s="72">
        <f ca="1">AE112*(1-AF112)+U112</f>
        <v>1.331028674106522</v>
      </c>
      <c r="AI112" s="72">
        <f ca="1">(EXP(AG112)-EXP(-AG112))/2</f>
        <v>3.3828464330935004E-3</v>
      </c>
      <c r="AJ112" s="72">
        <f ca="1">ATAN(AI112/COS(AH112))</f>
        <v>1.4243984099357126E-2</v>
      </c>
      <c r="AK112" s="72">
        <f ca="1">ATAN(COS(AJ112)*TAN(AH112))</f>
        <v>1.3310052704521957</v>
      </c>
      <c r="AL112" s="72">
        <f ca="1">U112+(1+Coef!$J$8*(COS(U112))^2-(3/2)*Coef!$J$8*SIN(U112)*COS(U112)*(AK112-U112))*(AK112-U112)</f>
        <v>1.3310056052432877</v>
      </c>
      <c r="AM112" s="33">
        <f t="shared" ca="1" si="22"/>
        <v>76.261003688696093</v>
      </c>
      <c r="AN112" s="33">
        <f t="shared" ca="1" si="23"/>
        <v>-74.183879827655389</v>
      </c>
      <c r="AO112" s="48" t="str">
        <f ca="1">D112&amp;" "&amp;IF(AM112&gt;0,"N","S")&amp;" "&amp;R112&amp;" "&amp;LEFT(S112,7)</f>
        <v>18 N 521636 8464459</v>
      </c>
    </row>
    <row r="113" spans="1:41">
      <c r="A113" s="38" t="s">
        <v>1007</v>
      </c>
      <c r="B113" s="72" t="str">
        <f t="shared" si="24"/>
        <v>43CES7257646928</v>
      </c>
      <c r="C113" s="72">
        <f t="array" aca="1" ref="C113" ca="1">MATCH(TRUE,ISERROR(VALUE(MID(B113,ROW(INDIRECT("1:"&amp;LEN(B113))),1))),0)</f>
        <v>3</v>
      </c>
      <c r="D113" s="72">
        <f t="shared" ca="1" si="25"/>
        <v>43</v>
      </c>
      <c r="E113" s="72" t="str">
        <f t="shared" ca="1" si="26"/>
        <v>C</v>
      </c>
      <c r="F113" s="72" t="str">
        <f t="shared" ca="1" si="27"/>
        <v>E</v>
      </c>
      <c r="G113" s="72" t="str">
        <f t="shared" ca="1" si="28"/>
        <v>S</v>
      </c>
      <c r="H113" s="72">
        <f t="shared" ca="1" si="29"/>
        <v>10</v>
      </c>
      <c r="I113" s="72">
        <f t="shared" ca="1" si="30"/>
        <v>72576</v>
      </c>
      <c r="J113" s="72">
        <f t="shared" ca="1" si="31"/>
        <v>46928</v>
      </c>
      <c r="K113" s="72">
        <f t="shared" ca="1" si="32"/>
        <v>254.80604746885038</v>
      </c>
      <c r="L113" s="72">
        <f ca="1">VLOOKUP(F113,Coef!$C$2:$F$25,4)</f>
        <v>5</v>
      </c>
      <c r="M113" s="31">
        <f ca="1">VLOOKUP(E113,Coef!$C$4:$D$23,2)</f>
        <v>1</v>
      </c>
      <c r="N113" s="31">
        <f ca="1">MOD(VLOOKUP(G113,Coef!$C$2:$G$21,5)+MOD(D113+1,2)*15,20)</f>
        <v>17</v>
      </c>
      <c r="O113" s="31">
        <f ca="1">VLOOKUP(M113,Coef!$A$27:$B$46,2)</f>
        <v>1.1000000000000001</v>
      </c>
      <c r="P113" s="31">
        <f ca="1">VLOOKUP(M113,Coef!$A$27:$C$46,3)+N113/10-0.1</f>
        <v>1.5999999999999999</v>
      </c>
      <c r="Q113" s="31">
        <f ca="1">IF(P113+0.1&lt;O113,P113+2,P113)</f>
        <v>1.5999999999999999</v>
      </c>
      <c r="R113" s="72">
        <f ca="1">L113*100000+I113</f>
        <v>572576</v>
      </c>
      <c r="S113" s="72">
        <f ca="1">Q113*1000000+J113</f>
        <v>1646927.9999999998</v>
      </c>
      <c r="T113" s="72">
        <f ca="1">IF(M113&lt;11,S113-10000000,S113)</f>
        <v>-8353072</v>
      </c>
      <c r="U113" s="72">
        <f ca="1">T113/(6366197.724*0.9996)</f>
        <v>-1.3126225304506942</v>
      </c>
      <c r="V113" s="72">
        <f ca="1">(Coef!$J$9/(1+Coef!$J$8*(COS(U113))^2)^0.5)*Coef!$J$6</f>
        <v>6395629.0781293819</v>
      </c>
      <c r="W113" s="72">
        <f ca="1">6*D113-183</f>
        <v>75</v>
      </c>
      <c r="X113" s="72">
        <f ca="1">(R113-500000)/V113</f>
        <v>1.1347750020116443E-2</v>
      </c>
      <c r="Y113" s="72">
        <f ca="1">SIN(2*U113)</f>
        <v>-0.49370720156741466</v>
      </c>
      <c r="Z113" s="72">
        <f ca="1">Y113*(COS(U113))^2</f>
        <v>-3.2182749280456183E-2</v>
      </c>
      <c r="AA113" s="72">
        <f ca="1">U113+(Y113/2)</f>
        <v>-1.5594761312344017</v>
      </c>
      <c r="AB113" s="72">
        <f ca="1">(3*AA113+Z113)/4</f>
        <v>-1.1776527857459154</v>
      </c>
      <c r="AC113" s="72">
        <f ca="1">(5*AB113+Z113*(COS(U113))^2)/3</f>
        <v>-1.9634539300905745</v>
      </c>
      <c r="AD113" s="72">
        <f ca="1">Coef!$J$6*Coef!$J$9*(U113-(Coef!$J$10*AA113)+(Coef!$J$11*AB113)-(Coef!$J$12*AC113))</f>
        <v>-8346784.3435650272</v>
      </c>
      <c r="AE113" s="72">
        <f ca="1">(T113-AD113)/V113</f>
        <v>-9.8311774466004645E-4</v>
      </c>
      <c r="AF113" s="72">
        <f ca="1">((Coef!$J$8*X113^2)/2)*(COS(U113))^2</f>
        <v>2.8285943661638887E-8</v>
      </c>
      <c r="AG113" s="72">
        <f ca="1">X113*(1-(AF113/3))</f>
        <v>1.1347749913122504E-2</v>
      </c>
      <c r="AH113" s="72">
        <f ca="1">AE113*(1-AF113)+U113</f>
        <v>-1.3136056481675458</v>
      </c>
      <c r="AI113" s="72">
        <f ca="1">(EXP(AG113)-EXP(-AG113))/2</f>
        <v>1.1347993459017602E-2</v>
      </c>
      <c r="AJ113" s="72">
        <f ca="1">ATAN(AI113/COS(AH113))</f>
        <v>4.4583530362289507E-2</v>
      </c>
      <c r="AK113" s="72">
        <f ca="1">ATAN(COS(AJ113)*TAN(AH113))</f>
        <v>-1.3133609770682615</v>
      </c>
      <c r="AL113" s="72">
        <f ca="1">U113+(1+Coef!$J$8*(COS(U113))^2-(3/2)*Coef!$J$8*SIN(U113)*COS(U113)*(AK113-U113))*(AK113-U113)</f>
        <v>-1.3133613001219517</v>
      </c>
      <c r="AM113" s="33">
        <f t="shared" ca="1" si="22"/>
        <v>-75.250059472802491</v>
      </c>
      <c r="AN113" s="33">
        <f t="shared" ca="1" si="23"/>
        <v>77.554448125552554</v>
      </c>
      <c r="AO113" s="48" t="str">
        <f ca="1">D113&amp;" "&amp;IF(AM113&gt;0,"N","S")&amp;" "&amp;R113&amp;" "&amp;LEFT(S113,7)</f>
        <v>43 S 572576 1646928</v>
      </c>
    </row>
    <row r="114" spans="1:41">
      <c r="A114" s="38" t="s">
        <v>1008</v>
      </c>
      <c r="B114" s="72" t="str">
        <f t="shared" si="24"/>
        <v>33JVK6632339904</v>
      </c>
      <c r="C114" s="72">
        <f t="array" aca="1" ref="C114" ca="1">MATCH(TRUE,ISERROR(VALUE(MID(B114,ROW(INDIRECT("1:"&amp;LEN(B114))),1))),0)</f>
        <v>3</v>
      </c>
      <c r="D114" s="72">
        <f t="shared" ca="1" si="25"/>
        <v>33</v>
      </c>
      <c r="E114" s="72" t="str">
        <f t="shared" ca="1" si="26"/>
        <v>J</v>
      </c>
      <c r="F114" s="72" t="str">
        <f t="shared" ca="1" si="27"/>
        <v>V</v>
      </c>
      <c r="G114" s="72" t="str">
        <f t="shared" ca="1" si="28"/>
        <v>K</v>
      </c>
      <c r="H114" s="72">
        <f t="shared" ca="1" si="29"/>
        <v>10</v>
      </c>
      <c r="I114" s="72">
        <f t="shared" ca="1" si="30"/>
        <v>66323</v>
      </c>
      <c r="J114" s="72">
        <f t="shared" ca="1" si="31"/>
        <v>39904</v>
      </c>
      <c r="K114" s="72">
        <f t="shared" ca="1" si="32"/>
        <v>194.80604746885038</v>
      </c>
      <c r="L114" s="72">
        <f ca="1">VLOOKUP(F114,Coef!$C$2:$F$25,4)</f>
        <v>4</v>
      </c>
      <c r="M114" s="31">
        <f ca="1">VLOOKUP(E114,Coef!$C$4:$D$23,2)</f>
        <v>7</v>
      </c>
      <c r="N114" s="31">
        <f ca="1">MOD(VLOOKUP(G114,Coef!$C$2:$G$21,5)+MOD(D114+1,2)*15,20)</f>
        <v>10</v>
      </c>
      <c r="O114" s="31">
        <f ca="1">VLOOKUP(M114,Coef!$A$27:$B$46,2)</f>
        <v>6.4399999999999995</v>
      </c>
      <c r="P114" s="31">
        <f ca="1">VLOOKUP(M114,Coef!$A$27:$C$46,3)+N114/10-0.1</f>
        <v>6.9</v>
      </c>
      <c r="Q114" s="31">
        <f ca="1">IF(P114+0.1&lt;O114,P114+2,P114)</f>
        <v>6.9</v>
      </c>
      <c r="R114" s="72">
        <f ca="1">L114*100000+I114</f>
        <v>466323</v>
      </c>
      <c r="S114" s="72">
        <f ca="1">Q114*1000000+J114</f>
        <v>6939904</v>
      </c>
      <c r="T114" s="72">
        <f ca="1">IF(M114&lt;11,S114-10000000,S114)</f>
        <v>-3060096</v>
      </c>
      <c r="U114" s="72">
        <f ca="1">T114/(6366197.724*0.9996)</f>
        <v>-0.48087110406112238</v>
      </c>
      <c r="V114" s="72">
        <f ca="1">(Coef!$J$9/(1+Coef!$J$8*(COS(U114))^2)^0.5)*Coef!$J$6</f>
        <v>6380156.4985497613</v>
      </c>
      <c r="W114" s="72">
        <f ca="1">6*D114-183</f>
        <v>15</v>
      </c>
      <c r="X114" s="72">
        <f ca="1">(R114-500000)/V114</f>
        <v>-5.2783971690435706E-3</v>
      </c>
      <c r="Y114" s="72">
        <f ca="1">SIN(2*U114)</f>
        <v>-0.82018951573220966</v>
      </c>
      <c r="Z114" s="72">
        <f ca="1">Y114*(COS(U114))^2</f>
        <v>-0.64470665289350582</v>
      </c>
      <c r="AA114" s="72">
        <f ca="1">U114+(Y114/2)</f>
        <v>-0.89096586192722715</v>
      </c>
      <c r="AB114" s="72">
        <f ca="1">(3*AA114+Z114)/4</f>
        <v>-0.82940105966879685</v>
      </c>
      <c r="AC114" s="72">
        <f ca="1">(5*AB114+Z114*(COS(U114))^2)/3</f>
        <v>-1.5512581187878547</v>
      </c>
      <c r="AD114" s="72">
        <f ca="1">Coef!$J$6*Coef!$J$9*(U114-(Coef!$J$10*AA114)+(Coef!$J$11*AB114)-(Coef!$J$12*AC114))</f>
        <v>-3047563.949944823</v>
      </c>
      <c r="AE114" s="72">
        <f ca="1">(T114-AD114)/V114</f>
        <v>-1.9642229870106701E-3</v>
      </c>
      <c r="AF114" s="72">
        <f ca="1">((Coef!$J$8*X114^2)/2)*(COS(U114))^2</f>
        <v>7.3798840928748518E-8</v>
      </c>
      <c r="AG114" s="72">
        <f ca="1">X114*(1-(AF114/3))</f>
        <v>-5.2783970391970395E-3</v>
      </c>
      <c r="AH114" s="72">
        <f ca="1">AE114*(1-AF114)+U114</f>
        <v>-0.48283532690317565</v>
      </c>
      <c r="AI114" s="72">
        <f ca="1">(EXP(AG114)-EXP(-AG114))/2</f>
        <v>-5.2784215498860032E-3</v>
      </c>
      <c r="AJ114" s="72">
        <f ca="1">ATAN(AI114/COS(AH114))</f>
        <v>-5.9596544520740015E-3</v>
      </c>
      <c r="AK114" s="72">
        <f ca="1">ATAN(COS(AJ114)*TAN(AH114))</f>
        <v>-0.48282802423087673</v>
      </c>
      <c r="AL114" s="72">
        <f ca="1">U114+(1+Coef!$J$8*(COS(U114))^2-(3/2)*Coef!$J$8*SIN(U114)*COS(U114)*(AK114-U114))*(AK114-U114)</f>
        <v>-0.48283837524518158</v>
      </c>
      <c r="AM114" s="33">
        <f t="shared" ca="1" si="22"/>
        <v>-27.664601088502828</v>
      </c>
      <c r="AN114" s="33">
        <f t="shared" ca="1" si="23"/>
        <v>14.658536952539809</v>
      </c>
      <c r="AO114" s="48" t="str">
        <f ca="1">D114&amp;" "&amp;IF(AM114&gt;0,"N","S")&amp;" "&amp;R114&amp;" "&amp;LEFT(S114,7)</f>
        <v>33 S 466323 6939904</v>
      </c>
    </row>
    <row r="115" spans="1:41">
      <c r="A115" s="38" t="s">
        <v>1009</v>
      </c>
      <c r="B115" s="72" t="str">
        <f t="shared" si="24"/>
        <v>40RFQ1535291041</v>
      </c>
      <c r="C115" s="72">
        <f t="array" aca="1" ref="C115" ca="1">MATCH(TRUE,ISERROR(VALUE(MID(B115,ROW(INDIRECT("1:"&amp;LEN(B115))),1))),0)</f>
        <v>3</v>
      </c>
      <c r="D115" s="72">
        <f t="shared" ca="1" si="25"/>
        <v>40</v>
      </c>
      <c r="E115" s="72" t="str">
        <f t="shared" ca="1" si="26"/>
        <v>R</v>
      </c>
      <c r="F115" s="72" t="str">
        <f t="shared" ca="1" si="27"/>
        <v>F</v>
      </c>
      <c r="G115" s="72" t="str">
        <f t="shared" ca="1" si="28"/>
        <v>Q</v>
      </c>
      <c r="H115" s="72">
        <f t="shared" ca="1" si="29"/>
        <v>10</v>
      </c>
      <c r="I115" s="72">
        <f t="shared" ca="1" si="30"/>
        <v>15352</v>
      </c>
      <c r="J115" s="72">
        <f t="shared" ca="1" si="31"/>
        <v>91041</v>
      </c>
      <c r="K115" s="72">
        <f t="shared" ca="1" si="32"/>
        <v>236.80604746885038</v>
      </c>
      <c r="L115" s="72">
        <f ca="1">VLOOKUP(F115,Coef!$C$2:$F$25,4)</f>
        <v>6</v>
      </c>
      <c r="M115" s="31">
        <f ca="1">VLOOKUP(E115,Coef!$C$4:$D$23,2)</f>
        <v>14</v>
      </c>
      <c r="N115" s="31">
        <f ca="1">MOD(VLOOKUP(G115,Coef!$C$2:$G$21,5)+MOD(D115+1,2)*15,20)</f>
        <v>10</v>
      </c>
      <c r="O115" s="31">
        <f ca="1">VLOOKUP(M115,Coef!$A$27:$B$46,2)</f>
        <v>2.67</v>
      </c>
      <c r="P115" s="31">
        <f ca="1">VLOOKUP(M115,Coef!$A$27:$C$46,3)+N115/10-0.1</f>
        <v>2.9</v>
      </c>
      <c r="Q115" s="31">
        <f ca="1">IF(P115+0.1&lt;O115,P115+2,P115)</f>
        <v>2.9</v>
      </c>
      <c r="R115" s="72">
        <f ca="1">L115*100000+I115</f>
        <v>615352</v>
      </c>
      <c r="S115" s="72">
        <f ca="1">Q115*1000000+J115</f>
        <v>2991041</v>
      </c>
      <c r="T115" s="72">
        <f ca="1">IF(M115&lt;11,S115-10000000,S115)</f>
        <v>2991041</v>
      </c>
      <c r="U115" s="72">
        <f ca="1">T115/(6366197.724*0.9996)</f>
        <v>0.47001962943714298</v>
      </c>
      <c r="V115" s="72">
        <f ca="1">(Coef!$J$9/(1+Coef!$J$8*(COS(U115))^2)^0.5)*Coef!$J$6</f>
        <v>6379967.619430813</v>
      </c>
      <c r="W115" s="72">
        <f ca="1">6*D115-183</f>
        <v>57</v>
      </c>
      <c r="X115" s="72">
        <f ca="1">(R115-500000)/V115</f>
        <v>1.8080342547301377E-2</v>
      </c>
      <c r="Y115" s="72">
        <f ca="1">SIN(2*U115)</f>
        <v>0.80758125419671023</v>
      </c>
      <c r="Z115" s="72">
        <f ca="1">Y115*(COS(U115))^2</f>
        <v>0.64192870169109628</v>
      </c>
      <c r="AA115" s="72">
        <f ca="1">U115+(Y115/2)</f>
        <v>0.87381025653549815</v>
      </c>
      <c r="AB115" s="72">
        <f ca="1">(3*AA115+Z115)/4</f>
        <v>0.81583986782439766</v>
      </c>
      <c r="AC115" s="72">
        <f ca="1">(5*AB115+Z115*(COS(U115))^2)/3</f>
        <v>1.5298181482052045</v>
      </c>
      <c r="AD115" s="72">
        <f ca="1">Coef!$J$6*Coef!$J$9*(U115-(Coef!$J$10*AA115)+(Coef!$J$11*AB115)-(Coef!$J$12*AC115))</f>
        <v>2978697.7485213289</v>
      </c>
      <c r="AE115" s="72">
        <f ca="1">(T115-AD115)/V115</f>
        <v>1.934688734325002E-3</v>
      </c>
      <c r="AF115" s="72">
        <f ca="1">((Coef!$J$8*X115^2)/2)*(COS(U115))^2</f>
        <v>8.7561127527845558E-7</v>
      </c>
      <c r="AG115" s="72">
        <f ca="1">X115*(1-(AF115/3))</f>
        <v>1.8080337270184113E-2</v>
      </c>
      <c r="AH115" s="72">
        <f ca="1">AE115*(1-AF115)+U115</f>
        <v>0.47195431647743269</v>
      </c>
      <c r="AI115" s="72">
        <f ca="1">(EXP(AG115)-EXP(-AG115))/2</f>
        <v>1.8081322359096041E-2</v>
      </c>
      <c r="AJ115" s="72">
        <f ca="1">ATAN(AI115/COS(AH115))</f>
        <v>2.0297759712086267E-2</v>
      </c>
      <c r="AK115" s="72">
        <f ca="1">ATAN(COS(AJ115)*TAN(AH115))</f>
        <v>0.47187090069182952</v>
      </c>
      <c r="AL115" s="72">
        <f ca="1">U115+(1+Coef!$J$8*(COS(U115))^2-(3/2)*Coef!$J$8*SIN(U115)*COS(U115)*(AK115-U115))*(AK115-U115)</f>
        <v>0.47188080410785488</v>
      </c>
      <c r="AM115" s="33">
        <f t="shared" ca="1" si="22"/>
        <v>27.036778508619644</v>
      </c>
      <c r="AN115" s="33">
        <f t="shared" ca="1" si="23"/>
        <v>58.162975965073223</v>
      </c>
      <c r="AO115" s="48" t="str">
        <f ca="1">D115&amp;" "&amp;IF(AM115&gt;0,"N","S")&amp;" "&amp;R115&amp;" "&amp;LEFT(S115,7)</f>
        <v>40 N 615352 2991041</v>
      </c>
    </row>
    <row r="116" spans="1:41">
      <c r="A116" s="38" t="s">
        <v>1010</v>
      </c>
      <c r="B116" s="72" t="str">
        <f t="shared" si="24"/>
        <v>55DDH7665851250</v>
      </c>
      <c r="C116" s="72">
        <f t="array" aca="1" ref="C116" ca="1">MATCH(TRUE,ISERROR(VALUE(MID(B116,ROW(INDIRECT("1:"&amp;LEN(B116))),1))),0)</f>
        <v>3</v>
      </c>
      <c r="D116" s="72">
        <f t="shared" ca="1" si="25"/>
        <v>55</v>
      </c>
      <c r="E116" s="72" t="str">
        <f t="shared" ca="1" si="26"/>
        <v>D</v>
      </c>
      <c r="F116" s="72" t="str">
        <f t="shared" ca="1" si="27"/>
        <v>D</v>
      </c>
      <c r="G116" s="72" t="str">
        <f t="shared" ca="1" si="28"/>
        <v>H</v>
      </c>
      <c r="H116" s="72">
        <f t="shared" ca="1" si="29"/>
        <v>10</v>
      </c>
      <c r="I116" s="72">
        <f t="shared" ca="1" si="30"/>
        <v>76658</v>
      </c>
      <c r="J116" s="72">
        <f t="shared" ca="1" si="31"/>
        <v>51250</v>
      </c>
      <c r="K116" s="72">
        <f t="shared" ca="1" si="32"/>
        <v>326.80604746885035</v>
      </c>
      <c r="L116" s="72">
        <f ca="1">VLOOKUP(F116,Coef!$C$2:$F$25,4)</f>
        <v>4</v>
      </c>
      <c r="M116" s="31">
        <f ca="1">VLOOKUP(E116,Coef!$C$4:$D$23,2)</f>
        <v>2</v>
      </c>
      <c r="N116" s="31">
        <f ca="1">MOD(VLOOKUP(G116,Coef!$C$2:$G$21,5)+MOD(D116+1,2)*15,20)</f>
        <v>8</v>
      </c>
      <c r="O116" s="31">
        <f ca="1">VLOOKUP(M116,Coef!$A$27:$B$46,2)</f>
        <v>1.9900000000000002</v>
      </c>
      <c r="P116" s="31">
        <f ca="1">VLOOKUP(M116,Coef!$A$27:$C$46,3)+N116/10-0.1</f>
        <v>2.6999999999999997</v>
      </c>
      <c r="Q116" s="31">
        <f ca="1">IF(P116+0.1&lt;O116,P116+2,P116)</f>
        <v>2.6999999999999997</v>
      </c>
      <c r="R116" s="72">
        <f ca="1">L116*100000+I116</f>
        <v>476658</v>
      </c>
      <c r="S116" s="72">
        <f ca="1">Q116*1000000+J116</f>
        <v>2751249.9999999995</v>
      </c>
      <c r="T116" s="72">
        <f ca="1">IF(M116&lt;11,S116-10000000,S116)</f>
        <v>-7248750</v>
      </c>
      <c r="U116" s="72">
        <f ca="1">T116/(6366197.724*0.9996)</f>
        <v>-1.1390866219762585</v>
      </c>
      <c r="V116" s="72">
        <f ca="1">(Coef!$J$9/(1+Coef!$J$8*(COS(U116))^2)^0.5)*Coef!$J$6</f>
        <v>6393263.0560496226</v>
      </c>
      <c r="W116" s="72">
        <f ca="1">6*D116-183</f>
        <v>147</v>
      </c>
      <c r="X116" s="72">
        <f ca="1">(R116-500000)/V116</f>
        <v>-3.6510307483613772E-3</v>
      </c>
      <c r="Y116" s="72">
        <f ca="1">SIN(2*U116)</f>
        <v>-0.76006907903354859</v>
      </c>
      <c r="Z116" s="72">
        <f ca="1">Y116*(COS(U116))^2</f>
        <v>-0.13307202605924606</v>
      </c>
      <c r="AA116" s="72">
        <f ca="1">U116+(Y116/2)</f>
        <v>-1.5191211614930329</v>
      </c>
      <c r="AB116" s="72">
        <f ca="1">(3*AA116+Z116)/4</f>
        <v>-1.1726088776345862</v>
      </c>
      <c r="AC116" s="72">
        <f ca="1">(5*AB116+Z116*(COS(U116))^2)/3</f>
        <v>-1.962114162158257</v>
      </c>
      <c r="AD116" s="72">
        <f ca="1">Coef!$J$6*Coef!$J$9*(U116-(Coef!$J$10*AA116)+(Coef!$J$11*AB116)-(Coef!$J$12*AC116))</f>
        <v>-7237972.7625034023</v>
      </c>
      <c r="AE116" s="72">
        <f ca="1">(T116-AD116)/V116</f>
        <v>-1.6857178254850215E-3</v>
      </c>
      <c r="AF116" s="72">
        <f ca="1">((Coef!$J$8*X116^2)/2)*(COS(U116))^2</f>
        <v>7.8643377568647068E-9</v>
      </c>
      <c r="AG116" s="72">
        <f ca="1">X116*(1-(AF116/3))</f>
        <v>-3.6510307387903973E-3</v>
      </c>
      <c r="AH116" s="72">
        <f ca="1">AE116*(1-AF116)+U116</f>
        <v>-1.1407723397884866</v>
      </c>
      <c r="AI116" s="72">
        <f ca="1">(EXP(AG116)-EXP(-AG116))/2</f>
        <v>-3.6510388501845292E-3</v>
      </c>
      <c r="AJ116" s="72">
        <f ca="1">ATAN(AI116/COS(AH116))</f>
        <v>-8.7575204314107157E-3</v>
      </c>
      <c r="AK116" s="72">
        <f ca="1">ATAN(COS(AJ116)*TAN(AH116))</f>
        <v>-1.1407578082953818</v>
      </c>
      <c r="AL116" s="72">
        <f ca="1">U116+(1+Coef!$J$8*(COS(U116))^2-(3/2)*Coef!$J$8*SIN(U116)*COS(U116)*(AK116-U116))*(AK116-U116)</f>
        <v>-1.1407597694708353</v>
      </c>
      <c r="AM116" s="33">
        <f t="shared" ca="1" si="22"/>
        <v>-65.360720228995604</v>
      </c>
      <c r="AN116" s="33">
        <f t="shared" ca="1" si="23"/>
        <v>146.49823104028059</v>
      </c>
      <c r="AO116" s="48" t="str">
        <f ca="1">D116&amp;" "&amp;IF(AM116&gt;0,"N","S")&amp;" "&amp;R116&amp;" "&amp;LEFT(S116,7)</f>
        <v>55 S 476658 2751250</v>
      </c>
    </row>
    <row r="117" spans="1:41">
      <c r="A117" s="38" t="s">
        <v>1011</v>
      </c>
      <c r="B117" s="72" t="str">
        <f t="shared" si="24"/>
        <v>16WFA2035531633</v>
      </c>
      <c r="C117" s="72">
        <f t="array" aca="1" ref="C117" ca="1">MATCH(TRUE,ISERROR(VALUE(MID(B117,ROW(INDIRECT("1:"&amp;LEN(B117))),1))),0)</f>
        <v>3</v>
      </c>
      <c r="D117" s="72">
        <f t="shared" ca="1" si="25"/>
        <v>16</v>
      </c>
      <c r="E117" s="72" t="str">
        <f t="shared" ca="1" si="26"/>
        <v>W</v>
      </c>
      <c r="F117" s="72" t="str">
        <f t="shared" ca="1" si="27"/>
        <v>F</v>
      </c>
      <c r="G117" s="72" t="str">
        <f t="shared" ca="1" si="28"/>
        <v>A</v>
      </c>
      <c r="H117" s="72">
        <f t="shared" ca="1" si="29"/>
        <v>10</v>
      </c>
      <c r="I117" s="72">
        <f t="shared" ca="1" si="30"/>
        <v>20355</v>
      </c>
      <c r="J117" s="72">
        <f t="shared" ca="1" si="31"/>
        <v>31633</v>
      </c>
      <c r="K117" s="72">
        <f t="shared" ca="1" si="32"/>
        <v>92.80604746885038</v>
      </c>
      <c r="L117" s="72">
        <f ca="1">VLOOKUP(F117,Coef!$C$2:$F$25,4)</f>
        <v>6</v>
      </c>
      <c r="M117" s="31">
        <f ca="1">VLOOKUP(E117,Coef!$C$4:$D$23,2)</f>
        <v>19</v>
      </c>
      <c r="N117" s="31">
        <f ca="1">MOD(VLOOKUP(G117,Coef!$C$2:$G$21,5)+MOD(D117+1,2)*15,20)</f>
        <v>16</v>
      </c>
      <c r="O117" s="31">
        <f ca="1">VLOOKUP(M117,Coef!$A$27:$B$46,2)</f>
        <v>7.1199999999999992</v>
      </c>
      <c r="P117" s="31">
        <f ca="1">VLOOKUP(M117,Coef!$A$27:$C$46,3)+N117/10-0.1</f>
        <v>7.5</v>
      </c>
      <c r="Q117" s="31">
        <f ca="1">IF(P117+0.1&lt;O117,P117+2,P117)</f>
        <v>7.5</v>
      </c>
      <c r="R117" s="72">
        <f ca="1">L117*100000+I117</f>
        <v>620355</v>
      </c>
      <c r="S117" s="72">
        <f ca="1">Q117*1000000+J117</f>
        <v>7531633</v>
      </c>
      <c r="T117" s="72">
        <f ca="1">IF(M117&lt;11,S117-10000000,S117)</f>
        <v>7531633</v>
      </c>
      <c r="U117" s="72">
        <f ca="1">T117/(6366197.724*0.9996)</f>
        <v>1.1835395608808297</v>
      </c>
      <c r="V117" s="72">
        <f ca="1">(Coef!$J$9/(1+Coef!$J$8*(COS(U117))^2)^0.5)*Coef!$J$6</f>
        <v>6393961.6442932514</v>
      </c>
      <c r="W117" s="72">
        <f ca="1">6*D117-183</f>
        <v>-87</v>
      </c>
      <c r="X117" s="72">
        <f ca="1">(R117-500000)/V117</f>
        <v>1.8823228335662513E-2</v>
      </c>
      <c r="Y117" s="72">
        <f ca="1">SIN(2*U117)</f>
        <v>0.69936844947157983</v>
      </c>
      <c r="Z117" s="72">
        <f ca="1">Y117*(COS(U117))^2</f>
        <v>9.9743459998631059E-2</v>
      </c>
      <c r="AA117" s="72">
        <f ca="1">U117+(Y117/2)</f>
        <v>1.5332237856166195</v>
      </c>
      <c r="AB117" s="72">
        <f ca="1">(3*AA117+Z117)/4</f>
        <v>1.1748537042121225</v>
      </c>
      <c r="AC117" s="72">
        <f ca="1">(5*AB117+Z117*(COS(U117))^2)/3</f>
        <v>1.9628312888473252</v>
      </c>
      <c r="AD117" s="72">
        <f ca="1">Coef!$J$6*Coef!$J$9*(U117-(Coef!$J$10*AA117)+(Coef!$J$11*AB117)-(Coef!$J$12*AC117))</f>
        <v>7521884.3227981236</v>
      </c>
      <c r="AE117" s="72">
        <f ca="1">(T117-AD117)/V117</f>
        <v>1.5246693277519614E-3</v>
      </c>
      <c r="AF117" s="72">
        <f ca="1">((Coef!$J$8*X117^2)/2)*(COS(U117))^2</f>
        <v>1.7028017438675745E-7</v>
      </c>
      <c r="AG117" s="72">
        <f ca="1">X117*(1-(AF117/3))</f>
        <v>1.882322726725498E-2</v>
      </c>
      <c r="AH117" s="72">
        <f ca="1">AE117*(1-AF117)+U117</f>
        <v>1.1850642299489607</v>
      </c>
      <c r="AI117" s="72">
        <f ca="1">(EXP(AG117)-EXP(-AG117))/2</f>
        <v>1.8824338842076516E-2</v>
      </c>
      <c r="AJ117" s="72">
        <f ca="1">ATAN(AI117/COS(AH117))</f>
        <v>4.9991435041166606E-2</v>
      </c>
      <c r="AK117" s="72">
        <f ca="1">ATAN(COS(AJ117)*TAN(AH117))</f>
        <v>1.1846282613635304</v>
      </c>
      <c r="AL117" s="72">
        <f ca="1">U117+(1+Coef!$J$8*(COS(U117))^2-(3/2)*Coef!$J$8*SIN(U117)*COS(U117)*(AK117-U117))*(AK117-U117)</f>
        <v>1.1846293036134197</v>
      </c>
      <c r="AM117" s="33">
        <f t="shared" ca="1" si="22"/>
        <v>67.874259384570749</v>
      </c>
      <c r="AN117" s="33">
        <f t="shared" ca="1" si="23"/>
        <v>-84.135701760338748</v>
      </c>
      <c r="AO117" s="48" t="str">
        <f ca="1">D117&amp;" "&amp;IF(AM117&gt;0,"N","S")&amp;" "&amp;R117&amp;" "&amp;LEFT(S117,7)</f>
        <v>16 N 620355 7531633</v>
      </c>
    </row>
    <row r="118" spans="1:41">
      <c r="A118" s="38" t="s">
        <v>1012</v>
      </c>
      <c r="B118" s="72" t="str">
        <f t="shared" si="24"/>
        <v>21EWS4722756109</v>
      </c>
      <c r="C118" s="72">
        <f t="array" aca="1" ref="C118" ca="1">MATCH(TRUE,ISERROR(VALUE(MID(B118,ROW(INDIRECT("1:"&amp;LEN(B118))),1))),0)</f>
        <v>3</v>
      </c>
      <c r="D118" s="72">
        <f t="shared" ca="1" si="25"/>
        <v>21</v>
      </c>
      <c r="E118" s="72" t="str">
        <f t="shared" ca="1" si="26"/>
        <v>E</v>
      </c>
      <c r="F118" s="72" t="str">
        <f t="shared" ca="1" si="27"/>
        <v>W</v>
      </c>
      <c r="G118" s="72" t="str">
        <f t="shared" ca="1" si="28"/>
        <v>S</v>
      </c>
      <c r="H118" s="72">
        <f t="shared" ca="1" si="29"/>
        <v>10</v>
      </c>
      <c r="I118" s="72">
        <f t="shared" ca="1" si="30"/>
        <v>47227</v>
      </c>
      <c r="J118" s="72">
        <f t="shared" ca="1" si="31"/>
        <v>56109</v>
      </c>
      <c r="K118" s="72">
        <f t="shared" ca="1" si="32"/>
        <v>122.80604746885038</v>
      </c>
      <c r="L118" s="72">
        <f ca="1">VLOOKUP(F118,Coef!$C$2:$F$25,4)</f>
        <v>5</v>
      </c>
      <c r="M118" s="31">
        <f ca="1">VLOOKUP(E118,Coef!$C$4:$D$23,2)</f>
        <v>3</v>
      </c>
      <c r="N118" s="31">
        <f ca="1">MOD(VLOOKUP(G118,Coef!$C$2:$G$21,5)+MOD(D118+1,2)*15,20)</f>
        <v>17</v>
      </c>
      <c r="O118" s="31">
        <f ca="1">VLOOKUP(M118,Coef!$A$27:$B$46,2)</f>
        <v>2.8800000000000003</v>
      </c>
      <c r="P118" s="31">
        <f ca="1">VLOOKUP(M118,Coef!$A$27:$C$46,3)+N118/10-0.1</f>
        <v>3.6</v>
      </c>
      <c r="Q118" s="31">
        <f ca="1">IF(P118+0.1&lt;O118,P118+2,P118)</f>
        <v>3.6</v>
      </c>
      <c r="R118" s="72">
        <f ca="1">L118*100000+I118</f>
        <v>547227</v>
      </c>
      <c r="S118" s="72">
        <f ca="1">Q118*1000000+J118</f>
        <v>3656109</v>
      </c>
      <c r="T118" s="72">
        <f ca="1">IF(M118&lt;11,S118-10000000,S118)</f>
        <v>-6343891</v>
      </c>
      <c r="U118" s="72">
        <f ca="1">T118/(6366197.724*0.9996)</f>
        <v>-0.996894825918343</v>
      </c>
      <c r="V118" s="72">
        <f ca="1">(Coef!$J$9/(1+Coef!$J$8*(COS(U118))^2)^0.5)*Coef!$J$6</f>
        <v>6390689.4034276959</v>
      </c>
      <c r="W118" s="72">
        <f ca="1">6*D118-183</f>
        <v>-57</v>
      </c>
      <c r="X118" s="72">
        <f ca="1">(R118-500000)/V118</f>
        <v>7.3899695351599204E-3</v>
      </c>
      <c r="Y118" s="72">
        <f ca="1">SIN(2*U118)</f>
        <v>-0.9118642919267872</v>
      </c>
      <c r="Z118" s="72">
        <f ca="1">Y118*(COS(U118))^2</f>
        <v>-0.268775741331578</v>
      </c>
      <c r="AA118" s="72">
        <f ca="1">U118+(Y118/2)</f>
        <v>-1.4528269718817366</v>
      </c>
      <c r="AB118" s="72">
        <f ca="1">(3*AA118+Z118)/4</f>
        <v>-1.1568141642441969</v>
      </c>
      <c r="AC118" s="72">
        <f ca="1">(5*AB118+Z118*(COS(U118))^2)/3</f>
        <v>-1.9544311912459706</v>
      </c>
      <c r="AD118" s="72">
        <f ca="1">Coef!$J$6*Coef!$J$9*(U118-(Coef!$J$10*AA118)+(Coef!$J$11*AB118)-(Coef!$J$12*AC118))</f>
        <v>-6330506.3399961973</v>
      </c>
      <c r="AE118" s="72">
        <f ca="1">(T118-AD118)/V118</f>
        <v>-2.0944000183491587E-3</v>
      </c>
      <c r="AF118" s="72">
        <f ca="1">((Coef!$J$8*X118^2)/2)*(COS(U118))^2</f>
        <v>5.4242865895522716E-8</v>
      </c>
      <c r="AG118" s="72">
        <f ca="1">X118*(1-(AF118/3))</f>
        <v>7.3899694015422115E-3</v>
      </c>
      <c r="AH118" s="72">
        <f ca="1">AE118*(1-AF118)+U118</f>
        <v>-0.99898922582308591</v>
      </c>
      <c r="AI118" s="72">
        <f ca="1">(EXP(AG118)-EXP(-AG118))/2</f>
        <v>7.3900366647934868E-3</v>
      </c>
      <c r="AJ118" s="72">
        <f ca="1">ATAN(AI118/COS(AH118))</f>
        <v>1.3655256911457277E-2</v>
      </c>
      <c r="AK118" s="72">
        <f ca="1">ATAN(COS(AJ118)*TAN(AH118))</f>
        <v>-0.99894679628213934</v>
      </c>
      <c r="AL118" s="72">
        <f ca="1">U118+(1+Coef!$J$8*(COS(U118))^2-(3/2)*Coef!$J$8*SIN(U118)*COS(U118)*(AK118-U118))*(AK118-U118)</f>
        <v>-0.99895085310248333</v>
      </c>
      <c r="AM118" s="33">
        <f t="shared" ca="1" si="22"/>
        <v>-57.235667823765375</v>
      </c>
      <c r="AN118" s="33">
        <f t="shared" ca="1" si="23"/>
        <v>-56.217611410806647</v>
      </c>
      <c r="AO118" s="48" t="str">
        <f ca="1">D118&amp;" "&amp;IF(AM118&gt;0,"N","S")&amp;" "&amp;R118&amp;" "&amp;LEFT(S118,7)</f>
        <v>21 S 547227 3656109</v>
      </c>
    </row>
    <row r="119" spans="1:41">
      <c r="A119" s="38" t="s">
        <v>1013</v>
      </c>
      <c r="B119" s="72" t="str">
        <f t="shared" si="24"/>
        <v>15STA3272773518</v>
      </c>
      <c r="C119" s="72">
        <f t="array" aca="1" ref="C119" ca="1">MATCH(TRUE,ISERROR(VALUE(MID(B119,ROW(INDIRECT("1:"&amp;LEN(B119))),1))),0)</f>
        <v>3</v>
      </c>
      <c r="D119" s="72">
        <f t="shared" ca="1" si="25"/>
        <v>15</v>
      </c>
      <c r="E119" s="72" t="str">
        <f t="shared" ca="1" si="26"/>
        <v>S</v>
      </c>
      <c r="F119" s="72" t="str">
        <f t="shared" ca="1" si="27"/>
        <v>T</v>
      </c>
      <c r="G119" s="72" t="str">
        <f t="shared" ca="1" si="28"/>
        <v>A</v>
      </c>
      <c r="H119" s="72">
        <f t="shared" ca="1" si="29"/>
        <v>10</v>
      </c>
      <c r="I119" s="72">
        <f t="shared" ca="1" si="30"/>
        <v>32727</v>
      </c>
      <c r="J119" s="72">
        <f t="shared" ca="1" si="31"/>
        <v>73518</v>
      </c>
      <c r="K119" s="72">
        <f t="shared" ca="1" si="32"/>
        <v>86.80604746885038</v>
      </c>
      <c r="L119" s="72">
        <f ca="1">VLOOKUP(F119,Coef!$C$2:$F$25,4)</f>
        <v>2</v>
      </c>
      <c r="M119" s="31">
        <f ca="1">VLOOKUP(E119,Coef!$C$4:$D$23,2)</f>
        <v>15</v>
      </c>
      <c r="N119" s="31">
        <f ca="1">MOD(VLOOKUP(G119,Coef!$C$2:$G$21,5)+MOD(D119+1,2)*15,20)</f>
        <v>1</v>
      </c>
      <c r="O119" s="31">
        <f ca="1">VLOOKUP(M119,Coef!$A$27:$B$46,2)</f>
        <v>3.56</v>
      </c>
      <c r="P119" s="31">
        <f ca="1">VLOOKUP(M119,Coef!$A$27:$C$46,3)+N119/10-0.1</f>
        <v>2</v>
      </c>
      <c r="Q119" s="31">
        <f ca="1">IF(P119+0.1&lt;O119,P119+2,P119)</f>
        <v>4</v>
      </c>
      <c r="R119" s="72">
        <f ca="1">L119*100000+I119</f>
        <v>232727</v>
      </c>
      <c r="S119" s="72">
        <f ca="1">Q119*1000000+J119</f>
        <v>4073518</v>
      </c>
      <c r="T119" s="72">
        <f ca="1">IF(M119&lt;11,S119-10000000,S119)</f>
        <v>4073518</v>
      </c>
      <c r="U119" s="72">
        <f ca="1">T119/(6366197.724*0.9996)</f>
        <v>0.6401227602247952</v>
      </c>
      <c r="V119" s="72">
        <f ca="1">(Coef!$J$9/(1+Coef!$J$8*(COS(U119))^2)^0.5)*Coef!$J$6</f>
        <v>6383212.7739885617</v>
      </c>
      <c r="W119" s="72">
        <f ca="1">6*D119-183</f>
        <v>-93</v>
      </c>
      <c r="X119" s="72">
        <f ca="1">(R119-500000)/V119</f>
        <v>-4.1871234668712759E-2</v>
      </c>
      <c r="Y119" s="72">
        <f ca="1">SIN(2*U119)</f>
        <v>0.9580862258609536</v>
      </c>
      <c r="Z119" s="72">
        <f ca="1">Y119*(COS(U119))^2</f>
        <v>0.61627937841761116</v>
      </c>
      <c r="AA119" s="72">
        <f ca="1">U119+(Y119/2)</f>
        <v>1.1191658731552721</v>
      </c>
      <c r="AB119" s="72">
        <f ca="1">(3*AA119+Z119)/4</f>
        <v>0.99344424947085674</v>
      </c>
      <c r="AC119" s="72">
        <f ca="1">(5*AB119+Z119*(COS(U119))^2)/3</f>
        <v>1.7878789303954903</v>
      </c>
      <c r="AD119" s="72">
        <f ca="1">Coef!$J$6*Coef!$J$9*(U119-(Coef!$J$10*AA119)+(Coef!$J$11*AB119)-(Coef!$J$12*AC119))</f>
        <v>4058967.8529105606</v>
      </c>
      <c r="AE119" s="72">
        <f ca="1">(T119-AD119)/V119</f>
        <v>2.2794394616972419E-3</v>
      </c>
      <c r="AF119" s="72">
        <f ca="1">((Coef!$J$8*X119^2)/2)*(COS(U119))^2</f>
        <v>3.8001614316134208E-6</v>
      </c>
      <c r="AG119" s="72">
        <f ca="1">X119*(1-(AF119/3))</f>
        <v>-4.1871181629562403E-2</v>
      </c>
      <c r="AH119" s="72">
        <f ca="1">AE119*(1-AF119)+U119</f>
        <v>0.64240219102425455</v>
      </c>
      <c r="AI119" s="72">
        <f ca="1">(EXP(AG119)-EXP(-AG119))/2</f>
        <v>-4.188341743241969E-2</v>
      </c>
      <c r="AJ119" s="72">
        <f ca="1">ATAN(AI119/COS(AH119))</f>
        <v>-5.2263551470136789E-2</v>
      </c>
      <c r="AK119" s="72">
        <f ca="1">ATAN(COS(AJ119)*TAN(AH119))</f>
        <v>0.64174688595550489</v>
      </c>
      <c r="AL119" s="72">
        <f ca="1">U119+(1+Coef!$J$8*(COS(U119))^2-(3/2)*Coef!$J$8*SIN(U119)*COS(U119)*(AK119-U119))*(AK119-U119)</f>
        <v>0.64175391395127945</v>
      </c>
      <c r="AM119" s="33">
        <f t="shared" ca="1" si="22"/>
        <v>36.769790755410114</v>
      </c>
      <c r="AN119" s="33">
        <f t="shared" ca="1" si="23"/>
        <v>-95.994480921603582</v>
      </c>
      <c r="AO119" s="48" t="str">
        <f ca="1">D119&amp;" "&amp;IF(AM119&gt;0,"N","S")&amp;" "&amp;R119&amp;" "&amp;LEFT(S119,7)</f>
        <v>15 N 232727 4073518</v>
      </c>
    </row>
    <row r="120" spans="1:41">
      <c r="A120" s="38" t="s">
        <v>1014</v>
      </c>
      <c r="B120" s="72" t="str">
        <f t="shared" si="24"/>
        <v>10EDV9400263291</v>
      </c>
      <c r="C120" s="72">
        <f t="array" aca="1" ref="C120" ca="1">MATCH(TRUE,ISERROR(VALUE(MID(B120,ROW(INDIRECT("1:"&amp;LEN(B120))),1))),0)</f>
        <v>3</v>
      </c>
      <c r="D120" s="72">
        <f t="shared" ca="1" si="25"/>
        <v>10</v>
      </c>
      <c r="E120" s="72" t="str">
        <f t="shared" ca="1" si="26"/>
        <v>E</v>
      </c>
      <c r="F120" s="72" t="str">
        <f t="shared" ca="1" si="27"/>
        <v>D</v>
      </c>
      <c r="G120" s="72" t="str">
        <f t="shared" ca="1" si="28"/>
        <v>V</v>
      </c>
      <c r="H120" s="72">
        <f t="shared" ca="1" si="29"/>
        <v>10</v>
      </c>
      <c r="I120" s="72">
        <f t="shared" ca="1" si="30"/>
        <v>94002</v>
      </c>
      <c r="J120" s="72">
        <f t="shared" ca="1" si="31"/>
        <v>63291</v>
      </c>
      <c r="K120" s="72">
        <f t="shared" ca="1" si="32"/>
        <v>56.80604746885038</v>
      </c>
      <c r="L120" s="72">
        <f ca="1">VLOOKUP(F120,Coef!$C$2:$F$25,4)</f>
        <v>4</v>
      </c>
      <c r="M120" s="31">
        <f ca="1">VLOOKUP(E120,Coef!$C$4:$D$23,2)</f>
        <v>3</v>
      </c>
      <c r="N120" s="31">
        <f ca="1">MOD(VLOOKUP(G120,Coef!$C$2:$G$21,5)+MOD(D120+1,2)*15,20)</f>
        <v>15</v>
      </c>
      <c r="O120" s="31">
        <f ca="1">VLOOKUP(M120,Coef!$A$27:$B$46,2)</f>
        <v>2.8800000000000003</v>
      </c>
      <c r="P120" s="31">
        <f ca="1">VLOOKUP(M120,Coef!$A$27:$C$46,3)+N120/10-0.1</f>
        <v>3.4</v>
      </c>
      <c r="Q120" s="31">
        <f ca="1">IF(P120+0.1&lt;O120,P120+2,P120)</f>
        <v>3.4</v>
      </c>
      <c r="R120" s="72">
        <f ca="1">L120*100000+I120</f>
        <v>494002</v>
      </c>
      <c r="S120" s="72">
        <f ca="1">Q120*1000000+J120</f>
        <v>3463291</v>
      </c>
      <c r="T120" s="72">
        <f ca="1">IF(M120&lt;11,S120-10000000,S120)</f>
        <v>-6536709</v>
      </c>
      <c r="U120" s="72">
        <f ca="1">T120/(6366197.724*0.9996)</f>
        <v>-1.0271947264910235</v>
      </c>
      <c r="V120" s="72">
        <f ca="1">(Coef!$J$9/(1+Coef!$J$8*(COS(U120))^2)^0.5)*Coef!$J$6</f>
        <v>6391274.8431079909</v>
      </c>
      <c r="W120" s="72">
        <f ca="1">6*D120-183</f>
        <v>-123</v>
      </c>
      <c r="X120" s="72">
        <f ca="1">(R120-500000)/V120</f>
        <v>-9.3846691735811091E-4</v>
      </c>
      <c r="Y120" s="72">
        <f ca="1">SIN(2*U120)</f>
        <v>-0.88532996970866773</v>
      </c>
      <c r="Z120" s="72">
        <f ca="1">Y120*(COS(U120))^2</f>
        <v>-0.23684202489351236</v>
      </c>
      <c r="AA120" s="72">
        <f ca="1">U120+(Y120/2)</f>
        <v>-1.4698597113453573</v>
      </c>
      <c r="AB120" s="72">
        <f ca="1">(3*AA120+Z120)/4</f>
        <v>-1.1616052897323961</v>
      </c>
      <c r="AC120" s="72">
        <f ca="1">(5*AB120+Z120*(COS(U120))^2)/3</f>
        <v>-1.9571286798778671</v>
      </c>
      <c r="AD120" s="72">
        <f ca="1">Coef!$J$6*Coef!$J$9*(U120-(Coef!$J$10*AA120)+(Coef!$J$11*AB120)-(Coef!$J$12*AC120))</f>
        <v>-6523786.3832801264</v>
      </c>
      <c r="AE120" s="72">
        <f ca="1">(T120-AD120)/V120</f>
        <v>-2.021915351333808E-3</v>
      </c>
      <c r="AF120" s="72">
        <f ca="1">((Coef!$J$8*X120^2)/2)*(COS(U120))^2</f>
        <v>7.9394241989419448E-10</v>
      </c>
      <c r="AG120" s="72">
        <f ca="1">X120*(1-(AF120/3))</f>
        <v>-9.3846691710974795E-4</v>
      </c>
      <c r="AH120" s="72">
        <f ca="1">AE120*(1-AF120)+U120</f>
        <v>-1.029216641840752</v>
      </c>
      <c r="AI120" s="72">
        <f ca="1">(EXP(AG120)-EXP(-AG120))/2</f>
        <v>-9.3846705486416715E-4</v>
      </c>
      <c r="AJ120" s="72">
        <f ca="1">ATAN(AI120/COS(AH120))</f>
        <v>-1.8205310410806617E-3</v>
      </c>
      <c r="AK120" s="72">
        <f ca="1">ATAN(COS(AJ120)*TAN(AH120))</f>
        <v>-1.0292159098343427</v>
      </c>
      <c r="AL120" s="72">
        <f ca="1">U120+(1+Coef!$J$8*(COS(U120))^2-(3/2)*Coef!$J$8*SIN(U120)*COS(U120)*(AK120-U120))*(AK120-U120)</f>
        <v>-1.0292195356236777</v>
      </c>
      <c r="AM120" s="33">
        <f t="shared" ca="1" si="22"/>
        <v>-58.969935583651221</v>
      </c>
      <c r="AN120" s="33">
        <f t="shared" ca="1" si="23"/>
        <v>-123.10430874512647</v>
      </c>
      <c r="AO120" s="48" t="str">
        <f ca="1">D120&amp;" "&amp;IF(AM120&gt;0,"N","S")&amp;" "&amp;R120&amp;" "&amp;LEFT(S120,7)</f>
        <v>10 S 494002 3463291</v>
      </c>
    </row>
    <row r="121" spans="1:41">
      <c r="A121" s="38" t="s">
        <v>1015</v>
      </c>
      <c r="B121" s="72" t="str">
        <f t="shared" si="24"/>
        <v>51QWA8207791245</v>
      </c>
      <c r="C121" s="72">
        <f t="array" aca="1" ref="C121" ca="1">MATCH(TRUE,ISERROR(VALUE(MID(B121,ROW(INDIRECT("1:"&amp;LEN(B121))),1))),0)</f>
        <v>3</v>
      </c>
      <c r="D121" s="72">
        <f t="shared" ca="1" si="25"/>
        <v>51</v>
      </c>
      <c r="E121" s="72" t="str">
        <f t="shared" ca="1" si="26"/>
        <v>Q</v>
      </c>
      <c r="F121" s="72" t="str">
        <f t="shared" ca="1" si="27"/>
        <v>W</v>
      </c>
      <c r="G121" s="72" t="str">
        <f t="shared" ca="1" si="28"/>
        <v>A</v>
      </c>
      <c r="H121" s="72">
        <f t="shared" ca="1" si="29"/>
        <v>10</v>
      </c>
      <c r="I121" s="72">
        <f t="shared" ca="1" si="30"/>
        <v>82077</v>
      </c>
      <c r="J121" s="72">
        <f t="shared" ca="1" si="31"/>
        <v>91245</v>
      </c>
      <c r="K121" s="72">
        <f t="shared" ca="1" si="32"/>
        <v>302.80604746885035</v>
      </c>
      <c r="L121" s="72">
        <f ca="1">VLOOKUP(F121,Coef!$C$2:$F$25,4)</f>
        <v>5</v>
      </c>
      <c r="M121" s="31">
        <f ca="1">VLOOKUP(E121,Coef!$C$4:$D$23,2)</f>
        <v>13</v>
      </c>
      <c r="N121" s="31">
        <f ca="1">MOD(VLOOKUP(G121,Coef!$C$2:$G$21,5)+MOD(D121+1,2)*15,20)</f>
        <v>1</v>
      </c>
      <c r="O121" s="31">
        <f ca="1">VLOOKUP(M121,Coef!$A$27:$B$46,2)</f>
        <v>1.78</v>
      </c>
      <c r="P121" s="31">
        <f ca="1">VLOOKUP(M121,Coef!$A$27:$C$46,3)+N121/10-0.1</f>
        <v>0</v>
      </c>
      <c r="Q121" s="31">
        <f ca="1">IF(P121+0.1&lt;O121,P121+2,P121)</f>
        <v>2</v>
      </c>
      <c r="R121" s="72">
        <f ca="1">L121*100000+I121</f>
        <v>582077</v>
      </c>
      <c r="S121" s="72">
        <f ca="1">Q121*1000000+J121</f>
        <v>2091245</v>
      </c>
      <c r="T121" s="72">
        <f ca="1">IF(M121&lt;11,S121-10000000,S121)</f>
        <v>2091245</v>
      </c>
      <c r="U121" s="72">
        <f ca="1">T121/(6366197.724*0.9996)</f>
        <v>0.32862344580441327</v>
      </c>
      <c r="V121" s="72">
        <f ca="1">(Coef!$J$9/(1+Coef!$J$8*(COS(U121))^2)^0.5)*Coef!$J$6</f>
        <v>6377809.7434149422</v>
      </c>
      <c r="W121" s="72">
        <f ca="1">6*D121-183</f>
        <v>123</v>
      </c>
      <c r="X121" s="72">
        <f ca="1">(R121-500000)/V121</f>
        <v>1.2869151527253398E-2</v>
      </c>
      <c r="Y121" s="72">
        <f ca="1">SIN(2*U121)</f>
        <v>0.61093959688889943</v>
      </c>
      <c r="Z121" s="72">
        <f ca="1">Y121*(COS(U121))^2</f>
        <v>0.54730327701103809</v>
      </c>
      <c r="AA121" s="72">
        <f ca="1">U121+(Y121/2)</f>
        <v>0.63409324424886293</v>
      </c>
      <c r="AB121" s="72">
        <f ca="1">(3*AA121+Z121)/4</f>
        <v>0.61239575243940669</v>
      </c>
      <c r="AC121" s="72">
        <f ca="1">(5*AB121+Z121*(COS(U121))^2)/3</f>
        <v>1.1840913890328548</v>
      </c>
      <c r="AD121" s="72">
        <f ca="1">Coef!$J$6*Coef!$J$9*(U121-(Coef!$J$10*AA121)+(Coef!$J$11*AB121)-(Coef!$J$12*AC121))</f>
        <v>2081877.6882492814</v>
      </c>
      <c r="AE121" s="72">
        <f ca="1">(T121-AD121)/V121</f>
        <v>1.4687348992168242E-3</v>
      </c>
      <c r="AF121" s="72">
        <f ca="1">((Coef!$J$8*X121^2)/2)*(COS(U121))^2</f>
        <v>4.9995057883309275E-7</v>
      </c>
      <c r="AG121" s="72">
        <f ca="1">X121*(1-(AF121/3))</f>
        <v>1.2869149382606812E-2</v>
      </c>
      <c r="AH121" s="72">
        <f ca="1">AE121*(1-AF121)+U121</f>
        <v>0.33009217996933521</v>
      </c>
      <c r="AI121" s="72">
        <f ca="1">(EXP(AG121)-EXP(-AG121))/2</f>
        <v>1.2869504606256632E-2</v>
      </c>
      <c r="AJ121" s="72">
        <f ca="1">ATAN(AI121/COS(AH121))</f>
        <v>1.3603109054394985E-2</v>
      </c>
      <c r="AK121" s="72">
        <f ca="1">ATAN(COS(AJ121)*TAN(AH121))</f>
        <v>0.33006380990695922</v>
      </c>
      <c r="AL121" s="72">
        <f ca="1">U121+(1+Coef!$J$8*(COS(U121))^2-(3/2)*Coef!$J$8*SIN(U121)*COS(U121)*(AK121-U121))*(AK121-U121)</f>
        <v>0.33007249970054126</v>
      </c>
      <c r="AM121" s="33">
        <f t="shared" ca="1" si="22"/>
        <v>18.911761166174141</v>
      </c>
      <c r="AN121" s="33">
        <f t="shared" ca="1" si="23"/>
        <v>123.77940073707303</v>
      </c>
      <c r="AO121" s="48" t="str">
        <f ca="1">D121&amp;" "&amp;IF(AM121&gt;0,"N","S")&amp;" "&amp;R121&amp;" "&amp;LEFT(S121,7)</f>
        <v>51 N 582077 2091245</v>
      </c>
    </row>
    <row r="122" spans="1:41">
      <c r="A122" s="38" t="s">
        <v>1016</v>
      </c>
      <c r="B122" s="72" t="str">
        <f t="shared" si="24"/>
        <v>29HMA5450343553</v>
      </c>
      <c r="C122" s="72">
        <f t="array" aca="1" ref="C122" ca="1">MATCH(TRUE,ISERROR(VALUE(MID(B122,ROW(INDIRECT("1:"&amp;LEN(B122))),1))),0)</f>
        <v>3</v>
      </c>
      <c r="D122" s="72">
        <f t="shared" ca="1" si="25"/>
        <v>29</v>
      </c>
      <c r="E122" s="72" t="str">
        <f t="shared" ca="1" si="26"/>
        <v>H</v>
      </c>
      <c r="F122" s="72" t="str">
        <f t="shared" ca="1" si="27"/>
        <v>M</v>
      </c>
      <c r="G122" s="72" t="str">
        <f t="shared" ca="1" si="28"/>
        <v>A</v>
      </c>
      <c r="H122" s="72">
        <f t="shared" ca="1" si="29"/>
        <v>10</v>
      </c>
      <c r="I122" s="72">
        <f t="shared" ca="1" si="30"/>
        <v>54503</v>
      </c>
      <c r="J122" s="72">
        <f t="shared" ca="1" si="31"/>
        <v>43553</v>
      </c>
      <c r="K122" s="72">
        <f t="shared" ca="1" si="32"/>
        <v>170.80604746885038</v>
      </c>
      <c r="L122" s="72">
        <f ca="1">VLOOKUP(F122,Coef!$C$2:$F$25,4)</f>
        <v>4</v>
      </c>
      <c r="M122" s="31">
        <f ca="1">VLOOKUP(E122,Coef!$C$4:$D$23,2)</f>
        <v>6</v>
      </c>
      <c r="N122" s="31">
        <f ca="1">MOD(VLOOKUP(G122,Coef!$C$2:$G$21,5)+MOD(D122+1,2)*15,20)</f>
        <v>1</v>
      </c>
      <c r="O122" s="31">
        <f ca="1">VLOOKUP(M122,Coef!$A$27:$B$46,2)</f>
        <v>5.55</v>
      </c>
      <c r="P122" s="31">
        <f ca="1">VLOOKUP(M122,Coef!$A$27:$C$46,3)+N122/10-0.1</f>
        <v>3.9999999999999996</v>
      </c>
      <c r="Q122" s="31">
        <f ca="1">IF(P122+0.1&lt;O122,P122+2,P122)</f>
        <v>6</v>
      </c>
      <c r="R122" s="72">
        <f ca="1">L122*100000+I122</f>
        <v>454503</v>
      </c>
      <c r="S122" s="72">
        <f ca="1">Q122*1000000+J122</f>
        <v>6043553</v>
      </c>
      <c r="T122" s="72">
        <f ca="1">IF(M122&lt;11,S122-10000000,S122)</f>
        <v>-3956447</v>
      </c>
      <c r="U122" s="72">
        <f ca="1">T122/(6366197.724*0.9996)</f>
        <v>-0.62172593181694802</v>
      </c>
      <c r="V122" s="72">
        <f ca="1">(Coef!$J$9/(1+Coef!$J$8*(COS(U122))^2)^0.5)*Coef!$J$6</f>
        <v>6382837.4783357885</v>
      </c>
      <c r="W122" s="72">
        <f ca="1">6*D122-183</f>
        <v>-9</v>
      </c>
      <c r="X122" s="72">
        <f ca="1">(R122-500000)/V122</f>
        <v>-7.1280210649923258E-3</v>
      </c>
      <c r="Y122" s="72">
        <f ca="1">SIN(2*U122)</f>
        <v>-0.946899515031702</v>
      </c>
      <c r="Z122" s="72">
        <f ca="1">Y122*(COS(U122))^2</f>
        <v>-0.62567788689694204</v>
      </c>
      <c r="AA122" s="72">
        <f ca="1">U122+(Y122/2)</f>
        <v>-1.0951756893327991</v>
      </c>
      <c r="AB122" s="72">
        <f ca="1">(3*AA122+Z122)/4</f>
        <v>-0.97780123872383484</v>
      </c>
      <c r="AC122" s="72">
        <f ca="1">(5*AB122+Z122*(COS(U122))^2)/3</f>
        <v>-1.767477376487588</v>
      </c>
      <c r="AD122" s="72">
        <f ca="1">Coef!$J$6*Coef!$J$9*(U122-(Coef!$J$10*AA122)+(Coef!$J$11*AB122)-(Coef!$J$12*AC122))</f>
        <v>-3942054.193490495</v>
      </c>
      <c r="AE122" s="72">
        <f ca="1">(T122-AD122)/V122</f>
        <v>-2.2549229176453502E-3</v>
      </c>
      <c r="AF122" s="72">
        <f ca="1">((Coef!$J$8*X122^2)/2)*(COS(U122))^2</f>
        <v>1.1313118417322562E-7</v>
      </c>
      <c r="AG122" s="72">
        <f ca="1">X122*(1-(AF122/3))</f>
        <v>-7.1280207961918378E-3</v>
      </c>
      <c r="AH122" s="72">
        <f ca="1">AE122*(1-AF122)+U122</f>
        <v>-0.62398085447949125</v>
      </c>
      <c r="AI122" s="72">
        <f ca="1">(EXP(AG122)-EXP(-AG122))/2</f>
        <v>-7.1280811572337344E-3</v>
      </c>
      <c r="AJ122" s="72">
        <f ca="1">ATAN(AI122/COS(AH122))</f>
        <v>-8.7829694330535217E-3</v>
      </c>
      <c r="AK122" s="72">
        <f ca="1">ATAN(COS(AJ122)*TAN(AH122))</f>
        <v>-0.62396256548982443</v>
      </c>
      <c r="AL122" s="72">
        <f ca="1">U122+(1+Coef!$J$8*(COS(U122))^2-(3/2)*Coef!$J$8*SIN(U122)*COS(U122)*(AK122-U122))*(AK122-U122)</f>
        <v>-0.6239725017736697</v>
      </c>
      <c r="AM122" s="33">
        <f t="shared" ca="1" si="22"/>
        <v>-35.750990883850548</v>
      </c>
      <c r="AN122" s="33">
        <f t="shared" ca="1" si="23"/>
        <v>-9.5032270801063756</v>
      </c>
      <c r="AO122" s="48" t="str">
        <f ca="1">D122&amp;" "&amp;IF(AM122&gt;0,"N","S")&amp;" "&amp;R122&amp;" "&amp;LEFT(S122,7)</f>
        <v>29 S 454503 6043553</v>
      </c>
    </row>
    <row r="123" spans="1:41">
      <c r="A123" s="38" t="s">
        <v>1017</v>
      </c>
      <c r="B123" s="72" t="str">
        <f t="shared" si="24"/>
        <v>44VMN6141387902</v>
      </c>
      <c r="C123" s="72">
        <f t="array" aca="1" ref="C123" ca="1">MATCH(TRUE,ISERROR(VALUE(MID(B123,ROW(INDIRECT("1:"&amp;LEN(B123))),1))),0)</f>
        <v>3</v>
      </c>
      <c r="D123" s="72">
        <f t="shared" ca="1" si="25"/>
        <v>44</v>
      </c>
      <c r="E123" s="72" t="str">
        <f t="shared" ca="1" si="26"/>
        <v>V</v>
      </c>
      <c r="F123" s="72" t="str">
        <f t="shared" ca="1" si="27"/>
        <v>M</v>
      </c>
      <c r="G123" s="72" t="str">
        <f t="shared" ca="1" si="28"/>
        <v>N</v>
      </c>
      <c r="H123" s="72">
        <f t="shared" ca="1" si="29"/>
        <v>10</v>
      </c>
      <c r="I123" s="72">
        <f t="shared" ca="1" si="30"/>
        <v>61413</v>
      </c>
      <c r="J123" s="72">
        <f t="shared" ca="1" si="31"/>
        <v>87902</v>
      </c>
      <c r="K123" s="72">
        <f t="shared" ca="1" si="32"/>
        <v>260.80604746885035</v>
      </c>
      <c r="L123" s="72">
        <f ca="1">VLOOKUP(F123,Coef!$C$2:$F$25,4)</f>
        <v>4</v>
      </c>
      <c r="M123" s="31">
        <f ca="1">VLOOKUP(E123,Coef!$C$4:$D$23,2)</f>
        <v>18</v>
      </c>
      <c r="N123" s="31">
        <f ca="1">MOD(VLOOKUP(G123,Coef!$C$2:$G$21,5)+MOD(D123+1,2)*15,20)</f>
        <v>8</v>
      </c>
      <c r="O123" s="31">
        <f ca="1">VLOOKUP(M123,Coef!$A$27:$B$46,2)</f>
        <v>6.2299999999999995</v>
      </c>
      <c r="P123" s="31">
        <f ca="1">VLOOKUP(M123,Coef!$A$27:$C$46,3)+N123/10-0.1</f>
        <v>6.7</v>
      </c>
      <c r="Q123" s="31">
        <f ca="1">IF(P123+0.1&lt;O123,P123+2,P123)</f>
        <v>6.7</v>
      </c>
      <c r="R123" s="72">
        <f ca="1">L123*100000+I123</f>
        <v>461413</v>
      </c>
      <c r="S123" s="72">
        <f ca="1">Q123*1000000+J123</f>
        <v>6787902</v>
      </c>
      <c r="T123" s="72">
        <f ca="1">IF(M123&lt;11,S123-10000000,S123)</f>
        <v>6787902</v>
      </c>
      <c r="U123" s="72">
        <f ca="1">T123/(6366197.724*0.9996)</f>
        <v>1.0666678198980362</v>
      </c>
      <c r="V123" s="72">
        <f ca="1">(Coef!$J$9/(1+Coef!$J$8*(COS(U123))^2)^0.5)*Coef!$J$6</f>
        <v>6392009.9153805664</v>
      </c>
      <c r="W123" s="72">
        <f ca="1">6*D123-183</f>
        <v>81</v>
      </c>
      <c r="X123" s="72">
        <f ca="1">(R123-500000)/V123</f>
        <v>-6.0367553415634238E-3</v>
      </c>
      <c r="Y123" s="72">
        <f ca="1">SIN(2*U123)</f>
        <v>0.84590353284874842</v>
      </c>
      <c r="Z123" s="72">
        <f ca="1">Y123*(COS(U123))^2</f>
        <v>0.19737639317538591</v>
      </c>
      <c r="AA123" s="72">
        <f ca="1">U123+(Y123/2)</f>
        <v>1.4896195863224104</v>
      </c>
      <c r="AB123" s="72">
        <f ca="1">(3*AA123+Z123)/4</f>
        <v>1.1665587880356543</v>
      </c>
      <c r="AC123" s="72">
        <f ca="1">(5*AB123+Z123*(COS(U123))^2)/3</f>
        <v>1.9596160585873335</v>
      </c>
      <c r="AD123" s="72">
        <f ca="1">Coef!$J$6*Coef!$J$9*(U123-(Coef!$J$10*AA123)+(Coef!$J$11*AB123)-(Coef!$J$12*AC123))</f>
        <v>6775659.514714879</v>
      </c>
      <c r="AE123" s="72">
        <f ca="1">(T123-AD123)/V123</f>
        <v>1.9152794578216992E-3</v>
      </c>
      <c r="AF123" s="72">
        <f ca="1">((Coef!$J$8*X123^2)/2)*(COS(U123))^2</f>
        <v>2.8653586672464039E-8</v>
      </c>
      <c r="AG123" s="72">
        <f ca="1">X123*(1-(AF123/3))</f>
        <v>-6.0367552839051923E-3</v>
      </c>
      <c r="AH123" s="72">
        <f ca="1">AE123*(1-AF123)+U123</f>
        <v>1.0685830993009782</v>
      </c>
      <c r="AI123" s="72">
        <f ca="1">(EXP(AG123)-EXP(-AG123))/2</f>
        <v>-6.0367919496282507E-3</v>
      </c>
      <c r="AJ123" s="72">
        <f ca="1">ATAN(AI123/COS(AH123))</f>
        <v>-1.2540286009975731E-2</v>
      </c>
      <c r="AK123" s="72">
        <f ca="1">ATAN(COS(AJ123)*TAN(AH123))</f>
        <v>1.0685499218562913</v>
      </c>
      <c r="AL123" s="72">
        <f ca="1">U123+(1+Coef!$J$8*(COS(U123))^2-(3/2)*Coef!$J$8*SIN(U123)*COS(U123)*(AK123-U123))*(AK123-U123)</f>
        <v>1.0685528663919059</v>
      </c>
      <c r="AM123" s="33">
        <f t="shared" ca="1" si="22"/>
        <v>61.22356943086276</v>
      </c>
      <c r="AN123" s="33">
        <f t="shared" ca="1" si="23"/>
        <v>80.281494537741438</v>
      </c>
      <c r="AO123" s="48" t="str">
        <f ca="1">D123&amp;" "&amp;IF(AM123&gt;0,"N","S")&amp;" "&amp;R123&amp;" "&amp;LEFT(S123,7)</f>
        <v>44 N 461413 6787902</v>
      </c>
    </row>
    <row r="124" spans="1:41">
      <c r="A124" s="38" t="s">
        <v>1018</v>
      </c>
      <c r="B124" s="72" t="str">
        <f t="shared" si="24"/>
        <v>26WMS6595746606</v>
      </c>
      <c r="C124" s="72">
        <f t="array" aca="1" ref="C124" ca="1">MATCH(TRUE,ISERROR(VALUE(MID(B124,ROW(INDIRECT("1:"&amp;LEN(B124))),1))),0)</f>
        <v>3</v>
      </c>
      <c r="D124" s="72">
        <f t="shared" ca="1" si="25"/>
        <v>26</v>
      </c>
      <c r="E124" s="72" t="str">
        <f t="shared" ca="1" si="26"/>
        <v>W</v>
      </c>
      <c r="F124" s="72" t="str">
        <f t="shared" ca="1" si="27"/>
        <v>M</v>
      </c>
      <c r="G124" s="72" t="str">
        <f t="shared" ca="1" si="28"/>
        <v>S</v>
      </c>
      <c r="H124" s="72">
        <f t="shared" ca="1" si="29"/>
        <v>10</v>
      </c>
      <c r="I124" s="72">
        <f t="shared" ca="1" si="30"/>
        <v>65957</v>
      </c>
      <c r="J124" s="72">
        <f t="shared" ca="1" si="31"/>
        <v>46606</v>
      </c>
      <c r="K124" s="72">
        <f t="shared" ca="1" si="32"/>
        <v>152.80604746885038</v>
      </c>
      <c r="L124" s="72">
        <f ca="1">VLOOKUP(F124,Coef!$C$2:$F$25,4)</f>
        <v>4</v>
      </c>
      <c r="M124" s="31">
        <f ca="1">VLOOKUP(E124,Coef!$C$4:$D$23,2)</f>
        <v>19</v>
      </c>
      <c r="N124" s="31">
        <f ca="1">MOD(VLOOKUP(G124,Coef!$C$2:$G$21,5)+MOD(D124+1,2)*15,20)</f>
        <v>12</v>
      </c>
      <c r="O124" s="31">
        <f ca="1">VLOOKUP(M124,Coef!$A$27:$B$46,2)</f>
        <v>7.1199999999999992</v>
      </c>
      <c r="P124" s="31">
        <f ca="1">VLOOKUP(M124,Coef!$A$27:$C$46,3)+N124/10-0.1</f>
        <v>7.1000000000000005</v>
      </c>
      <c r="Q124" s="31">
        <f ca="1">IF(P124+0.1&lt;O124,P124+2,P124)</f>
        <v>7.1000000000000005</v>
      </c>
      <c r="R124" s="72">
        <f ca="1">L124*100000+I124</f>
        <v>465957</v>
      </c>
      <c r="S124" s="72">
        <f ca="1">Q124*1000000+J124</f>
        <v>7146606.0000000009</v>
      </c>
      <c r="T124" s="72">
        <f ca="1">IF(M124&lt;11,S124-10000000,S124)</f>
        <v>7146606.0000000009</v>
      </c>
      <c r="U124" s="72">
        <f ca="1">T124/(6366197.724*0.9996)</f>
        <v>1.123035459511676</v>
      </c>
      <c r="V124" s="72">
        <f ca="1">(Coef!$J$9/(1+Coef!$J$8*(COS(U124))^2)^0.5)*Coef!$J$6</f>
        <v>6392996.9922892125</v>
      </c>
      <c r="W124" s="72">
        <f ca="1">6*D124-183</f>
        <v>-27</v>
      </c>
      <c r="X124" s="72">
        <f ca="1">(R124-500000)/V124</f>
        <v>-5.3250455210694285E-3</v>
      </c>
      <c r="Y124" s="72">
        <f ca="1">SIN(2*U124)</f>
        <v>0.78053532975484707</v>
      </c>
      <c r="Z124" s="72">
        <f ca="1">Y124*(COS(U124))^2</f>
        <v>0.1463067934403473</v>
      </c>
      <c r="AA124" s="72">
        <f ca="1">U124+(Y124/2)</f>
        <v>1.5133031243890995</v>
      </c>
      <c r="AB124" s="72">
        <f ca="1">(3*AA124+Z124)/4</f>
        <v>1.1715540416519115</v>
      </c>
      <c r="AC124" s="72">
        <f ca="1">(5*AB124+Z124*(COS(U124))^2)/3</f>
        <v>1.9617315210154385</v>
      </c>
      <c r="AD124" s="72">
        <f ca="1">Coef!$J$6*Coef!$J$9*(U124-(Coef!$J$10*AA124)+(Coef!$J$11*AB124)-(Coef!$J$12*AC124))</f>
        <v>7135480.770801601</v>
      </c>
      <c r="AE124" s="72">
        <f ca="1">(T124-AD124)/V124</f>
        <v>1.7402212470643123E-3</v>
      </c>
      <c r="AF124" s="72">
        <f ca="1">((Coef!$J$8*X124^2)/2)*(COS(U124))^2</f>
        <v>1.7910843865538027E-8</v>
      </c>
      <c r="AG124" s="72">
        <f ca="1">X124*(1-(AF124/3))</f>
        <v>-5.325045489277409E-3</v>
      </c>
      <c r="AH124" s="72">
        <f ca="1">AE124*(1-AF124)+U124</f>
        <v>1.1247756807275715</v>
      </c>
      <c r="AI124" s="72">
        <f ca="1">(EXP(AG124)-EXP(-AG124))/2</f>
        <v>-5.3250706555751925E-3</v>
      </c>
      <c r="AJ124" s="72">
        <f ca="1">ATAN(AI124/COS(AH124))</f>
        <v>-1.2343673218443417E-2</v>
      </c>
      <c r="AK124" s="72">
        <f ca="1">ATAN(COS(AJ124)*TAN(AH124))</f>
        <v>1.1247460305060495</v>
      </c>
      <c r="AL124" s="72">
        <f ca="1">U124+(1+Coef!$J$8*(COS(U124))^2-(3/2)*Coef!$J$8*SIN(U124)*COS(U124)*(AK124-U124))*(AK124-U124)</f>
        <v>1.1247481798908587</v>
      </c>
      <c r="AM124" s="33">
        <f t="shared" ca="1" si="22"/>
        <v>64.443323722767303</v>
      </c>
      <c r="AN124" s="33">
        <f t="shared" ca="1" si="23"/>
        <v>-27.707240379105475</v>
      </c>
      <c r="AO124" s="48" t="str">
        <f ca="1">D124&amp;" "&amp;IF(AM124&gt;0,"N","S")&amp;" "&amp;R124&amp;" "&amp;LEFT(S124,7)</f>
        <v>26 N 465957 7146606</v>
      </c>
    </row>
    <row r="125" spans="1:41">
      <c r="A125" s="38" t="s">
        <v>1019</v>
      </c>
      <c r="B125" s="72" t="str">
        <f t="shared" si="24"/>
        <v>32UPV9551565192</v>
      </c>
      <c r="C125" s="72">
        <f t="array" aca="1" ref="C125" ca="1">MATCH(TRUE,ISERROR(VALUE(MID(B125,ROW(INDIRECT("1:"&amp;LEN(B125))),1))),0)</f>
        <v>3</v>
      </c>
      <c r="D125" s="72">
        <f t="shared" ca="1" si="25"/>
        <v>32</v>
      </c>
      <c r="E125" s="72" t="str">
        <f t="shared" ca="1" si="26"/>
        <v>U</v>
      </c>
      <c r="F125" s="72" t="str">
        <f t="shared" ca="1" si="27"/>
        <v>P</v>
      </c>
      <c r="G125" s="72" t="str">
        <f t="shared" ca="1" si="28"/>
        <v>V</v>
      </c>
      <c r="H125" s="72">
        <f t="shared" ca="1" si="29"/>
        <v>10</v>
      </c>
      <c r="I125" s="72">
        <f t="shared" ca="1" si="30"/>
        <v>95515</v>
      </c>
      <c r="J125" s="72">
        <f t="shared" ca="1" si="31"/>
        <v>65192</v>
      </c>
      <c r="K125" s="72">
        <f t="shared" ca="1" si="32"/>
        <v>188.80604746885038</v>
      </c>
      <c r="L125" s="72">
        <f ca="1">VLOOKUP(F125,Coef!$C$2:$F$25,4)</f>
        <v>6</v>
      </c>
      <c r="M125" s="31">
        <f ca="1">VLOOKUP(E125,Coef!$C$4:$D$23,2)</f>
        <v>17</v>
      </c>
      <c r="N125" s="31">
        <f ca="1">MOD(VLOOKUP(G125,Coef!$C$2:$G$21,5)+MOD(D125+1,2)*15,20)</f>
        <v>15</v>
      </c>
      <c r="O125" s="31">
        <f ca="1">VLOOKUP(M125,Coef!$A$27:$B$46,2)</f>
        <v>5.34</v>
      </c>
      <c r="P125" s="31">
        <f ca="1">VLOOKUP(M125,Coef!$A$27:$C$46,3)+N125/10-0.1</f>
        <v>5.4</v>
      </c>
      <c r="Q125" s="31">
        <f ca="1">IF(P125+0.1&lt;O125,P125+2,P125)</f>
        <v>5.4</v>
      </c>
      <c r="R125" s="72">
        <f ca="1">L125*100000+I125</f>
        <v>695515</v>
      </c>
      <c r="S125" s="72">
        <f ca="1">Q125*1000000+J125</f>
        <v>5465192</v>
      </c>
      <c r="T125" s="72">
        <f ca="1">IF(M125&lt;11,S125-10000000,S125)</f>
        <v>5465192</v>
      </c>
      <c r="U125" s="72">
        <f ca="1">T125/(6366197.724*0.9996)</f>
        <v>0.85881387739012549</v>
      </c>
      <c r="V125" s="72">
        <f ca="1">(Coef!$J$9/(1+Coef!$J$8*(COS(U125))^2)^0.5)*Coef!$J$6</f>
        <v>6387852.2936543552</v>
      </c>
      <c r="W125" s="72">
        <f ca="1">6*D125-183</f>
        <v>9</v>
      </c>
      <c r="X125" s="72">
        <f ca="1">(R125-500000)/V125</f>
        <v>3.0607313853237204E-2</v>
      </c>
      <c r="Y125" s="72">
        <f ca="1">SIN(2*U125)</f>
        <v>0.98923961907638447</v>
      </c>
      <c r="Z125" s="72">
        <f ca="1">Y125*(COS(U125))^2</f>
        <v>0.42225475745860508</v>
      </c>
      <c r="AA125" s="72">
        <f ca="1">U125+(Y125/2)</f>
        <v>1.3534336869283177</v>
      </c>
      <c r="AB125" s="72">
        <f ca="1">(3*AA125+Z125)/4</f>
        <v>1.1206389545608895</v>
      </c>
      <c r="AC125" s="72">
        <f ca="1">(5*AB125+Z125*(COS(U125))^2)/3</f>
        <v>1.9278110960274566</v>
      </c>
      <c r="AD125" s="72">
        <f ca="1">Coef!$J$6*Coef!$J$9*(U125-(Coef!$J$10*AA125)+(Coef!$J$11*AB125)-(Coef!$J$12*AC125))</f>
        <v>5450401.8624160644</v>
      </c>
      <c r="AE125" s="72">
        <f ca="1">(T125-AD125)/V125</f>
        <v>2.3153537220370682E-3</v>
      </c>
      <c r="AF125" s="72">
        <f ca="1">((Coef!$J$8*X125^2)/2)*(COS(U125))^2</f>
        <v>1.3474757424767335E-6</v>
      </c>
      <c r="AG125" s="72">
        <f ca="1">X125*(1-(AF125/3))</f>
        <v>3.0607300105699554E-2</v>
      </c>
      <c r="AH125" s="72">
        <f ca="1">AE125*(1-AF125)+U125</f>
        <v>0.86112922799227953</v>
      </c>
      <c r="AI125" s="72">
        <f ca="1">(EXP(AG125)-EXP(-AG125))/2</f>
        <v>3.0612079184126617E-2</v>
      </c>
      <c r="AJ125" s="72">
        <f ca="1">ATAN(AI125/COS(AH125))</f>
        <v>4.6946693289807495E-2</v>
      </c>
      <c r="AK125" s="72">
        <f ca="1">ATAN(COS(AJ125)*TAN(AH125))</f>
        <v>0.86058429266607839</v>
      </c>
      <c r="AL125" s="72">
        <f ca="1">U125+(1+Coef!$J$8*(COS(U125))^2-(3/2)*Coef!$J$8*SIN(U125)*COS(U125)*(AK125-U125))*(AK125-U125)</f>
        <v>0.86058937001682945</v>
      </c>
      <c r="AM125" s="33">
        <f t="shared" ca="1" si="22"/>
        <v>49.308138795786682</v>
      </c>
      <c r="AN125" s="33">
        <f t="shared" ca="1" si="23"/>
        <v>11.689847387601112</v>
      </c>
      <c r="AO125" s="48" t="str">
        <f ca="1">D125&amp;" "&amp;IF(AM125&gt;0,"N","S")&amp;" "&amp;R125&amp;" "&amp;LEFT(S125,7)</f>
        <v>32 N 695515 5465192</v>
      </c>
    </row>
    <row r="126" spans="1:41">
      <c r="A126" s="38" t="s">
        <v>1020</v>
      </c>
      <c r="B126" s="72" t="str">
        <f t="shared" si="24"/>
        <v>32UPV9548065400</v>
      </c>
      <c r="C126" s="72">
        <f t="array" aca="1" ref="C126" ca="1">MATCH(TRUE,ISERROR(VALUE(MID(B126,ROW(INDIRECT("1:"&amp;LEN(B126))),1))),0)</f>
        <v>3</v>
      </c>
      <c r="D126" s="72">
        <f t="shared" ca="1" si="25"/>
        <v>32</v>
      </c>
      <c r="E126" s="72" t="str">
        <f t="shared" ca="1" si="26"/>
        <v>U</v>
      </c>
      <c r="F126" s="72" t="str">
        <f t="shared" ca="1" si="27"/>
        <v>P</v>
      </c>
      <c r="G126" s="72" t="str">
        <f t="shared" ca="1" si="28"/>
        <v>V</v>
      </c>
      <c r="H126" s="72">
        <f t="shared" ca="1" si="29"/>
        <v>10</v>
      </c>
      <c r="I126" s="72">
        <f t="shared" ca="1" si="30"/>
        <v>95480</v>
      </c>
      <c r="J126" s="72">
        <f t="shared" ca="1" si="31"/>
        <v>65400</v>
      </c>
      <c r="K126" s="72">
        <f t="shared" ca="1" si="32"/>
        <v>188.80604746885038</v>
      </c>
      <c r="L126" s="72">
        <f ca="1">VLOOKUP(F126,Coef!$C$2:$F$25,4)</f>
        <v>6</v>
      </c>
      <c r="M126" s="31">
        <f ca="1">VLOOKUP(E126,Coef!$C$4:$D$23,2)</f>
        <v>17</v>
      </c>
      <c r="N126" s="31">
        <f ca="1">MOD(VLOOKUP(G126,Coef!$C$2:$G$21,5)+MOD(D126+1,2)*15,20)</f>
        <v>15</v>
      </c>
      <c r="O126" s="31">
        <f ca="1">VLOOKUP(M126,Coef!$A$27:$B$46,2)</f>
        <v>5.34</v>
      </c>
      <c r="P126" s="31">
        <f ca="1">VLOOKUP(M126,Coef!$A$27:$C$46,3)+N126/10-0.1</f>
        <v>5.4</v>
      </c>
      <c r="Q126" s="31">
        <f ca="1">IF(P126+0.1&lt;O126,P126+2,P126)</f>
        <v>5.4</v>
      </c>
      <c r="R126" s="72">
        <f ca="1">L126*100000+I126</f>
        <v>695480</v>
      </c>
      <c r="S126" s="72">
        <f ca="1">Q126*1000000+J126</f>
        <v>5465400</v>
      </c>
      <c r="T126" s="72">
        <f ca="1">IF(M126&lt;11,S126-10000000,S126)</f>
        <v>5465400</v>
      </c>
      <c r="U126" s="72">
        <f ca="1">T126/(6366197.724*0.9996)</f>
        <v>0.85884656302797635</v>
      </c>
      <c r="V126" s="72">
        <f ca="1">(Coef!$J$9/(1+Coef!$J$8*(COS(U126))^2)^0.5)*Coef!$J$6</f>
        <v>6387852.9876571456</v>
      </c>
      <c r="W126" s="72">
        <f ca="1">6*D126-183</f>
        <v>9</v>
      </c>
      <c r="X126" s="72">
        <f ca="1">(R126-500000)/V126</f>
        <v>3.0601831378667285E-2</v>
      </c>
      <c r="Y126" s="72">
        <f ca="1">SIN(2*U126)</f>
        <v>0.98923005285772736</v>
      </c>
      <c r="Z126" s="72">
        <f ca="1">Y126*(COS(U126))^2</f>
        <v>0.42221868860059569</v>
      </c>
      <c r="AA126" s="72">
        <f ca="1">U126+(Y126/2)</f>
        <v>1.35346158945684</v>
      </c>
      <c r="AB126" s="72">
        <f ca="1">(3*AA126+Z126)/4</f>
        <v>1.120650864242779</v>
      </c>
      <c r="AC126" s="72">
        <f ca="1">(5*AB126+Z126*(COS(U126))^2)/3</f>
        <v>1.927821262885465</v>
      </c>
      <c r="AD126" s="72">
        <f ca="1">Coef!$J$6*Coef!$J$9*(U126-(Coef!$J$10*AA126)+(Coef!$J$11*AB126)-(Coef!$J$12*AC126))</f>
        <v>5450610.0545622259</v>
      </c>
      <c r="AE126" s="72">
        <f ca="1">(T126-AD126)/V126</f>
        <v>2.3153233905588875E-3</v>
      </c>
      <c r="AF126" s="72">
        <f ca="1">((Coef!$J$8*X126^2)/2)*(COS(U126))^2</f>
        <v>1.3468910229711881E-6</v>
      </c>
      <c r="AG126" s="72">
        <f ca="1">X126*(1-(AF126/3))</f>
        <v>3.0601817639556626E-2</v>
      </c>
      <c r="AH126" s="72">
        <f ca="1">AE126*(1-AF126)+U126</f>
        <v>0.86116188330004695</v>
      </c>
      <c r="AI126" s="72">
        <f ca="1">(EXP(AG126)-EXP(-AG126))/2</f>
        <v>3.0606594150237476E-2</v>
      </c>
      <c r="AJ126" s="72">
        <f ca="1">ATAN(AI126/COS(AH126))</f>
        <v>4.6940075750213577E-2</v>
      </c>
      <c r="AK126" s="72">
        <f ca="1">ATAN(COS(AJ126)*TAN(AH126))</f>
        <v>0.86061710707121575</v>
      </c>
      <c r="AL126" s="72">
        <f ca="1">U126+(1+Coef!$J$8*(COS(U126))^2-(3/2)*Coef!$J$8*SIN(U126)*COS(U126)*(AK126-U126))*(AK126-U126)</f>
        <v>0.86062218440444327</v>
      </c>
      <c r="AM126" s="33">
        <f t="shared" ca="1" si="22"/>
        <v>49.310018921704263</v>
      </c>
      <c r="AN126" s="33">
        <f t="shared" ca="1" si="23"/>
        <v>11.689468230511618</v>
      </c>
      <c r="AO126" s="48" t="str">
        <f ca="1">D126&amp;" "&amp;IF(AM126&gt;0,"N","S")&amp;" "&amp;R126&amp;" "&amp;LEFT(S126,7)</f>
        <v>32 N 695480 5465400</v>
      </c>
    </row>
    <row r="127" spans="1:41">
      <c r="A127" s="38" t="s">
        <v>1021</v>
      </c>
      <c r="B127" s="72" t="str">
        <f t="shared" si="24"/>
        <v>32UPV9552265639</v>
      </c>
      <c r="C127" s="72">
        <f t="array" aca="1" ref="C127" ca="1">MATCH(TRUE,ISERROR(VALUE(MID(B127,ROW(INDIRECT("1:"&amp;LEN(B127))),1))),0)</f>
        <v>3</v>
      </c>
      <c r="D127" s="72">
        <f t="shared" ca="1" si="25"/>
        <v>32</v>
      </c>
      <c r="E127" s="72" t="str">
        <f t="shared" ca="1" si="26"/>
        <v>U</v>
      </c>
      <c r="F127" s="72" t="str">
        <f t="shared" ca="1" si="27"/>
        <v>P</v>
      </c>
      <c r="G127" s="72" t="str">
        <f t="shared" ca="1" si="28"/>
        <v>V</v>
      </c>
      <c r="H127" s="72">
        <f t="shared" ca="1" si="29"/>
        <v>10</v>
      </c>
      <c r="I127" s="72">
        <f t="shared" ca="1" si="30"/>
        <v>95522</v>
      </c>
      <c r="J127" s="72">
        <f t="shared" ca="1" si="31"/>
        <v>65639</v>
      </c>
      <c r="K127" s="72">
        <f t="shared" ca="1" si="32"/>
        <v>188.80604746885038</v>
      </c>
      <c r="L127" s="72">
        <f ca="1">VLOOKUP(F127,Coef!$C$2:$F$25,4)</f>
        <v>6</v>
      </c>
      <c r="M127" s="31">
        <f ca="1">VLOOKUP(E127,Coef!$C$4:$D$23,2)</f>
        <v>17</v>
      </c>
      <c r="N127" s="31">
        <f ca="1">MOD(VLOOKUP(G127,Coef!$C$2:$G$21,5)+MOD(D127+1,2)*15,20)</f>
        <v>15</v>
      </c>
      <c r="O127" s="31">
        <f ca="1">VLOOKUP(M127,Coef!$A$27:$B$46,2)</f>
        <v>5.34</v>
      </c>
      <c r="P127" s="31">
        <f ca="1">VLOOKUP(M127,Coef!$A$27:$C$46,3)+N127/10-0.1</f>
        <v>5.4</v>
      </c>
      <c r="Q127" s="31">
        <f ca="1">IF(P127+0.1&lt;O127,P127+2,P127)</f>
        <v>5.4</v>
      </c>
      <c r="R127" s="72">
        <f ca="1">L127*100000+I127</f>
        <v>695522</v>
      </c>
      <c r="S127" s="72">
        <f ca="1">Q127*1000000+J127</f>
        <v>5465639</v>
      </c>
      <c r="T127" s="72">
        <f ca="1">IF(M127&lt;11,S127-10000000,S127)</f>
        <v>5465639</v>
      </c>
      <c r="U127" s="72">
        <f ca="1">T127/(6366197.724*0.9996)</f>
        <v>0.85888412008300685</v>
      </c>
      <c r="V127" s="72">
        <f ca="1">(Coef!$J$9/(1+Coef!$J$8*(COS(U127))^2)^0.5)*Coef!$J$6</f>
        <v>6387853.7850850346</v>
      </c>
      <c r="W127" s="72">
        <f ca="1">6*D127-183</f>
        <v>9</v>
      </c>
      <c r="X127" s="72">
        <f ca="1">(R127-500000)/V127</f>
        <v>3.060840253678368E-2</v>
      </c>
      <c r="Y127" s="72">
        <f ca="1">SIN(2*U127)</f>
        <v>0.98921905568516855</v>
      </c>
      <c r="Z127" s="72">
        <f ca="1">Y127*(COS(U127))^2</f>
        <v>0.42217724301373216</v>
      </c>
      <c r="AA127" s="72">
        <f ca="1">U127+(Y127/2)</f>
        <v>1.3534936479255912</v>
      </c>
      <c r="AB127" s="72">
        <f ca="1">(3*AA127+Z127)/4</f>
        <v>1.1206645466976266</v>
      </c>
      <c r="AC127" s="72">
        <f ca="1">(5*AB127+Z127*(COS(U127))^2)/3</f>
        <v>1.9278329421438991</v>
      </c>
      <c r="AD127" s="72">
        <f ca="1">Coef!$J$6*Coef!$J$9*(U127-(Coef!$J$10*AA127)+(Coef!$J$11*AB127)-(Coef!$J$12*AC127))</f>
        <v>5450849.2754293354</v>
      </c>
      <c r="AE127" s="72">
        <f ca="1">(T127-AD127)/V127</f>
        <v>2.3152885254194492E-3</v>
      </c>
      <c r="AF127" s="72">
        <f ca="1">((Coef!$J$8*X127^2)/2)*(COS(U127))^2</f>
        <v>1.3473522321158546E-6</v>
      </c>
      <c r="AG127" s="72">
        <f ca="1">X127*(1-(AF127/3))</f>
        <v>3.0608388790017187E-2</v>
      </c>
      <c r="AH127" s="72">
        <f ca="1">AE127*(1-AF127)+U127</f>
        <v>0.86119940548891716</v>
      </c>
      <c r="AI127" s="72">
        <f ca="1">(EXP(AG127)-EXP(-AG127))/2</f>
        <v>3.0613168378445632E-2</v>
      </c>
      <c r="AJ127" s="72">
        <f ca="1">ATAN(AI127/COS(AH127))</f>
        <v>4.6952191770175615E-2</v>
      </c>
      <c r="AK127" s="72">
        <f ca="1">ATAN(COS(AJ127)*TAN(AH127))</f>
        <v>0.860654354090435</v>
      </c>
      <c r="AL127" s="72">
        <f ca="1">U127+(1+Coef!$J$8*(COS(U127))^2-(3/2)*Coef!$J$8*SIN(U127)*COS(U127)*(AK127-U127))*(AK127-U127)</f>
        <v>0.86065943009425527</v>
      </c>
      <c r="AM127" s="33">
        <f t="shared" ca="1" si="22"/>
        <v>49.31215294253554</v>
      </c>
      <c r="AN127" s="33">
        <f t="shared" ca="1" si="23"/>
        <v>11.69016242731994</v>
      </c>
      <c r="AO127" s="48" t="str">
        <f ca="1">D127&amp;" "&amp;IF(AM127&gt;0,"N","S")&amp;" "&amp;R127&amp;" "&amp;LEFT(S127,7)</f>
        <v>32 N 695522 5465639</v>
      </c>
    </row>
    <row r="128" spans="1:41">
      <c r="A128" s="38" t="s">
        <v>1022</v>
      </c>
      <c r="B128" s="72" t="str">
        <f t="shared" si="24"/>
        <v>32UPV9569965702</v>
      </c>
      <c r="C128" s="72">
        <f t="array" aca="1" ref="C128" ca="1">MATCH(TRUE,ISERROR(VALUE(MID(B128,ROW(INDIRECT("1:"&amp;LEN(B128))),1))),0)</f>
        <v>3</v>
      </c>
      <c r="D128" s="72">
        <f t="shared" ca="1" si="25"/>
        <v>32</v>
      </c>
      <c r="E128" s="72" t="str">
        <f t="shared" ca="1" si="26"/>
        <v>U</v>
      </c>
      <c r="F128" s="72" t="str">
        <f t="shared" ca="1" si="27"/>
        <v>P</v>
      </c>
      <c r="G128" s="72" t="str">
        <f t="shared" ca="1" si="28"/>
        <v>V</v>
      </c>
      <c r="H128" s="72">
        <f t="shared" ca="1" si="29"/>
        <v>10</v>
      </c>
      <c r="I128" s="72">
        <f t="shared" ca="1" si="30"/>
        <v>95699</v>
      </c>
      <c r="J128" s="72">
        <f t="shared" ca="1" si="31"/>
        <v>65702</v>
      </c>
      <c r="K128" s="72">
        <f t="shared" ca="1" si="32"/>
        <v>188.80604746885038</v>
      </c>
      <c r="L128" s="72">
        <f ca="1">VLOOKUP(F128,Coef!$C$2:$F$25,4)</f>
        <v>6</v>
      </c>
      <c r="M128" s="31">
        <f ca="1">VLOOKUP(E128,Coef!$C$4:$D$23,2)</f>
        <v>17</v>
      </c>
      <c r="N128" s="31">
        <f ca="1">MOD(VLOOKUP(G128,Coef!$C$2:$G$21,5)+MOD(D128+1,2)*15,20)</f>
        <v>15</v>
      </c>
      <c r="O128" s="31">
        <f ca="1">VLOOKUP(M128,Coef!$A$27:$B$46,2)</f>
        <v>5.34</v>
      </c>
      <c r="P128" s="31">
        <f ca="1">VLOOKUP(M128,Coef!$A$27:$C$46,3)+N128/10-0.1</f>
        <v>5.4</v>
      </c>
      <c r="Q128" s="31">
        <f ca="1">IF(P128+0.1&lt;O128,P128+2,P128)</f>
        <v>5.4</v>
      </c>
      <c r="R128" s="72">
        <f ca="1">L128*100000+I128</f>
        <v>695699</v>
      </c>
      <c r="S128" s="72">
        <f ca="1">Q128*1000000+J128</f>
        <v>5465702</v>
      </c>
      <c r="T128" s="72">
        <f ca="1">IF(M128&lt;11,S128-10000000,S128)</f>
        <v>5465702</v>
      </c>
      <c r="U128" s="72">
        <f ca="1">T128/(6366197.724*0.9996)</f>
        <v>0.85889402005985582</v>
      </c>
      <c r="V128" s="72">
        <f ca="1">(Coef!$J$9/(1+Coef!$J$8*(COS(U128))^2)^0.5)*Coef!$J$6</f>
        <v>6387853.995284263</v>
      </c>
      <c r="W128" s="72">
        <f ca="1">6*D128-183</f>
        <v>9</v>
      </c>
      <c r="X128" s="72">
        <f ca="1">(R128-500000)/V128</f>
        <v>3.0636110365777278E-2</v>
      </c>
      <c r="Y128" s="72">
        <f ca="1">SIN(2*U128)</f>
        <v>0.98921615591936807</v>
      </c>
      <c r="Z128" s="72">
        <f ca="1">Y128*(COS(U128))^2</f>
        <v>0.42216631783385028</v>
      </c>
      <c r="AA128" s="72">
        <f ca="1">U128+(Y128/2)</f>
        <v>1.3535020980195398</v>
      </c>
      <c r="AB128" s="72">
        <f ca="1">(3*AA128+Z128)/4</f>
        <v>1.1206681529731175</v>
      </c>
      <c r="AC128" s="72">
        <f ca="1">(5*AB128+Z128*(COS(U128))^2)/3</f>
        <v>1.927836020268946</v>
      </c>
      <c r="AD128" s="72">
        <f ca="1">Coef!$J$6*Coef!$J$9*(U128-(Coef!$J$10*AA128)+(Coef!$J$11*AB128)-(Coef!$J$12*AC128))</f>
        <v>5450912.3336644555</v>
      </c>
      <c r="AE128" s="72">
        <f ca="1">(T128-AD128)/V128</f>
        <v>2.3152793326933893E-3</v>
      </c>
      <c r="AF128" s="72">
        <f ca="1">((Coef!$J$8*X128^2)/2)*(COS(U128))^2</f>
        <v>1.3497617062627424E-6</v>
      </c>
      <c r="AG128" s="72">
        <f ca="1">X128*(1-(AF128/3))</f>
        <v>3.0636096581961075E-2</v>
      </c>
      <c r="AH128" s="72">
        <f ca="1">AE128*(1-AF128)+U128</f>
        <v>0.86120929626747378</v>
      </c>
      <c r="AI128" s="72">
        <f ca="1">(EXP(AG128)-EXP(-AG128))/2</f>
        <v>3.064088916250518E-2</v>
      </c>
      <c r="AJ128" s="72">
        <f ca="1">ATAN(AI128/COS(AH128))</f>
        <v>4.6995185727514197E-2</v>
      </c>
      <c r="AK128" s="72">
        <f ca="1">ATAN(COS(AJ128)*TAN(AH128))</f>
        <v>0.86066324740226108</v>
      </c>
      <c r="AL128" s="72">
        <f ca="1">U128+(1+Coef!$J$8*(COS(U128))^2-(3/2)*Coef!$J$8*SIN(U128)*COS(U128)*(AK128-U128))*(AK128-U128)</f>
        <v>0.86066832041172991</v>
      </c>
      <c r="AM128" s="33">
        <f t="shared" ca="1" si="22"/>
        <v>49.312662320205369</v>
      </c>
      <c r="AN128" s="33">
        <f t="shared" ca="1" si="23"/>
        <v>11.692625799620007</v>
      </c>
      <c r="AO128" s="48" t="str">
        <f ca="1">D128&amp;" "&amp;IF(AM128&gt;0,"N","S")&amp;" "&amp;R128&amp;" "&amp;LEFT(S128,7)</f>
        <v>32 N 695699 5465702</v>
      </c>
    </row>
    <row r="129" spans="1:41">
      <c r="A129" s="38" t="s">
        <v>1023</v>
      </c>
      <c r="B129" s="72" t="str">
        <f t="shared" si="24"/>
        <v>32UPV9582465766</v>
      </c>
      <c r="C129" s="72">
        <f t="array" aca="1" ref="C129" ca="1">MATCH(TRUE,ISERROR(VALUE(MID(B129,ROW(INDIRECT("1:"&amp;LEN(B129))),1))),0)</f>
        <v>3</v>
      </c>
      <c r="D129" s="72">
        <f t="shared" ca="1" si="25"/>
        <v>32</v>
      </c>
      <c r="E129" s="72" t="str">
        <f t="shared" ca="1" si="26"/>
        <v>U</v>
      </c>
      <c r="F129" s="72" t="str">
        <f t="shared" ca="1" si="27"/>
        <v>P</v>
      </c>
      <c r="G129" s="72" t="str">
        <f t="shared" ca="1" si="28"/>
        <v>V</v>
      </c>
      <c r="H129" s="72">
        <f t="shared" ca="1" si="29"/>
        <v>10</v>
      </c>
      <c r="I129" s="72">
        <f t="shared" ca="1" si="30"/>
        <v>95824</v>
      </c>
      <c r="J129" s="72">
        <f t="shared" ca="1" si="31"/>
        <v>65766</v>
      </c>
      <c r="K129" s="72">
        <f t="shared" ca="1" si="32"/>
        <v>188.80604746885038</v>
      </c>
      <c r="L129" s="72">
        <f ca="1">VLOOKUP(F129,Coef!$C$2:$F$25,4)</f>
        <v>6</v>
      </c>
      <c r="M129" s="31">
        <f ca="1">VLOOKUP(E129,Coef!$C$4:$D$23,2)</f>
        <v>17</v>
      </c>
      <c r="N129" s="31">
        <f ca="1">MOD(VLOOKUP(G129,Coef!$C$2:$G$21,5)+MOD(D129+1,2)*15,20)</f>
        <v>15</v>
      </c>
      <c r="O129" s="31">
        <f ca="1">VLOOKUP(M129,Coef!$A$27:$B$46,2)</f>
        <v>5.34</v>
      </c>
      <c r="P129" s="31">
        <f ca="1">VLOOKUP(M129,Coef!$A$27:$C$46,3)+N129/10-0.1</f>
        <v>5.4</v>
      </c>
      <c r="Q129" s="31">
        <f ca="1">IF(P129+0.1&lt;O129,P129+2,P129)</f>
        <v>5.4</v>
      </c>
      <c r="R129" s="72">
        <f ca="1">L129*100000+I129</f>
        <v>695824</v>
      </c>
      <c r="S129" s="72">
        <f ca="1">Q129*1000000+J129</f>
        <v>5465766</v>
      </c>
      <c r="T129" s="72">
        <f ca="1">IF(M129&lt;11,S129-10000000,S129)</f>
        <v>5465766</v>
      </c>
      <c r="U129" s="72">
        <f ca="1">T129/(6366197.724*0.9996)</f>
        <v>0.85890407717919459</v>
      </c>
      <c r="V129" s="72">
        <f ca="1">(Coef!$J$9/(1+Coef!$J$8*(COS(U129))^2)^0.5)*Coef!$J$6</f>
        <v>6387854.2088193791</v>
      </c>
      <c r="W129" s="72">
        <f ca="1">6*D129-183</f>
        <v>9</v>
      </c>
      <c r="X129" s="72">
        <f ca="1">(R129-500000)/V129</f>
        <v>3.0655677728154151E-2</v>
      </c>
      <c r="Y129" s="72">
        <f ca="1">SIN(2*U129)</f>
        <v>0.98921320972844606</v>
      </c>
      <c r="Z129" s="72">
        <f ca="1">Y129*(COS(U129))^2</f>
        <v>0.42215521915618703</v>
      </c>
      <c r="AA129" s="72">
        <f ca="1">U129+(Y129/2)</f>
        <v>1.3535106820434177</v>
      </c>
      <c r="AB129" s="72">
        <f ca="1">(3*AA129+Z129)/4</f>
        <v>1.1206718163216101</v>
      </c>
      <c r="AC129" s="72">
        <f ca="1">(5*AB129+Z129*(COS(U129))^2)/3</f>
        <v>1.9278391470361524</v>
      </c>
      <c r="AD129" s="72">
        <f ca="1">Coef!$J$6*Coef!$J$9*(U129-(Coef!$J$10*AA129)+(Coef!$J$11*AB129)-(Coef!$J$12*AC129))</f>
        <v>5450976.3928303178</v>
      </c>
      <c r="AE129" s="72">
        <f ca="1">(T129-AD129)/V129</f>
        <v>2.3152699930538358E-3</v>
      </c>
      <c r="AF129" s="72">
        <f ca="1">((Coef!$J$8*X129^2)/2)*(COS(U129))^2</f>
        <v>1.3514549441335247E-6</v>
      </c>
      <c r="AG129" s="72">
        <f ca="1">X129*(1-(AF129/3))</f>
        <v>3.065566391823174E-2</v>
      </c>
      <c r="AH129" s="72">
        <f ca="1">AE129*(1-AF129)+U129</f>
        <v>0.86121934404326539</v>
      </c>
      <c r="AI129" s="72">
        <f ca="1">(EXP(AG129)-EXP(-AG129))/2</f>
        <v>3.0660465688022664E-2</v>
      </c>
      <c r="AJ129" s="72">
        <f ca="1">ATAN(AI129/COS(AH129))</f>
        <v>4.7025716190367273E-2</v>
      </c>
      <c r="AK129" s="72">
        <f ca="1">ATAN(COS(AJ129)*TAN(AH129))</f>
        <v>0.86067258681747216</v>
      </c>
      <c r="AL129" s="72">
        <f ca="1">U129+(1+Coef!$J$8*(COS(U129))^2-(3/2)*Coef!$J$8*SIN(U129)*COS(U129)*(AK129-U129))*(AK129-U129)</f>
        <v>0.86067765765684223</v>
      </c>
      <c r="AM129" s="33">
        <f t="shared" ca="1" si="22"/>
        <v>49.313197304942584</v>
      </c>
      <c r="AN129" s="33">
        <f t="shared" ca="1" si="23"/>
        <v>11.694375066288069</v>
      </c>
      <c r="AO129" s="48" t="str">
        <f ca="1">D129&amp;" "&amp;IF(AM129&gt;0,"N","S")&amp;" "&amp;R129&amp;" "&amp;LEFT(S129,7)</f>
        <v>32 N 695824 5465766</v>
      </c>
    </row>
    <row r="130" spans="1:41">
      <c r="A130" s="38" t="s">
        <v>1024</v>
      </c>
      <c r="B130" s="72" t="str">
        <f t="shared" si="24"/>
        <v>32UPV9605265500</v>
      </c>
      <c r="C130" s="72">
        <f t="array" aca="1" ref="C130" ca="1">MATCH(TRUE,ISERROR(VALUE(MID(B130,ROW(INDIRECT("1:"&amp;LEN(B130))),1))),0)</f>
        <v>3</v>
      </c>
      <c r="D130" s="72">
        <f t="shared" ca="1" si="25"/>
        <v>32</v>
      </c>
      <c r="E130" s="72" t="str">
        <f t="shared" ca="1" si="26"/>
        <v>U</v>
      </c>
      <c r="F130" s="72" t="str">
        <f t="shared" ca="1" si="27"/>
        <v>P</v>
      </c>
      <c r="G130" s="72" t="str">
        <f t="shared" ca="1" si="28"/>
        <v>V</v>
      </c>
      <c r="H130" s="72">
        <f t="shared" ca="1" si="29"/>
        <v>10</v>
      </c>
      <c r="I130" s="72">
        <f t="shared" ca="1" si="30"/>
        <v>96052</v>
      </c>
      <c r="J130" s="72">
        <f t="shared" ca="1" si="31"/>
        <v>65500</v>
      </c>
      <c r="K130" s="72">
        <f t="shared" ca="1" si="32"/>
        <v>188.80604746885038</v>
      </c>
      <c r="L130" s="72">
        <f ca="1">VLOOKUP(F130,Coef!$C$2:$F$25,4)</f>
        <v>6</v>
      </c>
      <c r="M130" s="31">
        <f ca="1">VLOOKUP(E130,Coef!$C$4:$D$23,2)</f>
        <v>17</v>
      </c>
      <c r="N130" s="31">
        <f ca="1">MOD(VLOOKUP(G130,Coef!$C$2:$G$21,5)+MOD(D130+1,2)*15,20)</f>
        <v>15</v>
      </c>
      <c r="O130" s="31">
        <f ca="1">VLOOKUP(M130,Coef!$A$27:$B$46,2)</f>
        <v>5.34</v>
      </c>
      <c r="P130" s="31">
        <f ca="1">VLOOKUP(M130,Coef!$A$27:$C$46,3)+N130/10-0.1</f>
        <v>5.4</v>
      </c>
      <c r="Q130" s="31">
        <f ca="1">IF(P130+0.1&lt;O130,P130+2,P130)</f>
        <v>5.4</v>
      </c>
      <c r="R130" s="72">
        <f ca="1">L130*100000+I130</f>
        <v>696052</v>
      </c>
      <c r="S130" s="72">
        <f ca="1">Q130*1000000+J130</f>
        <v>5465500</v>
      </c>
      <c r="T130" s="72">
        <f ca="1">IF(M130&lt;11,S130-10000000,S130)</f>
        <v>5465500</v>
      </c>
      <c r="U130" s="72">
        <f ca="1">T130/(6366197.724*0.9996)</f>
        <v>0.85886227727694309</v>
      </c>
      <c r="V130" s="72">
        <f ca="1">(Coef!$J$9/(1+Coef!$J$8*(COS(U130))^2)^0.5)*Coef!$J$6</f>
        <v>6387853.3213100228</v>
      </c>
      <c r="W130" s="72">
        <f ca="1">6*D130-183</f>
        <v>9</v>
      </c>
      <c r="X130" s="72">
        <f ca="1">(R130-500000)/V130</f>
        <v>3.0691374729279727E-2</v>
      </c>
      <c r="Y130" s="72">
        <f ca="1">SIN(2*U130)</f>
        <v>0.98922545220938651</v>
      </c>
      <c r="Z130" s="72">
        <f ca="1">Y130*(COS(U130))^2</f>
        <v>0.42220134749156368</v>
      </c>
      <c r="AA130" s="72">
        <f ca="1">U130+(Y130/2)</f>
        <v>1.3534750033816363</v>
      </c>
      <c r="AB130" s="72">
        <f ca="1">(3*AA130+Z130)/4</f>
        <v>1.1206565894091183</v>
      </c>
      <c r="AC130" s="72">
        <f ca="1">(5*AB130+Z130*(COS(U130))^2)/3</f>
        <v>1.9278261499755767</v>
      </c>
      <c r="AD130" s="72">
        <f ca="1">Coef!$J$6*Coef!$J$9*(U130-(Coef!$J$10*AA130)+(Coef!$J$11*AB130)-(Coef!$J$12*AC130))</f>
        <v>5450710.1469643423</v>
      </c>
      <c r="AE130" s="72">
        <f ca="1">(T130-AD130)/V130</f>
        <v>2.3153088043393832E-3</v>
      </c>
      <c r="AF130" s="72">
        <f ca="1">((Coef!$J$8*X130^2)/2)*(COS(U130))^2</f>
        <v>1.3547354294107894E-6</v>
      </c>
      <c r="AG130" s="72">
        <f ca="1">X130*(1-(AF130/3))</f>
        <v>3.0691360869715485E-2</v>
      </c>
      <c r="AH130" s="72">
        <f ca="1">AE130*(1-AF130)+U130</f>
        <v>0.86117758294465163</v>
      </c>
      <c r="AI130" s="72">
        <f ca="1">(EXP(AG130)-EXP(-AG130))/2</f>
        <v>3.0696179433819804E-2</v>
      </c>
      <c r="AJ130" s="72">
        <f ca="1">ATAN(AI130/COS(AH130))</f>
        <v>4.7078125675823111E-2</v>
      </c>
      <c r="AK130" s="72">
        <f ca="1">ATAN(COS(AJ130)*TAN(AH130))</f>
        <v>0.86062959881403045</v>
      </c>
      <c r="AL130" s="72">
        <f ca="1">U130+(1+Coef!$J$8*(COS(U130))^2-(3/2)*Coef!$J$8*SIN(U130)*COS(U130)*(AK130-U130))*(AK130-U130)</f>
        <v>0.86063466674957456</v>
      </c>
      <c r="AM130" s="33">
        <f t="shared" ca="1" si="22"/>
        <v>49.310734107398709</v>
      </c>
      <c r="AN130" s="33">
        <f t="shared" ca="1" si="23"/>
        <v>11.697377908611141</v>
      </c>
      <c r="AO130" s="48" t="str">
        <f ca="1">D130&amp;" "&amp;IF(AM130&gt;0,"N","S")&amp;" "&amp;R130&amp;" "&amp;LEFT(S130,7)</f>
        <v>32 N 696052 5465500</v>
      </c>
    </row>
    <row r="131" spans="1:41">
      <c r="A131" s="38" t="s">
        <v>1025</v>
      </c>
      <c r="B131" s="72" t="str">
        <f t="shared" si="24"/>
        <v>32UPV9618865643</v>
      </c>
      <c r="C131" s="72">
        <f t="array" aca="1" ref="C131" ca="1">MATCH(TRUE,ISERROR(VALUE(MID(B131,ROW(INDIRECT("1:"&amp;LEN(B131))),1))),0)</f>
        <v>3</v>
      </c>
      <c r="D131" s="72">
        <f t="shared" ca="1" si="25"/>
        <v>32</v>
      </c>
      <c r="E131" s="72" t="str">
        <f t="shared" ca="1" si="26"/>
        <v>U</v>
      </c>
      <c r="F131" s="72" t="str">
        <f t="shared" ca="1" si="27"/>
        <v>P</v>
      </c>
      <c r="G131" s="72" t="str">
        <f t="shared" ca="1" si="28"/>
        <v>V</v>
      </c>
      <c r="H131" s="72">
        <f t="shared" ca="1" si="29"/>
        <v>10</v>
      </c>
      <c r="I131" s="72">
        <f t="shared" ca="1" si="30"/>
        <v>96188</v>
      </c>
      <c r="J131" s="72">
        <f t="shared" ca="1" si="31"/>
        <v>65643</v>
      </c>
      <c r="K131" s="72">
        <f t="shared" ca="1" si="32"/>
        <v>188.80604746885038</v>
      </c>
      <c r="L131" s="72">
        <f ca="1">VLOOKUP(F131,Coef!$C$2:$F$25,4)</f>
        <v>6</v>
      </c>
      <c r="M131" s="31">
        <f ca="1">VLOOKUP(E131,Coef!$C$4:$D$23,2)</f>
        <v>17</v>
      </c>
      <c r="N131" s="31">
        <f ca="1">MOD(VLOOKUP(G131,Coef!$C$2:$G$21,5)+MOD(D131+1,2)*15,20)</f>
        <v>15</v>
      </c>
      <c r="O131" s="31">
        <f ca="1">VLOOKUP(M131,Coef!$A$27:$B$46,2)</f>
        <v>5.34</v>
      </c>
      <c r="P131" s="31">
        <f ca="1">VLOOKUP(M131,Coef!$A$27:$C$46,3)+N131/10-0.1</f>
        <v>5.4</v>
      </c>
      <c r="Q131" s="31">
        <f ca="1">IF(P131+0.1&lt;O131,P131+2,P131)</f>
        <v>5.4</v>
      </c>
      <c r="R131" s="72">
        <f ca="1">L131*100000+I131</f>
        <v>696188</v>
      </c>
      <c r="S131" s="72">
        <f ca="1">Q131*1000000+J131</f>
        <v>5465643</v>
      </c>
      <c r="T131" s="72">
        <f ca="1">IF(M131&lt;11,S131-10000000,S131)</f>
        <v>5465643</v>
      </c>
      <c r="U131" s="72">
        <f ca="1">T131/(6366197.724*0.9996)</f>
        <v>0.85888474865296549</v>
      </c>
      <c r="V131" s="72">
        <f ca="1">(Coef!$J$9/(1+Coef!$J$8*(COS(U131))^2)^0.5)*Coef!$J$6</f>
        <v>6387853.7984310342</v>
      </c>
      <c r="W131" s="72">
        <f ca="1">6*D131-183</f>
        <v>9</v>
      </c>
      <c r="X131" s="72">
        <f ca="1">(R131-500000)/V131</f>
        <v>3.0712662842751211E-2</v>
      </c>
      <c r="Y131" s="72">
        <f ca="1">SIN(2*U131)</f>
        <v>0.98921887158458399</v>
      </c>
      <c r="Z131" s="72">
        <f ca="1">Y131*(COS(U131))^2</f>
        <v>0.42217654935390531</v>
      </c>
      <c r="AA131" s="72">
        <f ca="1">U131+(Y131/2)</f>
        <v>1.3534941844452575</v>
      </c>
      <c r="AB131" s="72">
        <f ca="1">(3*AA131+Z131)/4</f>
        <v>1.1206647756724193</v>
      </c>
      <c r="AC131" s="72">
        <f ca="1">(5*AB131+Z131*(COS(U131))^2)/3</f>
        <v>1.9278331375867095</v>
      </c>
      <c r="AD131" s="72">
        <f ca="1">Coef!$J$6*Coef!$J$9*(U131-(Coef!$J$10*AA131)+(Coef!$J$11*AB131)-(Coef!$J$12*AC131))</f>
        <v>5450853.2791266181</v>
      </c>
      <c r="AE131" s="72">
        <f ca="1">(T131-AD131)/V131</f>
        <v>2.3152879417832873E-3</v>
      </c>
      <c r="AF131" s="72">
        <f ca="1">((Coef!$J$8*X131^2)/2)*(COS(U131))^2</f>
        <v>1.3565447638992378E-6</v>
      </c>
      <c r="AG131" s="72">
        <f ca="1">X131*(1-(AF131/3))</f>
        <v>3.0712648955050555E-2</v>
      </c>
      <c r="AH131" s="72">
        <f ca="1">AE131*(1-AF131)+U131</f>
        <v>0.86120003345395701</v>
      </c>
      <c r="AI131" s="72">
        <f ca="1">(EXP(AG131)-EXP(-AG131))/2</f>
        <v>3.0717477553157513E-2</v>
      </c>
      <c r="AJ131" s="72">
        <f ca="1">ATAN(AI131/COS(AH131))</f>
        <v>4.7111971573049374E-2</v>
      </c>
      <c r="AK131" s="72">
        <f ca="1">ATAN(COS(AJ131)*TAN(AH131))</f>
        <v>0.8606512645079557</v>
      </c>
      <c r="AL131" s="72">
        <f ca="1">U131+(1+Coef!$J$8*(COS(U131))^2-(3/2)*Coef!$J$8*SIN(U131)*COS(U131)*(AK131-U131))*(AK131-U131)</f>
        <v>0.8606563298757145</v>
      </c>
      <c r="AM131" s="33">
        <f t="shared" ref="AM131:AM194" ca="1" si="33">AL131/PI()*180</f>
        <v>49.311975313097591</v>
      </c>
      <c r="AN131" s="33">
        <f t="shared" ref="AN131:AN194" ca="1" si="34">AJ131/PI()*180+W131</f>
        <v>11.69931713567604</v>
      </c>
      <c r="AO131" s="48" t="str">
        <f ca="1">D131&amp;" "&amp;IF(AM131&gt;0,"N","S")&amp;" "&amp;R131&amp;" "&amp;LEFT(S131,7)</f>
        <v>32 N 696188 5465643</v>
      </c>
    </row>
    <row r="132" spans="1:41">
      <c r="A132" s="38" t="s">
        <v>1026</v>
      </c>
      <c r="B132" s="72" t="str">
        <f t="shared" ref="B132:B195" si="35">SUBSTITUTE(A132," ","")</f>
        <v>32UPV9623365820</v>
      </c>
      <c r="C132" s="72">
        <f t="array" aca="1" ref="C132" ca="1">MATCH(TRUE,ISERROR(VALUE(MID(B132,ROW(INDIRECT("1:"&amp;LEN(B132))),1))),0)</f>
        <v>3</v>
      </c>
      <c r="D132" s="72">
        <f t="shared" ref="D132:D195" ca="1" si="36">VALUE(LEFT(B132,C132-1))</f>
        <v>32</v>
      </c>
      <c r="E132" s="72" t="str">
        <f t="shared" ref="E132:E195" ca="1" si="37">MID(B132,C132,1)</f>
        <v>U</v>
      </c>
      <c r="F132" s="72" t="str">
        <f t="shared" ref="F132:F195" ca="1" si="38">MID(B132,C132+1,1)</f>
        <v>P</v>
      </c>
      <c r="G132" s="72" t="str">
        <f t="shared" ref="G132:G195" ca="1" si="39">MID(B132,C132+2,1)</f>
        <v>V</v>
      </c>
      <c r="H132" s="72">
        <f t="shared" ref="H132:H195" ca="1" si="40">LEN(B132)-C132-2</f>
        <v>10</v>
      </c>
      <c r="I132" s="72">
        <f t="shared" ref="I132:I195" ca="1" si="41">VALUE(LEFT(RIGHT(B132,H132),H132/2))*10^(5-H132/2)</f>
        <v>96233</v>
      </c>
      <c r="J132" s="72">
        <f t="shared" ref="J132:J195" ca="1" si="42">VALUE(RIGHT(B132,H132/2))*10^(5-H132/2)</f>
        <v>65820</v>
      </c>
      <c r="K132" s="72">
        <f t="shared" ref="K132:K195" ca="1" si="43">D132*6-183*PI()/180</f>
        <v>188.80604746885038</v>
      </c>
      <c r="L132" s="72">
        <f ca="1">VLOOKUP(F132,Coef!$C$2:$F$25,4)</f>
        <v>6</v>
      </c>
      <c r="M132" s="31">
        <f ca="1">VLOOKUP(E132,Coef!$C$4:$D$23,2)</f>
        <v>17</v>
      </c>
      <c r="N132" s="31">
        <f ca="1">MOD(VLOOKUP(G132,Coef!$C$2:$G$21,5)+MOD(D132+1,2)*15,20)</f>
        <v>15</v>
      </c>
      <c r="O132" s="31">
        <f ca="1">VLOOKUP(M132,Coef!$A$27:$B$46,2)</f>
        <v>5.34</v>
      </c>
      <c r="P132" s="31">
        <f ca="1">VLOOKUP(M132,Coef!$A$27:$C$46,3)+N132/10-0.1</f>
        <v>5.4</v>
      </c>
      <c r="Q132" s="31">
        <f ca="1">IF(P132+0.1&lt;O132,P132+2,P132)</f>
        <v>5.4</v>
      </c>
      <c r="R132" s="72">
        <f ca="1">L132*100000+I132</f>
        <v>696233</v>
      </c>
      <c r="S132" s="72">
        <f ca="1">Q132*1000000+J132</f>
        <v>5465820</v>
      </c>
      <c r="T132" s="72">
        <f ca="1">IF(M132&lt;11,S132-10000000,S132)</f>
        <v>5465820</v>
      </c>
      <c r="U132" s="72">
        <f ca="1">T132/(6366197.724*0.9996)</f>
        <v>0.8589125628736366</v>
      </c>
      <c r="V132" s="72">
        <f ca="1">(Coef!$J$9/(1+Coef!$J$8*(COS(U132))^2)^0.5)*Coef!$J$6</f>
        <v>6387854.3889891561</v>
      </c>
      <c r="W132" s="72">
        <f ca="1">6*D132-183</f>
        <v>9</v>
      </c>
      <c r="X132" s="72">
        <f ca="1">(R132-500000)/V132</f>
        <v>3.0719704622298508E-2</v>
      </c>
      <c r="Y132" s="72">
        <f ca="1">SIN(2*U132)</f>
        <v>0.98921072356855289</v>
      </c>
      <c r="Z132" s="72">
        <f ca="1">Y132*(COS(U132))^2</f>
        <v>0.42214585458245774</v>
      </c>
      <c r="AA132" s="72">
        <f ca="1">U132+(Y132/2)</f>
        <v>1.353517924657913</v>
      </c>
      <c r="AB132" s="72">
        <f ca="1">(3*AA132+Z132)/4</f>
        <v>1.1206749071390492</v>
      </c>
      <c r="AC132" s="72">
        <f ca="1">(5*AB132+Z132*(COS(U132))^2)/3</f>
        <v>1.9278417850758955</v>
      </c>
      <c r="AD132" s="72">
        <f ca="1">Coef!$J$6*Coef!$J$9*(U132-(Coef!$J$10*AA132)+(Coef!$J$11*AB132)-(Coef!$J$12*AC132))</f>
        <v>5451030.4427565113</v>
      </c>
      <c r="AE132" s="72">
        <f ca="1">(T132-AD132)/V132</f>
        <v>2.315262111951349E-3</v>
      </c>
      <c r="AF132" s="72">
        <f ca="1">((Coef!$J$8*X132^2)/2)*(COS(U132))^2</f>
        <v>1.3570793944601537E-6</v>
      </c>
      <c r="AG132" s="72">
        <f ca="1">X132*(1-(AF132/3))</f>
        <v>3.0719690725939126E-2</v>
      </c>
      <c r="AH132" s="72">
        <f ca="1">AE132*(1-AF132)+U132</f>
        <v>0.86122782184359348</v>
      </c>
      <c r="AI132" s="72">
        <f ca="1">(EXP(AG132)-EXP(-AG132))/2</f>
        <v>3.0724522646203123E-2</v>
      </c>
      <c r="AJ132" s="72">
        <f ca="1">ATAN(AI132/COS(AH132))</f>
        <v>4.7124283303046528E-2</v>
      </c>
      <c r="AK132" s="72">
        <f ca="1">ATAN(COS(AJ132)*TAN(AH132))</f>
        <v>0.8606787705573099</v>
      </c>
      <c r="AL132" s="72">
        <f ca="1">U132+(1+Coef!$J$8*(COS(U132))^2-(3/2)*Coef!$J$8*SIN(U132)*COS(U132)*(AK132-U132))*(AK132-U132)</f>
        <v>0.86068383471674614</v>
      </c>
      <c r="AM132" s="33">
        <f t="shared" ca="1" si="33"/>
        <v>49.313551224404875</v>
      </c>
      <c r="AN132" s="33">
        <f t="shared" ca="1" si="34"/>
        <v>11.70002254584338</v>
      </c>
      <c r="AO132" s="48" t="str">
        <f ca="1">D132&amp;" "&amp;IF(AM132&gt;0,"N","S")&amp;" "&amp;R132&amp;" "&amp;LEFT(S132,7)</f>
        <v>32 N 696233 5465820</v>
      </c>
    </row>
    <row r="133" spans="1:41">
      <c r="A133" s="38" t="s">
        <v>1027</v>
      </c>
      <c r="B133" s="72" t="str">
        <f t="shared" si="35"/>
        <v>32UPV9639665924</v>
      </c>
      <c r="C133" s="72">
        <f t="array" aca="1" ref="C133" ca="1">MATCH(TRUE,ISERROR(VALUE(MID(B133,ROW(INDIRECT("1:"&amp;LEN(B133))),1))),0)</f>
        <v>3</v>
      </c>
      <c r="D133" s="72">
        <f t="shared" ca="1" si="36"/>
        <v>32</v>
      </c>
      <c r="E133" s="72" t="str">
        <f t="shared" ca="1" si="37"/>
        <v>U</v>
      </c>
      <c r="F133" s="72" t="str">
        <f t="shared" ca="1" si="38"/>
        <v>P</v>
      </c>
      <c r="G133" s="72" t="str">
        <f t="shared" ca="1" si="39"/>
        <v>V</v>
      </c>
      <c r="H133" s="72">
        <f t="shared" ca="1" si="40"/>
        <v>10</v>
      </c>
      <c r="I133" s="72">
        <f t="shared" ca="1" si="41"/>
        <v>96396</v>
      </c>
      <c r="J133" s="72">
        <f t="shared" ca="1" si="42"/>
        <v>65924</v>
      </c>
      <c r="K133" s="72">
        <f t="shared" ca="1" si="43"/>
        <v>188.80604746885038</v>
      </c>
      <c r="L133" s="72">
        <f ca="1">VLOOKUP(F133,Coef!$C$2:$F$25,4)</f>
        <v>6</v>
      </c>
      <c r="M133" s="31">
        <f ca="1">VLOOKUP(E133,Coef!$C$4:$D$23,2)</f>
        <v>17</v>
      </c>
      <c r="N133" s="31">
        <f ca="1">MOD(VLOOKUP(G133,Coef!$C$2:$G$21,5)+MOD(D133+1,2)*15,20)</f>
        <v>15</v>
      </c>
      <c r="O133" s="31">
        <f ca="1">VLOOKUP(M133,Coef!$A$27:$B$46,2)</f>
        <v>5.34</v>
      </c>
      <c r="P133" s="31">
        <f ca="1">VLOOKUP(M133,Coef!$A$27:$C$46,3)+N133/10-0.1</f>
        <v>5.4</v>
      </c>
      <c r="Q133" s="31">
        <f ca="1">IF(P133+0.1&lt;O133,P133+2,P133)</f>
        <v>5.4</v>
      </c>
      <c r="R133" s="72">
        <f ca="1">L133*100000+I133</f>
        <v>696396</v>
      </c>
      <c r="S133" s="72">
        <f ca="1">Q133*1000000+J133</f>
        <v>5465924</v>
      </c>
      <c r="T133" s="72">
        <f ca="1">IF(M133&lt;11,S133-10000000,S133)</f>
        <v>5465924</v>
      </c>
      <c r="U133" s="72">
        <f ca="1">T133/(6366197.724*0.9996)</f>
        <v>0.85892890569256197</v>
      </c>
      <c r="V133" s="72">
        <f ca="1">(Coef!$J$9/(1+Coef!$J$8*(COS(U133))^2)^0.5)*Coef!$J$6</f>
        <v>6387854.735981565</v>
      </c>
      <c r="W133" s="72">
        <f ca="1">6*D133-183</f>
        <v>9</v>
      </c>
      <c r="X133" s="72">
        <f ca="1">(R133-500000)/V133</f>
        <v>3.0745220127461392E-2</v>
      </c>
      <c r="Y133" s="72">
        <f ca="1">SIN(2*U133)</f>
        <v>0.98920593460597939</v>
      </c>
      <c r="Z133" s="72">
        <f ca="1">Y133*(COS(U133))^2</f>
        <v>0.42212781894095974</v>
      </c>
      <c r="AA133" s="72">
        <f ca="1">U133+(Y133/2)</f>
        <v>1.3535318729955517</v>
      </c>
      <c r="AB133" s="72">
        <f ca="1">(3*AA133+Z133)/4</f>
        <v>1.1206808594819038</v>
      </c>
      <c r="AC133" s="72">
        <f ca="1">(5*AB133+Z133*(COS(U133))^2)/3</f>
        <v>1.9278468653064407</v>
      </c>
      <c r="AD133" s="72">
        <f ca="1">Coef!$J$6*Coef!$J$9*(U133-(Coef!$J$10*AA133)+(Coef!$J$11*AB133)-(Coef!$J$12*AC133))</f>
        <v>5451134.5389235448</v>
      </c>
      <c r="AE133" s="72">
        <f ca="1">(T133-AD133)/V133</f>
        <v>2.3152469315166142E-3</v>
      </c>
      <c r="AF133" s="72">
        <f ca="1">((Coef!$J$8*X133^2)/2)*(COS(U133))^2</f>
        <v>1.3592831908234122E-6</v>
      </c>
      <c r="AG133" s="72">
        <f ca="1">X133*(1-(AF133/3))</f>
        <v>3.074520619697442E-2</v>
      </c>
      <c r="AH133" s="72">
        <f ca="1">AE133*(1-AF133)+U133</f>
        <v>0.86124414947700234</v>
      </c>
      <c r="AI133" s="72">
        <f ca="1">(EXP(AG133)-EXP(-AG133))/2</f>
        <v>3.0750050167656862E-2</v>
      </c>
      <c r="AJ133" s="72">
        <f ca="1">ATAN(AI133/COS(AH133))</f>
        <v>4.7164273975414929E-2</v>
      </c>
      <c r="AK133" s="72">
        <f ca="1">ATAN(COS(AJ133)*TAN(AH133))</f>
        <v>0.86069416823338718</v>
      </c>
      <c r="AL133" s="72">
        <f ca="1">U133+(1+Coef!$J$8*(COS(U133))^2-(3/2)*Coef!$J$8*SIN(U133)*COS(U133)*(AK133-U133))*(AK133-U133)</f>
        <v>0.86069922949894806</v>
      </c>
      <c r="AM133" s="33">
        <f t="shared" ca="1" si="33"/>
        <v>49.314433280451574</v>
      </c>
      <c r="AN133" s="33">
        <f t="shared" ca="1" si="34"/>
        <v>11.70231384258998</v>
      </c>
      <c r="AO133" s="48" t="str">
        <f ca="1">D133&amp;" "&amp;IF(AM133&gt;0,"N","S")&amp;" "&amp;R133&amp;" "&amp;LEFT(S133,7)</f>
        <v>32 N 696396 5465924</v>
      </c>
    </row>
    <row r="134" spans="1:41">
      <c r="A134" s="38" t="s">
        <v>1028</v>
      </c>
      <c r="B134" s="72" t="str">
        <f t="shared" si="35"/>
        <v>32UPV9617166113</v>
      </c>
      <c r="C134" s="72">
        <f t="array" aca="1" ref="C134" ca="1">MATCH(TRUE,ISERROR(VALUE(MID(B134,ROW(INDIRECT("1:"&amp;LEN(B134))),1))),0)</f>
        <v>3</v>
      </c>
      <c r="D134" s="72">
        <f t="shared" ca="1" si="36"/>
        <v>32</v>
      </c>
      <c r="E134" s="72" t="str">
        <f t="shared" ca="1" si="37"/>
        <v>U</v>
      </c>
      <c r="F134" s="72" t="str">
        <f t="shared" ca="1" si="38"/>
        <v>P</v>
      </c>
      <c r="G134" s="72" t="str">
        <f t="shared" ca="1" si="39"/>
        <v>V</v>
      </c>
      <c r="H134" s="72">
        <f t="shared" ca="1" si="40"/>
        <v>10</v>
      </c>
      <c r="I134" s="72">
        <f t="shared" ca="1" si="41"/>
        <v>96171</v>
      </c>
      <c r="J134" s="72">
        <f t="shared" ca="1" si="42"/>
        <v>66113</v>
      </c>
      <c r="K134" s="72">
        <f t="shared" ca="1" si="43"/>
        <v>188.80604746885038</v>
      </c>
      <c r="L134" s="72">
        <f ca="1">VLOOKUP(F134,Coef!$C$2:$F$25,4)</f>
        <v>6</v>
      </c>
      <c r="M134" s="31">
        <f ca="1">VLOOKUP(E134,Coef!$C$4:$D$23,2)</f>
        <v>17</v>
      </c>
      <c r="N134" s="31">
        <f ca="1">MOD(VLOOKUP(G134,Coef!$C$2:$G$21,5)+MOD(D134+1,2)*15,20)</f>
        <v>15</v>
      </c>
      <c r="O134" s="31">
        <f ca="1">VLOOKUP(M134,Coef!$A$27:$B$46,2)</f>
        <v>5.34</v>
      </c>
      <c r="P134" s="31">
        <f ca="1">VLOOKUP(M134,Coef!$A$27:$C$46,3)+N134/10-0.1</f>
        <v>5.4</v>
      </c>
      <c r="Q134" s="31">
        <f ca="1">IF(P134+0.1&lt;O134,P134+2,P134)</f>
        <v>5.4</v>
      </c>
      <c r="R134" s="72">
        <f ca="1">L134*100000+I134</f>
        <v>696171</v>
      </c>
      <c r="S134" s="72">
        <f ca="1">Q134*1000000+J134</f>
        <v>5466113</v>
      </c>
      <c r="T134" s="72">
        <f ca="1">IF(M134&lt;11,S134-10000000,S134)</f>
        <v>5466113</v>
      </c>
      <c r="U134" s="72">
        <f ca="1">T134/(6366197.724*0.9996)</f>
        <v>0.85895860562310911</v>
      </c>
      <c r="V134" s="72">
        <f ca="1">(Coef!$J$9/(1+Coef!$J$8*(COS(U134))^2)^0.5)*Coef!$J$6</f>
        <v>6387855.3665693849</v>
      </c>
      <c r="W134" s="72">
        <f ca="1">6*D134-183</f>
        <v>9</v>
      </c>
      <c r="X134" s="72">
        <f ca="1">(R134-500000)/V134</f>
        <v>3.0709994003097502E-2</v>
      </c>
      <c r="Y134" s="72">
        <f ca="1">SIN(2*U134)</f>
        <v>0.98919722888204786</v>
      </c>
      <c r="Z134" s="72">
        <f ca="1">Y134*(COS(U134))^2</f>
        <v>0.42209504207113063</v>
      </c>
      <c r="AA134" s="72">
        <f ca="1">U134+(Y134/2)</f>
        <v>1.353557220064133</v>
      </c>
      <c r="AB134" s="72">
        <f ca="1">(3*AA134+Z134)/4</f>
        <v>1.1206916755658825</v>
      </c>
      <c r="AC134" s="72">
        <f ca="1">(5*AB134+Z134*(COS(U134))^2)/3</f>
        <v>1.9278560961705387</v>
      </c>
      <c r="AD134" s="72">
        <f ca="1">Coef!$J$6*Coef!$J$9*(U134-(Coef!$J$10*AA134)+(Coef!$J$11*AB134)-(Coef!$J$12*AC134))</f>
        <v>5451323.7137320628</v>
      </c>
      <c r="AE134" s="72">
        <f ca="1">(T134-AD134)/V134</f>
        <v>2.3152193372029629E-3</v>
      </c>
      <c r="AF134" s="72">
        <f ca="1">((Coef!$J$8*X134^2)/2)*(COS(U134))^2</f>
        <v>1.3560768286599187E-6</v>
      </c>
      <c r="AG134" s="72">
        <f ca="1">X134*(1-(AF134/3))</f>
        <v>3.0709980121393747E-2</v>
      </c>
      <c r="AH134" s="72">
        <f ca="1">AE134*(1-AF134)+U134</f>
        <v>0.86127382182069678</v>
      </c>
      <c r="AI134" s="72">
        <f ca="1">(EXP(AG134)-EXP(-AG134))/2</f>
        <v>3.0714807460800075E-2</v>
      </c>
      <c r="AJ134" s="72">
        <f ca="1">ATAN(AI134/COS(AH134))</f>
        <v>4.7111924344892392E-2</v>
      </c>
      <c r="AK134" s="72">
        <f ca="1">ATAN(COS(AJ134)*TAN(AH134))</f>
        <v>0.86072506630959078</v>
      </c>
      <c r="AL134" s="72">
        <f ca="1">U134+(1+Coef!$J$8*(COS(U134))^2-(3/2)*Coef!$J$8*SIN(U134)*COS(U134)*(AK134-U134))*(AK134-U134)</f>
        <v>0.86073013065020376</v>
      </c>
      <c r="AM134" s="33">
        <f t="shared" ca="1" si="33"/>
        <v>49.316203786000614</v>
      </c>
      <c r="AN134" s="33">
        <f t="shared" ca="1" si="34"/>
        <v>11.699314429701969</v>
      </c>
      <c r="AO134" s="48" t="str">
        <f ca="1">D134&amp;" "&amp;IF(AM134&gt;0,"N","S")&amp;" "&amp;R134&amp;" "&amp;LEFT(S134,7)</f>
        <v>32 N 696171 5466113</v>
      </c>
    </row>
    <row r="135" spans="1:41">
      <c r="A135" s="38" t="s">
        <v>1029</v>
      </c>
      <c r="B135" s="72" t="str">
        <f t="shared" si="35"/>
        <v>32UPV9624166310</v>
      </c>
      <c r="C135" s="72">
        <f t="array" aca="1" ref="C135" ca="1">MATCH(TRUE,ISERROR(VALUE(MID(B135,ROW(INDIRECT("1:"&amp;LEN(B135))),1))),0)</f>
        <v>3</v>
      </c>
      <c r="D135" s="72">
        <f t="shared" ca="1" si="36"/>
        <v>32</v>
      </c>
      <c r="E135" s="72" t="str">
        <f t="shared" ca="1" si="37"/>
        <v>U</v>
      </c>
      <c r="F135" s="72" t="str">
        <f t="shared" ca="1" si="38"/>
        <v>P</v>
      </c>
      <c r="G135" s="72" t="str">
        <f t="shared" ca="1" si="39"/>
        <v>V</v>
      </c>
      <c r="H135" s="72">
        <f t="shared" ca="1" si="40"/>
        <v>10</v>
      </c>
      <c r="I135" s="72">
        <f t="shared" ca="1" si="41"/>
        <v>96241</v>
      </c>
      <c r="J135" s="72">
        <f t="shared" ca="1" si="42"/>
        <v>66310</v>
      </c>
      <c r="K135" s="72">
        <f t="shared" ca="1" si="43"/>
        <v>188.80604746885038</v>
      </c>
      <c r="L135" s="72">
        <f ca="1">VLOOKUP(F135,Coef!$C$2:$F$25,4)</f>
        <v>6</v>
      </c>
      <c r="M135" s="31">
        <f ca="1">VLOOKUP(E135,Coef!$C$4:$D$23,2)</f>
        <v>17</v>
      </c>
      <c r="N135" s="31">
        <f ca="1">MOD(VLOOKUP(G135,Coef!$C$2:$G$21,5)+MOD(D135+1,2)*15,20)</f>
        <v>15</v>
      </c>
      <c r="O135" s="31">
        <f ca="1">VLOOKUP(M135,Coef!$A$27:$B$46,2)</f>
        <v>5.34</v>
      </c>
      <c r="P135" s="31">
        <f ca="1">VLOOKUP(M135,Coef!$A$27:$C$46,3)+N135/10-0.1</f>
        <v>5.4</v>
      </c>
      <c r="Q135" s="31">
        <f ca="1">IF(P135+0.1&lt;O135,P135+2,P135)</f>
        <v>5.4</v>
      </c>
      <c r="R135" s="72">
        <f ca="1">L135*100000+I135</f>
        <v>696241</v>
      </c>
      <c r="S135" s="72">
        <f ca="1">Q135*1000000+J135</f>
        <v>5466310</v>
      </c>
      <c r="T135" s="72">
        <f ca="1">IF(M135&lt;11,S135-10000000,S135)</f>
        <v>5466310</v>
      </c>
      <c r="U135" s="72">
        <f ca="1">T135/(6366197.724*0.9996)</f>
        <v>0.85898956269357363</v>
      </c>
      <c r="V135" s="72">
        <f ca="1">(Coef!$J$9/(1+Coef!$J$8*(COS(U135))^2)^0.5)*Coef!$J$6</f>
        <v>6387856.0238430426</v>
      </c>
      <c r="W135" s="72">
        <f ca="1">6*D135-183</f>
        <v>9</v>
      </c>
      <c r="X135" s="72">
        <f ca="1">(R135-500000)/V135</f>
        <v>3.0720949136536439E-2</v>
      </c>
      <c r="Y135" s="72">
        <f ca="1">SIN(2*U135)</f>
        <v>0.98918815094690982</v>
      </c>
      <c r="Z135" s="72">
        <f ca="1">Y135*(COS(U135))^2</f>
        <v>0.42206087705225259</v>
      </c>
      <c r="AA135" s="72">
        <f ca="1">U135+(Y135/2)</f>
        <v>1.3535836381670285</v>
      </c>
      <c r="AB135" s="72">
        <f ca="1">(3*AA135+Z135)/4</f>
        <v>1.1207029478883344</v>
      </c>
      <c r="AC135" s="72">
        <f ca="1">(5*AB135+Z135*(COS(U135))^2)/3</f>
        <v>1.9278657157298251</v>
      </c>
      <c r="AD135" s="72">
        <f ca="1">Coef!$J$6*Coef!$J$9*(U135-(Coef!$J$10*AA135)+(Coef!$J$11*AB135)-(Coef!$J$12*AC135))</f>
        <v>5451520.8959995154</v>
      </c>
      <c r="AE135" s="72">
        <f ca="1">(T135-AD135)/V135</f>
        <v>2.3151905655486573E-3</v>
      </c>
      <c r="AF135" s="72">
        <f ca="1">((Coef!$J$8*X135^2)/2)*(COS(U135))^2</f>
        <v>1.3569471155721458E-6</v>
      </c>
      <c r="AG135" s="72">
        <f ca="1">X135*(1-(AF135/3))</f>
        <v>3.0720935240968666E-2</v>
      </c>
      <c r="AH135" s="72">
        <f ca="1">AE135*(1-AF135)+U135</f>
        <v>0.86130475011753116</v>
      </c>
      <c r="AI135" s="72">
        <f ca="1">(EXP(AG135)-EXP(-AG135))/2</f>
        <v>3.07257677485267E-2</v>
      </c>
      <c r="AJ135" s="72">
        <f ca="1">ATAN(AI135/COS(AH135))</f>
        <v>4.7130405945986484E-2</v>
      </c>
      <c r="AK135" s="72">
        <f ca="1">ATAN(COS(AJ135)*TAN(AH135))</f>
        <v>0.86075556895976624</v>
      </c>
      <c r="AL135" s="72">
        <f ca="1">U135+(1+Coef!$J$8*(COS(U135))^2-(3/2)*Coef!$J$8*SIN(U135)*COS(U135)*(AK135-U135))*(AK135-U135)</f>
        <v>0.86076063163726935</v>
      </c>
      <c r="AM135" s="33">
        <f t="shared" ca="1" si="33"/>
        <v>49.31795136383046</v>
      </c>
      <c r="AN135" s="33">
        <f t="shared" ca="1" si="34"/>
        <v>11.700373347443305</v>
      </c>
      <c r="AO135" s="48" t="str">
        <f ca="1">D135&amp;" "&amp;IF(AM135&gt;0,"N","S")&amp;" "&amp;R135&amp;" "&amp;LEFT(S135,7)</f>
        <v>32 N 696241 5466310</v>
      </c>
    </row>
    <row r="136" spans="1:41">
      <c r="A136" s="38" t="s">
        <v>1030</v>
      </c>
      <c r="B136" s="72" t="str">
        <f t="shared" si="35"/>
        <v>32UPV9593266360</v>
      </c>
      <c r="C136" s="72">
        <f t="array" aca="1" ref="C136" ca="1">MATCH(TRUE,ISERROR(VALUE(MID(B136,ROW(INDIRECT("1:"&amp;LEN(B136))),1))),0)</f>
        <v>3</v>
      </c>
      <c r="D136" s="72">
        <f t="shared" ca="1" si="36"/>
        <v>32</v>
      </c>
      <c r="E136" s="72" t="str">
        <f t="shared" ca="1" si="37"/>
        <v>U</v>
      </c>
      <c r="F136" s="72" t="str">
        <f t="shared" ca="1" si="38"/>
        <v>P</v>
      </c>
      <c r="G136" s="72" t="str">
        <f t="shared" ca="1" si="39"/>
        <v>V</v>
      </c>
      <c r="H136" s="72">
        <f t="shared" ca="1" si="40"/>
        <v>10</v>
      </c>
      <c r="I136" s="72">
        <f t="shared" ca="1" si="41"/>
        <v>95932</v>
      </c>
      <c r="J136" s="72">
        <f t="shared" ca="1" si="42"/>
        <v>66360</v>
      </c>
      <c r="K136" s="72">
        <f t="shared" ca="1" si="43"/>
        <v>188.80604746885038</v>
      </c>
      <c r="L136" s="72">
        <f ca="1">VLOOKUP(F136,Coef!$C$2:$F$25,4)</f>
        <v>6</v>
      </c>
      <c r="M136" s="31">
        <f ca="1">VLOOKUP(E136,Coef!$C$4:$D$23,2)</f>
        <v>17</v>
      </c>
      <c r="N136" s="31">
        <f ca="1">MOD(VLOOKUP(G136,Coef!$C$2:$G$21,5)+MOD(D136+1,2)*15,20)</f>
        <v>15</v>
      </c>
      <c r="O136" s="31">
        <f ca="1">VLOOKUP(M136,Coef!$A$27:$B$46,2)</f>
        <v>5.34</v>
      </c>
      <c r="P136" s="31">
        <f ca="1">VLOOKUP(M136,Coef!$A$27:$C$46,3)+N136/10-0.1</f>
        <v>5.4</v>
      </c>
      <c r="Q136" s="31">
        <f ca="1">IF(P136+0.1&lt;O136,P136+2,P136)</f>
        <v>5.4</v>
      </c>
      <c r="R136" s="72">
        <f ca="1">L136*100000+I136</f>
        <v>695932</v>
      </c>
      <c r="S136" s="72">
        <f ca="1">Q136*1000000+J136</f>
        <v>5466360</v>
      </c>
      <c r="T136" s="72">
        <f ca="1">IF(M136&lt;11,S136-10000000,S136)</f>
        <v>5466360</v>
      </c>
      <c r="U136" s="72">
        <f ca="1">T136/(6366197.724*0.9996)</f>
        <v>0.858997419818057</v>
      </c>
      <c r="V136" s="72">
        <f ca="1">(Coef!$J$9/(1+Coef!$J$8*(COS(U136))^2)^0.5)*Coef!$J$6</f>
        <v>6387856.1906628404</v>
      </c>
      <c r="W136" s="72">
        <f ca="1">6*D136-183</f>
        <v>9</v>
      </c>
      <c r="X136" s="72">
        <f ca="1">(R136-500000)/V136</f>
        <v>3.0672575297858887E-2</v>
      </c>
      <c r="Y136" s="72">
        <f ca="1">SIN(2*U136)</f>
        <v>0.98918584629911577</v>
      </c>
      <c r="Z136" s="72">
        <f ca="1">Y136*(COS(U136))^2</f>
        <v>0.42205220560293721</v>
      </c>
      <c r="AA136" s="72">
        <f ca="1">U136+(Y136/2)</f>
        <v>1.3535903429676148</v>
      </c>
      <c r="AB136" s="72">
        <f ca="1">(3*AA136+Z136)/4</f>
        <v>1.1207058086264454</v>
      </c>
      <c r="AC136" s="72">
        <f ca="1">(5*AB136+Z136*(COS(U136))^2)/3</f>
        <v>1.9278681569128056</v>
      </c>
      <c r="AD136" s="72">
        <f ca="1">Coef!$J$6*Coef!$J$9*(U136-(Coef!$J$10*AA136)+(Coef!$J$11*AB136)-(Coef!$J$12*AC136))</f>
        <v>5451570.9422699753</v>
      </c>
      <c r="AE136" s="72">
        <f ca="1">(T136-AD136)/V136</f>
        <v>2.315183261583427E-3</v>
      </c>
      <c r="AF136" s="72">
        <f ca="1">((Coef!$J$8*X136^2)/2)*(COS(U136))^2</f>
        <v>1.3526524863659502E-6</v>
      </c>
      <c r="AG136" s="72">
        <f ca="1">X136*(1-(AF136/3))</f>
        <v>3.0672561468080475E-2</v>
      </c>
      <c r="AH136" s="72">
        <f ca="1">AE136*(1-AF136)+U136</f>
        <v>0.86131259994800202</v>
      </c>
      <c r="AI136" s="72">
        <f ca="1">(EXP(AG136)-EXP(-AG136))/2</f>
        <v>3.0677371182774138E-2</v>
      </c>
      <c r="AJ136" s="72">
        <f ca="1">ATAN(AI136/COS(AH136))</f>
        <v>4.7056709404862639E-2</v>
      </c>
      <c r="AK136" s="72">
        <f ca="1">ATAN(COS(AJ136)*TAN(AH136))</f>
        <v>0.86076513701417134</v>
      </c>
      <c r="AL136" s="72">
        <f ca="1">U136+(1+Coef!$J$8*(COS(U136))^2-(3/2)*Coef!$J$8*SIN(U136)*COS(U136)*(AK136-U136))*(AK136-U136)</f>
        <v>0.86077020448878294</v>
      </c>
      <c r="AM136" s="33">
        <f t="shared" ca="1" si="33"/>
        <v>49.318499847820092</v>
      </c>
      <c r="AN136" s="33">
        <f t="shared" ca="1" si="34"/>
        <v>11.696150846672197</v>
      </c>
      <c r="AO136" s="48" t="str">
        <f ca="1">D136&amp;" "&amp;IF(AM136&gt;0,"N","S")&amp;" "&amp;R136&amp;" "&amp;LEFT(S136,7)</f>
        <v>32 N 695932 5466360</v>
      </c>
    </row>
    <row r="137" spans="1:41">
      <c r="A137" s="38" t="s">
        <v>1031</v>
      </c>
      <c r="B137" s="72" t="str">
        <f t="shared" si="35"/>
        <v>32UPV9574466587</v>
      </c>
      <c r="C137" s="72">
        <f t="array" aca="1" ref="C137" ca="1">MATCH(TRUE,ISERROR(VALUE(MID(B137,ROW(INDIRECT("1:"&amp;LEN(B137))),1))),0)</f>
        <v>3</v>
      </c>
      <c r="D137" s="72">
        <f t="shared" ca="1" si="36"/>
        <v>32</v>
      </c>
      <c r="E137" s="72" t="str">
        <f t="shared" ca="1" si="37"/>
        <v>U</v>
      </c>
      <c r="F137" s="72" t="str">
        <f t="shared" ca="1" si="38"/>
        <v>P</v>
      </c>
      <c r="G137" s="72" t="str">
        <f t="shared" ca="1" si="39"/>
        <v>V</v>
      </c>
      <c r="H137" s="72">
        <f t="shared" ca="1" si="40"/>
        <v>10</v>
      </c>
      <c r="I137" s="72">
        <f t="shared" ca="1" si="41"/>
        <v>95744</v>
      </c>
      <c r="J137" s="72">
        <f t="shared" ca="1" si="42"/>
        <v>66587</v>
      </c>
      <c r="K137" s="72">
        <f t="shared" ca="1" si="43"/>
        <v>188.80604746885038</v>
      </c>
      <c r="L137" s="72">
        <f ca="1">VLOOKUP(F137,Coef!$C$2:$F$25,4)</f>
        <v>6</v>
      </c>
      <c r="M137" s="31">
        <f ca="1">VLOOKUP(E137,Coef!$C$4:$D$23,2)</f>
        <v>17</v>
      </c>
      <c r="N137" s="31">
        <f ca="1">MOD(VLOOKUP(G137,Coef!$C$2:$G$21,5)+MOD(D137+1,2)*15,20)</f>
        <v>15</v>
      </c>
      <c r="O137" s="31">
        <f ca="1">VLOOKUP(M137,Coef!$A$27:$B$46,2)</f>
        <v>5.34</v>
      </c>
      <c r="P137" s="31">
        <f ca="1">VLOOKUP(M137,Coef!$A$27:$C$46,3)+N137/10-0.1</f>
        <v>5.4</v>
      </c>
      <c r="Q137" s="31">
        <f ca="1">IF(P137+0.1&lt;O137,P137+2,P137)</f>
        <v>5.4</v>
      </c>
      <c r="R137" s="72">
        <f ca="1">L137*100000+I137</f>
        <v>695744</v>
      </c>
      <c r="S137" s="72">
        <f ca="1">Q137*1000000+J137</f>
        <v>5466587</v>
      </c>
      <c r="T137" s="72">
        <f ca="1">IF(M137&lt;11,S137-10000000,S137)</f>
        <v>5466587</v>
      </c>
      <c r="U137" s="72">
        <f ca="1">T137/(6366197.724*0.9996)</f>
        <v>0.85903309116321147</v>
      </c>
      <c r="V137" s="72">
        <f ca="1">(Coef!$J$9/(1+Coef!$J$8*(COS(U137))^2)^0.5)*Coef!$J$6</f>
        <v>6387856.9480199981</v>
      </c>
      <c r="W137" s="72">
        <f ca="1">6*D137-183</f>
        <v>9</v>
      </c>
      <c r="X137" s="72">
        <f ca="1">(R137-500000)/V137</f>
        <v>3.0643140820596097E-2</v>
      </c>
      <c r="Y137" s="72">
        <f ca="1">SIN(2*U137)</f>
        <v>0.9891753801262837</v>
      </c>
      <c r="Z137" s="72">
        <f ca="1">Y137*(COS(U137))^2</f>
        <v>0.42201283658831534</v>
      </c>
      <c r="AA137" s="72">
        <f ca="1">U137+(Y137/2)</f>
        <v>1.3536207812263532</v>
      </c>
      <c r="AB137" s="72">
        <f ca="1">(3*AA137+Z137)/4</f>
        <v>1.1207187950668438</v>
      </c>
      <c r="AC137" s="72">
        <f ca="1">(5*AB137+Z137*(COS(U137))^2)/3</f>
        <v>1.9278792382059746</v>
      </c>
      <c r="AD137" s="72">
        <f ca="1">Coef!$J$6*Coef!$J$9*(U137-(Coef!$J$10*AA137)+(Coef!$J$11*AB137)-(Coef!$J$12*AC137))</f>
        <v>5451798.1523871692</v>
      </c>
      <c r="AE137" s="72">
        <f ca="1">(T137-AD137)/V137</f>
        <v>2.3151500938690889E-3</v>
      </c>
      <c r="AF137" s="72">
        <f ca="1">((Coef!$J$8*X137^2)/2)*(COS(U137))^2</f>
        <v>1.3499459765459603E-6</v>
      </c>
      <c r="AG137" s="72">
        <f ca="1">X137*(1-(AF137/3))</f>
        <v>3.0643127031734541E-2</v>
      </c>
      <c r="AH137" s="72">
        <f ca="1">AE137*(1-AF137)+U137</f>
        <v>0.86134823813175299</v>
      </c>
      <c r="AI137" s="72">
        <f ca="1">(EXP(AG137)-EXP(-AG137))/2</f>
        <v>3.0647922912580117E-2</v>
      </c>
      <c r="AJ137" s="72">
        <f ca="1">ATAN(AI137/COS(AH137))</f>
        <v>4.7013553089950033E-2</v>
      </c>
      <c r="AK137" s="72">
        <f ca="1">ATAN(COS(AJ137)*TAN(AH137))</f>
        <v>0.86080178530131757</v>
      </c>
      <c r="AL137" s="72">
        <f ca="1">U137+(1+Coef!$J$8*(COS(U137))^2-(3/2)*Coef!$J$8*SIN(U137)*COS(U137)*(AK137-U137))*(AK137-U137)</f>
        <v>0.86080685514742672</v>
      </c>
      <c r="AM137" s="33">
        <f t="shared" ca="1" si="33"/>
        <v>49.320599775876758</v>
      </c>
      <c r="AN137" s="33">
        <f t="shared" ca="1" si="34"/>
        <v>11.693678171968367</v>
      </c>
      <c r="AO137" s="48" t="str">
        <f ca="1">D137&amp;" "&amp;IF(AM137&gt;0,"N","S")&amp;" "&amp;R137&amp;" "&amp;LEFT(S137,7)</f>
        <v>32 N 695744 5466587</v>
      </c>
    </row>
    <row r="138" spans="1:41">
      <c r="A138" s="38" t="s">
        <v>1032</v>
      </c>
      <c r="B138" s="72" t="str">
        <f t="shared" si="35"/>
        <v>32UPV9585767004</v>
      </c>
      <c r="C138" s="72">
        <f t="array" aca="1" ref="C138" ca="1">MATCH(TRUE,ISERROR(VALUE(MID(B138,ROW(INDIRECT("1:"&amp;LEN(B138))),1))),0)</f>
        <v>3</v>
      </c>
      <c r="D138" s="72">
        <f t="shared" ca="1" si="36"/>
        <v>32</v>
      </c>
      <c r="E138" s="72" t="str">
        <f t="shared" ca="1" si="37"/>
        <v>U</v>
      </c>
      <c r="F138" s="72" t="str">
        <f t="shared" ca="1" si="38"/>
        <v>P</v>
      </c>
      <c r="G138" s="72" t="str">
        <f t="shared" ca="1" si="39"/>
        <v>V</v>
      </c>
      <c r="H138" s="72">
        <f t="shared" ca="1" si="40"/>
        <v>10</v>
      </c>
      <c r="I138" s="72">
        <f t="shared" ca="1" si="41"/>
        <v>95857</v>
      </c>
      <c r="J138" s="72">
        <f t="shared" ca="1" si="42"/>
        <v>67004</v>
      </c>
      <c r="K138" s="72">
        <f t="shared" ca="1" si="43"/>
        <v>188.80604746885038</v>
      </c>
      <c r="L138" s="72">
        <f ca="1">VLOOKUP(F138,Coef!$C$2:$F$25,4)</f>
        <v>6</v>
      </c>
      <c r="M138" s="31">
        <f ca="1">VLOOKUP(E138,Coef!$C$4:$D$23,2)</f>
        <v>17</v>
      </c>
      <c r="N138" s="31">
        <f ca="1">MOD(VLOOKUP(G138,Coef!$C$2:$G$21,5)+MOD(D138+1,2)*15,20)</f>
        <v>15</v>
      </c>
      <c r="O138" s="31">
        <f ca="1">VLOOKUP(M138,Coef!$A$27:$B$46,2)</f>
        <v>5.34</v>
      </c>
      <c r="P138" s="31">
        <f ca="1">VLOOKUP(M138,Coef!$A$27:$C$46,3)+N138/10-0.1</f>
        <v>5.4</v>
      </c>
      <c r="Q138" s="31">
        <f ca="1">IF(P138+0.1&lt;O138,P138+2,P138)</f>
        <v>5.4</v>
      </c>
      <c r="R138" s="72">
        <f ca="1">L138*100000+I138</f>
        <v>695857</v>
      </c>
      <c r="S138" s="72">
        <f ca="1">Q138*1000000+J138</f>
        <v>5467004</v>
      </c>
      <c r="T138" s="72">
        <f ca="1">IF(M138&lt;11,S138-10000000,S138)</f>
        <v>5467004</v>
      </c>
      <c r="U138" s="72">
        <f ca="1">T138/(6366197.724*0.9996)</f>
        <v>0.85909861958140277</v>
      </c>
      <c r="V138" s="72">
        <f ca="1">(Coef!$J$9/(1+Coef!$J$8*(COS(U138))^2)^0.5)*Coef!$J$6</f>
        <v>6387858.3392682457</v>
      </c>
      <c r="W138" s="72">
        <f ca="1">6*D138-183</f>
        <v>9</v>
      </c>
      <c r="X138" s="72">
        <f ca="1">(R138-500000)/V138</f>
        <v>3.0660823956599543E-2</v>
      </c>
      <c r="Y138" s="72">
        <f ca="1">SIN(2*U138)</f>
        <v>0.98915614060136881</v>
      </c>
      <c r="Z138" s="72">
        <f ca="1">Y138*(COS(U138))^2</f>
        <v>0.42194051282608869</v>
      </c>
      <c r="AA138" s="72">
        <f ca="1">U138+(Y138/2)</f>
        <v>1.3536766898820871</v>
      </c>
      <c r="AB138" s="72">
        <f ca="1">(3*AA138+Z138)/4</f>
        <v>1.1207426456180873</v>
      </c>
      <c r="AC138" s="72">
        <f ca="1">(5*AB138+Z138*(COS(U138))^2)/3</f>
        <v>1.9278995874269762</v>
      </c>
      <c r="AD138" s="72">
        <f ca="1">Coef!$J$6*Coef!$J$9*(U138-(Coef!$J$10*AA138)+(Coef!$J$11*AB138)-(Coef!$J$12*AC138))</f>
        <v>5452215.5385839641</v>
      </c>
      <c r="AE138" s="72">
        <f ca="1">(T138-AD138)/V138</f>
        <v>2.3150891316932316E-3</v>
      </c>
      <c r="AF138" s="72">
        <f ca="1">((Coef!$J$8*X138^2)/2)*(COS(U138))^2</f>
        <v>1.3512991083906292E-6</v>
      </c>
      <c r="AG138" s="72">
        <f ca="1">X138*(1-(AF138/3))</f>
        <v>3.0660810145951518E-2</v>
      </c>
      <c r="AH138" s="72">
        <f ca="1">AE138*(1-AF138)+U138</f>
        <v>0.86141370558471808</v>
      </c>
      <c r="AI138" s="72">
        <f ca="1">(EXP(AG138)-EXP(-AG138))/2</f>
        <v>3.0665614334472346E-2</v>
      </c>
      <c r="AJ138" s="72">
        <f ca="1">ATAN(AI138/COS(AH138))</f>
        <v>4.7044233534767187E-2</v>
      </c>
      <c r="AK138" s="72">
        <f ca="1">ATAN(COS(AJ138)*TAN(AH138))</f>
        <v>0.86086654991499068</v>
      </c>
      <c r="AL138" s="72">
        <f ca="1">U138+(1+Coef!$J$8*(COS(U138))^2-(3/2)*Coef!$J$8*SIN(U138)*COS(U138)*(AK138-U138))*(AK138-U138)</f>
        <v>0.86087161680645019</v>
      </c>
      <c r="AM138" s="33">
        <f t="shared" ca="1" si="33"/>
        <v>49.324310345613071</v>
      </c>
      <c r="AN138" s="33">
        <f t="shared" ca="1" si="34"/>
        <v>11.695436031969974</v>
      </c>
      <c r="AO138" s="48" t="str">
        <f ca="1">D138&amp;" "&amp;IF(AM138&gt;0,"N","S")&amp;" "&amp;R138&amp;" "&amp;LEFT(S138,7)</f>
        <v>32 N 695857 5467004</v>
      </c>
    </row>
    <row r="139" spans="1:41">
      <c r="A139" s="38" t="s">
        <v>1033</v>
      </c>
      <c r="B139" s="72" t="str">
        <f t="shared" si="35"/>
        <v>32UPV9613067248</v>
      </c>
      <c r="C139" s="72">
        <f t="array" aca="1" ref="C139" ca="1">MATCH(TRUE,ISERROR(VALUE(MID(B139,ROW(INDIRECT("1:"&amp;LEN(B139))),1))),0)</f>
        <v>3</v>
      </c>
      <c r="D139" s="72">
        <f t="shared" ca="1" si="36"/>
        <v>32</v>
      </c>
      <c r="E139" s="72" t="str">
        <f t="shared" ca="1" si="37"/>
        <v>U</v>
      </c>
      <c r="F139" s="72" t="str">
        <f t="shared" ca="1" si="38"/>
        <v>P</v>
      </c>
      <c r="G139" s="72" t="str">
        <f t="shared" ca="1" si="39"/>
        <v>V</v>
      </c>
      <c r="H139" s="72">
        <f t="shared" ca="1" si="40"/>
        <v>10</v>
      </c>
      <c r="I139" s="72">
        <f t="shared" ca="1" si="41"/>
        <v>96130</v>
      </c>
      <c r="J139" s="72">
        <f t="shared" ca="1" si="42"/>
        <v>67248</v>
      </c>
      <c r="K139" s="72">
        <f t="shared" ca="1" si="43"/>
        <v>188.80604746885038</v>
      </c>
      <c r="L139" s="72">
        <f ca="1">VLOOKUP(F139,Coef!$C$2:$F$25,4)</f>
        <v>6</v>
      </c>
      <c r="M139" s="31">
        <f ca="1">VLOOKUP(E139,Coef!$C$4:$D$23,2)</f>
        <v>17</v>
      </c>
      <c r="N139" s="31">
        <f ca="1">MOD(VLOOKUP(G139,Coef!$C$2:$G$21,5)+MOD(D139+1,2)*15,20)</f>
        <v>15</v>
      </c>
      <c r="O139" s="31">
        <f ca="1">VLOOKUP(M139,Coef!$A$27:$B$46,2)</f>
        <v>5.34</v>
      </c>
      <c r="P139" s="31">
        <f ca="1">VLOOKUP(M139,Coef!$A$27:$C$46,3)+N139/10-0.1</f>
        <v>5.4</v>
      </c>
      <c r="Q139" s="31">
        <f ca="1">IF(P139+0.1&lt;O139,P139+2,P139)</f>
        <v>5.4</v>
      </c>
      <c r="R139" s="72">
        <f ca="1">L139*100000+I139</f>
        <v>696130</v>
      </c>
      <c r="S139" s="72">
        <f ca="1">Q139*1000000+J139</f>
        <v>5467248</v>
      </c>
      <c r="T139" s="72">
        <f ca="1">IF(M139&lt;11,S139-10000000,S139)</f>
        <v>5467248</v>
      </c>
      <c r="U139" s="72">
        <f ca="1">T139/(6366197.724*0.9996)</f>
        <v>0.85913696234888159</v>
      </c>
      <c r="V139" s="72">
        <f ca="1">(Coef!$J$9/(1+Coef!$J$8*(COS(U139))^2)^0.5)*Coef!$J$6</f>
        <v>6387859.1533198366</v>
      </c>
      <c r="W139" s="72">
        <f ca="1">6*D139-183</f>
        <v>9</v>
      </c>
      <c r="X139" s="72">
        <f ca="1">(R139-500000)/V139</f>
        <v>3.0703557372280071E-2</v>
      </c>
      <c r="Y139" s="72">
        <f ca="1">SIN(2*U139)</f>
        <v>0.98914487506264359</v>
      </c>
      <c r="Z139" s="72">
        <f ca="1">Y139*(COS(U139))^2</f>
        <v>0.4218981922606268</v>
      </c>
      <c r="AA139" s="72">
        <f ca="1">U139+(Y139/2)</f>
        <v>1.3537093998802034</v>
      </c>
      <c r="AB139" s="72">
        <f ca="1">(3*AA139+Z139)/4</f>
        <v>1.1207565979753091</v>
      </c>
      <c r="AC139" s="72">
        <f ca="1">(5*AB139+Z139*(COS(U139))^2)/3</f>
        <v>1.9279114901040402</v>
      </c>
      <c r="AD139" s="72">
        <f ca="1">Coef!$J$6*Coef!$J$9*(U139-(Coef!$J$10*AA139)+(Coef!$J$11*AB139)-(Coef!$J$12*AC139))</f>
        <v>5452459.7646864997</v>
      </c>
      <c r="AE139" s="72">
        <f ca="1">(T139-AD139)/V139</f>
        <v>2.3150534409974708E-3</v>
      </c>
      <c r="AF139" s="72">
        <f ca="1">((Coef!$J$8*X139^2)/2)*(COS(U139))^2</f>
        <v>1.3549479885067476E-6</v>
      </c>
      <c r="AG139" s="72">
        <f ca="1">X139*(1-(AF139/3))</f>
        <v>3.0703543505038972E-2</v>
      </c>
      <c r="AH139" s="72">
        <f ca="1">AE139*(1-AF139)+U139</f>
        <v>0.86145201265310212</v>
      </c>
      <c r="AI139" s="72">
        <f ca="1">(EXP(AG139)-EXP(-AG139))/2</f>
        <v>3.0708367809647252E-2</v>
      </c>
      <c r="AJ139" s="72">
        <f ca="1">ATAN(AI139/COS(AH139))</f>
        <v>4.7111824077214356E-2</v>
      </c>
      <c r="AK139" s="72">
        <f ca="1">ATAN(COS(AJ139)*TAN(AH139))</f>
        <v>0.86090328931366311</v>
      </c>
      <c r="AL139" s="72">
        <f ca="1">U139+(1+Coef!$J$8*(COS(U139))^2-(3/2)*Coef!$J$8*SIN(U139)*COS(U139)*(AK139-U139))*(AK139-U139)</f>
        <v>0.86090835117271614</v>
      </c>
      <c r="AM139" s="33">
        <f t="shared" ca="1" si="33"/>
        <v>49.326415069763193</v>
      </c>
      <c r="AN139" s="33">
        <f t="shared" ca="1" si="34"/>
        <v>11.699308684787198</v>
      </c>
      <c r="AO139" s="48" t="str">
        <f ca="1">D139&amp;" "&amp;IF(AM139&gt;0,"N","S")&amp;" "&amp;R139&amp;" "&amp;LEFT(S139,7)</f>
        <v>32 N 696130 5467248</v>
      </c>
    </row>
    <row r="140" spans="1:41">
      <c r="A140" s="38" t="s">
        <v>1034</v>
      </c>
      <c r="B140" s="72" t="str">
        <f t="shared" si="35"/>
        <v>32UPV9644167162</v>
      </c>
      <c r="C140" s="72">
        <f t="array" aca="1" ref="C140" ca="1">MATCH(TRUE,ISERROR(VALUE(MID(B140,ROW(INDIRECT("1:"&amp;LEN(B140))),1))),0)</f>
        <v>3</v>
      </c>
      <c r="D140" s="72">
        <f t="shared" ca="1" si="36"/>
        <v>32</v>
      </c>
      <c r="E140" s="72" t="str">
        <f t="shared" ca="1" si="37"/>
        <v>U</v>
      </c>
      <c r="F140" s="72" t="str">
        <f t="shared" ca="1" si="38"/>
        <v>P</v>
      </c>
      <c r="G140" s="72" t="str">
        <f t="shared" ca="1" si="39"/>
        <v>V</v>
      </c>
      <c r="H140" s="72">
        <f t="shared" ca="1" si="40"/>
        <v>10</v>
      </c>
      <c r="I140" s="72">
        <f t="shared" ca="1" si="41"/>
        <v>96441</v>
      </c>
      <c r="J140" s="72">
        <f t="shared" ca="1" si="42"/>
        <v>67162</v>
      </c>
      <c r="K140" s="72">
        <f t="shared" ca="1" si="43"/>
        <v>188.80604746885038</v>
      </c>
      <c r="L140" s="72">
        <f ca="1">VLOOKUP(F140,Coef!$C$2:$F$25,4)</f>
        <v>6</v>
      </c>
      <c r="M140" s="31">
        <f ca="1">VLOOKUP(E140,Coef!$C$4:$D$23,2)</f>
        <v>17</v>
      </c>
      <c r="N140" s="31">
        <f ca="1">MOD(VLOOKUP(G140,Coef!$C$2:$G$21,5)+MOD(D140+1,2)*15,20)</f>
        <v>15</v>
      </c>
      <c r="O140" s="31">
        <f ca="1">VLOOKUP(M140,Coef!$A$27:$B$46,2)</f>
        <v>5.34</v>
      </c>
      <c r="P140" s="31">
        <f ca="1">VLOOKUP(M140,Coef!$A$27:$C$46,3)+N140/10-0.1</f>
        <v>5.4</v>
      </c>
      <c r="Q140" s="31">
        <f ca="1">IF(P140+0.1&lt;O140,P140+2,P140)</f>
        <v>5.4</v>
      </c>
      <c r="R140" s="72">
        <f ca="1">L140*100000+I140</f>
        <v>696441</v>
      </c>
      <c r="S140" s="72">
        <f ca="1">Q140*1000000+J140</f>
        <v>5467162</v>
      </c>
      <c r="T140" s="72">
        <f ca="1">IF(M140&lt;11,S140-10000000,S140)</f>
        <v>5467162</v>
      </c>
      <c r="U140" s="72">
        <f ca="1">T140/(6366197.724*0.9996)</f>
        <v>0.85912344809477015</v>
      </c>
      <c r="V140" s="72">
        <f ca="1">(Coef!$J$9/(1+Coef!$J$8*(COS(U140))^2)^0.5)*Coef!$J$6</f>
        <v>6387858.8664010363</v>
      </c>
      <c r="W140" s="72">
        <f ca="1">6*D140-183</f>
        <v>9</v>
      </c>
      <c r="X140" s="72">
        <f ca="1">(R140-500000)/V140</f>
        <v>3.0752244861457969E-2</v>
      </c>
      <c r="Y140" s="72">
        <f ca="1">SIN(2*U140)</f>
        <v>0.98914884636713829</v>
      </c>
      <c r="Z140" s="72">
        <f ca="1">Y140*(COS(U140))^2</f>
        <v>0.4219131086623652</v>
      </c>
      <c r="AA140" s="72">
        <f ca="1">U140+(Y140/2)</f>
        <v>1.3536978712783392</v>
      </c>
      <c r="AB140" s="72">
        <f ca="1">(3*AA140+Z140)/4</f>
        <v>1.1207516806243458</v>
      </c>
      <c r="AC140" s="72">
        <f ca="1">(5*AB140+Z140*(COS(U140))^2)/3</f>
        <v>1.9279072952605052</v>
      </c>
      <c r="AD140" s="72">
        <f ca="1">Coef!$J$6*Coef!$J$9*(U140-(Coef!$J$10*AA140)+(Coef!$J$11*AB140)-(Coef!$J$12*AC140))</f>
        <v>5452373.6849839678</v>
      </c>
      <c r="AE140" s="72">
        <f ca="1">(T140-AD140)/V140</f>
        <v>2.3150660221715317E-3</v>
      </c>
      <c r="AF140" s="72">
        <f ca="1">((Coef!$J$8*X140^2)/2)*(COS(U140))^2</f>
        <v>1.3592911528171222E-6</v>
      </c>
      <c r="AG140" s="72">
        <f ca="1">X140*(1-(AF140/3))</f>
        <v>3.0752230927706511E-2</v>
      </c>
      <c r="AH140" s="72">
        <f ca="1">AE140*(1-AF140)+U140</f>
        <v>0.86143851097009294</v>
      </c>
      <c r="AI140" s="72">
        <f ca="1">(EXP(AG140)-EXP(-AG140))/2</f>
        <v>3.0757078219534717E-2</v>
      </c>
      <c r="AJ140" s="72">
        <f ca="1">ATAN(AI140/COS(AH140))</f>
        <v>4.7185702202054598E-2</v>
      </c>
      <c r="AK140" s="72">
        <f ca="1">ATAN(COS(AJ140)*TAN(AH140))</f>
        <v>0.86088806227241776</v>
      </c>
      <c r="AL140" s="72">
        <f ca="1">U140+(1+Coef!$J$8*(COS(U140))^2-(3/2)*Coef!$J$8*SIN(U140)*COS(U140)*(AK140-U140))*(AK140-U140)</f>
        <v>0.86089311939706803</v>
      </c>
      <c r="AM140" s="33">
        <f t="shared" ca="1" si="33"/>
        <v>49.325542353304066</v>
      </c>
      <c r="AN140" s="33">
        <f t="shared" ca="1" si="34"/>
        <v>11.703541589538883</v>
      </c>
      <c r="AO140" s="48" t="str">
        <f ca="1">D140&amp;" "&amp;IF(AM140&gt;0,"N","S")&amp;" "&amp;R140&amp;" "&amp;LEFT(S140,7)</f>
        <v>32 N 696441 5467162</v>
      </c>
    </row>
    <row r="141" spans="1:41">
      <c r="A141" s="38" t="s">
        <v>1035</v>
      </c>
      <c r="B141" s="72" t="str">
        <f t="shared" si="35"/>
        <v>32UPV9648467437</v>
      </c>
      <c r="C141" s="72">
        <f t="array" aca="1" ref="C141" ca="1">MATCH(TRUE,ISERROR(VALUE(MID(B141,ROW(INDIRECT("1:"&amp;LEN(B141))),1))),0)</f>
        <v>3</v>
      </c>
      <c r="D141" s="72">
        <f t="shared" ca="1" si="36"/>
        <v>32</v>
      </c>
      <c r="E141" s="72" t="str">
        <f t="shared" ca="1" si="37"/>
        <v>U</v>
      </c>
      <c r="F141" s="72" t="str">
        <f t="shared" ca="1" si="38"/>
        <v>P</v>
      </c>
      <c r="G141" s="72" t="str">
        <f t="shared" ca="1" si="39"/>
        <v>V</v>
      </c>
      <c r="H141" s="72">
        <f t="shared" ca="1" si="40"/>
        <v>10</v>
      </c>
      <c r="I141" s="72">
        <f t="shared" ca="1" si="41"/>
        <v>96484</v>
      </c>
      <c r="J141" s="72">
        <f t="shared" ca="1" si="42"/>
        <v>67437</v>
      </c>
      <c r="K141" s="72">
        <f t="shared" ca="1" si="43"/>
        <v>188.80604746885038</v>
      </c>
      <c r="L141" s="72">
        <f ca="1">VLOOKUP(F141,Coef!$C$2:$F$25,4)</f>
        <v>6</v>
      </c>
      <c r="M141" s="31">
        <f ca="1">VLOOKUP(E141,Coef!$C$4:$D$23,2)</f>
        <v>17</v>
      </c>
      <c r="N141" s="31">
        <f ca="1">MOD(VLOOKUP(G141,Coef!$C$2:$G$21,5)+MOD(D141+1,2)*15,20)</f>
        <v>15</v>
      </c>
      <c r="O141" s="31">
        <f ca="1">VLOOKUP(M141,Coef!$A$27:$B$46,2)</f>
        <v>5.34</v>
      </c>
      <c r="P141" s="31">
        <f ca="1">VLOOKUP(M141,Coef!$A$27:$C$46,3)+N141/10-0.1</f>
        <v>5.4</v>
      </c>
      <c r="Q141" s="31">
        <f ca="1">IF(P141+0.1&lt;O141,P141+2,P141)</f>
        <v>5.4</v>
      </c>
      <c r="R141" s="72">
        <f ca="1">L141*100000+I141</f>
        <v>696484</v>
      </c>
      <c r="S141" s="72">
        <f ca="1">Q141*1000000+J141</f>
        <v>5467437</v>
      </c>
      <c r="T141" s="72">
        <f ca="1">IF(M141&lt;11,S141-10000000,S141)</f>
        <v>5467437</v>
      </c>
      <c r="U141" s="72">
        <f ca="1">T141/(6366197.724*0.9996)</f>
        <v>0.85916666227942873</v>
      </c>
      <c r="V141" s="72">
        <f ca="1">(Coef!$J$9/(1+Coef!$J$8*(COS(U141))^2)^0.5)*Coef!$J$6</f>
        <v>6387859.783870033</v>
      </c>
      <c r="W141" s="72">
        <f ca="1">6*D141-183</f>
        <v>9</v>
      </c>
      <c r="X141" s="72">
        <f ca="1">(R141-500000)/V141</f>
        <v>3.0758971963683549E-2</v>
      </c>
      <c r="Y141" s="72">
        <f ca="1">SIN(2*U141)</f>
        <v>0.98913614488929891</v>
      </c>
      <c r="Z141" s="72">
        <f ca="1">Y141*(COS(U141))^2</f>
        <v>0.42186541034283287</v>
      </c>
      <c r="AA141" s="72">
        <f ca="1">U141+(Y141/2)</f>
        <v>1.3537347347240782</v>
      </c>
      <c r="AB141" s="72">
        <f ca="1">(3*AA141+Z141)/4</f>
        <v>1.1207674036287669</v>
      </c>
      <c r="AC141" s="72">
        <f ca="1">(5*AB141+Z141*(COS(U141))^2)/3</f>
        <v>1.9279207076186438</v>
      </c>
      <c r="AD141" s="72">
        <f ca="1">Coef!$J$6*Coef!$J$9*(U141-(Coef!$J$10*AA141)+(Coef!$J$11*AB141)-(Coef!$J$12*AC141))</f>
        <v>5452648.9398874724</v>
      </c>
      <c r="AE141" s="72">
        <f ca="1">(T141-AD141)/V141</f>
        <v>2.3150257852980528E-3</v>
      </c>
      <c r="AF141" s="72">
        <f ca="1">((Coef!$J$8*X141^2)/2)*(COS(U141))^2</f>
        <v>1.3597496338748699E-6</v>
      </c>
      <c r="AG141" s="72">
        <f ca="1">X141*(1-(AF141/3))</f>
        <v>3.0758958022183262E-2</v>
      </c>
      <c r="AH141" s="72">
        <f ca="1">AE141*(1-AF141)+U141</f>
        <v>0.86148168491687127</v>
      </c>
      <c r="AI141" s="72">
        <f ca="1">(EXP(AG141)-EXP(-AG141))/2</f>
        <v>3.0763808495863854E-2</v>
      </c>
      <c r="AJ141" s="72">
        <f ca="1">ATAN(AI141/COS(AH141))</f>
        <v>4.7198382439845081E-2</v>
      </c>
      <c r="AK141" s="72">
        <f ca="1">ATAN(COS(AJ141)*TAN(AH141))</f>
        <v>0.86093094746435228</v>
      </c>
      <c r="AL141" s="72">
        <f ca="1">U141+(1+Coef!$J$8*(COS(U141))^2-(3/2)*Coef!$J$8*SIN(U141)*COS(U141)*(AK141-U141))*(AK141-U141)</f>
        <v>0.86093600314100494</v>
      </c>
      <c r="AM141" s="33">
        <f t="shared" ca="1" si="33"/>
        <v>49.327999410841365</v>
      </c>
      <c r="AN141" s="33">
        <f t="shared" ca="1" si="34"/>
        <v>11.704268113647501</v>
      </c>
      <c r="AO141" s="48" t="str">
        <f ca="1">D141&amp;" "&amp;IF(AM141&gt;0,"N","S")&amp;" "&amp;R141&amp;" "&amp;LEFT(S141,7)</f>
        <v>32 N 696484 5467437</v>
      </c>
    </row>
    <row r="142" spans="1:41">
      <c r="A142" s="38" t="s">
        <v>1036</v>
      </c>
      <c r="B142" s="72" t="str">
        <f t="shared" si="35"/>
        <v>32UPV9647567653</v>
      </c>
      <c r="C142" s="72">
        <f t="array" aca="1" ref="C142" ca="1">MATCH(TRUE,ISERROR(VALUE(MID(B142,ROW(INDIRECT("1:"&amp;LEN(B142))),1))),0)</f>
        <v>3</v>
      </c>
      <c r="D142" s="72">
        <f t="shared" ca="1" si="36"/>
        <v>32</v>
      </c>
      <c r="E142" s="72" t="str">
        <f t="shared" ca="1" si="37"/>
        <v>U</v>
      </c>
      <c r="F142" s="72" t="str">
        <f t="shared" ca="1" si="38"/>
        <v>P</v>
      </c>
      <c r="G142" s="72" t="str">
        <f t="shared" ca="1" si="39"/>
        <v>V</v>
      </c>
      <c r="H142" s="72">
        <f t="shared" ca="1" si="40"/>
        <v>10</v>
      </c>
      <c r="I142" s="72">
        <f t="shared" ca="1" si="41"/>
        <v>96475</v>
      </c>
      <c r="J142" s="72">
        <f t="shared" ca="1" si="42"/>
        <v>67653</v>
      </c>
      <c r="K142" s="72">
        <f t="shared" ca="1" si="43"/>
        <v>188.80604746885038</v>
      </c>
      <c r="L142" s="72">
        <f ca="1">VLOOKUP(F142,Coef!$C$2:$F$25,4)</f>
        <v>6</v>
      </c>
      <c r="M142" s="31">
        <f ca="1">VLOOKUP(E142,Coef!$C$4:$D$23,2)</f>
        <v>17</v>
      </c>
      <c r="N142" s="31">
        <f ca="1">MOD(VLOOKUP(G142,Coef!$C$2:$G$21,5)+MOD(D142+1,2)*15,20)</f>
        <v>15</v>
      </c>
      <c r="O142" s="31">
        <f ca="1">VLOOKUP(M142,Coef!$A$27:$B$46,2)</f>
        <v>5.34</v>
      </c>
      <c r="P142" s="31">
        <f ca="1">VLOOKUP(M142,Coef!$A$27:$C$46,3)+N142/10-0.1</f>
        <v>5.4</v>
      </c>
      <c r="Q142" s="31">
        <f ca="1">IF(P142+0.1&lt;O142,P142+2,P142)</f>
        <v>5.4</v>
      </c>
      <c r="R142" s="72">
        <f ca="1">L142*100000+I142</f>
        <v>696475</v>
      </c>
      <c r="S142" s="72">
        <f ca="1">Q142*1000000+J142</f>
        <v>5467653</v>
      </c>
      <c r="T142" s="72">
        <f ca="1">IF(M142&lt;11,S142-10000000,S142)</f>
        <v>5467653</v>
      </c>
      <c r="U142" s="72">
        <f ca="1">T142/(6366197.724*0.9996)</f>
        <v>0.85920060505719686</v>
      </c>
      <c r="V142" s="72">
        <f ca="1">(Coef!$J$9/(1+Coef!$J$8*(COS(U142))^2)^0.5)*Coef!$J$6</f>
        <v>6387860.50449224</v>
      </c>
      <c r="W142" s="72">
        <f ca="1">6*D142-183</f>
        <v>9</v>
      </c>
      <c r="X142" s="72">
        <f ca="1">(R142-500000)/V142</f>
        <v>3.0757559571288329E-2</v>
      </c>
      <c r="Y142" s="72">
        <f ca="1">SIN(2*U142)</f>
        <v>0.98912616327485103</v>
      </c>
      <c r="Z142" s="72">
        <f ca="1">Y142*(COS(U142))^2</f>
        <v>0.42182794441363203</v>
      </c>
      <c r="AA142" s="72">
        <f ca="1">U142+(Y142/2)</f>
        <v>1.3537636866946223</v>
      </c>
      <c r="AB142" s="72">
        <f ca="1">(3*AA142+Z142)/4</f>
        <v>1.1207797511243749</v>
      </c>
      <c r="AC142" s="72">
        <f ca="1">(5*AB142+Z142*(COS(U142))^2)/3</f>
        <v>1.9279312395890074</v>
      </c>
      <c r="AD142" s="72">
        <f ca="1">Coef!$J$6*Coef!$J$9*(U142-(Coef!$J$10*AA142)+(Coef!$J$11*AB142)-(Coef!$J$12*AC142))</f>
        <v>5452865.140185751</v>
      </c>
      <c r="AE142" s="72">
        <f ca="1">(T142-AD142)/V142</f>
        <v>2.3149941680550897E-3</v>
      </c>
      <c r="AF142" s="72">
        <f ca="1">((Coef!$J$8*X142^2)/2)*(COS(U142))^2</f>
        <v>1.3595177333548699E-6</v>
      </c>
      <c r="AG142" s="72">
        <f ca="1">X142*(1-(AF142/3))</f>
        <v>3.075754563280577E-2</v>
      </c>
      <c r="AH142" s="72">
        <f ca="1">AE142*(1-AF142)+U142</f>
        <v>0.86151559607797634</v>
      </c>
      <c r="AI142" s="72">
        <f ca="1">(EXP(AG142)-EXP(-AG142))/2</f>
        <v>3.0762395438323986E-2</v>
      </c>
      <c r="AJ142" s="72">
        <f ca="1">ATAN(AI142/COS(AH142))</f>
        <v>4.7198079678373854E-2</v>
      </c>
      <c r="AK142" s="72">
        <f ca="1">ATAN(COS(AJ142)*TAN(AH142))</f>
        <v>0.86096487140292743</v>
      </c>
      <c r="AL142" s="72">
        <f ca="1">U142+(1+Coef!$J$8*(COS(U142))^2-(3/2)*Coef!$J$8*SIN(U142)*COS(U142)*(AK142-U142))*(AK142-U142)</f>
        <v>0.86096992662671612</v>
      </c>
      <c r="AM142" s="33">
        <f t="shared" ca="1" si="33"/>
        <v>49.329943083398994</v>
      </c>
      <c r="AN142" s="33">
        <f t="shared" ca="1" si="34"/>
        <v>11.704250766693001</v>
      </c>
      <c r="AO142" s="48" t="str">
        <f ca="1">D142&amp;" "&amp;IF(AM142&gt;0,"N","S")&amp;" "&amp;R142&amp;" "&amp;LEFT(S142,7)</f>
        <v>32 N 696475 5467653</v>
      </c>
    </row>
    <row r="143" spans="1:41">
      <c r="A143" s="38" t="s">
        <v>1037</v>
      </c>
      <c r="B143" s="72" t="str">
        <f t="shared" si="35"/>
        <v>32UPV9641168023</v>
      </c>
      <c r="C143" s="72">
        <f t="array" aca="1" ref="C143" ca="1">MATCH(TRUE,ISERROR(VALUE(MID(B143,ROW(INDIRECT("1:"&amp;LEN(B143))),1))),0)</f>
        <v>3</v>
      </c>
      <c r="D143" s="72">
        <f t="shared" ca="1" si="36"/>
        <v>32</v>
      </c>
      <c r="E143" s="72" t="str">
        <f t="shared" ca="1" si="37"/>
        <v>U</v>
      </c>
      <c r="F143" s="72" t="str">
        <f t="shared" ca="1" si="38"/>
        <v>P</v>
      </c>
      <c r="G143" s="72" t="str">
        <f t="shared" ca="1" si="39"/>
        <v>V</v>
      </c>
      <c r="H143" s="72">
        <f t="shared" ca="1" si="40"/>
        <v>10</v>
      </c>
      <c r="I143" s="72">
        <f t="shared" ca="1" si="41"/>
        <v>96411</v>
      </c>
      <c r="J143" s="72">
        <f t="shared" ca="1" si="42"/>
        <v>68023</v>
      </c>
      <c r="K143" s="72">
        <f t="shared" ca="1" si="43"/>
        <v>188.80604746885038</v>
      </c>
      <c r="L143" s="72">
        <f ca="1">VLOOKUP(F143,Coef!$C$2:$F$25,4)</f>
        <v>6</v>
      </c>
      <c r="M143" s="31">
        <f ca="1">VLOOKUP(E143,Coef!$C$4:$D$23,2)</f>
        <v>17</v>
      </c>
      <c r="N143" s="31">
        <f ca="1">MOD(VLOOKUP(G143,Coef!$C$2:$G$21,5)+MOD(D143+1,2)*15,20)</f>
        <v>15</v>
      </c>
      <c r="O143" s="31">
        <f ca="1">VLOOKUP(M143,Coef!$A$27:$B$46,2)</f>
        <v>5.34</v>
      </c>
      <c r="P143" s="31">
        <f ca="1">VLOOKUP(M143,Coef!$A$27:$C$46,3)+N143/10-0.1</f>
        <v>5.4</v>
      </c>
      <c r="Q143" s="31">
        <f ca="1">IF(P143+0.1&lt;O143,P143+2,P143)</f>
        <v>5.4</v>
      </c>
      <c r="R143" s="72">
        <f ca="1">L143*100000+I143</f>
        <v>696411</v>
      </c>
      <c r="S143" s="72">
        <f ca="1">Q143*1000000+J143</f>
        <v>5468023</v>
      </c>
      <c r="T143" s="72">
        <f ca="1">IF(M143&lt;11,S143-10000000,S143)</f>
        <v>5468023</v>
      </c>
      <c r="U143" s="72">
        <f ca="1">T143/(6366197.724*0.9996)</f>
        <v>0.85925874777837374</v>
      </c>
      <c r="V143" s="72">
        <f ca="1">(Coef!$J$9/(1+Coef!$J$8*(COS(U143))^2)^0.5)*Coef!$J$6</f>
        <v>6387861.7388750575</v>
      </c>
      <c r="W143" s="72">
        <f ca="1">6*D143-183</f>
        <v>9</v>
      </c>
      <c r="X143" s="72">
        <f ca="1">(R143-500000)/V143</f>
        <v>3.0747534625661641E-2</v>
      </c>
      <c r="Y143" s="72">
        <f ca="1">SIN(2*U143)</f>
        <v>0.98910905454725306</v>
      </c>
      <c r="Z143" s="72">
        <f ca="1">Y143*(COS(U143))^2</f>
        <v>0.42176376448444963</v>
      </c>
      <c r="AA143" s="72">
        <f ca="1">U143+(Y143/2)</f>
        <v>1.3538132750520002</v>
      </c>
      <c r="AB143" s="72">
        <f ca="1">(3*AA143+Z143)/4</f>
        <v>1.1208008974101125</v>
      </c>
      <c r="AC143" s="72">
        <f ca="1">(5*AB143+Z143*(COS(U143))^2)/3</f>
        <v>1.9279492746853411</v>
      </c>
      <c r="AD143" s="72">
        <f ca="1">Coef!$J$6*Coef!$J$9*(U143-(Coef!$J$10*AA143)+(Coef!$J$11*AB143)-(Coef!$J$12*AC143))</f>
        <v>5453235.4834593004</v>
      </c>
      <c r="AE143" s="72">
        <f ca="1">(T143-AD143)/V143</f>
        <v>2.3149399822958304E-3</v>
      </c>
      <c r="AF143" s="72">
        <f ca="1">((Coef!$J$8*X143^2)/2)*(COS(U143))^2</f>
        <v>1.3584484355446619E-6</v>
      </c>
      <c r="AG143" s="72">
        <f ca="1">X143*(1-(AF143/3))</f>
        <v>3.0747520702681538E-2</v>
      </c>
      <c r="AH143" s="72">
        <f ca="1">AE143*(1-AF143)+U143</f>
        <v>0.86157368461594297</v>
      </c>
      <c r="AI143" s="72">
        <f ca="1">(EXP(AG143)-EXP(-AG143))/2</f>
        <v>3.0752365767446221E-2</v>
      </c>
      <c r="AJ143" s="72">
        <f ca="1">ATAN(AI143/COS(AH143))</f>
        <v>4.7185903098987993E-2</v>
      </c>
      <c r="AK143" s="72">
        <f ca="1">ATAN(COS(AJ143)*TAN(AH143))</f>
        <v>0.86102325397494672</v>
      </c>
      <c r="AL143" s="72">
        <f ca="1">U143+(1+Coef!$J$8*(COS(U143))^2-(3/2)*Coef!$J$8*SIN(U143)*COS(U143)*(AK143-U143))*(AK143-U143)</f>
        <v>0.86102830920024098</v>
      </c>
      <c r="AM143" s="33">
        <f t="shared" ca="1" si="33"/>
        <v>49.333288158459084</v>
      </c>
      <c r="AN143" s="33">
        <f t="shared" ca="1" si="34"/>
        <v>11.703553100085283</v>
      </c>
      <c r="AO143" s="48" t="str">
        <f ca="1">D143&amp;" "&amp;IF(AM143&gt;0,"N","S")&amp;" "&amp;R143&amp;" "&amp;LEFT(S143,7)</f>
        <v>32 N 696411 5468023</v>
      </c>
    </row>
    <row r="144" spans="1:41">
      <c r="A144" s="38" t="s">
        <v>1038</v>
      </c>
      <c r="B144" s="72" t="str">
        <f t="shared" si="35"/>
        <v>32UPV9677368272</v>
      </c>
      <c r="C144" s="72">
        <f t="array" aca="1" ref="C144" ca="1">MATCH(TRUE,ISERROR(VALUE(MID(B144,ROW(INDIRECT("1:"&amp;LEN(B144))),1))),0)</f>
        <v>3</v>
      </c>
      <c r="D144" s="72">
        <f t="shared" ca="1" si="36"/>
        <v>32</v>
      </c>
      <c r="E144" s="72" t="str">
        <f t="shared" ca="1" si="37"/>
        <v>U</v>
      </c>
      <c r="F144" s="72" t="str">
        <f t="shared" ca="1" si="38"/>
        <v>P</v>
      </c>
      <c r="G144" s="72" t="str">
        <f t="shared" ca="1" si="39"/>
        <v>V</v>
      </c>
      <c r="H144" s="72">
        <f t="shared" ca="1" si="40"/>
        <v>10</v>
      </c>
      <c r="I144" s="72">
        <f t="shared" ca="1" si="41"/>
        <v>96773</v>
      </c>
      <c r="J144" s="72">
        <f t="shared" ca="1" si="42"/>
        <v>68272</v>
      </c>
      <c r="K144" s="72">
        <f t="shared" ca="1" si="43"/>
        <v>188.80604746885038</v>
      </c>
      <c r="L144" s="72">
        <f ca="1">VLOOKUP(F144,Coef!$C$2:$F$25,4)</f>
        <v>6</v>
      </c>
      <c r="M144" s="31">
        <f ca="1">VLOOKUP(E144,Coef!$C$4:$D$23,2)</f>
        <v>17</v>
      </c>
      <c r="N144" s="31">
        <f ca="1">MOD(VLOOKUP(G144,Coef!$C$2:$G$21,5)+MOD(D144+1,2)*15,20)</f>
        <v>15</v>
      </c>
      <c r="O144" s="31">
        <f ca="1">VLOOKUP(M144,Coef!$A$27:$B$46,2)</f>
        <v>5.34</v>
      </c>
      <c r="P144" s="31">
        <f ca="1">VLOOKUP(M144,Coef!$A$27:$C$46,3)+N144/10-0.1</f>
        <v>5.4</v>
      </c>
      <c r="Q144" s="31">
        <f ca="1">IF(P144+0.1&lt;O144,P144+2,P144)</f>
        <v>5.4</v>
      </c>
      <c r="R144" s="72">
        <f ca="1">L144*100000+I144</f>
        <v>696773</v>
      </c>
      <c r="S144" s="72">
        <f ca="1">Q144*1000000+J144</f>
        <v>5468272</v>
      </c>
      <c r="T144" s="72">
        <f ca="1">IF(M144&lt;11,S144-10000000,S144)</f>
        <v>5468272</v>
      </c>
      <c r="U144" s="72">
        <f ca="1">T144/(6366197.724*0.9996)</f>
        <v>0.8592978762583009</v>
      </c>
      <c r="V144" s="72">
        <f ca="1">(Coef!$J$9/(1+Coef!$J$8*(COS(U144))^2)^0.5)*Coef!$J$6</f>
        <v>6387862.5695697097</v>
      </c>
      <c r="W144" s="72">
        <f ca="1">6*D144-183</f>
        <v>9</v>
      </c>
      <c r="X144" s="72">
        <f ca="1">(R144-500000)/V144</f>
        <v>3.0804200600272894E-2</v>
      </c>
      <c r="Y144" s="72">
        <f ca="1">SIN(2*U144)</f>
        <v>0.98909753330671857</v>
      </c>
      <c r="Z144" s="72">
        <f ca="1">Y144*(COS(U144))^2</f>
        <v>0.42172057157826481</v>
      </c>
      <c r="AA144" s="72">
        <f ca="1">U144+(Y144/2)</f>
        <v>1.3538466429116602</v>
      </c>
      <c r="AB144" s="72">
        <f ca="1">(3*AA144+Z144)/4</f>
        <v>1.1208151250783112</v>
      </c>
      <c r="AC144" s="72">
        <f ca="1">(5*AB144+Z144*(COS(U144))^2)/3</f>
        <v>1.9279614077106277</v>
      </c>
      <c r="AD144" s="72">
        <f ca="1">Coef!$J$6*Coef!$J$9*(U144-(Coef!$J$10*AA144)+(Coef!$J$11*AB144)-(Coef!$J$12*AC144))</f>
        <v>5453484.7145939786</v>
      </c>
      <c r="AE144" s="72">
        <f ca="1">(T144-AD144)/V144</f>
        <v>2.314903497840512E-3</v>
      </c>
      <c r="AF144" s="72">
        <f ca="1">((Coef!$J$8*X144^2)/2)*(COS(U144))^2</f>
        <v>1.3633363854221291E-6</v>
      </c>
      <c r="AG144" s="72">
        <f ca="1">X144*(1-(AF144/3))</f>
        <v>3.0804186601443725E-2</v>
      </c>
      <c r="AH144" s="72">
        <f ca="1">AE144*(1-AF144)+U144</f>
        <v>0.86161277660014923</v>
      </c>
      <c r="AI144" s="72">
        <f ca="1">(EXP(AG144)-EXP(-AG144))/2</f>
        <v>3.0809058503976916E-2</v>
      </c>
      <c r="AJ144" s="72">
        <f ca="1">ATAN(AI144/COS(AH144))</f>
        <v>4.7274912353752252E-2</v>
      </c>
      <c r="AK144" s="72">
        <f ca="1">ATAN(COS(AJ144)*TAN(AH144))</f>
        <v>0.86106027304788657</v>
      </c>
      <c r="AL144" s="72">
        <f ca="1">U144+(1+Coef!$J$8*(COS(U144))^2-(3/2)*Coef!$J$8*SIN(U144)*COS(U144)*(AK144-U144))*(AK144-U144)</f>
        <v>0.86106532178890793</v>
      </c>
      <c r="AM144" s="33">
        <f t="shared" ca="1" si="33"/>
        <v>49.335408823578554</v>
      </c>
      <c r="AN144" s="33">
        <f t="shared" ca="1" si="34"/>
        <v>11.708652954720881</v>
      </c>
      <c r="AO144" s="48" t="str">
        <f ca="1">D144&amp;" "&amp;IF(AM144&gt;0,"N","S")&amp;" "&amp;R144&amp;" "&amp;LEFT(S144,7)</f>
        <v>32 N 696773 5468272</v>
      </c>
    </row>
    <row r="145" spans="1:41">
      <c r="A145" s="38" t="s">
        <v>1039</v>
      </c>
      <c r="B145" s="72" t="str">
        <f t="shared" si="35"/>
        <v>32UPV9693368454</v>
      </c>
      <c r="C145" s="72">
        <f t="array" aca="1" ref="C145" ca="1">MATCH(TRUE,ISERROR(VALUE(MID(B145,ROW(INDIRECT("1:"&amp;LEN(B145))),1))),0)</f>
        <v>3</v>
      </c>
      <c r="D145" s="72">
        <f t="shared" ca="1" si="36"/>
        <v>32</v>
      </c>
      <c r="E145" s="72" t="str">
        <f t="shared" ca="1" si="37"/>
        <v>U</v>
      </c>
      <c r="F145" s="72" t="str">
        <f t="shared" ca="1" si="38"/>
        <v>P</v>
      </c>
      <c r="G145" s="72" t="str">
        <f t="shared" ca="1" si="39"/>
        <v>V</v>
      </c>
      <c r="H145" s="72">
        <f t="shared" ca="1" si="40"/>
        <v>10</v>
      </c>
      <c r="I145" s="72">
        <f t="shared" ca="1" si="41"/>
        <v>96933</v>
      </c>
      <c r="J145" s="72">
        <f t="shared" ca="1" si="42"/>
        <v>68454</v>
      </c>
      <c r="K145" s="72">
        <f t="shared" ca="1" si="43"/>
        <v>188.80604746885038</v>
      </c>
      <c r="L145" s="72">
        <f ca="1">VLOOKUP(F145,Coef!$C$2:$F$25,4)</f>
        <v>6</v>
      </c>
      <c r="M145" s="31">
        <f ca="1">VLOOKUP(E145,Coef!$C$4:$D$23,2)</f>
        <v>17</v>
      </c>
      <c r="N145" s="31">
        <f ca="1">MOD(VLOOKUP(G145,Coef!$C$2:$G$21,5)+MOD(D145+1,2)*15,20)</f>
        <v>15</v>
      </c>
      <c r="O145" s="31">
        <f ca="1">VLOOKUP(M145,Coef!$A$27:$B$46,2)</f>
        <v>5.34</v>
      </c>
      <c r="P145" s="31">
        <f ca="1">VLOOKUP(M145,Coef!$A$27:$C$46,3)+N145/10-0.1</f>
        <v>5.4</v>
      </c>
      <c r="Q145" s="31">
        <f ca="1">IF(P145+0.1&lt;O145,P145+2,P145)</f>
        <v>5.4</v>
      </c>
      <c r="R145" s="72">
        <f ca="1">L145*100000+I145</f>
        <v>696933</v>
      </c>
      <c r="S145" s="72">
        <f ca="1">Q145*1000000+J145</f>
        <v>5468454</v>
      </c>
      <c r="T145" s="72">
        <f ca="1">IF(M145&lt;11,S145-10000000,S145)</f>
        <v>5468454</v>
      </c>
      <c r="U145" s="72">
        <f ca="1">T145/(6366197.724*0.9996)</f>
        <v>0.85932647619142044</v>
      </c>
      <c r="V145" s="72">
        <f ca="1">(Coef!$J$9/(1+Coef!$J$8*(COS(U145))^2)^0.5)*Coef!$J$6</f>
        <v>6387863.1767381979</v>
      </c>
      <c r="W145" s="72">
        <f ca="1">6*D145-183</f>
        <v>9</v>
      </c>
      <c r="X145" s="72">
        <f ca="1">(R145-500000)/V145</f>
        <v>3.0829245171866516E-2</v>
      </c>
      <c r="Y145" s="72">
        <f ca="1">SIN(2*U145)</f>
        <v>0.9890891083271951</v>
      </c>
      <c r="Z145" s="72">
        <f ca="1">Y145*(COS(U145))^2</f>
        <v>0.42168900007228621</v>
      </c>
      <c r="AA145" s="72">
        <f ca="1">U145+(Y145/2)</f>
        <v>1.3538710303550179</v>
      </c>
      <c r="AB145" s="72">
        <f ca="1">(3*AA145+Z145)/4</f>
        <v>1.1208255227843349</v>
      </c>
      <c r="AC145" s="72">
        <f ca="1">(5*AB145+Z145*(COS(U145))^2)/3</f>
        <v>1.9279702739364974</v>
      </c>
      <c r="AD145" s="72">
        <f ca="1">Coef!$J$6*Coef!$J$9*(U145-(Coef!$J$10*AA145)+(Coef!$J$11*AB145)-(Coef!$J$12*AC145))</f>
        <v>5453666.8835973004</v>
      </c>
      <c r="AE145" s="72">
        <f ca="1">(T145-AD145)/V145</f>
        <v>2.3148768208667678E-3</v>
      </c>
      <c r="AF145" s="72">
        <f ca="1">((Coef!$J$8*X145^2)/2)*(COS(U145))^2</f>
        <v>1.3654635390794331E-6</v>
      </c>
      <c r="AG145" s="72">
        <f ca="1">X145*(1-(AF145/3))</f>
        <v>3.082923113979644E-2</v>
      </c>
      <c r="AH145" s="72">
        <f ca="1">AE145*(1-AF145)+U145</f>
        <v>0.86164134985140728</v>
      </c>
      <c r="AI145" s="72">
        <f ca="1">(EXP(AG145)-EXP(-AG145))/2</f>
        <v>3.0834114935289147E-2</v>
      </c>
      <c r="AJ145" s="72">
        <f ca="1">ATAN(AI145/COS(AH145))</f>
        <v>4.7314875981446056E-2</v>
      </c>
      <c r="AK145" s="72">
        <f ca="1">ATAN(COS(AJ145)*TAN(AH145))</f>
        <v>0.86108791620561032</v>
      </c>
      <c r="AL145" s="72">
        <f ca="1">U145+(1+Coef!$J$8*(COS(U145))^2-(3/2)*Coef!$J$8*SIN(U145)*COS(U145)*(AK145-U145))*(AK145-U145)</f>
        <v>0.86109296187850037</v>
      </c>
      <c r="AM145" s="33">
        <f t="shared" ca="1" si="33"/>
        <v>49.336992484057554</v>
      </c>
      <c r="AN145" s="33">
        <f t="shared" ca="1" si="34"/>
        <v>11.710942701921768</v>
      </c>
      <c r="AO145" s="48" t="str">
        <f ca="1">D145&amp;" "&amp;IF(AM145&gt;0,"N","S")&amp;" "&amp;R145&amp;" "&amp;LEFT(S145,7)</f>
        <v>32 N 696933 5468454</v>
      </c>
    </row>
    <row r="146" spans="1:41">
      <c r="A146" s="38" t="s">
        <v>1040</v>
      </c>
      <c r="B146" s="72" t="str">
        <f t="shared" si="35"/>
        <v>32UPV9695368631</v>
      </c>
      <c r="C146" s="72">
        <f t="array" aca="1" ref="C146" ca="1">MATCH(TRUE,ISERROR(VALUE(MID(B146,ROW(INDIRECT("1:"&amp;LEN(B146))),1))),0)</f>
        <v>3</v>
      </c>
      <c r="D146" s="72">
        <f t="shared" ca="1" si="36"/>
        <v>32</v>
      </c>
      <c r="E146" s="72" t="str">
        <f t="shared" ca="1" si="37"/>
        <v>U</v>
      </c>
      <c r="F146" s="72" t="str">
        <f t="shared" ca="1" si="38"/>
        <v>P</v>
      </c>
      <c r="G146" s="72" t="str">
        <f t="shared" ca="1" si="39"/>
        <v>V</v>
      </c>
      <c r="H146" s="72">
        <f t="shared" ca="1" si="40"/>
        <v>10</v>
      </c>
      <c r="I146" s="72">
        <f t="shared" ca="1" si="41"/>
        <v>96953</v>
      </c>
      <c r="J146" s="72">
        <f t="shared" ca="1" si="42"/>
        <v>68631</v>
      </c>
      <c r="K146" s="72">
        <f t="shared" ca="1" si="43"/>
        <v>188.80604746885038</v>
      </c>
      <c r="L146" s="72">
        <f ca="1">VLOOKUP(F146,Coef!$C$2:$F$25,4)</f>
        <v>6</v>
      </c>
      <c r="M146" s="31">
        <f ca="1">VLOOKUP(E146,Coef!$C$4:$D$23,2)</f>
        <v>17</v>
      </c>
      <c r="N146" s="31">
        <f ca="1">MOD(VLOOKUP(G146,Coef!$C$2:$G$21,5)+MOD(D146+1,2)*15,20)</f>
        <v>15</v>
      </c>
      <c r="O146" s="31">
        <f ca="1">VLOOKUP(M146,Coef!$A$27:$B$46,2)</f>
        <v>5.34</v>
      </c>
      <c r="P146" s="31">
        <f ca="1">VLOOKUP(M146,Coef!$A$27:$C$46,3)+N146/10-0.1</f>
        <v>5.4</v>
      </c>
      <c r="Q146" s="31">
        <f ca="1">IF(P146+0.1&lt;O146,P146+2,P146)</f>
        <v>5.4</v>
      </c>
      <c r="R146" s="72">
        <f ca="1">L146*100000+I146</f>
        <v>696953</v>
      </c>
      <c r="S146" s="72">
        <f ca="1">Q146*1000000+J146</f>
        <v>5468631</v>
      </c>
      <c r="T146" s="72">
        <f ca="1">IF(M146&lt;11,S146-10000000,S146)</f>
        <v>5468631</v>
      </c>
      <c r="U146" s="72">
        <f ca="1">T146/(6366197.724*0.9996)</f>
        <v>0.85935429041209155</v>
      </c>
      <c r="V146" s="72">
        <f ca="1">(Coef!$J$9/(1+Coef!$J$8*(COS(U146))^2)^0.5)*Coef!$J$6</f>
        <v>6387863.7672214368</v>
      </c>
      <c r="W146" s="72">
        <f ca="1">6*D146-183</f>
        <v>9</v>
      </c>
      <c r="X146" s="72">
        <f ca="1">(R146-500000)/V146</f>
        <v>3.0832373259217095E-2</v>
      </c>
      <c r="Y146" s="72">
        <f ca="1">SIN(2*U146)</f>
        <v>0.98908091169916235</v>
      </c>
      <c r="Z146" s="72">
        <f ca="1">Y146*(COS(U146))^2</f>
        <v>0.4216582952779247</v>
      </c>
      <c r="AA146" s="72">
        <f ca="1">U146+(Y146/2)</f>
        <v>1.3538947462616728</v>
      </c>
      <c r="AB146" s="72">
        <f ca="1">(3*AA146+Z146)/4</f>
        <v>1.1208356335157357</v>
      </c>
      <c r="AC146" s="72">
        <f ca="1">(5*AB146+Z146*(COS(U146))^2)/3</f>
        <v>1.927978894892127</v>
      </c>
      <c r="AD146" s="72">
        <f ca="1">Coef!$J$6*Coef!$J$9*(U146-(Coef!$J$10*AA146)+(Coef!$J$11*AB146)-(Coef!$J$12*AC146))</f>
        <v>5453844.0480074966</v>
      </c>
      <c r="AE146" s="72">
        <f ca="1">(T146-AD146)/V146</f>
        <v>2.3148508689839085E-3</v>
      </c>
      <c r="AF146" s="72">
        <f ca="1">((Coef!$J$8*X146^2)/2)*(COS(U146))^2</f>
        <v>1.3656525188840697E-6</v>
      </c>
      <c r="AG146" s="72">
        <f ca="1">X146*(1-(AF146/3))</f>
        <v>3.0832359223781029E-2</v>
      </c>
      <c r="AH146" s="72">
        <f ca="1">AE146*(1-AF146)+U146</f>
        <v>0.86166913811979351</v>
      </c>
      <c r="AI146" s="72">
        <f ca="1">(EXP(AG146)-EXP(-AG146))/2</f>
        <v>3.0837244506072725E-2</v>
      </c>
      <c r="AJ146" s="72">
        <f ca="1">ATAN(AI146/COS(AH146))</f>
        <v>4.7321201362868229E-2</v>
      </c>
      <c r="AK146" s="72">
        <f ca="1">ATAN(COS(AJ146)*TAN(AH146))</f>
        <v>0.8611155611345308</v>
      </c>
      <c r="AL146" s="72">
        <f ca="1">U146+(1+Coef!$J$8*(COS(U146))^2-(3/2)*Coef!$J$8*SIN(U146)*COS(U146)*(AK146-U146))*(AK146-U146)</f>
        <v>0.86112060599754781</v>
      </c>
      <c r="AM146" s="33">
        <f t="shared" ca="1" si="33"/>
        <v>49.338576375407335</v>
      </c>
      <c r="AN146" s="33">
        <f t="shared" ca="1" si="34"/>
        <v>11.71130511958107</v>
      </c>
      <c r="AO146" s="48" t="str">
        <f ca="1">D146&amp;" "&amp;IF(AM146&gt;0,"N","S")&amp;" "&amp;R146&amp;" "&amp;LEFT(S146,7)</f>
        <v>32 N 696953 5468631</v>
      </c>
    </row>
    <row r="147" spans="1:41">
      <c r="A147" s="38" t="s">
        <v>1041</v>
      </c>
      <c r="B147" s="72" t="str">
        <f t="shared" si="35"/>
        <v>32UPV9758169621</v>
      </c>
      <c r="C147" s="72">
        <f t="array" aca="1" ref="C147" ca="1">MATCH(TRUE,ISERROR(VALUE(MID(B147,ROW(INDIRECT("1:"&amp;LEN(B147))),1))),0)</f>
        <v>3</v>
      </c>
      <c r="D147" s="72">
        <f t="shared" ca="1" si="36"/>
        <v>32</v>
      </c>
      <c r="E147" s="72" t="str">
        <f t="shared" ca="1" si="37"/>
        <v>U</v>
      </c>
      <c r="F147" s="72" t="str">
        <f t="shared" ca="1" si="38"/>
        <v>P</v>
      </c>
      <c r="G147" s="72" t="str">
        <f t="shared" ca="1" si="39"/>
        <v>V</v>
      </c>
      <c r="H147" s="72">
        <f t="shared" ca="1" si="40"/>
        <v>10</v>
      </c>
      <c r="I147" s="72">
        <f t="shared" ca="1" si="41"/>
        <v>97581</v>
      </c>
      <c r="J147" s="72">
        <f t="shared" ca="1" si="42"/>
        <v>69621</v>
      </c>
      <c r="K147" s="72">
        <f t="shared" ca="1" si="43"/>
        <v>188.80604746885038</v>
      </c>
      <c r="L147" s="72">
        <f ca="1">VLOOKUP(F147,Coef!$C$2:$F$25,4)</f>
        <v>6</v>
      </c>
      <c r="M147" s="31">
        <f ca="1">VLOOKUP(E147,Coef!$C$4:$D$23,2)</f>
        <v>17</v>
      </c>
      <c r="N147" s="31">
        <f ca="1">MOD(VLOOKUP(G147,Coef!$C$2:$G$21,5)+MOD(D147+1,2)*15,20)</f>
        <v>15</v>
      </c>
      <c r="O147" s="31">
        <f ca="1">VLOOKUP(M147,Coef!$A$27:$B$46,2)</f>
        <v>5.34</v>
      </c>
      <c r="P147" s="31">
        <f ca="1">VLOOKUP(M147,Coef!$A$27:$C$46,3)+N147/10-0.1</f>
        <v>5.4</v>
      </c>
      <c r="Q147" s="31">
        <f ca="1">IF(P147+0.1&lt;O147,P147+2,P147)</f>
        <v>5.4</v>
      </c>
      <c r="R147" s="72">
        <f ca="1">L147*100000+I147</f>
        <v>697581</v>
      </c>
      <c r="S147" s="72">
        <f ca="1">Q147*1000000+J147</f>
        <v>5469621</v>
      </c>
      <c r="T147" s="72">
        <f ca="1">IF(M147&lt;11,S147-10000000,S147)</f>
        <v>5469621</v>
      </c>
      <c r="U147" s="72">
        <f ca="1">T147/(6366197.724*0.9996)</f>
        <v>0.85950986147686226</v>
      </c>
      <c r="V147" s="72">
        <f ca="1">(Coef!$J$9/(1+Coef!$J$8*(COS(U147))^2)^0.5)*Coef!$J$6</f>
        <v>6387867.0698370254</v>
      </c>
      <c r="W147" s="72">
        <f ca="1">6*D147-183</f>
        <v>9</v>
      </c>
      <c r="X147" s="72">
        <f ca="1">(R147-500000)/V147</f>
        <v>3.0930668694243962E-2</v>
      </c>
      <c r="Y147" s="72">
        <f ca="1">SIN(2*U147)</f>
        <v>0.98903500971739788</v>
      </c>
      <c r="Z147" s="72">
        <f ca="1">Y147*(COS(U147))^2</f>
        <v>0.4214865450236252</v>
      </c>
      <c r="AA147" s="72">
        <f ca="1">U147+(Y147/2)</f>
        <v>1.3540273663355613</v>
      </c>
      <c r="AB147" s="72">
        <f ca="1">(3*AA147+Z147)/4</f>
        <v>1.1208921610075773</v>
      </c>
      <c r="AC147" s="72">
        <f ca="1">(5*AB147+Z147*(COS(U147))^2)/3</f>
        <v>1.928027083032503</v>
      </c>
      <c r="AD147" s="72">
        <f ca="1">Coef!$J$6*Coef!$J$9*(U147-(Coef!$J$10*AA147)+(Coef!$J$11*AB147)-(Coef!$J$12*AC147))</f>
        <v>5454834.9684958383</v>
      </c>
      <c r="AE147" s="72">
        <f ca="1">(T147-AD147)/V147</f>
        <v>2.3147055726910884E-3</v>
      </c>
      <c r="AF147" s="72">
        <f ca="1">((Coef!$J$8*X147^2)/2)*(COS(U147))^2</f>
        <v>1.3738779101086921E-6</v>
      </c>
      <c r="AG147" s="72">
        <f ca="1">X147*(1-(AF147/3))</f>
        <v>3.0930654529256474E-2</v>
      </c>
      <c r="AH147" s="72">
        <f ca="1">AE147*(1-AF147)+U147</f>
        <v>0.86182456386943052</v>
      </c>
      <c r="AI147" s="72">
        <f ca="1">(EXP(AG147)-EXP(-AG147))/2</f>
        <v>3.0935586685830296E-2</v>
      </c>
      <c r="AJ147" s="72">
        <f ca="1">ATAN(AI147/COS(AH147))</f>
        <v>4.7480474364832714E-2</v>
      </c>
      <c r="AK147" s="72">
        <f ca="1">ATAN(COS(AJ147)*TAN(AH147))</f>
        <v>0.86126727901222699</v>
      </c>
      <c r="AL147" s="72">
        <f ca="1">U147+(1+Coef!$J$8*(COS(U147))^2-(3/2)*Coef!$J$8*SIN(U147)*COS(U147)*(AK147-U147))*(AK147-U147)</f>
        <v>0.86127231105057134</v>
      </c>
      <c r="AM147" s="33">
        <f t="shared" ca="1" si="33"/>
        <v>49.347268434676387</v>
      </c>
      <c r="AN147" s="33">
        <f t="shared" ca="1" si="34"/>
        <v>11.720430790384013</v>
      </c>
      <c r="AO147" s="48" t="str">
        <f ca="1">D147&amp;" "&amp;IF(AM147&gt;0,"N","S")&amp;" "&amp;R147&amp;" "&amp;LEFT(S147,7)</f>
        <v>32 N 697581 5469621</v>
      </c>
    </row>
    <row r="148" spans="1:41">
      <c r="A148" s="38" t="s">
        <v>1042</v>
      </c>
      <c r="B148" s="72" t="str">
        <f t="shared" si="35"/>
        <v>32UPV9621070648</v>
      </c>
      <c r="C148" s="72">
        <f t="array" aca="1" ref="C148" ca="1">MATCH(TRUE,ISERROR(VALUE(MID(B148,ROW(INDIRECT("1:"&amp;LEN(B148))),1))),0)</f>
        <v>3</v>
      </c>
      <c r="D148" s="72">
        <f t="shared" ca="1" si="36"/>
        <v>32</v>
      </c>
      <c r="E148" s="72" t="str">
        <f t="shared" ca="1" si="37"/>
        <v>U</v>
      </c>
      <c r="F148" s="72" t="str">
        <f t="shared" ca="1" si="38"/>
        <v>P</v>
      </c>
      <c r="G148" s="72" t="str">
        <f t="shared" ca="1" si="39"/>
        <v>V</v>
      </c>
      <c r="H148" s="72">
        <f t="shared" ca="1" si="40"/>
        <v>10</v>
      </c>
      <c r="I148" s="72">
        <f t="shared" ca="1" si="41"/>
        <v>96210</v>
      </c>
      <c r="J148" s="72">
        <f t="shared" ca="1" si="42"/>
        <v>70648</v>
      </c>
      <c r="K148" s="72">
        <f t="shared" ca="1" si="43"/>
        <v>188.80604746885038</v>
      </c>
      <c r="L148" s="72">
        <f ca="1">VLOOKUP(F148,Coef!$C$2:$F$25,4)</f>
        <v>6</v>
      </c>
      <c r="M148" s="31">
        <f ca="1">VLOOKUP(E148,Coef!$C$4:$D$23,2)</f>
        <v>17</v>
      </c>
      <c r="N148" s="31">
        <f ca="1">MOD(VLOOKUP(G148,Coef!$C$2:$G$21,5)+MOD(D148+1,2)*15,20)</f>
        <v>15</v>
      </c>
      <c r="O148" s="31">
        <f ca="1">VLOOKUP(M148,Coef!$A$27:$B$46,2)</f>
        <v>5.34</v>
      </c>
      <c r="P148" s="31">
        <f ca="1">VLOOKUP(M148,Coef!$A$27:$C$46,3)+N148/10-0.1</f>
        <v>5.4</v>
      </c>
      <c r="Q148" s="31">
        <f ca="1">IF(P148+0.1&lt;O148,P148+2,P148)</f>
        <v>5.4</v>
      </c>
      <c r="R148" s="72">
        <f ca="1">L148*100000+I148</f>
        <v>696210</v>
      </c>
      <c r="S148" s="72">
        <f ca="1">Q148*1000000+J148</f>
        <v>5470648</v>
      </c>
      <c r="T148" s="72">
        <f ca="1">IF(M148&lt;11,S148-10000000,S148)</f>
        <v>5470648</v>
      </c>
      <c r="U148" s="72">
        <f ca="1">T148/(6366197.724*0.9996)</f>
        <v>0.85967124681375062</v>
      </c>
      <c r="V148" s="72">
        <f ca="1">(Coef!$J$9/(1+Coef!$J$8*(COS(U148))^2)^0.5)*Coef!$J$6</f>
        <v>6387870.4957269691</v>
      </c>
      <c r="W148" s="72">
        <f ca="1">6*D148-183</f>
        <v>9</v>
      </c>
      <c r="X148" s="72">
        <f ca="1">(R148-500000)/V148</f>
        <v>3.0716026589964609E-2</v>
      </c>
      <c r="Y148" s="72">
        <f ca="1">SIN(2*U148)</f>
        <v>0.98898729102461502</v>
      </c>
      <c r="Z148" s="72">
        <f ca="1">Y148*(COS(U148))^2</f>
        <v>0.42130835511548648</v>
      </c>
      <c r="AA148" s="72">
        <f ca="1">U148+(Y148/2)</f>
        <v>1.3541648923260581</v>
      </c>
      <c r="AB148" s="72">
        <f ca="1">(3*AA148+Z148)/4</f>
        <v>1.120950758023415</v>
      </c>
      <c r="AC148" s="72">
        <f ca="1">(5*AB148+Z148*(COS(U148))^2)/3</f>
        <v>1.9280770170165136</v>
      </c>
      <c r="AD148" s="72">
        <f ca="1">Coef!$J$6*Coef!$J$9*(U148-(Coef!$J$10*AA148)+(Coef!$J$11*AB148)-(Coef!$J$12*AC148))</f>
        <v>5455862.925010426</v>
      </c>
      <c r="AE148" s="72">
        <f ca="1">(T148-AD148)/V148</f>
        <v>2.3145545920920272E-3</v>
      </c>
      <c r="AF148" s="72">
        <f ca="1">((Coef!$J$8*X148^2)/2)*(COS(U148))^2</f>
        <v>1.3543686826299486E-6</v>
      </c>
      <c r="AG148" s="72">
        <f ca="1">X148*(1-(AF148/3))</f>
        <v>3.0716012723023121E-2</v>
      </c>
      <c r="AH148" s="72">
        <f ca="1">AE148*(1-AF148)+U148</f>
        <v>0.86198579827108235</v>
      </c>
      <c r="AI148" s="72">
        <f ca="1">(EXP(AG148)-EXP(-AG148))/2</f>
        <v>3.0720842907893897E-2</v>
      </c>
      <c r="AJ148" s="72">
        <f ca="1">ATAN(AI148/COS(AH148))</f>
        <v>4.7160224327065729E-2</v>
      </c>
      <c r="AK148" s="72">
        <f ca="1">ATAN(COS(AJ148)*TAN(AH148))</f>
        <v>0.86143603635323596</v>
      </c>
      <c r="AL148" s="72">
        <f ca="1">U148+(1+Coef!$J$8*(COS(U148))^2-(3/2)*Coef!$J$8*SIN(U148)*COS(U148)*(AK148-U148))*(AK148-U148)</f>
        <v>0.86144108753726389</v>
      </c>
      <c r="AM148" s="33">
        <f t="shared" ca="1" si="33"/>
        <v>49.356938615044918</v>
      </c>
      <c r="AN148" s="33">
        <f t="shared" ca="1" si="34"/>
        <v>11.702081814831059</v>
      </c>
      <c r="AO148" s="48" t="str">
        <f ca="1">D148&amp;" "&amp;IF(AM148&gt;0,"N","S")&amp;" "&amp;R148&amp;" "&amp;LEFT(S148,7)</f>
        <v>32 N 696210 5470648</v>
      </c>
    </row>
    <row r="149" spans="1:41">
      <c r="A149" s="38" t="s">
        <v>1043</v>
      </c>
      <c r="B149" s="72" t="str">
        <f t="shared" si="35"/>
        <v>32UPV9670871222</v>
      </c>
      <c r="C149" s="72">
        <f t="array" aca="1" ref="C149" ca="1">MATCH(TRUE,ISERROR(VALUE(MID(B149,ROW(INDIRECT("1:"&amp;LEN(B149))),1))),0)</f>
        <v>3</v>
      </c>
      <c r="D149" s="72">
        <f t="shared" ca="1" si="36"/>
        <v>32</v>
      </c>
      <c r="E149" s="72" t="str">
        <f t="shared" ca="1" si="37"/>
        <v>U</v>
      </c>
      <c r="F149" s="72" t="str">
        <f t="shared" ca="1" si="38"/>
        <v>P</v>
      </c>
      <c r="G149" s="72" t="str">
        <f t="shared" ca="1" si="39"/>
        <v>V</v>
      </c>
      <c r="H149" s="72">
        <f t="shared" ca="1" si="40"/>
        <v>10</v>
      </c>
      <c r="I149" s="72">
        <f t="shared" ca="1" si="41"/>
        <v>96708</v>
      </c>
      <c r="J149" s="72">
        <f t="shared" ca="1" si="42"/>
        <v>71222</v>
      </c>
      <c r="K149" s="72">
        <f t="shared" ca="1" si="43"/>
        <v>188.80604746885038</v>
      </c>
      <c r="L149" s="72">
        <f ca="1">VLOOKUP(F149,Coef!$C$2:$F$25,4)</f>
        <v>6</v>
      </c>
      <c r="M149" s="31">
        <f ca="1">VLOOKUP(E149,Coef!$C$4:$D$23,2)</f>
        <v>17</v>
      </c>
      <c r="N149" s="31">
        <f ca="1">MOD(VLOOKUP(G149,Coef!$C$2:$G$21,5)+MOD(D149+1,2)*15,20)</f>
        <v>15</v>
      </c>
      <c r="O149" s="31">
        <f ca="1">VLOOKUP(M149,Coef!$A$27:$B$46,2)</f>
        <v>5.34</v>
      </c>
      <c r="P149" s="31">
        <f ca="1">VLOOKUP(M149,Coef!$A$27:$C$46,3)+N149/10-0.1</f>
        <v>5.4</v>
      </c>
      <c r="Q149" s="31">
        <f ca="1">IF(P149+0.1&lt;O149,P149+2,P149)</f>
        <v>5.4</v>
      </c>
      <c r="R149" s="72">
        <f ca="1">L149*100000+I149</f>
        <v>696708</v>
      </c>
      <c r="S149" s="72">
        <f ca="1">Q149*1000000+J149</f>
        <v>5471222</v>
      </c>
      <c r="T149" s="72">
        <f ca="1">IF(M149&lt;11,S149-10000000,S149)</f>
        <v>5471222</v>
      </c>
      <c r="U149" s="72">
        <f ca="1">T149/(6366197.724*0.9996)</f>
        <v>0.85976144660281961</v>
      </c>
      <c r="V149" s="72">
        <f ca="1">(Coef!$J$9/(1+Coef!$J$8*(COS(U149))^2)^0.5)*Coef!$J$6</f>
        <v>6387872.4104195507</v>
      </c>
      <c r="W149" s="72">
        <f ca="1">6*D149-183</f>
        <v>9</v>
      </c>
      <c r="X149" s="72">
        <f ca="1">(R149-500000)/V149</f>
        <v>3.0793977612818407E-2</v>
      </c>
      <c r="Y149" s="72">
        <f ca="1">SIN(2*U149)</f>
        <v>0.98896057571016849</v>
      </c>
      <c r="Z149" s="72">
        <f ca="1">Y149*(COS(U149))^2</f>
        <v>0.42120875393183993</v>
      </c>
      <c r="AA149" s="72">
        <f ca="1">U149+(Y149/2)</f>
        <v>1.3542417344579039</v>
      </c>
      <c r="AB149" s="72">
        <f ca="1">(3*AA149+Z149)/4</f>
        <v>1.1209834893263877</v>
      </c>
      <c r="AC149" s="72">
        <f ca="1">(5*AB149+Z149*(COS(U149))^2)/3</f>
        <v>1.9281049011517524</v>
      </c>
      <c r="AD149" s="72">
        <f ca="1">Coef!$J$6*Coef!$J$9*(U149-(Coef!$J$10*AA149)+(Coef!$J$11*AB149)-(Coef!$J$12*AC149))</f>
        <v>5456437.4603359727</v>
      </c>
      <c r="AE149" s="72">
        <f ca="1">(T149-AD149)/V149</f>
        <v>2.3144700949116553E-3</v>
      </c>
      <c r="AF149" s="72">
        <f ca="1">((Coef!$J$8*X149^2)/2)*(COS(U149))^2</f>
        <v>1.360966580423326E-6</v>
      </c>
      <c r="AG149" s="72">
        <f ca="1">X149*(1-(AF149/3))</f>
        <v>3.0793963642960272E-2</v>
      </c>
      <c r="AH149" s="72">
        <f ca="1">AE149*(1-AF149)+U149</f>
        <v>0.86207591354781477</v>
      </c>
      <c r="AI149" s="72">
        <f ca="1">(EXP(AG149)-EXP(-AG149))/2</f>
        <v>3.0798830696447732E-2</v>
      </c>
      <c r="AJ149" s="72">
        <f ca="1">ATAN(AI149/COS(AH149))</f>
        <v>4.7284729135154302E-2</v>
      </c>
      <c r="AK149" s="72">
        <f ca="1">ATAN(COS(AJ149)*TAN(AH149))</f>
        <v>0.86152325901392512</v>
      </c>
      <c r="AL149" s="72">
        <f ca="1">U149+(1+Coef!$J$8*(COS(U149))^2-(3/2)*Coef!$J$8*SIN(U149)*COS(U149)*(AK149-U149))*(AK149-U149)</f>
        <v>0.86152830064425101</v>
      </c>
      <c r="AM149" s="33">
        <f t="shared" ca="1" si="33"/>
        <v>49.361935557993505</v>
      </c>
      <c r="AN149" s="33">
        <f t="shared" ca="1" si="34"/>
        <v>11.709215414863621</v>
      </c>
      <c r="AO149" s="48" t="str">
        <f ca="1">D149&amp;" "&amp;IF(AM149&gt;0,"N","S")&amp;" "&amp;R149&amp;" "&amp;LEFT(S149,7)</f>
        <v>32 N 696708 5471222</v>
      </c>
    </row>
    <row r="150" spans="1:41">
      <c r="A150" s="38" t="s">
        <v>1044</v>
      </c>
      <c r="B150" s="72" t="str">
        <f t="shared" si="35"/>
        <v>32UPV9528073008</v>
      </c>
      <c r="C150" s="72">
        <f t="array" aca="1" ref="C150" ca="1">MATCH(TRUE,ISERROR(VALUE(MID(B150,ROW(INDIRECT("1:"&amp;LEN(B150))),1))),0)</f>
        <v>3</v>
      </c>
      <c r="D150" s="72">
        <f t="shared" ca="1" si="36"/>
        <v>32</v>
      </c>
      <c r="E150" s="72" t="str">
        <f t="shared" ca="1" si="37"/>
        <v>U</v>
      </c>
      <c r="F150" s="72" t="str">
        <f t="shared" ca="1" si="38"/>
        <v>P</v>
      </c>
      <c r="G150" s="72" t="str">
        <f t="shared" ca="1" si="39"/>
        <v>V</v>
      </c>
      <c r="H150" s="72">
        <f t="shared" ca="1" si="40"/>
        <v>10</v>
      </c>
      <c r="I150" s="72">
        <f t="shared" ca="1" si="41"/>
        <v>95280</v>
      </c>
      <c r="J150" s="72">
        <f t="shared" ca="1" si="42"/>
        <v>73008</v>
      </c>
      <c r="K150" s="72">
        <f t="shared" ca="1" si="43"/>
        <v>188.80604746885038</v>
      </c>
      <c r="L150" s="72">
        <f ca="1">VLOOKUP(F150,Coef!$C$2:$F$25,4)</f>
        <v>6</v>
      </c>
      <c r="M150" s="31">
        <f ca="1">VLOOKUP(E150,Coef!$C$4:$D$23,2)</f>
        <v>17</v>
      </c>
      <c r="N150" s="31">
        <f ca="1">MOD(VLOOKUP(G150,Coef!$C$2:$G$21,5)+MOD(D150+1,2)*15,20)</f>
        <v>15</v>
      </c>
      <c r="O150" s="31">
        <f ca="1">VLOOKUP(M150,Coef!$A$27:$B$46,2)</f>
        <v>5.34</v>
      </c>
      <c r="P150" s="31">
        <f ca="1">VLOOKUP(M150,Coef!$A$27:$C$46,3)+N150/10-0.1</f>
        <v>5.4</v>
      </c>
      <c r="Q150" s="31">
        <f ca="1">IF(P150+0.1&lt;O150,P150+2,P150)</f>
        <v>5.4</v>
      </c>
      <c r="R150" s="72">
        <f ca="1">L150*100000+I150</f>
        <v>695280</v>
      </c>
      <c r="S150" s="72">
        <f ca="1">Q150*1000000+J150</f>
        <v>5473008</v>
      </c>
      <c r="T150" s="72">
        <f ca="1">IF(M150&lt;11,S150-10000000,S150)</f>
        <v>5473008</v>
      </c>
      <c r="U150" s="72">
        <f ca="1">T150/(6366197.724*0.9996)</f>
        <v>0.86004210308936557</v>
      </c>
      <c r="V150" s="72">
        <f ca="1">(Coef!$J$9/(1+Coef!$J$8*(COS(U150))^2)^0.5)*Coef!$J$6</f>
        <v>6387878.3676618813</v>
      </c>
      <c r="W150" s="72">
        <f ca="1">6*D150-183</f>
        <v>9</v>
      </c>
      <c r="X150" s="72">
        <f ca="1">(R150-500000)/V150</f>
        <v>3.0570400493000811E-2</v>
      </c>
      <c r="Y150" s="72">
        <f ca="1">SIN(2*U150)</f>
        <v>0.98887724519133002</v>
      </c>
      <c r="Z150" s="72">
        <f ca="1">Y150*(COS(U150))^2</f>
        <v>0.42089880315143768</v>
      </c>
      <c r="AA150" s="72">
        <f ca="1">U150+(Y150/2)</f>
        <v>1.3544807256850306</v>
      </c>
      <c r="AB150" s="72">
        <f ca="1">(3*AA150+Z150)/4</f>
        <v>1.1210852450516324</v>
      </c>
      <c r="AC150" s="72">
        <f ca="1">(5*AB150+Z150*(COS(U150))^2)/3</f>
        <v>1.92819155059166</v>
      </c>
      <c r="AD150" s="72">
        <f ca="1">Coef!$J$6*Coef!$J$9*(U150-(Coef!$J$10*AA150)+(Coef!$J$11*AB150)-(Coef!$J$12*AC150))</f>
        <v>5458225.1293049892</v>
      </c>
      <c r="AE150" s="72">
        <f ca="1">(T150-AD150)/V150</f>
        <v>2.314206665212639E-3</v>
      </c>
      <c r="AF150" s="72">
        <f ca="1">((Coef!$J$8*X150^2)/2)*(COS(U150))^2</f>
        <v>1.3404019035938958E-6</v>
      </c>
      <c r="AG150" s="72">
        <f ca="1">X150*(1-(AF150/3))</f>
        <v>3.0570386834126474E-2</v>
      </c>
      <c r="AH150" s="72">
        <f ca="1">AE150*(1-AF150)+U150</f>
        <v>0.8623563066526112</v>
      </c>
      <c r="AI150" s="72">
        <f ca="1">(EXP(AG150)-EXP(-AG150))/2</f>
        <v>3.0575148641748928E-2</v>
      </c>
      <c r="AJ150" s="72">
        <f ca="1">ATAN(AI150/COS(AH150))</f>
        <v>4.6957158610613656E-2</v>
      </c>
      <c r="AK150" s="72">
        <f ca="1">ATAN(COS(AJ150)*TAN(AH150))</f>
        <v>0.86181133336252147</v>
      </c>
      <c r="AL150" s="72">
        <f ca="1">U150+(1+Coef!$J$8*(COS(U150))^2-(3/2)*Coef!$J$8*SIN(U150)*COS(U150)*(AK150-U150))*(AK150-U150)</f>
        <v>0.861816392846246</v>
      </c>
      <c r="AM150" s="33">
        <f t="shared" ca="1" si="33"/>
        <v>49.378442025278453</v>
      </c>
      <c r="AN150" s="33">
        <f t="shared" ca="1" si="34"/>
        <v>11.690447006314555</v>
      </c>
      <c r="AO150" s="48" t="str">
        <f ca="1">D150&amp;" "&amp;IF(AM150&gt;0,"N","S")&amp;" "&amp;R150&amp;" "&amp;LEFT(S150,7)</f>
        <v>32 N 695280 5473008</v>
      </c>
    </row>
    <row r="151" spans="1:41">
      <c r="A151" s="38" t="s">
        <v>1045</v>
      </c>
      <c r="B151" s="72" t="str">
        <f t="shared" si="35"/>
        <v>32UPV9556773567</v>
      </c>
      <c r="C151" s="72">
        <f t="array" aca="1" ref="C151" ca="1">MATCH(TRUE,ISERROR(VALUE(MID(B151,ROW(INDIRECT("1:"&amp;LEN(B151))),1))),0)</f>
        <v>3</v>
      </c>
      <c r="D151" s="72">
        <f t="shared" ca="1" si="36"/>
        <v>32</v>
      </c>
      <c r="E151" s="72" t="str">
        <f t="shared" ca="1" si="37"/>
        <v>U</v>
      </c>
      <c r="F151" s="72" t="str">
        <f t="shared" ca="1" si="38"/>
        <v>P</v>
      </c>
      <c r="G151" s="72" t="str">
        <f t="shared" ca="1" si="39"/>
        <v>V</v>
      </c>
      <c r="H151" s="72">
        <f t="shared" ca="1" si="40"/>
        <v>10</v>
      </c>
      <c r="I151" s="72">
        <f t="shared" ca="1" si="41"/>
        <v>95567</v>
      </c>
      <c r="J151" s="72">
        <f t="shared" ca="1" si="42"/>
        <v>73567</v>
      </c>
      <c r="K151" s="72">
        <f t="shared" ca="1" si="43"/>
        <v>188.80604746885038</v>
      </c>
      <c r="L151" s="72">
        <f ca="1">VLOOKUP(F151,Coef!$C$2:$F$25,4)</f>
        <v>6</v>
      </c>
      <c r="M151" s="31">
        <f ca="1">VLOOKUP(E151,Coef!$C$4:$D$23,2)</f>
        <v>17</v>
      </c>
      <c r="N151" s="31">
        <f ca="1">MOD(VLOOKUP(G151,Coef!$C$2:$G$21,5)+MOD(D151+1,2)*15,20)</f>
        <v>15</v>
      </c>
      <c r="O151" s="31">
        <f ca="1">VLOOKUP(M151,Coef!$A$27:$B$46,2)</f>
        <v>5.34</v>
      </c>
      <c r="P151" s="31">
        <f ca="1">VLOOKUP(M151,Coef!$A$27:$C$46,3)+N151/10-0.1</f>
        <v>5.4</v>
      </c>
      <c r="Q151" s="31">
        <f ca="1">IF(P151+0.1&lt;O151,P151+2,P151)</f>
        <v>5.4</v>
      </c>
      <c r="R151" s="72">
        <f ca="1">L151*100000+I151</f>
        <v>695567</v>
      </c>
      <c r="S151" s="72">
        <f ca="1">Q151*1000000+J151</f>
        <v>5473567</v>
      </c>
      <c r="T151" s="72">
        <f ca="1">IF(M151&lt;11,S151-10000000,S151)</f>
        <v>5473567</v>
      </c>
      <c r="U151" s="72">
        <f ca="1">T151/(6366197.724*0.9996)</f>
        <v>0.86012994574108959</v>
      </c>
      <c r="V151" s="72">
        <f ca="1">(Coef!$J$9/(1+Coef!$J$8*(COS(U151))^2)^0.5)*Coef!$J$6</f>
        <v>6387880.2321188655</v>
      </c>
      <c r="W151" s="72">
        <f ca="1">6*D151-183</f>
        <v>9</v>
      </c>
      <c r="X151" s="72">
        <f ca="1">(R151-500000)/V151</f>
        <v>3.0615320402638521E-2</v>
      </c>
      <c r="Y151" s="72">
        <f ca="1">SIN(2*U151)</f>
        <v>0.98885109955773731</v>
      </c>
      <c r="Z151" s="72">
        <f ca="1">Y151*(COS(U151))^2</f>
        <v>0.42080177869838731</v>
      </c>
      <c r="AA151" s="72">
        <f ca="1">U151+(Y151/2)</f>
        <v>1.3545554955199584</v>
      </c>
      <c r="AB151" s="72">
        <f ca="1">(3*AA151+Z151)/4</f>
        <v>1.1211170663145655</v>
      </c>
      <c r="AC151" s="72">
        <f ca="1">(5*AB151+Z151*(COS(U151))^2)/3</f>
        <v>1.9282186361878539</v>
      </c>
      <c r="AD151" s="72">
        <f ca="1">Coef!$J$6*Coef!$J$9*(U151-(Coef!$J$10*AA151)+(Coef!$J$11*AB151)-(Coef!$J$12*AC151))</f>
        <v>5458784.6527031306</v>
      </c>
      <c r="AE151" s="72">
        <f ca="1">(T151-AD151)/V151</f>
        <v>2.3141240536324308E-3</v>
      </c>
      <c r="AF151" s="72">
        <f ca="1">((Coef!$J$8*X151^2)/2)*(COS(U151))^2</f>
        <v>1.3440695923075536E-6</v>
      </c>
      <c r="AG151" s="72">
        <f ca="1">X151*(1-(AF151/3))</f>
        <v>3.0615306686264783E-2</v>
      </c>
      <c r="AH151" s="72">
        <f ca="1">AE151*(1-AF151)+U151</f>
        <v>0.86244406668437823</v>
      </c>
      <c r="AI151" s="72">
        <f ca="1">(EXP(AG151)-EXP(-AG151))/2</f>
        <v>3.0620089516275539E-2</v>
      </c>
      <c r="AJ151" s="72">
        <f ca="1">ATAN(AI151/COS(AH151))</f>
        <v>4.703088717627342E-2</v>
      </c>
      <c r="AK151" s="72">
        <f ca="1">ATAN(COS(AJ151)*TAN(AH151))</f>
        <v>0.86189739476553662</v>
      </c>
      <c r="AL151" s="72">
        <f ca="1">U151+(1+Coef!$J$8*(COS(U151))^2-(3/2)*Coef!$J$8*SIN(U151)*COS(U151)*(AK151-U151))*(AK151-U151)</f>
        <v>0.86190244813685257</v>
      </c>
      <c r="AM151" s="33">
        <f t="shared" ca="1" si="33"/>
        <v>49.383372630234973</v>
      </c>
      <c r="AN151" s="33">
        <f t="shared" ca="1" si="34"/>
        <v>11.694671341956413</v>
      </c>
      <c r="AO151" s="48" t="str">
        <f ca="1">D151&amp;" "&amp;IF(AM151&gt;0,"N","S")&amp;" "&amp;R151&amp;" "&amp;LEFT(S151,7)</f>
        <v>32 N 695567 5473567</v>
      </c>
    </row>
    <row r="152" spans="1:41">
      <c r="A152" s="38" t="s">
        <v>1046</v>
      </c>
      <c r="B152" s="72" t="str">
        <f t="shared" si="35"/>
        <v>32UPV9681174746</v>
      </c>
      <c r="C152" s="72">
        <f t="array" aca="1" ref="C152" ca="1">MATCH(TRUE,ISERROR(VALUE(MID(B152,ROW(INDIRECT("1:"&amp;LEN(B152))),1))),0)</f>
        <v>3</v>
      </c>
      <c r="D152" s="72">
        <f t="shared" ca="1" si="36"/>
        <v>32</v>
      </c>
      <c r="E152" s="72" t="str">
        <f t="shared" ca="1" si="37"/>
        <v>U</v>
      </c>
      <c r="F152" s="72" t="str">
        <f t="shared" ca="1" si="38"/>
        <v>P</v>
      </c>
      <c r="G152" s="72" t="str">
        <f t="shared" ca="1" si="39"/>
        <v>V</v>
      </c>
      <c r="H152" s="72">
        <f t="shared" ca="1" si="40"/>
        <v>10</v>
      </c>
      <c r="I152" s="72">
        <f t="shared" ca="1" si="41"/>
        <v>96811</v>
      </c>
      <c r="J152" s="72">
        <f t="shared" ca="1" si="42"/>
        <v>74746</v>
      </c>
      <c r="K152" s="72">
        <f t="shared" ca="1" si="43"/>
        <v>188.80604746885038</v>
      </c>
      <c r="L152" s="72">
        <f ca="1">VLOOKUP(F152,Coef!$C$2:$F$25,4)</f>
        <v>6</v>
      </c>
      <c r="M152" s="31">
        <f ca="1">VLOOKUP(E152,Coef!$C$4:$D$23,2)</f>
        <v>17</v>
      </c>
      <c r="N152" s="31">
        <f ca="1">MOD(VLOOKUP(G152,Coef!$C$2:$G$21,5)+MOD(D152+1,2)*15,20)</f>
        <v>15</v>
      </c>
      <c r="O152" s="31">
        <f ca="1">VLOOKUP(M152,Coef!$A$27:$B$46,2)</f>
        <v>5.34</v>
      </c>
      <c r="P152" s="31">
        <f ca="1">VLOOKUP(M152,Coef!$A$27:$C$46,3)+N152/10-0.1</f>
        <v>5.4</v>
      </c>
      <c r="Q152" s="31">
        <f ca="1">IF(P152+0.1&lt;O152,P152+2,P152)</f>
        <v>5.4</v>
      </c>
      <c r="R152" s="72">
        <f ca="1">L152*100000+I152</f>
        <v>696811</v>
      </c>
      <c r="S152" s="72">
        <f ca="1">Q152*1000000+J152</f>
        <v>5474746</v>
      </c>
      <c r="T152" s="72">
        <f ca="1">IF(M152&lt;11,S152-10000000,S152)</f>
        <v>5474746</v>
      </c>
      <c r="U152" s="72">
        <f ca="1">T152/(6366197.724*0.9996)</f>
        <v>0.86031521673640743</v>
      </c>
      <c r="V152" s="72">
        <f ca="1">(Coef!$J$9/(1+Coef!$J$8*(COS(U152))^2)^0.5)*Coef!$J$6</f>
        <v>6387884.1643323405</v>
      </c>
      <c r="W152" s="72">
        <f ca="1">6*D152-183</f>
        <v>9</v>
      </c>
      <c r="X152" s="72">
        <f ca="1">(R152-500000)/V152</f>
        <v>3.08100452257607E-2</v>
      </c>
      <c r="Y152" s="72">
        <f ca="1">SIN(2*U152)</f>
        <v>0.98879585511838652</v>
      </c>
      <c r="Z152" s="72">
        <f ca="1">Y152*(COS(U152))^2</f>
        <v>0.42059712193079385</v>
      </c>
      <c r="AA152" s="72">
        <f ca="1">U152+(Y152/2)</f>
        <v>1.3547131442956006</v>
      </c>
      <c r="AB152" s="72">
        <f ca="1">(3*AA152+Z152)/4</f>
        <v>1.121184138704399</v>
      </c>
      <c r="AC152" s="72">
        <f ca="1">(5*AB152+Z152*(COS(U152))^2)/3</f>
        <v>1.9282757086963993</v>
      </c>
      <c r="AD152" s="72">
        <f ca="1">Coef!$J$6*Coef!$J$9*(U152-(Coef!$J$10*AA152)+(Coef!$J$11*AB152)-(Coef!$J$12*AC152))</f>
        <v>5459964.7582207518</v>
      </c>
      <c r="AE152" s="72">
        <f ca="1">(T152-AD152)/V152</f>
        <v>2.3139495643614508E-3</v>
      </c>
      <c r="AF152" s="72">
        <f ca="1">((Coef!$J$8*X152^2)/2)*(COS(U152))^2</f>
        <v>1.3606355161473012E-6</v>
      </c>
      <c r="AG152" s="72">
        <f ca="1">X152*(1-(AF152/3))</f>
        <v>3.0810031252013436E-2</v>
      </c>
      <c r="AH152" s="72">
        <f ca="1">AE152*(1-AF152)+U152</f>
        <v>0.86262916315232696</v>
      </c>
      <c r="AI152" s="72">
        <f ca="1">(EXP(AG152)-EXP(-AG152))/2</f>
        <v>3.0814905928280512E-2</v>
      </c>
      <c r="AJ152" s="72">
        <f ca="1">ATAN(AI152/COS(AH152))</f>
        <v>4.733988399961854E-2</v>
      </c>
      <c r="AK152" s="72">
        <f ca="1">ATAN(COS(AJ152)*TAN(AH152))</f>
        <v>0.86207531273727367</v>
      </c>
      <c r="AL152" s="72">
        <f ca="1">U152+(1+Coef!$J$8*(COS(U152))^2-(3/2)*Coef!$J$8*SIN(U152)*COS(U152)*(AK152-U152))*(AK152-U152)</f>
        <v>0.86208034297772063</v>
      </c>
      <c r="AM152" s="33">
        <f t="shared" ca="1" si="33"/>
        <v>49.393565253813868</v>
      </c>
      <c r="AN152" s="33">
        <f t="shared" ca="1" si="34"/>
        <v>11.712375555817037</v>
      </c>
      <c r="AO152" s="48" t="str">
        <f ca="1">D152&amp;" "&amp;IF(AM152&gt;0,"N","S")&amp;" "&amp;R152&amp;" "&amp;LEFT(S152,7)</f>
        <v>32 N 696811 5474746</v>
      </c>
    </row>
    <row r="153" spans="1:41">
      <c r="A153" s="38" t="s">
        <v>1047</v>
      </c>
      <c r="B153" s="72" t="str">
        <f t="shared" si="35"/>
        <v>32UPV9806875816</v>
      </c>
      <c r="C153" s="72">
        <f t="array" aca="1" ref="C153" ca="1">MATCH(TRUE,ISERROR(VALUE(MID(B153,ROW(INDIRECT("1:"&amp;LEN(B153))),1))),0)</f>
        <v>3</v>
      </c>
      <c r="D153" s="72">
        <f t="shared" ca="1" si="36"/>
        <v>32</v>
      </c>
      <c r="E153" s="72" t="str">
        <f t="shared" ca="1" si="37"/>
        <v>U</v>
      </c>
      <c r="F153" s="72" t="str">
        <f t="shared" ca="1" si="38"/>
        <v>P</v>
      </c>
      <c r="G153" s="72" t="str">
        <f t="shared" ca="1" si="39"/>
        <v>V</v>
      </c>
      <c r="H153" s="72">
        <f t="shared" ca="1" si="40"/>
        <v>10</v>
      </c>
      <c r="I153" s="72">
        <f t="shared" ca="1" si="41"/>
        <v>98068</v>
      </c>
      <c r="J153" s="72">
        <f t="shared" ca="1" si="42"/>
        <v>75816</v>
      </c>
      <c r="K153" s="72">
        <f t="shared" ca="1" si="43"/>
        <v>188.80604746885038</v>
      </c>
      <c r="L153" s="72">
        <f ca="1">VLOOKUP(F153,Coef!$C$2:$F$25,4)</f>
        <v>6</v>
      </c>
      <c r="M153" s="31">
        <f ca="1">VLOOKUP(E153,Coef!$C$4:$D$23,2)</f>
        <v>17</v>
      </c>
      <c r="N153" s="31">
        <f ca="1">MOD(VLOOKUP(G153,Coef!$C$2:$G$21,5)+MOD(D153+1,2)*15,20)</f>
        <v>15</v>
      </c>
      <c r="O153" s="31">
        <f ca="1">VLOOKUP(M153,Coef!$A$27:$B$46,2)</f>
        <v>5.34</v>
      </c>
      <c r="P153" s="31">
        <f ca="1">VLOOKUP(M153,Coef!$A$27:$C$46,3)+N153/10-0.1</f>
        <v>5.4</v>
      </c>
      <c r="Q153" s="31">
        <f ca="1">IF(P153+0.1&lt;O153,P153+2,P153)</f>
        <v>5.4</v>
      </c>
      <c r="R153" s="72">
        <f ca="1">L153*100000+I153</f>
        <v>698068</v>
      </c>
      <c r="S153" s="72">
        <f ca="1">Q153*1000000+J153</f>
        <v>5475816</v>
      </c>
      <c r="T153" s="72">
        <f ca="1">IF(M153&lt;11,S153-10000000,S153)</f>
        <v>5475816</v>
      </c>
      <c r="U153" s="72">
        <f ca="1">T153/(6366197.724*0.9996)</f>
        <v>0.86048335920035146</v>
      </c>
      <c r="V153" s="72">
        <f ca="1">(Coef!$J$9/(1+Coef!$J$8*(COS(U153))^2)^0.5)*Coef!$J$6</f>
        <v>6387887.73282375</v>
      </c>
      <c r="W153" s="72">
        <f ca="1">6*D153-183</f>
        <v>9</v>
      </c>
      <c r="X153" s="72">
        <f ca="1">(R153-500000)/V153</f>
        <v>3.1006806676053544E-2</v>
      </c>
      <c r="Y153" s="72">
        <f ca="1">SIN(2*U153)</f>
        <v>0.98874560057916128</v>
      </c>
      <c r="Z153" s="72">
        <f ca="1">Y153*(COS(U153))^2</f>
        <v>0.42041136225655062</v>
      </c>
      <c r="AA153" s="72">
        <f ca="1">U153+(Y153/2)</f>
        <v>1.3548561594899322</v>
      </c>
      <c r="AB153" s="72">
        <f ca="1">(3*AA153+Z153)/4</f>
        <v>1.1212449601815868</v>
      </c>
      <c r="AC153" s="72">
        <f ca="1">(5*AB153+Z153*(COS(U153))^2)/3</f>
        <v>1.9283274409917224</v>
      </c>
      <c r="AD153" s="72">
        <f ca="1">Coef!$J$6*Coef!$J$9*(U153-(Coef!$J$10*AA153)+(Coef!$J$11*AB153)-(Coef!$J$12*AC153))</f>
        <v>5461035.7634182796</v>
      </c>
      <c r="AE153" s="72">
        <f ca="1">(T153-AD153)/V153</f>
        <v>2.3137909117865547E-3</v>
      </c>
      <c r="AF153" s="72">
        <f ca="1">((Coef!$J$8*X153^2)/2)*(COS(U153))^2</f>
        <v>1.3775311741183444E-6</v>
      </c>
      <c r="AG153" s="72">
        <f ca="1">X153*(1-(AF153/3))</f>
        <v>3.1006792438439276E-2</v>
      </c>
      <c r="AH153" s="72">
        <f ca="1">AE153*(1-AF153)+U153</f>
        <v>0.8627971469248189</v>
      </c>
      <c r="AI153" s="72">
        <f ca="1">(EXP(AG153)-EXP(-AG153))/2</f>
        <v>3.1011761108430957E-2</v>
      </c>
      <c r="AJ153" s="72">
        <f ca="1">ATAN(AI153/COS(AH153))</f>
        <v>4.7651183852809857E-2</v>
      </c>
      <c r="AK153" s="72">
        <f ca="1">ATAN(COS(AJ153)*TAN(AH153))</f>
        <v>0.86223601436579966</v>
      </c>
      <c r="AL153" s="72">
        <f ca="1">U153+(1+Coef!$J$8*(COS(U153))^2-(3/2)*Coef!$J$8*SIN(U153)*COS(U153)*(AK153-U153))*(AK153-U153)</f>
        <v>0.86224102144298209</v>
      </c>
      <c r="AM153" s="33">
        <f t="shared" ca="1" si="33"/>
        <v>49.402771451731986</v>
      </c>
      <c r="AN153" s="33">
        <f t="shared" ca="1" si="34"/>
        <v>11.730211723567942</v>
      </c>
      <c r="AO153" s="48" t="str">
        <f ca="1">D153&amp;" "&amp;IF(AM153&gt;0,"N","S")&amp;" "&amp;R153&amp;" "&amp;LEFT(S153,7)</f>
        <v>32 N 698068 5475816</v>
      </c>
    </row>
    <row r="154" spans="1:41">
      <c r="A154" s="38" t="s">
        <v>1048</v>
      </c>
      <c r="B154" s="72" t="str">
        <f t="shared" si="35"/>
        <v>32UPV9898676710</v>
      </c>
      <c r="C154" s="72">
        <f t="array" aca="1" ref="C154" ca="1">MATCH(TRUE,ISERROR(VALUE(MID(B154,ROW(INDIRECT("1:"&amp;LEN(B154))),1))),0)</f>
        <v>3</v>
      </c>
      <c r="D154" s="72">
        <f t="shared" ca="1" si="36"/>
        <v>32</v>
      </c>
      <c r="E154" s="72" t="str">
        <f t="shared" ca="1" si="37"/>
        <v>U</v>
      </c>
      <c r="F154" s="72" t="str">
        <f t="shared" ca="1" si="38"/>
        <v>P</v>
      </c>
      <c r="G154" s="72" t="str">
        <f t="shared" ca="1" si="39"/>
        <v>V</v>
      </c>
      <c r="H154" s="72">
        <f t="shared" ca="1" si="40"/>
        <v>10</v>
      </c>
      <c r="I154" s="72">
        <f t="shared" ca="1" si="41"/>
        <v>98986</v>
      </c>
      <c r="J154" s="72">
        <f t="shared" ca="1" si="42"/>
        <v>76710</v>
      </c>
      <c r="K154" s="72">
        <f t="shared" ca="1" si="43"/>
        <v>188.80604746885038</v>
      </c>
      <c r="L154" s="72">
        <f ca="1">VLOOKUP(F154,Coef!$C$2:$F$25,4)</f>
        <v>6</v>
      </c>
      <c r="M154" s="31">
        <f ca="1">VLOOKUP(E154,Coef!$C$4:$D$23,2)</f>
        <v>17</v>
      </c>
      <c r="N154" s="31">
        <f ca="1">MOD(VLOOKUP(G154,Coef!$C$2:$G$21,5)+MOD(D154+1,2)*15,20)</f>
        <v>15</v>
      </c>
      <c r="O154" s="31">
        <f ca="1">VLOOKUP(M154,Coef!$A$27:$B$46,2)</f>
        <v>5.34</v>
      </c>
      <c r="P154" s="31">
        <f ca="1">VLOOKUP(M154,Coef!$A$27:$C$46,3)+N154/10-0.1</f>
        <v>5.4</v>
      </c>
      <c r="Q154" s="31">
        <f ca="1">IF(P154+0.1&lt;O154,P154+2,P154)</f>
        <v>5.4</v>
      </c>
      <c r="R154" s="72">
        <f ca="1">L154*100000+I154</f>
        <v>698986</v>
      </c>
      <c r="S154" s="72">
        <f ca="1">Q154*1000000+J154</f>
        <v>5476710</v>
      </c>
      <c r="T154" s="72">
        <f ca="1">IF(M154&lt;11,S154-10000000,S154)</f>
        <v>5476710</v>
      </c>
      <c r="U154" s="72">
        <f ca="1">T154/(6366197.724*0.9996)</f>
        <v>0.86062384458611407</v>
      </c>
      <c r="V154" s="72">
        <f ca="1">(Coef!$J$9/(1+Coef!$J$8*(COS(U154))^2)^0.5)*Coef!$J$6</f>
        <v>6387890.7142137215</v>
      </c>
      <c r="W154" s="72">
        <f ca="1">6*D154-183</f>
        <v>9</v>
      </c>
      <c r="X154" s="72">
        <f ca="1">(R154-500000)/V154</f>
        <v>3.1150501613503728E-2</v>
      </c>
      <c r="Y154" s="72">
        <f ca="1">SIN(2*U154)</f>
        <v>0.9887035264674221</v>
      </c>
      <c r="Z154" s="72">
        <f ca="1">Y154*(COS(U154))^2</f>
        <v>0.42025614022608482</v>
      </c>
      <c r="AA154" s="72">
        <f ca="1">U154+(Y154/2)</f>
        <v>1.3549756078198252</v>
      </c>
      <c r="AB154" s="72">
        <f ca="1">(3*AA154+Z154)/4</f>
        <v>1.1212957409213902</v>
      </c>
      <c r="AC154" s="72">
        <f ca="1">(5*AB154+Z154*(COS(U154))^2)/3</f>
        <v>1.9283706175444664</v>
      </c>
      <c r="AD154" s="72">
        <f ca="1">Coef!$J$6*Coef!$J$9*(U154-(Coef!$J$10*AA154)+(Coef!$J$11*AB154)-(Coef!$J$12*AC154))</f>
        <v>5461930.6046512034</v>
      </c>
      <c r="AE154" s="72">
        <f ca="1">(T154-AD154)/V154</f>
        <v>2.3136581400666307E-3</v>
      </c>
      <c r="AF154" s="72">
        <f ca="1">((Coef!$J$8*X154^2)/2)*(COS(U154))^2</f>
        <v>1.3898743664526101E-6</v>
      </c>
      <c r="AG154" s="72">
        <f ca="1">X154*(1-(AF154/3))</f>
        <v>3.1150487181742494E-2</v>
      </c>
      <c r="AH154" s="72">
        <f ca="1">AE154*(1-AF154)+U154</f>
        <v>0.86293749951048659</v>
      </c>
      <c r="AI154" s="72">
        <f ca="1">(EXP(AG154)-EXP(-AG154))/2</f>
        <v>3.1155525253516225E-2</v>
      </c>
      <c r="AJ154" s="72">
        <f ca="1">ATAN(AI154/COS(AH154))</f>
        <v>4.7879586843703366E-2</v>
      </c>
      <c r="AK154" s="72">
        <f ca="1">ATAN(COS(AJ154)*TAN(AH154))</f>
        <v>0.86237099699812947</v>
      </c>
      <c r="AL154" s="72">
        <f ca="1">U154+(1+Coef!$J$8*(COS(U154))^2-(3/2)*Coef!$J$8*SIN(U154)*COS(U154)*(AK154-U154))*(AK154-U154)</f>
        <v>0.86237598676790206</v>
      </c>
      <c r="AM154" s="33">
        <f t="shared" ca="1" si="33"/>
        <v>49.410504395230518</v>
      </c>
      <c r="AN154" s="33">
        <f t="shared" ca="1" si="34"/>
        <v>11.743298250974306</v>
      </c>
      <c r="AO154" s="48" t="str">
        <f ca="1">D154&amp;" "&amp;IF(AM154&gt;0,"N","S")&amp;" "&amp;R154&amp;" "&amp;LEFT(S154,7)</f>
        <v>32 N 698986 5476710</v>
      </c>
    </row>
    <row r="155" spans="1:41">
      <c r="A155" s="38" t="s">
        <v>1049</v>
      </c>
      <c r="B155" s="72" t="str">
        <f t="shared" si="35"/>
        <v>32UPV9974176324</v>
      </c>
      <c r="C155" s="72">
        <f t="array" aca="1" ref="C155" ca="1">MATCH(TRUE,ISERROR(VALUE(MID(B155,ROW(INDIRECT("1:"&amp;LEN(B155))),1))),0)</f>
        <v>3</v>
      </c>
      <c r="D155" s="72">
        <f t="shared" ca="1" si="36"/>
        <v>32</v>
      </c>
      <c r="E155" s="72" t="str">
        <f t="shared" ca="1" si="37"/>
        <v>U</v>
      </c>
      <c r="F155" s="72" t="str">
        <f t="shared" ca="1" si="38"/>
        <v>P</v>
      </c>
      <c r="G155" s="72" t="str">
        <f t="shared" ca="1" si="39"/>
        <v>V</v>
      </c>
      <c r="H155" s="72">
        <f t="shared" ca="1" si="40"/>
        <v>10</v>
      </c>
      <c r="I155" s="72">
        <f t="shared" ca="1" si="41"/>
        <v>99741</v>
      </c>
      <c r="J155" s="72">
        <f t="shared" ca="1" si="42"/>
        <v>76324</v>
      </c>
      <c r="K155" s="72">
        <f t="shared" ca="1" si="43"/>
        <v>188.80604746885038</v>
      </c>
      <c r="L155" s="72">
        <f ca="1">VLOOKUP(F155,Coef!$C$2:$F$25,4)</f>
        <v>6</v>
      </c>
      <c r="M155" s="31">
        <f ca="1">VLOOKUP(E155,Coef!$C$4:$D$23,2)</f>
        <v>17</v>
      </c>
      <c r="N155" s="31">
        <f ca="1">MOD(VLOOKUP(G155,Coef!$C$2:$G$21,5)+MOD(D155+1,2)*15,20)</f>
        <v>15</v>
      </c>
      <c r="O155" s="31">
        <f ca="1">VLOOKUP(M155,Coef!$A$27:$B$46,2)</f>
        <v>5.34</v>
      </c>
      <c r="P155" s="31">
        <f ca="1">VLOOKUP(M155,Coef!$A$27:$C$46,3)+N155/10-0.1</f>
        <v>5.4</v>
      </c>
      <c r="Q155" s="31">
        <f ca="1">IF(P155+0.1&lt;O155,P155+2,P155)</f>
        <v>5.4</v>
      </c>
      <c r="R155" s="72">
        <f ca="1">L155*100000+I155</f>
        <v>699741</v>
      </c>
      <c r="S155" s="72">
        <f ca="1">Q155*1000000+J155</f>
        <v>5476324</v>
      </c>
      <c r="T155" s="72">
        <f ca="1">IF(M155&lt;11,S155-10000000,S155)</f>
        <v>5476324</v>
      </c>
      <c r="U155" s="72">
        <f ca="1">T155/(6366197.724*0.9996)</f>
        <v>0.86056318758510253</v>
      </c>
      <c r="V155" s="72">
        <f ca="1">(Coef!$J$9/(1+Coef!$J$8*(COS(U155))^2)^0.5)*Coef!$J$6</f>
        <v>6387889.4269619621</v>
      </c>
      <c r="W155" s="72">
        <f ca="1">6*D155-183</f>
        <v>9</v>
      </c>
      <c r="X155" s="72">
        <f ca="1">(R155-500000)/V155</f>
        <v>3.1268700293548363E-2</v>
      </c>
      <c r="Y155" s="72">
        <f ca="1">SIN(2*U155)</f>
        <v>0.98872170226973521</v>
      </c>
      <c r="Z155" s="72">
        <f ca="1">Y155*(COS(U155))^2</f>
        <v>0.42032316194871999</v>
      </c>
      <c r="AA155" s="72">
        <f ca="1">U155+(Y155/2)</f>
        <v>1.3549240387199701</v>
      </c>
      <c r="AB155" s="72">
        <f ca="1">(3*AA155+Z155)/4</f>
        <v>1.1212738195271577</v>
      </c>
      <c r="AC155" s="72">
        <f ca="1">(5*AB155+Z155*(COS(U155))^2)/3</f>
        <v>1.9283519805107681</v>
      </c>
      <c r="AD155" s="72">
        <f ca="1">Coef!$J$6*Coef!$J$9*(U155-(Coef!$J$10*AA155)+(Coef!$J$11*AB155)-(Coef!$J$12*AC155))</f>
        <v>5461544.2412806042</v>
      </c>
      <c r="AE155" s="72">
        <f ca="1">(T155-AD155)/V155</f>
        <v>2.3137154905990601E-3</v>
      </c>
      <c r="AF155" s="72">
        <f ca="1">((Coef!$J$8*X155^2)/2)*(COS(U155))^2</f>
        <v>1.4006395561556189E-6</v>
      </c>
      <c r="AG155" s="72">
        <f ca="1">X155*(1-(AF155/3))</f>
        <v>3.1268685694822197E-2</v>
      </c>
      <c r="AH155" s="72">
        <f ca="1">AE155*(1-AF155)+U155</f>
        <v>0.86287689983502014</v>
      </c>
      <c r="AI155" s="72">
        <f ca="1">(EXP(AG155)-EXP(-AG155))/2</f>
        <v>3.1273781336276008E-2</v>
      </c>
      <c r="AJ155" s="72">
        <f ca="1">ATAN(AI155/COS(AH155))</f>
        <v>4.8057645127908492E-2</v>
      </c>
      <c r="AK155" s="72">
        <f ca="1">ATAN(COS(AJ155)*TAN(AH155))</f>
        <v>0.86230616321041897</v>
      </c>
      <c r="AL155" s="72">
        <f ca="1">U155+(1+Coef!$J$8*(COS(U155))^2-(3/2)*Coef!$J$8*SIN(U155)*COS(U155)*(AK155-U155))*(AK155-U155)</f>
        <v>0.86231114179210677</v>
      </c>
      <c r="AM155" s="33">
        <f t="shared" ca="1" si="33"/>
        <v>49.406789051794817</v>
      </c>
      <c r="AN155" s="33">
        <f t="shared" ca="1" si="34"/>
        <v>11.7535002391666</v>
      </c>
      <c r="AO155" s="48" t="str">
        <f ca="1">D155&amp;" "&amp;IF(AM155&gt;0,"N","S")&amp;" "&amp;R155&amp;" "&amp;LEFT(S155,7)</f>
        <v>32 N 699741 5476324</v>
      </c>
    </row>
    <row r="156" spans="1:41">
      <c r="A156" s="38" t="s">
        <v>1050</v>
      </c>
      <c r="B156" s="72" t="str">
        <f t="shared" si="35"/>
        <v>32UQV0045076707</v>
      </c>
      <c r="C156" s="72">
        <f t="array" aca="1" ref="C156" ca="1">MATCH(TRUE,ISERROR(VALUE(MID(B156,ROW(INDIRECT("1:"&amp;LEN(B156))),1))),0)</f>
        <v>3</v>
      </c>
      <c r="D156" s="72">
        <f t="shared" ca="1" si="36"/>
        <v>32</v>
      </c>
      <c r="E156" s="72" t="str">
        <f t="shared" ca="1" si="37"/>
        <v>U</v>
      </c>
      <c r="F156" s="72" t="str">
        <f t="shared" ca="1" si="38"/>
        <v>Q</v>
      </c>
      <c r="G156" s="72" t="str">
        <f t="shared" ca="1" si="39"/>
        <v>V</v>
      </c>
      <c r="H156" s="72">
        <f t="shared" ca="1" si="40"/>
        <v>10</v>
      </c>
      <c r="I156" s="72">
        <f t="shared" ca="1" si="41"/>
        <v>450</v>
      </c>
      <c r="J156" s="72">
        <f t="shared" ca="1" si="42"/>
        <v>76707</v>
      </c>
      <c r="K156" s="72">
        <f t="shared" ca="1" si="43"/>
        <v>188.80604746885038</v>
      </c>
      <c r="L156" s="72">
        <f ca="1">VLOOKUP(F156,Coef!$C$2:$F$25,4)</f>
        <v>7</v>
      </c>
      <c r="M156" s="31">
        <f ca="1">VLOOKUP(E156,Coef!$C$4:$D$23,2)</f>
        <v>17</v>
      </c>
      <c r="N156" s="31">
        <f ca="1">MOD(VLOOKUP(G156,Coef!$C$2:$G$21,5)+MOD(D156+1,2)*15,20)</f>
        <v>15</v>
      </c>
      <c r="O156" s="31">
        <f ca="1">VLOOKUP(M156,Coef!$A$27:$B$46,2)</f>
        <v>5.34</v>
      </c>
      <c r="P156" s="31">
        <f ca="1">VLOOKUP(M156,Coef!$A$27:$C$46,3)+N156/10-0.1</f>
        <v>5.4</v>
      </c>
      <c r="Q156" s="31">
        <f ca="1">IF(P156+0.1&lt;O156,P156+2,P156)</f>
        <v>5.4</v>
      </c>
      <c r="R156" s="72">
        <f ca="1">L156*100000+I156</f>
        <v>700450</v>
      </c>
      <c r="S156" s="72">
        <f ca="1">Q156*1000000+J156</f>
        <v>5476707</v>
      </c>
      <c r="T156" s="72">
        <f ca="1">IF(M156&lt;11,S156-10000000,S156)</f>
        <v>5476707</v>
      </c>
      <c r="U156" s="72">
        <f ca="1">T156/(6366197.724*0.9996)</f>
        <v>0.86062337315864512</v>
      </c>
      <c r="V156" s="72">
        <f ca="1">(Coef!$J$9/(1+Coef!$J$8*(COS(U156))^2)^0.5)*Coef!$J$6</f>
        <v>6387890.7042092616</v>
      </c>
      <c r="W156" s="72">
        <f ca="1">6*D156-183</f>
        <v>9</v>
      </c>
      <c r="X156" s="72">
        <f ca="1">(R156-500000)/V156</f>
        <v>3.1379685295478632E-2</v>
      </c>
      <c r="Y156" s="72">
        <f ca="1">SIN(2*U156)</f>
        <v>0.98870366778623986</v>
      </c>
      <c r="Z156" s="72">
        <f ca="1">Y156*(COS(U156))^2</f>
        <v>0.42025666113154075</v>
      </c>
      <c r="AA156" s="72">
        <f ca="1">U156+(Y156/2)</f>
        <v>1.3549752070517651</v>
      </c>
      <c r="AB156" s="72">
        <f ca="1">(3*AA156+Z156)/4</f>
        <v>1.1212955705717089</v>
      </c>
      <c r="AC156" s="72">
        <f ca="1">(5*AB156+Z156*(COS(U156))^2)/3</f>
        <v>1.9283704727274673</v>
      </c>
      <c r="AD156" s="72">
        <f ca="1">Coef!$J$6*Coef!$J$9*(U156-(Coef!$J$10*AA156)+(Coef!$J$11*AB156)-(Coef!$J$12*AC156))</f>
        <v>5461927.6018261798</v>
      </c>
      <c r="AE156" s="72">
        <f ca="1">(T156-AD156)/V156</f>
        <v>2.3136585859368937E-3</v>
      </c>
      <c r="AF156" s="72">
        <f ca="1">((Coef!$J$8*X156^2)/2)*(COS(U156))^2</f>
        <v>1.4104026007767192E-6</v>
      </c>
      <c r="AG156" s="72">
        <f ca="1">X156*(1-(AF156/3))</f>
        <v>3.1379670542815381E-2</v>
      </c>
      <c r="AH156" s="72">
        <f ca="1">AE156*(1-AF156)+U156</f>
        <v>0.86293702848139198</v>
      </c>
      <c r="AI156" s="72">
        <f ca="1">(EXP(AG156)-EXP(-AG156))/2</f>
        <v>3.1384820638174327E-2</v>
      </c>
      <c r="AJ156" s="72">
        <f ca="1">ATAN(AI156/COS(AH156))</f>
        <v>4.823139559281403E-2</v>
      </c>
      <c r="AK156" s="72">
        <f ca="1">ATAN(COS(AJ156)*TAN(AH156))</f>
        <v>0.86236216623589912</v>
      </c>
      <c r="AL156" s="72">
        <f ca="1">U156+(1+Coef!$J$8*(COS(U156))^2-(3/2)*Coef!$J$8*SIN(U156)*COS(U156)*(AK156-U156))*(AK156-U156)</f>
        <v>0.86236713220997785</v>
      </c>
      <c r="AM156" s="33">
        <f t="shared" ca="1" si="33"/>
        <v>49.409997066432005</v>
      </c>
      <c r="AN156" s="33">
        <f t="shared" ca="1" si="34"/>
        <v>11.763455407494122</v>
      </c>
      <c r="AO156" s="48" t="str">
        <f ca="1">D156&amp;" "&amp;IF(AM156&gt;0,"N","S")&amp;" "&amp;R156&amp;" "&amp;LEFT(S156,7)</f>
        <v>32 N 700450 5476707</v>
      </c>
    </row>
    <row r="157" spans="1:41">
      <c r="A157" s="38" t="s">
        <v>1051</v>
      </c>
      <c r="B157" s="72" t="str">
        <f t="shared" si="35"/>
        <v>32UQV0116077540</v>
      </c>
      <c r="C157" s="72">
        <f t="array" aca="1" ref="C157" ca="1">MATCH(TRUE,ISERROR(VALUE(MID(B157,ROW(INDIRECT("1:"&amp;LEN(B157))),1))),0)</f>
        <v>3</v>
      </c>
      <c r="D157" s="72">
        <f t="shared" ca="1" si="36"/>
        <v>32</v>
      </c>
      <c r="E157" s="72" t="str">
        <f t="shared" ca="1" si="37"/>
        <v>U</v>
      </c>
      <c r="F157" s="72" t="str">
        <f t="shared" ca="1" si="38"/>
        <v>Q</v>
      </c>
      <c r="G157" s="72" t="str">
        <f t="shared" ca="1" si="39"/>
        <v>V</v>
      </c>
      <c r="H157" s="72">
        <f t="shared" ca="1" si="40"/>
        <v>10</v>
      </c>
      <c r="I157" s="72">
        <f t="shared" ca="1" si="41"/>
        <v>1160</v>
      </c>
      <c r="J157" s="72">
        <f t="shared" ca="1" si="42"/>
        <v>77540</v>
      </c>
      <c r="K157" s="72">
        <f t="shared" ca="1" si="43"/>
        <v>188.80604746885038</v>
      </c>
      <c r="L157" s="72">
        <f ca="1">VLOOKUP(F157,Coef!$C$2:$F$25,4)</f>
        <v>7</v>
      </c>
      <c r="M157" s="31">
        <f ca="1">VLOOKUP(E157,Coef!$C$4:$D$23,2)</f>
        <v>17</v>
      </c>
      <c r="N157" s="31">
        <f ca="1">MOD(VLOOKUP(G157,Coef!$C$2:$G$21,5)+MOD(D157+1,2)*15,20)</f>
        <v>15</v>
      </c>
      <c r="O157" s="31">
        <f ca="1">VLOOKUP(M157,Coef!$A$27:$B$46,2)</f>
        <v>5.34</v>
      </c>
      <c r="P157" s="31">
        <f ca="1">VLOOKUP(M157,Coef!$A$27:$C$46,3)+N157/10-0.1</f>
        <v>5.4</v>
      </c>
      <c r="Q157" s="31">
        <f ca="1">IF(P157+0.1&lt;O157,P157+2,P157)</f>
        <v>5.4</v>
      </c>
      <c r="R157" s="72">
        <f ca="1">L157*100000+I157</f>
        <v>701160</v>
      </c>
      <c r="S157" s="72">
        <f ca="1">Q157*1000000+J157</f>
        <v>5477540</v>
      </c>
      <c r="T157" s="72">
        <f ca="1">IF(M157&lt;11,S157-10000000,S157)</f>
        <v>5477540</v>
      </c>
      <c r="U157" s="72">
        <f ca="1">T157/(6366197.724*0.9996)</f>
        <v>0.86075427285253803</v>
      </c>
      <c r="V157" s="72">
        <f ca="1">(Coef!$J$9/(1+Coef!$J$8*(COS(U157))^2)^0.5)*Coef!$J$6</f>
        <v>6387893.4820609186</v>
      </c>
      <c r="W157" s="72">
        <f ca="1">6*D157-183</f>
        <v>9</v>
      </c>
      <c r="X157" s="72">
        <f ca="1">(R157-500000)/V157</f>
        <v>3.1490819401562717E-2</v>
      </c>
      <c r="Y157" s="72">
        <f ca="1">SIN(2*U157)</f>
        <v>0.98866439450128119</v>
      </c>
      <c r="Z157" s="72">
        <f ca="1">Y157*(COS(U157))^2</f>
        <v>0.4201120162959362</v>
      </c>
      <c r="AA157" s="72">
        <f ca="1">U157+(Y157/2)</f>
        <v>1.3550864701031786</v>
      </c>
      <c r="AB157" s="72">
        <f ca="1">(3*AA157+Z157)/4</f>
        <v>1.1213428566513679</v>
      </c>
      <c r="AC157" s="72">
        <f ca="1">(5*AB157+Z157*(COS(U157))^2)/3</f>
        <v>1.9284106652858843</v>
      </c>
      <c r="AD157" s="72">
        <f ca="1">Coef!$J$6*Coef!$J$9*(U157-(Coef!$J$10*AA157)+(Coef!$J$11*AB157)-(Coef!$J$12*AC157))</f>
        <v>5462761.3867832189</v>
      </c>
      <c r="AE157" s="72">
        <f ca="1">(T157-AD157)/V157</f>
        <v>2.3135346978285947E-3</v>
      </c>
      <c r="AF157" s="72">
        <f ca="1">((Coef!$J$8*X157^2)/2)*(COS(U157))^2</f>
        <v>1.4199779626205459E-6</v>
      </c>
      <c r="AG157" s="72">
        <f ca="1">X157*(1-(AF157/3))</f>
        <v>3.1490804496139523E-2</v>
      </c>
      <c r="AH157" s="72">
        <f ca="1">AE157*(1-AF157)+U157</f>
        <v>0.86306780426519836</v>
      </c>
      <c r="AI157" s="72">
        <f ca="1">(EXP(AG157)-EXP(-AG157))/2</f>
        <v>3.1496009505927958E-2</v>
      </c>
      <c r="AJ157" s="72">
        <f ca="1">ATAN(AI157/COS(AH157))</f>
        <v>4.8409387786323671E-2</v>
      </c>
      <c r="AK157" s="72">
        <f ca="1">ATAN(COS(AJ157)*TAN(AH157))</f>
        <v>0.86248871283691908</v>
      </c>
      <c r="AL157" s="72">
        <f ca="1">U157+(1+Coef!$J$8*(COS(U157))^2-(3/2)*Coef!$J$8*SIN(U157)*COS(U157)*(AK157-U157))*(AK157-U157)</f>
        <v>0.86249366490413659</v>
      </c>
      <c r="AM157" s="33">
        <f t="shared" ca="1" si="33"/>
        <v>49.417246855777719</v>
      </c>
      <c r="AN157" s="33">
        <f t="shared" ca="1" si="34"/>
        <v>11.773653608968502</v>
      </c>
      <c r="AO157" s="48" t="str">
        <f ca="1">D157&amp;" "&amp;IF(AM157&gt;0,"N","S")&amp;" "&amp;R157&amp;" "&amp;LEFT(S157,7)</f>
        <v>32 N 701160 5477540</v>
      </c>
    </row>
    <row r="158" spans="1:41">
      <c r="A158" s="38" t="s">
        <v>1052</v>
      </c>
      <c r="B158" s="72" t="str">
        <f t="shared" si="35"/>
        <v>32UQV0345479222</v>
      </c>
      <c r="C158" s="72">
        <f t="array" aca="1" ref="C158" ca="1">MATCH(TRUE,ISERROR(VALUE(MID(B158,ROW(INDIRECT("1:"&amp;LEN(B158))),1))),0)</f>
        <v>3</v>
      </c>
      <c r="D158" s="72">
        <f t="shared" ca="1" si="36"/>
        <v>32</v>
      </c>
      <c r="E158" s="72" t="str">
        <f t="shared" ca="1" si="37"/>
        <v>U</v>
      </c>
      <c r="F158" s="72" t="str">
        <f t="shared" ca="1" si="38"/>
        <v>Q</v>
      </c>
      <c r="G158" s="72" t="str">
        <f t="shared" ca="1" si="39"/>
        <v>V</v>
      </c>
      <c r="H158" s="72">
        <f t="shared" ca="1" si="40"/>
        <v>10</v>
      </c>
      <c r="I158" s="72">
        <f t="shared" ca="1" si="41"/>
        <v>3454</v>
      </c>
      <c r="J158" s="72">
        <f t="shared" ca="1" si="42"/>
        <v>79222</v>
      </c>
      <c r="K158" s="72">
        <f t="shared" ca="1" si="43"/>
        <v>188.80604746885038</v>
      </c>
      <c r="L158" s="72">
        <f ca="1">VLOOKUP(F158,Coef!$C$2:$F$25,4)</f>
        <v>7</v>
      </c>
      <c r="M158" s="31">
        <f ca="1">VLOOKUP(E158,Coef!$C$4:$D$23,2)</f>
        <v>17</v>
      </c>
      <c r="N158" s="31">
        <f ca="1">MOD(VLOOKUP(G158,Coef!$C$2:$G$21,5)+MOD(D158+1,2)*15,20)</f>
        <v>15</v>
      </c>
      <c r="O158" s="31">
        <f ca="1">VLOOKUP(M158,Coef!$A$27:$B$46,2)</f>
        <v>5.34</v>
      </c>
      <c r="P158" s="31">
        <f ca="1">VLOOKUP(M158,Coef!$A$27:$C$46,3)+N158/10-0.1</f>
        <v>5.4</v>
      </c>
      <c r="Q158" s="31">
        <f ca="1">IF(P158+0.1&lt;O158,P158+2,P158)</f>
        <v>5.4</v>
      </c>
      <c r="R158" s="72">
        <f ca="1">L158*100000+I158</f>
        <v>703454</v>
      </c>
      <c r="S158" s="72">
        <f ca="1">Q158*1000000+J158</f>
        <v>5479222</v>
      </c>
      <c r="T158" s="72">
        <f ca="1">IF(M158&lt;11,S158-10000000,S158)</f>
        <v>5479222</v>
      </c>
      <c r="U158" s="72">
        <f ca="1">T158/(6366197.724*0.9996)</f>
        <v>0.8610185865201585</v>
      </c>
      <c r="V158" s="72">
        <f ca="1">(Coef!$J$9/(1+Coef!$J$8*(COS(U158))^2)^0.5)*Coef!$J$6</f>
        <v>6387899.0907945316</v>
      </c>
      <c r="W158" s="72">
        <f ca="1">6*D158-183</f>
        <v>9</v>
      </c>
      <c r="X158" s="72">
        <f ca="1">(R158-500000)/V158</f>
        <v>3.1849908257504146E-2</v>
      </c>
      <c r="Y158" s="72">
        <f ca="1">SIN(2*U158)</f>
        <v>0.98858488703300174</v>
      </c>
      <c r="Z158" s="72">
        <f ca="1">Y158*(COS(U158))^2</f>
        <v>0.41981990711776968</v>
      </c>
      <c r="AA158" s="72">
        <f ca="1">U158+(Y158/2)</f>
        <v>1.3553110300366593</v>
      </c>
      <c r="AB158" s="72">
        <f ca="1">(3*AA158+Z158)/4</f>
        <v>1.1214382493069368</v>
      </c>
      <c r="AC158" s="72">
        <f ca="1">(5*AB158+Z158*(COS(U158))^2)/3</f>
        <v>1.9284917105452266</v>
      </c>
      <c r="AD158" s="72">
        <f ca="1">Coef!$J$6*Coef!$J$9*(U158-(Coef!$J$10*AA158)+(Coef!$J$11*AB158)-(Coef!$J$12*AC158))</f>
        <v>5464444.975090065</v>
      </c>
      <c r="AE158" s="72">
        <f ca="1">(T158-AD158)/V158</f>
        <v>2.3132840234169985E-3</v>
      </c>
      <c r="AF158" s="72">
        <f ca="1">((Coef!$J$8*X158^2)/2)*(COS(U158))^2</f>
        <v>1.4516532968581329E-6</v>
      </c>
      <c r="AG158" s="72">
        <f ca="1">X158*(1-(AF158/3))</f>
        <v>3.184989284582937E-2</v>
      </c>
      <c r="AH158" s="72">
        <f ca="1">AE158*(1-AF158)+U158</f>
        <v>0.86333186718548915</v>
      </c>
      <c r="AI158" s="72">
        <f ca="1">(EXP(AG158)-EXP(-AG158))/2</f>
        <v>3.1855277957380357E-2</v>
      </c>
      <c r="AJ158" s="72">
        <f ca="1">ATAN(AI158/COS(AH158))</f>
        <v>4.8975799697324109E-2</v>
      </c>
      <c r="AK158" s="72">
        <f ca="1">ATAN(COS(AJ158)*TAN(AH158))</f>
        <v>0.86273918741722055</v>
      </c>
      <c r="AL158" s="72">
        <f ca="1">U158+(1+Coef!$J$8*(COS(U158))^2-(3/2)*Coef!$J$8*SIN(U158)*COS(U158)*(AK158-U158))*(AK158-U158)</f>
        <v>0.86274409706199218</v>
      </c>
      <c r="AM158" s="33">
        <f t="shared" ca="1" si="33"/>
        <v>49.431595561477195</v>
      </c>
      <c r="AN158" s="33">
        <f t="shared" ca="1" si="34"/>
        <v>11.806106620934766</v>
      </c>
      <c r="AO158" s="48" t="str">
        <f ca="1">D158&amp;" "&amp;IF(AM158&gt;0,"N","S")&amp;" "&amp;R158&amp;" "&amp;LEFT(S158,7)</f>
        <v>32 N 703454 5479222</v>
      </c>
    </row>
    <row r="159" spans="1:41">
      <c r="A159" s="38" t="s">
        <v>1053</v>
      </c>
      <c r="B159" s="72" t="str">
        <f t="shared" si="35"/>
        <v>32UQV0513980794</v>
      </c>
      <c r="C159" s="72">
        <f t="array" aca="1" ref="C159" ca="1">MATCH(TRUE,ISERROR(VALUE(MID(B159,ROW(INDIRECT("1:"&amp;LEN(B159))),1))),0)</f>
        <v>3</v>
      </c>
      <c r="D159" s="72">
        <f t="shared" ca="1" si="36"/>
        <v>32</v>
      </c>
      <c r="E159" s="72" t="str">
        <f t="shared" ca="1" si="37"/>
        <v>U</v>
      </c>
      <c r="F159" s="72" t="str">
        <f t="shared" ca="1" si="38"/>
        <v>Q</v>
      </c>
      <c r="G159" s="72" t="str">
        <f t="shared" ca="1" si="39"/>
        <v>V</v>
      </c>
      <c r="H159" s="72">
        <f t="shared" ca="1" si="40"/>
        <v>10</v>
      </c>
      <c r="I159" s="72">
        <f t="shared" ca="1" si="41"/>
        <v>5139</v>
      </c>
      <c r="J159" s="72">
        <f t="shared" ca="1" si="42"/>
        <v>80794</v>
      </c>
      <c r="K159" s="72">
        <f t="shared" ca="1" si="43"/>
        <v>188.80604746885038</v>
      </c>
      <c r="L159" s="72">
        <f ca="1">VLOOKUP(F159,Coef!$C$2:$F$25,4)</f>
        <v>7</v>
      </c>
      <c r="M159" s="31">
        <f ca="1">VLOOKUP(E159,Coef!$C$4:$D$23,2)</f>
        <v>17</v>
      </c>
      <c r="N159" s="31">
        <f ca="1">MOD(VLOOKUP(G159,Coef!$C$2:$G$21,5)+MOD(D159+1,2)*15,20)</f>
        <v>15</v>
      </c>
      <c r="O159" s="31">
        <f ca="1">VLOOKUP(M159,Coef!$A$27:$B$46,2)</f>
        <v>5.34</v>
      </c>
      <c r="P159" s="31">
        <f ca="1">VLOOKUP(M159,Coef!$A$27:$C$46,3)+N159/10-0.1</f>
        <v>5.4</v>
      </c>
      <c r="Q159" s="31">
        <f ca="1">IF(P159+0.1&lt;O159,P159+2,P159)</f>
        <v>5.4</v>
      </c>
      <c r="R159" s="72">
        <f ca="1">L159*100000+I159</f>
        <v>705139</v>
      </c>
      <c r="S159" s="72">
        <f ca="1">Q159*1000000+J159</f>
        <v>5480794</v>
      </c>
      <c r="T159" s="72">
        <f ca="1">IF(M159&lt;11,S159-10000000,S159)</f>
        <v>5480794</v>
      </c>
      <c r="U159" s="72">
        <f ca="1">T159/(6366197.724*0.9996)</f>
        <v>0.86126561451391559</v>
      </c>
      <c r="V159" s="72">
        <f ca="1">(Coef!$J$9/(1+Coef!$J$8*(COS(U159))^2)^0.5)*Coef!$J$6</f>
        <v>6387904.3323311983</v>
      </c>
      <c r="W159" s="72">
        <f ca="1">6*D159-183</f>
        <v>9</v>
      </c>
      <c r="X159" s="72">
        <f ca="1">(R159-500000)/V159</f>
        <v>3.2113661903439415E-2</v>
      </c>
      <c r="Y159" s="72">
        <f ca="1">SIN(2*U159)</f>
        <v>0.98851032947276629</v>
      </c>
      <c r="Z159" s="72">
        <f ca="1">Y159*(COS(U159))^2</f>
        <v>0.41954685177041473</v>
      </c>
      <c r="AA159" s="72">
        <f ca="1">U159+(Y159/2)</f>
        <v>1.3555207792502988</v>
      </c>
      <c r="AB159" s="72">
        <f ca="1">(3*AA159+Z159)/4</f>
        <v>1.1215272973803279</v>
      </c>
      <c r="AC159" s="72">
        <f ca="1">(5*AB159+Z159*(COS(U159))^2)/3</f>
        <v>1.9285673204553255</v>
      </c>
      <c r="AD159" s="72">
        <f ca="1">Coef!$J$6*Coef!$J$9*(U159-(Coef!$J$10*AA159)+(Coef!$J$11*AB159)-(Coef!$J$12*AC159))</f>
        <v>5466018.4635332916</v>
      </c>
      <c r="AE159" s="72">
        <f ca="1">(T159-AD159)/V159</f>
        <v>2.3130491156426306E-3</v>
      </c>
      <c r="AF159" s="72">
        <f ca="1">((Coef!$J$8*X159^2)/2)*(COS(U159))^2</f>
        <v>1.4749469096128066E-6</v>
      </c>
      <c r="AG159" s="72">
        <f ca="1">X159*(1-(AF159/3))</f>
        <v>3.2113646114790624E-2</v>
      </c>
      <c r="AH159" s="72">
        <f ca="1">AE159*(1-AF159)+U159</f>
        <v>0.86357866021793361</v>
      </c>
      <c r="AI159" s="72">
        <f ca="1">(EXP(AG159)-EXP(-AG159))/2</f>
        <v>3.2119166126454268E-2</v>
      </c>
      <c r="AJ159" s="72">
        <f ca="1">ATAN(AI159/COS(AH159))</f>
        <v>4.9395091143688813E-2</v>
      </c>
      <c r="AK159" s="72">
        <f ca="1">ATAN(COS(AJ159)*TAN(AH159))</f>
        <v>0.86297583045982751</v>
      </c>
      <c r="AL159" s="72">
        <f ca="1">U159+(1+Coef!$J$8*(COS(U159))^2-(3/2)*Coef!$J$8*SIN(U159)*COS(U159)*(AK159-U159))*(AK159-U159)</f>
        <v>0.86298070774689806</v>
      </c>
      <c r="AM159" s="33">
        <f t="shared" ca="1" si="33"/>
        <v>49.445152355110004</v>
      </c>
      <c r="AN159" s="33">
        <f t="shared" ca="1" si="34"/>
        <v>11.830130251197399</v>
      </c>
      <c r="AO159" s="48" t="str">
        <f ca="1">D159&amp;" "&amp;IF(AM159&gt;0,"N","S")&amp;" "&amp;R159&amp;" "&amp;LEFT(S159,7)</f>
        <v>32 N 705139 5480794</v>
      </c>
    </row>
    <row r="160" spans="1:41">
      <c r="A160" s="38" t="s">
        <v>1054</v>
      </c>
      <c r="B160" s="72" t="str">
        <f t="shared" si="35"/>
        <v>32UQV0584781836</v>
      </c>
      <c r="C160" s="72">
        <f t="array" aca="1" ref="C160" ca="1">MATCH(TRUE,ISERROR(VALUE(MID(B160,ROW(INDIRECT("1:"&amp;LEN(B160))),1))),0)</f>
        <v>3</v>
      </c>
      <c r="D160" s="72">
        <f t="shared" ca="1" si="36"/>
        <v>32</v>
      </c>
      <c r="E160" s="72" t="str">
        <f t="shared" ca="1" si="37"/>
        <v>U</v>
      </c>
      <c r="F160" s="72" t="str">
        <f t="shared" ca="1" si="38"/>
        <v>Q</v>
      </c>
      <c r="G160" s="72" t="str">
        <f t="shared" ca="1" si="39"/>
        <v>V</v>
      </c>
      <c r="H160" s="72">
        <f t="shared" ca="1" si="40"/>
        <v>10</v>
      </c>
      <c r="I160" s="72">
        <f t="shared" ca="1" si="41"/>
        <v>5847</v>
      </c>
      <c r="J160" s="72">
        <f t="shared" ca="1" si="42"/>
        <v>81836</v>
      </c>
      <c r="K160" s="72">
        <f t="shared" ca="1" si="43"/>
        <v>188.80604746885038</v>
      </c>
      <c r="L160" s="72">
        <f ca="1">VLOOKUP(F160,Coef!$C$2:$F$25,4)</f>
        <v>7</v>
      </c>
      <c r="M160" s="31">
        <f ca="1">VLOOKUP(E160,Coef!$C$4:$D$23,2)</f>
        <v>17</v>
      </c>
      <c r="N160" s="31">
        <f ca="1">MOD(VLOOKUP(G160,Coef!$C$2:$G$21,5)+MOD(D160+1,2)*15,20)</f>
        <v>15</v>
      </c>
      <c r="O160" s="31">
        <f ca="1">VLOOKUP(M160,Coef!$A$27:$B$46,2)</f>
        <v>5.34</v>
      </c>
      <c r="P160" s="31">
        <f ca="1">VLOOKUP(M160,Coef!$A$27:$C$46,3)+N160/10-0.1</f>
        <v>5.4</v>
      </c>
      <c r="Q160" s="31">
        <f ca="1">IF(P160+0.1&lt;O160,P160+2,P160)</f>
        <v>5.4</v>
      </c>
      <c r="R160" s="72">
        <f ca="1">L160*100000+I160</f>
        <v>705847</v>
      </c>
      <c r="S160" s="72">
        <f ca="1">Q160*1000000+J160</f>
        <v>5481836</v>
      </c>
      <c r="T160" s="72">
        <f ca="1">IF(M160&lt;11,S160-10000000,S160)</f>
        <v>5481836</v>
      </c>
      <c r="U160" s="72">
        <f ca="1">T160/(6366197.724*0.9996)</f>
        <v>0.86142935698814904</v>
      </c>
      <c r="V160" s="72">
        <f ca="1">(Coef!$J$9/(1+Coef!$J$8*(COS(U160))^2)^0.5)*Coef!$J$6</f>
        <v>6387907.8064720798</v>
      </c>
      <c r="W160" s="72">
        <f ca="1">6*D160-183</f>
        <v>9</v>
      </c>
      <c r="X160" s="72">
        <f ca="1">(R160-500000)/V160</f>
        <v>3.2224478849153179E-2</v>
      </c>
      <c r="Y160" s="72">
        <f ca="1">SIN(2*U160)</f>
        <v>0.98846077602678117</v>
      </c>
      <c r="Z160" s="72">
        <f ca="1">Y160*(COS(U160))^2</f>
        <v>0.4193658307649592</v>
      </c>
      <c r="AA160" s="72">
        <f ca="1">U160+(Y160/2)</f>
        <v>1.3556597450015397</v>
      </c>
      <c r="AB160" s="72">
        <f ca="1">(3*AA160+Z160)/4</f>
        <v>1.1215862664423946</v>
      </c>
      <c r="AC160" s="72">
        <f ca="1">(5*AB160+Z160*(COS(U160))^2)/3</f>
        <v>1.9286173666039934</v>
      </c>
      <c r="AD160" s="72">
        <f ca="1">Coef!$J$6*Coef!$J$9*(U160-(Coef!$J$10*AA160)+(Coef!$J$11*AB160)-(Coef!$J$12*AC160))</f>
        <v>5467061.4522822695</v>
      </c>
      <c r="AE160" s="72">
        <f ca="1">(T160-AD160)/V160</f>
        <v>2.3128930731845074E-3</v>
      </c>
      <c r="AF160" s="72">
        <f ca="1">((Coef!$J$8*X160^2)/2)*(COS(U160))^2</f>
        <v>1.484577514969063E-6</v>
      </c>
      <c r="AG160" s="72">
        <f ca="1">X160*(1-(AF160/3))</f>
        <v>3.2224462902574268E-2</v>
      </c>
      <c r="AH160" s="72">
        <f ca="1">AE160*(1-AF160)+U160</f>
        <v>0.86374224662766452</v>
      </c>
      <c r="AI160" s="72">
        <f ca="1">(EXP(AG160)-EXP(-AG160))/2</f>
        <v>3.2230040258509007E-2</v>
      </c>
      <c r="AJ160" s="72">
        <f ca="1">ATAN(AI160/COS(AH160))</f>
        <v>4.9574795994655772E-2</v>
      </c>
      <c r="AK160" s="72">
        <f ca="1">ATAN(COS(AJ160)*TAN(AH160))</f>
        <v>0.86313505157801251</v>
      </c>
      <c r="AL160" s="72">
        <f ca="1">U160+(1+Coef!$J$8*(COS(U160))^2-(3/2)*Coef!$J$8*SIN(U160)*COS(U160)*(AK160-U160))*(AK160-U160)</f>
        <v>0.863139914149464</v>
      </c>
      <c r="AM160" s="33">
        <f t="shared" ca="1" si="33"/>
        <v>49.454274210048489</v>
      </c>
      <c r="AN160" s="33">
        <f t="shared" ca="1" si="34"/>
        <v>11.840426580715834</v>
      </c>
      <c r="AO160" s="48" t="str">
        <f ca="1">D160&amp;" "&amp;IF(AM160&gt;0,"N","S")&amp;" "&amp;R160&amp;" "&amp;LEFT(S160,7)</f>
        <v>32 N 705847 5481836</v>
      </c>
    </row>
    <row r="161" spans="1:41">
      <c r="A161" s="38" t="s">
        <v>1055</v>
      </c>
      <c r="B161" s="72" t="str">
        <f t="shared" si="35"/>
        <v>32UQV0643582501</v>
      </c>
      <c r="C161" s="72">
        <f t="array" aca="1" ref="C161" ca="1">MATCH(TRUE,ISERROR(VALUE(MID(B161,ROW(INDIRECT("1:"&amp;LEN(B161))),1))),0)</f>
        <v>3</v>
      </c>
      <c r="D161" s="72">
        <f t="shared" ca="1" si="36"/>
        <v>32</v>
      </c>
      <c r="E161" s="72" t="str">
        <f t="shared" ca="1" si="37"/>
        <v>U</v>
      </c>
      <c r="F161" s="72" t="str">
        <f t="shared" ca="1" si="38"/>
        <v>Q</v>
      </c>
      <c r="G161" s="72" t="str">
        <f t="shared" ca="1" si="39"/>
        <v>V</v>
      </c>
      <c r="H161" s="72">
        <f t="shared" ca="1" si="40"/>
        <v>10</v>
      </c>
      <c r="I161" s="72">
        <f t="shared" ca="1" si="41"/>
        <v>6435</v>
      </c>
      <c r="J161" s="72">
        <f t="shared" ca="1" si="42"/>
        <v>82501</v>
      </c>
      <c r="K161" s="72">
        <f t="shared" ca="1" si="43"/>
        <v>188.80604746885038</v>
      </c>
      <c r="L161" s="72">
        <f ca="1">VLOOKUP(F161,Coef!$C$2:$F$25,4)</f>
        <v>7</v>
      </c>
      <c r="M161" s="31">
        <f ca="1">VLOOKUP(E161,Coef!$C$4:$D$23,2)</f>
        <v>17</v>
      </c>
      <c r="N161" s="31">
        <f ca="1">MOD(VLOOKUP(G161,Coef!$C$2:$G$21,5)+MOD(D161+1,2)*15,20)</f>
        <v>15</v>
      </c>
      <c r="O161" s="31">
        <f ca="1">VLOOKUP(M161,Coef!$A$27:$B$46,2)</f>
        <v>5.34</v>
      </c>
      <c r="P161" s="31">
        <f ca="1">VLOOKUP(M161,Coef!$A$27:$C$46,3)+N161/10-0.1</f>
        <v>5.4</v>
      </c>
      <c r="Q161" s="31">
        <f ca="1">IF(P161+0.1&lt;O161,P161+2,P161)</f>
        <v>5.4</v>
      </c>
      <c r="R161" s="72">
        <f ca="1">L161*100000+I161</f>
        <v>706435</v>
      </c>
      <c r="S161" s="72">
        <f ca="1">Q161*1000000+J161</f>
        <v>5482501</v>
      </c>
      <c r="T161" s="72">
        <f ca="1">IF(M161&lt;11,S161-10000000,S161)</f>
        <v>5482501</v>
      </c>
      <c r="U161" s="72">
        <f ca="1">T161/(6366197.724*0.9996)</f>
        <v>0.8615338567437778</v>
      </c>
      <c r="V161" s="72">
        <f ca="1">(Coef!$J$9/(1+Coef!$J$8*(COS(U161))^2)^0.5)*Coef!$J$6</f>
        <v>6387910.0235659694</v>
      </c>
      <c r="W161" s="72">
        <f ca="1">6*D161-183</f>
        <v>9</v>
      </c>
      <c r="X161" s="72">
        <f ca="1">(R161-500000)/V161</f>
        <v>3.2316516550550956E-2</v>
      </c>
      <c r="Y161" s="72">
        <f ca="1">SIN(2*U161)</f>
        <v>0.988429095810888</v>
      </c>
      <c r="Z161" s="72">
        <f ca="1">Y161*(COS(U161))^2</f>
        <v>0.41925029299985933</v>
      </c>
      <c r="AA161" s="72">
        <f ca="1">U161+(Y161/2)</f>
        <v>1.3557484046492219</v>
      </c>
      <c r="AB161" s="72">
        <f ca="1">(3*AA161+Z161)/4</f>
        <v>1.1216238767368811</v>
      </c>
      <c r="AC161" s="72">
        <f ca="1">(5*AB161+Z161*(COS(U161))^2)/3</f>
        <v>1.9286492759177645</v>
      </c>
      <c r="AD161" s="72">
        <f ca="1">Coef!$J$6*Coef!$J$9*(U161-(Coef!$J$10*AA161)+(Coef!$J$11*AB161)-(Coef!$J$12*AC161))</f>
        <v>5467727.0841872459</v>
      </c>
      <c r="AE161" s="72">
        <f ca="1">(T161-AD161)/V161</f>
        <v>2.3127933484114295E-3</v>
      </c>
      <c r="AF161" s="72">
        <f ca="1">((Coef!$J$8*X161^2)/2)*(COS(U161))^2</f>
        <v>1.492706446869146E-6</v>
      </c>
      <c r="AG161" s="72">
        <f ca="1">X161*(1-(AF161/3))</f>
        <v>3.2316500470860092E-2</v>
      </c>
      <c r="AH161" s="72">
        <f ca="1">AE161*(1-AF161)+U161</f>
        <v>0.86384664663986765</v>
      </c>
      <c r="AI161" s="72">
        <f ca="1">(EXP(AG161)-EXP(-AG161))/2</f>
        <v>3.2322125754211284E-2</v>
      </c>
      <c r="AJ161" s="72">
        <f ca="1">ATAN(AI161/COS(AH161))</f>
        <v>4.9722270547178107E-2</v>
      </c>
      <c r="AK161" s="72">
        <f ca="1">ATAN(COS(AJ161)*TAN(AH161))</f>
        <v>0.86323585190746543</v>
      </c>
      <c r="AL161" s="72">
        <f ca="1">U161+(1+Coef!$J$8*(COS(U161))^2-(3/2)*Coef!$J$8*SIN(U161)*COS(U161)*(AK161-U161))*(AK161-U161)</f>
        <v>0.86324070277974141</v>
      </c>
      <c r="AM161" s="33">
        <f t="shared" ca="1" si="33"/>
        <v>49.460048973186296</v>
      </c>
      <c r="AN161" s="33">
        <f t="shared" ca="1" si="34"/>
        <v>11.848876250160943</v>
      </c>
      <c r="AO161" s="48" t="str">
        <f ca="1">D161&amp;" "&amp;IF(AM161&gt;0,"N","S")&amp;" "&amp;R161&amp;" "&amp;LEFT(S161,7)</f>
        <v>32 N 706435 5482501</v>
      </c>
    </row>
    <row r="162" spans="1:41">
      <c r="A162" s="38" t="s">
        <v>1056</v>
      </c>
      <c r="B162" s="72" t="str">
        <f t="shared" si="35"/>
        <v>32UQV0656283129</v>
      </c>
      <c r="C162" s="72">
        <f t="array" aca="1" ref="C162" ca="1">MATCH(TRUE,ISERROR(VALUE(MID(B162,ROW(INDIRECT("1:"&amp;LEN(B162))),1))),0)</f>
        <v>3</v>
      </c>
      <c r="D162" s="72">
        <f t="shared" ca="1" si="36"/>
        <v>32</v>
      </c>
      <c r="E162" s="72" t="str">
        <f t="shared" ca="1" si="37"/>
        <v>U</v>
      </c>
      <c r="F162" s="72" t="str">
        <f t="shared" ca="1" si="38"/>
        <v>Q</v>
      </c>
      <c r="G162" s="72" t="str">
        <f t="shared" ca="1" si="39"/>
        <v>V</v>
      </c>
      <c r="H162" s="72">
        <f t="shared" ca="1" si="40"/>
        <v>10</v>
      </c>
      <c r="I162" s="72">
        <f t="shared" ca="1" si="41"/>
        <v>6562</v>
      </c>
      <c r="J162" s="72">
        <f t="shared" ca="1" si="42"/>
        <v>83129</v>
      </c>
      <c r="K162" s="72">
        <f t="shared" ca="1" si="43"/>
        <v>188.80604746885038</v>
      </c>
      <c r="L162" s="72">
        <f ca="1">VLOOKUP(F162,Coef!$C$2:$F$25,4)</f>
        <v>7</v>
      </c>
      <c r="M162" s="31">
        <f ca="1">VLOOKUP(E162,Coef!$C$4:$D$23,2)</f>
        <v>17</v>
      </c>
      <c r="N162" s="31">
        <f ca="1">MOD(VLOOKUP(G162,Coef!$C$2:$G$21,5)+MOD(D162+1,2)*15,20)</f>
        <v>15</v>
      </c>
      <c r="O162" s="31">
        <f ca="1">VLOOKUP(M162,Coef!$A$27:$B$46,2)</f>
        <v>5.34</v>
      </c>
      <c r="P162" s="31">
        <f ca="1">VLOOKUP(M162,Coef!$A$27:$C$46,3)+N162/10-0.1</f>
        <v>5.4</v>
      </c>
      <c r="Q162" s="31">
        <f ca="1">IF(P162+0.1&lt;O162,P162+2,P162)</f>
        <v>5.4</v>
      </c>
      <c r="R162" s="72">
        <f ca="1">L162*100000+I162</f>
        <v>706562</v>
      </c>
      <c r="S162" s="72">
        <f ca="1">Q162*1000000+J162</f>
        <v>5483129</v>
      </c>
      <c r="T162" s="72">
        <f ca="1">IF(M162&lt;11,S162-10000000,S162)</f>
        <v>5483129</v>
      </c>
      <c r="U162" s="72">
        <f ca="1">T162/(6366197.724*0.9996)</f>
        <v>0.86163254222728891</v>
      </c>
      <c r="V162" s="72">
        <f ca="1">(Coef!$J$9/(1+Coef!$J$8*(COS(U162))^2)^0.5)*Coef!$J$6</f>
        <v>6387912.1172395926</v>
      </c>
      <c r="W162" s="72">
        <f ca="1">6*D162-183</f>
        <v>9</v>
      </c>
      <c r="X162" s="72">
        <f ca="1">(R162-500000)/V162</f>
        <v>3.2336387259075443E-2</v>
      </c>
      <c r="Y162" s="72">
        <f ca="1">SIN(2*U162)</f>
        <v>0.98839913861475925</v>
      </c>
      <c r="Z162" s="72">
        <f ca="1">Y162*(COS(U162))^2</f>
        <v>0.41914117585716221</v>
      </c>
      <c r="AA162" s="72">
        <f ca="1">U162+(Y162/2)</f>
        <v>1.3558321115346685</v>
      </c>
      <c r="AB162" s="72">
        <f ca="1">(3*AA162+Z162)/4</f>
        <v>1.1216593776152919</v>
      </c>
      <c r="AC162" s="72">
        <f ca="1">(5*AB162+Z162*(COS(U162))^2)/3</f>
        <v>1.92867938843161</v>
      </c>
      <c r="AD162" s="72">
        <f ca="1">Coef!$J$6*Coef!$J$9*(U162-(Coef!$J$10*AA162)+(Coef!$J$11*AB162)-(Coef!$J$12*AC162))</f>
        <v>5468355.6815698948</v>
      </c>
      <c r="AE162" s="72">
        <f ca="1">(T162-AD162)/V162</f>
        <v>2.3126990727119169E-3</v>
      </c>
      <c r="AF162" s="72">
        <f ca="1">((Coef!$J$8*X162^2)/2)*(COS(U162))^2</f>
        <v>1.4941989807508178E-6</v>
      </c>
      <c r="AG162" s="72">
        <f ca="1">X162*(1-(AF162/3))</f>
        <v>3.2336371153409815E-2</v>
      </c>
      <c r="AH162" s="72">
        <f ca="1">AE162*(1-AF162)+U162</f>
        <v>0.86394523784436827</v>
      </c>
      <c r="AI162" s="72">
        <f ca="1">(EXP(AG162)-EXP(-AG162))/2</f>
        <v>3.2342006820081814E-2</v>
      </c>
      <c r="AJ162" s="72">
        <f ca="1">ATAN(AI162/COS(AH162))</f>
        <v>4.9758537471584735E-2</v>
      </c>
      <c r="AK162" s="72">
        <f ca="1">ATAN(COS(AJ162)*TAN(AH162))</f>
        <v>0.86333357033683489</v>
      </c>
      <c r="AL162" s="72">
        <f ca="1">U162+(1+Coef!$J$8*(COS(U162))^2-(3/2)*Coef!$J$8*SIN(U162)*COS(U162)*(AK162-U162))*(AK162-U162)</f>
        <v>0.86333841734332739</v>
      </c>
      <c r="AM162" s="33">
        <f t="shared" ca="1" si="33"/>
        <v>49.465647605276736</v>
      </c>
      <c r="AN162" s="33">
        <f t="shared" ca="1" si="34"/>
        <v>11.850954191865364</v>
      </c>
      <c r="AO162" s="48" t="str">
        <f ca="1">D162&amp;" "&amp;IF(AM162&gt;0,"N","S")&amp;" "&amp;R162&amp;" "&amp;LEFT(S162,7)</f>
        <v>32 N 706562 5483129</v>
      </c>
    </row>
    <row r="163" spans="1:41">
      <c r="A163" s="38" t="s">
        <v>1057</v>
      </c>
      <c r="B163" s="72" t="str">
        <f t="shared" si="35"/>
        <v>32UQV0636683791</v>
      </c>
      <c r="C163" s="72">
        <f t="array" aca="1" ref="C163" ca="1">MATCH(TRUE,ISERROR(VALUE(MID(B163,ROW(INDIRECT("1:"&amp;LEN(B163))),1))),0)</f>
        <v>3</v>
      </c>
      <c r="D163" s="72">
        <f t="shared" ca="1" si="36"/>
        <v>32</v>
      </c>
      <c r="E163" s="72" t="str">
        <f t="shared" ca="1" si="37"/>
        <v>U</v>
      </c>
      <c r="F163" s="72" t="str">
        <f t="shared" ca="1" si="38"/>
        <v>Q</v>
      </c>
      <c r="G163" s="72" t="str">
        <f t="shared" ca="1" si="39"/>
        <v>V</v>
      </c>
      <c r="H163" s="72">
        <f t="shared" ca="1" si="40"/>
        <v>10</v>
      </c>
      <c r="I163" s="72">
        <f t="shared" ca="1" si="41"/>
        <v>6366</v>
      </c>
      <c r="J163" s="72">
        <f t="shared" ca="1" si="42"/>
        <v>83791</v>
      </c>
      <c r="K163" s="72">
        <f t="shared" ca="1" si="43"/>
        <v>188.80604746885038</v>
      </c>
      <c r="L163" s="72">
        <f ca="1">VLOOKUP(F163,Coef!$C$2:$F$25,4)</f>
        <v>7</v>
      </c>
      <c r="M163" s="31">
        <f ca="1">VLOOKUP(E163,Coef!$C$4:$D$23,2)</f>
        <v>17</v>
      </c>
      <c r="N163" s="31">
        <f ca="1">MOD(VLOOKUP(G163,Coef!$C$2:$G$21,5)+MOD(D163+1,2)*15,20)</f>
        <v>15</v>
      </c>
      <c r="O163" s="31">
        <f ca="1">VLOOKUP(M163,Coef!$A$27:$B$46,2)</f>
        <v>5.34</v>
      </c>
      <c r="P163" s="31">
        <f ca="1">VLOOKUP(M163,Coef!$A$27:$C$46,3)+N163/10-0.1</f>
        <v>5.4</v>
      </c>
      <c r="Q163" s="31">
        <f ca="1">IF(P163+0.1&lt;O163,P163+2,P163)</f>
        <v>5.4</v>
      </c>
      <c r="R163" s="72">
        <f ca="1">L163*100000+I163</f>
        <v>706366</v>
      </c>
      <c r="S163" s="72">
        <f ca="1">Q163*1000000+J163</f>
        <v>5483791</v>
      </c>
      <c r="T163" s="72">
        <f ca="1">IF(M163&lt;11,S163-10000000,S163)</f>
        <v>5483791</v>
      </c>
      <c r="U163" s="72">
        <f ca="1">T163/(6366197.724*0.9996)</f>
        <v>0.86173657055544872</v>
      </c>
      <c r="V163" s="72">
        <f ca="1">(Coef!$J$9/(1+Coef!$J$8*(COS(U163))^2)^0.5)*Coef!$J$6</f>
        <v>6387914.3241984528</v>
      </c>
      <c r="W163" s="72">
        <f ca="1">6*D163-183</f>
        <v>9</v>
      </c>
      <c r="X163" s="72">
        <f ca="1">(R163-500000)/V163</f>
        <v>3.2305693145922798E-2</v>
      </c>
      <c r="Y163" s="72">
        <f ca="1">SIN(2*U163)</f>
        <v>0.98836751784555854</v>
      </c>
      <c r="Z163" s="72">
        <f ca="1">Y163*(COS(U163))^2</f>
        <v>0.41902614291805573</v>
      </c>
      <c r="AA163" s="72">
        <f ca="1">U163+(Y163/2)</f>
        <v>1.355920329478228</v>
      </c>
      <c r="AB163" s="72">
        <f ca="1">(3*AA163+Z163)/4</f>
        <v>1.121696782838185</v>
      </c>
      <c r="AC163" s="72">
        <f ca="1">(5*AB163+Z163*(COS(U163))^2)/3</f>
        <v>1.9287111087517648</v>
      </c>
      <c r="AD163" s="72">
        <f ca="1">Coef!$J$6*Coef!$J$9*(U163-(Coef!$J$10*AA163)+(Coef!$J$11*AB163)-(Coef!$J$12*AC163))</f>
        <v>5469018.3119640872</v>
      </c>
      <c r="AE163" s="72">
        <f ca="1">(T163-AD163)/V163</f>
        <v>2.3125995882492473E-3</v>
      </c>
      <c r="AF163" s="72">
        <f ca="1">((Coef!$J$8*X163^2)/2)*(COS(U163))^2</f>
        <v>1.4910020978876544E-6</v>
      </c>
      <c r="AG163" s="72">
        <f ca="1">X163*(1-(AF163/3))</f>
        <v>3.2305677089970716E-2</v>
      </c>
      <c r="AH163" s="72">
        <f ca="1">AE163*(1-AF163)+U163</f>
        <v>0.86404916669560716</v>
      </c>
      <c r="AI163" s="72">
        <f ca="1">(EXP(AG163)-EXP(-AG163))/2</f>
        <v>3.2311296722990601E-2</v>
      </c>
      <c r="AJ163" s="72">
        <f ca="1">ATAN(AI163/COS(AH163))</f>
        <v>4.9717407743033112E-2</v>
      </c>
      <c r="AK163" s="72">
        <f ca="1">ATAN(COS(AJ163)*TAN(AH163))</f>
        <v>0.86343853051752606</v>
      </c>
      <c r="AL163" s="72">
        <f ca="1">U163+(1+Coef!$J$8*(COS(U163))^2-(3/2)*Coef!$J$8*SIN(U163)*COS(U163)*(AK163-U163))*(AK163-U163)</f>
        <v>0.8634433789924516</v>
      </c>
      <c r="AM163" s="33">
        <f t="shared" ca="1" si="33"/>
        <v>49.471661464782279</v>
      </c>
      <c r="AN163" s="33">
        <f t="shared" ca="1" si="34"/>
        <v>11.848597632006836</v>
      </c>
      <c r="AO163" s="48" t="str">
        <f ca="1">D163&amp;" "&amp;IF(AM163&gt;0,"N","S")&amp;" "&amp;R163&amp;" "&amp;LEFT(S163,7)</f>
        <v>32 N 706366 5483791</v>
      </c>
    </row>
    <row r="164" spans="1:41">
      <c r="A164" s="38" t="s">
        <v>1058</v>
      </c>
      <c r="B164" s="72" t="str">
        <f t="shared" si="35"/>
        <v>32UQV0625584718</v>
      </c>
      <c r="C164" s="72">
        <f t="array" aca="1" ref="C164" ca="1">MATCH(TRUE,ISERROR(VALUE(MID(B164,ROW(INDIRECT("1:"&amp;LEN(B164))),1))),0)</f>
        <v>3</v>
      </c>
      <c r="D164" s="72">
        <f t="shared" ca="1" si="36"/>
        <v>32</v>
      </c>
      <c r="E164" s="72" t="str">
        <f t="shared" ca="1" si="37"/>
        <v>U</v>
      </c>
      <c r="F164" s="72" t="str">
        <f t="shared" ca="1" si="38"/>
        <v>Q</v>
      </c>
      <c r="G164" s="72" t="str">
        <f t="shared" ca="1" si="39"/>
        <v>V</v>
      </c>
      <c r="H164" s="72">
        <f t="shared" ca="1" si="40"/>
        <v>10</v>
      </c>
      <c r="I164" s="72">
        <f t="shared" ca="1" si="41"/>
        <v>6255</v>
      </c>
      <c r="J164" s="72">
        <f t="shared" ca="1" si="42"/>
        <v>84718</v>
      </c>
      <c r="K164" s="72">
        <f t="shared" ca="1" si="43"/>
        <v>188.80604746885038</v>
      </c>
      <c r="L164" s="72">
        <f ca="1">VLOOKUP(F164,Coef!$C$2:$F$25,4)</f>
        <v>7</v>
      </c>
      <c r="M164" s="31">
        <f ca="1">VLOOKUP(E164,Coef!$C$4:$D$23,2)</f>
        <v>17</v>
      </c>
      <c r="N164" s="31">
        <f ca="1">MOD(VLOOKUP(G164,Coef!$C$2:$G$21,5)+MOD(D164+1,2)*15,20)</f>
        <v>15</v>
      </c>
      <c r="O164" s="31">
        <f ca="1">VLOOKUP(M164,Coef!$A$27:$B$46,2)</f>
        <v>5.34</v>
      </c>
      <c r="P164" s="31">
        <f ca="1">VLOOKUP(M164,Coef!$A$27:$C$46,3)+N164/10-0.1</f>
        <v>5.4</v>
      </c>
      <c r="Q164" s="31">
        <f ca="1">IF(P164+0.1&lt;O164,P164+2,P164)</f>
        <v>5.4</v>
      </c>
      <c r="R164" s="72">
        <f ca="1">L164*100000+I164</f>
        <v>706255</v>
      </c>
      <c r="S164" s="72">
        <f ca="1">Q164*1000000+J164</f>
        <v>5484718</v>
      </c>
      <c r="T164" s="72">
        <f ca="1">IF(M164&lt;11,S164-10000000,S164)</f>
        <v>5484718</v>
      </c>
      <c r="U164" s="72">
        <f ca="1">T164/(6366197.724*0.9996)</f>
        <v>0.86188224164337035</v>
      </c>
      <c r="V164" s="72">
        <f ca="1">(Coef!$J$9/(1+Coef!$J$8*(COS(U164))^2)^0.5)*Coef!$J$6</f>
        <v>6387917.4144926947</v>
      </c>
      <c r="W164" s="72">
        <f ca="1">6*D164-183</f>
        <v>9</v>
      </c>
      <c r="X164" s="72">
        <f ca="1">(R164-500000)/V164</f>
        <v>3.2288300962071852E-2</v>
      </c>
      <c r="Y164" s="72">
        <f ca="1">SIN(2*U164)</f>
        <v>0.98832316731415082</v>
      </c>
      <c r="Z164" s="72">
        <f ca="1">Y164*(COS(U164))^2</f>
        <v>0.41886504797354873</v>
      </c>
      <c r="AA164" s="72">
        <f ca="1">U164+(Y164/2)</f>
        <v>1.3560438253004459</v>
      </c>
      <c r="AB164" s="72">
        <f ca="1">(3*AA164+Z164)/4</f>
        <v>1.1217491309687215</v>
      </c>
      <c r="AC164" s="72">
        <f ca="1">(5*AB164+Z164*(COS(U164))^2)/3</f>
        <v>1.9287554880149298</v>
      </c>
      <c r="AD164" s="72">
        <f ca="1">Coef!$J$6*Coef!$J$9*(U164-(Coef!$J$10*AA164)+(Coef!$J$11*AB164)-(Coef!$J$12*AC164))</f>
        <v>5469946.1958605954</v>
      </c>
      <c r="AE164" s="72">
        <f ca="1">(T164-AD164)/V164</f>
        <v>2.3124600994200049E-3</v>
      </c>
      <c r="AF164" s="72">
        <f ca="1">((Coef!$J$8*X164^2)/2)*(COS(U164))^2</f>
        <v>1.4888913402059791E-6</v>
      </c>
      <c r="AG164" s="72">
        <f ca="1">X164*(1-(AF164/3))</f>
        <v>3.2288284937481287E-2</v>
      </c>
      <c r="AH164" s="72">
        <f ca="1">AE164*(1-AF164)+U164</f>
        <v>0.86419469829978857</v>
      </c>
      <c r="AI164" s="72">
        <f ca="1">(EXP(AG164)-EXP(-AG164))/2</f>
        <v>3.2293895498878955E-2</v>
      </c>
      <c r="AJ164" s="72">
        <f ca="1">ATAN(AI164/COS(AH164))</f>
        <v>4.96991335454708E-2</v>
      </c>
      <c r="AK164" s="72">
        <f ca="1">ATAN(COS(AJ164)*TAN(AH164))</f>
        <v>0.86358453924740275</v>
      </c>
      <c r="AL164" s="72">
        <f ca="1">U164+(1+Coef!$J$8*(COS(U164))^2-(3/2)*Coef!$J$8*SIN(U164)*COS(U164)*(AK164-U164))*(AK164-U164)</f>
        <v>0.86358938703021448</v>
      </c>
      <c r="AM164" s="33">
        <f t="shared" ca="1" si="33"/>
        <v>49.480027109121082</v>
      </c>
      <c r="AN164" s="33">
        <f t="shared" ca="1" si="34"/>
        <v>11.847550597612528</v>
      </c>
      <c r="AO164" s="48" t="str">
        <f ca="1">D164&amp;" "&amp;IF(AM164&gt;0,"N","S")&amp;" "&amp;R164&amp;" "&amp;LEFT(S164,7)</f>
        <v>32 N 706255 5484718</v>
      </c>
    </row>
    <row r="165" spans="1:41">
      <c r="A165" s="38" t="s">
        <v>1059</v>
      </c>
      <c r="B165" s="72" t="str">
        <f t="shared" si="35"/>
        <v>32UQV0632185738</v>
      </c>
      <c r="C165" s="72">
        <f t="array" aca="1" ref="C165" ca="1">MATCH(TRUE,ISERROR(VALUE(MID(B165,ROW(INDIRECT("1:"&amp;LEN(B165))),1))),0)</f>
        <v>3</v>
      </c>
      <c r="D165" s="72">
        <f t="shared" ca="1" si="36"/>
        <v>32</v>
      </c>
      <c r="E165" s="72" t="str">
        <f t="shared" ca="1" si="37"/>
        <v>U</v>
      </c>
      <c r="F165" s="72" t="str">
        <f t="shared" ca="1" si="38"/>
        <v>Q</v>
      </c>
      <c r="G165" s="72" t="str">
        <f t="shared" ca="1" si="39"/>
        <v>V</v>
      </c>
      <c r="H165" s="72">
        <f t="shared" ca="1" si="40"/>
        <v>10</v>
      </c>
      <c r="I165" s="72">
        <f t="shared" ca="1" si="41"/>
        <v>6321</v>
      </c>
      <c r="J165" s="72">
        <f t="shared" ca="1" si="42"/>
        <v>85738</v>
      </c>
      <c r="K165" s="72">
        <f t="shared" ca="1" si="43"/>
        <v>188.80604746885038</v>
      </c>
      <c r="L165" s="72">
        <f ca="1">VLOOKUP(F165,Coef!$C$2:$F$25,4)</f>
        <v>7</v>
      </c>
      <c r="M165" s="31">
        <f ca="1">VLOOKUP(E165,Coef!$C$4:$D$23,2)</f>
        <v>17</v>
      </c>
      <c r="N165" s="31">
        <f ca="1">MOD(VLOOKUP(G165,Coef!$C$2:$G$21,5)+MOD(D165+1,2)*15,20)</f>
        <v>15</v>
      </c>
      <c r="O165" s="31">
        <f ca="1">VLOOKUP(M165,Coef!$A$27:$B$46,2)</f>
        <v>5.34</v>
      </c>
      <c r="P165" s="31">
        <f ca="1">VLOOKUP(M165,Coef!$A$27:$C$46,3)+N165/10-0.1</f>
        <v>5.4</v>
      </c>
      <c r="Q165" s="31">
        <f ca="1">IF(P165+0.1&lt;O165,P165+2,P165)</f>
        <v>5.4</v>
      </c>
      <c r="R165" s="72">
        <f ca="1">L165*100000+I165</f>
        <v>706321</v>
      </c>
      <c r="S165" s="72">
        <f ca="1">Q165*1000000+J165</f>
        <v>5485738</v>
      </c>
      <c r="T165" s="72">
        <f ca="1">IF(M165&lt;11,S165-10000000,S165)</f>
        <v>5485738</v>
      </c>
      <c r="U165" s="72">
        <f ca="1">T165/(6366197.724*0.9996)</f>
        <v>0.86204252698283101</v>
      </c>
      <c r="V165" s="72">
        <f ca="1">(Coef!$J$9/(1+Coef!$J$8*(COS(U165))^2)^0.5)*Coef!$J$6</f>
        <v>6387920.8146612393</v>
      </c>
      <c r="W165" s="72">
        <f ca="1">6*D165-183</f>
        <v>9</v>
      </c>
      <c r="X165" s="72">
        <f ca="1">(R165-500000)/V165</f>
        <v>3.2298615775959882E-2</v>
      </c>
      <c r="Y165" s="72">
        <f ca="1">SIN(2*U165)</f>
        <v>0.98827427044143779</v>
      </c>
      <c r="Z165" s="72">
        <f ca="1">Y165*(COS(U165))^2</f>
        <v>0.41868777247504108</v>
      </c>
      <c r="AA165" s="72">
        <f ca="1">U165+(Y165/2)</f>
        <v>1.3561796622035498</v>
      </c>
      <c r="AB165" s="72">
        <f ca="1">(3*AA165+Z165)/4</f>
        <v>1.1218066897714225</v>
      </c>
      <c r="AC165" s="72">
        <f ca="1">(5*AB165+Z165*(COS(U165))^2)/3</f>
        <v>1.9288042673338224</v>
      </c>
      <c r="AD165" s="72">
        <f ca="1">Coef!$J$6*Coef!$J$9*(U165-(Coef!$J$10*AA165)+(Coef!$J$11*AB165)-(Coef!$J$12*AC165))</f>
        <v>5470967.169988852</v>
      </c>
      <c r="AE165" s="72">
        <f ca="1">(T165-AD165)/V165</f>
        <v>2.3123063731858933E-3</v>
      </c>
      <c r="AF165" s="72">
        <f ca="1">((Coef!$J$8*X165^2)/2)*(COS(U165))^2</f>
        <v>1.4892859123123739E-6</v>
      </c>
      <c r="AG165" s="72">
        <f ca="1">X165*(1-(AF165/3))</f>
        <v>3.2298599742002061E-2</v>
      </c>
      <c r="AH165" s="72">
        <f ca="1">AE165*(1-AF165)+U165</f>
        <v>0.86435482991233159</v>
      </c>
      <c r="AI165" s="72">
        <f ca="1">(EXP(AG165)-EXP(-AG165))/2</f>
        <v>3.2304215682348758E-2</v>
      </c>
      <c r="AJ165" s="72">
        <f ca="1">ATAN(AI165/COS(AH165))</f>
        <v>4.9724302712760474E-2</v>
      </c>
      <c r="AK165" s="72">
        <f ca="1">ATAN(COS(AJ165)*TAN(AH165))</f>
        <v>0.86374408337854469</v>
      </c>
      <c r="AL165" s="72">
        <f ca="1">U165+(1+Coef!$J$8*(COS(U165))^2-(3/2)*Coef!$J$8*SIN(U165)*COS(U165)*(AK165-U165))*(AK165-U165)</f>
        <v>0.86374892724098273</v>
      </c>
      <c r="AM165" s="33">
        <f t="shared" ca="1" si="33"/>
        <v>49.489168089860733</v>
      </c>
      <c r="AN165" s="33">
        <f t="shared" ca="1" si="34"/>
        <v>11.848992684672085</v>
      </c>
      <c r="AO165" s="48" t="str">
        <f ca="1">D165&amp;" "&amp;IF(AM165&gt;0,"N","S")&amp;" "&amp;R165&amp;" "&amp;LEFT(S165,7)</f>
        <v>32 N 706321 5485738</v>
      </c>
    </row>
    <row r="166" spans="1:41">
      <c r="A166" s="38" t="s">
        <v>1060</v>
      </c>
      <c r="B166" s="72" t="str">
        <f t="shared" si="35"/>
        <v>33UTQ8425279798</v>
      </c>
      <c r="C166" s="72">
        <f t="array" aca="1" ref="C166" ca="1">MATCH(TRUE,ISERROR(VALUE(MID(B166,ROW(INDIRECT("1:"&amp;LEN(B166))),1))),0)</f>
        <v>3</v>
      </c>
      <c r="D166" s="72">
        <f t="shared" ca="1" si="36"/>
        <v>33</v>
      </c>
      <c r="E166" s="72" t="str">
        <f t="shared" ca="1" si="37"/>
        <v>U</v>
      </c>
      <c r="F166" s="72" t="str">
        <f t="shared" ca="1" si="38"/>
        <v>T</v>
      </c>
      <c r="G166" s="72" t="str">
        <f t="shared" ca="1" si="39"/>
        <v>Q</v>
      </c>
      <c r="H166" s="72">
        <f t="shared" ca="1" si="40"/>
        <v>10</v>
      </c>
      <c r="I166" s="72">
        <f t="shared" ca="1" si="41"/>
        <v>84252</v>
      </c>
      <c r="J166" s="72">
        <f t="shared" ca="1" si="42"/>
        <v>79798</v>
      </c>
      <c r="K166" s="72">
        <f t="shared" ca="1" si="43"/>
        <v>194.80604746885038</v>
      </c>
      <c r="L166" s="72">
        <f ca="1">VLOOKUP(F166,Coef!$C$2:$F$25,4)</f>
        <v>2</v>
      </c>
      <c r="M166" s="31">
        <f ca="1">VLOOKUP(E166,Coef!$C$4:$D$23,2)</f>
        <v>17</v>
      </c>
      <c r="N166" s="31">
        <f ca="1">MOD(VLOOKUP(G166,Coef!$C$2:$G$21,5)+MOD(D166+1,2)*15,20)</f>
        <v>15</v>
      </c>
      <c r="O166" s="31">
        <f ca="1">VLOOKUP(M166,Coef!$A$27:$B$46,2)</f>
        <v>5.34</v>
      </c>
      <c r="P166" s="31">
        <f ca="1">VLOOKUP(M166,Coef!$A$27:$C$46,3)+N166/10-0.1</f>
        <v>5.4</v>
      </c>
      <c r="Q166" s="31">
        <f ca="1">IF(P166+0.1&lt;O166,P166+2,P166)</f>
        <v>5.4</v>
      </c>
      <c r="R166" s="72">
        <f ca="1">L166*100000+I166</f>
        <v>284252</v>
      </c>
      <c r="S166" s="72">
        <f ca="1">Q166*1000000+J166</f>
        <v>5479798</v>
      </c>
      <c r="T166" s="72">
        <f ca="1">IF(M166&lt;11,S166-10000000,S166)</f>
        <v>5479798</v>
      </c>
      <c r="U166" s="72">
        <f ca="1">T166/(6366197.724*0.9996)</f>
        <v>0.86110910059420687</v>
      </c>
      <c r="V166" s="72">
        <f ca="1">(Coef!$J$9/(1+Coef!$J$8*(COS(U166))^2)^0.5)*Coef!$J$6</f>
        <v>6387901.011401969</v>
      </c>
      <c r="W166" s="72">
        <f ca="1">6*D166-183</f>
        <v>15</v>
      </c>
      <c r="X166" s="72">
        <f ca="1">(R166-500000)/V166</f>
        <v>-3.3774474528472577E-2</v>
      </c>
      <c r="Y166" s="72">
        <f ca="1">SIN(2*U166)</f>
        <v>0.9885575962413391</v>
      </c>
      <c r="Z166" s="72">
        <f ca="1">Y166*(COS(U166))^2</f>
        <v>0.41971986185556903</v>
      </c>
      <c r="AA166" s="72">
        <f ca="1">U166+(Y166/2)</f>
        <v>1.3553878987148764</v>
      </c>
      <c r="AB166" s="72">
        <f ca="1">(3*AA166+Z166)/4</f>
        <v>1.1214708895000496</v>
      </c>
      <c r="AC166" s="72">
        <f ca="1">(5*AB166+Z166*(COS(U166))^2)/3</f>
        <v>1.9285194300854889</v>
      </c>
      <c r="AD166" s="72">
        <f ca="1">Coef!$J$6*Coef!$J$9*(U166-(Coef!$J$10*AA166)+(Coef!$J$11*AB166)-(Coef!$J$12*AC166))</f>
        <v>5465021.5200242354</v>
      </c>
      <c r="AE166" s="72">
        <f ca="1">(T166-AD166)/V166</f>
        <v>2.3131980206627539E-3</v>
      </c>
      <c r="AF166" s="72">
        <f ca="1">((Coef!$J$8*X166^2)/2)*(COS(U166))^2</f>
        <v>1.6320453312543447E-6</v>
      </c>
      <c r="AG166" s="72">
        <f ca="1">X166*(1-(AF166/3))</f>
        <v>-3.3774456154648087E-2</v>
      </c>
      <c r="AH166" s="72">
        <f ca="1">AE166*(1-AF166)+U166</f>
        <v>0.86342229483962563</v>
      </c>
      <c r="AI166" s="72">
        <f ca="1">(EXP(AG166)-EXP(-AG166))/2</f>
        <v>-3.3780877686095889E-2</v>
      </c>
      <c r="AJ166" s="72">
        <f ca="1">ATAN(AI166/COS(AH166))</f>
        <v>-5.1936621011656491E-2</v>
      </c>
      <c r="AK166" s="72">
        <f ca="1">ATAN(COS(AJ166)*TAN(AH166))</f>
        <v>0.862755766261184</v>
      </c>
      <c r="AL166" s="72">
        <f ca="1">U166+(1+Coef!$J$8*(COS(U166))^2-(3/2)*Coef!$J$8*SIN(U166)*COS(U166)*(AK166-U166))*(AK166-U166)</f>
        <v>0.86276046455135391</v>
      </c>
      <c r="AM166" s="33">
        <f t="shared" ca="1" si="33"/>
        <v>49.432533349538851</v>
      </c>
      <c r="AN166" s="33">
        <f t="shared" ca="1" si="34"/>
        <v>12.024250813861611</v>
      </c>
      <c r="AO166" s="48" t="str">
        <f ca="1">D166&amp;" "&amp;IF(AM166&gt;0,"N","S")&amp;" "&amp;R166&amp;" "&amp;LEFT(S166,7)</f>
        <v>33 N 284252 5479798</v>
      </c>
    </row>
    <row r="167" spans="1:41">
      <c r="A167" s="38" t="s">
        <v>1061</v>
      </c>
      <c r="B167" s="72" t="str">
        <f t="shared" si="35"/>
        <v>33UTQ8360879360</v>
      </c>
      <c r="C167" s="72">
        <f t="array" aca="1" ref="C167" ca="1">MATCH(TRUE,ISERROR(VALUE(MID(B167,ROW(INDIRECT("1:"&amp;LEN(B167))),1))),0)</f>
        <v>3</v>
      </c>
      <c r="D167" s="72">
        <f t="shared" ca="1" si="36"/>
        <v>33</v>
      </c>
      <c r="E167" s="72" t="str">
        <f t="shared" ca="1" si="37"/>
        <v>U</v>
      </c>
      <c r="F167" s="72" t="str">
        <f t="shared" ca="1" si="38"/>
        <v>T</v>
      </c>
      <c r="G167" s="72" t="str">
        <f t="shared" ca="1" si="39"/>
        <v>Q</v>
      </c>
      <c r="H167" s="72">
        <f t="shared" ca="1" si="40"/>
        <v>10</v>
      </c>
      <c r="I167" s="72">
        <f t="shared" ca="1" si="41"/>
        <v>83608</v>
      </c>
      <c r="J167" s="72">
        <f t="shared" ca="1" si="42"/>
        <v>79360</v>
      </c>
      <c r="K167" s="72">
        <f t="shared" ca="1" si="43"/>
        <v>194.80604746885038</v>
      </c>
      <c r="L167" s="72">
        <f ca="1">VLOOKUP(F167,Coef!$C$2:$F$25,4)</f>
        <v>2</v>
      </c>
      <c r="M167" s="31">
        <f ca="1">VLOOKUP(E167,Coef!$C$4:$D$23,2)</f>
        <v>17</v>
      </c>
      <c r="N167" s="31">
        <f ca="1">MOD(VLOOKUP(G167,Coef!$C$2:$G$21,5)+MOD(D167+1,2)*15,20)</f>
        <v>15</v>
      </c>
      <c r="O167" s="31">
        <f ca="1">VLOOKUP(M167,Coef!$A$27:$B$46,2)</f>
        <v>5.34</v>
      </c>
      <c r="P167" s="31">
        <f ca="1">VLOOKUP(M167,Coef!$A$27:$C$46,3)+N167/10-0.1</f>
        <v>5.4</v>
      </c>
      <c r="Q167" s="31">
        <f ca="1">IF(P167+0.1&lt;O167,P167+2,P167)</f>
        <v>5.4</v>
      </c>
      <c r="R167" s="72">
        <f ca="1">L167*100000+I167</f>
        <v>283608</v>
      </c>
      <c r="S167" s="72">
        <f ca="1">Q167*1000000+J167</f>
        <v>5479360</v>
      </c>
      <c r="T167" s="72">
        <f ca="1">IF(M167&lt;11,S167-10000000,S167)</f>
        <v>5479360</v>
      </c>
      <c r="U167" s="72">
        <f ca="1">T167/(6366197.724*0.9996)</f>
        <v>0.86104027218373258</v>
      </c>
      <c r="V167" s="72">
        <f ca="1">(Coef!$J$9/(1+Coef!$J$8*(COS(U167))^2)^0.5)*Coef!$J$6</f>
        <v>6387899.5509447353</v>
      </c>
      <c r="W167" s="72">
        <f ca="1">6*D167-183</f>
        <v>15</v>
      </c>
      <c r="X167" s="72">
        <f ca="1">(R167-500000)/V167</f>
        <v>-3.3875297861876492E-2</v>
      </c>
      <c r="Y167" s="72">
        <f ca="1">SIN(2*U167)</f>
        <v>0.98857835156523555</v>
      </c>
      <c r="Z167" s="72">
        <f ca="1">Y167*(COS(U167))^2</f>
        <v>0.41979593852622038</v>
      </c>
      <c r="AA167" s="72">
        <f ca="1">U167+(Y167/2)</f>
        <v>1.3553294479663505</v>
      </c>
      <c r="AB167" s="72">
        <f ca="1">(3*AA167+Z167)/4</f>
        <v>1.1214460706063178</v>
      </c>
      <c r="AC167" s="72">
        <f ca="1">(5*AB167+Z167*(COS(U167))^2)/3</f>
        <v>1.9284983532814133</v>
      </c>
      <c r="AD167" s="72">
        <f ca="1">Coef!$J$6*Coef!$J$9*(U167-(Coef!$J$10*AA167)+(Coef!$J$11*AB167)-(Coef!$J$12*AC167))</f>
        <v>5464583.1055998383</v>
      </c>
      <c r="AE167" s="72">
        <f ca="1">(T167-AD167)/V167</f>
        <v>2.313263425999908E-3</v>
      </c>
      <c r="AF167" s="72">
        <f ca="1">((Coef!$J$8*X167^2)/2)*(COS(U167))^2</f>
        <v>1.6420669268312186E-6</v>
      </c>
      <c r="AG167" s="72">
        <f ca="1">X167*(1-(AF167/3))</f>
        <v>-3.3875279320041071E-2</v>
      </c>
      <c r="AH167" s="72">
        <f ca="1">AE167*(1-AF167)+U167</f>
        <v>0.86335353181119912</v>
      </c>
      <c r="AI167" s="72">
        <f ca="1">(EXP(AG167)-EXP(-AG167))/2</f>
        <v>-3.3881758534015483E-2</v>
      </c>
      <c r="AJ167" s="72">
        <f ca="1">ATAN(AI167/COS(AH167))</f>
        <v>-5.2087259358700434E-2</v>
      </c>
      <c r="AK167" s="72">
        <f ca="1">ATAN(COS(AJ167)*TAN(AH167))</f>
        <v>0.86268311459549663</v>
      </c>
      <c r="AL167" s="72">
        <f ca="1">U167+(1+Coef!$J$8*(COS(U167))^2-(3/2)*Coef!$J$8*SIN(U167)*COS(U167)*(AK167-U167))*(AK167-U167)</f>
        <v>0.86268780276155299</v>
      </c>
      <c r="AM167" s="33">
        <f t="shared" ca="1" si="33"/>
        <v>49.428370135651392</v>
      </c>
      <c r="AN167" s="33">
        <f t="shared" ca="1" si="34"/>
        <v>12.015619872343166</v>
      </c>
      <c r="AO167" s="48" t="str">
        <f ca="1">D167&amp;" "&amp;IF(AM167&gt;0,"N","S")&amp;" "&amp;R167&amp;" "&amp;LEFT(S167,7)</f>
        <v>33 N 283608 5479360</v>
      </c>
    </row>
    <row r="168" spans="1:41">
      <c r="A168" s="38" t="s">
        <v>1062</v>
      </c>
      <c r="B168" s="72" t="str">
        <f t="shared" si="35"/>
        <v>33UTQ8250978494</v>
      </c>
      <c r="C168" s="72">
        <f t="array" aca="1" ref="C168" ca="1">MATCH(TRUE,ISERROR(VALUE(MID(B168,ROW(INDIRECT("1:"&amp;LEN(B168))),1))),0)</f>
        <v>3</v>
      </c>
      <c r="D168" s="72">
        <f t="shared" ca="1" si="36"/>
        <v>33</v>
      </c>
      <c r="E168" s="72" t="str">
        <f t="shared" ca="1" si="37"/>
        <v>U</v>
      </c>
      <c r="F168" s="72" t="str">
        <f t="shared" ca="1" si="38"/>
        <v>T</v>
      </c>
      <c r="G168" s="72" t="str">
        <f t="shared" ca="1" si="39"/>
        <v>Q</v>
      </c>
      <c r="H168" s="72">
        <f t="shared" ca="1" si="40"/>
        <v>10</v>
      </c>
      <c r="I168" s="72">
        <f t="shared" ca="1" si="41"/>
        <v>82509</v>
      </c>
      <c r="J168" s="72">
        <f t="shared" ca="1" si="42"/>
        <v>78494</v>
      </c>
      <c r="K168" s="72">
        <f t="shared" ca="1" si="43"/>
        <v>194.80604746885038</v>
      </c>
      <c r="L168" s="72">
        <f ca="1">VLOOKUP(F168,Coef!$C$2:$F$25,4)</f>
        <v>2</v>
      </c>
      <c r="M168" s="31">
        <f ca="1">VLOOKUP(E168,Coef!$C$4:$D$23,2)</f>
        <v>17</v>
      </c>
      <c r="N168" s="31">
        <f ca="1">MOD(VLOOKUP(G168,Coef!$C$2:$G$21,5)+MOD(D168+1,2)*15,20)</f>
        <v>15</v>
      </c>
      <c r="O168" s="31">
        <f ca="1">VLOOKUP(M168,Coef!$A$27:$B$46,2)</f>
        <v>5.34</v>
      </c>
      <c r="P168" s="31">
        <f ca="1">VLOOKUP(M168,Coef!$A$27:$C$46,3)+N168/10-0.1</f>
        <v>5.4</v>
      </c>
      <c r="Q168" s="31">
        <f ca="1">IF(P168+0.1&lt;O168,P168+2,P168)</f>
        <v>5.4</v>
      </c>
      <c r="R168" s="72">
        <f ca="1">L168*100000+I168</f>
        <v>282509</v>
      </c>
      <c r="S168" s="72">
        <f ca="1">Q168*1000000+J168</f>
        <v>5478494</v>
      </c>
      <c r="T168" s="72">
        <f ca="1">IF(M168&lt;11,S168-10000000,S168)</f>
        <v>5478494</v>
      </c>
      <c r="U168" s="72">
        <f ca="1">T168/(6366197.724*0.9996)</f>
        <v>0.86090418678768066</v>
      </c>
      <c r="V168" s="72">
        <f ca="1">(Coef!$J$9/(1+Coef!$J$8*(COS(U168))^2)^0.5)*Coef!$J$6</f>
        <v>6387896.6632868098</v>
      </c>
      <c r="W168" s="72">
        <f ca="1">6*D168-183</f>
        <v>15</v>
      </c>
      <c r="X168" s="72">
        <f ca="1">(R168-500000)/V168</f>
        <v>-3.4047357285847644E-2</v>
      </c>
      <c r="Y168" s="72">
        <f ca="1">SIN(2*U168)</f>
        <v>0.98861933321225959</v>
      </c>
      <c r="Z168" s="72">
        <f ca="1">Y168*(COS(U168))^2</f>
        <v>0.41994634400341069</v>
      </c>
      <c r="AA168" s="72">
        <f ca="1">U168+(Y168/2)</f>
        <v>1.3552138533938105</v>
      </c>
      <c r="AB168" s="72">
        <f ca="1">(3*AA168+Z168)/4</f>
        <v>1.1213969760462106</v>
      </c>
      <c r="AC168" s="72">
        <f ca="1">(5*AB168+Z168*(COS(U168))^2)/3</f>
        <v>1.928456651049218</v>
      </c>
      <c r="AD168" s="72">
        <f ca="1">Coef!$J$6*Coef!$J$9*(U168-(Coef!$J$10*AA168)+(Coef!$J$11*AB168)-(Coef!$J$12*AC168))</f>
        <v>5463716.2870978266</v>
      </c>
      <c r="AE168" s="72">
        <f ca="1">(T168-AD168)/V168</f>
        <v>2.3133926049720595E-3</v>
      </c>
      <c r="AF168" s="72">
        <f ca="1">((Coef!$J$8*X168^2)/2)*(COS(U168))^2</f>
        <v>1.6593155911304228E-6</v>
      </c>
      <c r="AG168" s="72">
        <f ca="1">X168*(1-(AF168/3))</f>
        <v>-3.4047338454077383E-2</v>
      </c>
      <c r="AH168" s="72">
        <f ca="1">AE168*(1-AF168)+U168</f>
        <v>0.86321757555400425</v>
      </c>
      <c r="AI168" s="72">
        <f ca="1">(EXP(AG168)-EXP(-AG168))/2</f>
        <v>-3.4053916901766179E-2</v>
      </c>
      <c r="AJ168" s="72">
        <f ca="1">ATAN(AI168/COS(AH168))</f>
        <v>-5.2343133884467492E-2</v>
      </c>
      <c r="AK168" s="72">
        <f ca="1">ATAN(COS(AJ168)*TAN(AH168))</f>
        <v>0.86254052291315453</v>
      </c>
      <c r="AL168" s="72">
        <f ca="1">U168+(1+Coef!$J$8*(COS(U168))^2-(3/2)*Coef!$J$8*SIN(U168)*COS(U168)*(AK168-U168))*(AK168-U168)</f>
        <v>0.86254519404856955</v>
      </c>
      <c r="AM168" s="33">
        <f t="shared" ca="1" si="33"/>
        <v>49.420199258275652</v>
      </c>
      <c r="AN168" s="33">
        <f t="shared" ca="1" si="34"/>
        <v>12.000959341931802</v>
      </c>
      <c r="AO168" s="48" t="str">
        <f ca="1">D168&amp;" "&amp;IF(AM168&gt;0,"N","S")&amp;" "&amp;R168&amp;" "&amp;LEFT(S168,7)</f>
        <v>33 N 282509 5478494</v>
      </c>
    </row>
    <row r="169" spans="1:41">
      <c r="A169" s="38" t="s">
        <v>1063</v>
      </c>
      <c r="B169" s="72" t="str">
        <f t="shared" si="35"/>
        <v>32UQV1726577454</v>
      </c>
      <c r="C169" s="72">
        <f t="array" aca="1" ref="C169" ca="1">MATCH(TRUE,ISERROR(VALUE(MID(B169,ROW(INDIRECT("1:"&amp;LEN(B169))),1))),0)</f>
        <v>3</v>
      </c>
      <c r="D169" s="72">
        <f t="shared" ca="1" si="36"/>
        <v>32</v>
      </c>
      <c r="E169" s="72" t="str">
        <f t="shared" ca="1" si="37"/>
        <v>U</v>
      </c>
      <c r="F169" s="72" t="str">
        <f t="shared" ca="1" si="38"/>
        <v>Q</v>
      </c>
      <c r="G169" s="72" t="str">
        <f t="shared" ca="1" si="39"/>
        <v>V</v>
      </c>
      <c r="H169" s="72">
        <f t="shared" ca="1" si="40"/>
        <v>10</v>
      </c>
      <c r="I169" s="72">
        <f t="shared" ca="1" si="41"/>
        <v>17265</v>
      </c>
      <c r="J169" s="72">
        <f t="shared" ca="1" si="42"/>
        <v>77454</v>
      </c>
      <c r="K169" s="72">
        <f t="shared" ca="1" si="43"/>
        <v>188.80604746885038</v>
      </c>
      <c r="L169" s="72">
        <f ca="1">VLOOKUP(F169,Coef!$C$2:$F$25,4)</f>
        <v>7</v>
      </c>
      <c r="M169" s="31">
        <f ca="1">VLOOKUP(E169,Coef!$C$4:$D$23,2)</f>
        <v>17</v>
      </c>
      <c r="N169" s="31">
        <f ca="1">MOD(VLOOKUP(G169,Coef!$C$2:$G$21,5)+MOD(D169+1,2)*15,20)</f>
        <v>15</v>
      </c>
      <c r="O169" s="31">
        <f ca="1">VLOOKUP(M169,Coef!$A$27:$B$46,2)</f>
        <v>5.34</v>
      </c>
      <c r="P169" s="31">
        <f ca="1">VLOOKUP(M169,Coef!$A$27:$C$46,3)+N169/10-0.1</f>
        <v>5.4</v>
      </c>
      <c r="Q169" s="31">
        <f ca="1">IF(P169+0.1&lt;O169,P169+2,P169)</f>
        <v>5.4</v>
      </c>
      <c r="R169" s="72">
        <f ca="1">L169*100000+I169</f>
        <v>717265</v>
      </c>
      <c r="S169" s="72">
        <f ca="1">Q169*1000000+J169</f>
        <v>5477454</v>
      </c>
      <c r="T169" s="72">
        <f ca="1">IF(M169&lt;11,S169-10000000,S169)</f>
        <v>5477454</v>
      </c>
      <c r="U169" s="72">
        <f ca="1">T169/(6366197.724*0.9996)</f>
        <v>0.86074075859842658</v>
      </c>
      <c r="V169" s="72">
        <f ca="1">(Coef!$J$9/(1+Coef!$J$8*(COS(U169))^2)^0.5)*Coef!$J$6</f>
        <v>6387893.1952768536</v>
      </c>
      <c r="W169" s="72">
        <f ca="1">6*D169-183</f>
        <v>9</v>
      </c>
      <c r="X169" s="72">
        <f ca="1">(R169-500000)/V169</f>
        <v>3.4011996343433486E-2</v>
      </c>
      <c r="Y169" s="72">
        <f ca="1">SIN(2*U169)</f>
        <v>0.98866845226297295</v>
      </c>
      <c r="Z169" s="72">
        <f ca="1">Y169*(COS(U169))^2</f>
        <v>0.42012695024336982</v>
      </c>
      <c r="AA169" s="72">
        <f ca="1">U169+(Y169/2)</f>
        <v>1.3550749847299131</v>
      </c>
      <c r="AB169" s="72">
        <f ca="1">(3*AA169+Z169)/4</f>
        <v>1.1213379761082773</v>
      </c>
      <c r="AC169" s="72">
        <f ca="1">(5*AB169+Z169*(COS(U169))^2)/3</f>
        <v>1.9284065174536267</v>
      </c>
      <c r="AD169" s="72">
        <f ca="1">Coef!$J$6*Coef!$J$9*(U169-(Coef!$J$10*AA169)+(Coef!$J$11*AB169)-(Coef!$J$12*AC169))</f>
        <v>5462675.3056928832</v>
      </c>
      <c r="AE169" s="72">
        <f ca="1">(T169-AD169)/V169</f>
        <v>2.3135474960733556E-3</v>
      </c>
      <c r="AF169" s="72">
        <f ca="1">((Coef!$J$8*X169^2)/2)*(COS(U169))^2</f>
        <v>1.6565005508620077E-6</v>
      </c>
      <c r="AG169" s="72">
        <f ca="1">X169*(1-(AF169/3))</f>
        <v>3.4011977563136592E-2</v>
      </c>
      <c r="AH169" s="72">
        <f ca="1">AE169*(1-AF169)+U169</f>
        <v>0.86305430226210722</v>
      </c>
      <c r="AI169" s="72">
        <f ca="1">(EXP(AG169)-EXP(-AG169))/2</f>
        <v>3.401853553458023E-2</v>
      </c>
      <c r="AJ169" s="72">
        <f ca="1">ATAN(AI169/COS(AH169))</f>
        <v>5.2278888861938724E-2</v>
      </c>
      <c r="AK169" s="72">
        <f ca="1">ATAN(COS(AJ169)*TAN(AH169))</f>
        <v>0.86237887711775363</v>
      </c>
      <c r="AL169" s="72">
        <f ca="1">U169+(1+Coef!$J$8*(COS(U169))^2-(3/2)*Coef!$J$8*SIN(U169)*COS(U169)*(AK169-U169))*(AK169-U169)</f>
        <v>0.86238355510976161</v>
      </c>
      <c r="AM169" s="33">
        <f t="shared" ca="1" si="33"/>
        <v>49.410938029276977</v>
      </c>
      <c r="AN169" s="33">
        <f t="shared" ca="1" si="34"/>
        <v>11.995359689422576</v>
      </c>
      <c r="AO169" s="48" t="str">
        <f ca="1">D169&amp;" "&amp;IF(AM169&gt;0,"N","S")&amp;" "&amp;R169&amp;" "&amp;LEFT(S169,7)</f>
        <v>32 N 717265 5477454</v>
      </c>
    </row>
    <row r="170" spans="1:41">
      <c r="A170" s="38" t="s">
        <v>1064</v>
      </c>
      <c r="B170" s="72" t="str">
        <f t="shared" si="35"/>
        <v>32UQV1619576014</v>
      </c>
      <c r="C170" s="72">
        <f t="array" aca="1" ref="C170" ca="1">MATCH(TRUE,ISERROR(VALUE(MID(B170,ROW(INDIRECT("1:"&amp;LEN(B170))),1))),0)</f>
        <v>3</v>
      </c>
      <c r="D170" s="72">
        <f t="shared" ca="1" si="36"/>
        <v>32</v>
      </c>
      <c r="E170" s="72" t="str">
        <f t="shared" ca="1" si="37"/>
        <v>U</v>
      </c>
      <c r="F170" s="72" t="str">
        <f t="shared" ca="1" si="38"/>
        <v>Q</v>
      </c>
      <c r="G170" s="72" t="str">
        <f t="shared" ca="1" si="39"/>
        <v>V</v>
      </c>
      <c r="H170" s="72">
        <f t="shared" ca="1" si="40"/>
        <v>10</v>
      </c>
      <c r="I170" s="72">
        <f t="shared" ca="1" si="41"/>
        <v>16195</v>
      </c>
      <c r="J170" s="72">
        <f t="shared" ca="1" si="42"/>
        <v>76014</v>
      </c>
      <c r="K170" s="72">
        <f t="shared" ca="1" si="43"/>
        <v>188.80604746885038</v>
      </c>
      <c r="L170" s="72">
        <f ca="1">VLOOKUP(F170,Coef!$C$2:$F$25,4)</f>
        <v>7</v>
      </c>
      <c r="M170" s="31">
        <f ca="1">VLOOKUP(E170,Coef!$C$4:$D$23,2)</f>
        <v>17</v>
      </c>
      <c r="N170" s="31">
        <f ca="1">MOD(VLOOKUP(G170,Coef!$C$2:$G$21,5)+MOD(D170+1,2)*15,20)</f>
        <v>15</v>
      </c>
      <c r="O170" s="31">
        <f ca="1">VLOOKUP(M170,Coef!$A$27:$B$46,2)</f>
        <v>5.34</v>
      </c>
      <c r="P170" s="31">
        <f ca="1">VLOOKUP(M170,Coef!$A$27:$C$46,3)+N170/10-0.1</f>
        <v>5.4</v>
      </c>
      <c r="Q170" s="31">
        <f ca="1">IF(P170+0.1&lt;O170,P170+2,P170)</f>
        <v>5.4</v>
      </c>
      <c r="R170" s="72">
        <f ca="1">L170*100000+I170</f>
        <v>716195</v>
      </c>
      <c r="S170" s="72">
        <f ca="1">Q170*1000000+J170</f>
        <v>5476014</v>
      </c>
      <c r="T170" s="72">
        <f ca="1">IF(M170&lt;11,S170-10000000,S170)</f>
        <v>5476014</v>
      </c>
      <c r="U170" s="72">
        <f ca="1">T170/(6366197.724*0.9996)</f>
        <v>0.86051447341330567</v>
      </c>
      <c r="V170" s="72">
        <f ca="1">(Coef!$J$9/(1+Coef!$J$8*(COS(U170))^2)^0.5)*Coef!$J$6</f>
        <v>6387888.3931421721</v>
      </c>
      <c r="W170" s="72">
        <f ca="1">6*D170-183</f>
        <v>9</v>
      </c>
      <c r="X170" s="72">
        <f ca="1">(R170-500000)/V170</f>
        <v>3.3844517420200997E-2</v>
      </c>
      <c r="Y170" s="72">
        <f ca="1">SIN(2*U170)</f>
        <v>0.98873628888101106</v>
      </c>
      <c r="Z170" s="72">
        <f ca="1">Y170*(COS(U170))^2</f>
        <v>0.42037698557258596</v>
      </c>
      <c r="AA170" s="72">
        <f ca="1">U170+(Y170/2)</f>
        <v>1.3548826178538111</v>
      </c>
      <c r="AB170" s="72">
        <f ca="1">(3*AA170+Z170)/4</f>
        <v>1.121256209783505</v>
      </c>
      <c r="AC170" s="72">
        <f ca="1">(5*AB170+Z170*(COS(U170))^2)/3</f>
        <v>1.9283370072327759</v>
      </c>
      <c r="AD170" s="72">
        <f ca="1">Coef!$J$6*Coef!$J$9*(U170-(Coef!$J$10*AA170)+(Coef!$J$11*AB170)-(Coef!$J$12*AC170))</f>
        <v>5461233.9496235931</v>
      </c>
      <c r="AE170" s="72">
        <f ca="1">(T170-AD170)/V170</f>
        <v>2.3137615228647776E-3</v>
      </c>
      <c r="AF170" s="72">
        <f ca="1">((Coef!$J$8*X170^2)/2)*(COS(U170))^2</f>
        <v>1.6410906896783534E-6</v>
      </c>
      <c r="AG170" s="72">
        <f ca="1">X170*(1-(AF170/3))</f>
        <v>3.3844498906226851E-2</v>
      </c>
      <c r="AH170" s="72">
        <f ca="1">AE170*(1-AF170)+U170</f>
        <v>0.86282823113907792</v>
      </c>
      <c r="AI170" s="72">
        <f ca="1">(EXP(AG170)-EXP(-AG170))/2</f>
        <v>3.3850960473763736E-2</v>
      </c>
      <c r="AJ170" s="72">
        <f ca="1">ATAN(AI170/COS(AH170))</f>
        <v>5.2008113357657808E-2</v>
      </c>
      <c r="AK170" s="72">
        <f ca="1">ATAN(COS(AJ170)*TAN(AH170))</f>
        <v>0.86215974135152629</v>
      </c>
      <c r="AL170" s="72">
        <f ca="1">U170+(1+Coef!$J$8*(COS(U170))^2-(3/2)*Coef!$J$8*SIN(U170)*COS(U170)*(AK170-U170))*(AK170-U170)</f>
        <v>0.86216444218125932</v>
      </c>
      <c r="AM170" s="33">
        <f t="shared" ca="1" si="33"/>
        <v>49.398383783237044</v>
      </c>
      <c r="AN170" s="33">
        <f t="shared" ca="1" si="34"/>
        <v>11.979845395831752</v>
      </c>
      <c r="AO170" s="48" t="str">
        <f ca="1">D170&amp;" "&amp;IF(AM170&gt;0,"N","S")&amp;" "&amp;R170&amp;" "&amp;LEFT(S170,7)</f>
        <v>32 N 716195 5476014</v>
      </c>
    </row>
    <row r="171" spans="1:41">
      <c r="A171" s="38" t="s">
        <v>1065</v>
      </c>
      <c r="B171" s="72" t="str">
        <f t="shared" si="35"/>
        <v>32UQV1668075557</v>
      </c>
      <c r="C171" s="72">
        <f t="array" aca="1" ref="C171" ca="1">MATCH(TRUE,ISERROR(VALUE(MID(B171,ROW(INDIRECT("1:"&amp;LEN(B171))),1))),0)</f>
        <v>3</v>
      </c>
      <c r="D171" s="72">
        <f t="shared" ca="1" si="36"/>
        <v>32</v>
      </c>
      <c r="E171" s="72" t="str">
        <f t="shared" ca="1" si="37"/>
        <v>U</v>
      </c>
      <c r="F171" s="72" t="str">
        <f t="shared" ca="1" si="38"/>
        <v>Q</v>
      </c>
      <c r="G171" s="72" t="str">
        <f t="shared" ca="1" si="39"/>
        <v>V</v>
      </c>
      <c r="H171" s="72">
        <f t="shared" ca="1" si="40"/>
        <v>10</v>
      </c>
      <c r="I171" s="72">
        <f t="shared" ca="1" si="41"/>
        <v>16680</v>
      </c>
      <c r="J171" s="72">
        <f t="shared" ca="1" si="42"/>
        <v>75557</v>
      </c>
      <c r="K171" s="72">
        <f t="shared" ca="1" si="43"/>
        <v>188.80604746885038</v>
      </c>
      <c r="L171" s="72">
        <f ca="1">VLOOKUP(F171,Coef!$C$2:$F$25,4)</f>
        <v>7</v>
      </c>
      <c r="M171" s="31">
        <f ca="1">VLOOKUP(E171,Coef!$C$4:$D$23,2)</f>
        <v>17</v>
      </c>
      <c r="N171" s="31">
        <f ca="1">MOD(VLOOKUP(G171,Coef!$C$2:$G$21,5)+MOD(D171+1,2)*15,20)</f>
        <v>15</v>
      </c>
      <c r="O171" s="31">
        <f ca="1">VLOOKUP(M171,Coef!$A$27:$B$46,2)</f>
        <v>5.34</v>
      </c>
      <c r="P171" s="31">
        <f ca="1">VLOOKUP(M171,Coef!$A$27:$C$46,3)+N171/10-0.1</f>
        <v>5.4</v>
      </c>
      <c r="Q171" s="31">
        <f ca="1">IF(P171+0.1&lt;O171,P171+2,P171)</f>
        <v>5.4</v>
      </c>
      <c r="R171" s="72">
        <f ca="1">L171*100000+I171</f>
        <v>716680</v>
      </c>
      <c r="S171" s="72">
        <f ca="1">Q171*1000000+J171</f>
        <v>5475557</v>
      </c>
      <c r="T171" s="72">
        <f ca="1">IF(M171&lt;11,S171-10000000,S171)</f>
        <v>5475557</v>
      </c>
      <c r="U171" s="72">
        <f ca="1">T171/(6366197.724*0.9996)</f>
        <v>0.86044265929552766</v>
      </c>
      <c r="V171" s="72">
        <f ca="1">(Coef!$J$9/(1+Coef!$J$8*(COS(U171))^2)^0.5)*Coef!$J$6</f>
        <v>6387886.86906482</v>
      </c>
      <c r="W171" s="72">
        <f ca="1">6*D171-183</f>
        <v>9</v>
      </c>
      <c r="X171" s="72">
        <f ca="1">(R171-500000)/V171</f>
        <v>3.3920450446506066E-2</v>
      </c>
      <c r="Y171" s="72">
        <f ca="1">SIN(2*U171)</f>
        <v>0.98875777525293052</v>
      </c>
      <c r="Z171" s="72">
        <f ca="1">Y171*(COS(U171))^2</f>
        <v>0.42045632857649523</v>
      </c>
      <c r="AA171" s="72">
        <f ca="1">U171+(Y171/2)</f>
        <v>1.3548215469219929</v>
      </c>
      <c r="AB171" s="72">
        <f ca="1">(3*AA171+Z171)/4</f>
        <v>1.1212302423356184</v>
      </c>
      <c r="AC171" s="72">
        <f ca="1">(5*AB171+Z171*(COS(U171))^2)/3</f>
        <v>1.9283149244404807</v>
      </c>
      <c r="AD171" s="72">
        <f ca="1">Coef!$J$6*Coef!$J$9*(U171-(Coef!$J$10*AA171)+(Coef!$J$11*AB171)-(Coef!$J$12*AC171))</f>
        <v>5460776.5199394608</v>
      </c>
      <c r="AE171" s="72">
        <f ca="1">(T171-AD171)/V171</f>
        <v>2.3138293403594757E-3</v>
      </c>
      <c r="AF171" s="72">
        <f ca="1">((Coef!$J$8*X171^2)/2)*(COS(U171))^2</f>
        <v>1.648738106868859E-6</v>
      </c>
      <c r="AG171" s="72">
        <f ca="1">X171*(1-(AF171/3))</f>
        <v>3.3920431804526315E-2</v>
      </c>
      <c r="AH171" s="72">
        <f ca="1">AE171*(1-AF171)+U171</f>
        <v>0.86275648482098855</v>
      </c>
      <c r="AI171" s="72">
        <f ca="1">(EXP(AG171)-EXP(-AG171))/2</f>
        <v>3.3926936962549725E-2</v>
      </c>
      <c r="AJ171" s="72">
        <f ca="1">ATAN(AI171/COS(AH171))</f>
        <v>5.2120270974002701E-2</v>
      </c>
      <c r="AK171" s="72">
        <f ca="1">ATAN(COS(AJ171)*TAN(AH171))</f>
        <v>0.86208509209685402</v>
      </c>
      <c r="AL171" s="72">
        <f ca="1">U171+(1+Coef!$J$8*(COS(U171))^2-(3/2)*Coef!$J$8*SIN(U171)*COS(U171)*(AK171-U171))*(AK171-U171)</f>
        <v>0.86208978563504168</v>
      </c>
      <c r="AM171" s="33">
        <f t="shared" ca="1" si="33"/>
        <v>49.394106278225749</v>
      </c>
      <c r="AN171" s="33">
        <f t="shared" ca="1" si="34"/>
        <v>11.986271553888564</v>
      </c>
      <c r="AO171" s="48" t="str">
        <f ca="1">D171&amp;" "&amp;IF(AM171&gt;0,"N","S")&amp;" "&amp;R171&amp;" "&amp;LEFT(S171,7)</f>
        <v>32 N 716680 5475557</v>
      </c>
    </row>
    <row r="172" spans="1:41">
      <c r="A172" s="38" t="s">
        <v>1066</v>
      </c>
      <c r="B172" s="72" t="str">
        <f t="shared" si="35"/>
        <v>32UQV1668274268</v>
      </c>
      <c r="C172" s="72">
        <f t="array" aca="1" ref="C172" ca="1">MATCH(TRUE,ISERROR(VALUE(MID(B172,ROW(INDIRECT("1:"&amp;LEN(B172))),1))),0)</f>
        <v>3</v>
      </c>
      <c r="D172" s="72">
        <f t="shared" ca="1" si="36"/>
        <v>32</v>
      </c>
      <c r="E172" s="72" t="str">
        <f t="shared" ca="1" si="37"/>
        <v>U</v>
      </c>
      <c r="F172" s="72" t="str">
        <f t="shared" ca="1" si="38"/>
        <v>Q</v>
      </c>
      <c r="G172" s="72" t="str">
        <f t="shared" ca="1" si="39"/>
        <v>V</v>
      </c>
      <c r="H172" s="72">
        <f t="shared" ca="1" si="40"/>
        <v>10</v>
      </c>
      <c r="I172" s="72">
        <f t="shared" ca="1" si="41"/>
        <v>16682</v>
      </c>
      <c r="J172" s="72">
        <f t="shared" ca="1" si="42"/>
        <v>74268</v>
      </c>
      <c r="K172" s="72">
        <f t="shared" ca="1" si="43"/>
        <v>188.80604746885038</v>
      </c>
      <c r="L172" s="72">
        <f ca="1">VLOOKUP(F172,Coef!$C$2:$F$25,4)</f>
        <v>7</v>
      </c>
      <c r="M172" s="31">
        <f ca="1">VLOOKUP(E172,Coef!$C$4:$D$23,2)</f>
        <v>17</v>
      </c>
      <c r="N172" s="31">
        <f ca="1">MOD(VLOOKUP(G172,Coef!$C$2:$G$21,5)+MOD(D172+1,2)*15,20)</f>
        <v>15</v>
      </c>
      <c r="O172" s="31">
        <f ca="1">VLOOKUP(M172,Coef!$A$27:$B$46,2)</f>
        <v>5.34</v>
      </c>
      <c r="P172" s="31">
        <f ca="1">VLOOKUP(M172,Coef!$A$27:$C$46,3)+N172/10-0.1</f>
        <v>5.4</v>
      </c>
      <c r="Q172" s="31">
        <f ca="1">IF(P172+0.1&lt;O172,P172+2,P172)</f>
        <v>5.4</v>
      </c>
      <c r="R172" s="72">
        <f ca="1">L172*100000+I172</f>
        <v>716682</v>
      </c>
      <c r="S172" s="72">
        <f ca="1">Q172*1000000+J172</f>
        <v>5474268</v>
      </c>
      <c r="T172" s="72">
        <f ca="1">IF(M172&lt;11,S172-10000000,S172)</f>
        <v>5474268</v>
      </c>
      <c r="U172" s="72">
        <f ca="1">T172/(6366197.724*0.9996)</f>
        <v>0.86024010262634643</v>
      </c>
      <c r="V172" s="72">
        <f ca="1">(Coef!$J$9/(1+Coef!$J$8*(COS(U172))^2)^0.5)*Coef!$J$6</f>
        <v>6387882.5701272078</v>
      </c>
      <c r="W172" s="72">
        <f ca="1">6*D172-183</f>
        <v>9</v>
      </c>
      <c r="X172" s="72">
        <f ca="1">(R172-500000)/V172</f>
        <v>3.3920786367192882E-2</v>
      </c>
      <c r="Y172" s="72">
        <f ca="1">SIN(2*U172)</f>
        <v>0.98881826914281179</v>
      </c>
      <c r="Z172" s="72">
        <f ca="1">Y172*(COS(U172))^2</f>
        <v>0.42068009888422864</v>
      </c>
      <c r="AA172" s="72">
        <f ca="1">U172+(Y172/2)</f>
        <v>1.3546492371977523</v>
      </c>
      <c r="AB172" s="72">
        <f ca="1">(3*AA172+Z172)/4</f>
        <v>1.1211569526193714</v>
      </c>
      <c r="AC172" s="72">
        <f ca="1">(5*AB172+Z172*(COS(U172))^2)/3</f>
        <v>1.9282525787704319</v>
      </c>
      <c r="AD172" s="72">
        <f ca="1">Coef!$J$6*Coef!$J$9*(U172-(Coef!$J$10*AA172)+(Coef!$J$11*AB172)-(Coef!$J$12*AC172))</f>
        <v>5459486.3097499199</v>
      </c>
      <c r="AE172" s="72">
        <f ca="1">(T172-AD172)/V172</f>
        <v>2.3140203483398908E-3</v>
      </c>
      <c r="AF172" s="72">
        <f ca="1">((Coef!$J$8*X172^2)/2)*(COS(U172))^2</f>
        <v>1.6495473297696596E-6</v>
      </c>
      <c r="AG172" s="72">
        <f ca="1">X172*(1-(AF172/3))</f>
        <v>3.3920767715878687E-2</v>
      </c>
      <c r="AH172" s="72">
        <f ca="1">AE172*(1-AF172)+U172</f>
        <v>0.86255411915760027</v>
      </c>
      <c r="AI172" s="72">
        <f ca="1">(EXP(AG172)-EXP(-AG172))/2</f>
        <v>3.3927273067171637E-2</v>
      </c>
      <c r="AJ172" s="72">
        <f ca="1">ATAN(AI172/COS(AH172))</f>
        <v>5.2108492662012569E-2</v>
      </c>
      <c r="AK172" s="72">
        <f ca="1">ATAN(COS(AJ172)*TAN(AH172))</f>
        <v>0.86188298789134354</v>
      </c>
      <c r="AL172" s="72">
        <f ca="1">U172+(1+Coef!$J$8*(COS(U172))^2-(3/2)*Coef!$J$8*SIN(U172)*COS(U172)*(AK172-U172))*(AK172-U172)</f>
        <v>0.86188768493559098</v>
      </c>
      <c r="AM172" s="33">
        <f t="shared" ca="1" si="33"/>
        <v>49.382526761110583</v>
      </c>
      <c r="AN172" s="33">
        <f t="shared" ca="1" si="34"/>
        <v>11.98559670632174</v>
      </c>
      <c r="AO172" s="48" t="str">
        <f ca="1">D172&amp;" "&amp;IF(AM172&gt;0,"N","S")&amp;" "&amp;R172&amp;" "&amp;LEFT(S172,7)</f>
        <v>32 N 716682 5474268</v>
      </c>
    </row>
    <row r="173" spans="1:41">
      <c r="A173" s="38" t="s">
        <v>1067</v>
      </c>
      <c r="B173" s="72" t="str">
        <f t="shared" si="35"/>
        <v>32UQV1597073276</v>
      </c>
      <c r="C173" s="72">
        <f t="array" aca="1" ref="C173" ca="1">MATCH(TRUE,ISERROR(VALUE(MID(B173,ROW(INDIRECT("1:"&amp;LEN(B173))),1))),0)</f>
        <v>3</v>
      </c>
      <c r="D173" s="72">
        <f t="shared" ca="1" si="36"/>
        <v>32</v>
      </c>
      <c r="E173" s="72" t="str">
        <f t="shared" ca="1" si="37"/>
        <v>U</v>
      </c>
      <c r="F173" s="72" t="str">
        <f t="shared" ca="1" si="38"/>
        <v>Q</v>
      </c>
      <c r="G173" s="72" t="str">
        <f t="shared" ca="1" si="39"/>
        <v>V</v>
      </c>
      <c r="H173" s="72">
        <f t="shared" ca="1" si="40"/>
        <v>10</v>
      </c>
      <c r="I173" s="72">
        <f t="shared" ca="1" si="41"/>
        <v>15970</v>
      </c>
      <c r="J173" s="72">
        <f t="shared" ca="1" si="42"/>
        <v>73276</v>
      </c>
      <c r="K173" s="72">
        <f t="shared" ca="1" si="43"/>
        <v>188.80604746885038</v>
      </c>
      <c r="L173" s="72">
        <f ca="1">VLOOKUP(F173,Coef!$C$2:$F$25,4)</f>
        <v>7</v>
      </c>
      <c r="M173" s="31">
        <f ca="1">VLOOKUP(E173,Coef!$C$4:$D$23,2)</f>
        <v>17</v>
      </c>
      <c r="N173" s="31">
        <f ca="1">MOD(VLOOKUP(G173,Coef!$C$2:$G$21,5)+MOD(D173+1,2)*15,20)</f>
        <v>15</v>
      </c>
      <c r="O173" s="31">
        <f ca="1">VLOOKUP(M173,Coef!$A$27:$B$46,2)</f>
        <v>5.34</v>
      </c>
      <c r="P173" s="31">
        <f ca="1">VLOOKUP(M173,Coef!$A$27:$C$46,3)+N173/10-0.1</f>
        <v>5.4</v>
      </c>
      <c r="Q173" s="31">
        <f ca="1">IF(P173+0.1&lt;O173,P173+2,P173)</f>
        <v>5.4</v>
      </c>
      <c r="R173" s="72">
        <f ca="1">L173*100000+I173</f>
        <v>715970</v>
      </c>
      <c r="S173" s="72">
        <f ca="1">Q173*1000000+J173</f>
        <v>5473276</v>
      </c>
      <c r="T173" s="72">
        <f ca="1">IF(M173&lt;11,S173-10000000,S173)</f>
        <v>5473276</v>
      </c>
      <c r="U173" s="72">
        <f ca="1">T173/(6366197.724*0.9996)</f>
        <v>0.86008421727659645</v>
      </c>
      <c r="V173" s="72">
        <f ca="1">(Coef!$J$9/(1+Coef!$J$8*(COS(U173))^2)^0.5)*Coef!$J$6</f>
        <v>6387879.2615398727</v>
      </c>
      <c r="W173" s="72">
        <f ca="1">6*D173-183</f>
        <v>9</v>
      </c>
      <c r="X173" s="72">
        <f ca="1">(R173-500000)/V173</f>
        <v>3.3809342844081547E-2</v>
      </c>
      <c r="Y173" s="72">
        <f ca="1">SIN(2*U173)</f>
        <v>0.98886471406303833</v>
      </c>
      <c r="Z173" s="72">
        <f ca="1">Y173*(COS(U173))^2</f>
        <v>0.42085228772643979</v>
      </c>
      <c r="AA173" s="72">
        <f ca="1">U173+(Y173/2)</f>
        <v>1.3545165743081156</v>
      </c>
      <c r="AB173" s="72">
        <f ca="1">(3*AA173+Z173)/4</f>
        <v>1.1211005026626966</v>
      </c>
      <c r="AC173" s="72">
        <f ca="1">(5*AB173+Z173*(COS(U173))^2)/3</f>
        <v>1.9282045382422606</v>
      </c>
      <c r="AD173" s="72">
        <f ca="1">Coef!$J$6*Coef!$J$9*(U173-(Coef!$J$10*AA173)+(Coef!$J$11*AB173)-(Coef!$J$12*AC173))</f>
        <v>5458493.3801753409</v>
      </c>
      <c r="AE173" s="72">
        <f ca="1">(T173-AD173)/V173</f>
        <v>2.3141670685077344E-3</v>
      </c>
      <c r="AF173" s="72">
        <f ca="1">((Coef!$J$8*X173^2)/2)*(COS(U173))^2</f>
        <v>1.6393200215494819E-6</v>
      </c>
      <c r="AG173" s="72">
        <f ca="1">X173*(1-(AF173/3))</f>
        <v>3.3809324369303999E-2</v>
      </c>
      <c r="AH173" s="72">
        <f ca="1">AE173*(1-AF173)+U173</f>
        <v>0.8623983805514438</v>
      </c>
      <c r="AI173" s="72">
        <f ca="1">(EXP(AG173)-EXP(-AG173))/2</f>
        <v>3.3815765810513099E-2</v>
      </c>
      <c r="AJ173" s="72">
        <f ca="1">ATAN(AI173/COS(AH173))</f>
        <v>5.1928113510228482E-2</v>
      </c>
      <c r="AK173" s="72">
        <f ca="1">ATAN(COS(AJ173)*TAN(AH173))</f>
        <v>0.86173185807362696</v>
      </c>
      <c r="AL173" s="72">
        <f ca="1">U173+(1+Coef!$J$8*(COS(U173))^2-(3/2)*Coef!$J$8*SIN(U173)*COS(U173)*(AK173-U173))*(AK173-U173)</f>
        <v>0.86173657038592077</v>
      </c>
      <c r="AM173" s="33">
        <f t="shared" ca="1" si="33"/>
        <v>49.373868535191455</v>
      </c>
      <c r="AN173" s="33">
        <f t="shared" ca="1" si="34"/>
        <v>11.975261742212362</v>
      </c>
      <c r="AO173" s="48" t="str">
        <f ca="1">D173&amp;" "&amp;IF(AM173&gt;0,"N","S")&amp;" "&amp;R173&amp;" "&amp;LEFT(S173,7)</f>
        <v>32 N 715970 5473276</v>
      </c>
    </row>
    <row r="174" spans="1:41">
      <c r="A174" s="38" t="s">
        <v>1068</v>
      </c>
      <c r="B174" s="72" t="str">
        <f t="shared" si="35"/>
        <v>32UQV1556172634</v>
      </c>
      <c r="C174" s="72">
        <f t="array" aca="1" ref="C174" ca="1">MATCH(TRUE,ISERROR(VALUE(MID(B174,ROW(INDIRECT("1:"&amp;LEN(B174))),1))),0)</f>
        <v>3</v>
      </c>
      <c r="D174" s="72">
        <f t="shared" ca="1" si="36"/>
        <v>32</v>
      </c>
      <c r="E174" s="72" t="str">
        <f t="shared" ca="1" si="37"/>
        <v>U</v>
      </c>
      <c r="F174" s="72" t="str">
        <f t="shared" ca="1" si="38"/>
        <v>Q</v>
      </c>
      <c r="G174" s="72" t="str">
        <f t="shared" ca="1" si="39"/>
        <v>V</v>
      </c>
      <c r="H174" s="72">
        <f t="shared" ca="1" si="40"/>
        <v>10</v>
      </c>
      <c r="I174" s="72">
        <f t="shared" ca="1" si="41"/>
        <v>15561</v>
      </c>
      <c r="J174" s="72">
        <f t="shared" ca="1" si="42"/>
        <v>72634</v>
      </c>
      <c r="K174" s="72">
        <f t="shared" ca="1" si="43"/>
        <v>188.80604746885038</v>
      </c>
      <c r="L174" s="72">
        <f ca="1">VLOOKUP(F174,Coef!$C$2:$F$25,4)</f>
        <v>7</v>
      </c>
      <c r="M174" s="31">
        <f ca="1">VLOOKUP(E174,Coef!$C$4:$D$23,2)</f>
        <v>17</v>
      </c>
      <c r="N174" s="31">
        <f ca="1">MOD(VLOOKUP(G174,Coef!$C$2:$G$21,5)+MOD(D174+1,2)*15,20)</f>
        <v>15</v>
      </c>
      <c r="O174" s="31">
        <f ca="1">VLOOKUP(M174,Coef!$A$27:$B$46,2)</f>
        <v>5.34</v>
      </c>
      <c r="P174" s="31">
        <f ca="1">VLOOKUP(M174,Coef!$A$27:$C$46,3)+N174/10-0.1</f>
        <v>5.4</v>
      </c>
      <c r="Q174" s="31">
        <f ca="1">IF(P174+0.1&lt;O174,P174+2,P174)</f>
        <v>5.4</v>
      </c>
      <c r="R174" s="72">
        <f ca="1">L174*100000+I174</f>
        <v>715561</v>
      </c>
      <c r="S174" s="72">
        <f ca="1">Q174*1000000+J174</f>
        <v>5472634</v>
      </c>
      <c r="T174" s="72">
        <f ca="1">IF(M174&lt;11,S174-10000000,S174)</f>
        <v>5472634</v>
      </c>
      <c r="U174" s="72">
        <f ca="1">T174/(6366197.724*0.9996)</f>
        <v>0.85998333179822994</v>
      </c>
      <c r="V174" s="72">
        <f ca="1">(Coef!$J$9/(1+Coef!$J$8*(COS(U174))^2)^0.5)*Coef!$J$6</f>
        <v>6387877.1202168334</v>
      </c>
      <c r="W174" s="72">
        <f ca="1">6*D174-183</f>
        <v>9</v>
      </c>
      <c r="X174" s="72">
        <f ca="1">(R174-500000)/V174</f>
        <v>3.3745326646590676E-2</v>
      </c>
      <c r="Y174" s="72">
        <f ca="1">SIN(2*U174)</f>
        <v>0.9888947209349469</v>
      </c>
      <c r="Z174" s="72">
        <f ca="1">Y174*(COS(U174))^2</f>
        <v>0.42096371409317013</v>
      </c>
      <c r="AA174" s="72">
        <f ca="1">U174+(Y174/2)</f>
        <v>1.3544306922657035</v>
      </c>
      <c r="AB174" s="72">
        <f ca="1">(3*AA174+Z174)/4</f>
        <v>1.1210639477225701</v>
      </c>
      <c r="AC174" s="72">
        <f ca="1">(5*AB174+Z174*(COS(U174))^2)/3</f>
        <v>1.9281734196610945</v>
      </c>
      <c r="AD174" s="72">
        <f ca="1">Coef!$J$6*Coef!$J$9*(U174-(Coef!$J$10*AA174)+(Coef!$J$11*AB174)-(Coef!$J$12*AC174))</f>
        <v>5457850.7793980306</v>
      </c>
      <c r="AE174" s="72">
        <f ca="1">(T174-AD174)/V174</f>
        <v>2.3142618938586578E-3</v>
      </c>
      <c r="AF174" s="72">
        <f ca="1">((Coef!$J$8*X174^2)/2)*(COS(U174))^2</f>
        <v>1.6335007897020102E-6</v>
      </c>
      <c r="AG174" s="72">
        <f ca="1">X174*(1-(AF174/3))</f>
        <v>3.3745308272251431E-2</v>
      </c>
      <c r="AH174" s="72">
        <f ca="1">AE174*(1-AF174)+U174</f>
        <v>0.86229758991173999</v>
      </c>
      <c r="AI174" s="72">
        <f ca="1">(EXP(AG174)-EXP(-AG174))/2</f>
        <v>3.3751713191767729E-2</v>
      </c>
      <c r="AJ174" s="72">
        <f ca="1">ATAN(AI174/COS(AH174))</f>
        <v>5.1823843792932353E-2</v>
      </c>
      <c r="AK174" s="72">
        <f ca="1">ATAN(COS(AJ174)*TAN(AH174))</f>
        <v>0.86163372225302659</v>
      </c>
      <c r="AL174" s="72">
        <f ca="1">U174+(1+Coef!$J$8*(COS(U174))^2-(3/2)*Coef!$J$8*SIN(U174)*COS(U174)*(AK174-U174))*(AK174-U174)</f>
        <v>0.86163844351599617</v>
      </c>
      <c r="AM174" s="33">
        <f t="shared" ca="1" si="33"/>
        <v>49.368246279687952</v>
      </c>
      <c r="AN174" s="33">
        <f t="shared" ca="1" si="34"/>
        <v>11.969287527480272</v>
      </c>
      <c r="AO174" s="48" t="str">
        <f ca="1">D174&amp;" "&amp;IF(AM174&gt;0,"N","S")&amp;" "&amp;R174&amp;" "&amp;LEFT(S174,7)</f>
        <v>32 N 715561 5472634</v>
      </c>
    </row>
    <row r="175" spans="1:41">
      <c r="A175" s="38" t="s">
        <v>1069</v>
      </c>
      <c r="B175" s="72" t="str">
        <f t="shared" si="35"/>
        <v>32UQV1484071860</v>
      </c>
      <c r="C175" s="72">
        <f t="array" aca="1" ref="C175" ca="1">MATCH(TRUE,ISERROR(VALUE(MID(B175,ROW(INDIRECT("1:"&amp;LEN(B175))),1))),0)</f>
        <v>3</v>
      </c>
      <c r="D175" s="72">
        <f t="shared" ca="1" si="36"/>
        <v>32</v>
      </c>
      <c r="E175" s="72" t="str">
        <f t="shared" ca="1" si="37"/>
        <v>U</v>
      </c>
      <c r="F175" s="72" t="str">
        <f t="shared" ca="1" si="38"/>
        <v>Q</v>
      </c>
      <c r="G175" s="72" t="str">
        <f t="shared" ca="1" si="39"/>
        <v>V</v>
      </c>
      <c r="H175" s="72">
        <f t="shared" ca="1" si="40"/>
        <v>10</v>
      </c>
      <c r="I175" s="72">
        <f t="shared" ca="1" si="41"/>
        <v>14840</v>
      </c>
      <c r="J175" s="72">
        <f t="shared" ca="1" si="42"/>
        <v>71860</v>
      </c>
      <c r="K175" s="72">
        <f t="shared" ca="1" si="43"/>
        <v>188.80604746885038</v>
      </c>
      <c r="L175" s="72">
        <f ca="1">VLOOKUP(F175,Coef!$C$2:$F$25,4)</f>
        <v>7</v>
      </c>
      <c r="M175" s="31">
        <f ca="1">VLOOKUP(E175,Coef!$C$4:$D$23,2)</f>
        <v>17</v>
      </c>
      <c r="N175" s="31">
        <f ca="1">MOD(VLOOKUP(G175,Coef!$C$2:$G$21,5)+MOD(D175+1,2)*15,20)</f>
        <v>15</v>
      </c>
      <c r="O175" s="31">
        <f ca="1">VLOOKUP(M175,Coef!$A$27:$B$46,2)</f>
        <v>5.34</v>
      </c>
      <c r="P175" s="31">
        <f ca="1">VLOOKUP(M175,Coef!$A$27:$C$46,3)+N175/10-0.1</f>
        <v>5.4</v>
      </c>
      <c r="Q175" s="31">
        <f ca="1">IF(P175+0.1&lt;O175,P175+2,P175)</f>
        <v>5.4</v>
      </c>
      <c r="R175" s="72">
        <f ca="1">L175*100000+I175</f>
        <v>714840</v>
      </c>
      <c r="S175" s="72">
        <f ca="1">Q175*1000000+J175</f>
        <v>5471860</v>
      </c>
      <c r="T175" s="72">
        <f ca="1">IF(M175&lt;11,S175-10000000,S175)</f>
        <v>5471860</v>
      </c>
      <c r="U175" s="72">
        <f ca="1">T175/(6366197.724*0.9996)</f>
        <v>0.85986170351122748</v>
      </c>
      <c r="V175" s="72">
        <f ca="1">(Coef!$J$9/(1+Coef!$J$8*(COS(U175))^2)^0.5)*Coef!$J$6</f>
        <v>6387874.5385383079</v>
      </c>
      <c r="W175" s="72">
        <f ca="1">6*D175-183</f>
        <v>9</v>
      </c>
      <c r="X175" s="72">
        <f ca="1">(R175-500000)/V175</f>
        <v>3.3632470190806271E-2</v>
      </c>
      <c r="Y175" s="72">
        <f ca="1">SIN(2*U175)</f>
        <v>0.98893084391712893</v>
      </c>
      <c r="Z175" s="72">
        <f ca="1">Y175*(COS(U175))^2</f>
        <v>0.42109803969916504</v>
      </c>
      <c r="AA175" s="72">
        <f ca="1">U175+(Y175/2)</f>
        <v>1.3543271254697919</v>
      </c>
      <c r="AB175" s="72">
        <f ca="1">(3*AA175+Z175)/4</f>
        <v>1.1210198540271352</v>
      </c>
      <c r="AC175" s="72">
        <f ca="1">(5*AB175+Z175*(COS(U175))^2)/3</f>
        <v>1.9281358737667194</v>
      </c>
      <c r="AD175" s="72">
        <f ca="1">Coef!$J$6*Coef!$J$9*(U175-(Coef!$J$10*AA175)+(Coef!$J$11*AB175)-(Coef!$J$12*AC175))</f>
        <v>5457076.0559556251</v>
      </c>
      <c r="AE175" s="72">
        <f ca="1">(T175-AD175)/V175</f>
        <v>2.314376081618811E-3</v>
      </c>
      <c r="AF175" s="72">
        <f ca="1">((Coef!$J$8*X175^2)/2)*(COS(U175))^2</f>
        <v>1.6230515033223614E-6</v>
      </c>
      <c r="AG175" s="72">
        <f ca="1">X175*(1-(AF175/3))</f>
        <v>3.3632451995062505E-2</v>
      </c>
      <c r="AH175" s="72">
        <f ca="1">AE175*(1-AF175)+U175</f>
        <v>0.86217607583649469</v>
      </c>
      <c r="AI175" s="72">
        <f ca="1">(EXP(AG175)-EXP(-AG175))/2</f>
        <v>3.3638792865873623E-2</v>
      </c>
      <c r="AJ175" s="72">
        <f ca="1">ATAN(AI175/COS(AH175))</f>
        <v>5.1643459946161284E-2</v>
      </c>
      <c r="AK175" s="72">
        <f ca="1">ATAN(COS(AJ175)*TAN(AH175))</f>
        <v>0.86151679940782733</v>
      </c>
      <c r="AL175" s="72">
        <f ca="1">U175+(1+Coef!$J$8*(COS(U175))^2-(3/2)*Coef!$J$8*SIN(U175)*COS(U175)*(AK175-U175))*(AK175-U175)</f>
        <v>0.86152153543386278</v>
      </c>
      <c r="AM175" s="33">
        <f t="shared" ca="1" si="33"/>
        <v>49.361547939990743</v>
      </c>
      <c r="AN175" s="33">
        <f t="shared" ca="1" si="34"/>
        <v>11.958952294367956</v>
      </c>
      <c r="AO175" s="48" t="str">
        <f ca="1">D175&amp;" "&amp;IF(AM175&gt;0,"N","S")&amp;" "&amp;R175&amp;" "&amp;LEFT(S175,7)</f>
        <v>32 N 714840 5471860</v>
      </c>
    </row>
    <row r="176" spans="1:41">
      <c r="A176" s="38" t="s">
        <v>1070</v>
      </c>
      <c r="B176" s="72" t="str">
        <f t="shared" si="35"/>
        <v>32UQV1399770858</v>
      </c>
      <c r="C176" s="72">
        <f t="array" aca="1" ref="C176" ca="1">MATCH(TRUE,ISERROR(VALUE(MID(B176,ROW(INDIRECT("1:"&amp;LEN(B176))),1))),0)</f>
        <v>3</v>
      </c>
      <c r="D176" s="72">
        <f t="shared" ca="1" si="36"/>
        <v>32</v>
      </c>
      <c r="E176" s="72" t="str">
        <f t="shared" ca="1" si="37"/>
        <v>U</v>
      </c>
      <c r="F176" s="72" t="str">
        <f t="shared" ca="1" si="38"/>
        <v>Q</v>
      </c>
      <c r="G176" s="72" t="str">
        <f t="shared" ca="1" si="39"/>
        <v>V</v>
      </c>
      <c r="H176" s="72">
        <f t="shared" ca="1" si="40"/>
        <v>10</v>
      </c>
      <c r="I176" s="72">
        <f t="shared" ca="1" si="41"/>
        <v>13997</v>
      </c>
      <c r="J176" s="72">
        <f t="shared" ca="1" si="42"/>
        <v>70858</v>
      </c>
      <c r="K176" s="72">
        <f t="shared" ca="1" si="43"/>
        <v>188.80604746885038</v>
      </c>
      <c r="L176" s="72">
        <f ca="1">VLOOKUP(F176,Coef!$C$2:$F$25,4)</f>
        <v>7</v>
      </c>
      <c r="M176" s="31">
        <f ca="1">VLOOKUP(E176,Coef!$C$4:$D$23,2)</f>
        <v>17</v>
      </c>
      <c r="N176" s="31">
        <f ca="1">MOD(VLOOKUP(G176,Coef!$C$2:$G$21,5)+MOD(D176+1,2)*15,20)</f>
        <v>15</v>
      </c>
      <c r="O176" s="31">
        <f ca="1">VLOOKUP(M176,Coef!$A$27:$B$46,2)</f>
        <v>5.34</v>
      </c>
      <c r="P176" s="31">
        <f ca="1">VLOOKUP(M176,Coef!$A$27:$C$46,3)+N176/10-0.1</f>
        <v>5.4</v>
      </c>
      <c r="Q176" s="31">
        <f ca="1">IF(P176+0.1&lt;O176,P176+2,P176)</f>
        <v>5.4</v>
      </c>
      <c r="R176" s="72">
        <f ca="1">L176*100000+I176</f>
        <v>713997</v>
      </c>
      <c r="S176" s="72">
        <f ca="1">Q176*1000000+J176</f>
        <v>5470858</v>
      </c>
      <c r="T176" s="72">
        <f ca="1">IF(M176&lt;11,S176-10000000,S176)</f>
        <v>5470858</v>
      </c>
      <c r="U176" s="72">
        <f ca="1">T176/(6366197.724*0.9996)</f>
        <v>0.85970424673658075</v>
      </c>
      <c r="V176" s="72">
        <f ca="1">(Coef!$J$9/(1+Coef!$J$8*(COS(U176))^2)^0.5)*Coef!$J$6</f>
        <v>6387871.1962300539</v>
      </c>
      <c r="W176" s="72">
        <f ca="1">6*D176-183</f>
        <v>9</v>
      </c>
      <c r="X176" s="72">
        <f ca="1">(R176-500000)/V176</f>
        <v>3.3500518940691094E-2</v>
      </c>
      <c r="Y176" s="72">
        <f ca="1">SIN(2*U176)</f>
        <v>0.98897752086264734</v>
      </c>
      <c r="Z176" s="72">
        <f ca="1">Y176*(COS(U176))^2</f>
        <v>0.42127191641909134</v>
      </c>
      <c r="AA176" s="72">
        <f ca="1">U176+(Y176/2)</f>
        <v>1.3541930071679045</v>
      </c>
      <c r="AB176" s="72">
        <f ca="1">(3*AA176+Z176)/4</f>
        <v>1.1209627344807014</v>
      </c>
      <c r="AC176" s="72">
        <f ca="1">(5*AB176+Z176*(COS(U176))^2)/3</f>
        <v>1.9280872205616719</v>
      </c>
      <c r="AD176" s="72">
        <f ca="1">Coef!$J$6*Coef!$J$9*(U176-(Coef!$J$10*AA176)+(Coef!$J$11*AB176)-(Coef!$J$12*AC176))</f>
        <v>5456073.1208013054</v>
      </c>
      <c r="AE176" s="72">
        <f ca="1">(T176-AD176)/V176</f>
        <v>2.3145236878633732E-3</v>
      </c>
      <c r="AF176" s="72">
        <f ca="1">((Coef!$J$8*X176^2)/2)*(COS(U176))^2</f>
        <v>1.6109298509381319E-6</v>
      </c>
      <c r="AG176" s="72">
        <f ca="1">X176*(1-(AF176/3))</f>
        <v>3.3500500951695766E-2</v>
      </c>
      <c r="AH176" s="72">
        <f ca="1">AE176*(1-AF176)+U176</f>
        <v>0.86201876669590882</v>
      </c>
      <c r="AI176" s="72">
        <f ca="1">(EXP(AG176)-EXP(-AG176))/2</f>
        <v>3.3506767480260546E-2</v>
      </c>
      <c r="AJ176" s="72">
        <f ca="1">ATAN(AI176/COS(AH176))</f>
        <v>5.1431706044689787E-2</v>
      </c>
      <c r="AK176" s="72">
        <f ca="1">ATAN(COS(AJ176)*TAN(AH176))</f>
        <v>0.86136485690168041</v>
      </c>
      <c r="AL176" s="72">
        <f ca="1">U176+(1+Coef!$J$8*(COS(U176))^2-(3/2)*Coef!$J$8*SIN(U176)*COS(U176)*(AK176-U176))*(AK176-U176)</f>
        <v>0.86136961040300886</v>
      </c>
      <c r="AM176" s="33">
        <f t="shared" ca="1" si="33"/>
        <v>49.352843276920417</v>
      </c>
      <c r="AN176" s="33">
        <f t="shared" ca="1" si="34"/>
        <v>11.946819689518209</v>
      </c>
      <c r="AO176" s="48" t="str">
        <f ca="1">D176&amp;" "&amp;IF(AM176&gt;0,"N","S")&amp;" "&amp;R176&amp;" "&amp;LEFT(S176,7)</f>
        <v>32 N 713997 5470858</v>
      </c>
    </row>
    <row r="177" spans="1:41">
      <c r="A177" s="38" t="s">
        <v>1071</v>
      </c>
      <c r="B177" s="72" t="str">
        <f t="shared" si="35"/>
        <v>32UQV1370669859</v>
      </c>
      <c r="C177" s="72">
        <f t="array" aca="1" ref="C177" ca="1">MATCH(TRUE,ISERROR(VALUE(MID(B177,ROW(INDIRECT("1:"&amp;LEN(B177))),1))),0)</f>
        <v>3</v>
      </c>
      <c r="D177" s="72">
        <f t="shared" ca="1" si="36"/>
        <v>32</v>
      </c>
      <c r="E177" s="72" t="str">
        <f t="shared" ca="1" si="37"/>
        <v>U</v>
      </c>
      <c r="F177" s="72" t="str">
        <f t="shared" ca="1" si="38"/>
        <v>Q</v>
      </c>
      <c r="G177" s="72" t="str">
        <f t="shared" ca="1" si="39"/>
        <v>V</v>
      </c>
      <c r="H177" s="72">
        <f t="shared" ca="1" si="40"/>
        <v>10</v>
      </c>
      <c r="I177" s="72">
        <f t="shared" ca="1" si="41"/>
        <v>13706</v>
      </c>
      <c r="J177" s="72">
        <f t="shared" ca="1" si="42"/>
        <v>69859</v>
      </c>
      <c r="K177" s="72">
        <f t="shared" ca="1" si="43"/>
        <v>188.80604746885038</v>
      </c>
      <c r="L177" s="72">
        <f ca="1">VLOOKUP(F177,Coef!$C$2:$F$25,4)</f>
        <v>7</v>
      </c>
      <c r="M177" s="31">
        <f ca="1">VLOOKUP(E177,Coef!$C$4:$D$23,2)</f>
        <v>17</v>
      </c>
      <c r="N177" s="31">
        <f ca="1">MOD(VLOOKUP(G177,Coef!$C$2:$G$21,5)+MOD(D177+1,2)*15,20)</f>
        <v>15</v>
      </c>
      <c r="O177" s="31">
        <f ca="1">VLOOKUP(M177,Coef!$A$27:$B$46,2)</f>
        <v>5.34</v>
      </c>
      <c r="P177" s="31">
        <f ca="1">VLOOKUP(M177,Coef!$A$27:$C$46,3)+N177/10-0.1</f>
        <v>5.4</v>
      </c>
      <c r="Q177" s="31">
        <f ca="1">IF(P177+0.1&lt;O177,P177+2,P177)</f>
        <v>5.4</v>
      </c>
      <c r="R177" s="72">
        <f ca="1">L177*100000+I177</f>
        <v>713706</v>
      </c>
      <c r="S177" s="72">
        <f ca="1">Q177*1000000+J177</f>
        <v>5469859</v>
      </c>
      <c r="T177" s="72">
        <f ca="1">IF(M177&lt;11,S177-10000000,S177)</f>
        <v>5469859</v>
      </c>
      <c r="U177" s="72">
        <f ca="1">T177/(6366197.724*0.9996)</f>
        <v>0.85954726138940307</v>
      </c>
      <c r="V177" s="72">
        <f ca="1">(Coef!$J$9/(1+Coef!$J$8*(COS(U177))^2)^0.5)*Coef!$J$6</f>
        <v>6387867.8637770563</v>
      </c>
      <c r="W177" s="72">
        <f ca="1">6*D177-183</f>
        <v>9</v>
      </c>
      <c r="X177" s="72">
        <f ca="1">(R177-500000)/V177</f>
        <v>3.345498131103148E-2</v>
      </c>
      <c r="Y177" s="72">
        <f ca="1">SIN(2*U177)</f>
        <v>0.98902396041942686</v>
      </c>
      <c r="Z177" s="72">
        <f ca="1">Y177*(COS(U177))^2</f>
        <v>0.4214452526449024</v>
      </c>
      <c r="AA177" s="72">
        <f ca="1">U177+(Y177/2)</f>
        <v>1.3540592415991166</v>
      </c>
      <c r="AB177" s="72">
        <f ca="1">(3*AA177+Z177)/4</f>
        <v>1.120905744360563</v>
      </c>
      <c r="AC177" s="72">
        <f ca="1">(5*AB177+Z177*(COS(U177))^2)/3</f>
        <v>1.9280386598766055</v>
      </c>
      <c r="AD177" s="72">
        <f ca="1">Coef!$J$6*Coef!$J$9*(U177-(Coef!$J$10*AA177)+(Coef!$J$11*AB177)-(Coef!$J$12*AC177))</f>
        <v>5455073.1900141099</v>
      </c>
      <c r="AE177" s="72">
        <f ca="1">(T177-AD177)/V177</f>
        <v>2.3146706070321581E-3</v>
      </c>
      <c r="AF177" s="72">
        <f ca="1">((Coef!$J$8*X177^2)/2)*(COS(U177))^2</f>
        <v>1.6071388821820797E-6</v>
      </c>
      <c r="AG177" s="72">
        <f ca="1">X177*(1-(AF177/3))</f>
        <v>3.3454963388764386E-2</v>
      </c>
      <c r="AH177" s="72">
        <f ca="1">AE177*(1-AF177)+U177</f>
        <v>0.86186192827643815</v>
      </c>
      <c r="AI177" s="72">
        <f ca="1">(EXP(AG177)-EXP(-AG177))/2</f>
        <v>3.3461204396635358E-2</v>
      </c>
      <c r="AJ177" s="72">
        <f ca="1">ATAN(AI177/COS(AH177))</f>
        <v>5.1352514965052221E-2</v>
      </c>
      <c r="AK177" s="72">
        <f ca="1">ATAN(COS(AJ177)*TAN(AH177))</f>
        <v>0.86121000029355077</v>
      </c>
      <c r="AL177" s="72">
        <f ca="1">U177+(1+Coef!$J$8*(COS(U177))^2-(3/2)*Coef!$J$8*SIN(U177)*COS(U177)*(AK177-U177))*(AK177-U177)</f>
        <v>0.86121476160988986</v>
      </c>
      <c r="AM177" s="33">
        <f t="shared" ca="1" si="33"/>
        <v>49.343971094612009</v>
      </c>
      <c r="AN177" s="33">
        <f t="shared" ca="1" si="34"/>
        <v>11.942282374879893</v>
      </c>
      <c r="AO177" s="48" t="str">
        <f ca="1">D177&amp;" "&amp;IF(AM177&gt;0,"N","S")&amp;" "&amp;R177&amp;" "&amp;LEFT(S177,7)</f>
        <v>32 N 713706 5469859</v>
      </c>
    </row>
    <row r="178" spans="1:41">
      <c r="A178" s="38" t="s">
        <v>1072</v>
      </c>
      <c r="B178" s="72" t="str">
        <f t="shared" si="35"/>
        <v>32UQV1369268929</v>
      </c>
      <c r="C178" s="72">
        <f t="array" aca="1" ref="C178" ca="1">MATCH(TRUE,ISERROR(VALUE(MID(B178,ROW(INDIRECT("1:"&amp;LEN(B178))),1))),0)</f>
        <v>3</v>
      </c>
      <c r="D178" s="72">
        <f t="shared" ca="1" si="36"/>
        <v>32</v>
      </c>
      <c r="E178" s="72" t="str">
        <f t="shared" ca="1" si="37"/>
        <v>U</v>
      </c>
      <c r="F178" s="72" t="str">
        <f t="shared" ca="1" si="38"/>
        <v>Q</v>
      </c>
      <c r="G178" s="72" t="str">
        <f t="shared" ca="1" si="39"/>
        <v>V</v>
      </c>
      <c r="H178" s="72">
        <f t="shared" ca="1" si="40"/>
        <v>10</v>
      </c>
      <c r="I178" s="72">
        <f t="shared" ca="1" si="41"/>
        <v>13692</v>
      </c>
      <c r="J178" s="72">
        <f t="shared" ca="1" si="42"/>
        <v>68929</v>
      </c>
      <c r="K178" s="72">
        <f t="shared" ca="1" si="43"/>
        <v>188.80604746885038</v>
      </c>
      <c r="L178" s="72">
        <f ca="1">VLOOKUP(F178,Coef!$C$2:$F$25,4)</f>
        <v>7</v>
      </c>
      <c r="M178" s="31">
        <f ca="1">VLOOKUP(E178,Coef!$C$4:$D$23,2)</f>
        <v>17</v>
      </c>
      <c r="N178" s="31">
        <f ca="1">MOD(VLOOKUP(G178,Coef!$C$2:$G$21,5)+MOD(D178+1,2)*15,20)</f>
        <v>15</v>
      </c>
      <c r="O178" s="31">
        <f ca="1">VLOOKUP(M178,Coef!$A$27:$B$46,2)</f>
        <v>5.34</v>
      </c>
      <c r="P178" s="31">
        <f ca="1">VLOOKUP(M178,Coef!$A$27:$C$46,3)+N178/10-0.1</f>
        <v>5.4</v>
      </c>
      <c r="Q178" s="31">
        <f ca="1">IF(P178+0.1&lt;O178,P178+2,P178)</f>
        <v>5.4</v>
      </c>
      <c r="R178" s="72">
        <f ca="1">L178*100000+I178</f>
        <v>713692</v>
      </c>
      <c r="S178" s="72">
        <f ca="1">Q178*1000000+J178</f>
        <v>5468929</v>
      </c>
      <c r="T178" s="72">
        <f ca="1">IF(M178&lt;11,S178-10000000,S178)</f>
        <v>5468929</v>
      </c>
      <c r="U178" s="72">
        <f ca="1">T178/(6366197.724*0.9996)</f>
        <v>0.85940111887401238</v>
      </c>
      <c r="V178" s="72">
        <f ca="1">(Coef!$J$9/(1+Coef!$J$8*(COS(U178))^2)^0.5)*Coef!$J$6</f>
        <v>6387864.7613576725</v>
      </c>
      <c r="W178" s="72">
        <f ca="1">6*D178-183</f>
        <v>9</v>
      </c>
      <c r="X178" s="72">
        <f ca="1">(R178-500000)/V178</f>
        <v>3.3452805903577403E-2</v>
      </c>
      <c r="Y178" s="72">
        <f ca="1">SIN(2*U178)</f>
        <v>0.98906710481208449</v>
      </c>
      <c r="Z178" s="72">
        <f ca="1">Y178*(COS(U178))^2</f>
        <v>0.42160659878137274</v>
      </c>
      <c r="AA178" s="72">
        <f ca="1">U178+(Y178/2)</f>
        <v>1.3539346712800546</v>
      </c>
      <c r="AB178" s="72">
        <f ca="1">(3*AA178+Z178)/4</f>
        <v>1.1208526531553842</v>
      </c>
      <c r="AC178" s="72">
        <f ca="1">(5*AB178+Z178*(COS(U178))^2)/3</f>
        <v>1.9279934054995502</v>
      </c>
      <c r="AD178" s="72">
        <f ca="1">Coef!$J$6*Coef!$J$9*(U178-(Coef!$J$10*AA178)+(Coef!$J$11*AB178)-(Coef!$J$12*AC178))</f>
        <v>5454142.3249220951</v>
      </c>
      <c r="AE178" s="72">
        <f ca="1">(T178-AD178)/V178</f>
        <v>2.3148071586227815E-3</v>
      </c>
      <c r="AF178" s="72">
        <f ca="1">((Coef!$J$8*X178^2)/2)*(COS(U178))^2</f>
        <v>1.6074749547926984E-6</v>
      </c>
      <c r="AG178" s="72">
        <f ca="1">X178*(1-(AF178/3))</f>
        <v>3.3452787978728186E-2</v>
      </c>
      <c r="AH178" s="72">
        <f ca="1">AE178*(1-AF178)+U178</f>
        <v>0.86171592231164063</v>
      </c>
      <c r="AI178" s="72">
        <f ca="1">(EXP(AG178)-EXP(-AG178))/2</f>
        <v>3.3459027769167704E-2</v>
      </c>
      <c r="AJ178" s="72">
        <f ca="1">ATAN(AI178/COS(AH178))</f>
        <v>5.1340456392922534E-2</v>
      </c>
      <c r="AK178" s="72">
        <f ca="1">ATAN(COS(AJ178)*TAN(AH178))</f>
        <v>0.86106427145237185</v>
      </c>
      <c r="AL178" s="72">
        <f ca="1">U178+(1+Coef!$J$8*(COS(U178))^2-(3/2)*Coef!$J$8*SIN(U178)*COS(U178)*(AK178-U178))*(AK178-U178)</f>
        <v>0.86106903556937975</v>
      </c>
      <c r="AM178" s="33">
        <f t="shared" ca="1" si="33"/>
        <v>49.335621607525624</v>
      </c>
      <c r="AN178" s="33">
        <f t="shared" ca="1" si="34"/>
        <v>11.941591469589907</v>
      </c>
      <c r="AO178" s="48" t="str">
        <f ca="1">D178&amp;" "&amp;IF(AM178&gt;0,"N","S")&amp;" "&amp;R178&amp;" "&amp;LEFT(S178,7)</f>
        <v>32 N 713692 5468929</v>
      </c>
    </row>
    <row r="179" spans="1:41">
      <c r="A179" s="38" t="s">
        <v>1073</v>
      </c>
      <c r="B179" s="72" t="str">
        <f t="shared" si="35"/>
        <v>32UQV1381868550</v>
      </c>
      <c r="C179" s="72">
        <f t="array" aca="1" ref="C179" ca="1">MATCH(TRUE,ISERROR(VALUE(MID(B179,ROW(INDIRECT("1:"&amp;LEN(B179))),1))),0)</f>
        <v>3</v>
      </c>
      <c r="D179" s="72">
        <f t="shared" ca="1" si="36"/>
        <v>32</v>
      </c>
      <c r="E179" s="72" t="str">
        <f t="shared" ca="1" si="37"/>
        <v>U</v>
      </c>
      <c r="F179" s="72" t="str">
        <f t="shared" ca="1" si="38"/>
        <v>Q</v>
      </c>
      <c r="G179" s="72" t="str">
        <f t="shared" ca="1" si="39"/>
        <v>V</v>
      </c>
      <c r="H179" s="72">
        <f t="shared" ca="1" si="40"/>
        <v>10</v>
      </c>
      <c r="I179" s="72">
        <f t="shared" ca="1" si="41"/>
        <v>13818</v>
      </c>
      <c r="J179" s="72">
        <f t="shared" ca="1" si="42"/>
        <v>68550</v>
      </c>
      <c r="K179" s="72">
        <f t="shared" ca="1" si="43"/>
        <v>188.80604746885038</v>
      </c>
      <c r="L179" s="72">
        <f ca="1">VLOOKUP(F179,Coef!$C$2:$F$25,4)</f>
        <v>7</v>
      </c>
      <c r="M179" s="31">
        <f ca="1">VLOOKUP(E179,Coef!$C$4:$D$23,2)</f>
        <v>17</v>
      </c>
      <c r="N179" s="31">
        <f ca="1">MOD(VLOOKUP(G179,Coef!$C$2:$G$21,5)+MOD(D179+1,2)*15,20)</f>
        <v>15</v>
      </c>
      <c r="O179" s="31">
        <f ca="1">VLOOKUP(M179,Coef!$A$27:$B$46,2)</f>
        <v>5.34</v>
      </c>
      <c r="P179" s="31">
        <f ca="1">VLOOKUP(M179,Coef!$A$27:$C$46,3)+N179/10-0.1</f>
        <v>5.4</v>
      </c>
      <c r="Q179" s="31">
        <f ca="1">IF(P179+0.1&lt;O179,P179+2,P179)</f>
        <v>5.4</v>
      </c>
      <c r="R179" s="72">
        <f ca="1">L179*100000+I179</f>
        <v>713818</v>
      </c>
      <c r="S179" s="72">
        <f ca="1">Q179*1000000+J179</f>
        <v>5468550</v>
      </c>
      <c r="T179" s="72">
        <f ca="1">IF(M179&lt;11,S179-10000000,S179)</f>
        <v>5468550</v>
      </c>
      <c r="U179" s="72">
        <f ca="1">T179/(6366197.724*0.9996)</f>
        <v>0.85934156187042843</v>
      </c>
      <c r="V179" s="72">
        <f ca="1">(Coef!$J$9/(1+Coef!$J$8*(COS(U179))^2)^0.5)*Coef!$J$6</f>
        <v>6387863.4970008805</v>
      </c>
      <c r="W179" s="72">
        <f ca="1">6*D179-183</f>
        <v>9</v>
      </c>
      <c r="X179" s="72">
        <f ca="1">(R179-500000)/V179</f>
        <v>3.3472537429828947E-2</v>
      </c>
      <c r="Y179" s="72">
        <f ca="1">SIN(2*U179)</f>
        <v>0.98908466307827725</v>
      </c>
      <c r="Z179" s="72">
        <f ca="1">Y179*(COS(U179))^2</f>
        <v>0.42167234670248183</v>
      </c>
      <c r="AA179" s="72">
        <f ca="1">U179+(Y179/2)</f>
        <v>1.3538838934095669</v>
      </c>
      <c r="AB179" s="72">
        <f ca="1">(3*AA179+Z179)/4</f>
        <v>1.1208310067327958</v>
      </c>
      <c r="AC179" s="72">
        <f ca="1">(5*AB179+Z179*(COS(U179))^2)/3</f>
        <v>1.9279749499161583</v>
      </c>
      <c r="AD179" s="72">
        <f ca="1">Coef!$J$6*Coef!$J$9*(U179-(Coef!$J$10*AA179)+(Coef!$J$11*AB179)-(Coef!$J$12*AC179))</f>
        <v>5453762.9727628343</v>
      </c>
      <c r="AE179" s="72">
        <f ca="1">(T179-AD179)/V179</f>
        <v>2.3148627462230946E-3</v>
      </c>
      <c r="AF179" s="72">
        <f ca="1">((Coef!$J$8*X179^2)/2)*(COS(U179))^2</f>
        <v>1.6095941947264139E-6</v>
      </c>
      <c r="AG179" s="72">
        <f ca="1">X179*(1-(AF179/3))</f>
        <v>3.3472519470761637E-2</v>
      </c>
      <c r="AH179" s="72">
        <f ca="1">AE179*(1-AF179)+U179</f>
        <v>0.86165642089066186</v>
      </c>
      <c r="AI179" s="72">
        <f ca="1">(EXP(AG179)-EXP(-AG179))/2</f>
        <v>3.3478770309393502E-2</v>
      </c>
      <c r="AJ179" s="72">
        <f ca="1">ATAN(AI179/COS(AH179))</f>
        <v>5.1367140449960595E-2</v>
      </c>
      <c r="AK179" s="72">
        <f ca="1">ATAN(COS(AJ179)*TAN(AH179))</f>
        <v>0.86100408021552566</v>
      </c>
      <c r="AL179" s="72">
        <f ca="1">U179+(1+Coef!$J$8*(COS(U179))^2-(3/2)*Coef!$J$8*SIN(U179)*COS(U179)*(AK179-U179))*(AK179-U179)</f>
        <v>0.86100884318081117</v>
      </c>
      <c r="AM179" s="33">
        <f t="shared" ca="1" si="33"/>
        <v>49.332172837701833</v>
      </c>
      <c r="AN179" s="33">
        <f t="shared" ca="1" si="34"/>
        <v>11.943120353438474</v>
      </c>
      <c r="AO179" s="48" t="str">
        <f ca="1">D179&amp;" "&amp;IF(AM179&gt;0,"N","S")&amp;" "&amp;R179&amp;" "&amp;LEFT(S179,7)</f>
        <v>32 N 713818 5468550</v>
      </c>
    </row>
    <row r="180" spans="1:41">
      <c r="A180" s="38" t="s">
        <v>1074</v>
      </c>
      <c r="B180" s="72" t="str">
        <f t="shared" si="35"/>
        <v>32UQV1371068106</v>
      </c>
      <c r="C180" s="72">
        <f t="array" aca="1" ref="C180" ca="1">MATCH(TRUE,ISERROR(VALUE(MID(B180,ROW(INDIRECT("1:"&amp;LEN(B180))),1))),0)</f>
        <v>3</v>
      </c>
      <c r="D180" s="72">
        <f t="shared" ca="1" si="36"/>
        <v>32</v>
      </c>
      <c r="E180" s="72" t="str">
        <f t="shared" ca="1" si="37"/>
        <v>U</v>
      </c>
      <c r="F180" s="72" t="str">
        <f t="shared" ca="1" si="38"/>
        <v>Q</v>
      </c>
      <c r="G180" s="72" t="str">
        <f t="shared" ca="1" si="39"/>
        <v>V</v>
      </c>
      <c r="H180" s="72">
        <f t="shared" ca="1" si="40"/>
        <v>10</v>
      </c>
      <c r="I180" s="72">
        <f t="shared" ca="1" si="41"/>
        <v>13710</v>
      </c>
      <c r="J180" s="72">
        <f t="shared" ca="1" si="42"/>
        <v>68106</v>
      </c>
      <c r="K180" s="72">
        <f t="shared" ca="1" si="43"/>
        <v>188.80604746885038</v>
      </c>
      <c r="L180" s="72">
        <f ca="1">VLOOKUP(F180,Coef!$C$2:$F$25,4)</f>
        <v>7</v>
      </c>
      <c r="M180" s="31">
        <f ca="1">VLOOKUP(E180,Coef!$C$4:$D$23,2)</f>
        <v>17</v>
      </c>
      <c r="N180" s="31">
        <f ca="1">MOD(VLOOKUP(G180,Coef!$C$2:$G$21,5)+MOD(D180+1,2)*15,20)</f>
        <v>15</v>
      </c>
      <c r="O180" s="31">
        <f ca="1">VLOOKUP(M180,Coef!$A$27:$B$46,2)</f>
        <v>5.34</v>
      </c>
      <c r="P180" s="31">
        <f ca="1">VLOOKUP(M180,Coef!$A$27:$C$46,3)+N180/10-0.1</f>
        <v>5.4</v>
      </c>
      <c r="Q180" s="31">
        <f ca="1">IF(P180+0.1&lt;O180,P180+2,P180)</f>
        <v>5.4</v>
      </c>
      <c r="R180" s="72">
        <f ca="1">L180*100000+I180</f>
        <v>713710</v>
      </c>
      <c r="S180" s="72">
        <f ca="1">Q180*1000000+J180</f>
        <v>5468106</v>
      </c>
      <c r="T180" s="72">
        <f ca="1">IF(M180&lt;11,S180-10000000,S180)</f>
        <v>5468106</v>
      </c>
      <c r="U180" s="72">
        <f ca="1">T180/(6366197.724*0.9996)</f>
        <v>0.85927179060501613</v>
      </c>
      <c r="V180" s="72">
        <f ca="1">(Coef!$J$9/(1+Coef!$J$8*(COS(U180))^2)^0.5)*Coef!$J$6</f>
        <v>6387862.0157743134</v>
      </c>
      <c r="W180" s="72">
        <f ca="1">6*D180-183</f>
        <v>9</v>
      </c>
      <c r="X180" s="72">
        <f ca="1">(R180-500000)/V180</f>
        <v>3.3455638126224437E-2</v>
      </c>
      <c r="Y180" s="72">
        <f ca="1">SIN(2*U180)</f>
        <v>0.98910521480678859</v>
      </c>
      <c r="Z180" s="72">
        <f ca="1">Y180*(COS(U180))^2</f>
        <v>0.42174936698740773</v>
      </c>
      <c r="AA180" s="72">
        <f ca="1">U180+(Y180/2)</f>
        <v>1.3538243980084104</v>
      </c>
      <c r="AB180" s="72">
        <f ca="1">(3*AA180+Z180)/4</f>
        <v>1.1208056402531597</v>
      </c>
      <c r="AC180" s="72">
        <f ca="1">(5*AB180+Z180*(COS(U180))^2)/3</f>
        <v>1.9279533193942013</v>
      </c>
      <c r="AD180" s="72">
        <f ca="1">Coef!$J$6*Coef!$J$9*(U180-(Coef!$J$10*AA180)+(Coef!$J$11*AB180)-(Coef!$J$12*AC180))</f>
        <v>5453318.5604933891</v>
      </c>
      <c r="AE180" s="72">
        <f ca="1">(T180-AD180)/V180</f>
        <v>2.3149278225006206E-3</v>
      </c>
      <c r="AF180" s="72">
        <f ca="1">((Coef!$J$8*X180^2)/2)*(COS(U180))^2</f>
        <v>1.6082296170152596E-6</v>
      </c>
      <c r="AG180" s="72">
        <f ca="1">X180*(1-(AF180/3))</f>
        <v>3.3455620191441736E-2</v>
      </c>
      <c r="AH180" s="72">
        <f ca="1">AE180*(1-AF180)+U180</f>
        <v>0.86158671470458126</v>
      </c>
      <c r="AI180" s="72">
        <f ca="1">(EXP(AG180)-EXP(-AG180))/2</f>
        <v>3.3461861566912277E-2</v>
      </c>
      <c r="AJ180" s="72">
        <f ca="1">ATAN(AI180/COS(AH180))</f>
        <v>5.1337079464594905E-2</v>
      </c>
      <c r="AK180" s="72">
        <f ca="1">ATAN(COS(AJ180)*TAN(AH180))</f>
        <v>0.86093512384376236</v>
      </c>
      <c r="AL180" s="72">
        <f ca="1">U180+(1+Coef!$J$8*(COS(U180))^2-(3/2)*Coef!$J$8*SIN(U180)*COS(U180)*(AK180-U180))*(AK180-U180)</f>
        <v>0.86093988991018955</v>
      </c>
      <c r="AM180" s="33">
        <f t="shared" ca="1" si="33"/>
        <v>49.328222106311586</v>
      </c>
      <c r="AN180" s="33">
        <f t="shared" ca="1" si="34"/>
        <v>11.941397985849015</v>
      </c>
      <c r="AO180" s="48" t="str">
        <f ca="1">D180&amp;" "&amp;IF(AM180&gt;0,"N","S")&amp;" "&amp;R180&amp;" "&amp;LEFT(S180,7)</f>
        <v>32 N 713710 5468106</v>
      </c>
    </row>
    <row r="181" spans="1:41">
      <c r="A181" s="38" t="s">
        <v>1075</v>
      </c>
      <c r="B181" s="72" t="str">
        <f t="shared" si="35"/>
        <v>32UQV1392467791</v>
      </c>
      <c r="C181" s="72">
        <f t="array" aca="1" ref="C181" ca="1">MATCH(TRUE,ISERROR(VALUE(MID(B181,ROW(INDIRECT("1:"&amp;LEN(B181))),1))),0)</f>
        <v>3</v>
      </c>
      <c r="D181" s="72">
        <f t="shared" ca="1" si="36"/>
        <v>32</v>
      </c>
      <c r="E181" s="72" t="str">
        <f t="shared" ca="1" si="37"/>
        <v>U</v>
      </c>
      <c r="F181" s="72" t="str">
        <f t="shared" ca="1" si="38"/>
        <v>Q</v>
      </c>
      <c r="G181" s="72" t="str">
        <f t="shared" ca="1" si="39"/>
        <v>V</v>
      </c>
      <c r="H181" s="72">
        <f t="shared" ca="1" si="40"/>
        <v>10</v>
      </c>
      <c r="I181" s="72">
        <f t="shared" ca="1" si="41"/>
        <v>13924</v>
      </c>
      <c r="J181" s="72">
        <f t="shared" ca="1" si="42"/>
        <v>67791</v>
      </c>
      <c r="K181" s="72">
        <f t="shared" ca="1" si="43"/>
        <v>188.80604746885038</v>
      </c>
      <c r="L181" s="72">
        <f ca="1">VLOOKUP(F181,Coef!$C$2:$F$25,4)</f>
        <v>7</v>
      </c>
      <c r="M181" s="31">
        <f ca="1">VLOOKUP(E181,Coef!$C$4:$D$23,2)</f>
        <v>17</v>
      </c>
      <c r="N181" s="31">
        <f ca="1">MOD(VLOOKUP(G181,Coef!$C$2:$G$21,5)+MOD(D181+1,2)*15,20)</f>
        <v>15</v>
      </c>
      <c r="O181" s="31">
        <f ca="1">VLOOKUP(M181,Coef!$A$27:$B$46,2)</f>
        <v>5.34</v>
      </c>
      <c r="P181" s="31">
        <f ca="1">VLOOKUP(M181,Coef!$A$27:$C$46,3)+N181/10-0.1</f>
        <v>5.4</v>
      </c>
      <c r="Q181" s="31">
        <f ca="1">IF(P181+0.1&lt;O181,P181+2,P181)</f>
        <v>5.4</v>
      </c>
      <c r="R181" s="72">
        <f ca="1">L181*100000+I181</f>
        <v>713924</v>
      </c>
      <c r="S181" s="72">
        <f ca="1">Q181*1000000+J181</f>
        <v>5467791</v>
      </c>
      <c r="T181" s="72">
        <f ca="1">IF(M181&lt;11,S181-10000000,S181)</f>
        <v>5467791</v>
      </c>
      <c r="U181" s="72">
        <f ca="1">T181/(6366197.724*0.9996)</f>
        <v>0.85922229072077094</v>
      </c>
      <c r="V181" s="72">
        <f ca="1">(Coef!$J$9/(1+Coef!$J$8*(COS(U181))^2)^0.5)*Coef!$J$6</f>
        <v>6387860.9648860833</v>
      </c>
      <c r="W181" s="72">
        <f ca="1">6*D181-183</f>
        <v>9</v>
      </c>
      <c r="X181" s="72">
        <f ca="1">(R181-500000)/V181</f>
        <v>3.348914467236138E-2</v>
      </c>
      <c r="Y181" s="72">
        <f ca="1">SIN(2*U181)</f>
        <v>0.98911978374584009</v>
      </c>
      <c r="Z181" s="72">
        <f ca="1">Y181*(COS(U181))^2</f>
        <v>0.42180400735643853</v>
      </c>
      <c r="AA181" s="72">
        <f ca="1">U181+(Y181/2)</f>
        <v>1.3537821825936911</v>
      </c>
      <c r="AB181" s="72">
        <f ca="1">(3*AA181+Z181)/4</f>
        <v>1.120787638784378</v>
      </c>
      <c r="AC181" s="72">
        <f ca="1">(5*AB181+Z181*(COS(U181))^2)/3</f>
        <v>1.9279379670457377</v>
      </c>
      <c r="AD181" s="72">
        <f ca="1">Coef!$J$6*Coef!$J$9*(U181-(Coef!$J$10*AA181)+(Coef!$J$11*AB181)-(Coef!$J$12*AC181))</f>
        <v>5453003.2681924021</v>
      </c>
      <c r="AE181" s="72">
        <f ca="1">(T181-AD181)/V181</f>
        <v>2.3149739621581805E-3</v>
      </c>
      <c r="AF181" s="72">
        <f ca="1">((Coef!$J$8*X181^2)/2)*(COS(U181))^2</f>
        <v>1.6116376193951393E-6</v>
      </c>
      <c r="AG181" s="72">
        <f ca="1">X181*(1-(AF181/3))</f>
        <v>3.3489126681572917E-2</v>
      </c>
      <c r="AH181" s="72">
        <f ca="1">AE181*(1-AF181)+U181</f>
        <v>0.86153726095202998</v>
      </c>
      <c r="AI181" s="72">
        <f ca="1">(EXP(AG181)-EXP(-AG181))/2</f>
        <v>3.3495386829129781E-2</v>
      </c>
      <c r="AJ181" s="72">
        <f ca="1">ATAN(AI181/COS(AH181))</f>
        <v>5.1385467387856328E-2</v>
      </c>
      <c r="AK181" s="72">
        <f ca="1">ATAN(COS(AJ181)*TAN(AH181))</f>
        <v>0.86088443066015785</v>
      </c>
      <c r="AL181" s="72">
        <f ca="1">U181+(1+Coef!$J$8*(COS(U181))^2-(3/2)*Coef!$J$8*SIN(U181)*COS(U181)*(AK181-U181))*(AK181-U181)</f>
        <v>0.86088919386551266</v>
      </c>
      <c r="AM181" s="33">
        <f t="shared" ca="1" si="33"/>
        <v>49.325317436913593</v>
      </c>
      <c r="AN181" s="33">
        <f t="shared" ca="1" si="34"/>
        <v>11.944170409631298</v>
      </c>
      <c r="AO181" s="48" t="str">
        <f ca="1">D181&amp;" "&amp;IF(AM181&gt;0,"N","S")&amp;" "&amp;R181&amp;" "&amp;LEFT(S181,7)</f>
        <v>32 N 713924 5467791</v>
      </c>
    </row>
    <row r="182" spans="1:41">
      <c r="A182" s="38" t="s">
        <v>1076</v>
      </c>
      <c r="B182" s="72" t="str">
        <f t="shared" si="35"/>
        <v>32UQV1435767558</v>
      </c>
      <c r="C182" s="72">
        <f t="array" aca="1" ref="C182" ca="1">MATCH(TRUE,ISERROR(VALUE(MID(B182,ROW(INDIRECT("1:"&amp;LEN(B182))),1))),0)</f>
        <v>3</v>
      </c>
      <c r="D182" s="72">
        <f t="shared" ca="1" si="36"/>
        <v>32</v>
      </c>
      <c r="E182" s="72" t="str">
        <f t="shared" ca="1" si="37"/>
        <v>U</v>
      </c>
      <c r="F182" s="72" t="str">
        <f t="shared" ca="1" si="38"/>
        <v>Q</v>
      </c>
      <c r="G182" s="72" t="str">
        <f t="shared" ca="1" si="39"/>
        <v>V</v>
      </c>
      <c r="H182" s="72">
        <f t="shared" ca="1" si="40"/>
        <v>10</v>
      </c>
      <c r="I182" s="72">
        <f t="shared" ca="1" si="41"/>
        <v>14357</v>
      </c>
      <c r="J182" s="72">
        <f t="shared" ca="1" si="42"/>
        <v>67558</v>
      </c>
      <c r="K182" s="72">
        <f t="shared" ca="1" si="43"/>
        <v>188.80604746885038</v>
      </c>
      <c r="L182" s="72">
        <f ca="1">VLOOKUP(F182,Coef!$C$2:$F$25,4)</f>
        <v>7</v>
      </c>
      <c r="M182" s="31">
        <f ca="1">VLOOKUP(E182,Coef!$C$4:$D$23,2)</f>
        <v>17</v>
      </c>
      <c r="N182" s="31">
        <f ca="1">MOD(VLOOKUP(G182,Coef!$C$2:$G$21,5)+MOD(D182+1,2)*15,20)</f>
        <v>15</v>
      </c>
      <c r="O182" s="31">
        <f ca="1">VLOOKUP(M182,Coef!$A$27:$B$46,2)</f>
        <v>5.34</v>
      </c>
      <c r="P182" s="31">
        <f ca="1">VLOOKUP(M182,Coef!$A$27:$C$46,3)+N182/10-0.1</f>
        <v>5.4</v>
      </c>
      <c r="Q182" s="31">
        <f ca="1">IF(P182+0.1&lt;O182,P182+2,P182)</f>
        <v>5.4</v>
      </c>
      <c r="R182" s="72">
        <f ca="1">L182*100000+I182</f>
        <v>714357</v>
      </c>
      <c r="S182" s="72">
        <f ca="1">Q182*1000000+J182</f>
        <v>5467558</v>
      </c>
      <c r="T182" s="72">
        <f ca="1">IF(M182&lt;11,S182-10000000,S182)</f>
        <v>5467558</v>
      </c>
      <c r="U182" s="72">
        <f ca="1">T182/(6366197.724*0.9996)</f>
        <v>0.85918567652067845</v>
      </c>
      <c r="V182" s="72">
        <f ca="1">(Coef!$J$9/(1+Coef!$J$8*(COS(U182))^2)^0.5)*Coef!$J$6</f>
        <v>6387860.1875527827</v>
      </c>
      <c r="W182" s="72">
        <f ca="1">6*D182-183</f>
        <v>9</v>
      </c>
      <c r="X182" s="72">
        <f ca="1">(R182-500000)/V182</f>
        <v>3.3556933574985008E-2</v>
      </c>
      <c r="Y182" s="72">
        <f ca="1">SIN(2*U182)</f>
        <v>0.98913055389830007</v>
      </c>
      <c r="Z182" s="72">
        <f ca="1">Y182*(COS(U182))^2</f>
        <v>0.42184442259998056</v>
      </c>
      <c r="AA182" s="72">
        <f ca="1">U182+(Y182/2)</f>
        <v>1.3537509534698284</v>
      </c>
      <c r="AB182" s="72">
        <f ca="1">(3*AA182+Z182)/4</f>
        <v>1.1207743207523666</v>
      </c>
      <c r="AC182" s="72">
        <f ca="1">(5*AB182+Z182*(COS(U182))^2)/3</f>
        <v>1.9279266077788213</v>
      </c>
      <c r="AD182" s="72">
        <f ca="1">Coef!$J$6*Coef!$J$9*(U182-(Coef!$J$10*AA182)+(Coef!$J$11*AB182)-(Coef!$J$12*AC182))</f>
        <v>5452770.052082587</v>
      </c>
      <c r="AE182" s="72">
        <f ca="1">(T182-AD182)/V182</f>
        <v>2.31500807519682E-3</v>
      </c>
      <c r="AF182" s="72">
        <f ca="1">((Coef!$J$8*X182^2)/2)*(COS(U182))^2</f>
        <v>1.6183062176779569E-6</v>
      </c>
      <c r="AG182" s="72">
        <f ca="1">X182*(1-(AF182/3))</f>
        <v>3.3556915473186927E-2</v>
      </c>
      <c r="AH182" s="72">
        <f ca="1">AE182*(1-AF182)+U182</f>
        <v>0.86150068084948328</v>
      </c>
      <c r="AI182" s="72">
        <f ca="1">(EXP(AG182)-EXP(-AG182))/2</f>
        <v>3.3563213714606854E-2</v>
      </c>
      <c r="AJ182" s="72">
        <f ca="1">ATAN(AI182/COS(AH182))</f>
        <v>5.1487146798182615E-2</v>
      </c>
      <c r="AK182" s="72">
        <f ca="1">ATAN(COS(AJ182)*TAN(AH182))</f>
        <v>0.86084525568692849</v>
      </c>
      <c r="AL182" s="72">
        <f ca="1">U182+(1+Coef!$J$8*(COS(U182))^2-(3/2)*Coef!$J$8*SIN(U182)*COS(U182)*(AK182-U182))*(AK182-U182)</f>
        <v>0.86085001198002287</v>
      </c>
      <c r="AM182" s="33">
        <f t="shared" ca="1" si="33"/>
        <v>49.323072480241663</v>
      </c>
      <c r="AN182" s="33">
        <f t="shared" ca="1" si="34"/>
        <v>11.949996210706374</v>
      </c>
      <c r="AO182" s="48" t="str">
        <f ca="1">D182&amp;" "&amp;IF(AM182&gt;0,"N","S")&amp;" "&amp;R182&amp;" "&amp;LEFT(S182,7)</f>
        <v>32 N 714357 5467558</v>
      </c>
    </row>
    <row r="183" spans="1:41">
      <c r="A183" s="38" t="s">
        <v>1077</v>
      </c>
      <c r="B183" s="72" t="str">
        <f t="shared" si="35"/>
        <v>32UQV1450367317</v>
      </c>
      <c r="C183" s="72">
        <f t="array" aca="1" ref="C183" ca="1">MATCH(TRUE,ISERROR(VALUE(MID(B183,ROW(INDIRECT("1:"&amp;LEN(B183))),1))),0)</f>
        <v>3</v>
      </c>
      <c r="D183" s="72">
        <f t="shared" ca="1" si="36"/>
        <v>32</v>
      </c>
      <c r="E183" s="72" t="str">
        <f t="shared" ca="1" si="37"/>
        <v>U</v>
      </c>
      <c r="F183" s="72" t="str">
        <f t="shared" ca="1" si="38"/>
        <v>Q</v>
      </c>
      <c r="G183" s="72" t="str">
        <f t="shared" ca="1" si="39"/>
        <v>V</v>
      </c>
      <c r="H183" s="72">
        <f t="shared" ca="1" si="40"/>
        <v>10</v>
      </c>
      <c r="I183" s="72">
        <f t="shared" ca="1" si="41"/>
        <v>14503</v>
      </c>
      <c r="J183" s="72">
        <f t="shared" ca="1" si="42"/>
        <v>67317</v>
      </c>
      <c r="K183" s="72">
        <f t="shared" ca="1" si="43"/>
        <v>188.80604746885038</v>
      </c>
      <c r="L183" s="72">
        <f ca="1">VLOOKUP(F183,Coef!$C$2:$F$25,4)</f>
        <v>7</v>
      </c>
      <c r="M183" s="31">
        <f ca="1">VLOOKUP(E183,Coef!$C$4:$D$23,2)</f>
        <v>17</v>
      </c>
      <c r="N183" s="31">
        <f ca="1">MOD(VLOOKUP(G183,Coef!$C$2:$G$21,5)+MOD(D183+1,2)*15,20)</f>
        <v>15</v>
      </c>
      <c r="O183" s="31">
        <f ca="1">VLOOKUP(M183,Coef!$A$27:$B$46,2)</f>
        <v>5.34</v>
      </c>
      <c r="P183" s="31">
        <f ca="1">VLOOKUP(M183,Coef!$A$27:$C$46,3)+N183/10-0.1</f>
        <v>5.4</v>
      </c>
      <c r="Q183" s="31">
        <f ca="1">IF(P183+0.1&lt;O183,P183+2,P183)</f>
        <v>5.4</v>
      </c>
      <c r="R183" s="72">
        <f ca="1">L183*100000+I183</f>
        <v>714503</v>
      </c>
      <c r="S183" s="72">
        <f ca="1">Q183*1000000+J183</f>
        <v>5467317</v>
      </c>
      <c r="T183" s="72">
        <f ca="1">IF(M183&lt;11,S183-10000000,S183)</f>
        <v>5467317</v>
      </c>
      <c r="U183" s="72">
        <f ca="1">T183/(6366197.724*0.9996)</f>
        <v>0.85914780518066858</v>
      </c>
      <c r="V183" s="72">
        <f ca="1">(Coef!$J$9/(1+Coef!$J$8*(COS(U183))^2)^0.5)*Coef!$J$6</f>
        <v>6387859.383521325</v>
      </c>
      <c r="W183" s="72">
        <f ca="1">6*D183-183</f>
        <v>9</v>
      </c>
      <c r="X183" s="72">
        <f ca="1">(R183-500000)/V183</f>
        <v>3.3579793655657247E-2</v>
      </c>
      <c r="Y183" s="72">
        <f ca="1">SIN(2*U183)</f>
        <v>0.98914168826099003</v>
      </c>
      <c r="Z183" s="72">
        <f ca="1">Y183*(COS(U183))^2</f>
        <v>0.4218862243422411</v>
      </c>
      <c r="AA183" s="72">
        <f ca="1">U183+(Y183/2)</f>
        <v>1.3537186493111637</v>
      </c>
      <c r="AB183" s="72">
        <f ca="1">(3*AA183+Z183)/4</f>
        <v>1.1207605430689331</v>
      </c>
      <c r="AC183" s="72">
        <f ca="1">(5*AB183+Z183*(COS(U183))^2)/3</f>
        <v>1.9279148554491667</v>
      </c>
      <c r="AD183" s="72">
        <f ca="1">Coef!$J$6*Coef!$J$9*(U183-(Coef!$J$10*AA183)+(Coef!$J$11*AB183)-(Coef!$J$12*AC183))</f>
        <v>5452528.8286422659</v>
      </c>
      <c r="AE183" s="72">
        <f ca="1">(T183-AD183)/V183</f>
        <v>2.3150433454880012E-3</v>
      </c>
      <c r="AF183" s="72">
        <f ca="1">((Coef!$J$8*X183^2)/2)*(COS(U183))^2</f>
        <v>1.6206541927477074E-6</v>
      </c>
      <c r="AG183" s="72">
        <f ca="1">X183*(1-(AF183/3))</f>
        <v>3.3579775515246123E-2</v>
      </c>
      <c r="AH183" s="72">
        <f ca="1">AE183*(1-AF183)+U183</f>
        <v>0.86146284477427193</v>
      </c>
      <c r="AI183" s="72">
        <f ca="1">(EXP(AG183)-EXP(-AG183))/2</f>
        <v>3.3586086637610313E-2</v>
      </c>
      <c r="AJ183" s="72">
        <f ca="1">ATAN(AI183/COS(AH183))</f>
        <v>5.1519905559544943E-2</v>
      </c>
      <c r="AK183" s="72">
        <f ca="1">ATAN(COS(AJ183)*TAN(AH183))</f>
        <v>0.86080657728022647</v>
      </c>
      <c r="AL183" s="72">
        <f ca="1">U183+(1+Coef!$J$8*(COS(U183))^2-(3/2)*Coef!$J$8*SIN(U183)*COS(U183)*(AK183-U183))*(AK183-U183)</f>
        <v>0.86081133168561086</v>
      </c>
      <c r="AM183" s="33">
        <f t="shared" ca="1" si="33"/>
        <v>49.320856262621533</v>
      </c>
      <c r="AN183" s="33">
        <f t="shared" ca="1" si="34"/>
        <v>11.951873149474512</v>
      </c>
      <c r="AO183" s="48" t="str">
        <f ca="1">D183&amp;" "&amp;IF(AM183&gt;0,"N","S")&amp;" "&amp;R183&amp;" "&amp;LEFT(S183,7)</f>
        <v>32 N 714503 5467317</v>
      </c>
    </row>
    <row r="184" spans="1:41">
      <c r="A184" s="38" t="s">
        <v>1078</v>
      </c>
      <c r="B184" s="72" t="str">
        <f t="shared" si="35"/>
        <v>32UQV1440866892</v>
      </c>
      <c r="C184" s="72">
        <f t="array" aca="1" ref="C184" ca="1">MATCH(TRUE,ISERROR(VALUE(MID(B184,ROW(INDIRECT("1:"&amp;LEN(B184))),1))),0)</f>
        <v>3</v>
      </c>
      <c r="D184" s="72">
        <f t="shared" ca="1" si="36"/>
        <v>32</v>
      </c>
      <c r="E184" s="72" t="str">
        <f t="shared" ca="1" si="37"/>
        <v>U</v>
      </c>
      <c r="F184" s="72" t="str">
        <f t="shared" ca="1" si="38"/>
        <v>Q</v>
      </c>
      <c r="G184" s="72" t="str">
        <f t="shared" ca="1" si="39"/>
        <v>V</v>
      </c>
      <c r="H184" s="72">
        <f t="shared" ca="1" si="40"/>
        <v>10</v>
      </c>
      <c r="I184" s="72">
        <f t="shared" ca="1" si="41"/>
        <v>14408</v>
      </c>
      <c r="J184" s="72">
        <f t="shared" ca="1" si="42"/>
        <v>66892</v>
      </c>
      <c r="K184" s="72">
        <f t="shared" ca="1" si="43"/>
        <v>188.80604746885038</v>
      </c>
      <c r="L184" s="72">
        <f ca="1">VLOOKUP(F184,Coef!$C$2:$F$25,4)</f>
        <v>7</v>
      </c>
      <c r="M184" s="31">
        <f ca="1">VLOOKUP(E184,Coef!$C$4:$D$23,2)</f>
        <v>17</v>
      </c>
      <c r="N184" s="31">
        <f ca="1">MOD(VLOOKUP(G184,Coef!$C$2:$G$21,5)+MOD(D184+1,2)*15,20)</f>
        <v>15</v>
      </c>
      <c r="O184" s="31">
        <f ca="1">VLOOKUP(M184,Coef!$A$27:$B$46,2)</f>
        <v>5.34</v>
      </c>
      <c r="P184" s="31">
        <f ca="1">VLOOKUP(M184,Coef!$A$27:$C$46,3)+N184/10-0.1</f>
        <v>5.4</v>
      </c>
      <c r="Q184" s="31">
        <f ca="1">IF(P184+0.1&lt;O184,P184+2,P184)</f>
        <v>5.4</v>
      </c>
      <c r="R184" s="72">
        <f ca="1">L184*100000+I184</f>
        <v>714408</v>
      </c>
      <c r="S184" s="72">
        <f ca="1">Q184*1000000+J184</f>
        <v>5466892</v>
      </c>
      <c r="T184" s="72">
        <f ca="1">IF(M184&lt;11,S184-10000000,S184)</f>
        <v>5466892</v>
      </c>
      <c r="U184" s="72">
        <f ca="1">T184/(6366197.724*0.9996)</f>
        <v>0.85908101962256</v>
      </c>
      <c r="V184" s="72">
        <f ca="1">(Coef!$J$9/(1+Coef!$J$8*(COS(U184))^2)^0.5)*Coef!$J$6</f>
        <v>6387857.96560222</v>
      </c>
      <c r="W184" s="72">
        <f ca="1">6*D184-183</f>
        <v>9</v>
      </c>
      <c r="X184" s="72">
        <f ca="1">(R184-500000)/V184</f>
        <v>3.3564929144411011E-2</v>
      </c>
      <c r="Y184" s="72">
        <f ca="1">SIN(2*U184)</f>
        <v>0.98916130972050276</v>
      </c>
      <c r="Z184" s="72">
        <f ca="1">Y184*(COS(U184))^2</f>
        <v>0.42195993825770206</v>
      </c>
      <c r="AA184" s="72">
        <f ca="1">U184+(Y184/2)</f>
        <v>1.3536616744828114</v>
      </c>
      <c r="AB184" s="72">
        <f ca="1">(3*AA184+Z184)/4</f>
        <v>1.120736240426534</v>
      </c>
      <c r="AC184" s="72">
        <f ca="1">(5*AB184+Z184*(COS(U184))^2)/3</f>
        <v>1.9278941228398427</v>
      </c>
      <c r="AD184" s="72">
        <f ca="1">Coef!$J$6*Coef!$J$9*(U184-(Coef!$J$10*AA184)+(Coef!$J$11*AB184)-(Coef!$J$12*AC184))</f>
        <v>5452103.4348304598</v>
      </c>
      <c r="AE184" s="72">
        <f ca="1">(T184-AD184)/V184</f>
        <v>2.3151055094171981E-3</v>
      </c>
      <c r="AF184" s="72">
        <f ca="1">((Coef!$J$8*X184^2)/2)*(COS(U184))^2</f>
        <v>1.6194704974109865E-6</v>
      </c>
      <c r="AG184" s="72">
        <f ca="1">X184*(1-(AF184/3))</f>
        <v>3.3564911025273515E-2</v>
      </c>
      <c r="AH184" s="72">
        <f ca="1">AE184*(1-AF184)+U184</f>
        <v>0.86139612138273214</v>
      </c>
      <c r="AI184" s="72">
        <f ca="1">(EXP(AG184)-EXP(-AG184))/2</f>
        <v>3.3571213769950814E-2</v>
      </c>
      <c r="AJ184" s="72">
        <f ca="1">ATAN(AI184/COS(AH184))</f>
        <v>5.1493135903176002E-2</v>
      </c>
      <c r="AK184" s="72">
        <f ca="1">ATAN(COS(AJ184)*TAN(AH184))</f>
        <v>0.86074052272266122</v>
      </c>
      <c r="AL184" s="72">
        <f ca="1">U184+(1+Coef!$J$8*(COS(U184))^2-(3/2)*Coef!$J$8*SIN(U184)*COS(U184)*(AK184-U184))*(AK184-U184)</f>
        <v>0.86074527995575634</v>
      </c>
      <c r="AM184" s="33">
        <f t="shared" ca="1" si="33"/>
        <v>49.31707177727133</v>
      </c>
      <c r="AN184" s="33">
        <f t="shared" ca="1" si="34"/>
        <v>11.950339361145556</v>
      </c>
      <c r="AO184" s="48" t="str">
        <f ca="1">D184&amp;" "&amp;IF(AM184&gt;0,"N","S")&amp;" "&amp;R184&amp;" "&amp;LEFT(S184,7)</f>
        <v>32 N 714408 5466892</v>
      </c>
    </row>
    <row r="185" spans="1:41">
      <c r="A185" s="38" t="s">
        <v>1079</v>
      </c>
      <c r="B185" s="72" t="str">
        <f t="shared" si="35"/>
        <v>32UQV1451866305</v>
      </c>
      <c r="C185" s="72">
        <f t="array" aca="1" ref="C185" ca="1">MATCH(TRUE,ISERROR(VALUE(MID(B185,ROW(INDIRECT("1:"&amp;LEN(B185))),1))),0)</f>
        <v>3</v>
      </c>
      <c r="D185" s="72">
        <f t="shared" ca="1" si="36"/>
        <v>32</v>
      </c>
      <c r="E185" s="72" t="str">
        <f t="shared" ca="1" si="37"/>
        <v>U</v>
      </c>
      <c r="F185" s="72" t="str">
        <f t="shared" ca="1" si="38"/>
        <v>Q</v>
      </c>
      <c r="G185" s="72" t="str">
        <f t="shared" ca="1" si="39"/>
        <v>V</v>
      </c>
      <c r="H185" s="72">
        <f t="shared" ca="1" si="40"/>
        <v>10</v>
      </c>
      <c r="I185" s="72">
        <f t="shared" ca="1" si="41"/>
        <v>14518</v>
      </c>
      <c r="J185" s="72">
        <f t="shared" ca="1" si="42"/>
        <v>66305</v>
      </c>
      <c r="K185" s="72">
        <f t="shared" ca="1" si="43"/>
        <v>188.80604746885038</v>
      </c>
      <c r="L185" s="72">
        <f ca="1">VLOOKUP(F185,Coef!$C$2:$F$25,4)</f>
        <v>7</v>
      </c>
      <c r="M185" s="31">
        <f ca="1">VLOOKUP(E185,Coef!$C$4:$D$23,2)</f>
        <v>17</v>
      </c>
      <c r="N185" s="31">
        <f ca="1">MOD(VLOOKUP(G185,Coef!$C$2:$G$21,5)+MOD(D185+1,2)*15,20)</f>
        <v>15</v>
      </c>
      <c r="O185" s="31">
        <f ca="1">VLOOKUP(M185,Coef!$A$27:$B$46,2)</f>
        <v>5.34</v>
      </c>
      <c r="P185" s="31">
        <f ca="1">VLOOKUP(M185,Coef!$A$27:$C$46,3)+N185/10-0.1</f>
        <v>5.4</v>
      </c>
      <c r="Q185" s="31">
        <f ca="1">IF(P185+0.1&lt;O185,P185+2,P185)</f>
        <v>5.4</v>
      </c>
      <c r="R185" s="72">
        <f ca="1">L185*100000+I185</f>
        <v>714518</v>
      </c>
      <c r="S185" s="72">
        <f ca="1">Q185*1000000+J185</f>
        <v>5466305</v>
      </c>
      <c r="T185" s="72">
        <f ca="1">IF(M185&lt;11,S185-10000000,S185)</f>
        <v>5466305</v>
      </c>
      <c r="U185" s="72">
        <f ca="1">T185/(6366197.724*0.9996)</f>
        <v>0.8589887769811253</v>
      </c>
      <c r="V185" s="72">
        <f ca="1">(Coef!$J$9/(1+Coef!$J$8*(COS(U185))^2)^0.5)*Coef!$J$6</f>
        <v>6387856.0071610417</v>
      </c>
      <c r="W185" s="72">
        <f ca="1">6*D185-183</f>
        <v>9</v>
      </c>
      <c r="X185" s="72">
        <f ca="1">(R185-500000)/V185</f>
        <v>3.358215961028501E-2</v>
      </c>
      <c r="Y185" s="72">
        <f ca="1">SIN(2*U185)</f>
        <v>0.98918838139825449</v>
      </c>
      <c r="Z185" s="72">
        <f ca="1">Y185*(COS(U185))^2</f>
        <v>0.42206174419440728</v>
      </c>
      <c r="AA185" s="72">
        <f ca="1">U185+(Y185/2)</f>
        <v>1.3535829676802527</v>
      </c>
      <c r="AB185" s="72">
        <f ca="1">(3*AA185+Z185)/4</f>
        <v>1.1207026618087914</v>
      </c>
      <c r="AC185" s="72">
        <f ca="1">(5*AB185+Z185*(COS(U185))^2)/3</f>
        <v>1.9278654716041901</v>
      </c>
      <c r="AD185" s="72">
        <f ca="1">Coef!$J$6*Coef!$J$9*(U185-(Coef!$J$10*AA185)+(Coef!$J$11*AB185)-(Coef!$J$12*AC185))</f>
        <v>5451515.8913726853</v>
      </c>
      <c r="AE185" s="72">
        <f ca="1">(T185-AD185)/V185</f>
        <v>2.3151912959114133E-3</v>
      </c>
      <c r="AF185" s="72">
        <f ca="1">((Coef!$J$8*X185^2)/2)*(COS(U185))^2</f>
        <v>1.6214803782371409E-6</v>
      </c>
      <c r="AG185" s="72">
        <f ca="1">X185*(1-(AF185/3))</f>
        <v>3.3582141459347389E-2</v>
      </c>
      <c r="AH185" s="72">
        <f ca="1">AE185*(1-AF185)+U185</f>
        <v>0.86130396452299951</v>
      </c>
      <c r="AI185" s="72">
        <f ca="1">(EXP(AG185)-EXP(-AG185))/2</f>
        <v>3.358845391585169E-2</v>
      </c>
      <c r="AJ185" s="72">
        <f ca="1">ATAN(AI185/COS(AH185))</f>
        <v>5.1514012976407508E-2</v>
      </c>
      <c r="AK185" s="72">
        <f ca="1">ATAN(COS(AJ185)*TAN(AH185))</f>
        <v>0.86064781542867874</v>
      </c>
      <c r="AL185" s="72">
        <f ca="1">U185+(1+Coef!$J$8*(COS(U185))^2-(3/2)*Coef!$J$8*SIN(U185)*COS(U185)*(AK185-U185))*(AK185-U185)</f>
        <v>0.86065257235345805</v>
      </c>
      <c r="AM185" s="33">
        <f t="shared" ca="1" si="33"/>
        <v>49.311760022930862</v>
      </c>
      <c r="AN185" s="33">
        <f t="shared" ca="1" si="34"/>
        <v>11.951535529330306</v>
      </c>
      <c r="AO185" s="48" t="str">
        <f ca="1">D185&amp;" "&amp;IF(AM185&gt;0,"N","S")&amp;" "&amp;R185&amp;" "&amp;LEFT(S185,7)</f>
        <v>32 N 714518 5466305</v>
      </c>
    </row>
    <row r="186" spans="1:41">
      <c r="A186" s="38" t="s">
        <v>1080</v>
      </c>
      <c r="B186" s="72" t="str">
        <f t="shared" si="35"/>
        <v>32UQV1452165254</v>
      </c>
      <c r="C186" s="72">
        <f t="array" aca="1" ref="C186" ca="1">MATCH(TRUE,ISERROR(VALUE(MID(B186,ROW(INDIRECT("1:"&amp;LEN(B186))),1))),0)</f>
        <v>3</v>
      </c>
      <c r="D186" s="72">
        <f t="shared" ca="1" si="36"/>
        <v>32</v>
      </c>
      <c r="E186" s="72" t="str">
        <f t="shared" ca="1" si="37"/>
        <v>U</v>
      </c>
      <c r="F186" s="72" t="str">
        <f t="shared" ca="1" si="38"/>
        <v>Q</v>
      </c>
      <c r="G186" s="72" t="str">
        <f t="shared" ca="1" si="39"/>
        <v>V</v>
      </c>
      <c r="H186" s="72">
        <f t="shared" ca="1" si="40"/>
        <v>10</v>
      </c>
      <c r="I186" s="72">
        <f t="shared" ca="1" si="41"/>
        <v>14521</v>
      </c>
      <c r="J186" s="72">
        <f t="shared" ca="1" si="42"/>
        <v>65254</v>
      </c>
      <c r="K186" s="72">
        <f t="shared" ca="1" si="43"/>
        <v>188.80604746885038</v>
      </c>
      <c r="L186" s="72">
        <f ca="1">VLOOKUP(F186,Coef!$C$2:$F$25,4)</f>
        <v>7</v>
      </c>
      <c r="M186" s="31">
        <f ca="1">VLOOKUP(E186,Coef!$C$4:$D$23,2)</f>
        <v>17</v>
      </c>
      <c r="N186" s="31">
        <f ca="1">MOD(VLOOKUP(G186,Coef!$C$2:$G$21,5)+MOD(D186+1,2)*15,20)</f>
        <v>15</v>
      </c>
      <c r="O186" s="31">
        <f ca="1">VLOOKUP(M186,Coef!$A$27:$B$46,2)</f>
        <v>5.34</v>
      </c>
      <c r="P186" s="31">
        <f ca="1">VLOOKUP(M186,Coef!$A$27:$C$46,3)+N186/10-0.1</f>
        <v>5.4</v>
      </c>
      <c r="Q186" s="31">
        <f ca="1">IF(P186+0.1&lt;O186,P186+2,P186)</f>
        <v>5.4</v>
      </c>
      <c r="R186" s="72">
        <f ca="1">L186*100000+I186</f>
        <v>714521</v>
      </c>
      <c r="S186" s="72">
        <f ca="1">Q186*1000000+J186</f>
        <v>5465254</v>
      </c>
      <c r="T186" s="72">
        <f ca="1">IF(M186&lt;11,S186-10000000,S186)</f>
        <v>5465254</v>
      </c>
      <c r="U186" s="72">
        <f ca="1">T186/(6366197.724*0.9996)</f>
        <v>0.85882362022448488</v>
      </c>
      <c r="V186" s="72">
        <f ca="1">(Coef!$J$9/(1+Coef!$J$8*(COS(U186))^2)^0.5)*Coef!$J$6</f>
        <v>6387852.5005212491</v>
      </c>
      <c r="W186" s="72">
        <f ca="1">6*D186-183</f>
        <v>9</v>
      </c>
      <c r="X186" s="72">
        <f ca="1">(R186-500000)/V186</f>
        <v>3.358264768676094E-2</v>
      </c>
      <c r="Y186" s="72">
        <f ca="1">SIN(2*U186)</f>
        <v>0.98923676804960514</v>
      </c>
      <c r="Z186" s="72">
        <f ca="1">Y186*(COS(U186))^2</f>
        <v>0.42224400625608349</v>
      </c>
      <c r="AA186" s="72">
        <f ca="1">U186+(Y186/2)</f>
        <v>1.3534420042492874</v>
      </c>
      <c r="AB186" s="72">
        <f ca="1">(3*AA186+Z186)/4</f>
        <v>1.1206425047509865</v>
      </c>
      <c r="AC186" s="72">
        <f ca="1">(5*AB186+Z186*(COS(U186))^2)/3</f>
        <v>1.9278141267749225</v>
      </c>
      <c r="AD186" s="72">
        <f ca="1">Coef!$J$6*Coef!$J$9*(U186-(Coef!$J$10*AA186)+(Coef!$J$11*AB186)-(Coef!$J$12*AC186))</f>
        <v>5450463.9196833028</v>
      </c>
      <c r="AE186" s="72">
        <f ca="1">(T186-AD186)/V186</f>
        <v>2.3153446820336531E-3</v>
      </c>
      <c r="AF186" s="72">
        <f ca="1">((Coef!$J$8*X186^2)/2)*(COS(U186))^2</f>
        <v>1.6221483992029197E-6</v>
      </c>
      <c r="AG186" s="72">
        <f ca="1">X186*(1-(AF186/3))</f>
        <v>3.3582629528081546E-2</v>
      </c>
      <c r="AH186" s="72">
        <f ca="1">AE186*(1-AF186)+U186</f>
        <v>0.86113896115068589</v>
      </c>
      <c r="AI186" s="72">
        <f ca="1">(EXP(AG186)-EXP(-AG186))/2</f>
        <v>3.3588942259828058E-2</v>
      </c>
      <c r="AJ186" s="72">
        <f ca="1">ATAN(AI186/COS(AH186))</f>
        <v>5.1504881285024742E-2</v>
      </c>
      <c r="AK186" s="72">
        <f ca="1">ATAN(COS(AJ186)*TAN(AH186))</f>
        <v>0.86048301185023224</v>
      </c>
      <c r="AL186" s="72">
        <f ca="1">U186+(1+Coef!$J$8*(COS(U186))^2-(3/2)*Coef!$J$8*SIN(U186)*COS(U186)*(AK186-U186))*(AK186-U186)</f>
        <v>0.86048777161116807</v>
      </c>
      <c r="AM186" s="33">
        <f t="shared" ca="1" si="33"/>
        <v>49.30231763593703</v>
      </c>
      <c r="AN186" s="33">
        <f t="shared" ca="1" si="34"/>
        <v>11.951012321954257</v>
      </c>
      <c r="AO186" s="48" t="str">
        <f ca="1">D186&amp;" "&amp;IF(AM186&gt;0,"N","S")&amp;" "&amp;R186&amp;" "&amp;LEFT(S186,7)</f>
        <v>32 N 714521 5465254</v>
      </c>
    </row>
    <row r="187" spans="1:41">
      <c r="A187" s="38" t="s">
        <v>1081</v>
      </c>
      <c r="B187" s="72" t="str">
        <f t="shared" si="35"/>
        <v>32UQV1434264730</v>
      </c>
      <c r="C187" s="72">
        <f t="array" aca="1" ref="C187" ca="1">MATCH(TRUE,ISERROR(VALUE(MID(B187,ROW(INDIRECT("1:"&amp;LEN(B187))),1))),0)</f>
        <v>3</v>
      </c>
      <c r="D187" s="72">
        <f t="shared" ca="1" si="36"/>
        <v>32</v>
      </c>
      <c r="E187" s="72" t="str">
        <f t="shared" ca="1" si="37"/>
        <v>U</v>
      </c>
      <c r="F187" s="72" t="str">
        <f t="shared" ca="1" si="38"/>
        <v>Q</v>
      </c>
      <c r="G187" s="72" t="str">
        <f t="shared" ca="1" si="39"/>
        <v>V</v>
      </c>
      <c r="H187" s="72">
        <f t="shared" ca="1" si="40"/>
        <v>10</v>
      </c>
      <c r="I187" s="72">
        <f t="shared" ca="1" si="41"/>
        <v>14342</v>
      </c>
      <c r="J187" s="72">
        <f t="shared" ca="1" si="42"/>
        <v>64730</v>
      </c>
      <c r="K187" s="72">
        <f t="shared" ca="1" si="43"/>
        <v>188.80604746885038</v>
      </c>
      <c r="L187" s="72">
        <f ca="1">VLOOKUP(F187,Coef!$C$2:$F$25,4)</f>
        <v>7</v>
      </c>
      <c r="M187" s="31">
        <f ca="1">VLOOKUP(E187,Coef!$C$4:$D$23,2)</f>
        <v>17</v>
      </c>
      <c r="N187" s="31">
        <f ca="1">MOD(VLOOKUP(G187,Coef!$C$2:$G$21,5)+MOD(D187+1,2)*15,20)</f>
        <v>15</v>
      </c>
      <c r="O187" s="31">
        <f ca="1">VLOOKUP(M187,Coef!$A$27:$B$46,2)</f>
        <v>5.34</v>
      </c>
      <c r="P187" s="31">
        <f ca="1">VLOOKUP(M187,Coef!$A$27:$C$46,3)+N187/10-0.1</f>
        <v>5.4</v>
      </c>
      <c r="Q187" s="31">
        <f ca="1">IF(P187+0.1&lt;O187,P187+2,P187)</f>
        <v>5.4</v>
      </c>
      <c r="R187" s="72">
        <f ca="1">L187*100000+I187</f>
        <v>714342</v>
      </c>
      <c r="S187" s="72">
        <f ca="1">Q187*1000000+J187</f>
        <v>5464730</v>
      </c>
      <c r="T187" s="72">
        <f ca="1">IF(M187&lt;11,S187-10000000,S187)</f>
        <v>5464730</v>
      </c>
      <c r="U187" s="72">
        <f ca="1">T187/(6366197.724*0.9996)</f>
        <v>0.85874127755989915</v>
      </c>
      <c r="V187" s="72">
        <f ca="1">(Coef!$J$9/(1+Coef!$J$8*(COS(U187))^2)^0.5)*Coef!$J$6</f>
        <v>6387850.7521442007</v>
      </c>
      <c r="W187" s="72">
        <f ca="1">6*D187-183</f>
        <v>9</v>
      </c>
      <c r="X187" s="72">
        <f ca="1">(R187-500000)/V187</f>
        <v>3.3554634933831561E-2</v>
      </c>
      <c r="Y187" s="72">
        <f ca="1">SIN(2*U187)</f>
        <v>0.98926085199677249</v>
      </c>
      <c r="Z187" s="72">
        <f ca="1">Y187*(COS(U187))^2</f>
        <v>0.42233486880413057</v>
      </c>
      <c r="AA187" s="72">
        <f ca="1">U187+(Y187/2)</f>
        <v>1.3533717035582855</v>
      </c>
      <c r="AB187" s="72">
        <f ca="1">(3*AA187+Z187)/4</f>
        <v>1.1206124948697467</v>
      </c>
      <c r="AC187" s="72">
        <f ca="1">(5*AB187+Z187*(COS(U187))^2)/3</f>
        <v>1.9277885056050044</v>
      </c>
      <c r="AD187" s="72">
        <f ca="1">Coef!$J$6*Coef!$J$9*(U187-(Coef!$J$10*AA187)+(Coef!$J$11*AB187)-(Coef!$J$12*AC187))</f>
        <v>5449939.4358726274</v>
      </c>
      <c r="AE187" s="72">
        <f ca="1">(T187-AD187)/V187</f>
        <v>2.3154210549468225E-3</v>
      </c>
      <c r="AF187" s="72">
        <f ca="1">((Coef!$J$8*X187^2)/2)*(COS(U187))^2</f>
        <v>1.6197523712536794E-6</v>
      </c>
      <c r="AG187" s="72">
        <f ca="1">X187*(1-(AF187/3))</f>
        <v>3.3554616817098391E-2</v>
      </c>
      <c r="AH187" s="72">
        <f ca="1">AE187*(1-AF187)+U187</f>
        <v>0.86105669486443726</v>
      </c>
      <c r="AI187" s="72">
        <f ca="1">(EXP(AG187)-EXP(-AG187))/2</f>
        <v>3.3560913764265621E-2</v>
      </c>
      <c r="AJ187" s="72">
        <f ca="1">ATAN(AI187/COS(AH187))</f>
        <v>5.1457059050787693E-2</v>
      </c>
      <c r="AK187" s="72">
        <f ca="1">ATAN(COS(AJ187)*TAN(AH187))</f>
        <v>0.86040194738910392</v>
      </c>
      <c r="AL187" s="72">
        <f ca="1">U187+(1+Coef!$J$8*(COS(U187))^2-(3/2)*Coef!$J$8*SIN(U187)*COS(U187)*(AK187-U187))*(AK187-U187)</f>
        <v>0.86040671171713712</v>
      </c>
      <c r="AM187" s="33">
        <f t="shared" ca="1" si="33"/>
        <v>49.297673246121278</v>
      </c>
      <c r="AN187" s="33">
        <f t="shared" ca="1" si="34"/>
        <v>11.948272309765589</v>
      </c>
      <c r="AO187" s="48" t="str">
        <f ca="1">D187&amp;" "&amp;IF(AM187&gt;0,"N","S")&amp;" "&amp;R187&amp;" "&amp;LEFT(S187,7)</f>
        <v>32 N 714342 5464730</v>
      </c>
    </row>
    <row r="188" spans="1:41">
      <c r="A188" s="38" t="s">
        <v>1082</v>
      </c>
      <c r="B188" s="72" t="str">
        <f t="shared" si="35"/>
        <v>32UQV1445764334</v>
      </c>
      <c r="C188" s="72">
        <f t="array" aca="1" ref="C188" ca="1">MATCH(TRUE,ISERROR(VALUE(MID(B188,ROW(INDIRECT("1:"&amp;LEN(B188))),1))),0)</f>
        <v>3</v>
      </c>
      <c r="D188" s="72">
        <f t="shared" ca="1" si="36"/>
        <v>32</v>
      </c>
      <c r="E188" s="72" t="str">
        <f t="shared" ca="1" si="37"/>
        <v>U</v>
      </c>
      <c r="F188" s="72" t="str">
        <f t="shared" ca="1" si="38"/>
        <v>Q</v>
      </c>
      <c r="G188" s="72" t="str">
        <f t="shared" ca="1" si="39"/>
        <v>V</v>
      </c>
      <c r="H188" s="72">
        <f t="shared" ca="1" si="40"/>
        <v>10</v>
      </c>
      <c r="I188" s="72">
        <f t="shared" ca="1" si="41"/>
        <v>14457</v>
      </c>
      <c r="J188" s="72">
        <f t="shared" ca="1" si="42"/>
        <v>64334</v>
      </c>
      <c r="K188" s="72">
        <f t="shared" ca="1" si="43"/>
        <v>188.80604746885038</v>
      </c>
      <c r="L188" s="72">
        <f ca="1">VLOOKUP(F188,Coef!$C$2:$F$25,4)</f>
        <v>7</v>
      </c>
      <c r="M188" s="31">
        <f ca="1">VLOOKUP(E188,Coef!$C$4:$D$23,2)</f>
        <v>17</v>
      </c>
      <c r="N188" s="31">
        <f ca="1">MOD(VLOOKUP(G188,Coef!$C$2:$G$21,5)+MOD(D188+1,2)*15,20)</f>
        <v>15</v>
      </c>
      <c r="O188" s="31">
        <f ca="1">VLOOKUP(M188,Coef!$A$27:$B$46,2)</f>
        <v>5.34</v>
      </c>
      <c r="P188" s="31">
        <f ca="1">VLOOKUP(M188,Coef!$A$27:$C$46,3)+N188/10-0.1</f>
        <v>5.4</v>
      </c>
      <c r="Q188" s="31">
        <f ca="1">IF(P188+0.1&lt;O188,P188+2,P188)</f>
        <v>5.4</v>
      </c>
      <c r="R188" s="72">
        <f ca="1">L188*100000+I188</f>
        <v>714457</v>
      </c>
      <c r="S188" s="72">
        <f ca="1">Q188*1000000+J188</f>
        <v>5464334</v>
      </c>
      <c r="T188" s="72">
        <f ca="1">IF(M188&lt;11,S188-10000000,S188)</f>
        <v>5464334</v>
      </c>
      <c r="U188" s="72">
        <f ca="1">T188/(6366197.724*0.9996)</f>
        <v>0.85867904913399085</v>
      </c>
      <c r="V188" s="72">
        <f ca="1">(Coef!$J$9/(1+Coef!$J$8*(COS(U188))^2)^0.5)*Coef!$J$6</f>
        <v>6387849.4308243478</v>
      </c>
      <c r="W188" s="72">
        <f ca="1">6*D188-183</f>
        <v>9</v>
      </c>
      <c r="X188" s="72">
        <f ca="1">(R188-500000)/V188</f>
        <v>3.3572644803608727E-2</v>
      </c>
      <c r="Y188" s="72">
        <f ca="1">SIN(2*U188)</f>
        <v>0.98927903504274228</v>
      </c>
      <c r="Z188" s="72">
        <f ca="1">Y188*(COS(U188))^2</f>
        <v>0.42240353222447208</v>
      </c>
      <c r="AA188" s="72">
        <f ca="1">U188+(Y188/2)</f>
        <v>1.353318566655362</v>
      </c>
      <c r="AB188" s="72">
        <f ca="1">(3*AA188+Z188)/4</f>
        <v>1.1205898080476393</v>
      </c>
      <c r="AC188" s="72">
        <f ca="1">(5*AB188+Z188*(COS(U188))^2)/3</f>
        <v>1.9277691333092963</v>
      </c>
      <c r="AD188" s="72">
        <f ca="1">Coef!$J$6*Coef!$J$9*(U188-(Coef!$J$10*AA188)+(Coef!$J$11*AB188)-(Coef!$J$12*AC188))</f>
        <v>5449543.0705304239</v>
      </c>
      <c r="AE188" s="72">
        <f ca="1">(T188-AD188)/V188</f>
        <v>2.3154787271914994E-3</v>
      </c>
      <c r="AF188" s="72">
        <f ca="1">((Coef!$J$8*X188^2)/2)*(COS(U188))^2</f>
        <v>1.6217254009158953E-6</v>
      </c>
      <c r="AG188" s="72">
        <f ca="1">X188*(1-(AF188/3))</f>
        <v>3.3572626655071776E-2</v>
      </c>
      <c r="AH188" s="72">
        <f ca="1">AE188*(1-AF188)+U188</f>
        <v>0.86099452410611166</v>
      </c>
      <c r="AI188" s="72">
        <f ca="1">(EXP(AG188)-EXP(-AG188))/2</f>
        <v>3.3578933747383299E-2</v>
      </c>
      <c r="AJ188" s="72">
        <f ca="1">ATAN(AI188/COS(AH188))</f>
        <v>5.148092033088876E-2</v>
      </c>
      <c r="AK188" s="72">
        <f ca="1">ATAN(COS(AJ188)*TAN(AH188))</f>
        <v>0.86033915656492399</v>
      </c>
      <c r="AL188" s="72">
        <f ca="1">U188+(1+Coef!$J$8*(COS(U188))^2-(3/2)*Coef!$J$8*SIN(U188)*COS(U188)*(AK188-U188))*(AK188-U188)</f>
        <v>0.86034391997265613</v>
      </c>
      <c r="AM188" s="33">
        <f t="shared" ca="1" si="33"/>
        <v>49.294075544174248</v>
      </c>
      <c r="AN188" s="33">
        <f t="shared" ca="1" si="34"/>
        <v>11.949639460409159</v>
      </c>
      <c r="AO188" s="48" t="str">
        <f ca="1">D188&amp;" "&amp;IF(AM188&gt;0,"N","S")&amp;" "&amp;R188&amp;" "&amp;LEFT(S188,7)</f>
        <v>32 N 714457 5464334</v>
      </c>
    </row>
    <row r="189" spans="1:41">
      <c r="A189" s="38" t="s">
        <v>1083</v>
      </c>
      <c r="B189" s="72" t="str">
        <f t="shared" si="35"/>
        <v>32UQV1405664092</v>
      </c>
      <c r="C189" s="72">
        <f t="array" aca="1" ref="C189" ca="1">MATCH(TRUE,ISERROR(VALUE(MID(B189,ROW(INDIRECT("1:"&amp;LEN(B189))),1))),0)</f>
        <v>3</v>
      </c>
      <c r="D189" s="72">
        <f t="shared" ca="1" si="36"/>
        <v>32</v>
      </c>
      <c r="E189" s="72" t="str">
        <f t="shared" ca="1" si="37"/>
        <v>U</v>
      </c>
      <c r="F189" s="72" t="str">
        <f t="shared" ca="1" si="38"/>
        <v>Q</v>
      </c>
      <c r="G189" s="72" t="str">
        <f t="shared" ca="1" si="39"/>
        <v>V</v>
      </c>
      <c r="H189" s="72">
        <f t="shared" ca="1" si="40"/>
        <v>10</v>
      </c>
      <c r="I189" s="72">
        <f t="shared" ca="1" si="41"/>
        <v>14056</v>
      </c>
      <c r="J189" s="72">
        <f t="shared" ca="1" si="42"/>
        <v>64092</v>
      </c>
      <c r="K189" s="72">
        <f t="shared" ca="1" si="43"/>
        <v>188.80604746885038</v>
      </c>
      <c r="L189" s="72">
        <f ca="1">VLOOKUP(F189,Coef!$C$2:$F$25,4)</f>
        <v>7</v>
      </c>
      <c r="M189" s="31">
        <f ca="1">VLOOKUP(E189,Coef!$C$4:$D$23,2)</f>
        <v>17</v>
      </c>
      <c r="N189" s="31">
        <f ca="1">MOD(VLOOKUP(G189,Coef!$C$2:$G$21,5)+MOD(D189+1,2)*15,20)</f>
        <v>15</v>
      </c>
      <c r="O189" s="31">
        <f ca="1">VLOOKUP(M189,Coef!$A$27:$B$46,2)</f>
        <v>5.34</v>
      </c>
      <c r="P189" s="31">
        <f ca="1">VLOOKUP(M189,Coef!$A$27:$C$46,3)+N189/10-0.1</f>
        <v>5.4</v>
      </c>
      <c r="Q189" s="31">
        <f ca="1">IF(P189+0.1&lt;O189,P189+2,P189)</f>
        <v>5.4</v>
      </c>
      <c r="R189" s="72">
        <f ca="1">L189*100000+I189</f>
        <v>714056</v>
      </c>
      <c r="S189" s="72">
        <f ca="1">Q189*1000000+J189</f>
        <v>5464092</v>
      </c>
      <c r="T189" s="72">
        <f ca="1">IF(M189&lt;11,S189-10000000,S189)</f>
        <v>5464092</v>
      </c>
      <c r="U189" s="72">
        <f ca="1">T189/(6366197.724*0.9996)</f>
        <v>0.85864102065149139</v>
      </c>
      <c r="V189" s="72">
        <f ca="1">(Coef!$J$9/(1+Coef!$J$8*(COS(U189))^2)^0.5)*Coef!$J$6</f>
        <v>6387848.6233395571</v>
      </c>
      <c r="W189" s="72">
        <f ca="1">6*D189-183</f>
        <v>9</v>
      </c>
      <c r="X189" s="72">
        <f ca="1">(R189-500000)/V189</f>
        <v>3.3509873608759982E-2</v>
      </c>
      <c r="Y189" s="72">
        <f ca="1">SIN(2*U189)</f>
        <v>0.98929013936069998</v>
      </c>
      <c r="Z189" s="72">
        <f ca="1">Y189*(COS(U189))^2</f>
        <v>0.42244549163533679</v>
      </c>
      <c r="AA189" s="72">
        <f ca="1">U189+(Y189/2)</f>
        <v>1.3532860903318413</v>
      </c>
      <c r="AB189" s="72">
        <f ca="1">(3*AA189+Z189)/4</f>
        <v>1.1205759406577152</v>
      </c>
      <c r="AC189" s="72">
        <f ca="1">(5*AB189+Z189*(COS(U189))^2)/3</f>
        <v>1.9277572905584803</v>
      </c>
      <c r="AD189" s="72">
        <f ca="1">Coef!$J$6*Coef!$J$9*(U189-(Coef!$J$10*AA189)+(Coef!$J$11*AB189)-(Coef!$J$12*AC189))</f>
        <v>5449300.8473868296</v>
      </c>
      <c r="AE189" s="72">
        <f ca="1">(T189-AD189)/V189</f>
        <v>2.3155139524013413E-3</v>
      </c>
      <c r="AF189" s="72">
        <f ca="1">((Coef!$J$8*X189^2)/2)*(COS(U189))^2</f>
        <v>1.615809104745731E-6</v>
      </c>
      <c r="AG189" s="72">
        <f ca="1">X189*(1-(AF189/3))</f>
        <v>3.3509855560240359E-2</v>
      </c>
      <c r="AH189" s="72">
        <f ca="1">AE189*(1-AF189)+U189</f>
        <v>0.86095653086246415</v>
      </c>
      <c r="AI189" s="72">
        <f ca="1">(EXP(AG189)-EXP(-AG189))/2</f>
        <v>3.3516127340024016E-2</v>
      </c>
      <c r="AJ189" s="72">
        <f ca="1">ATAN(AI189/COS(AH189))</f>
        <v>5.1382531307821173E-2</v>
      </c>
      <c r="AK189" s="72">
        <f ca="1">ATAN(COS(AJ189)*TAN(AH189))</f>
        <v>0.86030365979698475</v>
      </c>
      <c r="AL189" s="72">
        <f ca="1">U189+(1+Coef!$J$8*(COS(U189))^2-(3/2)*Coef!$J$8*SIN(U189)*COS(U189)*(AK189-U189))*(AK189-U189)</f>
        <v>0.860308430869412</v>
      </c>
      <c r="AM189" s="33">
        <f t="shared" ca="1" si="33"/>
        <v>49.292042168339663</v>
      </c>
      <c r="AN189" s="33">
        <f t="shared" ca="1" si="34"/>
        <v>11.944002184636972</v>
      </c>
      <c r="AO189" s="48" t="str">
        <f ca="1">D189&amp;" "&amp;IF(AM189&gt;0,"N","S")&amp;" "&amp;R189&amp;" "&amp;LEFT(S189,7)</f>
        <v>32 N 714056 5464092</v>
      </c>
    </row>
    <row r="190" spans="1:41">
      <c r="A190" s="38" t="s">
        <v>1084</v>
      </c>
      <c r="B190" s="72" t="str">
        <f t="shared" si="35"/>
        <v>32UQV1385163913</v>
      </c>
      <c r="C190" s="72">
        <f t="array" aca="1" ref="C190" ca="1">MATCH(TRUE,ISERROR(VALUE(MID(B190,ROW(INDIRECT("1:"&amp;LEN(B190))),1))),0)</f>
        <v>3</v>
      </c>
      <c r="D190" s="72">
        <f t="shared" ca="1" si="36"/>
        <v>32</v>
      </c>
      <c r="E190" s="72" t="str">
        <f t="shared" ca="1" si="37"/>
        <v>U</v>
      </c>
      <c r="F190" s="72" t="str">
        <f t="shared" ca="1" si="38"/>
        <v>Q</v>
      </c>
      <c r="G190" s="72" t="str">
        <f t="shared" ca="1" si="39"/>
        <v>V</v>
      </c>
      <c r="H190" s="72">
        <f t="shared" ca="1" si="40"/>
        <v>10</v>
      </c>
      <c r="I190" s="72">
        <f t="shared" ca="1" si="41"/>
        <v>13851</v>
      </c>
      <c r="J190" s="72">
        <f t="shared" ca="1" si="42"/>
        <v>63913</v>
      </c>
      <c r="K190" s="72">
        <f t="shared" ca="1" si="43"/>
        <v>188.80604746885038</v>
      </c>
      <c r="L190" s="72">
        <f ca="1">VLOOKUP(F190,Coef!$C$2:$F$25,4)</f>
        <v>7</v>
      </c>
      <c r="M190" s="31">
        <f ca="1">VLOOKUP(E190,Coef!$C$4:$D$23,2)</f>
        <v>17</v>
      </c>
      <c r="N190" s="31">
        <f ca="1">MOD(VLOOKUP(G190,Coef!$C$2:$G$21,5)+MOD(D190+1,2)*15,20)</f>
        <v>15</v>
      </c>
      <c r="O190" s="31">
        <f ca="1">VLOOKUP(M190,Coef!$A$27:$B$46,2)</f>
        <v>5.34</v>
      </c>
      <c r="P190" s="31">
        <f ca="1">VLOOKUP(M190,Coef!$A$27:$C$46,3)+N190/10-0.1</f>
        <v>5.4</v>
      </c>
      <c r="Q190" s="31">
        <f ca="1">IF(P190+0.1&lt;O190,P190+2,P190)</f>
        <v>5.4</v>
      </c>
      <c r="R190" s="72">
        <f ca="1">L190*100000+I190</f>
        <v>713851</v>
      </c>
      <c r="S190" s="72">
        <f ca="1">Q190*1000000+J190</f>
        <v>5463913</v>
      </c>
      <c r="T190" s="72">
        <f ca="1">IF(M190&lt;11,S190-10000000,S190)</f>
        <v>5463913</v>
      </c>
      <c r="U190" s="72">
        <f ca="1">T190/(6366197.724*0.9996)</f>
        <v>0.85861289214584091</v>
      </c>
      <c r="V190" s="72">
        <f ca="1">(Coef!$J$9/(1+Coef!$J$8*(COS(U190))^2)^0.5)*Coef!$J$6</f>
        <v>6387848.0260621151</v>
      </c>
      <c r="W190" s="72">
        <f ca="1">6*D190-183</f>
        <v>9</v>
      </c>
      <c r="X190" s="72">
        <f ca="1">(R190-500000)/V190</f>
        <v>3.3477784557099377E-2</v>
      </c>
      <c r="Y190" s="72">
        <f ca="1">SIN(2*U190)</f>
        <v>0.9892983492032088</v>
      </c>
      <c r="Z190" s="72">
        <f ca="1">Y190*(COS(U190))^2</f>
        <v>0.42247652696242671</v>
      </c>
      <c r="AA190" s="72">
        <f ca="1">U190+(Y190/2)</f>
        <v>1.3532620667474453</v>
      </c>
      <c r="AB190" s="72">
        <f ca="1">(3*AA190+Z190)/4</f>
        <v>1.1205656818011906</v>
      </c>
      <c r="AC190" s="72">
        <f ca="1">(5*AB190+Z190*(COS(U190))^2)/3</f>
        <v>1.9277485288237208</v>
      </c>
      <c r="AD190" s="72">
        <f ca="1">Coef!$J$6*Coef!$J$9*(U190-(Coef!$J$10*AA190)+(Coef!$J$11*AB190)-(Coef!$J$12*AC190))</f>
        <v>5449121.6823934363</v>
      </c>
      <c r="AE190" s="72">
        <f ca="1">(T190-AD190)/V190</f>
        <v>2.3155399981677413E-3</v>
      </c>
      <c r="AF190" s="72">
        <f ca="1">((Coef!$J$8*X190^2)/2)*(COS(U190))^2</f>
        <v>1.612821084397648E-6</v>
      </c>
      <c r="AG190" s="72">
        <f ca="1">X190*(1-(AF190/3))</f>
        <v>3.347776655920711E-2</v>
      </c>
      <c r="AH190" s="72">
        <f ca="1">AE190*(1-AF190)+U190</f>
        <v>0.86092842840945694</v>
      </c>
      <c r="AI190" s="72">
        <f ca="1">(EXP(AG190)-EXP(-AG190))/2</f>
        <v>3.3484020338018339E-2</v>
      </c>
      <c r="AJ190" s="72">
        <f ca="1">ATAN(AI190/COS(AH190))</f>
        <v>5.1331719652974173E-2</v>
      </c>
      <c r="AK190" s="72">
        <f ca="1">ATAN(COS(AJ190)*TAN(AH190))</f>
        <v>0.86027684308332686</v>
      </c>
      <c r="AL190" s="72">
        <f ca="1">U190+(1+Coef!$J$8*(COS(U190))^2-(3/2)*Coef!$J$8*SIN(U190)*COS(U190)*(AK190-U190))*(AK190-U190)</f>
        <v>0.86028161822107507</v>
      </c>
      <c r="AM190" s="33">
        <f t="shared" ca="1" si="33"/>
        <v>49.29050591675238</v>
      </c>
      <c r="AN190" s="33">
        <f t="shared" ca="1" si="34"/>
        <v>11.941090891264162</v>
      </c>
      <c r="AO190" s="48" t="str">
        <f ca="1">D190&amp;" "&amp;IF(AM190&gt;0,"N","S")&amp;" "&amp;R190&amp;" "&amp;LEFT(S190,7)</f>
        <v>32 N 713851 5463913</v>
      </c>
    </row>
    <row r="191" spans="1:41">
      <c r="A191" s="38" t="s">
        <v>1085</v>
      </c>
      <c r="B191" s="72" t="str">
        <f t="shared" si="35"/>
        <v>32UQV1387463647</v>
      </c>
      <c r="C191" s="72">
        <f t="array" aca="1" ref="C191" ca="1">MATCH(TRUE,ISERROR(VALUE(MID(B191,ROW(INDIRECT("1:"&amp;LEN(B191))),1))),0)</f>
        <v>3</v>
      </c>
      <c r="D191" s="72">
        <f t="shared" ca="1" si="36"/>
        <v>32</v>
      </c>
      <c r="E191" s="72" t="str">
        <f t="shared" ca="1" si="37"/>
        <v>U</v>
      </c>
      <c r="F191" s="72" t="str">
        <f t="shared" ca="1" si="38"/>
        <v>Q</v>
      </c>
      <c r="G191" s="72" t="str">
        <f t="shared" ca="1" si="39"/>
        <v>V</v>
      </c>
      <c r="H191" s="72">
        <f t="shared" ca="1" si="40"/>
        <v>10</v>
      </c>
      <c r="I191" s="72">
        <f t="shared" ca="1" si="41"/>
        <v>13874</v>
      </c>
      <c r="J191" s="72">
        <f t="shared" ca="1" si="42"/>
        <v>63647</v>
      </c>
      <c r="K191" s="72">
        <f t="shared" ca="1" si="43"/>
        <v>188.80604746885038</v>
      </c>
      <c r="L191" s="72">
        <f ca="1">VLOOKUP(F191,Coef!$C$2:$F$25,4)</f>
        <v>7</v>
      </c>
      <c r="M191" s="31">
        <f ca="1">VLOOKUP(E191,Coef!$C$4:$D$23,2)</f>
        <v>17</v>
      </c>
      <c r="N191" s="31">
        <f ca="1">MOD(VLOOKUP(G191,Coef!$C$2:$G$21,5)+MOD(D191+1,2)*15,20)</f>
        <v>15</v>
      </c>
      <c r="O191" s="31">
        <f ca="1">VLOOKUP(M191,Coef!$A$27:$B$46,2)</f>
        <v>5.34</v>
      </c>
      <c r="P191" s="31">
        <f ca="1">VLOOKUP(M191,Coef!$A$27:$C$46,3)+N191/10-0.1</f>
        <v>5.4</v>
      </c>
      <c r="Q191" s="31">
        <f ca="1">IF(P191+0.1&lt;O191,P191+2,P191)</f>
        <v>5.4</v>
      </c>
      <c r="R191" s="72">
        <f ca="1">L191*100000+I191</f>
        <v>713874</v>
      </c>
      <c r="S191" s="72">
        <f ca="1">Q191*1000000+J191</f>
        <v>5463647</v>
      </c>
      <c r="T191" s="72">
        <f ca="1">IF(M191&lt;11,S191-10000000,S191)</f>
        <v>5463647</v>
      </c>
      <c r="U191" s="72">
        <f ca="1">T191/(6366197.724*0.9996)</f>
        <v>0.85857109224358941</v>
      </c>
      <c r="V191" s="72">
        <f ca="1">(Coef!$J$9/(1+Coef!$J$8*(COS(U191))^2)^0.5)*Coef!$J$6</f>
        <v>6387847.138478972</v>
      </c>
      <c r="W191" s="72">
        <f ca="1">6*D191-183</f>
        <v>9</v>
      </c>
      <c r="X191" s="72">
        <f ca="1">(R191-500000)/V191</f>
        <v>3.3481389795893914E-2</v>
      </c>
      <c r="Y191" s="72">
        <f ca="1">SIN(2*U191)</f>
        <v>0.98931054352091996</v>
      </c>
      <c r="Z191" s="72">
        <f ca="1">Y191*(COS(U191))^2</f>
        <v>0.42252264529463224</v>
      </c>
      <c r="AA191" s="72">
        <f ca="1">U191+(Y191/2)</f>
        <v>1.3532263640040494</v>
      </c>
      <c r="AB191" s="72">
        <f ca="1">(3*AA191+Z191)/4</f>
        <v>1.1205504343266952</v>
      </c>
      <c r="AC191" s="72">
        <f ca="1">(5*AB191+Z191*(COS(U191))^2)/3</f>
        <v>1.9277355054279504</v>
      </c>
      <c r="AD191" s="72">
        <f ca="1">Coef!$J$6*Coef!$J$9*(U191-(Coef!$J$10*AA191)+(Coef!$J$11*AB191)-(Coef!$J$12*AC191))</f>
        <v>5448855.4373005573</v>
      </c>
      <c r="AE191" s="72">
        <f ca="1">(T191-AD191)/V191</f>
        <v>2.3155786885289791E-3</v>
      </c>
      <c r="AF191" s="72">
        <f ca="1">((Coef!$J$8*X191^2)/2)*(COS(U191))^2</f>
        <v>1.6133246843609905E-6</v>
      </c>
      <c r="AG191" s="72">
        <f ca="1">X191*(1-(AF191/3))</f>
        <v>3.348137179044304E-2</v>
      </c>
      <c r="AH191" s="72">
        <f ca="1">AE191*(1-AF191)+U191</f>
        <v>0.86088666719633811</v>
      </c>
      <c r="AI191" s="72">
        <f ca="1">(EXP(AG191)-EXP(-AG191))/2</f>
        <v>3.3487627589961599E-2</v>
      </c>
      <c r="AJ191" s="72">
        <f ca="1">ATAN(AI191/COS(AH191))</f>
        <v>5.1334749536551885E-2</v>
      </c>
      <c r="AK191" s="72">
        <f ca="1">ATAN(COS(AJ191)*TAN(AH191))</f>
        <v>0.86023499665879444</v>
      </c>
      <c r="AL191" s="72">
        <f ca="1">U191+(1+Coef!$J$8*(COS(U191))^2-(3/2)*Coef!$J$8*SIN(U191)*COS(U191)*(AK191-U191))*(AK191-U191)</f>
        <v>0.86023977212697689</v>
      </c>
      <c r="AM191" s="33">
        <f t="shared" ca="1" si="33"/>
        <v>49.288108312171445</v>
      </c>
      <c r="AN191" s="33">
        <f t="shared" ca="1" si="34"/>
        <v>11.941264490805581</v>
      </c>
      <c r="AO191" s="48" t="str">
        <f ca="1">D191&amp;" "&amp;IF(AM191&gt;0,"N","S")&amp;" "&amp;R191&amp;" "&amp;LEFT(S191,7)</f>
        <v>32 N 713874 5463647</v>
      </c>
    </row>
    <row r="192" spans="1:41">
      <c r="A192" s="38" t="s">
        <v>1086</v>
      </c>
      <c r="B192" s="72" t="str">
        <f t="shared" si="35"/>
        <v>32UQV1398763307</v>
      </c>
      <c r="C192" s="72">
        <f t="array" aca="1" ref="C192" ca="1">MATCH(TRUE,ISERROR(VALUE(MID(B192,ROW(INDIRECT("1:"&amp;LEN(B192))),1))),0)</f>
        <v>3</v>
      </c>
      <c r="D192" s="72">
        <f t="shared" ca="1" si="36"/>
        <v>32</v>
      </c>
      <c r="E192" s="72" t="str">
        <f t="shared" ca="1" si="37"/>
        <v>U</v>
      </c>
      <c r="F192" s="72" t="str">
        <f t="shared" ca="1" si="38"/>
        <v>Q</v>
      </c>
      <c r="G192" s="72" t="str">
        <f t="shared" ca="1" si="39"/>
        <v>V</v>
      </c>
      <c r="H192" s="72">
        <f t="shared" ca="1" si="40"/>
        <v>10</v>
      </c>
      <c r="I192" s="72">
        <f t="shared" ca="1" si="41"/>
        <v>13987</v>
      </c>
      <c r="J192" s="72">
        <f t="shared" ca="1" si="42"/>
        <v>63307</v>
      </c>
      <c r="K192" s="72">
        <f t="shared" ca="1" si="43"/>
        <v>188.80604746885038</v>
      </c>
      <c r="L192" s="72">
        <f ca="1">VLOOKUP(F192,Coef!$C$2:$F$25,4)</f>
        <v>7</v>
      </c>
      <c r="M192" s="31">
        <f ca="1">VLOOKUP(E192,Coef!$C$4:$D$23,2)</f>
        <v>17</v>
      </c>
      <c r="N192" s="31">
        <f ca="1">MOD(VLOOKUP(G192,Coef!$C$2:$G$21,5)+MOD(D192+1,2)*15,20)</f>
        <v>15</v>
      </c>
      <c r="O192" s="31">
        <f ca="1">VLOOKUP(M192,Coef!$A$27:$B$46,2)</f>
        <v>5.34</v>
      </c>
      <c r="P192" s="31">
        <f ca="1">VLOOKUP(M192,Coef!$A$27:$C$46,3)+N192/10-0.1</f>
        <v>5.4</v>
      </c>
      <c r="Q192" s="31">
        <f ca="1">IF(P192+0.1&lt;O192,P192+2,P192)</f>
        <v>5.4</v>
      </c>
      <c r="R192" s="72">
        <f ca="1">L192*100000+I192</f>
        <v>713987</v>
      </c>
      <c r="S192" s="72">
        <f ca="1">Q192*1000000+J192</f>
        <v>5463307</v>
      </c>
      <c r="T192" s="72">
        <f ca="1">IF(M192&lt;11,S192-10000000,S192)</f>
        <v>5463307</v>
      </c>
      <c r="U192" s="72">
        <f ca="1">T192/(6366197.724*0.9996)</f>
        <v>0.85851766379710248</v>
      </c>
      <c r="V192" s="72">
        <f ca="1">(Coef!$J$9/(1+Coef!$J$8*(COS(U192))^2)^0.5)*Coef!$J$6</f>
        <v>6387846.0039588166</v>
      </c>
      <c r="W192" s="72">
        <f ca="1">6*D192-183</f>
        <v>9</v>
      </c>
      <c r="X192" s="72">
        <f ca="1">(R192-500000)/V192</f>
        <v>3.3499085586500249E-2</v>
      </c>
      <c r="Y192" s="72">
        <f ca="1">SIN(2*U192)</f>
        <v>0.98932612017576327</v>
      </c>
      <c r="Z192" s="72">
        <f ca="1">Y192*(COS(U192))^2</f>
        <v>0.42258159144116253</v>
      </c>
      <c r="AA192" s="72">
        <f ca="1">U192+(Y192/2)</f>
        <v>1.353180723884984</v>
      </c>
      <c r="AB192" s="72">
        <f ca="1">(3*AA192+Z192)/4</f>
        <v>1.1205309407740287</v>
      </c>
      <c r="AC192" s="72">
        <f ca="1">(5*AB192+Z192*(COS(U192))^2)/3</f>
        <v>1.9277188534733181</v>
      </c>
      <c r="AD192" s="72">
        <f ca="1">Coef!$J$6*Coef!$J$9*(U192-(Coef!$J$10*AA192)+(Coef!$J$11*AB192)-(Coef!$J$12*AC192))</f>
        <v>5448515.1241855361</v>
      </c>
      <c r="AE192" s="72">
        <f ca="1">(T192-AD192)/V192</f>
        <v>2.3156281170987523E-3</v>
      </c>
      <c r="AF192" s="72">
        <f ca="1">((Coef!$J$8*X192^2)/2)*(COS(U192))^2</f>
        <v>1.6152303848641347E-6</v>
      </c>
      <c r="AG192" s="72">
        <f ca="1">X192*(1-(AF192/3))</f>
        <v>3.3499067550253281E-2</v>
      </c>
      <c r="AH192" s="72">
        <f ca="1">AE192*(1-AF192)+U192</f>
        <v>0.86083328817392835</v>
      </c>
      <c r="AI192" s="72">
        <f ca="1">(EXP(AG192)-EXP(-AG192))/2</f>
        <v>3.3505333274435889E-2</v>
      </c>
      <c r="AJ192" s="72">
        <f ca="1">ATAN(AI192/COS(AH192))</f>
        <v>5.1358659299010796E-2</v>
      </c>
      <c r="AK192" s="72">
        <f ca="1">ATAN(COS(AJ192)*TAN(AH192))</f>
        <v>0.86018099957658456</v>
      </c>
      <c r="AL192" s="72">
        <f ca="1">U192+(1+Coef!$J$8*(COS(U192))^2-(3/2)*Coef!$J$8*SIN(U192)*COS(U192)*(AK192-U192))*(AK192-U192)</f>
        <v>0.86018577400981078</v>
      </c>
      <c r="AM192" s="33">
        <f t="shared" ca="1" si="33"/>
        <v>49.285014447956179</v>
      </c>
      <c r="AN192" s="33">
        <f t="shared" ca="1" si="34"/>
        <v>11.942634419283637</v>
      </c>
      <c r="AO192" s="48" t="str">
        <f ca="1">D192&amp;" "&amp;IF(AM192&gt;0,"N","S")&amp;" "&amp;R192&amp;" "&amp;LEFT(S192,7)</f>
        <v>32 N 713987 5463307</v>
      </c>
    </row>
    <row r="193" spans="1:41">
      <c r="A193" s="38" t="s">
        <v>1087</v>
      </c>
      <c r="B193" s="72" t="str">
        <f t="shared" si="35"/>
        <v>32UQV1396163019</v>
      </c>
      <c r="C193" s="72">
        <f t="array" aca="1" ref="C193" ca="1">MATCH(TRUE,ISERROR(VALUE(MID(B193,ROW(INDIRECT("1:"&amp;LEN(B193))),1))),0)</f>
        <v>3</v>
      </c>
      <c r="D193" s="72">
        <f t="shared" ca="1" si="36"/>
        <v>32</v>
      </c>
      <c r="E193" s="72" t="str">
        <f t="shared" ca="1" si="37"/>
        <v>U</v>
      </c>
      <c r="F193" s="72" t="str">
        <f t="shared" ca="1" si="38"/>
        <v>Q</v>
      </c>
      <c r="G193" s="72" t="str">
        <f t="shared" ca="1" si="39"/>
        <v>V</v>
      </c>
      <c r="H193" s="72">
        <f t="shared" ca="1" si="40"/>
        <v>10</v>
      </c>
      <c r="I193" s="72">
        <f t="shared" ca="1" si="41"/>
        <v>13961</v>
      </c>
      <c r="J193" s="72">
        <f t="shared" ca="1" si="42"/>
        <v>63019</v>
      </c>
      <c r="K193" s="72">
        <f t="shared" ca="1" si="43"/>
        <v>188.80604746885038</v>
      </c>
      <c r="L193" s="72">
        <f ca="1">VLOOKUP(F193,Coef!$C$2:$F$25,4)</f>
        <v>7</v>
      </c>
      <c r="M193" s="31">
        <f ca="1">VLOOKUP(E193,Coef!$C$4:$D$23,2)</f>
        <v>17</v>
      </c>
      <c r="N193" s="31">
        <f ca="1">MOD(VLOOKUP(G193,Coef!$C$2:$G$21,5)+MOD(D193+1,2)*15,20)</f>
        <v>15</v>
      </c>
      <c r="O193" s="31">
        <f ca="1">VLOOKUP(M193,Coef!$A$27:$B$46,2)</f>
        <v>5.34</v>
      </c>
      <c r="P193" s="31">
        <f ca="1">VLOOKUP(M193,Coef!$A$27:$C$46,3)+N193/10-0.1</f>
        <v>5.4</v>
      </c>
      <c r="Q193" s="31">
        <f ca="1">IF(P193+0.1&lt;O193,P193+2,P193)</f>
        <v>5.4</v>
      </c>
      <c r="R193" s="72">
        <f ca="1">L193*100000+I193</f>
        <v>713961</v>
      </c>
      <c r="S193" s="72">
        <f ca="1">Q193*1000000+J193</f>
        <v>5463019</v>
      </c>
      <c r="T193" s="72">
        <f ca="1">IF(M193&lt;11,S193-10000000,S193)</f>
        <v>5463019</v>
      </c>
      <c r="U193" s="72">
        <f ca="1">T193/(6366197.724*0.9996)</f>
        <v>0.8584724067600783</v>
      </c>
      <c r="V193" s="72">
        <f ca="1">(Coef!$J$9/(1+Coef!$J$8*(COS(U193))^2)^0.5)*Coef!$J$6</f>
        <v>6387845.042940014</v>
      </c>
      <c r="W193" s="72">
        <f ca="1">6*D193-183</f>
        <v>9</v>
      </c>
      <c r="X193" s="72">
        <f ca="1">(R193-500000)/V193</f>
        <v>3.3495020396037058E-2</v>
      </c>
      <c r="Y193" s="72">
        <f ca="1">SIN(2*U193)</f>
        <v>0.98933930568161499</v>
      </c>
      <c r="Z193" s="72">
        <f ca="1">Y193*(COS(U193))^2</f>
        <v>0.42263152045169938</v>
      </c>
      <c r="AA193" s="72">
        <f ca="1">U193+(Y193/2)</f>
        <v>1.3531420596008858</v>
      </c>
      <c r="AB193" s="72">
        <f ca="1">(3*AA193+Z193)/4</f>
        <v>1.1205144248135892</v>
      </c>
      <c r="AC193" s="72">
        <f ca="1">(5*AB193+Z193*(COS(U193))^2)/3</f>
        <v>1.9277047434513246</v>
      </c>
      <c r="AD193" s="72">
        <f ca="1">Coef!$J$6*Coef!$J$9*(U193-(Coef!$J$10*AA193)+(Coef!$J$11*AB193)-(Coef!$J$12*AC193))</f>
        <v>5448226.859100543</v>
      </c>
      <c r="AE193" s="72">
        <f ca="1">(T193-AD193)/V193</f>
        <v>2.3156699638175529E-3</v>
      </c>
      <c r="AF193" s="72">
        <f ca="1">((Coef!$J$8*X193^2)/2)*(COS(U193))^2</f>
        <v>1.6150076573831534E-6</v>
      </c>
      <c r="AG193" s="72">
        <f ca="1">X193*(1-(AF193/3))</f>
        <v>3.3495002364465586E-2</v>
      </c>
      <c r="AH193" s="72">
        <f ca="1">AE193*(1-AF193)+U193</f>
        <v>0.86078807298407112</v>
      </c>
      <c r="AI193" s="72">
        <f ca="1">(EXP(AG193)-EXP(-AG193))/2</f>
        <v>3.3501265807761305E-2</v>
      </c>
      <c r="AJ193" s="72">
        <f ca="1">ATAN(AI193/COS(AH193))</f>
        <v>5.1349738800483199E-2</v>
      </c>
      <c r="AK193" s="72">
        <f ca="1">ATAN(COS(AJ193)*TAN(AH193))</f>
        <v>0.86013600215815378</v>
      </c>
      <c r="AL193" s="72">
        <f ca="1">U193+(1+Coef!$J$8*(COS(U193))^2-(3/2)*Coef!$J$8*SIN(U193)*COS(U193)*(AK193-U193))*(AK193-U193)</f>
        <v>0.86014077783624399</v>
      </c>
      <c r="AM193" s="33">
        <f t="shared" ca="1" si="33"/>
        <v>49.282436357116566</v>
      </c>
      <c r="AN193" s="33">
        <f t="shared" ca="1" si="34"/>
        <v>11.942123312366853</v>
      </c>
      <c r="AO193" s="48" t="str">
        <f ca="1">D193&amp;" "&amp;IF(AM193&gt;0,"N","S")&amp;" "&amp;R193&amp;" "&amp;LEFT(S193,7)</f>
        <v>32 N 713961 5463019</v>
      </c>
    </row>
    <row r="194" spans="1:41">
      <c r="A194" s="38" t="s">
        <v>1088</v>
      </c>
      <c r="B194" s="72" t="str">
        <f t="shared" si="35"/>
        <v>32UQV1390962847</v>
      </c>
      <c r="C194" s="72">
        <f t="array" aca="1" ref="C194" ca="1">MATCH(TRUE,ISERROR(VALUE(MID(B194,ROW(INDIRECT("1:"&amp;LEN(B194))),1))),0)</f>
        <v>3</v>
      </c>
      <c r="D194" s="72">
        <f t="shared" ca="1" si="36"/>
        <v>32</v>
      </c>
      <c r="E194" s="72" t="str">
        <f t="shared" ca="1" si="37"/>
        <v>U</v>
      </c>
      <c r="F194" s="72" t="str">
        <f t="shared" ca="1" si="38"/>
        <v>Q</v>
      </c>
      <c r="G194" s="72" t="str">
        <f t="shared" ca="1" si="39"/>
        <v>V</v>
      </c>
      <c r="H194" s="72">
        <f t="shared" ca="1" si="40"/>
        <v>10</v>
      </c>
      <c r="I194" s="72">
        <f t="shared" ca="1" si="41"/>
        <v>13909</v>
      </c>
      <c r="J194" s="72">
        <f t="shared" ca="1" si="42"/>
        <v>62847</v>
      </c>
      <c r="K194" s="72">
        <f t="shared" ca="1" si="43"/>
        <v>188.80604746885038</v>
      </c>
      <c r="L194" s="72">
        <f ca="1">VLOOKUP(F194,Coef!$C$2:$F$25,4)</f>
        <v>7</v>
      </c>
      <c r="M194" s="31">
        <f ca="1">VLOOKUP(E194,Coef!$C$4:$D$23,2)</f>
        <v>17</v>
      </c>
      <c r="N194" s="31">
        <f ca="1">MOD(VLOOKUP(G194,Coef!$C$2:$G$21,5)+MOD(D194+1,2)*15,20)</f>
        <v>15</v>
      </c>
      <c r="O194" s="31">
        <f ca="1">VLOOKUP(M194,Coef!$A$27:$B$46,2)</f>
        <v>5.34</v>
      </c>
      <c r="P194" s="31">
        <f ca="1">VLOOKUP(M194,Coef!$A$27:$C$46,3)+N194/10-0.1</f>
        <v>5.4</v>
      </c>
      <c r="Q194" s="31">
        <f ca="1">IF(P194+0.1&lt;O194,P194+2,P194)</f>
        <v>5.4</v>
      </c>
      <c r="R194" s="72">
        <f ca="1">L194*100000+I194</f>
        <v>713909</v>
      </c>
      <c r="S194" s="72">
        <f ca="1">Q194*1000000+J194</f>
        <v>5462847</v>
      </c>
      <c r="T194" s="72">
        <f ca="1">IF(M194&lt;11,S194-10000000,S194)</f>
        <v>5462847</v>
      </c>
      <c r="U194" s="72">
        <f ca="1">T194/(6366197.724*0.9996)</f>
        <v>0.85844537825185552</v>
      </c>
      <c r="V194" s="72">
        <f ca="1">(Coef!$J$9/(1+Coef!$J$8*(COS(U194))^2)^0.5)*Coef!$J$6</f>
        <v>6387844.4689923283</v>
      </c>
      <c r="W194" s="72">
        <f ca="1">6*D194-183</f>
        <v>9</v>
      </c>
      <c r="X194" s="72">
        <f ca="1">(R194-500000)/V194</f>
        <v>3.3486882944371965E-2</v>
      </c>
      <c r="Y194" s="72">
        <f ca="1">SIN(2*U194)</f>
        <v>0.98934717649284398</v>
      </c>
      <c r="Z194" s="72">
        <f ca="1">Y194*(COS(U194))^2</f>
        <v>0.42266133835944592</v>
      </c>
      <c r="AA194" s="72">
        <f ca="1">U194+(Y194/2)</f>
        <v>1.3531189664982775</v>
      </c>
      <c r="AB194" s="72">
        <f ca="1">(3*AA194+Z194)/4</f>
        <v>1.1205045594635696</v>
      </c>
      <c r="AC194" s="72">
        <f ca="1">(5*AB194+Z194*(COS(U194))^2)/3</f>
        <v>1.9276963145162707</v>
      </c>
      <c r="AD194" s="72">
        <f ca="1">Coef!$J$6*Coef!$J$9*(U194-(Coef!$J$10*AA194)+(Coef!$J$11*AB194)-(Coef!$J$12*AC194))</f>
        <v>5448054.700847947</v>
      </c>
      <c r="AE194" s="72">
        <f ca="1">(T194-AD194)/V194</f>
        <v>2.3156949459019033E-3</v>
      </c>
      <c r="AF194" s="72">
        <f ca="1">((Coef!$J$8*X194^2)/2)*(COS(U194))^2</f>
        <v>1.6143240815243629E-6</v>
      </c>
      <c r="AG194" s="72">
        <f ca="1">X194*(1-(AF194/3))</f>
        <v>3.3486864924811448E-2</v>
      </c>
      <c r="AH194" s="72">
        <f ca="1">AE194*(1-AF194)+U194</f>
        <v>0.86076106945947528</v>
      </c>
      <c r="AI194" s="72">
        <f ca="1">(EXP(AG194)-EXP(-AG194))/2</f>
        <v>3.3493123804030855E-2</v>
      </c>
      <c r="AJ194" s="72">
        <f ca="1">ATAN(AI194/COS(AH194))</f>
        <v>5.133567098095182E-2</v>
      </c>
      <c r="AK194" s="72">
        <f ca="1">ATAN(COS(AJ194)*TAN(AH194))</f>
        <v>0.86010935073693939</v>
      </c>
      <c r="AL194" s="72">
        <f ca="1">U194+(1+Coef!$J$8*(COS(U194))^2-(3/2)*Coef!$J$8*SIN(U194)*COS(U194)*(AK194-U194))*(AK194-U194)</f>
        <v>0.86011412779416085</v>
      </c>
      <c r="AM194" s="33">
        <f t="shared" ca="1" si="33"/>
        <v>49.280909422181352</v>
      </c>
      <c r="AN194" s="33">
        <f t="shared" ca="1" si="34"/>
        <v>11.941317285680753</v>
      </c>
      <c r="AO194" s="48" t="str">
        <f ca="1">D194&amp;" "&amp;IF(AM194&gt;0,"N","S")&amp;" "&amp;R194&amp;" "&amp;LEFT(S194,7)</f>
        <v>32 N 713909 5462847</v>
      </c>
    </row>
    <row r="195" spans="1:41">
      <c r="A195" s="38" t="s">
        <v>1089</v>
      </c>
      <c r="B195" s="72" t="str">
        <f t="shared" si="35"/>
        <v>32UQV1368162609</v>
      </c>
      <c r="C195" s="72">
        <f t="array" aca="1" ref="C195" ca="1">MATCH(TRUE,ISERROR(VALUE(MID(B195,ROW(INDIRECT("1:"&amp;LEN(B195))),1))),0)</f>
        <v>3</v>
      </c>
      <c r="D195" s="72">
        <f t="shared" ca="1" si="36"/>
        <v>32</v>
      </c>
      <c r="E195" s="72" t="str">
        <f t="shared" ca="1" si="37"/>
        <v>U</v>
      </c>
      <c r="F195" s="72" t="str">
        <f t="shared" ca="1" si="38"/>
        <v>Q</v>
      </c>
      <c r="G195" s="72" t="str">
        <f t="shared" ca="1" si="39"/>
        <v>V</v>
      </c>
      <c r="H195" s="72">
        <f t="shared" ca="1" si="40"/>
        <v>10</v>
      </c>
      <c r="I195" s="72">
        <f t="shared" ca="1" si="41"/>
        <v>13681</v>
      </c>
      <c r="J195" s="72">
        <f t="shared" ca="1" si="42"/>
        <v>62609</v>
      </c>
      <c r="K195" s="72">
        <f t="shared" ca="1" si="43"/>
        <v>188.80604746885038</v>
      </c>
      <c r="L195" s="72">
        <f ca="1">VLOOKUP(F195,Coef!$C$2:$F$25,4)</f>
        <v>7</v>
      </c>
      <c r="M195" s="31">
        <f ca="1">VLOOKUP(E195,Coef!$C$4:$D$23,2)</f>
        <v>17</v>
      </c>
      <c r="N195" s="31">
        <f ca="1">MOD(VLOOKUP(G195,Coef!$C$2:$G$21,5)+MOD(D195+1,2)*15,20)</f>
        <v>15</v>
      </c>
      <c r="O195" s="31">
        <f ca="1">VLOOKUP(M195,Coef!$A$27:$B$46,2)</f>
        <v>5.34</v>
      </c>
      <c r="P195" s="31">
        <f ca="1">VLOOKUP(M195,Coef!$A$27:$C$46,3)+N195/10-0.1</f>
        <v>5.4</v>
      </c>
      <c r="Q195" s="31">
        <f ca="1">IF(P195+0.1&lt;O195,P195+2,P195)</f>
        <v>5.4</v>
      </c>
      <c r="R195" s="72">
        <f ca="1">L195*100000+I195</f>
        <v>713681</v>
      </c>
      <c r="S195" s="72">
        <f ca="1">Q195*1000000+J195</f>
        <v>5462609</v>
      </c>
      <c r="T195" s="72">
        <f ca="1">IF(M195&lt;11,S195-10000000,S195)</f>
        <v>5462609</v>
      </c>
      <c r="U195" s="72">
        <f ca="1">T195/(6366197.724*0.9996)</f>
        <v>0.8584079783393147</v>
      </c>
      <c r="V195" s="72">
        <f ca="1">(Coef!$J$9/(1+Coef!$J$8*(COS(U195))^2)^0.5)*Coef!$J$6</f>
        <v>6387843.674801629</v>
      </c>
      <c r="W195" s="72">
        <f ca="1">6*D195-183</f>
        <v>9</v>
      </c>
      <c r="X195" s="72">
        <f ca="1">(R195-500000)/V195</f>
        <v>3.3451194311926509E-2</v>
      </c>
      <c r="Y195" s="72">
        <f ca="1">SIN(2*U195)</f>
        <v>0.98935806273117843</v>
      </c>
      <c r="Z195" s="72">
        <f ca="1">Y195*(COS(U195))^2</f>
        <v>0.42270259702665169</v>
      </c>
      <c r="AA195" s="72">
        <f ca="1">U195+(Y195/2)</f>
        <v>1.3530870097049039</v>
      </c>
      <c r="AB195" s="72">
        <f ca="1">(3*AA195+Z195)/4</f>
        <v>1.1204909065353408</v>
      </c>
      <c r="AC195" s="72">
        <f ca="1">(5*AB195+Z195*(COS(U195))^2)/3</f>
        <v>1.9276846486118002</v>
      </c>
      <c r="AD195" s="72">
        <f ca="1">Coef!$J$6*Coef!$J$9*(U195-(Coef!$J$10*AA195)+(Coef!$J$11*AB195)-(Coef!$J$12*AC195))</f>
        <v>5447816.4819470514</v>
      </c>
      <c r="AE195" s="72">
        <f ca="1">(T195-AD195)/V195</f>
        <v>2.315729502163813E-3</v>
      </c>
      <c r="AF195" s="72">
        <f ca="1">((Coef!$J$8*X195^2)/2)*(COS(U195))^2</f>
        <v>1.6110245065014648E-6</v>
      </c>
      <c r="AG195" s="72">
        <f ca="1">X195*(1-(AF195/3))</f>
        <v>3.3451176348361908E-2</v>
      </c>
      <c r="AH195" s="72">
        <f ca="1">AE195*(1-AF195)+U195</f>
        <v>0.86072370411078158</v>
      </c>
      <c r="AI195" s="72">
        <f ca="1">(EXP(AG195)-EXP(-AG195))/2</f>
        <v>3.3457415236981813E-2</v>
      </c>
      <c r="AJ195" s="72">
        <f ca="1">ATAN(AI195/COS(AH195))</f>
        <v>5.1278810516200909E-2</v>
      </c>
      <c r="AK195" s="72">
        <f ca="1">ATAN(COS(AJ195)*TAN(AH195))</f>
        <v>0.86007342173088652</v>
      </c>
      <c r="AL195" s="72">
        <f ca="1">U195+(1+Coef!$J$8*(COS(U195))^2-(3/2)*Coef!$J$8*SIN(U195)*COS(U195)*(AK195-U195))*(AK195-U195)</f>
        <v>0.86007820341381014</v>
      </c>
      <c r="AM195" s="33">
        <f t="shared" ref="AM195:AM258" ca="1" si="44">AL195/PI()*180</f>
        <v>49.278851106805632</v>
      </c>
      <c r="AN195" s="33">
        <f t="shared" ref="AN195:AN258" ca="1" si="45">AJ195/PI()*180+W195</f>
        <v>11.938059421029374</v>
      </c>
      <c r="AO195" s="48" t="str">
        <f ca="1">D195&amp;" "&amp;IF(AM195&gt;0,"N","S")&amp;" "&amp;R195&amp;" "&amp;LEFT(S195,7)</f>
        <v>32 N 713681 5462609</v>
      </c>
    </row>
    <row r="196" spans="1:41">
      <c r="A196" s="38" t="s">
        <v>1090</v>
      </c>
      <c r="B196" s="72" t="str">
        <f t="shared" ref="B196:B259" si="46">SUBSTITUTE(A196," ","")</f>
        <v>32UQV1354362297</v>
      </c>
      <c r="C196" s="72">
        <f t="array" aca="1" ref="C196" ca="1">MATCH(TRUE,ISERROR(VALUE(MID(B196,ROW(INDIRECT("1:"&amp;LEN(B196))),1))),0)</f>
        <v>3</v>
      </c>
      <c r="D196" s="72">
        <f t="shared" ref="D196:D259" ca="1" si="47">VALUE(LEFT(B196,C196-1))</f>
        <v>32</v>
      </c>
      <c r="E196" s="72" t="str">
        <f t="shared" ref="E196:E259" ca="1" si="48">MID(B196,C196,1)</f>
        <v>U</v>
      </c>
      <c r="F196" s="72" t="str">
        <f t="shared" ref="F196:F259" ca="1" si="49">MID(B196,C196+1,1)</f>
        <v>Q</v>
      </c>
      <c r="G196" s="72" t="str">
        <f t="shared" ref="G196:G259" ca="1" si="50">MID(B196,C196+2,1)</f>
        <v>V</v>
      </c>
      <c r="H196" s="72">
        <f t="shared" ref="H196:H259" ca="1" si="51">LEN(B196)-C196-2</f>
        <v>10</v>
      </c>
      <c r="I196" s="72">
        <f t="shared" ref="I196:I259" ca="1" si="52">VALUE(LEFT(RIGHT(B196,H196),H196/2))*10^(5-H196/2)</f>
        <v>13543</v>
      </c>
      <c r="J196" s="72">
        <f t="shared" ref="J196:J259" ca="1" si="53">VALUE(RIGHT(B196,H196/2))*10^(5-H196/2)</f>
        <v>62297</v>
      </c>
      <c r="K196" s="72">
        <f t="shared" ref="K196:K259" ca="1" si="54">D196*6-183*PI()/180</f>
        <v>188.80604746885038</v>
      </c>
      <c r="L196" s="72">
        <f ca="1">VLOOKUP(F196,Coef!$C$2:$F$25,4)</f>
        <v>7</v>
      </c>
      <c r="M196" s="31">
        <f ca="1">VLOOKUP(E196,Coef!$C$4:$D$23,2)</f>
        <v>17</v>
      </c>
      <c r="N196" s="31">
        <f ca="1">MOD(VLOOKUP(G196,Coef!$C$2:$G$21,5)+MOD(D196+1,2)*15,20)</f>
        <v>15</v>
      </c>
      <c r="O196" s="31">
        <f ca="1">VLOOKUP(M196,Coef!$A$27:$B$46,2)</f>
        <v>5.34</v>
      </c>
      <c r="P196" s="31">
        <f ca="1">VLOOKUP(M196,Coef!$A$27:$C$46,3)+N196/10-0.1</f>
        <v>5.4</v>
      </c>
      <c r="Q196" s="31">
        <f ca="1">IF(P196+0.1&lt;O196,P196+2,P196)</f>
        <v>5.4</v>
      </c>
      <c r="R196" s="72">
        <f ca="1">L196*100000+I196</f>
        <v>713543</v>
      </c>
      <c r="S196" s="72">
        <f ca="1">Q196*1000000+J196</f>
        <v>5462297</v>
      </c>
      <c r="T196" s="72">
        <f ca="1">IF(M196&lt;11,S196-10000000,S196)</f>
        <v>5462297</v>
      </c>
      <c r="U196" s="72">
        <f ca="1">T196/(6366197.724*0.9996)</f>
        <v>0.85835894988253847</v>
      </c>
      <c r="V196" s="72">
        <f ca="1">(Coef!$J$9/(1+Coef!$J$8*(COS(U196))^2)^0.5)*Coef!$J$6</f>
        <v>6387842.6336649014</v>
      </c>
      <c r="W196" s="72">
        <f ca="1">6*D196-183</f>
        <v>9</v>
      </c>
      <c r="X196" s="72">
        <f ca="1">(R196-500000)/V196</f>
        <v>3.3429596226211951E-2</v>
      </c>
      <c r="Y196" s="72">
        <f ca="1">SIN(2*U196)</f>
        <v>0.9893723253815867</v>
      </c>
      <c r="Z196" s="72">
        <f ca="1">Y196*(COS(U196))^2</f>
        <v>0.42275668226644181</v>
      </c>
      <c r="AA196" s="72">
        <f ca="1">U196+(Y196/2)</f>
        <v>1.3530451125733318</v>
      </c>
      <c r="AB196" s="72">
        <f ca="1">(3*AA196+Z196)/4</f>
        <v>1.1204730049966094</v>
      </c>
      <c r="AC196" s="72">
        <f ca="1">(5*AB196+Z196*(COS(U196))^2)/3</f>
        <v>1.9276693509015626</v>
      </c>
      <c r="AD196" s="72">
        <f ca="1">Coef!$J$6*Coef!$J$9*(U196-(Coef!$J$10*AA196)+(Coef!$J$11*AB196)-(Coef!$J$12*AC196))</f>
        <v>5447504.1951191192</v>
      </c>
      <c r="AE196" s="72">
        <f ca="1">(T196-AD196)/V196</f>
        <v>2.3157747817581513E-3</v>
      </c>
      <c r="AF196" s="72">
        <f ca="1">((Coef!$J$8*X196^2)/2)*(COS(U196))^2</f>
        <v>1.6091275000169815E-6</v>
      </c>
      <c r="AG196" s="72">
        <f ca="1">X196*(1-(AF196/3))</f>
        <v>3.342957829538442E-2</v>
      </c>
      <c r="AH196" s="72">
        <f ca="1">AE196*(1-AF196)+U196</f>
        <v>0.86067472093791975</v>
      </c>
      <c r="AI196" s="72">
        <f ca="1">(EXP(AG196)-EXP(-AG196))/2</f>
        <v>3.3435805106771688E-2</v>
      </c>
      <c r="AJ196" s="72">
        <f ca="1">ATAN(AI196/COS(AH196))</f>
        <v>5.1242832880957837E-2</v>
      </c>
      <c r="AK196" s="72">
        <f ca="1">ATAN(COS(AJ196)*TAN(AH196))</f>
        <v>0.86002534160125954</v>
      </c>
      <c r="AL196" s="72">
        <f ca="1">U196+(1+Coef!$J$8*(COS(U196))^2-(3/2)*Coef!$J$8*SIN(U196)*COS(U196)*(AK196-U196))*(AK196-U196)</f>
        <v>0.86003012654360378</v>
      </c>
      <c r="AM196" s="33">
        <f t="shared" ca="1" si="44"/>
        <v>49.276096505050617</v>
      </c>
      <c r="AN196" s="33">
        <f t="shared" ca="1" si="45"/>
        <v>11.935998054373085</v>
      </c>
      <c r="AO196" s="48" t="str">
        <f ca="1">D196&amp;" "&amp;IF(AM196&gt;0,"N","S")&amp;" "&amp;R196&amp;" "&amp;LEFT(S196,7)</f>
        <v>32 N 713543 5462297</v>
      </c>
    </row>
    <row r="197" spans="1:41">
      <c r="A197" s="38" t="s">
        <v>1091</v>
      </c>
      <c r="B197" s="72" t="str">
        <f t="shared" si="46"/>
        <v>32UQV1320961558</v>
      </c>
      <c r="C197" s="72">
        <f t="array" aca="1" ref="C197" ca="1">MATCH(TRUE,ISERROR(VALUE(MID(B197,ROW(INDIRECT("1:"&amp;LEN(B197))),1))),0)</f>
        <v>3</v>
      </c>
      <c r="D197" s="72">
        <f t="shared" ca="1" si="47"/>
        <v>32</v>
      </c>
      <c r="E197" s="72" t="str">
        <f t="shared" ca="1" si="48"/>
        <v>U</v>
      </c>
      <c r="F197" s="72" t="str">
        <f t="shared" ca="1" si="49"/>
        <v>Q</v>
      </c>
      <c r="G197" s="72" t="str">
        <f t="shared" ca="1" si="50"/>
        <v>V</v>
      </c>
      <c r="H197" s="72">
        <f t="shared" ca="1" si="51"/>
        <v>10</v>
      </c>
      <c r="I197" s="72">
        <f t="shared" ca="1" si="52"/>
        <v>13209</v>
      </c>
      <c r="J197" s="72">
        <f t="shared" ca="1" si="53"/>
        <v>61558</v>
      </c>
      <c r="K197" s="72">
        <f t="shared" ca="1" si="54"/>
        <v>188.80604746885038</v>
      </c>
      <c r="L197" s="72">
        <f ca="1">VLOOKUP(F197,Coef!$C$2:$F$25,4)</f>
        <v>7</v>
      </c>
      <c r="M197" s="31">
        <f ca="1">VLOOKUP(E197,Coef!$C$4:$D$23,2)</f>
        <v>17</v>
      </c>
      <c r="N197" s="31">
        <f ca="1">MOD(VLOOKUP(G197,Coef!$C$2:$G$21,5)+MOD(D197+1,2)*15,20)</f>
        <v>15</v>
      </c>
      <c r="O197" s="31">
        <f ca="1">VLOOKUP(M197,Coef!$A$27:$B$46,2)</f>
        <v>5.34</v>
      </c>
      <c r="P197" s="31">
        <f ca="1">VLOOKUP(M197,Coef!$A$27:$C$46,3)+N197/10-0.1</f>
        <v>5.4</v>
      </c>
      <c r="Q197" s="31">
        <f ca="1">IF(P197+0.1&lt;O197,P197+2,P197)</f>
        <v>5.4</v>
      </c>
      <c r="R197" s="72">
        <f ca="1">L197*100000+I197</f>
        <v>713209</v>
      </c>
      <c r="S197" s="72">
        <f ca="1">Q197*1000000+J197</f>
        <v>5461558</v>
      </c>
      <c r="T197" s="72">
        <f ca="1">IF(M197&lt;11,S197-10000000,S197)</f>
        <v>5461558</v>
      </c>
      <c r="U197" s="72">
        <f ca="1">T197/(6366197.724*0.9996)</f>
        <v>0.85824282158267429</v>
      </c>
      <c r="V197" s="72">
        <f ca="1">(Coef!$J$9/(1+Coef!$J$8*(COS(U197))^2)^0.5)*Coef!$J$6</f>
        <v>6387840.1675813217</v>
      </c>
      <c r="W197" s="72">
        <f ca="1">6*D197-183</f>
        <v>9</v>
      </c>
      <c r="X197" s="72">
        <f ca="1">(R197-500000)/V197</f>
        <v>3.3377322288376698E-2</v>
      </c>
      <c r="Y197" s="72">
        <f ca="1">SIN(2*U197)</f>
        <v>0.98940606979772805</v>
      </c>
      <c r="Z197" s="72">
        <f ca="1">Y197*(COS(U197))^2</f>
        <v>0.42288478006823438</v>
      </c>
      <c r="AA197" s="72">
        <f ca="1">U197+(Y197/2)</f>
        <v>1.3529458564815382</v>
      </c>
      <c r="AB197" s="72">
        <f ca="1">(3*AA197+Z197)/4</f>
        <v>1.1204305873782123</v>
      </c>
      <c r="AC197" s="72">
        <f ca="1">(5*AB197+Z197*(COS(U197))^2)/3</f>
        <v>1.927633096111981</v>
      </c>
      <c r="AD197" s="72">
        <f ca="1">Coef!$J$6*Coef!$J$9*(U197-(Coef!$J$10*AA197)+(Coef!$J$11*AB197)-(Coef!$J$12*AC197))</f>
        <v>5446764.5163505953</v>
      </c>
      <c r="AE197" s="72">
        <f ca="1">(T197-AD197)/V197</f>
        <v>2.3158819352560745E-3</v>
      </c>
      <c r="AF197" s="72">
        <f ca="1">((Coef!$J$8*X197^2)/2)*(COS(U197))^2</f>
        <v>1.6045303677783799E-6</v>
      </c>
      <c r="AG197" s="72">
        <f ca="1">X197*(1-(AF197/3))</f>
        <v>3.3377304436734298E-2</v>
      </c>
      <c r="AH197" s="72">
        <f ca="1">AE197*(1-AF197)+U197</f>
        <v>0.86055869980202748</v>
      </c>
      <c r="AI197" s="72">
        <f ca="1">(EXP(AG197)-EXP(-AG197))/2</f>
        <v>3.3383502082082295E-2</v>
      </c>
      <c r="AJ197" s="72">
        <f ca="1">ATAN(AI197/COS(AH197))</f>
        <v>5.1155923503487043E-2</v>
      </c>
      <c r="AK197" s="72">
        <f ca="1">ATAN(COS(AJ197)*TAN(AH197))</f>
        <v>0.85991149984004667</v>
      </c>
      <c r="AL197" s="72">
        <f ca="1">U197+(1+Coef!$J$8*(COS(U197))^2-(3/2)*Coef!$J$8*SIN(U197)*COS(U197)*(AK197-U197))*(AK197-U197)</f>
        <v>0.85991629262061875</v>
      </c>
      <c r="AM197" s="33">
        <f t="shared" ca="1" si="44"/>
        <v>49.26957430169815</v>
      </c>
      <c r="AN197" s="33">
        <f t="shared" ca="1" si="45"/>
        <v>11.931018513843899</v>
      </c>
      <c r="AO197" s="48" t="str">
        <f ca="1">D197&amp;" "&amp;IF(AM197&gt;0,"N","S")&amp;" "&amp;R197&amp;" "&amp;LEFT(S197,7)</f>
        <v>32 N 713209 5461558</v>
      </c>
    </row>
    <row r="198" spans="1:41">
      <c r="A198" s="38" t="s">
        <v>1092</v>
      </c>
      <c r="B198" s="72" t="str">
        <f t="shared" si="46"/>
        <v>32UQV1286361449</v>
      </c>
      <c r="C198" s="72">
        <f t="array" aca="1" ref="C198" ca="1">MATCH(TRUE,ISERROR(VALUE(MID(B198,ROW(INDIRECT("1:"&amp;LEN(B198))),1))),0)</f>
        <v>3</v>
      </c>
      <c r="D198" s="72">
        <f t="shared" ca="1" si="47"/>
        <v>32</v>
      </c>
      <c r="E198" s="72" t="str">
        <f t="shared" ca="1" si="48"/>
        <v>U</v>
      </c>
      <c r="F198" s="72" t="str">
        <f t="shared" ca="1" si="49"/>
        <v>Q</v>
      </c>
      <c r="G198" s="72" t="str">
        <f t="shared" ca="1" si="50"/>
        <v>V</v>
      </c>
      <c r="H198" s="72">
        <f t="shared" ca="1" si="51"/>
        <v>10</v>
      </c>
      <c r="I198" s="72">
        <f t="shared" ca="1" si="52"/>
        <v>12863</v>
      </c>
      <c r="J198" s="72">
        <f t="shared" ca="1" si="53"/>
        <v>61449</v>
      </c>
      <c r="K198" s="72">
        <f t="shared" ca="1" si="54"/>
        <v>188.80604746885038</v>
      </c>
      <c r="L198" s="72">
        <f ca="1">VLOOKUP(F198,Coef!$C$2:$F$25,4)</f>
        <v>7</v>
      </c>
      <c r="M198" s="31">
        <f ca="1">VLOOKUP(E198,Coef!$C$4:$D$23,2)</f>
        <v>17</v>
      </c>
      <c r="N198" s="31">
        <f ca="1">MOD(VLOOKUP(G198,Coef!$C$2:$G$21,5)+MOD(D198+1,2)*15,20)</f>
        <v>15</v>
      </c>
      <c r="O198" s="31">
        <f ca="1">VLOOKUP(M198,Coef!$A$27:$B$46,2)</f>
        <v>5.34</v>
      </c>
      <c r="P198" s="31">
        <f ca="1">VLOOKUP(M198,Coef!$A$27:$C$46,3)+N198/10-0.1</f>
        <v>5.4</v>
      </c>
      <c r="Q198" s="31">
        <f ca="1">IF(P198+0.1&lt;O198,P198+2,P198)</f>
        <v>5.4</v>
      </c>
      <c r="R198" s="72">
        <f ca="1">L198*100000+I198</f>
        <v>712863</v>
      </c>
      <c r="S198" s="72">
        <f ca="1">Q198*1000000+J198</f>
        <v>5461449</v>
      </c>
      <c r="T198" s="72">
        <f ca="1">IF(M198&lt;11,S198-10000000,S198)</f>
        <v>5461449</v>
      </c>
      <c r="U198" s="72">
        <f ca="1">T198/(6366197.724*0.9996)</f>
        <v>0.85822569305130059</v>
      </c>
      <c r="V198" s="72">
        <f ca="1">(Coef!$J$9/(1+Coef!$J$8*(COS(U198))^2)^0.5)*Coef!$J$6</f>
        <v>6387839.8038354628</v>
      </c>
      <c r="W198" s="72">
        <f ca="1">6*D198-183</f>
        <v>9</v>
      </c>
      <c r="X198" s="72">
        <f ca="1">(R198-500000)/V198</f>
        <v>3.3323158773047229E-2</v>
      </c>
      <c r="Y198" s="72">
        <f ca="1">SIN(2*U198)</f>
        <v>0.98941104246837053</v>
      </c>
      <c r="Z198" s="72">
        <f ca="1">Y198*(COS(U198))^2</f>
        <v>0.42290367311433386</v>
      </c>
      <c r="AA198" s="72">
        <f ca="1">U198+(Y198/2)</f>
        <v>1.3529312142854859</v>
      </c>
      <c r="AB198" s="72">
        <f ca="1">(3*AA198+Z198)/4</f>
        <v>1.1204243289926978</v>
      </c>
      <c r="AC198" s="72">
        <f ca="1">(5*AB198+Z198*(COS(U198))^2)/3</f>
        <v>1.9276277461782536</v>
      </c>
      <c r="AD198" s="72">
        <f ca="1">Coef!$J$6*Coef!$J$9*(U198-(Coef!$J$10*AA198)+(Coef!$J$11*AB198)-(Coef!$J$12*AC198))</f>
        <v>5446655.416307033</v>
      </c>
      <c r="AE198" s="72">
        <f ca="1">(T198-AD198)/V198</f>
        <v>2.3158977286945144E-3</v>
      </c>
      <c r="AF198" s="72">
        <f ca="1">((Coef!$J$8*X198^2)/2)*(COS(U198))^2</f>
        <v>1.5993904590805758E-6</v>
      </c>
      <c r="AG198" s="72">
        <f ca="1">X198*(1-(AF198/3))</f>
        <v>3.3323141007466493E-2</v>
      </c>
      <c r="AH198" s="72">
        <f ca="1">AE198*(1-AF198)+U198</f>
        <v>0.86054158707597039</v>
      </c>
      <c r="AI198" s="72">
        <f ca="1">(EXP(AG198)-EXP(-AG198))/2</f>
        <v>3.3329308528721291E-2</v>
      </c>
      <c r="AJ198" s="72">
        <f ca="1">ATAN(AI198/COS(AH198))</f>
        <v>5.1072008754497779E-2</v>
      </c>
      <c r="AK198" s="72">
        <f ca="1">ATAN(COS(AJ198)*TAN(AH198))</f>
        <v>0.85989650646995497</v>
      </c>
      <c r="AL198" s="72">
        <f ca="1">U198+(1+Coef!$J$8*(COS(U198))^2-(3/2)*Coef!$J$8*SIN(U198)*COS(U198)*(AK198-U198))*(AK198-U198)</f>
        <v>0.8599013055560617</v>
      </c>
      <c r="AM198" s="33">
        <f t="shared" ca="1" si="44"/>
        <v>49.268715606151737</v>
      </c>
      <c r="AN198" s="33">
        <f t="shared" ca="1" si="45"/>
        <v>11.926210552887914</v>
      </c>
      <c r="AO198" s="48" t="str">
        <f ca="1">D198&amp;" "&amp;IF(AM198&gt;0,"N","S")&amp;" "&amp;R198&amp;" "&amp;LEFT(S198,7)</f>
        <v>32 N 712863 5461449</v>
      </c>
    </row>
    <row r="199" spans="1:41">
      <c r="A199" s="38" t="s">
        <v>1093</v>
      </c>
      <c r="B199" s="72" t="str">
        <f t="shared" si="46"/>
        <v>32UQV1273561196</v>
      </c>
      <c r="C199" s="72">
        <f t="array" aca="1" ref="C199" ca="1">MATCH(TRUE,ISERROR(VALUE(MID(B199,ROW(INDIRECT("1:"&amp;LEN(B199))),1))),0)</f>
        <v>3</v>
      </c>
      <c r="D199" s="72">
        <f t="shared" ca="1" si="47"/>
        <v>32</v>
      </c>
      <c r="E199" s="72" t="str">
        <f t="shared" ca="1" si="48"/>
        <v>U</v>
      </c>
      <c r="F199" s="72" t="str">
        <f t="shared" ca="1" si="49"/>
        <v>Q</v>
      </c>
      <c r="G199" s="72" t="str">
        <f t="shared" ca="1" si="50"/>
        <v>V</v>
      </c>
      <c r="H199" s="72">
        <f t="shared" ca="1" si="51"/>
        <v>10</v>
      </c>
      <c r="I199" s="72">
        <f t="shared" ca="1" si="52"/>
        <v>12735</v>
      </c>
      <c r="J199" s="72">
        <f t="shared" ca="1" si="53"/>
        <v>61196</v>
      </c>
      <c r="K199" s="72">
        <f t="shared" ca="1" si="54"/>
        <v>188.80604746885038</v>
      </c>
      <c r="L199" s="72">
        <f ca="1">VLOOKUP(F199,Coef!$C$2:$F$25,4)</f>
        <v>7</v>
      </c>
      <c r="M199" s="31">
        <f ca="1">VLOOKUP(E199,Coef!$C$4:$D$23,2)</f>
        <v>17</v>
      </c>
      <c r="N199" s="31">
        <f ca="1">MOD(VLOOKUP(G199,Coef!$C$2:$G$21,5)+MOD(D199+1,2)*15,20)</f>
        <v>15</v>
      </c>
      <c r="O199" s="31">
        <f ca="1">VLOOKUP(M199,Coef!$A$27:$B$46,2)</f>
        <v>5.34</v>
      </c>
      <c r="P199" s="31">
        <f ca="1">VLOOKUP(M199,Coef!$A$27:$C$46,3)+N199/10-0.1</f>
        <v>5.4</v>
      </c>
      <c r="Q199" s="31">
        <f ca="1">IF(P199+0.1&lt;O199,P199+2,P199)</f>
        <v>5.4</v>
      </c>
      <c r="R199" s="72">
        <f ca="1">L199*100000+I199</f>
        <v>712735</v>
      </c>
      <c r="S199" s="72">
        <f ca="1">Q199*1000000+J199</f>
        <v>5461196</v>
      </c>
      <c r="T199" s="72">
        <f ca="1">IF(M199&lt;11,S199-10000000,S199)</f>
        <v>5461196</v>
      </c>
      <c r="U199" s="72">
        <f ca="1">T199/(6366197.724*0.9996)</f>
        <v>0.85818593600141468</v>
      </c>
      <c r="V199" s="72">
        <f ca="1">(Coef!$J$9/(1+Coef!$J$8*(COS(U199))^2)^0.5)*Coef!$J$6</f>
        <v>6387838.9595378125</v>
      </c>
      <c r="W199" s="72">
        <f ca="1">6*D199-183</f>
        <v>9</v>
      </c>
      <c r="X199" s="72">
        <f ca="1">(R199-500000)/V199</f>
        <v>3.3303125101856401E-2</v>
      </c>
      <c r="Y199" s="72">
        <f ca="1">SIN(2*U199)</f>
        <v>0.9894225800634413</v>
      </c>
      <c r="Z199" s="72">
        <f ca="1">Y199*(COS(U199))^2</f>
        <v>0.42294752484227616</v>
      </c>
      <c r="AA199" s="72">
        <f ca="1">U199+(Y199/2)</f>
        <v>1.3528972260331353</v>
      </c>
      <c r="AB199" s="72">
        <f ca="1">(3*AA199+Z199)/4</f>
        <v>1.1204098007354204</v>
      </c>
      <c r="AC199" s="72">
        <f ca="1">(5*AB199+Z199*(COS(U199))^2)/3</f>
        <v>1.9276153259892135</v>
      </c>
      <c r="AD199" s="72">
        <f ca="1">Coef!$J$6*Coef!$J$9*(U199-(Coef!$J$10*AA199)+(Coef!$J$11*AB199)-(Coef!$J$12*AC199))</f>
        <v>5446402.1841676608</v>
      </c>
      <c r="AE199" s="72">
        <f ca="1">(T199-AD199)/V199</f>
        <v>2.3159343756232738E-3</v>
      </c>
      <c r="AF199" s="72">
        <f ca="1">((Coef!$J$8*X199^2)/2)*(COS(U199))^2</f>
        <v>1.5976149651456028E-6</v>
      </c>
      <c r="AG199" s="72">
        <f ca="1">X199*(1-(AF199/3))</f>
        <v>3.330310736666605E-2</v>
      </c>
      <c r="AH199" s="72">
        <f ca="1">AE199*(1-AF199)+U199</f>
        <v>0.86050186667706652</v>
      </c>
      <c r="AI199" s="72">
        <f ca="1">(EXP(AG199)-EXP(-AG199))/2</f>
        <v>3.3309263770583297E-2</v>
      </c>
      <c r="AJ199" s="72">
        <f ca="1">ATAN(AI199/COS(AH199))</f>
        <v>5.1038993340898627E-2</v>
      </c>
      <c r="AK199" s="72">
        <f ca="1">ATAN(COS(AJ199)*TAN(AH199))</f>
        <v>0.85985761255221815</v>
      </c>
      <c r="AL199" s="72">
        <f ca="1">U199+(1+Coef!$J$8*(COS(U199))^2-(3/2)*Coef!$J$8*SIN(U199)*COS(U199)*(AK199-U199))*(AK199-U199)</f>
        <v>0.85986241455329782</v>
      </c>
      <c r="AM199" s="33">
        <f t="shared" ca="1" si="44"/>
        <v>49.266487315832336</v>
      </c>
      <c r="AN199" s="33">
        <f t="shared" ca="1" si="45"/>
        <v>11.924318909029804</v>
      </c>
      <c r="AO199" s="48" t="str">
        <f ca="1">D199&amp;" "&amp;IF(AM199&gt;0,"N","S")&amp;" "&amp;R199&amp;" "&amp;LEFT(S199,7)</f>
        <v>32 N 712735 5461196</v>
      </c>
    </row>
    <row r="200" spans="1:41">
      <c r="A200" s="38" t="s">
        <v>1094</v>
      </c>
      <c r="B200" s="72" t="str">
        <f t="shared" si="46"/>
        <v>32UQV1284960837</v>
      </c>
      <c r="C200" s="72">
        <f t="array" aca="1" ref="C200" ca="1">MATCH(TRUE,ISERROR(VALUE(MID(B200,ROW(INDIRECT("1:"&amp;LEN(B200))),1))),0)</f>
        <v>3</v>
      </c>
      <c r="D200" s="72">
        <f t="shared" ca="1" si="47"/>
        <v>32</v>
      </c>
      <c r="E200" s="72" t="str">
        <f t="shared" ca="1" si="48"/>
        <v>U</v>
      </c>
      <c r="F200" s="72" t="str">
        <f t="shared" ca="1" si="49"/>
        <v>Q</v>
      </c>
      <c r="G200" s="72" t="str">
        <f t="shared" ca="1" si="50"/>
        <v>V</v>
      </c>
      <c r="H200" s="72">
        <f t="shared" ca="1" si="51"/>
        <v>10</v>
      </c>
      <c r="I200" s="72">
        <f t="shared" ca="1" si="52"/>
        <v>12849</v>
      </c>
      <c r="J200" s="72">
        <f t="shared" ca="1" si="53"/>
        <v>60837</v>
      </c>
      <c r="K200" s="72">
        <f t="shared" ca="1" si="54"/>
        <v>188.80604746885038</v>
      </c>
      <c r="L200" s="72">
        <f ca="1">VLOOKUP(F200,Coef!$C$2:$F$25,4)</f>
        <v>7</v>
      </c>
      <c r="M200" s="31">
        <f ca="1">VLOOKUP(E200,Coef!$C$4:$D$23,2)</f>
        <v>17</v>
      </c>
      <c r="N200" s="31">
        <f ca="1">MOD(VLOOKUP(G200,Coef!$C$2:$G$21,5)+MOD(D200+1,2)*15,20)</f>
        <v>15</v>
      </c>
      <c r="O200" s="31">
        <f ca="1">VLOOKUP(M200,Coef!$A$27:$B$46,2)</f>
        <v>5.34</v>
      </c>
      <c r="P200" s="31">
        <f ca="1">VLOOKUP(M200,Coef!$A$27:$C$46,3)+N200/10-0.1</f>
        <v>5.4</v>
      </c>
      <c r="Q200" s="31">
        <f ca="1">IF(P200+0.1&lt;O200,P200+2,P200)</f>
        <v>5.4</v>
      </c>
      <c r="R200" s="72">
        <f ca="1">L200*100000+I200</f>
        <v>712849</v>
      </c>
      <c r="S200" s="72">
        <f ca="1">Q200*1000000+J200</f>
        <v>5460837</v>
      </c>
      <c r="T200" s="72">
        <f ca="1">IF(M200&lt;11,S200-10000000,S200)</f>
        <v>5460837</v>
      </c>
      <c r="U200" s="72">
        <f ca="1">T200/(6366197.724*0.9996)</f>
        <v>0.85812952184762414</v>
      </c>
      <c r="V200" s="72">
        <f ca="1">(Coef!$J$9/(1+Coef!$J$8*(COS(U200))^2)^0.5)*Coef!$J$6</f>
        <v>6387837.7614864856</v>
      </c>
      <c r="W200" s="72">
        <f ca="1">6*D200-183</f>
        <v>9</v>
      </c>
      <c r="X200" s="72">
        <f ca="1">(R200-500000)/V200</f>
        <v>3.3320977762351441E-2</v>
      </c>
      <c r="Y200" s="72">
        <f ca="1">SIN(2*U200)</f>
        <v>0.98943894085554673</v>
      </c>
      <c r="Z200" s="72">
        <f ca="1">Y200*(COS(U200))^2</f>
        <v>0.42300974697745441</v>
      </c>
      <c r="AA200" s="72">
        <f ca="1">U200+(Y200/2)</f>
        <v>1.3528489922753975</v>
      </c>
      <c r="AB200" s="72">
        <f ca="1">(3*AA200+Z200)/4</f>
        <v>1.1203891809509117</v>
      </c>
      <c r="AC200" s="72">
        <f ca="1">(5*AB200+Z200*(COS(U200))^2)/3</f>
        <v>1.9275976961990526</v>
      </c>
      <c r="AD200" s="72">
        <f ca="1">Coef!$J$6*Coef!$J$9*(U200-(Coef!$J$10*AA200)+(Coef!$J$11*AB200)-(Coef!$J$12*AC200))</f>
        <v>5446042.8549406454</v>
      </c>
      <c r="AE200" s="72">
        <f ca="1">(T200-AD200)/V200</f>
        <v>2.3159863496457875E-3</v>
      </c>
      <c r="AF200" s="72">
        <f ca="1">((Coef!$J$8*X200^2)/2)*(COS(U200))^2</f>
        <v>1.5995371136811635E-6</v>
      </c>
      <c r="AG200" s="72">
        <f ca="1">X200*(1-(AF200/3))</f>
        <v>3.3320959996304578E-2</v>
      </c>
      <c r="AH200" s="72">
        <f ca="1">AE200*(1-AF200)+U200</f>
        <v>0.8604455044927638</v>
      </c>
      <c r="AI200" s="72">
        <f ca="1">(EXP(AG200)-EXP(-AG200))/2</f>
        <v>3.3327126306594512E-2</v>
      </c>
      <c r="AJ200" s="72">
        <f ca="1">ATAN(AI200/COS(AH200))</f>
        <v>5.1062975652553161E-2</v>
      </c>
      <c r="AK200" s="72">
        <f ca="1">ATAN(COS(AJ200)*TAN(AH200))</f>
        <v>0.8598006335057562</v>
      </c>
      <c r="AL200" s="72">
        <f ca="1">U200+(1+Coef!$J$8*(COS(U200))^2-(3/2)*Coef!$J$8*SIN(U200)*COS(U200)*(AK200-U200))*(AK200-U200)</f>
        <v>0.85980543451728098</v>
      </c>
      <c r="AM200" s="33">
        <f t="shared" ca="1" si="44"/>
        <v>49.263222600252071</v>
      </c>
      <c r="AN200" s="33">
        <f t="shared" ca="1" si="45"/>
        <v>11.925692994270577</v>
      </c>
      <c r="AO200" s="48" t="str">
        <f ca="1">D200&amp;" "&amp;IF(AM200&gt;0,"N","S")&amp;" "&amp;R200&amp;" "&amp;LEFT(S200,7)</f>
        <v>32 N 712849 5460837</v>
      </c>
    </row>
    <row r="201" spans="1:41">
      <c r="A201" s="38" t="s">
        <v>1095</v>
      </c>
      <c r="B201" s="72" t="str">
        <f t="shared" si="46"/>
        <v>32UQV1310260445</v>
      </c>
      <c r="C201" s="72">
        <f t="array" aca="1" ref="C201" ca="1">MATCH(TRUE,ISERROR(VALUE(MID(B201,ROW(INDIRECT("1:"&amp;LEN(B201))),1))),0)</f>
        <v>3</v>
      </c>
      <c r="D201" s="72">
        <f t="shared" ca="1" si="47"/>
        <v>32</v>
      </c>
      <c r="E201" s="72" t="str">
        <f t="shared" ca="1" si="48"/>
        <v>U</v>
      </c>
      <c r="F201" s="72" t="str">
        <f t="shared" ca="1" si="49"/>
        <v>Q</v>
      </c>
      <c r="G201" s="72" t="str">
        <f t="shared" ca="1" si="50"/>
        <v>V</v>
      </c>
      <c r="H201" s="72">
        <f t="shared" ca="1" si="51"/>
        <v>10</v>
      </c>
      <c r="I201" s="72">
        <f t="shared" ca="1" si="52"/>
        <v>13102</v>
      </c>
      <c r="J201" s="72">
        <f t="shared" ca="1" si="53"/>
        <v>60445</v>
      </c>
      <c r="K201" s="72">
        <f t="shared" ca="1" si="54"/>
        <v>188.80604746885038</v>
      </c>
      <c r="L201" s="72">
        <f ca="1">VLOOKUP(F201,Coef!$C$2:$F$25,4)</f>
        <v>7</v>
      </c>
      <c r="M201" s="31">
        <f ca="1">VLOOKUP(E201,Coef!$C$4:$D$23,2)</f>
        <v>17</v>
      </c>
      <c r="N201" s="31">
        <f ca="1">MOD(VLOOKUP(G201,Coef!$C$2:$G$21,5)+MOD(D201+1,2)*15,20)</f>
        <v>15</v>
      </c>
      <c r="O201" s="31">
        <f ca="1">VLOOKUP(M201,Coef!$A$27:$B$46,2)</f>
        <v>5.34</v>
      </c>
      <c r="P201" s="31">
        <f ca="1">VLOOKUP(M201,Coef!$A$27:$C$46,3)+N201/10-0.1</f>
        <v>5.4</v>
      </c>
      <c r="Q201" s="31">
        <f ca="1">IF(P201+0.1&lt;O201,P201+2,P201)</f>
        <v>5.4</v>
      </c>
      <c r="R201" s="72">
        <f ca="1">L201*100000+I201</f>
        <v>713102</v>
      </c>
      <c r="S201" s="72">
        <f ca="1">Q201*1000000+J201</f>
        <v>5460445</v>
      </c>
      <c r="T201" s="72">
        <f ca="1">IF(M201&lt;11,S201-10000000,S201)</f>
        <v>5460445</v>
      </c>
      <c r="U201" s="72">
        <f ca="1">T201/(6366197.724*0.9996)</f>
        <v>0.85806792199167459</v>
      </c>
      <c r="V201" s="72">
        <f ca="1">(Coef!$J$9/(1+Coef!$J$8*(COS(U201))^2)^0.5)*Coef!$J$6</f>
        <v>6387836.4532860341</v>
      </c>
      <c r="W201" s="72">
        <f ca="1">6*D201-183</f>
        <v>9</v>
      </c>
      <c r="X201" s="72">
        <f ca="1">(R201-500000)/V201</f>
        <v>3.3360591110684429E-2</v>
      </c>
      <c r="Y201" s="72">
        <f ca="1">SIN(2*U201)</f>
        <v>0.98945679117872642</v>
      </c>
      <c r="Z201" s="72">
        <f ca="1">Y201*(COS(U201))^2</f>
        <v>0.42307768567355286</v>
      </c>
      <c r="AA201" s="72">
        <f ca="1">U201+(Y201/2)</f>
        <v>1.3527963175810378</v>
      </c>
      <c r="AB201" s="72">
        <f ca="1">(3*AA201+Z201)/4</f>
        <v>1.1203666596041666</v>
      </c>
      <c r="AC201" s="72">
        <f ca="1">(5*AB201+Z201*(COS(U201))^2)/3</f>
        <v>1.9275784379549856</v>
      </c>
      <c r="AD201" s="72">
        <f ca="1">Coef!$J$6*Coef!$J$9*(U201-(Coef!$J$10*AA201)+(Coef!$J$11*AB201)-(Coef!$J$12*AC201))</f>
        <v>5445650.4956813343</v>
      </c>
      <c r="AE201" s="72">
        <f ca="1">(T201-AD201)/V201</f>
        <v>2.3160430651062015E-3</v>
      </c>
      <c r="AF201" s="72">
        <f ca="1">((Coef!$J$8*X201^2)/2)*(COS(U201))^2</f>
        <v>1.6035711449934002E-6</v>
      </c>
      <c r="AG201" s="72">
        <f ca="1">X201*(1-(AF201/3))</f>
        <v>3.3360573278657338E-2</v>
      </c>
      <c r="AH201" s="72">
        <f ca="1">AE201*(1-AF201)+U201</f>
        <v>0.86038396134284101</v>
      </c>
      <c r="AI201" s="72">
        <f ca="1">(EXP(AG201)-EXP(-AG201))/2</f>
        <v>3.3366761608184969E-2</v>
      </c>
      <c r="AJ201" s="72">
        <f ca="1">ATAN(AI201/COS(AH201))</f>
        <v>5.111994697946616E-2</v>
      </c>
      <c r="AK201" s="72">
        <f ca="1">ATAN(COS(AJ201)*TAN(AH201))</f>
        <v>0.8597376378365833</v>
      </c>
      <c r="AL201" s="72">
        <f ca="1">U201+(1+Coef!$J$8*(COS(U201))^2-(3/2)*Coef!$J$8*SIN(U201)*COS(U201)*(AK201-U201))*(AK201-U201)</f>
        <v>0.85974243553528951</v>
      </c>
      <c r="AM201" s="33">
        <f t="shared" ca="1" si="44"/>
        <v>49.25961302447034</v>
      </c>
      <c r="AN201" s="33">
        <f t="shared" ca="1" si="45"/>
        <v>11.928957210855952</v>
      </c>
      <c r="AO201" s="48" t="str">
        <f ca="1">D201&amp;" "&amp;IF(AM201&gt;0,"N","S")&amp;" "&amp;R201&amp;" "&amp;LEFT(S201,7)</f>
        <v>32 N 713102 5460445</v>
      </c>
    </row>
    <row r="202" spans="1:41">
      <c r="A202" s="38" t="s">
        <v>1096</v>
      </c>
      <c r="B202" s="72" t="str">
        <f t="shared" si="46"/>
        <v>32UQV1317860105</v>
      </c>
      <c r="C202" s="72">
        <f t="array" aca="1" ref="C202" ca="1">MATCH(TRUE,ISERROR(VALUE(MID(B202,ROW(INDIRECT("1:"&amp;LEN(B202))),1))),0)</f>
        <v>3</v>
      </c>
      <c r="D202" s="72">
        <f t="shared" ca="1" si="47"/>
        <v>32</v>
      </c>
      <c r="E202" s="72" t="str">
        <f t="shared" ca="1" si="48"/>
        <v>U</v>
      </c>
      <c r="F202" s="72" t="str">
        <f t="shared" ca="1" si="49"/>
        <v>Q</v>
      </c>
      <c r="G202" s="72" t="str">
        <f t="shared" ca="1" si="50"/>
        <v>V</v>
      </c>
      <c r="H202" s="72">
        <f t="shared" ca="1" si="51"/>
        <v>10</v>
      </c>
      <c r="I202" s="72">
        <f t="shared" ca="1" si="52"/>
        <v>13178</v>
      </c>
      <c r="J202" s="72">
        <f t="shared" ca="1" si="53"/>
        <v>60105</v>
      </c>
      <c r="K202" s="72">
        <f t="shared" ca="1" si="54"/>
        <v>188.80604746885038</v>
      </c>
      <c r="L202" s="72">
        <f ca="1">VLOOKUP(F202,Coef!$C$2:$F$25,4)</f>
        <v>7</v>
      </c>
      <c r="M202" s="31">
        <f ca="1">VLOOKUP(E202,Coef!$C$4:$D$23,2)</f>
        <v>17</v>
      </c>
      <c r="N202" s="31">
        <f ca="1">MOD(VLOOKUP(G202,Coef!$C$2:$G$21,5)+MOD(D202+1,2)*15,20)</f>
        <v>15</v>
      </c>
      <c r="O202" s="31">
        <f ca="1">VLOOKUP(M202,Coef!$A$27:$B$46,2)</f>
        <v>5.34</v>
      </c>
      <c r="P202" s="31">
        <f ca="1">VLOOKUP(M202,Coef!$A$27:$C$46,3)+N202/10-0.1</f>
        <v>5.4</v>
      </c>
      <c r="Q202" s="31">
        <f ca="1">IF(P202+0.1&lt;O202,P202+2,P202)</f>
        <v>5.4</v>
      </c>
      <c r="R202" s="72">
        <f ca="1">L202*100000+I202</f>
        <v>713178</v>
      </c>
      <c r="S202" s="72">
        <f ca="1">Q202*1000000+J202</f>
        <v>5460105</v>
      </c>
      <c r="T202" s="72">
        <f ca="1">IF(M202&lt;11,S202-10000000,S202)</f>
        <v>5460105</v>
      </c>
      <c r="U202" s="72">
        <f ca="1">T202/(6366197.724*0.9996)</f>
        <v>0.85801449354518766</v>
      </c>
      <c r="V202" s="72">
        <f ca="1">(Coef!$J$9/(1+Coef!$J$8*(COS(U202))^2)^0.5)*Coef!$J$6</f>
        <v>6387835.3186039226</v>
      </c>
      <c r="W202" s="72">
        <f ca="1">6*D202-183</f>
        <v>9</v>
      </c>
      <c r="X202" s="72">
        <f ca="1">(R202-500000)/V202</f>
        <v>3.3372494650752919E-2</v>
      </c>
      <c r="Y202" s="72">
        <f ca="1">SIN(2*U202)</f>
        <v>0.98947226143992772</v>
      </c>
      <c r="Z202" s="72">
        <f ca="1">Y202*(COS(U202))^2</f>
        <v>0.42313660953558213</v>
      </c>
      <c r="AA202" s="72">
        <f ca="1">U202+(Y202/2)</f>
        <v>1.3527506242651515</v>
      </c>
      <c r="AB202" s="72">
        <f ca="1">(3*AA202+Z202)/4</f>
        <v>1.1203471205827591</v>
      </c>
      <c r="AC202" s="72">
        <f ca="1">(5*AB202+Z202*(COS(U202))^2)/3</f>
        <v>1.9275617277053287</v>
      </c>
      <c r="AD202" s="72">
        <f ca="1">Coef!$J$6*Coef!$J$9*(U202-(Coef!$J$10*AA202)+(Coef!$J$11*AB202)-(Coef!$J$12*AC202))</f>
        <v>5445310.1842740877</v>
      </c>
      <c r="AE202" s="72">
        <f ca="1">(T202-AD202)/V202</f>
        <v>2.3160922265519179E-3</v>
      </c>
      <c r="AF202" s="72">
        <f ca="1">((Coef!$J$8*X202^2)/2)*(COS(U202))^2</f>
        <v>1.6049141064866433E-6</v>
      </c>
      <c r="AG202" s="72">
        <f ca="1">X202*(1-(AF202/3))</f>
        <v>3.3372476797423771E-2</v>
      </c>
      <c r="AH202" s="72">
        <f ca="1">AE202*(1-AF202)+U202</f>
        <v>0.86033058205461055</v>
      </c>
      <c r="AI202" s="72">
        <f ca="1">(EXP(AG202)-EXP(-AG202))/2</f>
        <v>3.3378671753808709E-2</v>
      </c>
      <c r="AJ202" s="72">
        <f ca="1">ATAN(AI202/COS(AH202))</f>
        <v>5.1134994884924803E-2</v>
      </c>
      <c r="AK202" s="72">
        <f ca="1">ATAN(COS(AJ202)*TAN(AH202))</f>
        <v>0.85968386739554292</v>
      </c>
      <c r="AL202" s="72">
        <f ca="1">U202+(1+Coef!$J$8*(COS(U202))^2-(3/2)*Coef!$J$8*SIN(U202)*COS(U202)*(AK202-U202))*(AK202-U202)</f>
        <v>0.85968866470898875</v>
      </c>
      <c r="AM202" s="33">
        <f t="shared" ca="1" si="44"/>
        <v>49.256532183062376</v>
      </c>
      <c r="AN202" s="33">
        <f t="shared" ca="1" si="45"/>
        <v>11.929819392329243</v>
      </c>
      <c r="AO202" s="48" t="str">
        <f ca="1">D202&amp;" "&amp;IF(AM202&gt;0,"N","S")&amp;" "&amp;R202&amp;" "&amp;LEFT(S202,7)</f>
        <v>32 N 713178 5460105</v>
      </c>
    </row>
    <row r="203" spans="1:41">
      <c r="A203" s="38" t="s">
        <v>1097</v>
      </c>
      <c r="B203" s="72" t="str">
        <f t="shared" si="46"/>
        <v>32UQV1298559581</v>
      </c>
      <c r="C203" s="72">
        <f t="array" aca="1" ref="C203" ca="1">MATCH(TRUE,ISERROR(VALUE(MID(B203,ROW(INDIRECT("1:"&amp;LEN(B203))),1))),0)</f>
        <v>3</v>
      </c>
      <c r="D203" s="72">
        <f t="shared" ca="1" si="47"/>
        <v>32</v>
      </c>
      <c r="E203" s="72" t="str">
        <f t="shared" ca="1" si="48"/>
        <v>U</v>
      </c>
      <c r="F203" s="72" t="str">
        <f t="shared" ca="1" si="49"/>
        <v>Q</v>
      </c>
      <c r="G203" s="72" t="str">
        <f t="shared" ca="1" si="50"/>
        <v>V</v>
      </c>
      <c r="H203" s="72">
        <f t="shared" ca="1" si="51"/>
        <v>10</v>
      </c>
      <c r="I203" s="72">
        <f t="shared" ca="1" si="52"/>
        <v>12985</v>
      </c>
      <c r="J203" s="72">
        <f t="shared" ca="1" si="53"/>
        <v>59581</v>
      </c>
      <c r="K203" s="72">
        <f t="shared" ca="1" si="54"/>
        <v>188.80604746885038</v>
      </c>
      <c r="L203" s="72">
        <f ca="1">VLOOKUP(F203,Coef!$C$2:$F$25,4)</f>
        <v>7</v>
      </c>
      <c r="M203" s="31">
        <f ca="1">VLOOKUP(E203,Coef!$C$4:$D$23,2)</f>
        <v>17</v>
      </c>
      <c r="N203" s="31">
        <f ca="1">MOD(VLOOKUP(G203,Coef!$C$2:$G$21,5)+MOD(D203+1,2)*15,20)</f>
        <v>15</v>
      </c>
      <c r="O203" s="31">
        <f ca="1">VLOOKUP(M203,Coef!$A$27:$B$46,2)</f>
        <v>5.34</v>
      </c>
      <c r="P203" s="31">
        <f ca="1">VLOOKUP(M203,Coef!$A$27:$C$46,3)+N203/10-0.1</f>
        <v>5.4</v>
      </c>
      <c r="Q203" s="31">
        <f ca="1">IF(P203+0.1&lt;O203,P203+2,P203)</f>
        <v>5.4</v>
      </c>
      <c r="R203" s="72">
        <f ca="1">L203*100000+I203</f>
        <v>712985</v>
      </c>
      <c r="S203" s="72">
        <f ca="1">Q203*1000000+J203</f>
        <v>5459581</v>
      </c>
      <c r="T203" s="72">
        <f ca="1">IF(M203&lt;11,S203-10000000,S203)</f>
        <v>5459581</v>
      </c>
      <c r="U203" s="72">
        <f ca="1">T203/(6366197.724*0.9996)</f>
        <v>0.85793215088060193</v>
      </c>
      <c r="V203" s="72">
        <f ca="1">(Coef!$J$9/(1+Coef!$J$8*(COS(U203))^2)^0.5)*Coef!$J$6</f>
        <v>6387833.5698250122</v>
      </c>
      <c r="W203" s="72">
        <f ca="1">6*D203-183</f>
        <v>9</v>
      </c>
      <c r="X203" s="72">
        <f ca="1">(R203-500000)/V203</f>
        <v>3.3342290100685026E-2</v>
      </c>
      <c r="Y203" s="72">
        <f ca="1">SIN(2*U203)</f>
        <v>0.98949608171830761</v>
      </c>
      <c r="Z203" s="72">
        <f ca="1">Y203*(COS(U203))^2</f>
        <v>0.423227416946104</v>
      </c>
      <c r="AA203" s="72">
        <f ca="1">U203+(Y203/2)</f>
        <v>1.3526801917397557</v>
      </c>
      <c r="AB203" s="72">
        <f ca="1">(3*AA203+Z203)/4</f>
        <v>1.1203169980413428</v>
      </c>
      <c r="AC203" s="72">
        <f ca="1">(5*AB203+Z203*(COS(U203))^2)/3</f>
        <v>1.927535962123333</v>
      </c>
      <c r="AD203" s="72">
        <f ca="1">Coef!$J$6*Coef!$J$9*(U203-(Coef!$J$10*AA203)+(Coef!$J$11*AB203)-(Coef!$J$12*AC203))</f>
        <v>5444785.7046956895</v>
      </c>
      <c r="AE203" s="72">
        <f ca="1">(T203-AD203)/V203</f>
        <v>2.3161679374680091E-3</v>
      </c>
      <c r="AF203" s="72">
        <f ca="1">((Coef!$J$8*X203^2)/2)*(COS(U203))^2</f>
        <v>1.6023155181146081E-6</v>
      </c>
      <c r="AG203" s="72">
        <f ca="1">X203*(1-(AF203/3))</f>
        <v>3.3342272292395413E-2</v>
      </c>
      <c r="AH203" s="72">
        <f ca="1">AE203*(1-AF203)+U203</f>
        <v>0.86024831510683808</v>
      </c>
      <c r="AI203" s="72">
        <f ca="1">(EXP(AG203)-EXP(-AG203))/2</f>
        <v>3.3348450442726496E-2</v>
      </c>
      <c r="AJ203" s="72">
        <f ca="1">ATAN(AI203/COS(AH203))</f>
        <v>5.1083901359096517E-2</v>
      </c>
      <c r="AK203" s="72">
        <f ca="1">ATAN(COS(AJ203)*TAN(AH203))</f>
        <v>0.8596028769123889</v>
      </c>
      <c r="AL203" s="72">
        <f ca="1">U203+(1+Coef!$J$8*(COS(U203))^2-(3/2)*Coef!$J$8*SIN(U203)*COS(U203)*(AK203-U203))*(AK203-U203)</f>
        <v>0.85960767901740742</v>
      </c>
      <c r="AM203" s="33">
        <f t="shared" ca="1" si="44"/>
        <v>49.251892044733822</v>
      </c>
      <c r="AN203" s="33">
        <f t="shared" ca="1" si="45"/>
        <v>11.92689194893884</v>
      </c>
      <c r="AO203" s="48" t="str">
        <f ca="1">D203&amp;" "&amp;IF(AM203&gt;0,"N","S")&amp;" "&amp;R203&amp;" "&amp;LEFT(S203,7)</f>
        <v>32 N 712985 5459581</v>
      </c>
    </row>
    <row r="204" spans="1:41">
      <c r="A204" s="38" t="s">
        <v>1098</v>
      </c>
      <c r="B204" s="72" t="str">
        <f t="shared" si="46"/>
        <v>32UQV1315659359</v>
      </c>
      <c r="C204" s="72">
        <f t="array" aca="1" ref="C204" ca="1">MATCH(TRUE,ISERROR(VALUE(MID(B204,ROW(INDIRECT("1:"&amp;LEN(B204))),1))),0)</f>
        <v>3</v>
      </c>
      <c r="D204" s="72">
        <f t="shared" ca="1" si="47"/>
        <v>32</v>
      </c>
      <c r="E204" s="72" t="str">
        <f t="shared" ca="1" si="48"/>
        <v>U</v>
      </c>
      <c r="F204" s="72" t="str">
        <f t="shared" ca="1" si="49"/>
        <v>Q</v>
      </c>
      <c r="G204" s="72" t="str">
        <f t="shared" ca="1" si="50"/>
        <v>V</v>
      </c>
      <c r="H204" s="72">
        <f t="shared" ca="1" si="51"/>
        <v>10</v>
      </c>
      <c r="I204" s="72">
        <f t="shared" ca="1" si="52"/>
        <v>13156</v>
      </c>
      <c r="J204" s="72">
        <f t="shared" ca="1" si="53"/>
        <v>59359</v>
      </c>
      <c r="K204" s="72">
        <f t="shared" ca="1" si="54"/>
        <v>188.80604746885038</v>
      </c>
      <c r="L204" s="72">
        <f ca="1">VLOOKUP(F204,Coef!$C$2:$F$25,4)</f>
        <v>7</v>
      </c>
      <c r="M204" s="31">
        <f ca="1">VLOOKUP(E204,Coef!$C$4:$D$23,2)</f>
        <v>17</v>
      </c>
      <c r="N204" s="31">
        <f ca="1">MOD(VLOOKUP(G204,Coef!$C$2:$G$21,5)+MOD(D204+1,2)*15,20)</f>
        <v>15</v>
      </c>
      <c r="O204" s="31">
        <f ca="1">VLOOKUP(M204,Coef!$A$27:$B$46,2)</f>
        <v>5.34</v>
      </c>
      <c r="P204" s="31">
        <f ca="1">VLOOKUP(M204,Coef!$A$27:$C$46,3)+N204/10-0.1</f>
        <v>5.4</v>
      </c>
      <c r="Q204" s="31">
        <f ca="1">IF(P204+0.1&lt;O204,P204+2,P204)</f>
        <v>5.4</v>
      </c>
      <c r="R204" s="72">
        <f ca="1">L204*100000+I204</f>
        <v>713156</v>
      </c>
      <c r="S204" s="72">
        <f ca="1">Q204*1000000+J204</f>
        <v>5459359</v>
      </c>
      <c r="T204" s="72">
        <f ca="1">IF(M204&lt;11,S204-10000000,S204)</f>
        <v>5459359</v>
      </c>
      <c r="U204" s="72">
        <f ca="1">T204/(6366197.724*0.9996)</f>
        <v>0.85789726524789578</v>
      </c>
      <c r="V204" s="72">
        <f ca="1">(Coef!$J$9/(1+Coef!$J$8*(COS(U204))^2)^0.5)*Coef!$J$6</f>
        <v>6387832.8289178722</v>
      </c>
      <c r="W204" s="72">
        <f ca="1">6*D204-183</f>
        <v>9</v>
      </c>
      <c r="X204" s="72">
        <f ca="1">(R204-500000)/V204</f>
        <v>3.3369063610280733E-2</v>
      </c>
      <c r="Y204" s="72">
        <f ca="1">SIN(2*U204)</f>
        <v>0.98950616542242054</v>
      </c>
      <c r="Z204" s="72">
        <f ca="1">Y204*(COS(U204))^2</f>
        <v>0.42326588708177082</v>
      </c>
      <c r="AA204" s="72">
        <f ca="1">U204+(Y204/2)</f>
        <v>1.3526503479591061</v>
      </c>
      <c r="AB204" s="72">
        <f ca="1">(3*AA204+Z204)/4</f>
        <v>1.1203042327397723</v>
      </c>
      <c r="AC204" s="72">
        <f ca="1">(5*AB204+Z204*(COS(U204))^2)/3</f>
        <v>1.9275250417291521</v>
      </c>
      <c r="AD204" s="72">
        <f ca="1">Coef!$J$6*Coef!$J$9*(U204-(Coef!$J$10*AA204)+(Coef!$J$11*AB204)-(Coef!$J$12*AC204))</f>
        <v>5444563.5016454365</v>
      </c>
      <c r="AE204" s="72">
        <f ca="1">(T204-AD204)/V204</f>
        <v>2.316199993146958E-3</v>
      </c>
      <c r="AF204" s="72">
        <f ca="1">((Coef!$J$8*X204^2)/2)*(COS(U204))^2</f>
        <v>1.6050193598707159E-6</v>
      </c>
      <c r="AG204" s="72">
        <f ca="1">X204*(1-(AF204/3))</f>
        <v>3.3369045757616365E-2</v>
      </c>
      <c r="AH204" s="72">
        <f ca="1">AE204*(1-AF204)+U204</f>
        <v>0.86021346152349687</v>
      </c>
      <c r="AI204" s="72">
        <f ca="1">(EXP(AG204)-EXP(-AG204))/2</f>
        <v>3.3375238803407759E-2</v>
      </c>
      <c r="AJ204" s="72">
        <f ca="1">ATAN(AI204/COS(AH204))</f>
        <v>5.1122797853407009E-2</v>
      </c>
      <c r="AK204" s="72">
        <f ca="1">ATAN(COS(AJ204)*TAN(AH204))</f>
        <v>0.8595670327611894</v>
      </c>
      <c r="AL204" s="72">
        <f ca="1">U204+(1+Coef!$J$8*(COS(U204))^2-(3/2)*Coef!$J$8*SIN(U204)*COS(U204)*(AK204-U204))*(AK204-U204)</f>
        <v>0.85957183250749714</v>
      </c>
      <c r="AM204" s="33">
        <f t="shared" ca="1" si="44"/>
        <v>49.249838191005679</v>
      </c>
      <c r="AN204" s="33">
        <f t="shared" ca="1" si="45"/>
        <v>11.929120553900686</v>
      </c>
      <c r="AO204" s="48" t="str">
        <f ca="1">D204&amp;" "&amp;IF(AM204&gt;0,"N","S")&amp;" "&amp;R204&amp;" "&amp;LEFT(S204,7)</f>
        <v>32 N 713156 5459359</v>
      </c>
    </row>
    <row r="205" spans="1:41">
      <c r="A205" s="38" t="s">
        <v>1099</v>
      </c>
      <c r="B205" s="72" t="str">
        <f t="shared" si="46"/>
        <v>32UQV1343859197</v>
      </c>
      <c r="C205" s="72">
        <f t="array" aca="1" ref="C205" ca="1">MATCH(TRUE,ISERROR(VALUE(MID(B205,ROW(INDIRECT("1:"&amp;LEN(B205))),1))),0)</f>
        <v>3</v>
      </c>
      <c r="D205" s="72">
        <f t="shared" ca="1" si="47"/>
        <v>32</v>
      </c>
      <c r="E205" s="72" t="str">
        <f t="shared" ca="1" si="48"/>
        <v>U</v>
      </c>
      <c r="F205" s="72" t="str">
        <f t="shared" ca="1" si="49"/>
        <v>Q</v>
      </c>
      <c r="G205" s="72" t="str">
        <f t="shared" ca="1" si="50"/>
        <v>V</v>
      </c>
      <c r="H205" s="72">
        <f t="shared" ca="1" si="51"/>
        <v>10</v>
      </c>
      <c r="I205" s="72">
        <f t="shared" ca="1" si="52"/>
        <v>13438</v>
      </c>
      <c r="J205" s="72">
        <f t="shared" ca="1" si="53"/>
        <v>59197</v>
      </c>
      <c r="K205" s="72">
        <f t="shared" ca="1" si="54"/>
        <v>188.80604746885038</v>
      </c>
      <c r="L205" s="72">
        <f ca="1">VLOOKUP(F205,Coef!$C$2:$F$25,4)</f>
        <v>7</v>
      </c>
      <c r="M205" s="31">
        <f ca="1">VLOOKUP(E205,Coef!$C$4:$D$23,2)</f>
        <v>17</v>
      </c>
      <c r="N205" s="31">
        <f ca="1">MOD(VLOOKUP(G205,Coef!$C$2:$G$21,5)+MOD(D205+1,2)*15,20)</f>
        <v>15</v>
      </c>
      <c r="O205" s="31">
        <f ca="1">VLOOKUP(M205,Coef!$A$27:$B$46,2)</f>
        <v>5.34</v>
      </c>
      <c r="P205" s="31">
        <f ca="1">VLOOKUP(M205,Coef!$A$27:$C$46,3)+N205/10-0.1</f>
        <v>5.4</v>
      </c>
      <c r="Q205" s="31">
        <f ca="1">IF(P205+0.1&lt;O205,P205+2,P205)</f>
        <v>5.4</v>
      </c>
      <c r="R205" s="72">
        <f ca="1">L205*100000+I205</f>
        <v>713438</v>
      </c>
      <c r="S205" s="72">
        <f ca="1">Q205*1000000+J205</f>
        <v>5459197</v>
      </c>
      <c r="T205" s="72">
        <f ca="1">IF(M205&lt;11,S205-10000000,S205)</f>
        <v>5459197</v>
      </c>
      <c r="U205" s="72">
        <f ca="1">T205/(6366197.724*0.9996)</f>
        <v>0.85787180816456965</v>
      </c>
      <c r="V205" s="72">
        <f ca="1">(Coef!$J$9/(1+Coef!$J$8*(COS(U205))^2)^0.5)*Coef!$J$6</f>
        <v>6387832.2882513022</v>
      </c>
      <c r="W205" s="72">
        <f ca="1">6*D205-183</f>
        <v>9</v>
      </c>
      <c r="X205" s="72">
        <f ca="1">(R205-500000)/V205</f>
        <v>3.3413212866055003E-2</v>
      </c>
      <c r="Y205" s="72">
        <f ca="1">SIN(2*U205)</f>
        <v>0.98951352076104149</v>
      </c>
      <c r="Z205" s="72">
        <f ca="1">Y205*(COS(U205))^2</f>
        <v>0.42329395924200264</v>
      </c>
      <c r="AA205" s="72">
        <f ca="1">U205+(Y205/2)</f>
        <v>1.3526285685450903</v>
      </c>
      <c r="AB205" s="72">
        <f ca="1">(3*AA205+Z205)/4</f>
        <v>1.1202949162193183</v>
      </c>
      <c r="AC205" s="72">
        <f ca="1">(5*AB205+Z205*(COS(U205))^2)/3</f>
        <v>1.9275170711241276</v>
      </c>
      <c r="AD205" s="72">
        <f ca="1">Coef!$J$6*Coef!$J$9*(U205-(Coef!$J$10*AA205)+(Coef!$J$11*AB205)-(Coef!$J$12*AC205))</f>
        <v>5444401.3535224264</v>
      </c>
      <c r="AE205" s="72">
        <f ca="1">(T205-AD205)/V205</f>
        <v>2.3162233774963316E-3</v>
      </c>
      <c r="AF205" s="72">
        <f ca="1">((Coef!$J$8*X205^2)/2)*(COS(U205))^2</f>
        <v>1.6093640097948426E-6</v>
      </c>
      <c r="AG205" s="72">
        <f ca="1">X205*(1-(AF205/3))</f>
        <v>3.3413194941380925E-2</v>
      </c>
      <c r="AH205" s="72">
        <f ca="1">AE205*(1-AF205)+U205</f>
        <v>0.86018802781441939</v>
      </c>
      <c r="AI205" s="72">
        <f ca="1">(EXP(AG205)-EXP(-AG205))/2</f>
        <v>3.3419412601902565E-2</v>
      </c>
      <c r="AJ205" s="72">
        <f ca="1">ATAN(AI205/COS(AH205))</f>
        <v>5.1188833118106118E-2</v>
      </c>
      <c r="AK205" s="72">
        <f ca="1">ATAN(COS(AJ205)*TAN(AH205))</f>
        <v>0.85953992215011366</v>
      </c>
      <c r="AL205" s="72">
        <f ca="1">U205+(1+Coef!$J$8*(COS(U205))^2-(3/2)*Coef!$J$8*SIN(U205)*COS(U205)*(AK205-U205))*(AK205-U205)</f>
        <v>0.85954471744024119</v>
      </c>
      <c r="AM205" s="33">
        <f t="shared" ca="1" si="44"/>
        <v>49.248284612090707</v>
      </c>
      <c r="AN205" s="33">
        <f t="shared" ca="1" si="45"/>
        <v>11.932904095866974</v>
      </c>
      <c r="AO205" s="48" t="str">
        <f ca="1">D205&amp;" "&amp;IF(AM205&gt;0,"N","S")&amp;" "&amp;R205&amp;" "&amp;LEFT(S205,7)</f>
        <v>32 N 713438 5459197</v>
      </c>
    </row>
    <row r="206" spans="1:41">
      <c r="A206" s="38" t="s">
        <v>1100</v>
      </c>
      <c r="B206" s="72" t="str">
        <f t="shared" si="46"/>
        <v>32UQV1356458838</v>
      </c>
      <c r="C206" s="72">
        <f t="array" aca="1" ref="C206" ca="1">MATCH(TRUE,ISERROR(VALUE(MID(B206,ROW(INDIRECT("1:"&amp;LEN(B206))),1))),0)</f>
        <v>3</v>
      </c>
      <c r="D206" s="72">
        <f t="shared" ca="1" si="47"/>
        <v>32</v>
      </c>
      <c r="E206" s="72" t="str">
        <f t="shared" ca="1" si="48"/>
        <v>U</v>
      </c>
      <c r="F206" s="72" t="str">
        <f t="shared" ca="1" si="49"/>
        <v>Q</v>
      </c>
      <c r="G206" s="72" t="str">
        <f t="shared" ca="1" si="50"/>
        <v>V</v>
      </c>
      <c r="H206" s="72">
        <f t="shared" ca="1" si="51"/>
        <v>10</v>
      </c>
      <c r="I206" s="72">
        <f t="shared" ca="1" si="52"/>
        <v>13564</v>
      </c>
      <c r="J206" s="72">
        <f t="shared" ca="1" si="53"/>
        <v>58838</v>
      </c>
      <c r="K206" s="72">
        <f t="shared" ca="1" si="54"/>
        <v>188.80604746885038</v>
      </c>
      <c r="L206" s="72">
        <f ca="1">VLOOKUP(F206,Coef!$C$2:$F$25,4)</f>
        <v>7</v>
      </c>
      <c r="M206" s="31">
        <f ca="1">VLOOKUP(E206,Coef!$C$4:$D$23,2)</f>
        <v>17</v>
      </c>
      <c r="N206" s="31">
        <f ca="1">MOD(VLOOKUP(G206,Coef!$C$2:$G$21,5)+MOD(D206+1,2)*15,20)</f>
        <v>15</v>
      </c>
      <c r="O206" s="31">
        <f ca="1">VLOOKUP(M206,Coef!$A$27:$B$46,2)</f>
        <v>5.34</v>
      </c>
      <c r="P206" s="31">
        <f ca="1">VLOOKUP(M206,Coef!$A$27:$C$46,3)+N206/10-0.1</f>
        <v>5.4</v>
      </c>
      <c r="Q206" s="31">
        <f ca="1">IF(P206+0.1&lt;O206,P206+2,P206)</f>
        <v>5.4</v>
      </c>
      <c r="R206" s="72">
        <f ca="1">L206*100000+I206</f>
        <v>713564</v>
      </c>
      <c r="S206" s="72">
        <f ca="1">Q206*1000000+J206</f>
        <v>5458838</v>
      </c>
      <c r="T206" s="72">
        <f ca="1">IF(M206&lt;11,S206-10000000,S206)</f>
        <v>5458838</v>
      </c>
      <c r="U206" s="72">
        <f ca="1">T206/(6366197.724*0.9996)</f>
        <v>0.85781539401077911</v>
      </c>
      <c r="V206" s="72">
        <f ca="1">(Coef!$J$9/(1+Coef!$J$8*(COS(U206))^2)^0.5)*Coef!$J$6</f>
        <v>6387831.0900936583</v>
      </c>
      <c r="W206" s="72">
        <f ca="1">6*D206-183</f>
        <v>9</v>
      </c>
      <c r="X206" s="72">
        <f ca="1">(R206-500000)/V206</f>
        <v>3.3432944138300426E-2</v>
      </c>
      <c r="Y206" s="72">
        <f ca="1">SIN(2*U206)</f>
        <v>0.98952981141409901</v>
      </c>
      <c r="Z206" s="72">
        <f ca="1">Y206*(COS(U206))^2</f>
        <v>0.42335616660523401</v>
      </c>
      <c r="AA206" s="72">
        <f ca="1">U206+(Y206/2)</f>
        <v>1.3525802997178287</v>
      </c>
      <c r="AB206" s="72">
        <f ca="1">(3*AA206+Z206)/4</f>
        <v>1.1202742664396799</v>
      </c>
      <c r="AC206" s="72">
        <f ca="1">(5*AB206+Z206*(COS(U206))^2)/3</f>
        <v>1.9274994028515005</v>
      </c>
      <c r="AD206" s="72">
        <f ca="1">Coef!$J$6*Coef!$J$9*(U206-(Coef!$J$10*AA206)+(Coef!$J$11*AB206)-(Coef!$J$12*AC206))</f>
        <v>5444042.0254212404</v>
      </c>
      <c r="AE206" s="72">
        <f ca="1">(T206-AD206)/V206</f>
        <v>2.3162751754199399E-3</v>
      </c>
      <c r="AF206" s="72">
        <f ca="1">((Coef!$J$8*X206^2)/2)*(COS(U206))^2</f>
        <v>1.6114755657504796E-6</v>
      </c>
      <c r="AG206" s="72">
        <f ca="1">X206*(1-(AF206/3))</f>
        <v>3.3432926179509569E-2</v>
      </c>
      <c r="AH206" s="72">
        <f ca="1">AE206*(1-AF206)+U206</f>
        <v>0.86013166545357822</v>
      </c>
      <c r="AI206" s="72">
        <f ca="1">(EXP(AG206)-EXP(-AG206))/2</f>
        <v>3.3439154861950149E-2</v>
      </c>
      <c r="AJ206" s="72">
        <f ca="1">ATAN(AI206/COS(AH206))</f>
        <v>5.1215671362819376E-2</v>
      </c>
      <c r="AK206" s="72">
        <f ca="1">ATAN(COS(AJ206)*TAN(AH206))</f>
        <v>0.85948286867532775</v>
      </c>
      <c r="AL206" s="72">
        <f ca="1">U206+(1+Coef!$J$8*(COS(U206))^2-(3/2)*Coef!$J$8*SIN(U206)*COS(U206)*(AK206-U206))*(AK206-U206)</f>
        <v>0.85948766276005228</v>
      </c>
      <c r="AM206" s="33">
        <f t="shared" ca="1" si="44"/>
        <v>49.245015619714415</v>
      </c>
      <c r="AN206" s="33">
        <f t="shared" ca="1" si="45"/>
        <v>11.934441814018584</v>
      </c>
      <c r="AO206" s="48" t="str">
        <f ca="1">D206&amp;" "&amp;IF(AM206&gt;0,"N","S")&amp;" "&amp;R206&amp;" "&amp;LEFT(S206,7)</f>
        <v>32 N 713564 5458838</v>
      </c>
    </row>
    <row r="207" spans="1:41">
      <c r="A207" s="38" t="s">
        <v>1101</v>
      </c>
      <c r="B207" s="72" t="str">
        <f t="shared" si="46"/>
        <v>32UQV1346658472</v>
      </c>
      <c r="C207" s="72">
        <f t="array" aca="1" ref="C207" ca="1">MATCH(TRUE,ISERROR(VALUE(MID(B207,ROW(INDIRECT("1:"&amp;LEN(B207))),1))),0)</f>
        <v>3</v>
      </c>
      <c r="D207" s="72">
        <f t="shared" ca="1" si="47"/>
        <v>32</v>
      </c>
      <c r="E207" s="72" t="str">
        <f t="shared" ca="1" si="48"/>
        <v>U</v>
      </c>
      <c r="F207" s="72" t="str">
        <f t="shared" ca="1" si="49"/>
        <v>Q</v>
      </c>
      <c r="G207" s="72" t="str">
        <f t="shared" ca="1" si="50"/>
        <v>V</v>
      </c>
      <c r="H207" s="72">
        <f t="shared" ca="1" si="51"/>
        <v>10</v>
      </c>
      <c r="I207" s="72">
        <f t="shared" ca="1" si="52"/>
        <v>13466</v>
      </c>
      <c r="J207" s="72">
        <f t="shared" ca="1" si="53"/>
        <v>58472</v>
      </c>
      <c r="K207" s="72">
        <f t="shared" ca="1" si="54"/>
        <v>188.80604746885038</v>
      </c>
      <c r="L207" s="72">
        <f ca="1">VLOOKUP(F207,Coef!$C$2:$F$25,4)</f>
        <v>7</v>
      </c>
      <c r="M207" s="31">
        <f ca="1">VLOOKUP(E207,Coef!$C$4:$D$23,2)</f>
        <v>17</v>
      </c>
      <c r="N207" s="31">
        <f ca="1">MOD(VLOOKUP(G207,Coef!$C$2:$G$21,5)+MOD(D207+1,2)*15,20)</f>
        <v>15</v>
      </c>
      <c r="O207" s="31">
        <f ca="1">VLOOKUP(M207,Coef!$A$27:$B$46,2)</f>
        <v>5.34</v>
      </c>
      <c r="P207" s="31">
        <f ca="1">VLOOKUP(M207,Coef!$A$27:$C$46,3)+N207/10-0.1</f>
        <v>5.4</v>
      </c>
      <c r="Q207" s="31">
        <f ca="1">IF(P207+0.1&lt;O207,P207+2,P207)</f>
        <v>5.4</v>
      </c>
      <c r="R207" s="72">
        <f ca="1">L207*100000+I207</f>
        <v>713466</v>
      </c>
      <c r="S207" s="72">
        <f ca="1">Q207*1000000+J207</f>
        <v>5458472</v>
      </c>
      <c r="T207" s="72">
        <f ca="1">IF(M207&lt;11,S207-10000000,S207)</f>
        <v>5458472</v>
      </c>
      <c r="U207" s="72">
        <f ca="1">T207/(6366197.724*0.9996)</f>
        <v>0.85775787985956087</v>
      </c>
      <c r="V207" s="72">
        <f ca="1">(Coef!$J$9/(1+Coef!$J$8*(COS(U207))^2)^0.5)*Coef!$J$6</f>
        <v>6387829.8685540054</v>
      </c>
      <c r="W207" s="72">
        <f ca="1">6*D207-183</f>
        <v>9</v>
      </c>
      <c r="X207" s="72">
        <f ca="1">(R207-500000)/V207</f>
        <v>3.3417608858189847E-2</v>
      </c>
      <c r="Y207" s="72">
        <f ca="1">SIN(2*U207)</f>
        <v>0.98954640674443306</v>
      </c>
      <c r="Z207" s="72">
        <f ca="1">Y207*(COS(U207))^2</f>
        <v>0.4234195841847459</v>
      </c>
      <c r="AA207" s="72">
        <f ca="1">U207+(Y207/2)</f>
        <v>1.3525310832317774</v>
      </c>
      <c r="AB207" s="72">
        <f ca="1">(3*AA207+Z207)/4</f>
        <v>1.1202532084700194</v>
      </c>
      <c r="AC207" s="72">
        <f ca="1">(5*AB207+Z207*(COS(U207))^2)/3</f>
        <v>1.9274813829511601</v>
      </c>
      <c r="AD207" s="72">
        <f ca="1">Coef!$J$6*Coef!$J$9*(U207-(Coef!$J$10*AA207)+(Coef!$J$11*AB207)-(Coef!$J$12*AC207))</f>
        <v>5443675.6911306893</v>
      </c>
      <c r="AE207" s="72">
        <f ca="1">(T207-AD207)/V207</f>
        <v>2.3163279507724356E-3</v>
      </c>
      <c r="AF207" s="72">
        <f ca="1">((Coef!$J$8*X207^2)/2)*(COS(U207))^2</f>
        <v>1.6102117451986068E-6</v>
      </c>
      <c r="AG207" s="72">
        <f ca="1">X207*(1-(AF207/3))</f>
        <v>3.3417590921714417E-2</v>
      </c>
      <c r="AH207" s="72">
        <f ca="1">AE207*(1-AF207)+U207</f>
        <v>0.86007420408055479</v>
      </c>
      <c r="AI207" s="72">
        <f ca="1">(EXP(AG207)-EXP(-AG207))/2</f>
        <v>3.3423811036714934E-2</v>
      </c>
      <c r="AJ207" s="72">
        <f ca="1">ATAN(AI207/COS(AH207))</f>
        <v>5.1188800251903609E-2</v>
      </c>
      <c r="AK207" s="72">
        <f ca="1">ATAN(COS(AJ207)*TAN(AH207))</f>
        <v>0.85942607712637809</v>
      </c>
      <c r="AL207" s="72">
        <f ca="1">U207+(1+Coef!$J$8*(COS(U207))^2-(3/2)*Coef!$J$8*SIN(U207)*COS(U207)*(AK207-U207))*(AK207-U207)</f>
        <v>0.85943087392221851</v>
      </c>
      <c r="AM207" s="33">
        <f t="shared" ca="1" si="44"/>
        <v>49.241761858983089</v>
      </c>
      <c r="AN207" s="33">
        <f t="shared" ca="1" si="45"/>
        <v>11.932902212772282</v>
      </c>
      <c r="AO207" s="48" t="str">
        <f ca="1">D207&amp;" "&amp;IF(AM207&gt;0,"N","S")&amp;" "&amp;R207&amp;" "&amp;LEFT(S207,7)</f>
        <v>32 N 713466 5458472</v>
      </c>
    </row>
    <row r="208" spans="1:41">
      <c r="A208" s="38" t="s">
        <v>1102</v>
      </c>
      <c r="B208" s="72" t="str">
        <f t="shared" si="46"/>
        <v>32UQV1340957947</v>
      </c>
      <c r="C208" s="72">
        <f t="array" aca="1" ref="C208" ca="1">MATCH(TRUE,ISERROR(VALUE(MID(B208,ROW(INDIRECT("1:"&amp;LEN(B208))),1))),0)</f>
        <v>3</v>
      </c>
      <c r="D208" s="72">
        <f t="shared" ca="1" si="47"/>
        <v>32</v>
      </c>
      <c r="E208" s="72" t="str">
        <f t="shared" ca="1" si="48"/>
        <v>U</v>
      </c>
      <c r="F208" s="72" t="str">
        <f t="shared" ca="1" si="49"/>
        <v>Q</v>
      </c>
      <c r="G208" s="72" t="str">
        <f t="shared" ca="1" si="50"/>
        <v>V</v>
      </c>
      <c r="H208" s="72">
        <f t="shared" ca="1" si="51"/>
        <v>10</v>
      </c>
      <c r="I208" s="72">
        <f t="shared" ca="1" si="52"/>
        <v>13409</v>
      </c>
      <c r="J208" s="72">
        <f t="shared" ca="1" si="53"/>
        <v>57947</v>
      </c>
      <c r="K208" s="72">
        <f t="shared" ca="1" si="54"/>
        <v>188.80604746885038</v>
      </c>
      <c r="L208" s="72">
        <f ca="1">VLOOKUP(F208,Coef!$C$2:$F$25,4)</f>
        <v>7</v>
      </c>
      <c r="M208" s="31">
        <f ca="1">VLOOKUP(E208,Coef!$C$4:$D$23,2)</f>
        <v>17</v>
      </c>
      <c r="N208" s="31">
        <f ca="1">MOD(VLOOKUP(G208,Coef!$C$2:$G$21,5)+MOD(D208+1,2)*15,20)</f>
        <v>15</v>
      </c>
      <c r="O208" s="31">
        <f ca="1">VLOOKUP(M208,Coef!$A$27:$B$46,2)</f>
        <v>5.34</v>
      </c>
      <c r="P208" s="31">
        <f ca="1">VLOOKUP(M208,Coef!$A$27:$C$46,3)+N208/10-0.1</f>
        <v>5.4</v>
      </c>
      <c r="Q208" s="31">
        <f ca="1">IF(P208+0.1&lt;O208,P208+2,P208)</f>
        <v>5.4</v>
      </c>
      <c r="R208" s="72">
        <f ca="1">L208*100000+I208</f>
        <v>713409</v>
      </c>
      <c r="S208" s="72">
        <f ca="1">Q208*1000000+J208</f>
        <v>5457947</v>
      </c>
      <c r="T208" s="72">
        <f ca="1">IF(M208&lt;11,S208-10000000,S208)</f>
        <v>5457947</v>
      </c>
      <c r="U208" s="72">
        <f ca="1">T208/(6366197.724*0.9996)</f>
        <v>0.85767538005248545</v>
      </c>
      <c r="V208" s="72">
        <f ca="1">(Coef!$J$9/(1+Coef!$J$8*(COS(U208))^2)^0.5)*Coef!$J$6</f>
        <v>6387828.1163109588</v>
      </c>
      <c r="W208" s="72">
        <f ca="1">6*D208-183</f>
        <v>9</v>
      </c>
      <c r="X208" s="72">
        <f ca="1">(R208-500000)/V208</f>
        <v>3.3408694804275052E-2</v>
      </c>
      <c r="Y208" s="72">
        <f ca="1">SIN(2*U208)</f>
        <v>0.98957018866074853</v>
      </c>
      <c r="Z208" s="72">
        <f ca="1">Y208*(COS(U208))^2</f>
        <v>0.42351054718678671</v>
      </c>
      <c r="AA208" s="72">
        <f ca="1">U208+(Y208/2)</f>
        <v>1.3524604743828597</v>
      </c>
      <c r="AB208" s="72">
        <f ca="1">(3*AA208+Z208)/4</f>
        <v>1.1202229925838414</v>
      </c>
      <c r="AC208" s="72">
        <f ca="1">(5*AB208+Z208*(COS(U208))^2)/3</f>
        <v>1.9274555221760792</v>
      </c>
      <c r="AD208" s="72">
        <f ca="1">Coef!$J$6*Coef!$J$9*(U208-(Coef!$J$10*AA208)+(Coef!$J$11*AB208)-(Coef!$J$12*AC208))</f>
        <v>5443150.2119824989</v>
      </c>
      <c r="AE208" s="72">
        <f ca="1">(T208-AD208)/V208</f>
        <v>2.3164035957258084E-3</v>
      </c>
      <c r="AF208" s="72">
        <f ca="1">((Coef!$J$8*X208^2)/2)*(COS(U208))^2</f>
        <v>1.6096598719990561E-6</v>
      </c>
      <c r="AG208" s="72">
        <f ca="1">X208*(1-(AF208/3))</f>
        <v>3.340867687872992E-2</v>
      </c>
      <c r="AH208" s="72">
        <f ca="1">AE208*(1-AF208)+U208</f>
        <v>0.85999177991958931</v>
      </c>
      <c r="AI208" s="72">
        <f ca="1">(EXP(AG208)-EXP(-AG208))/2</f>
        <v>3.3414892017281372E-2</v>
      </c>
      <c r="AJ208" s="72">
        <f ca="1">ATAN(AI208/COS(AH208))</f>
        <v>5.1170273482997602E-2</v>
      </c>
      <c r="AK208" s="72">
        <f ca="1">ATAN(COS(AJ208)*TAN(AH208))</f>
        <v>0.85934410629692737</v>
      </c>
      <c r="AL208" s="72">
        <f ca="1">U208+(1+Coef!$J$8*(COS(U208))^2-(3/2)*Coef!$J$8*SIN(U208)*COS(U208)*(AK208-U208))*(AK208-U208)</f>
        <v>0.85934890552719534</v>
      </c>
      <c r="AM208" s="33">
        <f t="shared" ca="1" si="44"/>
        <v>49.23706541589479</v>
      </c>
      <c r="AN208" s="33">
        <f t="shared" ca="1" si="45"/>
        <v>11.931840707105954</v>
      </c>
      <c r="AO208" s="48" t="str">
        <f ca="1">D208&amp;" "&amp;IF(AM208&gt;0,"N","S")&amp;" "&amp;R208&amp;" "&amp;LEFT(S208,7)</f>
        <v>32 N 713409 5457947</v>
      </c>
    </row>
    <row r="209" spans="1:41">
      <c r="A209" s="38" t="s">
        <v>1103</v>
      </c>
      <c r="B209" s="72" t="str">
        <f t="shared" si="46"/>
        <v>32UQV1392356324</v>
      </c>
      <c r="C209" s="72">
        <f t="array" aca="1" ref="C209" ca="1">MATCH(TRUE,ISERROR(VALUE(MID(B209,ROW(INDIRECT("1:"&amp;LEN(B209))),1))),0)</f>
        <v>3</v>
      </c>
      <c r="D209" s="72">
        <f t="shared" ca="1" si="47"/>
        <v>32</v>
      </c>
      <c r="E209" s="72" t="str">
        <f t="shared" ca="1" si="48"/>
        <v>U</v>
      </c>
      <c r="F209" s="72" t="str">
        <f t="shared" ca="1" si="49"/>
        <v>Q</v>
      </c>
      <c r="G209" s="72" t="str">
        <f t="shared" ca="1" si="50"/>
        <v>V</v>
      </c>
      <c r="H209" s="72">
        <f t="shared" ca="1" si="51"/>
        <v>10</v>
      </c>
      <c r="I209" s="72">
        <f t="shared" ca="1" si="52"/>
        <v>13923</v>
      </c>
      <c r="J209" s="72">
        <f t="shared" ca="1" si="53"/>
        <v>56324</v>
      </c>
      <c r="K209" s="72">
        <f t="shared" ca="1" si="54"/>
        <v>188.80604746885038</v>
      </c>
      <c r="L209" s="72">
        <f ca="1">VLOOKUP(F209,Coef!$C$2:$F$25,4)</f>
        <v>7</v>
      </c>
      <c r="M209" s="31">
        <f ca="1">VLOOKUP(E209,Coef!$C$4:$D$23,2)</f>
        <v>17</v>
      </c>
      <c r="N209" s="31">
        <f ca="1">MOD(VLOOKUP(G209,Coef!$C$2:$G$21,5)+MOD(D209+1,2)*15,20)</f>
        <v>15</v>
      </c>
      <c r="O209" s="31">
        <f ca="1">VLOOKUP(M209,Coef!$A$27:$B$46,2)</f>
        <v>5.34</v>
      </c>
      <c r="P209" s="31">
        <f ca="1">VLOOKUP(M209,Coef!$A$27:$C$46,3)+N209/10-0.1</f>
        <v>5.4</v>
      </c>
      <c r="Q209" s="31">
        <f ca="1">IF(P209+0.1&lt;O209,P209+2,P209)</f>
        <v>5.4</v>
      </c>
      <c r="R209" s="72">
        <f ca="1">L209*100000+I209</f>
        <v>713923</v>
      </c>
      <c r="S209" s="72">
        <f ca="1">Q209*1000000+J209</f>
        <v>5456324</v>
      </c>
      <c r="T209" s="72">
        <f ca="1">IF(M209&lt;11,S209-10000000,S209)</f>
        <v>5456324</v>
      </c>
      <c r="U209" s="72">
        <f ca="1">T209/(6366197.724*0.9996)</f>
        <v>0.85742033779175542</v>
      </c>
      <c r="V209" s="72">
        <f ca="1">(Coef!$J$9/(1+Coef!$J$8*(COS(U209))^2)^0.5)*Coef!$J$6</f>
        <v>6387822.6991199022</v>
      </c>
      <c r="W209" s="72">
        <f ca="1">6*D209-183</f>
        <v>9</v>
      </c>
      <c r="X209" s="72">
        <f ca="1">(R209-500000)/V209</f>
        <v>3.3489188738672064E-2</v>
      </c>
      <c r="Y209" s="72">
        <f ca="1">SIN(2*U209)</f>
        <v>0.98964353837424779</v>
      </c>
      <c r="Z209" s="72">
        <f ca="1">Y209*(COS(U209))^2</f>
        <v>0.42379171666800447</v>
      </c>
      <c r="AA209" s="72">
        <f ca="1">U209+(Y209/2)</f>
        <v>1.3522421069788793</v>
      </c>
      <c r="AB209" s="72">
        <f ca="1">(3*AA209+Z209)/4</f>
        <v>1.1201295094011605</v>
      </c>
      <c r="AC209" s="72">
        <f ca="1">(5*AB209+Z209*(COS(U209))^2)/3</f>
        <v>1.9273754817896664</v>
      </c>
      <c r="AD209" s="72">
        <f ca="1">Coef!$J$6*Coef!$J$9*(U209-(Coef!$J$10*AA209)+(Coef!$J$11*AB209)-(Coef!$J$12*AC209))</f>
        <v>5441525.733464947</v>
      </c>
      <c r="AE209" s="72">
        <f ca="1">(T209-AD209)/V209</f>
        <v>2.316637018915991E-3</v>
      </c>
      <c r="AF209" s="72">
        <f ca="1">((Coef!$J$8*X209^2)/2)*(COS(U209))^2</f>
        <v>1.6183796045290023E-6</v>
      </c>
      <c r="AG209" s="72">
        <f ca="1">X209*(1-(AF209/3))</f>
        <v>3.3489170672598718E-2</v>
      </c>
      <c r="AH209" s="72">
        <f ca="1">AE209*(1-AF209)+U209</f>
        <v>0.85973697106147329</v>
      </c>
      <c r="AI209" s="72">
        <f ca="1">(EXP(AG209)-EXP(-AG209))/2</f>
        <v>3.3495430844826368E-2</v>
      </c>
      <c r="AJ209" s="72">
        <f ca="1">ATAN(AI209/COS(AH209))</f>
        <v>5.1278243026036702E-2</v>
      </c>
      <c r="AK209" s="72">
        <f ca="1">ATAN(COS(AJ209)*TAN(AH209))</f>
        <v>0.85908651037977968</v>
      </c>
      <c r="AL209" s="72">
        <f ca="1">U209+(1+Coef!$J$8*(COS(U209))^2-(3/2)*Coef!$J$8*SIN(U209)*COS(U209)*(AK209-U209))*(AK209-U209)</f>
        <v>0.85909130512017173</v>
      </c>
      <c r="AM209" s="33">
        <f t="shared" ca="1" si="44"/>
        <v>49.222305999771493</v>
      </c>
      <c r="AN209" s="33">
        <f t="shared" ca="1" si="45"/>
        <v>11.938026906238051</v>
      </c>
      <c r="AO209" s="48" t="str">
        <f ca="1">D209&amp;" "&amp;IF(AM209&gt;0,"N","S")&amp;" "&amp;R209&amp;" "&amp;LEFT(S209,7)</f>
        <v>32 N 713923 5456324</v>
      </c>
    </row>
    <row r="210" spans="1:41">
      <c r="A210" s="38" t="s">
        <v>1104</v>
      </c>
      <c r="B210" s="72" t="str">
        <f t="shared" si="46"/>
        <v>32UQV1439955655</v>
      </c>
      <c r="C210" s="72">
        <f t="array" aca="1" ref="C210" ca="1">MATCH(TRUE,ISERROR(VALUE(MID(B210,ROW(INDIRECT("1:"&amp;LEN(B210))),1))),0)</f>
        <v>3</v>
      </c>
      <c r="D210" s="72">
        <f t="shared" ca="1" si="47"/>
        <v>32</v>
      </c>
      <c r="E210" s="72" t="str">
        <f t="shared" ca="1" si="48"/>
        <v>U</v>
      </c>
      <c r="F210" s="72" t="str">
        <f t="shared" ca="1" si="49"/>
        <v>Q</v>
      </c>
      <c r="G210" s="72" t="str">
        <f t="shared" ca="1" si="50"/>
        <v>V</v>
      </c>
      <c r="H210" s="72">
        <f t="shared" ca="1" si="51"/>
        <v>10</v>
      </c>
      <c r="I210" s="72">
        <f t="shared" ca="1" si="52"/>
        <v>14399</v>
      </c>
      <c r="J210" s="72">
        <f t="shared" ca="1" si="53"/>
        <v>55655</v>
      </c>
      <c r="K210" s="72">
        <f t="shared" ca="1" si="54"/>
        <v>188.80604746885038</v>
      </c>
      <c r="L210" s="72">
        <f ca="1">VLOOKUP(F210,Coef!$C$2:$F$25,4)</f>
        <v>7</v>
      </c>
      <c r="M210" s="31">
        <f ca="1">VLOOKUP(E210,Coef!$C$4:$D$23,2)</f>
        <v>17</v>
      </c>
      <c r="N210" s="31">
        <f ca="1">MOD(VLOOKUP(G210,Coef!$C$2:$G$21,5)+MOD(D210+1,2)*15,20)</f>
        <v>15</v>
      </c>
      <c r="O210" s="31">
        <f ca="1">VLOOKUP(M210,Coef!$A$27:$B$46,2)</f>
        <v>5.34</v>
      </c>
      <c r="P210" s="31">
        <f ca="1">VLOOKUP(M210,Coef!$A$27:$C$46,3)+N210/10-0.1</f>
        <v>5.4</v>
      </c>
      <c r="Q210" s="31">
        <f ca="1">IF(P210+0.1&lt;O210,P210+2,P210)</f>
        <v>5.4</v>
      </c>
      <c r="R210" s="72">
        <f ca="1">L210*100000+I210</f>
        <v>714399</v>
      </c>
      <c r="S210" s="72">
        <f ca="1">Q210*1000000+J210</f>
        <v>5455655</v>
      </c>
      <c r="T210" s="72">
        <f ca="1">IF(M210&lt;11,S210-10000000,S210)</f>
        <v>5455655</v>
      </c>
      <c r="U210" s="72">
        <f ca="1">T210/(6366197.724*0.9996)</f>
        <v>0.8573152094661679</v>
      </c>
      <c r="V210" s="72">
        <f ca="1">(Coef!$J$9/(1+Coef!$J$8*(COS(U210))^2)^0.5)*Coef!$J$6</f>
        <v>6387820.4660430243</v>
      </c>
      <c r="W210" s="72">
        <f ca="1">6*D210-183</f>
        <v>9</v>
      </c>
      <c r="X210" s="72">
        <f ca="1">(R210-500000)/V210</f>
        <v>3.3563717255317732E-2</v>
      </c>
      <c r="Y210" s="72">
        <f ca="1">SIN(2*U210)</f>
        <v>0.98967369815613904</v>
      </c>
      <c r="Z210" s="72">
        <f ca="1">Y210*(COS(U210))^2</f>
        <v>0.4239075986832111</v>
      </c>
      <c r="AA210" s="72">
        <f ca="1">U210+(Y210/2)</f>
        <v>1.3521520585442375</v>
      </c>
      <c r="AB210" s="72">
        <f ca="1">(3*AA210+Z210)/4</f>
        <v>1.120090943578981</v>
      </c>
      <c r="AC210" s="72">
        <f ca="1">(5*AB210+Z210*(COS(U210))^2)/3</f>
        <v>1.9273424479528518</v>
      </c>
      <c r="AD210" s="72">
        <f ca="1">Coef!$J$6*Coef!$J$9*(U210-(Coef!$J$10*AA210)+(Coef!$J$11*AB210)-(Coef!$J$12*AC210))</f>
        <v>5440856.1252234867</v>
      </c>
      <c r="AE210" s="72">
        <f ca="1">(T210-AD210)/V210</f>
        <v>2.3167330477089272E-3</v>
      </c>
      <c r="AF210" s="72">
        <f ca="1">((Coef!$J$8*X210^2)/2)*(COS(U210))^2</f>
        <v>1.6259858162595396E-6</v>
      </c>
      <c r="AG210" s="72">
        <f ca="1">X210*(1-(AF210/3))</f>
        <v>3.3563699063941667E-2</v>
      </c>
      <c r="AH210" s="72">
        <f ca="1">AE210*(1-AF210)+U210</f>
        <v>0.8596319387469018</v>
      </c>
      <c r="AI210" s="72">
        <f ca="1">(EXP(AG210)-EXP(-AG210))/2</f>
        <v>3.3570001125879712E-2</v>
      </c>
      <c r="AJ210" s="72">
        <f ca="1">ATAN(AI210/COS(AH210))</f>
        <v>5.1385947695455229E-2</v>
      </c>
      <c r="AK210" s="72">
        <f ca="1">ATAN(COS(AJ210)*TAN(AH210))</f>
        <v>0.85897872082490234</v>
      </c>
      <c r="AL210" s="72">
        <f ca="1">U210+(1+Coef!$J$8*(COS(U210))^2-(3/2)*Coef!$J$8*SIN(U210)*COS(U210)*(AK210-U210))*(AK210-U210)</f>
        <v>0.85898350909523447</v>
      </c>
      <c r="AM210" s="33">
        <f t="shared" ca="1" si="44"/>
        <v>49.216129742494303</v>
      </c>
      <c r="AN210" s="33">
        <f t="shared" ca="1" si="45"/>
        <v>11.944197929229583</v>
      </c>
      <c r="AO210" s="48" t="str">
        <f ca="1">D210&amp;" "&amp;IF(AM210&gt;0,"N","S")&amp;" "&amp;R210&amp;" "&amp;LEFT(S210,7)</f>
        <v>32 N 714399 5455655</v>
      </c>
    </row>
    <row r="211" spans="1:41">
      <c r="A211" s="38" t="s">
        <v>1105</v>
      </c>
      <c r="B211" s="72" t="str">
        <f t="shared" si="46"/>
        <v>32UQV1438954947</v>
      </c>
      <c r="C211" s="72">
        <f t="array" aca="1" ref="C211" ca="1">MATCH(TRUE,ISERROR(VALUE(MID(B211,ROW(INDIRECT("1:"&amp;LEN(B211))),1))),0)</f>
        <v>3</v>
      </c>
      <c r="D211" s="72">
        <f t="shared" ca="1" si="47"/>
        <v>32</v>
      </c>
      <c r="E211" s="72" t="str">
        <f t="shared" ca="1" si="48"/>
        <v>U</v>
      </c>
      <c r="F211" s="72" t="str">
        <f t="shared" ca="1" si="49"/>
        <v>Q</v>
      </c>
      <c r="G211" s="72" t="str">
        <f t="shared" ca="1" si="50"/>
        <v>V</v>
      </c>
      <c r="H211" s="72">
        <f t="shared" ca="1" si="51"/>
        <v>10</v>
      </c>
      <c r="I211" s="72">
        <f t="shared" ca="1" si="52"/>
        <v>14389</v>
      </c>
      <c r="J211" s="72">
        <f t="shared" ca="1" si="53"/>
        <v>54947</v>
      </c>
      <c r="K211" s="72">
        <f t="shared" ca="1" si="54"/>
        <v>188.80604746885038</v>
      </c>
      <c r="L211" s="72">
        <f ca="1">VLOOKUP(F211,Coef!$C$2:$F$25,4)</f>
        <v>7</v>
      </c>
      <c r="M211" s="31">
        <f ca="1">VLOOKUP(E211,Coef!$C$4:$D$23,2)</f>
        <v>17</v>
      </c>
      <c r="N211" s="31">
        <f ca="1">MOD(VLOOKUP(G211,Coef!$C$2:$G$21,5)+MOD(D211+1,2)*15,20)</f>
        <v>15</v>
      </c>
      <c r="O211" s="31">
        <f ca="1">VLOOKUP(M211,Coef!$A$27:$B$46,2)</f>
        <v>5.34</v>
      </c>
      <c r="P211" s="31">
        <f ca="1">VLOOKUP(M211,Coef!$A$27:$C$46,3)+N211/10-0.1</f>
        <v>5.4</v>
      </c>
      <c r="Q211" s="31">
        <f ca="1">IF(P211+0.1&lt;O211,P211+2,P211)</f>
        <v>5.4</v>
      </c>
      <c r="R211" s="72">
        <f ca="1">L211*100000+I211</f>
        <v>714389</v>
      </c>
      <c r="S211" s="72">
        <f ca="1">Q211*1000000+J211</f>
        <v>5454947</v>
      </c>
      <c r="T211" s="72">
        <f ca="1">IF(M211&lt;11,S211-10000000,S211)</f>
        <v>5454947</v>
      </c>
      <c r="U211" s="72">
        <f ca="1">T211/(6366197.724*0.9996)</f>
        <v>0.85720395258348336</v>
      </c>
      <c r="V211" s="72">
        <f ca="1">(Coef!$J$9/(1+Coef!$J$8*(COS(U211))^2)^0.5)*Coef!$J$6</f>
        <v>6387818.1027152613</v>
      </c>
      <c r="W211" s="72">
        <f ca="1">6*D211-183</f>
        <v>9</v>
      </c>
      <c r="X211" s="72">
        <f ca="1">(R211-500000)/V211</f>
        <v>3.356216419325872E-2</v>
      </c>
      <c r="Y211" s="72">
        <f ca="1">SIN(2*U211)</f>
        <v>0.98970556848007585</v>
      </c>
      <c r="Z211" s="72">
        <f ca="1">Y211*(COS(U211))^2</f>
        <v>0.42403022598668377</v>
      </c>
      <c r="AA211" s="72">
        <f ca="1">U211+(Y211/2)</f>
        <v>1.3520567368235212</v>
      </c>
      <c r="AB211" s="72">
        <f ca="1">(3*AA211+Z211)/4</f>
        <v>1.1200501091143118</v>
      </c>
      <c r="AC211" s="72">
        <f ca="1">(5*AB211+Z211*(COS(U211))^2)/3</f>
        <v>1.9273074621489554</v>
      </c>
      <c r="AD211" s="72">
        <f ca="1">Coef!$J$6*Coef!$J$9*(U211-(Coef!$J$10*AA211)+(Coef!$J$11*AB211)-(Coef!$J$12*AC211))</f>
        <v>5440147.4822888663</v>
      </c>
      <c r="AE211" s="72">
        <f ca="1">(T211-AD211)/V211</f>
        <v>2.3168345549543566E-3</v>
      </c>
      <c r="AF211" s="72">
        <f ca="1">((Coef!$J$8*X211^2)/2)*(COS(U211))^2</f>
        <v>1.6262532933485412E-6</v>
      </c>
      <c r="AG211" s="72">
        <f ca="1">X211*(1-(AF211/3))</f>
        <v>3.3562145999732035E-2</v>
      </c>
      <c r="AH211" s="72">
        <f ca="1">AE211*(1-AF211)+U211</f>
        <v>0.85952078337067794</v>
      </c>
      <c r="AI211" s="72">
        <f ca="1">(EXP(AG211)-EXP(-AG211))/2</f>
        <v>3.3568447186847983E-2</v>
      </c>
      <c r="AJ211" s="72">
        <f ca="1">ATAN(AI211/COS(AH211))</f>
        <v>5.1376956720537117E-2</v>
      </c>
      <c r="AK211" s="72">
        <f ca="1">ATAN(COS(AJ211)*TAN(AH211))</f>
        <v>0.8588677725366477</v>
      </c>
      <c r="AL211" s="72">
        <f ca="1">U211+(1+Coef!$J$8*(COS(U211))^2-(3/2)*Coef!$J$8*SIN(U211)*COS(U211)*(AK211-U211))*(AK211-U211)</f>
        <v>0.85887256292692216</v>
      </c>
      <c r="AM211" s="33">
        <f t="shared" ca="1" si="44"/>
        <v>49.209772995296859</v>
      </c>
      <c r="AN211" s="33">
        <f t="shared" ca="1" si="45"/>
        <v>11.943682784313069</v>
      </c>
      <c r="AO211" s="48" t="str">
        <f ca="1">D211&amp;" "&amp;IF(AM211&gt;0,"N","S")&amp;" "&amp;R211&amp;" "&amp;LEFT(S211,7)</f>
        <v>32 N 714389 5454947</v>
      </c>
    </row>
    <row r="212" spans="1:41">
      <c r="A212" s="38" t="s">
        <v>1106</v>
      </c>
      <c r="B212" s="72" t="str">
        <f t="shared" si="46"/>
        <v>32UQV1446254700</v>
      </c>
      <c r="C212" s="72">
        <f t="array" aca="1" ref="C212" ca="1">MATCH(TRUE,ISERROR(VALUE(MID(B212,ROW(INDIRECT("1:"&amp;LEN(B212))),1))),0)</f>
        <v>3</v>
      </c>
      <c r="D212" s="72">
        <f t="shared" ca="1" si="47"/>
        <v>32</v>
      </c>
      <c r="E212" s="72" t="str">
        <f t="shared" ca="1" si="48"/>
        <v>U</v>
      </c>
      <c r="F212" s="72" t="str">
        <f t="shared" ca="1" si="49"/>
        <v>Q</v>
      </c>
      <c r="G212" s="72" t="str">
        <f t="shared" ca="1" si="50"/>
        <v>V</v>
      </c>
      <c r="H212" s="72">
        <f t="shared" ca="1" si="51"/>
        <v>10</v>
      </c>
      <c r="I212" s="72">
        <f t="shared" ca="1" si="52"/>
        <v>14462</v>
      </c>
      <c r="J212" s="72">
        <f t="shared" ca="1" si="53"/>
        <v>54700</v>
      </c>
      <c r="K212" s="72">
        <f t="shared" ca="1" si="54"/>
        <v>188.80604746885038</v>
      </c>
      <c r="L212" s="72">
        <f ca="1">VLOOKUP(F212,Coef!$C$2:$F$25,4)</f>
        <v>7</v>
      </c>
      <c r="M212" s="31">
        <f ca="1">VLOOKUP(E212,Coef!$C$4:$D$23,2)</f>
        <v>17</v>
      </c>
      <c r="N212" s="31">
        <f ca="1">MOD(VLOOKUP(G212,Coef!$C$2:$G$21,5)+MOD(D212+1,2)*15,20)</f>
        <v>15</v>
      </c>
      <c r="O212" s="31">
        <f ca="1">VLOOKUP(M212,Coef!$A$27:$B$46,2)</f>
        <v>5.34</v>
      </c>
      <c r="P212" s="31">
        <f ca="1">VLOOKUP(M212,Coef!$A$27:$C$46,3)+N212/10-0.1</f>
        <v>5.4</v>
      </c>
      <c r="Q212" s="31">
        <f ca="1">IF(P212+0.1&lt;O212,P212+2,P212)</f>
        <v>5.4</v>
      </c>
      <c r="R212" s="72">
        <f ca="1">L212*100000+I212</f>
        <v>714462</v>
      </c>
      <c r="S212" s="72">
        <f ca="1">Q212*1000000+J212</f>
        <v>5454700</v>
      </c>
      <c r="T212" s="72">
        <f ca="1">IF(M212&lt;11,S212-10000000,S212)</f>
        <v>5454700</v>
      </c>
      <c r="U212" s="72">
        <f ca="1">T212/(6366197.724*0.9996)</f>
        <v>0.85716513838853559</v>
      </c>
      <c r="V212" s="72">
        <f ca="1">(Coef!$J$9/(1+Coef!$J$8*(COS(U212))^2)^0.5)*Coef!$J$6</f>
        <v>6387817.2782036904</v>
      </c>
      <c r="W212" s="72">
        <f ca="1">6*D212-183</f>
        <v>9</v>
      </c>
      <c r="X212" s="72">
        <f ca="1">(R212-500000)/V212</f>
        <v>3.3573596529096174E-2</v>
      </c>
      <c r="Y212" s="72">
        <f ca="1">SIN(2*U212)</f>
        <v>0.98971667555202059</v>
      </c>
      <c r="Z212" s="72">
        <f ca="1">Y212*(COS(U212))^2</f>
        <v>0.42407300451743746</v>
      </c>
      <c r="AA212" s="72">
        <f ca="1">U212+(Y212/2)</f>
        <v>1.352023476164546</v>
      </c>
      <c r="AB212" s="72">
        <f ca="1">(3*AA212+Z212)/4</f>
        <v>1.120035858252769</v>
      </c>
      <c r="AC212" s="72">
        <f ca="1">(5*AB212+Z212*(COS(U212))^2)/3</f>
        <v>1.9272952503010183</v>
      </c>
      <c r="AD212" s="72">
        <f ca="1">Coef!$J$6*Coef!$J$9*(U212-(Coef!$J$10*AA212)+(Coef!$J$11*AB212)-(Coef!$J$12*AC212))</f>
        <v>5439900.2581732962</v>
      </c>
      <c r="AE212" s="72">
        <f ca="1">(T212-AD212)/V212</f>
        <v>2.3168699388448361E-3</v>
      </c>
      <c r="AF212" s="72">
        <f ca="1">((Coef!$J$8*X212^2)/2)*(COS(U212))^2</f>
        <v>1.6275073011865516E-6</v>
      </c>
      <c r="AG212" s="72">
        <f ca="1">X212*(1-(AF212/3))</f>
        <v>3.3573578315338345E-2</v>
      </c>
      <c r="AH212" s="72">
        <f ca="1">AE212*(1-AF212)+U212</f>
        <v>0.85948200455665769</v>
      </c>
      <c r="AI212" s="72">
        <f ca="1">(EXP(AG212)-EXP(-AG212))/2</f>
        <v>3.3579885944033716E-2</v>
      </c>
      <c r="AJ212" s="72">
        <f ca="1">ATAN(AI212/COS(AH212))</f>
        <v>5.1392124540510037E-2</v>
      </c>
      <c r="AK212" s="72">
        <f ca="1">ATAN(COS(AJ212)*TAN(AH212))</f>
        <v>0.85882860035375164</v>
      </c>
      <c r="AL212" s="72">
        <f ca="1">U212+(1+Coef!$J$8*(COS(U212))^2-(3/2)*Coef!$J$8*SIN(U212)*COS(U212)*(AK212-U212))*(AK212-U212)</f>
        <v>0.85883339014681293</v>
      </c>
      <c r="AM212" s="33">
        <f t="shared" ca="1" si="44"/>
        <v>49.207528560324803</v>
      </c>
      <c r="AN212" s="33">
        <f t="shared" ca="1" si="45"/>
        <v>11.94455183638193</v>
      </c>
      <c r="AO212" s="48" t="str">
        <f ca="1">D212&amp;" "&amp;IF(AM212&gt;0,"N","S")&amp;" "&amp;R212&amp;" "&amp;LEFT(S212,7)</f>
        <v>32 N 714462 5454700</v>
      </c>
    </row>
    <row r="213" spans="1:41">
      <c r="A213" s="38" t="s">
        <v>1107</v>
      </c>
      <c r="B213" s="72" t="str">
        <f t="shared" si="46"/>
        <v>32UQV1451154349</v>
      </c>
      <c r="C213" s="72">
        <f t="array" aca="1" ref="C213" ca="1">MATCH(TRUE,ISERROR(VALUE(MID(B213,ROW(INDIRECT("1:"&amp;LEN(B213))),1))),0)</f>
        <v>3</v>
      </c>
      <c r="D213" s="72">
        <f t="shared" ca="1" si="47"/>
        <v>32</v>
      </c>
      <c r="E213" s="72" t="str">
        <f t="shared" ca="1" si="48"/>
        <v>U</v>
      </c>
      <c r="F213" s="72" t="str">
        <f t="shared" ca="1" si="49"/>
        <v>Q</v>
      </c>
      <c r="G213" s="72" t="str">
        <f t="shared" ca="1" si="50"/>
        <v>V</v>
      </c>
      <c r="H213" s="72">
        <f t="shared" ca="1" si="51"/>
        <v>10</v>
      </c>
      <c r="I213" s="72">
        <f t="shared" ca="1" si="52"/>
        <v>14511</v>
      </c>
      <c r="J213" s="72">
        <f t="shared" ca="1" si="53"/>
        <v>54349</v>
      </c>
      <c r="K213" s="72">
        <f t="shared" ca="1" si="54"/>
        <v>188.80604746885038</v>
      </c>
      <c r="L213" s="72">
        <f ca="1">VLOOKUP(F213,Coef!$C$2:$F$25,4)</f>
        <v>7</v>
      </c>
      <c r="M213" s="31">
        <f ca="1">VLOOKUP(E213,Coef!$C$4:$D$23,2)</f>
        <v>17</v>
      </c>
      <c r="N213" s="31">
        <f ca="1">MOD(VLOOKUP(G213,Coef!$C$2:$G$21,5)+MOD(D213+1,2)*15,20)</f>
        <v>15</v>
      </c>
      <c r="O213" s="31">
        <f ca="1">VLOOKUP(M213,Coef!$A$27:$B$46,2)</f>
        <v>5.34</v>
      </c>
      <c r="P213" s="31">
        <f ca="1">VLOOKUP(M213,Coef!$A$27:$C$46,3)+N213/10-0.1</f>
        <v>5.4</v>
      </c>
      <c r="Q213" s="31">
        <f ca="1">IF(P213+0.1&lt;O213,P213+2,P213)</f>
        <v>5.4</v>
      </c>
      <c r="R213" s="72">
        <f ca="1">L213*100000+I213</f>
        <v>714511</v>
      </c>
      <c r="S213" s="72">
        <f ca="1">Q213*1000000+J213</f>
        <v>5454349</v>
      </c>
      <c r="T213" s="72">
        <f ca="1">IF(M213&lt;11,S213-10000000,S213)</f>
        <v>5454349</v>
      </c>
      <c r="U213" s="72">
        <f ca="1">T213/(6366197.724*0.9996)</f>
        <v>0.85710998137466232</v>
      </c>
      <c r="V213" s="72">
        <f ca="1">(Coef!$J$9/(1+Coef!$J$8*(COS(U213))^2)^0.5)*Coef!$J$6</f>
        <v>6387816.1065139901</v>
      </c>
      <c r="W213" s="72">
        <f ca="1">6*D213-183</f>
        <v>9</v>
      </c>
      <c r="X213" s="72">
        <f ca="1">(R213-500000)/V213</f>
        <v>3.3581273540616158E-2</v>
      </c>
      <c r="Y213" s="72">
        <f ca="1">SIN(2*U213)</f>
        <v>0.98973244902607849</v>
      </c>
      <c r="Z213" s="72">
        <f ca="1">Y213*(COS(U213))^2</f>
        <v>0.42413379286618436</v>
      </c>
      <c r="AA213" s="72">
        <f ca="1">U213+(Y213/2)</f>
        <v>1.3519762058877016</v>
      </c>
      <c r="AB213" s="72">
        <f ca="1">(3*AA213+Z213)/4</f>
        <v>1.1200156026323222</v>
      </c>
      <c r="AC213" s="72">
        <f ca="1">(5*AB213+Z213*(COS(U213))^2)/3</f>
        <v>1.9272778909713242</v>
      </c>
      <c r="AD213" s="72">
        <f ca="1">Coef!$J$6*Coef!$J$9*(U213-(Coef!$J$10*AA213)+(Coef!$J$11*AB213)-(Coef!$J$12*AC213))</f>
        <v>5439548.939857956</v>
      </c>
      <c r="AE213" s="72">
        <f ca="1">(T213-AD213)/V213</f>
        <v>2.3169201954564068E-3</v>
      </c>
      <c r="AF213" s="72">
        <f ca="1">((Coef!$J$8*X213^2)/2)*(COS(U213))^2</f>
        <v>1.628459131865892E-6</v>
      </c>
      <c r="AG213" s="72">
        <f ca="1">X213*(1-(AF213/3))</f>
        <v>3.3581255312038975E-2</v>
      </c>
      <c r="AH213" s="72">
        <f ca="1">AE213*(1-AF213)+U213</f>
        <v>0.8594268977971089</v>
      </c>
      <c r="AI213" s="72">
        <f ca="1">(EXP(AG213)-EXP(-AG213))/2</f>
        <v>3.3587567268828777E-2</v>
      </c>
      <c r="AJ213" s="72">
        <f ca="1">ATAN(AI213/COS(AH213))</f>
        <v>5.1400578859862475E-2</v>
      </c>
      <c r="AK213" s="72">
        <f ca="1">ATAN(COS(AJ213)*TAN(AH213))</f>
        <v>0.85877326778151009</v>
      </c>
      <c r="AL213" s="72">
        <f ca="1">U213+(1+Coef!$J$8*(COS(U213))^2-(3/2)*Coef!$J$8*SIN(U213)*COS(U213)*(AK213-U213))*(AK213-U213)</f>
        <v>0.85877805768224769</v>
      </c>
      <c r="AM213" s="33">
        <f t="shared" ca="1" si="44"/>
        <v>49.204358243635163</v>
      </c>
      <c r="AN213" s="33">
        <f t="shared" ca="1" si="45"/>
        <v>11.945036233199481</v>
      </c>
      <c r="AO213" s="48" t="str">
        <f ca="1">D213&amp;" "&amp;IF(AM213&gt;0,"N","S")&amp;" "&amp;R213&amp;" "&amp;LEFT(S213,7)</f>
        <v>32 N 714511 5454349</v>
      </c>
    </row>
    <row r="214" spans="1:41">
      <c r="A214" s="38" t="s">
        <v>1108</v>
      </c>
      <c r="B214" s="72" t="str">
        <f t="shared" si="46"/>
        <v>32UQV1446254051</v>
      </c>
      <c r="C214" s="72">
        <f t="array" aca="1" ref="C214" ca="1">MATCH(TRUE,ISERROR(VALUE(MID(B214,ROW(INDIRECT("1:"&amp;LEN(B214))),1))),0)</f>
        <v>3</v>
      </c>
      <c r="D214" s="72">
        <f t="shared" ca="1" si="47"/>
        <v>32</v>
      </c>
      <c r="E214" s="72" t="str">
        <f t="shared" ca="1" si="48"/>
        <v>U</v>
      </c>
      <c r="F214" s="72" t="str">
        <f t="shared" ca="1" si="49"/>
        <v>Q</v>
      </c>
      <c r="G214" s="72" t="str">
        <f t="shared" ca="1" si="50"/>
        <v>V</v>
      </c>
      <c r="H214" s="72">
        <f t="shared" ca="1" si="51"/>
        <v>10</v>
      </c>
      <c r="I214" s="72">
        <f t="shared" ca="1" si="52"/>
        <v>14462</v>
      </c>
      <c r="J214" s="72">
        <f t="shared" ca="1" si="53"/>
        <v>54051</v>
      </c>
      <c r="K214" s="72">
        <f t="shared" ca="1" si="54"/>
        <v>188.80604746885038</v>
      </c>
      <c r="L214" s="72">
        <f ca="1">VLOOKUP(F214,Coef!$C$2:$F$25,4)</f>
        <v>7</v>
      </c>
      <c r="M214" s="31">
        <f ca="1">VLOOKUP(E214,Coef!$C$4:$D$23,2)</f>
        <v>17</v>
      </c>
      <c r="N214" s="31">
        <f ca="1">MOD(VLOOKUP(G214,Coef!$C$2:$G$21,5)+MOD(D214+1,2)*15,20)</f>
        <v>15</v>
      </c>
      <c r="O214" s="31">
        <f ca="1">VLOOKUP(M214,Coef!$A$27:$B$46,2)</f>
        <v>5.34</v>
      </c>
      <c r="P214" s="31">
        <f ca="1">VLOOKUP(M214,Coef!$A$27:$C$46,3)+N214/10-0.1</f>
        <v>5.4</v>
      </c>
      <c r="Q214" s="31">
        <f ca="1">IF(P214+0.1&lt;O214,P214+2,P214)</f>
        <v>5.4</v>
      </c>
      <c r="R214" s="72">
        <f ca="1">L214*100000+I214</f>
        <v>714462</v>
      </c>
      <c r="S214" s="72">
        <f ca="1">Q214*1000000+J214</f>
        <v>5454051</v>
      </c>
      <c r="T214" s="72">
        <f ca="1">IF(M214&lt;11,S214-10000000,S214)</f>
        <v>5454051</v>
      </c>
      <c r="U214" s="72">
        <f ca="1">T214/(6366197.724*0.9996)</f>
        <v>0.85706315291274149</v>
      </c>
      <c r="V214" s="72">
        <f ca="1">(Coef!$J$9/(1+Coef!$J$8*(COS(U214))^2)^0.5)*Coef!$J$6</f>
        <v>6387815.1117319502</v>
      </c>
      <c r="W214" s="72">
        <f ca="1">6*D214-183</f>
        <v>9</v>
      </c>
      <c r="X214" s="72">
        <f ca="1">(R214-500000)/V214</f>
        <v>3.3573607915813986E-2</v>
      </c>
      <c r="Y214" s="72">
        <f ca="1">SIN(2*U214)</f>
        <v>0.98974583129692595</v>
      </c>
      <c r="Z214" s="72">
        <f ca="1">Y214*(COS(U214))^2</f>
        <v>0.42418540032321972</v>
      </c>
      <c r="AA214" s="72">
        <f ca="1">U214+(Y214/2)</f>
        <v>1.3519360685612045</v>
      </c>
      <c r="AB214" s="72">
        <f ca="1">(3*AA214+Z214)/4</f>
        <v>1.1199984015017082</v>
      </c>
      <c r="AC214" s="72">
        <f ca="1">(5*AB214+Z214*(COS(U214))^2)/3</f>
        <v>1.9272631476428312</v>
      </c>
      <c r="AD214" s="72">
        <f ca="1">Coef!$J$6*Coef!$J$9*(U214-(Coef!$J$10*AA214)+(Coef!$J$11*AB214)-(Coef!$J$12*AC214))</f>
        <v>5439250.6697590668</v>
      </c>
      <c r="AE214" s="72">
        <f ca="1">(T214-AD214)/V214</f>
        <v>2.3169628397275827E-3</v>
      </c>
      <c r="AF214" s="72">
        <f ca="1">((Coef!$J$8*X214^2)/2)*(COS(U214))^2</f>
        <v>1.6278918025029775E-6</v>
      </c>
      <c r="AG214" s="72">
        <f ca="1">X214*(1-(AF214/3))</f>
        <v>3.3573589697746951E-2</v>
      </c>
      <c r="AH214" s="72">
        <f ca="1">AE214*(1-AF214)+U214</f>
        <v>0.8593801119807043</v>
      </c>
      <c r="AI214" s="72">
        <f ca="1">(EXP(AG214)-EXP(-AG214))/2</f>
        <v>3.3579897332857878E-2</v>
      </c>
      <c r="AJ214" s="72">
        <f ca="1">ATAN(AI214/COS(AH214))</f>
        <v>5.1386077521088147E-2</v>
      </c>
      <c r="AK214" s="72">
        <f ca="1">ATAN(COS(AJ214)*TAN(AH214))</f>
        <v>0.85872684184654735</v>
      </c>
      <c r="AL214" s="72">
        <f ca="1">U214+(1+Coef!$J$8*(COS(U214))^2-(3/2)*Coef!$J$8*SIN(U214)*COS(U214)*(AK214-U214))*(AK214-U214)</f>
        <v>0.85873163342261016</v>
      </c>
      <c r="AM214" s="33">
        <f t="shared" ca="1" si="44"/>
        <v>49.20169832949091</v>
      </c>
      <c r="AN214" s="33">
        <f t="shared" ca="1" si="45"/>
        <v>11.944205367690422</v>
      </c>
      <c r="AO214" s="48" t="str">
        <f ca="1">D214&amp;" "&amp;IF(AM214&gt;0,"N","S")&amp;" "&amp;R214&amp;" "&amp;LEFT(S214,7)</f>
        <v>32 N 714462 5454051</v>
      </c>
    </row>
    <row r="215" spans="1:41">
      <c r="A215" s="38" t="s">
        <v>1109</v>
      </c>
      <c r="B215" s="72" t="str">
        <f t="shared" si="46"/>
        <v>32UQV1409153923</v>
      </c>
      <c r="C215" s="72">
        <f t="array" aca="1" ref="C215" ca="1">MATCH(TRUE,ISERROR(VALUE(MID(B215,ROW(INDIRECT("1:"&amp;LEN(B215))),1))),0)</f>
        <v>3</v>
      </c>
      <c r="D215" s="72">
        <f t="shared" ca="1" si="47"/>
        <v>32</v>
      </c>
      <c r="E215" s="72" t="str">
        <f t="shared" ca="1" si="48"/>
        <v>U</v>
      </c>
      <c r="F215" s="72" t="str">
        <f t="shared" ca="1" si="49"/>
        <v>Q</v>
      </c>
      <c r="G215" s="72" t="str">
        <f t="shared" ca="1" si="50"/>
        <v>V</v>
      </c>
      <c r="H215" s="72">
        <f t="shared" ca="1" si="51"/>
        <v>10</v>
      </c>
      <c r="I215" s="72">
        <f t="shared" ca="1" si="52"/>
        <v>14091</v>
      </c>
      <c r="J215" s="72">
        <f t="shared" ca="1" si="53"/>
        <v>53923</v>
      </c>
      <c r="K215" s="72">
        <f t="shared" ca="1" si="54"/>
        <v>188.80604746885038</v>
      </c>
      <c r="L215" s="72">
        <f ca="1">VLOOKUP(F215,Coef!$C$2:$F$25,4)</f>
        <v>7</v>
      </c>
      <c r="M215" s="31">
        <f ca="1">VLOOKUP(E215,Coef!$C$4:$D$23,2)</f>
        <v>17</v>
      </c>
      <c r="N215" s="31">
        <f ca="1">MOD(VLOOKUP(G215,Coef!$C$2:$G$21,5)+MOD(D215+1,2)*15,20)</f>
        <v>15</v>
      </c>
      <c r="O215" s="31">
        <f ca="1">VLOOKUP(M215,Coef!$A$27:$B$46,2)</f>
        <v>5.34</v>
      </c>
      <c r="P215" s="31">
        <f ca="1">VLOOKUP(M215,Coef!$A$27:$C$46,3)+N215/10-0.1</f>
        <v>5.4</v>
      </c>
      <c r="Q215" s="31">
        <f ca="1">IF(P215+0.1&lt;O215,P215+2,P215)</f>
        <v>5.4</v>
      </c>
      <c r="R215" s="72">
        <f ca="1">L215*100000+I215</f>
        <v>714091</v>
      </c>
      <c r="S215" s="72">
        <f ca="1">Q215*1000000+J215</f>
        <v>5453923</v>
      </c>
      <c r="T215" s="72">
        <f ca="1">IF(M215&lt;11,S215-10000000,S215)</f>
        <v>5453923</v>
      </c>
      <c r="U215" s="72">
        <f ca="1">T215/(6366197.724*0.9996)</f>
        <v>0.85704303867406406</v>
      </c>
      <c r="V215" s="72">
        <f ca="1">(Coef!$J$9/(1+Coef!$J$8*(COS(U215))^2)^0.5)*Coef!$J$6</f>
        <v>6387814.6844390333</v>
      </c>
      <c r="W215" s="72">
        <f ca="1">6*D215-183</f>
        <v>9</v>
      </c>
      <c r="X215" s="72">
        <f ca="1">(R215-500000)/V215</f>
        <v>3.3515530831151705E-2</v>
      </c>
      <c r="Y215" s="72">
        <f ca="1">SIN(2*U215)</f>
        <v>0.98975157672103586</v>
      </c>
      <c r="Z215" s="72">
        <f ca="1">Y215*(COS(U215))^2</f>
        <v>0.42420756671347876</v>
      </c>
      <c r="AA215" s="72">
        <f ca="1">U215+(Y215/2)</f>
        <v>1.3519188270345821</v>
      </c>
      <c r="AB215" s="72">
        <f ca="1">(3*AA215+Z215)/4</f>
        <v>1.1199910119543062</v>
      </c>
      <c r="AC215" s="72">
        <f ca="1">(5*AB215+Z215*(COS(U215))^2)/3</f>
        <v>1.9272568134692964</v>
      </c>
      <c r="AD215" s="72">
        <f ca="1">Coef!$J$6*Coef!$J$9*(U215-(Coef!$J$10*AA215)+(Coef!$J$11*AB215)-(Coef!$J$12*AC215))</f>
        <v>5439122.5537862182</v>
      </c>
      <c r="AE215" s="72">
        <f ca="1">(T215-AD215)/V215</f>
        <v>2.3169811500381031E-3</v>
      </c>
      <c r="AF215" s="72">
        <f ca="1">((Coef!$J$8*X215^2)/2)*(COS(U215))^2</f>
        <v>1.6223400339657753E-6</v>
      </c>
      <c r="AG215" s="72">
        <f ca="1">X215*(1-(AF215/3))</f>
        <v>3.3515512706622563E-2</v>
      </c>
      <c r="AH215" s="72">
        <f ca="1">AE215*(1-AF215)+U215</f>
        <v>0.85936001606517087</v>
      </c>
      <c r="AI215" s="72">
        <f ca="1">(EXP(AG215)-EXP(-AG215))/2</f>
        <v>3.3521787663474079E-2</v>
      </c>
      <c r="AJ215" s="72">
        <f ca="1">ATAN(AI215/COS(AH215))</f>
        <v>5.1296116713194416E-2</v>
      </c>
      <c r="AK215" s="72">
        <f ca="1">ATAN(COS(AJ215)*TAN(AH215))</f>
        <v>0.85870902861000176</v>
      </c>
      <c r="AL215" s="72">
        <f ca="1">U215+(1+Coef!$J$8*(COS(U215))^2-(3/2)*Coef!$J$8*SIN(U215)*COS(U215)*(AK215-U215))*(AK215-U215)</f>
        <v>0.85871382701742849</v>
      </c>
      <c r="AM215" s="33">
        <f t="shared" ca="1" si="44"/>
        <v>49.200678097625698</v>
      </c>
      <c r="AN215" s="33">
        <f t="shared" ca="1" si="45"/>
        <v>11.939050993076524</v>
      </c>
      <c r="AO215" s="48" t="str">
        <f ca="1">D215&amp;" "&amp;IF(AM215&gt;0,"N","S")&amp;" "&amp;R215&amp;" "&amp;LEFT(S215,7)</f>
        <v>32 N 714091 5453923</v>
      </c>
    </row>
    <row r="216" spans="1:41">
      <c r="A216" s="38" t="s">
        <v>1110</v>
      </c>
      <c r="B216" s="72" t="str">
        <f t="shared" si="46"/>
        <v>32UQV1393353477</v>
      </c>
      <c r="C216" s="72">
        <f t="array" aca="1" ref="C216" ca="1">MATCH(TRUE,ISERROR(VALUE(MID(B216,ROW(INDIRECT("1:"&amp;LEN(B216))),1))),0)</f>
        <v>3</v>
      </c>
      <c r="D216" s="72">
        <f t="shared" ca="1" si="47"/>
        <v>32</v>
      </c>
      <c r="E216" s="72" t="str">
        <f t="shared" ca="1" si="48"/>
        <v>U</v>
      </c>
      <c r="F216" s="72" t="str">
        <f t="shared" ca="1" si="49"/>
        <v>Q</v>
      </c>
      <c r="G216" s="72" t="str">
        <f t="shared" ca="1" si="50"/>
        <v>V</v>
      </c>
      <c r="H216" s="72">
        <f t="shared" ca="1" si="51"/>
        <v>10</v>
      </c>
      <c r="I216" s="72">
        <f t="shared" ca="1" si="52"/>
        <v>13933</v>
      </c>
      <c r="J216" s="72">
        <f t="shared" ca="1" si="53"/>
        <v>53477</v>
      </c>
      <c r="K216" s="72">
        <f t="shared" ca="1" si="54"/>
        <v>188.80604746885038</v>
      </c>
      <c r="L216" s="72">
        <f ca="1">VLOOKUP(F216,Coef!$C$2:$F$25,4)</f>
        <v>7</v>
      </c>
      <c r="M216" s="31">
        <f ca="1">VLOOKUP(E216,Coef!$C$4:$D$23,2)</f>
        <v>17</v>
      </c>
      <c r="N216" s="31">
        <f ca="1">MOD(VLOOKUP(G216,Coef!$C$2:$G$21,5)+MOD(D216+1,2)*15,20)</f>
        <v>15</v>
      </c>
      <c r="O216" s="31">
        <f ca="1">VLOOKUP(M216,Coef!$A$27:$B$46,2)</f>
        <v>5.34</v>
      </c>
      <c r="P216" s="31">
        <f ca="1">VLOOKUP(M216,Coef!$A$27:$C$46,3)+N216/10-0.1</f>
        <v>5.4</v>
      </c>
      <c r="Q216" s="31">
        <f ca="1">IF(P216+0.1&lt;O216,P216+2,P216)</f>
        <v>5.4</v>
      </c>
      <c r="R216" s="72">
        <f ca="1">L216*100000+I216</f>
        <v>713933</v>
      </c>
      <c r="S216" s="72">
        <f ca="1">Q216*1000000+J216</f>
        <v>5453477</v>
      </c>
      <c r="T216" s="72">
        <f ca="1">IF(M216&lt;11,S216-10000000,S216)</f>
        <v>5453477</v>
      </c>
      <c r="U216" s="72">
        <f ca="1">T216/(6366197.724*0.9996)</f>
        <v>0.85697295312367239</v>
      </c>
      <c r="V216" s="72">
        <f ca="1">(Coef!$J$9/(1+Coef!$J$8*(COS(U216))^2)^0.5)*Coef!$J$6</f>
        <v>6387813.195571579</v>
      </c>
      <c r="W216" s="72">
        <f ca="1">6*D216-183</f>
        <v>9</v>
      </c>
      <c r="X216" s="72">
        <f ca="1">(R216-500000)/V216</f>
        <v>3.3490804043598423E-2</v>
      </c>
      <c r="Y216" s="72">
        <f ca="1">SIN(2*U216)</f>
        <v>0.98977158341928018</v>
      </c>
      <c r="Z216" s="72">
        <f ca="1">Y216*(COS(U216))^2</f>
        <v>0.42428480004573299</v>
      </c>
      <c r="AA216" s="72">
        <f ca="1">U216+(Y216/2)</f>
        <v>1.3518587448333124</v>
      </c>
      <c r="AB216" s="72">
        <f ca="1">(3*AA216+Z216)/4</f>
        <v>1.1199652586364175</v>
      </c>
      <c r="AC216" s="72">
        <f ca="1">(5*AB216+Z216*(COS(U216))^2)/3</f>
        <v>1.9272347359365261</v>
      </c>
      <c r="AD216" s="72">
        <f ca="1">Coef!$J$6*Coef!$J$9*(U216-(Coef!$J$10*AA216)+(Coef!$J$11*AB216)-(Coef!$J$12*AC216))</f>
        <v>5438676.1498941872</v>
      </c>
      <c r="AE216" s="72">
        <f ca="1">(T216-AD216)/V216</f>
        <v>2.3170449186074543E-3</v>
      </c>
      <c r="AF216" s="72">
        <f ca="1">((Coef!$J$8*X216^2)/2)*(COS(U216))^2</f>
        <v>1.6202092709892395E-6</v>
      </c>
      <c r="AG216" s="72">
        <f ca="1">X216*(1-(AF216/3))</f>
        <v>3.3490785956228022E-2</v>
      </c>
      <c r="AH216" s="72">
        <f ca="1">AE216*(1-AF216)+U216</f>
        <v>0.8592899942881822</v>
      </c>
      <c r="AI216" s="72">
        <f ca="1">(EXP(AG216)-EXP(-AG216))/2</f>
        <v>3.3497047034374117E-2</v>
      </c>
      <c r="AJ216" s="72">
        <f ca="1">ATAN(AI216/COS(AH216))</f>
        <v>5.1254168199689483E-2</v>
      </c>
      <c r="AK216" s="72">
        <f ca="1">ATAN(COS(AJ216)*TAN(AH216))</f>
        <v>0.85864005818768419</v>
      </c>
      <c r="AL216" s="72">
        <f ca="1">U216+(1+Coef!$J$8*(COS(U216))^2-(3/2)*Coef!$J$8*SIN(U216)*COS(U216)*(AK216-U216))*(AK216-U216)</f>
        <v>0.85864486057671729</v>
      </c>
      <c r="AM216" s="33">
        <f t="shared" ca="1" si="44"/>
        <v>49.196726611644905</v>
      </c>
      <c r="AN216" s="33">
        <f t="shared" ca="1" si="45"/>
        <v>11.936647520295844</v>
      </c>
      <c r="AO216" s="48" t="str">
        <f ca="1">D216&amp;" "&amp;IF(AM216&gt;0,"N","S")&amp;" "&amp;R216&amp;" "&amp;LEFT(S216,7)</f>
        <v>32 N 713933 5453477</v>
      </c>
    </row>
    <row r="217" spans="1:41">
      <c r="A217" s="38" t="s">
        <v>1111</v>
      </c>
      <c r="B217" s="72" t="str">
        <f t="shared" si="46"/>
        <v>32UQV1392552683</v>
      </c>
      <c r="C217" s="72">
        <f t="array" aca="1" ref="C217" ca="1">MATCH(TRUE,ISERROR(VALUE(MID(B217,ROW(INDIRECT("1:"&amp;LEN(B217))),1))),0)</f>
        <v>3</v>
      </c>
      <c r="D217" s="72">
        <f t="shared" ca="1" si="47"/>
        <v>32</v>
      </c>
      <c r="E217" s="72" t="str">
        <f t="shared" ca="1" si="48"/>
        <v>U</v>
      </c>
      <c r="F217" s="72" t="str">
        <f t="shared" ca="1" si="49"/>
        <v>Q</v>
      </c>
      <c r="G217" s="72" t="str">
        <f t="shared" ca="1" si="50"/>
        <v>V</v>
      </c>
      <c r="H217" s="72">
        <f t="shared" ca="1" si="51"/>
        <v>10</v>
      </c>
      <c r="I217" s="72">
        <f t="shared" ca="1" si="52"/>
        <v>13925</v>
      </c>
      <c r="J217" s="72">
        <f t="shared" ca="1" si="53"/>
        <v>52683</v>
      </c>
      <c r="K217" s="72">
        <f t="shared" ca="1" si="54"/>
        <v>188.80604746885038</v>
      </c>
      <c r="L217" s="72">
        <f ca="1">VLOOKUP(F217,Coef!$C$2:$F$25,4)</f>
        <v>7</v>
      </c>
      <c r="M217" s="31">
        <f ca="1">VLOOKUP(E217,Coef!$C$4:$D$23,2)</f>
        <v>17</v>
      </c>
      <c r="N217" s="31">
        <f ca="1">MOD(VLOOKUP(G217,Coef!$C$2:$G$21,5)+MOD(D217+1,2)*15,20)</f>
        <v>15</v>
      </c>
      <c r="O217" s="31">
        <f ca="1">VLOOKUP(M217,Coef!$A$27:$B$46,2)</f>
        <v>5.34</v>
      </c>
      <c r="P217" s="31">
        <f ca="1">VLOOKUP(M217,Coef!$A$27:$C$46,3)+N217/10-0.1</f>
        <v>5.4</v>
      </c>
      <c r="Q217" s="31">
        <f ca="1">IF(P217+0.1&lt;O217,P217+2,P217)</f>
        <v>5.4</v>
      </c>
      <c r="R217" s="72">
        <f ca="1">L217*100000+I217</f>
        <v>713925</v>
      </c>
      <c r="S217" s="72">
        <f ca="1">Q217*1000000+J217</f>
        <v>5452683</v>
      </c>
      <c r="T217" s="72">
        <f ca="1">IF(M217&lt;11,S217-10000000,S217)</f>
        <v>5452683</v>
      </c>
      <c r="U217" s="72">
        <f ca="1">T217/(6366197.724*0.9996)</f>
        <v>0.85684818198687651</v>
      </c>
      <c r="V217" s="72">
        <f ca="1">(Coef!$J$9/(1+Coef!$J$8*(COS(U217))^2)^0.5)*Coef!$J$6</f>
        <v>6387810.544915068</v>
      </c>
      <c r="W217" s="72">
        <f ca="1">6*D217-183</f>
        <v>9</v>
      </c>
      <c r="X217" s="72">
        <f ca="1">(R217-500000)/V217</f>
        <v>3.3489565555492588E-2</v>
      </c>
      <c r="Y217" s="72">
        <f ca="1">SIN(2*U217)</f>
        <v>0.98980715259724628</v>
      </c>
      <c r="Z217" s="72">
        <f ca="1">Y217*(COS(U217))^2</f>
        <v>0.42442228582196156</v>
      </c>
      <c r="AA217" s="72">
        <f ca="1">U217+(Y217/2)</f>
        <v>1.3517517582854996</v>
      </c>
      <c r="AB217" s="72">
        <f ca="1">(3*AA217+Z217)/4</f>
        <v>1.1199193901696152</v>
      </c>
      <c r="AC217" s="72">
        <f ca="1">(5*AB217+Z217*(COS(U217))^2)/3</f>
        <v>1.9271954054542484</v>
      </c>
      <c r="AD217" s="72">
        <f ca="1">Coef!$J$6*Coef!$J$9*(U217-(Coef!$J$10*AA217)+(Coef!$J$11*AB217)-(Coef!$J$12*AC217))</f>
        <v>5437881.4316302082</v>
      </c>
      <c r="AE217" s="72">
        <f ca="1">(T217-AD217)/V217</f>
        <v>2.3171583229835199E-3</v>
      </c>
      <c r="AF217" s="72">
        <f ca="1">((Coef!$J$8*X217^2)/2)*(COS(U217))^2</f>
        <v>1.6205561809804701E-6</v>
      </c>
      <c r="AG217" s="72">
        <f ca="1">X217*(1-(AF217/3))</f>
        <v>3.3489547464918439E-2</v>
      </c>
      <c r="AH217" s="72">
        <f ca="1">AE217*(1-AF217)+U217</f>
        <v>0.85916533655477478</v>
      </c>
      <c r="AI217" s="72">
        <f ca="1">(EXP(AG217)-EXP(-AG217))/2</f>
        <v>3.3495807848459125E-2</v>
      </c>
      <c r="AJ217" s="72">
        <f ca="1">ATAN(AI217/COS(AH217))</f>
        <v>5.1244879338279356E-2</v>
      </c>
      <c r="AK217" s="72">
        <f ca="1">ATAN(COS(AJ217)*TAN(AH217))</f>
        <v>0.85851561214794847</v>
      </c>
      <c r="AL217" s="72">
        <f ca="1">U217+(1+Coef!$J$8*(COS(U217))^2-(3/2)*Coef!$J$8*SIN(U217)*COS(U217)*(AK217-U217))*(AK217-U217)</f>
        <v>0.85852041685808544</v>
      </c>
      <c r="AM217" s="33">
        <f t="shared" ca="1" si="44"/>
        <v>49.189596511780387</v>
      </c>
      <c r="AN217" s="33">
        <f t="shared" ca="1" si="45"/>
        <v>11.936115307740561</v>
      </c>
      <c r="AO217" s="48" t="str">
        <f ca="1">D217&amp;" "&amp;IF(AM217&gt;0,"N","S")&amp;" "&amp;R217&amp;" "&amp;LEFT(S217,7)</f>
        <v>32 N 713925 5452683</v>
      </c>
    </row>
    <row r="218" spans="1:41">
      <c r="A218" s="38" t="s">
        <v>1112</v>
      </c>
      <c r="B218" s="72" t="str">
        <f t="shared" si="46"/>
        <v>32UQV1402252113</v>
      </c>
      <c r="C218" s="72">
        <f t="array" aca="1" ref="C218" ca="1">MATCH(TRUE,ISERROR(VALUE(MID(B218,ROW(INDIRECT("1:"&amp;LEN(B218))),1))),0)</f>
        <v>3</v>
      </c>
      <c r="D218" s="72">
        <f t="shared" ca="1" si="47"/>
        <v>32</v>
      </c>
      <c r="E218" s="72" t="str">
        <f t="shared" ca="1" si="48"/>
        <v>U</v>
      </c>
      <c r="F218" s="72" t="str">
        <f t="shared" ca="1" si="49"/>
        <v>Q</v>
      </c>
      <c r="G218" s="72" t="str">
        <f t="shared" ca="1" si="50"/>
        <v>V</v>
      </c>
      <c r="H218" s="72">
        <f t="shared" ca="1" si="51"/>
        <v>10</v>
      </c>
      <c r="I218" s="72">
        <f t="shared" ca="1" si="52"/>
        <v>14022</v>
      </c>
      <c r="J218" s="72">
        <f t="shared" ca="1" si="53"/>
        <v>52113</v>
      </c>
      <c r="K218" s="72">
        <f t="shared" ca="1" si="54"/>
        <v>188.80604746885038</v>
      </c>
      <c r="L218" s="72">
        <f ca="1">VLOOKUP(F218,Coef!$C$2:$F$25,4)</f>
        <v>7</v>
      </c>
      <c r="M218" s="31">
        <f ca="1">VLOOKUP(E218,Coef!$C$4:$D$23,2)</f>
        <v>17</v>
      </c>
      <c r="N218" s="31">
        <f ca="1">MOD(VLOOKUP(G218,Coef!$C$2:$G$21,5)+MOD(D218+1,2)*15,20)</f>
        <v>15</v>
      </c>
      <c r="O218" s="31">
        <f ca="1">VLOOKUP(M218,Coef!$A$27:$B$46,2)</f>
        <v>5.34</v>
      </c>
      <c r="P218" s="31">
        <f ca="1">VLOOKUP(M218,Coef!$A$27:$C$46,3)+N218/10-0.1</f>
        <v>5.4</v>
      </c>
      <c r="Q218" s="31">
        <f ca="1">IF(P218+0.1&lt;O218,P218+2,P218)</f>
        <v>5.4</v>
      </c>
      <c r="R218" s="72">
        <f ca="1">L218*100000+I218</f>
        <v>714022</v>
      </c>
      <c r="S218" s="72">
        <f ca="1">Q218*1000000+J218</f>
        <v>5452113</v>
      </c>
      <c r="T218" s="72">
        <f ca="1">IF(M218&lt;11,S218-10000000,S218)</f>
        <v>5452113</v>
      </c>
      <c r="U218" s="72">
        <f ca="1">T218/(6366197.724*0.9996)</f>
        <v>0.85675861076776616</v>
      </c>
      <c r="V218" s="72">
        <f ca="1">(Coef!$J$9/(1+Coef!$J$8*(COS(U218))^2)^0.5)*Coef!$J$6</f>
        <v>6387808.6419941615</v>
      </c>
      <c r="W218" s="72">
        <f ca="1">6*D218-183</f>
        <v>9</v>
      </c>
      <c r="X218" s="72">
        <f ca="1">(R218-500000)/V218</f>
        <v>3.3504760708233439E-2</v>
      </c>
      <c r="Y218" s="72">
        <f ca="1">SIN(2*U218)</f>
        <v>0.98983264913935953</v>
      </c>
      <c r="Z218" s="72">
        <f ca="1">Y218*(COS(U218))^2</f>
        <v>0.42452097650283993</v>
      </c>
      <c r="AA218" s="72">
        <f ca="1">U218+(Y218/2)</f>
        <v>1.351674935337446</v>
      </c>
      <c r="AB218" s="72">
        <f ca="1">(3*AA218+Z218)/4</f>
        <v>1.1198864456287945</v>
      </c>
      <c r="AC218" s="72">
        <f ca="1">(5*AB218+Z218*(COS(U218))^2)/3</f>
        <v>1.9271671497623946</v>
      </c>
      <c r="AD218" s="72">
        <f ca="1">Coef!$J$6*Coef!$J$9*(U218-(Coef!$J$10*AA218)+(Coef!$J$11*AB218)-(Coef!$J$12*AC218))</f>
        <v>5437310.9166099373</v>
      </c>
      <c r="AE218" s="72">
        <f ca="1">(T218-AD218)/V218</f>
        <v>2.3172396387631496E-3</v>
      </c>
      <c r="AF218" s="72">
        <f ca="1">((Coef!$J$8*X218^2)/2)*(COS(U218))^2</f>
        <v>1.6223624764207521E-6</v>
      </c>
      <c r="AG218" s="72">
        <f ca="1">X218*(1-(AF218/3))</f>
        <v>3.3504742589277922E-2</v>
      </c>
      <c r="AH218" s="72">
        <f ca="1">AE218*(1-AF218)+U218</f>
        <v>0.85907584664712666</v>
      </c>
      <c r="AI218" s="72">
        <f ca="1">(EXP(AG218)-EXP(-AG218))/2</f>
        <v>3.3511011498526866E-2</v>
      </c>
      <c r="AJ218" s="72">
        <f ca="1">ATAN(AI218/COS(AH218))</f>
        <v>5.1262788380712243E-2</v>
      </c>
      <c r="AK218" s="72">
        <f ca="1">ATAN(COS(AJ218)*TAN(AH218))</f>
        <v>0.85842565057927045</v>
      </c>
      <c r="AL218" s="72">
        <f ca="1">U218+(1+Coef!$J$8*(COS(U218))^2-(3/2)*Coef!$J$8*SIN(U218)*COS(U218)*(AK218-U218))*(AK218-U218)</f>
        <v>0.85843045516359917</v>
      </c>
      <c r="AM218" s="33">
        <f t="shared" ca="1" si="44"/>
        <v>49.184442086368477</v>
      </c>
      <c r="AN218" s="33">
        <f t="shared" ca="1" si="45"/>
        <v>11.937141420287087</v>
      </c>
      <c r="AO218" s="48" t="str">
        <f ca="1">D218&amp;" "&amp;IF(AM218&gt;0,"N","S")&amp;" "&amp;R218&amp;" "&amp;LEFT(S218,7)</f>
        <v>32 N 714022 5452113</v>
      </c>
    </row>
    <row r="219" spans="1:41">
      <c r="A219" s="38" t="s">
        <v>1113</v>
      </c>
      <c r="B219" s="72" t="str">
        <f t="shared" si="46"/>
        <v>32UQV1435951821</v>
      </c>
      <c r="C219" s="72">
        <f t="array" aca="1" ref="C219" ca="1">MATCH(TRUE,ISERROR(VALUE(MID(B219,ROW(INDIRECT("1:"&amp;LEN(B219))),1))),0)</f>
        <v>3</v>
      </c>
      <c r="D219" s="72">
        <f t="shared" ca="1" si="47"/>
        <v>32</v>
      </c>
      <c r="E219" s="72" t="str">
        <f t="shared" ca="1" si="48"/>
        <v>U</v>
      </c>
      <c r="F219" s="72" t="str">
        <f t="shared" ca="1" si="49"/>
        <v>Q</v>
      </c>
      <c r="G219" s="72" t="str">
        <f t="shared" ca="1" si="50"/>
        <v>V</v>
      </c>
      <c r="H219" s="72">
        <f t="shared" ca="1" si="51"/>
        <v>10</v>
      </c>
      <c r="I219" s="72">
        <f t="shared" ca="1" si="52"/>
        <v>14359</v>
      </c>
      <c r="J219" s="72">
        <f t="shared" ca="1" si="53"/>
        <v>51821</v>
      </c>
      <c r="K219" s="72">
        <f t="shared" ca="1" si="54"/>
        <v>188.80604746885038</v>
      </c>
      <c r="L219" s="72">
        <f ca="1">VLOOKUP(F219,Coef!$C$2:$F$25,4)</f>
        <v>7</v>
      </c>
      <c r="M219" s="31">
        <f ca="1">VLOOKUP(E219,Coef!$C$4:$D$23,2)</f>
        <v>17</v>
      </c>
      <c r="N219" s="31">
        <f ca="1">MOD(VLOOKUP(G219,Coef!$C$2:$G$21,5)+MOD(D219+1,2)*15,20)</f>
        <v>15</v>
      </c>
      <c r="O219" s="31">
        <f ca="1">VLOOKUP(M219,Coef!$A$27:$B$46,2)</f>
        <v>5.34</v>
      </c>
      <c r="P219" s="31">
        <f ca="1">VLOOKUP(M219,Coef!$A$27:$C$46,3)+N219/10-0.1</f>
        <v>5.4</v>
      </c>
      <c r="Q219" s="31">
        <f ca="1">IF(P219+0.1&lt;O219,P219+2,P219)</f>
        <v>5.4</v>
      </c>
      <c r="R219" s="72">
        <f ca="1">L219*100000+I219</f>
        <v>714359</v>
      </c>
      <c r="S219" s="72">
        <f ca="1">Q219*1000000+J219</f>
        <v>5451821</v>
      </c>
      <c r="T219" s="72">
        <f ca="1">IF(M219&lt;11,S219-10000000,S219)</f>
        <v>5451821</v>
      </c>
      <c r="U219" s="72">
        <f ca="1">T219/(6366197.724*0.9996)</f>
        <v>0.85671272516078323</v>
      </c>
      <c r="V219" s="72">
        <f ca="1">(Coef!$J$9/(1+Coef!$J$8*(COS(U219))^2)^0.5)*Coef!$J$6</f>
        <v>6387807.6671461836</v>
      </c>
      <c r="W219" s="72">
        <f ca="1">6*D219-183</f>
        <v>9</v>
      </c>
      <c r="X219" s="72">
        <f ca="1">(R219-500000)/V219</f>
        <v>3.3557522575780215E-2</v>
      </c>
      <c r="Y219" s="72">
        <f ca="1">SIN(2*U219)</f>
        <v>0.98984569822125046</v>
      </c>
      <c r="Z219" s="72">
        <f ca="1">Y219*(COS(U219))^2</f>
        <v>0.42457153118284291</v>
      </c>
      <c r="AA219" s="72">
        <f ca="1">U219+(Y219/2)</f>
        <v>1.3516355742714086</v>
      </c>
      <c r="AB219" s="72">
        <f ca="1">(3*AA219+Z219)/4</f>
        <v>1.119869563499267</v>
      </c>
      <c r="AC219" s="72">
        <f ca="1">(5*AB219+Z219*(COS(U219))^2)/3</f>
        <v>1.9271526681272999</v>
      </c>
      <c r="AD219" s="72">
        <f ca="1">Coef!$J$6*Coef!$J$9*(U219-(Coef!$J$10*AA219)+(Coef!$J$11*AB219)-(Coef!$J$12*AC219))</f>
        <v>5437018.6529724952</v>
      </c>
      <c r="AE219" s="72">
        <f ca="1">(T219-AD219)/V219</f>
        <v>2.3172812643743722E-3</v>
      </c>
      <c r="AF219" s="72">
        <f ca="1">((Coef!$J$8*X219^2)/2)*(COS(U219))^2</f>
        <v>1.6276485068717285E-6</v>
      </c>
      <c r="AG219" s="72">
        <f ca="1">X219*(1-(AF219/3))</f>
        <v>3.3557504369163042E-2</v>
      </c>
      <c r="AH219" s="72">
        <f ca="1">AE219*(1-AF219)+U219</f>
        <v>0.85903000265343821</v>
      </c>
      <c r="AI219" s="72">
        <f ca="1">(EXP(AG219)-EXP(-AG219))/2</f>
        <v>3.3563802942187915E-2</v>
      </c>
      <c r="AJ219" s="72">
        <f ca="1">ATAN(AI219/COS(AH219))</f>
        <v>5.13406793216859E-2</v>
      </c>
      <c r="AK219" s="72">
        <f ca="1">ATAN(COS(AJ219)*TAN(AH219))</f>
        <v>0.8583778193174928</v>
      </c>
      <c r="AL219" s="72">
        <f ca="1">U219+(1+Coef!$J$8*(COS(U219))^2-(3/2)*Coef!$J$8*SIN(U219)*COS(U219)*(AK219-U219))*(AK219-U219)</f>
        <v>0.85838261881995703</v>
      </c>
      <c r="AM219" s="33">
        <f t="shared" ca="1" si="44"/>
        <v>49.181701265770442</v>
      </c>
      <c r="AN219" s="33">
        <f t="shared" ca="1" si="45"/>
        <v>11.94160424246718</v>
      </c>
      <c r="AO219" s="48" t="str">
        <f ca="1">D219&amp;" "&amp;IF(AM219&gt;0,"N","S")&amp;" "&amp;R219&amp;" "&amp;LEFT(S219,7)</f>
        <v>32 N 714359 5451821</v>
      </c>
    </row>
    <row r="220" spans="1:41">
      <c r="A220" s="38" t="s">
        <v>1114</v>
      </c>
      <c r="B220" s="72" t="str">
        <f t="shared" si="46"/>
        <v>32UQV1475251377</v>
      </c>
      <c r="C220" s="72">
        <f t="array" aca="1" ref="C220" ca="1">MATCH(TRUE,ISERROR(VALUE(MID(B220,ROW(INDIRECT("1:"&amp;LEN(B220))),1))),0)</f>
        <v>3</v>
      </c>
      <c r="D220" s="72">
        <f t="shared" ca="1" si="47"/>
        <v>32</v>
      </c>
      <c r="E220" s="72" t="str">
        <f t="shared" ca="1" si="48"/>
        <v>U</v>
      </c>
      <c r="F220" s="72" t="str">
        <f t="shared" ca="1" si="49"/>
        <v>Q</v>
      </c>
      <c r="G220" s="72" t="str">
        <f t="shared" ca="1" si="50"/>
        <v>V</v>
      </c>
      <c r="H220" s="72">
        <f t="shared" ca="1" si="51"/>
        <v>10</v>
      </c>
      <c r="I220" s="72">
        <f t="shared" ca="1" si="52"/>
        <v>14752</v>
      </c>
      <c r="J220" s="72">
        <f t="shared" ca="1" si="53"/>
        <v>51377</v>
      </c>
      <c r="K220" s="72">
        <f t="shared" ca="1" si="54"/>
        <v>188.80604746885038</v>
      </c>
      <c r="L220" s="72">
        <f ca="1">VLOOKUP(F220,Coef!$C$2:$F$25,4)</f>
        <v>7</v>
      </c>
      <c r="M220" s="31">
        <f ca="1">VLOOKUP(E220,Coef!$C$4:$D$23,2)</f>
        <v>17</v>
      </c>
      <c r="N220" s="31">
        <f ca="1">MOD(VLOOKUP(G220,Coef!$C$2:$G$21,5)+MOD(D220+1,2)*15,20)</f>
        <v>15</v>
      </c>
      <c r="O220" s="31">
        <f ca="1">VLOOKUP(M220,Coef!$A$27:$B$46,2)</f>
        <v>5.34</v>
      </c>
      <c r="P220" s="31">
        <f ca="1">VLOOKUP(M220,Coef!$A$27:$C$46,3)+N220/10-0.1</f>
        <v>5.4</v>
      </c>
      <c r="Q220" s="31">
        <f ca="1">IF(P220+0.1&lt;O220,P220+2,P220)</f>
        <v>5.4</v>
      </c>
      <c r="R220" s="72">
        <f ca="1">L220*100000+I220</f>
        <v>714752</v>
      </c>
      <c r="S220" s="72">
        <f ca="1">Q220*1000000+J220</f>
        <v>5451377</v>
      </c>
      <c r="T220" s="72">
        <f ca="1">IF(M220&lt;11,S220-10000000,S220)</f>
        <v>5451377</v>
      </c>
      <c r="U220" s="72">
        <f ca="1">T220/(6366197.724*0.9996)</f>
        <v>0.85664295389537093</v>
      </c>
      <c r="V220" s="72">
        <f ca="1">(Coef!$J$9/(1+Coef!$J$8*(COS(U220))^2)^0.5)*Coef!$J$6</f>
        <v>6387806.1848193342</v>
      </c>
      <c r="W220" s="72">
        <f ca="1">6*D220-183</f>
        <v>9</v>
      </c>
      <c r="X220" s="72">
        <f ca="1">(R220-500000)/V220</f>
        <v>3.3619053832653789E-2</v>
      </c>
      <c r="Y220" s="72">
        <f ca="1">SIN(2*U220)</f>
        <v>0.98986552400069816</v>
      </c>
      <c r="Z220" s="72">
        <f ca="1">Y220*(COS(U220))^2</f>
        <v>0.42464839855115888</v>
      </c>
      <c r="AA220" s="72">
        <f ca="1">U220+(Y220/2)</f>
        <v>1.35157571589572</v>
      </c>
      <c r="AB220" s="72">
        <f ca="1">(3*AA220+Z220)/4</f>
        <v>1.1198438865595797</v>
      </c>
      <c r="AC220" s="72">
        <f ca="1">(5*AB220+Z220*(COS(U220))^2)/3</f>
        <v>1.9271306392892116</v>
      </c>
      <c r="AD220" s="72">
        <f ca="1">Coef!$J$6*Coef!$J$9*(U220-(Coef!$J$10*AA220)+(Coef!$J$11*AB220)-(Coef!$J$12*AC220))</f>
        <v>5436574.2523555402</v>
      </c>
      <c r="AE220" s="72">
        <f ca="1">(T220-AD220)/V220</f>
        <v>2.3173445180034833E-3</v>
      </c>
      <c r="AF220" s="72">
        <f ca="1">((Coef!$J$8*X220^2)/2)*(COS(U220))^2</f>
        <v>1.6338859466380811E-6</v>
      </c>
      <c r="AG220" s="72">
        <f ca="1">X220*(1-(AF220/3))</f>
        <v>3.3619035522753922E-2</v>
      </c>
      <c r="AH220" s="72">
        <f ca="1">AE220*(1-AF220)+U220</f>
        <v>0.85896029462709778</v>
      </c>
      <c r="AI220" s="72">
        <f ca="1">(EXP(AG220)-EXP(-AG220))/2</f>
        <v>3.3625368807910339E-2</v>
      </c>
      <c r="AJ220" s="72">
        <f ca="1">ATAN(AI220/COS(AH220))</f>
        <v>5.1430538635015892E-2</v>
      </c>
      <c r="AK220" s="72">
        <f ca="1">ATAN(COS(AJ220)*TAN(AH220))</f>
        <v>0.85830581162045694</v>
      </c>
      <c r="AL220" s="72">
        <f ca="1">U220+(1+Coef!$J$8*(COS(U220))^2-(3/2)*Coef!$J$8*SIN(U220)*COS(U220)*(AK220-U220))*(AK220-U220)</f>
        <v>0.85831060546889537</v>
      </c>
      <c r="AM220" s="33">
        <f t="shared" ca="1" si="44"/>
        <v>49.177575204686015</v>
      </c>
      <c r="AN220" s="33">
        <f t="shared" ca="1" si="45"/>
        <v>11.946752801870932</v>
      </c>
      <c r="AO220" s="48" t="str">
        <f ca="1">D220&amp;" "&amp;IF(AM220&gt;0,"N","S")&amp;" "&amp;R220&amp;" "&amp;LEFT(S220,7)</f>
        <v>32 N 714752 5451377</v>
      </c>
    </row>
    <row r="221" spans="1:41">
      <c r="A221" s="38" t="s">
        <v>1115</v>
      </c>
      <c r="B221" s="72" t="str">
        <f t="shared" si="46"/>
        <v>32UQV1464550915</v>
      </c>
      <c r="C221" s="72">
        <f t="array" aca="1" ref="C221" ca="1">MATCH(TRUE,ISERROR(VALUE(MID(B221,ROW(INDIRECT("1:"&amp;LEN(B221))),1))),0)</f>
        <v>3</v>
      </c>
      <c r="D221" s="72">
        <f t="shared" ca="1" si="47"/>
        <v>32</v>
      </c>
      <c r="E221" s="72" t="str">
        <f t="shared" ca="1" si="48"/>
        <v>U</v>
      </c>
      <c r="F221" s="72" t="str">
        <f t="shared" ca="1" si="49"/>
        <v>Q</v>
      </c>
      <c r="G221" s="72" t="str">
        <f t="shared" ca="1" si="50"/>
        <v>V</v>
      </c>
      <c r="H221" s="72">
        <f t="shared" ca="1" si="51"/>
        <v>10</v>
      </c>
      <c r="I221" s="72">
        <f t="shared" ca="1" si="52"/>
        <v>14645</v>
      </c>
      <c r="J221" s="72">
        <f t="shared" ca="1" si="53"/>
        <v>50915</v>
      </c>
      <c r="K221" s="72">
        <f t="shared" ca="1" si="54"/>
        <v>188.80604746885038</v>
      </c>
      <c r="L221" s="72">
        <f ca="1">VLOOKUP(F221,Coef!$C$2:$F$25,4)</f>
        <v>7</v>
      </c>
      <c r="M221" s="31">
        <f ca="1">VLOOKUP(E221,Coef!$C$4:$D$23,2)</f>
        <v>17</v>
      </c>
      <c r="N221" s="31">
        <f ca="1">MOD(VLOOKUP(G221,Coef!$C$2:$G$21,5)+MOD(D221+1,2)*15,20)</f>
        <v>15</v>
      </c>
      <c r="O221" s="31">
        <f ca="1">VLOOKUP(M221,Coef!$A$27:$B$46,2)</f>
        <v>5.34</v>
      </c>
      <c r="P221" s="31">
        <f ca="1">VLOOKUP(M221,Coef!$A$27:$C$46,3)+N221/10-0.1</f>
        <v>5.4</v>
      </c>
      <c r="Q221" s="31">
        <f ca="1">IF(P221+0.1&lt;O221,P221+2,P221)</f>
        <v>5.4</v>
      </c>
      <c r="R221" s="72">
        <f ca="1">L221*100000+I221</f>
        <v>714645</v>
      </c>
      <c r="S221" s="72">
        <f ca="1">Q221*1000000+J221</f>
        <v>5450915</v>
      </c>
      <c r="T221" s="72">
        <f ca="1">IF(M221&lt;11,S221-10000000,S221)</f>
        <v>5450915</v>
      </c>
      <c r="U221" s="72">
        <f ca="1">T221/(6366197.724*0.9996)</f>
        <v>0.85657035406514459</v>
      </c>
      <c r="V221" s="72">
        <f ca="1">(Coef!$J$9/(1+Coef!$J$8*(COS(U221))^2)^0.5)*Coef!$J$6</f>
        <v>6387804.6423677439</v>
      </c>
      <c r="W221" s="72">
        <f ca="1">6*D221-183</f>
        <v>9</v>
      </c>
      <c r="X221" s="72">
        <f ca="1">(R221-500000)/V221</f>
        <v>3.360231128177369E-2</v>
      </c>
      <c r="Y221" s="72">
        <f ca="1">SIN(2*U221)</f>
        <v>0.98988613306522344</v>
      </c>
      <c r="Z221" s="72">
        <f ca="1">Y221*(COS(U221))^2</f>
        <v>0.42472837774443212</v>
      </c>
      <c r="AA221" s="72">
        <f ca="1">U221+(Y221/2)</f>
        <v>1.3515134205977564</v>
      </c>
      <c r="AB221" s="72">
        <f ca="1">(3*AA221+Z221)/4</f>
        <v>1.1198171598844253</v>
      </c>
      <c r="AC221" s="72">
        <f ca="1">(5*AB221+Z221*(COS(U221))^2)/3</f>
        <v>1.9271077060923307</v>
      </c>
      <c r="AD221" s="72">
        <f ca="1">Coef!$J$6*Coef!$J$9*(U221-(Coef!$J$10*AA221)+(Coef!$J$11*AB221)-(Coef!$J$12*AC221))</f>
        <v>5436111.8358258056</v>
      </c>
      <c r="AE221" s="72">
        <f ca="1">(T221-AD221)/V221</f>
        <v>2.3174102845930828E-3</v>
      </c>
      <c r="AF221" s="72">
        <f ca="1">((Coef!$J$8*X221^2)/2)*(COS(U221))^2</f>
        <v>1.6325324097223185E-6</v>
      </c>
      <c r="AG221" s="72">
        <f ca="1">X221*(1-(AF221/3))</f>
        <v>3.3602292996152958E-2</v>
      </c>
      <c r="AH221" s="72">
        <f ca="1">AE221*(1-AF221)+U221</f>
        <v>0.8588877605664903</v>
      </c>
      <c r="AI221" s="72">
        <f ca="1">(EXP(AG221)-EXP(-AG221))/2</f>
        <v>3.3608616823597337E-2</v>
      </c>
      <c r="AJ221" s="72">
        <f ca="1">ATAN(AI221/COS(AH221))</f>
        <v>5.1400647545461926E-2</v>
      </c>
      <c r="AK221" s="72">
        <f ca="1">ATAN(COS(AJ221)*TAN(AH221))</f>
        <v>0.85823402452458974</v>
      </c>
      <c r="AL221" s="72">
        <f ca="1">U221+(1+Coef!$J$8*(COS(U221))^2-(3/2)*Coef!$J$8*SIN(U221)*COS(U221)*(AK221-U221))*(AK221-U221)</f>
        <v>0.85823882151477449</v>
      </c>
      <c r="AM221" s="33">
        <f t="shared" ca="1" si="44"/>
        <v>49.173462287078131</v>
      </c>
      <c r="AN221" s="33">
        <f t="shared" ca="1" si="45"/>
        <v>11.945040168594442</v>
      </c>
      <c r="AO221" s="48" t="str">
        <f ca="1">D221&amp;" "&amp;IF(AM221&gt;0,"N","S")&amp;" "&amp;R221&amp;" "&amp;LEFT(S221,7)</f>
        <v>32 N 714645 5450915</v>
      </c>
    </row>
    <row r="222" spans="1:41">
      <c r="A222" s="38" t="s">
        <v>1116</v>
      </c>
      <c r="B222" s="72" t="str">
        <f t="shared" si="46"/>
        <v>32UQV1427950671</v>
      </c>
      <c r="C222" s="72">
        <f t="array" aca="1" ref="C222" ca="1">MATCH(TRUE,ISERROR(VALUE(MID(B222,ROW(INDIRECT("1:"&amp;LEN(B222))),1))),0)</f>
        <v>3</v>
      </c>
      <c r="D222" s="72">
        <f t="shared" ca="1" si="47"/>
        <v>32</v>
      </c>
      <c r="E222" s="72" t="str">
        <f t="shared" ca="1" si="48"/>
        <v>U</v>
      </c>
      <c r="F222" s="72" t="str">
        <f t="shared" ca="1" si="49"/>
        <v>Q</v>
      </c>
      <c r="G222" s="72" t="str">
        <f t="shared" ca="1" si="50"/>
        <v>V</v>
      </c>
      <c r="H222" s="72">
        <f t="shared" ca="1" si="51"/>
        <v>10</v>
      </c>
      <c r="I222" s="72">
        <f t="shared" ca="1" si="52"/>
        <v>14279</v>
      </c>
      <c r="J222" s="72">
        <f t="shared" ca="1" si="53"/>
        <v>50671</v>
      </c>
      <c r="K222" s="72">
        <f t="shared" ca="1" si="54"/>
        <v>188.80604746885038</v>
      </c>
      <c r="L222" s="72">
        <f ca="1">VLOOKUP(F222,Coef!$C$2:$F$25,4)</f>
        <v>7</v>
      </c>
      <c r="M222" s="31">
        <f ca="1">VLOOKUP(E222,Coef!$C$4:$D$23,2)</f>
        <v>17</v>
      </c>
      <c r="N222" s="31">
        <f ca="1">MOD(VLOOKUP(G222,Coef!$C$2:$G$21,5)+MOD(D222+1,2)*15,20)</f>
        <v>15</v>
      </c>
      <c r="O222" s="31">
        <f ca="1">VLOOKUP(M222,Coef!$A$27:$B$46,2)</f>
        <v>5.34</v>
      </c>
      <c r="P222" s="31">
        <f ca="1">VLOOKUP(M222,Coef!$A$27:$C$46,3)+N222/10-0.1</f>
        <v>5.4</v>
      </c>
      <c r="Q222" s="31">
        <f ca="1">IF(P222+0.1&lt;O222,P222+2,P222)</f>
        <v>5.4</v>
      </c>
      <c r="R222" s="72">
        <f ca="1">L222*100000+I222</f>
        <v>714279</v>
      </c>
      <c r="S222" s="72">
        <f ca="1">Q222*1000000+J222</f>
        <v>5450671</v>
      </c>
      <c r="T222" s="72">
        <f ca="1">IF(M222&lt;11,S222-10000000,S222)</f>
        <v>5450671</v>
      </c>
      <c r="U222" s="72">
        <f ca="1">T222/(6366197.724*0.9996)</f>
        <v>0.85653201129766576</v>
      </c>
      <c r="V222" s="72">
        <f ca="1">(Coef!$J$9/(1+Coef!$J$8*(COS(U222))^2)^0.5)*Coef!$J$6</f>
        <v>6387803.8277271278</v>
      </c>
      <c r="W222" s="72">
        <f ca="1">6*D222-183</f>
        <v>9</v>
      </c>
      <c r="X222" s="72">
        <f ca="1">(R222-500000)/V222</f>
        <v>3.3545018879554966E-2</v>
      </c>
      <c r="Y222" s="72">
        <f ca="1">SIN(2*U222)</f>
        <v>0.98989700908460887</v>
      </c>
      <c r="Z222" s="72">
        <f ca="1">Y222*(COS(U222))^2</f>
        <v>0.42477061601687233</v>
      </c>
      <c r="AA222" s="72">
        <f ca="1">U222+(Y222/2)</f>
        <v>1.3514805158399703</v>
      </c>
      <c r="AB222" s="72">
        <f ca="1">(3*AA222+Z222)/4</f>
        <v>1.1198030408841959</v>
      </c>
      <c r="AC222" s="72">
        <f ca="1">(5*AB222+Z222*(COS(U222))^2)/3</f>
        <v>1.9270955895364876</v>
      </c>
      <c r="AD222" s="72">
        <f ca="1">Coef!$J$6*Coef!$J$9*(U222-(Coef!$J$10*AA222)+(Coef!$J$11*AB222)-(Coef!$J$12*AC222))</f>
        <v>5435867.6159755802</v>
      </c>
      <c r="AE222" s="72">
        <f ca="1">(T222-AD222)/V222</f>
        <v>2.3174449973187542E-3</v>
      </c>
      <c r="AF222" s="72">
        <f ca="1">((Coef!$J$8*X222^2)/2)*(COS(U222))^2</f>
        <v>1.6271140964078105E-6</v>
      </c>
      <c r="AG222" s="72">
        <f ca="1">X222*(1-(AF222/3))</f>
        <v>3.3545000685697268E-2</v>
      </c>
      <c r="AH222" s="72">
        <f ca="1">AE222*(1-AF222)+U222</f>
        <v>0.85884945252423706</v>
      </c>
      <c r="AI222" s="72">
        <f ca="1">(EXP(AG222)-EXP(-AG222))/2</f>
        <v>3.3551292220447726E-2</v>
      </c>
      <c r="AJ222" s="72">
        <f ca="1">ATAN(AI222/COS(AH222))</f>
        <v>5.1310855863225473E-2</v>
      </c>
      <c r="AK222" s="72">
        <f ca="1">ATAN(COS(AJ222)*TAN(AH222))</f>
        <v>0.85819799237392758</v>
      </c>
      <c r="AL222" s="72">
        <f ca="1">U222+(1+Coef!$J$8*(COS(U222))^2-(3/2)*Coef!$J$8*SIN(U222)*COS(U222)*(AK222-U222))*(AK222-U222)</f>
        <v>0.85820279643323594</v>
      </c>
      <c r="AM222" s="33">
        <f t="shared" ca="1" si="44"/>
        <v>49.171398201949359</v>
      </c>
      <c r="AN222" s="33">
        <f t="shared" ca="1" si="45"/>
        <v>11.939895484166914</v>
      </c>
      <c r="AO222" s="48" t="str">
        <f ca="1">D222&amp;" "&amp;IF(AM222&gt;0,"N","S")&amp;" "&amp;R222&amp;" "&amp;LEFT(S222,7)</f>
        <v>32 N 714279 5450671</v>
      </c>
    </row>
    <row r="223" spans="1:41">
      <c r="A223" s="38" t="s">
        <v>1117</v>
      </c>
      <c r="B223" s="72" t="str">
        <f t="shared" si="46"/>
        <v>32UQV1427150213</v>
      </c>
      <c r="C223" s="72">
        <f t="array" aca="1" ref="C223" ca="1">MATCH(TRUE,ISERROR(VALUE(MID(B223,ROW(INDIRECT("1:"&amp;LEN(B223))),1))),0)</f>
        <v>3</v>
      </c>
      <c r="D223" s="72">
        <f t="shared" ca="1" si="47"/>
        <v>32</v>
      </c>
      <c r="E223" s="72" t="str">
        <f t="shared" ca="1" si="48"/>
        <v>U</v>
      </c>
      <c r="F223" s="72" t="str">
        <f t="shared" ca="1" si="49"/>
        <v>Q</v>
      </c>
      <c r="G223" s="72" t="str">
        <f t="shared" ca="1" si="50"/>
        <v>V</v>
      </c>
      <c r="H223" s="72">
        <f t="shared" ca="1" si="51"/>
        <v>10</v>
      </c>
      <c r="I223" s="72">
        <f t="shared" ca="1" si="52"/>
        <v>14271</v>
      </c>
      <c r="J223" s="72">
        <f t="shared" ca="1" si="53"/>
        <v>50213</v>
      </c>
      <c r="K223" s="72">
        <f t="shared" ca="1" si="54"/>
        <v>188.80604746885038</v>
      </c>
      <c r="L223" s="72">
        <f ca="1">VLOOKUP(F223,Coef!$C$2:$F$25,4)</f>
        <v>7</v>
      </c>
      <c r="M223" s="31">
        <f ca="1">VLOOKUP(E223,Coef!$C$4:$D$23,2)</f>
        <v>17</v>
      </c>
      <c r="N223" s="31">
        <f ca="1">MOD(VLOOKUP(G223,Coef!$C$2:$G$21,5)+MOD(D223+1,2)*15,20)</f>
        <v>15</v>
      </c>
      <c r="O223" s="31">
        <f ca="1">VLOOKUP(M223,Coef!$A$27:$B$46,2)</f>
        <v>5.34</v>
      </c>
      <c r="P223" s="31">
        <f ca="1">VLOOKUP(M223,Coef!$A$27:$C$46,3)+N223/10-0.1</f>
        <v>5.4</v>
      </c>
      <c r="Q223" s="31">
        <f ca="1">IF(P223+0.1&lt;O223,P223+2,P223)</f>
        <v>5.4</v>
      </c>
      <c r="R223" s="72">
        <f ca="1">L223*100000+I223</f>
        <v>714271</v>
      </c>
      <c r="S223" s="72">
        <f ca="1">Q223*1000000+J223</f>
        <v>5450213</v>
      </c>
      <c r="T223" s="72">
        <f ca="1">IF(M223&lt;11,S223-10000000,S223)</f>
        <v>5450213</v>
      </c>
      <c r="U223" s="72">
        <f ca="1">T223/(6366197.724*0.9996)</f>
        <v>0.85646004003739817</v>
      </c>
      <c r="V223" s="72">
        <f ca="1">(Coef!$J$9/(1+Coef!$J$8*(COS(U223))^2)^0.5)*Coef!$J$6</f>
        <v>6387802.298583311</v>
      </c>
      <c r="W223" s="72">
        <f ca="1">6*D223-183</f>
        <v>9</v>
      </c>
      <c r="X223" s="72">
        <f ca="1">(R223-500000)/V223</f>
        <v>3.3543774522815317E-2</v>
      </c>
      <c r="Y223" s="72">
        <f ca="1">SIN(2*U223)</f>
        <v>0.98991740818937601</v>
      </c>
      <c r="Z223" s="72">
        <f ca="1">Y223*(COS(U223))^2</f>
        <v>0.42484989592898342</v>
      </c>
      <c r="AA223" s="72">
        <f ca="1">U223+(Y223/2)</f>
        <v>1.3514187441320862</v>
      </c>
      <c r="AB223" s="72">
        <f ca="1">(3*AA223+Z223)/4</f>
        <v>1.1197765320813104</v>
      </c>
      <c r="AC223" s="72">
        <f ca="1">(5*AB223+Z223*(COS(U223))^2)/3</f>
        <v>1.9270728374819921</v>
      </c>
      <c r="AD223" s="72">
        <f ca="1">Coef!$J$6*Coef!$J$9*(U223-(Coef!$J$10*AA223)+(Coef!$J$11*AB223)-(Coef!$J$12*AC223))</f>
        <v>5435409.2035581935</v>
      </c>
      <c r="AE223" s="72">
        <f ca="1">(T223-AD223)/V223</f>
        <v>2.3175101153474443E-3</v>
      </c>
      <c r="AF223" s="72">
        <f ca="1">((Coef!$J$8*X223^2)/2)*(COS(U223))^2</f>
        <v>1.6272635139500308E-6</v>
      </c>
      <c r="AG223" s="72">
        <f ca="1">X223*(1-(AF223/3))</f>
        <v>3.3543756327961853E-2</v>
      </c>
      <c r="AH223" s="72">
        <f ca="1">AE223*(1-AF223)+U223</f>
        <v>0.85877754638154591</v>
      </c>
      <c r="AI223" s="72">
        <f ca="1">(EXP(AG223)-EXP(-AG223))/2</f>
        <v>3.3550047162555219E-2</v>
      </c>
      <c r="AJ223" s="72">
        <f ca="1">ATAN(AI223/COS(AH223))</f>
        <v>5.1304687572072454E-2</v>
      </c>
      <c r="AK223" s="72">
        <f ca="1">ATAN(COS(AJ223)*TAN(AH223))</f>
        <v>0.85812622914327974</v>
      </c>
      <c r="AL223" s="72">
        <f ca="1">U223+(1+Coef!$J$8*(COS(U223))^2-(3/2)*Coef!$J$8*SIN(U223)*COS(U223)*(AK223-U223))*(AK223-U223)</f>
        <v>0.85813103460047457</v>
      </c>
      <c r="AM223" s="33">
        <f t="shared" ca="1" si="44"/>
        <v>49.167286551802007</v>
      </c>
      <c r="AN223" s="33">
        <f t="shared" ca="1" si="45"/>
        <v>11.939542067117038</v>
      </c>
      <c r="AO223" s="48" t="str">
        <f ca="1">D223&amp;" "&amp;IF(AM223&gt;0,"N","S")&amp;" "&amp;R223&amp;" "&amp;LEFT(S223,7)</f>
        <v>32 N 714271 5450213</v>
      </c>
    </row>
    <row r="224" spans="1:41">
      <c r="A224" s="38" t="s">
        <v>1118</v>
      </c>
      <c r="B224" s="72" t="str">
        <f t="shared" si="46"/>
        <v>32UQV1460749956</v>
      </c>
      <c r="C224" s="72">
        <f t="array" aca="1" ref="C224" ca="1">MATCH(TRUE,ISERROR(VALUE(MID(B224,ROW(INDIRECT("1:"&amp;LEN(B224))),1))),0)</f>
        <v>3</v>
      </c>
      <c r="D224" s="72">
        <f t="shared" ca="1" si="47"/>
        <v>32</v>
      </c>
      <c r="E224" s="72" t="str">
        <f t="shared" ca="1" si="48"/>
        <v>U</v>
      </c>
      <c r="F224" s="72" t="str">
        <f t="shared" ca="1" si="49"/>
        <v>Q</v>
      </c>
      <c r="G224" s="72" t="str">
        <f t="shared" ca="1" si="50"/>
        <v>V</v>
      </c>
      <c r="H224" s="72">
        <f t="shared" ca="1" si="51"/>
        <v>10</v>
      </c>
      <c r="I224" s="72">
        <f t="shared" ca="1" si="52"/>
        <v>14607</v>
      </c>
      <c r="J224" s="72">
        <f t="shared" ca="1" si="53"/>
        <v>49956</v>
      </c>
      <c r="K224" s="72">
        <f t="shared" ca="1" si="54"/>
        <v>188.80604746885038</v>
      </c>
      <c r="L224" s="72">
        <f ca="1">VLOOKUP(F224,Coef!$C$2:$F$25,4)</f>
        <v>7</v>
      </c>
      <c r="M224" s="31">
        <f ca="1">VLOOKUP(E224,Coef!$C$4:$D$23,2)</f>
        <v>17</v>
      </c>
      <c r="N224" s="31">
        <f ca="1">MOD(VLOOKUP(G224,Coef!$C$2:$G$21,5)+MOD(D224+1,2)*15,20)</f>
        <v>15</v>
      </c>
      <c r="O224" s="31">
        <f ca="1">VLOOKUP(M224,Coef!$A$27:$B$46,2)</f>
        <v>5.34</v>
      </c>
      <c r="P224" s="31">
        <f ca="1">VLOOKUP(M224,Coef!$A$27:$C$46,3)+N224/10-0.1</f>
        <v>5.4</v>
      </c>
      <c r="Q224" s="31">
        <f ca="1">IF(P224+0.1&lt;O224,P224+2,P224)</f>
        <v>5.4</v>
      </c>
      <c r="R224" s="72">
        <f ca="1">L224*100000+I224</f>
        <v>714607</v>
      </c>
      <c r="S224" s="72">
        <f ca="1">Q224*1000000+J224</f>
        <v>5449956</v>
      </c>
      <c r="T224" s="72">
        <f ca="1">IF(M224&lt;11,S224-10000000,S224)</f>
        <v>5449956</v>
      </c>
      <c r="U224" s="72">
        <f ca="1">T224/(6366197.724*0.9996)</f>
        <v>0.85641965441755363</v>
      </c>
      <c r="V224" s="72">
        <f ca="1">(Coef!$J$9/(1+Coef!$J$8*(COS(U224))^2)^0.5)*Coef!$J$6</f>
        <v>6387801.440513311</v>
      </c>
      <c r="W224" s="72">
        <f ca="1">6*D224-183</f>
        <v>9</v>
      </c>
      <c r="X224" s="72">
        <f ca="1">(R224-500000)/V224</f>
        <v>3.3596379286134265E-2</v>
      </c>
      <c r="Y224" s="72">
        <f ca="1">SIN(2*U224)</f>
        <v>0.98992884586492536</v>
      </c>
      <c r="Z224" s="72">
        <f ca="1">Y224*(COS(U224))^2</f>
        <v>0.4248943807454289</v>
      </c>
      <c r="AA224" s="72">
        <f ca="1">U224+(Y224/2)</f>
        <v>1.3513840773500163</v>
      </c>
      <c r="AB224" s="72">
        <f ca="1">(3*AA224+Z224)/4</f>
        <v>1.1197616531988694</v>
      </c>
      <c r="AC224" s="72">
        <f ca="1">(5*AB224+Z224*(COS(U224))^2)/3</f>
        <v>1.9270600655354981</v>
      </c>
      <c r="AD224" s="72">
        <f ca="1">Coef!$J$6*Coef!$J$9*(U224-(Coef!$J$10*AA224)+(Coef!$J$11*AB224)-(Coef!$J$12*AC224))</f>
        <v>5435151.9722804064</v>
      </c>
      <c r="AE224" s="72">
        <f ca="1">(T224-AD224)/V224</f>
        <v>2.317546632821446E-3</v>
      </c>
      <c r="AF224" s="72">
        <f ca="1">((Coef!$J$8*X224^2)/2)*(COS(U224))^2</f>
        <v>1.6325234611770207E-6</v>
      </c>
      <c r="AG224" s="72">
        <f ca="1">X224*(1-(AF224/3))</f>
        <v>3.35963610038418E-2</v>
      </c>
      <c r="AH224" s="72">
        <f ca="1">AE224*(1-AF224)+U224</f>
        <v>0.85873719726692588</v>
      </c>
      <c r="AI224" s="72">
        <f ca="1">(EXP(AG224)-EXP(-AG224))/2</f>
        <v>3.3602681482614249E-2</v>
      </c>
      <c r="AJ224" s="72">
        <f ca="1">ATAN(AI224/COS(AH224))</f>
        <v>5.1382636432688533E-2</v>
      </c>
      <c r="AK224" s="72">
        <f ca="1">ATAN(COS(AJ224)*TAN(AH224))</f>
        <v>0.85808389057156276</v>
      </c>
      <c r="AL224" s="72">
        <f ca="1">U224+(1+Coef!$J$8*(COS(U224))^2-(3/2)*Coef!$J$8*SIN(U224)*COS(U224)*(AK224-U224))*(AK224-U224)</f>
        <v>0.85808869086075557</v>
      </c>
      <c r="AM224" s="33">
        <f t="shared" ca="1" si="44"/>
        <v>49.164860434227307</v>
      </c>
      <c r="AN224" s="33">
        <f t="shared" ca="1" si="45"/>
        <v>11.944008207848192</v>
      </c>
      <c r="AO224" s="48" t="str">
        <f ca="1">D224&amp;" "&amp;IF(AM224&gt;0,"N","S")&amp;" "&amp;R224&amp;" "&amp;LEFT(S224,7)</f>
        <v>32 N 714607 5449956</v>
      </c>
    </row>
    <row r="225" spans="1:41">
      <c r="A225" s="38" t="s">
        <v>1119</v>
      </c>
      <c r="B225" s="72" t="str">
        <f t="shared" si="46"/>
        <v>32UQV1506549134</v>
      </c>
      <c r="C225" s="72">
        <f t="array" aca="1" ref="C225" ca="1">MATCH(TRUE,ISERROR(VALUE(MID(B225,ROW(INDIRECT("1:"&amp;LEN(B225))),1))),0)</f>
        <v>3</v>
      </c>
      <c r="D225" s="72">
        <f t="shared" ca="1" si="47"/>
        <v>32</v>
      </c>
      <c r="E225" s="72" t="str">
        <f t="shared" ca="1" si="48"/>
        <v>U</v>
      </c>
      <c r="F225" s="72" t="str">
        <f t="shared" ca="1" si="49"/>
        <v>Q</v>
      </c>
      <c r="G225" s="72" t="str">
        <f t="shared" ca="1" si="50"/>
        <v>V</v>
      </c>
      <c r="H225" s="72">
        <f t="shared" ca="1" si="51"/>
        <v>10</v>
      </c>
      <c r="I225" s="72">
        <f t="shared" ca="1" si="52"/>
        <v>15065</v>
      </c>
      <c r="J225" s="72">
        <f t="shared" ca="1" si="53"/>
        <v>49134</v>
      </c>
      <c r="K225" s="72">
        <f t="shared" ca="1" si="54"/>
        <v>188.80604746885038</v>
      </c>
      <c r="L225" s="72">
        <f ca="1">VLOOKUP(F225,Coef!$C$2:$F$25,4)</f>
        <v>7</v>
      </c>
      <c r="M225" s="31">
        <f ca="1">VLOOKUP(E225,Coef!$C$4:$D$23,2)</f>
        <v>17</v>
      </c>
      <c r="N225" s="31">
        <f ca="1">MOD(VLOOKUP(G225,Coef!$C$2:$G$21,5)+MOD(D225+1,2)*15,20)</f>
        <v>15</v>
      </c>
      <c r="O225" s="31">
        <f ca="1">VLOOKUP(M225,Coef!$A$27:$B$46,2)</f>
        <v>5.34</v>
      </c>
      <c r="P225" s="31">
        <f ca="1">VLOOKUP(M225,Coef!$A$27:$C$46,3)+N225/10-0.1</f>
        <v>5.4</v>
      </c>
      <c r="Q225" s="31">
        <f ca="1">IF(P225+0.1&lt;O225,P225+2,P225)</f>
        <v>5.4</v>
      </c>
      <c r="R225" s="72">
        <f ca="1">L225*100000+I225</f>
        <v>715065</v>
      </c>
      <c r="S225" s="72">
        <f ca="1">Q225*1000000+J225</f>
        <v>5449134</v>
      </c>
      <c r="T225" s="72">
        <f ca="1">IF(M225&lt;11,S225-10000000,S225)</f>
        <v>5449134</v>
      </c>
      <c r="U225" s="72">
        <f ca="1">T225/(6366197.724*0.9996)</f>
        <v>0.85629048329104707</v>
      </c>
      <c r="V225" s="72">
        <f ca="1">(Coef!$J$9/(1+Coef!$J$8*(COS(U225))^2)^0.5)*Coef!$J$6</f>
        <v>6387798.6959606325</v>
      </c>
      <c r="W225" s="72">
        <f ca="1">6*D225-183</f>
        <v>9</v>
      </c>
      <c r="X225" s="72">
        <f ca="1">(R225-500000)/V225</f>
        <v>3.36680929121949E-2</v>
      </c>
      <c r="Y225" s="72">
        <f ca="1">SIN(2*U225)</f>
        <v>0.98996538526196864</v>
      </c>
      <c r="Z225" s="72">
        <f ca="1">Y225*(COS(U225))^2</f>
        <v>0.42503665351186631</v>
      </c>
      <c r="AA225" s="72">
        <f ca="1">U225+(Y225/2)</f>
        <v>1.3512731759220313</v>
      </c>
      <c r="AB225" s="72">
        <f ca="1">(3*AA225+Z225)/4</f>
        <v>1.11971404531949</v>
      </c>
      <c r="AC225" s="72">
        <f ca="1">(5*AB225+Z225*(COS(U225))^2)/3</f>
        <v>1.927019191216079</v>
      </c>
      <c r="AD225" s="72">
        <f ca="1">Coef!$J$6*Coef!$J$9*(U225-(Coef!$J$10*AA225)+(Coef!$J$11*AB225)-(Coef!$J$12*AC225))</f>
        <v>5434329.2332474701</v>
      </c>
      <c r="AE225" s="72">
        <f ca="1">(T225-AD225)/V225</f>
        <v>2.3176633230304806E-3</v>
      </c>
      <c r="AF225" s="72">
        <f ca="1">((Coef!$J$8*X225^2)/2)*(COS(U225))^2</f>
        <v>1.6399887924037156E-6</v>
      </c>
      <c r="AG225" s="72">
        <f ca="1">X225*(1-(AF225/3))</f>
        <v>3.3668074507096551E-2</v>
      </c>
      <c r="AH225" s="72">
        <f ca="1">AE225*(1-AF225)+U225</f>
        <v>0.85860814281313569</v>
      </c>
      <c r="AI225" s="72">
        <f ca="1">(EXP(AG225)-EXP(-AG225))/2</f>
        <v>3.3674435548214199E-2</v>
      </c>
      <c r="AJ225" s="72">
        <f ca="1">ATAN(AI225/COS(AH225))</f>
        <v>5.1484479576885837E-2</v>
      </c>
      <c r="AK225" s="72">
        <f ca="1">ATAN(COS(AJ225)*TAN(AH225))</f>
        <v>0.85795221749877493</v>
      </c>
      <c r="AL225" s="72">
        <f ca="1">U225+(1+Coef!$J$8*(COS(U225))^2-(3/2)*Coef!$J$8*SIN(U225)*COS(U225)*(AK225-U225))*(AK225-U225)</f>
        <v>0.85795701202377495</v>
      </c>
      <c r="AM225" s="33">
        <f t="shared" ca="1" si="44"/>
        <v>49.157315792617133</v>
      </c>
      <c r="AN225" s="33">
        <f t="shared" ca="1" si="45"/>
        <v>11.949843390183041</v>
      </c>
      <c r="AO225" s="48" t="str">
        <f ca="1">D225&amp;" "&amp;IF(AM225&gt;0,"N","S")&amp;" "&amp;R225&amp;" "&amp;LEFT(S225,7)</f>
        <v>32 N 715065 5449134</v>
      </c>
    </row>
    <row r="226" spans="1:41">
      <c r="A226" s="38" t="s">
        <v>1120</v>
      </c>
      <c r="B226" s="72" t="str">
        <f t="shared" si="46"/>
        <v>32UQV1489848287</v>
      </c>
      <c r="C226" s="72">
        <f t="array" aca="1" ref="C226" ca="1">MATCH(TRUE,ISERROR(VALUE(MID(B226,ROW(INDIRECT("1:"&amp;LEN(B226))),1))),0)</f>
        <v>3</v>
      </c>
      <c r="D226" s="72">
        <f t="shared" ca="1" si="47"/>
        <v>32</v>
      </c>
      <c r="E226" s="72" t="str">
        <f t="shared" ca="1" si="48"/>
        <v>U</v>
      </c>
      <c r="F226" s="72" t="str">
        <f t="shared" ca="1" si="49"/>
        <v>Q</v>
      </c>
      <c r="G226" s="72" t="str">
        <f t="shared" ca="1" si="50"/>
        <v>V</v>
      </c>
      <c r="H226" s="72">
        <f t="shared" ca="1" si="51"/>
        <v>10</v>
      </c>
      <c r="I226" s="72">
        <f t="shared" ca="1" si="52"/>
        <v>14898</v>
      </c>
      <c r="J226" s="72">
        <f t="shared" ca="1" si="53"/>
        <v>48287</v>
      </c>
      <c r="K226" s="72">
        <f t="shared" ca="1" si="54"/>
        <v>188.80604746885038</v>
      </c>
      <c r="L226" s="72">
        <f ca="1">VLOOKUP(F226,Coef!$C$2:$F$25,4)</f>
        <v>7</v>
      </c>
      <c r="M226" s="31">
        <f ca="1">VLOOKUP(E226,Coef!$C$4:$D$23,2)</f>
        <v>17</v>
      </c>
      <c r="N226" s="31">
        <f ca="1">MOD(VLOOKUP(G226,Coef!$C$2:$G$21,5)+MOD(D226+1,2)*15,20)</f>
        <v>15</v>
      </c>
      <c r="O226" s="31">
        <f ca="1">VLOOKUP(M226,Coef!$A$27:$B$46,2)</f>
        <v>5.34</v>
      </c>
      <c r="P226" s="31">
        <f ca="1">VLOOKUP(M226,Coef!$A$27:$C$46,3)+N226/10-0.1</f>
        <v>5.4</v>
      </c>
      <c r="Q226" s="31">
        <f ca="1">IF(P226+0.1&lt;O226,P226+2,P226)</f>
        <v>5.4</v>
      </c>
      <c r="R226" s="72">
        <f ca="1">L226*100000+I226</f>
        <v>714898</v>
      </c>
      <c r="S226" s="72">
        <f ca="1">Q226*1000000+J226</f>
        <v>5448287</v>
      </c>
      <c r="T226" s="72">
        <f ca="1">IF(M226&lt;11,S226-10000000,S226)</f>
        <v>5448287</v>
      </c>
      <c r="U226" s="72">
        <f ca="1">T226/(6366197.724*0.9996)</f>
        <v>0.85615738360229876</v>
      </c>
      <c r="V226" s="72">
        <f ca="1">(Coef!$J$9/(1+Coef!$J$8*(COS(U226))^2)^0.5)*Coef!$J$6</f>
        <v>6387795.8678339859</v>
      </c>
      <c r="W226" s="72">
        <f ca="1">6*D226-183</f>
        <v>9</v>
      </c>
      <c r="X226" s="72">
        <f ca="1">(R226-500000)/V226</f>
        <v>3.3641964215251133E-2</v>
      </c>
      <c r="Y226" s="72">
        <f ca="1">SIN(2*U226)</f>
        <v>0.99000296683876921</v>
      </c>
      <c r="Z226" s="72">
        <f ca="1">Y226*(COS(U226))^2</f>
        <v>0.42518323828417742</v>
      </c>
      <c r="AA226" s="72">
        <f ca="1">U226+(Y226/2)</f>
        <v>1.3511588670216834</v>
      </c>
      <c r="AB226" s="72">
        <f ca="1">(3*AA226+Z226)/4</f>
        <v>1.119664959837307</v>
      </c>
      <c r="AC226" s="72">
        <f ca="1">(5*AB226+Z226*(COS(U226))^2)/3</f>
        <v>1.9269770355383893</v>
      </c>
      <c r="AD226" s="72">
        <f ca="1">Coef!$J$6*Coef!$J$9*(U226-(Coef!$J$10*AA226)+(Coef!$J$11*AB226)-(Coef!$J$12*AC226))</f>
        <v>5433481.4728472335</v>
      </c>
      <c r="AE226" s="72">
        <f ca="1">(T226-AD226)/V226</f>
        <v>2.3177833886834621E-3</v>
      </c>
      <c r="AF226" s="72">
        <f ca="1">((Coef!$J$8*X226^2)/2)*(COS(U226))^2</f>
        <v>1.637946831673752E-6</v>
      </c>
      <c r="AG226" s="72">
        <f ca="1">X226*(1-(AF226/3))</f>
        <v>3.3641945847334896E-2</v>
      </c>
      <c r="AH226" s="72">
        <f ca="1">AE226*(1-AF226)+U226</f>
        <v>0.85847516319457629</v>
      </c>
      <c r="AI226" s="72">
        <f ca="1">(EXP(AG226)-EXP(-AG226))/2</f>
        <v>3.3648292089614951E-2</v>
      </c>
      <c r="AJ226" s="72">
        <f ca="1">ATAN(AI226/COS(AH226))</f>
        <v>5.1436671316423134E-2</v>
      </c>
      <c r="AK226" s="72">
        <f ca="1">ATAN(COS(AJ226)*TAN(AH226))</f>
        <v>0.85782043060563218</v>
      </c>
      <c r="AL226" s="72">
        <f ca="1">U226+(1+Coef!$J$8*(COS(U226))^2-(3/2)*Coef!$J$8*SIN(U226)*COS(U226)*(AK226-U226))*(AK226-U226)</f>
        <v>0.85782523038378378</v>
      </c>
      <c r="AM226" s="33">
        <f t="shared" ca="1" si="44"/>
        <v>49.149765260828318</v>
      </c>
      <c r="AN226" s="33">
        <f t="shared" ca="1" si="45"/>
        <v>11.947104178632665</v>
      </c>
      <c r="AO226" s="48" t="str">
        <f ca="1">D226&amp;" "&amp;IF(AM226&gt;0,"N","S")&amp;" "&amp;R226&amp;" "&amp;LEFT(S226,7)</f>
        <v>32 N 714898 5448287</v>
      </c>
    </row>
    <row r="227" spans="1:41">
      <c r="A227" s="38" t="s">
        <v>1121</v>
      </c>
      <c r="B227" s="72" t="str">
        <f t="shared" si="46"/>
        <v>32UQV1486647178</v>
      </c>
      <c r="C227" s="72">
        <f t="array" aca="1" ref="C227" ca="1">MATCH(TRUE,ISERROR(VALUE(MID(B227,ROW(INDIRECT("1:"&amp;LEN(B227))),1))),0)</f>
        <v>3</v>
      </c>
      <c r="D227" s="72">
        <f t="shared" ca="1" si="47"/>
        <v>32</v>
      </c>
      <c r="E227" s="72" t="str">
        <f t="shared" ca="1" si="48"/>
        <v>U</v>
      </c>
      <c r="F227" s="72" t="str">
        <f t="shared" ca="1" si="49"/>
        <v>Q</v>
      </c>
      <c r="G227" s="72" t="str">
        <f t="shared" ca="1" si="50"/>
        <v>V</v>
      </c>
      <c r="H227" s="72">
        <f t="shared" ca="1" si="51"/>
        <v>10</v>
      </c>
      <c r="I227" s="72">
        <f t="shared" ca="1" si="52"/>
        <v>14866</v>
      </c>
      <c r="J227" s="72">
        <f t="shared" ca="1" si="53"/>
        <v>47178</v>
      </c>
      <c r="K227" s="72">
        <f t="shared" ca="1" si="54"/>
        <v>188.80604746885038</v>
      </c>
      <c r="L227" s="72">
        <f ca="1">VLOOKUP(F227,Coef!$C$2:$F$25,4)</f>
        <v>7</v>
      </c>
      <c r="M227" s="31">
        <f ca="1">VLOOKUP(E227,Coef!$C$4:$D$23,2)</f>
        <v>17</v>
      </c>
      <c r="N227" s="31">
        <f ca="1">MOD(VLOOKUP(G227,Coef!$C$2:$G$21,5)+MOD(D227+1,2)*15,20)</f>
        <v>15</v>
      </c>
      <c r="O227" s="31">
        <f ca="1">VLOOKUP(M227,Coef!$A$27:$B$46,2)</f>
        <v>5.34</v>
      </c>
      <c r="P227" s="31">
        <f ca="1">VLOOKUP(M227,Coef!$A$27:$C$46,3)+N227/10-0.1</f>
        <v>5.4</v>
      </c>
      <c r="Q227" s="31">
        <f ca="1">IF(P227+0.1&lt;O227,P227+2,P227)</f>
        <v>5.4</v>
      </c>
      <c r="R227" s="72">
        <f ca="1">L227*100000+I227</f>
        <v>714866</v>
      </c>
      <c r="S227" s="72">
        <f ca="1">Q227*1000000+J227</f>
        <v>5447178</v>
      </c>
      <c r="T227" s="72">
        <f ca="1">IF(M227&lt;11,S227-10000000,S227)</f>
        <v>5447178</v>
      </c>
      <c r="U227" s="72">
        <f ca="1">T227/(6366197.724*0.9996)</f>
        <v>0.8559831125812577</v>
      </c>
      <c r="V227" s="72">
        <f ca="1">(Coef!$J$9/(1+Coef!$J$8*(COS(U227))^2)^0.5)*Coef!$J$6</f>
        <v>6387792.1647348534</v>
      </c>
      <c r="W227" s="72">
        <f ca="1">6*D227-183</f>
        <v>9</v>
      </c>
      <c r="X227" s="72">
        <f ca="1">(R227-500000)/V227</f>
        <v>3.3636974162405096E-2</v>
      </c>
      <c r="Y227" s="72">
        <f ca="1">SIN(2*U227)</f>
        <v>0.99005206735232176</v>
      </c>
      <c r="Z227" s="72">
        <f ca="1">Y227*(COS(U227))^2</f>
        <v>0.42537514257252013</v>
      </c>
      <c r="AA227" s="72">
        <f ca="1">U227+(Y227/2)</f>
        <v>1.3510091462574185</v>
      </c>
      <c r="AB227" s="72">
        <f ca="1">(3*AA227+Z227)/4</f>
        <v>1.119600645336194</v>
      </c>
      <c r="AC227" s="72">
        <f ca="1">(5*AB227+Z227*(COS(U227))^2)/3</f>
        <v>1.926921781277174</v>
      </c>
      <c r="AD227" s="72">
        <f ca="1">Coef!$J$6*Coef!$J$9*(U227-(Coef!$J$10*AA227)+(Coef!$J$11*AB227)-(Coef!$J$12*AC227))</f>
        <v>5432371.4789370224</v>
      </c>
      <c r="AE227" s="72">
        <f ca="1">(T227-AD227)/V227</f>
        <v>2.3179403276017835E-3</v>
      </c>
      <c r="AF227" s="72">
        <f ca="1">((Coef!$J$8*X227^2)/2)*(COS(U227))^2</f>
        <v>1.6381187752003106E-6</v>
      </c>
      <c r="AG227" s="72">
        <f ca="1">X227*(1-(AF227/3))</f>
        <v>3.3636955795285459E-2</v>
      </c>
      <c r="AH227" s="72">
        <f ca="1">AE227*(1-AF227)+U227</f>
        <v>0.85830104911179794</v>
      </c>
      <c r="AI227" s="72">
        <f ca="1">(EXP(AG227)-EXP(-AG227))/2</f>
        <v>3.3643299213896249E-2</v>
      </c>
      <c r="AJ227" s="72">
        <f ca="1">ATAN(AI227/COS(AH227))</f>
        <v>5.1418704353175915E-2</v>
      </c>
      <c r="AK227" s="72">
        <f ca="1">ATAN(COS(AJ227)*TAN(AH227))</f>
        <v>0.85764674073840452</v>
      </c>
      <c r="AL227" s="72">
        <f ca="1">U227+(1+Coef!$J$8*(COS(U227))^2-(3/2)*Coef!$J$8*SIN(U227)*COS(U227)*(AK227-U227))*(AK227-U227)</f>
        <v>0.85765154412276356</v>
      </c>
      <c r="AM227" s="33">
        <f t="shared" ca="1" si="44"/>
        <v>49.139813771112451</v>
      </c>
      <c r="AN227" s="33">
        <f t="shared" ca="1" si="45"/>
        <v>11.946074747467934</v>
      </c>
      <c r="AO227" s="48" t="str">
        <f ca="1">D227&amp;" "&amp;IF(AM227&gt;0,"N","S")&amp;" "&amp;R227&amp;" "&amp;LEFT(S227,7)</f>
        <v>32 N 714866 5447178</v>
      </c>
    </row>
    <row r="228" spans="1:41">
      <c r="A228" s="38" t="s">
        <v>1122</v>
      </c>
      <c r="B228" s="72" t="str">
        <f t="shared" si="46"/>
        <v>32UQV1439846173</v>
      </c>
      <c r="C228" s="72">
        <f t="array" aca="1" ref="C228" ca="1">MATCH(TRUE,ISERROR(VALUE(MID(B228,ROW(INDIRECT("1:"&amp;LEN(B228))),1))),0)</f>
        <v>3</v>
      </c>
      <c r="D228" s="72">
        <f t="shared" ca="1" si="47"/>
        <v>32</v>
      </c>
      <c r="E228" s="72" t="str">
        <f t="shared" ca="1" si="48"/>
        <v>U</v>
      </c>
      <c r="F228" s="72" t="str">
        <f t="shared" ca="1" si="49"/>
        <v>Q</v>
      </c>
      <c r="G228" s="72" t="str">
        <f t="shared" ca="1" si="50"/>
        <v>V</v>
      </c>
      <c r="H228" s="72">
        <f t="shared" ca="1" si="51"/>
        <v>10</v>
      </c>
      <c r="I228" s="72">
        <f t="shared" ca="1" si="52"/>
        <v>14398</v>
      </c>
      <c r="J228" s="72">
        <f t="shared" ca="1" si="53"/>
        <v>46173</v>
      </c>
      <c r="K228" s="72">
        <f t="shared" ca="1" si="54"/>
        <v>188.80604746885038</v>
      </c>
      <c r="L228" s="72">
        <f ca="1">VLOOKUP(F228,Coef!$C$2:$F$25,4)</f>
        <v>7</v>
      </c>
      <c r="M228" s="31">
        <f ca="1">VLOOKUP(E228,Coef!$C$4:$D$23,2)</f>
        <v>17</v>
      </c>
      <c r="N228" s="31">
        <f ca="1">MOD(VLOOKUP(G228,Coef!$C$2:$G$21,5)+MOD(D228+1,2)*15,20)</f>
        <v>15</v>
      </c>
      <c r="O228" s="31">
        <f ca="1">VLOOKUP(M228,Coef!$A$27:$B$46,2)</f>
        <v>5.34</v>
      </c>
      <c r="P228" s="31">
        <f ca="1">VLOOKUP(M228,Coef!$A$27:$C$46,3)+N228/10-0.1</f>
        <v>5.4</v>
      </c>
      <c r="Q228" s="31">
        <f ca="1">IF(P228+0.1&lt;O228,P228+2,P228)</f>
        <v>5.4</v>
      </c>
      <c r="R228" s="72">
        <f ca="1">L228*100000+I228</f>
        <v>714398</v>
      </c>
      <c r="S228" s="72">
        <f ca="1">Q228*1000000+J228</f>
        <v>5446173</v>
      </c>
      <c r="T228" s="72">
        <f ca="1">IF(M228&lt;11,S228-10000000,S228)</f>
        <v>5446173</v>
      </c>
      <c r="U228" s="72">
        <f ca="1">T228/(6366197.724*0.9996)</f>
        <v>0.85582518437914201</v>
      </c>
      <c r="V228" s="72">
        <f ca="1">(Coef!$J$9/(1+Coef!$J$8*(COS(U228))^2)^0.5)*Coef!$J$6</f>
        <v>6387788.8087527286</v>
      </c>
      <c r="W228" s="72">
        <f ca="1">6*D228-183</f>
        <v>9</v>
      </c>
      <c r="X228" s="72">
        <f ca="1">(R228-500000)/V228</f>
        <v>3.3563727045300217E-2</v>
      </c>
      <c r="Y228" s="72">
        <f ca="1">SIN(2*U228)</f>
        <v>0.99009645942586699</v>
      </c>
      <c r="Z228" s="72">
        <f ca="1">Y228*(COS(U228))^2</f>
        <v>0.4255490277199091</v>
      </c>
      <c r="AA228" s="72">
        <f ca="1">U228+(Y228/2)</f>
        <v>1.3508734140920755</v>
      </c>
      <c r="AB228" s="72">
        <f ca="1">(3*AA228+Z228)/4</f>
        <v>1.119542317499034</v>
      </c>
      <c r="AC228" s="72">
        <f ca="1">(5*AB228+Z228*(COS(U228))^2)/3</f>
        <v>1.9268716511312844</v>
      </c>
      <c r="AD228" s="72">
        <f ca="1">Coef!$J$6*Coef!$J$9*(U228-(Coef!$J$10*AA228)+(Coef!$J$11*AB228)-(Coef!$J$12*AC228))</f>
        <v>5431365.5799013162</v>
      </c>
      <c r="AE228" s="72">
        <f ca="1">(T228-AD228)/V228</f>
        <v>2.3180822882550925E-3</v>
      </c>
      <c r="AF228" s="72">
        <f ca="1">((Coef!$J$8*X228^2)/2)*(COS(U228))^2</f>
        <v>1.6315858427465148E-6</v>
      </c>
      <c r="AG228" s="72">
        <f ca="1">X228*(1-(AF228/3))</f>
        <v>3.3563708791266259E-2</v>
      </c>
      <c r="AH228" s="72">
        <f ca="1">AE228*(1-AF228)+U228</f>
        <v>0.85814326288524689</v>
      </c>
      <c r="AI228" s="72">
        <f ca="1">(EXP(AG228)-EXP(-AG228))/2</f>
        <v>3.357001085868383E-2</v>
      </c>
      <c r="AJ228" s="72">
        <f ca="1">ATAN(AI228/COS(AH228))</f>
        <v>5.1297538471754292E-2</v>
      </c>
      <c r="AK228" s="72">
        <f ca="1">ATAN(COS(AJ228)*TAN(AH228))</f>
        <v>0.85749200620824373</v>
      </c>
      <c r="AL228" s="72">
        <f ca="1">U228+(1+Coef!$J$8*(COS(U228))^2-(3/2)*Coef!$J$8*SIN(U228)*COS(U228)*(AK228-U228))*(AK228-U228)</f>
        <v>0.85749682054289478</v>
      </c>
      <c r="AM228" s="33">
        <f t="shared" ca="1" si="44"/>
        <v>49.130948762994819</v>
      </c>
      <c r="AN228" s="33">
        <f t="shared" ca="1" si="45"/>
        <v>11.939132453841491</v>
      </c>
      <c r="AO228" s="48" t="str">
        <f ca="1">D228&amp;" "&amp;IF(AM228&gt;0,"N","S")&amp;" "&amp;R228&amp;" "&amp;LEFT(S228,7)</f>
        <v>32 N 714398 5446173</v>
      </c>
    </row>
    <row r="229" spans="1:41">
      <c r="A229" s="38" t="s">
        <v>1123</v>
      </c>
      <c r="B229" s="72" t="str">
        <f t="shared" si="46"/>
        <v>32UQV1389045191</v>
      </c>
      <c r="C229" s="72">
        <f t="array" aca="1" ref="C229" ca="1">MATCH(TRUE,ISERROR(VALUE(MID(B229,ROW(INDIRECT("1:"&amp;LEN(B229))),1))),0)</f>
        <v>3</v>
      </c>
      <c r="D229" s="72">
        <f t="shared" ca="1" si="47"/>
        <v>32</v>
      </c>
      <c r="E229" s="72" t="str">
        <f t="shared" ca="1" si="48"/>
        <v>U</v>
      </c>
      <c r="F229" s="72" t="str">
        <f t="shared" ca="1" si="49"/>
        <v>Q</v>
      </c>
      <c r="G229" s="72" t="str">
        <f t="shared" ca="1" si="50"/>
        <v>V</v>
      </c>
      <c r="H229" s="72">
        <f t="shared" ca="1" si="51"/>
        <v>10</v>
      </c>
      <c r="I229" s="72">
        <f t="shared" ca="1" si="52"/>
        <v>13890</v>
      </c>
      <c r="J229" s="72">
        <f t="shared" ca="1" si="53"/>
        <v>45191</v>
      </c>
      <c r="K229" s="72">
        <f t="shared" ca="1" si="54"/>
        <v>188.80604746885038</v>
      </c>
      <c r="L229" s="72">
        <f ca="1">VLOOKUP(F229,Coef!$C$2:$F$25,4)</f>
        <v>7</v>
      </c>
      <c r="M229" s="31">
        <f ca="1">VLOOKUP(E229,Coef!$C$4:$D$23,2)</f>
        <v>17</v>
      </c>
      <c r="N229" s="31">
        <f ca="1">MOD(VLOOKUP(G229,Coef!$C$2:$G$21,5)+MOD(D229+1,2)*15,20)</f>
        <v>15</v>
      </c>
      <c r="O229" s="31">
        <f ca="1">VLOOKUP(M229,Coef!$A$27:$B$46,2)</f>
        <v>5.34</v>
      </c>
      <c r="P229" s="31">
        <f ca="1">VLOOKUP(M229,Coef!$A$27:$C$46,3)+N229/10-0.1</f>
        <v>5.4</v>
      </c>
      <c r="Q229" s="31">
        <f ca="1">IF(P229+0.1&lt;O229,P229+2,P229)</f>
        <v>5.4</v>
      </c>
      <c r="R229" s="72">
        <f ca="1">L229*100000+I229</f>
        <v>713890</v>
      </c>
      <c r="S229" s="72">
        <f ca="1">Q229*1000000+J229</f>
        <v>5445191</v>
      </c>
      <c r="T229" s="72">
        <f ca="1">IF(M229&lt;11,S229-10000000,S229)</f>
        <v>5445191</v>
      </c>
      <c r="U229" s="72">
        <f ca="1">T229/(6366197.724*0.9996)</f>
        <v>0.85567087045428869</v>
      </c>
      <c r="V229" s="72">
        <f ca="1">(Coef!$J$9/(1+Coef!$J$8*(COS(U229))^2)^0.5)*Coef!$J$6</f>
        <v>6387785.5294340989</v>
      </c>
      <c r="W229" s="72">
        <f ca="1">6*D229-183</f>
        <v>9</v>
      </c>
      <c r="X229" s="72">
        <f ca="1">(R229-500000)/V229</f>
        <v>3.3484217498289857E-2</v>
      </c>
      <c r="Y229" s="72">
        <f ca="1">SIN(2*U229)</f>
        <v>0.99013974014919848</v>
      </c>
      <c r="Z229" s="72">
        <f ca="1">Y229*(COS(U229))^2</f>
        <v>0.42571891249016414</v>
      </c>
      <c r="AA229" s="72">
        <f ca="1">U229+(Y229/2)</f>
        <v>1.350740740528888</v>
      </c>
      <c r="AB229" s="72">
        <f ca="1">(3*AA229+Z229)/4</f>
        <v>1.1194852835192071</v>
      </c>
      <c r="AC229" s="72">
        <f ca="1">(5*AB229+Z229*(COS(U229))^2)/3</f>
        <v>1.9268226153654393</v>
      </c>
      <c r="AD229" s="72">
        <f ca="1">Coef!$J$6*Coef!$J$9*(U229-(Coef!$J$10*AA229)+(Coef!$J$11*AB229)-(Coef!$J$12*AC229))</f>
        <v>5430382.7029719995</v>
      </c>
      <c r="AE229" s="72">
        <f ca="1">(T229-AD229)/V229</f>
        <v>2.3182207605070221E-3</v>
      </c>
      <c r="AF229" s="72">
        <f ca="1">((Coef!$J$8*X229^2)/2)*(COS(U229))^2</f>
        <v>1.6244420871151454E-6</v>
      </c>
      <c r="AG229" s="72">
        <f ca="1">X229*(1-(AF229/3))</f>
        <v>3.3484199367232473E-2</v>
      </c>
      <c r="AH229" s="72">
        <f ca="1">AE229*(1-AF229)+U229</f>
        <v>0.85798908744898039</v>
      </c>
      <c r="AI229" s="72">
        <f ca="1">(EXP(AG229)-EXP(-AG229))/2</f>
        <v>3.3490456751892939E-2</v>
      </c>
      <c r="AJ229" s="72">
        <f ca="1">ATAN(AI229/COS(AH229))</f>
        <v>5.1167073816968632E-2</v>
      </c>
      <c r="AK229" s="72">
        <f ca="1">ATAN(COS(AJ229)*TAN(AH229))</f>
        <v>0.85734111187474438</v>
      </c>
      <c r="AL229" s="72">
        <f ca="1">U229+(1+Coef!$J$8*(COS(U229))^2-(3/2)*Coef!$J$8*SIN(U229)*COS(U229)*(AK229-U229))*(AK229-U229)</f>
        <v>0.85734593777699886</v>
      </c>
      <c r="AM229" s="33">
        <f t="shared" ca="1" si="44"/>
        <v>49.122303817307724</v>
      </c>
      <c r="AN229" s="33">
        <f t="shared" ca="1" si="45"/>
        <v>11.931657379746643</v>
      </c>
      <c r="AO229" s="48" t="str">
        <f ca="1">D229&amp;" "&amp;IF(AM229&gt;0,"N","S")&amp;" "&amp;R229&amp;" "&amp;LEFT(S229,7)</f>
        <v>32 N 713890 5445191</v>
      </c>
    </row>
    <row r="230" spans="1:41">
      <c r="A230" s="38" t="s">
        <v>1124</v>
      </c>
      <c r="B230" s="72" t="str">
        <f t="shared" si="46"/>
        <v>32UQV1294144024</v>
      </c>
      <c r="C230" s="72">
        <f t="array" aca="1" ref="C230" ca="1">MATCH(TRUE,ISERROR(VALUE(MID(B230,ROW(INDIRECT("1:"&amp;LEN(B230))),1))),0)</f>
        <v>3</v>
      </c>
      <c r="D230" s="72">
        <f t="shared" ca="1" si="47"/>
        <v>32</v>
      </c>
      <c r="E230" s="72" t="str">
        <f t="shared" ca="1" si="48"/>
        <v>U</v>
      </c>
      <c r="F230" s="72" t="str">
        <f t="shared" ca="1" si="49"/>
        <v>Q</v>
      </c>
      <c r="G230" s="72" t="str">
        <f t="shared" ca="1" si="50"/>
        <v>V</v>
      </c>
      <c r="H230" s="72">
        <f t="shared" ca="1" si="51"/>
        <v>10</v>
      </c>
      <c r="I230" s="72">
        <f t="shared" ca="1" si="52"/>
        <v>12941</v>
      </c>
      <c r="J230" s="72">
        <f t="shared" ca="1" si="53"/>
        <v>44024</v>
      </c>
      <c r="K230" s="72">
        <f t="shared" ca="1" si="54"/>
        <v>188.80604746885038</v>
      </c>
      <c r="L230" s="72">
        <f ca="1">VLOOKUP(F230,Coef!$C$2:$F$25,4)</f>
        <v>7</v>
      </c>
      <c r="M230" s="31">
        <f ca="1">VLOOKUP(E230,Coef!$C$4:$D$23,2)</f>
        <v>17</v>
      </c>
      <c r="N230" s="31">
        <f ca="1">MOD(VLOOKUP(G230,Coef!$C$2:$G$21,5)+MOD(D230+1,2)*15,20)</f>
        <v>15</v>
      </c>
      <c r="O230" s="31">
        <f ca="1">VLOOKUP(M230,Coef!$A$27:$B$46,2)</f>
        <v>5.34</v>
      </c>
      <c r="P230" s="31">
        <f ca="1">VLOOKUP(M230,Coef!$A$27:$C$46,3)+N230/10-0.1</f>
        <v>5.4</v>
      </c>
      <c r="Q230" s="31">
        <f ca="1">IF(P230+0.1&lt;O230,P230+2,P230)</f>
        <v>5.4</v>
      </c>
      <c r="R230" s="72">
        <f ca="1">L230*100000+I230</f>
        <v>712941</v>
      </c>
      <c r="S230" s="72">
        <f ca="1">Q230*1000000+J230</f>
        <v>5444024</v>
      </c>
      <c r="T230" s="72">
        <f ca="1">IF(M230&lt;11,S230-10000000,S230)</f>
        <v>5444024</v>
      </c>
      <c r="U230" s="72">
        <f ca="1">T230/(6366197.724*0.9996)</f>
        <v>0.85548748516884687</v>
      </c>
      <c r="V230" s="72">
        <f ca="1">(Coef!$J$9/(1+Coef!$J$8*(COS(U230))^2)^0.5)*Coef!$J$6</f>
        <v>6387781.6321416199</v>
      </c>
      <c r="W230" s="72">
        <f ca="1">6*D230-183</f>
        <v>9</v>
      </c>
      <c r="X230" s="72">
        <f ca="1">(R230-500000)/V230</f>
        <v>3.3335673049394401E-2</v>
      </c>
      <c r="Y230" s="72">
        <f ca="1">SIN(2*U230)</f>
        <v>0.99019105193576007</v>
      </c>
      <c r="Z230" s="72">
        <f ca="1">Y230*(COS(U230))^2</f>
        <v>0.42592077506425585</v>
      </c>
      <c r="AA230" s="72">
        <f ca="1">U230+(Y230/2)</f>
        <v>1.350583011136727</v>
      </c>
      <c r="AB230" s="72">
        <f ca="1">(3*AA230+Z230)/4</f>
        <v>1.1194174521186091</v>
      </c>
      <c r="AC230" s="72">
        <f ca="1">(5*AB230+Z230*(COS(U230))^2)/3</f>
        <v>1.9267642736840014</v>
      </c>
      <c r="AD230" s="72">
        <f ca="1">Coef!$J$6*Coef!$J$9*(U230-(Coef!$J$10*AA230)+(Coef!$J$11*AB230)-(Coef!$J$12*AC230))</f>
        <v>5429214.6628054781</v>
      </c>
      <c r="AE230" s="72">
        <f ca="1">(T230-AD230)/V230</f>
        <v>2.3183850117864491E-3</v>
      </c>
      <c r="AF230" s="72">
        <f ca="1">((Coef!$J$8*X230^2)/2)*(COS(U230))^2</f>
        <v>1.6107411531407809E-6</v>
      </c>
      <c r="AG230" s="72">
        <f ca="1">X230*(1-(AF230/3))</f>
        <v>3.3335655151014255E-2</v>
      </c>
      <c r="AH230" s="72">
        <f ca="1">AE230*(1-AF230)+U230</f>
        <v>0.85780586644631518</v>
      </c>
      <c r="AI230" s="72">
        <f ca="1">(EXP(AG230)-EXP(-AG230))/2</f>
        <v>3.3341829623573016E-2</v>
      </c>
      <c r="AJ230" s="72">
        <f ca="1">ATAN(AI230/COS(AH230))</f>
        <v>5.092961779655767E-2</v>
      </c>
      <c r="AK230" s="72">
        <f ca="1">ATAN(COS(AJ230)*TAN(AH230))</f>
        <v>0.85716386011856993</v>
      </c>
      <c r="AL230" s="72">
        <f ca="1">U230+(1+Coef!$J$8*(COS(U230))^2-(3/2)*Coef!$J$8*SIN(U230)*COS(U230)*(AK230-U230))*(AK230-U230)</f>
        <v>0.85716870574200965</v>
      </c>
      <c r="AM230" s="33">
        <f t="shared" ca="1" si="44"/>
        <v>49.112149169708324</v>
      </c>
      <c r="AN230" s="33">
        <f t="shared" ca="1" si="45"/>
        <v>11.918052151957122</v>
      </c>
      <c r="AO230" s="48" t="str">
        <f ca="1">D230&amp;" "&amp;IF(AM230&gt;0,"N","S")&amp;" "&amp;R230&amp;" "&amp;LEFT(S230,7)</f>
        <v>32 N 712941 5444024</v>
      </c>
    </row>
    <row r="231" spans="1:41">
      <c r="A231" s="38" t="s">
        <v>1125</v>
      </c>
      <c r="B231" s="72" t="str">
        <f t="shared" si="46"/>
        <v>32UQV1214143234</v>
      </c>
      <c r="C231" s="72">
        <f t="array" aca="1" ref="C231" ca="1">MATCH(TRUE,ISERROR(VALUE(MID(B231,ROW(INDIRECT("1:"&amp;LEN(B231))),1))),0)</f>
        <v>3</v>
      </c>
      <c r="D231" s="72">
        <f t="shared" ca="1" si="47"/>
        <v>32</v>
      </c>
      <c r="E231" s="72" t="str">
        <f t="shared" ca="1" si="48"/>
        <v>U</v>
      </c>
      <c r="F231" s="72" t="str">
        <f t="shared" ca="1" si="49"/>
        <v>Q</v>
      </c>
      <c r="G231" s="72" t="str">
        <f t="shared" ca="1" si="50"/>
        <v>V</v>
      </c>
      <c r="H231" s="72">
        <f t="shared" ca="1" si="51"/>
        <v>10</v>
      </c>
      <c r="I231" s="72">
        <f t="shared" ca="1" si="52"/>
        <v>12141</v>
      </c>
      <c r="J231" s="72">
        <f t="shared" ca="1" si="53"/>
        <v>43234</v>
      </c>
      <c r="K231" s="72">
        <f t="shared" ca="1" si="54"/>
        <v>188.80604746885038</v>
      </c>
      <c r="L231" s="72">
        <f ca="1">VLOOKUP(F231,Coef!$C$2:$F$25,4)</f>
        <v>7</v>
      </c>
      <c r="M231" s="31">
        <f ca="1">VLOOKUP(E231,Coef!$C$4:$D$23,2)</f>
        <v>17</v>
      </c>
      <c r="N231" s="31">
        <f ca="1">MOD(VLOOKUP(G231,Coef!$C$2:$G$21,5)+MOD(D231+1,2)*15,20)</f>
        <v>15</v>
      </c>
      <c r="O231" s="31">
        <f ca="1">VLOOKUP(M231,Coef!$A$27:$B$46,2)</f>
        <v>5.34</v>
      </c>
      <c r="P231" s="31">
        <f ca="1">VLOOKUP(M231,Coef!$A$27:$C$46,3)+N231/10-0.1</f>
        <v>5.4</v>
      </c>
      <c r="Q231" s="31">
        <f ca="1">IF(P231+0.1&lt;O231,P231+2,P231)</f>
        <v>5.4</v>
      </c>
      <c r="R231" s="72">
        <f ca="1">L231*100000+I231</f>
        <v>712141</v>
      </c>
      <c r="S231" s="72">
        <f ca="1">Q231*1000000+J231</f>
        <v>5443234</v>
      </c>
      <c r="T231" s="72">
        <f ca="1">IF(M231&lt;11,S231-10000000,S231)</f>
        <v>5443234</v>
      </c>
      <c r="U231" s="72">
        <f ca="1">T231/(6366197.724*0.9996)</f>
        <v>0.85536334260200964</v>
      </c>
      <c r="V231" s="72">
        <f ca="1">(Coef!$J$9/(1+Coef!$J$8*(COS(U231))^2)^0.5)*Coef!$J$6</f>
        <v>6387778.993761179</v>
      </c>
      <c r="W231" s="72">
        <f ca="1">6*D231-183</f>
        <v>9</v>
      </c>
      <c r="X231" s="72">
        <f ca="1">(R231-500000)/V231</f>
        <v>3.3210447670026476E-2</v>
      </c>
      <c r="Y231" s="72">
        <f ca="1">SIN(2*U231)</f>
        <v>0.99022571181587948</v>
      </c>
      <c r="Z231" s="72">
        <f ca="1">Y231*(COS(U231))^2</f>
        <v>0.42605740915178147</v>
      </c>
      <c r="AA231" s="72">
        <f ca="1">U231+(Y231/2)</f>
        <v>1.3504761985099494</v>
      </c>
      <c r="AB231" s="72">
        <f ca="1">(3*AA231+Z231)/4</f>
        <v>1.1193715011704075</v>
      </c>
      <c r="AC231" s="72">
        <f ca="1">(5*AB231+Z231*(COS(U231))^2)/3</f>
        <v>1.9267247373535374</v>
      </c>
      <c r="AD231" s="72">
        <f ca="1">Coef!$J$6*Coef!$J$9*(U231-(Coef!$J$10*AA231)+(Coef!$J$11*AB231)-(Coef!$J$12*AC231))</f>
        <v>5428423.9598788498</v>
      </c>
      <c r="AE231" s="72">
        <f ca="1">(T231-AD231)/V231</f>
        <v>2.318496011777315E-3</v>
      </c>
      <c r="AF231" s="72">
        <f ca="1">((Coef!$J$8*X231^2)/2)*(COS(U231))^2</f>
        <v>1.599119263551227E-6</v>
      </c>
      <c r="AG231" s="72">
        <f ca="1">X231*(1-(AF231/3))</f>
        <v>3.3210429967537598E-2</v>
      </c>
      <c r="AH231" s="72">
        <f ca="1">AE231*(1-AF231)+U231</f>
        <v>0.85768183490623529</v>
      </c>
      <c r="AI231" s="72">
        <f ca="1">(EXP(AG231)-EXP(-AG231))/2</f>
        <v>3.3216535115509316E-2</v>
      </c>
      <c r="AJ231" s="72">
        <f ca="1">ATAN(AI231/COS(AH231))</f>
        <v>5.0731295843077381E-2</v>
      </c>
      <c r="AK231" s="72">
        <f ca="1">ATAN(COS(AJ231)*TAN(AH231))</f>
        <v>0.85704479851856108</v>
      </c>
      <c r="AL231" s="72">
        <f ca="1">U231+(1+Coef!$J$8*(COS(U231))^2-(3/2)*Coef!$J$8*SIN(U231)*COS(U231)*(AK231-U231))*(AK231-U231)</f>
        <v>0.85704966017849615</v>
      </c>
      <c r="AM231" s="33">
        <f t="shared" ca="1" si="44"/>
        <v>49.105328361349244</v>
      </c>
      <c r="AN231" s="33">
        <f t="shared" ca="1" si="45"/>
        <v>11.906689141037912</v>
      </c>
      <c r="AO231" s="48" t="str">
        <f ca="1">D231&amp;" "&amp;IF(AM231&gt;0,"N","S")&amp;" "&amp;R231&amp;" "&amp;LEFT(S231,7)</f>
        <v>32 N 712141 5443234</v>
      </c>
    </row>
    <row r="232" spans="1:41">
      <c r="A232" s="38" t="s">
        <v>1126</v>
      </c>
      <c r="B232" s="72" t="str">
        <f t="shared" si="46"/>
        <v>32UQV1174941778</v>
      </c>
      <c r="C232" s="72">
        <f t="array" aca="1" ref="C232" ca="1">MATCH(TRUE,ISERROR(VALUE(MID(B232,ROW(INDIRECT("1:"&amp;LEN(B232))),1))),0)</f>
        <v>3</v>
      </c>
      <c r="D232" s="72">
        <f t="shared" ca="1" si="47"/>
        <v>32</v>
      </c>
      <c r="E232" s="72" t="str">
        <f t="shared" ca="1" si="48"/>
        <v>U</v>
      </c>
      <c r="F232" s="72" t="str">
        <f t="shared" ca="1" si="49"/>
        <v>Q</v>
      </c>
      <c r="G232" s="72" t="str">
        <f t="shared" ca="1" si="50"/>
        <v>V</v>
      </c>
      <c r="H232" s="72">
        <f t="shared" ca="1" si="51"/>
        <v>10</v>
      </c>
      <c r="I232" s="72">
        <f t="shared" ca="1" si="52"/>
        <v>11749</v>
      </c>
      <c r="J232" s="72">
        <f t="shared" ca="1" si="53"/>
        <v>41778</v>
      </c>
      <c r="K232" s="72">
        <f t="shared" ca="1" si="54"/>
        <v>188.80604746885038</v>
      </c>
      <c r="L232" s="72">
        <f ca="1">VLOOKUP(F232,Coef!$C$2:$F$25,4)</f>
        <v>7</v>
      </c>
      <c r="M232" s="31">
        <f ca="1">VLOOKUP(E232,Coef!$C$4:$D$23,2)</f>
        <v>17</v>
      </c>
      <c r="N232" s="31">
        <f ca="1">MOD(VLOOKUP(G232,Coef!$C$2:$G$21,5)+MOD(D232+1,2)*15,20)</f>
        <v>15</v>
      </c>
      <c r="O232" s="31">
        <f ca="1">VLOOKUP(M232,Coef!$A$27:$B$46,2)</f>
        <v>5.34</v>
      </c>
      <c r="P232" s="31">
        <f ca="1">VLOOKUP(M232,Coef!$A$27:$C$46,3)+N232/10-0.1</f>
        <v>5.4</v>
      </c>
      <c r="Q232" s="31">
        <f ca="1">IF(P232+0.1&lt;O232,P232+2,P232)</f>
        <v>5.4</v>
      </c>
      <c r="R232" s="72">
        <f ca="1">L232*100000+I232</f>
        <v>711749</v>
      </c>
      <c r="S232" s="72">
        <f ca="1">Q232*1000000+J232</f>
        <v>5441778</v>
      </c>
      <c r="T232" s="72">
        <f ca="1">IF(M232&lt;11,S232-10000000,S232)</f>
        <v>5441778</v>
      </c>
      <c r="U232" s="72">
        <f ca="1">T232/(6366197.724*0.9996)</f>
        <v>0.85513454313705395</v>
      </c>
      <c r="V232" s="72">
        <f ca="1">(Coef!$J$9/(1+Coef!$J$8*(COS(U232))^2)^0.5)*Coef!$J$6</f>
        <v>6387774.1308927834</v>
      </c>
      <c r="W232" s="72">
        <f ca="1">6*D232-183</f>
        <v>9</v>
      </c>
      <c r="X232" s="72">
        <f ca="1">(R232-500000)/V232</f>
        <v>3.3149105723061158E-2</v>
      </c>
      <c r="Y232" s="72">
        <f ca="1">SIN(2*U232)</f>
        <v>0.99028943136227709</v>
      </c>
      <c r="Z232" s="72">
        <f ca="1">Y232*(COS(U232))^2</f>
        <v>0.42630919558908176</v>
      </c>
      <c r="AA232" s="72">
        <f ca="1">U232+(Y232/2)</f>
        <v>1.3502792588181924</v>
      </c>
      <c r="AB232" s="72">
        <f ca="1">(3*AA232+Z232)/4</f>
        <v>1.1192867430109148</v>
      </c>
      <c r="AC232" s="72">
        <f ca="1">(5*AB232+Z232*(COS(U232))^2)/3</f>
        <v>1.9266517815597874</v>
      </c>
      <c r="AD232" s="72">
        <f ca="1">Coef!$J$6*Coef!$J$9*(U232-(Coef!$J$10*AA232)+(Coef!$J$11*AB232)-(Coef!$J$12*AC232))</f>
        <v>5426966.6669253465</v>
      </c>
      <c r="AE232" s="72">
        <f ca="1">(T232-AD232)/V232</f>
        <v>2.3187001874443898E-3</v>
      </c>
      <c r="AF232" s="72">
        <f ca="1">((Coef!$J$8*X232^2)/2)*(COS(U232))^2</f>
        <v>1.5940563218122654E-6</v>
      </c>
      <c r="AG232" s="72">
        <f ca="1">X232*(1-(AF232/3))</f>
        <v>3.3149088109213978E-2</v>
      </c>
      <c r="AH232" s="72">
        <f ca="1">AE232*(1-AF232)+U232</f>
        <v>0.85745323962835962</v>
      </c>
      <c r="AI232" s="72">
        <f ca="1">(EXP(AG232)-EXP(-AG232))/2</f>
        <v>3.3155159488562402E-2</v>
      </c>
      <c r="AJ232" s="72">
        <f ca="1">ATAN(AI232/COS(AH232))</f>
        <v>5.0624362679283649E-2</v>
      </c>
      <c r="AK232" s="72">
        <f ca="1">ATAN(COS(AJ232)*TAN(AH232))</f>
        <v>0.85681884536631747</v>
      </c>
      <c r="AL232" s="72">
        <f ca="1">U232+(1+Coef!$J$8*(COS(U232))^2-(3/2)*Coef!$J$8*SIN(U232)*COS(U232)*(AK232-U232))*(AK232-U232)</f>
        <v>0.8568237178028798</v>
      </c>
      <c r="AM232" s="33">
        <f t="shared" ca="1" si="44"/>
        <v>49.09238281681327</v>
      </c>
      <c r="AN232" s="33">
        <f t="shared" ca="1" si="45"/>
        <v>11.90056232206255</v>
      </c>
      <c r="AO232" s="48" t="str">
        <f ca="1">D232&amp;" "&amp;IF(AM232&gt;0,"N","S")&amp;" "&amp;R232&amp;" "&amp;LEFT(S232,7)</f>
        <v>32 N 711749 5441778</v>
      </c>
    </row>
    <row r="233" spans="1:41">
      <c r="A233" s="38" t="s">
        <v>1127</v>
      </c>
      <c r="B233" s="72" t="str">
        <f t="shared" si="46"/>
        <v>32UQV1030840358</v>
      </c>
      <c r="C233" s="72">
        <f t="array" aca="1" ref="C233" ca="1">MATCH(TRUE,ISERROR(VALUE(MID(B233,ROW(INDIRECT("1:"&amp;LEN(B233))),1))),0)</f>
        <v>3</v>
      </c>
      <c r="D233" s="72">
        <f t="shared" ca="1" si="47"/>
        <v>32</v>
      </c>
      <c r="E233" s="72" t="str">
        <f t="shared" ca="1" si="48"/>
        <v>U</v>
      </c>
      <c r="F233" s="72" t="str">
        <f t="shared" ca="1" si="49"/>
        <v>Q</v>
      </c>
      <c r="G233" s="72" t="str">
        <f t="shared" ca="1" si="50"/>
        <v>V</v>
      </c>
      <c r="H233" s="72">
        <f t="shared" ca="1" si="51"/>
        <v>10</v>
      </c>
      <c r="I233" s="72">
        <f t="shared" ca="1" si="52"/>
        <v>10308</v>
      </c>
      <c r="J233" s="72">
        <f t="shared" ca="1" si="53"/>
        <v>40358</v>
      </c>
      <c r="K233" s="72">
        <f t="shared" ca="1" si="54"/>
        <v>188.80604746885038</v>
      </c>
      <c r="L233" s="72">
        <f ca="1">VLOOKUP(F233,Coef!$C$2:$F$25,4)</f>
        <v>7</v>
      </c>
      <c r="M233" s="31">
        <f ca="1">VLOOKUP(E233,Coef!$C$4:$D$23,2)</f>
        <v>17</v>
      </c>
      <c r="N233" s="31">
        <f ca="1">MOD(VLOOKUP(G233,Coef!$C$2:$G$21,5)+MOD(D233+1,2)*15,20)</f>
        <v>15</v>
      </c>
      <c r="O233" s="31">
        <f ca="1">VLOOKUP(M233,Coef!$A$27:$B$46,2)</f>
        <v>5.34</v>
      </c>
      <c r="P233" s="31">
        <f ca="1">VLOOKUP(M233,Coef!$A$27:$C$46,3)+N233/10-0.1</f>
        <v>5.4</v>
      </c>
      <c r="Q233" s="31">
        <f ca="1">IF(P233+0.1&lt;O233,P233+2,P233)</f>
        <v>5.4</v>
      </c>
      <c r="R233" s="72">
        <f ca="1">L233*100000+I233</f>
        <v>710308</v>
      </c>
      <c r="S233" s="72">
        <f ca="1">Q233*1000000+J233</f>
        <v>5440358</v>
      </c>
      <c r="T233" s="72">
        <f ca="1">IF(M233&lt;11,S233-10000000,S233)</f>
        <v>5440358</v>
      </c>
      <c r="U233" s="72">
        <f ca="1">T233/(6366197.724*0.9996)</f>
        <v>0.85491140080172634</v>
      </c>
      <c r="V233" s="72">
        <f ca="1">(Coef!$J$9/(1+Coef!$J$8*(COS(U233))^2)^0.5)*Coef!$J$6</f>
        <v>6387769.3879699269</v>
      </c>
      <c r="W233" s="72">
        <f ca="1">6*D233-183</f>
        <v>9</v>
      </c>
      <c r="X233" s="72">
        <f ca="1">(R233-500000)/V233</f>
        <v>3.2923542981384495E-2</v>
      </c>
      <c r="Y233" s="72">
        <f ca="1">SIN(2*U233)</f>
        <v>0.99035137568936649</v>
      </c>
      <c r="Z233" s="72">
        <f ca="1">Y233*(COS(U233))^2</f>
        <v>0.42655471220603508</v>
      </c>
      <c r="AA233" s="72">
        <f ca="1">U233+(Y233/2)</f>
        <v>1.3500870886464096</v>
      </c>
      <c r="AB233" s="72">
        <f ca="1">(3*AA233+Z233)/4</f>
        <v>1.1192039945363159</v>
      </c>
      <c r="AC233" s="72">
        <f ca="1">(5*AB233+Z233*(COS(U233))^2)/3</f>
        <v>1.9265805185730793</v>
      </c>
      <c r="AD233" s="72">
        <f ca="1">Coef!$J$6*Coef!$J$9*(U233-(Coef!$J$10*AA233)+(Coef!$J$11*AB233)-(Coef!$J$12*AC233))</f>
        <v>5425545.4091463629</v>
      </c>
      <c r="AE233" s="72">
        <f ca="1">(T233-AD233)/V233</f>
        <v>2.3188988133375017E-3</v>
      </c>
      <c r="AF233" s="72">
        <f ca="1">((Coef!$J$8*X233^2)/2)*(COS(U233))^2</f>
        <v>1.5732438254710631E-6</v>
      </c>
      <c r="AG233" s="72">
        <f ca="1">X233*(1-(AF233/3))</f>
        <v>3.292352571579759E-2</v>
      </c>
      <c r="AH233" s="72">
        <f ca="1">AE233*(1-AF233)+U233</f>
        <v>0.85723029596687061</v>
      </c>
      <c r="AI233" s="72">
        <f ca="1">(EXP(AG233)-EXP(-AG233))/2</f>
        <v>3.2929473994347702E-2</v>
      </c>
      <c r="AJ233" s="72">
        <f ca="1">ATAN(AI233/COS(AH233))</f>
        <v>5.0267420264401244E-2</v>
      </c>
      <c r="AK233" s="72">
        <f ca="1">ATAN(COS(AJ233)*TAN(AH233))</f>
        <v>0.8566047804721777</v>
      </c>
      <c r="AL233" s="72">
        <f ca="1">U233+(1+Coef!$J$8*(COS(U233))^2-(3/2)*Coef!$J$8*SIN(U233)*COS(U233)*(AK233-U233))*(AK233-U233)</f>
        <v>0.85660968161255813</v>
      </c>
      <c r="AM233" s="33">
        <f t="shared" ca="1" si="44"/>
        <v>49.080119446444776</v>
      </c>
      <c r="AN233" s="33">
        <f t="shared" ca="1" si="45"/>
        <v>11.880111028160581</v>
      </c>
      <c r="AO233" s="48" t="str">
        <f ca="1">D233&amp;" "&amp;IF(AM233&gt;0,"N","S")&amp;" "&amp;R233&amp;" "&amp;LEFT(S233,7)</f>
        <v>32 N 710308 5440358</v>
      </c>
    </row>
    <row r="234" spans="1:41">
      <c r="A234" s="38" t="s">
        <v>1128</v>
      </c>
      <c r="B234" s="72" t="str">
        <f t="shared" si="46"/>
        <v>32UQV0950139745</v>
      </c>
      <c r="C234" s="72">
        <f t="array" aca="1" ref="C234" ca="1">MATCH(TRUE,ISERROR(VALUE(MID(B234,ROW(INDIRECT("1:"&amp;LEN(B234))),1))),0)</f>
        <v>3</v>
      </c>
      <c r="D234" s="72">
        <f t="shared" ca="1" si="47"/>
        <v>32</v>
      </c>
      <c r="E234" s="72" t="str">
        <f t="shared" ca="1" si="48"/>
        <v>U</v>
      </c>
      <c r="F234" s="72" t="str">
        <f t="shared" ca="1" si="49"/>
        <v>Q</v>
      </c>
      <c r="G234" s="72" t="str">
        <f t="shared" ca="1" si="50"/>
        <v>V</v>
      </c>
      <c r="H234" s="72">
        <f t="shared" ca="1" si="51"/>
        <v>10</v>
      </c>
      <c r="I234" s="72">
        <f t="shared" ca="1" si="52"/>
        <v>9501</v>
      </c>
      <c r="J234" s="72">
        <f t="shared" ca="1" si="53"/>
        <v>39745</v>
      </c>
      <c r="K234" s="72">
        <f t="shared" ca="1" si="54"/>
        <v>188.80604746885038</v>
      </c>
      <c r="L234" s="72">
        <f ca="1">VLOOKUP(F234,Coef!$C$2:$F$25,4)</f>
        <v>7</v>
      </c>
      <c r="M234" s="31">
        <f ca="1">VLOOKUP(E234,Coef!$C$4:$D$23,2)</f>
        <v>17</v>
      </c>
      <c r="N234" s="31">
        <f ca="1">MOD(VLOOKUP(G234,Coef!$C$2:$G$21,5)+MOD(D234+1,2)*15,20)</f>
        <v>15</v>
      </c>
      <c r="O234" s="31">
        <f ca="1">VLOOKUP(M234,Coef!$A$27:$B$46,2)</f>
        <v>5.34</v>
      </c>
      <c r="P234" s="31">
        <f ca="1">VLOOKUP(M234,Coef!$A$27:$C$46,3)+N234/10-0.1</f>
        <v>5.4</v>
      </c>
      <c r="Q234" s="31">
        <f ca="1">IF(P234+0.1&lt;O234,P234+2,P234)</f>
        <v>5.4</v>
      </c>
      <c r="R234" s="72">
        <f ca="1">L234*100000+I234</f>
        <v>709501</v>
      </c>
      <c r="S234" s="72">
        <f ca="1">Q234*1000000+J234</f>
        <v>5439745</v>
      </c>
      <c r="T234" s="72">
        <f ca="1">IF(M234&lt;11,S234-10000000,S234)</f>
        <v>5439745</v>
      </c>
      <c r="U234" s="72">
        <f ca="1">T234/(6366197.724*0.9996)</f>
        <v>0.85481507245556021</v>
      </c>
      <c r="V234" s="72">
        <f ca="1">(Coef!$J$9/(1+Coef!$J$8*(COS(U234))^2)^0.5)*Coef!$J$6</f>
        <v>6387767.3404085692</v>
      </c>
      <c r="W234" s="72">
        <f ca="1">6*D234-183</f>
        <v>9</v>
      </c>
      <c r="X234" s="72">
        <f ca="1">(R234-500000)/V234</f>
        <v>3.2797218313621306E-2</v>
      </c>
      <c r="Y234" s="72">
        <f ca="1">SIN(2*U234)</f>
        <v>0.99037805549106439</v>
      </c>
      <c r="Z234" s="72">
        <f ca="1">Y234*(COS(U234))^2</f>
        <v>0.42666068573618027</v>
      </c>
      <c r="AA234" s="72">
        <f ca="1">U234+(Y234/2)</f>
        <v>1.3500041002010925</v>
      </c>
      <c r="AB234" s="72">
        <f ca="1">(3*AA234+Z234)/4</f>
        <v>1.1191682465848645</v>
      </c>
      <c r="AC234" s="72">
        <f ca="1">(5*AB234+Z234*(COS(U234))^2)/3</f>
        <v>1.9265497211281264</v>
      </c>
      <c r="AD234" s="72">
        <f ca="1">Coef!$J$6*Coef!$J$9*(U234-(Coef!$J$10*AA234)+(Coef!$J$11*AB234)-(Coef!$J$12*AC234))</f>
        <v>5424931.8671539165</v>
      </c>
      <c r="AE234" s="72">
        <f ca="1">(T234-AD234)/V234</f>
        <v>2.3189844051420988E-3</v>
      </c>
      <c r="AF234" s="72">
        <f ca="1">((Coef!$J$8*X234^2)/2)*(COS(U234))^2</f>
        <v>1.5615399936104345E-6</v>
      </c>
      <c r="AG234" s="72">
        <f ca="1">X234*(1-(AF234/3))</f>
        <v>3.2797201242231948E-2</v>
      </c>
      <c r="AH234" s="72">
        <f ca="1">AE234*(1-AF234)+U234</f>
        <v>0.85713405323951541</v>
      </c>
      <c r="AI234" s="72">
        <f ca="1">(EXP(AG234)-EXP(-AG234))/2</f>
        <v>3.2803081311757076E-2</v>
      </c>
      <c r="AJ234" s="72">
        <f ca="1">ATAN(AI234/COS(AH234))</f>
        <v>5.0069246081608836E-2</v>
      </c>
      <c r="AK234" s="72">
        <f ca="1">ATAN(COS(AJ234)*TAN(AH234))</f>
        <v>0.85651344538825647</v>
      </c>
      <c r="AL234" s="72">
        <f ca="1">U234+(1+Coef!$J$8*(COS(U234))^2-(3/2)*Coef!$J$8*SIN(U234)*COS(U234)*(AK234-U234))*(AK234-U234)</f>
        <v>0.85651836202973797</v>
      </c>
      <c r="AM234" s="33">
        <f t="shared" ca="1" si="44"/>
        <v>49.074887219762289</v>
      </c>
      <c r="AN234" s="33">
        <f t="shared" ca="1" si="45"/>
        <v>11.868756483878121</v>
      </c>
      <c r="AO234" s="48" t="str">
        <f ca="1">D234&amp;" "&amp;IF(AM234&gt;0,"N","S")&amp;" "&amp;R234&amp;" "&amp;LEFT(S234,7)</f>
        <v>32 N 709501 5439745</v>
      </c>
    </row>
    <row r="235" spans="1:41">
      <c r="A235" s="38" t="s">
        <v>1129</v>
      </c>
      <c r="B235" s="72" t="str">
        <f t="shared" si="46"/>
        <v>32UQV0879639036</v>
      </c>
      <c r="C235" s="72">
        <f t="array" aca="1" ref="C235" ca="1">MATCH(TRUE,ISERROR(VALUE(MID(B235,ROW(INDIRECT("1:"&amp;LEN(B235))),1))),0)</f>
        <v>3</v>
      </c>
      <c r="D235" s="72">
        <f t="shared" ca="1" si="47"/>
        <v>32</v>
      </c>
      <c r="E235" s="72" t="str">
        <f t="shared" ca="1" si="48"/>
        <v>U</v>
      </c>
      <c r="F235" s="72" t="str">
        <f t="shared" ca="1" si="49"/>
        <v>Q</v>
      </c>
      <c r="G235" s="72" t="str">
        <f t="shared" ca="1" si="50"/>
        <v>V</v>
      </c>
      <c r="H235" s="72">
        <f t="shared" ca="1" si="51"/>
        <v>10</v>
      </c>
      <c r="I235" s="72">
        <f t="shared" ca="1" si="52"/>
        <v>8796</v>
      </c>
      <c r="J235" s="72">
        <f t="shared" ca="1" si="53"/>
        <v>39036</v>
      </c>
      <c r="K235" s="72">
        <f t="shared" ca="1" si="54"/>
        <v>188.80604746885038</v>
      </c>
      <c r="L235" s="72">
        <f ca="1">VLOOKUP(F235,Coef!$C$2:$F$25,4)</f>
        <v>7</v>
      </c>
      <c r="M235" s="31">
        <f ca="1">VLOOKUP(E235,Coef!$C$4:$D$23,2)</f>
        <v>17</v>
      </c>
      <c r="N235" s="31">
        <f ca="1">MOD(VLOOKUP(G235,Coef!$C$2:$G$21,5)+MOD(D235+1,2)*15,20)</f>
        <v>15</v>
      </c>
      <c r="O235" s="31">
        <f ca="1">VLOOKUP(M235,Coef!$A$27:$B$46,2)</f>
        <v>5.34</v>
      </c>
      <c r="P235" s="31">
        <f ca="1">VLOOKUP(M235,Coef!$A$27:$C$46,3)+N235/10-0.1</f>
        <v>5.4</v>
      </c>
      <c r="Q235" s="31">
        <f ca="1">IF(P235+0.1&lt;O235,P235+2,P235)</f>
        <v>5.4</v>
      </c>
      <c r="R235" s="72">
        <f ca="1">L235*100000+I235</f>
        <v>708796</v>
      </c>
      <c r="S235" s="72">
        <f ca="1">Q235*1000000+J235</f>
        <v>5439036</v>
      </c>
      <c r="T235" s="72">
        <f ca="1">IF(M235&lt;11,S235-10000000,S235)</f>
        <v>5439036</v>
      </c>
      <c r="U235" s="72">
        <f ca="1">T235/(6366197.724*0.9996)</f>
        <v>0.85470365843038609</v>
      </c>
      <c r="V235" s="72">
        <f ca="1">(Coef!$J$9/(1+Coef!$J$8*(COS(U235))^2)^0.5)*Coef!$J$6</f>
        <v>6387764.9721187856</v>
      </c>
      <c r="W235" s="72">
        <f ca="1">6*D235-183</f>
        <v>9</v>
      </c>
      <c r="X235" s="72">
        <f ca="1">(R235-500000)/V235</f>
        <v>3.2686863231717107E-2</v>
      </c>
      <c r="Y235" s="72">
        <f ca="1">SIN(2*U235)</f>
        <v>0.99040886768702219</v>
      </c>
      <c r="Z235" s="72">
        <f ca="1">Y235*(COS(U235))^2</f>
        <v>0.42678324521252609</v>
      </c>
      <c r="AA235" s="72">
        <f ca="1">U235+(Y235/2)</f>
        <v>1.3499080922738971</v>
      </c>
      <c r="AB235" s="72">
        <f ca="1">(3*AA235+Z235)/4</f>
        <v>1.1191268805085544</v>
      </c>
      <c r="AC235" s="72">
        <f ca="1">(5*AB235+Z235*(COS(U235))^2)/3</f>
        <v>1.926514075065793</v>
      </c>
      <c r="AD235" s="72">
        <f ca="1">Coef!$J$6*Coef!$J$9*(U235-(Coef!$J$10*AA235)+(Coef!$J$11*AB235)-(Coef!$J$12*AC235))</f>
        <v>5424222.2410175847</v>
      </c>
      <c r="AE235" s="72">
        <f ca="1">(T235-AD235)/V235</f>
        <v>2.3190832861061999E-3</v>
      </c>
      <c r="AF235" s="72">
        <f ca="1">((Coef!$J$8*X235^2)/2)*(COS(U235))^2</f>
        <v>1.5514465037043775E-6</v>
      </c>
      <c r="AG235" s="72">
        <f ca="1">X235*(1-(AF235/3))</f>
        <v>3.2686846327743879E-2</v>
      </c>
      <c r="AH235" s="72">
        <f ca="1">AE235*(1-AF235)+U235</f>
        <v>0.85702273811855867</v>
      </c>
      <c r="AI235" s="72">
        <f ca="1">(EXP(AG235)-EXP(-AG235))/2</f>
        <v>3.2692667239480333E-2</v>
      </c>
      <c r="AJ235" s="72">
        <f ca="1">ATAN(AI235/COS(AH235))</f>
        <v>4.9894591696188539E-2</v>
      </c>
      <c r="AK235" s="72">
        <f ca="1">ATAN(COS(AJ235)*TAN(AH235))</f>
        <v>0.85640643485135959</v>
      </c>
      <c r="AL235" s="72">
        <f ca="1">U235+(1+Coef!$J$8*(COS(U235))^2-(3/2)*Coef!$J$8*SIN(U235)*COS(U235)*(AK235-U235))*(AK235-U235)</f>
        <v>0.85641136546885699</v>
      </c>
      <c r="AM235" s="33">
        <f t="shared" ca="1" si="44"/>
        <v>49.068756768401393</v>
      </c>
      <c r="AN235" s="33">
        <f t="shared" ca="1" si="45"/>
        <v>11.858749524720086</v>
      </c>
      <c r="AO235" s="48" t="str">
        <f ca="1">D235&amp;" "&amp;IF(AM235&gt;0,"N","S")&amp;" "&amp;R235&amp;" "&amp;LEFT(S235,7)</f>
        <v>32 N 708796 5439036</v>
      </c>
    </row>
    <row r="236" spans="1:41">
      <c r="A236" s="38" t="s">
        <v>1130</v>
      </c>
      <c r="B236" s="72" t="str">
        <f t="shared" si="46"/>
        <v>32UQV0836938464</v>
      </c>
      <c r="C236" s="72">
        <f t="array" aca="1" ref="C236" ca="1">MATCH(TRUE,ISERROR(VALUE(MID(B236,ROW(INDIRECT("1:"&amp;LEN(B236))),1))),0)</f>
        <v>3</v>
      </c>
      <c r="D236" s="72">
        <f t="shared" ca="1" si="47"/>
        <v>32</v>
      </c>
      <c r="E236" s="72" t="str">
        <f t="shared" ca="1" si="48"/>
        <v>U</v>
      </c>
      <c r="F236" s="72" t="str">
        <f t="shared" ca="1" si="49"/>
        <v>Q</v>
      </c>
      <c r="G236" s="72" t="str">
        <f t="shared" ca="1" si="50"/>
        <v>V</v>
      </c>
      <c r="H236" s="72">
        <f t="shared" ca="1" si="51"/>
        <v>10</v>
      </c>
      <c r="I236" s="72">
        <f t="shared" ca="1" si="52"/>
        <v>8369</v>
      </c>
      <c r="J236" s="72">
        <f t="shared" ca="1" si="53"/>
        <v>38464</v>
      </c>
      <c r="K236" s="72">
        <f t="shared" ca="1" si="54"/>
        <v>188.80604746885038</v>
      </c>
      <c r="L236" s="72">
        <f ca="1">VLOOKUP(F236,Coef!$C$2:$F$25,4)</f>
        <v>7</v>
      </c>
      <c r="M236" s="31">
        <f ca="1">VLOOKUP(E236,Coef!$C$4:$D$23,2)</f>
        <v>17</v>
      </c>
      <c r="N236" s="31">
        <f ca="1">MOD(VLOOKUP(G236,Coef!$C$2:$G$21,5)+MOD(D236+1,2)*15,20)</f>
        <v>15</v>
      </c>
      <c r="O236" s="31">
        <f ca="1">VLOOKUP(M236,Coef!$A$27:$B$46,2)</f>
        <v>5.34</v>
      </c>
      <c r="P236" s="31">
        <f ca="1">VLOOKUP(M236,Coef!$A$27:$C$46,3)+N236/10-0.1</f>
        <v>5.4</v>
      </c>
      <c r="Q236" s="31">
        <f ca="1">IF(P236+0.1&lt;O236,P236+2,P236)</f>
        <v>5.4</v>
      </c>
      <c r="R236" s="72">
        <f ca="1">L236*100000+I236</f>
        <v>708369</v>
      </c>
      <c r="S236" s="72">
        <f ca="1">Q236*1000000+J236</f>
        <v>5438464</v>
      </c>
      <c r="T236" s="72">
        <f ca="1">IF(M236&lt;11,S236-10000000,S236)</f>
        <v>5438464</v>
      </c>
      <c r="U236" s="72">
        <f ca="1">T236/(6366197.724*0.9996)</f>
        <v>0.85461377292629637</v>
      </c>
      <c r="V236" s="72">
        <f ca="1">(Coef!$J$9/(1+Coef!$J$8*(COS(U236))^2)^0.5)*Coef!$J$6</f>
        <v>6387763.0614016624</v>
      </c>
      <c r="W236" s="72">
        <f ca="1">6*D236-183</f>
        <v>9</v>
      </c>
      <c r="X236" s="72">
        <f ca="1">(R236-500000)/V236</f>
        <v>3.2620026446985612E-2</v>
      </c>
      <c r="Y236" s="72">
        <f ca="1">SIN(2*U236)</f>
        <v>0.99043369020473182</v>
      </c>
      <c r="Z236" s="72">
        <f ca="1">Y236*(COS(U236))^2</f>
        <v>0.42688211451807884</v>
      </c>
      <c r="AA236" s="72">
        <f ca="1">U236+(Y236/2)</f>
        <v>1.3498306180286623</v>
      </c>
      <c r="AB236" s="72">
        <f ca="1">(3*AA236+Z236)/4</f>
        <v>1.1190934921510165</v>
      </c>
      <c r="AC236" s="72">
        <f ca="1">(5*AB236+Z236*(COS(U236))^2)/3</f>
        <v>1.9264852969235946</v>
      </c>
      <c r="AD236" s="72">
        <f ca="1">Coef!$J$6*Coef!$J$9*(U236-(Coef!$J$10*AA236)+(Coef!$J$11*AB236)-(Coef!$J$12*AC236))</f>
        <v>5423649.736444775</v>
      </c>
      <c r="AE236" s="72">
        <f ca="1">(T236-AD236)/V236</f>
        <v>2.3191629703269395E-3</v>
      </c>
      <c r="AF236" s="72">
        <f ca="1">((Coef!$J$8*X236^2)/2)*(COS(U236))^2</f>
        <v>1.545427528835909E-6</v>
      </c>
      <c r="AG236" s="72">
        <f ca="1">X236*(1-(AF236/3))</f>
        <v>3.2620009643023321E-2</v>
      </c>
      <c r="AH236" s="72">
        <f ca="1">AE236*(1-AF236)+U236</f>
        <v>0.85693293231252499</v>
      </c>
      <c r="AI236" s="72">
        <f ca="1">(EXP(AG236)-EXP(-AG236))/2</f>
        <v>3.2625794919395323E-2</v>
      </c>
      <c r="AJ236" s="72">
        <f ca="1">ATAN(AI236/COS(AH236))</f>
        <v>4.9787548230027109E-2</v>
      </c>
      <c r="AK236" s="72">
        <f ca="1">ATAN(COS(AJ236)*TAN(AH236))</f>
        <v>0.85631925613760829</v>
      </c>
      <c r="AL236" s="72">
        <f ca="1">U236+(1+Coef!$J$8*(COS(U236))^2-(3/2)*Coef!$J$8*SIN(U236)*COS(U236)*(AK236-U236))*(AK236-U236)</f>
        <v>0.85632419559276152</v>
      </c>
      <c r="AM236" s="33">
        <f t="shared" ca="1" si="44"/>
        <v>49.063762302400441</v>
      </c>
      <c r="AN236" s="33">
        <f t="shared" ca="1" si="45"/>
        <v>11.852616385884586</v>
      </c>
      <c r="AO236" s="48" t="str">
        <f ca="1">D236&amp;" "&amp;IF(AM236&gt;0,"N","S")&amp;" "&amp;R236&amp;" "&amp;LEFT(S236,7)</f>
        <v>32 N 708369 5438464</v>
      </c>
    </row>
    <row r="237" spans="1:41">
      <c r="A237" s="38" t="s">
        <v>1131</v>
      </c>
      <c r="B237" s="72" t="str">
        <f t="shared" si="46"/>
        <v>32UQV0750036594</v>
      </c>
      <c r="C237" s="72">
        <f t="array" aca="1" ref="C237" ca="1">MATCH(TRUE,ISERROR(VALUE(MID(B237,ROW(INDIRECT("1:"&amp;LEN(B237))),1))),0)</f>
        <v>3</v>
      </c>
      <c r="D237" s="72">
        <f t="shared" ca="1" si="47"/>
        <v>32</v>
      </c>
      <c r="E237" s="72" t="str">
        <f t="shared" ca="1" si="48"/>
        <v>U</v>
      </c>
      <c r="F237" s="72" t="str">
        <f t="shared" ca="1" si="49"/>
        <v>Q</v>
      </c>
      <c r="G237" s="72" t="str">
        <f t="shared" ca="1" si="50"/>
        <v>V</v>
      </c>
      <c r="H237" s="72">
        <f t="shared" ca="1" si="51"/>
        <v>10</v>
      </c>
      <c r="I237" s="72">
        <f t="shared" ca="1" si="52"/>
        <v>7500</v>
      </c>
      <c r="J237" s="72">
        <f t="shared" ca="1" si="53"/>
        <v>36594</v>
      </c>
      <c r="K237" s="72">
        <f t="shared" ca="1" si="54"/>
        <v>188.80604746885038</v>
      </c>
      <c r="L237" s="72">
        <f ca="1">VLOOKUP(F237,Coef!$C$2:$F$25,4)</f>
        <v>7</v>
      </c>
      <c r="M237" s="31">
        <f ca="1">VLOOKUP(E237,Coef!$C$4:$D$23,2)</f>
        <v>17</v>
      </c>
      <c r="N237" s="31">
        <f ca="1">MOD(VLOOKUP(G237,Coef!$C$2:$G$21,5)+MOD(D237+1,2)*15,20)</f>
        <v>15</v>
      </c>
      <c r="O237" s="31">
        <f ca="1">VLOOKUP(M237,Coef!$A$27:$B$46,2)</f>
        <v>5.34</v>
      </c>
      <c r="P237" s="31">
        <f ca="1">VLOOKUP(M237,Coef!$A$27:$C$46,3)+N237/10-0.1</f>
        <v>5.4</v>
      </c>
      <c r="Q237" s="31">
        <f ca="1">IF(P237+0.1&lt;O237,P237+2,P237)</f>
        <v>5.4</v>
      </c>
      <c r="R237" s="72">
        <f ca="1">L237*100000+I237</f>
        <v>707500</v>
      </c>
      <c r="S237" s="72">
        <f ca="1">Q237*1000000+J237</f>
        <v>5436594</v>
      </c>
      <c r="T237" s="72">
        <f ca="1">IF(M237&lt;11,S237-10000000,S237)</f>
        <v>5436594</v>
      </c>
      <c r="U237" s="72">
        <f ca="1">T237/(6366197.724*0.9996)</f>
        <v>0.85431991647061845</v>
      </c>
      <c r="V237" s="72">
        <f ca="1">(Coef!$J$9/(1+Coef!$J$8*(COS(U237))^2)^0.5)*Coef!$J$6</f>
        <v>6387756.8145047752</v>
      </c>
      <c r="W237" s="72">
        <f ca="1">6*D237-183</f>
        <v>9</v>
      </c>
      <c r="X237" s="72">
        <f ca="1">(R237-500000)/V237</f>
        <v>3.2484016850614389E-2</v>
      </c>
      <c r="Y237" s="72">
        <f ca="1">SIN(2*U237)</f>
        <v>0.99051461736655777</v>
      </c>
      <c r="Z237" s="72">
        <f ca="1">Y237*(COS(U237))^2</f>
        <v>0.42720529099265453</v>
      </c>
      <c r="AA237" s="72">
        <f ca="1">U237+(Y237/2)</f>
        <v>1.3495772251538973</v>
      </c>
      <c r="AB237" s="72">
        <f ca="1">(3*AA237+Z237)/4</f>
        <v>1.1189842416135867</v>
      </c>
      <c r="AC237" s="72">
        <f ca="1">(5*AB237+Z237*(COS(U237))^2)/3</f>
        <v>1.9263910900095838</v>
      </c>
      <c r="AD237" s="72">
        <f ca="1">Coef!$J$6*Coef!$J$9*(U237-(Coef!$J$10*AA237)+(Coef!$J$11*AB237)-(Coef!$J$12*AC237))</f>
        <v>5421778.0904651247</v>
      </c>
      <c r="AE237" s="72">
        <f ca="1">(T237-AD237)/V237</f>
        <v>2.3194229156051458E-3</v>
      </c>
      <c r="AF237" s="72">
        <f ca="1">((Coef!$J$8*X237^2)/2)*(COS(U237))^2</f>
        <v>1.5336019784945309E-6</v>
      </c>
      <c r="AG237" s="72">
        <f ca="1">X237*(1-(AF237/3))</f>
        <v>3.2484000244763556E-2</v>
      </c>
      <c r="AH237" s="72">
        <f ca="1">AE237*(1-AF237)+U237</f>
        <v>0.85663933582915197</v>
      </c>
      <c r="AI237" s="72">
        <f ca="1">(EXP(AG237)-EXP(-AG237))/2</f>
        <v>3.2489713454642188E-2</v>
      </c>
      <c r="AJ237" s="72">
        <f ca="1">ATAN(AI237/COS(AH237))</f>
        <v>4.9563457891461285E-2</v>
      </c>
      <c r="AK237" s="72">
        <f ca="1">ATAN(COS(AJ237)*TAN(AH237))</f>
        <v>0.85603112306915896</v>
      </c>
      <c r="AL237" s="72">
        <f ca="1">U237+(1+Coef!$J$8*(COS(U237))^2-(3/2)*Coef!$J$8*SIN(U237)*COS(U237)*(AK237-U237))*(AK237-U237)</f>
        <v>0.85603608240694129</v>
      </c>
      <c r="AM237" s="33">
        <f t="shared" ca="1" si="44"/>
        <v>49.047254632830871</v>
      </c>
      <c r="AN237" s="33">
        <f t="shared" ca="1" si="45"/>
        <v>11.839776955255106</v>
      </c>
      <c r="AO237" s="48" t="str">
        <f ca="1">D237&amp;" "&amp;IF(AM237&gt;0,"N","S")&amp;" "&amp;R237&amp;" "&amp;LEFT(S237,7)</f>
        <v>32 N 707500 5436594</v>
      </c>
    </row>
    <row r="238" spans="1:41">
      <c r="A238" s="38" t="s">
        <v>1132</v>
      </c>
      <c r="B238" s="72" t="str">
        <f t="shared" si="46"/>
        <v>32UQV0769734867</v>
      </c>
      <c r="C238" s="72">
        <f t="array" aca="1" ref="C238" ca="1">MATCH(TRUE,ISERROR(VALUE(MID(B238,ROW(INDIRECT("1:"&amp;LEN(B238))),1))),0)</f>
        <v>3</v>
      </c>
      <c r="D238" s="72">
        <f t="shared" ca="1" si="47"/>
        <v>32</v>
      </c>
      <c r="E238" s="72" t="str">
        <f t="shared" ca="1" si="48"/>
        <v>U</v>
      </c>
      <c r="F238" s="72" t="str">
        <f t="shared" ca="1" si="49"/>
        <v>Q</v>
      </c>
      <c r="G238" s="72" t="str">
        <f t="shared" ca="1" si="50"/>
        <v>V</v>
      </c>
      <c r="H238" s="72">
        <f t="shared" ca="1" si="51"/>
        <v>10</v>
      </c>
      <c r="I238" s="72">
        <f t="shared" ca="1" si="52"/>
        <v>7697</v>
      </c>
      <c r="J238" s="72">
        <f t="shared" ca="1" si="53"/>
        <v>34867</v>
      </c>
      <c r="K238" s="72">
        <f t="shared" ca="1" si="54"/>
        <v>188.80604746885038</v>
      </c>
      <c r="L238" s="72">
        <f ca="1">VLOOKUP(F238,Coef!$C$2:$F$25,4)</f>
        <v>7</v>
      </c>
      <c r="M238" s="31">
        <f ca="1">VLOOKUP(E238,Coef!$C$4:$D$23,2)</f>
        <v>17</v>
      </c>
      <c r="N238" s="31">
        <f ca="1">MOD(VLOOKUP(G238,Coef!$C$2:$G$21,5)+MOD(D238+1,2)*15,20)</f>
        <v>15</v>
      </c>
      <c r="O238" s="31">
        <f ca="1">VLOOKUP(M238,Coef!$A$27:$B$46,2)</f>
        <v>5.34</v>
      </c>
      <c r="P238" s="31">
        <f ca="1">VLOOKUP(M238,Coef!$A$27:$C$46,3)+N238/10-0.1</f>
        <v>5.4</v>
      </c>
      <c r="Q238" s="31">
        <f ca="1">IF(P238+0.1&lt;O238,P238+2,P238)</f>
        <v>5.4</v>
      </c>
      <c r="R238" s="72">
        <f ca="1">L238*100000+I238</f>
        <v>707697</v>
      </c>
      <c r="S238" s="72">
        <f ca="1">Q238*1000000+J238</f>
        <v>5434867</v>
      </c>
      <c r="T238" s="72">
        <f ca="1">IF(M238&lt;11,S238-10000000,S238)</f>
        <v>5434867</v>
      </c>
      <c r="U238" s="72">
        <f ca="1">T238/(6366197.724*0.9996)</f>
        <v>0.85404853139096282</v>
      </c>
      <c r="V238" s="72">
        <f ca="1">(Coef!$J$9/(1+Coef!$J$8*(COS(U238))^2)^0.5)*Coef!$J$6</f>
        <v>6387751.0448756032</v>
      </c>
      <c r="W238" s="72">
        <f ca="1">6*D238-183</f>
        <v>9</v>
      </c>
      <c r="X238" s="72">
        <f ca="1">(R238-500000)/V238</f>
        <v>3.2514886466437853E-2</v>
      </c>
      <c r="Y238" s="72">
        <f ca="1">SIN(2*U238)</f>
        <v>0.99058905209519588</v>
      </c>
      <c r="Z238" s="72">
        <f ca="1">Y238*(COS(U238))^2</f>
        <v>0.42750368555060453</v>
      </c>
      <c r="AA238" s="72">
        <f ca="1">U238+(Y238/2)</f>
        <v>1.3493430574385608</v>
      </c>
      <c r="AB238" s="72">
        <f ca="1">(3*AA238+Z238)/4</f>
        <v>1.1188832144665717</v>
      </c>
      <c r="AC238" s="72">
        <f ca="1">(5*AB238+Z238*(COS(U238))^2)/3</f>
        <v>1.9263039175763597</v>
      </c>
      <c r="AD238" s="72">
        <f ca="1">Coef!$J$6*Coef!$J$9*(U238-(Coef!$J$10*AA238)+(Coef!$J$11*AB238)-(Coef!$J$12*AC238))</f>
        <v>5420049.5752319917</v>
      </c>
      <c r="AE238" s="72">
        <f ca="1">(T238-AD238)/V238</f>
        <v>2.3196622197565386E-3</v>
      </c>
      <c r="AF238" s="72">
        <f ca="1">((Coef!$J$8*X238^2)/2)*(COS(U238))^2</f>
        <v>1.5374758229402496E-6</v>
      </c>
      <c r="AG238" s="72">
        <f ca="1">X238*(1-(AF238/3))</f>
        <v>3.2514869802820576E-2</v>
      </c>
      <c r="AH238" s="72">
        <f ca="1">AE238*(1-AF238)+U238</f>
        <v>0.85636819004429476</v>
      </c>
      <c r="AI238" s="72">
        <f ca="1">(EXP(AG238)-EXP(-AG238))/2</f>
        <v>3.2520599316553989E-2</v>
      </c>
      <c r="AJ238" s="72">
        <f ca="1">ATAN(AI238/COS(AH238))</f>
        <v>4.9595010436458108E-2</v>
      </c>
      <c r="AK238" s="72">
        <f ca="1">ATAN(COS(AJ238)*TAN(AH238))</f>
        <v>0.85575915518020718</v>
      </c>
      <c r="AL238" s="72">
        <f ca="1">U238+(1+Coef!$J$8*(COS(U238))^2-(3/2)*Coef!$J$8*SIN(U238)*COS(U238)*(AK238-U238))*(AK238-U238)</f>
        <v>0.8557641159319781</v>
      </c>
      <c r="AM238" s="33">
        <f t="shared" ca="1" si="44"/>
        <v>49.031672101646436</v>
      </c>
      <c r="AN238" s="33">
        <f t="shared" ca="1" si="45"/>
        <v>11.841584782916321</v>
      </c>
      <c r="AO238" s="48" t="str">
        <f ca="1">D238&amp;" "&amp;IF(AM238&gt;0,"N","S")&amp;" "&amp;R238&amp;" "&amp;LEFT(S238,7)</f>
        <v>32 N 707697 5434867</v>
      </c>
    </row>
    <row r="239" spans="1:41">
      <c r="A239" s="38" t="s">
        <v>1133</v>
      </c>
      <c r="B239" s="72" t="str">
        <f t="shared" si="46"/>
        <v>32UQV0656533938</v>
      </c>
      <c r="C239" s="72">
        <f t="array" aca="1" ref="C239" ca="1">MATCH(TRUE,ISERROR(VALUE(MID(B239,ROW(INDIRECT("1:"&amp;LEN(B239))),1))),0)</f>
        <v>3</v>
      </c>
      <c r="D239" s="72">
        <f t="shared" ca="1" si="47"/>
        <v>32</v>
      </c>
      <c r="E239" s="72" t="str">
        <f t="shared" ca="1" si="48"/>
        <v>U</v>
      </c>
      <c r="F239" s="72" t="str">
        <f t="shared" ca="1" si="49"/>
        <v>Q</v>
      </c>
      <c r="G239" s="72" t="str">
        <f t="shared" ca="1" si="50"/>
        <v>V</v>
      </c>
      <c r="H239" s="72">
        <f t="shared" ca="1" si="51"/>
        <v>10</v>
      </c>
      <c r="I239" s="72">
        <f t="shared" ca="1" si="52"/>
        <v>6565</v>
      </c>
      <c r="J239" s="72">
        <f t="shared" ca="1" si="53"/>
        <v>33938</v>
      </c>
      <c r="K239" s="72">
        <f t="shared" ca="1" si="54"/>
        <v>188.80604746885038</v>
      </c>
      <c r="L239" s="72">
        <f ca="1">VLOOKUP(F239,Coef!$C$2:$F$25,4)</f>
        <v>7</v>
      </c>
      <c r="M239" s="31">
        <f ca="1">VLOOKUP(E239,Coef!$C$4:$D$23,2)</f>
        <v>17</v>
      </c>
      <c r="N239" s="31">
        <f ca="1">MOD(VLOOKUP(G239,Coef!$C$2:$G$21,5)+MOD(D239+1,2)*15,20)</f>
        <v>15</v>
      </c>
      <c r="O239" s="31">
        <f ca="1">VLOOKUP(M239,Coef!$A$27:$B$46,2)</f>
        <v>5.34</v>
      </c>
      <c r="P239" s="31">
        <f ca="1">VLOOKUP(M239,Coef!$A$27:$C$46,3)+N239/10-0.1</f>
        <v>5.4</v>
      </c>
      <c r="Q239" s="31">
        <f ca="1">IF(P239+0.1&lt;O239,P239+2,P239)</f>
        <v>5.4</v>
      </c>
      <c r="R239" s="72">
        <f ca="1">L239*100000+I239</f>
        <v>706565</v>
      </c>
      <c r="S239" s="72">
        <f ca="1">Q239*1000000+J239</f>
        <v>5433938</v>
      </c>
      <c r="T239" s="72">
        <f ca="1">IF(M239&lt;11,S239-10000000,S239)</f>
        <v>5433938</v>
      </c>
      <c r="U239" s="72">
        <f ca="1">T239/(6366197.724*0.9996)</f>
        <v>0.85390254601806193</v>
      </c>
      <c r="V239" s="72">
        <f ca="1">(Coef!$J$9/(1+Coef!$J$8*(COS(U239))^2)^0.5)*Coef!$J$6</f>
        <v>6387747.9410634274</v>
      </c>
      <c r="W239" s="72">
        <f ca="1">6*D239-183</f>
        <v>9</v>
      </c>
      <c r="X239" s="72">
        <f ca="1">(R239-500000)/V239</f>
        <v>3.2337688009275334E-2</v>
      </c>
      <c r="Y239" s="72">
        <f ca="1">SIN(2*U239)</f>
        <v>0.99062897183678023</v>
      </c>
      <c r="Z239" s="72">
        <f ca="1">Y239*(COS(U239))^2</f>
        <v>0.42766417275993868</v>
      </c>
      <c r="AA239" s="72">
        <f ca="1">U239+(Y239/2)</f>
        <v>1.349217031936452</v>
      </c>
      <c r="AB239" s="72">
        <f ca="1">(3*AA239+Z239)/4</f>
        <v>1.1188288171423237</v>
      </c>
      <c r="AC239" s="72">
        <f ca="1">(5*AB239+Z239*(COS(U239))^2)/3</f>
        <v>1.9262569577330979</v>
      </c>
      <c r="AD239" s="72">
        <f ca="1">Coef!$J$6*Coef!$J$9*(U239-(Coef!$J$10*AA239)+(Coef!$J$11*AB239)-(Coef!$J$12*AC239))</f>
        <v>5419119.7620845828</v>
      </c>
      <c r="AE239" s="72">
        <f ca="1">(T239-AD239)/V239</f>
        <v>2.319790644862272E-3</v>
      </c>
      <c r="AF239" s="72">
        <f ca="1">((Coef!$J$8*X239^2)/2)*(COS(U239))^2</f>
        <v>1.5212733223252646E-6</v>
      </c>
      <c r="AG239" s="72">
        <f ca="1">X239*(1-(AF239/3))</f>
        <v>3.2337671611121312E-2</v>
      </c>
      <c r="AH239" s="72">
        <f ca="1">AE239*(1-AF239)+U239</f>
        <v>0.85622233313388862</v>
      </c>
      <c r="AI239" s="72">
        <f ca="1">(EXP(AG239)-EXP(-AG239))/2</f>
        <v>3.2343307957785783E-2</v>
      </c>
      <c r="AJ239" s="72">
        <f ca="1">ATAN(AI239/COS(AH239))</f>
        <v>4.9316794448630151E-2</v>
      </c>
      <c r="AK239" s="72">
        <f ca="1">ATAN(COS(AJ239)*TAN(AH239))</f>
        <v>0.85562009055488075</v>
      </c>
      <c r="AL239" s="72">
        <f ca="1">U239+(1+Coef!$J$8*(COS(U239))^2-(3/2)*Coef!$J$8*SIN(U239)*COS(U239)*(AK239-U239))*(AK239-U239)</f>
        <v>0.85562507299044344</v>
      </c>
      <c r="AM239" s="33">
        <f t="shared" ca="1" si="44"/>
        <v>49.023705527925415</v>
      </c>
      <c r="AN239" s="33">
        <f t="shared" ca="1" si="45"/>
        <v>11.825644181020715</v>
      </c>
      <c r="AO239" s="48" t="str">
        <f ca="1">D239&amp;" "&amp;IF(AM239&gt;0,"N","S")&amp;" "&amp;R239&amp;" "&amp;LEFT(S239,7)</f>
        <v>32 N 706565 5433938</v>
      </c>
    </row>
    <row r="240" spans="1:41">
      <c r="A240" s="38" t="s">
        <v>1134</v>
      </c>
      <c r="B240" s="72" t="str">
        <f t="shared" si="46"/>
        <v>32UQV0651632403</v>
      </c>
      <c r="C240" s="72">
        <f t="array" aca="1" ref="C240" ca="1">MATCH(TRUE,ISERROR(VALUE(MID(B240,ROW(INDIRECT("1:"&amp;LEN(B240))),1))),0)</f>
        <v>3</v>
      </c>
      <c r="D240" s="72">
        <f t="shared" ca="1" si="47"/>
        <v>32</v>
      </c>
      <c r="E240" s="72" t="str">
        <f t="shared" ca="1" si="48"/>
        <v>U</v>
      </c>
      <c r="F240" s="72" t="str">
        <f t="shared" ca="1" si="49"/>
        <v>Q</v>
      </c>
      <c r="G240" s="72" t="str">
        <f t="shared" ca="1" si="50"/>
        <v>V</v>
      </c>
      <c r="H240" s="72">
        <f t="shared" ca="1" si="51"/>
        <v>10</v>
      </c>
      <c r="I240" s="72">
        <f t="shared" ca="1" si="52"/>
        <v>6516</v>
      </c>
      <c r="J240" s="72">
        <f t="shared" ca="1" si="53"/>
        <v>32403</v>
      </c>
      <c r="K240" s="72">
        <f t="shared" ca="1" si="54"/>
        <v>188.80604746885038</v>
      </c>
      <c r="L240" s="72">
        <f ca="1">VLOOKUP(F240,Coef!$C$2:$F$25,4)</f>
        <v>7</v>
      </c>
      <c r="M240" s="31">
        <f ca="1">VLOOKUP(E240,Coef!$C$4:$D$23,2)</f>
        <v>17</v>
      </c>
      <c r="N240" s="31">
        <f ca="1">MOD(VLOOKUP(G240,Coef!$C$2:$G$21,5)+MOD(D240+1,2)*15,20)</f>
        <v>15</v>
      </c>
      <c r="O240" s="31">
        <f ca="1">VLOOKUP(M240,Coef!$A$27:$B$46,2)</f>
        <v>5.34</v>
      </c>
      <c r="P240" s="31">
        <f ca="1">VLOOKUP(M240,Coef!$A$27:$C$46,3)+N240/10-0.1</f>
        <v>5.4</v>
      </c>
      <c r="Q240" s="31">
        <f ca="1">IF(P240+0.1&lt;O240,P240+2,P240)</f>
        <v>5.4</v>
      </c>
      <c r="R240" s="72">
        <f ca="1">L240*100000+I240</f>
        <v>706516</v>
      </c>
      <c r="S240" s="72">
        <f ca="1">Q240*1000000+J240</f>
        <v>5432403</v>
      </c>
      <c r="T240" s="72">
        <f ca="1">IF(M240&lt;11,S240-10000000,S240)</f>
        <v>5432403</v>
      </c>
      <c r="U240" s="72">
        <f ca="1">T240/(6366197.724*0.9996)</f>
        <v>0.85366133229642249</v>
      </c>
      <c r="V240" s="72">
        <f ca="1">(Coef!$J$9/(1+Coef!$J$8*(COS(U240))^2)^0.5)*Coef!$J$6</f>
        <v>6387742.8123263884</v>
      </c>
      <c r="W240" s="72">
        <f ca="1">6*D240-183</f>
        <v>9</v>
      </c>
      <c r="X240" s="72">
        <f ca="1">(R240-500000)/V240</f>
        <v>3.2330043032021784E-2</v>
      </c>
      <c r="Y240" s="72">
        <f ca="1">SIN(2*U240)</f>
        <v>0.99069474675068914</v>
      </c>
      <c r="Z240" s="72">
        <f ca="1">Y240*(COS(U240))^2</f>
        <v>0.42792930607447355</v>
      </c>
      <c r="AA240" s="72">
        <f ca="1">U240+(Y240/2)</f>
        <v>1.349008705671767</v>
      </c>
      <c r="AB240" s="72">
        <f ca="1">(3*AA240+Z240)/4</f>
        <v>1.1187388557724436</v>
      </c>
      <c r="AC240" s="72">
        <f ca="1">(5*AB240+Z240*(COS(U240))^2)/3</f>
        <v>1.9261792618334523</v>
      </c>
      <c r="AD240" s="72">
        <f ca="1">Coef!$J$6*Coef!$J$9*(U240-(Coef!$J$10*AA240)+(Coef!$J$11*AB240)-(Coef!$J$12*AC240))</f>
        <v>5417583.4214795278</v>
      </c>
      <c r="AE240" s="72">
        <f ca="1">(T240-AD240)/V240</f>
        <v>2.3200023789115166E-3</v>
      </c>
      <c r="AF240" s="72">
        <f ca="1">((Coef!$J$8*X240^2)/2)*(COS(U240))^2</f>
        <v>1.5213957781687278E-6</v>
      </c>
      <c r="AG240" s="72">
        <f ca="1">X240*(1-(AF240/3))</f>
        <v>3.2330026636424793E-2</v>
      </c>
      <c r="AH240" s="72">
        <f ca="1">AE240*(1-AF240)+U240</f>
        <v>0.85598133114569219</v>
      </c>
      <c r="AI240" s="72">
        <f ca="1">(EXP(AG240)-EXP(-AG240))/2</f>
        <v>3.2335658986415328E-2</v>
      </c>
      <c r="AJ240" s="72">
        <f ca="1">ATAN(AI240/COS(AH240))</f>
        <v>4.9291480307923012E-2</v>
      </c>
      <c r="AK240" s="72">
        <f ca="1">ATAN(COS(AJ240)*TAN(AH240))</f>
        <v>0.85537966586086633</v>
      </c>
      <c r="AL240" s="72">
        <f ca="1">U240+(1+Coef!$J$8*(COS(U240))^2-(3/2)*Coef!$J$8*SIN(U240)*COS(U240)*(AK240-U240))*(AK240-U240)</f>
        <v>0.85538465334489278</v>
      </c>
      <c r="AM240" s="33">
        <f t="shared" ca="1" si="44"/>
        <v>49.009930496923324</v>
      </c>
      <c r="AN240" s="33">
        <f t="shared" ca="1" si="45"/>
        <v>11.824193787596196</v>
      </c>
      <c r="AO240" s="48" t="str">
        <f ca="1">D240&amp;" "&amp;IF(AM240&gt;0,"N","S")&amp;" "&amp;R240&amp;" "&amp;LEFT(S240,7)</f>
        <v>32 N 706516 5432403</v>
      </c>
    </row>
    <row r="241" spans="1:41">
      <c r="A241" s="38" t="s">
        <v>1135</v>
      </c>
      <c r="B241" s="72" t="str">
        <f t="shared" si="46"/>
        <v>32UQV0511630185</v>
      </c>
      <c r="C241" s="72">
        <f t="array" aca="1" ref="C241" ca="1">MATCH(TRUE,ISERROR(VALUE(MID(B241,ROW(INDIRECT("1:"&amp;LEN(B241))),1))),0)</f>
        <v>3</v>
      </c>
      <c r="D241" s="72">
        <f t="shared" ca="1" si="47"/>
        <v>32</v>
      </c>
      <c r="E241" s="72" t="str">
        <f t="shared" ca="1" si="48"/>
        <v>U</v>
      </c>
      <c r="F241" s="72" t="str">
        <f t="shared" ca="1" si="49"/>
        <v>Q</v>
      </c>
      <c r="G241" s="72" t="str">
        <f t="shared" ca="1" si="50"/>
        <v>V</v>
      </c>
      <c r="H241" s="72">
        <f t="shared" ca="1" si="51"/>
        <v>10</v>
      </c>
      <c r="I241" s="72">
        <f t="shared" ca="1" si="52"/>
        <v>5116</v>
      </c>
      <c r="J241" s="72">
        <f t="shared" ca="1" si="53"/>
        <v>30185</v>
      </c>
      <c r="K241" s="72">
        <f t="shared" ca="1" si="54"/>
        <v>188.80604746885038</v>
      </c>
      <c r="L241" s="72">
        <f ca="1">VLOOKUP(F241,Coef!$C$2:$F$25,4)</f>
        <v>7</v>
      </c>
      <c r="M241" s="31">
        <f ca="1">VLOOKUP(E241,Coef!$C$4:$D$23,2)</f>
        <v>17</v>
      </c>
      <c r="N241" s="31">
        <f ca="1">MOD(VLOOKUP(G241,Coef!$C$2:$G$21,5)+MOD(D241+1,2)*15,20)</f>
        <v>15</v>
      </c>
      <c r="O241" s="31">
        <f ca="1">VLOOKUP(M241,Coef!$A$27:$B$46,2)</f>
        <v>5.34</v>
      </c>
      <c r="P241" s="31">
        <f ca="1">VLOOKUP(M241,Coef!$A$27:$C$46,3)+N241/10-0.1</f>
        <v>5.4</v>
      </c>
      <c r="Q241" s="31">
        <f ca="1">IF(P241+0.1&lt;O241,P241+2,P241)</f>
        <v>5.4</v>
      </c>
      <c r="R241" s="72">
        <f ca="1">L241*100000+I241</f>
        <v>705116</v>
      </c>
      <c r="S241" s="72">
        <f ca="1">Q241*1000000+J241</f>
        <v>5430185</v>
      </c>
      <c r="T241" s="72">
        <f ca="1">IF(M241&lt;11,S241-10000000,S241)</f>
        <v>5430185</v>
      </c>
      <c r="U241" s="72">
        <f ca="1">T241/(6366197.724*0.9996)</f>
        <v>0.85331279025434026</v>
      </c>
      <c r="V241" s="72">
        <f ca="1">(Coef!$J$9/(1+Coef!$J$8*(COS(U241))^2)^0.5)*Coef!$J$6</f>
        <v>6387735.400973645</v>
      </c>
      <c r="W241" s="72">
        <f ca="1">6*D241-183</f>
        <v>9</v>
      </c>
      <c r="X241" s="72">
        <f ca="1">(R241-500000)/V241</f>
        <v>3.2110910537830883E-2</v>
      </c>
      <c r="Y241" s="72">
        <f ca="1">SIN(2*U241)</f>
        <v>0.99078938099965908</v>
      </c>
      <c r="Z241" s="72">
        <f ca="1">Y241*(COS(U241))^2</f>
        <v>0.4283123179237715</v>
      </c>
      <c r="AA241" s="72">
        <f ca="1">U241+(Y241/2)</f>
        <v>1.3487074807541699</v>
      </c>
      <c r="AB241" s="72">
        <f ca="1">(3*AA241+Z241)/4</f>
        <v>1.1186086900465704</v>
      </c>
      <c r="AC241" s="72">
        <f ca="1">(5*AB241+Z241*(COS(U241))^2)/3</f>
        <v>1.9260667670423246</v>
      </c>
      <c r="AD241" s="72">
        <f ca="1">Coef!$J$6*Coef!$J$9*(U241-(Coef!$J$10*AA241)+(Coef!$J$11*AB241)-(Coef!$J$12*AC241))</f>
        <v>5415363.4909077864</v>
      </c>
      <c r="AE241" s="72">
        <f ca="1">(T241-AD241)/V241</f>
        <v>2.320307301701074E-3</v>
      </c>
      <c r="AF241" s="72">
        <f ca="1">((Coef!$J$8*X241^2)/2)*(COS(U241))^2</f>
        <v>1.5020415087692933E-6</v>
      </c>
      <c r="AG241" s="72">
        <f ca="1">X241*(1-(AF241/3))</f>
        <v>3.2110894460524043E-2</v>
      </c>
      <c r="AH241" s="72">
        <f ca="1">AE241*(1-AF241)+U241</f>
        <v>0.85563309407084343</v>
      </c>
      <c r="AI241" s="72">
        <f ca="1">(EXP(AG241)-EXP(-AG241))/2</f>
        <v>3.2116413053315807E-2</v>
      </c>
      <c r="AJ241" s="72">
        <f ca="1">ATAN(AI241/COS(AH241))</f>
        <v>4.893820329034447E-2</v>
      </c>
      <c r="AK241" s="72">
        <f ca="1">ATAN(COS(AJ241)*TAN(AH241))</f>
        <v>0.85503996811422633</v>
      </c>
      <c r="AL241" s="72">
        <f ca="1">U241+(1+Coef!$J$8*(COS(U241))^2-(3/2)*Coef!$J$8*SIN(U241)*COS(U241)*(AK241-U241))*(AK241-U241)</f>
        <v>0.85504498521058314</v>
      </c>
      <c r="AM241" s="33">
        <f t="shared" ca="1" si="44"/>
        <v>48.990468946392305</v>
      </c>
      <c r="AN241" s="33">
        <f t="shared" ca="1" si="45"/>
        <v>11.803952505489978</v>
      </c>
      <c r="AO241" s="48" t="str">
        <f ca="1">D241&amp;" "&amp;IF(AM241&gt;0,"N","S")&amp;" "&amp;R241&amp;" "&amp;LEFT(S241,7)</f>
        <v>32 N 705116 5430185</v>
      </c>
    </row>
    <row r="242" spans="1:41">
      <c r="A242" s="30" t="s">
        <v>1136</v>
      </c>
      <c r="B242" s="72" t="str">
        <f t="shared" si="46"/>
        <v>33UTQ9276509756</v>
      </c>
      <c r="C242" s="72">
        <f t="array" aca="1" ref="C242" ca="1">MATCH(TRUE,ISERROR(VALUE(MID(B242,ROW(INDIRECT("1:"&amp;LEN(B242))),1))),0)</f>
        <v>3</v>
      </c>
      <c r="D242" s="72">
        <f t="shared" ca="1" si="47"/>
        <v>33</v>
      </c>
      <c r="E242" s="72" t="str">
        <f t="shared" ca="1" si="48"/>
        <v>U</v>
      </c>
      <c r="F242" s="72" t="str">
        <f t="shared" ca="1" si="49"/>
        <v>T</v>
      </c>
      <c r="G242" s="72" t="str">
        <f t="shared" ca="1" si="50"/>
        <v>Q</v>
      </c>
      <c r="H242" s="72">
        <f t="shared" ca="1" si="51"/>
        <v>10</v>
      </c>
      <c r="I242" s="72">
        <f t="shared" ca="1" si="52"/>
        <v>92765</v>
      </c>
      <c r="J242" s="72">
        <f t="shared" ca="1" si="53"/>
        <v>9756</v>
      </c>
      <c r="K242" s="72">
        <f t="shared" ca="1" si="54"/>
        <v>194.80604746885038</v>
      </c>
      <c r="L242" s="72">
        <f ca="1">VLOOKUP(F242,Coef!$C$2:$F$25,4)</f>
        <v>2</v>
      </c>
      <c r="M242" s="31">
        <f ca="1">VLOOKUP(E242,Coef!$C$4:$D$23,2)</f>
        <v>17</v>
      </c>
      <c r="N242" s="31">
        <f ca="1">MOD(VLOOKUP(G242,Coef!$C$2:$G$21,5)+MOD(D242+1,2)*15,20)</f>
        <v>15</v>
      </c>
      <c r="O242" s="31">
        <f ca="1">VLOOKUP(M242,Coef!$A$27:$B$46,2)</f>
        <v>5.34</v>
      </c>
      <c r="P242" s="31">
        <f ca="1">VLOOKUP(M242,Coef!$A$27:$C$46,3)+N242/10-0.1</f>
        <v>5.4</v>
      </c>
      <c r="Q242" s="31">
        <f ca="1">IF(P242+0.1&lt;O242,P242+2,P242)</f>
        <v>5.4</v>
      </c>
      <c r="R242" s="72">
        <f ca="1">L242*100000+I242</f>
        <v>292765</v>
      </c>
      <c r="S242" s="72">
        <f ca="1">Q242*1000000+J242</f>
        <v>5409756</v>
      </c>
      <c r="T242" s="72">
        <f ca="1">IF(M242&lt;11,S242-10000000,S242)</f>
        <v>5409756</v>
      </c>
      <c r="U242" s="72">
        <f ca="1">T242/(6366197.724*0.9996)</f>
        <v>0.85010252633292582</v>
      </c>
      <c r="V242" s="72">
        <f ca="1">(Coef!$J$9/(1+Coef!$J$8*(COS(U242))^2)^0.5)*Coef!$J$6</f>
        <v>6387667.1068125181</v>
      </c>
      <c r="W242" s="72">
        <f ca="1">6*D242-183</f>
        <v>15</v>
      </c>
      <c r="X242" s="72">
        <f ca="1">(R242-500000)/V242</f>
        <v>-3.2442986858063023E-2</v>
      </c>
      <c r="Y242" s="72">
        <f ca="1">SIN(2*U242)</f>
        <v>0.99163836969755348</v>
      </c>
      <c r="Z242" s="72">
        <f ca="1">Y242*(COS(U242))^2</f>
        <v>0.43183479244379958</v>
      </c>
      <c r="AA242" s="72">
        <f ca="1">U242+(Y242/2)</f>
        <v>1.3459217111817026</v>
      </c>
      <c r="AB242" s="72">
        <f ca="1">(3*AA242+Z242)/4</f>
        <v>1.1173999814972269</v>
      </c>
      <c r="AC242" s="72">
        <f ca="1">(5*AB242+Z242*(COS(U242))^2)/3</f>
        <v>1.9250178770551731</v>
      </c>
      <c r="AD242" s="72">
        <f ca="1">Coef!$J$6*Coef!$J$9*(U242-(Coef!$J$10*AA242)+(Coef!$J$11*AB242)-(Coef!$J$12*AC242))</f>
        <v>5394917.0727263959</v>
      </c>
      <c r="AE242" s="72">
        <f ca="1">(T242-AD242)/V242</f>
        <v>2.3230589549317945E-3</v>
      </c>
      <c r="AF242" s="72">
        <f ca="1">((Coef!$J$8*X242^2)/2)*(COS(U242))^2</f>
        <v>1.5445552239468826E-6</v>
      </c>
      <c r="AG242" s="72">
        <f ca="1">X242*(1-(AF242/3))</f>
        <v>-3.2442970154734747E-2</v>
      </c>
      <c r="AH242" s="72">
        <f ca="1">AE242*(1-AF242)+U242</f>
        <v>0.85242558169976479</v>
      </c>
      <c r="AI242" s="72">
        <f ca="1">(EXP(AG242)-EXP(-AG242))/2</f>
        <v>-3.2448661742359719E-2</v>
      </c>
      <c r="AJ242" s="72">
        <f ca="1">ATAN(AI242/COS(AH242))</f>
        <v>-4.9262280418742276E-2</v>
      </c>
      <c r="AK242" s="72">
        <f ca="1">ATAN(COS(AJ242)*TAN(AH242))</f>
        <v>0.85182403983159249</v>
      </c>
      <c r="AL242" s="72">
        <f ca="1">U242+(1+Coef!$J$8*(COS(U242))^2-(3/2)*Coef!$J$8*SIN(U242)*COS(U242)*(AK242-U242))*(AK242-U242)</f>
        <v>0.85182907742905623</v>
      </c>
      <c r="AM242" s="33">
        <f t="shared" ca="1" si="44"/>
        <v>48.806211003207537</v>
      </c>
      <c r="AN242" s="33">
        <f t="shared" ca="1" si="45"/>
        <v>12.177479242816108</v>
      </c>
      <c r="AO242" s="48" t="str">
        <f ca="1">D242&amp;" "&amp;IF(AM242&gt;0,"N","S")&amp;" "&amp;R242&amp;" "&amp;LEFT(S242,7)</f>
        <v>33 N 292765 5409756</v>
      </c>
    </row>
    <row r="243" spans="1:41">
      <c r="A243" s="30" t="s">
        <v>1137</v>
      </c>
      <c r="B243" s="72" t="str">
        <f t="shared" si="46"/>
        <v>33UTQ9394213893</v>
      </c>
      <c r="C243" s="72">
        <f t="array" aca="1" ref="C243" ca="1">MATCH(TRUE,ISERROR(VALUE(MID(B243,ROW(INDIRECT("1:"&amp;LEN(B243))),1))),0)</f>
        <v>3</v>
      </c>
      <c r="D243" s="72">
        <f t="shared" ca="1" si="47"/>
        <v>33</v>
      </c>
      <c r="E243" s="72" t="str">
        <f t="shared" ca="1" si="48"/>
        <v>U</v>
      </c>
      <c r="F243" s="72" t="str">
        <f t="shared" ca="1" si="49"/>
        <v>T</v>
      </c>
      <c r="G243" s="72" t="str">
        <f t="shared" ca="1" si="50"/>
        <v>Q</v>
      </c>
      <c r="H243" s="72">
        <f t="shared" ca="1" si="51"/>
        <v>10</v>
      </c>
      <c r="I243" s="72">
        <f t="shared" ca="1" si="52"/>
        <v>93942</v>
      </c>
      <c r="J243" s="72">
        <f t="shared" ca="1" si="53"/>
        <v>13893</v>
      </c>
      <c r="K243" s="72">
        <f t="shared" ca="1" si="54"/>
        <v>194.80604746885038</v>
      </c>
      <c r="L243" s="72">
        <f ca="1">VLOOKUP(F243,Coef!$C$2:$F$25,4)</f>
        <v>2</v>
      </c>
      <c r="M243" s="31">
        <f ca="1">VLOOKUP(E243,Coef!$C$4:$D$23,2)</f>
        <v>17</v>
      </c>
      <c r="N243" s="31">
        <f ca="1">MOD(VLOOKUP(G243,Coef!$C$2:$G$21,5)+MOD(D243+1,2)*15,20)</f>
        <v>15</v>
      </c>
      <c r="O243" s="31">
        <f ca="1">VLOOKUP(M243,Coef!$A$27:$B$46,2)</f>
        <v>5.34</v>
      </c>
      <c r="P243" s="31">
        <f ca="1">VLOOKUP(M243,Coef!$A$27:$C$46,3)+N243/10-0.1</f>
        <v>5.4</v>
      </c>
      <c r="Q243" s="31">
        <f ca="1">IF(P243+0.1&lt;O243,P243+2,P243)</f>
        <v>5.4</v>
      </c>
      <c r="R243" s="72">
        <f ca="1">L243*100000+I243</f>
        <v>293942</v>
      </c>
      <c r="S243" s="72">
        <f ca="1">Q243*1000000+J243</f>
        <v>5413893</v>
      </c>
      <c r="T243" s="72">
        <f ca="1">IF(M243&lt;11,S243-10000000,S243)</f>
        <v>5413893</v>
      </c>
      <c r="U243" s="72">
        <f ca="1">T243/(6366197.724*0.9996)</f>
        <v>0.85075262481267966</v>
      </c>
      <c r="V243" s="72">
        <f ca="1">(Coef!$J$9/(1+Coef!$J$8*(COS(U243))^2)^0.5)*Coef!$J$6</f>
        <v>6387680.9413302876</v>
      </c>
      <c r="W243" s="72">
        <f ca="1">6*D243-183</f>
        <v>15</v>
      </c>
      <c r="X243" s="72">
        <f ca="1">(R243-500000)/V243</f>
        <v>-3.2258655667464615E-2</v>
      </c>
      <c r="Y243" s="72">
        <f ca="1">SIN(2*U243)</f>
        <v>0.99146974395377208</v>
      </c>
      <c r="Z243" s="72">
        <f ca="1">Y243*(COS(U243))^2</f>
        <v>0.4311222507599809</v>
      </c>
      <c r="AA243" s="72">
        <f ca="1">U243+(Y243/2)</f>
        <v>1.3464874967895657</v>
      </c>
      <c r="AB243" s="72">
        <f ca="1">(3*AA243+Z243)/4</f>
        <v>1.1176461852821695</v>
      </c>
      <c r="AC243" s="72">
        <f ca="1">(5*AB243+Z243*(COS(U243))^2)/3</f>
        <v>1.9252321501436438</v>
      </c>
      <c r="AD243" s="72">
        <f ca="1">Coef!$J$6*Coef!$J$9*(U243-(Coef!$J$10*AA243)+(Coef!$J$11*AB243)-(Coef!$J$12*AC243))</f>
        <v>5399057.5470568249</v>
      </c>
      <c r="AE243" s="72">
        <f ca="1">(T243-AD243)/V243</f>
        <v>2.3225100125438473E-3</v>
      </c>
      <c r="AF243" s="72">
        <f ca="1">((Coef!$J$8*X243^2)/2)*(COS(U243))^2</f>
        <v>1.5247932964931562E-6</v>
      </c>
      <c r="AG243" s="72">
        <f ca="1">X243*(1-(AF243/3))</f>
        <v>-3.2258639271537312E-2</v>
      </c>
      <c r="AH243" s="72">
        <f ca="1">AE243*(1-AF243)+U243</f>
        <v>0.8530751312838758</v>
      </c>
      <c r="AI243" s="72">
        <f ca="1">(EXP(AG243)-EXP(-AG243))/2</f>
        <v>-3.2264234392481383E-2</v>
      </c>
      <c r="AJ243" s="72">
        <f ca="1">ATAN(AI243/COS(AH243))</f>
        <v>-4.9019113769768308E-2</v>
      </c>
      <c r="AK243" s="72">
        <f ca="1">ATAN(COS(AJ243)*TAN(AH243))</f>
        <v>0.85247962061825389</v>
      </c>
      <c r="AL243" s="72">
        <f ca="1">U243+(1+Coef!$J$8*(COS(U243))^2-(3/2)*Coef!$J$8*SIN(U243)*COS(U243)*(AK243-U243))*(AK243-U243)</f>
        <v>0.85248466671081857</v>
      </c>
      <c r="AM243" s="33">
        <f t="shared" ca="1" si="44"/>
        <v>48.843773502146533</v>
      </c>
      <c r="AN243" s="33">
        <f t="shared" ca="1" si="45"/>
        <v>12.191411665520658</v>
      </c>
      <c r="AO243" s="48" t="str">
        <f ca="1">D243&amp;" "&amp;IF(AM243&gt;0,"N","S")&amp;" "&amp;R243&amp;" "&amp;LEFT(S243,7)</f>
        <v>33 N 293942 5413893</v>
      </c>
    </row>
    <row r="244" spans="1:41">
      <c r="A244" s="30" t="s">
        <v>1138</v>
      </c>
      <c r="B244" s="72" t="str">
        <f t="shared" si="46"/>
        <v>33UTQ9422816342</v>
      </c>
      <c r="C244" s="72">
        <f t="array" aca="1" ref="C244" ca="1">MATCH(TRUE,ISERROR(VALUE(MID(B244,ROW(INDIRECT("1:"&amp;LEN(B244))),1))),0)</f>
        <v>3</v>
      </c>
      <c r="D244" s="72">
        <f t="shared" ca="1" si="47"/>
        <v>33</v>
      </c>
      <c r="E244" s="72" t="str">
        <f t="shared" ca="1" si="48"/>
        <v>U</v>
      </c>
      <c r="F244" s="72" t="str">
        <f t="shared" ca="1" si="49"/>
        <v>T</v>
      </c>
      <c r="G244" s="72" t="str">
        <f t="shared" ca="1" si="50"/>
        <v>Q</v>
      </c>
      <c r="H244" s="72">
        <f t="shared" ca="1" si="51"/>
        <v>10</v>
      </c>
      <c r="I244" s="72">
        <f t="shared" ca="1" si="52"/>
        <v>94228</v>
      </c>
      <c r="J244" s="72">
        <f t="shared" ca="1" si="53"/>
        <v>16342</v>
      </c>
      <c r="K244" s="72">
        <f t="shared" ca="1" si="54"/>
        <v>194.80604746885038</v>
      </c>
      <c r="L244" s="72">
        <f ca="1">VLOOKUP(F244,Coef!$C$2:$F$25,4)</f>
        <v>2</v>
      </c>
      <c r="M244" s="31">
        <f ca="1">VLOOKUP(E244,Coef!$C$4:$D$23,2)</f>
        <v>17</v>
      </c>
      <c r="N244" s="31">
        <f ca="1">MOD(VLOOKUP(G244,Coef!$C$2:$G$21,5)+MOD(D244+1,2)*15,20)</f>
        <v>15</v>
      </c>
      <c r="O244" s="31">
        <f ca="1">VLOOKUP(M244,Coef!$A$27:$B$46,2)</f>
        <v>5.34</v>
      </c>
      <c r="P244" s="31">
        <f ca="1">VLOOKUP(M244,Coef!$A$27:$C$46,3)+N244/10-0.1</f>
        <v>5.4</v>
      </c>
      <c r="Q244" s="31">
        <f ca="1">IF(P244+0.1&lt;O244,P244+2,P244)</f>
        <v>5.4</v>
      </c>
      <c r="R244" s="72">
        <f ca="1">L244*100000+I244</f>
        <v>294228</v>
      </c>
      <c r="S244" s="72">
        <f ca="1">Q244*1000000+J244</f>
        <v>5416342</v>
      </c>
      <c r="T244" s="72">
        <f ca="1">IF(M244&lt;11,S244-10000000,S244)</f>
        <v>5416342</v>
      </c>
      <c r="U244" s="72">
        <f ca="1">T244/(6366197.724*0.9996)</f>
        <v>0.85113746676987512</v>
      </c>
      <c r="V244" s="72">
        <f ca="1">(Coef!$J$9/(1+Coef!$J$8*(COS(U244))^2)^0.5)*Coef!$J$6</f>
        <v>6387689.129946745</v>
      </c>
      <c r="W244" s="72">
        <f ca="1">6*D244-183</f>
        <v>15</v>
      </c>
      <c r="X244" s="72">
        <f ca="1">(R244-500000)/V244</f>
        <v>-3.2213840688536381E-2</v>
      </c>
      <c r="Y244" s="72">
        <f ca="1">SIN(2*U244)</f>
        <v>0.99136913195225795</v>
      </c>
      <c r="Z244" s="72">
        <f ca="1">Y244*(COS(U244))^2</f>
        <v>0.43070025469906797</v>
      </c>
      <c r="AA244" s="72">
        <f ca="1">U244+(Y244/2)</f>
        <v>1.3468220327460041</v>
      </c>
      <c r="AB244" s="72">
        <f ca="1">(3*AA244+Z244)/4</f>
        <v>1.1177915882342699</v>
      </c>
      <c r="AC244" s="72">
        <f ca="1">(5*AB244+Z244*(COS(U244))^2)/3</f>
        <v>1.9253585462420615</v>
      </c>
      <c r="AD244" s="72">
        <f ca="1">Coef!$J$6*Coef!$J$9*(U244-(Coef!$J$10*AA244)+(Coef!$J$11*AB244)-(Coef!$J$12*AC244))</f>
        <v>5401508.6164489435</v>
      </c>
      <c r="AE244" s="72">
        <f ca="1">(T244-AD244)/V244</f>
        <v>2.322183069541483E-3</v>
      </c>
      <c r="AF244" s="72">
        <f ca="1">((Coef!$J$8*X244^2)/2)*(COS(U244))^2</f>
        <v>1.5192254306879575E-6</v>
      </c>
      <c r="AG244" s="72">
        <f ca="1">X244*(1-(AF244/3))</f>
        <v>-3.221382437517438E-2</v>
      </c>
      <c r="AH244" s="72">
        <f ca="1">AE244*(1-AF244)+U244</f>
        <v>0.85345964631149707</v>
      </c>
      <c r="AI244" s="72">
        <f ca="1">(EXP(AG244)-EXP(-AG244))/2</f>
        <v>-3.2219396208846285E-2</v>
      </c>
      <c r="AJ244" s="72">
        <f ca="1">ATAN(AI244/COS(AH244))</f>
        <v>-4.8972638074648994E-2</v>
      </c>
      <c r="AK244" s="72">
        <f ca="1">ATAN(COS(AJ244)*TAN(AH244))</f>
        <v>0.85286532703128159</v>
      </c>
      <c r="AL244" s="72">
        <f ca="1">U244+(1+Coef!$J$8*(COS(U244))^2-(3/2)*Coef!$J$8*SIN(U244)*COS(U244)*(AK244-U244))*(AK244-U244)</f>
        <v>0.85287037120072806</v>
      </c>
      <c r="AM244" s="33">
        <f t="shared" ca="1" si="44"/>
        <v>48.865872741557595</v>
      </c>
      <c r="AN244" s="33">
        <f t="shared" ca="1" si="45"/>
        <v>12.194074526700931</v>
      </c>
      <c r="AO244" s="48" t="str">
        <f ca="1">D244&amp;" "&amp;IF(AM244&gt;0,"N","S")&amp;" "&amp;R244&amp;" "&amp;LEFT(S244,7)</f>
        <v>33 N 294228 5416342</v>
      </c>
    </row>
    <row r="245" spans="1:41">
      <c r="A245" s="30" t="s">
        <v>1139</v>
      </c>
      <c r="B245" s="72" t="str">
        <f t="shared" si="46"/>
        <v>33UTQ9518516840</v>
      </c>
      <c r="C245" s="72">
        <f t="array" aca="1" ref="C245" ca="1">MATCH(TRUE,ISERROR(VALUE(MID(B245,ROW(INDIRECT("1:"&amp;LEN(B245))),1))),0)</f>
        <v>3</v>
      </c>
      <c r="D245" s="72">
        <f t="shared" ca="1" si="47"/>
        <v>33</v>
      </c>
      <c r="E245" s="72" t="str">
        <f t="shared" ca="1" si="48"/>
        <v>U</v>
      </c>
      <c r="F245" s="72" t="str">
        <f t="shared" ca="1" si="49"/>
        <v>T</v>
      </c>
      <c r="G245" s="72" t="str">
        <f t="shared" ca="1" si="50"/>
        <v>Q</v>
      </c>
      <c r="H245" s="72">
        <f t="shared" ca="1" si="51"/>
        <v>10</v>
      </c>
      <c r="I245" s="72">
        <f t="shared" ca="1" si="52"/>
        <v>95185</v>
      </c>
      <c r="J245" s="72">
        <f t="shared" ca="1" si="53"/>
        <v>16840</v>
      </c>
      <c r="K245" s="72">
        <f t="shared" ca="1" si="54"/>
        <v>194.80604746885038</v>
      </c>
      <c r="L245" s="72">
        <f ca="1">VLOOKUP(F245,Coef!$C$2:$F$25,4)</f>
        <v>2</v>
      </c>
      <c r="M245" s="31">
        <f ca="1">VLOOKUP(E245,Coef!$C$4:$D$23,2)</f>
        <v>17</v>
      </c>
      <c r="N245" s="31">
        <f ca="1">MOD(VLOOKUP(G245,Coef!$C$2:$G$21,5)+MOD(D245+1,2)*15,20)</f>
        <v>15</v>
      </c>
      <c r="O245" s="31">
        <f ca="1">VLOOKUP(M245,Coef!$A$27:$B$46,2)</f>
        <v>5.34</v>
      </c>
      <c r="P245" s="31">
        <f ca="1">VLOOKUP(M245,Coef!$A$27:$C$46,3)+N245/10-0.1</f>
        <v>5.4</v>
      </c>
      <c r="Q245" s="31">
        <f ca="1">IF(P245+0.1&lt;O245,P245+2,P245)</f>
        <v>5.4</v>
      </c>
      <c r="R245" s="72">
        <f ca="1">L245*100000+I245</f>
        <v>295185</v>
      </c>
      <c r="S245" s="72">
        <f ca="1">Q245*1000000+J245</f>
        <v>5416840</v>
      </c>
      <c r="T245" s="72">
        <f ca="1">IF(M245&lt;11,S245-10000000,S245)</f>
        <v>5416840</v>
      </c>
      <c r="U245" s="72">
        <f ca="1">T245/(6366197.724*0.9996)</f>
        <v>0.85121572372972942</v>
      </c>
      <c r="V245" s="72">
        <f ca="1">(Coef!$J$9/(1+Coef!$J$8*(COS(U245))^2)^0.5)*Coef!$J$6</f>
        <v>6387690.7949900655</v>
      </c>
      <c r="W245" s="72">
        <f ca="1">6*D245-183</f>
        <v>15</v>
      </c>
      <c r="X245" s="72">
        <f ca="1">(R245-500000)/V245</f>
        <v>-3.2064012891894922E-2</v>
      </c>
      <c r="Y245" s="72">
        <f ca="1">SIN(2*U245)</f>
        <v>0.99134860081445575</v>
      </c>
      <c r="Z245" s="72">
        <f ca="1">Y245*(COS(U245))^2</f>
        <v>0.43061442539829747</v>
      </c>
      <c r="AA245" s="72">
        <f ca="1">U245+(Y245/2)</f>
        <v>1.3468900241369572</v>
      </c>
      <c r="AB245" s="72">
        <f ca="1">(3*AA245+Z245)/4</f>
        <v>1.1178211244522922</v>
      </c>
      <c r="AC245" s="72">
        <f ca="1">(5*AB245+Z245*(COS(U245))^2)/3</f>
        <v>1.9253842079667345</v>
      </c>
      <c r="AD245" s="72">
        <f ca="1">Coef!$J$6*Coef!$J$9*(U245-(Coef!$J$10*AA245)+(Coef!$J$11*AB245)-(Coef!$J$12*AC245))</f>
        <v>5402007.0384096075</v>
      </c>
      <c r="AE245" s="72">
        <f ca="1">(T245-AD245)/V245</f>
        <v>2.3221164058263694E-3</v>
      </c>
      <c r="AF245" s="72">
        <f ca="1">((Coef!$J$8*X245^2)/2)*(COS(U245))^2</f>
        <v>1.5048575705415821E-6</v>
      </c>
      <c r="AG245" s="72">
        <f ca="1">X245*(1-(AF245/3))</f>
        <v>-3.2063996807970743E-2</v>
      </c>
      <c r="AH245" s="72">
        <f ca="1">AE245*(1-AF245)+U245</f>
        <v>0.85353783664110139</v>
      </c>
      <c r="AI245" s="72">
        <f ca="1">(EXP(AG245)-EXP(-AG245))/2</f>
        <v>-3.2069491255677374E-2</v>
      </c>
      <c r="AJ245" s="72">
        <f ca="1">ATAN(AI245/COS(AH245))</f>
        <v>-4.874951072767808E-2</v>
      </c>
      <c r="AK245" s="72">
        <f ca="1">ATAN(COS(AJ245)*TAN(AH245))</f>
        <v>0.85294893579797648</v>
      </c>
      <c r="AL245" s="72">
        <f ca="1">U245+(1+Coef!$J$8*(COS(U245))^2-(3/2)*Coef!$J$8*SIN(U245)*COS(U245)*(AK245-U245))*(AK245-U245)</f>
        <v>0.85295399463864818</v>
      </c>
      <c r="AM245" s="33">
        <f t="shared" ca="1" si="44"/>
        <v>48.870664011618793</v>
      </c>
      <c r="AN245" s="33">
        <f t="shared" ca="1" si="45"/>
        <v>12.206858781976315</v>
      </c>
      <c r="AO245" s="48" t="str">
        <f ca="1">D245&amp;" "&amp;IF(AM245&gt;0,"N","S")&amp;" "&amp;R245&amp;" "&amp;LEFT(S245,7)</f>
        <v>33 N 295185 5416840</v>
      </c>
    </row>
    <row r="246" spans="1:41">
      <c r="A246" s="30" t="s">
        <v>1140</v>
      </c>
      <c r="B246" s="72" t="str">
        <f t="shared" si="46"/>
        <v>33UTQ9627618370</v>
      </c>
      <c r="C246" s="72">
        <f t="array" aca="1" ref="C246" ca="1">MATCH(TRUE,ISERROR(VALUE(MID(B246,ROW(INDIRECT("1:"&amp;LEN(B246))),1))),0)</f>
        <v>3</v>
      </c>
      <c r="D246" s="72">
        <f t="shared" ca="1" si="47"/>
        <v>33</v>
      </c>
      <c r="E246" s="72" t="str">
        <f t="shared" ca="1" si="48"/>
        <v>U</v>
      </c>
      <c r="F246" s="72" t="str">
        <f t="shared" ca="1" si="49"/>
        <v>T</v>
      </c>
      <c r="G246" s="72" t="str">
        <f t="shared" ca="1" si="50"/>
        <v>Q</v>
      </c>
      <c r="H246" s="72">
        <f t="shared" ca="1" si="51"/>
        <v>10</v>
      </c>
      <c r="I246" s="72">
        <f t="shared" ca="1" si="52"/>
        <v>96276</v>
      </c>
      <c r="J246" s="72">
        <f t="shared" ca="1" si="53"/>
        <v>18370</v>
      </c>
      <c r="K246" s="72">
        <f t="shared" ca="1" si="54"/>
        <v>194.80604746885038</v>
      </c>
      <c r="L246" s="72">
        <f ca="1">VLOOKUP(F246,Coef!$C$2:$F$25,4)</f>
        <v>2</v>
      </c>
      <c r="M246" s="31">
        <f ca="1">VLOOKUP(E246,Coef!$C$4:$D$23,2)</f>
        <v>17</v>
      </c>
      <c r="N246" s="31">
        <f ca="1">MOD(VLOOKUP(G246,Coef!$C$2:$G$21,5)+MOD(D246+1,2)*15,20)</f>
        <v>15</v>
      </c>
      <c r="O246" s="31">
        <f ca="1">VLOOKUP(M246,Coef!$A$27:$B$46,2)</f>
        <v>5.34</v>
      </c>
      <c r="P246" s="31">
        <f ca="1">VLOOKUP(M246,Coef!$A$27:$C$46,3)+N246/10-0.1</f>
        <v>5.4</v>
      </c>
      <c r="Q246" s="31">
        <f ca="1">IF(P246+0.1&lt;O246,P246+2,P246)</f>
        <v>5.4</v>
      </c>
      <c r="R246" s="72">
        <f ca="1">L246*100000+I246</f>
        <v>296276</v>
      </c>
      <c r="S246" s="72">
        <f ca="1">Q246*1000000+J246</f>
        <v>5418370</v>
      </c>
      <c r="T246" s="72">
        <f ca="1">IF(M246&lt;11,S246-10000000,S246)</f>
        <v>5418370</v>
      </c>
      <c r="U246" s="72">
        <f ca="1">T246/(6366197.724*0.9996)</f>
        <v>0.85145615173892042</v>
      </c>
      <c r="V246" s="72">
        <f ca="1">(Coef!$J$9/(1+Coef!$J$8*(COS(U246))^2)^0.5)*Coef!$J$6</f>
        <v>6387695.9102767315</v>
      </c>
      <c r="W246" s="72">
        <f ca="1">6*D246-183</f>
        <v>15</v>
      </c>
      <c r="X246" s="72">
        <f ca="1">(R246-500000)/V246</f>
        <v>-3.1893190105095996E-2</v>
      </c>
      <c r="Y246" s="72">
        <f ca="1">SIN(2*U246)</f>
        <v>0.9912853713087586</v>
      </c>
      <c r="Z246" s="72">
        <f ca="1">Y246*(COS(U246))^2</f>
        <v>0.43035069692289718</v>
      </c>
      <c r="AA246" s="72">
        <f ca="1">U246+(Y246/2)</f>
        <v>1.3470988373932997</v>
      </c>
      <c r="AB246" s="72">
        <f ca="1">(3*AA246+Z246)/4</f>
        <v>1.1179118022756991</v>
      </c>
      <c r="AC246" s="72">
        <f ca="1">(5*AB246+Z246*(COS(U246))^2)/3</f>
        <v>1.9254629622374952</v>
      </c>
      <c r="AD246" s="72">
        <f ca="1">Coef!$J$6*Coef!$J$9*(U246-(Coef!$J$10*AA246)+(Coef!$J$11*AB246)-(Coef!$J$12*AC246))</f>
        <v>5403538.3372329334</v>
      </c>
      <c r="AE246" s="72">
        <f ca="1">(T246-AD246)/V246</f>
        <v>2.3219112142149664E-3</v>
      </c>
      <c r="AF246" s="72">
        <f ca="1">((Coef!$J$8*X246^2)/2)*(COS(U246))^2</f>
        <v>1.4880489186324384E-6</v>
      </c>
      <c r="AG246" s="72">
        <f ca="1">X246*(1-(AF246/3))</f>
        <v>-3.1893174285553647E-2</v>
      </c>
      <c r="AH246" s="72">
        <f ca="1">AE246*(1-AF246)+U246</f>
        <v>0.85377805949801788</v>
      </c>
      <c r="AI246" s="72">
        <f ca="1">(EXP(AG246)-EXP(-AG246))/2</f>
        <v>-3.1898581381496371E-2</v>
      </c>
      <c r="AJ246" s="72">
        <f ca="1">ATAN(AI246/COS(AH246))</f>
        <v>-4.8503454090413692E-2</v>
      </c>
      <c r="AK246" s="72">
        <f ca="1">ATAN(COS(AJ246)*TAN(AH246))</f>
        <v>0.85319512955903043</v>
      </c>
      <c r="AL246" s="72">
        <f ca="1">U246+(1+Coef!$J$8*(COS(U246))^2-(3/2)*Coef!$J$8*SIN(U246)*COS(U246)*(AK246-U246))*(AK246-U246)</f>
        <v>0.85320020238599814</v>
      </c>
      <c r="AM246" s="33">
        <f t="shared" ca="1" si="44"/>
        <v>48.884770676425362</v>
      </c>
      <c r="AN246" s="33">
        <f t="shared" ca="1" si="45"/>
        <v>12.220956788812746</v>
      </c>
      <c r="AO246" s="48" t="str">
        <f ca="1">D246&amp;" "&amp;IF(AM246&gt;0,"N","S")&amp;" "&amp;R246&amp;" "&amp;LEFT(S246,7)</f>
        <v>33 N 296276 5418370</v>
      </c>
    </row>
    <row r="247" spans="1:41">
      <c r="A247" s="30" t="s">
        <v>1141</v>
      </c>
      <c r="B247" s="72" t="str">
        <f t="shared" si="46"/>
        <v>33UTQ9650021828</v>
      </c>
      <c r="C247" s="72">
        <f t="array" aca="1" ref="C247" ca="1">MATCH(TRUE,ISERROR(VALUE(MID(B247,ROW(INDIRECT("1:"&amp;LEN(B247))),1))),0)</f>
        <v>3</v>
      </c>
      <c r="D247" s="72">
        <f t="shared" ca="1" si="47"/>
        <v>33</v>
      </c>
      <c r="E247" s="72" t="str">
        <f t="shared" ca="1" si="48"/>
        <v>U</v>
      </c>
      <c r="F247" s="72" t="str">
        <f t="shared" ca="1" si="49"/>
        <v>T</v>
      </c>
      <c r="G247" s="72" t="str">
        <f t="shared" ca="1" si="50"/>
        <v>Q</v>
      </c>
      <c r="H247" s="72">
        <f t="shared" ca="1" si="51"/>
        <v>10</v>
      </c>
      <c r="I247" s="72">
        <f t="shared" ca="1" si="52"/>
        <v>96500</v>
      </c>
      <c r="J247" s="72">
        <f t="shared" ca="1" si="53"/>
        <v>21828</v>
      </c>
      <c r="K247" s="72">
        <f t="shared" ca="1" si="54"/>
        <v>194.80604746885038</v>
      </c>
      <c r="L247" s="72">
        <f ca="1">VLOOKUP(F247,Coef!$C$2:$F$25,4)</f>
        <v>2</v>
      </c>
      <c r="M247" s="31">
        <f ca="1">VLOOKUP(E247,Coef!$C$4:$D$23,2)</f>
        <v>17</v>
      </c>
      <c r="N247" s="31">
        <f ca="1">MOD(VLOOKUP(G247,Coef!$C$2:$G$21,5)+MOD(D247+1,2)*15,20)</f>
        <v>15</v>
      </c>
      <c r="O247" s="31">
        <f ca="1">VLOOKUP(M247,Coef!$A$27:$B$46,2)</f>
        <v>5.34</v>
      </c>
      <c r="P247" s="31">
        <f ca="1">VLOOKUP(M247,Coef!$A$27:$C$46,3)+N247/10-0.1</f>
        <v>5.4</v>
      </c>
      <c r="Q247" s="31">
        <f ca="1">IF(P247+0.1&lt;O247,P247+2,P247)</f>
        <v>5.4</v>
      </c>
      <c r="R247" s="72">
        <f ca="1">L247*100000+I247</f>
        <v>296500</v>
      </c>
      <c r="S247" s="72">
        <f ca="1">Q247*1000000+J247</f>
        <v>5421828</v>
      </c>
      <c r="T247" s="72">
        <f ca="1">IF(M247&lt;11,S247-10000000,S247)</f>
        <v>5421828</v>
      </c>
      <c r="U247" s="72">
        <f ca="1">T247/(6366197.724*0.9996)</f>
        <v>0.8519995504681902</v>
      </c>
      <c r="V247" s="72">
        <f ca="1">(Coef!$J$9/(1+Coef!$J$8*(COS(U247))^2)^0.5)*Coef!$J$6</f>
        <v>6387707.4703324903</v>
      </c>
      <c r="W247" s="72">
        <f ca="1">6*D247-183</f>
        <v>15</v>
      </c>
      <c r="X247" s="72">
        <f ca="1">(R247-500000)/V247</f>
        <v>-3.1858065032744451E-2</v>
      </c>
      <c r="Y247" s="72">
        <f ca="1">SIN(2*U247)</f>
        <v>0.99114161994606043</v>
      </c>
      <c r="Z247" s="72">
        <f ca="1">Y247*(COS(U247))^2</f>
        <v>0.42975443669779795</v>
      </c>
      <c r="AA247" s="72">
        <f ca="1">U247+(Y247/2)</f>
        <v>1.3475703604412204</v>
      </c>
      <c r="AB247" s="72">
        <f ca="1">(3*AA247+Z247)/4</f>
        <v>1.1181163795053648</v>
      </c>
      <c r="AC247" s="72">
        <f ca="1">(5*AB247+Z247*(COS(U247))^2)/3</f>
        <v>1.9256404799578164</v>
      </c>
      <c r="AD247" s="72">
        <f ca="1">Coef!$J$6*Coef!$J$9*(U247-(Coef!$J$10*AA247)+(Coef!$J$11*AB247)-(Coef!$J$12*AC247))</f>
        <v>5406999.2862960063</v>
      </c>
      <c r="AE247" s="72">
        <f ca="1">(T247-AD247)/V247</f>
        <v>2.3214453343183309E-3</v>
      </c>
      <c r="AF247" s="72">
        <f ca="1">((Coef!$J$8*X247^2)/2)*(COS(U247))^2</f>
        <v>1.4829309062928213E-6</v>
      </c>
      <c r="AG247" s="72">
        <f ca="1">X247*(1-(AF247/3))</f>
        <v>-3.1858049284974696E-2</v>
      </c>
      <c r="AH247" s="72">
        <f ca="1">AE247*(1-AF247)+U247</f>
        <v>0.8543209923599655</v>
      </c>
      <c r="AI247" s="72">
        <f ca="1">(EXP(AG247)-EXP(-AG247))/2</f>
        <v>-3.1863438534944999E-2</v>
      </c>
      <c r="AJ247" s="72">
        <f ca="1">ATAN(AI247/COS(AH247))</f>
        <v>-4.8480253027242841E-2</v>
      </c>
      <c r="AK247" s="72">
        <f ca="1">ATAN(COS(AJ247)*TAN(AH247))</f>
        <v>0.85373870722837186</v>
      </c>
      <c r="AL247" s="72">
        <f ca="1">U247+(1+Coef!$J$8*(COS(U247))^2-(3/2)*Coef!$J$8*SIN(U247)*COS(U247)*(AK247-U247))*(AK247-U247)</f>
        <v>0.85374377426473314</v>
      </c>
      <c r="AM247" s="33">
        <f t="shared" ca="1" si="44"/>
        <v>48.915915050938878</v>
      </c>
      <c r="AN247" s="33">
        <f t="shared" ca="1" si="45"/>
        <v>12.222286111812652</v>
      </c>
      <c r="AO247" s="48" t="str">
        <f ca="1">D247&amp;" "&amp;IF(AM247&gt;0,"N","S")&amp;" "&amp;R247&amp;" "&amp;LEFT(S247,7)</f>
        <v>33 N 296500 5421828</v>
      </c>
    </row>
    <row r="248" spans="1:41">
      <c r="A248" s="30" t="s">
        <v>1142</v>
      </c>
      <c r="B248" s="72" t="str">
        <f t="shared" si="46"/>
        <v>33UTQ9561425192</v>
      </c>
      <c r="C248" s="72">
        <f t="array" aca="1" ref="C248" ca="1">MATCH(TRUE,ISERROR(VALUE(MID(B248,ROW(INDIRECT("1:"&amp;LEN(B248))),1))),0)</f>
        <v>3</v>
      </c>
      <c r="D248" s="72">
        <f t="shared" ca="1" si="47"/>
        <v>33</v>
      </c>
      <c r="E248" s="72" t="str">
        <f t="shared" ca="1" si="48"/>
        <v>U</v>
      </c>
      <c r="F248" s="72" t="str">
        <f t="shared" ca="1" si="49"/>
        <v>T</v>
      </c>
      <c r="G248" s="72" t="str">
        <f t="shared" ca="1" si="50"/>
        <v>Q</v>
      </c>
      <c r="H248" s="72">
        <f t="shared" ca="1" si="51"/>
        <v>10</v>
      </c>
      <c r="I248" s="72">
        <f t="shared" ca="1" si="52"/>
        <v>95614</v>
      </c>
      <c r="J248" s="72">
        <f t="shared" ca="1" si="53"/>
        <v>25192</v>
      </c>
      <c r="K248" s="72">
        <f t="shared" ca="1" si="54"/>
        <v>194.80604746885038</v>
      </c>
      <c r="L248" s="72">
        <f ca="1">VLOOKUP(F248,Coef!$C$2:$F$25,4)</f>
        <v>2</v>
      </c>
      <c r="M248" s="31">
        <f ca="1">VLOOKUP(E248,Coef!$C$4:$D$23,2)</f>
        <v>17</v>
      </c>
      <c r="N248" s="31">
        <f ca="1">MOD(VLOOKUP(G248,Coef!$C$2:$G$21,5)+MOD(D248+1,2)*15,20)</f>
        <v>15</v>
      </c>
      <c r="O248" s="31">
        <f ca="1">VLOOKUP(M248,Coef!$A$27:$B$46,2)</f>
        <v>5.34</v>
      </c>
      <c r="P248" s="31">
        <f ca="1">VLOOKUP(M248,Coef!$A$27:$C$46,3)+N248/10-0.1</f>
        <v>5.4</v>
      </c>
      <c r="Q248" s="31">
        <f ca="1">IF(P248+0.1&lt;O248,P248+2,P248)</f>
        <v>5.4</v>
      </c>
      <c r="R248" s="72">
        <f ca="1">L248*100000+I248</f>
        <v>295614</v>
      </c>
      <c r="S248" s="72">
        <f ca="1">Q248*1000000+J248</f>
        <v>5425192</v>
      </c>
      <c r="T248" s="72">
        <f ca="1">IF(M248&lt;11,S248-10000000,S248)</f>
        <v>5425192</v>
      </c>
      <c r="U248" s="72">
        <f ca="1">T248/(6366197.724*0.9996)</f>
        <v>0.85252817780343115</v>
      </c>
      <c r="V248" s="72">
        <f ca="1">(Coef!$J$9/(1+Coef!$J$8*(COS(U248))^2)^0.5)*Coef!$J$6</f>
        <v>6387718.714592305</v>
      </c>
      <c r="W248" s="72">
        <f ca="1">6*D248-183</f>
        <v>15</v>
      </c>
      <c r="X248" s="72">
        <f ca="1">(R248-500000)/V248</f>
        <v>-3.1996712618715381E-2</v>
      </c>
      <c r="Y248" s="72">
        <f ca="1">SIN(2*U248)</f>
        <v>0.99100065286014749</v>
      </c>
      <c r="Z248" s="72">
        <f ca="1">Y248*(COS(U248))^2</f>
        <v>0.42917412150065576</v>
      </c>
      <c r="AA248" s="72">
        <f ca="1">U248+(Y248/2)</f>
        <v>1.348028504233505</v>
      </c>
      <c r="AB248" s="72">
        <f ca="1">(3*AA248+Z248)/4</f>
        <v>1.1183149085502926</v>
      </c>
      <c r="AC248" s="72">
        <f ca="1">(5*AB248+Z248*(COS(U248))^2)/3</f>
        <v>1.9258125385435474</v>
      </c>
      <c r="AD248" s="72">
        <f ca="1">Coef!$J$6*Coef!$J$9*(U248-(Coef!$J$10*AA248)+(Coef!$J$11*AB248)-(Coef!$J$12*AC248))</f>
        <v>5410366.1732234685</v>
      </c>
      <c r="AE248" s="72">
        <f ca="1">(T248-AD248)/V248</f>
        <v>2.3209892982079725E-3</v>
      </c>
      <c r="AF248" s="72">
        <f ca="1">((Coef!$J$8*X248^2)/2)*(COS(U248))^2</f>
        <v>1.4940591088401766E-6</v>
      </c>
      <c r="AG248" s="72">
        <f ca="1">X248*(1-(AF248/3))</f>
        <v>-3.199669668372207E-2</v>
      </c>
      <c r="AH248" s="72">
        <f ca="1">AE248*(1-AF248)+U248</f>
        <v>0.85484916363394392</v>
      </c>
      <c r="AI248" s="72">
        <f ca="1">(EXP(AG248)-EXP(-AG248))/2</f>
        <v>-3.2002156605414889E-2</v>
      </c>
      <c r="AJ248" s="72">
        <f ca="1">ATAN(AI248/COS(AH248))</f>
        <v>-4.8720489068089082E-2</v>
      </c>
      <c r="AK248" s="72">
        <f ca="1">ATAN(COS(AJ248)*TAN(AH248))</f>
        <v>0.85426117674467261</v>
      </c>
      <c r="AL248" s="72">
        <f ca="1">U248+(1+Coef!$J$8*(COS(U248))^2-(3/2)*Coef!$J$8*SIN(U248)*COS(U248)*(AK248-U248))*(AK248-U248)</f>
        <v>0.8542662197768226</v>
      </c>
      <c r="AM248" s="33">
        <f t="shared" ca="1" si="44"/>
        <v>48.945848973807152</v>
      </c>
      <c r="AN248" s="33">
        <f t="shared" ca="1" si="45"/>
        <v>12.208521600585231</v>
      </c>
      <c r="AO248" s="48" t="str">
        <f ca="1">D248&amp;" "&amp;IF(AM248&gt;0,"N","S")&amp;" "&amp;R248&amp;" "&amp;LEFT(S248,7)</f>
        <v>33 N 295614 5425192</v>
      </c>
    </row>
    <row r="249" spans="1:41">
      <c r="A249" s="30" t="s">
        <v>1143</v>
      </c>
      <c r="B249" s="72" t="str">
        <f t="shared" si="46"/>
        <v>33UTQ9375027676</v>
      </c>
      <c r="C249" s="72">
        <f t="array" aca="1" ref="C249" ca="1">MATCH(TRUE,ISERROR(VALUE(MID(B249,ROW(INDIRECT("1:"&amp;LEN(B249))),1))),0)</f>
        <v>3</v>
      </c>
      <c r="D249" s="72">
        <f t="shared" ca="1" si="47"/>
        <v>33</v>
      </c>
      <c r="E249" s="72" t="str">
        <f t="shared" ca="1" si="48"/>
        <v>U</v>
      </c>
      <c r="F249" s="72" t="str">
        <f t="shared" ca="1" si="49"/>
        <v>T</v>
      </c>
      <c r="G249" s="72" t="str">
        <f t="shared" ca="1" si="50"/>
        <v>Q</v>
      </c>
      <c r="H249" s="72">
        <f t="shared" ca="1" si="51"/>
        <v>10</v>
      </c>
      <c r="I249" s="72">
        <f t="shared" ca="1" si="52"/>
        <v>93750</v>
      </c>
      <c r="J249" s="72">
        <f t="shared" ca="1" si="53"/>
        <v>27676</v>
      </c>
      <c r="K249" s="72">
        <f t="shared" ca="1" si="54"/>
        <v>194.80604746885038</v>
      </c>
      <c r="L249" s="72">
        <f ca="1">VLOOKUP(F249,Coef!$C$2:$F$25,4)</f>
        <v>2</v>
      </c>
      <c r="M249" s="31">
        <f ca="1">VLOOKUP(E249,Coef!$C$4:$D$23,2)</f>
        <v>17</v>
      </c>
      <c r="N249" s="31">
        <f ca="1">MOD(VLOOKUP(G249,Coef!$C$2:$G$21,5)+MOD(D249+1,2)*15,20)</f>
        <v>15</v>
      </c>
      <c r="O249" s="31">
        <f ca="1">VLOOKUP(M249,Coef!$A$27:$B$46,2)</f>
        <v>5.34</v>
      </c>
      <c r="P249" s="31">
        <f ca="1">VLOOKUP(M249,Coef!$A$27:$C$46,3)+N249/10-0.1</f>
        <v>5.4</v>
      </c>
      <c r="Q249" s="31">
        <f ca="1">IF(P249+0.1&lt;O249,P249+2,P249)</f>
        <v>5.4</v>
      </c>
      <c r="R249" s="72">
        <f ca="1">L249*100000+I249</f>
        <v>293750</v>
      </c>
      <c r="S249" s="72">
        <f ca="1">Q249*1000000+J249</f>
        <v>5427676</v>
      </c>
      <c r="T249" s="72">
        <f ca="1">IF(M249&lt;11,S249-10000000,S249)</f>
        <v>5427676</v>
      </c>
      <c r="U249" s="72">
        <f ca="1">T249/(6366197.724*0.9996)</f>
        <v>0.85291851974776489</v>
      </c>
      <c r="V249" s="72">
        <f ca="1">(Coef!$J$9/(1+Coef!$J$8*(COS(U249))^2)^0.5)*Coef!$J$6</f>
        <v>6387727.0164368972</v>
      </c>
      <c r="W249" s="72">
        <f ca="1">6*D249-183</f>
        <v>15</v>
      </c>
      <c r="X249" s="72">
        <f ca="1">(R249-500000)/V249</f>
        <v>-3.2288480623745751E-2</v>
      </c>
      <c r="Y249" s="72">
        <f ca="1">SIN(2*U249)</f>
        <v>0.99089585084828791</v>
      </c>
      <c r="Z249" s="72">
        <f ca="1">Y249*(COS(U249))^2</f>
        <v>0.42874544761502342</v>
      </c>
      <c r="AA249" s="72">
        <f ca="1">U249+(Y249/2)</f>
        <v>1.3483664451719088</v>
      </c>
      <c r="AB249" s="72">
        <f ca="1">(3*AA249+Z249)/4</f>
        <v>1.1184611957826875</v>
      </c>
      <c r="AC249" s="72">
        <f ca="1">(5*AB249+Z249*(COS(U249))^2)/3</f>
        <v>1.9259391876313245</v>
      </c>
      <c r="AD249" s="72">
        <f ca="1">Coef!$J$6*Coef!$J$9*(U249-(Coef!$J$10*AA249)+(Coef!$J$11*AB249)-(Coef!$J$12*AC249))</f>
        <v>5412852.3163610511</v>
      </c>
      <c r="AE249" s="72">
        <f ca="1">(T249-AD249)/V249</f>
        <v>2.3206507730847998E-3</v>
      </c>
      <c r="AF249" s="72">
        <f ca="1">((Coef!$J$8*X249^2)/2)*(COS(U249))^2</f>
        <v>1.5200721506397052E-6</v>
      </c>
      <c r="AG249" s="72">
        <f ca="1">X249*(1-(AF249/3))</f>
        <v>-3.2288464263472358E-2</v>
      </c>
      <c r="AH249" s="72">
        <f ca="1">AE249*(1-AF249)+U249</f>
        <v>0.85523916699329305</v>
      </c>
      <c r="AI249" s="72">
        <f ca="1">(EXP(AG249)-EXP(-AG249))/2</f>
        <v>-3.2294074918355342E-2</v>
      </c>
      <c r="AJ249" s="72">
        <f ca="1">ATAN(AI249/COS(AH249))</f>
        <v>-4.9186215989096456E-2</v>
      </c>
      <c r="AK249" s="72">
        <f ca="1">ATAN(COS(AJ249)*TAN(AH249))</f>
        <v>0.85463994480731564</v>
      </c>
      <c r="AL249" s="72">
        <f ca="1">U249+(1+Coef!$J$8*(COS(U249))^2-(3/2)*Coef!$J$8*SIN(U249)*COS(U249)*(AK249-U249))*(AK249-U249)</f>
        <v>0.85464494977322869</v>
      </c>
      <c r="AM249" s="33">
        <f t="shared" ca="1" si="44"/>
        <v>48.96754860417623</v>
      </c>
      <c r="AN249" s="33">
        <f t="shared" ca="1" si="45"/>
        <v>12.181837413605885</v>
      </c>
      <c r="AO249" s="48" t="str">
        <f ca="1">D249&amp;" "&amp;IF(AM249&gt;0,"N","S")&amp;" "&amp;R249&amp;" "&amp;LEFT(S249,7)</f>
        <v>33 N 293750 5427676</v>
      </c>
    </row>
    <row r="250" spans="1:41">
      <c r="A250" s="30" t="s">
        <v>1144</v>
      </c>
      <c r="B250" s="72" t="str">
        <f t="shared" si="46"/>
        <v>33UTQ9558928136</v>
      </c>
      <c r="C250" s="72">
        <f t="array" aca="1" ref="C250" ca="1">MATCH(TRUE,ISERROR(VALUE(MID(B250,ROW(INDIRECT("1:"&amp;LEN(B250))),1))),0)</f>
        <v>3</v>
      </c>
      <c r="D250" s="72">
        <f t="shared" ca="1" si="47"/>
        <v>33</v>
      </c>
      <c r="E250" s="72" t="str">
        <f t="shared" ca="1" si="48"/>
        <v>U</v>
      </c>
      <c r="F250" s="72" t="str">
        <f t="shared" ca="1" si="49"/>
        <v>T</v>
      </c>
      <c r="G250" s="72" t="str">
        <f t="shared" ca="1" si="50"/>
        <v>Q</v>
      </c>
      <c r="H250" s="72">
        <f t="shared" ca="1" si="51"/>
        <v>10</v>
      </c>
      <c r="I250" s="72">
        <f t="shared" ca="1" si="52"/>
        <v>95589</v>
      </c>
      <c r="J250" s="72">
        <f t="shared" ca="1" si="53"/>
        <v>28136</v>
      </c>
      <c r="K250" s="72">
        <f t="shared" ca="1" si="54"/>
        <v>194.80604746885038</v>
      </c>
      <c r="L250" s="72">
        <f ca="1">VLOOKUP(F250,Coef!$C$2:$F$25,4)</f>
        <v>2</v>
      </c>
      <c r="M250" s="31">
        <f ca="1">VLOOKUP(E250,Coef!$C$4:$D$23,2)</f>
        <v>17</v>
      </c>
      <c r="N250" s="31">
        <f ca="1">MOD(VLOOKUP(G250,Coef!$C$2:$G$21,5)+MOD(D250+1,2)*15,20)</f>
        <v>15</v>
      </c>
      <c r="O250" s="31">
        <f ca="1">VLOOKUP(M250,Coef!$A$27:$B$46,2)</f>
        <v>5.34</v>
      </c>
      <c r="P250" s="31">
        <f ca="1">VLOOKUP(M250,Coef!$A$27:$C$46,3)+N250/10-0.1</f>
        <v>5.4</v>
      </c>
      <c r="Q250" s="31">
        <f ca="1">IF(P250+0.1&lt;O250,P250+2,P250)</f>
        <v>5.4</v>
      </c>
      <c r="R250" s="72">
        <f ca="1">L250*100000+I250</f>
        <v>295589</v>
      </c>
      <c r="S250" s="72">
        <f ca="1">Q250*1000000+J250</f>
        <v>5428136</v>
      </c>
      <c r="T250" s="72">
        <f ca="1">IF(M250&lt;11,S250-10000000,S250)</f>
        <v>5428136</v>
      </c>
      <c r="U250" s="72">
        <f ca="1">T250/(6366197.724*0.9996)</f>
        <v>0.85299080529301186</v>
      </c>
      <c r="V250" s="72">
        <f ca="1">(Coef!$J$9/(1+Coef!$J$8*(COS(U250))^2)^0.5)*Coef!$J$6</f>
        <v>6387728.5537225986</v>
      </c>
      <c r="W250" s="72">
        <f ca="1">6*D250-183</f>
        <v>15</v>
      </c>
      <c r="X250" s="72">
        <f ca="1">(R250-500000)/V250</f>
        <v>-3.2000577087903131E-2</v>
      </c>
      <c r="Y250" s="72">
        <f ca="1">SIN(2*U250)</f>
        <v>0.99087637679275564</v>
      </c>
      <c r="Z250" s="72">
        <f ca="1">Y250*(COS(U250))^2</f>
        <v>0.42866604824194138</v>
      </c>
      <c r="AA250" s="72">
        <f ca="1">U250+(Y250/2)</f>
        <v>1.3484289936893896</v>
      </c>
      <c r="AB250" s="72">
        <f ca="1">(3*AA250+Z250)/4</f>
        <v>1.1184882573275277</v>
      </c>
      <c r="AC250" s="72">
        <f ca="1">(5*AB250+Z250*(COS(U250))^2)/3</f>
        <v>1.9259626039244775</v>
      </c>
      <c r="AD250" s="72">
        <f ca="1">Coef!$J$6*Coef!$J$9*(U250-(Coef!$J$10*AA250)+(Coef!$J$11*AB250)-(Coef!$J$12*AC250))</f>
        <v>5413312.7143021049</v>
      </c>
      <c r="AE250" s="72">
        <f ca="1">(T250-AD250)/V250</f>
        <v>2.3205879168513642E-3</v>
      </c>
      <c r="AF250" s="72">
        <f ca="1">((Coef!$J$8*X250^2)/2)*(COS(U250))^2</f>
        <v>1.4928380822070991E-6</v>
      </c>
      <c r="AG250" s="72">
        <f ca="1">X250*(1-(AF250/3))</f>
        <v>-3.2000561164009754E-2</v>
      </c>
      <c r="AH250" s="72">
        <f ca="1">AE250*(1-AF250)+U250</f>
        <v>0.85531138974560117</v>
      </c>
      <c r="AI250" s="72">
        <f ca="1">(EXP(AG250)-EXP(-AG250))/2</f>
        <v>-3.2006023064315714E-2</v>
      </c>
      <c r="AJ250" s="72">
        <f ca="1">ATAN(AI250/COS(AH250))</f>
        <v>-4.8752234394727964E-2</v>
      </c>
      <c r="AK250" s="72">
        <f ca="1">ATAN(COS(AJ250)*TAN(AH250))</f>
        <v>0.85472271202032057</v>
      </c>
      <c r="AL250" s="72">
        <f ca="1">U250+(1+Coef!$J$8*(COS(U250))^2-(3/2)*Coef!$J$8*SIN(U250)*COS(U250)*(AK250-U250))*(AK250-U250)</f>
        <v>0.85472774653454353</v>
      </c>
      <c r="AM250" s="33">
        <f t="shared" ca="1" si="44"/>
        <v>48.972292509156915</v>
      </c>
      <c r="AN250" s="33">
        <f t="shared" ca="1" si="45"/>
        <v>12.206702727349558</v>
      </c>
      <c r="AO250" s="48" t="str">
        <f ca="1">D250&amp;" "&amp;IF(AM250&gt;0,"N","S")&amp;" "&amp;R250&amp;" "&amp;LEFT(S250,7)</f>
        <v>33 N 295589 5428136</v>
      </c>
    </row>
    <row r="251" spans="1:41">
      <c r="A251" s="30" t="s">
        <v>1145</v>
      </c>
      <c r="B251" s="72" t="str">
        <f t="shared" si="46"/>
        <v>33UTQ9702729824</v>
      </c>
      <c r="C251" s="72">
        <f t="array" aca="1" ref="C251" ca="1">MATCH(TRUE,ISERROR(VALUE(MID(B251,ROW(INDIRECT("1:"&amp;LEN(B251))),1))),0)</f>
        <v>3</v>
      </c>
      <c r="D251" s="72">
        <f t="shared" ca="1" si="47"/>
        <v>33</v>
      </c>
      <c r="E251" s="72" t="str">
        <f t="shared" ca="1" si="48"/>
        <v>U</v>
      </c>
      <c r="F251" s="72" t="str">
        <f t="shared" ca="1" si="49"/>
        <v>T</v>
      </c>
      <c r="G251" s="72" t="str">
        <f t="shared" ca="1" si="50"/>
        <v>Q</v>
      </c>
      <c r="H251" s="72">
        <f t="shared" ca="1" si="51"/>
        <v>10</v>
      </c>
      <c r="I251" s="72">
        <f t="shared" ca="1" si="52"/>
        <v>97027</v>
      </c>
      <c r="J251" s="72">
        <f t="shared" ca="1" si="53"/>
        <v>29824</v>
      </c>
      <c r="K251" s="72">
        <f t="shared" ca="1" si="54"/>
        <v>194.80604746885038</v>
      </c>
      <c r="L251" s="72">
        <f ca="1">VLOOKUP(F251,Coef!$C$2:$F$25,4)</f>
        <v>2</v>
      </c>
      <c r="M251" s="31">
        <f ca="1">VLOOKUP(E251,Coef!$C$4:$D$23,2)</f>
        <v>17</v>
      </c>
      <c r="N251" s="31">
        <f ca="1">MOD(VLOOKUP(G251,Coef!$C$2:$G$21,5)+MOD(D251+1,2)*15,20)</f>
        <v>15</v>
      </c>
      <c r="O251" s="31">
        <f ca="1">VLOOKUP(M251,Coef!$A$27:$B$46,2)</f>
        <v>5.34</v>
      </c>
      <c r="P251" s="31">
        <f ca="1">VLOOKUP(M251,Coef!$A$27:$C$46,3)+N251/10-0.1</f>
        <v>5.4</v>
      </c>
      <c r="Q251" s="31">
        <f ca="1">IF(P251+0.1&lt;O251,P251+2,P251)</f>
        <v>5.4</v>
      </c>
      <c r="R251" s="72">
        <f ca="1">L251*100000+I251</f>
        <v>297027</v>
      </c>
      <c r="S251" s="72">
        <f ca="1">Q251*1000000+J251</f>
        <v>5429824</v>
      </c>
      <c r="T251" s="72">
        <f ca="1">IF(M251&lt;11,S251-10000000,S251)</f>
        <v>5429824</v>
      </c>
      <c r="U251" s="72">
        <f ca="1">T251/(6366197.724*0.9996)</f>
        <v>0.85325606181557034</v>
      </c>
      <c r="V251" s="72">
        <f ca="1">(Coef!$J$9/(1+Coef!$J$8*(COS(U251))^2)^0.5)*Coef!$J$6</f>
        <v>6387734.194643015</v>
      </c>
      <c r="W251" s="72">
        <f ca="1">6*D251-183</f>
        <v>15</v>
      </c>
      <c r="X251" s="72">
        <f ca="1">(R251-500000)/V251</f>
        <v>-3.177542988094597E-2</v>
      </c>
      <c r="Y251" s="72">
        <f ca="1">SIN(2*U251)</f>
        <v>0.99080473804234226</v>
      </c>
      <c r="Z251" s="72">
        <f ca="1">Y251*(COS(U251))^2</f>
        <v>0.42837464621947202</v>
      </c>
      <c r="AA251" s="72">
        <f ca="1">U251+(Y251/2)</f>
        <v>1.3486584308367415</v>
      </c>
      <c r="AB251" s="72">
        <f ca="1">(3*AA251+Z251)/4</f>
        <v>1.1185874846824242</v>
      </c>
      <c r="AC251" s="72">
        <f ca="1">(5*AB251+Z251*(COS(U251))^2)/3</f>
        <v>1.9260484319464559</v>
      </c>
      <c r="AD251" s="72">
        <f ca="1">Coef!$J$6*Coef!$J$9*(U251-(Coef!$J$10*AA251)+(Coef!$J$11*AB251)-(Coef!$J$12*AC251))</f>
        <v>5415002.1774205742</v>
      </c>
      <c r="AE251" s="72">
        <f ca="1">(T251-AD251)/V251</f>
        <v>2.3203568163271222E-3</v>
      </c>
      <c r="AF251" s="72">
        <f ca="1">((Coef!$J$8*X251^2)/2)*(COS(U251))^2</f>
        <v>1.4710113563426107E-6</v>
      </c>
      <c r="AG251" s="72">
        <f ca="1">X251*(1-(AF251/3))</f>
        <v>-3.1775414300273232E-2</v>
      </c>
      <c r="AH251" s="72">
        <f ca="1">AE251*(1-AF251)+U251</f>
        <v>0.85557641521862626</v>
      </c>
      <c r="AI251" s="72">
        <f ca="1">(EXP(AG251)-EXP(-AG251))/2</f>
        <v>-3.1780761720811346E-2</v>
      </c>
      <c r="AJ251" s="72">
        <f ca="1">ATAN(AI251/COS(AH251))</f>
        <v>-4.8424394483955011E-2</v>
      </c>
      <c r="AK251" s="72">
        <f ca="1">ATAN(COS(AJ251)*TAN(AH251))</f>
        <v>0.8549956750914125</v>
      </c>
      <c r="AL251" s="72">
        <f ca="1">U251+(1+Coef!$J$8*(COS(U251))^2-(3/2)*Coef!$J$8*SIN(U251)*COS(U251)*(AK251-U251))*(AK251-U251)</f>
        <v>0.85500072886049094</v>
      </c>
      <c r="AM251" s="33">
        <f t="shared" ca="1" si="44"/>
        <v>48.987933244315364</v>
      </c>
      <c r="AN251" s="33">
        <f t="shared" ca="1" si="45"/>
        <v>12.225486570592794</v>
      </c>
      <c r="AO251" s="48" t="str">
        <f ca="1">D251&amp;" "&amp;IF(AM251&gt;0,"N","S")&amp;" "&amp;R251&amp;" "&amp;LEFT(S251,7)</f>
        <v>33 N 297027 5429824</v>
      </c>
    </row>
    <row r="252" spans="1:41">
      <c r="A252" s="30" t="s">
        <v>1146</v>
      </c>
      <c r="B252" s="72" t="str">
        <f t="shared" si="46"/>
        <v>33UTQ9582731892</v>
      </c>
      <c r="C252" s="72">
        <f t="array" aca="1" ref="C252" ca="1">MATCH(TRUE,ISERROR(VALUE(MID(B252,ROW(INDIRECT("1:"&amp;LEN(B252))),1))),0)</f>
        <v>3</v>
      </c>
      <c r="D252" s="72">
        <f t="shared" ca="1" si="47"/>
        <v>33</v>
      </c>
      <c r="E252" s="72" t="str">
        <f t="shared" ca="1" si="48"/>
        <v>U</v>
      </c>
      <c r="F252" s="72" t="str">
        <f t="shared" ca="1" si="49"/>
        <v>T</v>
      </c>
      <c r="G252" s="72" t="str">
        <f t="shared" ca="1" si="50"/>
        <v>Q</v>
      </c>
      <c r="H252" s="72">
        <f t="shared" ca="1" si="51"/>
        <v>10</v>
      </c>
      <c r="I252" s="72">
        <f t="shared" ca="1" si="52"/>
        <v>95827</v>
      </c>
      <c r="J252" s="72">
        <f t="shared" ca="1" si="53"/>
        <v>31892</v>
      </c>
      <c r="K252" s="72">
        <f t="shared" ca="1" si="54"/>
        <v>194.80604746885038</v>
      </c>
      <c r="L252" s="72">
        <f ca="1">VLOOKUP(F252,Coef!$C$2:$F$25,4)</f>
        <v>2</v>
      </c>
      <c r="M252" s="31">
        <f ca="1">VLOOKUP(E252,Coef!$C$4:$D$23,2)</f>
        <v>17</v>
      </c>
      <c r="N252" s="31">
        <f ca="1">MOD(VLOOKUP(G252,Coef!$C$2:$G$21,5)+MOD(D252+1,2)*15,20)</f>
        <v>15</v>
      </c>
      <c r="O252" s="31">
        <f ca="1">VLOOKUP(M252,Coef!$A$27:$B$46,2)</f>
        <v>5.34</v>
      </c>
      <c r="P252" s="31">
        <f ca="1">VLOOKUP(M252,Coef!$A$27:$C$46,3)+N252/10-0.1</f>
        <v>5.4</v>
      </c>
      <c r="Q252" s="31">
        <f ca="1">IF(P252+0.1&lt;O252,P252+2,P252)</f>
        <v>5.4</v>
      </c>
      <c r="R252" s="72">
        <f ca="1">L252*100000+I252</f>
        <v>295827</v>
      </c>
      <c r="S252" s="72">
        <f ca="1">Q252*1000000+J252</f>
        <v>5431892</v>
      </c>
      <c r="T252" s="72">
        <f ca="1">IF(M252&lt;11,S252-10000000,S252)</f>
        <v>5431892</v>
      </c>
      <c r="U252" s="72">
        <f ca="1">T252/(6366197.724*0.9996)</f>
        <v>0.85358103248420247</v>
      </c>
      <c r="V252" s="72">
        <f ca="1">(Coef!$J$9/(1+Coef!$J$8*(COS(U252))^2)^0.5)*Coef!$J$6</f>
        <v>6387741.1049021063</v>
      </c>
      <c r="W252" s="72">
        <f ca="1">6*D252-183</f>
        <v>15</v>
      </c>
      <c r="X252" s="72">
        <f ca="1">(R252-500000)/V252</f>
        <v>-3.1963255342849245E-2</v>
      </c>
      <c r="Y252" s="72">
        <f ca="1">SIN(2*U252)</f>
        <v>0.99071659200153239</v>
      </c>
      <c r="Z252" s="72">
        <f ca="1">Y252*(COS(U252))^2</f>
        <v>0.42801755705411532</v>
      </c>
      <c r="AA252" s="72">
        <f ca="1">U252+(Y252/2)</f>
        <v>1.3489393284849687</v>
      </c>
      <c r="AB252" s="72">
        <f ca="1">(3*AA252+Z252)/4</f>
        <v>1.1187088856272553</v>
      </c>
      <c r="AC252" s="72">
        <f ca="1">(5*AB252+Z252*(COS(U252))^2)/3</f>
        <v>1.9261533683186933</v>
      </c>
      <c r="AD252" s="72">
        <f ca="1">Coef!$J$6*Coef!$J$9*(U252-(Coef!$J$10*AA252)+(Coef!$J$11*AB252)-(Coef!$J$12*AC252))</f>
        <v>5417071.9760144446</v>
      </c>
      <c r="AE252" s="72">
        <f ca="1">(T252-AD252)/V252</f>
        <v>2.3200727365393931E-3</v>
      </c>
      <c r="AF252" s="72">
        <f ca="1">((Coef!$J$8*X252^2)/2)*(COS(U252))^2</f>
        <v>1.4873446924785646E-6</v>
      </c>
      <c r="AG252" s="72">
        <f ca="1">X252*(1-(AF252/3))</f>
        <v>-3.1963239496056513E-2</v>
      </c>
      <c r="AH252" s="72">
        <f ca="1">AE252*(1-AF252)+U252</f>
        <v>0.85590110176999401</v>
      </c>
      <c r="AI252" s="72">
        <f ca="1">(EXP(AG252)-EXP(-AG252))/2</f>
        <v>-3.1968682307649543E-2</v>
      </c>
      <c r="AJ252" s="72">
        <f ca="1">ATAN(AI252/COS(AH252))</f>
        <v>-4.872846569948748E-2</v>
      </c>
      <c r="AK252" s="72">
        <f ca="1">ATAN(COS(AJ252)*TAN(AH252))</f>
        <v>0.85531309581311155</v>
      </c>
      <c r="AL252" s="72">
        <f ca="1">U252+(1+Coef!$J$8*(COS(U252))^2-(3/2)*Coef!$J$8*SIN(U252)*COS(U252)*(AK252-U252))*(AK252-U252)</f>
        <v>0.85531812395717666</v>
      </c>
      <c r="AM252" s="33">
        <f t="shared" ca="1" si="44"/>
        <v>49.006118643793606</v>
      </c>
      <c r="AN252" s="33">
        <f t="shared" ca="1" si="45"/>
        <v>12.20806457327137</v>
      </c>
      <c r="AO252" s="48" t="str">
        <f ca="1">D252&amp;" "&amp;IF(AM252&gt;0,"N","S")&amp;" "&amp;R252&amp;" "&amp;LEFT(S252,7)</f>
        <v>33 N 295827 5431892</v>
      </c>
    </row>
    <row r="253" spans="1:41">
      <c r="A253" s="30" t="s">
        <v>1147</v>
      </c>
      <c r="B253" s="72" t="str">
        <f t="shared" si="46"/>
        <v>33UTQ9695532343</v>
      </c>
      <c r="C253" s="72">
        <f t="array" aca="1" ref="C253" ca="1">MATCH(TRUE,ISERROR(VALUE(MID(B253,ROW(INDIRECT("1:"&amp;LEN(B253))),1))),0)</f>
        <v>3</v>
      </c>
      <c r="D253" s="72">
        <f t="shared" ca="1" si="47"/>
        <v>33</v>
      </c>
      <c r="E253" s="72" t="str">
        <f t="shared" ca="1" si="48"/>
        <v>U</v>
      </c>
      <c r="F253" s="72" t="str">
        <f t="shared" ca="1" si="49"/>
        <v>T</v>
      </c>
      <c r="G253" s="72" t="str">
        <f t="shared" ca="1" si="50"/>
        <v>Q</v>
      </c>
      <c r="H253" s="72">
        <f t="shared" ca="1" si="51"/>
        <v>10</v>
      </c>
      <c r="I253" s="72">
        <f t="shared" ca="1" si="52"/>
        <v>96955</v>
      </c>
      <c r="J253" s="72">
        <f t="shared" ca="1" si="53"/>
        <v>32343</v>
      </c>
      <c r="K253" s="72">
        <f t="shared" ca="1" si="54"/>
        <v>194.80604746885038</v>
      </c>
      <c r="L253" s="72">
        <f ca="1">VLOOKUP(F253,Coef!$C$2:$F$25,4)</f>
        <v>2</v>
      </c>
      <c r="M253" s="31">
        <f ca="1">VLOOKUP(E253,Coef!$C$4:$D$23,2)</f>
        <v>17</v>
      </c>
      <c r="N253" s="31">
        <f ca="1">MOD(VLOOKUP(G253,Coef!$C$2:$G$21,5)+MOD(D253+1,2)*15,20)</f>
        <v>15</v>
      </c>
      <c r="O253" s="31">
        <f ca="1">VLOOKUP(M253,Coef!$A$27:$B$46,2)</f>
        <v>5.34</v>
      </c>
      <c r="P253" s="31">
        <f ca="1">VLOOKUP(M253,Coef!$A$27:$C$46,3)+N253/10-0.1</f>
        <v>5.4</v>
      </c>
      <c r="Q253" s="31">
        <f ca="1">IF(P253+0.1&lt;O253,P253+2,P253)</f>
        <v>5.4</v>
      </c>
      <c r="R253" s="72">
        <f ca="1">L253*100000+I253</f>
        <v>296955</v>
      </c>
      <c r="S253" s="72">
        <f ca="1">Q253*1000000+J253</f>
        <v>5432343</v>
      </c>
      <c r="T253" s="72">
        <f ca="1">IF(M253&lt;11,S253-10000000,S253)</f>
        <v>5432343</v>
      </c>
      <c r="U253" s="72">
        <f ca="1">T253/(6366197.724*0.9996)</f>
        <v>0.85365190374704247</v>
      </c>
      <c r="V253" s="72">
        <f ca="1">(Coef!$J$9/(1+Coef!$J$8*(COS(U253))^2)^0.5)*Coef!$J$6</f>
        <v>6387742.6118479241</v>
      </c>
      <c r="W253" s="72">
        <f ca="1">6*D253-183</f>
        <v>15</v>
      </c>
      <c r="X253" s="72">
        <f ca="1">(R253-500000)/V253</f>
        <v>-3.1786659597616548E-2</v>
      </c>
      <c r="Y253" s="72">
        <f ca="1">SIN(2*U253)</f>
        <v>0.99069731307478959</v>
      </c>
      <c r="Z253" s="72">
        <f ca="1">Y253*(COS(U253))^2</f>
        <v>0.42793966852648252</v>
      </c>
      <c r="AA253" s="72">
        <f ca="1">U253+(Y253/2)</f>
        <v>1.3490005602844373</v>
      </c>
      <c r="AB253" s="72">
        <f ca="1">(3*AA253+Z253)/4</f>
        <v>1.1187353373449485</v>
      </c>
      <c r="AC253" s="72">
        <f ca="1">(5*AB253+Z253*(COS(U253))^2)/3</f>
        <v>1.9261762222402352</v>
      </c>
      <c r="AD253" s="72">
        <f ca="1">Coef!$J$6*Coef!$J$9*(U253-(Coef!$J$10*AA253)+(Coef!$J$11*AB253)-(Coef!$J$12*AC253))</f>
        <v>5417523.3691531802</v>
      </c>
      <c r="AE253" s="72">
        <f ca="1">(T253-AD253)/V253</f>
        <v>2.3200106434051568E-3</v>
      </c>
      <c r="AF253" s="72">
        <f ca="1">((Coef!$J$8*X253^2)/2)*(COS(U253))^2</f>
        <v>1.4707159929216304E-6</v>
      </c>
      <c r="AG253" s="72">
        <f ca="1">X253*(1-(AF253/3))</f>
        <v>-3.1786644014567003E-2</v>
      </c>
      <c r="AH253" s="72">
        <f ca="1">AE253*(1-AF253)+U253</f>
        <v>0.85597191097837089</v>
      </c>
      <c r="AI253" s="72">
        <f ca="1">(EXP(AG253)-EXP(-AG253))/2</f>
        <v>-3.1791997106778103E-2</v>
      </c>
      <c r="AJ253" s="72">
        <f ca="1">ATAN(AI253/COS(AH253))</f>
        <v>-4.846352187853898E-2</v>
      </c>
      <c r="AK253" s="72">
        <f ca="1">ATAN(COS(AJ253)*TAN(AH253))</f>
        <v>0.85539029646006481</v>
      </c>
      <c r="AL253" s="72">
        <f ca="1">U253+(1+Coef!$J$8*(COS(U253))^2-(3/2)*Coef!$J$8*SIN(U253)*COS(U253)*(AK253-U253))*(AK253-U253)</f>
        <v>0.85539534210079238</v>
      </c>
      <c r="AM253" s="33">
        <f t="shared" ca="1" si="44"/>
        <v>49.010542917524631</v>
      </c>
      <c r="AN253" s="33">
        <f t="shared" ca="1" si="45"/>
        <v>12.22324473601979</v>
      </c>
      <c r="AO253" s="48" t="str">
        <f ca="1">D253&amp;" "&amp;IF(AM253&gt;0,"N","S")&amp;" "&amp;R253&amp;" "&amp;LEFT(S253,7)</f>
        <v>33 N 296955 5432343</v>
      </c>
    </row>
    <row r="254" spans="1:41">
      <c r="A254" s="30" t="s">
        <v>1148</v>
      </c>
      <c r="B254" s="72" t="str">
        <f t="shared" si="46"/>
        <v>33UTQ9665834083</v>
      </c>
      <c r="C254" s="72">
        <f t="array" aca="1" ref="C254" ca="1">MATCH(TRUE,ISERROR(VALUE(MID(B254,ROW(INDIRECT("1:"&amp;LEN(B254))),1))),0)</f>
        <v>3</v>
      </c>
      <c r="D254" s="72">
        <f t="shared" ca="1" si="47"/>
        <v>33</v>
      </c>
      <c r="E254" s="72" t="str">
        <f t="shared" ca="1" si="48"/>
        <v>U</v>
      </c>
      <c r="F254" s="72" t="str">
        <f t="shared" ca="1" si="49"/>
        <v>T</v>
      </c>
      <c r="G254" s="72" t="str">
        <f t="shared" ca="1" si="50"/>
        <v>Q</v>
      </c>
      <c r="H254" s="72">
        <f t="shared" ca="1" si="51"/>
        <v>10</v>
      </c>
      <c r="I254" s="72">
        <f t="shared" ca="1" si="52"/>
        <v>96658</v>
      </c>
      <c r="J254" s="72">
        <f t="shared" ca="1" si="53"/>
        <v>34083</v>
      </c>
      <c r="K254" s="72">
        <f t="shared" ca="1" si="54"/>
        <v>194.80604746885038</v>
      </c>
      <c r="L254" s="72">
        <f ca="1">VLOOKUP(F254,Coef!$C$2:$F$25,4)</f>
        <v>2</v>
      </c>
      <c r="M254" s="31">
        <f ca="1">VLOOKUP(E254,Coef!$C$4:$D$23,2)</f>
        <v>17</v>
      </c>
      <c r="N254" s="31">
        <f ca="1">MOD(VLOOKUP(G254,Coef!$C$2:$G$21,5)+MOD(D254+1,2)*15,20)</f>
        <v>15</v>
      </c>
      <c r="O254" s="31">
        <f ca="1">VLOOKUP(M254,Coef!$A$27:$B$46,2)</f>
        <v>5.34</v>
      </c>
      <c r="P254" s="31">
        <f ca="1">VLOOKUP(M254,Coef!$A$27:$C$46,3)+N254/10-0.1</f>
        <v>5.4</v>
      </c>
      <c r="Q254" s="31">
        <f ca="1">IF(P254+0.1&lt;O254,P254+2,P254)</f>
        <v>5.4</v>
      </c>
      <c r="R254" s="72">
        <f ca="1">L254*100000+I254</f>
        <v>296658</v>
      </c>
      <c r="S254" s="72">
        <f ca="1">Q254*1000000+J254</f>
        <v>5434083</v>
      </c>
      <c r="T254" s="72">
        <f ca="1">IF(M254&lt;11,S254-10000000,S254)</f>
        <v>5434083</v>
      </c>
      <c r="U254" s="72">
        <f ca="1">T254/(6366197.724*0.9996)</f>
        <v>0.8539253316790637</v>
      </c>
      <c r="V254" s="72">
        <f ca="1">(Coef!$J$9/(1+Coef!$J$8*(COS(U254))^2)^0.5)*Coef!$J$6</f>
        <v>6387748.4255199824</v>
      </c>
      <c r="W254" s="72">
        <f ca="1">6*D254-183</f>
        <v>15</v>
      </c>
      <c r="X254" s="72">
        <f ca="1">(R254-500000)/V254</f>
        <v>-3.1833125923935765E-2</v>
      </c>
      <c r="Y254" s="72">
        <f ca="1">SIN(2*U254)</f>
        <v>0.99062274665299799</v>
      </c>
      <c r="Z254" s="72">
        <f ca="1">Y254*(COS(U254))^2</f>
        <v>0.42763912488644606</v>
      </c>
      <c r="AA254" s="72">
        <f ca="1">U254+(Y254/2)</f>
        <v>1.3492367050055627</v>
      </c>
      <c r="AB254" s="72">
        <f ca="1">(3*AA254+Z254)/4</f>
        <v>1.1188373099757836</v>
      </c>
      <c r="AC254" s="72">
        <f ca="1">(5*AB254+Z254*(COS(U254))^2)/3</f>
        <v>1.9262642904191967</v>
      </c>
      <c r="AD254" s="72">
        <f ca="1">Coef!$J$6*Coef!$J$9*(U254-(Coef!$J$10*AA254)+(Coef!$J$11*AB254)-(Coef!$J$12*AC254))</f>
        <v>5419264.8889128333</v>
      </c>
      <c r="AE254" s="72">
        <f ca="1">(T254-AD254)/V254</f>
        <v>2.3197706140032377E-3</v>
      </c>
      <c r="AF254" s="72">
        <f ca="1">((Coef!$J$8*X254^2)/2)*(COS(U254))^2</f>
        <v>1.4740940140106397E-6</v>
      </c>
      <c r="AG254" s="72">
        <f ca="1">X254*(1-(AF254/3))</f>
        <v>-3.1833110282262309E-2</v>
      </c>
      <c r="AH254" s="72">
        <f ca="1">AE254*(1-AF254)+U254</f>
        <v>0.85624509887350697</v>
      </c>
      <c r="AI254" s="72">
        <f ca="1">(EXP(AG254)-EXP(-AG254))/2</f>
        <v>-3.1838486885331307E-2</v>
      </c>
      <c r="AJ254" s="72">
        <f ca="1">ATAN(AI254/COS(AH254))</f>
        <v>-4.8549538230134338E-2</v>
      </c>
      <c r="AK254" s="72">
        <f ca="1">ATAN(COS(AJ254)*TAN(AH254))</f>
        <v>0.85566146217773287</v>
      </c>
      <c r="AL254" s="72">
        <f ca="1">U254+(1+Coef!$J$8*(COS(U254))^2-(3/2)*Coef!$J$8*SIN(U254)*COS(U254)*(AK254-U254))*(AK254-U254)</f>
        <v>0.85566649810384177</v>
      </c>
      <c r="AM254" s="33">
        <f t="shared" ca="1" si="44"/>
        <v>49.026079012088985</v>
      </c>
      <c r="AN254" s="33">
        <f t="shared" ca="1" si="45"/>
        <v>12.218316362104261</v>
      </c>
      <c r="AO254" s="48" t="str">
        <f ca="1">D254&amp;" "&amp;IF(AM254&gt;0,"N","S")&amp;" "&amp;R254&amp;" "&amp;LEFT(S254,7)</f>
        <v>33 N 296658 5434083</v>
      </c>
    </row>
    <row r="255" spans="1:41">
      <c r="A255" s="30" t="s">
        <v>1149</v>
      </c>
      <c r="B255" s="72" t="str">
        <f t="shared" si="46"/>
        <v>33UTQ9731435596</v>
      </c>
      <c r="C255" s="72">
        <f t="array" aca="1" ref="C255" ca="1">MATCH(TRUE,ISERROR(VALUE(MID(B255,ROW(INDIRECT("1:"&amp;LEN(B255))),1))),0)</f>
        <v>3</v>
      </c>
      <c r="D255" s="72">
        <f t="shared" ca="1" si="47"/>
        <v>33</v>
      </c>
      <c r="E255" s="72" t="str">
        <f t="shared" ca="1" si="48"/>
        <v>U</v>
      </c>
      <c r="F255" s="72" t="str">
        <f t="shared" ca="1" si="49"/>
        <v>T</v>
      </c>
      <c r="G255" s="72" t="str">
        <f t="shared" ca="1" si="50"/>
        <v>Q</v>
      </c>
      <c r="H255" s="72">
        <f t="shared" ca="1" si="51"/>
        <v>10</v>
      </c>
      <c r="I255" s="72">
        <f t="shared" ca="1" si="52"/>
        <v>97314</v>
      </c>
      <c r="J255" s="72">
        <f t="shared" ca="1" si="53"/>
        <v>35596</v>
      </c>
      <c r="K255" s="72">
        <f t="shared" ca="1" si="54"/>
        <v>194.80604746885038</v>
      </c>
      <c r="L255" s="72">
        <f ca="1">VLOOKUP(F255,Coef!$C$2:$F$25,4)</f>
        <v>2</v>
      </c>
      <c r="M255" s="31">
        <f ca="1">VLOOKUP(E255,Coef!$C$4:$D$23,2)</f>
        <v>17</v>
      </c>
      <c r="N255" s="31">
        <f ca="1">MOD(VLOOKUP(G255,Coef!$C$2:$G$21,5)+MOD(D255+1,2)*15,20)</f>
        <v>15</v>
      </c>
      <c r="O255" s="31">
        <f ca="1">VLOOKUP(M255,Coef!$A$27:$B$46,2)</f>
        <v>5.34</v>
      </c>
      <c r="P255" s="31">
        <f ca="1">VLOOKUP(M255,Coef!$A$27:$C$46,3)+N255/10-0.1</f>
        <v>5.4</v>
      </c>
      <c r="Q255" s="31">
        <f ca="1">IF(P255+0.1&lt;O255,P255+2,P255)</f>
        <v>5.4</v>
      </c>
      <c r="R255" s="72">
        <f ca="1">L255*100000+I255</f>
        <v>297314</v>
      </c>
      <c r="S255" s="72">
        <f ca="1">Q255*1000000+J255</f>
        <v>5435596</v>
      </c>
      <c r="T255" s="72">
        <f ca="1">IF(M255&lt;11,S255-10000000,S255)</f>
        <v>5435596</v>
      </c>
      <c r="U255" s="72">
        <f ca="1">T255/(6366197.724*0.9996)</f>
        <v>0.85416308826593035</v>
      </c>
      <c r="V255" s="72">
        <f ca="1">(Coef!$J$9/(1+Coef!$J$8*(COS(U255))^2)^0.5)*Coef!$J$6</f>
        <v>6387753.4803982945</v>
      </c>
      <c r="W255" s="72">
        <f ca="1">6*D255-183</f>
        <v>15</v>
      </c>
      <c r="X255" s="72">
        <f ca="1">(R255-500000)/V255</f>
        <v>-3.1730404221448127E-2</v>
      </c>
      <c r="Y255" s="72">
        <f ca="1">SIN(2*U255)</f>
        <v>0.99055766735306983</v>
      </c>
      <c r="Z255" s="72">
        <f ca="1">Y255*(COS(U255))^2</f>
        <v>0.42737773548899188</v>
      </c>
      <c r="AA255" s="72">
        <f ca="1">U255+(Y255/2)</f>
        <v>1.3494419219424652</v>
      </c>
      <c r="AB255" s="72">
        <f ca="1">(3*AA255+Z255)/4</f>
        <v>1.1189258753290969</v>
      </c>
      <c r="AC255" s="72">
        <f ca="1">(5*AB255+Z255*(COS(U255))^2)/3</f>
        <v>1.9263407346164501</v>
      </c>
      <c r="AD255" s="72">
        <f ca="1">Coef!$J$6*Coef!$J$9*(U255-(Coef!$J$10*AA255)+(Coef!$J$11*AB255)-(Coef!$J$12*AC255))</f>
        <v>5420779.2142698476</v>
      </c>
      <c r="AE255" s="72">
        <f ca="1">(T255-AD255)/V255</f>
        <v>2.3195612942202215E-3</v>
      </c>
      <c r="AF255" s="72">
        <f ca="1">((Coef!$J$8*X255^2)/2)*(COS(U255))^2</f>
        <v>1.4637968596565657E-6</v>
      </c>
      <c r="AG255" s="72">
        <f ca="1">X255*(1-(AF255/3))</f>
        <v>-3.173038873915944E-2</v>
      </c>
      <c r="AH255" s="72">
        <f ca="1">AE255*(1-AF255)+U255</f>
        <v>0.85648264616478398</v>
      </c>
      <c r="AI255" s="72">
        <f ca="1">(EXP(AG255)-EXP(-AG255))/2</f>
        <v>-3.1735713459348613E-2</v>
      </c>
      <c r="AJ255" s="72">
        <f ca="1">ATAN(AI255/COS(AH255))</f>
        <v>-4.8406303286309425E-2</v>
      </c>
      <c r="AK255" s="72">
        <f ca="1">ATAN(COS(AJ255)*TAN(AH255))</f>
        <v>0.85590248903130994</v>
      </c>
      <c r="AL255" s="72">
        <f ca="1">U255+(1+Coef!$J$8*(COS(U255))^2-(3/2)*Coef!$J$8*SIN(U255)*COS(U255)*(AK255-U255))*(AK255-U255)</f>
        <v>0.85590753165494748</v>
      </c>
      <c r="AM255" s="33">
        <f t="shared" ca="1" si="44"/>
        <v>49.039889217288405</v>
      </c>
      <c r="AN255" s="33">
        <f t="shared" ca="1" si="45"/>
        <v>12.226523119864222</v>
      </c>
      <c r="AO255" s="48" t="str">
        <f ca="1">D255&amp;" "&amp;IF(AM255&gt;0,"N","S")&amp;" "&amp;R255&amp;" "&amp;LEFT(S255,7)</f>
        <v>33 N 297314 5435596</v>
      </c>
    </row>
    <row r="256" spans="1:41">
      <c r="A256" s="30" t="s">
        <v>1150</v>
      </c>
      <c r="B256" s="72" t="str">
        <f t="shared" si="46"/>
        <v>33UTQ9811636360</v>
      </c>
      <c r="C256" s="72">
        <f t="array" aca="1" ref="C256" ca="1">MATCH(TRUE,ISERROR(VALUE(MID(B256,ROW(INDIRECT("1:"&amp;LEN(B256))),1))),0)</f>
        <v>3</v>
      </c>
      <c r="D256" s="72">
        <f t="shared" ca="1" si="47"/>
        <v>33</v>
      </c>
      <c r="E256" s="72" t="str">
        <f t="shared" ca="1" si="48"/>
        <v>U</v>
      </c>
      <c r="F256" s="72" t="str">
        <f t="shared" ca="1" si="49"/>
        <v>T</v>
      </c>
      <c r="G256" s="72" t="str">
        <f t="shared" ca="1" si="50"/>
        <v>Q</v>
      </c>
      <c r="H256" s="72">
        <f t="shared" ca="1" si="51"/>
        <v>10</v>
      </c>
      <c r="I256" s="72">
        <f t="shared" ca="1" si="52"/>
        <v>98116</v>
      </c>
      <c r="J256" s="72">
        <f t="shared" ca="1" si="53"/>
        <v>36360</v>
      </c>
      <c r="K256" s="72">
        <f t="shared" ca="1" si="54"/>
        <v>194.80604746885038</v>
      </c>
      <c r="L256" s="72">
        <f ca="1">VLOOKUP(F256,Coef!$C$2:$F$25,4)</f>
        <v>2</v>
      </c>
      <c r="M256" s="31">
        <f ca="1">VLOOKUP(E256,Coef!$C$4:$D$23,2)</f>
        <v>17</v>
      </c>
      <c r="N256" s="31">
        <f ca="1">MOD(VLOOKUP(G256,Coef!$C$2:$G$21,5)+MOD(D256+1,2)*15,20)</f>
        <v>15</v>
      </c>
      <c r="O256" s="31">
        <f ca="1">VLOOKUP(M256,Coef!$A$27:$B$46,2)</f>
        <v>5.34</v>
      </c>
      <c r="P256" s="31">
        <f ca="1">VLOOKUP(M256,Coef!$A$27:$C$46,3)+N256/10-0.1</f>
        <v>5.4</v>
      </c>
      <c r="Q256" s="31">
        <f ca="1">IF(P256+0.1&lt;O256,P256+2,P256)</f>
        <v>5.4</v>
      </c>
      <c r="R256" s="72">
        <f ca="1">L256*100000+I256</f>
        <v>298116</v>
      </c>
      <c r="S256" s="72">
        <f ca="1">Q256*1000000+J256</f>
        <v>5436360</v>
      </c>
      <c r="T256" s="72">
        <f ca="1">IF(M256&lt;11,S256-10000000,S256)</f>
        <v>5436360</v>
      </c>
      <c r="U256" s="72">
        <f ca="1">T256/(6366197.724*0.9996)</f>
        <v>0.85428314512803627</v>
      </c>
      <c r="V256" s="72">
        <f ca="1">(Coef!$J$9/(1+Coef!$J$8*(COS(U256))^2)^0.5)*Coef!$J$6</f>
        <v>6387756.0327729089</v>
      </c>
      <c r="W256" s="72">
        <f ca="1">6*D256-183</f>
        <v>15</v>
      </c>
      <c r="X256" s="72">
        <f ca="1">(R256-500000)/V256</f>
        <v>-3.1604838845475235E-2</v>
      </c>
      <c r="Y256" s="72">
        <f ca="1">SIN(2*U256)</f>
        <v>0.99052471999688196</v>
      </c>
      <c r="Z256" s="72">
        <f ca="1">Y256*(COS(U256))^2</f>
        <v>0.42724572584219417</v>
      </c>
      <c r="AA256" s="72">
        <f ca="1">U256+(Y256/2)</f>
        <v>1.3495455051264773</v>
      </c>
      <c r="AB256" s="72">
        <f ca="1">(3*AA256+Z256)/4</f>
        <v>1.1189705603054065</v>
      </c>
      <c r="AC256" s="72">
        <f ca="1">(5*AB256+Z256*(COS(U256))^2)/3</f>
        <v>1.926379288116026</v>
      </c>
      <c r="AD256" s="72">
        <f ca="1">Coef!$J$6*Coef!$J$9*(U256-(Coef!$J$10*AA256)+(Coef!$J$11*AB256)-(Coef!$J$12*AC256))</f>
        <v>5421543.8848841758</v>
      </c>
      <c r="AE256" s="72">
        <f ca="1">(T256-AD256)/V256</f>
        <v>2.3194553830498308E-3</v>
      </c>
      <c r="AF256" s="72">
        <f ca="1">((Coef!$J$8*X256^2)/2)*(COS(U256))^2</f>
        <v>1.4518342604734787E-6</v>
      </c>
      <c r="AG256" s="72">
        <f ca="1">X256*(1-(AF256/3))</f>
        <v>-3.1604823550479291E-2</v>
      </c>
      <c r="AH256" s="72">
        <f ca="1">AE256*(1-AF256)+U256</f>
        <v>0.8566025971436213</v>
      </c>
      <c r="AI256" s="72">
        <f ca="1">(EXP(AG256)-EXP(-AG256))/2</f>
        <v>-3.1610085304598079E-2</v>
      </c>
      <c r="AJ256" s="72">
        <f ca="1">ATAN(AI256/COS(AH256))</f>
        <v>-4.8221641917727771E-2</v>
      </c>
      <c r="AK256" s="72">
        <f ca="1">ATAN(COS(AJ256)*TAN(AH256))</f>
        <v>0.85602687974086511</v>
      </c>
      <c r="AL256" s="72">
        <f ca="1">U256+(1+Coef!$J$8*(COS(U256))^2-(3/2)*Coef!$J$8*SIN(U256)*COS(U256)*(AK256-U256))*(AK256-U256)</f>
        <v>0.85603193349369633</v>
      </c>
      <c r="AM256" s="33">
        <f t="shared" ca="1" si="44"/>
        <v>49.047016917612375</v>
      </c>
      <c r="AN256" s="33">
        <f t="shared" ca="1" si="45"/>
        <v>12.237103436923061</v>
      </c>
      <c r="AO256" s="48" t="str">
        <f ca="1">D256&amp;" "&amp;IF(AM256&gt;0,"N","S")&amp;" "&amp;R256&amp;" "&amp;LEFT(S256,7)</f>
        <v>33 N 298116 5436360</v>
      </c>
    </row>
    <row r="257" spans="1:41">
      <c r="A257" s="30" t="s">
        <v>1151</v>
      </c>
      <c r="B257" s="72" t="str">
        <f t="shared" si="46"/>
        <v>33UTQ9828437144</v>
      </c>
      <c r="C257" s="72">
        <f t="array" aca="1" ref="C257" ca="1">MATCH(TRUE,ISERROR(VALUE(MID(B257,ROW(INDIRECT("1:"&amp;LEN(B257))),1))),0)</f>
        <v>3</v>
      </c>
      <c r="D257" s="72">
        <f t="shared" ca="1" si="47"/>
        <v>33</v>
      </c>
      <c r="E257" s="72" t="str">
        <f t="shared" ca="1" si="48"/>
        <v>U</v>
      </c>
      <c r="F257" s="72" t="str">
        <f t="shared" ca="1" si="49"/>
        <v>T</v>
      </c>
      <c r="G257" s="72" t="str">
        <f t="shared" ca="1" si="50"/>
        <v>Q</v>
      </c>
      <c r="H257" s="72">
        <f t="shared" ca="1" si="51"/>
        <v>10</v>
      </c>
      <c r="I257" s="72">
        <f t="shared" ca="1" si="52"/>
        <v>98284</v>
      </c>
      <c r="J257" s="72">
        <f t="shared" ca="1" si="53"/>
        <v>37144</v>
      </c>
      <c r="K257" s="72">
        <f t="shared" ca="1" si="54"/>
        <v>194.80604746885038</v>
      </c>
      <c r="L257" s="72">
        <f ca="1">VLOOKUP(F257,Coef!$C$2:$F$25,4)</f>
        <v>2</v>
      </c>
      <c r="M257" s="31">
        <f ca="1">VLOOKUP(E257,Coef!$C$4:$D$23,2)</f>
        <v>17</v>
      </c>
      <c r="N257" s="31">
        <f ca="1">MOD(VLOOKUP(G257,Coef!$C$2:$G$21,5)+MOD(D257+1,2)*15,20)</f>
        <v>15</v>
      </c>
      <c r="O257" s="31">
        <f ca="1">VLOOKUP(M257,Coef!$A$27:$B$46,2)</f>
        <v>5.34</v>
      </c>
      <c r="P257" s="31">
        <f ca="1">VLOOKUP(M257,Coef!$A$27:$C$46,3)+N257/10-0.1</f>
        <v>5.4</v>
      </c>
      <c r="Q257" s="31">
        <f ca="1">IF(P257+0.1&lt;O257,P257+2,P257)</f>
        <v>5.4</v>
      </c>
      <c r="R257" s="72">
        <f ca="1">L257*100000+I257</f>
        <v>298284</v>
      </c>
      <c r="S257" s="72">
        <f ca="1">Q257*1000000+J257</f>
        <v>5437144</v>
      </c>
      <c r="T257" s="72">
        <f ca="1">IF(M257&lt;11,S257-10000000,S257)</f>
        <v>5437144</v>
      </c>
      <c r="U257" s="72">
        <f ca="1">T257/(6366197.724*0.9996)</f>
        <v>0.85440634483993549</v>
      </c>
      <c r="V257" s="72">
        <f ca="1">(Coef!$J$9/(1+Coef!$J$8*(COS(U257))^2)^0.5)*Coef!$J$6</f>
        <v>6387758.6518784547</v>
      </c>
      <c r="W257" s="72">
        <f ca="1">6*D257-183</f>
        <v>15</v>
      </c>
      <c r="X257" s="72">
        <f ca="1">(R257-500000)/V257</f>
        <v>-3.1578525582002255E-2</v>
      </c>
      <c r="Y257" s="72">
        <f ca="1">SIN(2*U257)</f>
        <v>0.99049085077412879</v>
      </c>
      <c r="Z257" s="72">
        <f ca="1">Y257*(COS(U257))^2</f>
        <v>0.42711024706775685</v>
      </c>
      <c r="AA257" s="72">
        <f ca="1">U257+(Y257/2)</f>
        <v>1.3496517702269999</v>
      </c>
      <c r="AB257" s="72">
        <f ca="1">(3*AA257+Z257)/4</f>
        <v>1.1190163894371892</v>
      </c>
      <c r="AC257" s="72">
        <f ca="1">(5*AB257+Z257*(COS(U257))^2)/3</f>
        <v>1.926418817732497</v>
      </c>
      <c r="AD257" s="72">
        <f ca="1">Coef!$J$6*Coef!$J$9*(U257-(Coef!$J$10*AA257)+(Coef!$J$11*AB257)-(Coef!$J$12*AC257))</f>
        <v>5422328.5740067707</v>
      </c>
      <c r="AE257" s="72">
        <f ca="1">(T257-AD257)/V257</f>
        <v>2.3193465502758899E-3</v>
      </c>
      <c r="AF257" s="72">
        <f ca="1">((Coef!$J$8*X257^2)/2)*(COS(U257))^2</f>
        <v>1.4490076961777983E-6</v>
      </c>
      <c r="AG257" s="72">
        <f ca="1">X257*(1-(AF257/3))</f>
        <v>-3.1578510329493388E-2</v>
      </c>
      <c r="AH257" s="72">
        <f ca="1">AE257*(1-AF257)+U257</f>
        <v>0.85672568802946036</v>
      </c>
      <c r="AI257" s="72">
        <f ca="1">(EXP(AG257)-EXP(-AG257))/2</f>
        <v>-3.1583758951782281E-2</v>
      </c>
      <c r="AJ257" s="72">
        <f ca="1">ATAN(AI257/COS(AH257))</f>
        <v>-4.8188375288176426E-2</v>
      </c>
      <c r="AK257" s="72">
        <f ca="1">ATAN(COS(AJ257)*TAN(AH257))</f>
        <v>0.85615078529425981</v>
      </c>
      <c r="AL257" s="72">
        <f ca="1">U257+(1+Coef!$J$8*(COS(U257))^2-(3/2)*Coef!$J$8*SIN(U257)*COS(U257)*(AK257-U257))*(AK257-U257)</f>
        <v>0.85615583965247444</v>
      </c>
      <c r="AM257" s="33">
        <f t="shared" ca="1" si="44"/>
        <v>49.05411621756604</v>
      </c>
      <c r="AN257" s="33">
        <f t="shared" ca="1" si="45"/>
        <v>12.23900947439498</v>
      </c>
      <c r="AO257" s="48" t="str">
        <f ca="1">D257&amp;" "&amp;IF(AM257&gt;0,"N","S")&amp;" "&amp;R257&amp;" "&amp;LEFT(S257,7)</f>
        <v>33 N 298284 5437144</v>
      </c>
    </row>
    <row r="258" spans="1:41">
      <c r="A258" s="30" t="s">
        <v>1152</v>
      </c>
      <c r="B258" s="72" t="str">
        <f t="shared" si="46"/>
        <v>33UTQ9869837436</v>
      </c>
      <c r="C258" s="72">
        <f t="array" aca="1" ref="C258" ca="1">MATCH(TRUE,ISERROR(VALUE(MID(B258,ROW(INDIRECT("1:"&amp;LEN(B258))),1))),0)</f>
        <v>3</v>
      </c>
      <c r="D258" s="72">
        <f t="shared" ca="1" si="47"/>
        <v>33</v>
      </c>
      <c r="E258" s="72" t="str">
        <f t="shared" ca="1" si="48"/>
        <v>U</v>
      </c>
      <c r="F258" s="72" t="str">
        <f t="shared" ca="1" si="49"/>
        <v>T</v>
      </c>
      <c r="G258" s="72" t="str">
        <f t="shared" ca="1" si="50"/>
        <v>Q</v>
      </c>
      <c r="H258" s="72">
        <f t="shared" ca="1" si="51"/>
        <v>10</v>
      </c>
      <c r="I258" s="72">
        <f t="shared" ca="1" si="52"/>
        <v>98698</v>
      </c>
      <c r="J258" s="72">
        <f t="shared" ca="1" si="53"/>
        <v>37436</v>
      </c>
      <c r="K258" s="72">
        <f t="shared" ca="1" si="54"/>
        <v>194.80604746885038</v>
      </c>
      <c r="L258" s="72">
        <f ca="1">VLOOKUP(F258,Coef!$C$2:$F$25,4)</f>
        <v>2</v>
      </c>
      <c r="M258" s="31">
        <f ca="1">VLOOKUP(E258,Coef!$C$4:$D$23,2)</f>
        <v>17</v>
      </c>
      <c r="N258" s="31">
        <f ca="1">MOD(VLOOKUP(G258,Coef!$C$2:$G$21,5)+MOD(D258+1,2)*15,20)</f>
        <v>15</v>
      </c>
      <c r="O258" s="31">
        <f ca="1">VLOOKUP(M258,Coef!$A$27:$B$46,2)</f>
        <v>5.34</v>
      </c>
      <c r="P258" s="31">
        <f ca="1">VLOOKUP(M258,Coef!$A$27:$C$46,3)+N258/10-0.1</f>
        <v>5.4</v>
      </c>
      <c r="Q258" s="31">
        <f ca="1">IF(P258+0.1&lt;O258,P258+2,P258)</f>
        <v>5.4</v>
      </c>
      <c r="R258" s="72">
        <f ca="1">L258*100000+I258</f>
        <v>298698</v>
      </c>
      <c r="S258" s="72">
        <f ca="1">Q258*1000000+J258</f>
        <v>5437436</v>
      </c>
      <c r="T258" s="72">
        <f ca="1">IF(M258&lt;11,S258-10000000,S258)</f>
        <v>5437436</v>
      </c>
      <c r="U258" s="72">
        <f ca="1">T258/(6366197.724*0.9996)</f>
        <v>0.85445223044691831</v>
      </c>
      <c r="V258" s="72">
        <f ca="1">(Coef!$J$9/(1+Coef!$J$8*(COS(U258))^2)^0.5)*Coef!$J$6</f>
        <v>6387759.6273395652</v>
      </c>
      <c r="W258" s="72">
        <f ca="1">6*D258-183</f>
        <v>15</v>
      </c>
      <c r="X258" s="72">
        <f ca="1">(R258-500000)/V258</f>
        <v>-3.1513709304030302E-2</v>
      </c>
      <c r="Y258" s="72">
        <f ca="1">SIN(2*U258)</f>
        <v>0.99047822084695492</v>
      </c>
      <c r="Z258" s="72">
        <f ca="1">Y258*(COS(U258))^2</f>
        <v>0.42705978467912159</v>
      </c>
      <c r="AA258" s="72">
        <f ca="1">U258+(Y258/2)</f>
        <v>1.3496913408703959</v>
      </c>
      <c r="AB258" s="72">
        <f ca="1">(3*AA258+Z258)/4</f>
        <v>1.1190334518225773</v>
      </c>
      <c r="AC258" s="72">
        <f ca="1">(5*AB258+Z258*(COS(U258))^2)/3</f>
        <v>1.9264335319231405</v>
      </c>
      <c r="AD258" s="72">
        <f ca="1">Coef!$J$6*Coef!$J$9*(U258-(Coef!$J$10*AA258)+(Coef!$J$11*AB258)-(Coef!$J$12*AC258))</f>
        <v>5422620.8309164681</v>
      </c>
      <c r="AE258" s="72">
        <f ca="1">(T258-AD258)/V258</f>
        <v>2.3193059770319361E-3</v>
      </c>
      <c r="AF258" s="72">
        <f ca="1">((Coef!$J$8*X258^2)/2)*(COS(U258))^2</f>
        <v>1.4429134028587992E-6</v>
      </c>
      <c r="AG258" s="72">
        <f ca="1">X258*(1-(AF258/3))</f>
        <v>-3.1513694146845794E-2</v>
      </c>
      <c r="AH258" s="72">
        <f ca="1">AE258*(1-AF258)+U258</f>
        <v>0.85677153307739262</v>
      </c>
      <c r="AI258" s="72">
        <f ca="1">(EXP(AG258)-EXP(-AG258))/2</f>
        <v>-3.1518910515323795E-2</v>
      </c>
      <c r="AJ258" s="72">
        <f ca="1">ATAN(AI258/COS(AH258))</f>
        <v>-4.8092126749465884E-2</v>
      </c>
      <c r="AK258" s="72">
        <f ca="1">ATAN(COS(AJ258)*TAN(AH258))</f>
        <v>0.85619893318659956</v>
      </c>
      <c r="AL258" s="72">
        <f ca="1">U258+(1+Coef!$J$8*(COS(U258))^2-(3/2)*Coef!$J$8*SIN(U258)*COS(U258)*(AK258-U258))*(AK258-U258)</f>
        <v>0.85620399354497156</v>
      </c>
      <c r="AM258" s="33">
        <f t="shared" ca="1" si="44"/>
        <v>49.056875232373251</v>
      </c>
      <c r="AN258" s="33">
        <f t="shared" ca="1" si="45"/>
        <v>12.244524109447394</v>
      </c>
      <c r="AO258" s="48" t="str">
        <f ca="1">D258&amp;" "&amp;IF(AM258&gt;0,"N","S")&amp;" "&amp;R258&amp;" "&amp;LEFT(S258,7)</f>
        <v>33 N 298698 5437436</v>
      </c>
    </row>
    <row r="259" spans="1:41">
      <c r="A259" s="30" t="s">
        <v>1153</v>
      </c>
      <c r="B259" s="72" t="str">
        <f t="shared" si="46"/>
        <v>33UTQ9865538092</v>
      </c>
      <c r="C259" s="72">
        <f t="array" aca="1" ref="C259" ca="1">MATCH(TRUE,ISERROR(VALUE(MID(B259,ROW(INDIRECT("1:"&amp;LEN(B259))),1))),0)</f>
        <v>3</v>
      </c>
      <c r="D259" s="72">
        <f t="shared" ca="1" si="47"/>
        <v>33</v>
      </c>
      <c r="E259" s="72" t="str">
        <f t="shared" ca="1" si="48"/>
        <v>U</v>
      </c>
      <c r="F259" s="72" t="str">
        <f t="shared" ca="1" si="49"/>
        <v>T</v>
      </c>
      <c r="G259" s="72" t="str">
        <f t="shared" ca="1" si="50"/>
        <v>Q</v>
      </c>
      <c r="H259" s="72">
        <f t="shared" ca="1" si="51"/>
        <v>10</v>
      </c>
      <c r="I259" s="72">
        <f t="shared" ca="1" si="52"/>
        <v>98655</v>
      </c>
      <c r="J259" s="72">
        <f t="shared" ca="1" si="53"/>
        <v>38092</v>
      </c>
      <c r="K259" s="72">
        <f t="shared" ca="1" si="54"/>
        <v>194.80604746885038</v>
      </c>
      <c r="L259" s="72">
        <f ca="1">VLOOKUP(F259,Coef!$C$2:$F$25,4)</f>
        <v>2</v>
      </c>
      <c r="M259" s="31">
        <f ca="1">VLOOKUP(E259,Coef!$C$4:$D$23,2)</f>
        <v>17</v>
      </c>
      <c r="N259" s="31">
        <f ca="1">MOD(VLOOKUP(G259,Coef!$C$2:$G$21,5)+MOD(D259+1,2)*15,20)</f>
        <v>15</v>
      </c>
      <c r="O259" s="31">
        <f ca="1">VLOOKUP(M259,Coef!$A$27:$B$46,2)</f>
        <v>5.34</v>
      </c>
      <c r="P259" s="31">
        <f ca="1">VLOOKUP(M259,Coef!$A$27:$C$46,3)+N259/10-0.1</f>
        <v>5.4</v>
      </c>
      <c r="Q259" s="31">
        <f ca="1">IF(P259+0.1&lt;O259,P259+2,P259)</f>
        <v>5.4</v>
      </c>
      <c r="R259" s="72">
        <f ca="1">L259*100000+I259</f>
        <v>298655</v>
      </c>
      <c r="S259" s="72">
        <f ca="1">Q259*1000000+J259</f>
        <v>5438092</v>
      </c>
      <c r="T259" s="72">
        <f ca="1">IF(M259&lt;11,S259-10000000,S259)</f>
        <v>5438092</v>
      </c>
      <c r="U259" s="72">
        <f ca="1">T259/(6366197.724*0.9996)</f>
        <v>0.85455531592014011</v>
      </c>
      <c r="V259" s="72">
        <f ca="1">(Coef!$J$9/(1+Coef!$J$8*(COS(U259))^2)^0.5)*Coef!$J$6</f>
        <v>6387761.8187426841</v>
      </c>
      <c r="W259" s="72">
        <f ca="1">6*D259-183</f>
        <v>15</v>
      </c>
      <c r="X259" s="72">
        <f ca="1">(R259-500000)/V259</f>
        <v>-3.1520430115165303E-2</v>
      </c>
      <c r="Y259" s="72">
        <f ca="1">SIN(2*U259)</f>
        <v>0.99044981634308882</v>
      </c>
      <c r="Z259" s="72">
        <f ca="1">Y259*(COS(U259))^2</f>
        <v>0.42694641028900016</v>
      </c>
      <c r="AA259" s="72">
        <f ca="1">U259+(Y259/2)</f>
        <v>1.3497802240916845</v>
      </c>
      <c r="AB259" s="72">
        <f ca="1">(3*AA259+Z259)/4</f>
        <v>1.1190717706410134</v>
      </c>
      <c r="AC259" s="72">
        <f ca="1">(5*AB259+Z259*(COS(U259))^2)/3</f>
        <v>1.9264665714964571</v>
      </c>
      <c r="AD259" s="72">
        <f ca="1">Coef!$J$6*Coef!$J$9*(U259-(Coef!$J$10*AA259)+(Coef!$J$11*AB259)-(Coef!$J$12*AC259))</f>
        <v>5423277.4085717294</v>
      </c>
      <c r="AE259" s="72">
        <f ca="1">(T259-AD259)/V259</f>
        <v>2.3192147498052062E-3</v>
      </c>
      <c r="AF259" s="72">
        <f ca="1">((Coef!$J$8*X259^2)/2)*(COS(U259))^2</f>
        <v>1.4431870819026708E-6</v>
      </c>
      <c r="AG259" s="72">
        <f ca="1">X259*(1-(AF259/3))</f>
        <v>-3.1520414951872786E-2</v>
      </c>
      <c r="AH259" s="72">
        <f ca="1">AE259*(1-AF259)+U259</f>
        <v>0.8568745273228846</v>
      </c>
      <c r="AI259" s="72">
        <f ca="1">(EXP(AG259)-EXP(-AG259))/2</f>
        <v>-3.152563465859809E-2</v>
      </c>
      <c r="AJ259" s="72">
        <f ca="1">ATAN(AI259/COS(AH259))</f>
        <v>-4.8108080092500824E-2</v>
      </c>
      <c r="AK259" s="72">
        <f ca="1">ATAN(COS(AJ259)*TAN(AH259))</f>
        <v>0.85630156420820247</v>
      </c>
      <c r="AL259" s="72">
        <f ca="1">U259+(1+Coef!$J$8*(COS(U259))^2-(3/2)*Coef!$J$8*SIN(U259)*COS(U259)*(AK259-U259))*(AK259-U259)</f>
        <v>0.85630662205277031</v>
      </c>
      <c r="AM259" s="33">
        <f t="shared" ref="AM259:AM322" ca="1" si="55">AL259/PI()*180</f>
        <v>49.062755412727846</v>
      </c>
      <c r="AN259" s="33">
        <f t="shared" ref="AN259:AN322" ca="1" si="56">AJ259/PI()*180+W259</f>
        <v>12.243610050222369</v>
      </c>
      <c r="AO259" s="48" t="str">
        <f ca="1">D259&amp;" "&amp;IF(AM259&gt;0,"N","S")&amp;" "&amp;R259&amp;" "&amp;LEFT(S259,7)</f>
        <v>33 N 298655 5438092</v>
      </c>
    </row>
    <row r="260" spans="1:41">
      <c r="A260" s="30" t="s">
        <v>1154</v>
      </c>
      <c r="B260" s="72" t="str">
        <f t="shared" ref="B260:B323" si="57">SUBSTITUTE(A260," ","")</f>
        <v>33UTQ9898938408</v>
      </c>
      <c r="C260" s="72">
        <f t="array" aca="1" ref="C260" ca="1">MATCH(TRUE,ISERROR(VALUE(MID(B260,ROW(INDIRECT("1:"&amp;LEN(B260))),1))),0)</f>
        <v>3</v>
      </c>
      <c r="D260" s="72">
        <f t="shared" ref="D260:D323" ca="1" si="58">VALUE(LEFT(B260,C260-1))</f>
        <v>33</v>
      </c>
      <c r="E260" s="72" t="str">
        <f t="shared" ref="E260:E323" ca="1" si="59">MID(B260,C260,1)</f>
        <v>U</v>
      </c>
      <c r="F260" s="72" t="str">
        <f t="shared" ref="F260:F323" ca="1" si="60">MID(B260,C260+1,1)</f>
        <v>T</v>
      </c>
      <c r="G260" s="72" t="str">
        <f t="shared" ref="G260:G323" ca="1" si="61">MID(B260,C260+2,1)</f>
        <v>Q</v>
      </c>
      <c r="H260" s="72">
        <f t="shared" ref="H260:H323" ca="1" si="62">LEN(B260)-C260-2</f>
        <v>10</v>
      </c>
      <c r="I260" s="72">
        <f t="shared" ref="I260:I323" ca="1" si="63">VALUE(LEFT(RIGHT(B260,H260),H260/2))*10^(5-H260/2)</f>
        <v>98989</v>
      </c>
      <c r="J260" s="72">
        <f t="shared" ref="J260:J323" ca="1" si="64">VALUE(RIGHT(B260,H260/2))*10^(5-H260/2)</f>
        <v>38408</v>
      </c>
      <c r="K260" s="72">
        <f t="shared" ref="K260:K323" ca="1" si="65">D260*6-183*PI()/180</f>
        <v>194.80604746885038</v>
      </c>
      <c r="L260" s="72">
        <f ca="1">VLOOKUP(F260,Coef!$C$2:$F$25,4)</f>
        <v>2</v>
      </c>
      <c r="M260" s="31">
        <f ca="1">VLOOKUP(E260,Coef!$C$4:$D$23,2)</f>
        <v>17</v>
      </c>
      <c r="N260" s="31">
        <f ca="1">MOD(VLOOKUP(G260,Coef!$C$2:$G$21,5)+MOD(D260+1,2)*15,20)</f>
        <v>15</v>
      </c>
      <c r="O260" s="31">
        <f ca="1">VLOOKUP(M260,Coef!$A$27:$B$46,2)</f>
        <v>5.34</v>
      </c>
      <c r="P260" s="31">
        <f ca="1">VLOOKUP(M260,Coef!$A$27:$C$46,3)+N260/10-0.1</f>
        <v>5.4</v>
      </c>
      <c r="Q260" s="31">
        <f ca="1">IF(P260+0.1&lt;O260,P260+2,P260)</f>
        <v>5.4</v>
      </c>
      <c r="R260" s="72">
        <f ca="1">L260*100000+I260</f>
        <v>298989</v>
      </c>
      <c r="S260" s="72">
        <f ca="1">Q260*1000000+J260</f>
        <v>5438408</v>
      </c>
      <c r="T260" s="72">
        <f ca="1">IF(M260&lt;11,S260-10000000,S260)</f>
        <v>5438408</v>
      </c>
      <c r="U260" s="72">
        <f ca="1">T260/(6366197.724*0.9996)</f>
        <v>0.85460497294687499</v>
      </c>
      <c r="V260" s="72">
        <f ca="1">(Coef!$J$9/(1+Coef!$J$8*(COS(U260))^2)^0.5)*Coef!$J$6</f>
        <v>6387762.874335967</v>
      </c>
      <c r="W260" s="72">
        <f ca="1">6*D260-183</f>
        <v>15</v>
      </c>
      <c r="X260" s="72">
        <f ca="1">(R260-500000)/V260</f>
        <v>-3.1468137430022539E-2</v>
      </c>
      <c r="Y260" s="72">
        <f ca="1">SIN(2*U260)</f>
        <v>0.99043611866105863</v>
      </c>
      <c r="Z260" s="72">
        <f ca="1">Y260*(COS(U260))^2</f>
        <v>0.42689179364532664</v>
      </c>
      <c r="AA260" s="72">
        <f ca="1">U260+(Y260/2)</f>
        <v>1.3498230322774043</v>
      </c>
      <c r="AB260" s="72">
        <f ca="1">(3*AA260+Z260)/4</f>
        <v>1.1190902226193848</v>
      </c>
      <c r="AC260" s="72">
        <f ca="1">(5*AB260+Z260*(COS(U260))^2)/3</f>
        <v>1.9264824785245391</v>
      </c>
      <c r="AD260" s="72">
        <f ca="1">Coef!$J$6*Coef!$J$9*(U260-(Coef!$J$10*AA260)+(Coef!$J$11*AB260)-(Coef!$J$12*AC260))</f>
        <v>5423593.6870736489</v>
      </c>
      <c r="AE260" s="72">
        <f ca="1">(T260-AD260)/V260</f>
        <v>2.3191707672603765E-3</v>
      </c>
      <c r="AF260" s="72">
        <f ca="1">((Coef!$J$8*X260^2)/2)*(COS(U260))^2</f>
        <v>1.4382384170145958E-6</v>
      </c>
      <c r="AG260" s="72">
        <f ca="1">X260*(1-(AF260/3))</f>
        <v>-3.1468122343794487E-2</v>
      </c>
      <c r="AH260" s="72">
        <f ca="1">AE260*(1-AF260)+U260</f>
        <v>0.85692414037861486</v>
      </c>
      <c r="AI260" s="72">
        <f ca="1">(EXP(AG260)-EXP(-AG260))/2</f>
        <v>-3.1473316114139838E-2</v>
      </c>
      <c r="AJ260" s="72">
        <f ca="1">ATAN(AI260/COS(AH260))</f>
        <v>-4.8031111229265559E-2</v>
      </c>
      <c r="AK260" s="72">
        <f ca="1">ATAN(COS(AJ260)*TAN(AH260))</f>
        <v>0.85635301816461762</v>
      </c>
      <c r="AL260" s="72">
        <f ca="1">U260+(1+Coef!$J$8*(COS(U260))^2-(3/2)*Coef!$J$8*SIN(U260)*COS(U260)*(AK260-U260))*(AK260-U260)</f>
        <v>0.85635808061889418</v>
      </c>
      <c r="AM260" s="33">
        <f t="shared" ca="1" si="55"/>
        <v>49.065703771386538</v>
      </c>
      <c r="AN260" s="33">
        <f t="shared" ca="1" si="56"/>
        <v>12.248020041239668</v>
      </c>
      <c r="AO260" s="48" t="str">
        <f ca="1">D260&amp;" "&amp;IF(AM260&gt;0,"N","S")&amp;" "&amp;R260&amp;" "&amp;LEFT(S260,7)</f>
        <v>33 N 298989 5438408</v>
      </c>
    </row>
    <row r="261" spans="1:41">
      <c r="A261" s="30" t="s">
        <v>1155</v>
      </c>
      <c r="B261" s="72" t="str">
        <f t="shared" si="57"/>
        <v>33UTQ9914639384</v>
      </c>
      <c r="C261" s="72">
        <f t="array" aca="1" ref="C261" ca="1">MATCH(TRUE,ISERROR(VALUE(MID(B261,ROW(INDIRECT("1:"&amp;LEN(B261))),1))),0)</f>
        <v>3</v>
      </c>
      <c r="D261" s="72">
        <f t="shared" ca="1" si="58"/>
        <v>33</v>
      </c>
      <c r="E261" s="72" t="str">
        <f t="shared" ca="1" si="59"/>
        <v>U</v>
      </c>
      <c r="F261" s="72" t="str">
        <f t="shared" ca="1" si="60"/>
        <v>T</v>
      </c>
      <c r="G261" s="72" t="str">
        <f t="shared" ca="1" si="61"/>
        <v>Q</v>
      </c>
      <c r="H261" s="72">
        <f t="shared" ca="1" si="62"/>
        <v>10</v>
      </c>
      <c r="I261" s="72">
        <f t="shared" ca="1" si="63"/>
        <v>99146</v>
      </c>
      <c r="J261" s="72">
        <f t="shared" ca="1" si="64"/>
        <v>39384</v>
      </c>
      <c r="K261" s="72">
        <f t="shared" ca="1" si="65"/>
        <v>194.80604746885038</v>
      </c>
      <c r="L261" s="72">
        <f ca="1">VLOOKUP(F261,Coef!$C$2:$F$25,4)</f>
        <v>2</v>
      </c>
      <c r="M261" s="31">
        <f ca="1">VLOOKUP(E261,Coef!$C$4:$D$23,2)</f>
        <v>17</v>
      </c>
      <c r="N261" s="31">
        <f ca="1">MOD(VLOOKUP(G261,Coef!$C$2:$G$21,5)+MOD(D261+1,2)*15,20)</f>
        <v>15</v>
      </c>
      <c r="O261" s="31">
        <f ca="1">VLOOKUP(M261,Coef!$A$27:$B$46,2)</f>
        <v>5.34</v>
      </c>
      <c r="P261" s="31">
        <f ca="1">VLOOKUP(M261,Coef!$A$27:$C$46,3)+N261/10-0.1</f>
        <v>5.4</v>
      </c>
      <c r="Q261" s="31">
        <f ca="1">IF(P261+0.1&lt;O261,P261+2,P261)</f>
        <v>5.4</v>
      </c>
      <c r="R261" s="72">
        <f ca="1">L261*100000+I261</f>
        <v>299146</v>
      </c>
      <c r="S261" s="72">
        <f ca="1">Q261*1000000+J261</f>
        <v>5439384</v>
      </c>
      <c r="T261" s="72">
        <f ca="1">IF(M261&lt;11,S261-10000000,S261)</f>
        <v>5439384</v>
      </c>
      <c r="U261" s="72">
        <f ca="1">T261/(6366197.724*0.9996)</f>
        <v>0.85475834401679029</v>
      </c>
      <c r="V261" s="72">
        <f ca="1">(Coef!$J$9/(1+Coef!$J$8*(COS(U261))^2)^0.5)*Coef!$J$6</f>
        <v>6387766.1345604481</v>
      </c>
      <c r="W261" s="72">
        <f ca="1">6*D261-183</f>
        <v>15</v>
      </c>
      <c r="X261" s="72">
        <f ca="1">(R261-500000)/V261</f>
        <v>-3.1443543136824792E-2</v>
      </c>
      <c r="Y261" s="72">
        <f ca="1">SIN(2*U261)</f>
        <v>0.99039375021524156</v>
      </c>
      <c r="Z261" s="72">
        <f ca="1">Y261*(COS(U261))^2</f>
        <v>0.4267230904533118</v>
      </c>
      <c r="AA261" s="72">
        <f ca="1">U261+(Y261/2)</f>
        <v>1.3499552191244111</v>
      </c>
      <c r="AB261" s="72">
        <f ca="1">(3*AA261+Z261)/4</f>
        <v>1.1191471869566363</v>
      </c>
      <c r="AC261" s="72">
        <f ca="1">(5*AB261+Z261*(COS(U261))^2)/3</f>
        <v>1.9265315747217111</v>
      </c>
      <c r="AD261" s="72">
        <f ca="1">Coef!$J$6*Coef!$J$9*(U261-(Coef!$J$10*AA261)+(Coef!$J$11*AB261)-(Coef!$J$12*AC261))</f>
        <v>5424570.5482468037</v>
      </c>
      <c r="AE261" s="72">
        <f ca="1">(T261-AD261)/V261</f>
        <v>2.319034767576951E-3</v>
      </c>
      <c r="AF261" s="72">
        <f ca="1">((Coef!$J$8*X261^2)/2)*(COS(U261))^2</f>
        <v>1.4354850690248918E-6</v>
      </c>
      <c r="AG261" s="72">
        <f ca="1">X261*(1-(AF261/3))</f>
        <v>-3.1443528091245891E-2</v>
      </c>
      <c r="AH261" s="72">
        <f ca="1">AE261*(1-AF261)+U261</f>
        <v>0.8570773754554275</v>
      </c>
      <c r="AI261" s="72">
        <f ca="1">(EXP(AG261)-EXP(-AG261))/2</f>
        <v>-3.1448709692962817E-2</v>
      </c>
      <c r="AJ261" s="72">
        <f ca="1">ATAN(AI261/COS(AH261))</f>
        <v>-4.8002095790525841E-2</v>
      </c>
      <c r="AK261" s="72">
        <f ca="1">ATAN(COS(AJ261)*TAN(AH261))</f>
        <v>0.85650696848816665</v>
      </c>
      <c r="AL261" s="72">
        <f ca="1">U261+(1+Coef!$J$8*(COS(U261))^2-(3/2)*Coef!$J$8*SIN(U261)*COS(U261)*(AK261-U261))*(AK261-U261)</f>
        <v>0.85651203082545369</v>
      </c>
      <c r="AM261" s="33">
        <f t="shared" ca="1" si="55"/>
        <v>49.07452446847757</v>
      </c>
      <c r="AN261" s="33">
        <f t="shared" ca="1" si="56"/>
        <v>12.249682503420175</v>
      </c>
      <c r="AO261" s="48" t="str">
        <f ca="1">D261&amp;" "&amp;IF(AM261&gt;0,"N","S")&amp;" "&amp;R261&amp;" "&amp;LEFT(S261,7)</f>
        <v>33 N 299146 5439384</v>
      </c>
    </row>
    <row r="262" spans="1:41">
      <c r="A262" s="30" t="s">
        <v>1156</v>
      </c>
      <c r="B262" s="72" t="str">
        <f t="shared" si="57"/>
        <v>33UTQ9921840282</v>
      </c>
      <c r="C262" s="72">
        <f t="array" aca="1" ref="C262" ca="1">MATCH(TRUE,ISERROR(VALUE(MID(B262,ROW(INDIRECT("1:"&amp;LEN(B262))),1))),0)</f>
        <v>3</v>
      </c>
      <c r="D262" s="72">
        <f t="shared" ca="1" si="58"/>
        <v>33</v>
      </c>
      <c r="E262" s="72" t="str">
        <f t="shared" ca="1" si="59"/>
        <v>U</v>
      </c>
      <c r="F262" s="72" t="str">
        <f t="shared" ca="1" si="60"/>
        <v>T</v>
      </c>
      <c r="G262" s="72" t="str">
        <f t="shared" ca="1" si="61"/>
        <v>Q</v>
      </c>
      <c r="H262" s="72">
        <f t="shared" ca="1" si="62"/>
        <v>10</v>
      </c>
      <c r="I262" s="72">
        <f t="shared" ca="1" si="63"/>
        <v>99218</v>
      </c>
      <c r="J262" s="72">
        <f t="shared" ca="1" si="64"/>
        <v>40282</v>
      </c>
      <c r="K262" s="72">
        <f t="shared" ca="1" si="65"/>
        <v>194.80604746885038</v>
      </c>
      <c r="L262" s="72">
        <f ca="1">VLOOKUP(F262,Coef!$C$2:$F$25,4)</f>
        <v>2</v>
      </c>
      <c r="M262" s="31">
        <f ca="1">VLOOKUP(E262,Coef!$C$4:$D$23,2)</f>
        <v>17</v>
      </c>
      <c r="N262" s="31">
        <f ca="1">MOD(VLOOKUP(G262,Coef!$C$2:$G$21,5)+MOD(D262+1,2)*15,20)</f>
        <v>15</v>
      </c>
      <c r="O262" s="31">
        <f ca="1">VLOOKUP(M262,Coef!$A$27:$B$46,2)</f>
        <v>5.34</v>
      </c>
      <c r="P262" s="31">
        <f ca="1">VLOOKUP(M262,Coef!$A$27:$C$46,3)+N262/10-0.1</f>
        <v>5.4</v>
      </c>
      <c r="Q262" s="31">
        <f ca="1">IF(P262+0.1&lt;O262,P262+2,P262)</f>
        <v>5.4</v>
      </c>
      <c r="R262" s="72">
        <f ca="1">L262*100000+I262</f>
        <v>299218</v>
      </c>
      <c r="S262" s="72">
        <f ca="1">Q262*1000000+J262</f>
        <v>5440282</v>
      </c>
      <c r="T262" s="72">
        <f ca="1">IF(M262&lt;11,S262-10000000,S262)</f>
        <v>5440282</v>
      </c>
      <c r="U262" s="72">
        <f ca="1">T262/(6366197.724*0.9996)</f>
        <v>0.85489945797251166</v>
      </c>
      <c r="V262" s="72">
        <f ca="1">(Coef!$J$9/(1+Coef!$J$8*(COS(U262))^2)^0.5)*Coef!$J$6</f>
        <v>6387769.134115289</v>
      </c>
      <c r="W262" s="72">
        <f ca="1">6*D262-183</f>
        <v>15</v>
      </c>
      <c r="X262" s="72">
        <f ca="1">(R262-500000)/V262</f>
        <v>-3.1432256830898828E-2</v>
      </c>
      <c r="Y262" s="72">
        <f ca="1">SIN(2*U262)</f>
        <v>0.990354685458673</v>
      </c>
      <c r="Z262" s="72">
        <f ca="1">Y262*(COS(U262))^2</f>
        <v>0.42656785129436747</v>
      </c>
      <c r="AA262" s="72">
        <f ca="1">U262+(Y262/2)</f>
        <v>1.3500768007018482</v>
      </c>
      <c r="AB262" s="72">
        <f ca="1">(3*AA262+Z262)/4</f>
        <v>1.1191995633499781</v>
      </c>
      <c r="AC262" s="72">
        <f ca="1">(5*AB262+Z262*(COS(U262))^2)/3</f>
        <v>1.926576701403917</v>
      </c>
      <c r="AD262" s="72">
        <f ca="1">Coef!$J$6*Coef!$J$9*(U262-(Coef!$J$10*AA262)+(Coef!$J$11*AB262)-(Coef!$J$12*AC262))</f>
        <v>5425469.3419178706</v>
      </c>
      <c r="AE262" s="72">
        <f ca="1">(T262-AD262)/V262</f>
        <v>2.3189094300573839E-3</v>
      </c>
      <c r="AF262" s="72">
        <f ca="1">((Coef!$J$8*X262^2)/2)*(COS(U262))^2</f>
        <v>1.4339894677873444E-6</v>
      </c>
      <c r="AG262" s="72">
        <f ca="1">X262*(1-(AF262/3))</f>
        <v>-3.1432241806390412E-2</v>
      </c>
      <c r="AH262" s="72">
        <f ca="1">AE262*(1-AF262)+U262</f>
        <v>0.85721836407727736</v>
      </c>
      <c r="AI262" s="72">
        <f ca="1">(EXP(AG262)-EXP(-AG262))/2</f>
        <v>-3.1437417830300962E-2</v>
      </c>
      <c r="AJ262" s="72">
        <f ca="1">ATAN(AI262/COS(AH262))</f>
        <v>-4.7992688542198056E-2</v>
      </c>
      <c r="AK262" s="72">
        <f ca="1">ATAN(COS(AJ262)*TAN(AH262))</f>
        <v>0.85664820390339735</v>
      </c>
      <c r="AL262" s="72">
        <f ca="1">U262+(1+Coef!$J$8*(COS(U262))^2-(3/2)*Coef!$J$8*SIN(U262)*COS(U262)*(AK262-U262))*(AK262-U262)</f>
        <v>0.8566532649447417</v>
      </c>
      <c r="AM262" s="33">
        <f t="shared" ca="1" si="55"/>
        <v>49.082616587436014</v>
      </c>
      <c r="AN262" s="33">
        <f t="shared" ca="1" si="56"/>
        <v>12.250221499046187</v>
      </c>
      <c r="AO262" s="48" t="str">
        <f ca="1">D262&amp;" "&amp;IF(AM262&gt;0,"N","S")&amp;" "&amp;R262&amp;" "&amp;LEFT(S262,7)</f>
        <v>33 N 299218 5440282</v>
      </c>
    </row>
    <row r="263" spans="1:41">
      <c r="A263" s="30" t="s">
        <v>1157</v>
      </c>
      <c r="B263" s="72" t="str">
        <f t="shared" si="57"/>
        <v>33UTQ9902441300</v>
      </c>
      <c r="C263" s="72">
        <f t="array" aca="1" ref="C263" ca="1">MATCH(TRUE,ISERROR(VALUE(MID(B263,ROW(INDIRECT("1:"&amp;LEN(B263))),1))),0)</f>
        <v>3</v>
      </c>
      <c r="D263" s="72">
        <f t="shared" ca="1" si="58"/>
        <v>33</v>
      </c>
      <c r="E263" s="72" t="str">
        <f t="shared" ca="1" si="59"/>
        <v>U</v>
      </c>
      <c r="F263" s="72" t="str">
        <f t="shared" ca="1" si="60"/>
        <v>T</v>
      </c>
      <c r="G263" s="72" t="str">
        <f t="shared" ca="1" si="61"/>
        <v>Q</v>
      </c>
      <c r="H263" s="72">
        <f t="shared" ca="1" si="62"/>
        <v>10</v>
      </c>
      <c r="I263" s="72">
        <f t="shared" ca="1" si="63"/>
        <v>99024</v>
      </c>
      <c r="J263" s="72">
        <f t="shared" ca="1" si="64"/>
        <v>41300</v>
      </c>
      <c r="K263" s="72">
        <f t="shared" ca="1" si="65"/>
        <v>194.80604746885038</v>
      </c>
      <c r="L263" s="72">
        <f ca="1">VLOOKUP(F263,Coef!$C$2:$F$25,4)</f>
        <v>2</v>
      </c>
      <c r="M263" s="31">
        <f ca="1">VLOOKUP(E263,Coef!$C$4:$D$23,2)</f>
        <v>17</v>
      </c>
      <c r="N263" s="31">
        <f ca="1">MOD(VLOOKUP(G263,Coef!$C$2:$G$21,5)+MOD(D263+1,2)*15,20)</f>
        <v>15</v>
      </c>
      <c r="O263" s="31">
        <f ca="1">VLOOKUP(M263,Coef!$A$27:$B$46,2)</f>
        <v>5.34</v>
      </c>
      <c r="P263" s="31">
        <f ca="1">VLOOKUP(M263,Coef!$A$27:$C$46,3)+N263/10-0.1</f>
        <v>5.4</v>
      </c>
      <c r="Q263" s="31">
        <f ca="1">IF(P263+0.1&lt;O263,P263+2,P263)</f>
        <v>5.4</v>
      </c>
      <c r="R263" s="72">
        <f ca="1">L263*100000+I263</f>
        <v>299024</v>
      </c>
      <c r="S263" s="72">
        <f ca="1">Q263*1000000+J263</f>
        <v>5441300</v>
      </c>
      <c r="T263" s="72">
        <f ca="1">IF(M263&lt;11,S263-10000000,S263)</f>
        <v>5441300</v>
      </c>
      <c r="U263" s="72">
        <f ca="1">T263/(6366197.724*0.9996)</f>
        <v>0.85505942902699295</v>
      </c>
      <c r="V263" s="72">
        <f ca="1">(Coef!$J$9/(1+Coef!$J$8*(COS(U263))^2)^0.5)*Coef!$J$6</f>
        <v>6387772.534363376</v>
      </c>
      <c r="W263" s="72">
        <f ca="1">6*D263-183</f>
        <v>15</v>
      </c>
      <c r="X263" s="72">
        <f ca="1">(R263-500000)/V263</f>
        <v>-3.1462610623474531E-2</v>
      </c>
      <c r="Y263" s="72">
        <f ca="1">SIN(2*U263)</f>
        <v>0.99031030506689999</v>
      </c>
      <c r="Z263" s="72">
        <f ca="1">Y263*(COS(U263))^2</f>
        <v>0.42639184622030502</v>
      </c>
      <c r="AA263" s="72">
        <f ca="1">U263+(Y263/2)</f>
        <v>1.3502145815604429</v>
      </c>
      <c r="AB263" s="72">
        <f ca="1">(3*AA263+Z263)/4</f>
        <v>1.1192588977254085</v>
      </c>
      <c r="AC263" s="72">
        <f ca="1">(5*AB263+Z263*(COS(U263))^2)/3</f>
        <v>1.9266278052826902</v>
      </c>
      <c r="AD263" s="72">
        <f ca="1">Coef!$J$6*Coef!$J$9*(U263-(Coef!$J$10*AA263)+(Coef!$J$11*AB263)-(Coef!$J$12*AC263))</f>
        <v>5426488.2431786628</v>
      </c>
      <c r="AE263" s="72">
        <f ca="1">(T263-AD263)/V263</f>
        <v>2.3187671041284721E-3</v>
      </c>
      <c r="AF263" s="72">
        <f ca="1">((Coef!$J$8*X263^2)/2)*(COS(U263))^2</f>
        <v>1.4362319247754867E-6</v>
      </c>
      <c r="AG263" s="72">
        <f ca="1">X263*(1-(AF263/3))</f>
        <v>-3.1462595560939263E-2</v>
      </c>
      <c r="AH263" s="72">
        <f ca="1">AE263*(1-AF263)+U263</f>
        <v>0.85737819280083405</v>
      </c>
      <c r="AI263" s="72">
        <f ca="1">(EXP(AG263)-EXP(-AG263))/2</f>
        <v>-3.146778659511118E-2</v>
      </c>
      <c r="AJ263" s="72">
        <f ca="1">ATAN(AI263/COS(AH263))</f>
        <v>-4.8047835585086046E-2</v>
      </c>
      <c r="AK263" s="72">
        <f ca="1">ATAN(COS(AJ263)*TAN(AH263))</f>
        <v>0.85680674729783124</v>
      </c>
      <c r="AL263" s="72">
        <f ca="1">U263+(1+Coef!$J$8*(COS(U263))^2-(3/2)*Coef!$J$8*SIN(U263)*COS(U263)*(AK263-U263))*(AK263-U263)</f>
        <v>0.85681180235494592</v>
      </c>
      <c r="AM263" s="33">
        <f t="shared" ca="1" si="55"/>
        <v>49.091700111935651</v>
      </c>
      <c r="AN263" s="33">
        <f t="shared" ca="1" si="56"/>
        <v>12.247061806236079</v>
      </c>
      <c r="AO263" s="48" t="str">
        <f ca="1">D263&amp;" "&amp;IF(AM263&gt;0,"N","S")&amp;" "&amp;R263&amp;" "&amp;LEFT(S263,7)</f>
        <v>33 N 299024 5441300</v>
      </c>
    </row>
    <row r="264" spans="1:41">
      <c r="A264" s="30" t="s">
        <v>1158</v>
      </c>
      <c r="B264" s="72" t="str">
        <f t="shared" si="57"/>
        <v>33UTQ9963842611</v>
      </c>
      <c r="C264" s="72">
        <f t="array" aca="1" ref="C264" ca="1">MATCH(TRUE,ISERROR(VALUE(MID(B264,ROW(INDIRECT("1:"&amp;LEN(B264))),1))),0)</f>
        <v>3</v>
      </c>
      <c r="D264" s="72">
        <f t="shared" ca="1" si="58"/>
        <v>33</v>
      </c>
      <c r="E264" s="72" t="str">
        <f t="shared" ca="1" si="59"/>
        <v>U</v>
      </c>
      <c r="F264" s="72" t="str">
        <f t="shared" ca="1" si="60"/>
        <v>T</v>
      </c>
      <c r="G264" s="72" t="str">
        <f t="shared" ca="1" si="61"/>
        <v>Q</v>
      </c>
      <c r="H264" s="72">
        <f t="shared" ca="1" si="62"/>
        <v>10</v>
      </c>
      <c r="I264" s="72">
        <f t="shared" ca="1" si="63"/>
        <v>99638</v>
      </c>
      <c r="J264" s="72">
        <f t="shared" ca="1" si="64"/>
        <v>42611</v>
      </c>
      <c r="K264" s="72">
        <f t="shared" ca="1" si="65"/>
        <v>194.80604746885038</v>
      </c>
      <c r="L264" s="72">
        <f ca="1">VLOOKUP(F264,Coef!$C$2:$F$25,4)</f>
        <v>2</v>
      </c>
      <c r="M264" s="31">
        <f ca="1">VLOOKUP(E264,Coef!$C$4:$D$23,2)</f>
        <v>17</v>
      </c>
      <c r="N264" s="31">
        <f ca="1">MOD(VLOOKUP(G264,Coef!$C$2:$G$21,5)+MOD(D264+1,2)*15,20)</f>
        <v>15</v>
      </c>
      <c r="O264" s="31">
        <f ca="1">VLOOKUP(M264,Coef!$A$27:$B$46,2)</f>
        <v>5.34</v>
      </c>
      <c r="P264" s="31">
        <f ca="1">VLOOKUP(M264,Coef!$A$27:$C$46,3)+N264/10-0.1</f>
        <v>5.4</v>
      </c>
      <c r="Q264" s="31">
        <f ca="1">IF(P264+0.1&lt;O264,P264+2,P264)</f>
        <v>5.4</v>
      </c>
      <c r="R264" s="72">
        <f ca="1">L264*100000+I264</f>
        <v>299638</v>
      </c>
      <c r="S264" s="72">
        <f ca="1">Q264*1000000+J264</f>
        <v>5442611</v>
      </c>
      <c r="T264" s="72">
        <f ca="1">IF(M264&lt;11,S264-10000000,S264)</f>
        <v>5442611</v>
      </c>
      <c r="U264" s="72">
        <f ca="1">T264/(6366197.724*0.9996)</f>
        <v>0.85526544283094685</v>
      </c>
      <c r="V264" s="72">
        <f ca="1">(Coef!$J$9/(1+Coef!$J$8*(COS(U264))^2)^0.5)*Coef!$J$6</f>
        <v>6387776.9130515493</v>
      </c>
      <c r="W264" s="72">
        <f ca="1">6*D264-183</f>
        <v>15</v>
      </c>
      <c r="X264" s="72">
        <f ca="1">(R264-500000)/V264</f>
        <v>-3.1366467978964481E-2</v>
      </c>
      <c r="Y264" s="72">
        <f ca="1">SIN(2*U264)</f>
        <v>0.99025300180984432</v>
      </c>
      <c r="Z264" s="72">
        <f ca="1">Y264*(COS(U264))^2</f>
        <v>0.42616515031598462</v>
      </c>
      <c r="AA264" s="72">
        <f ca="1">U264+(Y264/2)</f>
        <v>1.3503919437358691</v>
      </c>
      <c r="AB264" s="72">
        <f ca="1">(3*AA264+Z264)/4</f>
        <v>1.119335245380898</v>
      </c>
      <c r="AC264" s="72">
        <f ca="1">(5*AB264+Z264*(COS(U264))^2)/3</f>
        <v>1.9266935347945642</v>
      </c>
      <c r="AD264" s="72">
        <f ca="1">Coef!$J$6*Coef!$J$9*(U264-(Coef!$J$10*AA264)+(Coef!$J$11*AB264)-(Coef!$J$12*AC264))</f>
        <v>5427800.4062365657</v>
      </c>
      <c r="AE264" s="72">
        <f ca="1">(T264-AD264)/V264</f>
        <v>2.3185834391262509E-3</v>
      </c>
      <c r="AF264" s="72">
        <f ca="1">((Coef!$J$8*X264^2)/2)*(COS(U264))^2</f>
        <v>1.4267913649480389E-6</v>
      </c>
      <c r="AG264" s="72">
        <f ca="1">X264*(1-(AF264/3))</f>
        <v>-3.1366453061162591E-2</v>
      </c>
      <c r="AH264" s="72">
        <f ca="1">AE264*(1-AF264)+U264</f>
        <v>0.85758402296193825</v>
      </c>
      <c r="AI264" s="72">
        <f ca="1">(EXP(AG264)-EXP(-AG264))/2</f>
        <v>-3.1371596651209199E-2</v>
      </c>
      <c r="AJ264" s="72">
        <f ca="1">ATAN(AI264/COS(AH264))</f>
        <v>-4.7912567192513869E-2</v>
      </c>
      <c r="AK264" s="72">
        <f ca="1">ATAN(COS(AJ264)*TAN(AH264))</f>
        <v>0.85701582581304703</v>
      </c>
      <c r="AL264" s="72">
        <f ca="1">U264+(1+Coef!$J$8*(COS(U264))^2-(3/2)*Coef!$J$8*SIN(U264)*COS(U264)*(AK264-U264))*(AK264-U264)</f>
        <v>0.85702088730385628</v>
      </c>
      <c r="AM264" s="33">
        <f t="shared" ca="1" si="55"/>
        <v>49.103679797067919</v>
      </c>
      <c r="AN264" s="33">
        <f t="shared" ca="1" si="56"/>
        <v>12.254812114231983</v>
      </c>
      <c r="AO264" s="48" t="str">
        <f ca="1">D264&amp;" "&amp;IF(AM264&gt;0,"N","S")&amp;" "&amp;R264&amp;" "&amp;LEFT(S264,7)</f>
        <v>33 N 299638 5442611</v>
      </c>
    </row>
    <row r="265" spans="1:41">
      <c r="A265" s="30" t="s">
        <v>1159</v>
      </c>
      <c r="B265" s="72" t="str">
        <f t="shared" si="57"/>
        <v>33UUQ0057443832</v>
      </c>
      <c r="C265" s="72">
        <f t="array" aca="1" ref="C265" ca="1">MATCH(TRUE,ISERROR(VALUE(MID(B265,ROW(INDIRECT("1:"&amp;LEN(B265))),1))),0)</f>
        <v>3</v>
      </c>
      <c r="D265" s="72">
        <f t="shared" ca="1" si="58"/>
        <v>33</v>
      </c>
      <c r="E265" s="72" t="str">
        <f t="shared" ca="1" si="59"/>
        <v>U</v>
      </c>
      <c r="F265" s="72" t="str">
        <f t="shared" ca="1" si="60"/>
        <v>U</v>
      </c>
      <c r="G265" s="72" t="str">
        <f t="shared" ca="1" si="61"/>
        <v>Q</v>
      </c>
      <c r="H265" s="72">
        <f t="shared" ca="1" si="62"/>
        <v>10</v>
      </c>
      <c r="I265" s="72">
        <f t="shared" ca="1" si="63"/>
        <v>574</v>
      </c>
      <c r="J265" s="72">
        <f t="shared" ca="1" si="64"/>
        <v>43832</v>
      </c>
      <c r="K265" s="72">
        <f t="shared" ca="1" si="65"/>
        <v>194.80604746885038</v>
      </c>
      <c r="L265" s="72">
        <f ca="1">VLOOKUP(F265,Coef!$C$2:$F$25,4)</f>
        <v>3</v>
      </c>
      <c r="M265" s="31">
        <f ca="1">VLOOKUP(E265,Coef!$C$4:$D$23,2)</f>
        <v>17</v>
      </c>
      <c r="N265" s="31">
        <f ca="1">MOD(VLOOKUP(G265,Coef!$C$2:$G$21,5)+MOD(D265+1,2)*15,20)</f>
        <v>15</v>
      </c>
      <c r="O265" s="31">
        <f ca="1">VLOOKUP(M265,Coef!$A$27:$B$46,2)</f>
        <v>5.34</v>
      </c>
      <c r="P265" s="31">
        <f ca="1">VLOOKUP(M265,Coef!$A$27:$C$46,3)+N265/10-0.1</f>
        <v>5.4</v>
      </c>
      <c r="Q265" s="31">
        <f ca="1">IF(P265+0.1&lt;O265,P265+2,P265)</f>
        <v>5.4</v>
      </c>
      <c r="R265" s="72">
        <f ca="1">L265*100000+I265</f>
        <v>300574</v>
      </c>
      <c r="S265" s="72">
        <f ca="1">Q265*1000000+J265</f>
        <v>5443832</v>
      </c>
      <c r="T265" s="72">
        <f ca="1">IF(M265&lt;11,S265-10000000,S265)</f>
        <v>5443832</v>
      </c>
      <c r="U265" s="72">
        <f ca="1">T265/(6366197.724*0.9996)</f>
        <v>0.85545731381083068</v>
      </c>
      <c r="V265" s="72">
        <f ca="1">(Coef!$J$9/(1+Coef!$J$8*(COS(U265))^2)^0.5)*Coef!$J$6</f>
        <v>6387780.9909231765</v>
      </c>
      <c r="W265" s="72">
        <f ca="1">6*D265-183</f>
        <v>15</v>
      </c>
      <c r="X265" s="72">
        <f ca="1">(R265-500000)/V265</f>
        <v>-3.1219918197473846E-2</v>
      </c>
      <c r="Y265" s="72">
        <f ca="1">SIN(2*U265)</f>
        <v>0.99019948121776513</v>
      </c>
      <c r="Z265" s="72">
        <f ca="1">Y265*(COS(U265))^2</f>
        <v>0.42595398357573561</v>
      </c>
      <c r="AA265" s="72">
        <f ca="1">U265+(Y265/2)</f>
        <v>1.3505570544197132</v>
      </c>
      <c r="AB265" s="72">
        <f ca="1">(3*AA265+Z265)/4</f>
        <v>1.1194062867087187</v>
      </c>
      <c r="AC265" s="72">
        <f ca="1">(5*AB265+Z265*(COS(U265))^2)/3</f>
        <v>1.9267546679716914</v>
      </c>
      <c r="AD265" s="72">
        <f ca="1">Coef!$J$6*Coef!$J$9*(U265-(Coef!$J$10*AA265)+(Coef!$J$11*AB265)-(Coef!$J$12*AC265))</f>
        <v>5429022.4918774907</v>
      </c>
      <c r="AE265" s="72">
        <f ca="1">(T265-AD265)/V265</f>
        <v>2.3184120030967188E-3</v>
      </c>
      <c r="AF265" s="72">
        <f ca="1">((Coef!$J$8*X265^2)/2)*(COS(U265))^2</f>
        <v>1.4128660299278331E-6</v>
      </c>
      <c r="AG265" s="72">
        <f ca="1">X265*(1-(AF265/3))</f>
        <v>-3.1219903494286553E-2</v>
      </c>
      <c r="AH265" s="72">
        <f ca="1">AE265*(1-AF265)+U265</f>
        <v>0.85777572253832179</v>
      </c>
      <c r="AI265" s="72">
        <f ca="1">(EXP(AG265)-EXP(-AG265))/2</f>
        <v>-3.1224975323061399E-2</v>
      </c>
      <c r="AJ265" s="72">
        <f ca="1">ATAN(AI265/COS(AH265))</f>
        <v>-4.7699532883371941E-2</v>
      </c>
      <c r="AK265" s="72">
        <f ca="1">ATAN(COS(AJ265)*TAN(AH265))</f>
        <v>0.85721260055599613</v>
      </c>
      <c r="AL265" s="72">
        <f ca="1">U265+(1+Coef!$J$8*(COS(U265))^2-(3/2)*Coef!$J$8*SIN(U265)*COS(U265)*(AK265-U265))*(AK265-U265)</f>
        <v>0.85721767393690884</v>
      </c>
      <c r="AM265" s="33">
        <f t="shared" ca="1" si="55"/>
        <v>49.114954840606423</v>
      </c>
      <c r="AN265" s="33">
        <f t="shared" ca="1" si="56"/>
        <v>12.267018081037302</v>
      </c>
      <c r="AO265" s="48" t="str">
        <f ca="1">D265&amp;" "&amp;IF(AM265&gt;0,"N","S")&amp;" "&amp;R265&amp;" "&amp;LEFT(S265,7)</f>
        <v>33 N 300574 5443832</v>
      </c>
    </row>
    <row r="266" spans="1:41">
      <c r="A266" s="30" t="s">
        <v>1160</v>
      </c>
      <c r="B266" s="72" t="str">
        <f t="shared" si="57"/>
        <v>33UUQ0133245346</v>
      </c>
      <c r="C266" s="72">
        <f t="array" aca="1" ref="C266" ca="1">MATCH(TRUE,ISERROR(VALUE(MID(B266,ROW(INDIRECT("1:"&amp;LEN(B266))),1))),0)</f>
        <v>3</v>
      </c>
      <c r="D266" s="72">
        <f t="shared" ca="1" si="58"/>
        <v>33</v>
      </c>
      <c r="E266" s="72" t="str">
        <f t="shared" ca="1" si="59"/>
        <v>U</v>
      </c>
      <c r="F266" s="72" t="str">
        <f t="shared" ca="1" si="60"/>
        <v>U</v>
      </c>
      <c r="G266" s="72" t="str">
        <f t="shared" ca="1" si="61"/>
        <v>Q</v>
      </c>
      <c r="H266" s="72">
        <f t="shared" ca="1" si="62"/>
        <v>10</v>
      </c>
      <c r="I266" s="72">
        <f t="shared" ca="1" si="63"/>
        <v>1332</v>
      </c>
      <c r="J266" s="72">
        <f t="shared" ca="1" si="64"/>
        <v>45346</v>
      </c>
      <c r="K266" s="72">
        <f t="shared" ca="1" si="65"/>
        <v>194.80604746885038</v>
      </c>
      <c r="L266" s="72">
        <f ca="1">VLOOKUP(F266,Coef!$C$2:$F$25,4)</f>
        <v>3</v>
      </c>
      <c r="M266" s="31">
        <f ca="1">VLOOKUP(E266,Coef!$C$4:$D$23,2)</f>
        <v>17</v>
      </c>
      <c r="N266" s="31">
        <f ca="1">MOD(VLOOKUP(G266,Coef!$C$2:$G$21,5)+MOD(D266+1,2)*15,20)</f>
        <v>15</v>
      </c>
      <c r="O266" s="31">
        <f ca="1">VLOOKUP(M266,Coef!$A$27:$B$46,2)</f>
        <v>5.34</v>
      </c>
      <c r="P266" s="31">
        <f ca="1">VLOOKUP(M266,Coef!$A$27:$C$46,3)+N266/10-0.1</f>
        <v>5.4</v>
      </c>
      <c r="Q266" s="31">
        <f ca="1">IF(P266+0.1&lt;O266,P266+2,P266)</f>
        <v>5.4</v>
      </c>
      <c r="R266" s="72">
        <f ca="1">L266*100000+I266</f>
        <v>301332</v>
      </c>
      <c r="S266" s="72">
        <f ca="1">Q266*1000000+J266</f>
        <v>5445346</v>
      </c>
      <c r="T266" s="72">
        <f ca="1">IF(M266&lt;11,S266-10000000,S266)</f>
        <v>5445346</v>
      </c>
      <c r="U266" s="72">
        <f ca="1">T266/(6366197.724*0.9996)</f>
        <v>0.85569522754018712</v>
      </c>
      <c r="V266" s="72">
        <f ca="1">(Coef!$J$9/(1+Coef!$J$8*(COS(U266))^2)^0.5)*Coef!$J$6</f>
        <v>6387786.0470546801</v>
      </c>
      <c r="W266" s="72">
        <f ca="1">6*D266-183</f>
        <v>15</v>
      </c>
      <c r="X266" s="72">
        <f ca="1">(R266-500000)/V266</f>
        <v>-3.1101229524054436E-2</v>
      </c>
      <c r="Y266" s="72">
        <f ca="1">SIN(2*U266)</f>
        <v>0.99013291493867628</v>
      </c>
      <c r="Z266" s="72">
        <f ca="1">Y266*(COS(U266))^2</f>
        <v>0.42569209906075384</v>
      </c>
      <c r="AA266" s="72">
        <f ca="1">U266+(Y266/2)</f>
        <v>1.3507616850095252</v>
      </c>
      <c r="AB266" s="72">
        <f ca="1">(3*AA266+Z266)/4</f>
        <v>1.1194942885223325</v>
      </c>
      <c r="AC266" s="72">
        <f ca="1">(5*AB266+Z266*(COS(U266))^2)/3</f>
        <v>1.9268303587019979</v>
      </c>
      <c r="AD266" s="72">
        <f ca="1">Coef!$J$6*Coef!$J$9*(U266-(Coef!$J$10*AA266)+(Coef!$J$11*AB266)-(Coef!$J$12*AC266))</f>
        <v>5430537.8412869126</v>
      </c>
      <c r="AE266" s="72">
        <f ca="1">(T266-AD266)/V266</f>
        <v>2.3181989196265078E-3</v>
      </c>
      <c r="AF266" s="72">
        <f ca="1">((Coef!$J$8*X266^2)/2)*(COS(U266))^2</f>
        <v>1.4013760157425345E-6</v>
      </c>
      <c r="AG266" s="72">
        <f ca="1">X266*(1-(AF266/3))</f>
        <v>-3.1101214995882063E-2</v>
      </c>
      <c r="AH266" s="72">
        <f ca="1">AE266*(1-AF266)+U266</f>
        <v>0.85801342321114527</v>
      </c>
      <c r="AI266" s="72">
        <f ca="1">(EXP(AG266)-EXP(-AG266))/2</f>
        <v>-3.110622919781858E-2</v>
      </c>
      <c r="AJ266" s="72">
        <f ca="1">ATAN(AI266/COS(AH266))</f>
        <v>-4.7531455125795277E-2</v>
      </c>
      <c r="AK266" s="72">
        <f ca="1">ATAN(COS(AJ266)*TAN(AH266))</f>
        <v>0.85745430323649041</v>
      </c>
      <c r="AL266" s="72">
        <f ca="1">U266+(1+Coef!$J$8*(COS(U266))^2-(3/2)*Coef!$J$8*SIN(U266)*COS(U266)*(AK266-U266))*(AK266-U266)</f>
        <v>0.85745938474365535</v>
      </c>
      <c r="AM266" s="33">
        <f t="shared" ca="1" si="55"/>
        <v>49.1288038496957</v>
      </c>
      <c r="AN266" s="33">
        <f t="shared" ca="1" si="56"/>
        <v>12.276648227176468</v>
      </c>
      <c r="AO266" s="48" t="str">
        <f ca="1">D266&amp;" "&amp;IF(AM266&gt;0,"N","S")&amp;" "&amp;R266&amp;" "&amp;LEFT(S266,7)</f>
        <v>33 N 301332 5445346</v>
      </c>
    </row>
    <row r="267" spans="1:41">
      <c r="A267" s="30" t="s">
        <v>1161</v>
      </c>
      <c r="B267" s="72" t="str">
        <f t="shared" si="57"/>
        <v>33UUQ0133447270</v>
      </c>
      <c r="C267" s="72">
        <f t="array" aca="1" ref="C267" ca="1">MATCH(TRUE,ISERROR(VALUE(MID(B267,ROW(INDIRECT("1:"&amp;LEN(B267))),1))),0)</f>
        <v>3</v>
      </c>
      <c r="D267" s="72">
        <f t="shared" ca="1" si="58"/>
        <v>33</v>
      </c>
      <c r="E267" s="72" t="str">
        <f t="shared" ca="1" si="59"/>
        <v>U</v>
      </c>
      <c r="F267" s="72" t="str">
        <f t="shared" ca="1" si="60"/>
        <v>U</v>
      </c>
      <c r="G267" s="72" t="str">
        <f t="shared" ca="1" si="61"/>
        <v>Q</v>
      </c>
      <c r="H267" s="72">
        <f t="shared" ca="1" si="62"/>
        <v>10</v>
      </c>
      <c r="I267" s="72">
        <f t="shared" ca="1" si="63"/>
        <v>1334</v>
      </c>
      <c r="J267" s="72">
        <f t="shared" ca="1" si="64"/>
        <v>47270</v>
      </c>
      <c r="K267" s="72">
        <f t="shared" ca="1" si="65"/>
        <v>194.80604746885038</v>
      </c>
      <c r="L267" s="72">
        <f ca="1">VLOOKUP(F267,Coef!$C$2:$F$25,4)</f>
        <v>3</v>
      </c>
      <c r="M267" s="31">
        <f ca="1">VLOOKUP(E267,Coef!$C$4:$D$23,2)</f>
        <v>17</v>
      </c>
      <c r="N267" s="31">
        <f ca="1">MOD(VLOOKUP(G267,Coef!$C$2:$G$21,5)+MOD(D267+1,2)*15,20)</f>
        <v>15</v>
      </c>
      <c r="O267" s="31">
        <f ca="1">VLOOKUP(M267,Coef!$A$27:$B$46,2)</f>
        <v>5.34</v>
      </c>
      <c r="P267" s="31">
        <f ca="1">VLOOKUP(M267,Coef!$A$27:$C$46,3)+N267/10-0.1</f>
        <v>5.4</v>
      </c>
      <c r="Q267" s="31">
        <f ca="1">IF(P267+0.1&lt;O267,P267+2,P267)</f>
        <v>5.4</v>
      </c>
      <c r="R267" s="72">
        <f ca="1">L267*100000+I267</f>
        <v>301334</v>
      </c>
      <c r="S267" s="72">
        <f ca="1">Q267*1000000+J267</f>
        <v>5447270</v>
      </c>
      <c r="T267" s="72">
        <f ca="1">IF(M267&lt;11,S267-10000000,S267)</f>
        <v>5447270</v>
      </c>
      <c r="U267" s="72">
        <f ca="1">T267/(6366197.724*0.9996)</f>
        <v>0.85599756969030716</v>
      </c>
      <c r="V267" s="72">
        <f ca="1">(Coef!$J$9/(1+Coef!$J$8*(COS(U267))^2)^0.5)*Coef!$J$6</f>
        <v>6387792.4719418809</v>
      </c>
      <c r="W267" s="72">
        <f ca="1">6*D267-183</f>
        <v>15</v>
      </c>
      <c r="X267" s="72">
        <f ca="1">(R267-500000)/V267</f>
        <v>-3.1100885145006252E-2</v>
      </c>
      <c r="Y267" s="72">
        <f ca="1">SIN(2*U267)</f>
        <v>0.99004799866544646</v>
      </c>
      <c r="Z267" s="72">
        <f ca="1">Y267*(COS(U267))^2</f>
        <v>0.42535922364849948</v>
      </c>
      <c r="AA267" s="72">
        <f ca="1">U267+(Y267/2)</f>
        <v>1.3510215690230303</v>
      </c>
      <c r="AB267" s="72">
        <f ca="1">(3*AA267+Z267)/4</f>
        <v>1.1196059826793974</v>
      </c>
      <c r="AC267" s="72">
        <f ca="1">(5*AB267+Z267*(COS(U267))^2)/3</f>
        <v>1.9269263675719435</v>
      </c>
      <c r="AD267" s="72">
        <f ca="1">Coef!$J$6*Coef!$J$9*(U267-(Coef!$J$10*AA267)+(Coef!$J$11*AB267)-(Coef!$J$12*AC267))</f>
        <v>5432463.5613160189</v>
      </c>
      <c r="AE267" s="72">
        <f ca="1">(T267-AD267)/V267</f>
        <v>2.3179273198084874E-3</v>
      </c>
      <c r="AF267" s="72">
        <f ca="1">((Coef!$J$8*X267^2)/2)*(COS(U267))^2</f>
        <v>1.4003692809160144E-6</v>
      </c>
      <c r="AG267" s="72">
        <f ca="1">X267*(1-(AF267/3))</f>
        <v>-3.110087062743153E-2</v>
      </c>
      <c r="AH267" s="72">
        <f ca="1">AE267*(1-AF267)+U267</f>
        <v>0.85831549376416139</v>
      </c>
      <c r="AI267" s="72">
        <f ca="1">(EXP(AG267)-EXP(-AG267))/2</f>
        <v>-3.1105884662805117E-2</v>
      </c>
      <c r="AJ267" s="72">
        <f ca="1">ATAN(AI267/COS(AH267))</f>
        <v>-4.7547522813790717E-2</v>
      </c>
      <c r="AK267" s="72">
        <f ca="1">ATAN(COS(AJ267)*TAN(AH267))</f>
        <v>0.8577560448900613</v>
      </c>
      <c r="AL267" s="72">
        <f ca="1">U267+(1+Coef!$J$8*(COS(U267))^2-(3/2)*Coef!$J$8*SIN(U267)*COS(U267)*(AK267-U267))*(AK267-U267)</f>
        <v>0.8577611211215399</v>
      </c>
      <c r="AM267" s="33">
        <f t="shared" ca="1" si="55"/>
        <v>49.146092070674051</v>
      </c>
      <c r="AN267" s="33">
        <f t="shared" ca="1" si="56"/>
        <v>12.275727616467796</v>
      </c>
      <c r="AO267" s="48" t="str">
        <f ca="1">D267&amp;" "&amp;IF(AM267&gt;0,"N","S")&amp;" "&amp;R267&amp;" "&amp;LEFT(S267,7)</f>
        <v>33 N 301334 5447270</v>
      </c>
    </row>
    <row r="268" spans="1:41">
      <c r="A268" s="30" t="s">
        <v>1162</v>
      </c>
      <c r="B268" s="72" t="str">
        <f t="shared" si="57"/>
        <v>33UUQ0156748360</v>
      </c>
      <c r="C268" s="72">
        <f t="array" aca="1" ref="C268" ca="1">MATCH(TRUE,ISERROR(VALUE(MID(B268,ROW(INDIRECT("1:"&amp;LEN(B268))),1))),0)</f>
        <v>3</v>
      </c>
      <c r="D268" s="72">
        <f t="shared" ca="1" si="58"/>
        <v>33</v>
      </c>
      <c r="E268" s="72" t="str">
        <f t="shared" ca="1" si="59"/>
        <v>U</v>
      </c>
      <c r="F268" s="72" t="str">
        <f t="shared" ca="1" si="60"/>
        <v>U</v>
      </c>
      <c r="G268" s="72" t="str">
        <f t="shared" ca="1" si="61"/>
        <v>Q</v>
      </c>
      <c r="H268" s="72">
        <f t="shared" ca="1" si="62"/>
        <v>10</v>
      </c>
      <c r="I268" s="72">
        <f t="shared" ca="1" si="63"/>
        <v>1567</v>
      </c>
      <c r="J268" s="72">
        <f t="shared" ca="1" si="64"/>
        <v>48360</v>
      </c>
      <c r="K268" s="72">
        <f t="shared" ca="1" si="65"/>
        <v>194.80604746885038</v>
      </c>
      <c r="L268" s="72">
        <f ca="1">VLOOKUP(F268,Coef!$C$2:$F$25,4)</f>
        <v>3</v>
      </c>
      <c r="M268" s="31">
        <f ca="1">VLOOKUP(E268,Coef!$C$4:$D$23,2)</f>
        <v>17</v>
      </c>
      <c r="N268" s="31">
        <f ca="1">MOD(VLOOKUP(G268,Coef!$C$2:$G$21,5)+MOD(D268+1,2)*15,20)</f>
        <v>15</v>
      </c>
      <c r="O268" s="31">
        <f ca="1">VLOOKUP(M268,Coef!$A$27:$B$46,2)</f>
        <v>5.34</v>
      </c>
      <c r="P268" s="31">
        <f ca="1">VLOOKUP(M268,Coef!$A$27:$C$46,3)+N268/10-0.1</f>
        <v>5.4</v>
      </c>
      <c r="Q268" s="31">
        <f ca="1">IF(P268+0.1&lt;O268,P268+2,P268)</f>
        <v>5.4</v>
      </c>
      <c r="R268" s="72">
        <f ca="1">L268*100000+I268</f>
        <v>301567</v>
      </c>
      <c r="S268" s="72">
        <f ca="1">Q268*1000000+J268</f>
        <v>5448360</v>
      </c>
      <c r="T268" s="72">
        <f ca="1">IF(M268&lt;11,S268-10000000,S268)</f>
        <v>5448360</v>
      </c>
      <c r="U268" s="72">
        <f ca="1">T268/(6366197.724*0.9996)</f>
        <v>0.85616885500404449</v>
      </c>
      <c r="V268" s="72">
        <f ca="1">(Coef!$J$9/(1+Coef!$J$8*(COS(U268))^2)^0.5)*Coef!$J$6</f>
        <v>6387796.1115845172</v>
      </c>
      <c r="W268" s="72">
        <f ca="1">6*D268-183</f>
        <v>15</v>
      </c>
      <c r="X268" s="72">
        <f ca="1">(R268-500000)/V268</f>
        <v>-3.1064391620160517E-2</v>
      </c>
      <c r="Y268" s="72">
        <f ca="1">SIN(2*U268)</f>
        <v>0.98999973057522883</v>
      </c>
      <c r="Z268" s="72">
        <f ca="1">Y268*(COS(U268))^2</f>
        <v>0.42517060525118161</v>
      </c>
      <c r="AA268" s="72">
        <f ca="1">U268+(Y268/2)</f>
        <v>1.3511687202916589</v>
      </c>
      <c r="AB268" s="72">
        <f ca="1">(3*AA268+Z268)/4</f>
        <v>1.1196691915315395</v>
      </c>
      <c r="AC268" s="72">
        <f ca="1">(5*AB268+Z268*(COS(U268))^2)/3</f>
        <v>1.9269806703187464</v>
      </c>
      <c r="AD268" s="72">
        <f ca="1">Coef!$J$6*Coef!$J$9*(U268-(Coef!$J$10*AA268)+(Coef!$J$11*AB268)-(Coef!$J$12*AC268))</f>
        <v>5433554.5383391585</v>
      </c>
      <c r="AE268" s="72">
        <f ca="1">(T268-AD268)/V268</f>
        <v>2.3177730475760173E-3</v>
      </c>
      <c r="AF268" s="72">
        <f ca="1">((Coef!$J$8*X268^2)/2)*(COS(U268))^2</f>
        <v>1.3965334170374303E-6</v>
      </c>
      <c r="AG268" s="72">
        <f ca="1">X268*(1-(AF268/3))</f>
        <v>-3.1064377159340191E-2</v>
      </c>
      <c r="AH268" s="72">
        <f ca="1">AE268*(1-AF268)+U268</f>
        <v>0.858486624814773</v>
      </c>
      <c r="AI268" s="72">
        <f ca="1">(EXP(AG268)-EXP(-AG268))/2</f>
        <v>-3.1069373564584168E-2</v>
      </c>
      <c r="AJ268" s="72">
        <f ca="1">ATAN(AI268/COS(AH268))</f>
        <v>-4.7501193622847999E-2</v>
      </c>
      <c r="AK268" s="72">
        <f ca="1">ATAN(COS(AJ268)*TAN(AH268))</f>
        <v>0.85792829413132665</v>
      </c>
      <c r="AL268" s="72">
        <f ca="1">U268+(1+Coef!$J$8*(COS(U268))^2-(3/2)*Coef!$J$8*SIN(U268)*COS(U268)*(AK268-U268))*(AK268-U268)</f>
        <v>0.85793337112687185</v>
      </c>
      <c r="AM268" s="33">
        <f t="shared" ca="1" si="55"/>
        <v>49.155961269000684</v>
      </c>
      <c r="AN268" s="33">
        <f t="shared" ca="1" si="56"/>
        <v>12.278382083577069</v>
      </c>
      <c r="AO268" s="48" t="str">
        <f ca="1">D268&amp;" "&amp;IF(AM268&gt;0,"N","S")&amp;" "&amp;R268&amp;" "&amp;LEFT(S268,7)</f>
        <v>33 N 301567 5448360</v>
      </c>
    </row>
    <row r="269" spans="1:41">
      <c r="A269" s="30" t="s">
        <v>1163</v>
      </c>
      <c r="B269" s="72" t="str">
        <f t="shared" si="57"/>
        <v>33UUQ0180949502</v>
      </c>
      <c r="C269" s="72">
        <f t="array" aca="1" ref="C269" ca="1">MATCH(TRUE,ISERROR(VALUE(MID(B269,ROW(INDIRECT("1:"&amp;LEN(B269))),1))),0)</f>
        <v>3</v>
      </c>
      <c r="D269" s="72">
        <f t="shared" ca="1" si="58"/>
        <v>33</v>
      </c>
      <c r="E269" s="72" t="str">
        <f t="shared" ca="1" si="59"/>
        <v>U</v>
      </c>
      <c r="F269" s="72" t="str">
        <f t="shared" ca="1" si="60"/>
        <v>U</v>
      </c>
      <c r="G269" s="72" t="str">
        <f t="shared" ca="1" si="61"/>
        <v>Q</v>
      </c>
      <c r="H269" s="72">
        <f t="shared" ca="1" si="62"/>
        <v>10</v>
      </c>
      <c r="I269" s="72">
        <f t="shared" ca="1" si="63"/>
        <v>1809</v>
      </c>
      <c r="J269" s="72">
        <f t="shared" ca="1" si="64"/>
        <v>49502</v>
      </c>
      <c r="K269" s="72">
        <f t="shared" ca="1" si="65"/>
        <v>194.80604746885038</v>
      </c>
      <c r="L269" s="72">
        <f ca="1">VLOOKUP(F269,Coef!$C$2:$F$25,4)</f>
        <v>3</v>
      </c>
      <c r="M269" s="31">
        <f ca="1">VLOOKUP(E269,Coef!$C$4:$D$23,2)</f>
        <v>17</v>
      </c>
      <c r="N269" s="31">
        <f ca="1">MOD(VLOOKUP(G269,Coef!$C$2:$G$21,5)+MOD(D269+1,2)*15,20)</f>
        <v>15</v>
      </c>
      <c r="O269" s="31">
        <f ca="1">VLOOKUP(M269,Coef!$A$27:$B$46,2)</f>
        <v>5.34</v>
      </c>
      <c r="P269" s="31">
        <f ca="1">VLOOKUP(M269,Coef!$A$27:$C$46,3)+N269/10-0.1</f>
        <v>5.4</v>
      </c>
      <c r="Q269" s="31">
        <f ca="1">IF(P269+0.1&lt;O269,P269+2,P269)</f>
        <v>5.4</v>
      </c>
      <c r="R269" s="72">
        <f ca="1">L269*100000+I269</f>
        <v>301809</v>
      </c>
      <c r="S269" s="72">
        <f ca="1">Q269*1000000+J269</f>
        <v>5449502</v>
      </c>
      <c r="T269" s="72">
        <f ca="1">IF(M269&lt;11,S269-10000000,S269)</f>
        <v>5449502</v>
      </c>
      <c r="U269" s="72">
        <f ca="1">T269/(6366197.724*0.9996)</f>
        <v>0.85634831172724468</v>
      </c>
      <c r="V269" s="72">
        <f ca="1">(Coef!$J$9/(1+Coef!$J$8*(COS(U269))^2)^0.5)*Coef!$J$6</f>
        <v>6387799.9246775676</v>
      </c>
      <c r="W269" s="72">
        <f ca="1">6*D269-183</f>
        <v>15</v>
      </c>
      <c r="X269" s="72">
        <f ca="1">(R269-500000)/V269</f>
        <v>-3.1026488358588337E-2</v>
      </c>
      <c r="Y269" s="72">
        <f ca="1">SIN(2*U269)</f>
        <v>0.98994903516008814</v>
      </c>
      <c r="Z269" s="72">
        <f ca="1">Y269*(COS(U269))^2</f>
        <v>0.42497296139490975</v>
      </c>
      <c r="AA269" s="72">
        <f ca="1">U269+(Y269/2)</f>
        <v>1.3513228293072888</v>
      </c>
      <c r="AB269" s="72">
        <f ca="1">(3*AA269+Z269)/4</f>
        <v>1.1197353623291939</v>
      </c>
      <c r="AC269" s="72">
        <f ca="1">(5*AB269+Z269*(COS(U269))^2)/3</f>
        <v>1.9270374946973432</v>
      </c>
      <c r="AD269" s="72">
        <f ca="1">Coef!$J$6*Coef!$J$9*(U269-(Coef!$J$10*AA269)+(Coef!$J$11*AB269)-(Coef!$J$12*AC269))</f>
        <v>5434697.5639729546</v>
      </c>
      <c r="AE269" s="72">
        <f ca="1">(T269-AD269)/V269</f>
        <v>2.3176111026665626E-3</v>
      </c>
      <c r="AF269" s="72">
        <f ca="1">((Coef!$J$8*X269^2)/2)*(COS(U269))^2</f>
        <v>1.3925512346132533E-6</v>
      </c>
      <c r="AG269" s="72">
        <f ca="1">X269*(1-(AF269/3))</f>
        <v>-3.102647395659678E-2</v>
      </c>
      <c r="AH269" s="72">
        <f ca="1">AE269*(1-AF269)+U269</f>
        <v>0.85866591960251903</v>
      </c>
      <c r="AI269" s="72">
        <f ca="1">(EXP(AG269)-EXP(-AG269))/2</f>
        <v>-3.1031452094468392E-2</v>
      </c>
      <c r="AJ269" s="72">
        <f ca="1">ATAN(AI269/COS(AH269))</f>
        <v>-4.7453141863711967E-2</v>
      </c>
      <c r="AK269" s="72">
        <f ca="1">ATAN(COS(AJ269)*TAN(AH269))</f>
        <v>0.85810874780950108</v>
      </c>
      <c r="AL269" s="72">
        <f ca="1">U269+(1+Coef!$J$8*(COS(U269))^2-(3/2)*Coef!$J$8*SIN(U269)*COS(U269)*(AK269-U269))*(AK269-U269)</f>
        <v>0.85811382556603755</v>
      </c>
      <c r="AM269" s="33">
        <f t="shared" ca="1" si="55"/>
        <v>49.166300546759274</v>
      </c>
      <c r="AN269" s="33">
        <f t="shared" ca="1" si="56"/>
        <v>12.281135246573744</v>
      </c>
      <c r="AO269" s="48" t="str">
        <f ca="1">D269&amp;" "&amp;IF(AM269&gt;0,"N","S")&amp;" "&amp;R269&amp;" "&amp;LEFT(S269,7)</f>
        <v>33 N 301809 5449502</v>
      </c>
    </row>
    <row r="270" spans="1:41">
      <c r="A270" s="30" t="s">
        <v>1164</v>
      </c>
      <c r="B270" s="72" t="str">
        <f t="shared" si="57"/>
        <v>33UUQ0226250661</v>
      </c>
      <c r="C270" s="72">
        <f t="array" aca="1" ref="C270" ca="1">MATCH(TRUE,ISERROR(VALUE(MID(B270,ROW(INDIRECT("1:"&amp;LEN(B270))),1))),0)</f>
        <v>3</v>
      </c>
      <c r="D270" s="72">
        <f t="shared" ca="1" si="58"/>
        <v>33</v>
      </c>
      <c r="E270" s="72" t="str">
        <f t="shared" ca="1" si="59"/>
        <v>U</v>
      </c>
      <c r="F270" s="72" t="str">
        <f t="shared" ca="1" si="60"/>
        <v>U</v>
      </c>
      <c r="G270" s="72" t="str">
        <f t="shared" ca="1" si="61"/>
        <v>Q</v>
      </c>
      <c r="H270" s="72">
        <f t="shared" ca="1" si="62"/>
        <v>10</v>
      </c>
      <c r="I270" s="72">
        <f t="shared" ca="1" si="63"/>
        <v>2262</v>
      </c>
      <c r="J270" s="72">
        <f t="shared" ca="1" si="64"/>
        <v>50661</v>
      </c>
      <c r="K270" s="72">
        <f t="shared" ca="1" si="65"/>
        <v>194.80604746885038</v>
      </c>
      <c r="L270" s="72">
        <f ca="1">VLOOKUP(F270,Coef!$C$2:$F$25,4)</f>
        <v>3</v>
      </c>
      <c r="M270" s="31">
        <f ca="1">VLOOKUP(E270,Coef!$C$4:$D$23,2)</f>
        <v>17</v>
      </c>
      <c r="N270" s="31">
        <f ca="1">MOD(VLOOKUP(G270,Coef!$C$2:$G$21,5)+MOD(D270+1,2)*15,20)</f>
        <v>15</v>
      </c>
      <c r="O270" s="31">
        <f ca="1">VLOOKUP(M270,Coef!$A$27:$B$46,2)</f>
        <v>5.34</v>
      </c>
      <c r="P270" s="31">
        <f ca="1">VLOOKUP(M270,Coef!$A$27:$C$46,3)+N270/10-0.1</f>
        <v>5.4</v>
      </c>
      <c r="Q270" s="31">
        <f ca="1">IF(P270+0.1&lt;O270,P270+2,P270)</f>
        <v>5.4</v>
      </c>
      <c r="R270" s="72">
        <f ca="1">L270*100000+I270</f>
        <v>302262</v>
      </c>
      <c r="S270" s="72">
        <f ca="1">Q270*1000000+J270</f>
        <v>5450661</v>
      </c>
      <c r="T270" s="72">
        <f ca="1">IF(M270&lt;11,S270-10000000,S270)</f>
        <v>5450661</v>
      </c>
      <c r="U270" s="72">
        <f ca="1">T270/(6366197.724*0.9996)</f>
        <v>0.85653043987276911</v>
      </c>
      <c r="V270" s="72">
        <f ca="1">(Coef!$J$9/(1+Coef!$J$8*(COS(U270))^2)^0.5)*Coef!$J$6</f>
        <v>6387803.7943400322</v>
      </c>
      <c r="W270" s="72">
        <f ca="1">6*D270-183</f>
        <v>15</v>
      </c>
      <c r="X270" s="72">
        <f ca="1">(R270-500000)/V270</f>
        <v>-3.0955553170748204E-2</v>
      </c>
      <c r="Y270" s="72">
        <f ca="1">SIN(2*U270)</f>
        <v>0.98989745469893176</v>
      </c>
      <c r="Z270" s="72">
        <f ca="1">Y270*(COS(U270))^2</f>
        <v>0.42477234706674294</v>
      </c>
      <c r="AA270" s="72">
        <f ca="1">U270+(Y270/2)</f>
        <v>1.351479167222235</v>
      </c>
      <c r="AB270" s="72">
        <f ca="1">(3*AA270+Z270)/4</f>
        <v>1.119802462183362</v>
      </c>
      <c r="AC270" s="72">
        <f ca="1">(5*AB270+Z270*(COS(U270))^2)/3</f>
        <v>1.9270950928877391</v>
      </c>
      <c r="AD270" s="72">
        <f ca="1">Coef!$J$6*Coef!$J$9*(U270-(Coef!$J$10*AA270)+(Coef!$J$11*AB270)-(Coef!$J$12*AC270))</f>
        <v>5435857.6069673188</v>
      </c>
      <c r="AE270" s="72">
        <f ca="1">(T270-AD270)/V270</f>
        <v>2.3174464196595813E-3</v>
      </c>
      <c r="AF270" s="72">
        <f ca="1">((Coef!$J$8*X270^2)/2)*(COS(U270))^2</f>
        <v>1.3856088196328978E-6</v>
      </c>
      <c r="AG270" s="72">
        <f ca="1">X270*(1-(AF270/3))</f>
        <v>-3.095553887331904E-2</v>
      </c>
      <c r="AH270" s="72">
        <f ca="1">AE270*(1-AF270)+U270</f>
        <v>0.85884788308135451</v>
      </c>
      <c r="AI270" s="72">
        <f ca="1">(EXP(AG270)-EXP(-AG270))/2</f>
        <v>-3.0960482943915624E-2</v>
      </c>
      <c r="AJ270" s="72">
        <f ca="1">ATAN(AI270/COS(AH270))</f>
        <v>-4.7354746322673065E-2</v>
      </c>
      <c r="AK270" s="72">
        <f ca="1">ATAN(COS(AJ270)*TAN(AH270))</f>
        <v>0.85829305029797109</v>
      </c>
      <c r="AL270" s="72">
        <f ca="1">U270+(1+Coef!$J$8*(COS(U270))^2-(3/2)*Coef!$J$8*SIN(U270)*COS(U270)*(AK270-U270))*(AK270-U270)</f>
        <v>0.85829813216604056</v>
      </c>
      <c r="AM270" s="33">
        <f t="shared" ca="1" si="55"/>
        <v>49.176860537075846</v>
      </c>
      <c r="AN270" s="33">
        <f t="shared" ca="1" si="56"/>
        <v>12.286772895798178</v>
      </c>
      <c r="AO270" s="48" t="str">
        <f ca="1">D270&amp;" "&amp;IF(AM270&gt;0,"N","S")&amp;" "&amp;R270&amp;" "&amp;LEFT(S270,7)</f>
        <v>33 N 302262 5450661</v>
      </c>
    </row>
    <row r="271" spans="1:41">
      <c r="A271" s="30" t="s">
        <v>1165</v>
      </c>
      <c r="B271" s="72" t="str">
        <f t="shared" si="57"/>
        <v>33UUQ0210151570</v>
      </c>
      <c r="C271" s="72">
        <f t="array" aca="1" ref="C271" ca="1">MATCH(TRUE,ISERROR(VALUE(MID(B271,ROW(INDIRECT("1:"&amp;LEN(B271))),1))),0)</f>
        <v>3</v>
      </c>
      <c r="D271" s="72">
        <f t="shared" ca="1" si="58"/>
        <v>33</v>
      </c>
      <c r="E271" s="72" t="str">
        <f t="shared" ca="1" si="59"/>
        <v>U</v>
      </c>
      <c r="F271" s="72" t="str">
        <f t="shared" ca="1" si="60"/>
        <v>U</v>
      </c>
      <c r="G271" s="72" t="str">
        <f t="shared" ca="1" si="61"/>
        <v>Q</v>
      </c>
      <c r="H271" s="72">
        <f t="shared" ca="1" si="62"/>
        <v>10</v>
      </c>
      <c r="I271" s="72">
        <f t="shared" ca="1" si="63"/>
        <v>2101</v>
      </c>
      <c r="J271" s="72">
        <f t="shared" ca="1" si="64"/>
        <v>51570</v>
      </c>
      <c r="K271" s="72">
        <f t="shared" ca="1" si="65"/>
        <v>194.80604746885038</v>
      </c>
      <c r="L271" s="72">
        <f ca="1">VLOOKUP(F271,Coef!$C$2:$F$25,4)</f>
        <v>3</v>
      </c>
      <c r="M271" s="31">
        <f ca="1">VLOOKUP(E271,Coef!$C$4:$D$23,2)</f>
        <v>17</v>
      </c>
      <c r="N271" s="31">
        <f ca="1">MOD(VLOOKUP(G271,Coef!$C$2:$G$21,5)+MOD(D271+1,2)*15,20)</f>
        <v>15</v>
      </c>
      <c r="O271" s="31">
        <f ca="1">VLOOKUP(M271,Coef!$A$27:$B$46,2)</f>
        <v>5.34</v>
      </c>
      <c r="P271" s="31">
        <f ca="1">VLOOKUP(M271,Coef!$A$27:$C$46,3)+N271/10-0.1</f>
        <v>5.4</v>
      </c>
      <c r="Q271" s="31">
        <f ca="1">IF(P271+0.1&lt;O271,P271+2,P271)</f>
        <v>5.4</v>
      </c>
      <c r="R271" s="72">
        <f ca="1">L271*100000+I271</f>
        <v>302101</v>
      </c>
      <c r="S271" s="72">
        <f ca="1">Q271*1000000+J271</f>
        <v>5451570</v>
      </c>
      <c r="T271" s="72">
        <f ca="1">IF(M271&lt;11,S271-10000000,S271)</f>
        <v>5451570</v>
      </c>
      <c r="U271" s="72">
        <f ca="1">T271/(6366197.724*0.9996)</f>
        <v>0.8566732823958767</v>
      </c>
      <c r="V271" s="72">
        <f ca="1">(Coef!$J$9/(1+Coef!$J$8*(COS(U271))^2)^0.5)*Coef!$J$6</f>
        <v>6387806.8291676342</v>
      </c>
      <c r="W271" s="72">
        <f ca="1">6*D271-183</f>
        <v>15</v>
      </c>
      <c r="X271" s="72">
        <f ca="1">(R271-500000)/V271</f>
        <v>-3.0980742732601905E-2</v>
      </c>
      <c r="Y271" s="72">
        <f ca="1">SIN(2*U271)</f>
        <v>0.98985690840622098</v>
      </c>
      <c r="Z271" s="72">
        <f ca="1">Y271*(COS(U271))^2</f>
        <v>0.42461498599458319</v>
      </c>
      <c r="AA271" s="72">
        <f ca="1">U271+(Y271/2)</f>
        <v>1.3516017365989872</v>
      </c>
      <c r="AB271" s="72">
        <f ca="1">(3*AA271+Z271)/4</f>
        <v>1.1198550489478862</v>
      </c>
      <c r="AC271" s="72">
        <f ca="1">(5*AB271+Z271*(COS(U271))^2)/3</f>
        <v>1.9271402161950684</v>
      </c>
      <c r="AD271" s="72">
        <f ca="1">Coef!$J$6*Coef!$J$9*(U271-(Coef!$J$10*AA271)+(Coef!$J$11*AB271)-(Coef!$J$12*AC271))</f>
        <v>5436767.4264595816</v>
      </c>
      <c r="AE271" s="72">
        <f ca="1">(T271-AD271)/V271</f>
        <v>2.3173170285656968E-3</v>
      </c>
      <c r="AF271" s="72">
        <f ca="1">((Coef!$J$8*X271^2)/2)*(COS(U271))^2</f>
        <v>1.3874074492297705E-6</v>
      </c>
      <c r="AG271" s="72">
        <f ca="1">X271*(1-(AF271/3))</f>
        <v>-3.0980728404964155E-2</v>
      </c>
      <c r="AH271" s="72">
        <f ca="1">AE271*(1-AF271)+U271</f>
        <v>0.85899059620937945</v>
      </c>
      <c r="AI271" s="72">
        <f ca="1">(EXP(AG271)-EXP(-AG271))/2</f>
        <v>-3.0985684555225934E-2</v>
      </c>
      <c r="AJ271" s="72">
        <f ca="1">ATAN(AI271/COS(AH271))</f>
        <v>-4.7401063178705863E-2</v>
      </c>
      <c r="AK271" s="72">
        <f ca="1">ATAN(COS(AJ271)*TAN(AH271))</f>
        <v>0.85843470046737291</v>
      </c>
      <c r="AL271" s="72">
        <f ca="1">U271+(1+Coef!$J$8*(COS(U271))^2-(3/2)*Coef!$J$8*SIN(U271)*COS(U271)*(AK271-U271))*(AK271-U271)</f>
        <v>0.85843977723032516</v>
      </c>
      <c r="AM271" s="33">
        <f t="shared" ca="1" si="55"/>
        <v>49.184976201448222</v>
      </c>
      <c r="AN271" s="33">
        <f t="shared" ca="1" si="56"/>
        <v>12.284119135427183</v>
      </c>
      <c r="AO271" s="48" t="str">
        <f ca="1">D271&amp;" "&amp;IF(AM271&gt;0,"N","S")&amp;" "&amp;R271&amp;" "&amp;LEFT(S271,7)</f>
        <v>33 N 302101 5451570</v>
      </c>
    </row>
    <row r="272" spans="1:41">
      <c r="A272" s="30" t="s">
        <v>1166</v>
      </c>
      <c r="B272" s="72" t="str">
        <f t="shared" si="57"/>
        <v>33UUQ0204152094</v>
      </c>
      <c r="C272" s="72">
        <f t="array" aca="1" ref="C272" ca="1">MATCH(TRUE,ISERROR(VALUE(MID(B272,ROW(INDIRECT("1:"&amp;LEN(B272))),1))),0)</f>
        <v>3</v>
      </c>
      <c r="D272" s="72">
        <f t="shared" ca="1" si="58"/>
        <v>33</v>
      </c>
      <c r="E272" s="72" t="str">
        <f t="shared" ca="1" si="59"/>
        <v>U</v>
      </c>
      <c r="F272" s="72" t="str">
        <f t="shared" ca="1" si="60"/>
        <v>U</v>
      </c>
      <c r="G272" s="72" t="str">
        <f t="shared" ca="1" si="61"/>
        <v>Q</v>
      </c>
      <c r="H272" s="72">
        <f t="shared" ca="1" si="62"/>
        <v>10</v>
      </c>
      <c r="I272" s="72">
        <f t="shared" ca="1" si="63"/>
        <v>2041</v>
      </c>
      <c r="J272" s="72">
        <f t="shared" ca="1" si="64"/>
        <v>52094</v>
      </c>
      <c r="K272" s="72">
        <f t="shared" ca="1" si="65"/>
        <v>194.80604746885038</v>
      </c>
      <c r="L272" s="72">
        <f ca="1">VLOOKUP(F272,Coef!$C$2:$F$25,4)</f>
        <v>3</v>
      </c>
      <c r="M272" s="31">
        <f ca="1">VLOOKUP(E272,Coef!$C$4:$D$23,2)</f>
        <v>17</v>
      </c>
      <c r="N272" s="31">
        <f ca="1">MOD(VLOOKUP(G272,Coef!$C$2:$G$21,5)+MOD(D272+1,2)*15,20)</f>
        <v>15</v>
      </c>
      <c r="O272" s="31">
        <f ca="1">VLOOKUP(M272,Coef!$A$27:$B$46,2)</f>
        <v>5.34</v>
      </c>
      <c r="P272" s="31">
        <f ca="1">VLOOKUP(M272,Coef!$A$27:$C$46,3)+N272/10-0.1</f>
        <v>5.4</v>
      </c>
      <c r="Q272" s="31">
        <f ca="1">IF(P272+0.1&lt;O272,P272+2,P272)</f>
        <v>5.4</v>
      </c>
      <c r="R272" s="72">
        <f ca="1">L272*100000+I272</f>
        <v>302041</v>
      </c>
      <c r="S272" s="72">
        <f ca="1">Q272*1000000+J272</f>
        <v>5452094</v>
      </c>
      <c r="T272" s="72">
        <f ca="1">IF(M272&lt;11,S272-10000000,S272)</f>
        <v>5452094</v>
      </c>
      <c r="U272" s="72">
        <f ca="1">T272/(6366197.724*0.9996)</f>
        <v>0.85675562506046243</v>
      </c>
      <c r="V272" s="72">
        <f ca="1">(Coef!$J$9/(1+Coef!$J$8*(COS(U272))^2)^0.5)*Coef!$J$6</f>
        <v>6387808.578562649</v>
      </c>
      <c r="W272" s="72">
        <f ca="1">6*D272-183</f>
        <v>15</v>
      </c>
      <c r="X272" s="72">
        <f ca="1">(R272-500000)/V272</f>
        <v>-3.099012714068268E-2</v>
      </c>
      <c r="Y272" s="72">
        <f ca="1">SIN(2*U272)</f>
        <v>0.98983349847702484</v>
      </c>
      <c r="Z272" s="72">
        <f ca="1">Y272*(COS(U272))^2</f>
        <v>0.42452426607435667</v>
      </c>
      <c r="AA272" s="72">
        <f ca="1">U272+(Y272/2)</f>
        <v>1.3516723742989749</v>
      </c>
      <c r="AB272" s="72">
        <f ca="1">(3*AA272+Z272)/4</f>
        <v>1.1198853472428203</v>
      </c>
      <c r="AC272" s="72">
        <f ca="1">(5*AB272+Z272*(COS(U272))^2)/3</f>
        <v>1.9271662076041551</v>
      </c>
      <c r="AD272" s="72">
        <f ca="1">Coef!$J$6*Coef!$J$9*(U272-(Coef!$J$10*AA272)+(Coef!$J$11*AB272)-(Coef!$J$12*AC272))</f>
        <v>5437291.8994513769</v>
      </c>
      <c r="AE272" s="72">
        <f ca="1">(T272-AD272)/V272</f>
        <v>2.3172423479154757E-3</v>
      </c>
      <c r="AF272" s="72">
        <f ca="1">((Coef!$J$8*X272^2)/2)*(COS(U272))^2</f>
        <v>1.387984321841349E-6</v>
      </c>
      <c r="AG272" s="72">
        <f ca="1">X272*(1-(AF272/3))</f>
        <v>-3.0990112802745811E-2</v>
      </c>
      <c r="AH272" s="72">
        <f ca="1">AE272*(1-AF272)+U272</f>
        <v>0.85907286419208184</v>
      </c>
      <c r="AI272" s="72">
        <f ca="1">(EXP(AG272)-EXP(-AG272))/2</f>
        <v>-3.0995073458330802E-2</v>
      </c>
      <c r="AJ272" s="72">
        <f ca="1">ATAN(AI272/COS(AH272))</f>
        <v>-4.7419920093170129E-2</v>
      </c>
      <c r="AK272" s="72">
        <f ca="1">ATAN(COS(AJ272)*TAN(AH272))</f>
        <v>0.85851653939880934</v>
      </c>
      <c r="AL272" s="72">
        <f ca="1">U272+(1+Coef!$J$8*(COS(U272))^2-(3/2)*Coef!$J$8*SIN(U272)*COS(U272)*(AK272-U272))*(AK272-U272)</f>
        <v>0.8585216137474132</v>
      </c>
      <c r="AM272" s="33">
        <f t="shared" ca="1" si="55"/>
        <v>49.189665088487409</v>
      </c>
      <c r="AN272" s="33">
        <f t="shared" ca="1" si="56"/>
        <v>12.283038713813742</v>
      </c>
      <c r="AO272" s="48" t="str">
        <f ca="1">D272&amp;" "&amp;IF(AM272&gt;0,"N","S")&amp;" "&amp;R272&amp;" "&amp;LEFT(S272,7)</f>
        <v>33 N 302041 5452094</v>
      </c>
    </row>
    <row r="273" spans="1:41">
      <c r="A273" s="30" t="s">
        <v>1167</v>
      </c>
      <c r="B273" s="72" t="str">
        <f t="shared" si="57"/>
        <v>33UUQ0177852855</v>
      </c>
      <c r="C273" s="72">
        <f t="array" aca="1" ref="C273" ca="1">MATCH(TRUE,ISERROR(VALUE(MID(B273,ROW(INDIRECT("1:"&amp;LEN(B273))),1))),0)</f>
        <v>3</v>
      </c>
      <c r="D273" s="72">
        <f t="shared" ca="1" si="58"/>
        <v>33</v>
      </c>
      <c r="E273" s="72" t="str">
        <f t="shared" ca="1" si="59"/>
        <v>U</v>
      </c>
      <c r="F273" s="72" t="str">
        <f t="shared" ca="1" si="60"/>
        <v>U</v>
      </c>
      <c r="G273" s="72" t="str">
        <f t="shared" ca="1" si="61"/>
        <v>Q</v>
      </c>
      <c r="H273" s="72">
        <f t="shared" ca="1" si="62"/>
        <v>10</v>
      </c>
      <c r="I273" s="72">
        <f t="shared" ca="1" si="63"/>
        <v>1778</v>
      </c>
      <c r="J273" s="72">
        <f t="shared" ca="1" si="64"/>
        <v>52855</v>
      </c>
      <c r="K273" s="72">
        <f t="shared" ca="1" si="65"/>
        <v>194.80604746885038</v>
      </c>
      <c r="L273" s="72">
        <f ca="1">VLOOKUP(F273,Coef!$C$2:$F$25,4)</f>
        <v>3</v>
      </c>
      <c r="M273" s="31">
        <f ca="1">VLOOKUP(E273,Coef!$C$4:$D$23,2)</f>
        <v>17</v>
      </c>
      <c r="N273" s="31">
        <f ca="1">MOD(VLOOKUP(G273,Coef!$C$2:$G$21,5)+MOD(D273+1,2)*15,20)</f>
        <v>15</v>
      </c>
      <c r="O273" s="31">
        <f ca="1">VLOOKUP(M273,Coef!$A$27:$B$46,2)</f>
        <v>5.34</v>
      </c>
      <c r="P273" s="31">
        <f ca="1">VLOOKUP(M273,Coef!$A$27:$C$46,3)+N273/10-0.1</f>
        <v>5.4</v>
      </c>
      <c r="Q273" s="31">
        <f ca="1">IF(P273+0.1&lt;O273,P273+2,P273)</f>
        <v>5.4</v>
      </c>
      <c r="R273" s="72">
        <f ca="1">L273*100000+I273</f>
        <v>301778</v>
      </c>
      <c r="S273" s="72">
        <f ca="1">Q273*1000000+J273</f>
        <v>5452855</v>
      </c>
      <c r="T273" s="72">
        <f ca="1">IF(M273&lt;11,S273-10000000,S273)</f>
        <v>5452855</v>
      </c>
      <c r="U273" s="72">
        <f ca="1">T273/(6366197.724*0.9996)</f>
        <v>0.85687521049509929</v>
      </c>
      <c r="V273" s="72">
        <f ca="1">(Coef!$J$9/(1+Coef!$J$8*(COS(U273))^2)^0.5)*Coef!$J$6</f>
        <v>6387811.119120501</v>
      </c>
      <c r="W273" s="72">
        <f ca="1">6*D273-183</f>
        <v>15</v>
      </c>
      <c r="X273" s="72">
        <f ca="1">(R273-500000)/V273</f>
        <v>-3.1031286978205452E-2</v>
      </c>
      <c r="Y273" s="72">
        <f ca="1">SIN(2*U273)</f>
        <v>0.98979945266501179</v>
      </c>
      <c r="Z273" s="72">
        <f ca="1">Y273*(COS(U273))^2</f>
        <v>0.42439250413321966</v>
      </c>
      <c r="AA273" s="72">
        <f ca="1">U273+(Y273/2)</f>
        <v>1.3517749368276051</v>
      </c>
      <c r="AB273" s="72">
        <f ca="1">(3*AA273+Z273)/4</f>
        <v>1.1199293286540088</v>
      </c>
      <c r="AC273" s="72">
        <f ca="1">(5*AB273+Z273*(COS(U273))^2)/3</f>
        <v>1.9272039282915887</v>
      </c>
      <c r="AD273" s="72">
        <f ca="1">Coef!$J$6*Coef!$J$9*(U273-(Coef!$J$10*AA273)+(Coef!$J$11*AB273)-(Coef!$J$12*AC273))</f>
        <v>5438053.5871399743</v>
      </c>
      <c r="AE273" s="72">
        <f ca="1">(T273-AD273)/V273</f>
        <v>2.3171337699264298E-3</v>
      </c>
      <c r="AF273" s="72">
        <f ca="1">((Coef!$J$8*X273^2)/2)*(COS(U273))^2</f>
        <v>1.3912896125390682E-6</v>
      </c>
      <c r="AG273" s="72">
        <f ca="1">X273*(1-(AF273/3))</f>
        <v>-3.1031272587036373E-2</v>
      </c>
      <c r="AH273" s="72">
        <f ca="1">AE273*(1-AF273)+U273</f>
        <v>0.85919234104122155</v>
      </c>
      <c r="AI273" s="72">
        <f ca="1">(EXP(AG273)-EXP(-AG273))/2</f>
        <v>-3.1036253035132411E-2</v>
      </c>
      <c r="AJ273" s="72">
        <f ca="1">ATAN(AI273/COS(AH273))</f>
        <v>-4.7489395519744425E-2</v>
      </c>
      <c r="AK273" s="72">
        <f ca="1">ATAN(COS(AJ273)*TAN(AH273))</f>
        <v>0.85863440388138623</v>
      </c>
      <c r="AL273" s="72">
        <f ca="1">U273+(1+Coef!$J$8*(COS(U273))^2-(3/2)*Coef!$J$8*SIN(U273)*COS(U273)*(AK273-U273))*(AK273-U273)</f>
        <v>0.85863947188310297</v>
      </c>
      <c r="AM273" s="33">
        <f t="shared" ca="1" si="55"/>
        <v>49.19641786224372</v>
      </c>
      <c r="AN273" s="33">
        <f t="shared" ca="1" si="56"/>
        <v>12.279058065091164</v>
      </c>
      <c r="AO273" s="48" t="str">
        <f ca="1">D273&amp;" "&amp;IF(AM273&gt;0,"N","S")&amp;" "&amp;R273&amp;" "&amp;LEFT(S273,7)</f>
        <v>33 N 301778 5452855</v>
      </c>
    </row>
    <row r="274" spans="1:41">
      <c r="A274" s="30" t="s">
        <v>1168</v>
      </c>
      <c r="B274" s="72" t="str">
        <f t="shared" si="57"/>
        <v>33UUQ0134553032</v>
      </c>
      <c r="C274" s="72">
        <f t="array" aca="1" ref="C274" ca="1">MATCH(TRUE,ISERROR(VALUE(MID(B274,ROW(INDIRECT("1:"&amp;LEN(B274))),1))),0)</f>
        <v>3</v>
      </c>
      <c r="D274" s="72">
        <f t="shared" ca="1" si="58"/>
        <v>33</v>
      </c>
      <c r="E274" s="72" t="str">
        <f t="shared" ca="1" si="59"/>
        <v>U</v>
      </c>
      <c r="F274" s="72" t="str">
        <f t="shared" ca="1" si="60"/>
        <v>U</v>
      </c>
      <c r="G274" s="72" t="str">
        <f t="shared" ca="1" si="61"/>
        <v>Q</v>
      </c>
      <c r="H274" s="72">
        <f t="shared" ca="1" si="62"/>
        <v>10</v>
      </c>
      <c r="I274" s="72">
        <f t="shared" ca="1" si="63"/>
        <v>1345</v>
      </c>
      <c r="J274" s="72">
        <f t="shared" ca="1" si="64"/>
        <v>53032</v>
      </c>
      <c r="K274" s="72">
        <f t="shared" ca="1" si="65"/>
        <v>194.80604746885038</v>
      </c>
      <c r="L274" s="72">
        <f ca="1">VLOOKUP(F274,Coef!$C$2:$F$25,4)</f>
        <v>3</v>
      </c>
      <c r="M274" s="31">
        <f ca="1">VLOOKUP(E274,Coef!$C$4:$D$23,2)</f>
        <v>17</v>
      </c>
      <c r="N274" s="31">
        <f ca="1">MOD(VLOOKUP(G274,Coef!$C$2:$G$21,5)+MOD(D274+1,2)*15,20)</f>
        <v>15</v>
      </c>
      <c r="O274" s="31">
        <f ca="1">VLOOKUP(M274,Coef!$A$27:$B$46,2)</f>
        <v>5.34</v>
      </c>
      <c r="P274" s="31">
        <f ca="1">VLOOKUP(M274,Coef!$A$27:$C$46,3)+N274/10-0.1</f>
        <v>5.4</v>
      </c>
      <c r="Q274" s="31">
        <f ca="1">IF(P274+0.1&lt;O274,P274+2,P274)</f>
        <v>5.4</v>
      </c>
      <c r="R274" s="72">
        <f ca="1">L274*100000+I274</f>
        <v>301345</v>
      </c>
      <c r="S274" s="72">
        <f ca="1">Q274*1000000+J274</f>
        <v>5453032</v>
      </c>
      <c r="T274" s="72">
        <f ca="1">IF(M274&lt;11,S274-10000000,S274)</f>
        <v>5453032</v>
      </c>
      <c r="U274" s="72">
        <f ca="1">T274/(6366197.724*0.9996)</f>
        <v>0.8569030247157704</v>
      </c>
      <c r="V274" s="72">
        <f ca="1">(Coef!$J$9/(1+Coef!$J$8*(COS(U274))^2)^0.5)*Coef!$J$6</f>
        <v>6387811.7100134492</v>
      </c>
      <c r="W274" s="72">
        <f ca="1">6*D274-183</f>
        <v>15</v>
      </c>
      <c r="X274" s="72">
        <f ca="1">(R274-500000)/V274</f>
        <v>-3.1099069449494112E-2</v>
      </c>
      <c r="Y274" s="72">
        <f ca="1">SIN(2*U274)</f>
        <v>0.98979152587784258</v>
      </c>
      <c r="Z274" s="72">
        <f ca="1">Y274*(COS(U274))^2</f>
        <v>0.42436185604828558</v>
      </c>
      <c r="AA274" s="72">
        <f ca="1">U274+(Y274/2)</f>
        <v>1.3517987876546917</v>
      </c>
      <c r="AB274" s="72">
        <f ca="1">(3*AA274+Z274)/4</f>
        <v>1.1199395547530901</v>
      </c>
      <c r="AC274" s="72">
        <f ca="1">(5*AB274+Z274*(COS(U274))^2)/3</f>
        <v>1.9272126972204042</v>
      </c>
      <c r="AD274" s="72">
        <f ca="1">Coef!$J$6*Coef!$J$9*(U274-(Coef!$J$10*AA274)+(Coef!$J$11*AB274)-(Coef!$J$12*AC274))</f>
        <v>5438230.7472188398</v>
      </c>
      <c r="AE274" s="72">
        <f ca="1">(T274-AD274)/V274</f>
        <v>2.3171084955365745E-3</v>
      </c>
      <c r="AF274" s="72">
        <f ca="1">((Coef!$J$8*X274^2)/2)*(COS(U274))^2</f>
        <v>1.3972845899325602E-6</v>
      </c>
      <c r="AG274" s="72">
        <f ca="1">X274*(1-(AF274/3))</f>
        <v>-3.1099054964743942E-2</v>
      </c>
      <c r="AH274" s="72">
        <f ca="1">AE274*(1-AF274)+U274</f>
        <v>0.85922012997364694</v>
      </c>
      <c r="AI274" s="72">
        <f ca="1">(EXP(AG274)-EXP(-AG274))/2</f>
        <v>-3.1104068121985295E-2</v>
      </c>
      <c r="AJ274" s="72">
        <f ca="1">ATAN(AI274/COS(AH274))</f>
        <v>-4.7594536206390176E-2</v>
      </c>
      <c r="AK274" s="72">
        <f ca="1">ATAN(COS(AJ274)*TAN(AH274))</f>
        <v>0.85865972302715066</v>
      </c>
      <c r="AL274" s="72">
        <f ca="1">U274+(1+Coef!$J$8*(COS(U274))^2-(3/2)*Coef!$J$8*SIN(U274)*COS(U274)*(AK274-U274))*(AK274-U274)</f>
        <v>0.85866478353700204</v>
      </c>
      <c r="AM274" s="33">
        <f t="shared" ca="1" si="55"/>
        <v>49.197868113184626</v>
      </c>
      <c r="AN274" s="33">
        <f t="shared" ca="1" si="56"/>
        <v>12.273033947491255</v>
      </c>
      <c r="AO274" s="48" t="str">
        <f ca="1">D274&amp;" "&amp;IF(AM274&gt;0,"N","S")&amp;" "&amp;R274&amp;" "&amp;LEFT(S274,7)</f>
        <v>33 N 301345 5453032</v>
      </c>
    </row>
    <row r="275" spans="1:41">
      <c r="A275" s="30" t="s">
        <v>1169</v>
      </c>
      <c r="B275" s="72" t="str">
        <f t="shared" si="57"/>
        <v>33UUQ0175353605</v>
      </c>
      <c r="C275" s="72">
        <f t="array" aca="1" ref="C275" ca="1">MATCH(TRUE,ISERROR(VALUE(MID(B275,ROW(INDIRECT("1:"&amp;LEN(B275))),1))),0)</f>
        <v>3</v>
      </c>
      <c r="D275" s="72">
        <f t="shared" ca="1" si="58"/>
        <v>33</v>
      </c>
      <c r="E275" s="72" t="str">
        <f t="shared" ca="1" si="59"/>
        <v>U</v>
      </c>
      <c r="F275" s="72" t="str">
        <f t="shared" ca="1" si="60"/>
        <v>U</v>
      </c>
      <c r="G275" s="72" t="str">
        <f t="shared" ca="1" si="61"/>
        <v>Q</v>
      </c>
      <c r="H275" s="72">
        <f t="shared" ca="1" si="62"/>
        <v>10</v>
      </c>
      <c r="I275" s="72">
        <f t="shared" ca="1" si="63"/>
        <v>1753</v>
      </c>
      <c r="J275" s="72">
        <f t="shared" ca="1" si="64"/>
        <v>53605</v>
      </c>
      <c r="K275" s="72">
        <f t="shared" ca="1" si="65"/>
        <v>194.80604746885038</v>
      </c>
      <c r="L275" s="72">
        <f ca="1">VLOOKUP(F275,Coef!$C$2:$F$25,4)</f>
        <v>3</v>
      </c>
      <c r="M275" s="31">
        <f ca="1">VLOOKUP(E275,Coef!$C$4:$D$23,2)</f>
        <v>17</v>
      </c>
      <c r="N275" s="31">
        <f ca="1">MOD(VLOOKUP(G275,Coef!$C$2:$G$21,5)+MOD(D275+1,2)*15,20)</f>
        <v>15</v>
      </c>
      <c r="O275" s="31">
        <f ca="1">VLOOKUP(M275,Coef!$A$27:$B$46,2)</f>
        <v>5.34</v>
      </c>
      <c r="P275" s="31">
        <f ca="1">VLOOKUP(M275,Coef!$A$27:$C$46,3)+N275/10-0.1</f>
        <v>5.4</v>
      </c>
      <c r="Q275" s="31">
        <f ca="1">IF(P275+0.1&lt;O275,P275+2,P275)</f>
        <v>5.4</v>
      </c>
      <c r="R275" s="72">
        <f ca="1">L275*100000+I275</f>
        <v>301753</v>
      </c>
      <c r="S275" s="72">
        <f ca="1">Q275*1000000+J275</f>
        <v>5453605</v>
      </c>
      <c r="T275" s="72">
        <f ca="1">IF(M275&lt;11,S275-10000000,S275)</f>
        <v>5453605</v>
      </c>
      <c r="U275" s="72">
        <f ca="1">T275/(6366197.724*0.9996)</f>
        <v>0.85699306736234981</v>
      </c>
      <c r="V275" s="72">
        <f ca="1">(Coef!$J$9/(1+Coef!$J$8*(COS(U275))^2)^0.5)*Coef!$J$6</f>
        <v>6387813.622872835</v>
      </c>
      <c r="W275" s="72">
        <f ca="1">6*D275-183</f>
        <v>15</v>
      </c>
      <c r="X275" s="72">
        <f ca="1">(R275-500000)/V275</f>
        <v>-3.1035188517419678E-2</v>
      </c>
      <c r="Y275" s="72">
        <f ca="1">SIN(2*U275)</f>
        <v>0.98976584357629094</v>
      </c>
      <c r="Z275" s="72">
        <f ca="1">Y275*(COS(U275))^2</f>
        <v>0.42426263485261911</v>
      </c>
      <c r="AA275" s="72">
        <f ca="1">U275+(Y275/2)</f>
        <v>1.3518759891504952</v>
      </c>
      <c r="AB275" s="72">
        <f ca="1">(3*AA275+Z275)/4</f>
        <v>1.1199726505760261</v>
      </c>
      <c r="AC275" s="72">
        <f ca="1">(5*AB275+Z275*(COS(U275))^2)/3</f>
        <v>1.9272410731861376</v>
      </c>
      <c r="AD275" s="72">
        <f ca="1">Coef!$J$6*Coef!$J$9*(U275-(Coef!$J$10*AA275)+(Coef!$J$11*AB275)-(Coef!$J$12*AC275))</f>
        <v>5438804.265777451</v>
      </c>
      <c r="AE275" s="72">
        <f ca="1">(T275-AD275)/V275</f>
        <v>2.3170266223097127E-3</v>
      </c>
      <c r="AF275" s="72">
        <f ca="1">((Coef!$J$8*X275^2)/2)*(COS(U275))^2</f>
        <v>1.3912608682644772E-6</v>
      </c>
      <c r="AG275" s="72">
        <f ca="1">X275*(1-(AF275/3))</f>
        <v>-3.1035174124738572E-2</v>
      </c>
      <c r="AH275" s="72">
        <f ca="1">AE275*(1-AF275)+U275</f>
        <v>0.85931009076107101</v>
      </c>
      <c r="AI275" s="72">
        <f ca="1">(EXP(AG275)-EXP(-AG275))/2</f>
        <v>-3.1040156451694612E-2</v>
      </c>
      <c r="AJ275" s="72">
        <f ca="1">ATAN(AI275/COS(AH275))</f>
        <v>-4.7501836201595989E-2</v>
      </c>
      <c r="AK275" s="72">
        <f ca="1">ATAN(COS(AJ275)*TAN(AH275))</f>
        <v>0.85875188059244734</v>
      </c>
      <c r="AL275" s="72">
        <f ca="1">U275+(1+Coef!$J$8*(COS(U275))^2-(3/2)*Coef!$J$8*SIN(U275)*COS(U275)*(AK275-U275))*(AK275-U275)</f>
        <v>0.858756946120111</v>
      </c>
      <c r="AM275" s="33">
        <f t="shared" ca="1" si="55"/>
        <v>49.203148640225791</v>
      </c>
      <c r="AN275" s="33">
        <f t="shared" ca="1" si="56"/>
        <v>12.278345266526804</v>
      </c>
      <c r="AO275" s="48" t="str">
        <f ca="1">D275&amp;" "&amp;IF(AM275&gt;0,"N","S")&amp;" "&amp;R275&amp;" "&amp;LEFT(S275,7)</f>
        <v>33 N 301753 5453605</v>
      </c>
    </row>
    <row r="276" spans="1:41">
      <c r="A276" s="30" t="s">
        <v>1170</v>
      </c>
      <c r="B276" s="72" t="str">
        <f t="shared" si="57"/>
        <v>33UUQ0218054448</v>
      </c>
      <c r="C276" s="72">
        <f t="array" aca="1" ref="C276" ca="1">MATCH(TRUE,ISERROR(VALUE(MID(B276,ROW(INDIRECT("1:"&amp;LEN(B276))),1))),0)</f>
        <v>3</v>
      </c>
      <c r="D276" s="72">
        <f t="shared" ca="1" si="58"/>
        <v>33</v>
      </c>
      <c r="E276" s="72" t="str">
        <f t="shared" ca="1" si="59"/>
        <v>U</v>
      </c>
      <c r="F276" s="72" t="str">
        <f t="shared" ca="1" si="60"/>
        <v>U</v>
      </c>
      <c r="G276" s="72" t="str">
        <f t="shared" ca="1" si="61"/>
        <v>Q</v>
      </c>
      <c r="H276" s="72">
        <f t="shared" ca="1" si="62"/>
        <v>10</v>
      </c>
      <c r="I276" s="72">
        <f t="shared" ca="1" si="63"/>
        <v>2180</v>
      </c>
      <c r="J276" s="72">
        <f t="shared" ca="1" si="64"/>
        <v>54448</v>
      </c>
      <c r="K276" s="72">
        <f t="shared" ca="1" si="65"/>
        <v>194.80604746885038</v>
      </c>
      <c r="L276" s="72">
        <f ca="1">VLOOKUP(F276,Coef!$C$2:$F$25,4)</f>
        <v>3</v>
      </c>
      <c r="M276" s="31">
        <f ca="1">VLOOKUP(E276,Coef!$C$4:$D$23,2)</f>
        <v>17</v>
      </c>
      <c r="N276" s="31">
        <f ca="1">MOD(VLOOKUP(G276,Coef!$C$2:$G$21,5)+MOD(D276+1,2)*15,20)</f>
        <v>15</v>
      </c>
      <c r="O276" s="31">
        <f ca="1">VLOOKUP(M276,Coef!$A$27:$B$46,2)</f>
        <v>5.34</v>
      </c>
      <c r="P276" s="31">
        <f ca="1">VLOOKUP(M276,Coef!$A$27:$C$46,3)+N276/10-0.1</f>
        <v>5.4</v>
      </c>
      <c r="Q276" s="31">
        <f ca="1">IF(P276+0.1&lt;O276,P276+2,P276)</f>
        <v>5.4</v>
      </c>
      <c r="R276" s="72">
        <f ca="1">L276*100000+I276</f>
        <v>302180</v>
      </c>
      <c r="S276" s="72">
        <f ca="1">Q276*1000000+J276</f>
        <v>5454448</v>
      </c>
      <c r="T276" s="72">
        <f ca="1">IF(M276&lt;11,S276-10000000,S276)</f>
        <v>5454448</v>
      </c>
      <c r="U276" s="72">
        <f ca="1">T276/(6366197.724*0.9996)</f>
        <v>0.85712553848113937</v>
      </c>
      <c r="V276" s="72">
        <f ca="1">(Coef!$J$9/(1+Coef!$J$8*(COS(U276))^2)^0.5)*Coef!$J$6</f>
        <v>6387816.4369923966</v>
      </c>
      <c r="W276" s="72">
        <f ca="1">6*D276-183</f>
        <v>15</v>
      </c>
      <c r="X276" s="72">
        <f ca="1">(R276-500000)/V276</f>
        <v>-3.0968328841512616E-2</v>
      </c>
      <c r="Y276" s="72">
        <f ca="1">SIN(2*U276)</f>
        <v>0.98972800131695882</v>
      </c>
      <c r="Z276" s="72">
        <f ca="1">Y276*(COS(U276))^2</f>
        <v>0.42411664769550217</v>
      </c>
      <c r="AA276" s="72">
        <f ca="1">U276+(Y276/2)</f>
        <v>1.3519895391396188</v>
      </c>
      <c r="AB276" s="72">
        <f ca="1">(3*AA276+Z276)/4</f>
        <v>1.1200213162785897</v>
      </c>
      <c r="AC276" s="72">
        <f ca="1">(5*AB276+Z276*(COS(U276))^2)/3</f>
        <v>1.9272827878642766</v>
      </c>
      <c r="AD276" s="72">
        <f ca="1">Coef!$J$6*Coef!$J$9*(U276-(Coef!$J$10*AA276)+(Coef!$J$11*AB276)-(Coef!$J$12*AC276))</f>
        <v>5439648.0296196323</v>
      </c>
      <c r="AE276" s="72">
        <f ca="1">(T276-AD276)/V276</f>
        <v>2.3169060235763515E-3</v>
      </c>
      <c r="AF276" s="72">
        <f ca="1">((Coef!$J$8*X276^2)/2)*(COS(U276))^2</f>
        <v>1.384849168181313E-6</v>
      </c>
      <c r="AG276" s="72">
        <f ca="1">X276*(1-(AF276/3))</f>
        <v>-3.0968314546024469E-2</v>
      </c>
      <c r="AH276" s="72">
        <f ca="1">AE276*(1-AF276)+U276</f>
        <v>0.85944244129615033</v>
      </c>
      <c r="AI276" s="72">
        <f ca="1">(EXP(AG276)-EXP(-AG276))/2</f>
        <v>-3.0973264740751627E-2</v>
      </c>
      <c r="AJ276" s="72">
        <f ca="1">ATAN(AI276/COS(AH276))</f>
        <v>-4.7406890239843527E-2</v>
      </c>
      <c r="AK276" s="72">
        <f ca="1">ATAN(COS(AJ276)*TAN(AH276))</f>
        <v>0.8588864832536427</v>
      </c>
      <c r="AL276" s="72">
        <f ca="1">U276+(1+Coef!$J$8*(COS(U276))^2-(3/2)*Coef!$J$8*SIN(U276)*COS(U276)*(AK276-U276))*(AK276-U276)</f>
        <v>0.85889155334610734</v>
      </c>
      <c r="AM276" s="33">
        <f t="shared" ca="1" si="55"/>
        <v>49.210861066167354</v>
      </c>
      <c r="AN276" s="33">
        <f t="shared" ca="1" si="56"/>
        <v>12.283785269417031</v>
      </c>
      <c r="AO276" s="48" t="str">
        <f ca="1">D276&amp;" "&amp;IF(AM276&gt;0,"N","S")&amp;" "&amp;R276&amp;" "&amp;LEFT(S276,7)</f>
        <v>33 N 302180 5454448</v>
      </c>
    </row>
    <row r="277" spans="1:41">
      <c r="A277" s="30" t="s">
        <v>1171</v>
      </c>
      <c r="B277" s="72" t="str">
        <f t="shared" si="57"/>
        <v>33UUQ0260755266</v>
      </c>
      <c r="C277" s="72">
        <f t="array" aca="1" ref="C277" ca="1">MATCH(TRUE,ISERROR(VALUE(MID(B277,ROW(INDIRECT("1:"&amp;LEN(B277))),1))),0)</f>
        <v>3</v>
      </c>
      <c r="D277" s="72">
        <f t="shared" ca="1" si="58"/>
        <v>33</v>
      </c>
      <c r="E277" s="72" t="str">
        <f t="shared" ca="1" si="59"/>
        <v>U</v>
      </c>
      <c r="F277" s="72" t="str">
        <f t="shared" ca="1" si="60"/>
        <v>U</v>
      </c>
      <c r="G277" s="72" t="str">
        <f t="shared" ca="1" si="61"/>
        <v>Q</v>
      </c>
      <c r="H277" s="72">
        <f t="shared" ca="1" si="62"/>
        <v>10</v>
      </c>
      <c r="I277" s="72">
        <f t="shared" ca="1" si="63"/>
        <v>2607</v>
      </c>
      <c r="J277" s="72">
        <f t="shared" ca="1" si="64"/>
        <v>55266</v>
      </c>
      <c r="K277" s="72">
        <f t="shared" ca="1" si="65"/>
        <v>194.80604746885038</v>
      </c>
      <c r="L277" s="72">
        <f ca="1">VLOOKUP(F277,Coef!$C$2:$F$25,4)</f>
        <v>3</v>
      </c>
      <c r="M277" s="31">
        <f ca="1">VLOOKUP(E277,Coef!$C$4:$D$23,2)</f>
        <v>17</v>
      </c>
      <c r="N277" s="31">
        <f ca="1">MOD(VLOOKUP(G277,Coef!$C$2:$G$21,5)+MOD(D277+1,2)*15,20)</f>
        <v>15</v>
      </c>
      <c r="O277" s="31">
        <f ca="1">VLOOKUP(M277,Coef!$A$27:$B$46,2)</f>
        <v>5.34</v>
      </c>
      <c r="P277" s="31">
        <f ca="1">VLOOKUP(M277,Coef!$A$27:$C$46,3)+N277/10-0.1</f>
        <v>5.4</v>
      </c>
      <c r="Q277" s="31">
        <f ca="1">IF(P277+0.1&lt;O277,P277+2,P277)</f>
        <v>5.4</v>
      </c>
      <c r="R277" s="72">
        <f ca="1">L277*100000+I277</f>
        <v>302607</v>
      </c>
      <c r="S277" s="72">
        <f ca="1">Q277*1000000+J277</f>
        <v>5455266</v>
      </c>
      <c r="T277" s="72">
        <f ca="1">IF(M277&lt;11,S277-10000000,S277)</f>
        <v>5455266</v>
      </c>
      <c r="U277" s="72">
        <f ca="1">T277/(6366197.724*0.9996)</f>
        <v>0.8572540810376873</v>
      </c>
      <c r="V277" s="72">
        <f ca="1">(Coef!$J$9/(1+Coef!$J$8*(COS(U277))^2)^0.5)*Coef!$J$6</f>
        <v>6387819.1675570635</v>
      </c>
      <c r="W277" s="72">
        <f ca="1">6*D277-183</f>
        <v>15</v>
      </c>
      <c r="X277" s="72">
        <f ca="1">(R277-500000)/V277</f>
        <v>-3.0901469628716857E-2</v>
      </c>
      <c r="Y277" s="72">
        <f ca="1">SIN(2*U277)</f>
        <v>0.98969121489383449</v>
      </c>
      <c r="Z277" s="72">
        <f ca="1">Y277*(COS(U277))^2</f>
        <v>0.42397497571441795</v>
      </c>
      <c r="AA277" s="72">
        <f ca="1">U277+(Y277/2)</f>
        <v>1.3520996884846046</v>
      </c>
      <c r="AB277" s="72">
        <f ca="1">(3*AA277+Z277)/4</f>
        <v>1.120068510292058</v>
      </c>
      <c r="AC277" s="72">
        <f ca="1">(5*AB277+Z277*(COS(U277))^2)/3</f>
        <v>1.9273232288659712</v>
      </c>
      <c r="AD277" s="72">
        <f ca="1">Coef!$J$6*Coef!$J$9*(U277-(Coef!$J$10*AA277)+(Coef!$J$11*AB277)-(Coef!$J$12*AC277))</f>
        <v>5440466.7718753284</v>
      </c>
      <c r="AE277" s="72">
        <f ca="1">(T277-AD277)/V277</f>
        <v>2.3167888345736287E-3</v>
      </c>
      <c r="AF277" s="72">
        <f ca="1">((Coef!$J$8*X277^2)/2)*(COS(U277))^2</f>
        <v>1.3784666056352371E-6</v>
      </c>
      <c r="AG277" s="72">
        <f ca="1">X277*(1-(AF277/3))</f>
        <v>-3.0901455429835543E-2</v>
      </c>
      <c r="AH277" s="72">
        <f ca="1">AE277*(1-AF277)+U277</f>
        <v>0.85957086667864491</v>
      </c>
      <c r="AI277" s="72">
        <f ca="1">(EXP(AG277)-EXP(-AG277))/2</f>
        <v>-3.0906373631011341E-2</v>
      </c>
      <c r="AJ277" s="72">
        <f ca="1">ATAN(AI277/COS(AH277))</f>
        <v>-4.7311700806206669E-2</v>
      </c>
      <c r="AK277" s="72">
        <f ca="1">ATAN(COS(AJ277)*TAN(AH277))</f>
        <v>0.85901716121057237</v>
      </c>
      <c r="AL277" s="72">
        <f ca="1">U277+(1+Coef!$J$8*(COS(U277))^2-(3/2)*Coef!$J$8*SIN(U277)*COS(U277)*(AK277-U277))*(AK277-U277)</f>
        <v>0.85902223592134086</v>
      </c>
      <c r="AM277" s="33">
        <f t="shared" ca="1" si="55"/>
        <v>49.218348626184138</v>
      </c>
      <c r="AN277" s="33">
        <f t="shared" ca="1" si="56"/>
        <v>12.289239222218663</v>
      </c>
      <c r="AO277" s="48" t="str">
        <f ca="1">D277&amp;" "&amp;IF(AM277&gt;0,"N","S")&amp;" "&amp;R277&amp;" "&amp;LEFT(S277,7)</f>
        <v>33 N 302607 5455266</v>
      </c>
    </row>
    <row r="278" spans="1:41">
      <c r="A278" s="30" t="s">
        <v>1172</v>
      </c>
      <c r="B278" s="72" t="str">
        <f t="shared" si="57"/>
        <v>33UUQ0260156022</v>
      </c>
      <c r="C278" s="72">
        <f t="array" aca="1" ref="C278" ca="1">MATCH(TRUE,ISERROR(VALUE(MID(B278,ROW(INDIRECT("1:"&amp;LEN(B278))),1))),0)</f>
        <v>3</v>
      </c>
      <c r="D278" s="72">
        <f t="shared" ca="1" si="58"/>
        <v>33</v>
      </c>
      <c r="E278" s="72" t="str">
        <f t="shared" ca="1" si="59"/>
        <v>U</v>
      </c>
      <c r="F278" s="72" t="str">
        <f t="shared" ca="1" si="60"/>
        <v>U</v>
      </c>
      <c r="G278" s="72" t="str">
        <f t="shared" ca="1" si="61"/>
        <v>Q</v>
      </c>
      <c r="H278" s="72">
        <f t="shared" ca="1" si="62"/>
        <v>10</v>
      </c>
      <c r="I278" s="72">
        <f t="shared" ca="1" si="63"/>
        <v>2601</v>
      </c>
      <c r="J278" s="72">
        <f t="shared" ca="1" si="64"/>
        <v>56022</v>
      </c>
      <c r="K278" s="72">
        <f t="shared" ca="1" si="65"/>
        <v>194.80604746885038</v>
      </c>
      <c r="L278" s="72">
        <f ca="1">VLOOKUP(F278,Coef!$C$2:$F$25,4)</f>
        <v>3</v>
      </c>
      <c r="M278" s="31">
        <f ca="1">VLOOKUP(E278,Coef!$C$4:$D$23,2)</f>
        <v>17</v>
      </c>
      <c r="N278" s="31">
        <f ca="1">MOD(VLOOKUP(G278,Coef!$C$2:$G$21,5)+MOD(D278+1,2)*15,20)</f>
        <v>15</v>
      </c>
      <c r="O278" s="31">
        <f ca="1">VLOOKUP(M278,Coef!$A$27:$B$46,2)</f>
        <v>5.34</v>
      </c>
      <c r="P278" s="31">
        <f ca="1">VLOOKUP(M278,Coef!$A$27:$C$46,3)+N278/10-0.1</f>
        <v>5.4</v>
      </c>
      <c r="Q278" s="31">
        <f ca="1">IF(P278+0.1&lt;O278,P278+2,P278)</f>
        <v>5.4</v>
      </c>
      <c r="R278" s="72">
        <f ca="1">L278*100000+I278</f>
        <v>302601</v>
      </c>
      <c r="S278" s="72">
        <f ca="1">Q278*1000000+J278</f>
        <v>5456022</v>
      </c>
      <c r="T278" s="72">
        <f ca="1">IF(M278&lt;11,S278-10000000,S278)</f>
        <v>5456022</v>
      </c>
      <c r="U278" s="72">
        <f ca="1">T278/(6366197.724*0.9996)</f>
        <v>0.85737288075987583</v>
      </c>
      <c r="V278" s="72">
        <f ca="1">(Coef!$J$9/(1+Coef!$J$8*(COS(U278))^2)^0.5)*Coef!$J$6</f>
        <v>6387821.6910724072</v>
      </c>
      <c r="W278" s="72">
        <f ca="1">6*D278-183</f>
        <v>15</v>
      </c>
      <c r="X278" s="72">
        <f ca="1">(R278-500000)/V278</f>
        <v>-3.0902396708393412E-2</v>
      </c>
      <c r="Y278" s="72">
        <f ca="1">SIN(2*U278)</f>
        <v>0.98965715852109815</v>
      </c>
      <c r="Z278" s="72">
        <f ca="1">Y278*(COS(U278))^2</f>
        <v>0.42384402928522291</v>
      </c>
      <c r="AA278" s="72">
        <f ca="1">U278+(Y278/2)</f>
        <v>1.3522014600204249</v>
      </c>
      <c r="AB278" s="72">
        <f ca="1">(3*AA278+Z278)/4</f>
        <v>1.1201121023366245</v>
      </c>
      <c r="AC278" s="72">
        <f ca="1">(5*AB278+Z278*(COS(U278))^2)/3</f>
        <v>1.9273605726349554</v>
      </c>
      <c r="AD278" s="72">
        <f ca="1">Coef!$J$6*Coef!$J$9*(U278-(Coef!$J$10*AA278)+(Coef!$J$11*AB278)-(Coef!$J$12*AC278))</f>
        <v>5441223.4588056151</v>
      </c>
      <c r="AE278" s="72">
        <f ca="1">(T278-AD278)/V278</f>
        <v>2.3166803818377235E-3</v>
      </c>
      <c r="AF278" s="72">
        <f ca="1">((Coef!$J$8*X278^2)/2)*(COS(U278))^2</f>
        <v>1.3781709717666737E-6</v>
      </c>
      <c r="AG278" s="72">
        <f ca="1">X278*(1-(AF278/3))</f>
        <v>-3.0902382512131378E-2</v>
      </c>
      <c r="AH278" s="72">
        <f ca="1">AE278*(1-AF278)+U278</f>
        <v>0.85968955794893187</v>
      </c>
      <c r="AI278" s="72">
        <f ca="1">(EXP(AG278)-EXP(-AG278))/2</f>
        <v>-3.0907301155991107E-2</v>
      </c>
      <c r="AJ278" s="72">
        <f ca="1">ATAN(AI278/COS(AH278))</f>
        <v>-4.7319627293393104E-2</v>
      </c>
      <c r="AK278" s="72">
        <f ca="1">ATAN(COS(AJ278)*TAN(AH278))</f>
        <v>0.85913568643998095</v>
      </c>
      <c r="AL278" s="72">
        <f ca="1">U278+(1+Coef!$J$8*(COS(U278))^2-(3/2)*Coef!$J$8*SIN(U278)*COS(U278)*(AK278-U278))*(AK278-U278)</f>
        <v>0.85914075896680941</v>
      </c>
      <c r="AM278" s="33">
        <f t="shared" ca="1" si="55"/>
        <v>49.225139496464521</v>
      </c>
      <c r="AN278" s="33">
        <f t="shared" ca="1" si="56"/>
        <v>12.288785067956516</v>
      </c>
      <c r="AO278" s="48" t="str">
        <f ca="1">D278&amp;" "&amp;IF(AM278&gt;0,"N","S")&amp;" "&amp;R278&amp;" "&amp;LEFT(S278,7)</f>
        <v>33 N 302601 5456022</v>
      </c>
    </row>
    <row r="279" spans="1:41">
      <c r="A279" s="30" t="s">
        <v>1173</v>
      </c>
      <c r="B279" s="72" t="str">
        <f t="shared" si="57"/>
        <v>33UUQ0368058296</v>
      </c>
      <c r="C279" s="72">
        <f t="array" aca="1" ref="C279" ca="1">MATCH(TRUE,ISERROR(VALUE(MID(B279,ROW(INDIRECT("1:"&amp;LEN(B279))),1))),0)</f>
        <v>3</v>
      </c>
      <c r="D279" s="72">
        <f t="shared" ca="1" si="58"/>
        <v>33</v>
      </c>
      <c r="E279" s="72" t="str">
        <f t="shared" ca="1" si="59"/>
        <v>U</v>
      </c>
      <c r="F279" s="72" t="str">
        <f t="shared" ca="1" si="60"/>
        <v>U</v>
      </c>
      <c r="G279" s="72" t="str">
        <f t="shared" ca="1" si="61"/>
        <v>Q</v>
      </c>
      <c r="H279" s="72">
        <f t="shared" ca="1" si="62"/>
        <v>10</v>
      </c>
      <c r="I279" s="72">
        <f t="shared" ca="1" si="63"/>
        <v>3680</v>
      </c>
      <c r="J279" s="72">
        <f t="shared" ca="1" si="64"/>
        <v>58296</v>
      </c>
      <c r="K279" s="72">
        <f t="shared" ca="1" si="65"/>
        <v>194.80604746885038</v>
      </c>
      <c r="L279" s="72">
        <f ca="1">VLOOKUP(F279,Coef!$C$2:$F$25,4)</f>
        <v>3</v>
      </c>
      <c r="M279" s="31">
        <f ca="1">VLOOKUP(E279,Coef!$C$4:$D$23,2)</f>
        <v>17</v>
      </c>
      <c r="N279" s="31">
        <f ca="1">MOD(VLOOKUP(G279,Coef!$C$2:$G$21,5)+MOD(D279+1,2)*15,20)</f>
        <v>15</v>
      </c>
      <c r="O279" s="31">
        <f ca="1">VLOOKUP(M279,Coef!$A$27:$B$46,2)</f>
        <v>5.34</v>
      </c>
      <c r="P279" s="31">
        <f ca="1">VLOOKUP(M279,Coef!$A$27:$C$46,3)+N279/10-0.1</f>
        <v>5.4</v>
      </c>
      <c r="Q279" s="31">
        <f ca="1">IF(P279+0.1&lt;O279,P279+2,P279)</f>
        <v>5.4</v>
      </c>
      <c r="R279" s="72">
        <f ca="1">L279*100000+I279</f>
        <v>303680</v>
      </c>
      <c r="S279" s="72">
        <f ca="1">Q279*1000000+J279</f>
        <v>5458296</v>
      </c>
      <c r="T279" s="72">
        <f ca="1">IF(M279&lt;11,S279-10000000,S279)</f>
        <v>5458296</v>
      </c>
      <c r="U279" s="72">
        <f ca="1">T279/(6366197.724*0.9996)</f>
        <v>0.85773022278137934</v>
      </c>
      <c r="V279" s="72">
        <f ca="1">(Coef!$J$9/(1+Coef!$J$8*(COS(U279))^2)^0.5)*Coef!$J$6</f>
        <v>6387829.2811399158</v>
      </c>
      <c r="W279" s="72">
        <f ca="1">6*D279-183</f>
        <v>15</v>
      </c>
      <c r="X279" s="72">
        <f ca="1">(R279-500000)/V279</f>
        <v>-3.0733445018581721E-2</v>
      </c>
      <c r="Y279" s="72">
        <f ca="1">SIN(2*U279)</f>
        <v>0.9895543823506594</v>
      </c>
      <c r="Z279" s="72">
        <f ca="1">Y279*(COS(U279))^2</f>
        <v>0.42345007908383664</v>
      </c>
      <c r="AA279" s="72">
        <f ca="1">U279+(Y279/2)</f>
        <v>1.352507413956709</v>
      </c>
      <c r="AB279" s="72">
        <f ca="1">(3*AA279+Z279)/4</f>
        <v>1.1202430802384908</v>
      </c>
      <c r="AC279" s="72">
        <f ca="1">(5*AB279+Z279*(COS(U279))^2)/3</f>
        <v>1.9274727150833328</v>
      </c>
      <c r="AD279" s="72">
        <f ca="1">Coef!$J$6*Coef!$J$9*(U279-(Coef!$J$10*AA279)+(Coef!$J$11*AB279)-(Coef!$J$12*AC279))</f>
        <v>5443499.5304537779</v>
      </c>
      <c r="AE279" s="72">
        <f ca="1">(T279-AD279)/V279</f>
        <v>2.3163533173794653E-3</v>
      </c>
      <c r="AF279" s="72">
        <f ca="1">((Coef!$J$8*X279^2)/2)*(COS(U279))^2</f>
        <v>1.3620169522609532E-6</v>
      </c>
      <c r="AG279" s="72">
        <f ca="1">X279*(1-(AF279/3))</f>
        <v>-3.0733431065424015E-2</v>
      </c>
      <c r="AH279" s="72">
        <f ca="1">AE279*(1-AF279)+U279</f>
        <v>0.86004657294384634</v>
      </c>
      <c r="AI279" s="72">
        <f ca="1">(EXP(AG279)-EXP(-AG279))/2</f>
        <v>-3.0738269472473767E-2</v>
      </c>
      <c r="AJ279" s="72">
        <f ca="1">ATAN(AI279/COS(AH279))</f>
        <v>-4.7080705737972461E-2</v>
      </c>
      <c r="AK279" s="72">
        <f ca="1">ATAN(COS(AJ279)*TAN(AH279))</f>
        <v>0.85949834146569881</v>
      </c>
      <c r="AL279" s="72">
        <f ca="1">U279+(1+Coef!$J$8*(COS(U279))^2-(3/2)*Coef!$J$8*SIN(U279)*COS(U279)*(AK279-U279))*(AK279-U279)</f>
        <v>0.8595034250215805</v>
      </c>
      <c r="AM279" s="33">
        <f t="shared" ca="1" si="55"/>
        <v>49.245918730775557</v>
      </c>
      <c r="AN279" s="33">
        <f t="shared" ca="1" si="56"/>
        <v>12.302474264716821</v>
      </c>
      <c r="AO279" s="48" t="str">
        <f ca="1">D279&amp;" "&amp;IF(AM279&gt;0,"N","S")&amp;" "&amp;R279&amp;" "&amp;LEFT(S279,7)</f>
        <v>33 N 303680 5458296</v>
      </c>
    </row>
    <row r="280" spans="1:41">
      <c r="A280" s="30" t="s">
        <v>1174</v>
      </c>
      <c r="B280" s="72" t="str">
        <f t="shared" si="57"/>
        <v>33UUQ0296160172</v>
      </c>
      <c r="C280" s="72">
        <f t="array" aca="1" ref="C280" ca="1">MATCH(TRUE,ISERROR(VALUE(MID(B280,ROW(INDIRECT("1:"&amp;LEN(B280))),1))),0)</f>
        <v>3</v>
      </c>
      <c r="D280" s="72">
        <f t="shared" ca="1" si="58"/>
        <v>33</v>
      </c>
      <c r="E280" s="72" t="str">
        <f t="shared" ca="1" si="59"/>
        <v>U</v>
      </c>
      <c r="F280" s="72" t="str">
        <f t="shared" ca="1" si="60"/>
        <v>U</v>
      </c>
      <c r="G280" s="72" t="str">
        <f t="shared" ca="1" si="61"/>
        <v>Q</v>
      </c>
      <c r="H280" s="72">
        <f t="shared" ca="1" si="62"/>
        <v>10</v>
      </c>
      <c r="I280" s="72">
        <f t="shared" ca="1" si="63"/>
        <v>2961</v>
      </c>
      <c r="J280" s="72">
        <f t="shared" ca="1" si="64"/>
        <v>60172</v>
      </c>
      <c r="K280" s="72">
        <f t="shared" ca="1" si="65"/>
        <v>194.80604746885038</v>
      </c>
      <c r="L280" s="72">
        <f ca="1">VLOOKUP(F280,Coef!$C$2:$F$25,4)</f>
        <v>3</v>
      </c>
      <c r="M280" s="31">
        <f ca="1">VLOOKUP(E280,Coef!$C$4:$D$23,2)</f>
        <v>17</v>
      </c>
      <c r="N280" s="31">
        <f ca="1">MOD(VLOOKUP(G280,Coef!$C$2:$G$21,5)+MOD(D280+1,2)*15,20)</f>
        <v>15</v>
      </c>
      <c r="O280" s="31">
        <f ca="1">VLOOKUP(M280,Coef!$A$27:$B$46,2)</f>
        <v>5.34</v>
      </c>
      <c r="P280" s="31">
        <f ca="1">VLOOKUP(M280,Coef!$A$27:$C$46,3)+N280/10-0.1</f>
        <v>5.4</v>
      </c>
      <c r="Q280" s="31">
        <f ca="1">IF(P280+0.1&lt;O280,P280+2,P280)</f>
        <v>5.4</v>
      </c>
      <c r="R280" s="72">
        <f ca="1">L280*100000+I280</f>
        <v>302961</v>
      </c>
      <c r="S280" s="72">
        <f ca="1">Q280*1000000+J280</f>
        <v>5460172</v>
      </c>
      <c r="T280" s="72">
        <f ca="1">IF(M280&lt;11,S280-10000000,S280)</f>
        <v>5460172</v>
      </c>
      <c r="U280" s="72">
        <f ca="1">T280/(6366197.724*0.9996)</f>
        <v>0.85802502209199538</v>
      </c>
      <c r="V280" s="72">
        <f ca="1">(Coef!$J$9/(1+Coef!$J$8*(COS(U280))^2)^0.5)*Coef!$J$6</f>
        <v>6387835.5422044005</v>
      </c>
      <c r="W280" s="72">
        <f ca="1">6*D280-183</f>
        <v>15</v>
      </c>
      <c r="X280" s="72">
        <f ca="1">(R280-500000)/V280</f>
        <v>-3.0845972583070466E-2</v>
      </c>
      <c r="Y280" s="72">
        <f ca="1">SIN(2*U280)</f>
        <v>0.98946921378228703</v>
      </c>
      <c r="Z280" s="72">
        <f ca="1">Y280*(COS(U280))^2</f>
        <v>0.4231249982567778</v>
      </c>
      <c r="AA280" s="72">
        <f ca="1">U280+(Y280/2)</f>
        <v>1.352759628983139</v>
      </c>
      <c r="AB280" s="72">
        <f ca="1">(3*AA280+Z280)/4</f>
        <v>1.1203509713015487</v>
      </c>
      <c r="AC280" s="72">
        <f ca="1">(5*AB280+Z280*(COS(U280))^2)/3</f>
        <v>1.9275650210977968</v>
      </c>
      <c r="AD280" s="72">
        <f ca="1">Coef!$J$6*Coef!$J$9*(U280-(Coef!$J$10*AA280)+(Coef!$J$11*AB280)-(Coef!$J$12*AC280))</f>
        <v>5445377.2456252864</v>
      </c>
      <c r="AE280" s="72">
        <f ca="1">(T280-AD280)/V280</f>
        <v>2.3160825410993694E-3</v>
      </c>
      <c r="AF280" s="72">
        <f ca="1">((Coef!$J$8*X280^2)/2)*(COS(U280))^2</f>
        <v>1.371073719999762E-6</v>
      </c>
      <c r="AG280" s="72">
        <f ca="1">X280*(1-(AF280/3))</f>
        <v>-3.0845958485703009E-2</v>
      </c>
      <c r="AH280" s="72">
        <f ca="1">AE280*(1-AF280)+U280</f>
        <v>0.86034110145757481</v>
      </c>
      <c r="AI280" s="72">
        <f ca="1">(EXP(AG280)-EXP(-AG280))/2</f>
        <v>-3.0850850235321636E-2</v>
      </c>
      <c r="AJ280" s="72">
        <f ca="1">ATAN(AI280/COS(AH280))</f>
        <v>-4.7269036333843543E-2</v>
      </c>
      <c r="AK280" s="72">
        <f ca="1">ATAN(COS(AJ280)*TAN(AH280))</f>
        <v>0.85978852205343204</v>
      </c>
      <c r="AL280" s="72">
        <f ca="1">U280+(1+Coef!$J$8*(COS(U280))^2-(3/2)*Coef!$J$8*SIN(U280)*COS(U280)*(AK280-U280))*(AK280-U280)</f>
        <v>0.85979358890503155</v>
      </c>
      <c r="AM280" s="33">
        <f t="shared" ca="1" si="55"/>
        <v>49.262543896664432</v>
      </c>
      <c r="AN280" s="33">
        <f t="shared" ca="1" si="56"/>
        <v>12.291683716420224</v>
      </c>
      <c r="AO280" s="48" t="str">
        <f ca="1">D280&amp;" "&amp;IF(AM280&gt;0,"N","S")&amp;" "&amp;R280&amp;" "&amp;LEFT(S280,7)</f>
        <v>33 N 302961 5460172</v>
      </c>
    </row>
    <row r="281" spans="1:41">
      <c r="A281" s="30" t="s">
        <v>1175</v>
      </c>
      <c r="B281" s="72" t="str">
        <f t="shared" si="57"/>
        <v>33UUQ0275760748</v>
      </c>
      <c r="C281" s="72">
        <f t="array" aca="1" ref="C281" ca="1">MATCH(TRUE,ISERROR(VALUE(MID(B281,ROW(INDIRECT("1:"&amp;LEN(B281))),1))),0)</f>
        <v>3</v>
      </c>
      <c r="D281" s="72">
        <f t="shared" ca="1" si="58"/>
        <v>33</v>
      </c>
      <c r="E281" s="72" t="str">
        <f t="shared" ca="1" si="59"/>
        <v>U</v>
      </c>
      <c r="F281" s="72" t="str">
        <f t="shared" ca="1" si="60"/>
        <v>U</v>
      </c>
      <c r="G281" s="72" t="str">
        <f t="shared" ca="1" si="61"/>
        <v>Q</v>
      </c>
      <c r="H281" s="72">
        <f t="shared" ca="1" si="62"/>
        <v>10</v>
      </c>
      <c r="I281" s="72">
        <f t="shared" ca="1" si="63"/>
        <v>2757</v>
      </c>
      <c r="J281" s="72">
        <f t="shared" ca="1" si="64"/>
        <v>60748</v>
      </c>
      <c r="K281" s="72">
        <f t="shared" ca="1" si="65"/>
        <v>194.80604746885038</v>
      </c>
      <c r="L281" s="72">
        <f ca="1">VLOOKUP(F281,Coef!$C$2:$F$25,4)</f>
        <v>3</v>
      </c>
      <c r="M281" s="31">
        <f ca="1">VLOOKUP(E281,Coef!$C$4:$D$23,2)</f>
        <v>17</v>
      </c>
      <c r="N281" s="31">
        <f ca="1">MOD(VLOOKUP(G281,Coef!$C$2:$G$21,5)+MOD(D281+1,2)*15,20)</f>
        <v>15</v>
      </c>
      <c r="O281" s="31">
        <f ca="1">VLOOKUP(M281,Coef!$A$27:$B$46,2)</f>
        <v>5.34</v>
      </c>
      <c r="P281" s="31">
        <f ca="1">VLOOKUP(M281,Coef!$A$27:$C$46,3)+N281/10-0.1</f>
        <v>5.4</v>
      </c>
      <c r="Q281" s="31">
        <f ca="1">IF(P281+0.1&lt;O281,P281+2,P281)</f>
        <v>5.4</v>
      </c>
      <c r="R281" s="72">
        <f ca="1">L281*100000+I281</f>
        <v>302757</v>
      </c>
      <c r="S281" s="72">
        <f ca="1">Q281*1000000+J281</f>
        <v>5460748</v>
      </c>
      <c r="T281" s="72">
        <f ca="1">IF(M281&lt;11,S281-10000000,S281)</f>
        <v>5460748</v>
      </c>
      <c r="U281" s="72">
        <f ca="1">T281/(6366197.724*0.9996)</f>
        <v>0.85811553616604375</v>
      </c>
      <c r="V281" s="72">
        <f ca="1">(Coef!$J$9/(1+Coef!$J$8*(COS(U281))^2)^0.5)*Coef!$J$6</f>
        <v>6387837.4644735875</v>
      </c>
      <c r="W281" s="72">
        <f ca="1">6*D281-183</f>
        <v>15</v>
      </c>
      <c r="X281" s="72">
        <f ca="1">(R281-500000)/V281</f>
        <v>-3.0877898991165786E-2</v>
      </c>
      <c r="Y281" s="72">
        <f ca="1">SIN(2*U281)</f>
        <v>0.98944299492527066</v>
      </c>
      <c r="Z281" s="72">
        <f ca="1">Y281*(COS(U281))^2</f>
        <v>0.42302517211147245</v>
      </c>
      <c r="AA281" s="72">
        <f ca="1">U281+(Y281/2)</f>
        <v>1.352837033628679</v>
      </c>
      <c r="AB281" s="72">
        <f ca="1">(3*AA281+Z281)/4</f>
        <v>1.1203840682493773</v>
      </c>
      <c r="AC281" s="72">
        <f ca="1">(5*AB281+Z281*(COS(U281))^2)/3</f>
        <v>1.9275933245142631</v>
      </c>
      <c r="AD281" s="72">
        <f ca="1">Coef!$J$6*Coef!$J$9*(U281-(Coef!$J$10*AA281)+(Coef!$J$11*AB281)-(Coef!$J$12*AC281))</f>
        <v>5445953.7733529666</v>
      </c>
      <c r="AE281" s="72">
        <f ca="1">(T281-AD281)/V281</f>
        <v>2.3159992296786667E-3</v>
      </c>
      <c r="AF281" s="72">
        <f ca="1">((Coef!$J$8*X281^2)/2)*(COS(U281))^2</f>
        <v>1.3736256413227988E-6</v>
      </c>
      <c r="AG281" s="72">
        <f ca="1">X281*(1-(AF281/3))</f>
        <v>-3.0877884852941184E-2</v>
      </c>
      <c r="AH281" s="72">
        <f ca="1">AE281*(1-AF281)+U281</f>
        <v>0.86043153221440649</v>
      </c>
      <c r="AI281" s="72">
        <f ca="1">(EXP(AG281)-EXP(-AG281))/2</f>
        <v>-3.0882791808033383E-2</v>
      </c>
      <c r="AJ281" s="72">
        <f ca="1">ATAN(AI281/COS(AH281))</f>
        <v>-4.7322870586071819E-2</v>
      </c>
      <c r="AK281" s="72">
        <f ca="1">ATAN(COS(AJ281)*TAN(AH281))</f>
        <v>0.85987770794430385</v>
      </c>
      <c r="AL281" s="72">
        <f ca="1">U281+(1+Coef!$J$8*(COS(U281))^2-(3/2)*Coef!$J$8*SIN(U281)*COS(U281)*(AK281-U281))*(AK281-U281)</f>
        <v>0.8598827699282876</v>
      </c>
      <c r="AM281" s="33">
        <f t="shared" ca="1" si="55"/>
        <v>49.26765359290966</v>
      </c>
      <c r="AN281" s="33">
        <f t="shared" ca="1" si="56"/>
        <v>12.2885992409743</v>
      </c>
      <c r="AO281" s="48" t="str">
        <f ca="1">D281&amp;" "&amp;IF(AM281&gt;0,"N","S")&amp;" "&amp;R281&amp;" "&amp;LEFT(S281,7)</f>
        <v>33 N 302757 5460748</v>
      </c>
    </row>
    <row r="282" spans="1:41">
      <c r="A282" s="30" t="s">
        <v>1176</v>
      </c>
      <c r="B282" s="72" t="str">
        <f t="shared" si="57"/>
        <v>33UUQ0253360771</v>
      </c>
      <c r="C282" s="72">
        <f t="array" aca="1" ref="C282" ca="1">MATCH(TRUE,ISERROR(VALUE(MID(B282,ROW(INDIRECT("1:"&amp;LEN(B282))),1))),0)</f>
        <v>3</v>
      </c>
      <c r="D282" s="72">
        <f t="shared" ca="1" si="58"/>
        <v>33</v>
      </c>
      <c r="E282" s="72" t="str">
        <f t="shared" ca="1" si="59"/>
        <v>U</v>
      </c>
      <c r="F282" s="72" t="str">
        <f t="shared" ca="1" si="60"/>
        <v>U</v>
      </c>
      <c r="G282" s="72" t="str">
        <f t="shared" ca="1" si="61"/>
        <v>Q</v>
      </c>
      <c r="H282" s="72">
        <f t="shared" ca="1" si="62"/>
        <v>10</v>
      </c>
      <c r="I282" s="72">
        <f t="shared" ca="1" si="63"/>
        <v>2533</v>
      </c>
      <c r="J282" s="72">
        <f t="shared" ca="1" si="64"/>
        <v>60771</v>
      </c>
      <c r="K282" s="72">
        <f t="shared" ca="1" si="65"/>
        <v>194.80604746885038</v>
      </c>
      <c r="L282" s="72">
        <f ca="1">VLOOKUP(F282,Coef!$C$2:$F$25,4)</f>
        <v>3</v>
      </c>
      <c r="M282" s="31">
        <f ca="1">VLOOKUP(E282,Coef!$C$4:$D$23,2)</f>
        <v>17</v>
      </c>
      <c r="N282" s="31">
        <f ca="1">MOD(VLOOKUP(G282,Coef!$C$2:$G$21,5)+MOD(D282+1,2)*15,20)</f>
        <v>15</v>
      </c>
      <c r="O282" s="31">
        <f ca="1">VLOOKUP(M282,Coef!$A$27:$B$46,2)</f>
        <v>5.34</v>
      </c>
      <c r="P282" s="31">
        <f ca="1">VLOOKUP(M282,Coef!$A$27:$C$46,3)+N282/10-0.1</f>
        <v>5.4</v>
      </c>
      <c r="Q282" s="31">
        <f ca="1">IF(P282+0.1&lt;O282,P282+2,P282)</f>
        <v>5.4</v>
      </c>
      <c r="R282" s="72">
        <f ca="1">L282*100000+I282</f>
        <v>302533</v>
      </c>
      <c r="S282" s="72">
        <f ca="1">Q282*1000000+J282</f>
        <v>5460771</v>
      </c>
      <c r="T282" s="72">
        <f ca="1">IF(M282&lt;11,S282-10000000,S282)</f>
        <v>5460771</v>
      </c>
      <c r="U282" s="72">
        <f ca="1">T282/(6366197.724*0.9996)</f>
        <v>0.85811915044330611</v>
      </c>
      <c r="V282" s="72">
        <f ca="1">(Coef!$J$9/(1+Coef!$J$8*(COS(U282))^2)^0.5)*Coef!$J$6</f>
        <v>6387837.5412298422</v>
      </c>
      <c r="W282" s="72">
        <f ca="1">6*D282-183</f>
        <v>15</v>
      </c>
      <c r="X282" s="72">
        <f ca="1">(R282-500000)/V282</f>
        <v>-3.0912965260225127E-2</v>
      </c>
      <c r="Y282" s="72">
        <f ca="1">SIN(2*U282)</f>
        <v>0.98944194731850943</v>
      </c>
      <c r="Z282" s="72">
        <f ca="1">Y282*(COS(U282))^2</f>
        <v>0.42302118585647075</v>
      </c>
      <c r="AA282" s="72">
        <f ca="1">U282+(Y282/2)</f>
        <v>1.3528401241025607</v>
      </c>
      <c r="AB282" s="72">
        <f ca="1">(3*AA282+Z282)/4</f>
        <v>1.1203853895410383</v>
      </c>
      <c r="AC282" s="72">
        <f ca="1">(5*AB282+Z282*(COS(U282))^2)/3</f>
        <v>1.9275944543161769</v>
      </c>
      <c r="AD282" s="72">
        <f ca="1">Coef!$J$6*Coef!$J$9*(U282-(Coef!$J$10*AA282)+(Coef!$J$11*AB282)-(Coef!$J$12*AC282))</f>
        <v>5445976.7944362322</v>
      </c>
      <c r="AE282" s="72">
        <f ca="1">(T282-AD282)/V282</f>
        <v>2.3159959013170995E-3</v>
      </c>
      <c r="AF282" s="72">
        <f ca="1">((Coef!$J$8*X282^2)/2)*(COS(U282))^2</f>
        <v>1.3767357937731014E-6</v>
      </c>
      <c r="AG282" s="72">
        <f ca="1">X282*(1-(AF282/3))</f>
        <v>-3.0912951073896539E-2</v>
      </c>
      <c r="AH282" s="72">
        <f ca="1">AE282*(1-AF282)+U282</f>
        <v>0.86043514315610881</v>
      </c>
      <c r="AI282" s="72">
        <f ca="1">(EXP(AG282)-EXP(-AG282))/2</f>
        <v>-3.0917874766146491E-2</v>
      </c>
      <c r="AJ282" s="72">
        <f ca="1">ATAN(AI282/COS(AH282))</f>
        <v>-4.7376747758548665E-2</v>
      </c>
      <c r="AK282" s="72">
        <f ca="1">ATAN(COS(AJ282)*TAN(AH282))</f>
        <v>0.85988005713441096</v>
      </c>
      <c r="AL282" s="72">
        <f ca="1">U282+(1+Coef!$J$8*(COS(U282))^2-(3/2)*Coef!$J$8*SIN(U282)*COS(U282)*(AK282-U282))*(AK282-U282)</f>
        <v>0.85988511545304513</v>
      </c>
      <c r="AM282" s="33">
        <f t="shared" ca="1" si="55"/>
        <v>49.267787981579012</v>
      </c>
      <c r="AN282" s="33">
        <f t="shared" ca="1" si="56"/>
        <v>12.285512306379278</v>
      </c>
      <c r="AO282" s="48" t="str">
        <f ca="1">D282&amp;" "&amp;IF(AM282&gt;0,"N","S")&amp;" "&amp;R282&amp;" "&amp;LEFT(S282,7)</f>
        <v>33 N 302533 5460771</v>
      </c>
    </row>
    <row r="283" spans="1:41">
      <c r="A283" s="30" t="s">
        <v>1177</v>
      </c>
      <c r="B283" s="72" t="str">
        <f t="shared" si="57"/>
        <v>33UUQ0090262374</v>
      </c>
      <c r="C283" s="72">
        <f t="array" aca="1" ref="C283" ca="1">MATCH(TRUE,ISERROR(VALUE(MID(B283,ROW(INDIRECT("1:"&amp;LEN(B283))),1))),0)</f>
        <v>3</v>
      </c>
      <c r="D283" s="72">
        <f t="shared" ca="1" si="58"/>
        <v>33</v>
      </c>
      <c r="E283" s="72" t="str">
        <f t="shared" ca="1" si="59"/>
        <v>U</v>
      </c>
      <c r="F283" s="72" t="str">
        <f t="shared" ca="1" si="60"/>
        <v>U</v>
      </c>
      <c r="G283" s="72" t="str">
        <f t="shared" ca="1" si="61"/>
        <v>Q</v>
      </c>
      <c r="H283" s="72">
        <f t="shared" ca="1" si="62"/>
        <v>10</v>
      </c>
      <c r="I283" s="72">
        <f t="shared" ca="1" si="63"/>
        <v>902</v>
      </c>
      <c r="J283" s="72">
        <f t="shared" ca="1" si="64"/>
        <v>62374</v>
      </c>
      <c r="K283" s="72">
        <f t="shared" ca="1" si="65"/>
        <v>194.80604746885038</v>
      </c>
      <c r="L283" s="72">
        <f ca="1">VLOOKUP(F283,Coef!$C$2:$F$25,4)</f>
        <v>3</v>
      </c>
      <c r="M283" s="31">
        <f ca="1">VLOOKUP(E283,Coef!$C$4:$D$23,2)</f>
        <v>17</v>
      </c>
      <c r="N283" s="31">
        <f ca="1">MOD(VLOOKUP(G283,Coef!$C$2:$G$21,5)+MOD(D283+1,2)*15,20)</f>
        <v>15</v>
      </c>
      <c r="O283" s="31">
        <f ca="1">VLOOKUP(M283,Coef!$A$27:$B$46,2)</f>
        <v>5.34</v>
      </c>
      <c r="P283" s="31">
        <f ca="1">VLOOKUP(M283,Coef!$A$27:$C$46,3)+N283/10-0.1</f>
        <v>5.4</v>
      </c>
      <c r="Q283" s="31">
        <f ca="1">IF(P283+0.1&lt;O283,P283+2,P283)</f>
        <v>5.4</v>
      </c>
      <c r="R283" s="72">
        <f ca="1">L283*100000+I283</f>
        <v>300902</v>
      </c>
      <c r="S283" s="72">
        <f ca="1">Q283*1000000+J283</f>
        <v>5462374</v>
      </c>
      <c r="T283" s="72">
        <f ca="1">IF(M283&lt;11,S283-10000000,S283)</f>
        <v>5462374</v>
      </c>
      <c r="U283" s="72">
        <f ca="1">T283/(6366197.724*0.9996)</f>
        <v>0.85837104985424284</v>
      </c>
      <c r="V283" s="72">
        <f ca="1">(Coef!$J$9/(1+Coef!$J$8*(COS(U283))^2)^0.5)*Coef!$J$6</f>
        <v>6387842.8906134544</v>
      </c>
      <c r="W283" s="72">
        <f ca="1">6*D283-183</f>
        <v>15</v>
      </c>
      <c r="X283" s="72">
        <f ca="1">(R283-500000)/V283</f>
        <v>-3.1168268132042255E-2</v>
      </c>
      <c r="Y283" s="72">
        <f ca="1">SIN(2*U283)</f>
        <v>0.98936880631677204</v>
      </c>
      <c r="Z283" s="72">
        <f ca="1">Y283*(COS(U283))^2</f>
        <v>0.42274333449151025</v>
      </c>
      <c r="AA283" s="72">
        <f ca="1">U283+(Y283/2)</f>
        <v>1.3530554530126289</v>
      </c>
      <c r="AB283" s="72">
        <f ca="1">(3*AA283+Z283)/4</f>
        <v>1.1204774233823493</v>
      </c>
      <c r="AC283" s="72">
        <f ca="1">(5*AB283+Z283*(COS(U283))^2)/3</f>
        <v>1.9276731267822551</v>
      </c>
      <c r="AD283" s="72">
        <f ca="1">Coef!$J$6*Coef!$J$9*(U283-(Coef!$J$10*AA283)+(Coef!$J$11*AB283)-(Coef!$J$12*AC283))</f>
        <v>5447581.2658925895</v>
      </c>
      <c r="AE283" s="72">
        <f ca="1">(T283-AD283)/V283</f>
        <v>2.3157636092064125E-3</v>
      </c>
      <c r="AF283" s="72">
        <f ca="1">((Coef!$J$8*X283^2)/2)*(COS(U283))^2</f>
        <v>1.3987540917573913E-6</v>
      </c>
      <c r="AG283" s="72">
        <f ca="1">X283*(1-(AF283/3))</f>
        <v>-3.1168253599794724E-2</v>
      </c>
      <c r="AH283" s="72">
        <f ca="1">AE283*(1-AF283)+U283</f>
        <v>0.86068681022426541</v>
      </c>
      <c r="AI283" s="72">
        <f ca="1">(EXP(AG283)-EXP(-AG283))/2</f>
        <v>-3.1173300297030637E-2</v>
      </c>
      <c r="AJ283" s="72">
        <f ca="1">ATAN(AI283/COS(AH283))</f>
        <v>-4.7781514564053579E-2</v>
      </c>
      <c r="AK283" s="72">
        <f ca="1">ATAN(COS(AJ283)*TAN(AH283))</f>
        <v>0.86012223729378312</v>
      </c>
      <c r="AL283" s="72">
        <f ca="1">U283+(1+Coef!$J$8*(COS(U283))^2-(3/2)*Coef!$J$8*SIN(U283)*COS(U283)*(AK283-U283))*(AK283-U283)</f>
        <v>0.86012726483804292</v>
      </c>
      <c r="AM283" s="33">
        <f t="shared" ca="1" si="55"/>
        <v>49.281662119351076</v>
      </c>
      <c r="AN283" s="33">
        <f t="shared" ca="1" si="56"/>
        <v>12.262320876736855</v>
      </c>
      <c r="AO283" s="48" t="str">
        <f ca="1">D283&amp;" "&amp;IF(AM283&gt;0,"N","S")&amp;" "&amp;R283&amp;" "&amp;LEFT(S283,7)</f>
        <v>33 N 300902 5462374</v>
      </c>
    </row>
    <row r="284" spans="1:41">
      <c r="A284" s="30" t="s">
        <v>1178</v>
      </c>
      <c r="B284" s="72" t="str">
        <f t="shared" si="57"/>
        <v>33UTQ9965862786</v>
      </c>
      <c r="C284" s="72">
        <f t="array" aca="1" ref="C284" ca="1">MATCH(TRUE,ISERROR(VALUE(MID(B284,ROW(INDIRECT("1:"&amp;LEN(B284))),1))),0)</f>
        <v>3</v>
      </c>
      <c r="D284" s="72">
        <f t="shared" ca="1" si="58"/>
        <v>33</v>
      </c>
      <c r="E284" s="72" t="str">
        <f t="shared" ca="1" si="59"/>
        <v>U</v>
      </c>
      <c r="F284" s="72" t="str">
        <f t="shared" ca="1" si="60"/>
        <v>T</v>
      </c>
      <c r="G284" s="72" t="str">
        <f t="shared" ca="1" si="61"/>
        <v>Q</v>
      </c>
      <c r="H284" s="72">
        <f t="shared" ca="1" si="62"/>
        <v>10</v>
      </c>
      <c r="I284" s="72">
        <f t="shared" ca="1" si="63"/>
        <v>99658</v>
      </c>
      <c r="J284" s="72">
        <f t="shared" ca="1" si="64"/>
        <v>62786</v>
      </c>
      <c r="K284" s="72">
        <f t="shared" ca="1" si="65"/>
        <v>194.80604746885038</v>
      </c>
      <c r="L284" s="72">
        <f ca="1">VLOOKUP(F284,Coef!$C$2:$F$25,4)</f>
        <v>2</v>
      </c>
      <c r="M284" s="31">
        <f ca="1">VLOOKUP(E284,Coef!$C$4:$D$23,2)</f>
        <v>17</v>
      </c>
      <c r="N284" s="31">
        <f ca="1">MOD(VLOOKUP(G284,Coef!$C$2:$G$21,5)+MOD(D284+1,2)*15,20)</f>
        <v>15</v>
      </c>
      <c r="O284" s="31">
        <f ca="1">VLOOKUP(M284,Coef!$A$27:$B$46,2)</f>
        <v>5.34</v>
      </c>
      <c r="P284" s="31">
        <f ca="1">VLOOKUP(M284,Coef!$A$27:$C$46,3)+N284/10-0.1</f>
        <v>5.4</v>
      </c>
      <c r="Q284" s="31">
        <f ca="1">IF(P284+0.1&lt;O284,P284+2,P284)</f>
        <v>5.4</v>
      </c>
      <c r="R284" s="72">
        <f ca="1">L284*100000+I284</f>
        <v>299658</v>
      </c>
      <c r="S284" s="72">
        <f ca="1">Q284*1000000+J284</f>
        <v>5462786</v>
      </c>
      <c r="T284" s="72">
        <f ca="1">IF(M284&lt;11,S284-10000000,S284)</f>
        <v>5462786</v>
      </c>
      <c r="U284" s="72">
        <f ca="1">T284/(6366197.724*0.9996)</f>
        <v>0.85843579255998581</v>
      </c>
      <c r="V284" s="72">
        <f ca="1">(Coef!$J$9/(1+Coef!$J$8*(COS(U284))^2)^0.5)*Coef!$J$6</f>
        <v>6387844.2654400542</v>
      </c>
      <c r="W284" s="72">
        <f ca="1">6*D284-183</f>
        <v>15</v>
      </c>
      <c r="X284" s="72">
        <f ca="1">(R284-500000)/V284</f>
        <v>-3.1363006309327826E-2</v>
      </c>
      <c r="Y284" s="72">
        <f ca="1">SIN(2*U284)</f>
        <v>0.98934996719073243</v>
      </c>
      <c r="Z284" s="72">
        <f ca="1">Y284*(COS(U284))^2</f>
        <v>0.42267191317007718</v>
      </c>
      <c r="AA284" s="72">
        <f ca="1">U284+(Y284/2)</f>
        <v>1.353110776155352</v>
      </c>
      <c r="AB284" s="72">
        <f ca="1">(3*AA284+Z284)/4</f>
        <v>1.1205010604090333</v>
      </c>
      <c r="AC284" s="72">
        <f ca="1">(5*AB284+Z284*(COS(U284))^2)/3</f>
        <v>1.927693324804421</v>
      </c>
      <c r="AD284" s="72">
        <f ca="1">Coef!$J$6*Coef!$J$9*(U284-(Coef!$J$10*AA284)+(Coef!$J$11*AB284)-(Coef!$J$12*AC284))</f>
        <v>5447993.6447346266</v>
      </c>
      <c r="AE284" s="72">
        <f ca="1">(T284-AD284)/V284</f>
        <v>2.3157038040836344E-3</v>
      </c>
      <c r="AF284" s="72">
        <f ca="1">((Coef!$J$8*X284^2)/2)*(COS(U284))^2</f>
        <v>1.4160751082319729E-6</v>
      </c>
      <c r="AG284" s="72">
        <f ca="1">X284*(1-(AF284/3))</f>
        <v>-3.1362991505203643E-2</v>
      </c>
      <c r="AH284" s="72">
        <f ca="1">AE284*(1-AF284)+U284</f>
        <v>0.86075149308485888</v>
      </c>
      <c r="AI284" s="72">
        <f ca="1">(EXP(AG284)-EXP(-AG284))/2</f>
        <v>-3.136813339246497E-2</v>
      </c>
      <c r="AJ284" s="72">
        <f ca="1">ATAN(AI284/COS(AH284))</f>
        <v>-4.8083302573724035E-2</v>
      </c>
      <c r="AK284" s="72">
        <f ca="1">ATAN(COS(AJ284)*TAN(AH284))</f>
        <v>0.86017977375581223</v>
      </c>
      <c r="AL284" s="72">
        <f ca="1">U284+(1+Coef!$J$8*(COS(U284))^2-(3/2)*Coef!$J$8*SIN(U284)*COS(U284)*(AK284-U284))*(AK284-U284)</f>
        <v>0.86018477992169762</v>
      </c>
      <c r="AM284" s="33">
        <f t="shared" ca="1" si="55"/>
        <v>49.284957490902833</v>
      </c>
      <c r="AN284" s="33">
        <f t="shared" ca="1" si="56"/>
        <v>12.245029697475085</v>
      </c>
      <c r="AO284" s="48" t="str">
        <f ca="1">D284&amp;" "&amp;IF(AM284&gt;0,"N","S")&amp;" "&amp;R284&amp;" "&amp;LEFT(S284,7)</f>
        <v>33 N 299658 5462786</v>
      </c>
    </row>
    <row r="285" spans="1:41">
      <c r="A285" s="30" t="s">
        <v>1179</v>
      </c>
      <c r="B285" s="72" t="str">
        <f t="shared" si="57"/>
        <v>33UTQ9998265844</v>
      </c>
      <c r="C285" s="72">
        <f t="array" aca="1" ref="C285" ca="1">MATCH(TRUE,ISERROR(VALUE(MID(B285,ROW(INDIRECT("1:"&amp;LEN(B285))),1))),0)</f>
        <v>3</v>
      </c>
      <c r="D285" s="72">
        <f t="shared" ca="1" si="58"/>
        <v>33</v>
      </c>
      <c r="E285" s="72" t="str">
        <f t="shared" ca="1" si="59"/>
        <v>U</v>
      </c>
      <c r="F285" s="72" t="str">
        <f t="shared" ca="1" si="60"/>
        <v>T</v>
      </c>
      <c r="G285" s="72" t="str">
        <f t="shared" ca="1" si="61"/>
        <v>Q</v>
      </c>
      <c r="H285" s="72">
        <f t="shared" ca="1" si="62"/>
        <v>10</v>
      </c>
      <c r="I285" s="72">
        <f t="shared" ca="1" si="63"/>
        <v>99982</v>
      </c>
      <c r="J285" s="72">
        <f t="shared" ca="1" si="64"/>
        <v>65844</v>
      </c>
      <c r="K285" s="72">
        <f t="shared" ca="1" si="65"/>
        <v>194.80604746885038</v>
      </c>
      <c r="L285" s="72">
        <f ca="1">VLOOKUP(F285,Coef!$C$2:$F$25,4)</f>
        <v>2</v>
      </c>
      <c r="M285" s="31">
        <f ca="1">VLOOKUP(E285,Coef!$C$4:$D$23,2)</f>
        <v>17</v>
      </c>
      <c r="N285" s="31">
        <f ca="1">MOD(VLOOKUP(G285,Coef!$C$2:$G$21,5)+MOD(D285+1,2)*15,20)</f>
        <v>15</v>
      </c>
      <c r="O285" s="31">
        <f ca="1">VLOOKUP(M285,Coef!$A$27:$B$46,2)</f>
        <v>5.34</v>
      </c>
      <c r="P285" s="31">
        <f ca="1">VLOOKUP(M285,Coef!$A$27:$C$46,3)+N285/10-0.1</f>
        <v>5.4</v>
      </c>
      <c r="Q285" s="31">
        <f ca="1">IF(P285+0.1&lt;O285,P285+2,P285)</f>
        <v>5.4</v>
      </c>
      <c r="R285" s="72">
        <f ca="1">L285*100000+I285</f>
        <v>299982</v>
      </c>
      <c r="S285" s="72">
        <f ca="1">Q285*1000000+J285</f>
        <v>5465844</v>
      </c>
      <c r="T285" s="72">
        <f ca="1">IF(M285&lt;11,S285-10000000,S285)</f>
        <v>5465844</v>
      </c>
      <c r="U285" s="72">
        <f ca="1">T285/(6366197.724*0.9996)</f>
        <v>0.85891633429338865</v>
      </c>
      <c r="V285" s="72">
        <f ca="1">(Coef!$J$9/(1+Coef!$J$8*(COS(U285))^2)^0.5)*Coef!$J$6</f>
        <v>6387854.4690644704</v>
      </c>
      <c r="W285" s="72">
        <f ca="1">6*D285-183</f>
        <v>15</v>
      </c>
      <c r="X285" s="72">
        <f ca="1">(R285-500000)/V285</f>
        <v>-3.131223495598727E-2</v>
      </c>
      <c r="Y285" s="72">
        <f ca="1">SIN(2*U285)</f>
        <v>0.9892096185171444</v>
      </c>
      <c r="Z285" s="72">
        <f ca="1">Y285*(COS(U285))^2</f>
        <v>0.42214169253075706</v>
      </c>
      <c r="AA285" s="72">
        <f ca="1">U285+(Y285/2)</f>
        <v>1.3535211435519607</v>
      </c>
      <c r="AB285" s="72">
        <f ca="1">(3*AA285+Z285)/4</f>
        <v>1.1206762807966599</v>
      </c>
      <c r="AC285" s="72">
        <f ca="1">(5*AB285+Z285*(COS(U285))^2)/3</f>
        <v>1.9278429574880371</v>
      </c>
      <c r="AD285" s="72">
        <f ca="1">Coef!$J$6*Coef!$J$9*(U285-(Coef!$J$10*AA285)+(Coef!$J$11*AB285)-(Coef!$J$12*AC285))</f>
        <v>5451054.4649473988</v>
      </c>
      <c r="AE285" s="72">
        <f ca="1">(T285-AD285)/V285</f>
        <v>2.315258609009488E-3</v>
      </c>
      <c r="AF285" s="72">
        <f ca="1">((Coef!$J$8*X285^2)/2)*(COS(U285))^2</f>
        <v>1.4099234142432567E-6</v>
      </c>
      <c r="AG285" s="72">
        <f ca="1">X285*(1-(AF285/3))</f>
        <v>-3.1312220240036194E-2</v>
      </c>
      <c r="AH285" s="72">
        <f ca="1">AE285*(1-AF285)+U285</f>
        <v>0.86123158963806079</v>
      </c>
      <c r="AI285" s="72">
        <f ca="1">(EXP(AG285)-EXP(-AG285))/2</f>
        <v>-3.1317337195404527E-2</v>
      </c>
      <c r="AJ285" s="72">
        <f ca="1">ATAN(AI285/COS(AH285))</f>
        <v>-4.8032348958776061E-2</v>
      </c>
      <c r="AK285" s="72">
        <f ca="1">ATAN(COS(AJ285)*TAN(AH285))</f>
        <v>0.86066116507124579</v>
      </c>
      <c r="AL285" s="72">
        <f ca="1">U285+(1+Coef!$J$8*(COS(U285))^2-(3/2)*Coef!$J$8*SIN(U285)*COS(U285)*(AK285-U285))*(AK285-U285)</f>
        <v>0.86066616808038832</v>
      </c>
      <c r="AM285" s="33">
        <f t="shared" ca="1" si="55"/>
        <v>49.312539000703381</v>
      </c>
      <c r="AN285" s="33">
        <f t="shared" ca="1" si="56"/>
        <v>12.247949124562538</v>
      </c>
      <c r="AO285" s="48" t="str">
        <f ca="1">D285&amp;" "&amp;IF(AM285&gt;0,"N","S")&amp;" "&amp;R285&amp;" "&amp;LEFT(S285,7)</f>
        <v>33 N 299982 5465844</v>
      </c>
    </row>
    <row r="286" spans="1:41">
      <c r="A286" s="30" t="s">
        <v>1180</v>
      </c>
      <c r="B286" s="72" t="str">
        <f t="shared" si="57"/>
        <v>33UUQ0131766402</v>
      </c>
      <c r="C286" s="72">
        <f t="array" aca="1" ref="C286" ca="1">MATCH(TRUE,ISERROR(VALUE(MID(B286,ROW(INDIRECT("1:"&amp;LEN(B286))),1))),0)</f>
        <v>3</v>
      </c>
      <c r="D286" s="72">
        <f t="shared" ca="1" si="58"/>
        <v>33</v>
      </c>
      <c r="E286" s="72" t="str">
        <f t="shared" ca="1" si="59"/>
        <v>U</v>
      </c>
      <c r="F286" s="72" t="str">
        <f t="shared" ca="1" si="60"/>
        <v>U</v>
      </c>
      <c r="G286" s="72" t="str">
        <f t="shared" ca="1" si="61"/>
        <v>Q</v>
      </c>
      <c r="H286" s="72">
        <f t="shared" ca="1" si="62"/>
        <v>10</v>
      </c>
      <c r="I286" s="72">
        <f t="shared" ca="1" si="63"/>
        <v>1317</v>
      </c>
      <c r="J286" s="72">
        <f t="shared" ca="1" si="64"/>
        <v>66402</v>
      </c>
      <c r="K286" s="72">
        <f t="shared" ca="1" si="65"/>
        <v>194.80604746885038</v>
      </c>
      <c r="L286" s="72">
        <f ca="1">VLOOKUP(F286,Coef!$C$2:$F$25,4)</f>
        <v>3</v>
      </c>
      <c r="M286" s="31">
        <f ca="1">VLOOKUP(E286,Coef!$C$4:$D$23,2)</f>
        <v>17</v>
      </c>
      <c r="N286" s="31">
        <f ca="1">MOD(VLOOKUP(G286,Coef!$C$2:$G$21,5)+MOD(D286+1,2)*15,20)</f>
        <v>15</v>
      </c>
      <c r="O286" s="31">
        <f ca="1">VLOOKUP(M286,Coef!$A$27:$B$46,2)</f>
        <v>5.34</v>
      </c>
      <c r="P286" s="31">
        <f ca="1">VLOOKUP(M286,Coef!$A$27:$C$46,3)+N286/10-0.1</f>
        <v>5.4</v>
      </c>
      <c r="Q286" s="31">
        <f ca="1">IF(P286+0.1&lt;O286,P286+2,P286)</f>
        <v>5.4</v>
      </c>
      <c r="R286" s="72">
        <f ca="1">L286*100000+I286</f>
        <v>301317</v>
      </c>
      <c r="S286" s="72">
        <f ca="1">Q286*1000000+J286</f>
        <v>5466402</v>
      </c>
      <c r="T286" s="72">
        <f ca="1">IF(M286&lt;11,S286-10000000,S286)</f>
        <v>5466402</v>
      </c>
      <c r="U286" s="72">
        <f ca="1">T286/(6366197.724*0.9996)</f>
        <v>0.85900401980262298</v>
      </c>
      <c r="V286" s="72">
        <f ca="1">(Coef!$J$9/(1+Coef!$J$8*(COS(U286))^2)^0.5)*Coef!$J$6</f>
        <v>6387856.33079118</v>
      </c>
      <c r="W286" s="72">
        <f ca="1">6*D286-183</f>
        <v>15</v>
      </c>
      <c r="X286" s="72">
        <f ca="1">(R286-500000)/V286</f>
        <v>-3.1103235531815997E-2</v>
      </c>
      <c r="Y286" s="72">
        <f ca="1">SIN(2*U286)</f>
        <v>0.989183910206199</v>
      </c>
      <c r="Z286" s="72">
        <f ca="1">Y286*(COS(U286))^2</f>
        <v>0.42204492154650008</v>
      </c>
      <c r="AA286" s="72">
        <f ca="1">U286+(Y286/2)</f>
        <v>1.3535959749057225</v>
      </c>
      <c r="AB286" s="72">
        <f ca="1">(3*AA286+Z286)/4</f>
        <v>1.1207082115659168</v>
      </c>
      <c r="AC286" s="72">
        <f ca="1">(5*AB286+Z286*(COS(U286))^2)/3</f>
        <v>1.927870207403416</v>
      </c>
      <c r="AD286" s="72">
        <f ca="1">Coef!$J$6*Coef!$J$9*(U286-(Coef!$J$10*AA286)+(Coef!$J$11*AB286)-(Coef!$J$12*AC286))</f>
        <v>5451612.9811401907</v>
      </c>
      <c r="AE286" s="72">
        <f ca="1">(T286-AD286)/V286</f>
        <v>2.315177125778836E-3</v>
      </c>
      <c r="AF286" s="72">
        <f ca="1">((Coef!$J$8*X286^2)/2)*(COS(U286))^2</f>
        <v>1.3908818675910251E-6</v>
      </c>
      <c r="AG286" s="72">
        <f ca="1">X286*(1-(AF286/3))</f>
        <v>-3.110322111150722E-2</v>
      </c>
      <c r="AH286" s="72">
        <f ca="1">AE286*(1-AF286)+U286</f>
        <v>0.86131919370826393</v>
      </c>
      <c r="AI286" s="72">
        <f ca="1">(EXP(AG286)-EXP(-AG286))/2</f>
        <v>-3.1108236283827917E-2</v>
      </c>
      <c r="AJ286" s="72">
        <f ca="1">ATAN(AI286/COS(AH286))</f>
        <v>-4.771699312502372E-2</v>
      </c>
      <c r="AK286" s="72">
        <f ca="1">ATAN(COS(AJ286)*TAN(AH286))</f>
        <v>0.86075625328809513</v>
      </c>
      <c r="AL286" s="72">
        <f ca="1">U286+(1+Coef!$J$8*(COS(U286))^2-(3/2)*Coef!$J$8*SIN(U286)*COS(U286)*(AK286-U286))*(AK286-U286)</f>
        <v>0.86076127643449318</v>
      </c>
      <c r="AM286" s="33">
        <f t="shared" ca="1" si="55"/>
        <v>49.317988307990021</v>
      </c>
      <c r="AN286" s="33">
        <f t="shared" ca="1" si="56"/>
        <v>12.266017682881376</v>
      </c>
      <c r="AO286" s="48" t="str">
        <f ca="1">D286&amp;" "&amp;IF(AM286&gt;0,"N","S")&amp;" "&amp;R286&amp;" "&amp;LEFT(S286,7)</f>
        <v>33 N 301317 5466402</v>
      </c>
    </row>
    <row r="287" spans="1:41">
      <c r="A287" s="30" t="s">
        <v>1181</v>
      </c>
      <c r="B287" s="72" t="str">
        <f t="shared" si="57"/>
        <v>33UUQ0147967369</v>
      </c>
      <c r="C287" s="72">
        <f t="array" aca="1" ref="C287" ca="1">MATCH(TRUE,ISERROR(VALUE(MID(B287,ROW(INDIRECT("1:"&amp;LEN(B287))),1))),0)</f>
        <v>3</v>
      </c>
      <c r="D287" s="72">
        <f t="shared" ca="1" si="58"/>
        <v>33</v>
      </c>
      <c r="E287" s="72" t="str">
        <f t="shared" ca="1" si="59"/>
        <v>U</v>
      </c>
      <c r="F287" s="72" t="str">
        <f t="shared" ca="1" si="60"/>
        <v>U</v>
      </c>
      <c r="G287" s="72" t="str">
        <f t="shared" ca="1" si="61"/>
        <v>Q</v>
      </c>
      <c r="H287" s="72">
        <f t="shared" ca="1" si="62"/>
        <v>10</v>
      </c>
      <c r="I287" s="72">
        <f t="shared" ca="1" si="63"/>
        <v>1479</v>
      </c>
      <c r="J287" s="72">
        <f t="shared" ca="1" si="64"/>
        <v>67369</v>
      </c>
      <c r="K287" s="72">
        <f t="shared" ca="1" si="65"/>
        <v>194.80604746885038</v>
      </c>
      <c r="L287" s="72">
        <f ca="1">VLOOKUP(F287,Coef!$C$2:$F$25,4)</f>
        <v>3</v>
      </c>
      <c r="M287" s="31">
        <f ca="1">VLOOKUP(E287,Coef!$C$4:$D$23,2)</f>
        <v>17</v>
      </c>
      <c r="N287" s="31">
        <f ca="1">MOD(VLOOKUP(G287,Coef!$C$2:$G$21,5)+MOD(D287+1,2)*15,20)</f>
        <v>15</v>
      </c>
      <c r="O287" s="31">
        <f ca="1">VLOOKUP(M287,Coef!$A$27:$B$46,2)</f>
        <v>5.34</v>
      </c>
      <c r="P287" s="31">
        <f ca="1">VLOOKUP(M287,Coef!$A$27:$C$46,3)+N287/10-0.1</f>
        <v>5.4</v>
      </c>
      <c r="Q287" s="31">
        <f ca="1">IF(P287+0.1&lt;O287,P287+2,P287)</f>
        <v>5.4</v>
      </c>
      <c r="R287" s="72">
        <f ca="1">L287*100000+I287</f>
        <v>301479</v>
      </c>
      <c r="S287" s="72">
        <f ca="1">Q287*1000000+J287</f>
        <v>5467369</v>
      </c>
      <c r="T287" s="72">
        <f ca="1">IF(M287&lt;11,S287-10000000,S287)</f>
        <v>5467369</v>
      </c>
      <c r="U287" s="72">
        <f ca="1">T287/(6366197.724*0.9996)</f>
        <v>0.85915597659013132</v>
      </c>
      <c r="V287" s="72">
        <f ca="1">(Coef!$J$9/(1+Coef!$J$8*(COS(U287))^2)^0.5)*Coef!$J$6</f>
        <v>6387859.5570060313</v>
      </c>
      <c r="W287" s="72">
        <f ca="1">6*D287-183</f>
        <v>15</v>
      </c>
      <c r="X287" s="72">
        <f ca="1">(R287-500000)/V287</f>
        <v>-3.107785921534038E-2</v>
      </c>
      <c r="Y287" s="72">
        <f ca="1">SIN(2*U287)</f>
        <v>0.98913928630599479</v>
      </c>
      <c r="Z287" s="72">
        <f ca="1">Y287*(COS(U287))^2</f>
        <v>0.42187720497808739</v>
      </c>
      <c r="AA287" s="72">
        <f ca="1">U287+(Y287/2)</f>
        <v>1.3537256197431287</v>
      </c>
      <c r="AB287" s="72">
        <f ca="1">(3*AA287+Z287)/4</f>
        <v>1.1207635160518683</v>
      </c>
      <c r="AC287" s="72">
        <f ca="1">(5*AB287+Z287*(COS(U287))^2)/3</f>
        <v>1.9279173914835408</v>
      </c>
      <c r="AD287" s="72">
        <f ca="1">Coef!$J$6*Coef!$J$9*(U287-(Coef!$J$10*AA287)+(Coef!$J$11*AB287)-(Coef!$J$12*AC287))</f>
        <v>5452580.8768457491</v>
      </c>
      <c r="AE287" s="72">
        <f ca="1">(T287-AD287)/V287</f>
        <v>2.315035736506087E-3</v>
      </c>
      <c r="AF287" s="72">
        <f ca="1">((Coef!$J$8*X287^2)/2)*(COS(U287))^2</f>
        <v>1.3881240245072861E-6</v>
      </c>
      <c r="AG287" s="72">
        <f ca="1">X287*(1-(AF287/3))</f>
        <v>-3.1077844835366047E-2</v>
      </c>
      <c r="AH287" s="72">
        <f ca="1">AE287*(1-AF287)+U287</f>
        <v>0.86147100911308072</v>
      </c>
      <c r="AI287" s="72">
        <f ca="1">(EXP(AG287)-EXP(-AG287))/2</f>
        <v>-3.1082847742074204E-2</v>
      </c>
      <c r="AJ287" s="72">
        <f ca="1">ATAN(AI287/COS(AH287))</f>
        <v>-4.7686527986001634E-2</v>
      </c>
      <c r="AK287" s="72">
        <f ca="1">ATAN(COS(AJ287)*TAN(AH287))</f>
        <v>0.86090881367310645</v>
      </c>
      <c r="AL287" s="72">
        <f ca="1">U287+(1+Coef!$J$8*(COS(U287))^2-(3/2)*Coef!$J$8*SIN(U287)*COS(U287)*(AK287-U287))*(AK287-U287)</f>
        <v>0.86091383676960087</v>
      </c>
      <c r="AM287" s="33">
        <f t="shared" ca="1" si="55"/>
        <v>49.326729371312801</v>
      </c>
      <c r="AN287" s="33">
        <f t="shared" ca="1" si="56"/>
        <v>12.267763206769621</v>
      </c>
      <c r="AO287" s="48" t="str">
        <f ca="1">D287&amp;" "&amp;IF(AM287&gt;0,"N","S")&amp;" "&amp;R287&amp;" "&amp;LEFT(S287,7)</f>
        <v>33 N 301479 5467369</v>
      </c>
    </row>
    <row r="288" spans="1:41">
      <c r="A288" s="30" t="s">
        <v>1182</v>
      </c>
      <c r="B288" s="72" t="str">
        <f t="shared" si="57"/>
        <v>33UUQ0122767832</v>
      </c>
      <c r="C288" s="72">
        <f t="array" aca="1" ref="C288" ca="1">MATCH(TRUE,ISERROR(VALUE(MID(B288,ROW(INDIRECT("1:"&amp;LEN(B288))),1))),0)</f>
        <v>3</v>
      </c>
      <c r="D288" s="72">
        <f t="shared" ca="1" si="58"/>
        <v>33</v>
      </c>
      <c r="E288" s="72" t="str">
        <f t="shared" ca="1" si="59"/>
        <v>U</v>
      </c>
      <c r="F288" s="72" t="str">
        <f t="shared" ca="1" si="60"/>
        <v>U</v>
      </c>
      <c r="G288" s="72" t="str">
        <f t="shared" ca="1" si="61"/>
        <v>Q</v>
      </c>
      <c r="H288" s="72">
        <f t="shared" ca="1" si="62"/>
        <v>10</v>
      </c>
      <c r="I288" s="72">
        <f t="shared" ca="1" si="63"/>
        <v>1227</v>
      </c>
      <c r="J288" s="72">
        <f t="shared" ca="1" si="64"/>
        <v>67832</v>
      </c>
      <c r="K288" s="72">
        <f t="shared" ca="1" si="65"/>
        <v>194.80604746885038</v>
      </c>
      <c r="L288" s="72">
        <f ca="1">VLOOKUP(F288,Coef!$C$2:$F$25,4)</f>
        <v>3</v>
      </c>
      <c r="M288" s="31">
        <f ca="1">VLOOKUP(E288,Coef!$C$4:$D$23,2)</f>
        <v>17</v>
      </c>
      <c r="N288" s="31">
        <f ca="1">MOD(VLOOKUP(G288,Coef!$C$2:$G$21,5)+MOD(D288+1,2)*15,20)</f>
        <v>15</v>
      </c>
      <c r="O288" s="31">
        <f ca="1">VLOOKUP(M288,Coef!$A$27:$B$46,2)</f>
        <v>5.34</v>
      </c>
      <c r="P288" s="31">
        <f ca="1">VLOOKUP(M288,Coef!$A$27:$C$46,3)+N288/10-0.1</f>
        <v>5.4</v>
      </c>
      <c r="Q288" s="31">
        <f ca="1">IF(P288+0.1&lt;O288,P288+2,P288)</f>
        <v>5.4</v>
      </c>
      <c r="R288" s="72">
        <f ca="1">L288*100000+I288</f>
        <v>301227</v>
      </c>
      <c r="S288" s="72">
        <f ca="1">Q288*1000000+J288</f>
        <v>5467832</v>
      </c>
      <c r="T288" s="72">
        <f ca="1">IF(M288&lt;11,S288-10000000,S288)</f>
        <v>5467832</v>
      </c>
      <c r="U288" s="72">
        <f ca="1">T288/(6366197.724*0.9996)</f>
        <v>0.85922873356284735</v>
      </c>
      <c r="V288" s="72">
        <f ca="1">(Coef!$J$9/(1+Coef!$J$8*(COS(U288))^2)^0.5)*Coef!$J$6</f>
        <v>6387861.1016692063</v>
      </c>
      <c r="W288" s="72">
        <f ca="1">6*D288-183</f>
        <v>15</v>
      </c>
      <c r="X288" s="72">
        <f ca="1">(R288-500000)/V288</f>
        <v>-3.1117301524928087E-2</v>
      </c>
      <c r="Y288" s="72">
        <f ca="1">SIN(2*U288)</f>
        <v>0.98911788802001321</v>
      </c>
      <c r="Z288" s="72">
        <f ca="1">Y288*(COS(U288))^2</f>
        <v>0.42179689554827493</v>
      </c>
      <c r="AA288" s="72">
        <f ca="1">U288+(Y288/2)</f>
        <v>1.3537876775728539</v>
      </c>
      <c r="AB288" s="72">
        <f ca="1">(3*AA288+Z288)/4</f>
        <v>1.1207899820667093</v>
      </c>
      <c r="AC288" s="72">
        <f ca="1">(5*AB288+Z288*(COS(U288))^2)/3</f>
        <v>1.9279399655872869</v>
      </c>
      <c r="AD288" s="72">
        <f ca="1">Coef!$J$6*Coef!$J$9*(U288-(Coef!$J$10*AA288)+(Coef!$J$11*AB288)-(Coef!$J$12*AC288))</f>
        <v>5453044.3062291192</v>
      </c>
      <c r="AE288" s="72">
        <f ca="1">(T288-AD288)/V288</f>
        <v>2.3149679580566729E-3</v>
      </c>
      <c r="AF288" s="72">
        <f ca="1">((Coef!$J$8*X288^2)/2)*(COS(U288))^2</f>
        <v>1.3914149051747087E-6</v>
      </c>
      <c r="AG288" s="72">
        <f ca="1">X288*(1-(AF288/3))</f>
        <v>-3.1117287092569036E-2</v>
      </c>
      <c r="AH288" s="72">
        <f ca="1">AE288*(1-AF288)+U288</f>
        <v>0.86154369829982314</v>
      </c>
      <c r="AI288" s="72">
        <f ca="1">(EXP(AG288)-EXP(-AG288))/2</f>
        <v>-3.1122309072303955E-2</v>
      </c>
      <c r="AJ288" s="72">
        <f ca="1">ATAN(AI288/COS(AH288))</f>
        <v>-4.7751014397717888E-2</v>
      </c>
      <c r="AK288" s="72">
        <f ca="1">ATAN(COS(AJ288)*TAN(AH288))</f>
        <v>0.86097999313580065</v>
      </c>
      <c r="AL288" s="72">
        <f ca="1">U288+(1+Coef!$J$8*(COS(U288))^2-(3/2)*Coef!$J$8*SIN(U288)*COS(U288)*(AK288-U288))*(AK288-U288)</f>
        <v>0.86098501087639012</v>
      </c>
      <c r="AM288" s="33">
        <f t="shared" ca="1" si="55"/>
        <v>49.330807347242441</v>
      </c>
      <c r="AN288" s="33">
        <f t="shared" ca="1" si="56"/>
        <v>12.264068407542336</v>
      </c>
      <c r="AO288" s="48" t="str">
        <f ca="1">D288&amp;" "&amp;IF(AM288&gt;0,"N","S")&amp;" "&amp;R288&amp;" "&amp;LEFT(S288,7)</f>
        <v>33 N 301227 5467832</v>
      </c>
    </row>
    <row r="289" spans="1:41">
      <c r="A289" s="30" t="s">
        <v>1183</v>
      </c>
      <c r="B289" s="72" t="str">
        <f t="shared" si="57"/>
        <v>33UUQ0127468328</v>
      </c>
      <c r="C289" s="72">
        <f t="array" aca="1" ref="C289" ca="1">MATCH(TRUE,ISERROR(VALUE(MID(B289,ROW(INDIRECT("1:"&amp;LEN(B289))),1))),0)</f>
        <v>3</v>
      </c>
      <c r="D289" s="72">
        <f t="shared" ca="1" si="58"/>
        <v>33</v>
      </c>
      <c r="E289" s="72" t="str">
        <f t="shared" ca="1" si="59"/>
        <v>U</v>
      </c>
      <c r="F289" s="72" t="str">
        <f t="shared" ca="1" si="60"/>
        <v>U</v>
      </c>
      <c r="G289" s="72" t="str">
        <f t="shared" ca="1" si="61"/>
        <v>Q</v>
      </c>
      <c r="H289" s="72">
        <f t="shared" ca="1" si="62"/>
        <v>10</v>
      </c>
      <c r="I289" s="72">
        <f t="shared" ca="1" si="63"/>
        <v>1274</v>
      </c>
      <c r="J289" s="72">
        <f t="shared" ca="1" si="64"/>
        <v>68328</v>
      </c>
      <c r="K289" s="72">
        <f t="shared" ca="1" si="65"/>
        <v>194.80604746885038</v>
      </c>
      <c r="L289" s="72">
        <f ca="1">VLOOKUP(F289,Coef!$C$2:$F$25,4)</f>
        <v>3</v>
      </c>
      <c r="M289" s="31">
        <f ca="1">VLOOKUP(E289,Coef!$C$4:$D$23,2)</f>
        <v>17</v>
      </c>
      <c r="N289" s="31">
        <f ca="1">MOD(VLOOKUP(G289,Coef!$C$2:$G$21,5)+MOD(D289+1,2)*15,20)</f>
        <v>15</v>
      </c>
      <c r="O289" s="31">
        <f ca="1">VLOOKUP(M289,Coef!$A$27:$B$46,2)</f>
        <v>5.34</v>
      </c>
      <c r="P289" s="31">
        <f ca="1">VLOOKUP(M289,Coef!$A$27:$C$46,3)+N289/10-0.1</f>
        <v>5.4</v>
      </c>
      <c r="Q289" s="31">
        <f ca="1">IF(P289+0.1&lt;O289,P289+2,P289)</f>
        <v>5.4</v>
      </c>
      <c r="R289" s="72">
        <f ca="1">L289*100000+I289</f>
        <v>301274</v>
      </c>
      <c r="S289" s="72">
        <f ca="1">Q289*1000000+J289</f>
        <v>5468328</v>
      </c>
      <c r="T289" s="72">
        <f ca="1">IF(M289&lt;11,S289-10000000,S289)</f>
        <v>5468328</v>
      </c>
      <c r="U289" s="72">
        <f ca="1">T289/(6366197.724*0.9996)</f>
        <v>0.85930667623772228</v>
      </c>
      <c r="V289" s="72">
        <f ca="1">(Coef!$J$9/(1+Coef!$J$8*(COS(U289))^2)^0.5)*Coef!$J$6</f>
        <v>6387862.7563913157</v>
      </c>
      <c r="W289" s="72">
        <f ca="1">6*D289-183</f>
        <v>15</v>
      </c>
      <c r="X289" s="72">
        <f ca="1">(R289-500000)/V289</f>
        <v>-3.1109935760777981E-2</v>
      </c>
      <c r="Y289" s="72">
        <f ca="1">SIN(2*U289)</f>
        <v>0.98909494135000453</v>
      </c>
      <c r="Z289" s="72">
        <f ca="1">Y289*(COS(U289))^2</f>
        <v>0.42171085733953895</v>
      </c>
      <c r="AA289" s="72">
        <f ca="1">U289+(Y289/2)</f>
        <v>1.3538541469127245</v>
      </c>
      <c r="AB289" s="72">
        <f ca="1">(3*AA289+Z289)/4</f>
        <v>1.1208183245194281</v>
      </c>
      <c r="AC289" s="72">
        <f ca="1">(5*AB289+Z289*(COS(U289))^2)/3</f>
        <v>1.927964135968093</v>
      </c>
      <c r="AD289" s="72">
        <f ca="1">Coef!$J$6*Coef!$J$9*(U289-(Coef!$J$10*AA289)+(Coef!$J$11*AB289)-(Coef!$J$12*AC289))</f>
        <v>5453540.7665894674</v>
      </c>
      <c r="AE289" s="72">
        <f ca="1">(T289-AD289)/V289</f>
        <v>2.3148952904063821E-3</v>
      </c>
      <c r="AF289" s="72">
        <f ca="1">((Coef!$J$8*X289^2)/2)*(COS(U289))^2</f>
        <v>1.3905048323696626E-6</v>
      </c>
      <c r="AG289" s="72">
        <f ca="1">X289*(1-(AF289/3))</f>
        <v>-3.1109921341272644E-2</v>
      </c>
      <c r="AH289" s="72">
        <f ca="1">AE289*(1-AF289)+U289</f>
        <v>0.86162156830925563</v>
      </c>
      <c r="AI289" s="72">
        <f ca="1">(EXP(AG289)-EXP(-AG289))/2</f>
        <v>-3.1114939755488791E-2</v>
      </c>
      <c r="AJ289" s="72">
        <f ca="1">ATAN(AI289/COS(AH289))</f>
        <v>-4.7744050354247974E-2</v>
      </c>
      <c r="AK289" s="72">
        <f ca="1">ATAN(COS(AJ289)*TAN(AH289))</f>
        <v>0.86105804105989847</v>
      </c>
      <c r="AL289" s="72">
        <f ca="1">U289+(1+Coef!$J$8*(COS(U289))^2-(3/2)*Coef!$J$8*SIN(U289)*COS(U289)*(AK289-U289))*(AK289-U289)</f>
        <v>0.86106305819152384</v>
      </c>
      <c r="AM289" s="33">
        <f t="shared" ca="1" si="55"/>
        <v>49.335279129001925</v>
      </c>
      <c r="AN289" s="33">
        <f t="shared" ca="1" si="56"/>
        <v>12.264467417841509</v>
      </c>
      <c r="AO289" s="48" t="str">
        <f ca="1">D289&amp;" "&amp;IF(AM289&gt;0,"N","S")&amp;" "&amp;R289&amp;" "&amp;LEFT(S289,7)</f>
        <v>33 N 301274 5468328</v>
      </c>
    </row>
    <row r="290" spans="1:41">
      <c r="A290" s="30" t="s">
        <v>1184</v>
      </c>
      <c r="B290" s="72" t="str">
        <f t="shared" si="57"/>
        <v>33UUQ0197468951</v>
      </c>
      <c r="C290" s="72">
        <f t="array" aca="1" ref="C290" ca="1">MATCH(TRUE,ISERROR(VALUE(MID(B290,ROW(INDIRECT("1:"&amp;LEN(B290))),1))),0)</f>
        <v>3</v>
      </c>
      <c r="D290" s="72">
        <f t="shared" ca="1" si="58"/>
        <v>33</v>
      </c>
      <c r="E290" s="72" t="str">
        <f t="shared" ca="1" si="59"/>
        <v>U</v>
      </c>
      <c r="F290" s="72" t="str">
        <f t="shared" ca="1" si="60"/>
        <v>U</v>
      </c>
      <c r="G290" s="72" t="str">
        <f t="shared" ca="1" si="61"/>
        <v>Q</v>
      </c>
      <c r="H290" s="72">
        <f t="shared" ca="1" si="62"/>
        <v>10</v>
      </c>
      <c r="I290" s="72">
        <f t="shared" ca="1" si="63"/>
        <v>1974</v>
      </c>
      <c r="J290" s="72">
        <f t="shared" ca="1" si="64"/>
        <v>68951</v>
      </c>
      <c r="K290" s="72">
        <f t="shared" ca="1" si="65"/>
        <v>194.80604746885038</v>
      </c>
      <c r="L290" s="72">
        <f ca="1">VLOOKUP(F290,Coef!$C$2:$F$25,4)</f>
        <v>3</v>
      </c>
      <c r="M290" s="31">
        <f ca="1">VLOOKUP(E290,Coef!$C$4:$D$23,2)</f>
        <v>17</v>
      </c>
      <c r="N290" s="31">
        <f ca="1">MOD(VLOOKUP(G290,Coef!$C$2:$G$21,5)+MOD(D290+1,2)*15,20)</f>
        <v>15</v>
      </c>
      <c r="O290" s="31">
        <f ca="1">VLOOKUP(M290,Coef!$A$27:$B$46,2)</f>
        <v>5.34</v>
      </c>
      <c r="P290" s="31">
        <f ca="1">VLOOKUP(M290,Coef!$A$27:$C$46,3)+N290/10-0.1</f>
        <v>5.4</v>
      </c>
      <c r="Q290" s="31">
        <f ca="1">IF(P290+0.1&lt;O290,P290+2,P290)</f>
        <v>5.4</v>
      </c>
      <c r="R290" s="72">
        <f ca="1">L290*100000+I290</f>
        <v>301974</v>
      </c>
      <c r="S290" s="72">
        <f ca="1">Q290*1000000+J290</f>
        <v>5468951</v>
      </c>
      <c r="T290" s="72">
        <f ca="1">IF(M290&lt;11,S290-10000000,S290)</f>
        <v>5468951</v>
      </c>
      <c r="U290" s="72">
        <f ca="1">T290/(6366197.724*0.9996)</f>
        <v>0.85940457600878506</v>
      </c>
      <c r="V290" s="72">
        <f ca="1">(Coef!$J$9/(1+Coef!$J$8*(COS(U290))^2)^0.5)*Coef!$J$6</f>
        <v>6387864.8347497489</v>
      </c>
      <c r="W290" s="72">
        <f ca="1">6*D290-183</f>
        <v>15</v>
      </c>
      <c r="X290" s="72">
        <f ca="1">(R290-500000)/V290</f>
        <v>-3.100034285677835E-2</v>
      </c>
      <c r="Y290" s="72">
        <f ca="1">SIN(2*U290)</f>
        <v>0.98906608516780781</v>
      </c>
      <c r="Z290" s="72">
        <f ca="1">Y290*(COS(U290))^2</f>
        <v>0.42160278219095293</v>
      </c>
      <c r="AA290" s="72">
        <f ca="1">U290+(Y290/2)</f>
        <v>1.353937618592689</v>
      </c>
      <c r="AB290" s="72">
        <f ca="1">(3*AA290+Z290)/4</f>
        <v>1.1208539094922549</v>
      </c>
      <c r="AC290" s="72">
        <f ca="1">(5*AB290+Z290*(COS(U290))^2)/3</f>
        <v>1.9279944765649775</v>
      </c>
      <c r="AD290" s="72">
        <f ca="1">Coef!$J$6*Coef!$J$9*(U290-(Coef!$J$10*AA290)+(Coef!$J$11*AB290)-(Coef!$J$12*AC290))</f>
        <v>5454164.3453709735</v>
      </c>
      <c r="AE290" s="72">
        <f ca="1">(T290-AD290)/V290</f>
        <v>2.3148039308201521E-3</v>
      </c>
      <c r="AF290" s="72">
        <f ca="1">((Coef!$J$8*X290^2)/2)*(COS(U290))^2</f>
        <v>1.3804116760585985E-6</v>
      </c>
      <c r="AG290" s="72">
        <f ca="1">X290*(1-(AF290/3))</f>
        <v>-3.1000328592366604E-2</v>
      </c>
      <c r="AH290" s="72">
        <f ca="1">AE290*(1-AF290)+U290</f>
        <v>0.86171937674422283</v>
      </c>
      <c r="AI290" s="72">
        <f ca="1">(EXP(AG290)-EXP(-AG290))/2</f>
        <v>-3.1005294155517948E-2</v>
      </c>
      <c r="AJ290" s="72">
        <f ca="1">ATAN(AI290/COS(AH290))</f>
        <v>-4.7581475361078769E-2</v>
      </c>
      <c r="AK290" s="72">
        <f ca="1">ATAN(COS(AJ290)*TAN(AH290))</f>
        <v>0.8611596992803251</v>
      </c>
      <c r="AL290" s="72">
        <f ca="1">U290+(1+Coef!$J$8*(COS(U290))^2-(3/2)*Coef!$J$8*SIN(U290)*COS(U290)*(AK290-U290))*(AK290-U290)</f>
        <v>0.86116472600086658</v>
      </c>
      <c r="AM290" s="33">
        <f t="shared" ca="1" si="55"/>
        <v>49.341104265389603</v>
      </c>
      <c r="AN290" s="33">
        <f t="shared" ca="1" si="56"/>
        <v>12.273782278804472</v>
      </c>
      <c r="AO290" s="48" t="str">
        <f ca="1">D290&amp;" "&amp;IF(AM290&gt;0,"N","S")&amp;" "&amp;R290&amp;" "&amp;LEFT(S290,7)</f>
        <v>33 N 301974 5468951</v>
      </c>
    </row>
    <row r="291" spans="1:41">
      <c r="A291" s="30" t="s">
        <v>1185</v>
      </c>
      <c r="B291" s="72" t="str">
        <f t="shared" si="57"/>
        <v>33UUQ0222669656</v>
      </c>
      <c r="C291" s="72">
        <f t="array" aca="1" ref="C291" ca="1">MATCH(TRUE,ISERROR(VALUE(MID(B291,ROW(INDIRECT("1:"&amp;LEN(B291))),1))),0)</f>
        <v>3</v>
      </c>
      <c r="D291" s="72">
        <f t="shared" ca="1" si="58"/>
        <v>33</v>
      </c>
      <c r="E291" s="72" t="str">
        <f t="shared" ca="1" si="59"/>
        <v>U</v>
      </c>
      <c r="F291" s="72" t="str">
        <f t="shared" ca="1" si="60"/>
        <v>U</v>
      </c>
      <c r="G291" s="72" t="str">
        <f t="shared" ca="1" si="61"/>
        <v>Q</v>
      </c>
      <c r="H291" s="72">
        <f t="shared" ca="1" si="62"/>
        <v>10</v>
      </c>
      <c r="I291" s="72">
        <f t="shared" ca="1" si="63"/>
        <v>2226</v>
      </c>
      <c r="J291" s="72">
        <f t="shared" ca="1" si="64"/>
        <v>69656</v>
      </c>
      <c r="K291" s="72">
        <f t="shared" ca="1" si="65"/>
        <v>194.80604746885038</v>
      </c>
      <c r="L291" s="72">
        <f ca="1">VLOOKUP(F291,Coef!$C$2:$F$25,4)</f>
        <v>3</v>
      </c>
      <c r="M291" s="31">
        <f ca="1">VLOOKUP(E291,Coef!$C$4:$D$23,2)</f>
        <v>17</v>
      </c>
      <c r="N291" s="31">
        <f ca="1">MOD(VLOOKUP(G291,Coef!$C$2:$G$21,5)+MOD(D291+1,2)*15,20)</f>
        <v>15</v>
      </c>
      <c r="O291" s="31">
        <f ca="1">VLOOKUP(M291,Coef!$A$27:$B$46,2)</f>
        <v>5.34</v>
      </c>
      <c r="P291" s="31">
        <f ca="1">VLOOKUP(M291,Coef!$A$27:$C$46,3)+N291/10-0.1</f>
        <v>5.4</v>
      </c>
      <c r="Q291" s="31">
        <f ca="1">IF(P291+0.1&lt;O291,P291+2,P291)</f>
        <v>5.4</v>
      </c>
      <c r="R291" s="72">
        <f ca="1">L291*100000+I291</f>
        <v>302226</v>
      </c>
      <c r="S291" s="72">
        <f ca="1">Q291*1000000+J291</f>
        <v>5469656</v>
      </c>
      <c r="T291" s="72">
        <f ca="1">IF(M291&lt;11,S291-10000000,S291)</f>
        <v>5469656</v>
      </c>
      <c r="U291" s="72">
        <f ca="1">T291/(6366197.724*0.9996)</f>
        <v>0.85951536146400054</v>
      </c>
      <c r="V291" s="72">
        <f ca="1">(Coef!$J$9/(1+Coef!$J$8*(COS(U291))^2)^0.5)*Coef!$J$6</f>
        <v>6387867.1865934497</v>
      </c>
      <c r="W291" s="72">
        <f ca="1">6*D291-183</f>
        <v>15</v>
      </c>
      <c r="X291" s="72">
        <f ca="1">(R291-500000)/V291</f>
        <v>-3.0960881656255882E-2</v>
      </c>
      <c r="Y291" s="72">
        <f ca="1">SIN(2*U291)</f>
        <v>0.9890333851676868</v>
      </c>
      <c r="Z291" s="72">
        <f ca="1">Y291*(COS(U291))^2</f>
        <v>0.42148047268598915</v>
      </c>
      <c r="AA291" s="72">
        <f ca="1">U291+(Y291/2)</f>
        <v>1.3540320540478439</v>
      </c>
      <c r="AB291" s="72">
        <f ca="1">(3*AA291+Z291)/4</f>
        <v>1.1208941587073802</v>
      </c>
      <c r="AC291" s="72">
        <f ca="1">(5*AB291+Z291*(COS(U291))^2)/3</f>
        <v>1.9280287856986489</v>
      </c>
      <c r="AD291" s="72">
        <f ca="1">Coef!$J$6*Coef!$J$9*(U291-(Coef!$J$10*AA291)+(Coef!$J$11*AB291)-(Coef!$J$12*AC291))</f>
        <v>5454870.0010664826</v>
      </c>
      <c r="AE291" s="72">
        <f ca="1">(T291-AD291)/V291</f>
        <v>2.3147004315539812E-3</v>
      </c>
      <c r="AF291" s="72">
        <f ca="1">((Coef!$J$8*X291^2)/2)*(COS(U291))^2</f>
        <v>1.3765456475973721E-6</v>
      </c>
      <c r="AG291" s="72">
        <f ca="1">X291*(1-(AF291/3))</f>
        <v>-3.0960867449900252E-2</v>
      </c>
      <c r="AH291" s="72">
        <f ca="1">AE291*(1-AF291)+U291</f>
        <v>0.86183005870926377</v>
      </c>
      <c r="AI291" s="72">
        <f ca="1">(EXP(AG291)-EXP(-AG291))/2</f>
        <v>-3.0965814074182252E-2</v>
      </c>
      <c r="AJ291" s="72">
        <f ca="1">ATAN(AI291/COS(AH291))</f>
        <v>-4.7527102096271763E-2</v>
      </c>
      <c r="AK291" s="72">
        <f ca="1">ATAN(COS(AJ291)*TAN(AH291))</f>
        <v>0.8612716791979842</v>
      </c>
      <c r="AL291" s="72">
        <f ca="1">U291+(1+Coef!$J$8*(COS(U291))^2-(3/2)*Coef!$J$8*SIN(U291)*COS(U291)*(AK291-U291))*(AK291-U291)</f>
        <v>0.86127670803254586</v>
      </c>
      <c r="AM291" s="33">
        <f t="shared" ca="1" si="55"/>
        <v>49.347520363186121</v>
      </c>
      <c r="AN291" s="33">
        <f t="shared" ca="1" si="56"/>
        <v>12.27689763739626</v>
      </c>
      <c r="AO291" s="48" t="str">
        <f ca="1">D291&amp;" "&amp;IF(AM291&gt;0,"N","S")&amp;" "&amp;R291&amp;" "&amp;LEFT(S291,7)</f>
        <v>33 N 302226 5469656</v>
      </c>
    </row>
    <row r="292" spans="1:41">
      <c r="A292" s="30" t="s">
        <v>1186</v>
      </c>
      <c r="B292" s="72" t="str">
        <f t="shared" si="57"/>
        <v>33UUQ0205670030</v>
      </c>
      <c r="C292" s="72">
        <f t="array" aca="1" ref="C292" ca="1">MATCH(TRUE,ISERROR(VALUE(MID(B292,ROW(INDIRECT("1:"&amp;LEN(B292))),1))),0)</f>
        <v>3</v>
      </c>
      <c r="D292" s="72">
        <f t="shared" ca="1" si="58"/>
        <v>33</v>
      </c>
      <c r="E292" s="72" t="str">
        <f t="shared" ca="1" si="59"/>
        <v>U</v>
      </c>
      <c r="F292" s="72" t="str">
        <f t="shared" ca="1" si="60"/>
        <v>U</v>
      </c>
      <c r="G292" s="72" t="str">
        <f t="shared" ca="1" si="61"/>
        <v>Q</v>
      </c>
      <c r="H292" s="72">
        <f t="shared" ca="1" si="62"/>
        <v>10</v>
      </c>
      <c r="I292" s="72">
        <f t="shared" ca="1" si="63"/>
        <v>2056</v>
      </c>
      <c r="J292" s="72">
        <f t="shared" ca="1" si="64"/>
        <v>70030</v>
      </c>
      <c r="K292" s="72">
        <f t="shared" ca="1" si="65"/>
        <v>194.80604746885038</v>
      </c>
      <c r="L292" s="72">
        <f ca="1">VLOOKUP(F292,Coef!$C$2:$F$25,4)</f>
        <v>3</v>
      </c>
      <c r="M292" s="31">
        <f ca="1">VLOOKUP(E292,Coef!$C$4:$D$23,2)</f>
        <v>17</v>
      </c>
      <c r="N292" s="31">
        <f ca="1">MOD(VLOOKUP(G292,Coef!$C$2:$G$21,5)+MOD(D292+1,2)*15,20)</f>
        <v>15</v>
      </c>
      <c r="O292" s="31">
        <f ca="1">VLOOKUP(M292,Coef!$A$27:$B$46,2)</f>
        <v>5.34</v>
      </c>
      <c r="P292" s="31">
        <f ca="1">VLOOKUP(M292,Coef!$A$27:$C$46,3)+N292/10-0.1</f>
        <v>5.4</v>
      </c>
      <c r="Q292" s="31">
        <f ca="1">IF(P292+0.1&lt;O292,P292+2,P292)</f>
        <v>5.4</v>
      </c>
      <c r="R292" s="72">
        <f ca="1">L292*100000+I292</f>
        <v>302056</v>
      </c>
      <c r="S292" s="72">
        <f ca="1">Q292*1000000+J292</f>
        <v>5470030</v>
      </c>
      <c r="T292" s="72">
        <f ca="1">IF(M292&lt;11,S292-10000000,S292)</f>
        <v>5470030</v>
      </c>
      <c r="U292" s="72">
        <f ca="1">T292/(6366197.724*0.9996)</f>
        <v>0.85957413275513617</v>
      </c>
      <c r="V292" s="72">
        <f ca="1">(Coef!$J$9/(1+Coef!$J$8*(COS(U292))^2)^0.5)*Coef!$J$6</f>
        <v>6387868.4342076676</v>
      </c>
      <c r="W292" s="72">
        <f ca="1">6*D292-183</f>
        <v>15</v>
      </c>
      <c r="X292" s="72">
        <f ca="1">(R292-500000)/V292</f>
        <v>-3.098748855564875E-2</v>
      </c>
      <c r="Y292" s="72">
        <f ca="1">SIN(2*U292)</f>
        <v>0.98901601822190632</v>
      </c>
      <c r="Z292" s="72">
        <f ca="1">Y292*(COS(U292))^2</f>
        <v>0.42141558389265654</v>
      </c>
      <c r="AA292" s="72">
        <f ca="1">U292+(Y292/2)</f>
        <v>1.3540821418660893</v>
      </c>
      <c r="AB292" s="72">
        <f ca="1">(3*AA292+Z292)/4</f>
        <v>1.1209155023727311</v>
      </c>
      <c r="AC292" s="72">
        <f ca="1">(5*AB292+Z292*(COS(U292))^2)/3</f>
        <v>1.9280469758321894</v>
      </c>
      <c r="AD292" s="72">
        <f ca="1">Coef!$J$6*Coef!$J$9*(U292-(Coef!$J$10*AA292)+(Coef!$J$11*AB292)-(Coef!$J$12*AC292))</f>
        <v>5455244.3492270336</v>
      </c>
      <c r="AE292" s="72">
        <f ca="1">(T292-AD292)/V292</f>
        <v>2.3146454760695793E-3</v>
      </c>
      <c r="AF292" s="72">
        <f ca="1">((Coef!$J$8*X292^2)/2)*(COS(U292))^2</f>
        <v>1.3787245124126035E-6</v>
      </c>
      <c r="AG292" s="72">
        <f ca="1">X292*(1-(AF292/3))</f>
        <v>-3.0987474314578732E-2</v>
      </c>
      <c r="AH292" s="72">
        <f ca="1">AE292*(1-AF292)+U292</f>
        <v>0.86188877503994732</v>
      </c>
      <c r="AI292" s="72">
        <f ca="1">(EXP(AG292)-EXP(-AG292))/2</f>
        <v>-3.0992433703185218E-2</v>
      </c>
      <c r="AJ292" s="72">
        <f ca="1">ATAN(AI292/COS(AH292))</f>
        <v>-4.7571148656258194E-2</v>
      </c>
      <c r="AK292" s="72">
        <f ca="1">ATAN(COS(AJ292)*TAN(AH292))</f>
        <v>0.8613293696819676</v>
      </c>
      <c r="AL292" s="72">
        <f ca="1">U292+(1+Coef!$J$8*(COS(U292))^2-(3/2)*Coef!$J$8*SIN(U292)*COS(U292)*(AK292-U292))*(AK292-U292)</f>
        <v>0.86133439474402729</v>
      </c>
      <c r="AM292" s="33">
        <f t="shared" ca="1" si="55"/>
        <v>49.350825568288002</v>
      </c>
      <c r="AN292" s="33">
        <f t="shared" ca="1" si="56"/>
        <v>12.274373955406968</v>
      </c>
      <c r="AO292" s="48" t="str">
        <f ca="1">D292&amp;" "&amp;IF(AM292&gt;0,"N","S")&amp;" "&amp;R292&amp;" "&amp;LEFT(S292,7)</f>
        <v>33 N 302056 5470030</v>
      </c>
    </row>
    <row r="293" spans="1:41">
      <c r="A293" s="30" t="s">
        <v>1187</v>
      </c>
      <c r="B293" s="72" t="str">
        <f t="shared" si="57"/>
        <v>33UUQ0252070812</v>
      </c>
      <c r="C293" s="72">
        <f t="array" aca="1" ref="C293" ca="1">MATCH(TRUE,ISERROR(VALUE(MID(B293,ROW(INDIRECT("1:"&amp;LEN(B293))),1))),0)</f>
        <v>3</v>
      </c>
      <c r="D293" s="72">
        <f t="shared" ca="1" si="58"/>
        <v>33</v>
      </c>
      <c r="E293" s="72" t="str">
        <f t="shared" ca="1" si="59"/>
        <v>U</v>
      </c>
      <c r="F293" s="72" t="str">
        <f t="shared" ca="1" si="60"/>
        <v>U</v>
      </c>
      <c r="G293" s="72" t="str">
        <f t="shared" ca="1" si="61"/>
        <v>Q</v>
      </c>
      <c r="H293" s="72">
        <f t="shared" ca="1" si="62"/>
        <v>10</v>
      </c>
      <c r="I293" s="72">
        <f t="shared" ca="1" si="63"/>
        <v>2520</v>
      </c>
      <c r="J293" s="72">
        <f t="shared" ca="1" si="64"/>
        <v>70812</v>
      </c>
      <c r="K293" s="72">
        <f t="shared" ca="1" si="65"/>
        <v>194.80604746885038</v>
      </c>
      <c r="L293" s="72">
        <f ca="1">VLOOKUP(F293,Coef!$C$2:$F$25,4)</f>
        <v>3</v>
      </c>
      <c r="M293" s="31">
        <f ca="1">VLOOKUP(E293,Coef!$C$4:$D$23,2)</f>
        <v>17</v>
      </c>
      <c r="N293" s="31">
        <f ca="1">MOD(VLOOKUP(G293,Coef!$C$2:$G$21,5)+MOD(D293+1,2)*15,20)</f>
        <v>15</v>
      </c>
      <c r="O293" s="31">
        <f ca="1">VLOOKUP(M293,Coef!$A$27:$B$46,2)</f>
        <v>5.34</v>
      </c>
      <c r="P293" s="31">
        <f ca="1">VLOOKUP(M293,Coef!$A$27:$C$46,3)+N293/10-0.1</f>
        <v>5.4</v>
      </c>
      <c r="Q293" s="31">
        <f ca="1">IF(P293+0.1&lt;O293,P293+2,P293)</f>
        <v>5.4</v>
      </c>
      <c r="R293" s="72">
        <f ca="1">L293*100000+I293</f>
        <v>302520</v>
      </c>
      <c r="S293" s="72">
        <f ca="1">Q293*1000000+J293</f>
        <v>5470812</v>
      </c>
      <c r="T293" s="72">
        <f ca="1">IF(M293&lt;11,S293-10000000,S293)</f>
        <v>5470812</v>
      </c>
      <c r="U293" s="72">
        <f ca="1">T293/(6366197.724*0.9996)</f>
        <v>0.85969701818205602</v>
      </c>
      <c r="V293" s="72">
        <f ca="1">(Coef!$J$9/(1+Coef!$J$8*(COS(U293))^2)^0.5)*Coef!$J$6</f>
        <v>6387871.0427870946</v>
      </c>
      <c r="W293" s="72">
        <f ca="1">6*D293-183</f>
        <v>15</v>
      </c>
      <c r="X293" s="72">
        <f ca="1">(R293-500000)/V293</f>
        <v>-3.0914838242231863E-2</v>
      </c>
      <c r="Y293" s="72">
        <f ca="1">SIN(2*U293)</f>
        <v>0.98897966136183824</v>
      </c>
      <c r="Z293" s="72">
        <f ca="1">Y293*(COS(U293))^2</f>
        <v>0.42127989830391771</v>
      </c>
      <c r="AA293" s="72">
        <f ca="1">U293+(Y293/2)</f>
        <v>1.3541868488629751</v>
      </c>
      <c r="AB293" s="72">
        <f ca="1">(3*AA293+Z293)/4</f>
        <v>1.1209601112232108</v>
      </c>
      <c r="AC293" s="72">
        <f ca="1">(5*AB293+Z293*(COS(U293))^2)/3</f>
        <v>1.9280849856999882</v>
      </c>
      <c r="AD293" s="72">
        <f ca="1">Coef!$J$6*Coef!$J$9*(U293-(Coef!$J$10*AA293)+(Coef!$J$11*AB293)-(Coef!$J$12*AC293))</f>
        <v>5456027.0779078659</v>
      </c>
      <c r="AE293" s="72">
        <f ca="1">(T293-AD293)/V293</f>
        <v>2.3145304582860393E-3</v>
      </c>
      <c r="AF293" s="72">
        <f ca="1">((Coef!$J$8*X293^2)/2)*(COS(U293))^2</f>
        <v>1.3718758328662559E-6</v>
      </c>
      <c r="AG293" s="72">
        <f ca="1">X293*(1-(AF293/3))</f>
        <v>-3.0914824105125374E-2</v>
      </c>
      <c r="AH293" s="72">
        <f ca="1">AE293*(1-AF293)+U293</f>
        <v>0.86201154546509362</v>
      </c>
      <c r="AI293" s="72">
        <f ca="1">(EXP(AG293)-EXP(-AG293))/2</f>
        <v>-3.0919748692445015E-2</v>
      </c>
      <c r="AJ293" s="72">
        <f ca="1">ATAN(AI293/COS(AH293))</f>
        <v>-4.7466535085381893E-2</v>
      </c>
      <c r="AK293" s="72">
        <f ca="1">ATAN(COS(AJ293)*TAN(AH293))</f>
        <v>0.86145461993489314</v>
      </c>
      <c r="AL293" s="72">
        <f ca="1">U293+(1+Coef!$J$8*(COS(U293))^2-(3/2)*Coef!$J$8*SIN(U293)*COS(U293)*(AK293-U293))*(AK293-U293)</f>
        <v>0.86145965030738869</v>
      </c>
      <c r="AM293" s="33">
        <f t="shared" ca="1" si="55"/>
        <v>49.358002183429143</v>
      </c>
      <c r="AN293" s="33">
        <f t="shared" ca="1" si="56"/>
        <v>12.280367871497972</v>
      </c>
      <c r="AO293" s="48" t="str">
        <f ca="1">D293&amp;" "&amp;IF(AM293&gt;0,"N","S")&amp;" "&amp;R293&amp;" "&amp;LEFT(S293,7)</f>
        <v>33 N 302520 5470812</v>
      </c>
    </row>
    <row r="294" spans="1:41">
      <c r="A294" s="30" t="s">
        <v>1188</v>
      </c>
      <c r="B294" s="72" t="str">
        <f t="shared" si="57"/>
        <v>33UUQ0387971701</v>
      </c>
      <c r="C294" s="72">
        <f t="array" aca="1" ref="C294" ca="1">MATCH(TRUE,ISERROR(VALUE(MID(B294,ROW(INDIRECT("1:"&amp;LEN(B294))),1))),0)</f>
        <v>3</v>
      </c>
      <c r="D294" s="72">
        <f t="shared" ca="1" si="58"/>
        <v>33</v>
      </c>
      <c r="E294" s="72" t="str">
        <f t="shared" ca="1" si="59"/>
        <v>U</v>
      </c>
      <c r="F294" s="72" t="str">
        <f t="shared" ca="1" si="60"/>
        <v>U</v>
      </c>
      <c r="G294" s="72" t="str">
        <f t="shared" ca="1" si="61"/>
        <v>Q</v>
      </c>
      <c r="H294" s="72">
        <f t="shared" ca="1" si="62"/>
        <v>10</v>
      </c>
      <c r="I294" s="72">
        <f t="shared" ca="1" si="63"/>
        <v>3879</v>
      </c>
      <c r="J294" s="72">
        <f t="shared" ca="1" si="64"/>
        <v>71701</v>
      </c>
      <c r="K294" s="72">
        <f t="shared" ca="1" si="65"/>
        <v>194.80604746885038</v>
      </c>
      <c r="L294" s="72">
        <f ca="1">VLOOKUP(F294,Coef!$C$2:$F$25,4)</f>
        <v>3</v>
      </c>
      <c r="M294" s="31">
        <f ca="1">VLOOKUP(E294,Coef!$C$4:$D$23,2)</f>
        <v>17</v>
      </c>
      <c r="N294" s="31">
        <f ca="1">MOD(VLOOKUP(G294,Coef!$C$2:$G$21,5)+MOD(D294+1,2)*15,20)</f>
        <v>15</v>
      </c>
      <c r="O294" s="31">
        <f ca="1">VLOOKUP(M294,Coef!$A$27:$B$46,2)</f>
        <v>5.34</v>
      </c>
      <c r="P294" s="31">
        <f ca="1">VLOOKUP(M294,Coef!$A$27:$C$46,3)+N294/10-0.1</f>
        <v>5.4</v>
      </c>
      <c r="Q294" s="31">
        <f ca="1">IF(P294+0.1&lt;O294,P294+2,P294)</f>
        <v>5.4</v>
      </c>
      <c r="R294" s="72">
        <f ca="1">L294*100000+I294</f>
        <v>303879</v>
      </c>
      <c r="S294" s="72">
        <f ca="1">Q294*1000000+J294</f>
        <v>5471701</v>
      </c>
      <c r="T294" s="72">
        <f ca="1">IF(M294&lt;11,S294-10000000,S294)</f>
        <v>5471701</v>
      </c>
      <c r="U294" s="72">
        <f ca="1">T294/(6366197.724*0.9996)</f>
        <v>0.8598367178553703</v>
      </c>
      <c r="V294" s="72">
        <f ca="1">(Coef!$J$9/(1+Coef!$J$8*(COS(U294))^2)^0.5)*Coef!$J$6</f>
        <v>6387874.0081822108</v>
      </c>
      <c r="W294" s="72">
        <f ca="1">6*D294-183</f>
        <v>15</v>
      </c>
      <c r="X294" s="72">
        <f ca="1">(R294-500000)/V294</f>
        <v>-3.0702077052363452E-2</v>
      </c>
      <c r="Y294" s="72">
        <f ca="1">SIN(2*U294)</f>
        <v>0.98893825728442486</v>
      </c>
      <c r="Z294" s="72">
        <f ca="1">Y294*(COS(U294))^2</f>
        <v>0.42112563224734417</v>
      </c>
      <c r="AA294" s="72">
        <f ca="1">U294+(Y294/2)</f>
        <v>1.3543058464975828</v>
      </c>
      <c r="AB294" s="72">
        <f ca="1">(3*AA294+Z294)/4</f>
        <v>1.121010792935023</v>
      </c>
      <c r="AC294" s="72">
        <f ca="1">(5*AB294+Z294*(COS(U294))^2)/3</f>
        <v>1.9281281569099573</v>
      </c>
      <c r="AD294" s="72">
        <f ca="1">Coef!$J$6*Coef!$J$9*(U294-(Coef!$J$10*AA294)+(Coef!$J$11*AB294)-(Coef!$J$12*AC294))</f>
        <v>5456916.9074577885</v>
      </c>
      <c r="AE294" s="72">
        <f ca="1">(T294-AD294)/V294</f>
        <v>2.3143995206033525E-3</v>
      </c>
      <c r="AF294" s="72">
        <f ca="1">((Coef!$J$8*X294^2)/2)*(COS(U294))^2</f>
        <v>1.3526190033583978E-6</v>
      </c>
      <c r="AG294" s="72">
        <f ca="1">X294*(1-(AF294/3))</f>
        <v>-3.0702063209625829E-2</v>
      </c>
      <c r="AH294" s="72">
        <f ca="1">AE294*(1-AF294)+U294</f>
        <v>0.86215111424547286</v>
      </c>
      <c r="AI294" s="72">
        <f ca="1">(EXP(AG294)-EXP(-AG294))/2</f>
        <v>-3.0706886816470103E-2</v>
      </c>
      <c r="AJ294" s="72">
        <f ca="1">ATAN(AI294/COS(AH294))</f>
        <v>-4.7147908907638342E-2</v>
      </c>
      <c r="AK294" s="72">
        <f ca="1">ATAN(COS(AJ294)*TAN(AH294))</f>
        <v>0.86160166752830947</v>
      </c>
      <c r="AL294" s="72">
        <f ca="1">U294+(1+Coef!$J$8*(COS(U294))^2-(3/2)*Coef!$J$8*SIN(U294)*COS(U294)*(AK294-U294))*(AK294-U294)</f>
        <v>0.86160671722349802</v>
      </c>
      <c r="AM294" s="33">
        <f t="shared" ca="1" si="55"/>
        <v>49.366428497028217</v>
      </c>
      <c r="AN294" s="33">
        <f t="shared" ca="1" si="56"/>
        <v>12.298623806725063</v>
      </c>
      <c r="AO294" s="48" t="str">
        <f ca="1">D294&amp;" "&amp;IF(AM294&gt;0,"N","S")&amp;" "&amp;R294&amp;" "&amp;LEFT(S294,7)</f>
        <v>33 N 303879 5471701</v>
      </c>
    </row>
    <row r="295" spans="1:41">
      <c r="A295" s="30" t="s">
        <v>1189</v>
      </c>
      <c r="B295" s="72" t="str">
        <f t="shared" si="57"/>
        <v>33UUQ0471673340</v>
      </c>
      <c r="C295" s="72">
        <f t="array" aca="1" ref="C295" ca="1">MATCH(TRUE,ISERROR(VALUE(MID(B295,ROW(INDIRECT("1:"&amp;LEN(B295))),1))),0)</f>
        <v>3</v>
      </c>
      <c r="D295" s="72">
        <f t="shared" ca="1" si="58"/>
        <v>33</v>
      </c>
      <c r="E295" s="72" t="str">
        <f t="shared" ca="1" si="59"/>
        <v>U</v>
      </c>
      <c r="F295" s="72" t="str">
        <f t="shared" ca="1" si="60"/>
        <v>U</v>
      </c>
      <c r="G295" s="72" t="str">
        <f t="shared" ca="1" si="61"/>
        <v>Q</v>
      </c>
      <c r="H295" s="72">
        <f t="shared" ca="1" si="62"/>
        <v>10</v>
      </c>
      <c r="I295" s="72">
        <f t="shared" ca="1" si="63"/>
        <v>4716</v>
      </c>
      <c r="J295" s="72">
        <f t="shared" ca="1" si="64"/>
        <v>73340</v>
      </c>
      <c r="K295" s="72">
        <f t="shared" ca="1" si="65"/>
        <v>194.80604746885038</v>
      </c>
      <c r="L295" s="72">
        <f ca="1">VLOOKUP(F295,Coef!$C$2:$F$25,4)</f>
        <v>3</v>
      </c>
      <c r="M295" s="31">
        <f ca="1">VLOOKUP(E295,Coef!$C$4:$D$23,2)</f>
        <v>17</v>
      </c>
      <c r="N295" s="31">
        <f ca="1">MOD(VLOOKUP(G295,Coef!$C$2:$G$21,5)+MOD(D295+1,2)*15,20)</f>
        <v>15</v>
      </c>
      <c r="O295" s="31">
        <f ca="1">VLOOKUP(M295,Coef!$A$27:$B$46,2)</f>
        <v>5.34</v>
      </c>
      <c r="P295" s="31">
        <f ca="1">VLOOKUP(M295,Coef!$A$27:$C$46,3)+N295/10-0.1</f>
        <v>5.4</v>
      </c>
      <c r="Q295" s="31">
        <f ca="1">IF(P295+0.1&lt;O295,P295+2,P295)</f>
        <v>5.4</v>
      </c>
      <c r="R295" s="72">
        <f ca="1">L295*100000+I295</f>
        <v>304716</v>
      </c>
      <c r="S295" s="72">
        <f ca="1">Q295*1000000+J295</f>
        <v>5473340</v>
      </c>
      <c r="T295" s="72">
        <f ca="1">IF(M295&lt;11,S295-10000000,S295)</f>
        <v>5473340</v>
      </c>
      <c r="U295" s="72">
        <f ca="1">T295/(6366197.724*0.9996)</f>
        <v>0.86009427439593511</v>
      </c>
      <c r="V295" s="72">
        <f ca="1">(Coef!$J$9/(1+Coef!$J$8*(COS(U295))^2)^0.5)*Coef!$J$6</f>
        <v>6387879.4750016518</v>
      </c>
      <c r="W295" s="72">
        <f ca="1">6*D295-183</f>
        <v>15</v>
      </c>
      <c r="X295" s="72">
        <f ca="1">(R295-500000)/V295</f>
        <v>-3.0571021379508651E-2</v>
      </c>
      <c r="Y295" s="72">
        <f ca="1">SIN(2*U295)</f>
        <v>0.98886172051708532</v>
      </c>
      <c r="Z295" s="72">
        <f ca="1">Y295*(COS(U295))^2</f>
        <v>0.42084117935520704</v>
      </c>
      <c r="AA295" s="72">
        <f ca="1">U295+(Y295/2)</f>
        <v>1.3545251346544778</v>
      </c>
      <c r="AB295" s="72">
        <f ca="1">(3*AA295+Z295)/4</f>
        <v>1.1211041458296602</v>
      </c>
      <c r="AC295" s="72">
        <f ca="1">(5*AB295+Z295*(COS(U295))^2)/3</f>
        <v>1.928207639206863</v>
      </c>
      <c r="AD295" s="72">
        <f ca="1">Coef!$J$6*Coef!$J$9*(U295-(Coef!$J$10*AA295)+(Coef!$J$11*AB295)-(Coef!$J$12*AC295))</f>
        <v>5458557.4401013339</v>
      </c>
      <c r="AE295" s="72">
        <f ca="1">(T295-AD295)/V295</f>
        <v>2.3141576099731096E-3</v>
      </c>
      <c r="AF295" s="72">
        <f ca="1">((Coef!$J$8*X295^2)/2)*(COS(U295))^2</f>
        <v>1.3402938758532182E-6</v>
      </c>
      <c r="AG295" s="72">
        <f ca="1">X295*(1-(AF295/3))</f>
        <v>-3.0571007721457738E-2</v>
      </c>
      <c r="AH295" s="72">
        <f ca="1">AE295*(1-AF295)+U295</f>
        <v>0.86240842890425695</v>
      </c>
      <c r="AI295" s="72">
        <f ca="1">(EXP(AG295)-EXP(-AG295))/2</f>
        <v>-3.0575769819233323E-2</v>
      </c>
      <c r="AJ295" s="72">
        <f ca="1">ATAN(AI295/COS(AH295))</f>
        <v>-4.6960963815630627E-2</v>
      </c>
      <c r="AK295" s="72">
        <f ca="1">ATAN(COS(AJ295)*TAN(AH295))</f>
        <v>0.86186337603329011</v>
      </c>
      <c r="AL295" s="72">
        <f ca="1">U295+(1+Coef!$J$8*(COS(U295))^2-(3/2)*Coef!$J$8*SIN(U295)*COS(U295)*(AK295-U295))*(AK295-U295)</f>
        <v>0.86186843453542938</v>
      </c>
      <c r="AM295" s="33">
        <f t="shared" ca="1" si="55"/>
        <v>49.381423794427384</v>
      </c>
      <c r="AN295" s="33">
        <f t="shared" ca="1" si="56"/>
        <v>12.30933497149779</v>
      </c>
      <c r="AO295" s="48" t="str">
        <f ca="1">D295&amp;" "&amp;IF(AM295&gt;0,"N","S")&amp;" "&amp;R295&amp;" "&amp;LEFT(S295,7)</f>
        <v>33 N 304716 5473340</v>
      </c>
    </row>
    <row r="296" spans="1:41">
      <c r="A296" s="30" t="s">
        <v>1190</v>
      </c>
      <c r="B296" s="72" t="str">
        <f t="shared" si="57"/>
        <v>33UUQ0369774410</v>
      </c>
      <c r="C296" s="72">
        <f t="array" aca="1" ref="C296" ca="1">MATCH(TRUE,ISERROR(VALUE(MID(B296,ROW(INDIRECT("1:"&amp;LEN(B296))),1))),0)</f>
        <v>3</v>
      </c>
      <c r="D296" s="72">
        <f t="shared" ca="1" si="58"/>
        <v>33</v>
      </c>
      <c r="E296" s="72" t="str">
        <f t="shared" ca="1" si="59"/>
        <v>U</v>
      </c>
      <c r="F296" s="72" t="str">
        <f t="shared" ca="1" si="60"/>
        <v>U</v>
      </c>
      <c r="G296" s="72" t="str">
        <f t="shared" ca="1" si="61"/>
        <v>Q</v>
      </c>
      <c r="H296" s="72">
        <f t="shared" ca="1" si="62"/>
        <v>10</v>
      </c>
      <c r="I296" s="72">
        <f t="shared" ca="1" si="63"/>
        <v>3697</v>
      </c>
      <c r="J296" s="72">
        <f t="shared" ca="1" si="64"/>
        <v>74410</v>
      </c>
      <c r="K296" s="72">
        <f t="shared" ca="1" si="65"/>
        <v>194.80604746885038</v>
      </c>
      <c r="L296" s="72">
        <f ca="1">VLOOKUP(F296,Coef!$C$2:$F$25,4)</f>
        <v>3</v>
      </c>
      <c r="M296" s="31">
        <f ca="1">VLOOKUP(E296,Coef!$C$4:$D$23,2)</f>
        <v>17</v>
      </c>
      <c r="N296" s="31">
        <f ca="1">MOD(VLOOKUP(G296,Coef!$C$2:$G$21,5)+MOD(D296+1,2)*15,20)</f>
        <v>15</v>
      </c>
      <c r="O296" s="31">
        <f ca="1">VLOOKUP(M296,Coef!$A$27:$B$46,2)</f>
        <v>5.34</v>
      </c>
      <c r="P296" s="31">
        <f ca="1">VLOOKUP(M296,Coef!$A$27:$C$46,3)+N296/10-0.1</f>
        <v>5.4</v>
      </c>
      <c r="Q296" s="31">
        <f ca="1">IF(P296+0.1&lt;O296,P296+2,P296)</f>
        <v>5.4</v>
      </c>
      <c r="R296" s="72">
        <f ca="1">L296*100000+I296</f>
        <v>303697</v>
      </c>
      <c r="S296" s="72">
        <f ca="1">Q296*1000000+J296</f>
        <v>5474410</v>
      </c>
      <c r="T296" s="72">
        <f ca="1">IF(M296&lt;11,S296-10000000,S296)</f>
        <v>5474410</v>
      </c>
      <c r="U296" s="72">
        <f ca="1">T296/(6366197.724*0.9996)</f>
        <v>0.86026241685987914</v>
      </c>
      <c r="V296" s="72">
        <f ca="1">(Coef!$J$9/(1+Coef!$J$8*(COS(U296))^2)^0.5)*Coef!$J$6</f>
        <v>6387883.0437231762</v>
      </c>
      <c r="W296" s="72">
        <f ca="1">6*D296-183</f>
        <v>15</v>
      </c>
      <c r="X296" s="72">
        <f ca="1">(R296-500000)/V296</f>
        <v>-3.0730525066968797E-2</v>
      </c>
      <c r="Y296" s="72">
        <f ca="1">SIN(2*U296)</f>
        <v>0.98881161291326081</v>
      </c>
      <c r="Z296" s="72">
        <f ca="1">Y296*(COS(U296))^2</f>
        <v>0.42065544929670912</v>
      </c>
      <c r="AA296" s="72">
        <f ca="1">U296+(Y296/2)</f>
        <v>1.3546682233165095</v>
      </c>
      <c r="AB296" s="72">
        <f ca="1">(3*AA296+Z296)/4</f>
        <v>1.1211650298115594</v>
      </c>
      <c r="AC296" s="72">
        <f ca="1">(5*AB296+Z296*(COS(U296))^2)/3</f>
        <v>1.9282594512686491</v>
      </c>
      <c r="AD296" s="72">
        <f ca="1">Coef!$J$6*Coef!$J$9*(U296-(Coef!$J$10*AA296)+(Coef!$J$11*AB296)-(Coef!$J$12*AC296))</f>
        <v>5459628.4429402547</v>
      </c>
      <c r="AE296" s="72">
        <f ca="1">(T296-AD296)/V296</f>
        <v>2.3139993263135697E-3</v>
      </c>
      <c r="AF296" s="72">
        <f ca="1">((Coef!$J$8*X296^2)/2)*(COS(U296))^2</f>
        <v>1.3537871719867013E-6</v>
      </c>
      <c r="AG296" s="72">
        <f ca="1">X296*(1-(AF296/3))</f>
        <v>-3.0730511199438589E-2</v>
      </c>
      <c r="AH296" s="72">
        <f ca="1">AE296*(1-AF296)+U296</f>
        <v>0.86257641305353006</v>
      </c>
      <c r="AI296" s="72">
        <f ca="1">(EXP(AG296)-EXP(-AG296))/2</f>
        <v>-3.0735348227540205E-2</v>
      </c>
      <c r="AJ296" s="72">
        <f ca="1">ATAN(AI296/COS(AH296))</f>
        <v>-4.7214940041675917E-2</v>
      </c>
      <c r="AK296" s="72">
        <f ca="1">ATAN(COS(AJ296)*TAN(AH296))</f>
        <v>0.86202547465079782</v>
      </c>
      <c r="AL296" s="72">
        <f ca="1">U296+(1+Coef!$J$8*(COS(U296))^2-(3/2)*Coef!$J$8*SIN(U296)*COS(U296)*(AK296-U296))*(AK296-U296)</f>
        <v>0.86203051394985319</v>
      </c>
      <c r="AM296" s="33">
        <f t="shared" ca="1" si="55"/>
        <v>49.390710260819823</v>
      </c>
      <c r="AN296" s="33">
        <f t="shared" ca="1" si="56"/>
        <v>12.294783205648734</v>
      </c>
      <c r="AO296" s="48" t="str">
        <f ca="1">D296&amp;" "&amp;IF(AM296&gt;0,"N","S")&amp;" "&amp;R296&amp;" "&amp;LEFT(S296,7)</f>
        <v>33 N 303697 5474410</v>
      </c>
    </row>
    <row r="297" spans="1:41">
      <c r="A297" s="30" t="s">
        <v>1191</v>
      </c>
      <c r="B297" s="72" t="str">
        <f t="shared" si="57"/>
        <v>33UUQ0379475098</v>
      </c>
      <c r="C297" s="72">
        <f t="array" aca="1" ref="C297" ca="1">MATCH(TRUE,ISERROR(VALUE(MID(B297,ROW(INDIRECT("1:"&amp;LEN(B297))),1))),0)</f>
        <v>3</v>
      </c>
      <c r="D297" s="72">
        <f t="shared" ca="1" si="58"/>
        <v>33</v>
      </c>
      <c r="E297" s="72" t="str">
        <f t="shared" ca="1" si="59"/>
        <v>U</v>
      </c>
      <c r="F297" s="72" t="str">
        <f t="shared" ca="1" si="60"/>
        <v>U</v>
      </c>
      <c r="G297" s="72" t="str">
        <f t="shared" ca="1" si="61"/>
        <v>Q</v>
      </c>
      <c r="H297" s="72">
        <f t="shared" ca="1" si="62"/>
        <v>10</v>
      </c>
      <c r="I297" s="72">
        <f t="shared" ca="1" si="63"/>
        <v>3794</v>
      </c>
      <c r="J297" s="72">
        <f t="shared" ca="1" si="64"/>
        <v>75098</v>
      </c>
      <c r="K297" s="72">
        <f t="shared" ca="1" si="65"/>
        <v>194.80604746885038</v>
      </c>
      <c r="L297" s="72">
        <f ca="1">VLOOKUP(F297,Coef!$C$2:$F$25,4)</f>
        <v>3</v>
      </c>
      <c r="M297" s="31">
        <f ca="1">VLOOKUP(E297,Coef!$C$4:$D$23,2)</f>
        <v>17</v>
      </c>
      <c r="N297" s="31">
        <f ca="1">MOD(VLOOKUP(G297,Coef!$C$2:$G$21,5)+MOD(D297+1,2)*15,20)</f>
        <v>15</v>
      </c>
      <c r="O297" s="31">
        <f ca="1">VLOOKUP(M297,Coef!$A$27:$B$46,2)</f>
        <v>5.34</v>
      </c>
      <c r="P297" s="31">
        <f ca="1">VLOOKUP(M297,Coef!$A$27:$C$46,3)+N297/10-0.1</f>
        <v>5.4</v>
      </c>
      <c r="Q297" s="31">
        <f ca="1">IF(P297+0.1&lt;O297,P297+2,P297)</f>
        <v>5.4</v>
      </c>
      <c r="R297" s="72">
        <f ca="1">L297*100000+I297</f>
        <v>303794</v>
      </c>
      <c r="S297" s="72">
        <f ca="1">Q297*1000000+J297</f>
        <v>5475098</v>
      </c>
      <c r="T297" s="72">
        <f ca="1">IF(M297&lt;11,S297-10000000,S297)</f>
        <v>5475098</v>
      </c>
      <c r="U297" s="72">
        <f ca="1">T297/(6366197.724*0.9996)</f>
        <v>0.86037053089277038</v>
      </c>
      <c r="V297" s="72">
        <f ca="1">(Coef!$J$9/(1+Coef!$J$8*(COS(U297))^2)^0.5)*Coef!$J$6</f>
        <v>6387885.3382853195</v>
      </c>
      <c r="W297" s="72">
        <f ca="1">6*D297-183</f>
        <v>15</v>
      </c>
      <c r="X297" s="72">
        <f ca="1">(R297-500000)/V297</f>
        <v>-3.0715329034485608E-2</v>
      </c>
      <c r="Y297" s="72">
        <f ca="1">SIN(2*U297)</f>
        <v>0.98877933512586458</v>
      </c>
      <c r="Z297" s="72">
        <f ca="1">Y297*(COS(U297))^2</f>
        <v>0.42053601468884039</v>
      </c>
      <c r="AA297" s="72">
        <f ca="1">U297+(Y297/2)</f>
        <v>1.3547601984557027</v>
      </c>
      <c r="AB297" s="72">
        <f ca="1">(3*AA297+Z297)/4</f>
        <v>1.1212041525139873</v>
      </c>
      <c r="AC297" s="72">
        <f ca="1">(5*AB297+Z297*(COS(U297))^2)/3</f>
        <v>1.9282927338679856</v>
      </c>
      <c r="AD297" s="72">
        <f ca="1">Coef!$J$6*Coef!$J$9*(U297-(Coef!$J$10*AA297)+(Coef!$J$11*AB297)-(Coef!$J$12*AC297))</f>
        <v>5460317.0887044426</v>
      </c>
      <c r="AE297" s="72">
        <f ca="1">(T297-AD297)/V297</f>
        <v>2.3138974030997542E-3</v>
      </c>
      <c r="AF297" s="72">
        <f ca="1">((Coef!$J$8*X297^2)/2)*(COS(U297))^2</f>
        <v>1.3521087690928789E-6</v>
      </c>
      <c r="AG297" s="72">
        <f ca="1">X297*(1-(AF297/3))</f>
        <v>-3.0715315190997031E-2</v>
      </c>
      <c r="AH297" s="72">
        <f ca="1">AE297*(1-AF297)+U297</f>
        <v>0.86268442516722921</v>
      </c>
      <c r="AI297" s="72">
        <f ca="1">(EXP(AG297)-EXP(-AG297))/2</f>
        <v>-3.0720145046797986E-2</v>
      </c>
      <c r="AJ297" s="72">
        <f ca="1">ATAN(AI297/COS(AH297))</f>
        <v>-4.7197563824843455E-2</v>
      </c>
      <c r="AK297" s="72">
        <f ca="1">ATAN(COS(AJ297)*TAN(AH297))</f>
        <v>0.86213391084382374</v>
      </c>
      <c r="AL297" s="72">
        <f ca="1">U297+(1+Coef!$J$8*(COS(U297))^2-(3/2)*Coef!$J$8*SIN(U297)*COS(U297)*(AK297-U297))*(AK297-U297)</f>
        <v>0.86213894979090577</v>
      </c>
      <c r="AM297" s="33">
        <f t="shared" ca="1" si="55"/>
        <v>49.396923176860092</v>
      </c>
      <c r="AN297" s="33">
        <f t="shared" ca="1" si="56"/>
        <v>12.295778789537138</v>
      </c>
      <c r="AO297" s="48" t="str">
        <f ca="1">D297&amp;" "&amp;IF(AM297&gt;0,"N","S")&amp;" "&amp;R297&amp;" "&amp;LEFT(S297,7)</f>
        <v>33 N 303794 5475098</v>
      </c>
    </row>
    <row r="298" spans="1:41">
      <c r="A298" s="30" t="s">
        <v>1192</v>
      </c>
      <c r="B298" s="72" t="str">
        <f t="shared" si="57"/>
        <v>33UUQ0425275511</v>
      </c>
      <c r="C298" s="72">
        <f t="array" aca="1" ref="C298" ca="1">MATCH(TRUE,ISERROR(VALUE(MID(B298,ROW(INDIRECT("1:"&amp;LEN(B298))),1))),0)</f>
        <v>3</v>
      </c>
      <c r="D298" s="72">
        <f t="shared" ca="1" si="58"/>
        <v>33</v>
      </c>
      <c r="E298" s="72" t="str">
        <f t="shared" ca="1" si="59"/>
        <v>U</v>
      </c>
      <c r="F298" s="72" t="str">
        <f t="shared" ca="1" si="60"/>
        <v>U</v>
      </c>
      <c r="G298" s="72" t="str">
        <f t="shared" ca="1" si="61"/>
        <v>Q</v>
      </c>
      <c r="H298" s="72">
        <f t="shared" ca="1" si="62"/>
        <v>10</v>
      </c>
      <c r="I298" s="72">
        <f t="shared" ca="1" si="63"/>
        <v>4252</v>
      </c>
      <c r="J298" s="72">
        <f t="shared" ca="1" si="64"/>
        <v>75511</v>
      </c>
      <c r="K298" s="72">
        <f t="shared" ca="1" si="65"/>
        <v>194.80604746885038</v>
      </c>
      <c r="L298" s="72">
        <f ca="1">VLOOKUP(F298,Coef!$C$2:$F$25,4)</f>
        <v>3</v>
      </c>
      <c r="M298" s="31">
        <f ca="1">VLOOKUP(E298,Coef!$C$4:$D$23,2)</f>
        <v>17</v>
      </c>
      <c r="N298" s="31">
        <f ca="1">MOD(VLOOKUP(G298,Coef!$C$2:$G$21,5)+MOD(D298+1,2)*15,20)</f>
        <v>15</v>
      </c>
      <c r="O298" s="31">
        <f ca="1">VLOOKUP(M298,Coef!$A$27:$B$46,2)</f>
        <v>5.34</v>
      </c>
      <c r="P298" s="31">
        <f ca="1">VLOOKUP(M298,Coef!$A$27:$C$46,3)+N298/10-0.1</f>
        <v>5.4</v>
      </c>
      <c r="Q298" s="31">
        <f ca="1">IF(P298+0.1&lt;O298,P298+2,P298)</f>
        <v>5.4</v>
      </c>
      <c r="R298" s="72">
        <f ca="1">L298*100000+I298</f>
        <v>304252</v>
      </c>
      <c r="S298" s="72">
        <f ca="1">Q298*1000000+J298</f>
        <v>5475511</v>
      </c>
      <c r="T298" s="72">
        <f ca="1">IF(M298&lt;11,S298-10000000,S298)</f>
        <v>5475511</v>
      </c>
      <c r="U298" s="72">
        <f ca="1">T298/(6366197.724*0.9996)</f>
        <v>0.86043543074100293</v>
      </c>
      <c r="V298" s="72">
        <f ca="1">(Coef!$J$9/(1+Coef!$J$8*(COS(U298))^2)^0.5)*Coef!$J$6</f>
        <v>6387886.7156548211</v>
      </c>
      <c r="W298" s="72">
        <f ca="1">6*D298-183</f>
        <v>15</v>
      </c>
      <c r="X298" s="72">
        <f ca="1">(R298-500000)/V298</f>
        <v>-3.0643624208344138E-2</v>
      </c>
      <c r="Y298" s="72">
        <f ca="1">SIN(2*U298)</f>
        <v>0.98875993686508734</v>
      </c>
      <c r="Z298" s="72">
        <f ca="1">Y298*(COS(U298))^2</f>
        <v>0.42046431473505952</v>
      </c>
      <c r="AA298" s="72">
        <f ca="1">U298+(Y298/2)</f>
        <v>1.3548153991735465</v>
      </c>
      <c r="AB298" s="72">
        <f ca="1">(3*AA298+Z298)/4</f>
        <v>1.1212276280639248</v>
      </c>
      <c r="AC298" s="72">
        <f ca="1">(5*AB298+Z298*(COS(U298))^2)/3</f>
        <v>1.9283127010520162</v>
      </c>
      <c r="AD298" s="72">
        <f ca="1">Coef!$J$6*Coef!$J$9*(U298-(Coef!$J$10*AA298)+(Coef!$J$11*AB298)-(Coef!$J$12*AC298))</f>
        <v>5460730.4767071158</v>
      </c>
      <c r="AE298" s="72">
        <f ca="1">(T298-AD298)/V298</f>
        <v>2.3138361637913113E-3</v>
      </c>
      <c r="AF298" s="72">
        <f ca="1">((Coef!$J$8*X298^2)/2)*(COS(U298))^2</f>
        <v>1.3456000953823188E-6</v>
      </c>
      <c r="AG298" s="72">
        <f ca="1">X298*(1-(AF298/3))</f>
        <v>-3.0643610463656254E-2</v>
      </c>
      <c r="AH298" s="72">
        <f ca="1">AE298*(1-AF298)+U298</f>
        <v>0.86274926379129613</v>
      </c>
      <c r="AI298" s="72">
        <f ca="1">(EXP(AG298)-EXP(-AG298))/2</f>
        <v>-3.0648406571494702E-2</v>
      </c>
      <c r="AJ298" s="72">
        <f ca="1">ATAN(AI298/COS(AH298))</f>
        <v>-4.7091070639200538E-2</v>
      </c>
      <c r="AK298" s="72">
        <f ca="1">ATAN(COS(AJ298)*TAN(AH298))</f>
        <v>0.86220124311488977</v>
      </c>
      <c r="AL298" s="72">
        <f ca="1">U298+(1+Coef!$J$8*(COS(U298))^2-(3/2)*Coef!$J$8*SIN(U298)*COS(U298)*(AK298-U298))*(AK298-U298)</f>
        <v>0.86220628822790246</v>
      </c>
      <c r="AM298" s="33">
        <f t="shared" ca="1" si="55"/>
        <v>49.400781385099002</v>
      </c>
      <c r="AN298" s="33">
        <f t="shared" ca="1" si="56"/>
        <v>12.301880399621382</v>
      </c>
      <c r="AO298" s="48" t="str">
        <f ca="1">D298&amp;" "&amp;IF(AM298&gt;0,"N","S")&amp;" "&amp;R298&amp;" "&amp;LEFT(S298,7)</f>
        <v>33 N 304252 5475511</v>
      </c>
    </row>
    <row r="299" spans="1:41">
      <c r="A299" s="30" t="s">
        <v>1193</v>
      </c>
      <c r="B299" s="72" t="str">
        <f t="shared" si="57"/>
        <v>33UUQ0470176947</v>
      </c>
      <c r="C299" s="72">
        <f t="array" aca="1" ref="C299" ca="1">MATCH(TRUE,ISERROR(VALUE(MID(B299,ROW(INDIRECT("1:"&amp;LEN(B299))),1))),0)</f>
        <v>3</v>
      </c>
      <c r="D299" s="72">
        <f t="shared" ca="1" si="58"/>
        <v>33</v>
      </c>
      <c r="E299" s="72" t="str">
        <f t="shared" ca="1" si="59"/>
        <v>U</v>
      </c>
      <c r="F299" s="72" t="str">
        <f t="shared" ca="1" si="60"/>
        <v>U</v>
      </c>
      <c r="G299" s="72" t="str">
        <f t="shared" ca="1" si="61"/>
        <v>Q</v>
      </c>
      <c r="H299" s="72">
        <f t="shared" ca="1" si="62"/>
        <v>10</v>
      </c>
      <c r="I299" s="72">
        <f t="shared" ca="1" si="63"/>
        <v>4701</v>
      </c>
      <c r="J299" s="72">
        <f t="shared" ca="1" si="64"/>
        <v>76947</v>
      </c>
      <c r="K299" s="72">
        <f t="shared" ca="1" si="65"/>
        <v>194.80604746885038</v>
      </c>
      <c r="L299" s="72">
        <f ca="1">VLOOKUP(F299,Coef!$C$2:$F$25,4)</f>
        <v>3</v>
      </c>
      <c r="M299" s="31">
        <f ca="1">VLOOKUP(E299,Coef!$C$4:$D$23,2)</f>
        <v>17</v>
      </c>
      <c r="N299" s="31">
        <f ca="1">MOD(VLOOKUP(G299,Coef!$C$2:$G$21,5)+MOD(D299+1,2)*15,20)</f>
        <v>15</v>
      </c>
      <c r="O299" s="31">
        <f ca="1">VLOOKUP(M299,Coef!$A$27:$B$46,2)</f>
        <v>5.34</v>
      </c>
      <c r="P299" s="31">
        <f ca="1">VLOOKUP(M299,Coef!$A$27:$C$46,3)+N299/10-0.1</f>
        <v>5.4</v>
      </c>
      <c r="Q299" s="31">
        <f ca="1">IF(P299+0.1&lt;O299,P299+2,P299)</f>
        <v>5.4</v>
      </c>
      <c r="R299" s="72">
        <f ca="1">L299*100000+I299</f>
        <v>304701</v>
      </c>
      <c r="S299" s="72">
        <f ca="1">Q299*1000000+J299</f>
        <v>5476947</v>
      </c>
      <c r="T299" s="72">
        <f ca="1">IF(M299&lt;11,S299-10000000,S299)</f>
        <v>5476947</v>
      </c>
      <c r="U299" s="72">
        <f ca="1">T299/(6366197.724*0.9996)</f>
        <v>0.86066108735616531</v>
      </c>
      <c r="V299" s="72">
        <f ca="1">(Coef!$J$9/(1+Coef!$J$8*(COS(U299))^2)^0.5)*Coef!$J$6</f>
        <v>6387891.5045616198</v>
      </c>
      <c r="W299" s="72">
        <f ca="1">6*D299-183</f>
        <v>15</v>
      </c>
      <c r="X299" s="72">
        <f ca="1">(R299-500000)/V299</f>
        <v>-3.057331200139141E-2</v>
      </c>
      <c r="Y299" s="72">
        <f ca="1">SIN(2*U299)</f>
        <v>0.98869235950339285</v>
      </c>
      <c r="Z299" s="72">
        <f ca="1">Y299*(COS(U299))^2</f>
        <v>0.42021498813907127</v>
      </c>
      <c r="AA299" s="72">
        <f ca="1">U299+(Y299/2)</f>
        <v>1.3550072671078617</v>
      </c>
      <c r="AB299" s="72">
        <f ca="1">(3*AA299+Z299)/4</f>
        <v>1.1213091973656641</v>
      </c>
      <c r="AC299" s="72">
        <f ca="1">(5*AB299+Z299*(COS(U299))^2)/3</f>
        <v>1.9283820565820344</v>
      </c>
      <c r="AD299" s="72">
        <f ca="1">Coef!$J$6*Coef!$J$9*(U299-(Coef!$J$10*AA299)+(Coef!$J$11*AB299)-(Coef!$J$12*AC299))</f>
        <v>5462167.8278727187</v>
      </c>
      <c r="AE299" s="72">
        <f ca="1">(T299-AD299)/V299</f>
        <v>2.3136229093320458E-3</v>
      </c>
      <c r="AF299" s="72">
        <f ca="1">((Coef!$J$8*X299^2)/2)*(COS(U299))^2</f>
        <v>1.3387294255268072E-6</v>
      </c>
      <c r="AG299" s="72">
        <f ca="1">X299*(1-(AF299/3))</f>
        <v>-3.0573298358260604E-2</v>
      </c>
      <c r="AH299" s="72">
        <f ca="1">AE299*(1-AF299)+U299</f>
        <v>0.86297470716818225</v>
      </c>
      <c r="AI299" s="72">
        <f ca="1">(EXP(AG299)-EXP(-AG299))/2</f>
        <v>-3.0578061526598865E-2</v>
      </c>
      <c r="AJ299" s="72">
        <f ca="1">ATAN(AI299/COS(AH299))</f>
        <v>-4.6995503236308307E-2</v>
      </c>
      <c r="AK299" s="72">
        <f ca="1">ATAN(COS(AJ299)*TAN(AH299))</f>
        <v>0.86242894786514845</v>
      </c>
      <c r="AL299" s="72">
        <f ca="1">U299+(1+Coef!$J$8*(COS(U299))^2-(3/2)*Coef!$J$8*SIN(U299)*COS(U299)*(AK299-U299))*(AK299-U299)</f>
        <v>0.86243399615459859</v>
      </c>
      <c r="AM299" s="33">
        <f t="shared" ca="1" si="55"/>
        <v>49.413828088260367</v>
      </c>
      <c r="AN299" s="33">
        <f t="shared" ca="1" si="56"/>
        <v>12.307356008466133</v>
      </c>
      <c r="AO299" s="48" t="str">
        <f ca="1">D299&amp;" "&amp;IF(AM299&gt;0,"N","S")&amp;" "&amp;R299&amp;" "&amp;LEFT(S299,7)</f>
        <v>33 N 304701 5476947</v>
      </c>
    </row>
    <row r="300" spans="1:41">
      <c r="A300" s="30" t="s">
        <v>1194</v>
      </c>
      <c r="B300" s="72" t="str">
        <f t="shared" si="57"/>
        <v>33UUQ0582079180</v>
      </c>
      <c r="C300" s="72">
        <f t="array" aca="1" ref="C300" ca="1">MATCH(TRUE,ISERROR(VALUE(MID(B300,ROW(INDIRECT("1:"&amp;LEN(B300))),1))),0)</f>
        <v>3</v>
      </c>
      <c r="D300" s="72">
        <f t="shared" ca="1" si="58"/>
        <v>33</v>
      </c>
      <c r="E300" s="72" t="str">
        <f t="shared" ca="1" si="59"/>
        <v>U</v>
      </c>
      <c r="F300" s="72" t="str">
        <f t="shared" ca="1" si="60"/>
        <v>U</v>
      </c>
      <c r="G300" s="72" t="str">
        <f t="shared" ca="1" si="61"/>
        <v>Q</v>
      </c>
      <c r="H300" s="72">
        <f t="shared" ca="1" si="62"/>
        <v>10</v>
      </c>
      <c r="I300" s="72">
        <f t="shared" ca="1" si="63"/>
        <v>5820</v>
      </c>
      <c r="J300" s="72">
        <f t="shared" ca="1" si="64"/>
        <v>79180</v>
      </c>
      <c r="K300" s="72">
        <f t="shared" ca="1" si="65"/>
        <v>194.80604746885038</v>
      </c>
      <c r="L300" s="72">
        <f ca="1">VLOOKUP(F300,Coef!$C$2:$F$25,4)</f>
        <v>3</v>
      </c>
      <c r="M300" s="31">
        <f ca="1">VLOOKUP(E300,Coef!$C$4:$D$23,2)</f>
        <v>17</v>
      </c>
      <c r="N300" s="31">
        <f ca="1">MOD(VLOOKUP(G300,Coef!$C$2:$G$21,5)+MOD(D300+1,2)*15,20)</f>
        <v>15</v>
      </c>
      <c r="O300" s="31">
        <f ca="1">VLOOKUP(M300,Coef!$A$27:$B$46,2)</f>
        <v>5.34</v>
      </c>
      <c r="P300" s="31">
        <f ca="1">VLOOKUP(M300,Coef!$A$27:$C$46,3)+N300/10-0.1</f>
        <v>5.4</v>
      </c>
      <c r="Q300" s="31">
        <f ca="1">IF(P300+0.1&lt;O300,P300+2,P300)</f>
        <v>5.4</v>
      </c>
      <c r="R300" s="72">
        <f ca="1">L300*100000+I300</f>
        <v>305820</v>
      </c>
      <c r="S300" s="72">
        <f ca="1">Q300*1000000+J300</f>
        <v>5479180</v>
      </c>
      <c r="T300" s="72">
        <f ca="1">IF(M300&lt;11,S300-10000000,S300)</f>
        <v>5479180</v>
      </c>
      <c r="U300" s="72">
        <f ca="1">T300/(6366197.724*0.9996)</f>
        <v>0.86101198653559252</v>
      </c>
      <c r="V300" s="72">
        <f ca="1">(Coef!$J$9/(1+Coef!$J$8*(COS(U300))^2)^0.5)*Coef!$J$6</f>
        <v>6387898.9507482341</v>
      </c>
      <c r="W300" s="72">
        <f ca="1">6*D300-183</f>
        <v>15</v>
      </c>
      <c r="X300" s="72">
        <f ca="1">(R300-500000)/V300</f>
        <v>-3.0398101394082808E-2</v>
      </c>
      <c r="Y300" s="72">
        <f ca="1">SIN(2*U300)</f>
        <v>0.98858687571930171</v>
      </c>
      <c r="Z300" s="72">
        <f ca="1">Y300*(COS(U300))^2</f>
        <v>0.41982720183317868</v>
      </c>
      <c r="AA300" s="72">
        <f ca="1">U300+(Y300/2)</f>
        <v>1.3553054243952434</v>
      </c>
      <c r="AB300" s="72">
        <f ca="1">(3*AA300+Z300)/4</f>
        <v>1.121435868754727</v>
      </c>
      <c r="AC300" s="72">
        <f ca="1">(5*AB300+Z300*(COS(U300))^2)/3</f>
        <v>1.9284896886432163</v>
      </c>
      <c r="AD300" s="72">
        <f ca="1">Coef!$J$6*Coef!$J$9*(U300-(Coef!$J$10*AA300)+(Coef!$J$11*AB300)-(Coef!$J$12*AC300))</f>
        <v>5464402.9353756243</v>
      </c>
      <c r="AE300" s="72">
        <f ca="1">(T300-AD300)/V300</f>
        <v>2.3132902912693667E-3</v>
      </c>
      <c r="AF300" s="72">
        <f ca="1">((Coef!$J$8*X300^2)/2)*(COS(U300))^2</f>
        <v>1.3223491013299947E-6</v>
      </c>
      <c r="AG300" s="72">
        <f ca="1">X300*(1-(AF300/3))</f>
        <v>-3.0398087995115456E-2</v>
      </c>
      <c r="AH300" s="72">
        <f ca="1">AE300*(1-AF300)+U300</f>
        <v>0.86332527376788459</v>
      </c>
      <c r="AI300" s="72">
        <f ca="1">(EXP(AG300)-EXP(-AG300))/2</f>
        <v>-3.0402769738640034E-2</v>
      </c>
      <c r="AJ300" s="72">
        <f ca="1">ATAN(AI300/COS(AH300))</f>
        <v>-4.6745614780566373E-2</v>
      </c>
      <c r="AK300" s="72">
        <f ca="1">ATAN(COS(AJ300)*TAN(AH300))</f>
        <v>0.86278536468932265</v>
      </c>
      <c r="AL300" s="72">
        <f ca="1">U300+(1+Coef!$J$8*(COS(U300))^2-(3/2)*Coef!$J$8*SIN(U300)*COS(U300)*(AK300-U300))*(AK300-U300)</f>
        <v>0.86279042454150567</v>
      </c>
      <c r="AM300" s="33">
        <f t="shared" ca="1" si="55"/>
        <v>49.434249930528807</v>
      </c>
      <c r="AN300" s="33">
        <f t="shared" ca="1" si="56"/>
        <v>12.321673562329186</v>
      </c>
      <c r="AO300" s="48" t="str">
        <f ca="1">D300&amp;" "&amp;IF(AM300&gt;0,"N","S")&amp;" "&amp;R300&amp;" "&amp;LEFT(S300,7)</f>
        <v>33 N 305820 5479180</v>
      </c>
    </row>
    <row r="301" spans="1:41">
      <c r="A301" s="30" t="s">
        <v>1195</v>
      </c>
      <c r="B301" s="72" t="str">
        <f t="shared" si="57"/>
        <v>33UUQ0744280584</v>
      </c>
      <c r="C301" s="72">
        <f t="array" aca="1" ref="C301" ca="1">MATCH(TRUE,ISERROR(VALUE(MID(B301,ROW(INDIRECT("1:"&amp;LEN(B301))),1))),0)</f>
        <v>3</v>
      </c>
      <c r="D301" s="72">
        <f t="shared" ca="1" si="58"/>
        <v>33</v>
      </c>
      <c r="E301" s="72" t="str">
        <f t="shared" ca="1" si="59"/>
        <v>U</v>
      </c>
      <c r="F301" s="72" t="str">
        <f t="shared" ca="1" si="60"/>
        <v>U</v>
      </c>
      <c r="G301" s="72" t="str">
        <f t="shared" ca="1" si="61"/>
        <v>Q</v>
      </c>
      <c r="H301" s="72">
        <f t="shared" ca="1" si="62"/>
        <v>10</v>
      </c>
      <c r="I301" s="72">
        <f t="shared" ca="1" si="63"/>
        <v>7442</v>
      </c>
      <c r="J301" s="72">
        <f t="shared" ca="1" si="64"/>
        <v>80584</v>
      </c>
      <c r="K301" s="72">
        <f t="shared" ca="1" si="65"/>
        <v>194.80604746885038</v>
      </c>
      <c r="L301" s="72">
        <f ca="1">VLOOKUP(F301,Coef!$C$2:$F$25,4)</f>
        <v>3</v>
      </c>
      <c r="M301" s="31">
        <f ca="1">VLOOKUP(E301,Coef!$C$4:$D$23,2)</f>
        <v>17</v>
      </c>
      <c r="N301" s="31">
        <f ca="1">MOD(VLOOKUP(G301,Coef!$C$2:$G$21,5)+MOD(D301+1,2)*15,20)</f>
        <v>15</v>
      </c>
      <c r="O301" s="31">
        <f ca="1">VLOOKUP(M301,Coef!$A$27:$B$46,2)</f>
        <v>5.34</v>
      </c>
      <c r="P301" s="31">
        <f ca="1">VLOOKUP(M301,Coef!$A$27:$C$46,3)+N301/10-0.1</f>
        <v>5.4</v>
      </c>
      <c r="Q301" s="31">
        <f ca="1">IF(P301+0.1&lt;O301,P301+2,P301)</f>
        <v>5.4</v>
      </c>
      <c r="R301" s="72">
        <f ca="1">L301*100000+I301</f>
        <v>307442</v>
      </c>
      <c r="S301" s="72">
        <f ca="1">Q301*1000000+J301</f>
        <v>5480584</v>
      </c>
      <c r="T301" s="72">
        <f ca="1">IF(M301&lt;11,S301-10000000,S301)</f>
        <v>5480584</v>
      </c>
      <c r="U301" s="72">
        <f ca="1">T301/(6366197.724*0.9996)</f>
        <v>0.86123261459108547</v>
      </c>
      <c r="V301" s="72">
        <f ca="1">(Coef!$J$9/(1+Coef!$J$8*(COS(U301))^2)^0.5)*Coef!$J$6</f>
        <v>6387903.6321480591</v>
      </c>
      <c r="W301" s="72">
        <f ca="1">6*D301-183</f>
        <v>15</v>
      </c>
      <c r="X301" s="72">
        <f ca="1">(R301-500000)/V301</f>
        <v>-3.0144161698201537E-2</v>
      </c>
      <c r="Y301" s="72">
        <f ca="1">SIN(2*U301)</f>
        <v>0.98852030341610397</v>
      </c>
      <c r="Z301" s="72">
        <f ca="1">Y301*(COS(U301))^2</f>
        <v>0.41958333139552156</v>
      </c>
      <c r="AA301" s="72">
        <f ca="1">U301+(Y301/2)</f>
        <v>1.3554927662991374</v>
      </c>
      <c r="AB301" s="72">
        <f ca="1">(3*AA301+Z301)/4</f>
        <v>1.1215154075732334</v>
      </c>
      <c r="AC301" s="72">
        <f ca="1">(5*AB301+Z301*(COS(U301))^2)/3</f>
        <v>1.9285572274442753</v>
      </c>
      <c r="AD301" s="72">
        <f ca="1">Coef!$J$6*Coef!$J$9*(U301-(Coef!$J$10*AA301)+(Coef!$J$11*AB301)-(Coef!$J$12*AC301))</f>
        <v>5465808.2644713037</v>
      </c>
      <c r="AE301" s="72">
        <f ca="1">(T301-AD301)/V301</f>
        <v>2.313080531511978E-3</v>
      </c>
      <c r="AF301" s="72">
        <f ca="1">((Coef!$J$8*X301^2)/2)*(COS(U301))^2</f>
        <v>1.2996802714038345E-6</v>
      </c>
      <c r="AG301" s="72">
        <f ca="1">X301*(1-(AF301/3))</f>
        <v>-3.0144148638944119E-2</v>
      </c>
      <c r="AH301" s="72">
        <f ca="1">AE301*(1-AF301)+U301</f>
        <v>0.86354569211633236</v>
      </c>
      <c r="AI301" s="72">
        <f ca="1">(EXP(AG301)-EXP(-AG301))/2</f>
        <v>-3.014871402542979E-2</v>
      </c>
      <c r="AJ301" s="72">
        <f ca="1">ATAN(AI301/COS(AH301))</f>
        <v>-4.6367490030138403E-2</v>
      </c>
      <c r="AK301" s="72">
        <f ca="1">ATAN(COS(AJ301)*TAN(AH301))</f>
        <v>0.86301452291294922</v>
      </c>
      <c r="AL301" s="72">
        <f ca="1">U301+(1+Coef!$J$8*(COS(U301))^2-(3/2)*Coef!$J$8*SIN(U301)*COS(U301)*(AK301-U301))*(AK301-U301)</f>
        <v>0.86301960440953096</v>
      </c>
      <c r="AM301" s="33">
        <f t="shared" ca="1" si="55"/>
        <v>49.447380969716008</v>
      </c>
      <c r="AN301" s="33">
        <f t="shared" ca="1" si="56"/>
        <v>12.343338514658146</v>
      </c>
      <c r="AO301" s="48" t="str">
        <f ca="1">D301&amp;" "&amp;IF(AM301&gt;0,"N","S")&amp;" "&amp;R301&amp;" "&amp;LEFT(S301,7)</f>
        <v>33 N 307442 5480584</v>
      </c>
    </row>
    <row r="302" spans="1:41">
      <c r="A302" s="30" t="s">
        <v>1196</v>
      </c>
      <c r="B302" s="72" t="str">
        <f t="shared" si="57"/>
        <v>33UUQ0789181794</v>
      </c>
      <c r="C302" s="72">
        <f t="array" aca="1" ref="C302" ca="1">MATCH(TRUE,ISERROR(VALUE(MID(B302,ROW(INDIRECT("1:"&amp;LEN(B302))),1))),0)</f>
        <v>3</v>
      </c>
      <c r="D302" s="72">
        <f t="shared" ca="1" si="58"/>
        <v>33</v>
      </c>
      <c r="E302" s="72" t="str">
        <f t="shared" ca="1" si="59"/>
        <v>U</v>
      </c>
      <c r="F302" s="72" t="str">
        <f t="shared" ca="1" si="60"/>
        <v>U</v>
      </c>
      <c r="G302" s="72" t="str">
        <f t="shared" ca="1" si="61"/>
        <v>Q</v>
      </c>
      <c r="H302" s="72">
        <f t="shared" ca="1" si="62"/>
        <v>10</v>
      </c>
      <c r="I302" s="72">
        <f t="shared" ca="1" si="63"/>
        <v>7891</v>
      </c>
      <c r="J302" s="72">
        <f t="shared" ca="1" si="64"/>
        <v>81794</v>
      </c>
      <c r="K302" s="72">
        <f t="shared" ca="1" si="65"/>
        <v>194.80604746885038</v>
      </c>
      <c r="L302" s="72">
        <f ca="1">VLOOKUP(F302,Coef!$C$2:$F$25,4)</f>
        <v>3</v>
      </c>
      <c r="M302" s="31">
        <f ca="1">VLOOKUP(E302,Coef!$C$4:$D$23,2)</f>
        <v>17</v>
      </c>
      <c r="N302" s="31">
        <f ca="1">MOD(VLOOKUP(G302,Coef!$C$2:$G$21,5)+MOD(D302+1,2)*15,20)</f>
        <v>15</v>
      </c>
      <c r="O302" s="31">
        <f ca="1">VLOOKUP(M302,Coef!$A$27:$B$46,2)</f>
        <v>5.34</v>
      </c>
      <c r="P302" s="31">
        <f ca="1">VLOOKUP(M302,Coef!$A$27:$C$46,3)+N302/10-0.1</f>
        <v>5.4</v>
      </c>
      <c r="Q302" s="31">
        <f ca="1">IF(P302+0.1&lt;O302,P302+2,P302)</f>
        <v>5.4</v>
      </c>
      <c r="R302" s="72">
        <f ca="1">L302*100000+I302</f>
        <v>307891</v>
      </c>
      <c r="S302" s="72">
        <f ca="1">Q302*1000000+J302</f>
        <v>5481794</v>
      </c>
      <c r="T302" s="72">
        <f ca="1">IF(M302&lt;11,S302-10000000,S302)</f>
        <v>5481794</v>
      </c>
      <c r="U302" s="72">
        <f ca="1">T302/(6366197.724*0.9996)</f>
        <v>0.86142275700358295</v>
      </c>
      <c r="V302" s="72">
        <f ca="1">(Coef!$J$9/(1+Coef!$J$8*(COS(U302))^2)^0.5)*Coef!$J$6</f>
        <v>6387907.6664427901</v>
      </c>
      <c r="W302" s="72">
        <f ca="1">6*D302-183</f>
        <v>15</v>
      </c>
      <c r="X302" s="72">
        <f ca="1">(R302-500000)/V302</f>
        <v>-3.0073853604552649E-2</v>
      </c>
      <c r="Y302" s="72">
        <f ca="1">SIN(2*U302)</f>
        <v>0.98846277543294558</v>
      </c>
      <c r="Z302" s="72">
        <f ca="1">Y302*(COS(U302))^2</f>
        <v>0.4193731276015194</v>
      </c>
      <c r="AA302" s="72">
        <f ca="1">U302+(Y302/2)</f>
        <v>1.3556541447200559</v>
      </c>
      <c r="AB302" s="72">
        <f ca="1">(3*AA302+Z302)/4</f>
        <v>1.1215838904404218</v>
      </c>
      <c r="AC302" s="72">
        <f ca="1">(5*AB302+Z302*(COS(U302))^2)/3</f>
        <v>1.9286153504962709</v>
      </c>
      <c r="AD302" s="72">
        <f ca="1">Coef!$J$6*Coef!$J$9*(U302-(Coef!$J$10*AA302)+(Coef!$J$11*AB302)-(Coef!$J$12*AC302))</f>
        <v>5467019.4123957502</v>
      </c>
      <c r="AE302" s="72">
        <f ca="1">(T302-AD302)/V302</f>
        <v>2.3128993679517752E-3</v>
      </c>
      <c r="AF302" s="72">
        <f ca="1">((Coef!$J$8*X302^2)/2)*(COS(U302))^2</f>
        <v>1.2930517736486324E-6</v>
      </c>
      <c r="AG302" s="72">
        <f ca="1">X302*(1-(AF302/3))</f>
        <v>-3.0073840642202733E-2</v>
      </c>
      <c r="AH302" s="72">
        <f ca="1">AE302*(1-AF302)+U302</f>
        <v>0.86373565338083613</v>
      </c>
      <c r="AI302" s="72">
        <f ca="1">(EXP(AG302)-EXP(-AG302))/2</f>
        <v>-3.0078374157354315E-2</v>
      </c>
      <c r="AJ302" s="72">
        <f ca="1">ATAN(AI302/COS(AH302))</f>
        <v>-4.6269733763084665E-2</v>
      </c>
      <c r="AK302" s="72">
        <f ca="1">ATAN(COS(AJ302)*TAN(AH302))</f>
        <v>0.86320675412009895</v>
      </c>
      <c r="AL302" s="72">
        <f ca="1">U302+(1+Coef!$J$8*(COS(U302))^2-(3/2)*Coef!$J$8*SIN(U302)*COS(U302)*(AK302-U302))*(AK302-U302)</f>
        <v>0.86321183929581746</v>
      </c>
      <c r="AM302" s="33">
        <f t="shared" ca="1" si="55"/>
        <v>49.458395217375404</v>
      </c>
      <c r="AN302" s="33">
        <f t="shared" ca="1" si="56"/>
        <v>12.34893953618128</v>
      </c>
      <c r="AO302" s="48" t="str">
        <f ca="1">D302&amp;" "&amp;IF(AM302&gt;0,"N","S")&amp;" "&amp;R302&amp;" "&amp;LEFT(S302,7)</f>
        <v>33 N 307891 5481794</v>
      </c>
    </row>
    <row r="303" spans="1:41">
      <c r="A303" s="30" t="s">
        <v>1197</v>
      </c>
      <c r="B303" s="72" t="str">
        <f t="shared" si="57"/>
        <v>33UUQ0657783716</v>
      </c>
      <c r="C303" s="72">
        <f t="array" aca="1" ref="C303" ca="1">MATCH(TRUE,ISERROR(VALUE(MID(B303,ROW(INDIRECT("1:"&amp;LEN(B303))),1))),0)</f>
        <v>3</v>
      </c>
      <c r="D303" s="72">
        <f t="shared" ca="1" si="58"/>
        <v>33</v>
      </c>
      <c r="E303" s="72" t="str">
        <f t="shared" ca="1" si="59"/>
        <v>U</v>
      </c>
      <c r="F303" s="72" t="str">
        <f t="shared" ca="1" si="60"/>
        <v>U</v>
      </c>
      <c r="G303" s="72" t="str">
        <f t="shared" ca="1" si="61"/>
        <v>Q</v>
      </c>
      <c r="H303" s="72">
        <f t="shared" ca="1" si="62"/>
        <v>10</v>
      </c>
      <c r="I303" s="72">
        <f t="shared" ca="1" si="63"/>
        <v>6577</v>
      </c>
      <c r="J303" s="72">
        <f t="shared" ca="1" si="64"/>
        <v>83716</v>
      </c>
      <c r="K303" s="72">
        <f t="shared" ca="1" si="65"/>
        <v>194.80604746885038</v>
      </c>
      <c r="L303" s="72">
        <f ca="1">VLOOKUP(F303,Coef!$C$2:$F$25,4)</f>
        <v>3</v>
      </c>
      <c r="M303" s="31">
        <f ca="1">VLOOKUP(E303,Coef!$C$4:$D$23,2)</f>
        <v>17</v>
      </c>
      <c r="N303" s="31">
        <f ca="1">MOD(VLOOKUP(G303,Coef!$C$2:$G$21,5)+MOD(D303+1,2)*15,20)</f>
        <v>15</v>
      </c>
      <c r="O303" s="31">
        <f ca="1">VLOOKUP(M303,Coef!$A$27:$B$46,2)</f>
        <v>5.34</v>
      </c>
      <c r="P303" s="31">
        <f ca="1">VLOOKUP(M303,Coef!$A$27:$C$46,3)+N303/10-0.1</f>
        <v>5.4</v>
      </c>
      <c r="Q303" s="31">
        <f ca="1">IF(P303+0.1&lt;O303,P303+2,P303)</f>
        <v>5.4</v>
      </c>
      <c r="R303" s="72">
        <f ca="1">L303*100000+I303</f>
        <v>306577</v>
      </c>
      <c r="S303" s="72">
        <f ca="1">Q303*1000000+J303</f>
        <v>5483716</v>
      </c>
      <c r="T303" s="72">
        <f ca="1">IF(M303&lt;11,S303-10000000,S303)</f>
        <v>5483716</v>
      </c>
      <c r="U303" s="72">
        <f ca="1">T303/(6366197.724*0.9996)</f>
        <v>0.86172478486872361</v>
      </c>
      <c r="V303" s="72">
        <f ca="1">(Coef!$J$9/(1+Coef!$J$8*(COS(U303))^2)^0.5)*Coef!$J$6</f>
        <v>6387914.0741687808</v>
      </c>
      <c r="W303" s="72">
        <f ca="1">6*D303-183</f>
        <v>15</v>
      </c>
      <c r="X303" s="72">
        <f ca="1">(R303-500000)/V303</f>
        <v>-3.0279524388431747E-2</v>
      </c>
      <c r="Y303" s="72">
        <f ca="1">SIN(2*U303)</f>
        <v>0.98837110240800652</v>
      </c>
      <c r="Z303" s="72">
        <f ca="1">Y303*(COS(U303))^2</f>
        <v>0.41903917577190719</v>
      </c>
      <c r="AA303" s="72">
        <f ca="1">U303+(Y303/2)</f>
        <v>1.3559103360727269</v>
      </c>
      <c r="AB303" s="72">
        <f ca="1">(3*AA303+Z303)/4</f>
        <v>1.121692545997522</v>
      </c>
      <c r="AC303" s="72">
        <f ca="1">(5*AB303+Z303*(COS(U303))^2)/3</f>
        <v>1.9287075162189085</v>
      </c>
      <c r="AD303" s="72">
        <f ca="1">Coef!$J$6*Coef!$J$9*(U303-(Coef!$J$10*AA303)+(Coef!$J$11*AB303)-(Coef!$J$12*AC303))</f>
        <v>5468943.2405103082</v>
      </c>
      <c r="AE303" s="72">
        <f ca="1">(T303-AD303)/V303</f>
        <v>2.312610864543306E-3</v>
      </c>
      <c r="AF303" s="72">
        <f ca="1">((Coef!$J$8*X303^2)/2)*(COS(U303))^2</f>
        <v>1.3098759195085617E-6</v>
      </c>
      <c r="AG303" s="72">
        <f ca="1">X303*(1-(AF303/3))</f>
        <v>-3.0279511167625131E-2</v>
      </c>
      <c r="AH303" s="72">
        <f ca="1">AE303*(1-AF303)+U303</f>
        <v>0.86403739270403368</v>
      </c>
      <c r="AI303" s="72">
        <f ca="1">(EXP(AG303)-EXP(-AG303))/2</f>
        <v>-3.0284138335303024E-2</v>
      </c>
      <c r="AJ303" s="72">
        <f ca="1">ATAN(AI303/COS(AH303))</f>
        <v>-4.6602241494493185E-2</v>
      </c>
      <c r="AK303" s="72">
        <f ca="1">ATAN(COS(AJ303)*TAN(AH303))</f>
        <v>0.86350091214718072</v>
      </c>
      <c r="AL303" s="72">
        <f ca="1">U303+(1+Coef!$J$8*(COS(U303))^2-(3/2)*Coef!$J$8*SIN(U303)*COS(U303)*(AK303-U303))*(AK303-U303)</f>
        <v>0.86350597138824325</v>
      </c>
      <c r="AM303" s="33">
        <f t="shared" ca="1" si="55"/>
        <v>49.475247744890765</v>
      </c>
      <c r="AN303" s="33">
        <f t="shared" ca="1" si="56"/>
        <v>12.329888246516102</v>
      </c>
      <c r="AO303" s="48" t="str">
        <f ca="1">D303&amp;" "&amp;IF(AM303&gt;0,"N","S")&amp;" "&amp;R303&amp;" "&amp;LEFT(S303,7)</f>
        <v>33 N 306577 5483716</v>
      </c>
    </row>
    <row r="304" spans="1:41">
      <c r="A304" s="30" t="s">
        <v>1198</v>
      </c>
      <c r="B304" s="72" t="str">
        <f t="shared" si="57"/>
        <v>33UUQ0623385444</v>
      </c>
      <c r="C304" s="72">
        <f t="array" aca="1" ref="C304" ca="1">MATCH(TRUE,ISERROR(VALUE(MID(B304,ROW(INDIRECT("1:"&amp;LEN(B304))),1))),0)</f>
        <v>3</v>
      </c>
      <c r="D304" s="72">
        <f t="shared" ca="1" si="58"/>
        <v>33</v>
      </c>
      <c r="E304" s="72" t="str">
        <f t="shared" ca="1" si="59"/>
        <v>U</v>
      </c>
      <c r="F304" s="72" t="str">
        <f t="shared" ca="1" si="60"/>
        <v>U</v>
      </c>
      <c r="G304" s="72" t="str">
        <f t="shared" ca="1" si="61"/>
        <v>Q</v>
      </c>
      <c r="H304" s="72">
        <f t="shared" ca="1" si="62"/>
        <v>10</v>
      </c>
      <c r="I304" s="72">
        <f t="shared" ca="1" si="63"/>
        <v>6233</v>
      </c>
      <c r="J304" s="72">
        <f t="shared" ca="1" si="64"/>
        <v>85444</v>
      </c>
      <c r="K304" s="72">
        <f t="shared" ca="1" si="65"/>
        <v>194.80604746885038</v>
      </c>
      <c r="L304" s="72">
        <f ca="1">VLOOKUP(F304,Coef!$C$2:$F$25,4)</f>
        <v>3</v>
      </c>
      <c r="M304" s="31">
        <f ca="1">VLOOKUP(E304,Coef!$C$4:$D$23,2)</f>
        <v>17</v>
      </c>
      <c r="N304" s="31">
        <f ca="1">MOD(VLOOKUP(G304,Coef!$C$2:$G$21,5)+MOD(D304+1,2)*15,20)</f>
        <v>15</v>
      </c>
      <c r="O304" s="31">
        <f ca="1">VLOOKUP(M304,Coef!$A$27:$B$46,2)</f>
        <v>5.34</v>
      </c>
      <c r="P304" s="31">
        <f ca="1">VLOOKUP(M304,Coef!$A$27:$C$46,3)+N304/10-0.1</f>
        <v>5.4</v>
      </c>
      <c r="Q304" s="31">
        <f ca="1">IF(P304+0.1&lt;O304,P304+2,P304)</f>
        <v>5.4</v>
      </c>
      <c r="R304" s="72">
        <f ca="1">L304*100000+I304</f>
        <v>306233</v>
      </c>
      <c r="S304" s="72">
        <f ca="1">Q304*1000000+J304</f>
        <v>5485444</v>
      </c>
      <c r="T304" s="72">
        <f ca="1">IF(M304&lt;11,S304-10000000,S304)</f>
        <v>5485444</v>
      </c>
      <c r="U304" s="72">
        <f ca="1">T304/(6366197.724*0.9996)</f>
        <v>0.86199632709086882</v>
      </c>
      <c r="V304" s="72">
        <f ca="1">(Coef!$J$9/(1+Coef!$J$8*(COS(U304))^2)^0.5)*Coef!$J$6</f>
        <v>6387919.8346293606</v>
      </c>
      <c r="W304" s="72">
        <f ca="1">6*D304-183</f>
        <v>15</v>
      </c>
      <c r="X304" s="72">
        <f ca="1">(R304-500000)/V304</f>
        <v>-3.0333348729515285E-2</v>
      </c>
      <c r="Y304" s="72">
        <f ca="1">SIN(2*U304)</f>
        <v>0.98828837466401143</v>
      </c>
      <c r="Z304" s="72">
        <f ca="1">Y304*(COS(U304))^2</f>
        <v>0.41873887156091433</v>
      </c>
      <c r="AA304" s="72">
        <f ca="1">U304+(Y304/2)</f>
        <v>1.3561405144228744</v>
      </c>
      <c r="AB304" s="72">
        <f ca="1">(3*AA304+Z304)/4</f>
        <v>1.1217901037073845</v>
      </c>
      <c r="AC304" s="72">
        <f ca="1">(5*AB304+Z304*(COS(U304))^2)/3</f>
        <v>1.9287902130239338</v>
      </c>
      <c r="AD304" s="72">
        <f ca="1">Coef!$J$6*Coef!$J$9*(U304-(Coef!$J$10*AA304)+(Coef!$J$11*AB304)-(Coef!$J$12*AC304))</f>
        <v>5470672.8890434718</v>
      </c>
      <c r="AE304" s="72">
        <f ca="1">(T304-AD304)/V304</f>
        <v>2.312350708669354E-3</v>
      </c>
      <c r="AF304" s="72">
        <f ca="1">((Coef!$J$8*X304^2)/2)*(COS(U304))^2</f>
        <v>1.3137047788184244E-6</v>
      </c>
      <c r="AG304" s="72">
        <f ca="1">X304*(1-(AF304/3))</f>
        <v>-3.0333335446493557E-2</v>
      </c>
      <c r="AH304" s="72">
        <f ca="1">AE304*(1-AF304)+U304</f>
        <v>0.86430867476179196</v>
      </c>
      <c r="AI304" s="72">
        <f ca="1">(EXP(AG304)-EXP(-AG304))/2</f>
        <v>-3.033798733431281E-2</v>
      </c>
      <c r="AJ304" s="72">
        <f ca="1">ATAN(AI304/COS(AH304))</f>
        <v>-4.6699802318133976E-2</v>
      </c>
      <c r="AK304" s="72">
        <f ca="1">ATAN(COS(AJ304)*TAN(AH304))</f>
        <v>0.86376999089917739</v>
      </c>
      <c r="AL304" s="72">
        <f ca="1">U304+(1+Coef!$J$8*(COS(U304))^2-(3/2)*Coef!$J$8*SIN(U304)*COS(U304)*(AK304-U304))*(AK304-U304)</f>
        <v>0.86377503993824212</v>
      </c>
      <c r="AM304" s="33">
        <f t="shared" ca="1" si="55"/>
        <v>49.490664237205394</v>
      </c>
      <c r="AN304" s="33">
        <f t="shared" ca="1" si="56"/>
        <v>12.324298423075664</v>
      </c>
      <c r="AO304" s="48" t="str">
        <f ca="1">D304&amp;" "&amp;IF(AM304&gt;0,"N","S")&amp;" "&amp;R304&amp;" "&amp;LEFT(S304,7)</f>
        <v>33 N 306233 5485444</v>
      </c>
    </row>
    <row r="305" spans="1:41">
      <c r="A305" s="30" t="s">
        <v>1199</v>
      </c>
      <c r="B305" s="72" t="str">
        <f t="shared" si="57"/>
        <v>33UUQ0614986716</v>
      </c>
      <c r="C305" s="72">
        <f t="array" aca="1" ref="C305" ca="1">MATCH(TRUE,ISERROR(VALUE(MID(B305,ROW(INDIRECT("1:"&amp;LEN(B305))),1))),0)</f>
        <v>3</v>
      </c>
      <c r="D305" s="72">
        <f t="shared" ca="1" si="58"/>
        <v>33</v>
      </c>
      <c r="E305" s="72" t="str">
        <f t="shared" ca="1" si="59"/>
        <v>U</v>
      </c>
      <c r="F305" s="72" t="str">
        <f t="shared" ca="1" si="60"/>
        <v>U</v>
      </c>
      <c r="G305" s="72" t="str">
        <f t="shared" ca="1" si="61"/>
        <v>Q</v>
      </c>
      <c r="H305" s="72">
        <f t="shared" ca="1" si="62"/>
        <v>10</v>
      </c>
      <c r="I305" s="72">
        <f t="shared" ca="1" si="63"/>
        <v>6149</v>
      </c>
      <c r="J305" s="72">
        <f t="shared" ca="1" si="64"/>
        <v>86716</v>
      </c>
      <c r="K305" s="72">
        <f t="shared" ca="1" si="65"/>
        <v>194.80604746885038</v>
      </c>
      <c r="L305" s="72">
        <f ca="1">VLOOKUP(F305,Coef!$C$2:$F$25,4)</f>
        <v>3</v>
      </c>
      <c r="M305" s="31">
        <f ca="1">VLOOKUP(E305,Coef!$C$4:$D$23,2)</f>
        <v>17</v>
      </c>
      <c r="N305" s="31">
        <f ca="1">MOD(VLOOKUP(G305,Coef!$C$2:$G$21,5)+MOD(D305+1,2)*15,20)</f>
        <v>15</v>
      </c>
      <c r="O305" s="31">
        <f ca="1">VLOOKUP(M305,Coef!$A$27:$B$46,2)</f>
        <v>5.34</v>
      </c>
      <c r="P305" s="31">
        <f ca="1">VLOOKUP(M305,Coef!$A$27:$C$46,3)+N305/10-0.1</f>
        <v>5.4</v>
      </c>
      <c r="Q305" s="31">
        <f ca="1">IF(P305+0.1&lt;O305,P305+2,P305)</f>
        <v>5.4</v>
      </c>
      <c r="R305" s="72">
        <f ca="1">L305*100000+I305</f>
        <v>306149</v>
      </c>
      <c r="S305" s="72">
        <f ca="1">Q305*1000000+J305</f>
        <v>5486716</v>
      </c>
      <c r="T305" s="72">
        <f ca="1">IF(M305&lt;11,S305-10000000,S305)</f>
        <v>5486716</v>
      </c>
      <c r="U305" s="72">
        <f ca="1">T305/(6366197.724*0.9996)</f>
        <v>0.8621962123377257</v>
      </c>
      <c r="V305" s="72">
        <f ca="1">(Coef!$J$9/(1+Coef!$J$8*(COS(U305))^2)^0.5)*Coef!$J$6</f>
        <v>6387924.0746698044</v>
      </c>
      <c r="W305" s="72">
        <f ca="1">6*D305-183</f>
        <v>15</v>
      </c>
      <c r="X305" s="72">
        <f ca="1">(R305-500000)/V305</f>
        <v>-3.0346478407387814E-2</v>
      </c>
      <c r="Y305" s="72">
        <f ca="1">SIN(2*U305)</f>
        <v>0.98822729159550282</v>
      </c>
      <c r="Z305" s="72">
        <f ca="1">Y305*(COS(U305))^2</f>
        <v>0.41851777799322398</v>
      </c>
      <c r="AA305" s="72">
        <f ca="1">U305+(Y305/2)</f>
        <v>1.3563098581354771</v>
      </c>
      <c r="AB305" s="72">
        <f ca="1">(3*AA305+Z305)/4</f>
        <v>1.1218618380999139</v>
      </c>
      <c r="AC305" s="72">
        <f ca="1">(5*AB305+Z305*(COS(U305))^2)/3</f>
        <v>1.9288509867377694</v>
      </c>
      <c r="AD305" s="72">
        <f ca="1">Coef!$J$6*Coef!$J$9*(U305-(Coef!$J$10*AA305)+(Coef!$J$11*AB305)-(Coef!$J$12*AC305))</f>
        <v>5471946.1055369303</v>
      </c>
      <c r="AE305" s="72">
        <f ca="1">(T305-AD305)/V305</f>
        <v>2.3121587373959515E-3</v>
      </c>
      <c r="AF305" s="72">
        <f ca="1">((Coef!$J$8*X305^2)/2)*(COS(U305))^2</f>
        <v>1.3142292829571347E-6</v>
      </c>
      <c r="AG305" s="72">
        <f ca="1">X305*(1-(AF305/3))</f>
        <v>-3.0346465113310961E-2</v>
      </c>
      <c r="AH305" s="72">
        <f ca="1">AE305*(1-AF305)+U305</f>
        <v>0.86450836803641495</v>
      </c>
      <c r="AI305" s="72">
        <f ca="1">(EXP(AG305)-EXP(-AG305))/2</f>
        <v>-3.0351123044585704E-2</v>
      </c>
      <c r="AJ305" s="72">
        <f ca="1">ATAN(AI305/COS(AH305))</f>
        <v>-4.6730912365998696E-2</v>
      </c>
      <c r="AK305" s="72">
        <f ca="1">ATAN(COS(AJ305)*TAN(AH305))</f>
        <v>0.86396900011217703</v>
      </c>
      <c r="AL305" s="72">
        <f ca="1">U305+(1+Coef!$J$8*(COS(U305))^2-(3/2)*Coef!$J$8*SIN(U305)*COS(U305)*(AK305-U305))*(AK305-U305)</f>
        <v>0.86397404430606284</v>
      </c>
      <c r="AM305" s="33">
        <f t="shared" ca="1" si="55"/>
        <v>49.502066347586194</v>
      </c>
      <c r="AN305" s="33">
        <f t="shared" ca="1" si="56"/>
        <v>12.322515948632567</v>
      </c>
      <c r="AO305" s="48" t="str">
        <f ca="1">D305&amp;" "&amp;IF(AM305&gt;0,"N","S")&amp;" "&amp;R305&amp;" "&amp;LEFT(S305,7)</f>
        <v>33 N 306149 5486716</v>
      </c>
    </row>
    <row r="306" spans="1:41">
      <c r="A306" s="30" t="s">
        <v>1200</v>
      </c>
      <c r="B306" s="72" t="str">
        <f t="shared" si="57"/>
        <v>33UUQ0665688452</v>
      </c>
      <c r="C306" s="72">
        <f t="array" aca="1" ref="C306" ca="1">MATCH(TRUE,ISERROR(VALUE(MID(B306,ROW(INDIRECT("1:"&amp;LEN(B306))),1))),0)</f>
        <v>3</v>
      </c>
      <c r="D306" s="72">
        <f t="shared" ca="1" si="58"/>
        <v>33</v>
      </c>
      <c r="E306" s="72" t="str">
        <f t="shared" ca="1" si="59"/>
        <v>U</v>
      </c>
      <c r="F306" s="72" t="str">
        <f t="shared" ca="1" si="60"/>
        <v>U</v>
      </c>
      <c r="G306" s="72" t="str">
        <f t="shared" ca="1" si="61"/>
        <v>Q</v>
      </c>
      <c r="H306" s="72">
        <f t="shared" ca="1" si="62"/>
        <v>10</v>
      </c>
      <c r="I306" s="72">
        <f t="shared" ca="1" si="63"/>
        <v>6656</v>
      </c>
      <c r="J306" s="72">
        <f t="shared" ca="1" si="64"/>
        <v>88452</v>
      </c>
      <c r="K306" s="72">
        <f t="shared" ca="1" si="65"/>
        <v>194.80604746885038</v>
      </c>
      <c r="L306" s="72">
        <f ca="1">VLOOKUP(F306,Coef!$C$2:$F$25,4)</f>
        <v>3</v>
      </c>
      <c r="M306" s="31">
        <f ca="1">VLOOKUP(E306,Coef!$C$4:$D$23,2)</f>
        <v>17</v>
      </c>
      <c r="N306" s="31">
        <f ca="1">MOD(VLOOKUP(G306,Coef!$C$2:$G$21,5)+MOD(D306+1,2)*15,20)</f>
        <v>15</v>
      </c>
      <c r="O306" s="31">
        <f ca="1">VLOOKUP(M306,Coef!$A$27:$B$46,2)</f>
        <v>5.34</v>
      </c>
      <c r="P306" s="31">
        <f ca="1">VLOOKUP(M306,Coef!$A$27:$C$46,3)+N306/10-0.1</f>
        <v>5.4</v>
      </c>
      <c r="Q306" s="31">
        <f ca="1">IF(P306+0.1&lt;O306,P306+2,P306)</f>
        <v>5.4</v>
      </c>
      <c r="R306" s="72">
        <f ca="1">L306*100000+I306</f>
        <v>306656</v>
      </c>
      <c r="S306" s="72">
        <f ca="1">Q306*1000000+J306</f>
        <v>5488452</v>
      </c>
      <c r="T306" s="72">
        <f ca="1">IF(M306&lt;11,S306-10000000,S306)</f>
        <v>5488452</v>
      </c>
      <c r="U306" s="72">
        <f ca="1">T306/(6366197.724*0.9996)</f>
        <v>0.86246901169978818</v>
      </c>
      <c r="V306" s="72">
        <f ca="1">(Coef!$J$9/(1+Coef!$J$8*(COS(U306))^2)^0.5)*Coef!$J$6</f>
        <v>6387929.8609817056</v>
      </c>
      <c r="W306" s="72">
        <f ca="1">6*D306-183</f>
        <v>15</v>
      </c>
      <c r="X306" s="72">
        <f ca="1">(R306-500000)/V306</f>
        <v>-3.0267082483320603E-2</v>
      </c>
      <c r="Y306" s="72">
        <f ca="1">SIN(2*U306)</f>
        <v>0.98814367179488638</v>
      </c>
      <c r="Z306" s="72">
        <f ca="1">Y306*(COS(U306))^2</f>
        <v>0.41821598452010794</v>
      </c>
      <c r="AA306" s="72">
        <f ca="1">U306+(Y306/2)</f>
        <v>1.3565408475972314</v>
      </c>
      <c r="AB306" s="72">
        <f ca="1">(3*AA306+Z306)/4</f>
        <v>1.1219596318279506</v>
      </c>
      <c r="AC306" s="72">
        <f ca="1">(5*AB306+Z306*(COS(U306))^2)/3</f>
        <v>1.9289337923644314</v>
      </c>
      <c r="AD306" s="72">
        <f ca="1">Coef!$J$6*Coef!$J$9*(U306-(Coef!$J$10*AA306)+(Coef!$J$11*AB306)-(Coef!$J$12*AC306))</f>
        <v>5473683.7698738342</v>
      </c>
      <c r="AE306" s="72">
        <f ca="1">(T306-AD306)/V306</f>
        <v>2.3118960989806773E-3</v>
      </c>
      <c r="AF306" s="72">
        <f ca="1">((Coef!$J$8*X306^2)/2)*(COS(U306))^2</f>
        <v>1.3065292193383828E-6</v>
      </c>
      <c r="AG306" s="72">
        <f ca="1">X306*(1-(AF306/3))</f>
        <v>-3.0267069301711386E-2</v>
      </c>
      <c r="AH306" s="72">
        <f ca="1">AE306*(1-AF306)+U306</f>
        <v>0.86478090477820901</v>
      </c>
      <c r="AI306" s="72">
        <f ca="1">(EXP(AG306)-EXP(-AG306))/2</f>
        <v>-3.0271690767642301E-2</v>
      </c>
      <c r="AJ306" s="72">
        <f ca="1">ATAN(AI306/COS(AH306))</f>
        <v>-4.6623664575811227E-2</v>
      </c>
      <c r="AK306" s="72">
        <f ca="1">ATAN(COS(AJ306)*TAN(AH306))</f>
        <v>0.86424405744302601</v>
      </c>
      <c r="AL306" s="72">
        <f ca="1">U306+(1+Coef!$J$8*(COS(U306))^2-(3/2)*Coef!$J$8*SIN(U306)*COS(U306)*(AK306-U306))*(AK306-U306)</f>
        <v>0.86424910481800543</v>
      </c>
      <c r="AM306" s="33">
        <f t="shared" ca="1" si="55"/>
        <v>49.517826154031212</v>
      </c>
      <c r="AN306" s="33">
        <f t="shared" ca="1" si="56"/>
        <v>12.328660794372412</v>
      </c>
      <c r="AO306" s="48" t="str">
        <f ca="1">D306&amp;" "&amp;IF(AM306&gt;0,"N","S")&amp;" "&amp;R306&amp;" "&amp;LEFT(S306,7)</f>
        <v>33 N 306656 5488452</v>
      </c>
    </row>
    <row r="307" spans="1:41">
      <c r="A307" s="30" t="s">
        <v>1201</v>
      </c>
      <c r="B307" s="72" t="str">
        <f t="shared" si="57"/>
        <v>33UUQ0797389596</v>
      </c>
      <c r="C307" s="72">
        <f t="array" aca="1" ref="C307" ca="1">MATCH(TRUE,ISERROR(VALUE(MID(B307,ROW(INDIRECT("1:"&amp;LEN(B307))),1))),0)</f>
        <v>3</v>
      </c>
      <c r="D307" s="72">
        <f t="shared" ca="1" si="58"/>
        <v>33</v>
      </c>
      <c r="E307" s="72" t="str">
        <f t="shared" ca="1" si="59"/>
        <v>U</v>
      </c>
      <c r="F307" s="72" t="str">
        <f t="shared" ca="1" si="60"/>
        <v>U</v>
      </c>
      <c r="G307" s="72" t="str">
        <f t="shared" ca="1" si="61"/>
        <v>Q</v>
      </c>
      <c r="H307" s="72">
        <f t="shared" ca="1" si="62"/>
        <v>10</v>
      </c>
      <c r="I307" s="72">
        <f t="shared" ca="1" si="63"/>
        <v>7973</v>
      </c>
      <c r="J307" s="72">
        <f t="shared" ca="1" si="64"/>
        <v>89596</v>
      </c>
      <c r="K307" s="72">
        <f t="shared" ca="1" si="65"/>
        <v>194.80604746885038</v>
      </c>
      <c r="L307" s="72">
        <f ca="1">VLOOKUP(F307,Coef!$C$2:$F$25,4)</f>
        <v>3</v>
      </c>
      <c r="M307" s="31">
        <f ca="1">VLOOKUP(E307,Coef!$C$4:$D$23,2)</f>
        <v>17</v>
      </c>
      <c r="N307" s="31">
        <f ca="1">MOD(VLOOKUP(G307,Coef!$C$2:$G$21,5)+MOD(D307+1,2)*15,20)</f>
        <v>15</v>
      </c>
      <c r="O307" s="31">
        <f ca="1">VLOOKUP(M307,Coef!$A$27:$B$46,2)</f>
        <v>5.34</v>
      </c>
      <c r="P307" s="31">
        <f ca="1">VLOOKUP(M307,Coef!$A$27:$C$46,3)+N307/10-0.1</f>
        <v>5.4</v>
      </c>
      <c r="Q307" s="31">
        <f ca="1">IF(P307+0.1&lt;O307,P307+2,P307)</f>
        <v>5.4</v>
      </c>
      <c r="R307" s="72">
        <f ca="1">L307*100000+I307</f>
        <v>307973</v>
      </c>
      <c r="S307" s="72">
        <f ca="1">Q307*1000000+J307</f>
        <v>5489596</v>
      </c>
      <c r="T307" s="72">
        <f ca="1">IF(M307&lt;11,S307-10000000,S307)</f>
        <v>5489596</v>
      </c>
      <c r="U307" s="72">
        <f ca="1">T307/(6366197.724*0.9996)</f>
        <v>0.86264878270796763</v>
      </c>
      <c r="V307" s="72">
        <f ca="1">(Coef!$J$9/(1+Coef!$J$8*(COS(U307))^2)^0.5)*Coef!$J$6</f>
        <v>6387933.6738218367</v>
      </c>
      <c r="W307" s="72">
        <f ca="1">6*D307-183</f>
        <v>15</v>
      </c>
      <c r="X307" s="72">
        <f ca="1">(R307-500000)/V307</f>
        <v>-3.0060894462154326E-2</v>
      </c>
      <c r="Y307" s="72">
        <f ca="1">SIN(2*U307)</f>
        <v>0.98808840671194331</v>
      </c>
      <c r="Z307" s="72">
        <f ca="1">Y307*(COS(U307))^2</f>
        <v>0.41801707575163244</v>
      </c>
      <c r="AA307" s="72">
        <f ca="1">U307+(Y307/2)</f>
        <v>1.3566929860639392</v>
      </c>
      <c r="AB307" s="72">
        <f ca="1">(3*AA307+Z307)/4</f>
        <v>1.1220240084858626</v>
      </c>
      <c r="AC307" s="72">
        <f ca="1">(5*AB307+Z307*(COS(U307))^2)/3</f>
        <v>1.9289882737094122</v>
      </c>
      <c r="AD307" s="72">
        <f ca="1">Coef!$J$6*Coef!$J$9*(U307-(Coef!$J$10*AA307)+(Coef!$J$11*AB307)-(Coef!$J$12*AC307))</f>
        <v>5474828.8692299426</v>
      </c>
      <c r="AE307" s="72">
        <f ca="1">(T307-AD307)/V307</f>
        <v>2.3117226201915795E-3</v>
      </c>
      <c r="AF307" s="72">
        <f ca="1">((Coef!$J$8*X307^2)/2)*(COS(U307))^2</f>
        <v>1.2882480356128858E-6</v>
      </c>
      <c r="AG307" s="72">
        <f ca="1">X307*(1-(AF307/3))</f>
        <v>-3.0060881553524915E-2</v>
      </c>
      <c r="AH307" s="72">
        <f ca="1">AE307*(1-AF307)+U307</f>
        <v>0.86496050235008703</v>
      </c>
      <c r="AI307" s="72">
        <f ca="1">(EXP(AG307)-EXP(-AG307))/2</f>
        <v>-3.0065409210427607E-2</v>
      </c>
      <c r="AJ307" s="72">
        <f ca="1">ATAN(AI307/COS(AH307))</f>
        <v>-4.6316153546206301E-2</v>
      </c>
      <c r="AK307" s="72">
        <f ca="1">ATAN(COS(AJ307)*TAN(AH307))</f>
        <v>0.86443074684540766</v>
      </c>
      <c r="AL307" s="72">
        <f ca="1">U307+(1+Coef!$J$8*(COS(U307))^2-(3/2)*Coef!$J$8*SIN(U307)*COS(U307)*(AK307-U307))*(AK307-U307)</f>
        <v>0.86443581169896777</v>
      </c>
      <c r="AM307" s="33">
        <f t="shared" ca="1" si="55"/>
        <v>49.52852367031641</v>
      </c>
      <c r="AN307" s="33">
        <f t="shared" ca="1" si="56"/>
        <v>12.346279878522498</v>
      </c>
      <c r="AO307" s="48" t="str">
        <f ca="1">D307&amp;" "&amp;IF(AM307&gt;0,"N","S")&amp;" "&amp;R307&amp;" "&amp;LEFT(S307,7)</f>
        <v>33 N 307973 5489596</v>
      </c>
    </row>
    <row r="308" spans="1:41">
      <c r="A308" s="30" t="s">
        <v>1202</v>
      </c>
      <c r="B308" s="72" t="str">
        <f t="shared" si="57"/>
        <v>33UUQ0926991542</v>
      </c>
      <c r="C308" s="72">
        <f t="array" aca="1" ref="C308" ca="1">MATCH(TRUE,ISERROR(VALUE(MID(B308,ROW(INDIRECT("1:"&amp;LEN(B308))),1))),0)</f>
        <v>3</v>
      </c>
      <c r="D308" s="72">
        <f t="shared" ca="1" si="58"/>
        <v>33</v>
      </c>
      <c r="E308" s="72" t="str">
        <f t="shared" ca="1" si="59"/>
        <v>U</v>
      </c>
      <c r="F308" s="72" t="str">
        <f t="shared" ca="1" si="60"/>
        <v>U</v>
      </c>
      <c r="G308" s="72" t="str">
        <f t="shared" ca="1" si="61"/>
        <v>Q</v>
      </c>
      <c r="H308" s="72">
        <f t="shared" ca="1" si="62"/>
        <v>10</v>
      </c>
      <c r="I308" s="72">
        <f t="shared" ca="1" si="63"/>
        <v>9269</v>
      </c>
      <c r="J308" s="72">
        <f t="shared" ca="1" si="64"/>
        <v>91542</v>
      </c>
      <c r="K308" s="72">
        <f t="shared" ca="1" si="65"/>
        <v>194.80604746885038</v>
      </c>
      <c r="L308" s="72">
        <f ca="1">VLOOKUP(F308,Coef!$C$2:$F$25,4)</f>
        <v>3</v>
      </c>
      <c r="M308" s="31">
        <f ca="1">VLOOKUP(E308,Coef!$C$4:$D$23,2)</f>
        <v>17</v>
      </c>
      <c r="N308" s="31">
        <f ca="1">MOD(VLOOKUP(G308,Coef!$C$2:$G$21,5)+MOD(D308+1,2)*15,20)</f>
        <v>15</v>
      </c>
      <c r="O308" s="31">
        <f ca="1">VLOOKUP(M308,Coef!$A$27:$B$46,2)</f>
        <v>5.34</v>
      </c>
      <c r="P308" s="31">
        <f ca="1">VLOOKUP(M308,Coef!$A$27:$C$46,3)+N308/10-0.1</f>
        <v>5.4</v>
      </c>
      <c r="Q308" s="31">
        <f ca="1">IF(P308+0.1&lt;O308,P308+2,P308)</f>
        <v>5.4</v>
      </c>
      <c r="R308" s="72">
        <f ca="1">L308*100000+I308</f>
        <v>309269</v>
      </c>
      <c r="S308" s="72">
        <f ca="1">Q308*1000000+J308</f>
        <v>5491542</v>
      </c>
      <c r="T308" s="72">
        <f ca="1">IF(M308&lt;11,S308-10000000,S308)</f>
        <v>5491542</v>
      </c>
      <c r="U308" s="72">
        <f ca="1">T308/(6366197.724*0.9996)</f>
        <v>0.86295458199286035</v>
      </c>
      <c r="V308" s="72">
        <f ca="1">(Coef!$J$9/(1+Coef!$J$8*(COS(U308))^2)^0.5)*Coef!$J$6</f>
        <v>6387940.1591744917</v>
      </c>
      <c r="W308" s="72">
        <f ca="1">6*D308-183</f>
        <v>15</v>
      </c>
      <c r="X308" s="72">
        <f ca="1">(R308-500000)/V308</f>
        <v>-2.9857981641557521E-2</v>
      </c>
      <c r="Y308" s="72">
        <f ca="1">SIN(2*U308)</f>
        <v>0.98799410466775783</v>
      </c>
      <c r="Z308" s="72">
        <f ca="1">Y308*(COS(U308))^2</f>
        <v>0.41767866584313607</v>
      </c>
      <c r="AA308" s="72">
        <f ca="1">U308+(Y308/2)</f>
        <v>1.3569516343267392</v>
      </c>
      <c r="AB308" s="72">
        <f ca="1">(3*AA308+Z308)/4</f>
        <v>1.1221333922058383</v>
      </c>
      <c r="AC308" s="72">
        <f ca="1">(5*AB308+Z308*(COS(U308))^2)/3</f>
        <v>1.9290807916221571</v>
      </c>
      <c r="AD308" s="72">
        <f ca="1">Coef!$J$6*Coef!$J$9*(U308-(Coef!$J$10*AA308)+(Coef!$J$11*AB308)-(Coef!$J$12*AC308))</f>
        <v>5476776.743998873</v>
      </c>
      <c r="AE308" s="72">
        <f ca="1">(T308-AD308)/V308</f>
        <v>2.3114267875413309E-3</v>
      </c>
      <c r="AF308" s="72">
        <f ca="1">((Coef!$J$8*X308^2)/2)*(COS(U308))^2</f>
        <v>1.270007557088723E-6</v>
      </c>
      <c r="AG308" s="72">
        <f ca="1">X308*(1-(AF308/3))</f>
        <v>-2.9857969001603413E-2</v>
      </c>
      <c r="AH308" s="72">
        <f ca="1">AE308*(1-AF308)+U308</f>
        <v>0.86526600584487223</v>
      </c>
      <c r="AI308" s="72">
        <f ca="1">(EXP(AG308)-EXP(-AG308))/2</f>
        <v>-2.9862405587524454E-2</v>
      </c>
      <c r="AJ308" s="72">
        <f ca="1">ATAN(AI308/COS(AH308))</f>
        <v>-4.6020340782166026E-2</v>
      </c>
      <c r="AK308" s="72">
        <f ca="1">ATAN(COS(AJ308)*TAN(AH308))</f>
        <v>0.86474304979367322</v>
      </c>
      <c r="AL308" s="72">
        <f ca="1">U308+(1+Coef!$J$8*(COS(U308))^2-(3/2)*Coef!$J$8*SIN(U308)*COS(U308)*(AK308-U308))*(AK308-U308)</f>
        <v>0.86474812943410906</v>
      </c>
      <c r="AM308" s="33">
        <f t="shared" ca="1" si="55"/>
        <v>49.546418158407086</v>
      </c>
      <c r="AN308" s="33">
        <f t="shared" ca="1" si="56"/>
        <v>12.363228701428104</v>
      </c>
      <c r="AO308" s="48" t="str">
        <f ca="1">D308&amp;" "&amp;IF(AM308&gt;0,"N","S")&amp;" "&amp;R308&amp;" "&amp;LEFT(S308,7)</f>
        <v>33 N 309269 5491542</v>
      </c>
    </row>
    <row r="309" spans="1:41">
      <c r="A309" s="30" t="s">
        <v>1203</v>
      </c>
      <c r="B309" s="72" t="str">
        <f t="shared" si="57"/>
        <v>33UUQ0960493160</v>
      </c>
      <c r="C309" s="72">
        <f t="array" aca="1" ref="C309" ca="1">MATCH(TRUE,ISERROR(VALUE(MID(B309,ROW(INDIRECT("1:"&amp;LEN(B309))),1))),0)</f>
        <v>3</v>
      </c>
      <c r="D309" s="72">
        <f t="shared" ca="1" si="58"/>
        <v>33</v>
      </c>
      <c r="E309" s="72" t="str">
        <f t="shared" ca="1" si="59"/>
        <v>U</v>
      </c>
      <c r="F309" s="72" t="str">
        <f t="shared" ca="1" si="60"/>
        <v>U</v>
      </c>
      <c r="G309" s="72" t="str">
        <f t="shared" ca="1" si="61"/>
        <v>Q</v>
      </c>
      <c r="H309" s="72">
        <f t="shared" ca="1" si="62"/>
        <v>10</v>
      </c>
      <c r="I309" s="72">
        <f t="shared" ca="1" si="63"/>
        <v>9604</v>
      </c>
      <c r="J309" s="72">
        <f t="shared" ca="1" si="64"/>
        <v>93160</v>
      </c>
      <c r="K309" s="72">
        <f t="shared" ca="1" si="65"/>
        <v>194.80604746885038</v>
      </c>
      <c r="L309" s="72">
        <f ca="1">VLOOKUP(F309,Coef!$C$2:$F$25,4)</f>
        <v>3</v>
      </c>
      <c r="M309" s="31">
        <f ca="1">VLOOKUP(E309,Coef!$C$4:$D$23,2)</f>
        <v>17</v>
      </c>
      <c r="N309" s="31">
        <f ca="1">MOD(VLOOKUP(G309,Coef!$C$2:$G$21,5)+MOD(D309+1,2)*15,20)</f>
        <v>15</v>
      </c>
      <c r="O309" s="31">
        <f ca="1">VLOOKUP(M309,Coef!$A$27:$B$46,2)</f>
        <v>5.34</v>
      </c>
      <c r="P309" s="31">
        <f ca="1">VLOOKUP(M309,Coef!$A$27:$C$46,3)+N309/10-0.1</f>
        <v>5.4</v>
      </c>
      <c r="Q309" s="31">
        <f ca="1">IF(P309+0.1&lt;O309,P309+2,P309)</f>
        <v>5.4</v>
      </c>
      <c r="R309" s="72">
        <f ca="1">L309*100000+I309</f>
        <v>309604</v>
      </c>
      <c r="S309" s="72">
        <f ca="1">Q309*1000000+J309</f>
        <v>5493160</v>
      </c>
      <c r="T309" s="72">
        <f ca="1">IF(M309&lt;11,S309-10000000,S309)</f>
        <v>5493160</v>
      </c>
      <c r="U309" s="72">
        <f ca="1">T309/(6366197.724*0.9996)</f>
        <v>0.86320883854114216</v>
      </c>
      <c r="V309" s="72">
        <f ca="1">(Coef!$J$9/(1+Coef!$J$8*(COS(U309))^2)^0.5)*Coef!$J$6</f>
        <v>6387945.5509582283</v>
      </c>
      <c r="W309" s="72">
        <f ca="1">6*D309-183</f>
        <v>15</v>
      </c>
      <c r="X309" s="72">
        <f ca="1">(R309-500000)/V309</f>
        <v>-2.9805513913849738E-2</v>
      </c>
      <c r="Y309" s="72">
        <f ca="1">SIN(2*U309)</f>
        <v>0.98791541593749821</v>
      </c>
      <c r="Z309" s="72">
        <f ca="1">Y309*(COS(U309))^2</f>
        <v>0.41739724145329971</v>
      </c>
      <c r="AA309" s="72">
        <f ca="1">U309+(Y309/2)</f>
        <v>1.3571665465098912</v>
      </c>
      <c r="AB309" s="72">
        <f ca="1">(3*AA309+Z309)/4</f>
        <v>1.1222242202457433</v>
      </c>
      <c r="AC309" s="72">
        <f ca="1">(5*AB309+Z309*(COS(U309))^2)/3</f>
        <v>1.9291575646831802</v>
      </c>
      <c r="AD309" s="72">
        <f ca="1">Coef!$J$6*Coef!$J$9*(U309-(Coef!$J$10*AA309)+(Coef!$J$11*AB309)-(Coef!$J$12*AC309))</f>
        <v>5478396.3072907403</v>
      </c>
      <c r="AE309" s="72">
        <f ca="1">(T309-AD309)/V309</f>
        <v>2.3111801112714637E-3</v>
      </c>
      <c r="AF309" s="72">
        <f ca="1">((Coef!$J$8*X309^2)/2)*(COS(U309))^2</f>
        <v>1.2647960861369569E-6</v>
      </c>
      <c r="AG309" s="72">
        <f ca="1">X309*(1-(AF309/3))</f>
        <v>-2.9805501347883956E-2</v>
      </c>
      <c r="AH309" s="72">
        <f ca="1">AE309*(1-AF309)+U309</f>
        <v>0.86552001572924209</v>
      </c>
      <c r="AI309" s="72">
        <f ca="1">(EXP(AG309)-EXP(-AG309))/2</f>
        <v>-2.9809914585734509E-2</v>
      </c>
      <c r="AJ309" s="72">
        <f ca="1">ATAN(AI309/COS(AH309))</f>
        <v>-4.5953247689690349E-2</v>
      </c>
      <c r="AK309" s="72">
        <f ca="1">ATAN(COS(AJ309)*TAN(AH309))</f>
        <v>0.86499862667316374</v>
      </c>
      <c r="AL309" s="72">
        <f ca="1">U309+(1+Coef!$J$8*(COS(U309))^2-(3/2)*Coef!$J$8*SIN(U309)*COS(U309)*(AK309-U309))*(AK309-U309)</f>
        <v>0.86500370702313245</v>
      </c>
      <c r="AM309" s="33">
        <f t="shared" ca="1" si="55"/>
        <v>49.561061675596257</v>
      </c>
      <c r="AN309" s="33">
        <f t="shared" ca="1" si="56"/>
        <v>12.367072852461442</v>
      </c>
      <c r="AO309" s="48" t="str">
        <f ca="1">D309&amp;" "&amp;IF(AM309&gt;0,"N","S")&amp;" "&amp;R309&amp;" "&amp;LEFT(S309,7)</f>
        <v>33 N 309604 5493160</v>
      </c>
    </row>
    <row r="310" spans="1:41">
      <c r="A310" s="43" t="s">
        <v>1204</v>
      </c>
      <c r="B310" s="72" t="str">
        <f t="shared" si="57"/>
        <v>32UQV1150058314</v>
      </c>
      <c r="C310" s="72">
        <f t="array" aca="1" ref="C310" ca="1">MATCH(TRUE,ISERROR(VALUE(MID(B310,ROW(INDIRECT("1:"&amp;LEN(B310))),1))),0)</f>
        <v>3</v>
      </c>
      <c r="D310" s="72">
        <f t="shared" ca="1" si="58"/>
        <v>32</v>
      </c>
      <c r="E310" s="72" t="str">
        <f t="shared" ca="1" si="59"/>
        <v>U</v>
      </c>
      <c r="F310" s="72" t="str">
        <f t="shared" ca="1" si="60"/>
        <v>Q</v>
      </c>
      <c r="G310" s="72" t="str">
        <f t="shared" ca="1" si="61"/>
        <v>V</v>
      </c>
      <c r="H310" s="72">
        <f t="shared" ca="1" si="62"/>
        <v>10</v>
      </c>
      <c r="I310" s="72">
        <f t="shared" ca="1" si="63"/>
        <v>11500</v>
      </c>
      <c r="J310" s="72">
        <f t="shared" ca="1" si="64"/>
        <v>58314</v>
      </c>
      <c r="K310" s="72">
        <f t="shared" ca="1" si="65"/>
        <v>188.80604746885038</v>
      </c>
      <c r="L310" s="72">
        <f ca="1">VLOOKUP(F310,Coef!$C$2:$F$25,4)</f>
        <v>7</v>
      </c>
      <c r="M310" s="31">
        <f ca="1">VLOOKUP(E310,Coef!$C$4:$D$23,2)</f>
        <v>17</v>
      </c>
      <c r="N310" s="31">
        <f ca="1">MOD(VLOOKUP(G310,Coef!$C$2:$G$21,5)+MOD(D310+1,2)*15,20)</f>
        <v>15</v>
      </c>
      <c r="O310" s="31">
        <f ca="1">VLOOKUP(M310,Coef!$A$27:$B$46,2)</f>
        <v>5.34</v>
      </c>
      <c r="P310" s="31">
        <f ca="1">VLOOKUP(M310,Coef!$A$27:$C$46,3)+N310/10-0.1</f>
        <v>5.4</v>
      </c>
      <c r="Q310" s="31">
        <f ca="1">IF(P310+0.1&lt;O310,P310+2,P310)</f>
        <v>5.4</v>
      </c>
      <c r="R310" s="72">
        <f ca="1">L310*100000+I310</f>
        <v>711500</v>
      </c>
      <c r="S310" s="72">
        <f ca="1">Q310*1000000+J310</f>
        <v>5458314</v>
      </c>
      <c r="T310" s="72">
        <f ca="1">IF(M310&lt;11,S310-10000000,S310)</f>
        <v>5458314</v>
      </c>
      <c r="U310" s="72">
        <f ca="1">T310/(6366197.724*0.9996)</f>
        <v>0.85773305134619338</v>
      </c>
      <c r="V310" s="72">
        <f ca="1">(Coef!$J$9/(1+Coef!$J$8*(COS(U310))^2)^0.5)*Coef!$J$6</f>
        <v>6387829.341216567</v>
      </c>
      <c r="W310" s="72">
        <f ca="1">6*D310-183</f>
        <v>9</v>
      </c>
      <c r="X310" s="72">
        <f ca="1">(R310-500000)/V310</f>
        <v>3.3109838836070042E-2</v>
      </c>
      <c r="Y310" s="72">
        <f ca="1">SIN(2*U310)</f>
        <v>0.9895535668026495</v>
      </c>
      <c r="Z310" s="72">
        <f ca="1">Y310*(COS(U310))^2</f>
        <v>0.42344696031675455</v>
      </c>
      <c r="AA310" s="72">
        <f ca="1">U310+(Y310/2)</f>
        <v>1.3525098347475182</v>
      </c>
      <c r="AB310" s="72">
        <f ca="1">(3*AA310+Z310)/4</f>
        <v>1.1202441161398271</v>
      </c>
      <c r="AC310" s="72">
        <f ca="1">(5*AB310+Z310*(COS(U310))^2)/3</f>
        <v>1.9274736016461655</v>
      </c>
      <c r="AD310" s="72">
        <f ca="1">Coef!$J$6*Coef!$J$9*(U310-(Coef!$J$10*AA310)+(Coef!$J$11*AB310)-(Coef!$J$12*AC310))</f>
        <v>5443517.5468844138</v>
      </c>
      <c r="AE310" s="72">
        <f ca="1">(T310-AD310)/V310</f>
        <v>2.316350723416195E-3</v>
      </c>
      <c r="AF310" s="72">
        <f ca="1">((Coef!$J$8*X310^2)/2)*(COS(U310))^2</f>
        <v>1.5807795785116799E-6</v>
      </c>
      <c r="AG310" s="72">
        <f ca="1">X310*(1-(AF310/3))</f>
        <v>3.3109821389617683E-2</v>
      </c>
      <c r="AH310" s="72">
        <f ca="1">AE310*(1-AF310)+U310</f>
        <v>0.86004939840796968</v>
      </c>
      <c r="AI310" s="72">
        <f ca="1">(EXP(AG310)-EXP(-AG310))/2</f>
        <v>3.3115871218187043E-2</v>
      </c>
      <c r="AJ310" s="72">
        <f ca="1">ATAN(AI310/COS(AH310))</f>
        <v>5.071654135240513E-2</v>
      </c>
      <c r="AK310" s="72">
        <f ca="1">ATAN(COS(AJ310)*TAN(AH310))</f>
        <v>0.85941317681218299</v>
      </c>
      <c r="AL310" s="72">
        <f ca="1">U310+(1+Coef!$J$8*(COS(U310))^2-(3/2)*Coef!$J$8*SIN(U310)*COS(U310)*(AK310-U310))*(AK310-U310)</f>
        <v>0.85941800808466451</v>
      </c>
      <c r="AM310" s="33">
        <f t="shared" ca="1" si="55"/>
        <v>49.241024700791336</v>
      </c>
      <c r="AN310" s="33">
        <f t="shared" ca="1" si="56"/>
        <v>11.905843770993526</v>
      </c>
      <c r="AO310" s="48" t="str">
        <f ca="1">D310&amp;" "&amp;IF(AM310&gt;0,"N","S")&amp;" "&amp;R310&amp;" "&amp;LEFT(S310,7)</f>
        <v>32 N 711500 5458314</v>
      </c>
    </row>
    <row r="311" spans="1:41">
      <c r="A311" s="43" t="s">
        <v>1205</v>
      </c>
      <c r="B311" s="72" t="str">
        <f t="shared" si="57"/>
        <v>32UQV1146158260</v>
      </c>
      <c r="C311" s="72">
        <f t="array" aca="1" ref="C311" ca="1">MATCH(TRUE,ISERROR(VALUE(MID(B311,ROW(INDIRECT("1:"&amp;LEN(B311))),1))),0)</f>
        <v>3</v>
      </c>
      <c r="D311" s="72">
        <f t="shared" ca="1" si="58"/>
        <v>32</v>
      </c>
      <c r="E311" s="72" t="str">
        <f t="shared" ca="1" si="59"/>
        <v>U</v>
      </c>
      <c r="F311" s="72" t="str">
        <f t="shared" ca="1" si="60"/>
        <v>Q</v>
      </c>
      <c r="G311" s="72" t="str">
        <f t="shared" ca="1" si="61"/>
        <v>V</v>
      </c>
      <c r="H311" s="72">
        <f t="shared" ca="1" si="62"/>
        <v>10</v>
      </c>
      <c r="I311" s="72">
        <f t="shared" ca="1" si="63"/>
        <v>11461</v>
      </c>
      <c r="J311" s="72">
        <f t="shared" ca="1" si="64"/>
        <v>58260</v>
      </c>
      <c r="K311" s="72">
        <f t="shared" ca="1" si="65"/>
        <v>188.80604746885038</v>
      </c>
      <c r="L311" s="72">
        <f ca="1">VLOOKUP(F311,Coef!$C$2:$F$25,4)</f>
        <v>7</v>
      </c>
      <c r="M311" s="31">
        <f ca="1">VLOOKUP(E311,Coef!$C$4:$D$23,2)</f>
        <v>17</v>
      </c>
      <c r="N311" s="31">
        <f ca="1">MOD(VLOOKUP(G311,Coef!$C$2:$G$21,5)+MOD(D311+1,2)*15,20)</f>
        <v>15</v>
      </c>
      <c r="O311" s="31">
        <f ca="1">VLOOKUP(M311,Coef!$A$27:$B$46,2)</f>
        <v>5.34</v>
      </c>
      <c r="P311" s="31">
        <f ca="1">VLOOKUP(M311,Coef!$A$27:$C$46,3)+N311/10-0.1</f>
        <v>5.4</v>
      </c>
      <c r="Q311" s="31">
        <f ca="1">IF(P311+0.1&lt;O311,P311+2,P311)</f>
        <v>5.4</v>
      </c>
      <c r="R311" s="72">
        <f ca="1">L311*100000+I311</f>
        <v>711461</v>
      </c>
      <c r="S311" s="72">
        <f ca="1">Q311*1000000+J311</f>
        <v>5458260</v>
      </c>
      <c r="T311" s="72">
        <f ca="1">IF(M311&lt;11,S311-10000000,S311)</f>
        <v>5458260</v>
      </c>
      <c r="U311" s="72">
        <f ca="1">T311/(6366197.724*0.9996)</f>
        <v>0.85772456565175137</v>
      </c>
      <c r="V311" s="72">
        <f ca="1">(Coef!$J$9/(1+Coef!$J$8*(COS(U311))^2)^0.5)*Coef!$J$6</f>
        <v>6387829.160986471</v>
      </c>
      <c r="W311" s="72">
        <f ca="1">6*D311-183</f>
        <v>9</v>
      </c>
      <c r="X311" s="72">
        <f ca="1">(R311-500000)/V311</f>
        <v>3.3103734409726158E-2</v>
      </c>
      <c r="Y311" s="72">
        <f ca="1">SIN(2*U311)</f>
        <v>0.98955601335167265</v>
      </c>
      <c r="Z311" s="72">
        <f ca="1">Y311*(COS(U311))^2</f>
        <v>0.42345631659788924</v>
      </c>
      <c r="AA311" s="72">
        <f ca="1">U311+(Y311/2)</f>
        <v>1.3525025723275876</v>
      </c>
      <c r="AB311" s="72">
        <f ca="1">(3*AA311+Z311)/4</f>
        <v>1.1202410083951631</v>
      </c>
      <c r="AC311" s="72">
        <f ca="1">(5*AB311+Z311*(COS(U311))^2)/3</f>
        <v>1.9274709419054756</v>
      </c>
      <c r="AD311" s="72">
        <f ca="1">Coef!$J$6*Coef!$J$9*(U311-(Coef!$J$10*AA311)+(Coef!$J$11*AB311)-(Coef!$J$12*AC311))</f>
        <v>5443463.4975940334</v>
      </c>
      <c r="AE311" s="72">
        <f ca="1">(T311-AD311)/V311</f>
        <v>2.3163585050670972E-3</v>
      </c>
      <c r="AF311" s="72">
        <f ca="1">((Coef!$J$8*X311^2)/2)*(COS(U311))^2</f>
        <v>1.5802277472434698E-6</v>
      </c>
      <c r="AG311" s="72">
        <f ca="1">X311*(1-(AF311/3))</f>
        <v>3.3103716972579605E-2</v>
      </c>
      <c r="AH311" s="72">
        <f ca="1">AE311*(1-AF311)+U311</f>
        <v>0.86004092049644454</v>
      </c>
      <c r="AI311" s="72">
        <f ca="1">(EXP(AG311)-EXP(-AG311))/2</f>
        <v>3.3109763455445307E-2</v>
      </c>
      <c r="AJ311" s="72">
        <f ca="1">ATAN(AI311/COS(AH311))</f>
        <v>5.0706704887475369E-2</v>
      </c>
      <c r="AK311" s="72">
        <f ca="1">ATAN(COS(AJ311)*TAN(AH311))</f>
        <v>0.85940494418108337</v>
      </c>
      <c r="AL311" s="72">
        <f ca="1">U311+(1+Coef!$J$8*(COS(U311))^2-(3/2)*Coef!$J$8*SIN(U311)*COS(U311)*(AK311-U311))*(AK311-U311)</f>
        <v>0.85940977627419335</v>
      </c>
      <c r="AM311" s="33">
        <f t="shared" ca="1" si="55"/>
        <v>49.240553052793594</v>
      </c>
      <c r="AN311" s="33">
        <f t="shared" ca="1" si="56"/>
        <v>11.905280183067722</v>
      </c>
      <c r="AO311" s="48" t="str">
        <f ca="1">D311&amp;" "&amp;IF(AM311&gt;0,"N","S")&amp;" "&amp;R311&amp;" "&amp;LEFT(S311,7)</f>
        <v>32 N 711461 5458260</v>
      </c>
    </row>
    <row r="312" spans="1:41">
      <c r="A312" s="43" t="s">
        <v>1206</v>
      </c>
      <c r="B312" s="72" t="str">
        <f t="shared" si="57"/>
        <v>32UQV1145158285</v>
      </c>
      <c r="C312" s="72">
        <f t="array" aca="1" ref="C312" ca="1">MATCH(TRUE,ISERROR(VALUE(MID(B312,ROW(INDIRECT("1:"&amp;LEN(B312))),1))),0)</f>
        <v>3</v>
      </c>
      <c r="D312" s="72">
        <f t="shared" ca="1" si="58"/>
        <v>32</v>
      </c>
      <c r="E312" s="72" t="str">
        <f t="shared" ca="1" si="59"/>
        <v>U</v>
      </c>
      <c r="F312" s="72" t="str">
        <f t="shared" ca="1" si="60"/>
        <v>Q</v>
      </c>
      <c r="G312" s="72" t="str">
        <f t="shared" ca="1" si="61"/>
        <v>V</v>
      </c>
      <c r="H312" s="72">
        <f t="shared" ca="1" si="62"/>
        <v>10</v>
      </c>
      <c r="I312" s="72">
        <f t="shared" ca="1" si="63"/>
        <v>11451</v>
      </c>
      <c r="J312" s="72">
        <f t="shared" ca="1" si="64"/>
        <v>58285</v>
      </c>
      <c r="K312" s="72">
        <f t="shared" ca="1" si="65"/>
        <v>188.80604746885038</v>
      </c>
      <c r="L312" s="72">
        <f ca="1">VLOOKUP(F312,Coef!$C$2:$F$25,4)</f>
        <v>7</v>
      </c>
      <c r="M312" s="31">
        <f ca="1">VLOOKUP(E312,Coef!$C$4:$D$23,2)</f>
        <v>17</v>
      </c>
      <c r="N312" s="31">
        <f ca="1">MOD(VLOOKUP(G312,Coef!$C$2:$G$21,5)+MOD(D312+1,2)*15,20)</f>
        <v>15</v>
      </c>
      <c r="O312" s="31">
        <f ca="1">VLOOKUP(M312,Coef!$A$27:$B$46,2)</f>
        <v>5.34</v>
      </c>
      <c r="P312" s="31">
        <f ca="1">VLOOKUP(M312,Coef!$A$27:$C$46,3)+N312/10-0.1</f>
        <v>5.4</v>
      </c>
      <c r="Q312" s="31">
        <f ca="1">IF(P312+0.1&lt;O312,P312+2,P312)</f>
        <v>5.4</v>
      </c>
      <c r="R312" s="72">
        <f ca="1">L312*100000+I312</f>
        <v>711451</v>
      </c>
      <c r="S312" s="72">
        <f ca="1">Q312*1000000+J312</f>
        <v>5458285</v>
      </c>
      <c r="T312" s="72">
        <f ca="1">IF(M312&lt;11,S312-10000000,S312)</f>
        <v>5458285</v>
      </c>
      <c r="U312" s="72">
        <f ca="1">T312/(6366197.724*0.9996)</f>
        <v>0.857728494213993</v>
      </c>
      <c r="V312" s="72">
        <f ca="1">(Coef!$J$9/(1+Coef!$J$8*(COS(U312))^2)^0.5)*Coef!$J$6</f>
        <v>6387829.2444263836</v>
      </c>
      <c r="W312" s="72">
        <f ca="1">6*D312-183</f>
        <v>9</v>
      </c>
      <c r="X312" s="72">
        <f ca="1">(R312-500000)/V312</f>
        <v>3.3102168500277113E-2</v>
      </c>
      <c r="Y312" s="72">
        <f ca="1">SIN(2*U312)</f>
        <v>0.98955488072551989</v>
      </c>
      <c r="Z312" s="72">
        <f ca="1">Y312*(COS(U312))^2</f>
        <v>0.42345198499375336</v>
      </c>
      <c r="AA312" s="72">
        <f ca="1">U312+(Y312/2)</f>
        <v>1.3525059345767529</v>
      </c>
      <c r="AB312" s="72">
        <f ca="1">(3*AA312+Z312)/4</f>
        <v>1.1202424471810031</v>
      </c>
      <c r="AC312" s="72">
        <f ca="1">(5*AB312+Z312*(COS(U312))^2)/3</f>
        <v>1.9274721732863707</v>
      </c>
      <c r="AD312" s="72">
        <f ca="1">Coef!$J$6*Coef!$J$9*(U312-(Coef!$J$10*AA312)+(Coef!$J$11*AB312)-(Coef!$J$12*AC312))</f>
        <v>5443488.520413084</v>
      </c>
      <c r="AE312" s="72">
        <f ca="1">(T312-AD312)/V312</f>
        <v>2.3163549025400948E-3</v>
      </c>
      <c r="AF312" s="72">
        <f ca="1">((Coef!$J$8*X312^2)/2)*(COS(U312))^2</f>
        <v>1.5800638970490103E-6</v>
      </c>
      <c r="AG312" s="72">
        <f ca="1">X312*(1-(AF312/3))</f>
        <v>3.3102151065763329E-2</v>
      </c>
      <c r="AH312" s="72">
        <f ca="1">AE312*(1-AF312)+U312</f>
        <v>0.86004484545654436</v>
      </c>
      <c r="AI312" s="72">
        <f ca="1">(EXP(AG312)-EXP(-AG312))/2</f>
        <v>3.3108196690587066E-2</v>
      </c>
      <c r="AJ312" s="72">
        <f ca="1">ATAN(AI312/COS(AH312))</f>
        <v>5.0704540328666357E-2</v>
      </c>
      <c r="AK312" s="72">
        <f ca="1">ATAN(COS(AJ312)*TAN(AH312))</f>
        <v>0.85940892421301973</v>
      </c>
      <c r="AL312" s="72">
        <f ca="1">U312+(1+Coef!$J$8*(COS(U312))^2-(3/2)*Coef!$J$8*SIN(U312)*COS(U312)*(AK312-U312))*(AK312-U312)</f>
        <v>0.8594137564096922</v>
      </c>
      <c r="AM312" s="33">
        <f t="shared" ca="1" si="55"/>
        <v>49.240781097759559</v>
      </c>
      <c r="AN312" s="33">
        <f t="shared" ca="1" si="56"/>
        <v>11.905156162983459</v>
      </c>
      <c r="AO312" s="48" t="str">
        <f ca="1">D312&amp;" "&amp;IF(AM312&gt;0,"N","S")&amp;" "&amp;R312&amp;" "&amp;LEFT(S312,7)</f>
        <v>32 N 711451 5458285</v>
      </c>
    </row>
    <row r="313" spans="1:41">
      <c r="A313" s="43" t="s">
        <v>1207</v>
      </c>
      <c r="B313" s="72" t="str">
        <f t="shared" si="57"/>
        <v>32UQV1129158816</v>
      </c>
      <c r="C313" s="72">
        <f t="array" aca="1" ref="C313" ca="1">MATCH(TRUE,ISERROR(VALUE(MID(B313,ROW(INDIRECT("1:"&amp;LEN(B313))),1))),0)</f>
        <v>3</v>
      </c>
      <c r="D313" s="72">
        <f t="shared" ca="1" si="58"/>
        <v>32</v>
      </c>
      <c r="E313" s="72" t="str">
        <f t="shared" ca="1" si="59"/>
        <v>U</v>
      </c>
      <c r="F313" s="72" t="str">
        <f t="shared" ca="1" si="60"/>
        <v>Q</v>
      </c>
      <c r="G313" s="72" t="str">
        <f t="shared" ca="1" si="61"/>
        <v>V</v>
      </c>
      <c r="H313" s="72">
        <f t="shared" ca="1" si="62"/>
        <v>10</v>
      </c>
      <c r="I313" s="72">
        <f t="shared" ca="1" si="63"/>
        <v>11291</v>
      </c>
      <c r="J313" s="72">
        <f t="shared" ca="1" si="64"/>
        <v>58816</v>
      </c>
      <c r="K313" s="72">
        <f t="shared" ca="1" si="65"/>
        <v>188.80604746885038</v>
      </c>
      <c r="L313" s="72">
        <f ca="1">VLOOKUP(F313,Coef!$C$2:$F$25,4)</f>
        <v>7</v>
      </c>
      <c r="M313" s="31">
        <f ca="1">VLOOKUP(E313,Coef!$C$4:$D$23,2)</f>
        <v>17</v>
      </c>
      <c r="N313" s="31">
        <f ca="1">MOD(VLOOKUP(G313,Coef!$C$2:$G$21,5)+MOD(D313+1,2)*15,20)</f>
        <v>15</v>
      </c>
      <c r="O313" s="31">
        <f ca="1">VLOOKUP(M313,Coef!$A$27:$B$46,2)</f>
        <v>5.34</v>
      </c>
      <c r="P313" s="31">
        <f ca="1">VLOOKUP(M313,Coef!$A$27:$C$46,3)+N313/10-0.1</f>
        <v>5.4</v>
      </c>
      <c r="Q313" s="31">
        <f ca="1">IF(P313+0.1&lt;O313,P313+2,P313)</f>
        <v>5.4</v>
      </c>
      <c r="R313" s="72">
        <f ca="1">L313*100000+I313</f>
        <v>711291</v>
      </c>
      <c r="S313" s="72">
        <f ca="1">Q313*1000000+J313</f>
        <v>5458816</v>
      </c>
      <c r="T313" s="72">
        <f ca="1">IF(M313&lt;11,S313-10000000,S313)</f>
        <v>5458816</v>
      </c>
      <c r="U313" s="72">
        <f ca="1">T313/(6366197.724*0.9996)</f>
        <v>0.85781193687600643</v>
      </c>
      <c r="V313" s="72">
        <f ca="1">(Coef!$J$9/(1+Coef!$J$8*(COS(U313))^2)^0.5)*Coef!$J$6</f>
        <v>6387831.0166683365</v>
      </c>
      <c r="W313" s="72">
        <f ca="1">6*D313-183</f>
        <v>9</v>
      </c>
      <c r="X313" s="72">
        <f ca="1">(R313-500000)/V313</f>
        <v>3.3077111690753808E-2</v>
      </c>
      <c r="Y313" s="72">
        <f ca="1">SIN(2*U313)</f>
        <v>0.98953080931746995</v>
      </c>
      <c r="Z313" s="72">
        <f ca="1">Y313*(COS(U313))^2</f>
        <v>0.42335997866908337</v>
      </c>
      <c r="AA313" s="72">
        <f ca="1">U313+(Y313/2)</f>
        <v>1.3525773415347415</v>
      </c>
      <c r="AB313" s="72">
        <f ca="1">(3*AA313+Z313)/4</f>
        <v>1.1202730008183268</v>
      </c>
      <c r="AC313" s="72">
        <f ca="1">(5*AB313+Z313*(COS(U313))^2)/3</f>
        <v>1.9274983198912088</v>
      </c>
      <c r="AD313" s="72">
        <f ca="1">Coef!$J$6*Coef!$J$9*(U313-(Coef!$J$10*AA313)+(Coef!$J$11*AB313)-(Coef!$J$12*AC313))</f>
        <v>5444020.0053213369</v>
      </c>
      <c r="AE313" s="72">
        <f ca="1">(T313-AD313)/V313</f>
        <v>2.3162783486373674E-3</v>
      </c>
      <c r="AF313" s="72">
        <f ca="1">((Coef!$J$8*X313^2)/2)*(COS(U313))^2</f>
        <v>1.5773683103636875E-6</v>
      </c>
      <c r="AG313" s="72">
        <f ca="1">X313*(1-(AF313/3))</f>
        <v>3.307709429915788E-2</v>
      </c>
      <c r="AH313" s="72">
        <f ca="1">AE313*(1-AF313)+U313</f>
        <v>0.86012821157101971</v>
      </c>
      <c r="AI313" s="72">
        <f ca="1">(EXP(AG313)-EXP(-AG313))/2</f>
        <v>3.3083126205112612E-2</v>
      </c>
      <c r="AJ313" s="72">
        <f ca="1">ATAN(AI313/COS(AH313))</f>
        <v>5.0671110014647448E-2</v>
      </c>
      <c r="AK313" s="72">
        <f ca="1">ATAN(COS(AJ313)*TAN(AH313))</f>
        <v>0.85949314490442252</v>
      </c>
      <c r="AL313" s="72">
        <f ca="1">U313+(1+Coef!$J$8*(COS(U313))^2-(3/2)*Coef!$J$8*SIN(U313)*COS(U313)*(AK313-U313))*(AK313-U313)</f>
        <v>0.85949797839661546</v>
      </c>
      <c r="AM313" s="33">
        <f t="shared" ca="1" si="55"/>
        <v>49.245606662152476</v>
      </c>
      <c r="AN313" s="33">
        <f t="shared" ca="1" si="56"/>
        <v>11.903240747082378</v>
      </c>
      <c r="AO313" s="48" t="str">
        <f ca="1">D313&amp;" "&amp;IF(AM313&gt;0,"N","S")&amp;" "&amp;R313&amp;" "&amp;LEFT(S313,7)</f>
        <v>32 N 711291 5458816</v>
      </c>
    </row>
    <row r="314" spans="1:41">
      <c r="A314" s="43" t="s">
        <v>1208</v>
      </c>
      <c r="B314" s="72" t="str">
        <f t="shared" si="57"/>
        <v>32UQV1149558273</v>
      </c>
      <c r="C314" s="72">
        <f t="array" aca="1" ref="C314" ca="1">MATCH(TRUE,ISERROR(VALUE(MID(B314,ROW(INDIRECT("1:"&amp;LEN(B314))),1))),0)</f>
        <v>3</v>
      </c>
      <c r="D314" s="72">
        <f t="shared" ca="1" si="58"/>
        <v>32</v>
      </c>
      <c r="E314" s="72" t="str">
        <f t="shared" ca="1" si="59"/>
        <v>U</v>
      </c>
      <c r="F314" s="72" t="str">
        <f t="shared" ca="1" si="60"/>
        <v>Q</v>
      </c>
      <c r="G314" s="72" t="str">
        <f t="shared" ca="1" si="61"/>
        <v>V</v>
      </c>
      <c r="H314" s="72">
        <f t="shared" ca="1" si="62"/>
        <v>10</v>
      </c>
      <c r="I314" s="72">
        <f t="shared" ca="1" si="63"/>
        <v>11495</v>
      </c>
      <c r="J314" s="72">
        <f t="shared" ca="1" si="64"/>
        <v>58273</v>
      </c>
      <c r="K314" s="72">
        <f t="shared" ca="1" si="65"/>
        <v>188.80604746885038</v>
      </c>
      <c r="L314" s="72">
        <f ca="1">VLOOKUP(F314,Coef!$C$2:$F$25,4)</f>
        <v>7</v>
      </c>
      <c r="M314" s="31">
        <f ca="1">VLOOKUP(E314,Coef!$C$4:$D$23,2)</f>
        <v>17</v>
      </c>
      <c r="N314" s="31">
        <f ca="1">MOD(VLOOKUP(G314,Coef!$C$2:$G$21,5)+MOD(D314+1,2)*15,20)</f>
        <v>15</v>
      </c>
      <c r="O314" s="31">
        <f ca="1">VLOOKUP(M314,Coef!$A$27:$B$46,2)</f>
        <v>5.34</v>
      </c>
      <c r="P314" s="31">
        <f ca="1">VLOOKUP(M314,Coef!$A$27:$C$46,3)+N314/10-0.1</f>
        <v>5.4</v>
      </c>
      <c r="Q314" s="31">
        <f ca="1">IF(P314+0.1&lt;O314,P314+2,P314)</f>
        <v>5.4</v>
      </c>
      <c r="R314" s="72">
        <f ca="1">L314*100000+I314</f>
        <v>711495</v>
      </c>
      <c r="S314" s="72">
        <f ca="1">Q314*1000000+J314</f>
        <v>5458273</v>
      </c>
      <c r="T314" s="72">
        <f ca="1">IF(M314&lt;11,S314-10000000,S314)</f>
        <v>5458273</v>
      </c>
      <c r="U314" s="72">
        <f ca="1">T314/(6366197.724*0.9996)</f>
        <v>0.85772660850411708</v>
      </c>
      <c r="V314" s="72">
        <f ca="1">(Coef!$J$9/(1+Coef!$J$8*(COS(U314))^2)^0.5)*Coef!$J$6</f>
        <v>6387829.2043752382</v>
      </c>
      <c r="W314" s="72">
        <f ca="1">6*D314-183</f>
        <v>9</v>
      </c>
      <c r="X314" s="72">
        <f ca="1">(R314-500000)/V314</f>
        <v>3.3109056806831967E-2</v>
      </c>
      <c r="Y314" s="72">
        <f ca="1">SIN(2*U314)</f>
        <v>0.98955542439369715</v>
      </c>
      <c r="Z314" s="72">
        <f ca="1">Y314*(COS(U314))^2</f>
        <v>0.42345406416535247</v>
      </c>
      <c r="AA314" s="72">
        <f ca="1">U314+(Y314/2)</f>
        <v>1.3525043207009657</v>
      </c>
      <c r="AB314" s="72">
        <f ca="1">(3*AA314+Z314)/4</f>
        <v>1.1202417565670624</v>
      </c>
      <c r="AC314" s="72">
        <f ca="1">(5*AB314+Z314*(COS(U314))^2)/3</f>
        <v>1.9274715822277295</v>
      </c>
      <c r="AD314" s="72">
        <f ca="1">Coef!$J$6*Coef!$J$9*(U314-(Coef!$J$10*AA314)+(Coef!$J$11*AB314)-(Coef!$J$12*AC314))</f>
        <v>5443476.5094598178</v>
      </c>
      <c r="AE314" s="72">
        <f ca="1">(T314-AD314)/V314</f>
        <v>2.3163566317721215E-3</v>
      </c>
      <c r="AF314" s="72">
        <f ca="1">((Coef!$J$8*X314^2)/2)*(COS(U314))^2</f>
        <v>1.580728456710774E-6</v>
      </c>
      <c r="AG314" s="72">
        <f ca="1">X314*(1-(AF314/3))</f>
        <v>3.3109039361355876E-2</v>
      </c>
      <c r="AH314" s="72">
        <f ca="1">AE314*(1-AF314)+U314</f>
        <v>0.86004296147435833</v>
      </c>
      <c r="AI314" s="72">
        <f ca="1">(EXP(AG314)-EXP(-AG314))/2</f>
        <v>3.3115088761242917E-2</v>
      </c>
      <c r="AJ314" s="72">
        <f ca="1">ATAN(AI314/COS(AH314))</f>
        <v>5.0714966507624477E-2</v>
      </c>
      <c r="AK314" s="72">
        <f ca="1">ATAN(COS(AJ314)*TAN(AH314))</f>
        <v>0.85940677818373656</v>
      </c>
      <c r="AL314" s="72">
        <f ca="1">U314+(1+Coef!$J$8*(COS(U314))^2-(3/2)*Coef!$J$8*SIN(U314)*COS(U314)*(AK314-U314))*(AK314-U314)</f>
        <v>0.85941160965515162</v>
      </c>
      <c r="AM314" s="33">
        <f t="shared" ca="1" si="55"/>
        <v>49.240658097784738</v>
      </c>
      <c r="AN314" s="33">
        <f t="shared" ca="1" si="56"/>
        <v>11.905753539034206</v>
      </c>
      <c r="AO314" s="48" t="str">
        <f ca="1">D314&amp;" "&amp;IF(AM314&gt;0,"N","S")&amp;" "&amp;R314&amp;" "&amp;LEFT(S314,7)</f>
        <v>32 N 711495 5458273</v>
      </c>
    </row>
    <row r="315" spans="1:41">
      <c r="A315" s="43" t="s">
        <v>1209</v>
      </c>
      <c r="B315" s="72" t="str">
        <f t="shared" si="57"/>
        <v>32UQV1055453735</v>
      </c>
      <c r="C315" s="72">
        <f t="array" aca="1" ref="C315" ca="1">MATCH(TRUE,ISERROR(VALUE(MID(B315,ROW(INDIRECT("1:"&amp;LEN(B315))),1))),0)</f>
        <v>3</v>
      </c>
      <c r="D315" s="72">
        <f t="shared" ca="1" si="58"/>
        <v>32</v>
      </c>
      <c r="E315" s="72" t="str">
        <f t="shared" ca="1" si="59"/>
        <v>U</v>
      </c>
      <c r="F315" s="72" t="str">
        <f t="shared" ca="1" si="60"/>
        <v>Q</v>
      </c>
      <c r="G315" s="72" t="str">
        <f t="shared" ca="1" si="61"/>
        <v>V</v>
      </c>
      <c r="H315" s="72">
        <f t="shared" ca="1" si="62"/>
        <v>10</v>
      </c>
      <c r="I315" s="72">
        <f t="shared" ca="1" si="63"/>
        <v>10554</v>
      </c>
      <c r="J315" s="72">
        <f t="shared" ca="1" si="64"/>
        <v>53735</v>
      </c>
      <c r="K315" s="72">
        <f t="shared" ca="1" si="65"/>
        <v>188.80604746885038</v>
      </c>
      <c r="L315" s="72">
        <f ca="1">VLOOKUP(F315,Coef!$C$2:$F$25,4)</f>
        <v>7</v>
      </c>
      <c r="M315" s="31">
        <f ca="1">VLOOKUP(E315,Coef!$C$4:$D$23,2)</f>
        <v>17</v>
      </c>
      <c r="N315" s="31">
        <f ca="1">MOD(VLOOKUP(G315,Coef!$C$2:$G$21,5)+MOD(D315+1,2)*15,20)</f>
        <v>15</v>
      </c>
      <c r="O315" s="31">
        <f ca="1">VLOOKUP(M315,Coef!$A$27:$B$46,2)</f>
        <v>5.34</v>
      </c>
      <c r="P315" s="31">
        <f ca="1">VLOOKUP(M315,Coef!$A$27:$C$46,3)+N315/10-0.1</f>
        <v>5.4</v>
      </c>
      <c r="Q315" s="31">
        <f ca="1">IF(P315+0.1&lt;O315,P315+2,P315)</f>
        <v>5.4</v>
      </c>
      <c r="R315" s="72">
        <f ca="1">L315*100000+I315</f>
        <v>710554</v>
      </c>
      <c r="S315" s="72">
        <f ca="1">Q315*1000000+J315</f>
        <v>5453735</v>
      </c>
      <c r="T315" s="72">
        <f ca="1">IF(M315&lt;11,S315-10000000,S315)</f>
        <v>5453735</v>
      </c>
      <c r="U315" s="72">
        <f ca="1">T315/(6366197.724*0.9996)</f>
        <v>0.85701349588600662</v>
      </c>
      <c r="V315" s="72">
        <f ca="1">(Coef!$J$9/(1+Coef!$J$8*(COS(U315))^2)^0.5)*Coef!$J$6</f>
        <v>6387814.0568482233</v>
      </c>
      <c r="W315" s="72">
        <f ca="1">6*D315-183</f>
        <v>9</v>
      </c>
      <c r="X315" s="72">
        <f ca="1">(R315-500000)/V315</f>
        <v>3.2961823579424648E-2</v>
      </c>
      <c r="Y315" s="72">
        <f ca="1">SIN(2*U315)</f>
        <v>0.98976001240874978</v>
      </c>
      <c r="Z315" s="72">
        <f ca="1">Y315*(COS(U315))^2</f>
        <v>0.42424012297652886</v>
      </c>
      <c r="AA315" s="72">
        <f ca="1">U315+(Y315/2)</f>
        <v>1.3518935020903815</v>
      </c>
      <c r="AB315" s="72">
        <f ca="1">(3*AA315+Z315)/4</f>
        <v>1.1199801573119184</v>
      </c>
      <c r="AC315" s="72">
        <f ca="1">(5*AB315+Z315*(COS(U315))^2)/3</f>
        <v>1.9272475085515455</v>
      </c>
      <c r="AD315" s="72">
        <f ca="1">Coef!$J$6*Coef!$J$9*(U315-(Coef!$J$10*AA315)+(Coef!$J$11*AB315)-(Coef!$J$12*AC315))</f>
        <v>5438934.3834977094</v>
      </c>
      <c r="AE315" s="72">
        <f ca="1">(T315-AD315)/V315</f>
        <v>2.3170080360155761E-3</v>
      </c>
      <c r="AF315" s="72">
        <f ca="1">((Coef!$J$8*X315^2)/2)*(COS(U315))^2</f>
        <v>1.5692848045362738E-6</v>
      </c>
      <c r="AG315" s="72">
        <f ca="1">X315*(1-(AF315/3))</f>
        <v>3.2961806337261694E-2</v>
      </c>
      <c r="AH315" s="72">
        <f ca="1">AE315*(1-AF315)+U315</f>
        <v>0.85933050028597668</v>
      </c>
      <c r="AI315" s="72">
        <f ca="1">(EXP(AG315)-EXP(-AG315))/2</f>
        <v>3.2967775389126319E-2</v>
      </c>
      <c r="AJ315" s="72">
        <f ca="1">ATAN(AI315/COS(AH315))</f>
        <v>5.0448074739518428E-2</v>
      </c>
      <c r="AK315" s="72">
        <f ca="1">ATAN(COS(AJ315)*TAN(AH315))</f>
        <v>0.8587008650655088</v>
      </c>
      <c r="AL315" s="72">
        <f ca="1">U315+(1+Coef!$J$8*(COS(U315))^2-(3/2)*Coef!$J$8*SIN(U315)*COS(U315)*(AK315-U315))*(AK315-U315)</f>
        <v>0.85870572520165367</v>
      </c>
      <c r="AM315" s="33">
        <f t="shared" ca="1" si="55"/>
        <v>49.200213897775406</v>
      </c>
      <c r="AN315" s="33">
        <f t="shared" ca="1" si="56"/>
        <v>11.890461767134946</v>
      </c>
      <c r="AO315" s="48" t="str">
        <f ca="1">D315&amp;" "&amp;IF(AM315&gt;0,"N","S")&amp;" "&amp;R315&amp;" "&amp;LEFT(S315,7)</f>
        <v>32 N 710554 5453735</v>
      </c>
    </row>
    <row r="316" spans="1:41">
      <c r="A316" s="43" t="s">
        <v>1210</v>
      </c>
      <c r="B316" s="72" t="str">
        <f t="shared" si="57"/>
        <v>32UQV1053153854</v>
      </c>
      <c r="C316" s="72">
        <f t="array" aca="1" ref="C316" ca="1">MATCH(TRUE,ISERROR(VALUE(MID(B316,ROW(INDIRECT("1:"&amp;LEN(B316))),1))),0)</f>
        <v>3</v>
      </c>
      <c r="D316" s="72">
        <f t="shared" ca="1" si="58"/>
        <v>32</v>
      </c>
      <c r="E316" s="72" t="str">
        <f t="shared" ca="1" si="59"/>
        <v>U</v>
      </c>
      <c r="F316" s="72" t="str">
        <f t="shared" ca="1" si="60"/>
        <v>Q</v>
      </c>
      <c r="G316" s="72" t="str">
        <f t="shared" ca="1" si="61"/>
        <v>V</v>
      </c>
      <c r="H316" s="72">
        <f t="shared" ca="1" si="62"/>
        <v>10</v>
      </c>
      <c r="I316" s="72">
        <f t="shared" ca="1" si="63"/>
        <v>10531</v>
      </c>
      <c r="J316" s="72">
        <f t="shared" ca="1" si="64"/>
        <v>53854</v>
      </c>
      <c r="K316" s="72">
        <f t="shared" ca="1" si="65"/>
        <v>188.80604746885038</v>
      </c>
      <c r="L316" s="72">
        <f ca="1">VLOOKUP(F316,Coef!$C$2:$F$25,4)</f>
        <v>7</v>
      </c>
      <c r="M316" s="31">
        <f ca="1">VLOOKUP(E316,Coef!$C$4:$D$23,2)</f>
        <v>17</v>
      </c>
      <c r="N316" s="31">
        <f ca="1">MOD(VLOOKUP(G316,Coef!$C$2:$G$21,5)+MOD(D316+1,2)*15,20)</f>
        <v>15</v>
      </c>
      <c r="O316" s="31">
        <f ca="1">VLOOKUP(M316,Coef!$A$27:$B$46,2)</f>
        <v>5.34</v>
      </c>
      <c r="P316" s="31">
        <f ca="1">VLOOKUP(M316,Coef!$A$27:$C$46,3)+N316/10-0.1</f>
        <v>5.4</v>
      </c>
      <c r="Q316" s="31">
        <f ca="1">IF(P316+0.1&lt;O316,P316+2,P316)</f>
        <v>5.4</v>
      </c>
      <c r="R316" s="72">
        <f ca="1">L316*100000+I316</f>
        <v>710531</v>
      </c>
      <c r="S316" s="72">
        <f ca="1">Q316*1000000+J316</f>
        <v>5453854</v>
      </c>
      <c r="T316" s="72">
        <f ca="1">IF(M316&lt;11,S316-10000000,S316)</f>
        <v>5453854</v>
      </c>
      <c r="U316" s="72">
        <f ca="1">T316/(6366197.724*0.9996)</f>
        <v>0.85703219584227697</v>
      </c>
      <c r="V316" s="72">
        <f ca="1">(Coef!$J$9/(1+Coef!$J$8*(COS(U316))^2)^0.5)*Coef!$J$6</f>
        <v>6387814.4541004533</v>
      </c>
      <c r="W316" s="72">
        <f ca="1">6*D316-183</f>
        <v>9</v>
      </c>
      <c r="X316" s="72">
        <f ca="1">(R316-500000)/V316</f>
        <v>3.2958220924037072E-2</v>
      </c>
      <c r="Y316" s="72">
        <f ca="1">SIN(2*U316)</f>
        <v>0.98975467319927624</v>
      </c>
      <c r="Z316" s="72">
        <f ca="1">Y316*(COS(U316))^2</f>
        <v>0.42421951564077914</v>
      </c>
      <c r="AA316" s="72">
        <f ca="1">U316+(Y316/2)</f>
        <v>1.351909532441915</v>
      </c>
      <c r="AB316" s="72">
        <f ca="1">(3*AA316+Z316)/4</f>
        <v>1.1199870282416309</v>
      </c>
      <c r="AC316" s="72">
        <f ca="1">(5*AB316+Z316*(COS(U316))^2)/3</f>
        <v>1.9272533985877089</v>
      </c>
      <c r="AD316" s="72">
        <f ca="1">Coef!$J$6*Coef!$J$9*(U316-(Coef!$J$10*AA316)+(Coef!$J$11*AB316)-(Coef!$J$12*AC316))</f>
        <v>5439053.4912802689</v>
      </c>
      <c r="AE316" s="72">
        <f ca="1">(T316-AD316)/V316</f>
        <v>2.3169910187717507E-3</v>
      </c>
      <c r="AF316" s="72">
        <f ca="1">((Coef!$J$8*X316^2)/2)*(COS(U316))^2</f>
        <v>1.5688740368110306E-6</v>
      </c>
      <c r="AG316" s="72">
        <f ca="1">X316*(1-(AF316/3))</f>
        <v>3.2958203688271369E-2</v>
      </c>
      <c r="AH316" s="72">
        <f ca="1">AE316*(1-AF316)+U316</f>
        <v>0.85934918322598164</v>
      </c>
      <c r="AI316" s="72">
        <f ca="1">(EXP(AG316)-EXP(-AG316))/2</f>
        <v>3.2964170783068403E-2</v>
      </c>
      <c r="AJ316" s="72">
        <f ca="1">ATAN(AI316/COS(AH316))</f>
        <v>5.0443659603907981E-2</v>
      </c>
      <c r="AK316" s="72">
        <f ca="1">ATAN(COS(AJ316)*TAN(AH316))</f>
        <v>0.85871966175649339</v>
      </c>
      <c r="AL316" s="72">
        <f ca="1">U316+(1+Coef!$J$8*(COS(U316))^2-(3/2)*Coef!$J$8*SIN(U316)*COS(U316)*(AK316-U316))*(AK316-U316)</f>
        <v>0.85872452196003368</v>
      </c>
      <c r="AM316" s="33">
        <f t="shared" ca="1" si="55"/>
        <v>49.201290872699111</v>
      </c>
      <c r="AN316" s="33">
        <f t="shared" ca="1" si="56"/>
        <v>11.890208798498488</v>
      </c>
      <c r="AO316" s="48" t="str">
        <f ca="1">D316&amp;" "&amp;IF(AM316&gt;0,"N","S")&amp;" "&amp;R316&amp;" "&amp;LEFT(S316,7)</f>
        <v>32 N 710531 5453854</v>
      </c>
    </row>
    <row r="317" spans="1:41">
      <c r="A317" s="43" t="s">
        <v>1211</v>
      </c>
      <c r="B317" s="72" t="str">
        <f t="shared" si="57"/>
        <v>32UQV1054553789</v>
      </c>
      <c r="C317" s="72">
        <f t="array" aca="1" ref="C317" ca="1">MATCH(TRUE,ISERROR(VALUE(MID(B317,ROW(INDIRECT("1:"&amp;LEN(B317))),1))),0)</f>
        <v>3</v>
      </c>
      <c r="D317" s="72">
        <f t="shared" ca="1" si="58"/>
        <v>32</v>
      </c>
      <c r="E317" s="72" t="str">
        <f t="shared" ca="1" si="59"/>
        <v>U</v>
      </c>
      <c r="F317" s="72" t="str">
        <f t="shared" ca="1" si="60"/>
        <v>Q</v>
      </c>
      <c r="G317" s="72" t="str">
        <f t="shared" ca="1" si="61"/>
        <v>V</v>
      </c>
      <c r="H317" s="72">
        <f t="shared" ca="1" si="62"/>
        <v>10</v>
      </c>
      <c r="I317" s="72">
        <f t="shared" ca="1" si="63"/>
        <v>10545</v>
      </c>
      <c r="J317" s="72">
        <f t="shared" ca="1" si="64"/>
        <v>53789</v>
      </c>
      <c r="K317" s="72">
        <f t="shared" ca="1" si="65"/>
        <v>188.80604746885038</v>
      </c>
      <c r="L317" s="72">
        <f ca="1">VLOOKUP(F317,Coef!$C$2:$F$25,4)</f>
        <v>7</v>
      </c>
      <c r="M317" s="31">
        <f ca="1">VLOOKUP(E317,Coef!$C$4:$D$23,2)</f>
        <v>17</v>
      </c>
      <c r="N317" s="31">
        <f ca="1">MOD(VLOOKUP(G317,Coef!$C$2:$G$21,5)+MOD(D317+1,2)*15,20)</f>
        <v>15</v>
      </c>
      <c r="O317" s="31">
        <f ca="1">VLOOKUP(M317,Coef!$A$27:$B$46,2)</f>
        <v>5.34</v>
      </c>
      <c r="P317" s="31">
        <f ca="1">VLOOKUP(M317,Coef!$A$27:$C$46,3)+N317/10-0.1</f>
        <v>5.4</v>
      </c>
      <c r="Q317" s="31">
        <f ca="1">IF(P317+0.1&lt;O317,P317+2,P317)</f>
        <v>5.4</v>
      </c>
      <c r="R317" s="72">
        <f ca="1">L317*100000+I317</f>
        <v>710545</v>
      </c>
      <c r="S317" s="72">
        <f ca="1">Q317*1000000+J317</f>
        <v>5453789</v>
      </c>
      <c r="T317" s="72">
        <f ca="1">IF(M317&lt;11,S317-10000000,S317)</f>
        <v>5453789</v>
      </c>
      <c r="U317" s="72">
        <f ca="1">T317/(6366197.724*0.9996)</f>
        <v>0.85702198158044862</v>
      </c>
      <c r="V317" s="72">
        <f ca="1">(Coef!$J$9/(1+Coef!$J$8*(COS(U317))^2)^0.5)*Coef!$J$6</f>
        <v>6387814.2371141976</v>
      </c>
      <c r="W317" s="72">
        <f ca="1">6*D317-183</f>
        <v>9</v>
      </c>
      <c r="X317" s="72">
        <f ca="1">(R317-500000)/V317</f>
        <v>3.2960413716588796E-2</v>
      </c>
      <c r="Y317" s="72">
        <f ca="1">SIN(2*U317)</f>
        <v>0.98975758974577344</v>
      </c>
      <c r="Z317" s="72">
        <f ca="1">Y317*(COS(U317))^2</f>
        <v>0.42423077178534119</v>
      </c>
      <c r="AA317" s="72">
        <f ca="1">U317+(Y317/2)</f>
        <v>1.3519007764533353</v>
      </c>
      <c r="AB317" s="72">
        <f ca="1">(3*AA317+Z317)/4</f>
        <v>1.1199832752863368</v>
      </c>
      <c r="AC317" s="72">
        <f ca="1">(5*AB317+Z317*(COS(U317))^2)/3</f>
        <v>1.9272501814356282</v>
      </c>
      <c r="AD317" s="72">
        <f ca="1">Coef!$J$6*Coef!$J$9*(U317-(Coef!$J$10*AA317)+(Coef!$J$11*AB317)-(Coef!$J$12*AC317))</f>
        <v>5438988.4324046876</v>
      </c>
      <c r="AE317" s="72">
        <f ca="1">(T317-AD317)/V317</f>
        <v>2.3170003143358122E-3</v>
      </c>
      <c r="AF317" s="72">
        <f ca="1">((Coef!$J$8*X317^2)/2)*(COS(U317))^2</f>
        <v>1.5691198158574126E-6</v>
      </c>
      <c r="AG317" s="72">
        <f ca="1">X317*(1-(AF317/3))</f>
        <v>3.2960396476976031E-2</v>
      </c>
      <c r="AH317" s="72">
        <f ca="1">AE317*(1-AF317)+U317</f>
        <v>0.8593389782591333</v>
      </c>
      <c r="AI317" s="72">
        <f ca="1">(EXP(AG317)-EXP(-AG317))/2</f>
        <v>3.2966364762911093E-2</v>
      </c>
      <c r="AJ317" s="72">
        <f ca="1">ATAN(AI317/COS(AH317))</f>
        <v>5.0446415092540338E-2</v>
      </c>
      <c r="AK317" s="72">
        <f ca="1">ATAN(COS(AJ317)*TAN(AH317))</f>
        <v>0.85870938607055292</v>
      </c>
      <c r="AL317" s="72">
        <f ca="1">U317+(1+Coef!$J$8*(COS(U317))^2-(3/2)*Coef!$J$8*SIN(U317)*COS(U317)*(AK317-U317))*(AK317-U317)</f>
        <v>0.8587142462126266</v>
      </c>
      <c r="AM317" s="33">
        <f t="shared" ca="1" si="55"/>
        <v>49.200702115741343</v>
      </c>
      <c r="AN317" s="33">
        <f t="shared" ca="1" si="56"/>
        <v>11.89036667636762</v>
      </c>
      <c r="AO317" s="48" t="str">
        <f ca="1">D317&amp;" "&amp;IF(AM317&gt;0,"N","S")&amp;" "&amp;R317&amp;" "&amp;LEFT(S317,7)</f>
        <v>32 N 710545 5453789</v>
      </c>
    </row>
    <row r="318" spans="1:41">
      <c r="A318" s="43" t="s">
        <v>1212</v>
      </c>
      <c r="B318" s="72" t="str">
        <f t="shared" si="57"/>
        <v>32UQV0824860228</v>
      </c>
      <c r="C318" s="72">
        <f t="array" aca="1" ref="C318" ca="1">MATCH(TRUE,ISERROR(VALUE(MID(B318,ROW(INDIRECT("1:"&amp;LEN(B318))),1))),0)</f>
        <v>3</v>
      </c>
      <c r="D318" s="72">
        <f t="shared" ca="1" si="58"/>
        <v>32</v>
      </c>
      <c r="E318" s="72" t="str">
        <f t="shared" ca="1" si="59"/>
        <v>U</v>
      </c>
      <c r="F318" s="72" t="str">
        <f t="shared" ca="1" si="60"/>
        <v>Q</v>
      </c>
      <c r="G318" s="72" t="str">
        <f t="shared" ca="1" si="61"/>
        <v>V</v>
      </c>
      <c r="H318" s="72">
        <f t="shared" ca="1" si="62"/>
        <v>10</v>
      </c>
      <c r="I318" s="72">
        <f t="shared" ca="1" si="63"/>
        <v>8248</v>
      </c>
      <c r="J318" s="72">
        <f t="shared" ca="1" si="64"/>
        <v>60228</v>
      </c>
      <c r="K318" s="72">
        <f t="shared" ca="1" si="65"/>
        <v>188.80604746885038</v>
      </c>
      <c r="L318" s="72">
        <f ca="1">VLOOKUP(F318,Coef!$C$2:$F$25,4)</f>
        <v>7</v>
      </c>
      <c r="M318" s="31">
        <f ca="1">VLOOKUP(E318,Coef!$C$4:$D$23,2)</f>
        <v>17</v>
      </c>
      <c r="N318" s="31">
        <f ca="1">MOD(VLOOKUP(G318,Coef!$C$2:$G$21,5)+MOD(D318+1,2)*15,20)</f>
        <v>15</v>
      </c>
      <c r="O318" s="31">
        <f ca="1">VLOOKUP(M318,Coef!$A$27:$B$46,2)</f>
        <v>5.34</v>
      </c>
      <c r="P318" s="31">
        <f ca="1">VLOOKUP(M318,Coef!$A$27:$C$46,3)+N318/10-0.1</f>
        <v>5.4</v>
      </c>
      <c r="Q318" s="31">
        <f ca="1">IF(P318+0.1&lt;O318,P318+2,P318)</f>
        <v>5.4</v>
      </c>
      <c r="R318" s="72">
        <f ca="1">L318*100000+I318</f>
        <v>708248</v>
      </c>
      <c r="S318" s="72">
        <f ca="1">Q318*1000000+J318</f>
        <v>5460228</v>
      </c>
      <c r="T318" s="72">
        <f ca="1">IF(M318&lt;11,S318-10000000,S318)</f>
        <v>5460228</v>
      </c>
      <c r="U318" s="72">
        <f ca="1">T318/(6366197.724*0.9996)</f>
        <v>0.85803382207141676</v>
      </c>
      <c r="V318" s="72">
        <f ca="1">(Coef!$J$9/(1+Coef!$J$8*(COS(U318))^2)^0.5)*Coef!$J$6</f>
        <v>6387835.7290938403</v>
      </c>
      <c r="W318" s="72">
        <f ca="1">6*D318-183</f>
        <v>9</v>
      </c>
      <c r="X318" s="72">
        <f ca="1">(R318-500000)/V318</f>
        <v>3.2600713110313727E-2</v>
      </c>
      <c r="Y318" s="72">
        <f ca="1">SIN(2*U318)</f>
        <v>0.98946666614974976</v>
      </c>
      <c r="Z318" s="72">
        <f ca="1">Y318*(COS(U318))^2</f>
        <v>0.42311529323647018</v>
      </c>
      <c r="AA318" s="72">
        <f ca="1">U318+(Y318/2)</f>
        <v>1.3527671551462916</v>
      </c>
      <c r="AB318" s="72">
        <f ca="1">(3*AA318+Z318)/4</f>
        <v>1.1203541896688363</v>
      </c>
      <c r="AC318" s="72">
        <f ca="1">(5*AB318+Z318*(COS(U318))^2)/3</f>
        <v>1.9275677735993801</v>
      </c>
      <c r="AD318" s="72">
        <f ca="1">Coef!$J$6*Coef!$J$9*(U318-(Coef!$J$10*AA318)+(Coef!$J$11*AB318)-(Coef!$J$12*AC318))</f>
        <v>5445433.2969093034</v>
      </c>
      <c r="AE318" s="72">
        <f ca="1">(T318-AD318)/V318</f>
        <v>2.316074444950595E-3</v>
      </c>
      <c r="AF318" s="72">
        <f ca="1">((Coef!$J$8*X318^2)/2)*(COS(U318))^2</f>
        <v>1.5314725851656695E-6</v>
      </c>
      <c r="AG318" s="72">
        <f ca="1">X318*(1-(AF318/3))</f>
        <v>3.2600696467947603E-2</v>
      </c>
      <c r="AH318" s="72">
        <f ca="1">AE318*(1-AF318)+U318</f>
        <v>0.86034989296936282</v>
      </c>
      <c r="AI318" s="72">
        <f ca="1">(EXP(AG318)-EXP(-AG318))/2</f>
        <v>3.2606471474254772E-2</v>
      </c>
      <c r="AJ318" s="72">
        <f ca="1">ATAN(AI318/COS(AH318))</f>
        <v>4.9955119888904387E-2</v>
      </c>
      <c r="AK318" s="72">
        <f ca="1">ATAN(COS(AJ318)*TAN(AH318))</f>
        <v>0.8597326968394442</v>
      </c>
      <c r="AL318" s="72">
        <f ca="1">U318+(1+Coef!$J$8*(COS(U318))^2-(3/2)*Coef!$J$8*SIN(U318)*COS(U318)*(AK318-U318))*(AK318-U318)</f>
        <v>0.85973757846072119</v>
      </c>
      <c r="AM318" s="33">
        <f t="shared" ca="1" si="55"/>
        <v>49.259334734596791</v>
      </c>
      <c r="AN318" s="33">
        <f t="shared" ca="1" si="56"/>
        <v>11.862217534704259</v>
      </c>
      <c r="AO318" s="48" t="str">
        <f ca="1">D318&amp;" "&amp;IF(AM318&gt;0,"N","S")&amp;" "&amp;R318&amp;" "&amp;LEFT(S318,7)</f>
        <v>32 N 708248 5460228</v>
      </c>
    </row>
    <row r="319" spans="1:41">
      <c r="A319" s="43" t="s">
        <v>1213</v>
      </c>
      <c r="B319" s="72" t="str">
        <f t="shared" si="57"/>
        <v>32UQV0830260274</v>
      </c>
      <c r="C319" s="72">
        <f t="array" aca="1" ref="C319" ca="1">MATCH(TRUE,ISERROR(VALUE(MID(B319,ROW(INDIRECT("1:"&amp;LEN(B319))),1))),0)</f>
        <v>3</v>
      </c>
      <c r="D319" s="72">
        <f t="shared" ca="1" si="58"/>
        <v>32</v>
      </c>
      <c r="E319" s="72" t="str">
        <f t="shared" ca="1" si="59"/>
        <v>U</v>
      </c>
      <c r="F319" s="72" t="str">
        <f t="shared" ca="1" si="60"/>
        <v>Q</v>
      </c>
      <c r="G319" s="72" t="str">
        <f t="shared" ca="1" si="61"/>
        <v>V</v>
      </c>
      <c r="H319" s="72">
        <f t="shared" ca="1" si="62"/>
        <v>10</v>
      </c>
      <c r="I319" s="72">
        <f t="shared" ca="1" si="63"/>
        <v>8302</v>
      </c>
      <c r="J319" s="72">
        <f t="shared" ca="1" si="64"/>
        <v>60274</v>
      </c>
      <c r="K319" s="72">
        <f t="shared" ca="1" si="65"/>
        <v>188.80604746885038</v>
      </c>
      <c r="L319" s="72">
        <f ca="1">VLOOKUP(F319,Coef!$C$2:$F$25,4)</f>
        <v>7</v>
      </c>
      <c r="M319" s="31">
        <f ca="1">VLOOKUP(E319,Coef!$C$4:$D$23,2)</f>
        <v>17</v>
      </c>
      <c r="N319" s="31">
        <f ca="1">MOD(VLOOKUP(G319,Coef!$C$2:$G$21,5)+MOD(D319+1,2)*15,20)</f>
        <v>15</v>
      </c>
      <c r="O319" s="31">
        <f ca="1">VLOOKUP(M319,Coef!$A$27:$B$46,2)</f>
        <v>5.34</v>
      </c>
      <c r="P319" s="31">
        <f ca="1">VLOOKUP(M319,Coef!$A$27:$C$46,3)+N319/10-0.1</f>
        <v>5.4</v>
      </c>
      <c r="Q319" s="31">
        <f ca="1">IF(P319+0.1&lt;O319,P319+2,P319)</f>
        <v>5.4</v>
      </c>
      <c r="R319" s="72">
        <f ca="1">L319*100000+I319</f>
        <v>708302</v>
      </c>
      <c r="S319" s="72">
        <f ca="1">Q319*1000000+J319</f>
        <v>5460274</v>
      </c>
      <c r="T319" s="72">
        <f ca="1">IF(M319&lt;11,S319-10000000,S319)</f>
        <v>5460274</v>
      </c>
      <c r="U319" s="72">
        <f ca="1">T319/(6366197.724*0.9996)</f>
        <v>0.85804105062594138</v>
      </c>
      <c r="V319" s="72">
        <f ca="1">(Coef!$J$9/(1+Coef!$J$8*(COS(U319))^2)^0.5)*Coef!$J$6</f>
        <v>6387835.8826098191</v>
      </c>
      <c r="W319" s="72">
        <f ca="1">6*D319-183</f>
        <v>9</v>
      </c>
      <c r="X319" s="72">
        <f ca="1">(R319-500000)/V319</f>
        <v>3.2609165894051738E-2</v>
      </c>
      <c r="Y319" s="72">
        <f ca="1">SIN(2*U319)</f>
        <v>0.98946457322230863</v>
      </c>
      <c r="Z319" s="72">
        <f ca="1">Y319*(COS(U319))^2</f>
        <v>0.4231073212072432</v>
      </c>
      <c r="AA319" s="72">
        <f ca="1">U319+(Y319/2)</f>
        <v>1.3527733372370956</v>
      </c>
      <c r="AB319" s="72">
        <f ca="1">(3*AA319+Z319)/4</f>
        <v>1.1203568332296323</v>
      </c>
      <c r="AC319" s="72">
        <f ca="1">(5*AB319+Z319*(COS(U319))^2)/3</f>
        <v>1.9275700344570428</v>
      </c>
      <c r="AD319" s="72">
        <f ca="1">Coef!$J$6*Coef!$J$9*(U319-(Coef!$J$10*AA319)+(Coef!$J$11*AB319)-(Coef!$J$12*AC319))</f>
        <v>5445479.3390391404</v>
      </c>
      <c r="AE319" s="72">
        <f ca="1">(T319-AD319)/V319</f>
        <v>2.3160677939670395E-3</v>
      </c>
      <c r="AF319" s="72">
        <f ca="1">((Coef!$J$8*X319^2)/2)*(COS(U319))^2</f>
        <v>1.53224122635775E-6</v>
      </c>
      <c r="AG319" s="72">
        <f ca="1">X319*(1-(AF319/3))</f>
        <v>3.2609149239015624E-2</v>
      </c>
      <c r="AH319" s="72">
        <f ca="1">AE319*(1-AF319)+U319</f>
        <v>0.86035711487113387</v>
      </c>
      <c r="AI319" s="72">
        <f ca="1">(EXP(AG319)-EXP(-AG319))/2</f>
        <v>3.261492873871108E-2</v>
      </c>
      <c r="AJ319" s="72">
        <f ca="1">ATAN(AI319/COS(AH319))</f>
        <v>4.9968474152138995E-2</v>
      </c>
      <c r="AK319" s="72">
        <f ca="1">ATAN(COS(AJ319)*TAN(AH319))</f>
        <v>0.85973958988655708</v>
      </c>
      <c r="AL319" s="72">
        <f ca="1">U319+(1+Coef!$J$8*(COS(U319))^2-(3/2)*Coef!$J$8*SIN(U319)*COS(U319)*(AK319-U319))*(AK319-U319)</f>
        <v>0.85974447046477731</v>
      </c>
      <c r="AM319" s="33">
        <f t="shared" ca="1" si="55"/>
        <v>49.259729617341598</v>
      </c>
      <c r="AN319" s="33">
        <f t="shared" ca="1" si="56"/>
        <v>11.862982677626109</v>
      </c>
      <c r="AO319" s="48" t="str">
        <f ca="1">D319&amp;" "&amp;IF(AM319&gt;0,"N","S")&amp;" "&amp;R319&amp;" "&amp;LEFT(S319,7)</f>
        <v>32 N 708302 5460274</v>
      </c>
    </row>
    <row r="320" spans="1:41">
      <c r="A320" s="43" t="s">
        <v>1214</v>
      </c>
      <c r="B320" s="72" t="str">
        <f t="shared" si="57"/>
        <v>32UQV0828760293</v>
      </c>
      <c r="C320" s="72">
        <f t="array" aca="1" ref="C320" ca="1">MATCH(TRUE,ISERROR(VALUE(MID(B320,ROW(INDIRECT("1:"&amp;LEN(B320))),1))),0)</f>
        <v>3</v>
      </c>
      <c r="D320" s="72">
        <f t="shared" ca="1" si="58"/>
        <v>32</v>
      </c>
      <c r="E320" s="72" t="str">
        <f t="shared" ca="1" si="59"/>
        <v>U</v>
      </c>
      <c r="F320" s="72" t="str">
        <f t="shared" ca="1" si="60"/>
        <v>Q</v>
      </c>
      <c r="G320" s="72" t="str">
        <f t="shared" ca="1" si="61"/>
        <v>V</v>
      </c>
      <c r="H320" s="72">
        <f t="shared" ca="1" si="62"/>
        <v>10</v>
      </c>
      <c r="I320" s="72">
        <f t="shared" ca="1" si="63"/>
        <v>8287</v>
      </c>
      <c r="J320" s="72">
        <f t="shared" ca="1" si="64"/>
        <v>60293</v>
      </c>
      <c r="K320" s="72">
        <f t="shared" ca="1" si="65"/>
        <v>188.80604746885038</v>
      </c>
      <c r="L320" s="72">
        <f ca="1">VLOOKUP(F320,Coef!$C$2:$F$25,4)</f>
        <v>7</v>
      </c>
      <c r="M320" s="31">
        <f ca="1">VLOOKUP(E320,Coef!$C$4:$D$23,2)</f>
        <v>17</v>
      </c>
      <c r="N320" s="31">
        <f ca="1">MOD(VLOOKUP(G320,Coef!$C$2:$G$21,5)+MOD(D320+1,2)*15,20)</f>
        <v>15</v>
      </c>
      <c r="O320" s="31">
        <f ca="1">VLOOKUP(M320,Coef!$A$27:$B$46,2)</f>
        <v>5.34</v>
      </c>
      <c r="P320" s="31">
        <f ca="1">VLOOKUP(M320,Coef!$A$27:$C$46,3)+N320/10-0.1</f>
        <v>5.4</v>
      </c>
      <c r="Q320" s="31">
        <f ca="1">IF(P320+0.1&lt;O320,P320+2,P320)</f>
        <v>5.4</v>
      </c>
      <c r="R320" s="72">
        <f ca="1">L320*100000+I320</f>
        <v>708287</v>
      </c>
      <c r="S320" s="72">
        <f ca="1">Q320*1000000+J320</f>
        <v>5460293</v>
      </c>
      <c r="T320" s="72">
        <f ca="1">IF(M320&lt;11,S320-10000000,S320)</f>
        <v>5460293</v>
      </c>
      <c r="U320" s="72">
        <f ca="1">T320/(6366197.724*0.9996)</f>
        <v>0.85804403633324511</v>
      </c>
      <c r="V320" s="72">
        <f ca="1">(Coef!$J$9/(1+Coef!$J$8*(COS(U320))^2)^0.5)*Coef!$J$6</f>
        <v>6387835.946018503</v>
      </c>
      <c r="W320" s="72">
        <f ca="1">6*D320-183</f>
        <v>9</v>
      </c>
      <c r="X320" s="72">
        <f ca="1">(R320-500000)/V320</f>
        <v>3.2606817357265401E-2</v>
      </c>
      <c r="Y320" s="72">
        <f ca="1">SIN(2*U320)</f>
        <v>0.98946370869192757</v>
      </c>
      <c r="Z320" s="72">
        <f ca="1">Y320*(COS(U320))^2</f>
        <v>0.42310402839986117</v>
      </c>
      <c r="AA320" s="72">
        <f ca="1">U320+(Y320/2)</f>
        <v>1.3527758906792089</v>
      </c>
      <c r="AB320" s="72">
        <f ca="1">(3*AA320+Z320)/4</f>
        <v>1.120357925109372</v>
      </c>
      <c r="AC320" s="72">
        <f ca="1">(5*AB320+Z320*(COS(U320))^2)/3</f>
        <v>1.9275709682564504</v>
      </c>
      <c r="AD320" s="72">
        <f ca="1">Coef!$J$6*Coef!$J$9*(U320-(Coef!$J$10*AA320)+(Coef!$J$11*AB320)-(Coef!$J$12*AC320))</f>
        <v>5445498.356441563</v>
      </c>
      <c r="AE320" s="72">
        <f ca="1">(T320-AD320)/V320</f>
        <v>2.3160650466702124E-3</v>
      </c>
      <c r="AF320" s="72">
        <f ca="1">((Coef!$J$8*X320^2)/2)*(COS(U320))^2</f>
        <v>1.5320099436754769E-6</v>
      </c>
      <c r="AG320" s="72">
        <f ca="1">X320*(1-(AF320/3))</f>
        <v>3.2606800705942594E-2</v>
      </c>
      <c r="AH320" s="72">
        <f ca="1">AE320*(1-AF320)+U320</f>
        <v>0.86036009783168066</v>
      </c>
      <c r="AI320" s="72">
        <f ca="1">(EXP(AG320)-EXP(-AG320))/2</f>
        <v>3.2612578956953187E-2</v>
      </c>
      <c r="AJ320" s="72">
        <f ca="1">ATAN(AI320/COS(AH320))</f>
        <v>4.9965053061991609E-2</v>
      </c>
      <c r="AK320" s="72">
        <f ca="1">ATAN(COS(AJ320)*TAN(AH320))</f>
        <v>0.85974265799907879</v>
      </c>
      <c r="AL320" s="72">
        <f ca="1">U320+(1+Coef!$J$8*(COS(U320))^2-(3/2)*Coef!$J$8*SIN(U320)*COS(U320)*(AK320-U320))*(AK320-U320)</f>
        <v>0.85974753877957466</v>
      </c>
      <c r="AM320" s="33">
        <f t="shared" ca="1" si="55"/>
        <v>49.259905418829703</v>
      </c>
      <c r="AN320" s="33">
        <f t="shared" ca="1" si="56"/>
        <v>11.86278666359933</v>
      </c>
      <c r="AO320" s="48" t="str">
        <f ca="1">D320&amp;" "&amp;IF(AM320&gt;0,"N","S")&amp;" "&amp;R320&amp;" "&amp;LEFT(S320,7)</f>
        <v>32 N 708287 5460293</v>
      </c>
    </row>
    <row r="321" spans="1:41">
      <c r="A321" s="43" t="s">
        <v>1215</v>
      </c>
      <c r="B321" s="72" t="str">
        <f t="shared" si="57"/>
        <v>32UQV0563960112</v>
      </c>
      <c r="C321" s="72">
        <f t="array" aca="1" ref="C321" ca="1">MATCH(TRUE,ISERROR(VALUE(MID(B321,ROW(INDIRECT("1:"&amp;LEN(B321))),1))),0)</f>
        <v>3</v>
      </c>
      <c r="D321" s="72">
        <f t="shared" ca="1" si="58"/>
        <v>32</v>
      </c>
      <c r="E321" s="72" t="str">
        <f t="shared" ca="1" si="59"/>
        <v>U</v>
      </c>
      <c r="F321" s="72" t="str">
        <f t="shared" ca="1" si="60"/>
        <v>Q</v>
      </c>
      <c r="G321" s="72" t="str">
        <f t="shared" ca="1" si="61"/>
        <v>V</v>
      </c>
      <c r="H321" s="72">
        <f t="shared" ca="1" si="62"/>
        <v>10</v>
      </c>
      <c r="I321" s="72">
        <f t="shared" ca="1" si="63"/>
        <v>5639</v>
      </c>
      <c r="J321" s="72">
        <f t="shared" ca="1" si="64"/>
        <v>60112</v>
      </c>
      <c r="K321" s="72">
        <f t="shared" ca="1" si="65"/>
        <v>188.80604746885038</v>
      </c>
      <c r="L321" s="72">
        <f ca="1">VLOOKUP(F321,Coef!$C$2:$F$25,4)</f>
        <v>7</v>
      </c>
      <c r="M321" s="31">
        <f ca="1">VLOOKUP(E321,Coef!$C$4:$D$23,2)</f>
        <v>17</v>
      </c>
      <c r="N321" s="31">
        <f ca="1">MOD(VLOOKUP(G321,Coef!$C$2:$G$21,5)+MOD(D321+1,2)*15,20)</f>
        <v>15</v>
      </c>
      <c r="O321" s="31">
        <f ca="1">VLOOKUP(M321,Coef!$A$27:$B$46,2)</f>
        <v>5.34</v>
      </c>
      <c r="P321" s="31">
        <f ca="1">VLOOKUP(M321,Coef!$A$27:$C$46,3)+N321/10-0.1</f>
        <v>5.4</v>
      </c>
      <c r="Q321" s="31">
        <f ca="1">IF(P321+0.1&lt;O321,P321+2,P321)</f>
        <v>5.4</v>
      </c>
      <c r="R321" s="72">
        <f ca="1">L321*100000+I321</f>
        <v>705639</v>
      </c>
      <c r="S321" s="72">
        <f ca="1">Q321*1000000+J321</f>
        <v>5460112</v>
      </c>
      <c r="T321" s="72">
        <f ca="1">IF(M321&lt;11,S321-10000000,S321)</f>
        <v>5460112</v>
      </c>
      <c r="U321" s="72">
        <f ca="1">T321/(6366197.724*0.9996)</f>
        <v>0.85801559354261536</v>
      </c>
      <c r="V321" s="72">
        <f ca="1">(Coef!$J$9/(1+Coef!$J$8*(COS(U321))^2)^0.5)*Coef!$J$6</f>
        <v>6387835.3419651976</v>
      </c>
      <c r="W321" s="72">
        <f ca="1">6*D321-183</f>
        <v>9</v>
      </c>
      <c r="X321" s="72">
        <f ca="1">(R321-500000)/V321</f>
        <v>3.2192282516902794E-2</v>
      </c>
      <c r="Y321" s="72">
        <f ca="1">SIN(2*U321)</f>
        <v>0.98947194304845976</v>
      </c>
      <c r="Z321" s="72">
        <f ca="1">Y321*(COS(U321))^2</f>
        <v>0.42313539642122217</v>
      </c>
      <c r="AA321" s="72">
        <f ca="1">U321+(Y321/2)</f>
        <v>1.3527515650668454</v>
      </c>
      <c r="AB321" s="72">
        <f ca="1">(3*AA321+Z321)/4</f>
        <v>1.1203475229054396</v>
      </c>
      <c r="AC321" s="72">
        <f ca="1">(5*AB321+Z321*(COS(U321))^2)/3</f>
        <v>1.9275620718023694</v>
      </c>
      <c r="AD321" s="72">
        <f ca="1">Coef!$J$6*Coef!$J$9*(U321-(Coef!$J$10*AA321)+(Coef!$J$11*AB321)-(Coef!$J$12*AC321))</f>
        <v>5445317.1906835847</v>
      </c>
      <c r="AE321" s="72">
        <f ca="1">(T321-AD321)/V321</f>
        <v>2.3160912146905407E-3</v>
      </c>
      <c r="AF321" s="72">
        <f ca="1">((Coef!$J$8*X321^2)/2)*(COS(U321))^2</f>
        <v>1.4934025395224298E-6</v>
      </c>
      <c r="AG321" s="72">
        <f ca="1">X321*(1-(AF321/3))</f>
        <v>3.2192266491557306E-2</v>
      </c>
      <c r="AH321" s="72">
        <f ca="1">AE321*(1-AF321)+U321</f>
        <v>0.86033168129844939</v>
      </c>
      <c r="AI321" s="72">
        <f ca="1">(EXP(AG321)-EXP(-AG321))/2</f>
        <v>3.2197827146110525E-2</v>
      </c>
      <c r="AJ321" s="72">
        <f ca="1">ATAN(AI321/COS(AH321))</f>
        <v>4.9329030709620629E-2</v>
      </c>
      <c r="AK321" s="72">
        <f ca="1">ATAN(COS(AJ321)*TAN(AH321))</f>
        <v>0.85972986323430245</v>
      </c>
      <c r="AL321" s="72">
        <f ca="1">U321+(1+Coef!$J$8*(COS(U321))^2-(3/2)*Coef!$J$8*SIN(U321)*COS(U321)*(AK321-U321))*(AK321-U321)</f>
        <v>0.85973478916834045</v>
      </c>
      <c r="AM321" s="33">
        <f t="shared" ca="1" si="55"/>
        <v>49.259174919915559</v>
      </c>
      <c r="AN321" s="33">
        <f t="shared" ca="1" si="56"/>
        <v>11.82634526713249</v>
      </c>
      <c r="AO321" s="48" t="str">
        <f ca="1">D321&amp;" "&amp;IF(AM321&gt;0,"N","S")&amp;" "&amp;R321&amp;" "&amp;LEFT(S321,7)</f>
        <v>32 N 705639 5460112</v>
      </c>
    </row>
    <row r="322" spans="1:41">
      <c r="A322" s="44" t="s">
        <v>1216</v>
      </c>
      <c r="B322" s="72" t="str">
        <f t="shared" si="57"/>
        <v>32UQV0566160100</v>
      </c>
      <c r="C322" s="72">
        <f t="array" aca="1" ref="C322" ca="1">MATCH(TRUE,ISERROR(VALUE(MID(B322,ROW(INDIRECT("1:"&amp;LEN(B322))),1))),0)</f>
        <v>3</v>
      </c>
      <c r="D322" s="72">
        <f t="shared" ca="1" si="58"/>
        <v>32</v>
      </c>
      <c r="E322" s="72" t="str">
        <f t="shared" ca="1" si="59"/>
        <v>U</v>
      </c>
      <c r="F322" s="72" t="str">
        <f t="shared" ca="1" si="60"/>
        <v>Q</v>
      </c>
      <c r="G322" s="72" t="str">
        <f t="shared" ca="1" si="61"/>
        <v>V</v>
      </c>
      <c r="H322" s="72">
        <f t="shared" ca="1" si="62"/>
        <v>10</v>
      </c>
      <c r="I322" s="72">
        <f t="shared" ca="1" si="63"/>
        <v>5661</v>
      </c>
      <c r="J322" s="72">
        <f t="shared" ca="1" si="64"/>
        <v>60100</v>
      </c>
      <c r="K322" s="72">
        <f t="shared" ca="1" si="65"/>
        <v>188.80604746885038</v>
      </c>
      <c r="L322" s="72">
        <f ca="1">VLOOKUP(F322,Coef!$C$2:$F$25,4)</f>
        <v>7</v>
      </c>
      <c r="M322" s="31">
        <f ca="1">VLOOKUP(E322,Coef!$C$4:$D$23,2)</f>
        <v>17</v>
      </c>
      <c r="N322" s="31">
        <f ca="1">MOD(VLOOKUP(G322,Coef!$C$2:$G$21,5)+MOD(D322+1,2)*15,20)</f>
        <v>15</v>
      </c>
      <c r="O322" s="31">
        <f ca="1">VLOOKUP(M322,Coef!$A$27:$B$46,2)</f>
        <v>5.34</v>
      </c>
      <c r="P322" s="31">
        <f ca="1">VLOOKUP(M322,Coef!$A$27:$C$46,3)+N322/10-0.1</f>
        <v>5.4</v>
      </c>
      <c r="Q322" s="31">
        <f ca="1">IF(P322+0.1&lt;O322,P322+2,P322)</f>
        <v>5.4</v>
      </c>
      <c r="R322" s="72">
        <f ca="1">L322*100000+I322</f>
        <v>705661</v>
      </c>
      <c r="S322" s="72">
        <f ca="1">Q322*1000000+J322</f>
        <v>5460100</v>
      </c>
      <c r="T322" s="72">
        <f ca="1">IF(M322&lt;11,S322-10000000,S322)</f>
        <v>5460100</v>
      </c>
      <c r="U322" s="72">
        <f ca="1">T322/(6366197.724*0.9996)</f>
        <v>0.85801370783273934</v>
      </c>
      <c r="V322" s="72">
        <f ca="1">(Coef!$J$9/(1+Coef!$J$8*(COS(U322))^2)^0.5)*Coef!$J$6</f>
        <v>6387835.3019172922</v>
      </c>
      <c r="W322" s="72">
        <f ca="1">6*D322-183</f>
        <v>9</v>
      </c>
      <c r="X322" s="72">
        <f ca="1">(R322-500000)/V322</f>
        <v>3.2195726764945143E-2</v>
      </c>
      <c r="Y322" s="72">
        <f ca="1">SIN(2*U322)</f>
        <v>0.9894724888594727</v>
      </c>
      <c r="Z322" s="72">
        <f ca="1">Y322*(COS(U322))^2</f>
        <v>0.42313747604522173</v>
      </c>
      <c r="AA322" s="72">
        <f ca="1">U322+(Y322/2)</f>
        <v>1.3527499522624757</v>
      </c>
      <c r="AB322" s="72">
        <f ca="1">(3*AA322+Z322)/4</f>
        <v>1.1203468332081621</v>
      </c>
      <c r="AC322" s="72">
        <f ca="1">(5*AB322+Z322*(COS(U322))^2)/3</f>
        <v>1.9275614819201199</v>
      </c>
      <c r="AD322" s="72">
        <f ca="1">Coef!$J$6*Coef!$J$9*(U322-(Coef!$J$10*AA322)+(Coef!$J$11*AB322)-(Coef!$J$12*AC322))</f>
        <v>5445305.179695922</v>
      </c>
      <c r="AE322" s="72">
        <f ca="1">(T322-AD322)/V322</f>
        <v>2.3160929493027823E-3</v>
      </c>
      <c r="AF322" s="72">
        <f ca="1">((Coef!$J$8*X322^2)/2)*(COS(U322))^2</f>
        <v>1.4937286318675432E-6</v>
      </c>
      <c r="AG322" s="72">
        <f ca="1">X322*(1-(AF322/3))</f>
        <v>3.2195710734385513E-2</v>
      </c>
      <c r="AH322" s="72">
        <f ca="1">AE322*(1-AF322)+U322</f>
        <v>0.86032979732242776</v>
      </c>
      <c r="AI322" s="72">
        <f ca="1">(EXP(AG322)-EXP(-AG322))/2</f>
        <v>3.220127317399063E-2</v>
      </c>
      <c r="AJ322" s="72">
        <f ca="1">ATAN(AI322/COS(AH322))</f>
        <v>4.9334193814905433E-2</v>
      </c>
      <c r="AK322" s="72">
        <f ca="1">ATAN(COS(AJ322)*TAN(AH322))</f>
        <v>0.85972785286744757</v>
      </c>
      <c r="AL322" s="72">
        <f ca="1">U322+(1+Coef!$J$8*(COS(U322))^2-(3/2)*Coef!$J$8*SIN(U322)*COS(U322)*(AK322-U322))*(AK322-U322)</f>
        <v>0.85973277846590113</v>
      </c>
      <c r="AM322" s="33">
        <f t="shared" ca="1" si="55"/>
        <v>49.25905971515192</v>
      </c>
      <c r="AN322" s="33">
        <f t="shared" ca="1" si="56"/>
        <v>11.826641091274491</v>
      </c>
      <c r="AO322" s="48" t="str">
        <f ca="1">D322&amp;" "&amp;IF(AM322&gt;0,"N","S")&amp;" "&amp;R322&amp;" "&amp;LEFT(S322,7)</f>
        <v>32 N 705661 5460100</v>
      </c>
    </row>
    <row r="323" spans="1:41">
      <c r="A323" s="43" t="s">
        <v>1217</v>
      </c>
      <c r="B323" s="72" t="str">
        <f t="shared" si="57"/>
        <v>32UQV0563160145</v>
      </c>
      <c r="C323" s="72">
        <f t="array" aca="1" ref="C323" ca="1">MATCH(TRUE,ISERROR(VALUE(MID(B323,ROW(INDIRECT("1:"&amp;LEN(B323))),1))),0)</f>
        <v>3</v>
      </c>
      <c r="D323" s="72">
        <f t="shared" ca="1" si="58"/>
        <v>32</v>
      </c>
      <c r="E323" s="72" t="str">
        <f t="shared" ca="1" si="59"/>
        <v>U</v>
      </c>
      <c r="F323" s="72" t="str">
        <f t="shared" ca="1" si="60"/>
        <v>Q</v>
      </c>
      <c r="G323" s="72" t="str">
        <f t="shared" ca="1" si="61"/>
        <v>V</v>
      </c>
      <c r="H323" s="72">
        <f t="shared" ca="1" si="62"/>
        <v>10</v>
      </c>
      <c r="I323" s="72">
        <f t="shared" ca="1" si="63"/>
        <v>5631</v>
      </c>
      <c r="J323" s="72">
        <f t="shared" ca="1" si="64"/>
        <v>60145</v>
      </c>
      <c r="K323" s="72">
        <f t="shared" ca="1" si="65"/>
        <v>188.80604746885038</v>
      </c>
      <c r="L323" s="72">
        <f ca="1">VLOOKUP(F323,Coef!$C$2:$F$25,4)</f>
        <v>7</v>
      </c>
      <c r="M323" s="31">
        <f ca="1">VLOOKUP(E323,Coef!$C$4:$D$23,2)</f>
        <v>17</v>
      </c>
      <c r="N323" s="31">
        <f ca="1">MOD(VLOOKUP(G323,Coef!$C$2:$G$21,5)+MOD(D323+1,2)*15,20)</f>
        <v>15</v>
      </c>
      <c r="O323" s="31">
        <f ca="1">VLOOKUP(M323,Coef!$A$27:$B$46,2)</f>
        <v>5.34</v>
      </c>
      <c r="P323" s="31">
        <f ca="1">VLOOKUP(M323,Coef!$A$27:$C$46,3)+N323/10-0.1</f>
        <v>5.4</v>
      </c>
      <c r="Q323" s="31">
        <f ca="1">IF(P323+0.1&lt;O323,P323+2,P323)</f>
        <v>5.4</v>
      </c>
      <c r="R323" s="72">
        <f ca="1">L323*100000+I323</f>
        <v>705631</v>
      </c>
      <c r="S323" s="72">
        <f ca="1">Q323*1000000+J323</f>
        <v>5460145</v>
      </c>
      <c r="T323" s="72">
        <f ca="1">IF(M323&lt;11,S323-10000000,S323)</f>
        <v>5460145</v>
      </c>
      <c r="U323" s="72">
        <f ca="1">T323/(6366197.724*0.9996)</f>
        <v>0.85802077924477438</v>
      </c>
      <c r="V323" s="72">
        <f ca="1">(Coef!$J$9/(1+Coef!$J$8*(COS(U323))^2)^0.5)*Coef!$J$6</f>
        <v>6387835.4520968255</v>
      </c>
      <c r="W323" s="72">
        <f ca="1">6*D323-183</f>
        <v>9</v>
      </c>
      <c r="X323" s="72">
        <f ca="1">(R323-500000)/V323</f>
        <v>3.2191029581468168E-2</v>
      </c>
      <c r="Y323" s="72">
        <f ca="1">SIN(2*U323)</f>
        <v>0.98947044199560574</v>
      </c>
      <c r="Z323" s="72">
        <f ca="1">Y323*(COS(U323))^2</f>
        <v>0.42312967743994445</v>
      </c>
      <c r="AA323" s="72">
        <f ca="1">U323+(Y323/2)</f>
        <v>1.3527560002425774</v>
      </c>
      <c r="AB323" s="72">
        <f ca="1">(3*AA323+Z323)/4</f>
        <v>1.1203494195419192</v>
      </c>
      <c r="AC323" s="72">
        <f ca="1">(5*AB323+Z323*(COS(U323))^2)/3</f>
        <v>1.9275636939387415</v>
      </c>
      <c r="AD323" s="72">
        <f ca="1">Coef!$J$6*Coef!$J$9*(U323-(Coef!$J$10*AA323)+(Coef!$J$11*AB323)-(Coef!$J$12*AC323))</f>
        <v>5445350.2209008224</v>
      </c>
      <c r="AE323" s="72">
        <f ca="1">(T323-AD323)/V323</f>
        <v>2.3160864443246016E-3</v>
      </c>
      <c r="AF323" s="72">
        <f ca="1">((Coef!$J$8*X323^2)/2)*(COS(U323))^2</f>
        <v>1.493268376714889E-6</v>
      </c>
      <c r="AG323" s="72">
        <f ca="1">X323*(1-(AF323/3))</f>
        <v>3.2191013558186009E-2</v>
      </c>
      <c r="AH323" s="72">
        <f ca="1">AE323*(1-AF323)+U323</f>
        <v>0.86033686223056038</v>
      </c>
      <c r="AI323" s="72">
        <f ca="1">(EXP(AG323)-EXP(-AG323))/2</f>
        <v>3.2196573563474662E-2</v>
      </c>
      <c r="AJ323" s="72">
        <f ca="1">ATAN(AI323/COS(AH323))</f>
        <v>4.9327409826391902E-2</v>
      </c>
      <c r="AK323" s="72">
        <f ca="1">ATAN(COS(AJ323)*TAN(AH323))</f>
        <v>0.85973508467304116</v>
      </c>
      <c r="AL323" s="72">
        <f ca="1">U323+(1+Coef!$J$8*(COS(U323))^2-(3/2)*Coef!$J$8*SIN(U323)*COS(U323)*(AK323-U323))*(AK323-U323)</f>
        <v>0.85974001065020123</v>
      </c>
      <c r="AM323" s="33">
        <f t="shared" ref="AM323:AM386" ca="1" si="66">AL323/PI()*180</f>
        <v>49.259474088788977</v>
      </c>
      <c r="AN323" s="33">
        <f t="shared" ref="AN323:AN386" ca="1" si="67">AJ323/PI()*180+W323</f>
        <v>11.826252397364401</v>
      </c>
      <c r="AO323" s="48" t="str">
        <f ca="1">D323&amp;" "&amp;IF(AM323&gt;0,"N","S")&amp;" "&amp;R323&amp;" "&amp;LEFT(S323,7)</f>
        <v>32 N 705631 5460145</v>
      </c>
    </row>
    <row r="324" spans="1:41">
      <c r="A324" s="43" t="s">
        <v>1218</v>
      </c>
      <c r="B324" s="72" t="str">
        <f t="shared" ref="B324:B387" si="68">SUBSTITUTE(A324," ","")</f>
        <v>32UQV0574560110</v>
      </c>
      <c r="C324" s="72">
        <f t="array" aca="1" ref="C324" ca="1">MATCH(TRUE,ISERROR(VALUE(MID(B324,ROW(INDIRECT("1:"&amp;LEN(B324))),1))),0)</f>
        <v>3</v>
      </c>
      <c r="D324" s="72">
        <f t="shared" ref="D324:D387" ca="1" si="69">VALUE(LEFT(B324,C324-1))</f>
        <v>32</v>
      </c>
      <c r="E324" s="72" t="str">
        <f t="shared" ref="E324:E387" ca="1" si="70">MID(B324,C324,1)</f>
        <v>U</v>
      </c>
      <c r="F324" s="72" t="str">
        <f t="shared" ref="F324:F387" ca="1" si="71">MID(B324,C324+1,1)</f>
        <v>Q</v>
      </c>
      <c r="G324" s="72" t="str">
        <f t="shared" ref="G324:G387" ca="1" si="72">MID(B324,C324+2,1)</f>
        <v>V</v>
      </c>
      <c r="H324" s="72">
        <f t="shared" ref="H324:H387" ca="1" si="73">LEN(B324)-C324-2</f>
        <v>10</v>
      </c>
      <c r="I324" s="72">
        <f t="shared" ref="I324:I387" ca="1" si="74">VALUE(LEFT(RIGHT(B324,H324),H324/2))*10^(5-H324/2)</f>
        <v>5745</v>
      </c>
      <c r="J324" s="72">
        <f t="shared" ref="J324:J387" ca="1" si="75">VALUE(RIGHT(B324,H324/2))*10^(5-H324/2)</f>
        <v>60110</v>
      </c>
      <c r="K324" s="72">
        <f t="shared" ref="K324:K387" ca="1" si="76">D324*6-183*PI()/180</f>
        <v>188.80604746885038</v>
      </c>
      <c r="L324" s="72">
        <f ca="1">VLOOKUP(F324,Coef!$C$2:$F$25,4)</f>
        <v>7</v>
      </c>
      <c r="M324" s="31">
        <f ca="1">VLOOKUP(E324,Coef!$C$4:$D$23,2)</f>
        <v>17</v>
      </c>
      <c r="N324" s="31">
        <f ca="1">MOD(VLOOKUP(G324,Coef!$C$2:$G$21,5)+MOD(D324+1,2)*15,20)</f>
        <v>15</v>
      </c>
      <c r="O324" s="31">
        <f ca="1">VLOOKUP(M324,Coef!$A$27:$B$46,2)</f>
        <v>5.34</v>
      </c>
      <c r="P324" s="31">
        <f ca="1">VLOOKUP(M324,Coef!$A$27:$C$46,3)+N324/10-0.1</f>
        <v>5.4</v>
      </c>
      <c r="Q324" s="31">
        <f ca="1">IF(P324+0.1&lt;O324,P324+2,P324)</f>
        <v>5.4</v>
      </c>
      <c r="R324" s="72">
        <f ca="1">L324*100000+I324</f>
        <v>705745</v>
      </c>
      <c r="S324" s="72">
        <f ca="1">Q324*1000000+J324</f>
        <v>5460110</v>
      </c>
      <c r="T324" s="72">
        <f ca="1">IF(M324&lt;11,S324-10000000,S324)</f>
        <v>5460110</v>
      </c>
      <c r="U324" s="72">
        <f ca="1">T324/(6366197.724*0.9996)</f>
        <v>0.85801527925763599</v>
      </c>
      <c r="V324" s="72">
        <f ca="1">(Coef!$J$9/(1+Coef!$J$8*(COS(U324))^2)^0.5)*Coef!$J$6</f>
        <v>6387835.3352905484</v>
      </c>
      <c r="W324" s="72">
        <f ca="1">6*D324-183</f>
        <v>9</v>
      </c>
      <c r="X324" s="72">
        <f ca="1">(R324-500000)/V324</f>
        <v>3.2208876591312725E-2</v>
      </c>
      <c r="Y324" s="72">
        <f ca="1">SIN(2*U324)</f>
        <v>0.98947203401793926</v>
      </c>
      <c r="Z324" s="72">
        <f ca="1">Y324*(COS(U324))^2</f>
        <v>0.42313574302542784</v>
      </c>
      <c r="AA324" s="72">
        <f ca="1">U324+(Y324/2)</f>
        <v>1.3527512962666055</v>
      </c>
      <c r="AB324" s="72">
        <f ca="1">(3*AA324+Z324)/4</f>
        <v>1.1203474079563112</v>
      </c>
      <c r="AC324" s="72">
        <f ca="1">(5*AB324+Z324*(COS(U324))^2)/3</f>
        <v>1.9275619734891969</v>
      </c>
      <c r="AD324" s="72">
        <f ca="1">Coef!$J$6*Coef!$J$9*(U324-(Coef!$J$10*AA324)+(Coef!$J$11*AB324)-(Coef!$J$12*AC324))</f>
        <v>5445315.1888522925</v>
      </c>
      <c r="AE324" s="72">
        <f ca="1">(T324-AD324)/V324</f>
        <v>2.316091503794936E-3</v>
      </c>
      <c r="AF324" s="72">
        <f ca="1">((Coef!$J$8*X324^2)/2)*(COS(U324))^2</f>
        <v>1.4949436243014905E-6</v>
      </c>
      <c r="AG324" s="72">
        <f ca="1">X324*(1-(AF324/3))</f>
        <v>3.2208860541161156E-2</v>
      </c>
      <c r="AH324" s="72">
        <f ca="1">AE324*(1-AF324)+U324</f>
        <v>0.86033136729900472</v>
      </c>
      <c r="AI324" s="72">
        <f ca="1">(EXP(AG324)-EXP(-AG324))/2</f>
        <v>3.2214429799446276E-2</v>
      </c>
      <c r="AJ324" s="72">
        <f ca="1">ATAN(AI324/COS(AH324))</f>
        <v>4.9354407725783395E-2</v>
      </c>
      <c r="AK324" s="72">
        <f ca="1">ATAN(COS(AJ324)*TAN(AH324))</f>
        <v>0.85972892950775659</v>
      </c>
      <c r="AL324" s="72">
        <f ca="1">U324+(1+Coef!$J$8*(COS(U324))^2-(3/2)*Coef!$J$8*SIN(U324)*COS(U324)*(AK324-U324))*(AK324-U324)</f>
        <v>0.85973385367073563</v>
      </c>
      <c r="AM324" s="33">
        <f t="shared" ca="1" si="66"/>
        <v>49.259121319851047</v>
      </c>
      <c r="AN324" s="33">
        <f t="shared" ca="1" si="67"/>
        <v>11.827799263055251</v>
      </c>
      <c r="AO324" s="48" t="str">
        <f ca="1">D324&amp;" "&amp;IF(AM324&gt;0,"N","S")&amp;" "&amp;R324&amp;" "&amp;LEFT(S324,7)</f>
        <v>32 N 705745 5460110</v>
      </c>
    </row>
    <row r="325" spans="1:41">
      <c r="A325" s="43" t="s">
        <v>1219</v>
      </c>
      <c r="B325" s="72" t="str">
        <f t="shared" si="68"/>
        <v>32UQV0570960132</v>
      </c>
      <c r="C325" s="72">
        <f t="array" aca="1" ref="C325" ca="1">MATCH(TRUE,ISERROR(VALUE(MID(B325,ROW(INDIRECT("1:"&amp;LEN(B325))),1))),0)</f>
        <v>3</v>
      </c>
      <c r="D325" s="72">
        <f t="shared" ca="1" si="69"/>
        <v>32</v>
      </c>
      <c r="E325" s="72" t="str">
        <f t="shared" ca="1" si="70"/>
        <v>U</v>
      </c>
      <c r="F325" s="72" t="str">
        <f t="shared" ca="1" si="71"/>
        <v>Q</v>
      </c>
      <c r="G325" s="72" t="str">
        <f t="shared" ca="1" si="72"/>
        <v>V</v>
      </c>
      <c r="H325" s="72">
        <f t="shared" ca="1" si="73"/>
        <v>10</v>
      </c>
      <c r="I325" s="72">
        <f t="shared" ca="1" si="74"/>
        <v>5709</v>
      </c>
      <c r="J325" s="72">
        <f t="shared" ca="1" si="75"/>
        <v>60132</v>
      </c>
      <c r="K325" s="72">
        <f t="shared" ca="1" si="76"/>
        <v>188.80604746885038</v>
      </c>
      <c r="L325" s="72">
        <f ca="1">VLOOKUP(F325,Coef!$C$2:$F$25,4)</f>
        <v>7</v>
      </c>
      <c r="M325" s="31">
        <f ca="1">VLOOKUP(E325,Coef!$C$4:$D$23,2)</f>
        <v>17</v>
      </c>
      <c r="N325" s="31">
        <f ca="1">MOD(VLOOKUP(G325,Coef!$C$2:$G$21,5)+MOD(D325+1,2)*15,20)</f>
        <v>15</v>
      </c>
      <c r="O325" s="31">
        <f ca="1">VLOOKUP(M325,Coef!$A$27:$B$46,2)</f>
        <v>5.34</v>
      </c>
      <c r="P325" s="31">
        <f ca="1">VLOOKUP(M325,Coef!$A$27:$C$46,3)+N325/10-0.1</f>
        <v>5.4</v>
      </c>
      <c r="Q325" s="31">
        <f ca="1">IF(P325+0.1&lt;O325,P325+2,P325)</f>
        <v>5.4</v>
      </c>
      <c r="R325" s="72">
        <f ca="1">L325*100000+I325</f>
        <v>705709</v>
      </c>
      <c r="S325" s="72">
        <f ca="1">Q325*1000000+J325</f>
        <v>5460132</v>
      </c>
      <c r="T325" s="72">
        <f ca="1">IF(M325&lt;11,S325-10000000,S325)</f>
        <v>5460132</v>
      </c>
      <c r="U325" s="72">
        <f ca="1">T325/(6366197.724*0.9996)</f>
        <v>0.85801873639240867</v>
      </c>
      <c r="V325" s="72">
        <f ca="1">(Coef!$J$9/(1+Coef!$J$8*(COS(U325))^2)^0.5)*Coef!$J$6</f>
        <v>6387835.4087116569</v>
      </c>
      <c r="W325" s="72">
        <f ca="1">6*D325-183</f>
        <v>9</v>
      </c>
      <c r="X325" s="72">
        <f ca="1">(R325-500000)/V325</f>
        <v>3.2203240509211681E-2</v>
      </c>
      <c r="Y325" s="72">
        <f ca="1">SIN(2*U325)</f>
        <v>0.98947103333216291</v>
      </c>
      <c r="Z325" s="72">
        <f ca="1">Y325*(COS(U325))^2</f>
        <v>0.42313193037463809</v>
      </c>
      <c r="AA325" s="72">
        <f ca="1">U325+(Y325/2)</f>
        <v>1.3527542530584902</v>
      </c>
      <c r="AB325" s="72">
        <f ca="1">(3*AA325+Z325)/4</f>
        <v>1.1203486723875271</v>
      </c>
      <c r="AC325" s="72">
        <f ca="1">(5*AB325+Z325*(COS(U325))^2)/3</f>
        <v>1.9275630549222924</v>
      </c>
      <c r="AD325" s="72">
        <f ca="1">Coef!$J$6*Coef!$J$9*(U325-(Coef!$J$10*AA325)+(Coef!$J$11*AB325)-(Coef!$J$12*AC325))</f>
        <v>5445337.2089968584</v>
      </c>
      <c r="AE325" s="72">
        <f ca="1">(T325-AD325)/V325</f>
        <v>2.3160883235915229E-3</v>
      </c>
      <c r="AF325" s="72">
        <f ca="1">((Coef!$J$8*X325^2)/2)*(COS(U325))^2</f>
        <v>1.4944085294758614E-6</v>
      </c>
      <c r="AG325" s="72">
        <f ca="1">X325*(1-(AF325/3))</f>
        <v>3.2203224467612583E-2</v>
      </c>
      <c r="AH325" s="72">
        <f ca="1">AE325*(1-AF325)+U325</f>
        <v>0.86033482125481808</v>
      </c>
      <c r="AI325" s="72">
        <f ca="1">(EXP(AG325)-EXP(-AG325))/2</f>
        <v>3.2208790802695064E-2</v>
      </c>
      <c r="AJ325" s="72">
        <f ca="1">ATAN(AI325/COS(AH325))</f>
        <v>4.9345980254619365E-2</v>
      </c>
      <c r="AK325" s="72">
        <f ca="1">ATAN(COS(AJ325)*TAN(AH325))</f>
        <v>0.85973258991140611</v>
      </c>
      <c r="AL325" s="72">
        <f ca="1">U325+(1+Coef!$J$8*(COS(U325))^2-(3/2)*Coef!$J$8*SIN(U325)*COS(U325)*(AK325-U325))*(AK325-U325)</f>
        <v>0.85973751461723824</v>
      </c>
      <c r="AM325" s="33">
        <f t="shared" ca="1" si="66"/>
        <v>49.259331076634673</v>
      </c>
      <c r="AN325" s="33">
        <f t="shared" ca="1" si="67"/>
        <v>11.827316404525586</v>
      </c>
      <c r="AO325" s="48" t="str">
        <f ca="1">D325&amp;" "&amp;IF(AM325&gt;0,"N","S")&amp;" "&amp;R325&amp;" "&amp;LEFT(S325,7)</f>
        <v>32 N 705709 5460132</v>
      </c>
    </row>
    <row r="326" spans="1:41">
      <c r="A326" s="43" t="s">
        <v>1220</v>
      </c>
      <c r="B326" s="72" t="str">
        <f t="shared" si="68"/>
        <v>32UQV0567260178</v>
      </c>
      <c r="C326" s="72">
        <f t="array" aca="1" ref="C326" ca="1">MATCH(TRUE,ISERROR(VALUE(MID(B326,ROW(INDIRECT("1:"&amp;LEN(B326))),1))),0)</f>
        <v>3</v>
      </c>
      <c r="D326" s="72">
        <f t="shared" ca="1" si="69"/>
        <v>32</v>
      </c>
      <c r="E326" s="72" t="str">
        <f t="shared" ca="1" si="70"/>
        <v>U</v>
      </c>
      <c r="F326" s="72" t="str">
        <f t="shared" ca="1" si="71"/>
        <v>Q</v>
      </c>
      <c r="G326" s="72" t="str">
        <f t="shared" ca="1" si="72"/>
        <v>V</v>
      </c>
      <c r="H326" s="72">
        <f t="shared" ca="1" si="73"/>
        <v>10</v>
      </c>
      <c r="I326" s="72">
        <f t="shared" ca="1" si="74"/>
        <v>5672</v>
      </c>
      <c r="J326" s="72">
        <f t="shared" ca="1" si="75"/>
        <v>60178</v>
      </c>
      <c r="K326" s="72">
        <f t="shared" ca="1" si="76"/>
        <v>188.80604746885038</v>
      </c>
      <c r="L326" s="72">
        <f ca="1">VLOOKUP(F326,Coef!$C$2:$F$25,4)</f>
        <v>7</v>
      </c>
      <c r="M326" s="31">
        <f ca="1">VLOOKUP(E326,Coef!$C$4:$D$23,2)</f>
        <v>17</v>
      </c>
      <c r="N326" s="31">
        <f ca="1">MOD(VLOOKUP(G326,Coef!$C$2:$G$21,5)+MOD(D326+1,2)*15,20)</f>
        <v>15</v>
      </c>
      <c r="O326" s="31">
        <f ca="1">VLOOKUP(M326,Coef!$A$27:$B$46,2)</f>
        <v>5.34</v>
      </c>
      <c r="P326" s="31">
        <f ca="1">VLOOKUP(M326,Coef!$A$27:$C$46,3)+N326/10-0.1</f>
        <v>5.4</v>
      </c>
      <c r="Q326" s="31">
        <f ca="1">IF(P326+0.1&lt;O326,P326+2,P326)</f>
        <v>5.4</v>
      </c>
      <c r="R326" s="72">
        <f ca="1">L326*100000+I326</f>
        <v>705672</v>
      </c>
      <c r="S326" s="72">
        <f ca="1">Q326*1000000+J326</f>
        <v>5460178</v>
      </c>
      <c r="T326" s="72">
        <f ca="1">IF(M326&lt;11,S326-10000000,S326)</f>
        <v>5460178</v>
      </c>
      <c r="U326" s="72">
        <f ca="1">T326/(6366197.724*0.9996)</f>
        <v>0.85802596494693339</v>
      </c>
      <c r="V326" s="72">
        <f ca="1">(Coef!$J$9/(1+Coef!$J$8*(COS(U326))^2)^0.5)*Coef!$J$6</f>
        <v>6387835.5622282913</v>
      </c>
      <c r="W326" s="72">
        <f ca="1">6*D326-183</f>
        <v>9</v>
      </c>
      <c r="X326" s="72">
        <f ca="1">(R326-500000)/V326</f>
        <v>3.2197447475973334E-2</v>
      </c>
      <c r="Y326" s="72">
        <f ca="1">SIN(2*U326)</f>
        <v>0.98946894083631831</v>
      </c>
      <c r="Z326" s="72">
        <f ca="1">Y326*(COS(U326))^2</f>
        <v>0.42312395843625933</v>
      </c>
      <c r="AA326" s="72">
        <f ca="1">U326+(Y326/2)</f>
        <v>1.3527604353650926</v>
      </c>
      <c r="AB326" s="72">
        <f ca="1">(3*AA326+Z326)/4</f>
        <v>1.1203513161328844</v>
      </c>
      <c r="AC326" s="72">
        <f ca="1">(5*AB326+Z326*(COS(U326))^2)/3</f>
        <v>1.9275653160167234</v>
      </c>
      <c r="AD326" s="72">
        <f ca="1">Coef!$J$6*Coef!$J$9*(U326-(Coef!$J$10*AA326)+(Coef!$J$11*AB326)-(Coef!$J$12*AC326))</f>
        <v>5445383.2511197664</v>
      </c>
      <c r="AE326" s="72">
        <f ca="1">(T326-AD326)/V326</f>
        <v>2.3160816736917866E-3</v>
      </c>
      <c r="AF326" s="72">
        <f ca="1">((Coef!$J$8*X326^2)/2)*(COS(U326))^2</f>
        <v>1.4938459343807728E-6</v>
      </c>
      <c r="AG326" s="72">
        <f ca="1">X326*(1-(AF326/3))</f>
        <v>3.2197431443298001E-2</v>
      </c>
      <c r="AH326" s="72">
        <f ca="1">AE326*(1-AF326)+U326</f>
        <v>0.86034204316075602</v>
      </c>
      <c r="AI326" s="72">
        <f ca="1">(EXP(AG326)-EXP(-AG326))/2</f>
        <v>3.2202994774840177E-2</v>
      </c>
      <c r="AJ326" s="72">
        <f ca="1">ATAN(AI326/COS(AH326))</f>
        <v>4.933752824905302E-2</v>
      </c>
      <c r="AK326" s="72">
        <f ca="1">ATAN(COS(AJ326)*TAN(AH326))</f>
        <v>0.85974001951100754</v>
      </c>
      <c r="AL326" s="72">
        <f ca="1">U326+(1+Coef!$J$8*(COS(U326))^2-(3/2)*Coef!$J$8*SIN(U326)*COS(U326)*(AK326-U326))*(AK326-U326)</f>
        <v>0.85974494471022012</v>
      </c>
      <c r="AM326" s="33">
        <f t="shared" ca="1" si="66"/>
        <v>49.259756789603927</v>
      </c>
      <c r="AN326" s="33">
        <f t="shared" ca="1" si="67"/>
        <v>11.826832140278214</v>
      </c>
      <c r="AO326" s="48" t="str">
        <f ca="1">D326&amp;" "&amp;IF(AM326&gt;0,"N","S")&amp;" "&amp;R326&amp;" "&amp;LEFT(S326,7)</f>
        <v>32 N 705672 5460178</v>
      </c>
    </row>
    <row r="327" spans="1:41">
      <c r="A327" s="43" t="s">
        <v>1221</v>
      </c>
      <c r="B327" s="72" t="str">
        <f t="shared" si="68"/>
        <v>32UQV0319460926</v>
      </c>
      <c r="C327" s="72">
        <f t="array" aca="1" ref="C327" ca="1">MATCH(TRUE,ISERROR(VALUE(MID(B327,ROW(INDIRECT("1:"&amp;LEN(B327))),1))),0)</f>
        <v>3</v>
      </c>
      <c r="D327" s="72">
        <f t="shared" ca="1" si="69"/>
        <v>32</v>
      </c>
      <c r="E327" s="72" t="str">
        <f t="shared" ca="1" si="70"/>
        <v>U</v>
      </c>
      <c r="F327" s="72" t="str">
        <f t="shared" ca="1" si="71"/>
        <v>Q</v>
      </c>
      <c r="G327" s="72" t="str">
        <f t="shared" ca="1" si="72"/>
        <v>V</v>
      </c>
      <c r="H327" s="72">
        <f t="shared" ca="1" si="73"/>
        <v>10</v>
      </c>
      <c r="I327" s="72">
        <f t="shared" ca="1" si="74"/>
        <v>3194</v>
      </c>
      <c r="J327" s="72">
        <f t="shared" ca="1" si="75"/>
        <v>60926</v>
      </c>
      <c r="K327" s="72">
        <f t="shared" ca="1" si="76"/>
        <v>188.80604746885038</v>
      </c>
      <c r="L327" s="72">
        <f ca="1">VLOOKUP(F327,Coef!$C$2:$F$25,4)</f>
        <v>7</v>
      </c>
      <c r="M327" s="31">
        <f ca="1">VLOOKUP(E327,Coef!$C$4:$D$23,2)</f>
        <v>17</v>
      </c>
      <c r="N327" s="31">
        <f ca="1">MOD(VLOOKUP(G327,Coef!$C$2:$G$21,5)+MOD(D327+1,2)*15,20)</f>
        <v>15</v>
      </c>
      <c r="O327" s="31">
        <f ca="1">VLOOKUP(M327,Coef!$A$27:$B$46,2)</f>
        <v>5.34</v>
      </c>
      <c r="P327" s="31">
        <f ca="1">VLOOKUP(M327,Coef!$A$27:$C$46,3)+N327/10-0.1</f>
        <v>5.4</v>
      </c>
      <c r="Q327" s="31">
        <f ca="1">IF(P327+0.1&lt;O327,P327+2,P327)</f>
        <v>5.4</v>
      </c>
      <c r="R327" s="72">
        <f ca="1">L327*100000+I327</f>
        <v>703194</v>
      </c>
      <c r="S327" s="72">
        <f ca="1">Q327*1000000+J327</f>
        <v>5460926</v>
      </c>
      <c r="T327" s="72">
        <f ca="1">IF(M327&lt;11,S327-10000000,S327)</f>
        <v>5460926</v>
      </c>
      <c r="U327" s="72">
        <f ca="1">T327/(6366197.724*0.9996)</f>
        <v>0.85814350752920454</v>
      </c>
      <c r="V327" s="72">
        <f ca="1">(Coef!$J$9/(1+Coef!$J$8*(COS(U327))^2)^0.5)*Coef!$J$6</f>
        <v>6387838.0584982084</v>
      </c>
      <c r="W327" s="72">
        <f ca="1">6*D327-183</f>
        <v>9</v>
      </c>
      <c r="X327" s="72">
        <f ca="1">(R327-500000)/V327</f>
        <v>3.1809510219138408E-2</v>
      </c>
      <c r="Y327" s="72">
        <f ca="1">SIN(2*U327)</f>
        <v>0.98943488601168861</v>
      </c>
      <c r="Z327" s="72">
        <f ca="1">Y327*(COS(U327))^2</f>
        <v>0.42299432168079115</v>
      </c>
      <c r="AA327" s="72">
        <f ca="1">U327+(Y327/2)</f>
        <v>1.3528609505350488</v>
      </c>
      <c r="AB327" s="72">
        <f ca="1">(3*AA327+Z327)/4</f>
        <v>1.1203942933214845</v>
      </c>
      <c r="AC327" s="72">
        <f ca="1">(5*AB327+Z327*(COS(U327))^2)/3</f>
        <v>1.9276020674593595</v>
      </c>
      <c r="AD327" s="72">
        <f ca="1">Coef!$J$6*Coef!$J$9*(U327-(Coef!$J$10*AA327)+(Coef!$J$11*AB327)-(Coef!$J$12*AC327))</f>
        <v>5446131.9365407508</v>
      </c>
      <c r="AE327" s="72">
        <f ca="1">(T327-AD327)/V327</f>
        <v>2.3159734676691732E-3</v>
      </c>
      <c r="AF327" s="72">
        <f ca="1">((Coef!$J$8*X327^2)/2)*(COS(U327))^2</f>
        <v>1.457668453404288E-6</v>
      </c>
      <c r="AG327" s="72">
        <f ca="1">X327*(1-(AF327/3))</f>
        <v>3.1809494763231888E-2</v>
      </c>
      <c r="AH327" s="72">
        <f ca="1">AE327*(1-AF327)+U327</f>
        <v>0.86045947762095221</v>
      </c>
      <c r="AI327" s="72">
        <f ca="1">(EXP(AG327)-EXP(-AG327))/2</f>
        <v>3.1814859408809626E-2</v>
      </c>
      <c r="AJ327" s="72">
        <f ca="1">ATAN(AI327/COS(AH327))</f>
        <v>4.8750465738806419E-2</v>
      </c>
      <c r="AK327" s="72">
        <f ca="1">ATAN(COS(AJ327)*TAN(AH327))</f>
        <v>0.85987172326499817</v>
      </c>
      <c r="AL327" s="72">
        <f ca="1">U327+(1+Coef!$J$8*(COS(U327))^2-(3/2)*Coef!$J$8*SIN(U327)*COS(U327)*(AK327-U327))*(AK327-U327)</f>
        <v>0.85987668767870828</v>
      </c>
      <c r="AM327" s="33">
        <f t="shared" ca="1" si="66"/>
        <v>49.267305105678815</v>
      </c>
      <c r="AN327" s="33">
        <f t="shared" ca="1" si="67"/>
        <v>11.793195936130726</v>
      </c>
      <c r="AO327" s="48" t="str">
        <f ca="1">D327&amp;" "&amp;IF(AM327&gt;0,"N","S")&amp;" "&amp;R327&amp;" "&amp;LEFT(S327,7)</f>
        <v>32 N 703194 5460926</v>
      </c>
    </row>
    <row r="328" spans="1:41">
      <c r="A328" s="43" t="s">
        <v>1222</v>
      </c>
      <c r="B328" s="72" t="str">
        <f t="shared" si="68"/>
        <v>32UQV0315660924</v>
      </c>
      <c r="C328" s="72">
        <f t="array" aca="1" ref="C328" ca="1">MATCH(TRUE,ISERROR(VALUE(MID(B328,ROW(INDIRECT("1:"&amp;LEN(B328))),1))),0)</f>
        <v>3</v>
      </c>
      <c r="D328" s="72">
        <f t="shared" ca="1" si="69"/>
        <v>32</v>
      </c>
      <c r="E328" s="72" t="str">
        <f t="shared" ca="1" si="70"/>
        <v>U</v>
      </c>
      <c r="F328" s="72" t="str">
        <f t="shared" ca="1" si="71"/>
        <v>Q</v>
      </c>
      <c r="G328" s="72" t="str">
        <f t="shared" ca="1" si="72"/>
        <v>V</v>
      </c>
      <c r="H328" s="72">
        <f t="shared" ca="1" si="73"/>
        <v>10</v>
      </c>
      <c r="I328" s="72">
        <f t="shared" ca="1" si="74"/>
        <v>3156</v>
      </c>
      <c r="J328" s="72">
        <f t="shared" ca="1" si="75"/>
        <v>60924</v>
      </c>
      <c r="K328" s="72">
        <f t="shared" ca="1" si="76"/>
        <v>188.80604746885038</v>
      </c>
      <c r="L328" s="72">
        <f ca="1">VLOOKUP(F328,Coef!$C$2:$F$25,4)</f>
        <v>7</v>
      </c>
      <c r="M328" s="31">
        <f ca="1">VLOOKUP(E328,Coef!$C$4:$D$23,2)</f>
        <v>17</v>
      </c>
      <c r="N328" s="31">
        <f ca="1">MOD(VLOOKUP(G328,Coef!$C$2:$G$21,5)+MOD(D328+1,2)*15,20)</f>
        <v>15</v>
      </c>
      <c r="O328" s="31">
        <f ca="1">VLOOKUP(M328,Coef!$A$27:$B$46,2)</f>
        <v>5.34</v>
      </c>
      <c r="P328" s="31">
        <f ca="1">VLOOKUP(M328,Coef!$A$27:$C$46,3)+N328/10-0.1</f>
        <v>5.4</v>
      </c>
      <c r="Q328" s="31">
        <f ca="1">IF(P328+0.1&lt;O328,P328+2,P328)</f>
        <v>5.4</v>
      </c>
      <c r="R328" s="72">
        <f ca="1">L328*100000+I328</f>
        <v>703156</v>
      </c>
      <c r="S328" s="72">
        <f ca="1">Q328*1000000+J328</f>
        <v>5460924</v>
      </c>
      <c r="T328" s="72">
        <f ca="1">IF(M328&lt;11,S328-10000000,S328)</f>
        <v>5460924</v>
      </c>
      <c r="U328" s="72">
        <f ca="1">T328/(6366197.724*0.9996)</f>
        <v>0.85814319324422517</v>
      </c>
      <c r="V328" s="72">
        <f ca="1">(Coef!$J$9/(1+Coef!$J$8*(COS(U328))^2)^0.5)*Coef!$J$6</f>
        <v>6387838.0518238014</v>
      </c>
      <c r="W328" s="72">
        <f ca="1">6*D328-183</f>
        <v>9</v>
      </c>
      <c r="X328" s="72">
        <f ca="1">(R328-500000)/V328</f>
        <v>3.1803561447835485E-2</v>
      </c>
      <c r="Y328" s="72">
        <f ca="1">SIN(2*U328)</f>
        <v>0.98943497714027795</v>
      </c>
      <c r="Z328" s="72">
        <f ca="1">Y328*(COS(U328))^2</f>
        <v>0.42299466831845739</v>
      </c>
      <c r="AA328" s="72">
        <f ca="1">U328+(Y328/2)</f>
        <v>1.3528606818143643</v>
      </c>
      <c r="AB328" s="72">
        <f ca="1">(3*AA328+Z328)/4</f>
        <v>1.1203941784403875</v>
      </c>
      <c r="AC328" s="72">
        <f ca="1">(5*AB328+Z328*(COS(U328))^2)/3</f>
        <v>1.9276019692334525</v>
      </c>
      <c r="AD328" s="72">
        <f ca="1">Coef!$J$6*Coef!$J$9*(U328-(Coef!$J$10*AA328)+(Coef!$J$11*AB328)-(Coef!$J$12*AC328))</f>
        <v>5446129.9347069049</v>
      </c>
      <c r="AE328" s="72">
        <f ca="1">(T328-AD328)/V328</f>
        <v>2.3159737571730077E-3</v>
      </c>
      <c r="AF328" s="72">
        <f ca="1">((Coef!$J$8*X328^2)/2)*(COS(U328))^2</f>
        <v>1.4571243602618592E-6</v>
      </c>
      <c r="AG328" s="72">
        <f ca="1">X328*(1-(AF328/3))</f>
        <v>3.1803546000587442E-2</v>
      </c>
      <c r="AH328" s="72">
        <f ca="1">AE328*(1-AF328)+U328</f>
        <v>0.86045916362673636</v>
      </c>
      <c r="AI328" s="72">
        <f ca="1">(EXP(AG328)-EXP(-AG328))/2</f>
        <v>3.1808907636864558E-2</v>
      </c>
      <c r="AJ328" s="72">
        <f ca="1">ATAN(AI328/COS(AH328))</f>
        <v>4.8741342407998552E-2</v>
      </c>
      <c r="AK328" s="72">
        <f ca="1">ATAN(COS(AJ328)*TAN(AH328))</f>
        <v>0.85987162928999861</v>
      </c>
      <c r="AL328" s="72">
        <f ca="1">U328+(1+Coef!$J$8*(COS(U328))^2-(3/2)*Coef!$J$8*SIN(U328)*COS(U328)*(AK328-U328))*(AK328-U328)</f>
        <v>0.85987659433828023</v>
      </c>
      <c r="AM328" s="33">
        <f t="shared" ca="1" si="66"/>
        <v>49.267299757666237</v>
      </c>
      <c r="AN328" s="33">
        <f t="shared" ca="1" si="67"/>
        <v>11.792673207780334</v>
      </c>
      <c r="AO328" s="48" t="str">
        <f ca="1">D328&amp;" "&amp;IF(AM328&gt;0,"N","S")&amp;" "&amp;R328&amp;" "&amp;LEFT(S328,7)</f>
        <v>32 N 703156 5460924</v>
      </c>
    </row>
    <row r="329" spans="1:41">
      <c r="A329" s="43" t="s">
        <v>1223</v>
      </c>
      <c r="B329" s="72" t="str">
        <f t="shared" si="68"/>
        <v>32UQV0316460856</v>
      </c>
      <c r="C329" s="72">
        <f t="array" aca="1" ref="C329" ca="1">MATCH(TRUE,ISERROR(VALUE(MID(B329,ROW(INDIRECT("1:"&amp;LEN(B329))),1))),0)</f>
        <v>3</v>
      </c>
      <c r="D329" s="72">
        <f t="shared" ca="1" si="69"/>
        <v>32</v>
      </c>
      <c r="E329" s="72" t="str">
        <f t="shared" ca="1" si="70"/>
        <v>U</v>
      </c>
      <c r="F329" s="72" t="str">
        <f t="shared" ca="1" si="71"/>
        <v>Q</v>
      </c>
      <c r="G329" s="72" t="str">
        <f t="shared" ca="1" si="72"/>
        <v>V</v>
      </c>
      <c r="H329" s="72">
        <f t="shared" ca="1" si="73"/>
        <v>10</v>
      </c>
      <c r="I329" s="72">
        <f t="shared" ca="1" si="74"/>
        <v>3164</v>
      </c>
      <c r="J329" s="72">
        <f t="shared" ca="1" si="75"/>
        <v>60856</v>
      </c>
      <c r="K329" s="72">
        <f t="shared" ca="1" si="76"/>
        <v>188.80604746885038</v>
      </c>
      <c r="L329" s="72">
        <f ca="1">VLOOKUP(F329,Coef!$C$2:$F$25,4)</f>
        <v>7</v>
      </c>
      <c r="M329" s="31">
        <f ca="1">VLOOKUP(E329,Coef!$C$4:$D$23,2)</f>
        <v>17</v>
      </c>
      <c r="N329" s="31">
        <f ca="1">MOD(VLOOKUP(G329,Coef!$C$2:$G$21,5)+MOD(D329+1,2)*15,20)</f>
        <v>15</v>
      </c>
      <c r="O329" s="31">
        <f ca="1">VLOOKUP(M329,Coef!$A$27:$B$46,2)</f>
        <v>5.34</v>
      </c>
      <c r="P329" s="31">
        <f ca="1">VLOOKUP(M329,Coef!$A$27:$C$46,3)+N329/10-0.1</f>
        <v>5.4</v>
      </c>
      <c r="Q329" s="31">
        <f ca="1">IF(P329+0.1&lt;O329,P329+2,P329)</f>
        <v>5.4</v>
      </c>
      <c r="R329" s="72">
        <f ca="1">L329*100000+I329</f>
        <v>703164</v>
      </c>
      <c r="S329" s="72">
        <f ca="1">Q329*1000000+J329</f>
        <v>5460856</v>
      </c>
      <c r="T329" s="72">
        <f ca="1">IF(M329&lt;11,S329-10000000,S329)</f>
        <v>5460856</v>
      </c>
      <c r="U329" s="72">
        <f ca="1">T329/(6366197.724*0.9996)</f>
        <v>0.85813250755492787</v>
      </c>
      <c r="V329" s="72">
        <f ca="1">(Coef!$J$9/(1+Coef!$J$8*(COS(U329))^2)^0.5)*Coef!$J$6</f>
        <v>6387837.8248935826</v>
      </c>
      <c r="W329" s="72">
        <f ca="1">6*D329-183</f>
        <v>9</v>
      </c>
      <c r="X329" s="72">
        <f ca="1">(R329-500000)/V329</f>
        <v>3.1804814957615897E-2</v>
      </c>
      <c r="Y329" s="72">
        <f ca="1">SIN(2*U329)</f>
        <v>0.98943807527971472</v>
      </c>
      <c r="Z329" s="72">
        <f ca="1">Y329*(COS(U329))^2</f>
        <v>0.42300645395024694</v>
      </c>
      <c r="AA329" s="72">
        <f ca="1">U329+(Y329/2)</f>
        <v>1.3528515451947851</v>
      </c>
      <c r="AB329" s="72">
        <f ca="1">(3*AA329+Z329)/4</f>
        <v>1.1203902723836507</v>
      </c>
      <c r="AC329" s="72">
        <f ca="1">(5*AB329+Z329*(COS(U329))^2)/3</f>
        <v>1.9275986294250913</v>
      </c>
      <c r="AD329" s="72">
        <f ca="1">Coef!$J$6*Coef!$J$9*(U329-(Coef!$J$10*AA329)+(Coef!$J$11*AB329)-(Coef!$J$12*AC329))</f>
        <v>5446061.8723598504</v>
      </c>
      <c r="AE329" s="72">
        <f ca="1">(T329-AD329)/V329</f>
        <v>2.3159835997239044E-3</v>
      </c>
      <c r="AF329" s="72">
        <f ca="1">((Coef!$J$8*X329^2)/2)*(COS(U329))^2</f>
        <v>1.4572752641905647E-6</v>
      </c>
      <c r="AG329" s="72">
        <f ca="1">X329*(1-(AF329/3))</f>
        <v>3.180479950815919E-2</v>
      </c>
      <c r="AH329" s="72">
        <f ca="1">AE329*(1-AF329)+U329</f>
        <v>0.86044848777962613</v>
      </c>
      <c r="AI329" s="72">
        <f ca="1">(EXP(AG329)-EXP(-AG329))/2</f>
        <v>3.1810161778454582E-2</v>
      </c>
      <c r="AJ329" s="72">
        <f ca="1">ATAN(AI329/COS(AH329))</f>
        <v>4.8742657069701573E-2</v>
      </c>
      <c r="AK329" s="72">
        <f ca="1">ATAN(COS(AJ329)*TAN(AH329))</f>
        <v>0.85986091984276658</v>
      </c>
      <c r="AL329" s="72">
        <f ca="1">U329+(1+Coef!$J$8*(COS(U329))^2-(3/2)*Coef!$J$8*SIN(U329)*COS(U329)*(AK329-U329))*(AK329-U329)</f>
        <v>0.85986588494611926</v>
      </c>
      <c r="AM329" s="33">
        <f t="shared" ca="1" si="66"/>
        <v>49.266686154694263</v>
      </c>
      <c r="AN329" s="33">
        <f t="shared" ca="1" si="67"/>
        <v>11.792748532347405</v>
      </c>
      <c r="AO329" s="48" t="str">
        <f ca="1">D329&amp;" "&amp;IF(AM329&gt;0,"N","S")&amp;" "&amp;R329&amp;" "&amp;LEFT(S329,7)</f>
        <v>32 N 703164 5460856</v>
      </c>
    </row>
    <row r="330" spans="1:41">
      <c r="A330" s="43" t="s">
        <v>1224</v>
      </c>
      <c r="B330" s="72" t="str">
        <f t="shared" si="68"/>
        <v>32UQV0317560842</v>
      </c>
      <c r="C330" s="72">
        <f t="array" aca="1" ref="C330" ca="1">MATCH(TRUE,ISERROR(VALUE(MID(B330,ROW(INDIRECT("1:"&amp;LEN(B330))),1))),0)</f>
        <v>3</v>
      </c>
      <c r="D330" s="72">
        <f t="shared" ca="1" si="69"/>
        <v>32</v>
      </c>
      <c r="E330" s="72" t="str">
        <f t="shared" ca="1" si="70"/>
        <v>U</v>
      </c>
      <c r="F330" s="72" t="str">
        <f t="shared" ca="1" si="71"/>
        <v>Q</v>
      </c>
      <c r="G330" s="72" t="str">
        <f t="shared" ca="1" si="72"/>
        <v>V</v>
      </c>
      <c r="H330" s="72">
        <f t="shared" ca="1" si="73"/>
        <v>10</v>
      </c>
      <c r="I330" s="72">
        <f t="shared" ca="1" si="74"/>
        <v>3175</v>
      </c>
      <c r="J330" s="72">
        <f t="shared" ca="1" si="75"/>
        <v>60842</v>
      </c>
      <c r="K330" s="72">
        <f t="shared" ca="1" si="76"/>
        <v>188.80604746885038</v>
      </c>
      <c r="L330" s="72">
        <f ca="1">VLOOKUP(F330,Coef!$C$2:$F$25,4)</f>
        <v>7</v>
      </c>
      <c r="M330" s="31">
        <f ca="1">VLOOKUP(E330,Coef!$C$4:$D$23,2)</f>
        <v>17</v>
      </c>
      <c r="N330" s="31">
        <f ca="1">MOD(VLOOKUP(G330,Coef!$C$2:$G$21,5)+MOD(D330+1,2)*15,20)</f>
        <v>15</v>
      </c>
      <c r="O330" s="31">
        <f ca="1">VLOOKUP(M330,Coef!$A$27:$B$46,2)</f>
        <v>5.34</v>
      </c>
      <c r="P330" s="31">
        <f ca="1">VLOOKUP(M330,Coef!$A$27:$C$46,3)+N330/10-0.1</f>
        <v>5.4</v>
      </c>
      <c r="Q330" s="31">
        <f ca="1">IF(P330+0.1&lt;O330,P330+2,P330)</f>
        <v>5.4</v>
      </c>
      <c r="R330" s="72">
        <f ca="1">L330*100000+I330</f>
        <v>703175</v>
      </c>
      <c r="S330" s="72">
        <f ca="1">Q330*1000000+J330</f>
        <v>5460842</v>
      </c>
      <c r="T330" s="72">
        <f ca="1">IF(M330&lt;11,S330-10000000,S330)</f>
        <v>5460842</v>
      </c>
      <c r="U330" s="72">
        <f ca="1">T330/(6366197.724*0.9996)</f>
        <v>0.85813030756007247</v>
      </c>
      <c r="V330" s="72">
        <f ca="1">(Coef!$J$9/(1+Coef!$J$8*(COS(U330))^2)^0.5)*Coef!$J$6</f>
        <v>6387837.7781725684</v>
      </c>
      <c r="W330" s="72">
        <f ca="1">6*D330-183</f>
        <v>9</v>
      </c>
      <c r="X330" s="72">
        <f ca="1">(R330-500000)/V330</f>
        <v>3.18065372126786E-2</v>
      </c>
      <c r="Y330" s="72">
        <f ca="1">SIN(2*U330)</f>
        <v>0.98943871307585363</v>
      </c>
      <c r="Z330" s="72">
        <f ca="1">Y330*(COS(U330))^2</f>
        <v>0.42300888039206586</v>
      </c>
      <c r="AA330" s="72">
        <f ca="1">U330+(Y330/2)</f>
        <v>1.3528496640979992</v>
      </c>
      <c r="AB330" s="72">
        <f ca="1">(3*AA330+Z330)/4</f>
        <v>1.1203894681715161</v>
      </c>
      <c r="AC330" s="72">
        <f ca="1">(5*AB330+Z330*(COS(U330))^2)/3</f>
        <v>1.9275979417867282</v>
      </c>
      <c r="AD330" s="72">
        <f ca="1">Coef!$J$6*Coef!$J$9*(U330-(Coef!$J$10*AA330)+(Coef!$J$11*AB330)-(Coef!$J$12*AC330))</f>
        <v>5446047.8595245909</v>
      </c>
      <c r="AE330" s="72">
        <f ca="1">(T330-AD330)/V330</f>
        <v>2.3159856259908672E-3</v>
      </c>
      <c r="AF330" s="72">
        <f ca="1">((Coef!$J$8*X330^2)/2)*(COS(U330))^2</f>
        <v>1.4574405142329315E-6</v>
      </c>
      <c r="AG330" s="72">
        <f ca="1">X330*(1-(AF330/3))</f>
        <v>3.1806521760633283E-2</v>
      </c>
      <c r="AH330" s="72">
        <f ca="1">AE330*(1-AF330)+U330</f>
        <v>0.86044628981065208</v>
      </c>
      <c r="AI330" s="72">
        <f ca="1">(EXP(AG330)-EXP(-AG330))/2</f>
        <v>3.1811884902117449E-2</v>
      </c>
      <c r="AJ330" s="72">
        <f ca="1">ATAN(AI330/COS(AH330))</f>
        <v>4.8745168863669572E-2</v>
      </c>
      <c r="AK330" s="72">
        <f ca="1">ATAN(COS(AJ330)*TAN(AH330))</f>
        <v>0.85985866089692486</v>
      </c>
      <c r="AL330" s="72">
        <f ca="1">U330+(1+Coef!$J$8*(COS(U330))^2-(3/2)*Coef!$J$8*SIN(U330)*COS(U330)*(AK330-U330))*(AK330-U330)</f>
        <v>0.85986362585678799</v>
      </c>
      <c r="AM330" s="33">
        <f t="shared" ca="1" si="66"/>
        <v>49.266556718410044</v>
      </c>
      <c r="AN330" s="33">
        <f t="shared" ca="1" si="67"/>
        <v>11.792892447540778</v>
      </c>
      <c r="AO330" s="48" t="str">
        <f ca="1">D330&amp;" "&amp;IF(AM330&gt;0,"N","S")&amp;" "&amp;R330&amp;" "&amp;LEFT(S330,7)</f>
        <v>32 N 703175 5460842</v>
      </c>
    </row>
    <row r="331" spans="1:41">
      <c r="A331" s="43" t="s">
        <v>1225</v>
      </c>
      <c r="B331" s="72" t="str">
        <f t="shared" si="68"/>
        <v>32UQV0319960871</v>
      </c>
      <c r="C331" s="72">
        <f t="array" aca="1" ref="C331" ca="1">MATCH(TRUE,ISERROR(VALUE(MID(B331,ROW(INDIRECT("1:"&amp;LEN(B331))),1))),0)</f>
        <v>3</v>
      </c>
      <c r="D331" s="72">
        <f t="shared" ca="1" si="69"/>
        <v>32</v>
      </c>
      <c r="E331" s="72" t="str">
        <f t="shared" ca="1" si="70"/>
        <v>U</v>
      </c>
      <c r="F331" s="72" t="str">
        <f t="shared" ca="1" si="71"/>
        <v>Q</v>
      </c>
      <c r="G331" s="72" t="str">
        <f t="shared" ca="1" si="72"/>
        <v>V</v>
      </c>
      <c r="H331" s="72">
        <f t="shared" ca="1" si="73"/>
        <v>10</v>
      </c>
      <c r="I331" s="72">
        <f t="shared" ca="1" si="74"/>
        <v>3199</v>
      </c>
      <c r="J331" s="72">
        <f t="shared" ca="1" si="75"/>
        <v>60871</v>
      </c>
      <c r="K331" s="72">
        <f t="shared" ca="1" si="76"/>
        <v>188.80604746885038</v>
      </c>
      <c r="L331" s="72">
        <f ca="1">VLOOKUP(F331,Coef!$C$2:$F$25,4)</f>
        <v>7</v>
      </c>
      <c r="M331" s="31">
        <f ca="1">VLOOKUP(E331,Coef!$C$4:$D$23,2)</f>
        <v>17</v>
      </c>
      <c r="N331" s="31">
        <f ca="1">MOD(VLOOKUP(G331,Coef!$C$2:$G$21,5)+MOD(D331+1,2)*15,20)</f>
        <v>15</v>
      </c>
      <c r="O331" s="31">
        <f ca="1">VLOOKUP(M331,Coef!$A$27:$B$46,2)</f>
        <v>5.34</v>
      </c>
      <c r="P331" s="31">
        <f ca="1">VLOOKUP(M331,Coef!$A$27:$C$46,3)+N331/10-0.1</f>
        <v>5.4</v>
      </c>
      <c r="Q331" s="31">
        <f ca="1">IF(P331+0.1&lt;O331,P331+2,P331)</f>
        <v>5.4</v>
      </c>
      <c r="R331" s="72">
        <f ca="1">L331*100000+I331</f>
        <v>703199</v>
      </c>
      <c r="S331" s="72">
        <f ca="1">Q331*1000000+J331</f>
        <v>5460871</v>
      </c>
      <c r="T331" s="72">
        <f ca="1">IF(M331&lt;11,S331-10000000,S331)</f>
        <v>5460871</v>
      </c>
      <c r="U331" s="72">
        <f ca="1">T331/(6366197.724*0.9996)</f>
        <v>0.85813486469227285</v>
      </c>
      <c r="V331" s="72">
        <f ca="1">(Coef!$J$9/(1+Coef!$J$8*(COS(U331))^2)^0.5)*Coef!$J$6</f>
        <v>6387837.874951777</v>
      </c>
      <c r="W331" s="72">
        <f ca="1">6*D331-183</f>
        <v>9</v>
      </c>
      <c r="X331" s="72">
        <f ca="1">(R331-500000)/V331</f>
        <v>3.1810293870605473E-2</v>
      </c>
      <c r="Y331" s="72">
        <f ca="1">SIN(2*U331)</f>
        <v>0.98943739190545199</v>
      </c>
      <c r="Z331" s="72">
        <f ca="1">Y331*(COS(U331))^2</f>
        <v>0.42300385418668957</v>
      </c>
      <c r="AA331" s="72">
        <f ca="1">U331+(Y331/2)</f>
        <v>1.352853560644999</v>
      </c>
      <c r="AB331" s="72">
        <f ca="1">(3*AA331+Z331)/4</f>
        <v>1.1203911340304218</v>
      </c>
      <c r="AC331" s="72">
        <f ca="1">(5*AB331+Z331*(COS(U331))^2)/3</f>
        <v>1.9275993661688258</v>
      </c>
      <c r="AD331" s="72">
        <f ca="1">Coef!$J$6*Coef!$J$9*(U331-(Coef!$J$10*AA331)+(Coef!$J$11*AB331)-(Coef!$J$12*AC331))</f>
        <v>5446076.8861122532</v>
      </c>
      <c r="AE331" s="72">
        <f ca="1">(T331-AD331)/V331</f>
        <v>2.3159814286705738E-3</v>
      </c>
      <c r="AF331" s="72">
        <f ca="1">((Coef!$J$8*X331^2)/2)*(COS(U331))^2</f>
        <v>1.4577694351185033E-6</v>
      </c>
      <c r="AG331" s="72">
        <f ca="1">X331*(1-(AF331/3))</f>
        <v>3.1810278413247434E-2</v>
      </c>
      <c r="AH331" s="72">
        <f ca="1">AE331*(1-AF331)+U331</f>
        <v>0.86045084274477646</v>
      </c>
      <c r="AI331" s="72">
        <f ca="1">(EXP(AG331)-EXP(-AG331))/2</f>
        <v>3.1815643455334164E-2</v>
      </c>
      <c r="AJ331" s="72">
        <f ca="1">ATAN(AI331/COS(AH331))</f>
        <v>4.8751176597637912E-2</v>
      </c>
      <c r="AK331" s="72">
        <f ca="1">ATAN(COS(AJ331)*TAN(AH331))</f>
        <v>0.85986306971026805</v>
      </c>
      <c r="AL331" s="72">
        <f ca="1">U331+(1+Coef!$J$8*(COS(U331))^2-(3/2)*Coef!$J$8*SIN(U331)*COS(U331)*(AK331-U331))*(AK331-U331)</f>
        <v>0.85986803419284707</v>
      </c>
      <c r="AM331" s="33">
        <f t="shared" ca="1" si="66"/>
        <v>49.266809297460895</v>
      </c>
      <c r="AN331" s="33">
        <f t="shared" ca="1" si="67"/>
        <v>11.793236665341601</v>
      </c>
      <c r="AO331" s="48" t="str">
        <f ca="1">D331&amp;" "&amp;IF(AM331&gt;0,"N","S")&amp;" "&amp;R331&amp;" "&amp;LEFT(S331,7)</f>
        <v>32 N 703199 5460871</v>
      </c>
    </row>
    <row r="332" spans="1:41">
      <c r="A332" s="43" t="s">
        <v>1226</v>
      </c>
      <c r="B332" s="72" t="str">
        <f t="shared" si="68"/>
        <v>32UQV0315260832</v>
      </c>
      <c r="C332" s="72">
        <f t="array" aca="1" ref="C332" ca="1">MATCH(TRUE,ISERROR(VALUE(MID(B332,ROW(INDIRECT("1:"&amp;LEN(B332))),1))),0)</f>
        <v>3</v>
      </c>
      <c r="D332" s="72">
        <f t="shared" ca="1" si="69"/>
        <v>32</v>
      </c>
      <c r="E332" s="72" t="str">
        <f t="shared" ca="1" si="70"/>
        <v>U</v>
      </c>
      <c r="F332" s="72" t="str">
        <f t="shared" ca="1" si="71"/>
        <v>Q</v>
      </c>
      <c r="G332" s="72" t="str">
        <f t="shared" ca="1" si="72"/>
        <v>V</v>
      </c>
      <c r="H332" s="72">
        <f t="shared" ca="1" si="73"/>
        <v>10</v>
      </c>
      <c r="I332" s="72">
        <f t="shared" ca="1" si="74"/>
        <v>3152</v>
      </c>
      <c r="J332" s="72">
        <f t="shared" ca="1" si="75"/>
        <v>60832</v>
      </c>
      <c r="K332" s="72">
        <f t="shared" ca="1" si="76"/>
        <v>188.80604746885038</v>
      </c>
      <c r="L332" s="72">
        <f ca="1">VLOOKUP(F332,Coef!$C$2:$F$25,4)</f>
        <v>7</v>
      </c>
      <c r="M332" s="31">
        <f ca="1">VLOOKUP(E332,Coef!$C$4:$D$23,2)</f>
        <v>17</v>
      </c>
      <c r="N332" s="31">
        <f ca="1">MOD(VLOOKUP(G332,Coef!$C$2:$G$21,5)+MOD(D332+1,2)*15,20)</f>
        <v>15</v>
      </c>
      <c r="O332" s="31">
        <f ca="1">VLOOKUP(M332,Coef!$A$27:$B$46,2)</f>
        <v>5.34</v>
      </c>
      <c r="P332" s="31">
        <f ca="1">VLOOKUP(M332,Coef!$A$27:$C$46,3)+N332/10-0.1</f>
        <v>5.4</v>
      </c>
      <c r="Q332" s="31">
        <f ca="1">IF(P332+0.1&lt;O332,P332+2,P332)</f>
        <v>5.4</v>
      </c>
      <c r="R332" s="72">
        <f ca="1">L332*100000+I332</f>
        <v>703152</v>
      </c>
      <c r="S332" s="72">
        <f ca="1">Q332*1000000+J332</f>
        <v>5460832</v>
      </c>
      <c r="T332" s="72">
        <f ca="1">IF(M332&lt;11,S332-10000000,S332)</f>
        <v>5460832</v>
      </c>
      <c r="U332" s="72">
        <f ca="1">T332/(6366197.724*0.9996)</f>
        <v>0.85812873613517582</v>
      </c>
      <c r="V332" s="72">
        <f ca="1">(Coef!$J$9/(1+Coef!$J$8*(COS(U332))^2)^0.5)*Coef!$J$6</f>
        <v>6387837.7448003991</v>
      </c>
      <c r="W332" s="72">
        <f ca="1">6*D332-183</f>
        <v>9</v>
      </c>
      <c r="X332" s="72">
        <f ca="1">(R332-500000)/V332</f>
        <v>3.180293678645213E-2</v>
      </c>
      <c r="Y332" s="72">
        <f ca="1">SIN(2*U332)</f>
        <v>0.98943916863279657</v>
      </c>
      <c r="Z332" s="72">
        <f ca="1">Y332*(COS(U332))^2</f>
        <v>0.42301061356232966</v>
      </c>
      <c r="AA332" s="72">
        <f ca="1">U332+(Y332/2)</f>
        <v>1.352848320451574</v>
      </c>
      <c r="AB332" s="72">
        <f ca="1">(3*AA332+Z332)/4</f>
        <v>1.1203888937292628</v>
      </c>
      <c r="AC332" s="72">
        <f ca="1">(5*AB332+Z332*(COS(U332))^2)/3</f>
        <v>1.9275974506100375</v>
      </c>
      <c r="AD332" s="72">
        <f ca="1">Coef!$J$6*Coef!$J$9*(U332-(Coef!$J$10*AA332)+(Coef!$J$11*AB332)-(Coef!$J$12*AC332))</f>
        <v>5446037.8503567381</v>
      </c>
      <c r="AE332" s="72">
        <f ca="1">(T332-AD332)/V332</f>
        <v>2.3159870732947351E-3</v>
      </c>
      <c r="AF332" s="72">
        <f ca="1">((Coef!$J$8*X332^2)/2)*(COS(U332))^2</f>
        <v>1.4571158743895415E-6</v>
      </c>
      <c r="AG332" s="72">
        <f ca="1">X332*(1-(AF332/3))</f>
        <v>3.1802921339597452E-2</v>
      </c>
      <c r="AH332" s="72">
        <f ca="1">AE332*(1-AF332)+U332</f>
        <v>0.86044471983380899</v>
      </c>
      <c r="AI332" s="72">
        <f ca="1">(EXP(AG332)-EXP(-AG332))/2</f>
        <v>3.1808282659942622E-2</v>
      </c>
      <c r="AJ332" s="72">
        <f ca="1">ATAN(AI332/COS(AH332))</f>
        <v>4.8739569084901485E-2</v>
      </c>
      <c r="AK332" s="72">
        <f ca="1">ATAN(COS(AJ332)*TAN(AH332))</f>
        <v>0.85985722571188949</v>
      </c>
      <c r="AL332" s="72">
        <f ca="1">U332+(1+Coef!$J$8*(COS(U332))^2-(3/2)*Coef!$J$8*SIN(U332)*COS(U332)*(AK332-U332))*(AK332-U332)</f>
        <v>0.85986219108005035</v>
      </c>
      <c r="AM332" s="33">
        <f t="shared" ca="1" si="66"/>
        <v>49.266474511758425</v>
      </c>
      <c r="AN332" s="33">
        <f t="shared" ca="1" si="67"/>
        <v>11.792571603851158</v>
      </c>
      <c r="AO332" s="48" t="str">
        <f ca="1">D332&amp;" "&amp;IF(AM332&gt;0,"N","S")&amp;" "&amp;R332&amp;" "&amp;LEFT(S332,7)</f>
        <v>32 N 703152 5460832</v>
      </c>
    </row>
    <row r="333" spans="1:41">
      <c r="A333" s="43" t="s">
        <v>1227</v>
      </c>
      <c r="B333" s="72" t="str">
        <f t="shared" si="68"/>
        <v>32UPV9738961500</v>
      </c>
      <c r="C333" s="72">
        <f t="array" aca="1" ref="C333" ca="1">MATCH(TRUE,ISERROR(VALUE(MID(B333,ROW(INDIRECT("1:"&amp;LEN(B333))),1))),0)</f>
        <v>3</v>
      </c>
      <c r="D333" s="72">
        <f t="shared" ca="1" si="69"/>
        <v>32</v>
      </c>
      <c r="E333" s="72" t="str">
        <f t="shared" ca="1" si="70"/>
        <v>U</v>
      </c>
      <c r="F333" s="72" t="str">
        <f t="shared" ca="1" si="71"/>
        <v>P</v>
      </c>
      <c r="G333" s="72" t="str">
        <f t="shared" ca="1" si="72"/>
        <v>V</v>
      </c>
      <c r="H333" s="72">
        <f t="shared" ca="1" si="73"/>
        <v>10</v>
      </c>
      <c r="I333" s="72">
        <f t="shared" ca="1" si="74"/>
        <v>97389</v>
      </c>
      <c r="J333" s="72">
        <f t="shared" ca="1" si="75"/>
        <v>61500</v>
      </c>
      <c r="K333" s="72">
        <f t="shared" ca="1" si="76"/>
        <v>188.80604746885038</v>
      </c>
      <c r="L333" s="72">
        <f ca="1">VLOOKUP(F333,Coef!$C$2:$F$25,4)</f>
        <v>6</v>
      </c>
      <c r="M333" s="31">
        <f ca="1">VLOOKUP(E333,Coef!$C$4:$D$23,2)</f>
        <v>17</v>
      </c>
      <c r="N333" s="31">
        <f ca="1">MOD(VLOOKUP(G333,Coef!$C$2:$G$21,5)+MOD(D333+1,2)*15,20)</f>
        <v>15</v>
      </c>
      <c r="O333" s="31">
        <f ca="1">VLOOKUP(M333,Coef!$A$27:$B$46,2)</f>
        <v>5.34</v>
      </c>
      <c r="P333" s="31">
        <f ca="1">VLOOKUP(M333,Coef!$A$27:$C$46,3)+N333/10-0.1</f>
        <v>5.4</v>
      </c>
      <c r="Q333" s="31">
        <f ca="1">IF(P333+0.1&lt;O333,P333+2,P333)</f>
        <v>5.4</v>
      </c>
      <c r="R333" s="72">
        <f ca="1">L333*100000+I333</f>
        <v>697389</v>
      </c>
      <c r="S333" s="72">
        <f ca="1">Q333*1000000+J333</f>
        <v>5461500</v>
      </c>
      <c r="T333" s="72">
        <f ca="1">IF(M333&lt;11,S333-10000000,S333)</f>
        <v>5461500</v>
      </c>
      <c r="U333" s="72">
        <f ca="1">T333/(6366197.724*0.9996)</f>
        <v>0.85823370731827364</v>
      </c>
      <c r="V333" s="72">
        <f ca="1">(Coef!$J$9/(1+Coef!$J$8*(COS(U333))^2)^0.5)*Coef!$J$6</f>
        <v>6387839.9740287</v>
      </c>
      <c r="W333" s="72">
        <f ca="1">6*D333-183</f>
        <v>9</v>
      </c>
      <c r="X333" s="72">
        <f ca="1">(R333-500000)/V333</f>
        <v>3.0900742786690409E-2</v>
      </c>
      <c r="Y333" s="72">
        <f ca="1">SIN(2*U333)</f>
        <v>0.98940871595050084</v>
      </c>
      <c r="Z333" s="72">
        <f ca="1">Y333*(COS(U333))^2</f>
        <v>0.42289483327903576</v>
      </c>
      <c r="AA333" s="72">
        <f ca="1">U333+(Y333/2)</f>
        <v>1.3529380652935241</v>
      </c>
      <c r="AB333" s="72">
        <f ca="1">(3*AA333+Z333)/4</f>
        <v>1.1204272572899019</v>
      </c>
      <c r="AC333" s="72">
        <f ca="1">(5*AB333+Z333*(COS(U333))^2)/3</f>
        <v>1.9276302494374724</v>
      </c>
      <c r="AD333" s="72">
        <f ca="1">Coef!$J$6*Coef!$J$9*(U333-(Coef!$J$10*AA333)+(Coef!$J$11*AB333)-(Coef!$J$12*AC333))</f>
        <v>5446706.4631140856</v>
      </c>
      <c r="AE333" s="72">
        <f ca="1">(T333-AD333)/V333</f>
        <v>2.3158903394670306E-3</v>
      </c>
      <c r="AF333" s="72">
        <f ca="1">((Coef!$J$8*X333^2)/2)*(COS(U333))^2</f>
        <v>1.37528262888353E-6</v>
      </c>
      <c r="AG333" s="72">
        <f ca="1">X333*(1-(AF333/3))</f>
        <v>3.090072862093882E-2</v>
      </c>
      <c r="AH333" s="72">
        <f ca="1">AE333*(1-AF333)+U333</f>
        <v>0.86054959447273693</v>
      </c>
      <c r="AI333" s="72">
        <f ca="1">(EXP(AG333)-EXP(-AG333))/2</f>
        <v>3.0905646475080373E-2</v>
      </c>
      <c r="AJ333" s="72">
        <f ca="1">ATAN(AI333/COS(AH333))</f>
        <v>4.7364330972740516E-2</v>
      </c>
      <c r="AK333" s="72">
        <f ca="1">ATAN(COS(AJ333)*TAN(AH333))</f>
        <v>0.85999481865365723</v>
      </c>
      <c r="AL333" s="72">
        <f ca="1">U333+(1+Coef!$J$8*(COS(U333))^2-(3/2)*Coef!$J$8*SIN(U333)*COS(U333)*(AK333-U333))*(AK333-U333)</f>
        <v>0.85999987621356588</v>
      </c>
      <c r="AM333" s="33">
        <f t="shared" ca="1" si="66"/>
        <v>49.274363288810569</v>
      </c>
      <c r="AN333" s="33">
        <f t="shared" ca="1" si="67"/>
        <v>11.713776264198795</v>
      </c>
      <c r="AO333" s="48" t="str">
        <f ca="1">D333&amp;" "&amp;IF(AM333&gt;0,"N","S")&amp;" "&amp;R333&amp;" "&amp;LEFT(S333,7)</f>
        <v>32 N 697389 5461500</v>
      </c>
    </row>
    <row r="334" spans="1:41">
      <c r="A334" s="43" t="s">
        <v>1228</v>
      </c>
      <c r="B334" s="72" t="str">
        <f t="shared" si="68"/>
        <v>32UPV9737461497</v>
      </c>
      <c r="C334" s="72">
        <f t="array" aca="1" ref="C334" ca="1">MATCH(TRUE,ISERROR(VALUE(MID(B334,ROW(INDIRECT("1:"&amp;LEN(B334))),1))),0)</f>
        <v>3</v>
      </c>
      <c r="D334" s="72">
        <f t="shared" ca="1" si="69"/>
        <v>32</v>
      </c>
      <c r="E334" s="72" t="str">
        <f t="shared" ca="1" si="70"/>
        <v>U</v>
      </c>
      <c r="F334" s="72" t="str">
        <f t="shared" ca="1" si="71"/>
        <v>P</v>
      </c>
      <c r="G334" s="72" t="str">
        <f t="shared" ca="1" si="72"/>
        <v>V</v>
      </c>
      <c r="H334" s="72">
        <f t="shared" ca="1" si="73"/>
        <v>10</v>
      </c>
      <c r="I334" s="72">
        <f t="shared" ca="1" si="74"/>
        <v>97374</v>
      </c>
      <c r="J334" s="72">
        <f t="shared" ca="1" si="75"/>
        <v>61497</v>
      </c>
      <c r="K334" s="72">
        <f t="shared" ca="1" si="76"/>
        <v>188.80604746885038</v>
      </c>
      <c r="L334" s="72">
        <f ca="1">VLOOKUP(F334,Coef!$C$2:$F$25,4)</f>
        <v>6</v>
      </c>
      <c r="M334" s="31">
        <f ca="1">VLOOKUP(E334,Coef!$C$4:$D$23,2)</f>
        <v>17</v>
      </c>
      <c r="N334" s="31">
        <f ca="1">MOD(VLOOKUP(G334,Coef!$C$2:$G$21,5)+MOD(D334+1,2)*15,20)</f>
        <v>15</v>
      </c>
      <c r="O334" s="31">
        <f ca="1">VLOOKUP(M334,Coef!$A$27:$B$46,2)</f>
        <v>5.34</v>
      </c>
      <c r="P334" s="31">
        <f ca="1">VLOOKUP(M334,Coef!$A$27:$C$46,3)+N334/10-0.1</f>
        <v>5.4</v>
      </c>
      <c r="Q334" s="31">
        <f ca="1">IF(P334+0.1&lt;O334,P334+2,P334)</f>
        <v>5.4</v>
      </c>
      <c r="R334" s="72">
        <f ca="1">L334*100000+I334</f>
        <v>697374</v>
      </c>
      <c r="S334" s="72">
        <f ca="1">Q334*1000000+J334</f>
        <v>5461497</v>
      </c>
      <c r="T334" s="72">
        <f ca="1">IF(M334&lt;11,S334-10000000,S334)</f>
        <v>5461497</v>
      </c>
      <c r="U334" s="72">
        <f ca="1">T334/(6366197.724*0.9996)</f>
        <v>0.85823323589080458</v>
      </c>
      <c r="V334" s="72">
        <f ca="1">(Coef!$J$9/(1+Coef!$J$8*(COS(U334))^2)^0.5)*Coef!$J$6</f>
        <v>6387839.9640173437</v>
      </c>
      <c r="W334" s="72">
        <f ca="1">6*D334-183</f>
        <v>9</v>
      </c>
      <c r="X334" s="72">
        <f ca="1">(R334-500000)/V334</f>
        <v>3.0898394623504397E-2</v>
      </c>
      <c r="Y334" s="72">
        <f ca="1">SIN(2*U334)</f>
        <v>0.98940885281152968</v>
      </c>
      <c r="Z334" s="72">
        <f ca="1">Y334*(COS(U334))^2</f>
        <v>0.42289535327082295</v>
      </c>
      <c r="AA334" s="72">
        <f ca="1">U334+(Y334/2)</f>
        <v>1.3529376622965694</v>
      </c>
      <c r="AB334" s="72">
        <f ca="1">(3*AA334+Z334)/4</f>
        <v>1.1204270850401328</v>
      </c>
      <c r="AC334" s="72">
        <f ca="1">(5*AB334+Z334*(COS(U334))^2)/3</f>
        <v>1.9276301021907865</v>
      </c>
      <c r="AD334" s="72">
        <f ca="1">Coef!$J$6*Coef!$J$9*(U334-(Coef!$J$10*AA334)+(Coef!$J$11*AB334)-(Coef!$J$12*AC334))</f>
        <v>5446703.4603606164</v>
      </c>
      <c r="AE334" s="72">
        <f ca="1">(T334-AD334)/V334</f>
        <v>2.3158907741451656E-3</v>
      </c>
      <c r="AF334" s="72">
        <f ca="1">((Coef!$J$8*X334^2)/2)*(COS(U334))^2</f>
        <v>1.3750751205527791E-6</v>
      </c>
      <c r="AG334" s="72">
        <f ca="1">X334*(1-(AF334/3))</f>
        <v>3.0898380460966494E-2</v>
      </c>
      <c r="AH334" s="72">
        <f ca="1">AE334*(1-AF334)+U334</f>
        <v>0.860549123480426</v>
      </c>
      <c r="AI334" s="72">
        <f ca="1">(EXP(AG334)-EXP(-AG334))/2</f>
        <v>3.090329719402779E-2</v>
      </c>
      <c r="AJ334" s="72">
        <f ca="1">ATAN(AI334/COS(AH334))</f>
        <v>4.7360710072328636E-2</v>
      </c>
      <c r="AK334" s="72">
        <f ca="1">ATAN(COS(AJ334)*TAN(AH334))</f>
        <v>0.85999443244090745</v>
      </c>
      <c r="AL334" s="72">
        <f ca="1">U334+(1+Coef!$J$8*(COS(U334))^2-(3/2)*Coef!$J$8*SIN(U334)*COS(U334)*(AK334-U334))*(AK334-U334)</f>
        <v>0.85999949025031952</v>
      </c>
      <c r="AM334" s="33">
        <f t="shared" ca="1" si="66"/>
        <v>49.274341174745494</v>
      </c>
      <c r="AN334" s="33">
        <f t="shared" ca="1" si="67"/>
        <v>11.71356880188716</v>
      </c>
      <c r="AO334" s="48" t="str">
        <f ca="1">D334&amp;" "&amp;IF(AM334&gt;0,"N","S")&amp;" "&amp;R334&amp;" "&amp;LEFT(S334,7)</f>
        <v>32 N 697374 5461497</v>
      </c>
    </row>
    <row r="335" spans="1:41">
      <c r="A335" s="43" t="s">
        <v>1229</v>
      </c>
      <c r="B335" s="72" t="str">
        <f t="shared" si="68"/>
        <v>32UPV9739661435</v>
      </c>
      <c r="C335" s="72">
        <f t="array" aca="1" ref="C335" ca="1">MATCH(TRUE,ISERROR(VALUE(MID(B335,ROW(INDIRECT("1:"&amp;LEN(B335))),1))),0)</f>
        <v>3</v>
      </c>
      <c r="D335" s="72">
        <f t="shared" ca="1" si="69"/>
        <v>32</v>
      </c>
      <c r="E335" s="72" t="str">
        <f t="shared" ca="1" si="70"/>
        <v>U</v>
      </c>
      <c r="F335" s="72" t="str">
        <f t="shared" ca="1" si="71"/>
        <v>P</v>
      </c>
      <c r="G335" s="72" t="str">
        <f t="shared" ca="1" si="72"/>
        <v>V</v>
      </c>
      <c r="H335" s="72">
        <f t="shared" ca="1" si="73"/>
        <v>10</v>
      </c>
      <c r="I335" s="72">
        <f t="shared" ca="1" si="74"/>
        <v>97396</v>
      </c>
      <c r="J335" s="72">
        <f t="shared" ca="1" si="75"/>
        <v>61435</v>
      </c>
      <c r="K335" s="72">
        <f t="shared" ca="1" si="76"/>
        <v>188.80604746885038</v>
      </c>
      <c r="L335" s="72">
        <f ca="1">VLOOKUP(F335,Coef!$C$2:$F$25,4)</f>
        <v>6</v>
      </c>
      <c r="M335" s="31">
        <f ca="1">VLOOKUP(E335,Coef!$C$4:$D$23,2)</f>
        <v>17</v>
      </c>
      <c r="N335" s="31">
        <f ca="1">MOD(VLOOKUP(G335,Coef!$C$2:$G$21,5)+MOD(D335+1,2)*15,20)</f>
        <v>15</v>
      </c>
      <c r="O335" s="31">
        <f ca="1">VLOOKUP(M335,Coef!$A$27:$B$46,2)</f>
        <v>5.34</v>
      </c>
      <c r="P335" s="31">
        <f ca="1">VLOOKUP(M335,Coef!$A$27:$C$46,3)+N335/10-0.1</f>
        <v>5.4</v>
      </c>
      <c r="Q335" s="31">
        <f ca="1">IF(P335+0.1&lt;O335,P335+2,P335)</f>
        <v>5.4</v>
      </c>
      <c r="R335" s="72">
        <f ca="1">L335*100000+I335</f>
        <v>697396</v>
      </c>
      <c r="S335" s="72">
        <f ca="1">Q335*1000000+J335</f>
        <v>5461435</v>
      </c>
      <c r="T335" s="72">
        <f ca="1">IF(M335&lt;11,S335-10000000,S335)</f>
        <v>5461435</v>
      </c>
      <c r="U335" s="72">
        <f ca="1">T335/(6366197.724*0.9996)</f>
        <v>0.85822349305644519</v>
      </c>
      <c r="V335" s="72">
        <f ca="1">(Coef!$J$9/(1+Coef!$J$8*(COS(U335))^2)^0.5)*Coef!$J$6</f>
        <v>6387839.7571156835</v>
      </c>
      <c r="W335" s="72">
        <f ca="1">6*D335-183</f>
        <v>9</v>
      </c>
      <c r="X335" s="72">
        <f ca="1">(R335-500000)/V335</f>
        <v>3.0901839668115074E-2</v>
      </c>
      <c r="Y335" s="72">
        <f ca="1">SIN(2*U335)</f>
        <v>0.98941168107586808</v>
      </c>
      <c r="Z335" s="72">
        <f ca="1">Y335*(COS(U335))^2</f>
        <v>0.42290609972646304</v>
      </c>
      <c r="AA335" s="72">
        <f ca="1">U335+(Y335/2)</f>
        <v>1.3529293335943793</v>
      </c>
      <c r="AB335" s="72">
        <f ca="1">(3*AA335+Z335)/4</f>
        <v>1.1204235251274002</v>
      </c>
      <c r="AC335" s="72">
        <f ca="1">(5*AB335+Z335*(COS(U335))^2)/3</f>
        <v>1.9276270589846847</v>
      </c>
      <c r="AD335" s="72">
        <f ca="1">Coef!$J$6*Coef!$J$9*(U335-(Coef!$J$10*AA335)+(Coef!$J$11*AB335)-(Coef!$J$12*AC335))</f>
        <v>5446641.4034587499</v>
      </c>
      <c r="AE335" s="72">
        <f ca="1">(T335-AD335)/V335</f>
        <v>2.3158997569985868E-3</v>
      </c>
      <c r="AF335" s="72">
        <f ca="1">((Coef!$J$8*X335^2)/2)*(COS(U335))^2</f>
        <v>1.3754127871549688E-6</v>
      </c>
      <c r="AG335" s="72">
        <f ca="1">X335*(1-(AF335/3))</f>
        <v>3.0901825500519935E-2</v>
      </c>
      <c r="AH335" s="72">
        <f ca="1">AE335*(1-AF335)+U335</f>
        <v>0.86053938962812559</v>
      </c>
      <c r="AI335" s="72">
        <f ca="1">(EXP(AG335)-EXP(-AG335))/2</f>
        <v>3.0906743878402199E-2</v>
      </c>
      <c r="AJ335" s="72">
        <f ca="1">ATAN(AI335/COS(AH335))</f>
        <v>4.7365449051801178E-2</v>
      </c>
      <c r="AK335" s="72">
        <f ca="1">ATAN(COS(AJ335)*TAN(AH335))</f>
        <v>0.85998458589628179</v>
      </c>
      <c r="AL335" s="72">
        <f ca="1">U335+(1+Coef!$J$8*(COS(U335))^2-(3/2)*Coef!$J$8*SIN(U335)*COS(U335)*(AK335-U335))*(AK335-U335)</f>
        <v>0.85998964352313945</v>
      </c>
      <c r="AM335" s="33">
        <f t="shared" ca="1" si="66"/>
        <v>49.27377699883607</v>
      </c>
      <c r="AN335" s="33">
        <f t="shared" ca="1" si="67"/>
        <v>11.713840325410136</v>
      </c>
      <c r="AO335" s="48" t="str">
        <f ca="1">D335&amp;" "&amp;IF(AM335&gt;0,"N","S")&amp;" "&amp;R335&amp;" "&amp;LEFT(S335,7)</f>
        <v>32 N 697396 5461435</v>
      </c>
    </row>
    <row r="336" spans="1:41">
      <c r="A336" s="43" t="s">
        <v>1230</v>
      </c>
      <c r="B336" s="72" t="str">
        <f t="shared" si="68"/>
        <v>32UPV9738361517</v>
      </c>
      <c r="C336" s="72">
        <f t="array" aca="1" ref="C336" ca="1">MATCH(TRUE,ISERROR(VALUE(MID(B336,ROW(INDIRECT("1:"&amp;LEN(B336))),1))),0)</f>
        <v>3</v>
      </c>
      <c r="D336" s="72">
        <f t="shared" ca="1" si="69"/>
        <v>32</v>
      </c>
      <c r="E336" s="72" t="str">
        <f t="shared" ca="1" si="70"/>
        <v>U</v>
      </c>
      <c r="F336" s="72" t="str">
        <f t="shared" ca="1" si="71"/>
        <v>P</v>
      </c>
      <c r="G336" s="72" t="str">
        <f t="shared" ca="1" si="72"/>
        <v>V</v>
      </c>
      <c r="H336" s="72">
        <f t="shared" ca="1" si="73"/>
        <v>10</v>
      </c>
      <c r="I336" s="72">
        <f t="shared" ca="1" si="74"/>
        <v>97383</v>
      </c>
      <c r="J336" s="72">
        <f t="shared" ca="1" si="75"/>
        <v>61517</v>
      </c>
      <c r="K336" s="72">
        <f t="shared" ca="1" si="76"/>
        <v>188.80604746885038</v>
      </c>
      <c r="L336" s="72">
        <f ca="1">VLOOKUP(F336,Coef!$C$2:$F$25,4)</f>
        <v>6</v>
      </c>
      <c r="M336" s="31">
        <f ca="1">VLOOKUP(E336,Coef!$C$4:$D$23,2)</f>
        <v>17</v>
      </c>
      <c r="N336" s="31">
        <f ca="1">MOD(VLOOKUP(G336,Coef!$C$2:$G$21,5)+MOD(D336+1,2)*15,20)</f>
        <v>15</v>
      </c>
      <c r="O336" s="31">
        <f ca="1">VLOOKUP(M336,Coef!$A$27:$B$46,2)</f>
        <v>5.34</v>
      </c>
      <c r="P336" s="31">
        <f ca="1">VLOOKUP(M336,Coef!$A$27:$C$46,3)+N336/10-0.1</f>
        <v>5.4</v>
      </c>
      <c r="Q336" s="31">
        <f ca="1">IF(P336+0.1&lt;O336,P336+2,P336)</f>
        <v>5.4</v>
      </c>
      <c r="R336" s="72">
        <f ca="1">L336*100000+I336</f>
        <v>697383</v>
      </c>
      <c r="S336" s="72">
        <f ca="1">Q336*1000000+J336</f>
        <v>5461517</v>
      </c>
      <c r="T336" s="72">
        <f ca="1">IF(M336&lt;11,S336-10000000,S336)</f>
        <v>5461517</v>
      </c>
      <c r="U336" s="72">
        <f ca="1">T336/(6366197.724*0.9996)</f>
        <v>0.85823637874059799</v>
      </c>
      <c r="V336" s="72">
        <f ca="1">(Coef!$J$9/(1+Coef!$J$8*(COS(U336))^2)^0.5)*Coef!$J$6</f>
        <v>6387840.0307596922</v>
      </c>
      <c r="W336" s="72">
        <f ca="1">6*D336-183</f>
        <v>9</v>
      </c>
      <c r="X336" s="72">
        <f ca="1">(R336-500000)/V336</f>
        <v>3.0899803227621789E-2</v>
      </c>
      <c r="Y336" s="72">
        <f ca="1">SIN(2*U336)</f>
        <v>0.98940794038805702</v>
      </c>
      <c r="Z336" s="72">
        <f ca="1">Y336*(COS(U336))^2</f>
        <v>0.42289188665542482</v>
      </c>
      <c r="AA336" s="72">
        <f ca="1">U336+(Y336/2)</f>
        <v>1.3529403489346266</v>
      </c>
      <c r="AB336" s="72">
        <f ca="1">(3*AA336+Z336)/4</f>
        <v>1.1204282333648261</v>
      </c>
      <c r="AC336" s="72">
        <f ca="1">(5*AB336+Z336*(COS(U336))^2)/3</f>
        <v>1.9276310838262534</v>
      </c>
      <c r="AD336" s="72">
        <f ca="1">Coef!$J$6*Coef!$J$9*(U336-(Coef!$J$10*AA336)+(Coef!$J$11*AB336)-(Coef!$J$12*AC336))</f>
        <v>5446723.4787173439</v>
      </c>
      <c r="AE336" s="72">
        <f ca="1">(T336-AD336)/V336</f>
        <v>2.3158878762492676E-3</v>
      </c>
      <c r="AF336" s="72">
        <f ca="1">((Coef!$J$8*X336^2)/2)*(COS(U336))^2</f>
        <v>1.3751904931878098E-6</v>
      </c>
      <c r="AG336" s="72">
        <f ca="1">X336*(1-(AF336/3))</f>
        <v>3.0899789063249909E-2</v>
      </c>
      <c r="AH336" s="72">
        <f ca="1">AE336*(1-AF336)+U336</f>
        <v>0.86055226343206026</v>
      </c>
      <c r="AI336" s="72">
        <f ca="1">(EXP(AG336)-EXP(-AG336))/2</f>
        <v>3.0904706468798671E-2</v>
      </c>
      <c r="AJ336" s="72">
        <f ca="1">ATAN(AI336/COS(AH336))</f>
        <v>4.7363039299225085E-2</v>
      </c>
      <c r="AK336" s="72">
        <f ca="1">ATAN(COS(AJ336)*TAN(AH336))</f>
        <v>0.85999751833184523</v>
      </c>
      <c r="AL336" s="72">
        <f ca="1">U336+(1+Coef!$J$8*(COS(U336))^2-(3/2)*Coef!$J$8*SIN(U336)*COS(U336)*(AK336-U336))*(AK336-U336)</f>
        <v>0.86000257594129059</v>
      </c>
      <c r="AM336" s="33">
        <f t="shared" ca="1" si="66"/>
        <v>49.274517971815023</v>
      </c>
      <c r="AN336" s="33">
        <f t="shared" ca="1" si="67"/>
        <v>11.713702256757854</v>
      </c>
      <c r="AO336" s="48" t="str">
        <f ca="1">D336&amp;" "&amp;IF(AM336&gt;0,"N","S")&amp;" "&amp;R336&amp;" "&amp;LEFT(S336,7)</f>
        <v>32 N 697383 5461517</v>
      </c>
    </row>
    <row r="337" spans="1:41">
      <c r="A337" s="43" t="s">
        <v>1231</v>
      </c>
      <c r="B337" s="72" t="str">
        <f t="shared" si="68"/>
        <v>32UPV9715761761</v>
      </c>
      <c r="C337" s="72">
        <f t="array" aca="1" ref="C337" ca="1">MATCH(TRUE,ISERROR(VALUE(MID(B337,ROW(INDIRECT("1:"&amp;LEN(B337))),1))),0)</f>
        <v>3</v>
      </c>
      <c r="D337" s="72">
        <f t="shared" ca="1" si="69"/>
        <v>32</v>
      </c>
      <c r="E337" s="72" t="str">
        <f t="shared" ca="1" si="70"/>
        <v>U</v>
      </c>
      <c r="F337" s="72" t="str">
        <f t="shared" ca="1" si="71"/>
        <v>P</v>
      </c>
      <c r="G337" s="72" t="str">
        <f t="shared" ca="1" si="72"/>
        <v>V</v>
      </c>
      <c r="H337" s="72">
        <f t="shared" ca="1" si="73"/>
        <v>10</v>
      </c>
      <c r="I337" s="72">
        <f t="shared" ca="1" si="74"/>
        <v>97157</v>
      </c>
      <c r="J337" s="72">
        <f t="shared" ca="1" si="75"/>
        <v>61761</v>
      </c>
      <c r="K337" s="72">
        <f t="shared" ca="1" si="76"/>
        <v>188.80604746885038</v>
      </c>
      <c r="L337" s="72">
        <f ca="1">VLOOKUP(F337,Coef!$C$2:$F$25,4)</f>
        <v>6</v>
      </c>
      <c r="M337" s="31">
        <f ca="1">VLOOKUP(E337,Coef!$C$4:$D$23,2)</f>
        <v>17</v>
      </c>
      <c r="N337" s="31">
        <f ca="1">MOD(VLOOKUP(G337,Coef!$C$2:$G$21,5)+MOD(D337+1,2)*15,20)</f>
        <v>15</v>
      </c>
      <c r="O337" s="31">
        <f ca="1">VLOOKUP(M337,Coef!$A$27:$B$46,2)</f>
        <v>5.34</v>
      </c>
      <c r="P337" s="31">
        <f ca="1">VLOOKUP(M337,Coef!$A$27:$C$46,3)+N337/10-0.1</f>
        <v>5.4</v>
      </c>
      <c r="Q337" s="31">
        <f ca="1">IF(P337+0.1&lt;O337,P337+2,P337)</f>
        <v>5.4</v>
      </c>
      <c r="R337" s="72">
        <f ca="1">L337*100000+I337</f>
        <v>697157</v>
      </c>
      <c r="S337" s="72">
        <f ca="1">Q337*1000000+J337</f>
        <v>5461761</v>
      </c>
      <c r="T337" s="72">
        <f ca="1">IF(M337&lt;11,S337-10000000,S337)</f>
        <v>5461761</v>
      </c>
      <c r="U337" s="72">
        <f ca="1">T337/(6366197.724*0.9996)</f>
        <v>0.85827472150807682</v>
      </c>
      <c r="V337" s="72">
        <f ca="1">(Coef!$J$9/(1+Coef!$J$8*(COS(U337))^2)^0.5)*Coef!$J$6</f>
        <v>6387840.845011563</v>
      </c>
      <c r="W337" s="72">
        <f ca="1">6*D337-183</f>
        <v>9</v>
      </c>
      <c r="X337" s="72">
        <f ca="1">(R337-500000)/V337</f>
        <v>3.0864419572063258E-2</v>
      </c>
      <c r="Y337" s="72">
        <f ca="1">SIN(2*U337)</f>
        <v>0.98939680567405097</v>
      </c>
      <c r="Z337" s="72">
        <f ca="1">Y337*(COS(U337))^2</f>
        <v>0.42284959328772603</v>
      </c>
      <c r="AA337" s="72">
        <f ca="1">U337+(Y337/2)</f>
        <v>1.3529731243451022</v>
      </c>
      <c r="AB337" s="72">
        <f ca="1">(3*AA337+Z337)/4</f>
        <v>1.1204422415807582</v>
      </c>
      <c r="AC337" s="72">
        <f ca="1">(5*AB337+Z337*(COS(U337))^2)/3</f>
        <v>1.9276430580539365</v>
      </c>
      <c r="AD337" s="72">
        <f ca="1">Coef!$J$6*Coef!$J$9*(U337-(Coef!$J$10*AA337)+(Coef!$J$11*AB337)-(Coef!$J$12*AC337))</f>
        <v>5446967.7027199371</v>
      </c>
      <c r="AE337" s="72">
        <f ca="1">(T337-AD337)/V337</f>
        <v>2.3158525140173783E-3</v>
      </c>
      <c r="AF337" s="72">
        <f ca="1">((Coef!$J$8*X337^2)/2)*(COS(U337))^2</f>
        <v>1.3719210309273979E-6</v>
      </c>
      <c r="AG337" s="72">
        <f ca="1">X337*(1-(AF337/3))</f>
        <v>3.086440545754782E-2</v>
      </c>
      <c r="AH337" s="72">
        <f ca="1">AE337*(1-AF337)+U337</f>
        <v>0.8605905708449274</v>
      </c>
      <c r="AI337" s="72">
        <f ca="1">(EXP(AG337)-EXP(-AG337))/2</f>
        <v>3.0869305989011775E-2</v>
      </c>
      <c r="AJ337" s="72">
        <f ca="1">ATAN(AI337/COS(AH337))</f>
        <v>4.7310971620911031E-2</v>
      </c>
      <c r="AK337" s="72">
        <f ca="1">ATAN(COS(AJ337)*TAN(AH337))</f>
        <v>0.86003705172951395</v>
      </c>
      <c r="AL337" s="72">
        <f ca="1">U337+(1+Coef!$J$8*(COS(U337))^2-(3/2)*Coef!$J$8*SIN(U337)*COS(U337)*(AK337-U337))*(AK337-U337)</f>
        <v>0.86004211229729188</v>
      </c>
      <c r="AM337" s="33">
        <f t="shared" ca="1" si="66"/>
        <v>49.276783238151225</v>
      </c>
      <c r="AN337" s="33">
        <f t="shared" ca="1" si="67"/>
        <v>11.710718998541413</v>
      </c>
      <c r="AO337" s="48" t="str">
        <f ca="1">D337&amp;" "&amp;IF(AM337&gt;0,"N","S")&amp;" "&amp;R337&amp;" "&amp;LEFT(S337,7)</f>
        <v>32 N 697157 5461761</v>
      </c>
    </row>
    <row r="338" spans="1:41">
      <c r="A338" s="43" t="s">
        <v>1232</v>
      </c>
      <c r="B338" s="72" t="str">
        <f t="shared" si="68"/>
        <v>32UPV9859664627</v>
      </c>
      <c r="C338" s="72">
        <f t="array" aca="1" ref="C338" ca="1">MATCH(TRUE,ISERROR(VALUE(MID(B338,ROW(INDIRECT("1:"&amp;LEN(B338))),1))),0)</f>
        <v>3</v>
      </c>
      <c r="D338" s="72">
        <f t="shared" ca="1" si="69"/>
        <v>32</v>
      </c>
      <c r="E338" s="72" t="str">
        <f t="shared" ca="1" si="70"/>
        <v>U</v>
      </c>
      <c r="F338" s="72" t="str">
        <f t="shared" ca="1" si="71"/>
        <v>P</v>
      </c>
      <c r="G338" s="72" t="str">
        <f t="shared" ca="1" si="72"/>
        <v>V</v>
      </c>
      <c r="H338" s="72">
        <f t="shared" ca="1" si="73"/>
        <v>10</v>
      </c>
      <c r="I338" s="72">
        <f t="shared" ca="1" si="74"/>
        <v>98596</v>
      </c>
      <c r="J338" s="72">
        <f t="shared" ca="1" si="75"/>
        <v>64627</v>
      </c>
      <c r="K338" s="72">
        <f t="shared" ca="1" si="76"/>
        <v>188.80604746885038</v>
      </c>
      <c r="L338" s="72">
        <f ca="1">VLOOKUP(F338,Coef!$C$2:$F$25,4)</f>
        <v>6</v>
      </c>
      <c r="M338" s="31">
        <f ca="1">VLOOKUP(E338,Coef!$C$4:$D$23,2)</f>
        <v>17</v>
      </c>
      <c r="N338" s="31">
        <f ca="1">MOD(VLOOKUP(G338,Coef!$C$2:$G$21,5)+MOD(D338+1,2)*15,20)</f>
        <v>15</v>
      </c>
      <c r="O338" s="31">
        <f ca="1">VLOOKUP(M338,Coef!$A$27:$B$46,2)</f>
        <v>5.34</v>
      </c>
      <c r="P338" s="31">
        <f ca="1">VLOOKUP(M338,Coef!$A$27:$C$46,3)+N338/10-0.1</f>
        <v>5.4</v>
      </c>
      <c r="Q338" s="31">
        <f ca="1">IF(P338+0.1&lt;O338,P338+2,P338)</f>
        <v>5.4</v>
      </c>
      <c r="R338" s="72">
        <f ca="1">L338*100000+I338</f>
        <v>698596</v>
      </c>
      <c r="S338" s="72">
        <f ca="1">Q338*1000000+J338</f>
        <v>5464627</v>
      </c>
      <c r="T338" s="72">
        <f ca="1">IF(M338&lt;11,S338-10000000,S338)</f>
        <v>5464627</v>
      </c>
      <c r="U338" s="72">
        <f ca="1">T338/(6366197.724*0.9996)</f>
        <v>0.85872509188346346</v>
      </c>
      <c r="V338" s="72">
        <f ca="1">(Coef!$J$9/(1+Coef!$J$8*(COS(U338))^2)^0.5)*Coef!$J$6</f>
        <v>6387850.4084698297</v>
      </c>
      <c r="W338" s="72">
        <f ca="1">6*D338-183</f>
        <v>9</v>
      </c>
      <c r="X338" s="72">
        <f ca="1">(R338-500000)/V338</f>
        <v>3.1089644763233028E-2</v>
      </c>
      <c r="Y338" s="72">
        <f ca="1">SIN(2*U338)</f>
        <v>0.9892655828998671</v>
      </c>
      <c r="Z338" s="72">
        <f ca="1">Y338*(COS(U338))^2</f>
        <v>0.42235272853548689</v>
      </c>
      <c r="AA338" s="72">
        <f ca="1">U338+(Y338/2)</f>
        <v>1.353357883333397</v>
      </c>
      <c r="AB338" s="72">
        <f ca="1">(3*AA338+Z338)/4</f>
        <v>1.1206065946339197</v>
      </c>
      <c r="AC338" s="72">
        <f ca="1">(5*AB338+Z338*(COS(U338))^2)/3</f>
        <v>1.927783467657634</v>
      </c>
      <c r="AD338" s="72">
        <f ca="1">Coef!$J$6*Coef!$J$9*(U338-(Coef!$J$10*AA338)+(Coef!$J$11*AB338)-(Coef!$J$12*AC338))</f>
        <v>5449836.3408230841</v>
      </c>
      <c r="AE338" s="72">
        <f ca="1">(T338-AD338)/V338</f>
        <v>2.3154360592578271E-3</v>
      </c>
      <c r="AF338" s="72">
        <f ca="1">((Coef!$J$8*X338^2)/2)*(COS(U338))^2</f>
        <v>1.390565325249401E-6</v>
      </c>
      <c r="AG338" s="72">
        <f ca="1">X338*(1-(AF338/3))</f>
        <v>3.1089630352505702E-2</v>
      </c>
      <c r="AH338" s="72">
        <f ca="1">AE338*(1-AF338)+U338</f>
        <v>0.86104052472295622</v>
      </c>
      <c r="AI338" s="72">
        <f ca="1">(EXP(AG338)-EXP(-AG338))/2</f>
        <v>3.1094638953248377E-2</v>
      </c>
      <c r="AJ338" s="72">
        <f ca="1">ATAN(AI338/COS(AH338))</f>
        <v>4.7680718084591747E-2</v>
      </c>
      <c r="AK338" s="72">
        <f ca="1">ATAN(COS(AJ338)*TAN(AH338))</f>
        <v>0.86047839261024184</v>
      </c>
      <c r="AL338" s="72">
        <f ca="1">U338+(1+Coef!$J$8*(COS(U338))^2-(3/2)*Coef!$J$8*SIN(U338)*COS(U338)*(AK338-U338))*(AK338-U338)</f>
        <v>0.86048342206588668</v>
      </c>
      <c r="AM338" s="33">
        <f t="shared" ca="1" si="66"/>
        <v>49.302068425349603</v>
      </c>
      <c r="AN338" s="33">
        <f t="shared" ca="1" si="67"/>
        <v>11.731903910400206</v>
      </c>
      <c r="AO338" s="48" t="str">
        <f ca="1">D338&amp;" "&amp;IF(AM338&gt;0,"N","S")&amp;" "&amp;R338&amp;" "&amp;LEFT(S338,7)</f>
        <v>32 N 698596 5464627</v>
      </c>
    </row>
    <row r="339" spans="1:41">
      <c r="A339" s="43" t="s">
        <v>1233</v>
      </c>
      <c r="B339" s="72" t="str">
        <f t="shared" si="68"/>
        <v>32UPV9857664599</v>
      </c>
      <c r="C339" s="72">
        <f t="array" aca="1" ref="C339" ca="1">MATCH(TRUE,ISERROR(VALUE(MID(B339,ROW(INDIRECT("1:"&amp;LEN(B339))),1))),0)</f>
        <v>3</v>
      </c>
      <c r="D339" s="72">
        <f t="shared" ca="1" si="69"/>
        <v>32</v>
      </c>
      <c r="E339" s="72" t="str">
        <f t="shared" ca="1" si="70"/>
        <v>U</v>
      </c>
      <c r="F339" s="72" t="str">
        <f t="shared" ca="1" si="71"/>
        <v>P</v>
      </c>
      <c r="G339" s="72" t="str">
        <f t="shared" ca="1" si="72"/>
        <v>V</v>
      </c>
      <c r="H339" s="72">
        <f t="shared" ca="1" si="73"/>
        <v>10</v>
      </c>
      <c r="I339" s="72">
        <f t="shared" ca="1" si="74"/>
        <v>98576</v>
      </c>
      <c r="J339" s="72">
        <f t="shared" ca="1" si="75"/>
        <v>64599</v>
      </c>
      <c r="K339" s="72">
        <f t="shared" ca="1" si="76"/>
        <v>188.80604746885038</v>
      </c>
      <c r="L339" s="72">
        <f ca="1">VLOOKUP(F339,Coef!$C$2:$F$25,4)</f>
        <v>6</v>
      </c>
      <c r="M339" s="31">
        <f ca="1">VLOOKUP(E339,Coef!$C$4:$D$23,2)</f>
        <v>17</v>
      </c>
      <c r="N339" s="31">
        <f ca="1">MOD(VLOOKUP(G339,Coef!$C$2:$G$21,5)+MOD(D339+1,2)*15,20)</f>
        <v>15</v>
      </c>
      <c r="O339" s="31">
        <f ca="1">VLOOKUP(M339,Coef!$A$27:$B$46,2)</f>
        <v>5.34</v>
      </c>
      <c r="P339" s="31">
        <f ca="1">VLOOKUP(M339,Coef!$A$27:$C$46,3)+N339/10-0.1</f>
        <v>5.4</v>
      </c>
      <c r="Q339" s="31">
        <f ca="1">IF(P339+0.1&lt;O339,P339+2,P339)</f>
        <v>5.4</v>
      </c>
      <c r="R339" s="72">
        <f ca="1">L339*100000+I339</f>
        <v>698576</v>
      </c>
      <c r="S339" s="72">
        <f ca="1">Q339*1000000+J339</f>
        <v>5464599</v>
      </c>
      <c r="T339" s="72">
        <f ca="1">IF(M339&lt;11,S339-10000000,S339)</f>
        <v>5464599</v>
      </c>
      <c r="U339" s="72">
        <f ca="1">T339/(6366197.724*0.9996)</f>
        <v>0.85872069189375277</v>
      </c>
      <c r="V339" s="72">
        <f ca="1">(Coef!$J$9/(1+Coef!$J$8*(COS(U339))^2)^0.5)*Coef!$J$6</f>
        <v>6387850.3150435146</v>
      </c>
      <c r="W339" s="72">
        <f ca="1">6*D339-183</f>
        <v>9</v>
      </c>
      <c r="X339" s="72">
        <f ca="1">(R339-500000)/V339</f>
        <v>3.1086514274191675E-2</v>
      </c>
      <c r="Y339" s="72">
        <f ca="1">SIN(2*U339)</f>
        <v>0.98926686879140258</v>
      </c>
      <c r="Z339" s="72">
        <f ca="1">Y339*(COS(U339))^2</f>
        <v>0.42235758357086201</v>
      </c>
      <c r="AA339" s="72">
        <f ca="1">U339+(Y339/2)</f>
        <v>1.353354126289454</v>
      </c>
      <c r="AB339" s="72">
        <f ca="1">(3*AA339+Z339)/4</f>
        <v>1.1206049906098059</v>
      </c>
      <c r="AC339" s="72">
        <f ca="1">(5*AB339+Z339*(COS(U339))^2)/3</f>
        <v>1.9277820980205487</v>
      </c>
      <c r="AD339" s="72">
        <f ca="1">Coef!$J$6*Coef!$J$9*(U339-(Coef!$J$10*AA339)+(Coef!$J$11*AB339)-(Coef!$J$12*AC339))</f>
        <v>5449808.3149872497</v>
      </c>
      <c r="AE339" s="72">
        <f ca="1">(T339-AD339)/V339</f>
        <v>2.315440137649746E-3</v>
      </c>
      <c r="AF339" s="72">
        <f ca="1">((Coef!$J$8*X339^2)/2)*(COS(U339))^2</f>
        <v>1.3902994752537861E-6</v>
      </c>
      <c r="AG339" s="72">
        <f ca="1">X339*(1-(AF339/3))</f>
        <v>3.1086499867670182E-2</v>
      </c>
      <c r="AH339" s="72">
        <f ca="1">AE339*(1-AF339)+U339</f>
        <v>0.86103612881224734</v>
      </c>
      <c r="AI339" s="72">
        <f ca="1">(EXP(AG339)-EXP(-AG339))/2</f>
        <v>3.1091506955534587E-2</v>
      </c>
      <c r="AJ339" s="72">
        <f ca="1">ATAN(AI339/COS(AH339))</f>
        <v>4.7675679154350309E-2</v>
      </c>
      <c r="AK339" s="72">
        <f ca="1">ATAN(COS(AJ339)*TAN(AH339))</f>
        <v>0.86047411481095637</v>
      </c>
      <c r="AL339" s="72">
        <f ca="1">U339+(1+Coef!$J$8*(COS(U339))^2-(3/2)*Coef!$J$8*SIN(U339)*COS(U339)*(AK339-U339))*(AK339-U339)</f>
        <v>0.86047914466745834</v>
      </c>
      <c r="AM339" s="33">
        <f t="shared" ca="1" si="66"/>
        <v>49.301823348472361</v>
      </c>
      <c r="AN339" s="33">
        <f t="shared" ca="1" si="67"/>
        <v>11.731615200964111</v>
      </c>
      <c r="AO339" s="48" t="str">
        <f ca="1">D339&amp;" "&amp;IF(AM339&gt;0,"N","S")&amp;" "&amp;R339&amp;" "&amp;LEFT(S339,7)</f>
        <v>32 N 698576 5464599</v>
      </c>
    </row>
    <row r="340" spans="1:41">
      <c r="A340" s="43" t="s">
        <v>1234</v>
      </c>
      <c r="B340" s="72" t="str">
        <f t="shared" si="68"/>
        <v>32UPV9858064593</v>
      </c>
      <c r="C340" s="72">
        <f t="array" aca="1" ref="C340" ca="1">MATCH(TRUE,ISERROR(VALUE(MID(B340,ROW(INDIRECT("1:"&amp;LEN(B340))),1))),0)</f>
        <v>3</v>
      </c>
      <c r="D340" s="72">
        <f t="shared" ca="1" si="69"/>
        <v>32</v>
      </c>
      <c r="E340" s="72" t="str">
        <f t="shared" ca="1" si="70"/>
        <v>U</v>
      </c>
      <c r="F340" s="72" t="str">
        <f t="shared" ca="1" si="71"/>
        <v>P</v>
      </c>
      <c r="G340" s="72" t="str">
        <f t="shared" ca="1" si="72"/>
        <v>V</v>
      </c>
      <c r="H340" s="72">
        <f t="shared" ca="1" si="73"/>
        <v>10</v>
      </c>
      <c r="I340" s="72">
        <f t="shared" ca="1" si="74"/>
        <v>98580</v>
      </c>
      <c r="J340" s="72">
        <f t="shared" ca="1" si="75"/>
        <v>64593</v>
      </c>
      <c r="K340" s="72">
        <f t="shared" ca="1" si="76"/>
        <v>188.80604746885038</v>
      </c>
      <c r="L340" s="72">
        <f ca="1">VLOOKUP(F340,Coef!$C$2:$F$25,4)</f>
        <v>6</v>
      </c>
      <c r="M340" s="31">
        <f ca="1">VLOOKUP(E340,Coef!$C$4:$D$23,2)</f>
        <v>17</v>
      </c>
      <c r="N340" s="31">
        <f ca="1">MOD(VLOOKUP(G340,Coef!$C$2:$G$21,5)+MOD(D340+1,2)*15,20)</f>
        <v>15</v>
      </c>
      <c r="O340" s="31">
        <f ca="1">VLOOKUP(M340,Coef!$A$27:$B$46,2)</f>
        <v>5.34</v>
      </c>
      <c r="P340" s="31">
        <f ca="1">VLOOKUP(M340,Coef!$A$27:$C$46,3)+N340/10-0.1</f>
        <v>5.4</v>
      </c>
      <c r="Q340" s="31">
        <f ca="1">IF(P340+0.1&lt;O340,P340+2,P340)</f>
        <v>5.4</v>
      </c>
      <c r="R340" s="72">
        <f ca="1">L340*100000+I340</f>
        <v>698580</v>
      </c>
      <c r="S340" s="72">
        <f ca="1">Q340*1000000+J340</f>
        <v>5464593</v>
      </c>
      <c r="T340" s="72">
        <f ca="1">IF(M340&lt;11,S340-10000000,S340)</f>
        <v>5464593</v>
      </c>
      <c r="U340" s="72">
        <f ca="1">T340/(6366197.724*0.9996)</f>
        <v>0.85871974903881476</v>
      </c>
      <c r="V340" s="72">
        <f ca="1">(Coef!$J$9/(1+Coef!$J$8*(COS(U340))^2)^0.5)*Coef!$J$6</f>
        <v>6387850.2950235736</v>
      </c>
      <c r="W340" s="72">
        <f ca="1">6*D340-183</f>
        <v>9</v>
      </c>
      <c r="X340" s="72">
        <f ca="1">(R340-500000)/V340</f>
        <v>3.1087140560370187E-2</v>
      </c>
      <c r="Y340" s="72">
        <f ca="1">SIN(2*U340)</f>
        <v>0.98926714432962193</v>
      </c>
      <c r="Z340" s="72">
        <f ca="1">Y340*(COS(U340))^2</f>
        <v>0.4223586239335147</v>
      </c>
      <c r="AA340" s="72">
        <f ca="1">U340+(Y340/2)</f>
        <v>1.3533533212036257</v>
      </c>
      <c r="AB340" s="72">
        <f ca="1">(3*AA340+Z340)/4</f>
        <v>1.120604646886098</v>
      </c>
      <c r="AC340" s="72">
        <f ca="1">(5*AB340+Z340*(COS(U340))^2)/3</f>
        <v>1.9277818045214377</v>
      </c>
      <c r="AD340" s="72">
        <f ca="1">Coef!$J$6*Coef!$J$9*(U340-(Coef!$J$10*AA340)+(Coef!$J$11*AB340)-(Coef!$J$12*AC340))</f>
        <v>5449802.3094511591</v>
      </c>
      <c r="AE340" s="72">
        <f ca="1">(T340-AD340)/V340</f>
        <v>2.315441011565899E-3</v>
      </c>
      <c r="AF340" s="72">
        <f ca="1">((Coef!$J$8*X340^2)/2)*(COS(U340))^2</f>
        <v>1.390358532816576E-6</v>
      </c>
      <c r="AG340" s="72">
        <f ca="1">X340*(1-(AF340/3))</f>
        <v>3.1087126152946471E-2</v>
      </c>
      <c r="AH340" s="72">
        <f ca="1">AE340*(1-AF340)+U340</f>
        <v>0.86103518683108748</v>
      </c>
      <c r="AI340" s="72">
        <f ca="1">(EXP(AG340)-EXP(-AG340))/2</f>
        <v>3.1092133543453249E-2</v>
      </c>
      <c r="AJ340" s="72">
        <f ca="1">ATAN(AI340/COS(AH340))</f>
        <v>4.7676586311960013E-2</v>
      </c>
      <c r="AK340" s="72">
        <f ca="1">ATAN(COS(AJ340)*TAN(AH340))</f>
        <v>0.86047315127119728</v>
      </c>
      <c r="AL340" s="72">
        <f ca="1">U340+(1+Coef!$J$8*(COS(U340))^2-(3/2)*Coef!$J$8*SIN(U340)*COS(U340)*(AK340-U340))*(AK340-U340)</f>
        <v>0.8604781810795622</v>
      </c>
      <c r="AM340" s="33">
        <f t="shared" ca="1" si="66"/>
        <v>49.301768138952724</v>
      </c>
      <c r="AN340" s="33">
        <f t="shared" ca="1" si="67"/>
        <v>11.7316671772665</v>
      </c>
      <c r="AO340" s="48" t="str">
        <f ca="1">D340&amp;" "&amp;IF(AM340&gt;0,"N","S")&amp;" "&amp;R340&amp;" "&amp;LEFT(S340,7)</f>
        <v>32 N 698580 5464593</v>
      </c>
    </row>
    <row r="341" spans="1:41">
      <c r="A341" s="43" t="s">
        <v>1235</v>
      </c>
      <c r="B341" s="72" t="str">
        <f t="shared" si="68"/>
        <v>32UPV9857564567</v>
      </c>
      <c r="C341" s="72">
        <f t="array" aca="1" ref="C341" ca="1">MATCH(TRUE,ISERROR(VALUE(MID(B341,ROW(INDIRECT("1:"&amp;LEN(B341))),1))),0)</f>
        <v>3</v>
      </c>
      <c r="D341" s="72">
        <f t="shared" ca="1" si="69"/>
        <v>32</v>
      </c>
      <c r="E341" s="72" t="str">
        <f t="shared" ca="1" si="70"/>
        <v>U</v>
      </c>
      <c r="F341" s="72" t="str">
        <f t="shared" ca="1" si="71"/>
        <v>P</v>
      </c>
      <c r="G341" s="72" t="str">
        <f t="shared" ca="1" si="72"/>
        <v>V</v>
      </c>
      <c r="H341" s="72">
        <f t="shared" ca="1" si="73"/>
        <v>10</v>
      </c>
      <c r="I341" s="72">
        <f t="shared" ca="1" si="74"/>
        <v>98575</v>
      </c>
      <c r="J341" s="72">
        <f t="shared" ca="1" si="75"/>
        <v>64567</v>
      </c>
      <c r="K341" s="72">
        <f t="shared" ca="1" si="76"/>
        <v>188.80604746885038</v>
      </c>
      <c r="L341" s="72">
        <f ca="1">VLOOKUP(F341,Coef!$C$2:$F$25,4)</f>
        <v>6</v>
      </c>
      <c r="M341" s="31">
        <f ca="1">VLOOKUP(E341,Coef!$C$4:$D$23,2)</f>
        <v>17</v>
      </c>
      <c r="N341" s="31">
        <f ca="1">MOD(VLOOKUP(G341,Coef!$C$2:$G$21,5)+MOD(D341+1,2)*15,20)</f>
        <v>15</v>
      </c>
      <c r="O341" s="31">
        <f ca="1">VLOOKUP(M341,Coef!$A$27:$B$46,2)</f>
        <v>5.34</v>
      </c>
      <c r="P341" s="31">
        <f ca="1">VLOOKUP(M341,Coef!$A$27:$C$46,3)+N341/10-0.1</f>
        <v>5.4</v>
      </c>
      <c r="Q341" s="31">
        <f ca="1">IF(P341+0.1&lt;O341,P341+2,P341)</f>
        <v>5.4</v>
      </c>
      <c r="R341" s="72">
        <f ca="1">L341*100000+I341</f>
        <v>698575</v>
      </c>
      <c r="S341" s="72">
        <f ca="1">Q341*1000000+J341</f>
        <v>5464567</v>
      </c>
      <c r="T341" s="72">
        <f ca="1">IF(M341&lt;11,S341-10000000,S341)</f>
        <v>5464567</v>
      </c>
      <c r="U341" s="72">
        <f ca="1">T341/(6366197.724*0.9996)</f>
        <v>0.85871566333408333</v>
      </c>
      <c r="V341" s="72">
        <f ca="1">(Coef!$J$9/(1+Coef!$J$8*(COS(U341))^2)^0.5)*Coef!$J$6</f>
        <v>6387850.2082704362</v>
      </c>
      <c r="W341" s="72">
        <f ca="1">6*D341-183</f>
        <v>9</v>
      </c>
      <c r="X341" s="72">
        <f ca="1">(R341-500000)/V341</f>
        <v>3.1086358246613589E-2</v>
      </c>
      <c r="Y341" s="72">
        <f ca="1">SIN(2*U341)</f>
        <v>0.9892683382879226</v>
      </c>
      <c r="Z341" s="72">
        <f ca="1">Y341*(COS(U341))^2</f>
        <v>0.42236313216323024</v>
      </c>
      <c r="AA341" s="72">
        <f ca="1">U341+(Y341/2)</f>
        <v>1.3533498324780446</v>
      </c>
      <c r="AB341" s="72">
        <f ca="1">(3*AA341+Z341)/4</f>
        <v>1.1206031573993411</v>
      </c>
      <c r="AC341" s="72">
        <f ca="1">(5*AB341+Z341*(COS(U341))^2)/3</f>
        <v>1.9277805326697273</v>
      </c>
      <c r="AD341" s="72">
        <f ca="1">Coef!$J$6*Coef!$J$9*(U341-(Coef!$J$10*AA341)+(Coef!$J$11*AB341)-(Coef!$J$12*AC341))</f>
        <v>5449776.285462087</v>
      </c>
      <c r="AE341" s="72">
        <f ca="1">(T341-AD341)/V341</f>
        <v>2.3154447984336328E-3</v>
      </c>
      <c r="AF341" s="72">
        <f ca="1">((Coef!$J$8*X341^2)/2)*(COS(U341))^2</f>
        <v>1.3903017183095331E-6</v>
      </c>
      <c r="AG341" s="72">
        <f ca="1">X341*(1-(AF341/3))</f>
        <v>3.108634384014116E-2</v>
      </c>
      <c r="AH341" s="72">
        <f ca="1">AE341*(1-AF341)+U341</f>
        <v>0.86103110491335011</v>
      </c>
      <c r="AI341" s="72">
        <f ca="1">(EXP(AG341)-EXP(-AG341))/2</f>
        <v>3.1091350852609723E-2</v>
      </c>
      <c r="AJ341" s="72">
        <f ca="1">ATAN(AI341/COS(AH341))</f>
        <v>4.76751617777494E-2</v>
      </c>
      <c r="AK341" s="72">
        <f ca="1">ATAN(COS(AJ341)*TAN(AH341))</f>
        <v>0.86046910225800133</v>
      </c>
      <c r="AL341" s="72">
        <f ca="1">U341+(1+Coef!$J$8*(COS(U341))^2-(3/2)*Coef!$J$8*SIN(U341)*COS(U341)*(AK341-U341))*(AK341-U341)</f>
        <v>0.86047413221904312</v>
      </c>
      <c r="AM341" s="33">
        <f t="shared" ca="1" si="66"/>
        <v>49.301536156333142</v>
      </c>
      <c r="AN341" s="33">
        <f t="shared" ca="1" si="67"/>
        <v>11.73158555746846</v>
      </c>
      <c r="AO341" s="48" t="str">
        <f ca="1">D341&amp;" "&amp;IF(AM341&gt;0,"N","S")&amp;" "&amp;R341&amp;" "&amp;LEFT(S341,7)</f>
        <v>32 N 698575 5464567</v>
      </c>
    </row>
    <row r="342" spans="1:41">
      <c r="A342" s="43" t="s">
        <v>1236</v>
      </c>
      <c r="B342" s="72" t="str">
        <f t="shared" si="68"/>
        <v>32UPV9856664576</v>
      </c>
      <c r="C342" s="72">
        <f t="array" aca="1" ref="C342" ca="1">MATCH(TRUE,ISERROR(VALUE(MID(B342,ROW(INDIRECT("1:"&amp;LEN(B342))),1))),0)</f>
        <v>3</v>
      </c>
      <c r="D342" s="72">
        <f t="shared" ca="1" si="69"/>
        <v>32</v>
      </c>
      <c r="E342" s="72" t="str">
        <f t="shared" ca="1" si="70"/>
        <v>U</v>
      </c>
      <c r="F342" s="72" t="str">
        <f t="shared" ca="1" si="71"/>
        <v>P</v>
      </c>
      <c r="G342" s="72" t="str">
        <f t="shared" ca="1" si="72"/>
        <v>V</v>
      </c>
      <c r="H342" s="72">
        <f t="shared" ca="1" si="73"/>
        <v>10</v>
      </c>
      <c r="I342" s="72">
        <f t="shared" ca="1" si="74"/>
        <v>98566</v>
      </c>
      <c r="J342" s="72">
        <f t="shared" ca="1" si="75"/>
        <v>64576</v>
      </c>
      <c r="K342" s="72">
        <f t="shared" ca="1" si="76"/>
        <v>188.80604746885038</v>
      </c>
      <c r="L342" s="72">
        <f ca="1">VLOOKUP(F342,Coef!$C$2:$F$25,4)</f>
        <v>6</v>
      </c>
      <c r="M342" s="31">
        <f ca="1">VLOOKUP(E342,Coef!$C$4:$D$23,2)</f>
        <v>17</v>
      </c>
      <c r="N342" s="31">
        <f ca="1">MOD(VLOOKUP(G342,Coef!$C$2:$G$21,5)+MOD(D342+1,2)*15,20)</f>
        <v>15</v>
      </c>
      <c r="O342" s="31">
        <f ca="1">VLOOKUP(M342,Coef!$A$27:$B$46,2)</f>
        <v>5.34</v>
      </c>
      <c r="P342" s="31">
        <f ca="1">VLOOKUP(M342,Coef!$A$27:$C$46,3)+N342/10-0.1</f>
        <v>5.4</v>
      </c>
      <c r="Q342" s="31">
        <f ca="1">IF(P342+0.1&lt;O342,P342+2,P342)</f>
        <v>5.4</v>
      </c>
      <c r="R342" s="72">
        <f ca="1">L342*100000+I342</f>
        <v>698566</v>
      </c>
      <c r="S342" s="72">
        <f ca="1">Q342*1000000+J342</f>
        <v>5464576</v>
      </c>
      <c r="T342" s="72">
        <f ca="1">IF(M342&lt;11,S342-10000000,S342)</f>
        <v>5464576</v>
      </c>
      <c r="U342" s="72">
        <f ca="1">T342/(6366197.724*0.9996)</f>
        <v>0.85871707761649041</v>
      </c>
      <c r="V342" s="72">
        <f ca="1">(Coef!$J$9/(1+Coef!$J$8*(COS(U342))^2)^0.5)*Coef!$J$6</f>
        <v>6387850.2383003794</v>
      </c>
      <c r="W342" s="72">
        <f ca="1">6*D342-183</f>
        <v>9</v>
      </c>
      <c r="X342" s="72">
        <f ca="1">(R342-500000)/V342</f>
        <v>3.1084949175770378E-2</v>
      </c>
      <c r="Y342" s="72">
        <f ca="1">SIN(2*U342)</f>
        <v>0.98926792500213989</v>
      </c>
      <c r="Z342" s="72">
        <f ca="1">Y342*(COS(U342))^2</f>
        <v>0.422361571623728</v>
      </c>
      <c r="AA342" s="72">
        <f ca="1">U342+(Y342/2)</f>
        <v>1.3533510401175604</v>
      </c>
      <c r="AB342" s="72">
        <f ca="1">(3*AA342+Z342)/4</f>
        <v>1.1206036729941022</v>
      </c>
      <c r="AC342" s="72">
        <f ca="1">(5*AB342+Z342*(COS(U342))^2)/3</f>
        <v>1.9277809729301765</v>
      </c>
      <c r="AD342" s="72">
        <f ca="1">Coef!$J$6*Coef!$J$9*(U342-(Coef!$J$10*AA342)+(Coef!$J$11*AB342)-(Coef!$J$12*AC342))</f>
        <v>5449785.2937658774</v>
      </c>
      <c r="AE342" s="72">
        <f ca="1">(T342-AD342)/V342</f>
        <v>2.3154434876134482E-3</v>
      </c>
      <c r="AF342" s="72">
        <f ca="1">((Coef!$J$8*X342^2)/2)*(COS(U342))^2</f>
        <v>1.3901711273865105E-6</v>
      </c>
      <c r="AG342" s="72">
        <f ca="1">X342*(1-(AF342/3))</f>
        <v>3.1084934771304095E-2</v>
      </c>
      <c r="AH342" s="72">
        <f ca="1">AE342*(1-AF342)+U342</f>
        <v>0.86103251788524116</v>
      </c>
      <c r="AI342" s="72">
        <f ca="1">(EXP(AG342)-EXP(-AG342))/2</f>
        <v>3.1089941102914298E-2</v>
      </c>
      <c r="AJ342" s="72">
        <f ca="1">ATAN(AI342/COS(AH342))</f>
        <v>4.7673081643652956E-2</v>
      </c>
      <c r="AK342" s="72">
        <f ca="1">ATAN(COS(AJ342)*TAN(AH342))</f>
        <v>0.86047056453469828</v>
      </c>
      <c r="AL342" s="72">
        <f ca="1">U342+(1+Coef!$J$8*(COS(U342))^2-(3/2)*Coef!$J$8*SIN(U342)*COS(U342)*(AK342-U342))*(AK342-U342)</f>
        <v>0.86047559461646927</v>
      </c>
      <c r="AM342" s="33">
        <f t="shared" ca="1" si="66"/>
        <v>49.301619945533631</v>
      </c>
      <c r="AN342" s="33">
        <f t="shared" ca="1" si="67"/>
        <v>11.731466374563912</v>
      </c>
      <c r="AO342" s="48" t="str">
        <f ca="1">D342&amp;" "&amp;IF(AM342&gt;0,"N","S")&amp;" "&amp;R342&amp;" "&amp;LEFT(S342,7)</f>
        <v>32 N 698566 5464576</v>
      </c>
    </row>
    <row r="343" spans="1:41">
      <c r="A343" s="44" t="s">
        <v>1237</v>
      </c>
      <c r="B343" s="72" t="str">
        <f t="shared" si="68"/>
        <v>32UPV9856864581</v>
      </c>
      <c r="C343" s="72">
        <f t="array" aca="1" ref="C343" ca="1">MATCH(TRUE,ISERROR(VALUE(MID(B343,ROW(INDIRECT("1:"&amp;LEN(B343))),1))),0)</f>
        <v>3</v>
      </c>
      <c r="D343" s="72">
        <f t="shared" ca="1" si="69"/>
        <v>32</v>
      </c>
      <c r="E343" s="72" t="str">
        <f t="shared" ca="1" si="70"/>
        <v>U</v>
      </c>
      <c r="F343" s="72" t="str">
        <f t="shared" ca="1" si="71"/>
        <v>P</v>
      </c>
      <c r="G343" s="72" t="str">
        <f t="shared" ca="1" si="72"/>
        <v>V</v>
      </c>
      <c r="H343" s="72">
        <f t="shared" ca="1" si="73"/>
        <v>10</v>
      </c>
      <c r="I343" s="72">
        <f t="shared" ca="1" si="74"/>
        <v>98568</v>
      </c>
      <c r="J343" s="72">
        <f t="shared" ca="1" si="75"/>
        <v>64581</v>
      </c>
      <c r="K343" s="72">
        <f t="shared" ca="1" si="76"/>
        <v>188.80604746885038</v>
      </c>
      <c r="L343" s="72">
        <f ca="1">VLOOKUP(F343,Coef!$C$2:$F$25,4)</f>
        <v>6</v>
      </c>
      <c r="M343" s="31">
        <f ca="1">VLOOKUP(E343,Coef!$C$4:$D$23,2)</f>
        <v>17</v>
      </c>
      <c r="N343" s="31">
        <f ca="1">MOD(VLOOKUP(G343,Coef!$C$2:$G$21,5)+MOD(D343+1,2)*15,20)</f>
        <v>15</v>
      </c>
      <c r="O343" s="31">
        <f ca="1">VLOOKUP(M343,Coef!$A$27:$B$46,2)</f>
        <v>5.34</v>
      </c>
      <c r="P343" s="31">
        <f ca="1">VLOOKUP(M343,Coef!$A$27:$C$46,3)+N343/10-0.1</f>
        <v>5.4</v>
      </c>
      <c r="Q343" s="31">
        <f ca="1">IF(P343+0.1&lt;O343,P343+2,P343)</f>
        <v>5.4</v>
      </c>
      <c r="R343" s="72">
        <f ca="1">L343*100000+I343</f>
        <v>698568</v>
      </c>
      <c r="S343" s="72">
        <f ca="1">Q343*1000000+J343</f>
        <v>5464581</v>
      </c>
      <c r="T343" s="72">
        <f ca="1">IF(M343&lt;11,S343-10000000,S343)</f>
        <v>5464581</v>
      </c>
      <c r="U343" s="72">
        <f ca="1">T343/(6366197.724*0.9996)</f>
        <v>0.85871786332893874</v>
      </c>
      <c r="V343" s="72">
        <f ca="1">(Coef!$J$9/(1+Coef!$J$8*(COS(U343))^2)^0.5)*Coef!$J$6</f>
        <v>6387850.2549836766</v>
      </c>
      <c r="W343" s="72">
        <f ca="1">6*D343-183</f>
        <v>9</v>
      </c>
      <c r="X343" s="72">
        <f ca="1">(R343-500000)/V343</f>
        <v>3.1085262188962726E-2</v>
      </c>
      <c r="Y343" s="72">
        <f ca="1">SIN(2*U343)</f>
        <v>0.98926769539550719</v>
      </c>
      <c r="Z343" s="72">
        <f ca="1">Y343*(COS(U343))^2</f>
        <v>0.42236070465662717</v>
      </c>
      <c r="AA343" s="72">
        <f ca="1">U343+(Y343/2)</f>
        <v>1.3533517110266924</v>
      </c>
      <c r="AB343" s="72">
        <f ca="1">(3*AA343+Z343)/4</f>
        <v>1.1206039594341761</v>
      </c>
      <c r="AC343" s="72">
        <f ca="1">(5*AB343+Z343*(COS(U343))^2)/3</f>
        <v>1.9277812175174445</v>
      </c>
      <c r="AD343" s="72">
        <f ca="1">Coef!$J$6*Coef!$J$9*(U343-(Coef!$J$10*AA343)+(Coef!$J$11*AB343)-(Coef!$J$12*AC343))</f>
        <v>5449790.2983791484</v>
      </c>
      <c r="AE343" s="72">
        <f ca="1">(T343-AD343)/V343</f>
        <v>2.315442759371547E-3</v>
      </c>
      <c r="AF343" s="72">
        <f ca="1">((Coef!$J$8*X343^2)/2)*(COS(U343))^2</f>
        <v>1.3901965935258227E-6</v>
      </c>
      <c r="AG343" s="72">
        <f ca="1">X343*(1-(AF343/3))</f>
        <v>3.1085247784087524E-2</v>
      </c>
      <c r="AH343" s="72">
        <f ca="1">AE343*(1-AF343)+U343</f>
        <v>0.86103330286938962</v>
      </c>
      <c r="AI343" s="72">
        <f ca="1">(EXP(AG343)-EXP(-AG343))/2</f>
        <v>3.1090254266939288E-2</v>
      </c>
      <c r="AJ343" s="72">
        <f ca="1">ATAN(AI343/COS(AH343))</f>
        <v>4.767360461361049E-2</v>
      </c>
      <c r="AK343" s="72">
        <f ca="1">ATAN(COS(AJ343)*TAN(AH343))</f>
        <v>0.86047133731787728</v>
      </c>
      <c r="AL343" s="72">
        <f ca="1">U343+(1+Coef!$J$8*(COS(U343))^2-(3/2)*Coef!$J$8*SIN(U343)*COS(U343)*(AK343-U343))*(AK343-U343)</f>
        <v>0.86047636735349053</v>
      </c>
      <c r="AM343" s="33">
        <f t="shared" ca="1" si="66"/>
        <v>49.301664220103618</v>
      </c>
      <c r="AN343" s="33">
        <f t="shared" ca="1" si="67"/>
        <v>11.73149633853529</v>
      </c>
      <c r="AO343" s="48" t="str">
        <f ca="1">D343&amp;" "&amp;IF(AM343&gt;0,"N","S")&amp;" "&amp;R343&amp;" "&amp;LEFT(S343,7)</f>
        <v>32 N 698568 5464581</v>
      </c>
    </row>
    <row r="344" spans="1:41">
      <c r="A344" s="45" t="s">
        <v>1238</v>
      </c>
      <c r="B344" s="72" t="str">
        <f t="shared" si="68"/>
        <v>32UQV1220357545</v>
      </c>
      <c r="C344" s="72">
        <f t="array" aca="1" ref="C344" ca="1">MATCH(TRUE,ISERROR(VALUE(MID(B344,ROW(INDIRECT("1:"&amp;LEN(B344))),1))),0)</f>
        <v>3</v>
      </c>
      <c r="D344" s="72">
        <f t="shared" ca="1" si="69"/>
        <v>32</v>
      </c>
      <c r="E344" s="72" t="str">
        <f t="shared" ca="1" si="70"/>
        <v>U</v>
      </c>
      <c r="F344" s="72" t="str">
        <f t="shared" ca="1" si="71"/>
        <v>Q</v>
      </c>
      <c r="G344" s="72" t="str">
        <f t="shared" ca="1" si="72"/>
        <v>V</v>
      </c>
      <c r="H344" s="72">
        <f t="shared" ca="1" si="73"/>
        <v>10</v>
      </c>
      <c r="I344" s="72">
        <f t="shared" ca="1" si="74"/>
        <v>12203</v>
      </c>
      <c r="J344" s="72">
        <f t="shared" ca="1" si="75"/>
        <v>57545</v>
      </c>
      <c r="K344" s="72">
        <f t="shared" ca="1" si="76"/>
        <v>188.80604746885038</v>
      </c>
      <c r="L344" s="72">
        <f ca="1">VLOOKUP(F344,Coef!$C$2:$F$25,4)</f>
        <v>7</v>
      </c>
      <c r="M344" s="31">
        <f ca="1">VLOOKUP(E344,Coef!$C$4:$D$23,2)</f>
        <v>17</v>
      </c>
      <c r="N344" s="31">
        <f ca="1">MOD(VLOOKUP(G344,Coef!$C$2:$G$21,5)+MOD(D344+1,2)*15,20)</f>
        <v>15</v>
      </c>
      <c r="O344" s="31">
        <f ca="1">VLOOKUP(M344,Coef!$A$27:$B$46,2)</f>
        <v>5.34</v>
      </c>
      <c r="P344" s="31">
        <f ca="1">VLOOKUP(M344,Coef!$A$27:$C$46,3)+N344/10-0.1</f>
        <v>5.4</v>
      </c>
      <c r="Q344" s="31">
        <f ca="1">IF(P344+0.1&lt;O344,P344+2,P344)</f>
        <v>5.4</v>
      </c>
      <c r="R344" s="72">
        <f ca="1">L344*100000+I344</f>
        <v>712203</v>
      </c>
      <c r="S344" s="72">
        <f ca="1">Q344*1000000+J344</f>
        <v>5457545</v>
      </c>
      <c r="T344" s="72">
        <f ca="1">IF(M344&lt;11,S344-10000000,S344)</f>
        <v>5457545</v>
      </c>
      <c r="U344" s="72">
        <f ca="1">T344/(6366197.724*0.9996)</f>
        <v>0.85761220877163924</v>
      </c>
      <c r="V344" s="72">
        <f ca="1">(Coef!$J$9/(1+Coef!$J$8*(COS(U344))^2)^0.5)*Coef!$J$6</f>
        <v>6387826.7745659472</v>
      </c>
      <c r="W344" s="72">
        <f ca="1">6*D344-183</f>
        <v>9</v>
      </c>
      <c r="X344" s="72">
        <f ca="1">(R344-500000)/V344</f>
        <v>3.3219905217986942E-2</v>
      </c>
      <c r="Y344" s="72">
        <f ca="1">SIN(2*U344)</f>
        <v>0.98958838060134369</v>
      </c>
      <c r="Z344" s="72">
        <f ca="1">Y344*(COS(U344))^2</f>
        <v>0.42358019499821853</v>
      </c>
      <c r="AA344" s="72">
        <f ca="1">U344+(Y344/2)</f>
        <v>1.352406399072311</v>
      </c>
      <c r="AB344" s="72">
        <f ca="1">(3*AA344+Z344)/4</f>
        <v>1.1201998480537878</v>
      </c>
      <c r="AC344" s="72">
        <f ca="1">(5*AB344+Z344*(COS(U344))^2)/3</f>
        <v>1.9274357102039639</v>
      </c>
      <c r="AD344" s="72">
        <f ca="1">Coef!$J$6*Coef!$J$9*(U344-(Coef!$J$10*AA344)+(Coef!$J$11*AB344)-(Coef!$J$12*AC344))</f>
        <v>5442747.8453842197</v>
      </c>
      <c r="AE344" s="72">
        <f ca="1">(T344-AD344)/V344</f>
        <v>2.3164614724208461E-3</v>
      </c>
      <c r="AF344" s="72">
        <f ca="1">((Coef!$J$8*X344^2)/2)*(COS(U344))^2</f>
        <v>1.5917516498800465E-6</v>
      </c>
      <c r="AG344" s="72">
        <f ca="1">X344*(1-(AF344/3))</f>
        <v>3.3219887592040628E-2</v>
      </c>
      <c r="AH344" s="72">
        <f ca="1">AE344*(1-AF344)+U344</f>
        <v>0.85992866655682876</v>
      </c>
      <c r="AI344" s="72">
        <f ca="1">(EXP(AG344)-EXP(-AG344))/2</f>
        <v>3.3225997957538833E-2</v>
      </c>
      <c r="AJ344" s="72">
        <f ca="1">ATAN(AI344/COS(AH344))</f>
        <v>5.087778560008515E-2</v>
      </c>
      <c r="AK344" s="72">
        <f ca="1">ATAN(COS(AJ344)*TAN(AH344))</f>
        <v>0.85928836774662198</v>
      </c>
      <c r="AL344" s="72">
        <f ca="1">U344+(1+Coef!$J$8*(COS(U344))^2-(3/2)*Coef!$J$8*SIN(U344)*COS(U344)*(AK344-U344))*(AK344-U344)</f>
        <v>0.8592931889969071</v>
      </c>
      <c r="AM344" s="33">
        <f t="shared" ca="1" si="66"/>
        <v>49.233873093860161</v>
      </c>
      <c r="AN344" s="33">
        <f t="shared" ca="1" si="67"/>
        <v>11.915082385856353</v>
      </c>
      <c r="AO344" s="48" t="str">
        <f ca="1">D344&amp;" "&amp;IF(AM344&gt;0,"N","S")&amp;" "&amp;R344&amp;" "&amp;LEFT(S344,7)</f>
        <v>32 N 712203 5457545</v>
      </c>
    </row>
    <row r="345" spans="1:41">
      <c r="A345" s="38"/>
      <c r="B345" s="72" t="str">
        <f t="shared" si="68"/>
        <v/>
      </c>
      <c r="C345" s="72" t="e">
        <f t="array" aca="1" ref="C345" ca="1">MATCH(TRUE,ISERROR(VALUE(MID(B345,ROW(INDIRECT("1:"&amp;LEN(B345))),1))),0)</f>
        <v>#N/A</v>
      </c>
      <c r="D345" s="72" t="e">
        <f t="shared" ca="1" si="69"/>
        <v>#N/A</v>
      </c>
      <c r="E345" s="72" t="e">
        <f t="shared" ca="1" si="70"/>
        <v>#N/A</v>
      </c>
      <c r="F345" s="72" t="e">
        <f t="shared" ca="1" si="71"/>
        <v>#N/A</v>
      </c>
      <c r="G345" s="72" t="e">
        <f t="shared" ca="1" si="72"/>
        <v>#N/A</v>
      </c>
      <c r="H345" s="72" t="e">
        <f t="shared" ca="1" si="73"/>
        <v>#N/A</v>
      </c>
      <c r="I345" s="72" t="e">
        <f t="shared" ca="1" si="74"/>
        <v>#N/A</v>
      </c>
      <c r="J345" s="72" t="e">
        <f t="shared" ca="1" si="75"/>
        <v>#N/A</v>
      </c>
      <c r="K345" s="72" t="e">
        <f t="shared" ca="1" si="76"/>
        <v>#N/A</v>
      </c>
      <c r="L345" s="72" t="e">
        <f ca="1">VLOOKUP(F345,Coef!$C$2:$F$25,4)</f>
        <v>#N/A</v>
      </c>
      <c r="M345" s="31" t="e">
        <f ca="1">VLOOKUP(E345,Coef!$C$4:$D$23,2)</f>
        <v>#N/A</v>
      </c>
      <c r="N345" s="31" t="e">
        <f ca="1">MOD(VLOOKUP(G345,Coef!$C$2:$G$21,5)+MOD(D345+1,2)*15,20)</f>
        <v>#N/A</v>
      </c>
      <c r="O345" s="31" t="e">
        <f ca="1">VLOOKUP(M345,Coef!$A$27:$B$46,2)</f>
        <v>#N/A</v>
      </c>
      <c r="P345" s="31" t="e">
        <f ca="1">VLOOKUP(M345,Coef!$A$27:$C$46,3)+N345/10-0.1</f>
        <v>#N/A</v>
      </c>
      <c r="Q345" s="31" t="e">
        <f ca="1">IF(P345+0.1&lt;O345,P345+2,P345)</f>
        <v>#N/A</v>
      </c>
      <c r="R345" s="72" t="e">
        <f ca="1">L345*100000+I345</f>
        <v>#N/A</v>
      </c>
      <c r="S345" s="72" t="e">
        <f ca="1">Q345*1000000+J345</f>
        <v>#N/A</v>
      </c>
      <c r="T345" s="72" t="e">
        <f ca="1">IF(M345&lt;11,S345-10000000,S345)</f>
        <v>#N/A</v>
      </c>
      <c r="U345" s="72" t="e">
        <f ca="1">T345/(6366197.724*0.9996)</f>
        <v>#N/A</v>
      </c>
      <c r="V345" s="72" t="e">
        <f ca="1">(Coef!$J$9/(1+Coef!$J$8*(COS(U345))^2)^0.5)*Coef!$J$6</f>
        <v>#N/A</v>
      </c>
      <c r="W345" s="72" t="e">
        <f ca="1">6*D345-183</f>
        <v>#N/A</v>
      </c>
      <c r="X345" s="72" t="e">
        <f ca="1">(R345-500000)/V345</f>
        <v>#N/A</v>
      </c>
      <c r="Y345" s="72" t="e">
        <f ca="1">SIN(2*U345)</f>
        <v>#N/A</v>
      </c>
      <c r="Z345" s="72" t="e">
        <f ca="1">Y345*(COS(U345))^2</f>
        <v>#N/A</v>
      </c>
      <c r="AA345" s="72" t="e">
        <f ca="1">U345+(Y345/2)</f>
        <v>#N/A</v>
      </c>
      <c r="AB345" s="72" t="e">
        <f ca="1">(3*AA345+Z345)/4</f>
        <v>#N/A</v>
      </c>
      <c r="AC345" s="72" t="e">
        <f ca="1">(5*AB345+Z345*(COS(U345))^2)/3</f>
        <v>#N/A</v>
      </c>
      <c r="AD345" s="72" t="e">
        <f ca="1">Coef!$J$6*Coef!$J$9*(U345-(Coef!$J$10*AA345)+(Coef!$J$11*AB345)-(Coef!$J$12*AC345))</f>
        <v>#N/A</v>
      </c>
      <c r="AE345" s="72" t="e">
        <f ca="1">(T345-AD345)/V345</f>
        <v>#N/A</v>
      </c>
      <c r="AF345" s="72" t="e">
        <f ca="1">((Coef!$J$8*X345^2)/2)*(COS(U345))^2</f>
        <v>#N/A</v>
      </c>
      <c r="AG345" s="72" t="e">
        <f ca="1">X345*(1-(AF345/3))</f>
        <v>#N/A</v>
      </c>
      <c r="AH345" s="72" t="e">
        <f ca="1">AE345*(1-AF345)+U345</f>
        <v>#N/A</v>
      </c>
      <c r="AI345" s="72" t="e">
        <f ca="1">(EXP(AG345)-EXP(-AG345))/2</f>
        <v>#N/A</v>
      </c>
      <c r="AJ345" s="72" t="e">
        <f ca="1">ATAN(AI345/COS(AH345))</f>
        <v>#N/A</v>
      </c>
      <c r="AK345" s="72" t="e">
        <f ca="1">ATAN(COS(AJ345)*TAN(AH345))</f>
        <v>#N/A</v>
      </c>
      <c r="AL345" s="72" t="e">
        <f ca="1">U345+(1+Coef!$J$8*(COS(U345))^2-(3/2)*Coef!$J$8*SIN(U345)*COS(U345)*(AK345-U345))*(AK345-U345)</f>
        <v>#N/A</v>
      </c>
      <c r="AM345" s="33" t="e">
        <f t="shared" ca="1" si="66"/>
        <v>#N/A</v>
      </c>
      <c r="AN345" s="33" t="e">
        <f t="shared" ca="1" si="67"/>
        <v>#N/A</v>
      </c>
      <c r="AO345" s="48" t="e">
        <f ca="1">D345&amp;" "&amp;IF(AM345&gt;0,"N","S")&amp;" "&amp;R345&amp;" "&amp;LEFT(S345,7)</f>
        <v>#N/A</v>
      </c>
    </row>
    <row r="346" spans="1:41">
      <c r="A346" s="38" t="s">
        <v>1239</v>
      </c>
      <c r="B346" s="72" t="str">
        <f t="shared" si="68"/>
        <v>32UQV102373</v>
      </c>
      <c r="C346" s="72">
        <f t="array" aca="1" ref="C346" ca="1">MATCH(TRUE,ISERROR(VALUE(MID(B346,ROW(INDIRECT("1:"&amp;LEN(B346))),1))),0)</f>
        <v>3</v>
      </c>
      <c r="D346" s="72">
        <f t="shared" ca="1" si="69"/>
        <v>32</v>
      </c>
      <c r="E346" s="72" t="str">
        <f t="shared" ca="1" si="70"/>
        <v>U</v>
      </c>
      <c r="F346" s="72" t="str">
        <f t="shared" ca="1" si="71"/>
        <v>Q</v>
      </c>
      <c r="G346" s="72" t="str">
        <f t="shared" ca="1" si="72"/>
        <v>V</v>
      </c>
      <c r="H346" s="72">
        <f t="shared" ca="1" si="73"/>
        <v>6</v>
      </c>
      <c r="I346" s="72">
        <f t="shared" ca="1" si="74"/>
        <v>10200</v>
      </c>
      <c r="J346" s="72">
        <f t="shared" ca="1" si="75"/>
        <v>37300</v>
      </c>
      <c r="K346" s="72">
        <f t="shared" ca="1" si="76"/>
        <v>188.80604746885038</v>
      </c>
      <c r="L346" s="72">
        <f ca="1">VLOOKUP(F346,Coef!$C$2:$F$25,4)</f>
        <v>7</v>
      </c>
      <c r="M346" s="31">
        <f ca="1">VLOOKUP(E346,Coef!$C$4:$D$23,2)</f>
        <v>17</v>
      </c>
      <c r="N346" s="31">
        <f ca="1">MOD(VLOOKUP(G346,Coef!$C$2:$G$21,5)+MOD(D346+1,2)*15,20)</f>
        <v>15</v>
      </c>
      <c r="O346" s="31">
        <f ca="1">VLOOKUP(M346,Coef!$A$27:$B$46,2)</f>
        <v>5.34</v>
      </c>
      <c r="P346" s="31">
        <f ca="1">VLOOKUP(M346,Coef!$A$27:$C$46,3)+N346/10-0.1</f>
        <v>5.4</v>
      </c>
      <c r="Q346" s="31">
        <f ca="1">IF(P346+0.1&lt;O346,P346+2,P346)</f>
        <v>5.4</v>
      </c>
      <c r="R346" s="72">
        <f ca="1">L346*100000+I346</f>
        <v>710200</v>
      </c>
      <c r="S346" s="72">
        <f ca="1">Q346*1000000+J346</f>
        <v>5437300</v>
      </c>
      <c r="T346" s="72">
        <f ca="1">IF(M346&lt;11,S346-10000000,S346)</f>
        <v>5437300</v>
      </c>
      <c r="U346" s="72">
        <f ca="1">T346/(6366197.724*0.9996)</f>
        <v>0.8544308590683235</v>
      </c>
      <c r="V346" s="72">
        <f ca="1">(Coef!$J$9/(1+Coef!$J$8*(COS(U346))^2)^0.5)*Coef!$J$6</f>
        <v>6387759.1730167037</v>
      </c>
      <c r="W346" s="72">
        <f ca="1">6*D346-183</f>
        <v>9</v>
      </c>
      <c r="X346" s="72">
        <f ca="1">(R346-500000)/V346</f>
        <v>3.2906688293436438E-2</v>
      </c>
      <c r="Y346" s="72">
        <f ca="1">SIN(2*U346)</f>
        <v>0.99048410431662448</v>
      </c>
      <c r="Z346" s="72">
        <f ca="1">Y346*(COS(U346))^2</f>
        <v>0.42708328794269812</v>
      </c>
      <c r="AA346" s="72">
        <f ca="1">U346+(Y346/2)</f>
        <v>1.3496729112266357</v>
      </c>
      <c r="AB346" s="72">
        <f ca="1">(3*AA346+Z346)/4</f>
        <v>1.1190255054056513</v>
      </c>
      <c r="AC346" s="72">
        <f ca="1">(5*AB346+Z346*(COS(U346))^2)/3</f>
        <v>1.9264266793173279</v>
      </c>
      <c r="AD346" s="72">
        <f ca="1">Coef!$J$6*Coef!$J$9*(U346-(Coef!$J$10*AA346)+(Coef!$J$11*AB346)-(Coef!$J$12*AC346))</f>
        <v>5422484.7112432392</v>
      </c>
      <c r="AE346" s="72">
        <f ca="1">(T346-AD346)/V346</f>
        <v>2.3193248767648909E-3</v>
      </c>
      <c r="AF346" s="72">
        <f ca="1">((Coef!$J$8*X346^2)/2)*(COS(U346))^2</f>
        <v>1.5733701054333536E-6</v>
      </c>
      <c r="AG346" s="72">
        <f ca="1">X346*(1-(AF346/3))</f>
        <v>3.2906671035303224E-2</v>
      </c>
      <c r="AH346" s="72">
        <f ca="1">AE346*(1-AF346)+U346</f>
        <v>0.85675018029593197</v>
      </c>
      <c r="AI346" s="72">
        <f ca="1">(EXP(AG346)-EXP(-AG346))/2</f>
        <v>3.2912610182817215E-2</v>
      </c>
      <c r="AJ346" s="72">
        <f ca="1">ATAN(AI346/COS(AH346))</f>
        <v>5.0213926274592549E-2</v>
      </c>
      <c r="AK346" s="72">
        <f ca="1">ATAN(COS(AJ346)*TAN(AH346))</f>
        <v>0.85612591006218708</v>
      </c>
      <c r="AL346" s="72">
        <f ca="1">U346+(1+Coef!$J$8*(COS(U346))^2-(3/2)*Coef!$J$8*SIN(U346)*COS(U346)*(AK346-U346))*(AK346-U346)</f>
        <v>0.85613082146076724</v>
      </c>
      <c r="AM346" s="33">
        <f t="shared" ca="1" si="66"/>
        <v>49.052682780770169</v>
      </c>
      <c r="AN346" s="33">
        <f t="shared" ca="1" si="67"/>
        <v>11.877046048315226</v>
      </c>
      <c r="AO346" s="48" t="str">
        <f ca="1">D346&amp;" "&amp;IF(AM346&gt;0,"N","S")&amp;" "&amp;R346&amp;" "&amp;LEFT(S346,7)</f>
        <v>32 N 710200 5437300</v>
      </c>
    </row>
    <row r="347" spans="1:41">
      <c r="A347" s="38" t="s">
        <v>1240</v>
      </c>
      <c r="B347" s="72" t="str">
        <f t="shared" si="68"/>
        <v>32UQV066423</v>
      </c>
      <c r="C347" s="72">
        <f t="array" aca="1" ref="C347" ca="1">MATCH(TRUE,ISERROR(VALUE(MID(B347,ROW(INDIRECT("1:"&amp;LEN(B347))),1))),0)</f>
        <v>3</v>
      </c>
      <c r="D347" s="72">
        <f t="shared" ca="1" si="69"/>
        <v>32</v>
      </c>
      <c r="E347" s="72" t="str">
        <f t="shared" ca="1" si="70"/>
        <v>U</v>
      </c>
      <c r="F347" s="72" t="str">
        <f t="shared" ca="1" si="71"/>
        <v>Q</v>
      </c>
      <c r="G347" s="72" t="str">
        <f t="shared" ca="1" si="72"/>
        <v>V</v>
      </c>
      <c r="H347" s="72">
        <f t="shared" ca="1" si="73"/>
        <v>6</v>
      </c>
      <c r="I347" s="72">
        <f t="shared" ca="1" si="74"/>
        <v>6600</v>
      </c>
      <c r="J347" s="72">
        <f t="shared" ca="1" si="75"/>
        <v>42300</v>
      </c>
      <c r="K347" s="72">
        <f t="shared" ca="1" si="76"/>
        <v>188.80604746885038</v>
      </c>
      <c r="L347" s="72">
        <f ca="1">VLOOKUP(F347,Coef!$C$2:$F$25,4)</f>
        <v>7</v>
      </c>
      <c r="M347" s="31">
        <f ca="1">VLOOKUP(E347,Coef!$C$4:$D$23,2)</f>
        <v>17</v>
      </c>
      <c r="N347" s="31">
        <f ca="1">MOD(VLOOKUP(G347,Coef!$C$2:$G$21,5)+MOD(D347+1,2)*15,20)</f>
        <v>15</v>
      </c>
      <c r="O347" s="31">
        <f ca="1">VLOOKUP(M347,Coef!$A$27:$B$46,2)</f>
        <v>5.34</v>
      </c>
      <c r="P347" s="31">
        <f ca="1">VLOOKUP(M347,Coef!$A$27:$C$46,3)+N347/10-0.1</f>
        <v>5.4</v>
      </c>
      <c r="Q347" s="31">
        <f ca="1">IF(P347+0.1&lt;O347,P347+2,P347)</f>
        <v>5.4</v>
      </c>
      <c r="R347" s="72">
        <f ca="1">L347*100000+I347</f>
        <v>706600</v>
      </c>
      <c r="S347" s="72">
        <f ca="1">Q347*1000000+J347</f>
        <v>5442300</v>
      </c>
      <c r="T347" s="72">
        <f ca="1">IF(M347&lt;11,S347-10000000,S347)</f>
        <v>5442300</v>
      </c>
      <c r="U347" s="72">
        <f ca="1">T347/(6366197.724*0.9996)</f>
        <v>0.85521657151666031</v>
      </c>
      <c r="V347" s="72">
        <f ca="1">(Coef!$J$9/(1+Coef!$J$8*(COS(U347))^2)^0.5)*Coef!$J$6</f>
        <v>6387775.8743459592</v>
      </c>
      <c r="W347" s="72">
        <f ca="1">6*D347-183</f>
        <v>9</v>
      </c>
      <c r="X347" s="72">
        <f ca="1">(R347-500000)/V347</f>
        <v>3.2343025814310318E-2</v>
      </c>
      <c r="Y347" s="72">
        <f ca="1">SIN(2*U347)</f>
        <v>0.99026661069884692</v>
      </c>
      <c r="Z347" s="72">
        <f ca="1">Y347*(COS(U347))^2</f>
        <v>0.42621893128362504</v>
      </c>
      <c r="AA347" s="72">
        <f ca="1">U347+(Y347/2)</f>
        <v>1.3503498768660838</v>
      </c>
      <c r="AB347" s="72">
        <f ca="1">(3*AA347+Z347)/4</f>
        <v>1.1193171404704692</v>
      </c>
      <c r="AC347" s="72">
        <f ca="1">(5*AB347+Z347*(COS(U347))^2)/3</f>
        <v>1.9266779506646465</v>
      </c>
      <c r="AD347" s="72">
        <f ca="1">Coef!$J$6*Coef!$J$9*(U347-(Coef!$J$10*AA347)+(Coef!$J$11*AB347)-(Coef!$J$12*AC347))</f>
        <v>5427489.1300877742</v>
      </c>
      <c r="AE347" s="72">
        <f ca="1">(T347-AD347)/V347</f>
        <v>2.3186270469676162E-3</v>
      </c>
      <c r="AF347" s="72">
        <f ca="1">((Coef!$J$8*X347^2)/2)*(COS(U347))^2</f>
        <v>1.5171878867621699E-6</v>
      </c>
      <c r="AG347" s="72">
        <f ca="1">X347*(1-(AF347/3))</f>
        <v>3.2343009457494659E-2</v>
      </c>
      <c r="AH347" s="72">
        <f ca="1">AE347*(1-AF347)+U347</f>
        <v>0.85753519504583509</v>
      </c>
      <c r="AI347" s="72">
        <f ca="1">(EXP(AG347)-EXP(-AG347))/2</f>
        <v>3.2348648595822815E-2</v>
      </c>
      <c r="AJ347" s="72">
        <f ca="1">ATAN(AI347/COS(AH347))</f>
        <v>4.9399605296049136E-2</v>
      </c>
      <c r="AK347" s="72">
        <f ca="1">ATAN(COS(AJ347)*TAN(AH347))</f>
        <v>0.85693115463124137</v>
      </c>
      <c r="AL347" s="72">
        <f ca="1">U347+(1+Coef!$J$8*(COS(U347))^2-(3/2)*Coef!$J$8*SIN(U347)*COS(U347)*(AK347-U347))*(AK347-U347)</f>
        <v>0.85693611346771248</v>
      </c>
      <c r="AM347" s="33">
        <f t="shared" ca="1" si="66"/>
        <v>49.098822614043755</v>
      </c>
      <c r="AN347" s="33">
        <f t="shared" ca="1" si="67"/>
        <v>11.830388893075725</v>
      </c>
      <c r="AO347" s="48" t="str">
        <f ca="1">D347&amp;" "&amp;IF(AM347&gt;0,"N","S")&amp;" "&amp;R347&amp;" "&amp;LEFT(S347,7)</f>
        <v>32 N 706600 5442300</v>
      </c>
    </row>
    <row r="348" spans="1:41">
      <c r="A348" s="38" t="s">
        <v>1241</v>
      </c>
      <c r="B348" s="72" t="str">
        <f t="shared" si="68"/>
        <v>32UQV009455</v>
      </c>
      <c r="C348" s="72">
        <f t="array" aca="1" ref="C348" ca="1">MATCH(TRUE,ISERROR(VALUE(MID(B348,ROW(INDIRECT("1:"&amp;LEN(B348))),1))),0)</f>
        <v>3</v>
      </c>
      <c r="D348" s="72">
        <f t="shared" ca="1" si="69"/>
        <v>32</v>
      </c>
      <c r="E348" s="72" t="str">
        <f t="shared" ca="1" si="70"/>
        <v>U</v>
      </c>
      <c r="F348" s="72" t="str">
        <f t="shared" ca="1" si="71"/>
        <v>Q</v>
      </c>
      <c r="G348" s="72" t="str">
        <f t="shared" ca="1" si="72"/>
        <v>V</v>
      </c>
      <c r="H348" s="72">
        <f t="shared" ca="1" si="73"/>
        <v>6</v>
      </c>
      <c r="I348" s="72">
        <f t="shared" ca="1" si="74"/>
        <v>900</v>
      </c>
      <c r="J348" s="72">
        <f t="shared" ca="1" si="75"/>
        <v>45500</v>
      </c>
      <c r="K348" s="72">
        <f t="shared" ca="1" si="76"/>
        <v>188.80604746885038</v>
      </c>
      <c r="L348" s="72">
        <f ca="1">VLOOKUP(F348,Coef!$C$2:$F$25,4)</f>
        <v>7</v>
      </c>
      <c r="M348" s="31">
        <f ca="1">VLOOKUP(E348,Coef!$C$4:$D$23,2)</f>
        <v>17</v>
      </c>
      <c r="N348" s="31">
        <f ca="1">MOD(VLOOKUP(G348,Coef!$C$2:$G$21,5)+MOD(D348+1,2)*15,20)</f>
        <v>15</v>
      </c>
      <c r="O348" s="31">
        <f ca="1">VLOOKUP(M348,Coef!$A$27:$B$46,2)</f>
        <v>5.34</v>
      </c>
      <c r="P348" s="31">
        <f ca="1">VLOOKUP(M348,Coef!$A$27:$C$46,3)+N348/10-0.1</f>
        <v>5.4</v>
      </c>
      <c r="Q348" s="31">
        <f ca="1">IF(P348+0.1&lt;O348,P348+2,P348)</f>
        <v>5.4</v>
      </c>
      <c r="R348" s="72">
        <f ca="1">L348*100000+I348</f>
        <v>700900</v>
      </c>
      <c r="S348" s="72">
        <f ca="1">Q348*1000000+J348</f>
        <v>5445500</v>
      </c>
      <c r="T348" s="72">
        <f ca="1">IF(M348&lt;11,S348-10000000,S348)</f>
        <v>5445500</v>
      </c>
      <c r="U348" s="72">
        <f ca="1">T348/(6366197.724*0.9996)</f>
        <v>0.85571942748359586</v>
      </c>
      <c r="V348" s="72">
        <f ca="1">(Coef!$J$9/(1+Coef!$J$8*(COS(U348))^2)^0.5)*Coef!$J$6</f>
        <v>6387786.5613323655</v>
      </c>
      <c r="W348" s="72">
        <f ca="1">6*D348-183</f>
        <v>9</v>
      </c>
      <c r="X348" s="72">
        <f ca="1">(R348-500000)/V348</f>
        <v>3.1450643829604767E-2</v>
      </c>
      <c r="Y348" s="72">
        <f ca="1">SIN(2*U348)</f>
        <v>0.99012613143480466</v>
      </c>
      <c r="Z348" s="72">
        <f ca="1">Y348*(COS(U348))^2</f>
        <v>0.42566545810988921</v>
      </c>
      <c r="AA348" s="72">
        <f ca="1">U348+(Y348/2)</f>
        <v>1.3507824932009982</v>
      </c>
      <c r="AB348" s="72">
        <f ca="1">(3*AA348+Z348)/4</f>
        <v>1.119503234428221</v>
      </c>
      <c r="AC348" s="72">
        <f ca="1">(5*AB348+Z348*(COS(U348))^2)/3</f>
        <v>1.9268380507911724</v>
      </c>
      <c r="AD348" s="72">
        <f ca="1">Coef!$J$6*Coef!$J$9*(U348-(Coef!$J$10*AA348)+(Coef!$J$11*AB348)-(Coef!$J$12*AC348))</f>
        <v>5430691.9787468221</v>
      </c>
      <c r="AE348" s="72">
        <f ca="1">(T348-AD348)/V348</f>
        <v>2.318177213812422E-3</v>
      </c>
      <c r="AF348" s="72">
        <f ca="1">((Coef!$J$8*X348^2)/2)*(COS(U348))^2</f>
        <v>1.4329612278597898E-6</v>
      </c>
      <c r="AG348" s="72">
        <f ca="1">X348*(1-(AF348/3))</f>
        <v>3.145062880708703E-2</v>
      </c>
      <c r="AH348" s="72">
        <f ca="1">AE348*(1-AF348)+U348</f>
        <v>0.85803760137555019</v>
      </c>
      <c r="AI348" s="72">
        <f ca="1">(EXP(AG348)-EXP(-AG348))/2</f>
        <v>3.1455813920108766E-2</v>
      </c>
      <c r="AJ348" s="72">
        <f ca="1">ATAN(AI348/COS(AH348))</f>
        <v>4.8066158018767624E-2</v>
      </c>
      <c r="AK348" s="72">
        <f ca="1">ATAN(COS(AJ348)*TAN(AH348))</f>
        <v>0.85746582915661906</v>
      </c>
      <c r="AL348" s="72">
        <f ca="1">U348+(1+Coef!$J$8*(COS(U348))^2-(3/2)*Coef!$J$8*SIN(U348)*COS(U348)*(AK348-U348))*(AK348-U348)</f>
        <v>0.85747087388072374</v>
      </c>
      <c r="AM348" s="33">
        <f t="shared" ca="1" si="66"/>
        <v>49.129462128759968</v>
      </c>
      <c r="AN348" s="33">
        <f t="shared" ca="1" si="67"/>
        <v>11.753987991884284</v>
      </c>
      <c r="AO348" s="48" t="str">
        <f ca="1">D348&amp;" "&amp;IF(AM348&gt;0,"N","S")&amp;" "&amp;R348&amp;" "&amp;LEFT(S348,7)</f>
        <v>32 N 700900 5445500</v>
      </c>
    </row>
    <row r="349" spans="1:41">
      <c r="A349" s="38" t="s">
        <v>1242</v>
      </c>
      <c r="B349" s="72" t="str">
        <f t="shared" si="68"/>
        <v>33UTQ822572</v>
      </c>
      <c r="C349" s="72">
        <f t="array" aca="1" ref="C349" ca="1">MATCH(TRUE,ISERROR(VALUE(MID(B349,ROW(INDIRECT("1:"&amp;LEN(B349))),1))),0)</f>
        <v>3</v>
      </c>
      <c r="D349" s="72">
        <f t="shared" ca="1" si="69"/>
        <v>33</v>
      </c>
      <c r="E349" s="72" t="str">
        <f t="shared" ca="1" si="70"/>
        <v>U</v>
      </c>
      <c r="F349" s="72" t="str">
        <f t="shared" ca="1" si="71"/>
        <v>T</v>
      </c>
      <c r="G349" s="72" t="str">
        <f t="shared" ca="1" si="72"/>
        <v>Q</v>
      </c>
      <c r="H349" s="72">
        <f t="shared" ca="1" si="73"/>
        <v>6</v>
      </c>
      <c r="I349" s="72">
        <f t="shared" ca="1" si="74"/>
        <v>82200</v>
      </c>
      <c r="J349" s="72">
        <f t="shared" ca="1" si="75"/>
        <v>57200</v>
      </c>
      <c r="K349" s="72">
        <f t="shared" ca="1" si="76"/>
        <v>194.80604746885038</v>
      </c>
      <c r="L349" s="72">
        <f ca="1">VLOOKUP(F349,Coef!$C$2:$F$25,4)</f>
        <v>2</v>
      </c>
      <c r="M349" s="31">
        <f ca="1">VLOOKUP(E349,Coef!$C$4:$D$23,2)</f>
        <v>17</v>
      </c>
      <c r="N349" s="31">
        <f ca="1">MOD(VLOOKUP(G349,Coef!$C$2:$G$21,5)+MOD(D349+1,2)*15,20)</f>
        <v>15</v>
      </c>
      <c r="O349" s="31">
        <f ca="1">VLOOKUP(M349,Coef!$A$27:$B$46,2)</f>
        <v>5.34</v>
      </c>
      <c r="P349" s="31">
        <f ca="1">VLOOKUP(M349,Coef!$A$27:$C$46,3)+N349/10-0.1</f>
        <v>5.4</v>
      </c>
      <c r="Q349" s="31">
        <f ca="1">IF(P349+0.1&lt;O349,P349+2,P349)</f>
        <v>5.4</v>
      </c>
      <c r="R349" s="72">
        <f ca="1">L349*100000+I349</f>
        <v>282200</v>
      </c>
      <c r="S349" s="72">
        <f ca="1">Q349*1000000+J349</f>
        <v>5457200</v>
      </c>
      <c r="T349" s="72">
        <f ca="1">IF(M349&lt;11,S349-10000000,S349)</f>
        <v>5457200</v>
      </c>
      <c r="U349" s="72">
        <f ca="1">T349/(6366197.724*0.9996)</f>
        <v>0.85755799461270399</v>
      </c>
      <c r="V349" s="72">
        <f ca="1">(Coef!$J$9/(1+Coef!$J$8*(COS(U349))^2)^0.5)*Coef!$J$6</f>
        <v>6387825.6230493756</v>
      </c>
      <c r="W349" s="72">
        <f ca="1">6*D349-183</f>
        <v>15</v>
      </c>
      <c r="X349" s="72">
        <f ca="1">(R349-500000)/V349</f>
        <v>-3.4096109200931528E-2</v>
      </c>
      <c r="Y349" s="72">
        <f ca="1">SIN(2*U349)</f>
        <v>0.9896039804922987</v>
      </c>
      <c r="Z349" s="72">
        <f ca="1">Y349*(COS(U349))^2</f>
        <v>0.4236399647017785</v>
      </c>
      <c r="AA349" s="72">
        <f ca="1">U349+(Y349/2)</f>
        <v>1.3523599848588534</v>
      </c>
      <c r="AB349" s="72">
        <f ca="1">(3*AA349+Z349)/4</f>
        <v>1.1201799798195846</v>
      </c>
      <c r="AC349" s="72">
        <f ca="1">(5*AB349+Z349*(COS(U349))^2)/3</f>
        <v>1.9274187004691667</v>
      </c>
      <c r="AD349" s="72">
        <f ca="1">Coef!$J$6*Coef!$J$9*(U349-(Coef!$J$10*AA349)+(Coef!$J$11*AB349)-(Coef!$J$12*AC349))</f>
        <v>5442402.5309684649</v>
      </c>
      <c r="AE349" s="72">
        <f ca="1">(T349-AD349)/V349</f>
        <v>2.3165111110956056E-3</v>
      </c>
      <c r="AF349" s="72">
        <f ca="1">((Coef!$J$8*X349^2)/2)*(COS(U349))^2</f>
        <v>1.6770368606892621E-6</v>
      </c>
      <c r="AG349" s="72">
        <f ca="1">X349*(1-(AF349/3))</f>
        <v>-3.4096090140787551E-2</v>
      </c>
      <c r="AH349" s="72">
        <f ca="1">AE349*(1-AF349)+U349</f>
        <v>0.85987450183892511</v>
      </c>
      <c r="AI349" s="72">
        <f ca="1">(EXP(AG349)-EXP(-AG349))/2</f>
        <v>-3.410269688868961E-2</v>
      </c>
      <c r="AJ349" s="72">
        <f ca="1">ATAN(AI349/COS(AH349))</f>
        <v>-5.2214557095039332E-2</v>
      </c>
      <c r="AK349" s="72">
        <f ca="1">ATAN(COS(AJ349)*TAN(AH349))</f>
        <v>0.85920008451593233</v>
      </c>
      <c r="AL349" s="72">
        <f ca="1">U349+(1+Coef!$J$8*(COS(U349))^2-(3/2)*Coef!$J$8*SIN(U349)*COS(U349)*(AK349-U349))*(AK349-U349)</f>
        <v>0.85920480864438442</v>
      </c>
      <c r="AM349" s="33">
        <f t="shared" ca="1" si="66"/>
        <v>49.228809272668741</v>
      </c>
      <c r="AN349" s="33">
        <f t="shared" ca="1" si="67"/>
        <v>12.008326249309377</v>
      </c>
      <c r="AO349" s="48" t="str">
        <f ca="1">D349&amp;" "&amp;IF(AM349&gt;0,"N","S")&amp;" "&amp;R349&amp;" "&amp;LEFT(S349,7)</f>
        <v>33 N 282200 5457200</v>
      </c>
    </row>
    <row r="350" spans="1:41">
      <c r="A350" s="38" t="s">
        <v>1243</v>
      </c>
      <c r="B350" s="72" t="str">
        <f t="shared" si="68"/>
        <v>33UTQ827619</v>
      </c>
      <c r="C350" s="72">
        <f t="array" aca="1" ref="C350" ca="1">MATCH(TRUE,ISERROR(VALUE(MID(B350,ROW(INDIRECT("1:"&amp;LEN(B350))),1))),0)</f>
        <v>3</v>
      </c>
      <c r="D350" s="72">
        <f t="shared" ca="1" si="69"/>
        <v>33</v>
      </c>
      <c r="E350" s="72" t="str">
        <f t="shared" ca="1" si="70"/>
        <v>U</v>
      </c>
      <c r="F350" s="72" t="str">
        <f t="shared" ca="1" si="71"/>
        <v>T</v>
      </c>
      <c r="G350" s="72" t="str">
        <f t="shared" ca="1" si="72"/>
        <v>Q</v>
      </c>
      <c r="H350" s="72">
        <f t="shared" ca="1" si="73"/>
        <v>6</v>
      </c>
      <c r="I350" s="72">
        <f t="shared" ca="1" si="74"/>
        <v>82700</v>
      </c>
      <c r="J350" s="72">
        <f t="shared" ca="1" si="75"/>
        <v>61900</v>
      </c>
      <c r="K350" s="72">
        <f t="shared" ca="1" si="76"/>
        <v>194.80604746885038</v>
      </c>
      <c r="L350" s="72">
        <f ca="1">VLOOKUP(F350,Coef!$C$2:$F$25,4)</f>
        <v>2</v>
      </c>
      <c r="M350" s="31">
        <f ca="1">VLOOKUP(E350,Coef!$C$4:$D$23,2)</f>
        <v>17</v>
      </c>
      <c r="N350" s="31">
        <f ca="1">MOD(VLOOKUP(G350,Coef!$C$2:$G$21,5)+MOD(D350+1,2)*15,20)</f>
        <v>15</v>
      </c>
      <c r="O350" s="31">
        <f ca="1">VLOOKUP(M350,Coef!$A$27:$B$46,2)</f>
        <v>5.34</v>
      </c>
      <c r="P350" s="31">
        <f ca="1">VLOOKUP(M350,Coef!$A$27:$C$46,3)+N350/10-0.1</f>
        <v>5.4</v>
      </c>
      <c r="Q350" s="31">
        <f ca="1">IF(P350+0.1&lt;O350,P350+2,P350)</f>
        <v>5.4</v>
      </c>
      <c r="R350" s="72">
        <f ca="1">L350*100000+I350</f>
        <v>282700</v>
      </c>
      <c r="S350" s="72">
        <f ca="1">Q350*1000000+J350</f>
        <v>5461900</v>
      </c>
      <c r="T350" s="72">
        <f ca="1">IF(M350&lt;11,S350-10000000,S350)</f>
        <v>5461900</v>
      </c>
      <c r="U350" s="72">
        <f ca="1">T350/(6366197.724*0.9996)</f>
        <v>0.85829656431414059</v>
      </c>
      <c r="V350" s="72">
        <f ca="1">(Coef!$J$9/(1+Coef!$J$8*(COS(U350))^2)^0.5)*Coef!$J$6</f>
        <v>6387841.3088642033</v>
      </c>
      <c r="W350" s="72">
        <f ca="1">6*D350-183</f>
        <v>15</v>
      </c>
      <c r="X350" s="72">
        <f ca="1">(R350-500000)/V350</f>
        <v>-3.4017751771394156E-2</v>
      </c>
      <c r="Y350" s="72">
        <f ca="1">SIN(2*U350)</f>
        <v>0.98939045993642405</v>
      </c>
      <c r="Z350" s="72">
        <f ca="1">Y350*(COS(U350))^2</f>
        <v>0.42282549938970787</v>
      </c>
      <c r="AA350" s="72">
        <f ca="1">U350+(Y350/2)</f>
        <v>1.3529917942823526</v>
      </c>
      <c r="AB350" s="72">
        <f ca="1">(3*AA350+Z350)/4</f>
        <v>1.1204502205591913</v>
      </c>
      <c r="AC350" s="72">
        <f ca="1">(5*AB350+Z350*(COS(U350))^2)/3</f>
        <v>1.9276498780122469</v>
      </c>
      <c r="AD350" s="72">
        <f ca="1">Coef!$J$6*Coef!$J$9*(U350-(Coef!$J$10*AA350)+(Coef!$J$11*AB350)-(Coef!$J$12*AC350))</f>
        <v>5447106.8303697268</v>
      </c>
      <c r="AE350" s="72">
        <f ca="1">(T350-AD350)/V350</f>
        <v>2.3158323626082003E-3</v>
      </c>
      <c r="AF350" s="72">
        <f ca="1">((Coef!$J$8*X350^2)/2)*(COS(U350))^2</f>
        <v>1.6664878038437564E-6</v>
      </c>
      <c r="AG350" s="72">
        <f ca="1">X350*(1-(AF350/3))</f>
        <v>-3.4017732874671344E-2</v>
      </c>
      <c r="AH350" s="72">
        <f ca="1">AE350*(1-AF350)+U350</f>
        <v>0.8606123928174424</v>
      </c>
      <c r="AI350" s="72">
        <f ca="1">(EXP(AG350)-EXP(-AG350))/2</f>
        <v>-3.4024294175913572E-2</v>
      </c>
      <c r="AJ350" s="72">
        <f ca="1">ATAN(AI350/COS(AH350))</f>
        <v>-5.2139342921572455E-2</v>
      </c>
      <c r="AK350" s="72">
        <f ca="1">ATAN(COS(AJ350)*TAN(AH350))</f>
        <v>0.85994006713621041</v>
      </c>
      <c r="AL350" s="72">
        <f ca="1">U350+(1+Coef!$J$8*(COS(U350))^2-(3/2)*Coef!$J$8*SIN(U350)*COS(U350)*(AK350-U350))*(AK350-U350)</f>
        <v>0.85994478722602674</v>
      </c>
      <c r="AM350" s="33">
        <f t="shared" ca="1" si="66"/>
        <v>49.271206922326918</v>
      </c>
      <c r="AN350" s="33">
        <f t="shared" ca="1" si="67"/>
        <v>12.012635704008595</v>
      </c>
      <c r="AO350" s="48" t="str">
        <f ca="1">D350&amp;" "&amp;IF(AM350&gt;0,"N","S")&amp;" "&amp;R350&amp;" "&amp;LEFT(S350,7)</f>
        <v>33 N 282700 5461900</v>
      </c>
    </row>
    <row r="351" spans="1:41">
      <c r="A351" s="38" t="s">
        <v>1244</v>
      </c>
      <c r="B351" s="72" t="str">
        <f t="shared" si="68"/>
        <v>33UTQ824679</v>
      </c>
      <c r="C351" s="72">
        <f t="array" aca="1" ref="C351" ca="1">MATCH(TRUE,ISERROR(VALUE(MID(B351,ROW(INDIRECT("1:"&amp;LEN(B351))),1))),0)</f>
        <v>3</v>
      </c>
      <c r="D351" s="72">
        <f t="shared" ca="1" si="69"/>
        <v>33</v>
      </c>
      <c r="E351" s="72" t="str">
        <f t="shared" ca="1" si="70"/>
        <v>U</v>
      </c>
      <c r="F351" s="72" t="str">
        <f t="shared" ca="1" si="71"/>
        <v>T</v>
      </c>
      <c r="G351" s="72" t="str">
        <f t="shared" ca="1" si="72"/>
        <v>Q</v>
      </c>
      <c r="H351" s="72">
        <f t="shared" ca="1" si="73"/>
        <v>6</v>
      </c>
      <c r="I351" s="72">
        <f t="shared" ca="1" si="74"/>
        <v>82400</v>
      </c>
      <c r="J351" s="72">
        <f t="shared" ca="1" si="75"/>
        <v>67900</v>
      </c>
      <c r="K351" s="72">
        <f t="shared" ca="1" si="76"/>
        <v>194.80604746885038</v>
      </c>
      <c r="L351" s="72">
        <f ca="1">VLOOKUP(F351,Coef!$C$2:$F$25,4)</f>
        <v>2</v>
      </c>
      <c r="M351" s="31">
        <f ca="1">VLOOKUP(E351,Coef!$C$4:$D$23,2)</f>
        <v>17</v>
      </c>
      <c r="N351" s="31">
        <f ca="1">MOD(VLOOKUP(G351,Coef!$C$2:$G$21,5)+MOD(D351+1,2)*15,20)</f>
        <v>15</v>
      </c>
      <c r="O351" s="31">
        <f ca="1">VLOOKUP(M351,Coef!$A$27:$B$46,2)</f>
        <v>5.34</v>
      </c>
      <c r="P351" s="31">
        <f ca="1">VLOOKUP(M351,Coef!$A$27:$C$46,3)+N351/10-0.1</f>
        <v>5.4</v>
      </c>
      <c r="Q351" s="31">
        <f ca="1">IF(P351+0.1&lt;O351,P351+2,P351)</f>
        <v>5.4</v>
      </c>
      <c r="R351" s="72">
        <f ca="1">L351*100000+I351</f>
        <v>282400</v>
      </c>
      <c r="S351" s="72">
        <f ca="1">Q351*1000000+J351</f>
        <v>5467900</v>
      </c>
      <c r="T351" s="72">
        <f ca="1">IF(M351&lt;11,S351-10000000,S351)</f>
        <v>5467900</v>
      </c>
      <c r="U351" s="72">
        <f ca="1">T351/(6366197.724*0.9996)</f>
        <v>0.85923941925214464</v>
      </c>
      <c r="V351" s="72">
        <f ca="1">(Coef!$J$9/(1+Coef!$J$8*(COS(U351))^2)^0.5)*Coef!$J$6</f>
        <v>6387861.3285284648</v>
      </c>
      <c r="W351" s="72">
        <f ca="1">6*D351-183</f>
        <v>15</v>
      </c>
      <c r="X351" s="72">
        <f ca="1">(R351-500000)/V351</f>
        <v>-3.4064609234422324E-2</v>
      </c>
      <c r="Y351" s="72">
        <f ca="1">SIN(2*U351)</f>
        <v>0.98911474352729689</v>
      </c>
      <c r="Z351" s="72">
        <f ca="1">Y351*(COS(U351))^2</f>
        <v>0.42178510027975225</v>
      </c>
      <c r="AA351" s="72">
        <f ca="1">U351+(Y351/2)</f>
        <v>1.3537967910157931</v>
      </c>
      <c r="AB351" s="72">
        <f ca="1">(3*AA351+Z351)/4</f>
        <v>1.1207938683317828</v>
      </c>
      <c r="AC351" s="72">
        <f ca="1">(5*AB351+Z351*(COS(U351))^2)/3</f>
        <v>1.9279432800440344</v>
      </c>
      <c r="AD351" s="72">
        <f ca="1">Coef!$J$6*Coef!$J$9*(U351-(Coef!$J$10*AA351)+(Coef!$J$11*AB351)-(Coef!$J$12*AC351))</f>
        <v>5453112.3693202166</v>
      </c>
      <c r="AE351" s="72">
        <f ca="1">(T351-AD351)/V351</f>
        <v>2.3149579991258128E-3</v>
      </c>
      <c r="AF351" s="72">
        <f ca="1">((Coef!$J$8*X351^2)/2)*(COS(U351))^2</f>
        <v>1.6674347704873784E-6</v>
      </c>
      <c r="AG351" s="72">
        <f ca="1">X351*(1-(AF351/3))</f>
        <v>-3.4064590300917699E-2</v>
      </c>
      <c r="AH351" s="72">
        <f ca="1">AE351*(1-AF351)+U351</f>
        <v>0.86155437339122898</v>
      </c>
      <c r="AI351" s="72">
        <f ca="1">(EXP(AG351)-EXP(-AG351))/2</f>
        <v>-3.4071178753994846E-2</v>
      </c>
      <c r="AJ351" s="72">
        <f ca="1">ATAN(AI351/COS(AH351))</f>
        <v>-5.2268239085499983E-2</v>
      </c>
      <c r="AK351" s="72">
        <f ca="1">ATAN(COS(AJ351)*TAN(AH351))</f>
        <v>0.86087891084667756</v>
      </c>
      <c r="AL351" s="72">
        <f ca="1">U351+(1+Coef!$J$8*(COS(U351))^2-(3/2)*Coef!$J$8*SIN(U351)*COS(U351)*(AK351-U351))*(AK351-U351)</f>
        <v>0.86088360914703566</v>
      </c>
      <c r="AM351" s="33">
        <f t="shared" ca="1" si="66"/>
        <v>49.324997456115092</v>
      </c>
      <c r="AN351" s="33">
        <f t="shared" ca="1" si="67"/>
        <v>12.005250497820121</v>
      </c>
      <c r="AO351" s="48" t="str">
        <f ca="1">D351&amp;" "&amp;IF(AM351&gt;0,"N","S")&amp;" "&amp;R351&amp;" "&amp;LEFT(S351,7)</f>
        <v>33 N 282400 5467900</v>
      </c>
    </row>
    <row r="352" spans="1:41">
      <c r="A352" s="38" t="s">
        <v>1239</v>
      </c>
      <c r="B352" s="72" t="str">
        <f t="shared" si="68"/>
        <v>32UQV102373</v>
      </c>
      <c r="C352" s="72">
        <f t="array" aca="1" ref="C352" ca="1">MATCH(TRUE,ISERROR(VALUE(MID(B352,ROW(INDIRECT("1:"&amp;LEN(B352))),1))),0)</f>
        <v>3</v>
      </c>
      <c r="D352" s="72">
        <f t="shared" ca="1" si="69"/>
        <v>32</v>
      </c>
      <c r="E352" s="72" t="str">
        <f t="shared" ca="1" si="70"/>
        <v>U</v>
      </c>
      <c r="F352" s="72" t="str">
        <f t="shared" ca="1" si="71"/>
        <v>Q</v>
      </c>
      <c r="G352" s="72" t="str">
        <f t="shared" ca="1" si="72"/>
        <v>V</v>
      </c>
      <c r="H352" s="72">
        <f t="shared" ca="1" si="73"/>
        <v>6</v>
      </c>
      <c r="I352" s="72">
        <f t="shared" ca="1" si="74"/>
        <v>10200</v>
      </c>
      <c r="J352" s="72">
        <f t="shared" ca="1" si="75"/>
        <v>37300</v>
      </c>
      <c r="K352" s="72">
        <f t="shared" ca="1" si="76"/>
        <v>188.80604746885038</v>
      </c>
      <c r="L352" s="72">
        <f ca="1">VLOOKUP(F352,Coef!$C$2:$F$25,4)</f>
        <v>7</v>
      </c>
      <c r="M352" s="31">
        <f ca="1">VLOOKUP(E352,Coef!$C$4:$D$23,2)</f>
        <v>17</v>
      </c>
      <c r="N352" s="31">
        <f ca="1">MOD(VLOOKUP(G352,Coef!$C$2:$G$21,5)+MOD(D352+1,2)*15,20)</f>
        <v>15</v>
      </c>
      <c r="O352" s="31">
        <f ca="1">VLOOKUP(M352,Coef!$A$27:$B$46,2)</f>
        <v>5.34</v>
      </c>
      <c r="P352" s="31">
        <f ca="1">VLOOKUP(M352,Coef!$A$27:$C$46,3)+N352/10-0.1</f>
        <v>5.4</v>
      </c>
      <c r="Q352" s="31">
        <f ca="1">IF(P352+0.1&lt;O352,P352+2,P352)</f>
        <v>5.4</v>
      </c>
      <c r="R352" s="72">
        <f ca="1">L352*100000+I352</f>
        <v>710200</v>
      </c>
      <c r="S352" s="72">
        <f ca="1">Q352*1000000+J352</f>
        <v>5437300</v>
      </c>
      <c r="T352" s="72">
        <f ca="1">IF(M352&lt;11,S352-10000000,S352)</f>
        <v>5437300</v>
      </c>
      <c r="U352" s="72">
        <f ca="1">T352/(6366197.724*0.9996)</f>
        <v>0.8544308590683235</v>
      </c>
      <c r="V352" s="72">
        <f ca="1">(Coef!$J$9/(1+Coef!$J$8*(COS(U352))^2)^0.5)*Coef!$J$6</f>
        <v>6387759.1730167037</v>
      </c>
      <c r="W352" s="72">
        <f ca="1">6*D352-183</f>
        <v>9</v>
      </c>
      <c r="X352" s="72">
        <f ca="1">(R352-500000)/V352</f>
        <v>3.2906688293436438E-2</v>
      </c>
      <c r="Y352" s="72">
        <f ca="1">SIN(2*U352)</f>
        <v>0.99048410431662448</v>
      </c>
      <c r="Z352" s="72">
        <f ca="1">Y352*(COS(U352))^2</f>
        <v>0.42708328794269812</v>
      </c>
      <c r="AA352" s="72">
        <f ca="1">U352+(Y352/2)</f>
        <v>1.3496729112266357</v>
      </c>
      <c r="AB352" s="72">
        <f ca="1">(3*AA352+Z352)/4</f>
        <v>1.1190255054056513</v>
      </c>
      <c r="AC352" s="72">
        <f ca="1">(5*AB352+Z352*(COS(U352))^2)/3</f>
        <v>1.9264266793173279</v>
      </c>
      <c r="AD352" s="72">
        <f ca="1">Coef!$J$6*Coef!$J$9*(U352-(Coef!$J$10*AA352)+(Coef!$J$11*AB352)-(Coef!$J$12*AC352))</f>
        <v>5422484.7112432392</v>
      </c>
      <c r="AE352" s="72">
        <f ca="1">(T352-AD352)/V352</f>
        <v>2.3193248767648909E-3</v>
      </c>
      <c r="AF352" s="72">
        <f ca="1">((Coef!$J$8*X352^2)/2)*(COS(U352))^2</f>
        <v>1.5733701054333536E-6</v>
      </c>
      <c r="AG352" s="72">
        <f ca="1">X352*(1-(AF352/3))</f>
        <v>3.2906671035303224E-2</v>
      </c>
      <c r="AH352" s="72">
        <f ca="1">AE352*(1-AF352)+U352</f>
        <v>0.85675018029593197</v>
      </c>
      <c r="AI352" s="72">
        <f ca="1">(EXP(AG352)-EXP(-AG352))/2</f>
        <v>3.2912610182817215E-2</v>
      </c>
      <c r="AJ352" s="72">
        <f ca="1">ATAN(AI352/COS(AH352))</f>
        <v>5.0213926274592549E-2</v>
      </c>
      <c r="AK352" s="72">
        <f ca="1">ATAN(COS(AJ352)*TAN(AH352))</f>
        <v>0.85612591006218708</v>
      </c>
      <c r="AL352" s="72">
        <f ca="1">U352+(1+Coef!$J$8*(COS(U352))^2-(3/2)*Coef!$J$8*SIN(U352)*COS(U352)*(AK352-U352))*(AK352-U352)</f>
        <v>0.85613082146076724</v>
      </c>
      <c r="AM352" s="33">
        <f t="shared" ca="1" si="66"/>
        <v>49.052682780770169</v>
      </c>
      <c r="AN352" s="33">
        <f t="shared" ca="1" si="67"/>
        <v>11.877046048315226</v>
      </c>
      <c r="AO352" s="48" t="str">
        <f ca="1">D352&amp;" "&amp;IF(AM352&gt;0,"N","S")&amp;" "&amp;R352&amp;" "&amp;LEFT(S352,7)</f>
        <v>32 N 710200 5437300</v>
      </c>
    </row>
    <row r="353" spans="1:41">
      <c r="A353" s="38" t="s">
        <v>1242</v>
      </c>
      <c r="B353" s="72" t="str">
        <f t="shared" si="68"/>
        <v>33UTQ822572</v>
      </c>
      <c r="C353" s="72">
        <f t="array" aca="1" ref="C353" ca="1">MATCH(TRUE,ISERROR(VALUE(MID(B353,ROW(INDIRECT("1:"&amp;LEN(B353))),1))),0)</f>
        <v>3</v>
      </c>
      <c r="D353" s="72">
        <f t="shared" ca="1" si="69"/>
        <v>33</v>
      </c>
      <c r="E353" s="72" t="str">
        <f t="shared" ca="1" si="70"/>
        <v>U</v>
      </c>
      <c r="F353" s="72" t="str">
        <f t="shared" ca="1" si="71"/>
        <v>T</v>
      </c>
      <c r="G353" s="72" t="str">
        <f t="shared" ca="1" si="72"/>
        <v>Q</v>
      </c>
      <c r="H353" s="72">
        <f t="shared" ca="1" si="73"/>
        <v>6</v>
      </c>
      <c r="I353" s="72">
        <f t="shared" ca="1" si="74"/>
        <v>82200</v>
      </c>
      <c r="J353" s="72">
        <f t="shared" ca="1" si="75"/>
        <v>57200</v>
      </c>
      <c r="K353" s="72">
        <f t="shared" ca="1" si="76"/>
        <v>194.80604746885038</v>
      </c>
      <c r="L353" s="72">
        <f ca="1">VLOOKUP(F353,Coef!$C$2:$F$25,4)</f>
        <v>2</v>
      </c>
      <c r="M353" s="31">
        <f ca="1">VLOOKUP(E353,Coef!$C$4:$D$23,2)</f>
        <v>17</v>
      </c>
      <c r="N353" s="31">
        <f ca="1">MOD(VLOOKUP(G353,Coef!$C$2:$G$21,5)+MOD(D353+1,2)*15,20)</f>
        <v>15</v>
      </c>
      <c r="O353" s="31">
        <f ca="1">VLOOKUP(M353,Coef!$A$27:$B$46,2)</f>
        <v>5.34</v>
      </c>
      <c r="P353" s="31">
        <f ca="1">VLOOKUP(M353,Coef!$A$27:$C$46,3)+N353/10-0.1</f>
        <v>5.4</v>
      </c>
      <c r="Q353" s="31">
        <f ca="1">IF(P353+0.1&lt;O353,P353+2,P353)</f>
        <v>5.4</v>
      </c>
      <c r="R353" s="72">
        <f ca="1">L353*100000+I353</f>
        <v>282200</v>
      </c>
      <c r="S353" s="72">
        <f ca="1">Q353*1000000+J353</f>
        <v>5457200</v>
      </c>
      <c r="T353" s="72">
        <f ca="1">IF(M353&lt;11,S353-10000000,S353)</f>
        <v>5457200</v>
      </c>
      <c r="U353" s="72">
        <f ca="1">T353/(6366197.724*0.9996)</f>
        <v>0.85755799461270399</v>
      </c>
      <c r="V353" s="72">
        <f ca="1">(Coef!$J$9/(1+Coef!$J$8*(COS(U353))^2)^0.5)*Coef!$J$6</f>
        <v>6387825.6230493756</v>
      </c>
      <c r="W353" s="72">
        <f ca="1">6*D353-183</f>
        <v>15</v>
      </c>
      <c r="X353" s="72">
        <f ca="1">(R353-500000)/V353</f>
        <v>-3.4096109200931528E-2</v>
      </c>
      <c r="Y353" s="72">
        <f ca="1">SIN(2*U353)</f>
        <v>0.9896039804922987</v>
      </c>
      <c r="Z353" s="72">
        <f ca="1">Y353*(COS(U353))^2</f>
        <v>0.4236399647017785</v>
      </c>
      <c r="AA353" s="72">
        <f ca="1">U353+(Y353/2)</f>
        <v>1.3523599848588534</v>
      </c>
      <c r="AB353" s="72">
        <f ca="1">(3*AA353+Z353)/4</f>
        <v>1.1201799798195846</v>
      </c>
      <c r="AC353" s="72">
        <f ca="1">(5*AB353+Z353*(COS(U353))^2)/3</f>
        <v>1.9274187004691667</v>
      </c>
      <c r="AD353" s="72">
        <f ca="1">Coef!$J$6*Coef!$J$9*(U353-(Coef!$J$10*AA353)+(Coef!$J$11*AB353)-(Coef!$J$12*AC353))</f>
        <v>5442402.5309684649</v>
      </c>
      <c r="AE353" s="72">
        <f ca="1">(T353-AD353)/V353</f>
        <v>2.3165111110956056E-3</v>
      </c>
      <c r="AF353" s="72">
        <f ca="1">((Coef!$J$8*X353^2)/2)*(COS(U353))^2</f>
        <v>1.6770368606892621E-6</v>
      </c>
      <c r="AG353" s="72">
        <f ca="1">X353*(1-(AF353/3))</f>
        <v>-3.4096090140787551E-2</v>
      </c>
      <c r="AH353" s="72">
        <f ca="1">AE353*(1-AF353)+U353</f>
        <v>0.85987450183892511</v>
      </c>
      <c r="AI353" s="72">
        <f ca="1">(EXP(AG353)-EXP(-AG353))/2</f>
        <v>-3.410269688868961E-2</v>
      </c>
      <c r="AJ353" s="72">
        <f ca="1">ATAN(AI353/COS(AH353))</f>
        <v>-5.2214557095039332E-2</v>
      </c>
      <c r="AK353" s="72">
        <f ca="1">ATAN(COS(AJ353)*TAN(AH353))</f>
        <v>0.85920008451593233</v>
      </c>
      <c r="AL353" s="72">
        <f ca="1">U353+(1+Coef!$J$8*(COS(U353))^2-(3/2)*Coef!$J$8*SIN(U353)*COS(U353)*(AK353-U353))*(AK353-U353)</f>
        <v>0.85920480864438442</v>
      </c>
      <c r="AM353" s="33">
        <f t="shared" ca="1" si="66"/>
        <v>49.228809272668741</v>
      </c>
      <c r="AN353" s="33">
        <f t="shared" ca="1" si="67"/>
        <v>12.008326249309377</v>
      </c>
      <c r="AO353" s="48" t="str">
        <f ca="1">D353&amp;" "&amp;IF(AM353&gt;0,"N","S")&amp;" "&amp;R353&amp;" "&amp;LEFT(S353,7)</f>
        <v>33 N 282200 5457200</v>
      </c>
    </row>
    <row r="354" spans="1:41">
      <c r="A354" s="38"/>
      <c r="B354" s="72" t="str">
        <f t="shared" si="68"/>
        <v/>
      </c>
      <c r="C354" s="72" t="e">
        <f t="array" aca="1" ref="C354" ca="1">MATCH(TRUE,ISERROR(VALUE(MID(B354,ROW(INDIRECT("1:"&amp;LEN(B354))),1))),0)</f>
        <v>#N/A</v>
      </c>
      <c r="D354" s="72" t="e">
        <f t="shared" ca="1" si="69"/>
        <v>#N/A</v>
      </c>
      <c r="E354" s="72" t="e">
        <f t="shared" ca="1" si="70"/>
        <v>#N/A</v>
      </c>
      <c r="F354" s="72" t="e">
        <f t="shared" ca="1" si="71"/>
        <v>#N/A</v>
      </c>
      <c r="G354" s="72" t="e">
        <f t="shared" ca="1" si="72"/>
        <v>#N/A</v>
      </c>
      <c r="H354" s="72" t="e">
        <f t="shared" ca="1" si="73"/>
        <v>#N/A</v>
      </c>
      <c r="I354" s="72" t="e">
        <f t="shared" ca="1" si="74"/>
        <v>#N/A</v>
      </c>
      <c r="J354" s="72" t="e">
        <f t="shared" ca="1" si="75"/>
        <v>#N/A</v>
      </c>
      <c r="K354" s="72" t="e">
        <f t="shared" ca="1" si="76"/>
        <v>#N/A</v>
      </c>
      <c r="L354" s="72" t="e">
        <f ca="1">VLOOKUP(F354,Coef!$C$2:$F$25,4)</f>
        <v>#N/A</v>
      </c>
      <c r="M354" s="31" t="e">
        <f ca="1">VLOOKUP(E354,Coef!$C$4:$D$23,2)</f>
        <v>#N/A</v>
      </c>
      <c r="N354" s="31" t="e">
        <f ca="1">MOD(VLOOKUP(G354,Coef!$C$2:$G$21,5)+MOD(D354+1,2)*15,20)</f>
        <v>#N/A</v>
      </c>
      <c r="O354" s="31" t="e">
        <f ca="1">VLOOKUP(M354,Coef!$A$27:$B$46,2)</f>
        <v>#N/A</v>
      </c>
      <c r="P354" s="31" t="e">
        <f ca="1">VLOOKUP(M354,Coef!$A$27:$C$46,3)+N354/10-0.1</f>
        <v>#N/A</v>
      </c>
      <c r="Q354" s="31" t="e">
        <f ca="1">IF(P354+0.1&lt;O354,P354+2,P354)</f>
        <v>#N/A</v>
      </c>
      <c r="R354" s="72" t="e">
        <f ca="1">L354*100000+I354</f>
        <v>#N/A</v>
      </c>
      <c r="S354" s="72" t="e">
        <f ca="1">Q354*1000000+J354</f>
        <v>#N/A</v>
      </c>
      <c r="T354" s="72" t="e">
        <f ca="1">IF(M354&lt;11,S354-10000000,S354)</f>
        <v>#N/A</v>
      </c>
      <c r="U354" s="72" t="e">
        <f ca="1">T354/(6366197.724*0.9996)</f>
        <v>#N/A</v>
      </c>
      <c r="V354" s="72" t="e">
        <f ca="1">(Coef!$J$9/(1+Coef!$J$8*(COS(U354))^2)^0.5)*Coef!$J$6</f>
        <v>#N/A</v>
      </c>
      <c r="W354" s="72" t="e">
        <f ca="1">6*D354-183</f>
        <v>#N/A</v>
      </c>
      <c r="X354" s="72" t="e">
        <f ca="1">(R354-500000)/V354</f>
        <v>#N/A</v>
      </c>
      <c r="Y354" s="72" t="e">
        <f ca="1">SIN(2*U354)</f>
        <v>#N/A</v>
      </c>
      <c r="Z354" s="72" t="e">
        <f ca="1">Y354*(COS(U354))^2</f>
        <v>#N/A</v>
      </c>
      <c r="AA354" s="72" t="e">
        <f ca="1">U354+(Y354/2)</f>
        <v>#N/A</v>
      </c>
      <c r="AB354" s="72" t="e">
        <f ca="1">(3*AA354+Z354)/4</f>
        <v>#N/A</v>
      </c>
      <c r="AC354" s="72" t="e">
        <f ca="1">(5*AB354+Z354*(COS(U354))^2)/3</f>
        <v>#N/A</v>
      </c>
      <c r="AD354" s="72" t="e">
        <f ca="1">Coef!$J$6*Coef!$J$9*(U354-(Coef!$J$10*AA354)+(Coef!$J$11*AB354)-(Coef!$J$12*AC354))</f>
        <v>#N/A</v>
      </c>
      <c r="AE354" s="72" t="e">
        <f ca="1">(T354-AD354)/V354</f>
        <v>#N/A</v>
      </c>
      <c r="AF354" s="72" t="e">
        <f ca="1">((Coef!$J$8*X354^2)/2)*(COS(U354))^2</f>
        <v>#N/A</v>
      </c>
      <c r="AG354" s="72" t="e">
        <f ca="1">X354*(1-(AF354/3))</f>
        <v>#N/A</v>
      </c>
      <c r="AH354" s="72" t="e">
        <f ca="1">AE354*(1-AF354)+U354</f>
        <v>#N/A</v>
      </c>
      <c r="AI354" s="72" t="e">
        <f ca="1">(EXP(AG354)-EXP(-AG354))/2</f>
        <v>#N/A</v>
      </c>
      <c r="AJ354" s="72" t="e">
        <f ca="1">ATAN(AI354/COS(AH354))</f>
        <v>#N/A</v>
      </c>
      <c r="AK354" s="72" t="e">
        <f ca="1">ATAN(COS(AJ354)*TAN(AH354))</f>
        <v>#N/A</v>
      </c>
      <c r="AL354" s="72" t="e">
        <f ca="1">U354+(1+Coef!$J$8*(COS(U354))^2-(3/2)*Coef!$J$8*SIN(U354)*COS(U354)*(AK354-U354))*(AK354-U354)</f>
        <v>#N/A</v>
      </c>
      <c r="AM354" s="33" t="e">
        <f t="shared" ca="1" si="66"/>
        <v>#N/A</v>
      </c>
      <c r="AN354" s="33" t="e">
        <f t="shared" ca="1" si="67"/>
        <v>#N/A</v>
      </c>
      <c r="AO354" s="48" t="e">
        <f ca="1">D354&amp;" "&amp;IF(AM354&gt;0,"N","S")&amp;" "&amp;R354&amp;" "&amp;LEFT(S354,7)</f>
        <v>#N/A</v>
      </c>
    </row>
    <row r="355" spans="1:41">
      <c r="A355" s="38"/>
      <c r="B355" s="72" t="str">
        <f t="shared" si="68"/>
        <v/>
      </c>
      <c r="C355" s="72" t="e">
        <f t="array" aca="1" ref="C355" ca="1">MATCH(TRUE,ISERROR(VALUE(MID(B355,ROW(INDIRECT("1:"&amp;LEN(B355))),1))),0)</f>
        <v>#N/A</v>
      </c>
      <c r="D355" s="72" t="e">
        <f t="shared" ca="1" si="69"/>
        <v>#N/A</v>
      </c>
      <c r="E355" s="72" t="e">
        <f t="shared" ca="1" si="70"/>
        <v>#N/A</v>
      </c>
      <c r="F355" s="72" t="e">
        <f t="shared" ca="1" si="71"/>
        <v>#N/A</v>
      </c>
      <c r="G355" s="72" t="e">
        <f t="shared" ca="1" si="72"/>
        <v>#N/A</v>
      </c>
      <c r="H355" s="72" t="e">
        <f t="shared" ca="1" si="73"/>
        <v>#N/A</v>
      </c>
      <c r="I355" s="72" t="e">
        <f t="shared" ca="1" si="74"/>
        <v>#N/A</v>
      </c>
      <c r="J355" s="72" t="e">
        <f t="shared" ca="1" si="75"/>
        <v>#N/A</v>
      </c>
      <c r="K355" s="72" t="e">
        <f t="shared" ca="1" si="76"/>
        <v>#N/A</v>
      </c>
      <c r="L355" s="72" t="e">
        <f ca="1">VLOOKUP(F355,Coef!$C$2:$F$25,4)</f>
        <v>#N/A</v>
      </c>
      <c r="M355" s="31" t="e">
        <f ca="1">VLOOKUP(E355,Coef!$C$4:$D$23,2)</f>
        <v>#N/A</v>
      </c>
      <c r="N355" s="31" t="e">
        <f ca="1">MOD(VLOOKUP(G355,Coef!$C$2:$G$21,5)+MOD(D355+1,2)*15,20)</f>
        <v>#N/A</v>
      </c>
      <c r="O355" s="31" t="e">
        <f ca="1">VLOOKUP(M355,Coef!$A$27:$B$46,2)</f>
        <v>#N/A</v>
      </c>
      <c r="P355" s="31" t="e">
        <f ca="1">VLOOKUP(M355,Coef!$A$27:$C$46,3)+N355/10-0.1</f>
        <v>#N/A</v>
      </c>
      <c r="Q355" s="31" t="e">
        <f ca="1">IF(P355+0.1&lt;O355,P355+2,P355)</f>
        <v>#N/A</v>
      </c>
      <c r="R355" s="72" t="e">
        <f ca="1">L355*100000+I355</f>
        <v>#N/A</v>
      </c>
      <c r="S355" s="72" t="e">
        <f ca="1">Q355*1000000+J355</f>
        <v>#N/A</v>
      </c>
      <c r="T355" s="72" t="e">
        <f ca="1">IF(M355&lt;11,S355-10000000,S355)</f>
        <v>#N/A</v>
      </c>
      <c r="U355" s="72" t="e">
        <f ca="1">T355/(6366197.724*0.9996)</f>
        <v>#N/A</v>
      </c>
      <c r="V355" s="72" t="e">
        <f ca="1">(Coef!$J$9/(1+Coef!$J$8*(COS(U355))^2)^0.5)*Coef!$J$6</f>
        <v>#N/A</v>
      </c>
      <c r="W355" s="72" t="e">
        <f ca="1">6*D355-183</f>
        <v>#N/A</v>
      </c>
      <c r="X355" s="72" t="e">
        <f ca="1">(R355-500000)/V355</f>
        <v>#N/A</v>
      </c>
      <c r="Y355" s="72" t="e">
        <f ca="1">SIN(2*U355)</f>
        <v>#N/A</v>
      </c>
      <c r="Z355" s="72" t="e">
        <f ca="1">Y355*(COS(U355))^2</f>
        <v>#N/A</v>
      </c>
      <c r="AA355" s="72" t="e">
        <f ca="1">U355+(Y355/2)</f>
        <v>#N/A</v>
      </c>
      <c r="AB355" s="72" t="e">
        <f ca="1">(3*AA355+Z355)/4</f>
        <v>#N/A</v>
      </c>
      <c r="AC355" s="72" t="e">
        <f ca="1">(5*AB355+Z355*(COS(U355))^2)/3</f>
        <v>#N/A</v>
      </c>
      <c r="AD355" s="72" t="e">
        <f ca="1">Coef!$J$6*Coef!$J$9*(U355-(Coef!$J$10*AA355)+(Coef!$J$11*AB355)-(Coef!$J$12*AC355))</f>
        <v>#N/A</v>
      </c>
      <c r="AE355" s="72" t="e">
        <f ca="1">(T355-AD355)/V355</f>
        <v>#N/A</v>
      </c>
      <c r="AF355" s="72" t="e">
        <f ca="1">((Coef!$J$8*X355^2)/2)*(COS(U355))^2</f>
        <v>#N/A</v>
      </c>
      <c r="AG355" s="72" t="e">
        <f ca="1">X355*(1-(AF355/3))</f>
        <v>#N/A</v>
      </c>
      <c r="AH355" s="72" t="e">
        <f ca="1">AE355*(1-AF355)+U355</f>
        <v>#N/A</v>
      </c>
      <c r="AI355" s="72" t="e">
        <f ca="1">(EXP(AG355)-EXP(-AG355))/2</f>
        <v>#N/A</v>
      </c>
      <c r="AJ355" s="72" t="e">
        <f ca="1">ATAN(AI355/COS(AH355))</f>
        <v>#N/A</v>
      </c>
      <c r="AK355" s="72" t="e">
        <f ca="1">ATAN(COS(AJ355)*TAN(AH355))</f>
        <v>#N/A</v>
      </c>
      <c r="AL355" s="72" t="e">
        <f ca="1">U355+(1+Coef!$J$8*(COS(U355))^2-(3/2)*Coef!$J$8*SIN(U355)*COS(U355)*(AK355-U355))*(AK355-U355)</f>
        <v>#N/A</v>
      </c>
      <c r="AM355" s="33" t="e">
        <f t="shared" ca="1" si="66"/>
        <v>#N/A</v>
      </c>
      <c r="AN355" s="33" t="e">
        <f t="shared" ca="1" si="67"/>
        <v>#N/A</v>
      </c>
      <c r="AO355" s="48" t="e">
        <f ca="1">D355&amp;" "&amp;IF(AM355&gt;0,"N","S")&amp;" "&amp;R355&amp;" "&amp;LEFT(S355,7)</f>
        <v>#N/A</v>
      </c>
    </row>
    <row r="356" spans="1:41">
      <c r="A356" s="38"/>
      <c r="B356" s="72" t="str">
        <f t="shared" si="68"/>
        <v/>
      </c>
      <c r="C356" s="72" t="e">
        <f t="array" aca="1" ref="C356" ca="1">MATCH(TRUE,ISERROR(VALUE(MID(B356,ROW(INDIRECT("1:"&amp;LEN(B356))),1))),0)</f>
        <v>#N/A</v>
      </c>
      <c r="D356" s="72" t="e">
        <f t="shared" ca="1" si="69"/>
        <v>#N/A</v>
      </c>
      <c r="E356" s="72" t="e">
        <f t="shared" ca="1" si="70"/>
        <v>#N/A</v>
      </c>
      <c r="F356" s="72" t="e">
        <f t="shared" ca="1" si="71"/>
        <v>#N/A</v>
      </c>
      <c r="G356" s="72" t="e">
        <f t="shared" ca="1" si="72"/>
        <v>#N/A</v>
      </c>
      <c r="H356" s="72" t="e">
        <f t="shared" ca="1" si="73"/>
        <v>#N/A</v>
      </c>
      <c r="I356" s="72" t="e">
        <f t="shared" ca="1" si="74"/>
        <v>#N/A</v>
      </c>
      <c r="J356" s="72" t="e">
        <f t="shared" ca="1" si="75"/>
        <v>#N/A</v>
      </c>
      <c r="K356" s="72" t="e">
        <f t="shared" ca="1" si="76"/>
        <v>#N/A</v>
      </c>
      <c r="L356" s="72" t="e">
        <f ca="1">VLOOKUP(F356,Coef!$C$2:$F$25,4)</f>
        <v>#N/A</v>
      </c>
      <c r="M356" s="31" t="e">
        <f ca="1">VLOOKUP(E356,Coef!$C$4:$D$23,2)</f>
        <v>#N/A</v>
      </c>
      <c r="N356" s="31" t="e">
        <f ca="1">MOD(VLOOKUP(G356,Coef!$C$2:$G$21,5)+MOD(D356+1,2)*15,20)</f>
        <v>#N/A</v>
      </c>
      <c r="O356" s="31" t="e">
        <f ca="1">VLOOKUP(M356,Coef!$A$27:$B$46,2)</f>
        <v>#N/A</v>
      </c>
      <c r="P356" s="31" t="e">
        <f ca="1">VLOOKUP(M356,Coef!$A$27:$C$46,3)+N356/10-0.1</f>
        <v>#N/A</v>
      </c>
      <c r="Q356" s="31" t="e">
        <f ca="1">IF(P356+0.1&lt;O356,P356+2,P356)</f>
        <v>#N/A</v>
      </c>
      <c r="R356" s="72" t="e">
        <f ca="1">L356*100000+I356</f>
        <v>#N/A</v>
      </c>
      <c r="S356" s="72" t="e">
        <f ca="1">Q356*1000000+J356</f>
        <v>#N/A</v>
      </c>
      <c r="T356" s="72" t="e">
        <f ca="1">IF(M356&lt;11,S356-10000000,S356)</f>
        <v>#N/A</v>
      </c>
      <c r="U356" s="72" t="e">
        <f ca="1">T356/(6366197.724*0.9996)</f>
        <v>#N/A</v>
      </c>
      <c r="V356" s="72" t="e">
        <f ca="1">(Coef!$J$9/(1+Coef!$J$8*(COS(U356))^2)^0.5)*Coef!$J$6</f>
        <v>#N/A</v>
      </c>
      <c r="W356" s="72" t="e">
        <f ca="1">6*D356-183</f>
        <v>#N/A</v>
      </c>
      <c r="X356" s="72" t="e">
        <f ca="1">(R356-500000)/V356</f>
        <v>#N/A</v>
      </c>
      <c r="Y356" s="72" t="e">
        <f ca="1">SIN(2*U356)</f>
        <v>#N/A</v>
      </c>
      <c r="Z356" s="72" t="e">
        <f ca="1">Y356*(COS(U356))^2</f>
        <v>#N/A</v>
      </c>
      <c r="AA356" s="72" t="e">
        <f ca="1">U356+(Y356/2)</f>
        <v>#N/A</v>
      </c>
      <c r="AB356" s="72" t="e">
        <f ca="1">(3*AA356+Z356)/4</f>
        <v>#N/A</v>
      </c>
      <c r="AC356" s="72" t="e">
        <f ca="1">(5*AB356+Z356*(COS(U356))^2)/3</f>
        <v>#N/A</v>
      </c>
      <c r="AD356" s="72" t="e">
        <f ca="1">Coef!$J$6*Coef!$J$9*(U356-(Coef!$J$10*AA356)+(Coef!$J$11*AB356)-(Coef!$J$12*AC356))</f>
        <v>#N/A</v>
      </c>
      <c r="AE356" s="72" t="e">
        <f ca="1">(T356-AD356)/V356</f>
        <v>#N/A</v>
      </c>
      <c r="AF356" s="72" t="e">
        <f ca="1">((Coef!$J$8*X356^2)/2)*(COS(U356))^2</f>
        <v>#N/A</v>
      </c>
      <c r="AG356" s="72" t="e">
        <f ca="1">X356*(1-(AF356/3))</f>
        <v>#N/A</v>
      </c>
      <c r="AH356" s="72" t="e">
        <f ca="1">AE356*(1-AF356)+U356</f>
        <v>#N/A</v>
      </c>
      <c r="AI356" s="72" t="e">
        <f ca="1">(EXP(AG356)-EXP(-AG356))/2</f>
        <v>#N/A</v>
      </c>
      <c r="AJ356" s="72" t="e">
        <f ca="1">ATAN(AI356/COS(AH356))</f>
        <v>#N/A</v>
      </c>
      <c r="AK356" s="72" t="e">
        <f ca="1">ATAN(COS(AJ356)*TAN(AH356))</f>
        <v>#N/A</v>
      </c>
      <c r="AL356" s="72" t="e">
        <f ca="1">U356+(1+Coef!$J$8*(COS(U356))^2-(3/2)*Coef!$J$8*SIN(U356)*COS(U356)*(AK356-U356))*(AK356-U356)</f>
        <v>#N/A</v>
      </c>
      <c r="AM356" s="33" t="e">
        <f t="shared" ca="1" si="66"/>
        <v>#N/A</v>
      </c>
      <c r="AN356" s="33" t="e">
        <f t="shared" ca="1" si="67"/>
        <v>#N/A</v>
      </c>
      <c r="AO356" s="48" t="e">
        <f ca="1">D356&amp;" "&amp;IF(AM356&gt;0,"N","S")&amp;" "&amp;R356&amp;" "&amp;LEFT(S356,7)</f>
        <v>#N/A</v>
      </c>
    </row>
    <row r="357" spans="1:41">
      <c r="A357" s="38"/>
      <c r="B357" s="72" t="str">
        <f t="shared" si="68"/>
        <v/>
      </c>
      <c r="C357" s="72" t="e">
        <f t="array" aca="1" ref="C357" ca="1">MATCH(TRUE,ISERROR(VALUE(MID(B357,ROW(INDIRECT("1:"&amp;LEN(B357))),1))),0)</f>
        <v>#N/A</v>
      </c>
      <c r="D357" s="72" t="e">
        <f t="shared" ca="1" si="69"/>
        <v>#N/A</v>
      </c>
      <c r="E357" s="72" t="e">
        <f t="shared" ca="1" si="70"/>
        <v>#N/A</v>
      </c>
      <c r="F357" s="72" t="e">
        <f t="shared" ca="1" si="71"/>
        <v>#N/A</v>
      </c>
      <c r="G357" s="72" t="e">
        <f t="shared" ca="1" si="72"/>
        <v>#N/A</v>
      </c>
      <c r="H357" s="72" t="e">
        <f t="shared" ca="1" si="73"/>
        <v>#N/A</v>
      </c>
      <c r="I357" s="72" t="e">
        <f t="shared" ca="1" si="74"/>
        <v>#N/A</v>
      </c>
      <c r="J357" s="72" t="e">
        <f t="shared" ca="1" si="75"/>
        <v>#N/A</v>
      </c>
      <c r="K357" s="72" t="e">
        <f t="shared" ca="1" si="76"/>
        <v>#N/A</v>
      </c>
      <c r="L357" s="72" t="e">
        <f ca="1">VLOOKUP(F357,Coef!$C$2:$F$25,4)</f>
        <v>#N/A</v>
      </c>
      <c r="M357" s="31" t="e">
        <f ca="1">VLOOKUP(E357,Coef!$C$4:$D$23,2)</f>
        <v>#N/A</v>
      </c>
      <c r="N357" s="31" t="e">
        <f ca="1">MOD(VLOOKUP(G357,Coef!$C$2:$G$21,5)+MOD(D357+1,2)*15,20)</f>
        <v>#N/A</v>
      </c>
      <c r="O357" s="31" t="e">
        <f ca="1">VLOOKUP(M357,Coef!$A$27:$B$46,2)</f>
        <v>#N/A</v>
      </c>
      <c r="P357" s="31" t="e">
        <f ca="1">VLOOKUP(M357,Coef!$A$27:$C$46,3)+N357/10-0.1</f>
        <v>#N/A</v>
      </c>
      <c r="Q357" s="31" t="e">
        <f ca="1">IF(P357+0.1&lt;O357,P357+2,P357)</f>
        <v>#N/A</v>
      </c>
      <c r="R357" s="72" t="e">
        <f ca="1">L357*100000+I357</f>
        <v>#N/A</v>
      </c>
      <c r="S357" s="72" t="e">
        <f ca="1">Q357*1000000+J357</f>
        <v>#N/A</v>
      </c>
      <c r="T357" s="72" t="e">
        <f ca="1">IF(M357&lt;11,S357-10000000,S357)</f>
        <v>#N/A</v>
      </c>
      <c r="U357" s="72" t="e">
        <f ca="1">T357/(6366197.724*0.9996)</f>
        <v>#N/A</v>
      </c>
      <c r="V357" s="72" t="e">
        <f ca="1">(Coef!$J$9/(1+Coef!$J$8*(COS(U357))^2)^0.5)*Coef!$J$6</f>
        <v>#N/A</v>
      </c>
      <c r="W357" s="72" t="e">
        <f ca="1">6*D357-183</f>
        <v>#N/A</v>
      </c>
      <c r="X357" s="72" t="e">
        <f ca="1">(R357-500000)/V357</f>
        <v>#N/A</v>
      </c>
      <c r="Y357" s="72" t="e">
        <f ca="1">SIN(2*U357)</f>
        <v>#N/A</v>
      </c>
      <c r="Z357" s="72" t="e">
        <f ca="1">Y357*(COS(U357))^2</f>
        <v>#N/A</v>
      </c>
      <c r="AA357" s="72" t="e">
        <f ca="1">U357+(Y357/2)</f>
        <v>#N/A</v>
      </c>
      <c r="AB357" s="72" t="e">
        <f ca="1">(3*AA357+Z357)/4</f>
        <v>#N/A</v>
      </c>
      <c r="AC357" s="72" t="e">
        <f ca="1">(5*AB357+Z357*(COS(U357))^2)/3</f>
        <v>#N/A</v>
      </c>
      <c r="AD357" s="72" t="e">
        <f ca="1">Coef!$J$6*Coef!$J$9*(U357-(Coef!$J$10*AA357)+(Coef!$J$11*AB357)-(Coef!$J$12*AC357))</f>
        <v>#N/A</v>
      </c>
      <c r="AE357" s="72" t="e">
        <f ca="1">(T357-AD357)/V357</f>
        <v>#N/A</v>
      </c>
      <c r="AF357" s="72" t="e">
        <f ca="1">((Coef!$J$8*X357^2)/2)*(COS(U357))^2</f>
        <v>#N/A</v>
      </c>
      <c r="AG357" s="72" t="e">
        <f ca="1">X357*(1-(AF357/3))</f>
        <v>#N/A</v>
      </c>
      <c r="AH357" s="72" t="e">
        <f ca="1">AE357*(1-AF357)+U357</f>
        <v>#N/A</v>
      </c>
      <c r="AI357" s="72" t="e">
        <f ca="1">(EXP(AG357)-EXP(-AG357))/2</f>
        <v>#N/A</v>
      </c>
      <c r="AJ357" s="72" t="e">
        <f ca="1">ATAN(AI357/COS(AH357))</f>
        <v>#N/A</v>
      </c>
      <c r="AK357" s="72" t="e">
        <f ca="1">ATAN(COS(AJ357)*TAN(AH357))</f>
        <v>#N/A</v>
      </c>
      <c r="AL357" s="72" t="e">
        <f ca="1">U357+(1+Coef!$J$8*(COS(U357))^2-(3/2)*Coef!$J$8*SIN(U357)*COS(U357)*(AK357-U357))*(AK357-U357)</f>
        <v>#N/A</v>
      </c>
      <c r="AM357" s="33" t="e">
        <f t="shared" ca="1" si="66"/>
        <v>#N/A</v>
      </c>
      <c r="AN357" s="33" t="e">
        <f t="shared" ca="1" si="67"/>
        <v>#N/A</v>
      </c>
      <c r="AO357" s="48" t="e">
        <f ca="1">D357&amp;" "&amp;IF(AM357&gt;0,"N","S")&amp;" "&amp;R357&amp;" "&amp;LEFT(S357,7)</f>
        <v>#N/A</v>
      </c>
    </row>
    <row r="358" spans="1:41">
      <c r="A358" s="38"/>
      <c r="B358" s="72" t="str">
        <f t="shared" si="68"/>
        <v/>
      </c>
      <c r="C358" s="72" t="e">
        <f t="array" aca="1" ref="C358" ca="1">MATCH(TRUE,ISERROR(VALUE(MID(B358,ROW(INDIRECT("1:"&amp;LEN(B358))),1))),0)</f>
        <v>#N/A</v>
      </c>
      <c r="D358" s="72" t="e">
        <f t="shared" ca="1" si="69"/>
        <v>#N/A</v>
      </c>
      <c r="E358" s="72" t="e">
        <f t="shared" ca="1" si="70"/>
        <v>#N/A</v>
      </c>
      <c r="F358" s="72" t="e">
        <f t="shared" ca="1" si="71"/>
        <v>#N/A</v>
      </c>
      <c r="G358" s="72" t="e">
        <f t="shared" ca="1" si="72"/>
        <v>#N/A</v>
      </c>
      <c r="H358" s="72" t="e">
        <f t="shared" ca="1" si="73"/>
        <v>#N/A</v>
      </c>
      <c r="I358" s="72" t="e">
        <f t="shared" ca="1" si="74"/>
        <v>#N/A</v>
      </c>
      <c r="J358" s="72" t="e">
        <f t="shared" ca="1" si="75"/>
        <v>#N/A</v>
      </c>
      <c r="K358" s="72" t="e">
        <f t="shared" ca="1" si="76"/>
        <v>#N/A</v>
      </c>
      <c r="L358" s="72" t="e">
        <f ca="1">VLOOKUP(F358,Coef!$C$2:$F$25,4)</f>
        <v>#N/A</v>
      </c>
      <c r="M358" s="31" t="e">
        <f ca="1">VLOOKUP(E358,Coef!$C$4:$D$23,2)</f>
        <v>#N/A</v>
      </c>
      <c r="N358" s="31" t="e">
        <f ca="1">MOD(VLOOKUP(G358,Coef!$C$2:$G$21,5)+MOD(D358+1,2)*15,20)</f>
        <v>#N/A</v>
      </c>
      <c r="O358" s="31" t="e">
        <f ca="1">VLOOKUP(M358,Coef!$A$27:$B$46,2)</f>
        <v>#N/A</v>
      </c>
      <c r="P358" s="31" t="e">
        <f ca="1">VLOOKUP(M358,Coef!$A$27:$C$46,3)+N358/10-0.1</f>
        <v>#N/A</v>
      </c>
      <c r="Q358" s="31" t="e">
        <f ca="1">IF(P358+0.1&lt;O358,P358+2,P358)</f>
        <v>#N/A</v>
      </c>
      <c r="R358" s="72" t="e">
        <f ca="1">L358*100000+I358</f>
        <v>#N/A</v>
      </c>
      <c r="S358" s="72" t="e">
        <f ca="1">Q358*1000000+J358</f>
        <v>#N/A</v>
      </c>
      <c r="T358" s="72" t="e">
        <f ca="1">IF(M358&lt;11,S358-10000000,S358)</f>
        <v>#N/A</v>
      </c>
      <c r="U358" s="72" t="e">
        <f ca="1">T358/(6366197.724*0.9996)</f>
        <v>#N/A</v>
      </c>
      <c r="V358" s="72" t="e">
        <f ca="1">(Coef!$J$9/(1+Coef!$J$8*(COS(U358))^2)^0.5)*Coef!$J$6</f>
        <v>#N/A</v>
      </c>
      <c r="W358" s="72" t="e">
        <f ca="1">6*D358-183</f>
        <v>#N/A</v>
      </c>
      <c r="X358" s="72" t="e">
        <f ca="1">(R358-500000)/V358</f>
        <v>#N/A</v>
      </c>
      <c r="Y358" s="72" t="e">
        <f ca="1">SIN(2*U358)</f>
        <v>#N/A</v>
      </c>
      <c r="Z358" s="72" t="e">
        <f ca="1">Y358*(COS(U358))^2</f>
        <v>#N/A</v>
      </c>
      <c r="AA358" s="72" t="e">
        <f ca="1">U358+(Y358/2)</f>
        <v>#N/A</v>
      </c>
      <c r="AB358" s="72" t="e">
        <f ca="1">(3*AA358+Z358)/4</f>
        <v>#N/A</v>
      </c>
      <c r="AC358" s="72" t="e">
        <f ca="1">(5*AB358+Z358*(COS(U358))^2)/3</f>
        <v>#N/A</v>
      </c>
      <c r="AD358" s="72" t="e">
        <f ca="1">Coef!$J$6*Coef!$J$9*(U358-(Coef!$J$10*AA358)+(Coef!$J$11*AB358)-(Coef!$J$12*AC358))</f>
        <v>#N/A</v>
      </c>
      <c r="AE358" s="72" t="e">
        <f ca="1">(T358-AD358)/V358</f>
        <v>#N/A</v>
      </c>
      <c r="AF358" s="72" t="e">
        <f ca="1">((Coef!$J$8*X358^2)/2)*(COS(U358))^2</f>
        <v>#N/A</v>
      </c>
      <c r="AG358" s="72" t="e">
        <f ca="1">X358*(1-(AF358/3))</f>
        <v>#N/A</v>
      </c>
      <c r="AH358" s="72" t="e">
        <f ca="1">AE358*(1-AF358)+U358</f>
        <v>#N/A</v>
      </c>
      <c r="AI358" s="72" t="e">
        <f ca="1">(EXP(AG358)-EXP(-AG358))/2</f>
        <v>#N/A</v>
      </c>
      <c r="AJ358" s="72" t="e">
        <f ca="1">ATAN(AI358/COS(AH358))</f>
        <v>#N/A</v>
      </c>
      <c r="AK358" s="72" t="e">
        <f ca="1">ATAN(COS(AJ358)*TAN(AH358))</f>
        <v>#N/A</v>
      </c>
      <c r="AL358" s="72" t="e">
        <f ca="1">U358+(1+Coef!$J$8*(COS(U358))^2-(3/2)*Coef!$J$8*SIN(U358)*COS(U358)*(AK358-U358))*(AK358-U358)</f>
        <v>#N/A</v>
      </c>
      <c r="AM358" s="33" t="e">
        <f t="shared" ca="1" si="66"/>
        <v>#N/A</v>
      </c>
      <c r="AN358" s="33" t="e">
        <f t="shared" ca="1" si="67"/>
        <v>#N/A</v>
      </c>
      <c r="AO358" s="48" t="e">
        <f ca="1">D358&amp;" "&amp;IF(AM358&gt;0,"N","S")&amp;" "&amp;R358&amp;" "&amp;LEFT(S358,7)</f>
        <v>#N/A</v>
      </c>
    </row>
    <row r="359" spans="1:41">
      <c r="A359" s="38"/>
      <c r="B359" s="72" t="str">
        <f t="shared" si="68"/>
        <v/>
      </c>
      <c r="C359" s="72" t="e">
        <f t="array" aca="1" ref="C359" ca="1">MATCH(TRUE,ISERROR(VALUE(MID(B359,ROW(INDIRECT("1:"&amp;LEN(B359))),1))),0)</f>
        <v>#N/A</v>
      </c>
      <c r="D359" s="72" t="e">
        <f t="shared" ca="1" si="69"/>
        <v>#N/A</v>
      </c>
      <c r="E359" s="72" t="e">
        <f t="shared" ca="1" si="70"/>
        <v>#N/A</v>
      </c>
      <c r="F359" s="72" t="e">
        <f t="shared" ca="1" si="71"/>
        <v>#N/A</v>
      </c>
      <c r="G359" s="72" t="e">
        <f t="shared" ca="1" si="72"/>
        <v>#N/A</v>
      </c>
      <c r="H359" s="72" t="e">
        <f t="shared" ca="1" si="73"/>
        <v>#N/A</v>
      </c>
      <c r="I359" s="72" t="e">
        <f t="shared" ca="1" si="74"/>
        <v>#N/A</v>
      </c>
      <c r="J359" s="72" t="e">
        <f t="shared" ca="1" si="75"/>
        <v>#N/A</v>
      </c>
      <c r="K359" s="72" t="e">
        <f t="shared" ca="1" si="76"/>
        <v>#N/A</v>
      </c>
      <c r="L359" s="72" t="e">
        <f ca="1">VLOOKUP(F359,Coef!$C$2:$F$25,4)</f>
        <v>#N/A</v>
      </c>
      <c r="M359" s="31" t="e">
        <f ca="1">VLOOKUP(E359,Coef!$C$4:$D$23,2)</f>
        <v>#N/A</v>
      </c>
      <c r="N359" s="31" t="e">
        <f ca="1">MOD(VLOOKUP(G359,Coef!$C$2:$G$21,5)+MOD(D359+1,2)*15,20)</f>
        <v>#N/A</v>
      </c>
      <c r="O359" s="31" t="e">
        <f ca="1">VLOOKUP(M359,Coef!$A$27:$B$46,2)</f>
        <v>#N/A</v>
      </c>
      <c r="P359" s="31" t="e">
        <f ca="1">VLOOKUP(M359,Coef!$A$27:$C$46,3)+N359/10-0.1</f>
        <v>#N/A</v>
      </c>
      <c r="Q359" s="31" t="e">
        <f ca="1">IF(P359+0.1&lt;O359,P359+2,P359)</f>
        <v>#N/A</v>
      </c>
      <c r="R359" s="72" t="e">
        <f ca="1">L359*100000+I359</f>
        <v>#N/A</v>
      </c>
      <c r="S359" s="72" t="e">
        <f ca="1">Q359*1000000+J359</f>
        <v>#N/A</v>
      </c>
      <c r="T359" s="72" t="e">
        <f ca="1">IF(M359&lt;11,S359-10000000,S359)</f>
        <v>#N/A</v>
      </c>
      <c r="U359" s="72" t="e">
        <f ca="1">T359/(6366197.724*0.9996)</f>
        <v>#N/A</v>
      </c>
      <c r="V359" s="72" t="e">
        <f ca="1">(Coef!$J$9/(1+Coef!$J$8*(COS(U359))^2)^0.5)*Coef!$J$6</f>
        <v>#N/A</v>
      </c>
      <c r="W359" s="72" t="e">
        <f ca="1">6*D359-183</f>
        <v>#N/A</v>
      </c>
      <c r="X359" s="72" t="e">
        <f ca="1">(R359-500000)/V359</f>
        <v>#N/A</v>
      </c>
      <c r="Y359" s="72" t="e">
        <f ca="1">SIN(2*U359)</f>
        <v>#N/A</v>
      </c>
      <c r="Z359" s="72" t="e">
        <f ca="1">Y359*(COS(U359))^2</f>
        <v>#N/A</v>
      </c>
      <c r="AA359" s="72" t="e">
        <f ca="1">U359+(Y359/2)</f>
        <v>#N/A</v>
      </c>
      <c r="AB359" s="72" t="e">
        <f ca="1">(3*AA359+Z359)/4</f>
        <v>#N/A</v>
      </c>
      <c r="AC359" s="72" t="e">
        <f ca="1">(5*AB359+Z359*(COS(U359))^2)/3</f>
        <v>#N/A</v>
      </c>
      <c r="AD359" s="72" t="e">
        <f ca="1">Coef!$J$6*Coef!$J$9*(U359-(Coef!$J$10*AA359)+(Coef!$J$11*AB359)-(Coef!$J$12*AC359))</f>
        <v>#N/A</v>
      </c>
      <c r="AE359" s="72" t="e">
        <f ca="1">(T359-AD359)/V359</f>
        <v>#N/A</v>
      </c>
      <c r="AF359" s="72" t="e">
        <f ca="1">((Coef!$J$8*X359^2)/2)*(COS(U359))^2</f>
        <v>#N/A</v>
      </c>
      <c r="AG359" s="72" t="e">
        <f ca="1">X359*(1-(AF359/3))</f>
        <v>#N/A</v>
      </c>
      <c r="AH359" s="72" t="e">
        <f ca="1">AE359*(1-AF359)+U359</f>
        <v>#N/A</v>
      </c>
      <c r="AI359" s="72" t="e">
        <f ca="1">(EXP(AG359)-EXP(-AG359))/2</f>
        <v>#N/A</v>
      </c>
      <c r="AJ359" s="72" t="e">
        <f ca="1">ATAN(AI359/COS(AH359))</f>
        <v>#N/A</v>
      </c>
      <c r="AK359" s="72" t="e">
        <f ca="1">ATAN(COS(AJ359)*TAN(AH359))</f>
        <v>#N/A</v>
      </c>
      <c r="AL359" s="72" t="e">
        <f ca="1">U359+(1+Coef!$J$8*(COS(U359))^2-(3/2)*Coef!$J$8*SIN(U359)*COS(U359)*(AK359-U359))*(AK359-U359)</f>
        <v>#N/A</v>
      </c>
      <c r="AM359" s="33" t="e">
        <f t="shared" ca="1" si="66"/>
        <v>#N/A</v>
      </c>
      <c r="AN359" s="33" t="e">
        <f t="shared" ca="1" si="67"/>
        <v>#N/A</v>
      </c>
      <c r="AO359" s="48" t="e">
        <f ca="1">D359&amp;" "&amp;IF(AM359&gt;0,"N","S")&amp;" "&amp;R359&amp;" "&amp;LEFT(S359,7)</f>
        <v>#N/A</v>
      </c>
    </row>
    <row r="360" spans="1:41">
      <c r="A360" s="38"/>
      <c r="B360" s="72" t="str">
        <f t="shared" si="68"/>
        <v/>
      </c>
      <c r="C360" s="72" t="e">
        <f t="array" aca="1" ref="C360" ca="1">MATCH(TRUE,ISERROR(VALUE(MID(B360,ROW(INDIRECT("1:"&amp;LEN(B360))),1))),0)</f>
        <v>#N/A</v>
      </c>
      <c r="D360" s="72" t="e">
        <f t="shared" ca="1" si="69"/>
        <v>#N/A</v>
      </c>
      <c r="E360" s="72" t="e">
        <f t="shared" ca="1" si="70"/>
        <v>#N/A</v>
      </c>
      <c r="F360" s="72" t="e">
        <f t="shared" ca="1" si="71"/>
        <v>#N/A</v>
      </c>
      <c r="G360" s="72" t="e">
        <f t="shared" ca="1" si="72"/>
        <v>#N/A</v>
      </c>
      <c r="H360" s="72" t="e">
        <f t="shared" ca="1" si="73"/>
        <v>#N/A</v>
      </c>
      <c r="I360" s="72" t="e">
        <f t="shared" ca="1" si="74"/>
        <v>#N/A</v>
      </c>
      <c r="J360" s="72" t="e">
        <f t="shared" ca="1" si="75"/>
        <v>#N/A</v>
      </c>
      <c r="K360" s="72" t="e">
        <f t="shared" ca="1" si="76"/>
        <v>#N/A</v>
      </c>
      <c r="L360" s="72" t="e">
        <f ca="1">VLOOKUP(F360,Coef!$C$2:$F$25,4)</f>
        <v>#N/A</v>
      </c>
      <c r="M360" s="31" t="e">
        <f ca="1">VLOOKUP(E360,Coef!$C$4:$D$23,2)</f>
        <v>#N/A</v>
      </c>
      <c r="N360" s="31" t="e">
        <f ca="1">MOD(VLOOKUP(G360,Coef!$C$2:$G$21,5)+MOD(D360+1,2)*15,20)</f>
        <v>#N/A</v>
      </c>
      <c r="O360" s="31" t="e">
        <f ca="1">VLOOKUP(M360,Coef!$A$27:$B$46,2)</f>
        <v>#N/A</v>
      </c>
      <c r="P360" s="31" t="e">
        <f ca="1">VLOOKUP(M360,Coef!$A$27:$C$46,3)+N360/10-0.1</f>
        <v>#N/A</v>
      </c>
      <c r="Q360" s="31" t="e">
        <f ca="1">IF(P360+0.1&lt;O360,P360+2,P360)</f>
        <v>#N/A</v>
      </c>
      <c r="R360" s="72" t="e">
        <f ca="1">L360*100000+I360</f>
        <v>#N/A</v>
      </c>
      <c r="S360" s="72" t="e">
        <f ca="1">Q360*1000000+J360</f>
        <v>#N/A</v>
      </c>
      <c r="T360" s="72" t="e">
        <f ca="1">IF(M360&lt;11,S360-10000000,S360)</f>
        <v>#N/A</v>
      </c>
      <c r="U360" s="72" t="e">
        <f ca="1">T360/(6366197.724*0.9996)</f>
        <v>#N/A</v>
      </c>
      <c r="V360" s="72" t="e">
        <f ca="1">(Coef!$J$9/(1+Coef!$J$8*(COS(U360))^2)^0.5)*Coef!$J$6</f>
        <v>#N/A</v>
      </c>
      <c r="W360" s="72" t="e">
        <f ca="1">6*D360-183</f>
        <v>#N/A</v>
      </c>
      <c r="X360" s="72" t="e">
        <f ca="1">(R360-500000)/V360</f>
        <v>#N/A</v>
      </c>
      <c r="Y360" s="72" t="e">
        <f ca="1">SIN(2*U360)</f>
        <v>#N/A</v>
      </c>
      <c r="Z360" s="72" t="e">
        <f ca="1">Y360*(COS(U360))^2</f>
        <v>#N/A</v>
      </c>
      <c r="AA360" s="72" t="e">
        <f ca="1">U360+(Y360/2)</f>
        <v>#N/A</v>
      </c>
      <c r="AB360" s="72" t="e">
        <f ca="1">(3*AA360+Z360)/4</f>
        <v>#N/A</v>
      </c>
      <c r="AC360" s="72" t="e">
        <f ca="1">(5*AB360+Z360*(COS(U360))^2)/3</f>
        <v>#N/A</v>
      </c>
      <c r="AD360" s="72" t="e">
        <f ca="1">Coef!$J$6*Coef!$J$9*(U360-(Coef!$J$10*AA360)+(Coef!$J$11*AB360)-(Coef!$J$12*AC360))</f>
        <v>#N/A</v>
      </c>
      <c r="AE360" s="72" t="e">
        <f ca="1">(T360-AD360)/V360</f>
        <v>#N/A</v>
      </c>
      <c r="AF360" s="72" t="e">
        <f ca="1">((Coef!$J$8*X360^2)/2)*(COS(U360))^2</f>
        <v>#N/A</v>
      </c>
      <c r="AG360" s="72" t="e">
        <f ca="1">X360*(1-(AF360/3))</f>
        <v>#N/A</v>
      </c>
      <c r="AH360" s="72" t="e">
        <f ca="1">AE360*(1-AF360)+U360</f>
        <v>#N/A</v>
      </c>
      <c r="AI360" s="72" t="e">
        <f ca="1">(EXP(AG360)-EXP(-AG360))/2</f>
        <v>#N/A</v>
      </c>
      <c r="AJ360" s="72" t="e">
        <f ca="1">ATAN(AI360/COS(AH360))</f>
        <v>#N/A</v>
      </c>
      <c r="AK360" s="72" t="e">
        <f ca="1">ATAN(COS(AJ360)*TAN(AH360))</f>
        <v>#N/A</v>
      </c>
      <c r="AL360" s="72" t="e">
        <f ca="1">U360+(1+Coef!$J$8*(COS(U360))^2-(3/2)*Coef!$J$8*SIN(U360)*COS(U360)*(AK360-U360))*(AK360-U360)</f>
        <v>#N/A</v>
      </c>
      <c r="AM360" s="33" t="e">
        <f t="shared" ca="1" si="66"/>
        <v>#N/A</v>
      </c>
      <c r="AN360" s="33" t="e">
        <f t="shared" ca="1" si="67"/>
        <v>#N/A</v>
      </c>
      <c r="AO360" s="48" t="e">
        <f ca="1">D360&amp;" "&amp;IF(AM360&gt;0,"N","S")&amp;" "&amp;R360&amp;" "&amp;LEFT(S360,7)</f>
        <v>#N/A</v>
      </c>
    </row>
    <row r="361" spans="1:41">
      <c r="A361" s="38"/>
      <c r="B361" s="72" t="str">
        <f t="shared" si="68"/>
        <v/>
      </c>
      <c r="C361" s="72" t="e">
        <f t="array" aca="1" ref="C361" ca="1">MATCH(TRUE,ISERROR(VALUE(MID(B361,ROW(INDIRECT("1:"&amp;LEN(B361))),1))),0)</f>
        <v>#N/A</v>
      </c>
      <c r="D361" s="72" t="e">
        <f t="shared" ca="1" si="69"/>
        <v>#N/A</v>
      </c>
      <c r="E361" s="72" t="e">
        <f t="shared" ca="1" si="70"/>
        <v>#N/A</v>
      </c>
      <c r="F361" s="72" t="e">
        <f t="shared" ca="1" si="71"/>
        <v>#N/A</v>
      </c>
      <c r="G361" s="72" t="e">
        <f t="shared" ca="1" si="72"/>
        <v>#N/A</v>
      </c>
      <c r="H361" s="72" t="e">
        <f t="shared" ca="1" si="73"/>
        <v>#N/A</v>
      </c>
      <c r="I361" s="72" t="e">
        <f t="shared" ca="1" si="74"/>
        <v>#N/A</v>
      </c>
      <c r="J361" s="72" t="e">
        <f t="shared" ca="1" si="75"/>
        <v>#N/A</v>
      </c>
      <c r="K361" s="72" t="e">
        <f t="shared" ca="1" si="76"/>
        <v>#N/A</v>
      </c>
      <c r="L361" s="72" t="e">
        <f ca="1">VLOOKUP(F361,Coef!$C$2:$F$25,4)</f>
        <v>#N/A</v>
      </c>
      <c r="M361" s="31" t="e">
        <f ca="1">VLOOKUP(E361,Coef!$C$4:$D$23,2)</f>
        <v>#N/A</v>
      </c>
      <c r="N361" s="31" t="e">
        <f ca="1">MOD(VLOOKUP(G361,Coef!$C$2:$G$21,5)+MOD(D361+1,2)*15,20)</f>
        <v>#N/A</v>
      </c>
      <c r="O361" s="31" t="e">
        <f ca="1">VLOOKUP(M361,Coef!$A$27:$B$46,2)</f>
        <v>#N/A</v>
      </c>
      <c r="P361" s="31" t="e">
        <f ca="1">VLOOKUP(M361,Coef!$A$27:$C$46,3)+N361/10-0.1</f>
        <v>#N/A</v>
      </c>
      <c r="Q361" s="31" t="e">
        <f ca="1">IF(P361+0.1&lt;O361,P361+2,P361)</f>
        <v>#N/A</v>
      </c>
      <c r="R361" s="72" t="e">
        <f ca="1">L361*100000+I361</f>
        <v>#N/A</v>
      </c>
      <c r="S361" s="72" t="e">
        <f ca="1">Q361*1000000+J361</f>
        <v>#N/A</v>
      </c>
      <c r="T361" s="72" t="e">
        <f ca="1">IF(M361&lt;11,S361-10000000,S361)</f>
        <v>#N/A</v>
      </c>
      <c r="U361" s="72" t="e">
        <f ca="1">T361/(6366197.724*0.9996)</f>
        <v>#N/A</v>
      </c>
      <c r="V361" s="72" t="e">
        <f ca="1">(Coef!$J$9/(1+Coef!$J$8*(COS(U361))^2)^0.5)*Coef!$J$6</f>
        <v>#N/A</v>
      </c>
      <c r="W361" s="72" t="e">
        <f ca="1">6*D361-183</f>
        <v>#N/A</v>
      </c>
      <c r="X361" s="72" t="e">
        <f ca="1">(R361-500000)/V361</f>
        <v>#N/A</v>
      </c>
      <c r="Y361" s="72" t="e">
        <f ca="1">SIN(2*U361)</f>
        <v>#N/A</v>
      </c>
      <c r="Z361" s="72" t="e">
        <f ca="1">Y361*(COS(U361))^2</f>
        <v>#N/A</v>
      </c>
      <c r="AA361" s="72" t="e">
        <f ca="1">U361+(Y361/2)</f>
        <v>#N/A</v>
      </c>
      <c r="AB361" s="72" t="e">
        <f ca="1">(3*AA361+Z361)/4</f>
        <v>#N/A</v>
      </c>
      <c r="AC361" s="72" t="e">
        <f ca="1">(5*AB361+Z361*(COS(U361))^2)/3</f>
        <v>#N/A</v>
      </c>
      <c r="AD361" s="72" t="e">
        <f ca="1">Coef!$J$6*Coef!$J$9*(U361-(Coef!$J$10*AA361)+(Coef!$J$11*AB361)-(Coef!$J$12*AC361))</f>
        <v>#N/A</v>
      </c>
      <c r="AE361" s="72" t="e">
        <f ca="1">(T361-AD361)/V361</f>
        <v>#N/A</v>
      </c>
      <c r="AF361" s="72" t="e">
        <f ca="1">((Coef!$J$8*X361^2)/2)*(COS(U361))^2</f>
        <v>#N/A</v>
      </c>
      <c r="AG361" s="72" t="e">
        <f ca="1">X361*(1-(AF361/3))</f>
        <v>#N/A</v>
      </c>
      <c r="AH361" s="72" t="e">
        <f ca="1">AE361*(1-AF361)+U361</f>
        <v>#N/A</v>
      </c>
      <c r="AI361" s="72" t="e">
        <f ca="1">(EXP(AG361)-EXP(-AG361))/2</f>
        <v>#N/A</v>
      </c>
      <c r="AJ361" s="72" t="e">
        <f ca="1">ATAN(AI361/COS(AH361))</f>
        <v>#N/A</v>
      </c>
      <c r="AK361" s="72" t="e">
        <f ca="1">ATAN(COS(AJ361)*TAN(AH361))</f>
        <v>#N/A</v>
      </c>
      <c r="AL361" s="72" t="e">
        <f ca="1">U361+(1+Coef!$J$8*(COS(U361))^2-(3/2)*Coef!$J$8*SIN(U361)*COS(U361)*(AK361-U361))*(AK361-U361)</f>
        <v>#N/A</v>
      </c>
      <c r="AM361" s="33" t="e">
        <f t="shared" ca="1" si="66"/>
        <v>#N/A</v>
      </c>
      <c r="AN361" s="33" t="e">
        <f t="shared" ca="1" si="67"/>
        <v>#N/A</v>
      </c>
      <c r="AO361" s="48" t="e">
        <f ca="1">D361&amp;" "&amp;IF(AM361&gt;0,"N","S")&amp;" "&amp;R361&amp;" "&amp;LEFT(S361,7)</f>
        <v>#N/A</v>
      </c>
    </row>
    <row r="362" spans="1:41">
      <c r="A362" s="38"/>
      <c r="B362" s="72" t="str">
        <f t="shared" si="68"/>
        <v/>
      </c>
      <c r="C362" s="72" t="e">
        <f t="array" aca="1" ref="C362" ca="1">MATCH(TRUE,ISERROR(VALUE(MID(B362,ROW(INDIRECT("1:"&amp;LEN(B362))),1))),0)</f>
        <v>#N/A</v>
      </c>
      <c r="D362" s="72" t="e">
        <f t="shared" ca="1" si="69"/>
        <v>#N/A</v>
      </c>
      <c r="E362" s="72" t="e">
        <f t="shared" ca="1" si="70"/>
        <v>#N/A</v>
      </c>
      <c r="F362" s="72" t="e">
        <f t="shared" ca="1" si="71"/>
        <v>#N/A</v>
      </c>
      <c r="G362" s="72" t="e">
        <f t="shared" ca="1" si="72"/>
        <v>#N/A</v>
      </c>
      <c r="H362" s="72" t="e">
        <f t="shared" ca="1" si="73"/>
        <v>#N/A</v>
      </c>
      <c r="I362" s="72" t="e">
        <f t="shared" ca="1" si="74"/>
        <v>#N/A</v>
      </c>
      <c r="J362" s="72" t="e">
        <f t="shared" ca="1" si="75"/>
        <v>#N/A</v>
      </c>
      <c r="K362" s="72" t="e">
        <f t="shared" ca="1" si="76"/>
        <v>#N/A</v>
      </c>
      <c r="L362" s="72" t="e">
        <f ca="1">VLOOKUP(F362,Coef!$C$2:$F$25,4)</f>
        <v>#N/A</v>
      </c>
      <c r="M362" s="31" t="e">
        <f ca="1">VLOOKUP(E362,Coef!$C$4:$D$23,2)</f>
        <v>#N/A</v>
      </c>
      <c r="N362" s="31" t="e">
        <f ca="1">MOD(VLOOKUP(G362,Coef!$C$2:$G$21,5)+MOD(D362+1,2)*15,20)</f>
        <v>#N/A</v>
      </c>
      <c r="O362" s="31" t="e">
        <f ca="1">VLOOKUP(M362,Coef!$A$27:$B$46,2)</f>
        <v>#N/A</v>
      </c>
      <c r="P362" s="31" t="e">
        <f ca="1">VLOOKUP(M362,Coef!$A$27:$C$46,3)+N362/10-0.1</f>
        <v>#N/A</v>
      </c>
      <c r="Q362" s="31" t="e">
        <f ca="1">IF(P362+0.1&lt;O362,P362+2,P362)</f>
        <v>#N/A</v>
      </c>
      <c r="R362" s="72" t="e">
        <f ca="1">L362*100000+I362</f>
        <v>#N/A</v>
      </c>
      <c r="S362" s="72" t="e">
        <f ca="1">Q362*1000000+J362</f>
        <v>#N/A</v>
      </c>
      <c r="T362" s="72" t="e">
        <f ca="1">IF(M362&lt;11,S362-10000000,S362)</f>
        <v>#N/A</v>
      </c>
      <c r="U362" s="72" t="e">
        <f ca="1">T362/(6366197.724*0.9996)</f>
        <v>#N/A</v>
      </c>
      <c r="V362" s="72" t="e">
        <f ca="1">(Coef!$J$9/(1+Coef!$J$8*(COS(U362))^2)^0.5)*Coef!$J$6</f>
        <v>#N/A</v>
      </c>
      <c r="W362" s="72" t="e">
        <f ca="1">6*D362-183</f>
        <v>#N/A</v>
      </c>
      <c r="X362" s="72" t="e">
        <f ca="1">(R362-500000)/V362</f>
        <v>#N/A</v>
      </c>
      <c r="Y362" s="72" t="e">
        <f ca="1">SIN(2*U362)</f>
        <v>#N/A</v>
      </c>
      <c r="Z362" s="72" t="e">
        <f ca="1">Y362*(COS(U362))^2</f>
        <v>#N/A</v>
      </c>
      <c r="AA362" s="72" t="e">
        <f ca="1">U362+(Y362/2)</f>
        <v>#N/A</v>
      </c>
      <c r="AB362" s="72" t="e">
        <f ca="1">(3*AA362+Z362)/4</f>
        <v>#N/A</v>
      </c>
      <c r="AC362" s="72" t="e">
        <f ca="1">(5*AB362+Z362*(COS(U362))^2)/3</f>
        <v>#N/A</v>
      </c>
      <c r="AD362" s="72" t="e">
        <f ca="1">Coef!$J$6*Coef!$J$9*(U362-(Coef!$J$10*AA362)+(Coef!$J$11*AB362)-(Coef!$J$12*AC362))</f>
        <v>#N/A</v>
      </c>
      <c r="AE362" s="72" t="e">
        <f ca="1">(T362-AD362)/V362</f>
        <v>#N/A</v>
      </c>
      <c r="AF362" s="72" t="e">
        <f ca="1">((Coef!$J$8*X362^2)/2)*(COS(U362))^2</f>
        <v>#N/A</v>
      </c>
      <c r="AG362" s="72" t="e">
        <f ca="1">X362*(1-(AF362/3))</f>
        <v>#N/A</v>
      </c>
      <c r="AH362" s="72" t="e">
        <f ca="1">AE362*(1-AF362)+U362</f>
        <v>#N/A</v>
      </c>
      <c r="AI362" s="72" t="e">
        <f ca="1">(EXP(AG362)-EXP(-AG362))/2</f>
        <v>#N/A</v>
      </c>
      <c r="AJ362" s="72" t="e">
        <f ca="1">ATAN(AI362/COS(AH362))</f>
        <v>#N/A</v>
      </c>
      <c r="AK362" s="72" t="e">
        <f ca="1">ATAN(COS(AJ362)*TAN(AH362))</f>
        <v>#N/A</v>
      </c>
      <c r="AL362" s="72" t="e">
        <f ca="1">U362+(1+Coef!$J$8*(COS(U362))^2-(3/2)*Coef!$J$8*SIN(U362)*COS(U362)*(AK362-U362))*(AK362-U362)</f>
        <v>#N/A</v>
      </c>
      <c r="AM362" s="33" t="e">
        <f t="shared" ca="1" si="66"/>
        <v>#N/A</v>
      </c>
      <c r="AN362" s="33" t="e">
        <f t="shared" ca="1" si="67"/>
        <v>#N/A</v>
      </c>
      <c r="AO362" s="48" t="e">
        <f ca="1">D362&amp;" "&amp;IF(AM362&gt;0,"N","S")&amp;" "&amp;R362&amp;" "&amp;LEFT(S362,7)</f>
        <v>#N/A</v>
      </c>
    </row>
    <row r="363" spans="1:41">
      <c r="A363" s="38"/>
      <c r="B363" s="72" t="str">
        <f t="shared" si="68"/>
        <v/>
      </c>
      <c r="C363" s="72" t="e">
        <f t="array" aca="1" ref="C363" ca="1">MATCH(TRUE,ISERROR(VALUE(MID(B363,ROW(INDIRECT("1:"&amp;LEN(B363))),1))),0)</f>
        <v>#N/A</v>
      </c>
      <c r="D363" s="72" t="e">
        <f t="shared" ca="1" si="69"/>
        <v>#N/A</v>
      </c>
      <c r="E363" s="72" t="e">
        <f t="shared" ca="1" si="70"/>
        <v>#N/A</v>
      </c>
      <c r="F363" s="72" t="e">
        <f t="shared" ca="1" si="71"/>
        <v>#N/A</v>
      </c>
      <c r="G363" s="72" t="e">
        <f t="shared" ca="1" si="72"/>
        <v>#N/A</v>
      </c>
      <c r="H363" s="72" t="e">
        <f t="shared" ca="1" si="73"/>
        <v>#N/A</v>
      </c>
      <c r="I363" s="72" t="e">
        <f t="shared" ca="1" si="74"/>
        <v>#N/A</v>
      </c>
      <c r="J363" s="72" t="e">
        <f t="shared" ca="1" si="75"/>
        <v>#N/A</v>
      </c>
      <c r="K363" s="72" t="e">
        <f t="shared" ca="1" si="76"/>
        <v>#N/A</v>
      </c>
      <c r="L363" s="72" t="e">
        <f ca="1">VLOOKUP(F363,Coef!$C$2:$F$25,4)</f>
        <v>#N/A</v>
      </c>
      <c r="M363" s="31" t="e">
        <f ca="1">VLOOKUP(E363,Coef!$C$4:$D$23,2)</f>
        <v>#N/A</v>
      </c>
      <c r="N363" s="31" t="e">
        <f ca="1">MOD(VLOOKUP(G363,Coef!$C$2:$G$21,5)+MOD(D363+1,2)*15,20)</f>
        <v>#N/A</v>
      </c>
      <c r="O363" s="31" t="e">
        <f ca="1">VLOOKUP(M363,Coef!$A$27:$B$46,2)</f>
        <v>#N/A</v>
      </c>
      <c r="P363" s="31" t="e">
        <f ca="1">VLOOKUP(M363,Coef!$A$27:$C$46,3)+N363/10-0.1</f>
        <v>#N/A</v>
      </c>
      <c r="Q363" s="31" t="e">
        <f ca="1">IF(P363+0.1&lt;O363,P363+2,P363)</f>
        <v>#N/A</v>
      </c>
      <c r="R363" s="72" t="e">
        <f ca="1">L363*100000+I363</f>
        <v>#N/A</v>
      </c>
      <c r="S363" s="72" t="e">
        <f ca="1">Q363*1000000+J363</f>
        <v>#N/A</v>
      </c>
      <c r="T363" s="72" t="e">
        <f ca="1">IF(M363&lt;11,S363-10000000,S363)</f>
        <v>#N/A</v>
      </c>
      <c r="U363" s="72" t="e">
        <f ca="1">T363/(6366197.724*0.9996)</f>
        <v>#N/A</v>
      </c>
      <c r="V363" s="72" t="e">
        <f ca="1">(Coef!$J$9/(1+Coef!$J$8*(COS(U363))^2)^0.5)*Coef!$J$6</f>
        <v>#N/A</v>
      </c>
      <c r="W363" s="72" t="e">
        <f ca="1">6*D363-183</f>
        <v>#N/A</v>
      </c>
      <c r="X363" s="72" t="e">
        <f ca="1">(R363-500000)/V363</f>
        <v>#N/A</v>
      </c>
      <c r="Y363" s="72" t="e">
        <f ca="1">SIN(2*U363)</f>
        <v>#N/A</v>
      </c>
      <c r="Z363" s="72" t="e">
        <f ca="1">Y363*(COS(U363))^2</f>
        <v>#N/A</v>
      </c>
      <c r="AA363" s="72" t="e">
        <f ca="1">U363+(Y363/2)</f>
        <v>#N/A</v>
      </c>
      <c r="AB363" s="72" t="e">
        <f ca="1">(3*AA363+Z363)/4</f>
        <v>#N/A</v>
      </c>
      <c r="AC363" s="72" t="e">
        <f ca="1">(5*AB363+Z363*(COS(U363))^2)/3</f>
        <v>#N/A</v>
      </c>
      <c r="AD363" s="72" t="e">
        <f ca="1">Coef!$J$6*Coef!$J$9*(U363-(Coef!$J$10*AA363)+(Coef!$J$11*AB363)-(Coef!$J$12*AC363))</f>
        <v>#N/A</v>
      </c>
      <c r="AE363" s="72" t="e">
        <f ca="1">(T363-AD363)/V363</f>
        <v>#N/A</v>
      </c>
      <c r="AF363" s="72" t="e">
        <f ca="1">((Coef!$J$8*X363^2)/2)*(COS(U363))^2</f>
        <v>#N/A</v>
      </c>
      <c r="AG363" s="72" t="e">
        <f ca="1">X363*(1-(AF363/3))</f>
        <v>#N/A</v>
      </c>
      <c r="AH363" s="72" t="e">
        <f ca="1">AE363*(1-AF363)+U363</f>
        <v>#N/A</v>
      </c>
      <c r="AI363" s="72" t="e">
        <f ca="1">(EXP(AG363)-EXP(-AG363))/2</f>
        <v>#N/A</v>
      </c>
      <c r="AJ363" s="72" t="e">
        <f ca="1">ATAN(AI363/COS(AH363))</f>
        <v>#N/A</v>
      </c>
      <c r="AK363" s="72" t="e">
        <f ca="1">ATAN(COS(AJ363)*TAN(AH363))</f>
        <v>#N/A</v>
      </c>
      <c r="AL363" s="72" t="e">
        <f ca="1">U363+(1+Coef!$J$8*(COS(U363))^2-(3/2)*Coef!$J$8*SIN(U363)*COS(U363)*(AK363-U363))*(AK363-U363)</f>
        <v>#N/A</v>
      </c>
      <c r="AM363" s="33" t="e">
        <f t="shared" ca="1" si="66"/>
        <v>#N/A</v>
      </c>
      <c r="AN363" s="33" t="e">
        <f t="shared" ca="1" si="67"/>
        <v>#N/A</v>
      </c>
      <c r="AO363" s="48" t="e">
        <f ca="1">D363&amp;" "&amp;IF(AM363&gt;0,"N","S")&amp;" "&amp;R363&amp;" "&amp;LEFT(S363,7)</f>
        <v>#N/A</v>
      </c>
    </row>
    <row r="364" spans="1:41">
      <c r="A364" s="38"/>
      <c r="B364" s="72" t="str">
        <f t="shared" si="68"/>
        <v/>
      </c>
      <c r="C364" s="72" t="e">
        <f t="array" aca="1" ref="C364" ca="1">MATCH(TRUE,ISERROR(VALUE(MID(B364,ROW(INDIRECT("1:"&amp;LEN(B364))),1))),0)</f>
        <v>#N/A</v>
      </c>
      <c r="D364" s="72" t="e">
        <f t="shared" ca="1" si="69"/>
        <v>#N/A</v>
      </c>
      <c r="E364" s="72" t="e">
        <f t="shared" ca="1" si="70"/>
        <v>#N/A</v>
      </c>
      <c r="F364" s="72" t="e">
        <f t="shared" ca="1" si="71"/>
        <v>#N/A</v>
      </c>
      <c r="G364" s="72" t="e">
        <f t="shared" ca="1" si="72"/>
        <v>#N/A</v>
      </c>
      <c r="H364" s="72" t="e">
        <f t="shared" ca="1" si="73"/>
        <v>#N/A</v>
      </c>
      <c r="I364" s="72" t="e">
        <f t="shared" ca="1" si="74"/>
        <v>#N/A</v>
      </c>
      <c r="J364" s="72" t="e">
        <f t="shared" ca="1" si="75"/>
        <v>#N/A</v>
      </c>
      <c r="K364" s="72" t="e">
        <f t="shared" ca="1" si="76"/>
        <v>#N/A</v>
      </c>
      <c r="L364" s="72" t="e">
        <f ca="1">VLOOKUP(F364,Coef!$C$2:$F$25,4)</f>
        <v>#N/A</v>
      </c>
      <c r="M364" s="31" t="e">
        <f ca="1">VLOOKUP(E364,Coef!$C$4:$D$23,2)</f>
        <v>#N/A</v>
      </c>
      <c r="N364" s="31" t="e">
        <f ca="1">MOD(VLOOKUP(G364,Coef!$C$2:$G$21,5)+MOD(D364+1,2)*15,20)</f>
        <v>#N/A</v>
      </c>
      <c r="O364" s="31" t="e">
        <f ca="1">VLOOKUP(M364,Coef!$A$27:$B$46,2)</f>
        <v>#N/A</v>
      </c>
      <c r="P364" s="31" t="e">
        <f ca="1">VLOOKUP(M364,Coef!$A$27:$C$46,3)+N364/10-0.1</f>
        <v>#N/A</v>
      </c>
      <c r="Q364" s="31" t="e">
        <f ca="1">IF(P364+0.1&lt;O364,P364+2,P364)</f>
        <v>#N/A</v>
      </c>
      <c r="R364" s="72" t="e">
        <f ca="1">L364*100000+I364</f>
        <v>#N/A</v>
      </c>
      <c r="S364" s="72" t="e">
        <f ca="1">Q364*1000000+J364</f>
        <v>#N/A</v>
      </c>
      <c r="T364" s="72" t="e">
        <f ca="1">IF(M364&lt;11,S364-10000000,S364)</f>
        <v>#N/A</v>
      </c>
      <c r="U364" s="72" t="e">
        <f ca="1">T364/(6366197.724*0.9996)</f>
        <v>#N/A</v>
      </c>
      <c r="V364" s="72" t="e">
        <f ca="1">(Coef!$J$9/(1+Coef!$J$8*(COS(U364))^2)^0.5)*Coef!$J$6</f>
        <v>#N/A</v>
      </c>
      <c r="W364" s="72" t="e">
        <f ca="1">6*D364-183</f>
        <v>#N/A</v>
      </c>
      <c r="X364" s="72" t="e">
        <f ca="1">(R364-500000)/V364</f>
        <v>#N/A</v>
      </c>
      <c r="Y364" s="72" t="e">
        <f ca="1">SIN(2*U364)</f>
        <v>#N/A</v>
      </c>
      <c r="Z364" s="72" t="e">
        <f ca="1">Y364*(COS(U364))^2</f>
        <v>#N/A</v>
      </c>
      <c r="AA364" s="72" t="e">
        <f ca="1">U364+(Y364/2)</f>
        <v>#N/A</v>
      </c>
      <c r="AB364" s="72" t="e">
        <f ca="1">(3*AA364+Z364)/4</f>
        <v>#N/A</v>
      </c>
      <c r="AC364" s="72" t="e">
        <f ca="1">(5*AB364+Z364*(COS(U364))^2)/3</f>
        <v>#N/A</v>
      </c>
      <c r="AD364" s="72" t="e">
        <f ca="1">Coef!$J$6*Coef!$J$9*(U364-(Coef!$J$10*AA364)+(Coef!$J$11*AB364)-(Coef!$J$12*AC364))</f>
        <v>#N/A</v>
      </c>
      <c r="AE364" s="72" t="e">
        <f ca="1">(T364-AD364)/V364</f>
        <v>#N/A</v>
      </c>
      <c r="AF364" s="72" t="e">
        <f ca="1">((Coef!$J$8*X364^2)/2)*(COS(U364))^2</f>
        <v>#N/A</v>
      </c>
      <c r="AG364" s="72" t="e">
        <f ca="1">X364*(1-(AF364/3))</f>
        <v>#N/A</v>
      </c>
      <c r="AH364" s="72" t="e">
        <f ca="1">AE364*(1-AF364)+U364</f>
        <v>#N/A</v>
      </c>
      <c r="AI364" s="72" t="e">
        <f ca="1">(EXP(AG364)-EXP(-AG364))/2</f>
        <v>#N/A</v>
      </c>
      <c r="AJ364" s="72" t="e">
        <f ca="1">ATAN(AI364/COS(AH364))</f>
        <v>#N/A</v>
      </c>
      <c r="AK364" s="72" t="e">
        <f ca="1">ATAN(COS(AJ364)*TAN(AH364))</f>
        <v>#N/A</v>
      </c>
      <c r="AL364" s="72" t="e">
        <f ca="1">U364+(1+Coef!$J$8*(COS(U364))^2-(3/2)*Coef!$J$8*SIN(U364)*COS(U364)*(AK364-U364))*(AK364-U364)</f>
        <v>#N/A</v>
      </c>
      <c r="AM364" s="33" t="e">
        <f t="shared" ca="1" si="66"/>
        <v>#N/A</v>
      </c>
      <c r="AN364" s="33" t="e">
        <f t="shared" ca="1" si="67"/>
        <v>#N/A</v>
      </c>
      <c r="AO364" s="48" t="e">
        <f ca="1">D364&amp;" "&amp;IF(AM364&gt;0,"N","S")&amp;" "&amp;R364&amp;" "&amp;LEFT(S364,7)</f>
        <v>#N/A</v>
      </c>
    </row>
    <row r="365" spans="1:41">
      <c r="A365" s="38"/>
      <c r="B365" s="72" t="str">
        <f t="shared" si="68"/>
        <v/>
      </c>
      <c r="C365" s="72" t="e">
        <f t="array" aca="1" ref="C365" ca="1">MATCH(TRUE,ISERROR(VALUE(MID(B365,ROW(INDIRECT("1:"&amp;LEN(B365))),1))),0)</f>
        <v>#N/A</v>
      </c>
      <c r="D365" s="72" t="e">
        <f t="shared" ca="1" si="69"/>
        <v>#N/A</v>
      </c>
      <c r="E365" s="72" t="e">
        <f t="shared" ca="1" si="70"/>
        <v>#N/A</v>
      </c>
      <c r="F365" s="72" t="e">
        <f t="shared" ca="1" si="71"/>
        <v>#N/A</v>
      </c>
      <c r="G365" s="72" t="e">
        <f t="shared" ca="1" si="72"/>
        <v>#N/A</v>
      </c>
      <c r="H365" s="72" t="e">
        <f t="shared" ca="1" si="73"/>
        <v>#N/A</v>
      </c>
      <c r="I365" s="72" t="e">
        <f t="shared" ca="1" si="74"/>
        <v>#N/A</v>
      </c>
      <c r="J365" s="72" t="e">
        <f t="shared" ca="1" si="75"/>
        <v>#N/A</v>
      </c>
      <c r="K365" s="72" t="e">
        <f t="shared" ca="1" si="76"/>
        <v>#N/A</v>
      </c>
      <c r="L365" s="72" t="e">
        <f ca="1">VLOOKUP(F365,Coef!$C$2:$F$25,4)</f>
        <v>#N/A</v>
      </c>
      <c r="M365" s="31" t="e">
        <f ca="1">VLOOKUP(E365,Coef!$C$4:$D$23,2)</f>
        <v>#N/A</v>
      </c>
      <c r="N365" s="31" t="e">
        <f ca="1">MOD(VLOOKUP(G365,Coef!$C$2:$G$21,5)+MOD(D365+1,2)*15,20)</f>
        <v>#N/A</v>
      </c>
      <c r="O365" s="31" t="e">
        <f ca="1">VLOOKUP(M365,Coef!$A$27:$B$46,2)</f>
        <v>#N/A</v>
      </c>
      <c r="P365" s="31" t="e">
        <f ca="1">VLOOKUP(M365,Coef!$A$27:$C$46,3)+N365/10-0.1</f>
        <v>#N/A</v>
      </c>
      <c r="Q365" s="31" t="e">
        <f ca="1">IF(P365+0.1&lt;O365,P365+2,P365)</f>
        <v>#N/A</v>
      </c>
      <c r="R365" s="72" t="e">
        <f ca="1">L365*100000+I365</f>
        <v>#N/A</v>
      </c>
      <c r="S365" s="72" t="e">
        <f ca="1">Q365*1000000+J365</f>
        <v>#N/A</v>
      </c>
      <c r="T365" s="72" t="e">
        <f ca="1">IF(M365&lt;11,S365-10000000,S365)</f>
        <v>#N/A</v>
      </c>
      <c r="U365" s="72" t="e">
        <f ca="1">T365/(6366197.724*0.9996)</f>
        <v>#N/A</v>
      </c>
      <c r="V365" s="72" t="e">
        <f ca="1">(Coef!$J$9/(1+Coef!$J$8*(COS(U365))^2)^0.5)*Coef!$J$6</f>
        <v>#N/A</v>
      </c>
      <c r="W365" s="72" t="e">
        <f ca="1">6*D365-183</f>
        <v>#N/A</v>
      </c>
      <c r="X365" s="72" t="e">
        <f ca="1">(R365-500000)/V365</f>
        <v>#N/A</v>
      </c>
      <c r="Y365" s="72" t="e">
        <f ca="1">SIN(2*U365)</f>
        <v>#N/A</v>
      </c>
      <c r="Z365" s="72" t="e">
        <f ca="1">Y365*(COS(U365))^2</f>
        <v>#N/A</v>
      </c>
      <c r="AA365" s="72" t="e">
        <f ca="1">U365+(Y365/2)</f>
        <v>#N/A</v>
      </c>
      <c r="AB365" s="72" t="e">
        <f ca="1">(3*AA365+Z365)/4</f>
        <v>#N/A</v>
      </c>
      <c r="AC365" s="72" t="e">
        <f ca="1">(5*AB365+Z365*(COS(U365))^2)/3</f>
        <v>#N/A</v>
      </c>
      <c r="AD365" s="72" t="e">
        <f ca="1">Coef!$J$6*Coef!$J$9*(U365-(Coef!$J$10*AA365)+(Coef!$J$11*AB365)-(Coef!$J$12*AC365))</f>
        <v>#N/A</v>
      </c>
      <c r="AE365" s="72" t="e">
        <f ca="1">(T365-AD365)/V365</f>
        <v>#N/A</v>
      </c>
      <c r="AF365" s="72" t="e">
        <f ca="1">((Coef!$J$8*X365^2)/2)*(COS(U365))^2</f>
        <v>#N/A</v>
      </c>
      <c r="AG365" s="72" t="e">
        <f ca="1">X365*(1-(AF365/3))</f>
        <v>#N/A</v>
      </c>
      <c r="AH365" s="72" t="e">
        <f ca="1">AE365*(1-AF365)+U365</f>
        <v>#N/A</v>
      </c>
      <c r="AI365" s="72" t="e">
        <f ca="1">(EXP(AG365)-EXP(-AG365))/2</f>
        <v>#N/A</v>
      </c>
      <c r="AJ365" s="72" t="e">
        <f ca="1">ATAN(AI365/COS(AH365))</f>
        <v>#N/A</v>
      </c>
      <c r="AK365" s="72" t="e">
        <f ca="1">ATAN(COS(AJ365)*TAN(AH365))</f>
        <v>#N/A</v>
      </c>
      <c r="AL365" s="72" t="e">
        <f ca="1">U365+(1+Coef!$J$8*(COS(U365))^2-(3/2)*Coef!$J$8*SIN(U365)*COS(U365)*(AK365-U365))*(AK365-U365)</f>
        <v>#N/A</v>
      </c>
      <c r="AM365" s="33" t="e">
        <f t="shared" ca="1" si="66"/>
        <v>#N/A</v>
      </c>
      <c r="AN365" s="33" t="e">
        <f t="shared" ca="1" si="67"/>
        <v>#N/A</v>
      </c>
      <c r="AO365" s="48" t="e">
        <f ca="1">D365&amp;" "&amp;IF(AM365&gt;0,"N","S")&amp;" "&amp;R365&amp;" "&amp;LEFT(S365,7)</f>
        <v>#N/A</v>
      </c>
    </row>
    <row r="366" spans="1:41">
      <c r="A366" s="38"/>
      <c r="B366" s="72" t="str">
        <f t="shared" si="68"/>
        <v/>
      </c>
      <c r="C366" s="72" t="e">
        <f t="array" aca="1" ref="C366" ca="1">MATCH(TRUE,ISERROR(VALUE(MID(B366,ROW(INDIRECT("1:"&amp;LEN(B366))),1))),0)</f>
        <v>#N/A</v>
      </c>
      <c r="D366" s="72" t="e">
        <f t="shared" ca="1" si="69"/>
        <v>#N/A</v>
      </c>
      <c r="E366" s="72" t="e">
        <f t="shared" ca="1" si="70"/>
        <v>#N/A</v>
      </c>
      <c r="F366" s="72" t="e">
        <f t="shared" ca="1" si="71"/>
        <v>#N/A</v>
      </c>
      <c r="G366" s="72" t="e">
        <f t="shared" ca="1" si="72"/>
        <v>#N/A</v>
      </c>
      <c r="H366" s="72" t="e">
        <f t="shared" ca="1" si="73"/>
        <v>#N/A</v>
      </c>
      <c r="I366" s="72" t="e">
        <f t="shared" ca="1" si="74"/>
        <v>#N/A</v>
      </c>
      <c r="J366" s="72" t="e">
        <f t="shared" ca="1" si="75"/>
        <v>#N/A</v>
      </c>
      <c r="K366" s="72" t="e">
        <f t="shared" ca="1" si="76"/>
        <v>#N/A</v>
      </c>
      <c r="L366" s="72" t="e">
        <f ca="1">VLOOKUP(F366,Coef!$C$2:$F$25,4)</f>
        <v>#N/A</v>
      </c>
      <c r="M366" s="31" t="e">
        <f ca="1">VLOOKUP(E366,Coef!$C$4:$D$23,2)</f>
        <v>#N/A</v>
      </c>
      <c r="N366" s="31" t="e">
        <f ca="1">MOD(VLOOKUP(G366,Coef!$C$2:$G$21,5)+MOD(D366+1,2)*15,20)</f>
        <v>#N/A</v>
      </c>
      <c r="O366" s="31" t="e">
        <f ca="1">VLOOKUP(M366,Coef!$A$27:$B$46,2)</f>
        <v>#N/A</v>
      </c>
      <c r="P366" s="31" t="e">
        <f ca="1">VLOOKUP(M366,Coef!$A$27:$C$46,3)+N366/10-0.1</f>
        <v>#N/A</v>
      </c>
      <c r="Q366" s="31" t="e">
        <f ca="1">IF(P366+0.1&lt;O366,P366+2,P366)</f>
        <v>#N/A</v>
      </c>
      <c r="R366" s="72" t="e">
        <f ca="1">L366*100000+I366</f>
        <v>#N/A</v>
      </c>
      <c r="S366" s="72" t="e">
        <f ca="1">Q366*1000000+J366</f>
        <v>#N/A</v>
      </c>
      <c r="T366" s="72" t="e">
        <f ca="1">IF(M366&lt;11,S366-10000000,S366)</f>
        <v>#N/A</v>
      </c>
      <c r="U366" s="72" t="e">
        <f ca="1">T366/(6366197.724*0.9996)</f>
        <v>#N/A</v>
      </c>
      <c r="V366" s="72" t="e">
        <f ca="1">(Coef!$J$9/(1+Coef!$J$8*(COS(U366))^2)^0.5)*Coef!$J$6</f>
        <v>#N/A</v>
      </c>
      <c r="W366" s="72" t="e">
        <f ca="1">6*D366-183</f>
        <v>#N/A</v>
      </c>
      <c r="X366" s="72" t="e">
        <f ca="1">(R366-500000)/V366</f>
        <v>#N/A</v>
      </c>
      <c r="Y366" s="72" t="e">
        <f ca="1">SIN(2*U366)</f>
        <v>#N/A</v>
      </c>
      <c r="Z366" s="72" t="e">
        <f ca="1">Y366*(COS(U366))^2</f>
        <v>#N/A</v>
      </c>
      <c r="AA366" s="72" t="e">
        <f ca="1">U366+(Y366/2)</f>
        <v>#N/A</v>
      </c>
      <c r="AB366" s="72" t="e">
        <f ca="1">(3*AA366+Z366)/4</f>
        <v>#N/A</v>
      </c>
      <c r="AC366" s="72" t="e">
        <f ca="1">(5*AB366+Z366*(COS(U366))^2)/3</f>
        <v>#N/A</v>
      </c>
      <c r="AD366" s="72" t="e">
        <f ca="1">Coef!$J$6*Coef!$J$9*(U366-(Coef!$J$10*AA366)+(Coef!$J$11*AB366)-(Coef!$J$12*AC366))</f>
        <v>#N/A</v>
      </c>
      <c r="AE366" s="72" t="e">
        <f ca="1">(T366-AD366)/V366</f>
        <v>#N/A</v>
      </c>
      <c r="AF366" s="72" t="e">
        <f ca="1">((Coef!$J$8*X366^2)/2)*(COS(U366))^2</f>
        <v>#N/A</v>
      </c>
      <c r="AG366" s="72" t="e">
        <f ca="1">X366*(1-(AF366/3))</f>
        <v>#N/A</v>
      </c>
      <c r="AH366" s="72" t="e">
        <f ca="1">AE366*(1-AF366)+U366</f>
        <v>#N/A</v>
      </c>
      <c r="AI366" s="72" t="e">
        <f ca="1">(EXP(AG366)-EXP(-AG366))/2</f>
        <v>#N/A</v>
      </c>
      <c r="AJ366" s="72" t="e">
        <f ca="1">ATAN(AI366/COS(AH366))</f>
        <v>#N/A</v>
      </c>
      <c r="AK366" s="72" t="e">
        <f ca="1">ATAN(COS(AJ366)*TAN(AH366))</f>
        <v>#N/A</v>
      </c>
      <c r="AL366" s="72" t="e">
        <f ca="1">U366+(1+Coef!$J$8*(COS(U366))^2-(3/2)*Coef!$J$8*SIN(U366)*COS(U366)*(AK366-U366))*(AK366-U366)</f>
        <v>#N/A</v>
      </c>
      <c r="AM366" s="33" t="e">
        <f t="shared" ca="1" si="66"/>
        <v>#N/A</v>
      </c>
      <c r="AN366" s="33" t="e">
        <f t="shared" ca="1" si="67"/>
        <v>#N/A</v>
      </c>
      <c r="AO366" s="48" t="e">
        <f ca="1">D366&amp;" "&amp;IF(AM366&gt;0,"N","S")&amp;" "&amp;R366&amp;" "&amp;LEFT(S366,7)</f>
        <v>#N/A</v>
      </c>
    </row>
    <row r="367" spans="1:41">
      <c r="A367" s="38"/>
      <c r="B367" s="72" t="str">
        <f t="shared" si="68"/>
        <v/>
      </c>
      <c r="C367" s="72" t="e">
        <f t="array" aca="1" ref="C367" ca="1">MATCH(TRUE,ISERROR(VALUE(MID(B367,ROW(INDIRECT("1:"&amp;LEN(B367))),1))),0)</f>
        <v>#N/A</v>
      </c>
      <c r="D367" s="72" t="e">
        <f t="shared" ca="1" si="69"/>
        <v>#N/A</v>
      </c>
      <c r="E367" s="72" t="e">
        <f t="shared" ca="1" si="70"/>
        <v>#N/A</v>
      </c>
      <c r="F367" s="72" t="e">
        <f t="shared" ca="1" si="71"/>
        <v>#N/A</v>
      </c>
      <c r="G367" s="72" t="e">
        <f t="shared" ca="1" si="72"/>
        <v>#N/A</v>
      </c>
      <c r="H367" s="72" t="e">
        <f t="shared" ca="1" si="73"/>
        <v>#N/A</v>
      </c>
      <c r="I367" s="72" t="e">
        <f t="shared" ca="1" si="74"/>
        <v>#N/A</v>
      </c>
      <c r="J367" s="72" t="e">
        <f t="shared" ca="1" si="75"/>
        <v>#N/A</v>
      </c>
      <c r="K367" s="72" t="e">
        <f t="shared" ca="1" si="76"/>
        <v>#N/A</v>
      </c>
      <c r="L367" s="72" t="e">
        <f ca="1">VLOOKUP(F367,Coef!$C$2:$F$25,4)</f>
        <v>#N/A</v>
      </c>
      <c r="M367" s="31" t="e">
        <f ca="1">VLOOKUP(E367,Coef!$C$4:$D$23,2)</f>
        <v>#N/A</v>
      </c>
      <c r="N367" s="31" t="e">
        <f ca="1">MOD(VLOOKUP(G367,Coef!$C$2:$G$21,5)+MOD(D367+1,2)*15,20)</f>
        <v>#N/A</v>
      </c>
      <c r="O367" s="31" t="e">
        <f ca="1">VLOOKUP(M367,Coef!$A$27:$B$46,2)</f>
        <v>#N/A</v>
      </c>
      <c r="P367" s="31" t="e">
        <f ca="1">VLOOKUP(M367,Coef!$A$27:$C$46,3)+N367/10-0.1</f>
        <v>#N/A</v>
      </c>
      <c r="Q367" s="31" t="e">
        <f ca="1">IF(P367+0.1&lt;O367,P367+2,P367)</f>
        <v>#N/A</v>
      </c>
      <c r="R367" s="72" t="e">
        <f ca="1">L367*100000+I367</f>
        <v>#N/A</v>
      </c>
      <c r="S367" s="72" t="e">
        <f ca="1">Q367*1000000+J367</f>
        <v>#N/A</v>
      </c>
      <c r="T367" s="72" t="e">
        <f ca="1">IF(M367&lt;11,S367-10000000,S367)</f>
        <v>#N/A</v>
      </c>
      <c r="U367" s="72" t="e">
        <f ca="1">T367/(6366197.724*0.9996)</f>
        <v>#N/A</v>
      </c>
      <c r="V367" s="72" t="e">
        <f ca="1">(Coef!$J$9/(1+Coef!$J$8*(COS(U367))^2)^0.5)*Coef!$J$6</f>
        <v>#N/A</v>
      </c>
      <c r="W367" s="72" t="e">
        <f ca="1">6*D367-183</f>
        <v>#N/A</v>
      </c>
      <c r="X367" s="72" t="e">
        <f ca="1">(R367-500000)/V367</f>
        <v>#N/A</v>
      </c>
      <c r="Y367" s="72" t="e">
        <f ca="1">SIN(2*U367)</f>
        <v>#N/A</v>
      </c>
      <c r="Z367" s="72" t="e">
        <f ca="1">Y367*(COS(U367))^2</f>
        <v>#N/A</v>
      </c>
      <c r="AA367" s="72" t="e">
        <f ca="1">U367+(Y367/2)</f>
        <v>#N/A</v>
      </c>
      <c r="AB367" s="72" t="e">
        <f ca="1">(3*AA367+Z367)/4</f>
        <v>#N/A</v>
      </c>
      <c r="AC367" s="72" t="e">
        <f ca="1">(5*AB367+Z367*(COS(U367))^2)/3</f>
        <v>#N/A</v>
      </c>
      <c r="AD367" s="72" t="e">
        <f ca="1">Coef!$J$6*Coef!$J$9*(U367-(Coef!$J$10*AA367)+(Coef!$J$11*AB367)-(Coef!$J$12*AC367))</f>
        <v>#N/A</v>
      </c>
      <c r="AE367" s="72" t="e">
        <f ca="1">(T367-AD367)/V367</f>
        <v>#N/A</v>
      </c>
      <c r="AF367" s="72" t="e">
        <f ca="1">((Coef!$J$8*X367^2)/2)*(COS(U367))^2</f>
        <v>#N/A</v>
      </c>
      <c r="AG367" s="72" t="e">
        <f ca="1">X367*(1-(AF367/3))</f>
        <v>#N/A</v>
      </c>
      <c r="AH367" s="72" t="e">
        <f ca="1">AE367*(1-AF367)+U367</f>
        <v>#N/A</v>
      </c>
      <c r="AI367" s="72" t="e">
        <f ca="1">(EXP(AG367)-EXP(-AG367))/2</f>
        <v>#N/A</v>
      </c>
      <c r="AJ367" s="72" t="e">
        <f ca="1">ATAN(AI367/COS(AH367))</f>
        <v>#N/A</v>
      </c>
      <c r="AK367" s="72" t="e">
        <f ca="1">ATAN(COS(AJ367)*TAN(AH367))</f>
        <v>#N/A</v>
      </c>
      <c r="AL367" s="72" t="e">
        <f ca="1">U367+(1+Coef!$J$8*(COS(U367))^2-(3/2)*Coef!$J$8*SIN(U367)*COS(U367)*(AK367-U367))*(AK367-U367)</f>
        <v>#N/A</v>
      </c>
      <c r="AM367" s="33" t="e">
        <f t="shared" ca="1" si="66"/>
        <v>#N/A</v>
      </c>
      <c r="AN367" s="33" t="e">
        <f t="shared" ca="1" si="67"/>
        <v>#N/A</v>
      </c>
      <c r="AO367" s="48" t="e">
        <f ca="1">D367&amp;" "&amp;IF(AM367&gt;0,"N","S")&amp;" "&amp;R367&amp;" "&amp;LEFT(S367,7)</f>
        <v>#N/A</v>
      </c>
    </row>
    <row r="368" spans="1:41">
      <c r="A368" s="38"/>
      <c r="B368" s="72" t="str">
        <f t="shared" si="68"/>
        <v/>
      </c>
      <c r="C368" s="72" t="e">
        <f t="array" aca="1" ref="C368" ca="1">MATCH(TRUE,ISERROR(VALUE(MID(B368,ROW(INDIRECT("1:"&amp;LEN(B368))),1))),0)</f>
        <v>#N/A</v>
      </c>
      <c r="D368" s="72" t="e">
        <f t="shared" ca="1" si="69"/>
        <v>#N/A</v>
      </c>
      <c r="E368" s="72" t="e">
        <f t="shared" ca="1" si="70"/>
        <v>#N/A</v>
      </c>
      <c r="F368" s="72" t="e">
        <f t="shared" ca="1" si="71"/>
        <v>#N/A</v>
      </c>
      <c r="G368" s="72" t="e">
        <f t="shared" ca="1" si="72"/>
        <v>#N/A</v>
      </c>
      <c r="H368" s="72" t="e">
        <f t="shared" ca="1" si="73"/>
        <v>#N/A</v>
      </c>
      <c r="I368" s="72" t="e">
        <f t="shared" ca="1" si="74"/>
        <v>#N/A</v>
      </c>
      <c r="J368" s="72" t="e">
        <f t="shared" ca="1" si="75"/>
        <v>#N/A</v>
      </c>
      <c r="K368" s="72" t="e">
        <f t="shared" ca="1" si="76"/>
        <v>#N/A</v>
      </c>
      <c r="L368" s="72" t="e">
        <f ca="1">VLOOKUP(F368,Coef!$C$2:$F$25,4)</f>
        <v>#N/A</v>
      </c>
      <c r="M368" s="31" t="e">
        <f ca="1">VLOOKUP(E368,Coef!$C$4:$D$23,2)</f>
        <v>#N/A</v>
      </c>
      <c r="N368" s="31" t="e">
        <f ca="1">MOD(VLOOKUP(G368,Coef!$C$2:$G$21,5)+MOD(D368+1,2)*15,20)</f>
        <v>#N/A</v>
      </c>
      <c r="O368" s="31" t="e">
        <f ca="1">VLOOKUP(M368,Coef!$A$27:$B$46,2)</f>
        <v>#N/A</v>
      </c>
      <c r="P368" s="31" t="e">
        <f ca="1">VLOOKUP(M368,Coef!$A$27:$C$46,3)+N368/10-0.1</f>
        <v>#N/A</v>
      </c>
      <c r="Q368" s="31" t="e">
        <f ca="1">IF(P368+0.1&lt;O368,P368+2,P368)</f>
        <v>#N/A</v>
      </c>
      <c r="R368" s="72" t="e">
        <f ca="1">L368*100000+I368</f>
        <v>#N/A</v>
      </c>
      <c r="S368" s="72" t="e">
        <f ca="1">Q368*1000000+J368</f>
        <v>#N/A</v>
      </c>
      <c r="T368" s="72" t="e">
        <f ca="1">IF(M368&lt;11,S368-10000000,S368)</f>
        <v>#N/A</v>
      </c>
      <c r="U368" s="72" t="e">
        <f ca="1">T368/(6366197.724*0.9996)</f>
        <v>#N/A</v>
      </c>
      <c r="V368" s="72" t="e">
        <f ca="1">(Coef!$J$9/(1+Coef!$J$8*(COS(U368))^2)^0.5)*Coef!$J$6</f>
        <v>#N/A</v>
      </c>
      <c r="W368" s="72" t="e">
        <f ca="1">6*D368-183</f>
        <v>#N/A</v>
      </c>
      <c r="X368" s="72" t="e">
        <f ca="1">(R368-500000)/V368</f>
        <v>#N/A</v>
      </c>
      <c r="Y368" s="72" t="e">
        <f ca="1">SIN(2*U368)</f>
        <v>#N/A</v>
      </c>
      <c r="Z368" s="72" t="e">
        <f ca="1">Y368*(COS(U368))^2</f>
        <v>#N/A</v>
      </c>
      <c r="AA368" s="72" t="e">
        <f ca="1">U368+(Y368/2)</f>
        <v>#N/A</v>
      </c>
      <c r="AB368" s="72" t="e">
        <f ca="1">(3*AA368+Z368)/4</f>
        <v>#N/A</v>
      </c>
      <c r="AC368" s="72" t="e">
        <f ca="1">(5*AB368+Z368*(COS(U368))^2)/3</f>
        <v>#N/A</v>
      </c>
      <c r="AD368" s="72" t="e">
        <f ca="1">Coef!$J$6*Coef!$J$9*(U368-(Coef!$J$10*AA368)+(Coef!$J$11*AB368)-(Coef!$J$12*AC368))</f>
        <v>#N/A</v>
      </c>
      <c r="AE368" s="72" t="e">
        <f ca="1">(T368-AD368)/V368</f>
        <v>#N/A</v>
      </c>
      <c r="AF368" s="72" t="e">
        <f ca="1">((Coef!$J$8*X368^2)/2)*(COS(U368))^2</f>
        <v>#N/A</v>
      </c>
      <c r="AG368" s="72" t="e">
        <f ca="1">X368*(1-(AF368/3))</f>
        <v>#N/A</v>
      </c>
      <c r="AH368" s="72" t="e">
        <f ca="1">AE368*(1-AF368)+U368</f>
        <v>#N/A</v>
      </c>
      <c r="AI368" s="72" t="e">
        <f ca="1">(EXP(AG368)-EXP(-AG368))/2</f>
        <v>#N/A</v>
      </c>
      <c r="AJ368" s="72" t="e">
        <f ca="1">ATAN(AI368/COS(AH368))</f>
        <v>#N/A</v>
      </c>
      <c r="AK368" s="72" t="e">
        <f ca="1">ATAN(COS(AJ368)*TAN(AH368))</f>
        <v>#N/A</v>
      </c>
      <c r="AL368" s="72" t="e">
        <f ca="1">U368+(1+Coef!$J$8*(COS(U368))^2-(3/2)*Coef!$J$8*SIN(U368)*COS(U368)*(AK368-U368))*(AK368-U368)</f>
        <v>#N/A</v>
      </c>
      <c r="AM368" s="33" t="e">
        <f t="shared" ca="1" si="66"/>
        <v>#N/A</v>
      </c>
      <c r="AN368" s="33" t="e">
        <f t="shared" ca="1" si="67"/>
        <v>#N/A</v>
      </c>
      <c r="AO368" s="48" t="e">
        <f ca="1">D368&amp;" "&amp;IF(AM368&gt;0,"N","S")&amp;" "&amp;R368&amp;" "&amp;LEFT(S368,7)</f>
        <v>#N/A</v>
      </c>
    </row>
    <row r="369" spans="1:41">
      <c r="A369" s="38"/>
      <c r="B369" s="72" t="str">
        <f t="shared" si="68"/>
        <v/>
      </c>
      <c r="C369" s="72" t="e">
        <f t="array" aca="1" ref="C369" ca="1">MATCH(TRUE,ISERROR(VALUE(MID(B369,ROW(INDIRECT("1:"&amp;LEN(B369))),1))),0)</f>
        <v>#N/A</v>
      </c>
      <c r="D369" s="72" t="e">
        <f t="shared" ca="1" si="69"/>
        <v>#N/A</v>
      </c>
      <c r="E369" s="72" t="e">
        <f t="shared" ca="1" si="70"/>
        <v>#N/A</v>
      </c>
      <c r="F369" s="72" t="e">
        <f t="shared" ca="1" si="71"/>
        <v>#N/A</v>
      </c>
      <c r="G369" s="72" t="e">
        <f t="shared" ca="1" si="72"/>
        <v>#N/A</v>
      </c>
      <c r="H369" s="72" t="e">
        <f t="shared" ca="1" si="73"/>
        <v>#N/A</v>
      </c>
      <c r="I369" s="72" t="e">
        <f t="shared" ca="1" si="74"/>
        <v>#N/A</v>
      </c>
      <c r="J369" s="72" t="e">
        <f t="shared" ca="1" si="75"/>
        <v>#N/A</v>
      </c>
      <c r="K369" s="72" t="e">
        <f t="shared" ca="1" si="76"/>
        <v>#N/A</v>
      </c>
      <c r="L369" s="72" t="e">
        <f ca="1">VLOOKUP(F369,Coef!$C$2:$F$25,4)</f>
        <v>#N/A</v>
      </c>
      <c r="M369" s="31" t="e">
        <f ca="1">VLOOKUP(E369,Coef!$C$4:$D$23,2)</f>
        <v>#N/A</v>
      </c>
      <c r="N369" s="31" t="e">
        <f ca="1">MOD(VLOOKUP(G369,Coef!$C$2:$G$21,5)+MOD(D369+1,2)*15,20)</f>
        <v>#N/A</v>
      </c>
      <c r="O369" s="31" t="e">
        <f ca="1">VLOOKUP(M369,Coef!$A$27:$B$46,2)</f>
        <v>#N/A</v>
      </c>
      <c r="P369" s="31" t="e">
        <f ca="1">VLOOKUP(M369,Coef!$A$27:$C$46,3)+N369/10-0.1</f>
        <v>#N/A</v>
      </c>
      <c r="Q369" s="31" t="e">
        <f ca="1">IF(P369+0.1&lt;O369,P369+2,P369)</f>
        <v>#N/A</v>
      </c>
      <c r="R369" s="72" t="e">
        <f ca="1">L369*100000+I369</f>
        <v>#N/A</v>
      </c>
      <c r="S369" s="72" t="e">
        <f ca="1">Q369*1000000+J369</f>
        <v>#N/A</v>
      </c>
      <c r="T369" s="72" t="e">
        <f ca="1">IF(M369&lt;11,S369-10000000,S369)</f>
        <v>#N/A</v>
      </c>
      <c r="U369" s="72" t="e">
        <f ca="1">T369/(6366197.724*0.9996)</f>
        <v>#N/A</v>
      </c>
      <c r="V369" s="72" t="e">
        <f ca="1">(Coef!$J$9/(1+Coef!$J$8*(COS(U369))^2)^0.5)*Coef!$J$6</f>
        <v>#N/A</v>
      </c>
      <c r="W369" s="72" t="e">
        <f ca="1">6*D369-183</f>
        <v>#N/A</v>
      </c>
      <c r="X369" s="72" t="e">
        <f ca="1">(R369-500000)/V369</f>
        <v>#N/A</v>
      </c>
      <c r="Y369" s="72" t="e">
        <f ca="1">SIN(2*U369)</f>
        <v>#N/A</v>
      </c>
      <c r="Z369" s="72" t="e">
        <f ca="1">Y369*(COS(U369))^2</f>
        <v>#N/A</v>
      </c>
      <c r="AA369" s="72" t="e">
        <f ca="1">U369+(Y369/2)</f>
        <v>#N/A</v>
      </c>
      <c r="AB369" s="72" t="e">
        <f ca="1">(3*AA369+Z369)/4</f>
        <v>#N/A</v>
      </c>
      <c r="AC369" s="72" t="e">
        <f ca="1">(5*AB369+Z369*(COS(U369))^2)/3</f>
        <v>#N/A</v>
      </c>
      <c r="AD369" s="72" t="e">
        <f ca="1">Coef!$J$6*Coef!$J$9*(U369-(Coef!$J$10*AA369)+(Coef!$J$11*AB369)-(Coef!$J$12*AC369))</f>
        <v>#N/A</v>
      </c>
      <c r="AE369" s="72" t="e">
        <f ca="1">(T369-AD369)/V369</f>
        <v>#N/A</v>
      </c>
      <c r="AF369" s="72" t="e">
        <f ca="1">((Coef!$J$8*X369^2)/2)*(COS(U369))^2</f>
        <v>#N/A</v>
      </c>
      <c r="AG369" s="72" t="e">
        <f ca="1">X369*(1-(AF369/3))</f>
        <v>#N/A</v>
      </c>
      <c r="AH369" s="72" t="e">
        <f ca="1">AE369*(1-AF369)+U369</f>
        <v>#N/A</v>
      </c>
      <c r="AI369" s="72" t="e">
        <f ca="1">(EXP(AG369)-EXP(-AG369))/2</f>
        <v>#N/A</v>
      </c>
      <c r="AJ369" s="72" t="e">
        <f ca="1">ATAN(AI369/COS(AH369))</f>
        <v>#N/A</v>
      </c>
      <c r="AK369" s="72" t="e">
        <f ca="1">ATAN(COS(AJ369)*TAN(AH369))</f>
        <v>#N/A</v>
      </c>
      <c r="AL369" s="72" t="e">
        <f ca="1">U369+(1+Coef!$J$8*(COS(U369))^2-(3/2)*Coef!$J$8*SIN(U369)*COS(U369)*(AK369-U369))*(AK369-U369)</f>
        <v>#N/A</v>
      </c>
      <c r="AM369" s="33" t="e">
        <f t="shared" ca="1" si="66"/>
        <v>#N/A</v>
      </c>
      <c r="AN369" s="33" t="e">
        <f t="shared" ca="1" si="67"/>
        <v>#N/A</v>
      </c>
      <c r="AO369" s="48" t="e">
        <f ca="1">D369&amp;" "&amp;IF(AM369&gt;0,"N","S")&amp;" "&amp;R369&amp;" "&amp;LEFT(S369,7)</f>
        <v>#N/A</v>
      </c>
    </row>
    <row r="370" spans="1:41">
      <c r="A370" s="38"/>
      <c r="B370" s="72" t="str">
        <f t="shared" si="68"/>
        <v/>
      </c>
      <c r="C370" s="72" t="e">
        <f t="array" aca="1" ref="C370" ca="1">MATCH(TRUE,ISERROR(VALUE(MID(B370,ROW(INDIRECT("1:"&amp;LEN(B370))),1))),0)</f>
        <v>#N/A</v>
      </c>
      <c r="D370" s="72" t="e">
        <f t="shared" ca="1" si="69"/>
        <v>#N/A</v>
      </c>
      <c r="E370" s="72" t="e">
        <f t="shared" ca="1" si="70"/>
        <v>#N/A</v>
      </c>
      <c r="F370" s="72" t="e">
        <f t="shared" ca="1" si="71"/>
        <v>#N/A</v>
      </c>
      <c r="G370" s="72" t="e">
        <f t="shared" ca="1" si="72"/>
        <v>#N/A</v>
      </c>
      <c r="H370" s="72" t="e">
        <f t="shared" ca="1" si="73"/>
        <v>#N/A</v>
      </c>
      <c r="I370" s="72" t="e">
        <f t="shared" ca="1" si="74"/>
        <v>#N/A</v>
      </c>
      <c r="J370" s="72" t="e">
        <f t="shared" ca="1" si="75"/>
        <v>#N/A</v>
      </c>
      <c r="K370" s="72" t="e">
        <f t="shared" ca="1" si="76"/>
        <v>#N/A</v>
      </c>
      <c r="L370" s="72" t="e">
        <f ca="1">VLOOKUP(F370,Coef!$C$2:$F$25,4)</f>
        <v>#N/A</v>
      </c>
      <c r="M370" s="31" t="e">
        <f ca="1">VLOOKUP(E370,Coef!$C$4:$D$23,2)</f>
        <v>#N/A</v>
      </c>
      <c r="N370" s="31" t="e">
        <f ca="1">MOD(VLOOKUP(G370,Coef!$C$2:$G$21,5)+MOD(D370+1,2)*15,20)</f>
        <v>#N/A</v>
      </c>
      <c r="O370" s="31" t="e">
        <f ca="1">VLOOKUP(M370,Coef!$A$27:$B$46,2)</f>
        <v>#N/A</v>
      </c>
      <c r="P370" s="31" t="e">
        <f ca="1">VLOOKUP(M370,Coef!$A$27:$C$46,3)+N370/10-0.1</f>
        <v>#N/A</v>
      </c>
      <c r="Q370" s="31" t="e">
        <f ca="1">IF(P370+0.1&lt;O370,P370+2,P370)</f>
        <v>#N/A</v>
      </c>
      <c r="R370" s="72" t="e">
        <f ca="1">L370*100000+I370</f>
        <v>#N/A</v>
      </c>
      <c r="S370" s="72" t="e">
        <f ca="1">Q370*1000000+J370</f>
        <v>#N/A</v>
      </c>
      <c r="T370" s="72" t="e">
        <f ca="1">IF(M370&lt;11,S370-10000000,S370)</f>
        <v>#N/A</v>
      </c>
      <c r="U370" s="72" t="e">
        <f ca="1">T370/(6366197.724*0.9996)</f>
        <v>#N/A</v>
      </c>
      <c r="V370" s="72" t="e">
        <f ca="1">(Coef!$J$9/(1+Coef!$J$8*(COS(U370))^2)^0.5)*Coef!$J$6</f>
        <v>#N/A</v>
      </c>
      <c r="W370" s="72" t="e">
        <f ca="1">6*D370-183</f>
        <v>#N/A</v>
      </c>
      <c r="X370" s="72" t="e">
        <f ca="1">(R370-500000)/V370</f>
        <v>#N/A</v>
      </c>
      <c r="Y370" s="72" t="e">
        <f ca="1">SIN(2*U370)</f>
        <v>#N/A</v>
      </c>
      <c r="Z370" s="72" t="e">
        <f ca="1">Y370*(COS(U370))^2</f>
        <v>#N/A</v>
      </c>
      <c r="AA370" s="72" t="e">
        <f ca="1">U370+(Y370/2)</f>
        <v>#N/A</v>
      </c>
      <c r="AB370" s="72" t="e">
        <f ca="1">(3*AA370+Z370)/4</f>
        <v>#N/A</v>
      </c>
      <c r="AC370" s="72" t="e">
        <f ca="1">(5*AB370+Z370*(COS(U370))^2)/3</f>
        <v>#N/A</v>
      </c>
      <c r="AD370" s="72" t="e">
        <f ca="1">Coef!$J$6*Coef!$J$9*(U370-(Coef!$J$10*AA370)+(Coef!$J$11*AB370)-(Coef!$J$12*AC370))</f>
        <v>#N/A</v>
      </c>
      <c r="AE370" s="72" t="e">
        <f ca="1">(T370-AD370)/V370</f>
        <v>#N/A</v>
      </c>
      <c r="AF370" s="72" t="e">
        <f ca="1">((Coef!$J$8*X370^2)/2)*(COS(U370))^2</f>
        <v>#N/A</v>
      </c>
      <c r="AG370" s="72" t="e">
        <f ca="1">X370*(1-(AF370/3))</f>
        <v>#N/A</v>
      </c>
      <c r="AH370" s="72" t="e">
        <f ca="1">AE370*(1-AF370)+U370</f>
        <v>#N/A</v>
      </c>
      <c r="AI370" s="72" t="e">
        <f ca="1">(EXP(AG370)-EXP(-AG370))/2</f>
        <v>#N/A</v>
      </c>
      <c r="AJ370" s="72" t="e">
        <f ca="1">ATAN(AI370/COS(AH370))</f>
        <v>#N/A</v>
      </c>
      <c r="AK370" s="72" t="e">
        <f ca="1">ATAN(COS(AJ370)*TAN(AH370))</f>
        <v>#N/A</v>
      </c>
      <c r="AL370" s="72" t="e">
        <f ca="1">U370+(1+Coef!$J$8*(COS(U370))^2-(3/2)*Coef!$J$8*SIN(U370)*COS(U370)*(AK370-U370))*(AK370-U370)</f>
        <v>#N/A</v>
      </c>
      <c r="AM370" s="33" t="e">
        <f t="shared" ca="1" si="66"/>
        <v>#N/A</v>
      </c>
      <c r="AN370" s="33" t="e">
        <f t="shared" ca="1" si="67"/>
        <v>#N/A</v>
      </c>
      <c r="AO370" s="48" t="e">
        <f ca="1">D370&amp;" "&amp;IF(AM370&gt;0,"N","S")&amp;" "&amp;R370&amp;" "&amp;LEFT(S370,7)</f>
        <v>#N/A</v>
      </c>
    </row>
    <row r="371" spans="1:41">
      <c r="A371" s="38"/>
      <c r="B371" s="72" t="str">
        <f t="shared" si="68"/>
        <v/>
      </c>
      <c r="C371" s="72" t="e">
        <f t="array" aca="1" ref="C371" ca="1">MATCH(TRUE,ISERROR(VALUE(MID(B371,ROW(INDIRECT("1:"&amp;LEN(B371))),1))),0)</f>
        <v>#N/A</v>
      </c>
      <c r="D371" s="72" t="e">
        <f t="shared" ca="1" si="69"/>
        <v>#N/A</v>
      </c>
      <c r="E371" s="72" t="e">
        <f t="shared" ca="1" si="70"/>
        <v>#N/A</v>
      </c>
      <c r="F371" s="72" t="e">
        <f t="shared" ca="1" si="71"/>
        <v>#N/A</v>
      </c>
      <c r="G371" s="72" t="e">
        <f t="shared" ca="1" si="72"/>
        <v>#N/A</v>
      </c>
      <c r="H371" s="72" t="e">
        <f t="shared" ca="1" si="73"/>
        <v>#N/A</v>
      </c>
      <c r="I371" s="72" t="e">
        <f t="shared" ca="1" si="74"/>
        <v>#N/A</v>
      </c>
      <c r="J371" s="72" t="e">
        <f t="shared" ca="1" si="75"/>
        <v>#N/A</v>
      </c>
      <c r="K371" s="72" t="e">
        <f t="shared" ca="1" si="76"/>
        <v>#N/A</v>
      </c>
      <c r="L371" s="72" t="e">
        <f ca="1">VLOOKUP(F371,Coef!$C$2:$F$25,4)</f>
        <v>#N/A</v>
      </c>
      <c r="M371" s="31" t="e">
        <f ca="1">VLOOKUP(E371,Coef!$C$4:$D$23,2)</f>
        <v>#N/A</v>
      </c>
      <c r="N371" s="31" t="e">
        <f ca="1">MOD(VLOOKUP(G371,Coef!$C$2:$G$21,5)+MOD(D371+1,2)*15,20)</f>
        <v>#N/A</v>
      </c>
      <c r="O371" s="31" t="e">
        <f ca="1">VLOOKUP(M371,Coef!$A$27:$B$46,2)</f>
        <v>#N/A</v>
      </c>
      <c r="P371" s="31" t="e">
        <f ca="1">VLOOKUP(M371,Coef!$A$27:$C$46,3)+N371/10-0.1</f>
        <v>#N/A</v>
      </c>
      <c r="Q371" s="31" t="e">
        <f ca="1">IF(P371+0.1&lt;O371,P371+2,P371)</f>
        <v>#N/A</v>
      </c>
      <c r="R371" s="72" t="e">
        <f ca="1">L371*100000+I371</f>
        <v>#N/A</v>
      </c>
      <c r="S371" s="72" t="e">
        <f ca="1">Q371*1000000+J371</f>
        <v>#N/A</v>
      </c>
      <c r="T371" s="72" t="e">
        <f ca="1">IF(M371&lt;11,S371-10000000,S371)</f>
        <v>#N/A</v>
      </c>
      <c r="U371" s="72" t="e">
        <f ca="1">T371/(6366197.724*0.9996)</f>
        <v>#N/A</v>
      </c>
      <c r="V371" s="72" t="e">
        <f ca="1">(Coef!$J$9/(1+Coef!$J$8*(COS(U371))^2)^0.5)*Coef!$J$6</f>
        <v>#N/A</v>
      </c>
      <c r="W371" s="72" t="e">
        <f ca="1">6*D371-183</f>
        <v>#N/A</v>
      </c>
      <c r="X371" s="72" t="e">
        <f ca="1">(R371-500000)/V371</f>
        <v>#N/A</v>
      </c>
      <c r="Y371" s="72" t="e">
        <f ca="1">SIN(2*U371)</f>
        <v>#N/A</v>
      </c>
      <c r="Z371" s="72" t="e">
        <f ca="1">Y371*(COS(U371))^2</f>
        <v>#N/A</v>
      </c>
      <c r="AA371" s="72" t="e">
        <f ca="1">U371+(Y371/2)</f>
        <v>#N/A</v>
      </c>
      <c r="AB371" s="72" t="e">
        <f ca="1">(3*AA371+Z371)/4</f>
        <v>#N/A</v>
      </c>
      <c r="AC371" s="72" t="e">
        <f ca="1">(5*AB371+Z371*(COS(U371))^2)/3</f>
        <v>#N/A</v>
      </c>
      <c r="AD371" s="72" t="e">
        <f ca="1">Coef!$J$6*Coef!$J$9*(U371-(Coef!$J$10*AA371)+(Coef!$J$11*AB371)-(Coef!$J$12*AC371))</f>
        <v>#N/A</v>
      </c>
      <c r="AE371" s="72" t="e">
        <f ca="1">(T371-AD371)/V371</f>
        <v>#N/A</v>
      </c>
      <c r="AF371" s="72" t="e">
        <f ca="1">((Coef!$J$8*X371^2)/2)*(COS(U371))^2</f>
        <v>#N/A</v>
      </c>
      <c r="AG371" s="72" t="e">
        <f ca="1">X371*(1-(AF371/3))</f>
        <v>#N/A</v>
      </c>
      <c r="AH371" s="72" t="e">
        <f ca="1">AE371*(1-AF371)+U371</f>
        <v>#N/A</v>
      </c>
      <c r="AI371" s="72" t="e">
        <f ca="1">(EXP(AG371)-EXP(-AG371))/2</f>
        <v>#N/A</v>
      </c>
      <c r="AJ371" s="72" t="e">
        <f ca="1">ATAN(AI371/COS(AH371))</f>
        <v>#N/A</v>
      </c>
      <c r="AK371" s="72" t="e">
        <f ca="1">ATAN(COS(AJ371)*TAN(AH371))</f>
        <v>#N/A</v>
      </c>
      <c r="AL371" s="72" t="e">
        <f ca="1">U371+(1+Coef!$J$8*(COS(U371))^2-(3/2)*Coef!$J$8*SIN(U371)*COS(U371)*(AK371-U371))*(AK371-U371)</f>
        <v>#N/A</v>
      </c>
      <c r="AM371" s="33" t="e">
        <f t="shared" ca="1" si="66"/>
        <v>#N/A</v>
      </c>
      <c r="AN371" s="33" t="e">
        <f t="shared" ca="1" si="67"/>
        <v>#N/A</v>
      </c>
      <c r="AO371" s="48" t="e">
        <f ca="1">D371&amp;" "&amp;IF(AM371&gt;0,"N","S")&amp;" "&amp;R371&amp;" "&amp;LEFT(S371,7)</f>
        <v>#N/A</v>
      </c>
    </row>
    <row r="372" spans="1:41">
      <c r="A372" s="38"/>
      <c r="B372" s="72" t="str">
        <f t="shared" si="68"/>
        <v/>
      </c>
      <c r="C372" s="72" t="e">
        <f t="array" aca="1" ref="C372" ca="1">MATCH(TRUE,ISERROR(VALUE(MID(B372,ROW(INDIRECT("1:"&amp;LEN(B372))),1))),0)</f>
        <v>#N/A</v>
      </c>
      <c r="D372" s="72" t="e">
        <f t="shared" ca="1" si="69"/>
        <v>#N/A</v>
      </c>
      <c r="E372" s="72" t="e">
        <f t="shared" ca="1" si="70"/>
        <v>#N/A</v>
      </c>
      <c r="F372" s="72" t="e">
        <f t="shared" ca="1" si="71"/>
        <v>#N/A</v>
      </c>
      <c r="G372" s="72" t="e">
        <f t="shared" ca="1" si="72"/>
        <v>#N/A</v>
      </c>
      <c r="H372" s="72" t="e">
        <f t="shared" ca="1" si="73"/>
        <v>#N/A</v>
      </c>
      <c r="I372" s="72" t="e">
        <f t="shared" ca="1" si="74"/>
        <v>#N/A</v>
      </c>
      <c r="J372" s="72" t="e">
        <f t="shared" ca="1" si="75"/>
        <v>#N/A</v>
      </c>
      <c r="K372" s="72" t="e">
        <f t="shared" ca="1" si="76"/>
        <v>#N/A</v>
      </c>
      <c r="L372" s="72" t="e">
        <f ca="1">VLOOKUP(F372,Coef!$C$2:$F$25,4)</f>
        <v>#N/A</v>
      </c>
      <c r="M372" s="31" t="e">
        <f ca="1">VLOOKUP(E372,Coef!$C$4:$D$23,2)</f>
        <v>#N/A</v>
      </c>
      <c r="N372" s="31" t="e">
        <f ca="1">MOD(VLOOKUP(G372,Coef!$C$2:$G$21,5)+MOD(D372+1,2)*15,20)</f>
        <v>#N/A</v>
      </c>
      <c r="O372" s="31" t="e">
        <f ca="1">VLOOKUP(M372,Coef!$A$27:$B$46,2)</f>
        <v>#N/A</v>
      </c>
      <c r="P372" s="31" t="e">
        <f ca="1">VLOOKUP(M372,Coef!$A$27:$C$46,3)+N372/10-0.1</f>
        <v>#N/A</v>
      </c>
      <c r="Q372" s="31" t="e">
        <f ca="1">IF(P372+0.1&lt;O372,P372+2,P372)</f>
        <v>#N/A</v>
      </c>
      <c r="R372" s="72" t="e">
        <f ca="1">L372*100000+I372</f>
        <v>#N/A</v>
      </c>
      <c r="S372" s="72" t="e">
        <f ca="1">Q372*1000000+J372</f>
        <v>#N/A</v>
      </c>
      <c r="T372" s="72" t="e">
        <f ca="1">IF(M372&lt;11,S372-10000000,S372)</f>
        <v>#N/A</v>
      </c>
      <c r="U372" s="72" t="e">
        <f ca="1">T372/(6366197.724*0.9996)</f>
        <v>#N/A</v>
      </c>
      <c r="V372" s="72" t="e">
        <f ca="1">(Coef!$J$9/(1+Coef!$J$8*(COS(U372))^2)^0.5)*Coef!$J$6</f>
        <v>#N/A</v>
      </c>
      <c r="W372" s="72" t="e">
        <f ca="1">6*D372-183</f>
        <v>#N/A</v>
      </c>
      <c r="X372" s="72" t="e">
        <f ca="1">(R372-500000)/V372</f>
        <v>#N/A</v>
      </c>
      <c r="Y372" s="72" t="e">
        <f ca="1">SIN(2*U372)</f>
        <v>#N/A</v>
      </c>
      <c r="Z372" s="72" t="e">
        <f ca="1">Y372*(COS(U372))^2</f>
        <v>#N/A</v>
      </c>
      <c r="AA372" s="72" t="e">
        <f ca="1">U372+(Y372/2)</f>
        <v>#N/A</v>
      </c>
      <c r="AB372" s="72" t="e">
        <f ca="1">(3*AA372+Z372)/4</f>
        <v>#N/A</v>
      </c>
      <c r="AC372" s="72" t="e">
        <f ca="1">(5*AB372+Z372*(COS(U372))^2)/3</f>
        <v>#N/A</v>
      </c>
      <c r="AD372" s="72" t="e">
        <f ca="1">Coef!$J$6*Coef!$J$9*(U372-(Coef!$J$10*AA372)+(Coef!$J$11*AB372)-(Coef!$J$12*AC372))</f>
        <v>#N/A</v>
      </c>
      <c r="AE372" s="72" t="e">
        <f ca="1">(T372-AD372)/V372</f>
        <v>#N/A</v>
      </c>
      <c r="AF372" s="72" t="e">
        <f ca="1">((Coef!$J$8*X372^2)/2)*(COS(U372))^2</f>
        <v>#N/A</v>
      </c>
      <c r="AG372" s="72" t="e">
        <f ca="1">X372*(1-(AF372/3))</f>
        <v>#N/A</v>
      </c>
      <c r="AH372" s="72" t="e">
        <f ca="1">AE372*(1-AF372)+U372</f>
        <v>#N/A</v>
      </c>
      <c r="AI372" s="72" t="e">
        <f ca="1">(EXP(AG372)-EXP(-AG372))/2</f>
        <v>#N/A</v>
      </c>
      <c r="AJ372" s="72" t="e">
        <f ca="1">ATAN(AI372/COS(AH372))</f>
        <v>#N/A</v>
      </c>
      <c r="AK372" s="72" t="e">
        <f ca="1">ATAN(COS(AJ372)*TAN(AH372))</f>
        <v>#N/A</v>
      </c>
      <c r="AL372" s="72" t="e">
        <f ca="1">U372+(1+Coef!$J$8*(COS(U372))^2-(3/2)*Coef!$J$8*SIN(U372)*COS(U372)*(AK372-U372))*(AK372-U372)</f>
        <v>#N/A</v>
      </c>
      <c r="AM372" s="33" t="e">
        <f t="shared" ca="1" si="66"/>
        <v>#N/A</v>
      </c>
      <c r="AN372" s="33" t="e">
        <f t="shared" ca="1" si="67"/>
        <v>#N/A</v>
      </c>
      <c r="AO372" s="48" t="e">
        <f ca="1">D372&amp;" "&amp;IF(AM372&gt;0,"N","S")&amp;" "&amp;R372&amp;" "&amp;LEFT(S372,7)</f>
        <v>#N/A</v>
      </c>
    </row>
    <row r="373" spans="1:41">
      <c r="A373" s="38"/>
      <c r="B373" s="72" t="str">
        <f t="shared" si="68"/>
        <v/>
      </c>
      <c r="C373" s="72" t="e">
        <f t="array" aca="1" ref="C373" ca="1">MATCH(TRUE,ISERROR(VALUE(MID(B373,ROW(INDIRECT("1:"&amp;LEN(B373))),1))),0)</f>
        <v>#N/A</v>
      </c>
      <c r="D373" s="72" t="e">
        <f t="shared" ca="1" si="69"/>
        <v>#N/A</v>
      </c>
      <c r="E373" s="72" t="e">
        <f t="shared" ca="1" si="70"/>
        <v>#N/A</v>
      </c>
      <c r="F373" s="72" t="e">
        <f t="shared" ca="1" si="71"/>
        <v>#N/A</v>
      </c>
      <c r="G373" s="72" t="e">
        <f t="shared" ca="1" si="72"/>
        <v>#N/A</v>
      </c>
      <c r="H373" s="72" t="e">
        <f t="shared" ca="1" si="73"/>
        <v>#N/A</v>
      </c>
      <c r="I373" s="72" t="e">
        <f t="shared" ca="1" si="74"/>
        <v>#N/A</v>
      </c>
      <c r="J373" s="72" t="e">
        <f t="shared" ca="1" si="75"/>
        <v>#N/A</v>
      </c>
      <c r="K373" s="72" t="e">
        <f t="shared" ca="1" si="76"/>
        <v>#N/A</v>
      </c>
      <c r="L373" s="72" t="e">
        <f ca="1">VLOOKUP(F373,Coef!$C$2:$F$25,4)</f>
        <v>#N/A</v>
      </c>
      <c r="M373" s="31" t="e">
        <f ca="1">VLOOKUP(E373,Coef!$C$4:$D$23,2)</f>
        <v>#N/A</v>
      </c>
      <c r="N373" s="31" t="e">
        <f ca="1">MOD(VLOOKUP(G373,Coef!$C$2:$G$21,5)+MOD(D373+1,2)*15,20)</f>
        <v>#N/A</v>
      </c>
      <c r="O373" s="31" t="e">
        <f ca="1">VLOOKUP(M373,Coef!$A$27:$B$46,2)</f>
        <v>#N/A</v>
      </c>
      <c r="P373" s="31" t="e">
        <f ca="1">VLOOKUP(M373,Coef!$A$27:$C$46,3)+N373/10-0.1</f>
        <v>#N/A</v>
      </c>
      <c r="Q373" s="31" t="e">
        <f ca="1">IF(P373+0.1&lt;O373,P373+2,P373)</f>
        <v>#N/A</v>
      </c>
      <c r="R373" s="72" t="e">
        <f ca="1">L373*100000+I373</f>
        <v>#N/A</v>
      </c>
      <c r="S373" s="72" t="e">
        <f ca="1">Q373*1000000+J373</f>
        <v>#N/A</v>
      </c>
      <c r="T373" s="72" t="e">
        <f ca="1">IF(M373&lt;11,S373-10000000,S373)</f>
        <v>#N/A</v>
      </c>
      <c r="U373" s="72" t="e">
        <f ca="1">T373/(6366197.724*0.9996)</f>
        <v>#N/A</v>
      </c>
      <c r="V373" s="72" t="e">
        <f ca="1">(Coef!$J$9/(1+Coef!$J$8*(COS(U373))^2)^0.5)*Coef!$J$6</f>
        <v>#N/A</v>
      </c>
      <c r="W373" s="72" t="e">
        <f ca="1">6*D373-183</f>
        <v>#N/A</v>
      </c>
      <c r="X373" s="72" t="e">
        <f ca="1">(R373-500000)/V373</f>
        <v>#N/A</v>
      </c>
      <c r="Y373" s="72" t="e">
        <f ca="1">SIN(2*U373)</f>
        <v>#N/A</v>
      </c>
      <c r="Z373" s="72" t="e">
        <f ca="1">Y373*(COS(U373))^2</f>
        <v>#N/A</v>
      </c>
      <c r="AA373" s="72" t="e">
        <f ca="1">U373+(Y373/2)</f>
        <v>#N/A</v>
      </c>
      <c r="AB373" s="72" t="e">
        <f ca="1">(3*AA373+Z373)/4</f>
        <v>#N/A</v>
      </c>
      <c r="AC373" s="72" t="e">
        <f ca="1">(5*AB373+Z373*(COS(U373))^2)/3</f>
        <v>#N/A</v>
      </c>
      <c r="AD373" s="72" t="e">
        <f ca="1">Coef!$J$6*Coef!$J$9*(U373-(Coef!$J$10*AA373)+(Coef!$J$11*AB373)-(Coef!$J$12*AC373))</f>
        <v>#N/A</v>
      </c>
      <c r="AE373" s="72" t="e">
        <f ca="1">(T373-AD373)/V373</f>
        <v>#N/A</v>
      </c>
      <c r="AF373" s="72" t="e">
        <f ca="1">((Coef!$J$8*X373^2)/2)*(COS(U373))^2</f>
        <v>#N/A</v>
      </c>
      <c r="AG373" s="72" t="e">
        <f ca="1">X373*(1-(AF373/3))</f>
        <v>#N/A</v>
      </c>
      <c r="AH373" s="72" t="e">
        <f ca="1">AE373*(1-AF373)+U373</f>
        <v>#N/A</v>
      </c>
      <c r="AI373" s="72" t="e">
        <f ca="1">(EXP(AG373)-EXP(-AG373))/2</f>
        <v>#N/A</v>
      </c>
      <c r="AJ373" s="72" t="e">
        <f ca="1">ATAN(AI373/COS(AH373))</f>
        <v>#N/A</v>
      </c>
      <c r="AK373" s="72" t="e">
        <f ca="1">ATAN(COS(AJ373)*TAN(AH373))</f>
        <v>#N/A</v>
      </c>
      <c r="AL373" s="72" t="e">
        <f ca="1">U373+(1+Coef!$J$8*(COS(U373))^2-(3/2)*Coef!$J$8*SIN(U373)*COS(U373)*(AK373-U373))*(AK373-U373)</f>
        <v>#N/A</v>
      </c>
      <c r="AM373" s="33" t="e">
        <f t="shared" ca="1" si="66"/>
        <v>#N/A</v>
      </c>
      <c r="AN373" s="33" t="e">
        <f t="shared" ca="1" si="67"/>
        <v>#N/A</v>
      </c>
      <c r="AO373" s="48" t="e">
        <f ca="1">D373&amp;" "&amp;IF(AM373&gt;0,"N","S")&amp;" "&amp;R373&amp;" "&amp;LEFT(S373,7)</f>
        <v>#N/A</v>
      </c>
    </row>
    <row r="374" spans="1:41">
      <c r="A374" s="38"/>
      <c r="B374" s="72" t="str">
        <f t="shared" si="68"/>
        <v/>
      </c>
      <c r="C374" s="72" t="e">
        <f t="array" aca="1" ref="C374" ca="1">MATCH(TRUE,ISERROR(VALUE(MID(B374,ROW(INDIRECT("1:"&amp;LEN(B374))),1))),0)</f>
        <v>#N/A</v>
      </c>
      <c r="D374" s="72" t="e">
        <f t="shared" ca="1" si="69"/>
        <v>#N/A</v>
      </c>
      <c r="E374" s="72" t="e">
        <f t="shared" ca="1" si="70"/>
        <v>#N/A</v>
      </c>
      <c r="F374" s="72" t="e">
        <f t="shared" ca="1" si="71"/>
        <v>#N/A</v>
      </c>
      <c r="G374" s="72" t="e">
        <f t="shared" ca="1" si="72"/>
        <v>#N/A</v>
      </c>
      <c r="H374" s="72" t="e">
        <f t="shared" ca="1" si="73"/>
        <v>#N/A</v>
      </c>
      <c r="I374" s="72" t="e">
        <f t="shared" ca="1" si="74"/>
        <v>#N/A</v>
      </c>
      <c r="J374" s="72" t="e">
        <f t="shared" ca="1" si="75"/>
        <v>#N/A</v>
      </c>
      <c r="K374" s="72" t="e">
        <f t="shared" ca="1" si="76"/>
        <v>#N/A</v>
      </c>
      <c r="L374" s="72" t="e">
        <f ca="1">VLOOKUP(F374,Coef!$C$2:$F$25,4)</f>
        <v>#N/A</v>
      </c>
      <c r="M374" s="31" t="e">
        <f ca="1">VLOOKUP(E374,Coef!$C$4:$D$23,2)</f>
        <v>#N/A</v>
      </c>
      <c r="N374" s="31" t="e">
        <f ca="1">MOD(VLOOKUP(G374,Coef!$C$2:$G$21,5)+MOD(D374+1,2)*15,20)</f>
        <v>#N/A</v>
      </c>
      <c r="O374" s="31" t="e">
        <f ca="1">VLOOKUP(M374,Coef!$A$27:$B$46,2)</f>
        <v>#N/A</v>
      </c>
      <c r="P374" s="31" t="e">
        <f ca="1">VLOOKUP(M374,Coef!$A$27:$C$46,3)+N374/10-0.1</f>
        <v>#N/A</v>
      </c>
      <c r="Q374" s="31" t="e">
        <f ca="1">IF(P374+0.1&lt;O374,P374+2,P374)</f>
        <v>#N/A</v>
      </c>
      <c r="R374" s="72" t="e">
        <f ca="1">L374*100000+I374</f>
        <v>#N/A</v>
      </c>
      <c r="S374" s="72" t="e">
        <f ca="1">Q374*1000000+J374</f>
        <v>#N/A</v>
      </c>
      <c r="T374" s="72" t="e">
        <f ca="1">IF(M374&lt;11,S374-10000000,S374)</f>
        <v>#N/A</v>
      </c>
      <c r="U374" s="72" t="e">
        <f ca="1">T374/(6366197.724*0.9996)</f>
        <v>#N/A</v>
      </c>
      <c r="V374" s="72" t="e">
        <f ca="1">(Coef!$J$9/(1+Coef!$J$8*(COS(U374))^2)^0.5)*Coef!$J$6</f>
        <v>#N/A</v>
      </c>
      <c r="W374" s="72" t="e">
        <f ca="1">6*D374-183</f>
        <v>#N/A</v>
      </c>
      <c r="X374" s="72" t="e">
        <f ca="1">(R374-500000)/V374</f>
        <v>#N/A</v>
      </c>
      <c r="Y374" s="72" t="e">
        <f ca="1">SIN(2*U374)</f>
        <v>#N/A</v>
      </c>
      <c r="Z374" s="72" t="e">
        <f ca="1">Y374*(COS(U374))^2</f>
        <v>#N/A</v>
      </c>
      <c r="AA374" s="72" t="e">
        <f ca="1">U374+(Y374/2)</f>
        <v>#N/A</v>
      </c>
      <c r="AB374" s="72" t="e">
        <f ca="1">(3*AA374+Z374)/4</f>
        <v>#N/A</v>
      </c>
      <c r="AC374" s="72" t="e">
        <f ca="1">(5*AB374+Z374*(COS(U374))^2)/3</f>
        <v>#N/A</v>
      </c>
      <c r="AD374" s="72" t="e">
        <f ca="1">Coef!$J$6*Coef!$J$9*(U374-(Coef!$J$10*AA374)+(Coef!$J$11*AB374)-(Coef!$J$12*AC374))</f>
        <v>#N/A</v>
      </c>
      <c r="AE374" s="72" t="e">
        <f ca="1">(T374-AD374)/V374</f>
        <v>#N/A</v>
      </c>
      <c r="AF374" s="72" t="e">
        <f ca="1">((Coef!$J$8*X374^2)/2)*(COS(U374))^2</f>
        <v>#N/A</v>
      </c>
      <c r="AG374" s="72" t="e">
        <f ca="1">X374*(1-(AF374/3))</f>
        <v>#N/A</v>
      </c>
      <c r="AH374" s="72" t="e">
        <f ca="1">AE374*(1-AF374)+U374</f>
        <v>#N/A</v>
      </c>
      <c r="AI374" s="72" t="e">
        <f ca="1">(EXP(AG374)-EXP(-AG374))/2</f>
        <v>#N/A</v>
      </c>
      <c r="AJ374" s="72" t="e">
        <f ca="1">ATAN(AI374/COS(AH374))</f>
        <v>#N/A</v>
      </c>
      <c r="AK374" s="72" t="e">
        <f ca="1">ATAN(COS(AJ374)*TAN(AH374))</f>
        <v>#N/A</v>
      </c>
      <c r="AL374" s="72" t="e">
        <f ca="1">U374+(1+Coef!$J$8*(COS(U374))^2-(3/2)*Coef!$J$8*SIN(U374)*COS(U374)*(AK374-U374))*(AK374-U374)</f>
        <v>#N/A</v>
      </c>
      <c r="AM374" s="33" t="e">
        <f t="shared" ca="1" si="66"/>
        <v>#N/A</v>
      </c>
      <c r="AN374" s="33" t="e">
        <f t="shared" ca="1" si="67"/>
        <v>#N/A</v>
      </c>
      <c r="AO374" s="48" t="e">
        <f ca="1">D374&amp;" "&amp;IF(AM374&gt;0,"N","S")&amp;" "&amp;R374&amp;" "&amp;LEFT(S374,7)</f>
        <v>#N/A</v>
      </c>
    </row>
    <row r="375" spans="1:41">
      <c r="A375" s="38"/>
      <c r="B375" s="72" t="str">
        <f t="shared" si="68"/>
        <v/>
      </c>
      <c r="C375" s="72" t="e">
        <f t="array" aca="1" ref="C375" ca="1">MATCH(TRUE,ISERROR(VALUE(MID(B375,ROW(INDIRECT("1:"&amp;LEN(B375))),1))),0)</f>
        <v>#N/A</v>
      </c>
      <c r="D375" s="72" t="e">
        <f t="shared" ca="1" si="69"/>
        <v>#N/A</v>
      </c>
      <c r="E375" s="72" t="e">
        <f t="shared" ca="1" si="70"/>
        <v>#N/A</v>
      </c>
      <c r="F375" s="72" t="e">
        <f t="shared" ca="1" si="71"/>
        <v>#N/A</v>
      </c>
      <c r="G375" s="72" t="e">
        <f t="shared" ca="1" si="72"/>
        <v>#N/A</v>
      </c>
      <c r="H375" s="72" t="e">
        <f t="shared" ca="1" si="73"/>
        <v>#N/A</v>
      </c>
      <c r="I375" s="72" t="e">
        <f t="shared" ca="1" si="74"/>
        <v>#N/A</v>
      </c>
      <c r="J375" s="72" t="e">
        <f t="shared" ca="1" si="75"/>
        <v>#N/A</v>
      </c>
      <c r="K375" s="72" t="e">
        <f t="shared" ca="1" si="76"/>
        <v>#N/A</v>
      </c>
      <c r="L375" s="72" t="e">
        <f ca="1">VLOOKUP(F375,Coef!$C$2:$F$25,4)</f>
        <v>#N/A</v>
      </c>
      <c r="M375" s="31" t="e">
        <f ca="1">VLOOKUP(E375,Coef!$C$4:$D$23,2)</f>
        <v>#N/A</v>
      </c>
      <c r="N375" s="31" t="e">
        <f ca="1">MOD(VLOOKUP(G375,Coef!$C$2:$G$21,5)+MOD(D375+1,2)*15,20)</f>
        <v>#N/A</v>
      </c>
      <c r="O375" s="31" t="e">
        <f ca="1">VLOOKUP(M375,Coef!$A$27:$B$46,2)</f>
        <v>#N/A</v>
      </c>
      <c r="P375" s="31" t="e">
        <f ca="1">VLOOKUP(M375,Coef!$A$27:$C$46,3)+N375/10-0.1</f>
        <v>#N/A</v>
      </c>
      <c r="Q375" s="31" t="e">
        <f ca="1">IF(P375+0.1&lt;O375,P375+2,P375)</f>
        <v>#N/A</v>
      </c>
      <c r="R375" s="72" t="e">
        <f ca="1">L375*100000+I375</f>
        <v>#N/A</v>
      </c>
      <c r="S375" s="72" t="e">
        <f ca="1">Q375*1000000+J375</f>
        <v>#N/A</v>
      </c>
      <c r="T375" s="72" t="e">
        <f ca="1">IF(M375&lt;11,S375-10000000,S375)</f>
        <v>#N/A</v>
      </c>
      <c r="U375" s="72" t="e">
        <f ca="1">T375/(6366197.724*0.9996)</f>
        <v>#N/A</v>
      </c>
      <c r="V375" s="72" t="e">
        <f ca="1">(Coef!$J$9/(1+Coef!$J$8*(COS(U375))^2)^0.5)*Coef!$J$6</f>
        <v>#N/A</v>
      </c>
      <c r="W375" s="72" t="e">
        <f ca="1">6*D375-183</f>
        <v>#N/A</v>
      </c>
      <c r="X375" s="72" t="e">
        <f ca="1">(R375-500000)/V375</f>
        <v>#N/A</v>
      </c>
      <c r="Y375" s="72" t="e">
        <f ca="1">SIN(2*U375)</f>
        <v>#N/A</v>
      </c>
      <c r="Z375" s="72" t="e">
        <f ca="1">Y375*(COS(U375))^2</f>
        <v>#N/A</v>
      </c>
      <c r="AA375" s="72" t="e">
        <f ca="1">U375+(Y375/2)</f>
        <v>#N/A</v>
      </c>
      <c r="AB375" s="72" t="e">
        <f ca="1">(3*AA375+Z375)/4</f>
        <v>#N/A</v>
      </c>
      <c r="AC375" s="72" t="e">
        <f ca="1">(5*AB375+Z375*(COS(U375))^2)/3</f>
        <v>#N/A</v>
      </c>
      <c r="AD375" s="72" t="e">
        <f ca="1">Coef!$J$6*Coef!$J$9*(U375-(Coef!$J$10*AA375)+(Coef!$J$11*AB375)-(Coef!$J$12*AC375))</f>
        <v>#N/A</v>
      </c>
      <c r="AE375" s="72" t="e">
        <f ca="1">(T375-AD375)/V375</f>
        <v>#N/A</v>
      </c>
      <c r="AF375" s="72" t="e">
        <f ca="1">((Coef!$J$8*X375^2)/2)*(COS(U375))^2</f>
        <v>#N/A</v>
      </c>
      <c r="AG375" s="72" t="e">
        <f ca="1">X375*(1-(AF375/3))</f>
        <v>#N/A</v>
      </c>
      <c r="AH375" s="72" t="e">
        <f ca="1">AE375*(1-AF375)+U375</f>
        <v>#N/A</v>
      </c>
      <c r="AI375" s="72" t="e">
        <f ca="1">(EXP(AG375)-EXP(-AG375))/2</f>
        <v>#N/A</v>
      </c>
      <c r="AJ375" s="72" t="e">
        <f ca="1">ATAN(AI375/COS(AH375))</f>
        <v>#N/A</v>
      </c>
      <c r="AK375" s="72" t="e">
        <f ca="1">ATAN(COS(AJ375)*TAN(AH375))</f>
        <v>#N/A</v>
      </c>
      <c r="AL375" s="72" t="e">
        <f ca="1">U375+(1+Coef!$J$8*(COS(U375))^2-(3/2)*Coef!$J$8*SIN(U375)*COS(U375)*(AK375-U375))*(AK375-U375)</f>
        <v>#N/A</v>
      </c>
      <c r="AM375" s="33" t="e">
        <f t="shared" ca="1" si="66"/>
        <v>#N/A</v>
      </c>
      <c r="AN375" s="33" t="e">
        <f t="shared" ca="1" si="67"/>
        <v>#N/A</v>
      </c>
      <c r="AO375" s="48" t="e">
        <f ca="1">D375&amp;" "&amp;IF(AM375&gt;0,"N","S")&amp;" "&amp;R375&amp;" "&amp;LEFT(S375,7)</f>
        <v>#N/A</v>
      </c>
    </row>
    <row r="376" spans="1:41">
      <c r="A376" s="38"/>
      <c r="B376" s="72" t="str">
        <f t="shared" si="68"/>
        <v/>
      </c>
      <c r="C376" s="72" t="e">
        <f t="array" aca="1" ref="C376" ca="1">MATCH(TRUE,ISERROR(VALUE(MID(B376,ROW(INDIRECT("1:"&amp;LEN(B376))),1))),0)</f>
        <v>#N/A</v>
      </c>
      <c r="D376" s="72" t="e">
        <f t="shared" ca="1" si="69"/>
        <v>#N/A</v>
      </c>
      <c r="E376" s="72" t="e">
        <f t="shared" ca="1" si="70"/>
        <v>#N/A</v>
      </c>
      <c r="F376" s="72" t="e">
        <f t="shared" ca="1" si="71"/>
        <v>#N/A</v>
      </c>
      <c r="G376" s="72" t="e">
        <f t="shared" ca="1" si="72"/>
        <v>#N/A</v>
      </c>
      <c r="H376" s="72" t="e">
        <f t="shared" ca="1" si="73"/>
        <v>#N/A</v>
      </c>
      <c r="I376" s="72" t="e">
        <f t="shared" ca="1" si="74"/>
        <v>#N/A</v>
      </c>
      <c r="J376" s="72" t="e">
        <f t="shared" ca="1" si="75"/>
        <v>#N/A</v>
      </c>
      <c r="K376" s="72" t="e">
        <f t="shared" ca="1" si="76"/>
        <v>#N/A</v>
      </c>
      <c r="L376" s="72" t="e">
        <f ca="1">VLOOKUP(F376,Coef!$C$2:$F$25,4)</f>
        <v>#N/A</v>
      </c>
      <c r="M376" s="31" t="e">
        <f ca="1">VLOOKUP(E376,Coef!$C$4:$D$23,2)</f>
        <v>#N/A</v>
      </c>
      <c r="N376" s="31" t="e">
        <f ca="1">MOD(VLOOKUP(G376,Coef!$C$2:$G$21,5)+MOD(D376+1,2)*15,20)</f>
        <v>#N/A</v>
      </c>
      <c r="O376" s="31" t="e">
        <f ca="1">VLOOKUP(M376,Coef!$A$27:$B$46,2)</f>
        <v>#N/A</v>
      </c>
      <c r="P376" s="31" t="e">
        <f ca="1">VLOOKUP(M376,Coef!$A$27:$C$46,3)+N376/10-0.1</f>
        <v>#N/A</v>
      </c>
      <c r="Q376" s="31" t="e">
        <f ca="1">IF(P376+0.1&lt;O376,P376+2,P376)</f>
        <v>#N/A</v>
      </c>
      <c r="R376" s="72" t="e">
        <f ca="1">L376*100000+I376</f>
        <v>#N/A</v>
      </c>
      <c r="S376" s="72" t="e">
        <f ca="1">Q376*1000000+J376</f>
        <v>#N/A</v>
      </c>
      <c r="T376" s="72" t="e">
        <f ca="1">IF(M376&lt;11,S376-10000000,S376)</f>
        <v>#N/A</v>
      </c>
      <c r="U376" s="72" t="e">
        <f ca="1">T376/(6366197.724*0.9996)</f>
        <v>#N/A</v>
      </c>
      <c r="V376" s="72" t="e">
        <f ca="1">(Coef!$J$9/(1+Coef!$J$8*(COS(U376))^2)^0.5)*Coef!$J$6</f>
        <v>#N/A</v>
      </c>
      <c r="W376" s="72" t="e">
        <f ca="1">6*D376-183</f>
        <v>#N/A</v>
      </c>
      <c r="X376" s="72" t="e">
        <f ca="1">(R376-500000)/V376</f>
        <v>#N/A</v>
      </c>
      <c r="Y376" s="72" t="e">
        <f ca="1">SIN(2*U376)</f>
        <v>#N/A</v>
      </c>
      <c r="Z376" s="72" t="e">
        <f ca="1">Y376*(COS(U376))^2</f>
        <v>#N/A</v>
      </c>
      <c r="AA376" s="72" t="e">
        <f ca="1">U376+(Y376/2)</f>
        <v>#N/A</v>
      </c>
      <c r="AB376" s="72" t="e">
        <f ca="1">(3*AA376+Z376)/4</f>
        <v>#N/A</v>
      </c>
      <c r="AC376" s="72" t="e">
        <f ca="1">(5*AB376+Z376*(COS(U376))^2)/3</f>
        <v>#N/A</v>
      </c>
      <c r="AD376" s="72" t="e">
        <f ca="1">Coef!$J$6*Coef!$J$9*(U376-(Coef!$J$10*AA376)+(Coef!$J$11*AB376)-(Coef!$J$12*AC376))</f>
        <v>#N/A</v>
      </c>
      <c r="AE376" s="72" t="e">
        <f ca="1">(T376-AD376)/V376</f>
        <v>#N/A</v>
      </c>
      <c r="AF376" s="72" t="e">
        <f ca="1">((Coef!$J$8*X376^2)/2)*(COS(U376))^2</f>
        <v>#N/A</v>
      </c>
      <c r="AG376" s="72" t="e">
        <f ca="1">X376*(1-(AF376/3))</f>
        <v>#N/A</v>
      </c>
      <c r="AH376" s="72" t="e">
        <f ca="1">AE376*(1-AF376)+U376</f>
        <v>#N/A</v>
      </c>
      <c r="AI376" s="72" t="e">
        <f ca="1">(EXP(AG376)-EXP(-AG376))/2</f>
        <v>#N/A</v>
      </c>
      <c r="AJ376" s="72" t="e">
        <f ca="1">ATAN(AI376/COS(AH376))</f>
        <v>#N/A</v>
      </c>
      <c r="AK376" s="72" t="e">
        <f ca="1">ATAN(COS(AJ376)*TAN(AH376))</f>
        <v>#N/A</v>
      </c>
      <c r="AL376" s="72" t="e">
        <f ca="1">U376+(1+Coef!$J$8*(COS(U376))^2-(3/2)*Coef!$J$8*SIN(U376)*COS(U376)*(AK376-U376))*(AK376-U376)</f>
        <v>#N/A</v>
      </c>
      <c r="AM376" s="33" t="e">
        <f t="shared" ca="1" si="66"/>
        <v>#N/A</v>
      </c>
      <c r="AN376" s="33" t="e">
        <f t="shared" ca="1" si="67"/>
        <v>#N/A</v>
      </c>
      <c r="AO376" s="48" t="e">
        <f ca="1">D376&amp;" "&amp;IF(AM376&gt;0,"N","S")&amp;" "&amp;R376&amp;" "&amp;LEFT(S376,7)</f>
        <v>#N/A</v>
      </c>
    </row>
    <row r="377" spans="1:41">
      <c r="A377" s="38"/>
      <c r="B377" s="72" t="str">
        <f t="shared" si="68"/>
        <v/>
      </c>
      <c r="C377" s="72" t="e">
        <f t="array" aca="1" ref="C377" ca="1">MATCH(TRUE,ISERROR(VALUE(MID(B377,ROW(INDIRECT("1:"&amp;LEN(B377))),1))),0)</f>
        <v>#N/A</v>
      </c>
      <c r="D377" s="72" t="e">
        <f t="shared" ca="1" si="69"/>
        <v>#N/A</v>
      </c>
      <c r="E377" s="72" t="e">
        <f t="shared" ca="1" si="70"/>
        <v>#N/A</v>
      </c>
      <c r="F377" s="72" t="e">
        <f t="shared" ca="1" si="71"/>
        <v>#N/A</v>
      </c>
      <c r="G377" s="72" t="e">
        <f t="shared" ca="1" si="72"/>
        <v>#N/A</v>
      </c>
      <c r="H377" s="72" t="e">
        <f t="shared" ca="1" si="73"/>
        <v>#N/A</v>
      </c>
      <c r="I377" s="72" t="e">
        <f t="shared" ca="1" si="74"/>
        <v>#N/A</v>
      </c>
      <c r="J377" s="72" t="e">
        <f t="shared" ca="1" si="75"/>
        <v>#N/A</v>
      </c>
      <c r="K377" s="72" t="e">
        <f t="shared" ca="1" si="76"/>
        <v>#N/A</v>
      </c>
      <c r="L377" s="72" t="e">
        <f ca="1">VLOOKUP(F377,Coef!$C$2:$F$25,4)</f>
        <v>#N/A</v>
      </c>
      <c r="M377" s="31" t="e">
        <f ca="1">VLOOKUP(E377,Coef!$C$4:$D$23,2)</f>
        <v>#N/A</v>
      </c>
      <c r="N377" s="31" t="e">
        <f ca="1">MOD(VLOOKUP(G377,Coef!$C$2:$G$21,5)+MOD(D377+1,2)*15,20)</f>
        <v>#N/A</v>
      </c>
      <c r="O377" s="31" t="e">
        <f ca="1">VLOOKUP(M377,Coef!$A$27:$B$46,2)</f>
        <v>#N/A</v>
      </c>
      <c r="P377" s="31" t="e">
        <f ca="1">VLOOKUP(M377,Coef!$A$27:$C$46,3)+N377/10-0.1</f>
        <v>#N/A</v>
      </c>
      <c r="Q377" s="31" t="e">
        <f ca="1">IF(P377+0.1&lt;O377,P377+2,P377)</f>
        <v>#N/A</v>
      </c>
      <c r="R377" s="72" t="e">
        <f ca="1">L377*100000+I377</f>
        <v>#N/A</v>
      </c>
      <c r="S377" s="72" t="e">
        <f ca="1">Q377*1000000+J377</f>
        <v>#N/A</v>
      </c>
      <c r="T377" s="72" t="e">
        <f ca="1">IF(M377&lt;11,S377-10000000,S377)</f>
        <v>#N/A</v>
      </c>
      <c r="U377" s="72" t="e">
        <f ca="1">T377/(6366197.724*0.9996)</f>
        <v>#N/A</v>
      </c>
      <c r="V377" s="72" t="e">
        <f ca="1">(Coef!$J$9/(1+Coef!$J$8*(COS(U377))^2)^0.5)*Coef!$J$6</f>
        <v>#N/A</v>
      </c>
      <c r="W377" s="72" t="e">
        <f ca="1">6*D377-183</f>
        <v>#N/A</v>
      </c>
      <c r="X377" s="72" t="e">
        <f ca="1">(R377-500000)/V377</f>
        <v>#N/A</v>
      </c>
      <c r="Y377" s="72" t="e">
        <f ca="1">SIN(2*U377)</f>
        <v>#N/A</v>
      </c>
      <c r="Z377" s="72" t="e">
        <f ca="1">Y377*(COS(U377))^2</f>
        <v>#N/A</v>
      </c>
      <c r="AA377" s="72" t="e">
        <f ca="1">U377+(Y377/2)</f>
        <v>#N/A</v>
      </c>
      <c r="AB377" s="72" t="e">
        <f ca="1">(3*AA377+Z377)/4</f>
        <v>#N/A</v>
      </c>
      <c r="AC377" s="72" t="e">
        <f ca="1">(5*AB377+Z377*(COS(U377))^2)/3</f>
        <v>#N/A</v>
      </c>
      <c r="AD377" s="72" t="e">
        <f ca="1">Coef!$J$6*Coef!$J$9*(U377-(Coef!$J$10*AA377)+(Coef!$J$11*AB377)-(Coef!$J$12*AC377))</f>
        <v>#N/A</v>
      </c>
      <c r="AE377" s="72" t="e">
        <f ca="1">(T377-AD377)/V377</f>
        <v>#N/A</v>
      </c>
      <c r="AF377" s="72" t="e">
        <f ca="1">((Coef!$J$8*X377^2)/2)*(COS(U377))^2</f>
        <v>#N/A</v>
      </c>
      <c r="AG377" s="72" t="e">
        <f ca="1">X377*(1-(AF377/3))</f>
        <v>#N/A</v>
      </c>
      <c r="AH377" s="72" t="e">
        <f ca="1">AE377*(1-AF377)+U377</f>
        <v>#N/A</v>
      </c>
      <c r="AI377" s="72" t="e">
        <f ca="1">(EXP(AG377)-EXP(-AG377))/2</f>
        <v>#N/A</v>
      </c>
      <c r="AJ377" s="72" t="e">
        <f ca="1">ATAN(AI377/COS(AH377))</f>
        <v>#N/A</v>
      </c>
      <c r="AK377" s="72" t="e">
        <f ca="1">ATAN(COS(AJ377)*TAN(AH377))</f>
        <v>#N/A</v>
      </c>
      <c r="AL377" s="72" t="e">
        <f ca="1">U377+(1+Coef!$J$8*(COS(U377))^2-(3/2)*Coef!$J$8*SIN(U377)*COS(U377)*(AK377-U377))*(AK377-U377)</f>
        <v>#N/A</v>
      </c>
      <c r="AM377" s="33" t="e">
        <f t="shared" ca="1" si="66"/>
        <v>#N/A</v>
      </c>
      <c r="AN377" s="33" t="e">
        <f t="shared" ca="1" si="67"/>
        <v>#N/A</v>
      </c>
      <c r="AO377" s="48" t="e">
        <f ca="1">D377&amp;" "&amp;IF(AM377&gt;0,"N","S")&amp;" "&amp;R377&amp;" "&amp;LEFT(S377,7)</f>
        <v>#N/A</v>
      </c>
    </row>
    <row r="378" spans="1:41">
      <c r="A378" s="38"/>
      <c r="B378" s="72" t="str">
        <f t="shared" si="68"/>
        <v/>
      </c>
      <c r="C378" s="72" t="e">
        <f t="array" aca="1" ref="C378" ca="1">MATCH(TRUE,ISERROR(VALUE(MID(B378,ROW(INDIRECT("1:"&amp;LEN(B378))),1))),0)</f>
        <v>#N/A</v>
      </c>
      <c r="D378" s="72" t="e">
        <f t="shared" ca="1" si="69"/>
        <v>#N/A</v>
      </c>
      <c r="E378" s="72" t="e">
        <f t="shared" ca="1" si="70"/>
        <v>#N/A</v>
      </c>
      <c r="F378" s="72" t="e">
        <f t="shared" ca="1" si="71"/>
        <v>#N/A</v>
      </c>
      <c r="G378" s="72" t="e">
        <f t="shared" ca="1" si="72"/>
        <v>#N/A</v>
      </c>
      <c r="H378" s="72" t="e">
        <f t="shared" ca="1" si="73"/>
        <v>#N/A</v>
      </c>
      <c r="I378" s="72" t="e">
        <f t="shared" ca="1" si="74"/>
        <v>#N/A</v>
      </c>
      <c r="J378" s="72" t="e">
        <f t="shared" ca="1" si="75"/>
        <v>#N/A</v>
      </c>
      <c r="K378" s="72" t="e">
        <f t="shared" ca="1" si="76"/>
        <v>#N/A</v>
      </c>
      <c r="L378" s="72" t="e">
        <f ca="1">VLOOKUP(F378,Coef!$C$2:$F$25,4)</f>
        <v>#N/A</v>
      </c>
      <c r="M378" s="31" t="e">
        <f ca="1">VLOOKUP(E378,Coef!$C$4:$D$23,2)</f>
        <v>#N/A</v>
      </c>
      <c r="N378" s="31" t="e">
        <f ca="1">MOD(VLOOKUP(G378,Coef!$C$2:$G$21,5)+MOD(D378+1,2)*15,20)</f>
        <v>#N/A</v>
      </c>
      <c r="O378" s="31" t="e">
        <f ca="1">VLOOKUP(M378,Coef!$A$27:$B$46,2)</f>
        <v>#N/A</v>
      </c>
      <c r="P378" s="31" t="e">
        <f ca="1">VLOOKUP(M378,Coef!$A$27:$C$46,3)+N378/10-0.1</f>
        <v>#N/A</v>
      </c>
      <c r="Q378" s="31" t="e">
        <f ca="1">IF(P378+0.1&lt;O378,P378+2,P378)</f>
        <v>#N/A</v>
      </c>
      <c r="R378" s="72" t="e">
        <f ca="1">L378*100000+I378</f>
        <v>#N/A</v>
      </c>
      <c r="S378" s="72" t="e">
        <f ca="1">Q378*1000000+J378</f>
        <v>#N/A</v>
      </c>
      <c r="T378" s="72" t="e">
        <f ca="1">IF(M378&lt;11,S378-10000000,S378)</f>
        <v>#N/A</v>
      </c>
      <c r="U378" s="72" t="e">
        <f ca="1">T378/(6366197.724*0.9996)</f>
        <v>#N/A</v>
      </c>
      <c r="V378" s="72" t="e">
        <f ca="1">(Coef!$J$9/(1+Coef!$J$8*(COS(U378))^2)^0.5)*Coef!$J$6</f>
        <v>#N/A</v>
      </c>
      <c r="W378" s="72" t="e">
        <f ca="1">6*D378-183</f>
        <v>#N/A</v>
      </c>
      <c r="X378" s="72" t="e">
        <f ca="1">(R378-500000)/V378</f>
        <v>#N/A</v>
      </c>
      <c r="Y378" s="72" t="e">
        <f ca="1">SIN(2*U378)</f>
        <v>#N/A</v>
      </c>
      <c r="Z378" s="72" t="e">
        <f ca="1">Y378*(COS(U378))^2</f>
        <v>#N/A</v>
      </c>
      <c r="AA378" s="72" t="e">
        <f ca="1">U378+(Y378/2)</f>
        <v>#N/A</v>
      </c>
      <c r="AB378" s="72" t="e">
        <f ca="1">(3*AA378+Z378)/4</f>
        <v>#N/A</v>
      </c>
      <c r="AC378" s="72" t="e">
        <f ca="1">(5*AB378+Z378*(COS(U378))^2)/3</f>
        <v>#N/A</v>
      </c>
      <c r="AD378" s="72" t="e">
        <f ca="1">Coef!$J$6*Coef!$J$9*(U378-(Coef!$J$10*AA378)+(Coef!$J$11*AB378)-(Coef!$J$12*AC378))</f>
        <v>#N/A</v>
      </c>
      <c r="AE378" s="72" t="e">
        <f ca="1">(T378-AD378)/V378</f>
        <v>#N/A</v>
      </c>
      <c r="AF378" s="72" t="e">
        <f ca="1">((Coef!$J$8*X378^2)/2)*(COS(U378))^2</f>
        <v>#N/A</v>
      </c>
      <c r="AG378" s="72" t="e">
        <f ca="1">X378*(1-(AF378/3))</f>
        <v>#N/A</v>
      </c>
      <c r="AH378" s="72" t="e">
        <f ca="1">AE378*(1-AF378)+U378</f>
        <v>#N/A</v>
      </c>
      <c r="AI378" s="72" t="e">
        <f ca="1">(EXP(AG378)-EXP(-AG378))/2</f>
        <v>#N/A</v>
      </c>
      <c r="AJ378" s="72" t="e">
        <f ca="1">ATAN(AI378/COS(AH378))</f>
        <v>#N/A</v>
      </c>
      <c r="AK378" s="72" t="e">
        <f ca="1">ATAN(COS(AJ378)*TAN(AH378))</f>
        <v>#N/A</v>
      </c>
      <c r="AL378" s="72" t="e">
        <f ca="1">U378+(1+Coef!$J$8*(COS(U378))^2-(3/2)*Coef!$J$8*SIN(U378)*COS(U378)*(AK378-U378))*(AK378-U378)</f>
        <v>#N/A</v>
      </c>
      <c r="AM378" s="33" t="e">
        <f t="shared" ca="1" si="66"/>
        <v>#N/A</v>
      </c>
      <c r="AN378" s="33" t="e">
        <f t="shared" ca="1" si="67"/>
        <v>#N/A</v>
      </c>
      <c r="AO378" s="48" t="e">
        <f ca="1">D378&amp;" "&amp;IF(AM378&gt;0,"N","S")&amp;" "&amp;R378&amp;" "&amp;LEFT(S378,7)</f>
        <v>#N/A</v>
      </c>
    </row>
    <row r="379" spans="1:41">
      <c r="A379" s="38"/>
      <c r="B379" s="72" t="str">
        <f t="shared" si="68"/>
        <v/>
      </c>
      <c r="C379" s="72" t="e">
        <f t="array" aca="1" ref="C379" ca="1">MATCH(TRUE,ISERROR(VALUE(MID(B379,ROW(INDIRECT("1:"&amp;LEN(B379))),1))),0)</f>
        <v>#N/A</v>
      </c>
      <c r="D379" s="72" t="e">
        <f t="shared" ca="1" si="69"/>
        <v>#N/A</v>
      </c>
      <c r="E379" s="72" t="e">
        <f t="shared" ca="1" si="70"/>
        <v>#N/A</v>
      </c>
      <c r="F379" s="72" t="e">
        <f t="shared" ca="1" si="71"/>
        <v>#N/A</v>
      </c>
      <c r="G379" s="72" t="e">
        <f t="shared" ca="1" si="72"/>
        <v>#N/A</v>
      </c>
      <c r="H379" s="72" t="e">
        <f t="shared" ca="1" si="73"/>
        <v>#N/A</v>
      </c>
      <c r="I379" s="72" t="e">
        <f t="shared" ca="1" si="74"/>
        <v>#N/A</v>
      </c>
      <c r="J379" s="72" t="e">
        <f t="shared" ca="1" si="75"/>
        <v>#N/A</v>
      </c>
      <c r="K379" s="72" t="e">
        <f t="shared" ca="1" si="76"/>
        <v>#N/A</v>
      </c>
      <c r="L379" s="72" t="e">
        <f ca="1">VLOOKUP(F379,Coef!$C$2:$F$25,4)</f>
        <v>#N/A</v>
      </c>
      <c r="M379" s="31" t="e">
        <f ca="1">VLOOKUP(E379,Coef!$C$4:$D$23,2)</f>
        <v>#N/A</v>
      </c>
      <c r="N379" s="31" t="e">
        <f ca="1">MOD(VLOOKUP(G379,Coef!$C$2:$G$21,5)+MOD(D379+1,2)*15,20)</f>
        <v>#N/A</v>
      </c>
      <c r="O379" s="31" t="e">
        <f ca="1">VLOOKUP(M379,Coef!$A$27:$B$46,2)</f>
        <v>#N/A</v>
      </c>
      <c r="P379" s="31" t="e">
        <f ca="1">VLOOKUP(M379,Coef!$A$27:$C$46,3)+N379/10-0.1</f>
        <v>#N/A</v>
      </c>
      <c r="Q379" s="31" t="e">
        <f ca="1">IF(P379+0.1&lt;O379,P379+2,P379)</f>
        <v>#N/A</v>
      </c>
      <c r="R379" s="72" t="e">
        <f ca="1">L379*100000+I379</f>
        <v>#N/A</v>
      </c>
      <c r="S379" s="72" t="e">
        <f ca="1">Q379*1000000+J379</f>
        <v>#N/A</v>
      </c>
      <c r="T379" s="72" t="e">
        <f ca="1">IF(M379&lt;11,S379-10000000,S379)</f>
        <v>#N/A</v>
      </c>
      <c r="U379" s="72" t="e">
        <f ca="1">T379/(6366197.724*0.9996)</f>
        <v>#N/A</v>
      </c>
      <c r="V379" s="72" t="e">
        <f ca="1">(Coef!$J$9/(1+Coef!$J$8*(COS(U379))^2)^0.5)*Coef!$J$6</f>
        <v>#N/A</v>
      </c>
      <c r="W379" s="72" t="e">
        <f ca="1">6*D379-183</f>
        <v>#N/A</v>
      </c>
      <c r="X379" s="72" t="e">
        <f ca="1">(R379-500000)/V379</f>
        <v>#N/A</v>
      </c>
      <c r="Y379" s="72" t="e">
        <f ca="1">SIN(2*U379)</f>
        <v>#N/A</v>
      </c>
      <c r="Z379" s="72" t="e">
        <f ca="1">Y379*(COS(U379))^2</f>
        <v>#N/A</v>
      </c>
      <c r="AA379" s="72" t="e">
        <f ca="1">U379+(Y379/2)</f>
        <v>#N/A</v>
      </c>
      <c r="AB379" s="72" t="e">
        <f ca="1">(3*AA379+Z379)/4</f>
        <v>#N/A</v>
      </c>
      <c r="AC379" s="72" t="e">
        <f ca="1">(5*AB379+Z379*(COS(U379))^2)/3</f>
        <v>#N/A</v>
      </c>
      <c r="AD379" s="72" t="e">
        <f ca="1">Coef!$J$6*Coef!$J$9*(U379-(Coef!$J$10*AA379)+(Coef!$J$11*AB379)-(Coef!$J$12*AC379))</f>
        <v>#N/A</v>
      </c>
      <c r="AE379" s="72" t="e">
        <f ca="1">(T379-AD379)/V379</f>
        <v>#N/A</v>
      </c>
      <c r="AF379" s="72" t="e">
        <f ca="1">((Coef!$J$8*X379^2)/2)*(COS(U379))^2</f>
        <v>#N/A</v>
      </c>
      <c r="AG379" s="72" t="e">
        <f ca="1">X379*(1-(AF379/3))</f>
        <v>#N/A</v>
      </c>
      <c r="AH379" s="72" t="e">
        <f ca="1">AE379*(1-AF379)+U379</f>
        <v>#N/A</v>
      </c>
      <c r="AI379" s="72" t="e">
        <f ca="1">(EXP(AG379)-EXP(-AG379))/2</f>
        <v>#N/A</v>
      </c>
      <c r="AJ379" s="72" t="e">
        <f ca="1">ATAN(AI379/COS(AH379))</f>
        <v>#N/A</v>
      </c>
      <c r="AK379" s="72" t="e">
        <f ca="1">ATAN(COS(AJ379)*TAN(AH379))</f>
        <v>#N/A</v>
      </c>
      <c r="AL379" s="72" t="e">
        <f ca="1">U379+(1+Coef!$J$8*(COS(U379))^2-(3/2)*Coef!$J$8*SIN(U379)*COS(U379)*(AK379-U379))*(AK379-U379)</f>
        <v>#N/A</v>
      </c>
      <c r="AM379" s="33" t="e">
        <f t="shared" ca="1" si="66"/>
        <v>#N/A</v>
      </c>
      <c r="AN379" s="33" t="e">
        <f t="shared" ca="1" si="67"/>
        <v>#N/A</v>
      </c>
      <c r="AO379" s="48" t="e">
        <f ca="1">D379&amp;" "&amp;IF(AM379&gt;0,"N","S")&amp;" "&amp;R379&amp;" "&amp;LEFT(S379,7)</f>
        <v>#N/A</v>
      </c>
    </row>
    <row r="380" spans="1:41">
      <c r="A380" s="38"/>
      <c r="B380" s="72" t="str">
        <f t="shared" si="68"/>
        <v/>
      </c>
      <c r="C380" s="72" t="e">
        <f t="array" aca="1" ref="C380" ca="1">MATCH(TRUE,ISERROR(VALUE(MID(B380,ROW(INDIRECT("1:"&amp;LEN(B380))),1))),0)</f>
        <v>#N/A</v>
      </c>
      <c r="D380" s="72" t="e">
        <f t="shared" ca="1" si="69"/>
        <v>#N/A</v>
      </c>
      <c r="E380" s="72" t="e">
        <f t="shared" ca="1" si="70"/>
        <v>#N/A</v>
      </c>
      <c r="F380" s="72" t="e">
        <f t="shared" ca="1" si="71"/>
        <v>#N/A</v>
      </c>
      <c r="G380" s="72" t="e">
        <f t="shared" ca="1" si="72"/>
        <v>#N/A</v>
      </c>
      <c r="H380" s="72" t="e">
        <f t="shared" ca="1" si="73"/>
        <v>#N/A</v>
      </c>
      <c r="I380" s="72" t="e">
        <f t="shared" ca="1" si="74"/>
        <v>#N/A</v>
      </c>
      <c r="J380" s="72" t="e">
        <f t="shared" ca="1" si="75"/>
        <v>#N/A</v>
      </c>
      <c r="K380" s="72" t="e">
        <f t="shared" ca="1" si="76"/>
        <v>#N/A</v>
      </c>
      <c r="L380" s="72" t="e">
        <f ca="1">VLOOKUP(F380,Coef!$C$2:$F$25,4)</f>
        <v>#N/A</v>
      </c>
      <c r="M380" s="31" t="e">
        <f ca="1">VLOOKUP(E380,Coef!$C$4:$D$23,2)</f>
        <v>#N/A</v>
      </c>
      <c r="N380" s="31" t="e">
        <f ca="1">MOD(VLOOKUP(G380,Coef!$C$2:$G$21,5)+MOD(D380+1,2)*15,20)</f>
        <v>#N/A</v>
      </c>
      <c r="O380" s="31" t="e">
        <f ca="1">VLOOKUP(M380,Coef!$A$27:$B$46,2)</f>
        <v>#N/A</v>
      </c>
      <c r="P380" s="31" t="e">
        <f ca="1">VLOOKUP(M380,Coef!$A$27:$C$46,3)+N380/10-0.1</f>
        <v>#N/A</v>
      </c>
      <c r="Q380" s="31" t="e">
        <f ca="1">IF(P380+0.1&lt;O380,P380+2,P380)</f>
        <v>#N/A</v>
      </c>
      <c r="R380" s="72" t="e">
        <f ca="1">L380*100000+I380</f>
        <v>#N/A</v>
      </c>
      <c r="S380" s="72" t="e">
        <f ca="1">Q380*1000000+J380</f>
        <v>#N/A</v>
      </c>
      <c r="T380" s="72" t="e">
        <f ca="1">IF(M380&lt;11,S380-10000000,S380)</f>
        <v>#N/A</v>
      </c>
      <c r="U380" s="72" t="e">
        <f ca="1">T380/(6366197.724*0.9996)</f>
        <v>#N/A</v>
      </c>
      <c r="V380" s="72" t="e">
        <f ca="1">(Coef!$J$9/(1+Coef!$J$8*(COS(U380))^2)^0.5)*Coef!$J$6</f>
        <v>#N/A</v>
      </c>
      <c r="W380" s="72" t="e">
        <f ca="1">6*D380-183</f>
        <v>#N/A</v>
      </c>
      <c r="X380" s="72" t="e">
        <f ca="1">(R380-500000)/V380</f>
        <v>#N/A</v>
      </c>
      <c r="Y380" s="72" t="e">
        <f ca="1">SIN(2*U380)</f>
        <v>#N/A</v>
      </c>
      <c r="Z380" s="72" t="e">
        <f ca="1">Y380*(COS(U380))^2</f>
        <v>#N/A</v>
      </c>
      <c r="AA380" s="72" t="e">
        <f ca="1">U380+(Y380/2)</f>
        <v>#N/A</v>
      </c>
      <c r="AB380" s="72" t="e">
        <f ca="1">(3*AA380+Z380)/4</f>
        <v>#N/A</v>
      </c>
      <c r="AC380" s="72" t="e">
        <f ca="1">(5*AB380+Z380*(COS(U380))^2)/3</f>
        <v>#N/A</v>
      </c>
      <c r="AD380" s="72" t="e">
        <f ca="1">Coef!$J$6*Coef!$J$9*(U380-(Coef!$J$10*AA380)+(Coef!$J$11*AB380)-(Coef!$J$12*AC380))</f>
        <v>#N/A</v>
      </c>
      <c r="AE380" s="72" t="e">
        <f ca="1">(T380-AD380)/V380</f>
        <v>#N/A</v>
      </c>
      <c r="AF380" s="72" t="e">
        <f ca="1">((Coef!$J$8*X380^2)/2)*(COS(U380))^2</f>
        <v>#N/A</v>
      </c>
      <c r="AG380" s="72" t="e">
        <f ca="1">X380*(1-(AF380/3))</f>
        <v>#N/A</v>
      </c>
      <c r="AH380" s="72" t="e">
        <f ca="1">AE380*(1-AF380)+U380</f>
        <v>#N/A</v>
      </c>
      <c r="AI380" s="72" t="e">
        <f ca="1">(EXP(AG380)-EXP(-AG380))/2</f>
        <v>#N/A</v>
      </c>
      <c r="AJ380" s="72" t="e">
        <f ca="1">ATAN(AI380/COS(AH380))</f>
        <v>#N/A</v>
      </c>
      <c r="AK380" s="72" t="e">
        <f ca="1">ATAN(COS(AJ380)*TAN(AH380))</f>
        <v>#N/A</v>
      </c>
      <c r="AL380" s="72" t="e">
        <f ca="1">U380+(1+Coef!$J$8*(COS(U380))^2-(3/2)*Coef!$J$8*SIN(U380)*COS(U380)*(AK380-U380))*(AK380-U380)</f>
        <v>#N/A</v>
      </c>
      <c r="AM380" s="33" t="e">
        <f t="shared" ca="1" si="66"/>
        <v>#N/A</v>
      </c>
      <c r="AN380" s="33" t="e">
        <f t="shared" ca="1" si="67"/>
        <v>#N/A</v>
      </c>
      <c r="AO380" s="48" t="e">
        <f ca="1">D380&amp;" "&amp;IF(AM380&gt;0,"N","S")&amp;" "&amp;R380&amp;" "&amp;LEFT(S380,7)</f>
        <v>#N/A</v>
      </c>
    </row>
    <row r="381" spans="1:41">
      <c r="A381" s="38"/>
      <c r="B381" s="72" t="str">
        <f t="shared" si="68"/>
        <v/>
      </c>
      <c r="C381" s="72" t="e">
        <f t="array" aca="1" ref="C381" ca="1">MATCH(TRUE,ISERROR(VALUE(MID(B381,ROW(INDIRECT("1:"&amp;LEN(B381))),1))),0)</f>
        <v>#N/A</v>
      </c>
      <c r="D381" s="72" t="e">
        <f t="shared" ca="1" si="69"/>
        <v>#N/A</v>
      </c>
      <c r="E381" s="72" t="e">
        <f t="shared" ca="1" si="70"/>
        <v>#N/A</v>
      </c>
      <c r="F381" s="72" t="e">
        <f t="shared" ca="1" si="71"/>
        <v>#N/A</v>
      </c>
      <c r="G381" s="72" t="e">
        <f t="shared" ca="1" si="72"/>
        <v>#N/A</v>
      </c>
      <c r="H381" s="72" t="e">
        <f t="shared" ca="1" si="73"/>
        <v>#N/A</v>
      </c>
      <c r="I381" s="72" t="e">
        <f t="shared" ca="1" si="74"/>
        <v>#N/A</v>
      </c>
      <c r="J381" s="72" t="e">
        <f t="shared" ca="1" si="75"/>
        <v>#N/A</v>
      </c>
      <c r="K381" s="72" t="e">
        <f t="shared" ca="1" si="76"/>
        <v>#N/A</v>
      </c>
      <c r="L381" s="72" t="e">
        <f ca="1">VLOOKUP(F381,Coef!$C$2:$F$25,4)</f>
        <v>#N/A</v>
      </c>
      <c r="M381" s="31" t="e">
        <f ca="1">VLOOKUP(E381,Coef!$C$4:$D$23,2)</f>
        <v>#N/A</v>
      </c>
      <c r="N381" s="31" t="e">
        <f ca="1">MOD(VLOOKUP(G381,Coef!$C$2:$G$21,5)+MOD(D381+1,2)*15,20)</f>
        <v>#N/A</v>
      </c>
      <c r="O381" s="31" t="e">
        <f ca="1">VLOOKUP(M381,Coef!$A$27:$B$46,2)</f>
        <v>#N/A</v>
      </c>
      <c r="P381" s="31" t="e">
        <f ca="1">VLOOKUP(M381,Coef!$A$27:$C$46,3)+N381/10-0.1</f>
        <v>#N/A</v>
      </c>
      <c r="Q381" s="31" t="e">
        <f ca="1">IF(P381+0.1&lt;O381,P381+2,P381)</f>
        <v>#N/A</v>
      </c>
      <c r="R381" s="72" t="e">
        <f ca="1">L381*100000+I381</f>
        <v>#N/A</v>
      </c>
      <c r="S381" s="72" t="e">
        <f ca="1">Q381*1000000+J381</f>
        <v>#N/A</v>
      </c>
      <c r="T381" s="72" t="e">
        <f ca="1">IF(M381&lt;11,S381-10000000,S381)</f>
        <v>#N/A</v>
      </c>
      <c r="U381" s="72" t="e">
        <f ca="1">T381/(6366197.724*0.9996)</f>
        <v>#N/A</v>
      </c>
      <c r="V381" s="72" t="e">
        <f ca="1">(Coef!$J$9/(1+Coef!$J$8*(COS(U381))^2)^0.5)*Coef!$J$6</f>
        <v>#N/A</v>
      </c>
      <c r="W381" s="72" t="e">
        <f ca="1">6*D381-183</f>
        <v>#N/A</v>
      </c>
      <c r="X381" s="72" t="e">
        <f ca="1">(R381-500000)/V381</f>
        <v>#N/A</v>
      </c>
      <c r="Y381" s="72" t="e">
        <f ca="1">SIN(2*U381)</f>
        <v>#N/A</v>
      </c>
      <c r="Z381" s="72" t="e">
        <f ca="1">Y381*(COS(U381))^2</f>
        <v>#N/A</v>
      </c>
      <c r="AA381" s="72" t="e">
        <f ca="1">U381+(Y381/2)</f>
        <v>#N/A</v>
      </c>
      <c r="AB381" s="72" t="e">
        <f ca="1">(3*AA381+Z381)/4</f>
        <v>#N/A</v>
      </c>
      <c r="AC381" s="72" t="e">
        <f ca="1">(5*AB381+Z381*(COS(U381))^2)/3</f>
        <v>#N/A</v>
      </c>
      <c r="AD381" s="72" t="e">
        <f ca="1">Coef!$J$6*Coef!$J$9*(U381-(Coef!$J$10*AA381)+(Coef!$J$11*AB381)-(Coef!$J$12*AC381))</f>
        <v>#N/A</v>
      </c>
      <c r="AE381" s="72" t="e">
        <f ca="1">(T381-AD381)/V381</f>
        <v>#N/A</v>
      </c>
      <c r="AF381" s="72" t="e">
        <f ca="1">((Coef!$J$8*X381^2)/2)*(COS(U381))^2</f>
        <v>#N/A</v>
      </c>
      <c r="AG381" s="72" t="e">
        <f ca="1">X381*(1-(AF381/3))</f>
        <v>#N/A</v>
      </c>
      <c r="AH381" s="72" t="e">
        <f ca="1">AE381*(1-AF381)+U381</f>
        <v>#N/A</v>
      </c>
      <c r="AI381" s="72" t="e">
        <f ca="1">(EXP(AG381)-EXP(-AG381))/2</f>
        <v>#N/A</v>
      </c>
      <c r="AJ381" s="72" t="e">
        <f ca="1">ATAN(AI381/COS(AH381))</f>
        <v>#N/A</v>
      </c>
      <c r="AK381" s="72" t="e">
        <f ca="1">ATAN(COS(AJ381)*TAN(AH381))</f>
        <v>#N/A</v>
      </c>
      <c r="AL381" s="72" t="e">
        <f ca="1">U381+(1+Coef!$J$8*(COS(U381))^2-(3/2)*Coef!$J$8*SIN(U381)*COS(U381)*(AK381-U381))*(AK381-U381)</f>
        <v>#N/A</v>
      </c>
      <c r="AM381" s="33" t="e">
        <f t="shared" ca="1" si="66"/>
        <v>#N/A</v>
      </c>
      <c r="AN381" s="33" t="e">
        <f t="shared" ca="1" si="67"/>
        <v>#N/A</v>
      </c>
      <c r="AO381" s="48" t="e">
        <f ca="1">D381&amp;" "&amp;IF(AM381&gt;0,"N","S")&amp;" "&amp;R381&amp;" "&amp;LEFT(S381,7)</f>
        <v>#N/A</v>
      </c>
    </row>
    <row r="382" spans="1:41">
      <c r="A382" s="38"/>
      <c r="B382" s="72" t="str">
        <f t="shared" si="68"/>
        <v/>
      </c>
      <c r="C382" s="72" t="e">
        <f t="array" aca="1" ref="C382" ca="1">MATCH(TRUE,ISERROR(VALUE(MID(B382,ROW(INDIRECT("1:"&amp;LEN(B382))),1))),0)</f>
        <v>#N/A</v>
      </c>
      <c r="D382" s="72" t="e">
        <f t="shared" ca="1" si="69"/>
        <v>#N/A</v>
      </c>
      <c r="E382" s="72" t="e">
        <f t="shared" ca="1" si="70"/>
        <v>#N/A</v>
      </c>
      <c r="F382" s="72" t="e">
        <f t="shared" ca="1" si="71"/>
        <v>#N/A</v>
      </c>
      <c r="G382" s="72" t="e">
        <f t="shared" ca="1" si="72"/>
        <v>#N/A</v>
      </c>
      <c r="H382" s="72" t="e">
        <f t="shared" ca="1" si="73"/>
        <v>#N/A</v>
      </c>
      <c r="I382" s="72" t="e">
        <f t="shared" ca="1" si="74"/>
        <v>#N/A</v>
      </c>
      <c r="J382" s="72" t="e">
        <f t="shared" ca="1" si="75"/>
        <v>#N/A</v>
      </c>
      <c r="K382" s="72" t="e">
        <f t="shared" ca="1" si="76"/>
        <v>#N/A</v>
      </c>
      <c r="L382" s="72" t="e">
        <f ca="1">VLOOKUP(F382,Coef!$C$2:$F$25,4)</f>
        <v>#N/A</v>
      </c>
      <c r="M382" s="31" t="e">
        <f ca="1">VLOOKUP(E382,Coef!$C$4:$D$23,2)</f>
        <v>#N/A</v>
      </c>
      <c r="N382" s="31" t="e">
        <f ca="1">MOD(VLOOKUP(G382,Coef!$C$2:$G$21,5)+MOD(D382+1,2)*15,20)</f>
        <v>#N/A</v>
      </c>
      <c r="O382" s="31" t="e">
        <f ca="1">VLOOKUP(M382,Coef!$A$27:$B$46,2)</f>
        <v>#N/A</v>
      </c>
      <c r="P382" s="31" t="e">
        <f ca="1">VLOOKUP(M382,Coef!$A$27:$C$46,3)+N382/10-0.1</f>
        <v>#N/A</v>
      </c>
      <c r="Q382" s="31" t="e">
        <f ca="1">IF(P382+0.1&lt;O382,P382+2,P382)</f>
        <v>#N/A</v>
      </c>
      <c r="R382" s="72" t="e">
        <f ca="1">L382*100000+I382</f>
        <v>#N/A</v>
      </c>
      <c r="S382" s="72" t="e">
        <f ca="1">Q382*1000000+J382</f>
        <v>#N/A</v>
      </c>
      <c r="T382" s="72" t="e">
        <f ca="1">IF(M382&lt;11,S382-10000000,S382)</f>
        <v>#N/A</v>
      </c>
      <c r="U382" s="72" t="e">
        <f ca="1">T382/(6366197.724*0.9996)</f>
        <v>#N/A</v>
      </c>
      <c r="V382" s="72" t="e">
        <f ca="1">(Coef!$J$9/(1+Coef!$J$8*(COS(U382))^2)^0.5)*Coef!$J$6</f>
        <v>#N/A</v>
      </c>
      <c r="W382" s="72" t="e">
        <f ca="1">6*D382-183</f>
        <v>#N/A</v>
      </c>
      <c r="X382" s="72" t="e">
        <f ca="1">(R382-500000)/V382</f>
        <v>#N/A</v>
      </c>
      <c r="Y382" s="72" t="e">
        <f ca="1">SIN(2*U382)</f>
        <v>#N/A</v>
      </c>
      <c r="Z382" s="72" t="e">
        <f ca="1">Y382*(COS(U382))^2</f>
        <v>#N/A</v>
      </c>
      <c r="AA382" s="72" t="e">
        <f ca="1">U382+(Y382/2)</f>
        <v>#N/A</v>
      </c>
      <c r="AB382" s="72" t="e">
        <f ca="1">(3*AA382+Z382)/4</f>
        <v>#N/A</v>
      </c>
      <c r="AC382" s="72" t="e">
        <f ca="1">(5*AB382+Z382*(COS(U382))^2)/3</f>
        <v>#N/A</v>
      </c>
      <c r="AD382" s="72" t="e">
        <f ca="1">Coef!$J$6*Coef!$J$9*(U382-(Coef!$J$10*AA382)+(Coef!$J$11*AB382)-(Coef!$J$12*AC382))</f>
        <v>#N/A</v>
      </c>
      <c r="AE382" s="72" t="e">
        <f ca="1">(T382-AD382)/V382</f>
        <v>#N/A</v>
      </c>
      <c r="AF382" s="72" t="e">
        <f ca="1">((Coef!$J$8*X382^2)/2)*(COS(U382))^2</f>
        <v>#N/A</v>
      </c>
      <c r="AG382" s="72" t="e">
        <f ca="1">X382*(1-(AF382/3))</f>
        <v>#N/A</v>
      </c>
      <c r="AH382" s="72" t="e">
        <f ca="1">AE382*(1-AF382)+U382</f>
        <v>#N/A</v>
      </c>
      <c r="AI382" s="72" t="e">
        <f ca="1">(EXP(AG382)-EXP(-AG382))/2</f>
        <v>#N/A</v>
      </c>
      <c r="AJ382" s="72" t="e">
        <f ca="1">ATAN(AI382/COS(AH382))</f>
        <v>#N/A</v>
      </c>
      <c r="AK382" s="72" t="e">
        <f ca="1">ATAN(COS(AJ382)*TAN(AH382))</f>
        <v>#N/A</v>
      </c>
      <c r="AL382" s="72" t="e">
        <f ca="1">U382+(1+Coef!$J$8*(COS(U382))^2-(3/2)*Coef!$J$8*SIN(U382)*COS(U382)*(AK382-U382))*(AK382-U382)</f>
        <v>#N/A</v>
      </c>
      <c r="AM382" s="33" t="e">
        <f t="shared" ca="1" si="66"/>
        <v>#N/A</v>
      </c>
      <c r="AN382" s="33" t="e">
        <f t="shared" ca="1" si="67"/>
        <v>#N/A</v>
      </c>
      <c r="AO382" s="48" t="e">
        <f ca="1">D382&amp;" "&amp;IF(AM382&gt;0,"N","S")&amp;" "&amp;R382&amp;" "&amp;LEFT(S382,7)</f>
        <v>#N/A</v>
      </c>
    </row>
    <row r="383" spans="1:41">
      <c r="A383" s="38"/>
      <c r="B383" s="72" t="str">
        <f t="shared" si="68"/>
        <v/>
      </c>
      <c r="C383" s="72" t="e">
        <f t="array" aca="1" ref="C383" ca="1">MATCH(TRUE,ISERROR(VALUE(MID(B383,ROW(INDIRECT("1:"&amp;LEN(B383))),1))),0)</f>
        <v>#N/A</v>
      </c>
      <c r="D383" s="72" t="e">
        <f t="shared" ca="1" si="69"/>
        <v>#N/A</v>
      </c>
      <c r="E383" s="72" t="e">
        <f t="shared" ca="1" si="70"/>
        <v>#N/A</v>
      </c>
      <c r="F383" s="72" t="e">
        <f t="shared" ca="1" si="71"/>
        <v>#N/A</v>
      </c>
      <c r="G383" s="72" t="e">
        <f t="shared" ca="1" si="72"/>
        <v>#N/A</v>
      </c>
      <c r="H383" s="72" t="e">
        <f t="shared" ca="1" si="73"/>
        <v>#N/A</v>
      </c>
      <c r="I383" s="72" t="e">
        <f t="shared" ca="1" si="74"/>
        <v>#N/A</v>
      </c>
      <c r="J383" s="72" t="e">
        <f t="shared" ca="1" si="75"/>
        <v>#N/A</v>
      </c>
      <c r="K383" s="72" t="e">
        <f t="shared" ca="1" si="76"/>
        <v>#N/A</v>
      </c>
      <c r="L383" s="72" t="e">
        <f ca="1">VLOOKUP(F383,Coef!$C$2:$F$25,4)</f>
        <v>#N/A</v>
      </c>
      <c r="M383" s="31" t="e">
        <f ca="1">VLOOKUP(E383,Coef!$C$4:$D$23,2)</f>
        <v>#N/A</v>
      </c>
      <c r="N383" s="31" t="e">
        <f ca="1">MOD(VLOOKUP(G383,Coef!$C$2:$G$21,5)+MOD(D383+1,2)*15,20)</f>
        <v>#N/A</v>
      </c>
      <c r="O383" s="31" t="e">
        <f ca="1">VLOOKUP(M383,Coef!$A$27:$B$46,2)</f>
        <v>#N/A</v>
      </c>
      <c r="P383" s="31" t="e">
        <f ca="1">VLOOKUP(M383,Coef!$A$27:$C$46,3)+N383/10-0.1</f>
        <v>#N/A</v>
      </c>
      <c r="Q383" s="31" t="e">
        <f ca="1">IF(P383+0.1&lt;O383,P383+2,P383)</f>
        <v>#N/A</v>
      </c>
      <c r="R383" s="72" t="e">
        <f ca="1">L383*100000+I383</f>
        <v>#N/A</v>
      </c>
      <c r="S383" s="72" t="e">
        <f ca="1">Q383*1000000+J383</f>
        <v>#N/A</v>
      </c>
      <c r="T383" s="72" t="e">
        <f ca="1">IF(M383&lt;11,S383-10000000,S383)</f>
        <v>#N/A</v>
      </c>
      <c r="U383" s="72" t="e">
        <f ca="1">T383/(6366197.724*0.9996)</f>
        <v>#N/A</v>
      </c>
      <c r="V383" s="72" t="e">
        <f ca="1">(Coef!$J$9/(1+Coef!$J$8*(COS(U383))^2)^0.5)*Coef!$J$6</f>
        <v>#N/A</v>
      </c>
      <c r="W383" s="72" t="e">
        <f ca="1">6*D383-183</f>
        <v>#N/A</v>
      </c>
      <c r="X383" s="72" t="e">
        <f ca="1">(R383-500000)/V383</f>
        <v>#N/A</v>
      </c>
      <c r="Y383" s="72" t="e">
        <f ca="1">SIN(2*U383)</f>
        <v>#N/A</v>
      </c>
      <c r="Z383" s="72" t="e">
        <f ca="1">Y383*(COS(U383))^2</f>
        <v>#N/A</v>
      </c>
      <c r="AA383" s="72" t="e">
        <f ca="1">U383+(Y383/2)</f>
        <v>#N/A</v>
      </c>
      <c r="AB383" s="72" t="e">
        <f ca="1">(3*AA383+Z383)/4</f>
        <v>#N/A</v>
      </c>
      <c r="AC383" s="72" t="e">
        <f ca="1">(5*AB383+Z383*(COS(U383))^2)/3</f>
        <v>#N/A</v>
      </c>
      <c r="AD383" s="72" t="e">
        <f ca="1">Coef!$J$6*Coef!$J$9*(U383-(Coef!$J$10*AA383)+(Coef!$J$11*AB383)-(Coef!$J$12*AC383))</f>
        <v>#N/A</v>
      </c>
      <c r="AE383" s="72" t="e">
        <f ca="1">(T383-AD383)/V383</f>
        <v>#N/A</v>
      </c>
      <c r="AF383" s="72" t="e">
        <f ca="1">((Coef!$J$8*X383^2)/2)*(COS(U383))^2</f>
        <v>#N/A</v>
      </c>
      <c r="AG383" s="72" t="e">
        <f ca="1">X383*(1-(AF383/3))</f>
        <v>#N/A</v>
      </c>
      <c r="AH383" s="72" t="e">
        <f ca="1">AE383*(1-AF383)+U383</f>
        <v>#N/A</v>
      </c>
      <c r="AI383" s="72" t="e">
        <f ca="1">(EXP(AG383)-EXP(-AG383))/2</f>
        <v>#N/A</v>
      </c>
      <c r="AJ383" s="72" t="e">
        <f ca="1">ATAN(AI383/COS(AH383))</f>
        <v>#N/A</v>
      </c>
      <c r="AK383" s="72" t="e">
        <f ca="1">ATAN(COS(AJ383)*TAN(AH383))</f>
        <v>#N/A</v>
      </c>
      <c r="AL383" s="72" t="e">
        <f ca="1">U383+(1+Coef!$J$8*(COS(U383))^2-(3/2)*Coef!$J$8*SIN(U383)*COS(U383)*(AK383-U383))*(AK383-U383)</f>
        <v>#N/A</v>
      </c>
      <c r="AM383" s="33" t="e">
        <f t="shared" ca="1" si="66"/>
        <v>#N/A</v>
      </c>
      <c r="AN383" s="33" t="e">
        <f t="shared" ca="1" si="67"/>
        <v>#N/A</v>
      </c>
      <c r="AO383" s="48" t="e">
        <f ca="1">D383&amp;" "&amp;IF(AM383&gt;0,"N","S")&amp;" "&amp;R383&amp;" "&amp;LEFT(S383,7)</f>
        <v>#N/A</v>
      </c>
    </row>
    <row r="384" spans="1:41">
      <c r="A384" s="38"/>
      <c r="B384" s="72" t="str">
        <f t="shared" si="68"/>
        <v/>
      </c>
      <c r="C384" s="72" t="e">
        <f t="array" aca="1" ref="C384" ca="1">MATCH(TRUE,ISERROR(VALUE(MID(B384,ROW(INDIRECT("1:"&amp;LEN(B384))),1))),0)</f>
        <v>#N/A</v>
      </c>
      <c r="D384" s="72" t="e">
        <f t="shared" ca="1" si="69"/>
        <v>#N/A</v>
      </c>
      <c r="E384" s="72" t="e">
        <f t="shared" ca="1" si="70"/>
        <v>#N/A</v>
      </c>
      <c r="F384" s="72" t="e">
        <f t="shared" ca="1" si="71"/>
        <v>#N/A</v>
      </c>
      <c r="G384" s="72" t="e">
        <f t="shared" ca="1" si="72"/>
        <v>#N/A</v>
      </c>
      <c r="H384" s="72" t="e">
        <f t="shared" ca="1" si="73"/>
        <v>#N/A</v>
      </c>
      <c r="I384" s="72" t="e">
        <f t="shared" ca="1" si="74"/>
        <v>#N/A</v>
      </c>
      <c r="J384" s="72" t="e">
        <f t="shared" ca="1" si="75"/>
        <v>#N/A</v>
      </c>
      <c r="K384" s="72" t="e">
        <f t="shared" ca="1" si="76"/>
        <v>#N/A</v>
      </c>
      <c r="L384" s="72" t="e">
        <f ca="1">VLOOKUP(F384,Coef!$C$2:$F$25,4)</f>
        <v>#N/A</v>
      </c>
      <c r="M384" s="31" t="e">
        <f ca="1">VLOOKUP(E384,Coef!$C$4:$D$23,2)</f>
        <v>#N/A</v>
      </c>
      <c r="N384" s="31" t="e">
        <f ca="1">MOD(VLOOKUP(G384,Coef!$C$2:$G$21,5)+MOD(D384+1,2)*15,20)</f>
        <v>#N/A</v>
      </c>
      <c r="O384" s="31" t="e">
        <f ca="1">VLOOKUP(M384,Coef!$A$27:$B$46,2)</f>
        <v>#N/A</v>
      </c>
      <c r="P384" s="31" t="e">
        <f ca="1">VLOOKUP(M384,Coef!$A$27:$C$46,3)+N384/10-0.1</f>
        <v>#N/A</v>
      </c>
      <c r="Q384" s="31" t="e">
        <f ca="1">IF(P384+0.1&lt;O384,P384+2,P384)</f>
        <v>#N/A</v>
      </c>
      <c r="R384" s="72" t="e">
        <f ca="1">L384*100000+I384</f>
        <v>#N/A</v>
      </c>
      <c r="S384" s="72" t="e">
        <f ca="1">Q384*1000000+J384</f>
        <v>#N/A</v>
      </c>
      <c r="T384" s="72" t="e">
        <f ca="1">IF(M384&lt;11,S384-10000000,S384)</f>
        <v>#N/A</v>
      </c>
      <c r="U384" s="72" t="e">
        <f ca="1">T384/(6366197.724*0.9996)</f>
        <v>#N/A</v>
      </c>
      <c r="V384" s="72" t="e">
        <f ca="1">(Coef!$J$9/(1+Coef!$J$8*(COS(U384))^2)^0.5)*Coef!$J$6</f>
        <v>#N/A</v>
      </c>
      <c r="W384" s="72" t="e">
        <f ca="1">6*D384-183</f>
        <v>#N/A</v>
      </c>
      <c r="X384" s="72" t="e">
        <f ca="1">(R384-500000)/V384</f>
        <v>#N/A</v>
      </c>
      <c r="Y384" s="72" t="e">
        <f ca="1">SIN(2*U384)</f>
        <v>#N/A</v>
      </c>
      <c r="Z384" s="72" t="e">
        <f ca="1">Y384*(COS(U384))^2</f>
        <v>#N/A</v>
      </c>
      <c r="AA384" s="72" t="e">
        <f ca="1">U384+(Y384/2)</f>
        <v>#N/A</v>
      </c>
      <c r="AB384" s="72" t="e">
        <f ca="1">(3*AA384+Z384)/4</f>
        <v>#N/A</v>
      </c>
      <c r="AC384" s="72" t="e">
        <f ca="1">(5*AB384+Z384*(COS(U384))^2)/3</f>
        <v>#N/A</v>
      </c>
      <c r="AD384" s="72" t="e">
        <f ca="1">Coef!$J$6*Coef!$J$9*(U384-(Coef!$J$10*AA384)+(Coef!$J$11*AB384)-(Coef!$J$12*AC384))</f>
        <v>#N/A</v>
      </c>
      <c r="AE384" s="72" t="e">
        <f ca="1">(T384-AD384)/V384</f>
        <v>#N/A</v>
      </c>
      <c r="AF384" s="72" t="e">
        <f ca="1">((Coef!$J$8*X384^2)/2)*(COS(U384))^2</f>
        <v>#N/A</v>
      </c>
      <c r="AG384" s="72" t="e">
        <f ca="1">X384*(1-(AF384/3))</f>
        <v>#N/A</v>
      </c>
      <c r="AH384" s="72" t="e">
        <f ca="1">AE384*(1-AF384)+U384</f>
        <v>#N/A</v>
      </c>
      <c r="AI384" s="72" t="e">
        <f ca="1">(EXP(AG384)-EXP(-AG384))/2</f>
        <v>#N/A</v>
      </c>
      <c r="AJ384" s="72" t="e">
        <f ca="1">ATAN(AI384/COS(AH384))</f>
        <v>#N/A</v>
      </c>
      <c r="AK384" s="72" t="e">
        <f ca="1">ATAN(COS(AJ384)*TAN(AH384))</f>
        <v>#N/A</v>
      </c>
      <c r="AL384" s="72" t="e">
        <f ca="1">U384+(1+Coef!$J$8*(COS(U384))^2-(3/2)*Coef!$J$8*SIN(U384)*COS(U384)*(AK384-U384))*(AK384-U384)</f>
        <v>#N/A</v>
      </c>
      <c r="AM384" s="33" t="e">
        <f t="shared" ca="1" si="66"/>
        <v>#N/A</v>
      </c>
      <c r="AN384" s="33" t="e">
        <f t="shared" ca="1" si="67"/>
        <v>#N/A</v>
      </c>
      <c r="AO384" s="48" t="e">
        <f ca="1">D384&amp;" "&amp;IF(AM384&gt;0,"N","S")&amp;" "&amp;R384&amp;" "&amp;LEFT(S384,7)</f>
        <v>#N/A</v>
      </c>
    </row>
    <row r="385" spans="1:41">
      <c r="A385" s="38"/>
      <c r="B385" s="72" t="str">
        <f t="shared" si="68"/>
        <v/>
      </c>
      <c r="C385" s="72" t="e">
        <f t="array" aca="1" ref="C385" ca="1">MATCH(TRUE,ISERROR(VALUE(MID(B385,ROW(INDIRECT("1:"&amp;LEN(B385))),1))),0)</f>
        <v>#N/A</v>
      </c>
      <c r="D385" s="72" t="e">
        <f t="shared" ca="1" si="69"/>
        <v>#N/A</v>
      </c>
      <c r="E385" s="72" t="e">
        <f t="shared" ca="1" si="70"/>
        <v>#N/A</v>
      </c>
      <c r="F385" s="72" t="e">
        <f t="shared" ca="1" si="71"/>
        <v>#N/A</v>
      </c>
      <c r="G385" s="72" t="e">
        <f t="shared" ca="1" si="72"/>
        <v>#N/A</v>
      </c>
      <c r="H385" s="72" t="e">
        <f t="shared" ca="1" si="73"/>
        <v>#N/A</v>
      </c>
      <c r="I385" s="72" t="e">
        <f t="shared" ca="1" si="74"/>
        <v>#N/A</v>
      </c>
      <c r="J385" s="72" t="e">
        <f t="shared" ca="1" si="75"/>
        <v>#N/A</v>
      </c>
      <c r="K385" s="72" t="e">
        <f t="shared" ca="1" si="76"/>
        <v>#N/A</v>
      </c>
      <c r="L385" s="72" t="e">
        <f ca="1">VLOOKUP(F385,Coef!$C$2:$F$25,4)</f>
        <v>#N/A</v>
      </c>
      <c r="M385" s="31" t="e">
        <f ca="1">VLOOKUP(E385,Coef!$C$4:$D$23,2)</f>
        <v>#N/A</v>
      </c>
      <c r="N385" s="31" t="e">
        <f ca="1">MOD(VLOOKUP(G385,Coef!$C$2:$G$21,5)+MOD(D385+1,2)*15,20)</f>
        <v>#N/A</v>
      </c>
      <c r="O385" s="31" t="e">
        <f ca="1">VLOOKUP(M385,Coef!$A$27:$B$46,2)</f>
        <v>#N/A</v>
      </c>
      <c r="P385" s="31" t="e">
        <f ca="1">VLOOKUP(M385,Coef!$A$27:$C$46,3)+N385/10-0.1</f>
        <v>#N/A</v>
      </c>
      <c r="Q385" s="31" t="e">
        <f ca="1">IF(P385+0.1&lt;O385,P385+2,P385)</f>
        <v>#N/A</v>
      </c>
      <c r="R385" s="72" t="e">
        <f ca="1">L385*100000+I385</f>
        <v>#N/A</v>
      </c>
      <c r="S385" s="72" t="e">
        <f ca="1">Q385*1000000+J385</f>
        <v>#N/A</v>
      </c>
      <c r="T385" s="72" t="e">
        <f ca="1">IF(M385&lt;11,S385-10000000,S385)</f>
        <v>#N/A</v>
      </c>
      <c r="U385" s="72" t="e">
        <f ca="1">T385/(6366197.724*0.9996)</f>
        <v>#N/A</v>
      </c>
      <c r="V385" s="72" t="e">
        <f ca="1">(Coef!$J$9/(1+Coef!$J$8*(COS(U385))^2)^0.5)*Coef!$J$6</f>
        <v>#N/A</v>
      </c>
      <c r="W385" s="72" t="e">
        <f ca="1">6*D385-183</f>
        <v>#N/A</v>
      </c>
      <c r="X385" s="72" t="e">
        <f ca="1">(R385-500000)/V385</f>
        <v>#N/A</v>
      </c>
      <c r="Y385" s="72" t="e">
        <f ca="1">SIN(2*U385)</f>
        <v>#N/A</v>
      </c>
      <c r="Z385" s="72" t="e">
        <f ca="1">Y385*(COS(U385))^2</f>
        <v>#N/A</v>
      </c>
      <c r="AA385" s="72" t="e">
        <f ca="1">U385+(Y385/2)</f>
        <v>#N/A</v>
      </c>
      <c r="AB385" s="72" t="e">
        <f ca="1">(3*AA385+Z385)/4</f>
        <v>#N/A</v>
      </c>
      <c r="AC385" s="72" t="e">
        <f ca="1">(5*AB385+Z385*(COS(U385))^2)/3</f>
        <v>#N/A</v>
      </c>
      <c r="AD385" s="72" t="e">
        <f ca="1">Coef!$J$6*Coef!$J$9*(U385-(Coef!$J$10*AA385)+(Coef!$J$11*AB385)-(Coef!$J$12*AC385))</f>
        <v>#N/A</v>
      </c>
      <c r="AE385" s="72" t="e">
        <f ca="1">(T385-AD385)/V385</f>
        <v>#N/A</v>
      </c>
      <c r="AF385" s="72" t="e">
        <f ca="1">((Coef!$J$8*X385^2)/2)*(COS(U385))^2</f>
        <v>#N/A</v>
      </c>
      <c r="AG385" s="72" t="e">
        <f ca="1">X385*(1-(AF385/3))</f>
        <v>#N/A</v>
      </c>
      <c r="AH385" s="72" t="e">
        <f ca="1">AE385*(1-AF385)+U385</f>
        <v>#N/A</v>
      </c>
      <c r="AI385" s="72" t="e">
        <f ca="1">(EXP(AG385)-EXP(-AG385))/2</f>
        <v>#N/A</v>
      </c>
      <c r="AJ385" s="72" t="e">
        <f ca="1">ATAN(AI385/COS(AH385))</f>
        <v>#N/A</v>
      </c>
      <c r="AK385" s="72" t="e">
        <f ca="1">ATAN(COS(AJ385)*TAN(AH385))</f>
        <v>#N/A</v>
      </c>
      <c r="AL385" s="72" t="e">
        <f ca="1">U385+(1+Coef!$J$8*(COS(U385))^2-(3/2)*Coef!$J$8*SIN(U385)*COS(U385)*(AK385-U385))*(AK385-U385)</f>
        <v>#N/A</v>
      </c>
      <c r="AM385" s="33" t="e">
        <f t="shared" ca="1" si="66"/>
        <v>#N/A</v>
      </c>
      <c r="AN385" s="33" t="e">
        <f t="shared" ca="1" si="67"/>
        <v>#N/A</v>
      </c>
      <c r="AO385" s="48" t="e">
        <f ca="1">D385&amp;" "&amp;IF(AM385&gt;0,"N","S")&amp;" "&amp;R385&amp;" "&amp;LEFT(S385,7)</f>
        <v>#N/A</v>
      </c>
    </row>
    <row r="386" spans="1:41">
      <c r="A386" s="38"/>
      <c r="B386" s="72" t="str">
        <f t="shared" si="68"/>
        <v/>
      </c>
      <c r="C386" s="72" t="e">
        <f t="array" aca="1" ref="C386" ca="1">MATCH(TRUE,ISERROR(VALUE(MID(B386,ROW(INDIRECT("1:"&amp;LEN(B386))),1))),0)</f>
        <v>#N/A</v>
      </c>
      <c r="D386" s="72" t="e">
        <f t="shared" ca="1" si="69"/>
        <v>#N/A</v>
      </c>
      <c r="E386" s="72" t="e">
        <f t="shared" ca="1" si="70"/>
        <v>#N/A</v>
      </c>
      <c r="F386" s="72" t="e">
        <f t="shared" ca="1" si="71"/>
        <v>#N/A</v>
      </c>
      <c r="G386" s="72" t="e">
        <f t="shared" ca="1" si="72"/>
        <v>#N/A</v>
      </c>
      <c r="H386" s="72" t="e">
        <f t="shared" ca="1" si="73"/>
        <v>#N/A</v>
      </c>
      <c r="I386" s="72" t="e">
        <f t="shared" ca="1" si="74"/>
        <v>#N/A</v>
      </c>
      <c r="J386" s="72" t="e">
        <f t="shared" ca="1" si="75"/>
        <v>#N/A</v>
      </c>
      <c r="K386" s="72" t="e">
        <f t="shared" ca="1" si="76"/>
        <v>#N/A</v>
      </c>
      <c r="L386" s="72" t="e">
        <f ca="1">VLOOKUP(F386,Coef!$C$2:$F$25,4)</f>
        <v>#N/A</v>
      </c>
      <c r="M386" s="31" t="e">
        <f ca="1">VLOOKUP(E386,Coef!$C$4:$D$23,2)</f>
        <v>#N/A</v>
      </c>
      <c r="N386" s="31" t="e">
        <f ca="1">MOD(VLOOKUP(G386,Coef!$C$2:$G$21,5)+MOD(D386+1,2)*15,20)</f>
        <v>#N/A</v>
      </c>
      <c r="O386" s="31" t="e">
        <f ca="1">VLOOKUP(M386,Coef!$A$27:$B$46,2)</f>
        <v>#N/A</v>
      </c>
      <c r="P386" s="31" t="e">
        <f ca="1">VLOOKUP(M386,Coef!$A$27:$C$46,3)+N386/10-0.1</f>
        <v>#N/A</v>
      </c>
      <c r="Q386" s="31" t="e">
        <f ca="1">IF(P386+0.1&lt;O386,P386+2,P386)</f>
        <v>#N/A</v>
      </c>
      <c r="R386" s="72" t="e">
        <f ca="1">L386*100000+I386</f>
        <v>#N/A</v>
      </c>
      <c r="S386" s="72" t="e">
        <f ca="1">Q386*1000000+J386</f>
        <v>#N/A</v>
      </c>
      <c r="T386" s="72" t="e">
        <f ca="1">IF(M386&lt;11,S386-10000000,S386)</f>
        <v>#N/A</v>
      </c>
      <c r="U386" s="72" t="e">
        <f ca="1">T386/(6366197.724*0.9996)</f>
        <v>#N/A</v>
      </c>
      <c r="V386" s="72" t="e">
        <f ca="1">(Coef!$J$9/(1+Coef!$J$8*(COS(U386))^2)^0.5)*Coef!$J$6</f>
        <v>#N/A</v>
      </c>
      <c r="W386" s="72" t="e">
        <f ca="1">6*D386-183</f>
        <v>#N/A</v>
      </c>
      <c r="X386" s="72" t="e">
        <f ca="1">(R386-500000)/V386</f>
        <v>#N/A</v>
      </c>
      <c r="Y386" s="72" t="e">
        <f ca="1">SIN(2*U386)</f>
        <v>#N/A</v>
      </c>
      <c r="Z386" s="72" t="e">
        <f ca="1">Y386*(COS(U386))^2</f>
        <v>#N/A</v>
      </c>
      <c r="AA386" s="72" t="e">
        <f ca="1">U386+(Y386/2)</f>
        <v>#N/A</v>
      </c>
      <c r="AB386" s="72" t="e">
        <f ca="1">(3*AA386+Z386)/4</f>
        <v>#N/A</v>
      </c>
      <c r="AC386" s="72" t="e">
        <f ca="1">(5*AB386+Z386*(COS(U386))^2)/3</f>
        <v>#N/A</v>
      </c>
      <c r="AD386" s="72" t="e">
        <f ca="1">Coef!$J$6*Coef!$J$9*(U386-(Coef!$J$10*AA386)+(Coef!$J$11*AB386)-(Coef!$J$12*AC386))</f>
        <v>#N/A</v>
      </c>
      <c r="AE386" s="72" t="e">
        <f ca="1">(T386-AD386)/V386</f>
        <v>#N/A</v>
      </c>
      <c r="AF386" s="72" t="e">
        <f ca="1">((Coef!$J$8*X386^2)/2)*(COS(U386))^2</f>
        <v>#N/A</v>
      </c>
      <c r="AG386" s="72" t="e">
        <f ca="1">X386*(1-(AF386/3))</f>
        <v>#N/A</v>
      </c>
      <c r="AH386" s="72" t="e">
        <f ca="1">AE386*(1-AF386)+U386</f>
        <v>#N/A</v>
      </c>
      <c r="AI386" s="72" t="e">
        <f ca="1">(EXP(AG386)-EXP(-AG386))/2</f>
        <v>#N/A</v>
      </c>
      <c r="AJ386" s="72" t="e">
        <f ca="1">ATAN(AI386/COS(AH386))</f>
        <v>#N/A</v>
      </c>
      <c r="AK386" s="72" t="e">
        <f ca="1">ATAN(COS(AJ386)*TAN(AH386))</f>
        <v>#N/A</v>
      </c>
      <c r="AL386" s="72" t="e">
        <f ca="1">U386+(1+Coef!$J$8*(COS(U386))^2-(3/2)*Coef!$J$8*SIN(U386)*COS(U386)*(AK386-U386))*(AK386-U386)</f>
        <v>#N/A</v>
      </c>
      <c r="AM386" s="33" t="e">
        <f t="shared" ca="1" si="66"/>
        <v>#N/A</v>
      </c>
      <c r="AN386" s="33" t="e">
        <f t="shared" ca="1" si="67"/>
        <v>#N/A</v>
      </c>
      <c r="AO386" s="48" t="e">
        <f ca="1">D386&amp;" "&amp;IF(AM386&gt;0,"N","S")&amp;" "&amp;R386&amp;" "&amp;LEFT(S386,7)</f>
        <v>#N/A</v>
      </c>
    </row>
    <row r="387" spans="1:41">
      <c r="A387" s="38"/>
      <c r="B387" s="72" t="str">
        <f t="shared" si="68"/>
        <v/>
      </c>
      <c r="C387" s="72" t="e">
        <f t="array" aca="1" ref="C387" ca="1">MATCH(TRUE,ISERROR(VALUE(MID(B387,ROW(INDIRECT("1:"&amp;LEN(B387))),1))),0)</f>
        <v>#N/A</v>
      </c>
      <c r="D387" s="72" t="e">
        <f t="shared" ca="1" si="69"/>
        <v>#N/A</v>
      </c>
      <c r="E387" s="72" t="e">
        <f t="shared" ca="1" si="70"/>
        <v>#N/A</v>
      </c>
      <c r="F387" s="72" t="e">
        <f t="shared" ca="1" si="71"/>
        <v>#N/A</v>
      </c>
      <c r="G387" s="72" t="e">
        <f t="shared" ca="1" si="72"/>
        <v>#N/A</v>
      </c>
      <c r="H387" s="72" t="e">
        <f t="shared" ca="1" si="73"/>
        <v>#N/A</v>
      </c>
      <c r="I387" s="72" t="e">
        <f t="shared" ca="1" si="74"/>
        <v>#N/A</v>
      </c>
      <c r="J387" s="72" t="e">
        <f t="shared" ca="1" si="75"/>
        <v>#N/A</v>
      </c>
      <c r="K387" s="72" t="e">
        <f t="shared" ca="1" si="76"/>
        <v>#N/A</v>
      </c>
      <c r="L387" s="72" t="e">
        <f ca="1">VLOOKUP(F387,Coef!$C$2:$F$25,4)</f>
        <v>#N/A</v>
      </c>
      <c r="M387" s="31" t="e">
        <f ca="1">VLOOKUP(E387,Coef!$C$4:$D$23,2)</f>
        <v>#N/A</v>
      </c>
      <c r="N387" s="31" t="e">
        <f ca="1">MOD(VLOOKUP(G387,Coef!$C$2:$G$21,5)+MOD(D387+1,2)*15,20)</f>
        <v>#N/A</v>
      </c>
      <c r="O387" s="31" t="e">
        <f ca="1">VLOOKUP(M387,Coef!$A$27:$B$46,2)</f>
        <v>#N/A</v>
      </c>
      <c r="P387" s="31" t="e">
        <f ca="1">VLOOKUP(M387,Coef!$A$27:$C$46,3)+N387/10-0.1</f>
        <v>#N/A</v>
      </c>
      <c r="Q387" s="31" t="e">
        <f ca="1">IF(P387+0.1&lt;O387,P387+2,P387)</f>
        <v>#N/A</v>
      </c>
      <c r="R387" s="72" t="e">
        <f ca="1">L387*100000+I387</f>
        <v>#N/A</v>
      </c>
      <c r="S387" s="72" t="e">
        <f ca="1">Q387*1000000+J387</f>
        <v>#N/A</v>
      </c>
      <c r="T387" s="72" t="e">
        <f ca="1">IF(M387&lt;11,S387-10000000,S387)</f>
        <v>#N/A</v>
      </c>
      <c r="U387" s="72" t="e">
        <f ca="1">T387/(6366197.724*0.9996)</f>
        <v>#N/A</v>
      </c>
      <c r="V387" s="72" t="e">
        <f ca="1">(Coef!$J$9/(1+Coef!$J$8*(COS(U387))^2)^0.5)*Coef!$J$6</f>
        <v>#N/A</v>
      </c>
      <c r="W387" s="72" t="e">
        <f ca="1">6*D387-183</f>
        <v>#N/A</v>
      </c>
      <c r="X387" s="72" t="e">
        <f ca="1">(R387-500000)/V387</f>
        <v>#N/A</v>
      </c>
      <c r="Y387" s="72" t="e">
        <f ca="1">SIN(2*U387)</f>
        <v>#N/A</v>
      </c>
      <c r="Z387" s="72" t="e">
        <f ca="1">Y387*(COS(U387))^2</f>
        <v>#N/A</v>
      </c>
      <c r="AA387" s="72" t="e">
        <f ca="1">U387+(Y387/2)</f>
        <v>#N/A</v>
      </c>
      <c r="AB387" s="72" t="e">
        <f ca="1">(3*AA387+Z387)/4</f>
        <v>#N/A</v>
      </c>
      <c r="AC387" s="72" t="e">
        <f ca="1">(5*AB387+Z387*(COS(U387))^2)/3</f>
        <v>#N/A</v>
      </c>
      <c r="AD387" s="72" t="e">
        <f ca="1">Coef!$J$6*Coef!$J$9*(U387-(Coef!$J$10*AA387)+(Coef!$J$11*AB387)-(Coef!$J$12*AC387))</f>
        <v>#N/A</v>
      </c>
      <c r="AE387" s="72" t="e">
        <f ca="1">(T387-AD387)/V387</f>
        <v>#N/A</v>
      </c>
      <c r="AF387" s="72" t="e">
        <f ca="1">((Coef!$J$8*X387^2)/2)*(COS(U387))^2</f>
        <v>#N/A</v>
      </c>
      <c r="AG387" s="72" t="e">
        <f ca="1">X387*(1-(AF387/3))</f>
        <v>#N/A</v>
      </c>
      <c r="AH387" s="72" t="e">
        <f ca="1">AE387*(1-AF387)+U387</f>
        <v>#N/A</v>
      </c>
      <c r="AI387" s="72" t="e">
        <f ca="1">(EXP(AG387)-EXP(-AG387))/2</f>
        <v>#N/A</v>
      </c>
      <c r="AJ387" s="72" t="e">
        <f ca="1">ATAN(AI387/COS(AH387))</f>
        <v>#N/A</v>
      </c>
      <c r="AK387" s="72" t="e">
        <f ca="1">ATAN(COS(AJ387)*TAN(AH387))</f>
        <v>#N/A</v>
      </c>
      <c r="AL387" s="72" t="e">
        <f ca="1">U387+(1+Coef!$J$8*(COS(U387))^2-(3/2)*Coef!$J$8*SIN(U387)*COS(U387)*(AK387-U387))*(AK387-U387)</f>
        <v>#N/A</v>
      </c>
      <c r="AM387" s="33" t="e">
        <f t="shared" ref="AM387:AM450" ca="1" si="77">AL387/PI()*180</f>
        <v>#N/A</v>
      </c>
      <c r="AN387" s="33" t="e">
        <f t="shared" ref="AN387:AN450" ca="1" si="78">AJ387/PI()*180+W387</f>
        <v>#N/A</v>
      </c>
      <c r="AO387" s="48" t="e">
        <f ca="1">D387&amp;" "&amp;IF(AM387&gt;0,"N","S")&amp;" "&amp;R387&amp;" "&amp;LEFT(S387,7)</f>
        <v>#N/A</v>
      </c>
    </row>
    <row r="388" spans="1:41">
      <c r="A388" s="38"/>
      <c r="B388" s="72" t="str">
        <f t="shared" ref="B388:B451" si="79">SUBSTITUTE(A388," ","")</f>
        <v/>
      </c>
      <c r="C388" s="72" t="e">
        <f t="array" aca="1" ref="C388" ca="1">MATCH(TRUE,ISERROR(VALUE(MID(B388,ROW(INDIRECT("1:"&amp;LEN(B388))),1))),0)</f>
        <v>#N/A</v>
      </c>
      <c r="D388" s="72" t="e">
        <f t="shared" ref="D388:D451" ca="1" si="80">VALUE(LEFT(B388,C388-1))</f>
        <v>#N/A</v>
      </c>
      <c r="E388" s="72" t="e">
        <f t="shared" ref="E388:E451" ca="1" si="81">MID(B388,C388,1)</f>
        <v>#N/A</v>
      </c>
      <c r="F388" s="72" t="e">
        <f t="shared" ref="F388:F451" ca="1" si="82">MID(B388,C388+1,1)</f>
        <v>#N/A</v>
      </c>
      <c r="G388" s="72" t="e">
        <f t="shared" ref="G388:G451" ca="1" si="83">MID(B388,C388+2,1)</f>
        <v>#N/A</v>
      </c>
      <c r="H388" s="72" t="e">
        <f t="shared" ref="H388:H451" ca="1" si="84">LEN(B388)-C388-2</f>
        <v>#N/A</v>
      </c>
      <c r="I388" s="72" t="e">
        <f t="shared" ref="I388:I451" ca="1" si="85">VALUE(LEFT(RIGHT(B388,H388),H388/2))*10^(5-H388/2)</f>
        <v>#N/A</v>
      </c>
      <c r="J388" s="72" t="e">
        <f t="shared" ref="J388:J451" ca="1" si="86">VALUE(RIGHT(B388,H388/2))*10^(5-H388/2)</f>
        <v>#N/A</v>
      </c>
      <c r="K388" s="72" t="e">
        <f t="shared" ref="K388:K451" ca="1" si="87">D388*6-183*PI()/180</f>
        <v>#N/A</v>
      </c>
      <c r="L388" s="72" t="e">
        <f ca="1">VLOOKUP(F388,Coef!$C$2:$F$25,4)</f>
        <v>#N/A</v>
      </c>
      <c r="M388" s="31" t="e">
        <f ca="1">VLOOKUP(E388,Coef!$C$4:$D$23,2)</f>
        <v>#N/A</v>
      </c>
      <c r="N388" s="31" t="e">
        <f ca="1">MOD(VLOOKUP(G388,Coef!$C$2:$G$21,5)+MOD(D388+1,2)*15,20)</f>
        <v>#N/A</v>
      </c>
      <c r="O388" s="31" t="e">
        <f ca="1">VLOOKUP(M388,Coef!$A$27:$B$46,2)</f>
        <v>#N/A</v>
      </c>
      <c r="P388" s="31" t="e">
        <f ca="1">VLOOKUP(M388,Coef!$A$27:$C$46,3)+N388/10-0.1</f>
        <v>#N/A</v>
      </c>
      <c r="Q388" s="31" t="e">
        <f ca="1">IF(P388+0.1&lt;O388,P388+2,P388)</f>
        <v>#N/A</v>
      </c>
      <c r="R388" s="72" t="e">
        <f ca="1">L388*100000+I388</f>
        <v>#N/A</v>
      </c>
      <c r="S388" s="72" t="e">
        <f ca="1">Q388*1000000+J388</f>
        <v>#N/A</v>
      </c>
      <c r="T388" s="72" t="e">
        <f ca="1">IF(M388&lt;11,S388-10000000,S388)</f>
        <v>#N/A</v>
      </c>
      <c r="U388" s="72" t="e">
        <f ca="1">T388/(6366197.724*0.9996)</f>
        <v>#N/A</v>
      </c>
      <c r="V388" s="72" t="e">
        <f ca="1">(Coef!$J$9/(1+Coef!$J$8*(COS(U388))^2)^0.5)*Coef!$J$6</f>
        <v>#N/A</v>
      </c>
      <c r="W388" s="72" t="e">
        <f ca="1">6*D388-183</f>
        <v>#N/A</v>
      </c>
      <c r="X388" s="72" t="e">
        <f ca="1">(R388-500000)/V388</f>
        <v>#N/A</v>
      </c>
      <c r="Y388" s="72" t="e">
        <f ca="1">SIN(2*U388)</f>
        <v>#N/A</v>
      </c>
      <c r="Z388" s="72" t="e">
        <f ca="1">Y388*(COS(U388))^2</f>
        <v>#N/A</v>
      </c>
      <c r="AA388" s="72" t="e">
        <f ca="1">U388+(Y388/2)</f>
        <v>#N/A</v>
      </c>
      <c r="AB388" s="72" t="e">
        <f ca="1">(3*AA388+Z388)/4</f>
        <v>#N/A</v>
      </c>
      <c r="AC388" s="72" t="e">
        <f ca="1">(5*AB388+Z388*(COS(U388))^2)/3</f>
        <v>#N/A</v>
      </c>
      <c r="AD388" s="72" t="e">
        <f ca="1">Coef!$J$6*Coef!$J$9*(U388-(Coef!$J$10*AA388)+(Coef!$J$11*AB388)-(Coef!$J$12*AC388))</f>
        <v>#N/A</v>
      </c>
      <c r="AE388" s="72" t="e">
        <f ca="1">(T388-AD388)/V388</f>
        <v>#N/A</v>
      </c>
      <c r="AF388" s="72" t="e">
        <f ca="1">((Coef!$J$8*X388^2)/2)*(COS(U388))^2</f>
        <v>#N/A</v>
      </c>
      <c r="AG388" s="72" t="e">
        <f ca="1">X388*(1-(AF388/3))</f>
        <v>#N/A</v>
      </c>
      <c r="AH388" s="72" t="e">
        <f ca="1">AE388*(1-AF388)+U388</f>
        <v>#N/A</v>
      </c>
      <c r="AI388" s="72" t="e">
        <f ca="1">(EXP(AG388)-EXP(-AG388))/2</f>
        <v>#N/A</v>
      </c>
      <c r="AJ388" s="72" t="e">
        <f ca="1">ATAN(AI388/COS(AH388))</f>
        <v>#N/A</v>
      </c>
      <c r="AK388" s="72" t="e">
        <f ca="1">ATAN(COS(AJ388)*TAN(AH388))</f>
        <v>#N/A</v>
      </c>
      <c r="AL388" s="72" t="e">
        <f ca="1">U388+(1+Coef!$J$8*(COS(U388))^2-(3/2)*Coef!$J$8*SIN(U388)*COS(U388)*(AK388-U388))*(AK388-U388)</f>
        <v>#N/A</v>
      </c>
      <c r="AM388" s="33" t="e">
        <f t="shared" ca="1" si="77"/>
        <v>#N/A</v>
      </c>
      <c r="AN388" s="33" t="e">
        <f t="shared" ca="1" si="78"/>
        <v>#N/A</v>
      </c>
      <c r="AO388" s="48" t="e">
        <f ca="1">D388&amp;" "&amp;IF(AM388&gt;0,"N","S")&amp;" "&amp;R388&amp;" "&amp;LEFT(S388,7)</f>
        <v>#N/A</v>
      </c>
    </row>
    <row r="389" spans="1:41">
      <c r="A389" s="38"/>
      <c r="B389" s="72" t="str">
        <f t="shared" si="79"/>
        <v/>
      </c>
      <c r="C389" s="72" t="e">
        <f t="array" aca="1" ref="C389" ca="1">MATCH(TRUE,ISERROR(VALUE(MID(B389,ROW(INDIRECT("1:"&amp;LEN(B389))),1))),0)</f>
        <v>#N/A</v>
      </c>
      <c r="D389" s="72" t="e">
        <f t="shared" ca="1" si="80"/>
        <v>#N/A</v>
      </c>
      <c r="E389" s="72" t="e">
        <f t="shared" ca="1" si="81"/>
        <v>#N/A</v>
      </c>
      <c r="F389" s="72" t="e">
        <f t="shared" ca="1" si="82"/>
        <v>#N/A</v>
      </c>
      <c r="G389" s="72" t="e">
        <f t="shared" ca="1" si="83"/>
        <v>#N/A</v>
      </c>
      <c r="H389" s="72" t="e">
        <f t="shared" ca="1" si="84"/>
        <v>#N/A</v>
      </c>
      <c r="I389" s="72" t="e">
        <f t="shared" ca="1" si="85"/>
        <v>#N/A</v>
      </c>
      <c r="J389" s="72" t="e">
        <f t="shared" ca="1" si="86"/>
        <v>#N/A</v>
      </c>
      <c r="K389" s="72" t="e">
        <f t="shared" ca="1" si="87"/>
        <v>#N/A</v>
      </c>
      <c r="L389" s="72" t="e">
        <f ca="1">VLOOKUP(F389,Coef!$C$2:$F$25,4)</f>
        <v>#N/A</v>
      </c>
      <c r="M389" s="31" t="e">
        <f ca="1">VLOOKUP(E389,Coef!$C$4:$D$23,2)</f>
        <v>#N/A</v>
      </c>
      <c r="N389" s="31" t="e">
        <f ca="1">MOD(VLOOKUP(G389,Coef!$C$2:$G$21,5)+MOD(D389+1,2)*15,20)</f>
        <v>#N/A</v>
      </c>
      <c r="O389" s="31" t="e">
        <f ca="1">VLOOKUP(M389,Coef!$A$27:$B$46,2)</f>
        <v>#N/A</v>
      </c>
      <c r="P389" s="31" t="e">
        <f ca="1">VLOOKUP(M389,Coef!$A$27:$C$46,3)+N389/10-0.1</f>
        <v>#N/A</v>
      </c>
      <c r="Q389" s="31" t="e">
        <f ca="1">IF(P389+0.1&lt;O389,P389+2,P389)</f>
        <v>#N/A</v>
      </c>
      <c r="R389" s="72" t="e">
        <f ca="1">L389*100000+I389</f>
        <v>#N/A</v>
      </c>
      <c r="S389" s="72" t="e">
        <f ca="1">Q389*1000000+J389</f>
        <v>#N/A</v>
      </c>
      <c r="T389" s="72" t="e">
        <f ca="1">IF(M389&lt;11,S389-10000000,S389)</f>
        <v>#N/A</v>
      </c>
      <c r="U389" s="72" t="e">
        <f ca="1">T389/(6366197.724*0.9996)</f>
        <v>#N/A</v>
      </c>
      <c r="V389" s="72" t="e">
        <f ca="1">(Coef!$J$9/(1+Coef!$J$8*(COS(U389))^2)^0.5)*Coef!$J$6</f>
        <v>#N/A</v>
      </c>
      <c r="W389" s="72" t="e">
        <f ca="1">6*D389-183</f>
        <v>#N/A</v>
      </c>
      <c r="X389" s="72" t="e">
        <f ca="1">(R389-500000)/V389</f>
        <v>#N/A</v>
      </c>
      <c r="Y389" s="72" t="e">
        <f ca="1">SIN(2*U389)</f>
        <v>#N/A</v>
      </c>
      <c r="Z389" s="72" t="e">
        <f ca="1">Y389*(COS(U389))^2</f>
        <v>#N/A</v>
      </c>
      <c r="AA389" s="72" t="e">
        <f ca="1">U389+(Y389/2)</f>
        <v>#N/A</v>
      </c>
      <c r="AB389" s="72" t="e">
        <f ca="1">(3*AA389+Z389)/4</f>
        <v>#N/A</v>
      </c>
      <c r="AC389" s="72" t="e">
        <f ca="1">(5*AB389+Z389*(COS(U389))^2)/3</f>
        <v>#N/A</v>
      </c>
      <c r="AD389" s="72" t="e">
        <f ca="1">Coef!$J$6*Coef!$J$9*(U389-(Coef!$J$10*AA389)+(Coef!$J$11*AB389)-(Coef!$J$12*AC389))</f>
        <v>#N/A</v>
      </c>
      <c r="AE389" s="72" t="e">
        <f ca="1">(T389-AD389)/V389</f>
        <v>#N/A</v>
      </c>
      <c r="AF389" s="72" t="e">
        <f ca="1">((Coef!$J$8*X389^2)/2)*(COS(U389))^2</f>
        <v>#N/A</v>
      </c>
      <c r="AG389" s="72" t="e">
        <f ca="1">X389*(1-(AF389/3))</f>
        <v>#N/A</v>
      </c>
      <c r="AH389" s="72" t="e">
        <f ca="1">AE389*(1-AF389)+U389</f>
        <v>#N/A</v>
      </c>
      <c r="AI389" s="72" t="e">
        <f ca="1">(EXP(AG389)-EXP(-AG389))/2</f>
        <v>#N/A</v>
      </c>
      <c r="AJ389" s="72" t="e">
        <f ca="1">ATAN(AI389/COS(AH389))</f>
        <v>#N/A</v>
      </c>
      <c r="AK389" s="72" t="e">
        <f ca="1">ATAN(COS(AJ389)*TAN(AH389))</f>
        <v>#N/A</v>
      </c>
      <c r="AL389" s="72" t="e">
        <f ca="1">U389+(1+Coef!$J$8*(COS(U389))^2-(3/2)*Coef!$J$8*SIN(U389)*COS(U389)*(AK389-U389))*(AK389-U389)</f>
        <v>#N/A</v>
      </c>
      <c r="AM389" s="33" t="e">
        <f t="shared" ca="1" si="77"/>
        <v>#N/A</v>
      </c>
      <c r="AN389" s="33" t="e">
        <f t="shared" ca="1" si="78"/>
        <v>#N/A</v>
      </c>
      <c r="AO389" s="48" t="e">
        <f ca="1">D389&amp;" "&amp;IF(AM389&gt;0,"N","S")&amp;" "&amp;R389&amp;" "&amp;LEFT(S389,7)</f>
        <v>#N/A</v>
      </c>
    </row>
    <row r="390" spans="1:41">
      <c r="A390" s="38"/>
      <c r="B390" s="72" t="str">
        <f t="shared" si="79"/>
        <v/>
      </c>
      <c r="C390" s="72" t="e">
        <f t="array" aca="1" ref="C390" ca="1">MATCH(TRUE,ISERROR(VALUE(MID(B390,ROW(INDIRECT("1:"&amp;LEN(B390))),1))),0)</f>
        <v>#N/A</v>
      </c>
      <c r="D390" s="72" t="e">
        <f t="shared" ca="1" si="80"/>
        <v>#N/A</v>
      </c>
      <c r="E390" s="72" t="e">
        <f t="shared" ca="1" si="81"/>
        <v>#N/A</v>
      </c>
      <c r="F390" s="72" t="e">
        <f t="shared" ca="1" si="82"/>
        <v>#N/A</v>
      </c>
      <c r="G390" s="72" t="e">
        <f t="shared" ca="1" si="83"/>
        <v>#N/A</v>
      </c>
      <c r="H390" s="72" t="e">
        <f t="shared" ca="1" si="84"/>
        <v>#N/A</v>
      </c>
      <c r="I390" s="72" t="e">
        <f t="shared" ca="1" si="85"/>
        <v>#N/A</v>
      </c>
      <c r="J390" s="72" t="e">
        <f t="shared" ca="1" si="86"/>
        <v>#N/A</v>
      </c>
      <c r="K390" s="72" t="e">
        <f t="shared" ca="1" si="87"/>
        <v>#N/A</v>
      </c>
      <c r="L390" s="72" t="e">
        <f ca="1">VLOOKUP(F390,Coef!$C$2:$F$25,4)</f>
        <v>#N/A</v>
      </c>
      <c r="M390" s="31" t="e">
        <f ca="1">VLOOKUP(E390,Coef!$C$4:$D$23,2)</f>
        <v>#N/A</v>
      </c>
      <c r="N390" s="31" t="e">
        <f ca="1">MOD(VLOOKUP(G390,Coef!$C$2:$G$21,5)+MOD(D390+1,2)*15,20)</f>
        <v>#N/A</v>
      </c>
      <c r="O390" s="31" t="e">
        <f ca="1">VLOOKUP(M390,Coef!$A$27:$B$46,2)</f>
        <v>#N/A</v>
      </c>
      <c r="P390" s="31" t="e">
        <f ca="1">VLOOKUP(M390,Coef!$A$27:$C$46,3)+N390/10-0.1</f>
        <v>#N/A</v>
      </c>
      <c r="Q390" s="31" t="e">
        <f ca="1">IF(P390+0.1&lt;O390,P390+2,P390)</f>
        <v>#N/A</v>
      </c>
      <c r="R390" s="72" t="e">
        <f ca="1">L390*100000+I390</f>
        <v>#N/A</v>
      </c>
      <c r="S390" s="72" t="e">
        <f ca="1">Q390*1000000+J390</f>
        <v>#N/A</v>
      </c>
      <c r="T390" s="72" t="e">
        <f ca="1">IF(M390&lt;11,S390-10000000,S390)</f>
        <v>#N/A</v>
      </c>
      <c r="U390" s="72" t="e">
        <f ca="1">T390/(6366197.724*0.9996)</f>
        <v>#N/A</v>
      </c>
      <c r="V390" s="72" t="e">
        <f ca="1">(Coef!$J$9/(1+Coef!$J$8*(COS(U390))^2)^0.5)*Coef!$J$6</f>
        <v>#N/A</v>
      </c>
      <c r="W390" s="72" t="e">
        <f ca="1">6*D390-183</f>
        <v>#N/A</v>
      </c>
      <c r="X390" s="72" t="e">
        <f ca="1">(R390-500000)/V390</f>
        <v>#N/A</v>
      </c>
      <c r="Y390" s="72" t="e">
        <f ca="1">SIN(2*U390)</f>
        <v>#N/A</v>
      </c>
      <c r="Z390" s="72" t="e">
        <f ca="1">Y390*(COS(U390))^2</f>
        <v>#N/A</v>
      </c>
      <c r="AA390" s="72" t="e">
        <f ca="1">U390+(Y390/2)</f>
        <v>#N/A</v>
      </c>
      <c r="AB390" s="72" t="e">
        <f ca="1">(3*AA390+Z390)/4</f>
        <v>#N/A</v>
      </c>
      <c r="AC390" s="72" t="e">
        <f ca="1">(5*AB390+Z390*(COS(U390))^2)/3</f>
        <v>#N/A</v>
      </c>
      <c r="AD390" s="72" t="e">
        <f ca="1">Coef!$J$6*Coef!$J$9*(U390-(Coef!$J$10*AA390)+(Coef!$J$11*AB390)-(Coef!$J$12*AC390))</f>
        <v>#N/A</v>
      </c>
      <c r="AE390" s="72" t="e">
        <f ca="1">(T390-AD390)/V390</f>
        <v>#N/A</v>
      </c>
      <c r="AF390" s="72" t="e">
        <f ca="1">((Coef!$J$8*X390^2)/2)*(COS(U390))^2</f>
        <v>#N/A</v>
      </c>
      <c r="AG390" s="72" t="e">
        <f ca="1">X390*(1-(AF390/3))</f>
        <v>#N/A</v>
      </c>
      <c r="AH390" s="72" t="e">
        <f ca="1">AE390*(1-AF390)+U390</f>
        <v>#N/A</v>
      </c>
      <c r="AI390" s="72" t="e">
        <f ca="1">(EXP(AG390)-EXP(-AG390))/2</f>
        <v>#N/A</v>
      </c>
      <c r="AJ390" s="72" t="e">
        <f ca="1">ATAN(AI390/COS(AH390))</f>
        <v>#N/A</v>
      </c>
      <c r="AK390" s="72" t="e">
        <f ca="1">ATAN(COS(AJ390)*TAN(AH390))</f>
        <v>#N/A</v>
      </c>
      <c r="AL390" s="72" t="e">
        <f ca="1">U390+(1+Coef!$J$8*(COS(U390))^2-(3/2)*Coef!$J$8*SIN(U390)*COS(U390)*(AK390-U390))*(AK390-U390)</f>
        <v>#N/A</v>
      </c>
      <c r="AM390" s="33" t="e">
        <f t="shared" ca="1" si="77"/>
        <v>#N/A</v>
      </c>
      <c r="AN390" s="33" t="e">
        <f t="shared" ca="1" si="78"/>
        <v>#N/A</v>
      </c>
      <c r="AO390" s="48" t="e">
        <f ca="1">D390&amp;" "&amp;IF(AM390&gt;0,"N","S")&amp;" "&amp;R390&amp;" "&amp;LEFT(S390,7)</f>
        <v>#N/A</v>
      </c>
    </row>
    <row r="391" spans="1:41">
      <c r="A391" s="38"/>
      <c r="B391" s="72" t="str">
        <f t="shared" si="79"/>
        <v/>
      </c>
      <c r="C391" s="72" t="e">
        <f t="array" aca="1" ref="C391" ca="1">MATCH(TRUE,ISERROR(VALUE(MID(B391,ROW(INDIRECT("1:"&amp;LEN(B391))),1))),0)</f>
        <v>#N/A</v>
      </c>
      <c r="D391" s="72" t="e">
        <f t="shared" ca="1" si="80"/>
        <v>#N/A</v>
      </c>
      <c r="E391" s="72" t="e">
        <f t="shared" ca="1" si="81"/>
        <v>#N/A</v>
      </c>
      <c r="F391" s="72" t="e">
        <f t="shared" ca="1" si="82"/>
        <v>#N/A</v>
      </c>
      <c r="G391" s="72" t="e">
        <f t="shared" ca="1" si="83"/>
        <v>#N/A</v>
      </c>
      <c r="H391" s="72" t="e">
        <f t="shared" ca="1" si="84"/>
        <v>#N/A</v>
      </c>
      <c r="I391" s="72" t="e">
        <f t="shared" ca="1" si="85"/>
        <v>#N/A</v>
      </c>
      <c r="J391" s="72" t="e">
        <f t="shared" ca="1" si="86"/>
        <v>#N/A</v>
      </c>
      <c r="K391" s="72" t="e">
        <f t="shared" ca="1" si="87"/>
        <v>#N/A</v>
      </c>
      <c r="L391" s="72" t="e">
        <f ca="1">VLOOKUP(F391,Coef!$C$2:$F$25,4)</f>
        <v>#N/A</v>
      </c>
      <c r="M391" s="31" t="e">
        <f ca="1">VLOOKUP(E391,Coef!$C$4:$D$23,2)</f>
        <v>#N/A</v>
      </c>
      <c r="N391" s="31" t="e">
        <f ca="1">MOD(VLOOKUP(G391,Coef!$C$2:$G$21,5)+MOD(D391+1,2)*15,20)</f>
        <v>#N/A</v>
      </c>
      <c r="O391" s="31" t="e">
        <f ca="1">VLOOKUP(M391,Coef!$A$27:$B$46,2)</f>
        <v>#N/A</v>
      </c>
      <c r="P391" s="31" t="e">
        <f ca="1">VLOOKUP(M391,Coef!$A$27:$C$46,3)+N391/10-0.1</f>
        <v>#N/A</v>
      </c>
      <c r="Q391" s="31" t="e">
        <f ca="1">IF(P391+0.1&lt;O391,P391+2,P391)</f>
        <v>#N/A</v>
      </c>
      <c r="R391" s="72" t="e">
        <f ca="1">L391*100000+I391</f>
        <v>#N/A</v>
      </c>
      <c r="S391" s="72" t="e">
        <f ca="1">Q391*1000000+J391</f>
        <v>#N/A</v>
      </c>
      <c r="T391" s="72" t="e">
        <f ca="1">IF(M391&lt;11,S391-10000000,S391)</f>
        <v>#N/A</v>
      </c>
      <c r="U391" s="72" t="e">
        <f ca="1">T391/(6366197.724*0.9996)</f>
        <v>#N/A</v>
      </c>
      <c r="V391" s="72" t="e">
        <f ca="1">(Coef!$J$9/(1+Coef!$J$8*(COS(U391))^2)^0.5)*Coef!$J$6</f>
        <v>#N/A</v>
      </c>
      <c r="W391" s="72" t="e">
        <f ca="1">6*D391-183</f>
        <v>#N/A</v>
      </c>
      <c r="X391" s="72" t="e">
        <f ca="1">(R391-500000)/V391</f>
        <v>#N/A</v>
      </c>
      <c r="Y391" s="72" t="e">
        <f ca="1">SIN(2*U391)</f>
        <v>#N/A</v>
      </c>
      <c r="Z391" s="72" t="e">
        <f ca="1">Y391*(COS(U391))^2</f>
        <v>#N/A</v>
      </c>
      <c r="AA391" s="72" t="e">
        <f ca="1">U391+(Y391/2)</f>
        <v>#N/A</v>
      </c>
      <c r="AB391" s="72" t="e">
        <f ca="1">(3*AA391+Z391)/4</f>
        <v>#N/A</v>
      </c>
      <c r="AC391" s="72" t="e">
        <f ca="1">(5*AB391+Z391*(COS(U391))^2)/3</f>
        <v>#N/A</v>
      </c>
      <c r="AD391" s="72" t="e">
        <f ca="1">Coef!$J$6*Coef!$J$9*(U391-(Coef!$J$10*AA391)+(Coef!$J$11*AB391)-(Coef!$J$12*AC391))</f>
        <v>#N/A</v>
      </c>
      <c r="AE391" s="72" t="e">
        <f ca="1">(T391-AD391)/V391</f>
        <v>#N/A</v>
      </c>
      <c r="AF391" s="72" t="e">
        <f ca="1">((Coef!$J$8*X391^2)/2)*(COS(U391))^2</f>
        <v>#N/A</v>
      </c>
      <c r="AG391" s="72" t="e">
        <f ca="1">X391*(1-(AF391/3))</f>
        <v>#N/A</v>
      </c>
      <c r="AH391" s="72" t="e">
        <f ca="1">AE391*(1-AF391)+U391</f>
        <v>#N/A</v>
      </c>
      <c r="AI391" s="72" t="e">
        <f ca="1">(EXP(AG391)-EXP(-AG391))/2</f>
        <v>#N/A</v>
      </c>
      <c r="AJ391" s="72" t="e">
        <f ca="1">ATAN(AI391/COS(AH391))</f>
        <v>#N/A</v>
      </c>
      <c r="AK391" s="72" t="e">
        <f ca="1">ATAN(COS(AJ391)*TAN(AH391))</f>
        <v>#N/A</v>
      </c>
      <c r="AL391" s="72" t="e">
        <f ca="1">U391+(1+Coef!$J$8*(COS(U391))^2-(3/2)*Coef!$J$8*SIN(U391)*COS(U391)*(AK391-U391))*(AK391-U391)</f>
        <v>#N/A</v>
      </c>
      <c r="AM391" s="33" t="e">
        <f t="shared" ca="1" si="77"/>
        <v>#N/A</v>
      </c>
      <c r="AN391" s="33" t="e">
        <f t="shared" ca="1" si="78"/>
        <v>#N/A</v>
      </c>
      <c r="AO391" s="48" t="e">
        <f ca="1">D391&amp;" "&amp;IF(AM391&gt;0,"N","S")&amp;" "&amp;R391&amp;" "&amp;LEFT(S391,7)</f>
        <v>#N/A</v>
      </c>
    </row>
    <row r="392" spans="1:41">
      <c r="A392" s="38"/>
      <c r="B392" s="72" t="str">
        <f t="shared" si="79"/>
        <v/>
      </c>
      <c r="C392" s="72" t="e">
        <f t="array" aca="1" ref="C392" ca="1">MATCH(TRUE,ISERROR(VALUE(MID(B392,ROW(INDIRECT("1:"&amp;LEN(B392))),1))),0)</f>
        <v>#N/A</v>
      </c>
      <c r="D392" s="72" t="e">
        <f t="shared" ca="1" si="80"/>
        <v>#N/A</v>
      </c>
      <c r="E392" s="72" t="e">
        <f t="shared" ca="1" si="81"/>
        <v>#N/A</v>
      </c>
      <c r="F392" s="72" t="e">
        <f t="shared" ca="1" si="82"/>
        <v>#N/A</v>
      </c>
      <c r="G392" s="72" t="e">
        <f t="shared" ca="1" si="83"/>
        <v>#N/A</v>
      </c>
      <c r="H392" s="72" t="e">
        <f t="shared" ca="1" si="84"/>
        <v>#N/A</v>
      </c>
      <c r="I392" s="72" t="e">
        <f t="shared" ca="1" si="85"/>
        <v>#N/A</v>
      </c>
      <c r="J392" s="72" t="e">
        <f t="shared" ca="1" si="86"/>
        <v>#N/A</v>
      </c>
      <c r="K392" s="72" t="e">
        <f t="shared" ca="1" si="87"/>
        <v>#N/A</v>
      </c>
      <c r="L392" s="72" t="e">
        <f ca="1">VLOOKUP(F392,Coef!$C$2:$F$25,4)</f>
        <v>#N/A</v>
      </c>
      <c r="M392" s="31" t="e">
        <f ca="1">VLOOKUP(E392,Coef!$C$4:$D$23,2)</f>
        <v>#N/A</v>
      </c>
      <c r="N392" s="31" t="e">
        <f ca="1">MOD(VLOOKUP(G392,Coef!$C$2:$G$21,5)+MOD(D392+1,2)*15,20)</f>
        <v>#N/A</v>
      </c>
      <c r="O392" s="31" t="e">
        <f ca="1">VLOOKUP(M392,Coef!$A$27:$B$46,2)</f>
        <v>#N/A</v>
      </c>
      <c r="P392" s="31" t="e">
        <f ca="1">VLOOKUP(M392,Coef!$A$27:$C$46,3)+N392/10-0.1</f>
        <v>#N/A</v>
      </c>
      <c r="Q392" s="31" t="e">
        <f ca="1">IF(P392+0.1&lt;O392,P392+2,P392)</f>
        <v>#N/A</v>
      </c>
      <c r="R392" s="72" t="e">
        <f ca="1">L392*100000+I392</f>
        <v>#N/A</v>
      </c>
      <c r="S392" s="72" t="e">
        <f ca="1">Q392*1000000+J392</f>
        <v>#N/A</v>
      </c>
      <c r="T392" s="72" t="e">
        <f ca="1">IF(M392&lt;11,S392-10000000,S392)</f>
        <v>#N/A</v>
      </c>
      <c r="U392" s="72" t="e">
        <f ca="1">T392/(6366197.724*0.9996)</f>
        <v>#N/A</v>
      </c>
      <c r="V392" s="72" t="e">
        <f ca="1">(Coef!$J$9/(1+Coef!$J$8*(COS(U392))^2)^0.5)*Coef!$J$6</f>
        <v>#N/A</v>
      </c>
      <c r="W392" s="72" t="e">
        <f ca="1">6*D392-183</f>
        <v>#N/A</v>
      </c>
      <c r="X392" s="72" t="e">
        <f ca="1">(R392-500000)/V392</f>
        <v>#N/A</v>
      </c>
      <c r="Y392" s="72" t="e">
        <f ca="1">SIN(2*U392)</f>
        <v>#N/A</v>
      </c>
      <c r="Z392" s="72" t="e">
        <f ca="1">Y392*(COS(U392))^2</f>
        <v>#N/A</v>
      </c>
      <c r="AA392" s="72" t="e">
        <f ca="1">U392+(Y392/2)</f>
        <v>#N/A</v>
      </c>
      <c r="AB392" s="72" t="e">
        <f ca="1">(3*AA392+Z392)/4</f>
        <v>#N/A</v>
      </c>
      <c r="AC392" s="72" t="e">
        <f ca="1">(5*AB392+Z392*(COS(U392))^2)/3</f>
        <v>#N/A</v>
      </c>
      <c r="AD392" s="72" t="e">
        <f ca="1">Coef!$J$6*Coef!$J$9*(U392-(Coef!$J$10*AA392)+(Coef!$J$11*AB392)-(Coef!$J$12*AC392))</f>
        <v>#N/A</v>
      </c>
      <c r="AE392" s="72" t="e">
        <f ca="1">(T392-AD392)/V392</f>
        <v>#N/A</v>
      </c>
      <c r="AF392" s="72" t="e">
        <f ca="1">((Coef!$J$8*X392^2)/2)*(COS(U392))^2</f>
        <v>#N/A</v>
      </c>
      <c r="AG392" s="72" t="e">
        <f ca="1">X392*(1-(AF392/3))</f>
        <v>#N/A</v>
      </c>
      <c r="AH392" s="72" t="e">
        <f ca="1">AE392*(1-AF392)+U392</f>
        <v>#N/A</v>
      </c>
      <c r="AI392" s="72" t="e">
        <f ca="1">(EXP(AG392)-EXP(-AG392))/2</f>
        <v>#N/A</v>
      </c>
      <c r="AJ392" s="72" t="e">
        <f ca="1">ATAN(AI392/COS(AH392))</f>
        <v>#N/A</v>
      </c>
      <c r="AK392" s="72" t="e">
        <f ca="1">ATAN(COS(AJ392)*TAN(AH392))</f>
        <v>#N/A</v>
      </c>
      <c r="AL392" s="72" t="e">
        <f ca="1">U392+(1+Coef!$J$8*(COS(U392))^2-(3/2)*Coef!$J$8*SIN(U392)*COS(U392)*(AK392-U392))*(AK392-U392)</f>
        <v>#N/A</v>
      </c>
      <c r="AM392" s="33" t="e">
        <f t="shared" ca="1" si="77"/>
        <v>#N/A</v>
      </c>
      <c r="AN392" s="33" t="e">
        <f t="shared" ca="1" si="78"/>
        <v>#N/A</v>
      </c>
      <c r="AO392" s="48" t="e">
        <f ca="1">D392&amp;" "&amp;IF(AM392&gt;0,"N","S")&amp;" "&amp;R392&amp;" "&amp;LEFT(S392,7)</f>
        <v>#N/A</v>
      </c>
    </row>
    <row r="393" spans="1:41">
      <c r="A393" s="38"/>
      <c r="B393" s="72" t="str">
        <f t="shared" si="79"/>
        <v/>
      </c>
      <c r="C393" s="72" t="e">
        <f t="array" aca="1" ref="C393" ca="1">MATCH(TRUE,ISERROR(VALUE(MID(B393,ROW(INDIRECT("1:"&amp;LEN(B393))),1))),0)</f>
        <v>#N/A</v>
      </c>
      <c r="D393" s="72" t="e">
        <f t="shared" ca="1" si="80"/>
        <v>#N/A</v>
      </c>
      <c r="E393" s="72" t="e">
        <f t="shared" ca="1" si="81"/>
        <v>#N/A</v>
      </c>
      <c r="F393" s="72" t="e">
        <f t="shared" ca="1" si="82"/>
        <v>#N/A</v>
      </c>
      <c r="G393" s="72" t="e">
        <f t="shared" ca="1" si="83"/>
        <v>#N/A</v>
      </c>
      <c r="H393" s="72" t="e">
        <f t="shared" ca="1" si="84"/>
        <v>#N/A</v>
      </c>
      <c r="I393" s="72" t="e">
        <f t="shared" ca="1" si="85"/>
        <v>#N/A</v>
      </c>
      <c r="J393" s="72" t="e">
        <f t="shared" ca="1" si="86"/>
        <v>#N/A</v>
      </c>
      <c r="K393" s="72" t="e">
        <f t="shared" ca="1" si="87"/>
        <v>#N/A</v>
      </c>
      <c r="L393" s="72" t="e">
        <f ca="1">VLOOKUP(F393,Coef!$C$2:$F$25,4)</f>
        <v>#N/A</v>
      </c>
      <c r="M393" s="31" t="e">
        <f ca="1">VLOOKUP(E393,Coef!$C$4:$D$23,2)</f>
        <v>#N/A</v>
      </c>
      <c r="N393" s="31" t="e">
        <f ca="1">MOD(VLOOKUP(G393,Coef!$C$2:$G$21,5)+MOD(D393+1,2)*15,20)</f>
        <v>#N/A</v>
      </c>
      <c r="O393" s="31" t="e">
        <f ca="1">VLOOKUP(M393,Coef!$A$27:$B$46,2)</f>
        <v>#N/A</v>
      </c>
      <c r="P393" s="31" t="e">
        <f ca="1">VLOOKUP(M393,Coef!$A$27:$C$46,3)+N393/10-0.1</f>
        <v>#N/A</v>
      </c>
      <c r="Q393" s="31" t="e">
        <f ca="1">IF(P393+0.1&lt;O393,P393+2,P393)</f>
        <v>#N/A</v>
      </c>
      <c r="R393" s="72" t="e">
        <f ca="1">L393*100000+I393</f>
        <v>#N/A</v>
      </c>
      <c r="S393" s="72" t="e">
        <f ca="1">Q393*1000000+J393</f>
        <v>#N/A</v>
      </c>
      <c r="T393" s="72" t="e">
        <f ca="1">IF(M393&lt;11,S393-10000000,S393)</f>
        <v>#N/A</v>
      </c>
      <c r="U393" s="72" t="e">
        <f ca="1">T393/(6366197.724*0.9996)</f>
        <v>#N/A</v>
      </c>
      <c r="V393" s="72" t="e">
        <f ca="1">(Coef!$J$9/(1+Coef!$J$8*(COS(U393))^2)^0.5)*Coef!$J$6</f>
        <v>#N/A</v>
      </c>
      <c r="W393" s="72" t="e">
        <f ca="1">6*D393-183</f>
        <v>#N/A</v>
      </c>
      <c r="X393" s="72" t="e">
        <f ca="1">(R393-500000)/V393</f>
        <v>#N/A</v>
      </c>
      <c r="Y393" s="72" t="e">
        <f ca="1">SIN(2*U393)</f>
        <v>#N/A</v>
      </c>
      <c r="Z393" s="72" t="e">
        <f ca="1">Y393*(COS(U393))^2</f>
        <v>#N/A</v>
      </c>
      <c r="AA393" s="72" t="e">
        <f ca="1">U393+(Y393/2)</f>
        <v>#N/A</v>
      </c>
      <c r="AB393" s="72" t="e">
        <f ca="1">(3*AA393+Z393)/4</f>
        <v>#N/A</v>
      </c>
      <c r="AC393" s="72" t="e">
        <f ca="1">(5*AB393+Z393*(COS(U393))^2)/3</f>
        <v>#N/A</v>
      </c>
      <c r="AD393" s="72" t="e">
        <f ca="1">Coef!$J$6*Coef!$J$9*(U393-(Coef!$J$10*AA393)+(Coef!$J$11*AB393)-(Coef!$J$12*AC393))</f>
        <v>#N/A</v>
      </c>
      <c r="AE393" s="72" t="e">
        <f ca="1">(T393-AD393)/V393</f>
        <v>#N/A</v>
      </c>
      <c r="AF393" s="72" t="e">
        <f ca="1">((Coef!$J$8*X393^2)/2)*(COS(U393))^2</f>
        <v>#N/A</v>
      </c>
      <c r="AG393" s="72" t="e">
        <f ca="1">X393*(1-(AF393/3))</f>
        <v>#N/A</v>
      </c>
      <c r="AH393" s="72" t="e">
        <f ca="1">AE393*(1-AF393)+U393</f>
        <v>#N/A</v>
      </c>
      <c r="AI393" s="72" t="e">
        <f ca="1">(EXP(AG393)-EXP(-AG393))/2</f>
        <v>#N/A</v>
      </c>
      <c r="AJ393" s="72" t="e">
        <f ca="1">ATAN(AI393/COS(AH393))</f>
        <v>#N/A</v>
      </c>
      <c r="AK393" s="72" t="e">
        <f ca="1">ATAN(COS(AJ393)*TAN(AH393))</f>
        <v>#N/A</v>
      </c>
      <c r="AL393" s="72" t="e">
        <f ca="1">U393+(1+Coef!$J$8*(COS(U393))^2-(3/2)*Coef!$J$8*SIN(U393)*COS(U393)*(AK393-U393))*(AK393-U393)</f>
        <v>#N/A</v>
      </c>
      <c r="AM393" s="33" t="e">
        <f t="shared" ca="1" si="77"/>
        <v>#N/A</v>
      </c>
      <c r="AN393" s="33" t="e">
        <f t="shared" ca="1" si="78"/>
        <v>#N/A</v>
      </c>
      <c r="AO393" s="48" t="e">
        <f ca="1">D393&amp;" "&amp;IF(AM393&gt;0,"N","S")&amp;" "&amp;R393&amp;" "&amp;LEFT(S393,7)</f>
        <v>#N/A</v>
      </c>
    </row>
    <row r="394" spans="1:41">
      <c r="A394" s="38"/>
      <c r="B394" s="72" t="str">
        <f t="shared" si="79"/>
        <v/>
      </c>
      <c r="C394" s="72" t="e">
        <f t="array" aca="1" ref="C394" ca="1">MATCH(TRUE,ISERROR(VALUE(MID(B394,ROW(INDIRECT("1:"&amp;LEN(B394))),1))),0)</f>
        <v>#N/A</v>
      </c>
      <c r="D394" s="72" t="e">
        <f t="shared" ca="1" si="80"/>
        <v>#N/A</v>
      </c>
      <c r="E394" s="72" t="e">
        <f t="shared" ca="1" si="81"/>
        <v>#N/A</v>
      </c>
      <c r="F394" s="72" t="e">
        <f t="shared" ca="1" si="82"/>
        <v>#N/A</v>
      </c>
      <c r="G394" s="72" t="e">
        <f t="shared" ca="1" si="83"/>
        <v>#N/A</v>
      </c>
      <c r="H394" s="72" t="e">
        <f t="shared" ca="1" si="84"/>
        <v>#N/A</v>
      </c>
      <c r="I394" s="72" t="e">
        <f t="shared" ca="1" si="85"/>
        <v>#N/A</v>
      </c>
      <c r="J394" s="72" t="e">
        <f t="shared" ca="1" si="86"/>
        <v>#N/A</v>
      </c>
      <c r="K394" s="72" t="e">
        <f t="shared" ca="1" si="87"/>
        <v>#N/A</v>
      </c>
      <c r="L394" s="72" t="e">
        <f ca="1">VLOOKUP(F394,Coef!$C$2:$F$25,4)</f>
        <v>#N/A</v>
      </c>
      <c r="M394" s="31" t="e">
        <f ca="1">VLOOKUP(E394,Coef!$C$4:$D$23,2)</f>
        <v>#N/A</v>
      </c>
      <c r="N394" s="31" t="e">
        <f ca="1">MOD(VLOOKUP(G394,Coef!$C$2:$G$21,5)+MOD(D394+1,2)*15,20)</f>
        <v>#N/A</v>
      </c>
      <c r="O394" s="31" t="e">
        <f ca="1">VLOOKUP(M394,Coef!$A$27:$B$46,2)</f>
        <v>#N/A</v>
      </c>
      <c r="P394" s="31" t="e">
        <f ca="1">VLOOKUP(M394,Coef!$A$27:$C$46,3)+N394/10-0.1</f>
        <v>#N/A</v>
      </c>
      <c r="Q394" s="31" t="e">
        <f ca="1">IF(P394+0.1&lt;O394,P394+2,P394)</f>
        <v>#N/A</v>
      </c>
      <c r="R394" s="72" t="e">
        <f ca="1">L394*100000+I394</f>
        <v>#N/A</v>
      </c>
      <c r="S394" s="72" t="e">
        <f ca="1">Q394*1000000+J394</f>
        <v>#N/A</v>
      </c>
      <c r="T394" s="72" t="e">
        <f ca="1">IF(M394&lt;11,S394-10000000,S394)</f>
        <v>#N/A</v>
      </c>
      <c r="U394" s="72" t="e">
        <f ca="1">T394/(6366197.724*0.9996)</f>
        <v>#N/A</v>
      </c>
      <c r="V394" s="72" t="e">
        <f ca="1">(Coef!$J$9/(1+Coef!$J$8*(COS(U394))^2)^0.5)*Coef!$J$6</f>
        <v>#N/A</v>
      </c>
      <c r="W394" s="72" t="e">
        <f ca="1">6*D394-183</f>
        <v>#N/A</v>
      </c>
      <c r="X394" s="72" t="e">
        <f ca="1">(R394-500000)/V394</f>
        <v>#N/A</v>
      </c>
      <c r="Y394" s="72" t="e">
        <f ca="1">SIN(2*U394)</f>
        <v>#N/A</v>
      </c>
      <c r="Z394" s="72" t="e">
        <f ca="1">Y394*(COS(U394))^2</f>
        <v>#N/A</v>
      </c>
      <c r="AA394" s="72" t="e">
        <f ca="1">U394+(Y394/2)</f>
        <v>#N/A</v>
      </c>
      <c r="AB394" s="72" t="e">
        <f ca="1">(3*AA394+Z394)/4</f>
        <v>#N/A</v>
      </c>
      <c r="AC394" s="72" t="e">
        <f ca="1">(5*AB394+Z394*(COS(U394))^2)/3</f>
        <v>#N/A</v>
      </c>
      <c r="AD394" s="72" t="e">
        <f ca="1">Coef!$J$6*Coef!$J$9*(U394-(Coef!$J$10*AA394)+(Coef!$J$11*AB394)-(Coef!$J$12*AC394))</f>
        <v>#N/A</v>
      </c>
      <c r="AE394" s="72" t="e">
        <f ca="1">(T394-AD394)/V394</f>
        <v>#N/A</v>
      </c>
      <c r="AF394" s="72" t="e">
        <f ca="1">((Coef!$J$8*X394^2)/2)*(COS(U394))^2</f>
        <v>#N/A</v>
      </c>
      <c r="AG394" s="72" t="e">
        <f ca="1">X394*(1-(AF394/3))</f>
        <v>#N/A</v>
      </c>
      <c r="AH394" s="72" t="e">
        <f ca="1">AE394*(1-AF394)+U394</f>
        <v>#N/A</v>
      </c>
      <c r="AI394" s="72" t="e">
        <f ca="1">(EXP(AG394)-EXP(-AG394))/2</f>
        <v>#N/A</v>
      </c>
      <c r="AJ394" s="72" t="e">
        <f ca="1">ATAN(AI394/COS(AH394))</f>
        <v>#N/A</v>
      </c>
      <c r="AK394" s="72" t="e">
        <f ca="1">ATAN(COS(AJ394)*TAN(AH394))</f>
        <v>#N/A</v>
      </c>
      <c r="AL394" s="72" t="e">
        <f ca="1">U394+(1+Coef!$J$8*(COS(U394))^2-(3/2)*Coef!$J$8*SIN(U394)*COS(U394)*(AK394-U394))*(AK394-U394)</f>
        <v>#N/A</v>
      </c>
      <c r="AM394" s="33" t="e">
        <f t="shared" ca="1" si="77"/>
        <v>#N/A</v>
      </c>
      <c r="AN394" s="33" t="e">
        <f t="shared" ca="1" si="78"/>
        <v>#N/A</v>
      </c>
      <c r="AO394" s="48" t="e">
        <f ca="1">D394&amp;" "&amp;IF(AM394&gt;0,"N","S")&amp;" "&amp;R394&amp;" "&amp;LEFT(S394,7)</f>
        <v>#N/A</v>
      </c>
    </row>
    <row r="395" spans="1:41">
      <c r="A395" s="38"/>
      <c r="B395" s="72" t="str">
        <f t="shared" si="79"/>
        <v/>
      </c>
      <c r="C395" s="72" t="e">
        <f t="array" aca="1" ref="C395" ca="1">MATCH(TRUE,ISERROR(VALUE(MID(B395,ROW(INDIRECT("1:"&amp;LEN(B395))),1))),0)</f>
        <v>#N/A</v>
      </c>
      <c r="D395" s="72" t="e">
        <f t="shared" ca="1" si="80"/>
        <v>#N/A</v>
      </c>
      <c r="E395" s="72" t="e">
        <f t="shared" ca="1" si="81"/>
        <v>#N/A</v>
      </c>
      <c r="F395" s="72" t="e">
        <f t="shared" ca="1" si="82"/>
        <v>#N/A</v>
      </c>
      <c r="G395" s="72" t="e">
        <f t="shared" ca="1" si="83"/>
        <v>#N/A</v>
      </c>
      <c r="H395" s="72" t="e">
        <f t="shared" ca="1" si="84"/>
        <v>#N/A</v>
      </c>
      <c r="I395" s="72" t="e">
        <f t="shared" ca="1" si="85"/>
        <v>#N/A</v>
      </c>
      <c r="J395" s="72" t="e">
        <f t="shared" ca="1" si="86"/>
        <v>#N/A</v>
      </c>
      <c r="K395" s="72" t="e">
        <f t="shared" ca="1" si="87"/>
        <v>#N/A</v>
      </c>
      <c r="L395" s="72" t="e">
        <f ca="1">VLOOKUP(F395,Coef!$C$2:$F$25,4)</f>
        <v>#N/A</v>
      </c>
      <c r="M395" s="31" t="e">
        <f ca="1">VLOOKUP(E395,Coef!$C$4:$D$23,2)</f>
        <v>#N/A</v>
      </c>
      <c r="N395" s="31" t="e">
        <f ca="1">MOD(VLOOKUP(G395,Coef!$C$2:$G$21,5)+MOD(D395+1,2)*15,20)</f>
        <v>#N/A</v>
      </c>
      <c r="O395" s="31" t="e">
        <f ca="1">VLOOKUP(M395,Coef!$A$27:$B$46,2)</f>
        <v>#N/A</v>
      </c>
      <c r="P395" s="31" t="e">
        <f ca="1">VLOOKUP(M395,Coef!$A$27:$C$46,3)+N395/10-0.1</f>
        <v>#N/A</v>
      </c>
      <c r="Q395" s="31" t="e">
        <f ca="1">IF(P395+0.1&lt;O395,P395+2,P395)</f>
        <v>#N/A</v>
      </c>
      <c r="R395" s="72" t="e">
        <f ca="1">L395*100000+I395</f>
        <v>#N/A</v>
      </c>
      <c r="S395" s="72" t="e">
        <f ca="1">Q395*1000000+J395</f>
        <v>#N/A</v>
      </c>
      <c r="T395" s="72" t="e">
        <f ca="1">IF(M395&lt;11,S395-10000000,S395)</f>
        <v>#N/A</v>
      </c>
      <c r="U395" s="72" t="e">
        <f ca="1">T395/(6366197.724*0.9996)</f>
        <v>#N/A</v>
      </c>
      <c r="V395" s="72" t="e">
        <f ca="1">(Coef!$J$9/(1+Coef!$J$8*(COS(U395))^2)^0.5)*Coef!$J$6</f>
        <v>#N/A</v>
      </c>
      <c r="W395" s="72" t="e">
        <f ca="1">6*D395-183</f>
        <v>#N/A</v>
      </c>
      <c r="X395" s="72" t="e">
        <f ca="1">(R395-500000)/V395</f>
        <v>#N/A</v>
      </c>
      <c r="Y395" s="72" t="e">
        <f ca="1">SIN(2*U395)</f>
        <v>#N/A</v>
      </c>
      <c r="Z395" s="72" t="e">
        <f ca="1">Y395*(COS(U395))^2</f>
        <v>#N/A</v>
      </c>
      <c r="AA395" s="72" t="e">
        <f ca="1">U395+(Y395/2)</f>
        <v>#N/A</v>
      </c>
      <c r="AB395" s="72" t="e">
        <f ca="1">(3*AA395+Z395)/4</f>
        <v>#N/A</v>
      </c>
      <c r="AC395" s="72" t="e">
        <f ca="1">(5*AB395+Z395*(COS(U395))^2)/3</f>
        <v>#N/A</v>
      </c>
      <c r="AD395" s="72" t="e">
        <f ca="1">Coef!$J$6*Coef!$J$9*(U395-(Coef!$J$10*AA395)+(Coef!$J$11*AB395)-(Coef!$J$12*AC395))</f>
        <v>#N/A</v>
      </c>
      <c r="AE395" s="72" t="e">
        <f ca="1">(T395-AD395)/V395</f>
        <v>#N/A</v>
      </c>
      <c r="AF395" s="72" t="e">
        <f ca="1">((Coef!$J$8*X395^2)/2)*(COS(U395))^2</f>
        <v>#N/A</v>
      </c>
      <c r="AG395" s="72" t="e">
        <f ca="1">X395*(1-(AF395/3))</f>
        <v>#N/A</v>
      </c>
      <c r="AH395" s="72" t="e">
        <f ca="1">AE395*(1-AF395)+U395</f>
        <v>#N/A</v>
      </c>
      <c r="AI395" s="72" t="e">
        <f ca="1">(EXP(AG395)-EXP(-AG395))/2</f>
        <v>#N/A</v>
      </c>
      <c r="AJ395" s="72" t="e">
        <f ca="1">ATAN(AI395/COS(AH395))</f>
        <v>#N/A</v>
      </c>
      <c r="AK395" s="72" t="e">
        <f ca="1">ATAN(COS(AJ395)*TAN(AH395))</f>
        <v>#N/A</v>
      </c>
      <c r="AL395" s="72" t="e">
        <f ca="1">U395+(1+Coef!$J$8*(COS(U395))^2-(3/2)*Coef!$J$8*SIN(U395)*COS(U395)*(AK395-U395))*(AK395-U395)</f>
        <v>#N/A</v>
      </c>
      <c r="AM395" s="33" t="e">
        <f t="shared" ca="1" si="77"/>
        <v>#N/A</v>
      </c>
      <c r="AN395" s="33" t="e">
        <f t="shared" ca="1" si="78"/>
        <v>#N/A</v>
      </c>
      <c r="AO395" s="48" t="e">
        <f ca="1">D395&amp;" "&amp;IF(AM395&gt;0,"N","S")&amp;" "&amp;R395&amp;" "&amp;LEFT(S395,7)</f>
        <v>#N/A</v>
      </c>
    </row>
    <row r="396" spans="1:41">
      <c r="A396" s="38"/>
      <c r="B396" s="72" t="str">
        <f t="shared" si="79"/>
        <v/>
      </c>
      <c r="C396" s="72" t="e">
        <f t="array" aca="1" ref="C396" ca="1">MATCH(TRUE,ISERROR(VALUE(MID(B396,ROW(INDIRECT("1:"&amp;LEN(B396))),1))),0)</f>
        <v>#N/A</v>
      </c>
      <c r="D396" s="72" t="e">
        <f t="shared" ca="1" si="80"/>
        <v>#N/A</v>
      </c>
      <c r="E396" s="72" t="e">
        <f t="shared" ca="1" si="81"/>
        <v>#N/A</v>
      </c>
      <c r="F396" s="72" t="e">
        <f t="shared" ca="1" si="82"/>
        <v>#N/A</v>
      </c>
      <c r="G396" s="72" t="e">
        <f t="shared" ca="1" si="83"/>
        <v>#N/A</v>
      </c>
      <c r="H396" s="72" t="e">
        <f t="shared" ca="1" si="84"/>
        <v>#N/A</v>
      </c>
      <c r="I396" s="72" t="e">
        <f t="shared" ca="1" si="85"/>
        <v>#N/A</v>
      </c>
      <c r="J396" s="72" t="e">
        <f t="shared" ca="1" si="86"/>
        <v>#N/A</v>
      </c>
      <c r="K396" s="72" t="e">
        <f t="shared" ca="1" si="87"/>
        <v>#N/A</v>
      </c>
      <c r="L396" s="72" t="e">
        <f ca="1">VLOOKUP(F396,Coef!$C$2:$F$25,4)</f>
        <v>#N/A</v>
      </c>
      <c r="M396" s="31" t="e">
        <f ca="1">VLOOKUP(E396,Coef!$C$4:$D$23,2)</f>
        <v>#N/A</v>
      </c>
      <c r="N396" s="31" t="e">
        <f ca="1">MOD(VLOOKUP(G396,Coef!$C$2:$G$21,5)+MOD(D396+1,2)*15,20)</f>
        <v>#N/A</v>
      </c>
      <c r="O396" s="31" t="e">
        <f ca="1">VLOOKUP(M396,Coef!$A$27:$B$46,2)</f>
        <v>#N/A</v>
      </c>
      <c r="P396" s="31" t="e">
        <f ca="1">VLOOKUP(M396,Coef!$A$27:$C$46,3)+N396/10-0.1</f>
        <v>#N/A</v>
      </c>
      <c r="Q396" s="31" t="e">
        <f ca="1">IF(P396+0.1&lt;O396,P396+2,P396)</f>
        <v>#N/A</v>
      </c>
      <c r="R396" s="72" t="e">
        <f ca="1">L396*100000+I396</f>
        <v>#N/A</v>
      </c>
      <c r="S396" s="72" t="e">
        <f ca="1">Q396*1000000+J396</f>
        <v>#N/A</v>
      </c>
      <c r="T396" s="72" t="e">
        <f ca="1">IF(M396&lt;11,S396-10000000,S396)</f>
        <v>#N/A</v>
      </c>
      <c r="U396" s="72" t="e">
        <f ca="1">T396/(6366197.724*0.9996)</f>
        <v>#N/A</v>
      </c>
      <c r="V396" s="72" t="e">
        <f ca="1">(Coef!$J$9/(1+Coef!$J$8*(COS(U396))^2)^0.5)*Coef!$J$6</f>
        <v>#N/A</v>
      </c>
      <c r="W396" s="72" t="e">
        <f ca="1">6*D396-183</f>
        <v>#N/A</v>
      </c>
      <c r="X396" s="72" t="e">
        <f ca="1">(R396-500000)/V396</f>
        <v>#N/A</v>
      </c>
      <c r="Y396" s="72" t="e">
        <f ca="1">SIN(2*U396)</f>
        <v>#N/A</v>
      </c>
      <c r="Z396" s="72" t="e">
        <f ca="1">Y396*(COS(U396))^2</f>
        <v>#N/A</v>
      </c>
      <c r="AA396" s="72" t="e">
        <f ca="1">U396+(Y396/2)</f>
        <v>#N/A</v>
      </c>
      <c r="AB396" s="72" t="e">
        <f ca="1">(3*AA396+Z396)/4</f>
        <v>#N/A</v>
      </c>
      <c r="AC396" s="72" t="e">
        <f ca="1">(5*AB396+Z396*(COS(U396))^2)/3</f>
        <v>#N/A</v>
      </c>
      <c r="AD396" s="72" t="e">
        <f ca="1">Coef!$J$6*Coef!$J$9*(U396-(Coef!$J$10*AA396)+(Coef!$J$11*AB396)-(Coef!$J$12*AC396))</f>
        <v>#N/A</v>
      </c>
      <c r="AE396" s="72" t="e">
        <f ca="1">(T396-AD396)/V396</f>
        <v>#N/A</v>
      </c>
      <c r="AF396" s="72" t="e">
        <f ca="1">((Coef!$J$8*X396^2)/2)*(COS(U396))^2</f>
        <v>#N/A</v>
      </c>
      <c r="AG396" s="72" t="e">
        <f ca="1">X396*(1-(AF396/3))</f>
        <v>#N/A</v>
      </c>
      <c r="AH396" s="72" t="e">
        <f ca="1">AE396*(1-AF396)+U396</f>
        <v>#N/A</v>
      </c>
      <c r="AI396" s="72" t="e">
        <f ca="1">(EXP(AG396)-EXP(-AG396))/2</f>
        <v>#N/A</v>
      </c>
      <c r="AJ396" s="72" t="e">
        <f ca="1">ATAN(AI396/COS(AH396))</f>
        <v>#N/A</v>
      </c>
      <c r="AK396" s="72" t="e">
        <f ca="1">ATAN(COS(AJ396)*TAN(AH396))</f>
        <v>#N/A</v>
      </c>
      <c r="AL396" s="72" t="e">
        <f ca="1">U396+(1+Coef!$J$8*(COS(U396))^2-(3/2)*Coef!$J$8*SIN(U396)*COS(U396)*(AK396-U396))*(AK396-U396)</f>
        <v>#N/A</v>
      </c>
      <c r="AM396" s="33" t="e">
        <f t="shared" ca="1" si="77"/>
        <v>#N/A</v>
      </c>
      <c r="AN396" s="33" t="e">
        <f t="shared" ca="1" si="78"/>
        <v>#N/A</v>
      </c>
      <c r="AO396" s="48" t="e">
        <f ca="1">D396&amp;" "&amp;IF(AM396&gt;0,"N","S")&amp;" "&amp;R396&amp;" "&amp;LEFT(S396,7)</f>
        <v>#N/A</v>
      </c>
    </row>
    <row r="397" spans="1:41">
      <c r="A397" s="38"/>
      <c r="B397" s="72" t="str">
        <f t="shared" si="79"/>
        <v/>
      </c>
      <c r="C397" s="72" t="e">
        <f t="array" aca="1" ref="C397" ca="1">MATCH(TRUE,ISERROR(VALUE(MID(B397,ROW(INDIRECT("1:"&amp;LEN(B397))),1))),0)</f>
        <v>#N/A</v>
      </c>
      <c r="D397" s="72" t="e">
        <f t="shared" ca="1" si="80"/>
        <v>#N/A</v>
      </c>
      <c r="E397" s="72" t="e">
        <f t="shared" ca="1" si="81"/>
        <v>#N/A</v>
      </c>
      <c r="F397" s="72" t="e">
        <f t="shared" ca="1" si="82"/>
        <v>#N/A</v>
      </c>
      <c r="G397" s="72" t="e">
        <f t="shared" ca="1" si="83"/>
        <v>#N/A</v>
      </c>
      <c r="H397" s="72" t="e">
        <f t="shared" ca="1" si="84"/>
        <v>#N/A</v>
      </c>
      <c r="I397" s="72" t="e">
        <f t="shared" ca="1" si="85"/>
        <v>#N/A</v>
      </c>
      <c r="J397" s="72" t="e">
        <f t="shared" ca="1" si="86"/>
        <v>#N/A</v>
      </c>
      <c r="K397" s="72" t="e">
        <f t="shared" ca="1" si="87"/>
        <v>#N/A</v>
      </c>
      <c r="L397" s="72" t="e">
        <f ca="1">VLOOKUP(F397,Coef!$C$2:$F$25,4)</f>
        <v>#N/A</v>
      </c>
      <c r="M397" s="31" t="e">
        <f ca="1">VLOOKUP(E397,Coef!$C$4:$D$23,2)</f>
        <v>#N/A</v>
      </c>
      <c r="N397" s="31" t="e">
        <f ca="1">MOD(VLOOKUP(G397,Coef!$C$2:$G$21,5)+MOD(D397+1,2)*15,20)</f>
        <v>#N/A</v>
      </c>
      <c r="O397" s="31" t="e">
        <f ca="1">VLOOKUP(M397,Coef!$A$27:$B$46,2)</f>
        <v>#N/A</v>
      </c>
      <c r="P397" s="31" t="e">
        <f ca="1">VLOOKUP(M397,Coef!$A$27:$C$46,3)+N397/10-0.1</f>
        <v>#N/A</v>
      </c>
      <c r="Q397" s="31" t="e">
        <f ca="1">IF(P397+0.1&lt;O397,P397+2,P397)</f>
        <v>#N/A</v>
      </c>
      <c r="R397" s="72" t="e">
        <f ca="1">L397*100000+I397</f>
        <v>#N/A</v>
      </c>
      <c r="S397" s="72" t="e">
        <f ca="1">Q397*1000000+J397</f>
        <v>#N/A</v>
      </c>
      <c r="T397" s="72" t="e">
        <f ca="1">IF(M397&lt;11,S397-10000000,S397)</f>
        <v>#N/A</v>
      </c>
      <c r="U397" s="72" t="e">
        <f ca="1">T397/(6366197.724*0.9996)</f>
        <v>#N/A</v>
      </c>
      <c r="V397" s="72" t="e">
        <f ca="1">(Coef!$J$9/(1+Coef!$J$8*(COS(U397))^2)^0.5)*Coef!$J$6</f>
        <v>#N/A</v>
      </c>
      <c r="W397" s="72" t="e">
        <f ca="1">6*D397-183</f>
        <v>#N/A</v>
      </c>
      <c r="X397" s="72" t="e">
        <f ca="1">(R397-500000)/V397</f>
        <v>#N/A</v>
      </c>
      <c r="Y397" s="72" t="e">
        <f ca="1">SIN(2*U397)</f>
        <v>#N/A</v>
      </c>
      <c r="Z397" s="72" t="e">
        <f ca="1">Y397*(COS(U397))^2</f>
        <v>#N/A</v>
      </c>
      <c r="AA397" s="72" t="e">
        <f ca="1">U397+(Y397/2)</f>
        <v>#N/A</v>
      </c>
      <c r="AB397" s="72" t="e">
        <f ca="1">(3*AA397+Z397)/4</f>
        <v>#N/A</v>
      </c>
      <c r="AC397" s="72" t="e">
        <f ca="1">(5*AB397+Z397*(COS(U397))^2)/3</f>
        <v>#N/A</v>
      </c>
      <c r="AD397" s="72" t="e">
        <f ca="1">Coef!$J$6*Coef!$J$9*(U397-(Coef!$J$10*AA397)+(Coef!$J$11*AB397)-(Coef!$J$12*AC397))</f>
        <v>#N/A</v>
      </c>
      <c r="AE397" s="72" t="e">
        <f ca="1">(T397-AD397)/V397</f>
        <v>#N/A</v>
      </c>
      <c r="AF397" s="72" t="e">
        <f ca="1">((Coef!$J$8*X397^2)/2)*(COS(U397))^2</f>
        <v>#N/A</v>
      </c>
      <c r="AG397" s="72" t="e">
        <f ca="1">X397*(1-(AF397/3))</f>
        <v>#N/A</v>
      </c>
      <c r="AH397" s="72" t="e">
        <f ca="1">AE397*(1-AF397)+U397</f>
        <v>#N/A</v>
      </c>
      <c r="AI397" s="72" t="e">
        <f ca="1">(EXP(AG397)-EXP(-AG397))/2</f>
        <v>#N/A</v>
      </c>
      <c r="AJ397" s="72" t="e">
        <f ca="1">ATAN(AI397/COS(AH397))</f>
        <v>#N/A</v>
      </c>
      <c r="AK397" s="72" t="e">
        <f ca="1">ATAN(COS(AJ397)*TAN(AH397))</f>
        <v>#N/A</v>
      </c>
      <c r="AL397" s="72" t="e">
        <f ca="1">U397+(1+Coef!$J$8*(COS(U397))^2-(3/2)*Coef!$J$8*SIN(U397)*COS(U397)*(AK397-U397))*(AK397-U397)</f>
        <v>#N/A</v>
      </c>
      <c r="AM397" s="33" t="e">
        <f t="shared" ca="1" si="77"/>
        <v>#N/A</v>
      </c>
      <c r="AN397" s="33" t="e">
        <f t="shared" ca="1" si="78"/>
        <v>#N/A</v>
      </c>
      <c r="AO397" s="48" t="e">
        <f ca="1">D397&amp;" "&amp;IF(AM397&gt;0,"N","S")&amp;" "&amp;R397&amp;" "&amp;LEFT(S397,7)</f>
        <v>#N/A</v>
      </c>
    </row>
    <row r="398" spans="1:41">
      <c r="A398" s="38"/>
      <c r="B398" s="72" t="str">
        <f t="shared" si="79"/>
        <v/>
      </c>
      <c r="C398" s="72" t="e">
        <f t="array" aca="1" ref="C398" ca="1">MATCH(TRUE,ISERROR(VALUE(MID(B398,ROW(INDIRECT("1:"&amp;LEN(B398))),1))),0)</f>
        <v>#N/A</v>
      </c>
      <c r="D398" s="72" t="e">
        <f t="shared" ca="1" si="80"/>
        <v>#N/A</v>
      </c>
      <c r="E398" s="72" t="e">
        <f t="shared" ca="1" si="81"/>
        <v>#N/A</v>
      </c>
      <c r="F398" s="72" t="e">
        <f t="shared" ca="1" si="82"/>
        <v>#N/A</v>
      </c>
      <c r="G398" s="72" t="e">
        <f t="shared" ca="1" si="83"/>
        <v>#N/A</v>
      </c>
      <c r="H398" s="72" t="e">
        <f t="shared" ca="1" si="84"/>
        <v>#N/A</v>
      </c>
      <c r="I398" s="72" t="e">
        <f t="shared" ca="1" si="85"/>
        <v>#N/A</v>
      </c>
      <c r="J398" s="72" t="e">
        <f t="shared" ca="1" si="86"/>
        <v>#N/A</v>
      </c>
      <c r="K398" s="72" t="e">
        <f t="shared" ca="1" si="87"/>
        <v>#N/A</v>
      </c>
      <c r="L398" s="72" t="e">
        <f ca="1">VLOOKUP(F398,Coef!$C$2:$F$25,4)</f>
        <v>#N/A</v>
      </c>
      <c r="M398" s="31" t="e">
        <f ca="1">VLOOKUP(E398,Coef!$C$4:$D$23,2)</f>
        <v>#N/A</v>
      </c>
      <c r="N398" s="31" t="e">
        <f ca="1">MOD(VLOOKUP(G398,Coef!$C$2:$G$21,5)+MOD(D398+1,2)*15,20)</f>
        <v>#N/A</v>
      </c>
      <c r="O398" s="31" t="e">
        <f ca="1">VLOOKUP(M398,Coef!$A$27:$B$46,2)</f>
        <v>#N/A</v>
      </c>
      <c r="P398" s="31" t="e">
        <f ca="1">VLOOKUP(M398,Coef!$A$27:$C$46,3)+N398/10-0.1</f>
        <v>#N/A</v>
      </c>
      <c r="Q398" s="31" t="e">
        <f ca="1">IF(P398+0.1&lt;O398,P398+2,P398)</f>
        <v>#N/A</v>
      </c>
      <c r="R398" s="72" t="e">
        <f ca="1">L398*100000+I398</f>
        <v>#N/A</v>
      </c>
      <c r="S398" s="72" t="e">
        <f ca="1">Q398*1000000+J398</f>
        <v>#N/A</v>
      </c>
      <c r="T398" s="72" t="e">
        <f ca="1">IF(M398&lt;11,S398-10000000,S398)</f>
        <v>#N/A</v>
      </c>
      <c r="U398" s="72" t="e">
        <f ca="1">T398/(6366197.724*0.9996)</f>
        <v>#N/A</v>
      </c>
      <c r="V398" s="72" t="e">
        <f ca="1">(Coef!$J$9/(1+Coef!$J$8*(COS(U398))^2)^0.5)*Coef!$J$6</f>
        <v>#N/A</v>
      </c>
      <c r="W398" s="72" t="e">
        <f ca="1">6*D398-183</f>
        <v>#N/A</v>
      </c>
      <c r="X398" s="72" t="e">
        <f ca="1">(R398-500000)/V398</f>
        <v>#N/A</v>
      </c>
      <c r="Y398" s="72" t="e">
        <f ca="1">SIN(2*U398)</f>
        <v>#N/A</v>
      </c>
      <c r="Z398" s="72" t="e">
        <f ca="1">Y398*(COS(U398))^2</f>
        <v>#N/A</v>
      </c>
      <c r="AA398" s="72" t="e">
        <f ca="1">U398+(Y398/2)</f>
        <v>#N/A</v>
      </c>
      <c r="AB398" s="72" t="e">
        <f ca="1">(3*AA398+Z398)/4</f>
        <v>#N/A</v>
      </c>
      <c r="AC398" s="72" t="e">
        <f ca="1">(5*AB398+Z398*(COS(U398))^2)/3</f>
        <v>#N/A</v>
      </c>
      <c r="AD398" s="72" t="e">
        <f ca="1">Coef!$J$6*Coef!$J$9*(U398-(Coef!$J$10*AA398)+(Coef!$J$11*AB398)-(Coef!$J$12*AC398))</f>
        <v>#N/A</v>
      </c>
      <c r="AE398" s="72" t="e">
        <f ca="1">(T398-AD398)/V398</f>
        <v>#N/A</v>
      </c>
      <c r="AF398" s="72" t="e">
        <f ca="1">((Coef!$J$8*X398^2)/2)*(COS(U398))^2</f>
        <v>#N/A</v>
      </c>
      <c r="AG398" s="72" t="e">
        <f ca="1">X398*(1-(AF398/3))</f>
        <v>#N/A</v>
      </c>
      <c r="AH398" s="72" t="e">
        <f ca="1">AE398*(1-AF398)+U398</f>
        <v>#N/A</v>
      </c>
      <c r="AI398" s="72" t="e">
        <f ca="1">(EXP(AG398)-EXP(-AG398))/2</f>
        <v>#N/A</v>
      </c>
      <c r="AJ398" s="72" t="e">
        <f ca="1">ATAN(AI398/COS(AH398))</f>
        <v>#N/A</v>
      </c>
      <c r="AK398" s="72" t="e">
        <f ca="1">ATAN(COS(AJ398)*TAN(AH398))</f>
        <v>#N/A</v>
      </c>
      <c r="AL398" s="72" t="e">
        <f ca="1">U398+(1+Coef!$J$8*(COS(U398))^2-(3/2)*Coef!$J$8*SIN(U398)*COS(U398)*(AK398-U398))*(AK398-U398)</f>
        <v>#N/A</v>
      </c>
      <c r="AM398" s="33" t="e">
        <f t="shared" ca="1" si="77"/>
        <v>#N/A</v>
      </c>
      <c r="AN398" s="33" t="e">
        <f t="shared" ca="1" si="78"/>
        <v>#N/A</v>
      </c>
      <c r="AO398" s="48" t="e">
        <f ca="1">D398&amp;" "&amp;IF(AM398&gt;0,"N","S")&amp;" "&amp;R398&amp;" "&amp;LEFT(S398,7)</f>
        <v>#N/A</v>
      </c>
    </row>
    <row r="399" spans="1:41">
      <c r="A399" s="38"/>
      <c r="B399" s="72" t="str">
        <f t="shared" si="79"/>
        <v/>
      </c>
      <c r="C399" s="72" t="e">
        <f t="array" aca="1" ref="C399" ca="1">MATCH(TRUE,ISERROR(VALUE(MID(B399,ROW(INDIRECT("1:"&amp;LEN(B399))),1))),0)</f>
        <v>#N/A</v>
      </c>
      <c r="D399" s="72" t="e">
        <f t="shared" ca="1" si="80"/>
        <v>#N/A</v>
      </c>
      <c r="E399" s="72" t="e">
        <f t="shared" ca="1" si="81"/>
        <v>#N/A</v>
      </c>
      <c r="F399" s="72" t="e">
        <f t="shared" ca="1" si="82"/>
        <v>#N/A</v>
      </c>
      <c r="G399" s="72" t="e">
        <f t="shared" ca="1" si="83"/>
        <v>#N/A</v>
      </c>
      <c r="H399" s="72" t="e">
        <f t="shared" ca="1" si="84"/>
        <v>#N/A</v>
      </c>
      <c r="I399" s="72" t="e">
        <f t="shared" ca="1" si="85"/>
        <v>#N/A</v>
      </c>
      <c r="J399" s="72" t="e">
        <f t="shared" ca="1" si="86"/>
        <v>#N/A</v>
      </c>
      <c r="K399" s="72" t="e">
        <f t="shared" ca="1" si="87"/>
        <v>#N/A</v>
      </c>
      <c r="L399" s="72" t="e">
        <f ca="1">VLOOKUP(F399,Coef!$C$2:$F$25,4)</f>
        <v>#N/A</v>
      </c>
      <c r="M399" s="31" t="e">
        <f ca="1">VLOOKUP(E399,Coef!$C$4:$D$23,2)</f>
        <v>#N/A</v>
      </c>
      <c r="N399" s="31" t="e">
        <f ca="1">MOD(VLOOKUP(G399,Coef!$C$2:$G$21,5)+MOD(D399+1,2)*15,20)</f>
        <v>#N/A</v>
      </c>
      <c r="O399" s="31" t="e">
        <f ca="1">VLOOKUP(M399,Coef!$A$27:$B$46,2)</f>
        <v>#N/A</v>
      </c>
      <c r="P399" s="31" t="e">
        <f ca="1">VLOOKUP(M399,Coef!$A$27:$C$46,3)+N399/10-0.1</f>
        <v>#N/A</v>
      </c>
      <c r="Q399" s="31" t="e">
        <f ca="1">IF(P399+0.1&lt;O399,P399+2,P399)</f>
        <v>#N/A</v>
      </c>
      <c r="R399" s="72" t="e">
        <f ca="1">L399*100000+I399</f>
        <v>#N/A</v>
      </c>
      <c r="S399" s="72" t="e">
        <f ca="1">Q399*1000000+J399</f>
        <v>#N/A</v>
      </c>
      <c r="T399" s="72" t="e">
        <f ca="1">IF(M399&lt;11,S399-10000000,S399)</f>
        <v>#N/A</v>
      </c>
      <c r="U399" s="72" t="e">
        <f ca="1">T399/(6366197.724*0.9996)</f>
        <v>#N/A</v>
      </c>
      <c r="V399" s="72" t="e">
        <f ca="1">(Coef!$J$9/(1+Coef!$J$8*(COS(U399))^2)^0.5)*Coef!$J$6</f>
        <v>#N/A</v>
      </c>
      <c r="W399" s="72" t="e">
        <f ca="1">6*D399-183</f>
        <v>#N/A</v>
      </c>
      <c r="X399" s="72" t="e">
        <f ca="1">(R399-500000)/V399</f>
        <v>#N/A</v>
      </c>
      <c r="Y399" s="72" t="e">
        <f ca="1">SIN(2*U399)</f>
        <v>#N/A</v>
      </c>
      <c r="Z399" s="72" t="e">
        <f ca="1">Y399*(COS(U399))^2</f>
        <v>#N/A</v>
      </c>
      <c r="AA399" s="72" t="e">
        <f ca="1">U399+(Y399/2)</f>
        <v>#N/A</v>
      </c>
      <c r="AB399" s="72" t="e">
        <f ca="1">(3*AA399+Z399)/4</f>
        <v>#N/A</v>
      </c>
      <c r="AC399" s="72" t="e">
        <f ca="1">(5*AB399+Z399*(COS(U399))^2)/3</f>
        <v>#N/A</v>
      </c>
      <c r="AD399" s="72" t="e">
        <f ca="1">Coef!$J$6*Coef!$J$9*(U399-(Coef!$J$10*AA399)+(Coef!$J$11*AB399)-(Coef!$J$12*AC399))</f>
        <v>#N/A</v>
      </c>
      <c r="AE399" s="72" t="e">
        <f ca="1">(T399-AD399)/V399</f>
        <v>#N/A</v>
      </c>
      <c r="AF399" s="72" t="e">
        <f ca="1">((Coef!$J$8*X399^2)/2)*(COS(U399))^2</f>
        <v>#N/A</v>
      </c>
      <c r="AG399" s="72" t="e">
        <f ca="1">X399*(1-(AF399/3))</f>
        <v>#N/A</v>
      </c>
      <c r="AH399" s="72" t="e">
        <f ca="1">AE399*(1-AF399)+U399</f>
        <v>#N/A</v>
      </c>
      <c r="AI399" s="72" t="e">
        <f ca="1">(EXP(AG399)-EXP(-AG399))/2</f>
        <v>#N/A</v>
      </c>
      <c r="AJ399" s="72" t="e">
        <f ca="1">ATAN(AI399/COS(AH399))</f>
        <v>#N/A</v>
      </c>
      <c r="AK399" s="72" t="e">
        <f ca="1">ATAN(COS(AJ399)*TAN(AH399))</f>
        <v>#N/A</v>
      </c>
      <c r="AL399" s="72" t="e">
        <f ca="1">U399+(1+Coef!$J$8*(COS(U399))^2-(3/2)*Coef!$J$8*SIN(U399)*COS(U399)*(AK399-U399))*(AK399-U399)</f>
        <v>#N/A</v>
      </c>
      <c r="AM399" s="33" t="e">
        <f t="shared" ca="1" si="77"/>
        <v>#N/A</v>
      </c>
      <c r="AN399" s="33" t="e">
        <f t="shared" ca="1" si="78"/>
        <v>#N/A</v>
      </c>
      <c r="AO399" s="48" t="e">
        <f ca="1">D399&amp;" "&amp;IF(AM399&gt;0,"N","S")&amp;" "&amp;R399&amp;" "&amp;LEFT(S399,7)</f>
        <v>#N/A</v>
      </c>
    </row>
    <row r="400" spans="1:41">
      <c r="A400" s="38"/>
      <c r="B400" s="72" t="str">
        <f t="shared" si="79"/>
        <v/>
      </c>
      <c r="C400" s="72" t="e">
        <f t="array" aca="1" ref="C400" ca="1">MATCH(TRUE,ISERROR(VALUE(MID(B400,ROW(INDIRECT("1:"&amp;LEN(B400))),1))),0)</f>
        <v>#N/A</v>
      </c>
      <c r="D400" s="72" t="e">
        <f t="shared" ca="1" si="80"/>
        <v>#N/A</v>
      </c>
      <c r="E400" s="72" t="e">
        <f t="shared" ca="1" si="81"/>
        <v>#N/A</v>
      </c>
      <c r="F400" s="72" t="e">
        <f t="shared" ca="1" si="82"/>
        <v>#N/A</v>
      </c>
      <c r="G400" s="72" t="e">
        <f t="shared" ca="1" si="83"/>
        <v>#N/A</v>
      </c>
      <c r="H400" s="72" t="e">
        <f t="shared" ca="1" si="84"/>
        <v>#N/A</v>
      </c>
      <c r="I400" s="72" t="e">
        <f t="shared" ca="1" si="85"/>
        <v>#N/A</v>
      </c>
      <c r="J400" s="72" t="e">
        <f t="shared" ca="1" si="86"/>
        <v>#N/A</v>
      </c>
      <c r="K400" s="72" t="e">
        <f t="shared" ca="1" si="87"/>
        <v>#N/A</v>
      </c>
      <c r="L400" s="72" t="e">
        <f ca="1">VLOOKUP(F400,Coef!$C$2:$F$25,4)</f>
        <v>#N/A</v>
      </c>
      <c r="M400" s="31" t="e">
        <f ca="1">VLOOKUP(E400,Coef!$C$4:$D$23,2)</f>
        <v>#N/A</v>
      </c>
      <c r="N400" s="31" t="e">
        <f ca="1">MOD(VLOOKUP(G400,Coef!$C$2:$G$21,5)+MOD(D400+1,2)*15,20)</f>
        <v>#N/A</v>
      </c>
      <c r="O400" s="31" t="e">
        <f ca="1">VLOOKUP(M400,Coef!$A$27:$B$46,2)</f>
        <v>#N/A</v>
      </c>
      <c r="P400" s="31" t="e">
        <f ca="1">VLOOKUP(M400,Coef!$A$27:$C$46,3)+N400/10-0.1</f>
        <v>#N/A</v>
      </c>
      <c r="Q400" s="31" t="e">
        <f ca="1">IF(P400+0.1&lt;O400,P400+2,P400)</f>
        <v>#N/A</v>
      </c>
      <c r="R400" s="72" t="e">
        <f ca="1">L400*100000+I400</f>
        <v>#N/A</v>
      </c>
      <c r="S400" s="72" t="e">
        <f ca="1">Q400*1000000+J400</f>
        <v>#N/A</v>
      </c>
      <c r="T400" s="72" t="e">
        <f ca="1">IF(M400&lt;11,S400-10000000,S400)</f>
        <v>#N/A</v>
      </c>
      <c r="U400" s="72" t="e">
        <f ca="1">T400/(6366197.724*0.9996)</f>
        <v>#N/A</v>
      </c>
      <c r="V400" s="72" t="e">
        <f ca="1">(Coef!$J$9/(1+Coef!$J$8*(COS(U400))^2)^0.5)*Coef!$J$6</f>
        <v>#N/A</v>
      </c>
      <c r="W400" s="72" t="e">
        <f ca="1">6*D400-183</f>
        <v>#N/A</v>
      </c>
      <c r="X400" s="72" t="e">
        <f ca="1">(R400-500000)/V400</f>
        <v>#N/A</v>
      </c>
      <c r="Y400" s="72" t="e">
        <f ca="1">SIN(2*U400)</f>
        <v>#N/A</v>
      </c>
      <c r="Z400" s="72" t="e">
        <f ca="1">Y400*(COS(U400))^2</f>
        <v>#N/A</v>
      </c>
      <c r="AA400" s="72" t="e">
        <f ca="1">U400+(Y400/2)</f>
        <v>#N/A</v>
      </c>
      <c r="AB400" s="72" t="e">
        <f ca="1">(3*AA400+Z400)/4</f>
        <v>#N/A</v>
      </c>
      <c r="AC400" s="72" t="e">
        <f ca="1">(5*AB400+Z400*(COS(U400))^2)/3</f>
        <v>#N/A</v>
      </c>
      <c r="AD400" s="72" t="e">
        <f ca="1">Coef!$J$6*Coef!$J$9*(U400-(Coef!$J$10*AA400)+(Coef!$J$11*AB400)-(Coef!$J$12*AC400))</f>
        <v>#N/A</v>
      </c>
      <c r="AE400" s="72" t="e">
        <f ca="1">(T400-AD400)/V400</f>
        <v>#N/A</v>
      </c>
      <c r="AF400" s="72" t="e">
        <f ca="1">((Coef!$J$8*X400^2)/2)*(COS(U400))^2</f>
        <v>#N/A</v>
      </c>
      <c r="AG400" s="72" t="e">
        <f ca="1">X400*(1-(AF400/3))</f>
        <v>#N/A</v>
      </c>
      <c r="AH400" s="72" t="e">
        <f ca="1">AE400*(1-AF400)+U400</f>
        <v>#N/A</v>
      </c>
      <c r="AI400" s="72" t="e">
        <f ca="1">(EXP(AG400)-EXP(-AG400))/2</f>
        <v>#N/A</v>
      </c>
      <c r="AJ400" s="72" t="e">
        <f ca="1">ATAN(AI400/COS(AH400))</f>
        <v>#N/A</v>
      </c>
      <c r="AK400" s="72" t="e">
        <f ca="1">ATAN(COS(AJ400)*TAN(AH400))</f>
        <v>#N/A</v>
      </c>
      <c r="AL400" s="72" t="e">
        <f ca="1">U400+(1+Coef!$J$8*(COS(U400))^2-(3/2)*Coef!$J$8*SIN(U400)*COS(U400)*(AK400-U400))*(AK400-U400)</f>
        <v>#N/A</v>
      </c>
      <c r="AM400" s="33" t="e">
        <f t="shared" ca="1" si="77"/>
        <v>#N/A</v>
      </c>
      <c r="AN400" s="33" t="e">
        <f t="shared" ca="1" si="78"/>
        <v>#N/A</v>
      </c>
      <c r="AO400" s="48" t="e">
        <f ca="1">D400&amp;" "&amp;IF(AM400&gt;0,"N","S")&amp;" "&amp;R400&amp;" "&amp;LEFT(S400,7)</f>
        <v>#N/A</v>
      </c>
    </row>
    <row r="401" spans="1:41">
      <c r="A401" s="38"/>
      <c r="B401" s="72" t="str">
        <f t="shared" si="79"/>
        <v/>
      </c>
      <c r="C401" s="72" t="e">
        <f t="array" aca="1" ref="C401" ca="1">MATCH(TRUE,ISERROR(VALUE(MID(B401,ROW(INDIRECT("1:"&amp;LEN(B401))),1))),0)</f>
        <v>#N/A</v>
      </c>
      <c r="D401" s="72" t="e">
        <f t="shared" ca="1" si="80"/>
        <v>#N/A</v>
      </c>
      <c r="E401" s="72" t="e">
        <f t="shared" ca="1" si="81"/>
        <v>#N/A</v>
      </c>
      <c r="F401" s="72" t="e">
        <f t="shared" ca="1" si="82"/>
        <v>#N/A</v>
      </c>
      <c r="G401" s="72" t="e">
        <f t="shared" ca="1" si="83"/>
        <v>#N/A</v>
      </c>
      <c r="H401" s="72" t="e">
        <f t="shared" ca="1" si="84"/>
        <v>#N/A</v>
      </c>
      <c r="I401" s="72" t="e">
        <f t="shared" ca="1" si="85"/>
        <v>#N/A</v>
      </c>
      <c r="J401" s="72" t="e">
        <f t="shared" ca="1" si="86"/>
        <v>#N/A</v>
      </c>
      <c r="K401" s="72" t="e">
        <f t="shared" ca="1" si="87"/>
        <v>#N/A</v>
      </c>
      <c r="L401" s="72" t="e">
        <f ca="1">VLOOKUP(F401,Coef!$C$2:$F$25,4)</f>
        <v>#N/A</v>
      </c>
      <c r="M401" s="31" t="e">
        <f ca="1">VLOOKUP(E401,Coef!$C$4:$D$23,2)</f>
        <v>#N/A</v>
      </c>
      <c r="N401" s="31" t="e">
        <f ca="1">MOD(VLOOKUP(G401,Coef!$C$2:$G$21,5)+MOD(D401+1,2)*15,20)</f>
        <v>#N/A</v>
      </c>
      <c r="O401" s="31" t="e">
        <f ca="1">VLOOKUP(M401,Coef!$A$27:$B$46,2)</f>
        <v>#N/A</v>
      </c>
      <c r="P401" s="31" t="e">
        <f ca="1">VLOOKUP(M401,Coef!$A$27:$C$46,3)+N401/10-0.1</f>
        <v>#N/A</v>
      </c>
      <c r="Q401" s="31" t="e">
        <f ca="1">IF(P401+0.1&lt;O401,P401+2,P401)</f>
        <v>#N/A</v>
      </c>
      <c r="R401" s="72" t="e">
        <f ca="1">L401*100000+I401</f>
        <v>#N/A</v>
      </c>
      <c r="S401" s="72" t="e">
        <f ca="1">Q401*1000000+J401</f>
        <v>#N/A</v>
      </c>
      <c r="T401" s="72" t="e">
        <f ca="1">IF(M401&lt;11,S401-10000000,S401)</f>
        <v>#N/A</v>
      </c>
      <c r="U401" s="72" t="e">
        <f ca="1">T401/(6366197.724*0.9996)</f>
        <v>#N/A</v>
      </c>
      <c r="V401" s="72" t="e">
        <f ca="1">(Coef!$J$9/(1+Coef!$J$8*(COS(U401))^2)^0.5)*Coef!$J$6</f>
        <v>#N/A</v>
      </c>
      <c r="W401" s="72" t="e">
        <f ca="1">6*D401-183</f>
        <v>#N/A</v>
      </c>
      <c r="X401" s="72" t="e">
        <f ca="1">(R401-500000)/V401</f>
        <v>#N/A</v>
      </c>
      <c r="Y401" s="72" t="e">
        <f ca="1">SIN(2*U401)</f>
        <v>#N/A</v>
      </c>
      <c r="Z401" s="72" t="e">
        <f ca="1">Y401*(COS(U401))^2</f>
        <v>#N/A</v>
      </c>
      <c r="AA401" s="72" t="e">
        <f ca="1">U401+(Y401/2)</f>
        <v>#N/A</v>
      </c>
      <c r="AB401" s="72" t="e">
        <f ca="1">(3*AA401+Z401)/4</f>
        <v>#N/A</v>
      </c>
      <c r="AC401" s="72" t="e">
        <f ca="1">(5*AB401+Z401*(COS(U401))^2)/3</f>
        <v>#N/A</v>
      </c>
      <c r="AD401" s="72" t="e">
        <f ca="1">Coef!$J$6*Coef!$J$9*(U401-(Coef!$J$10*AA401)+(Coef!$J$11*AB401)-(Coef!$J$12*AC401))</f>
        <v>#N/A</v>
      </c>
      <c r="AE401" s="72" t="e">
        <f ca="1">(T401-AD401)/V401</f>
        <v>#N/A</v>
      </c>
      <c r="AF401" s="72" t="e">
        <f ca="1">((Coef!$J$8*X401^2)/2)*(COS(U401))^2</f>
        <v>#N/A</v>
      </c>
      <c r="AG401" s="72" t="e">
        <f ca="1">X401*(1-(AF401/3))</f>
        <v>#N/A</v>
      </c>
      <c r="AH401" s="72" t="e">
        <f ca="1">AE401*(1-AF401)+U401</f>
        <v>#N/A</v>
      </c>
      <c r="AI401" s="72" t="e">
        <f ca="1">(EXP(AG401)-EXP(-AG401))/2</f>
        <v>#N/A</v>
      </c>
      <c r="AJ401" s="72" t="e">
        <f ca="1">ATAN(AI401/COS(AH401))</f>
        <v>#N/A</v>
      </c>
      <c r="AK401" s="72" t="e">
        <f ca="1">ATAN(COS(AJ401)*TAN(AH401))</f>
        <v>#N/A</v>
      </c>
      <c r="AL401" s="72" t="e">
        <f ca="1">U401+(1+Coef!$J$8*(COS(U401))^2-(3/2)*Coef!$J$8*SIN(U401)*COS(U401)*(AK401-U401))*(AK401-U401)</f>
        <v>#N/A</v>
      </c>
      <c r="AM401" s="33" t="e">
        <f t="shared" ca="1" si="77"/>
        <v>#N/A</v>
      </c>
      <c r="AN401" s="33" t="e">
        <f t="shared" ca="1" si="78"/>
        <v>#N/A</v>
      </c>
      <c r="AO401" s="48" t="e">
        <f ca="1">D401&amp;" "&amp;IF(AM401&gt;0,"N","S")&amp;" "&amp;R401&amp;" "&amp;LEFT(S401,7)</f>
        <v>#N/A</v>
      </c>
    </row>
    <row r="402" spans="1:41">
      <c r="A402" s="38"/>
      <c r="B402" s="72" t="str">
        <f t="shared" si="79"/>
        <v/>
      </c>
      <c r="C402" s="72" t="e">
        <f t="array" aca="1" ref="C402" ca="1">MATCH(TRUE,ISERROR(VALUE(MID(B402,ROW(INDIRECT("1:"&amp;LEN(B402))),1))),0)</f>
        <v>#N/A</v>
      </c>
      <c r="D402" s="72" t="e">
        <f t="shared" ca="1" si="80"/>
        <v>#N/A</v>
      </c>
      <c r="E402" s="72" t="e">
        <f t="shared" ca="1" si="81"/>
        <v>#N/A</v>
      </c>
      <c r="F402" s="72" t="e">
        <f t="shared" ca="1" si="82"/>
        <v>#N/A</v>
      </c>
      <c r="G402" s="72" t="e">
        <f t="shared" ca="1" si="83"/>
        <v>#N/A</v>
      </c>
      <c r="H402" s="72" t="e">
        <f t="shared" ca="1" si="84"/>
        <v>#N/A</v>
      </c>
      <c r="I402" s="72" t="e">
        <f t="shared" ca="1" si="85"/>
        <v>#N/A</v>
      </c>
      <c r="J402" s="72" t="e">
        <f t="shared" ca="1" si="86"/>
        <v>#N/A</v>
      </c>
      <c r="K402" s="72" t="e">
        <f t="shared" ca="1" si="87"/>
        <v>#N/A</v>
      </c>
      <c r="L402" s="72" t="e">
        <f ca="1">VLOOKUP(F402,Coef!$C$2:$F$25,4)</f>
        <v>#N/A</v>
      </c>
      <c r="M402" s="31" t="e">
        <f ca="1">VLOOKUP(E402,Coef!$C$4:$D$23,2)</f>
        <v>#N/A</v>
      </c>
      <c r="N402" s="31" t="e">
        <f ca="1">MOD(VLOOKUP(G402,Coef!$C$2:$G$21,5)+MOD(D402+1,2)*15,20)</f>
        <v>#N/A</v>
      </c>
      <c r="O402" s="31" t="e">
        <f ca="1">VLOOKUP(M402,Coef!$A$27:$B$46,2)</f>
        <v>#N/A</v>
      </c>
      <c r="P402" s="31" t="e">
        <f ca="1">VLOOKUP(M402,Coef!$A$27:$C$46,3)+N402/10-0.1</f>
        <v>#N/A</v>
      </c>
      <c r="Q402" s="31" t="e">
        <f ca="1">IF(P402+0.1&lt;O402,P402+2,P402)</f>
        <v>#N/A</v>
      </c>
      <c r="R402" s="72" t="e">
        <f ca="1">L402*100000+I402</f>
        <v>#N/A</v>
      </c>
      <c r="S402" s="72" t="e">
        <f ca="1">Q402*1000000+J402</f>
        <v>#N/A</v>
      </c>
      <c r="T402" s="72" t="e">
        <f ca="1">IF(M402&lt;11,S402-10000000,S402)</f>
        <v>#N/A</v>
      </c>
      <c r="U402" s="72" t="e">
        <f ca="1">T402/(6366197.724*0.9996)</f>
        <v>#N/A</v>
      </c>
      <c r="V402" s="72" t="e">
        <f ca="1">(Coef!$J$9/(1+Coef!$J$8*(COS(U402))^2)^0.5)*Coef!$J$6</f>
        <v>#N/A</v>
      </c>
      <c r="W402" s="72" t="e">
        <f ca="1">6*D402-183</f>
        <v>#N/A</v>
      </c>
      <c r="X402" s="72" t="e">
        <f ca="1">(R402-500000)/V402</f>
        <v>#N/A</v>
      </c>
      <c r="Y402" s="72" t="e">
        <f ca="1">SIN(2*U402)</f>
        <v>#N/A</v>
      </c>
      <c r="Z402" s="72" t="e">
        <f ca="1">Y402*(COS(U402))^2</f>
        <v>#N/A</v>
      </c>
      <c r="AA402" s="72" t="e">
        <f ca="1">U402+(Y402/2)</f>
        <v>#N/A</v>
      </c>
      <c r="AB402" s="72" t="e">
        <f ca="1">(3*AA402+Z402)/4</f>
        <v>#N/A</v>
      </c>
      <c r="AC402" s="72" t="e">
        <f ca="1">(5*AB402+Z402*(COS(U402))^2)/3</f>
        <v>#N/A</v>
      </c>
      <c r="AD402" s="72" t="e">
        <f ca="1">Coef!$J$6*Coef!$J$9*(U402-(Coef!$J$10*AA402)+(Coef!$J$11*AB402)-(Coef!$J$12*AC402))</f>
        <v>#N/A</v>
      </c>
      <c r="AE402" s="72" t="e">
        <f ca="1">(T402-AD402)/V402</f>
        <v>#N/A</v>
      </c>
      <c r="AF402" s="72" t="e">
        <f ca="1">((Coef!$J$8*X402^2)/2)*(COS(U402))^2</f>
        <v>#N/A</v>
      </c>
      <c r="AG402" s="72" t="e">
        <f ca="1">X402*(1-(AF402/3))</f>
        <v>#N/A</v>
      </c>
      <c r="AH402" s="72" t="e">
        <f ca="1">AE402*(1-AF402)+U402</f>
        <v>#N/A</v>
      </c>
      <c r="AI402" s="72" t="e">
        <f ca="1">(EXP(AG402)-EXP(-AG402))/2</f>
        <v>#N/A</v>
      </c>
      <c r="AJ402" s="72" t="e">
        <f ca="1">ATAN(AI402/COS(AH402))</f>
        <v>#N/A</v>
      </c>
      <c r="AK402" s="72" t="e">
        <f ca="1">ATAN(COS(AJ402)*TAN(AH402))</f>
        <v>#N/A</v>
      </c>
      <c r="AL402" s="72" t="e">
        <f ca="1">U402+(1+Coef!$J$8*(COS(U402))^2-(3/2)*Coef!$J$8*SIN(U402)*COS(U402)*(AK402-U402))*(AK402-U402)</f>
        <v>#N/A</v>
      </c>
      <c r="AM402" s="33" t="e">
        <f t="shared" ca="1" si="77"/>
        <v>#N/A</v>
      </c>
      <c r="AN402" s="33" t="e">
        <f t="shared" ca="1" si="78"/>
        <v>#N/A</v>
      </c>
      <c r="AO402" s="48" t="e">
        <f ca="1">D402&amp;" "&amp;IF(AM402&gt;0,"N","S")&amp;" "&amp;R402&amp;" "&amp;LEFT(S402,7)</f>
        <v>#N/A</v>
      </c>
    </row>
    <row r="403" spans="1:41">
      <c r="A403" s="38"/>
      <c r="B403" s="72" t="str">
        <f t="shared" si="79"/>
        <v/>
      </c>
      <c r="C403" s="72" t="e">
        <f t="array" aca="1" ref="C403" ca="1">MATCH(TRUE,ISERROR(VALUE(MID(B403,ROW(INDIRECT("1:"&amp;LEN(B403))),1))),0)</f>
        <v>#N/A</v>
      </c>
      <c r="D403" s="72" t="e">
        <f t="shared" ca="1" si="80"/>
        <v>#N/A</v>
      </c>
      <c r="E403" s="72" t="e">
        <f t="shared" ca="1" si="81"/>
        <v>#N/A</v>
      </c>
      <c r="F403" s="72" t="e">
        <f t="shared" ca="1" si="82"/>
        <v>#N/A</v>
      </c>
      <c r="G403" s="72" t="e">
        <f t="shared" ca="1" si="83"/>
        <v>#N/A</v>
      </c>
      <c r="H403" s="72" t="e">
        <f t="shared" ca="1" si="84"/>
        <v>#N/A</v>
      </c>
      <c r="I403" s="72" t="e">
        <f t="shared" ca="1" si="85"/>
        <v>#N/A</v>
      </c>
      <c r="J403" s="72" t="e">
        <f t="shared" ca="1" si="86"/>
        <v>#N/A</v>
      </c>
      <c r="K403" s="72" t="e">
        <f t="shared" ca="1" si="87"/>
        <v>#N/A</v>
      </c>
      <c r="L403" s="72" t="e">
        <f ca="1">VLOOKUP(F403,Coef!$C$2:$F$25,4)</f>
        <v>#N/A</v>
      </c>
      <c r="M403" s="31" t="e">
        <f ca="1">VLOOKUP(E403,Coef!$C$4:$D$23,2)</f>
        <v>#N/A</v>
      </c>
      <c r="N403" s="31" t="e">
        <f ca="1">MOD(VLOOKUP(G403,Coef!$C$2:$G$21,5)+MOD(D403+1,2)*15,20)</f>
        <v>#N/A</v>
      </c>
      <c r="O403" s="31" t="e">
        <f ca="1">VLOOKUP(M403,Coef!$A$27:$B$46,2)</f>
        <v>#N/A</v>
      </c>
      <c r="P403" s="31" t="e">
        <f ca="1">VLOOKUP(M403,Coef!$A$27:$C$46,3)+N403/10-0.1</f>
        <v>#N/A</v>
      </c>
      <c r="Q403" s="31" t="e">
        <f ca="1">IF(P403+0.1&lt;O403,P403+2,P403)</f>
        <v>#N/A</v>
      </c>
      <c r="R403" s="72" t="e">
        <f ca="1">L403*100000+I403</f>
        <v>#N/A</v>
      </c>
      <c r="S403" s="72" t="e">
        <f ca="1">Q403*1000000+J403</f>
        <v>#N/A</v>
      </c>
      <c r="T403" s="72" t="e">
        <f ca="1">IF(M403&lt;11,S403-10000000,S403)</f>
        <v>#N/A</v>
      </c>
      <c r="U403" s="72" t="e">
        <f ca="1">T403/(6366197.724*0.9996)</f>
        <v>#N/A</v>
      </c>
      <c r="V403" s="72" t="e">
        <f ca="1">(Coef!$J$9/(1+Coef!$J$8*(COS(U403))^2)^0.5)*Coef!$J$6</f>
        <v>#N/A</v>
      </c>
      <c r="W403" s="72" t="e">
        <f ca="1">6*D403-183</f>
        <v>#N/A</v>
      </c>
      <c r="X403" s="72" t="e">
        <f ca="1">(R403-500000)/V403</f>
        <v>#N/A</v>
      </c>
      <c r="Y403" s="72" t="e">
        <f ca="1">SIN(2*U403)</f>
        <v>#N/A</v>
      </c>
      <c r="Z403" s="72" t="e">
        <f ca="1">Y403*(COS(U403))^2</f>
        <v>#N/A</v>
      </c>
      <c r="AA403" s="72" t="e">
        <f ca="1">U403+(Y403/2)</f>
        <v>#N/A</v>
      </c>
      <c r="AB403" s="72" t="e">
        <f ca="1">(3*AA403+Z403)/4</f>
        <v>#N/A</v>
      </c>
      <c r="AC403" s="72" t="e">
        <f ca="1">(5*AB403+Z403*(COS(U403))^2)/3</f>
        <v>#N/A</v>
      </c>
      <c r="AD403" s="72" t="e">
        <f ca="1">Coef!$J$6*Coef!$J$9*(U403-(Coef!$J$10*AA403)+(Coef!$J$11*AB403)-(Coef!$J$12*AC403))</f>
        <v>#N/A</v>
      </c>
      <c r="AE403" s="72" t="e">
        <f ca="1">(T403-AD403)/V403</f>
        <v>#N/A</v>
      </c>
      <c r="AF403" s="72" t="e">
        <f ca="1">((Coef!$J$8*X403^2)/2)*(COS(U403))^2</f>
        <v>#N/A</v>
      </c>
      <c r="AG403" s="72" t="e">
        <f ca="1">X403*(1-(AF403/3))</f>
        <v>#N/A</v>
      </c>
      <c r="AH403" s="72" t="e">
        <f ca="1">AE403*(1-AF403)+U403</f>
        <v>#N/A</v>
      </c>
      <c r="AI403" s="72" t="e">
        <f ca="1">(EXP(AG403)-EXP(-AG403))/2</f>
        <v>#N/A</v>
      </c>
      <c r="AJ403" s="72" t="e">
        <f ca="1">ATAN(AI403/COS(AH403))</f>
        <v>#N/A</v>
      </c>
      <c r="AK403" s="72" t="e">
        <f ca="1">ATAN(COS(AJ403)*TAN(AH403))</f>
        <v>#N/A</v>
      </c>
      <c r="AL403" s="72" t="e">
        <f ca="1">U403+(1+Coef!$J$8*(COS(U403))^2-(3/2)*Coef!$J$8*SIN(U403)*COS(U403)*(AK403-U403))*(AK403-U403)</f>
        <v>#N/A</v>
      </c>
      <c r="AM403" s="33" t="e">
        <f t="shared" ca="1" si="77"/>
        <v>#N/A</v>
      </c>
      <c r="AN403" s="33" t="e">
        <f t="shared" ca="1" si="78"/>
        <v>#N/A</v>
      </c>
      <c r="AO403" s="48" t="e">
        <f ca="1">D403&amp;" "&amp;IF(AM403&gt;0,"N","S")&amp;" "&amp;R403&amp;" "&amp;LEFT(S403,7)</f>
        <v>#N/A</v>
      </c>
    </row>
    <row r="404" spans="1:41">
      <c r="A404" s="38"/>
      <c r="B404" s="72" t="str">
        <f t="shared" si="79"/>
        <v/>
      </c>
      <c r="C404" s="72" t="e">
        <f t="array" aca="1" ref="C404" ca="1">MATCH(TRUE,ISERROR(VALUE(MID(B404,ROW(INDIRECT("1:"&amp;LEN(B404))),1))),0)</f>
        <v>#N/A</v>
      </c>
      <c r="D404" s="72" t="e">
        <f t="shared" ca="1" si="80"/>
        <v>#N/A</v>
      </c>
      <c r="E404" s="72" t="e">
        <f t="shared" ca="1" si="81"/>
        <v>#N/A</v>
      </c>
      <c r="F404" s="72" t="e">
        <f t="shared" ca="1" si="82"/>
        <v>#N/A</v>
      </c>
      <c r="G404" s="72" t="e">
        <f t="shared" ca="1" si="83"/>
        <v>#N/A</v>
      </c>
      <c r="H404" s="72" t="e">
        <f t="shared" ca="1" si="84"/>
        <v>#N/A</v>
      </c>
      <c r="I404" s="72" t="e">
        <f t="shared" ca="1" si="85"/>
        <v>#N/A</v>
      </c>
      <c r="J404" s="72" t="e">
        <f t="shared" ca="1" si="86"/>
        <v>#N/A</v>
      </c>
      <c r="K404" s="72" t="e">
        <f t="shared" ca="1" si="87"/>
        <v>#N/A</v>
      </c>
      <c r="L404" s="72" t="e">
        <f ca="1">VLOOKUP(F404,Coef!$C$2:$F$25,4)</f>
        <v>#N/A</v>
      </c>
      <c r="M404" s="31" t="e">
        <f ca="1">VLOOKUP(E404,Coef!$C$4:$D$23,2)</f>
        <v>#N/A</v>
      </c>
      <c r="N404" s="31" t="e">
        <f ca="1">MOD(VLOOKUP(G404,Coef!$C$2:$G$21,5)+MOD(D404+1,2)*15,20)</f>
        <v>#N/A</v>
      </c>
      <c r="O404" s="31" t="e">
        <f ca="1">VLOOKUP(M404,Coef!$A$27:$B$46,2)</f>
        <v>#N/A</v>
      </c>
      <c r="P404" s="31" t="e">
        <f ca="1">VLOOKUP(M404,Coef!$A$27:$C$46,3)+N404/10-0.1</f>
        <v>#N/A</v>
      </c>
      <c r="Q404" s="31" t="e">
        <f ca="1">IF(P404+0.1&lt;O404,P404+2,P404)</f>
        <v>#N/A</v>
      </c>
      <c r="R404" s="72" t="e">
        <f ca="1">L404*100000+I404</f>
        <v>#N/A</v>
      </c>
      <c r="S404" s="72" t="e">
        <f ca="1">Q404*1000000+J404</f>
        <v>#N/A</v>
      </c>
      <c r="T404" s="72" t="e">
        <f ca="1">IF(M404&lt;11,S404-10000000,S404)</f>
        <v>#N/A</v>
      </c>
      <c r="U404" s="72" t="e">
        <f ca="1">T404/(6366197.724*0.9996)</f>
        <v>#N/A</v>
      </c>
      <c r="V404" s="72" t="e">
        <f ca="1">(Coef!$J$9/(1+Coef!$J$8*(COS(U404))^2)^0.5)*Coef!$J$6</f>
        <v>#N/A</v>
      </c>
      <c r="W404" s="72" t="e">
        <f ca="1">6*D404-183</f>
        <v>#N/A</v>
      </c>
      <c r="X404" s="72" t="e">
        <f ca="1">(R404-500000)/V404</f>
        <v>#N/A</v>
      </c>
      <c r="Y404" s="72" t="e">
        <f ca="1">SIN(2*U404)</f>
        <v>#N/A</v>
      </c>
      <c r="Z404" s="72" t="e">
        <f ca="1">Y404*(COS(U404))^2</f>
        <v>#N/A</v>
      </c>
      <c r="AA404" s="72" t="e">
        <f ca="1">U404+(Y404/2)</f>
        <v>#N/A</v>
      </c>
      <c r="AB404" s="72" t="e">
        <f ca="1">(3*AA404+Z404)/4</f>
        <v>#N/A</v>
      </c>
      <c r="AC404" s="72" t="e">
        <f ca="1">(5*AB404+Z404*(COS(U404))^2)/3</f>
        <v>#N/A</v>
      </c>
      <c r="AD404" s="72" t="e">
        <f ca="1">Coef!$J$6*Coef!$J$9*(U404-(Coef!$J$10*AA404)+(Coef!$J$11*AB404)-(Coef!$J$12*AC404))</f>
        <v>#N/A</v>
      </c>
      <c r="AE404" s="72" t="e">
        <f ca="1">(T404-AD404)/V404</f>
        <v>#N/A</v>
      </c>
      <c r="AF404" s="72" t="e">
        <f ca="1">((Coef!$J$8*X404^2)/2)*(COS(U404))^2</f>
        <v>#N/A</v>
      </c>
      <c r="AG404" s="72" t="e">
        <f ca="1">X404*(1-(AF404/3))</f>
        <v>#N/A</v>
      </c>
      <c r="AH404" s="72" t="e">
        <f ca="1">AE404*(1-AF404)+U404</f>
        <v>#N/A</v>
      </c>
      <c r="AI404" s="72" t="e">
        <f ca="1">(EXP(AG404)-EXP(-AG404))/2</f>
        <v>#N/A</v>
      </c>
      <c r="AJ404" s="72" t="e">
        <f ca="1">ATAN(AI404/COS(AH404))</f>
        <v>#N/A</v>
      </c>
      <c r="AK404" s="72" t="e">
        <f ca="1">ATAN(COS(AJ404)*TAN(AH404))</f>
        <v>#N/A</v>
      </c>
      <c r="AL404" s="72" t="e">
        <f ca="1">U404+(1+Coef!$J$8*(COS(U404))^2-(3/2)*Coef!$J$8*SIN(U404)*COS(U404)*(AK404-U404))*(AK404-U404)</f>
        <v>#N/A</v>
      </c>
      <c r="AM404" s="33" t="e">
        <f t="shared" ca="1" si="77"/>
        <v>#N/A</v>
      </c>
      <c r="AN404" s="33" t="e">
        <f t="shared" ca="1" si="78"/>
        <v>#N/A</v>
      </c>
      <c r="AO404" s="48" t="e">
        <f ca="1">D404&amp;" "&amp;IF(AM404&gt;0,"N","S")&amp;" "&amp;R404&amp;" "&amp;LEFT(S404,7)</f>
        <v>#N/A</v>
      </c>
    </row>
    <row r="405" spans="1:41">
      <c r="A405" s="38"/>
      <c r="B405" s="72" t="str">
        <f t="shared" si="79"/>
        <v/>
      </c>
      <c r="C405" s="72" t="e">
        <f t="array" aca="1" ref="C405" ca="1">MATCH(TRUE,ISERROR(VALUE(MID(B405,ROW(INDIRECT("1:"&amp;LEN(B405))),1))),0)</f>
        <v>#N/A</v>
      </c>
      <c r="D405" s="72" t="e">
        <f t="shared" ca="1" si="80"/>
        <v>#N/A</v>
      </c>
      <c r="E405" s="72" t="e">
        <f t="shared" ca="1" si="81"/>
        <v>#N/A</v>
      </c>
      <c r="F405" s="72" t="e">
        <f t="shared" ca="1" si="82"/>
        <v>#N/A</v>
      </c>
      <c r="G405" s="72" t="e">
        <f t="shared" ca="1" si="83"/>
        <v>#N/A</v>
      </c>
      <c r="H405" s="72" t="e">
        <f t="shared" ca="1" si="84"/>
        <v>#N/A</v>
      </c>
      <c r="I405" s="72" t="e">
        <f t="shared" ca="1" si="85"/>
        <v>#N/A</v>
      </c>
      <c r="J405" s="72" t="e">
        <f t="shared" ca="1" si="86"/>
        <v>#N/A</v>
      </c>
      <c r="K405" s="72" t="e">
        <f t="shared" ca="1" si="87"/>
        <v>#N/A</v>
      </c>
      <c r="L405" s="72" t="e">
        <f ca="1">VLOOKUP(F405,Coef!$C$2:$F$25,4)</f>
        <v>#N/A</v>
      </c>
      <c r="M405" s="31" t="e">
        <f ca="1">VLOOKUP(E405,Coef!$C$4:$D$23,2)</f>
        <v>#N/A</v>
      </c>
      <c r="N405" s="31" t="e">
        <f ca="1">MOD(VLOOKUP(G405,Coef!$C$2:$G$21,5)+MOD(D405+1,2)*15,20)</f>
        <v>#N/A</v>
      </c>
      <c r="O405" s="31" t="e">
        <f ca="1">VLOOKUP(M405,Coef!$A$27:$B$46,2)</f>
        <v>#N/A</v>
      </c>
      <c r="P405" s="31" t="e">
        <f ca="1">VLOOKUP(M405,Coef!$A$27:$C$46,3)+N405/10-0.1</f>
        <v>#N/A</v>
      </c>
      <c r="Q405" s="31" t="e">
        <f ca="1">IF(P405+0.1&lt;O405,P405+2,P405)</f>
        <v>#N/A</v>
      </c>
      <c r="R405" s="72" t="e">
        <f ca="1">L405*100000+I405</f>
        <v>#N/A</v>
      </c>
      <c r="S405" s="72" t="e">
        <f ca="1">Q405*1000000+J405</f>
        <v>#N/A</v>
      </c>
      <c r="T405" s="72" t="e">
        <f ca="1">IF(M405&lt;11,S405-10000000,S405)</f>
        <v>#N/A</v>
      </c>
      <c r="U405" s="72" t="e">
        <f ca="1">T405/(6366197.724*0.9996)</f>
        <v>#N/A</v>
      </c>
      <c r="V405" s="72" t="e">
        <f ca="1">(Coef!$J$9/(1+Coef!$J$8*(COS(U405))^2)^0.5)*Coef!$J$6</f>
        <v>#N/A</v>
      </c>
      <c r="W405" s="72" t="e">
        <f ca="1">6*D405-183</f>
        <v>#N/A</v>
      </c>
      <c r="X405" s="72" t="e">
        <f ca="1">(R405-500000)/V405</f>
        <v>#N/A</v>
      </c>
      <c r="Y405" s="72" t="e">
        <f ca="1">SIN(2*U405)</f>
        <v>#N/A</v>
      </c>
      <c r="Z405" s="72" t="e">
        <f ca="1">Y405*(COS(U405))^2</f>
        <v>#N/A</v>
      </c>
      <c r="AA405" s="72" t="e">
        <f ca="1">U405+(Y405/2)</f>
        <v>#N/A</v>
      </c>
      <c r="AB405" s="72" t="e">
        <f ca="1">(3*AA405+Z405)/4</f>
        <v>#N/A</v>
      </c>
      <c r="AC405" s="72" t="e">
        <f ca="1">(5*AB405+Z405*(COS(U405))^2)/3</f>
        <v>#N/A</v>
      </c>
      <c r="AD405" s="72" t="e">
        <f ca="1">Coef!$J$6*Coef!$J$9*(U405-(Coef!$J$10*AA405)+(Coef!$J$11*AB405)-(Coef!$J$12*AC405))</f>
        <v>#N/A</v>
      </c>
      <c r="AE405" s="72" t="e">
        <f ca="1">(T405-AD405)/V405</f>
        <v>#N/A</v>
      </c>
      <c r="AF405" s="72" t="e">
        <f ca="1">((Coef!$J$8*X405^2)/2)*(COS(U405))^2</f>
        <v>#N/A</v>
      </c>
      <c r="AG405" s="72" t="e">
        <f ca="1">X405*(1-(AF405/3))</f>
        <v>#N/A</v>
      </c>
      <c r="AH405" s="72" t="e">
        <f ca="1">AE405*(1-AF405)+U405</f>
        <v>#N/A</v>
      </c>
      <c r="AI405" s="72" t="e">
        <f ca="1">(EXP(AG405)-EXP(-AG405))/2</f>
        <v>#N/A</v>
      </c>
      <c r="AJ405" s="72" t="e">
        <f ca="1">ATAN(AI405/COS(AH405))</f>
        <v>#N/A</v>
      </c>
      <c r="AK405" s="72" t="e">
        <f ca="1">ATAN(COS(AJ405)*TAN(AH405))</f>
        <v>#N/A</v>
      </c>
      <c r="AL405" s="72" t="e">
        <f ca="1">U405+(1+Coef!$J$8*(COS(U405))^2-(3/2)*Coef!$J$8*SIN(U405)*COS(U405)*(AK405-U405))*(AK405-U405)</f>
        <v>#N/A</v>
      </c>
      <c r="AM405" s="33" t="e">
        <f t="shared" ca="1" si="77"/>
        <v>#N/A</v>
      </c>
      <c r="AN405" s="33" t="e">
        <f t="shared" ca="1" si="78"/>
        <v>#N/A</v>
      </c>
      <c r="AO405" s="48" t="e">
        <f ca="1">D405&amp;" "&amp;IF(AM405&gt;0,"N","S")&amp;" "&amp;R405&amp;" "&amp;LEFT(S405,7)</f>
        <v>#N/A</v>
      </c>
    </row>
    <row r="406" spans="1:41">
      <c r="A406" s="38"/>
      <c r="B406" s="72" t="str">
        <f t="shared" si="79"/>
        <v/>
      </c>
      <c r="C406" s="72" t="e">
        <f t="array" aca="1" ref="C406" ca="1">MATCH(TRUE,ISERROR(VALUE(MID(B406,ROW(INDIRECT("1:"&amp;LEN(B406))),1))),0)</f>
        <v>#N/A</v>
      </c>
      <c r="D406" s="72" t="e">
        <f t="shared" ca="1" si="80"/>
        <v>#N/A</v>
      </c>
      <c r="E406" s="72" t="e">
        <f t="shared" ca="1" si="81"/>
        <v>#N/A</v>
      </c>
      <c r="F406" s="72" t="e">
        <f t="shared" ca="1" si="82"/>
        <v>#N/A</v>
      </c>
      <c r="G406" s="72" t="e">
        <f t="shared" ca="1" si="83"/>
        <v>#N/A</v>
      </c>
      <c r="H406" s="72" t="e">
        <f t="shared" ca="1" si="84"/>
        <v>#N/A</v>
      </c>
      <c r="I406" s="72" t="e">
        <f t="shared" ca="1" si="85"/>
        <v>#N/A</v>
      </c>
      <c r="J406" s="72" t="e">
        <f t="shared" ca="1" si="86"/>
        <v>#N/A</v>
      </c>
      <c r="K406" s="72" t="e">
        <f t="shared" ca="1" si="87"/>
        <v>#N/A</v>
      </c>
      <c r="L406" s="72" t="e">
        <f ca="1">VLOOKUP(F406,Coef!$C$2:$F$25,4)</f>
        <v>#N/A</v>
      </c>
      <c r="M406" s="31" t="e">
        <f ca="1">VLOOKUP(E406,Coef!$C$4:$D$23,2)</f>
        <v>#N/A</v>
      </c>
      <c r="N406" s="31" t="e">
        <f ca="1">MOD(VLOOKUP(G406,Coef!$C$2:$G$21,5)+MOD(D406+1,2)*15,20)</f>
        <v>#N/A</v>
      </c>
      <c r="O406" s="31" t="e">
        <f ca="1">VLOOKUP(M406,Coef!$A$27:$B$46,2)</f>
        <v>#N/A</v>
      </c>
      <c r="P406" s="31" t="e">
        <f ca="1">VLOOKUP(M406,Coef!$A$27:$C$46,3)+N406/10-0.1</f>
        <v>#N/A</v>
      </c>
      <c r="Q406" s="31" t="e">
        <f ca="1">IF(P406+0.1&lt;O406,P406+2,P406)</f>
        <v>#N/A</v>
      </c>
      <c r="R406" s="72" t="e">
        <f ca="1">L406*100000+I406</f>
        <v>#N/A</v>
      </c>
      <c r="S406" s="72" t="e">
        <f ca="1">Q406*1000000+J406</f>
        <v>#N/A</v>
      </c>
      <c r="T406" s="72" t="e">
        <f ca="1">IF(M406&lt;11,S406-10000000,S406)</f>
        <v>#N/A</v>
      </c>
      <c r="U406" s="72" t="e">
        <f ca="1">T406/(6366197.724*0.9996)</f>
        <v>#N/A</v>
      </c>
      <c r="V406" s="72" t="e">
        <f ca="1">(Coef!$J$9/(1+Coef!$J$8*(COS(U406))^2)^0.5)*Coef!$J$6</f>
        <v>#N/A</v>
      </c>
      <c r="W406" s="72" t="e">
        <f ca="1">6*D406-183</f>
        <v>#N/A</v>
      </c>
      <c r="X406" s="72" t="e">
        <f ca="1">(R406-500000)/V406</f>
        <v>#N/A</v>
      </c>
      <c r="Y406" s="72" t="e">
        <f ca="1">SIN(2*U406)</f>
        <v>#N/A</v>
      </c>
      <c r="Z406" s="72" t="e">
        <f ca="1">Y406*(COS(U406))^2</f>
        <v>#N/A</v>
      </c>
      <c r="AA406" s="72" t="e">
        <f ca="1">U406+(Y406/2)</f>
        <v>#N/A</v>
      </c>
      <c r="AB406" s="72" t="e">
        <f ca="1">(3*AA406+Z406)/4</f>
        <v>#N/A</v>
      </c>
      <c r="AC406" s="72" t="e">
        <f ca="1">(5*AB406+Z406*(COS(U406))^2)/3</f>
        <v>#N/A</v>
      </c>
      <c r="AD406" s="72" t="e">
        <f ca="1">Coef!$J$6*Coef!$J$9*(U406-(Coef!$J$10*AA406)+(Coef!$J$11*AB406)-(Coef!$J$12*AC406))</f>
        <v>#N/A</v>
      </c>
      <c r="AE406" s="72" t="e">
        <f ca="1">(T406-AD406)/V406</f>
        <v>#N/A</v>
      </c>
      <c r="AF406" s="72" t="e">
        <f ca="1">((Coef!$J$8*X406^2)/2)*(COS(U406))^2</f>
        <v>#N/A</v>
      </c>
      <c r="AG406" s="72" t="e">
        <f ca="1">X406*(1-(AF406/3))</f>
        <v>#N/A</v>
      </c>
      <c r="AH406" s="72" t="e">
        <f ca="1">AE406*(1-AF406)+U406</f>
        <v>#N/A</v>
      </c>
      <c r="AI406" s="72" t="e">
        <f ca="1">(EXP(AG406)-EXP(-AG406))/2</f>
        <v>#N/A</v>
      </c>
      <c r="AJ406" s="72" t="e">
        <f ca="1">ATAN(AI406/COS(AH406))</f>
        <v>#N/A</v>
      </c>
      <c r="AK406" s="72" t="e">
        <f ca="1">ATAN(COS(AJ406)*TAN(AH406))</f>
        <v>#N/A</v>
      </c>
      <c r="AL406" s="72" t="e">
        <f ca="1">U406+(1+Coef!$J$8*(COS(U406))^2-(3/2)*Coef!$J$8*SIN(U406)*COS(U406)*(AK406-U406))*(AK406-U406)</f>
        <v>#N/A</v>
      </c>
      <c r="AM406" s="33" t="e">
        <f t="shared" ca="1" si="77"/>
        <v>#N/A</v>
      </c>
      <c r="AN406" s="33" t="e">
        <f t="shared" ca="1" si="78"/>
        <v>#N/A</v>
      </c>
      <c r="AO406" s="48" t="e">
        <f ca="1">D406&amp;" "&amp;IF(AM406&gt;0,"N","S")&amp;" "&amp;R406&amp;" "&amp;LEFT(S406,7)</f>
        <v>#N/A</v>
      </c>
    </row>
    <row r="407" spans="1:41">
      <c r="A407" s="38"/>
      <c r="B407" s="72" t="str">
        <f t="shared" si="79"/>
        <v/>
      </c>
      <c r="C407" s="72" t="e">
        <f t="array" aca="1" ref="C407" ca="1">MATCH(TRUE,ISERROR(VALUE(MID(B407,ROW(INDIRECT("1:"&amp;LEN(B407))),1))),0)</f>
        <v>#N/A</v>
      </c>
      <c r="D407" s="72" t="e">
        <f t="shared" ca="1" si="80"/>
        <v>#N/A</v>
      </c>
      <c r="E407" s="72" t="e">
        <f t="shared" ca="1" si="81"/>
        <v>#N/A</v>
      </c>
      <c r="F407" s="72" t="e">
        <f t="shared" ca="1" si="82"/>
        <v>#N/A</v>
      </c>
      <c r="G407" s="72" t="e">
        <f t="shared" ca="1" si="83"/>
        <v>#N/A</v>
      </c>
      <c r="H407" s="72" t="e">
        <f t="shared" ca="1" si="84"/>
        <v>#N/A</v>
      </c>
      <c r="I407" s="72" t="e">
        <f t="shared" ca="1" si="85"/>
        <v>#N/A</v>
      </c>
      <c r="J407" s="72" t="e">
        <f t="shared" ca="1" si="86"/>
        <v>#N/A</v>
      </c>
      <c r="K407" s="72" t="e">
        <f t="shared" ca="1" si="87"/>
        <v>#N/A</v>
      </c>
      <c r="L407" s="72" t="e">
        <f ca="1">VLOOKUP(F407,Coef!$C$2:$F$25,4)</f>
        <v>#N/A</v>
      </c>
      <c r="M407" s="31" t="e">
        <f ca="1">VLOOKUP(E407,Coef!$C$4:$D$23,2)</f>
        <v>#N/A</v>
      </c>
      <c r="N407" s="31" t="e">
        <f ca="1">MOD(VLOOKUP(G407,Coef!$C$2:$G$21,5)+MOD(D407+1,2)*15,20)</f>
        <v>#N/A</v>
      </c>
      <c r="O407" s="31" t="e">
        <f ca="1">VLOOKUP(M407,Coef!$A$27:$B$46,2)</f>
        <v>#N/A</v>
      </c>
      <c r="P407" s="31" t="e">
        <f ca="1">VLOOKUP(M407,Coef!$A$27:$C$46,3)+N407/10-0.1</f>
        <v>#N/A</v>
      </c>
      <c r="Q407" s="31" t="e">
        <f ca="1">IF(P407+0.1&lt;O407,P407+2,P407)</f>
        <v>#N/A</v>
      </c>
      <c r="R407" s="72" t="e">
        <f ca="1">L407*100000+I407</f>
        <v>#N/A</v>
      </c>
      <c r="S407" s="72" t="e">
        <f ca="1">Q407*1000000+J407</f>
        <v>#N/A</v>
      </c>
      <c r="T407" s="72" t="e">
        <f ca="1">IF(M407&lt;11,S407-10000000,S407)</f>
        <v>#N/A</v>
      </c>
      <c r="U407" s="72" t="e">
        <f ca="1">T407/(6366197.724*0.9996)</f>
        <v>#N/A</v>
      </c>
      <c r="V407" s="72" t="e">
        <f ca="1">(Coef!$J$9/(1+Coef!$J$8*(COS(U407))^2)^0.5)*Coef!$J$6</f>
        <v>#N/A</v>
      </c>
      <c r="W407" s="72" t="e">
        <f ca="1">6*D407-183</f>
        <v>#N/A</v>
      </c>
      <c r="X407" s="72" t="e">
        <f ca="1">(R407-500000)/V407</f>
        <v>#N/A</v>
      </c>
      <c r="Y407" s="72" t="e">
        <f ca="1">SIN(2*U407)</f>
        <v>#N/A</v>
      </c>
      <c r="Z407" s="72" t="e">
        <f ca="1">Y407*(COS(U407))^2</f>
        <v>#N/A</v>
      </c>
      <c r="AA407" s="72" t="e">
        <f ca="1">U407+(Y407/2)</f>
        <v>#N/A</v>
      </c>
      <c r="AB407" s="72" t="e">
        <f ca="1">(3*AA407+Z407)/4</f>
        <v>#N/A</v>
      </c>
      <c r="AC407" s="72" t="e">
        <f ca="1">(5*AB407+Z407*(COS(U407))^2)/3</f>
        <v>#N/A</v>
      </c>
      <c r="AD407" s="72" t="e">
        <f ca="1">Coef!$J$6*Coef!$J$9*(U407-(Coef!$J$10*AA407)+(Coef!$J$11*AB407)-(Coef!$J$12*AC407))</f>
        <v>#N/A</v>
      </c>
      <c r="AE407" s="72" t="e">
        <f ca="1">(T407-AD407)/V407</f>
        <v>#N/A</v>
      </c>
      <c r="AF407" s="72" t="e">
        <f ca="1">((Coef!$J$8*X407^2)/2)*(COS(U407))^2</f>
        <v>#N/A</v>
      </c>
      <c r="AG407" s="72" t="e">
        <f ca="1">X407*(1-(AF407/3))</f>
        <v>#N/A</v>
      </c>
      <c r="AH407" s="72" t="e">
        <f ca="1">AE407*(1-AF407)+U407</f>
        <v>#N/A</v>
      </c>
      <c r="AI407" s="72" t="e">
        <f ca="1">(EXP(AG407)-EXP(-AG407))/2</f>
        <v>#N/A</v>
      </c>
      <c r="AJ407" s="72" t="e">
        <f ca="1">ATAN(AI407/COS(AH407))</f>
        <v>#N/A</v>
      </c>
      <c r="AK407" s="72" t="e">
        <f ca="1">ATAN(COS(AJ407)*TAN(AH407))</f>
        <v>#N/A</v>
      </c>
      <c r="AL407" s="72" t="e">
        <f ca="1">U407+(1+Coef!$J$8*(COS(U407))^2-(3/2)*Coef!$J$8*SIN(U407)*COS(U407)*(AK407-U407))*(AK407-U407)</f>
        <v>#N/A</v>
      </c>
      <c r="AM407" s="33" t="e">
        <f t="shared" ca="1" si="77"/>
        <v>#N/A</v>
      </c>
      <c r="AN407" s="33" t="e">
        <f t="shared" ca="1" si="78"/>
        <v>#N/A</v>
      </c>
      <c r="AO407" s="48" t="e">
        <f ca="1">D407&amp;" "&amp;IF(AM407&gt;0,"N","S")&amp;" "&amp;R407&amp;" "&amp;LEFT(S407,7)</f>
        <v>#N/A</v>
      </c>
    </row>
    <row r="408" spans="1:41">
      <c r="A408" s="38"/>
      <c r="B408" s="72" t="str">
        <f t="shared" si="79"/>
        <v/>
      </c>
      <c r="C408" s="72" t="e">
        <f t="array" aca="1" ref="C408" ca="1">MATCH(TRUE,ISERROR(VALUE(MID(B408,ROW(INDIRECT("1:"&amp;LEN(B408))),1))),0)</f>
        <v>#N/A</v>
      </c>
      <c r="D408" s="72" t="e">
        <f t="shared" ca="1" si="80"/>
        <v>#N/A</v>
      </c>
      <c r="E408" s="72" t="e">
        <f t="shared" ca="1" si="81"/>
        <v>#N/A</v>
      </c>
      <c r="F408" s="72" t="e">
        <f t="shared" ca="1" si="82"/>
        <v>#N/A</v>
      </c>
      <c r="G408" s="72" t="e">
        <f t="shared" ca="1" si="83"/>
        <v>#N/A</v>
      </c>
      <c r="H408" s="72" t="e">
        <f t="shared" ca="1" si="84"/>
        <v>#N/A</v>
      </c>
      <c r="I408" s="72" t="e">
        <f t="shared" ca="1" si="85"/>
        <v>#N/A</v>
      </c>
      <c r="J408" s="72" t="e">
        <f t="shared" ca="1" si="86"/>
        <v>#N/A</v>
      </c>
      <c r="K408" s="72" t="e">
        <f t="shared" ca="1" si="87"/>
        <v>#N/A</v>
      </c>
      <c r="L408" s="72" t="e">
        <f ca="1">VLOOKUP(F408,Coef!$C$2:$F$25,4)</f>
        <v>#N/A</v>
      </c>
      <c r="M408" s="31" t="e">
        <f ca="1">VLOOKUP(E408,Coef!$C$4:$D$23,2)</f>
        <v>#N/A</v>
      </c>
      <c r="N408" s="31" t="e">
        <f ca="1">MOD(VLOOKUP(G408,Coef!$C$2:$G$21,5)+MOD(D408+1,2)*15,20)</f>
        <v>#N/A</v>
      </c>
      <c r="O408" s="31" t="e">
        <f ca="1">VLOOKUP(M408,Coef!$A$27:$B$46,2)</f>
        <v>#N/A</v>
      </c>
      <c r="P408" s="31" t="e">
        <f ca="1">VLOOKUP(M408,Coef!$A$27:$C$46,3)+N408/10-0.1</f>
        <v>#N/A</v>
      </c>
      <c r="Q408" s="31" t="e">
        <f ca="1">IF(P408+0.1&lt;O408,P408+2,P408)</f>
        <v>#N/A</v>
      </c>
      <c r="R408" s="72" t="e">
        <f ca="1">L408*100000+I408</f>
        <v>#N/A</v>
      </c>
      <c r="S408" s="72" t="e">
        <f ca="1">Q408*1000000+J408</f>
        <v>#N/A</v>
      </c>
      <c r="T408" s="72" t="e">
        <f ca="1">IF(M408&lt;11,S408-10000000,S408)</f>
        <v>#N/A</v>
      </c>
      <c r="U408" s="72" t="e">
        <f ca="1">T408/(6366197.724*0.9996)</f>
        <v>#N/A</v>
      </c>
      <c r="V408" s="72" t="e">
        <f ca="1">(Coef!$J$9/(1+Coef!$J$8*(COS(U408))^2)^0.5)*Coef!$J$6</f>
        <v>#N/A</v>
      </c>
      <c r="W408" s="72" t="e">
        <f ca="1">6*D408-183</f>
        <v>#N/A</v>
      </c>
      <c r="X408" s="72" t="e">
        <f ca="1">(R408-500000)/V408</f>
        <v>#N/A</v>
      </c>
      <c r="Y408" s="72" t="e">
        <f ca="1">SIN(2*U408)</f>
        <v>#N/A</v>
      </c>
      <c r="Z408" s="72" t="e">
        <f ca="1">Y408*(COS(U408))^2</f>
        <v>#N/A</v>
      </c>
      <c r="AA408" s="72" t="e">
        <f ca="1">U408+(Y408/2)</f>
        <v>#N/A</v>
      </c>
      <c r="AB408" s="72" t="e">
        <f ca="1">(3*AA408+Z408)/4</f>
        <v>#N/A</v>
      </c>
      <c r="AC408" s="72" t="e">
        <f ca="1">(5*AB408+Z408*(COS(U408))^2)/3</f>
        <v>#N/A</v>
      </c>
      <c r="AD408" s="72" t="e">
        <f ca="1">Coef!$J$6*Coef!$J$9*(U408-(Coef!$J$10*AA408)+(Coef!$J$11*AB408)-(Coef!$J$12*AC408))</f>
        <v>#N/A</v>
      </c>
      <c r="AE408" s="72" t="e">
        <f ca="1">(T408-AD408)/V408</f>
        <v>#N/A</v>
      </c>
      <c r="AF408" s="72" t="e">
        <f ca="1">((Coef!$J$8*X408^2)/2)*(COS(U408))^2</f>
        <v>#N/A</v>
      </c>
      <c r="AG408" s="72" t="e">
        <f ca="1">X408*(1-(AF408/3))</f>
        <v>#N/A</v>
      </c>
      <c r="AH408" s="72" t="e">
        <f ca="1">AE408*(1-AF408)+U408</f>
        <v>#N/A</v>
      </c>
      <c r="AI408" s="72" t="e">
        <f ca="1">(EXP(AG408)-EXP(-AG408))/2</f>
        <v>#N/A</v>
      </c>
      <c r="AJ408" s="72" t="e">
        <f ca="1">ATAN(AI408/COS(AH408))</f>
        <v>#N/A</v>
      </c>
      <c r="AK408" s="72" t="e">
        <f ca="1">ATAN(COS(AJ408)*TAN(AH408))</f>
        <v>#N/A</v>
      </c>
      <c r="AL408" s="72" t="e">
        <f ca="1">U408+(1+Coef!$J$8*(COS(U408))^2-(3/2)*Coef!$J$8*SIN(U408)*COS(U408)*(AK408-U408))*(AK408-U408)</f>
        <v>#N/A</v>
      </c>
      <c r="AM408" s="33" t="e">
        <f t="shared" ca="1" si="77"/>
        <v>#N/A</v>
      </c>
      <c r="AN408" s="33" t="e">
        <f t="shared" ca="1" si="78"/>
        <v>#N/A</v>
      </c>
      <c r="AO408" s="48" t="e">
        <f ca="1">D408&amp;" "&amp;IF(AM408&gt;0,"N","S")&amp;" "&amp;R408&amp;" "&amp;LEFT(S408,7)</f>
        <v>#N/A</v>
      </c>
    </row>
    <row r="409" spans="1:41">
      <c r="A409" s="38"/>
      <c r="B409" s="72" t="str">
        <f t="shared" si="79"/>
        <v/>
      </c>
      <c r="C409" s="72" t="e">
        <f t="array" aca="1" ref="C409" ca="1">MATCH(TRUE,ISERROR(VALUE(MID(B409,ROW(INDIRECT("1:"&amp;LEN(B409))),1))),0)</f>
        <v>#N/A</v>
      </c>
      <c r="D409" s="72" t="e">
        <f t="shared" ca="1" si="80"/>
        <v>#N/A</v>
      </c>
      <c r="E409" s="72" t="e">
        <f t="shared" ca="1" si="81"/>
        <v>#N/A</v>
      </c>
      <c r="F409" s="72" t="e">
        <f t="shared" ca="1" si="82"/>
        <v>#N/A</v>
      </c>
      <c r="G409" s="72" t="e">
        <f t="shared" ca="1" si="83"/>
        <v>#N/A</v>
      </c>
      <c r="H409" s="72" t="e">
        <f t="shared" ca="1" si="84"/>
        <v>#N/A</v>
      </c>
      <c r="I409" s="72" t="e">
        <f t="shared" ca="1" si="85"/>
        <v>#N/A</v>
      </c>
      <c r="J409" s="72" t="e">
        <f t="shared" ca="1" si="86"/>
        <v>#N/A</v>
      </c>
      <c r="K409" s="72" t="e">
        <f t="shared" ca="1" si="87"/>
        <v>#N/A</v>
      </c>
      <c r="L409" s="72" t="e">
        <f ca="1">VLOOKUP(F409,Coef!$C$2:$F$25,4)</f>
        <v>#N/A</v>
      </c>
      <c r="M409" s="31" t="e">
        <f ca="1">VLOOKUP(E409,Coef!$C$4:$D$23,2)</f>
        <v>#N/A</v>
      </c>
      <c r="N409" s="31" t="e">
        <f ca="1">MOD(VLOOKUP(G409,Coef!$C$2:$G$21,5)+MOD(D409+1,2)*15,20)</f>
        <v>#N/A</v>
      </c>
      <c r="O409" s="31" t="e">
        <f ca="1">VLOOKUP(M409,Coef!$A$27:$B$46,2)</f>
        <v>#N/A</v>
      </c>
      <c r="P409" s="31" t="e">
        <f ca="1">VLOOKUP(M409,Coef!$A$27:$C$46,3)+N409/10-0.1</f>
        <v>#N/A</v>
      </c>
      <c r="Q409" s="31" t="e">
        <f ca="1">IF(P409+0.1&lt;O409,P409+2,P409)</f>
        <v>#N/A</v>
      </c>
      <c r="R409" s="72" t="e">
        <f ca="1">L409*100000+I409</f>
        <v>#N/A</v>
      </c>
      <c r="S409" s="72" t="e">
        <f ca="1">Q409*1000000+J409</f>
        <v>#N/A</v>
      </c>
      <c r="T409" s="72" t="e">
        <f ca="1">IF(M409&lt;11,S409-10000000,S409)</f>
        <v>#N/A</v>
      </c>
      <c r="U409" s="72" t="e">
        <f ca="1">T409/(6366197.724*0.9996)</f>
        <v>#N/A</v>
      </c>
      <c r="V409" s="72" t="e">
        <f ca="1">(Coef!$J$9/(1+Coef!$J$8*(COS(U409))^2)^0.5)*Coef!$J$6</f>
        <v>#N/A</v>
      </c>
      <c r="W409" s="72" t="e">
        <f ca="1">6*D409-183</f>
        <v>#N/A</v>
      </c>
      <c r="X409" s="72" t="e">
        <f ca="1">(R409-500000)/V409</f>
        <v>#N/A</v>
      </c>
      <c r="Y409" s="72" t="e">
        <f ca="1">SIN(2*U409)</f>
        <v>#N/A</v>
      </c>
      <c r="Z409" s="72" t="e">
        <f ca="1">Y409*(COS(U409))^2</f>
        <v>#N/A</v>
      </c>
      <c r="AA409" s="72" t="e">
        <f ca="1">U409+(Y409/2)</f>
        <v>#N/A</v>
      </c>
      <c r="AB409" s="72" t="e">
        <f ca="1">(3*AA409+Z409)/4</f>
        <v>#N/A</v>
      </c>
      <c r="AC409" s="72" t="e">
        <f ca="1">(5*AB409+Z409*(COS(U409))^2)/3</f>
        <v>#N/A</v>
      </c>
      <c r="AD409" s="72" t="e">
        <f ca="1">Coef!$J$6*Coef!$J$9*(U409-(Coef!$J$10*AA409)+(Coef!$J$11*AB409)-(Coef!$J$12*AC409))</f>
        <v>#N/A</v>
      </c>
      <c r="AE409" s="72" t="e">
        <f ca="1">(T409-AD409)/V409</f>
        <v>#N/A</v>
      </c>
      <c r="AF409" s="72" t="e">
        <f ca="1">((Coef!$J$8*X409^2)/2)*(COS(U409))^2</f>
        <v>#N/A</v>
      </c>
      <c r="AG409" s="72" t="e">
        <f ca="1">X409*(1-(AF409/3))</f>
        <v>#N/A</v>
      </c>
      <c r="AH409" s="72" t="e">
        <f ca="1">AE409*(1-AF409)+U409</f>
        <v>#N/A</v>
      </c>
      <c r="AI409" s="72" t="e">
        <f ca="1">(EXP(AG409)-EXP(-AG409))/2</f>
        <v>#N/A</v>
      </c>
      <c r="AJ409" s="72" t="e">
        <f ca="1">ATAN(AI409/COS(AH409))</f>
        <v>#N/A</v>
      </c>
      <c r="AK409" s="72" t="e">
        <f ca="1">ATAN(COS(AJ409)*TAN(AH409))</f>
        <v>#N/A</v>
      </c>
      <c r="AL409" s="72" t="e">
        <f ca="1">U409+(1+Coef!$J$8*(COS(U409))^2-(3/2)*Coef!$J$8*SIN(U409)*COS(U409)*(AK409-U409))*(AK409-U409)</f>
        <v>#N/A</v>
      </c>
      <c r="AM409" s="33" t="e">
        <f t="shared" ca="1" si="77"/>
        <v>#N/A</v>
      </c>
      <c r="AN409" s="33" t="e">
        <f t="shared" ca="1" si="78"/>
        <v>#N/A</v>
      </c>
      <c r="AO409" s="48" t="e">
        <f ca="1">D409&amp;" "&amp;IF(AM409&gt;0,"N","S")&amp;" "&amp;R409&amp;" "&amp;LEFT(S409,7)</f>
        <v>#N/A</v>
      </c>
    </row>
    <row r="410" spans="1:41">
      <c r="A410" s="38"/>
      <c r="B410" s="72" t="str">
        <f t="shared" si="79"/>
        <v/>
      </c>
      <c r="C410" s="72" t="e">
        <f t="array" aca="1" ref="C410" ca="1">MATCH(TRUE,ISERROR(VALUE(MID(B410,ROW(INDIRECT("1:"&amp;LEN(B410))),1))),0)</f>
        <v>#N/A</v>
      </c>
      <c r="D410" s="72" t="e">
        <f t="shared" ca="1" si="80"/>
        <v>#N/A</v>
      </c>
      <c r="E410" s="72" t="e">
        <f t="shared" ca="1" si="81"/>
        <v>#N/A</v>
      </c>
      <c r="F410" s="72" t="e">
        <f t="shared" ca="1" si="82"/>
        <v>#N/A</v>
      </c>
      <c r="G410" s="72" t="e">
        <f t="shared" ca="1" si="83"/>
        <v>#N/A</v>
      </c>
      <c r="H410" s="72" t="e">
        <f t="shared" ca="1" si="84"/>
        <v>#N/A</v>
      </c>
      <c r="I410" s="72" t="e">
        <f t="shared" ca="1" si="85"/>
        <v>#N/A</v>
      </c>
      <c r="J410" s="72" t="e">
        <f t="shared" ca="1" si="86"/>
        <v>#N/A</v>
      </c>
      <c r="K410" s="72" t="e">
        <f t="shared" ca="1" si="87"/>
        <v>#N/A</v>
      </c>
      <c r="L410" s="72" t="e">
        <f ca="1">VLOOKUP(F410,Coef!$C$2:$F$25,4)</f>
        <v>#N/A</v>
      </c>
      <c r="M410" s="31" t="e">
        <f ca="1">VLOOKUP(E410,Coef!$C$4:$D$23,2)</f>
        <v>#N/A</v>
      </c>
      <c r="N410" s="31" t="e">
        <f ca="1">MOD(VLOOKUP(G410,Coef!$C$2:$G$21,5)+MOD(D410+1,2)*15,20)</f>
        <v>#N/A</v>
      </c>
      <c r="O410" s="31" t="e">
        <f ca="1">VLOOKUP(M410,Coef!$A$27:$B$46,2)</f>
        <v>#N/A</v>
      </c>
      <c r="P410" s="31" t="e">
        <f ca="1">VLOOKUP(M410,Coef!$A$27:$C$46,3)+N410/10-0.1</f>
        <v>#N/A</v>
      </c>
      <c r="Q410" s="31" t="e">
        <f ca="1">IF(P410+0.1&lt;O410,P410+2,P410)</f>
        <v>#N/A</v>
      </c>
      <c r="R410" s="72" t="e">
        <f ca="1">L410*100000+I410</f>
        <v>#N/A</v>
      </c>
      <c r="S410" s="72" t="e">
        <f ca="1">Q410*1000000+J410</f>
        <v>#N/A</v>
      </c>
      <c r="T410" s="72" t="e">
        <f ca="1">IF(M410&lt;11,S410-10000000,S410)</f>
        <v>#N/A</v>
      </c>
      <c r="U410" s="72" t="e">
        <f ca="1">T410/(6366197.724*0.9996)</f>
        <v>#N/A</v>
      </c>
      <c r="V410" s="72" t="e">
        <f ca="1">(Coef!$J$9/(1+Coef!$J$8*(COS(U410))^2)^0.5)*Coef!$J$6</f>
        <v>#N/A</v>
      </c>
      <c r="W410" s="72" t="e">
        <f ca="1">6*D410-183</f>
        <v>#N/A</v>
      </c>
      <c r="X410" s="72" t="e">
        <f ca="1">(R410-500000)/V410</f>
        <v>#N/A</v>
      </c>
      <c r="Y410" s="72" t="e">
        <f ca="1">SIN(2*U410)</f>
        <v>#N/A</v>
      </c>
      <c r="Z410" s="72" t="e">
        <f ca="1">Y410*(COS(U410))^2</f>
        <v>#N/A</v>
      </c>
      <c r="AA410" s="72" t="e">
        <f ca="1">U410+(Y410/2)</f>
        <v>#N/A</v>
      </c>
      <c r="AB410" s="72" t="e">
        <f ca="1">(3*AA410+Z410)/4</f>
        <v>#N/A</v>
      </c>
      <c r="AC410" s="72" t="e">
        <f ca="1">(5*AB410+Z410*(COS(U410))^2)/3</f>
        <v>#N/A</v>
      </c>
      <c r="AD410" s="72" t="e">
        <f ca="1">Coef!$J$6*Coef!$J$9*(U410-(Coef!$J$10*AA410)+(Coef!$J$11*AB410)-(Coef!$J$12*AC410))</f>
        <v>#N/A</v>
      </c>
      <c r="AE410" s="72" t="e">
        <f ca="1">(T410-AD410)/V410</f>
        <v>#N/A</v>
      </c>
      <c r="AF410" s="72" t="e">
        <f ca="1">((Coef!$J$8*X410^2)/2)*(COS(U410))^2</f>
        <v>#N/A</v>
      </c>
      <c r="AG410" s="72" t="e">
        <f ca="1">X410*(1-(AF410/3))</f>
        <v>#N/A</v>
      </c>
      <c r="AH410" s="72" t="e">
        <f ca="1">AE410*(1-AF410)+U410</f>
        <v>#N/A</v>
      </c>
      <c r="AI410" s="72" t="e">
        <f ca="1">(EXP(AG410)-EXP(-AG410))/2</f>
        <v>#N/A</v>
      </c>
      <c r="AJ410" s="72" t="e">
        <f ca="1">ATAN(AI410/COS(AH410))</f>
        <v>#N/A</v>
      </c>
      <c r="AK410" s="72" t="e">
        <f ca="1">ATAN(COS(AJ410)*TAN(AH410))</f>
        <v>#N/A</v>
      </c>
      <c r="AL410" s="72" t="e">
        <f ca="1">U410+(1+Coef!$J$8*(COS(U410))^2-(3/2)*Coef!$J$8*SIN(U410)*COS(U410)*(AK410-U410))*(AK410-U410)</f>
        <v>#N/A</v>
      </c>
      <c r="AM410" s="33" t="e">
        <f t="shared" ca="1" si="77"/>
        <v>#N/A</v>
      </c>
      <c r="AN410" s="33" t="e">
        <f t="shared" ca="1" si="78"/>
        <v>#N/A</v>
      </c>
      <c r="AO410" s="48" t="e">
        <f ca="1">D410&amp;" "&amp;IF(AM410&gt;0,"N","S")&amp;" "&amp;R410&amp;" "&amp;LEFT(S410,7)</f>
        <v>#N/A</v>
      </c>
    </row>
    <row r="411" spans="1:41">
      <c r="A411" s="38"/>
      <c r="B411" s="72" t="str">
        <f t="shared" si="79"/>
        <v/>
      </c>
      <c r="C411" s="72" t="e">
        <f t="array" aca="1" ref="C411" ca="1">MATCH(TRUE,ISERROR(VALUE(MID(B411,ROW(INDIRECT("1:"&amp;LEN(B411))),1))),0)</f>
        <v>#N/A</v>
      </c>
      <c r="D411" s="72" t="e">
        <f t="shared" ca="1" si="80"/>
        <v>#N/A</v>
      </c>
      <c r="E411" s="72" t="e">
        <f t="shared" ca="1" si="81"/>
        <v>#N/A</v>
      </c>
      <c r="F411" s="72" t="e">
        <f t="shared" ca="1" si="82"/>
        <v>#N/A</v>
      </c>
      <c r="G411" s="72" t="e">
        <f t="shared" ca="1" si="83"/>
        <v>#N/A</v>
      </c>
      <c r="H411" s="72" t="e">
        <f t="shared" ca="1" si="84"/>
        <v>#N/A</v>
      </c>
      <c r="I411" s="72" t="e">
        <f t="shared" ca="1" si="85"/>
        <v>#N/A</v>
      </c>
      <c r="J411" s="72" t="e">
        <f t="shared" ca="1" si="86"/>
        <v>#N/A</v>
      </c>
      <c r="K411" s="72" t="e">
        <f t="shared" ca="1" si="87"/>
        <v>#N/A</v>
      </c>
      <c r="L411" s="72" t="e">
        <f ca="1">VLOOKUP(F411,Coef!$C$2:$F$25,4)</f>
        <v>#N/A</v>
      </c>
      <c r="M411" s="31" t="e">
        <f ca="1">VLOOKUP(E411,Coef!$C$4:$D$23,2)</f>
        <v>#N/A</v>
      </c>
      <c r="N411" s="31" t="e">
        <f ca="1">MOD(VLOOKUP(G411,Coef!$C$2:$G$21,5)+MOD(D411+1,2)*15,20)</f>
        <v>#N/A</v>
      </c>
      <c r="O411" s="31" t="e">
        <f ca="1">VLOOKUP(M411,Coef!$A$27:$B$46,2)</f>
        <v>#N/A</v>
      </c>
      <c r="P411" s="31" t="e">
        <f ca="1">VLOOKUP(M411,Coef!$A$27:$C$46,3)+N411/10-0.1</f>
        <v>#N/A</v>
      </c>
      <c r="Q411" s="31" t="e">
        <f ca="1">IF(P411+0.1&lt;O411,P411+2,P411)</f>
        <v>#N/A</v>
      </c>
      <c r="R411" s="72" t="e">
        <f ca="1">L411*100000+I411</f>
        <v>#N/A</v>
      </c>
      <c r="S411" s="72" t="e">
        <f ca="1">Q411*1000000+J411</f>
        <v>#N/A</v>
      </c>
      <c r="T411" s="72" t="e">
        <f ca="1">IF(M411&lt;11,S411-10000000,S411)</f>
        <v>#N/A</v>
      </c>
      <c r="U411" s="72" t="e">
        <f ca="1">T411/(6366197.724*0.9996)</f>
        <v>#N/A</v>
      </c>
      <c r="V411" s="72" t="e">
        <f ca="1">(Coef!$J$9/(1+Coef!$J$8*(COS(U411))^2)^0.5)*Coef!$J$6</f>
        <v>#N/A</v>
      </c>
      <c r="W411" s="72" t="e">
        <f ca="1">6*D411-183</f>
        <v>#N/A</v>
      </c>
      <c r="X411" s="72" t="e">
        <f ca="1">(R411-500000)/V411</f>
        <v>#N/A</v>
      </c>
      <c r="Y411" s="72" t="e">
        <f ca="1">SIN(2*U411)</f>
        <v>#N/A</v>
      </c>
      <c r="Z411" s="72" t="e">
        <f ca="1">Y411*(COS(U411))^2</f>
        <v>#N/A</v>
      </c>
      <c r="AA411" s="72" t="e">
        <f ca="1">U411+(Y411/2)</f>
        <v>#N/A</v>
      </c>
      <c r="AB411" s="72" t="e">
        <f ca="1">(3*AA411+Z411)/4</f>
        <v>#N/A</v>
      </c>
      <c r="AC411" s="72" t="e">
        <f ca="1">(5*AB411+Z411*(COS(U411))^2)/3</f>
        <v>#N/A</v>
      </c>
      <c r="AD411" s="72" t="e">
        <f ca="1">Coef!$J$6*Coef!$J$9*(U411-(Coef!$J$10*AA411)+(Coef!$J$11*AB411)-(Coef!$J$12*AC411))</f>
        <v>#N/A</v>
      </c>
      <c r="AE411" s="72" t="e">
        <f ca="1">(T411-AD411)/V411</f>
        <v>#N/A</v>
      </c>
      <c r="AF411" s="72" t="e">
        <f ca="1">((Coef!$J$8*X411^2)/2)*(COS(U411))^2</f>
        <v>#N/A</v>
      </c>
      <c r="AG411" s="72" t="e">
        <f ca="1">X411*(1-(AF411/3))</f>
        <v>#N/A</v>
      </c>
      <c r="AH411" s="72" t="e">
        <f ca="1">AE411*(1-AF411)+U411</f>
        <v>#N/A</v>
      </c>
      <c r="AI411" s="72" t="e">
        <f ca="1">(EXP(AG411)-EXP(-AG411))/2</f>
        <v>#N/A</v>
      </c>
      <c r="AJ411" s="72" t="e">
        <f ca="1">ATAN(AI411/COS(AH411))</f>
        <v>#N/A</v>
      </c>
      <c r="AK411" s="72" t="e">
        <f ca="1">ATAN(COS(AJ411)*TAN(AH411))</f>
        <v>#N/A</v>
      </c>
      <c r="AL411" s="72" t="e">
        <f ca="1">U411+(1+Coef!$J$8*(COS(U411))^2-(3/2)*Coef!$J$8*SIN(U411)*COS(U411)*(AK411-U411))*(AK411-U411)</f>
        <v>#N/A</v>
      </c>
      <c r="AM411" s="33" t="e">
        <f t="shared" ca="1" si="77"/>
        <v>#N/A</v>
      </c>
      <c r="AN411" s="33" t="e">
        <f t="shared" ca="1" si="78"/>
        <v>#N/A</v>
      </c>
      <c r="AO411" s="48" t="e">
        <f ca="1">D411&amp;" "&amp;IF(AM411&gt;0,"N","S")&amp;" "&amp;R411&amp;" "&amp;LEFT(S411,7)</f>
        <v>#N/A</v>
      </c>
    </row>
    <row r="412" spans="1:41">
      <c r="A412" s="38"/>
      <c r="B412" s="72" t="str">
        <f t="shared" si="79"/>
        <v/>
      </c>
      <c r="C412" s="72" t="e">
        <f t="array" aca="1" ref="C412" ca="1">MATCH(TRUE,ISERROR(VALUE(MID(B412,ROW(INDIRECT("1:"&amp;LEN(B412))),1))),0)</f>
        <v>#N/A</v>
      </c>
      <c r="D412" s="72" t="e">
        <f t="shared" ca="1" si="80"/>
        <v>#N/A</v>
      </c>
      <c r="E412" s="72" t="e">
        <f t="shared" ca="1" si="81"/>
        <v>#N/A</v>
      </c>
      <c r="F412" s="72" t="e">
        <f t="shared" ca="1" si="82"/>
        <v>#N/A</v>
      </c>
      <c r="G412" s="72" t="e">
        <f t="shared" ca="1" si="83"/>
        <v>#N/A</v>
      </c>
      <c r="H412" s="72" t="e">
        <f t="shared" ca="1" si="84"/>
        <v>#N/A</v>
      </c>
      <c r="I412" s="72" t="e">
        <f t="shared" ca="1" si="85"/>
        <v>#N/A</v>
      </c>
      <c r="J412" s="72" t="e">
        <f t="shared" ca="1" si="86"/>
        <v>#N/A</v>
      </c>
      <c r="K412" s="72" t="e">
        <f t="shared" ca="1" si="87"/>
        <v>#N/A</v>
      </c>
      <c r="L412" s="72" t="e">
        <f ca="1">VLOOKUP(F412,Coef!$C$2:$F$25,4)</f>
        <v>#N/A</v>
      </c>
      <c r="M412" s="31" t="e">
        <f ca="1">VLOOKUP(E412,Coef!$C$4:$D$23,2)</f>
        <v>#N/A</v>
      </c>
      <c r="N412" s="31" t="e">
        <f ca="1">MOD(VLOOKUP(G412,Coef!$C$2:$G$21,5)+MOD(D412+1,2)*15,20)</f>
        <v>#N/A</v>
      </c>
      <c r="O412" s="31" t="e">
        <f ca="1">VLOOKUP(M412,Coef!$A$27:$B$46,2)</f>
        <v>#N/A</v>
      </c>
      <c r="P412" s="31" t="e">
        <f ca="1">VLOOKUP(M412,Coef!$A$27:$C$46,3)+N412/10-0.1</f>
        <v>#N/A</v>
      </c>
      <c r="Q412" s="31" t="e">
        <f ca="1">IF(P412+0.1&lt;O412,P412+2,P412)</f>
        <v>#N/A</v>
      </c>
      <c r="R412" s="72" t="e">
        <f ca="1">L412*100000+I412</f>
        <v>#N/A</v>
      </c>
      <c r="S412" s="72" t="e">
        <f ca="1">Q412*1000000+J412</f>
        <v>#N/A</v>
      </c>
      <c r="T412" s="72" t="e">
        <f ca="1">IF(M412&lt;11,S412-10000000,S412)</f>
        <v>#N/A</v>
      </c>
      <c r="U412" s="72" t="e">
        <f ca="1">T412/(6366197.724*0.9996)</f>
        <v>#N/A</v>
      </c>
      <c r="V412" s="72" t="e">
        <f ca="1">(Coef!$J$9/(1+Coef!$J$8*(COS(U412))^2)^0.5)*Coef!$J$6</f>
        <v>#N/A</v>
      </c>
      <c r="W412" s="72" t="e">
        <f ca="1">6*D412-183</f>
        <v>#N/A</v>
      </c>
      <c r="X412" s="72" t="e">
        <f ca="1">(R412-500000)/V412</f>
        <v>#N/A</v>
      </c>
      <c r="Y412" s="72" t="e">
        <f ca="1">SIN(2*U412)</f>
        <v>#N/A</v>
      </c>
      <c r="Z412" s="72" t="e">
        <f ca="1">Y412*(COS(U412))^2</f>
        <v>#N/A</v>
      </c>
      <c r="AA412" s="72" t="e">
        <f ca="1">U412+(Y412/2)</f>
        <v>#N/A</v>
      </c>
      <c r="AB412" s="72" t="e">
        <f ca="1">(3*AA412+Z412)/4</f>
        <v>#N/A</v>
      </c>
      <c r="AC412" s="72" t="e">
        <f ca="1">(5*AB412+Z412*(COS(U412))^2)/3</f>
        <v>#N/A</v>
      </c>
      <c r="AD412" s="72" t="e">
        <f ca="1">Coef!$J$6*Coef!$J$9*(U412-(Coef!$J$10*AA412)+(Coef!$J$11*AB412)-(Coef!$J$12*AC412))</f>
        <v>#N/A</v>
      </c>
      <c r="AE412" s="72" t="e">
        <f ca="1">(T412-AD412)/V412</f>
        <v>#N/A</v>
      </c>
      <c r="AF412" s="72" t="e">
        <f ca="1">((Coef!$J$8*X412^2)/2)*(COS(U412))^2</f>
        <v>#N/A</v>
      </c>
      <c r="AG412" s="72" t="e">
        <f ca="1">X412*(1-(AF412/3))</f>
        <v>#N/A</v>
      </c>
      <c r="AH412" s="72" t="e">
        <f ca="1">AE412*(1-AF412)+U412</f>
        <v>#N/A</v>
      </c>
      <c r="AI412" s="72" t="e">
        <f ca="1">(EXP(AG412)-EXP(-AG412))/2</f>
        <v>#N/A</v>
      </c>
      <c r="AJ412" s="72" t="e">
        <f ca="1">ATAN(AI412/COS(AH412))</f>
        <v>#N/A</v>
      </c>
      <c r="AK412" s="72" t="e">
        <f ca="1">ATAN(COS(AJ412)*TAN(AH412))</f>
        <v>#N/A</v>
      </c>
      <c r="AL412" s="72" t="e">
        <f ca="1">U412+(1+Coef!$J$8*(COS(U412))^2-(3/2)*Coef!$J$8*SIN(U412)*COS(U412)*(AK412-U412))*(AK412-U412)</f>
        <v>#N/A</v>
      </c>
      <c r="AM412" s="33" t="e">
        <f t="shared" ca="1" si="77"/>
        <v>#N/A</v>
      </c>
      <c r="AN412" s="33" t="e">
        <f t="shared" ca="1" si="78"/>
        <v>#N/A</v>
      </c>
      <c r="AO412" s="48" t="e">
        <f ca="1">D412&amp;" "&amp;IF(AM412&gt;0,"N","S")&amp;" "&amp;R412&amp;" "&amp;LEFT(S412,7)</f>
        <v>#N/A</v>
      </c>
    </row>
    <row r="413" spans="1:41">
      <c r="A413" s="38"/>
      <c r="B413" s="72" t="str">
        <f t="shared" si="79"/>
        <v/>
      </c>
      <c r="C413" s="72" t="e">
        <f t="array" aca="1" ref="C413" ca="1">MATCH(TRUE,ISERROR(VALUE(MID(B413,ROW(INDIRECT("1:"&amp;LEN(B413))),1))),0)</f>
        <v>#N/A</v>
      </c>
      <c r="D413" s="72" t="e">
        <f t="shared" ca="1" si="80"/>
        <v>#N/A</v>
      </c>
      <c r="E413" s="72" t="e">
        <f t="shared" ca="1" si="81"/>
        <v>#N/A</v>
      </c>
      <c r="F413" s="72" t="e">
        <f t="shared" ca="1" si="82"/>
        <v>#N/A</v>
      </c>
      <c r="G413" s="72" t="e">
        <f t="shared" ca="1" si="83"/>
        <v>#N/A</v>
      </c>
      <c r="H413" s="72" t="e">
        <f t="shared" ca="1" si="84"/>
        <v>#N/A</v>
      </c>
      <c r="I413" s="72" t="e">
        <f t="shared" ca="1" si="85"/>
        <v>#N/A</v>
      </c>
      <c r="J413" s="72" t="e">
        <f t="shared" ca="1" si="86"/>
        <v>#N/A</v>
      </c>
      <c r="K413" s="72" t="e">
        <f t="shared" ca="1" si="87"/>
        <v>#N/A</v>
      </c>
      <c r="L413" s="72" t="e">
        <f ca="1">VLOOKUP(F413,Coef!$C$2:$F$25,4)</f>
        <v>#N/A</v>
      </c>
      <c r="M413" s="31" t="e">
        <f ca="1">VLOOKUP(E413,Coef!$C$4:$D$23,2)</f>
        <v>#N/A</v>
      </c>
      <c r="N413" s="31" t="e">
        <f ca="1">MOD(VLOOKUP(G413,Coef!$C$2:$G$21,5)+MOD(D413+1,2)*15,20)</f>
        <v>#N/A</v>
      </c>
      <c r="O413" s="31" t="e">
        <f ca="1">VLOOKUP(M413,Coef!$A$27:$B$46,2)</f>
        <v>#N/A</v>
      </c>
      <c r="P413" s="31" t="e">
        <f ca="1">VLOOKUP(M413,Coef!$A$27:$C$46,3)+N413/10-0.1</f>
        <v>#N/A</v>
      </c>
      <c r="Q413" s="31" t="e">
        <f ca="1">IF(P413+0.1&lt;O413,P413+2,P413)</f>
        <v>#N/A</v>
      </c>
      <c r="R413" s="72" t="e">
        <f ca="1">L413*100000+I413</f>
        <v>#N/A</v>
      </c>
      <c r="S413" s="72" t="e">
        <f ca="1">Q413*1000000+J413</f>
        <v>#N/A</v>
      </c>
      <c r="T413" s="72" t="e">
        <f ca="1">IF(M413&lt;11,S413-10000000,S413)</f>
        <v>#N/A</v>
      </c>
      <c r="U413" s="72" t="e">
        <f ca="1">T413/(6366197.724*0.9996)</f>
        <v>#N/A</v>
      </c>
      <c r="V413" s="72" t="e">
        <f ca="1">(Coef!$J$9/(1+Coef!$J$8*(COS(U413))^2)^0.5)*Coef!$J$6</f>
        <v>#N/A</v>
      </c>
      <c r="W413" s="72" t="e">
        <f ca="1">6*D413-183</f>
        <v>#N/A</v>
      </c>
      <c r="X413" s="72" t="e">
        <f ca="1">(R413-500000)/V413</f>
        <v>#N/A</v>
      </c>
      <c r="Y413" s="72" t="e">
        <f ca="1">SIN(2*U413)</f>
        <v>#N/A</v>
      </c>
      <c r="Z413" s="72" t="e">
        <f ca="1">Y413*(COS(U413))^2</f>
        <v>#N/A</v>
      </c>
      <c r="AA413" s="72" t="e">
        <f ca="1">U413+(Y413/2)</f>
        <v>#N/A</v>
      </c>
      <c r="AB413" s="72" t="e">
        <f ca="1">(3*AA413+Z413)/4</f>
        <v>#N/A</v>
      </c>
      <c r="AC413" s="72" t="e">
        <f ca="1">(5*AB413+Z413*(COS(U413))^2)/3</f>
        <v>#N/A</v>
      </c>
      <c r="AD413" s="72" t="e">
        <f ca="1">Coef!$J$6*Coef!$J$9*(U413-(Coef!$J$10*AA413)+(Coef!$J$11*AB413)-(Coef!$J$12*AC413))</f>
        <v>#N/A</v>
      </c>
      <c r="AE413" s="72" t="e">
        <f ca="1">(T413-AD413)/V413</f>
        <v>#N/A</v>
      </c>
      <c r="AF413" s="72" t="e">
        <f ca="1">((Coef!$J$8*X413^2)/2)*(COS(U413))^2</f>
        <v>#N/A</v>
      </c>
      <c r="AG413" s="72" t="e">
        <f ca="1">X413*(1-(AF413/3))</f>
        <v>#N/A</v>
      </c>
      <c r="AH413" s="72" t="e">
        <f ca="1">AE413*(1-AF413)+U413</f>
        <v>#N/A</v>
      </c>
      <c r="AI413" s="72" t="e">
        <f ca="1">(EXP(AG413)-EXP(-AG413))/2</f>
        <v>#N/A</v>
      </c>
      <c r="AJ413" s="72" t="e">
        <f ca="1">ATAN(AI413/COS(AH413))</f>
        <v>#N/A</v>
      </c>
      <c r="AK413" s="72" t="e">
        <f ca="1">ATAN(COS(AJ413)*TAN(AH413))</f>
        <v>#N/A</v>
      </c>
      <c r="AL413" s="72" t="e">
        <f ca="1">U413+(1+Coef!$J$8*(COS(U413))^2-(3/2)*Coef!$J$8*SIN(U413)*COS(U413)*(AK413-U413))*(AK413-U413)</f>
        <v>#N/A</v>
      </c>
      <c r="AM413" s="33" t="e">
        <f t="shared" ca="1" si="77"/>
        <v>#N/A</v>
      </c>
      <c r="AN413" s="33" t="e">
        <f t="shared" ca="1" si="78"/>
        <v>#N/A</v>
      </c>
      <c r="AO413" s="48" t="e">
        <f ca="1">D413&amp;" "&amp;IF(AM413&gt;0,"N","S")&amp;" "&amp;R413&amp;" "&amp;LEFT(S413,7)</f>
        <v>#N/A</v>
      </c>
    </row>
    <row r="414" spans="1:41">
      <c r="A414" s="38"/>
      <c r="B414" s="72" t="str">
        <f t="shared" si="79"/>
        <v/>
      </c>
      <c r="C414" s="72" t="e">
        <f t="array" aca="1" ref="C414" ca="1">MATCH(TRUE,ISERROR(VALUE(MID(B414,ROW(INDIRECT("1:"&amp;LEN(B414))),1))),0)</f>
        <v>#N/A</v>
      </c>
      <c r="D414" s="72" t="e">
        <f t="shared" ca="1" si="80"/>
        <v>#N/A</v>
      </c>
      <c r="E414" s="72" t="e">
        <f t="shared" ca="1" si="81"/>
        <v>#N/A</v>
      </c>
      <c r="F414" s="72" t="e">
        <f t="shared" ca="1" si="82"/>
        <v>#N/A</v>
      </c>
      <c r="G414" s="72" t="e">
        <f t="shared" ca="1" si="83"/>
        <v>#N/A</v>
      </c>
      <c r="H414" s="72" t="e">
        <f t="shared" ca="1" si="84"/>
        <v>#N/A</v>
      </c>
      <c r="I414" s="72" t="e">
        <f t="shared" ca="1" si="85"/>
        <v>#N/A</v>
      </c>
      <c r="J414" s="72" t="e">
        <f t="shared" ca="1" si="86"/>
        <v>#N/A</v>
      </c>
      <c r="K414" s="72" t="e">
        <f t="shared" ca="1" si="87"/>
        <v>#N/A</v>
      </c>
      <c r="L414" s="72" t="e">
        <f ca="1">VLOOKUP(F414,Coef!$C$2:$F$25,4)</f>
        <v>#N/A</v>
      </c>
      <c r="M414" s="31" t="e">
        <f ca="1">VLOOKUP(E414,Coef!$C$4:$D$23,2)</f>
        <v>#N/A</v>
      </c>
      <c r="N414" s="31" t="e">
        <f ca="1">MOD(VLOOKUP(G414,Coef!$C$2:$G$21,5)+MOD(D414+1,2)*15,20)</f>
        <v>#N/A</v>
      </c>
      <c r="O414" s="31" t="e">
        <f ca="1">VLOOKUP(M414,Coef!$A$27:$B$46,2)</f>
        <v>#N/A</v>
      </c>
      <c r="P414" s="31" t="e">
        <f ca="1">VLOOKUP(M414,Coef!$A$27:$C$46,3)+N414/10-0.1</f>
        <v>#N/A</v>
      </c>
      <c r="Q414" s="31" t="e">
        <f ca="1">IF(P414+0.1&lt;O414,P414+2,P414)</f>
        <v>#N/A</v>
      </c>
      <c r="R414" s="72" t="e">
        <f ca="1">L414*100000+I414</f>
        <v>#N/A</v>
      </c>
      <c r="S414" s="72" t="e">
        <f ca="1">Q414*1000000+J414</f>
        <v>#N/A</v>
      </c>
      <c r="T414" s="72" t="e">
        <f ca="1">IF(M414&lt;11,S414-10000000,S414)</f>
        <v>#N/A</v>
      </c>
      <c r="U414" s="72" t="e">
        <f ca="1">T414/(6366197.724*0.9996)</f>
        <v>#N/A</v>
      </c>
      <c r="V414" s="72" t="e">
        <f ca="1">(Coef!$J$9/(1+Coef!$J$8*(COS(U414))^2)^0.5)*Coef!$J$6</f>
        <v>#N/A</v>
      </c>
      <c r="W414" s="72" t="e">
        <f ca="1">6*D414-183</f>
        <v>#N/A</v>
      </c>
      <c r="X414" s="72" t="e">
        <f ca="1">(R414-500000)/V414</f>
        <v>#N/A</v>
      </c>
      <c r="Y414" s="72" t="e">
        <f ca="1">SIN(2*U414)</f>
        <v>#N/A</v>
      </c>
      <c r="Z414" s="72" t="e">
        <f ca="1">Y414*(COS(U414))^2</f>
        <v>#N/A</v>
      </c>
      <c r="AA414" s="72" t="e">
        <f ca="1">U414+(Y414/2)</f>
        <v>#N/A</v>
      </c>
      <c r="AB414" s="72" t="e">
        <f ca="1">(3*AA414+Z414)/4</f>
        <v>#N/A</v>
      </c>
      <c r="AC414" s="72" t="e">
        <f ca="1">(5*AB414+Z414*(COS(U414))^2)/3</f>
        <v>#N/A</v>
      </c>
      <c r="AD414" s="72" t="e">
        <f ca="1">Coef!$J$6*Coef!$J$9*(U414-(Coef!$J$10*AA414)+(Coef!$J$11*AB414)-(Coef!$J$12*AC414))</f>
        <v>#N/A</v>
      </c>
      <c r="AE414" s="72" t="e">
        <f ca="1">(T414-AD414)/V414</f>
        <v>#N/A</v>
      </c>
      <c r="AF414" s="72" t="e">
        <f ca="1">((Coef!$J$8*X414^2)/2)*(COS(U414))^2</f>
        <v>#N/A</v>
      </c>
      <c r="AG414" s="72" t="e">
        <f ca="1">X414*(1-(AF414/3))</f>
        <v>#N/A</v>
      </c>
      <c r="AH414" s="72" t="e">
        <f ca="1">AE414*(1-AF414)+U414</f>
        <v>#N/A</v>
      </c>
      <c r="AI414" s="72" t="e">
        <f ca="1">(EXP(AG414)-EXP(-AG414))/2</f>
        <v>#N/A</v>
      </c>
      <c r="AJ414" s="72" t="e">
        <f ca="1">ATAN(AI414/COS(AH414))</f>
        <v>#N/A</v>
      </c>
      <c r="AK414" s="72" t="e">
        <f ca="1">ATAN(COS(AJ414)*TAN(AH414))</f>
        <v>#N/A</v>
      </c>
      <c r="AL414" s="72" t="e">
        <f ca="1">U414+(1+Coef!$J$8*(COS(U414))^2-(3/2)*Coef!$J$8*SIN(U414)*COS(U414)*(AK414-U414))*(AK414-U414)</f>
        <v>#N/A</v>
      </c>
      <c r="AM414" s="33" t="e">
        <f t="shared" ca="1" si="77"/>
        <v>#N/A</v>
      </c>
      <c r="AN414" s="33" t="e">
        <f t="shared" ca="1" si="78"/>
        <v>#N/A</v>
      </c>
      <c r="AO414" s="48" t="e">
        <f ca="1">D414&amp;" "&amp;IF(AM414&gt;0,"N","S")&amp;" "&amp;R414&amp;" "&amp;LEFT(S414,7)</f>
        <v>#N/A</v>
      </c>
    </row>
    <row r="415" spans="1:41">
      <c r="A415" s="38"/>
      <c r="B415" s="72" t="str">
        <f t="shared" si="79"/>
        <v/>
      </c>
      <c r="C415" s="72" t="e">
        <f t="array" aca="1" ref="C415" ca="1">MATCH(TRUE,ISERROR(VALUE(MID(B415,ROW(INDIRECT("1:"&amp;LEN(B415))),1))),0)</f>
        <v>#N/A</v>
      </c>
      <c r="D415" s="72" t="e">
        <f t="shared" ca="1" si="80"/>
        <v>#N/A</v>
      </c>
      <c r="E415" s="72" t="e">
        <f t="shared" ca="1" si="81"/>
        <v>#N/A</v>
      </c>
      <c r="F415" s="72" t="e">
        <f t="shared" ca="1" si="82"/>
        <v>#N/A</v>
      </c>
      <c r="G415" s="72" t="e">
        <f t="shared" ca="1" si="83"/>
        <v>#N/A</v>
      </c>
      <c r="H415" s="72" t="e">
        <f t="shared" ca="1" si="84"/>
        <v>#N/A</v>
      </c>
      <c r="I415" s="72" t="e">
        <f t="shared" ca="1" si="85"/>
        <v>#N/A</v>
      </c>
      <c r="J415" s="72" t="e">
        <f t="shared" ca="1" si="86"/>
        <v>#N/A</v>
      </c>
      <c r="K415" s="72" t="e">
        <f t="shared" ca="1" si="87"/>
        <v>#N/A</v>
      </c>
      <c r="L415" s="72" t="e">
        <f ca="1">VLOOKUP(F415,Coef!$C$2:$F$25,4)</f>
        <v>#N/A</v>
      </c>
      <c r="M415" s="31" t="e">
        <f ca="1">VLOOKUP(E415,Coef!$C$4:$D$23,2)</f>
        <v>#N/A</v>
      </c>
      <c r="N415" s="31" t="e">
        <f ca="1">MOD(VLOOKUP(G415,Coef!$C$2:$G$21,5)+MOD(D415+1,2)*15,20)</f>
        <v>#N/A</v>
      </c>
      <c r="O415" s="31" t="e">
        <f ca="1">VLOOKUP(M415,Coef!$A$27:$B$46,2)</f>
        <v>#N/A</v>
      </c>
      <c r="P415" s="31" t="e">
        <f ca="1">VLOOKUP(M415,Coef!$A$27:$C$46,3)+N415/10-0.1</f>
        <v>#N/A</v>
      </c>
      <c r="Q415" s="31" t="e">
        <f ca="1">IF(P415+0.1&lt;O415,P415+2,P415)</f>
        <v>#N/A</v>
      </c>
      <c r="R415" s="72" t="e">
        <f ca="1">L415*100000+I415</f>
        <v>#N/A</v>
      </c>
      <c r="S415" s="72" t="e">
        <f ca="1">Q415*1000000+J415</f>
        <v>#N/A</v>
      </c>
      <c r="T415" s="72" t="e">
        <f ca="1">IF(M415&lt;11,S415-10000000,S415)</f>
        <v>#N/A</v>
      </c>
      <c r="U415" s="72" t="e">
        <f ca="1">T415/(6366197.724*0.9996)</f>
        <v>#N/A</v>
      </c>
      <c r="V415" s="72" t="e">
        <f ca="1">(Coef!$J$9/(1+Coef!$J$8*(COS(U415))^2)^0.5)*Coef!$J$6</f>
        <v>#N/A</v>
      </c>
      <c r="W415" s="72" t="e">
        <f ca="1">6*D415-183</f>
        <v>#N/A</v>
      </c>
      <c r="X415" s="72" t="e">
        <f ca="1">(R415-500000)/V415</f>
        <v>#N/A</v>
      </c>
      <c r="Y415" s="72" t="e">
        <f ca="1">SIN(2*U415)</f>
        <v>#N/A</v>
      </c>
      <c r="Z415" s="72" t="e">
        <f ca="1">Y415*(COS(U415))^2</f>
        <v>#N/A</v>
      </c>
      <c r="AA415" s="72" t="e">
        <f ca="1">U415+(Y415/2)</f>
        <v>#N/A</v>
      </c>
      <c r="AB415" s="72" t="e">
        <f ca="1">(3*AA415+Z415)/4</f>
        <v>#N/A</v>
      </c>
      <c r="AC415" s="72" t="e">
        <f ca="1">(5*AB415+Z415*(COS(U415))^2)/3</f>
        <v>#N/A</v>
      </c>
      <c r="AD415" s="72" t="e">
        <f ca="1">Coef!$J$6*Coef!$J$9*(U415-(Coef!$J$10*AA415)+(Coef!$J$11*AB415)-(Coef!$J$12*AC415))</f>
        <v>#N/A</v>
      </c>
      <c r="AE415" s="72" t="e">
        <f ca="1">(T415-AD415)/V415</f>
        <v>#N/A</v>
      </c>
      <c r="AF415" s="72" t="e">
        <f ca="1">((Coef!$J$8*X415^2)/2)*(COS(U415))^2</f>
        <v>#N/A</v>
      </c>
      <c r="AG415" s="72" t="e">
        <f ca="1">X415*(1-(AF415/3))</f>
        <v>#N/A</v>
      </c>
      <c r="AH415" s="72" t="e">
        <f ca="1">AE415*(1-AF415)+U415</f>
        <v>#N/A</v>
      </c>
      <c r="AI415" s="72" t="e">
        <f ca="1">(EXP(AG415)-EXP(-AG415))/2</f>
        <v>#N/A</v>
      </c>
      <c r="AJ415" s="72" t="e">
        <f ca="1">ATAN(AI415/COS(AH415))</f>
        <v>#N/A</v>
      </c>
      <c r="AK415" s="72" t="e">
        <f ca="1">ATAN(COS(AJ415)*TAN(AH415))</f>
        <v>#N/A</v>
      </c>
      <c r="AL415" s="72" t="e">
        <f ca="1">U415+(1+Coef!$J$8*(COS(U415))^2-(3/2)*Coef!$J$8*SIN(U415)*COS(U415)*(AK415-U415))*(AK415-U415)</f>
        <v>#N/A</v>
      </c>
      <c r="AM415" s="33" t="e">
        <f t="shared" ca="1" si="77"/>
        <v>#N/A</v>
      </c>
      <c r="AN415" s="33" t="e">
        <f t="shared" ca="1" si="78"/>
        <v>#N/A</v>
      </c>
      <c r="AO415" s="48" t="e">
        <f ca="1">D415&amp;" "&amp;IF(AM415&gt;0,"N","S")&amp;" "&amp;R415&amp;" "&amp;LEFT(S415,7)</f>
        <v>#N/A</v>
      </c>
    </row>
    <row r="416" spans="1:41">
      <c r="A416" s="38"/>
      <c r="B416" s="72" t="str">
        <f t="shared" si="79"/>
        <v/>
      </c>
      <c r="C416" s="72" t="e">
        <f t="array" aca="1" ref="C416" ca="1">MATCH(TRUE,ISERROR(VALUE(MID(B416,ROW(INDIRECT("1:"&amp;LEN(B416))),1))),0)</f>
        <v>#N/A</v>
      </c>
      <c r="D416" s="72" t="e">
        <f t="shared" ca="1" si="80"/>
        <v>#N/A</v>
      </c>
      <c r="E416" s="72" t="e">
        <f t="shared" ca="1" si="81"/>
        <v>#N/A</v>
      </c>
      <c r="F416" s="72" t="e">
        <f t="shared" ca="1" si="82"/>
        <v>#N/A</v>
      </c>
      <c r="G416" s="72" t="e">
        <f t="shared" ca="1" si="83"/>
        <v>#N/A</v>
      </c>
      <c r="H416" s="72" t="e">
        <f t="shared" ca="1" si="84"/>
        <v>#N/A</v>
      </c>
      <c r="I416" s="72" t="e">
        <f t="shared" ca="1" si="85"/>
        <v>#N/A</v>
      </c>
      <c r="J416" s="72" t="e">
        <f t="shared" ca="1" si="86"/>
        <v>#N/A</v>
      </c>
      <c r="K416" s="72" t="e">
        <f t="shared" ca="1" si="87"/>
        <v>#N/A</v>
      </c>
      <c r="L416" s="72" t="e">
        <f ca="1">VLOOKUP(F416,Coef!$C$2:$F$25,4)</f>
        <v>#N/A</v>
      </c>
      <c r="M416" s="31" t="e">
        <f ca="1">VLOOKUP(E416,Coef!$C$4:$D$23,2)</f>
        <v>#N/A</v>
      </c>
      <c r="N416" s="31" t="e">
        <f ca="1">MOD(VLOOKUP(G416,Coef!$C$2:$G$21,5)+MOD(D416+1,2)*15,20)</f>
        <v>#N/A</v>
      </c>
      <c r="O416" s="31" t="e">
        <f ca="1">VLOOKUP(M416,Coef!$A$27:$B$46,2)</f>
        <v>#N/A</v>
      </c>
      <c r="P416" s="31" t="e">
        <f ca="1">VLOOKUP(M416,Coef!$A$27:$C$46,3)+N416/10-0.1</f>
        <v>#N/A</v>
      </c>
      <c r="Q416" s="31" t="e">
        <f ca="1">IF(P416+0.1&lt;O416,P416+2,P416)</f>
        <v>#N/A</v>
      </c>
      <c r="R416" s="72" t="e">
        <f ca="1">L416*100000+I416</f>
        <v>#N/A</v>
      </c>
      <c r="S416" s="72" t="e">
        <f ca="1">Q416*1000000+J416</f>
        <v>#N/A</v>
      </c>
      <c r="T416" s="72" t="e">
        <f ca="1">IF(M416&lt;11,S416-10000000,S416)</f>
        <v>#N/A</v>
      </c>
      <c r="U416" s="72" t="e">
        <f ca="1">T416/(6366197.724*0.9996)</f>
        <v>#N/A</v>
      </c>
      <c r="V416" s="72" t="e">
        <f ca="1">(Coef!$J$9/(1+Coef!$J$8*(COS(U416))^2)^0.5)*Coef!$J$6</f>
        <v>#N/A</v>
      </c>
      <c r="W416" s="72" t="e">
        <f ca="1">6*D416-183</f>
        <v>#N/A</v>
      </c>
      <c r="X416" s="72" t="e">
        <f ca="1">(R416-500000)/V416</f>
        <v>#N/A</v>
      </c>
      <c r="Y416" s="72" t="e">
        <f ca="1">SIN(2*U416)</f>
        <v>#N/A</v>
      </c>
      <c r="Z416" s="72" t="e">
        <f ca="1">Y416*(COS(U416))^2</f>
        <v>#N/A</v>
      </c>
      <c r="AA416" s="72" t="e">
        <f ca="1">U416+(Y416/2)</f>
        <v>#N/A</v>
      </c>
      <c r="AB416" s="72" t="e">
        <f ca="1">(3*AA416+Z416)/4</f>
        <v>#N/A</v>
      </c>
      <c r="AC416" s="72" t="e">
        <f ca="1">(5*AB416+Z416*(COS(U416))^2)/3</f>
        <v>#N/A</v>
      </c>
      <c r="AD416" s="72" t="e">
        <f ca="1">Coef!$J$6*Coef!$J$9*(U416-(Coef!$J$10*AA416)+(Coef!$J$11*AB416)-(Coef!$J$12*AC416))</f>
        <v>#N/A</v>
      </c>
      <c r="AE416" s="72" t="e">
        <f ca="1">(T416-AD416)/V416</f>
        <v>#N/A</v>
      </c>
      <c r="AF416" s="72" t="e">
        <f ca="1">((Coef!$J$8*X416^2)/2)*(COS(U416))^2</f>
        <v>#N/A</v>
      </c>
      <c r="AG416" s="72" t="e">
        <f ca="1">X416*(1-(AF416/3))</f>
        <v>#N/A</v>
      </c>
      <c r="AH416" s="72" t="e">
        <f ca="1">AE416*(1-AF416)+U416</f>
        <v>#N/A</v>
      </c>
      <c r="AI416" s="72" t="e">
        <f ca="1">(EXP(AG416)-EXP(-AG416))/2</f>
        <v>#N/A</v>
      </c>
      <c r="AJ416" s="72" t="e">
        <f ca="1">ATAN(AI416/COS(AH416))</f>
        <v>#N/A</v>
      </c>
      <c r="AK416" s="72" t="e">
        <f ca="1">ATAN(COS(AJ416)*TAN(AH416))</f>
        <v>#N/A</v>
      </c>
      <c r="AL416" s="72" t="e">
        <f ca="1">U416+(1+Coef!$J$8*(COS(U416))^2-(3/2)*Coef!$J$8*SIN(U416)*COS(U416)*(AK416-U416))*(AK416-U416)</f>
        <v>#N/A</v>
      </c>
      <c r="AM416" s="33" t="e">
        <f t="shared" ca="1" si="77"/>
        <v>#N/A</v>
      </c>
      <c r="AN416" s="33" t="e">
        <f t="shared" ca="1" si="78"/>
        <v>#N/A</v>
      </c>
      <c r="AO416" s="48" t="e">
        <f ca="1">D416&amp;" "&amp;IF(AM416&gt;0,"N","S")&amp;" "&amp;R416&amp;" "&amp;LEFT(S416,7)</f>
        <v>#N/A</v>
      </c>
    </row>
    <row r="417" spans="1:41">
      <c r="A417" s="38"/>
      <c r="B417" s="72" t="str">
        <f t="shared" si="79"/>
        <v/>
      </c>
      <c r="C417" s="72" t="e">
        <f t="array" aca="1" ref="C417" ca="1">MATCH(TRUE,ISERROR(VALUE(MID(B417,ROW(INDIRECT("1:"&amp;LEN(B417))),1))),0)</f>
        <v>#N/A</v>
      </c>
      <c r="D417" s="72" t="e">
        <f t="shared" ca="1" si="80"/>
        <v>#N/A</v>
      </c>
      <c r="E417" s="72" t="e">
        <f t="shared" ca="1" si="81"/>
        <v>#N/A</v>
      </c>
      <c r="F417" s="72" t="e">
        <f t="shared" ca="1" si="82"/>
        <v>#N/A</v>
      </c>
      <c r="G417" s="72" t="e">
        <f t="shared" ca="1" si="83"/>
        <v>#N/A</v>
      </c>
      <c r="H417" s="72" t="e">
        <f t="shared" ca="1" si="84"/>
        <v>#N/A</v>
      </c>
      <c r="I417" s="72" t="e">
        <f t="shared" ca="1" si="85"/>
        <v>#N/A</v>
      </c>
      <c r="J417" s="72" t="e">
        <f t="shared" ca="1" si="86"/>
        <v>#N/A</v>
      </c>
      <c r="K417" s="72" t="e">
        <f t="shared" ca="1" si="87"/>
        <v>#N/A</v>
      </c>
      <c r="L417" s="72" t="e">
        <f ca="1">VLOOKUP(F417,Coef!$C$2:$F$25,4)</f>
        <v>#N/A</v>
      </c>
      <c r="M417" s="31" t="e">
        <f ca="1">VLOOKUP(E417,Coef!$C$4:$D$23,2)</f>
        <v>#N/A</v>
      </c>
      <c r="N417" s="31" t="e">
        <f ca="1">MOD(VLOOKUP(G417,Coef!$C$2:$G$21,5)+MOD(D417+1,2)*15,20)</f>
        <v>#N/A</v>
      </c>
      <c r="O417" s="31" t="e">
        <f ca="1">VLOOKUP(M417,Coef!$A$27:$B$46,2)</f>
        <v>#N/A</v>
      </c>
      <c r="P417" s="31" t="e">
        <f ca="1">VLOOKUP(M417,Coef!$A$27:$C$46,3)+N417/10-0.1</f>
        <v>#N/A</v>
      </c>
      <c r="Q417" s="31" t="e">
        <f ca="1">IF(P417+0.1&lt;O417,P417+2,P417)</f>
        <v>#N/A</v>
      </c>
      <c r="R417" s="72" t="e">
        <f ca="1">L417*100000+I417</f>
        <v>#N/A</v>
      </c>
      <c r="S417" s="72" t="e">
        <f ca="1">Q417*1000000+J417</f>
        <v>#N/A</v>
      </c>
      <c r="T417" s="72" t="e">
        <f ca="1">IF(M417&lt;11,S417-10000000,S417)</f>
        <v>#N/A</v>
      </c>
      <c r="U417" s="72" t="e">
        <f ca="1">T417/(6366197.724*0.9996)</f>
        <v>#N/A</v>
      </c>
      <c r="V417" s="72" t="e">
        <f ca="1">(Coef!$J$9/(1+Coef!$J$8*(COS(U417))^2)^0.5)*Coef!$J$6</f>
        <v>#N/A</v>
      </c>
      <c r="W417" s="72" t="e">
        <f ca="1">6*D417-183</f>
        <v>#N/A</v>
      </c>
      <c r="X417" s="72" t="e">
        <f ca="1">(R417-500000)/V417</f>
        <v>#N/A</v>
      </c>
      <c r="Y417" s="72" t="e">
        <f ca="1">SIN(2*U417)</f>
        <v>#N/A</v>
      </c>
      <c r="Z417" s="72" t="e">
        <f ca="1">Y417*(COS(U417))^2</f>
        <v>#N/A</v>
      </c>
      <c r="AA417" s="72" t="e">
        <f ca="1">U417+(Y417/2)</f>
        <v>#N/A</v>
      </c>
      <c r="AB417" s="72" t="e">
        <f ca="1">(3*AA417+Z417)/4</f>
        <v>#N/A</v>
      </c>
      <c r="AC417" s="72" t="e">
        <f ca="1">(5*AB417+Z417*(COS(U417))^2)/3</f>
        <v>#N/A</v>
      </c>
      <c r="AD417" s="72" t="e">
        <f ca="1">Coef!$J$6*Coef!$J$9*(U417-(Coef!$J$10*AA417)+(Coef!$J$11*AB417)-(Coef!$J$12*AC417))</f>
        <v>#N/A</v>
      </c>
      <c r="AE417" s="72" t="e">
        <f ca="1">(T417-AD417)/V417</f>
        <v>#N/A</v>
      </c>
      <c r="AF417" s="72" t="e">
        <f ca="1">((Coef!$J$8*X417^2)/2)*(COS(U417))^2</f>
        <v>#N/A</v>
      </c>
      <c r="AG417" s="72" t="e">
        <f ca="1">X417*(1-(AF417/3))</f>
        <v>#N/A</v>
      </c>
      <c r="AH417" s="72" t="e">
        <f ca="1">AE417*(1-AF417)+U417</f>
        <v>#N/A</v>
      </c>
      <c r="AI417" s="72" t="e">
        <f ca="1">(EXP(AG417)-EXP(-AG417))/2</f>
        <v>#N/A</v>
      </c>
      <c r="AJ417" s="72" t="e">
        <f ca="1">ATAN(AI417/COS(AH417))</f>
        <v>#N/A</v>
      </c>
      <c r="AK417" s="72" t="e">
        <f ca="1">ATAN(COS(AJ417)*TAN(AH417))</f>
        <v>#N/A</v>
      </c>
      <c r="AL417" s="72" t="e">
        <f ca="1">U417+(1+Coef!$J$8*(COS(U417))^2-(3/2)*Coef!$J$8*SIN(U417)*COS(U417)*(AK417-U417))*(AK417-U417)</f>
        <v>#N/A</v>
      </c>
      <c r="AM417" s="33" t="e">
        <f t="shared" ca="1" si="77"/>
        <v>#N/A</v>
      </c>
      <c r="AN417" s="33" t="e">
        <f t="shared" ca="1" si="78"/>
        <v>#N/A</v>
      </c>
      <c r="AO417" s="48" t="e">
        <f ca="1">D417&amp;" "&amp;IF(AM417&gt;0,"N","S")&amp;" "&amp;R417&amp;" "&amp;LEFT(S417,7)</f>
        <v>#N/A</v>
      </c>
    </row>
    <row r="418" spans="1:41">
      <c r="A418" s="38"/>
      <c r="B418" s="72" t="str">
        <f t="shared" si="79"/>
        <v/>
      </c>
      <c r="C418" s="72" t="e">
        <f t="array" aca="1" ref="C418" ca="1">MATCH(TRUE,ISERROR(VALUE(MID(B418,ROW(INDIRECT("1:"&amp;LEN(B418))),1))),0)</f>
        <v>#N/A</v>
      </c>
      <c r="D418" s="72" t="e">
        <f t="shared" ca="1" si="80"/>
        <v>#N/A</v>
      </c>
      <c r="E418" s="72" t="e">
        <f t="shared" ca="1" si="81"/>
        <v>#N/A</v>
      </c>
      <c r="F418" s="72" t="e">
        <f t="shared" ca="1" si="82"/>
        <v>#N/A</v>
      </c>
      <c r="G418" s="72" t="e">
        <f t="shared" ca="1" si="83"/>
        <v>#N/A</v>
      </c>
      <c r="H418" s="72" t="e">
        <f t="shared" ca="1" si="84"/>
        <v>#N/A</v>
      </c>
      <c r="I418" s="72" t="e">
        <f t="shared" ca="1" si="85"/>
        <v>#N/A</v>
      </c>
      <c r="J418" s="72" t="e">
        <f t="shared" ca="1" si="86"/>
        <v>#N/A</v>
      </c>
      <c r="K418" s="72" t="e">
        <f t="shared" ca="1" si="87"/>
        <v>#N/A</v>
      </c>
      <c r="L418" s="72" t="e">
        <f ca="1">VLOOKUP(F418,Coef!$C$2:$F$25,4)</f>
        <v>#N/A</v>
      </c>
      <c r="M418" s="31" t="e">
        <f ca="1">VLOOKUP(E418,Coef!$C$4:$D$23,2)</f>
        <v>#N/A</v>
      </c>
      <c r="N418" s="31" t="e">
        <f ca="1">MOD(VLOOKUP(G418,Coef!$C$2:$G$21,5)+MOD(D418+1,2)*15,20)</f>
        <v>#N/A</v>
      </c>
      <c r="O418" s="31" t="e">
        <f ca="1">VLOOKUP(M418,Coef!$A$27:$B$46,2)</f>
        <v>#N/A</v>
      </c>
      <c r="P418" s="31" t="e">
        <f ca="1">VLOOKUP(M418,Coef!$A$27:$C$46,3)+N418/10-0.1</f>
        <v>#N/A</v>
      </c>
      <c r="Q418" s="31" t="e">
        <f ca="1">IF(P418+0.1&lt;O418,P418+2,P418)</f>
        <v>#N/A</v>
      </c>
      <c r="R418" s="72" t="e">
        <f ca="1">L418*100000+I418</f>
        <v>#N/A</v>
      </c>
      <c r="S418" s="72" t="e">
        <f ca="1">Q418*1000000+J418</f>
        <v>#N/A</v>
      </c>
      <c r="T418" s="72" t="e">
        <f ca="1">IF(M418&lt;11,S418-10000000,S418)</f>
        <v>#N/A</v>
      </c>
      <c r="U418" s="72" t="e">
        <f ca="1">T418/(6366197.724*0.9996)</f>
        <v>#N/A</v>
      </c>
      <c r="V418" s="72" t="e">
        <f ca="1">(Coef!$J$9/(1+Coef!$J$8*(COS(U418))^2)^0.5)*Coef!$J$6</f>
        <v>#N/A</v>
      </c>
      <c r="W418" s="72" t="e">
        <f ca="1">6*D418-183</f>
        <v>#N/A</v>
      </c>
      <c r="X418" s="72" t="e">
        <f ca="1">(R418-500000)/V418</f>
        <v>#N/A</v>
      </c>
      <c r="Y418" s="72" t="e">
        <f ca="1">SIN(2*U418)</f>
        <v>#N/A</v>
      </c>
      <c r="Z418" s="72" t="e">
        <f ca="1">Y418*(COS(U418))^2</f>
        <v>#N/A</v>
      </c>
      <c r="AA418" s="72" t="e">
        <f ca="1">U418+(Y418/2)</f>
        <v>#N/A</v>
      </c>
      <c r="AB418" s="72" t="e">
        <f ca="1">(3*AA418+Z418)/4</f>
        <v>#N/A</v>
      </c>
      <c r="AC418" s="72" t="e">
        <f ca="1">(5*AB418+Z418*(COS(U418))^2)/3</f>
        <v>#N/A</v>
      </c>
      <c r="AD418" s="72" t="e">
        <f ca="1">Coef!$J$6*Coef!$J$9*(U418-(Coef!$J$10*AA418)+(Coef!$J$11*AB418)-(Coef!$J$12*AC418))</f>
        <v>#N/A</v>
      </c>
      <c r="AE418" s="72" t="e">
        <f ca="1">(T418-AD418)/V418</f>
        <v>#N/A</v>
      </c>
      <c r="AF418" s="72" t="e">
        <f ca="1">((Coef!$J$8*X418^2)/2)*(COS(U418))^2</f>
        <v>#N/A</v>
      </c>
      <c r="AG418" s="72" t="e">
        <f ca="1">X418*(1-(AF418/3))</f>
        <v>#N/A</v>
      </c>
      <c r="AH418" s="72" t="e">
        <f ca="1">AE418*(1-AF418)+U418</f>
        <v>#N/A</v>
      </c>
      <c r="AI418" s="72" t="e">
        <f ca="1">(EXP(AG418)-EXP(-AG418))/2</f>
        <v>#N/A</v>
      </c>
      <c r="AJ418" s="72" t="e">
        <f ca="1">ATAN(AI418/COS(AH418))</f>
        <v>#N/A</v>
      </c>
      <c r="AK418" s="72" t="e">
        <f ca="1">ATAN(COS(AJ418)*TAN(AH418))</f>
        <v>#N/A</v>
      </c>
      <c r="AL418" s="72" t="e">
        <f ca="1">U418+(1+Coef!$J$8*(COS(U418))^2-(3/2)*Coef!$J$8*SIN(U418)*COS(U418)*(AK418-U418))*(AK418-U418)</f>
        <v>#N/A</v>
      </c>
      <c r="AM418" s="33" t="e">
        <f t="shared" ca="1" si="77"/>
        <v>#N/A</v>
      </c>
      <c r="AN418" s="33" t="e">
        <f t="shared" ca="1" si="78"/>
        <v>#N/A</v>
      </c>
      <c r="AO418" s="48" t="e">
        <f ca="1">D418&amp;" "&amp;IF(AM418&gt;0,"N","S")&amp;" "&amp;R418&amp;" "&amp;LEFT(S418,7)</f>
        <v>#N/A</v>
      </c>
    </row>
    <row r="419" spans="1:41">
      <c r="A419" s="38"/>
      <c r="B419" s="72" t="str">
        <f t="shared" si="79"/>
        <v/>
      </c>
      <c r="C419" s="72" t="e">
        <f t="array" aca="1" ref="C419" ca="1">MATCH(TRUE,ISERROR(VALUE(MID(B419,ROW(INDIRECT("1:"&amp;LEN(B419))),1))),0)</f>
        <v>#N/A</v>
      </c>
      <c r="D419" s="72" t="e">
        <f t="shared" ca="1" si="80"/>
        <v>#N/A</v>
      </c>
      <c r="E419" s="72" t="e">
        <f t="shared" ca="1" si="81"/>
        <v>#N/A</v>
      </c>
      <c r="F419" s="72" t="e">
        <f t="shared" ca="1" si="82"/>
        <v>#N/A</v>
      </c>
      <c r="G419" s="72" t="e">
        <f t="shared" ca="1" si="83"/>
        <v>#N/A</v>
      </c>
      <c r="H419" s="72" t="e">
        <f t="shared" ca="1" si="84"/>
        <v>#N/A</v>
      </c>
      <c r="I419" s="72" t="e">
        <f t="shared" ca="1" si="85"/>
        <v>#N/A</v>
      </c>
      <c r="J419" s="72" t="e">
        <f t="shared" ca="1" si="86"/>
        <v>#N/A</v>
      </c>
      <c r="K419" s="72" t="e">
        <f t="shared" ca="1" si="87"/>
        <v>#N/A</v>
      </c>
      <c r="L419" s="72" t="e">
        <f ca="1">VLOOKUP(F419,Coef!$C$2:$F$25,4)</f>
        <v>#N/A</v>
      </c>
      <c r="M419" s="31" t="e">
        <f ca="1">VLOOKUP(E419,Coef!$C$4:$D$23,2)</f>
        <v>#N/A</v>
      </c>
      <c r="N419" s="31" t="e">
        <f ca="1">MOD(VLOOKUP(G419,Coef!$C$2:$G$21,5)+MOD(D419+1,2)*15,20)</f>
        <v>#N/A</v>
      </c>
      <c r="O419" s="31" t="e">
        <f ca="1">VLOOKUP(M419,Coef!$A$27:$B$46,2)</f>
        <v>#N/A</v>
      </c>
      <c r="P419" s="31" t="e">
        <f ca="1">VLOOKUP(M419,Coef!$A$27:$C$46,3)+N419/10-0.1</f>
        <v>#N/A</v>
      </c>
      <c r="Q419" s="31" t="e">
        <f ca="1">IF(P419+0.1&lt;O419,P419+2,P419)</f>
        <v>#N/A</v>
      </c>
      <c r="R419" s="72" t="e">
        <f ca="1">L419*100000+I419</f>
        <v>#N/A</v>
      </c>
      <c r="S419" s="72" t="e">
        <f ca="1">Q419*1000000+J419</f>
        <v>#N/A</v>
      </c>
      <c r="T419" s="72" t="e">
        <f ca="1">IF(M419&lt;11,S419-10000000,S419)</f>
        <v>#N/A</v>
      </c>
      <c r="U419" s="72" t="e">
        <f ca="1">T419/(6366197.724*0.9996)</f>
        <v>#N/A</v>
      </c>
      <c r="V419" s="72" t="e">
        <f ca="1">(Coef!$J$9/(1+Coef!$J$8*(COS(U419))^2)^0.5)*Coef!$J$6</f>
        <v>#N/A</v>
      </c>
      <c r="W419" s="72" t="e">
        <f ca="1">6*D419-183</f>
        <v>#N/A</v>
      </c>
      <c r="X419" s="72" t="e">
        <f ca="1">(R419-500000)/V419</f>
        <v>#N/A</v>
      </c>
      <c r="Y419" s="72" t="e">
        <f ca="1">SIN(2*U419)</f>
        <v>#N/A</v>
      </c>
      <c r="Z419" s="72" t="e">
        <f ca="1">Y419*(COS(U419))^2</f>
        <v>#N/A</v>
      </c>
      <c r="AA419" s="72" t="e">
        <f ca="1">U419+(Y419/2)</f>
        <v>#N/A</v>
      </c>
      <c r="AB419" s="72" t="e">
        <f ca="1">(3*AA419+Z419)/4</f>
        <v>#N/A</v>
      </c>
      <c r="AC419" s="72" t="e">
        <f ca="1">(5*AB419+Z419*(COS(U419))^2)/3</f>
        <v>#N/A</v>
      </c>
      <c r="AD419" s="72" t="e">
        <f ca="1">Coef!$J$6*Coef!$J$9*(U419-(Coef!$J$10*AA419)+(Coef!$J$11*AB419)-(Coef!$J$12*AC419))</f>
        <v>#N/A</v>
      </c>
      <c r="AE419" s="72" t="e">
        <f ca="1">(T419-AD419)/V419</f>
        <v>#N/A</v>
      </c>
      <c r="AF419" s="72" t="e">
        <f ca="1">((Coef!$J$8*X419^2)/2)*(COS(U419))^2</f>
        <v>#N/A</v>
      </c>
      <c r="AG419" s="72" t="e">
        <f ca="1">X419*(1-(AF419/3))</f>
        <v>#N/A</v>
      </c>
      <c r="AH419" s="72" t="e">
        <f ca="1">AE419*(1-AF419)+U419</f>
        <v>#N/A</v>
      </c>
      <c r="AI419" s="72" t="e">
        <f ca="1">(EXP(AG419)-EXP(-AG419))/2</f>
        <v>#N/A</v>
      </c>
      <c r="AJ419" s="72" t="e">
        <f ca="1">ATAN(AI419/COS(AH419))</f>
        <v>#N/A</v>
      </c>
      <c r="AK419" s="72" t="e">
        <f ca="1">ATAN(COS(AJ419)*TAN(AH419))</f>
        <v>#N/A</v>
      </c>
      <c r="AL419" s="72" t="e">
        <f ca="1">U419+(1+Coef!$J$8*(COS(U419))^2-(3/2)*Coef!$J$8*SIN(U419)*COS(U419)*(AK419-U419))*(AK419-U419)</f>
        <v>#N/A</v>
      </c>
      <c r="AM419" s="33" t="e">
        <f t="shared" ca="1" si="77"/>
        <v>#N/A</v>
      </c>
      <c r="AN419" s="33" t="e">
        <f t="shared" ca="1" si="78"/>
        <v>#N/A</v>
      </c>
      <c r="AO419" s="48" t="e">
        <f ca="1">D419&amp;" "&amp;IF(AM419&gt;0,"N","S")&amp;" "&amp;R419&amp;" "&amp;LEFT(S419,7)</f>
        <v>#N/A</v>
      </c>
    </row>
    <row r="420" spans="1:41">
      <c r="A420" s="38"/>
      <c r="B420" s="72" t="str">
        <f t="shared" si="79"/>
        <v/>
      </c>
      <c r="C420" s="72" t="e">
        <f t="array" aca="1" ref="C420" ca="1">MATCH(TRUE,ISERROR(VALUE(MID(B420,ROW(INDIRECT("1:"&amp;LEN(B420))),1))),0)</f>
        <v>#N/A</v>
      </c>
      <c r="D420" s="72" t="e">
        <f t="shared" ca="1" si="80"/>
        <v>#N/A</v>
      </c>
      <c r="E420" s="72" t="e">
        <f t="shared" ca="1" si="81"/>
        <v>#N/A</v>
      </c>
      <c r="F420" s="72" t="e">
        <f t="shared" ca="1" si="82"/>
        <v>#N/A</v>
      </c>
      <c r="G420" s="72" t="e">
        <f t="shared" ca="1" si="83"/>
        <v>#N/A</v>
      </c>
      <c r="H420" s="72" t="e">
        <f t="shared" ca="1" si="84"/>
        <v>#N/A</v>
      </c>
      <c r="I420" s="72" t="e">
        <f t="shared" ca="1" si="85"/>
        <v>#N/A</v>
      </c>
      <c r="J420" s="72" t="e">
        <f t="shared" ca="1" si="86"/>
        <v>#N/A</v>
      </c>
      <c r="K420" s="72" t="e">
        <f t="shared" ca="1" si="87"/>
        <v>#N/A</v>
      </c>
      <c r="L420" s="72" t="e">
        <f ca="1">VLOOKUP(F420,Coef!$C$2:$F$25,4)</f>
        <v>#N/A</v>
      </c>
      <c r="M420" s="31" t="e">
        <f ca="1">VLOOKUP(E420,Coef!$C$4:$D$23,2)</f>
        <v>#N/A</v>
      </c>
      <c r="N420" s="31" t="e">
        <f ca="1">MOD(VLOOKUP(G420,Coef!$C$2:$G$21,5)+MOD(D420+1,2)*15,20)</f>
        <v>#N/A</v>
      </c>
      <c r="O420" s="31" t="e">
        <f ca="1">VLOOKUP(M420,Coef!$A$27:$B$46,2)</f>
        <v>#N/A</v>
      </c>
      <c r="P420" s="31" t="e">
        <f ca="1">VLOOKUP(M420,Coef!$A$27:$C$46,3)+N420/10-0.1</f>
        <v>#N/A</v>
      </c>
      <c r="Q420" s="31" t="e">
        <f ca="1">IF(P420+0.1&lt;O420,P420+2,P420)</f>
        <v>#N/A</v>
      </c>
      <c r="R420" s="72" t="e">
        <f ca="1">L420*100000+I420</f>
        <v>#N/A</v>
      </c>
      <c r="S420" s="72" t="e">
        <f ca="1">Q420*1000000+J420</f>
        <v>#N/A</v>
      </c>
      <c r="T420" s="72" t="e">
        <f ca="1">IF(M420&lt;11,S420-10000000,S420)</f>
        <v>#N/A</v>
      </c>
      <c r="U420" s="72" t="e">
        <f ca="1">T420/(6366197.724*0.9996)</f>
        <v>#N/A</v>
      </c>
      <c r="V420" s="72" t="e">
        <f ca="1">(Coef!$J$9/(1+Coef!$J$8*(COS(U420))^2)^0.5)*Coef!$J$6</f>
        <v>#N/A</v>
      </c>
      <c r="W420" s="72" t="e">
        <f ca="1">6*D420-183</f>
        <v>#N/A</v>
      </c>
      <c r="X420" s="72" t="e">
        <f ca="1">(R420-500000)/V420</f>
        <v>#N/A</v>
      </c>
      <c r="Y420" s="72" t="e">
        <f ca="1">SIN(2*U420)</f>
        <v>#N/A</v>
      </c>
      <c r="Z420" s="72" t="e">
        <f ca="1">Y420*(COS(U420))^2</f>
        <v>#N/A</v>
      </c>
      <c r="AA420" s="72" t="e">
        <f ca="1">U420+(Y420/2)</f>
        <v>#N/A</v>
      </c>
      <c r="AB420" s="72" t="e">
        <f ca="1">(3*AA420+Z420)/4</f>
        <v>#N/A</v>
      </c>
      <c r="AC420" s="72" t="e">
        <f ca="1">(5*AB420+Z420*(COS(U420))^2)/3</f>
        <v>#N/A</v>
      </c>
      <c r="AD420" s="72" t="e">
        <f ca="1">Coef!$J$6*Coef!$J$9*(U420-(Coef!$J$10*AA420)+(Coef!$J$11*AB420)-(Coef!$J$12*AC420))</f>
        <v>#N/A</v>
      </c>
      <c r="AE420" s="72" t="e">
        <f ca="1">(T420-AD420)/V420</f>
        <v>#N/A</v>
      </c>
      <c r="AF420" s="72" t="e">
        <f ca="1">((Coef!$J$8*X420^2)/2)*(COS(U420))^2</f>
        <v>#N/A</v>
      </c>
      <c r="AG420" s="72" t="e">
        <f ca="1">X420*(1-(AF420/3))</f>
        <v>#N/A</v>
      </c>
      <c r="AH420" s="72" t="e">
        <f ca="1">AE420*(1-AF420)+U420</f>
        <v>#N/A</v>
      </c>
      <c r="AI420" s="72" t="e">
        <f ca="1">(EXP(AG420)-EXP(-AG420))/2</f>
        <v>#N/A</v>
      </c>
      <c r="AJ420" s="72" t="e">
        <f ca="1">ATAN(AI420/COS(AH420))</f>
        <v>#N/A</v>
      </c>
      <c r="AK420" s="72" t="e">
        <f ca="1">ATAN(COS(AJ420)*TAN(AH420))</f>
        <v>#N/A</v>
      </c>
      <c r="AL420" s="72" t="e">
        <f ca="1">U420+(1+Coef!$J$8*(COS(U420))^2-(3/2)*Coef!$J$8*SIN(U420)*COS(U420)*(AK420-U420))*(AK420-U420)</f>
        <v>#N/A</v>
      </c>
      <c r="AM420" s="33" t="e">
        <f t="shared" ca="1" si="77"/>
        <v>#N/A</v>
      </c>
      <c r="AN420" s="33" t="e">
        <f t="shared" ca="1" si="78"/>
        <v>#N/A</v>
      </c>
      <c r="AO420" s="48" t="e">
        <f ca="1">D420&amp;" "&amp;IF(AM420&gt;0,"N","S")&amp;" "&amp;R420&amp;" "&amp;LEFT(S420,7)</f>
        <v>#N/A</v>
      </c>
    </row>
    <row r="421" spans="1:41">
      <c r="A421" s="38"/>
      <c r="B421" s="72" t="str">
        <f t="shared" si="79"/>
        <v/>
      </c>
      <c r="C421" s="72" t="e">
        <f t="array" aca="1" ref="C421" ca="1">MATCH(TRUE,ISERROR(VALUE(MID(B421,ROW(INDIRECT("1:"&amp;LEN(B421))),1))),0)</f>
        <v>#N/A</v>
      </c>
      <c r="D421" s="72" t="e">
        <f t="shared" ca="1" si="80"/>
        <v>#N/A</v>
      </c>
      <c r="E421" s="72" t="e">
        <f t="shared" ca="1" si="81"/>
        <v>#N/A</v>
      </c>
      <c r="F421" s="72" t="e">
        <f t="shared" ca="1" si="82"/>
        <v>#N/A</v>
      </c>
      <c r="G421" s="72" t="e">
        <f t="shared" ca="1" si="83"/>
        <v>#N/A</v>
      </c>
      <c r="H421" s="72" t="e">
        <f t="shared" ca="1" si="84"/>
        <v>#N/A</v>
      </c>
      <c r="I421" s="72" t="e">
        <f t="shared" ca="1" si="85"/>
        <v>#N/A</v>
      </c>
      <c r="J421" s="72" t="e">
        <f t="shared" ca="1" si="86"/>
        <v>#N/A</v>
      </c>
      <c r="K421" s="72" t="e">
        <f t="shared" ca="1" si="87"/>
        <v>#N/A</v>
      </c>
      <c r="L421" s="72" t="e">
        <f ca="1">VLOOKUP(F421,Coef!$C$2:$F$25,4)</f>
        <v>#N/A</v>
      </c>
      <c r="M421" s="31" t="e">
        <f ca="1">VLOOKUP(E421,Coef!$C$4:$D$23,2)</f>
        <v>#N/A</v>
      </c>
      <c r="N421" s="31" t="e">
        <f ca="1">MOD(VLOOKUP(G421,Coef!$C$2:$G$21,5)+MOD(D421+1,2)*15,20)</f>
        <v>#N/A</v>
      </c>
      <c r="O421" s="31" t="e">
        <f ca="1">VLOOKUP(M421,Coef!$A$27:$B$46,2)</f>
        <v>#N/A</v>
      </c>
      <c r="P421" s="31" t="e">
        <f ca="1">VLOOKUP(M421,Coef!$A$27:$C$46,3)+N421/10-0.1</f>
        <v>#N/A</v>
      </c>
      <c r="Q421" s="31" t="e">
        <f ca="1">IF(P421+0.1&lt;O421,P421+2,P421)</f>
        <v>#N/A</v>
      </c>
      <c r="R421" s="72" t="e">
        <f ca="1">L421*100000+I421</f>
        <v>#N/A</v>
      </c>
      <c r="S421" s="72" t="e">
        <f ca="1">Q421*1000000+J421</f>
        <v>#N/A</v>
      </c>
      <c r="T421" s="72" t="e">
        <f ca="1">IF(M421&lt;11,S421-10000000,S421)</f>
        <v>#N/A</v>
      </c>
      <c r="U421" s="72" t="e">
        <f ca="1">T421/(6366197.724*0.9996)</f>
        <v>#N/A</v>
      </c>
      <c r="V421" s="72" t="e">
        <f ca="1">(Coef!$J$9/(1+Coef!$J$8*(COS(U421))^2)^0.5)*Coef!$J$6</f>
        <v>#N/A</v>
      </c>
      <c r="W421" s="72" t="e">
        <f ca="1">6*D421-183</f>
        <v>#N/A</v>
      </c>
      <c r="X421" s="72" t="e">
        <f ca="1">(R421-500000)/V421</f>
        <v>#N/A</v>
      </c>
      <c r="Y421" s="72" t="e">
        <f ca="1">SIN(2*U421)</f>
        <v>#N/A</v>
      </c>
      <c r="Z421" s="72" t="e">
        <f ca="1">Y421*(COS(U421))^2</f>
        <v>#N/A</v>
      </c>
      <c r="AA421" s="72" t="e">
        <f ca="1">U421+(Y421/2)</f>
        <v>#N/A</v>
      </c>
      <c r="AB421" s="72" t="e">
        <f ca="1">(3*AA421+Z421)/4</f>
        <v>#N/A</v>
      </c>
      <c r="AC421" s="72" t="e">
        <f ca="1">(5*AB421+Z421*(COS(U421))^2)/3</f>
        <v>#N/A</v>
      </c>
      <c r="AD421" s="72" t="e">
        <f ca="1">Coef!$J$6*Coef!$J$9*(U421-(Coef!$J$10*AA421)+(Coef!$J$11*AB421)-(Coef!$J$12*AC421))</f>
        <v>#N/A</v>
      </c>
      <c r="AE421" s="72" t="e">
        <f ca="1">(T421-AD421)/V421</f>
        <v>#N/A</v>
      </c>
      <c r="AF421" s="72" t="e">
        <f ca="1">((Coef!$J$8*X421^2)/2)*(COS(U421))^2</f>
        <v>#N/A</v>
      </c>
      <c r="AG421" s="72" t="e">
        <f ca="1">X421*(1-(AF421/3))</f>
        <v>#N/A</v>
      </c>
      <c r="AH421" s="72" t="e">
        <f ca="1">AE421*(1-AF421)+U421</f>
        <v>#N/A</v>
      </c>
      <c r="AI421" s="72" t="e">
        <f ca="1">(EXP(AG421)-EXP(-AG421))/2</f>
        <v>#N/A</v>
      </c>
      <c r="AJ421" s="72" t="e">
        <f ca="1">ATAN(AI421/COS(AH421))</f>
        <v>#N/A</v>
      </c>
      <c r="AK421" s="72" t="e">
        <f ca="1">ATAN(COS(AJ421)*TAN(AH421))</f>
        <v>#N/A</v>
      </c>
      <c r="AL421" s="72" t="e">
        <f ca="1">U421+(1+Coef!$J$8*(COS(U421))^2-(3/2)*Coef!$J$8*SIN(U421)*COS(U421)*(AK421-U421))*(AK421-U421)</f>
        <v>#N/A</v>
      </c>
      <c r="AM421" s="33" t="e">
        <f t="shared" ca="1" si="77"/>
        <v>#N/A</v>
      </c>
      <c r="AN421" s="33" t="e">
        <f t="shared" ca="1" si="78"/>
        <v>#N/A</v>
      </c>
      <c r="AO421" s="48" t="e">
        <f ca="1">D421&amp;" "&amp;IF(AM421&gt;0,"N","S")&amp;" "&amp;R421&amp;" "&amp;LEFT(S421,7)</f>
        <v>#N/A</v>
      </c>
    </row>
    <row r="422" spans="1:41">
      <c r="A422" s="38"/>
      <c r="B422" s="72" t="str">
        <f t="shared" si="79"/>
        <v/>
      </c>
      <c r="C422" s="72" t="e">
        <f t="array" aca="1" ref="C422" ca="1">MATCH(TRUE,ISERROR(VALUE(MID(B422,ROW(INDIRECT("1:"&amp;LEN(B422))),1))),0)</f>
        <v>#N/A</v>
      </c>
      <c r="D422" s="72" t="e">
        <f t="shared" ca="1" si="80"/>
        <v>#N/A</v>
      </c>
      <c r="E422" s="72" t="e">
        <f t="shared" ca="1" si="81"/>
        <v>#N/A</v>
      </c>
      <c r="F422" s="72" t="e">
        <f t="shared" ca="1" si="82"/>
        <v>#N/A</v>
      </c>
      <c r="G422" s="72" t="e">
        <f t="shared" ca="1" si="83"/>
        <v>#N/A</v>
      </c>
      <c r="H422" s="72" t="e">
        <f t="shared" ca="1" si="84"/>
        <v>#N/A</v>
      </c>
      <c r="I422" s="72" t="e">
        <f t="shared" ca="1" si="85"/>
        <v>#N/A</v>
      </c>
      <c r="J422" s="72" t="e">
        <f t="shared" ca="1" si="86"/>
        <v>#N/A</v>
      </c>
      <c r="K422" s="72" t="e">
        <f t="shared" ca="1" si="87"/>
        <v>#N/A</v>
      </c>
      <c r="L422" s="72" t="e">
        <f ca="1">VLOOKUP(F422,Coef!$C$2:$F$25,4)</f>
        <v>#N/A</v>
      </c>
      <c r="M422" s="31" t="e">
        <f ca="1">VLOOKUP(E422,Coef!$C$4:$D$23,2)</f>
        <v>#N/A</v>
      </c>
      <c r="N422" s="31" t="e">
        <f ca="1">MOD(VLOOKUP(G422,Coef!$C$2:$G$21,5)+MOD(D422+1,2)*15,20)</f>
        <v>#N/A</v>
      </c>
      <c r="O422" s="31" t="e">
        <f ca="1">VLOOKUP(M422,Coef!$A$27:$B$46,2)</f>
        <v>#N/A</v>
      </c>
      <c r="P422" s="31" t="e">
        <f ca="1">VLOOKUP(M422,Coef!$A$27:$C$46,3)+N422/10-0.1</f>
        <v>#N/A</v>
      </c>
      <c r="Q422" s="31" t="e">
        <f ca="1">IF(P422+0.1&lt;O422,P422+2,P422)</f>
        <v>#N/A</v>
      </c>
      <c r="R422" s="72" t="e">
        <f ca="1">L422*100000+I422</f>
        <v>#N/A</v>
      </c>
      <c r="S422" s="72" t="e">
        <f ca="1">Q422*1000000+J422</f>
        <v>#N/A</v>
      </c>
      <c r="T422" s="72" t="e">
        <f ca="1">IF(M422&lt;11,S422-10000000,S422)</f>
        <v>#N/A</v>
      </c>
      <c r="U422" s="72" t="e">
        <f ca="1">T422/(6366197.724*0.9996)</f>
        <v>#N/A</v>
      </c>
      <c r="V422" s="72" t="e">
        <f ca="1">(Coef!$J$9/(1+Coef!$J$8*(COS(U422))^2)^0.5)*Coef!$J$6</f>
        <v>#N/A</v>
      </c>
      <c r="W422" s="72" t="e">
        <f ca="1">6*D422-183</f>
        <v>#N/A</v>
      </c>
      <c r="X422" s="72" t="e">
        <f ca="1">(R422-500000)/V422</f>
        <v>#N/A</v>
      </c>
      <c r="Y422" s="72" t="e">
        <f ca="1">SIN(2*U422)</f>
        <v>#N/A</v>
      </c>
      <c r="Z422" s="72" t="e">
        <f ca="1">Y422*(COS(U422))^2</f>
        <v>#N/A</v>
      </c>
      <c r="AA422" s="72" t="e">
        <f ca="1">U422+(Y422/2)</f>
        <v>#N/A</v>
      </c>
      <c r="AB422" s="72" t="e">
        <f ca="1">(3*AA422+Z422)/4</f>
        <v>#N/A</v>
      </c>
      <c r="AC422" s="72" t="e">
        <f ca="1">(5*AB422+Z422*(COS(U422))^2)/3</f>
        <v>#N/A</v>
      </c>
      <c r="AD422" s="72" t="e">
        <f ca="1">Coef!$J$6*Coef!$J$9*(U422-(Coef!$J$10*AA422)+(Coef!$J$11*AB422)-(Coef!$J$12*AC422))</f>
        <v>#N/A</v>
      </c>
      <c r="AE422" s="72" t="e">
        <f ca="1">(T422-AD422)/V422</f>
        <v>#N/A</v>
      </c>
      <c r="AF422" s="72" t="e">
        <f ca="1">((Coef!$J$8*X422^2)/2)*(COS(U422))^2</f>
        <v>#N/A</v>
      </c>
      <c r="AG422" s="72" t="e">
        <f ca="1">X422*(1-(AF422/3))</f>
        <v>#N/A</v>
      </c>
      <c r="AH422" s="72" t="e">
        <f ca="1">AE422*(1-AF422)+U422</f>
        <v>#N/A</v>
      </c>
      <c r="AI422" s="72" t="e">
        <f ca="1">(EXP(AG422)-EXP(-AG422))/2</f>
        <v>#N/A</v>
      </c>
      <c r="AJ422" s="72" t="e">
        <f ca="1">ATAN(AI422/COS(AH422))</f>
        <v>#N/A</v>
      </c>
      <c r="AK422" s="72" t="e">
        <f ca="1">ATAN(COS(AJ422)*TAN(AH422))</f>
        <v>#N/A</v>
      </c>
      <c r="AL422" s="72" t="e">
        <f ca="1">U422+(1+Coef!$J$8*(COS(U422))^2-(3/2)*Coef!$J$8*SIN(U422)*COS(U422)*(AK422-U422))*(AK422-U422)</f>
        <v>#N/A</v>
      </c>
      <c r="AM422" s="33" t="e">
        <f t="shared" ca="1" si="77"/>
        <v>#N/A</v>
      </c>
      <c r="AN422" s="33" t="e">
        <f t="shared" ca="1" si="78"/>
        <v>#N/A</v>
      </c>
      <c r="AO422" s="48" t="e">
        <f ca="1">D422&amp;" "&amp;IF(AM422&gt;0,"N","S")&amp;" "&amp;R422&amp;" "&amp;LEFT(S422,7)</f>
        <v>#N/A</v>
      </c>
    </row>
    <row r="423" spans="1:41">
      <c r="A423" s="38"/>
      <c r="B423" s="72" t="str">
        <f t="shared" si="79"/>
        <v/>
      </c>
      <c r="C423" s="72" t="e">
        <f t="array" aca="1" ref="C423" ca="1">MATCH(TRUE,ISERROR(VALUE(MID(B423,ROW(INDIRECT("1:"&amp;LEN(B423))),1))),0)</f>
        <v>#N/A</v>
      </c>
      <c r="D423" s="72" t="e">
        <f t="shared" ca="1" si="80"/>
        <v>#N/A</v>
      </c>
      <c r="E423" s="72" t="e">
        <f t="shared" ca="1" si="81"/>
        <v>#N/A</v>
      </c>
      <c r="F423" s="72" t="e">
        <f t="shared" ca="1" si="82"/>
        <v>#N/A</v>
      </c>
      <c r="G423" s="72" t="e">
        <f t="shared" ca="1" si="83"/>
        <v>#N/A</v>
      </c>
      <c r="H423" s="72" t="e">
        <f t="shared" ca="1" si="84"/>
        <v>#N/A</v>
      </c>
      <c r="I423" s="72" t="e">
        <f t="shared" ca="1" si="85"/>
        <v>#N/A</v>
      </c>
      <c r="J423" s="72" t="e">
        <f t="shared" ca="1" si="86"/>
        <v>#N/A</v>
      </c>
      <c r="K423" s="72" t="e">
        <f t="shared" ca="1" si="87"/>
        <v>#N/A</v>
      </c>
      <c r="L423" s="72" t="e">
        <f ca="1">VLOOKUP(F423,Coef!$C$2:$F$25,4)</f>
        <v>#N/A</v>
      </c>
      <c r="M423" s="31" t="e">
        <f ca="1">VLOOKUP(E423,Coef!$C$4:$D$23,2)</f>
        <v>#N/A</v>
      </c>
      <c r="N423" s="31" t="e">
        <f ca="1">MOD(VLOOKUP(G423,Coef!$C$2:$G$21,5)+MOD(D423+1,2)*15,20)</f>
        <v>#N/A</v>
      </c>
      <c r="O423" s="31" t="e">
        <f ca="1">VLOOKUP(M423,Coef!$A$27:$B$46,2)</f>
        <v>#N/A</v>
      </c>
      <c r="P423" s="31" t="e">
        <f ca="1">VLOOKUP(M423,Coef!$A$27:$C$46,3)+N423/10-0.1</f>
        <v>#N/A</v>
      </c>
      <c r="Q423" s="31" t="e">
        <f ca="1">IF(P423+0.1&lt;O423,P423+2,P423)</f>
        <v>#N/A</v>
      </c>
      <c r="R423" s="72" t="e">
        <f ca="1">L423*100000+I423</f>
        <v>#N/A</v>
      </c>
      <c r="S423" s="72" t="e">
        <f ca="1">Q423*1000000+J423</f>
        <v>#N/A</v>
      </c>
      <c r="T423" s="72" t="e">
        <f ca="1">IF(M423&lt;11,S423-10000000,S423)</f>
        <v>#N/A</v>
      </c>
      <c r="U423" s="72" t="e">
        <f ca="1">T423/(6366197.724*0.9996)</f>
        <v>#N/A</v>
      </c>
      <c r="V423" s="72" t="e">
        <f ca="1">(Coef!$J$9/(1+Coef!$J$8*(COS(U423))^2)^0.5)*Coef!$J$6</f>
        <v>#N/A</v>
      </c>
      <c r="W423" s="72" t="e">
        <f ca="1">6*D423-183</f>
        <v>#N/A</v>
      </c>
      <c r="X423" s="72" t="e">
        <f ca="1">(R423-500000)/V423</f>
        <v>#N/A</v>
      </c>
      <c r="Y423" s="72" t="e">
        <f ca="1">SIN(2*U423)</f>
        <v>#N/A</v>
      </c>
      <c r="Z423" s="72" t="e">
        <f ca="1">Y423*(COS(U423))^2</f>
        <v>#N/A</v>
      </c>
      <c r="AA423" s="72" t="e">
        <f ca="1">U423+(Y423/2)</f>
        <v>#N/A</v>
      </c>
      <c r="AB423" s="72" t="e">
        <f ca="1">(3*AA423+Z423)/4</f>
        <v>#N/A</v>
      </c>
      <c r="AC423" s="72" t="e">
        <f ca="1">(5*AB423+Z423*(COS(U423))^2)/3</f>
        <v>#N/A</v>
      </c>
      <c r="AD423" s="72" t="e">
        <f ca="1">Coef!$J$6*Coef!$J$9*(U423-(Coef!$J$10*AA423)+(Coef!$J$11*AB423)-(Coef!$J$12*AC423))</f>
        <v>#N/A</v>
      </c>
      <c r="AE423" s="72" t="e">
        <f ca="1">(T423-AD423)/V423</f>
        <v>#N/A</v>
      </c>
      <c r="AF423" s="72" t="e">
        <f ca="1">((Coef!$J$8*X423^2)/2)*(COS(U423))^2</f>
        <v>#N/A</v>
      </c>
      <c r="AG423" s="72" t="e">
        <f ca="1">X423*(1-(AF423/3))</f>
        <v>#N/A</v>
      </c>
      <c r="AH423" s="72" t="e">
        <f ca="1">AE423*(1-AF423)+U423</f>
        <v>#N/A</v>
      </c>
      <c r="AI423" s="72" t="e">
        <f ca="1">(EXP(AG423)-EXP(-AG423))/2</f>
        <v>#N/A</v>
      </c>
      <c r="AJ423" s="72" t="e">
        <f ca="1">ATAN(AI423/COS(AH423))</f>
        <v>#N/A</v>
      </c>
      <c r="AK423" s="72" t="e">
        <f ca="1">ATAN(COS(AJ423)*TAN(AH423))</f>
        <v>#N/A</v>
      </c>
      <c r="AL423" s="72" t="e">
        <f ca="1">U423+(1+Coef!$J$8*(COS(U423))^2-(3/2)*Coef!$J$8*SIN(U423)*COS(U423)*(AK423-U423))*(AK423-U423)</f>
        <v>#N/A</v>
      </c>
      <c r="AM423" s="33" t="e">
        <f t="shared" ca="1" si="77"/>
        <v>#N/A</v>
      </c>
      <c r="AN423" s="33" t="e">
        <f t="shared" ca="1" si="78"/>
        <v>#N/A</v>
      </c>
      <c r="AO423" s="48" t="e">
        <f ca="1">D423&amp;" "&amp;IF(AM423&gt;0,"N","S")&amp;" "&amp;R423&amp;" "&amp;LEFT(S423,7)</f>
        <v>#N/A</v>
      </c>
    </row>
    <row r="424" spans="1:41">
      <c r="A424" s="38"/>
      <c r="B424" s="72" t="str">
        <f t="shared" si="79"/>
        <v/>
      </c>
      <c r="C424" s="72" t="e">
        <f t="array" aca="1" ref="C424" ca="1">MATCH(TRUE,ISERROR(VALUE(MID(B424,ROW(INDIRECT("1:"&amp;LEN(B424))),1))),0)</f>
        <v>#N/A</v>
      </c>
      <c r="D424" s="72" t="e">
        <f t="shared" ca="1" si="80"/>
        <v>#N/A</v>
      </c>
      <c r="E424" s="72" t="e">
        <f t="shared" ca="1" si="81"/>
        <v>#N/A</v>
      </c>
      <c r="F424" s="72" t="e">
        <f t="shared" ca="1" si="82"/>
        <v>#N/A</v>
      </c>
      <c r="G424" s="72" t="e">
        <f t="shared" ca="1" si="83"/>
        <v>#N/A</v>
      </c>
      <c r="H424" s="72" t="e">
        <f t="shared" ca="1" si="84"/>
        <v>#N/A</v>
      </c>
      <c r="I424" s="72" t="e">
        <f t="shared" ca="1" si="85"/>
        <v>#N/A</v>
      </c>
      <c r="J424" s="72" t="e">
        <f t="shared" ca="1" si="86"/>
        <v>#N/A</v>
      </c>
      <c r="K424" s="72" t="e">
        <f t="shared" ca="1" si="87"/>
        <v>#N/A</v>
      </c>
      <c r="L424" s="72" t="e">
        <f ca="1">VLOOKUP(F424,Coef!$C$2:$F$25,4)</f>
        <v>#N/A</v>
      </c>
      <c r="M424" s="31" t="e">
        <f ca="1">VLOOKUP(E424,Coef!$C$4:$D$23,2)</f>
        <v>#N/A</v>
      </c>
      <c r="N424" s="31" t="e">
        <f ca="1">MOD(VLOOKUP(G424,Coef!$C$2:$G$21,5)+MOD(D424+1,2)*15,20)</f>
        <v>#N/A</v>
      </c>
      <c r="O424" s="31" t="e">
        <f ca="1">VLOOKUP(M424,Coef!$A$27:$B$46,2)</f>
        <v>#N/A</v>
      </c>
      <c r="P424" s="31" t="e">
        <f ca="1">VLOOKUP(M424,Coef!$A$27:$C$46,3)+N424/10-0.1</f>
        <v>#N/A</v>
      </c>
      <c r="Q424" s="31" t="e">
        <f ca="1">IF(P424+0.1&lt;O424,P424+2,P424)</f>
        <v>#N/A</v>
      </c>
      <c r="R424" s="72" t="e">
        <f ca="1">L424*100000+I424</f>
        <v>#N/A</v>
      </c>
      <c r="S424" s="72" t="e">
        <f ca="1">Q424*1000000+J424</f>
        <v>#N/A</v>
      </c>
      <c r="T424" s="72" t="e">
        <f ca="1">IF(M424&lt;11,S424-10000000,S424)</f>
        <v>#N/A</v>
      </c>
      <c r="U424" s="72" t="e">
        <f ca="1">T424/(6366197.724*0.9996)</f>
        <v>#N/A</v>
      </c>
      <c r="V424" s="72" t="e">
        <f ca="1">(Coef!$J$9/(1+Coef!$J$8*(COS(U424))^2)^0.5)*Coef!$J$6</f>
        <v>#N/A</v>
      </c>
      <c r="W424" s="72" t="e">
        <f ca="1">6*D424-183</f>
        <v>#N/A</v>
      </c>
      <c r="X424" s="72" t="e">
        <f ca="1">(R424-500000)/V424</f>
        <v>#N/A</v>
      </c>
      <c r="Y424" s="72" t="e">
        <f ca="1">SIN(2*U424)</f>
        <v>#N/A</v>
      </c>
      <c r="Z424" s="72" t="e">
        <f ca="1">Y424*(COS(U424))^2</f>
        <v>#N/A</v>
      </c>
      <c r="AA424" s="72" t="e">
        <f ca="1">U424+(Y424/2)</f>
        <v>#N/A</v>
      </c>
      <c r="AB424" s="72" t="e">
        <f ca="1">(3*AA424+Z424)/4</f>
        <v>#N/A</v>
      </c>
      <c r="AC424" s="72" t="e">
        <f ca="1">(5*AB424+Z424*(COS(U424))^2)/3</f>
        <v>#N/A</v>
      </c>
      <c r="AD424" s="72" t="e">
        <f ca="1">Coef!$J$6*Coef!$J$9*(U424-(Coef!$J$10*AA424)+(Coef!$J$11*AB424)-(Coef!$J$12*AC424))</f>
        <v>#N/A</v>
      </c>
      <c r="AE424" s="72" t="e">
        <f ca="1">(T424-AD424)/V424</f>
        <v>#N/A</v>
      </c>
      <c r="AF424" s="72" t="e">
        <f ca="1">((Coef!$J$8*X424^2)/2)*(COS(U424))^2</f>
        <v>#N/A</v>
      </c>
      <c r="AG424" s="72" t="e">
        <f ca="1">X424*(1-(AF424/3))</f>
        <v>#N/A</v>
      </c>
      <c r="AH424" s="72" t="e">
        <f ca="1">AE424*(1-AF424)+U424</f>
        <v>#N/A</v>
      </c>
      <c r="AI424" s="72" t="e">
        <f ca="1">(EXP(AG424)-EXP(-AG424))/2</f>
        <v>#N/A</v>
      </c>
      <c r="AJ424" s="72" t="e">
        <f ca="1">ATAN(AI424/COS(AH424))</f>
        <v>#N/A</v>
      </c>
      <c r="AK424" s="72" t="e">
        <f ca="1">ATAN(COS(AJ424)*TAN(AH424))</f>
        <v>#N/A</v>
      </c>
      <c r="AL424" s="72" t="e">
        <f ca="1">U424+(1+Coef!$J$8*(COS(U424))^2-(3/2)*Coef!$J$8*SIN(U424)*COS(U424)*(AK424-U424))*(AK424-U424)</f>
        <v>#N/A</v>
      </c>
      <c r="AM424" s="33" t="e">
        <f t="shared" ca="1" si="77"/>
        <v>#N/A</v>
      </c>
      <c r="AN424" s="33" t="e">
        <f t="shared" ca="1" si="78"/>
        <v>#N/A</v>
      </c>
      <c r="AO424" s="48" t="e">
        <f ca="1">D424&amp;" "&amp;IF(AM424&gt;0,"N","S")&amp;" "&amp;R424&amp;" "&amp;LEFT(S424,7)</f>
        <v>#N/A</v>
      </c>
    </row>
    <row r="425" spans="1:41">
      <c r="A425" s="38"/>
      <c r="B425" s="72" t="str">
        <f t="shared" si="79"/>
        <v/>
      </c>
      <c r="C425" s="72" t="e">
        <f t="array" aca="1" ref="C425" ca="1">MATCH(TRUE,ISERROR(VALUE(MID(B425,ROW(INDIRECT("1:"&amp;LEN(B425))),1))),0)</f>
        <v>#N/A</v>
      </c>
      <c r="D425" s="72" t="e">
        <f t="shared" ca="1" si="80"/>
        <v>#N/A</v>
      </c>
      <c r="E425" s="72" t="e">
        <f t="shared" ca="1" si="81"/>
        <v>#N/A</v>
      </c>
      <c r="F425" s="72" t="e">
        <f t="shared" ca="1" si="82"/>
        <v>#N/A</v>
      </c>
      <c r="G425" s="72" t="e">
        <f t="shared" ca="1" si="83"/>
        <v>#N/A</v>
      </c>
      <c r="H425" s="72" t="e">
        <f t="shared" ca="1" si="84"/>
        <v>#N/A</v>
      </c>
      <c r="I425" s="72" t="e">
        <f t="shared" ca="1" si="85"/>
        <v>#N/A</v>
      </c>
      <c r="J425" s="72" t="e">
        <f t="shared" ca="1" si="86"/>
        <v>#N/A</v>
      </c>
      <c r="K425" s="72" t="e">
        <f t="shared" ca="1" si="87"/>
        <v>#N/A</v>
      </c>
      <c r="L425" s="72" t="e">
        <f ca="1">VLOOKUP(F425,Coef!$C$2:$F$25,4)</f>
        <v>#N/A</v>
      </c>
      <c r="M425" s="31" t="e">
        <f ca="1">VLOOKUP(E425,Coef!$C$4:$D$23,2)</f>
        <v>#N/A</v>
      </c>
      <c r="N425" s="31" t="e">
        <f ca="1">MOD(VLOOKUP(G425,Coef!$C$2:$G$21,5)+MOD(D425+1,2)*15,20)</f>
        <v>#N/A</v>
      </c>
      <c r="O425" s="31" t="e">
        <f ca="1">VLOOKUP(M425,Coef!$A$27:$B$46,2)</f>
        <v>#N/A</v>
      </c>
      <c r="P425" s="31" t="e">
        <f ca="1">VLOOKUP(M425,Coef!$A$27:$C$46,3)+N425/10-0.1</f>
        <v>#N/A</v>
      </c>
      <c r="Q425" s="31" t="e">
        <f ca="1">IF(P425+0.1&lt;O425,P425+2,P425)</f>
        <v>#N/A</v>
      </c>
      <c r="R425" s="72" t="e">
        <f ca="1">L425*100000+I425</f>
        <v>#N/A</v>
      </c>
      <c r="S425" s="72" t="e">
        <f ca="1">Q425*1000000+J425</f>
        <v>#N/A</v>
      </c>
      <c r="T425" s="72" t="e">
        <f ca="1">IF(M425&lt;11,S425-10000000,S425)</f>
        <v>#N/A</v>
      </c>
      <c r="U425" s="72" t="e">
        <f ca="1">T425/(6366197.724*0.9996)</f>
        <v>#N/A</v>
      </c>
      <c r="V425" s="72" t="e">
        <f ca="1">(Coef!$J$9/(1+Coef!$J$8*(COS(U425))^2)^0.5)*Coef!$J$6</f>
        <v>#N/A</v>
      </c>
      <c r="W425" s="72" t="e">
        <f ca="1">6*D425-183</f>
        <v>#N/A</v>
      </c>
      <c r="X425" s="72" t="e">
        <f ca="1">(R425-500000)/V425</f>
        <v>#N/A</v>
      </c>
      <c r="Y425" s="72" t="e">
        <f ca="1">SIN(2*U425)</f>
        <v>#N/A</v>
      </c>
      <c r="Z425" s="72" t="e">
        <f ca="1">Y425*(COS(U425))^2</f>
        <v>#N/A</v>
      </c>
      <c r="AA425" s="72" t="e">
        <f ca="1">U425+(Y425/2)</f>
        <v>#N/A</v>
      </c>
      <c r="AB425" s="72" t="e">
        <f ca="1">(3*AA425+Z425)/4</f>
        <v>#N/A</v>
      </c>
      <c r="AC425" s="72" t="e">
        <f ca="1">(5*AB425+Z425*(COS(U425))^2)/3</f>
        <v>#N/A</v>
      </c>
      <c r="AD425" s="72" t="e">
        <f ca="1">Coef!$J$6*Coef!$J$9*(U425-(Coef!$J$10*AA425)+(Coef!$J$11*AB425)-(Coef!$J$12*AC425))</f>
        <v>#N/A</v>
      </c>
      <c r="AE425" s="72" t="e">
        <f ca="1">(T425-AD425)/V425</f>
        <v>#N/A</v>
      </c>
      <c r="AF425" s="72" t="e">
        <f ca="1">((Coef!$J$8*X425^2)/2)*(COS(U425))^2</f>
        <v>#N/A</v>
      </c>
      <c r="AG425" s="72" t="e">
        <f ca="1">X425*(1-(AF425/3))</f>
        <v>#N/A</v>
      </c>
      <c r="AH425" s="72" t="e">
        <f ca="1">AE425*(1-AF425)+U425</f>
        <v>#N/A</v>
      </c>
      <c r="AI425" s="72" t="e">
        <f ca="1">(EXP(AG425)-EXP(-AG425))/2</f>
        <v>#N/A</v>
      </c>
      <c r="AJ425" s="72" t="e">
        <f ca="1">ATAN(AI425/COS(AH425))</f>
        <v>#N/A</v>
      </c>
      <c r="AK425" s="72" t="e">
        <f ca="1">ATAN(COS(AJ425)*TAN(AH425))</f>
        <v>#N/A</v>
      </c>
      <c r="AL425" s="72" t="e">
        <f ca="1">U425+(1+Coef!$J$8*(COS(U425))^2-(3/2)*Coef!$J$8*SIN(U425)*COS(U425)*(AK425-U425))*(AK425-U425)</f>
        <v>#N/A</v>
      </c>
      <c r="AM425" s="33" t="e">
        <f t="shared" ca="1" si="77"/>
        <v>#N/A</v>
      </c>
      <c r="AN425" s="33" t="e">
        <f t="shared" ca="1" si="78"/>
        <v>#N/A</v>
      </c>
      <c r="AO425" s="48" t="e">
        <f ca="1">D425&amp;" "&amp;IF(AM425&gt;0,"N","S")&amp;" "&amp;R425&amp;" "&amp;LEFT(S425,7)</f>
        <v>#N/A</v>
      </c>
    </row>
    <row r="426" spans="1:41">
      <c r="A426" s="38"/>
      <c r="B426" s="72" t="str">
        <f t="shared" si="79"/>
        <v/>
      </c>
      <c r="C426" s="72" t="e">
        <f t="array" aca="1" ref="C426" ca="1">MATCH(TRUE,ISERROR(VALUE(MID(B426,ROW(INDIRECT("1:"&amp;LEN(B426))),1))),0)</f>
        <v>#N/A</v>
      </c>
      <c r="D426" s="72" t="e">
        <f t="shared" ca="1" si="80"/>
        <v>#N/A</v>
      </c>
      <c r="E426" s="72" t="e">
        <f t="shared" ca="1" si="81"/>
        <v>#N/A</v>
      </c>
      <c r="F426" s="72" t="e">
        <f t="shared" ca="1" si="82"/>
        <v>#N/A</v>
      </c>
      <c r="G426" s="72" t="e">
        <f t="shared" ca="1" si="83"/>
        <v>#N/A</v>
      </c>
      <c r="H426" s="72" t="e">
        <f t="shared" ca="1" si="84"/>
        <v>#N/A</v>
      </c>
      <c r="I426" s="72" t="e">
        <f t="shared" ca="1" si="85"/>
        <v>#N/A</v>
      </c>
      <c r="J426" s="72" t="e">
        <f t="shared" ca="1" si="86"/>
        <v>#N/A</v>
      </c>
      <c r="K426" s="72" t="e">
        <f t="shared" ca="1" si="87"/>
        <v>#N/A</v>
      </c>
      <c r="L426" s="72" t="e">
        <f ca="1">VLOOKUP(F426,Coef!$C$2:$F$25,4)</f>
        <v>#N/A</v>
      </c>
      <c r="M426" s="31" t="e">
        <f ca="1">VLOOKUP(E426,Coef!$C$4:$D$23,2)</f>
        <v>#N/A</v>
      </c>
      <c r="N426" s="31" t="e">
        <f ca="1">MOD(VLOOKUP(G426,Coef!$C$2:$G$21,5)+MOD(D426+1,2)*15,20)</f>
        <v>#N/A</v>
      </c>
      <c r="O426" s="31" t="e">
        <f ca="1">VLOOKUP(M426,Coef!$A$27:$B$46,2)</f>
        <v>#N/A</v>
      </c>
      <c r="P426" s="31" t="e">
        <f ca="1">VLOOKUP(M426,Coef!$A$27:$C$46,3)+N426/10-0.1</f>
        <v>#N/A</v>
      </c>
      <c r="Q426" s="31" t="e">
        <f ca="1">IF(P426+0.1&lt;O426,P426+2,P426)</f>
        <v>#N/A</v>
      </c>
      <c r="R426" s="72" t="e">
        <f ca="1">L426*100000+I426</f>
        <v>#N/A</v>
      </c>
      <c r="S426" s="72" t="e">
        <f ca="1">Q426*1000000+J426</f>
        <v>#N/A</v>
      </c>
      <c r="T426" s="72" t="e">
        <f ca="1">IF(M426&lt;11,S426-10000000,S426)</f>
        <v>#N/A</v>
      </c>
      <c r="U426" s="72" t="e">
        <f ca="1">T426/(6366197.724*0.9996)</f>
        <v>#N/A</v>
      </c>
      <c r="V426" s="72" t="e">
        <f ca="1">(Coef!$J$9/(1+Coef!$J$8*(COS(U426))^2)^0.5)*Coef!$J$6</f>
        <v>#N/A</v>
      </c>
      <c r="W426" s="72" t="e">
        <f ca="1">6*D426-183</f>
        <v>#N/A</v>
      </c>
      <c r="X426" s="72" t="e">
        <f ca="1">(R426-500000)/V426</f>
        <v>#N/A</v>
      </c>
      <c r="Y426" s="72" t="e">
        <f ca="1">SIN(2*U426)</f>
        <v>#N/A</v>
      </c>
      <c r="Z426" s="72" t="e">
        <f ca="1">Y426*(COS(U426))^2</f>
        <v>#N/A</v>
      </c>
      <c r="AA426" s="72" t="e">
        <f ca="1">U426+(Y426/2)</f>
        <v>#N/A</v>
      </c>
      <c r="AB426" s="72" t="e">
        <f ca="1">(3*AA426+Z426)/4</f>
        <v>#N/A</v>
      </c>
      <c r="AC426" s="72" t="e">
        <f ca="1">(5*AB426+Z426*(COS(U426))^2)/3</f>
        <v>#N/A</v>
      </c>
      <c r="AD426" s="72" t="e">
        <f ca="1">Coef!$J$6*Coef!$J$9*(U426-(Coef!$J$10*AA426)+(Coef!$J$11*AB426)-(Coef!$J$12*AC426))</f>
        <v>#N/A</v>
      </c>
      <c r="AE426" s="72" t="e">
        <f ca="1">(T426-AD426)/V426</f>
        <v>#N/A</v>
      </c>
      <c r="AF426" s="72" t="e">
        <f ca="1">((Coef!$J$8*X426^2)/2)*(COS(U426))^2</f>
        <v>#N/A</v>
      </c>
      <c r="AG426" s="72" t="e">
        <f ca="1">X426*(1-(AF426/3))</f>
        <v>#N/A</v>
      </c>
      <c r="AH426" s="72" t="e">
        <f ca="1">AE426*(1-AF426)+U426</f>
        <v>#N/A</v>
      </c>
      <c r="AI426" s="72" t="e">
        <f ca="1">(EXP(AG426)-EXP(-AG426))/2</f>
        <v>#N/A</v>
      </c>
      <c r="AJ426" s="72" t="e">
        <f ca="1">ATAN(AI426/COS(AH426))</f>
        <v>#N/A</v>
      </c>
      <c r="AK426" s="72" t="e">
        <f ca="1">ATAN(COS(AJ426)*TAN(AH426))</f>
        <v>#N/A</v>
      </c>
      <c r="AL426" s="72" t="e">
        <f ca="1">U426+(1+Coef!$J$8*(COS(U426))^2-(3/2)*Coef!$J$8*SIN(U426)*COS(U426)*(AK426-U426))*(AK426-U426)</f>
        <v>#N/A</v>
      </c>
      <c r="AM426" s="33" t="e">
        <f t="shared" ca="1" si="77"/>
        <v>#N/A</v>
      </c>
      <c r="AN426" s="33" t="e">
        <f t="shared" ca="1" si="78"/>
        <v>#N/A</v>
      </c>
      <c r="AO426" s="48" t="e">
        <f ca="1">D426&amp;" "&amp;IF(AM426&gt;0,"N","S")&amp;" "&amp;R426&amp;" "&amp;LEFT(S426,7)</f>
        <v>#N/A</v>
      </c>
    </row>
    <row r="427" spans="1:41">
      <c r="A427" s="38"/>
      <c r="B427" s="72" t="str">
        <f t="shared" si="79"/>
        <v/>
      </c>
      <c r="C427" s="72" t="e">
        <f t="array" aca="1" ref="C427" ca="1">MATCH(TRUE,ISERROR(VALUE(MID(B427,ROW(INDIRECT("1:"&amp;LEN(B427))),1))),0)</f>
        <v>#N/A</v>
      </c>
      <c r="D427" s="72" t="e">
        <f t="shared" ca="1" si="80"/>
        <v>#N/A</v>
      </c>
      <c r="E427" s="72" t="e">
        <f t="shared" ca="1" si="81"/>
        <v>#N/A</v>
      </c>
      <c r="F427" s="72" t="e">
        <f t="shared" ca="1" si="82"/>
        <v>#N/A</v>
      </c>
      <c r="G427" s="72" t="e">
        <f t="shared" ca="1" si="83"/>
        <v>#N/A</v>
      </c>
      <c r="H427" s="72" t="e">
        <f t="shared" ca="1" si="84"/>
        <v>#N/A</v>
      </c>
      <c r="I427" s="72" t="e">
        <f t="shared" ca="1" si="85"/>
        <v>#N/A</v>
      </c>
      <c r="J427" s="72" t="e">
        <f t="shared" ca="1" si="86"/>
        <v>#N/A</v>
      </c>
      <c r="K427" s="72" t="e">
        <f t="shared" ca="1" si="87"/>
        <v>#N/A</v>
      </c>
      <c r="L427" s="72" t="e">
        <f ca="1">VLOOKUP(F427,Coef!$C$2:$F$25,4)</f>
        <v>#N/A</v>
      </c>
      <c r="M427" s="31" t="e">
        <f ca="1">VLOOKUP(E427,Coef!$C$4:$D$23,2)</f>
        <v>#N/A</v>
      </c>
      <c r="N427" s="31" t="e">
        <f ca="1">MOD(VLOOKUP(G427,Coef!$C$2:$G$21,5)+MOD(D427+1,2)*15,20)</f>
        <v>#N/A</v>
      </c>
      <c r="O427" s="31" t="e">
        <f ca="1">VLOOKUP(M427,Coef!$A$27:$B$46,2)</f>
        <v>#N/A</v>
      </c>
      <c r="P427" s="31" t="e">
        <f ca="1">VLOOKUP(M427,Coef!$A$27:$C$46,3)+N427/10-0.1</f>
        <v>#N/A</v>
      </c>
      <c r="Q427" s="31" t="e">
        <f ca="1">IF(P427+0.1&lt;O427,P427+2,P427)</f>
        <v>#N/A</v>
      </c>
      <c r="R427" s="72" t="e">
        <f ca="1">L427*100000+I427</f>
        <v>#N/A</v>
      </c>
      <c r="S427" s="72" t="e">
        <f ca="1">Q427*1000000+J427</f>
        <v>#N/A</v>
      </c>
      <c r="T427" s="72" t="e">
        <f ca="1">IF(M427&lt;11,S427-10000000,S427)</f>
        <v>#N/A</v>
      </c>
      <c r="U427" s="72" t="e">
        <f ca="1">T427/(6366197.724*0.9996)</f>
        <v>#N/A</v>
      </c>
      <c r="V427" s="72" t="e">
        <f ca="1">(Coef!$J$9/(1+Coef!$J$8*(COS(U427))^2)^0.5)*Coef!$J$6</f>
        <v>#N/A</v>
      </c>
      <c r="W427" s="72" t="e">
        <f ca="1">6*D427-183</f>
        <v>#N/A</v>
      </c>
      <c r="X427" s="72" t="e">
        <f ca="1">(R427-500000)/V427</f>
        <v>#N/A</v>
      </c>
      <c r="Y427" s="72" t="e">
        <f ca="1">SIN(2*U427)</f>
        <v>#N/A</v>
      </c>
      <c r="Z427" s="72" t="e">
        <f ca="1">Y427*(COS(U427))^2</f>
        <v>#N/A</v>
      </c>
      <c r="AA427" s="72" t="e">
        <f ca="1">U427+(Y427/2)</f>
        <v>#N/A</v>
      </c>
      <c r="AB427" s="72" t="e">
        <f ca="1">(3*AA427+Z427)/4</f>
        <v>#N/A</v>
      </c>
      <c r="AC427" s="72" t="e">
        <f ca="1">(5*AB427+Z427*(COS(U427))^2)/3</f>
        <v>#N/A</v>
      </c>
      <c r="AD427" s="72" t="e">
        <f ca="1">Coef!$J$6*Coef!$J$9*(U427-(Coef!$J$10*AA427)+(Coef!$J$11*AB427)-(Coef!$J$12*AC427))</f>
        <v>#N/A</v>
      </c>
      <c r="AE427" s="72" t="e">
        <f ca="1">(T427-AD427)/V427</f>
        <v>#N/A</v>
      </c>
      <c r="AF427" s="72" t="e">
        <f ca="1">((Coef!$J$8*X427^2)/2)*(COS(U427))^2</f>
        <v>#N/A</v>
      </c>
      <c r="AG427" s="72" t="e">
        <f ca="1">X427*(1-(AF427/3))</f>
        <v>#N/A</v>
      </c>
      <c r="AH427" s="72" t="e">
        <f ca="1">AE427*(1-AF427)+U427</f>
        <v>#N/A</v>
      </c>
      <c r="AI427" s="72" t="e">
        <f ca="1">(EXP(AG427)-EXP(-AG427))/2</f>
        <v>#N/A</v>
      </c>
      <c r="AJ427" s="72" t="e">
        <f ca="1">ATAN(AI427/COS(AH427))</f>
        <v>#N/A</v>
      </c>
      <c r="AK427" s="72" t="e">
        <f ca="1">ATAN(COS(AJ427)*TAN(AH427))</f>
        <v>#N/A</v>
      </c>
      <c r="AL427" s="72" t="e">
        <f ca="1">U427+(1+Coef!$J$8*(COS(U427))^2-(3/2)*Coef!$J$8*SIN(U427)*COS(U427)*(AK427-U427))*(AK427-U427)</f>
        <v>#N/A</v>
      </c>
      <c r="AM427" s="33" t="e">
        <f t="shared" ca="1" si="77"/>
        <v>#N/A</v>
      </c>
      <c r="AN427" s="33" t="e">
        <f t="shared" ca="1" si="78"/>
        <v>#N/A</v>
      </c>
      <c r="AO427" s="48" t="e">
        <f ca="1">D427&amp;" "&amp;IF(AM427&gt;0,"N","S")&amp;" "&amp;R427&amp;" "&amp;LEFT(S427,7)</f>
        <v>#N/A</v>
      </c>
    </row>
    <row r="428" spans="1:41">
      <c r="A428" s="38"/>
      <c r="B428" s="72" t="str">
        <f t="shared" si="79"/>
        <v/>
      </c>
      <c r="C428" s="72" t="e">
        <f t="array" aca="1" ref="C428" ca="1">MATCH(TRUE,ISERROR(VALUE(MID(B428,ROW(INDIRECT("1:"&amp;LEN(B428))),1))),0)</f>
        <v>#N/A</v>
      </c>
      <c r="D428" s="72" t="e">
        <f t="shared" ca="1" si="80"/>
        <v>#N/A</v>
      </c>
      <c r="E428" s="72" t="e">
        <f t="shared" ca="1" si="81"/>
        <v>#N/A</v>
      </c>
      <c r="F428" s="72" t="e">
        <f t="shared" ca="1" si="82"/>
        <v>#N/A</v>
      </c>
      <c r="G428" s="72" t="e">
        <f t="shared" ca="1" si="83"/>
        <v>#N/A</v>
      </c>
      <c r="H428" s="72" t="e">
        <f t="shared" ca="1" si="84"/>
        <v>#N/A</v>
      </c>
      <c r="I428" s="72" t="e">
        <f t="shared" ca="1" si="85"/>
        <v>#N/A</v>
      </c>
      <c r="J428" s="72" t="e">
        <f t="shared" ca="1" si="86"/>
        <v>#N/A</v>
      </c>
      <c r="K428" s="72" t="e">
        <f t="shared" ca="1" si="87"/>
        <v>#N/A</v>
      </c>
      <c r="L428" s="72" t="e">
        <f ca="1">VLOOKUP(F428,Coef!$C$2:$F$25,4)</f>
        <v>#N/A</v>
      </c>
      <c r="M428" s="31" t="e">
        <f ca="1">VLOOKUP(E428,Coef!$C$4:$D$23,2)</f>
        <v>#N/A</v>
      </c>
      <c r="N428" s="31" t="e">
        <f ca="1">MOD(VLOOKUP(G428,Coef!$C$2:$G$21,5)+MOD(D428+1,2)*15,20)</f>
        <v>#N/A</v>
      </c>
      <c r="O428" s="31" t="e">
        <f ca="1">VLOOKUP(M428,Coef!$A$27:$B$46,2)</f>
        <v>#N/A</v>
      </c>
      <c r="P428" s="31" t="e">
        <f ca="1">VLOOKUP(M428,Coef!$A$27:$C$46,3)+N428/10-0.1</f>
        <v>#N/A</v>
      </c>
      <c r="Q428" s="31" t="e">
        <f ca="1">IF(P428+0.1&lt;O428,P428+2,P428)</f>
        <v>#N/A</v>
      </c>
      <c r="R428" s="72" t="e">
        <f ca="1">L428*100000+I428</f>
        <v>#N/A</v>
      </c>
      <c r="S428" s="72" t="e">
        <f ca="1">Q428*1000000+J428</f>
        <v>#N/A</v>
      </c>
      <c r="T428" s="72" t="e">
        <f ca="1">IF(M428&lt;11,S428-10000000,S428)</f>
        <v>#N/A</v>
      </c>
      <c r="U428" s="72" t="e">
        <f ca="1">T428/(6366197.724*0.9996)</f>
        <v>#N/A</v>
      </c>
      <c r="V428" s="72" t="e">
        <f ca="1">(Coef!$J$9/(1+Coef!$J$8*(COS(U428))^2)^0.5)*Coef!$J$6</f>
        <v>#N/A</v>
      </c>
      <c r="W428" s="72" t="e">
        <f ca="1">6*D428-183</f>
        <v>#N/A</v>
      </c>
      <c r="X428" s="72" t="e">
        <f ca="1">(R428-500000)/V428</f>
        <v>#N/A</v>
      </c>
      <c r="Y428" s="72" t="e">
        <f ca="1">SIN(2*U428)</f>
        <v>#N/A</v>
      </c>
      <c r="Z428" s="72" t="e">
        <f ca="1">Y428*(COS(U428))^2</f>
        <v>#N/A</v>
      </c>
      <c r="AA428" s="72" t="e">
        <f ca="1">U428+(Y428/2)</f>
        <v>#N/A</v>
      </c>
      <c r="AB428" s="72" t="e">
        <f ca="1">(3*AA428+Z428)/4</f>
        <v>#N/A</v>
      </c>
      <c r="AC428" s="72" t="e">
        <f ca="1">(5*AB428+Z428*(COS(U428))^2)/3</f>
        <v>#N/A</v>
      </c>
      <c r="AD428" s="72" t="e">
        <f ca="1">Coef!$J$6*Coef!$J$9*(U428-(Coef!$J$10*AA428)+(Coef!$J$11*AB428)-(Coef!$J$12*AC428))</f>
        <v>#N/A</v>
      </c>
      <c r="AE428" s="72" t="e">
        <f ca="1">(T428-AD428)/V428</f>
        <v>#N/A</v>
      </c>
      <c r="AF428" s="72" t="e">
        <f ca="1">((Coef!$J$8*X428^2)/2)*(COS(U428))^2</f>
        <v>#N/A</v>
      </c>
      <c r="AG428" s="72" t="e">
        <f ca="1">X428*(1-(AF428/3))</f>
        <v>#N/A</v>
      </c>
      <c r="AH428" s="72" t="e">
        <f ca="1">AE428*(1-AF428)+U428</f>
        <v>#N/A</v>
      </c>
      <c r="AI428" s="72" t="e">
        <f ca="1">(EXP(AG428)-EXP(-AG428))/2</f>
        <v>#N/A</v>
      </c>
      <c r="AJ428" s="72" t="e">
        <f ca="1">ATAN(AI428/COS(AH428))</f>
        <v>#N/A</v>
      </c>
      <c r="AK428" s="72" t="e">
        <f ca="1">ATAN(COS(AJ428)*TAN(AH428))</f>
        <v>#N/A</v>
      </c>
      <c r="AL428" s="72" t="e">
        <f ca="1">U428+(1+Coef!$J$8*(COS(U428))^2-(3/2)*Coef!$J$8*SIN(U428)*COS(U428)*(AK428-U428))*(AK428-U428)</f>
        <v>#N/A</v>
      </c>
      <c r="AM428" s="33" t="e">
        <f t="shared" ca="1" si="77"/>
        <v>#N/A</v>
      </c>
      <c r="AN428" s="33" t="e">
        <f t="shared" ca="1" si="78"/>
        <v>#N/A</v>
      </c>
      <c r="AO428" s="48" t="e">
        <f ca="1">D428&amp;" "&amp;IF(AM428&gt;0,"N","S")&amp;" "&amp;R428&amp;" "&amp;LEFT(S428,7)</f>
        <v>#N/A</v>
      </c>
    </row>
    <row r="429" spans="1:41">
      <c r="A429" s="38"/>
      <c r="B429" s="72" t="str">
        <f t="shared" si="79"/>
        <v/>
      </c>
      <c r="C429" s="72" t="e">
        <f t="array" aca="1" ref="C429" ca="1">MATCH(TRUE,ISERROR(VALUE(MID(B429,ROW(INDIRECT("1:"&amp;LEN(B429))),1))),0)</f>
        <v>#N/A</v>
      </c>
      <c r="D429" s="72" t="e">
        <f t="shared" ca="1" si="80"/>
        <v>#N/A</v>
      </c>
      <c r="E429" s="72" t="e">
        <f t="shared" ca="1" si="81"/>
        <v>#N/A</v>
      </c>
      <c r="F429" s="72" t="e">
        <f t="shared" ca="1" si="82"/>
        <v>#N/A</v>
      </c>
      <c r="G429" s="72" t="e">
        <f t="shared" ca="1" si="83"/>
        <v>#N/A</v>
      </c>
      <c r="H429" s="72" t="e">
        <f t="shared" ca="1" si="84"/>
        <v>#N/A</v>
      </c>
      <c r="I429" s="72" t="e">
        <f t="shared" ca="1" si="85"/>
        <v>#N/A</v>
      </c>
      <c r="J429" s="72" t="e">
        <f t="shared" ca="1" si="86"/>
        <v>#N/A</v>
      </c>
      <c r="K429" s="72" t="e">
        <f t="shared" ca="1" si="87"/>
        <v>#N/A</v>
      </c>
      <c r="L429" s="72" t="e">
        <f ca="1">VLOOKUP(F429,Coef!$C$2:$F$25,4)</f>
        <v>#N/A</v>
      </c>
      <c r="M429" s="31" t="e">
        <f ca="1">VLOOKUP(E429,Coef!$C$4:$D$23,2)</f>
        <v>#N/A</v>
      </c>
      <c r="N429" s="31" t="e">
        <f ca="1">MOD(VLOOKUP(G429,Coef!$C$2:$G$21,5)+MOD(D429+1,2)*15,20)</f>
        <v>#N/A</v>
      </c>
      <c r="O429" s="31" t="e">
        <f ca="1">VLOOKUP(M429,Coef!$A$27:$B$46,2)</f>
        <v>#N/A</v>
      </c>
      <c r="P429" s="31" t="e">
        <f ca="1">VLOOKUP(M429,Coef!$A$27:$C$46,3)+N429/10-0.1</f>
        <v>#N/A</v>
      </c>
      <c r="Q429" s="31" t="e">
        <f ca="1">IF(P429+0.1&lt;O429,P429+2,P429)</f>
        <v>#N/A</v>
      </c>
      <c r="R429" s="72" t="e">
        <f ca="1">L429*100000+I429</f>
        <v>#N/A</v>
      </c>
      <c r="S429" s="72" t="e">
        <f ca="1">Q429*1000000+J429</f>
        <v>#N/A</v>
      </c>
      <c r="T429" s="72" t="e">
        <f ca="1">IF(M429&lt;11,S429-10000000,S429)</f>
        <v>#N/A</v>
      </c>
      <c r="U429" s="72" t="e">
        <f ca="1">T429/(6366197.724*0.9996)</f>
        <v>#N/A</v>
      </c>
      <c r="V429" s="72" t="e">
        <f ca="1">(Coef!$J$9/(1+Coef!$J$8*(COS(U429))^2)^0.5)*Coef!$J$6</f>
        <v>#N/A</v>
      </c>
      <c r="W429" s="72" t="e">
        <f ca="1">6*D429-183</f>
        <v>#N/A</v>
      </c>
      <c r="X429" s="72" t="e">
        <f ca="1">(R429-500000)/V429</f>
        <v>#N/A</v>
      </c>
      <c r="Y429" s="72" t="e">
        <f ca="1">SIN(2*U429)</f>
        <v>#N/A</v>
      </c>
      <c r="Z429" s="72" t="e">
        <f ca="1">Y429*(COS(U429))^2</f>
        <v>#N/A</v>
      </c>
      <c r="AA429" s="72" t="e">
        <f ca="1">U429+(Y429/2)</f>
        <v>#N/A</v>
      </c>
      <c r="AB429" s="72" t="e">
        <f ca="1">(3*AA429+Z429)/4</f>
        <v>#N/A</v>
      </c>
      <c r="AC429" s="72" t="e">
        <f ca="1">(5*AB429+Z429*(COS(U429))^2)/3</f>
        <v>#N/A</v>
      </c>
      <c r="AD429" s="72" t="e">
        <f ca="1">Coef!$J$6*Coef!$J$9*(U429-(Coef!$J$10*AA429)+(Coef!$J$11*AB429)-(Coef!$J$12*AC429))</f>
        <v>#N/A</v>
      </c>
      <c r="AE429" s="72" t="e">
        <f ca="1">(T429-AD429)/V429</f>
        <v>#N/A</v>
      </c>
      <c r="AF429" s="72" t="e">
        <f ca="1">((Coef!$J$8*X429^2)/2)*(COS(U429))^2</f>
        <v>#N/A</v>
      </c>
      <c r="AG429" s="72" t="e">
        <f ca="1">X429*(1-(AF429/3))</f>
        <v>#N/A</v>
      </c>
      <c r="AH429" s="72" t="e">
        <f ca="1">AE429*(1-AF429)+U429</f>
        <v>#N/A</v>
      </c>
      <c r="AI429" s="72" t="e">
        <f ca="1">(EXP(AG429)-EXP(-AG429))/2</f>
        <v>#N/A</v>
      </c>
      <c r="AJ429" s="72" t="e">
        <f ca="1">ATAN(AI429/COS(AH429))</f>
        <v>#N/A</v>
      </c>
      <c r="AK429" s="72" t="e">
        <f ca="1">ATAN(COS(AJ429)*TAN(AH429))</f>
        <v>#N/A</v>
      </c>
      <c r="AL429" s="72" t="e">
        <f ca="1">U429+(1+Coef!$J$8*(COS(U429))^2-(3/2)*Coef!$J$8*SIN(U429)*COS(U429)*(AK429-U429))*(AK429-U429)</f>
        <v>#N/A</v>
      </c>
      <c r="AM429" s="33" t="e">
        <f t="shared" ca="1" si="77"/>
        <v>#N/A</v>
      </c>
      <c r="AN429" s="33" t="e">
        <f t="shared" ca="1" si="78"/>
        <v>#N/A</v>
      </c>
      <c r="AO429" s="48" t="e">
        <f ca="1">D429&amp;" "&amp;IF(AM429&gt;0,"N","S")&amp;" "&amp;R429&amp;" "&amp;LEFT(S429,7)</f>
        <v>#N/A</v>
      </c>
    </row>
    <row r="430" spans="1:41">
      <c r="A430" s="38"/>
      <c r="B430" s="72" t="str">
        <f t="shared" si="79"/>
        <v/>
      </c>
      <c r="C430" s="72" t="e">
        <f t="array" aca="1" ref="C430" ca="1">MATCH(TRUE,ISERROR(VALUE(MID(B430,ROW(INDIRECT("1:"&amp;LEN(B430))),1))),0)</f>
        <v>#N/A</v>
      </c>
      <c r="D430" s="72" t="e">
        <f t="shared" ca="1" si="80"/>
        <v>#N/A</v>
      </c>
      <c r="E430" s="72" t="e">
        <f t="shared" ca="1" si="81"/>
        <v>#N/A</v>
      </c>
      <c r="F430" s="72" t="e">
        <f t="shared" ca="1" si="82"/>
        <v>#N/A</v>
      </c>
      <c r="G430" s="72" t="e">
        <f t="shared" ca="1" si="83"/>
        <v>#N/A</v>
      </c>
      <c r="H430" s="72" t="e">
        <f t="shared" ca="1" si="84"/>
        <v>#N/A</v>
      </c>
      <c r="I430" s="72" t="e">
        <f t="shared" ca="1" si="85"/>
        <v>#N/A</v>
      </c>
      <c r="J430" s="72" t="e">
        <f t="shared" ca="1" si="86"/>
        <v>#N/A</v>
      </c>
      <c r="K430" s="72" t="e">
        <f t="shared" ca="1" si="87"/>
        <v>#N/A</v>
      </c>
      <c r="L430" s="72" t="e">
        <f ca="1">VLOOKUP(F430,Coef!$C$2:$F$25,4)</f>
        <v>#N/A</v>
      </c>
      <c r="M430" s="31" t="e">
        <f ca="1">VLOOKUP(E430,Coef!$C$4:$D$23,2)</f>
        <v>#N/A</v>
      </c>
      <c r="N430" s="31" t="e">
        <f ca="1">MOD(VLOOKUP(G430,Coef!$C$2:$G$21,5)+MOD(D430+1,2)*15,20)</f>
        <v>#N/A</v>
      </c>
      <c r="O430" s="31" t="e">
        <f ca="1">VLOOKUP(M430,Coef!$A$27:$B$46,2)</f>
        <v>#N/A</v>
      </c>
      <c r="P430" s="31" t="e">
        <f ca="1">VLOOKUP(M430,Coef!$A$27:$C$46,3)+N430/10-0.1</f>
        <v>#N/A</v>
      </c>
      <c r="Q430" s="31" t="e">
        <f ca="1">IF(P430+0.1&lt;O430,P430+2,P430)</f>
        <v>#N/A</v>
      </c>
      <c r="R430" s="72" t="e">
        <f ca="1">L430*100000+I430</f>
        <v>#N/A</v>
      </c>
      <c r="S430" s="72" t="e">
        <f ca="1">Q430*1000000+J430</f>
        <v>#N/A</v>
      </c>
      <c r="T430" s="72" t="e">
        <f ca="1">IF(M430&lt;11,S430-10000000,S430)</f>
        <v>#N/A</v>
      </c>
      <c r="U430" s="72" t="e">
        <f ca="1">T430/(6366197.724*0.9996)</f>
        <v>#N/A</v>
      </c>
      <c r="V430" s="72" t="e">
        <f ca="1">(Coef!$J$9/(1+Coef!$J$8*(COS(U430))^2)^0.5)*Coef!$J$6</f>
        <v>#N/A</v>
      </c>
      <c r="W430" s="72" t="e">
        <f ca="1">6*D430-183</f>
        <v>#N/A</v>
      </c>
      <c r="X430" s="72" t="e">
        <f ca="1">(R430-500000)/V430</f>
        <v>#N/A</v>
      </c>
      <c r="Y430" s="72" t="e">
        <f ca="1">SIN(2*U430)</f>
        <v>#N/A</v>
      </c>
      <c r="Z430" s="72" t="e">
        <f ca="1">Y430*(COS(U430))^2</f>
        <v>#N/A</v>
      </c>
      <c r="AA430" s="72" t="e">
        <f ca="1">U430+(Y430/2)</f>
        <v>#N/A</v>
      </c>
      <c r="AB430" s="72" t="e">
        <f ca="1">(3*AA430+Z430)/4</f>
        <v>#N/A</v>
      </c>
      <c r="AC430" s="72" t="e">
        <f ca="1">(5*AB430+Z430*(COS(U430))^2)/3</f>
        <v>#N/A</v>
      </c>
      <c r="AD430" s="72" t="e">
        <f ca="1">Coef!$J$6*Coef!$J$9*(U430-(Coef!$J$10*AA430)+(Coef!$J$11*AB430)-(Coef!$J$12*AC430))</f>
        <v>#N/A</v>
      </c>
      <c r="AE430" s="72" t="e">
        <f ca="1">(T430-AD430)/V430</f>
        <v>#N/A</v>
      </c>
      <c r="AF430" s="72" t="e">
        <f ca="1">((Coef!$J$8*X430^2)/2)*(COS(U430))^2</f>
        <v>#N/A</v>
      </c>
      <c r="AG430" s="72" t="e">
        <f ca="1">X430*(1-(AF430/3))</f>
        <v>#N/A</v>
      </c>
      <c r="AH430" s="72" t="e">
        <f ca="1">AE430*(1-AF430)+U430</f>
        <v>#N/A</v>
      </c>
      <c r="AI430" s="72" t="e">
        <f ca="1">(EXP(AG430)-EXP(-AG430))/2</f>
        <v>#N/A</v>
      </c>
      <c r="AJ430" s="72" t="e">
        <f ca="1">ATAN(AI430/COS(AH430))</f>
        <v>#N/A</v>
      </c>
      <c r="AK430" s="72" t="e">
        <f ca="1">ATAN(COS(AJ430)*TAN(AH430))</f>
        <v>#N/A</v>
      </c>
      <c r="AL430" s="72" t="e">
        <f ca="1">U430+(1+Coef!$J$8*(COS(U430))^2-(3/2)*Coef!$J$8*SIN(U430)*COS(U430)*(AK430-U430))*(AK430-U430)</f>
        <v>#N/A</v>
      </c>
      <c r="AM430" s="33" t="e">
        <f t="shared" ca="1" si="77"/>
        <v>#N/A</v>
      </c>
      <c r="AN430" s="33" t="e">
        <f t="shared" ca="1" si="78"/>
        <v>#N/A</v>
      </c>
      <c r="AO430" s="48" t="e">
        <f ca="1">D430&amp;" "&amp;IF(AM430&gt;0,"N","S")&amp;" "&amp;R430&amp;" "&amp;LEFT(S430,7)</f>
        <v>#N/A</v>
      </c>
    </row>
    <row r="431" spans="1:41">
      <c r="A431" s="38"/>
      <c r="B431" s="72" t="str">
        <f t="shared" si="79"/>
        <v/>
      </c>
      <c r="C431" s="72" t="e">
        <f t="array" aca="1" ref="C431" ca="1">MATCH(TRUE,ISERROR(VALUE(MID(B431,ROW(INDIRECT("1:"&amp;LEN(B431))),1))),0)</f>
        <v>#N/A</v>
      </c>
      <c r="D431" s="72" t="e">
        <f t="shared" ca="1" si="80"/>
        <v>#N/A</v>
      </c>
      <c r="E431" s="72" t="e">
        <f t="shared" ca="1" si="81"/>
        <v>#N/A</v>
      </c>
      <c r="F431" s="72" t="e">
        <f t="shared" ca="1" si="82"/>
        <v>#N/A</v>
      </c>
      <c r="G431" s="72" t="e">
        <f t="shared" ca="1" si="83"/>
        <v>#N/A</v>
      </c>
      <c r="H431" s="72" t="e">
        <f t="shared" ca="1" si="84"/>
        <v>#N/A</v>
      </c>
      <c r="I431" s="72" t="e">
        <f t="shared" ca="1" si="85"/>
        <v>#N/A</v>
      </c>
      <c r="J431" s="72" t="e">
        <f t="shared" ca="1" si="86"/>
        <v>#N/A</v>
      </c>
      <c r="K431" s="72" t="e">
        <f t="shared" ca="1" si="87"/>
        <v>#N/A</v>
      </c>
      <c r="L431" s="72" t="e">
        <f ca="1">VLOOKUP(F431,Coef!$C$2:$F$25,4)</f>
        <v>#N/A</v>
      </c>
      <c r="M431" s="31" t="e">
        <f ca="1">VLOOKUP(E431,Coef!$C$4:$D$23,2)</f>
        <v>#N/A</v>
      </c>
      <c r="N431" s="31" t="e">
        <f ca="1">MOD(VLOOKUP(G431,Coef!$C$2:$G$21,5)+MOD(D431+1,2)*15,20)</f>
        <v>#N/A</v>
      </c>
      <c r="O431" s="31" t="e">
        <f ca="1">VLOOKUP(M431,Coef!$A$27:$B$46,2)</f>
        <v>#N/A</v>
      </c>
      <c r="P431" s="31" t="e">
        <f ca="1">VLOOKUP(M431,Coef!$A$27:$C$46,3)+N431/10-0.1</f>
        <v>#N/A</v>
      </c>
      <c r="Q431" s="31" t="e">
        <f ca="1">IF(P431+0.1&lt;O431,P431+2,P431)</f>
        <v>#N/A</v>
      </c>
      <c r="R431" s="72" t="e">
        <f ca="1">L431*100000+I431</f>
        <v>#N/A</v>
      </c>
      <c r="S431" s="72" t="e">
        <f ca="1">Q431*1000000+J431</f>
        <v>#N/A</v>
      </c>
      <c r="T431" s="72" t="e">
        <f ca="1">IF(M431&lt;11,S431-10000000,S431)</f>
        <v>#N/A</v>
      </c>
      <c r="U431" s="72" t="e">
        <f ca="1">T431/(6366197.724*0.9996)</f>
        <v>#N/A</v>
      </c>
      <c r="V431" s="72" t="e">
        <f ca="1">(Coef!$J$9/(1+Coef!$J$8*(COS(U431))^2)^0.5)*Coef!$J$6</f>
        <v>#N/A</v>
      </c>
      <c r="W431" s="72" t="e">
        <f ca="1">6*D431-183</f>
        <v>#N/A</v>
      </c>
      <c r="X431" s="72" t="e">
        <f ca="1">(R431-500000)/V431</f>
        <v>#N/A</v>
      </c>
      <c r="Y431" s="72" t="e">
        <f ca="1">SIN(2*U431)</f>
        <v>#N/A</v>
      </c>
      <c r="Z431" s="72" t="e">
        <f ca="1">Y431*(COS(U431))^2</f>
        <v>#N/A</v>
      </c>
      <c r="AA431" s="72" t="e">
        <f ca="1">U431+(Y431/2)</f>
        <v>#N/A</v>
      </c>
      <c r="AB431" s="72" t="e">
        <f ca="1">(3*AA431+Z431)/4</f>
        <v>#N/A</v>
      </c>
      <c r="AC431" s="72" t="e">
        <f ca="1">(5*AB431+Z431*(COS(U431))^2)/3</f>
        <v>#N/A</v>
      </c>
      <c r="AD431" s="72" t="e">
        <f ca="1">Coef!$J$6*Coef!$J$9*(U431-(Coef!$J$10*AA431)+(Coef!$J$11*AB431)-(Coef!$J$12*AC431))</f>
        <v>#N/A</v>
      </c>
      <c r="AE431" s="72" t="e">
        <f ca="1">(T431-AD431)/V431</f>
        <v>#N/A</v>
      </c>
      <c r="AF431" s="72" t="e">
        <f ca="1">((Coef!$J$8*X431^2)/2)*(COS(U431))^2</f>
        <v>#N/A</v>
      </c>
      <c r="AG431" s="72" t="e">
        <f ca="1">X431*(1-(AF431/3))</f>
        <v>#N/A</v>
      </c>
      <c r="AH431" s="72" t="e">
        <f ca="1">AE431*(1-AF431)+U431</f>
        <v>#N/A</v>
      </c>
      <c r="AI431" s="72" t="e">
        <f ca="1">(EXP(AG431)-EXP(-AG431))/2</f>
        <v>#N/A</v>
      </c>
      <c r="AJ431" s="72" t="e">
        <f ca="1">ATAN(AI431/COS(AH431))</f>
        <v>#N/A</v>
      </c>
      <c r="AK431" s="72" t="e">
        <f ca="1">ATAN(COS(AJ431)*TAN(AH431))</f>
        <v>#N/A</v>
      </c>
      <c r="AL431" s="72" t="e">
        <f ca="1">U431+(1+Coef!$J$8*(COS(U431))^2-(3/2)*Coef!$J$8*SIN(U431)*COS(U431)*(AK431-U431))*(AK431-U431)</f>
        <v>#N/A</v>
      </c>
      <c r="AM431" s="33" t="e">
        <f t="shared" ca="1" si="77"/>
        <v>#N/A</v>
      </c>
      <c r="AN431" s="33" t="e">
        <f t="shared" ca="1" si="78"/>
        <v>#N/A</v>
      </c>
      <c r="AO431" s="48" t="e">
        <f ca="1">D431&amp;" "&amp;IF(AM431&gt;0,"N","S")&amp;" "&amp;R431&amp;" "&amp;LEFT(S431,7)</f>
        <v>#N/A</v>
      </c>
    </row>
    <row r="432" spans="1:41">
      <c r="A432" s="38"/>
      <c r="B432" s="72" t="str">
        <f t="shared" si="79"/>
        <v/>
      </c>
      <c r="C432" s="72" t="e">
        <f t="array" aca="1" ref="C432" ca="1">MATCH(TRUE,ISERROR(VALUE(MID(B432,ROW(INDIRECT("1:"&amp;LEN(B432))),1))),0)</f>
        <v>#N/A</v>
      </c>
      <c r="D432" s="72" t="e">
        <f t="shared" ca="1" si="80"/>
        <v>#N/A</v>
      </c>
      <c r="E432" s="72" t="e">
        <f t="shared" ca="1" si="81"/>
        <v>#N/A</v>
      </c>
      <c r="F432" s="72" t="e">
        <f t="shared" ca="1" si="82"/>
        <v>#N/A</v>
      </c>
      <c r="G432" s="72" t="e">
        <f t="shared" ca="1" si="83"/>
        <v>#N/A</v>
      </c>
      <c r="H432" s="72" t="e">
        <f t="shared" ca="1" si="84"/>
        <v>#N/A</v>
      </c>
      <c r="I432" s="72" t="e">
        <f t="shared" ca="1" si="85"/>
        <v>#N/A</v>
      </c>
      <c r="J432" s="72" t="e">
        <f t="shared" ca="1" si="86"/>
        <v>#N/A</v>
      </c>
      <c r="K432" s="72" t="e">
        <f t="shared" ca="1" si="87"/>
        <v>#N/A</v>
      </c>
      <c r="L432" s="72" t="e">
        <f ca="1">VLOOKUP(F432,Coef!$C$2:$F$25,4)</f>
        <v>#N/A</v>
      </c>
      <c r="M432" s="31" t="e">
        <f ca="1">VLOOKUP(E432,Coef!$C$4:$D$23,2)</f>
        <v>#N/A</v>
      </c>
      <c r="N432" s="31" t="e">
        <f ca="1">MOD(VLOOKUP(G432,Coef!$C$2:$G$21,5)+MOD(D432+1,2)*15,20)</f>
        <v>#N/A</v>
      </c>
      <c r="O432" s="31" t="e">
        <f ca="1">VLOOKUP(M432,Coef!$A$27:$B$46,2)</f>
        <v>#N/A</v>
      </c>
      <c r="P432" s="31" t="e">
        <f ca="1">VLOOKUP(M432,Coef!$A$27:$C$46,3)+N432/10-0.1</f>
        <v>#N/A</v>
      </c>
      <c r="Q432" s="31" t="e">
        <f ca="1">IF(P432+0.1&lt;O432,P432+2,P432)</f>
        <v>#N/A</v>
      </c>
      <c r="R432" s="72" t="e">
        <f ca="1">L432*100000+I432</f>
        <v>#N/A</v>
      </c>
      <c r="S432" s="72" t="e">
        <f ca="1">Q432*1000000+J432</f>
        <v>#N/A</v>
      </c>
      <c r="T432" s="72" t="e">
        <f ca="1">IF(M432&lt;11,S432-10000000,S432)</f>
        <v>#N/A</v>
      </c>
      <c r="U432" s="72" t="e">
        <f ca="1">T432/(6366197.724*0.9996)</f>
        <v>#N/A</v>
      </c>
      <c r="V432" s="72" t="e">
        <f ca="1">(Coef!$J$9/(1+Coef!$J$8*(COS(U432))^2)^0.5)*Coef!$J$6</f>
        <v>#N/A</v>
      </c>
      <c r="W432" s="72" t="e">
        <f ca="1">6*D432-183</f>
        <v>#N/A</v>
      </c>
      <c r="X432" s="72" t="e">
        <f ca="1">(R432-500000)/V432</f>
        <v>#N/A</v>
      </c>
      <c r="Y432" s="72" t="e">
        <f ca="1">SIN(2*U432)</f>
        <v>#N/A</v>
      </c>
      <c r="Z432" s="72" t="e">
        <f ca="1">Y432*(COS(U432))^2</f>
        <v>#N/A</v>
      </c>
      <c r="AA432" s="72" t="e">
        <f ca="1">U432+(Y432/2)</f>
        <v>#N/A</v>
      </c>
      <c r="AB432" s="72" t="e">
        <f ca="1">(3*AA432+Z432)/4</f>
        <v>#N/A</v>
      </c>
      <c r="AC432" s="72" t="e">
        <f ca="1">(5*AB432+Z432*(COS(U432))^2)/3</f>
        <v>#N/A</v>
      </c>
      <c r="AD432" s="72" t="e">
        <f ca="1">Coef!$J$6*Coef!$J$9*(U432-(Coef!$J$10*AA432)+(Coef!$J$11*AB432)-(Coef!$J$12*AC432))</f>
        <v>#N/A</v>
      </c>
      <c r="AE432" s="72" t="e">
        <f ca="1">(T432-AD432)/V432</f>
        <v>#N/A</v>
      </c>
      <c r="AF432" s="72" t="e">
        <f ca="1">((Coef!$J$8*X432^2)/2)*(COS(U432))^2</f>
        <v>#N/A</v>
      </c>
      <c r="AG432" s="72" t="e">
        <f ca="1">X432*(1-(AF432/3))</f>
        <v>#N/A</v>
      </c>
      <c r="AH432" s="72" t="e">
        <f ca="1">AE432*(1-AF432)+U432</f>
        <v>#N/A</v>
      </c>
      <c r="AI432" s="72" t="e">
        <f ca="1">(EXP(AG432)-EXP(-AG432))/2</f>
        <v>#N/A</v>
      </c>
      <c r="AJ432" s="72" t="e">
        <f ca="1">ATAN(AI432/COS(AH432))</f>
        <v>#N/A</v>
      </c>
      <c r="AK432" s="72" t="e">
        <f ca="1">ATAN(COS(AJ432)*TAN(AH432))</f>
        <v>#N/A</v>
      </c>
      <c r="AL432" s="72" t="e">
        <f ca="1">U432+(1+Coef!$J$8*(COS(U432))^2-(3/2)*Coef!$J$8*SIN(U432)*COS(U432)*(AK432-U432))*(AK432-U432)</f>
        <v>#N/A</v>
      </c>
      <c r="AM432" s="33" t="e">
        <f t="shared" ca="1" si="77"/>
        <v>#N/A</v>
      </c>
      <c r="AN432" s="33" t="e">
        <f t="shared" ca="1" si="78"/>
        <v>#N/A</v>
      </c>
      <c r="AO432" s="48" t="e">
        <f ca="1">D432&amp;" "&amp;IF(AM432&gt;0,"N","S")&amp;" "&amp;R432&amp;" "&amp;LEFT(S432,7)</f>
        <v>#N/A</v>
      </c>
    </row>
    <row r="433" spans="1:41">
      <c r="A433" s="38"/>
      <c r="B433" s="72" t="str">
        <f t="shared" si="79"/>
        <v/>
      </c>
      <c r="C433" s="72" t="e">
        <f t="array" aca="1" ref="C433" ca="1">MATCH(TRUE,ISERROR(VALUE(MID(B433,ROW(INDIRECT("1:"&amp;LEN(B433))),1))),0)</f>
        <v>#N/A</v>
      </c>
      <c r="D433" s="72" t="e">
        <f t="shared" ca="1" si="80"/>
        <v>#N/A</v>
      </c>
      <c r="E433" s="72" t="e">
        <f t="shared" ca="1" si="81"/>
        <v>#N/A</v>
      </c>
      <c r="F433" s="72" t="e">
        <f t="shared" ca="1" si="82"/>
        <v>#N/A</v>
      </c>
      <c r="G433" s="72" t="e">
        <f t="shared" ca="1" si="83"/>
        <v>#N/A</v>
      </c>
      <c r="H433" s="72" t="e">
        <f t="shared" ca="1" si="84"/>
        <v>#N/A</v>
      </c>
      <c r="I433" s="72" t="e">
        <f t="shared" ca="1" si="85"/>
        <v>#N/A</v>
      </c>
      <c r="J433" s="72" t="e">
        <f t="shared" ca="1" si="86"/>
        <v>#N/A</v>
      </c>
      <c r="K433" s="72" t="e">
        <f t="shared" ca="1" si="87"/>
        <v>#N/A</v>
      </c>
      <c r="L433" s="72" t="e">
        <f ca="1">VLOOKUP(F433,Coef!$C$2:$F$25,4)</f>
        <v>#N/A</v>
      </c>
      <c r="M433" s="31" t="e">
        <f ca="1">VLOOKUP(E433,Coef!$C$4:$D$23,2)</f>
        <v>#N/A</v>
      </c>
      <c r="N433" s="31" t="e">
        <f ca="1">MOD(VLOOKUP(G433,Coef!$C$2:$G$21,5)+MOD(D433+1,2)*15,20)</f>
        <v>#N/A</v>
      </c>
      <c r="O433" s="31" t="e">
        <f ca="1">VLOOKUP(M433,Coef!$A$27:$B$46,2)</f>
        <v>#N/A</v>
      </c>
      <c r="P433" s="31" t="e">
        <f ca="1">VLOOKUP(M433,Coef!$A$27:$C$46,3)+N433/10-0.1</f>
        <v>#N/A</v>
      </c>
      <c r="Q433" s="31" t="e">
        <f ca="1">IF(P433+0.1&lt;O433,P433+2,P433)</f>
        <v>#N/A</v>
      </c>
      <c r="R433" s="72" t="e">
        <f ca="1">L433*100000+I433</f>
        <v>#N/A</v>
      </c>
      <c r="S433" s="72" t="e">
        <f ca="1">Q433*1000000+J433</f>
        <v>#N/A</v>
      </c>
      <c r="T433" s="72" t="e">
        <f ca="1">IF(M433&lt;11,S433-10000000,S433)</f>
        <v>#N/A</v>
      </c>
      <c r="U433" s="72" t="e">
        <f ca="1">T433/(6366197.724*0.9996)</f>
        <v>#N/A</v>
      </c>
      <c r="V433" s="72" t="e">
        <f ca="1">(Coef!$J$9/(1+Coef!$J$8*(COS(U433))^2)^0.5)*Coef!$J$6</f>
        <v>#N/A</v>
      </c>
      <c r="W433" s="72" t="e">
        <f ca="1">6*D433-183</f>
        <v>#N/A</v>
      </c>
      <c r="X433" s="72" t="e">
        <f ca="1">(R433-500000)/V433</f>
        <v>#N/A</v>
      </c>
      <c r="Y433" s="72" t="e">
        <f ca="1">SIN(2*U433)</f>
        <v>#N/A</v>
      </c>
      <c r="Z433" s="72" t="e">
        <f ca="1">Y433*(COS(U433))^2</f>
        <v>#N/A</v>
      </c>
      <c r="AA433" s="72" t="e">
        <f ca="1">U433+(Y433/2)</f>
        <v>#N/A</v>
      </c>
      <c r="AB433" s="72" t="e">
        <f ca="1">(3*AA433+Z433)/4</f>
        <v>#N/A</v>
      </c>
      <c r="AC433" s="72" t="e">
        <f ca="1">(5*AB433+Z433*(COS(U433))^2)/3</f>
        <v>#N/A</v>
      </c>
      <c r="AD433" s="72" t="e">
        <f ca="1">Coef!$J$6*Coef!$J$9*(U433-(Coef!$J$10*AA433)+(Coef!$J$11*AB433)-(Coef!$J$12*AC433))</f>
        <v>#N/A</v>
      </c>
      <c r="AE433" s="72" t="e">
        <f ca="1">(T433-AD433)/V433</f>
        <v>#N/A</v>
      </c>
      <c r="AF433" s="72" t="e">
        <f ca="1">((Coef!$J$8*X433^2)/2)*(COS(U433))^2</f>
        <v>#N/A</v>
      </c>
      <c r="AG433" s="72" t="e">
        <f ca="1">X433*(1-(AF433/3))</f>
        <v>#N/A</v>
      </c>
      <c r="AH433" s="72" t="e">
        <f ca="1">AE433*(1-AF433)+U433</f>
        <v>#N/A</v>
      </c>
      <c r="AI433" s="72" t="e">
        <f ca="1">(EXP(AG433)-EXP(-AG433))/2</f>
        <v>#N/A</v>
      </c>
      <c r="AJ433" s="72" t="e">
        <f ca="1">ATAN(AI433/COS(AH433))</f>
        <v>#N/A</v>
      </c>
      <c r="AK433" s="72" t="e">
        <f ca="1">ATAN(COS(AJ433)*TAN(AH433))</f>
        <v>#N/A</v>
      </c>
      <c r="AL433" s="72" t="e">
        <f ca="1">U433+(1+Coef!$J$8*(COS(U433))^2-(3/2)*Coef!$J$8*SIN(U433)*COS(U433)*(AK433-U433))*(AK433-U433)</f>
        <v>#N/A</v>
      </c>
      <c r="AM433" s="33" t="e">
        <f t="shared" ca="1" si="77"/>
        <v>#N/A</v>
      </c>
      <c r="AN433" s="33" t="e">
        <f t="shared" ca="1" si="78"/>
        <v>#N/A</v>
      </c>
      <c r="AO433" s="48" t="e">
        <f ca="1">D433&amp;" "&amp;IF(AM433&gt;0,"N","S")&amp;" "&amp;R433&amp;" "&amp;LEFT(S433,7)</f>
        <v>#N/A</v>
      </c>
    </row>
    <row r="434" spans="1:41">
      <c r="A434" s="38"/>
      <c r="B434" s="72" t="str">
        <f t="shared" si="79"/>
        <v/>
      </c>
      <c r="C434" s="72" t="e">
        <f t="array" aca="1" ref="C434" ca="1">MATCH(TRUE,ISERROR(VALUE(MID(B434,ROW(INDIRECT("1:"&amp;LEN(B434))),1))),0)</f>
        <v>#N/A</v>
      </c>
      <c r="D434" s="72" t="e">
        <f t="shared" ca="1" si="80"/>
        <v>#N/A</v>
      </c>
      <c r="E434" s="72" t="e">
        <f t="shared" ca="1" si="81"/>
        <v>#N/A</v>
      </c>
      <c r="F434" s="72" t="e">
        <f t="shared" ca="1" si="82"/>
        <v>#N/A</v>
      </c>
      <c r="G434" s="72" t="e">
        <f t="shared" ca="1" si="83"/>
        <v>#N/A</v>
      </c>
      <c r="H434" s="72" t="e">
        <f t="shared" ca="1" si="84"/>
        <v>#N/A</v>
      </c>
      <c r="I434" s="72" t="e">
        <f t="shared" ca="1" si="85"/>
        <v>#N/A</v>
      </c>
      <c r="J434" s="72" t="e">
        <f t="shared" ca="1" si="86"/>
        <v>#N/A</v>
      </c>
      <c r="K434" s="72" t="e">
        <f t="shared" ca="1" si="87"/>
        <v>#N/A</v>
      </c>
      <c r="L434" s="72" t="e">
        <f ca="1">VLOOKUP(F434,Coef!$C$2:$F$25,4)</f>
        <v>#N/A</v>
      </c>
      <c r="M434" s="31" t="e">
        <f ca="1">VLOOKUP(E434,Coef!$C$4:$D$23,2)</f>
        <v>#N/A</v>
      </c>
      <c r="N434" s="31" t="e">
        <f ca="1">MOD(VLOOKUP(G434,Coef!$C$2:$G$21,5)+MOD(D434+1,2)*15,20)</f>
        <v>#N/A</v>
      </c>
      <c r="O434" s="31" t="e">
        <f ca="1">VLOOKUP(M434,Coef!$A$27:$B$46,2)</f>
        <v>#N/A</v>
      </c>
      <c r="P434" s="31" t="e">
        <f ca="1">VLOOKUP(M434,Coef!$A$27:$C$46,3)+N434/10-0.1</f>
        <v>#N/A</v>
      </c>
      <c r="Q434" s="31" t="e">
        <f ca="1">IF(P434+0.1&lt;O434,P434+2,P434)</f>
        <v>#N/A</v>
      </c>
      <c r="R434" s="72" t="e">
        <f ca="1">L434*100000+I434</f>
        <v>#N/A</v>
      </c>
      <c r="S434" s="72" t="e">
        <f ca="1">Q434*1000000+J434</f>
        <v>#N/A</v>
      </c>
      <c r="T434" s="72" t="e">
        <f ca="1">IF(M434&lt;11,S434-10000000,S434)</f>
        <v>#N/A</v>
      </c>
      <c r="U434" s="72" t="e">
        <f ca="1">T434/(6366197.724*0.9996)</f>
        <v>#N/A</v>
      </c>
      <c r="V434" s="72" t="e">
        <f ca="1">(Coef!$J$9/(1+Coef!$J$8*(COS(U434))^2)^0.5)*Coef!$J$6</f>
        <v>#N/A</v>
      </c>
      <c r="W434" s="72" t="e">
        <f ca="1">6*D434-183</f>
        <v>#N/A</v>
      </c>
      <c r="X434" s="72" t="e">
        <f ca="1">(R434-500000)/V434</f>
        <v>#N/A</v>
      </c>
      <c r="Y434" s="72" t="e">
        <f ca="1">SIN(2*U434)</f>
        <v>#N/A</v>
      </c>
      <c r="Z434" s="72" t="e">
        <f ca="1">Y434*(COS(U434))^2</f>
        <v>#N/A</v>
      </c>
      <c r="AA434" s="72" t="e">
        <f ca="1">U434+(Y434/2)</f>
        <v>#N/A</v>
      </c>
      <c r="AB434" s="72" t="e">
        <f ca="1">(3*AA434+Z434)/4</f>
        <v>#N/A</v>
      </c>
      <c r="AC434" s="72" t="e">
        <f ca="1">(5*AB434+Z434*(COS(U434))^2)/3</f>
        <v>#N/A</v>
      </c>
      <c r="AD434" s="72" t="e">
        <f ca="1">Coef!$J$6*Coef!$J$9*(U434-(Coef!$J$10*AA434)+(Coef!$J$11*AB434)-(Coef!$J$12*AC434))</f>
        <v>#N/A</v>
      </c>
      <c r="AE434" s="72" t="e">
        <f ca="1">(T434-AD434)/V434</f>
        <v>#N/A</v>
      </c>
      <c r="AF434" s="72" t="e">
        <f ca="1">((Coef!$J$8*X434^2)/2)*(COS(U434))^2</f>
        <v>#N/A</v>
      </c>
      <c r="AG434" s="72" t="e">
        <f ca="1">X434*(1-(AF434/3))</f>
        <v>#N/A</v>
      </c>
      <c r="AH434" s="72" t="e">
        <f ca="1">AE434*(1-AF434)+U434</f>
        <v>#N/A</v>
      </c>
      <c r="AI434" s="72" t="e">
        <f ca="1">(EXP(AG434)-EXP(-AG434))/2</f>
        <v>#N/A</v>
      </c>
      <c r="AJ434" s="72" t="e">
        <f ca="1">ATAN(AI434/COS(AH434))</f>
        <v>#N/A</v>
      </c>
      <c r="AK434" s="72" t="e">
        <f ca="1">ATAN(COS(AJ434)*TAN(AH434))</f>
        <v>#N/A</v>
      </c>
      <c r="AL434" s="72" t="e">
        <f ca="1">U434+(1+Coef!$J$8*(COS(U434))^2-(3/2)*Coef!$J$8*SIN(U434)*COS(U434)*(AK434-U434))*(AK434-U434)</f>
        <v>#N/A</v>
      </c>
      <c r="AM434" s="33" t="e">
        <f t="shared" ca="1" si="77"/>
        <v>#N/A</v>
      </c>
      <c r="AN434" s="33" t="e">
        <f t="shared" ca="1" si="78"/>
        <v>#N/A</v>
      </c>
      <c r="AO434" s="48" t="e">
        <f ca="1">D434&amp;" "&amp;IF(AM434&gt;0,"N","S")&amp;" "&amp;R434&amp;" "&amp;LEFT(S434,7)</f>
        <v>#N/A</v>
      </c>
    </row>
    <row r="435" spans="1:41">
      <c r="A435" s="38"/>
      <c r="B435" s="72" t="str">
        <f t="shared" si="79"/>
        <v/>
      </c>
      <c r="C435" s="72" t="e">
        <f t="array" aca="1" ref="C435" ca="1">MATCH(TRUE,ISERROR(VALUE(MID(B435,ROW(INDIRECT("1:"&amp;LEN(B435))),1))),0)</f>
        <v>#N/A</v>
      </c>
      <c r="D435" s="72" t="e">
        <f t="shared" ca="1" si="80"/>
        <v>#N/A</v>
      </c>
      <c r="E435" s="72" t="e">
        <f t="shared" ca="1" si="81"/>
        <v>#N/A</v>
      </c>
      <c r="F435" s="72" t="e">
        <f t="shared" ca="1" si="82"/>
        <v>#N/A</v>
      </c>
      <c r="G435" s="72" t="e">
        <f t="shared" ca="1" si="83"/>
        <v>#N/A</v>
      </c>
      <c r="H435" s="72" t="e">
        <f t="shared" ca="1" si="84"/>
        <v>#N/A</v>
      </c>
      <c r="I435" s="72" t="e">
        <f t="shared" ca="1" si="85"/>
        <v>#N/A</v>
      </c>
      <c r="J435" s="72" t="e">
        <f t="shared" ca="1" si="86"/>
        <v>#N/A</v>
      </c>
      <c r="K435" s="72" t="e">
        <f t="shared" ca="1" si="87"/>
        <v>#N/A</v>
      </c>
      <c r="L435" s="72" t="e">
        <f ca="1">VLOOKUP(F435,Coef!$C$2:$F$25,4)</f>
        <v>#N/A</v>
      </c>
      <c r="M435" s="31" t="e">
        <f ca="1">VLOOKUP(E435,Coef!$C$4:$D$23,2)</f>
        <v>#N/A</v>
      </c>
      <c r="N435" s="31" t="e">
        <f ca="1">MOD(VLOOKUP(G435,Coef!$C$2:$G$21,5)+MOD(D435+1,2)*15,20)</f>
        <v>#N/A</v>
      </c>
      <c r="O435" s="31" t="e">
        <f ca="1">VLOOKUP(M435,Coef!$A$27:$B$46,2)</f>
        <v>#N/A</v>
      </c>
      <c r="P435" s="31" t="e">
        <f ca="1">VLOOKUP(M435,Coef!$A$27:$C$46,3)+N435/10-0.1</f>
        <v>#N/A</v>
      </c>
      <c r="Q435" s="31" t="e">
        <f ca="1">IF(P435+0.1&lt;O435,P435+2,P435)</f>
        <v>#N/A</v>
      </c>
      <c r="R435" s="72" t="e">
        <f ca="1">L435*100000+I435</f>
        <v>#N/A</v>
      </c>
      <c r="S435" s="72" t="e">
        <f ca="1">Q435*1000000+J435</f>
        <v>#N/A</v>
      </c>
      <c r="T435" s="72" t="e">
        <f ca="1">IF(M435&lt;11,S435-10000000,S435)</f>
        <v>#N/A</v>
      </c>
      <c r="U435" s="72" t="e">
        <f ca="1">T435/(6366197.724*0.9996)</f>
        <v>#N/A</v>
      </c>
      <c r="V435" s="72" t="e">
        <f ca="1">(Coef!$J$9/(1+Coef!$J$8*(COS(U435))^2)^0.5)*Coef!$J$6</f>
        <v>#N/A</v>
      </c>
      <c r="W435" s="72" t="e">
        <f ca="1">6*D435-183</f>
        <v>#N/A</v>
      </c>
      <c r="X435" s="72" t="e">
        <f ca="1">(R435-500000)/V435</f>
        <v>#N/A</v>
      </c>
      <c r="Y435" s="72" t="e">
        <f ca="1">SIN(2*U435)</f>
        <v>#N/A</v>
      </c>
      <c r="Z435" s="72" t="e">
        <f ca="1">Y435*(COS(U435))^2</f>
        <v>#N/A</v>
      </c>
      <c r="AA435" s="72" t="e">
        <f ca="1">U435+(Y435/2)</f>
        <v>#N/A</v>
      </c>
      <c r="AB435" s="72" t="e">
        <f ca="1">(3*AA435+Z435)/4</f>
        <v>#N/A</v>
      </c>
      <c r="AC435" s="72" t="e">
        <f ca="1">(5*AB435+Z435*(COS(U435))^2)/3</f>
        <v>#N/A</v>
      </c>
      <c r="AD435" s="72" t="e">
        <f ca="1">Coef!$J$6*Coef!$J$9*(U435-(Coef!$J$10*AA435)+(Coef!$J$11*AB435)-(Coef!$J$12*AC435))</f>
        <v>#N/A</v>
      </c>
      <c r="AE435" s="72" t="e">
        <f ca="1">(T435-AD435)/V435</f>
        <v>#N/A</v>
      </c>
      <c r="AF435" s="72" t="e">
        <f ca="1">((Coef!$J$8*X435^2)/2)*(COS(U435))^2</f>
        <v>#N/A</v>
      </c>
      <c r="AG435" s="72" t="e">
        <f ca="1">X435*(1-(AF435/3))</f>
        <v>#N/A</v>
      </c>
      <c r="AH435" s="72" t="e">
        <f ca="1">AE435*(1-AF435)+U435</f>
        <v>#N/A</v>
      </c>
      <c r="AI435" s="72" t="e">
        <f ca="1">(EXP(AG435)-EXP(-AG435))/2</f>
        <v>#N/A</v>
      </c>
      <c r="AJ435" s="72" t="e">
        <f ca="1">ATAN(AI435/COS(AH435))</f>
        <v>#N/A</v>
      </c>
      <c r="AK435" s="72" t="e">
        <f ca="1">ATAN(COS(AJ435)*TAN(AH435))</f>
        <v>#N/A</v>
      </c>
      <c r="AL435" s="72" t="e">
        <f ca="1">U435+(1+Coef!$J$8*(COS(U435))^2-(3/2)*Coef!$J$8*SIN(U435)*COS(U435)*(AK435-U435))*(AK435-U435)</f>
        <v>#N/A</v>
      </c>
      <c r="AM435" s="33" t="e">
        <f t="shared" ca="1" si="77"/>
        <v>#N/A</v>
      </c>
      <c r="AN435" s="33" t="e">
        <f t="shared" ca="1" si="78"/>
        <v>#N/A</v>
      </c>
      <c r="AO435" s="48" t="e">
        <f ca="1">D435&amp;" "&amp;IF(AM435&gt;0,"N","S")&amp;" "&amp;R435&amp;" "&amp;LEFT(S435,7)</f>
        <v>#N/A</v>
      </c>
    </row>
    <row r="436" spans="1:41">
      <c r="A436" s="38"/>
      <c r="B436" s="72" t="str">
        <f t="shared" si="79"/>
        <v/>
      </c>
      <c r="C436" s="72" t="e">
        <f t="array" aca="1" ref="C436" ca="1">MATCH(TRUE,ISERROR(VALUE(MID(B436,ROW(INDIRECT("1:"&amp;LEN(B436))),1))),0)</f>
        <v>#N/A</v>
      </c>
      <c r="D436" s="72" t="e">
        <f t="shared" ca="1" si="80"/>
        <v>#N/A</v>
      </c>
      <c r="E436" s="72" t="e">
        <f t="shared" ca="1" si="81"/>
        <v>#N/A</v>
      </c>
      <c r="F436" s="72" t="e">
        <f t="shared" ca="1" si="82"/>
        <v>#N/A</v>
      </c>
      <c r="G436" s="72" t="e">
        <f t="shared" ca="1" si="83"/>
        <v>#N/A</v>
      </c>
      <c r="H436" s="72" t="e">
        <f t="shared" ca="1" si="84"/>
        <v>#N/A</v>
      </c>
      <c r="I436" s="72" t="e">
        <f t="shared" ca="1" si="85"/>
        <v>#N/A</v>
      </c>
      <c r="J436" s="72" t="e">
        <f t="shared" ca="1" si="86"/>
        <v>#N/A</v>
      </c>
      <c r="K436" s="72" t="e">
        <f t="shared" ca="1" si="87"/>
        <v>#N/A</v>
      </c>
      <c r="L436" s="72" t="e">
        <f ca="1">VLOOKUP(F436,Coef!$C$2:$F$25,4)</f>
        <v>#N/A</v>
      </c>
      <c r="M436" s="31" t="e">
        <f ca="1">VLOOKUP(E436,Coef!$C$4:$D$23,2)</f>
        <v>#N/A</v>
      </c>
      <c r="N436" s="31" t="e">
        <f ca="1">MOD(VLOOKUP(G436,Coef!$C$2:$G$21,5)+MOD(D436+1,2)*15,20)</f>
        <v>#N/A</v>
      </c>
      <c r="O436" s="31" t="e">
        <f ca="1">VLOOKUP(M436,Coef!$A$27:$B$46,2)</f>
        <v>#N/A</v>
      </c>
      <c r="P436" s="31" t="e">
        <f ca="1">VLOOKUP(M436,Coef!$A$27:$C$46,3)+N436/10-0.1</f>
        <v>#N/A</v>
      </c>
      <c r="Q436" s="31" t="e">
        <f ca="1">IF(P436+0.1&lt;O436,P436+2,P436)</f>
        <v>#N/A</v>
      </c>
      <c r="R436" s="72" t="e">
        <f ca="1">L436*100000+I436</f>
        <v>#N/A</v>
      </c>
      <c r="S436" s="72" t="e">
        <f ca="1">Q436*1000000+J436</f>
        <v>#N/A</v>
      </c>
      <c r="T436" s="72" t="e">
        <f ca="1">IF(M436&lt;11,S436-10000000,S436)</f>
        <v>#N/A</v>
      </c>
      <c r="U436" s="72" t="e">
        <f ca="1">T436/(6366197.724*0.9996)</f>
        <v>#N/A</v>
      </c>
      <c r="V436" s="72" t="e">
        <f ca="1">(Coef!$J$9/(1+Coef!$J$8*(COS(U436))^2)^0.5)*Coef!$J$6</f>
        <v>#N/A</v>
      </c>
      <c r="W436" s="72" t="e">
        <f ca="1">6*D436-183</f>
        <v>#N/A</v>
      </c>
      <c r="X436" s="72" t="e">
        <f ca="1">(R436-500000)/V436</f>
        <v>#N/A</v>
      </c>
      <c r="Y436" s="72" t="e">
        <f ca="1">SIN(2*U436)</f>
        <v>#N/A</v>
      </c>
      <c r="Z436" s="72" t="e">
        <f ca="1">Y436*(COS(U436))^2</f>
        <v>#N/A</v>
      </c>
      <c r="AA436" s="72" t="e">
        <f ca="1">U436+(Y436/2)</f>
        <v>#N/A</v>
      </c>
      <c r="AB436" s="72" t="e">
        <f ca="1">(3*AA436+Z436)/4</f>
        <v>#N/A</v>
      </c>
      <c r="AC436" s="72" t="e">
        <f ca="1">(5*AB436+Z436*(COS(U436))^2)/3</f>
        <v>#N/A</v>
      </c>
      <c r="AD436" s="72" t="e">
        <f ca="1">Coef!$J$6*Coef!$J$9*(U436-(Coef!$J$10*AA436)+(Coef!$J$11*AB436)-(Coef!$J$12*AC436))</f>
        <v>#N/A</v>
      </c>
      <c r="AE436" s="72" t="e">
        <f ca="1">(T436-AD436)/V436</f>
        <v>#N/A</v>
      </c>
      <c r="AF436" s="72" t="e">
        <f ca="1">((Coef!$J$8*X436^2)/2)*(COS(U436))^2</f>
        <v>#N/A</v>
      </c>
      <c r="AG436" s="72" t="e">
        <f ca="1">X436*(1-(AF436/3))</f>
        <v>#N/A</v>
      </c>
      <c r="AH436" s="72" t="e">
        <f ca="1">AE436*(1-AF436)+U436</f>
        <v>#N/A</v>
      </c>
      <c r="AI436" s="72" t="e">
        <f ca="1">(EXP(AG436)-EXP(-AG436))/2</f>
        <v>#N/A</v>
      </c>
      <c r="AJ436" s="72" t="e">
        <f ca="1">ATAN(AI436/COS(AH436))</f>
        <v>#N/A</v>
      </c>
      <c r="AK436" s="72" t="e">
        <f ca="1">ATAN(COS(AJ436)*TAN(AH436))</f>
        <v>#N/A</v>
      </c>
      <c r="AL436" s="72" t="e">
        <f ca="1">U436+(1+Coef!$J$8*(COS(U436))^2-(3/2)*Coef!$J$8*SIN(U436)*COS(U436)*(AK436-U436))*(AK436-U436)</f>
        <v>#N/A</v>
      </c>
      <c r="AM436" s="33" t="e">
        <f t="shared" ca="1" si="77"/>
        <v>#N/A</v>
      </c>
      <c r="AN436" s="33" t="e">
        <f t="shared" ca="1" si="78"/>
        <v>#N/A</v>
      </c>
      <c r="AO436" s="48" t="e">
        <f ca="1">D436&amp;" "&amp;IF(AM436&gt;0,"N","S")&amp;" "&amp;R436&amp;" "&amp;LEFT(S436,7)</f>
        <v>#N/A</v>
      </c>
    </row>
    <row r="437" spans="1:41">
      <c r="A437" s="38"/>
      <c r="B437" s="72" t="str">
        <f t="shared" si="79"/>
        <v/>
      </c>
      <c r="C437" s="72" t="e">
        <f t="array" aca="1" ref="C437" ca="1">MATCH(TRUE,ISERROR(VALUE(MID(B437,ROW(INDIRECT("1:"&amp;LEN(B437))),1))),0)</f>
        <v>#N/A</v>
      </c>
      <c r="D437" s="72" t="e">
        <f t="shared" ca="1" si="80"/>
        <v>#N/A</v>
      </c>
      <c r="E437" s="72" t="e">
        <f t="shared" ca="1" si="81"/>
        <v>#N/A</v>
      </c>
      <c r="F437" s="72" t="e">
        <f t="shared" ca="1" si="82"/>
        <v>#N/A</v>
      </c>
      <c r="G437" s="72" t="e">
        <f t="shared" ca="1" si="83"/>
        <v>#N/A</v>
      </c>
      <c r="H437" s="72" t="e">
        <f t="shared" ca="1" si="84"/>
        <v>#N/A</v>
      </c>
      <c r="I437" s="72" t="e">
        <f t="shared" ca="1" si="85"/>
        <v>#N/A</v>
      </c>
      <c r="J437" s="72" t="e">
        <f t="shared" ca="1" si="86"/>
        <v>#N/A</v>
      </c>
      <c r="K437" s="72" t="e">
        <f t="shared" ca="1" si="87"/>
        <v>#N/A</v>
      </c>
      <c r="L437" s="72" t="e">
        <f ca="1">VLOOKUP(F437,Coef!$C$2:$F$25,4)</f>
        <v>#N/A</v>
      </c>
      <c r="M437" s="31" t="e">
        <f ca="1">VLOOKUP(E437,Coef!$C$4:$D$23,2)</f>
        <v>#N/A</v>
      </c>
      <c r="N437" s="31" t="e">
        <f ca="1">MOD(VLOOKUP(G437,Coef!$C$2:$G$21,5)+MOD(D437+1,2)*15,20)</f>
        <v>#N/A</v>
      </c>
      <c r="O437" s="31" t="e">
        <f ca="1">VLOOKUP(M437,Coef!$A$27:$B$46,2)</f>
        <v>#N/A</v>
      </c>
      <c r="P437" s="31" t="e">
        <f ca="1">VLOOKUP(M437,Coef!$A$27:$C$46,3)+N437/10-0.1</f>
        <v>#N/A</v>
      </c>
      <c r="Q437" s="31" t="e">
        <f ca="1">IF(P437+0.1&lt;O437,P437+2,P437)</f>
        <v>#N/A</v>
      </c>
      <c r="R437" s="72" t="e">
        <f ca="1">L437*100000+I437</f>
        <v>#N/A</v>
      </c>
      <c r="S437" s="72" t="e">
        <f ca="1">Q437*1000000+J437</f>
        <v>#N/A</v>
      </c>
      <c r="T437" s="72" t="e">
        <f ca="1">IF(M437&lt;11,S437-10000000,S437)</f>
        <v>#N/A</v>
      </c>
      <c r="U437" s="72" t="e">
        <f ca="1">T437/(6366197.724*0.9996)</f>
        <v>#N/A</v>
      </c>
      <c r="V437" s="72" t="e">
        <f ca="1">(Coef!$J$9/(1+Coef!$J$8*(COS(U437))^2)^0.5)*Coef!$J$6</f>
        <v>#N/A</v>
      </c>
      <c r="W437" s="72" t="e">
        <f ca="1">6*D437-183</f>
        <v>#N/A</v>
      </c>
      <c r="X437" s="72" t="e">
        <f ca="1">(R437-500000)/V437</f>
        <v>#N/A</v>
      </c>
      <c r="Y437" s="72" t="e">
        <f ca="1">SIN(2*U437)</f>
        <v>#N/A</v>
      </c>
      <c r="Z437" s="72" t="e">
        <f ca="1">Y437*(COS(U437))^2</f>
        <v>#N/A</v>
      </c>
      <c r="AA437" s="72" t="e">
        <f ca="1">U437+(Y437/2)</f>
        <v>#N/A</v>
      </c>
      <c r="AB437" s="72" t="e">
        <f ca="1">(3*AA437+Z437)/4</f>
        <v>#N/A</v>
      </c>
      <c r="AC437" s="72" t="e">
        <f ca="1">(5*AB437+Z437*(COS(U437))^2)/3</f>
        <v>#N/A</v>
      </c>
      <c r="AD437" s="72" t="e">
        <f ca="1">Coef!$J$6*Coef!$J$9*(U437-(Coef!$J$10*AA437)+(Coef!$J$11*AB437)-(Coef!$J$12*AC437))</f>
        <v>#N/A</v>
      </c>
      <c r="AE437" s="72" t="e">
        <f ca="1">(T437-AD437)/V437</f>
        <v>#N/A</v>
      </c>
      <c r="AF437" s="72" t="e">
        <f ca="1">((Coef!$J$8*X437^2)/2)*(COS(U437))^2</f>
        <v>#N/A</v>
      </c>
      <c r="AG437" s="72" t="e">
        <f ca="1">X437*(1-(AF437/3))</f>
        <v>#N/A</v>
      </c>
      <c r="AH437" s="72" t="e">
        <f ca="1">AE437*(1-AF437)+U437</f>
        <v>#N/A</v>
      </c>
      <c r="AI437" s="72" t="e">
        <f ca="1">(EXP(AG437)-EXP(-AG437))/2</f>
        <v>#N/A</v>
      </c>
      <c r="AJ437" s="72" t="e">
        <f ca="1">ATAN(AI437/COS(AH437))</f>
        <v>#N/A</v>
      </c>
      <c r="AK437" s="72" t="e">
        <f ca="1">ATAN(COS(AJ437)*TAN(AH437))</f>
        <v>#N/A</v>
      </c>
      <c r="AL437" s="72" t="e">
        <f ca="1">U437+(1+Coef!$J$8*(COS(U437))^2-(3/2)*Coef!$J$8*SIN(U437)*COS(U437)*(AK437-U437))*(AK437-U437)</f>
        <v>#N/A</v>
      </c>
      <c r="AM437" s="33" t="e">
        <f t="shared" ca="1" si="77"/>
        <v>#N/A</v>
      </c>
      <c r="AN437" s="33" t="e">
        <f t="shared" ca="1" si="78"/>
        <v>#N/A</v>
      </c>
      <c r="AO437" s="48" t="e">
        <f ca="1">D437&amp;" "&amp;IF(AM437&gt;0,"N","S")&amp;" "&amp;R437&amp;" "&amp;LEFT(S437,7)</f>
        <v>#N/A</v>
      </c>
    </row>
    <row r="438" spans="1:41">
      <c r="A438" s="38"/>
      <c r="B438" s="72" t="str">
        <f t="shared" si="79"/>
        <v/>
      </c>
      <c r="C438" s="72" t="e">
        <f t="array" aca="1" ref="C438" ca="1">MATCH(TRUE,ISERROR(VALUE(MID(B438,ROW(INDIRECT("1:"&amp;LEN(B438))),1))),0)</f>
        <v>#N/A</v>
      </c>
      <c r="D438" s="72" t="e">
        <f t="shared" ca="1" si="80"/>
        <v>#N/A</v>
      </c>
      <c r="E438" s="72" t="e">
        <f t="shared" ca="1" si="81"/>
        <v>#N/A</v>
      </c>
      <c r="F438" s="72" t="e">
        <f t="shared" ca="1" si="82"/>
        <v>#N/A</v>
      </c>
      <c r="G438" s="72" t="e">
        <f t="shared" ca="1" si="83"/>
        <v>#N/A</v>
      </c>
      <c r="H438" s="72" t="e">
        <f t="shared" ca="1" si="84"/>
        <v>#N/A</v>
      </c>
      <c r="I438" s="72" t="e">
        <f t="shared" ca="1" si="85"/>
        <v>#N/A</v>
      </c>
      <c r="J438" s="72" t="e">
        <f t="shared" ca="1" si="86"/>
        <v>#N/A</v>
      </c>
      <c r="K438" s="72" t="e">
        <f t="shared" ca="1" si="87"/>
        <v>#N/A</v>
      </c>
      <c r="L438" s="72" t="e">
        <f ca="1">VLOOKUP(F438,Coef!$C$2:$F$25,4)</f>
        <v>#N/A</v>
      </c>
      <c r="M438" s="31" t="e">
        <f ca="1">VLOOKUP(E438,Coef!$C$4:$D$23,2)</f>
        <v>#N/A</v>
      </c>
      <c r="N438" s="31" t="e">
        <f ca="1">MOD(VLOOKUP(G438,Coef!$C$2:$G$21,5)+MOD(D438+1,2)*15,20)</f>
        <v>#N/A</v>
      </c>
      <c r="O438" s="31" t="e">
        <f ca="1">VLOOKUP(M438,Coef!$A$27:$B$46,2)</f>
        <v>#N/A</v>
      </c>
      <c r="P438" s="31" t="e">
        <f ca="1">VLOOKUP(M438,Coef!$A$27:$C$46,3)+N438/10-0.1</f>
        <v>#N/A</v>
      </c>
      <c r="Q438" s="31" t="e">
        <f ca="1">IF(P438+0.1&lt;O438,P438+2,P438)</f>
        <v>#N/A</v>
      </c>
      <c r="R438" s="72" t="e">
        <f ca="1">L438*100000+I438</f>
        <v>#N/A</v>
      </c>
      <c r="S438" s="72" t="e">
        <f ca="1">Q438*1000000+J438</f>
        <v>#N/A</v>
      </c>
      <c r="T438" s="72" t="e">
        <f ca="1">IF(M438&lt;11,S438-10000000,S438)</f>
        <v>#N/A</v>
      </c>
      <c r="U438" s="72" t="e">
        <f ca="1">T438/(6366197.724*0.9996)</f>
        <v>#N/A</v>
      </c>
      <c r="V438" s="72" t="e">
        <f ca="1">(Coef!$J$9/(1+Coef!$J$8*(COS(U438))^2)^0.5)*Coef!$J$6</f>
        <v>#N/A</v>
      </c>
      <c r="W438" s="72" t="e">
        <f ca="1">6*D438-183</f>
        <v>#N/A</v>
      </c>
      <c r="X438" s="72" t="e">
        <f ca="1">(R438-500000)/V438</f>
        <v>#N/A</v>
      </c>
      <c r="Y438" s="72" t="e">
        <f ca="1">SIN(2*U438)</f>
        <v>#N/A</v>
      </c>
      <c r="Z438" s="72" t="e">
        <f ca="1">Y438*(COS(U438))^2</f>
        <v>#N/A</v>
      </c>
      <c r="AA438" s="72" t="e">
        <f ca="1">U438+(Y438/2)</f>
        <v>#N/A</v>
      </c>
      <c r="AB438" s="72" t="e">
        <f ca="1">(3*AA438+Z438)/4</f>
        <v>#N/A</v>
      </c>
      <c r="AC438" s="72" t="e">
        <f ca="1">(5*AB438+Z438*(COS(U438))^2)/3</f>
        <v>#N/A</v>
      </c>
      <c r="AD438" s="72" t="e">
        <f ca="1">Coef!$J$6*Coef!$J$9*(U438-(Coef!$J$10*AA438)+(Coef!$J$11*AB438)-(Coef!$J$12*AC438))</f>
        <v>#N/A</v>
      </c>
      <c r="AE438" s="72" t="e">
        <f ca="1">(T438-AD438)/V438</f>
        <v>#N/A</v>
      </c>
      <c r="AF438" s="72" t="e">
        <f ca="1">((Coef!$J$8*X438^2)/2)*(COS(U438))^2</f>
        <v>#N/A</v>
      </c>
      <c r="AG438" s="72" t="e">
        <f ca="1">X438*(1-(AF438/3))</f>
        <v>#N/A</v>
      </c>
      <c r="AH438" s="72" t="e">
        <f ca="1">AE438*(1-AF438)+U438</f>
        <v>#N/A</v>
      </c>
      <c r="AI438" s="72" t="e">
        <f ca="1">(EXP(AG438)-EXP(-AG438))/2</f>
        <v>#N/A</v>
      </c>
      <c r="AJ438" s="72" t="e">
        <f ca="1">ATAN(AI438/COS(AH438))</f>
        <v>#N/A</v>
      </c>
      <c r="AK438" s="72" t="e">
        <f ca="1">ATAN(COS(AJ438)*TAN(AH438))</f>
        <v>#N/A</v>
      </c>
      <c r="AL438" s="72" t="e">
        <f ca="1">U438+(1+Coef!$J$8*(COS(U438))^2-(3/2)*Coef!$J$8*SIN(U438)*COS(U438)*(AK438-U438))*(AK438-U438)</f>
        <v>#N/A</v>
      </c>
      <c r="AM438" s="33" t="e">
        <f t="shared" ca="1" si="77"/>
        <v>#N/A</v>
      </c>
      <c r="AN438" s="33" t="e">
        <f t="shared" ca="1" si="78"/>
        <v>#N/A</v>
      </c>
      <c r="AO438" s="48" t="e">
        <f ca="1">D438&amp;" "&amp;IF(AM438&gt;0,"N","S")&amp;" "&amp;R438&amp;" "&amp;LEFT(S438,7)</f>
        <v>#N/A</v>
      </c>
    </row>
    <row r="439" spans="1:41">
      <c r="A439" s="38"/>
      <c r="B439" s="72" t="str">
        <f t="shared" si="79"/>
        <v/>
      </c>
      <c r="C439" s="72" t="e">
        <f t="array" aca="1" ref="C439" ca="1">MATCH(TRUE,ISERROR(VALUE(MID(B439,ROW(INDIRECT("1:"&amp;LEN(B439))),1))),0)</f>
        <v>#N/A</v>
      </c>
      <c r="D439" s="72" t="e">
        <f t="shared" ca="1" si="80"/>
        <v>#N/A</v>
      </c>
      <c r="E439" s="72" t="e">
        <f t="shared" ca="1" si="81"/>
        <v>#N/A</v>
      </c>
      <c r="F439" s="72" t="e">
        <f t="shared" ca="1" si="82"/>
        <v>#N/A</v>
      </c>
      <c r="G439" s="72" t="e">
        <f t="shared" ca="1" si="83"/>
        <v>#N/A</v>
      </c>
      <c r="H439" s="72" t="e">
        <f t="shared" ca="1" si="84"/>
        <v>#N/A</v>
      </c>
      <c r="I439" s="72" t="e">
        <f t="shared" ca="1" si="85"/>
        <v>#N/A</v>
      </c>
      <c r="J439" s="72" t="e">
        <f t="shared" ca="1" si="86"/>
        <v>#N/A</v>
      </c>
      <c r="K439" s="72" t="e">
        <f t="shared" ca="1" si="87"/>
        <v>#N/A</v>
      </c>
      <c r="L439" s="72" t="e">
        <f ca="1">VLOOKUP(F439,Coef!$C$2:$F$25,4)</f>
        <v>#N/A</v>
      </c>
      <c r="M439" s="31" t="e">
        <f ca="1">VLOOKUP(E439,Coef!$C$4:$D$23,2)</f>
        <v>#N/A</v>
      </c>
      <c r="N439" s="31" t="e">
        <f ca="1">MOD(VLOOKUP(G439,Coef!$C$2:$G$21,5)+MOD(D439+1,2)*15,20)</f>
        <v>#N/A</v>
      </c>
      <c r="O439" s="31" t="e">
        <f ca="1">VLOOKUP(M439,Coef!$A$27:$B$46,2)</f>
        <v>#N/A</v>
      </c>
      <c r="P439" s="31" t="e">
        <f ca="1">VLOOKUP(M439,Coef!$A$27:$C$46,3)+N439/10-0.1</f>
        <v>#N/A</v>
      </c>
      <c r="Q439" s="31" t="e">
        <f ca="1">IF(P439+0.1&lt;O439,P439+2,P439)</f>
        <v>#N/A</v>
      </c>
      <c r="R439" s="72" t="e">
        <f ca="1">L439*100000+I439</f>
        <v>#N/A</v>
      </c>
      <c r="S439" s="72" t="e">
        <f ca="1">Q439*1000000+J439</f>
        <v>#N/A</v>
      </c>
      <c r="T439" s="72" t="e">
        <f ca="1">IF(M439&lt;11,S439-10000000,S439)</f>
        <v>#N/A</v>
      </c>
      <c r="U439" s="72" t="e">
        <f ca="1">T439/(6366197.724*0.9996)</f>
        <v>#N/A</v>
      </c>
      <c r="V439" s="72" t="e">
        <f ca="1">(Coef!$J$9/(1+Coef!$J$8*(COS(U439))^2)^0.5)*Coef!$J$6</f>
        <v>#N/A</v>
      </c>
      <c r="W439" s="72" t="e">
        <f ca="1">6*D439-183</f>
        <v>#N/A</v>
      </c>
      <c r="X439" s="72" t="e">
        <f ca="1">(R439-500000)/V439</f>
        <v>#N/A</v>
      </c>
      <c r="Y439" s="72" t="e">
        <f ca="1">SIN(2*U439)</f>
        <v>#N/A</v>
      </c>
      <c r="Z439" s="72" t="e">
        <f ca="1">Y439*(COS(U439))^2</f>
        <v>#N/A</v>
      </c>
      <c r="AA439" s="72" t="e">
        <f ca="1">U439+(Y439/2)</f>
        <v>#N/A</v>
      </c>
      <c r="AB439" s="72" t="e">
        <f ca="1">(3*AA439+Z439)/4</f>
        <v>#N/A</v>
      </c>
      <c r="AC439" s="72" t="e">
        <f ca="1">(5*AB439+Z439*(COS(U439))^2)/3</f>
        <v>#N/A</v>
      </c>
      <c r="AD439" s="72" t="e">
        <f ca="1">Coef!$J$6*Coef!$J$9*(U439-(Coef!$J$10*AA439)+(Coef!$J$11*AB439)-(Coef!$J$12*AC439))</f>
        <v>#N/A</v>
      </c>
      <c r="AE439" s="72" t="e">
        <f ca="1">(T439-AD439)/V439</f>
        <v>#N/A</v>
      </c>
      <c r="AF439" s="72" t="e">
        <f ca="1">((Coef!$J$8*X439^2)/2)*(COS(U439))^2</f>
        <v>#N/A</v>
      </c>
      <c r="AG439" s="72" t="e">
        <f ca="1">X439*(1-(AF439/3))</f>
        <v>#N/A</v>
      </c>
      <c r="AH439" s="72" t="e">
        <f ca="1">AE439*(1-AF439)+U439</f>
        <v>#N/A</v>
      </c>
      <c r="AI439" s="72" t="e">
        <f ca="1">(EXP(AG439)-EXP(-AG439))/2</f>
        <v>#N/A</v>
      </c>
      <c r="AJ439" s="72" t="e">
        <f ca="1">ATAN(AI439/COS(AH439))</f>
        <v>#N/A</v>
      </c>
      <c r="AK439" s="72" t="e">
        <f ca="1">ATAN(COS(AJ439)*TAN(AH439))</f>
        <v>#N/A</v>
      </c>
      <c r="AL439" s="72" t="e">
        <f ca="1">U439+(1+Coef!$J$8*(COS(U439))^2-(3/2)*Coef!$J$8*SIN(U439)*COS(U439)*(AK439-U439))*(AK439-U439)</f>
        <v>#N/A</v>
      </c>
      <c r="AM439" s="33" t="e">
        <f t="shared" ca="1" si="77"/>
        <v>#N/A</v>
      </c>
      <c r="AN439" s="33" t="e">
        <f t="shared" ca="1" si="78"/>
        <v>#N/A</v>
      </c>
      <c r="AO439" s="48" t="e">
        <f ca="1">D439&amp;" "&amp;IF(AM439&gt;0,"N","S")&amp;" "&amp;R439&amp;" "&amp;LEFT(S439,7)</f>
        <v>#N/A</v>
      </c>
    </row>
    <row r="440" spans="1:41">
      <c r="A440" s="38"/>
      <c r="B440" s="72" t="str">
        <f t="shared" si="79"/>
        <v/>
      </c>
      <c r="C440" s="72" t="e">
        <f t="array" aca="1" ref="C440" ca="1">MATCH(TRUE,ISERROR(VALUE(MID(B440,ROW(INDIRECT("1:"&amp;LEN(B440))),1))),0)</f>
        <v>#N/A</v>
      </c>
      <c r="D440" s="72" t="e">
        <f t="shared" ca="1" si="80"/>
        <v>#N/A</v>
      </c>
      <c r="E440" s="72" t="e">
        <f t="shared" ca="1" si="81"/>
        <v>#N/A</v>
      </c>
      <c r="F440" s="72" t="e">
        <f t="shared" ca="1" si="82"/>
        <v>#N/A</v>
      </c>
      <c r="G440" s="72" t="e">
        <f t="shared" ca="1" si="83"/>
        <v>#N/A</v>
      </c>
      <c r="H440" s="72" t="e">
        <f t="shared" ca="1" si="84"/>
        <v>#N/A</v>
      </c>
      <c r="I440" s="72" t="e">
        <f t="shared" ca="1" si="85"/>
        <v>#N/A</v>
      </c>
      <c r="J440" s="72" t="e">
        <f t="shared" ca="1" si="86"/>
        <v>#N/A</v>
      </c>
      <c r="K440" s="72" t="e">
        <f t="shared" ca="1" si="87"/>
        <v>#N/A</v>
      </c>
      <c r="L440" s="72" t="e">
        <f ca="1">VLOOKUP(F440,Coef!$C$2:$F$25,4)</f>
        <v>#N/A</v>
      </c>
      <c r="M440" s="31" t="e">
        <f ca="1">VLOOKUP(E440,Coef!$C$4:$D$23,2)</f>
        <v>#N/A</v>
      </c>
      <c r="N440" s="31" t="e">
        <f ca="1">MOD(VLOOKUP(G440,Coef!$C$2:$G$21,5)+MOD(D440+1,2)*15,20)</f>
        <v>#N/A</v>
      </c>
      <c r="O440" s="31" t="e">
        <f ca="1">VLOOKUP(M440,Coef!$A$27:$B$46,2)</f>
        <v>#N/A</v>
      </c>
      <c r="P440" s="31" t="e">
        <f ca="1">VLOOKUP(M440,Coef!$A$27:$C$46,3)+N440/10-0.1</f>
        <v>#N/A</v>
      </c>
      <c r="Q440" s="31" t="e">
        <f ca="1">IF(P440+0.1&lt;O440,P440+2,P440)</f>
        <v>#N/A</v>
      </c>
      <c r="R440" s="72" t="e">
        <f ca="1">L440*100000+I440</f>
        <v>#N/A</v>
      </c>
      <c r="S440" s="72" t="e">
        <f ca="1">Q440*1000000+J440</f>
        <v>#N/A</v>
      </c>
      <c r="T440" s="72" t="e">
        <f ca="1">IF(M440&lt;11,S440-10000000,S440)</f>
        <v>#N/A</v>
      </c>
      <c r="U440" s="72" t="e">
        <f ca="1">T440/(6366197.724*0.9996)</f>
        <v>#N/A</v>
      </c>
      <c r="V440" s="72" t="e">
        <f ca="1">(Coef!$J$9/(1+Coef!$J$8*(COS(U440))^2)^0.5)*Coef!$J$6</f>
        <v>#N/A</v>
      </c>
      <c r="W440" s="72" t="e">
        <f ca="1">6*D440-183</f>
        <v>#N/A</v>
      </c>
      <c r="X440" s="72" t="e">
        <f ca="1">(R440-500000)/V440</f>
        <v>#N/A</v>
      </c>
      <c r="Y440" s="72" t="e">
        <f ca="1">SIN(2*U440)</f>
        <v>#N/A</v>
      </c>
      <c r="Z440" s="72" t="e">
        <f ca="1">Y440*(COS(U440))^2</f>
        <v>#N/A</v>
      </c>
      <c r="AA440" s="72" t="e">
        <f ca="1">U440+(Y440/2)</f>
        <v>#N/A</v>
      </c>
      <c r="AB440" s="72" t="e">
        <f ca="1">(3*AA440+Z440)/4</f>
        <v>#N/A</v>
      </c>
      <c r="AC440" s="72" t="e">
        <f ca="1">(5*AB440+Z440*(COS(U440))^2)/3</f>
        <v>#N/A</v>
      </c>
      <c r="AD440" s="72" t="e">
        <f ca="1">Coef!$J$6*Coef!$J$9*(U440-(Coef!$J$10*AA440)+(Coef!$J$11*AB440)-(Coef!$J$12*AC440))</f>
        <v>#N/A</v>
      </c>
      <c r="AE440" s="72" t="e">
        <f ca="1">(T440-AD440)/V440</f>
        <v>#N/A</v>
      </c>
      <c r="AF440" s="72" t="e">
        <f ca="1">((Coef!$J$8*X440^2)/2)*(COS(U440))^2</f>
        <v>#N/A</v>
      </c>
      <c r="AG440" s="72" t="e">
        <f ca="1">X440*(1-(AF440/3))</f>
        <v>#N/A</v>
      </c>
      <c r="AH440" s="72" t="e">
        <f ca="1">AE440*(1-AF440)+U440</f>
        <v>#N/A</v>
      </c>
      <c r="AI440" s="72" t="e">
        <f ca="1">(EXP(AG440)-EXP(-AG440))/2</f>
        <v>#N/A</v>
      </c>
      <c r="AJ440" s="72" t="e">
        <f ca="1">ATAN(AI440/COS(AH440))</f>
        <v>#N/A</v>
      </c>
      <c r="AK440" s="72" t="e">
        <f ca="1">ATAN(COS(AJ440)*TAN(AH440))</f>
        <v>#N/A</v>
      </c>
      <c r="AL440" s="72" t="e">
        <f ca="1">U440+(1+Coef!$J$8*(COS(U440))^2-(3/2)*Coef!$J$8*SIN(U440)*COS(U440)*(AK440-U440))*(AK440-U440)</f>
        <v>#N/A</v>
      </c>
      <c r="AM440" s="33" t="e">
        <f t="shared" ca="1" si="77"/>
        <v>#N/A</v>
      </c>
      <c r="AN440" s="33" t="e">
        <f t="shared" ca="1" si="78"/>
        <v>#N/A</v>
      </c>
      <c r="AO440" s="48" t="e">
        <f ca="1">D440&amp;" "&amp;IF(AM440&gt;0,"N","S")&amp;" "&amp;R440&amp;" "&amp;LEFT(S440,7)</f>
        <v>#N/A</v>
      </c>
    </row>
    <row r="441" spans="1:41">
      <c r="A441" s="38"/>
      <c r="B441" s="72" t="str">
        <f t="shared" si="79"/>
        <v/>
      </c>
      <c r="C441" s="72" t="e">
        <f t="array" aca="1" ref="C441" ca="1">MATCH(TRUE,ISERROR(VALUE(MID(B441,ROW(INDIRECT("1:"&amp;LEN(B441))),1))),0)</f>
        <v>#N/A</v>
      </c>
      <c r="D441" s="72" t="e">
        <f t="shared" ca="1" si="80"/>
        <v>#N/A</v>
      </c>
      <c r="E441" s="72" t="e">
        <f t="shared" ca="1" si="81"/>
        <v>#N/A</v>
      </c>
      <c r="F441" s="72" t="e">
        <f t="shared" ca="1" si="82"/>
        <v>#N/A</v>
      </c>
      <c r="G441" s="72" t="e">
        <f t="shared" ca="1" si="83"/>
        <v>#N/A</v>
      </c>
      <c r="H441" s="72" t="e">
        <f t="shared" ca="1" si="84"/>
        <v>#N/A</v>
      </c>
      <c r="I441" s="72" t="e">
        <f t="shared" ca="1" si="85"/>
        <v>#N/A</v>
      </c>
      <c r="J441" s="72" t="e">
        <f t="shared" ca="1" si="86"/>
        <v>#N/A</v>
      </c>
      <c r="K441" s="72" t="e">
        <f t="shared" ca="1" si="87"/>
        <v>#N/A</v>
      </c>
      <c r="L441" s="72" t="e">
        <f ca="1">VLOOKUP(F441,Coef!$C$2:$F$25,4)</f>
        <v>#N/A</v>
      </c>
      <c r="M441" s="31" t="e">
        <f ca="1">VLOOKUP(E441,Coef!$C$4:$D$23,2)</f>
        <v>#N/A</v>
      </c>
      <c r="N441" s="31" t="e">
        <f ca="1">MOD(VLOOKUP(G441,Coef!$C$2:$G$21,5)+MOD(D441+1,2)*15,20)</f>
        <v>#N/A</v>
      </c>
      <c r="O441" s="31" t="e">
        <f ca="1">VLOOKUP(M441,Coef!$A$27:$B$46,2)</f>
        <v>#N/A</v>
      </c>
      <c r="P441" s="31" t="e">
        <f ca="1">VLOOKUP(M441,Coef!$A$27:$C$46,3)+N441/10-0.1</f>
        <v>#N/A</v>
      </c>
      <c r="Q441" s="31" t="e">
        <f ca="1">IF(P441+0.1&lt;O441,P441+2,P441)</f>
        <v>#N/A</v>
      </c>
      <c r="R441" s="72" t="e">
        <f ca="1">L441*100000+I441</f>
        <v>#N/A</v>
      </c>
      <c r="S441" s="72" t="e">
        <f ca="1">Q441*1000000+J441</f>
        <v>#N/A</v>
      </c>
      <c r="T441" s="72" t="e">
        <f ca="1">IF(M441&lt;11,S441-10000000,S441)</f>
        <v>#N/A</v>
      </c>
      <c r="U441" s="72" t="e">
        <f ca="1">T441/(6366197.724*0.9996)</f>
        <v>#N/A</v>
      </c>
      <c r="V441" s="72" t="e">
        <f ca="1">(Coef!$J$9/(1+Coef!$J$8*(COS(U441))^2)^0.5)*Coef!$J$6</f>
        <v>#N/A</v>
      </c>
      <c r="W441" s="72" t="e">
        <f ca="1">6*D441-183</f>
        <v>#N/A</v>
      </c>
      <c r="X441" s="72" t="e">
        <f ca="1">(R441-500000)/V441</f>
        <v>#N/A</v>
      </c>
      <c r="Y441" s="72" t="e">
        <f ca="1">SIN(2*U441)</f>
        <v>#N/A</v>
      </c>
      <c r="Z441" s="72" t="e">
        <f ca="1">Y441*(COS(U441))^2</f>
        <v>#N/A</v>
      </c>
      <c r="AA441" s="72" t="e">
        <f ca="1">U441+(Y441/2)</f>
        <v>#N/A</v>
      </c>
      <c r="AB441" s="72" t="e">
        <f ca="1">(3*AA441+Z441)/4</f>
        <v>#N/A</v>
      </c>
      <c r="AC441" s="72" t="e">
        <f ca="1">(5*AB441+Z441*(COS(U441))^2)/3</f>
        <v>#N/A</v>
      </c>
      <c r="AD441" s="72" t="e">
        <f ca="1">Coef!$J$6*Coef!$J$9*(U441-(Coef!$J$10*AA441)+(Coef!$J$11*AB441)-(Coef!$J$12*AC441))</f>
        <v>#N/A</v>
      </c>
      <c r="AE441" s="72" t="e">
        <f ca="1">(T441-AD441)/V441</f>
        <v>#N/A</v>
      </c>
      <c r="AF441" s="72" t="e">
        <f ca="1">((Coef!$J$8*X441^2)/2)*(COS(U441))^2</f>
        <v>#N/A</v>
      </c>
      <c r="AG441" s="72" t="e">
        <f ca="1">X441*(1-(AF441/3))</f>
        <v>#N/A</v>
      </c>
      <c r="AH441" s="72" t="e">
        <f ca="1">AE441*(1-AF441)+U441</f>
        <v>#N/A</v>
      </c>
      <c r="AI441" s="72" t="e">
        <f ca="1">(EXP(AG441)-EXP(-AG441))/2</f>
        <v>#N/A</v>
      </c>
      <c r="AJ441" s="72" t="e">
        <f ca="1">ATAN(AI441/COS(AH441))</f>
        <v>#N/A</v>
      </c>
      <c r="AK441" s="72" t="e">
        <f ca="1">ATAN(COS(AJ441)*TAN(AH441))</f>
        <v>#N/A</v>
      </c>
      <c r="AL441" s="72" t="e">
        <f ca="1">U441+(1+Coef!$J$8*(COS(U441))^2-(3/2)*Coef!$J$8*SIN(U441)*COS(U441)*(AK441-U441))*(AK441-U441)</f>
        <v>#N/A</v>
      </c>
      <c r="AM441" s="33" t="e">
        <f t="shared" ca="1" si="77"/>
        <v>#N/A</v>
      </c>
      <c r="AN441" s="33" t="e">
        <f t="shared" ca="1" si="78"/>
        <v>#N/A</v>
      </c>
      <c r="AO441" s="48" t="e">
        <f ca="1">D441&amp;" "&amp;IF(AM441&gt;0,"N","S")&amp;" "&amp;R441&amp;" "&amp;LEFT(S441,7)</f>
        <v>#N/A</v>
      </c>
    </row>
    <row r="442" spans="1:41">
      <c r="A442" s="38"/>
      <c r="B442" s="72" t="str">
        <f t="shared" si="79"/>
        <v/>
      </c>
      <c r="C442" s="72" t="e">
        <f t="array" aca="1" ref="C442" ca="1">MATCH(TRUE,ISERROR(VALUE(MID(B442,ROW(INDIRECT("1:"&amp;LEN(B442))),1))),0)</f>
        <v>#N/A</v>
      </c>
      <c r="D442" s="72" t="e">
        <f t="shared" ca="1" si="80"/>
        <v>#N/A</v>
      </c>
      <c r="E442" s="72" t="e">
        <f t="shared" ca="1" si="81"/>
        <v>#N/A</v>
      </c>
      <c r="F442" s="72" t="e">
        <f t="shared" ca="1" si="82"/>
        <v>#N/A</v>
      </c>
      <c r="G442" s="72" t="e">
        <f t="shared" ca="1" si="83"/>
        <v>#N/A</v>
      </c>
      <c r="H442" s="72" t="e">
        <f t="shared" ca="1" si="84"/>
        <v>#N/A</v>
      </c>
      <c r="I442" s="72" t="e">
        <f t="shared" ca="1" si="85"/>
        <v>#N/A</v>
      </c>
      <c r="J442" s="72" t="e">
        <f t="shared" ca="1" si="86"/>
        <v>#N/A</v>
      </c>
      <c r="K442" s="72" t="e">
        <f t="shared" ca="1" si="87"/>
        <v>#N/A</v>
      </c>
      <c r="L442" s="72" t="e">
        <f ca="1">VLOOKUP(F442,Coef!$C$2:$F$25,4)</f>
        <v>#N/A</v>
      </c>
      <c r="M442" s="31" t="e">
        <f ca="1">VLOOKUP(E442,Coef!$C$4:$D$23,2)</f>
        <v>#N/A</v>
      </c>
      <c r="N442" s="31" t="e">
        <f ca="1">MOD(VLOOKUP(G442,Coef!$C$2:$G$21,5)+MOD(D442+1,2)*15,20)</f>
        <v>#N/A</v>
      </c>
      <c r="O442" s="31" t="e">
        <f ca="1">VLOOKUP(M442,Coef!$A$27:$B$46,2)</f>
        <v>#N/A</v>
      </c>
      <c r="P442" s="31" t="e">
        <f ca="1">VLOOKUP(M442,Coef!$A$27:$C$46,3)+N442/10-0.1</f>
        <v>#N/A</v>
      </c>
      <c r="Q442" s="31" t="e">
        <f ca="1">IF(P442+0.1&lt;O442,P442+2,P442)</f>
        <v>#N/A</v>
      </c>
      <c r="R442" s="72" t="e">
        <f ca="1">L442*100000+I442</f>
        <v>#N/A</v>
      </c>
      <c r="S442" s="72" t="e">
        <f ca="1">Q442*1000000+J442</f>
        <v>#N/A</v>
      </c>
      <c r="T442" s="72" t="e">
        <f ca="1">IF(M442&lt;11,S442-10000000,S442)</f>
        <v>#N/A</v>
      </c>
      <c r="U442" s="72" t="e">
        <f ca="1">T442/(6366197.724*0.9996)</f>
        <v>#N/A</v>
      </c>
      <c r="V442" s="72" t="e">
        <f ca="1">(Coef!$J$9/(1+Coef!$J$8*(COS(U442))^2)^0.5)*Coef!$J$6</f>
        <v>#N/A</v>
      </c>
      <c r="W442" s="72" t="e">
        <f ca="1">6*D442-183</f>
        <v>#N/A</v>
      </c>
      <c r="X442" s="72" t="e">
        <f ca="1">(R442-500000)/V442</f>
        <v>#N/A</v>
      </c>
      <c r="Y442" s="72" t="e">
        <f ca="1">SIN(2*U442)</f>
        <v>#N/A</v>
      </c>
      <c r="Z442" s="72" t="e">
        <f ca="1">Y442*(COS(U442))^2</f>
        <v>#N/A</v>
      </c>
      <c r="AA442" s="72" t="e">
        <f ca="1">U442+(Y442/2)</f>
        <v>#N/A</v>
      </c>
      <c r="AB442" s="72" t="e">
        <f ca="1">(3*AA442+Z442)/4</f>
        <v>#N/A</v>
      </c>
      <c r="AC442" s="72" t="e">
        <f ca="1">(5*AB442+Z442*(COS(U442))^2)/3</f>
        <v>#N/A</v>
      </c>
      <c r="AD442" s="72" t="e">
        <f ca="1">Coef!$J$6*Coef!$J$9*(U442-(Coef!$J$10*AA442)+(Coef!$J$11*AB442)-(Coef!$J$12*AC442))</f>
        <v>#N/A</v>
      </c>
      <c r="AE442" s="72" t="e">
        <f ca="1">(T442-AD442)/V442</f>
        <v>#N/A</v>
      </c>
      <c r="AF442" s="72" t="e">
        <f ca="1">((Coef!$J$8*X442^2)/2)*(COS(U442))^2</f>
        <v>#N/A</v>
      </c>
      <c r="AG442" s="72" t="e">
        <f ca="1">X442*(1-(AF442/3))</f>
        <v>#N/A</v>
      </c>
      <c r="AH442" s="72" t="e">
        <f ca="1">AE442*(1-AF442)+U442</f>
        <v>#N/A</v>
      </c>
      <c r="AI442" s="72" t="e">
        <f ca="1">(EXP(AG442)-EXP(-AG442))/2</f>
        <v>#N/A</v>
      </c>
      <c r="AJ442" s="72" t="e">
        <f ca="1">ATAN(AI442/COS(AH442))</f>
        <v>#N/A</v>
      </c>
      <c r="AK442" s="72" t="e">
        <f ca="1">ATAN(COS(AJ442)*TAN(AH442))</f>
        <v>#N/A</v>
      </c>
      <c r="AL442" s="72" t="e">
        <f ca="1">U442+(1+Coef!$J$8*(COS(U442))^2-(3/2)*Coef!$J$8*SIN(U442)*COS(U442)*(AK442-U442))*(AK442-U442)</f>
        <v>#N/A</v>
      </c>
      <c r="AM442" s="33" t="e">
        <f t="shared" ca="1" si="77"/>
        <v>#N/A</v>
      </c>
      <c r="AN442" s="33" t="e">
        <f t="shared" ca="1" si="78"/>
        <v>#N/A</v>
      </c>
      <c r="AO442" s="48" t="e">
        <f ca="1">D442&amp;" "&amp;IF(AM442&gt;0,"N","S")&amp;" "&amp;R442&amp;" "&amp;LEFT(S442,7)</f>
        <v>#N/A</v>
      </c>
    </row>
    <row r="443" spans="1:41">
      <c r="A443" s="38"/>
      <c r="B443" s="72" t="str">
        <f t="shared" si="79"/>
        <v/>
      </c>
      <c r="C443" s="72" t="e">
        <f t="array" aca="1" ref="C443" ca="1">MATCH(TRUE,ISERROR(VALUE(MID(B443,ROW(INDIRECT("1:"&amp;LEN(B443))),1))),0)</f>
        <v>#N/A</v>
      </c>
      <c r="D443" s="72" t="e">
        <f t="shared" ca="1" si="80"/>
        <v>#N/A</v>
      </c>
      <c r="E443" s="72" t="e">
        <f t="shared" ca="1" si="81"/>
        <v>#N/A</v>
      </c>
      <c r="F443" s="72" t="e">
        <f t="shared" ca="1" si="82"/>
        <v>#N/A</v>
      </c>
      <c r="G443" s="72" t="e">
        <f t="shared" ca="1" si="83"/>
        <v>#N/A</v>
      </c>
      <c r="H443" s="72" t="e">
        <f t="shared" ca="1" si="84"/>
        <v>#N/A</v>
      </c>
      <c r="I443" s="72" t="e">
        <f t="shared" ca="1" si="85"/>
        <v>#N/A</v>
      </c>
      <c r="J443" s="72" t="e">
        <f t="shared" ca="1" si="86"/>
        <v>#N/A</v>
      </c>
      <c r="K443" s="72" t="e">
        <f t="shared" ca="1" si="87"/>
        <v>#N/A</v>
      </c>
      <c r="L443" s="72" t="e">
        <f ca="1">VLOOKUP(F443,Coef!$C$2:$F$25,4)</f>
        <v>#N/A</v>
      </c>
      <c r="M443" s="31" t="e">
        <f ca="1">VLOOKUP(E443,Coef!$C$4:$D$23,2)</f>
        <v>#N/A</v>
      </c>
      <c r="N443" s="31" t="e">
        <f ca="1">MOD(VLOOKUP(G443,Coef!$C$2:$G$21,5)+MOD(D443+1,2)*15,20)</f>
        <v>#N/A</v>
      </c>
      <c r="O443" s="31" t="e">
        <f ca="1">VLOOKUP(M443,Coef!$A$27:$B$46,2)</f>
        <v>#N/A</v>
      </c>
      <c r="P443" s="31" t="e">
        <f ca="1">VLOOKUP(M443,Coef!$A$27:$C$46,3)+N443/10-0.1</f>
        <v>#N/A</v>
      </c>
      <c r="Q443" s="31" t="e">
        <f ca="1">IF(P443+0.1&lt;O443,P443+2,P443)</f>
        <v>#N/A</v>
      </c>
      <c r="R443" s="72" t="e">
        <f ca="1">L443*100000+I443</f>
        <v>#N/A</v>
      </c>
      <c r="S443" s="72" t="e">
        <f ca="1">Q443*1000000+J443</f>
        <v>#N/A</v>
      </c>
      <c r="T443" s="72" t="e">
        <f ca="1">IF(M443&lt;11,S443-10000000,S443)</f>
        <v>#N/A</v>
      </c>
      <c r="U443" s="72" t="e">
        <f ca="1">T443/(6366197.724*0.9996)</f>
        <v>#N/A</v>
      </c>
      <c r="V443" s="72" t="e">
        <f ca="1">(Coef!$J$9/(1+Coef!$J$8*(COS(U443))^2)^0.5)*Coef!$J$6</f>
        <v>#N/A</v>
      </c>
      <c r="W443" s="72" t="e">
        <f ca="1">6*D443-183</f>
        <v>#N/A</v>
      </c>
      <c r="X443" s="72" t="e">
        <f ca="1">(R443-500000)/V443</f>
        <v>#N/A</v>
      </c>
      <c r="Y443" s="72" t="e">
        <f ca="1">SIN(2*U443)</f>
        <v>#N/A</v>
      </c>
      <c r="Z443" s="72" t="e">
        <f ca="1">Y443*(COS(U443))^2</f>
        <v>#N/A</v>
      </c>
      <c r="AA443" s="72" t="e">
        <f ca="1">U443+(Y443/2)</f>
        <v>#N/A</v>
      </c>
      <c r="AB443" s="72" t="e">
        <f ca="1">(3*AA443+Z443)/4</f>
        <v>#N/A</v>
      </c>
      <c r="AC443" s="72" t="e">
        <f ca="1">(5*AB443+Z443*(COS(U443))^2)/3</f>
        <v>#N/A</v>
      </c>
      <c r="AD443" s="72" t="e">
        <f ca="1">Coef!$J$6*Coef!$J$9*(U443-(Coef!$J$10*AA443)+(Coef!$J$11*AB443)-(Coef!$J$12*AC443))</f>
        <v>#N/A</v>
      </c>
      <c r="AE443" s="72" t="e">
        <f ca="1">(T443-AD443)/V443</f>
        <v>#N/A</v>
      </c>
      <c r="AF443" s="72" t="e">
        <f ca="1">((Coef!$J$8*X443^2)/2)*(COS(U443))^2</f>
        <v>#N/A</v>
      </c>
      <c r="AG443" s="72" t="e">
        <f ca="1">X443*(1-(AF443/3))</f>
        <v>#N/A</v>
      </c>
      <c r="AH443" s="72" t="e">
        <f ca="1">AE443*(1-AF443)+U443</f>
        <v>#N/A</v>
      </c>
      <c r="AI443" s="72" t="e">
        <f ca="1">(EXP(AG443)-EXP(-AG443))/2</f>
        <v>#N/A</v>
      </c>
      <c r="AJ443" s="72" t="e">
        <f ca="1">ATAN(AI443/COS(AH443))</f>
        <v>#N/A</v>
      </c>
      <c r="AK443" s="72" t="e">
        <f ca="1">ATAN(COS(AJ443)*TAN(AH443))</f>
        <v>#N/A</v>
      </c>
      <c r="AL443" s="72" t="e">
        <f ca="1">U443+(1+Coef!$J$8*(COS(U443))^2-(3/2)*Coef!$J$8*SIN(U443)*COS(U443)*(AK443-U443))*(AK443-U443)</f>
        <v>#N/A</v>
      </c>
      <c r="AM443" s="33" t="e">
        <f t="shared" ca="1" si="77"/>
        <v>#N/A</v>
      </c>
      <c r="AN443" s="33" t="e">
        <f t="shared" ca="1" si="78"/>
        <v>#N/A</v>
      </c>
      <c r="AO443" s="48" t="e">
        <f ca="1">D443&amp;" "&amp;IF(AM443&gt;0,"N","S")&amp;" "&amp;R443&amp;" "&amp;LEFT(S443,7)</f>
        <v>#N/A</v>
      </c>
    </row>
    <row r="444" spans="1:41">
      <c r="A444" s="38"/>
      <c r="B444" s="72" t="str">
        <f t="shared" si="79"/>
        <v/>
      </c>
      <c r="C444" s="72" t="e">
        <f t="array" aca="1" ref="C444" ca="1">MATCH(TRUE,ISERROR(VALUE(MID(B444,ROW(INDIRECT("1:"&amp;LEN(B444))),1))),0)</f>
        <v>#N/A</v>
      </c>
      <c r="D444" s="72" t="e">
        <f t="shared" ca="1" si="80"/>
        <v>#N/A</v>
      </c>
      <c r="E444" s="72" t="e">
        <f t="shared" ca="1" si="81"/>
        <v>#N/A</v>
      </c>
      <c r="F444" s="72" t="e">
        <f t="shared" ca="1" si="82"/>
        <v>#N/A</v>
      </c>
      <c r="G444" s="72" t="e">
        <f t="shared" ca="1" si="83"/>
        <v>#N/A</v>
      </c>
      <c r="H444" s="72" t="e">
        <f t="shared" ca="1" si="84"/>
        <v>#N/A</v>
      </c>
      <c r="I444" s="72" t="e">
        <f t="shared" ca="1" si="85"/>
        <v>#N/A</v>
      </c>
      <c r="J444" s="72" t="e">
        <f t="shared" ca="1" si="86"/>
        <v>#N/A</v>
      </c>
      <c r="K444" s="72" t="e">
        <f t="shared" ca="1" si="87"/>
        <v>#N/A</v>
      </c>
      <c r="L444" s="72" t="e">
        <f ca="1">VLOOKUP(F444,Coef!$C$2:$F$25,4)</f>
        <v>#N/A</v>
      </c>
      <c r="M444" s="31" t="e">
        <f ca="1">VLOOKUP(E444,Coef!$C$4:$D$23,2)</f>
        <v>#N/A</v>
      </c>
      <c r="N444" s="31" t="e">
        <f ca="1">MOD(VLOOKUP(G444,Coef!$C$2:$G$21,5)+MOD(D444+1,2)*15,20)</f>
        <v>#N/A</v>
      </c>
      <c r="O444" s="31" t="e">
        <f ca="1">VLOOKUP(M444,Coef!$A$27:$B$46,2)</f>
        <v>#N/A</v>
      </c>
      <c r="P444" s="31" t="e">
        <f ca="1">VLOOKUP(M444,Coef!$A$27:$C$46,3)+N444/10-0.1</f>
        <v>#N/A</v>
      </c>
      <c r="Q444" s="31" t="e">
        <f ca="1">IF(P444+0.1&lt;O444,P444+2,P444)</f>
        <v>#N/A</v>
      </c>
      <c r="R444" s="72" t="e">
        <f ca="1">L444*100000+I444</f>
        <v>#N/A</v>
      </c>
      <c r="S444" s="72" t="e">
        <f ca="1">Q444*1000000+J444</f>
        <v>#N/A</v>
      </c>
      <c r="T444" s="72" t="e">
        <f ca="1">IF(M444&lt;11,S444-10000000,S444)</f>
        <v>#N/A</v>
      </c>
      <c r="U444" s="72" t="e">
        <f ca="1">T444/(6366197.724*0.9996)</f>
        <v>#N/A</v>
      </c>
      <c r="V444" s="72" t="e">
        <f ca="1">(Coef!$J$9/(1+Coef!$J$8*(COS(U444))^2)^0.5)*Coef!$J$6</f>
        <v>#N/A</v>
      </c>
      <c r="W444" s="72" t="e">
        <f ca="1">6*D444-183</f>
        <v>#N/A</v>
      </c>
      <c r="X444" s="72" t="e">
        <f ca="1">(R444-500000)/V444</f>
        <v>#N/A</v>
      </c>
      <c r="Y444" s="72" t="e">
        <f ca="1">SIN(2*U444)</f>
        <v>#N/A</v>
      </c>
      <c r="Z444" s="72" t="e">
        <f ca="1">Y444*(COS(U444))^2</f>
        <v>#N/A</v>
      </c>
      <c r="AA444" s="72" t="e">
        <f ca="1">U444+(Y444/2)</f>
        <v>#N/A</v>
      </c>
      <c r="AB444" s="72" t="e">
        <f ca="1">(3*AA444+Z444)/4</f>
        <v>#N/A</v>
      </c>
      <c r="AC444" s="72" t="e">
        <f ca="1">(5*AB444+Z444*(COS(U444))^2)/3</f>
        <v>#N/A</v>
      </c>
      <c r="AD444" s="72" t="e">
        <f ca="1">Coef!$J$6*Coef!$J$9*(U444-(Coef!$J$10*AA444)+(Coef!$J$11*AB444)-(Coef!$J$12*AC444))</f>
        <v>#N/A</v>
      </c>
      <c r="AE444" s="72" t="e">
        <f ca="1">(T444-AD444)/V444</f>
        <v>#N/A</v>
      </c>
      <c r="AF444" s="72" t="e">
        <f ca="1">((Coef!$J$8*X444^2)/2)*(COS(U444))^2</f>
        <v>#N/A</v>
      </c>
      <c r="AG444" s="72" t="e">
        <f ca="1">X444*(1-(AF444/3))</f>
        <v>#N/A</v>
      </c>
      <c r="AH444" s="72" t="e">
        <f ca="1">AE444*(1-AF444)+U444</f>
        <v>#N/A</v>
      </c>
      <c r="AI444" s="72" t="e">
        <f ca="1">(EXP(AG444)-EXP(-AG444))/2</f>
        <v>#N/A</v>
      </c>
      <c r="AJ444" s="72" t="e">
        <f ca="1">ATAN(AI444/COS(AH444))</f>
        <v>#N/A</v>
      </c>
      <c r="AK444" s="72" t="e">
        <f ca="1">ATAN(COS(AJ444)*TAN(AH444))</f>
        <v>#N/A</v>
      </c>
      <c r="AL444" s="72" t="e">
        <f ca="1">U444+(1+Coef!$J$8*(COS(U444))^2-(3/2)*Coef!$J$8*SIN(U444)*COS(U444)*(AK444-U444))*(AK444-U444)</f>
        <v>#N/A</v>
      </c>
      <c r="AM444" s="33" t="e">
        <f t="shared" ca="1" si="77"/>
        <v>#N/A</v>
      </c>
      <c r="AN444" s="33" t="e">
        <f t="shared" ca="1" si="78"/>
        <v>#N/A</v>
      </c>
      <c r="AO444" s="48" t="e">
        <f ca="1">D444&amp;" "&amp;IF(AM444&gt;0,"N","S")&amp;" "&amp;R444&amp;" "&amp;LEFT(S444,7)</f>
        <v>#N/A</v>
      </c>
    </row>
    <row r="445" spans="1:41">
      <c r="A445" s="38"/>
      <c r="B445" s="72" t="str">
        <f t="shared" si="79"/>
        <v/>
      </c>
      <c r="C445" s="72" t="e">
        <f t="array" aca="1" ref="C445" ca="1">MATCH(TRUE,ISERROR(VALUE(MID(B445,ROW(INDIRECT("1:"&amp;LEN(B445))),1))),0)</f>
        <v>#N/A</v>
      </c>
      <c r="D445" s="72" t="e">
        <f t="shared" ca="1" si="80"/>
        <v>#N/A</v>
      </c>
      <c r="E445" s="72" t="e">
        <f t="shared" ca="1" si="81"/>
        <v>#N/A</v>
      </c>
      <c r="F445" s="72" t="e">
        <f t="shared" ca="1" si="82"/>
        <v>#N/A</v>
      </c>
      <c r="G445" s="72" t="e">
        <f t="shared" ca="1" si="83"/>
        <v>#N/A</v>
      </c>
      <c r="H445" s="72" t="e">
        <f t="shared" ca="1" si="84"/>
        <v>#N/A</v>
      </c>
      <c r="I445" s="72" t="e">
        <f t="shared" ca="1" si="85"/>
        <v>#N/A</v>
      </c>
      <c r="J445" s="72" t="e">
        <f t="shared" ca="1" si="86"/>
        <v>#N/A</v>
      </c>
      <c r="K445" s="72" t="e">
        <f t="shared" ca="1" si="87"/>
        <v>#N/A</v>
      </c>
      <c r="L445" s="72" t="e">
        <f ca="1">VLOOKUP(F445,Coef!$C$2:$F$25,4)</f>
        <v>#N/A</v>
      </c>
      <c r="M445" s="31" t="e">
        <f ca="1">VLOOKUP(E445,Coef!$C$4:$D$23,2)</f>
        <v>#N/A</v>
      </c>
      <c r="N445" s="31" t="e">
        <f ca="1">MOD(VLOOKUP(G445,Coef!$C$2:$G$21,5)+MOD(D445+1,2)*15,20)</f>
        <v>#N/A</v>
      </c>
      <c r="O445" s="31" t="e">
        <f ca="1">VLOOKUP(M445,Coef!$A$27:$B$46,2)</f>
        <v>#N/A</v>
      </c>
      <c r="P445" s="31" t="e">
        <f ca="1">VLOOKUP(M445,Coef!$A$27:$C$46,3)+N445/10-0.1</f>
        <v>#N/A</v>
      </c>
      <c r="Q445" s="31" t="e">
        <f ca="1">IF(P445+0.1&lt;O445,P445+2,P445)</f>
        <v>#N/A</v>
      </c>
      <c r="R445" s="72" t="e">
        <f ca="1">L445*100000+I445</f>
        <v>#N/A</v>
      </c>
      <c r="S445" s="72" t="e">
        <f ca="1">Q445*1000000+J445</f>
        <v>#N/A</v>
      </c>
      <c r="T445" s="72" t="e">
        <f ca="1">IF(M445&lt;11,S445-10000000,S445)</f>
        <v>#N/A</v>
      </c>
      <c r="U445" s="72" t="e">
        <f ca="1">T445/(6366197.724*0.9996)</f>
        <v>#N/A</v>
      </c>
      <c r="V445" s="72" t="e">
        <f ca="1">(Coef!$J$9/(1+Coef!$J$8*(COS(U445))^2)^0.5)*Coef!$J$6</f>
        <v>#N/A</v>
      </c>
      <c r="W445" s="72" t="e">
        <f ca="1">6*D445-183</f>
        <v>#N/A</v>
      </c>
      <c r="X445" s="72" t="e">
        <f ca="1">(R445-500000)/V445</f>
        <v>#N/A</v>
      </c>
      <c r="Y445" s="72" t="e">
        <f ca="1">SIN(2*U445)</f>
        <v>#N/A</v>
      </c>
      <c r="Z445" s="72" t="e">
        <f ca="1">Y445*(COS(U445))^2</f>
        <v>#N/A</v>
      </c>
      <c r="AA445" s="72" t="e">
        <f ca="1">U445+(Y445/2)</f>
        <v>#N/A</v>
      </c>
      <c r="AB445" s="72" t="e">
        <f ca="1">(3*AA445+Z445)/4</f>
        <v>#N/A</v>
      </c>
      <c r="AC445" s="72" t="e">
        <f ca="1">(5*AB445+Z445*(COS(U445))^2)/3</f>
        <v>#N/A</v>
      </c>
      <c r="AD445" s="72" t="e">
        <f ca="1">Coef!$J$6*Coef!$J$9*(U445-(Coef!$J$10*AA445)+(Coef!$J$11*AB445)-(Coef!$J$12*AC445))</f>
        <v>#N/A</v>
      </c>
      <c r="AE445" s="72" t="e">
        <f ca="1">(T445-AD445)/V445</f>
        <v>#N/A</v>
      </c>
      <c r="AF445" s="72" t="e">
        <f ca="1">((Coef!$J$8*X445^2)/2)*(COS(U445))^2</f>
        <v>#N/A</v>
      </c>
      <c r="AG445" s="72" t="e">
        <f ca="1">X445*(1-(AF445/3))</f>
        <v>#N/A</v>
      </c>
      <c r="AH445" s="72" t="e">
        <f ca="1">AE445*(1-AF445)+U445</f>
        <v>#N/A</v>
      </c>
      <c r="AI445" s="72" t="e">
        <f ca="1">(EXP(AG445)-EXP(-AG445))/2</f>
        <v>#N/A</v>
      </c>
      <c r="AJ445" s="72" t="e">
        <f ca="1">ATAN(AI445/COS(AH445))</f>
        <v>#N/A</v>
      </c>
      <c r="AK445" s="72" t="e">
        <f ca="1">ATAN(COS(AJ445)*TAN(AH445))</f>
        <v>#N/A</v>
      </c>
      <c r="AL445" s="72" t="e">
        <f ca="1">U445+(1+Coef!$J$8*(COS(U445))^2-(3/2)*Coef!$J$8*SIN(U445)*COS(U445)*(AK445-U445))*(AK445-U445)</f>
        <v>#N/A</v>
      </c>
      <c r="AM445" s="33" t="e">
        <f t="shared" ca="1" si="77"/>
        <v>#N/A</v>
      </c>
      <c r="AN445" s="33" t="e">
        <f t="shared" ca="1" si="78"/>
        <v>#N/A</v>
      </c>
      <c r="AO445" s="48" t="e">
        <f ca="1">D445&amp;" "&amp;IF(AM445&gt;0,"N","S")&amp;" "&amp;R445&amp;" "&amp;LEFT(S445,7)</f>
        <v>#N/A</v>
      </c>
    </row>
    <row r="446" spans="1:41">
      <c r="A446" s="38"/>
      <c r="B446" s="72" t="str">
        <f t="shared" si="79"/>
        <v/>
      </c>
      <c r="C446" s="72" t="e">
        <f t="array" aca="1" ref="C446" ca="1">MATCH(TRUE,ISERROR(VALUE(MID(B446,ROW(INDIRECT("1:"&amp;LEN(B446))),1))),0)</f>
        <v>#N/A</v>
      </c>
      <c r="D446" s="72" t="e">
        <f t="shared" ca="1" si="80"/>
        <v>#N/A</v>
      </c>
      <c r="E446" s="72" t="e">
        <f t="shared" ca="1" si="81"/>
        <v>#N/A</v>
      </c>
      <c r="F446" s="72" t="e">
        <f t="shared" ca="1" si="82"/>
        <v>#N/A</v>
      </c>
      <c r="G446" s="72" t="e">
        <f t="shared" ca="1" si="83"/>
        <v>#N/A</v>
      </c>
      <c r="H446" s="72" t="e">
        <f t="shared" ca="1" si="84"/>
        <v>#N/A</v>
      </c>
      <c r="I446" s="72" t="e">
        <f t="shared" ca="1" si="85"/>
        <v>#N/A</v>
      </c>
      <c r="J446" s="72" t="e">
        <f t="shared" ca="1" si="86"/>
        <v>#N/A</v>
      </c>
      <c r="K446" s="72" t="e">
        <f t="shared" ca="1" si="87"/>
        <v>#N/A</v>
      </c>
      <c r="L446" s="72" t="e">
        <f ca="1">VLOOKUP(F446,Coef!$C$2:$F$25,4)</f>
        <v>#N/A</v>
      </c>
      <c r="M446" s="31" t="e">
        <f ca="1">VLOOKUP(E446,Coef!$C$4:$D$23,2)</f>
        <v>#N/A</v>
      </c>
      <c r="N446" s="31" t="e">
        <f ca="1">MOD(VLOOKUP(G446,Coef!$C$2:$G$21,5)+MOD(D446+1,2)*15,20)</f>
        <v>#N/A</v>
      </c>
      <c r="O446" s="31" t="e">
        <f ca="1">VLOOKUP(M446,Coef!$A$27:$B$46,2)</f>
        <v>#N/A</v>
      </c>
      <c r="P446" s="31" t="e">
        <f ca="1">VLOOKUP(M446,Coef!$A$27:$C$46,3)+N446/10-0.1</f>
        <v>#N/A</v>
      </c>
      <c r="Q446" s="31" t="e">
        <f ca="1">IF(P446+0.1&lt;O446,P446+2,P446)</f>
        <v>#N/A</v>
      </c>
      <c r="R446" s="72" t="e">
        <f ca="1">L446*100000+I446</f>
        <v>#N/A</v>
      </c>
      <c r="S446" s="72" t="e">
        <f ca="1">Q446*1000000+J446</f>
        <v>#N/A</v>
      </c>
      <c r="T446" s="72" t="e">
        <f ca="1">IF(M446&lt;11,S446-10000000,S446)</f>
        <v>#N/A</v>
      </c>
      <c r="U446" s="72" t="e">
        <f ca="1">T446/(6366197.724*0.9996)</f>
        <v>#N/A</v>
      </c>
      <c r="V446" s="72" t="e">
        <f ca="1">(Coef!$J$9/(1+Coef!$J$8*(COS(U446))^2)^0.5)*Coef!$J$6</f>
        <v>#N/A</v>
      </c>
      <c r="W446" s="72" t="e">
        <f ca="1">6*D446-183</f>
        <v>#N/A</v>
      </c>
      <c r="X446" s="72" t="e">
        <f ca="1">(R446-500000)/V446</f>
        <v>#N/A</v>
      </c>
      <c r="Y446" s="72" t="e">
        <f ca="1">SIN(2*U446)</f>
        <v>#N/A</v>
      </c>
      <c r="Z446" s="72" t="e">
        <f ca="1">Y446*(COS(U446))^2</f>
        <v>#N/A</v>
      </c>
      <c r="AA446" s="72" t="e">
        <f ca="1">U446+(Y446/2)</f>
        <v>#N/A</v>
      </c>
      <c r="AB446" s="72" t="e">
        <f ca="1">(3*AA446+Z446)/4</f>
        <v>#N/A</v>
      </c>
      <c r="AC446" s="72" t="e">
        <f ca="1">(5*AB446+Z446*(COS(U446))^2)/3</f>
        <v>#N/A</v>
      </c>
      <c r="AD446" s="72" t="e">
        <f ca="1">Coef!$J$6*Coef!$J$9*(U446-(Coef!$J$10*AA446)+(Coef!$J$11*AB446)-(Coef!$J$12*AC446))</f>
        <v>#N/A</v>
      </c>
      <c r="AE446" s="72" t="e">
        <f ca="1">(T446-AD446)/V446</f>
        <v>#N/A</v>
      </c>
      <c r="AF446" s="72" t="e">
        <f ca="1">((Coef!$J$8*X446^2)/2)*(COS(U446))^2</f>
        <v>#N/A</v>
      </c>
      <c r="AG446" s="72" t="e">
        <f ca="1">X446*(1-(AF446/3))</f>
        <v>#N/A</v>
      </c>
      <c r="AH446" s="72" t="e">
        <f ca="1">AE446*(1-AF446)+U446</f>
        <v>#N/A</v>
      </c>
      <c r="AI446" s="72" t="e">
        <f ca="1">(EXP(AG446)-EXP(-AG446))/2</f>
        <v>#N/A</v>
      </c>
      <c r="AJ446" s="72" t="e">
        <f ca="1">ATAN(AI446/COS(AH446))</f>
        <v>#N/A</v>
      </c>
      <c r="AK446" s="72" t="e">
        <f ca="1">ATAN(COS(AJ446)*TAN(AH446))</f>
        <v>#N/A</v>
      </c>
      <c r="AL446" s="72" t="e">
        <f ca="1">U446+(1+Coef!$J$8*(COS(U446))^2-(3/2)*Coef!$J$8*SIN(U446)*COS(U446)*(AK446-U446))*(AK446-U446)</f>
        <v>#N/A</v>
      </c>
      <c r="AM446" s="33" t="e">
        <f t="shared" ca="1" si="77"/>
        <v>#N/A</v>
      </c>
      <c r="AN446" s="33" t="e">
        <f t="shared" ca="1" si="78"/>
        <v>#N/A</v>
      </c>
      <c r="AO446" s="48" t="e">
        <f ca="1">D446&amp;" "&amp;IF(AM446&gt;0,"N","S")&amp;" "&amp;R446&amp;" "&amp;LEFT(S446,7)</f>
        <v>#N/A</v>
      </c>
    </row>
    <row r="447" spans="1:41">
      <c r="A447" s="38"/>
      <c r="B447" s="72" t="str">
        <f t="shared" si="79"/>
        <v/>
      </c>
      <c r="C447" s="72" t="e">
        <f t="array" aca="1" ref="C447" ca="1">MATCH(TRUE,ISERROR(VALUE(MID(B447,ROW(INDIRECT("1:"&amp;LEN(B447))),1))),0)</f>
        <v>#N/A</v>
      </c>
      <c r="D447" s="72" t="e">
        <f t="shared" ca="1" si="80"/>
        <v>#N/A</v>
      </c>
      <c r="E447" s="72" t="e">
        <f t="shared" ca="1" si="81"/>
        <v>#N/A</v>
      </c>
      <c r="F447" s="72" t="e">
        <f t="shared" ca="1" si="82"/>
        <v>#N/A</v>
      </c>
      <c r="G447" s="72" t="e">
        <f t="shared" ca="1" si="83"/>
        <v>#N/A</v>
      </c>
      <c r="H447" s="72" t="e">
        <f t="shared" ca="1" si="84"/>
        <v>#N/A</v>
      </c>
      <c r="I447" s="72" t="e">
        <f t="shared" ca="1" si="85"/>
        <v>#N/A</v>
      </c>
      <c r="J447" s="72" t="e">
        <f t="shared" ca="1" si="86"/>
        <v>#N/A</v>
      </c>
      <c r="K447" s="72" t="e">
        <f t="shared" ca="1" si="87"/>
        <v>#N/A</v>
      </c>
      <c r="L447" s="72" t="e">
        <f ca="1">VLOOKUP(F447,Coef!$C$2:$F$25,4)</f>
        <v>#N/A</v>
      </c>
      <c r="M447" s="31" t="e">
        <f ca="1">VLOOKUP(E447,Coef!$C$4:$D$23,2)</f>
        <v>#N/A</v>
      </c>
      <c r="N447" s="31" t="e">
        <f ca="1">MOD(VLOOKUP(G447,Coef!$C$2:$G$21,5)+MOD(D447+1,2)*15,20)</f>
        <v>#N/A</v>
      </c>
      <c r="O447" s="31" t="e">
        <f ca="1">VLOOKUP(M447,Coef!$A$27:$B$46,2)</f>
        <v>#N/A</v>
      </c>
      <c r="P447" s="31" t="e">
        <f ca="1">VLOOKUP(M447,Coef!$A$27:$C$46,3)+N447/10-0.1</f>
        <v>#N/A</v>
      </c>
      <c r="Q447" s="31" t="e">
        <f ca="1">IF(P447+0.1&lt;O447,P447+2,P447)</f>
        <v>#N/A</v>
      </c>
      <c r="R447" s="72" t="e">
        <f ca="1">L447*100000+I447</f>
        <v>#N/A</v>
      </c>
      <c r="S447" s="72" t="e">
        <f ca="1">Q447*1000000+J447</f>
        <v>#N/A</v>
      </c>
      <c r="T447" s="72" t="e">
        <f ca="1">IF(M447&lt;11,S447-10000000,S447)</f>
        <v>#N/A</v>
      </c>
      <c r="U447" s="72" t="e">
        <f ca="1">T447/(6366197.724*0.9996)</f>
        <v>#N/A</v>
      </c>
      <c r="V447" s="72" t="e">
        <f ca="1">(Coef!$J$9/(1+Coef!$J$8*(COS(U447))^2)^0.5)*Coef!$J$6</f>
        <v>#N/A</v>
      </c>
      <c r="W447" s="72" t="e">
        <f ca="1">6*D447-183</f>
        <v>#N/A</v>
      </c>
      <c r="X447" s="72" t="e">
        <f ca="1">(R447-500000)/V447</f>
        <v>#N/A</v>
      </c>
      <c r="Y447" s="72" t="e">
        <f ca="1">SIN(2*U447)</f>
        <v>#N/A</v>
      </c>
      <c r="Z447" s="72" t="e">
        <f ca="1">Y447*(COS(U447))^2</f>
        <v>#N/A</v>
      </c>
      <c r="AA447" s="72" t="e">
        <f ca="1">U447+(Y447/2)</f>
        <v>#N/A</v>
      </c>
      <c r="AB447" s="72" t="e">
        <f ca="1">(3*AA447+Z447)/4</f>
        <v>#N/A</v>
      </c>
      <c r="AC447" s="72" t="e">
        <f ca="1">(5*AB447+Z447*(COS(U447))^2)/3</f>
        <v>#N/A</v>
      </c>
      <c r="AD447" s="72" t="e">
        <f ca="1">Coef!$J$6*Coef!$J$9*(U447-(Coef!$J$10*AA447)+(Coef!$J$11*AB447)-(Coef!$J$12*AC447))</f>
        <v>#N/A</v>
      </c>
      <c r="AE447" s="72" t="e">
        <f ca="1">(T447-AD447)/V447</f>
        <v>#N/A</v>
      </c>
      <c r="AF447" s="72" t="e">
        <f ca="1">((Coef!$J$8*X447^2)/2)*(COS(U447))^2</f>
        <v>#N/A</v>
      </c>
      <c r="AG447" s="72" t="e">
        <f ca="1">X447*(1-(AF447/3))</f>
        <v>#N/A</v>
      </c>
      <c r="AH447" s="72" t="e">
        <f ca="1">AE447*(1-AF447)+U447</f>
        <v>#N/A</v>
      </c>
      <c r="AI447" s="72" t="e">
        <f ca="1">(EXP(AG447)-EXP(-AG447))/2</f>
        <v>#N/A</v>
      </c>
      <c r="AJ447" s="72" t="e">
        <f ca="1">ATAN(AI447/COS(AH447))</f>
        <v>#N/A</v>
      </c>
      <c r="AK447" s="72" t="e">
        <f ca="1">ATAN(COS(AJ447)*TAN(AH447))</f>
        <v>#N/A</v>
      </c>
      <c r="AL447" s="72" t="e">
        <f ca="1">U447+(1+Coef!$J$8*(COS(U447))^2-(3/2)*Coef!$J$8*SIN(U447)*COS(U447)*(AK447-U447))*(AK447-U447)</f>
        <v>#N/A</v>
      </c>
      <c r="AM447" s="33" t="e">
        <f t="shared" ca="1" si="77"/>
        <v>#N/A</v>
      </c>
      <c r="AN447" s="33" t="e">
        <f t="shared" ca="1" si="78"/>
        <v>#N/A</v>
      </c>
      <c r="AO447" s="48" t="e">
        <f ca="1">D447&amp;" "&amp;IF(AM447&gt;0,"N","S")&amp;" "&amp;R447&amp;" "&amp;LEFT(S447,7)</f>
        <v>#N/A</v>
      </c>
    </row>
    <row r="448" spans="1:41">
      <c r="A448" s="38"/>
      <c r="B448" s="72" t="str">
        <f t="shared" si="79"/>
        <v/>
      </c>
      <c r="C448" s="72" t="e">
        <f t="array" aca="1" ref="C448" ca="1">MATCH(TRUE,ISERROR(VALUE(MID(B448,ROW(INDIRECT("1:"&amp;LEN(B448))),1))),0)</f>
        <v>#N/A</v>
      </c>
      <c r="D448" s="72" t="e">
        <f t="shared" ca="1" si="80"/>
        <v>#N/A</v>
      </c>
      <c r="E448" s="72" t="e">
        <f t="shared" ca="1" si="81"/>
        <v>#N/A</v>
      </c>
      <c r="F448" s="72" t="e">
        <f t="shared" ca="1" si="82"/>
        <v>#N/A</v>
      </c>
      <c r="G448" s="72" t="e">
        <f t="shared" ca="1" si="83"/>
        <v>#N/A</v>
      </c>
      <c r="H448" s="72" t="e">
        <f t="shared" ca="1" si="84"/>
        <v>#N/A</v>
      </c>
      <c r="I448" s="72" t="e">
        <f t="shared" ca="1" si="85"/>
        <v>#N/A</v>
      </c>
      <c r="J448" s="72" t="e">
        <f t="shared" ca="1" si="86"/>
        <v>#N/A</v>
      </c>
      <c r="K448" s="72" t="e">
        <f t="shared" ca="1" si="87"/>
        <v>#N/A</v>
      </c>
      <c r="L448" s="72" t="e">
        <f ca="1">VLOOKUP(F448,Coef!$C$2:$F$25,4)</f>
        <v>#N/A</v>
      </c>
      <c r="M448" s="31" t="e">
        <f ca="1">VLOOKUP(E448,Coef!$C$4:$D$23,2)</f>
        <v>#N/A</v>
      </c>
      <c r="N448" s="31" t="e">
        <f ca="1">MOD(VLOOKUP(G448,Coef!$C$2:$G$21,5)+MOD(D448+1,2)*15,20)</f>
        <v>#N/A</v>
      </c>
      <c r="O448" s="31" t="e">
        <f ca="1">VLOOKUP(M448,Coef!$A$27:$B$46,2)</f>
        <v>#N/A</v>
      </c>
      <c r="P448" s="31" t="e">
        <f ca="1">VLOOKUP(M448,Coef!$A$27:$C$46,3)+N448/10-0.1</f>
        <v>#N/A</v>
      </c>
      <c r="Q448" s="31" t="e">
        <f ca="1">IF(P448+0.1&lt;O448,P448+2,P448)</f>
        <v>#N/A</v>
      </c>
      <c r="R448" s="72" t="e">
        <f ca="1">L448*100000+I448</f>
        <v>#N/A</v>
      </c>
      <c r="S448" s="72" t="e">
        <f ca="1">Q448*1000000+J448</f>
        <v>#N/A</v>
      </c>
      <c r="T448" s="72" t="e">
        <f ca="1">IF(M448&lt;11,S448-10000000,S448)</f>
        <v>#N/A</v>
      </c>
      <c r="U448" s="72" t="e">
        <f ca="1">T448/(6366197.724*0.9996)</f>
        <v>#N/A</v>
      </c>
      <c r="V448" s="72" t="e">
        <f ca="1">(Coef!$J$9/(1+Coef!$J$8*(COS(U448))^2)^0.5)*Coef!$J$6</f>
        <v>#N/A</v>
      </c>
      <c r="W448" s="72" t="e">
        <f ca="1">6*D448-183</f>
        <v>#N/A</v>
      </c>
      <c r="X448" s="72" t="e">
        <f ca="1">(R448-500000)/V448</f>
        <v>#N/A</v>
      </c>
      <c r="Y448" s="72" t="e">
        <f ca="1">SIN(2*U448)</f>
        <v>#N/A</v>
      </c>
      <c r="Z448" s="72" t="e">
        <f ca="1">Y448*(COS(U448))^2</f>
        <v>#N/A</v>
      </c>
      <c r="AA448" s="72" t="e">
        <f ca="1">U448+(Y448/2)</f>
        <v>#N/A</v>
      </c>
      <c r="AB448" s="72" t="e">
        <f ca="1">(3*AA448+Z448)/4</f>
        <v>#N/A</v>
      </c>
      <c r="AC448" s="72" t="e">
        <f ca="1">(5*AB448+Z448*(COS(U448))^2)/3</f>
        <v>#N/A</v>
      </c>
      <c r="AD448" s="72" t="e">
        <f ca="1">Coef!$J$6*Coef!$J$9*(U448-(Coef!$J$10*AA448)+(Coef!$J$11*AB448)-(Coef!$J$12*AC448))</f>
        <v>#N/A</v>
      </c>
      <c r="AE448" s="72" t="e">
        <f ca="1">(T448-AD448)/V448</f>
        <v>#N/A</v>
      </c>
      <c r="AF448" s="72" t="e">
        <f ca="1">((Coef!$J$8*X448^2)/2)*(COS(U448))^2</f>
        <v>#N/A</v>
      </c>
      <c r="AG448" s="72" t="e">
        <f ca="1">X448*(1-(AF448/3))</f>
        <v>#N/A</v>
      </c>
      <c r="AH448" s="72" t="e">
        <f ca="1">AE448*(1-AF448)+U448</f>
        <v>#N/A</v>
      </c>
      <c r="AI448" s="72" t="e">
        <f ca="1">(EXP(AG448)-EXP(-AG448))/2</f>
        <v>#N/A</v>
      </c>
      <c r="AJ448" s="72" t="e">
        <f ca="1">ATAN(AI448/COS(AH448))</f>
        <v>#N/A</v>
      </c>
      <c r="AK448" s="72" t="e">
        <f ca="1">ATAN(COS(AJ448)*TAN(AH448))</f>
        <v>#N/A</v>
      </c>
      <c r="AL448" s="72" t="e">
        <f ca="1">U448+(1+Coef!$J$8*(COS(U448))^2-(3/2)*Coef!$J$8*SIN(U448)*COS(U448)*(AK448-U448))*(AK448-U448)</f>
        <v>#N/A</v>
      </c>
      <c r="AM448" s="33" t="e">
        <f t="shared" ca="1" si="77"/>
        <v>#N/A</v>
      </c>
      <c r="AN448" s="33" t="e">
        <f t="shared" ca="1" si="78"/>
        <v>#N/A</v>
      </c>
      <c r="AO448" s="48" t="e">
        <f ca="1">D448&amp;" "&amp;IF(AM448&gt;0,"N","S")&amp;" "&amp;R448&amp;" "&amp;LEFT(S448,7)</f>
        <v>#N/A</v>
      </c>
    </row>
    <row r="449" spans="1:41">
      <c r="A449" s="38"/>
      <c r="B449" s="72" t="str">
        <f t="shared" si="79"/>
        <v/>
      </c>
      <c r="C449" s="72" t="e">
        <f t="array" aca="1" ref="C449" ca="1">MATCH(TRUE,ISERROR(VALUE(MID(B449,ROW(INDIRECT("1:"&amp;LEN(B449))),1))),0)</f>
        <v>#N/A</v>
      </c>
      <c r="D449" s="72" t="e">
        <f t="shared" ca="1" si="80"/>
        <v>#N/A</v>
      </c>
      <c r="E449" s="72" t="e">
        <f t="shared" ca="1" si="81"/>
        <v>#N/A</v>
      </c>
      <c r="F449" s="72" t="e">
        <f t="shared" ca="1" si="82"/>
        <v>#N/A</v>
      </c>
      <c r="G449" s="72" t="e">
        <f t="shared" ca="1" si="83"/>
        <v>#N/A</v>
      </c>
      <c r="H449" s="72" t="e">
        <f t="shared" ca="1" si="84"/>
        <v>#N/A</v>
      </c>
      <c r="I449" s="72" t="e">
        <f t="shared" ca="1" si="85"/>
        <v>#N/A</v>
      </c>
      <c r="J449" s="72" t="e">
        <f t="shared" ca="1" si="86"/>
        <v>#N/A</v>
      </c>
      <c r="K449" s="72" t="e">
        <f t="shared" ca="1" si="87"/>
        <v>#N/A</v>
      </c>
      <c r="L449" s="72" t="e">
        <f ca="1">VLOOKUP(F449,Coef!$C$2:$F$25,4)</f>
        <v>#N/A</v>
      </c>
      <c r="M449" s="31" t="e">
        <f ca="1">VLOOKUP(E449,Coef!$C$4:$D$23,2)</f>
        <v>#N/A</v>
      </c>
      <c r="N449" s="31" t="e">
        <f ca="1">MOD(VLOOKUP(G449,Coef!$C$2:$G$21,5)+MOD(D449+1,2)*15,20)</f>
        <v>#N/A</v>
      </c>
      <c r="O449" s="31" t="e">
        <f ca="1">VLOOKUP(M449,Coef!$A$27:$B$46,2)</f>
        <v>#N/A</v>
      </c>
      <c r="P449" s="31" t="e">
        <f ca="1">VLOOKUP(M449,Coef!$A$27:$C$46,3)+N449/10-0.1</f>
        <v>#N/A</v>
      </c>
      <c r="Q449" s="31" t="e">
        <f ca="1">IF(P449+0.1&lt;O449,P449+2,P449)</f>
        <v>#N/A</v>
      </c>
      <c r="R449" s="72" t="e">
        <f ca="1">L449*100000+I449</f>
        <v>#N/A</v>
      </c>
      <c r="S449" s="72" t="e">
        <f ca="1">Q449*1000000+J449</f>
        <v>#N/A</v>
      </c>
      <c r="T449" s="72" t="e">
        <f ca="1">IF(M449&lt;11,S449-10000000,S449)</f>
        <v>#N/A</v>
      </c>
      <c r="U449" s="72" t="e">
        <f ca="1">T449/(6366197.724*0.9996)</f>
        <v>#N/A</v>
      </c>
      <c r="V449" s="72" t="e">
        <f ca="1">(Coef!$J$9/(1+Coef!$J$8*(COS(U449))^2)^0.5)*Coef!$J$6</f>
        <v>#N/A</v>
      </c>
      <c r="W449" s="72" t="e">
        <f ca="1">6*D449-183</f>
        <v>#N/A</v>
      </c>
      <c r="X449" s="72" t="e">
        <f ca="1">(R449-500000)/V449</f>
        <v>#N/A</v>
      </c>
      <c r="Y449" s="72" t="e">
        <f ca="1">SIN(2*U449)</f>
        <v>#N/A</v>
      </c>
      <c r="Z449" s="72" t="e">
        <f ca="1">Y449*(COS(U449))^2</f>
        <v>#N/A</v>
      </c>
      <c r="AA449" s="72" t="e">
        <f ca="1">U449+(Y449/2)</f>
        <v>#N/A</v>
      </c>
      <c r="AB449" s="72" t="e">
        <f ca="1">(3*AA449+Z449)/4</f>
        <v>#N/A</v>
      </c>
      <c r="AC449" s="72" t="e">
        <f ca="1">(5*AB449+Z449*(COS(U449))^2)/3</f>
        <v>#N/A</v>
      </c>
      <c r="AD449" s="72" t="e">
        <f ca="1">Coef!$J$6*Coef!$J$9*(U449-(Coef!$J$10*AA449)+(Coef!$J$11*AB449)-(Coef!$J$12*AC449))</f>
        <v>#N/A</v>
      </c>
      <c r="AE449" s="72" t="e">
        <f ca="1">(T449-AD449)/V449</f>
        <v>#N/A</v>
      </c>
      <c r="AF449" s="72" t="e">
        <f ca="1">((Coef!$J$8*X449^2)/2)*(COS(U449))^2</f>
        <v>#N/A</v>
      </c>
      <c r="AG449" s="72" t="e">
        <f ca="1">X449*(1-(AF449/3))</f>
        <v>#N/A</v>
      </c>
      <c r="AH449" s="72" t="e">
        <f ca="1">AE449*(1-AF449)+U449</f>
        <v>#N/A</v>
      </c>
      <c r="AI449" s="72" t="e">
        <f ca="1">(EXP(AG449)-EXP(-AG449))/2</f>
        <v>#N/A</v>
      </c>
      <c r="AJ449" s="72" t="e">
        <f ca="1">ATAN(AI449/COS(AH449))</f>
        <v>#N/A</v>
      </c>
      <c r="AK449" s="72" t="e">
        <f ca="1">ATAN(COS(AJ449)*TAN(AH449))</f>
        <v>#N/A</v>
      </c>
      <c r="AL449" s="72" t="e">
        <f ca="1">U449+(1+Coef!$J$8*(COS(U449))^2-(3/2)*Coef!$J$8*SIN(U449)*COS(U449)*(AK449-U449))*(AK449-U449)</f>
        <v>#N/A</v>
      </c>
      <c r="AM449" s="33" t="e">
        <f t="shared" ca="1" si="77"/>
        <v>#N/A</v>
      </c>
      <c r="AN449" s="33" t="e">
        <f t="shared" ca="1" si="78"/>
        <v>#N/A</v>
      </c>
      <c r="AO449" s="48" t="e">
        <f ca="1">D449&amp;" "&amp;IF(AM449&gt;0,"N","S")&amp;" "&amp;R449&amp;" "&amp;LEFT(S449,7)</f>
        <v>#N/A</v>
      </c>
    </row>
    <row r="450" spans="1:41">
      <c r="A450" s="38"/>
      <c r="B450" s="72" t="str">
        <f t="shared" si="79"/>
        <v/>
      </c>
      <c r="C450" s="72" t="e">
        <f t="array" aca="1" ref="C450" ca="1">MATCH(TRUE,ISERROR(VALUE(MID(B450,ROW(INDIRECT("1:"&amp;LEN(B450))),1))),0)</f>
        <v>#N/A</v>
      </c>
      <c r="D450" s="72" t="e">
        <f t="shared" ca="1" si="80"/>
        <v>#N/A</v>
      </c>
      <c r="E450" s="72" t="e">
        <f t="shared" ca="1" si="81"/>
        <v>#N/A</v>
      </c>
      <c r="F450" s="72" t="e">
        <f t="shared" ca="1" si="82"/>
        <v>#N/A</v>
      </c>
      <c r="G450" s="72" t="e">
        <f t="shared" ca="1" si="83"/>
        <v>#N/A</v>
      </c>
      <c r="H450" s="72" t="e">
        <f t="shared" ca="1" si="84"/>
        <v>#N/A</v>
      </c>
      <c r="I450" s="72" t="e">
        <f t="shared" ca="1" si="85"/>
        <v>#N/A</v>
      </c>
      <c r="J450" s="72" t="e">
        <f t="shared" ca="1" si="86"/>
        <v>#N/A</v>
      </c>
      <c r="K450" s="72" t="e">
        <f t="shared" ca="1" si="87"/>
        <v>#N/A</v>
      </c>
      <c r="L450" s="72" t="e">
        <f ca="1">VLOOKUP(F450,Coef!$C$2:$F$25,4)</f>
        <v>#N/A</v>
      </c>
      <c r="M450" s="31" t="e">
        <f ca="1">VLOOKUP(E450,Coef!$C$4:$D$23,2)</f>
        <v>#N/A</v>
      </c>
      <c r="N450" s="31" t="e">
        <f ca="1">MOD(VLOOKUP(G450,Coef!$C$2:$G$21,5)+MOD(D450+1,2)*15,20)</f>
        <v>#N/A</v>
      </c>
      <c r="O450" s="31" t="e">
        <f ca="1">VLOOKUP(M450,Coef!$A$27:$B$46,2)</f>
        <v>#N/A</v>
      </c>
      <c r="P450" s="31" t="e">
        <f ca="1">VLOOKUP(M450,Coef!$A$27:$C$46,3)+N450/10-0.1</f>
        <v>#N/A</v>
      </c>
      <c r="Q450" s="31" t="e">
        <f ca="1">IF(P450+0.1&lt;O450,P450+2,P450)</f>
        <v>#N/A</v>
      </c>
      <c r="R450" s="72" t="e">
        <f ca="1">L450*100000+I450</f>
        <v>#N/A</v>
      </c>
      <c r="S450" s="72" t="e">
        <f ca="1">Q450*1000000+J450</f>
        <v>#N/A</v>
      </c>
      <c r="T450" s="72" t="e">
        <f ca="1">IF(M450&lt;11,S450-10000000,S450)</f>
        <v>#N/A</v>
      </c>
      <c r="U450" s="72" t="e">
        <f ca="1">T450/(6366197.724*0.9996)</f>
        <v>#N/A</v>
      </c>
      <c r="V450" s="72" t="e">
        <f ca="1">(Coef!$J$9/(1+Coef!$J$8*(COS(U450))^2)^0.5)*Coef!$J$6</f>
        <v>#N/A</v>
      </c>
      <c r="W450" s="72" t="e">
        <f ca="1">6*D450-183</f>
        <v>#N/A</v>
      </c>
      <c r="X450" s="72" t="e">
        <f ca="1">(R450-500000)/V450</f>
        <v>#N/A</v>
      </c>
      <c r="Y450" s="72" t="e">
        <f ca="1">SIN(2*U450)</f>
        <v>#N/A</v>
      </c>
      <c r="Z450" s="72" t="e">
        <f ca="1">Y450*(COS(U450))^2</f>
        <v>#N/A</v>
      </c>
      <c r="AA450" s="72" t="e">
        <f ca="1">U450+(Y450/2)</f>
        <v>#N/A</v>
      </c>
      <c r="AB450" s="72" t="e">
        <f ca="1">(3*AA450+Z450)/4</f>
        <v>#N/A</v>
      </c>
      <c r="AC450" s="72" t="e">
        <f ca="1">(5*AB450+Z450*(COS(U450))^2)/3</f>
        <v>#N/A</v>
      </c>
      <c r="AD450" s="72" t="e">
        <f ca="1">Coef!$J$6*Coef!$J$9*(U450-(Coef!$J$10*AA450)+(Coef!$J$11*AB450)-(Coef!$J$12*AC450))</f>
        <v>#N/A</v>
      </c>
      <c r="AE450" s="72" t="e">
        <f ca="1">(T450-AD450)/V450</f>
        <v>#N/A</v>
      </c>
      <c r="AF450" s="72" t="e">
        <f ca="1">((Coef!$J$8*X450^2)/2)*(COS(U450))^2</f>
        <v>#N/A</v>
      </c>
      <c r="AG450" s="72" t="e">
        <f ca="1">X450*(1-(AF450/3))</f>
        <v>#N/A</v>
      </c>
      <c r="AH450" s="72" t="e">
        <f ca="1">AE450*(1-AF450)+U450</f>
        <v>#N/A</v>
      </c>
      <c r="AI450" s="72" t="e">
        <f ca="1">(EXP(AG450)-EXP(-AG450))/2</f>
        <v>#N/A</v>
      </c>
      <c r="AJ450" s="72" t="e">
        <f ca="1">ATAN(AI450/COS(AH450))</f>
        <v>#N/A</v>
      </c>
      <c r="AK450" s="72" t="e">
        <f ca="1">ATAN(COS(AJ450)*TAN(AH450))</f>
        <v>#N/A</v>
      </c>
      <c r="AL450" s="72" t="e">
        <f ca="1">U450+(1+Coef!$J$8*(COS(U450))^2-(3/2)*Coef!$J$8*SIN(U450)*COS(U450)*(AK450-U450))*(AK450-U450)</f>
        <v>#N/A</v>
      </c>
      <c r="AM450" s="33" t="e">
        <f t="shared" ca="1" si="77"/>
        <v>#N/A</v>
      </c>
      <c r="AN450" s="33" t="e">
        <f t="shared" ca="1" si="78"/>
        <v>#N/A</v>
      </c>
      <c r="AO450" s="48" t="e">
        <f ca="1">D450&amp;" "&amp;IF(AM450&gt;0,"N","S")&amp;" "&amp;R450&amp;" "&amp;LEFT(S450,7)</f>
        <v>#N/A</v>
      </c>
    </row>
    <row r="451" spans="1:41">
      <c r="A451" s="38"/>
      <c r="B451" s="72" t="str">
        <f t="shared" si="79"/>
        <v/>
      </c>
      <c r="C451" s="72" t="e">
        <f t="array" aca="1" ref="C451" ca="1">MATCH(TRUE,ISERROR(VALUE(MID(B451,ROW(INDIRECT("1:"&amp;LEN(B451))),1))),0)</f>
        <v>#N/A</v>
      </c>
      <c r="D451" s="72" t="e">
        <f t="shared" ca="1" si="80"/>
        <v>#N/A</v>
      </c>
      <c r="E451" s="72" t="e">
        <f t="shared" ca="1" si="81"/>
        <v>#N/A</v>
      </c>
      <c r="F451" s="72" t="e">
        <f t="shared" ca="1" si="82"/>
        <v>#N/A</v>
      </c>
      <c r="G451" s="72" t="e">
        <f t="shared" ca="1" si="83"/>
        <v>#N/A</v>
      </c>
      <c r="H451" s="72" t="e">
        <f t="shared" ca="1" si="84"/>
        <v>#N/A</v>
      </c>
      <c r="I451" s="72" t="e">
        <f t="shared" ca="1" si="85"/>
        <v>#N/A</v>
      </c>
      <c r="J451" s="72" t="e">
        <f t="shared" ca="1" si="86"/>
        <v>#N/A</v>
      </c>
      <c r="K451" s="72" t="e">
        <f t="shared" ca="1" si="87"/>
        <v>#N/A</v>
      </c>
      <c r="L451" s="72" t="e">
        <f ca="1">VLOOKUP(F451,Coef!$C$2:$F$25,4)</f>
        <v>#N/A</v>
      </c>
      <c r="M451" s="31" t="e">
        <f ca="1">VLOOKUP(E451,Coef!$C$4:$D$23,2)</f>
        <v>#N/A</v>
      </c>
      <c r="N451" s="31" t="e">
        <f ca="1">MOD(VLOOKUP(G451,Coef!$C$2:$G$21,5)+MOD(D451+1,2)*15,20)</f>
        <v>#N/A</v>
      </c>
      <c r="O451" s="31" t="e">
        <f ca="1">VLOOKUP(M451,Coef!$A$27:$B$46,2)</f>
        <v>#N/A</v>
      </c>
      <c r="P451" s="31" t="e">
        <f ca="1">VLOOKUP(M451,Coef!$A$27:$C$46,3)+N451/10-0.1</f>
        <v>#N/A</v>
      </c>
      <c r="Q451" s="31" t="e">
        <f ca="1">IF(P451+0.1&lt;O451,P451+2,P451)</f>
        <v>#N/A</v>
      </c>
      <c r="R451" s="72" t="e">
        <f ca="1">L451*100000+I451</f>
        <v>#N/A</v>
      </c>
      <c r="S451" s="72" t="e">
        <f ca="1">Q451*1000000+J451</f>
        <v>#N/A</v>
      </c>
      <c r="T451" s="72" t="e">
        <f ca="1">IF(M451&lt;11,S451-10000000,S451)</f>
        <v>#N/A</v>
      </c>
      <c r="U451" s="72" t="e">
        <f ca="1">T451/(6366197.724*0.9996)</f>
        <v>#N/A</v>
      </c>
      <c r="V451" s="72" t="e">
        <f ca="1">(Coef!$J$9/(1+Coef!$J$8*(COS(U451))^2)^0.5)*Coef!$J$6</f>
        <v>#N/A</v>
      </c>
      <c r="W451" s="72" t="e">
        <f ca="1">6*D451-183</f>
        <v>#N/A</v>
      </c>
      <c r="X451" s="72" t="e">
        <f ca="1">(R451-500000)/V451</f>
        <v>#N/A</v>
      </c>
      <c r="Y451" s="72" t="e">
        <f ca="1">SIN(2*U451)</f>
        <v>#N/A</v>
      </c>
      <c r="Z451" s="72" t="e">
        <f ca="1">Y451*(COS(U451))^2</f>
        <v>#N/A</v>
      </c>
      <c r="AA451" s="72" t="e">
        <f ca="1">U451+(Y451/2)</f>
        <v>#N/A</v>
      </c>
      <c r="AB451" s="72" t="e">
        <f ca="1">(3*AA451+Z451)/4</f>
        <v>#N/A</v>
      </c>
      <c r="AC451" s="72" t="e">
        <f ca="1">(5*AB451+Z451*(COS(U451))^2)/3</f>
        <v>#N/A</v>
      </c>
      <c r="AD451" s="72" t="e">
        <f ca="1">Coef!$J$6*Coef!$J$9*(U451-(Coef!$J$10*AA451)+(Coef!$J$11*AB451)-(Coef!$J$12*AC451))</f>
        <v>#N/A</v>
      </c>
      <c r="AE451" s="72" t="e">
        <f ca="1">(T451-AD451)/V451</f>
        <v>#N/A</v>
      </c>
      <c r="AF451" s="72" t="e">
        <f ca="1">((Coef!$J$8*X451^2)/2)*(COS(U451))^2</f>
        <v>#N/A</v>
      </c>
      <c r="AG451" s="72" t="e">
        <f ca="1">X451*(1-(AF451/3))</f>
        <v>#N/A</v>
      </c>
      <c r="AH451" s="72" t="e">
        <f ca="1">AE451*(1-AF451)+U451</f>
        <v>#N/A</v>
      </c>
      <c r="AI451" s="72" t="e">
        <f ca="1">(EXP(AG451)-EXP(-AG451))/2</f>
        <v>#N/A</v>
      </c>
      <c r="AJ451" s="72" t="e">
        <f ca="1">ATAN(AI451/COS(AH451))</f>
        <v>#N/A</v>
      </c>
      <c r="AK451" s="72" t="e">
        <f ca="1">ATAN(COS(AJ451)*TAN(AH451))</f>
        <v>#N/A</v>
      </c>
      <c r="AL451" s="72" t="e">
        <f ca="1">U451+(1+Coef!$J$8*(COS(U451))^2-(3/2)*Coef!$J$8*SIN(U451)*COS(U451)*(AK451-U451))*(AK451-U451)</f>
        <v>#N/A</v>
      </c>
      <c r="AM451" s="33" t="e">
        <f t="shared" ref="AM451:AM514" ca="1" si="88">AL451/PI()*180</f>
        <v>#N/A</v>
      </c>
      <c r="AN451" s="33" t="e">
        <f t="shared" ref="AN451:AN514" ca="1" si="89">AJ451/PI()*180+W451</f>
        <v>#N/A</v>
      </c>
      <c r="AO451" s="48" t="e">
        <f ca="1">D451&amp;" "&amp;IF(AM451&gt;0,"N","S")&amp;" "&amp;R451&amp;" "&amp;LEFT(S451,7)</f>
        <v>#N/A</v>
      </c>
    </row>
    <row r="452" spans="1:41">
      <c r="A452" s="38"/>
      <c r="B452" s="72" t="str">
        <f t="shared" ref="B452:B515" si="90">SUBSTITUTE(A452," ","")</f>
        <v/>
      </c>
      <c r="C452" s="72" t="e">
        <f t="array" aca="1" ref="C452" ca="1">MATCH(TRUE,ISERROR(VALUE(MID(B452,ROW(INDIRECT("1:"&amp;LEN(B452))),1))),0)</f>
        <v>#N/A</v>
      </c>
      <c r="D452" s="72" t="e">
        <f t="shared" ref="D452:D515" ca="1" si="91">VALUE(LEFT(B452,C452-1))</f>
        <v>#N/A</v>
      </c>
      <c r="E452" s="72" t="e">
        <f t="shared" ref="E452:E515" ca="1" si="92">MID(B452,C452,1)</f>
        <v>#N/A</v>
      </c>
      <c r="F452" s="72" t="e">
        <f t="shared" ref="F452:F515" ca="1" si="93">MID(B452,C452+1,1)</f>
        <v>#N/A</v>
      </c>
      <c r="G452" s="72" t="e">
        <f t="shared" ref="G452:G515" ca="1" si="94">MID(B452,C452+2,1)</f>
        <v>#N/A</v>
      </c>
      <c r="H452" s="72" t="e">
        <f t="shared" ref="H452:H515" ca="1" si="95">LEN(B452)-C452-2</f>
        <v>#N/A</v>
      </c>
      <c r="I452" s="72" t="e">
        <f t="shared" ref="I452:I515" ca="1" si="96">VALUE(LEFT(RIGHT(B452,H452),H452/2))*10^(5-H452/2)</f>
        <v>#N/A</v>
      </c>
      <c r="J452" s="72" t="e">
        <f t="shared" ref="J452:J515" ca="1" si="97">VALUE(RIGHT(B452,H452/2))*10^(5-H452/2)</f>
        <v>#N/A</v>
      </c>
      <c r="K452" s="72" t="e">
        <f t="shared" ref="K452:K515" ca="1" si="98">D452*6-183*PI()/180</f>
        <v>#N/A</v>
      </c>
      <c r="L452" s="72" t="e">
        <f ca="1">VLOOKUP(F452,Coef!$C$2:$F$25,4)</f>
        <v>#N/A</v>
      </c>
      <c r="M452" s="31" t="e">
        <f ca="1">VLOOKUP(E452,Coef!$C$4:$D$23,2)</f>
        <v>#N/A</v>
      </c>
      <c r="N452" s="31" t="e">
        <f ca="1">MOD(VLOOKUP(G452,Coef!$C$2:$G$21,5)+MOD(D452+1,2)*15,20)</f>
        <v>#N/A</v>
      </c>
      <c r="O452" s="31" t="e">
        <f ca="1">VLOOKUP(M452,Coef!$A$27:$B$46,2)</f>
        <v>#N/A</v>
      </c>
      <c r="P452" s="31" t="e">
        <f ca="1">VLOOKUP(M452,Coef!$A$27:$C$46,3)+N452/10-0.1</f>
        <v>#N/A</v>
      </c>
      <c r="Q452" s="31" t="e">
        <f ca="1">IF(P452+0.1&lt;O452,P452+2,P452)</f>
        <v>#N/A</v>
      </c>
      <c r="R452" s="72" t="e">
        <f ca="1">L452*100000+I452</f>
        <v>#N/A</v>
      </c>
      <c r="S452" s="72" t="e">
        <f ca="1">Q452*1000000+J452</f>
        <v>#N/A</v>
      </c>
      <c r="T452" s="72" t="e">
        <f ca="1">IF(M452&lt;11,S452-10000000,S452)</f>
        <v>#N/A</v>
      </c>
      <c r="U452" s="72" t="e">
        <f ca="1">T452/(6366197.724*0.9996)</f>
        <v>#N/A</v>
      </c>
      <c r="V452" s="72" t="e">
        <f ca="1">(Coef!$J$9/(1+Coef!$J$8*(COS(U452))^2)^0.5)*Coef!$J$6</f>
        <v>#N/A</v>
      </c>
      <c r="W452" s="72" t="e">
        <f ca="1">6*D452-183</f>
        <v>#N/A</v>
      </c>
      <c r="X452" s="72" t="e">
        <f ca="1">(R452-500000)/V452</f>
        <v>#N/A</v>
      </c>
      <c r="Y452" s="72" t="e">
        <f ca="1">SIN(2*U452)</f>
        <v>#N/A</v>
      </c>
      <c r="Z452" s="72" t="e">
        <f ca="1">Y452*(COS(U452))^2</f>
        <v>#N/A</v>
      </c>
      <c r="AA452" s="72" t="e">
        <f ca="1">U452+(Y452/2)</f>
        <v>#N/A</v>
      </c>
      <c r="AB452" s="72" t="e">
        <f ca="1">(3*AA452+Z452)/4</f>
        <v>#N/A</v>
      </c>
      <c r="AC452" s="72" t="e">
        <f ca="1">(5*AB452+Z452*(COS(U452))^2)/3</f>
        <v>#N/A</v>
      </c>
      <c r="AD452" s="72" t="e">
        <f ca="1">Coef!$J$6*Coef!$J$9*(U452-(Coef!$J$10*AA452)+(Coef!$J$11*AB452)-(Coef!$J$12*AC452))</f>
        <v>#N/A</v>
      </c>
      <c r="AE452" s="72" t="e">
        <f ca="1">(T452-AD452)/V452</f>
        <v>#N/A</v>
      </c>
      <c r="AF452" s="72" t="e">
        <f ca="1">((Coef!$J$8*X452^2)/2)*(COS(U452))^2</f>
        <v>#N/A</v>
      </c>
      <c r="AG452" s="72" t="e">
        <f ca="1">X452*(1-(AF452/3))</f>
        <v>#N/A</v>
      </c>
      <c r="AH452" s="72" t="e">
        <f ca="1">AE452*(1-AF452)+U452</f>
        <v>#N/A</v>
      </c>
      <c r="AI452" s="72" t="e">
        <f ca="1">(EXP(AG452)-EXP(-AG452))/2</f>
        <v>#N/A</v>
      </c>
      <c r="AJ452" s="72" t="e">
        <f ca="1">ATAN(AI452/COS(AH452))</f>
        <v>#N/A</v>
      </c>
      <c r="AK452" s="72" t="e">
        <f ca="1">ATAN(COS(AJ452)*TAN(AH452))</f>
        <v>#N/A</v>
      </c>
      <c r="AL452" s="72" t="e">
        <f ca="1">U452+(1+Coef!$J$8*(COS(U452))^2-(3/2)*Coef!$J$8*SIN(U452)*COS(U452)*(AK452-U452))*(AK452-U452)</f>
        <v>#N/A</v>
      </c>
      <c r="AM452" s="33" t="e">
        <f t="shared" ca="1" si="88"/>
        <v>#N/A</v>
      </c>
      <c r="AN452" s="33" t="e">
        <f t="shared" ca="1" si="89"/>
        <v>#N/A</v>
      </c>
      <c r="AO452" s="48" t="e">
        <f ca="1">D452&amp;" "&amp;IF(AM452&gt;0,"N","S")&amp;" "&amp;R452&amp;" "&amp;LEFT(S452,7)</f>
        <v>#N/A</v>
      </c>
    </row>
    <row r="453" spans="1:41">
      <c r="A453" s="38"/>
      <c r="B453" s="72" t="str">
        <f t="shared" si="90"/>
        <v/>
      </c>
      <c r="C453" s="72" t="e">
        <f t="array" aca="1" ref="C453" ca="1">MATCH(TRUE,ISERROR(VALUE(MID(B453,ROW(INDIRECT("1:"&amp;LEN(B453))),1))),0)</f>
        <v>#N/A</v>
      </c>
      <c r="D453" s="72" t="e">
        <f t="shared" ca="1" si="91"/>
        <v>#N/A</v>
      </c>
      <c r="E453" s="72" t="e">
        <f t="shared" ca="1" si="92"/>
        <v>#N/A</v>
      </c>
      <c r="F453" s="72" t="e">
        <f t="shared" ca="1" si="93"/>
        <v>#N/A</v>
      </c>
      <c r="G453" s="72" t="e">
        <f t="shared" ca="1" si="94"/>
        <v>#N/A</v>
      </c>
      <c r="H453" s="72" t="e">
        <f t="shared" ca="1" si="95"/>
        <v>#N/A</v>
      </c>
      <c r="I453" s="72" t="e">
        <f t="shared" ca="1" si="96"/>
        <v>#N/A</v>
      </c>
      <c r="J453" s="72" t="e">
        <f t="shared" ca="1" si="97"/>
        <v>#N/A</v>
      </c>
      <c r="K453" s="72" t="e">
        <f t="shared" ca="1" si="98"/>
        <v>#N/A</v>
      </c>
      <c r="L453" s="72" t="e">
        <f ca="1">VLOOKUP(F453,Coef!$C$2:$F$25,4)</f>
        <v>#N/A</v>
      </c>
      <c r="M453" s="31" t="e">
        <f ca="1">VLOOKUP(E453,Coef!$C$4:$D$23,2)</f>
        <v>#N/A</v>
      </c>
      <c r="N453" s="31" t="e">
        <f ca="1">MOD(VLOOKUP(G453,Coef!$C$2:$G$21,5)+MOD(D453+1,2)*15,20)</f>
        <v>#N/A</v>
      </c>
      <c r="O453" s="31" t="e">
        <f ca="1">VLOOKUP(M453,Coef!$A$27:$B$46,2)</f>
        <v>#N/A</v>
      </c>
      <c r="P453" s="31" t="e">
        <f ca="1">VLOOKUP(M453,Coef!$A$27:$C$46,3)+N453/10-0.1</f>
        <v>#N/A</v>
      </c>
      <c r="Q453" s="31" t="e">
        <f ca="1">IF(P453+0.1&lt;O453,P453+2,P453)</f>
        <v>#N/A</v>
      </c>
      <c r="R453" s="72" t="e">
        <f ca="1">L453*100000+I453</f>
        <v>#N/A</v>
      </c>
      <c r="S453" s="72" t="e">
        <f ca="1">Q453*1000000+J453</f>
        <v>#N/A</v>
      </c>
      <c r="T453" s="72" t="e">
        <f ca="1">IF(M453&lt;11,S453-10000000,S453)</f>
        <v>#N/A</v>
      </c>
      <c r="U453" s="72" t="e">
        <f ca="1">T453/(6366197.724*0.9996)</f>
        <v>#N/A</v>
      </c>
      <c r="V453" s="72" t="e">
        <f ca="1">(Coef!$J$9/(1+Coef!$J$8*(COS(U453))^2)^0.5)*Coef!$J$6</f>
        <v>#N/A</v>
      </c>
      <c r="W453" s="72" t="e">
        <f ca="1">6*D453-183</f>
        <v>#N/A</v>
      </c>
      <c r="X453" s="72" t="e">
        <f ca="1">(R453-500000)/V453</f>
        <v>#N/A</v>
      </c>
      <c r="Y453" s="72" t="e">
        <f ca="1">SIN(2*U453)</f>
        <v>#N/A</v>
      </c>
      <c r="Z453" s="72" t="e">
        <f ca="1">Y453*(COS(U453))^2</f>
        <v>#N/A</v>
      </c>
      <c r="AA453" s="72" t="e">
        <f ca="1">U453+(Y453/2)</f>
        <v>#N/A</v>
      </c>
      <c r="AB453" s="72" t="e">
        <f ca="1">(3*AA453+Z453)/4</f>
        <v>#N/A</v>
      </c>
      <c r="AC453" s="72" t="e">
        <f ca="1">(5*AB453+Z453*(COS(U453))^2)/3</f>
        <v>#N/A</v>
      </c>
      <c r="AD453" s="72" t="e">
        <f ca="1">Coef!$J$6*Coef!$J$9*(U453-(Coef!$J$10*AA453)+(Coef!$J$11*AB453)-(Coef!$J$12*AC453))</f>
        <v>#N/A</v>
      </c>
      <c r="AE453" s="72" t="e">
        <f ca="1">(T453-AD453)/V453</f>
        <v>#N/A</v>
      </c>
      <c r="AF453" s="72" t="e">
        <f ca="1">((Coef!$J$8*X453^2)/2)*(COS(U453))^2</f>
        <v>#N/A</v>
      </c>
      <c r="AG453" s="72" t="e">
        <f ca="1">X453*(1-(AF453/3))</f>
        <v>#N/A</v>
      </c>
      <c r="AH453" s="72" t="e">
        <f ca="1">AE453*(1-AF453)+U453</f>
        <v>#N/A</v>
      </c>
      <c r="AI453" s="72" t="e">
        <f ca="1">(EXP(AG453)-EXP(-AG453))/2</f>
        <v>#N/A</v>
      </c>
      <c r="AJ453" s="72" t="e">
        <f ca="1">ATAN(AI453/COS(AH453))</f>
        <v>#N/A</v>
      </c>
      <c r="AK453" s="72" t="e">
        <f ca="1">ATAN(COS(AJ453)*TAN(AH453))</f>
        <v>#N/A</v>
      </c>
      <c r="AL453" s="72" t="e">
        <f ca="1">U453+(1+Coef!$J$8*(COS(U453))^2-(3/2)*Coef!$J$8*SIN(U453)*COS(U453)*(AK453-U453))*(AK453-U453)</f>
        <v>#N/A</v>
      </c>
      <c r="AM453" s="33" t="e">
        <f t="shared" ca="1" si="88"/>
        <v>#N/A</v>
      </c>
      <c r="AN453" s="33" t="e">
        <f t="shared" ca="1" si="89"/>
        <v>#N/A</v>
      </c>
      <c r="AO453" s="48" t="e">
        <f ca="1">D453&amp;" "&amp;IF(AM453&gt;0,"N","S")&amp;" "&amp;R453&amp;" "&amp;LEFT(S453,7)</f>
        <v>#N/A</v>
      </c>
    </row>
    <row r="454" spans="1:41">
      <c r="A454" s="38"/>
      <c r="B454" s="72" t="str">
        <f t="shared" si="90"/>
        <v/>
      </c>
      <c r="C454" s="72" t="e">
        <f t="array" aca="1" ref="C454" ca="1">MATCH(TRUE,ISERROR(VALUE(MID(B454,ROW(INDIRECT("1:"&amp;LEN(B454))),1))),0)</f>
        <v>#N/A</v>
      </c>
      <c r="D454" s="72" t="e">
        <f t="shared" ca="1" si="91"/>
        <v>#N/A</v>
      </c>
      <c r="E454" s="72" t="e">
        <f t="shared" ca="1" si="92"/>
        <v>#N/A</v>
      </c>
      <c r="F454" s="72" t="e">
        <f t="shared" ca="1" si="93"/>
        <v>#N/A</v>
      </c>
      <c r="G454" s="72" t="e">
        <f t="shared" ca="1" si="94"/>
        <v>#N/A</v>
      </c>
      <c r="H454" s="72" t="e">
        <f t="shared" ca="1" si="95"/>
        <v>#N/A</v>
      </c>
      <c r="I454" s="72" t="e">
        <f t="shared" ca="1" si="96"/>
        <v>#N/A</v>
      </c>
      <c r="J454" s="72" t="e">
        <f t="shared" ca="1" si="97"/>
        <v>#N/A</v>
      </c>
      <c r="K454" s="72" t="e">
        <f t="shared" ca="1" si="98"/>
        <v>#N/A</v>
      </c>
      <c r="L454" s="72" t="e">
        <f ca="1">VLOOKUP(F454,Coef!$C$2:$F$25,4)</f>
        <v>#N/A</v>
      </c>
      <c r="M454" s="31" t="e">
        <f ca="1">VLOOKUP(E454,Coef!$C$4:$D$23,2)</f>
        <v>#N/A</v>
      </c>
      <c r="N454" s="31" t="e">
        <f ca="1">MOD(VLOOKUP(G454,Coef!$C$2:$G$21,5)+MOD(D454+1,2)*15,20)</f>
        <v>#N/A</v>
      </c>
      <c r="O454" s="31" t="e">
        <f ca="1">VLOOKUP(M454,Coef!$A$27:$B$46,2)</f>
        <v>#N/A</v>
      </c>
      <c r="P454" s="31" t="e">
        <f ca="1">VLOOKUP(M454,Coef!$A$27:$C$46,3)+N454/10-0.1</f>
        <v>#N/A</v>
      </c>
      <c r="Q454" s="31" t="e">
        <f ca="1">IF(P454+0.1&lt;O454,P454+2,P454)</f>
        <v>#N/A</v>
      </c>
      <c r="R454" s="72" t="e">
        <f ca="1">L454*100000+I454</f>
        <v>#N/A</v>
      </c>
      <c r="S454" s="72" t="e">
        <f ca="1">Q454*1000000+J454</f>
        <v>#N/A</v>
      </c>
      <c r="T454" s="72" t="e">
        <f ca="1">IF(M454&lt;11,S454-10000000,S454)</f>
        <v>#N/A</v>
      </c>
      <c r="U454" s="72" t="e">
        <f ca="1">T454/(6366197.724*0.9996)</f>
        <v>#N/A</v>
      </c>
      <c r="V454" s="72" t="e">
        <f ca="1">(Coef!$J$9/(1+Coef!$J$8*(COS(U454))^2)^0.5)*Coef!$J$6</f>
        <v>#N/A</v>
      </c>
      <c r="W454" s="72" t="e">
        <f ca="1">6*D454-183</f>
        <v>#N/A</v>
      </c>
      <c r="X454" s="72" t="e">
        <f ca="1">(R454-500000)/V454</f>
        <v>#N/A</v>
      </c>
      <c r="Y454" s="72" t="e">
        <f ca="1">SIN(2*U454)</f>
        <v>#N/A</v>
      </c>
      <c r="Z454" s="72" t="e">
        <f ca="1">Y454*(COS(U454))^2</f>
        <v>#N/A</v>
      </c>
      <c r="AA454" s="72" t="e">
        <f ca="1">U454+(Y454/2)</f>
        <v>#N/A</v>
      </c>
      <c r="AB454" s="72" t="e">
        <f ca="1">(3*AA454+Z454)/4</f>
        <v>#N/A</v>
      </c>
      <c r="AC454" s="72" t="e">
        <f ca="1">(5*AB454+Z454*(COS(U454))^2)/3</f>
        <v>#N/A</v>
      </c>
      <c r="AD454" s="72" t="e">
        <f ca="1">Coef!$J$6*Coef!$J$9*(U454-(Coef!$J$10*AA454)+(Coef!$J$11*AB454)-(Coef!$J$12*AC454))</f>
        <v>#N/A</v>
      </c>
      <c r="AE454" s="72" t="e">
        <f ca="1">(T454-AD454)/V454</f>
        <v>#N/A</v>
      </c>
      <c r="AF454" s="72" t="e">
        <f ca="1">((Coef!$J$8*X454^2)/2)*(COS(U454))^2</f>
        <v>#N/A</v>
      </c>
      <c r="AG454" s="72" t="e">
        <f ca="1">X454*(1-(AF454/3))</f>
        <v>#N/A</v>
      </c>
      <c r="AH454" s="72" t="e">
        <f ca="1">AE454*(1-AF454)+U454</f>
        <v>#N/A</v>
      </c>
      <c r="AI454" s="72" t="e">
        <f ca="1">(EXP(AG454)-EXP(-AG454))/2</f>
        <v>#N/A</v>
      </c>
      <c r="AJ454" s="72" t="e">
        <f ca="1">ATAN(AI454/COS(AH454))</f>
        <v>#N/A</v>
      </c>
      <c r="AK454" s="72" t="e">
        <f ca="1">ATAN(COS(AJ454)*TAN(AH454))</f>
        <v>#N/A</v>
      </c>
      <c r="AL454" s="72" t="e">
        <f ca="1">U454+(1+Coef!$J$8*(COS(U454))^2-(3/2)*Coef!$J$8*SIN(U454)*COS(U454)*(AK454-U454))*(AK454-U454)</f>
        <v>#N/A</v>
      </c>
      <c r="AM454" s="33" t="e">
        <f t="shared" ca="1" si="88"/>
        <v>#N/A</v>
      </c>
      <c r="AN454" s="33" t="e">
        <f t="shared" ca="1" si="89"/>
        <v>#N/A</v>
      </c>
      <c r="AO454" s="48" t="e">
        <f ca="1">D454&amp;" "&amp;IF(AM454&gt;0,"N","S")&amp;" "&amp;R454&amp;" "&amp;LEFT(S454,7)</f>
        <v>#N/A</v>
      </c>
    </row>
    <row r="455" spans="1:41">
      <c r="A455" s="38"/>
      <c r="B455" s="72" t="str">
        <f t="shared" si="90"/>
        <v/>
      </c>
      <c r="C455" s="72" t="e">
        <f t="array" aca="1" ref="C455" ca="1">MATCH(TRUE,ISERROR(VALUE(MID(B455,ROW(INDIRECT("1:"&amp;LEN(B455))),1))),0)</f>
        <v>#N/A</v>
      </c>
      <c r="D455" s="72" t="e">
        <f t="shared" ca="1" si="91"/>
        <v>#N/A</v>
      </c>
      <c r="E455" s="72" t="e">
        <f t="shared" ca="1" si="92"/>
        <v>#N/A</v>
      </c>
      <c r="F455" s="72" t="e">
        <f t="shared" ca="1" si="93"/>
        <v>#N/A</v>
      </c>
      <c r="G455" s="72" t="e">
        <f t="shared" ca="1" si="94"/>
        <v>#N/A</v>
      </c>
      <c r="H455" s="72" t="e">
        <f t="shared" ca="1" si="95"/>
        <v>#N/A</v>
      </c>
      <c r="I455" s="72" t="e">
        <f t="shared" ca="1" si="96"/>
        <v>#N/A</v>
      </c>
      <c r="J455" s="72" t="e">
        <f t="shared" ca="1" si="97"/>
        <v>#N/A</v>
      </c>
      <c r="K455" s="72" t="e">
        <f t="shared" ca="1" si="98"/>
        <v>#N/A</v>
      </c>
      <c r="L455" s="72" t="e">
        <f ca="1">VLOOKUP(F455,Coef!$C$2:$F$25,4)</f>
        <v>#N/A</v>
      </c>
      <c r="M455" s="31" t="e">
        <f ca="1">VLOOKUP(E455,Coef!$C$4:$D$23,2)</f>
        <v>#N/A</v>
      </c>
      <c r="N455" s="31" t="e">
        <f ca="1">MOD(VLOOKUP(G455,Coef!$C$2:$G$21,5)+MOD(D455+1,2)*15,20)</f>
        <v>#N/A</v>
      </c>
      <c r="O455" s="31" t="e">
        <f ca="1">VLOOKUP(M455,Coef!$A$27:$B$46,2)</f>
        <v>#N/A</v>
      </c>
      <c r="P455" s="31" t="e">
        <f ca="1">VLOOKUP(M455,Coef!$A$27:$C$46,3)+N455/10-0.1</f>
        <v>#N/A</v>
      </c>
      <c r="Q455" s="31" t="e">
        <f ca="1">IF(P455+0.1&lt;O455,P455+2,P455)</f>
        <v>#N/A</v>
      </c>
      <c r="R455" s="72" t="e">
        <f ca="1">L455*100000+I455</f>
        <v>#N/A</v>
      </c>
      <c r="S455" s="72" t="e">
        <f ca="1">Q455*1000000+J455</f>
        <v>#N/A</v>
      </c>
      <c r="T455" s="72" t="e">
        <f ca="1">IF(M455&lt;11,S455-10000000,S455)</f>
        <v>#N/A</v>
      </c>
      <c r="U455" s="72" t="e">
        <f ca="1">T455/(6366197.724*0.9996)</f>
        <v>#N/A</v>
      </c>
      <c r="V455" s="72" t="e">
        <f ca="1">(Coef!$J$9/(1+Coef!$J$8*(COS(U455))^2)^0.5)*Coef!$J$6</f>
        <v>#N/A</v>
      </c>
      <c r="W455" s="72" t="e">
        <f ca="1">6*D455-183</f>
        <v>#N/A</v>
      </c>
      <c r="X455" s="72" t="e">
        <f ca="1">(R455-500000)/V455</f>
        <v>#N/A</v>
      </c>
      <c r="Y455" s="72" t="e">
        <f ca="1">SIN(2*U455)</f>
        <v>#N/A</v>
      </c>
      <c r="Z455" s="72" t="e">
        <f ca="1">Y455*(COS(U455))^2</f>
        <v>#N/A</v>
      </c>
      <c r="AA455" s="72" t="e">
        <f ca="1">U455+(Y455/2)</f>
        <v>#N/A</v>
      </c>
      <c r="AB455" s="72" t="e">
        <f ca="1">(3*AA455+Z455)/4</f>
        <v>#N/A</v>
      </c>
      <c r="AC455" s="72" t="e">
        <f ca="1">(5*AB455+Z455*(COS(U455))^2)/3</f>
        <v>#N/A</v>
      </c>
      <c r="AD455" s="72" t="e">
        <f ca="1">Coef!$J$6*Coef!$J$9*(U455-(Coef!$J$10*AA455)+(Coef!$J$11*AB455)-(Coef!$J$12*AC455))</f>
        <v>#N/A</v>
      </c>
      <c r="AE455" s="72" t="e">
        <f ca="1">(T455-AD455)/V455</f>
        <v>#N/A</v>
      </c>
      <c r="AF455" s="72" t="e">
        <f ca="1">((Coef!$J$8*X455^2)/2)*(COS(U455))^2</f>
        <v>#N/A</v>
      </c>
      <c r="AG455" s="72" t="e">
        <f ca="1">X455*(1-(AF455/3))</f>
        <v>#N/A</v>
      </c>
      <c r="AH455" s="72" t="e">
        <f ca="1">AE455*(1-AF455)+U455</f>
        <v>#N/A</v>
      </c>
      <c r="AI455" s="72" t="e">
        <f ca="1">(EXP(AG455)-EXP(-AG455))/2</f>
        <v>#N/A</v>
      </c>
      <c r="AJ455" s="72" t="e">
        <f ca="1">ATAN(AI455/COS(AH455))</f>
        <v>#N/A</v>
      </c>
      <c r="AK455" s="72" t="e">
        <f ca="1">ATAN(COS(AJ455)*TAN(AH455))</f>
        <v>#N/A</v>
      </c>
      <c r="AL455" s="72" t="e">
        <f ca="1">U455+(1+Coef!$J$8*(COS(U455))^2-(3/2)*Coef!$J$8*SIN(U455)*COS(U455)*(AK455-U455))*(AK455-U455)</f>
        <v>#N/A</v>
      </c>
      <c r="AM455" s="33" t="e">
        <f t="shared" ca="1" si="88"/>
        <v>#N/A</v>
      </c>
      <c r="AN455" s="33" t="e">
        <f t="shared" ca="1" si="89"/>
        <v>#N/A</v>
      </c>
      <c r="AO455" s="48" t="e">
        <f ca="1">D455&amp;" "&amp;IF(AM455&gt;0,"N","S")&amp;" "&amp;R455&amp;" "&amp;LEFT(S455,7)</f>
        <v>#N/A</v>
      </c>
    </row>
    <row r="456" spans="1:41">
      <c r="A456" s="38"/>
      <c r="B456" s="72" t="str">
        <f t="shared" si="90"/>
        <v/>
      </c>
      <c r="C456" s="72" t="e">
        <f t="array" aca="1" ref="C456" ca="1">MATCH(TRUE,ISERROR(VALUE(MID(B456,ROW(INDIRECT("1:"&amp;LEN(B456))),1))),0)</f>
        <v>#N/A</v>
      </c>
      <c r="D456" s="72" t="e">
        <f t="shared" ca="1" si="91"/>
        <v>#N/A</v>
      </c>
      <c r="E456" s="72" t="e">
        <f t="shared" ca="1" si="92"/>
        <v>#N/A</v>
      </c>
      <c r="F456" s="72" t="e">
        <f t="shared" ca="1" si="93"/>
        <v>#N/A</v>
      </c>
      <c r="G456" s="72" t="e">
        <f t="shared" ca="1" si="94"/>
        <v>#N/A</v>
      </c>
      <c r="H456" s="72" t="e">
        <f t="shared" ca="1" si="95"/>
        <v>#N/A</v>
      </c>
      <c r="I456" s="72" t="e">
        <f t="shared" ca="1" si="96"/>
        <v>#N/A</v>
      </c>
      <c r="J456" s="72" t="e">
        <f t="shared" ca="1" si="97"/>
        <v>#N/A</v>
      </c>
      <c r="K456" s="72" t="e">
        <f t="shared" ca="1" si="98"/>
        <v>#N/A</v>
      </c>
      <c r="L456" s="72" t="e">
        <f ca="1">VLOOKUP(F456,Coef!$C$2:$F$25,4)</f>
        <v>#N/A</v>
      </c>
      <c r="M456" s="31" t="e">
        <f ca="1">VLOOKUP(E456,Coef!$C$4:$D$23,2)</f>
        <v>#N/A</v>
      </c>
      <c r="N456" s="31" t="e">
        <f ca="1">MOD(VLOOKUP(G456,Coef!$C$2:$G$21,5)+MOD(D456+1,2)*15,20)</f>
        <v>#N/A</v>
      </c>
      <c r="O456" s="31" t="e">
        <f ca="1">VLOOKUP(M456,Coef!$A$27:$B$46,2)</f>
        <v>#N/A</v>
      </c>
      <c r="P456" s="31" t="e">
        <f ca="1">VLOOKUP(M456,Coef!$A$27:$C$46,3)+N456/10-0.1</f>
        <v>#N/A</v>
      </c>
      <c r="Q456" s="31" t="e">
        <f ca="1">IF(P456+0.1&lt;O456,P456+2,P456)</f>
        <v>#N/A</v>
      </c>
      <c r="R456" s="72" t="e">
        <f ca="1">L456*100000+I456</f>
        <v>#N/A</v>
      </c>
      <c r="S456" s="72" t="e">
        <f ca="1">Q456*1000000+J456</f>
        <v>#N/A</v>
      </c>
      <c r="T456" s="72" t="e">
        <f ca="1">IF(M456&lt;11,S456-10000000,S456)</f>
        <v>#N/A</v>
      </c>
      <c r="U456" s="72" t="e">
        <f ca="1">T456/(6366197.724*0.9996)</f>
        <v>#N/A</v>
      </c>
      <c r="V456" s="72" t="e">
        <f ca="1">(Coef!$J$9/(1+Coef!$J$8*(COS(U456))^2)^0.5)*Coef!$J$6</f>
        <v>#N/A</v>
      </c>
      <c r="W456" s="72" t="e">
        <f ca="1">6*D456-183</f>
        <v>#N/A</v>
      </c>
      <c r="X456" s="72" t="e">
        <f ca="1">(R456-500000)/V456</f>
        <v>#N/A</v>
      </c>
      <c r="Y456" s="72" t="e">
        <f ca="1">SIN(2*U456)</f>
        <v>#N/A</v>
      </c>
      <c r="Z456" s="72" t="e">
        <f ca="1">Y456*(COS(U456))^2</f>
        <v>#N/A</v>
      </c>
      <c r="AA456" s="72" t="e">
        <f ca="1">U456+(Y456/2)</f>
        <v>#N/A</v>
      </c>
      <c r="AB456" s="72" t="e">
        <f ca="1">(3*AA456+Z456)/4</f>
        <v>#N/A</v>
      </c>
      <c r="AC456" s="72" t="e">
        <f ca="1">(5*AB456+Z456*(COS(U456))^2)/3</f>
        <v>#N/A</v>
      </c>
      <c r="AD456" s="72" t="e">
        <f ca="1">Coef!$J$6*Coef!$J$9*(U456-(Coef!$J$10*AA456)+(Coef!$J$11*AB456)-(Coef!$J$12*AC456))</f>
        <v>#N/A</v>
      </c>
      <c r="AE456" s="72" t="e">
        <f ca="1">(T456-AD456)/V456</f>
        <v>#N/A</v>
      </c>
      <c r="AF456" s="72" t="e">
        <f ca="1">((Coef!$J$8*X456^2)/2)*(COS(U456))^2</f>
        <v>#N/A</v>
      </c>
      <c r="AG456" s="72" t="e">
        <f ca="1">X456*(1-(AF456/3))</f>
        <v>#N/A</v>
      </c>
      <c r="AH456" s="72" t="e">
        <f ca="1">AE456*(1-AF456)+U456</f>
        <v>#N/A</v>
      </c>
      <c r="AI456" s="72" t="e">
        <f ca="1">(EXP(AG456)-EXP(-AG456))/2</f>
        <v>#N/A</v>
      </c>
      <c r="AJ456" s="72" t="e">
        <f ca="1">ATAN(AI456/COS(AH456))</f>
        <v>#N/A</v>
      </c>
      <c r="AK456" s="72" t="e">
        <f ca="1">ATAN(COS(AJ456)*TAN(AH456))</f>
        <v>#N/A</v>
      </c>
      <c r="AL456" s="72" t="e">
        <f ca="1">U456+(1+Coef!$J$8*(COS(U456))^2-(3/2)*Coef!$J$8*SIN(U456)*COS(U456)*(AK456-U456))*(AK456-U456)</f>
        <v>#N/A</v>
      </c>
      <c r="AM456" s="33" t="e">
        <f t="shared" ca="1" si="88"/>
        <v>#N/A</v>
      </c>
      <c r="AN456" s="33" t="e">
        <f t="shared" ca="1" si="89"/>
        <v>#N/A</v>
      </c>
      <c r="AO456" s="48" t="e">
        <f ca="1">D456&amp;" "&amp;IF(AM456&gt;0,"N","S")&amp;" "&amp;R456&amp;" "&amp;LEFT(S456,7)</f>
        <v>#N/A</v>
      </c>
    </row>
    <row r="457" spans="1:41">
      <c r="A457" s="38"/>
      <c r="B457" s="72" t="str">
        <f t="shared" si="90"/>
        <v/>
      </c>
      <c r="C457" s="72" t="e">
        <f t="array" aca="1" ref="C457" ca="1">MATCH(TRUE,ISERROR(VALUE(MID(B457,ROW(INDIRECT("1:"&amp;LEN(B457))),1))),0)</f>
        <v>#N/A</v>
      </c>
      <c r="D457" s="72" t="e">
        <f t="shared" ca="1" si="91"/>
        <v>#N/A</v>
      </c>
      <c r="E457" s="72" t="e">
        <f t="shared" ca="1" si="92"/>
        <v>#N/A</v>
      </c>
      <c r="F457" s="72" t="e">
        <f t="shared" ca="1" si="93"/>
        <v>#N/A</v>
      </c>
      <c r="G457" s="72" t="e">
        <f t="shared" ca="1" si="94"/>
        <v>#N/A</v>
      </c>
      <c r="H457" s="72" t="e">
        <f t="shared" ca="1" si="95"/>
        <v>#N/A</v>
      </c>
      <c r="I457" s="72" t="e">
        <f t="shared" ca="1" si="96"/>
        <v>#N/A</v>
      </c>
      <c r="J457" s="72" t="e">
        <f t="shared" ca="1" si="97"/>
        <v>#N/A</v>
      </c>
      <c r="K457" s="72" t="e">
        <f t="shared" ca="1" si="98"/>
        <v>#N/A</v>
      </c>
      <c r="L457" s="72" t="e">
        <f ca="1">VLOOKUP(F457,Coef!$C$2:$F$25,4)</f>
        <v>#N/A</v>
      </c>
      <c r="M457" s="31" t="e">
        <f ca="1">VLOOKUP(E457,Coef!$C$4:$D$23,2)</f>
        <v>#N/A</v>
      </c>
      <c r="N457" s="31" t="e">
        <f ca="1">MOD(VLOOKUP(G457,Coef!$C$2:$G$21,5)+MOD(D457+1,2)*15,20)</f>
        <v>#N/A</v>
      </c>
      <c r="O457" s="31" t="e">
        <f ca="1">VLOOKUP(M457,Coef!$A$27:$B$46,2)</f>
        <v>#N/A</v>
      </c>
      <c r="P457" s="31" t="e">
        <f ca="1">VLOOKUP(M457,Coef!$A$27:$C$46,3)+N457/10-0.1</f>
        <v>#N/A</v>
      </c>
      <c r="Q457" s="31" t="e">
        <f ca="1">IF(P457+0.1&lt;O457,P457+2,P457)</f>
        <v>#N/A</v>
      </c>
      <c r="R457" s="72" t="e">
        <f ca="1">L457*100000+I457</f>
        <v>#N/A</v>
      </c>
      <c r="S457" s="72" t="e">
        <f ca="1">Q457*1000000+J457</f>
        <v>#N/A</v>
      </c>
      <c r="T457" s="72" t="e">
        <f ca="1">IF(M457&lt;11,S457-10000000,S457)</f>
        <v>#N/A</v>
      </c>
      <c r="U457" s="72" t="e">
        <f ca="1">T457/(6366197.724*0.9996)</f>
        <v>#N/A</v>
      </c>
      <c r="V457" s="72" t="e">
        <f ca="1">(Coef!$J$9/(1+Coef!$J$8*(COS(U457))^2)^0.5)*Coef!$J$6</f>
        <v>#N/A</v>
      </c>
      <c r="W457" s="72" t="e">
        <f ca="1">6*D457-183</f>
        <v>#N/A</v>
      </c>
      <c r="X457" s="72" t="e">
        <f ca="1">(R457-500000)/V457</f>
        <v>#N/A</v>
      </c>
      <c r="Y457" s="72" t="e">
        <f ca="1">SIN(2*U457)</f>
        <v>#N/A</v>
      </c>
      <c r="Z457" s="72" t="e">
        <f ca="1">Y457*(COS(U457))^2</f>
        <v>#N/A</v>
      </c>
      <c r="AA457" s="72" t="e">
        <f ca="1">U457+(Y457/2)</f>
        <v>#N/A</v>
      </c>
      <c r="AB457" s="72" t="e">
        <f ca="1">(3*AA457+Z457)/4</f>
        <v>#N/A</v>
      </c>
      <c r="AC457" s="72" t="e">
        <f ca="1">(5*AB457+Z457*(COS(U457))^2)/3</f>
        <v>#N/A</v>
      </c>
      <c r="AD457" s="72" t="e">
        <f ca="1">Coef!$J$6*Coef!$J$9*(U457-(Coef!$J$10*AA457)+(Coef!$J$11*AB457)-(Coef!$J$12*AC457))</f>
        <v>#N/A</v>
      </c>
      <c r="AE457" s="72" t="e">
        <f ca="1">(T457-AD457)/V457</f>
        <v>#N/A</v>
      </c>
      <c r="AF457" s="72" t="e">
        <f ca="1">((Coef!$J$8*X457^2)/2)*(COS(U457))^2</f>
        <v>#N/A</v>
      </c>
      <c r="AG457" s="72" t="e">
        <f ca="1">X457*(1-(AF457/3))</f>
        <v>#N/A</v>
      </c>
      <c r="AH457" s="72" t="e">
        <f ca="1">AE457*(1-AF457)+U457</f>
        <v>#N/A</v>
      </c>
      <c r="AI457" s="72" t="e">
        <f ca="1">(EXP(AG457)-EXP(-AG457))/2</f>
        <v>#N/A</v>
      </c>
      <c r="AJ457" s="72" t="e">
        <f ca="1">ATAN(AI457/COS(AH457))</f>
        <v>#N/A</v>
      </c>
      <c r="AK457" s="72" t="e">
        <f ca="1">ATAN(COS(AJ457)*TAN(AH457))</f>
        <v>#N/A</v>
      </c>
      <c r="AL457" s="72" t="e">
        <f ca="1">U457+(1+Coef!$J$8*(COS(U457))^2-(3/2)*Coef!$J$8*SIN(U457)*COS(U457)*(AK457-U457))*(AK457-U457)</f>
        <v>#N/A</v>
      </c>
      <c r="AM457" s="33" t="e">
        <f t="shared" ca="1" si="88"/>
        <v>#N/A</v>
      </c>
      <c r="AN457" s="33" t="e">
        <f t="shared" ca="1" si="89"/>
        <v>#N/A</v>
      </c>
      <c r="AO457" s="48" t="e">
        <f ca="1">D457&amp;" "&amp;IF(AM457&gt;0,"N","S")&amp;" "&amp;R457&amp;" "&amp;LEFT(S457,7)</f>
        <v>#N/A</v>
      </c>
    </row>
    <row r="458" spans="1:41">
      <c r="A458" s="38"/>
      <c r="B458" s="72" t="str">
        <f t="shared" si="90"/>
        <v/>
      </c>
      <c r="C458" s="72" t="e">
        <f t="array" aca="1" ref="C458" ca="1">MATCH(TRUE,ISERROR(VALUE(MID(B458,ROW(INDIRECT("1:"&amp;LEN(B458))),1))),0)</f>
        <v>#N/A</v>
      </c>
      <c r="D458" s="72" t="e">
        <f t="shared" ca="1" si="91"/>
        <v>#N/A</v>
      </c>
      <c r="E458" s="72" t="e">
        <f t="shared" ca="1" si="92"/>
        <v>#N/A</v>
      </c>
      <c r="F458" s="72" t="e">
        <f t="shared" ca="1" si="93"/>
        <v>#N/A</v>
      </c>
      <c r="G458" s="72" t="e">
        <f t="shared" ca="1" si="94"/>
        <v>#N/A</v>
      </c>
      <c r="H458" s="72" t="e">
        <f t="shared" ca="1" si="95"/>
        <v>#N/A</v>
      </c>
      <c r="I458" s="72" t="e">
        <f t="shared" ca="1" si="96"/>
        <v>#N/A</v>
      </c>
      <c r="J458" s="72" t="e">
        <f t="shared" ca="1" si="97"/>
        <v>#N/A</v>
      </c>
      <c r="K458" s="72" t="e">
        <f t="shared" ca="1" si="98"/>
        <v>#N/A</v>
      </c>
      <c r="L458" s="72" t="e">
        <f ca="1">VLOOKUP(F458,Coef!$C$2:$F$25,4)</f>
        <v>#N/A</v>
      </c>
      <c r="M458" s="31" t="e">
        <f ca="1">VLOOKUP(E458,Coef!$C$4:$D$23,2)</f>
        <v>#N/A</v>
      </c>
      <c r="N458" s="31" t="e">
        <f ca="1">MOD(VLOOKUP(G458,Coef!$C$2:$G$21,5)+MOD(D458+1,2)*15,20)</f>
        <v>#N/A</v>
      </c>
      <c r="O458" s="31" t="e">
        <f ca="1">VLOOKUP(M458,Coef!$A$27:$B$46,2)</f>
        <v>#N/A</v>
      </c>
      <c r="P458" s="31" t="e">
        <f ca="1">VLOOKUP(M458,Coef!$A$27:$C$46,3)+N458/10-0.1</f>
        <v>#N/A</v>
      </c>
      <c r="Q458" s="31" t="e">
        <f ca="1">IF(P458+0.1&lt;O458,P458+2,P458)</f>
        <v>#N/A</v>
      </c>
      <c r="R458" s="72" t="e">
        <f ca="1">L458*100000+I458</f>
        <v>#N/A</v>
      </c>
      <c r="S458" s="72" t="e">
        <f ca="1">Q458*1000000+J458</f>
        <v>#N/A</v>
      </c>
      <c r="T458" s="72" t="e">
        <f ca="1">IF(M458&lt;11,S458-10000000,S458)</f>
        <v>#N/A</v>
      </c>
      <c r="U458" s="72" t="e">
        <f ca="1">T458/(6366197.724*0.9996)</f>
        <v>#N/A</v>
      </c>
      <c r="V458" s="72" t="e">
        <f ca="1">(Coef!$J$9/(1+Coef!$J$8*(COS(U458))^2)^0.5)*Coef!$J$6</f>
        <v>#N/A</v>
      </c>
      <c r="W458" s="72" t="e">
        <f ca="1">6*D458-183</f>
        <v>#N/A</v>
      </c>
      <c r="X458" s="72" t="e">
        <f ca="1">(R458-500000)/V458</f>
        <v>#N/A</v>
      </c>
      <c r="Y458" s="72" t="e">
        <f ca="1">SIN(2*U458)</f>
        <v>#N/A</v>
      </c>
      <c r="Z458" s="72" t="e">
        <f ca="1">Y458*(COS(U458))^2</f>
        <v>#N/A</v>
      </c>
      <c r="AA458" s="72" t="e">
        <f ca="1">U458+(Y458/2)</f>
        <v>#N/A</v>
      </c>
      <c r="AB458" s="72" t="e">
        <f ca="1">(3*AA458+Z458)/4</f>
        <v>#N/A</v>
      </c>
      <c r="AC458" s="72" t="e">
        <f ca="1">(5*AB458+Z458*(COS(U458))^2)/3</f>
        <v>#N/A</v>
      </c>
      <c r="AD458" s="72" t="e">
        <f ca="1">Coef!$J$6*Coef!$J$9*(U458-(Coef!$J$10*AA458)+(Coef!$J$11*AB458)-(Coef!$J$12*AC458))</f>
        <v>#N/A</v>
      </c>
      <c r="AE458" s="72" t="e">
        <f ca="1">(T458-AD458)/V458</f>
        <v>#N/A</v>
      </c>
      <c r="AF458" s="72" t="e">
        <f ca="1">((Coef!$J$8*X458^2)/2)*(COS(U458))^2</f>
        <v>#N/A</v>
      </c>
      <c r="AG458" s="72" t="e">
        <f ca="1">X458*(1-(AF458/3))</f>
        <v>#N/A</v>
      </c>
      <c r="AH458" s="72" t="e">
        <f ca="1">AE458*(1-AF458)+U458</f>
        <v>#N/A</v>
      </c>
      <c r="AI458" s="72" t="e">
        <f ca="1">(EXP(AG458)-EXP(-AG458))/2</f>
        <v>#N/A</v>
      </c>
      <c r="AJ458" s="72" t="e">
        <f ca="1">ATAN(AI458/COS(AH458))</f>
        <v>#N/A</v>
      </c>
      <c r="AK458" s="72" t="e">
        <f ca="1">ATAN(COS(AJ458)*TAN(AH458))</f>
        <v>#N/A</v>
      </c>
      <c r="AL458" s="72" t="e">
        <f ca="1">U458+(1+Coef!$J$8*(COS(U458))^2-(3/2)*Coef!$J$8*SIN(U458)*COS(U458)*(AK458-U458))*(AK458-U458)</f>
        <v>#N/A</v>
      </c>
      <c r="AM458" s="33" t="e">
        <f t="shared" ca="1" si="88"/>
        <v>#N/A</v>
      </c>
      <c r="AN458" s="33" t="e">
        <f t="shared" ca="1" si="89"/>
        <v>#N/A</v>
      </c>
      <c r="AO458" s="48" t="e">
        <f ca="1">D458&amp;" "&amp;IF(AM458&gt;0,"N","S")&amp;" "&amp;R458&amp;" "&amp;LEFT(S458,7)</f>
        <v>#N/A</v>
      </c>
    </row>
    <row r="459" spans="1:41">
      <c r="A459" s="38"/>
      <c r="B459" s="72" t="str">
        <f t="shared" si="90"/>
        <v/>
      </c>
      <c r="C459" s="72" t="e">
        <f t="array" aca="1" ref="C459" ca="1">MATCH(TRUE,ISERROR(VALUE(MID(B459,ROW(INDIRECT("1:"&amp;LEN(B459))),1))),0)</f>
        <v>#N/A</v>
      </c>
      <c r="D459" s="72" t="e">
        <f t="shared" ca="1" si="91"/>
        <v>#N/A</v>
      </c>
      <c r="E459" s="72" t="e">
        <f t="shared" ca="1" si="92"/>
        <v>#N/A</v>
      </c>
      <c r="F459" s="72" t="e">
        <f t="shared" ca="1" si="93"/>
        <v>#N/A</v>
      </c>
      <c r="G459" s="72" t="e">
        <f t="shared" ca="1" si="94"/>
        <v>#N/A</v>
      </c>
      <c r="H459" s="72" t="e">
        <f t="shared" ca="1" si="95"/>
        <v>#N/A</v>
      </c>
      <c r="I459" s="72" t="e">
        <f t="shared" ca="1" si="96"/>
        <v>#N/A</v>
      </c>
      <c r="J459" s="72" t="e">
        <f t="shared" ca="1" si="97"/>
        <v>#N/A</v>
      </c>
      <c r="K459" s="72" t="e">
        <f t="shared" ca="1" si="98"/>
        <v>#N/A</v>
      </c>
      <c r="L459" s="72" t="e">
        <f ca="1">VLOOKUP(F459,Coef!$C$2:$F$25,4)</f>
        <v>#N/A</v>
      </c>
      <c r="M459" s="31" t="e">
        <f ca="1">VLOOKUP(E459,Coef!$C$4:$D$23,2)</f>
        <v>#N/A</v>
      </c>
      <c r="N459" s="31" t="e">
        <f ca="1">MOD(VLOOKUP(G459,Coef!$C$2:$G$21,5)+MOD(D459+1,2)*15,20)</f>
        <v>#N/A</v>
      </c>
      <c r="O459" s="31" t="e">
        <f ca="1">VLOOKUP(M459,Coef!$A$27:$B$46,2)</f>
        <v>#N/A</v>
      </c>
      <c r="P459" s="31" t="e">
        <f ca="1">VLOOKUP(M459,Coef!$A$27:$C$46,3)+N459/10-0.1</f>
        <v>#N/A</v>
      </c>
      <c r="Q459" s="31" t="e">
        <f ca="1">IF(P459+0.1&lt;O459,P459+2,P459)</f>
        <v>#N/A</v>
      </c>
      <c r="R459" s="72" t="e">
        <f ca="1">L459*100000+I459</f>
        <v>#N/A</v>
      </c>
      <c r="S459" s="72" t="e">
        <f ca="1">Q459*1000000+J459</f>
        <v>#N/A</v>
      </c>
      <c r="T459" s="72" t="e">
        <f ca="1">IF(M459&lt;11,S459-10000000,S459)</f>
        <v>#N/A</v>
      </c>
      <c r="U459" s="72" t="e">
        <f ca="1">T459/(6366197.724*0.9996)</f>
        <v>#N/A</v>
      </c>
      <c r="V459" s="72" t="e">
        <f ca="1">(Coef!$J$9/(1+Coef!$J$8*(COS(U459))^2)^0.5)*Coef!$J$6</f>
        <v>#N/A</v>
      </c>
      <c r="W459" s="72" t="e">
        <f ca="1">6*D459-183</f>
        <v>#N/A</v>
      </c>
      <c r="X459" s="72" t="e">
        <f ca="1">(R459-500000)/V459</f>
        <v>#N/A</v>
      </c>
      <c r="Y459" s="72" t="e">
        <f ca="1">SIN(2*U459)</f>
        <v>#N/A</v>
      </c>
      <c r="Z459" s="72" t="e">
        <f ca="1">Y459*(COS(U459))^2</f>
        <v>#N/A</v>
      </c>
      <c r="AA459" s="72" t="e">
        <f ca="1">U459+(Y459/2)</f>
        <v>#N/A</v>
      </c>
      <c r="AB459" s="72" t="e">
        <f ca="1">(3*AA459+Z459)/4</f>
        <v>#N/A</v>
      </c>
      <c r="AC459" s="72" t="e">
        <f ca="1">(5*AB459+Z459*(COS(U459))^2)/3</f>
        <v>#N/A</v>
      </c>
      <c r="AD459" s="72" t="e">
        <f ca="1">Coef!$J$6*Coef!$J$9*(U459-(Coef!$J$10*AA459)+(Coef!$J$11*AB459)-(Coef!$J$12*AC459))</f>
        <v>#N/A</v>
      </c>
      <c r="AE459" s="72" t="e">
        <f ca="1">(T459-AD459)/V459</f>
        <v>#N/A</v>
      </c>
      <c r="AF459" s="72" t="e">
        <f ca="1">((Coef!$J$8*X459^2)/2)*(COS(U459))^2</f>
        <v>#N/A</v>
      </c>
      <c r="AG459" s="72" t="e">
        <f ca="1">X459*(1-(AF459/3))</f>
        <v>#N/A</v>
      </c>
      <c r="AH459" s="72" t="e">
        <f ca="1">AE459*(1-AF459)+U459</f>
        <v>#N/A</v>
      </c>
      <c r="AI459" s="72" t="e">
        <f ca="1">(EXP(AG459)-EXP(-AG459))/2</f>
        <v>#N/A</v>
      </c>
      <c r="AJ459" s="72" t="e">
        <f ca="1">ATAN(AI459/COS(AH459))</f>
        <v>#N/A</v>
      </c>
      <c r="AK459" s="72" t="e">
        <f ca="1">ATAN(COS(AJ459)*TAN(AH459))</f>
        <v>#N/A</v>
      </c>
      <c r="AL459" s="72" t="e">
        <f ca="1">U459+(1+Coef!$J$8*(COS(U459))^2-(3/2)*Coef!$J$8*SIN(U459)*COS(U459)*(AK459-U459))*(AK459-U459)</f>
        <v>#N/A</v>
      </c>
      <c r="AM459" s="33" t="e">
        <f t="shared" ca="1" si="88"/>
        <v>#N/A</v>
      </c>
      <c r="AN459" s="33" t="e">
        <f t="shared" ca="1" si="89"/>
        <v>#N/A</v>
      </c>
      <c r="AO459" s="48" t="e">
        <f ca="1">D459&amp;" "&amp;IF(AM459&gt;0,"N","S")&amp;" "&amp;R459&amp;" "&amp;LEFT(S459,7)</f>
        <v>#N/A</v>
      </c>
    </row>
    <row r="460" spans="1:41">
      <c r="A460" s="38"/>
      <c r="B460" s="72" t="str">
        <f t="shared" si="90"/>
        <v/>
      </c>
      <c r="C460" s="72" t="e">
        <f t="array" aca="1" ref="C460" ca="1">MATCH(TRUE,ISERROR(VALUE(MID(B460,ROW(INDIRECT("1:"&amp;LEN(B460))),1))),0)</f>
        <v>#N/A</v>
      </c>
      <c r="D460" s="72" t="e">
        <f t="shared" ca="1" si="91"/>
        <v>#N/A</v>
      </c>
      <c r="E460" s="72" t="e">
        <f t="shared" ca="1" si="92"/>
        <v>#N/A</v>
      </c>
      <c r="F460" s="72" t="e">
        <f t="shared" ca="1" si="93"/>
        <v>#N/A</v>
      </c>
      <c r="G460" s="72" t="e">
        <f t="shared" ca="1" si="94"/>
        <v>#N/A</v>
      </c>
      <c r="H460" s="72" t="e">
        <f t="shared" ca="1" si="95"/>
        <v>#N/A</v>
      </c>
      <c r="I460" s="72" t="e">
        <f t="shared" ca="1" si="96"/>
        <v>#N/A</v>
      </c>
      <c r="J460" s="72" t="e">
        <f t="shared" ca="1" si="97"/>
        <v>#N/A</v>
      </c>
      <c r="K460" s="72" t="e">
        <f t="shared" ca="1" si="98"/>
        <v>#N/A</v>
      </c>
      <c r="L460" s="72" t="e">
        <f ca="1">VLOOKUP(F460,Coef!$C$2:$F$25,4)</f>
        <v>#N/A</v>
      </c>
      <c r="M460" s="31" t="e">
        <f ca="1">VLOOKUP(E460,Coef!$C$4:$D$23,2)</f>
        <v>#N/A</v>
      </c>
      <c r="N460" s="31" t="e">
        <f ca="1">MOD(VLOOKUP(G460,Coef!$C$2:$G$21,5)+MOD(D460+1,2)*15,20)</f>
        <v>#N/A</v>
      </c>
      <c r="O460" s="31" t="e">
        <f ca="1">VLOOKUP(M460,Coef!$A$27:$B$46,2)</f>
        <v>#N/A</v>
      </c>
      <c r="P460" s="31" t="e">
        <f ca="1">VLOOKUP(M460,Coef!$A$27:$C$46,3)+N460/10-0.1</f>
        <v>#N/A</v>
      </c>
      <c r="Q460" s="31" t="e">
        <f ca="1">IF(P460+0.1&lt;O460,P460+2,P460)</f>
        <v>#N/A</v>
      </c>
      <c r="R460" s="72" t="e">
        <f ca="1">L460*100000+I460</f>
        <v>#N/A</v>
      </c>
      <c r="S460" s="72" t="e">
        <f ca="1">Q460*1000000+J460</f>
        <v>#N/A</v>
      </c>
      <c r="T460" s="72" t="e">
        <f ca="1">IF(M460&lt;11,S460-10000000,S460)</f>
        <v>#N/A</v>
      </c>
      <c r="U460" s="72" t="e">
        <f ca="1">T460/(6366197.724*0.9996)</f>
        <v>#N/A</v>
      </c>
      <c r="V460" s="72" t="e">
        <f ca="1">(Coef!$J$9/(1+Coef!$J$8*(COS(U460))^2)^0.5)*Coef!$J$6</f>
        <v>#N/A</v>
      </c>
      <c r="W460" s="72" t="e">
        <f ca="1">6*D460-183</f>
        <v>#N/A</v>
      </c>
      <c r="X460" s="72" t="e">
        <f ca="1">(R460-500000)/V460</f>
        <v>#N/A</v>
      </c>
      <c r="Y460" s="72" t="e">
        <f ca="1">SIN(2*U460)</f>
        <v>#N/A</v>
      </c>
      <c r="Z460" s="72" t="e">
        <f ca="1">Y460*(COS(U460))^2</f>
        <v>#N/A</v>
      </c>
      <c r="AA460" s="72" t="e">
        <f ca="1">U460+(Y460/2)</f>
        <v>#N/A</v>
      </c>
      <c r="AB460" s="72" t="e">
        <f ca="1">(3*AA460+Z460)/4</f>
        <v>#N/A</v>
      </c>
      <c r="AC460" s="72" t="e">
        <f ca="1">(5*AB460+Z460*(COS(U460))^2)/3</f>
        <v>#N/A</v>
      </c>
      <c r="AD460" s="72" t="e">
        <f ca="1">Coef!$J$6*Coef!$J$9*(U460-(Coef!$J$10*AA460)+(Coef!$J$11*AB460)-(Coef!$J$12*AC460))</f>
        <v>#N/A</v>
      </c>
      <c r="AE460" s="72" t="e">
        <f ca="1">(T460-AD460)/V460</f>
        <v>#N/A</v>
      </c>
      <c r="AF460" s="72" t="e">
        <f ca="1">((Coef!$J$8*X460^2)/2)*(COS(U460))^2</f>
        <v>#N/A</v>
      </c>
      <c r="AG460" s="72" t="e">
        <f ca="1">X460*(1-(AF460/3))</f>
        <v>#N/A</v>
      </c>
      <c r="AH460" s="72" t="e">
        <f ca="1">AE460*(1-AF460)+U460</f>
        <v>#N/A</v>
      </c>
      <c r="AI460" s="72" t="e">
        <f ca="1">(EXP(AG460)-EXP(-AG460))/2</f>
        <v>#N/A</v>
      </c>
      <c r="AJ460" s="72" t="e">
        <f ca="1">ATAN(AI460/COS(AH460))</f>
        <v>#N/A</v>
      </c>
      <c r="AK460" s="72" t="e">
        <f ca="1">ATAN(COS(AJ460)*TAN(AH460))</f>
        <v>#N/A</v>
      </c>
      <c r="AL460" s="72" t="e">
        <f ca="1">U460+(1+Coef!$J$8*(COS(U460))^2-(3/2)*Coef!$J$8*SIN(U460)*COS(U460)*(AK460-U460))*(AK460-U460)</f>
        <v>#N/A</v>
      </c>
      <c r="AM460" s="33" t="e">
        <f t="shared" ca="1" si="88"/>
        <v>#N/A</v>
      </c>
      <c r="AN460" s="33" t="e">
        <f t="shared" ca="1" si="89"/>
        <v>#N/A</v>
      </c>
      <c r="AO460" s="48" t="e">
        <f ca="1">D460&amp;" "&amp;IF(AM460&gt;0,"N","S")&amp;" "&amp;R460&amp;" "&amp;LEFT(S460,7)</f>
        <v>#N/A</v>
      </c>
    </row>
    <row r="461" spans="1:41">
      <c r="A461" s="38"/>
      <c r="B461" s="72" t="str">
        <f t="shared" si="90"/>
        <v/>
      </c>
      <c r="C461" s="72" t="e">
        <f t="array" aca="1" ref="C461" ca="1">MATCH(TRUE,ISERROR(VALUE(MID(B461,ROW(INDIRECT("1:"&amp;LEN(B461))),1))),0)</f>
        <v>#N/A</v>
      </c>
      <c r="D461" s="72" t="e">
        <f t="shared" ca="1" si="91"/>
        <v>#N/A</v>
      </c>
      <c r="E461" s="72" t="e">
        <f t="shared" ca="1" si="92"/>
        <v>#N/A</v>
      </c>
      <c r="F461" s="72" t="e">
        <f t="shared" ca="1" si="93"/>
        <v>#N/A</v>
      </c>
      <c r="G461" s="72" t="e">
        <f t="shared" ca="1" si="94"/>
        <v>#N/A</v>
      </c>
      <c r="H461" s="72" t="e">
        <f t="shared" ca="1" si="95"/>
        <v>#N/A</v>
      </c>
      <c r="I461" s="72" t="e">
        <f t="shared" ca="1" si="96"/>
        <v>#N/A</v>
      </c>
      <c r="J461" s="72" t="e">
        <f t="shared" ca="1" si="97"/>
        <v>#N/A</v>
      </c>
      <c r="K461" s="72" t="e">
        <f t="shared" ca="1" si="98"/>
        <v>#N/A</v>
      </c>
      <c r="L461" s="72" t="e">
        <f ca="1">VLOOKUP(F461,Coef!$C$2:$F$25,4)</f>
        <v>#N/A</v>
      </c>
      <c r="M461" s="31" t="e">
        <f ca="1">VLOOKUP(E461,Coef!$C$4:$D$23,2)</f>
        <v>#N/A</v>
      </c>
      <c r="N461" s="31" t="e">
        <f ca="1">MOD(VLOOKUP(G461,Coef!$C$2:$G$21,5)+MOD(D461+1,2)*15,20)</f>
        <v>#N/A</v>
      </c>
      <c r="O461" s="31" t="e">
        <f ca="1">VLOOKUP(M461,Coef!$A$27:$B$46,2)</f>
        <v>#N/A</v>
      </c>
      <c r="P461" s="31" t="e">
        <f ca="1">VLOOKUP(M461,Coef!$A$27:$C$46,3)+N461/10-0.1</f>
        <v>#N/A</v>
      </c>
      <c r="Q461" s="31" t="e">
        <f ca="1">IF(P461+0.1&lt;O461,P461+2,P461)</f>
        <v>#N/A</v>
      </c>
      <c r="R461" s="72" t="e">
        <f ca="1">L461*100000+I461</f>
        <v>#N/A</v>
      </c>
      <c r="S461" s="72" t="e">
        <f ca="1">Q461*1000000+J461</f>
        <v>#N/A</v>
      </c>
      <c r="T461" s="72" t="e">
        <f ca="1">IF(M461&lt;11,S461-10000000,S461)</f>
        <v>#N/A</v>
      </c>
      <c r="U461" s="72" t="e">
        <f ca="1">T461/(6366197.724*0.9996)</f>
        <v>#N/A</v>
      </c>
      <c r="V461" s="72" t="e">
        <f ca="1">(Coef!$J$9/(1+Coef!$J$8*(COS(U461))^2)^0.5)*Coef!$J$6</f>
        <v>#N/A</v>
      </c>
      <c r="W461" s="72" t="e">
        <f ca="1">6*D461-183</f>
        <v>#N/A</v>
      </c>
      <c r="X461" s="72" t="e">
        <f ca="1">(R461-500000)/V461</f>
        <v>#N/A</v>
      </c>
      <c r="Y461" s="72" t="e">
        <f ca="1">SIN(2*U461)</f>
        <v>#N/A</v>
      </c>
      <c r="Z461" s="72" t="e">
        <f ca="1">Y461*(COS(U461))^2</f>
        <v>#N/A</v>
      </c>
      <c r="AA461" s="72" t="e">
        <f ca="1">U461+(Y461/2)</f>
        <v>#N/A</v>
      </c>
      <c r="AB461" s="72" t="e">
        <f ca="1">(3*AA461+Z461)/4</f>
        <v>#N/A</v>
      </c>
      <c r="AC461" s="72" t="e">
        <f ca="1">(5*AB461+Z461*(COS(U461))^2)/3</f>
        <v>#N/A</v>
      </c>
      <c r="AD461" s="72" t="e">
        <f ca="1">Coef!$J$6*Coef!$J$9*(U461-(Coef!$J$10*AA461)+(Coef!$J$11*AB461)-(Coef!$J$12*AC461))</f>
        <v>#N/A</v>
      </c>
      <c r="AE461" s="72" t="e">
        <f ca="1">(T461-AD461)/V461</f>
        <v>#N/A</v>
      </c>
      <c r="AF461" s="72" t="e">
        <f ca="1">((Coef!$J$8*X461^2)/2)*(COS(U461))^2</f>
        <v>#N/A</v>
      </c>
      <c r="AG461" s="72" t="e">
        <f ca="1">X461*(1-(AF461/3))</f>
        <v>#N/A</v>
      </c>
      <c r="AH461" s="72" t="e">
        <f ca="1">AE461*(1-AF461)+U461</f>
        <v>#N/A</v>
      </c>
      <c r="AI461" s="72" t="e">
        <f ca="1">(EXP(AG461)-EXP(-AG461))/2</f>
        <v>#N/A</v>
      </c>
      <c r="AJ461" s="72" t="e">
        <f ca="1">ATAN(AI461/COS(AH461))</f>
        <v>#N/A</v>
      </c>
      <c r="AK461" s="72" t="e">
        <f ca="1">ATAN(COS(AJ461)*TAN(AH461))</f>
        <v>#N/A</v>
      </c>
      <c r="AL461" s="72" t="e">
        <f ca="1">U461+(1+Coef!$J$8*(COS(U461))^2-(3/2)*Coef!$J$8*SIN(U461)*COS(U461)*(AK461-U461))*(AK461-U461)</f>
        <v>#N/A</v>
      </c>
      <c r="AM461" s="33" t="e">
        <f t="shared" ca="1" si="88"/>
        <v>#N/A</v>
      </c>
      <c r="AN461" s="33" t="e">
        <f t="shared" ca="1" si="89"/>
        <v>#N/A</v>
      </c>
      <c r="AO461" s="48" t="e">
        <f ca="1">D461&amp;" "&amp;IF(AM461&gt;0,"N","S")&amp;" "&amp;R461&amp;" "&amp;LEFT(S461,7)</f>
        <v>#N/A</v>
      </c>
    </row>
    <row r="462" spans="1:41">
      <c r="A462" s="38"/>
      <c r="B462" s="72" t="str">
        <f t="shared" si="90"/>
        <v/>
      </c>
      <c r="C462" s="72" t="e">
        <f t="array" aca="1" ref="C462" ca="1">MATCH(TRUE,ISERROR(VALUE(MID(B462,ROW(INDIRECT("1:"&amp;LEN(B462))),1))),0)</f>
        <v>#N/A</v>
      </c>
      <c r="D462" s="72" t="e">
        <f t="shared" ca="1" si="91"/>
        <v>#N/A</v>
      </c>
      <c r="E462" s="72" t="e">
        <f t="shared" ca="1" si="92"/>
        <v>#N/A</v>
      </c>
      <c r="F462" s="72" t="e">
        <f t="shared" ca="1" si="93"/>
        <v>#N/A</v>
      </c>
      <c r="G462" s="72" t="e">
        <f t="shared" ca="1" si="94"/>
        <v>#N/A</v>
      </c>
      <c r="H462" s="72" t="e">
        <f t="shared" ca="1" si="95"/>
        <v>#N/A</v>
      </c>
      <c r="I462" s="72" t="e">
        <f t="shared" ca="1" si="96"/>
        <v>#N/A</v>
      </c>
      <c r="J462" s="72" t="e">
        <f t="shared" ca="1" si="97"/>
        <v>#N/A</v>
      </c>
      <c r="K462" s="72" t="e">
        <f t="shared" ca="1" si="98"/>
        <v>#N/A</v>
      </c>
      <c r="L462" s="72" t="e">
        <f ca="1">VLOOKUP(F462,Coef!$C$2:$F$25,4)</f>
        <v>#N/A</v>
      </c>
      <c r="M462" s="31" t="e">
        <f ca="1">VLOOKUP(E462,Coef!$C$4:$D$23,2)</f>
        <v>#N/A</v>
      </c>
      <c r="N462" s="31" t="e">
        <f ca="1">MOD(VLOOKUP(G462,Coef!$C$2:$G$21,5)+MOD(D462+1,2)*15,20)</f>
        <v>#N/A</v>
      </c>
      <c r="O462" s="31" t="e">
        <f ca="1">VLOOKUP(M462,Coef!$A$27:$B$46,2)</f>
        <v>#N/A</v>
      </c>
      <c r="P462" s="31" t="e">
        <f ca="1">VLOOKUP(M462,Coef!$A$27:$C$46,3)+N462/10-0.1</f>
        <v>#N/A</v>
      </c>
      <c r="Q462" s="31" t="e">
        <f ca="1">IF(P462+0.1&lt;O462,P462+2,P462)</f>
        <v>#N/A</v>
      </c>
      <c r="R462" s="72" t="e">
        <f ca="1">L462*100000+I462</f>
        <v>#N/A</v>
      </c>
      <c r="S462" s="72" t="e">
        <f ca="1">Q462*1000000+J462</f>
        <v>#N/A</v>
      </c>
      <c r="T462" s="72" t="e">
        <f ca="1">IF(M462&lt;11,S462-10000000,S462)</f>
        <v>#N/A</v>
      </c>
      <c r="U462" s="72" t="e">
        <f ca="1">T462/(6366197.724*0.9996)</f>
        <v>#N/A</v>
      </c>
      <c r="V462" s="72" t="e">
        <f ca="1">(Coef!$J$9/(1+Coef!$J$8*(COS(U462))^2)^0.5)*Coef!$J$6</f>
        <v>#N/A</v>
      </c>
      <c r="W462" s="72" t="e">
        <f ca="1">6*D462-183</f>
        <v>#N/A</v>
      </c>
      <c r="X462" s="72" t="e">
        <f ca="1">(R462-500000)/V462</f>
        <v>#N/A</v>
      </c>
      <c r="Y462" s="72" t="e">
        <f ca="1">SIN(2*U462)</f>
        <v>#N/A</v>
      </c>
      <c r="Z462" s="72" t="e">
        <f ca="1">Y462*(COS(U462))^2</f>
        <v>#N/A</v>
      </c>
      <c r="AA462" s="72" t="e">
        <f ca="1">U462+(Y462/2)</f>
        <v>#N/A</v>
      </c>
      <c r="AB462" s="72" t="e">
        <f ca="1">(3*AA462+Z462)/4</f>
        <v>#N/A</v>
      </c>
      <c r="AC462" s="72" t="e">
        <f ca="1">(5*AB462+Z462*(COS(U462))^2)/3</f>
        <v>#N/A</v>
      </c>
      <c r="AD462" s="72" t="e">
        <f ca="1">Coef!$J$6*Coef!$J$9*(U462-(Coef!$J$10*AA462)+(Coef!$J$11*AB462)-(Coef!$J$12*AC462))</f>
        <v>#N/A</v>
      </c>
      <c r="AE462" s="72" t="e">
        <f ca="1">(T462-AD462)/V462</f>
        <v>#N/A</v>
      </c>
      <c r="AF462" s="72" t="e">
        <f ca="1">((Coef!$J$8*X462^2)/2)*(COS(U462))^2</f>
        <v>#N/A</v>
      </c>
      <c r="AG462" s="72" t="e">
        <f ca="1">X462*(1-(AF462/3))</f>
        <v>#N/A</v>
      </c>
      <c r="AH462" s="72" t="e">
        <f ca="1">AE462*(1-AF462)+U462</f>
        <v>#N/A</v>
      </c>
      <c r="AI462" s="72" t="e">
        <f ca="1">(EXP(AG462)-EXP(-AG462))/2</f>
        <v>#N/A</v>
      </c>
      <c r="AJ462" s="72" t="e">
        <f ca="1">ATAN(AI462/COS(AH462))</f>
        <v>#N/A</v>
      </c>
      <c r="AK462" s="72" t="e">
        <f ca="1">ATAN(COS(AJ462)*TAN(AH462))</f>
        <v>#N/A</v>
      </c>
      <c r="AL462" s="72" t="e">
        <f ca="1">U462+(1+Coef!$J$8*(COS(U462))^2-(3/2)*Coef!$J$8*SIN(U462)*COS(U462)*(AK462-U462))*(AK462-U462)</f>
        <v>#N/A</v>
      </c>
      <c r="AM462" s="33" t="e">
        <f t="shared" ca="1" si="88"/>
        <v>#N/A</v>
      </c>
      <c r="AN462" s="33" t="e">
        <f t="shared" ca="1" si="89"/>
        <v>#N/A</v>
      </c>
      <c r="AO462" s="48" t="e">
        <f ca="1">D462&amp;" "&amp;IF(AM462&gt;0,"N","S")&amp;" "&amp;R462&amp;" "&amp;LEFT(S462,7)</f>
        <v>#N/A</v>
      </c>
    </row>
    <row r="463" spans="1:41">
      <c r="A463" s="38"/>
      <c r="B463" s="72" t="str">
        <f t="shared" si="90"/>
        <v/>
      </c>
      <c r="C463" s="72" t="e">
        <f t="array" aca="1" ref="C463" ca="1">MATCH(TRUE,ISERROR(VALUE(MID(B463,ROW(INDIRECT("1:"&amp;LEN(B463))),1))),0)</f>
        <v>#N/A</v>
      </c>
      <c r="D463" s="72" t="e">
        <f t="shared" ca="1" si="91"/>
        <v>#N/A</v>
      </c>
      <c r="E463" s="72" t="e">
        <f t="shared" ca="1" si="92"/>
        <v>#N/A</v>
      </c>
      <c r="F463" s="72" t="e">
        <f t="shared" ca="1" si="93"/>
        <v>#N/A</v>
      </c>
      <c r="G463" s="72" t="e">
        <f t="shared" ca="1" si="94"/>
        <v>#N/A</v>
      </c>
      <c r="H463" s="72" t="e">
        <f t="shared" ca="1" si="95"/>
        <v>#N/A</v>
      </c>
      <c r="I463" s="72" t="e">
        <f t="shared" ca="1" si="96"/>
        <v>#N/A</v>
      </c>
      <c r="J463" s="72" t="e">
        <f t="shared" ca="1" si="97"/>
        <v>#N/A</v>
      </c>
      <c r="K463" s="72" t="e">
        <f t="shared" ca="1" si="98"/>
        <v>#N/A</v>
      </c>
      <c r="L463" s="72" t="e">
        <f ca="1">VLOOKUP(F463,Coef!$C$2:$F$25,4)</f>
        <v>#N/A</v>
      </c>
      <c r="M463" s="31" t="e">
        <f ca="1">VLOOKUP(E463,Coef!$C$4:$D$23,2)</f>
        <v>#N/A</v>
      </c>
      <c r="N463" s="31" t="e">
        <f ca="1">MOD(VLOOKUP(G463,Coef!$C$2:$G$21,5)+MOD(D463+1,2)*15,20)</f>
        <v>#N/A</v>
      </c>
      <c r="O463" s="31" t="e">
        <f ca="1">VLOOKUP(M463,Coef!$A$27:$B$46,2)</f>
        <v>#N/A</v>
      </c>
      <c r="P463" s="31" t="e">
        <f ca="1">VLOOKUP(M463,Coef!$A$27:$C$46,3)+N463/10-0.1</f>
        <v>#N/A</v>
      </c>
      <c r="Q463" s="31" t="e">
        <f ca="1">IF(P463+0.1&lt;O463,P463+2,P463)</f>
        <v>#N/A</v>
      </c>
      <c r="R463" s="72" t="e">
        <f ca="1">L463*100000+I463</f>
        <v>#N/A</v>
      </c>
      <c r="S463" s="72" t="e">
        <f ca="1">Q463*1000000+J463</f>
        <v>#N/A</v>
      </c>
      <c r="T463" s="72" t="e">
        <f ca="1">IF(M463&lt;11,S463-10000000,S463)</f>
        <v>#N/A</v>
      </c>
      <c r="U463" s="72" t="e">
        <f ca="1">T463/(6366197.724*0.9996)</f>
        <v>#N/A</v>
      </c>
      <c r="V463" s="72" t="e">
        <f ca="1">(Coef!$J$9/(1+Coef!$J$8*(COS(U463))^2)^0.5)*Coef!$J$6</f>
        <v>#N/A</v>
      </c>
      <c r="W463" s="72" t="e">
        <f ca="1">6*D463-183</f>
        <v>#N/A</v>
      </c>
      <c r="X463" s="72" t="e">
        <f ca="1">(R463-500000)/V463</f>
        <v>#N/A</v>
      </c>
      <c r="Y463" s="72" t="e">
        <f ca="1">SIN(2*U463)</f>
        <v>#N/A</v>
      </c>
      <c r="Z463" s="72" t="e">
        <f ca="1">Y463*(COS(U463))^2</f>
        <v>#N/A</v>
      </c>
      <c r="AA463" s="72" t="e">
        <f ca="1">U463+(Y463/2)</f>
        <v>#N/A</v>
      </c>
      <c r="AB463" s="72" t="e">
        <f ca="1">(3*AA463+Z463)/4</f>
        <v>#N/A</v>
      </c>
      <c r="AC463" s="72" t="e">
        <f ca="1">(5*AB463+Z463*(COS(U463))^2)/3</f>
        <v>#N/A</v>
      </c>
      <c r="AD463" s="72" t="e">
        <f ca="1">Coef!$J$6*Coef!$J$9*(U463-(Coef!$J$10*AA463)+(Coef!$J$11*AB463)-(Coef!$J$12*AC463))</f>
        <v>#N/A</v>
      </c>
      <c r="AE463" s="72" t="e">
        <f ca="1">(T463-AD463)/V463</f>
        <v>#N/A</v>
      </c>
      <c r="AF463" s="72" t="e">
        <f ca="1">((Coef!$J$8*X463^2)/2)*(COS(U463))^2</f>
        <v>#N/A</v>
      </c>
      <c r="AG463" s="72" t="e">
        <f ca="1">X463*(1-(AF463/3))</f>
        <v>#N/A</v>
      </c>
      <c r="AH463" s="72" t="e">
        <f ca="1">AE463*(1-AF463)+U463</f>
        <v>#N/A</v>
      </c>
      <c r="AI463" s="72" t="e">
        <f ca="1">(EXP(AG463)-EXP(-AG463))/2</f>
        <v>#N/A</v>
      </c>
      <c r="AJ463" s="72" t="e">
        <f ca="1">ATAN(AI463/COS(AH463))</f>
        <v>#N/A</v>
      </c>
      <c r="AK463" s="72" t="e">
        <f ca="1">ATAN(COS(AJ463)*TAN(AH463))</f>
        <v>#N/A</v>
      </c>
      <c r="AL463" s="72" t="e">
        <f ca="1">U463+(1+Coef!$J$8*(COS(U463))^2-(3/2)*Coef!$J$8*SIN(U463)*COS(U463)*(AK463-U463))*(AK463-U463)</f>
        <v>#N/A</v>
      </c>
      <c r="AM463" s="33" t="e">
        <f t="shared" ca="1" si="88"/>
        <v>#N/A</v>
      </c>
      <c r="AN463" s="33" t="e">
        <f t="shared" ca="1" si="89"/>
        <v>#N/A</v>
      </c>
      <c r="AO463" s="48" t="e">
        <f ca="1">D463&amp;" "&amp;IF(AM463&gt;0,"N","S")&amp;" "&amp;R463&amp;" "&amp;LEFT(S463,7)</f>
        <v>#N/A</v>
      </c>
    </row>
    <row r="464" spans="1:41">
      <c r="A464" s="38"/>
      <c r="B464" s="72" t="str">
        <f t="shared" si="90"/>
        <v/>
      </c>
      <c r="C464" s="72" t="e">
        <f t="array" aca="1" ref="C464" ca="1">MATCH(TRUE,ISERROR(VALUE(MID(B464,ROW(INDIRECT("1:"&amp;LEN(B464))),1))),0)</f>
        <v>#N/A</v>
      </c>
      <c r="D464" s="72" t="e">
        <f t="shared" ca="1" si="91"/>
        <v>#N/A</v>
      </c>
      <c r="E464" s="72" t="e">
        <f t="shared" ca="1" si="92"/>
        <v>#N/A</v>
      </c>
      <c r="F464" s="72" t="e">
        <f t="shared" ca="1" si="93"/>
        <v>#N/A</v>
      </c>
      <c r="G464" s="72" t="e">
        <f t="shared" ca="1" si="94"/>
        <v>#N/A</v>
      </c>
      <c r="H464" s="72" t="e">
        <f t="shared" ca="1" si="95"/>
        <v>#N/A</v>
      </c>
      <c r="I464" s="72" t="e">
        <f t="shared" ca="1" si="96"/>
        <v>#N/A</v>
      </c>
      <c r="J464" s="72" t="e">
        <f t="shared" ca="1" si="97"/>
        <v>#N/A</v>
      </c>
      <c r="K464" s="72" t="e">
        <f t="shared" ca="1" si="98"/>
        <v>#N/A</v>
      </c>
      <c r="L464" s="72" t="e">
        <f ca="1">VLOOKUP(F464,Coef!$C$2:$F$25,4)</f>
        <v>#N/A</v>
      </c>
      <c r="M464" s="31" t="e">
        <f ca="1">VLOOKUP(E464,Coef!$C$4:$D$23,2)</f>
        <v>#N/A</v>
      </c>
      <c r="N464" s="31" t="e">
        <f ca="1">MOD(VLOOKUP(G464,Coef!$C$2:$G$21,5)+MOD(D464+1,2)*15,20)</f>
        <v>#N/A</v>
      </c>
      <c r="O464" s="31" t="e">
        <f ca="1">VLOOKUP(M464,Coef!$A$27:$B$46,2)</f>
        <v>#N/A</v>
      </c>
      <c r="P464" s="31" t="e">
        <f ca="1">VLOOKUP(M464,Coef!$A$27:$C$46,3)+N464/10-0.1</f>
        <v>#N/A</v>
      </c>
      <c r="Q464" s="31" t="e">
        <f ca="1">IF(P464+0.1&lt;O464,P464+2,P464)</f>
        <v>#N/A</v>
      </c>
      <c r="R464" s="72" t="e">
        <f ca="1">L464*100000+I464</f>
        <v>#N/A</v>
      </c>
      <c r="S464" s="72" t="e">
        <f ca="1">Q464*1000000+J464</f>
        <v>#N/A</v>
      </c>
      <c r="T464" s="72" t="e">
        <f ca="1">IF(M464&lt;11,S464-10000000,S464)</f>
        <v>#N/A</v>
      </c>
      <c r="U464" s="72" t="e">
        <f ca="1">T464/(6366197.724*0.9996)</f>
        <v>#N/A</v>
      </c>
      <c r="V464" s="72" t="e">
        <f ca="1">(Coef!$J$9/(1+Coef!$J$8*(COS(U464))^2)^0.5)*Coef!$J$6</f>
        <v>#N/A</v>
      </c>
      <c r="W464" s="72" t="e">
        <f ca="1">6*D464-183</f>
        <v>#N/A</v>
      </c>
      <c r="X464" s="72" t="e">
        <f ca="1">(R464-500000)/V464</f>
        <v>#N/A</v>
      </c>
      <c r="Y464" s="72" t="e">
        <f ca="1">SIN(2*U464)</f>
        <v>#N/A</v>
      </c>
      <c r="Z464" s="72" t="e">
        <f ca="1">Y464*(COS(U464))^2</f>
        <v>#N/A</v>
      </c>
      <c r="AA464" s="72" t="e">
        <f ca="1">U464+(Y464/2)</f>
        <v>#N/A</v>
      </c>
      <c r="AB464" s="72" t="e">
        <f ca="1">(3*AA464+Z464)/4</f>
        <v>#N/A</v>
      </c>
      <c r="AC464" s="72" t="e">
        <f ca="1">(5*AB464+Z464*(COS(U464))^2)/3</f>
        <v>#N/A</v>
      </c>
      <c r="AD464" s="72" t="e">
        <f ca="1">Coef!$J$6*Coef!$J$9*(U464-(Coef!$J$10*AA464)+(Coef!$J$11*AB464)-(Coef!$J$12*AC464))</f>
        <v>#N/A</v>
      </c>
      <c r="AE464" s="72" t="e">
        <f ca="1">(T464-AD464)/V464</f>
        <v>#N/A</v>
      </c>
      <c r="AF464" s="72" t="e">
        <f ca="1">((Coef!$J$8*X464^2)/2)*(COS(U464))^2</f>
        <v>#N/A</v>
      </c>
      <c r="AG464" s="72" t="e">
        <f ca="1">X464*(1-(AF464/3))</f>
        <v>#N/A</v>
      </c>
      <c r="AH464" s="72" t="e">
        <f ca="1">AE464*(1-AF464)+U464</f>
        <v>#N/A</v>
      </c>
      <c r="AI464" s="72" t="e">
        <f ca="1">(EXP(AG464)-EXP(-AG464))/2</f>
        <v>#N/A</v>
      </c>
      <c r="AJ464" s="72" t="e">
        <f ca="1">ATAN(AI464/COS(AH464))</f>
        <v>#N/A</v>
      </c>
      <c r="AK464" s="72" t="e">
        <f ca="1">ATAN(COS(AJ464)*TAN(AH464))</f>
        <v>#N/A</v>
      </c>
      <c r="AL464" s="72" t="e">
        <f ca="1">U464+(1+Coef!$J$8*(COS(U464))^2-(3/2)*Coef!$J$8*SIN(U464)*COS(U464)*(AK464-U464))*(AK464-U464)</f>
        <v>#N/A</v>
      </c>
      <c r="AM464" s="33" t="e">
        <f t="shared" ca="1" si="88"/>
        <v>#N/A</v>
      </c>
      <c r="AN464" s="33" t="e">
        <f t="shared" ca="1" si="89"/>
        <v>#N/A</v>
      </c>
      <c r="AO464" s="48" t="e">
        <f ca="1">D464&amp;" "&amp;IF(AM464&gt;0,"N","S")&amp;" "&amp;R464&amp;" "&amp;LEFT(S464,7)</f>
        <v>#N/A</v>
      </c>
    </row>
    <row r="465" spans="1:41">
      <c r="A465" s="38"/>
      <c r="B465" s="72" t="str">
        <f t="shared" si="90"/>
        <v/>
      </c>
      <c r="C465" s="72" t="e">
        <f t="array" aca="1" ref="C465" ca="1">MATCH(TRUE,ISERROR(VALUE(MID(B465,ROW(INDIRECT("1:"&amp;LEN(B465))),1))),0)</f>
        <v>#N/A</v>
      </c>
      <c r="D465" s="72" t="e">
        <f t="shared" ca="1" si="91"/>
        <v>#N/A</v>
      </c>
      <c r="E465" s="72" t="e">
        <f t="shared" ca="1" si="92"/>
        <v>#N/A</v>
      </c>
      <c r="F465" s="72" t="e">
        <f t="shared" ca="1" si="93"/>
        <v>#N/A</v>
      </c>
      <c r="G465" s="72" t="e">
        <f t="shared" ca="1" si="94"/>
        <v>#N/A</v>
      </c>
      <c r="H465" s="72" t="e">
        <f t="shared" ca="1" si="95"/>
        <v>#N/A</v>
      </c>
      <c r="I465" s="72" t="e">
        <f t="shared" ca="1" si="96"/>
        <v>#N/A</v>
      </c>
      <c r="J465" s="72" t="e">
        <f t="shared" ca="1" si="97"/>
        <v>#N/A</v>
      </c>
      <c r="K465" s="72" t="e">
        <f t="shared" ca="1" si="98"/>
        <v>#N/A</v>
      </c>
      <c r="L465" s="72" t="e">
        <f ca="1">VLOOKUP(F465,Coef!$C$2:$F$25,4)</f>
        <v>#N/A</v>
      </c>
      <c r="M465" s="31" t="e">
        <f ca="1">VLOOKUP(E465,Coef!$C$4:$D$23,2)</f>
        <v>#N/A</v>
      </c>
      <c r="N465" s="31" t="e">
        <f ca="1">MOD(VLOOKUP(G465,Coef!$C$2:$G$21,5)+MOD(D465+1,2)*15,20)</f>
        <v>#N/A</v>
      </c>
      <c r="O465" s="31" t="e">
        <f ca="1">VLOOKUP(M465,Coef!$A$27:$B$46,2)</f>
        <v>#N/A</v>
      </c>
      <c r="P465" s="31" t="e">
        <f ca="1">VLOOKUP(M465,Coef!$A$27:$C$46,3)+N465/10-0.1</f>
        <v>#N/A</v>
      </c>
      <c r="Q465" s="31" t="e">
        <f ca="1">IF(P465+0.1&lt;O465,P465+2,P465)</f>
        <v>#N/A</v>
      </c>
      <c r="R465" s="72" t="e">
        <f ca="1">L465*100000+I465</f>
        <v>#N/A</v>
      </c>
      <c r="S465" s="72" t="e">
        <f ca="1">Q465*1000000+J465</f>
        <v>#N/A</v>
      </c>
      <c r="T465" s="72" t="e">
        <f ca="1">IF(M465&lt;11,S465-10000000,S465)</f>
        <v>#N/A</v>
      </c>
      <c r="U465" s="72" t="e">
        <f ca="1">T465/(6366197.724*0.9996)</f>
        <v>#N/A</v>
      </c>
      <c r="V465" s="72" t="e">
        <f ca="1">(Coef!$J$9/(1+Coef!$J$8*(COS(U465))^2)^0.5)*Coef!$J$6</f>
        <v>#N/A</v>
      </c>
      <c r="W465" s="72" t="e">
        <f ca="1">6*D465-183</f>
        <v>#N/A</v>
      </c>
      <c r="X465" s="72" t="e">
        <f ca="1">(R465-500000)/V465</f>
        <v>#N/A</v>
      </c>
      <c r="Y465" s="72" t="e">
        <f ca="1">SIN(2*U465)</f>
        <v>#N/A</v>
      </c>
      <c r="Z465" s="72" t="e">
        <f ca="1">Y465*(COS(U465))^2</f>
        <v>#N/A</v>
      </c>
      <c r="AA465" s="72" t="e">
        <f ca="1">U465+(Y465/2)</f>
        <v>#N/A</v>
      </c>
      <c r="AB465" s="72" t="e">
        <f ca="1">(3*AA465+Z465)/4</f>
        <v>#N/A</v>
      </c>
      <c r="AC465" s="72" t="e">
        <f ca="1">(5*AB465+Z465*(COS(U465))^2)/3</f>
        <v>#N/A</v>
      </c>
      <c r="AD465" s="72" t="e">
        <f ca="1">Coef!$J$6*Coef!$J$9*(U465-(Coef!$J$10*AA465)+(Coef!$J$11*AB465)-(Coef!$J$12*AC465))</f>
        <v>#N/A</v>
      </c>
      <c r="AE465" s="72" t="e">
        <f ca="1">(T465-AD465)/V465</f>
        <v>#N/A</v>
      </c>
      <c r="AF465" s="72" t="e">
        <f ca="1">((Coef!$J$8*X465^2)/2)*(COS(U465))^2</f>
        <v>#N/A</v>
      </c>
      <c r="AG465" s="72" t="e">
        <f ca="1">X465*(1-(AF465/3))</f>
        <v>#N/A</v>
      </c>
      <c r="AH465" s="72" t="e">
        <f ca="1">AE465*(1-AF465)+U465</f>
        <v>#N/A</v>
      </c>
      <c r="AI465" s="72" t="e">
        <f ca="1">(EXP(AG465)-EXP(-AG465))/2</f>
        <v>#N/A</v>
      </c>
      <c r="AJ465" s="72" t="e">
        <f ca="1">ATAN(AI465/COS(AH465))</f>
        <v>#N/A</v>
      </c>
      <c r="AK465" s="72" t="e">
        <f ca="1">ATAN(COS(AJ465)*TAN(AH465))</f>
        <v>#N/A</v>
      </c>
      <c r="AL465" s="72" t="e">
        <f ca="1">U465+(1+Coef!$J$8*(COS(U465))^2-(3/2)*Coef!$J$8*SIN(U465)*COS(U465)*(AK465-U465))*(AK465-U465)</f>
        <v>#N/A</v>
      </c>
      <c r="AM465" s="33" t="e">
        <f t="shared" ca="1" si="88"/>
        <v>#N/A</v>
      </c>
      <c r="AN465" s="33" t="e">
        <f t="shared" ca="1" si="89"/>
        <v>#N/A</v>
      </c>
      <c r="AO465" s="48" t="e">
        <f ca="1">D465&amp;" "&amp;IF(AM465&gt;0,"N","S")&amp;" "&amp;R465&amp;" "&amp;LEFT(S465,7)</f>
        <v>#N/A</v>
      </c>
    </row>
    <row r="466" spans="1:41">
      <c r="A466" s="38"/>
      <c r="B466" s="72" t="str">
        <f t="shared" si="90"/>
        <v/>
      </c>
      <c r="C466" s="72" t="e">
        <f t="array" aca="1" ref="C466" ca="1">MATCH(TRUE,ISERROR(VALUE(MID(B466,ROW(INDIRECT("1:"&amp;LEN(B466))),1))),0)</f>
        <v>#N/A</v>
      </c>
      <c r="D466" s="72" t="e">
        <f t="shared" ca="1" si="91"/>
        <v>#N/A</v>
      </c>
      <c r="E466" s="72" t="e">
        <f t="shared" ca="1" si="92"/>
        <v>#N/A</v>
      </c>
      <c r="F466" s="72" t="e">
        <f t="shared" ca="1" si="93"/>
        <v>#N/A</v>
      </c>
      <c r="G466" s="72" t="e">
        <f t="shared" ca="1" si="94"/>
        <v>#N/A</v>
      </c>
      <c r="H466" s="72" t="e">
        <f t="shared" ca="1" si="95"/>
        <v>#N/A</v>
      </c>
      <c r="I466" s="72" t="e">
        <f t="shared" ca="1" si="96"/>
        <v>#N/A</v>
      </c>
      <c r="J466" s="72" t="e">
        <f t="shared" ca="1" si="97"/>
        <v>#N/A</v>
      </c>
      <c r="K466" s="72" t="e">
        <f t="shared" ca="1" si="98"/>
        <v>#N/A</v>
      </c>
      <c r="L466" s="72" t="e">
        <f ca="1">VLOOKUP(F466,Coef!$C$2:$F$25,4)</f>
        <v>#N/A</v>
      </c>
      <c r="M466" s="31" t="e">
        <f ca="1">VLOOKUP(E466,Coef!$C$4:$D$23,2)</f>
        <v>#N/A</v>
      </c>
      <c r="N466" s="31" t="e">
        <f ca="1">MOD(VLOOKUP(G466,Coef!$C$2:$G$21,5)+MOD(D466+1,2)*15,20)</f>
        <v>#N/A</v>
      </c>
      <c r="O466" s="31" t="e">
        <f ca="1">VLOOKUP(M466,Coef!$A$27:$B$46,2)</f>
        <v>#N/A</v>
      </c>
      <c r="P466" s="31" t="e">
        <f ca="1">VLOOKUP(M466,Coef!$A$27:$C$46,3)+N466/10-0.1</f>
        <v>#N/A</v>
      </c>
      <c r="Q466" s="31" t="e">
        <f ca="1">IF(P466+0.1&lt;O466,P466+2,P466)</f>
        <v>#N/A</v>
      </c>
      <c r="R466" s="72" t="e">
        <f ca="1">L466*100000+I466</f>
        <v>#N/A</v>
      </c>
      <c r="S466" s="72" t="e">
        <f ca="1">Q466*1000000+J466</f>
        <v>#N/A</v>
      </c>
      <c r="T466" s="72" t="e">
        <f ca="1">IF(M466&lt;11,S466-10000000,S466)</f>
        <v>#N/A</v>
      </c>
      <c r="U466" s="72" t="e">
        <f ca="1">T466/(6366197.724*0.9996)</f>
        <v>#N/A</v>
      </c>
      <c r="V466" s="72" t="e">
        <f ca="1">(Coef!$J$9/(1+Coef!$J$8*(COS(U466))^2)^0.5)*Coef!$J$6</f>
        <v>#N/A</v>
      </c>
      <c r="W466" s="72" t="e">
        <f ca="1">6*D466-183</f>
        <v>#N/A</v>
      </c>
      <c r="X466" s="72" t="e">
        <f ca="1">(R466-500000)/V466</f>
        <v>#N/A</v>
      </c>
      <c r="Y466" s="72" t="e">
        <f ca="1">SIN(2*U466)</f>
        <v>#N/A</v>
      </c>
      <c r="Z466" s="72" t="e">
        <f ca="1">Y466*(COS(U466))^2</f>
        <v>#N/A</v>
      </c>
      <c r="AA466" s="72" t="e">
        <f ca="1">U466+(Y466/2)</f>
        <v>#N/A</v>
      </c>
      <c r="AB466" s="72" t="e">
        <f ca="1">(3*AA466+Z466)/4</f>
        <v>#N/A</v>
      </c>
      <c r="AC466" s="72" t="e">
        <f ca="1">(5*AB466+Z466*(COS(U466))^2)/3</f>
        <v>#N/A</v>
      </c>
      <c r="AD466" s="72" t="e">
        <f ca="1">Coef!$J$6*Coef!$J$9*(U466-(Coef!$J$10*AA466)+(Coef!$J$11*AB466)-(Coef!$J$12*AC466))</f>
        <v>#N/A</v>
      </c>
      <c r="AE466" s="72" t="e">
        <f ca="1">(T466-AD466)/V466</f>
        <v>#N/A</v>
      </c>
      <c r="AF466" s="72" t="e">
        <f ca="1">((Coef!$J$8*X466^2)/2)*(COS(U466))^2</f>
        <v>#N/A</v>
      </c>
      <c r="AG466" s="72" t="e">
        <f ca="1">X466*(1-(AF466/3))</f>
        <v>#N/A</v>
      </c>
      <c r="AH466" s="72" t="e">
        <f ca="1">AE466*(1-AF466)+U466</f>
        <v>#N/A</v>
      </c>
      <c r="AI466" s="72" t="e">
        <f ca="1">(EXP(AG466)-EXP(-AG466))/2</f>
        <v>#N/A</v>
      </c>
      <c r="AJ466" s="72" t="e">
        <f ca="1">ATAN(AI466/COS(AH466))</f>
        <v>#N/A</v>
      </c>
      <c r="AK466" s="72" t="e">
        <f ca="1">ATAN(COS(AJ466)*TAN(AH466))</f>
        <v>#N/A</v>
      </c>
      <c r="AL466" s="72" t="e">
        <f ca="1">U466+(1+Coef!$J$8*(COS(U466))^2-(3/2)*Coef!$J$8*SIN(U466)*COS(U466)*(AK466-U466))*(AK466-U466)</f>
        <v>#N/A</v>
      </c>
      <c r="AM466" s="33" t="e">
        <f t="shared" ca="1" si="88"/>
        <v>#N/A</v>
      </c>
      <c r="AN466" s="33" t="e">
        <f t="shared" ca="1" si="89"/>
        <v>#N/A</v>
      </c>
      <c r="AO466" s="48" t="e">
        <f ca="1">D466&amp;" "&amp;IF(AM466&gt;0,"N","S")&amp;" "&amp;R466&amp;" "&amp;LEFT(S466,7)</f>
        <v>#N/A</v>
      </c>
    </row>
    <row r="467" spans="1:41">
      <c r="A467" s="38"/>
      <c r="B467" s="72" t="str">
        <f t="shared" si="90"/>
        <v/>
      </c>
      <c r="C467" s="72" t="e">
        <f t="array" aca="1" ref="C467" ca="1">MATCH(TRUE,ISERROR(VALUE(MID(B467,ROW(INDIRECT("1:"&amp;LEN(B467))),1))),0)</f>
        <v>#N/A</v>
      </c>
      <c r="D467" s="72" t="e">
        <f t="shared" ca="1" si="91"/>
        <v>#N/A</v>
      </c>
      <c r="E467" s="72" t="e">
        <f t="shared" ca="1" si="92"/>
        <v>#N/A</v>
      </c>
      <c r="F467" s="72" t="e">
        <f t="shared" ca="1" si="93"/>
        <v>#N/A</v>
      </c>
      <c r="G467" s="72" t="e">
        <f t="shared" ca="1" si="94"/>
        <v>#N/A</v>
      </c>
      <c r="H467" s="72" t="e">
        <f t="shared" ca="1" si="95"/>
        <v>#N/A</v>
      </c>
      <c r="I467" s="72" t="e">
        <f t="shared" ca="1" si="96"/>
        <v>#N/A</v>
      </c>
      <c r="J467" s="72" t="e">
        <f t="shared" ca="1" si="97"/>
        <v>#N/A</v>
      </c>
      <c r="K467" s="72" t="e">
        <f t="shared" ca="1" si="98"/>
        <v>#N/A</v>
      </c>
      <c r="L467" s="72" t="e">
        <f ca="1">VLOOKUP(F467,Coef!$C$2:$F$25,4)</f>
        <v>#N/A</v>
      </c>
      <c r="M467" s="31" t="e">
        <f ca="1">VLOOKUP(E467,Coef!$C$4:$D$23,2)</f>
        <v>#N/A</v>
      </c>
      <c r="N467" s="31" t="e">
        <f ca="1">MOD(VLOOKUP(G467,Coef!$C$2:$G$21,5)+MOD(D467+1,2)*15,20)</f>
        <v>#N/A</v>
      </c>
      <c r="O467" s="31" t="e">
        <f ca="1">VLOOKUP(M467,Coef!$A$27:$B$46,2)</f>
        <v>#N/A</v>
      </c>
      <c r="P467" s="31" t="e">
        <f ca="1">VLOOKUP(M467,Coef!$A$27:$C$46,3)+N467/10-0.1</f>
        <v>#N/A</v>
      </c>
      <c r="Q467" s="31" t="e">
        <f ca="1">IF(P467+0.1&lt;O467,P467+2,P467)</f>
        <v>#N/A</v>
      </c>
      <c r="R467" s="72" t="e">
        <f ca="1">L467*100000+I467</f>
        <v>#N/A</v>
      </c>
      <c r="S467" s="72" t="e">
        <f ca="1">Q467*1000000+J467</f>
        <v>#N/A</v>
      </c>
      <c r="T467" s="72" t="e">
        <f ca="1">IF(M467&lt;11,S467-10000000,S467)</f>
        <v>#N/A</v>
      </c>
      <c r="U467" s="72" t="e">
        <f ca="1">T467/(6366197.724*0.9996)</f>
        <v>#N/A</v>
      </c>
      <c r="V467" s="72" t="e">
        <f ca="1">(Coef!$J$9/(1+Coef!$J$8*(COS(U467))^2)^0.5)*Coef!$J$6</f>
        <v>#N/A</v>
      </c>
      <c r="W467" s="72" t="e">
        <f ca="1">6*D467-183</f>
        <v>#N/A</v>
      </c>
      <c r="X467" s="72" t="e">
        <f ca="1">(R467-500000)/V467</f>
        <v>#N/A</v>
      </c>
      <c r="Y467" s="72" t="e">
        <f ca="1">SIN(2*U467)</f>
        <v>#N/A</v>
      </c>
      <c r="Z467" s="72" t="e">
        <f ca="1">Y467*(COS(U467))^2</f>
        <v>#N/A</v>
      </c>
      <c r="AA467" s="72" t="e">
        <f ca="1">U467+(Y467/2)</f>
        <v>#N/A</v>
      </c>
      <c r="AB467" s="72" t="e">
        <f ca="1">(3*AA467+Z467)/4</f>
        <v>#N/A</v>
      </c>
      <c r="AC467" s="72" t="e">
        <f ca="1">(5*AB467+Z467*(COS(U467))^2)/3</f>
        <v>#N/A</v>
      </c>
      <c r="AD467" s="72" t="e">
        <f ca="1">Coef!$J$6*Coef!$J$9*(U467-(Coef!$J$10*AA467)+(Coef!$J$11*AB467)-(Coef!$J$12*AC467))</f>
        <v>#N/A</v>
      </c>
      <c r="AE467" s="72" t="e">
        <f ca="1">(T467-AD467)/V467</f>
        <v>#N/A</v>
      </c>
      <c r="AF467" s="72" t="e">
        <f ca="1">((Coef!$J$8*X467^2)/2)*(COS(U467))^2</f>
        <v>#N/A</v>
      </c>
      <c r="AG467" s="72" t="e">
        <f ca="1">X467*(1-(AF467/3))</f>
        <v>#N/A</v>
      </c>
      <c r="AH467" s="72" t="e">
        <f ca="1">AE467*(1-AF467)+U467</f>
        <v>#N/A</v>
      </c>
      <c r="AI467" s="72" t="e">
        <f ca="1">(EXP(AG467)-EXP(-AG467))/2</f>
        <v>#N/A</v>
      </c>
      <c r="AJ467" s="72" t="e">
        <f ca="1">ATAN(AI467/COS(AH467))</f>
        <v>#N/A</v>
      </c>
      <c r="AK467" s="72" t="e">
        <f ca="1">ATAN(COS(AJ467)*TAN(AH467))</f>
        <v>#N/A</v>
      </c>
      <c r="AL467" s="72" t="e">
        <f ca="1">U467+(1+Coef!$J$8*(COS(U467))^2-(3/2)*Coef!$J$8*SIN(U467)*COS(U467)*(AK467-U467))*(AK467-U467)</f>
        <v>#N/A</v>
      </c>
      <c r="AM467" s="33" t="e">
        <f t="shared" ca="1" si="88"/>
        <v>#N/A</v>
      </c>
      <c r="AN467" s="33" t="e">
        <f t="shared" ca="1" si="89"/>
        <v>#N/A</v>
      </c>
      <c r="AO467" s="48" t="e">
        <f ca="1">D467&amp;" "&amp;IF(AM467&gt;0,"N","S")&amp;" "&amp;R467&amp;" "&amp;LEFT(S467,7)</f>
        <v>#N/A</v>
      </c>
    </row>
    <row r="468" spans="1:41">
      <c r="A468" s="38"/>
      <c r="B468" s="72" t="str">
        <f t="shared" si="90"/>
        <v/>
      </c>
      <c r="C468" s="72" t="e">
        <f t="array" aca="1" ref="C468" ca="1">MATCH(TRUE,ISERROR(VALUE(MID(B468,ROW(INDIRECT("1:"&amp;LEN(B468))),1))),0)</f>
        <v>#N/A</v>
      </c>
      <c r="D468" s="72" t="e">
        <f t="shared" ca="1" si="91"/>
        <v>#N/A</v>
      </c>
      <c r="E468" s="72" t="e">
        <f t="shared" ca="1" si="92"/>
        <v>#N/A</v>
      </c>
      <c r="F468" s="72" t="e">
        <f t="shared" ca="1" si="93"/>
        <v>#N/A</v>
      </c>
      <c r="G468" s="72" t="e">
        <f t="shared" ca="1" si="94"/>
        <v>#N/A</v>
      </c>
      <c r="H468" s="72" t="e">
        <f t="shared" ca="1" si="95"/>
        <v>#N/A</v>
      </c>
      <c r="I468" s="72" t="e">
        <f t="shared" ca="1" si="96"/>
        <v>#N/A</v>
      </c>
      <c r="J468" s="72" t="e">
        <f t="shared" ca="1" si="97"/>
        <v>#N/A</v>
      </c>
      <c r="K468" s="72" t="e">
        <f t="shared" ca="1" si="98"/>
        <v>#N/A</v>
      </c>
      <c r="L468" s="72" t="e">
        <f ca="1">VLOOKUP(F468,Coef!$C$2:$F$25,4)</f>
        <v>#N/A</v>
      </c>
      <c r="M468" s="31" t="e">
        <f ca="1">VLOOKUP(E468,Coef!$C$4:$D$23,2)</f>
        <v>#N/A</v>
      </c>
      <c r="N468" s="31" t="e">
        <f ca="1">MOD(VLOOKUP(G468,Coef!$C$2:$G$21,5)+MOD(D468+1,2)*15,20)</f>
        <v>#N/A</v>
      </c>
      <c r="O468" s="31" t="e">
        <f ca="1">VLOOKUP(M468,Coef!$A$27:$B$46,2)</f>
        <v>#N/A</v>
      </c>
      <c r="P468" s="31" t="e">
        <f ca="1">VLOOKUP(M468,Coef!$A$27:$C$46,3)+N468/10-0.1</f>
        <v>#N/A</v>
      </c>
      <c r="Q468" s="31" t="e">
        <f ca="1">IF(P468+0.1&lt;O468,P468+2,P468)</f>
        <v>#N/A</v>
      </c>
      <c r="R468" s="72" t="e">
        <f ca="1">L468*100000+I468</f>
        <v>#N/A</v>
      </c>
      <c r="S468" s="72" t="e">
        <f ca="1">Q468*1000000+J468</f>
        <v>#N/A</v>
      </c>
      <c r="T468" s="72" t="e">
        <f ca="1">IF(M468&lt;11,S468-10000000,S468)</f>
        <v>#N/A</v>
      </c>
      <c r="U468" s="72" t="e">
        <f ca="1">T468/(6366197.724*0.9996)</f>
        <v>#N/A</v>
      </c>
      <c r="V468" s="72" t="e">
        <f ca="1">(Coef!$J$9/(1+Coef!$J$8*(COS(U468))^2)^0.5)*Coef!$J$6</f>
        <v>#N/A</v>
      </c>
      <c r="W468" s="72" t="e">
        <f ca="1">6*D468-183</f>
        <v>#N/A</v>
      </c>
      <c r="X468" s="72" t="e">
        <f ca="1">(R468-500000)/V468</f>
        <v>#N/A</v>
      </c>
      <c r="Y468" s="72" t="e">
        <f ca="1">SIN(2*U468)</f>
        <v>#N/A</v>
      </c>
      <c r="Z468" s="72" t="e">
        <f ca="1">Y468*(COS(U468))^2</f>
        <v>#N/A</v>
      </c>
      <c r="AA468" s="72" t="e">
        <f ca="1">U468+(Y468/2)</f>
        <v>#N/A</v>
      </c>
      <c r="AB468" s="72" t="e">
        <f ca="1">(3*AA468+Z468)/4</f>
        <v>#N/A</v>
      </c>
      <c r="AC468" s="72" t="e">
        <f ca="1">(5*AB468+Z468*(COS(U468))^2)/3</f>
        <v>#N/A</v>
      </c>
      <c r="AD468" s="72" t="e">
        <f ca="1">Coef!$J$6*Coef!$J$9*(U468-(Coef!$J$10*AA468)+(Coef!$J$11*AB468)-(Coef!$J$12*AC468))</f>
        <v>#N/A</v>
      </c>
      <c r="AE468" s="72" t="e">
        <f ca="1">(T468-AD468)/V468</f>
        <v>#N/A</v>
      </c>
      <c r="AF468" s="72" t="e">
        <f ca="1">((Coef!$J$8*X468^2)/2)*(COS(U468))^2</f>
        <v>#N/A</v>
      </c>
      <c r="AG468" s="72" t="e">
        <f ca="1">X468*(1-(AF468/3))</f>
        <v>#N/A</v>
      </c>
      <c r="AH468" s="72" t="e">
        <f ca="1">AE468*(1-AF468)+U468</f>
        <v>#N/A</v>
      </c>
      <c r="AI468" s="72" t="e">
        <f ca="1">(EXP(AG468)-EXP(-AG468))/2</f>
        <v>#N/A</v>
      </c>
      <c r="AJ468" s="72" t="e">
        <f ca="1">ATAN(AI468/COS(AH468))</f>
        <v>#N/A</v>
      </c>
      <c r="AK468" s="72" t="e">
        <f ca="1">ATAN(COS(AJ468)*TAN(AH468))</f>
        <v>#N/A</v>
      </c>
      <c r="AL468" s="72" t="e">
        <f ca="1">U468+(1+Coef!$J$8*(COS(U468))^2-(3/2)*Coef!$J$8*SIN(U468)*COS(U468)*(AK468-U468))*(AK468-U468)</f>
        <v>#N/A</v>
      </c>
      <c r="AM468" s="33" t="e">
        <f t="shared" ca="1" si="88"/>
        <v>#N/A</v>
      </c>
      <c r="AN468" s="33" t="e">
        <f t="shared" ca="1" si="89"/>
        <v>#N/A</v>
      </c>
      <c r="AO468" s="48" t="e">
        <f ca="1">D468&amp;" "&amp;IF(AM468&gt;0,"N","S")&amp;" "&amp;R468&amp;" "&amp;LEFT(S468,7)</f>
        <v>#N/A</v>
      </c>
    </row>
    <row r="469" spans="1:41">
      <c r="A469" s="38"/>
      <c r="B469" s="72" t="str">
        <f t="shared" si="90"/>
        <v/>
      </c>
      <c r="C469" s="72" t="e">
        <f t="array" aca="1" ref="C469" ca="1">MATCH(TRUE,ISERROR(VALUE(MID(B469,ROW(INDIRECT("1:"&amp;LEN(B469))),1))),0)</f>
        <v>#N/A</v>
      </c>
      <c r="D469" s="72" t="e">
        <f t="shared" ca="1" si="91"/>
        <v>#N/A</v>
      </c>
      <c r="E469" s="72" t="e">
        <f t="shared" ca="1" si="92"/>
        <v>#N/A</v>
      </c>
      <c r="F469" s="72" t="e">
        <f t="shared" ca="1" si="93"/>
        <v>#N/A</v>
      </c>
      <c r="G469" s="72" t="e">
        <f t="shared" ca="1" si="94"/>
        <v>#N/A</v>
      </c>
      <c r="H469" s="72" t="e">
        <f t="shared" ca="1" si="95"/>
        <v>#N/A</v>
      </c>
      <c r="I469" s="72" t="e">
        <f t="shared" ca="1" si="96"/>
        <v>#N/A</v>
      </c>
      <c r="J469" s="72" t="e">
        <f t="shared" ca="1" si="97"/>
        <v>#N/A</v>
      </c>
      <c r="K469" s="72" t="e">
        <f t="shared" ca="1" si="98"/>
        <v>#N/A</v>
      </c>
      <c r="L469" s="72" t="e">
        <f ca="1">VLOOKUP(F469,Coef!$C$2:$F$25,4)</f>
        <v>#N/A</v>
      </c>
      <c r="M469" s="31" t="e">
        <f ca="1">VLOOKUP(E469,Coef!$C$4:$D$23,2)</f>
        <v>#N/A</v>
      </c>
      <c r="N469" s="31" t="e">
        <f ca="1">MOD(VLOOKUP(G469,Coef!$C$2:$G$21,5)+MOD(D469+1,2)*15,20)</f>
        <v>#N/A</v>
      </c>
      <c r="O469" s="31" t="e">
        <f ca="1">VLOOKUP(M469,Coef!$A$27:$B$46,2)</f>
        <v>#N/A</v>
      </c>
      <c r="P469" s="31" t="e">
        <f ca="1">VLOOKUP(M469,Coef!$A$27:$C$46,3)+N469/10-0.1</f>
        <v>#N/A</v>
      </c>
      <c r="Q469" s="31" t="e">
        <f ca="1">IF(P469+0.1&lt;O469,P469+2,P469)</f>
        <v>#N/A</v>
      </c>
      <c r="R469" s="72" t="e">
        <f ca="1">L469*100000+I469</f>
        <v>#N/A</v>
      </c>
      <c r="S469" s="72" t="e">
        <f ca="1">Q469*1000000+J469</f>
        <v>#N/A</v>
      </c>
      <c r="T469" s="72" t="e">
        <f ca="1">IF(M469&lt;11,S469-10000000,S469)</f>
        <v>#N/A</v>
      </c>
      <c r="U469" s="72" t="e">
        <f ca="1">T469/(6366197.724*0.9996)</f>
        <v>#N/A</v>
      </c>
      <c r="V469" s="72" t="e">
        <f ca="1">(Coef!$J$9/(1+Coef!$J$8*(COS(U469))^2)^0.5)*Coef!$J$6</f>
        <v>#N/A</v>
      </c>
      <c r="W469" s="72" t="e">
        <f ca="1">6*D469-183</f>
        <v>#N/A</v>
      </c>
      <c r="X469" s="72" t="e">
        <f ca="1">(R469-500000)/V469</f>
        <v>#N/A</v>
      </c>
      <c r="Y469" s="72" t="e">
        <f ca="1">SIN(2*U469)</f>
        <v>#N/A</v>
      </c>
      <c r="Z469" s="72" t="e">
        <f ca="1">Y469*(COS(U469))^2</f>
        <v>#N/A</v>
      </c>
      <c r="AA469" s="72" t="e">
        <f ca="1">U469+(Y469/2)</f>
        <v>#N/A</v>
      </c>
      <c r="AB469" s="72" t="e">
        <f ca="1">(3*AA469+Z469)/4</f>
        <v>#N/A</v>
      </c>
      <c r="AC469" s="72" t="e">
        <f ca="1">(5*AB469+Z469*(COS(U469))^2)/3</f>
        <v>#N/A</v>
      </c>
      <c r="AD469" s="72" t="e">
        <f ca="1">Coef!$J$6*Coef!$J$9*(U469-(Coef!$J$10*AA469)+(Coef!$J$11*AB469)-(Coef!$J$12*AC469))</f>
        <v>#N/A</v>
      </c>
      <c r="AE469" s="72" t="e">
        <f ca="1">(T469-AD469)/V469</f>
        <v>#N/A</v>
      </c>
      <c r="AF469" s="72" t="e">
        <f ca="1">((Coef!$J$8*X469^2)/2)*(COS(U469))^2</f>
        <v>#N/A</v>
      </c>
      <c r="AG469" s="72" t="e">
        <f ca="1">X469*(1-(AF469/3))</f>
        <v>#N/A</v>
      </c>
      <c r="AH469" s="72" t="e">
        <f ca="1">AE469*(1-AF469)+U469</f>
        <v>#N/A</v>
      </c>
      <c r="AI469" s="72" t="e">
        <f ca="1">(EXP(AG469)-EXP(-AG469))/2</f>
        <v>#N/A</v>
      </c>
      <c r="AJ469" s="72" t="e">
        <f ca="1">ATAN(AI469/COS(AH469))</f>
        <v>#N/A</v>
      </c>
      <c r="AK469" s="72" t="e">
        <f ca="1">ATAN(COS(AJ469)*TAN(AH469))</f>
        <v>#N/A</v>
      </c>
      <c r="AL469" s="72" t="e">
        <f ca="1">U469+(1+Coef!$J$8*(COS(U469))^2-(3/2)*Coef!$J$8*SIN(U469)*COS(U469)*(AK469-U469))*(AK469-U469)</f>
        <v>#N/A</v>
      </c>
      <c r="AM469" s="33" t="e">
        <f t="shared" ca="1" si="88"/>
        <v>#N/A</v>
      </c>
      <c r="AN469" s="33" t="e">
        <f t="shared" ca="1" si="89"/>
        <v>#N/A</v>
      </c>
      <c r="AO469" s="48" t="e">
        <f ca="1">D469&amp;" "&amp;IF(AM469&gt;0,"N","S")&amp;" "&amp;R469&amp;" "&amp;LEFT(S469,7)</f>
        <v>#N/A</v>
      </c>
    </row>
    <row r="470" spans="1:41">
      <c r="A470" s="38"/>
      <c r="B470" s="72" t="str">
        <f t="shared" si="90"/>
        <v/>
      </c>
      <c r="C470" s="72" t="e">
        <f t="array" aca="1" ref="C470" ca="1">MATCH(TRUE,ISERROR(VALUE(MID(B470,ROW(INDIRECT("1:"&amp;LEN(B470))),1))),0)</f>
        <v>#N/A</v>
      </c>
      <c r="D470" s="72" t="e">
        <f t="shared" ca="1" si="91"/>
        <v>#N/A</v>
      </c>
      <c r="E470" s="72" t="e">
        <f t="shared" ca="1" si="92"/>
        <v>#N/A</v>
      </c>
      <c r="F470" s="72" t="e">
        <f t="shared" ca="1" si="93"/>
        <v>#N/A</v>
      </c>
      <c r="G470" s="72" t="e">
        <f t="shared" ca="1" si="94"/>
        <v>#N/A</v>
      </c>
      <c r="H470" s="72" t="e">
        <f t="shared" ca="1" si="95"/>
        <v>#N/A</v>
      </c>
      <c r="I470" s="72" t="e">
        <f t="shared" ca="1" si="96"/>
        <v>#N/A</v>
      </c>
      <c r="J470" s="72" t="e">
        <f t="shared" ca="1" si="97"/>
        <v>#N/A</v>
      </c>
      <c r="K470" s="72" t="e">
        <f t="shared" ca="1" si="98"/>
        <v>#N/A</v>
      </c>
      <c r="L470" s="72" t="e">
        <f ca="1">VLOOKUP(F470,Coef!$C$2:$F$25,4)</f>
        <v>#N/A</v>
      </c>
      <c r="M470" s="31" t="e">
        <f ca="1">VLOOKUP(E470,Coef!$C$4:$D$23,2)</f>
        <v>#N/A</v>
      </c>
      <c r="N470" s="31" t="e">
        <f ca="1">MOD(VLOOKUP(G470,Coef!$C$2:$G$21,5)+MOD(D470+1,2)*15,20)</f>
        <v>#N/A</v>
      </c>
      <c r="O470" s="31" t="e">
        <f ca="1">VLOOKUP(M470,Coef!$A$27:$B$46,2)</f>
        <v>#N/A</v>
      </c>
      <c r="P470" s="31" t="e">
        <f ca="1">VLOOKUP(M470,Coef!$A$27:$C$46,3)+N470/10-0.1</f>
        <v>#N/A</v>
      </c>
      <c r="Q470" s="31" t="e">
        <f ca="1">IF(P470+0.1&lt;O470,P470+2,P470)</f>
        <v>#N/A</v>
      </c>
      <c r="R470" s="72" t="e">
        <f ca="1">L470*100000+I470</f>
        <v>#N/A</v>
      </c>
      <c r="S470" s="72" t="e">
        <f ca="1">Q470*1000000+J470</f>
        <v>#N/A</v>
      </c>
      <c r="T470" s="72" t="e">
        <f ca="1">IF(M470&lt;11,S470-10000000,S470)</f>
        <v>#N/A</v>
      </c>
      <c r="U470" s="72" t="e">
        <f ca="1">T470/(6366197.724*0.9996)</f>
        <v>#N/A</v>
      </c>
      <c r="V470" s="72" t="e">
        <f ca="1">(Coef!$J$9/(1+Coef!$J$8*(COS(U470))^2)^0.5)*Coef!$J$6</f>
        <v>#N/A</v>
      </c>
      <c r="W470" s="72" t="e">
        <f ca="1">6*D470-183</f>
        <v>#N/A</v>
      </c>
      <c r="X470" s="72" t="e">
        <f ca="1">(R470-500000)/V470</f>
        <v>#N/A</v>
      </c>
      <c r="Y470" s="72" t="e">
        <f ca="1">SIN(2*U470)</f>
        <v>#N/A</v>
      </c>
      <c r="Z470" s="72" t="e">
        <f ca="1">Y470*(COS(U470))^2</f>
        <v>#N/A</v>
      </c>
      <c r="AA470" s="72" t="e">
        <f ca="1">U470+(Y470/2)</f>
        <v>#N/A</v>
      </c>
      <c r="AB470" s="72" t="e">
        <f ca="1">(3*AA470+Z470)/4</f>
        <v>#N/A</v>
      </c>
      <c r="AC470" s="72" t="e">
        <f ca="1">(5*AB470+Z470*(COS(U470))^2)/3</f>
        <v>#N/A</v>
      </c>
      <c r="AD470" s="72" t="e">
        <f ca="1">Coef!$J$6*Coef!$J$9*(U470-(Coef!$J$10*AA470)+(Coef!$J$11*AB470)-(Coef!$J$12*AC470))</f>
        <v>#N/A</v>
      </c>
      <c r="AE470" s="72" t="e">
        <f ca="1">(T470-AD470)/V470</f>
        <v>#N/A</v>
      </c>
      <c r="AF470" s="72" t="e">
        <f ca="1">((Coef!$J$8*X470^2)/2)*(COS(U470))^2</f>
        <v>#N/A</v>
      </c>
      <c r="AG470" s="72" t="e">
        <f ca="1">X470*(1-(AF470/3))</f>
        <v>#N/A</v>
      </c>
      <c r="AH470" s="72" t="e">
        <f ca="1">AE470*(1-AF470)+U470</f>
        <v>#N/A</v>
      </c>
      <c r="AI470" s="72" t="e">
        <f ca="1">(EXP(AG470)-EXP(-AG470))/2</f>
        <v>#N/A</v>
      </c>
      <c r="AJ470" s="72" t="e">
        <f ca="1">ATAN(AI470/COS(AH470))</f>
        <v>#N/A</v>
      </c>
      <c r="AK470" s="72" t="e">
        <f ca="1">ATAN(COS(AJ470)*TAN(AH470))</f>
        <v>#N/A</v>
      </c>
      <c r="AL470" s="72" t="e">
        <f ca="1">U470+(1+Coef!$J$8*(COS(U470))^2-(3/2)*Coef!$J$8*SIN(U470)*COS(U470)*(AK470-U470))*(AK470-U470)</f>
        <v>#N/A</v>
      </c>
      <c r="AM470" s="33" t="e">
        <f t="shared" ca="1" si="88"/>
        <v>#N/A</v>
      </c>
      <c r="AN470" s="33" t="e">
        <f t="shared" ca="1" si="89"/>
        <v>#N/A</v>
      </c>
      <c r="AO470" s="48" t="e">
        <f ca="1">D470&amp;" "&amp;IF(AM470&gt;0,"N","S")&amp;" "&amp;R470&amp;" "&amp;LEFT(S470,7)</f>
        <v>#N/A</v>
      </c>
    </row>
    <row r="471" spans="1:41">
      <c r="A471" s="38"/>
      <c r="B471" s="72" t="str">
        <f t="shared" si="90"/>
        <v/>
      </c>
      <c r="C471" s="72" t="e">
        <f t="array" aca="1" ref="C471" ca="1">MATCH(TRUE,ISERROR(VALUE(MID(B471,ROW(INDIRECT("1:"&amp;LEN(B471))),1))),0)</f>
        <v>#N/A</v>
      </c>
      <c r="D471" s="72" t="e">
        <f t="shared" ca="1" si="91"/>
        <v>#N/A</v>
      </c>
      <c r="E471" s="72" t="e">
        <f t="shared" ca="1" si="92"/>
        <v>#N/A</v>
      </c>
      <c r="F471" s="72" t="e">
        <f t="shared" ca="1" si="93"/>
        <v>#N/A</v>
      </c>
      <c r="G471" s="72" t="e">
        <f t="shared" ca="1" si="94"/>
        <v>#N/A</v>
      </c>
      <c r="H471" s="72" t="e">
        <f t="shared" ca="1" si="95"/>
        <v>#N/A</v>
      </c>
      <c r="I471" s="72" t="e">
        <f t="shared" ca="1" si="96"/>
        <v>#N/A</v>
      </c>
      <c r="J471" s="72" t="e">
        <f t="shared" ca="1" si="97"/>
        <v>#N/A</v>
      </c>
      <c r="K471" s="72" t="e">
        <f t="shared" ca="1" si="98"/>
        <v>#N/A</v>
      </c>
      <c r="L471" s="72" t="e">
        <f ca="1">VLOOKUP(F471,Coef!$C$2:$F$25,4)</f>
        <v>#N/A</v>
      </c>
      <c r="M471" s="31" t="e">
        <f ca="1">VLOOKUP(E471,Coef!$C$4:$D$23,2)</f>
        <v>#N/A</v>
      </c>
      <c r="N471" s="31" t="e">
        <f ca="1">MOD(VLOOKUP(G471,Coef!$C$2:$G$21,5)+MOD(D471+1,2)*15,20)</f>
        <v>#N/A</v>
      </c>
      <c r="O471" s="31" t="e">
        <f ca="1">VLOOKUP(M471,Coef!$A$27:$B$46,2)</f>
        <v>#N/A</v>
      </c>
      <c r="P471" s="31" t="e">
        <f ca="1">VLOOKUP(M471,Coef!$A$27:$C$46,3)+N471/10-0.1</f>
        <v>#N/A</v>
      </c>
      <c r="Q471" s="31" t="e">
        <f ca="1">IF(P471+0.1&lt;O471,P471+2,P471)</f>
        <v>#N/A</v>
      </c>
      <c r="R471" s="72" t="e">
        <f ca="1">L471*100000+I471</f>
        <v>#N/A</v>
      </c>
      <c r="S471" s="72" t="e">
        <f ca="1">Q471*1000000+J471</f>
        <v>#N/A</v>
      </c>
      <c r="T471" s="72" t="e">
        <f ca="1">IF(M471&lt;11,S471-10000000,S471)</f>
        <v>#N/A</v>
      </c>
      <c r="U471" s="72" t="e">
        <f ca="1">T471/(6366197.724*0.9996)</f>
        <v>#N/A</v>
      </c>
      <c r="V471" s="72" t="e">
        <f ca="1">(Coef!$J$9/(1+Coef!$J$8*(COS(U471))^2)^0.5)*Coef!$J$6</f>
        <v>#N/A</v>
      </c>
      <c r="W471" s="72" t="e">
        <f ca="1">6*D471-183</f>
        <v>#N/A</v>
      </c>
      <c r="X471" s="72" t="e">
        <f ca="1">(R471-500000)/V471</f>
        <v>#N/A</v>
      </c>
      <c r="Y471" s="72" t="e">
        <f ca="1">SIN(2*U471)</f>
        <v>#N/A</v>
      </c>
      <c r="Z471" s="72" t="e">
        <f ca="1">Y471*(COS(U471))^2</f>
        <v>#N/A</v>
      </c>
      <c r="AA471" s="72" t="e">
        <f ca="1">U471+(Y471/2)</f>
        <v>#N/A</v>
      </c>
      <c r="AB471" s="72" t="e">
        <f ca="1">(3*AA471+Z471)/4</f>
        <v>#N/A</v>
      </c>
      <c r="AC471" s="72" t="e">
        <f ca="1">(5*AB471+Z471*(COS(U471))^2)/3</f>
        <v>#N/A</v>
      </c>
      <c r="AD471" s="72" t="e">
        <f ca="1">Coef!$J$6*Coef!$J$9*(U471-(Coef!$J$10*AA471)+(Coef!$J$11*AB471)-(Coef!$J$12*AC471))</f>
        <v>#N/A</v>
      </c>
      <c r="AE471" s="72" t="e">
        <f ca="1">(T471-AD471)/V471</f>
        <v>#N/A</v>
      </c>
      <c r="AF471" s="72" t="e">
        <f ca="1">((Coef!$J$8*X471^2)/2)*(COS(U471))^2</f>
        <v>#N/A</v>
      </c>
      <c r="AG471" s="72" t="e">
        <f ca="1">X471*(1-(AF471/3))</f>
        <v>#N/A</v>
      </c>
      <c r="AH471" s="72" t="e">
        <f ca="1">AE471*(1-AF471)+U471</f>
        <v>#N/A</v>
      </c>
      <c r="AI471" s="72" t="e">
        <f ca="1">(EXP(AG471)-EXP(-AG471))/2</f>
        <v>#N/A</v>
      </c>
      <c r="AJ471" s="72" t="e">
        <f ca="1">ATAN(AI471/COS(AH471))</f>
        <v>#N/A</v>
      </c>
      <c r="AK471" s="72" t="e">
        <f ca="1">ATAN(COS(AJ471)*TAN(AH471))</f>
        <v>#N/A</v>
      </c>
      <c r="AL471" s="72" t="e">
        <f ca="1">U471+(1+Coef!$J$8*(COS(U471))^2-(3/2)*Coef!$J$8*SIN(U471)*COS(U471)*(AK471-U471))*(AK471-U471)</f>
        <v>#N/A</v>
      </c>
      <c r="AM471" s="33" t="e">
        <f t="shared" ca="1" si="88"/>
        <v>#N/A</v>
      </c>
      <c r="AN471" s="33" t="e">
        <f t="shared" ca="1" si="89"/>
        <v>#N/A</v>
      </c>
      <c r="AO471" s="48" t="e">
        <f ca="1">D471&amp;" "&amp;IF(AM471&gt;0,"N","S")&amp;" "&amp;R471&amp;" "&amp;LEFT(S471,7)</f>
        <v>#N/A</v>
      </c>
    </row>
    <row r="472" spans="1:41">
      <c r="A472" s="38"/>
      <c r="B472" s="72" t="str">
        <f t="shared" si="90"/>
        <v/>
      </c>
      <c r="C472" s="72" t="e">
        <f t="array" aca="1" ref="C472" ca="1">MATCH(TRUE,ISERROR(VALUE(MID(B472,ROW(INDIRECT("1:"&amp;LEN(B472))),1))),0)</f>
        <v>#N/A</v>
      </c>
      <c r="D472" s="72" t="e">
        <f t="shared" ca="1" si="91"/>
        <v>#N/A</v>
      </c>
      <c r="E472" s="72" t="e">
        <f t="shared" ca="1" si="92"/>
        <v>#N/A</v>
      </c>
      <c r="F472" s="72" t="e">
        <f t="shared" ca="1" si="93"/>
        <v>#N/A</v>
      </c>
      <c r="G472" s="72" t="e">
        <f t="shared" ca="1" si="94"/>
        <v>#N/A</v>
      </c>
      <c r="H472" s="72" t="e">
        <f t="shared" ca="1" si="95"/>
        <v>#N/A</v>
      </c>
      <c r="I472" s="72" t="e">
        <f t="shared" ca="1" si="96"/>
        <v>#N/A</v>
      </c>
      <c r="J472" s="72" t="e">
        <f t="shared" ca="1" si="97"/>
        <v>#N/A</v>
      </c>
      <c r="K472" s="72" t="e">
        <f t="shared" ca="1" si="98"/>
        <v>#N/A</v>
      </c>
      <c r="L472" s="72" t="e">
        <f ca="1">VLOOKUP(F472,Coef!$C$2:$F$25,4)</f>
        <v>#N/A</v>
      </c>
      <c r="M472" s="31" t="e">
        <f ca="1">VLOOKUP(E472,Coef!$C$4:$D$23,2)</f>
        <v>#N/A</v>
      </c>
      <c r="N472" s="31" t="e">
        <f ca="1">MOD(VLOOKUP(G472,Coef!$C$2:$G$21,5)+MOD(D472+1,2)*15,20)</f>
        <v>#N/A</v>
      </c>
      <c r="O472" s="31" t="e">
        <f ca="1">VLOOKUP(M472,Coef!$A$27:$B$46,2)</f>
        <v>#N/A</v>
      </c>
      <c r="P472" s="31" t="e">
        <f ca="1">VLOOKUP(M472,Coef!$A$27:$C$46,3)+N472/10-0.1</f>
        <v>#N/A</v>
      </c>
      <c r="Q472" s="31" t="e">
        <f ca="1">IF(P472+0.1&lt;O472,P472+2,P472)</f>
        <v>#N/A</v>
      </c>
      <c r="R472" s="72" t="e">
        <f ca="1">L472*100000+I472</f>
        <v>#N/A</v>
      </c>
      <c r="S472" s="72" t="e">
        <f ca="1">Q472*1000000+J472</f>
        <v>#N/A</v>
      </c>
      <c r="T472" s="72" t="e">
        <f ca="1">IF(M472&lt;11,S472-10000000,S472)</f>
        <v>#N/A</v>
      </c>
      <c r="U472" s="72" t="e">
        <f ca="1">T472/(6366197.724*0.9996)</f>
        <v>#N/A</v>
      </c>
      <c r="V472" s="72" t="e">
        <f ca="1">(Coef!$J$9/(1+Coef!$J$8*(COS(U472))^2)^0.5)*Coef!$J$6</f>
        <v>#N/A</v>
      </c>
      <c r="W472" s="72" t="e">
        <f ca="1">6*D472-183</f>
        <v>#N/A</v>
      </c>
      <c r="X472" s="72" t="e">
        <f ca="1">(R472-500000)/V472</f>
        <v>#N/A</v>
      </c>
      <c r="Y472" s="72" t="e">
        <f ca="1">SIN(2*U472)</f>
        <v>#N/A</v>
      </c>
      <c r="Z472" s="72" t="e">
        <f ca="1">Y472*(COS(U472))^2</f>
        <v>#N/A</v>
      </c>
      <c r="AA472" s="72" t="e">
        <f ca="1">U472+(Y472/2)</f>
        <v>#N/A</v>
      </c>
      <c r="AB472" s="72" t="e">
        <f ca="1">(3*AA472+Z472)/4</f>
        <v>#N/A</v>
      </c>
      <c r="AC472" s="72" t="e">
        <f ca="1">(5*AB472+Z472*(COS(U472))^2)/3</f>
        <v>#N/A</v>
      </c>
      <c r="AD472" s="72" t="e">
        <f ca="1">Coef!$J$6*Coef!$J$9*(U472-(Coef!$J$10*AA472)+(Coef!$J$11*AB472)-(Coef!$J$12*AC472))</f>
        <v>#N/A</v>
      </c>
      <c r="AE472" s="72" t="e">
        <f ca="1">(T472-AD472)/V472</f>
        <v>#N/A</v>
      </c>
      <c r="AF472" s="72" t="e">
        <f ca="1">((Coef!$J$8*X472^2)/2)*(COS(U472))^2</f>
        <v>#N/A</v>
      </c>
      <c r="AG472" s="72" t="e">
        <f ca="1">X472*(1-(AF472/3))</f>
        <v>#N/A</v>
      </c>
      <c r="AH472" s="72" t="e">
        <f ca="1">AE472*(1-AF472)+U472</f>
        <v>#N/A</v>
      </c>
      <c r="AI472" s="72" t="e">
        <f ca="1">(EXP(AG472)-EXP(-AG472))/2</f>
        <v>#N/A</v>
      </c>
      <c r="AJ472" s="72" t="e">
        <f ca="1">ATAN(AI472/COS(AH472))</f>
        <v>#N/A</v>
      </c>
      <c r="AK472" s="72" t="e">
        <f ca="1">ATAN(COS(AJ472)*TAN(AH472))</f>
        <v>#N/A</v>
      </c>
      <c r="AL472" s="72" t="e">
        <f ca="1">U472+(1+Coef!$J$8*(COS(U472))^2-(3/2)*Coef!$J$8*SIN(U472)*COS(U472)*(AK472-U472))*(AK472-U472)</f>
        <v>#N/A</v>
      </c>
      <c r="AM472" s="33" t="e">
        <f t="shared" ca="1" si="88"/>
        <v>#N/A</v>
      </c>
      <c r="AN472" s="33" t="e">
        <f t="shared" ca="1" si="89"/>
        <v>#N/A</v>
      </c>
      <c r="AO472" s="48" t="e">
        <f ca="1">D472&amp;" "&amp;IF(AM472&gt;0,"N","S")&amp;" "&amp;R472&amp;" "&amp;LEFT(S472,7)</f>
        <v>#N/A</v>
      </c>
    </row>
    <row r="473" spans="1:41">
      <c r="A473" s="38"/>
      <c r="B473" s="72" t="str">
        <f t="shared" si="90"/>
        <v/>
      </c>
      <c r="C473" s="72" t="e">
        <f t="array" aca="1" ref="C473" ca="1">MATCH(TRUE,ISERROR(VALUE(MID(B473,ROW(INDIRECT("1:"&amp;LEN(B473))),1))),0)</f>
        <v>#N/A</v>
      </c>
      <c r="D473" s="72" t="e">
        <f t="shared" ca="1" si="91"/>
        <v>#N/A</v>
      </c>
      <c r="E473" s="72" t="e">
        <f t="shared" ca="1" si="92"/>
        <v>#N/A</v>
      </c>
      <c r="F473" s="72" t="e">
        <f t="shared" ca="1" si="93"/>
        <v>#N/A</v>
      </c>
      <c r="G473" s="72" t="e">
        <f t="shared" ca="1" si="94"/>
        <v>#N/A</v>
      </c>
      <c r="H473" s="72" t="e">
        <f t="shared" ca="1" si="95"/>
        <v>#N/A</v>
      </c>
      <c r="I473" s="72" t="e">
        <f t="shared" ca="1" si="96"/>
        <v>#N/A</v>
      </c>
      <c r="J473" s="72" t="e">
        <f t="shared" ca="1" si="97"/>
        <v>#N/A</v>
      </c>
      <c r="K473" s="72" t="e">
        <f t="shared" ca="1" si="98"/>
        <v>#N/A</v>
      </c>
      <c r="L473" s="72" t="e">
        <f ca="1">VLOOKUP(F473,Coef!$C$2:$F$25,4)</f>
        <v>#N/A</v>
      </c>
      <c r="M473" s="31" t="e">
        <f ca="1">VLOOKUP(E473,Coef!$C$4:$D$23,2)</f>
        <v>#N/A</v>
      </c>
      <c r="N473" s="31" t="e">
        <f ca="1">MOD(VLOOKUP(G473,Coef!$C$2:$G$21,5)+MOD(D473+1,2)*15,20)</f>
        <v>#N/A</v>
      </c>
      <c r="O473" s="31" t="e">
        <f ca="1">VLOOKUP(M473,Coef!$A$27:$B$46,2)</f>
        <v>#N/A</v>
      </c>
      <c r="P473" s="31" t="e">
        <f ca="1">VLOOKUP(M473,Coef!$A$27:$C$46,3)+N473/10-0.1</f>
        <v>#N/A</v>
      </c>
      <c r="Q473" s="31" t="e">
        <f ca="1">IF(P473+0.1&lt;O473,P473+2,P473)</f>
        <v>#N/A</v>
      </c>
      <c r="R473" s="72" t="e">
        <f ca="1">L473*100000+I473</f>
        <v>#N/A</v>
      </c>
      <c r="S473" s="72" t="e">
        <f ca="1">Q473*1000000+J473</f>
        <v>#N/A</v>
      </c>
      <c r="T473" s="72" t="e">
        <f ca="1">IF(M473&lt;11,S473-10000000,S473)</f>
        <v>#N/A</v>
      </c>
      <c r="U473" s="72" t="e">
        <f ca="1">T473/(6366197.724*0.9996)</f>
        <v>#N/A</v>
      </c>
      <c r="V473" s="72" t="e">
        <f ca="1">(Coef!$J$9/(1+Coef!$J$8*(COS(U473))^2)^0.5)*Coef!$J$6</f>
        <v>#N/A</v>
      </c>
      <c r="W473" s="72" t="e">
        <f ca="1">6*D473-183</f>
        <v>#N/A</v>
      </c>
      <c r="X473" s="72" t="e">
        <f ca="1">(R473-500000)/V473</f>
        <v>#N/A</v>
      </c>
      <c r="Y473" s="72" t="e">
        <f ca="1">SIN(2*U473)</f>
        <v>#N/A</v>
      </c>
      <c r="Z473" s="72" t="e">
        <f ca="1">Y473*(COS(U473))^2</f>
        <v>#N/A</v>
      </c>
      <c r="AA473" s="72" t="e">
        <f ca="1">U473+(Y473/2)</f>
        <v>#N/A</v>
      </c>
      <c r="AB473" s="72" t="e">
        <f ca="1">(3*AA473+Z473)/4</f>
        <v>#N/A</v>
      </c>
      <c r="AC473" s="72" t="e">
        <f ca="1">(5*AB473+Z473*(COS(U473))^2)/3</f>
        <v>#N/A</v>
      </c>
      <c r="AD473" s="72" t="e">
        <f ca="1">Coef!$J$6*Coef!$J$9*(U473-(Coef!$J$10*AA473)+(Coef!$J$11*AB473)-(Coef!$J$12*AC473))</f>
        <v>#N/A</v>
      </c>
      <c r="AE473" s="72" t="e">
        <f ca="1">(T473-AD473)/V473</f>
        <v>#N/A</v>
      </c>
      <c r="AF473" s="72" t="e">
        <f ca="1">((Coef!$J$8*X473^2)/2)*(COS(U473))^2</f>
        <v>#N/A</v>
      </c>
      <c r="AG473" s="72" t="e">
        <f ca="1">X473*(1-(AF473/3))</f>
        <v>#N/A</v>
      </c>
      <c r="AH473" s="72" t="e">
        <f ca="1">AE473*(1-AF473)+U473</f>
        <v>#N/A</v>
      </c>
      <c r="AI473" s="72" t="e">
        <f ca="1">(EXP(AG473)-EXP(-AG473))/2</f>
        <v>#N/A</v>
      </c>
      <c r="AJ473" s="72" t="e">
        <f ca="1">ATAN(AI473/COS(AH473))</f>
        <v>#N/A</v>
      </c>
      <c r="AK473" s="72" t="e">
        <f ca="1">ATAN(COS(AJ473)*TAN(AH473))</f>
        <v>#N/A</v>
      </c>
      <c r="AL473" s="72" t="e">
        <f ca="1">U473+(1+Coef!$J$8*(COS(U473))^2-(3/2)*Coef!$J$8*SIN(U473)*COS(U473)*(AK473-U473))*(AK473-U473)</f>
        <v>#N/A</v>
      </c>
      <c r="AM473" s="33" t="e">
        <f t="shared" ca="1" si="88"/>
        <v>#N/A</v>
      </c>
      <c r="AN473" s="33" t="e">
        <f t="shared" ca="1" si="89"/>
        <v>#N/A</v>
      </c>
      <c r="AO473" s="48" t="e">
        <f ca="1">D473&amp;" "&amp;IF(AM473&gt;0,"N","S")&amp;" "&amp;R473&amp;" "&amp;LEFT(S473,7)</f>
        <v>#N/A</v>
      </c>
    </row>
    <row r="474" spans="1:41">
      <c r="A474" s="38"/>
      <c r="B474" s="72" t="str">
        <f t="shared" si="90"/>
        <v/>
      </c>
      <c r="C474" s="72" t="e">
        <f t="array" aca="1" ref="C474" ca="1">MATCH(TRUE,ISERROR(VALUE(MID(B474,ROW(INDIRECT("1:"&amp;LEN(B474))),1))),0)</f>
        <v>#N/A</v>
      </c>
      <c r="D474" s="72" t="e">
        <f t="shared" ca="1" si="91"/>
        <v>#N/A</v>
      </c>
      <c r="E474" s="72" t="e">
        <f t="shared" ca="1" si="92"/>
        <v>#N/A</v>
      </c>
      <c r="F474" s="72" t="e">
        <f t="shared" ca="1" si="93"/>
        <v>#N/A</v>
      </c>
      <c r="G474" s="72" t="e">
        <f t="shared" ca="1" si="94"/>
        <v>#N/A</v>
      </c>
      <c r="H474" s="72" t="e">
        <f t="shared" ca="1" si="95"/>
        <v>#N/A</v>
      </c>
      <c r="I474" s="72" t="e">
        <f t="shared" ca="1" si="96"/>
        <v>#N/A</v>
      </c>
      <c r="J474" s="72" t="e">
        <f t="shared" ca="1" si="97"/>
        <v>#N/A</v>
      </c>
      <c r="K474" s="72" t="e">
        <f t="shared" ca="1" si="98"/>
        <v>#N/A</v>
      </c>
      <c r="L474" s="72" t="e">
        <f ca="1">VLOOKUP(F474,Coef!$C$2:$F$25,4)</f>
        <v>#N/A</v>
      </c>
      <c r="M474" s="31" t="e">
        <f ca="1">VLOOKUP(E474,Coef!$C$4:$D$23,2)</f>
        <v>#N/A</v>
      </c>
      <c r="N474" s="31" t="e">
        <f ca="1">MOD(VLOOKUP(G474,Coef!$C$2:$G$21,5)+MOD(D474+1,2)*15,20)</f>
        <v>#N/A</v>
      </c>
      <c r="O474" s="31" t="e">
        <f ca="1">VLOOKUP(M474,Coef!$A$27:$B$46,2)</f>
        <v>#N/A</v>
      </c>
      <c r="P474" s="31" t="e">
        <f ca="1">VLOOKUP(M474,Coef!$A$27:$C$46,3)+N474/10-0.1</f>
        <v>#N/A</v>
      </c>
      <c r="Q474" s="31" t="e">
        <f ca="1">IF(P474+0.1&lt;O474,P474+2,P474)</f>
        <v>#N/A</v>
      </c>
      <c r="R474" s="72" t="e">
        <f ca="1">L474*100000+I474</f>
        <v>#N/A</v>
      </c>
      <c r="S474" s="72" t="e">
        <f ca="1">Q474*1000000+J474</f>
        <v>#N/A</v>
      </c>
      <c r="T474" s="72" t="e">
        <f ca="1">IF(M474&lt;11,S474-10000000,S474)</f>
        <v>#N/A</v>
      </c>
      <c r="U474" s="72" t="e">
        <f ca="1">T474/(6366197.724*0.9996)</f>
        <v>#N/A</v>
      </c>
      <c r="V474" s="72" t="e">
        <f ca="1">(Coef!$J$9/(1+Coef!$J$8*(COS(U474))^2)^0.5)*Coef!$J$6</f>
        <v>#N/A</v>
      </c>
      <c r="W474" s="72" t="e">
        <f ca="1">6*D474-183</f>
        <v>#N/A</v>
      </c>
      <c r="X474" s="72" t="e">
        <f ca="1">(R474-500000)/V474</f>
        <v>#N/A</v>
      </c>
      <c r="Y474" s="72" t="e">
        <f ca="1">SIN(2*U474)</f>
        <v>#N/A</v>
      </c>
      <c r="Z474" s="72" t="e">
        <f ca="1">Y474*(COS(U474))^2</f>
        <v>#N/A</v>
      </c>
      <c r="AA474" s="72" t="e">
        <f ca="1">U474+(Y474/2)</f>
        <v>#N/A</v>
      </c>
      <c r="AB474" s="72" t="e">
        <f ca="1">(3*AA474+Z474)/4</f>
        <v>#N/A</v>
      </c>
      <c r="AC474" s="72" t="e">
        <f ca="1">(5*AB474+Z474*(COS(U474))^2)/3</f>
        <v>#N/A</v>
      </c>
      <c r="AD474" s="72" t="e">
        <f ca="1">Coef!$J$6*Coef!$J$9*(U474-(Coef!$J$10*AA474)+(Coef!$J$11*AB474)-(Coef!$J$12*AC474))</f>
        <v>#N/A</v>
      </c>
      <c r="AE474" s="72" t="e">
        <f ca="1">(T474-AD474)/V474</f>
        <v>#N/A</v>
      </c>
      <c r="AF474" s="72" t="e">
        <f ca="1">((Coef!$J$8*X474^2)/2)*(COS(U474))^2</f>
        <v>#N/A</v>
      </c>
      <c r="AG474" s="72" t="e">
        <f ca="1">X474*(1-(AF474/3))</f>
        <v>#N/A</v>
      </c>
      <c r="AH474" s="72" t="e">
        <f ca="1">AE474*(1-AF474)+U474</f>
        <v>#N/A</v>
      </c>
      <c r="AI474" s="72" t="e">
        <f ca="1">(EXP(AG474)-EXP(-AG474))/2</f>
        <v>#N/A</v>
      </c>
      <c r="AJ474" s="72" t="e">
        <f ca="1">ATAN(AI474/COS(AH474))</f>
        <v>#N/A</v>
      </c>
      <c r="AK474" s="72" t="e">
        <f ca="1">ATAN(COS(AJ474)*TAN(AH474))</f>
        <v>#N/A</v>
      </c>
      <c r="AL474" s="72" t="e">
        <f ca="1">U474+(1+Coef!$J$8*(COS(U474))^2-(3/2)*Coef!$J$8*SIN(U474)*COS(U474)*(AK474-U474))*(AK474-U474)</f>
        <v>#N/A</v>
      </c>
      <c r="AM474" s="33" t="e">
        <f t="shared" ca="1" si="88"/>
        <v>#N/A</v>
      </c>
      <c r="AN474" s="33" t="e">
        <f t="shared" ca="1" si="89"/>
        <v>#N/A</v>
      </c>
      <c r="AO474" s="48" t="e">
        <f ca="1">D474&amp;" "&amp;IF(AM474&gt;0,"N","S")&amp;" "&amp;R474&amp;" "&amp;LEFT(S474,7)</f>
        <v>#N/A</v>
      </c>
    </row>
    <row r="475" spans="1:41">
      <c r="A475" s="38"/>
      <c r="B475" s="72" t="str">
        <f t="shared" si="90"/>
        <v/>
      </c>
      <c r="C475" s="72" t="e">
        <f t="array" aca="1" ref="C475" ca="1">MATCH(TRUE,ISERROR(VALUE(MID(B475,ROW(INDIRECT("1:"&amp;LEN(B475))),1))),0)</f>
        <v>#N/A</v>
      </c>
      <c r="D475" s="72" t="e">
        <f t="shared" ca="1" si="91"/>
        <v>#N/A</v>
      </c>
      <c r="E475" s="72" t="e">
        <f t="shared" ca="1" si="92"/>
        <v>#N/A</v>
      </c>
      <c r="F475" s="72" t="e">
        <f t="shared" ca="1" si="93"/>
        <v>#N/A</v>
      </c>
      <c r="G475" s="72" t="e">
        <f t="shared" ca="1" si="94"/>
        <v>#N/A</v>
      </c>
      <c r="H475" s="72" t="e">
        <f t="shared" ca="1" si="95"/>
        <v>#N/A</v>
      </c>
      <c r="I475" s="72" t="e">
        <f t="shared" ca="1" si="96"/>
        <v>#N/A</v>
      </c>
      <c r="J475" s="72" t="e">
        <f t="shared" ca="1" si="97"/>
        <v>#N/A</v>
      </c>
      <c r="K475" s="72" t="e">
        <f t="shared" ca="1" si="98"/>
        <v>#N/A</v>
      </c>
      <c r="L475" s="72" t="e">
        <f ca="1">VLOOKUP(F475,Coef!$C$2:$F$25,4)</f>
        <v>#N/A</v>
      </c>
      <c r="M475" s="31" t="e">
        <f ca="1">VLOOKUP(E475,Coef!$C$4:$D$23,2)</f>
        <v>#N/A</v>
      </c>
      <c r="N475" s="31" t="e">
        <f ca="1">MOD(VLOOKUP(G475,Coef!$C$2:$G$21,5)+MOD(D475+1,2)*15,20)</f>
        <v>#N/A</v>
      </c>
      <c r="O475" s="31" t="e">
        <f ca="1">VLOOKUP(M475,Coef!$A$27:$B$46,2)</f>
        <v>#N/A</v>
      </c>
      <c r="P475" s="31" t="e">
        <f ca="1">VLOOKUP(M475,Coef!$A$27:$C$46,3)+N475/10-0.1</f>
        <v>#N/A</v>
      </c>
      <c r="Q475" s="31" t="e">
        <f ca="1">IF(P475+0.1&lt;O475,P475+2,P475)</f>
        <v>#N/A</v>
      </c>
      <c r="R475" s="72" t="e">
        <f ca="1">L475*100000+I475</f>
        <v>#N/A</v>
      </c>
      <c r="S475" s="72" t="e">
        <f ca="1">Q475*1000000+J475</f>
        <v>#N/A</v>
      </c>
      <c r="T475" s="72" t="e">
        <f ca="1">IF(M475&lt;11,S475-10000000,S475)</f>
        <v>#N/A</v>
      </c>
      <c r="U475" s="72" t="e">
        <f ca="1">T475/(6366197.724*0.9996)</f>
        <v>#N/A</v>
      </c>
      <c r="V475" s="72" t="e">
        <f ca="1">(Coef!$J$9/(1+Coef!$J$8*(COS(U475))^2)^0.5)*Coef!$J$6</f>
        <v>#N/A</v>
      </c>
      <c r="W475" s="72" t="e">
        <f ca="1">6*D475-183</f>
        <v>#N/A</v>
      </c>
      <c r="X475" s="72" t="e">
        <f ca="1">(R475-500000)/V475</f>
        <v>#N/A</v>
      </c>
      <c r="Y475" s="72" t="e">
        <f ca="1">SIN(2*U475)</f>
        <v>#N/A</v>
      </c>
      <c r="Z475" s="72" t="e">
        <f ca="1">Y475*(COS(U475))^2</f>
        <v>#N/A</v>
      </c>
      <c r="AA475" s="72" t="e">
        <f ca="1">U475+(Y475/2)</f>
        <v>#N/A</v>
      </c>
      <c r="AB475" s="72" t="e">
        <f ca="1">(3*AA475+Z475)/4</f>
        <v>#N/A</v>
      </c>
      <c r="AC475" s="72" t="e">
        <f ca="1">(5*AB475+Z475*(COS(U475))^2)/3</f>
        <v>#N/A</v>
      </c>
      <c r="AD475" s="72" t="e">
        <f ca="1">Coef!$J$6*Coef!$J$9*(U475-(Coef!$J$10*AA475)+(Coef!$J$11*AB475)-(Coef!$J$12*AC475))</f>
        <v>#N/A</v>
      </c>
      <c r="AE475" s="72" t="e">
        <f ca="1">(T475-AD475)/V475</f>
        <v>#N/A</v>
      </c>
      <c r="AF475" s="72" t="e">
        <f ca="1">((Coef!$J$8*X475^2)/2)*(COS(U475))^2</f>
        <v>#N/A</v>
      </c>
      <c r="AG475" s="72" t="e">
        <f ca="1">X475*(1-(AF475/3))</f>
        <v>#N/A</v>
      </c>
      <c r="AH475" s="72" t="e">
        <f ca="1">AE475*(1-AF475)+U475</f>
        <v>#N/A</v>
      </c>
      <c r="AI475" s="72" t="e">
        <f ca="1">(EXP(AG475)-EXP(-AG475))/2</f>
        <v>#N/A</v>
      </c>
      <c r="AJ475" s="72" t="e">
        <f ca="1">ATAN(AI475/COS(AH475))</f>
        <v>#N/A</v>
      </c>
      <c r="AK475" s="72" t="e">
        <f ca="1">ATAN(COS(AJ475)*TAN(AH475))</f>
        <v>#N/A</v>
      </c>
      <c r="AL475" s="72" t="e">
        <f ca="1">U475+(1+Coef!$J$8*(COS(U475))^2-(3/2)*Coef!$J$8*SIN(U475)*COS(U475)*(AK475-U475))*(AK475-U475)</f>
        <v>#N/A</v>
      </c>
      <c r="AM475" s="33" t="e">
        <f t="shared" ca="1" si="88"/>
        <v>#N/A</v>
      </c>
      <c r="AN475" s="33" t="e">
        <f t="shared" ca="1" si="89"/>
        <v>#N/A</v>
      </c>
      <c r="AO475" s="48" t="e">
        <f ca="1">D475&amp;" "&amp;IF(AM475&gt;0,"N","S")&amp;" "&amp;R475&amp;" "&amp;LEFT(S475,7)</f>
        <v>#N/A</v>
      </c>
    </row>
    <row r="476" spans="1:41">
      <c r="A476" s="38"/>
      <c r="B476" s="72" t="str">
        <f t="shared" si="90"/>
        <v/>
      </c>
      <c r="C476" s="72" t="e">
        <f t="array" aca="1" ref="C476" ca="1">MATCH(TRUE,ISERROR(VALUE(MID(B476,ROW(INDIRECT("1:"&amp;LEN(B476))),1))),0)</f>
        <v>#N/A</v>
      </c>
      <c r="D476" s="72" t="e">
        <f t="shared" ca="1" si="91"/>
        <v>#N/A</v>
      </c>
      <c r="E476" s="72" t="e">
        <f t="shared" ca="1" si="92"/>
        <v>#N/A</v>
      </c>
      <c r="F476" s="72" t="e">
        <f t="shared" ca="1" si="93"/>
        <v>#N/A</v>
      </c>
      <c r="G476" s="72" t="e">
        <f t="shared" ca="1" si="94"/>
        <v>#N/A</v>
      </c>
      <c r="H476" s="72" t="e">
        <f t="shared" ca="1" si="95"/>
        <v>#N/A</v>
      </c>
      <c r="I476" s="72" t="e">
        <f t="shared" ca="1" si="96"/>
        <v>#N/A</v>
      </c>
      <c r="J476" s="72" t="e">
        <f t="shared" ca="1" si="97"/>
        <v>#N/A</v>
      </c>
      <c r="K476" s="72" t="e">
        <f t="shared" ca="1" si="98"/>
        <v>#N/A</v>
      </c>
      <c r="L476" s="72" t="e">
        <f ca="1">VLOOKUP(F476,Coef!$C$2:$F$25,4)</f>
        <v>#N/A</v>
      </c>
      <c r="M476" s="31" t="e">
        <f ca="1">VLOOKUP(E476,Coef!$C$4:$D$23,2)</f>
        <v>#N/A</v>
      </c>
      <c r="N476" s="31" t="e">
        <f ca="1">MOD(VLOOKUP(G476,Coef!$C$2:$G$21,5)+MOD(D476+1,2)*15,20)</f>
        <v>#N/A</v>
      </c>
      <c r="O476" s="31" t="e">
        <f ca="1">VLOOKUP(M476,Coef!$A$27:$B$46,2)</f>
        <v>#N/A</v>
      </c>
      <c r="P476" s="31" t="e">
        <f ca="1">VLOOKUP(M476,Coef!$A$27:$C$46,3)+N476/10-0.1</f>
        <v>#N/A</v>
      </c>
      <c r="Q476" s="31" t="e">
        <f ca="1">IF(P476+0.1&lt;O476,P476+2,P476)</f>
        <v>#N/A</v>
      </c>
      <c r="R476" s="72" t="e">
        <f ca="1">L476*100000+I476</f>
        <v>#N/A</v>
      </c>
      <c r="S476" s="72" t="e">
        <f ca="1">Q476*1000000+J476</f>
        <v>#N/A</v>
      </c>
      <c r="T476" s="72" t="e">
        <f ca="1">IF(M476&lt;11,S476-10000000,S476)</f>
        <v>#N/A</v>
      </c>
      <c r="U476" s="72" t="e">
        <f ca="1">T476/(6366197.724*0.9996)</f>
        <v>#N/A</v>
      </c>
      <c r="V476" s="72" t="e">
        <f ca="1">(Coef!$J$9/(1+Coef!$J$8*(COS(U476))^2)^0.5)*Coef!$J$6</f>
        <v>#N/A</v>
      </c>
      <c r="W476" s="72" t="e">
        <f ca="1">6*D476-183</f>
        <v>#N/A</v>
      </c>
      <c r="X476" s="72" t="e">
        <f ca="1">(R476-500000)/V476</f>
        <v>#N/A</v>
      </c>
      <c r="Y476" s="72" t="e">
        <f ca="1">SIN(2*U476)</f>
        <v>#N/A</v>
      </c>
      <c r="Z476" s="72" t="e">
        <f ca="1">Y476*(COS(U476))^2</f>
        <v>#N/A</v>
      </c>
      <c r="AA476" s="72" t="e">
        <f ca="1">U476+(Y476/2)</f>
        <v>#N/A</v>
      </c>
      <c r="AB476" s="72" t="e">
        <f ca="1">(3*AA476+Z476)/4</f>
        <v>#N/A</v>
      </c>
      <c r="AC476" s="72" t="e">
        <f ca="1">(5*AB476+Z476*(COS(U476))^2)/3</f>
        <v>#N/A</v>
      </c>
      <c r="AD476" s="72" t="e">
        <f ca="1">Coef!$J$6*Coef!$J$9*(U476-(Coef!$J$10*AA476)+(Coef!$J$11*AB476)-(Coef!$J$12*AC476))</f>
        <v>#N/A</v>
      </c>
      <c r="AE476" s="72" t="e">
        <f ca="1">(T476-AD476)/V476</f>
        <v>#N/A</v>
      </c>
      <c r="AF476" s="72" t="e">
        <f ca="1">((Coef!$J$8*X476^2)/2)*(COS(U476))^2</f>
        <v>#N/A</v>
      </c>
      <c r="AG476" s="72" t="e">
        <f ca="1">X476*(1-(AF476/3))</f>
        <v>#N/A</v>
      </c>
      <c r="AH476" s="72" t="e">
        <f ca="1">AE476*(1-AF476)+U476</f>
        <v>#N/A</v>
      </c>
      <c r="AI476" s="72" t="e">
        <f ca="1">(EXP(AG476)-EXP(-AG476))/2</f>
        <v>#N/A</v>
      </c>
      <c r="AJ476" s="72" t="e">
        <f ca="1">ATAN(AI476/COS(AH476))</f>
        <v>#N/A</v>
      </c>
      <c r="AK476" s="72" t="e">
        <f ca="1">ATAN(COS(AJ476)*TAN(AH476))</f>
        <v>#N/A</v>
      </c>
      <c r="AL476" s="72" t="e">
        <f ca="1">U476+(1+Coef!$J$8*(COS(U476))^2-(3/2)*Coef!$J$8*SIN(U476)*COS(U476)*(AK476-U476))*(AK476-U476)</f>
        <v>#N/A</v>
      </c>
      <c r="AM476" s="33" t="e">
        <f t="shared" ca="1" si="88"/>
        <v>#N/A</v>
      </c>
      <c r="AN476" s="33" t="e">
        <f t="shared" ca="1" si="89"/>
        <v>#N/A</v>
      </c>
      <c r="AO476" s="48" t="e">
        <f ca="1">D476&amp;" "&amp;IF(AM476&gt;0,"N","S")&amp;" "&amp;R476&amp;" "&amp;LEFT(S476,7)</f>
        <v>#N/A</v>
      </c>
    </row>
    <row r="477" spans="1:41">
      <c r="A477" s="38"/>
      <c r="B477" s="72" t="str">
        <f t="shared" si="90"/>
        <v/>
      </c>
      <c r="C477" s="72" t="e">
        <f t="array" aca="1" ref="C477" ca="1">MATCH(TRUE,ISERROR(VALUE(MID(B477,ROW(INDIRECT("1:"&amp;LEN(B477))),1))),0)</f>
        <v>#N/A</v>
      </c>
      <c r="D477" s="72" t="e">
        <f t="shared" ca="1" si="91"/>
        <v>#N/A</v>
      </c>
      <c r="E477" s="72" t="e">
        <f t="shared" ca="1" si="92"/>
        <v>#N/A</v>
      </c>
      <c r="F477" s="72" t="e">
        <f t="shared" ca="1" si="93"/>
        <v>#N/A</v>
      </c>
      <c r="G477" s="72" t="e">
        <f t="shared" ca="1" si="94"/>
        <v>#N/A</v>
      </c>
      <c r="H477" s="72" t="e">
        <f t="shared" ca="1" si="95"/>
        <v>#N/A</v>
      </c>
      <c r="I477" s="72" t="e">
        <f t="shared" ca="1" si="96"/>
        <v>#N/A</v>
      </c>
      <c r="J477" s="72" t="e">
        <f t="shared" ca="1" si="97"/>
        <v>#N/A</v>
      </c>
      <c r="K477" s="72" t="e">
        <f t="shared" ca="1" si="98"/>
        <v>#N/A</v>
      </c>
      <c r="L477" s="72" t="e">
        <f ca="1">VLOOKUP(F477,Coef!$C$2:$F$25,4)</f>
        <v>#N/A</v>
      </c>
      <c r="M477" s="31" t="e">
        <f ca="1">VLOOKUP(E477,Coef!$C$4:$D$23,2)</f>
        <v>#N/A</v>
      </c>
      <c r="N477" s="31" t="e">
        <f ca="1">MOD(VLOOKUP(G477,Coef!$C$2:$G$21,5)+MOD(D477+1,2)*15,20)</f>
        <v>#N/A</v>
      </c>
      <c r="O477" s="31" t="e">
        <f ca="1">VLOOKUP(M477,Coef!$A$27:$B$46,2)</f>
        <v>#N/A</v>
      </c>
      <c r="P477" s="31" t="e">
        <f ca="1">VLOOKUP(M477,Coef!$A$27:$C$46,3)+N477/10-0.1</f>
        <v>#N/A</v>
      </c>
      <c r="Q477" s="31" t="e">
        <f ca="1">IF(P477+0.1&lt;O477,P477+2,P477)</f>
        <v>#N/A</v>
      </c>
      <c r="R477" s="72" t="e">
        <f ca="1">L477*100000+I477</f>
        <v>#N/A</v>
      </c>
      <c r="S477" s="72" t="e">
        <f ca="1">Q477*1000000+J477</f>
        <v>#N/A</v>
      </c>
      <c r="T477" s="72" t="e">
        <f ca="1">IF(M477&lt;11,S477-10000000,S477)</f>
        <v>#N/A</v>
      </c>
      <c r="U477" s="72" t="e">
        <f ca="1">T477/(6366197.724*0.9996)</f>
        <v>#N/A</v>
      </c>
      <c r="V477" s="72" t="e">
        <f ca="1">(Coef!$J$9/(1+Coef!$J$8*(COS(U477))^2)^0.5)*Coef!$J$6</f>
        <v>#N/A</v>
      </c>
      <c r="W477" s="72" t="e">
        <f ca="1">6*D477-183</f>
        <v>#N/A</v>
      </c>
      <c r="X477" s="72" t="e">
        <f ca="1">(R477-500000)/V477</f>
        <v>#N/A</v>
      </c>
      <c r="Y477" s="72" t="e">
        <f ca="1">SIN(2*U477)</f>
        <v>#N/A</v>
      </c>
      <c r="Z477" s="72" t="e">
        <f ca="1">Y477*(COS(U477))^2</f>
        <v>#N/A</v>
      </c>
      <c r="AA477" s="72" t="e">
        <f ca="1">U477+(Y477/2)</f>
        <v>#N/A</v>
      </c>
      <c r="AB477" s="72" t="e">
        <f ca="1">(3*AA477+Z477)/4</f>
        <v>#N/A</v>
      </c>
      <c r="AC477" s="72" t="e">
        <f ca="1">(5*AB477+Z477*(COS(U477))^2)/3</f>
        <v>#N/A</v>
      </c>
      <c r="AD477" s="72" t="e">
        <f ca="1">Coef!$J$6*Coef!$J$9*(U477-(Coef!$J$10*AA477)+(Coef!$J$11*AB477)-(Coef!$J$12*AC477))</f>
        <v>#N/A</v>
      </c>
      <c r="AE477" s="72" t="e">
        <f ca="1">(T477-AD477)/V477</f>
        <v>#N/A</v>
      </c>
      <c r="AF477" s="72" t="e">
        <f ca="1">((Coef!$J$8*X477^2)/2)*(COS(U477))^2</f>
        <v>#N/A</v>
      </c>
      <c r="AG477" s="72" t="e">
        <f ca="1">X477*(1-(AF477/3))</f>
        <v>#N/A</v>
      </c>
      <c r="AH477" s="72" t="e">
        <f ca="1">AE477*(1-AF477)+U477</f>
        <v>#N/A</v>
      </c>
      <c r="AI477" s="72" t="e">
        <f ca="1">(EXP(AG477)-EXP(-AG477))/2</f>
        <v>#N/A</v>
      </c>
      <c r="AJ477" s="72" t="e">
        <f ca="1">ATAN(AI477/COS(AH477))</f>
        <v>#N/A</v>
      </c>
      <c r="AK477" s="72" t="e">
        <f ca="1">ATAN(COS(AJ477)*TAN(AH477))</f>
        <v>#N/A</v>
      </c>
      <c r="AL477" s="72" t="e">
        <f ca="1">U477+(1+Coef!$J$8*(COS(U477))^2-(3/2)*Coef!$J$8*SIN(U477)*COS(U477)*(AK477-U477))*(AK477-U477)</f>
        <v>#N/A</v>
      </c>
      <c r="AM477" s="33" t="e">
        <f t="shared" ca="1" si="88"/>
        <v>#N/A</v>
      </c>
      <c r="AN477" s="33" t="e">
        <f t="shared" ca="1" si="89"/>
        <v>#N/A</v>
      </c>
      <c r="AO477" s="48" t="e">
        <f ca="1">D477&amp;" "&amp;IF(AM477&gt;0,"N","S")&amp;" "&amp;R477&amp;" "&amp;LEFT(S477,7)</f>
        <v>#N/A</v>
      </c>
    </row>
    <row r="478" spans="1:41">
      <c r="A478" s="38"/>
      <c r="B478" s="72" t="str">
        <f t="shared" si="90"/>
        <v/>
      </c>
      <c r="C478" s="72" t="e">
        <f t="array" aca="1" ref="C478" ca="1">MATCH(TRUE,ISERROR(VALUE(MID(B478,ROW(INDIRECT("1:"&amp;LEN(B478))),1))),0)</f>
        <v>#N/A</v>
      </c>
      <c r="D478" s="72" t="e">
        <f t="shared" ca="1" si="91"/>
        <v>#N/A</v>
      </c>
      <c r="E478" s="72" t="e">
        <f t="shared" ca="1" si="92"/>
        <v>#N/A</v>
      </c>
      <c r="F478" s="72" t="e">
        <f t="shared" ca="1" si="93"/>
        <v>#N/A</v>
      </c>
      <c r="G478" s="72" t="e">
        <f t="shared" ca="1" si="94"/>
        <v>#N/A</v>
      </c>
      <c r="H478" s="72" t="e">
        <f t="shared" ca="1" si="95"/>
        <v>#N/A</v>
      </c>
      <c r="I478" s="72" t="e">
        <f t="shared" ca="1" si="96"/>
        <v>#N/A</v>
      </c>
      <c r="J478" s="72" t="e">
        <f t="shared" ca="1" si="97"/>
        <v>#N/A</v>
      </c>
      <c r="K478" s="72" t="e">
        <f t="shared" ca="1" si="98"/>
        <v>#N/A</v>
      </c>
      <c r="L478" s="72" t="e">
        <f ca="1">VLOOKUP(F478,Coef!$C$2:$F$25,4)</f>
        <v>#N/A</v>
      </c>
      <c r="M478" s="31" t="e">
        <f ca="1">VLOOKUP(E478,Coef!$C$4:$D$23,2)</f>
        <v>#N/A</v>
      </c>
      <c r="N478" s="31" t="e">
        <f ca="1">MOD(VLOOKUP(G478,Coef!$C$2:$G$21,5)+MOD(D478+1,2)*15,20)</f>
        <v>#N/A</v>
      </c>
      <c r="O478" s="31" t="e">
        <f ca="1">VLOOKUP(M478,Coef!$A$27:$B$46,2)</f>
        <v>#N/A</v>
      </c>
      <c r="P478" s="31" t="e">
        <f ca="1">VLOOKUP(M478,Coef!$A$27:$C$46,3)+N478/10-0.1</f>
        <v>#N/A</v>
      </c>
      <c r="Q478" s="31" t="e">
        <f ca="1">IF(P478+0.1&lt;O478,P478+2,P478)</f>
        <v>#N/A</v>
      </c>
      <c r="R478" s="72" t="e">
        <f ca="1">L478*100000+I478</f>
        <v>#N/A</v>
      </c>
      <c r="S478" s="72" t="e">
        <f ca="1">Q478*1000000+J478</f>
        <v>#N/A</v>
      </c>
      <c r="T478" s="72" t="e">
        <f ca="1">IF(M478&lt;11,S478-10000000,S478)</f>
        <v>#N/A</v>
      </c>
      <c r="U478" s="72" t="e">
        <f ca="1">T478/(6366197.724*0.9996)</f>
        <v>#N/A</v>
      </c>
      <c r="V478" s="72" t="e">
        <f ca="1">(Coef!$J$9/(1+Coef!$J$8*(COS(U478))^2)^0.5)*Coef!$J$6</f>
        <v>#N/A</v>
      </c>
      <c r="W478" s="72" t="e">
        <f ca="1">6*D478-183</f>
        <v>#N/A</v>
      </c>
      <c r="X478" s="72" t="e">
        <f ca="1">(R478-500000)/V478</f>
        <v>#N/A</v>
      </c>
      <c r="Y478" s="72" t="e">
        <f ca="1">SIN(2*U478)</f>
        <v>#N/A</v>
      </c>
      <c r="Z478" s="72" t="e">
        <f ca="1">Y478*(COS(U478))^2</f>
        <v>#N/A</v>
      </c>
      <c r="AA478" s="72" t="e">
        <f ca="1">U478+(Y478/2)</f>
        <v>#N/A</v>
      </c>
      <c r="AB478" s="72" t="e">
        <f ca="1">(3*AA478+Z478)/4</f>
        <v>#N/A</v>
      </c>
      <c r="AC478" s="72" t="e">
        <f ca="1">(5*AB478+Z478*(COS(U478))^2)/3</f>
        <v>#N/A</v>
      </c>
      <c r="AD478" s="72" t="e">
        <f ca="1">Coef!$J$6*Coef!$J$9*(U478-(Coef!$J$10*AA478)+(Coef!$J$11*AB478)-(Coef!$J$12*AC478))</f>
        <v>#N/A</v>
      </c>
      <c r="AE478" s="72" t="e">
        <f ca="1">(T478-AD478)/V478</f>
        <v>#N/A</v>
      </c>
      <c r="AF478" s="72" t="e">
        <f ca="1">((Coef!$J$8*X478^2)/2)*(COS(U478))^2</f>
        <v>#N/A</v>
      </c>
      <c r="AG478" s="72" t="e">
        <f ca="1">X478*(1-(AF478/3))</f>
        <v>#N/A</v>
      </c>
      <c r="AH478" s="72" t="e">
        <f ca="1">AE478*(1-AF478)+U478</f>
        <v>#N/A</v>
      </c>
      <c r="AI478" s="72" t="e">
        <f ca="1">(EXP(AG478)-EXP(-AG478))/2</f>
        <v>#N/A</v>
      </c>
      <c r="AJ478" s="72" t="e">
        <f ca="1">ATAN(AI478/COS(AH478))</f>
        <v>#N/A</v>
      </c>
      <c r="AK478" s="72" t="e">
        <f ca="1">ATAN(COS(AJ478)*TAN(AH478))</f>
        <v>#N/A</v>
      </c>
      <c r="AL478" s="72" t="e">
        <f ca="1">U478+(1+Coef!$J$8*(COS(U478))^2-(3/2)*Coef!$J$8*SIN(U478)*COS(U478)*(AK478-U478))*(AK478-U478)</f>
        <v>#N/A</v>
      </c>
      <c r="AM478" s="33" t="e">
        <f t="shared" ca="1" si="88"/>
        <v>#N/A</v>
      </c>
      <c r="AN478" s="33" t="e">
        <f t="shared" ca="1" si="89"/>
        <v>#N/A</v>
      </c>
      <c r="AO478" s="48" t="e">
        <f ca="1">D478&amp;" "&amp;IF(AM478&gt;0,"N","S")&amp;" "&amp;R478&amp;" "&amp;LEFT(S478,7)</f>
        <v>#N/A</v>
      </c>
    </row>
    <row r="479" spans="1:41">
      <c r="A479" s="38"/>
      <c r="B479" s="72" t="str">
        <f t="shared" si="90"/>
        <v/>
      </c>
      <c r="C479" s="72" t="e">
        <f t="array" aca="1" ref="C479" ca="1">MATCH(TRUE,ISERROR(VALUE(MID(B479,ROW(INDIRECT("1:"&amp;LEN(B479))),1))),0)</f>
        <v>#N/A</v>
      </c>
      <c r="D479" s="72" t="e">
        <f t="shared" ca="1" si="91"/>
        <v>#N/A</v>
      </c>
      <c r="E479" s="72" t="e">
        <f t="shared" ca="1" si="92"/>
        <v>#N/A</v>
      </c>
      <c r="F479" s="72" t="e">
        <f t="shared" ca="1" si="93"/>
        <v>#N/A</v>
      </c>
      <c r="G479" s="72" t="e">
        <f t="shared" ca="1" si="94"/>
        <v>#N/A</v>
      </c>
      <c r="H479" s="72" t="e">
        <f t="shared" ca="1" si="95"/>
        <v>#N/A</v>
      </c>
      <c r="I479" s="72" t="e">
        <f t="shared" ca="1" si="96"/>
        <v>#N/A</v>
      </c>
      <c r="J479" s="72" t="e">
        <f t="shared" ca="1" si="97"/>
        <v>#N/A</v>
      </c>
      <c r="K479" s="72" t="e">
        <f t="shared" ca="1" si="98"/>
        <v>#N/A</v>
      </c>
      <c r="L479" s="72" t="e">
        <f ca="1">VLOOKUP(F479,Coef!$C$2:$F$25,4)</f>
        <v>#N/A</v>
      </c>
      <c r="M479" s="31" t="e">
        <f ca="1">VLOOKUP(E479,Coef!$C$4:$D$23,2)</f>
        <v>#N/A</v>
      </c>
      <c r="N479" s="31" t="e">
        <f ca="1">MOD(VLOOKUP(G479,Coef!$C$2:$G$21,5)+MOD(D479+1,2)*15,20)</f>
        <v>#N/A</v>
      </c>
      <c r="O479" s="31" t="e">
        <f ca="1">VLOOKUP(M479,Coef!$A$27:$B$46,2)</f>
        <v>#N/A</v>
      </c>
      <c r="P479" s="31" t="e">
        <f ca="1">VLOOKUP(M479,Coef!$A$27:$C$46,3)+N479/10-0.1</f>
        <v>#N/A</v>
      </c>
      <c r="Q479" s="31" t="e">
        <f ca="1">IF(P479+0.1&lt;O479,P479+2,P479)</f>
        <v>#N/A</v>
      </c>
      <c r="R479" s="72" t="e">
        <f ca="1">L479*100000+I479</f>
        <v>#N/A</v>
      </c>
      <c r="S479" s="72" t="e">
        <f ca="1">Q479*1000000+J479</f>
        <v>#N/A</v>
      </c>
      <c r="T479" s="72" t="e">
        <f ca="1">IF(M479&lt;11,S479-10000000,S479)</f>
        <v>#N/A</v>
      </c>
      <c r="U479" s="72" t="e">
        <f ca="1">T479/(6366197.724*0.9996)</f>
        <v>#N/A</v>
      </c>
      <c r="V479" s="72" t="e">
        <f ca="1">(Coef!$J$9/(1+Coef!$J$8*(COS(U479))^2)^0.5)*Coef!$J$6</f>
        <v>#N/A</v>
      </c>
      <c r="W479" s="72" t="e">
        <f ca="1">6*D479-183</f>
        <v>#N/A</v>
      </c>
      <c r="X479" s="72" t="e">
        <f ca="1">(R479-500000)/V479</f>
        <v>#N/A</v>
      </c>
      <c r="Y479" s="72" t="e">
        <f ca="1">SIN(2*U479)</f>
        <v>#N/A</v>
      </c>
      <c r="Z479" s="72" t="e">
        <f ca="1">Y479*(COS(U479))^2</f>
        <v>#N/A</v>
      </c>
      <c r="AA479" s="72" t="e">
        <f ca="1">U479+(Y479/2)</f>
        <v>#N/A</v>
      </c>
      <c r="AB479" s="72" t="e">
        <f ca="1">(3*AA479+Z479)/4</f>
        <v>#N/A</v>
      </c>
      <c r="AC479" s="72" t="e">
        <f ca="1">(5*AB479+Z479*(COS(U479))^2)/3</f>
        <v>#N/A</v>
      </c>
      <c r="AD479" s="72" t="e">
        <f ca="1">Coef!$J$6*Coef!$J$9*(U479-(Coef!$J$10*AA479)+(Coef!$J$11*AB479)-(Coef!$J$12*AC479))</f>
        <v>#N/A</v>
      </c>
      <c r="AE479" s="72" t="e">
        <f ca="1">(T479-AD479)/V479</f>
        <v>#N/A</v>
      </c>
      <c r="AF479" s="72" t="e">
        <f ca="1">((Coef!$J$8*X479^2)/2)*(COS(U479))^2</f>
        <v>#N/A</v>
      </c>
      <c r="AG479" s="72" t="e">
        <f ca="1">X479*(1-(AF479/3))</f>
        <v>#N/A</v>
      </c>
      <c r="AH479" s="72" t="e">
        <f ca="1">AE479*(1-AF479)+U479</f>
        <v>#N/A</v>
      </c>
      <c r="AI479" s="72" t="e">
        <f ca="1">(EXP(AG479)-EXP(-AG479))/2</f>
        <v>#N/A</v>
      </c>
      <c r="AJ479" s="72" t="e">
        <f ca="1">ATAN(AI479/COS(AH479))</f>
        <v>#N/A</v>
      </c>
      <c r="AK479" s="72" t="e">
        <f ca="1">ATAN(COS(AJ479)*TAN(AH479))</f>
        <v>#N/A</v>
      </c>
      <c r="AL479" s="72" t="e">
        <f ca="1">U479+(1+Coef!$J$8*(COS(U479))^2-(3/2)*Coef!$J$8*SIN(U479)*COS(U479)*(AK479-U479))*(AK479-U479)</f>
        <v>#N/A</v>
      </c>
      <c r="AM479" s="33" t="e">
        <f t="shared" ca="1" si="88"/>
        <v>#N/A</v>
      </c>
      <c r="AN479" s="33" t="e">
        <f t="shared" ca="1" si="89"/>
        <v>#N/A</v>
      </c>
      <c r="AO479" s="48" t="e">
        <f ca="1">D479&amp;" "&amp;IF(AM479&gt;0,"N","S")&amp;" "&amp;R479&amp;" "&amp;LEFT(S479,7)</f>
        <v>#N/A</v>
      </c>
    </row>
    <row r="480" spans="1:41">
      <c r="A480" s="38"/>
      <c r="B480" s="72" t="str">
        <f t="shared" si="90"/>
        <v/>
      </c>
      <c r="C480" s="72" t="e">
        <f t="array" aca="1" ref="C480" ca="1">MATCH(TRUE,ISERROR(VALUE(MID(B480,ROW(INDIRECT("1:"&amp;LEN(B480))),1))),0)</f>
        <v>#N/A</v>
      </c>
      <c r="D480" s="72" t="e">
        <f t="shared" ca="1" si="91"/>
        <v>#N/A</v>
      </c>
      <c r="E480" s="72" t="e">
        <f t="shared" ca="1" si="92"/>
        <v>#N/A</v>
      </c>
      <c r="F480" s="72" t="e">
        <f t="shared" ca="1" si="93"/>
        <v>#N/A</v>
      </c>
      <c r="G480" s="72" t="e">
        <f t="shared" ca="1" si="94"/>
        <v>#N/A</v>
      </c>
      <c r="H480" s="72" t="e">
        <f t="shared" ca="1" si="95"/>
        <v>#N/A</v>
      </c>
      <c r="I480" s="72" t="e">
        <f t="shared" ca="1" si="96"/>
        <v>#N/A</v>
      </c>
      <c r="J480" s="72" t="e">
        <f t="shared" ca="1" si="97"/>
        <v>#N/A</v>
      </c>
      <c r="K480" s="72" t="e">
        <f t="shared" ca="1" si="98"/>
        <v>#N/A</v>
      </c>
      <c r="L480" s="72" t="e">
        <f ca="1">VLOOKUP(F480,Coef!$C$2:$F$25,4)</f>
        <v>#N/A</v>
      </c>
      <c r="M480" s="31" t="e">
        <f ca="1">VLOOKUP(E480,Coef!$C$4:$D$23,2)</f>
        <v>#N/A</v>
      </c>
      <c r="N480" s="31" t="e">
        <f ca="1">MOD(VLOOKUP(G480,Coef!$C$2:$G$21,5)+MOD(D480+1,2)*15,20)</f>
        <v>#N/A</v>
      </c>
      <c r="O480" s="31" t="e">
        <f ca="1">VLOOKUP(M480,Coef!$A$27:$B$46,2)</f>
        <v>#N/A</v>
      </c>
      <c r="P480" s="31" t="e">
        <f ca="1">VLOOKUP(M480,Coef!$A$27:$C$46,3)+N480/10-0.1</f>
        <v>#N/A</v>
      </c>
      <c r="Q480" s="31" t="e">
        <f ca="1">IF(P480+0.1&lt;O480,P480+2,P480)</f>
        <v>#N/A</v>
      </c>
      <c r="R480" s="72" t="e">
        <f ca="1">L480*100000+I480</f>
        <v>#N/A</v>
      </c>
      <c r="S480" s="72" t="e">
        <f ca="1">Q480*1000000+J480</f>
        <v>#N/A</v>
      </c>
      <c r="T480" s="72" t="e">
        <f ca="1">IF(M480&lt;11,S480-10000000,S480)</f>
        <v>#N/A</v>
      </c>
      <c r="U480" s="72" t="e">
        <f ca="1">T480/(6366197.724*0.9996)</f>
        <v>#N/A</v>
      </c>
      <c r="V480" s="72" t="e">
        <f ca="1">(Coef!$J$9/(1+Coef!$J$8*(COS(U480))^2)^0.5)*Coef!$J$6</f>
        <v>#N/A</v>
      </c>
      <c r="W480" s="72" t="e">
        <f ca="1">6*D480-183</f>
        <v>#N/A</v>
      </c>
      <c r="X480" s="72" t="e">
        <f ca="1">(R480-500000)/V480</f>
        <v>#N/A</v>
      </c>
      <c r="Y480" s="72" t="e">
        <f ca="1">SIN(2*U480)</f>
        <v>#N/A</v>
      </c>
      <c r="Z480" s="72" t="e">
        <f ca="1">Y480*(COS(U480))^2</f>
        <v>#N/A</v>
      </c>
      <c r="AA480" s="72" t="e">
        <f ca="1">U480+(Y480/2)</f>
        <v>#N/A</v>
      </c>
      <c r="AB480" s="72" t="e">
        <f ca="1">(3*AA480+Z480)/4</f>
        <v>#N/A</v>
      </c>
      <c r="AC480" s="72" t="e">
        <f ca="1">(5*AB480+Z480*(COS(U480))^2)/3</f>
        <v>#N/A</v>
      </c>
      <c r="AD480" s="72" t="e">
        <f ca="1">Coef!$J$6*Coef!$J$9*(U480-(Coef!$J$10*AA480)+(Coef!$J$11*AB480)-(Coef!$J$12*AC480))</f>
        <v>#N/A</v>
      </c>
      <c r="AE480" s="72" t="e">
        <f ca="1">(T480-AD480)/V480</f>
        <v>#N/A</v>
      </c>
      <c r="AF480" s="72" t="e">
        <f ca="1">((Coef!$J$8*X480^2)/2)*(COS(U480))^2</f>
        <v>#N/A</v>
      </c>
      <c r="AG480" s="72" t="e">
        <f ca="1">X480*(1-(AF480/3))</f>
        <v>#N/A</v>
      </c>
      <c r="AH480" s="72" t="e">
        <f ca="1">AE480*(1-AF480)+U480</f>
        <v>#N/A</v>
      </c>
      <c r="AI480" s="72" t="e">
        <f ca="1">(EXP(AG480)-EXP(-AG480))/2</f>
        <v>#N/A</v>
      </c>
      <c r="AJ480" s="72" t="e">
        <f ca="1">ATAN(AI480/COS(AH480))</f>
        <v>#N/A</v>
      </c>
      <c r="AK480" s="72" t="e">
        <f ca="1">ATAN(COS(AJ480)*TAN(AH480))</f>
        <v>#N/A</v>
      </c>
      <c r="AL480" s="72" t="e">
        <f ca="1">U480+(1+Coef!$J$8*(COS(U480))^2-(3/2)*Coef!$J$8*SIN(U480)*COS(U480)*(AK480-U480))*(AK480-U480)</f>
        <v>#N/A</v>
      </c>
      <c r="AM480" s="33" t="e">
        <f t="shared" ca="1" si="88"/>
        <v>#N/A</v>
      </c>
      <c r="AN480" s="33" t="e">
        <f t="shared" ca="1" si="89"/>
        <v>#N/A</v>
      </c>
      <c r="AO480" s="48" t="e">
        <f ca="1">D480&amp;" "&amp;IF(AM480&gt;0,"N","S")&amp;" "&amp;R480&amp;" "&amp;LEFT(S480,7)</f>
        <v>#N/A</v>
      </c>
    </row>
    <row r="481" spans="1:41">
      <c r="A481" s="38"/>
      <c r="B481" s="72" t="str">
        <f t="shared" si="90"/>
        <v/>
      </c>
      <c r="C481" s="72" t="e">
        <f t="array" aca="1" ref="C481" ca="1">MATCH(TRUE,ISERROR(VALUE(MID(B481,ROW(INDIRECT("1:"&amp;LEN(B481))),1))),0)</f>
        <v>#N/A</v>
      </c>
      <c r="D481" s="72" t="e">
        <f t="shared" ca="1" si="91"/>
        <v>#N/A</v>
      </c>
      <c r="E481" s="72" t="e">
        <f t="shared" ca="1" si="92"/>
        <v>#N/A</v>
      </c>
      <c r="F481" s="72" t="e">
        <f t="shared" ca="1" si="93"/>
        <v>#N/A</v>
      </c>
      <c r="G481" s="72" t="e">
        <f t="shared" ca="1" si="94"/>
        <v>#N/A</v>
      </c>
      <c r="H481" s="72" t="e">
        <f t="shared" ca="1" si="95"/>
        <v>#N/A</v>
      </c>
      <c r="I481" s="72" t="e">
        <f t="shared" ca="1" si="96"/>
        <v>#N/A</v>
      </c>
      <c r="J481" s="72" t="e">
        <f t="shared" ca="1" si="97"/>
        <v>#N/A</v>
      </c>
      <c r="K481" s="72" t="e">
        <f t="shared" ca="1" si="98"/>
        <v>#N/A</v>
      </c>
      <c r="L481" s="72" t="e">
        <f ca="1">VLOOKUP(F481,Coef!$C$2:$F$25,4)</f>
        <v>#N/A</v>
      </c>
      <c r="M481" s="31" t="e">
        <f ca="1">VLOOKUP(E481,Coef!$C$4:$D$23,2)</f>
        <v>#N/A</v>
      </c>
      <c r="N481" s="31" t="e">
        <f ca="1">MOD(VLOOKUP(G481,Coef!$C$2:$G$21,5)+MOD(D481+1,2)*15,20)</f>
        <v>#N/A</v>
      </c>
      <c r="O481" s="31" t="e">
        <f ca="1">VLOOKUP(M481,Coef!$A$27:$B$46,2)</f>
        <v>#N/A</v>
      </c>
      <c r="P481" s="31" t="e">
        <f ca="1">VLOOKUP(M481,Coef!$A$27:$C$46,3)+N481/10-0.1</f>
        <v>#N/A</v>
      </c>
      <c r="Q481" s="31" t="e">
        <f ca="1">IF(P481+0.1&lt;O481,P481+2,P481)</f>
        <v>#N/A</v>
      </c>
      <c r="R481" s="72" t="e">
        <f ca="1">L481*100000+I481</f>
        <v>#N/A</v>
      </c>
      <c r="S481" s="72" t="e">
        <f ca="1">Q481*1000000+J481</f>
        <v>#N/A</v>
      </c>
      <c r="T481" s="72" t="e">
        <f ca="1">IF(M481&lt;11,S481-10000000,S481)</f>
        <v>#N/A</v>
      </c>
      <c r="U481" s="72" t="e">
        <f ca="1">T481/(6366197.724*0.9996)</f>
        <v>#N/A</v>
      </c>
      <c r="V481" s="72" t="e">
        <f ca="1">(Coef!$J$9/(1+Coef!$J$8*(COS(U481))^2)^0.5)*Coef!$J$6</f>
        <v>#N/A</v>
      </c>
      <c r="W481" s="72" t="e">
        <f ca="1">6*D481-183</f>
        <v>#N/A</v>
      </c>
      <c r="X481" s="72" t="e">
        <f ca="1">(R481-500000)/V481</f>
        <v>#N/A</v>
      </c>
      <c r="Y481" s="72" t="e">
        <f ca="1">SIN(2*U481)</f>
        <v>#N/A</v>
      </c>
      <c r="Z481" s="72" t="e">
        <f ca="1">Y481*(COS(U481))^2</f>
        <v>#N/A</v>
      </c>
      <c r="AA481" s="72" t="e">
        <f ca="1">U481+(Y481/2)</f>
        <v>#N/A</v>
      </c>
      <c r="AB481" s="72" t="e">
        <f ca="1">(3*AA481+Z481)/4</f>
        <v>#N/A</v>
      </c>
      <c r="AC481" s="72" t="e">
        <f ca="1">(5*AB481+Z481*(COS(U481))^2)/3</f>
        <v>#N/A</v>
      </c>
      <c r="AD481" s="72" t="e">
        <f ca="1">Coef!$J$6*Coef!$J$9*(U481-(Coef!$J$10*AA481)+(Coef!$J$11*AB481)-(Coef!$J$12*AC481))</f>
        <v>#N/A</v>
      </c>
      <c r="AE481" s="72" t="e">
        <f ca="1">(T481-AD481)/V481</f>
        <v>#N/A</v>
      </c>
      <c r="AF481" s="72" t="e">
        <f ca="1">((Coef!$J$8*X481^2)/2)*(COS(U481))^2</f>
        <v>#N/A</v>
      </c>
      <c r="AG481" s="72" t="e">
        <f ca="1">X481*(1-(AF481/3))</f>
        <v>#N/A</v>
      </c>
      <c r="AH481" s="72" t="e">
        <f ca="1">AE481*(1-AF481)+U481</f>
        <v>#N/A</v>
      </c>
      <c r="AI481" s="72" t="e">
        <f ca="1">(EXP(AG481)-EXP(-AG481))/2</f>
        <v>#N/A</v>
      </c>
      <c r="AJ481" s="72" t="e">
        <f ca="1">ATAN(AI481/COS(AH481))</f>
        <v>#N/A</v>
      </c>
      <c r="AK481" s="72" t="e">
        <f ca="1">ATAN(COS(AJ481)*TAN(AH481))</f>
        <v>#N/A</v>
      </c>
      <c r="AL481" s="72" t="e">
        <f ca="1">U481+(1+Coef!$J$8*(COS(U481))^2-(3/2)*Coef!$J$8*SIN(U481)*COS(U481)*(AK481-U481))*(AK481-U481)</f>
        <v>#N/A</v>
      </c>
      <c r="AM481" s="33" t="e">
        <f t="shared" ca="1" si="88"/>
        <v>#N/A</v>
      </c>
      <c r="AN481" s="33" t="e">
        <f t="shared" ca="1" si="89"/>
        <v>#N/A</v>
      </c>
      <c r="AO481" s="48" t="e">
        <f ca="1">D481&amp;" "&amp;IF(AM481&gt;0,"N","S")&amp;" "&amp;R481&amp;" "&amp;LEFT(S481,7)</f>
        <v>#N/A</v>
      </c>
    </row>
    <row r="482" spans="1:41">
      <c r="A482" s="38"/>
      <c r="B482" s="72" t="str">
        <f t="shared" si="90"/>
        <v/>
      </c>
      <c r="C482" s="72" t="e">
        <f t="array" aca="1" ref="C482" ca="1">MATCH(TRUE,ISERROR(VALUE(MID(B482,ROW(INDIRECT("1:"&amp;LEN(B482))),1))),0)</f>
        <v>#N/A</v>
      </c>
      <c r="D482" s="72" t="e">
        <f t="shared" ca="1" si="91"/>
        <v>#N/A</v>
      </c>
      <c r="E482" s="72" t="e">
        <f t="shared" ca="1" si="92"/>
        <v>#N/A</v>
      </c>
      <c r="F482" s="72" t="e">
        <f t="shared" ca="1" si="93"/>
        <v>#N/A</v>
      </c>
      <c r="G482" s="72" t="e">
        <f t="shared" ca="1" si="94"/>
        <v>#N/A</v>
      </c>
      <c r="H482" s="72" t="e">
        <f t="shared" ca="1" si="95"/>
        <v>#N/A</v>
      </c>
      <c r="I482" s="72" t="e">
        <f t="shared" ca="1" si="96"/>
        <v>#N/A</v>
      </c>
      <c r="J482" s="72" t="e">
        <f t="shared" ca="1" si="97"/>
        <v>#N/A</v>
      </c>
      <c r="K482" s="72" t="e">
        <f t="shared" ca="1" si="98"/>
        <v>#N/A</v>
      </c>
      <c r="L482" s="72" t="e">
        <f ca="1">VLOOKUP(F482,Coef!$C$2:$F$25,4)</f>
        <v>#N/A</v>
      </c>
      <c r="M482" s="31" t="e">
        <f ca="1">VLOOKUP(E482,Coef!$C$4:$D$23,2)</f>
        <v>#N/A</v>
      </c>
      <c r="N482" s="31" t="e">
        <f ca="1">MOD(VLOOKUP(G482,Coef!$C$2:$G$21,5)+MOD(D482+1,2)*15,20)</f>
        <v>#N/A</v>
      </c>
      <c r="O482" s="31" t="e">
        <f ca="1">VLOOKUP(M482,Coef!$A$27:$B$46,2)</f>
        <v>#N/A</v>
      </c>
      <c r="P482" s="31" t="e">
        <f ca="1">VLOOKUP(M482,Coef!$A$27:$C$46,3)+N482/10-0.1</f>
        <v>#N/A</v>
      </c>
      <c r="Q482" s="31" t="e">
        <f ca="1">IF(P482+0.1&lt;O482,P482+2,P482)</f>
        <v>#N/A</v>
      </c>
      <c r="R482" s="72" t="e">
        <f ca="1">L482*100000+I482</f>
        <v>#N/A</v>
      </c>
      <c r="S482" s="72" t="e">
        <f ca="1">Q482*1000000+J482</f>
        <v>#N/A</v>
      </c>
      <c r="T482" s="72" t="e">
        <f ca="1">IF(M482&lt;11,S482-10000000,S482)</f>
        <v>#N/A</v>
      </c>
      <c r="U482" s="72" t="e">
        <f ca="1">T482/(6366197.724*0.9996)</f>
        <v>#N/A</v>
      </c>
      <c r="V482" s="72" t="e">
        <f ca="1">(Coef!$J$9/(1+Coef!$J$8*(COS(U482))^2)^0.5)*Coef!$J$6</f>
        <v>#N/A</v>
      </c>
      <c r="W482" s="72" t="e">
        <f ca="1">6*D482-183</f>
        <v>#N/A</v>
      </c>
      <c r="X482" s="72" t="e">
        <f ca="1">(R482-500000)/V482</f>
        <v>#N/A</v>
      </c>
      <c r="Y482" s="72" t="e">
        <f ca="1">SIN(2*U482)</f>
        <v>#N/A</v>
      </c>
      <c r="Z482" s="72" t="e">
        <f ca="1">Y482*(COS(U482))^2</f>
        <v>#N/A</v>
      </c>
      <c r="AA482" s="72" t="e">
        <f ca="1">U482+(Y482/2)</f>
        <v>#N/A</v>
      </c>
      <c r="AB482" s="72" t="e">
        <f ca="1">(3*AA482+Z482)/4</f>
        <v>#N/A</v>
      </c>
      <c r="AC482" s="72" t="e">
        <f ca="1">(5*AB482+Z482*(COS(U482))^2)/3</f>
        <v>#N/A</v>
      </c>
      <c r="AD482" s="72" t="e">
        <f ca="1">Coef!$J$6*Coef!$J$9*(U482-(Coef!$J$10*AA482)+(Coef!$J$11*AB482)-(Coef!$J$12*AC482))</f>
        <v>#N/A</v>
      </c>
      <c r="AE482" s="72" t="e">
        <f ca="1">(T482-AD482)/V482</f>
        <v>#N/A</v>
      </c>
      <c r="AF482" s="72" t="e">
        <f ca="1">((Coef!$J$8*X482^2)/2)*(COS(U482))^2</f>
        <v>#N/A</v>
      </c>
      <c r="AG482" s="72" t="e">
        <f ca="1">X482*(1-(AF482/3))</f>
        <v>#N/A</v>
      </c>
      <c r="AH482" s="72" t="e">
        <f ca="1">AE482*(1-AF482)+U482</f>
        <v>#N/A</v>
      </c>
      <c r="AI482" s="72" t="e">
        <f ca="1">(EXP(AG482)-EXP(-AG482))/2</f>
        <v>#N/A</v>
      </c>
      <c r="AJ482" s="72" t="e">
        <f ca="1">ATAN(AI482/COS(AH482))</f>
        <v>#N/A</v>
      </c>
      <c r="AK482" s="72" t="e">
        <f ca="1">ATAN(COS(AJ482)*TAN(AH482))</f>
        <v>#N/A</v>
      </c>
      <c r="AL482" s="72" t="e">
        <f ca="1">U482+(1+Coef!$J$8*(COS(U482))^2-(3/2)*Coef!$J$8*SIN(U482)*COS(U482)*(AK482-U482))*(AK482-U482)</f>
        <v>#N/A</v>
      </c>
      <c r="AM482" s="33" t="e">
        <f t="shared" ca="1" si="88"/>
        <v>#N/A</v>
      </c>
      <c r="AN482" s="33" t="e">
        <f t="shared" ca="1" si="89"/>
        <v>#N/A</v>
      </c>
      <c r="AO482" s="48" t="e">
        <f ca="1">D482&amp;" "&amp;IF(AM482&gt;0,"N","S")&amp;" "&amp;R482&amp;" "&amp;LEFT(S482,7)</f>
        <v>#N/A</v>
      </c>
    </row>
    <row r="483" spans="1:41">
      <c r="A483" s="38"/>
      <c r="B483" s="72" t="str">
        <f t="shared" si="90"/>
        <v/>
      </c>
      <c r="C483" s="72" t="e">
        <f t="array" aca="1" ref="C483" ca="1">MATCH(TRUE,ISERROR(VALUE(MID(B483,ROW(INDIRECT("1:"&amp;LEN(B483))),1))),0)</f>
        <v>#N/A</v>
      </c>
      <c r="D483" s="72" t="e">
        <f t="shared" ca="1" si="91"/>
        <v>#N/A</v>
      </c>
      <c r="E483" s="72" t="e">
        <f t="shared" ca="1" si="92"/>
        <v>#N/A</v>
      </c>
      <c r="F483" s="72" t="e">
        <f t="shared" ca="1" si="93"/>
        <v>#N/A</v>
      </c>
      <c r="G483" s="72" t="e">
        <f t="shared" ca="1" si="94"/>
        <v>#N/A</v>
      </c>
      <c r="H483" s="72" t="e">
        <f t="shared" ca="1" si="95"/>
        <v>#N/A</v>
      </c>
      <c r="I483" s="72" t="e">
        <f t="shared" ca="1" si="96"/>
        <v>#N/A</v>
      </c>
      <c r="J483" s="72" t="e">
        <f t="shared" ca="1" si="97"/>
        <v>#N/A</v>
      </c>
      <c r="K483" s="72" t="e">
        <f t="shared" ca="1" si="98"/>
        <v>#N/A</v>
      </c>
      <c r="L483" s="72" t="e">
        <f ca="1">VLOOKUP(F483,Coef!$C$2:$F$25,4)</f>
        <v>#N/A</v>
      </c>
      <c r="M483" s="31" t="e">
        <f ca="1">VLOOKUP(E483,Coef!$C$4:$D$23,2)</f>
        <v>#N/A</v>
      </c>
      <c r="N483" s="31" t="e">
        <f ca="1">MOD(VLOOKUP(G483,Coef!$C$2:$G$21,5)+MOD(D483+1,2)*15,20)</f>
        <v>#N/A</v>
      </c>
      <c r="O483" s="31" t="e">
        <f ca="1">VLOOKUP(M483,Coef!$A$27:$B$46,2)</f>
        <v>#N/A</v>
      </c>
      <c r="P483" s="31" t="e">
        <f ca="1">VLOOKUP(M483,Coef!$A$27:$C$46,3)+N483/10-0.1</f>
        <v>#N/A</v>
      </c>
      <c r="Q483" s="31" t="e">
        <f ca="1">IF(P483+0.1&lt;O483,P483+2,P483)</f>
        <v>#N/A</v>
      </c>
      <c r="R483" s="72" t="e">
        <f ca="1">L483*100000+I483</f>
        <v>#N/A</v>
      </c>
      <c r="S483" s="72" t="e">
        <f ca="1">Q483*1000000+J483</f>
        <v>#N/A</v>
      </c>
      <c r="T483" s="72" t="e">
        <f ca="1">IF(M483&lt;11,S483-10000000,S483)</f>
        <v>#N/A</v>
      </c>
      <c r="U483" s="72" t="e">
        <f ca="1">T483/(6366197.724*0.9996)</f>
        <v>#N/A</v>
      </c>
      <c r="V483" s="72" t="e">
        <f ca="1">(Coef!$J$9/(1+Coef!$J$8*(COS(U483))^2)^0.5)*Coef!$J$6</f>
        <v>#N/A</v>
      </c>
      <c r="W483" s="72" t="e">
        <f ca="1">6*D483-183</f>
        <v>#N/A</v>
      </c>
      <c r="X483" s="72" t="e">
        <f ca="1">(R483-500000)/V483</f>
        <v>#N/A</v>
      </c>
      <c r="Y483" s="72" t="e">
        <f ca="1">SIN(2*U483)</f>
        <v>#N/A</v>
      </c>
      <c r="Z483" s="72" t="e">
        <f ca="1">Y483*(COS(U483))^2</f>
        <v>#N/A</v>
      </c>
      <c r="AA483" s="72" t="e">
        <f ca="1">U483+(Y483/2)</f>
        <v>#N/A</v>
      </c>
      <c r="AB483" s="72" t="e">
        <f ca="1">(3*AA483+Z483)/4</f>
        <v>#N/A</v>
      </c>
      <c r="AC483" s="72" t="e">
        <f ca="1">(5*AB483+Z483*(COS(U483))^2)/3</f>
        <v>#N/A</v>
      </c>
      <c r="AD483" s="72" t="e">
        <f ca="1">Coef!$J$6*Coef!$J$9*(U483-(Coef!$J$10*AA483)+(Coef!$J$11*AB483)-(Coef!$J$12*AC483))</f>
        <v>#N/A</v>
      </c>
      <c r="AE483" s="72" t="e">
        <f ca="1">(T483-AD483)/V483</f>
        <v>#N/A</v>
      </c>
      <c r="AF483" s="72" t="e">
        <f ca="1">((Coef!$J$8*X483^2)/2)*(COS(U483))^2</f>
        <v>#N/A</v>
      </c>
      <c r="AG483" s="72" t="e">
        <f ca="1">X483*(1-(AF483/3))</f>
        <v>#N/A</v>
      </c>
      <c r="AH483" s="72" t="e">
        <f ca="1">AE483*(1-AF483)+U483</f>
        <v>#N/A</v>
      </c>
      <c r="AI483" s="72" t="e">
        <f ca="1">(EXP(AG483)-EXP(-AG483))/2</f>
        <v>#N/A</v>
      </c>
      <c r="AJ483" s="72" t="e">
        <f ca="1">ATAN(AI483/COS(AH483))</f>
        <v>#N/A</v>
      </c>
      <c r="AK483" s="72" t="e">
        <f ca="1">ATAN(COS(AJ483)*TAN(AH483))</f>
        <v>#N/A</v>
      </c>
      <c r="AL483" s="72" t="e">
        <f ca="1">U483+(1+Coef!$J$8*(COS(U483))^2-(3/2)*Coef!$J$8*SIN(U483)*COS(U483)*(AK483-U483))*(AK483-U483)</f>
        <v>#N/A</v>
      </c>
      <c r="AM483" s="33" t="e">
        <f t="shared" ca="1" si="88"/>
        <v>#N/A</v>
      </c>
      <c r="AN483" s="33" t="e">
        <f t="shared" ca="1" si="89"/>
        <v>#N/A</v>
      </c>
      <c r="AO483" s="48" t="e">
        <f ca="1">D483&amp;" "&amp;IF(AM483&gt;0,"N","S")&amp;" "&amp;R483&amp;" "&amp;LEFT(S483,7)</f>
        <v>#N/A</v>
      </c>
    </row>
    <row r="484" spans="1:41">
      <c r="A484" s="38"/>
      <c r="B484" s="72" t="str">
        <f t="shared" si="90"/>
        <v/>
      </c>
      <c r="C484" s="72" t="e">
        <f t="array" aca="1" ref="C484" ca="1">MATCH(TRUE,ISERROR(VALUE(MID(B484,ROW(INDIRECT("1:"&amp;LEN(B484))),1))),0)</f>
        <v>#N/A</v>
      </c>
      <c r="D484" s="72" t="e">
        <f t="shared" ca="1" si="91"/>
        <v>#N/A</v>
      </c>
      <c r="E484" s="72" t="e">
        <f t="shared" ca="1" si="92"/>
        <v>#N/A</v>
      </c>
      <c r="F484" s="72" t="e">
        <f t="shared" ca="1" si="93"/>
        <v>#N/A</v>
      </c>
      <c r="G484" s="72" t="e">
        <f t="shared" ca="1" si="94"/>
        <v>#N/A</v>
      </c>
      <c r="H484" s="72" t="e">
        <f t="shared" ca="1" si="95"/>
        <v>#N/A</v>
      </c>
      <c r="I484" s="72" t="e">
        <f t="shared" ca="1" si="96"/>
        <v>#N/A</v>
      </c>
      <c r="J484" s="72" t="e">
        <f t="shared" ca="1" si="97"/>
        <v>#N/A</v>
      </c>
      <c r="K484" s="72" t="e">
        <f t="shared" ca="1" si="98"/>
        <v>#N/A</v>
      </c>
      <c r="L484" s="72" t="e">
        <f ca="1">VLOOKUP(F484,Coef!$C$2:$F$25,4)</f>
        <v>#N/A</v>
      </c>
      <c r="M484" s="31" t="e">
        <f ca="1">VLOOKUP(E484,Coef!$C$4:$D$23,2)</f>
        <v>#N/A</v>
      </c>
      <c r="N484" s="31" t="e">
        <f ca="1">MOD(VLOOKUP(G484,Coef!$C$2:$G$21,5)+MOD(D484+1,2)*15,20)</f>
        <v>#N/A</v>
      </c>
      <c r="O484" s="31" t="e">
        <f ca="1">VLOOKUP(M484,Coef!$A$27:$B$46,2)</f>
        <v>#N/A</v>
      </c>
      <c r="P484" s="31" t="e">
        <f ca="1">VLOOKUP(M484,Coef!$A$27:$C$46,3)+N484/10-0.1</f>
        <v>#N/A</v>
      </c>
      <c r="Q484" s="31" t="e">
        <f ca="1">IF(P484+0.1&lt;O484,P484+2,P484)</f>
        <v>#N/A</v>
      </c>
      <c r="R484" s="72" t="e">
        <f ca="1">L484*100000+I484</f>
        <v>#N/A</v>
      </c>
      <c r="S484" s="72" t="e">
        <f ca="1">Q484*1000000+J484</f>
        <v>#N/A</v>
      </c>
      <c r="T484" s="72" t="e">
        <f ca="1">IF(M484&lt;11,S484-10000000,S484)</f>
        <v>#N/A</v>
      </c>
      <c r="U484" s="72" t="e">
        <f ca="1">T484/(6366197.724*0.9996)</f>
        <v>#N/A</v>
      </c>
      <c r="V484" s="72" t="e">
        <f ca="1">(Coef!$J$9/(1+Coef!$J$8*(COS(U484))^2)^0.5)*Coef!$J$6</f>
        <v>#N/A</v>
      </c>
      <c r="W484" s="72" t="e">
        <f ca="1">6*D484-183</f>
        <v>#N/A</v>
      </c>
      <c r="X484" s="72" t="e">
        <f ca="1">(R484-500000)/V484</f>
        <v>#N/A</v>
      </c>
      <c r="Y484" s="72" t="e">
        <f ca="1">SIN(2*U484)</f>
        <v>#N/A</v>
      </c>
      <c r="Z484" s="72" t="e">
        <f ca="1">Y484*(COS(U484))^2</f>
        <v>#N/A</v>
      </c>
      <c r="AA484" s="72" t="e">
        <f ca="1">U484+(Y484/2)</f>
        <v>#N/A</v>
      </c>
      <c r="AB484" s="72" t="e">
        <f ca="1">(3*AA484+Z484)/4</f>
        <v>#N/A</v>
      </c>
      <c r="AC484" s="72" t="e">
        <f ca="1">(5*AB484+Z484*(COS(U484))^2)/3</f>
        <v>#N/A</v>
      </c>
      <c r="AD484" s="72" t="e">
        <f ca="1">Coef!$J$6*Coef!$J$9*(U484-(Coef!$J$10*AA484)+(Coef!$J$11*AB484)-(Coef!$J$12*AC484))</f>
        <v>#N/A</v>
      </c>
      <c r="AE484" s="72" t="e">
        <f ca="1">(T484-AD484)/V484</f>
        <v>#N/A</v>
      </c>
      <c r="AF484" s="72" t="e">
        <f ca="1">((Coef!$J$8*X484^2)/2)*(COS(U484))^2</f>
        <v>#N/A</v>
      </c>
      <c r="AG484" s="72" t="e">
        <f ca="1">X484*(1-(AF484/3))</f>
        <v>#N/A</v>
      </c>
      <c r="AH484" s="72" t="e">
        <f ca="1">AE484*(1-AF484)+U484</f>
        <v>#N/A</v>
      </c>
      <c r="AI484" s="72" t="e">
        <f ca="1">(EXP(AG484)-EXP(-AG484))/2</f>
        <v>#N/A</v>
      </c>
      <c r="AJ484" s="72" t="e">
        <f ca="1">ATAN(AI484/COS(AH484))</f>
        <v>#N/A</v>
      </c>
      <c r="AK484" s="72" t="e">
        <f ca="1">ATAN(COS(AJ484)*TAN(AH484))</f>
        <v>#N/A</v>
      </c>
      <c r="AL484" s="72" t="e">
        <f ca="1">U484+(1+Coef!$J$8*(COS(U484))^2-(3/2)*Coef!$J$8*SIN(U484)*COS(U484)*(AK484-U484))*(AK484-U484)</f>
        <v>#N/A</v>
      </c>
      <c r="AM484" s="33" t="e">
        <f t="shared" ca="1" si="88"/>
        <v>#N/A</v>
      </c>
      <c r="AN484" s="33" t="e">
        <f t="shared" ca="1" si="89"/>
        <v>#N/A</v>
      </c>
      <c r="AO484" s="48" t="e">
        <f ca="1">D484&amp;" "&amp;IF(AM484&gt;0,"N","S")&amp;" "&amp;R484&amp;" "&amp;LEFT(S484,7)</f>
        <v>#N/A</v>
      </c>
    </row>
    <row r="485" spans="1:41">
      <c r="A485" s="38"/>
      <c r="B485" s="72" t="str">
        <f t="shared" si="90"/>
        <v/>
      </c>
      <c r="C485" s="72" t="e">
        <f t="array" aca="1" ref="C485" ca="1">MATCH(TRUE,ISERROR(VALUE(MID(B485,ROW(INDIRECT("1:"&amp;LEN(B485))),1))),0)</f>
        <v>#N/A</v>
      </c>
      <c r="D485" s="72" t="e">
        <f t="shared" ca="1" si="91"/>
        <v>#N/A</v>
      </c>
      <c r="E485" s="72" t="e">
        <f t="shared" ca="1" si="92"/>
        <v>#N/A</v>
      </c>
      <c r="F485" s="72" t="e">
        <f t="shared" ca="1" si="93"/>
        <v>#N/A</v>
      </c>
      <c r="G485" s="72" t="e">
        <f t="shared" ca="1" si="94"/>
        <v>#N/A</v>
      </c>
      <c r="H485" s="72" t="e">
        <f t="shared" ca="1" si="95"/>
        <v>#N/A</v>
      </c>
      <c r="I485" s="72" t="e">
        <f t="shared" ca="1" si="96"/>
        <v>#N/A</v>
      </c>
      <c r="J485" s="72" t="e">
        <f t="shared" ca="1" si="97"/>
        <v>#N/A</v>
      </c>
      <c r="K485" s="72" t="e">
        <f t="shared" ca="1" si="98"/>
        <v>#N/A</v>
      </c>
      <c r="L485" s="72" t="e">
        <f ca="1">VLOOKUP(F485,Coef!$C$2:$F$25,4)</f>
        <v>#N/A</v>
      </c>
      <c r="M485" s="31" t="e">
        <f ca="1">VLOOKUP(E485,Coef!$C$4:$D$23,2)</f>
        <v>#N/A</v>
      </c>
      <c r="N485" s="31" t="e">
        <f ca="1">MOD(VLOOKUP(G485,Coef!$C$2:$G$21,5)+MOD(D485+1,2)*15,20)</f>
        <v>#N/A</v>
      </c>
      <c r="O485" s="31" t="e">
        <f ca="1">VLOOKUP(M485,Coef!$A$27:$B$46,2)</f>
        <v>#N/A</v>
      </c>
      <c r="P485" s="31" t="e">
        <f ca="1">VLOOKUP(M485,Coef!$A$27:$C$46,3)+N485/10-0.1</f>
        <v>#N/A</v>
      </c>
      <c r="Q485" s="31" t="e">
        <f ca="1">IF(P485+0.1&lt;O485,P485+2,P485)</f>
        <v>#N/A</v>
      </c>
      <c r="R485" s="72" t="e">
        <f ca="1">L485*100000+I485</f>
        <v>#N/A</v>
      </c>
      <c r="S485" s="72" t="e">
        <f ca="1">Q485*1000000+J485</f>
        <v>#N/A</v>
      </c>
      <c r="T485" s="72" t="e">
        <f ca="1">IF(M485&lt;11,S485-10000000,S485)</f>
        <v>#N/A</v>
      </c>
      <c r="U485" s="72" t="e">
        <f ca="1">T485/(6366197.724*0.9996)</f>
        <v>#N/A</v>
      </c>
      <c r="V485" s="72" t="e">
        <f ca="1">(Coef!$J$9/(1+Coef!$J$8*(COS(U485))^2)^0.5)*Coef!$J$6</f>
        <v>#N/A</v>
      </c>
      <c r="W485" s="72" t="e">
        <f ca="1">6*D485-183</f>
        <v>#N/A</v>
      </c>
      <c r="X485" s="72" t="e">
        <f ca="1">(R485-500000)/V485</f>
        <v>#N/A</v>
      </c>
      <c r="Y485" s="72" t="e">
        <f ca="1">SIN(2*U485)</f>
        <v>#N/A</v>
      </c>
      <c r="Z485" s="72" t="e">
        <f ca="1">Y485*(COS(U485))^2</f>
        <v>#N/A</v>
      </c>
      <c r="AA485" s="72" t="e">
        <f ca="1">U485+(Y485/2)</f>
        <v>#N/A</v>
      </c>
      <c r="AB485" s="72" t="e">
        <f ca="1">(3*AA485+Z485)/4</f>
        <v>#N/A</v>
      </c>
      <c r="AC485" s="72" t="e">
        <f ca="1">(5*AB485+Z485*(COS(U485))^2)/3</f>
        <v>#N/A</v>
      </c>
      <c r="AD485" s="72" t="e">
        <f ca="1">Coef!$J$6*Coef!$J$9*(U485-(Coef!$J$10*AA485)+(Coef!$J$11*AB485)-(Coef!$J$12*AC485))</f>
        <v>#N/A</v>
      </c>
      <c r="AE485" s="72" t="e">
        <f ca="1">(T485-AD485)/V485</f>
        <v>#N/A</v>
      </c>
      <c r="AF485" s="72" t="e">
        <f ca="1">((Coef!$J$8*X485^2)/2)*(COS(U485))^2</f>
        <v>#N/A</v>
      </c>
      <c r="AG485" s="72" t="e">
        <f ca="1">X485*(1-(AF485/3))</f>
        <v>#N/A</v>
      </c>
      <c r="AH485" s="72" t="e">
        <f ca="1">AE485*(1-AF485)+U485</f>
        <v>#N/A</v>
      </c>
      <c r="AI485" s="72" t="e">
        <f ca="1">(EXP(AG485)-EXP(-AG485))/2</f>
        <v>#N/A</v>
      </c>
      <c r="AJ485" s="72" t="e">
        <f ca="1">ATAN(AI485/COS(AH485))</f>
        <v>#N/A</v>
      </c>
      <c r="AK485" s="72" t="e">
        <f ca="1">ATAN(COS(AJ485)*TAN(AH485))</f>
        <v>#N/A</v>
      </c>
      <c r="AL485" s="72" t="e">
        <f ca="1">U485+(1+Coef!$J$8*(COS(U485))^2-(3/2)*Coef!$J$8*SIN(U485)*COS(U485)*(AK485-U485))*(AK485-U485)</f>
        <v>#N/A</v>
      </c>
      <c r="AM485" s="33" t="e">
        <f t="shared" ca="1" si="88"/>
        <v>#N/A</v>
      </c>
      <c r="AN485" s="33" t="e">
        <f t="shared" ca="1" si="89"/>
        <v>#N/A</v>
      </c>
      <c r="AO485" s="48" t="e">
        <f ca="1">D485&amp;" "&amp;IF(AM485&gt;0,"N","S")&amp;" "&amp;R485&amp;" "&amp;LEFT(S485,7)</f>
        <v>#N/A</v>
      </c>
    </row>
    <row r="486" spans="1:41">
      <c r="A486" s="38"/>
      <c r="B486" s="72" t="str">
        <f t="shared" si="90"/>
        <v/>
      </c>
      <c r="C486" s="72" t="e">
        <f t="array" aca="1" ref="C486" ca="1">MATCH(TRUE,ISERROR(VALUE(MID(B486,ROW(INDIRECT("1:"&amp;LEN(B486))),1))),0)</f>
        <v>#N/A</v>
      </c>
      <c r="D486" s="72" t="e">
        <f t="shared" ca="1" si="91"/>
        <v>#N/A</v>
      </c>
      <c r="E486" s="72" t="e">
        <f t="shared" ca="1" si="92"/>
        <v>#N/A</v>
      </c>
      <c r="F486" s="72" t="e">
        <f t="shared" ca="1" si="93"/>
        <v>#N/A</v>
      </c>
      <c r="G486" s="72" t="e">
        <f t="shared" ca="1" si="94"/>
        <v>#N/A</v>
      </c>
      <c r="H486" s="72" t="e">
        <f t="shared" ca="1" si="95"/>
        <v>#N/A</v>
      </c>
      <c r="I486" s="72" t="e">
        <f t="shared" ca="1" si="96"/>
        <v>#N/A</v>
      </c>
      <c r="J486" s="72" t="e">
        <f t="shared" ca="1" si="97"/>
        <v>#N/A</v>
      </c>
      <c r="K486" s="72" t="e">
        <f t="shared" ca="1" si="98"/>
        <v>#N/A</v>
      </c>
      <c r="L486" s="72" t="e">
        <f ca="1">VLOOKUP(F486,Coef!$C$2:$F$25,4)</f>
        <v>#N/A</v>
      </c>
      <c r="M486" s="31" t="e">
        <f ca="1">VLOOKUP(E486,Coef!$C$4:$D$23,2)</f>
        <v>#N/A</v>
      </c>
      <c r="N486" s="31" t="e">
        <f ca="1">MOD(VLOOKUP(G486,Coef!$C$2:$G$21,5)+MOD(D486+1,2)*15,20)</f>
        <v>#N/A</v>
      </c>
      <c r="O486" s="31" t="e">
        <f ca="1">VLOOKUP(M486,Coef!$A$27:$B$46,2)</f>
        <v>#N/A</v>
      </c>
      <c r="P486" s="31" t="e">
        <f ca="1">VLOOKUP(M486,Coef!$A$27:$C$46,3)+N486/10-0.1</f>
        <v>#N/A</v>
      </c>
      <c r="Q486" s="31" t="e">
        <f ca="1">IF(P486+0.1&lt;O486,P486+2,P486)</f>
        <v>#N/A</v>
      </c>
      <c r="R486" s="72" t="e">
        <f ca="1">L486*100000+I486</f>
        <v>#N/A</v>
      </c>
      <c r="S486" s="72" t="e">
        <f ca="1">Q486*1000000+J486</f>
        <v>#N/A</v>
      </c>
      <c r="T486" s="72" t="e">
        <f ca="1">IF(M486&lt;11,S486-10000000,S486)</f>
        <v>#N/A</v>
      </c>
      <c r="U486" s="72" t="e">
        <f ca="1">T486/(6366197.724*0.9996)</f>
        <v>#N/A</v>
      </c>
      <c r="V486" s="72" t="e">
        <f ca="1">(Coef!$J$9/(1+Coef!$J$8*(COS(U486))^2)^0.5)*Coef!$J$6</f>
        <v>#N/A</v>
      </c>
      <c r="W486" s="72" t="e">
        <f ca="1">6*D486-183</f>
        <v>#N/A</v>
      </c>
      <c r="X486" s="72" t="e">
        <f ca="1">(R486-500000)/V486</f>
        <v>#N/A</v>
      </c>
      <c r="Y486" s="72" t="e">
        <f ca="1">SIN(2*U486)</f>
        <v>#N/A</v>
      </c>
      <c r="Z486" s="72" t="e">
        <f ca="1">Y486*(COS(U486))^2</f>
        <v>#N/A</v>
      </c>
      <c r="AA486" s="72" t="e">
        <f ca="1">U486+(Y486/2)</f>
        <v>#N/A</v>
      </c>
      <c r="AB486" s="72" t="e">
        <f ca="1">(3*AA486+Z486)/4</f>
        <v>#N/A</v>
      </c>
      <c r="AC486" s="72" t="e">
        <f ca="1">(5*AB486+Z486*(COS(U486))^2)/3</f>
        <v>#N/A</v>
      </c>
      <c r="AD486" s="72" t="e">
        <f ca="1">Coef!$J$6*Coef!$J$9*(U486-(Coef!$J$10*AA486)+(Coef!$J$11*AB486)-(Coef!$J$12*AC486))</f>
        <v>#N/A</v>
      </c>
      <c r="AE486" s="72" t="e">
        <f ca="1">(T486-AD486)/V486</f>
        <v>#N/A</v>
      </c>
      <c r="AF486" s="72" t="e">
        <f ca="1">((Coef!$J$8*X486^2)/2)*(COS(U486))^2</f>
        <v>#N/A</v>
      </c>
      <c r="AG486" s="72" t="e">
        <f ca="1">X486*(1-(AF486/3))</f>
        <v>#N/A</v>
      </c>
      <c r="AH486" s="72" t="e">
        <f ca="1">AE486*(1-AF486)+U486</f>
        <v>#N/A</v>
      </c>
      <c r="AI486" s="72" t="e">
        <f ca="1">(EXP(AG486)-EXP(-AG486))/2</f>
        <v>#N/A</v>
      </c>
      <c r="AJ486" s="72" t="e">
        <f ca="1">ATAN(AI486/COS(AH486))</f>
        <v>#N/A</v>
      </c>
      <c r="AK486" s="72" t="e">
        <f ca="1">ATAN(COS(AJ486)*TAN(AH486))</f>
        <v>#N/A</v>
      </c>
      <c r="AL486" s="72" t="e">
        <f ca="1">U486+(1+Coef!$J$8*(COS(U486))^2-(3/2)*Coef!$J$8*SIN(U486)*COS(U486)*(AK486-U486))*(AK486-U486)</f>
        <v>#N/A</v>
      </c>
      <c r="AM486" s="33" t="e">
        <f t="shared" ca="1" si="88"/>
        <v>#N/A</v>
      </c>
      <c r="AN486" s="33" t="e">
        <f t="shared" ca="1" si="89"/>
        <v>#N/A</v>
      </c>
      <c r="AO486" s="48" t="e">
        <f ca="1">D486&amp;" "&amp;IF(AM486&gt;0,"N","S")&amp;" "&amp;R486&amp;" "&amp;LEFT(S486,7)</f>
        <v>#N/A</v>
      </c>
    </row>
    <row r="487" spans="1:41">
      <c r="A487" s="38"/>
      <c r="B487" s="72" t="str">
        <f t="shared" si="90"/>
        <v/>
      </c>
      <c r="C487" s="72" t="e">
        <f t="array" aca="1" ref="C487" ca="1">MATCH(TRUE,ISERROR(VALUE(MID(B487,ROW(INDIRECT("1:"&amp;LEN(B487))),1))),0)</f>
        <v>#N/A</v>
      </c>
      <c r="D487" s="72" t="e">
        <f t="shared" ca="1" si="91"/>
        <v>#N/A</v>
      </c>
      <c r="E487" s="72" t="e">
        <f t="shared" ca="1" si="92"/>
        <v>#N/A</v>
      </c>
      <c r="F487" s="72" t="e">
        <f t="shared" ca="1" si="93"/>
        <v>#N/A</v>
      </c>
      <c r="G487" s="72" t="e">
        <f t="shared" ca="1" si="94"/>
        <v>#N/A</v>
      </c>
      <c r="H487" s="72" t="e">
        <f t="shared" ca="1" si="95"/>
        <v>#N/A</v>
      </c>
      <c r="I487" s="72" t="e">
        <f t="shared" ca="1" si="96"/>
        <v>#N/A</v>
      </c>
      <c r="J487" s="72" t="e">
        <f t="shared" ca="1" si="97"/>
        <v>#N/A</v>
      </c>
      <c r="K487" s="72" t="e">
        <f t="shared" ca="1" si="98"/>
        <v>#N/A</v>
      </c>
      <c r="L487" s="72" t="e">
        <f ca="1">VLOOKUP(F487,Coef!$C$2:$F$25,4)</f>
        <v>#N/A</v>
      </c>
      <c r="M487" s="31" t="e">
        <f ca="1">VLOOKUP(E487,Coef!$C$4:$D$23,2)</f>
        <v>#N/A</v>
      </c>
      <c r="N487" s="31" t="e">
        <f ca="1">MOD(VLOOKUP(G487,Coef!$C$2:$G$21,5)+MOD(D487+1,2)*15,20)</f>
        <v>#N/A</v>
      </c>
      <c r="O487" s="31" t="e">
        <f ca="1">VLOOKUP(M487,Coef!$A$27:$B$46,2)</f>
        <v>#N/A</v>
      </c>
      <c r="P487" s="31" t="e">
        <f ca="1">VLOOKUP(M487,Coef!$A$27:$C$46,3)+N487/10-0.1</f>
        <v>#N/A</v>
      </c>
      <c r="Q487" s="31" t="e">
        <f ca="1">IF(P487+0.1&lt;O487,P487+2,P487)</f>
        <v>#N/A</v>
      </c>
      <c r="R487" s="72" t="e">
        <f ca="1">L487*100000+I487</f>
        <v>#N/A</v>
      </c>
      <c r="S487" s="72" t="e">
        <f ca="1">Q487*1000000+J487</f>
        <v>#N/A</v>
      </c>
      <c r="T487" s="72" t="e">
        <f ca="1">IF(M487&lt;11,S487-10000000,S487)</f>
        <v>#N/A</v>
      </c>
      <c r="U487" s="72" t="e">
        <f ca="1">T487/(6366197.724*0.9996)</f>
        <v>#N/A</v>
      </c>
      <c r="V487" s="72" t="e">
        <f ca="1">(Coef!$J$9/(1+Coef!$J$8*(COS(U487))^2)^0.5)*Coef!$J$6</f>
        <v>#N/A</v>
      </c>
      <c r="W487" s="72" t="e">
        <f ca="1">6*D487-183</f>
        <v>#N/A</v>
      </c>
      <c r="X487" s="72" t="e">
        <f ca="1">(R487-500000)/V487</f>
        <v>#N/A</v>
      </c>
      <c r="Y487" s="72" t="e">
        <f ca="1">SIN(2*U487)</f>
        <v>#N/A</v>
      </c>
      <c r="Z487" s="72" t="e">
        <f ca="1">Y487*(COS(U487))^2</f>
        <v>#N/A</v>
      </c>
      <c r="AA487" s="72" t="e">
        <f ca="1">U487+(Y487/2)</f>
        <v>#N/A</v>
      </c>
      <c r="AB487" s="72" t="e">
        <f ca="1">(3*AA487+Z487)/4</f>
        <v>#N/A</v>
      </c>
      <c r="AC487" s="72" t="e">
        <f ca="1">(5*AB487+Z487*(COS(U487))^2)/3</f>
        <v>#N/A</v>
      </c>
      <c r="AD487" s="72" t="e">
        <f ca="1">Coef!$J$6*Coef!$J$9*(U487-(Coef!$J$10*AA487)+(Coef!$J$11*AB487)-(Coef!$J$12*AC487))</f>
        <v>#N/A</v>
      </c>
      <c r="AE487" s="72" t="e">
        <f ca="1">(T487-AD487)/V487</f>
        <v>#N/A</v>
      </c>
      <c r="AF487" s="72" t="e">
        <f ca="1">((Coef!$J$8*X487^2)/2)*(COS(U487))^2</f>
        <v>#N/A</v>
      </c>
      <c r="AG487" s="72" t="e">
        <f ca="1">X487*(1-(AF487/3))</f>
        <v>#N/A</v>
      </c>
      <c r="AH487" s="72" t="e">
        <f ca="1">AE487*(1-AF487)+U487</f>
        <v>#N/A</v>
      </c>
      <c r="AI487" s="72" t="e">
        <f ca="1">(EXP(AG487)-EXP(-AG487))/2</f>
        <v>#N/A</v>
      </c>
      <c r="AJ487" s="72" t="e">
        <f ca="1">ATAN(AI487/COS(AH487))</f>
        <v>#N/A</v>
      </c>
      <c r="AK487" s="72" t="e">
        <f ca="1">ATAN(COS(AJ487)*TAN(AH487))</f>
        <v>#N/A</v>
      </c>
      <c r="AL487" s="72" t="e">
        <f ca="1">U487+(1+Coef!$J$8*(COS(U487))^2-(3/2)*Coef!$J$8*SIN(U487)*COS(U487)*(AK487-U487))*(AK487-U487)</f>
        <v>#N/A</v>
      </c>
      <c r="AM487" s="33" t="e">
        <f t="shared" ca="1" si="88"/>
        <v>#N/A</v>
      </c>
      <c r="AN487" s="33" t="e">
        <f t="shared" ca="1" si="89"/>
        <v>#N/A</v>
      </c>
      <c r="AO487" s="48" t="e">
        <f ca="1">D487&amp;" "&amp;IF(AM487&gt;0,"N","S")&amp;" "&amp;R487&amp;" "&amp;LEFT(S487,7)</f>
        <v>#N/A</v>
      </c>
    </row>
    <row r="488" spans="1:41">
      <c r="A488" s="38"/>
      <c r="B488" s="72" t="str">
        <f t="shared" si="90"/>
        <v/>
      </c>
      <c r="C488" s="72" t="e">
        <f t="array" aca="1" ref="C488" ca="1">MATCH(TRUE,ISERROR(VALUE(MID(B488,ROW(INDIRECT("1:"&amp;LEN(B488))),1))),0)</f>
        <v>#N/A</v>
      </c>
      <c r="D488" s="72" t="e">
        <f t="shared" ca="1" si="91"/>
        <v>#N/A</v>
      </c>
      <c r="E488" s="72" t="e">
        <f t="shared" ca="1" si="92"/>
        <v>#N/A</v>
      </c>
      <c r="F488" s="72" t="e">
        <f t="shared" ca="1" si="93"/>
        <v>#N/A</v>
      </c>
      <c r="G488" s="72" t="e">
        <f t="shared" ca="1" si="94"/>
        <v>#N/A</v>
      </c>
      <c r="H488" s="72" t="e">
        <f t="shared" ca="1" si="95"/>
        <v>#N/A</v>
      </c>
      <c r="I488" s="72" t="e">
        <f t="shared" ca="1" si="96"/>
        <v>#N/A</v>
      </c>
      <c r="J488" s="72" t="e">
        <f t="shared" ca="1" si="97"/>
        <v>#N/A</v>
      </c>
      <c r="K488" s="72" t="e">
        <f t="shared" ca="1" si="98"/>
        <v>#N/A</v>
      </c>
      <c r="L488" s="72" t="e">
        <f ca="1">VLOOKUP(F488,Coef!$C$2:$F$25,4)</f>
        <v>#N/A</v>
      </c>
      <c r="M488" s="31" t="e">
        <f ca="1">VLOOKUP(E488,Coef!$C$4:$D$23,2)</f>
        <v>#N/A</v>
      </c>
      <c r="N488" s="31" t="e">
        <f ca="1">MOD(VLOOKUP(G488,Coef!$C$2:$G$21,5)+MOD(D488+1,2)*15,20)</f>
        <v>#N/A</v>
      </c>
      <c r="O488" s="31" t="e">
        <f ca="1">VLOOKUP(M488,Coef!$A$27:$B$46,2)</f>
        <v>#N/A</v>
      </c>
      <c r="P488" s="31" t="e">
        <f ca="1">VLOOKUP(M488,Coef!$A$27:$C$46,3)+N488/10-0.1</f>
        <v>#N/A</v>
      </c>
      <c r="Q488" s="31" t="e">
        <f ca="1">IF(P488+0.1&lt;O488,P488+2,P488)</f>
        <v>#N/A</v>
      </c>
      <c r="R488" s="72" t="e">
        <f ca="1">L488*100000+I488</f>
        <v>#N/A</v>
      </c>
      <c r="S488" s="72" t="e">
        <f ca="1">Q488*1000000+J488</f>
        <v>#N/A</v>
      </c>
      <c r="T488" s="72" t="e">
        <f ca="1">IF(M488&lt;11,S488-10000000,S488)</f>
        <v>#N/A</v>
      </c>
      <c r="U488" s="72" t="e">
        <f ca="1">T488/(6366197.724*0.9996)</f>
        <v>#N/A</v>
      </c>
      <c r="V488" s="72" t="e">
        <f ca="1">(Coef!$J$9/(1+Coef!$J$8*(COS(U488))^2)^0.5)*Coef!$J$6</f>
        <v>#N/A</v>
      </c>
      <c r="W488" s="72" t="e">
        <f ca="1">6*D488-183</f>
        <v>#N/A</v>
      </c>
      <c r="X488" s="72" t="e">
        <f ca="1">(R488-500000)/V488</f>
        <v>#N/A</v>
      </c>
      <c r="Y488" s="72" t="e">
        <f ca="1">SIN(2*U488)</f>
        <v>#N/A</v>
      </c>
      <c r="Z488" s="72" t="e">
        <f ca="1">Y488*(COS(U488))^2</f>
        <v>#N/A</v>
      </c>
      <c r="AA488" s="72" t="e">
        <f ca="1">U488+(Y488/2)</f>
        <v>#N/A</v>
      </c>
      <c r="AB488" s="72" t="e">
        <f ca="1">(3*AA488+Z488)/4</f>
        <v>#N/A</v>
      </c>
      <c r="AC488" s="72" t="e">
        <f ca="1">(5*AB488+Z488*(COS(U488))^2)/3</f>
        <v>#N/A</v>
      </c>
      <c r="AD488" s="72" t="e">
        <f ca="1">Coef!$J$6*Coef!$J$9*(U488-(Coef!$J$10*AA488)+(Coef!$J$11*AB488)-(Coef!$J$12*AC488))</f>
        <v>#N/A</v>
      </c>
      <c r="AE488" s="72" t="e">
        <f ca="1">(T488-AD488)/V488</f>
        <v>#N/A</v>
      </c>
      <c r="AF488" s="72" t="e">
        <f ca="1">((Coef!$J$8*X488^2)/2)*(COS(U488))^2</f>
        <v>#N/A</v>
      </c>
      <c r="AG488" s="72" t="e">
        <f ca="1">X488*(1-(AF488/3))</f>
        <v>#N/A</v>
      </c>
      <c r="AH488" s="72" t="e">
        <f ca="1">AE488*(1-AF488)+U488</f>
        <v>#N/A</v>
      </c>
      <c r="AI488" s="72" t="e">
        <f ca="1">(EXP(AG488)-EXP(-AG488))/2</f>
        <v>#N/A</v>
      </c>
      <c r="AJ488" s="72" t="e">
        <f ca="1">ATAN(AI488/COS(AH488))</f>
        <v>#N/A</v>
      </c>
      <c r="AK488" s="72" t="e">
        <f ca="1">ATAN(COS(AJ488)*TAN(AH488))</f>
        <v>#N/A</v>
      </c>
      <c r="AL488" s="72" t="e">
        <f ca="1">U488+(1+Coef!$J$8*(COS(U488))^2-(3/2)*Coef!$J$8*SIN(U488)*COS(U488)*(AK488-U488))*(AK488-U488)</f>
        <v>#N/A</v>
      </c>
      <c r="AM488" s="33" t="e">
        <f t="shared" ca="1" si="88"/>
        <v>#N/A</v>
      </c>
      <c r="AN488" s="33" t="e">
        <f t="shared" ca="1" si="89"/>
        <v>#N/A</v>
      </c>
      <c r="AO488" s="48" t="e">
        <f ca="1">D488&amp;" "&amp;IF(AM488&gt;0,"N","S")&amp;" "&amp;R488&amp;" "&amp;LEFT(S488,7)</f>
        <v>#N/A</v>
      </c>
    </row>
    <row r="489" spans="1:41">
      <c r="A489" s="38"/>
      <c r="B489" s="72" t="str">
        <f t="shared" si="90"/>
        <v/>
      </c>
      <c r="C489" s="72" t="e">
        <f t="array" aca="1" ref="C489" ca="1">MATCH(TRUE,ISERROR(VALUE(MID(B489,ROW(INDIRECT("1:"&amp;LEN(B489))),1))),0)</f>
        <v>#N/A</v>
      </c>
      <c r="D489" s="72" t="e">
        <f t="shared" ca="1" si="91"/>
        <v>#N/A</v>
      </c>
      <c r="E489" s="72" t="e">
        <f t="shared" ca="1" si="92"/>
        <v>#N/A</v>
      </c>
      <c r="F489" s="72" t="e">
        <f t="shared" ca="1" si="93"/>
        <v>#N/A</v>
      </c>
      <c r="G489" s="72" t="e">
        <f t="shared" ca="1" si="94"/>
        <v>#N/A</v>
      </c>
      <c r="H489" s="72" t="e">
        <f t="shared" ca="1" si="95"/>
        <v>#N/A</v>
      </c>
      <c r="I489" s="72" t="e">
        <f t="shared" ca="1" si="96"/>
        <v>#N/A</v>
      </c>
      <c r="J489" s="72" t="e">
        <f t="shared" ca="1" si="97"/>
        <v>#N/A</v>
      </c>
      <c r="K489" s="72" t="e">
        <f t="shared" ca="1" si="98"/>
        <v>#N/A</v>
      </c>
      <c r="L489" s="72" t="e">
        <f ca="1">VLOOKUP(F489,Coef!$C$2:$F$25,4)</f>
        <v>#N/A</v>
      </c>
      <c r="M489" s="31" t="e">
        <f ca="1">VLOOKUP(E489,Coef!$C$4:$D$23,2)</f>
        <v>#N/A</v>
      </c>
      <c r="N489" s="31" t="e">
        <f ca="1">MOD(VLOOKUP(G489,Coef!$C$2:$G$21,5)+MOD(D489+1,2)*15,20)</f>
        <v>#N/A</v>
      </c>
      <c r="O489" s="31" t="e">
        <f ca="1">VLOOKUP(M489,Coef!$A$27:$B$46,2)</f>
        <v>#N/A</v>
      </c>
      <c r="P489" s="31" t="e">
        <f ca="1">VLOOKUP(M489,Coef!$A$27:$C$46,3)+N489/10-0.1</f>
        <v>#N/A</v>
      </c>
      <c r="Q489" s="31" t="e">
        <f ca="1">IF(P489+0.1&lt;O489,P489+2,P489)</f>
        <v>#N/A</v>
      </c>
      <c r="R489" s="72" t="e">
        <f ca="1">L489*100000+I489</f>
        <v>#N/A</v>
      </c>
      <c r="S489" s="72" t="e">
        <f ca="1">Q489*1000000+J489</f>
        <v>#N/A</v>
      </c>
      <c r="T489" s="72" t="e">
        <f ca="1">IF(M489&lt;11,S489-10000000,S489)</f>
        <v>#N/A</v>
      </c>
      <c r="U489" s="72" t="e">
        <f ca="1">T489/(6366197.724*0.9996)</f>
        <v>#N/A</v>
      </c>
      <c r="V489" s="72" t="e">
        <f ca="1">(Coef!$J$9/(1+Coef!$J$8*(COS(U489))^2)^0.5)*Coef!$J$6</f>
        <v>#N/A</v>
      </c>
      <c r="W489" s="72" t="e">
        <f ca="1">6*D489-183</f>
        <v>#N/A</v>
      </c>
      <c r="X489" s="72" t="e">
        <f ca="1">(R489-500000)/V489</f>
        <v>#N/A</v>
      </c>
      <c r="Y489" s="72" t="e">
        <f ca="1">SIN(2*U489)</f>
        <v>#N/A</v>
      </c>
      <c r="Z489" s="72" t="e">
        <f ca="1">Y489*(COS(U489))^2</f>
        <v>#N/A</v>
      </c>
      <c r="AA489" s="72" t="e">
        <f ca="1">U489+(Y489/2)</f>
        <v>#N/A</v>
      </c>
      <c r="AB489" s="72" t="e">
        <f ca="1">(3*AA489+Z489)/4</f>
        <v>#N/A</v>
      </c>
      <c r="AC489" s="72" t="e">
        <f ca="1">(5*AB489+Z489*(COS(U489))^2)/3</f>
        <v>#N/A</v>
      </c>
      <c r="AD489" s="72" t="e">
        <f ca="1">Coef!$J$6*Coef!$J$9*(U489-(Coef!$J$10*AA489)+(Coef!$J$11*AB489)-(Coef!$J$12*AC489))</f>
        <v>#N/A</v>
      </c>
      <c r="AE489" s="72" t="e">
        <f ca="1">(T489-AD489)/V489</f>
        <v>#N/A</v>
      </c>
      <c r="AF489" s="72" t="e">
        <f ca="1">((Coef!$J$8*X489^2)/2)*(COS(U489))^2</f>
        <v>#N/A</v>
      </c>
      <c r="AG489" s="72" t="e">
        <f ca="1">X489*(1-(AF489/3))</f>
        <v>#N/A</v>
      </c>
      <c r="AH489" s="72" t="e">
        <f ca="1">AE489*(1-AF489)+U489</f>
        <v>#N/A</v>
      </c>
      <c r="AI489" s="72" t="e">
        <f ca="1">(EXP(AG489)-EXP(-AG489))/2</f>
        <v>#N/A</v>
      </c>
      <c r="AJ489" s="72" t="e">
        <f ca="1">ATAN(AI489/COS(AH489))</f>
        <v>#N/A</v>
      </c>
      <c r="AK489" s="72" t="e">
        <f ca="1">ATAN(COS(AJ489)*TAN(AH489))</f>
        <v>#N/A</v>
      </c>
      <c r="AL489" s="72" t="e">
        <f ca="1">U489+(1+Coef!$J$8*(COS(U489))^2-(3/2)*Coef!$J$8*SIN(U489)*COS(U489)*(AK489-U489))*(AK489-U489)</f>
        <v>#N/A</v>
      </c>
      <c r="AM489" s="33" t="e">
        <f t="shared" ca="1" si="88"/>
        <v>#N/A</v>
      </c>
      <c r="AN489" s="33" t="e">
        <f t="shared" ca="1" si="89"/>
        <v>#N/A</v>
      </c>
      <c r="AO489" s="48" t="e">
        <f ca="1">D489&amp;" "&amp;IF(AM489&gt;0,"N","S")&amp;" "&amp;R489&amp;" "&amp;LEFT(S489,7)</f>
        <v>#N/A</v>
      </c>
    </row>
    <row r="490" spans="1:41">
      <c r="A490" s="38"/>
      <c r="B490" s="72" t="str">
        <f t="shared" si="90"/>
        <v/>
      </c>
      <c r="C490" s="72" t="e">
        <f t="array" aca="1" ref="C490" ca="1">MATCH(TRUE,ISERROR(VALUE(MID(B490,ROW(INDIRECT("1:"&amp;LEN(B490))),1))),0)</f>
        <v>#N/A</v>
      </c>
      <c r="D490" s="72" t="e">
        <f t="shared" ca="1" si="91"/>
        <v>#N/A</v>
      </c>
      <c r="E490" s="72" t="e">
        <f t="shared" ca="1" si="92"/>
        <v>#N/A</v>
      </c>
      <c r="F490" s="72" t="e">
        <f t="shared" ca="1" si="93"/>
        <v>#N/A</v>
      </c>
      <c r="G490" s="72" t="e">
        <f t="shared" ca="1" si="94"/>
        <v>#N/A</v>
      </c>
      <c r="H490" s="72" t="e">
        <f t="shared" ca="1" si="95"/>
        <v>#N/A</v>
      </c>
      <c r="I490" s="72" t="e">
        <f t="shared" ca="1" si="96"/>
        <v>#N/A</v>
      </c>
      <c r="J490" s="72" t="e">
        <f t="shared" ca="1" si="97"/>
        <v>#N/A</v>
      </c>
      <c r="K490" s="72" t="e">
        <f t="shared" ca="1" si="98"/>
        <v>#N/A</v>
      </c>
      <c r="L490" s="72" t="e">
        <f ca="1">VLOOKUP(F490,Coef!$C$2:$F$25,4)</f>
        <v>#N/A</v>
      </c>
      <c r="M490" s="31" t="e">
        <f ca="1">VLOOKUP(E490,Coef!$C$4:$D$23,2)</f>
        <v>#N/A</v>
      </c>
      <c r="N490" s="31" t="e">
        <f ca="1">MOD(VLOOKUP(G490,Coef!$C$2:$G$21,5)+MOD(D490+1,2)*15,20)</f>
        <v>#N/A</v>
      </c>
      <c r="O490" s="31" t="e">
        <f ca="1">VLOOKUP(M490,Coef!$A$27:$B$46,2)</f>
        <v>#N/A</v>
      </c>
      <c r="P490" s="31" t="e">
        <f ca="1">VLOOKUP(M490,Coef!$A$27:$C$46,3)+N490/10-0.1</f>
        <v>#N/A</v>
      </c>
      <c r="Q490" s="31" t="e">
        <f ca="1">IF(P490+0.1&lt;O490,P490+2,P490)</f>
        <v>#N/A</v>
      </c>
      <c r="R490" s="72" t="e">
        <f ca="1">L490*100000+I490</f>
        <v>#N/A</v>
      </c>
      <c r="S490" s="72" t="e">
        <f ca="1">Q490*1000000+J490</f>
        <v>#N/A</v>
      </c>
      <c r="T490" s="72" t="e">
        <f ca="1">IF(M490&lt;11,S490-10000000,S490)</f>
        <v>#N/A</v>
      </c>
      <c r="U490" s="72" t="e">
        <f ca="1">T490/(6366197.724*0.9996)</f>
        <v>#N/A</v>
      </c>
      <c r="V490" s="72" t="e">
        <f ca="1">(Coef!$J$9/(1+Coef!$J$8*(COS(U490))^2)^0.5)*Coef!$J$6</f>
        <v>#N/A</v>
      </c>
      <c r="W490" s="72" t="e">
        <f ca="1">6*D490-183</f>
        <v>#N/A</v>
      </c>
      <c r="X490" s="72" t="e">
        <f ca="1">(R490-500000)/V490</f>
        <v>#N/A</v>
      </c>
      <c r="Y490" s="72" t="e">
        <f ca="1">SIN(2*U490)</f>
        <v>#N/A</v>
      </c>
      <c r="Z490" s="72" t="e">
        <f ca="1">Y490*(COS(U490))^2</f>
        <v>#N/A</v>
      </c>
      <c r="AA490" s="72" t="e">
        <f ca="1">U490+(Y490/2)</f>
        <v>#N/A</v>
      </c>
      <c r="AB490" s="72" t="e">
        <f ca="1">(3*AA490+Z490)/4</f>
        <v>#N/A</v>
      </c>
      <c r="AC490" s="72" t="e">
        <f ca="1">(5*AB490+Z490*(COS(U490))^2)/3</f>
        <v>#N/A</v>
      </c>
      <c r="AD490" s="72" t="e">
        <f ca="1">Coef!$J$6*Coef!$J$9*(U490-(Coef!$J$10*AA490)+(Coef!$J$11*AB490)-(Coef!$J$12*AC490))</f>
        <v>#N/A</v>
      </c>
      <c r="AE490" s="72" t="e">
        <f ca="1">(T490-AD490)/V490</f>
        <v>#N/A</v>
      </c>
      <c r="AF490" s="72" t="e">
        <f ca="1">((Coef!$J$8*X490^2)/2)*(COS(U490))^2</f>
        <v>#N/A</v>
      </c>
      <c r="AG490" s="72" t="e">
        <f ca="1">X490*(1-(AF490/3))</f>
        <v>#N/A</v>
      </c>
      <c r="AH490" s="72" t="e">
        <f ca="1">AE490*(1-AF490)+U490</f>
        <v>#N/A</v>
      </c>
      <c r="AI490" s="72" t="e">
        <f ca="1">(EXP(AG490)-EXP(-AG490))/2</f>
        <v>#N/A</v>
      </c>
      <c r="AJ490" s="72" t="e">
        <f ca="1">ATAN(AI490/COS(AH490))</f>
        <v>#N/A</v>
      </c>
      <c r="AK490" s="72" t="e">
        <f ca="1">ATAN(COS(AJ490)*TAN(AH490))</f>
        <v>#N/A</v>
      </c>
      <c r="AL490" s="72" t="e">
        <f ca="1">U490+(1+Coef!$J$8*(COS(U490))^2-(3/2)*Coef!$J$8*SIN(U490)*COS(U490)*(AK490-U490))*(AK490-U490)</f>
        <v>#N/A</v>
      </c>
      <c r="AM490" s="33" t="e">
        <f t="shared" ca="1" si="88"/>
        <v>#N/A</v>
      </c>
      <c r="AN490" s="33" t="e">
        <f t="shared" ca="1" si="89"/>
        <v>#N/A</v>
      </c>
      <c r="AO490" s="48" t="e">
        <f ca="1">D490&amp;" "&amp;IF(AM490&gt;0,"N","S")&amp;" "&amp;R490&amp;" "&amp;LEFT(S490,7)</f>
        <v>#N/A</v>
      </c>
    </row>
    <row r="491" spans="1:41">
      <c r="A491" s="38"/>
      <c r="B491" s="72" t="str">
        <f t="shared" si="90"/>
        <v/>
      </c>
      <c r="C491" s="72" t="e">
        <f t="array" aca="1" ref="C491" ca="1">MATCH(TRUE,ISERROR(VALUE(MID(B491,ROW(INDIRECT("1:"&amp;LEN(B491))),1))),0)</f>
        <v>#N/A</v>
      </c>
      <c r="D491" s="72" t="e">
        <f t="shared" ca="1" si="91"/>
        <v>#N/A</v>
      </c>
      <c r="E491" s="72" t="e">
        <f t="shared" ca="1" si="92"/>
        <v>#N/A</v>
      </c>
      <c r="F491" s="72" t="e">
        <f t="shared" ca="1" si="93"/>
        <v>#N/A</v>
      </c>
      <c r="G491" s="72" t="e">
        <f t="shared" ca="1" si="94"/>
        <v>#N/A</v>
      </c>
      <c r="H491" s="72" t="e">
        <f t="shared" ca="1" si="95"/>
        <v>#N/A</v>
      </c>
      <c r="I491" s="72" t="e">
        <f t="shared" ca="1" si="96"/>
        <v>#N/A</v>
      </c>
      <c r="J491" s="72" t="e">
        <f t="shared" ca="1" si="97"/>
        <v>#N/A</v>
      </c>
      <c r="K491" s="72" t="e">
        <f t="shared" ca="1" si="98"/>
        <v>#N/A</v>
      </c>
      <c r="L491" s="72" t="e">
        <f ca="1">VLOOKUP(F491,Coef!$C$2:$F$25,4)</f>
        <v>#N/A</v>
      </c>
      <c r="M491" s="31" t="e">
        <f ca="1">VLOOKUP(E491,Coef!$C$4:$D$23,2)</f>
        <v>#N/A</v>
      </c>
      <c r="N491" s="31" t="e">
        <f ca="1">MOD(VLOOKUP(G491,Coef!$C$2:$G$21,5)+MOD(D491+1,2)*15,20)</f>
        <v>#N/A</v>
      </c>
      <c r="O491" s="31" t="e">
        <f ca="1">VLOOKUP(M491,Coef!$A$27:$B$46,2)</f>
        <v>#N/A</v>
      </c>
      <c r="P491" s="31" t="e">
        <f ca="1">VLOOKUP(M491,Coef!$A$27:$C$46,3)+N491/10-0.1</f>
        <v>#N/A</v>
      </c>
      <c r="Q491" s="31" t="e">
        <f ca="1">IF(P491+0.1&lt;O491,P491+2,P491)</f>
        <v>#N/A</v>
      </c>
      <c r="R491" s="72" t="e">
        <f ca="1">L491*100000+I491</f>
        <v>#N/A</v>
      </c>
      <c r="S491" s="72" t="e">
        <f ca="1">Q491*1000000+J491</f>
        <v>#N/A</v>
      </c>
      <c r="T491" s="72" t="e">
        <f ca="1">IF(M491&lt;11,S491-10000000,S491)</f>
        <v>#N/A</v>
      </c>
      <c r="U491" s="72" t="e">
        <f ca="1">T491/(6366197.724*0.9996)</f>
        <v>#N/A</v>
      </c>
      <c r="V491" s="72" t="e">
        <f ca="1">(Coef!$J$9/(1+Coef!$J$8*(COS(U491))^2)^0.5)*Coef!$J$6</f>
        <v>#N/A</v>
      </c>
      <c r="W491" s="72" t="e">
        <f ca="1">6*D491-183</f>
        <v>#N/A</v>
      </c>
      <c r="X491" s="72" t="e">
        <f ca="1">(R491-500000)/V491</f>
        <v>#N/A</v>
      </c>
      <c r="Y491" s="72" t="e">
        <f ca="1">SIN(2*U491)</f>
        <v>#N/A</v>
      </c>
      <c r="Z491" s="72" t="e">
        <f ca="1">Y491*(COS(U491))^2</f>
        <v>#N/A</v>
      </c>
      <c r="AA491" s="72" t="e">
        <f ca="1">U491+(Y491/2)</f>
        <v>#N/A</v>
      </c>
      <c r="AB491" s="72" t="e">
        <f ca="1">(3*AA491+Z491)/4</f>
        <v>#N/A</v>
      </c>
      <c r="AC491" s="72" t="e">
        <f ca="1">(5*AB491+Z491*(COS(U491))^2)/3</f>
        <v>#N/A</v>
      </c>
      <c r="AD491" s="72" t="e">
        <f ca="1">Coef!$J$6*Coef!$J$9*(U491-(Coef!$J$10*AA491)+(Coef!$J$11*AB491)-(Coef!$J$12*AC491))</f>
        <v>#N/A</v>
      </c>
      <c r="AE491" s="72" t="e">
        <f ca="1">(T491-AD491)/V491</f>
        <v>#N/A</v>
      </c>
      <c r="AF491" s="72" t="e">
        <f ca="1">((Coef!$J$8*X491^2)/2)*(COS(U491))^2</f>
        <v>#N/A</v>
      </c>
      <c r="AG491" s="72" t="e">
        <f ca="1">X491*(1-(AF491/3))</f>
        <v>#N/A</v>
      </c>
      <c r="AH491" s="72" t="e">
        <f ca="1">AE491*(1-AF491)+U491</f>
        <v>#N/A</v>
      </c>
      <c r="AI491" s="72" t="e">
        <f ca="1">(EXP(AG491)-EXP(-AG491))/2</f>
        <v>#N/A</v>
      </c>
      <c r="AJ491" s="72" t="e">
        <f ca="1">ATAN(AI491/COS(AH491))</f>
        <v>#N/A</v>
      </c>
      <c r="AK491" s="72" t="e">
        <f ca="1">ATAN(COS(AJ491)*TAN(AH491))</f>
        <v>#N/A</v>
      </c>
      <c r="AL491" s="72" t="e">
        <f ca="1">U491+(1+Coef!$J$8*(COS(U491))^2-(3/2)*Coef!$J$8*SIN(U491)*COS(U491)*(AK491-U491))*(AK491-U491)</f>
        <v>#N/A</v>
      </c>
      <c r="AM491" s="33" t="e">
        <f t="shared" ca="1" si="88"/>
        <v>#N/A</v>
      </c>
      <c r="AN491" s="33" t="e">
        <f t="shared" ca="1" si="89"/>
        <v>#N/A</v>
      </c>
      <c r="AO491" s="48" t="e">
        <f ca="1">D491&amp;" "&amp;IF(AM491&gt;0,"N","S")&amp;" "&amp;R491&amp;" "&amp;LEFT(S491,7)</f>
        <v>#N/A</v>
      </c>
    </row>
    <row r="492" spans="1:41">
      <c r="A492" s="38"/>
      <c r="B492" s="72" t="str">
        <f t="shared" si="90"/>
        <v/>
      </c>
      <c r="C492" s="72" t="e">
        <f t="array" aca="1" ref="C492" ca="1">MATCH(TRUE,ISERROR(VALUE(MID(B492,ROW(INDIRECT("1:"&amp;LEN(B492))),1))),0)</f>
        <v>#N/A</v>
      </c>
      <c r="D492" s="72" t="e">
        <f t="shared" ca="1" si="91"/>
        <v>#N/A</v>
      </c>
      <c r="E492" s="72" t="e">
        <f t="shared" ca="1" si="92"/>
        <v>#N/A</v>
      </c>
      <c r="F492" s="72" t="e">
        <f t="shared" ca="1" si="93"/>
        <v>#N/A</v>
      </c>
      <c r="G492" s="72" t="e">
        <f t="shared" ca="1" si="94"/>
        <v>#N/A</v>
      </c>
      <c r="H492" s="72" t="e">
        <f t="shared" ca="1" si="95"/>
        <v>#N/A</v>
      </c>
      <c r="I492" s="72" t="e">
        <f t="shared" ca="1" si="96"/>
        <v>#N/A</v>
      </c>
      <c r="J492" s="72" t="e">
        <f t="shared" ca="1" si="97"/>
        <v>#N/A</v>
      </c>
      <c r="K492" s="72" t="e">
        <f t="shared" ca="1" si="98"/>
        <v>#N/A</v>
      </c>
      <c r="L492" s="72" t="e">
        <f ca="1">VLOOKUP(F492,Coef!$C$2:$F$25,4)</f>
        <v>#N/A</v>
      </c>
      <c r="M492" s="31" t="e">
        <f ca="1">VLOOKUP(E492,Coef!$C$4:$D$23,2)</f>
        <v>#N/A</v>
      </c>
      <c r="N492" s="31" t="e">
        <f ca="1">MOD(VLOOKUP(G492,Coef!$C$2:$G$21,5)+MOD(D492+1,2)*15,20)</f>
        <v>#N/A</v>
      </c>
      <c r="O492" s="31" t="e">
        <f ca="1">VLOOKUP(M492,Coef!$A$27:$B$46,2)</f>
        <v>#N/A</v>
      </c>
      <c r="P492" s="31" t="e">
        <f ca="1">VLOOKUP(M492,Coef!$A$27:$C$46,3)+N492/10-0.1</f>
        <v>#N/A</v>
      </c>
      <c r="Q492" s="31" t="e">
        <f ca="1">IF(P492+0.1&lt;O492,P492+2,P492)</f>
        <v>#N/A</v>
      </c>
      <c r="R492" s="72" t="e">
        <f ca="1">L492*100000+I492</f>
        <v>#N/A</v>
      </c>
      <c r="S492" s="72" t="e">
        <f ca="1">Q492*1000000+J492</f>
        <v>#N/A</v>
      </c>
      <c r="T492" s="72" t="e">
        <f ca="1">IF(M492&lt;11,S492-10000000,S492)</f>
        <v>#N/A</v>
      </c>
      <c r="U492" s="72" t="e">
        <f ca="1">T492/(6366197.724*0.9996)</f>
        <v>#N/A</v>
      </c>
      <c r="V492" s="72" t="e">
        <f ca="1">(Coef!$J$9/(1+Coef!$J$8*(COS(U492))^2)^0.5)*Coef!$J$6</f>
        <v>#N/A</v>
      </c>
      <c r="W492" s="72" t="e">
        <f ca="1">6*D492-183</f>
        <v>#N/A</v>
      </c>
      <c r="X492" s="72" t="e">
        <f ca="1">(R492-500000)/V492</f>
        <v>#N/A</v>
      </c>
      <c r="Y492" s="72" t="e">
        <f ca="1">SIN(2*U492)</f>
        <v>#N/A</v>
      </c>
      <c r="Z492" s="72" t="e">
        <f ca="1">Y492*(COS(U492))^2</f>
        <v>#N/A</v>
      </c>
      <c r="AA492" s="72" t="e">
        <f ca="1">U492+(Y492/2)</f>
        <v>#N/A</v>
      </c>
      <c r="AB492" s="72" t="e">
        <f ca="1">(3*AA492+Z492)/4</f>
        <v>#N/A</v>
      </c>
      <c r="AC492" s="72" t="e">
        <f ca="1">(5*AB492+Z492*(COS(U492))^2)/3</f>
        <v>#N/A</v>
      </c>
      <c r="AD492" s="72" t="e">
        <f ca="1">Coef!$J$6*Coef!$J$9*(U492-(Coef!$J$10*AA492)+(Coef!$J$11*AB492)-(Coef!$J$12*AC492))</f>
        <v>#N/A</v>
      </c>
      <c r="AE492" s="72" t="e">
        <f ca="1">(T492-AD492)/V492</f>
        <v>#N/A</v>
      </c>
      <c r="AF492" s="72" t="e">
        <f ca="1">((Coef!$J$8*X492^2)/2)*(COS(U492))^2</f>
        <v>#N/A</v>
      </c>
      <c r="AG492" s="72" t="e">
        <f ca="1">X492*(1-(AF492/3))</f>
        <v>#N/A</v>
      </c>
      <c r="AH492" s="72" t="e">
        <f ca="1">AE492*(1-AF492)+U492</f>
        <v>#N/A</v>
      </c>
      <c r="AI492" s="72" t="e">
        <f ca="1">(EXP(AG492)-EXP(-AG492))/2</f>
        <v>#N/A</v>
      </c>
      <c r="AJ492" s="72" t="e">
        <f ca="1">ATAN(AI492/COS(AH492))</f>
        <v>#N/A</v>
      </c>
      <c r="AK492" s="72" t="e">
        <f ca="1">ATAN(COS(AJ492)*TAN(AH492))</f>
        <v>#N/A</v>
      </c>
      <c r="AL492" s="72" t="e">
        <f ca="1">U492+(1+Coef!$J$8*(COS(U492))^2-(3/2)*Coef!$J$8*SIN(U492)*COS(U492)*(AK492-U492))*(AK492-U492)</f>
        <v>#N/A</v>
      </c>
      <c r="AM492" s="33" t="e">
        <f t="shared" ca="1" si="88"/>
        <v>#N/A</v>
      </c>
      <c r="AN492" s="33" t="e">
        <f t="shared" ca="1" si="89"/>
        <v>#N/A</v>
      </c>
      <c r="AO492" s="48" t="e">
        <f ca="1">D492&amp;" "&amp;IF(AM492&gt;0,"N","S")&amp;" "&amp;R492&amp;" "&amp;LEFT(S492,7)</f>
        <v>#N/A</v>
      </c>
    </row>
    <row r="493" spans="1:41">
      <c r="A493" s="38"/>
      <c r="B493" s="72" t="str">
        <f t="shared" si="90"/>
        <v/>
      </c>
      <c r="C493" s="72" t="e">
        <f t="array" aca="1" ref="C493" ca="1">MATCH(TRUE,ISERROR(VALUE(MID(B493,ROW(INDIRECT("1:"&amp;LEN(B493))),1))),0)</f>
        <v>#N/A</v>
      </c>
      <c r="D493" s="72" t="e">
        <f t="shared" ca="1" si="91"/>
        <v>#N/A</v>
      </c>
      <c r="E493" s="72" t="e">
        <f t="shared" ca="1" si="92"/>
        <v>#N/A</v>
      </c>
      <c r="F493" s="72" t="e">
        <f t="shared" ca="1" si="93"/>
        <v>#N/A</v>
      </c>
      <c r="G493" s="72" t="e">
        <f t="shared" ca="1" si="94"/>
        <v>#N/A</v>
      </c>
      <c r="H493" s="72" t="e">
        <f t="shared" ca="1" si="95"/>
        <v>#N/A</v>
      </c>
      <c r="I493" s="72" t="e">
        <f t="shared" ca="1" si="96"/>
        <v>#N/A</v>
      </c>
      <c r="J493" s="72" t="e">
        <f t="shared" ca="1" si="97"/>
        <v>#N/A</v>
      </c>
      <c r="K493" s="72" t="e">
        <f t="shared" ca="1" si="98"/>
        <v>#N/A</v>
      </c>
      <c r="L493" s="72" t="e">
        <f ca="1">VLOOKUP(F493,Coef!$C$2:$F$25,4)</f>
        <v>#N/A</v>
      </c>
      <c r="M493" s="31" t="e">
        <f ca="1">VLOOKUP(E493,Coef!$C$4:$D$23,2)</f>
        <v>#N/A</v>
      </c>
      <c r="N493" s="31" t="e">
        <f ca="1">MOD(VLOOKUP(G493,Coef!$C$2:$G$21,5)+MOD(D493+1,2)*15,20)</f>
        <v>#N/A</v>
      </c>
      <c r="O493" s="31" t="e">
        <f ca="1">VLOOKUP(M493,Coef!$A$27:$B$46,2)</f>
        <v>#N/A</v>
      </c>
      <c r="P493" s="31" t="e">
        <f ca="1">VLOOKUP(M493,Coef!$A$27:$C$46,3)+N493/10-0.1</f>
        <v>#N/A</v>
      </c>
      <c r="Q493" s="31" t="e">
        <f ca="1">IF(P493+0.1&lt;O493,P493+2,P493)</f>
        <v>#N/A</v>
      </c>
      <c r="R493" s="72" t="e">
        <f ca="1">L493*100000+I493</f>
        <v>#N/A</v>
      </c>
      <c r="S493" s="72" t="e">
        <f ca="1">Q493*1000000+J493</f>
        <v>#N/A</v>
      </c>
      <c r="T493" s="72" t="e">
        <f ca="1">IF(M493&lt;11,S493-10000000,S493)</f>
        <v>#N/A</v>
      </c>
      <c r="U493" s="72" t="e">
        <f ca="1">T493/(6366197.724*0.9996)</f>
        <v>#N/A</v>
      </c>
      <c r="V493" s="72" t="e">
        <f ca="1">(Coef!$J$9/(1+Coef!$J$8*(COS(U493))^2)^0.5)*Coef!$J$6</f>
        <v>#N/A</v>
      </c>
      <c r="W493" s="72" t="e">
        <f ca="1">6*D493-183</f>
        <v>#N/A</v>
      </c>
      <c r="X493" s="72" t="e">
        <f ca="1">(R493-500000)/V493</f>
        <v>#N/A</v>
      </c>
      <c r="Y493" s="72" t="e">
        <f ca="1">SIN(2*U493)</f>
        <v>#N/A</v>
      </c>
      <c r="Z493" s="72" t="e">
        <f ca="1">Y493*(COS(U493))^2</f>
        <v>#N/A</v>
      </c>
      <c r="AA493" s="72" t="e">
        <f ca="1">U493+(Y493/2)</f>
        <v>#N/A</v>
      </c>
      <c r="AB493" s="72" t="e">
        <f ca="1">(3*AA493+Z493)/4</f>
        <v>#N/A</v>
      </c>
      <c r="AC493" s="72" t="e">
        <f ca="1">(5*AB493+Z493*(COS(U493))^2)/3</f>
        <v>#N/A</v>
      </c>
      <c r="AD493" s="72" t="e">
        <f ca="1">Coef!$J$6*Coef!$J$9*(U493-(Coef!$J$10*AA493)+(Coef!$J$11*AB493)-(Coef!$J$12*AC493))</f>
        <v>#N/A</v>
      </c>
      <c r="AE493" s="72" t="e">
        <f ca="1">(T493-AD493)/V493</f>
        <v>#N/A</v>
      </c>
      <c r="AF493" s="72" t="e">
        <f ca="1">((Coef!$J$8*X493^2)/2)*(COS(U493))^2</f>
        <v>#N/A</v>
      </c>
      <c r="AG493" s="72" t="e">
        <f ca="1">X493*(1-(AF493/3))</f>
        <v>#N/A</v>
      </c>
      <c r="AH493" s="72" t="e">
        <f ca="1">AE493*(1-AF493)+U493</f>
        <v>#N/A</v>
      </c>
      <c r="AI493" s="72" t="e">
        <f ca="1">(EXP(AG493)-EXP(-AG493))/2</f>
        <v>#N/A</v>
      </c>
      <c r="AJ493" s="72" t="e">
        <f ca="1">ATAN(AI493/COS(AH493))</f>
        <v>#N/A</v>
      </c>
      <c r="AK493" s="72" t="e">
        <f ca="1">ATAN(COS(AJ493)*TAN(AH493))</f>
        <v>#N/A</v>
      </c>
      <c r="AL493" s="72" t="e">
        <f ca="1">U493+(1+Coef!$J$8*(COS(U493))^2-(3/2)*Coef!$J$8*SIN(U493)*COS(U493)*(AK493-U493))*(AK493-U493)</f>
        <v>#N/A</v>
      </c>
      <c r="AM493" s="33" t="e">
        <f t="shared" ca="1" si="88"/>
        <v>#N/A</v>
      </c>
      <c r="AN493" s="33" t="e">
        <f t="shared" ca="1" si="89"/>
        <v>#N/A</v>
      </c>
      <c r="AO493" s="48" t="e">
        <f ca="1">D493&amp;" "&amp;IF(AM493&gt;0,"N","S")&amp;" "&amp;R493&amp;" "&amp;LEFT(S493,7)</f>
        <v>#N/A</v>
      </c>
    </row>
    <row r="494" spans="1:41">
      <c r="A494" s="38"/>
      <c r="B494" s="72" t="str">
        <f t="shared" si="90"/>
        <v/>
      </c>
      <c r="C494" s="72" t="e">
        <f t="array" aca="1" ref="C494" ca="1">MATCH(TRUE,ISERROR(VALUE(MID(B494,ROW(INDIRECT("1:"&amp;LEN(B494))),1))),0)</f>
        <v>#N/A</v>
      </c>
      <c r="D494" s="72" t="e">
        <f t="shared" ca="1" si="91"/>
        <v>#N/A</v>
      </c>
      <c r="E494" s="72" t="e">
        <f t="shared" ca="1" si="92"/>
        <v>#N/A</v>
      </c>
      <c r="F494" s="72" t="e">
        <f t="shared" ca="1" si="93"/>
        <v>#N/A</v>
      </c>
      <c r="G494" s="72" t="e">
        <f t="shared" ca="1" si="94"/>
        <v>#N/A</v>
      </c>
      <c r="H494" s="72" t="e">
        <f t="shared" ca="1" si="95"/>
        <v>#N/A</v>
      </c>
      <c r="I494" s="72" t="e">
        <f t="shared" ca="1" si="96"/>
        <v>#N/A</v>
      </c>
      <c r="J494" s="72" t="e">
        <f t="shared" ca="1" si="97"/>
        <v>#N/A</v>
      </c>
      <c r="K494" s="72" t="e">
        <f t="shared" ca="1" si="98"/>
        <v>#N/A</v>
      </c>
      <c r="L494" s="72" t="e">
        <f ca="1">VLOOKUP(F494,Coef!$C$2:$F$25,4)</f>
        <v>#N/A</v>
      </c>
      <c r="M494" s="31" t="e">
        <f ca="1">VLOOKUP(E494,Coef!$C$4:$D$23,2)</f>
        <v>#N/A</v>
      </c>
      <c r="N494" s="31" t="e">
        <f ca="1">MOD(VLOOKUP(G494,Coef!$C$2:$G$21,5)+MOD(D494+1,2)*15,20)</f>
        <v>#N/A</v>
      </c>
      <c r="O494" s="31" t="e">
        <f ca="1">VLOOKUP(M494,Coef!$A$27:$B$46,2)</f>
        <v>#N/A</v>
      </c>
      <c r="P494" s="31" t="e">
        <f ca="1">VLOOKUP(M494,Coef!$A$27:$C$46,3)+N494/10-0.1</f>
        <v>#N/A</v>
      </c>
      <c r="Q494" s="31" t="e">
        <f ca="1">IF(P494+0.1&lt;O494,P494+2,P494)</f>
        <v>#N/A</v>
      </c>
      <c r="R494" s="72" t="e">
        <f ca="1">L494*100000+I494</f>
        <v>#N/A</v>
      </c>
      <c r="S494" s="72" t="e">
        <f ca="1">Q494*1000000+J494</f>
        <v>#N/A</v>
      </c>
      <c r="T494" s="72" t="e">
        <f ca="1">IF(M494&lt;11,S494-10000000,S494)</f>
        <v>#N/A</v>
      </c>
      <c r="U494" s="72" t="e">
        <f ca="1">T494/(6366197.724*0.9996)</f>
        <v>#N/A</v>
      </c>
      <c r="V494" s="72" t="e">
        <f ca="1">(Coef!$J$9/(1+Coef!$J$8*(COS(U494))^2)^0.5)*Coef!$J$6</f>
        <v>#N/A</v>
      </c>
      <c r="W494" s="72" t="e">
        <f ca="1">6*D494-183</f>
        <v>#N/A</v>
      </c>
      <c r="X494" s="72" t="e">
        <f ca="1">(R494-500000)/V494</f>
        <v>#N/A</v>
      </c>
      <c r="Y494" s="72" t="e">
        <f ca="1">SIN(2*U494)</f>
        <v>#N/A</v>
      </c>
      <c r="Z494" s="72" t="e">
        <f ca="1">Y494*(COS(U494))^2</f>
        <v>#N/A</v>
      </c>
      <c r="AA494" s="72" t="e">
        <f ca="1">U494+(Y494/2)</f>
        <v>#N/A</v>
      </c>
      <c r="AB494" s="72" t="e">
        <f ca="1">(3*AA494+Z494)/4</f>
        <v>#N/A</v>
      </c>
      <c r="AC494" s="72" t="e">
        <f ca="1">(5*AB494+Z494*(COS(U494))^2)/3</f>
        <v>#N/A</v>
      </c>
      <c r="AD494" s="72" t="e">
        <f ca="1">Coef!$J$6*Coef!$J$9*(U494-(Coef!$J$10*AA494)+(Coef!$J$11*AB494)-(Coef!$J$12*AC494))</f>
        <v>#N/A</v>
      </c>
      <c r="AE494" s="72" t="e">
        <f ca="1">(T494-AD494)/V494</f>
        <v>#N/A</v>
      </c>
      <c r="AF494" s="72" t="e">
        <f ca="1">((Coef!$J$8*X494^2)/2)*(COS(U494))^2</f>
        <v>#N/A</v>
      </c>
      <c r="AG494" s="72" t="e">
        <f ca="1">X494*(1-(AF494/3))</f>
        <v>#N/A</v>
      </c>
      <c r="AH494" s="72" t="e">
        <f ca="1">AE494*(1-AF494)+U494</f>
        <v>#N/A</v>
      </c>
      <c r="AI494" s="72" t="e">
        <f ca="1">(EXP(AG494)-EXP(-AG494))/2</f>
        <v>#N/A</v>
      </c>
      <c r="AJ494" s="72" t="e">
        <f ca="1">ATAN(AI494/COS(AH494))</f>
        <v>#N/A</v>
      </c>
      <c r="AK494" s="72" t="e">
        <f ca="1">ATAN(COS(AJ494)*TAN(AH494))</f>
        <v>#N/A</v>
      </c>
      <c r="AL494" s="72" t="e">
        <f ca="1">U494+(1+Coef!$J$8*(COS(U494))^2-(3/2)*Coef!$J$8*SIN(U494)*COS(U494)*(AK494-U494))*(AK494-U494)</f>
        <v>#N/A</v>
      </c>
      <c r="AM494" s="33" t="e">
        <f t="shared" ca="1" si="88"/>
        <v>#N/A</v>
      </c>
      <c r="AN494" s="33" t="e">
        <f t="shared" ca="1" si="89"/>
        <v>#N/A</v>
      </c>
      <c r="AO494" s="48" t="e">
        <f ca="1">D494&amp;" "&amp;IF(AM494&gt;0,"N","S")&amp;" "&amp;R494&amp;" "&amp;LEFT(S494,7)</f>
        <v>#N/A</v>
      </c>
    </row>
    <row r="495" spans="1:41">
      <c r="A495" s="38"/>
      <c r="B495" s="72" t="str">
        <f t="shared" si="90"/>
        <v/>
      </c>
      <c r="C495" s="72" t="e">
        <f t="array" aca="1" ref="C495" ca="1">MATCH(TRUE,ISERROR(VALUE(MID(B495,ROW(INDIRECT("1:"&amp;LEN(B495))),1))),0)</f>
        <v>#N/A</v>
      </c>
      <c r="D495" s="72" t="e">
        <f t="shared" ca="1" si="91"/>
        <v>#N/A</v>
      </c>
      <c r="E495" s="72" t="e">
        <f t="shared" ca="1" si="92"/>
        <v>#N/A</v>
      </c>
      <c r="F495" s="72" t="e">
        <f t="shared" ca="1" si="93"/>
        <v>#N/A</v>
      </c>
      <c r="G495" s="72" t="e">
        <f t="shared" ca="1" si="94"/>
        <v>#N/A</v>
      </c>
      <c r="H495" s="72" t="e">
        <f t="shared" ca="1" si="95"/>
        <v>#N/A</v>
      </c>
      <c r="I495" s="72" t="e">
        <f t="shared" ca="1" si="96"/>
        <v>#N/A</v>
      </c>
      <c r="J495" s="72" t="e">
        <f t="shared" ca="1" si="97"/>
        <v>#N/A</v>
      </c>
      <c r="K495" s="72" t="e">
        <f t="shared" ca="1" si="98"/>
        <v>#N/A</v>
      </c>
      <c r="L495" s="72" t="e">
        <f ca="1">VLOOKUP(F495,Coef!$C$2:$F$25,4)</f>
        <v>#N/A</v>
      </c>
      <c r="M495" s="31" t="e">
        <f ca="1">VLOOKUP(E495,Coef!$C$4:$D$23,2)</f>
        <v>#N/A</v>
      </c>
      <c r="N495" s="31" t="e">
        <f ca="1">MOD(VLOOKUP(G495,Coef!$C$2:$G$21,5)+MOD(D495+1,2)*15,20)</f>
        <v>#N/A</v>
      </c>
      <c r="O495" s="31" t="e">
        <f ca="1">VLOOKUP(M495,Coef!$A$27:$B$46,2)</f>
        <v>#N/A</v>
      </c>
      <c r="P495" s="31" t="e">
        <f ca="1">VLOOKUP(M495,Coef!$A$27:$C$46,3)+N495/10-0.1</f>
        <v>#N/A</v>
      </c>
      <c r="Q495" s="31" t="e">
        <f ca="1">IF(P495+0.1&lt;O495,P495+2,P495)</f>
        <v>#N/A</v>
      </c>
      <c r="R495" s="72" t="e">
        <f ca="1">L495*100000+I495</f>
        <v>#N/A</v>
      </c>
      <c r="S495" s="72" t="e">
        <f ca="1">Q495*1000000+J495</f>
        <v>#N/A</v>
      </c>
      <c r="T495" s="72" t="e">
        <f ca="1">IF(M495&lt;11,S495-10000000,S495)</f>
        <v>#N/A</v>
      </c>
      <c r="U495" s="72" t="e">
        <f ca="1">T495/(6366197.724*0.9996)</f>
        <v>#N/A</v>
      </c>
      <c r="V495" s="72" t="e">
        <f ca="1">(Coef!$J$9/(1+Coef!$J$8*(COS(U495))^2)^0.5)*Coef!$J$6</f>
        <v>#N/A</v>
      </c>
      <c r="W495" s="72" t="e">
        <f ca="1">6*D495-183</f>
        <v>#N/A</v>
      </c>
      <c r="X495" s="72" t="e">
        <f ca="1">(R495-500000)/V495</f>
        <v>#N/A</v>
      </c>
      <c r="Y495" s="72" t="e">
        <f ca="1">SIN(2*U495)</f>
        <v>#N/A</v>
      </c>
      <c r="Z495" s="72" t="e">
        <f ca="1">Y495*(COS(U495))^2</f>
        <v>#N/A</v>
      </c>
      <c r="AA495" s="72" t="e">
        <f ca="1">U495+(Y495/2)</f>
        <v>#N/A</v>
      </c>
      <c r="AB495" s="72" t="e">
        <f ca="1">(3*AA495+Z495)/4</f>
        <v>#N/A</v>
      </c>
      <c r="AC495" s="72" t="e">
        <f ca="1">(5*AB495+Z495*(COS(U495))^2)/3</f>
        <v>#N/A</v>
      </c>
      <c r="AD495" s="72" t="e">
        <f ca="1">Coef!$J$6*Coef!$J$9*(U495-(Coef!$J$10*AA495)+(Coef!$J$11*AB495)-(Coef!$J$12*AC495))</f>
        <v>#N/A</v>
      </c>
      <c r="AE495" s="72" t="e">
        <f ca="1">(T495-AD495)/V495</f>
        <v>#N/A</v>
      </c>
      <c r="AF495" s="72" t="e">
        <f ca="1">((Coef!$J$8*X495^2)/2)*(COS(U495))^2</f>
        <v>#N/A</v>
      </c>
      <c r="AG495" s="72" t="e">
        <f ca="1">X495*(1-(AF495/3))</f>
        <v>#N/A</v>
      </c>
      <c r="AH495" s="72" t="e">
        <f ca="1">AE495*(1-AF495)+U495</f>
        <v>#N/A</v>
      </c>
      <c r="AI495" s="72" t="e">
        <f ca="1">(EXP(AG495)-EXP(-AG495))/2</f>
        <v>#N/A</v>
      </c>
      <c r="AJ495" s="72" t="e">
        <f ca="1">ATAN(AI495/COS(AH495))</f>
        <v>#N/A</v>
      </c>
      <c r="AK495" s="72" t="e">
        <f ca="1">ATAN(COS(AJ495)*TAN(AH495))</f>
        <v>#N/A</v>
      </c>
      <c r="AL495" s="72" t="e">
        <f ca="1">U495+(1+Coef!$J$8*(COS(U495))^2-(3/2)*Coef!$J$8*SIN(U495)*COS(U495)*(AK495-U495))*(AK495-U495)</f>
        <v>#N/A</v>
      </c>
      <c r="AM495" s="33" t="e">
        <f t="shared" ca="1" si="88"/>
        <v>#N/A</v>
      </c>
      <c r="AN495" s="33" t="e">
        <f t="shared" ca="1" si="89"/>
        <v>#N/A</v>
      </c>
      <c r="AO495" s="48" t="e">
        <f ca="1">D495&amp;" "&amp;IF(AM495&gt;0,"N","S")&amp;" "&amp;R495&amp;" "&amp;LEFT(S495,7)</f>
        <v>#N/A</v>
      </c>
    </row>
    <row r="496" spans="1:41">
      <c r="A496" s="38"/>
      <c r="B496" s="72" t="str">
        <f t="shared" si="90"/>
        <v/>
      </c>
      <c r="C496" s="72" t="e">
        <f t="array" aca="1" ref="C496" ca="1">MATCH(TRUE,ISERROR(VALUE(MID(B496,ROW(INDIRECT("1:"&amp;LEN(B496))),1))),0)</f>
        <v>#N/A</v>
      </c>
      <c r="D496" s="72" t="e">
        <f t="shared" ca="1" si="91"/>
        <v>#N/A</v>
      </c>
      <c r="E496" s="72" t="e">
        <f t="shared" ca="1" si="92"/>
        <v>#N/A</v>
      </c>
      <c r="F496" s="72" t="e">
        <f t="shared" ca="1" si="93"/>
        <v>#N/A</v>
      </c>
      <c r="G496" s="72" t="e">
        <f t="shared" ca="1" si="94"/>
        <v>#N/A</v>
      </c>
      <c r="H496" s="72" t="e">
        <f t="shared" ca="1" si="95"/>
        <v>#N/A</v>
      </c>
      <c r="I496" s="72" t="e">
        <f t="shared" ca="1" si="96"/>
        <v>#N/A</v>
      </c>
      <c r="J496" s="72" t="e">
        <f t="shared" ca="1" si="97"/>
        <v>#N/A</v>
      </c>
      <c r="K496" s="72" t="e">
        <f t="shared" ca="1" si="98"/>
        <v>#N/A</v>
      </c>
      <c r="L496" s="72" t="e">
        <f ca="1">VLOOKUP(F496,Coef!$C$2:$F$25,4)</f>
        <v>#N/A</v>
      </c>
      <c r="M496" s="31" t="e">
        <f ca="1">VLOOKUP(E496,Coef!$C$4:$D$23,2)</f>
        <v>#N/A</v>
      </c>
      <c r="N496" s="31" t="e">
        <f ca="1">MOD(VLOOKUP(G496,Coef!$C$2:$G$21,5)+MOD(D496+1,2)*15,20)</f>
        <v>#N/A</v>
      </c>
      <c r="O496" s="31" t="e">
        <f ca="1">VLOOKUP(M496,Coef!$A$27:$B$46,2)</f>
        <v>#N/A</v>
      </c>
      <c r="P496" s="31" t="e">
        <f ca="1">VLOOKUP(M496,Coef!$A$27:$C$46,3)+N496/10-0.1</f>
        <v>#N/A</v>
      </c>
      <c r="Q496" s="31" t="e">
        <f ca="1">IF(P496+0.1&lt;O496,P496+2,P496)</f>
        <v>#N/A</v>
      </c>
      <c r="R496" s="72" t="e">
        <f ca="1">L496*100000+I496</f>
        <v>#N/A</v>
      </c>
      <c r="S496" s="72" t="e">
        <f ca="1">Q496*1000000+J496</f>
        <v>#N/A</v>
      </c>
      <c r="T496" s="72" t="e">
        <f ca="1">IF(M496&lt;11,S496-10000000,S496)</f>
        <v>#N/A</v>
      </c>
      <c r="U496" s="72" t="e">
        <f ca="1">T496/(6366197.724*0.9996)</f>
        <v>#N/A</v>
      </c>
      <c r="V496" s="72" t="e">
        <f ca="1">(Coef!$J$9/(1+Coef!$J$8*(COS(U496))^2)^0.5)*Coef!$J$6</f>
        <v>#N/A</v>
      </c>
      <c r="W496" s="72" t="e">
        <f ca="1">6*D496-183</f>
        <v>#N/A</v>
      </c>
      <c r="X496" s="72" t="e">
        <f ca="1">(R496-500000)/V496</f>
        <v>#N/A</v>
      </c>
      <c r="Y496" s="72" t="e">
        <f ca="1">SIN(2*U496)</f>
        <v>#N/A</v>
      </c>
      <c r="Z496" s="72" t="e">
        <f ca="1">Y496*(COS(U496))^2</f>
        <v>#N/A</v>
      </c>
      <c r="AA496" s="72" t="e">
        <f ca="1">U496+(Y496/2)</f>
        <v>#N/A</v>
      </c>
      <c r="AB496" s="72" t="e">
        <f ca="1">(3*AA496+Z496)/4</f>
        <v>#N/A</v>
      </c>
      <c r="AC496" s="72" t="e">
        <f ca="1">(5*AB496+Z496*(COS(U496))^2)/3</f>
        <v>#N/A</v>
      </c>
      <c r="AD496" s="72" t="e">
        <f ca="1">Coef!$J$6*Coef!$J$9*(U496-(Coef!$J$10*AA496)+(Coef!$J$11*AB496)-(Coef!$J$12*AC496))</f>
        <v>#N/A</v>
      </c>
      <c r="AE496" s="72" t="e">
        <f ca="1">(T496-AD496)/V496</f>
        <v>#N/A</v>
      </c>
      <c r="AF496" s="72" t="e">
        <f ca="1">((Coef!$J$8*X496^2)/2)*(COS(U496))^2</f>
        <v>#N/A</v>
      </c>
      <c r="AG496" s="72" t="e">
        <f ca="1">X496*(1-(AF496/3))</f>
        <v>#N/A</v>
      </c>
      <c r="AH496" s="72" t="e">
        <f ca="1">AE496*(1-AF496)+U496</f>
        <v>#N/A</v>
      </c>
      <c r="AI496" s="72" t="e">
        <f ca="1">(EXP(AG496)-EXP(-AG496))/2</f>
        <v>#N/A</v>
      </c>
      <c r="AJ496" s="72" t="e">
        <f ca="1">ATAN(AI496/COS(AH496))</f>
        <v>#N/A</v>
      </c>
      <c r="AK496" s="72" t="e">
        <f ca="1">ATAN(COS(AJ496)*TAN(AH496))</f>
        <v>#N/A</v>
      </c>
      <c r="AL496" s="72" t="e">
        <f ca="1">U496+(1+Coef!$J$8*(COS(U496))^2-(3/2)*Coef!$J$8*SIN(U496)*COS(U496)*(AK496-U496))*(AK496-U496)</f>
        <v>#N/A</v>
      </c>
      <c r="AM496" s="33" t="e">
        <f t="shared" ca="1" si="88"/>
        <v>#N/A</v>
      </c>
      <c r="AN496" s="33" t="e">
        <f t="shared" ca="1" si="89"/>
        <v>#N/A</v>
      </c>
      <c r="AO496" s="48" t="e">
        <f ca="1">D496&amp;" "&amp;IF(AM496&gt;0,"N","S")&amp;" "&amp;R496&amp;" "&amp;LEFT(S496,7)</f>
        <v>#N/A</v>
      </c>
    </row>
    <row r="497" spans="1:41">
      <c r="A497" s="38"/>
      <c r="B497" s="72" t="str">
        <f t="shared" si="90"/>
        <v/>
      </c>
      <c r="C497" s="72" t="e">
        <f t="array" aca="1" ref="C497" ca="1">MATCH(TRUE,ISERROR(VALUE(MID(B497,ROW(INDIRECT("1:"&amp;LEN(B497))),1))),0)</f>
        <v>#N/A</v>
      </c>
      <c r="D497" s="72" t="e">
        <f t="shared" ca="1" si="91"/>
        <v>#N/A</v>
      </c>
      <c r="E497" s="72" t="e">
        <f t="shared" ca="1" si="92"/>
        <v>#N/A</v>
      </c>
      <c r="F497" s="72" t="e">
        <f t="shared" ca="1" si="93"/>
        <v>#N/A</v>
      </c>
      <c r="G497" s="72" t="e">
        <f t="shared" ca="1" si="94"/>
        <v>#N/A</v>
      </c>
      <c r="H497" s="72" t="e">
        <f t="shared" ca="1" si="95"/>
        <v>#N/A</v>
      </c>
      <c r="I497" s="72" t="e">
        <f t="shared" ca="1" si="96"/>
        <v>#N/A</v>
      </c>
      <c r="J497" s="72" t="e">
        <f t="shared" ca="1" si="97"/>
        <v>#N/A</v>
      </c>
      <c r="K497" s="72" t="e">
        <f t="shared" ca="1" si="98"/>
        <v>#N/A</v>
      </c>
      <c r="L497" s="72" t="e">
        <f ca="1">VLOOKUP(F497,Coef!$C$2:$F$25,4)</f>
        <v>#N/A</v>
      </c>
      <c r="M497" s="31" t="e">
        <f ca="1">VLOOKUP(E497,Coef!$C$4:$D$23,2)</f>
        <v>#N/A</v>
      </c>
      <c r="N497" s="31" t="e">
        <f ca="1">MOD(VLOOKUP(G497,Coef!$C$2:$G$21,5)+MOD(D497+1,2)*15,20)</f>
        <v>#N/A</v>
      </c>
      <c r="O497" s="31" t="e">
        <f ca="1">VLOOKUP(M497,Coef!$A$27:$B$46,2)</f>
        <v>#N/A</v>
      </c>
      <c r="P497" s="31" t="e">
        <f ca="1">VLOOKUP(M497,Coef!$A$27:$C$46,3)+N497/10-0.1</f>
        <v>#N/A</v>
      </c>
      <c r="Q497" s="31" t="e">
        <f ca="1">IF(P497+0.1&lt;O497,P497+2,P497)</f>
        <v>#N/A</v>
      </c>
      <c r="R497" s="72" t="e">
        <f ca="1">L497*100000+I497</f>
        <v>#N/A</v>
      </c>
      <c r="S497" s="72" t="e">
        <f ca="1">Q497*1000000+J497</f>
        <v>#N/A</v>
      </c>
      <c r="T497" s="72" t="e">
        <f ca="1">IF(M497&lt;11,S497-10000000,S497)</f>
        <v>#N/A</v>
      </c>
      <c r="U497" s="72" t="e">
        <f ca="1">T497/(6366197.724*0.9996)</f>
        <v>#N/A</v>
      </c>
      <c r="V497" s="72" t="e">
        <f ca="1">(Coef!$J$9/(1+Coef!$J$8*(COS(U497))^2)^0.5)*Coef!$J$6</f>
        <v>#N/A</v>
      </c>
      <c r="W497" s="72" t="e">
        <f ca="1">6*D497-183</f>
        <v>#N/A</v>
      </c>
      <c r="X497" s="72" t="e">
        <f ca="1">(R497-500000)/V497</f>
        <v>#N/A</v>
      </c>
      <c r="Y497" s="72" t="e">
        <f ca="1">SIN(2*U497)</f>
        <v>#N/A</v>
      </c>
      <c r="Z497" s="72" t="e">
        <f ca="1">Y497*(COS(U497))^2</f>
        <v>#N/A</v>
      </c>
      <c r="AA497" s="72" t="e">
        <f ca="1">U497+(Y497/2)</f>
        <v>#N/A</v>
      </c>
      <c r="AB497" s="72" t="e">
        <f ca="1">(3*AA497+Z497)/4</f>
        <v>#N/A</v>
      </c>
      <c r="AC497" s="72" t="e">
        <f ca="1">(5*AB497+Z497*(COS(U497))^2)/3</f>
        <v>#N/A</v>
      </c>
      <c r="AD497" s="72" t="e">
        <f ca="1">Coef!$J$6*Coef!$J$9*(U497-(Coef!$J$10*AA497)+(Coef!$J$11*AB497)-(Coef!$J$12*AC497))</f>
        <v>#N/A</v>
      </c>
      <c r="AE497" s="72" t="e">
        <f ca="1">(T497-AD497)/V497</f>
        <v>#N/A</v>
      </c>
      <c r="AF497" s="72" t="e">
        <f ca="1">((Coef!$J$8*X497^2)/2)*(COS(U497))^2</f>
        <v>#N/A</v>
      </c>
      <c r="AG497" s="72" t="e">
        <f ca="1">X497*(1-(AF497/3))</f>
        <v>#N/A</v>
      </c>
      <c r="AH497" s="72" t="e">
        <f ca="1">AE497*(1-AF497)+U497</f>
        <v>#N/A</v>
      </c>
      <c r="AI497" s="72" t="e">
        <f ca="1">(EXP(AG497)-EXP(-AG497))/2</f>
        <v>#N/A</v>
      </c>
      <c r="AJ497" s="72" t="e">
        <f ca="1">ATAN(AI497/COS(AH497))</f>
        <v>#N/A</v>
      </c>
      <c r="AK497" s="72" t="e">
        <f ca="1">ATAN(COS(AJ497)*TAN(AH497))</f>
        <v>#N/A</v>
      </c>
      <c r="AL497" s="72" t="e">
        <f ca="1">U497+(1+Coef!$J$8*(COS(U497))^2-(3/2)*Coef!$J$8*SIN(U497)*COS(U497)*(AK497-U497))*(AK497-U497)</f>
        <v>#N/A</v>
      </c>
      <c r="AM497" s="33" t="e">
        <f t="shared" ca="1" si="88"/>
        <v>#N/A</v>
      </c>
      <c r="AN497" s="33" t="e">
        <f t="shared" ca="1" si="89"/>
        <v>#N/A</v>
      </c>
      <c r="AO497" s="48" t="e">
        <f ca="1">D497&amp;" "&amp;IF(AM497&gt;0,"N","S")&amp;" "&amp;R497&amp;" "&amp;LEFT(S497,7)</f>
        <v>#N/A</v>
      </c>
    </row>
    <row r="498" spans="1:41">
      <c r="A498" s="38"/>
      <c r="B498" s="72" t="str">
        <f t="shared" si="90"/>
        <v/>
      </c>
      <c r="C498" s="72" t="e">
        <f t="array" aca="1" ref="C498" ca="1">MATCH(TRUE,ISERROR(VALUE(MID(B498,ROW(INDIRECT("1:"&amp;LEN(B498))),1))),0)</f>
        <v>#N/A</v>
      </c>
      <c r="D498" s="72" t="e">
        <f t="shared" ca="1" si="91"/>
        <v>#N/A</v>
      </c>
      <c r="E498" s="72" t="e">
        <f t="shared" ca="1" si="92"/>
        <v>#N/A</v>
      </c>
      <c r="F498" s="72" t="e">
        <f t="shared" ca="1" si="93"/>
        <v>#N/A</v>
      </c>
      <c r="G498" s="72" t="e">
        <f t="shared" ca="1" si="94"/>
        <v>#N/A</v>
      </c>
      <c r="H498" s="72" t="e">
        <f t="shared" ca="1" si="95"/>
        <v>#N/A</v>
      </c>
      <c r="I498" s="72" t="e">
        <f t="shared" ca="1" si="96"/>
        <v>#N/A</v>
      </c>
      <c r="J498" s="72" t="e">
        <f t="shared" ca="1" si="97"/>
        <v>#N/A</v>
      </c>
      <c r="K498" s="72" t="e">
        <f t="shared" ca="1" si="98"/>
        <v>#N/A</v>
      </c>
      <c r="L498" s="72" t="e">
        <f ca="1">VLOOKUP(F498,Coef!$C$2:$F$25,4)</f>
        <v>#N/A</v>
      </c>
      <c r="M498" s="31" t="e">
        <f ca="1">VLOOKUP(E498,Coef!$C$4:$D$23,2)</f>
        <v>#N/A</v>
      </c>
      <c r="N498" s="31" t="e">
        <f ca="1">MOD(VLOOKUP(G498,Coef!$C$2:$G$21,5)+MOD(D498+1,2)*15,20)</f>
        <v>#N/A</v>
      </c>
      <c r="O498" s="31" t="e">
        <f ca="1">VLOOKUP(M498,Coef!$A$27:$B$46,2)</f>
        <v>#N/A</v>
      </c>
      <c r="P498" s="31" t="e">
        <f ca="1">VLOOKUP(M498,Coef!$A$27:$C$46,3)+N498/10-0.1</f>
        <v>#N/A</v>
      </c>
      <c r="Q498" s="31" t="e">
        <f ca="1">IF(P498+0.1&lt;O498,P498+2,P498)</f>
        <v>#N/A</v>
      </c>
      <c r="R498" s="72" t="e">
        <f ca="1">L498*100000+I498</f>
        <v>#N/A</v>
      </c>
      <c r="S498" s="72" t="e">
        <f ca="1">Q498*1000000+J498</f>
        <v>#N/A</v>
      </c>
      <c r="T498" s="72" t="e">
        <f ca="1">IF(M498&lt;11,S498-10000000,S498)</f>
        <v>#N/A</v>
      </c>
      <c r="U498" s="72" t="e">
        <f ca="1">T498/(6366197.724*0.9996)</f>
        <v>#N/A</v>
      </c>
      <c r="V498" s="72" t="e">
        <f ca="1">(Coef!$J$9/(1+Coef!$J$8*(COS(U498))^2)^0.5)*Coef!$J$6</f>
        <v>#N/A</v>
      </c>
      <c r="W498" s="72" t="e">
        <f ca="1">6*D498-183</f>
        <v>#N/A</v>
      </c>
      <c r="X498" s="72" t="e">
        <f ca="1">(R498-500000)/V498</f>
        <v>#N/A</v>
      </c>
      <c r="Y498" s="72" t="e">
        <f ca="1">SIN(2*U498)</f>
        <v>#N/A</v>
      </c>
      <c r="Z498" s="72" t="e">
        <f ca="1">Y498*(COS(U498))^2</f>
        <v>#N/A</v>
      </c>
      <c r="AA498" s="72" t="e">
        <f ca="1">U498+(Y498/2)</f>
        <v>#N/A</v>
      </c>
      <c r="AB498" s="72" t="e">
        <f ca="1">(3*AA498+Z498)/4</f>
        <v>#N/A</v>
      </c>
      <c r="AC498" s="72" t="e">
        <f ca="1">(5*AB498+Z498*(COS(U498))^2)/3</f>
        <v>#N/A</v>
      </c>
      <c r="AD498" s="72" t="e">
        <f ca="1">Coef!$J$6*Coef!$J$9*(U498-(Coef!$J$10*AA498)+(Coef!$J$11*AB498)-(Coef!$J$12*AC498))</f>
        <v>#N/A</v>
      </c>
      <c r="AE498" s="72" t="e">
        <f ca="1">(T498-AD498)/V498</f>
        <v>#N/A</v>
      </c>
      <c r="AF498" s="72" t="e">
        <f ca="1">((Coef!$J$8*X498^2)/2)*(COS(U498))^2</f>
        <v>#N/A</v>
      </c>
      <c r="AG498" s="72" t="e">
        <f ca="1">X498*(1-(AF498/3))</f>
        <v>#N/A</v>
      </c>
      <c r="AH498" s="72" t="e">
        <f ca="1">AE498*(1-AF498)+U498</f>
        <v>#N/A</v>
      </c>
      <c r="AI498" s="72" t="e">
        <f ca="1">(EXP(AG498)-EXP(-AG498))/2</f>
        <v>#N/A</v>
      </c>
      <c r="AJ498" s="72" t="e">
        <f ca="1">ATAN(AI498/COS(AH498))</f>
        <v>#N/A</v>
      </c>
      <c r="AK498" s="72" t="e">
        <f ca="1">ATAN(COS(AJ498)*TAN(AH498))</f>
        <v>#N/A</v>
      </c>
      <c r="AL498" s="72" t="e">
        <f ca="1">U498+(1+Coef!$J$8*(COS(U498))^2-(3/2)*Coef!$J$8*SIN(U498)*COS(U498)*(AK498-U498))*(AK498-U498)</f>
        <v>#N/A</v>
      </c>
      <c r="AM498" s="33" t="e">
        <f t="shared" ca="1" si="88"/>
        <v>#N/A</v>
      </c>
      <c r="AN498" s="33" t="e">
        <f t="shared" ca="1" si="89"/>
        <v>#N/A</v>
      </c>
      <c r="AO498" s="48" t="e">
        <f ca="1">D498&amp;" "&amp;IF(AM498&gt;0,"N","S")&amp;" "&amp;R498&amp;" "&amp;LEFT(S498,7)</f>
        <v>#N/A</v>
      </c>
    </row>
    <row r="499" spans="1:41">
      <c r="A499" s="38"/>
      <c r="B499" s="72" t="str">
        <f t="shared" si="90"/>
        <v/>
      </c>
      <c r="C499" s="72" t="e">
        <f t="array" aca="1" ref="C499" ca="1">MATCH(TRUE,ISERROR(VALUE(MID(B499,ROW(INDIRECT("1:"&amp;LEN(B499))),1))),0)</f>
        <v>#N/A</v>
      </c>
      <c r="D499" s="72" t="e">
        <f t="shared" ca="1" si="91"/>
        <v>#N/A</v>
      </c>
      <c r="E499" s="72" t="e">
        <f t="shared" ca="1" si="92"/>
        <v>#N/A</v>
      </c>
      <c r="F499" s="72" t="e">
        <f t="shared" ca="1" si="93"/>
        <v>#N/A</v>
      </c>
      <c r="G499" s="72" t="e">
        <f t="shared" ca="1" si="94"/>
        <v>#N/A</v>
      </c>
      <c r="H499" s="72" t="e">
        <f t="shared" ca="1" si="95"/>
        <v>#N/A</v>
      </c>
      <c r="I499" s="72" t="e">
        <f t="shared" ca="1" si="96"/>
        <v>#N/A</v>
      </c>
      <c r="J499" s="72" t="e">
        <f t="shared" ca="1" si="97"/>
        <v>#N/A</v>
      </c>
      <c r="K499" s="72" t="e">
        <f t="shared" ca="1" si="98"/>
        <v>#N/A</v>
      </c>
      <c r="L499" s="72" t="e">
        <f ca="1">VLOOKUP(F499,Coef!$C$2:$F$25,4)</f>
        <v>#N/A</v>
      </c>
      <c r="M499" s="31" t="e">
        <f ca="1">VLOOKUP(E499,Coef!$C$4:$D$23,2)</f>
        <v>#N/A</v>
      </c>
      <c r="N499" s="31" t="e">
        <f ca="1">MOD(VLOOKUP(G499,Coef!$C$2:$G$21,5)+MOD(D499+1,2)*15,20)</f>
        <v>#N/A</v>
      </c>
      <c r="O499" s="31" t="e">
        <f ca="1">VLOOKUP(M499,Coef!$A$27:$B$46,2)</f>
        <v>#N/A</v>
      </c>
      <c r="P499" s="31" t="e">
        <f ca="1">VLOOKUP(M499,Coef!$A$27:$C$46,3)+N499/10-0.1</f>
        <v>#N/A</v>
      </c>
      <c r="Q499" s="31" t="e">
        <f ca="1">IF(P499+0.1&lt;O499,P499+2,P499)</f>
        <v>#N/A</v>
      </c>
      <c r="R499" s="72" t="e">
        <f ca="1">L499*100000+I499</f>
        <v>#N/A</v>
      </c>
      <c r="S499" s="72" t="e">
        <f ca="1">Q499*1000000+J499</f>
        <v>#N/A</v>
      </c>
      <c r="T499" s="72" t="e">
        <f ca="1">IF(M499&lt;11,S499-10000000,S499)</f>
        <v>#N/A</v>
      </c>
      <c r="U499" s="72" t="e">
        <f ca="1">T499/(6366197.724*0.9996)</f>
        <v>#N/A</v>
      </c>
      <c r="V499" s="72" t="e">
        <f ca="1">(Coef!$J$9/(1+Coef!$J$8*(COS(U499))^2)^0.5)*Coef!$J$6</f>
        <v>#N/A</v>
      </c>
      <c r="W499" s="72" t="e">
        <f ca="1">6*D499-183</f>
        <v>#N/A</v>
      </c>
      <c r="X499" s="72" t="e">
        <f ca="1">(R499-500000)/V499</f>
        <v>#N/A</v>
      </c>
      <c r="Y499" s="72" t="e">
        <f ca="1">SIN(2*U499)</f>
        <v>#N/A</v>
      </c>
      <c r="Z499" s="72" t="e">
        <f ca="1">Y499*(COS(U499))^2</f>
        <v>#N/A</v>
      </c>
      <c r="AA499" s="72" t="e">
        <f ca="1">U499+(Y499/2)</f>
        <v>#N/A</v>
      </c>
      <c r="AB499" s="72" t="e">
        <f ca="1">(3*AA499+Z499)/4</f>
        <v>#N/A</v>
      </c>
      <c r="AC499" s="72" t="e">
        <f ca="1">(5*AB499+Z499*(COS(U499))^2)/3</f>
        <v>#N/A</v>
      </c>
      <c r="AD499" s="72" t="e">
        <f ca="1">Coef!$J$6*Coef!$J$9*(U499-(Coef!$J$10*AA499)+(Coef!$J$11*AB499)-(Coef!$J$12*AC499))</f>
        <v>#N/A</v>
      </c>
      <c r="AE499" s="72" t="e">
        <f ca="1">(T499-AD499)/V499</f>
        <v>#N/A</v>
      </c>
      <c r="AF499" s="72" t="e">
        <f ca="1">((Coef!$J$8*X499^2)/2)*(COS(U499))^2</f>
        <v>#N/A</v>
      </c>
      <c r="AG499" s="72" t="e">
        <f ca="1">X499*(1-(AF499/3))</f>
        <v>#N/A</v>
      </c>
      <c r="AH499" s="72" t="e">
        <f ca="1">AE499*(1-AF499)+U499</f>
        <v>#N/A</v>
      </c>
      <c r="AI499" s="72" t="e">
        <f ca="1">(EXP(AG499)-EXP(-AG499))/2</f>
        <v>#N/A</v>
      </c>
      <c r="AJ499" s="72" t="e">
        <f ca="1">ATAN(AI499/COS(AH499))</f>
        <v>#N/A</v>
      </c>
      <c r="AK499" s="72" t="e">
        <f ca="1">ATAN(COS(AJ499)*TAN(AH499))</f>
        <v>#N/A</v>
      </c>
      <c r="AL499" s="72" t="e">
        <f ca="1">U499+(1+Coef!$J$8*(COS(U499))^2-(3/2)*Coef!$J$8*SIN(U499)*COS(U499)*(AK499-U499))*(AK499-U499)</f>
        <v>#N/A</v>
      </c>
      <c r="AM499" s="33" t="e">
        <f t="shared" ca="1" si="88"/>
        <v>#N/A</v>
      </c>
      <c r="AN499" s="33" t="e">
        <f t="shared" ca="1" si="89"/>
        <v>#N/A</v>
      </c>
      <c r="AO499" s="48" t="e">
        <f ca="1">D499&amp;" "&amp;IF(AM499&gt;0,"N","S")&amp;" "&amp;R499&amp;" "&amp;LEFT(S499,7)</f>
        <v>#N/A</v>
      </c>
    </row>
    <row r="500" spans="1:41">
      <c r="A500" s="38"/>
      <c r="B500" s="72" t="str">
        <f t="shared" si="90"/>
        <v/>
      </c>
      <c r="C500" s="72" t="e">
        <f t="array" aca="1" ref="C500" ca="1">MATCH(TRUE,ISERROR(VALUE(MID(B500,ROW(INDIRECT("1:"&amp;LEN(B500))),1))),0)</f>
        <v>#N/A</v>
      </c>
      <c r="D500" s="72" t="e">
        <f t="shared" ca="1" si="91"/>
        <v>#N/A</v>
      </c>
      <c r="E500" s="72" t="e">
        <f t="shared" ca="1" si="92"/>
        <v>#N/A</v>
      </c>
      <c r="F500" s="72" t="e">
        <f t="shared" ca="1" si="93"/>
        <v>#N/A</v>
      </c>
      <c r="G500" s="72" t="e">
        <f t="shared" ca="1" si="94"/>
        <v>#N/A</v>
      </c>
      <c r="H500" s="72" t="e">
        <f t="shared" ca="1" si="95"/>
        <v>#N/A</v>
      </c>
      <c r="I500" s="72" t="e">
        <f t="shared" ca="1" si="96"/>
        <v>#N/A</v>
      </c>
      <c r="J500" s="72" t="e">
        <f t="shared" ca="1" si="97"/>
        <v>#N/A</v>
      </c>
      <c r="K500" s="72" t="e">
        <f t="shared" ca="1" si="98"/>
        <v>#N/A</v>
      </c>
      <c r="L500" s="72" t="e">
        <f ca="1">VLOOKUP(F500,Coef!$C$2:$F$25,4)</f>
        <v>#N/A</v>
      </c>
      <c r="M500" s="31" t="e">
        <f ca="1">VLOOKUP(E500,Coef!$C$4:$D$23,2)</f>
        <v>#N/A</v>
      </c>
      <c r="N500" s="31" t="e">
        <f ca="1">MOD(VLOOKUP(G500,Coef!$C$2:$G$21,5)+MOD(D500+1,2)*15,20)</f>
        <v>#N/A</v>
      </c>
      <c r="O500" s="31" t="e">
        <f ca="1">VLOOKUP(M500,Coef!$A$27:$B$46,2)</f>
        <v>#N/A</v>
      </c>
      <c r="P500" s="31" t="e">
        <f ca="1">VLOOKUP(M500,Coef!$A$27:$C$46,3)+N500/10-0.1</f>
        <v>#N/A</v>
      </c>
      <c r="Q500" s="31" t="e">
        <f ca="1">IF(P500+0.1&lt;O500,P500+2,P500)</f>
        <v>#N/A</v>
      </c>
      <c r="R500" s="72" t="e">
        <f ca="1">L500*100000+I500</f>
        <v>#N/A</v>
      </c>
      <c r="S500" s="72" t="e">
        <f ca="1">Q500*1000000+J500</f>
        <v>#N/A</v>
      </c>
      <c r="T500" s="72" t="e">
        <f ca="1">IF(M500&lt;11,S500-10000000,S500)</f>
        <v>#N/A</v>
      </c>
      <c r="U500" s="72" t="e">
        <f ca="1">T500/(6366197.724*0.9996)</f>
        <v>#N/A</v>
      </c>
      <c r="V500" s="72" t="e">
        <f ca="1">(Coef!$J$9/(1+Coef!$J$8*(COS(U500))^2)^0.5)*Coef!$J$6</f>
        <v>#N/A</v>
      </c>
      <c r="W500" s="72" t="e">
        <f ca="1">6*D500-183</f>
        <v>#N/A</v>
      </c>
      <c r="X500" s="72" t="e">
        <f ca="1">(R500-500000)/V500</f>
        <v>#N/A</v>
      </c>
      <c r="Y500" s="72" t="e">
        <f ca="1">SIN(2*U500)</f>
        <v>#N/A</v>
      </c>
      <c r="Z500" s="72" t="e">
        <f ca="1">Y500*(COS(U500))^2</f>
        <v>#N/A</v>
      </c>
      <c r="AA500" s="72" t="e">
        <f ca="1">U500+(Y500/2)</f>
        <v>#N/A</v>
      </c>
      <c r="AB500" s="72" t="e">
        <f ca="1">(3*AA500+Z500)/4</f>
        <v>#N/A</v>
      </c>
      <c r="AC500" s="72" t="e">
        <f ca="1">(5*AB500+Z500*(COS(U500))^2)/3</f>
        <v>#N/A</v>
      </c>
      <c r="AD500" s="72" t="e">
        <f ca="1">Coef!$J$6*Coef!$J$9*(U500-(Coef!$J$10*AA500)+(Coef!$J$11*AB500)-(Coef!$J$12*AC500))</f>
        <v>#N/A</v>
      </c>
      <c r="AE500" s="72" t="e">
        <f ca="1">(T500-AD500)/V500</f>
        <v>#N/A</v>
      </c>
      <c r="AF500" s="72" t="e">
        <f ca="1">((Coef!$J$8*X500^2)/2)*(COS(U500))^2</f>
        <v>#N/A</v>
      </c>
      <c r="AG500" s="72" t="e">
        <f ca="1">X500*(1-(AF500/3))</f>
        <v>#N/A</v>
      </c>
      <c r="AH500" s="72" t="e">
        <f ca="1">AE500*(1-AF500)+U500</f>
        <v>#N/A</v>
      </c>
      <c r="AI500" s="72" t="e">
        <f ca="1">(EXP(AG500)-EXP(-AG500))/2</f>
        <v>#N/A</v>
      </c>
      <c r="AJ500" s="72" t="e">
        <f ca="1">ATAN(AI500/COS(AH500))</f>
        <v>#N/A</v>
      </c>
      <c r="AK500" s="72" t="e">
        <f ca="1">ATAN(COS(AJ500)*TAN(AH500))</f>
        <v>#N/A</v>
      </c>
      <c r="AL500" s="72" t="e">
        <f ca="1">U500+(1+Coef!$J$8*(COS(U500))^2-(3/2)*Coef!$J$8*SIN(U500)*COS(U500)*(AK500-U500))*(AK500-U500)</f>
        <v>#N/A</v>
      </c>
      <c r="AM500" s="33" t="e">
        <f t="shared" ca="1" si="88"/>
        <v>#N/A</v>
      </c>
      <c r="AN500" s="33" t="e">
        <f t="shared" ca="1" si="89"/>
        <v>#N/A</v>
      </c>
      <c r="AO500" s="48" t="e">
        <f ca="1">D500&amp;" "&amp;IF(AM500&gt;0,"N","S")&amp;" "&amp;R500&amp;" "&amp;LEFT(S500,7)</f>
        <v>#N/A</v>
      </c>
    </row>
    <row r="501" spans="1:41">
      <c r="A501" s="38"/>
      <c r="B501" s="72" t="str">
        <f t="shared" si="90"/>
        <v/>
      </c>
      <c r="C501" s="72" t="e">
        <f t="array" aca="1" ref="C501" ca="1">MATCH(TRUE,ISERROR(VALUE(MID(B501,ROW(INDIRECT("1:"&amp;LEN(B501))),1))),0)</f>
        <v>#N/A</v>
      </c>
      <c r="D501" s="72" t="e">
        <f t="shared" ca="1" si="91"/>
        <v>#N/A</v>
      </c>
      <c r="E501" s="72" t="e">
        <f t="shared" ca="1" si="92"/>
        <v>#N/A</v>
      </c>
      <c r="F501" s="72" t="e">
        <f t="shared" ca="1" si="93"/>
        <v>#N/A</v>
      </c>
      <c r="G501" s="72" t="e">
        <f t="shared" ca="1" si="94"/>
        <v>#N/A</v>
      </c>
      <c r="H501" s="72" t="e">
        <f t="shared" ca="1" si="95"/>
        <v>#N/A</v>
      </c>
      <c r="I501" s="72" t="e">
        <f t="shared" ca="1" si="96"/>
        <v>#N/A</v>
      </c>
      <c r="J501" s="72" t="e">
        <f t="shared" ca="1" si="97"/>
        <v>#N/A</v>
      </c>
      <c r="K501" s="72" t="e">
        <f t="shared" ca="1" si="98"/>
        <v>#N/A</v>
      </c>
      <c r="L501" s="72" t="e">
        <f ca="1">VLOOKUP(F501,Coef!$C$2:$F$25,4)</f>
        <v>#N/A</v>
      </c>
      <c r="M501" s="31" t="e">
        <f ca="1">VLOOKUP(E501,Coef!$C$4:$D$23,2)</f>
        <v>#N/A</v>
      </c>
      <c r="N501" s="31" t="e">
        <f ca="1">MOD(VLOOKUP(G501,Coef!$C$2:$G$21,5)+MOD(D501+1,2)*15,20)</f>
        <v>#N/A</v>
      </c>
      <c r="O501" s="31" t="e">
        <f ca="1">VLOOKUP(M501,Coef!$A$27:$B$46,2)</f>
        <v>#N/A</v>
      </c>
      <c r="P501" s="31" t="e">
        <f ca="1">VLOOKUP(M501,Coef!$A$27:$C$46,3)+N501/10-0.1</f>
        <v>#N/A</v>
      </c>
      <c r="Q501" s="31" t="e">
        <f ca="1">IF(P501+0.1&lt;O501,P501+2,P501)</f>
        <v>#N/A</v>
      </c>
      <c r="R501" s="72" t="e">
        <f ca="1">L501*100000+I501</f>
        <v>#N/A</v>
      </c>
      <c r="S501" s="72" t="e">
        <f ca="1">Q501*1000000+J501</f>
        <v>#N/A</v>
      </c>
      <c r="T501" s="72" t="e">
        <f ca="1">IF(M501&lt;11,S501-10000000,S501)</f>
        <v>#N/A</v>
      </c>
      <c r="U501" s="72" t="e">
        <f ca="1">T501/(6366197.724*0.9996)</f>
        <v>#N/A</v>
      </c>
      <c r="V501" s="72" t="e">
        <f ca="1">(Coef!$J$9/(1+Coef!$J$8*(COS(U501))^2)^0.5)*Coef!$J$6</f>
        <v>#N/A</v>
      </c>
      <c r="W501" s="72" t="e">
        <f ca="1">6*D501-183</f>
        <v>#N/A</v>
      </c>
      <c r="X501" s="72" t="e">
        <f ca="1">(R501-500000)/V501</f>
        <v>#N/A</v>
      </c>
      <c r="Y501" s="72" t="e">
        <f ca="1">SIN(2*U501)</f>
        <v>#N/A</v>
      </c>
      <c r="Z501" s="72" t="e">
        <f ca="1">Y501*(COS(U501))^2</f>
        <v>#N/A</v>
      </c>
      <c r="AA501" s="72" t="e">
        <f ca="1">U501+(Y501/2)</f>
        <v>#N/A</v>
      </c>
      <c r="AB501" s="72" t="e">
        <f ca="1">(3*AA501+Z501)/4</f>
        <v>#N/A</v>
      </c>
      <c r="AC501" s="72" t="e">
        <f ca="1">(5*AB501+Z501*(COS(U501))^2)/3</f>
        <v>#N/A</v>
      </c>
      <c r="AD501" s="72" t="e">
        <f ca="1">Coef!$J$6*Coef!$J$9*(U501-(Coef!$J$10*AA501)+(Coef!$J$11*AB501)-(Coef!$J$12*AC501))</f>
        <v>#N/A</v>
      </c>
      <c r="AE501" s="72" t="e">
        <f ca="1">(T501-AD501)/V501</f>
        <v>#N/A</v>
      </c>
      <c r="AF501" s="72" t="e">
        <f ca="1">((Coef!$J$8*X501^2)/2)*(COS(U501))^2</f>
        <v>#N/A</v>
      </c>
      <c r="AG501" s="72" t="e">
        <f ca="1">X501*(1-(AF501/3))</f>
        <v>#N/A</v>
      </c>
      <c r="AH501" s="72" t="e">
        <f ca="1">AE501*(1-AF501)+U501</f>
        <v>#N/A</v>
      </c>
      <c r="AI501" s="72" t="e">
        <f ca="1">(EXP(AG501)-EXP(-AG501))/2</f>
        <v>#N/A</v>
      </c>
      <c r="AJ501" s="72" t="e">
        <f ca="1">ATAN(AI501/COS(AH501))</f>
        <v>#N/A</v>
      </c>
      <c r="AK501" s="72" t="e">
        <f ca="1">ATAN(COS(AJ501)*TAN(AH501))</f>
        <v>#N/A</v>
      </c>
      <c r="AL501" s="72" t="e">
        <f ca="1">U501+(1+Coef!$J$8*(COS(U501))^2-(3/2)*Coef!$J$8*SIN(U501)*COS(U501)*(AK501-U501))*(AK501-U501)</f>
        <v>#N/A</v>
      </c>
      <c r="AM501" s="33" t="e">
        <f t="shared" ca="1" si="88"/>
        <v>#N/A</v>
      </c>
      <c r="AN501" s="33" t="e">
        <f t="shared" ca="1" si="89"/>
        <v>#N/A</v>
      </c>
      <c r="AO501" s="48" t="e">
        <f ca="1">D501&amp;" "&amp;IF(AM501&gt;0,"N","S")&amp;" "&amp;R501&amp;" "&amp;LEFT(S501,7)</f>
        <v>#N/A</v>
      </c>
    </row>
    <row r="502" spans="1:41">
      <c r="A502" s="38"/>
      <c r="B502" s="72" t="str">
        <f t="shared" si="90"/>
        <v/>
      </c>
      <c r="C502" s="72" t="e">
        <f t="array" aca="1" ref="C502" ca="1">MATCH(TRUE,ISERROR(VALUE(MID(B502,ROW(INDIRECT("1:"&amp;LEN(B502))),1))),0)</f>
        <v>#N/A</v>
      </c>
      <c r="D502" s="72" t="e">
        <f t="shared" ca="1" si="91"/>
        <v>#N/A</v>
      </c>
      <c r="E502" s="72" t="e">
        <f t="shared" ca="1" si="92"/>
        <v>#N/A</v>
      </c>
      <c r="F502" s="72" t="e">
        <f t="shared" ca="1" si="93"/>
        <v>#N/A</v>
      </c>
      <c r="G502" s="72" t="e">
        <f t="shared" ca="1" si="94"/>
        <v>#N/A</v>
      </c>
      <c r="H502" s="72" t="e">
        <f t="shared" ca="1" si="95"/>
        <v>#N/A</v>
      </c>
      <c r="I502" s="72" t="e">
        <f t="shared" ca="1" si="96"/>
        <v>#N/A</v>
      </c>
      <c r="J502" s="72" t="e">
        <f t="shared" ca="1" si="97"/>
        <v>#N/A</v>
      </c>
      <c r="K502" s="72" t="e">
        <f t="shared" ca="1" si="98"/>
        <v>#N/A</v>
      </c>
      <c r="L502" s="72" t="e">
        <f ca="1">VLOOKUP(F502,Coef!$C$2:$F$25,4)</f>
        <v>#N/A</v>
      </c>
      <c r="M502" s="31" t="e">
        <f ca="1">VLOOKUP(E502,Coef!$C$4:$D$23,2)</f>
        <v>#N/A</v>
      </c>
      <c r="N502" s="31" t="e">
        <f ca="1">MOD(VLOOKUP(G502,Coef!$C$2:$G$21,5)+MOD(D502+1,2)*15,20)</f>
        <v>#N/A</v>
      </c>
      <c r="O502" s="31" t="e">
        <f ca="1">VLOOKUP(M502,Coef!$A$27:$B$46,2)</f>
        <v>#N/A</v>
      </c>
      <c r="P502" s="31" t="e">
        <f ca="1">VLOOKUP(M502,Coef!$A$27:$C$46,3)+N502/10-0.1</f>
        <v>#N/A</v>
      </c>
      <c r="Q502" s="31" t="e">
        <f ca="1">IF(P502+0.1&lt;O502,P502+2,P502)</f>
        <v>#N/A</v>
      </c>
      <c r="R502" s="72" t="e">
        <f ca="1">L502*100000+I502</f>
        <v>#N/A</v>
      </c>
      <c r="S502" s="72" t="e">
        <f ca="1">Q502*1000000+J502</f>
        <v>#N/A</v>
      </c>
      <c r="T502" s="72" t="e">
        <f ca="1">IF(M502&lt;11,S502-10000000,S502)</f>
        <v>#N/A</v>
      </c>
      <c r="U502" s="72" t="e">
        <f ca="1">T502/(6366197.724*0.9996)</f>
        <v>#N/A</v>
      </c>
      <c r="V502" s="72" t="e">
        <f ca="1">(Coef!$J$9/(1+Coef!$J$8*(COS(U502))^2)^0.5)*Coef!$J$6</f>
        <v>#N/A</v>
      </c>
      <c r="W502" s="72" t="e">
        <f ca="1">6*D502-183</f>
        <v>#N/A</v>
      </c>
      <c r="X502" s="72" t="e">
        <f ca="1">(R502-500000)/V502</f>
        <v>#N/A</v>
      </c>
      <c r="Y502" s="72" t="e">
        <f ca="1">SIN(2*U502)</f>
        <v>#N/A</v>
      </c>
      <c r="Z502" s="72" t="e">
        <f ca="1">Y502*(COS(U502))^2</f>
        <v>#N/A</v>
      </c>
      <c r="AA502" s="72" t="e">
        <f ca="1">U502+(Y502/2)</f>
        <v>#N/A</v>
      </c>
      <c r="AB502" s="72" t="e">
        <f ca="1">(3*AA502+Z502)/4</f>
        <v>#N/A</v>
      </c>
      <c r="AC502" s="72" t="e">
        <f ca="1">(5*AB502+Z502*(COS(U502))^2)/3</f>
        <v>#N/A</v>
      </c>
      <c r="AD502" s="72" t="e">
        <f ca="1">Coef!$J$6*Coef!$J$9*(U502-(Coef!$J$10*AA502)+(Coef!$J$11*AB502)-(Coef!$J$12*AC502))</f>
        <v>#N/A</v>
      </c>
      <c r="AE502" s="72" t="e">
        <f ca="1">(T502-AD502)/V502</f>
        <v>#N/A</v>
      </c>
      <c r="AF502" s="72" t="e">
        <f ca="1">((Coef!$J$8*X502^2)/2)*(COS(U502))^2</f>
        <v>#N/A</v>
      </c>
      <c r="AG502" s="72" t="e">
        <f ca="1">X502*(1-(AF502/3))</f>
        <v>#N/A</v>
      </c>
      <c r="AH502" s="72" t="e">
        <f ca="1">AE502*(1-AF502)+U502</f>
        <v>#N/A</v>
      </c>
      <c r="AI502" s="72" t="e">
        <f ca="1">(EXP(AG502)-EXP(-AG502))/2</f>
        <v>#N/A</v>
      </c>
      <c r="AJ502" s="72" t="e">
        <f ca="1">ATAN(AI502/COS(AH502))</f>
        <v>#N/A</v>
      </c>
      <c r="AK502" s="72" t="e">
        <f ca="1">ATAN(COS(AJ502)*TAN(AH502))</f>
        <v>#N/A</v>
      </c>
      <c r="AL502" s="72" t="e">
        <f ca="1">U502+(1+Coef!$J$8*(COS(U502))^2-(3/2)*Coef!$J$8*SIN(U502)*COS(U502)*(AK502-U502))*(AK502-U502)</f>
        <v>#N/A</v>
      </c>
      <c r="AM502" s="33" t="e">
        <f t="shared" ca="1" si="88"/>
        <v>#N/A</v>
      </c>
      <c r="AN502" s="33" t="e">
        <f t="shared" ca="1" si="89"/>
        <v>#N/A</v>
      </c>
      <c r="AO502" s="48" t="e">
        <f ca="1">D502&amp;" "&amp;IF(AM502&gt;0,"N","S")&amp;" "&amp;R502&amp;" "&amp;LEFT(S502,7)</f>
        <v>#N/A</v>
      </c>
    </row>
    <row r="503" spans="1:41">
      <c r="A503" s="38"/>
      <c r="B503" s="72" t="str">
        <f t="shared" si="90"/>
        <v/>
      </c>
      <c r="C503" s="72" t="e">
        <f t="array" aca="1" ref="C503" ca="1">MATCH(TRUE,ISERROR(VALUE(MID(B503,ROW(INDIRECT("1:"&amp;LEN(B503))),1))),0)</f>
        <v>#N/A</v>
      </c>
      <c r="D503" s="72" t="e">
        <f t="shared" ca="1" si="91"/>
        <v>#N/A</v>
      </c>
      <c r="E503" s="72" t="e">
        <f t="shared" ca="1" si="92"/>
        <v>#N/A</v>
      </c>
      <c r="F503" s="72" t="e">
        <f t="shared" ca="1" si="93"/>
        <v>#N/A</v>
      </c>
      <c r="G503" s="72" t="e">
        <f t="shared" ca="1" si="94"/>
        <v>#N/A</v>
      </c>
      <c r="H503" s="72" t="e">
        <f t="shared" ca="1" si="95"/>
        <v>#N/A</v>
      </c>
      <c r="I503" s="72" t="e">
        <f t="shared" ca="1" si="96"/>
        <v>#N/A</v>
      </c>
      <c r="J503" s="72" t="e">
        <f t="shared" ca="1" si="97"/>
        <v>#N/A</v>
      </c>
      <c r="K503" s="72" t="e">
        <f t="shared" ca="1" si="98"/>
        <v>#N/A</v>
      </c>
      <c r="L503" s="72" t="e">
        <f ca="1">VLOOKUP(F503,Coef!$C$2:$F$25,4)</f>
        <v>#N/A</v>
      </c>
      <c r="M503" s="31" t="e">
        <f ca="1">VLOOKUP(E503,Coef!$C$4:$D$23,2)</f>
        <v>#N/A</v>
      </c>
      <c r="N503" s="31" t="e">
        <f ca="1">MOD(VLOOKUP(G503,Coef!$C$2:$G$21,5)+MOD(D503+1,2)*15,20)</f>
        <v>#N/A</v>
      </c>
      <c r="O503" s="31" t="e">
        <f ca="1">VLOOKUP(M503,Coef!$A$27:$B$46,2)</f>
        <v>#N/A</v>
      </c>
      <c r="P503" s="31" t="e">
        <f ca="1">VLOOKUP(M503,Coef!$A$27:$C$46,3)+N503/10-0.1</f>
        <v>#N/A</v>
      </c>
      <c r="Q503" s="31" t="e">
        <f ca="1">IF(P503+0.1&lt;O503,P503+2,P503)</f>
        <v>#N/A</v>
      </c>
      <c r="R503" s="72" t="e">
        <f ca="1">L503*100000+I503</f>
        <v>#N/A</v>
      </c>
      <c r="S503" s="72" t="e">
        <f ca="1">Q503*1000000+J503</f>
        <v>#N/A</v>
      </c>
      <c r="T503" s="72" t="e">
        <f ca="1">IF(M503&lt;11,S503-10000000,S503)</f>
        <v>#N/A</v>
      </c>
      <c r="U503" s="72" t="e">
        <f ca="1">T503/(6366197.724*0.9996)</f>
        <v>#N/A</v>
      </c>
      <c r="V503" s="72" t="e">
        <f ca="1">(Coef!$J$9/(1+Coef!$J$8*(COS(U503))^2)^0.5)*Coef!$J$6</f>
        <v>#N/A</v>
      </c>
      <c r="W503" s="72" t="e">
        <f ca="1">6*D503-183</f>
        <v>#N/A</v>
      </c>
      <c r="X503" s="72" t="e">
        <f ca="1">(R503-500000)/V503</f>
        <v>#N/A</v>
      </c>
      <c r="Y503" s="72" t="e">
        <f ca="1">SIN(2*U503)</f>
        <v>#N/A</v>
      </c>
      <c r="Z503" s="72" t="e">
        <f ca="1">Y503*(COS(U503))^2</f>
        <v>#N/A</v>
      </c>
      <c r="AA503" s="72" t="e">
        <f ca="1">U503+(Y503/2)</f>
        <v>#N/A</v>
      </c>
      <c r="AB503" s="72" t="e">
        <f ca="1">(3*AA503+Z503)/4</f>
        <v>#N/A</v>
      </c>
      <c r="AC503" s="72" t="e">
        <f ca="1">(5*AB503+Z503*(COS(U503))^2)/3</f>
        <v>#N/A</v>
      </c>
      <c r="AD503" s="72" t="e">
        <f ca="1">Coef!$J$6*Coef!$J$9*(U503-(Coef!$J$10*AA503)+(Coef!$J$11*AB503)-(Coef!$J$12*AC503))</f>
        <v>#N/A</v>
      </c>
      <c r="AE503" s="72" t="e">
        <f ca="1">(T503-AD503)/V503</f>
        <v>#N/A</v>
      </c>
      <c r="AF503" s="72" t="e">
        <f ca="1">((Coef!$J$8*X503^2)/2)*(COS(U503))^2</f>
        <v>#N/A</v>
      </c>
      <c r="AG503" s="72" t="e">
        <f ca="1">X503*(1-(AF503/3))</f>
        <v>#N/A</v>
      </c>
      <c r="AH503" s="72" t="e">
        <f ca="1">AE503*(1-AF503)+U503</f>
        <v>#N/A</v>
      </c>
      <c r="AI503" s="72" t="e">
        <f ca="1">(EXP(AG503)-EXP(-AG503))/2</f>
        <v>#N/A</v>
      </c>
      <c r="AJ503" s="72" t="e">
        <f ca="1">ATAN(AI503/COS(AH503))</f>
        <v>#N/A</v>
      </c>
      <c r="AK503" s="72" t="e">
        <f ca="1">ATAN(COS(AJ503)*TAN(AH503))</f>
        <v>#N/A</v>
      </c>
      <c r="AL503" s="72" t="e">
        <f ca="1">U503+(1+Coef!$J$8*(COS(U503))^2-(3/2)*Coef!$J$8*SIN(U503)*COS(U503)*(AK503-U503))*(AK503-U503)</f>
        <v>#N/A</v>
      </c>
      <c r="AM503" s="33" t="e">
        <f t="shared" ca="1" si="88"/>
        <v>#N/A</v>
      </c>
      <c r="AN503" s="33" t="e">
        <f t="shared" ca="1" si="89"/>
        <v>#N/A</v>
      </c>
      <c r="AO503" s="48" t="e">
        <f ca="1">D503&amp;" "&amp;IF(AM503&gt;0,"N","S")&amp;" "&amp;R503&amp;" "&amp;LEFT(S503,7)</f>
        <v>#N/A</v>
      </c>
    </row>
    <row r="504" spans="1:41">
      <c r="A504" s="38"/>
      <c r="B504" s="72" t="str">
        <f t="shared" si="90"/>
        <v/>
      </c>
      <c r="C504" s="72" t="e">
        <f t="array" aca="1" ref="C504" ca="1">MATCH(TRUE,ISERROR(VALUE(MID(B504,ROW(INDIRECT("1:"&amp;LEN(B504))),1))),0)</f>
        <v>#N/A</v>
      </c>
      <c r="D504" s="72" t="e">
        <f t="shared" ca="1" si="91"/>
        <v>#N/A</v>
      </c>
      <c r="E504" s="72" t="e">
        <f t="shared" ca="1" si="92"/>
        <v>#N/A</v>
      </c>
      <c r="F504" s="72" t="e">
        <f t="shared" ca="1" si="93"/>
        <v>#N/A</v>
      </c>
      <c r="G504" s="72" t="e">
        <f t="shared" ca="1" si="94"/>
        <v>#N/A</v>
      </c>
      <c r="H504" s="72" t="e">
        <f t="shared" ca="1" si="95"/>
        <v>#N/A</v>
      </c>
      <c r="I504" s="72" t="e">
        <f t="shared" ca="1" si="96"/>
        <v>#N/A</v>
      </c>
      <c r="J504" s="72" t="e">
        <f t="shared" ca="1" si="97"/>
        <v>#N/A</v>
      </c>
      <c r="K504" s="72" t="e">
        <f t="shared" ca="1" si="98"/>
        <v>#N/A</v>
      </c>
      <c r="L504" s="72" t="e">
        <f ca="1">VLOOKUP(F504,Coef!$C$2:$F$25,4)</f>
        <v>#N/A</v>
      </c>
      <c r="M504" s="31" t="e">
        <f ca="1">VLOOKUP(E504,Coef!$C$4:$D$23,2)</f>
        <v>#N/A</v>
      </c>
      <c r="N504" s="31" t="e">
        <f ca="1">MOD(VLOOKUP(G504,Coef!$C$2:$G$21,5)+MOD(D504+1,2)*15,20)</f>
        <v>#N/A</v>
      </c>
      <c r="O504" s="31" t="e">
        <f ca="1">VLOOKUP(M504,Coef!$A$27:$B$46,2)</f>
        <v>#N/A</v>
      </c>
      <c r="P504" s="31" t="e">
        <f ca="1">VLOOKUP(M504,Coef!$A$27:$C$46,3)+N504/10-0.1</f>
        <v>#N/A</v>
      </c>
      <c r="Q504" s="31" t="e">
        <f ca="1">IF(P504+0.1&lt;O504,P504+2,P504)</f>
        <v>#N/A</v>
      </c>
      <c r="R504" s="72" t="e">
        <f ca="1">L504*100000+I504</f>
        <v>#N/A</v>
      </c>
      <c r="S504" s="72" t="e">
        <f ca="1">Q504*1000000+J504</f>
        <v>#N/A</v>
      </c>
      <c r="T504" s="72" t="e">
        <f ca="1">IF(M504&lt;11,S504-10000000,S504)</f>
        <v>#N/A</v>
      </c>
      <c r="U504" s="72" t="e">
        <f ca="1">T504/(6366197.724*0.9996)</f>
        <v>#N/A</v>
      </c>
      <c r="V504" s="72" t="e">
        <f ca="1">(Coef!$J$9/(1+Coef!$J$8*(COS(U504))^2)^0.5)*Coef!$J$6</f>
        <v>#N/A</v>
      </c>
      <c r="W504" s="72" t="e">
        <f ca="1">6*D504-183</f>
        <v>#N/A</v>
      </c>
      <c r="X504" s="72" t="e">
        <f ca="1">(R504-500000)/V504</f>
        <v>#N/A</v>
      </c>
      <c r="Y504" s="72" t="e">
        <f ca="1">SIN(2*U504)</f>
        <v>#N/A</v>
      </c>
      <c r="Z504" s="72" t="e">
        <f ca="1">Y504*(COS(U504))^2</f>
        <v>#N/A</v>
      </c>
      <c r="AA504" s="72" t="e">
        <f ca="1">U504+(Y504/2)</f>
        <v>#N/A</v>
      </c>
      <c r="AB504" s="72" t="e">
        <f ca="1">(3*AA504+Z504)/4</f>
        <v>#N/A</v>
      </c>
      <c r="AC504" s="72" t="e">
        <f ca="1">(5*AB504+Z504*(COS(U504))^2)/3</f>
        <v>#N/A</v>
      </c>
      <c r="AD504" s="72" t="e">
        <f ca="1">Coef!$J$6*Coef!$J$9*(U504-(Coef!$J$10*AA504)+(Coef!$J$11*AB504)-(Coef!$J$12*AC504))</f>
        <v>#N/A</v>
      </c>
      <c r="AE504" s="72" t="e">
        <f ca="1">(T504-AD504)/V504</f>
        <v>#N/A</v>
      </c>
      <c r="AF504" s="72" t="e">
        <f ca="1">((Coef!$J$8*X504^2)/2)*(COS(U504))^2</f>
        <v>#N/A</v>
      </c>
      <c r="AG504" s="72" t="e">
        <f ca="1">X504*(1-(AF504/3))</f>
        <v>#N/A</v>
      </c>
      <c r="AH504" s="72" t="e">
        <f ca="1">AE504*(1-AF504)+U504</f>
        <v>#N/A</v>
      </c>
      <c r="AI504" s="72" t="e">
        <f ca="1">(EXP(AG504)-EXP(-AG504))/2</f>
        <v>#N/A</v>
      </c>
      <c r="AJ504" s="72" t="e">
        <f ca="1">ATAN(AI504/COS(AH504))</f>
        <v>#N/A</v>
      </c>
      <c r="AK504" s="72" t="e">
        <f ca="1">ATAN(COS(AJ504)*TAN(AH504))</f>
        <v>#N/A</v>
      </c>
      <c r="AL504" s="72" t="e">
        <f ca="1">U504+(1+Coef!$J$8*(COS(U504))^2-(3/2)*Coef!$J$8*SIN(U504)*COS(U504)*(AK504-U504))*(AK504-U504)</f>
        <v>#N/A</v>
      </c>
      <c r="AM504" s="33" t="e">
        <f t="shared" ca="1" si="88"/>
        <v>#N/A</v>
      </c>
      <c r="AN504" s="33" t="e">
        <f t="shared" ca="1" si="89"/>
        <v>#N/A</v>
      </c>
      <c r="AO504" s="48" t="e">
        <f ca="1">D504&amp;" "&amp;IF(AM504&gt;0,"N","S")&amp;" "&amp;R504&amp;" "&amp;LEFT(S504,7)</f>
        <v>#N/A</v>
      </c>
    </row>
    <row r="505" spans="1:41">
      <c r="A505" s="38"/>
      <c r="B505" s="72" t="str">
        <f t="shared" si="90"/>
        <v/>
      </c>
      <c r="C505" s="72" t="e">
        <f t="array" aca="1" ref="C505" ca="1">MATCH(TRUE,ISERROR(VALUE(MID(B505,ROW(INDIRECT("1:"&amp;LEN(B505))),1))),0)</f>
        <v>#N/A</v>
      </c>
      <c r="D505" s="72" t="e">
        <f t="shared" ca="1" si="91"/>
        <v>#N/A</v>
      </c>
      <c r="E505" s="72" t="e">
        <f t="shared" ca="1" si="92"/>
        <v>#N/A</v>
      </c>
      <c r="F505" s="72" t="e">
        <f t="shared" ca="1" si="93"/>
        <v>#N/A</v>
      </c>
      <c r="G505" s="72" t="e">
        <f t="shared" ca="1" si="94"/>
        <v>#N/A</v>
      </c>
      <c r="H505" s="72" t="e">
        <f t="shared" ca="1" si="95"/>
        <v>#N/A</v>
      </c>
      <c r="I505" s="72" t="e">
        <f t="shared" ca="1" si="96"/>
        <v>#N/A</v>
      </c>
      <c r="J505" s="72" t="e">
        <f t="shared" ca="1" si="97"/>
        <v>#N/A</v>
      </c>
      <c r="K505" s="72" t="e">
        <f t="shared" ca="1" si="98"/>
        <v>#N/A</v>
      </c>
      <c r="L505" s="72" t="e">
        <f ca="1">VLOOKUP(F505,Coef!$C$2:$F$25,4)</f>
        <v>#N/A</v>
      </c>
      <c r="M505" s="31" t="e">
        <f ca="1">VLOOKUP(E505,Coef!$C$4:$D$23,2)</f>
        <v>#N/A</v>
      </c>
      <c r="N505" s="31" t="e">
        <f ca="1">MOD(VLOOKUP(G505,Coef!$C$2:$G$21,5)+MOD(D505+1,2)*15,20)</f>
        <v>#N/A</v>
      </c>
      <c r="O505" s="31" t="e">
        <f ca="1">VLOOKUP(M505,Coef!$A$27:$B$46,2)</f>
        <v>#N/A</v>
      </c>
      <c r="P505" s="31" t="e">
        <f ca="1">VLOOKUP(M505,Coef!$A$27:$C$46,3)+N505/10-0.1</f>
        <v>#N/A</v>
      </c>
      <c r="Q505" s="31" t="e">
        <f ca="1">IF(P505+0.1&lt;O505,P505+2,P505)</f>
        <v>#N/A</v>
      </c>
      <c r="R505" s="72" t="e">
        <f ca="1">L505*100000+I505</f>
        <v>#N/A</v>
      </c>
      <c r="S505" s="72" t="e">
        <f ca="1">Q505*1000000+J505</f>
        <v>#N/A</v>
      </c>
      <c r="T505" s="72" t="e">
        <f ca="1">IF(M505&lt;11,S505-10000000,S505)</f>
        <v>#N/A</v>
      </c>
      <c r="U505" s="72" t="e">
        <f ca="1">T505/(6366197.724*0.9996)</f>
        <v>#N/A</v>
      </c>
      <c r="V505" s="72" t="e">
        <f ca="1">(Coef!$J$9/(1+Coef!$J$8*(COS(U505))^2)^0.5)*Coef!$J$6</f>
        <v>#N/A</v>
      </c>
      <c r="W505" s="72" t="e">
        <f ca="1">6*D505-183</f>
        <v>#N/A</v>
      </c>
      <c r="X505" s="72" t="e">
        <f ca="1">(R505-500000)/V505</f>
        <v>#N/A</v>
      </c>
      <c r="Y505" s="72" t="e">
        <f ca="1">SIN(2*U505)</f>
        <v>#N/A</v>
      </c>
      <c r="Z505" s="72" t="e">
        <f ca="1">Y505*(COS(U505))^2</f>
        <v>#N/A</v>
      </c>
      <c r="AA505" s="72" t="e">
        <f ca="1">U505+(Y505/2)</f>
        <v>#N/A</v>
      </c>
      <c r="AB505" s="72" t="e">
        <f ca="1">(3*AA505+Z505)/4</f>
        <v>#N/A</v>
      </c>
      <c r="AC505" s="72" t="e">
        <f ca="1">(5*AB505+Z505*(COS(U505))^2)/3</f>
        <v>#N/A</v>
      </c>
      <c r="AD505" s="72" t="e">
        <f ca="1">Coef!$J$6*Coef!$J$9*(U505-(Coef!$J$10*AA505)+(Coef!$J$11*AB505)-(Coef!$J$12*AC505))</f>
        <v>#N/A</v>
      </c>
      <c r="AE505" s="72" t="e">
        <f ca="1">(T505-AD505)/V505</f>
        <v>#N/A</v>
      </c>
      <c r="AF505" s="72" t="e">
        <f ca="1">((Coef!$J$8*X505^2)/2)*(COS(U505))^2</f>
        <v>#N/A</v>
      </c>
      <c r="AG505" s="72" t="e">
        <f ca="1">X505*(1-(AF505/3))</f>
        <v>#N/A</v>
      </c>
      <c r="AH505" s="72" t="e">
        <f ca="1">AE505*(1-AF505)+U505</f>
        <v>#N/A</v>
      </c>
      <c r="AI505" s="72" t="e">
        <f ca="1">(EXP(AG505)-EXP(-AG505))/2</f>
        <v>#N/A</v>
      </c>
      <c r="AJ505" s="72" t="e">
        <f ca="1">ATAN(AI505/COS(AH505))</f>
        <v>#N/A</v>
      </c>
      <c r="AK505" s="72" t="e">
        <f ca="1">ATAN(COS(AJ505)*TAN(AH505))</f>
        <v>#N/A</v>
      </c>
      <c r="AL505" s="72" t="e">
        <f ca="1">U505+(1+Coef!$J$8*(COS(U505))^2-(3/2)*Coef!$J$8*SIN(U505)*COS(U505)*(AK505-U505))*(AK505-U505)</f>
        <v>#N/A</v>
      </c>
      <c r="AM505" s="33" t="e">
        <f t="shared" ca="1" si="88"/>
        <v>#N/A</v>
      </c>
      <c r="AN505" s="33" t="e">
        <f t="shared" ca="1" si="89"/>
        <v>#N/A</v>
      </c>
      <c r="AO505" s="48" t="e">
        <f ca="1">D505&amp;" "&amp;IF(AM505&gt;0,"N","S")&amp;" "&amp;R505&amp;" "&amp;LEFT(S505,7)</f>
        <v>#N/A</v>
      </c>
    </row>
    <row r="506" spans="1:41">
      <c r="A506" s="38"/>
      <c r="B506" s="72" t="str">
        <f t="shared" si="90"/>
        <v/>
      </c>
      <c r="C506" s="72" t="e">
        <f t="array" aca="1" ref="C506" ca="1">MATCH(TRUE,ISERROR(VALUE(MID(B506,ROW(INDIRECT("1:"&amp;LEN(B506))),1))),0)</f>
        <v>#N/A</v>
      </c>
      <c r="D506" s="72" t="e">
        <f t="shared" ca="1" si="91"/>
        <v>#N/A</v>
      </c>
      <c r="E506" s="72" t="e">
        <f t="shared" ca="1" si="92"/>
        <v>#N/A</v>
      </c>
      <c r="F506" s="72" t="e">
        <f t="shared" ca="1" si="93"/>
        <v>#N/A</v>
      </c>
      <c r="G506" s="72" t="e">
        <f t="shared" ca="1" si="94"/>
        <v>#N/A</v>
      </c>
      <c r="H506" s="72" t="e">
        <f t="shared" ca="1" si="95"/>
        <v>#N/A</v>
      </c>
      <c r="I506" s="72" t="e">
        <f t="shared" ca="1" si="96"/>
        <v>#N/A</v>
      </c>
      <c r="J506" s="72" t="e">
        <f t="shared" ca="1" si="97"/>
        <v>#N/A</v>
      </c>
      <c r="K506" s="72" t="e">
        <f t="shared" ca="1" si="98"/>
        <v>#N/A</v>
      </c>
      <c r="L506" s="72" t="e">
        <f ca="1">VLOOKUP(F506,Coef!$C$2:$F$25,4)</f>
        <v>#N/A</v>
      </c>
      <c r="M506" s="31" t="e">
        <f ca="1">VLOOKUP(E506,Coef!$C$4:$D$23,2)</f>
        <v>#N/A</v>
      </c>
      <c r="N506" s="31" t="e">
        <f ca="1">MOD(VLOOKUP(G506,Coef!$C$2:$G$21,5)+MOD(D506+1,2)*15,20)</f>
        <v>#N/A</v>
      </c>
      <c r="O506" s="31" t="e">
        <f ca="1">VLOOKUP(M506,Coef!$A$27:$B$46,2)</f>
        <v>#N/A</v>
      </c>
      <c r="P506" s="31" t="e">
        <f ca="1">VLOOKUP(M506,Coef!$A$27:$C$46,3)+N506/10-0.1</f>
        <v>#N/A</v>
      </c>
      <c r="Q506" s="31" t="e">
        <f ca="1">IF(P506+0.1&lt;O506,P506+2,P506)</f>
        <v>#N/A</v>
      </c>
      <c r="R506" s="72" t="e">
        <f ca="1">L506*100000+I506</f>
        <v>#N/A</v>
      </c>
      <c r="S506" s="72" t="e">
        <f ca="1">Q506*1000000+J506</f>
        <v>#N/A</v>
      </c>
      <c r="T506" s="72" t="e">
        <f ca="1">IF(M506&lt;11,S506-10000000,S506)</f>
        <v>#N/A</v>
      </c>
      <c r="U506" s="72" t="e">
        <f ca="1">T506/(6366197.724*0.9996)</f>
        <v>#N/A</v>
      </c>
      <c r="V506" s="72" t="e">
        <f ca="1">(Coef!$J$9/(1+Coef!$J$8*(COS(U506))^2)^0.5)*Coef!$J$6</f>
        <v>#N/A</v>
      </c>
      <c r="W506" s="72" t="e">
        <f ca="1">6*D506-183</f>
        <v>#N/A</v>
      </c>
      <c r="X506" s="72" t="e">
        <f ca="1">(R506-500000)/V506</f>
        <v>#N/A</v>
      </c>
      <c r="Y506" s="72" t="e">
        <f ca="1">SIN(2*U506)</f>
        <v>#N/A</v>
      </c>
      <c r="Z506" s="72" t="e">
        <f ca="1">Y506*(COS(U506))^2</f>
        <v>#N/A</v>
      </c>
      <c r="AA506" s="72" t="e">
        <f ca="1">U506+(Y506/2)</f>
        <v>#N/A</v>
      </c>
      <c r="AB506" s="72" t="e">
        <f ca="1">(3*AA506+Z506)/4</f>
        <v>#N/A</v>
      </c>
      <c r="AC506" s="72" t="e">
        <f ca="1">(5*AB506+Z506*(COS(U506))^2)/3</f>
        <v>#N/A</v>
      </c>
      <c r="AD506" s="72" t="e">
        <f ca="1">Coef!$J$6*Coef!$J$9*(U506-(Coef!$J$10*AA506)+(Coef!$J$11*AB506)-(Coef!$J$12*AC506))</f>
        <v>#N/A</v>
      </c>
      <c r="AE506" s="72" t="e">
        <f ca="1">(T506-AD506)/V506</f>
        <v>#N/A</v>
      </c>
      <c r="AF506" s="72" t="e">
        <f ca="1">((Coef!$J$8*X506^2)/2)*(COS(U506))^2</f>
        <v>#N/A</v>
      </c>
      <c r="AG506" s="72" t="e">
        <f ca="1">X506*(1-(AF506/3))</f>
        <v>#N/A</v>
      </c>
      <c r="AH506" s="72" t="e">
        <f ca="1">AE506*(1-AF506)+U506</f>
        <v>#N/A</v>
      </c>
      <c r="AI506" s="72" t="e">
        <f ca="1">(EXP(AG506)-EXP(-AG506))/2</f>
        <v>#N/A</v>
      </c>
      <c r="AJ506" s="72" t="e">
        <f ca="1">ATAN(AI506/COS(AH506))</f>
        <v>#N/A</v>
      </c>
      <c r="AK506" s="72" t="e">
        <f ca="1">ATAN(COS(AJ506)*TAN(AH506))</f>
        <v>#N/A</v>
      </c>
      <c r="AL506" s="72" t="e">
        <f ca="1">U506+(1+Coef!$J$8*(COS(U506))^2-(3/2)*Coef!$J$8*SIN(U506)*COS(U506)*(AK506-U506))*(AK506-U506)</f>
        <v>#N/A</v>
      </c>
      <c r="AM506" s="33" t="e">
        <f t="shared" ca="1" si="88"/>
        <v>#N/A</v>
      </c>
      <c r="AN506" s="33" t="e">
        <f t="shared" ca="1" si="89"/>
        <v>#N/A</v>
      </c>
      <c r="AO506" s="48" t="e">
        <f ca="1">D506&amp;" "&amp;IF(AM506&gt;0,"N","S")&amp;" "&amp;R506&amp;" "&amp;LEFT(S506,7)</f>
        <v>#N/A</v>
      </c>
    </row>
    <row r="507" spans="1:41">
      <c r="A507" s="38"/>
      <c r="B507" s="72" t="str">
        <f t="shared" si="90"/>
        <v/>
      </c>
      <c r="C507" s="72" t="e">
        <f t="array" aca="1" ref="C507" ca="1">MATCH(TRUE,ISERROR(VALUE(MID(B507,ROW(INDIRECT("1:"&amp;LEN(B507))),1))),0)</f>
        <v>#N/A</v>
      </c>
      <c r="D507" s="72" t="e">
        <f t="shared" ca="1" si="91"/>
        <v>#N/A</v>
      </c>
      <c r="E507" s="72" t="e">
        <f t="shared" ca="1" si="92"/>
        <v>#N/A</v>
      </c>
      <c r="F507" s="72" t="e">
        <f t="shared" ca="1" si="93"/>
        <v>#N/A</v>
      </c>
      <c r="G507" s="72" t="e">
        <f t="shared" ca="1" si="94"/>
        <v>#N/A</v>
      </c>
      <c r="H507" s="72" t="e">
        <f t="shared" ca="1" si="95"/>
        <v>#N/A</v>
      </c>
      <c r="I507" s="72" t="e">
        <f t="shared" ca="1" si="96"/>
        <v>#N/A</v>
      </c>
      <c r="J507" s="72" t="e">
        <f t="shared" ca="1" si="97"/>
        <v>#N/A</v>
      </c>
      <c r="K507" s="72" t="e">
        <f t="shared" ca="1" si="98"/>
        <v>#N/A</v>
      </c>
      <c r="L507" s="72" t="e">
        <f ca="1">VLOOKUP(F507,Coef!$C$2:$F$25,4)</f>
        <v>#N/A</v>
      </c>
      <c r="M507" s="31" t="e">
        <f ca="1">VLOOKUP(E507,Coef!$C$4:$D$23,2)</f>
        <v>#N/A</v>
      </c>
      <c r="N507" s="31" t="e">
        <f ca="1">MOD(VLOOKUP(G507,Coef!$C$2:$G$21,5)+MOD(D507+1,2)*15,20)</f>
        <v>#N/A</v>
      </c>
      <c r="O507" s="31" t="e">
        <f ca="1">VLOOKUP(M507,Coef!$A$27:$B$46,2)</f>
        <v>#N/A</v>
      </c>
      <c r="P507" s="31" t="e">
        <f ca="1">VLOOKUP(M507,Coef!$A$27:$C$46,3)+N507/10-0.1</f>
        <v>#N/A</v>
      </c>
      <c r="Q507" s="31" t="e">
        <f ca="1">IF(P507+0.1&lt;O507,P507+2,P507)</f>
        <v>#N/A</v>
      </c>
      <c r="R507" s="72" t="e">
        <f ca="1">L507*100000+I507</f>
        <v>#N/A</v>
      </c>
      <c r="S507" s="72" t="e">
        <f ca="1">Q507*1000000+J507</f>
        <v>#N/A</v>
      </c>
      <c r="T507" s="72" t="e">
        <f ca="1">IF(M507&lt;11,S507-10000000,S507)</f>
        <v>#N/A</v>
      </c>
      <c r="U507" s="72" t="e">
        <f ca="1">T507/(6366197.724*0.9996)</f>
        <v>#N/A</v>
      </c>
      <c r="V507" s="72" t="e">
        <f ca="1">(Coef!$J$9/(1+Coef!$J$8*(COS(U507))^2)^0.5)*Coef!$J$6</f>
        <v>#N/A</v>
      </c>
      <c r="W507" s="72" t="e">
        <f ca="1">6*D507-183</f>
        <v>#N/A</v>
      </c>
      <c r="X507" s="72" t="e">
        <f ca="1">(R507-500000)/V507</f>
        <v>#N/A</v>
      </c>
      <c r="Y507" s="72" t="e">
        <f ca="1">SIN(2*U507)</f>
        <v>#N/A</v>
      </c>
      <c r="Z507" s="72" t="e">
        <f ca="1">Y507*(COS(U507))^2</f>
        <v>#N/A</v>
      </c>
      <c r="AA507" s="72" t="e">
        <f ca="1">U507+(Y507/2)</f>
        <v>#N/A</v>
      </c>
      <c r="AB507" s="72" t="e">
        <f ca="1">(3*AA507+Z507)/4</f>
        <v>#N/A</v>
      </c>
      <c r="AC507" s="72" t="e">
        <f ca="1">(5*AB507+Z507*(COS(U507))^2)/3</f>
        <v>#N/A</v>
      </c>
      <c r="AD507" s="72" t="e">
        <f ca="1">Coef!$J$6*Coef!$J$9*(U507-(Coef!$J$10*AA507)+(Coef!$J$11*AB507)-(Coef!$J$12*AC507))</f>
        <v>#N/A</v>
      </c>
      <c r="AE507" s="72" t="e">
        <f ca="1">(T507-AD507)/V507</f>
        <v>#N/A</v>
      </c>
      <c r="AF507" s="72" t="e">
        <f ca="1">((Coef!$J$8*X507^2)/2)*(COS(U507))^2</f>
        <v>#N/A</v>
      </c>
      <c r="AG507" s="72" t="e">
        <f ca="1">X507*(1-(AF507/3))</f>
        <v>#N/A</v>
      </c>
      <c r="AH507" s="72" t="e">
        <f ca="1">AE507*(1-AF507)+U507</f>
        <v>#N/A</v>
      </c>
      <c r="AI507" s="72" t="e">
        <f ca="1">(EXP(AG507)-EXP(-AG507))/2</f>
        <v>#N/A</v>
      </c>
      <c r="AJ507" s="72" t="e">
        <f ca="1">ATAN(AI507/COS(AH507))</f>
        <v>#N/A</v>
      </c>
      <c r="AK507" s="72" t="e">
        <f ca="1">ATAN(COS(AJ507)*TAN(AH507))</f>
        <v>#N/A</v>
      </c>
      <c r="AL507" s="72" t="e">
        <f ca="1">U507+(1+Coef!$J$8*(COS(U507))^2-(3/2)*Coef!$J$8*SIN(U507)*COS(U507)*(AK507-U507))*(AK507-U507)</f>
        <v>#N/A</v>
      </c>
      <c r="AM507" s="33" t="e">
        <f t="shared" ca="1" si="88"/>
        <v>#N/A</v>
      </c>
      <c r="AN507" s="33" t="e">
        <f t="shared" ca="1" si="89"/>
        <v>#N/A</v>
      </c>
      <c r="AO507" s="48" t="e">
        <f ca="1">D507&amp;" "&amp;IF(AM507&gt;0,"N","S")&amp;" "&amp;R507&amp;" "&amp;LEFT(S507,7)</f>
        <v>#N/A</v>
      </c>
    </row>
    <row r="508" spans="1:41">
      <c r="A508" s="38"/>
      <c r="B508" s="72" t="str">
        <f t="shared" si="90"/>
        <v/>
      </c>
      <c r="C508" s="72" t="e">
        <f t="array" aca="1" ref="C508" ca="1">MATCH(TRUE,ISERROR(VALUE(MID(B508,ROW(INDIRECT("1:"&amp;LEN(B508))),1))),0)</f>
        <v>#N/A</v>
      </c>
      <c r="D508" s="72" t="e">
        <f t="shared" ca="1" si="91"/>
        <v>#N/A</v>
      </c>
      <c r="E508" s="72" t="e">
        <f t="shared" ca="1" si="92"/>
        <v>#N/A</v>
      </c>
      <c r="F508" s="72" t="e">
        <f t="shared" ca="1" si="93"/>
        <v>#N/A</v>
      </c>
      <c r="G508" s="72" t="e">
        <f t="shared" ca="1" si="94"/>
        <v>#N/A</v>
      </c>
      <c r="H508" s="72" t="e">
        <f t="shared" ca="1" si="95"/>
        <v>#N/A</v>
      </c>
      <c r="I508" s="72" t="e">
        <f t="shared" ca="1" si="96"/>
        <v>#N/A</v>
      </c>
      <c r="J508" s="72" t="e">
        <f t="shared" ca="1" si="97"/>
        <v>#N/A</v>
      </c>
      <c r="K508" s="72" t="e">
        <f t="shared" ca="1" si="98"/>
        <v>#N/A</v>
      </c>
      <c r="L508" s="72" t="e">
        <f ca="1">VLOOKUP(F508,Coef!$C$2:$F$25,4)</f>
        <v>#N/A</v>
      </c>
      <c r="M508" s="31" t="e">
        <f ca="1">VLOOKUP(E508,Coef!$C$4:$D$23,2)</f>
        <v>#N/A</v>
      </c>
      <c r="N508" s="31" t="e">
        <f ca="1">MOD(VLOOKUP(G508,Coef!$C$2:$G$21,5)+MOD(D508+1,2)*15,20)</f>
        <v>#N/A</v>
      </c>
      <c r="O508" s="31" t="e">
        <f ca="1">VLOOKUP(M508,Coef!$A$27:$B$46,2)</f>
        <v>#N/A</v>
      </c>
      <c r="P508" s="31" t="e">
        <f ca="1">VLOOKUP(M508,Coef!$A$27:$C$46,3)+N508/10-0.1</f>
        <v>#N/A</v>
      </c>
      <c r="Q508" s="31" t="e">
        <f ca="1">IF(P508+0.1&lt;O508,P508+2,P508)</f>
        <v>#N/A</v>
      </c>
      <c r="R508" s="72" t="e">
        <f ca="1">L508*100000+I508</f>
        <v>#N/A</v>
      </c>
      <c r="S508" s="72" t="e">
        <f ca="1">Q508*1000000+J508</f>
        <v>#N/A</v>
      </c>
      <c r="T508" s="72" t="e">
        <f ca="1">IF(M508&lt;11,S508-10000000,S508)</f>
        <v>#N/A</v>
      </c>
      <c r="U508" s="72" t="e">
        <f ca="1">T508/(6366197.724*0.9996)</f>
        <v>#N/A</v>
      </c>
      <c r="V508" s="72" t="e">
        <f ca="1">(Coef!$J$9/(1+Coef!$J$8*(COS(U508))^2)^0.5)*Coef!$J$6</f>
        <v>#N/A</v>
      </c>
      <c r="W508" s="72" t="e">
        <f ca="1">6*D508-183</f>
        <v>#N/A</v>
      </c>
      <c r="X508" s="72" t="e">
        <f ca="1">(R508-500000)/V508</f>
        <v>#N/A</v>
      </c>
      <c r="Y508" s="72" t="e">
        <f ca="1">SIN(2*U508)</f>
        <v>#N/A</v>
      </c>
      <c r="Z508" s="72" t="e">
        <f ca="1">Y508*(COS(U508))^2</f>
        <v>#N/A</v>
      </c>
      <c r="AA508" s="72" t="e">
        <f ca="1">U508+(Y508/2)</f>
        <v>#N/A</v>
      </c>
      <c r="AB508" s="72" t="e">
        <f ca="1">(3*AA508+Z508)/4</f>
        <v>#N/A</v>
      </c>
      <c r="AC508" s="72" t="e">
        <f ca="1">(5*AB508+Z508*(COS(U508))^2)/3</f>
        <v>#N/A</v>
      </c>
      <c r="AD508" s="72" t="e">
        <f ca="1">Coef!$J$6*Coef!$J$9*(U508-(Coef!$J$10*AA508)+(Coef!$J$11*AB508)-(Coef!$J$12*AC508))</f>
        <v>#N/A</v>
      </c>
      <c r="AE508" s="72" t="e">
        <f ca="1">(T508-AD508)/V508</f>
        <v>#N/A</v>
      </c>
      <c r="AF508" s="72" t="e">
        <f ca="1">((Coef!$J$8*X508^2)/2)*(COS(U508))^2</f>
        <v>#N/A</v>
      </c>
      <c r="AG508" s="72" t="e">
        <f ca="1">X508*(1-(AF508/3))</f>
        <v>#N/A</v>
      </c>
      <c r="AH508" s="72" t="e">
        <f ca="1">AE508*(1-AF508)+U508</f>
        <v>#N/A</v>
      </c>
      <c r="AI508" s="72" t="e">
        <f ca="1">(EXP(AG508)-EXP(-AG508))/2</f>
        <v>#N/A</v>
      </c>
      <c r="AJ508" s="72" t="e">
        <f ca="1">ATAN(AI508/COS(AH508))</f>
        <v>#N/A</v>
      </c>
      <c r="AK508" s="72" t="e">
        <f ca="1">ATAN(COS(AJ508)*TAN(AH508))</f>
        <v>#N/A</v>
      </c>
      <c r="AL508" s="72" t="e">
        <f ca="1">U508+(1+Coef!$J$8*(COS(U508))^2-(3/2)*Coef!$J$8*SIN(U508)*COS(U508)*(AK508-U508))*(AK508-U508)</f>
        <v>#N/A</v>
      </c>
      <c r="AM508" s="33" t="e">
        <f t="shared" ca="1" si="88"/>
        <v>#N/A</v>
      </c>
      <c r="AN508" s="33" t="e">
        <f t="shared" ca="1" si="89"/>
        <v>#N/A</v>
      </c>
      <c r="AO508" s="48" t="e">
        <f ca="1">D508&amp;" "&amp;IF(AM508&gt;0,"N","S")&amp;" "&amp;R508&amp;" "&amp;LEFT(S508,7)</f>
        <v>#N/A</v>
      </c>
    </row>
    <row r="509" spans="1:41">
      <c r="A509" s="38"/>
      <c r="B509" s="72" t="str">
        <f t="shared" si="90"/>
        <v/>
      </c>
      <c r="C509" s="72" t="e">
        <f t="array" aca="1" ref="C509" ca="1">MATCH(TRUE,ISERROR(VALUE(MID(B509,ROW(INDIRECT("1:"&amp;LEN(B509))),1))),0)</f>
        <v>#N/A</v>
      </c>
      <c r="D509" s="72" t="e">
        <f t="shared" ca="1" si="91"/>
        <v>#N/A</v>
      </c>
      <c r="E509" s="72" t="e">
        <f t="shared" ca="1" si="92"/>
        <v>#N/A</v>
      </c>
      <c r="F509" s="72" t="e">
        <f t="shared" ca="1" si="93"/>
        <v>#N/A</v>
      </c>
      <c r="G509" s="72" t="e">
        <f t="shared" ca="1" si="94"/>
        <v>#N/A</v>
      </c>
      <c r="H509" s="72" t="e">
        <f t="shared" ca="1" si="95"/>
        <v>#N/A</v>
      </c>
      <c r="I509" s="72" t="e">
        <f t="shared" ca="1" si="96"/>
        <v>#N/A</v>
      </c>
      <c r="J509" s="72" t="e">
        <f t="shared" ca="1" si="97"/>
        <v>#N/A</v>
      </c>
      <c r="K509" s="72" t="e">
        <f t="shared" ca="1" si="98"/>
        <v>#N/A</v>
      </c>
      <c r="L509" s="72" t="e">
        <f ca="1">VLOOKUP(F509,Coef!$C$2:$F$25,4)</f>
        <v>#N/A</v>
      </c>
      <c r="M509" s="31" t="e">
        <f ca="1">VLOOKUP(E509,Coef!$C$4:$D$23,2)</f>
        <v>#N/A</v>
      </c>
      <c r="N509" s="31" t="e">
        <f ca="1">MOD(VLOOKUP(G509,Coef!$C$2:$G$21,5)+MOD(D509+1,2)*15,20)</f>
        <v>#N/A</v>
      </c>
      <c r="O509" s="31" t="e">
        <f ca="1">VLOOKUP(M509,Coef!$A$27:$B$46,2)</f>
        <v>#N/A</v>
      </c>
      <c r="P509" s="31" t="e">
        <f ca="1">VLOOKUP(M509,Coef!$A$27:$C$46,3)+N509/10-0.1</f>
        <v>#N/A</v>
      </c>
      <c r="Q509" s="31" t="e">
        <f ca="1">IF(P509+0.1&lt;O509,P509+2,P509)</f>
        <v>#N/A</v>
      </c>
      <c r="R509" s="72" t="e">
        <f ca="1">L509*100000+I509</f>
        <v>#N/A</v>
      </c>
      <c r="S509" s="72" t="e">
        <f ca="1">Q509*1000000+J509</f>
        <v>#N/A</v>
      </c>
      <c r="T509" s="72" t="e">
        <f ca="1">IF(M509&lt;11,S509-10000000,S509)</f>
        <v>#N/A</v>
      </c>
      <c r="U509" s="72" t="e">
        <f ca="1">T509/(6366197.724*0.9996)</f>
        <v>#N/A</v>
      </c>
      <c r="V509" s="72" t="e">
        <f ca="1">(Coef!$J$9/(1+Coef!$J$8*(COS(U509))^2)^0.5)*Coef!$J$6</f>
        <v>#N/A</v>
      </c>
      <c r="W509" s="72" t="e">
        <f ca="1">6*D509-183</f>
        <v>#N/A</v>
      </c>
      <c r="X509" s="72" t="e">
        <f ca="1">(R509-500000)/V509</f>
        <v>#N/A</v>
      </c>
      <c r="Y509" s="72" t="e">
        <f ca="1">SIN(2*U509)</f>
        <v>#N/A</v>
      </c>
      <c r="Z509" s="72" t="e">
        <f ca="1">Y509*(COS(U509))^2</f>
        <v>#N/A</v>
      </c>
      <c r="AA509" s="72" t="e">
        <f ca="1">U509+(Y509/2)</f>
        <v>#N/A</v>
      </c>
      <c r="AB509" s="72" t="e">
        <f ca="1">(3*AA509+Z509)/4</f>
        <v>#N/A</v>
      </c>
      <c r="AC509" s="72" t="e">
        <f ca="1">(5*AB509+Z509*(COS(U509))^2)/3</f>
        <v>#N/A</v>
      </c>
      <c r="AD509" s="72" t="e">
        <f ca="1">Coef!$J$6*Coef!$J$9*(U509-(Coef!$J$10*AA509)+(Coef!$J$11*AB509)-(Coef!$J$12*AC509))</f>
        <v>#N/A</v>
      </c>
      <c r="AE509" s="72" t="e">
        <f ca="1">(T509-AD509)/V509</f>
        <v>#N/A</v>
      </c>
      <c r="AF509" s="72" t="e">
        <f ca="1">((Coef!$J$8*X509^2)/2)*(COS(U509))^2</f>
        <v>#N/A</v>
      </c>
      <c r="AG509" s="72" t="e">
        <f ca="1">X509*(1-(AF509/3))</f>
        <v>#N/A</v>
      </c>
      <c r="AH509" s="72" t="e">
        <f ca="1">AE509*(1-AF509)+U509</f>
        <v>#N/A</v>
      </c>
      <c r="AI509" s="72" t="e">
        <f ca="1">(EXP(AG509)-EXP(-AG509))/2</f>
        <v>#N/A</v>
      </c>
      <c r="AJ509" s="72" t="e">
        <f ca="1">ATAN(AI509/COS(AH509))</f>
        <v>#N/A</v>
      </c>
      <c r="AK509" s="72" t="e">
        <f ca="1">ATAN(COS(AJ509)*TAN(AH509))</f>
        <v>#N/A</v>
      </c>
      <c r="AL509" s="72" t="e">
        <f ca="1">U509+(1+Coef!$J$8*(COS(U509))^2-(3/2)*Coef!$J$8*SIN(U509)*COS(U509)*(AK509-U509))*(AK509-U509)</f>
        <v>#N/A</v>
      </c>
      <c r="AM509" s="33" t="e">
        <f t="shared" ca="1" si="88"/>
        <v>#N/A</v>
      </c>
      <c r="AN509" s="33" t="e">
        <f t="shared" ca="1" si="89"/>
        <v>#N/A</v>
      </c>
      <c r="AO509" s="48" t="e">
        <f ca="1">D509&amp;" "&amp;IF(AM509&gt;0,"N","S")&amp;" "&amp;R509&amp;" "&amp;LEFT(S509,7)</f>
        <v>#N/A</v>
      </c>
    </row>
    <row r="510" spans="1:41">
      <c r="A510" s="38"/>
      <c r="B510" s="72" t="str">
        <f t="shared" si="90"/>
        <v/>
      </c>
      <c r="C510" s="72" t="e">
        <f t="array" aca="1" ref="C510" ca="1">MATCH(TRUE,ISERROR(VALUE(MID(B510,ROW(INDIRECT("1:"&amp;LEN(B510))),1))),0)</f>
        <v>#N/A</v>
      </c>
      <c r="D510" s="72" t="e">
        <f t="shared" ca="1" si="91"/>
        <v>#N/A</v>
      </c>
      <c r="E510" s="72" t="e">
        <f t="shared" ca="1" si="92"/>
        <v>#N/A</v>
      </c>
      <c r="F510" s="72" t="e">
        <f t="shared" ca="1" si="93"/>
        <v>#N/A</v>
      </c>
      <c r="G510" s="72" t="e">
        <f t="shared" ca="1" si="94"/>
        <v>#N/A</v>
      </c>
      <c r="H510" s="72" t="e">
        <f t="shared" ca="1" si="95"/>
        <v>#N/A</v>
      </c>
      <c r="I510" s="72" t="e">
        <f t="shared" ca="1" si="96"/>
        <v>#N/A</v>
      </c>
      <c r="J510" s="72" t="e">
        <f t="shared" ca="1" si="97"/>
        <v>#N/A</v>
      </c>
      <c r="K510" s="72" t="e">
        <f t="shared" ca="1" si="98"/>
        <v>#N/A</v>
      </c>
      <c r="L510" s="72" t="e">
        <f ca="1">VLOOKUP(F510,Coef!$C$2:$F$25,4)</f>
        <v>#N/A</v>
      </c>
      <c r="M510" s="31" t="e">
        <f ca="1">VLOOKUP(E510,Coef!$C$4:$D$23,2)</f>
        <v>#N/A</v>
      </c>
      <c r="N510" s="31" t="e">
        <f ca="1">MOD(VLOOKUP(G510,Coef!$C$2:$G$21,5)+MOD(D510+1,2)*15,20)</f>
        <v>#N/A</v>
      </c>
      <c r="O510" s="31" t="e">
        <f ca="1">VLOOKUP(M510,Coef!$A$27:$B$46,2)</f>
        <v>#N/A</v>
      </c>
      <c r="P510" s="31" t="e">
        <f ca="1">VLOOKUP(M510,Coef!$A$27:$C$46,3)+N510/10-0.1</f>
        <v>#N/A</v>
      </c>
      <c r="Q510" s="31" t="e">
        <f ca="1">IF(P510+0.1&lt;O510,P510+2,P510)</f>
        <v>#N/A</v>
      </c>
      <c r="R510" s="72" t="e">
        <f ca="1">L510*100000+I510</f>
        <v>#N/A</v>
      </c>
      <c r="S510" s="72" t="e">
        <f ca="1">Q510*1000000+J510</f>
        <v>#N/A</v>
      </c>
      <c r="T510" s="72" t="e">
        <f ca="1">IF(M510&lt;11,S510-10000000,S510)</f>
        <v>#N/A</v>
      </c>
      <c r="U510" s="72" t="e">
        <f ca="1">T510/(6366197.724*0.9996)</f>
        <v>#N/A</v>
      </c>
      <c r="V510" s="72" t="e">
        <f ca="1">(Coef!$J$9/(1+Coef!$J$8*(COS(U510))^2)^0.5)*Coef!$J$6</f>
        <v>#N/A</v>
      </c>
      <c r="W510" s="72" t="e">
        <f ca="1">6*D510-183</f>
        <v>#N/A</v>
      </c>
      <c r="X510" s="72" t="e">
        <f ca="1">(R510-500000)/V510</f>
        <v>#N/A</v>
      </c>
      <c r="Y510" s="72" t="e">
        <f ca="1">SIN(2*U510)</f>
        <v>#N/A</v>
      </c>
      <c r="Z510" s="72" t="e">
        <f ca="1">Y510*(COS(U510))^2</f>
        <v>#N/A</v>
      </c>
      <c r="AA510" s="72" t="e">
        <f ca="1">U510+(Y510/2)</f>
        <v>#N/A</v>
      </c>
      <c r="AB510" s="72" t="e">
        <f ca="1">(3*AA510+Z510)/4</f>
        <v>#N/A</v>
      </c>
      <c r="AC510" s="72" t="e">
        <f ca="1">(5*AB510+Z510*(COS(U510))^2)/3</f>
        <v>#N/A</v>
      </c>
      <c r="AD510" s="72" t="e">
        <f ca="1">Coef!$J$6*Coef!$J$9*(U510-(Coef!$J$10*AA510)+(Coef!$J$11*AB510)-(Coef!$J$12*AC510))</f>
        <v>#N/A</v>
      </c>
      <c r="AE510" s="72" t="e">
        <f ca="1">(T510-AD510)/V510</f>
        <v>#N/A</v>
      </c>
      <c r="AF510" s="72" t="e">
        <f ca="1">((Coef!$J$8*X510^2)/2)*(COS(U510))^2</f>
        <v>#N/A</v>
      </c>
      <c r="AG510" s="72" t="e">
        <f ca="1">X510*(1-(AF510/3))</f>
        <v>#N/A</v>
      </c>
      <c r="AH510" s="72" t="e">
        <f ca="1">AE510*(1-AF510)+U510</f>
        <v>#N/A</v>
      </c>
      <c r="AI510" s="72" t="e">
        <f ca="1">(EXP(AG510)-EXP(-AG510))/2</f>
        <v>#N/A</v>
      </c>
      <c r="AJ510" s="72" t="e">
        <f ca="1">ATAN(AI510/COS(AH510))</f>
        <v>#N/A</v>
      </c>
      <c r="AK510" s="72" t="e">
        <f ca="1">ATAN(COS(AJ510)*TAN(AH510))</f>
        <v>#N/A</v>
      </c>
      <c r="AL510" s="72" t="e">
        <f ca="1">U510+(1+Coef!$J$8*(COS(U510))^2-(3/2)*Coef!$J$8*SIN(U510)*COS(U510)*(AK510-U510))*(AK510-U510)</f>
        <v>#N/A</v>
      </c>
      <c r="AM510" s="33" t="e">
        <f t="shared" ca="1" si="88"/>
        <v>#N/A</v>
      </c>
      <c r="AN510" s="33" t="e">
        <f t="shared" ca="1" si="89"/>
        <v>#N/A</v>
      </c>
      <c r="AO510" s="48" t="e">
        <f ca="1">D510&amp;" "&amp;IF(AM510&gt;0,"N","S")&amp;" "&amp;R510&amp;" "&amp;LEFT(S510,7)</f>
        <v>#N/A</v>
      </c>
    </row>
    <row r="511" spans="1:41">
      <c r="A511" s="38"/>
      <c r="B511" s="72" t="str">
        <f t="shared" si="90"/>
        <v/>
      </c>
      <c r="C511" s="72" t="e">
        <f t="array" aca="1" ref="C511" ca="1">MATCH(TRUE,ISERROR(VALUE(MID(B511,ROW(INDIRECT("1:"&amp;LEN(B511))),1))),0)</f>
        <v>#N/A</v>
      </c>
      <c r="D511" s="72" t="e">
        <f t="shared" ca="1" si="91"/>
        <v>#N/A</v>
      </c>
      <c r="E511" s="72" t="e">
        <f t="shared" ca="1" si="92"/>
        <v>#N/A</v>
      </c>
      <c r="F511" s="72" t="e">
        <f t="shared" ca="1" si="93"/>
        <v>#N/A</v>
      </c>
      <c r="G511" s="72" t="e">
        <f t="shared" ca="1" si="94"/>
        <v>#N/A</v>
      </c>
      <c r="H511" s="72" t="e">
        <f t="shared" ca="1" si="95"/>
        <v>#N/A</v>
      </c>
      <c r="I511" s="72" t="e">
        <f t="shared" ca="1" si="96"/>
        <v>#N/A</v>
      </c>
      <c r="J511" s="72" t="e">
        <f t="shared" ca="1" si="97"/>
        <v>#N/A</v>
      </c>
      <c r="K511" s="72" t="e">
        <f t="shared" ca="1" si="98"/>
        <v>#N/A</v>
      </c>
      <c r="L511" s="72" t="e">
        <f ca="1">VLOOKUP(F511,Coef!$C$2:$F$25,4)</f>
        <v>#N/A</v>
      </c>
      <c r="M511" s="31" t="e">
        <f ca="1">VLOOKUP(E511,Coef!$C$4:$D$23,2)</f>
        <v>#N/A</v>
      </c>
      <c r="N511" s="31" t="e">
        <f ca="1">MOD(VLOOKUP(G511,Coef!$C$2:$G$21,5)+MOD(D511+1,2)*15,20)</f>
        <v>#N/A</v>
      </c>
      <c r="O511" s="31" t="e">
        <f ca="1">VLOOKUP(M511,Coef!$A$27:$B$46,2)</f>
        <v>#N/A</v>
      </c>
      <c r="P511" s="31" t="e">
        <f ca="1">VLOOKUP(M511,Coef!$A$27:$C$46,3)+N511/10-0.1</f>
        <v>#N/A</v>
      </c>
      <c r="Q511" s="31" t="e">
        <f ca="1">IF(P511+0.1&lt;O511,P511+2,P511)</f>
        <v>#N/A</v>
      </c>
      <c r="R511" s="72" t="e">
        <f ca="1">L511*100000+I511</f>
        <v>#N/A</v>
      </c>
      <c r="S511" s="72" t="e">
        <f ca="1">Q511*1000000+J511</f>
        <v>#N/A</v>
      </c>
      <c r="T511" s="72" t="e">
        <f ca="1">IF(M511&lt;11,S511-10000000,S511)</f>
        <v>#N/A</v>
      </c>
      <c r="U511" s="72" t="e">
        <f ca="1">T511/(6366197.724*0.9996)</f>
        <v>#N/A</v>
      </c>
      <c r="V511" s="72" t="e">
        <f ca="1">(Coef!$J$9/(1+Coef!$J$8*(COS(U511))^2)^0.5)*Coef!$J$6</f>
        <v>#N/A</v>
      </c>
      <c r="W511" s="72" t="e">
        <f ca="1">6*D511-183</f>
        <v>#N/A</v>
      </c>
      <c r="X511" s="72" t="e">
        <f ca="1">(R511-500000)/V511</f>
        <v>#N/A</v>
      </c>
      <c r="Y511" s="72" t="e">
        <f ca="1">SIN(2*U511)</f>
        <v>#N/A</v>
      </c>
      <c r="Z511" s="72" t="e">
        <f ca="1">Y511*(COS(U511))^2</f>
        <v>#N/A</v>
      </c>
      <c r="AA511" s="72" t="e">
        <f ca="1">U511+(Y511/2)</f>
        <v>#N/A</v>
      </c>
      <c r="AB511" s="72" t="e">
        <f ca="1">(3*AA511+Z511)/4</f>
        <v>#N/A</v>
      </c>
      <c r="AC511" s="72" t="e">
        <f ca="1">(5*AB511+Z511*(COS(U511))^2)/3</f>
        <v>#N/A</v>
      </c>
      <c r="AD511" s="72" t="e">
        <f ca="1">Coef!$J$6*Coef!$J$9*(U511-(Coef!$J$10*AA511)+(Coef!$J$11*AB511)-(Coef!$J$12*AC511))</f>
        <v>#N/A</v>
      </c>
      <c r="AE511" s="72" t="e">
        <f ca="1">(T511-AD511)/V511</f>
        <v>#N/A</v>
      </c>
      <c r="AF511" s="72" t="e">
        <f ca="1">((Coef!$J$8*X511^2)/2)*(COS(U511))^2</f>
        <v>#N/A</v>
      </c>
      <c r="AG511" s="72" t="e">
        <f ca="1">X511*(1-(AF511/3))</f>
        <v>#N/A</v>
      </c>
      <c r="AH511" s="72" t="e">
        <f ca="1">AE511*(1-AF511)+U511</f>
        <v>#N/A</v>
      </c>
      <c r="AI511" s="72" t="e">
        <f ca="1">(EXP(AG511)-EXP(-AG511))/2</f>
        <v>#N/A</v>
      </c>
      <c r="AJ511" s="72" t="e">
        <f ca="1">ATAN(AI511/COS(AH511))</f>
        <v>#N/A</v>
      </c>
      <c r="AK511" s="72" t="e">
        <f ca="1">ATAN(COS(AJ511)*TAN(AH511))</f>
        <v>#N/A</v>
      </c>
      <c r="AL511" s="72" t="e">
        <f ca="1">U511+(1+Coef!$J$8*(COS(U511))^2-(3/2)*Coef!$J$8*SIN(U511)*COS(U511)*(AK511-U511))*(AK511-U511)</f>
        <v>#N/A</v>
      </c>
      <c r="AM511" s="33" t="e">
        <f t="shared" ca="1" si="88"/>
        <v>#N/A</v>
      </c>
      <c r="AN511" s="33" t="e">
        <f t="shared" ca="1" si="89"/>
        <v>#N/A</v>
      </c>
      <c r="AO511" s="48" t="e">
        <f ca="1">D511&amp;" "&amp;IF(AM511&gt;0,"N","S")&amp;" "&amp;R511&amp;" "&amp;LEFT(S511,7)</f>
        <v>#N/A</v>
      </c>
    </row>
    <row r="512" spans="1:41">
      <c r="A512" s="38"/>
      <c r="B512" s="72" t="str">
        <f t="shared" si="90"/>
        <v/>
      </c>
      <c r="C512" s="72" t="e">
        <f t="array" aca="1" ref="C512" ca="1">MATCH(TRUE,ISERROR(VALUE(MID(B512,ROW(INDIRECT("1:"&amp;LEN(B512))),1))),0)</f>
        <v>#N/A</v>
      </c>
      <c r="D512" s="72" t="e">
        <f t="shared" ca="1" si="91"/>
        <v>#N/A</v>
      </c>
      <c r="E512" s="72" t="e">
        <f t="shared" ca="1" si="92"/>
        <v>#N/A</v>
      </c>
      <c r="F512" s="72" t="e">
        <f t="shared" ca="1" si="93"/>
        <v>#N/A</v>
      </c>
      <c r="G512" s="72" t="e">
        <f t="shared" ca="1" si="94"/>
        <v>#N/A</v>
      </c>
      <c r="H512" s="72" t="e">
        <f t="shared" ca="1" si="95"/>
        <v>#N/A</v>
      </c>
      <c r="I512" s="72" t="e">
        <f t="shared" ca="1" si="96"/>
        <v>#N/A</v>
      </c>
      <c r="J512" s="72" t="e">
        <f t="shared" ca="1" si="97"/>
        <v>#N/A</v>
      </c>
      <c r="K512" s="72" t="e">
        <f t="shared" ca="1" si="98"/>
        <v>#N/A</v>
      </c>
      <c r="L512" s="72" t="e">
        <f ca="1">VLOOKUP(F512,Coef!$C$2:$F$25,4)</f>
        <v>#N/A</v>
      </c>
      <c r="M512" s="31" t="e">
        <f ca="1">VLOOKUP(E512,Coef!$C$4:$D$23,2)</f>
        <v>#N/A</v>
      </c>
      <c r="N512" s="31" t="e">
        <f ca="1">MOD(VLOOKUP(G512,Coef!$C$2:$G$21,5)+MOD(D512+1,2)*15,20)</f>
        <v>#N/A</v>
      </c>
      <c r="O512" s="31" t="e">
        <f ca="1">VLOOKUP(M512,Coef!$A$27:$B$46,2)</f>
        <v>#N/A</v>
      </c>
      <c r="P512" s="31" t="e">
        <f ca="1">VLOOKUP(M512,Coef!$A$27:$C$46,3)+N512/10-0.1</f>
        <v>#N/A</v>
      </c>
      <c r="Q512" s="31" t="e">
        <f ca="1">IF(P512+0.1&lt;O512,P512+2,P512)</f>
        <v>#N/A</v>
      </c>
      <c r="R512" s="72" t="e">
        <f ca="1">L512*100000+I512</f>
        <v>#N/A</v>
      </c>
      <c r="S512" s="72" t="e">
        <f ca="1">Q512*1000000+J512</f>
        <v>#N/A</v>
      </c>
      <c r="T512" s="72" t="e">
        <f ca="1">IF(M512&lt;11,S512-10000000,S512)</f>
        <v>#N/A</v>
      </c>
      <c r="U512" s="72" t="e">
        <f ca="1">T512/(6366197.724*0.9996)</f>
        <v>#N/A</v>
      </c>
      <c r="V512" s="72" t="e">
        <f ca="1">(Coef!$J$9/(1+Coef!$J$8*(COS(U512))^2)^0.5)*Coef!$J$6</f>
        <v>#N/A</v>
      </c>
      <c r="W512" s="72" t="e">
        <f ca="1">6*D512-183</f>
        <v>#N/A</v>
      </c>
      <c r="X512" s="72" t="e">
        <f ca="1">(R512-500000)/V512</f>
        <v>#N/A</v>
      </c>
      <c r="Y512" s="72" t="e">
        <f ca="1">SIN(2*U512)</f>
        <v>#N/A</v>
      </c>
      <c r="Z512" s="72" t="e">
        <f ca="1">Y512*(COS(U512))^2</f>
        <v>#N/A</v>
      </c>
      <c r="AA512" s="72" t="e">
        <f ca="1">U512+(Y512/2)</f>
        <v>#N/A</v>
      </c>
      <c r="AB512" s="72" t="e">
        <f ca="1">(3*AA512+Z512)/4</f>
        <v>#N/A</v>
      </c>
      <c r="AC512" s="72" t="e">
        <f ca="1">(5*AB512+Z512*(COS(U512))^2)/3</f>
        <v>#N/A</v>
      </c>
      <c r="AD512" s="72" t="e">
        <f ca="1">Coef!$J$6*Coef!$J$9*(U512-(Coef!$J$10*AA512)+(Coef!$J$11*AB512)-(Coef!$J$12*AC512))</f>
        <v>#N/A</v>
      </c>
      <c r="AE512" s="72" t="e">
        <f ca="1">(T512-AD512)/V512</f>
        <v>#N/A</v>
      </c>
      <c r="AF512" s="72" t="e">
        <f ca="1">((Coef!$J$8*X512^2)/2)*(COS(U512))^2</f>
        <v>#N/A</v>
      </c>
      <c r="AG512" s="72" t="e">
        <f ca="1">X512*(1-(AF512/3))</f>
        <v>#N/A</v>
      </c>
      <c r="AH512" s="72" t="e">
        <f ca="1">AE512*(1-AF512)+U512</f>
        <v>#N/A</v>
      </c>
      <c r="AI512" s="72" t="e">
        <f ca="1">(EXP(AG512)-EXP(-AG512))/2</f>
        <v>#N/A</v>
      </c>
      <c r="AJ512" s="72" t="e">
        <f ca="1">ATAN(AI512/COS(AH512))</f>
        <v>#N/A</v>
      </c>
      <c r="AK512" s="72" t="e">
        <f ca="1">ATAN(COS(AJ512)*TAN(AH512))</f>
        <v>#N/A</v>
      </c>
      <c r="AL512" s="72" t="e">
        <f ca="1">U512+(1+Coef!$J$8*(COS(U512))^2-(3/2)*Coef!$J$8*SIN(U512)*COS(U512)*(AK512-U512))*(AK512-U512)</f>
        <v>#N/A</v>
      </c>
      <c r="AM512" s="33" t="e">
        <f t="shared" ca="1" si="88"/>
        <v>#N/A</v>
      </c>
      <c r="AN512" s="33" t="e">
        <f t="shared" ca="1" si="89"/>
        <v>#N/A</v>
      </c>
      <c r="AO512" s="48" t="e">
        <f ca="1">D512&amp;" "&amp;IF(AM512&gt;0,"N","S")&amp;" "&amp;R512&amp;" "&amp;LEFT(S512,7)</f>
        <v>#N/A</v>
      </c>
    </row>
    <row r="513" spans="1:41">
      <c r="A513" s="38"/>
      <c r="B513" s="72" t="str">
        <f t="shared" si="90"/>
        <v/>
      </c>
      <c r="C513" s="72" t="e">
        <f t="array" aca="1" ref="C513" ca="1">MATCH(TRUE,ISERROR(VALUE(MID(B513,ROW(INDIRECT("1:"&amp;LEN(B513))),1))),0)</f>
        <v>#N/A</v>
      </c>
      <c r="D513" s="72" t="e">
        <f t="shared" ca="1" si="91"/>
        <v>#N/A</v>
      </c>
      <c r="E513" s="72" t="e">
        <f t="shared" ca="1" si="92"/>
        <v>#N/A</v>
      </c>
      <c r="F513" s="72" t="e">
        <f t="shared" ca="1" si="93"/>
        <v>#N/A</v>
      </c>
      <c r="G513" s="72" t="e">
        <f t="shared" ca="1" si="94"/>
        <v>#N/A</v>
      </c>
      <c r="H513" s="72" t="e">
        <f t="shared" ca="1" si="95"/>
        <v>#N/A</v>
      </c>
      <c r="I513" s="72" t="e">
        <f t="shared" ca="1" si="96"/>
        <v>#N/A</v>
      </c>
      <c r="J513" s="72" t="e">
        <f t="shared" ca="1" si="97"/>
        <v>#N/A</v>
      </c>
      <c r="K513" s="72" t="e">
        <f t="shared" ca="1" si="98"/>
        <v>#N/A</v>
      </c>
      <c r="L513" s="72" t="e">
        <f ca="1">VLOOKUP(F513,Coef!$C$2:$F$25,4)</f>
        <v>#N/A</v>
      </c>
      <c r="M513" s="31" t="e">
        <f ca="1">VLOOKUP(E513,Coef!$C$4:$D$23,2)</f>
        <v>#N/A</v>
      </c>
      <c r="N513" s="31" t="e">
        <f ca="1">MOD(VLOOKUP(G513,Coef!$C$2:$G$21,5)+MOD(D513+1,2)*15,20)</f>
        <v>#N/A</v>
      </c>
      <c r="O513" s="31" t="e">
        <f ca="1">VLOOKUP(M513,Coef!$A$27:$B$46,2)</f>
        <v>#N/A</v>
      </c>
      <c r="P513" s="31" t="e">
        <f ca="1">VLOOKUP(M513,Coef!$A$27:$C$46,3)+N513/10-0.1</f>
        <v>#N/A</v>
      </c>
      <c r="Q513" s="31" t="e">
        <f ca="1">IF(P513+0.1&lt;O513,P513+2,P513)</f>
        <v>#N/A</v>
      </c>
      <c r="R513" s="72" t="e">
        <f ca="1">L513*100000+I513</f>
        <v>#N/A</v>
      </c>
      <c r="S513" s="72" t="e">
        <f ca="1">Q513*1000000+J513</f>
        <v>#N/A</v>
      </c>
      <c r="T513" s="72" t="e">
        <f ca="1">IF(M513&lt;11,S513-10000000,S513)</f>
        <v>#N/A</v>
      </c>
      <c r="U513" s="72" t="e">
        <f ca="1">T513/(6366197.724*0.9996)</f>
        <v>#N/A</v>
      </c>
      <c r="V513" s="72" t="e">
        <f ca="1">(Coef!$J$9/(1+Coef!$J$8*(COS(U513))^2)^0.5)*Coef!$J$6</f>
        <v>#N/A</v>
      </c>
      <c r="W513" s="72" t="e">
        <f ca="1">6*D513-183</f>
        <v>#N/A</v>
      </c>
      <c r="X513" s="72" t="e">
        <f ca="1">(R513-500000)/V513</f>
        <v>#N/A</v>
      </c>
      <c r="Y513" s="72" t="e">
        <f ca="1">SIN(2*U513)</f>
        <v>#N/A</v>
      </c>
      <c r="Z513" s="72" t="e">
        <f ca="1">Y513*(COS(U513))^2</f>
        <v>#N/A</v>
      </c>
      <c r="AA513" s="72" t="e">
        <f ca="1">U513+(Y513/2)</f>
        <v>#N/A</v>
      </c>
      <c r="AB513" s="72" t="e">
        <f ca="1">(3*AA513+Z513)/4</f>
        <v>#N/A</v>
      </c>
      <c r="AC513" s="72" t="e">
        <f ca="1">(5*AB513+Z513*(COS(U513))^2)/3</f>
        <v>#N/A</v>
      </c>
      <c r="AD513" s="72" t="e">
        <f ca="1">Coef!$J$6*Coef!$J$9*(U513-(Coef!$J$10*AA513)+(Coef!$J$11*AB513)-(Coef!$J$12*AC513))</f>
        <v>#N/A</v>
      </c>
      <c r="AE513" s="72" t="e">
        <f ca="1">(T513-AD513)/V513</f>
        <v>#N/A</v>
      </c>
      <c r="AF513" s="72" t="e">
        <f ca="1">((Coef!$J$8*X513^2)/2)*(COS(U513))^2</f>
        <v>#N/A</v>
      </c>
      <c r="AG513" s="72" t="e">
        <f ca="1">X513*(1-(AF513/3))</f>
        <v>#N/A</v>
      </c>
      <c r="AH513" s="72" t="e">
        <f ca="1">AE513*(1-AF513)+U513</f>
        <v>#N/A</v>
      </c>
      <c r="AI513" s="72" t="e">
        <f ca="1">(EXP(AG513)-EXP(-AG513))/2</f>
        <v>#N/A</v>
      </c>
      <c r="AJ513" s="72" t="e">
        <f ca="1">ATAN(AI513/COS(AH513))</f>
        <v>#N/A</v>
      </c>
      <c r="AK513" s="72" t="e">
        <f ca="1">ATAN(COS(AJ513)*TAN(AH513))</f>
        <v>#N/A</v>
      </c>
      <c r="AL513" s="72" t="e">
        <f ca="1">U513+(1+Coef!$J$8*(COS(U513))^2-(3/2)*Coef!$J$8*SIN(U513)*COS(U513)*(AK513-U513))*(AK513-U513)</f>
        <v>#N/A</v>
      </c>
      <c r="AM513" s="33" t="e">
        <f t="shared" ca="1" si="88"/>
        <v>#N/A</v>
      </c>
      <c r="AN513" s="33" t="e">
        <f t="shared" ca="1" si="89"/>
        <v>#N/A</v>
      </c>
      <c r="AO513" s="48" t="e">
        <f ca="1">D513&amp;" "&amp;IF(AM513&gt;0,"N","S")&amp;" "&amp;R513&amp;" "&amp;LEFT(S513,7)</f>
        <v>#N/A</v>
      </c>
    </row>
    <row r="514" spans="1:41">
      <c r="A514" s="38"/>
      <c r="B514" s="72" t="str">
        <f t="shared" si="90"/>
        <v/>
      </c>
      <c r="C514" s="72" t="e">
        <f t="array" aca="1" ref="C514" ca="1">MATCH(TRUE,ISERROR(VALUE(MID(B514,ROW(INDIRECT("1:"&amp;LEN(B514))),1))),0)</f>
        <v>#N/A</v>
      </c>
      <c r="D514" s="72" t="e">
        <f t="shared" ca="1" si="91"/>
        <v>#N/A</v>
      </c>
      <c r="E514" s="72" t="e">
        <f t="shared" ca="1" si="92"/>
        <v>#N/A</v>
      </c>
      <c r="F514" s="72" t="e">
        <f t="shared" ca="1" si="93"/>
        <v>#N/A</v>
      </c>
      <c r="G514" s="72" t="e">
        <f t="shared" ca="1" si="94"/>
        <v>#N/A</v>
      </c>
      <c r="H514" s="72" t="e">
        <f t="shared" ca="1" si="95"/>
        <v>#N/A</v>
      </c>
      <c r="I514" s="72" t="e">
        <f t="shared" ca="1" si="96"/>
        <v>#N/A</v>
      </c>
      <c r="J514" s="72" t="e">
        <f t="shared" ca="1" si="97"/>
        <v>#N/A</v>
      </c>
      <c r="K514" s="72" t="e">
        <f t="shared" ca="1" si="98"/>
        <v>#N/A</v>
      </c>
      <c r="L514" s="72" t="e">
        <f ca="1">VLOOKUP(F514,Coef!$C$2:$F$25,4)</f>
        <v>#N/A</v>
      </c>
      <c r="M514" s="31" t="e">
        <f ca="1">VLOOKUP(E514,Coef!$C$4:$D$23,2)</f>
        <v>#N/A</v>
      </c>
      <c r="N514" s="31" t="e">
        <f ca="1">MOD(VLOOKUP(G514,Coef!$C$2:$G$21,5)+MOD(D514+1,2)*15,20)</f>
        <v>#N/A</v>
      </c>
      <c r="O514" s="31" t="e">
        <f ca="1">VLOOKUP(M514,Coef!$A$27:$B$46,2)</f>
        <v>#N/A</v>
      </c>
      <c r="P514" s="31" t="e">
        <f ca="1">VLOOKUP(M514,Coef!$A$27:$C$46,3)+N514/10-0.1</f>
        <v>#N/A</v>
      </c>
      <c r="Q514" s="31" t="e">
        <f ca="1">IF(P514+0.1&lt;O514,P514+2,P514)</f>
        <v>#N/A</v>
      </c>
      <c r="R514" s="72" t="e">
        <f ca="1">L514*100000+I514</f>
        <v>#N/A</v>
      </c>
      <c r="S514" s="72" t="e">
        <f ca="1">Q514*1000000+J514</f>
        <v>#N/A</v>
      </c>
      <c r="T514" s="72" t="e">
        <f ca="1">IF(M514&lt;11,S514-10000000,S514)</f>
        <v>#N/A</v>
      </c>
      <c r="U514" s="72" t="e">
        <f ca="1">T514/(6366197.724*0.9996)</f>
        <v>#N/A</v>
      </c>
      <c r="V514" s="72" t="e">
        <f ca="1">(Coef!$J$9/(1+Coef!$J$8*(COS(U514))^2)^0.5)*Coef!$J$6</f>
        <v>#N/A</v>
      </c>
      <c r="W514" s="72" t="e">
        <f ca="1">6*D514-183</f>
        <v>#N/A</v>
      </c>
      <c r="X514" s="72" t="e">
        <f ca="1">(R514-500000)/V514</f>
        <v>#N/A</v>
      </c>
      <c r="Y514" s="72" t="e">
        <f ca="1">SIN(2*U514)</f>
        <v>#N/A</v>
      </c>
      <c r="Z514" s="72" t="e">
        <f ca="1">Y514*(COS(U514))^2</f>
        <v>#N/A</v>
      </c>
      <c r="AA514" s="72" t="e">
        <f ca="1">U514+(Y514/2)</f>
        <v>#N/A</v>
      </c>
      <c r="AB514" s="72" t="e">
        <f ca="1">(3*AA514+Z514)/4</f>
        <v>#N/A</v>
      </c>
      <c r="AC514" s="72" t="e">
        <f ca="1">(5*AB514+Z514*(COS(U514))^2)/3</f>
        <v>#N/A</v>
      </c>
      <c r="AD514" s="72" t="e">
        <f ca="1">Coef!$J$6*Coef!$J$9*(U514-(Coef!$J$10*AA514)+(Coef!$J$11*AB514)-(Coef!$J$12*AC514))</f>
        <v>#N/A</v>
      </c>
      <c r="AE514" s="72" t="e">
        <f ca="1">(T514-AD514)/V514</f>
        <v>#N/A</v>
      </c>
      <c r="AF514" s="72" t="e">
        <f ca="1">((Coef!$J$8*X514^2)/2)*(COS(U514))^2</f>
        <v>#N/A</v>
      </c>
      <c r="AG514" s="72" t="e">
        <f ca="1">X514*(1-(AF514/3))</f>
        <v>#N/A</v>
      </c>
      <c r="AH514" s="72" t="e">
        <f ca="1">AE514*(1-AF514)+U514</f>
        <v>#N/A</v>
      </c>
      <c r="AI514" s="72" t="e">
        <f ca="1">(EXP(AG514)-EXP(-AG514))/2</f>
        <v>#N/A</v>
      </c>
      <c r="AJ514" s="72" t="e">
        <f ca="1">ATAN(AI514/COS(AH514))</f>
        <v>#N/A</v>
      </c>
      <c r="AK514" s="72" t="e">
        <f ca="1">ATAN(COS(AJ514)*TAN(AH514))</f>
        <v>#N/A</v>
      </c>
      <c r="AL514" s="72" t="e">
        <f ca="1">U514+(1+Coef!$J$8*(COS(U514))^2-(3/2)*Coef!$J$8*SIN(U514)*COS(U514)*(AK514-U514))*(AK514-U514)</f>
        <v>#N/A</v>
      </c>
      <c r="AM514" s="33" t="e">
        <f t="shared" ca="1" si="88"/>
        <v>#N/A</v>
      </c>
      <c r="AN514" s="33" t="e">
        <f t="shared" ca="1" si="89"/>
        <v>#N/A</v>
      </c>
      <c r="AO514" s="48" t="e">
        <f ca="1">D514&amp;" "&amp;IF(AM514&gt;0,"N","S")&amp;" "&amp;R514&amp;" "&amp;LEFT(S514,7)</f>
        <v>#N/A</v>
      </c>
    </row>
    <row r="515" spans="1:41">
      <c r="A515" s="38"/>
      <c r="B515" s="72" t="str">
        <f t="shared" si="90"/>
        <v/>
      </c>
      <c r="C515" s="72" t="e">
        <f t="array" aca="1" ref="C515" ca="1">MATCH(TRUE,ISERROR(VALUE(MID(B515,ROW(INDIRECT("1:"&amp;LEN(B515))),1))),0)</f>
        <v>#N/A</v>
      </c>
      <c r="D515" s="72" t="e">
        <f t="shared" ca="1" si="91"/>
        <v>#N/A</v>
      </c>
      <c r="E515" s="72" t="e">
        <f t="shared" ca="1" si="92"/>
        <v>#N/A</v>
      </c>
      <c r="F515" s="72" t="e">
        <f t="shared" ca="1" si="93"/>
        <v>#N/A</v>
      </c>
      <c r="G515" s="72" t="e">
        <f t="shared" ca="1" si="94"/>
        <v>#N/A</v>
      </c>
      <c r="H515" s="72" t="e">
        <f t="shared" ca="1" si="95"/>
        <v>#N/A</v>
      </c>
      <c r="I515" s="72" t="e">
        <f t="shared" ca="1" si="96"/>
        <v>#N/A</v>
      </c>
      <c r="J515" s="72" t="e">
        <f t="shared" ca="1" si="97"/>
        <v>#N/A</v>
      </c>
      <c r="K515" s="72" t="e">
        <f t="shared" ca="1" si="98"/>
        <v>#N/A</v>
      </c>
      <c r="L515" s="72" t="e">
        <f ca="1">VLOOKUP(F515,Coef!$C$2:$F$25,4)</f>
        <v>#N/A</v>
      </c>
      <c r="M515" s="31" t="e">
        <f ca="1">VLOOKUP(E515,Coef!$C$4:$D$23,2)</f>
        <v>#N/A</v>
      </c>
      <c r="N515" s="31" t="e">
        <f ca="1">MOD(VLOOKUP(G515,Coef!$C$2:$G$21,5)+MOD(D515+1,2)*15,20)</f>
        <v>#N/A</v>
      </c>
      <c r="O515" s="31" t="e">
        <f ca="1">VLOOKUP(M515,Coef!$A$27:$B$46,2)</f>
        <v>#N/A</v>
      </c>
      <c r="P515" s="31" t="e">
        <f ca="1">VLOOKUP(M515,Coef!$A$27:$C$46,3)+N515/10-0.1</f>
        <v>#N/A</v>
      </c>
      <c r="Q515" s="31" t="e">
        <f ca="1">IF(P515+0.1&lt;O515,P515+2,P515)</f>
        <v>#N/A</v>
      </c>
      <c r="R515" s="72" t="e">
        <f ca="1">L515*100000+I515</f>
        <v>#N/A</v>
      </c>
      <c r="S515" s="72" t="e">
        <f ca="1">Q515*1000000+J515</f>
        <v>#N/A</v>
      </c>
      <c r="T515" s="72" t="e">
        <f ca="1">IF(M515&lt;11,S515-10000000,S515)</f>
        <v>#N/A</v>
      </c>
      <c r="U515" s="72" t="e">
        <f ca="1">T515/(6366197.724*0.9996)</f>
        <v>#N/A</v>
      </c>
      <c r="V515" s="72" t="e">
        <f ca="1">(Coef!$J$9/(1+Coef!$J$8*(COS(U515))^2)^0.5)*Coef!$J$6</f>
        <v>#N/A</v>
      </c>
      <c r="W515" s="72" t="e">
        <f ca="1">6*D515-183</f>
        <v>#N/A</v>
      </c>
      <c r="X515" s="72" t="e">
        <f ca="1">(R515-500000)/V515</f>
        <v>#N/A</v>
      </c>
      <c r="Y515" s="72" t="e">
        <f ca="1">SIN(2*U515)</f>
        <v>#N/A</v>
      </c>
      <c r="Z515" s="72" t="e">
        <f ca="1">Y515*(COS(U515))^2</f>
        <v>#N/A</v>
      </c>
      <c r="AA515" s="72" t="e">
        <f ca="1">U515+(Y515/2)</f>
        <v>#N/A</v>
      </c>
      <c r="AB515" s="72" t="e">
        <f ca="1">(3*AA515+Z515)/4</f>
        <v>#N/A</v>
      </c>
      <c r="AC515" s="72" t="e">
        <f ca="1">(5*AB515+Z515*(COS(U515))^2)/3</f>
        <v>#N/A</v>
      </c>
      <c r="AD515" s="72" t="e">
        <f ca="1">Coef!$J$6*Coef!$J$9*(U515-(Coef!$J$10*AA515)+(Coef!$J$11*AB515)-(Coef!$J$12*AC515))</f>
        <v>#N/A</v>
      </c>
      <c r="AE515" s="72" t="e">
        <f ca="1">(T515-AD515)/V515</f>
        <v>#N/A</v>
      </c>
      <c r="AF515" s="72" t="e">
        <f ca="1">((Coef!$J$8*X515^2)/2)*(COS(U515))^2</f>
        <v>#N/A</v>
      </c>
      <c r="AG515" s="72" t="e">
        <f ca="1">X515*(1-(AF515/3))</f>
        <v>#N/A</v>
      </c>
      <c r="AH515" s="72" t="e">
        <f ca="1">AE515*(1-AF515)+U515</f>
        <v>#N/A</v>
      </c>
      <c r="AI515" s="72" t="e">
        <f ca="1">(EXP(AG515)-EXP(-AG515))/2</f>
        <v>#N/A</v>
      </c>
      <c r="AJ515" s="72" t="e">
        <f ca="1">ATAN(AI515/COS(AH515))</f>
        <v>#N/A</v>
      </c>
      <c r="AK515" s="72" t="e">
        <f ca="1">ATAN(COS(AJ515)*TAN(AH515))</f>
        <v>#N/A</v>
      </c>
      <c r="AL515" s="72" t="e">
        <f ca="1">U515+(1+Coef!$J$8*(COS(U515))^2-(3/2)*Coef!$J$8*SIN(U515)*COS(U515)*(AK515-U515))*(AK515-U515)</f>
        <v>#N/A</v>
      </c>
      <c r="AM515" s="33" t="e">
        <f t="shared" ref="AM515:AM546" ca="1" si="99">AL515/PI()*180</f>
        <v>#N/A</v>
      </c>
      <c r="AN515" s="33" t="e">
        <f t="shared" ref="AN515:AN546" ca="1" si="100">AJ515/PI()*180+W515</f>
        <v>#N/A</v>
      </c>
      <c r="AO515" s="48" t="e">
        <f ca="1">D515&amp;" "&amp;IF(AM515&gt;0,"N","S")&amp;" "&amp;R515&amp;" "&amp;LEFT(S515,7)</f>
        <v>#N/A</v>
      </c>
    </row>
    <row r="516" spans="1:41">
      <c r="A516" s="38"/>
      <c r="B516" s="72" t="str">
        <f t="shared" ref="B516:B546" si="101">SUBSTITUTE(A516," ","")</f>
        <v/>
      </c>
      <c r="C516" s="72" t="e">
        <f t="array" aca="1" ref="C516" ca="1">MATCH(TRUE,ISERROR(VALUE(MID(B516,ROW(INDIRECT("1:"&amp;LEN(B516))),1))),0)</f>
        <v>#N/A</v>
      </c>
      <c r="D516" s="72" t="e">
        <f t="shared" ref="D516:D546" ca="1" si="102">VALUE(LEFT(B516,C516-1))</f>
        <v>#N/A</v>
      </c>
      <c r="E516" s="72" t="e">
        <f t="shared" ref="E516:E546" ca="1" si="103">MID(B516,C516,1)</f>
        <v>#N/A</v>
      </c>
      <c r="F516" s="72" t="e">
        <f t="shared" ref="F516:F546" ca="1" si="104">MID(B516,C516+1,1)</f>
        <v>#N/A</v>
      </c>
      <c r="G516" s="72" t="e">
        <f t="shared" ref="G516:G546" ca="1" si="105">MID(B516,C516+2,1)</f>
        <v>#N/A</v>
      </c>
      <c r="H516" s="72" t="e">
        <f t="shared" ref="H516:H546" ca="1" si="106">LEN(B516)-C516-2</f>
        <v>#N/A</v>
      </c>
      <c r="I516" s="72" t="e">
        <f t="shared" ref="I516:I546" ca="1" si="107">VALUE(LEFT(RIGHT(B516,H516),H516/2))*10^(5-H516/2)</f>
        <v>#N/A</v>
      </c>
      <c r="J516" s="72" t="e">
        <f t="shared" ref="J516:J546" ca="1" si="108">VALUE(RIGHT(B516,H516/2))*10^(5-H516/2)</f>
        <v>#N/A</v>
      </c>
      <c r="K516" s="72" t="e">
        <f t="shared" ref="K516:K546" ca="1" si="109">D516*6-183*PI()/180</f>
        <v>#N/A</v>
      </c>
      <c r="L516" s="72" t="e">
        <f ca="1">VLOOKUP(F516,Coef!$C$2:$F$25,4)</f>
        <v>#N/A</v>
      </c>
      <c r="M516" s="31" t="e">
        <f ca="1">VLOOKUP(E516,Coef!$C$4:$D$23,2)</f>
        <v>#N/A</v>
      </c>
      <c r="N516" s="31" t="e">
        <f ca="1">MOD(VLOOKUP(G516,Coef!$C$2:$G$21,5)+MOD(D516+1,2)*15,20)</f>
        <v>#N/A</v>
      </c>
      <c r="O516" s="31" t="e">
        <f ca="1">VLOOKUP(M516,Coef!$A$27:$B$46,2)</f>
        <v>#N/A</v>
      </c>
      <c r="P516" s="31" t="e">
        <f ca="1">VLOOKUP(M516,Coef!$A$27:$C$46,3)+N516/10-0.1</f>
        <v>#N/A</v>
      </c>
      <c r="Q516" s="31" t="e">
        <f ca="1">IF(P516+0.1&lt;O516,P516+2,P516)</f>
        <v>#N/A</v>
      </c>
      <c r="R516" s="72" t="e">
        <f ca="1">L516*100000+I516</f>
        <v>#N/A</v>
      </c>
      <c r="S516" s="72" t="e">
        <f ca="1">Q516*1000000+J516</f>
        <v>#N/A</v>
      </c>
      <c r="T516" s="72" t="e">
        <f ca="1">IF(M516&lt;11,S516-10000000,S516)</f>
        <v>#N/A</v>
      </c>
      <c r="U516" s="72" t="e">
        <f ca="1">T516/(6366197.724*0.9996)</f>
        <v>#N/A</v>
      </c>
      <c r="V516" s="72" t="e">
        <f ca="1">(Coef!$J$9/(1+Coef!$J$8*(COS(U516))^2)^0.5)*Coef!$J$6</f>
        <v>#N/A</v>
      </c>
      <c r="W516" s="72" t="e">
        <f ca="1">6*D516-183</f>
        <v>#N/A</v>
      </c>
      <c r="X516" s="72" t="e">
        <f ca="1">(R516-500000)/V516</f>
        <v>#N/A</v>
      </c>
      <c r="Y516" s="72" t="e">
        <f ca="1">SIN(2*U516)</f>
        <v>#N/A</v>
      </c>
      <c r="Z516" s="72" t="e">
        <f ca="1">Y516*(COS(U516))^2</f>
        <v>#N/A</v>
      </c>
      <c r="AA516" s="72" t="e">
        <f ca="1">U516+(Y516/2)</f>
        <v>#N/A</v>
      </c>
      <c r="AB516" s="72" t="e">
        <f ca="1">(3*AA516+Z516)/4</f>
        <v>#N/A</v>
      </c>
      <c r="AC516" s="72" t="e">
        <f ca="1">(5*AB516+Z516*(COS(U516))^2)/3</f>
        <v>#N/A</v>
      </c>
      <c r="AD516" s="72" t="e">
        <f ca="1">Coef!$J$6*Coef!$J$9*(U516-(Coef!$J$10*AA516)+(Coef!$J$11*AB516)-(Coef!$J$12*AC516))</f>
        <v>#N/A</v>
      </c>
      <c r="AE516" s="72" t="e">
        <f ca="1">(T516-AD516)/V516</f>
        <v>#N/A</v>
      </c>
      <c r="AF516" s="72" t="e">
        <f ca="1">((Coef!$J$8*X516^2)/2)*(COS(U516))^2</f>
        <v>#N/A</v>
      </c>
      <c r="AG516" s="72" t="e">
        <f ca="1">X516*(1-(AF516/3))</f>
        <v>#N/A</v>
      </c>
      <c r="AH516" s="72" t="e">
        <f ca="1">AE516*(1-AF516)+U516</f>
        <v>#N/A</v>
      </c>
      <c r="AI516" s="72" t="e">
        <f ca="1">(EXP(AG516)-EXP(-AG516))/2</f>
        <v>#N/A</v>
      </c>
      <c r="AJ516" s="72" t="e">
        <f ca="1">ATAN(AI516/COS(AH516))</f>
        <v>#N/A</v>
      </c>
      <c r="AK516" s="72" t="e">
        <f ca="1">ATAN(COS(AJ516)*TAN(AH516))</f>
        <v>#N/A</v>
      </c>
      <c r="AL516" s="72" t="e">
        <f ca="1">U516+(1+Coef!$J$8*(COS(U516))^2-(3/2)*Coef!$J$8*SIN(U516)*COS(U516)*(AK516-U516))*(AK516-U516)</f>
        <v>#N/A</v>
      </c>
      <c r="AM516" s="33" t="e">
        <f t="shared" ca="1" si="99"/>
        <v>#N/A</v>
      </c>
      <c r="AN516" s="33" t="e">
        <f t="shared" ca="1" si="100"/>
        <v>#N/A</v>
      </c>
      <c r="AO516" s="48" t="e">
        <f ca="1">D516&amp;" "&amp;IF(AM516&gt;0,"N","S")&amp;" "&amp;R516&amp;" "&amp;LEFT(S516,7)</f>
        <v>#N/A</v>
      </c>
    </row>
    <row r="517" spans="1:41">
      <c r="A517" s="38"/>
      <c r="B517" s="72" t="str">
        <f t="shared" si="101"/>
        <v/>
      </c>
      <c r="C517" s="72" t="e">
        <f t="array" aca="1" ref="C517" ca="1">MATCH(TRUE,ISERROR(VALUE(MID(B517,ROW(INDIRECT("1:"&amp;LEN(B517))),1))),0)</f>
        <v>#N/A</v>
      </c>
      <c r="D517" s="72" t="e">
        <f t="shared" ca="1" si="102"/>
        <v>#N/A</v>
      </c>
      <c r="E517" s="72" t="e">
        <f t="shared" ca="1" si="103"/>
        <v>#N/A</v>
      </c>
      <c r="F517" s="72" t="e">
        <f t="shared" ca="1" si="104"/>
        <v>#N/A</v>
      </c>
      <c r="G517" s="72" t="e">
        <f t="shared" ca="1" si="105"/>
        <v>#N/A</v>
      </c>
      <c r="H517" s="72" t="e">
        <f t="shared" ca="1" si="106"/>
        <v>#N/A</v>
      </c>
      <c r="I517" s="72" t="e">
        <f t="shared" ca="1" si="107"/>
        <v>#N/A</v>
      </c>
      <c r="J517" s="72" t="e">
        <f t="shared" ca="1" si="108"/>
        <v>#N/A</v>
      </c>
      <c r="K517" s="72" t="e">
        <f t="shared" ca="1" si="109"/>
        <v>#N/A</v>
      </c>
      <c r="L517" s="72" t="e">
        <f ca="1">VLOOKUP(F517,Coef!$C$2:$F$25,4)</f>
        <v>#N/A</v>
      </c>
      <c r="M517" s="31" t="e">
        <f ca="1">VLOOKUP(E517,Coef!$C$4:$D$23,2)</f>
        <v>#N/A</v>
      </c>
      <c r="N517" s="31" t="e">
        <f ca="1">MOD(VLOOKUP(G517,Coef!$C$2:$G$21,5)+MOD(D517+1,2)*15,20)</f>
        <v>#N/A</v>
      </c>
      <c r="O517" s="31" t="e">
        <f ca="1">VLOOKUP(M517,Coef!$A$27:$B$46,2)</f>
        <v>#N/A</v>
      </c>
      <c r="P517" s="31" t="e">
        <f ca="1">VLOOKUP(M517,Coef!$A$27:$C$46,3)+N517/10-0.1</f>
        <v>#N/A</v>
      </c>
      <c r="Q517" s="31" t="e">
        <f ca="1">IF(P517+0.1&lt;O517,P517+2,P517)</f>
        <v>#N/A</v>
      </c>
      <c r="R517" s="72" t="e">
        <f ca="1">L517*100000+I517</f>
        <v>#N/A</v>
      </c>
      <c r="S517" s="72" t="e">
        <f ca="1">Q517*1000000+J517</f>
        <v>#N/A</v>
      </c>
      <c r="T517" s="72" t="e">
        <f ca="1">IF(M517&lt;11,S517-10000000,S517)</f>
        <v>#N/A</v>
      </c>
      <c r="U517" s="72" t="e">
        <f ca="1">T517/(6366197.724*0.9996)</f>
        <v>#N/A</v>
      </c>
      <c r="V517" s="72" t="e">
        <f ca="1">(Coef!$J$9/(1+Coef!$J$8*(COS(U517))^2)^0.5)*Coef!$J$6</f>
        <v>#N/A</v>
      </c>
      <c r="W517" s="72" t="e">
        <f ca="1">6*D517-183</f>
        <v>#N/A</v>
      </c>
      <c r="X517" s="72" t="e">
        <f ca="1">(R517-500000)/V517</f>
        <v>#N/A</v>
      </c>
      <c r="Y517" s="72" t="e">
        <f ca="1">SIN(2*U517)</f>
        <v>#N/A</v>
      </c>
      <c r="Z517" s="72" t="e">
        <f ca="1">Y517*(COS(U517))^2</f>
        <v>#N/A</v>
      </c>
      <c r="AA517" s="72" t="e">
        <f ca="1">U517+(Y517/2)</f>
        <v>#N/A</v>
      </c>
      <c r="AB517" s="72" t="e">
        <f ca="1">(3*AA517+Z517)/4</f>
        <v>#N/A</v>
      </c>
      <c r="AC517" s="72" t="e">
        <f ca="1">(5*AB517+Z517*(COS(U517))^2)/3</f>
        <v>#N/A</v>
      </c>
      <c r="AD517" s="72" t="e">
        <f ca="1">Coef!$J$6*Coef!$J$9*(U517-(Coef!$J$10*AA517)+(Coef!$J$11*AB517)-(Coef!$J$12*AC517))</f>
        <v>#N/A</v>
      </c>
      <c r="AE517" s="72" t="e">
        <f ca="1">(T517-AD517)/V517</f>
        <v>#N/A</v>
      </c>
      <c r="AF517" s="72" t="e">
        <f ca="1">((Coef!$J$8*X517^2)/2)*(COS(U517))^2</f>
        <v>#N/A</v>
      </c>
      <c r="AG517" s="72" t="e">
        <f ca="1">X517*(1-(AF517/3))</f>
        <v>#N/A</v>
      </c>
      <c r="AH517" s="72" t="e">
        <f ca="1">AE517*(1-AF517)+U517</f>
        <v>#N/A</v>
      </c>
      <c r="AI517" s="72" t="e">
        <f ca="1">(EXP(AG517)-EXP(-AG517))/2</f>
        <v>#N/A</v>
      </c>
      <c r="AJ517" s="72" t="e">
        <f ca="1">ATAN(AI517/COS(AH517))</f>
        <v>#N/A</v>
      </c>
      <c r="AK517" s="72" t="e">
        <f ca="1">ATAN(COS(AJ517)*TAN(AH517))</f>
        <v>#N/A</v>
      </c>
      <c r="AL517" s="72" t="e">
        <f ca="1">U517+(1+Coef!$J$8*(COS(U517))^2-(3/2)*Coef!$J$8*SIN(U517)*COS(U517)*(AK517-U517))*(AK517-U517)</f>
        <v>#N/A</v>
      </c>
      <c r="AM517" s="33" t="e">
        <f t="shared" ca="1" si="99"/>
        <v>#N/A</v>
      </c>
      <c r="AN517" s="33" t="e">
        <f t="shared" ca="1" si="100"/>
        <v>#N/A</v>
      </c>
      <c r="AO517" s="48" t="e">
        <f ca="1">D517&amp;" "&amp;IF(AM517&gt;0,"N","S")&amp;" "&amp;R517&amp;" "&amp;LEFT(S517,7)</f>
        <v>#N/A</v>
      </c>
    </row>
    <row r="518" spans="1:41">
      <c r="A518" s="38"/>
      <c r="B518" s="72" t="str">
        <f t="shared" si="101"/>
        <v/>
      </c>
      <c r="C518" s="72" t="e">
        <f t="array" aca="1" ref="C518" ca="1">MATCH(TRUE,ISERROR(VALUE(MID(B518,ROW(INDIRECT("1:"&amp;LEN(B518))),1))),0)</f>
        <v>#N/A</v>
      </c>
      <c r="D518" s="72" t="e">
        <f t="shared" ca="1" si="102"/>
        <v>#N/A</v>
      </c>
      <c r="E518" s="72" t="e">
        <f t="shared" ca="1" si="103"/>
        <v>#N/A</v>
      </c>
      <c r="F518" s="72" t="e">
        <f t="shared" ca="1" si="104"/>
        <v>#N/A</v>
      </c>
      <c r="G518" s="72" t="e">
        <f t="shared" ca="1" si="105"/>
        <v>#N/A</v>
      </c>
      <c r="H518" s="72" t="e">
        <f t="shared" ca="1" si="106"/>
        <v>#N/A</v>
      </c>
      <c r="I518" s="72" t="e">
        <f t="shared" ca="1" si="107"/>
        <v>#N/A</v>
      </c>
      <c r="J518" s="72" t="e">
        <f t="shared" ca="1" si="108"/>
        <v>#N/A</v>
      </c>
      <c r="K518" s="72" t="e">
        <f t="shared" ca="1" si="109"/>
        <v>#N/A</v>
      </c>
      <c r="L518" s="72" t="e">
        <f ca="1">VLOOKUP(F518,Coef!$C$2:$F$25,4)</f>
        <v>#N/A</v>
      </c>
      <c r="M518" s="31" t="e">
        <f ca="1">VLOOKUP(E518,Coef!$C$4:$D$23,2)</f>
        <v>#N/A</v>
      </c>
      <c r="N518" s="31" t="e">
        <f ca="1">MOD(VLOOKUP(G518,Coef!$C$2:$G$21,5)+MOD(D518+1,2)*15,20)</f>
        <v>#N/A</v>
      </c>
      <c r="O518" s="31" t="e">
        <f ca="1">VLOOKUP(M518,Coef!$A$27:$B$46,2)</f>
        <v>#N/A</v>
      </c>
      <c r="P518" s="31" t="e">
        <f ca="1">VLOOKUP(M518,Coef!$A$27:$C$46,3)+N518/10-0.1</f>
        <v>#N/A</v>
      </c>
      <c r="Q518" s="31" t="e">
        <f ca="1">IF(P518+0.1&lt;O518,P518+2,P518)</f>
        <v>#N/A</v>
      </c>
      <c r="R518" s="72" t="e">
        <f ca="1">L518*100000+I518</f>
        <v>#N/A</v>
      </c>
      <c r="S518" s="72" t="e">
        <f ca="1">Q518*1000000+J518</f>
        <v>#N/A</v>
      </c>
      <c r="T518" s="72" t="e">
        <f ca="1">IF(M518&lt;11,S518-10000000,S518)</f>
        <v>#N/A</v>
      </c>
      <c r="U518" s="72" t="e">
        <f ca="1">T518/(6366197.724*0.9996)</f>
        <v>#N/A</v>
      </c>
      <c r="V518" s="72" t="e">
        <f ca="1">(Coef!$J$9/(1+Coef!$J$8*(COS(U518))^2)^0.5)*Coef!$J$6</f>
        <v>#N/A</v>
      </c>
      <c r="W518" s="72" t="e">
        <f ca="1">6*D518-183</f>
        <v>#N/A</v>
      </c>
      <c r="X518" s="72" t="e">
        <f ca="1">(R518-500000)/V518</f>
        <v>#N/A</v>
      </c>
      <c r="Y518" s="72" t="e">
        <f ca="1">SIN(2*U518)</f>
        <v>#N/A</v>
      </c>
      <c r="Z518" s="72" t="e">
        <f ca="1">Y518*(COS(U518))^2</f>
        <v>#N/A</v>
      </c>
      <c r="AA518" s="72" t="e">
        <f ca="1">U518+(Y518/2)</f>
        <v>#N/A</v>
      </c>
      <c r="AB518" s="72" t="e">
        <f ca="1">(3*AA518+Z518)/4</f>
        <v>#N/A</v>
      </c>
      <c r="AC518" s="72" t="e">
        <f ca="1">(5*AB518+Z518*(COS(U518))^2)/3</f>
        <v>#N/A</v>
      </c>
      <c r="AD518" s="72" t="e">
        <f ca="1">Coef!$J$6*Coef!$J$9*(U518-(Coef!$J$10*AA518)+(Coef!$J$11*AB518)-(Coef!$J$12*AC518))</f>
        <v>#N/A</v>
      </c>
      <c r="AE518" s="72" t="e">
        <f ca="1">(T518-AD518)/V518</f>
        <v>#N/A</v>
      </c>
      <c r="AF518" s="72" t="e">
        <f ca="1">((Coef!$J$8*X518^2)/2)*(COS(U518))^2</f>
        <v>#N/A</v>
      </c>
      <c r="AG518" s="72" t="e">
        <f ca="1">X518*(1-(AF518/3))</f>
        <v>#N/A</v>
      </c>
      <c r="AH518" s="72" t="e">
        <f ca="1">AE518*(1-AF518)+U518</f>
        <v>#N/A</v>
      </c>
      <c r="AI518" s="72" t="e">
        <f ca="1">(EXP(AG518)-EXP(-AG518))/2</f>
        <v>#N/A</v>
      </c>
      <c r="AJ518" s="72" t="e">
        <f ca="1">ATAN(AI518/COS(AH518))</f>
        <v>#N/A</v>
      </c>
      <c r="AK518" s="72" t="e">
        <f ca="1">ATAN(COS(AJ518)*TAN(AH518))</f>
        <v>#N/A</v>
      </c>
      <c r="AL518" s="72" t="e">
        <f ca="1">U518+(1+Coef!$J$8*(COS(U518))^2-(3/2)*Coef!$J$8*SIN(U518)*COS(U518)*(AK518-U518))*(AK518-U518)</f>
        <v>#N/A</v>
      </c>
      <c r="AM518" s="33" t="e">
        <f t="shared" ca="1" si="99"/>
        <v>#N/A</v>
      </c>
      <c r="AN518" s="33" t="e">
        <f t="shared" ca="1" si="100"/>
        <v>#N/A</v>
      </c>
      <c r="AO518" s="48" t="e">
        <f ca="1">D518&amp;" "&amp;IF(AM518&gt;0,"N","S")&amp;" "&amp;R518&amp;" "&amp;LEFT(S518,7)</f>
        <v>#N/A</v>
      </c>
    </row>
    <row r="519" spans="1:41">
      <c r="A519" s="38"/>
      <c r="B519" s="72" t="str">
        <f t="shared" si="101"/>
        <v/>
      </c>
      <c r="C519" s="72" t="e">
        <f t="array" aca="1" ref="C519" ca="1">MATCH(TRUE,ISERROR(VALUE(MID(B519,ROW(INDIRECT("1:"&amp;LEN(B519))),1))),0)</f>
        <v>#N/A</v>
      </c>
      <c r="D519" s="72" t="e">
        <f t="shared" ca="1" si="102"/>
        <v>#N/A</v>
      </c>
      <c r="E519" s="72" t="e">
        <f t="shared" ca="1" si="103"/>
        <v>#N/A</v>
      </c>
      <c r="F519" s="72" t="e">
        <f t="shared" ca="1" si="104"/>
        <v>#N/A</v>
      </c>
      <c r="G519" s="72" t="e">
        <f t="shared" ca="1" si="105"/>
        <v>#N/A</v>
      </c>
      <c r="H519" s="72" t="e">
        <f t="shared" ca="1" si="106"/>
        <v>#N/A</v>
      </c>
      <c r="I519" s="72" t="e">
        <f t="shared" ca="1" si="107"/>
        <v>#N/A</v>
      </c>
      <c r="J519" s="72" t="e">
        <f t="shared" ca="1" si="108"/>
        <v>#N/A</v>
      </c>
      <c r="K519" s="72" t="e">
        <f t="shared" ca="1" si="109"/>
        <v>#N/A</v>
      </c>
      <c r="L519" s="72" t="e">
        <f ca="1">VLOOKUP(F519,Coef!$C$2:$F$25,4)</f>
        <v>#N/A</v>
      </c>
      <c r="M519" s="31" t="e">
        <f ca="1">VLOOKUP(E519,Coef!$C$4:$D$23,2)</f>
        <v>#N/A</v>
      </c>
      <c r="N519" s="31" t="e">
        <f ca="1">MOD(VLOOKUP(G519,Coef!$C$2:$G$21,5)+MOD(D519+1,2)*15,20)</f>
        <v>#N/A</v>
      </c>
      <c r="O519" s="31" t="e">
        <f ca="1">VLOOKUP(M519,Coef!$A$27:$B$46,2)</f>
        <v>#N/A</v>
      </c>
      <c r="P519" s="31" t="e">
        <f ca="1">VLOOKUP(M519,Coef!$A$27:$C$46,3)+N519/10-0.1</f>
        <v>#N/A</v>
      </c>
      <c r="Q519" s="31" t="e">
        <f ca="1">IF(P519+0.1&lt;O519,P519+2,P519)</f>
        <v>#N/A</v>
      </c>
      <c r="R519" s="72" t="e">
        <f ca="1">L519*100000+I519</f>
        <v>#N/A</v>
      </c>
      <c r="S519" s="72" t="e">
        <f ca="1">Q519*1000000+J519</f>
        <v>#N/A</v>
      </c>
      <c r="T519" s="72" t="e">
        <f ca="1">IF(M519&lt;11,S519-10000000,S519)</f>
        <v>#N/A</v>
      </c>
      <c r="U519" s="72" t="e">
        <f ca="1">T519/(6366197.724*0.9996)</f>
        <v>#N/A</v>
      </c>
      <c r="V519" s="72" t="e">
        <f ca="1">(Coef!$J$9/(1+Coef!$J$8*(COS(U519))^2)^0.5)*Coef!$J$6</f>
        <v>#N/A</v>
      </c>
      <c r="W519" s="72" t="e">
        <f ca="1">6*D519-183</f>
        <v>#N/A</v>
      </c>
      <c r="X519" s="72" t="e">
        <f ca="1">(R519-500000)/V519</f>
        <v>#N/A</v>
      </c>
      <c r="Y519" s="72" t="e">
        <f ca="1">SIN(2*U519)</f>
        <v>#N/A</v>
      </c>
      <c r="Z519" s="72" t="e">
        <f ca="1">Y519*(COS(U519))^2</f>
        <v>#N/A</v>
      </c>
      <c r="AA519" s="72" t="e">
        <f ca="1">U519+(Y519/2)</f>
        <v>#N/A</v>
      </c>
      <c r="AB519" s="72" t="e">
        <f ca="1">(3*AA519+Z519)/4</f>
        <v>#N/A</v>
      </c>
      <c r="AC519" s="72" t="e">
        <f ca="1">(5*AB519+Z519*(COS(U519))^2)/3</f>
        <v>#N/A</v>
      </c>
      <c r="AD519" s="72" t="e">
        <f ca="1">Coef!$J$6*Coef!$J$9*(U519-(Coef!$J$10*AA519)+(Coef!$J$11*AB519)-(Coef!$J$12*AC519))</f>
        <v>#N/A</v>
      </c>
      <c r="AE519" s="72" t="e">
        <f ca="1">(T519-AD519)/V519</f>
        <v>#N/A</v>
      </c>
      <c r="AF519" s="72" t="e">
        <f ca="1">((Coef!$J$8*X519^2)/2)*(COS(U519))^2</f>
        <v>#N/A</v>
      </c>
      <c r="AG519" s="72" t="e">
        <f ca="1">X519*(1-(AF519/3))</f>
        <v>#N/A</v>
      </c>
      <c r="AH519" s="72" t="e">
        <f ca="1">AE519*(1-AF519)+U519</f>
        <v>#N/A</v>
      </c>
      <c r="AI519" s="72" t="e">
        <f ca="1">(EXP(AG519)-EXP(-AG519))/2</f>
        <v>#N/A</v>
      </c>
      <c r="AJ519" s="72" t="e">
        <f ca="1">ATAN(AI519/COS(AH519))</f>
        <v>#N/A</v>
      </c>
      <c r="AK519" s="72" t="e">
        <f ca="1">ATAN(COS(AJ519)*TAN(AH519))</f>
        <v>#N/A</v>
      </c>
      <c r="AL519" s="72" t="e">
        <f ca="1">U519+(1+Coef!$J$8*(COS(U519))^2-(3/2)*Coef!$J$8*SIN(U519)*COS(U519)*(AK519-U519))*(AK519-U519)</f>
        <v>#N/A</v>
      </c>
      <c r="AM519" s="33" t="e">
        <f t="shared" ca="1" si="99"/>
        <v>#N/A</v>
      </c>
      <c r="AN519" s="33" t="e">
        <f t="shared" ca="1" si="100"/>
        <v>#N/A</v>
      </c>
      <c r="AO519" s="48" t="e">
        <f ca="1">D519&amp;" "&amp;IF(AM519&gt;0,"N","S")&amp;" "&amp;R519&amp;" "&amp;LEFT(S519,7)</f>
        <v>#N/A</v>
      </c>
    </row>
    <row r="520" spans="1:41">
      <c r="A520" s="38"/>
      <c r="B520" s="72" t="str">
        <f t="shared" si="101"/>
        <v/>
      </c>
      <c r="C520" s="72" t="e">
        <f t="array" aca="1" ref="C520" ca="1">MATCH(TRUE,ISERROR(VALUE(MID(B520,ROW(INDIRECT("1:"&amp;LEN(B520))),1))),0)</f>
        <v>#N/A</v>
      </c>
      <c r="D520" s="72" t="e">
        <f t="shared" ca="1" si="102"/>
        <v>#N/A</v>
      </c>
      <c r="E520" s="72" t="e">
        <f t="shared" ca="1" si="103"/>
        <v>#N/A</v>
      </c>
      <c r="F520" s="72" t="e">
        <f t="shared" ca="1" si="104"/>
        <v>#N/A</v>
      </c>
      <c r="G520" s="72" t="e">
        <f t="shared" ca="1" si="105"/>
        <v>#N/A</v>
      </c>
      <c r="H520" s="72" t="e">
        <f t="shared" ca="1" si="106"/>
        <v>#N/A</v>
      </c>
      <c r="I520" s="72" t="e">
        <f t="shared" ca="1" si="107"/>
        <v>#N/A</v>
      </c>
      <c r="J520" s="72" t="e">
        <f t="shared" ca="1" si="108"/>
        <v>#N/A</v>
      </c>
      <c r="K520" s="72" t="e">
        <f t="shared" ca="1" si="109"/>
        <v>#N/A</v>
      </c>
      <c r="L520" s="72" t="e">
        <f ca="1">VLOOKUP(F520,Coef!$C$2:$F$25,4)</f>
        <v>#N/A</v>
      </c>
      <c r="M520" s="31" t="e">
        <f ca="1">VLOOKUP(E520,Coef!$C$4:$D$23,2)</f>
        <v>#N/A</v>
      </c>
      <c r="N520" s="31" t="e">
        <f ca="1">MOD(VLOOKUP(G520,Coef!$C$2:$G$21,5)+MOD(D520+1,2)*15,20)</f>
        <v>#N/A</v>
      </c>
      <c r="O520" s="31" t="e">
        <f ca="1">VLOOKUP(M520,Coef!$A$27:$B$46,2)</f>
        <v>#N/A</v>
      </c>
      <c r="P520" s="31" t="e">
        <f ca="1">VLOOKUP(M520,Coef!$A$27:$C$46,3)+N520/10-0.1</f>
        <v>#N/A</v>
      </c>
      <c r="Q520" s="31" t="e">
        <f ca="1">IF(P520+0.1&lt;O520,P520+2,P520)</f>
        <v>#N/A</v>
      </c>
      <c r="R520" s="72" t="e">
        <f ca="1">L520*100000+I520</f>
        <v>#N/A</v>
      </c>
      <c r="S520" s="72" t="e">
        <f ca="1">Q520*1000000+J520</f>
        <v>#N/A</v>
      </c>
      <c r="T520" s="72" t="e">
        <f ca="1">IF(M520&lt;11,S520-10000000,S520)</f>
        <v>#N/A</v>
      </c>
      <c r="U520" s="72" t="e">
        <f ca="1">T520/(6366197.724*0.9996)</f>
        <v>#N/A</v>
      </c>
      <c r="V520" s="72" t="e">
        <f ca="1">(Coef!$J$9/(1+Coef!$J$8*(COS(U520))^2)^0.5)*Coef!$J$6</f>
        <v>#N/A</v>
      </c>
      <c r="W520" s="72" t="e">
        <f ca="1">6*D520-183</f>
        <v>#N/A</v>
      </c>
      <c r="X520" s="72" t="e">
        <f ca="1">(R520-500000)/V520</f>
        <v>#N/A</v>
      </c>
      <c r="Y520" s="72" t="e">
        <f ca="1">SIN(2*U520)</f>
        <v>#N/A</v>
      </c>
      <c r="Z520" s="72" t="e">
        <f ca="1">Y520*(COS(U520))^2</f>
        <v>#N/A</v>
      </c>
      <c r="AA520" s="72" t="e">
        <f ca="1">U520+(Y520/2)</f>
        <v>#N/A</v>
      </c>
      <c r="AB520" s="72" t="e">
        <f ca="1">(3*AA520+Z520)/4</f>
        <v>#N/A</v>
      </c>
      <c r="AC520" s="72" t="e">
        <f ca="1">(5*AB520+Z520*(COS(U520))^2)/3</f>
        <v>#N/A</v>
      </c>
      <c r="AD520" s="72" t="e">
        <f ca="1">Coef!$J$6*Coef!$J$9*(U520-(Coef!$J$10*AA520)+(Coef!$J$11*AB520)-(Coef!$J$12*AC520))</f>
        <v>#N/A</v>
      </c>
      <c r="AE520" s="72" t="e">
        <f ca="1">(T520-AD520)/V520</f>
        <v>#N/A</v>
      </c>
      <c r="AF520" s="72" t="e">
        <f ca="1">((Coef!$J$8*X520^2)/2)*(COS(U520))^2</f>
        <v>#N/A</v>
      </c>
      <c r="AG520" s="72" t="e">
        <f ca="1">X520*(1-(AF520/3))</f>
        <v>#N/A</v>
      </c>
      <c r="AH520" s="72" t="e">
        <f ca="1">AE520*(1-AF520)+U520</f>
        <v>#N/A</v>
      </c>
      <c r="AI520" s="72" t="e">
        <f ca="1">(EXP(AG520)-EXP(-AG520))/2</f>
        <v>#N/A</v>
      </c>
      <c r="AJ520" s="72" t="e">
        <f ca="1">ATAN(AI520/COS(AH520))</f>
        <v>#N/A</v>
      </c>
      <c r="AK520" s="72" t="e">
        <f ca="1">ATAN(COS(AJ520)*TAN(AH520))</f>
        <v>#N/A</v>
      </c>
      <c r="AL520" s="72" t="e">
        <f ca="1">U520+(1+Coef!$J$8*(COS(U520))^2-(3/2)*Coef!$J$8*SIN(U520)*COS(U520)*(AK520-U520))*(AK520-U520)</f>
        <v>#N/A</v>
      </c>
      <c r="AM520" s="33" t="e">
        <f t="shared" ca="1" si="99"/>
        <v>#N/A</v>
      </c>
      <c r="AN520" s="33" t="e">
        <f t="shared" ca="1" si="100"/>
        <v>#N/A</v>
      </c>
      <c r="AO520" s="48" t="e">
        <f ca="1">D520&amp;" "&amp;IF(AM520&gt;0,"N","S")&amp;" "&amp;R520&amp;" "&amp;LEFT(S520,7)</f>
        <v>#N/A</v>
      </c>
    </row>
    <row r="521" spans="1:41">
      <c r="A521" s="38"/>
      <c r="B521" s="72" t="str">
        <f t="shared" si="101"/>
        <v/>
      </c>
      <c r="C521" s="72" t="e">
        <f t="array" aca="1" ref="C521" ca="1">MATCH(TRUE,ISERROR(VALUE(MID(B521,ROW(INDIRECT("1:"&amp;LEN(B521))),1))),0)</f>
        <v>#N/A</v>
      </c>
      <c r="D521" s="72" t="e">
        <f t="shared" ca="1" si="102"/>
        <v>#N/A</v>
      </c>
      <c r="E521" s="72" t="e">
        <f t="shared" ca="1" si="103"/>
        <v>#N/A</v>
      </c>
      <c r="F521" s="72" t="e">
        <f t="shared" ca="1" si="104"/>
        <v>#N/A</v>
      </c>
      <c r="G521" s="72" t="e">
        <f t="shared" ca="1" si="105"/>
        <v>#N/A</v>
      </c>
      <c r="H521" s="72" t="e">
        <f t="shared" ca="1" si="106"/>
        <v>#N/A</v>
      </c>
      <c r="I521" s="72" t="e">
        <f t="shared" ca="1" si="107"/>
        <v>#N/A</v>
      </c>
      <c r="J521" s="72" t="e">
        <f t="shared" ca="1" si="108"/>
        <v>#N/A</v>
      </c>
      <c r="K521" s="72" t="e">
        <f t="shared" ca="1" si="109"/>
        <v>#N/A</v>
      </c>
      <c r="L521" s="72" t="e">
        <f ca="1">VLOOKUP(F521,Coef!$C$2:$F$25,4)</f>
        <v>#N/A</v>
      </c>
      <c r="M521" s="31" t="e">
        <f ca="1">VLOOKUP(E521,Coef!$C$4:$D$23,2)</f>
        <v>#N/A</v>
      </c>
      <c r="N521" s="31" t="e">
        <f ca="1">MOD(VLOOKUP(G521,Coef!$C$2:$G$21,5)+MOD(D521+1,2)*15,20)</f>
        <v>#N/A</v>
      </c>
      <c r="O521" s="31" t="e">
        <f ca="1">VLOOKUP(M521,Coef!$A$27:$B$46,2)</f>
        <v>#N/A</v>
      </c>
      <c r="P521" s="31" t="e">
        <f ca="1">VLOOKUP(M521,Coef!$A$27:$C$46,3)+N521/10-0.1</f>
        <v>#N/A</v>
      </c>
      <c r="Q521" s="31" t="e">
        <f ca="1">IF(P521+0.1&lt;O521,P521+2,P521)</f>
        <v>#N/A</v>
      </c>
      <c r="R521" s="72" t="e">
        <f ca="1">L521*100000+I521</f>
        <v>#N/A</v>
      </c>
      <c r="S521" s="72" t="e">
        <f ca="1">Q521*1000000+J521</f>
        <v>#N/A</v>
      </c>
      <c r="T521" s="72" t="e">
        <f ca="1">IF(M521&lt;11,S521-10000000,S521)</f>
        <v>#N/A</v>
      </c>
      <c r="U521" s="72" t="e">
        <f ca="1">T521/(6366197.724*0.9996)</f>
        <v>#N/A</v>
      </c>
      <c r="V521" s="72" t="e">
        <f ca="1">(Coef!$J$9/(1+Coef!$J$8*(COS(U521))^2)^0.5)*Coef!$J$6</f>
        <v>#N/A</v>
      </c>
      <c r="W521" s="72" t="e">
        <f ca="1">6*D521-183</f>
        <v>#N/A</v>
      </c>
      <c r="X521" s="72" t="e">
        <f ca="1">(R521-500000)/V521</f>
        <v>#N/A</v>
      </c>
      <c r="Y521" s="72" t="e">
        <f ca="1">SIN(2*U521)</f>
        <v>#N/A</v>
      </c>
      <c r="Z521" s="72" t="e">
        <f ca="1">Y521*(COS(U521))^2</f>
        <v>#N/A</v>
      </c>
      <c r="AA521" s="72" t="e">
        <f ca="1">U521+(Y521/2)</f>
        <v>#N/A</v>
      </c>
      <c r="AB521" s="72" t="e">
        <f ca="1">(3*AA521+Z521)/4</f>
        <v>#N/A</v>
      </c>
      <c r="AC521" s="72" t="e">
        <f ca="1">(5*AB521+Z521*(COS(U521))^2)/3</f>
        <v>#N/A</v>
      </c>
      <c r="AD521" s="72" t="e">
        <f ca="1">Coef!$J$6*Coef!$J$9*(U521-(Coef!$J$10*AA521)+(Coef!$J$11*AB521)-(Coef!$J$12*AC521))</f>
        <v>#N/A</v>
      </c>
      <c r="AE521" s="72" t="e">
        <f ca="1">(T521-AD521)/V521</f>
        <v>#N/A</v>
      </c>
      <c r="AF521" s="72" t="e">
        <f ca="1">((Coef!$J$8*X521^2)/2)*(COS(U521))^2</f>
        <v>#N/A</v>
      </c>
      <c r="AG521" s="72" t="e">
        <f ca="1">X521*(1-(AF521/3))</f>
        <v>#N/A</v>
      </c>
      <c r="AH521" s="72" t="e">
        <f ca="1">AE521*(1-AF521)+U521</f>
        <v>#N/A</v>
      </c>
      <c r="AI521" s="72" t="e">
        <f ca="1">(EXP(AG521)-EXP(-AG521))/2</f>
        <v>#N/A</v>
      </c>
      <c r="AJ521" s="72" t="e">
        <f ca="1">ATAN(AI521/COS(AH521))</f>
        <v>#N/A</v>
      </c>
      <c r="AK521" s="72" t="e">
        <f ca="1">ATAN(COS(AJ521)*TAN(AH521))</f>
        <v>#N/A</v>
      </c>
      <c r="AL521" s="72" t="e">
        <f ca="1">U521+(1+Coef!$J$8*(COS(U521))^2-(3/2)*Coef!$J$8*SIN(U521)*COS(U521)*(AK521-U521))*(AK521-U521)</f>
        <v>#N/A</v>
      </c>
      <c r="AM521" s="33" t="e">
        <f t="shared" ca="1" si="99"/>
        <v>#N/A</v>
      </c>
      <c r="AN521" s="33" t="e">
        <f t="shared" ca="1" si="100"/>
        <v>#N/A</v>
      </c>
      <c r="AO521" s="48" t="e">
        <f ca="1">D521&amp;" "&amp;IF(AM521&gt;0,"N","S")&amp;" "&amp;R521&amp;" "&amp;LEFT(S521,7)</f>
        <v>#N/A</v>
      </c>
    </row>
    <row r="522" spans="1:41">
      <c r="A522" s="38"/>
      <c r="B522" s="72" t="str">
        <f t="shared" si="101"/>
        <v/>
      </c>
      <c r="C522" s="72" t="e">
        <f t="array" aca="1" ref="C522" ca="1">MATCH(TRUE,ISERROR(VALUE(MID(B522,ROW(INDIRECT("1:"&amp;LEN(B522))),1))),0)</f>
        <v>#N/A</v>
      </c>
      <c r="D522" s="72" t="e">
        <f t="shared" ca="1" si="102"/>
        <v>#N/A</v>
      </c>
      <c r="E522" s="72" t="e">
        <f t="shared" ca="1" si="103"/>
        <v>#N/A</v>
      </c>
      <c r="F522" s="72" t="e">
        <f t="shared" ca="1" si="104"/>
        <v>#N/A</v>
      </c>
      <c r="G522" s="72" t="e">
        <f t="shared" ca="1" si="105"/>
        <v>#N/A</v>
      </c>
      <c r="H522" s="72" t="e">
        <f t="shared" ca="1" si="106"/>
        <v>#N/A</v>
      </c>
      <c r="I522" s="72" t="e">
        <f t="shared" ca="1" si="107"/>
        <v>#N/A</v>
      </c>
      <c r="J522" s="72" t="e">
        <f t="shared" ca="1" si="108"/>
        <v>#N/A</v>
      </c>
      <c r="K522" s="72" t="e">
        <f t="shared" ca="1" si="109"/>
        <v>#N/A</v>
      </c>
      <c r="L522" s="72" t="e">
        <f ca="1">VLOOKUP(F522,Coef!$C$2:$F$25,4)</f>
        <v>#N/A</v>
      </c>
      <c r="M522" s="31" t="e">
        <f ca="1">VLOOKUP(E522,Coef!$C$4:$D$23,2)</f>
        <v>#N/A</v>
      </c>
      <c r="N522" s="31" t="e">
        <f ca="1">MOD(VLOOKUP(G522,Coef!$C$2:$G$21,5)+MOD(D522+1,2)*15,20)</f>
        <v>#N/A</v>
      </c>
      <c r="O522" s="31" t="e">
        <f ca="1">VLOOKUP(M522,Coef!$A$27:$B$46,2)</f>
        <v>#N/A</v>
      </c>
      <c r="P522" s="31" t="e">
        <f ca="1">VLOOKUP(M522,Coef!$A$27:$C$46,3)+N522/10-0.1</f>
        <v>#N/A</v>
      </c>
      <c r="Q522" s="31" t="e">
        <f ca="1">IF(P522+0.1&lt;O522,P522+2,P522)</f>
        <v>#N/A</v>
      </c>
      <c r="R522" s="72" t="e">
        <f ca="1">L522*100000+I522</f>
        <v>#N/A</v>
      </c>
      <c r="S522" s="72" t="e">
        <f ca="1">Q522*1000000+J522</f>
        <v>#N/A</v>
      </c>
      <c r="T522" s="72" t="e">
        <f ca="1">IF(M522&lt;11,S522-10000000,S522)</f>
        <v>#N/A</v>
      </c>
      <c r="U522" s="72" t="e">
        <f ca="1">T522/(6366197.724*0.9996)</f>
        <v>#N/A</v>
      </c>
      <c r="V522" s="72" t="e">
        <f ca="1">(Coef!$J$9/(1+Coef!$J$8*(COS(U522))^2)^0.5)*Coef!$J$6</f>
        <v>#N/A</v>
      </c>
      <c r="W522" s="72" t="e">
        <f ca="1">6*D522-183</f>
        <v>#N/A</v>
      </c>
      <c r="X522" s="72" t="e">
        <f ca="1">(R522-500000)/V522</f>
        <v>#N/A</v>
      </c>
      <c r="Y522" s="72" t="e">
        <f ca="1">SIN(2*U522)</f>
        <v>#N/A</v>
      </c>
      <c r="Z522" s="72" t="e">
        <f ca="1">Y522*(COS(U522))^2</f>
        <v>#N/A</v>
      </c>
      <c r="AA522" s="72" t="e">
        <f ca="1">U522+(Y522/2)</f>
        <v>#N/A</v>
      </c>
      <c r="AB522" s="72" t="e">
        <f ca="1">(3*AA522+Z522)/4</f>
        <v>#N/A</v>
      </c>
      <c r="AC522" s="72" t="e">
        <f ca="1">(5*AB522+Z522*(COS(U522))^2)/3</f>
        <v>#N/A</v>
      </c>
      <c r="AD522" s="72" t="e">
        <f ca="1">Coef!$J$6*Coef!$J$9*(U522-(Coef!$J$10*AA522)+(Coef!$J$11*AB522)-(Coef!$J$12*AC522))</f>
        <v>#N/A</v>
      </c>
      <c r="AE522" s="72" t="e">
        <f ca="1">(T522-AD522)/V522</f>
        <v>#N/A</v>
      </c>
      <c r="AF522" s="72" t="e">
        <f ca="1">((Coef!$J$8*X522^2)/2)*(COS(U522))^2</f>
        <v>#N/A</v>
      </c>
      <c r="AG522" s="72" t="e">
        <f ca="1">X522*(1-(AF522/3))</f>
        <v>#N/A</v>
      </c>
      <c r="AH522" s="72" t="e">
        <f ca="1">AE522*(1-AF522)+U522</f>
        <v>#N/A</v>
      </c>
      <c r="AI522" s="72" t="e">
        <f ca="1">(EXP(AG522)-EXP(-AG522))/2</f>
        <v>#N/A</v>
      </c>
      <c r="AJ522" s="72" t="e">
        <f ca="1">ATAN(AI522/COS(AH522))</f>
        <v>#N/A</v>
      </c>
      <c r="AK522" s="72" t="e">
        <f ca="1">ATAN(COS(AJ522)*TAN(AH522))</f>
        <v>#N/A</v>
      </c>
      <c r="AL522" s="72" t="e">
        <f ca="1">U522+(1+Coef!$J$8*(COS(U522))^2-(3/2)*Coef!$J$8*SIN(U522)*COS(U522)*(AK522-U522))*(AK522-U522)</f>
        <v>#N/A</v>
      </c>
      <c r="AM522" s="33" t="e">
        <f t="shared" ca="1" si="99"/>
        <v>#N/A</v>
      </c>
      <c r="AN522" s="33" t="e">
        <f t="shared" ca="1" si="100"/>
        <v>#N/A</v>
      </c>
      <c r="AO522" s="48" t="e">
        <f ca="1">D522&amp;" "&amp;IF(AM522&gt;0,"N","S")&amp;" "&amp;R522&amp;" "&amp;LEFT(S522,7)</f>
        <v>#N/A</v>
      </c>
    </row>
    <row r="523" spans="1:41">
      <c r="A523" s="38"/>
      <c r="B523" s="72" t="str">
        <f t="shared" si="101"/>
        <v/>
      </c>
      <c r="C523" s="72" t="e">
        <f t="array" aca="1" ref="C523" ca="1">MATCH(TRUE,ISERROR(VALUE(MID(B523,ROW(INDIRECT("1:"&amp;LEN(B523))),1))),0)</f>
        <v>#N/A</v>
      </c>
      <c r="D523" s="72" t="e">
        <f t="shared" ca="1" si="102"/>
        <v>#N/A</v>
      </c>
      <c r="E523" s="72" t="e">
        <f t="shared" ca="1" si="103"/>
        <v>#N/A</v>
      </c>
      <c r="F523" s="72" t="e">
        <f t="shared" ca="1" si="104"/>
        <v>#N/A</v>
      </c>
      <c r="G523" s="72" t="e">
        <f t="shared" ca="1" si="105"/>
        <v>#N/A</v>
      </c>
      <c r="H523" s="72" t="e">
        <f t="shared" ca="1" si="106"/>
        <v>#N/A</v>
      </c>
      <c r="I523" s="72" t="e">
        <f t="shared" ca="1" si="107"/>
        <v>#N/A</v>
      </c>
      <c r="J523" s="72" t="e">
        <f t="shared" ca="1" si="108"/>
        <v>#N/A</v>
      </c>
      <c r="K523" s="72" t="e">
        <f t="shared" ca="1" si="109"/>
        <v>#N/A</v>
      </c>
      <c r="L523" s="72" t="e">
        <f ca="1">VLOOKUP(F523,Coef!$C$2:$F$25,4)</f>
        <v>#N/A</v>
      </c>
      <c r="M523" s="31" t="e">
        <f ca="1">VLOOKUP(E523,Coef!$C$4:$D$23,2)</f>
        <v>#N/A</v>
      </c>
      <c r="N523" s="31" t="e">
        <f ca="1">MOD(VLOOKUP(G523,Coef!$C$2:$G$21,5)+MOD(D523+1,2)*15,20)</f>
        <v>#N/A</v>
      </c>
      <c r="O523" s="31" t="e">
        <f ca="1">VLOOKUP(M523,Coef!$A$27:$B$46,2)</f>
        <v>#N/A</v>
      </c>
      <c r="P523" s="31" t="e">
        <f ca="1">VLOOKUP(M523,Coef!$A$27:$C$46,3)+N523/10-0.1</f>
        <v>#N/A</v>
      </c>
      <c r="Q523" s="31" t="e">
        <f ca="1">IF(P523+0.1&lt;O523,P523+2,P523)</f>
        <v>#N/A</v>
      </c>
      <c r="R523" s="72" t="e">
        <f ca="1">L523*100000+I523</f>
        <v>#N/A</v>
      </c>
      <c r="S523" s="72" t="e">
        <f ca="1">Q523*1000000+J523</f>
        <v>#N/A</v>
      </c>
      <c r="T523" s="72" t="e">
        <f ca="1">IF(M523&lt;11,S523-10000000,S523)</f>
        <v>#N/A</v>
      </c>
      <c r="U523" s="72" t="e">
        <f ca="1">T523/(6366197.724*0.9996)</f>
        <v>#N/A</v>
      </c>
      <c r="V523" s="72" t="e">
        <f ca="1">(Coef!$J$9/(1+Coef!$J$8*(COS(U523))^2)^0.5)*Coef!$J$6</f>
        <v>#N/A</v>
      </c>
      <c r="W523" s="72" t="e">
        <f ca="1">6*D523-183</f>
        <v>#N/A</v>
      </c>
      <c r="X523" s="72" t="e">
        <f ca="1">(R523-500000)/V523</f>
        <v>#N/A</v>
      </c>
      <c r="Y523" s="72" t="e">
        <f ca="1">SIN(2*U523)</f>
        <v>#N/A</v>
      </c>
      <c r="Z523" s="72" t="e">
        <f ca="1">Y523*(COS(U523))^2</f>
        <v>#N/A</v>
      </c>
      <c r="AA523" s="72" t="e">
        <f ca="1">U523+(Y523/2)</f>
        <v>#N/A</v>
      </c>
      <c r="AB523" s="72" t="e">
        <f ca="1">(3*AA523+Z523)/4</f>
        <v>#N/A</v>
      </c>
      <c r="AC523" s="72" t="e">
        <f ca="1">(5*AB523+Z523*(COS(U523))^2)/3</f>
        <v>#N/A</v>
      </c>
      <c r="AD523" s="72" t="e">
        <f ca="1">Coef!$J$6*Coef!$J$9*(U523-(Coef!$J$10*AA523)+(Coef!$J$11*AB523)-(Coef!$J$12*AC523))</f>
        <v>#N/A</v>
      </c>
      <c r="AE523" s="72" t="e">
        <f ca="1">(T523-AD523)/V523</f>
        <v>#N/A</v>
      </c>
      <c r="AF523" s="72" t="e">
        <f ca="1">((Coef!$J$8*X523^2)/2)*(COS(U523))^2</f>
        <v>#N/A</v>
      </c>
      <c r="AG523" s="72" t="e">
        <f ca="1">X523*(1-(AF523/3))</f>
        <v>#N/A</v>
      </c>
      <c r="AH523" s="72" t="e">
        <f ca="1">AE523*(1-AF523)+U523</f>
        <v>#N/A</v>
      </c>
      <c r="AI523" s="72" t="e">
        <f ca="1">(EXP(AG523)-EXP(-AG523))/2</f>
        <v>#N/A</v>
      </c>
      <c r="AJ523" s="72" t="e">
        <f ca="1">ATAN(AI523/COS(AH523))</f>
        <v>#N/A</v>
      </c>
      <c r="AK523" s="72" t="e">
        <f ca="1">ATAN(COS(AJ523)*TAN(AH523))</f>
        <v>#N/A</v>
      </c>
      <c r="AL523" s="72" t="e">
        <f ca="1">U523+(1+Coef!$J$8*(COS(U523))^2-(3/2)*Coef!$J$8*SIN(U523)*COS(U523)*(AK523-U523))*(AK523-U523)</f>
        <v>#N/A</v>
      </c>
      <c r="AM523" s="33" t="e">
        <f t="shared" ca="1" si="99"/>
        <v>#N/A</v>
      </c>
      <c r="AN523" s="33" t="e">
        <f t="shared" ca="1" si="100"/>
        <v>#N/A</v>
      </c>
      <c r="AO523" s="48" t="e">
        <f ca="1">D523&amp;" "&amp;IF(AM523&gt;0,"N","S")&amp;" "&amp;R523&amp;" "&amp;LEFT(S523,7)</f>
        <v>#N/A</v>
      </c>
    </row>
    <row r="524" spans="1:41">
      <c r="A524" s="38"/>
      <c r="B524" s="72" t="str">
        <f t="shared" si="101"/>
        <v/>
      </c>
      <c r="C524" s="72" t="e">
        <f t="array" aca="1" ref="C524" ca="1">MATCH(TRUE,ISERROR(VALUE(MID(B524,ROW(INDIRECT("1:"&amp;LEN(B524))),1))),0)</f>
        <v>#N/A</v>
      </c>
      <c r="D524" s="72" t="e">
        <f t="shared" ca="1" si="102"/>
        <v>#N/A</v>
      </c>
      <c r="E524" s="72" t="e">
        <f t="shared" ca="1" si="103"/>
        <v>#N/A</v>
      </c>
      <c r="F524" s="72" t="e">
        <f t="shared" ca="1" si="104"/>
        <v>#N/A</v>
      </c>
      <c r="G524" s="72" t="e">
        <f t="shared" ca="1" si="105"/>
        <v>#N/A</v>
      </c>
      <c r="H524" s="72" t="e">
        <f t="shared" ca="1" si="106"/>
        <v>#N/A</v>
      </c>
      <c r="I524" s="72" t="e">
        <f t="shared" ca="1" si="107"/>
        <v>#N/A</v>
      </c>
      <c r="J524" s="72" t="e">
        <f t="shared" ca="1" si="108"/>
        <v>#N/A</v>
      </c>
      <c r="K524" s="72" t="e">
        <f t="shared" ca="1" si="109"/>
        <v>#N/A</v>
      </c>
      <c r="L524" s="72" t="e">
        <f ca="1">VLOOKUP(F524,Coef!$C$2:$F$25,4)</f>
        <v>#N/A</v>
      </c>
      <c r="M524" s="31" t="e">
        <f ca="1">VLOOKUP(E524,Coef!$C$4:$D$23,2)</f>
        <v>#N/A</v>
      </c>
      <c r="N524" s="31" t="e">
        <f ca="1">MOD(VLOOKUP(G524,Coef!$C$2:$G$21,5)+MOD(D524+1,2)*15,20)</f>
        <v>#N/A</v>
      </c>
      <c r="O524" s="31" t="e">
        <f ca="1">VLOOKUP(M524,Coef!$A$27:$B$46,2)</f>
        <v>#N/A</v>
      </c>
      <c r="P524" s="31" t="e">
        <f ca="1">VLOOKUP(M524,Coef!$A$27:$C$46,3)+N524/10-0.1</f>
        <v>#N/A</v>
      </c>
      <c r="Q524" s="31" t="e">
        <f ca="1">IF(P524+0.1&lt;O524,P524+2,P524)</f>
        <v>#N/A</v>
      </c>
      <c r="R524" s="72" t="e">
        <f ca="1">L524*100000+I524</f>
        <v>#N/A</v>
      </c>
      <c r="S524" s="72" t="e">
        <f ca="1">Q524*1000000+J524</f>
        <v>#N/A</v>
      </c>
      <c r="T524" s="72" t="e">
        <f ca="1">IF(M524&lt;11,S524-10000000,S524)</f>
        <v>#N/A</v>
      </c>
      <c r="U524" s="72" t="e">
        <f ca="1">T524/(6366197.724*0.9996)</f>
        <v>#N/A</v>
      </c>
      <c r="V524" s="72" t="e">
        <f ca="1">(Coef!$J$9/(1+Coef!$J$8*(COS(U524))^2)^0.5)*Coef!$J$6</f>
        <v>#N/A</v>
      </c>
      <c r="W524" s="72" t="e">
        <f ca="1">6*D524-183</f>
        <v>#N/A</v>
      </c>
      <c r="X524" s="72" t="e">
        <f ca="1">(R524-500000)/V524</f>
        <v>#N/A</v>
      </c>
      <c r="Y524" s="72" t="e">
        <f ca="1">SIN(2*U524)</f>
        <v>#N/A</v>
      </c>
      <c r="Z524" s="72" t="e">
        <f ca="1">Y524*(COS(U524))^2</f>
        <v>#N/A</v>
      </c>
      <c r="AA524" s="72" t="e">
        <f ca="1">U524+(Y524/2)</f>
        <v>#N/A</v>
      </c>
      <c r="AB524" s="72" t="e">
        <f ca="1">(3*AA524+Z524)/4</f>
        <v>#N/A</v>
      </c>
      <c r="AC524" s="72" t="e">
        <f ca="1">(5*AB524+Z524*(COS(U524))^2)/3</f>
        <v>#N/A</v>
      </c>
      <c r="AD524" s="72" t="e">
        <f ca="1">Coef!$J$6*Coef!$J$9*(U524-(Coef!$J$10*AA524)+(Coef!$J$11*AB524)-(Coef!$J$12*AC524))</f>
        <v>#N/A</v>
      </c>
      <c r="AE524" s="72" t="e">
        <f ca="1">(T524-AD524)/V524</f>
        <v>#N/A</v>
      </c>
      <c r="AF524" s="72" t="e">
        <f ca="1">((Coef!$J$8*X524^2)/2)*(COS(U524))^2</f>
        <v>#N/A</v>
      </c>
      <c r="AG524" s="72" t="e">
        <f ca="1">X524*(1-(AF524/3))</f>
        <v>#N/A</v>
      </c>
      <c r="AH524" s="72" t="e">
        <f ca="1">AE524*(1-AF524)+U524</f>
        <v>#N/A</v>
      </c>
      <c r="AI524" s="72" t="e">
        <f ca="1">(EXP(AG524)-EXP(-AG524))/2</f>
        <v>#N/A</v>
      </c>
      <c r="AJ524" s="72" t="e">
        <f ca="1">ATAN(AI524/COS(AH524))</f>
        <v>#N/A</v>
      </c>
      <c r="AK524" s="72" t="e">
        <f ca="1">ATAN(COS(AJ524)*TAN(AH524))</f>
        <v>#N/A</v>
      </c>
      <c r="AL524" s="72" t="e">
        <f ca="1">U524+(1+Coef!$J$8*(COS(U524))^2-(3/2)*Coef!$J$8*SIN(U524)*COS(U524)*(AK524-U524))*(AK524-U524)</f>
        <v>#N/A</v>
      </c>
      <c r="AM524" s="33" t="e">
        <f t="shared" ca="1" si="99"/>
        <v>#N/A</v>
      </c>
      <c r="AN524" s="33" t="e">
        <f t="shared" ca="1" si="100"/>
        <v>#N/A</v>
      </c>
      <c r="AO524" s="48" t="e">
        <f ca="1">D524&amp;" "&amp;IF(AM524&gt;0,"N","S")&amp;" "&amp;R524&amp;" "&amp;LEFT(S524,7)</f>
        <v>#N/A</v>
      </c>
    </row>
    <row r="525" spans="1:41">
      <c r="A525" s="38"/>
      <c r="B525" s="72" t="str">
        <f t="shared" si="101"/>
        <v/>
      </c>
      <c r="C525" s="72" t="e">
        <f t="array" aca="1" ref="C525" ca="1">MATCH(TRUE,ISERROR(VALUE(MID(B525,ROW(INDIRECT("1:"&amp;LEN(B525))),1))),0)</f>
        <v>#N/A</v>
      </c>
      <c r="D525" s="72" t="e">
        <f t="shared" ca="1" si="102"/>
        <v>#N/A</v>
      </c>
      <c r="E525" s="72" t="e">
        <f t="shared" ca="1" si="103"/>
        <v>#N/A</v>
      </c>
      <c r="F525" s="72" t="e">
        <f t="shared" ca="1" si="104"/>
        <v>#N/A</v>
      </c>
      <c r="G525" s="72" t="e">
        <f t="shared" ca="1" si="105"/>
        <v>#N/A</v>
      </c>
      <c r="H525" s="72" t="e">
        <f t="shared" ca="1" si="106"/>
        <v>#N/A</v>
      </c>
      <c r="I525" s="72" t="e">
        <f t="shared" ca="1" si="107"/>
        <v>#N/A</v>
      </c>
      <c r="J525" s="72" t="e">
        <f t="shared" ca="1" si="108"/>
        <v>#N/A</v>
      </c>
      <c r="K525" s="72" t="e">
        <f t="shared" ca="1" si="109"/>
        <v>#N/A</v>
      </c>
      <c r="L525" s="72" t="e">
        <f ca="1">VLOOKUP(F525,Coef!$C$2:$F$25,4)</f>
        <v>#N/A</v>
      </c>
      <c r="M525" s="31" t="e">
        <f ca="1">VLOOKUP(E525,Coef!$C$4:$D$23,2)</f>
        <v>#N/A</v>
      </c>
      <c r="N525" s="31" t="e">
        <f ca="1">MOD(VLOOKUP(G525,Coef!$C$2:$G$21,5)+MOD(D525+1,2)*15,20)</f>
        <v>#N/A</v>
      </c>
      <c r="O525" s="31" t="e">
        <f ca="1">VLOOKUP(M525,Coef!$A$27:$B$46,2)</f>
        <v>#N/A</v>
      </c>
      <c r="P525" s="31" t="e">
        <f ca="1">VLOOKUP(M525,Coef!$A$27:$C$46,3)+N525/10-0.1</f>
        <v>#N/A</v>
      </c>
      <c r="Q525" s="31" t="e">
        <f ca="1">IF(P525+0.1&lt;O525,P525+2,P525)</f>
        <v>#N/A</v>
      </c>
      <c r="R525" s="72" t="e">
        <f ca="1">L525*100000+I525</f>
        <v>#N/A</v>
      </c>
      <c r="S525" s="72" t="e">
        <f ca="1">Q525*1000000+J525</f>
        <v>#N/A</v>
      </c>
      <c r="T525" s="72" t="e">
        <f ca="1">IF(M525&lt;11,S525-10000000,S525)</f>
        <v>#N/A</v>
      </c>
      <c r="U525" s="72" t="e">
        <f ca="1">T525/(6366197.724*0.9996)</f>
        <v>#N/A</v>
      </c>
      <c r="V525" s="72" t="e">
        <f ca="1">(Coef!$J$9/(1+Coef!$J$8*(COS(U525))^2)^0.5)*Coef!$J$6</f>
        <v>#N/A</v>
      </c>
      <c r="W525" s="72" t="e">
        <f ca="1">6*D525-183</f>
        <v>#N/A</v>
      </c>
      <c r="X525" s="72" t="e">
        <f ca="1">(R525-500000)/V525</f>
        <v>#N/A</v>
      </c>
      <c r="Y525" s="72" t="e">
        <f ca="1">SIN(2*U525)</f>
        <v>#N/A</v>
      </c>
      <c r="Z525" s="72" t="e">
        <f ca="1">Y525*(COS(U525))^2</f>
        <v>#N/A</v>
      </c>
      <c r="AA525" s="72" t="e">
        <f ca="1">U525+(Y525/2)</f>
        <v>#N/A</v>
      </c>
      <c r="AB525" s="72" t="e">
        <f ca="1">(3*AA525+Z525)/4</f>
        <v>#N/A</v>
      </c>
      <c r="AC525" s="72" t="e">
        <f ca="1">(5*AB525+Z525*(COS(U525))^2)/3</f>
        <v>#N/A</v>
      </c>
      <c r="AD525" s="72" t="e">
        <f ca="1">Coef!$J$6*Coef!$J$9*(U525-(Coef!$J$10*AA525)+(Coef!$J$11*AB525)-(Coef!$J$12*AC525))</f>
        <v>#N/A</v>
      </c>
      <c r="AE525" s="72" t="e">
        <f ca="1">(T525-AD525)/V525</f>
        <v>#N/A</v>
      </c>
      <c r="AF525" s="72" t="e">
        <f ca="1">((Coef!$J$8*X525^2)/2)*(COS(U525))^2</f>
        <v>#N/A</v>
      </c>
      <c r="AG525" s="72" t="e">
        <f ca="1">X525*(1-(AF525/3))</f>
        <v>#N/A</v>
      </c>
      <c r="AH525" s="72" t="e">
        <f ca="1">AE525*(1-AF525)+U525</f>
        <v>#N/A</v>
      </c>
      <c r="AI525" s="72" t="e">
        <f ca="1">(EXP(AG525)-EXP(-AG525))/2</f>
        <v>#N/A</v>
      </c>
      <c r="AJ525" s="72" t="e">
        <f ca="1">ATAN(AI525/COS(AH525))</f>
        <v>#N/A</v>
      </c>
      <c r="AK525" s="72" t="e">
        <f ca="1">ATAN(COS(AJ525)*TAN(AH525))</f>
        <v>#N/A</v>
      </c>
      <c r="AL525" s="72" t="e">
        <f ca="1">U525+(1+Coef!$J$8*(COS(U525))^2-(3/2)*Coef!$J$8*SIN(U525)*COS(U525)*(AK525-U525))*(AK525-U525)</f>
        <v>#N/A</v>
      </c>
      <c r="AM525" s="33" t="e">
        <f t="shared" ca="1" si="99"/>
        <v>#N/A</v>
      </c>
      <c r="AN525" s="33" t="e">
        <f t="shared" ca="1" si="100"/>
        <v>#N/A</v>
      </c>
      <c r="AO525" s="48" t="e">
        <f ca="1">D525&amp;" "&amp;IF(AM525&gt;0,"N","S")&amp;" "&amp;R525&amp;" "&amp;LEFT(S525,7)</f>
        <v>#N/A</v>
      </c>
    </row>
    <row r="526" spans="1:41">
      <c r="A526" s="38"/>
      <c r="B526" s="72" t="str">
        <f t="shared" si="101"/>
        <v/>
      </c>
      <c r="C526" s="72" t="e">
        <f t="array" aca="1" ref="C526" ca="1">MATCH(TRUE,ISERROR(VALUE(MID(B526,ROW(INDIRECT("1:"&amp;LEN(B526))),1))),0)</f>
        <v>#N/A</v>
      </c>
      <c r="D526" s="72" t="e">
        <f t="shared" ca="1" si="102"/>
        <v>#N/A</v>
      </c>
      <c r="E526" s="72" t="e">
        <f t="shared" ca="1" si="103"/>
        <v>#N/A</v>
      </c>
      <c r="F526" s="72" t="e">
        <f t="shared" ca="1" si="104"/>
        <v>#N/A</v>
      </c>
      <c r="G526" s="72" t="e">
        <f t="shared" ca="1" si="105"/>
        <v>#N/A</v>
      </c>
      <c r="H526" s="72" t="e">
        <f t="shared" ca="1" si="106"/>
        <v>#N/A</v>
      </c>
      <c r="I526" s="72" t="e">
        <f t="shared" ca="1" si="107"/>
        <v>#N/A</v>
      </c>
      <c r="J526" s="72" t="e">
        <f t="shared" ca="1" si="108"/>
        <v>#N/A</v>
      </c>
      <c r="K526" s="72" t="e">
        <f t="shared" ca="1" si="109"/>
        <v>#N/A</v>
      </c>
      <c r="L526" s="72" t="e">
        <f ca="1">VLOOKUP(F526,Coef!$C$2:$F$25,4)</f>
        <v>#N/A</v>
      </c>
      <c r="M526" s="31" t="e">
        <f ca="1">VLOOKUP(E526,Coef!$C$4:$D$23,2)</f>
        <v>#N/A</v>
      </c>
      <c r="N526" s="31" t="e">
        <f ca="1">MOD(VLOOKUP(G526,Coef!$C$2:$G$21,5)+MOD(D526+1,2)*15,20)</f>
        <v>#N/A</v>
      </c>
      <c r="O526" s="31" t="e">
        <f ca="1">VLOOKUP(M526,Coef!$A$27:$B$46,2)</f>
        <v>#N/A</v>
      </c>
      <c r="P526" s="31" t="e">
        <f ca="1">VLOOKUP(M526,Coef!$A$27:$C$46,3)+N526/10-0.1</f>
        <v>#N/A</v>
      </c>
      <c r="Q526" s="31" t="e">
        <f ca="1">IF(P526+0.1&lt;O526,P526+2,P526)</f>
        <v>#N/A</v>
      </c>
      <c r="R526" s="72" t="e">
        <f ca="1">L526*100000+I526</f>
        <v>#N/A</v>
      </c>
      <c r="S526" s="72" t="e">
        <f ca="1">Q526*1000000+J526</f>
        <v>#N/A</v>
      </c>
      <c r="T526" s="72" t="e">
        <f ca="1">IF(M526&lt;11,S526-10000000,S526)</f>
        <v>#N/A</v>
      </c>
      <c r="U526" s="72" t="e">
        <f ca="1">T526/(6366197.724*0.9996)</f>
        <v>#N/A</v>
      </c>
      <c r="V526" s="72" t="e">
        <f ca="1">(Coef!$J$9/(1+Coef!$J$8*(COS(U526))^2)^0.5)*Coef!$J$6</f>
        <v>#N/A</v>
      </c>
      <c r="W526" s="72" t="e">
        <f ca="1">6*D526-183</f>
        <v>#N/A</v>
      </c>
      <c r="X526" s="72" t="e">
        <f ca="1">(R526-500000)/V526</f>
        <v>#N/A</v>
      </c>
      <c r="Y526" s="72" t="e">
        <f ca="1">SIN(2*U526)</f>
        <v>#N/A</v>
      </c>
      <c r="Z526" s="72" t="e">
        <f ca="1">Y526*(COS(U526))^2</f>
        <v>#N/A</v>
      </c>
      <c r="AA526" s="72" t="e">
        <f ca="1">U526+(Y526/2)</f>
        <v>#N/A</v>
      </c>
      <c r="AB526" s="72" t="e">
        <f ca="1">(3*AA526+Z526)/4</f>
        <v>#N/A</v>
      </c>
      <c r="AC526" s="72" t="e">
        <f ca="1">(5*AB526+Z526*(COS(U526))^2)/3</f>
        <v>#N/A</v>
      </c>
      <c r="AD526" s="72" t="e">
        <f ca="1">Coef!$J$6*Coef!$J$9*(U526-(Coef!$J$10*AA526)+(Coef!$J$11*AB526)-(Coef!$J$12*AC526))</f>
        <v>#N/A</v>
      </c>
      <c r="AE526" s="72" t="e">
        <f ca="1">(T526-AD526)/V526</f>
        <v>#N/A</v>
      </c>
      <c r="AF526" s="72" t="e">
        <f ca="1">((Coef!$J$8*X526^2)/2)*(COS(U526))^2</f>
        <v>#N/A</v>
      </c>
      <c r="AG526" s="72" t="e">
        <f ca="1">X526*(1-(AF526/3))</f>
        <v>#N/A</v>
      </c>
      <c r="AH526" s="72" t="e">
        <f ca="1">AE526*(1-AF526)+U526</f>
        <v>#N/A</v>
      </c>
      <c r="AI526" s="72" t="e">
        <f ca="1">(EXP(AG526)-EXP(-AG526))/2</f>
        <v>#N/A</v>
      </c>
      <c r="AJ526" s="72" t="e">
        <f ca="1">ATAN(AI526/COS(AH526))</f>
        <v>#N/A</v>
      </c>
      <c r="AK526" s="72" t="e">
        <f ca="1">ATAN(COS(AJ526)*TAN(AH526))</f>
        <v>#N/A</v>
      </c>
      <c r="AL526" s="72" t="e">
        <f ca="1">U526+(1+Coef!$J$8*(COS(U526))^2-(3/2)*Coef!$J$8*SIN(U526)*COS(U526)*(AK526-U526))*(AK526-U526)</f>
        <v>#N/A</v>
      </c>
      <c r="AM526" s="33" t="e">
        <f t="shared" ca="1" si="99"/>
        <v>#N/A</v>
      </c>
      <c r="AN526" s="33" t="e">
        <f t="shared" ca="1" si="100"/>
        <v>#N/A</v>
      </c>
      <c r="AO526" s="48" t="e">
        <f ca="1">D526&amp;" "&amp;IF(AM526&gt;0,"N","S")&amp;" "&amp;R526&amp;" "&amp;LEFT(S526,7)</f>
        <v>#N/A</v>
      </c>
    </row>
    <row r="527" spans="1:41">
      <c r="A527" s="38"/>
      <c r="B527" s="72" t="str">
        <f t="shared" si="101"/>
        <v/>
      </c>
      <c r="C527" s="72" t="e">
        <f t="array" aca="1" ref="C527" ca="1">MATCH(TRUE,ISERROR(VALUE(MID(B527,ROW(INDIRECT("1:"&amp;LEN(B527))),1))),0)</f>
        <v>#N/A</v>
      </c>
      <c r="D527" s="72" t="e">
        <f t="shared" ca="1" si="102"/>
        <v>#N/A</v>
      </c>
      <c r="E527" s="72" t="e">
        <f t="shared" ca="1" si="103"/>
        <v>#N/A</v>
      </c>
      <c r="F527" s="72" t="e">
        <f t="shared" ca="1" si="104"/>
        <v>#N/A</v>
      </c>
      <c r="G527" s="72" t="e">
        <f t="shared" ca="1" si="105"/>
        <v>#N/A</v>
      </c>
      <c r="H527" s="72" t="e">
        <f t="shared" ca="1" si="106"/>
        <v>#N/A</v>
      </c>
      <c r="I527" s="72" t="e">
        <f t="shared" ca="1" si="107"/>
        <v>#N/A</v>
      </c>
      <c r="J527" s="72" t="e">
        <f t="shared" ca="1" si="108"/>
        <v>#N/A</v>
      </c>
      <c r="K527" s="72" t="e">
        <f t="shared" ca="1" si="109"/>
        <v>#N/A</v>
      </c>
      <c r="L527" s="72" t="e">
        <f ca="1">VLOOKUP(F527,Coef!$C$2:$F$25,4)</f>
        <v>#N/A</v>
      </c>
      <c r="M527" s="31" t="e">
        <f ca="1">VLOOKUP(E527,Coef!$C$4:$D$23,2)</f>
        <v>#N/A</v>
      </c>
      <c r="N527" s="31" t="e">
        <f ca="1">MOD(VLOOKUP(G527,Coef!$C$2:$G$21,5)+MOD(D527+1,2)*15,20)</f>
        <v>#N/A</v>
      </c>
      <c r="O527" s="31" t="e">
        <f ca="1">VLOOKUP(M527,Coef!$A$27:$B$46,2)</f>
        <v>#N/A</v>
      </c>
      <c r="P527" s="31" t="e">
        <f ca="1">VLOOKUP(M527,Coef!$A$27:$C$46,3)+N527/10-0.1</f>
        <v>#N/A</v>
      </c>
      <c r="Q527" s="31" t="e">
        <f ca="1">IF(P527+0.1&lt;O527,P527+2,P527)</f>
        <v>#N/A</v>
      </c>
      <c r="R527" s="72" t="e">
        <f ca="1">L527*100000+I527</f>
        <v>#N/A</v>
      </c>
      <c r="S527" s="72" t="e">
        <f ca="1">Q527*1000000+J527</f>
        <v>#N/A</v>
      </c>
      <c r="T527" s="72" t="e">
        <f ca="1">IF(M527&lt;11,S527-10000000,S527)</f>
        <v>#N/A</v>
      </c>
      <c r="U527" s="72" t="e">
        <f ca="1">T527/(6366197.724*0.9996)</f>
        <v>#N/A</v>
      </c>
      <c r="V527" s="72" t="e">
        <f ca="1">(Coef!$J$9/(1+Coef!$J$8*(COS(U527))^2)^0.5)*Coef!$J$6</f>
        <v>#N/A</v>
      </c>
      <c r="W527" s="72" t="e">
        <f ca="1">6*D527-183</f>
        <v>#N/A</v>
      </c>
      <c r="X527" s="72" t="e">
        <f ca="1">(R527-500000)/V527</f>
        <v>#N/A</v>
      </c>
      <c r="Y527" s="72" t="e">
        <f ca="1">SIN(2*U527)</f>
        <v>#N/A</v>
      </c>
      <c r="Z527" s="72" t="e">
        <f ca="1">Y527*(COS(U527))^2</f>
        <v>#N/A</v>
      </c>
      <c r="AA527" s="72" t="e">
        <f ca="1">U527+(Y527/2)</f>
        <v>#N/A</v>
      </c>
      <c r="AB527" s="72" t="e">
        <f ca="1">(3*AA527+Z527)/4</f>
        <v>#N/A</v>
      </c>
      <c r="AC527" s="72" t="e">
        <f ca="1">(5*AB527+Z527*(COS(U527))^2)/3</f>
        <v>#N/A</v>
      </c>
      <c r="AD527" s="72" t="e">
        <f ca="1">Coef!$J$6*Coef!$J$9*(U527-(Coef!$J$10*AA527)+(Coef!$J$11*AB527)-(Coef!$J$12*AC527))</f>
        <v>#N/A</v>
      </c>
      <c r="AE527" s="72" t="e">
        <f ca="1">(T527-AD527)/V527</f>
        <v>#N/A</v>
      </c>
      <c r="AF527" s="72" t="e">
        <f ca="1">((Coef!$J$8*X527^2)/2)*(COS(U527))^2</f>
        <v>#N/A</v>
      </c>
      <c r="AG527" s="72" t="e">
        <f ca="1">X527*(1-(AF527/3))</f>
        <v>#N/A</v>
      </c>
      <c r="AH527" s="72" t="e">
        <f ca="1">AE527*(1-AF527)+U527</f>
        <v>#N/A</v>
      </c>
      <c r="AI527" s="72" t="e">
        <f ca="1">(EXP(AG527)-EXP(-AG527))/2</f>
        <v>#N/A</v>
      </c>
      <c r="AJ527" s="72" t="e">
        <f ca="1">ATAN(AI527/COS(AH527))</f>
        <v>#N/A</v>
      </c>
      <c r="AK527" s="72" t="e">
        <f ca="1">ATAN(COS(AJ527)*TAN(AH527))</f>
        <v>#N/A</v>
      </c>
      <c r="AL527" s="72" t="e">
        <f ca="1">U527+(1+Coef!$J$8*(COS(U527))^2-(3/2)*Coef!$J$8*SIN(U527)*COS(U527)*(AK527-U527))*(AK527-U527)</f>
        <v>#N/A</v>
      </c>
      <c r="AM527" s="33" t="e">
        <f t="shared" ca="1" si="99"/>
        <v>#N/A</v>
      </c>
      <c r="AN527" s="33" t="e">
        <f t="shared" ca="1" si="100"/>
        <v>#N/A</v>
      </c>
      <c r="AO527" s="48" t="e">
        <f ca="1">D527&amp;" "&amp;IF(AM527&gt;0,"N","S")&amp;" "&amp;R527&amp;" "&amp;LEFT(S527,7)</f>
        <v>#N/A</v>
      </c>
    </row>
    <row r="528" spans="1:41">
      <c r="A528" s="38"/>
      <c r="B528" s="72" t="str">
        <f t="shared" si="101"/>
        <v/>
      </c>
      <c r="C528" s="72" t="e">
        <f t="array" aca="1" ref="C528" ca="1">MATCH(TRUE,ISERROR(VALUE(MID(B528,ROW(INDIRECT("1:"&amp;LEN(B528))),1))),0)</f>
        <v>#N/A</v>
      </c>
      <c r="D528" s="72" t="e">
        <f t="shared" ca="1" si="102"/>
        <v>#N/A</v>
      </c>
      <c r="E528" s="72" t="e">
        <f t="shared" ca="1" si="103"/>
        <v>#N/A</v>
      </c>
      <c r="F528" s="72" t="e">
        <f t="shared" ca="1" si="104"/>
        <v>#N/A</v>
      </c>
      <c r="G528" s="72" t="e">
        <f t="shared" ca="1" si="105"/>
        <v>#N/A</v>
      </c>
      <c r="H528" s="72" t="e">
        <f t="shared" ca="1" si="106"/>
        <v>#N/A</v>
      </c>
      <c r="I528" s="72" t="e">
        <f t="shared" ca="1" si="107"/>
        <v>#N/A</v>
      </c>
      <c r="J528" s="72" t="e">
        <f t="shared" ca="1" si="108"/>
        <v>#N/A</v>
      </c>
      <c r="K528" s="72" t="e">
        <f t="shared" ca="1" si="109"/>
        <v>#N/A</v>
      </c>
      <c r="L528" s="72" t="e">
        <f ca="1">VLOOKUP(F528,Coef!$C$2:$F$25,4)</f>
        <v>#N/A</v>
      </c>
      <c r="M528" s="31" t="e">
        <f ca="1">VLOOKUP(E528,Coef!$C$4:$D$23,2)</f>
        <v>#N/A</v>
      </c>
      <c r="N528" s="31" t="e">
        <f ca="1">MOD(VLOOKUP(G528,Coef!$C$2:$G$21,5)+MOD(D528+1,2)*15,20)</f>
        <v>#N/A</v>
      </c>
      <c r="O528" s="31" t="e">
        <f ca="1">VLOOKUP(M528,Coef!$A$27:$B$46,2)</f>
        <v>#N/A</v>
      </c>
      <c r="P528" s="31" t="e">
        <f ca="1">VLOOKUP(M528,Coef!$A$27:$C$46,3)+N528/10-0.1</f>
        <v>#N/A</v>
      </c>
      <c r="Q528" s="31" t="e">
        <f ca="1">IF(P528+0.1&lt;O528,P528+2,P528)</f>
        <v>#N/A</v>
      </c>
      <c r="R528" s="72" t="e">
        <f ca="1">L528*100000+I528</f>
        <v>#N/A</v>
      </c>
      <c r="S528" s="72" t="e">
        <f ca="1">Q528*1000000+J528</f>
        <v>#N/A</v>
      </c>
      <c r="T528" s="72" t="e">
        <f ca="1">IF(M528&lt;11,S528-10000000,S528)</f>
        <v>#N/A</v>
      </c>
      <c r="U528" s="72" t="e">
        <f ca="1">T528/(6366197.724*0.9996)</f>
        <v>#N/A</v>
      </c>
      <c r="V528" s="72" t="e">
        <f ca="1">(Coef!$J$9/(1+Coef!$J$8*(COS(U528))^2)^0.5)*Coef!$J$6</f>
        <v>#N/A</v>
      </c>
      <c r="W528" s="72" t="e">
        <f ca="1">6*D528-183</f>
        <v>#N/A</v>
      </c>
      <c r="X528" s="72" t="e">
        <f ca="1">(R528-500000)/V528</f>
        <v>#N/A</v>
      </c>
      <c r="Y528" s="72" t="e">
        <f ca="1">SIN(2*U528)</f>
        <v>#N/A</v>
      </c>
      <c r="Z528" s="72" t="e">
        <f ca="1">Y528*(COS(U528))^2</f>
        <v>#N/A</v>
      </c>
      <c r="AA528" s="72" t="e">
        <f ca="1">U528+(Y528/2)</f>
        <v>#N/A</v>
      </c>
      <c r="AB528" s="72" t="e">
        <f ca="1">(3*AA528+Z528)/4</f>
        <v>#N/A</v>
      </c>
      <c r="AC528" s="72" t="e">
        <f ca="1">(5*AB528+Z528*(COS(U528))^2)/3</f>
        <v>#N/A</v>
      </c>
      <c r="AD528" s="72" t="e">
        <f ca="1">Coef!$J$6*Coef!$J$9*(U528-(Coef!$J$10*AA528)+(Coef!$J$11*AB528)-(Coef!$J$12*AC528))</f>
        <v>#N/A</v>
      </c>
      <c r="AE528" s="72" t="e">
        <f ca="1">(T528-AD528)/V528</f>
        <v>#N/A</v>
      </c>
      <c r="AF528" s="72" t="e">
        <f ca="1">((Coef!$J$8*X528^2)/2)*(COS(U528))^2</f>
        <v>#N/A</v>
      </c>
      <c r="AG528" s="72" t="e">
        <f ca="1">X528*(1-(AF528/3))</f>
        <v>#N/A</v>
      </c>
      <c r="AH528" s="72" t="e">
        <f ca="1">AE528*(1-AF528)+U528</f>
        <v>#N/A</v>
      </c>
      <c r="AI528" s="72" t="e">
        <f ca="1">(EXP(AG528)-EXP(-AG528))/2</f>
        <v>#N/A</v>
      </c>
      <c r="AJ528" s="72" t="e">
        <f ca="1">ATAN(AI528/COS(AH528))</f>
        <v>#N/A</v>
      </c>
      <c r="AK528" s="72" t="e">
        <f ca="1">ATAN(COS(AJ528)*TAN(AH528))</f>
        <v>#N/A</v>
      </c>
      <c r="AL528" s="72" t="e">
        <f ca="1">U528+(1+Coef!$J$8*(COS(U528))^2-(3/2)*Coef!$J$8*SIN(U528)*COS(U528)*(AK528-U528))*(AK528-U528)</f>
        <v>#N/A</v>
      </c>
      <c r="AM528" s="33" t="e">
        <f t="shared" ca="1" si="99"/>
        <v>#N/A</v>
      </c>
      <c r="AN528" s="33" t="e">
        <f t="shared" ca="1" si="100"/>
        <v>#N/A</v>
      </c>
      <c r="AO528" s="48" t="e">
        <f ca="1">D528&amp;" "&amp;IF(AM528&gt;0,"N","S")&amp;" "&amp;R528&amp;" "&amp;LEFT(S528,7)</f>
        <v>#N/A</v>
      </c>
    </row>
    <row r="529" spans="1:41">
      <c r="A529" s="38"/>
      <c r="B529" s="72" t="str">
        <f t="shared" si="101"/>
        <v/>
      </c>
      <c r="C529" s="72" t="e">
        <f t="array" aca="1" ref="C529" ca="1">MATCH(TRUE,ISERROR(VALUE(MID(B529,ROW(INDIRECT("1:"&amp;LEN(B529))),1))),0)</f>
        <v>#N/A</v>
      </c>
      <c r="D529" s="72" t="e">
        <f t="shared" ca="1" si="102"/>
        <v>#N/A</v>
      </c>
      <c r="E529" s="72" t="e">
        <f t="shared" ca="1" si="103"/>
        <v>#N/A</v>
      </c>
      <c r="F529" s="72" t="e">
        <f t="shared" ca="1" si="104"/>
        <v>#N/A</v>
      </c>
      <c r="G529" s="72" t="e">
        <f t="shared" ca="1" si="105"/>
        <v>#N/A</v>
      </c>
      <c r="H529" s="72" t="e">
        <f t="shared" ca="1" si="106"/>
        <v>#N/A</v>
      </c>
      <c r="I529" s="72" t="e">
        <f t="shared" ca="1" si="107"/>
        <v>#N/A</v>
      </c>
      <c r="J529" s="72" t="e">
        <f t="shared" ca="1" si="108"/>
        <v>#N/A</v>
      </c>
      <c r="K529" s="72" t="e">
        <f t="shared" ca="1" si="109"/>
        <v>#N/A</v>
      </c>
      <c r="L529" s="72" t="e">
        <f ca="1">VLOOKUP(F529,Coef!$C$2:$F$25,4)</f>
        <v>#N/A</v>
      </c>
      <c r="M529" s="31" t="e">
        <f ca="1">VLOOKUP(E529,Coef!$C$4:$D$23,2)</f>
        <v>#N/A</v>
      </c>
      <c r="N529" s="31" t="e">
        <f ca="1">MOD(VLOOKUP(G529,Coef!$C$2:$G$21,5)+MOD(D529+1,2)*15,20)</f>
        <v>#N/A</v>
      </c>
      <c r="O529" s="31" t="e">
        <f ca="1">VLOOKUP(M529,Coef!$A$27:$B$46,2)</f>
        <v>#N/A</v>
      </c>
      <c r="P529" s="31" t="e">
        <f ca="1">VLOOKUP(M529,Coef!$A$27:$C$46,3)+N529/10-0.1</f>
        <v>#N/A</v>
      </c>
      <c r="Q529" s="31" t="e">
        <f ca="1">IF(P529+0.1&lt;O529,P529+2,P529)</f>
        <v>#N/A</v>
      </c>
      <c r="R529" s="72" t="e">
        <f ca="1">L529*100000+I529</f>
        <v>#N/A</v>
      </c>
      <c r="S529" s="72" t="e">
        <f ca="1">Q529*1000000+J529</f>
        <v>#N/A</v>
      </c>
      <c r="T529" s="72" t="e">
        <f ca="1">IF(M529&lt;11,S529-10000000,S529)</f>
        <v>#N/A</v>
      </c>
      <c r="U529" s="72" t="e">
        <f ca="1">T529/(6366197.724*0.9996)</f>
        <v>#N/A</v>
      </c>
      <c r="V529" s="72" t="e">
        <f ca="1">(Coef!$J$9/(1+Coef!$J$8*(COS(U529))^2)^0.5)*Coef!$J$6</f>
        <v>#N/A</v>
      </c>
      <c r="W529" s="72" t="e">
        <f ca="1">6*D529-183</f>
        <v>#N/A</v>
      </c>
      <c r="X529" s="72" t="e">
        <f ca="1">(R529-500000)/V529</f>
        <v>#N/A</v>
      </c>
      <c r="Y529" s="72" t="e">
        <f ca="1">SIN(2*U529)</f>
        <v>#N/A</v>
      </c>
      <c r="Z529" s="72" t="e">
        <f ca="1">Y529*(COS(U529))^2</f>
        <v>#N/A</v>
      </c>
      <c r="AA529" s="72" t="e">
        <f ca="1">U529+(Y529/2)</f>
        <v>#N/A</v>
      </c>
      <c r="AB529" s="72" t="e">
        <f ca="1">(3*AA529+Z529)/4</f>
        <v>#N/A</v>
      </c>
      <c r="AC529" s="72" t="e">
        <f ca="1">(5*AB529+Z529*(COS(U529))^2)/3</f>
        <v>#N/A</v>
      </c>
      <c r="AD529" s="72" t="e">
        <f ca="1">Coef!$J$6*Coef!$J$9*(U529-(Coef!$J$10*AA529)+(Coef!$J$11*AB529)-(Coef!$J$12*AC529))</f>
        <v>#N/A</v>
      </c>
      <c r="AE529" s="72" t="e">
        <f ca="1">(T529-AD529)/V529</f>
        <v>#N/A</v>
      </c>
      <c r="AF529" s="72" t="e">
        <f ca="1">((Coef!$J$8*X529^2)/2)*(COS(U529))^2</f>
        <v>#N/A</v>
      </c>
      <c r="AG529" s="72" t="e">
        <f ca="1">X529*(1-(AF529/3))</f>
        <v>#N/A</v>
      </c>
      <c r="AH529" s="72" t="e">
        <f ca="1">AE529*(1-AF529)+U529</f>
        <v>#N/A</v>
      </c>
      <c r="AI529" s="72" t="e">
        <f ca="1">(EXP(AG529)-EXP(-AG529))/2</f>
        <v>#N/A</v>
      </c>
      <c r="AJ529" s="72" t="e">
        <f ca="1">ATAN(AI529/COS(AH529))</f>
        <v>#N/A</v>
      </c>
      <c r="AK529" s="72" t="e">
        <f ca="1">ATAN(COS(AJ529)*TAN(AH529))</f>
        <v>#N/A</v>
      </c>
      <c r="AL529" s="72" t="e">
        <f ca="1">U529+(1+Coef!$J$8*(COS(U529))^2-(3/2)*Coef!$J$8*SIN(U529)*COS(U529)*(AK529-U529))*(AK529-U529)</f>
        <v>#N/A</v>
      </c>
      <c r="AM529" s="33" t="e">
        <f t="shared" ca="1" si="99"/>
        <v>#N/A</v>
      </c>
      <c r="AN529" s="33" t="e">
        <f t="shared" ca="1" si="100"/>
        <v>#N/A</v>
      </c>
      <c r="AO529" s="48" t="e">
        <f ca="1">D529&amp;" "&amp;IF(AM529&gt;0,"N","S")&amp;" "&amp;R529&amp;" "&amp;LEFT(S529,7)</f>
        <v>#N/A</v>
      </c>
    </row>
    <row r="530" spans="1:41">
      <c r="A530" s="38"/>
      <c r="B530" s="72" t="str">
        <f t="shared" si="101"/>
        <v/>
      </c>
      <c r="C530" s="72" t="e">
        <f t="array" aca="1" ref="C530" ca="1">MATCH(TRUE,ISERROR(VALUE(MID(B530,ROW(INDIRECT("1:"&amp;LEN(B530))),1))),0)</f>
        <v>#N/A</v>
      </c>
      <c r="D530" s="72" t="e">
        <f t="shared" ca="1" si="102"/>
        <v>#N/A</v>
      </c>
      <c r="E530" s="72" t="e">
        <f t="shared" ca="1" si="103"/>
        <v>#N/A</v>
      </c>
      <c r="F530" s="72" t="e">
        <f t="shared" ca="1" si="104"/>
        <v>#N/A</v>
      </c>
      <c r="G530" s="72" t="e">
        <f t="shared" ca="1" si="105"/>
        <v>#N/A</v>
      </c>
      <c r="H530" s="72" t="e">
        <f t="shared" ca="1" si="106"/>
        <v>#N/A</v>
      </c>
      <c r="I530" s="72" t="e">
        <f t="shared" ca="1" si="107"/>
        <v>#N/A</v>
      </c>
      <c r="J530" s="72" t="e">
        <f t="shared" ca="1" si="108"/>
        <v>#N/A</v>
      </c>
      <c r="K530" s="72" t="e">
        <f t="shared" ca="1" si="109"/>
        <v>#N/A</v>
      </c>
      <c r="L530" s="72" t="e">
        <f ca="1">VLOOKUP(F530,Coef!$C$2:$F$25,4)</f>
        <v>#N/A</v>
      </c>
      <c r="M530" s="31" t="e">
        <f ca="1">VLOOKUP(E530,Coef!$C$4:$D$23,2)</f>
        <v>#N/A</v>
      </c>
      <c r="N530" s="31" t="e">
        <f ca="1">MOD(VLOOKUP(G530,Coef!$C$2:$G$21,5)+MOD(D530+1,2)*15,20)</f>
        <v>#N/A</v>
      </c>
      <c r="O530" s="31" t="e">
        <f ca="1">VLOOKUP(M530,Coef!$A$27:$B$46,2)</f>
        <v>#N/A</v>
      </c>
      <c r="P530" s="31" t="e">
        <f ca="1">VLOOKUP(M530,Coef!$A$27:$C$46,3)+N530/10-0.1</f>
        <v>#N/A</v>
      </c>
      <c r="Q530" s="31" t="e">
        <f ca="1">IF(P530+0.1&lt;O530,P530+2,P530)</f>
        <v>#N/A</v>
      </c>
      <c r="R530" s="72" t="e">
        <f ca="1">L530*100000+I530</f>
        <v>#N/A</v>
      </c>
      <c r="S530" s="72" t="e">
        <f ca="1">Q530*1000000+J530</f>
        <v>#N/A</v>
      </c>
      <c r="T530" s="72" t="e">
        <f ca="1">IF(M530&lt;11,S530-10000000,S530)</f>
        <v>#N/A</v>
      </c>
      <c r="U530" s="72" t="e">
        <f ca="1">T530/(6366197.724*0.9996)</f>
        <v>#N/A</v>
      </c>
      <c r="V530" s="72" t="e">
        <f ca="1">(Coef!$J$9/(1+Coef!$J$8*(COS(U530))^2)^0.5)*Coef!$J$6</f>
        <v>#N/A</v>
      </c>
      <c r="W530" s="72" t="e">
        <f ca="1">6*D530-183</f>
        <v>#N/A</v>
      </c>
      <c r="X530" s="72" t="e">
        <f ca="1">(R530-500000)/V530</f>
        <v>#N/A</v>
      </c>
      <c r="Y530" s="72" t="e">
        <f ca="1">SIN(2*U530)</f>
        <v>#N/A</v>
      </c>
      <c r="Z530" s="72" t="e">
        <f ca="1">Y530*(COS(U530))^2</f>
        <v>#N/A</v>
      </c>
      <c r="AA530" s="72" t="e">
        <f ca="1">U530+(Y530/2)</f>
        <v>#N/A</v>
      </c>
      <c r="AB530" s="72" t="e">
        <f ca="1">(3*AA530+Z530)/4</f>
        <v>#N/A</v>
      </c>
      <c r="AC530" s="72" t="e">
        <f ca="1">(5*AB530+Z530*(COS(U530))^2)/3</f>
        <v>#N/A</v>
      </c>
      <c r="AD530" s="72" t="e">
        <f ca="1">Coef!$J$6*Coef!$J$9*(U530-(Coef!$J$10*AA530)+(Coef!$J$11*AB530)-(Coef!$J$12*AC530))</f>
        <v>#N/A</v>
      </c>
      <c r="AE530" s="72" t="e">
        <f ca="1">(T530-AD530)/V530</f>
        <v>#N/A</v>
      </c>
      <c r="AF530" s="72" t="e">
        <f ca="1">((Coef!$J$8*X530^2)/2)*(COS(U530))^2</f>
        <v>#N/A</v>
      </c>
      <c r="AG530" s="72" t="e">
        <f ca="1">X530*(1-(AF530/3))</f>
        <v>#N/A</v>
      </c>
      <c r="AH530" s="72" t="e">
        <f ca="1">AE530*(1-AF530)+U530</f>
        <v>#N/A</v>
      </c>
      <c r="AI530" s="72" t="e">
        <f ca="1">(EXP(AG530)-EXP(-AG530))/2</f>
        <v>#N/A</v>
      </c>
      <c r="AJ530" s="72" t="e">
        <f ca="1">ATAN(AI530/COS(AH530))</f>
        <v>#N/A</v>
      </c>
      <c r="AK530" s="72" t="e">
        <f ca="1">ATAN(COS(AJ530)*TAN(AH530))</f>
        <v>#N/A</v>
      </c>
      <c r="AL530" s="72" t="e">
        <f ca="1">U530+(1+Coef!$J$8*(COS(U530))^2-(3/2)*Coef!$J$8*SIN(U530)*COS(U530)*(AK530-U530))*(AK530-U530)</f>
        <v>#N/A</v>
      </c>
      <c r="AM530" s="33" t="e">
        <f t="shared" ca="1" si="99"/>
        <v>#N/A</v>
      </c>
      <c r="AN530" s="33" t="e">
        <f t="shared" ca="1" si="100"/>
        <v>#N/A</v>
      </c>
      <c r="AO530" s="48" t="e">
        <f ca="1">D530&amp;" "&amp;IF(AM530&gt;0,"N","S")&amp;" "&amp;R530&amp;" "&amp;LEFT(S530,7)</f>
        <v>#N/A</v>
      </c>
    </row>
    <row r="531" spans="1:41">
      <c r="A531" s="38"/>
      <c r="B531" s="72" t="str">
        <f t="shared" si="101"/>
        <v/>
      </c>
      <c r="C531" s="72" t="e">
        <f t="array" aca="1" ref="C531" ca="1">MATCH(TRUE,ISERROR(VALUE(MID(B531,ROW(INDIRECT("1:"&amp;LEN(B531))),1))),0)</f>
        <v>#N/A</v>
      </c>
      <c r="D531" s="72" t="e">
        <f t="shared" ca="1" si="102"/>
        <v>#N/A</v>
      </c>
      <c r="E531" s="72" t="e">
        <f t="shared" ca="1" si="103"/>
        <v>#N/A</v>
      </c>
      <c r="F531" s="72" t="e">
        <f t="shared" ca="1" si="104"/>
        <v>#N/A</v>
      </c>
      <c r="G531" s="72" t="e">
        <f t="shared" ca="1" si="105"/>
        <v>#N/A</v>
      </c>
      <c r="H531" s="72" t="e">
        <f t="shared" ca="1" si="106"/>
        <v>#N/A</v>
      </c>
      <c r="I531" s="72" t="e">
        <f t="shared" ca="1" si="107"/>
        <v>#N/A</v>
      </c>
      <c r="J531" s="72" t="e">
        <f t="shared" ca="1" si="108"/>
        <v>#N/A</v>
      </c>
      <c r="K531" s="72" t="e">
        <f t="shared" ca="1" si="109"/>
        <v>#N/A</v>
      </c>
      <c r="L531" s="72" t="e">
        <f ca="1">VLOOKUP(F531,Coef!$C$2:$F$25,4)</f>
        <v>#N/A</v>
      </c>
      <c r="M531" s="31" t="e">
        <f ca="1">VLOOKUP(E531,Coef!$C$4:$D$23,2)</f>
        <v>#N/A</v>
      </c>
      <c r="N531" s="31" t="e">
        <f ca="1">MOD(VLOOKUP(G531,Coef!$C$2:$G$21,5)+MOD(D531+1,2)*15,20)</f>
        <v>#N/A</v>
      </c>
      <c r="O531" s="31" t="e">
        <f ca="1">VLOOKUP(M531,Coef!$A$27:$B$46,2)</f>
        <v>#N/A</v>
      </c>
      <c r="P531" s="31" t="e">
        <f ca="1">VLOOKUP(M531,Coef!$A$27:$C$46,3)+N531/10-0.1</f>
        <v>#N/A</v>
      </c>
      <c r="Q531" s="31" t="e">
        <f ca="1">IF(P531+0.1&lt;O531,P531+2,P531)</f>
        <v>#N/A</v>
      </c>
      <c r="R531" s="72" t="e">
        <f ca="1">L531*100000+I531</f>
        <v>#N/A</v>
      </c>
      <c r="S531" s="72" t="e">
        <f ca="1">Q531*1000000+J531</f>
        <v>#N/A</v>
      </c>
      <c r="T531" s="72" t="e">
        <f ca="1">IF(M531&lt;11,S531-10000000,S531)</f>
        <v>#N/A</v>
      </c>
      <c r="U531" s="72" t="e">
        <f ca="1">T531/(6366197.724*0.9996)</f>
        <v>#N/A</v>
      </c>
      <c r="V531" s="72" t="e">
        <f ca="1">(Coef!$J$9/(1+Coef!$J$8*(COS(U531))^2)^0.5)*Coef!$J$6</f>
        <v>#N/A</v>
      </c>
      <c r="W531" s="72" t="e">
        <f ca="1">6*D531-183</f>
        <v>#N/A</v>
      </c>
      <c r="X531" s="72" t="e">
        <f ca="1">(R531-500000)/V531</f>
        <v>#N/A</v>
      </c>
      <c r="Y531" s="72" t="e">
        <f ca="1">SIN(2*U531)</f>
        <v>#N/A</v>
      </c>
      <c r="Z531" s="72" t="e">
        <f ca="1">Y531*(COS(U531))^2</f>
        <v>#N/A</v>
      </c>
      <c r="AA531" s="72" t="e">
        <f ca="1">U531+(Y531/2)</f>
        <v>#N/A</v>
      </c>
      <c r="AB531" s="72" t="e">
        <f ca="1">(3*AA531+Z531)/4</f>
        <v>#N/A</v>
      </c>
      <c r="AC531" s="72" t="e">
        <f ca="1">(5*AB531+Z531*(COS(U531))^2)/3</f>
        <v>#N/A</v>
      </c>
      <c r="AD531" s="72" t="e">
        <f ca="1">Coef!$J$6*Coef!$J$9*(U531-(Coef!$J$10*AA531)+(Coef!$J$11*AB531)-(Coef!$J$12*AC531))</f>
        <v>#N/A</v>
      </c>
      <c r="AE531" s="72" t="e">
        <f ca="1">(T531-AD531)/V531</f>
        <v>#N/A</v>
      </c>
      <c r="AF531" s="72" t="e">
        <f ca="1">((Coef!$J$8*X531^2)/2)*(COS(U531))^2</f>
        <v>#N/A</v>
      </c>
      <c r="AG531" s="72" t="e">
        <f ca="1">X531*(1-(AF531/3))</f>
        <v>#N/A</v>
      </c>
      <c r="AH531" s="72" t="e">
        <f ca="1">AE531*(1-AF531)+U531</f>
        <v>#N/A</v>
      </c>
      <c r="AI531" s="72" t="e">
        <f ca="1">(EXP(AG531)-EXP(-AG531))/2</f>
        <v>#N/A</v>
      </c>
      <c r="AJ531" s="72" t="e">
        <f ca="1">ATAN(AI531/COS(AH531))</f>
        <v>#N/A</v>
      </c>
      <c r="AK531" s="72" t="e">
        <f ca="1">ATAN(COS(AJ531)*TAN(AH531))</f>
        <v>#N/A</v>
      </c>
      <c r="AL531" s="72" t="e">
        <f ca="1">U531+(1+Coef!$J$8*(COS(U531))^2-(3/2)*Coef!$J$8*SIN(U531)*COS(U531)*(AK531-U531))*(AK531-U531)</f>
        <v>#N/A</v>
      </c>
      <c r="AM531" s="33" t="e">
        <f t="shared" ca="1" si="99"/>
        <v>#N/A</v>
      </c>
      <c r="AN531" s="33" t="e">
        <f t="shared" ca="1" si="100"/>
        <v>#N/A</v>
      </c>
      <c r="AO531" s="48" t="e">
        <f ca="1">D531&amp;" "&amp;IF(AM531&gt;0,"N","S")&amp;" "&amp;R531&amp;" "&amp;LEFT(S531,7)</f>
        <v>#N/A</v>
      </c>
    </row>
    <row r="532" spans="1:41">
      <c r="A532" s="38"/>
      <c r="B532" s="72" t="str">
        <f t="shared" si="101"/>
        <v/>
      </c>
      <c r="C532" s="72" t="e">
        <f t="array" aca="1" ref="C532" ca="1">MATCH(TRUE,ISERROR(VALUE(MID(B532,ROW(INDIRECT("1:"&amp;LEN(B532))),1))),0)</f>
        <v>#N/A</v>
      </c>
      <c r="D532" s="72" t="e">
        <f t="shared" ca="1" si="102"/>
        <v>#N/A</v>
      </c>
      <c r="E532" s="72" t="e">
        <f t="shared" ca="1" si="103"/>
        <v>#N/A</v>
      </c>
      <c r="F532" s="72" t="e">
        <f t="shared" ca="1" si="104"/>
        <v>#N/A</v>
      </c>
      <c r="G532" s="72" t="e">
        <f t="shared" ca="1" si="105"/>
        <v>#N/A</v>
      </c>
      <c r="H532" s="72" t="e">
        <f t="shared" ca="1" si="106"/>
        <v>#N/A</v>
      </c>
      <c r="I532" s="72" t="e">
        <f t="shared" ca="1" si="107"/>
        <v>#N/A</v>
      </c>
      <c r="J532" s="72" t="e">
        <f t="shared" ca="1" si="108"/>
        <v>#N/A</v>
      </c>
      <c r="K532" s="72" t="e">
        <f t="shared" ca="1" si="109"/>
        <v>#N/A</v>
      </c>
      <c r="L532" s="72" t="e">
        <f ca="1">VLOOKUP(F532,Coef!$C$2:$F$25,4)</f>
        <v>#N/A</v>
      </c>
      <c r="M532" s="31" t="e">
        <f ca="1">VLOOKUP(E532,Coef!$C$4:$D$23,2)</f>
        <v>#N/A</v>
      </c>
      <c r="N532" s="31" t="e">
        <f ca="1">MOD(VLOOKUP(G532,Coef!$C$2:$G$21,5)+MOD(D532+1,2)*15,20)</f>
        <v>#N/A</v>
      </c>
      <c r="O532" s="31" t="e">
        <f ca="1">VLOOKUP(M532,Coef!$A$27:$B$46,2)</f>
        <v>#N/A</v>
      </c>
      <c r="P532" s="31" t="e">
        <f ca="1">VLOOKUP(M532,Coef!$A$27:$C$46,3)+N532/10-0.1</f>
        <v>#N/A</v>
      </c>
      <c r="Q532" s="31" t="e">
        <f ca="1">IF(P532+0.1&lt;O532,P532+2,P532)</f>
        <v>#N/A</v>
      </c>
      <c r="R532" s="72" t="e">
        <f ca="1">L532*100000+I532</f>
        <v>#N/A</v>
      </c>
      <c r="S532" s="72" t="e">
        <f ca="1">Q532*1000000+J532</f>
        <v>#N/A</v>
      </c>
      <c r="T532" s="72" t="e">
        <f ca="1">IF(M532&lt;11,S532-10000000,S532)</f>
        <v>#N/A</v>
      </c>
      <c r="U532" s="72" t="e">
        <f ca="1">T532/(6366197.724*0.9996)</f>
        <v>#N/A</v>
      </c>
      <c r="V532" s="72" t="e">
        <f ca="1">(Coef!$J$9/(1+Coef!$J$8*(COS(U532))^2)^0.5)*Coef!$J$6</f>
        <v>#N/A</v>
      </c>
      <c r="W532" s="72" t="e">
        <f ca="1">6*D532-183</f>
        <v>#N/A</v>
      </c>
      <c r="X532" s="72" t="e">
        <f ca="1">(R532-500000)/V532</f>
        <v>#N/A</v>
      </c>
      <c r="Y532" s="72" t="e">
        <f ca="1">SIN(2*U532)</f>
        <v>#N/A</v>
      </c>
      <c r="Z532" s="72" t="e">
        <f ca="1">Y532*(COS(U532))^2</f>
        <v>#N/A</v>
      </c>
      <c r="AA532" s="72" t="e">
        <f ca="1">U532+(Y532/2)</f>
        <v>#N/A</v>
      </c>
      <c r="AB532" s="72" t="e">
        <f ca="1">(3*AA532+Z532)/4</f>
        <v>#N/A</v>
      </c>
      <c r="AC532" s="72" t="e">
        <f ca="1">(5*AB532+Z532*(COS(U532))^2)/3</f>
        <v>#N/A</v>
      </c>
      <c r="AD532" s="72" t="e">
        <f ca="1">Coef!$J$6*Coef!$J$9*(U532-(Coef!$J$10*AA532)+(Coef!$J$11*AB532)-(Coef!$J$12*AC532))</f>
        <v>#N/A</v>
      </c>
      <c r="AE532" s="72" t="e">
        <f ca="1">(T532-AD532)/V532</f>
        <v>#N/A</v>
      </c>
      <c r="AF532" s="72" t="e">
        <f ca="1">((Coef!$J$8*X532^2)/2)*(COS(U532))^2</f>
        <v>#N/A</v>
      </c>
      <c r="AG532" s="72" t="e">
        <f ca="1">X532*(1-(AF532/3))</f>
        <v>#N/A</v>
      </c>
      <c r="AH532" s="72" t="e">
        <f ca="1">AE532*(1-AF532)+U532</f>
        <v>#N/A</v>
      </c>
      <c r="AI532" s="72" t="e">
        <f ca="1">(EXP(AG532)-EXP(-AG532))/2</f>
        <v>#N/A</v>
      </c>
      <c r="AJ532" s="72" t="e">
        <f ca="1">ATAN(AI532/COS(AH532))</f>
        <v>#N/A</v>
      </c>
      <c r="AK532" s="72" t="e">
        <f ca="1">ATAN(COS(AJ532)*TAN(AH532))</f>
        <v>#N/A</v>
      </c>
      <c r="AL532" s="72" t="e">
        <f ca="1">U532+(1+Coef!$J$8*(COS(U532))^2-(3/2)*Coef!$J$8*SIN(U532)*COS(U532)*(AK532-U532))*(AK532-U532)</f>
        <v>#N/A</v>
      </c>
      <c r="AM532" s="33" t="e">
        <f t="shared" ca="1" si="99"/>
        <v>#N/A</v>
      </c>
      <c r="AN532" s="33" t="e">
        <f t="shared" ca="1" si="100"/>
        <v>#N/A</v>
      </c>
      <c r="AO532" s="48" t="e">
        <f ca="1">D532&amp;" "&amp;IF(AM532&gt;0,"N","S")&amp;" "&amp;R532&amp;" "&amp;LEFT(S532,7)</f>
        <v>#N/A</v>
      </c>
    </row>
    <row r="533" spans="1:41">
      <c r="A533" s="38"/>
      <c r="B533" s="72" t="str">
        <f t="shared" si="101"/>
        <v/>
      </c>
      <c r="C533" s="72" t="e">
        <f t="array" aca="1" ref="C533" ca="1">MATCH(TRUE,ISERROR(VALUE(MID(B533,ROW(INDIRECT("1:"&amp;LEN(B533))),1))),0)</f>
        <v>#N/A</v>
      </c>
      <c r="D533" s="72" t="e">
        <f t="shared" ca="1" si="102"/>
        <v>#N/A</v>
      </c>
      <c r="E533" s="72" t="e">
        <f t="shared" ca="1" si="103"/>
        <v>#N/A</v>
      </c>
      <c r="F533" s="72" t="e">
        <f t="shared" ca="1" si="104"/>
        <v>#N/A</v>
      </c>
      <c r="G533" s="72" t="e">
        <f t="shared" ca="1" si="105"/>
        <v>#N/A</v>
      </c>
      <c r="H533" s="72" t="e">
        <f t="shared" ca="1" si="106"/>
        <v>#N/A</v>
      </c>
      <c r="I533" s="72" t="e">
        <f t="shared" ca="1" si="107"/>
        <v>#N/A</v>
      </c>
      <c r="J533" s="72" t="e">
        <f t="shared" ca="1" si="108"/>
        <v>#N/A</v>
      </c>
      <c r="K533" s="72" t="e">
        <f t="shared" ca="1" si="109"/>
        <v>#N/A</v>
      </c>
      <c r="L533" s="72" t="e">
        <f ca="1">VLOOKUP(F533,Coef!$C$2:$F$25,4)</f>
        <v>#N/A</v>
      </c>
      <c r="M533" s="31" t="e">
        <f ca="1">VLOOKUP(E533,Coef!$C$4:$D$23,2)</f>
        <v>#N/A</v>
      </c>
      <c r="N533" s="31" t="e">
        <f ca="1">MOD(VLOOKUP(G533,Coef!$C$2:$G$21,5)+MOD(D533+1,2)*15,20)</f>
        <v>#N/A</v>
      </c>
      <c r="O533" s="31" t="e">
        <f ca="1">VLOOKUP(M533,Coef!$A$27:$B$46,2)</f>
        <v>#N/A</v>
      </c>
      <c r="P533" s="31" t="e">
        <f ca="1">VLOOKUP(M533,Coef!$A$27:$C$46,3)+N533/10-0.1</f>
        <v>#N/A</v>
      </c>
      <c r="Q533" s="31" t="e">
        <f ca="1">IF(P533+0.1&lt;O533,P533+2,P533)</f>
        <v>#N/A</v>
      </c>
      <c r="R533" s="72" t="e">
        <f ca="1">L533*100000+I533</f>
        <v>#N/A</v>
      </c>
      <c r="S533" s="72" t="e">
        <f ca="1">Q533*1000000+J533</f>
        <v>#N/A</v>
      </c>
      <c r="T533" s="72" t="e">
        <f ca="1">IF(M533&lt;11,S533-10000000,S533)</f>
        <v>#N/A</v>
      </c>
      <c r="U533" s="72" t="e">
        <f ca="1">T533/(6366197.724*0.9996)</f>
        <v>#N/A</v>
      </c>
      <c r="V533" s="72" t="e">
        <f ca="1">(Coef!$J$9/(1+Coef!$J$8*(COS(U533))^2)^0.5)*Coef!$J$6</f>
        <v>#N/A</v>
      </c>
      <c r="W533" s="72" t="e">
        <f ca="1">6*D533-183</f>
        <v>#N/A</v>
      </c>
      <c r="X533" s="72" t="e">
        <f ca="1">(R533-500000)/V533</f>
        <v>#N/A</v>
      </c>
      <c r="Y533" s="72" t="e">
        <f ca="1">SIN(2*U533)</f>
        <v>#N/A</v>
      </c>
      <c r="Z533" s="72" t="e">
        <f ca="1">Y533*(COS(U533))^2</f>
        <v>#N/A</v>
      </c>
      <c r="AA533" s="72" t="e">
        <f ca="1">U533+(Y533/2)</f>
        <v>#N/A</v>
      </c>
      <c r="AB533" s="72" t="e">
        <f ca="1">(3*AA533+Z533)/4</f>
        <v>#N/A</v>
      </c>
      <c r="AC533" s="72" t="e">
        <f ca="1">(5*AB533+Z533*(COS(U533))^2)/3</f>
        <v>#N/A</v>
      </c>
      <c r="AD533" s="72" t="e">
        <f ca="1">Coef!$J$6*Coef!$J$9*(U533-(Coef!$J$10*AA533)+(Coef!$J$11*AB533)-(Coef!$J$12*AC533))</f>
        <v>#N/A</v>
      </c>
      <c r="AE533" s="72" t="e">
        <f ca="1">(T533-AD533)/V533</f>
        <v>#N/A</v>
      </c>
      <c r="AF533" s="72" t="e">
        <f ca="1">((Coef!$J$8*X533^2)/2)*(COS(U533))^2</f>
        <v>#N/A</v>
      </c>
      <c r="AG533" s="72" t="e">
        <f ca="1">X533*(1-(AF533/3))</f>
        <v>#N/A</v>
      </c>
      <c r="AH533" s="72" t="e">
        <f ca="1">AE533*(1-AF533)+U533</f>
        <v>#N/A</v>
      </c>
      <c r="AI533" s="72" t="e">
        <f ca="1">(EXP(AG533)-EXP(-AG533))/2</f>
        <v>#N/A</v>
      </c>
      <c r="AJ533" s="72" t="e">
        <f ca="1">ATAN(AI533/COS(AH533))</f>
        <v>#N/A</v>
      </c>
      <c r="AK533" s="72" t="e">
        <f ca="1">ATAN(COS(AJ533)*TAN(AH533))</f>
        <v>#N/A</v>
      </c>
      <c r="AL533" s="72" t="e">
        <f ca="1">U533+(1+Coef!$J$8*(COS(U533))^2-(3/2)*Coef!$J$8*SIN(U533)*COS(U533)*(AK533-U533))*(AK533-U533)</f>
        <v>#N/A</v>
      </c>
      <c r="AM533" s="33" t="e">
        <f t="shared" ca="1" si="99"/>
        <v>#N/A</v>
      </c>
      <c r="AN533" s="33" t="e">
        <f t="shared" ca="1" si="100"/>
        <v>#N/A</v>
      </c>
      <c r="AO533" s="48" t="e">
        <f ca="1">D533&amp;" "&amp;IF(AM533&gt;0,"N","S")&amp;" "&amp;R533&amp;" "&amp;LEFT(S533,7)</f>
        <v>#N/A</v>
      </c>
    </row>
    <row r="534" spans="1:41">
      <c r="A534" s="38"/>
      <c r="B534" s="72" t="str">
        <f t="shared" si="101"/>
        <v/>
      </c>
      <c r="C534" s="72" t="e">
        <f t="array" aca="1" ref="C534" ca="1">MATCH(TRUE,ISERROR(VALUE(MID(B534,ROW(INDIRECT("1:"&amp;LEN(B534))),1))),0)</f>
        <v>#N/A</v>
      </c>
      <c r="D534" s="72" t="e">
        <f t="shared" ca="1" si="102"/>
        <v>#N/A</v>
      </c>
      <c r="E534" s="72" t="e">
        <f t="shared" ca="1" si="103"/>
        <v>#N/A</v>
      </c>
      <c r="F534" s="72" t="e">
        <f t="shared" ca="1" si="104"/>
        <v>#N/A</v>
      </c>
      <c r="G534" s="72" t="e">
        <f t="shared" ca="1" si="105"/>
        <v>#N/A</v>
      </c>
      <c r="H534" s="72" t="e">
        <f t="shared" ca="1" si="106"/>
        <v>#N/A</v>
      </c>
      <c r="I534" s="72" t="e">
        <f t="shared" ca="1" si="107"/>
        <v>#N/A</v>
      </c>
      <c r="J534" s="72" t="e">
        <f t="shared" ca="1" si="108"/>
        <v>#N/A</v>
      </c>
      <c r="K534" s="72" t="e">
        <f t="shared" ca="1" si="109"/>
        <v>#N/A</v>
      </c>
      <c r="L534" s="72" t="e">
        <f ca="1">VLOOKUP(F534,Coef!$C$2:$F$25,4)</f>
        <v>#N/A</v>
      </c>
      <c r="M534" s="31" t="e">
        <f ca="1">VLOOKUP(E534,Coef!$C$4:$D$23,2)</f>
        <v>#N/A</v>
      </c>
      <c r="N534" s="31" t="e">
        <f ca="1">MOD(VLOOKUP(G534,Coef!$C$2:$G$21,5)+MOD(D534+1,2)*15,20)</f>
        <v>#N/A</v>
      </c>
      <c r="O534" s="31" t="e">
        <f ca="1">VLOOKUP(M534,Coef!$A$27:$B$46,2)</f>
        <v>#N/A</v>
      </c>
      <c r="P534" s="31" t="e">
        <f ca="1">VLOOKUP(M534,Coef!$A$27:$C$46,3)+N534/10-0.1</f>
        <v>#N/A</v>
      </c>
      <c r="Q534" s="31" t="e">
        <f ca="1">IF(P534+0.1&lt;O534,P534+2,P534)</f>
        <v>#N/A</v>
      </c>
      <c r="R534" s="72" t="e">
        <f ca="1">L534*100000+I534</f>
        <v>#N/A</v>
      </c>
      <c r="S534" s="72" t="e">
        <f ca="1">Q534*1000000+J534</f>
        <v>#N/A</v>
      </c>
      <c r="T534" s="72" t="e">
        <f ca="1">IF(M534&lt;11,S534-10000000,S534)</f>
        <v>#N/A</v>
      </c>
      <c r="U534" s="72" t="e">
        <f ca="1">T534/(6366197.724*0.9996)</f>
        <v>#N/A</v>
      </c>
      <c r="V534" s="72" t="e">
        <f ca="1">(Coef!$J$9/(1+Coef!$J$8*(COS(U534))^2)^0.5)*Coef!$J$6</f>
        <v>#N/A</v>
      </c>
      <c r="W534" s="72" t="e">
        <f ca="1">6*D534-183</f>
        <v>#N/A</v>
      </c>
      <c r="X534" s="72" t="e">
        <f ca="1">(R534-500000)/V534</f>
        <v>#N/A</v>
      </c>
      <c r="Y534" s="72" t="e">
        <f ca="1">SIN(2*U534)</f>
        <v>#N/A</v>
      </c>
      <c r="Z534" s="72" t="e">
        <f ca="1">Y534*(COS(U534))^2</f>
        <v>#N/A</v>
      </c>
      <c r="AA534" s="72" t="e">
        <f ca="1">U534+(Y534/2)</f>
        <v>#N/A</v>
      </c>
      <c r="AB534" s="72" t="e">
        <f ca="1">(3*AA534+Z534)/4</f>
        <v>#N/A</v>
      </c>
      <c r="AC534" s="72" t="e">
        <f ca="1">(5*AB534+Z534*(COS(U534))^2)/3</f>
        <v>#N/A</v>
      </c>
      <c r="AD534" s="72" t="e">
        <f ca="1">Coef!$J$6*Coef!$J$9*(U534-(Coef!$J$10*AA534)+(Coef!$J$11*AB534)-(Coef!$J$12*AC534))</f>
        <v>#N/A</v>
      </c>
      <c r="AE534" s="72" t="e">
        <f ca="1">(T534-AD534)/V534</f>
        <v>#N/A</v>
      </c>
      <c r="AF534" s="72" t="e">
        <f ca="1">((Coef!$J$8*X534^2)/2)*(COS(U534))^2</f>
        <v>#N/A</v>
      </c>
      <c r="AG534" s="72" t="e">
        <f ca="1">X534*(1-(AF534/3))</f>
        <v>#N/A</v>
      </c>
      <c r="AH534" s="72" t="e">
        <f ca="1">AE534*(1-AF534)+U534</f>
        <v>#N/A</v>
      </c>
      <c r="AI534" s="72" t="e">
        <f ca="1">(EXP(AG534)-EXP(-AG534))/2</f>
        <v>#N/A</v>
      </c>
      <c r="AJ534" s="72" t="e">
        <f ca="1">ATAN(AI534/COS(AH534))</f>
        <v>#N/A</v>
      </c>
      <c r="AK534" s="72" t="e">
        <f ca="1">ATAN(COS(AJ534)*TAN(AH534))</f>
        <v>#N/A</v>
      </c>
      <c r="AL534" s="72" t="e">
        <f ca="1">U534+(1+Coef!$J$8*(COS(U534))^2-(3/2)*Coef!$J$8*SIN(U534)*COS(U534)*(AK534-U534))*(AK534-U534)</f>
        <v>#N/A</v>
      </c>
      <c r="AM534" s="33" t="e">
        <f t="shared" ca="1" si="99"/>
        <v>#N/A</v>
      </c>
      <c r="AN534" s="33" t="e">
        <f t="shared" ca="1" si="100"/>
        <v>#N/A</v>
      </c>
      <c r="AO534" s="48" t="e">
        <f ca="1">D534&amp;" "&amp;IF(AM534&gt;0,"N","S")&amp;" "&amp;R534&amp;" "&amp;LEFT(S534,7)</f>
        <v>#N/A</v>
      </c>
    </row>
    <row r="535" spans="1:41">
      <c r="A535" s="38"/>
      <c r="B535" s="72" t="str">
        <f t="shared" si="101"/>
        <v/>
      </c>
      <c r="C535" s="72" t="e">
        <f t="array" aca="1" ref="C535" ca="1">MATCH(TRUE,ISERROR(VALUE(MID(B535,ROW(INDIRECT("1:"&amp;LEN(B535))),1))),0)</f>
        <v>#N/A</v>
      </c>
      <c r="D535" s="72" t="e">
        <f t="shared" ca="1" si="102"/>
        <v>#N/A</v>
      </c>
      <c r="E535" s="72" t="e">
        <f t="shared" ca="1" si="103"/>
        <v>#N/A</v>
      </c>
      <c r="F535" s="72" t="e">
        <f t="shared" ca="1" si="104"/>
        <v>#N/A</v>
      </c>
      <c r="G535" s="72" t="e">
        <f t="shared" ca="1" si="105"/>
        <v>#N/A</v>
      </c>
      <c r="H535" s="72" t="e">
        <f t="shared" ca="1" si="106"/>
        <v>#N/A</v>
      </c>
      <c r="I535" s="72" t="e">
        <f t="shared" ca="1" si="107"/>
        <v>#N/A</v>
      </c>
      <c r="J535" s="72" t="e">
        <f t="shared" ca="1" si="108"/>
        <v>#N/A</v>
      </c>
      <c r="K535" s="72" t="e">
        <f t="shared" ca="1" si="109"/>
        <v>#N/A</v>
      </c>
      <c r="L535" s="72" t="e">
        <f ca="1">VLOOKUP(F535,Coef!$C$2:$F$25,4)</f>
        <v>#N/A</v>
      </c>
      <c r="M535" s="31" t="e">
        <f ca="1">VLOOKUP(E535,Coef!$C$4:$D$23,2)</f>
        <v>#N/A</v>
      </c>
      <c r="N535" s="31" t="e">
        <f ca="1">MOD(VLOOKUP(G535,Coef!$C$2:$G$21,5)+MOD(D535+1,2)*15,20)</f>
        <v>#N/A</v>
      </c>
      <c r="O535" s="31" t="e">
        <f ca="1">VLOOKUP(M535,Coef!$A$27:$B$46,2)</f>
        <v>#N/A</v>
      </c>
      <c r="P535" s="31" t="e">
        <f ca="1">VLOOKUP(M535,Coef!$A$27:$C$46,3)+N535/10-0.1</f>
        <v>#N/A</v>
      </c>
      <c r="Q535" s="31" t="e">
        <f ca="1">IF(P535+0.1&lt;O535,P535+2,P535)</f>
        <v>#N/A</v>
      </c>
      <c r="R535" s="72" t="e">
        <f ca="1">L535*100000+I535</f>
        <v>#N/A</v>
      </c>
      <c r="S535" s="72" t="e">
        <f ca="1">Q535*1000000+J535</f>
        <v>#N/A</v>
      </c>
      <c r="T535" s="72" t="e">
        <f ca="1">IF(M535&lt;11,S535-10000000,S535)</f>
        <v>#N/A</v>
      </c>
      <c r="U535" s="72" t="e">
        <f ca="1">T535/(6366197.724*0.9996)</f>
        <v>#N/A</v>
      </c>
      <c r="V535" s="72" t="e">
        <f ca="1">(Coef!$J$9/(1+Coef!$J$8*(COS(U535))^2)^0.5)*Coef!$J$6</f>
        <v>#N/A</v>
      </c>
      <c r="W535" s="72" t="e">
        <f ca="1">6*D535-183</f>
        <v>#N/A</v>
      </c>
      <c r="X535" s="72" t="e">
        <f ca="1">(R535-500000)/V535</f>
        <v>#N/A</v>
      </c>
      <c r="Y535" s="72" t="e">
        <f ca="1">SIN(2*U535)</f>
        <v>#N/A</v>
      </c>
      <c r="Z535" s="72" t="e">
        <f ca="1">Y535*(COS(U535))^2</f>
        <v>#N/A</v>
      </c>
      <c r="AA535" s="72" t="e">
        <f ca="1">U535+(Y535/2)</f>
        <v>#N/A</v>
      </c>
      <c r="AB535" s="72" t="e">
        <f ca="1">(3*AA535+Z535)/4</f>
        <v>#N/A</v>
      </c>
      <c r="AC535" s="72" t="e">
        <f ca="1">(5*AB535+Z535*(COS(U535))^2)/3</f>
        <v>#N/A</v>
      </c>
      <c r="AD535" s="72" t="e">
        <f ca="1">Coef!$J$6*Coef!$J$9*(U535-(Coef!$J$10*AA535)+(Coef!$J$11*AB535)-(Coef!$J$12*AC535))</f>
        <v>#N/A</v>
      </c>
      <c r="AE535" s="72" t="e">
        <f ca="1">(T535-AD535)/V535</f>
        <v>#N/A</v>
      </c>
      <c r="AF535" s="72" t="e">
        <f ca="1">((Coef!$J$8*X535^2)/2)*(COS(U535))^2</f>
        <v>#N/A</v>
      </c>
      <c r="AG535" s="72" t="e">
        <f ca="1">X535*(1-(AF535/3))</f>
        <v>#N/A</v>
      </c>
      <c r="AH535" s="72" t="e">
        <f ca="1">AE535*(1-AF535)+U535</f>
        <v>#N/A</v>
      </c>
      <c r="AI535" s="72" t="e">
        <f ca="1">(EXP(AG535)-EXP(-AG535))/2</f>
        <v>#N/A</v>
      </c>
      <c r="AJ535" s="72" t="e">
        <f ca="1">ATAN(AI535/COS(AH535))</f>
        <v>#N/A</v>
      </c>
      <c r="AK535" s="72" t="e">
        <f ca="1">ATAN(COS(AJ535)*TAN(AH535))</f>
        <v>#N/A</v>
      </c>
      <c r="AL535" s="72" t="e">
        <f ca="1">U535+(1+Coef!$J$8*(COS(U535))^2-(3/2)*Coef!$J$8*SIN(U535)*COS(U535)*(AK535-U535))*(AK535-U535)</f>
        <v>#N/A</v>
      </c>
      <c r="AM535" s="33" t="e">
        <f t="shared" ca="1" si="99"/>
        <v>#N/A</v>
      </c>
      <c r="AN535" s="33" t="e">
        <f t="shared" ca="1" si="100"/>
        <v>#N/A</v>
      </c>
      <c r="AO535" s="48" t="e">
        <f ca="1">D535&amp;" "&amp;IF(AM535&gt;0,"N","S")&amp;" "&amp;R535&amp;" "&amp;LEFT(S535,7)</f>
        <v>#N/A</v>
      </c>
    </row>
    <row r="536" spans="1:41">
      <c r="A536" s="38"/>
      <c r="B536" s="72" t="str">
        <f t="shared" si="101"/>
        <v/>
      </c>
      <c r="C536" s="72" t="e">
        <f t="array" aca="1" ref="C536" ca="1">MATCH(TRUE,ISERROR(VALUE(MID(B536,ROW(INDIRECT("1:"&amp;LEN(B536))),1))),0)</f>
        <v>#N/A</v>
      </c>
      <c r="D536" s="72" t="e">
        <f t="shared" ca="1" si="102"/>
        <v>#N/A</v>
      </c>
      <c r="E536" s="72" t="e">
        <f t="shared" ca="1" si="103"/>
        <v>#N/A</v>
      </c>
      <c r="F536" s="72" t="e">
        <f t="shared" ca="1" si="104"/>
        <v>#N/A</v>
      </c>
      <c r="G536" s="72" t="e">
        <f t="shared" ca="1" si="105"/>
        <v>#N/A</v>
      </c>
      <c r="H536" s="72" t="e">
        <f t="shared" ca="1" si="106"/>
        <v>#N/A</v>
      </c>
      <c r="I536" s="72" t="e">
        <f t="shared" ca="1" si="107"/>
        <v>#N/A</v>
      </c>
      <c r="J536" s="72" t="e">
        <f t="shared" ca="1" si="108"/>
        <v>#N/A</v>
      </c>
      <c r="K536" s="72" t="e">
        <f t="shared" ca="1" si="109"/>
        <v>#N/A</v>
      </c>
      <c r="L536" s="72" t="e">
        <f ca="1">VLOOKUP(F536,Coef!$C$2:$F$25,4)</f>
        <v>#N/A</v>
      </c>
      <c r="M536" s="31" t="e">
        <f ca="1">VLOOKUP(E536,Coef!$C$4:$D$23,2)</f>
        <v>#N/A</v>
      </c>
      <c r="N536" s="31" t="e">
        <f ca="1">MOD(VLOOKUP(G536,Coef!$C$2:$G$21,5)+MOD(D536+1,2)*15,20)</f>
        <v>#N/A</v>
      </c>
      <c r="O536" s="31" t="e">
        <f ca="1">VLOOKUP(M536,Coef!$A$27:$B$46,2)</f>
        <v>#N/A</v>
      </c>
      <c r="P536" s="31" t="e">
        <f ca="1">VLOOKUP(M536,Coef!$A$27:$C$46,3)+N536/10-0.1</f>
        <v>#N/A</v>
      </c>
      <c r="Q536" s="31" t="e">
        <f ca="1">IF(P536+0.1&lt;O536,P536+2,P536)</f>
        <v>#N/A</v>
      </c>
      <c r="R536" s="72" t="e">
        <f ca="1">L536*100000+I536</f>
        <v>#N/A</v>
      </c>
      <c r="S536" s="72" t="e">
        <f ca="1">Q536*1000000+J536</f>
        <v>#N/A</v>
      </c>
      <c r="T536" s="72" t="e">
        <f ca="1">IF(M536&lt;11,S536-10000000,S536)</f>
        <v>#N/A</v>
      </c>
      <c r="U536" s="72" t="e">
        <f ca="1">T536/(6366197.724*0.9996)</f>
        <v>#N/A</v>
      </c>
      <c r="V536" s="72" t="e">
        <f ca="1">(Coef!$J$9/(1+Coef!$J$8*(COS(U536))^2)^0.5)*Coef!$J$6</f>
        <v>#N/A</v>
      </c>
      <c r="W536" s="72" t="e">
        <f ca="1">6*D536-183</f>
        <v>#N/A</v>
      </c>
      <c r="X536" s="72" t="e">
        <f ca="1">(R536-500000)/V536</f>
        <v>#N/A</v>
      </c>
      <c r="Y536" s="72" t="e">
        <f ca="1">SIN(2*U536)</f>
        <v>#N/A</v>
      </c>
      <c r="Z536" s="72" t="e">
        <f ca="1">Y536*(COS(U536))^2</f>
        <v>#N/A</v>
      </c>
      <c r="AA536" s="72" t="e">
        <f ca="1">U536+(Y536/2)</f>
        <v>#N/A</v>
      </c>
      <c r="AB536" s="72" t="e">
        <f ca="1">(3*AA536+Z536)/4</f>
        <v>#N/A</v>
      </c>
      <c r="AC536" s="72" t="e">
        <f ca="1">(5*AB536+Z536*(COS(U536))^2)/3</f>
        <v>#N/A</v>
      </c>
      <c r="AD536" s="72" t="e">
        <f ca="1">Coef!$J$6*Coef!$J$9*(U536-(Coef!$J$10*AA536)+(Coef!$J$11*AB536)-(Coef!$J$12*AC536))</f>
        <v>#N/A</v>
      </c>
      <c r="AE536" s="72" t="e">
        <f ca="1">(T536-AD536)/V536</f>
        <v>#N/A</v>
      </c>
      <c r="AF536" s="72" t="e">
        <f ca="1">((Coef!$J$8*X536^2)/2)*(COS(U536))^2</f>
        <v>#N/A</v>
      </c>
      <c r="AG536" s="72" t="e">
        <f ca="1">X536*(1-(AF536/3))</f>
        <v>#N/A</v>
      </c>
      <c r="AH536" s="72" t="e">
        <f ca="1">AE536*(1-AF536)+U536</f>
        <v>#N/A</v>
      </c>
      <c r="AI536" s="72" t="e">
        <f ca="1">(EXP(AG536)-EXP(-AG536))/2</f>
        <v>#N/A</v>
      </c>
      <c r="AJ536" s="72" t="e">
        <f ca="1">ATAN(AI536/COS(AH536))</f>
        <v>#N/A</v>
      </c>
      <c r="AK536" s="72" t="e">
        <f ca="1">ATAN(COS(AJ536)*TAN(AH536))</f>
        <v>#N/A</v>
      </c>
      <c r="AL536" s="72" t="e">
        <f ca="1">U536+(1+Coef!$J$8*(COS(U536))^2-(3/2)*Coef!$J$8*SIN(U536)*COS(U536)*(AK536-U536))*(AK536-U536)</f>
        <v>#N/A</v>
      </c>
      <c r="AM536" s="33" t="e">
        <f t="shared" ca="1" si="99"/>
        <v>#N/A</v>
      </c>
      <c r="AN536" s="33" t="e">
        <f t="shared" ca="1" si="100"/>
        <v>#N/A</v>
      </c>
      <c r="AO536" s="48" t="e">
        <f ca="1">D536&amp;" "&amp;IF(AM536&gt;0,"N","S")&amp;" "&amp;R536&amp;" "&amp;LEFT(S536,7)</f>
        <v>#N/A</v>
      </c>
    </row>
    <row r="537" spans="1:41">
      <c r="A537" s="38"/>
      <c r="B537" s="72" t="str">
        <f t="shared" si="101"/>
        <v/>
      </c>
      <c r="C537" s="72" t="e">
        <f t="array" aca="1" ref="C537" ca="1">MATCH(TRUE,ISERROR(VALUE(MID(B537,ROW(INDIRECT("1:"&amp;LEN(B537))),1))),0)</f>
        <v>#N/A</v>
      </c>
      <c r="D537" s="72" t="e">
        <f t="shared" ca="1" si="102"/>
        <v>#N/A</v>
      </c>
      <c r="E537" s="72" t="e">
        <f t="shared" ca="1" si="103"/>
        <v>#N/A</v>
      </c>
      <c r="F537" s="72" t="e">
        <f t="shared" ca="1" si="104"/>
        <v>#N/A</v>
      </c>
      <c r="G537" s="72" t="e">
        <f t="shared" ca="1" si="105"/>
        <v>#N/A</v>
      </c>
      <c r="H537" s="72" t="e">
        <f t="shared" ca="1" si="106"/>
        <v>#N/A</v>
      </c>
      <c r="I537" s="72" t="e">
        <f t="shared" ca="1" si="107"/>
        <v>#N/A</v>
      </c>
      <c r="J537" s="72" t="e">
        <f t="shared" ca="1" si="108"/>
        <v>#N/A</v>
      </c>
      <c r="K537" s="72" t="e">
        <f t="shared" ca="1" si="109"/>
        <v>#N/A</v>
      </c>
      <c r="L537" s="72" t="e">
        <f ca="1">VLOOKUP(F537,Coef!$C$2:$F$25,4)</f>
        <v>#N/A</v>
      </c>
      <c r="M537" s="31" t="e">
        <f ca="1">VLOOKUP(E537,Coef!$C$4:$D$23,2)</f>
        <v>#N/A</v>
      </c>
      <c r="N537" s="31" t="e">
        <f ca="1">MOD(VLOOKUP(G537,Coef!$C$2:$G$21,5)+MOD(D537+1,2)*15,20)</f>
        <v>#N/A</v>
      </c>
      <c r="O537" s="31" t="e">
        <f ca="1">VLOOKUP(M537,Coef!$A$27:$B$46,2)</f>
        <v>#N/A</v>
      </c>
      <c r="P537" s="31" t="e">
        <f ca="1">VLOOKUP(M537,Coef!$A$27:$C$46,3)+N537/10-0.1</f>
        <v>#N/A</v>
      </c>
      <c r="Q537" s="31" t="e">
        <f ca="1">IF(P537+0.1&lt;O537,P537+2,P537)</f>
        <v>#N/A</v>
      </c>
      <c r="R537" s="72" t="e">
        <f ca="1">L537*100000+I537</f>
        <v>#N/A</v>
      </c>
      <c r="S537" s="72" t="e">
        <f ca="1">Q537*1000000+J537</f>
        <v>#N/A</v>
      </c>
      <c r="T537" s="72" t="e">
        <f ca="1">IF(M537&lt;11,S537-10000000,S537)</f>
        <v>#N/A</v>
      </c>
      <c r="U537" s="72" t="e">
        <f ca="1">T537/(6366197.724*0.9996)</f>
        <v>#N/A</v>
      </c>
      <c r="V537" s="72" t="e">
        <f ca="1">(Coef!$J$9/(1+Coef!$J$8*(COS(U537))^2)^0.5)*Coef!$J$6</f>
        <v>#N/A</v>
      </c>
      <c r="W537" s="72" t="e">
        <f ca="1">6*D537-183</f>
        <v>#N/A</v>
      </c>
      <c r="X537" s="72" t="e">
        <f ca="1">(R537-500000)/V537</f>
        <v>#N/A</v>
      </c>
      <c r="Y537" s="72" t="e">
        <f ca="1">SIN(2*U537)</f>
        <v>#N/A</v>
      </c>
      <c r="Z537" s="72" t="e">
        <f ca="1">Y537*(COS(U537))^2</f>
        <v>#N/A</v>
      </c>
      <c r="AA537" s="72" t="e">
        <f ca="1">U537+(Y537/2)</f>
        <v>#N/A</v>
      </c>
      <c r="AB537" s="72" t="e">
        <f ca="1">(3*AA537+Z537)/4</f>
        <v>#N/A</v>
      </c>
      <c r="AC537" s="72" t="e">
        <f ca="1">(5*AB537+Z537*(COS(U537))^2)/3</f>
        <v>#N/A</v>
      </c>
      <c r="AD537" s="72" t="e">
        <f ca="1">Coef!$J$6*Coef!$J$9*(U537-(Coef!$J$10*AA537)+(Coef!$J$11*AB537)-(Coef!$J$12*AC537))</f>
        <v>#N/A</v>
      </c>
      <c r="AE537" s="72" t="e">
        <f ca="1">(T537-AD537)/V537</f>
        <v>#N/A</v>
      </c>
      <c r="AF537" s="72" t="e">
        <f ca="1">((Coef!$J$8*X537^2)/2)*(COS(U537))^2</f>
        <v>#N/A</v>
      </c>
      <c r="AG537" s="72" t="e">
        <f ca="1">X537*(1-(AF537/3))</f>
        <v>#N/A</v>
      </c>
      <c r="AH537" s="72" t="e">
        <f ca="1">AE537*(1-AF537)+U537</f>
        <v>#N/A</v>
      </c>
      <c r="AI537" s="72" t="e">
        <f ca="1">(EXP(AG537)-EXP(-AG537))/2</f>
        <v>#N/A</v>
      </c>
      <c r="AJ537" s="72" t="e">
        <f ca="1">ATAN(AI537/COS(AH537))</f>
        <v>#N/A</v>
      </c>
      <c r="AK537" s="72" t="e">
        <f ca="1">ATAN(COS(AJ537)*TAN(AH537))</f>
        <v>#N/A</v>
      </c>
      <c r="AL537" s="72" t="e">
        <f ca="1">U537+(1+Coef!$J$8*(COS(U537))^2-(3/2)*Coef!$J$8*SIN(U537)*COS(U537)*(AK537-U537))*(AK537-U537)</f>
        <v>#N/A</v>
      </c>
      <c r="AM537" s="33" t="e">
        <f t="shared" ca="1" si="99"/>
        <v>#N/A</v>
      </c>
      <c r="AN537" s="33" t="e">
        <f t="shared" ca="1" si="100"/>
        <v>#N/A</v>
      </c>
      <c r="AO537" s="48" t="e">
        <f ca="1">D537&amp;" "&amp;IF(AM537&gt;0,"N","S")&amp;" "&amp;R537&amp;" "&amp;LEFT(S537,7)</f>
        <v>#N/A</v>
      </c>
    </row>
    <row r="538" spans="1:41">
      <c r="A538" s="38"/>
      <c r="B538" s="72" t="str">
        <f t="shared" si="101"/>
        <v/>
      </c>
      <c r="C538" s="72" t="e">
        <f t="array" aca="1" ref="C538" ca="1">MATCH(TRUE,ISERROR(VALUE(MID(B538,ROW(INDIRECT("1:"&amp;LEN(B538))),1))),0)</f>
        <v>#N/A</v>
      </c>
      <c r="D538" s="72" t="e">
        <f t="shared" ca="1" si="102"/>
        <v>#N/A</v>
      </c>
      <c r="E538" s="72" t="e">
        <f t="shared" ca="1" si="103"/>
        <v>#N/A</v>
      </c>
      <c r="F538" s="72" t="e">
        <f t="shared" ca="1" si="104"/>
        <v>#N/A</v>
      </c>
      <c r="G538" s="72" t="e">
        <f t="shared" ca="1" si="105"/>
        <v>#N/A</v>
      </c>
      <c r="H538" s="72" t="e">
        <f t="shared" ca="1" si="106"/>
        <v>#N/A</v>
      </c>
      <c r="I538" s="72" t="e">
        <f t="shared" ca="1" si="107"/>
        <v>#N/A</v>
      </c>
      <c r="J538" s="72" t="e">
        <f t="shared" ca="1" si="108"/>
        <v>#N/A</v>
      </c>
      <c r="K538" s="72" t="e">
        <f t="shared" ca="1" si="109"/>
        <v>#N/A</v>
      </c>
      <c r="L538" s="72" t="e">
        <f ca="1">VLOOKUP(F538,Coef!$C$2:$F$25,4)</f>
        <v>#N/A</v>
      </c>
      <c r="M538" s="31" t="e">
        <f ca="1">VLOOKUP(E538,Coef!$C$4:$D$23,2)</f>
        <v>#N/A</v>
      </c>
      <c r="N538" s="31" t="e">
        <f ca="1">MOD(VLOOKUP(G538,Coef!$C$2:$G$21,5)+MOD(D538+1,2)*15,20)</f>
        <v>#N/A</v>
      </c>
      <c r="O538" s="31" t="e">
        <f ca="1">VLOOKUP(M538,Coef!$A$27:$B$46,2)</f>
        <v>#N/A</v>
      </c>
      <c r="P538" s="31" t="e">
        <f ca="1">VLOOKUP(M538,Coef!$A$27:$C$46,3)+N538/10-0.1</f>
        <v>#N/A</v>
      </c>
      <c r="Q538" s="31" t="e">
        <f ca="1">IF(P538+0.1&lt;O538,P538+2,P538)</f>
        <v>#N/A</v>
      </c>
      <c r="R538" s="72" t="e">
        <f ca="1">L538*100000+I538</f>
        <v>#N/A</v>
      </c>
      <c r="S538" s="72" t="e">
        <f ca="1">Q538*1000000+J538</f>
        <v>#N/A</v>
      </c>
      <c r="T538" s="72" t="e">
        <f ca="1">IF(M538&lt;11,S538-10000000,S538)</f>
        <v>#N/A</v>
      </c>
      <c r="U538" s="72" t="e">
        <f ca="1">T538/(6366197.724*0.9996)</f>
        <v>#N/A</v>
      </c>
      <c r="V538" s="72" t="e">
        <f ca="1">(Coef!$J$9/(1+Coef!$J$8*(COS(U538))^2)^0.5)*Coef!$J$6</f>
        <v>#N/A</v>
      </c>
      <c r="W538" s="72" t="e">
        <f ca="1">6*D538-183</f>
        <v>#N/A</v>
      </c>
      <c r="X538" s="72" t="e">
        <f ca="1">(R538-500000)/V538</f>
        <v>#N/A</v>
      </c>
      <c r="Y538" s="72" t="e">
        <f ca="1">SIN(2*U538)</f>
        <v>#N/A</v>
      </c>
      <c r="Z538" s="72" t="e">
        <f ca="1">Y538*(COS(U538))^2</f>
        <v>#N/A</v>
      </c>
      <c r="AA538" s="72" t="e">
        <f ca="1">U538+(Y538/2)</f>
        <v>#N/A</v>
      </c>
      <c r="AB538" s="72" t="e">
        <f ca="1">(3*AA538+Z538)/4</f>
        <v>#N/A</v>
      </c>
      <c r="AC538" s="72" t="e">
        <f ca="1">(5*AB538+Z538*(COS(U538))^2)/3</f>
        <v>#N/A</v>
      </c>
      <c r="AD538" s="72" t="e">
        <f ca="1">Coef!$J$6*Coef!$J$9*(U538-(Coef!$J$10*AA538)+(Coef!$J$11*AB538)-(Coef!$J$12*AC538))</f>
        <v>#N/A</v>
      </c>
      <c r="AE538" s="72" t="e">
        <f ca="1">(T538-AD538)/V538</f>
        <v>#N/A</v>
      </c>
      <c r="AF538" s="72" t="e">
        <f ca="1">((Coef!$J$8*X538^2)/2)*(COS(U538))^2</f>
        <v>#N/A</v>
      </c>
      <c r="AG538" s="72" t="e">
        <f ca="1">X538*(1-(AF538/3))</f>
        <v>#N/A</v>
      </c>
      <c r="AH538" s="72" t="e">
        <f ca="1">AE538*(1-AF538)+U538</f>
        <v>#N/A</v>
      </c>
      <c r="AI538" s="72" t="e">
        <f ca="1">(EXP(AG538)-EXP(-AG538))/2</f>
        <v>#N/A</v>
      </c>
      <c r="AJ538" s="72" t="e">
        <f ca="1">ATAN(AI538/COS(AH538))</f>
        <v>#N/A</v>
      </c>
      <c r="AK538" s="72" t="e">
        <f ca="1">ATAN(COS(AJ538)*TAN(AH538))</f>
        <v>#N/A</v>
      </c>
      <c r="AL538" s="72" t="e">
        <f ca="1">U538+(1+Coef!$J$8*(COS(U538))^2-(3/2)*Coef!$J$8*SIN(U538)*COS(U538)*(AK538-U538))*(AK538-U538)</f>
        <v>#N/A</v>
      </c>
      <c r="AM538" s="33" t="e">
        <f t="shared" ca="1" si="99"/>
        <v>#N/A</v>
      </c>
      <c r="AN538" s="33" t="e">
        <f t="shared" ca="1" si="100"/>
        <v>#N/A</v>
      </c>
      <c r="AO538" s="48" t="e">
        <f ca="1">D538&amp;" "&amp;IF(AM538&gt;0,"N","S")&amp;" "&amp;R538&amp;" "&amp;LEFT(S538,7)</f>
        <v>#N/A</v>
      </c>
    </row>
    <row r="539" spans="1:41">
      <c r="A539" s="38"/>
      <c r="B539" s="72" t="str">
        <f t="shared" si="101"/>
        <v/>
      </c>
      <c r="C539" s="72" t="e">
        <f t="array" aca="1" ref="C539" ca="1">MATCH(TRUE,ISERROR(VALUE(MID(B539,ROW(INDIRECT("1:"&amp;LEN(B539))),1))),0)</f>
        <v>#N/A</v>
      </c>
      <c r="D539" s="72" t="e">
        <f t="shared" ca="1" si="102"/>
        <v>#N/A</v>
      </c>
      <c r="E539" s="72" t="e">
        <f t="shared" ca="1" si="103"/>
        <v>#N/A</v>
      </c>
      <c r="F539" s="72" t="e">
        <f t="shared" ca="1" si="104"/>
        <v>#N/A</v>
      </c>
      <c r="G539" s="72" t="e">
        <f t="shared" ca="1" si="105"/>
        <v>#N/A</v>
      </c>
      <c r="H539" s="72" t="e">
        <f t="shared" ca="1" si="106"/>
        <v>#N/A</v>
      </c>
      <c r="I539" s="72" t="e">
        <f t="shared" ca="1" si="107"/>
        <v>#N/A</v>
      </c>
      <c r="J539" s="72" t="e">
        <f t="shared" ca="1" si="108"/>
        <v>#N/A</v>
      </c>
      <c r="K539" s="72" t="e">
        <f t="shared" ca="1" si="109"/>
        <v>#N/A</v>
      </c>
      <c r="L539" s="72" t="e">
        <f ca="1">VLOOKUP(F539,Coef!$C$2:$F$25,4)</f>
        <v>#N/A</v>
      </c>
      <c r="M539" s="31" t="e">
        <f ca="1">VLOOKUP(E539,Coef!$C$4:$D$23,2)</f>
        <v>#N/A</v>
      </c>
      <c r="N539" s="31" t="e">
        <f ca="1">MOD(VLOOKUP(G539,Coef!$C$2:$G$21,5)+MOD(D539+1,2)*15,20)</f>
        <v>#N/A</v>
      </c>
      <c r="O539" s="31" t="e">
        <f ca="1">VLOOKUP(M539,Coef!$A$27:$B$46,2)</f>
        <v>#N/A</v>
      </c>
      <c r="P539" s="31" t="e">
        <f ca="1">VLOOKUP(M539,Coef!$A$27:$C$46,3)+N539/10-0.1</f>
        <v>#N/A</v>
      </c>
      <c r="Q539" s="31" t="e">
        <f ca="1">IF(P539+0.1&lt;O539,P539+2,P539)</f>
        <v>#N/A</v>
      </c>
      <c r="R539" s="72" t="e">
        <f ca="1">L539*100000+I539</f>
        <v>#N/A</v>
      </c>
      <c r="S539" s="72" t="e">
        <f ca="1">Q539*1000000+J539</f>
        <v>#N/A</v>
      </c>
      <c r="T539" s="72" t="e">
        <f ca="1">IF(M539&lt;11,S539-10000000,S539)</f>
        <v>#N/A</v>
      </c>
      <c r="U539" s="72" t="e">
        <f ca="1">T539/(6366197.724*0.9996)</f>
        <v>#N/A</v>
      </c>
      <c r="V539" s="72" t="e">
        <f ca="1">(Coef!$J$9/(1+Coef!$J$8*(COS(U539))^2)^0.5)*Coef!$J$6</f>
        <v>#N/A</v>
      </c>
      <c r="W539" s="72" t="e">
        <f ca="1">6*D539-183</f>
        <v>#N/A</v>
      </c>
      <c r="X539" s="72" t="e">
        <f ca="1">(R539-500000)/V539</f>
        <v>#N/A</v>
      </c>
      <c r="Y539" s="72" t="e">
        <f ca="1">SIN(2*U539)</f>
        <v>#N/A</v>
      </c>
      <c r="Z539" s="72" t="e">
        <f ca="1">Y539*(COS(U539))^2</f>
        <v>#N/A</v>
      </c>
      <c r="AA539" s="72" t="e">
        <f ca="1">U539+(Y539/2)</f>
        <v>#N/A</v>
      </c>
      <c r="AB539" s="72" t="e">
        <f ca="1">(3*AA539+Z539)/4</f>
        <v>#N/A</v>
      </c>
      <c r="AC539" s="72" t="e">
        <f ca="1">(5*AB539+Z539*(COS(U539))^2)/3</f>
        <v>#N/A</v>
      </c>
      <c r="AD539" s="72" t="e">
        <f ca="1">Coef!$J$6*Coef!$J$9*(U539-(Coef!$J$10*AA539)+(Coef!$J$11*AB539)-(Coef!$J$12*AC539))</f>
        <v>#N/A</v>
      </c>
      <c r="AE539" s="72" t="e">
        <f ca="1">(T539-AD539)/V539</f>
        <v>#N/A</v>
      </c>
      <c r="AF539" s="72" t="e">
        <f ca="1">((Coef!$J$8*X539^2)/2)*(COS(U539))^2</f>
        <v>#N/A</v>
      </c>
      <c r="AG539" s="72" t="e">
        <f ca="1">X539*(1-(AF539/3))</f>
        <v>#N/A</v>
      </c>
      <c r="AH539" s="72" t="e">
        <f ca="1">AE539*(1-AF539)+U539</f>
        <v>#N/A</v>
      </c>
      <c r="AI539" s="72" t="e">
        <f ca="1">(EXP(AG539)-EXP(-AG539))/2</f>
        <v>#N/A</v>
      </c>
      <c r="AJ539" s="72" t="e">
        <f ca="1">ATAN(AI539/COS(AH539))</f>
        <v>#N/A</v>
      </c>
      <c r="AK539" s="72" t="e">
        <f ca="1">ATAN(COS(AJ539)*TAN(AH539))</f>
        <v>#N/A</v>
      </c>
      <c r="AL539" s="72" t="e">
        <f ca="1">U539+(1+Coef!$J$8*(COS(U539))^2-(3/2)*Coef!$J$8*SIN(U539)*COS(U539)*(AK539-U539))*(AK539-U539)</f>
        <v>#N/A</v>
      </c>
      <c r="AM539" s="33" t="e">
        <f t="shared" ca="1" si="99"/>
        <v>#N/A</v>
      </c>
      <c r="AN539" s="33" t="e">
        <f t="shared" ca="1" si="100"/>
        <v>#N/A</v>
      </c>
      <c r="AO539" s="48" t="e">
        <f ca="1">D539&amp;" "&amp;IF(AM539&gt;0,"N","S")&amp;" "&amp;R539&amp;" "&amp;LEFT(S539,7)</f>
        <v>#N/A</v>
      </c>
    </row>
    <row r="540" spans="1:41">
      <c r="A540" s="38"/>
      <c r="B540" s="72" t="str">
        <f t="shared" si="101"/>
        <v/>
      </c>
      <c r="C540" s="72" t="e">
        <f t="array" aca="1" ref="C540" ca="1">MATCH(TRUE,ISERROR(VALUE(MID(B540,ROW(INDIRECT("1:"&amp;LEN(B540))),1))),0)</f>
        <v>#N/A</v>
      </c>
      <c r="D540" s="72" t="e">
        <f t="shared" ca="1" si="102"/>
        <v>#N/A</v>
      </c>
      <c r="E540" s="72" t="e">
        <f t="shared" ca="1" si="103"/>
        <v>#N/A</v>
      </c>
      <c r="F540" s="72" t="e">
        <f t="shared" ca="1" si="104"/>
        <v>#N/A</v>
      </c>
      <c r="G540" s="72" t="e">
        <f t="shared" ca="1" si="105"/>
        <v>#N/A</v>
      </c>
      <c r="H540" s="72" t="e">
        <f t="shared" ca="1" si="106"/>
        <v>#N/A</v>
      </c>
      <c r="I540" s="72" t="e">
        <f t="shared" ca="1" si="107"/>
        <v>#N/A</v>
      </c>
      <c r="J540" s="72" t="e">
        <f t="shared" ca="1" si="108"/>
        <v>#N/A</v>
      </c>
      <c r="K540" s="72" t="e">
        <f t="shared" ca="1" si="109"/>
        <v>#N/A</v>
      </c>
      <c r="L540" s="72" t="e">
        <f ca="1">VLOOKUP(F540,Coef!$C$2:$F$25,4)</f>
        <v>#N/A</v>
      </c>
      <c r="M540" s="31" t="e">
        <f ca="1">VLOOKUP(E540,Coef!$C$4:$D$23,2)</f>
        <v>#N/A</v>
      </c>
      <c r="N540" s="31" t="e">
        <f ca="1">MOD(VLOOKUP(G540,Coef!$C$2:$G$21,5)+MOD(D540+1,2)*15,20)</f>
        <v>#N/A</v>
      </c>
      <c r="O540" s="31" t="e">
        <f ca="1">VLOOKUP(M540,Coef!$A$27:$B$46,2)</f>
        <v>#N/A</v>
      </c>
      <c r="P540" s="31" t="e">
        <f ca="1">VLOOKUP(M540,Coef!$A$27:$C$46,3)+N540/10-0.1</f>
        <v>#N/A</v>
      </c>
      <c r="Q540" s="31" t="e">
        <f ca="1">IF(P540+0.1&lt;O540,P540+2,P540)</f>
        <v>#N/A</v>
      </c>
      <c r="R540" s="72" t="e">
        <f ca="1">L540*100000+I540</f>
        <v>#N/A</v>
      </c>
      <c r="S540" s="72" t="e">
        <f ca="1">Q540*1000000+J540</f>
        <v>#N/A</v>
      </c>
      <c r="T540" s="72" t="e">
        <f ca="1">IF(M540&lt;11,S540-10000000,S540)</f>
        <v>#N/A</v>
      </c>
      <c r="U540" s="72" t="e">
        <f ca="1">T540/(6366197.724*0.9996)</f>
        <v>#N/A</v>
      </c>
      <c r="V540" s="72" t="e">
        <f ca="1">(Coef!$J$9/(1+Coef!$J$8*(COS(U540))^2)^0.5)*Coef!$J$6</f>
        <v>#N/A</v>
      </c>
      <c r="W540" s="72" t="e">
        <f ca="1">6*D540-183</f>
        <v>#N/A</v>
      </c>
      <c r="X540" s="72" t="e">
        <f ca="1">(R540-500000)/V540</f>
        <v>#N/A</v>
      </c>
      <c r="Y540" s="72" t="e">
        <f ca="1">SIN(2*U540)</f>
        <v>#N/A</v>
      </c>
      <c r="Z540" s="72" t="e">
        <f ca="1">Y540*(COS(U540))^2</f>
        <v>#N/A</v>
      </c>
      <c r="AA540" s="72" t="e">
        <f ca="1">U540+(Y540/2)</f>
        <v>#N/A</v>
      </c>
      <c r="AB540" s="72" t="e">
        <f ca="1">(3*AA540+Z540)/4</f>
        <v>#N/A</v>
      </c>
      <c r="AC540" s="72" t="e">
        <f ca="1">(5*AB540+Z540*(COS(U540))^2)/3</f>
        <v>#N/A</v>
      </c>
      <c r="AD540" s="72" t="e">
        <f ca="1">Coef!$J$6*Coef!$J$9*(U540-(Coef!$J$10*AA540)+(Coef!$J$11*AB540)-(Coef!$J$12*AC540))</f>
        <v>#N/A</v>
      </c>
      <c r="AE540" s="72" t="e">
        <f ca="1">(T540-AD540)/V540</f>
        <v>#N/A</v>
      </c>
      <c r="AF540" s="72" t="e">
        <f ca="1">((Coef!$J$8*X540^2)/2)*(COS(U540))^2</f>
        <v>#N/A</v>
      </c>
      <c r="AG540" s="72" t="e">
        <f ca="1">X540*(1-(AF540/3))</f>
        <v>#N/A</v>
      </c>
      <c r="AH540" s="72" t="e">
        <f ca="1">AE540*(1-AF540)+U540</f>
        <v>#N/A</v>
      </c>
      <c r="AI540" s="72" t="e">
        <f ca="1">(EXP(AG540)-EXP(-AG540))/2</f>
        <v>#N/A</v>
      </c>
      <c r="AJ540" s="72" t="e">
        <f ca="1">ATAN(AI540/COS(AH540))</f>
        <v>#N/A</v>
      </c>
      <c r="AK540" s="72" t="e">
        <f ca="1">ATAN(COS(AJ540)*TAN(AH540))</f>
        <v>#N/A</v>
      </c>
      <c r="AL540" s="72" t="e">
        <f ca="1">U540+(1+Coef!$J$8*(COS(U540))^2-(3/2)*Coef!$J$8*SIN(U540)*COS(U540)*(AK540-U540))*(AK540-U540)</f>
        <v>#N/A</v>
      </c>
      <c r="AM540" s="33" t="e">
        <f t="shared" ca="1" si="99"/>
        <v>#N/A</v>
      </c>
      <c r="AN540" s="33" t="e">
        <f t="shared" ca="1" si="100"/>
        <v>#N/A</v>
      </c>
      <c r="AO540" s="48" t="e">
        <f ca="1">D540&amp;" "&amp;IF(AM540&gt;0,"N","S")&amp;" "&amp;R540&amp;" "&amp;LEFT(S540,7)</f>
        <v>#N/A</v>
      </c>
    </row>
    <row r="541" spans="1:41">
      <c r="A541" s="38"/>
      <c r="B541" s="72" t="str">
        <f t="shared" si="101"/>
        <v/>
      </c>
      <c r="C541" s="72" t="e">
        <f t="array" aca="1" ref="C541" ca="1">MATCH(TRUE,ISERROR(VALUE(MID(B541,ROW(INDIRECT("1:"&amp;LEN(B541))),1))),0)</f>
        <v>#N/A</v>
      </c>
      <c r="D541" s="72" t="e">
        <f t="shared" ca="1" si="102"/>
        <v>#N/A</v>
      </c>
      <c r="E541" s="72" t="e">
        <f t="shared" ca="1" si="103"/>
        <v>#N/A</v>
      </c>
      <c r="F541" s="72" t="e">
        <f t="shared" ca="1" si="104"/>
        <v>#N/A</v>
      </c>
      <c r="G541" s="72" t="e">
        <f t="shared" ca="1" si="105"/>
        <v>#N/A</v>
      </c>
      <c r="H541" s="72" t="e">
        <f t="shared" ca="1" si="106"/>
        <v>#N/A</v>
      </c>
      <c r="I541" s="72" t="e">
        <f t="shared" ca="1" si="107"/>
        <v>#N/A</v>
      </c>
      <c r="J541" s="72" t="e">
        <f t="shared" ca="1" si="108"/>
        <v>#N/A</v>
      </c>
      <c r="K541" s="72" t="e">
        <f t="shared" ca="1" si="109"/>
        <v>#N/A</v>
      </c>
      <c r="L541" s="72" t="e">
        <f ca="1">VLOOKUP(F541,Coef!$C$2:$F$25,4)</f>
        <v>#N/A</v>
      </c>
      <c r="M541" s="31" t="e">
        <f ca="1">VLOOKUP(E541,Coef!$C$4:$D$23,2)</f>
        <v>#N/A</v>
      </c>
      <c r="N541" s="31" t="e">
        <f ca="1">MOD(VLOOKUP(G541,Coef!$C$2:$G$21,5)+MOD(D541+1,2)*15,20)</f>
        <v>#N/A</v>
      </c>
      <c r="O541" s="31" t="e">
        <f ca="1">VLOOKUP(M541,Coef!$A$27:$B$46,2)</f>
        <v>#N/A</v>
      </c>
      <c r="P541" s="31" t="e">
        <f ca="1">VLOOKUP(M541,Coef!$A$27:$C$46,3)+N541/10-0.1</f>
        <v>#N/A</v>
      </c>
      <c r="Q541" s="31" t="e">
        <f ca="1">IF(P541+0.1&lt;O541,P541+2,P541)</f>
        <v>#N/A</v>
      </c>
      <c r="R541" s="72" t="e">
        <f ca="1">L541*100000+I541</f>
        <v>#N/A</v>
      </c>
      <c r="S541" s="72" t="e">
        <f ca="1">Q541*1000000+J541</f>
        <v>#N/A</v>
      </c>
      <c r="T541" s="72" t="e">
        <f ca="1">IF(M541&lt;11,S541-10000000,S541)</f>
        <v>#N/A</v>
      </c>
      <c r="U541" s="72" t="e">
        <f ca="1">T541/(6366197.724*0.9996)</f>
        <v>#N/A</v>
      </c>
      <c r="V541" s="72" t="e">
        <f ca="1">(Coef!$J$9/(1+Coef!$J$8*(COS(U541))^2)^0.5)*Coef!$J$6</f>
        <v>#N/A</v>
      </c>
      <c r="W541" s="72" t="e">
        <f ca="1">6*D541-183</f>
        <v>#N/A</v>
      </c>
      <c r="X541" s="72" t="e">
        <f ca="1">(R541-500000)/V541</f>
        <v>#N/A</v>
      </c>
      <c r="Y541" s="72" t="e">
        <f ca="1">SIN(2*U541)</f>
        <v>#N/A</v>
      </c>
      <c r="Z541" s="72" t="e">
        <f ca="1">Y541*(COS(U541))^2</f>
        <v>#N/A</v>
      </c>
      <c r="AA541" s="72" t="e">
        <f ca="1">U541+(Y541/2)</f>
        <v>#N/A</v>
      </c>
      <c r="AB541" s="72" t="e">
        <f ca="1">(3*AA541+Z541)/4</f>
        <v>#N/A</v>
      </c>
      <c r="AC541" s="72" t="e">
        <f ca="1">(5*AB541+Z541*(COS(U541))^2)/3</f>
        <v>#N/A</v>
      </c>
      <c r="AD541" s="72" t="e">
        <f ca="1">Coef!$J$6*Coef!$J$9*(U541-(Coef!$J$10*AA541)+(Coef!$J$11*AB541)-(Coef!$J$12*AC541))</f>
        <v>#N/A</v>
      </c>
      <c r="AE541" s="72" t="e">
        <f ca="1">(T541-AD541)/V541</f>
        <v>#N/A</v>
      </c>
      <c r="AF541" s="72" t="e">
        <f ca="1">((Coef!$J$8*X541^2)/2)*(COS(U541))^2</f>
        <v>#N/A</v>
      </c>
      <c r="AG541" s="72" t="e">
        <f ca="1">X541*(1-(AF541/3))</f>
        <v>#N/A</v>
      </c>
      <c r="AH541" s="72" t="e">
        <f ca="1">AE541*(1-AF541)+U541</f>
        <v>#N/A</v>
      </c>
      <c r="AI541" s="72" t="e">
        <f ca="1">(EXP(AG541)-EXP(-AG541))/2</f>
        <v>#N/A</v>
      </c>
      <c r="AJ541" s="72" t="e">
        <f ca="1">ATAN(AI541/COS(AH541))</f>
        <v>#N/A</v>
      </c>
      <c r="AK541" s="72" t="e">
        <f ca="1">ATAN(COS(AJ541)*TAN(AH541))</f>
        <v>#N/A</v>
      </c>
      <c r="AL541" s="72" t="e">
        <f ca="1">U541+(1+Coef!$J$8*(COS(U541))^2-(3/2)*Coef!$J$8*SIN(U541)*COS(U541)*(AK541-U541))*(AK541-U541)</f>
        <v>#N/A</v>
      </c>
      <c r="AM541" s="33" t="e">
        <f t="shared" ca="1" si="99"/>
        <v>#N/A</v>
      </c>
      <c r="AN541" s="33" t="e">
        <f t="shared" ca="1" si="100"/>
        <v>#N/A</v>
      </c>
      <c r="AO541" s="48" t="e">
        <f ca="1">D541&amp;" "&amp;IF(AM541&gt;0,"N","S")&amp;" "&amp;R541&amp;" "&amp;LEFT(S541,7)</f>
        <v>#N/A</v>
      </c>
    </row>
    <row r="542" spans="1:41">
      <c r="A542" s="38"/>
      <c r="B542" s="72" t="str">
        <f t="shared" si="101"/>
        <v/>
      </c>
      <c r="C542" s="72" t="e">
        <f t="array" aca="1" ref="C542" ca="1">MATCH(TRUE,ISERROR(VALUE(MID(B542,ROW(INDIRECT("1:"&amp;LEN(B542))),1))),0)</f>
        <v>#N/A</v>
      </c>
      <c r="D542" s="72" t="e">
        <f t="shared" ca="1" si="102"/>
        <v>#N/A</v>
      </c>
      <c r="E542" s="72" t="e">
        <f t="shared" ca="1" si="103"/>
        <v>#N/A</v>
      </c>
      <c r="F542" s="72" t="e">
        <f t="shared" ca="1" si="104"/>
        <v>#N/A</v>
      </c>
      <c r="G542" s="72" t="e">
        <f t="shared" ca="1" si="105"/>
        <v>#N/A</v>
      </c>
      <c r="H542" s="72" t="e">
        <f t="shared" ca="1" si="106"/>
        <v>#N/A</v>
      </c>
      <c r="I542" s="72" t="e">
        <f t="shared" ca="1" si="107"/>
        <v>#N/A</v>
      </c>
      <c r="J542" s="72" t="e">
        <f t="shared" ca="1" si="108"/>
        <v>#N/A</v>
      </c>
      <c r="K542" s="72" t="e">
        <f t="shared" ca="1" si="109"/>
        <v>#N/A</v>
      </c>
      <c r="L542" s="72" t="e">
        <f ca="1">VLOOKUP(F542,Coef!$C$2:$F$25,4)</f>
        <v>#N/A</v>
      </c>
      <c r="M542" s="31" t="e">
        <f ca="1">VLOOKUP(E542,Coef!$C$4:$D$23,2)</f>
        <v>#N/A</v>
      </c>
      <c r="N542" s="31" t="e">
        <f ca="1">MOD(VLOOKUP(G542,Coef!$C$2:$G$21,5)+MOD(D542+1,2)*15,20)</f>
        <v>#N/A</v>
      </c>
      <c r="O542" s="31" t="e">
        <f ca="1">VLOOKUP(M542,Coef!$A$27:$B$46,2)</f>
        <v>#N/A</v>
      </c>
      <c r="P542" s="31" t="e">
        <f ca="1">VLOOKUP(M542,Coef!$A$27:$C$46,3)+N542/10-0.1</f>
        <v>#N/A</v>
      </c>
      <c r="Q542" s="31" t="e">
        <f ca="1">IF(P542+0.1&lt;O542,P542+2,P542)</f>
        <v>#N/A</v>
      </c>
      <c r="R542" s="72" t="e">
        <f ca="1">L542*100000+I542</f>
        <v>#N/A</v>
      </c>
      <c r="S542" s="72" t="e">
        <f ca="1">Q542*1000000+J542</f>
        <v>#N/A</v>
      </c>
      <c r="T542" s="72" t="e">
        <f ca="1">IF(M542&lt;11,S542-10000000,S542)</f>
        <v>#N/A</v>
      </c>
      <c r="U542" s="72" t="e">
        <f ca="1">T542/(6366197.724*0.9996)</f>
        <v>#N/A</v>
      </c>
      <c r="V542" s="72" t="e">
        <f ca="1">(Coef!$J$9/(1+Coef!$J$8*(COS(U542))^2)^0.5)*Coef!$J$6</f>
        <v>#N/A</v>
      </c>
      <c r="W542" s="72" t="e">
        <f ca="1">6*D542-183</f>
        <v>#N/A</v>
      </c>
      <c r="X542" s="72" t="e">
        <f ca="1">(R542-500000)/V542</f>
        <v>#N/A</v>
      </c>
      <c r="Y542" s="72" t="e">
        <f ca="1">SIN(2*U542)</f>
        <v>#N/A</v>
      </c>
      <c r="Z542" s="72" t="e">
        <f ca="1">Y542*(COS(U542))^2</f>
        <v>#N/A</v>
      </c>
      <c r="AA542" s="72" t="e">
        <f ca="1">U542+(Y542/2)</f>
        <v>#N/A</v>
      </c>
      <c r="AB542" s="72" t="e">
        <f ca="1">(3*AA542+Z542)/4</f>
        <v>#N/A</v>
      </c>
      <c r="AC542" s="72" t="e">
        <f ca="1">(5*AB542+Z542*(COS(U542))^2)/3</f>
        <v>#N/A</v>
      </c>
      <c r="AD542" s="72" t="e">
        <f ca="1">Coef!$J$6*Coef!$J$9*(U542-(Coef!$J$10*AA542)+(Coef!$J$11*AB542)-(Coef!$J$12*AC542))</f>
        <v>#N/A</v>
      </c>
      <c r="AE542" s="72" t="e">
        <f ca="1">(T542-AD542)/V542</f>
        <v>#N/A</v>
      </c>
      <c r="AF542" s="72" t="e">
        <f ca="1">((Coef!$J$8*X542^2)/2)*(COS(U542))^2</f>
        <v>#N/A</v>
      </c>
      <c r="AG542" s="72" t="e">
        <f ca="1">X542*(1-(AF542/3))</f>
        <v>#N/A</v>
      </c>
      <c r="AH542" s="72" t="e">
        <f ca="1">AE542*(1-AF542)+U542</f>
        <v>#N/A</v>
      </c>
      <c r="AI542" s="72" t="e">
        <f ca="1">(EXP(AG542)-EXP(-AG542))/2</f>
        <v>#N/A</v>
      </c>
      <c r="AJ542" s="72" t="e">
        <f ca="1">ATAN(AI542/COS(AH542))</f>
        <v>#N/A</v>
      </c>
      <c r="AK542" s="72" t="e">
        <f ca="1">ATAN(COS(AJ542)*TAN(AH542))</f>
        <v>#N/A</v>
      </c>
      <c r="AL542" s="72" t="e">
        <f ca="1">U542+(1+Coef!$J$8*(COS(U542))^2-(3/2)*Coef!$J$8*SIN(U542)*COS(U542)*(AK542-U542))*(AK542-U542)</f>
        <v>#N/A</v>
      </c>
      <c r="AM542" s="33" t="e">
        <f t="shared" ca="1" si="99"/>
        <v>#N/A</v>
      </c>
      <c r="AN542" s="33" t="e">
        <f t="shared" ca="1" si="100"/>
        <v>#N/A</v>
      </c>
      <c r="AO542" s="48" t="e">
        <f ca="1">D542&amp;" "&amp;IF(AM542&gt;0,"N","S")&amp;" "&amp;R542&amp;" "&amp;LEFT(S542,7)</f>
        <v>#N/A</v>
      </c>
    </row>
    <row r="543" spans="1:41">
      <c r="A543" s="38"/>
      <c r="B543" s="72" t="str">
        <f t="shared" si="101"/>
        <v/>
      </c>
      <c r="C543" s="72" t="e">
        <f t="array" aca="1" ref="C543" ca="1">MATCH(TRUE,ISERROR(VALUE(MID(B543,ROW(INDIRECT("1:"&amp;LEN(B543))),1))),0)</f>
        <v>#N/A</v>
      </c>
      <c r="D543" s="72" t="e">
        <f t="shared" ca="1" si="102"/>
        <v>#N/A</v>
      </c>
      <c r="E543" s="72" t="e">
        <f t="shared" ca="1" si="103"/>
        <v>#N/A</v>
      </c>
      <c r="F543" s="72" t="e">
        <f t="shared" ca="1" si="104"/>
        <v>#N/A</v>
      </c>
      <c r="G543" s="72" t="e">
        <f t="shared" ca="1" si="105"/>
        <v>#N/A</v>
      </c>
      <c r="H543" s="72" t="e">
        <f t="shared" ca="1" si="106"/>
        <v>#N/A</v>
      </c>
      <c r="I543" s="72" t="e">
        <f t="shared" ca="1" si="107"/>
        <v>#N/A</v>
      </c>
      <c r="J543" s="72" t="e">
        <f t="shared" ca="1" si="108"/>
        <v>#N/A</v>
      </c>
      <c r="K543" s="72" t="e">
        <f t="shared" ca="1" si="109"/>
        <v>#N/A</v>
      </c>
      <c r="L543" s="72" t="e">
        <f ca="1">VLOOKUP(F543,Coef!$C$2:$F$25,4)</f>
        <v>#N/A</v>
      </c>
      <c r="M543" s="31" t="e">
        <f ca="1">VLOOKUP(E543,Coef!$C$4:$D$23,2)</f>
        <v>#N/A</v>
      </c>
      <c r="N543" s="31" t="e">
        <f ca="1">MOD(VLOOKUP(G543,Coef!$C$2:$G$21,5)+MOD(D543+1,2)*15,20)</f>
        <v>#N/A</v>
      </c>
      <c r="O543" s="31" t="e">
        <f ca="1">VLOOKUP(M543,Coef!$A$27:$B$46,2)</f>
        <v>#N/A</v>
      </c>
      <c r="P543" s="31" t="e">
        <f ca="1">VLOOKUP(M543,Coef!$A$27:$C$46,3)+N543/10-0.1</f>
        <v>#N/A</v>
      </c>
      <c r="Q543" s="31" t="e">
        <f ca="1">IF(P543+0.1&lt;O543,P543+2,P543)</f>
        <v>#N/A</v>
      </c>
      <c r="R543" s="72" t="e">
        <f ca="1">L543*100000+I543</f>
        <v>#N/A</v>
      </c>
      <c r="S543" s="72" t="e">
        <f ca="1">Q543*1000000+J543</f>
        <v>#N/A</v>
      </c>
      <c r="T543" s="72" t="e">
        <f ca="1">IF(M543&lt;11,S543-10000000,S543)</f>
        <v>#N/A</v>
      </c>
      <c r="U543" s="72" t="e">
        <f ca="1">T543/(6366197.724*0.9996)</f>
        <v>#N/A</v>
      </c>
      <c r="V543" s="72" t="e">
        <f ca="1">(Coef!$J$9/(1+Coef!$J$8*(COS(U543))^2)^0.5)*Coef!$J$6</f>
        <v>#N/A</v>
      </c>
      <c r="W543" s="72" t="e">
        <f ca="1">6*D543-183</f>
        <v>#N/A</v>
      </c>
      <c r="X543" s="72" t="e">
        <f ca="1">(R543-500000)/V543</f>
        <v>#N/A</v>
      </c>
      <c r="Y543" s="72" t="e">
        <f ca="1">SIN(2*U543)</f>
        <v>#N/A</v>
      </c>
      <c r="Z543" s="72" t="e">
        <f ca="1">Y543*(COS(U543))^2</f>
        <v>#N/A</v>
      </c>
      <c r="AA543" s="72" t="e">
        <f ca="1">U543+(Y543/2)</f>
        <v>#N/A</v>
      </c>
      <c r="AB543" s="72" t="e">
        <f ca="1">(3*AA543+Z543)/4</f>
        <v>#N/A</v>
      </c>
      <c r="AC543" s="72" t="e">
        <f ca="1">(5*AB543+Z543*(COS(U543))^2)/3</f>
        <v>#N/A</v>
      </c>
      <c r="AD543" s="72" t="e">
        <f ca="1">Coef!$J$6*Coef!$J$9*(U543-(Coef!$J$10*AA543)+(Coef!$J$11*AB543)-(Coef!$J$12*AC543))</f>
        <v>#N/A</v>
      </c>
      <c r="AE543" s="72" t="e">
        <f ca="1">(T543-AD543)/V543</f>
        <v>#N/A</v>
      </c>
      <c r="AF543" s="72" t="e">
        <f ca="1">((Coef!$J$8*X543^2)/2)*(COS(U543))^2</f>
        <v>#N/A</v>
      </c>
      <c r="AG543" s="72" t="e">
        <f ca="1">X543*(1-(AF543/3))</f>
        <v>#N/A</v>
      </c>
      <c r="AH543" s="72" t="e">
        <f ca="1">AE543*(1-AF543)+U543</f>
        <v>#N/A</v>
      </c>
      <c r="AI543" s="72" t="e">
        <f ca="1">(EXP(AG543)-EXP(-AG543))/2</f>
        <v>#N/A</v>
      </c>
      <c r="AJ543" s="72" t="e">
        <f ca="1">ATAN(AI543/COS(AH543))</f>
        <v>#N/A</v>
      </c>
      <c r="AK543" s="72" t="e">
        <f ca="1">ATAN(COS(AJ543)*TAN(AH543))</f>
        <v>#N/A</v>
      </c>
      <c r="AL543" s="72" t="e">
        <f ca="1">U543+(1+Coef!$J$8*(COS(U543))^2-(3/2)*Coef!$J$8*SIN(U543)*COS(U543)*(AK543-U543))*(AK543-U543)</f>
        <v>#N/A</v>
      </c>
      <c r="AM543" s="33" t="e">
        <f t="shared" ca="1" si="99"/>
        <v>#N/A</v>
      </c>
      <c r="AN543" s="33" t="e">
        <f t="shared" ca="1" si="100"/>
        <v>#N/A</v>
      </c>
      <c r="AO543" s="48" t="e">
        <f ca="1">D543&amp;" "&amp;IF(AM543&gt;0,"N","S")&amp;" "&amp;R543&amp;" "&amp;LEFT(S543,7)</f>
        <v>#N/A</v>
      </c>
    </row>
    <row r="544" spans="1:41">
      <c r="A544" s="38"/>
      <c r="B544" s="72" t="str">
        <f t="shared" si="101"/>
        <v/>
      </c>
      <c r="C544" s="72" t="e">
        <f t="array" aca="1" ref="C544" ca="1">MATCH(TRUE,ISERROR(VALUE(MID(B544,ROW(INDIRECT("1:"&amp;LEN(B544))),1))),0)</f>
        <v>#N/A</v>
      </c>
      <c r="D544" s="72" t="e">
        <f t="shared" ca="1" si="102"/>
        <v>#N/A</v>
      </c>
      <c r="E544" s="72" t="e">
        <f t="shared" ca="1" si="103"/>
        <v>#N/A</v>
      </c>
      <c r="F544" s="72" t="e">
        <f t="shared" ca="1" si="104"/>
        <v>#N/A</v>
      </c>
      <c r="G544" s="72" t="e">
        <f t="shared" ca="1" si="105"/>
        <v>#N/A</v>
      </c>
      <c r="H544" s="72" t="e">
        <f t="shared" ca="1" si="106"/>
        <v>#N/A</v>
      </c>
      <c r="I544" s="72" t="e">
        <f t="shared" ca="1" si="107"/>
        <v>#N/A</v>
      </c>
      <c r="J544" s="72" t="e">
        <f t="shared" ca="1" si="108"/>
        <v>#N/A</v>
      </c>
      <c r="K544" s="72" t="e">
        <f t="shared" ca="1" si="109"/>
        <v>#N/A</v>
      </c>
      <c r="L544" s="72" t="e">
        <f ca="1">VLOOKUP(F544,Coef!$C$2:$F$25,4)</f>
        <v>#N/A</v>
      </c>
      <c r="M544" s="31" t="e">
        <f ca="1">VLOOKUP(E544,Coef!$C$4:$D$23,2)</f>
        <v>#N/A</v>
      </c>
      <c r="N544" s="31" t="e">
        <f ca="1">MOD(VLOOKUP(G544,Coef!$C$2:$G$21,5)+MOD(D544+1,2)*15,20)</f>
        <v>#N/A</v>
      </c>
      <c r="O544" s="31" t="e">
        <f ca="1">VLOOKUP(M544,Coef!$A$27:$B$46,2)</f>
        <v>#N/A</v>
      </c>
      <c r="P544" s="31" t="e">
        <f ca="1">VLOOKUP(M544,Coef!$A$27:$C$46,3)+N544/10-0.1</f>
        <v>#N/A</v>
      </c>
      <c r="Q544" s="31" t="e">
        <f ca="1">IF(P544+0.1&lt;O544,P544+2,P544)</f>
        <v>#N/A</v>
      </c>
      <c r="R544" s="72" t="e">
        <f ca="1">L544*100000+I544</f>
        <v>#N/A</v>
      </c>
      <c r="S544" s="72" t="e">
        <f ca="1">Q544*1000000+J544</f>
        <v>#N/A</v>
      </c>
      <c r="T544" s="72" t="e">
        <f ca="1">IF(M544&lt;11,S544-10000000,S544)</f>
        <v>#N/A</v>
      </c>
      <c r="U544" s="72" t="e">
        <f ca="1">T544/(6366197.724*0.9996)</f>
        <v>#N/A</v>
      </c>
      <c r="V544" s="72" t="e">
        <f ca="1">(Coef!$J$9/(1+Coef!$J$8*(COS(U544))^2)^0.5)*Coef!$J$6</f>
        <v>#N/A</v>
      </c>
      <c r="W544" s="72" t="e">
        <f ca="1">6*D544-183</f>
        <v>#N/A</v>
      </c>
      <c r="X544" s="72" t="e">
        <f ca="1">(R544-500000)/V544</f>
        <v>#N/A</v>
      </c>
      <c r="Y544" s="72" t="e">
        <f ca="1">SIN(2*U544)</f>
        <v>#N/A</v>
      </c>
      <c r="Z544" s="72" t="e">
        <f ca="1">Y544*(COS(U544))^2</f>
        <v>#N/A</v>
      </c>
      <c r="AA544" s="72" t="e">
        <f ca="1">U544+(Y544/2)</f>
        <v>#N/A</v>
      </c>
      <c r="AB544" s="72" t="e">
        <f ca="1">(3*AA544+Z544)/4</f>
        <v>#N/A</v>
      </c>
      <c r="AC544" s="72" t="e">
        <f ca="1">(5*AB544+Z544*(COS(U544))^2)/3</f>
        <v>#N/A</v>
      </c>
      <c r="AD544" s="72" t="e">
        <f ca="1">Coef!$J$6*Coef!$J$9*(U544-(Coef!$J$10*AA544)+(Coef!$J$11*AB544)-(Coef!$J$12*AC544))</f>
        <v>#N/A</v>
      </c>
      <c r="AE544" s="72" t="e">
        <f ca="1">(T544-AD544)/V544</f>
        <v>#N/A</v>
      </c>
      <c r="AF544" s="72" t="e">
        <f ca="1">((Coef!$J$8*X544^2)/2)*(COS(U544))^2</f>
        <v>#N/A</v>
      </c>
      <c r="AG544" s="72" t="e">
        <f ca="1">X544*(1-(AF544/3))</f>
        <v>#N/A</v>
      </c>
      <c r="AH544" s="72" t="e">
        <f ca="1">AE544*(1-AF544)+U544</f>
        <v>#N/A</v>
      </c>
      <c r="AI544" s="72" t="e">
        <f ca="1">(EXP(AG544)-EXP(-AG544))/2</f>
        <v>#N/A</v>
      </c>
      <c r="AJ544" s="72" t="e">
        <f ca="1">ATAN(AI544/COS(AH544))</f>
        <v>#N/A</v>
      </c>
      <c r="AK544" s="72" t="e">
        <f ca="1">ATAN(COS(AJ544)*TAN(AH544))</f>
        <v>#N/A</v>
      </c>
      <c r="AL544" s="72" t="e">
        <f ca="1">U544+(1+Coef!$J$8*(COS(U544))^2-(3/2)*Coef!$J$8*SIN(U544)*COS(U544)*(AK544-U544))*(AK544-U544)</f>
        <v>#N/A</v>
      </c>
      <c r="AM544" s="33" t="e">
        <f t="shared" ca="1" si="99"/>
        <v>#N/A</v>
      </c>
      <c r="AN544" s="33" t="e">
        <f t="shared" ca="1" si="100"/>
        <v>#N/A</v>
      </c>
      <c r="AO544" s="48" t="e">
        <f ca="1">D544&amp;" "&amp;IF(AM544&gt;0,"N","S")&amp;" "&amp;R544&amp;" "&amp;LEFT(S544,7)</f>
        <v>#N/A</v>
      </c>
    </row>
    <row r="545" spans="1:41">
      <c r="A545" s="38"/>
      <c r="B545" s="72" t="str">
        <f t="shared" si="101"/>
        <v/>
      </c>
      <c r="C545" s="72" t="e">
        <f t="array" aca="1" ref="C545" ca="1">MATCH(TRUE,ISERROR(VALUE(MID(B545,ROW(INDIRECT("1:"&amp;LEN(B545))),1))),0)</f>
        <v>#N/A</v>
      </c>
      <c r="D545" s="72" t="e">
        <f t="shared" ca="1" si="102"/>
        <v>#N/A</v>
      </c>
      <c r="E545" s="72" t="e">
        <f t="shared" ca="1" si="103"/>
        <v>#N/A</v>
      </c>
      <c r="F545" s="72" t="e">
        <f t="shared" ca="1" si="104"/>
        <v>#N/A</v>
      </c>
      <c r="G545" s="72" t="e">
        <f t="shared" ca="1" si="105"/>
        <v>#N/A</v>
      </c>
      <c r="H545" s="72" t="e">
        <f t="shared" ca="1" si="106"/>
        <v>#N/A</v>
      </c>
      <c r="I545" s="72" t="e">
        <f t="shared" ca="1" si="107"/>
        <v>#N/A</v>
      </c>
      <c r="J545" s="72" t="e">
        <f t="shared" ca="1" si="108"/>
        <v>#N/A</v>
      </c>
      <c r="K545" s="72" t="e">
        <f t="shared" ca="1" si="109"/>
        <v>#N/A</v>
      </c>
      <c r="L545" s="72" t="e">
        <f ca="1">VLOOKUP(F545,Coef!$C$2:$F$25,4)</f>
        <v>#N/A</v>
      </c>
      <c r="M545" s="31" t="e">
        <f ca="1">VLOOKUP(E545,Coef!$C$4:$D$23,2)</f>
        <v>#N/A</v>
      </c>
      <c r="N545" s="31" t="e">
        <f ca="1">MOD(VLOOKUP(G545,Coef!$C$2:$G$21,5)+MOD(D545+1,2)*15,20)</f>
        <v>#N/A</v>
      </c>
      <c r="O545" s="31" t="e">
        <f ca="1">VLOOKUP(M545,Coef!$A$27:$B$46,2)</f>
        <v>#N/A</v>
      </c>
      <c r="P545" s="31" t="e">
        <f ca="1">VLOOKUP(M545,Coef!$A$27:$C$46,3)+N545/10-0.1</f>
        <v>#N/A</v>
      </c>
      <c r="Q545" s="31" t="e">
        <f ca="1">IF(P545+0.1&lt;O545,P545+2,P545)</f>
        <v>#N/A</v>
      </c>
      <c r="R545" s="72" t="e">
        <f ca="1">L545*100000+I545</f>
        <v>#N/A</v>
      </c>
      <c r="S545" s="72" t="e">
        <f ca="1">Q545*1000000+J545</f>
        <v>#N/A</v>
      </c>
      <c r="T545" s="72" t="e">
        <f ca="1">IF(M545&lt;11,S545-10000000,S545)</f>
        <v>#N/A</v>
      </c>
      <c r="U545" s="72" t="e">
        <f ca="1">T545/(6366197.724*0.9996)</f>
        <v>#N/A</v>
      </c>
      <c r="V545" s="72" t="e">
        <f ca="1">(Coef!$J$9/(1+Coef!$J$8*(COS(U545))^2)^0.5)*Coef!$J$6</f>
        <v>#N/A</v>
      </c>
      <c r="W545" s="72" t="e">
        <f ca="1">6*D545-183</f>
        <v>#N/A</v>
      </c>
      <c r="X545" s="72" t="e">
        <f ca="1">(R545-500000)/V545</f>
        <v>#N/A</v>
      </c>
      <c r="Y545" s="72" t="e">
        <f ca="1">SIN(2*U545)</f>
        <v>#N/A</v>
      </c>
      <c r="Z545" s="72" t="e">
        <f ca="1">Y545*(COS(U545))^2</f>
        <v>#N/A</v>
      </c>
      <c r="AA545" s="72" t="e">
        <f ca="1">U545+(Y545/2)</f>
        <v>#N/A</v>
      </c>
      <c r="AB545" s="72" t="e">
        <f ca="1">(3*AA545+Z545)/4</f>
        <v>#N/A</v>
      </c>
      <c r="AC545" s="72" t="e">
        <f ca="1">(5*AB545+Z545*(COS(U545))^2)/3</f>
        <v>#N/A</v>
      </c>
      <c r="AD545" s="72" t="e">
        <f ca="1">Coef!$J$6*Coef!$J$9*(U545-(Coef!$J$10*AA545)+(Coef!$J$11*AB545)-(Coef!$J$12*AC545))</f>
        <v>#N/A</v>
      </c>
      <c r="AE545" s="72" t="e">
        <f ca="1">(T545-AD545)/V545</f>
        <v>#N/A</v>
      </c>
      <c r="AF545" s="72" t="e">
        <f ca="1">((Coef!$J$8*X545^2)/2)*(COS(U545))^2</f>
        <v>#N/A</v>
      </c>
      <c r="AG545" s="72" t="e">
        <f ca="1">X545*(1-(AF545/3))</f>
        <v>#N/A</v>
      </c>
      <c r="AH545" s="72" t="e">
        <f ca="1">AE545*(1-AF545)+U545</f>
        <v>#N/A</v>
      </c>
      <c r="AI545" s="72" t="e">
        <f ca="1">(EXP(AG545)-EXP(-AG545))/2</f>
        <v>#N/A</v>
      </c>
      <c r="AJ545" s="72" t="e">
        <f ca="1">ATAN(AI545/COS(AH545))</f>
        <v>#N/A</v>
      </c>
      <c r="AK545" s="72" t="e">
        <f ca="1">ATAN(COS(AJ545)*TAN(AH545))</f>
        <v>#N/A</v>
      </c>
      <c r="AL545" s="72" t="e">
        <f ca="1">U545+(1+Coef!$J$8*(COS(U545))^2-(3/2)*Coef!$J$8*SIN(U545)*COS(U545)*(AK545-U545))*(AK545-U545)</f>
        <v>#N/A</v>
      </c>
      <c r="AM545" s="33" t="e">
        <f t="shared" ca="1" si="99"/>
        <v>#N/A</v>
      </c>
      <c r="AN545" s="33" t="e">
        <f t="shared" ca="1" si="100"/>
        <v>#N/A</v>
      </c>
      <c r="AO545" s="48" t="e">
        <f ca="1">D545&amp;" "&amp;IF(AM545&gt;0,"N","S")&amp;" "&amp;R545&amp;" "&amp;LEFT(S545,7)</f>
        <v>#N/A</v>
      </c>
    </row>
    <row r="546" spans="1:41">
      <c r="A546" s="38"/>
      <c r="B546" s="72" t="str">
        <f t="shared" si="101"/>
        <v/>
      </c>
      <c r="C546" s="72" t="e">
        <f t="array" aca="1" ref="C546" ca="1">MATCH(TRUE,ISERROR(VALUE(MID(B546,ROW(INDIRECT("1:"&amp;LEN(B546))),1))),0)</f>
        <v>#N/A</v>
      </c>
      <c r="D546" s="72" t="e">
        <f t="shared" ca="1" si="102"/>
        <v>#N/A</v>
      </c>
      <c r="E546" s="72" t="e">
        <f t="shared" ca="1" si="103"/>
        <v>#N/A</v>
      </c>
      <c r="F546" s="72" t="e">
        <f t="shared" ca="1" si="104"/>
        <v>#N/A</v>
      </c>
      <c r="G546" s="72" t="e">
        <f t="shared" ca="1" si="105"/>
        <v>#N/A</v>
      </c>
      <c r="H546" s="72" t="e">
        <f t="shared" ca="1" si="106"/>
        <v>#N/A</v>
      </c>
      <c r="I546" s="72" t="e">
        <f t="shared" ca="1" si="107"/>
        <v>#N/A</v>
      </c>
      <c r="J546" s="72" t="e">
        <f t="shared" ca="1" si="108"/>
        <v>#N/A</v>
      </c>
      <c r="K546" s="72" t="e">
        <f t="shared" ca="1" si="109"/>
        <v>#N/A</v>
      </c>
      <c r="L546" s="72" t="e">
        <f ca="1">VLOOKUP(F546,Coef!$C$2:$F$25,4)</f>
        <v>#N/A</v>
      </c>
      <c r="M546" s="31" t="e">
        <f ca="1">VLOOKUP(E546,Coef!$C$4:$D$23,2)</f>
        <v>#N/A</v>
      </c>
      <c r="N546" s="31" t="e">
        <f ca="1">MOD(VLOOKUP(G546,Coef!$C$2:$G$21,5)+MOD(D546+1,2)*15,20)</f>
        <v>#N/A</v>
      </c>
      <c r="O546" s="31" t="e">
        <f ca="1">VLOOKUP(M546,Coef!$A$27:$B$46,2)</f>
        <v>#N/A</v>
      </c>
      <c r="P546" s="31" t="e">
        <f ca="1">VLOOKUP(M546,Coef!$A$27:$C$46,3)+N546/10-0.1</f>
        <v>#N/A</v>
      </c>
      <c r="Q546" s="31" t="e">
        <f ca="1">IF(P546+0.1&lt;O546,P546+2,P546)</f>
        <v>#N/A</v>
      </c>
      <c r="R546" s="72" t="e">
        <f ca="1">L546*100000+I546</f>
        <v>#N/A</v>
      </c>
      <c r="S546" s="72" t="e">
        <f ca="1">Q546*1000000+J546</f>
        <v>#N/A</v>
      </c>
      <c r="T546" s="72" t="e">
        <f ca="1">IF(M546&lt;11,S546-10000000,S546)</f>
        <v>#N/A</v>
      </c>
      <c r="U546" s="72" t="e">
        <f ca="1">T546/(6366197.724*0.9996)</f>
        <v>#N/A</v>
      </c>
      <c r="V546" s="72" t="e">
        <f ca="1">(Coef!$J$9/(1+Coef!$J$8*(COS(U546))^2)^0.5)*Coef!$J$6</f>
        <v>#N/A</v>
      </c>
      <c r="W546" s="72" t="e">
        <f ca="1">6*D546-183</f>
        <v>#N/A</v>
      </c>
      <c r="X546" s="72" t="e">
        <f ca="1">(R546-500000)/V546</f>
        <v>#N/A</v>
      </c>
      <c r="Y546" s="72" t="e">
        <f ca="1">SIN(2*U546)</f>
        <v>#N/A</v>
      </c>
      <c r="Z546" s="72" t="e">
        <f ca="1">Y546*(COS(U546))^2</f>
        <v>#N/A</v>
      </c>
      <c r="AA546" s="72" t="e">
        <f ca="1">U546+(Y546/2)</f>
        <v>#N/A</v>
      </c>
      <c r="AB546" s="72" t="e">
        <f ca="1">(3*AA546+Z546)/4</f>
        <v>#N/A</v>
      </c>
      <c r="AC546" s="72" t="e">
        <f ca="1">(5*AB546+Z546*(COS(U546))^2)/3</f>
        <v>#N/A</v>
      </c>
      <c r="AD546" s="72" t="e">
        <f ca="1">Coef!$J$6*Coef!$J$9*(U546-(Coef!$J$10*AA546)+(Coef!$J$11*AB546)-(Coef!$J$12*AC546))</f>
        <v>#N/A</v>
      </c>
      <c r="AE546" s="72" t="e">
        <f ca="1">(T546-AD546)/V546</f>
        <v>#N/A</v>
      </c>
      <c r="AF546" s="72" t="e">
        <f ca="1">((Coef!$J$8*X546^2)/2)*(COS(U546))^2</f>
        <v>#N/A</v>
      </c>
      <c r="AG546" s="72" t="e">
        <f ca="1">X546*(1-(AF546/3))</f>
        <v>#N/A</v>
      </c>
      <c r="AH546" s="72" t="e">
        <f ca="1">AE546*(1-AF546)+U546</f>
        <v>#N/A</v>
      </c>
      <c r="AI546" s="72" t="e">
        <f ca="1">(EXP(AG546)-EXP(-AG546))/2</f>
        <v>#N/A</v>
      </c>
      <c r="AJ546" s="72" t="e">
        <f ca="1">ATAN(AI546/COS(AH546))</f>
        <v>#N/A</v>
      </c>
      <c r="AK546" s="72" t="e">
        <f ca="1">ATAN(COS(AJ546)*TAN(AH546))</f>
        <v>#N/A</v>
      </c>
      <c r="AL546" s="72" t="e">
        <f ca="1">U546+(1+Coef!$J$8*(COS(U546))^2-(3/2)*Coef!$J$8*SIN(U546)*COS(U546)*(AK546-U546))*(AK546-U546)</f>
        <v>#N/A</v>
      </c>
      <c r="AM546" s="33" t="e">
        <f t="shared" ca="1" si="99"/>
        <v>#N/A</v>
      </c>
      <c r="AN546" s="33" t="e">
        <f t="shared" ca="1" si="100"/>
        <v>#N/A</v>
      </c>
      <c r="AO546" s="48" t="e">
        <f ca="1">D546&amp;" "&amp;IF(AM546&gt;0,"N","S")&amp;" "&amp;R546&amp;" "&amp;LEFT(S546,7)</f>
        <v>#N/A</v>
      </c>
    </row>
  </sheetData>
  <conditionalFormatting sqref="AP2:AP100">
    <cfRule type="expression" dxfId="0" priority="1">
      <formula>AP2=AO2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Y551"/>
  <sheetViews>
    <sheetView topLeftCell="A10" workbookViewId="0">
      <selection activeCell="CY18" sqref="CY18:CY22"/>
    </sheetView>
  </sheetViews>
  <sheetFormatPr defaultRowHeight="14.25"/>
  <cols>
    <col min="1" max="1" width="9.140625" style="74"/>
    <col min="2" max="2" width="19.42578125" style="19" bestFit="1" customWidth="1"/>
    <col min="3" max="3" width="18.140625" hidden="1" customWidth="1"/>
    <col min="4" max="4" width="5.7109375" hidden="1" customWidth="1"/>
    <col min="5" max="5" width="6.42578125" hidden="1" customWidth="1"/>
    <col min="6" max="8" width="5.5703125" hidden="1" customWidth="1"/>
    <col min="9" max="9" width="6.5703125" hidden="1" customWidth="1"/>
    <col min="10" max="10" width="6" hidden="1" customWidth="1"/>
    <col min="11" max="11" width="7.140625" hidden="1" customWidth="1"/>
    <col min="12" max="12" width="12" hidden="1" customWidth="1"/>
    <col min="13" max="13" width="6.28515625" hidden="1" customWidth="1"/>
    <col min="14" max="14" width="6.5703125" hidden="1" customWidth="1"/>
    <col min="15" max="15" width="6.7109375" hidden="1" customWidth="1"/>
    <col min="16" max="18" width="5.5703125" hidden="1" customWidth="1"/>
    <col min="19" max="19" width="7" hidden="1" customWidth="1"/>
    <col min="20" max="20" width="8" hidden="1" customWidth="1"/>
    <col min="21" max="21" width="8.7109375" hidden="1" customWidth="1"/>
    <col min="22" max="22" width="12.7109375" hidden="1" customWidth="1"/>
    <col min="23" max="23" width="12" hidden="1" customWidth="1"/>
    <col min="24" max="24" width="6.42578125" hidden="1" customWidth="1"/>
    <col min="25" max="32" width="12.7109375" hidden="1" customWidth="1"/>
    <col min="33" max="33" width="12" hidden="1" customWidth="1"/>
    <col min="34" max="39" width="12.7109375" hidden="1" customWidth="1"/>
    <col min="40" max="40" width="20" style="34" hidden="1" customWidth="1"/>
    <col min="41" max="41" width="12" bestFit="1" customWidth="1"/>
    <col min="42" max="42" width="15.5703125" customWidth="1"/>
    <col min="45" max="55" width="9.140625" hidden="1" customWidth="1"/>
    <col min="56" max="56" width="9.140625" style="75" hidden="1" customWidth="1"/>
    <col min="57" max="58" width="12" style="75" hidden="1" customWidth="1"/>
    <col min="59" max="59" width="9.140625" style="75" hidden="1" customWidth="1"/>
    <col min="60" max="61" width="12" style="75" hidden="1" customWidth="1"/>
    <col min="62" max="62" width="9.140625" style="75" hidden="1" customWidth="1"/>
    <col min="63" max="64" width="12" style="75" hidden="1" customWidth="1"/>
    <col min="65" max="69" width="9.140625" hidden="1" customWidth="1"/>
    <col min="70" max="71" width="12.7109375" style="20" bestFit="1" customWidth="1"/>
    <col min="72" max="72" width="3" hidden="1" customWidth="1"/>
    <col min="73" max="73" width="4.7109375" hidden="1" customWidth="1"/>
    <col min="74" max="76" width="12.7109375" hidden="1" customWidth="1"/>
    <col min="77" max="77" width="12" hidden="1" customWidth="1"/>
    <col min="78" max="78" width="19.85546875" hidden="1" customWidth="1"/>
    <col min="79" max="79" width="12" hidden="1" customWidth="1"/>
    <col min="80" max="80" width="12.7109375" hidden="1" customWidth="1"/>
    <col min="81" max="81" width="12" hidden="1" customWidth="1"/>
    <col min="82" max="82" width="16.7109375" hidden="1" customWidth="1"/>
    <col min="83" max="83" width="12.7109375" hidden="1" customWidth="1"/>
    <col min="84" max="84" width="21.7109375" hidden="1" customWidth="1"/>
    <col min="85" max="91" width="12.7109375" hidden="1" customWidth="1"/>
    <col min="92" max="93" width="12" hidden="1" customWidth="1"/>
    <col min="94" max="95" width="3" hidden="1" customWidth="1"/>
    <col min="96" max="96" width="2.85546875" hidden="1" customWidth="1"/>
    <col min="97" max="98" width="3" hidden="1" customWidth="1"/>
    <col min="99" max="99" width="9.140625" hidden="1" customWidth="1"/>
    <col min="100" max="101" width="6" hidden="1" customWidth="1"/>
    <col min="102" max="102" width="26" style="21" hidden="1" customWidth="1"/>
    <col min="103" max="103" width="18.85546875" bestFit="1" customWidth="1"/>
  </cols>
  <sheetData>
    <row r="1" spans="1:103" s="22" customFormat="1">
      <c r="A1" s="76"/>
      <c r="B1" s="26" t="s">
        <v>183</v>
      </c>
      <c r="C1" s="22" t="s">
        <v>219</v>
      </c>
      <c r="D1" s="22" t="s">
        <v>221</v>
      </c>
      <c r="E1" s="22" t="s">
        <v>223</v>
      </c>
      <c r="F1" s="22" t="s">
        <v>224</v>
      </c>
      <c r="G1" s="22" t="s">
        <v>225</v>
      </c>
      <c r="H1" s="22" t="s">
        <v>226</v>
      </c>
      <c r="I1" s="22" t="s">
        <v>228</v>
      </c>
      <c r="J1" s="22" t="s">
        <v>230</v>
      </c>
      <c r="K1" s="22" t="s">
        <v>232</v>
      </c>
      <c r="L1" s="22" t="s">
        <v>44</v>
      </c>
      <c r="M1" s="22" t="s">
        <v>233</v>
      </c>
      <c r="N1" s="22" t="s">
        <v>234</v>
      </c>
      <c r="O1" s="22" t="s">
        <v>235</v>
      </c>
      <c r="P1" s="22" t="s">
        <v>148</v>
      </c>
      <c r="Q1" s="22" t="s">
        <v>150</v>
      </c>
      <c r="R1" s="22" t="s">
        <v>150</v>
      </c>
      <c r="S1" s="22" t="s">
        <v>237</v>
      </c>
      <c r="T1" s="22" t="s">
        <v>238</v>
      </c>
      <c r="U1" s="22" t="s">
        <v>239</v>
      </c>
      <c r="V1" s="22" t="s">
        <v>240</v>
      </c>
      <c r="W1" s="22" t="s">
        <v>241</v>
      </c>
      <c r="X1" s="22" t="s">
        <v>242</v>
      </c>
      <c r="Y1" s="22" t="s">
        <v>243</v>
      </c>
      <c r="Z1" s="22" t="s">
        <v>244</v>
      </c>
      <c r="AA1" s="22" t="s">
        <v>245</v>
      </c>
      <c r="AB1" s="22" t="s">
        <v>246</v>
      </c>
      <c r="AC1" s="22" t="s">
        <v>247</v>
      </c>
      <c r="AD1" s="22" t="s">
        <v>248</v>
      </c>
      <c r="AE1" s="22" t="s">
        <v>249</v>
      </c>
      <c r="AF1" s="22" t="s">
        <v>250</v>
      </c>
      <c r="AG1" s="72" t="s">
        <v>251</v>
      </c>
      <c r="AH1" s="72" t="s">
        <v>252</v>
      </c>
      <c r="AI1" s="72" t="s">
        <v>253</v>
      </c>
      <c r="AJ1" s="72" t="s">
        <v>254</v>
      </c>
      <c r="AK1" s="72" t="s">
        <v>255</v>
      </c>
      <c r="AL1" s="72" t="s">
        <v>256</v>
      </c>
      <c r="AM1" s="72" t="s">
        <v>257</v>
      </c>
      <c r="AN1" s="34" t="s">
        <v>182</v>
      </c>
      <c r="AO1" s="35" t="s">
        <v>138</v>
      </c>
      <c r="AP1" s="35" t="s">
        <v>139</v>
      </c>
      <c r="AQ1" s="22" t="s">
        <v>1245</v>
      </c>
      <c r="AR1" s="22" t="s">
        <v>1246</v>
      </c>
      <c r="AS1" s="22" t="s">
        <v>1247</v>
      </c>
      <c r="AT1" s="22" t="s">
        <v>1248</v>
      </c>
      <c r="AU1" s="28" t="s">
        <v>1249</v>
      </c>
      <c r="AV1" s="22" t="s">
        <v>191</v>
      </c>
      <c r="AW1" s="28" t="s">
        <v>1250</v>
      </c>
      <c r="AX1" s="22" t="s">
        <v>1251</v>
      </c>
      <c r="AY1" s="22" t="s">
        <v>1252</v>
      </c>
      <c r="AZ1" s="22" t="s">
        <v>1253</v>
      </c>
      <c r="BA1" s="22" t="s">
        <v>4</v>
      </c>
      <c r="BB1" s="22" t="s">
        <v>8</v>
      </c>
      <c r="BC1" s="28" t="s">
        <v>197</v>
      </c>
      <c r="BD1" s="77" t="s">
        <v>1254</v>
      </c>
      <c r="BE1" s="77" t="s">
        <v>208</v>
      </c>
      <c r="BF1" s="77" t="s">
        <v>197</v>
      </c>
      <c r="BG1" s="77" t="s">
        <v>1254</v>
      </c>
      <c r="BH1" s="77" t="s">
        <v>208</v>
      </c>
      <c r="BI1" s="77" t="s">
        <v>197</v>
      </c>
      <c r="BJ1" s="77" t="s">
        <v>1254</v>
      </c>
      <c r="BK1" s="77" t="s">
        <v>208</v>
      </c>
      <c r="BL1" s="77" t="s">
        <v>197</v>
      </c>
      <c r="BM1" s="22" t="s">
        <v>1255</v>
      </c>
      <c r="BN1" s="28" t="s">
        <v>236</v>
      </c>
      <c r="BO1" s="22" t="s">
        <v>12</v>
      </c>
      <c r="BP1" s="22" t="s">
        <v>40</v>
      </c>
      <c r="BQ1" s="22" t="s">
        <v>1256</v>
      </c>
      <c r="BR1" s="20" t="s">
        <v>138</v>
      </c>
      <c r="BS1" s="20" t="s">
        <v>139</v>
      </c>
      <c r="BT1" s="23" t="s">
        <v>32</v>
      </c>
      <c r="BU1" s="22" t="s">
        <v>44</v>
      </c>
      <c r="BV1" s="23" t="s">
        <v>148</v>
      </c>
      <c r="BW1" s="23" t="s">
        <v>150</v>
      </c>
      <c r="BX1" s="23" t="s">
        <v>152</v>
      </c>
      <c r="BY1" s="23" t="s">
        <v>47</v>
      </c>
      <c r="BZ1" s="23" t="s">
        <v>154</v>
      </c>
      <c r="CA1" s="23" t="s">
        <v>155</v>
      </c>
      <c r="CB1" s="23" t="s">
        <v>156</v>
      </c>
      <c r="CC1" s="23" t="s">
        <v>157</v>
      </c>
      <c r="CD1" s="23" t="s">
        <v>158</v>
      </c>
      <c r="CE1" s="23" t="s">
        <v>159</v>
      </c>
      <c r="CF1" s="23" t="s">
        <v>160</v>
      </c>
      <c r="CG1" s="23" t="s">
        <v>161</v>
      </c>
      <c r="CH1" s="23" t="s">
        <v>162</v>
      </c>
      <c r="CI1" s="23" t="s">
        <v>163</v>
      </c>
      <c r="CJ1" s="23" t="s">
        <v>164</v>
      </c>
      <c r="CK1" s="23" t="s">
        <v>165</v>
      </c>
      <c r="CL1" s="23" t="s">
        <v>166</v>
      </c>
      <c r="CM1" s="24" t="s">
        <v>167</v>
      </c>
      <c r="CN1" s="23" t="s">
        <v>166</v>
      </c>
      <c r="CO1" s="23" t="s">
        <v>167</v>
      </c>
      <c r="CP1" s="23" t="s">
        <v>171</v>
      </c>
      <c r="CQ1" s="23" t="s">
        <v>173</v>
      </c>
      <c r="CR1" s="23" t="s">
        <v>175</v>
      </c>
      <c r="CS1" s="23" t="s">
        <v>177</v>
      </c>
      <c r="CT1" s="23" t="s">
        <v>179</v>
      </c>
      <c r="CU1" s="23"/>
      <c r="CV1" s="23"/>
      <c r="CW1" s="23"/>
      <c r="CX1" s="25" t="s">
        <v>182</v>
      </c>
      <c r="CY1" s="23" t="s">
        <v>183</v>
      </c>
    </row>
    <row r="2" spans="1:103">
      <c r="B2" s="36" t="s">
        <v>1257</v>
      </c>
      <c r="C2" s="37" t="str">
        <f t="shared" ref="C2:C65" si="0">SUBSTITUTE(B2," ","")</f>
        <v>12RWU1059022575</v>
      </c>
      <c r="D2" s="72">
        <f t="array" aca="1" ref="D2" ca="1">MATCH(TRUE,ISERROR(VALUE(MID(C2,ROW(INDIRECT("1:"&amp;LEN(C2))),1))),0)</f>
        <v>3</v>
      </c>
      <c r="E2" s="72">
        <f t="shared" ref="E2:E65" ca="1" si="1">VALUE(LEFT(C2,D2-1))</f>
        <v>12</v>
      </c>
      <c r="F2" s="72" t="str">
        <f t="shared" ref="F2:F65" ca="1" si="2">MID(C2,D2,1)</f>
        <v>R</v>
      </c>
      <c r="G2" s="72" t="str">
        <f t="shared" ref="G2:G65" ca="1" si="3">MID(C2,D2+1,1)</f>
        <v>W</v>
      </c>
      <c r="H2" s="72" t="str">
        <f t="shared" ref="H2:H65" ca="1" si="4">MID(C2,D2+2,1)</f>
        <v>U</v>
      </c>
      <c r="I2" s="72">
        <f t="shared" ref="I2:I65" ca="1" si="5">LEN(C2)-D2-2</f>
        <v>10</v>
      </c>
      <c r="J2" s="72">
        <f t="shared" ref="J2:J65" ca="1" si="6">VALUE(LEFT(RIGHT(C2,I2),I2/2))*10^(5-I2/2)</f>
        <v>10590</v>
      </c>
      <c r="K2" s="72">
        <f t="shared" ref="K2:K65" ca="1" si="7">VALUE(RIGHT(C2,I2/2))*10^(5-I2/2)</f>
        <v>22575</v>
      </c>
      <c r="L2" s="72">
        <f t="shared" ref="L2:L65" ca="1" si="8">E2*6-183*PI()/180</f>
        <v>68.80604746885038</v>
      </c>
      <c r="M2" s="72">
        <f ca="1">VLOOKUP(G2,Coef!$C$2:$F$25,4)</f>
        <v>5</v>
      </c>
      <c r="N2" s="31">
        <f ca="1">VLOOKUP(F2,Coef!$C$4:$D$23,2)</f>
        <v>14</v>
      </c>
      <c r="O2" s="31">
        <f ca="1">MOD(VLOOKUP(H2,Coef!$C$2:$G$21,5)+MOD(E2+1,2)*15,20)</f>
        <v>14</v>
      </c>
      <c r="P2" s="31">
        <f ca="1">VLOOKUP(N2,Coef!$A$27:$B$46,2)</f>
        <v>2.67</v>
      </c>
      <c r="Q2" s="31">
        <f ca="1">VLOOKUP(N2,Coef!$A$27:$C$46,3)+O2/10-0.1</f>
        <v>3.3</v>
      </c>
      <c r="R2" s="31">
        <f ca="1">IF(Q2+0.1&lt;P2,Q2+2,Q2)</f>
        <v>3.3</v>
      </c>
      <c r="S2" s="72">
        <f ca="1">M2*100000+J2</f>
        <v>510590</v>
      </c>
      <c r="T2" s="72">
        <f ca="1">R2*1000000+K2</f>
        <v>3322575</v>
      </c>
      <c r="U2" s="72">
        <f ca="1">IF(N2&lt;11,T2-10000000,T2)</f>
        <v>3322575</v>
      </c>
      <c r="V2" s="72">
        <f ca="1">U2/(6366197.724*0.9996)</f>
        <v>0.52211770760652076</v>
      </c>
      <c r="W2" s="72">
        <f ca="1">(Coef!$J$9/(1+Coef!$J$8*(COS(V2))^2)^0.5)*Coef!$J$6</f>
        <v>6380900.1081741629</v>
      </c>
      <c r="X2" s="72">
        <f ca="1">6*E2-183</f>
        <v>-111</v>
      </c>
      <c r="Y2" s="72">
        <f ca="1">(S2-500000)/W2</f>
        <v>1.6596404614505449E-3</v>
      </c>
      <c r="Z2" s="72">
        <f ca="1">SIN(2*V2)</f>
        <v>0.86454053859979441</v>
      </c>
      <c r="AA2" s="72">
        <f ca="1">Z2*(COS(V2))^2</f>
        <v>0.64951335055974246</v>
      </c>
      <c r="AB2" s="72">
        <f ca="1">V2+(Z2/2)</f>
        <v>0.95438797690641797</v>
      </c>
      <c r="AC2" s="72">
        <f ca="1">(3*AB2+AA2)/4</f>
        <v>0.87816932031974904</v>
      </c>
      <c r="AD2" s="72">
        <f ca="1">(5*AC2+AA2*(COS(V2))^2)/3</f>
        <v>1.6262713314527126</v>
      </c>
      <c r="AE2" s="72">
        <f ca="1">Coef!$J$6*Coef!$J$9*(V2-(Coef!$J$10*AB2)+(Coef!$J$11*AC2)-(Coef!$J$12*AD2))</f>
        <v>3309382.34238536</v>
      </c>
      <c r="AF2" s="72">
        <f ca="1">(U2-AE2)/W2</f>
        <v>2.0675229812389148E-3</v>
      </c>
      <c r="AG2" s="72">
        <f ca="1">((Coef!$J$8*Y2^2)/2)*(COS(V2))^2</f>
        <v>6.9731373648121848E-9</v>
      </c>
      <c r="AH2" s="72">
        <f ca="1">Y2*(1-(AG2/3))</f>
        <v>1.6596404575929112E-3</v>
      </c>
      <c r="AI2" s="72">
        <f ca="1">AF2*(1-AG2)+V2</f>
        <v>0.52418523057334254</v>
      </c>
      <c r="AJ2" s="72">
        <f ca="1">(EXP(AH2)-EXP(-AH2))/2</f>
        <v>1.6596412194804233E-3</v>
      </c>
      <c r="AK2" s="72">
        <f ca="1">ATAN(AJ2/COS(AI2))</f>
        <v>1.9170356806743301E-3</v>
      </c>
      <c r="AL2" s="72">
        <f ca="1">ATAN(COS(AK2)*TAN(AI2))</f>
        <v>0.52418443436853224</v>
      </c>
      <c r="AM2" s="72">
        <f ca="1">V2+(1+Coef!$J$8*(COS(V2))^2-(3/2)*Coef!$J$8*SIN(V2)*COS(V2)*(AL2-V2))*(AL2-V2)</f>
        <v>0.52419488007695425</v>
      </c>
      <c r="AN2" s="34" t="str">
        <f t="shared" ref="AN2:AN65" ca="1" si="9">E2&amp;" "&amp;RIGHT(S2+1000000,6)&amp;" "&amp;RIGHT(T2+10000000,7)&amp;" "&amp;IF(AO2&lt;0,"S","N")</f>
        <v>12 510590 3322575 N</v>
      </c>
      <c r="AO2" s="33">
        <f t="shared" ref="AO2:AO65" ca="1" si="10">AM2/PI()*180</f>
        <v>30.034154270775801</v>
      </c>
      <c r="AP2" s="33">
        <f t="shared" ref="AP2:AP65" ca="1" si="11">AK2/PI()*180+X2</f>
        <v>-110.89016194632137</v>
      </c>
      <c r="AQ2" s="72">
        <v>37.71</v>
      </c>
      <c r="AR2" s="72">
        <v>9054094</v>
      </c>
      <c r="AS2" s="72">
        <f t="shared" ref="AS2:AU18" ca="1" si="12">AO2*PI()/180</f>
        <v>0.52419488007695425</v>
      </c>
      <c r="AT2" s="72">
        <f ca="1">AP2*PI()/180</f>
        <v>-1.9353984340330315</v>
      </c>
      <c r="AU2" s="72">
        <f>AQ2*PI()/180</f>
        <v>0.65816366092706169</v>
      </c>
      <c r="AV2" s="72">
        <f t="array" aca="1" ref="AV2" ca="1">ATAN((1-f)*TAN(AS2))</f>
        <v>0.52274085192734676</v>
      </c>
      <c r="AW2" s="72">
        <f t="shared" ref="AW2:AW65" ca="1" si="13">ATAN2(COS(AU2),TAN(AV2))</f>
        <v>0.62949806172561629</v>
      </c>
      <c r="AX2" s="72">
        <f t="shared" ref="AX2:AX65" ca="1" si="14">COS(AV2)*SIN(AU2)</f>
        <v>0.52997972324820541</v>
      </c>
      <c r="AY2" s="72">
        <f t="shared" ref="AY2:AY9" ca="1" si="15">(1-AX2^2)*(a^2/b^2-1)</f>
        <v>4.8465169590087547E-3</v>
      </c>
      <c r="AZ2" s="72">
        <f t="shared" ref="AZ2:AZ65" ca="1" si="16">(SQRT(1+AY2)-1)/(SQRT(1+AY2)+1)</f>
        <v>1.2087020124937752E-3</v>
      </c>
      <c r="BA2" s="72">
        <f t="shared" ref="BA2:BA65" ca="1" si="17">(1+0.25*AZ2^2)/(1-AZ2)</f>
        <v>1.0012105304231913</v>
      </c>
      <c r="BB2" s="72">
        <f t="shared" ref="BB2:BB65" ca="1" si="18">AZ2*(1-3/8*AZ2^2)</f>
        <v>1.2087013502940392E-3</v>
      </c>
      <c r="BC2" s="72">
        <f t="shared" ref="BC2:BC9" ca="1" si="19">$AR2/b/$BA2</f>
        <v>1.4226049008037274</v>
      </c>
      <c r="BD2" s="75">
        <f t="shared" ref="BD2:BD65" ca="1" si="20">2*$AW2+BC2</f>
        <v>2.6816010242549599</v>
      </c>
      <c r="BE2" s="75">
        <f t="shared" ref="BE2:BE65" ca="1" si="21">$BB2*SIN(BC2)*(COS(BD2)+$BB2/4*(COS(BC2)*(-1+2*COS(BD2))-$BB2/6*COS(BD2)*(-3+4*SIN(BC2)^2)*(-3+4*COS(BD2)^2)))</f>
        <v>-1.0713425870200791E-3</v>
      </c>
      <c r="BF2" s="75">
        <f t="shared" ref="BF2:BF9" ca="1" si="22">$AR2/b/$BA2+BE2</f>
        <v>1.4215335582167072</v>
      </c>
      <c r="BG2" s="75">
        <f t="shared" ref="BG2:BG65" ca="1" si="23">2*$AW2+BF2</f>
        <v>2.6805296816679398</v>
      </c>
      <c r="BH2" s="75">
        <f t="shared" ref="BH2:BH65" ca="1" si="24">$BB2*SIN(BF2)*(COS(BG2)+$BB2/4*(COS(BF2)*(-1+2*COS(BG2))-$BB2/6*COS(BG2)*(-3+4*SIN(BF2)^2)*(-3+4*COS(BG2)^2)))</f>
        <v>-1.0706025472798368E-3</v>
      </c>
      <c r="BI2" s="75">
        <f t="shared" ref="BI2:BI9" ca="1" si="25">$AR2/b/$BA2+BH2</f>
        <v>1.4215342982564476</v>
      </c>
      <c r="BJ2" s="75">
        <f t="shared" ref="BJ2:BJ65" ca="1" si="26">2*$AW2+BI2</f>
        <v>2.6805304217076804</v>
      </c>
      <c r="BK2" s="75">
        <f t="shared" ref="BK2:BK65" ca="1" si="27">$BB2*SIN(BI2)*(COS(BJ2)+$BB2/4*(COS(BI2)*(-1+2*COS(BJ2))-$BB2/6*COS(BJ2)*(-3+4*SIN(BI2)^2)*(-3+4*COS(BJ2)^2)))</f>
        <v>-1.0706030592547524E-3</v>
      </c>
      <c r="BL2" s="75">
        <f t="shared" ref="BL2:BL9" ca="1" si="28">$AR2/b/$BA2+BK2</f>
        <v>1.4215342977444727</v>
      </c>
      <c r="BM2" s="72">
        <f t="array" aca="1" ref="BM2" ca="1">ATAN2((1-f)*SQRT(AX2^2+(SIN(AV2)*SIN(BL2)-COS(AV2)*COS(BL2)*COS(AU2))^2),SIN(AV2)*COS(BL2)+COS(AV2)*SIN(BL2)*COS(AU2))</f>
        <v>0.85288943057431177</v>
      </c>
      <c r="BN2" s="72">
        <f t="shared" ref="BN2:BN65" ca="1" si="29">ATAN2(COS(AV2)*COS(BL2)-SIN(AV2)*SIN(BL2)*COS(AU2),SIN(BL2)*SIN(AU2))</f>
        <v>1.979177973323031</v>
      </c>
      <c r="BO2" s="72">
        <f t="array" aca="1" ref="BO2" ca="1">f/16*(1-AX2^2)*(4+f*(4-3*(1-AX2^2)))</f>
        <v>6.0370053148308311E-4</v>
      </c>
      <c r="BP2" s="72">
        <f t="array" aca="1" ref="BP2" ca="1">BN2-(1-BO2)*f*AX2*(BL2+BO2*SIN(BL2)*(COS(BJ2)+BO2*COS(BL2)*(-1+2*COS(BJ2)^2)))</f>
        <v>1.976654492549256</v>
      </c>
      <c r="BQ2" s="72">
        <f t="shared" ref="BQ2:BQ65" ca="1" si="30">BP2+AT2</f>
        <v>4.1256058516224492E-2</v>
      </c>
      <c r="BR2" s="13">
        <f t="shared" ref="BR2:BR65" ca="1" si="31">BM2*180/PI()</f>
        <v>48.866964763224104</v>
      </c>
      <c r="BS2" s="13">
        <f t="shared" ref="BS2:BS65" ca="1" si="32">BQ2*180/PI()</f>
        <v>2.3637980323244205</v>
      </c>
      <c r="BT2" s="15">
        <f t="shared" ref="BT2:BT65" ca="1" si="33">1+_xlfn.FLOOR.MATH((BS2+180)/6)</f>
        <v>31</v>
      </c>
      <c r="BU2" s="15">
        <f t="shared" ref="BU2:BU65" ca="1" si="34">BT2*6-183</f>
        <v>3</v>
      </c>
      <c r="BV2" s="15">
        <f t="shared" ref="BV2:BW18" ca="1" si="35">BR2*PI()/180</f>
        <v>0.85288943057431177</v>
      </c>
      <c r="BW2" s="15">
        <f ca="1">BS2*PI()/180</f>
        <v>4.1256058516224485E-2</v>
      </c>
      <c r="BX2" s="15">
        <f t="shared" ref="BX2:BX65" ca="1" si="36">BU2*PI()/180</f>
        <v>5.2359877559829883E-2</v>
      </c>
      <c r="BY2" s="15">
        <f t="shared" ref="BY2:BY65" ca="1" si="37">COS(BV2)</f>
        <v>0.65780962129833642</v>
      </c>
      <c r="BZ2" s="16">
        <f t="shared" ref="BZ2:BZ65" ca="1" si="38">0.00673949681993606*BY2^2</f>
        <v>2.9162712428562063E-3</v>
      </c>
      <c r="CA2" s="15">
        <f t="shared" ref="CA2:CA65" ca="1" si="39">40680631590769/(6356752.314*SQRT(1+BZ2))</f>
        <v>6390282.5109373899</v>
      </c>
      <c r="CB2" s="15">
        <f t="shared" ref="CB2:CB65" ca="1" si="40">TAN(BV2)</f>
        <v>1.1449881811310851</v>
      </c>
      <c r="CC2" s="15">
        <f t="shared" ref="CC2:CC65" ca="1" si="41">CB2^2</f>
        <v>1.3109979349298706</v>
      </c>
      <c r="CD2" s="17">
        <f t="shared" ref="CD2:CD65" ca="1" si="42">CC2^3-CB2^6</f>
        <v>0</v>
      </c>
      <c r="CE2" s="15">
        <f t="shared" ref="CE2:CE65" ca="1" si="43">BW2-BX2</f>
        <v>-1.1103819043605398E-2</v>
      </c>
      <c r="CF2" s="16">
        <f t="shared" ref="CF2:CF65" ca="1" si="44">1-CC2+BZ2</f>
        <v>-0.3080816636870144</v>
      </c>
      <c r="CG2" s="15">
        <f t="shared" ref="CG2:CG65" ca="1" si="45">5-CC2+9*BZ2+4*BZ2^2</f>
        <v>3.7152825248076824</v>
      </c>
      <c r="CH2" s="15">
        <f t="shared" ref="CH2:CH65" ca="1" si="46">5-18*CC2+CC2^2+14*BZ2+58*CC2*BZ2</f>
        <v>-16.616672362476667</v>
      </c>
      <c r="CI2" s="15">
        <f t="shared" ref="CI2:CI65" ca="1" si="47">61-58*CC2+CC2^2+270*BZ2-330*CC2*BZ2</f>
        <v>-13.793435845407288</v>
      </c>
      <c r="CJ2" s="15">
        <f t="shared" ref="CJ2:CJ65" ca="1" si="48">61-479*CC2+179*CC2^2-CC2^3</f>
        <v>-261.57115362970768</v>
      </c>
      <c r="CK2" s="15">
        <f t="shared" ref="CK2:CK65" ca="1" si="49">1385-3111*CC2+543*CC2^2-CC2^3</f>
        <v>-1762.5052452830264</v>
      </c>
      <c r="CL2" s="15">
        <f t="shared" ref="CL2:CL65" ca="1" si="50">CA2*BY2*CE2+(CA2/6*BY2^3*CF2*CE2^3+(CA2/120*BY2^5*CH2*CE2^5))+(CA2/5040*BY2^7*CJ2*CE2^7)</f>
        <v>-46675.767242734619</v>
      </c>
      <c r="CM2" s="15">
        <f t="shared" ref="CM2:CM65" ca="1" si="51">6367449.14570093*(BV2-(0.00251882794504*SIN(2*BV2))+(0.00000264354112*SIN(4*BV2))-(0.00000000345262*SIN(6*BV2))+(0.000000000004892*SIN(8*BV2)))+(CB2/2*CA2*BY2^2*CE2^2)+(CB2/24*CA2*BY2^4*CG2*CE2^4)+(CB2/720*CA2*BY2^6*CI2*CE2^6)+(CB2/40320*CA2*BY2^8*CK2*CE2^8)</f>
        <v>5415028.1732727634</v>
      </c>
      <c r="CN2" s="15">
        <f t="shared" ref="CN2:CN65" ca="1" si="52">CL2*0.9996+500000</f>
        <v>453342.90306416247</v>
      </c>
      <c r="CO2" s="15">
        <f t="shared" ref="CO2:CO65" ca="1" si="53">IF(CM2*0.9996&lt;0,CM2*0.9996+10000000,CM2*0.9996)</f>
        <v>5412862.1620034548</v>
      </c>
      <c r="CP2" s="15" t="str">
        <f ca="1">VLOOKUP(_xlfn.FLOOR.MATH(BR2/8+11),Coef!$B$4:$C$23,2)</f>
        <v>U</v>
      </c>
      <c r="CQ2" s="15">
        <f ca="1">_xlfn.FLOOR.MATH(CN2/100000)</f>
        <v>4</v>
      </c>
      <c r="CR2" s="15" t="str">
        <f ca="1">VLOOKUP(MOD(BT2-1,3)*8+CQ2,Coef!$A$2:$C$25,3)</f>
        <v>D</v>
      </c>
      <c r="CS2" s="15">
        <f ca="1">(MOD(_xlfn.FLOOR.MATH(CO2/100000),20))</f>
        <v>14</v>
      </c>
      <c r="CT2" s="15" t="str">
        <f ca="1">VLOOKUP(MOD(MOD(BT2+1,2)*5+CS2,20)+1,Coef!$A$2:$C$21,3)</f>
        <v>Q</v>
      </c>
      <c r="CU2" s="15"/>
      <c r="CV2" s="15" t="str">
        <f t="shared" ref="CV2:CW18" ca="1" si="54">RIGHT(_xlfn.FLOOR.MATH(1000000+CN2),5)</f>
        <v>53342</v>
      </c>
      <c r="CW2" s="15" t="str">
        <f ca="1">RIGHT(_xlfn.FLOOR.MATH(1000000+CO2),5)</f>
        <v>12862</v>
      </c>
      <c r="CX2" s="18" t="str">
        <f t="shared" ref="CX2:CX65" ca="1" si="55">_xlfn.FLOOR.MATH(CN2)&amp;" mE "&amp;_xlfn.FLOOR.MATH(CO2)&amp;" mN "&amp;BT2&amp;" "&amp;IF(BS2&lt;0,"S","N")</f>
        <v>453342 mE 5412862 mN 31 N</v>
      </c>
      <c r="CY2" s="15" t="str">
        <f t="shared" ref="CY2:CY65" ca="1" si="56">BT2&amp;CP2&amp;CR2&amp;CT2&amp;CV2&amp;CW2</f>
        <v>31UDQ5334212862</v>
      </c>
    </row>
    <row r="3" spans="1:103">
      <c r="B3" s="36" t="s">
        <v>1258</v>
      </c>
      <c r="C3" s="72" t="str">
        <f t="shared" si="0"/>
        <v>31UDQ5248411718</v>
      </c>
      <c r="D3" s="72">
        <f t="array" aca="1" ref="D3" ca="1">MATCH(TRUE,ISERROR(VALUE(MID(C3,ROW(INDIRECT("1:"&amp;LEN(C3))),1))),0)</f>
        <v>3</v>
      </c>
      <c r="E3" s="72">
        <f t="shared" ca="1" si="1"/>
        <v>31</v>
      </c>
      <c r="F3" s="72" t="str">
        <f t="shared" ca="1" si="2"/>
        <v>U</v>
      </c>
      <c r="G3" s="72" t="str">
        <f t="shared" ca="1" si="3"/>
        <v>D</v>
      </c>
      <c r="H3" s="72" t="str">
        <f t="shared" ca="1" si="4"/>
        <v>Q</v>
      </c>
      <c r="I3" s="72">
        <f t="shared" ca="1" si="5"/>
        <v>10</v>
      </c>
      <c r="J3" s="72">
        <f t="shared" ca="1" si="6"/>
        <v>52484</v>
      </c>
      <c r="K3" s="72">
        <f t="shared" ca="1" si="7"/>
        <v>11718</v>
      </c>
      <c r="L3" s="72">
        <f t="shared" ca="1" si="8"/>
        <v>182.80604746885038</v>
      </c>
      <c r="M3" s="72">
        <f ca="1">VLOOKUP(G3,Coef!$C$2:$F$25,4)</f>
        <v>4</v>
      </c>
      <c r="N3" s="31">
        <f ca="1">VLOOKUP(F3,Coef!$C$4:$D$23,2)</f>
        <v>17</v>
      </c>
      <c r="O3" s="31">
        <f ca="1">MOD(VLOOKUP(H3,Coef!$C$2:$G$21,5)+MOD(E3+1,2)*15,20)</f>
        <v>15</v>
      </c>
      <c r="P3" s="31">
        <f ca="1">VLOOKUP(N3,Coef!$A$27:$B$46,2)</f>
        <v>5.34</v>
      </c>
      <c r="Q3" s="31">
        <f ca="1">VLOOKUP(N3,Coef!$A$27:$C$46,3)+O3/10-0.1</f>
        <v>5.4</v>
      </c>
      <c r="R3" s="31">
        <f ca="1">IF(Q3+0.1&lt;P3,Q3+2,Q3)</f>
        <v>5.4</v>
      </c>
      <c r="S3" s="72">
        <f ca="1">M3*100000+J3</f>
        <v>452484</v>
      </c>
      <c r="T3" s="72">
        <f ca="1">R3*1000000+K3</f>
        <v>5411718</v>
      </c>
      <c r="U3" s="72">
        <f ca="1">IF(N3&lt;11,T3-10000000,T3)</f>
        <v>5411718</v>
      </c>
      <c r="V3" s="72">
        <f ca="1">U3/(6366197.724*0.9996)</f>
        <v>0.8504108398976532</v>
      </c>
      <c r="W3" s="72">
        <f ca="1">(Coef!$J$9/(1+Coef!$J$8*(COS(V3))^2)^0.5)*Coef!$J$6</f>
        <v>6387673.6682074489</v>
      </c>
      <c r="X3" s="72">
        <f ca="1">6*E3-183</f>
        <v>3</v>
      </c>
      <c r="Y3" s="72">
        <f ca="1">(S3-500000)/W3</f>
        <v>-7.43870186050601E-3</v>
      </c>
      <c r="Z3" s="72">
        <f ca="1">SIN(2*V3)</f>
        <v>0.99155860678164198</v>
      </c>
      <c r="AA3" s="72">
        <f ca="1">Z3*(COS(V3))^2</f>
        <v>0.43149691505765403</v>
      </c>
      <c r="AB3" s="72">
        <f ca="1">V3+(Z3/2)</f>
        <v>1.3461901432884742</v>
      </c>
      <c r="AC3" s="72">
        <f ca="1">(3*AB3+AA3)/4</f>
        <v>1.117516836230769</v>
      </c>
      <c r="AD3" s="72">
        <f ca="1">(5*AC3+AA3*(COS(V3))^2)/3</f>
        <v>1.9251196162210029</v>
      </c>
      <c r="AE3" s="72">
        <f ca="1">Coef!$J$6*Coef!$J$9*(V3-(Coef!$J$10*AB3)+(Coef!$J$11*AC3)-(Coef!$J$12*AD3))</f>
        <v>5396880.717097003</v>
      </c>
      <c r="AF3" s="72">
        <f ca="1">(U3-AE3)/W3</f>
        <v>2.3227991399818525E-3</v>
      </c>
      <c r="AG3" s="72">
        <f ca="1">((Coef!$J$8*Y3^2)/2)*(COS(V3))^2</f>
        <v>8.114300444453536E-8</v>
      </c>
      <c r="AH3" s="72">
        <f ca="1">Y3*(1-(AG3/3))</f>
        <v>-7.4387016593064712E-3</v>
      </c>
      <c r="AI3" s="72">
        <f ca="1">AF3*(1-AG3)+V3</f>
        <v>0.85273363884915621</v>
      </c>
      <c r="AJ3" s="72">
        <f ca="1">(EXP(AH3)-EXP(-AH3))/2</f>
        <v>-7.4387702620326013E-3</v>
      </c>
      <c r="AK3" s="72">
        <f ca="1">ATAN(AJ3/COS(AI3))</f>
        <v>-1.1305895394588292E-2</v>
      </c>
      <c r="AL3" s="72">
        <f ca="1">ATAN(COS(AK3)*TAN(AI3))</f>
        <v>0.85270197156288907</v>
      </c>
      <c r="AM3" s="72">
        <f ca="1">V3+(1+Coef!$J$8*(COS(V3))^2-(3/2)*Coef!$J$8*SIN(V3)*COS(V3)*(AL3-V3))*(AL3-V3)</f>
        <v>0.85270866475160512</v>
      </c>
      <c r="AN3" s="34" t="str">
        <f t="shared" ca="1" si="9"/>
        <v>31 452484 5411718 N</v>
      </c>
      <c r="AO3" s="33">
        <f t="shared" ca="1" si="10"/>
        <v>48.856607644502795</v>
      </c>
      <c r="AP3" s="33">
        <f t="shared" ca="1" si="11"/>
        <v>2.3522199102736963</v>
      </c>
      <c r="AQ3" s="72">
        <v>45</v>
      </c>
      <c r="AR3" s="72">
        <v>3000</v>
      </c>
      <c r="AS3" s="72">
        <f t="shared" ca="1" si="12"/>
        <v>0.85270866475160512</v>
      </c>
      <c r="AT3" s="72">
        <f t="shared" ca="1" si="12"/>
        <v>4.1053982165241594E-2</v>
      </c>
      <c r="AU3" s="72">
        <f t="shared" si="12"/>
        <v>0.78539816339744828</v>
      </c>
      <c r="AV3" s="72">
        <f t="array" aca="1" ref="AV3" ca="1">ATAN((1-f)*TAN(AS3))</f>
        <v>0.85104426391922505</v>
      </c>
      <c r="AW3" s="72">
        <f t="shared" ca="1" si="13"/>
        <v>1.0158941140401121</v>
      </c>
      <c r="AX3" s="72">
        <f t="shared" ca="1" si="14"/>
        <v>0.46612355353852908</v>
      </c>
      <c r="AY3" s="72">
        <f t="shared" ca="1" si="15"/>
        <v>5.2751984189880526E-3</v>
      </c>
      <c r="AZ3" s="72">
        <f t="shared" ca="1" si="16"/>
        <v>1.315332566264915E-3</v>
      </c>
      <c r="BA3" s="72">
        <f t="shared" ca="1" si="17"/>
        <v>1.0013174980392818</v>
      </c>
      <c r="BB3" s="72">
        <f t="shared" ca="1" si="18"/>
        <v>1.3153317128937062E-3</v>
      </c>
      <c r="BC3" s="72">
        <f t="shared" ca="1" si="19"/>
        <v>4.7131814460029802E-4</v>
      </c>
      <c r="BD3" s="75">
        <f t="shared" ca="1" si="20"/>
        <v>2.0322595462248243</v>
      </c>
      <c r="BE3" s="75">
        <f t="shared" ca="1" si="21"/>
        <v>-2.7641883107173366E-7</v>
      </c>
      <c r="BF3" s="75">
        <f t="shared" ca="1" si="22"/>
        <v>4.710417257692263E-4</v>
      </c>
      <c r="BG3" s="75">
        <f t="shared" ca="1" si="23"/>
        <v>2.0322592698059934</v>
      </c>
      <c r="BH3" s="75">
        <f t="shared" ca="1" si="24"/>
        <v>-2.7625656342097536E-7</v>
      </c>
      <c r="BI3" s="75">
        <f t="shared" ca="1" si="25"/>
        <v>4.7104188803687706E-4</v>
      </c>
      <c r="BJ3" s="75">
        <f t="shared" ca="1" si="26"/>
        <v>2.0322592699682609</v>
      </c>
      <c r="BK3" s="75">
        <f t="shared" ca="1" si="27"/>
        <v>-2.7625665867778461E-7</v>
      </c>
      <c r="BL3" s="75">
        <f t="shared" ca="1" si="28"/>
        <v>4.7104188794162025E-4</v>
      </c>
      <c r="BM3" s="72">
        <f t="array" aca="1" ref="BM3" ca="1">ATAN2((1-f)*SQRT(AX3^2+(SIN(AV3)*SIN(BL3)-COS(AV3)*COS(BL3)*COS(AU3))^2),SIN(AV3)*COS(BL3)+COS(AV3)*SIN(BL3)*COS(AU3))</f>
        <v>0.85304152976007452</v>
      </c>
      <c r="BN3" s="72">
        <f t="shared" ca="1" si="29"/>
        <v>5.0546783181021088E-4</v>
      </c>
      <c r="BO3" s="72">
        <f t="array" aca="1" ref="BO3" ca="1">f/16*(1-AX3^2)*(4+f*(4-3*(1-AX3^2)))</f>
        <v>6.5699378055794795E-4</v>
      </c>
      <c r="BP3" s="72">
        <f t="array" aca="1" ref="BP3" ca="1">BN3-(1-BO3)*f*AX3*(BL3+BO3*SIN(BL3)*(COS(BJ3)+BO3*COS(BL3)*(-1+2*COS(BJ3)^2)))</f>
        <v>5.0473237528154773E-4</v>
      </c>
      <c r="BQ3" s="72">
        <f t="shared" ca="1" si="30"/>
        <v>4.1558714540523144E-2</v>
      </c>
      <c r="BR3" s="13">
        <f t="shared" ca="1" si="31"/>
        <v>48.875679404635683</v>
      </c>
      <c r="BS3" s="13">
        <f t="shared" ca="1" si="32"/>
        <v>2.3811389451609424</v>
      </c>
      <c r="BT3" s="15">
        <f t="shared" ca="1" si="33"/>
        <v>31</v>
      </c>
      <c r="BU3" s="15">
        <f t="shared" ca="1" si="34"/>
        <v>3</v>
      </c>
      <c r="BV3" s="15">
        <f t="shared" ca="1" si="35"/>
        <v>0.85304152976007452</v>
      </c>
      <c r="BW3" s="15">
        <f t="shared" ca="1" si="35"/>
        <v>4.1558714540523144E-2</v>
      </c>
      <c r="BX3" s="15">
        <f t="shared" ca="1" si="36"/>
        <v>5.2359877559829883E-2</v>
      </c>
      <c r="BY3" s="15">
        <f t="shared" ca="1" si="37"/>
        <v>0.65769505497993053</v>
      </c>
      <c r="BZ3" s="16">
        <f t="shared" ca="1" si="38"/>
        <v>2.9152555162556748E-3</v>
      </c>
      <c r="CA3" s="15">
        <f t="shared" ca="1" si="39"/>
        <v>6390285.7468928974</v>
      </c>
      <c r="CB3" s="15">
        <f t="shared" ca="1" si="40"/>
        <v>1.145339743263166</v>
      </c>
      <c r="CC3" s="15">
        <f t="shared" ca="1" si="41"/>
        <v>1.311803127498135</v>
      </c>
      <c r="CD3" s="17">
        <f t="shared" ca="1" si="42"/>
        <v>0</v>
      </c>
      <c r="CE3" s="15">
        <f t="shared" ca="1" si="43"/>
        <v>-1.0801163019306739E-2</v>
      </c>
      <c r="CF3" s="16">
        <f t="shared" ca="1" si="44"/>
        <v>-0.30888787198187934</v>
      </c>
      <c r="CG3" s="15">
        <f t="shared" ca="1" si="45"/>
        <v>3.7144681670070665</v>
      </c>
      <c r="CH3" s="15">
        <f t="shared" ca="1" si="46"/>
        <v>-16.629009276811502</v>
      </c>
      <c r="CI3" s="15">
        <f t="shared" ca="1" si="47"/>
        <v>-13.838634590403434</v>
      </c>
      <c r="CJ3" s="15">
        <f t="shared" ca="1" si="48"/>
        <v>-261.58297218506806</v>
      </c>
      <c r="CK3" s="15">
        <f t="shared" ca="1" si="49"/>
        <v>-1763.8676136659044</v>
      </c>
      <c r="CL3" s="15">
        <f t="shared" ca="1" si="50"/>
        <v>-45395.650877058819</v>
      </c>
      <c r="CM3" s="15">
        <f t="shared" ca="1" si="51"/>
        <v>5415986.8016129257</v>
      </c>
      <c r="CN3" s="15">
        <f t="shared" ca="1" si="52"/>
        <v>454622.50738329202</v>
      </c>
      <c r="CO3" s="15">
        <f t="shared" ca="1" si="53"/>
        <v>5413820.406892281</v>
      </c>
      <c r="CP3" s="15" t="str">
        <f ca="1">VLOOKUP(_xlfn.FLOOR.MATH(BR3/8+11),Coef!$B$4:$C$23,2)</f>
        <v>U</v>
      </c>
      <c r="CQ3" s="15">
        <f ca="1">_xlfn.FLOOR.MATH(CN3/100000)</f>
        <v>4</v>
      </c>
      <c r="CR3" s="15" t="str">
        <f ca="1">VLOOKUP(MOD(BT3-1,3)*8+CQ3,Coef!$A$2:$C$25,3)</f>
        <v>D</v>
      </c>
      <c r="CS3" s="15">
        <f ca="1">(MOD(_xlfn.FLOOR.MATH(CO3/100000),20))</f>
        <v>14</v>
      </c>
      <c r="CT3" s="15" t="str">
        <f ca="1">VLOOKUP(MOD(MOD(BT3+1,2)*5+CS3,20)+1,Coef!$A$2:$C$21,3)</f>
        <v>Q</v>
      </c>
      <c r="CU3" s="15"/>
      <c r="CV3" s="15" t="str">
        <f t="shared" ca="1" si="54"/>
        <v>54622</v>
      </c>
      <c r="CW3" s="15" t="str">
        <f t="shared" ca="1" si="54"/>
        <v>13820</v>
      </c>
      <c r="CX3" s="18" t="str">
        <f t="shared" ca="1" si="55"/>
        <v>454622 mE 5413820 mN 31 N</v>
      </c>
      <c r="CY3" s="15" t="str">
        <f t="shared" ca="1" si="56"/>
        <v>31UDQ5462213820</v>
      </c>
    </row>
    <row r="4" spans="1:103">
      <c r="B4" s="38" t="s">
        <v>1259</v>
      </c>
      <c r="C4" s="72" t="str">
        <f t="shared" si="0"/>
        <v>30STC5235267490</v>
      </c>
      <c r="D4" s="72">
        <f t="array" aca="1" ref="D4" ca="1">MATCH(TRUE,ISERROR(VALUE(MID(C4,ROW(INDIRECT("1:"&amp;LEN(C4))),1))),0)</f>
        <v>3</v>
      </c>
      <c r="E4" s="72">
        <f t="shared" ca="1" si="1"/>
        <v>30</v>
      </c>
      <c r="F4" s="72" t="str">
        <f t="shared" ca="1" si="2"/>
        <v>S</v>
      </c>
      <c r="G4" s="72" t="str">
        <f t="shared" ca="1" si="3"/>
        <v>T</v>
      </c>
      <c r="H4" s="72" t="str">
        <f t="shared" ca="1" si="4"/>
        <v>C</v>
      </c>
      <c r="I4" s="72">
        <f t="shared" ca="1" si="5"/>
        <v>10</v>
      </c>
      <c r="J4" s="72">
        <f t="shared" ca="1" si="6"/>
        <v>52352</v>
      </c>
      <c r="K4" s="72">
        <f t="shared" ca="1" si="7"/>
        <v>67490</v>
      </c>
      <c r="L4" s="72">
        <f t="shared" ca="1" si="8"/>
        <v>176.80604746885038</v>
      </c>
      <c r="M4" s="72">
        <f ca="1">VLOOKUP(G4,Coef!$C$2:$F$25,4)</f>
        <v>2</v>
      </c>
      <c r="N4" s="31">
        <f ca="1">VLOOKUP(F4,Coef!$C$4:$D$23,2)</f>
        <v>15</v>
      </c>
      <c r="O4" s="31">
        <f ca="1">MOD(VLOOKUP(H4,Coef!$C$2:$G$21,5)+MOD(E4+1,2)*15,20)</f>
        <v>18</v>
      </c>
      <c r="P4" s="31">
        <f ca="1">VLOOKUP(N4,Coef!$A$27:$B$46,2)</f>
        <v>3.56</v>
      </c>
      <c r="Q4" s="31">
        <f ca="1">VLOOKUP(N4,Coef!$A$27:$C$46,3)+O4/10-0.1</f>
        <v>3.6999999999999997</v>
      </c>
      <c r="R4" s="31">
        <f ca="1">IF(Q4+0.1&lt;P4,Q4+2,Q4)</f>
        <v>3.6999999999999997</v>
      </c>
      <c r="S4" s="72">
        <f ca="1">M4*100000+J4</f>
        <v>252352</v>
      </c>
      <c r="T4" s="72">
        <f ca="1">R4*1000000+K4</f>
        <v>3767489.9999999995</v>
      </c>
      <c r="U4" s="72">
        <f ca="1">IF(N4&lt;11,T4-10000000,T4)</f>
        <v>3767489.9999999995</v>
      </c>
      <c r="V4" s="72">
        <f ca="1">U4/(6366197.724*0.9996)</f>
        <v>0.59203275839687308</v>
      </c>
      <c r="W4" s="72">
        <f ca="1">(Coef!$J$9/(1+Coef!$J$8*(COS(V4))^2)^0.5)*Coef!$J$6</f>
        <v>6382241.9209625246</v>
      </c>
      <c r="X4" s="72">
        <f ca="1">6*E4-183</f>
        <v>-3</v>
      </c>
      <c r="Y4" s="72">
        <f ca="1">(S4-500000)/W4</f>
        <v>-3.8802665750823105E-2</v>
      </c>
      <c r="Z4" s="72">
        <f ca="1">SIN(2*V4)</f>
        <v>0.92614702328162735</v>
      </c>
      <c r="AA4" s="72">
        <f ca="1">Z4*(COS(V4))^2</f>
        <v>0.63772756083405313</v>
      </c>
      <c r="AB4" s="72">
        <f ca="1">V4+(Z4/2)</f>
        <v>1.0551062700376868</v>
      </c>
      <c r="AC4" s="72">
        <f ca="1">(3*AB4+AA4)/4</f>
        <v>0.95076159273677829</v>
      </c>
      <c r="AD4" s="72">
        <f ca="1">(5*AC4+AA4*(COS(V4))^2)/3</f>
        <v>1.7309784212677897</v>
      </c>
      <c r="AE4" s="72">
        <f ca="1">Coef!$J$6*Coef!$J$9*(V4-(Coef!$J$10*AB4)+(Coef!$J$11*AC4)-(Coef!$J$12*AD4))</f>
        <v>3753394.261661299</v>
      </c>
      <c r="AF4" s="72">
        <f ca="1">(U4-AE4)/W4</f>
        <v>2.2085872822217739E-3</v>
      </c>
      <c r="AG4" s="72">
        <f ca="1">((Coef!$J$8*Y4^2)/2)*(COS(V4))^2</f>
        <v>3.4936214769208759E-6</v>
      </c>
      <c r="AH4" s="72">
        <f ca="1">Y4*(1-(AG4/3))</f>
        <v>-3.8802620563547628E-2</v>
      </c>
      <c r="AI4" s="72">
        <f ca="1">AF4*(1-AG4)+V4</f>
        <v>0.59424133796312695</v>
      </c>
      <c r="AJ4" s="72">
        <f ca="1">(EXP(AH4)-EXP(-AH4))/2</f>
        <v>-3.8812358447958217E-2</v>
      </c>
      <c r="AK4" s="72">
        <f ca="1">ATAN(AJ4/COS(AI4))</f>
        <v>-4.6808169002194845E-2</v>
      </c>
      <c r="AL4" s="72">
        <f ca="1">ATAN(COS(AK4)*TAN(AI4))</f>
        <v>0.59373305056329573</v>
      </c>
      <c r="AM4" s="72">
        <f ca="1">V4+(1+Coef!$J$8*(COS(V4))^2-(3/2)*Coef!$J$8*SIN(V4)*COS(V4)*(AL4-V4))*(AL4-V4)</f>
        <v>0.59374092756139119</v>
      </c>
      <c r="AN4" s="34" t="str">
        <f t="shared" ca="1" si="9"/>
        <v>30 252352 3767490 N</v>
      </c>
      <c r="AO4" s="33">
        <f t="shared" ca="1" si="10"/>
        <v>34.018849273450449</v>
      </c>
      <c r="AP4" s="33">
        <f t="shared" ca="1" si="11"/>
        <v>-5.6819105305608506</v>
      </c>
      <c r="AQ4" s="72">
        <v>45</v>
      </c>
      <c r="AR4" s="72">
        <v>10000</v>
      </c>
      <c r="AS4" s="72">
        <f t="shared" ca="1" si="12"/>
        <v>0.59374092756139119</v>
      </c>
      <c r="AT4" s="72">
        <f t="shared" ca="1" si="12"/>
        <v>-9.9168046562024728E-2</v>
      </c>
      <c r="AU4" s="72">
        <f t="shared" si="12"/>
        <v>0.78539816339744828</v>
      </c>
      <c r="AV4" s="72">
        <f t="array" aca="1" ref="AV4" ca="1">ATAN((1-f)*TAN(AS4))</f>
        <v>0.5921845466774236</v>
      </c>
      <c r="AW4" s="72">
        <f t="shared" ca="1" si="13"/>
        <v>0.76048533406294105</v>
      </c>
      <c r="AX4" s="72">
        <f t="shared" ca="1" si="14"/>
        <v>0.58670297244595815</v>
      </c>
      <c r="AY4" s="72">
        <f t="shared" ca="1" si="15"/>
        <v>4.4196246269496307E-3</v>
      </c>
      <c r="AZ4" s="72">
        <f t="shared" ca="1" si="16"/>
        <v>1.1024712451549149E-3</v>
      </c>
      <c r="BA4" s="72">
        <f t="shared" ca="1" si="17"/>
        <v>1.0011039922255502</v>
      </c>
      <c r="BB4" s="72">
        <f t="shared" ca="1" si="18"/>
        <v>1.1024707426583692E-3</v>
      </c>
      <c r="BC4" s="72">
        <f t="shared" ca="1" si="19"/>
        <v>1.5713955426432803E-3</v>
      </c>
      <c r="BD4" s="75">
        <f t="shared" ca="1" si="20"/>
        <v>1.5225420636685254</v>
      </c>
      <c r="BE4" s="75">
        <f t="shared" ca="1" si="21"/>
        <v>8.3132603863466296E-8</v>
      </c>
      <c r="BF4" s="75">
        <f t="shared" ca="1" si="22"/>
        <v>1.5714786752471439E-3</v>
      </c>
      <c r="BG4" s="75">
        <f t="shared" ca="1" si="23"/>
        <v>1.5225421468011293</v>
      </c>
      <c r="BH4" s="75">
        <f t="shared" ca="1" si="24"/>
        <v>8.3136857940878953E-8</v>
      </c>
      <c r="BI4" s="75">
        <f t="shared" ca="1" si="25"/>
        <v>1.5714786795012212E-3</v>
      </c>
      <c r="BJ4" s="75">
        <f t="shared" ca="1" si="26"/>
        <v>1.5225421468053832</v>
      </c>
      <c r="BK4" s="75">
        <f t="shared" ca="1" si="27"/>
        <v>8.3136858158569266E-8</v>
      </c>
      <c r="BL4" s="75">
        <f t="shared" ca="1" si="28"/>
        <v>1.5714786795014389E-3</v>
      </c>
      <c r="BM4" s="72">
        <f t="array" aca="1" ref="BM4" ca="1">ATAN2((1-f)*SQRT(AX4^2+(SIN(AV4)*SIN(BL4)-COS(AV4)*COS(BL4)*COS(AU4))^2),SIN(AV4)*COS(BL4)+COS(AV4)*SIN(BL4)*COS(AU4))</f>
        <v>0.59485311253991013</v>
      </c>
      <c r="BN4" s="72">
        <f t="shared" ca="1" si="29"/>
        <v>1.3402477221775605E-3</v>
      </c>
      <c r="BO4" s="72">
        <f t="array" aca="1" ref="BO4" ca="1">f/16*(1-AX4^2)*(4+f*(4-3*(1-AX4^2)))</f>
        <v>5.5061275614705536E-4</v>
      </c>
      <c r="BP4" s="72">
        <f t="array" aca="1" ref="BP4" ca="1">BN4-(1-BO4)*f*AX4*(BL4+BO4*SIN(BL4)*(COS(BJ4)+BO4*COS(BL4)*(-1+2*COS(BJ4)^2)))</f>
        <v>1.3371580811726504E-3</v>
      </c>
      <c r="BQ4" s="72">
        <f t="shared" ca="1" si="30"/>
        <v>-9.7830888480852071E-2</v>
      </c>
      <c r="BR4" s="13">
        <f t="shared" ca="1" si="31"/>
        <v>34.082572778757438</v>
      </c>
      <c r="BS4" s="13">
        <f t="shared" ca="1" si="32"/>
        <v>-5.6052970159678459</v>
      </c>
      <c r="BT4" s="15">
        <f t="shared" ca="1" si="33"/>
        <v>30</v>
      </c>
      <c r="BU4" s="15">
        <f t="shared" ca="1" si="34"/>
        <v>-3</v>
      </c>
      <c r="BV4" s="15">
        <f t="shared" ca="1" si="35"/>
        <v>0.59485311253991013</v>
      </c>
      <c r="BW4" s="15">
        <f t="shared" ca="1" si="35"/>
        <v>-9.7830888480852071E-2</v>
      </c>
      <c r="BX4" s="15">
        <f t="shared" ca="1" si="36"/>
        <v>-5.2359877559829883E-2</v>
      </c>
      <c r="BY4" s="15">
        <f t="shared" ca="1" si="37"/>
        <v>0.82823082161256512</v>
      </c>
      <c r="BZ4" s="16">
        <f t="shared" ca="1" si="38"/>
        <v>4.6230676561136164E-3</v>
      </c>
      <c r="CA4" s="15">
        <f t="shared" ca="1" si="39"/>
        <v>6384851.8434001198</v>
      </c>
      <c r="CB4" s="15">
        <f t="shared" ca="1" si="40"/>
        <v>0.67660740122154439</v>
      </c>
      <c r="CC4" s="15">
        <f t="shared" ca="1" si="41"/>
        <v>0.45779757538777194</v>
      </c>
      <c r="CD4" s="17">
        <f t="shared" ca="1" si="42"/>
        <v>0</v>
      </c>
      <c r="CE4" s="15">
        <f t="shared" ca="1" si="43"/>
        <v>-4.5471010921022188E-2</v>
      </c>
      <c r="CF4" s="16">
        <f t="shared" ca="1" si="44"/>
        <v>0.54682549226834176</v>
      </c>
      <c r="CG4" s="15">
        <f t="shared" ca="1" si="45"/>
        <v>4.5838955245354622</v>
      </c>
      <c r="CH4" s="15">
        <f t="shared" ca="1" si="46"/>
        <v>-2.84330189826168</v>
      </c>
      <c r="CI4" s="15">
        <f t="shared" ca="1" si="47"/>
        <v>35.207125890629428</v>
      </c>
      <c r="CJ4" s="15">
        <f t="shared" ca="1" si="48"/>
        <v>-120.86641020931086</v>
      </c>
      <c r="CK4" s="15">
        <f t="shared" ca="1" si="49"/>
        <v>74.496989061329302</v>
      </c>
      <c r="CL4" s="15">
        <f t="shared" ca="1" si="50"/>
        <v>-240487.73679420783</v>
      </c>
      <c r="CM4" s="15">
        <f t="shared" ca="1" si="51"/>
        <v>3775885.9159846934</v>
      </c>
      <c r="CN4" s="15">
        <f t="shared" ca="1" si="52"/>
        <v>259608.45830050984</v>
      </c>
      <c r="CO4" s="15">
        <f t="shared" ca="1" si="53"/>
        <v>3774375.5616182997</v>
      </c>
      <c r="CP4" s="15" t="str">
        <f ca="1">VLOOKUP(_xlfn.FLOOR.MATH(BR4/8+11),Coef!$B$4:$C$23,2)</f>
        <v>S</v>
      </c>
      <c r="CQ4" s="15">
        <f ca="1">_xlfn.FLOOR.MATH(CN4/100000)</f>
        <v>2</v>
      </c>
      <c r="CR4" s="15" t="str">
        <f ca="1">VLOOKUP(MOD(BT4-1,3)*8+CQ4,Coef!$A$2:$C$25,3)</f>
        <v>T</v>
      </c>
      <c r="CS4" s="15">
        <f ca="1">(MOD(_xlfn.FLOOR.MATH(CO4/100000),20))</f>
        <v>17</v>
      </c>
      <c r="CT4" s="15" t="str">
        <f ca="1">VLOOKUP(MOD(MOD(BT4+1,2)*5+CS4,20)+1,Coef!$A$2:$C$21,3)</f>
        <v>C</v>
      </c>
      <c r="CU4" s="15"/>
      <c r="CV4" s="15" t="str">
        <f t="shared" ca="1" si="54"/>
        <v>59608</v>
      </c>
      <c r="CW4" s="15" t="str">
        <f t="shared" ca="1" si="54"/>
        <v>74375</v>
      </c>
      <c r="CX4" s="18" t="str">
        <f t="shared" ca="1" si="55"/>
        <v>259608 mE 3774375 mN 30 S</v>
      </c>
      <c r="CY4" s="15" t="str">
        <f t="shared" ca="1" si="56"/>
        <v>30STC5960874375</v>
      </c>
    </row>
    <row r="5" spans="1:103">
      <c r="B5" s="72" t="s">
        <v>1260</v>
      </c>
      <c r="C5" s="72" t="str">
        <f t="shared" si="0"/>
        <v>30STC5329462425</v>
      </c>
      <c r="D5" s="72">
        <f t="array" aca="1" ref="D5" ca="1">MATCH(TRUE,ISERROR(VALUE(MID(C5,ROW(INDIRECT("1:"&amp;LEN(C5))),1))),0)</f>
        <v>3</v>
      </c>
      <c r="E5" s="72">
        <f t="shared" ca="1" si="1"/>
        <v>30</v>
      </c>
      <c r="F5" s="72" t="str">
        <f t="shared" ca="1" si="2"/>
        <v>S</v>
      </c>
      <c r="G5" s="72" t="str">
        <f t="shared" ca="1" si="3"/>
        <v>T</v>
      </c>
      <c r="H5" s="72" t="str">
        <f t="shared" ca="1" si="4"/>
        <v>C</v>
      </c>
      <c r="I5" s="72">
        <f t="shared" ca="1" si="5"/>
        <v>10</v>
      </c>
      <c r="J5" s="72">
        <f t="shared" ca="1" si="6"/>
        <v>53294</v>
      </c>
      <c r="K5" s="72">
        <f t="shared" ca="1" si="7"/>
        <v>62425</v>
      </c>
      <c r="L5" s="72">
        <f t="shared" ca="1" si="8"/>
        <v>176.80604746885038</v>
      </c>
      <c r="M5" s="72">
        <f ca="1">VLOOKUP(G5,Coef!$C$2:$F$25,4)</f>
        <v>2</v>
      </c>
      <c r="N5" s="31">
        <f ca="1">VLOOKUP(F5,Coef!$C$4:$D$23,2)</f>
        <v>15</v>
      </c>
      <c r="O5" s="31">
        <f ca="1">MOD(VLOOKUP(H5,Coef!$C$2:$G$21,5)+MOD(E5+1,2)*15,20)</f>
        <v>18</v>
      </c>
      <c r="P5" s="31">
        <f ca="1">VLOOKUP(N5,Coef!$A$27:$B$46,2)</f>
        <v>3.56</v>
      </c>
      <c r="Q5" s="31">
        <f ca="1">VLOOKUP(N5,Coef!$A$27:$C$46,3)+O5/10-0.1</f>
        <v>3.6999999999999997</v>
      </c>
      <c r="R5" s="31">
        <f ca="1">IF(Q5+0.1&lt;P5,Q5+2,Q5)</f>
        <v>3.6999999999999997</v>
      </c>
      <c r="S5" s="72">
        <f ca="1">M5*100000+J5</f>
        <v>253294</v>
      </c>
      <c r="T5" s="72">
        <f ca="1">R5*1000000+K5</f>
        <v>3762424.9999999995</v>
      </c>
      <c r="U5" s="72">
        <f ca="1">IF(N5&lt;11,T5-10000000,T5)</f>
        <v>3762424.9999999995</v>
      </c>
      <c r="V5" s="72">
        <f ca="1">U5/(6366197.724*0.9996)</f>
        <v>0.59123683168670793</v>
      </c>
      <c r="W5" s="72">
        <f ca="1">(Coef!$J$9/(1+Coef!$J$8*(COS(V5))^2)^0.5)*Coef!$J$6</f>
        <v>6382226.1459250776</v>
      </c>
      <c r="X5" s="72">
        <f ca="1">6*E5-183</f>
        <v>-3</v>
      </c>
      <c r="Y5" s="72">
        <f ca="1">(S5-500000)/W5</f>
        <v>-3.8655164257618294E-2</v>
      </c>
      <c r="Z5" s="72">
        <f ca="1">SIN(2*V5)</f>
        <v>0.92554546239761215</v>
      </c>
      <c r="AA5" s="72">
        <f ca="1">Z5*(COS(V5))^2</f>
        <v>0.63799537715384069</v>
      </c>
      <c r="AB5" s="72">
        <f ca="1">V5+(Z5/2)</f>
        <v>1.054009562885514</v>
      </c>
      <c r="AC5" s="72">
        <f ca="1">(3*AB5+AA5)/4</f>
        <v>0.95000601645259564</v>
      </c>
      <c r="AD5" s="72">
        <f ca="1">(5*AC5+AA5*(COS(V5))^2)/3</f>
        <v>1.7299373127557924</v>
      </c>
      <c r="AE5" s="72">
        <f ca="1">Coef!$J$6*Coef!$J$9*(V5-(Coef!$J$10*AB5)+(Coef!$J$11*AC5)-(Coef!$J$12*AD5))</f>
        <v>3748337.9484778862</v>
      </c>
      <c r="AF5" s="72">
        <f ca="1">(U5-AE5)/W5</f>
        <v>2.2072316461408501E-3</v>
      </c>
      <c r="AG5" s="72">
        <f ca="1">((Coef!$J$8*Y5^2)/2)*(COS(V5))^2</f>
        <v>3.4708216203726898E-6</v>
      </c>
      <c r="AH5" s="72">
        <f ca="1">Y5*(1-(AG5/3))</f>
        <v>-3.865511953589168E-2</v>
      </c>
      <c r="AI5" s="72">
        <f ca="1">AF5*(1-AG5)+V5</f>
        <v>0.59344405567194147</v>
      </c>
      <c r="AJ5" s="72">
        <f ca="1">(EXP(AH5)-EXP(-AH5))/2</f>
        <v>-3.8664746786073845E-2</v>
      </c>
      <c r="AK5" s="72">
        <f ca="1">ATAN(AJ5/COS(AI5))</f>
        <v>-4.6605349178125886E-2</v>
      </c>
      <c r="AL5" s="72">
        <f ca="1">ATAN(COS(AK5)*TAN(AI5))</f>
        <v>0.59294048837374413</v>
      </c>
      <c r="AM5" s="72">
        <f ca="1">V5+(1+Coef!$J$8*(COS(V5))^2-(3/2)*Coef!$J$8*SIN(V5)*COS(V5)*(AL5-V5))*(AL5-V5)</f>
        <v>0.59294838940175221</v>
      </c>
      <c r="AN5" s="34" t="str">
        <f t="shared" ca="1" si="9"/>
        <v>30 253294 3762425 N</v>
      </c>
      <c r="AO5" s="33">
        <f t="shared" ca="1" si="10"/>
        <v>33.973440181800072</v>
      </c>
      <c r="AP5" s="33">
        <f t="shared" ca="1" si="11"/>
        <v>-5.6702898106401136</v>
      </c>
      <c r="AQ5" s="72">
        <v>90</v>
      </c>
      <c r="AR5" s="72">
        <v>60000</v>
      </c>
      <c r="AS5" s="72">
        <f t="shared" ca="1" si="12"/>
        <v>0.59294838940175221</v>
      </c>
      <c r="AT5" s="72">
        <f t="shared" ca="1" si="12"/>
        <v>-9.8965226737955783E-2</v>
      </c>
      <c r="AU5" s="72">
        <f t="shared" si="12"/>
        <v>1.5707963267948966</v>
      </c>
      <c r="AV5" s="72">
        <f t="array" aca="1" ref="AV5" ca="1">ATAN((1-f)*TAN(AS5))</f>
        <v>0.59139300914477611</v>
      </c>
      <c r="AW5" s="72">
        <f t="shared" ca="1" si="13"/>
        <v>1.5707963267948966</v>
      </c>
      <c r="AX5" s="72">
        <f t="shared" ca="1" si="14"/>
        <v>0.83016485714863908</v>
      </c>
      <c r="AY5" s="72">
        <f t="shared" ca="1" si="15"/>
        <v>2.0948129033580296E-3</v>
      </c>
      <c r="AZ5" s="72">
        <f t="shared" ca="1" si="16"/>
        <v>5.2315541281810194E-4</v>
      </c>
      <c r="BA5" s="72">
        <f t="shared" ca="1" si="17"/>
        <v>1.0005234977063733</v>
      </c>
      <c r="BB5" s="72">
        <f t="shared" ca="1" si="18"/>
        <v>5.2315535912438895E-4</v>
      </c>
      <c r="BC5" s="72">
        <f t="shared" ca="1" si="19"/>
        <v>9.4338435111933419E-3</v>
      </c>
      <c r="BD5" s="75">
        <f t="shared" ca="1" si="20"/>
        <v>3.1510264971009865</v>
      </c>
      <c r="BE5" s="75">
        <f t="shared" ca="1" si="21"/>
        <v>-4.9370094407910414E-6</v>
      </c>
      <c r="BF5" s="75">
        <f t="shared" ca="1" si="22"/>
        <v>9.42890650175255E-3</v>
      </c>
      <c r="BG5" s="75">
        <f t="shared" ca="1" si="23"/>
        <v>3.1510215600915457</v>
      </c>
      <c r="BH5" s="75">
        <f t="shared" ca="1" si="24"/>
        <v>-4.9344260640878901E-6</v>
      </c>
      <c r="BI5" s="75">
        <f t="shared" ca="1" si="25"/>
        <v>9.4289090851292535E-3</v>
      </c>
      <c r="BJ5" s="75">
        <f t="shared" ca="1" si="26"/>
        <v>3.1510215626749223</v>
      </c>
      <c r="BK5" s="75">
        <f t="shared" ca="1" si="27"/>
        <v>-4.9344274158851458E-6</v>
      </c>
      <c r="BL5" s="75">
        <f t="shared" ca="1" si="28"/>
        <v>9.4289090837774564E-3</v>
      </c>
      <c r="BM5" s="72">
        <f t="array" aca="1" ref="BM5" ca="1">ATAN2((1-f)*SQRT(AX5^2+(SIN(AV5)*SIN(BL5)-COS(AV5)*COS(BL5)*COS(AU5))^2),SIN(AV5)*COS(BL5)+COS(AV5)*SIN(BL5)*COS(AU5))</f>
        <v>0.59291849914460582</v>
      </c>
      <c r="BN5" s="72">
        <f t="shared" ca="1" si="29"/>
        <v>1.1357723690870675E-2</v>
      </c>
      <c r="BO5" s="72">
        <f t="array" aca="1" ref="BO5" ca="1">f/16*(1-AX5^2)*(4+f*(4-3*(1-AX5^2)))</f>
        <v>2.6120533158399255E-4</v>
      </c>
      <c r="BP5" s="72">
        <f t="array" aca="1" ref="BP5" ca="1">BN5-(1-BO5)*f*AX5*(BL5+BO5*SIN(BL5)*(COS(BJ5)+BO5*COS(BL5)*(-1+2*COS(BJ5)^2)))</f>
        <v>1.1331493107540289E-2</v>
      </c>
      <c r="BQ5" s="72">
        <f t="shared" ca="1" si="30"/>
        <v>-8.7633733630415489E-2</v>
      </c>
      <c r="BR5" s="13">
        <f t="shared" ca="1" si="31"/>
        <v>33.971727596217022</v>
      </c>
      <c r="BS5" s="13">
        <f t="shared" ca="1" si="32"/>
        <v>-5.0210430799964731</v>
      </c>
      <c r="BT5" s="15">
        <f t="shared" ca="1" si="33"/>
        <v>30</v>
      </c>
      <c r="BU5" s="15">
        <f t="shared" ca="1" si="34"/>
        <v>-3</v>
      </c>
      <c r="BV5" s="15">
        <f t="shared" ca="1" si="35"/>
        <v>0.59291849914460582</v>
      </c>
      <c r="BW5" s="15">
        <f t="shared" ca="1" si="35"/>
        <v>-8.7633733630415489E-2</v>
      </c>
      <c r="BX5" s="15">
        <f t="shared" ca="1" si="36"/>
        <v>-5.2359877559829883E-2</v>
      </c>
      <c r="BY5" s="15">
        <f t="shared" ca="1" si="37"/>
        <v>0.82931340341263826</v>
      </c>
      <c r="BZ5" s="16">
        <f t="shared" ca="1" si="38"/>
        <v>4.6351611925946031E-3</v>
      </c>
      <c r="CA5" s="15">
        <f t="shared" ca="1" si="39"/>
        <v>6384813.4136924744</v>
      </c>
      <c r="CB5" s="15">
        <f t="shared" ca="1" si="40"/>
        <v>0.67379080983480999</v>
      </c>
      <c r="CC5" s="15">
        <f t="shared" ca="1" si="41"/>
        <v>0.4539940554178491</v>
      </c>
      <c r="CD5" s="17">
        <f t="shared" ca="1" si="42"/>
        <v>0</v>
      </c>
      <c r="CE5" s="15">
        <f t="shared" ca="1" si="43"/>
        <v>-3.5273856070585606E-2</v>
      </c>
      <c r="CF5" s="16">
        <f t="shared" ca="1" si="44"/>
        <v>0.55064110577474545</v>
      </c>
      <c r="CG5" s="15">
        <f t="shared" ca="1" si="45"/>
        <v>4.5878083341926281</v>
      </c>
      <c r="CH5" s="15">
        <f t="shared" ca="1" si="46"/>
        <v>-2.7788386720844089</v>
      </c>
      <c r="CI5" s="15">
        <f t="shared" ca="1" si="47"/>
        <v>35.431518153097365</v>
      </c>
      <c r="CJ5" s="15">
        <f t="shared" ca="1" si="48"/>
        <v>-119.662927711878</v>
      </c>
      <c r="CK5" s="15">
        <f t="shared" ca="1" si="49"/>
        <v>84.44897768547041</v>
      </c>
      <c r="CL5" s="15">
        <f t="shared" ca="1" si="50"/>
        <v>-186790.13313182624</v>
      </c>
      <c r="CM5" s="15">
        <f t="shared" ca="1" si="51"/>
        <v>3762366.7239802666</v>
      </c>
      <c r="CN5" s="15">
        <f t="shared" ca="1" si="52"/>
        <v>313284.58292142651</v>
      </c>
      <c r="CO5" s="15">
        <f t="shared" ca="1" si="53"/>
        <v>3760861.7772906749</v>
      </c>
      <c r="CP5" s="15" t="str">
        <f ca="1">VLOOKUP(_xlfn.FLOOR.MATH(BR5/8+11),Coef!$B$4:$C$23,2)</f>
        <v>S</v>
      </c>
      <c r="CQ5" s="15">
        <f ca="1">_xlfn.FLOOR.MATH(CN5/100000)</f>
        <v>3</v>
      </c>
      <c r="CR5" s="15" t="str">
        <f ca="1">VLOOKUP(MOD(BT5-1,3)*8+CQ5,Coef!$A$2:$C$25,3)</f>
        <v>U</v>
      </c>
      <c r="CS5" s="15">
        <f ca="1">(MOD(_xlfn.FLOOR.MATH(CO5/100000),20))</f>
        <v>17</v>
      </c>
      <c r="CT5" s="15" t="str">
        <f ca="1">VLOOKUP(MOD(MOD(BT5+1,2)*5+CS5,20)+1,Coef!$A$2:$C$21,3)</f>
        <v>C</v>
      </c>
      <c r="CU5" s="15"/>
      <c r="CV5" s="15" t="str">
        <f t="shared" ca="1" si="54"/>
        <v>13284</v>
      </c>
      <c r="CW5" s="15" t="str">
        <f t="shared" ca="1" si="54"/>
        <v>60861</v>
      </c>
      <c r="CX5" s="18" t="str">
        <f t="shared" ca="1" si="55"/>
        <v>313284 mE 3760861 mN 30 S</v>
      </c>
      <c r="CY5" s="15" t="str">
        <f t="shared" ca="1" si="56"/>
        <v>30SUC1328460861</v>
      </c>
    </row>
    <row r="6" spans="1:103">
      <c r="A6" s="74" t="s">
        <v>1261</v>
      </c>
      <c r="B6" s="72" t="s">
        <v>1262</v>
      </c>
      <c r="C6" s="72" t="str">
        <f t="shared" si="0"/>
        <v>29SPR0503953687</v>
      </c>
      <c r="D6" s="72">
        <f t="array" aca="1" ref="D6" ca="1">MATCH(TRUE,ISERROR(VALUE(MID(C6,ROW(INDIRECT("1:"&amp;LEN(C6))),1))),0)</f>
        <v>3</v>
      </c>
      <c r="E6" s="72">
        <f t="shared" ca="1" si="1"/>
        <v>29</v>
      </c>
      <c r="F6" s="72" t="str">
        <f t="shared" ca="1" si="2"/>
        <v>S</v>
      </c>
      <c r="G6" s="72" t="str">
        <f t="shared" ca="1" si="3"/>
        <v>P</v>
      </c>
      <c r="H6" s="72" t="str">
        <f t="shared" ca="1" si="4"/>
        <v>R</v>
      </c>
      <c r="I6" s="72">
        <f t="shared" ca="1" si="5"/>
        <v>10</v>
      </c>
      <c r="J6" s="72">
        <f t="shared" ca="1" si="6"/>
        <v>5039</v>
      </c>
      <c r="K6" s="72">
        <f t="shared" ca="1" si="7"/>
        <v>53687</v>
      </c>
      <c r="L6" s="72">
        <f t="shared" ca="1" si="8"/>
        <v>170.80604746885038</v>
      </c>
      <c r="M6" s="72">
        <f ca="1">VLOOKUP(G6,Coef!$C$2:$F$25,4)</f>
        <v>6</v>
      </c>
      <c r="N6" s="31">
        <f ca="1">VLOOKUP(F6,Coef!$C$4:$D$23,2)</f>
        <v>15</v>
      </c>
      <c r="O6" s="31">
        <f ca="1">MOD(VLOOKUP(H6,Coef!$C$2:$G$21,5)+MOD(E6+1,2)*15,20)</f>
        <v>16</v>
      </c>
      <c r="P6" s="31">
        <f ca="1">VLOOKUP(N6,Coef!$A$27:$B$46,2)</f>
        <v>3.56</v>
      </c>
      <c r="Q6" s="31">
        <f ca="1">VLOOKUP(N6,Coef!$A$27:$C$46,3)+O6/10-0.1</f>
        <v>3.5</v>
      </c>
      <c r="R6" s="31">
        <f ca="1">IF(Q6+0.1&lt;P6,Q6+2,Q6)</f>
        <v>3.5</v>
      </c>
      <c r="S6" s="72">
        <f ca="1">M6*100000+J6</f>
        <v>605039</v>
      </c>
      <c r="T6" s="72">
        <f ca="1">R6*1000000+K6</f>
        <v>3553687</v>
      </c>
      <c r="U6" s="72">
        <f ca="1">IF(N6&lt;11,T6-10000000,T6)</f>
        <v>3553687</v>
      </c>
      <c r="V6" s="72">
        <f ca="1">U6/(6366197.724*0.9996)</f>
        <v>0.55843522267852308</v>
      </c>
      <c r="W6" s="72">
        <f ca="1">(Coef!$J$9/(1+Coef!$J$8*(COS(V6))^2)^0.5)*Coef!$J$6</f>
        <v>6381585.5217425106</v>
      </c>
      <c r="X6" s="72">
        <f ca="1">6*E6-183</f>
        <v>-9</v>
      </c>
      <c r="Y6" s="72">
        <f ca="1">(S6-500000)/W6</f>
        <v>1.6459702630658907E-2</v>
      </c>
      <c r="Z6" s="72">
        <f ca="1">SIN(2*V6)</f>
        <v>0.89873254454081231</v>
      </c>
      <c r="AA6" s="72">
        <f ca="1">Z6*(COS(V6))^2</f>
        <v>0.64641213415826704</v>
      </c>
      <c r="AB6" s="72">
        <f ca="1">V6+(Z6/2)</f>
        <v>1.0078014949489291</v>
      </c>
      <c r="AC6" s="72">
        <f ca="1">(3*AB6+AA6)/4</f>
        <v>0.91745415475126357</v>
      </c>
      <c r="AD6" s="72">
        <f ca="1">(5*AC6+AA6*(COS(V6))^2)/3</f>
        <v>1.6840672677552699</v>
      </c>
      <c r="AE6" s="72">
        <f ca="1">Coef!$J$6*Coef!$J$9*(V6-(Coef!$J$10*AB6)+(Coef!$J$11*AC6)-(Coef!$J$12*AD6))</f>
        <v>3539990.2483733324</v>
      </c>
      <c r="AF6" s="72">
        <f ca="1">(U6-AE6)/W6</f>
        <v>2.1462928891263417E-3</v>
      </c>
      <c r="AG6" s="72">
        <f ca="1">((Coef!$J$8*Y6^2)/2)*(COS(V6))^2</f>
        <v>6.5662962581494426E-7</v>
      </c>
      <c r="AH6" s="72">
        <f ca="1">Y6*(1-(AG6/3))</f>
        <v>1.6459699028016115E-2</v>
      </c>
      <c r="AI6" s="72">
        <f ca="1">AF6*(1-AG6)+V6</f>
        <v>0.56058151415832991</v>
      </c>
      <c r="AJ6" s="72">
        <f ca="1">(EXP(AH6)-EXP(-AH6))/2</f>
        <v>1.6460442253002472E-2</v>
      </c>
      <c r="AK6" s="72">
        <f ca="1">ATAN(AJ6/COS(AI6))</f>
        <v>1.9432607001130153E-2</v>
      </c>
      <c r="AL6" s="72">
        <f ca="1">ATAN(COS(AK6)*TAN(AI6))</f>
        <v>0.56049648913598471</v>
      </c>
      <c r="AM6" s="72">
        <f ca="1">V6+(1+Coef!$J$8*(COS(V6))^2-(3/2)*Coef!$J$8*SIN(V6)*COS(V6)*(AL6-V6))*(AL6-V6)</f>
        <v>0.5605064615633959</v>
      </c>
      <c r="AN6" s="34" t="str">
        <f t="shared" ca="1" si="9"/>
        <v>29 605039 3553687 N</v>
      </c>
      <c r="AO6" s="33">
        <f t="shared" ca="1" si="10"/>
        <v>32.114654637394281</v>
      </c>
      <c r="AP6" s="33">
        <f t="shared" ca="1" si="11"/>
        <v>-7.8865936338988671</v>
      </c>
      <c r="AQ6" s="72">
        <v>130</v>
      </c>
      <c r="AR6" s="72">
        <v>13000</v>
      </c>
      <c r="AS6" s="72">
        <f t="shared" ca="1" si="12"/>
        <v>0.56050646156339579</v>
      </c>
      <c r="AT6" s="72">
        <f t="shared" ca="1" si="12"/>
        <v>-0.13764702567835951</v>
      </c>
      <c r="AU6" s="72">
        <f t="shared" si="12"/>
        <v>2.2689280275926285</v>
      </c>
      <c r="AV6" s="72">
        <f t="array" aca="1" ref="AV6" ca="1">ATAN((1-f)*TAN(AS6))</f>
        <v>0.55899535863531491</v>
      </c>
      <c r="AW6" s="72">
        <f t="shared" ca="1" si="13"/>
        <v>2.36978365795673</v>
      </c>
      <c r="AX6" s="72">
        <f t="shared" ca="1" si="14"/>
        <v>0.64944354295356332</v>
      </c>
      <c r="AY6" s="72">
        <f t="shared" ca="1" si="15"/>
        <v>3.8969325944039897E-3</v>
      </c>
      <c r="AZ6" s="72">
        <f t="shared" ca="1" si="16"/>
        <v>9.7233949894084406E-4</v>
      </c>
      <c r="BA6" s="72">
        <f t="shared" ca="1" si="17"/>
        <v>1.0009735224543015</v>
      </c>
      <c r="BB6" s="72">
        <f t="shared" ca="1" si="18"/>
        <v>9.7233915420610276E-4</v>
      </c>
      <c r="BC6" s="72">
        <f t="shared" ca="1" si="19"/>
        <v>2.0430804717221432E-3</v>
      </c>
      <c r="BD6" s="75">
        <f t="shared" ca="1" si="20"/>
        <v>4.7416103963851821</v>
      </c>
      <c r="BE6" s="75">
        <f t="shared" ca="1" si="21"/>
        <v>5.7587298014525907E-8</v>
      </c>
      <c r="BF6" s="75">
        <f t="shared" ca="1" si="22"/>
        <v>2.0431380590201576E-3</v>
      </c>
      <c r="BG6" s="75">
        <f t="shared" ca="1" si="23"/>
        <v>4.7416104539724797</v>
      </c>
      <c r="BH6" s="75">
        <f t="shared" ca="1" si="24"/>
        <v>5.7589035607879106E-8</v>
      </c>
      <c r="BI6" s="75">
        <f t="shared" ca="1" si="25"/>
        <v>2.0431380607577512E-3</v>
      </c>
      <c r="BJ6" s="75">
        <f t="shared" ca="1" si="26"/>
        <v>4.7416104539742179</v>
      </c>
      <c r="BK6" s="75">
        <f t="shared" ca="1" si="27"/>
        <v>5.7589035660309102E-8</v>
      </c>
      <c r="BL6" s="75">
        <f t="shared" ca="1" si="28"/>
        <v>2.0431380607578036E-3</v>
      </c>
      <c r="BM6" s="72">
        <f t="array" aca="1" ref="BM6" ca="1">ATAN2((1-f)*SQRT(AX6^2+(SIN(AV6)*SIN(BL6)-COS(AV6)*COS(BL6)*COS(AU6))^2),SIN(AV6)*COS(BL6)+COS(AV6)*SIN(BL6)*COS(AU6))</f>
        <v>0.55919046132544292</v>
      </c>
      <c r="BN6" s="72">
        <f t="shared" ca="1" si="29"/>
        <v>1.8446233940184224E-3</v>
      </c>
      <c r="BO6" s="72">
        <f t="array" aca="1" ref="BO6" ca="1">f/16*(1-AX6^2)*(4+f*(4-3*(1-AX6^2)))</f>
        <v>4.8558842197892393E-4</v>
      </c>
      <c r="BP6" s="72">
        <f t="array" aca="1" ref="BP6" ca="1">BN6-(1-BO6)*f*AX6*(BL6+BO6*SIN(BL6)*(COS(BJ6)+BO6*COS(BL6)*(-1+2*COS(BJ6)^2)))</f>
        <v>1.8401766383602098E-3</v>
      </c>
      <c r="BQ6" s="72">
        <f t="shared" ca="1" si="30"/>
        <v>-0.13580684903999932</v>
      </c>
      <c r="BR6" s="13">
        <f t="shared" ca="1" si="31"/>
        <v>32.039253377921362</v>
      </c>
      <c r="BS6" s="13">
        <f t="shared" ca="1" si="32"/>
        <v>-7.7811592789622566</v>
      </c>
      <c r="BT6" s="15">
        <f t="shared" ca="1" si="33"/>
        <v>29</v>
      </c>
      <c r="BU6" s="15">
        <f t="shared" ca="1" si="34"/>
        <v>-9</v>
      </c>
      <c r="BV6" s="15">
        <f t="shared" ca="1" si="35"/>
        <v>0.55919046132544292</v>
      </c>
      <c r="BW6" s="15">
        <f t="shared" ca="1" si="35"/>
        <v>-0.13580684903999932</v>
      </c>
      <c r="BX6" s="15">
        <f t="shared" ca="1" si="36"/>
        <v>-0.15707963267948966</v>
      </c>
      <c r="BY6" s="15">
        <f t="shared" ca="1" si="37"/>
        <v>0.84768484911153807</v>
      </c>
      <c r="BZ6" s="16">
        <f t="shared" ca="1" si="38"/>
        <v>4.8427975571063214E-3</v>
      </c>
      <c r="CA6" s="15">
        <f t="shared" ca="1" si="39"/>
        <v>6384153.7145132413</v>
      </c>
      <c r="CB6" s="15">
        <f t="shared" ca="1" si="40"/>
        <v>0.62582236631343413</v>
      </c>
      <c r="CC6" s="15">
        <f t="shared" ca="1" si="41"/>
        <v>0.39165363417814614</v>
      </c>
      <c r="CD6" s="17">
        <f t="shared" ca="1" si="42"/>
        <v>0</v>
      </c>
      <c r="CE6" s="15">
        <f t="shared" ca="1" si="43"/>
        <v>2.1272783639490339E-2</v>
      </c>
      <c r="CF6" s="16">
        <f t="shared" ca="1" si="44"/>
        <v>0.61318916337896023</v>
      </c>
      <c r="CG6" s="15">
        <f t="shared" ca="1" si="45"/>
        <v>4.6520253545885266</v>
      </c>
      <c r="CH6" s="15">
        <f t="shared" ca="1" si="46"/>
        <v>-1.7185651229980681</v>
      </c>
      <c r="CI6" s="15">
        <f t="shared" ca="1" si="47"/>
        <v>39.119126370517371</v>
      </c>
      <c r="CJ6" s="15">
        <f t="shared" ca="1" si="48"/>
        <v>-99.204897647975471</v>
      </c>
      <c r="CK6" s="15">
        <f t="shared" ca="1" si="49"/>
        <v>249.79763237118536</v>
      </c>
      <c r="CL6" s="15">
        <f t="shared" ca="1" si="50"/>
        <v>115126.82053642269</v>
      </c>
      <c r="CM6" s="15">
        <f t="shared" ca="1" si="51"/>
        <v>3546854.8050949741</v>
      </c>
      <c r="CN6" s="15">
        <f t="shared" ca="1" si="52"/>
        <v>615080.7698082081</v>
      </c>
      <c r="CO6" s="15">
        <f t="shared" ca="1" si="53"/>
        <v>3545436.0631729364</v>
      </c>
      <c r="CP6" s="15" t="str">
        <f ca="1">VLOOKUP(_xlfn.FLOOR.MATH(BR6/8+11),Coef!$B$4:$C$23,2)</f>
        <v>S</v>
      </c>
      <c r="CQ6" s="15">
        <f ca="1">_xlfn.FLOOR.MATH(CN6/100000)</f>
        <v>6</v>
      </c>
      <c r="CR6" s="15" t="str">
        <f ca="1">VLOOKUP(MOD(BT6-1,3)*8+CQ6,Coef!$A$2:$C$25,3)</f>
        <v>P</v>
      </c>
      <c r="CS6" s="15">
        <f ca="1">(MOD(_xlfn.FLOOR.MATH(CO6/100000),20))</f>
        <v>15</v>
      </c>
      <c r="CT6" s="15" t="str">
        <f ca="1">VLOOKUP(MOD(MOD(BT6+1,2)*5+CS6,20)+1,Coef!$A$2:$C$21,3)</f>
        <v>R</v>
      </c>
      <c r="CU6" s="15"/>
      <c r="CV6" s="15" t="str">
        <f t="shared" ca="1" si="54"/>
        <v>15080</v>
      </c>
      <c r="CW6" s="15" t="str">
        <f t="shared" ca="1" si="54"/>
        <v>45436</v>
      </c>
      <c r="CX6" s="18" t="str">
        <f t="shared" ca="1" si="55"/>
        <v>615080 mE 3545436 mN 29 S</v>
      </c>
      <c r="CY6" s="78" t="str">
        <f t="shared" ca="1" si="56"/>
        <v>29SPR1508045436</v>
      </c>
    </row>
    <row r="7" spans="1:103">
      <c r="A7" s="74" t="s">
        <v>1263</v>
      </c>
      <c r="B7" s="38" t="s">
        <v>1264</v>
      </c>
      <c r="C7" s="72" t="str">
        <f t="shared" si="0"/>
        <v>29SPR0468754298</v>
      </c>
      <c r="D7" s="72">
        <f t="array" aca="1" ref="D7" ca="1">MATCH(TRUE,ISERROR(VALUE(MID(C7,ROW(INDIRECT("1:"&amp;LEN(C7))),1))),0)</f>
        <v>3</v>
      </c>
      <c r="E7" s="72">
        <f t="shared" ca="1" si="1"/>
        <v>29</v>
      </c>
      <c r="F7" s="72" t="str">
        <f t="shared" ca="1" si="2"/>
        <v>S</v>
      </c>
      <c r="G7" s="72" t="str">
        <f t="shared" ca="1" si="3"/>
        <v>P</v>
      </c>
      <c r="H7" s="72" t="str">
        <f t="shared" ca="1" si="4"/>
        <v>R</v>
      </c>
      <c r="I7" s="72">
        <f t="shared" ca="1" si="5"/>
        <v>10</v>
      </c>
      <c r="J7" s="72">
        <f t="shared" ca="1" si="6"/>
        <v>4687</v>
      </c>
      <c r="K7" s="72">
        <f t="shared" ca="1" si="7"/>
        <v>54298</v>
      </c>
      <c r="L7" s="72">
        <f t="shared" ca="1" si="8"/>
        <v>170.80604746885038</v>
      </c>
      <c r="M7" s="72">
        <f ca="1">VLOOKUP(G7,Coef!$C$2:$F$25,4)</f>
        <v>6</v>
      </c>
      <c r="N7" s="31">
        <f ca="1">VLOOKUP(F7,Coef!$C$4:$D$23,2)</f>
        <v>15</v>
      </c>
      <c r="O7" s="31">
        <f ca="1">MOD(VLOOKUP(H7,Coef!$C$2:$G$21,5)+MOD(E7+1,2)*15,20)</f>
        <v>16</v>
      </c>
      <c r="P7" s="31">
        <f ca="1">VLOOKUP(N7,Coef!$A$27:$B$46,2)</f>
        <v>3.56</v>
      </c>
      <c r="Q7" s="31">
        <f ca="1">VLOOKUP(N7,Coef!$A$27:$C$46,3)+O7/10-0.1</f>
        <v>3.5</v>
      </c>
      <c r="R7" s="31">
        <f ca="1">IF(Q7+0.1&lt;P7,Q7+2,Q7)</f>
        <v>3.5</v>
      </c>
      <c r="S7" s="72">
        <f ca="1">M7*100000+J7</f>
        <v>604687</v>
      </c>
      <c r="T7" s="72">
        <f ca="1">R7*1000000+K7</f>
        <v>3554298</v>
      </c>
      <c r="U7" s="72">
        <f ca="1">IF(N7&lt;11,T7-10000000,T7)</f>
        <v>3554298</v>
      </c>
      <c r="V7" s="72">
        <f ca="1">U7/(6366197.724*0.9996)</f>
        <v>0.55853123673970984</v>
      </c>
      <c r="W7" s="72">
        <f ca="1">(Coef!$J$9/(1+Coef!$J$8*(COS(V7))^2)^0.5)*Coef!$J$6</f>
        <v>6381587.3685082234</v>
      </c>
      <c r="X7" s="72">
        <f ca="1">6*E7-183</f>
        <v>-9</v>
      </c>
      <c r="Y7" s="72">
        <f ca="1">(S7-500000)/W7</f>
        <v>1.640453917729123E-2</v>
      </c>
      <c r="Z7" s="72">
        <f ca="1">SIN(2*V7)</f>
        <v>0.89881673176814036</v>
      </c>
      <c r="AA7" s="72">
        <f ca="1">Z7*(COS(V7))^2</f>
        <v>0.64639512231167806</v>
      </c>
      <c r="AB7" s="72">
        <f ca="1">V7+(Z7/2)</f>
        <v>1.0079396026237801</v>
      </c>
      <c r="AC7" s="72">
        <f ca="1">(3*AB7+AA7)/4</f>
        <v>0.91755348254575464</v>
      </c>
      <c r="AD7" s="72">
        <f ca="1">(5*AC7+AA7*(COS(V7))^2)/3</f>
        <v>1.6842101419406612</v>
      </c>
      <c r="AE7" s="72">
        <f ca="1">Coef!$J$6*Coef!$J$9*(V7-(Coef!$J$10*AB7)+(Coef!$J$11*AC7)-(Coef!$J$12*AD7))</f>
        <v>3540600.0148154241</v>
      </c>
      <c r="AF7" s="72">
        <f ca="1">(U7-AE7)/W7</f>
        <v>2.146485567552133E-3</v>
      </c>
      <c r="AG7" s="72">
        <f ca="1">((Coef!$J$8*Y7^2)/2)*(COS(V7))^2</f>
        <v>6.5215745682589452E-7</v>
      </c>
      <c r="AH7" s="72">
        <f ca="1">Y7*(1-(AG7/3))</f>
        <v>1.6404535611177048E-2</v>
      </c>
      <c r="AI7" s="72">
        <f ca="1">AF7*(1-AG7)+V7</f>
        <v>0.56067772090741541</v>
      </c>
      <c r="AJ7" s="72">
        <f ca="1">(EXP(AH7)-EXP(-AH7))/2</f>
        <v>1.6405271388528209E-2</v>
      </c>
      <c r="AK7" s="72">
        <f ca="1">ATAN(AJ7/COS(AI7))</f>
        <v>1.936866013579536E-2</v>
      </c>
      <c r="AL7" s="72">
        <f ca="1">ATAN(COS(AK7)*TAN(AI7))</f>
        <v>0.56059324671677302</v>
      </c>
      <c r="AM7" s="72">
        <f ca="1">V7+(1+Coef!$J$8*(COS(V7))^2-(3/2)*Coef!$J$8*SIN(V7)*COS(V7)*(AL7-V7))*(AL7-V7)</f>
        <v>0.56060322153333153</v>
      </c>
      <c r="AN7" s="34" t="str">
        <f t="shared" ca="1" si="9"/>
        <v>29 604687 3554298 N</v>
      </c>
      <c r="AO7" s="33">
        <f t="shared" ca="1" si="10"/>
        <v>32.120198575297408</v>
      </c>
      <c r="AP7" s="33">
        <f t="shared" ca="1" si="11"/>
        <v>-7.8902575193956421</v>
      </c>
      <c r="AQ7" s="72">
        <v>140</v>
      </c>
      <c r="AR7" s="72">
        <v>14000</v>
      </c>
      <c r="AS7" s="72">
        <f t="shared" ca="1" si="12"/>
        <v>0.56060322153333153</v>
      </c>
      <c r="AT7" s="72">
        <f t="shared" ca="1" si="12"/>
        <v>-0.1377109725436943</v>
      </c>
      <c r="AU7" s="72">
        <f t="shared" si="12"/>
        <v>2.4434609527920612</v>
      </c>
      <c r="AV7" s="72">
        <f t="array" aca="1" ref="AV7" ca="1">ATAN((1-f)*TAN(AS7))</f>
        <v>0.55909197701082958</v>
      </c>
      <c r="AW7" s="72">
        <f t="shared" ca="1" si="13"/>
        <v>2.4567069162734874</v>
      </c>
      <c r="AX7" s="72">
        <f t="shared" ca="1" si="14"/>
        <v>0.54491489832990159</v>
      </c>
      <c r="AY7" s="72">
        <f t="shared" ca="1" si="15"/>
        <v>4.7383228348391758E-3</v>
      </c>
      <c r="AZ7" s="72">
        <f t="shared" ca="1" si="16"/>
        <v>1.1817825295343015E-3</v>
      </c>
      <c r="BA7" s="72">
        <f t="shared" ca="1" si="17"/>
        <v>1.0011835303575207</v>
      </c>
      <c r="BB7" s="72">
        <f t="shared" ca="1" si="18"/>
        <v>1.181781910600838E-3</v>
      </c>
      <c r="BC7" s="72">
        <f t="shared" ca="1" si="19"/>
        <v>2.199778986337705E-3</v>
      </c>
      <c r="BD7" s="75">
        <f t="shared" ca="1" si="20"/>
        <v>4.9156136115333124</v>
      </c>
      <c r="BE7" s="75">
        <f t="shared" ca="1" si="21"/>
        <v>5.2422695072293725E-7</v>
      </c>
      <c r="BF7" s="75">
        <f t="shared" ca="1" si="22"/>
        <v>2.200303213288428E-3</v>
      </c>
      <c r="BG7" s="75">
        <f t="shared" ca="1" si="23"/>
        <v>4.9156141357602632</v>
      </c>
      <c r="BH7" s="75">
        <f t="shared" ca="1" si="24"/>
        <v>5.2435321435050733E-7</v>
      </c>
      <c r="BI7" s="75">
        <f t="shared" ca="1" si="25"/>
        <v>2.2003033395520556E-3</v>
      </c>
      <c r="BJ7" s="75">
        <f t="shared" ca="1" si="26"/>
        <v>4.9156141358865266</v>
      </c>
      <c r="BK7" s="75">
        <f t="shared" ca="1" si="27"/>
        <v>5.2435324476203713E-7</v>
      </c>
      <c r="BL7" s="75">
        <f t="shared" ca="1" si="28"/>
        <v>2.200303339582467E-3</v>
      </c>
      <c r="BM7" s="72">
        <f t="array" aca="1" ref="BM7" ca="1">ATAN2((1-f)*SQRT(AX7^2+(SIN(AV7)*SIN(BL7)-COS(AV7)*COS(BL7)*COS(AU7))^2),SIN(AV7)*COS(BL7)+COS(AV7)*SIN(BL7)*COS(AU7))</f>
        <v>0.55891458764362933</v>
      </c>
      <c r="BN7" s="72">
        <f t="shared" ca="1" si="29"/>
        <v>1.6666000744664275E-3</v>
      </c>
      <c r="BO7" s="72">
        <f t="array" aca="1" ref="BO7" ca="1">f/16*(1-AX7^2)*(4+f*(4-3*(1-AX7^2)))</f>
        <v>5.9024725098591707E-4</v>
      </c>
      <c r="BP7" s="72">
        <f t="array" aca="1" ref="BP7" ca="1">BN7-(1-BO7)*f*AX7*(BL7+BO7*SIN(BL7)*(COS(BJ7)+BO7*COS(BL7)*(-1+2*COS(BJ7)^2)))</f>
        <v>1.6625820234429994E-3</v>
      </c>
      <c r="BQ7" s="72">
        <f t="shared" ca="1" si="30"/>
        <v>-0.13604839052025131</v>
      </c>
      <c r="BR7" s="13">
        <f t="shared" ca="1" si="31"/>
        <v>32.023446980274713</v>
      </c>
      <c r="BS7" s="13">
        <f t="shared" ca="1" si="32"/>
        <v>-7.7949985863580373</v>
      </c>
      <c r="BT7" s="15">
        <f t="shared" ca="1" si="33"/>
        <v>29</v>
      </c>
      <c r="BU7" s="15">
        <f t="shared" ca="1" si="34"/>
        <v>-9</v>
      </c>
      <c r="BV7" s="15">
        <f t="shared" ca="1" si="35"/>
        <v>0.55891458764362933</v>
      </c>
      <c r="BW7" s="15">
        <f t="shared" ca="1" si="35"/>
        <v>-0.13604839052025131</v>
      </c>
      <c r="BX7" s="15">
        <f t="shared" ca="1" si="36"/>
        <v>-0.15707963267948966</v>
      </c>
      <c r="BY7" s="15">
        <f t="shared" ca="1" si="37"/>
        <v>0.84783116787892465</v>
      </c>
      <c r="BZ7" s="16">
        <f t="shared" ca="1" si="38"/>
        <v>4.8444695306587579E-3</v>
      </c>
      <c r="CA7" s="15">
        <f t="shared" ca="1" si="39"/>
        <v>6384148.4031735612</v>
      </c>
      <c r="CB7" s="15">
        <f t="shared" ca="1" si="40"/>
        <v>0.62543851196348144</v>
      </c>
      <c r="CC7" s="15">
        <f t="shared" ca="1" si="41"/>
        <v>0.39117333224709389</v>
      </c>
      <c r="CD7" s="17">
        <f t="shared" ca="1" si="42"/>
        <v>0</v>
      </c>
      <c r="CE7" s="15">
        <f t="shared" ca="1" si="43"/>
        <v>2.103124215923835E-2</v>
      </c>
      <c r="CF7" s="16">
        <f t="shared" ca="1" si="44"/>
        <v>0.61367113728356493</v>
      </c>
      <c r="CG7" s="15">
        <f t="shared" ca="1" si="45"/>
        <v>4.6525207690689694</v>
      </c>
      <c r="CH7" s="15">
        <f t="shared" ca="1" si="46"/>
        <v>-1.7103692483790889</v>
      </c>
      <c r="CI7" s="15">
        <f t="shared" ca="1" si="47"/>
        <v>39.147611073346205</v>
      </c>
      <c r="CJ7" s="15">
        <f t="shared" ca="1" si="48"/>
        <v>-99.041915071054802</v>
      </c>
      <c r="CK7" s="15">
        <f t="shared" ca="1" si="49"/>
        <v>251.08790806810552</v>
      </c>
      <c r="CL7" s="15">
        <f t="shared" ca="1" si="50"/>
        <v>113839.08535198224</v>
      </c>
      <c r="CM7" s="15">
        <f t="shared" ca="1" si="51"/>
        <v>3545087.2330245995</v>
      </c>
      <c r="CN7" s="15">
        <f t="shared" ca="1" si="52"/>
        <v>613793.54971784144</v>
      </c>
      <c r="CO7" s="15">
        <f t="shared" ca="1" si="53"/>
        <v>3543669.1981313899</v>
      </c>
      <c r="CP7" s="15" t="str">
        <f ca="1">VLOOKUP(_xlfn.FLOOR.MATH(BR7/8+11),Coef!$B$4:$C$23,2)</f>
        <v>S</v>
      </c>
      <c r="CQ7" s="15">
        <f ca="1">_xlfn.FLOOR.MATH(CN7/100000)</f>
        <v>6</v>
      </c>
      <c r="CR7" s="15" t="str">
        <f ca="1">VLOOKUP(MOD(BT7-1,3)*8+CQ7,Coef!$A$2:$C$25,3)</f>
        <v>P</v>
      </c>
      <c r="CS7" s="15">
        <f ca="1">(MOD(_xlfn.FLOOR.MATH(CO7/100000),20))</f>
        <v>15</v>
      </c>
      <c r="CT7" s="15" t="str">
        <f ca="1">VLOOKUP(MOD(MOD(BT7+1,2)*5+CS7,20)+1,Coef!$A$2:$C$21,3)</f>
        <v>R</v>
      </c>
      <c r="CU7" s="15"/>
      <c r="CV7" s="15" t="str">
        <f t="shared" ca="1" si="54"/>
        <v>13793</v>
      </c>
      <c r="CW7" s="15" t="str">
        <f t="shared" ca="1" si="54"/>
        <v>43669</v>
      </c>
      <c r="CX7" s="18" t="str">
        <f t="shared" ca="1" si="55"/>
        <v>613793 mE 3543669 mN 29 S</v>
      </c>
      <c r="CY7" s="78" t="str">
        <f t="shared" ca="1" si="56"/>
        <v>29SPR1379343669</v>
      </c>
    </row>
    <row r="8" spans="1:103">
      <c r="A8" s="74" t="s">
        <v>1265</v>
      </c>
      <c r="B8" s="72" t="s">
        <v>1266</v>
      </c>
      <c r="C8" s="72" t="str">
        <f t="shared" si="0"/>
        <v>30SUC4508579777</v>
      </c>
      <c r="D8" s="72">
        <f t="array" aca="1" ref="D8" ca="1">MATCH(TRUE,ISERROR(VALUE(MID(C8,ROW(INDIRECT("1:"&amp;LEN(C8))),1))),0)</f>
        <v>3</v>
      </c>
      <c r="E8" s="72">
        <f t="shared" ca="1" si="1"/>
        <v>30</v>
      </c>
      <c r="F8" s="72" t="str">
        <f t="shared" ca="1" si="2"/>
        <v>S</v>
      </c>
      <c r="G8" s="72" t="str">
        <f t="shared" ca="1" si="3"/>
        <v>U</v>
      </c>
      <c r="H8" s="72" t="str">
        <f t="shared" ca="1" si="4"/>
        <v>C</v>
      </c>
      <c r="I8" s="72">
        <f t="shared" ca="1" si="5"/>
        <v>10</v>
      </c>
      <c r="J8" s="72">
        <f t="shared" ca="1" si="6"/>
        <v>45085</v>
      </c>
      <c r="K8" s="72">
        <f t="shared" ca="1" si="7"/>
        <v>79777</v>
      </c>
      <c r="L8" s="72">
        <f t="shared" ca="1" si="8"/>
        <v>176.80604746885038</v>
      </c>
      <c r="M8" s="72">
        <f ca="1">VLOOKUP(G8,Coef!$C$2:$F$25,4)</f>
        <v>3</v>
      </c>
      <c r="N8" s="31">
        <f ca="1">VLOOKUP(F8,Coef!$C$4:$D$23,2)</f>
        <v>15</v>
      </c>
      <c r="O8" s="31">
        <f ca="1">MOD(VLOOKUP(H8,Coef!$C$2:$G$21,5)+MOD(E8+1,2)*15,20)</f>
        <v>18</v>
      </c>
      <c r="P8" s="31">
        <f ca="1">VLOOKUP(N8,Coef!$A$27:$B$46,2)</f>
        <v>3.56</v>
      </c>
      <c r="Q8" s="31">
        <f ca="1">VLOOKUP(N8,Coef!$A$27:$C$46,3)+O8/10-0.1</f>
        <v>3.6999999999999997</v>
      </c>
      <c r="R8" s="31">
        <f ca="1">IF(Q8+0.1&lt;P8,Q8+2,Q8)</f>
        <v>3.6999999999999997</v>
      </c>
      <c r="S8" s="72">
        <f ca="1">M8*100000+J8</f>
        <v>345085</v>
      </c>
      <c r="T8" s="72">
        <f ca="1">R8*1000000+K8</f>
        <v>3779776.9999999995</v>
      </c>
      <c r="U8" s="72">
        <f ca="1">IF(N8&lt;11,T8-10000000,T8)</f>
        <v>3779776.9999999995</v>
      </c>
      <c r="V8" s="72">
        <f ca="1">U8/(6366197.724*0.9996)</f>
        <v>0.59396356816741591</v>
      </c>
      <c r="W8" s="72">
        <f ca="1">(Coef!$J$9/(1+Coef!$J$8*(COS(V8))^2)^0.5)*Coef!$J$6</f>
        <v>6382280.2319702413</v>
      </c>
      <c r="X8" s="72">
        <f ca="1">6*E8-183</f>
        <v>-3</v>
      </c>
      <c r="Y8" s="72">
        <f ca="1">(S8-500000)/W8</f>
        <v>-2.4272672833135216E-2</v>
      </c>
      <c r="Z8" s="72">
        <f ca="1">SIN(2*V8)</f>
        <v>0.92759657306550158</v>
      </c>
      <c r="AA8" s="72">
        <f ca="1">Z8*(COS(V8))^2</f>
        <v>0.63706565270676629</v>
      </c>
      <c r="AB8" s="72">
        <f ca="1">V8+(Z8/2)</f>
        <v>1.0577618547001668</v>
      </c>
      <c r="AC8" s="72">
        <f ca="1">(3*AB8+AA8)/4</f>
        <v>0.95258780420181666</v>
      </c>
      <c r="AD8" s="72">
        <f ca="1">(5*AC8+AA8*(COS(V8))^2)/3</f>
        <v>1.7334901470239477</v>
      </c>
      <c r="AE8" s="72">
        <f ca="1">Coef!$J$6*Coef!$J$9*(V8-(Coef!$J$10*AB8)+(Coef!$J$11*AC8)-(Coef!$J$12*AD8))</f>
        <v>3765660.3445252012</v>
      </c>
      <c r="AF8" s="72">
        <f ca="1">(U8-AE8)/W8</f>
        <v>2.2118514013353512E-3</v>
      </c>
      <c r="AG8" s="72">
        <f ca="1">((Coef!$J$8*Y8^2)/2)*(COS(V8))^2</f>
        <v>1.3635081295964267E-6</v>
      </c>
      <c r="AH8" s="72">
        <f ca="1">Y8*(1-(AG8/3))</f>
        <v>-2.4272661801139635E-2</v>
      </c>
      <c r="AI8" s="72">
        <f ca="1">AF8*(1-AG8)+V8</f>
        <v>0.59617541655287387</v>
      </c>
      <c r="AJ8" s="72">
        <f ca="1">(EXP(AH8)-EXP(-AH8))/2</f>
        <v>-2.4275045293462472E-2</v>
      </c>
      <c r="AK8" s="72">
        <f ca="1">ATAN(AJ8/COS(AI8))</f>
        <v>-2.9327377734185176E-2</v>
      </c>
      <c r="AL8" s="72">
        <f ca="1">ATAN(COS(AK8)*TAN(AI8))</f>
        <v>0.59597559507384634</v>
      </c>
      <c r="AM8" s="72">
        <f ca="1">V8+(1+Coef!$J$8*(COS(V8))^2-(3/2)*Coef!$J$8*SIN(V8)*COS(V8)*(AL8-V8))*(AL8-V8)</f>
        <v>0.5959848890223316</v>
      </c>
      <c r="AN8" s="34" t="str">
        <f t="shared" ca="1" si="9"/>
        <v>30 345085 3779777 N</v>
      </c>
      <c r="AO8" s="33">
        <f t="shared" ca="1" si="10"/>
        <v>34.147418794552351</v>
      </c>
      <c r="AP8" s="33">
        <f t="shared" ca="1" si="11"/>
        <v>-4.680334968354753</v>
      </c>
      <c r="AQ8" s="72">
        <v>135</v>
      </c>
      <c r="AR8" s="72">
        <v>15000</v>
      </c>
      <c r="AS8" s="72">
        <f t="shared" ca="1" si="12"/>
        <v>0.5959848890223316</v>
      </c>
      <c r="AT8" s="72">
        <f t="shared" ca="1" si="12"/>
        <v>-8.1687255294015049E-2</v>
      </c>
      <c r="AU8" s="72">
        <f t="shared" si="12"/>
        <v>2.3561944901923448</v>
      </c>
      <c r="AV8" s="72">
        <f t="array" aca="1" ref="AV8" ca="1">ATAN((1-f)*TAN(AS8))</f>
        <v>0.59442569618035024</v>
      </c>
      <c r="AW8" s="72">
        <f t="shared" ca="1" si="13"/>
        <v>2.3786926692516932</v>
      </c>
      <c r="AX8" s="72">
        <f t="shared" ca="1" si="14"/>
        <v>0.58581694208784607</v>
      </c>
      <c r="AY8" s="72">
        <f t="shared" ca="1" si="15"/>
        <v>4.4266262108571359E-3</v>
      </c>
      <c r="AZ8" s="72">
        <f t="shared" ca="1" si="16"/>
        <v>1.1042139308833727E-3</v>
      </c>
      <c r="BA8" s="72">
        <f t="shared" ca="1" si="17"/>
        <v>1.0011057397261942</v>
      </c>
      <c r="BB8" s="72">
        <f t="shared" ca="1" si="18"/>
        <v>1.1042134260001567E-3</v>
      </c>
      <c r="BC8" s="72">
        <f t="shared" ca="1" si="19"/>
        <v>2.357089199492372E-3</v>
      </c>
      <c r="BD8" s="75">
        <f t="shared" ca="1" si="20"/>
        <v>4.7597424277028786</v>
      </c>
      <c r="BE8" s="75">
        <f t="shared" ca="1" si="21"/>
        <v>1.225515210960159E-7</v>
      </c>
      <c r="BF8" s="75">
        <f t="shared" ca="1" si="22"/>
        <v>2.3572117510134681E-3</v>
      </c>
      <c r="BG8" s="75">
        <f t="shared" ca="1" si="23"/>
        <v>4.7597425502543995</v>
      </c>
      <c r="BH8" s="75">
        <f t="shared" ca="1" si="24"/>
        <v>1.2255821167647757E-7</v>
      </c>
      <c r="BI8" s="75">
        <f t="shared" ca="1" si="25"/>
        <v>2.3572117577040485E-3</v>
      </c>
      <c r="BJ8" s="75">
        <f t="shared" ca="1" si="26"/>
        <v>4.7597425502610902</v>
      </c>
      <c r="BK8" s="75">
        <f t="shared" ca="1" si="27"/>
        <v>1.2255821204174436E-7</v>
      </c>
      <c r="BL8" s="75">
        <f t="shared" ca="1" si="28"/>
        <v>2.3572117577044137E-3</v>
      </c>
      <c r="BM8" s="72">
        <f t="array" aca="1" ref="BM8" ca="1">ATAN2((1-f)*SQRT(AX8^2+(SIN(AV8)*SIN(BL8)-COS(AV8)*COS(BL8)*COS(AU8))^2),SIN(AV8)*COS(BL8)+COS(AV8)*SIN(BL8)*COS(AU8))</f>
        <v>0.59431506189647443</v>
      </c>
      <c r="BN8" s="72">
        <f t="shared" ca="1" si="29"/>
        <v>2.0096380114088407E-3</v>
      </c>
      <c r="BO8" s="72">
        <f t="array" aca="1" ref="BO8" ca="1">f/16*(1-AX8^2)*(4+f*(4-3*(1-AX8^2)))</f>
        <v>5.5148360044373853E-4</v>
      </c>
      <c r="BP8" s="72">
        <f t="array" aca="1" ref="BP8" ca="1">BN8-(1-BO8)*f*AX8*(BL8+BO8*SIN(BL8)*(COS(BJ8)+BO8*COS(BL8)*(-1+2*COS(BJ8)^2)))</f>
        <v>2.0050105672283886E-3</v>
      </c>
      <c r="BQ8" s="72">
        <f t="shared" ca="1" si="30"/>
        <v>-7.9682244726786658E-2</v>
      </c>
      <c r="BR8" s="13">
        <f t="shared" ca="1" si="31"/>
        <v>34.051744747724271</v>
      </c>
      <c r="BS8" s="13">
        <f t="shared" ca="1" si="32"/>
        <v>-4.565456324973435</v>
      </c>
      <c r="BT8" s="15">
        <f t="shared" ca="1" si="33"/>
        <v>30</v>
      </c>
      <c r="BU8" s="15">
        <f t="shared" ca="1" si="34"/>
        <v>-3</v>
      </c>
      <c r="BV8" s="15">
        <f t="shared" ca="1" si="35"/>
        <v>0.59431506189647443</v>
      </c>
      <c r="BW8" s="15">
        <f t="shared" ca="1" si="35"/>
        <v>-7.9682244726786658E-2</v>
      </c>
      <c r="BX8" s="15">
        <f t="shared" ca="1" si="36"/>
        <v>-5.2359877559829883E-2</v>
      </c>
      <c r="BY8" s="15">
        <f t="shared" ca="1" si="37"/>
        <v>0.82853221835401669</v>
      </c>
      <c r="BZ8" s="16">
        <f t="shared" ca="1" si="38"/>
        <v>4.6264329765501894E-3</v>
      </c>
      <c r="CA8" s="15">
        <f t="shared" ca="1" si="39"/>
        <v>6384841.1493303226</v>
      </c>
      <c r="CB8" s="15">
        <f t="shared" ca="1" si="40"/>
        <v>0.67582331766731552</v>
      </c>
      <c r="CC8" s="15">
        <f t="shared" ca="1" si="41"/>
        <v>0.45673715670285725</v>
      </c>
      <c r="CD8" s="17">
        <f t="shared" ca="1" si="42"/>
        <v>0</v>
      </c>
      <c r="CE8" s="15">
        <f t="shared" ca="1" si="43"/>
        <v>-2.7322367166956775E-2</v>
      </c>
      <c r="CF8" s="16">
        <f t="shared" ca="1" si="44"/>
        <v>0.54788927627369288</v>
      </c>
      <c r="CG8" s="15">
        <f t="shared" ca="1" si="45"/>
        <v>4.5849863556144408</v>
      </c>
      <c r="CH8" s="15">
        <f t="shared" ca="1" si="46"/>
        <v>-2.8253322257503362</v>
      </c>
      <c r="CI8" s="15">
        <f t="shared" ca="1" si="47"/>
        <v>35.269679576898497</v>
      </c>
      <c r="CJ8" s="15">
        <f t="shared" ca="1" si="48"/>
        <v>-120.53139683866006</v>
      </c>
      <c r="CK8" s="15">
        <f t="shared" ca="1" si="49"/>
        <v>77.270020953355498</v>
      </c>
      <c r="CL8" s="15">
        <f t="shared" ca="1" si="50"/>
        <v>-144543.3582284794</v>
      </c>
      <c r="CM8" s="15">
        <f t="shared" ca="1" si="51"/>
        <v>3770506.96072465</v>
      </c>
      <c r="CN8" s="15">
        <f t="shared" ca="1" si="52"/>
        <v>355514.45911481197</v>
      </c>
      <c r="CO8" s="15">
        <f t="shared" ca="1" si="53"/>
        <v>3768998.7579403603</v>
      </c>
      <c r="CP8" s="15" t="str">
        <f ca="1">VLOOKUP(_xlfn.FLOOR.MATH(BR8/8+11),Coef!$B$4:$C$23,2)</f>
        <v>S</v>
      </c>
      <c r="CQ8" s="15">
        <f ca="1">_xlfn.FLOOR.MATH(CN8/100000)</f>
        <v>3</v>
      </c>
      <c r="CR8" s="15" t="str">
        <f ca="1">VLOOKUP(MOD(BT8-1,3)*8+CQ8,Coef!$A$2:$C$25,3)</f>
        <v>U</v>
      </c>
      <c r="CS8" s="15">
        <f ca="1">(MOD(_xlfn.FLOOR.MATH(CO8/100000),20))</f>
        <v>17</v>
      </c>
      <c r="CT8" s="15" t="str">
        <f ca="1">VLOOKUP(MOD(MOD(BT8+1,2)*5+CS8,20)+1,Coef!$A$2:$C$21,3)</f>
        <v>C</v>
      </c>
      <c r="CU8" s="15"/>
      <c r="CV8" s="15" t="str">
        <f t="shared" ca="1" si="54"/>
        <v>55514</v>
      </c>
      <c r="CW8" s="15" t="str">
        <f t="shared" ca="1" si="54"/>
        <v>68998</v>
      </c>
      <c r="CX8" s="18" t="str">
        <f t="shared" ca="1" si="55"/>
        <v>355514 mE 3768998 mN 30 S</v>
      </c>
      <c r="CY8" s="78" t="str">
        <f t="shared" ca="1" si="56"/>
        <v>30SUC5551468998</v>
      </c>
    </row>
    <row r="9" spans="1:103">
      <c r="A9" s="74" t="s">
        <v>1267</v>
      </c>
      <c r="B9" s="72" t="s">
        <v>1268</v>
      </c>
      <c r="C9" s="72" t="str">
        <f t="shared" si="0"/>
        <v>30STC5329362424</v>
      </c>
      <c r="D9" s="72">
        <f t="array" aca="1" ref="D9" ca="1">MATCH(TRUE,ISERROR(VALUE(MID(C9,ROW(INDIRECT("1:"&amp;LEN(C9))),1))),0)</f>
        <v>3</v>
      </c>
      <c r="E9" s="72">
        <f t="shared" ca="1" si="1"/>
        <v>30</v>
      </c>
      <c r="F9" s="72" t="str">
        <f t="shared" ca="1" si="2"/>
        <v>S</v>
      </c>
      <c r="G9" s="72" t="str">
        <f t="shared" ca="1" si="3"/>
        <v>T</v>
      </c>
      <c r="H9" s="72" t="str">
        <f t="shared" ca="1" si="4"/>
        <v>C</v>
      </c>
      <c r="I9" s="72">
        <f t="shared" ca="1" si="5"/>
        <v>10</v>
      </c>
      <c r="J9" s="72">
        <f t="shared" ca="1" si="6"/>
        <v>53293</v>
      </c>
      <c r="K9" s="72">
        <f t="shared" ca="1" si="7"/>
        <v>62424</v>
      </c>
      <c r="L9" s="72">
        <f t="shared" ca="1" si="8"/>
        <v>176.80604746885038</v>
      </c>
      <c r="M9" s="72">
        <f ca="1">VLOOKUP(G9,Coef!$C$2:$F$25,4)</f>
        <v>2</v>
      </c>
      <c r="N9" s="31">
        <f ca="1">VLOOKUP(F9,Coef!$C$4:$D$23,2)</f>
        <v>15</v>
      </c>
      <c r="O9" s="31">
        <f ca="1">MOD(VLOOKUP(H9,Coef!$C$2:$G$21,5)+MOD(E9+1,2)*15,20)</f>
        <v>18</v>
      </c>
      <c r="P9" s="31">
        <f ca="1">VLOOKUP(N9,Coef!$A$27:$B$46,2)</f>
        <v>3.56</v>
      </c>
      <c r="Q9" s="31">
        <f ca="1">VLOOKUP(N9,Coef!$A$27:$C$46,3)+O9/10-0.1</f>
        <v>3.6999999999999997</v>
      </c>
      <c r="R9" s="31">
        <f ca="1">IF(Q9+0.1&lt;P9,Q9+2,Q9)</f>
        <v>3.6999999999999997</v>
      </c>
      <c r="S9" s="72">
        <f ca="1">M9*100000+J9</f>
        <v>253293</v>
      </c>
      <c r="T9" s="72">
        <f ca="1">R9*1000000+K9</f>
        <v>3762423.9999999995</v>
      </c>
      <c r="U9" s="72">
        <f ca="1">IF(N9&lt;11,T9-10000000,T9)</f>
        <v>3762423.9999999995</v>
      </c>
      <c r="V9" s="72">
        <f ca="1">U9/(6366197.724*0.9996)</f>
        <v>0.59123667454421824</v>
      </c>
      <c r="W9" s="72">
        <f ca="1">(Coef!$J$9/(1+Coef!$J$8*(COS(V9))^2)^0.5)*Coef!$J$6</f>
        <v>6382226.1428115834</v>
      </c>
      <c r="X9" s="72">
        <f ca="1">6*E9-183</f>
        <v>-3</v>
      </c>
      <c r="Y9" s="72">
        <f ca="1">(S9-500000)/W9</f>
        <v>-3.865532096161628E-2</v>
      </c>
      <c r="Z9" s="72">
        <f ca="1">SIN(2*V9)</f>
        <v>0.9255453433978027</v>
      </c>
      <c r="AA9" s="72">
        <f ca="1">Z9*(COS(V9))^2</f>
        <v>0.63799542973873746</v>
      </c>
      <c r="AB9" s="72">
        <f ca="1">V9+(Z9/2)</f>
        <v>1.0540093462431197</v>
      </c>
      <c r="AC9" s="72">
        <f ca="1">(3*AB9+AA9)/4</f>
        <v>0.95000586711702417</v>
      </c>
      <c r="AD9" s="72">
        <f ca="1">(5*AC9+AA9*(COS(V9))^2)/3</f>
        <v>1.7299371068763019</v>
      </c>
      <c r="AE9" s="72">
        <f ca="1">Coef!$J$6*Coef!$J$9*(V9-(Coef!$J$10*AB9)+(Coef!$J$11*AC9)-(Coef!$J$12*AD9))</f>
        <v>3748336.9501966555</v>
      </c>
      <c r="AF9" s="72">
        <f ca="1">(U9-AE9)/W9</f>
        <v>2.2072313779120103E-3</v>
      </c>
      <c r="AG9" s="72">
        <f ca="1">((Coef!$J$8*Y9^2)/2)*(COS(V9))^2</f>
        <v>3.4708504934572677E-6</v>
      </c>
      <c r="AH9" s="72">
        <f ca="1">Y9*(1-(AG9/3))</f>
        <v>-3.8655276239336338E-2</v>
      </c>
      <c r="AI9" s="72">
        <f ca="1">AF9*(1-AG9)+V9</f>
        <v>0.59344389826116017</v>
      </c>
      <c r="AJ9" s="72">
        <f ca="1">(EXP(AH9)-EXP(-AH9))/2</f>
        <v>-3.866490360660807E-2</v>
      </c>
      <c r="AK9" s="72">
        <f ca="1">ATAN(AJ9/COS(AI9))</f>
        <v>-4.6605532989869115E-2</v>
      </c>
      <c r="AL9" s="72">
        <f ca="1">ATAN(COS(AK9)*TAN(AI9))</f>
        <v>0.59294032705430189</v>
      </c>
      <c r="AM9" s="72">
        <f ca="1">V9+(1+Coef!$J$8*(COS(V9))^2-(3/2)*Coef!$J$8*SIN(V9)*COS(V9)*(AL9-V9))*(AL9-V9)</f>
        <v>0.59294822806464353</v>
      </c>
      <c r="AN9" s="34" t="str">
        <f t="shared" ca="1" si="9"/>
        <v>30 253293 3762424 N</v>
      </c>
      <c r="AO9" s="33">
        <f t="shared" ca="1" si="10"/>
        <v>33.97343093786467</v>
      </c>
      <c r="AP9" s="33">
        <f t="shared" ca="1" si="11"/>
        <v>-5.6703003422772253</v>
      </c>
      <c r="AQ9" s="72">
        <v>150</v>
      </c>
      <c r="AR9" s="72">
        <v>16000</v>
      </c>
      <c r="AS9" s="72">
        <f t="shared" ca="1" si="12"/>
        <v>0.59294822806464353</v>
      </c>
      <c r="AT9" s="72">
        <f t="shared" ca="1" si="12"/>
        <v>-9.8965410549699012E-2</v>
      </c>
      <c r="AU9" s="72">
        <f t="shared" si="12"/>
        <v>2.6179938779914944</v>
      </c>
      <c r="AV9" s="72">
        <f t="array" aca="1" ref="AV9" ca="1">ATAN((1-f)*TAN(AS9))</f>
        <v>0.5913928480117624</v>
      </c>
      <c r="AW9" s="72">
        <f t="shared" ca="1" si="13"/>
        <v>2.4819904022841408</v>
      </c>
      <c r="AX9" s="72">
        <f t="shared" ca="1" si="14"/>
        <v>0.41508247349159111</v>
      </c>
      <c r="AY9" s="72">
        <f t="shared" ca="1" si="15"/>
        <v>5.5783255312393393E-3</v>
      </c>
      <c r="AZ9" s="72">
        <f t="shared" ca="1" si="16"/>
        <v>1.3907051769176985E-3</v>
      </c>
      <c r="BA9" s="72">
        <f t="shared" ca="1" si="17"/>
        <v>1.001393126119847</v>
      </c>
      <c r="BB9" s="72">
        <f t="shared" ca="1" si="18"/>
        <v>1.3907041682770143E-3</v>
      </c>
      <c r="BC9" s="72">
        <f t="shared" ca="1" si="19"/>
        <v>2.5135069296129361E-3</v>
      </c>
      <c r="BD9" s="75">
        <f t="shared" ca="1" si="20"/>
        <v>4.9664943114978941</v>
      </c>
      <c r="BE9" s="75">
        <f t="shared" ca="1" si="21"/>
        <v>8.7810267624107762E-7</v>
      </c>
      <c r="BF9" s="75">
        <f t="shared" ca="1" si="22"/>
        <v>2.514385032289177E-3</v>
      </c>
      <c r="BG9" s="75">
        <f t="shared" ca="1" si="23"/>
        <v>4.9664951896005709</v>
      </c>
      <c r="BH9" s="75">
        <f t="shared" ca="1" si="24"/>
        <v>8.7841241790287145E-7</v>
      </c>
      <c r="BI9" s="75">
        <f t="shared" ca="1" si="25"/>
        <v>2.514385342030839E-3</v>
      </c>
      <c r="BJ9" s="75">
        <f t="shared" ca="1" si="26"/>
        <v>4.9664951899103125</v>
      </c>
      <c r="BK9" s="75">
        <f t="shared" ca="1" si="27"/>
        <v>8.7841252716141372E-7</v>
      </c>
      <c r="BL9" s="75">
        <f t="shared" ca="1" si="28"/>
        <v>2.5143853421400976E-3</v>
      </c>
      <c r="BM9" s="72">
        <f t="array" aca="1" ref="BM9" ca="1">ATAN2((1-f)*SQRT(AX9^2+(SIN(AV9)*SIN(BL9)-COS(AV9)*COS(BL9)*COS(AU9))^2),SIN(AV9)*COS(BL9)+COS(AV9)*SIN(BL9)*COS(AU9))</f>
        <v>0.59076740355788626</v>
      </c>
      <c r="BN9" s="72">
        <f t="shared" ca="1" si="29"/>
        <v>1.5121796769615695E-3</v>
      </c>
      <c r="BO9" s="72">
        <f t="array" aca="1" ref="BO9" ca="1">f/16*(1-AX9^2)*(4+f*(4-3*(1-AX9^2)))</f>
        <v>6.9466794501311642E-4</v>
      </c>
      <c r="BP9" s="72">
        <f t="array" aca="1" ref="BP9" ca="1">BN9-(1-BO9)*f*AX9*(BL9+BO9*SIN(BL9)*(COS(BJ9)+BO9*COS(BL9)*(-1+2*COS(BJ9)^2)))</f>
        <v>1.5086822462803049E-3</v>
      </c>
      <c r="BQ9" s="72">
        <f t="shared" ca="1" si="30"/>
        <v>-9.7456728303418713E-2</v>
      </c>
      <c r="BR9" s="13">
        <f t="shared" ca="1" si="31"/>
        <v>33.848478897768778</v>
      </c>
      <c r="BS9" s="13">
        <f t="shared" ca="1" si="32"/>
        <v>-5.5838592169390484</v>
      </c>
      <c r="BT9" s="15">
        <f t="shared" ca="1" si="33"/>
        <v>30</v>
      </c>
      <c r="BU9" s="15">
        <f t="shared" ca="1" si="34"/>
        <v>-3</v>
      </c>
      <c r="BV9" s="15">
        <f t="shared" ca="1" si="35"/>
        <v>0.59076740355788626</v>
      </c>
      <c r="BW9" s="15">
        <f t="shared" ca="1" si="35"/>
        <v>-9.7456728303418713E-2</v>
      </c>
      <c r="BX9" s="15">
        <f t="shared" ca="1" si="36"/>
        <v>-5.2359877559829883E-2</v>
      </c>
      <c r="BY9" s="15">
        <f t="shared" ca="1" si="37"/>
        <v>0.83051348103973066</v>
      </c>
      <c r="BZ9" s="16">
        <f t="shared" ca="1" si="38"/>
        <v>4.6485857385734483E-3</v>
      </c>
      <c r="CA9" s="15">
        <f t="shared" ca="1" si="39"/>
        <v>6384770.75524016</v>
      </c>
      <c r="CB9" s="15">
        <f t="shared" ca="1" si="40"/>
        <v>0.67066765149150154</v>
      </c>
      <c r="CC9" s="15">
        <f t="shared" ca="1" si="41"/>
        <v>0.44979509875712614</v>
      </c>
      <c r="CD9" s="17">
        <f t="shared" ca="1" si="42"/>
        <v>0</v>
      </c>
      <c r="CE9" s="15">
        <f t="shared" ca="1" si="43"/>
        <v>-4.509685074358883E-2</v>
      </c>
      <c r="CF9" s="16">
        <f t="shared" ca="1" si="44"/>
        <v>0.55485348698144721</v>
      </c>
      <c r="CG9" s="15">
        <f t="shared" ca="1" si="45"/>
        <v>4.5921286102875101</v>
      </c>
      <c r="CH9" s="15">
        <f t="shared" ca="1" si="46"/>
        <v>-2.7076431037032784</v>
      </c>
      <c r="CI9" s="15">
        <f t="shared" ca="1" si="47"/>
        <v>35.679317395517785</v>
      </c>
      <c r="CJ9" s="15">
        <f t="shared" ca="1" si="48"/>
        <v>-118.32835495882689</v>
      </c>
      <c r="CK9" s="15">
        <f t="shared" ca="1" si="49"/>
        <v>95.453834747616668</v>
      </c>
      <c r="CL9" s="15">
        <f t="shared" ca="1" si="50"/>
        <v>-239163.29283260301</v>
      </c>
      <c r="CM9" s="15">
        <f t="shared" ca="1" si="51"/>
        <v>3749859.5472356384</v>
      </c>
      <c r="CN9" s="15">
        <f t="shared" ca="1" si="52"/>
        <v>260932.37248453003</v>
      </c>
      <c r="CO9" s="15">
        <f t="shared" ca="1" si="53"/>
        <v>3748359.6034167442</v>
      </c>
      <c r="CP9" s="15" t="str">
        <f ca="1">VLOOKUP(_xlfn.FLOOR.MATH(BR9/8+11),Coef!$B$4:$C$23,2)</f>
        <v>S</v>
      </c>
      <c r="CQ9" s="15">
        <f ca="1">_xlfn.FLOOR.MATH(CN9/100000)</f>
        <v>2</v>
      </c>
      <c r="CR9" s="15" t="str">
        <f ca="1">VLOOKUP(MOD(BT9-1,3)*8+CQ9,Coef!$A$2:$C$25,3)</f>
        <v>T</v>
      </c>
      <c r="CS9" s="15">
        <f ca="1">(MOD(_xlfn.FLOOR.MATH(CO9/100000),20))</f>
        <v>17</v>
      </c>
      <c r="CT9" s="15" t="str">
        <f ca="1">VLOOKUP(MOD(MOD(BT9+1,2)*5+CS9,20)+1,Coef!$A$2:$C$21,3)</f>
        <v>C</v>
      </c>
      <c r="CU9" s="15"/>
      <c r="CV9" s="15" t="str">
        <f t="shared" ca="1" si="54"/>
        <v>60932</v>
      </c>
      <c r="CW9" s="15" t="str">
        <f t="shared" ca="1" si="54"/>
        <v>48359</v>
      </c>
      <c r="CX9" s="18" t="str">
        <f t="shared" ca="1" si="55"/>
        <v>260932 mE 3748359 mN 30 S</v>
      </c>
      <c r="CY9" s="78" t="str">
        <f t="shared" ca="1" si="56"/>
        <v>30STC6093248359</v>
      </c>
    </row>
    <row r="10" spans="1:103">
      <c r="A10" s="74" t="s">
        <v>1269</v>
      </c>
      <c r="B10" s="72" t="s">
        <v>1270</v>
      </c>
      <c r="C10" s="72" t="str">
        <f t="shared" si="0"/>
        <v>30STC5580562836</v>
      </c>
      <c r="D10" s="72">
        <f t="array" aca="1" ref="D10" ca="1">MATCH(TRUE,ISERROR(VALUE(MID(C10,ROW(INDIRECT("1:"&amp;LEN(C10))),1))),0)</f>
        <v>3</v>
      </c>
      <c r="E10" s="72">
        <f t="shared" ca="1" si="1"/>
        <v>30</v>
      </c>
      <c r="F10" s="72" t="str">
        <f t="shared" ca="1" si="2"/>
        <v>S</v>
      </c>
      <c r="G10" s="72" t="str">
        <f t="shared" ca="1" si="3"/>
        <v>T</v>
      </c>
      <c r="H10" s="72" t="str">
        <f t="shared" ca="1" si="4"/>
        <v>C</v>
      </c>
      <c r="I10" s="72">
        <f t="shared" ca="1" si="5"/>
        <v>10</v>
      </c>
      <c r="J10" s="72">
        <f t="shared" ca="1" si="6"/>
        <v>55805</v>
      </c>
      <c r="K10" s="72">
        <f t="shared" ca="1" si="7"/>
        <v>62836</v>
      </c>
      <c r="L10" s="72">
        <f t="shared" ca="1" si="8"/>
        <v>176.80604746885038</v>
      </c>
      <c r="M10" s="72">
        <f ca="1">VLOOKUP(G10,Coef!$C$2:$F$25,4)</f>
        <v>2</v>
      </c>
      <c r="N10" s="31">
        <f ca="1">VLOOKUP(F10,Coef!$C$4:$D$23,2)</f>
        <v>15</v>
      </c>
      <c r="O10" s="31">
        <f ca="1">MOD(VLOOKUP(H10,Coef!$C$2:$G$21,5)+MOD(E10+1,2)*15,20)</f>
        <v>18</v>
      </c>
      <c r="P10" s="31">
        <f ca="1">VLOOKUP(N10,Coef!$A$27:$B$46,2)</f>
        <v>3.56</v>
      </c>
      <c r="Q10" s="31">
        <f ca="1">VLOOKUP(N10,Coef!$A$27:$C$46,3)+O10/10-0.1</f>
        <v>3.6999999999999997</v>
      </c>
      <c r="R10" s="31">
        <f ca="1">IF(Q10+0.1&lt;P10,Q10+2,Q10)</f>
        <v>3.6999999999999997</v>
      </c>
      <c r="S10" s="72">
        <f ca="1">M10*100000+J10</f>
        <v>255805</v>
      </c>
      <c r="T10" s="72">
        <f ca="1">R10*1000000+K10</f>
        <v>3762835.9999999995</v>
      </c>
      <c r="U10" s="72">
        <f ca="1">IF(N10&lt;11,T10-10000000,T10)</f>
        <v>3762835.9999999995</v>
      </c>
      <c r="V10" s="72">
        <f ca="1">U10/(6366197.724*0.9996)</f>
        <v>0.59130141724996121</v>
      </c>
      <c r="W10" s="72">
        <f ca="1">(Coef!$J$9/(1+Coef!$J$8*(COS(V10))^2)^0.5)*Coef!$J$6</f>
        <v>6382227.4256056026</v>
      </c>
      <c r="X10" s="72">
        <f ca="1">6*E10-183</f>
        <v>-3</v>
      </c>
      <c r="Y10" s="72">
        <f ca="1">(S10-500000)/W10</f>
        <v>-3.8261720198231354E-2</v>
      </c>
      <c r="Z10" s="72">
        <f ca="1">SIN(2*V10)</f>
        <v>0.92559436357891367</v>
      </c>
      <c r="AA10" s="72">
        <f ca="1">Z10*(COS(V10))^2</f>
        <v>0.63797375503017928</v>
      </c>
      <c r="AB10" s="72">
        <f ca="1">V10+(Z10/2)</f>
        <v>1.054098599039418</v>
      </c>
      <c r="AC10" s="72">
        <f ca="1">(3*AB10+AA10)/4</f>
        <v>0.95006738803710844</v>
      </c>
      <c r="AD10" s="72">
        <f ca="1">(5*AC10+AA10*(COS(V10))^2)/3</f>
        <v>1.7300219181935346</v>
      </c>
      <c r="AE10" s="72">
        <f ca="1">Coef!$J$6*Coef!$J$9*(V10-(Coef!$J$10*AB10)+(Coef!$J$11*AC10)-(Coef!$J$12*AD10))</f>
        <v>3748748.2421875386</v>
      </c>
      <c r="AF10" s="72">
        <f ca="1">(U10-AE10)/W10</f>
        <v>2.2073418687558149E-3</v>
      </c>
      <c r="AG10" s="72">
        <f ca="1">((Coef!$J$8*Y10^2)/2)*(COS(V10))^2</f>
        <v>3.4002321291651952E-6</v>
      </c>
      <c r="AH10" s="72">
        <f ca="1">Y10*(1-(AG10/3))</f>
        <v>-3.8261676831987911E-2</v>
      </c>
      <c r="AI10" s="72">
        <f ca="1">AF10*(1-AG10)+V10</f>
        <v>0.59350875161324224</v>
      </c>
      <c r="AJ10" s="72">
        <f ca="1">(EXP(AH10)-EXP(-AH10))/2</f>
        <v>-3.8271013083367666E-2</v>
      </c>
      <c r="AK10" s="72">
        <f ca="1">ATAN(AJ10/COS(AI10))</f>
        <v>-4.6133441191510957E-2</v>
      </c>
      <c r="AL10" s="72">
        <f ca="1">ATAN(COS(AK10)*TAN(AI10))</f>
        <v>0.59301530630370958</v>
      </c>
      <c r="AM10" s="72">
        <f ca="1">V10+(1+Coef!$J$8*(COS(V10))^2-(3/2)*Coef!$J$8*SIN(V10)*COS(V10)*(AL10-V10))*(AL10-V10)</f>
        <v>0.59302325401298528</v>
      </c>
      <c r="AN10" s="34" t="str">
        <f t="shared" ca="1" si="9"/>
        <v>30 255805 3762836 N</v>
      </c>
      <c r="AO10" s="33">
        <f t="shared" ca="1" si="10"/>
        <v>33.977729608058617</v>
      </c>
      <c r="AP10" s="33">
        <f t="shared" ca="1" si="11"/>
        <v>-5.6432514746885616</v>
      </c>
      <c r="AQ10" s="72">
        <v>165</v>
      </c>
      <c r="AR10" s="72">
        <v>17000</v>
      </c>
      <c r="AS10" s="72">
        <f t="shared" ca="1" si="12"/>
        <v>0.59302325401298528</v>
      </c>
      <c r="AT10" s="72">
        <f t="shared" ca="1" si="12"/>
        <v>-9.8493318751340847E-2</v>
      </c>
      <c r="AU10" s="72">
        <f t="shared" si="12"/>
        <v>2.8797932657906435</v>
      </c>
      <c r="AV10" s="72">
        <f t="array" aca="1" ref="AV10" ca="1">ATAN((1-f)*TAN(AS10))</f>
        <v>0.59146777906808556</v>
      </c>
      <c r="AW10" s="72">
        <f t="shared" ca="1" si="13"/>
        <v>2.5339754705136501</v>
      </c>
      <c r="AX10" s="72">
        <f t="shared" ca="1" si="14"/>
        <v>0.21485168598295343</v>
      </c>
      <c r="AY10" s="72">
        <f t="shared" ref="AY10:AY73" ca="1" si="57">(1-AX10^2)*(a^2/b^2-1)</f>
        <v>6.4283931687044299E-3</v>
      </c>
      <c r="AZ10" s="72">
        <f t="shared" ca="1" si="16"/>
        <v>1.601953423178649E-3</v>
      </c>
      <c r="BA10" s="72">
        <f t="shared" ca="1" si="17"/>
        <v>1.0016051663886625</v>
      </c>
      <c r="BB10" s="72">
        <f t="shared" ca="1" si="18"/>
        <v>1.6019518815459188E-3</v>
      </c>
      <c r="BC10" s="72">
        <f t="shared" ref="BC10:BC73" ca="1" si="58">$AR10/b/$BA10</f>
        <v>2.6700357452447646E-3</v>
      </c>
      <c r="BD10" s="75">
        <f t="shared" ca="1" si="20"/>
        <v>5.0706209767725454</v>
      </c>
      <c r="BE10" s="75">
        <f t="shared" ca="1" si="21"/>
        <v>1.4991770030829562E-6</v>
      </c>
      <c r="BF10" s="75">
        <f t="shared" ref="BF10:BF73" ca="1" si="59">$AR10/b/$BA10+BE10</f>
        <v>2.6715349222478477E-3</v>
      </c>
      <c r="BG10" s="75">
        <f t="shared" ca="1" si="23"/>
        <v>5.0706224759495484</v>
      </c>
      <c r="BH10" s="75">
        <f t="shared" ca="1" si="24"/>
        <v>1.5000247754671535E-6</v>
      </c>
      <c r="BI10" s="75">
        <f t="shared" ref="BI10:BI73" ca="1" si="60">$AR10/b/$BA10+BH10</f>
        <v>2.6715357700202317E-3</v>
      </c>
      <c r="BJ10" s="75">
        <f t="shared" ca="1" si="26"/>
        <v>5.0706224767973209</v>
      </c>
      <c r="BK10" s="75">
        <f t="shared" ca="1" si="27"/>
        <v>1.5000252548774393E-6</v>
      </c>
      <c r="BL10" s="75">
        <f t="shared" ref="BL10:BL73" ca="1" si="61">$AR10/b/$BA10+BK10</f>
        <v>2.671535770499642E-3</v>
      </c>
      <c r="BM10" s="72">
        <f t="array" aca="1" ref="BM10" ca="1">ATAN2((1-f)*SQRT(AX10^2+(SIN(AV10)*SIN(BL10)-COS(AV10)*COS(BL10)*COS(AU10))^2),SIN(AV10)*COS(BL10)+COS(AV10)*SIN(BL10)*COS(AU10))</f>
        <v>0.59043930026247171</v>
      </c>
      <c r="BN10" s="72">
        <f t="shared" ca="1" si="29"/>
        <v>8.3150241777227426E-4</v>
      </c>
      <c r="BO10" s="72">
        <f t="array" aca="1" ref="BO10" ca="1">f/16*(1-AX10^2)*(4+f*(4-3*(1-AX10^2)))</f>
        <v>8.0027314256809427E-4</v>
      </c>
      <c r="BP10" s="72">
        <f t="array" aca="1" ref="BP10" ca="1">BN10-(1-BO10)*f*AX10*(BL10+BO10*SIN(BL10)*(COS(BJ10)+BO10*COS(BL10)*(-1+2*COS(BJ10)^2)))</f>
        <v>8.2957895968148736E-4</v>
      </c>
      <c r="BQ10" s="72">
        <f t="shared" ca="1" si="30"/>
        <v>-9.7663739791659362E-2</v>
      </c>
      <c r="BR10" s="13">
        <f t="shared" ca="1" si="31"/>
        <v>33.829679963697188</v>
      </c>
      <c r="BS10" s="13">
        <f t="shared" ca="1" si="32"/>
        <v>-5.5957201015259601</v>
      </c>
      <c r="BT10" s="15">
        <f t="shared" ca="1" si="33"/>
        <v>30</v>
      </c>
      <c r="BU10" s="15">
        <f t="shared" ca="1" si="34"/>
        <v>-3</v>
      </c>
      <c r="BV10" s="15">
        <f t="shared" ca="1" si="35"/>
        <v>0.59043930026247171</v>
      </c>
      <c r="BW10" s="15">
        <f t="shared" ca="1" si="35"/>
        <v>-9.7663739791659376E-2</v>
      </c>
      <c r="BX10" s="15">
        <f t="shared" ca="1" si="36"/>
        <v>-5.2359877559829883E-2</v>
      </c>
      <c r="BY10" s="15">
        <f t="shared" ca="1" si="37"/>
        <v>0.83069618938520395</v>
      </c>
      <c r="BZ10" s="16">
        <f t="shared" ca="1" si="38"/>
        <v>4.650631289556088E-3</v>
      </c>
      <c r="CA10" s="15">
        <f t="shared" ca="1" si="39"/>
        <v>6384764.2552787131</v>
      </c>
      <c r="CB10" s="15">
        <f t="shared" ca="1" si="40"/>
        <v>0.67019207357495403</v>
      </c>
      <c r="CC10" s="15">
        <f t="shared" ca="1" si="41"/>
        <v>0.44915741548269661</v>
      </c>
      <c r="CD10" s="17">
        <f t="shared" ca="1" si="42"/>
        <v>0</v>
      </c>
      <c r="CE10" s="15">
        <f t="shared" ca="1" si="43"/>
        <v>-4.5303862231829493E-2</v>
      </c>
      <c r="CF10" s="16">
        <f t="shared" ca="1" si="44"/>
        <v>0.55549321580685951</v>
      </c>
      <c r="CG10" s="15">
        <f t="shared" ca="1" si="45"/>
        <v>4.5927847796088734</v>
      </c>
      <c r="CH10" s="15">
        <f t="shared" ca="1" si="46"/>
        <v>-2.6968280559896196</v>
      </c>
      <c r="CI10" s="15">
        <f t="shared" ca="1" si="47"/>
        <v>35.716957109041438</v>
      </c>
      <c r="CJ10" s="15">
        <f t="shared" ca="1" si="48"/>
        <v>-118.12512938887578</v>
      </c>
      <c r="CK10" s="15">
        <f t="shared" ca="1" si="49"/>
        <v>97.126780794113571</v>
      </c>
      <c r="CL10" s="15">
        <f t="shared" ca="1" si="50"/>
        <v>-240314.0904503653</v>
      </c>
      <c r="CM10" s="15">
        <f t="shared" ca="1" si="51"/>
        <v>3747801.2263909574</v>
      </c>
      <c r="CN10" s="15">
        <f t="shared" ca="1" si="52"/>
        <v>259782.03518581484</v>
      </c>
      <c r="CO10" s="15">
        <f t="shared" ca="1" si="53"/>
        <v>3746302.1059004012</v>
      </c>
      <c r="CP10" s="15" t="str">
        <f ca="1">VLOOKUP(_xlfn.FLOOR.MATH(BR10/8+11),Coef!$B$4:$C$23,2)</f>
        <v>S</v>
      </c>
      <c r="CQ10" s="15">
        <f ca="1">_xlfn.FLOOR.MATH(CN10/100000)</f>
        <v>2</v>
      </c>
      <c r="CR10" s="15" t="str">
        <f ca="1">VLOOKUP(MOD(BT10-1,3)*8+CQ10,Coef!$A$2:$C$25,3)</f>
        <v>T</v>
      </c>
      <c r="CS10" s="15">
        <f ca="1">(MOD(_xlfn.FLOOR.MATH(CO10/100000),20))</f>
        <v>17</v>
      </c>
      <c r="CT10" s="15" t="str">
        <f ca="1">VLOOKUP(MOD(MOD(BT10+1,2)*5+CS10,20)+1,Coef!$A$2:$C$21,3)</f>
        <v>C</v>
      </c>
      <c r="CU10" s="15"/>
      <c r="CV10" s="15" t="str">
        <f t="shared" ca="1" si="54"/>
        <v>59782</v>
      </c>
      <c r="CW10" s="15" t="str">
        <f t="shared" ca="1" si="54"/>
        <v>46302</v>
      </c>
      <c r="CX10" s="18" t="str">
        <f t="shared" ca="1" si="55"/>
        <v>259782 mE 3746302 mN 30 S</v>
      </c>
      <c r="CY10" s="78" t="str">
        <f t="shared" ca="1" si="56"/>
        <v>30STC5978246302</v>
      </c>
    </row>
    <row r="11" spans="1:103">
      <c r="B11" s="38" t="s">
        <v>1271</v>
      </c>
      <c r="C11" s="72" t="str">
        <f t="shared" si="0"/>
        <v>47TKJ5947376249</v>
      </c>
      <c r="D11" s="72">
        <f t="array" aca="1" ref="D11" ca="1">MATCH(TRUE,ISERROR(VALUE(MID(C11,ROW(INDIRECT("1:"&amp;LEN(C11))),1))),0)</f>
        <v>3</v>
      </c>
      <c r="E11" s="72">
        <f t="shared" ca="1" si="1"/>
        <v>47</v>
      </c>
      <c r="F11" s="72" t="str">
        <f t="shared" ca="1" si="2"/>
        <v>T</v>
      </c>
      <c r="G11" s="72" t="str">
        <f t="shared" ca="1" si="3"/>
        <v>K</v>
      </c>
      <c r="H11" s="72" t="str">
        <f t="shared" ca="1" si="4"/>
        <v>J</v>
      </c>
      <c r="I11" s="72">
        <f t="shared" ca="1" si="5"/>
        <v>10</v>
      </c>
      <c r="J11" s="72">
        <f t="shared" ca="1" si="6"/>
        <v>59473</v>
      </c>
      <c r="K11" s="72">
        <f t="shared" ca="1" si="7"/>
        <v>76249</v>
      </c>
      <c r="L11" s="72">
        <f t="shared" ca="1" si="8"/>
        <v>278.80604746885035</v>
      </c>
      <c r="M11" s="72">
        <f ca="1">VLOOKUP(G11,Coef!$C$2:$F$25,4)</f>
        <v>2</v>
      </c>
      <c r="N11" s="31">
        <f ca="1">VLOOKUP(F11,Coef!$C$4:$D$23,2)</f>
        <v>16</v>
      </c>
      <c r="O11" s="31">
        <f ca="1">MOD(VLOOKUP(H11,Coef!$C$2:$G$21,5)+MOD(E11+1,2)*15,20)</f>
        <v>9</v>
      </c>
      <c r="P11" s="31">
        <f ca="1">VLOOKUP(N11,Coef!$A$27:$B$46,2)</f>
        <v>4.45</v>
      </c>
      <c r="Q11" s="31">
        <f ca="1">VLOOKUP(N11,Coef!$A$27:$C$46,3)+O11/10-0.1</f>
        <v>4.8000000000000007</v>
      </c>
      <c r="R11" s="31">
        <f ca="1">IF(Q11+0.1&lt;P11,Q11+2,Q11)</f>
        <v>4.8000000000000007</v>
      </c>
      <c r="S11" s="72">
        <f ca="1">M11*100000+J11</f>
        <v>259473</v>
      </c>
      <c r="T11" s="72">
        <f ca="1">R11*1000000+K11</f>
        <v>4876249.0000000009</v>
      </c>
      <c r="U11" s="72">
        <f ca="1">IF(N11&lt;11,T11-10000000,T11)</f>
        <v>4876249.0000000009</v>
      </c>
      <c r="V11" s="72">
        <f ca="1">U11/(6366197.724*0.9996)</f>
        <v>0.76626590809796302</v>
      </c>
      <c r="W11" s="72">
        <f ca="1">(Coef!$J$9/(1+Coef!$J$8*(COS(V11))^2)^0.5)*Coef!$J$6</f>
        <v>6385872.5479167541</v>
      </c>
      <c r="X11" s="72">
        <f ca="1">6*E11-183</f>
        <v>99</v>
      </c>
      <c r="Y11" s="72">
        <f ca="1">(S11-500000)/W11</f>
        <v>-3.7665487088129633E-2</v>
      </c>
      <c r="Z11" s="72">
        <f ca="1">SIN(2*V11)</f>
        <v>0.99926800293503049</v>
      </c>
      <c r="AA11" s="72">
        <f ca="1">Z11*(COS(V11))^2</f>
        <v>0.51874758695016365</v>
      </c>
      <c r="AB11" s="72">
        <f ca="1">V11+(Z11/2)</f>
        <v>1.2658999095654782</v>
      </c>
      <c r="AC11" s="72">
        <f ca="1">(3*AB11+AA11)/4</f>
        <v>1.0791118289116495</v>
      </c>
      <c r="AD11" s="72">
        <f ca="1">(5*AC11+AA11*(COS(V11))^2)/3</f>
        <v>1.8882851091801385</v>
      </c>
      <c r="AE11" s="72">
        <f ca="1">Coef!$J$6*Coef!$J$9*(V11-(Coef!$J$10*AB11)+(Coef!$J$11*AC11)-(Coef!$J$12*AD11))</f>
        <v>4861188.4751271186</v>
      </c>
      <c r="AF11" s="72">
        <f ca="1">(U11-AE11)/W11</f>
        <v>2.3584130061905864E-3</v>
      </c>
      <c r="AG11" s="72">
        <f ca="1">((Coef!$J$8*Y11^2)/2)*(COS(V11))^2</f>
        <v>2.4817541480076684E-6</v>
      </c>
      <c r="AH11" s="72">
        <f ca="1">Y11*(1-(AG11/3))</f>
        <v>-3.7665455929303364E-2</v>
      </c>
      <c r="AI11" s="72">
        <f ca="1">AF11*(1-AG11)+V11</f>
        <v>0.76862431525115238</v>
      </c>
      <c r="AJ11" s="72">
        <f ca="1">(EXP(AH11)-EXP(-AH11))/2</f>
        <v>-3.7674362473808565E-2</v>
      </c>
      <c r="AK11" s="72">
        <f ca="1">ATAN(AJ11/COS(AI11))</f>
        <v>-5.236002350289503E-2</v>
      </c>
      <c r="AL11" s="72">
        <f ca="1">ATAN(COS(AK11)*TAN(AI11))</f>
        <v>0.767939010634616</v>
      </c>
      <c r="AM11" s="72">
        <f ca="1">V11+(1+Coef!$J$8*(COS(V11))^2-(3/2)*Coef!$J$8*SIN(V11)*COS(V11)*(AL11-V11))*(AL11-V11)</f>
        <v>0.76794485011042202</v>
      </c>
      <c r="AN11" s="34" t="str">
        <f t="shared" ca="1" si="9"/>
        <v>47 259473 4876249 N</v>
      </c>
      <c r="AO11" s="33">
        <f t="shared" ca="1" si="10"/>
        <v>43.999998810133796</v>
      </c>
      <c r="AP11" s="33">
        <f t="shared" ca="1" si="11"/>
        <v>95.999991638078313</v>
      </c>
      <c r="AQ11" s="72">
        <v>180</v>
      </c>
      <c r="AR11" s="72">
        <v>11000</v>
      </c>
      <c r="AS11" s="72">
        <f t="shared" ca="1" si="12"/>
        <v>0.76794485011042202</v>
      </c>
      <c r="AT11" s="72">
        <f t="shared" ca="1" si="12"/>
        <v>1.6755159359714911</v>
      </c>
      <c r="AU11" s="72">
        <f t="shared" si="12"/>
        <v>3.1415926535897931</v>
      </c>
      <c r="AV11" s="72">
        <f t="array" aca="1" ref="AV11" ca="1">ATAN((1-f)*TAN(AS11))</f>
        <v>0.76626675258068999</v>
      </c>
      <c r="AW11" s="72">
        <f t="shared" ca="1" si="13"/>
        <v>2.375325901009103</v>
      </c>
      <c r="AX11" s="72">
        <f t="shared" ca="1" si="14"/>
        <v>8.8272498210134309E-17</v>
      </c>
      <c r="AY11" s="72">
        <f t="shared" ca="1" si="57"/>
        <v>6.739496742276252E-3</v>
      </c>
      <c r="AZ11" s="72">
        <f t="shared" ca="1" si="16"/>
        <v>1.6792203863836739E-3</v>
      </c>
      <c r="BA11" s="72">
        <f t="shared" ca="1" si="17"/>
        <v>1.0016827510415145</v>
      </c>
      <c r="BB11" s="72">
        <f t="shared" ca="1" si="18"/>
        <v>1.6792186107459544E-3</v>
      </c>
      <c r="BC11" s="72">
        <f t="shared" ca="1" si="58"/>
        <v>1.7275363725859619E-3</v>
      </c>
      <c r="BD11" s="75">
        <f t="shared" ca="1" si="20"/>
        <v>4.7523793383907922</v>
      </c>
      <c r="BE11" s="75">
        <f t="shared" ca="1" si="21"/>
        <v>1.1485694230169816E-7</v>
      </c>
      <c r="BF11" s="75">
        <f t="shared" ca="1" si="59"/>
        <v>1.7276512295282636E-3</v>
      </c>
      <c r="BG11" s="75">
        <f t="shared" ca="1" si="23"/>
        <v>4.7523794532477339</v>
      </c>
      <c r="BH11" s="75">
        <f t="shared" ca="1" si="24"/>
        <v>1.1486491189483154E-7</v>
      </c>
      <c r="BI11" s="75">
        <f t="shared" ca="1" si="60"/>
        <v>1.7276512374978566E-3</v>
      </c>
      <c r="BJ11" s="75">
        <f t="shared" ca="1" si="26"/>
        <v>4.7523794532557035</v>
      </c>
      <c r="BK11" s="75">
        <f t="shared" ca="1" si="27"/>
        <v>1.1486491244782033E-7</v>
      </c>
      <c r="BL11" s="75">
        <f t="shared" ca="1" si="61"/>
        <v>1.7276512374984096E-3</v>
      </c>
      <c r="BM11" s="72">
        <f t="array" aca="1" ref="BM11" ca="1">ATAN2((1-f)*SQRT(AX11^2+(SIN(AV11)*SIN(BL11)-COS(AV11)*COS(BL11)*COS(AU11))^2),SIN(AV11)*COS(BL11)+COS(AV11)*SIN(BL11)*COS(AU11))</f>
        <v>0.76621697661554589</v>
      </c>
      <c r="BN11" s="72">
        <f t="shared" ca="1" si="29"/>
        <v>2.9328306491854878E-19</v>
      </c>
      <c r="BO11" s="72">
        <f t="array" aca="1" ref="BO11" ca="1">f/16*(1-AX11^2)*(4+f*(4-3*(1-AX11^2)))</f>
        <v>8.389052498964407E-4</v>
      </c>
      <c r="BP11" s="72">
        <f t="array" aca="1" ref="BP11" ca="1">BN11-(1-BO11)*f*AX11*(BL11+BO11*SIN(BL11)*(COS(BJ11)+BO11*COS(BL11)*(-1+2*COS(BJ11)^2)))</f>
        <v>2.9277215974697587E-19</v>
      </c>
      <c r="BQ11" s="72">
        <f t="shared" ca="1" si="30"/>
        <v>1.6755159359714911</v>
      </c>
      <c r="BR11" s="13">
        <f t="shared" ca="1" si="31"/>
        <v>43.900998951344874</v>
      </c>
      <c r="BS11" s="13">
        <f t="shared" ca="1" si="32"/>
        <v>95.999991638078313</v>
      </c>
      <c r="BT11" s="15">
        <f t="shared" ca="1" si="33"/>
        <v>46</v>
      </c>
      <c r="BU11" s="15">
        <f t="shared" ca="1" si="34"/>
        <v>93</v>
      </c>
      <c r="BV11" s="15">
        <f t="shared" ca="1" si="35"/>
        <v>0.76621697661554589</v>
      </c>
      <c r="BW11" s="15">
        <f t="shared" ca="1" si="35"/>
        <v>1.6755159359714911</v>
      </c>
      <c r="BX11" s="15">
        <f t="shared" ca="1" si="36"/>
        <v>1.6231562043547263</v>
      </c>
      <c r="BY11" s="15">
        <f t="shared" ca="1" si="37"/>
        <v>0.7205390221168485</v>
      </c>
      <c r="BZ11" s="16">
        <f t="shared" ca="1" si="38"/>
        <v>3.4989882520739166E-3</v>
      </c>
      <c r="CA11" s="15">
        <f t="shared" ca="1" si="39"/>
        <v>6388426.870278243</v>
      </c>
      <c r="CB11" s="15">
        <f t="shared" ca="1" si="40"/>
        <v>0.96235508374649115</v>
      </c>
      <c r="CC11" s="15">
        <f t="shared" ca="1" si="41"/>
        <v>0.92612730721271597</v>
      </c>
      <c r="CD11" s="17">
        <f t="shared" ca="1" si="42"/>
        <v>0</v>
      </c>
      <c r="CE11" s="15">
        <f t="shared" ca="1" si="43"/>
        <v>5.2359731616764771E-2</v>
      </c>
      <c r="CF11" s="16">
        <f t="shared" ca="1" si="44"/>
        <v>7.7371681039357945E-2</v>
      </c>
      <c r="CG11" s="15">
        <f t="shared" ca="1" si="45"/>
        <v>4.1054125587311017</v>
      </c>
      <c r="CH11" s="15">
        <f t="shared" ca="1" si="46"/>
        <v>-10.575644408198771</v>
      </c>
      <c r="CI11" s="15">
        <f t="shared" ca="1" si="47"/>
        <v>8.0176869714929975</v>
      </c>
      <c r="CJ11" s="15">
        <f t="shared" ca="1" si="48"/>
        <v>-229.87892020400631</v>
      </c>
      <c r="CK11" s="15">
        <f t="shared" ca="1" si="49"/>
        <v>-1031.238901531787</v>
      </c>
      <c r="CL11" s="15">
        <f t="shared" ca="1" si="50"/>
        <v>241022.02938163484</v>
      </c>
      <c r="CM11" s="15">
        <f t="shared" ca="1" si="51"/>
        <v>4867199.680244525</v>
      </c>
      <c r="CN11" s="15">
        <f t="shared" ca="1" si="52"/>
        <v>740925.62056988222</v>
      </c>
      <c r="CO11" s="15">
        <f t="shared" ca="1" si="53"/>
        <v>4865252.8003724273</v>
      </c>
      <c r="CP11" s="15" t="str">
        <f ca="1">VLOOKUP(_xlfn.FLOOR.MATH(BR11/8+11),Coef!$B$4:$C$23,2)</f>
        <v>T</v>
      </c>
      <c r="CQ11" s="15">
        <f ca="1">_xlfn.FLOOR.MATH(CN11/100000)</f>
        <v>7</v>
      </c>
      <c r="CR11" s="15" t="str">
        <f ca="1">VLOOKUP(MOD(BT11-1,3)*8+CQ11,Coef!$A$2:$C$25,3)</f>
        <v>G</v>
      </c>
      <c r="CS11" s="15">
        <f ca="1">(MOD(_xlfn.FLOOR.MATH(CO11/100000),20))</f>
        <v>8</v>
      </c>
      <c r="CT11" s="15" t="str">
        <f ca="1">VLOOKUP(MOD(MOD(BT11+1,2)*5+CS11,20)+1,Coef!$A$2:$C$21,3)</f>
        <v>P</v>
      </c>
      <c r="CU11" s="15"/>
      <c r="CV11" s="15" t="str">
        <f t="shared" ca="1" si="54"/>
        <v>40925</v>
      </c>
      <c r="CW11" s="15" t="str">
        <f t="shared" ca="1" si="54"/>
        <v>65252</v>
      </c>
      <c r="CX11" s="18" t="str">
        <f t="shared" ca="1" si="55"/>
        <v>740925 mE 4865252 mN 46 N</v>
      </c>
      <c r="CY11" s="15" t="str">
        <f t="shared" ca="1" si="56"/>
        <v>46TGP4092565252</v>
      </c>
    </row>
    <row r="12" spans="1:103">
      <c r="A12" s="74" t="s">
        <v>1272</v>
      </c>
      <c r="B12" s="38" t="s">
        <v>1273</v>
      </c>
      <c r="C12" s="72" t="str">
        <f t="shared" si="0"/>
        <v>29RMP3062601705</v>
      </c>
      <c r="D12" s="72">
        <f t="array" aca="1" ref="D12" ca="1">MATCH(TRUE,ISERROR(VALUE(MID(C12,ROW(INDIRECT("1:"&amp;LEN(C12))),1))),0)</f>
        <v>3</v>
      </c>
      <c r="E12" s="72">
        <f t="shared" ca="1" si="1"/>
        <v>29</v>
      </c>
      <c r="F12" s="72" t="str">
        <f t="shared" ca="1" si="2"/>
        <v>R</v>
      </c>
      <c r="G12" s="72" t="str">
        <f t="shared" ca="1" si="3"/>
        <v>M</v>
      </c>
      <c r="H12" s="72" t="str">
        <f t="shared" ca="1" si="4"/>
        <v>P</v>
      </c>
      <c r="I12" s="72">
        <f t="shared" ca="1" si="5"/>
        <v>10</v>
      </c>
      <c r="J12" s="72">
        <f t="shared" ca="1" si="6"/>
        <v>30626</v>
      </c>
      <c r="K12" s="72">
        <f t="shared" ca="1" si="7"/>
        <v>1705</v>
      </c>
      <c r="L12" s="72">
        <f t="shared" ca="1" si="8"/>
        <v>170.80604746885038</v>
      </c>
      <c r="M12" s="72">
        <f ca="1">VLOOKUP(G12,Coef!$C$2:$F$25,4)</f>
        <v>4</v>
      </c>
      <c r="N12" s="31">
        <f ca="1">VLOOKUP(F12,Coef!$C$4:$D$23,2)</f>
        <v>14</v>
      </c>
      <c r="O12" s="31">
        <f ca="1">MOD(VLOOKUP(H12,Coef!$C$2:$G$21,5)+MOD(E12+1,2)*15,20)</f>
        <v>14</v>
      </c>
      <c r="P12" s="31">
        <f ca="1">VLOOKUP(N12,Coef!$A$27:$B$46,2)</f>
        <v>2.67</v>
      </c>
      <c r="Q12" s="31">
        <f ca="1">VLOOKUP(N12,Coef!$A$27:$C$46,3)+O12/10-0.1</f>
        <v>3.3</v>
      </c>
      <c r="R12" s="31">
        <f ca="1">IF(Q12+0.1&lt;P12,Q12+2,Q12)</f>
        <v>3.3</v>
      </c>
      <c r="S12" s="72">
        <f ca="1">M12*100000+J12</f>
        <v>430626</v>
      </c>
      <c r="T12" s="72">
        <f ca="1">R12*1000000+K12</f>
        <v>3301705</v>
      </c>
      <c r="U12" s="72">
        <f ca="1">IF(N12&lt;11,T12-10000000,T12)</f>
        <v>3301705</v>
      </c>
      <c r="V12" s="72">
        <f ca="1">U12/(6366197.724*0.9996)</f>
        <v>0.51883814384716298</v>
      </c>
      <c r="W12" s="72">
        <f ca="1">(Coef!$J$9/(1+Coef!$J$8*(COS(V12))^2)^0.5)*Coef!$J$6</f>
        <v>6380839.5671978313</v>
      </c>
      <c r="X12" s="72">
        <f ca="1">6*E12-183</f>
        <v>-9</v>
      </c>
      <c r="Y12" s="72">
        <f ca="1">(S12-500000)/W12</f>
        <v>-1.0872236994741718E-2</v>
      </c>
      <c r="Z12" s="72">
        <f ca="1">SIN(2*V12)</f>
        <v>0.86122558972618324</v>
      </c>
      <c r="AA12" s="72">
        <f ca="1">Z12*(COS(V12))^2</f>
        <v>0.64946006448397298</v>
      </c>
      <c r="AB12" s="72">
        <f ca="1">V12+(Z12/2)</f>
        <v>0.94945093871025454</v>
      </c>
      <c r="AC12" s="72">
        <f ca="1">(3*AB12+AA12)/4</f>
        <v>0.8744532201536841</v>
      </c>
      <c r="AD12" s="72">
        <f ca="1">(5*AC12+AA12*(COS(V12))^2)/3</f>
        <v>1.6206771204452617</v>
      </c>
      <c r="AE12" s="72">
        <f ca="1">Coef!$J$6*Coef!$J$9*(V12-(Coef!$J$10*AB12)+(Coef!$J$11*AC12)-(Coef!$J$12*AD12))</f>
        <v>3288561.4930484504</v>
      </c>
      <c r="AF12" s="72">
        <f ca="1">(U12-AE12)/W12</f>
        <v>2.0598397457157152E-3</v>
      </c>
      <c r="AG12" s="72">
        <f ca="1">((Coef!$J$8*Y12^2)/2)*(COS(V12))^2</f>
        <v>3.0037986589683815E-7</v>
      </c>
      <c r="AH12" s="72">
        <f ca="1">Y12*(1-(AG12/3))</f>
        <v>-1.0872235906141354E-2</v>
      </c>
      <c r="AI12" s="72">
        <f ca="1">AF12*(1-AG12)+V12</f>
        <v>0.52089798297414436</v>
      </c>
      <c r="AJ12" s="72">
        <f ca="1">(EXP(AH12)-EXP(-AH12))/2</f>
        <v>-1.0872450100445519E-2</v>
      </c>
      <c r="AK12" s="72">
        <f ca="1">ATAN(AJ12/COS(AI12))</f>
        <v>-1.2534267524005469E-2</v>
      </c>
      <c r="AL12" s="72">
        <f ca="1">ATAN(COS(AK12)*TAN(AI12))</f>
        <v>0.52086407448307526</v>
      </c>
      <c r="AM12" s="72">
        <f ca="1">V12+(1+Coef!$J$8*(COS(V12))^2-(3/2)*Coef!$J$8*SIN(V12)*COS(V12)*(AL12-V12))*(AL12-V12)</f>
        <v>0.52087435306714003</v>
      </c>
      <c r="AN12" s="34" t="str">
        <f t="shared" ca="1" si="9"/>
        <v>29 430626 3301705 N</v>
      </c>
      <c r="AO12" s="33">
        <f t="shared" ca="1" si="10"/>
        <v>29.843902087354248</v>
      </c>
      <c r="AP12" s="33">
        <f t="shared" ca="1" si="11"/>
        <v>-9.7181606284134059</v>
      </c>
      <c r="AQ12" s="72">
        <v>195</v>
      </c>
      <c r="AR12" s="72">
        <v>12000</v>
      </c>
      <c r="AS12" s="72">
        <f t="shared" ca="1" si="12"/>
        <v>0.52087435306714003</v>
      </c>
      <c r="AT12" s="72">
        <f t="shared" ca="1" si="12"/>
        <v>-0.16961390020349512</v>
      </c>
      <c r="AU12" s="72">
        <f t="shared" si="12"/>
        <v>3.4033920413889422</v>
      </c>
      <c r="AV12" s="72">
        <f t="array" aca="1" ref="AV12" ca="1">ATAN((1-f)*TAN(AS12))</f>
        <v>0.51942593060854392</v>
      </c>
      <c r="AW12" s="72">
        <f t="shared" ca="1" si="13"/>
        <v>2.607097947353183</v>
      </c>
      <c r="AX12" s="72">
        <f t="shared" ca="1" si="14"/>
        <v>-0.22468192088778102</v>
      </c>
      <c r="AY12" s="72">
        <f t="shared" ca="1" si="57"/>
        <v>6.3992736997477689E-3</v>
      </c>
      <c r="AZ12" s="72">
        <f t="shared" ca="1" si="16"/>
        <v>1.5947199687088981E-3</v>
      </c>
      <c r="BA12" s="72">
        <f t="shared" ca="1" si="17"/>
        <v>1.0015979039610083</v>
      </c>
      <c r="BB12" s="72">
        <f t="shared" ca="1" si="18"/>
        <v>1.5947184478652618E-3</v>
      </c>
      <c r="BC12" s="72">
        <f t="shared" ca="1" si="58"/>
        <v>1.8847447801770127E-3</v>
      </c>
      <c r="BD12" s="75">
        <f t="shared" ca="1" si="20"/>
        <v>5.2160806394865427</v>
      </c>
      <c r="BE12" s="75">
        <f t="shared" ca="1" si="21"/>
        <v>1.4506635319603449E-6</v>
      </c>
      <c r="BF12" s="75">
        <f t="shared" ca="1" si="59"/>
        <v>1.886195443708973E-3</v>
      </c>
      <c r="BG12" s="75">
        <f t="shared" ca="1" si="23"/>
        <v>5.2160820901500751</v>
      </c>
      <c r="BH12" s="75">
        <f t="shared" ca="1" si="24"/>
        <v>1.4517839121275929E-6</v>
      </c>
      <c r="BI12" s="75">
        <f t="shared" ca="1" si="60"/>
        <v>1.8861965640891403E-3</v>
      </c>
      <c r="BJ12" s="75">
        <f t="shared" ca="1" si="26"/>
        <v>5.2160820912704553</v>
      </c>
      <c r="BK12" s="75">
        <f t="shared" ca="1" si="27"/>
        <v>1.4517847774247391E-6</v>
      </c>
      <c r="BL12" s="75">
        <f t="shared" ca="1" si="61"/>
        <v>1.8861965649544373E-3</v>
      </c>
      <c r="BM12" s="72">
        <f t="array" aca="1" ref="BM12" ca="1">ATAN2((1-f)*SQRT(AX12^2+(SIN(AV12)*SIN(BL12)-COS(AV12)*COS(BL12)*COS(AU12))^2),SIN(AV12)*COS(BL12)+COS(AV12)*SIN(BL12)*COS(AU12))</f>
        <v>0.51904925082118125</v>
      </c>
      <c r="BN12" s="72">
        <f t="shared" ca="1" si="29"/>
        <v>-5.6177130117048858E-4</v>
      </c>
      <c r="BO12" s="72">
        <f t="array" aca="1" ref="BO12" ca="1">f/16*(1-AX12^2)*(4+f*(4-3*(1-AX12^2)))</f>
        <v>7.966566959176104E-4</v>
      </c>
      <c r="BP12" s="72">
        <f t="array" aca="1" ref="BP12" ca="1">BN12-(1-BO12)*f*AX12*(BL12+BO12*SIN(BL12)*(COS(BJ12)+BO12*COS(BL12)*(-1+2*COS(BJ12)^2)))</f>
        <v>-5.6035098575815841E-4</v>
      </c>
      <c r="BQ12" s="72">
        <f t="shared" ca="1" si="30"/>
        <v>-0.17017425118925328</v>
      </c>
      <c r="BR12" s="13">
        <f t="shared" ca="1" si="31"/>
        <v>29.739331431480966</v>
      </c>
      <c r="BS12" s="13">
        <f t="shared" ca="1" si="32"/>
        <v>-9.750266374943342</v>
      </c>
      <c r="BT12" s="15">
        <f t="shared" ca="1" si="33"/>
        <v>29</v>
      </c>
      <c r="BU12" s="15">
        <f t="shared" ca="1" si="34"/>
        <v>-9</v>
      </c>
      <c r="BV12" s="15">
        <f t="shared" ca="1" si="35"/>
        <v>0.51904925082118125</v>
      </c>
      <c r="BW12" s="15">
        <f t="shared" ca="1" si="35"/>
        <v>-0.17017425118925325</v>
      </c>
      <c r="BX12" s="15">
        <f t="shared" ca="1" si="36"/>
        <v>-0.15707963267948966</v>
      </c>
      <c r="BY12" s="15">
        <f t="shared" ca="1" si="37"/>
        <v>0.86829119576824298</v>
      </c>
      <c r="BZ12" s="16">
        <f t="shared" ca="1" si="38"/>
        <v>5.0811061460272087E-3</v>
      </c>
      <c r="CA12" s="15">
        <f t="shared" ca="1" si="39"/>
        <v>6383396.8159669871</v>
      </c>
      <c r="CB12" s="15">
        <f t="shared" ca="1" si="40"/>
        <v>0.57130008624096995</v>
      </c>
      <c r="CC12" s="15">
        <f t="shared" ca="1" si="41"/>
        <v>0.32638378853893968</v>
      </c>
      <c r="CD12" s="17">
        <f t="shared" ca="1" si="42"/>
        <v>0</v>
      </c>
      <c r="CE12" s="15">
        <f t="shared" ca="1" si="43"/>
        <v>-1.3094618509763595E-2</v>
      </c>
      <c r="CF12" s="16">
        <f t="shared" ca="1" si="44"/>
        <v>0.67869731760708751</v>
      </c>
      <c r="CG12" s="15">
        <f t="shared" ca="1" si="45"/>
        <v>4.7194494373339744</v>
      </c>
      <c r="CH12" s="15">
        <f t="shared" ca="1" si="46"/>
        <v>-0.60105967114878878</v>
      </c>
      <c r="CI12" s="15">
        <f t="shared" ca="1" si="47"/>
        <v>43.000896379199958</v>
      </c>
      <c r="CJ12" s="15">
        <f t="shared" ca="1" si="48"/>
        <v>-76.304381634429504</v>
      </c>
      <c r="CK12" s="15">
        <f t="shared" ca="1" si="49"/>
        <v>427.42908831233666</v>
      </c>
      <c r="CL12" s="15">
        <f t="shared" ca="1" si="50"/>
        <v>-72579.912656981076</v>
      </c>
      <c r="CM12" s="15">
        <f t="shared" ca="1" si="51"/>
        <v>3291453.957119239</v>
      </c>
      <c r="CN12" s="15">
        <f t="shared" ca="1" si="52"/>
        <v>427449.11930808169</v>
      </c>
      <c r="CO12" s="15">
        <f t="shared" ca="1" si="53"/>
        <v>3290137.3755363915</v>
      </c>
      <c r="CP12" s="15" t="str">
        <f ca="1">VLOOKUP(_xlfn.FLOOR.MATH(BR12/8+11),Coef!$B$4:$C$23,2)</f>
        <v>R</v>
      </c>
      <c r="CQ12" s="15">
        <f ca="1">_xlfn.FLOOR.MATH(CN12/100000)</f>
        <v>4</v>
      </c>
      <c r="CR12" s="15" t="str">
        <f ca="1">VLOOKUP(MOD(BT12-1,3)*8+CQ12,Coef!$A$2:$C$25,3)</f>
        <v>M</v>
      </c>
      <c r="CS12" s="15">
        <f ca="1">(MOD(_xlfn.FLOOR.MATH(CO12/100000),20))</f>
        <v>12</v>
      </c>
      <c r="CT12" s="15" t="str">
        <f ca="1">VLOOKUP(MOD(MOD(BT12+1,2)*5+CS12,20)+1,Coef!$A$2:$C$21,3)</f>
        <v>N</v>
      </c>
      <c r="CU12" s="15"/>
      <c r="CV12" s="15" t="str">
        <f t="shared" ca="1" si="54"/>
        <v>27449</v>
      </c>
      <c r="CW12" s="15" t="str">
        <f t="shared" ca="1" si="54"/>
        <v>90137</v>
      </c>
      <c r="CX12" s="18" t="str">
        <f t="shared" ca="1" si="55"/>
        <v>427449 mE 3290137 mN 29 S</v>
      </c>
      <c r="CY12" s="15" t="str">
        <f t="shared" ca="1" si="56"/>
        <v>29RMN2744990137</v>
      </c>
    </row>
    <row r="13" spans="1:103" ht="15">
      <c r="B13" s="38" t="s">
        <v>1274</v>
      </c>
      <c r="C13" s="72" t="str">
        <f t="shared" si="0"/>
        <v>29RMP3062601706</v>
      </c>
      <c r="D13" s="72">
        <f t="array" aca="1" ref="D13" ca="1">MATCH(TRUE,ISERROR(VALUE(MID(C13,ROW(INDIRECT("1:"&amp;LEN(C13))),1))),0)</f>
        <v>3</v>
      </c>
      <c r="E13" s="72">
        <f t="shared" ca="1" si="1"/>
        <v>29</v>
      </c>
      <c r="F13" s="72" t="str">
        <f t="shared" ca="1" si="2"/>
        <v>R</v>
      </c>
      <c r="G13" s="72" t="str">
        <f t="shared" ca="1" si="3"/>
        <v>M</v>
      </c>
      <c r="H13" s="72" t="str">
        <f t="shared" ca="1" si="4"/>
        <v>P</v>
      </c>
      <c r="I13" s="72">
        <f t="shared" ca="1" si="5"/>
        <v>10</v>
      </c>
      <c r="J13" s="72">
        <f t="shared" ca="1" si="6"/>
        <v>30626</v>
      </c>
      <c r="K13" s="72">
        <f t="shared" ca="1" si="7"/>
        <v>1706</v>
      </c>
      <c r="L13" s="72">
        <f t="shared" ca="1" si="8"/>
        <v>170.80604746885038</v>
      </c>
      <c r="M13" s="72">
        <f ca="1">VLOOKUP(G13,Coef!$C$2:$F$25,4)</f>
        <v>4</v>
      </c>
      <c r="N13" s="31">
        <f ca="1">VLOOKUP(F13,Coef!$C$4:$D$23,2)</f>
        <v>14</v>
      </c>
      <c r="O13" s="31">
        <f ca="1">MOD(VLOOKUP(H13,Coef!$C$2:$G$21,5)+MOD(E13+1,2)*15,20)</f>
        <v>14</v>
      </c>
      <c r="P13" s="31">
        <f ca="1">VLOOKUP(N13,Coef!$A$27:$B$46,2)</f>
        <v>2.67</v>
      </c>
      <c r="Q13" s="31">
        <f ca="1">VLOOKUP(N13,Coef!$A$27:$C$46,3)+O13/10-0.1</f>
        <v>3.3</v>
      </c>
      <c r="R13" s="31">
        <f ca="1">IF(Q13+0.1&lt;P13,Q13+2,Q13)</f>
        <v>3.3</v>
      </c>
      <c r="S13" s="72">
        <f ca="1">M13*100000+J13</f>
        <v>430626</v>
      </c>
      <c r="T13" s="72">
        <f ca="1">R13*1000000+K13</f>
        <v>3301706</v>
      </c>
      <c r="U13" s="72">
        <f ca="1">IF(N13&lt;11,T13-10000000,T13)</f>
        <v>3301706</v>
      </c>
      <c r="V13" s="72">
        <f ca="1">U13/(6366197.724*0.9996)</f>
        <v>0.51883830098965267</v>
      </c>
      <c r="W13" s="72">
        <f ca="1">(Coef!$J$9/(1+Coef!$J$8*(COS(V13))^2)^0.5)*Coef!$J$6</f>
        <v>6380839.5700930692</v>
      </c>
      <c r="X13" s="72">
        <f ca="1">6*E13-183</f>
        <v>-9</v>
      </c>
      <c r="Y13" s="72">
        <f ca="1">(S13-500000)/W13</f>
        <v>-1.0872236989808557E-2</v>
      </c>
      <c r="Z13" s="72">
        <f ca="1">SIN(2*V13)</f>
        <v>0.86122574945295438</v>
      </c>
      <c r="AA13" s="72">
        <f ca="1">Z13*(COS(V13))^2</f>
        <v>0.64946006838164494</v>
      </c>
      <c r="AB13" s="72">
        <f ca="1">V13+(Z13/2)</f>
        <v>0.94945117571612991</v>
      </c>
      <c r="AC13" s="72">
        <f ca="1">(3*AB13+AA13)/4</f>
        <v>0.87445339888250873</v>
      </c>
      <c r="AD13" s="72">
        <f ca="1">(5*AC13+AA13*(COS(V13))^2)/3</f>
        <v>1.6206773900081377</v>
      </c>
      <c r="AE13" s="72">
        <f ca="1">Coef!$J$6*Coef!$J$9*(V13-(Coef!$J$10*AB13)+(Coef!$J$11*AC13)-(Coef!$J$12*AD13))</f>
        <v>3288562.4906791765</v>
      </c>
      <c r="AF13" s="72">
        <f ca="1">(U13-AE13)/W13</f>
        <v>2.0598401160917715E-3</v>
      </c>
      <c r="AG13" s="72">
        <f ca="1">((Coef!$J$8*Y13^2)/2)*(COS(V13))^2</f>
        <v>3.0037981171715982E-7</v>
      </c>
      <c r="AH13" s="72">
        <f ca="1">Y13*(1-(AG13/3))</f>
        <v>-1.087223590120839E-2</v>
      </c>
      <c r="AI13" s="72">
        <f ca="1">AF13*(1-AG13)+V13</f>
        <v>0.52089814048701011</v>
      </c>
      <c r="AJ13" s="72">
        <f ca="1">(EXP(AH13)-EXP(-AH13))/2</f>
        <v>-1.0872450095512243E-2</v>
      </c>
      <c r="AK13" s="72">
        <f ca="1">ATAN(AJ13/COS(AI13))</f>
        <v>-1.2534268650969311E-2</v>
      </c>
      <c r="AL13" s="72">
        <f ca="1">ATAN(COS(AK13)*TAN(AI13))</f>
        <v>0.52086423198359866</v>
      </c>
      <c r="AM13" s="72">
        <f ca="1">V13+(1+Coef!$J$8*(COS(V13))^2-(3/2)*Coef!$J$8*SIN(V13)*COS(V13)*(AL13-V13))*(AL13-V13)</f>
        <v>0.52087451056762557</v>
      </c>
      <c r="AN13" s="34" t="str">
        <f t="shared" ca="1" si="9"/>
        <v>29 430626 3301706 N</v>
      </c>
      <c r="AO13" s="33">
        <f t="shared" ca="1" si="10"/>
        <v>29.843911111467342</v>
      </c>
      <c r="AP13" s="33">
        <f t="shared" ca="1" si="11"/>
        <v>-9.7181606929836768</v>
      </c>
      <c r="AQ13" s="72">
        <v>210</v>
      </c>
      <c r="AR13" s="72">
        <v>13000</v>
      </c>
      <c r="AS13" s="72">
        <f t="shared" ca="1" si="12"/>
        <v>0.52087451056762557</v>
      </c>
      <c r="AT13" s="72">
        <f t="shared" ca="1" si="12"/>
        <v>-0.16961390133045895</v>
      </c>
      <c r="AU13" s="72">
        <f t="shared" si="12"/>
        <v>3.6651914291880923</v>
      </c>
      <c r="AV13" s="72">
        <f t="array" aca="1" ref="AV13" ca="1">ATAN((1-f)*TAN(AS13))</f>
        <v>0.51942608784162525</v>
      </c>
      <c r="AW13" s="72">
        <f t="shared" ca="1" si="13"/>
        <v>2.5580400941590953</v>
      </c>
      <c r="AX13" s="72">
        <f t="shared" ca="1" si="14"/>
        <v>-0.43405210114766007</v>
      </c>
      <c r="AY13" s="72">
        <f t="shared" ca="1" si="57"/>
        <v>5.4697672899665485E-3</v>
      </c>
      <c r="AZ13" s="72">
        <f t="shared" ca="1" si="16"/>
        <v>1.3637147643424006E-3</v>
      </c>
      <c r="BA13" s="72">
        <f t="shared" ca="1" si="17"/>
        <v>1.0013660425862756</v>
      </c>
      <c r="BB13" s="72">
        <f t="shared" ca="1" si="18"/>
        <v>1.3637138132955864E-3</v>
      </c>
      <c r="BC13" s="72">
        <f t="shared" ca="1" si="58"/>
        <v>2.0422796155094409E-3</v>
      </c>
      <c r="BD13" s="75">
        <f t="shared" ca="1" si="20"/>
        <v>5.1181224679337003</v>
      </c>
      <c r="BE13" s="75">
        <f t="shared" ca="1" si="21"/>
        <v>1.0990516262742954E-6</v>
      </c>
      <c r="BF13" s="75">
        <f t="shared" ca="1" si="59"/>
        <v>2.0433786671357154E-3</v>
      </c>
      <c r="BG13" s="75">
        <f t="shared" ca="1" si="23"/>
        <v>5.118123566985326</v>
      </c>
      <c r="BH13" s="75">
        <f t="shared" ca="1" si="24"/>
        <v>1.0996458953381215E-6</v>
      </c>
      <c r="BI13" s="75">
        <f t="shared" ca="1" si="60"/>
        <v>2.043379261404779E-3</v>
      </c>
      <c r="BJ13" s="75">
        <f t="shared" ca="1" si="26"/>
        <v>5.1181235675795955</v>
      </c>
      <c r="BK13" s="75">
        <f t="shared" ca="1" si="27"/>
        <v>1.0996462166666312E-6</v>
      </c>
      <c r="BL13" s="75">
        <f t="shared" ca="1" si="61"/>
        <v>2.0433792617261075E-3</v>
      </c>
      <c r="BM13" s="72">
        <f t="array" aca="1" ref="BM13" ca="1">ATAN2((1-f)*SQRT(AX13^2+(SIN(AV13)*SIN(BL13)-COS(AV13)*COS(BL13)*COS(AU13))^2),SIN(AV13)*COS(BL13)+COS(AV13)*SIN(BL13)*COS(AU13))</f>
        <v>0.51910157522514633</v>
      </c>
      <c r="BN13" s="72">
        <f t="shared" ca="1" si="29"/>
        <v>-1.1757319077030687E-3</v>
      </c>
      <c r="BO13" s="72">
        <f t="array" aca="1" ref="BO13" ca="1">f/16*(1-AX13^2)*(4+f*(4-3*(1-AX13^2)))</f>
        <v>6.8117676011452875E-4</v>
      </c>
      <c r="BP13" s="72">
        <f t="array" aca="1" ref="BP13" ca="1">BN13-(1-BO13)*f*AX13*(BL13+BO13*SIN(BL13)*(COS(BJ13)+BO13*COS(BL13)*(-1+2*COS(BJ13)^2)))</f>
        <v>-1.1727594166934861E-3</v>
      </c>
      <c r="BQ13" s="72">
        <f t="shared" ca="1" si="30"/>
        <v>-0.17078666074715243</v>
      </c>
      <c r="BR13" s="13">
        <f t="shared" ca="1" si="31"/>
        <v>29.742329398993704</v>
      </c>
      <c r="BS13" s="13">
        <f t="shared" ca="1" si="32"/>
        <v>-9.7853548579444372</v>
      </c>
      <c r="BT13" s="15">
        <f t="shared" ca="1" si="33"/>
        <v>29</v>
      </c>
      <c r="BU13" s="15">
        <f t="shared" ca="1" si="34"/>
        <v>-9</v>
      </c>
      <c r="BV13" s="15">
        <f t="shared" ca="1" si="35"/>
        <v>0.51910157522514633</v>
      </c>
      <c r="BW13" s="15">
        <f t="shared" ca="1" si="35"/>
        <v>-0.17078666074715243</v>
      </c>
      <c r="BX13" s="15">
        <f t="shared" ca="1" si="36"/>
        <v>-0.15707963267948966</v>
      </c>
      <c r="BY13" s="15">
        <f t="shared" ca="1" si="37"/>
        <v>0.86826523880605555</v>
      </c>
      <c r="BZ13" s="16">
        <f t="shared" ca="1" si="38"/>
        <v>5.0808023582901811E-3</v>
      </c>
      <c r="CA13" s="15">
        <f t="shared" ca="1" si="39"/>
        <v>6383397.7806643145</v>
      </c>
      <c r="CB13" s="15">
        <f t="shared" ca="1" si="40"/>
        <v>0.57136949055689634</v>
      </c>
      <c r="CC13" s="15">
        <f t="shared" ca="1" si="41"/>
        <v>0.32646309473924728</v>
      </c>
      <c r="CD13" s="17">
        <f t="shared" ca="1" si="42"/>
        <v>0</v>
      </c>
      <c r="CE13" s="15">
        <f t="shared" ca="1" si="43"/>
        <v>-1.3707028067662774E-2</v>
      </c>
      <c r="CF13" s="16">
        <f t="shared" ca="1" si="44"/>
        <v>0.67861770761904294</v>
      </c>
      <c r="CG13" s="15">
        <f t="shared" ca="1" si="45"/>
        <v>4.7193673846957802</v>
      </c>
      <c r="CH13" s="15">
        <f t="shared" ca="1" si="46"/>
        <v>-0.60242204128820043</v>
      </c>
      <c r="CI13" s="15">
        <f t="shared" ca="1" si="47"/>
        <v>42.996166121745595</v>
      </c>
      <c r="CJ13" s="15">
        <f t="shared" ca="1" si="48"/>
        <v>-76.333126964922883</v>
      </c>
      <c r="CK13" s="15">
        <f t="shared" ca="1" si="49"/>
        <v>427.21045509190674</v>
      </c>
      <c r="CL13" s="15">
        <f t="shared" ca="1" si="50"/>
        <v>-75972.178854868238</v>
      </c>
      <c r="CM13" s="15">
        <f t="shared" ca="1" si="51"/>
        <v>3291808.8586798487</v>
      </c>
      <c r="CN13" s="15">
        <f t="shared" ca="1" si="52"/>
        <v>424058.21001667372</v>
      </c>
      <c r="CO13" s="15">
        <f t="shared" ca="1" si="53"/>
        <v>3290492.1351363771</v>
      </c>
      <c r="CP13" s="15" t="str">
        <f ca="1">VLOOKUP(_xlfn.FLOOR.MATH(BR13/8+11),Coef!$B$4:$C$23,2)</f>
        <v>R</v>
      </c>
      <c r="CQ13" s="15">
        <f ca="1">_xlfn.FLOOR.MATH(CN13/100000)</f>
        <v>4</v>
      </c>
      <c r="CR13" s="15" t="str">
        <f ca="1">VLOOKUP(MOD(BT13-1,3)*8+CQ13,Coef!$A$2:$C$25,3)</f>
        <v>M</v>
      </c>
      <c r="CS13" s="15">
        <f ca="1">(MOD(_xlfn.FLOOR.MATH(CO13/100000),20))</f>
        <v>12</v>
      </c>
      <c r="CT13" s="15" t="str">
        <f ca="1">VLOOKUP(MOD(MOD(BT13+1,2)*5+CS13,20)+1,Coef!$A$2:$C$21,3)</f>
        <v>N</v>
      </c>
      <c r="CU13" s="15"/>
      <c r="CV13" s="15" t="str">
        <f t="shared" ca="1" si="54"/>
        <v>24058</v>
      </c>
      <c r="CW13" s="15" t="str">
        <f t="shared" ca="1" si="54"/>
        <v>90492</v>
      </c>
      <c r="CX13" s="18" t="str">
        <f t="shared" ca="1" si="55"/>
        <v>424058 mE 3290492 mN 29 S</v>
      </c>
      <c r="CY13" s="15" t="str">
        <f t="shared" ca="1" si="56"/>
        <v>29RMN2405890492</v>
      </c>
    </row>
    <row r="14" spans="1:103" ht="15">
      <c r="B14" s="38" t="s">
        <v>1275</v>
      </c>
      <c r="C14" s="72" t="str">
        <f t="shared" si="0"/>
        <v>29RMP3062601707</v>
      </c>
      <c r="D14" s="72">
        <f t="array" aca="1" ref="D14" ca="1">MATCH(TRUE,ISERROR(VALUE(MID(C14,ROW(INDIRECT("1:"&amp;LEN(C14))),1))),0)</f>
        <v>3</v>
      </c>
      <c r="E14" s="72">
        <f t="shared" ca="1" si="1"/>
        <v>29</v>
      </c>
      <c r="F14" s="72" t="str">
        <f t="shared" ca="1" si="2"/>
        <v>R</v>
      </c>
      <c r="G14" s="72" t="str">
        <f t="shared" ca="1" si="3"/>
        <v>M</v>
      </c>
      <c r="H14" s="72" t="str">
        <f t="shared" ca="1" si="4"/>
        <v>P</v>
      </c>
      <c r="I14" s="72">
        <f t="shared" ca="1" si="5"/>
        <v>10</v>
      </c>
      <c r="J14" s="72">
        <f t="shared" ca="1" si="6"/>
        <v>30626</v>
      </c>
      <c r="K14" s="72">
        <f t="shared" ca="1" si="7"/>
        <v>1707</v>
      </c>
      <c r="L14" s="72">
        <f t="shared" ca="1" si="8"/>
        <v>170.80604746885038</v>
      </c>
      <c r="M14" s="72">
        <f ca="1">VLOOKUP(G14,Coef!$C$2:$F$25,4)</f>
        <v>4</v>
      </c>
      <c r="N14" s="31">
        <f ca="1">VLOOKUP(F14,Coef!$C$4:$D$23,2)</f>
        <v>14</v>
      </c>
      <c r="O14" s="31">
        <f ca="1">MOD(VLOOKUP(H14,Coef!$C$2:$G$21,5)+MOD(E14+1,2)*15,20)</f>
        <v>14</v>
      </c>
      <c r="P14" s="31">
        <f ca="1">VLOOKUP(N14,Coef!$A$27:$B$46,2)</f>
        <v>2.67</v>
      </c>
      <c r="Q14" s="31">
        <f ca="1">VLOOKUP(N14,Coef!$A$27:$C$46,3)+O14/10-0.1</f>
        <v>3.3</v>
      </c>
      <c r="R14" s="31">
        <f ca="1">IF(Q14+0.1&lt;P14,Q14+2,Q14)</f>
        <v>3.3</v>
      </c>
      <c r="S14" s="72">
        <f ca="1">M14*100000+J14</f>
        <v>430626</v>
      </c>
      <c r="T14" s="72">
        <f ca="1">R14*1000000+K14</f>
        <v>3301707</v>
      </c>
      <c r="U14" s="72">
        <f ca="1">IF(N14&lt;11,T14-10000000,T14)</f>
        <v>3301707</v>
      </c>
      <c r="V14" s="72">
        <f ca="1">U14/(6366197.724*0.9996)</f>
        <v>0.51883845813214235</v>
      </c>
      <c r="W14" s="72">
        <f ca="1">(Coef!$J$9/(1+Coef!$J$8*(COS(V14))^2)^0.5)*Coef!$J$6</f>
        <v>6380839.5729883071</v>
      </c>
      <c r="X14" s="72">
        <f ca="1">6*E14-183</f>
        <v>-9</v>
      </c>
      <c r="Y14" s="72">
        <f ca="1">(S14-500000)/W14</f>
        <v>-1.0872236984875395E-2</v>
      </c>
      <c r="Z14" s="72">
        <f ca="1">SIN(2*V14)</f>
        <v>0.86122590917964037</v>
      </c>
      <c r="AA14" s="72">
        <f ca="1">Z14*(COS(V14))^2</f>
        <v>0.64946007227918789</v>
      </c>
      <c r="AB14" s="72">
        <f ca="1">V14+(Z14/2)</f>
        <v>0.94945141272196254</v>
      </c>
      <c r="AC14" s="72">
        <f ca="1">(3*AB14+AA14)/4</f>
        <v>0.87445357761126885</v>
      </c>
      <c r="AD14" s="72">
        <f ca="1">(5*AC14+AA14*(COS(V14))^2)/3</f>
        <v>1.6206776595708685</v>
      </c>
      <c r="AE14" s="72">
        <f ca="1">Coef!$J$6*Coef!$J$9*(V14-(Coef!$J$10*AB14)+(Coef!$J$11*AC14)-(Coef!$J$12*AD14))</f>
        <v>3288563.4883099017</v>
      </c>
      <c r="AF14" s="72">
        <f ca="1">(U14-AE14)/W14</f>
        <v>2.059840486467973E-3</v>
      </c>
      <c r="AG14" s="72">
        <f ca="1">((Coef!$J$8*Y14^2)/2)*(COS(V14))^2</f>
        <v>3.0037975753747164E-7</v>
      </c>
      <c r="AH14" s="72">
        <f ca="1">Y14*(1-(AG14/3))</f>
        <v>-1.0872235896275426E-2</v>
      </c>
      <c r="AI14" s="72">
        <f ca="1">AF14*(1-AG14)+V14</f>
        <v>0.52089829799987597</v>
      </c>
      <c r="AJ14" s="72">
        <f ca="1">(EXP(AH14)-EXP(-AH14))/2</f>
        <v>-1.0872450090579022E-2</v>
      </c>
      <c r="AK14" s="72">
        <f ca="1">ATAN(AJ14/COS(AI14))</f>
        <v>-1.2534269777933732E-2</v>
      </c>
      <c r="AL14" s="72">
        <f ca="1">ATAN(COS(AK14)*TAN(AI14))</f>
        <v>0.52086438948412217</v>
      </c>
      <c r="AM14" s="72">
        <f ca="1">V14+(1+Coef!$J$8*(COS(V14))^2-(3/2)*Coef!$J$8*SIN(V14)*COS(V14)*(AL14-V14))*(AL14-V14)</f>
        <v>0.52087466806811134</v>
      </c>
      <c r="AN14" s="34" t="str">
        <f t="shared" ca="1" si="9"/>
        <v>29 430626 3301707 N</v>
      </c>
      <c r="AO14" s="33">
        <f t="shared" ca="1" si="10"/>
        <v>29.843920135580447</v>
      </c>
      <c r="AP14" s="33">
        <f t="shared" ca="1" si="11"/>
        <v>-9.7181607575539815</v>
      </c>
      <c r="AQ14" s="72">
        <v>225</v>
      </c>
      <c r="AR14" s="72">
        <v>14000</v>
      </c>
      <c r="AS14" s="72">
        <f t="shared" ca="1" si="12"/>
        <v>0.52087466806811134</v>
      </c>
      <c r="AT14" s="72">
        <f t="shared" ca="1" si="12"/>
        <v>-0.16961390245742336</v>
      </c>
      <c r="AU14" s="72">
        <f t="shared" si="12"/>
        <v>3.9269908169872414</v>
      </c>
      <c r="AV14" s="72">
        <f t="array" aca="1" ref="AV14" ca="1">ATAN((1-f)*TAN(AS14))</f>
        <v>0.51942624507470669</v>
      </c>
      <c r="AW14" s="72">
        <f t="shared" ca="1" si="13"/>
        <v>2.4616009554279934</v>
      </c>
      <c r="AX14" s="72">
        <f t="shared" ca="1" si="14"/>
        <v>-0.61384231303151326</v>
      </c>
      <c r="AY14" s="72">
        <f t="shared" ca="1" si="57"/>
        <v>4.2000382942814643E-3</v>
      </c>
      <c r="AZ14" s="72">
        <f t="shared" ca="1" si="16"/>
        <v>1.0478103046802419E-3</v>
      </c>
      <c r="BA14" s="72">
        <f t="shared" ca="1" si="17"/>
        <v>1.0010491841272289</v>
      </c>
      <c r="BB14" s="72">
        <f t="shared" ca="1" si="18"/>
        <v>1.0478098732811135E-3</v>
      </c>
      <c r="BC14" s="72">
        <f t="shared" ca="1" si="58"/>
        <v>2.2000742086094732E-3</v>
      </c>
      <c r="BD14" s="75">
        <f t="shared" ca="1" si="20"/>
        <v>4.925401985064596</v>
      </c>
      <c r="BE14" s="75">
        <f t="shared" ca="1" si="21"/>
        <v>4.8699600733710268E-7</v>
      </c>
      <c r="BF14" s="75">
        <f t="shared" ca="1" si="59"/>
        <v>2.2005612046168102E-3</v>
      </c>
      <c r="BG14" s="75">
        <f t="shared" ca="1" si="23"/>
        <v>4.925402472060604</v>
      </c>
      <c r="BH14" s="75">
        <f t="shared" ca="1" si="24"/>
        <v>4.871049039455493E-7</v>
      </c>
      <c r="BI14" s="75">
        <f t="shared" ca="1" si="60"/>
        <v>2.200561313513419E-3</v>
      </c>
      <c r="BJ14" s="75">
        <f t="shared" ca="1" si="26"/>
        <v>4.9254024721695</v>
      </c>
      <c r="BK14" s="75">
        <f t="shared" ca="1" si="27"/>
        <v>4.8710492829584579E-7</v>
      </c>
      <c r="BL14" s="75">
        <f t="shared" ca="1" si="61"/>
        <v>2.2005613135377693E-3</v>
      </c>
      <c r="BM14" s="72">
        <f t="array" aca="1" ref="BM14" ca="1">ATAN2((1-f)*SQRT(AX14^2+(SIN(AV14)*SIN(BL14)-COS(AV14)*COS(BL14)*COS(AU14))^2),SIN(AV14)*COS(BL14)+COS(AV14)*SIN(BL14)*COS(AU14))</f>
        <v>0.51931529072164451</v>
      </c>
      <c r="BN14" s="72">
        <f t="shared" ca="1" si="29"/>
        <v>-1.7908559549017105E-3</v>
      </c>
      <c r="BO14" s="72">
        <f t="array" aca="1" ref="BO14" ca="1">f/16*(1-AX14^2)*(4+f*(4-3*(1-AX14^2)))</f>
        <v>5.2329869779020165E-4</v>
      </c>
      <c r="BP14" s="72">
        <f t="array" aca="1" ref="BP14" ca="1">BN14-(1-BO14)*f*AX14*(BL14+BO14*SIN(BL14)*(COS(BJ14)+BO14*COS(BL14)*(-1+2*COS(BJ14)^2)))</f>
        <v>-1.7863288565073436E-3</v>
      </c>
      <c r="BQ14" s="72">
        <f t="shared" ca="1" si="30"/>
        <v>-0.1714002313139307</v>
      </c>
      <c r="BR14" s="13">
        <f t="shared" ca="1" si="31"/>
        <v>29.75457439495959</v>
      </c>
      <c r="BS14" s="13">
        <f t="shared" ca="1" si="32"/>
        <v>-9.8205098618542817</v>
      </c>
      <c r="BT14" s="15">
        <f t="shared" ca="1" si="33"/>
        <v>29</v>
      </c>
      <c r="BU14" s="15">
        <f t="shared" ca="1" si="34"/>
        <v>-9</v>
      </c>
      <c r="BV14" s="15">
        <f t="shared" ca="1" si="35"/>
        <v>0.51931529072164451</v>
      </c>
      <c r="BW14" s="15">
        <f t="shared" ca="1" si="35"/>
        <v>-0.1714002313139307</v>
      </c>
      <c r="BX14" s="15">
        <f t="shared" ca="1" si="36"/>
        <v>-0.15707963267948966</v>
      </c>
      <c r="BY14" s="15">
        <f t="shared" ca="1" si="37"/>
        <v>0.86815919466324343</v>
      </c>
      <c r="BZ14" s="16">
        <f t="shared" ca="1" si="38"/>
        <v>5.0795613632468916E-3</v>
      </c>
      <c r="CA14" s="15">
        <f t="shared" ca="1" si="39"/>
        <v>6383401.7215277376</v>
      </c>
      <c r="CB14" s="15">
        <f t="shared" ca="1" si="40"/>
        <v>0.5716530109009067</v>
      </c>
      <c r="CC14" s="15">
        <f t="shared" ca="1" si="41"/>
        <v>0.32678716487207216</v>
      </c>
      <c r="CD14" s="17">
        <f t="shared" ca="1" si="42"/>
        <v>0</v>
      </c>
      <c r="CE14" s="15">
        <f t="shared" ca="1" si="43"/>
        <v>-1.4320598634441045E-2</v>
      </c>
      <c r="CF14" s="16">
        <f t="shared" ca="1" si="44"/>
        <v>0.67829239649117479</v>
      </c>
      <c r="CG14" s="15">
        <f t="shared" ca="1" si="45"/>
        <v>4.7190320951717224</v>
      </c>
      <c r="CH14" s="15">
        <f t="shared" ca="1" si="46"/>
        <v>-0.6079890009987432</v>
      </c>
      <c r="CI14" s="15">
        <f t="shared" ca="1" si="47"/>
        <v>42.976837155914183</v>
      </c>
      <c r="CJ14" s="15">
        <f t="shared" ca="1" si="48"/>
        <v>-76.450566175011133</v>
      </c>
      <c r="CK14" s="15">
        <f t="shared" ca="1" si="49"/>
        <v>426.31712169124114</v>
      </c>
      <c r="CL14" s="15">
        <f t="shared" ca="1" si="50"/>
        <v>-79363.40767841271</v>
      </c>
      <c r="CM14" s="15">
        <f t="shared" ca="1" si="51"/>
        <v>3293189.9111134568</v>
      </c>
      <c r="CN14" s="15">
        <f t="shared" ca="1" si="52"/>
        <v>420668.33768465865</v>
      </c>
      <c r="CO14" s="15">
        <f t="shared" ca="1" si="53"/>
        <v>3291872.6351490114</v>
      </c>
      <c r="CP14" s="15" t="str">
        <f ca="1">VLOOKUP(_xlfn.FLOOR.MATH(BR14/8+11),Coef!$B$4:$C$23,2)</f>
        <v>R</v>
      </c>
      <c r="CQ14" s="15">
        <f ca="1">_xlfn.FLOOR.MATH(CN14/100000)</f>
        <v>4</v>
      </c>
      <c r="CR14" s="15" t="str">
        <f ca="1">VLOOKUP(MOD(BT14-1,3)*8+CQ14,Coef!$A$2:$C$25,3)</f>
        <v>M</v>
      </c>
      <c r="CS14" s="15">
        <f ca="1">(MOD(_xlfn.FLOOR.MATH(CO14/100000),20))</f>
        <v>12</v>
      </c>
      <c r="CT14" s="15" t="str">
        <f ca="1">VLOOKUP(MOD(MOD(BT14+1,2)*5+CS14,20)+1,Coef!$A$2:$C$21,3)</f>
        <v>N</v>
      </c>
      <c r="CU14" s="15"/>
      <c r="CV14" s="15" t="str">
        <f t="shared" ca="1" si="54"/>
        <v>20668</v>
      </c>
      <c r="CW14" s="15" t="str">
        <f t="shared" ca="1" si="54"/>
        <v>91872</v>
      </c>
      <c r="CX14" s="18" t="str">
        <f t="shared" ca="1" si="55"/>
        <v>420668 mE 3291872 mN 29 S</v>
      </c>
      <c r="CY14" s="15" t="str">
        <f t="shared" ca="1" si="56"/>
        <v>29RMN2066891872</v>
      </c>
    </row>
    <row r="15" spans="1:103" ht="15">
      <c r="B15" s="38" t="s">
        <v>1276</v>
      </c>
      <c r="C15" s="72" t="str">
        <f t="shared" si="0"/>
        <v>29RMP3062601708</v>
      </c>
      <c r="D15" s="72">
        <f t="array" aca="1" ref="D15" ca="1">MATCH(TRUE,ISERROR(VALUE(MID(C15,ROW(INDIRECT("1:"&amp;LEN(C15))),1))),0)</f>
        <v>3</v>
      </c>
      <c r="E15" s="72">
        <f t="shared" ca="1" si="1"/>
        <v>29</v>
      </c>
      <c r="F15" s="72" t="str">
        <f t="shared" ca="1" si="2"/>
        <v>R</v>
      </c>
      <c r="G15" s="72" t="str">
        <f t="shared" ca="1" si="3"/>
        <v>M</v>
      </c>
      <c r="H15" s="72" t="str">
        <f t="shared" ca="1" si="4"/>
        <v>P</v>
      </c>
      <c r="I15" s="72">
        <f t="shared" ca="1" si="5"/>
        <v>10</v>
      </c>
      <c r="J15" s="72">
        <f t="shared" ca="1" si="6"/>
        <v>30626</v>
      </c>
      <c r="K15" s="72">
        <f t="shared" ca="1" si="7"/>
        <v>1708</v>
      </c>
      <c r="L15" s="72">
        <f t="shared" ca="1" si="8"/>
        <v>170.80604746885038</v>
      </c>
      <c r="M15" s="72">
        <f ca="1">VLOOKUP(G15,Coef!$C$2:$F$25,4)</f>
        <v>4</v>
      </c>
      <c r="N15" s="31">
        <f ca="1">VLOOKUP(F15,Coef!$C$4:$D$23,2)</f>
        <v>14</v>
      </c>
      <c r="O15" s="31">
        <f ca="1">MOD(VLOOKUP(H15,Coef!$C$2:$G$21,5)+MOD(E15+1,2)*15,20)</f>
        <v>14</v>
      </c>
      <c r="P15" s="31">
        <f ca="1">VLOOKUP(N15,Coef!$A$27:$B$46,2)</f>
        <v>2.67</v>
      </c>
      <c r="Q15" s="31">
        <f ca="1">VLOOKUP(N15,Coef!$A$27:$C$46,3)+O15/10-0.1</f>
        <v>3.3</v>
      </c>
      <c r="R15" s="31">
        <f ca="1">IF(Q15+0.1&lt;P15,Q15+2,Q15)</f>
        <v>3.3</v>
      </c>
      <c r="S15" s="72">
        <f ca="1">M15*100000+J15</f>
        <v>430626</v>
      </c>
      <c r="T15" s="72">
        <f ca="1">R15*1000000+K15</f>
        <v>3301708</v>
      </c>
      <c r="U15" s="72">
        <f ca="1">IF(N15&lt;11,T15-10000000,T15)</f>
        <v>3301708</v>
      </c>
      <c r="V15" s="72">
        <f ca="1">U15/(6366197.724*0.9996)</f>
        <v>0.51883861527463193</v>
      </c>
      <c r="W15" s="72">
        <f ca="1">(Coef!$J$9/(1+Coef!$J$8*(COS(V15))^2)^0.5)*Coef!$J$6</f>
        <v>6380839.5758835468</v>
      </c>
      <c r="X15" s="72">
        <f ca="1">6*E15-183</f>
        <v>-9</v>
      </c>
      <c r="Y15" s="72">
        <f ca="1">(S15-500000)/W15</f>
        <v>-1.0872236979942232E-2</v>
      </c>
      <c r="Z15" s="72">
        <f ca="1">SIN(2*V15)</f>
        <v>0.8612260689062412</v>
      </c>
      <c r="AA15" s="72">
        <f ca="1">Z15*(COS(V15))^2</f>
        <v>0.64946007617660184</v>
      </c>
      <c r="AB15" s="72">
        <f ca="1">V15+(Z15/2)</f>
        <v>0.94945164972775253</v>
      </c>
      <c r="AC15" s="72">
        <f ca="1">(3*AB15+AA15)/4</f>
        <v>0.87445375633996492</v>
      </c>
      <c r="AD15" s="72">
        <f ca="1">(5*AC15+AA15*(COS(V15))^2)/3</f>
        <v>1.6206779291334543</v>
      </c>
      <c r="AE15" s="72">
        <f ca="1">Coef!$J$6*Coef!$J$9*(V15-(Coef!$J$10*AB15)+(Coef!$J$11*AC15)-(Coef!$J$12*AD15))</f>
        <v>3288564.4859406292</v>
      </c>
      <c r="AF15" s="72">
        <f ca="1">(U15-AE15)/W15</f>
        <v>2.0598408568438084E-3</v>
      </c>
      <c r="AG15" s="72">
        <f ca="1">((Coef!$J$8*Y15^2)/2)*(COS(V15))^2</f>
        <v>3.0037970335777346E-7</v>
      </c>
      <c r="AH15" s="72">
        <f ca="1">Y15*(1-(AG15/3))</f>
        <v>-1.0872235891342459E-2</v>
      </c>
      <c r="AI15" s="72">
        <f ca="1">AF15*(1-AG15)+V15</f>
        <v>0.52089845551274139</v>
      </c>
      <c r="AJ15" s="72">
        <f ca="1">(EXP(AH15)-EXP(-AH15))/2</f>
        <v>-1.0872450085645746E-2</v>
      </c>
      <c r="AK15" s="72">
        <f ca="1">ATAN(AJ15/COS(AI15))</f>
        <v>-1.2534270904898599E-2</v>
      </c>
      <c r="AL15" s="72">
        <f ca="1">ATAN(COS(AK15)*TAN(AI15))</f>
        <v>0.52086454698464524</v>
      </c>
      <c r="AM15" s="72">
        <f ca="1">V15+(1+Coef!$J$8*(COS(V15))^2-(3/2)*Coef!$J$8*SIN(V15)*COS(V15)*(AL15-V15))*(AL15-V15)</f>
        <v>0.52087482556859654</v>
      </c>
      <c r="AN15" s="34" t="str">
        <f t="shared" ca="1" si="9"/>
        <v>29 430626 3301708 N</v>
      </c>
      <c r="AO15" s="33">
        <f t="shared" ca="1" si="10"/>
        <v>29.843929159693523</v>
      </c>
      <c r="AP15" s="33">
        <f t="shared" ca="1" si="11"/>
        <v>-9.7181608221243128</v>
      </c>
      <c r="AQ15" s="72">
        <v>240</v>
      </c>
      <c r="AR15" s="72">
        <v>15000</v>
      </c>
      <c r="AS15" s="72">
        <f t="shared" ca="1" si="12"/>
        <v>0.52087482556859654</v>
      </c>
      <c r="AT15" s="72">
        <f t="shared" ca="1" si="12"/>
        <v>-0.16961390358438824</v>
      </c>
      <c r="AU15" s="72">
        <f t="shared" si="12"/>
        <v>4.1887902047863905</v>
      </c>
      <c r="AV15" s="72">
        <f t="array" aca="1" ref="AV15" ca="1">ATAN((1-f)*TAN(AS15))</f>
        <v>0.51942640230778792</v>
      </c>
      <c r="AW15" s="72">
        <f t="shared" ca="1" si="13"/>
        <v>2.2893039382989402</v>
      </c>
      <c r="AX15" s="72">
        <f t="shared" ca="1" si="14"/>
        <v>-0.75180015713720172</v>
      </c>
      <c r="AY15" s="72">
        <f t="shared" ca="1" si="57"/>
        <v>2.9303097552211216E-3</v>
      </c>
      <c r="AZ15" s="72">
        <f t="shared" ca="1" si="16"/>
        <v>7.3150606113482381E-4</v>
      </c>
      <c r="BA15" s="72">
        <f t="shared" ca="1" si="17"/>
        <v>1.000732175427177</v>
      </c>
      <c r="BB15" s="72">
        <f t="shared" ca="1" si="18"/>
        <v>7.315059143486823E-4</v>
      </c>
      <c r="BC15" s="72">
        <f t="shared" ca="1" si="58"/>
        <v>2.3579690796402784E-3</v>
      </c>
      <c r="BD15" s="75">
        <f t="shared" ca="1" si="20"/>
        <v>4.5809658456775209</v>
      </c>
      <c r="BE15" s="75">
        <f t="shared" ca="1" si="21"/>
        <v>-2.2643346210544478E-7</v>
      </c>
      <c r="BF15" s="75">
        <f t="shared" ca="1" si="59"/>
        <v>2.3577426461781729E-3</v>
      </c>
      <c r="BG15" s="75">
        <f t="shared" ca="1" si="23"/>
        <v>4.5809656192440587</v>
      </c>
      <c r="BH15" s="75">
        <f t="shared" ca="1" si="24"/>
        <v>-2.2641210526607172E-7</v>
      </c>
      <c r="BI15" s="75">
        <f t="shared" ca="1" si="60"/>
        <v>2.3577426675350124E-3</v>
      </c>
      <c r="BJ15" s="75">
        <f t="shared" ca="1" si="26"/>
        <v>4.5809656192654158</v>
      </c>
      <c r="BK15" s="75">
        <f t="shared" ca="1" si="27"/>
        <v>-2.2641210728041737E-7</v>
      </c>
      <c r="BL15" s="75">
        <f t="shared" ca="1" si="61"/>
        <v>2.357742667532998E-3</v>
      </c>
      <c r="BM15" s="72">
        <f t="array" aca="1" ref="BM15" ca="1">ATAN2((1-f)*SQRT(AX15^2+(SIN(AV15)*SIN(BL15)-COS(AV15)*COS(BL15)*COS(AU15))^2),SIN(AV15)*COS(BL15)+COS(AV15)*SIN(BL15)*COS(AU15))</f>
        <v>0.51969275292219741</v>
      </c>
      <c r="BN15" s="72">
        <f t="shared" ca="1" si="29"/>
        <v>-2.350512733719382E-3</v>
      </c>
      <c r="BO15" s="72">
        <f t="array" aca="1" ref="BO15" ca="1">f/16*(1-AX15^2)*(4+f*(4-3*(1-AX15^2)))</f>
        <v>3.6527106308490532E-4</v>
      </c>
      <c r="BP15" s="72">
        <f t="array" aca="1" ref="BP15" ca="1">BN15-(1-BO15)*f*AX15*(BL15+BO15*SIN(BL15)*(COS(BJ15)+BO15*COS(BL15)*(-1+2*COS(BJ15)^2)))</f>
        <v>-2.3445721607434807E-3</v>
      </c>
      <c r="BQ15" s="72">
        <f t="shared" ca="1" si="30"/>
        <v>-0.17195847574513173</v>
      </c>
      <c r="BR15" s="13">
        <f t="shared" ca="1" si="31"/>
        <v>29.776201385976993</v>
      </c>
      <c r="BS15" s="13">
        <f t="shared" ca="1" si="32"/>
        <v>-9.8524949116987823</v>
      </c>
      <c r="BT15" s="15">
        <f t="shared" ca="1" si="33"/>
        <v>29</v>
      </c>
      <c r="BU15" s="15">
        <f t="shared" ca="1" si="34"/>
        <v>-9</v>
      </c>
      <c r="BV15" s="15">
        <f t="shared" ca="1" si="35"/>
        <v>0.51969275292219741</v>
      </c>
      <c r="BW15" s="15">
        <f t="shared" ca="1" si="35"/>
        <v>-0.17195847574513173</v>
      </c>
      <c r="BX15" s="15">
        <f t="shared" ca="1" si="36"/>
        <v>-0.15707963267948966</v>
      </c>
      <c r="BY15" s="15">
        <f t="shared" ca="1" si="37"/>
        <v>0.86797180368422089</v>
      </c>
      <c r="BZ15" s="16">
        <f t="shared" ca="1" si="38"/>
        <v>5.0773687671114278E-3</v>
      </c>
      <c r="CA15" s="15">
        <f t="shared" ca="1" si="39"/>
        <v>6383408.6842824193</v>
      </c>
      <c r="CB15" s="15">
        <f t="shared" ca="1" si="40"/>
        <v>0.57215393101485612</v>
      </c>
      <c r="CC15" s="15">
        <f t="shared" ca="1" si="41"/>
        <v>0.32736012077575272</v>
      </c>
      <c r="CD15" s="17">
        <f t="shared" ca="1" si="42"/>
        <v>0</v>
      </c>
      <c r="CE15" s="15">
        <f t="shared" ca="1" si="43"/>
        <v>-1.4878843065642078E-2</v>
      </c>
      <c r="CF15" s="16">
        <f t="shared" ca="1" si="44"/>
        <v>0.67771724799135868</v>
      </c>
      <c r="CG15" s="15">
        <f t="shared" ca="1" si="45"/>
        <v>4.7184393168226393</v>
      </c>
      <c r="CH15" s="15">
        <f t="shared" ca="1" si="46"/>
        <v>-0.61783093548584467</v>
      </c>
      <c r="CI15" s="15">
        <f t="shared" ca="1" si="47"/>
        <v>42.942664953368613</v>
      </c>
      <c r="CJ15" s="15">
        <f t="shared" ca="1" si="48"/>
        <v>-76.658107171216017</v>
      </c>
      <c r="CK15" s="15">
        <f t="shared" ca="1" si="49"/>
        <v>424.73798706445365</v>
      </c>
      <c r="CL15" s="15">
        <f t="shared" ca="1" si="50"/>
        <v>-82439.549856419311</v>
      </c>
      <c r="CM15" s="15">
        <f t="shared" ca="1" si="51"/>
        <v>3295609.7846917463</v>
      </c>
      <c r="CN15" s="15">
        <f t="shared" ca="1" si="52"/>
        <v>417593.42596352327</v>
      </c>
      <c r="CO15" s="15">
        <f t="shared" ca="1" si="53"/>
        <v>3294291.54077787</v>
      </c>
      <c r="CP15" s="15" t="str">
        <f ca="1">VLOOKUP(_xlfn.FLOOR.MATH(BR15/8+11),Coef!$B$4:$C$23,2)</f>
        <v>R</v>
      </c>
      <c r="CQ15" s="15">
        <f ca="1">_xlfn.FLOOR.MATH(CN15/100000)</f>
        <v>4</v>
      </c>
      <c r="CR15" s="15" t="str">
        <f ca="1">VLOOKUP(MOD(BT15-1,3)*8+CQ15,Coef!$A$2:$C$25,3)</f>
        <v>M</v>
      </c>
      <c r="CS15" s="15">
        <f ca="1">(MOD(_xlfn.FLOOR.MATH(CO15/100000),20))</f>
        <v>12</v>
      </c>
      <c r="CT15" s="15" t="str">
        <f ca="1">VLOOKUP(MOD(MOD(BT15+1,2)*5+CS15,20)+1,Coef!$A$2:$C$21,3)</f>
        <v>N</v>
      </c>
      <c r="CU15" s="15"/>
      <c r="CV15" s="15" t="str">
        <f t="shared" ca="1" si="54"/>
        <v>17593</v>
      </c>
      <c r="CW15" s="15" t="str">
        <f t="shared" ca="1" si="54"/>
        <v>94291</v>
      </c>
      <c r="CX15" s="18" t="str">
        <f t="shared" ca="1" si="55"/>
        <v>417593 mE 3294291 mN 29 S</v>
      </c>
      <c r="CY15" s="15" t="str">
        <f t="shared" ca="1" si="56"/>
        <v>29RMN1759394291</v>
      </c>
    </row>
    <row r="16" spans="1:103" ht="15">
      <c r="B16" s="38" t="s">
        <v>1277</v>
      </c>
      <c r="C16" s="72" t="str">
        <f t="shared" si="0"/>
        <v>29RMP3062601709</v>
      </c>
      <c r="D16" s="72">
        <f t="array" aca="1" ref="D16" ca="1">MATCH(TRUE,ISERROR(VALUE(MID(C16,ROW(INDIRECT("1:"&amp;LEN(C16))),1))),0)</f>
        <v>3</v>
      </c>
      <c r="E16" s="72">
        <f t="shared" ca="1" si="1"/>
        <v>29</v>
      </c>
      <c r="F16" s="72" t="str">
        <f t="shared" ca="1" si="2"/>
        <v>R</v>
      </c>
      <c r="G16" s="72" t="str">
        <f t="shared" ca="1" si="3"/>
        <v>M</v>
      </c>
      <c r="H16" s="72" t="str">
        <f t="shared" ca="1" si="4"/>
        <v>P</v>
      </c>
      <c r="I16" s="72">
        <f t="shared" ca="1" si="5"/>
        <v>10</v>
      </c>
      <c r="J16" s="72">
        <f t="shared" ca="1" si="6"/>
        <v>30626</v>
      </c>
      <c r="K16" s="72">
        <f t="shared" ca="1" si="7"/>
        <v>1709</v>
      </c>
      <c r="L16" s="72">
        <f t="shared" ca="1" si="8"/>
        <v>170.80604746885038</v>
      </c>
      <c r="M16" s="72">
        <f ca="1">VLOOKUP(G16,Coef!$C$2:$F$25,4)</f>
        <v>4</v>
      </c>
      <c r="N16" s="31">
        <f ca="1">VLOOKUP(F16,Coef!$C$4:$D$23,2)</f>
        <v>14</v>
      </c>
      <c r="O16" s="31">
        <f ca="1">MOD(VLOOKUP(H16,Coef!$C$2:$G$21,5)+MOD(E16+1,2)*15,20)</f>
        <v>14</v>
      </c>
      <c r="P16" s="31">
        <f ca="1">VLOOKUP(N16,Coef!$A$27:$B$46,2)</f>
        <v>2.67</v>
      </c>
      <c r="Q16" s="31">
        <f ca="1">VLOOKUP(N16,Coef!$A$27:$C$46,3)+O16/10-0.1</f>
        <v>3.3</v>
      </c>
      <c r="R16" s="31">
        <f ca="1">IF(Q16+0.1&lt;P16,Q16+2,Q16)</f>
        <v>3.3</v>
      </c>
      <c r="S16" s="72">
        <f ca="1">M16*100000+J16</f>
        <v>430626</v>
      </c>
      <c r="T16" s="72">
        <f ca="1">R16*1000000+K16</f>
        <v>3301709</v>
      </c>
      <c r="U16" s="72">
        <f ca="1">IF(N16&lt;11,T16-10000000,T16)</f>
        <v>3301709</v>
      </c>
      <c r="V16" s="72">
        <f ca="1">U16/(6366197.724*0.9996)</f>
        <v>0.51883877241712162</v>
      </c>
      <c r="W16" s="72">
        <f ca="1">(Coef!$J$9/(1+Coef!$J$8*(COS(V16))^2)^0.5)*Coef!$J$6</f>
        <v>6380839.5787787857</v>
      </c>
      <c r="X16" s="72">
        <f ca="1">6*E16-183</f>
        <v>-9</v>
      </c>
      <c r="Y16" s="72">
        <f ca="1">(S16-500000)/W16</f>
        <v>-1.0872236975009069E-2</v>
      </c>
      <c r="Z16" s="72">
        <f ca="1">SIN(2*V16)</f>
        <v>0.861226228632757</v>
      </c>
      <c r="AA16" s="72">
        <f ca="1">Z16*(COS(V16))^2</f>
        <v>0.64946008007388678</v>
      </c>
      <c r="AB16" s="72">
        <f ca="1">V16+(Z16/2)</f>
        <v>0.94945188673350012</v>
      </c>
      <c r="AC16" s="72">
        <f ca="1">(3*AB16+AA16)/4</f>
        <v>0.8744539350685967</v>
      </c>
      <c r="AD16" s="72">
        <f ca="1">(5*AC16+AA16*(COS(V16))^2)/3</f>
        <v>1.6206781986958945</v>
      </c>
      <c r="AE16" s="72">
        <f ca="1">Coef!$J$6*Coef!$J$9*(V16-(Coef!$J$10*AB16)+(Coef!$J$11*AC16)-(Coef!$J$12*AD16))</f>
        <v>3288565.4835713571</v>
      </c>
      <c r="AF16" s="72">
        <f ca="1">(U16-AE16)/W16</f>
        <v>2.0598412272195715E-3</v>
      </c>
      <c r="AG16" s="72">
        <f ca="1">((Coef!$J$8*Y16^2)/2)*(COS(V16))^2</f>
        <v>3.0037964917806537E-7</v>
      </c>
      <c r="AH16" s="72">
        <f ca="1">Y16*(1-(AG16/3))</f>
        <v>-1.0872235886409492E-2</v>
      </c>
      <c r="AI16" s="72">
        <f ca="1">AF16*(1-AG16)+V16</f>
        <v>0.5208986130256068</v>
      </c>
      <c r="AJ16" s="72">
        <f ca="1">(EXP(AH16)-EXP(-AH16))/2</f>
        <v>-1.087245008071247E-2</v>
      </c>
      <c r="AK16" s="72">
        <f ca="1">ATAN(AJ16/COS(AI16))</f>
        <v>-1.2534272031863981E-2</v>
      </c>
      <c r="AL16" s="72">
        <f ca="1">ATAN(COS(AK16)*TAN(AI16))</f>
        <v>0.52086470448516831</v>
      </c>
      <c r="AM16" s="72">
        <f ca="1">V16+(1+Coef!$J$8*(COS(V16))^2-(3/2)*Coef!$J$8*SIN(V16)*COS(V16)*(AL16-V16))*(AL16-V16)</f>
        <v>0.52087498306908175</v>
      </c>
      <c r="AN16" s="34" t="str">
        <f t="shared" ca="1" si="9"/>
        <v>29 430626 3301709 N</v>
      </c>
      <c r="AO16" s="33">
        <f t="shared" ca="1" si="10"/>
        <v>29.843938183806596</v>
      </c>
      <c r="AP16" s="33">
        <f t="shared" ca="1" si="11"/>
        <v>-9.7181608866946725</v>
      </c>
      <c r="AQ16" s="72">
        <v>255</v>
      </c>
      <c r="AR16" s="72">
        <v>16000</v>
      </c>
      <c r="AS16" s="72">
        <f t="shared" ca="1" si="12"/>
        <v>0.52087498306908175</v>
      </c>
      <c r="AT16" s="72">
        <f t="shared" ca="1" si="12"/>
        <v>-0.16961390471135362</v>
      </c>
      <c r="AU16" s="72">
        <f t="shared" si="12"/>
        <v>4.4505895925855405</v>
      </c>
      <c r="AV16" s="72">
        <f t="array" aca="1" ref="AV16" ca="1">ATAN((1-f)*TAN(AS16))</f>
        <v>0.51942655954086925</v>
      </c>
      <c r="AW16" s="72">
        <f t="shared" ca="1" si="13"/>
        <v>1.9958423457753822</v>
      </c>
      <c r="AX16" s="72">
        <f t="shared" ca="1" si="14"/>
        <v>-0.83852404274223979</v>
      </c>
      <c r="AY16" s="72">
        <f t="shared" ca="1" si="57"/>
        <v>2.0008044706097132E-3</v>
      </c>
      <c r="AZ16" s="72">
        <f t="shared" ca="1" si="16"/>
        <v>4.9970134021566897E-4</v>
      </c>
      <c r="BA16" s="72">
        <f t="shared" ca="1" si="17"/>
        <v>1.0005000136230506</v>
      </c>
      <c r="BB16" s="72">
        <f t="shared" ca="1" si="18"/>
        <v>4.9970129342461693E-4</v>
      </c>
      <c r="BC16" s="72">
        <f t="shared" ca="1" si="58"/>
        <v>2.5157506521707122E-3</v>
      </c>
      <c r="BD16" s="75">
        <f t="shared" ca="1" si="20"/>
        <v>3.9942004422029354</v>
      </c>
      <c r="BE16" s="75">
        <f t="shared" ca="1" si="21"/>
        <v>-8.2757762550540854E-7</v>
      </c>
      <c r="BF16" s="75">
        <f t="shared" ca="1" si="59"/>
        <v>2.5149230745452069E-3</v>
      </c>
      <c r="BG16" s="75">
        <f t="shared" ca="1" si="23"/>
        <v>3.9941996146253098</v>
      </c>
      <c r="BH16" s="75">
        <f t="shared" ca="1" si="24"/>
        <v>-8.2730617069724019E-7</v>
      </c>
      <c r="BI16" s="75">
        <f t="shared" ca="1" si="60"/>
        <v>2.5149233460000147E-3</v>
      </c>
      <c r="BJ16" s="75">
        <f t="shared" ca="1" si="26"/>
        <v>3.9941996148967647</v>
      </c>
      <c r="BK16" s="75">
        <f t="shared" ca="1" si="27"/>
        <v>-8.2730625973756765E-7</v>
      </c>
      <c r="BL16" s="75">
        <f t="shared" ca="1" si="61"/>
        <v>2.5149233459109744E-3</v>
      </c>
      <c r="BM16" s="72">
        <f t="array" aca="1" ref="BM16" ca="1">ATAN2((1-f)*SQRT(AX16^2+(SIN(AV16)*SIN(BL16)-COS(AV16)*COS(BL16)*COS(AU16))^2),SIN(AV16)*COS(BL16)+COS(AV16)*SIN(BL16)*COS(AU16))</f>
        <v>0.52022127604093327</v>
      </c>
      <c r="BN16" s="72">
        <f t="shared" ca="1" si="29"/>
        <v>-2.7972736948676412E-3</v>
      </c>
      <c r="BO16" s="72">
        <f t="array" aca="1" ref="BO16" ca="1">f/16*(1-AX16^2)*(4+f*(4-3*(1-AX16^2)))</f>
        <v>2.494920089324858E-4</v>
      </c>
      <c r="BP16" s="72">
        <f t="array" aca="1" ref="BP16" ca="1">BN16-(1-BO16)*f*AX16*(BL16+BO16*SIN(BL16)*(COS(BJ16)+BO16*COS(BL16)*(-1+2*COS(BJ16)^2)))</f>
        <v>-2.7902061328748408E-3</v>
      </c>
      <c r="BQ16" s="72">
        <f t="shared" ca="1" si="30"/>
        <v>-0.17240411084422846</v>
      </c>
      <c r="BR16" s="13">
        <f t="shared" ca="1" si="31"/>
        <v>29.806483530055651</v>
      </c>
      <c r="BS16" s="13">
        <f t="shared" ca="1" si="32"/>
        <v>-9.8780279220799194</v>
      </c>
      <c r="BT16" s="15">
        <f t="shared" ca="1" si="33"/>
        <v>29</v>
      </c>
      <c r="BU16" s="15">
        <f t="shared" ca="1" si="34"/>
        <v>-9</v>
      </c>
      <c r="BV16" s="15">
        <f t="shared" ca="1" si="35"/>
        <v>0.52022127604093327</v>
      </c>
      <c r="BW16" s="15">
        <f t="shared" ca="1" si="35"/>
        <v>-0.17240411084422846</v>
      </c>
      <c r="BX16" s="15">
        <f t="shared" ca="1" si="36"/>
        <v>-0.15707963267948966</v>
      </c>
      <c r="BY16" s="15">
        <f t="shared" ca="1" si="37"/>
        <v>0.86770921076327412</v>
      </c>
      <c r="BZ16" s="16">
        <f t="shared" ca="1" si="38"/>
        <v>5.0742970557800223E-3</v>
      </c>
      <c r="CA16" s="15">
        <f t="shared" ca="1" si="39"/>
        <v>6383418.4387721447</v>
      </c>
      <c r="CB16" s="15">
        <f t="shared" ca="1" si="40"/>
        <v>0.57285568379855767</v>
      </c>
      <c r="CC16" s="15">
        <f t="shared" ca="1" si="41"/>
        <v>0.3281636344603131</v>
      </c>
      <c r="CD16" s="17">
        <f t="shared" ca="1" si="42"/>
        <v>0</v>
      </c>
      <c r="CE16" s="15">
        <f t="shared" ca="1" si="43"/>
        <v>-1.5324478164738808E-2</v>
      </c>
      <c r="CF16" s="16">
        <f t="shared" ca="1" si="44"/>
        <v>0.67691066259546684</v>
      </c>
      <c r="CG16" s="15">
        <f t="shared" ca="1" si="45"/>
        <v>4.717608033004149</v>
      </c>
      <c r="CH16" s="15">
        <f t="shared" ca="1" si="46"/>
        <v>-0.63163230420146343</v>
      </c>
      <c r="CI16" s="15">
        <f t="shared" ca="1" si="47"/>
        <v>42.894744855173151</v>
      </c>
      <c r="CJ16" s="15">
        <f t="shared" ca="1" si="48"/>
        <v>-76.948965892377345</v>
      </c>
      <c r="CK16" s="15">
        <f t="shared" ca="1" si="49"/>
        <v>422.52400724560005</v>
      </c>
      <c r="CL16" s="15">
        <f t="shared" ca="1" si="50"/>
        <v>-84883.226484275467</v>
      </c>
      <c r="CM16" s="15">
        <f t="shared" ca="1" si="51"/>
        <v>3298985.2490637051</v>
      </c>
      <c r="CN16" s="15">
        <f t="shared" ca="1" si="52"/>
        <v>415150.72680631827</v>
      </c>
      <c r="CO16" s="15">
        <f t="shared" ca="1" si="53"/>
        <v>3297665.6549640796</v>
      </c>
      <c r="CP16" s="15" t="str">
        <f ca="1">VLOOKUP(_xlfn.FLOOR.MATH(BR16/8+11),Coef!$B$4:$C$23,2)</f>
        <v>R</v>
      </c>
      <c r="CQ16" s="15">
        <f ca="1">_xlfn.FLOOR.MATH(CN16/100000)</f>
        <v>4</v>
      </c>
      <c r="CR16" s="15" t="str">
        <f ca="1">VLOOKUP(MOD(BT16-1,3)*8+CQ16,Coef!$A$2:$C$25,3)</f>
        <v>M</v>
      </c>
      <c r="CS16" s="15">
        <f ca="1">(MOD(_xlfn.FLOOR.MATH(CO16/100000),20))</f>
        <v>12</v>
      </c>
      <c r="CT16" s="15" t="str">
        <f ca="1">VLOOKUP(MOD(MOD(BT16+1,2)*5+CS16,20)+1,Coef!$A$2:$C$21,3)</f>
        <v>N</v>
      </c>
      <c r="CU16" s="15"/>
      <c r="CV16" s="15" t="str">
        <f t="shared" ca="1" si="54"/>
        <v>15150</v>
      </c>
      <c r="CW16" s="15" t="str">
        <f t="shared" ca="1" si="54"/>
        <v>97665</v>
      </c>
      <c r="CX16" s="18" t="str">
        <f t="shared" ca="1" si="55"/>
        <v>415150 mE 3297665 mN 29 S</v>
      </c>
      <c r="CY16" s="15" t="str">
        <f t="shared" ca="1" si="56"/>
        <v>29RMN1515097665</v>
      </c>
    </row>
    <row r="17" spans="1:103" ht="15">
      <c r="B17" s="38" t="s">
        <v>1278</v>
      </c>
      <c r="C17" s="72" t="str">
        <f t="shared" si="0"/>
        <v>29RMP3062601710</v>
      </c>
      <c r="D17" s="72">
        <f t="array" aca="1" ref="D17" ca="1">MATCH(TRUE,ISERROR(VALUE(MID(C17,ROW(INDIRECT("1:"&amp;LEN(C17))),1))),0)</f>
        <v>3</v>
      </c>
      <c r="E17" s="72">
        <f t="shared" ca="1" si="1"/>
        <v>29</v>
      </c>
      <c r="F17" s="72" t="str">
        <f t="shared" ca="1" si="2"/>
        <v>R</v>
      </c>
      <c r="G17" s="72" t="str">
        <f t="shared" ca="1" si="3"/>
        <v>M</v>
      </c>
      <c r="H17" s="72" t="str">
        <f t="shared" ca="1" si="4"/>
        <v>P</v>
      </c>
      <c r="I17" s="72">
        <f t="shared" ca="1" si="5"/>
        <v>10</v>
      </c>
      <c r="J17" s="72">
        <f t="shared" ca="1" si="6"/>
        <v>30626</v>
      </c>
      <c r="K17" s="72">
        <f t="shared" ca="1" si="7"/>
        <v>1710</v>
      </c>
      <c r="L17" s="72">
        <f t="shared" ca="1" si="8"/>
        <v>170.80604746885038</v>
      </c>
      <c r="M17" s="72">
        <f ca="1">VLOOKUP(G17,Coef!$C$2:$F$25,4)</f>
        <v>4</v>
      </c>
      <c r="N17" s="31">
        <f ca="1">VLOOKUP(F17,Coef!$C$4:$D$23,2)</f>
        <v>14</v>
      </c>
      <c r="O17" s="31">
        <f ca="1">MOD(VLOOKUP(H17,Coef!$C$2:$G$21,5)+MOD(E17+1,2)*15,20)</f>
        <v>14</v>
      </c>
      <c r="P17" s="31">
        <f ca="1">VLOOKUP(N17,Coef!$A$27:$B$46,2)</f>
        <v>2.67</v>
      </c>
      <c r="Q17" s="31">
        <f ca="1">VLOOKUP(N17,Coef!$A$27:$C$46,3)+O17/10-0.1</f>
        <v>3.3</v>
      </c>
      <c r="R17" s="31">
        <f ca="1">IF(Q17+0.1&lt;P17,Q17+2,Q17)</f>
        <v>3.3</v>
      </c>
      <c r="S17" s="72">
        <f ca="1">M17*100000+J17</f>
        <v>430626</v>
      </c>
      <c r="T17" s="72">
        <f ca="1">R17*1000000+K17</f>
        <v>3301710</v>
      </c>
      <c r="U17" s="72">
        <f ca="1">IF(N17&lt;11,T17-10000000,T17)</f>
        <v>3301710</v>
      </c>
      <c r="V17" s="72">
        <f ca="1">U17/(6366197.724*0.9996)</f>
        <v>0.51883892955961131</v>
      </c>
      <c r="W17" s="72">
        <f ca="1">(Coef!$J$9/(1+Coef!$J$8*(COS(V17))^2)^0.5)*Coef!$J$6</f>
        <v>6380839.5816740254</v>
      </c>
      <c r="X17" s="72">
        <f ca="1">6*E17-183</f>
        <v>-9</v>
      </c>
      <c r="Y17" s="72">
        <f ca="1">(S17-500000)/W17</f>
        <v>-1.0872236970075904E-2</v>
      </c>
      <c r="Z17" s="72">
        <f ca="1">SIN(2*V17)</f>
        <v>0.86122638835918786</v>
      </c>
      <c r="AA17" s="72">
        <f ca="1">Z17*(COS(V17))^2</f>
        <v>0.6494600839710426</v>
      </c>
      <c r="AB17" s="72">
        <f ca="1">V17+(Z17/2)</f>
        <v>0.94945212373920529</v>
      </c>
      <c r="AC17" s="72">
        <f ca="1">(3*AB17+AA17)/4</f>
        <v>0.87445411379716453</v>
      </c>
      <c r="AD17" s="72">
        <f ca="1">(5*AC17+AA17*(COS(V17))^2)/3</f>
        <v>1.6206784682581901</v>
      </c>
      <c r="AE17" s="72">
        <f ca="1">Coef!$J$6*Coef!$J$9*(V17-(Coef!$J$10*AB17)+(Coef!$J$11*AC17)-(Coef!$J$12*AD17))</f>
        <v>3288566.4812020883</v>
      </c>
      <c r="AF17" s="72">
        <f ca="1">(U17-AE17)/W17</f>
        <v>2.0598415975948223E-3</v>
      </c>
      <c r="AG17" s="72">
        <f ca="1">((Coef!$J$8*Y17^2)/2)*(COS(V17))^2</f>
        <v>3.0037959499834723E-7</v>
      </c>
      <c r="AH17" s="72">
        <f ca="1">Y17*(1-(AG17/3))</f>
        <v>-1.0872235881476525E-2</v>
      </c>
      <c r="AI17" s="72">
        <f ca="1">AF17*(1-AG17)+V17</f>
        <v>0.52089877053847178</v>
      </c>
      <c r="AJ17" s="72">
        <f ca="1">(EXP(AH17)-EXP(-AH17))/2</f>
        <v>-1.0872450075779194E-2</v>
      </c>
      <c r="AK17" s="72">
        <f ca="1">ATAN(AJ17/COS(AI17))</f>
        <v>-1.2534273158829875E-2</v>
      </c>
      <c r="AL17" s="72">
        <f ca="1">ATAN(COS(AK17)*TAN(AI17))</f>
        <v>0.52086486198569093</v>
      </c>
      <c r="AM17" s="72">
        <f ca="1">V17+(1+Coef!$J$8*(COS(V17))^2-(3/2)*Coef!$J$8*SIN(V17)*COS(V17)*(AL17-V17))*(AL17-V17)</f>
        <v>0.52087514056956663</v>
      </c>
      <c r="AN17" s="34" t="str">
        <f t="shared" ca="1" si="9"/>
        <v>29 430626 3301710 N</v>
      </c>
      <c r="AO17" s="33">
        <f t="shared" ca="1" si="10"/>
        <v>29.843947207919655</v>
      </c>
      <c r="AP17" s="33">
        <f t="shared" ca="1" si="11"/>
        <v>-9.7181609512650624</v>
      </c>
      <c r="AQ17" s="72">
        <v>270</v>
      </c>
      <c r="AR17" s="72">
        <v>17000</v>
      </c>
      <c r="AS17" s="72">
        <f t="shared" ca="1" si="12"/>
        <v>0.52087514056956674</v>
      </c>
      <c r="AT17" s="72">
        <f t="shared" ca="1" si="12"/>
        <v>-0.16961390583831953</v>
      </c>
      <c r="AU17" s="72">
        <f t="shared" si="12"/>
        <v>4.7123889803846897</v>
      </c>
      <c r="AV17" s="72">
        <f t="array" aca="1" ref="AV17" ca="1">ATAN((1-f)*TAN(AS17))</f>
        <v>0.51942671677395058</v>
      </c>
      <c r="AW17" s="72">
        <f t="shared" ca="1" si="13"/>
        <v>1.5707963267948968</v>
      </c>
      <c r="AX17" s="72">
        <f t="shared" ca="1" si="14"/>
        <v>-0.8681038901044601</v>
      </c>
      <c r="AY17" s="72">
        <f t="shared" ca="1" si="57"/>
        <v>1.6605825860353861E-3</v>
      </c>
      <c r="AZ17" s="72">
        <f t="shared" ca="1" si="16"/>
        <v>4.1480131202117676E-4</v>
      </c>
      <c r="BA17" s="72">
        <f t="shared" ca="1" si="17"/>
        <v>1.0004150164764323</v>
      </c>
      <c r="BB17" s="72">
        <f t="shared" ca="1" si="18"/>
        <v>4.1480128525713911E-4</v>
      </c>
      <c r="BC17" s="72">
        <f t="shared" ca="1" si="58"/>
        <v>2.673212169784099E-3</v>
      </c>
      <c r="BD17" s="75">
        <f t="shared" ca="1" si="20"/>
        <v>3.1442658657595777</v>
      </c>
      <c r="BE17" s="75">
        <f t="shared" ca="1" si="21"/>
        <v>-1.1091915474420015E-6</v>
      </c>
      <c r="BF17" s="75">
        <f t="shared" ca="1" si="59"/>
        <v>2.672102978236657E-3</v>
      </c>
      <c r="BG17" s="75">
        <f t="shared" ca="1" si="23"/>
        <v>3.1442647565680302</v>
      </c>
      <c r="BH17" s="75">
        <f t="shared" ca="1" si="24"/>
        <v>-1.1087313167929668E-6</v>
      </c>
      <c r="BI17" s="75">
        <f t="shared" ca="1" si="60"/>
        <v>2.6721034384673062E-3</v>
      </c>
      <c r="BJ17" s="75">
        <f t="shared" ca="1" si="26"/>
        <v>3.1442647570282607</v>
      </c>
      <c r="BK17" s="75">
        <f t="shared" ca="1" si="27"/>
        <v>-1.1087315077538986E-6</v>
      </c>
      <c r="BL17" s="75">
        <f t="shared" ca="1" si="61"/>
        <v>2.6721034382763452E-3</v>
      </c>
      <c r="BM17" s="72">
        <f t="array" aca="1" ref="BM17" ca="1">ATAN2((1-f)*SQRT(AX17^2+(SIN(AV17)*SIN(BL17)-COS(AV17)*COS(BL17)*COS(AU17))^2),SIN(AV17)*COS(BL17)+COS(AV17)*SIN(BL17)*COS(AU17))</f>
        <v>0.52087309573207108</v>
      </c>
      <c r="BN17" s="72">
        <f t="shared" ca="1" si="29"/>
        <v>-3.0780893731602128E-3</v>
      </c>
      <c r="BO17" s="72">
        <f t="array" aca="1" ref="BO17" ca="1">f/16*(1-AX17^2)*(4+f*(4-3*(1-AX17^2)))</f>
        <v>2.0709396998258052E-4</v>
      </c>
      <c r="BP17" s="72">
        <f t="array" aca="1" ref="BP17" ca="1">BN17-(1-BO17)*f*AX17*(BL17+BO17*SIN(BL17)*(COS(BJ17)+BO17*COS(BL17)*(-1+2*COS(BJ17)^2)))</f>
        <v>-3.0703152016365066E-3</v>
      </c>
      <c r="BQ17" s="72">
        <f t="shared" ca="1" si="30"/>
        <v>-0.17268422103995604</v>
      </c>
      <c r="BR17" s="13">
        <f t="shared" ca="1" si="31"/>
        <v>29.843830047361365</v>
      </c>
      <c r="BS17" s="13">
        <f t="shared" ca="1" si="32"/>
        <v>-9.8940770540936924</v>
      </c>
      <c r="BT17" s="15">
        <f t="shared" ca="1" si="33"/>
        <v>29</v>
      </c>
      <c r="BU17" s="15">
        <f t="shared" ca="1" si="34"/>
        <v>-9</v>
      </c>
      <c r="BV17" s="15">
        <f t="shared" ca="1" si="35"/>
        <v>0.52087309573207108</v>
      </c>
      <c r="BW17" s="15">
        <f t="shared" ca="1" si="35"/>
        <v>-0.17268422103995604</v>
      </c>
      <c r="BX17" s="15">
        <f t="shared" ca="1" si="36"/>
        <v>-0.15707963267948966</v>
      </c>
      <c r="BY17" s="15">
        <f t="shared" ca="1" si="37"/>
        <v>0.86738502503747272</v>
      </c>
      <c r="BZ17" s="16">
        <f t="shared" ca="1" si="38"/>
        <v>5.0705061374498933E-3</v>
      </c>
      <c r="CA17" s="15">
        <f t="shared" ca="1" si="39"/>
        <v>6383430.4772286518</v>
      </c>
      <c r="CB17" s="15">
        <f t="shared" ca="1" si="40"/>
        <v>0.57372173051184738</v>
      </c>
      <c r="CC17" s="15">
        <f t="shared" ca="1" si="41"/>
        <v>0.32915662406150881</v>
      </c>
      <c r="CD17" s="17">
        <f t="shared" ca="1" si="42"/>
        <v>0</v>
      </c>
      <c r="CE17" s="15">
        <f t="shared" ca="1" si="43"/>
        <v>-1.5604588360466382E-2</v>
      </c>
      <c r="CF17" s="16">
        <f t="shared" ca="1" si="44"/>
        <v>0.67591388207594105</v>
      </c>
      <c r="CG17" s="15">
        <f t="shared" ca="1" si="45"/>
        <v>4.7165807713054999</v>
      </c>
      <c r="CH17" s="15">
        <f t="shared" ca="1" si="46"/>
        <v>-0.64868660443509307</v>
      </c>
      <c r="CI17" s="15">
        <f t="shared" ca="1" si="47"/>
        <v>42.835529619487097</v>
      </c>
      <c r="CJ17" s="15">
        <f t="shared" ca="1" si="48"/>
        <v>-77.308094211834955</v>
      </c>
      <c r="CK17" s="15">
        <f t="shared" ca="1" si="49"/>
        <v>419.78891752981309</v>
      </c>
      <c r="CL17" s="15">
        <f t="shared" ca="1" si="50"/>
        <v>-86402.703654250145</v>
      </c>
      <c r="CM17" s="15">
        <f t="shared" ca="1" si="51"/>
        <v>3303137.2766504181</v>
      </c>
      <c r="CN17" s="15">
        <f t="shared" ca="1" si="52"/>
        <v>413631.85742721154</v>
      </c>
      <c r="CO17" s="15">
        <f t="shared" ca="1" si="53"/>
        <v>3301816.0217397581</v>
      </c>
      <c r="CP17" s="15" t="str">
        <f ca="1">VLOOKUP(_xlfn.FLOOR.MATH(BR17/8+11),Coef!$B$4:$C$23,2)</f>
        <v>R</v>
      </c>
      <c r="CQ17" s="15">
        <f ca="1">_xlfn.FLOOR.MATH(CN17/100000)</f>
        <v>4</v>
      </c>
      <c r="CR17" s="15" t="str">
        <f ca="1">VLOOKUP(MOD(BT17-1,3)*8+CQ17,Coef!$A$2:$C$25,3)</f>
        <v>M</v>
      </c>
      <c r="CS17" s="15">
        <f ca="1">(MOD(_xlfn.FLOOR.MATH(CO17/100000),20))</f>
        <v>13</v>
      </c>
      <c r="CT17" s="15" t="str">
        <f ca="1">VLOOKUP(MOD(MOD(BT17+1,2)*5+CS17,20)+1,Coef!$A$2:$C$21,3)</f>
        <v>P</v>
      </c>
      <c r="CU17" s="15"/>
      <c r="CV17" s="15" t="str">
        <f t="shared" ca="1" si="54"/>
        <v>13631</v>
      </c>
      <c r="CW17" s="15" t="str">
        <f t="shared" ca="1" si="54"/>
        <v>01816</v>
      </c>
      <c r="CX17" s="18" t="str">
        <f t="shared" ca="1" si="55"/>
        <v>413631 mE 3301816 mN 29 S</v>
      </c>
      <c r="CY17" s="15" t="str">
        <f t="shared" ca="1" si="56"/>
        <v>29RMP1363101816</v>
      </c>
    </row>
    <row r="18" spans="1:103" ht="15">
      <c r="A18" s="74" t="s">
        <v>1279</v>
      </c>
      <c r="B18" s="40" t="s">
        <v>1280</v>
      </c>
      <c r="C18" s="72" t="str">
        <f t="shared" si="0"/>
        <v>29RKM8853248553</v>
      </c>
      <c r="D18" s="72">
        <f t="array" aca="1" ref="D18" ca="1">MATCH(TRUE,ISERROR(VALUE(MID(C18,ROW(INDIRECT("1:"&amp;LEN(C18))),1))),0)</f>
        <v>3</v>
      </c>
      <c r="E18" s="72">
        <f t="shared" ca="1" si="1"/>
        <v>29</v>
      </c>
      <c r="F18" s="72" t="str">
        <f t="shared" ca="1" si="2"/>
        <v>R</v>
      </c>
      <c r="G18" s="72" t="str">
        <f t="shared" ca="1" si="3"/>
        <v>K</v>
      </c>
      <c r="H18" s="72" t="str">
        <f t="shared" ca="1" si="4"/>
        <v>M</v>
      </c>
      <c r="I18" s="72">
        <f t="shared" ca="1" si="5"/>
        <v>10</v>
      </c>
      <c r="J18" s="72">
        <f t="shared" ca="1" si="6"/>
        <v>88532</v>
      </c>
      <c r="K18" s="72">
        <f t="shared" ca="1" si="7"/>
        <v>48553</v>
      </c>
      <c r="L18" s="72">
        <f t="shared" ca="1" si="8"/>
        <v>170.80604746885038</v>
      </c>
      <c r="M18" s="72">
        <f ca="1">VLOOKUP(G18,Coef!$C$2:$F$25,4)</f>
        <v>2</v>
      </c>
      <c r="N18" s="31">
        <f ca="1">VLOOKUP(F18,Coef!$C$4:$D$23,2)</f>
        <v>14</v>
      </c>
      <c r="O18" s="31">
        <f ca="1">MOD(VLOOKUP(H18,Coef!$C$2:$G$21,5)+MOD(E18+1,2)*15,20)</f>
        <v>12</v>
      </c>
      <c r="P18" s="31">
        <f ca="1">VLOOKUP(N18,Coef!$A$27:$B$46,2)</f>
        <v>2.67</v>
      </c>
      <c r="Q18" s="31">
        <f ca="1">VLOOKUP(N18,Coef!$A$27:$C$46,3)+O18/10-0.1</f>
        <v>3.1</v>
      </c>
      <c r="R18" s="31">
        <f ca="1">IF(Q18+0.1&lt;P18,Q18+2,Q18)</f>
        <v>3.1</v>
      </c>
      <c r="S18" s="72">
        <f ca="1">M18*100000+J18</f>
        <v>288532</v>
      </c>
      <c r="T18" s="72">
        <f ca="1">R18*1000000+K18</f>
        <v>3148553</v>
      </c>
      <c r="U18" s="72">
        <f ca="1">IF(N18&lt;11,T18-10000000,T18)</f>
        <v>3148553</v>
      </c>
      <c r="V18" s="72">
        <f ca="1">U18/(6366197.724*0.9996)</f>
        <v>0.49477145726962779</v>
      </c>
      <c r="W18" s="72">
        <f ca="1">(Coef!$J$9/(1+Coef!$J$8*(COS(V18))^2)^0.5)*Coef!$J$6</f>
        <v>6380402.6680113962</v>
      </c>
      <c r="X18" s="72">
        <f ca="1">6*E18-183</f>
        <v>-9</v>
      </c>
      <c r="Y18" s="72">
        <f ca="1">(S18-500000)/W18</f>
        <v>-3.3143362731667375E-2</v>
      </c>
      <c r="Z18" s="72">
        <f ca="1">SIN(2*V18)</f>
        <v>0.83577509311727605</v>
      </c>
      <c r="AA18" s="72">
        <f ca="1">Z18*(COS(V18))^2</f>
        <v>0.64733787185177094</v>
      </c>
      <c r="AB18" s="72">
        <f ca="1">V18+(Z18/2)</f>
        <v>0.91265900382826581</v>
      </c>
      <c r="AC18" s="72">
        <f ca="1">(3*AB18+AA18)/4</f>
        <v>0.84632872083414212</v>
      </c>
      <c r="AD18" s="72">
        <f ca="1">(5*AC18+AA18*(COS(V18))^2)/3</f>
        <v>1.5776766900667498</v>
      </c>
      <c r="AE18" s="72">
        <f ca="1">Coef!$J$6*Coef!$J$9*(V18-(Coef!$J$10*AB18)+(Coef!$J$11*AC18)-(Coef!$J$12*AD18))</f>
        <v>3135788.1229914343</v>
      </c>
      <c r="AF18" s="72">
        <f ca="1">(U18-AE18)/W18</f>
        <v>2.0006381529120917E-3</v>
      </c>
      <c r="AG18" s="72">
        <f ca="1">((Coef!$J$8*Y18^2)/2)*(COS(V18))^2</f>
        <v>2.8670297732999887E-6</v>
      </c>
      <c r="AH18" s="72">
        <f ca="1">Y18*(1-(AG18/3))</f>
        <v>-3.3143331057331464E-2</v>
      </c>
      <c r="AI18" s="72">
        <f ca="1">AF18*(1-AG18)+V18</f>
        <v>0.49677208968665071</v>
      </c>
      <c r="AJ18" s="72">
        <f ca="1">(EXP(AH18)-EXP(-AH18))/2</f>
        <v>-3.314939927383681E-2</v>
      </c>
      <c r="AK18" s="72">
        <f ca="1">ATAN(AJ18/COS(AI18))</f>
        <v>-3.7689386250241416E-2</v>
      </c>
      <c r="AL18" s="72">
        <f ca="1">ATAN(COS(AK18)*TAN(AI18))</f>
        <v>0.49647449659045506</v>
      </c>
      <c r="AM18" s="72">
        <f ca="1">V18+(1+Coef!$J$8*(COS(V18))^2-(3/2)*Coef!$J$8*SIN(V18)*COS(V18)*(AL18-V18))*(AL18-V18)</f>
        <v>0.49648337417356919</v>
      </c>
      <c r="AN18" s="34" t="str">
        <f t="shared" ca="1" si="9"/>
        <v>29 288532 3148553 N</v>
      </c>
      <c r="AO18" s="33">
        <f t="shared" ca="1" si="10"/>
        <v>28.446401938559969</v>
      </c>
      <c r="AP18" s="33">
        <f t="shared" ca="1" si="11"/>
        <v>-11.159442764577229</v>
      </c>
      <c r="AQ18" s="72">
        <v>180</v>
      </c>
      <c r="AR18" s="72">
        <v>18000</v>
      </c>
      <c r="AS18" s="72">
        <f t="shared" ca="1" si="12"/>
        <v>0.49648337417356914</v>
      </c>
      <c r="AT18" s="72">
        <f t="shared" ca="1" si="12"/>
        <v>-0.19476901892973106</v>
      </c>
      <c r="AU18" s="72">
        <f t="shared" si="12"/>
        <v>3.1415926535897931</v>
      </c>
      <c r="AV18" s="72">
        <f t="array" aca="1" ref="AV18" ca="1">ATAN((1-f)*TAN(AS18))</f>
        <v>0.49507806489118489</v>
      </c>
      <c r="AW18" s="72">
        <f t="shared" ca="1" si="13"/>
        <v>2.6465145886986083</v>
      </c>
      <c r="AX18" s="72">
        <f t="shared" ca="1" si="14"/>
        <v>1.0780468693982375E-16</v>
      </c>
      <c r="AY18" s="72">
        <f t="shared" ca="1" si="57"/>
        <v>6.739496742276252E-3</v>
      </c>
      <c r="AZ18" s="72">
        <f t="shared" ca="1" si="16"/>
        <v>1.6792203863836739E-3</v>
      </c>
      <c r="BA18" s="72">
        <f t="shared" ca="1" si="17"/>
        <v>1.0016827510415145</v>
      </c>
      <c r="BB18" s="72">
        <f t="shared" ca="1" si="18"/>
        <v>1.6792186107459544E-3</v>
      </c>
      <c r="BC18" s="72">
        <f t="shared" ca="1" si="58"/>
        <v>2.8268777005952101E-3</v>
      </c>
      <c r="BD18" s="75">
        <f t="shared" ca="1" si="20"/>
        <v>5.2958560550978122</v>
      </c>
      <c r="BE18" s="75">
        <f t="shared" ca="1" si="21"/>
        <v>2.6153885103556679E-6</v>
      </c>
      <c r="BF18" s="75">
        <f t="shared" ca="1" si="59"/>
        <v>2.8294930891055656E-3</v>
      </c>
      <c r="BG18" s="75">
        <f t="shared" ca="1" si="23"/>
        <v>5.2958586704863224</v>
      </c>
      <c r="BH18" s="75">
        <f t="shared" ca="1" si="24"/>
        <v>2.6178186049040492E-6</v>
      </c>
      <c r="BI18" s="75">
        <f t="shared" ca="1" si="60"/>
        <v>2.8294955192001143E-3</v>
      </c>
      <c r="BJ18" s="75">
        <f t="shared" ca="1" si="26"/>
        <v>5.2958586729164168</v>
      </c>
      <c r="BK18" s="75">
        <f t="shared" ca="1" si="27"/>
        <v>2.6178208628411704E-6</v>
      </c>
      <c r="BL18" s="75">
        <f t="shared" ca="1" si="61"/>
        <v>2.8294955214580512E-3</v>
      </c>
      <c r="BM18" s="72">
        <f t="array" aca="1" ref="BM18" ca="1">ATAN2((1-f)*SQRT(AX18^2+(SIN(AV18)*SIN(BL18)-COS(AV18)*COS(BL18)*COS(AU18))^2),SIN(AV18)*COS(BL18)+COS(AV18)*SIN(BL18)*COS(AU18))</f>
        <v>0.49364864970483441</v>
      </c>
      <c r="BN18" s="72">
        <f t="shared" ca="1" si="29"/>
        <v>3.9335708963586491E-19</v>
      </c>
      <c r="BO18" s="72">
        <f t="array" aca="1" ref="BO18" ca="1">f/16*(1-AX18^2)*(4+f*(4-3*(1-AX18^2)))</f>
        <v>8.389052498964407E-4</v>
      </c>
      <c r="BP18" s="72">
        <f t="array" aca="1" ref="BP18" ca="1">BN18-(1-BO18)*f*AX18*(BL18+BO18*SIN(BL18)*(COS(BJ18)+BO18*COS(BL18)*(-1+2*COS(BJ18)^2)))</f>
        <v>3.9233475811775327E-19</v>
      </c>
      <c r="BQ18" s="72">
        <f t="shared" ca="1" si="30"/>
        <v>-0.19476901892973106</v>
      </c>
      <c r="BR18" s="13">
        <f t="shared" ca="1" si="31"/>
        <v>28.283984190419002</v>
      </c>
      <c r="BS18" s="13">
        <f t="shared" ca="1" si="32"/>
        <v>-11.159442764577229</v>
      </c>
      <c r="BT18" s="15">
        <f t="shared" ca="1" si="33"/>
        <v>29</v>
      </c>
      <c r="BU18" s="15">
        <f t="shared" ca="1" si="34"/>
        <v>-9</v>
      </c>
      <c r="BV18" s="15">
        <f t="shared" ca="1" si="35"/>
        <v>0.49364864970483441</v>
      </c>
      <c r="BW18" s="15">
        <f t="shared" ca="1" si="35"/>
        <v>-0.19476901892973106</v>
      </c>
      <c r="BX18" s="15">
        <f t="shared" ca="1" si="36"/>
        <v>-0.15707963267948966</v>
      </c>
      <c r="BY18" s="15">
        <f t="shared" ca="1" si="37"/>
        <v>0.88060984032672407</v>
      </c>
      <c r="BZ18" s="16">
        <f t="shared" ca="1" si="38"/>
        <v>5.2263024736315814E-3</v>
      </c>
      <c r="CA18" s="15">
        <f t="shared" ca="1" si="39"/>
        <v>6382935.7858267156</v>
      </c>
      <c r="CB18" s="15">
        <f t="shared" ca="1" si="40"/>
        <v>0.53808400749008711</v>
      </c>
      <c r="CC18" s="15">
        <f t="shared" ca="1" si="41"/>
        <v>0.28953439911659212</v>
      </c>
      <c r="CD18" s="17">
        <f t="shared" ca="1" si="42"/>
        <v>0</v>
      </c>
      <c r="CE18" s="15">
        <f t="shared" ca="1" si="43"/>
        <v>-3.7689386250241402E-2</v>
      </c>
      <c r="CF18" s="16">
        <f t="shared" ca="1" si="44"/>
        <v>0.71569190335703936</v>
      </c>
      <c r="CG18" s="15">
        <f t="shared" ca="1" si="45"/>
        <v>4.7576115800962766</v>
      </c>
      <c r="CH18" s="15">
        <f t="shared" ca="1" si="46"/>
        <v>3.3144490889650116E-2</v>
      </c>
      <c r="CI18" s="15">
        <f t="shared" ca="1" si="47"/>
        <v>45.202582553109508</v>
      </c>
      <c r="CJ18" s="15">
        <f t="shared" ca="1" si="48"/>
        <v>-62.705648773592756</v>
      </c>
      <c r="CK18" s="15">
        <f t="shared" ca="1" si="49"/>
        <v>529.7539940024742</v>
      </c>
      <c r="CL18" s="15">
        <f t="shared" ca="1" si="50"/>
        <v>-211875.20483994109</v>
      </c>
      <c r="CM18" s="15">
        <f t="shared" ca="1" si="51"/>
        <v>3131805.8689702274</v>
      </c>
      <c r="CN18" s="15">
        <f t="shared" ca="1" si="52"/>
        <v>288209.5452419949</v>
      </c>
      <c r="CO18" s="15">
        <f t="shared" ca="1" si="53"/>
        <v>3130553.1466226396</v>
      </c>
      <c r="CP18" s="15" t="str">
        <f ca="1">VLOOKUP(_xlfn.FLOOR.MATH(BR18/8+11),Coef!$B$4:$C$23,2)</f>
        <v>R</v>
      </c>
      <c r="CQ18" s="15">
        <f ca="1">_xlfn.FLOOR.MATH(CN18/100000)</f>
        <v>2</v>
      </c>
      <c r="CR18" s="15" t="str">
        <f ca="1">VLOOKUP(MOD(BT18-1,3)*8+CQ18,Coef!$A$2:$C$25,3)</f>
        <v>K</v>
      </c>
      <c r="CS18" s="15">
        <f ca="1">(MOD(_xlfn.FLOOR.MATH(CO18/100000),20))</f>
        <v>11</v>
      </c>
      <c r="CT18" s="15" t="str">
        <f ca="1">VLOOKUP(MOD(MOD(BT18+1,2)*5+CS18,20)+1,Coef!$A$2:$C$21,3)</f>
        <v>M</v>
      </c>
      <c r="CU18" s="15"/>
      <c r="CV18" s="15" t="str">
        <f t="shared" ca="1" si="54"/>
        <v>88209</v>
      </c>
      <c r="CW18" s="15" t="str">
        <f t="shared" ca="1" si="54"/>
        <v>30553</v>
      </c>
      <c r="CX18" s="18" t="str">
        <f t="shared" ca="1" si="55"/>
        <v>288209 mE 3130553 mN 29 S</v>
      </c>
      <c r="CY18" s="15" t="str">
        <f t="shared" ca="1" si="56"/>
        <v>29RKM8820930553</v>
      </c>
    </row>
    <row r="19" spans="1:103" ht="15">
      <c r="B19" s="40" t="s">
        <v>1280</v>
      </c>
      <c r="C19" s="72" t="str">
        <f t="shared" si="0"/>
        <v>29RKM8853248553</v>
      </c>
      <c r="D19" s="72">
        <f t="array" aca="1" ref="D19" ca="1">MATCH(TRUE,ISERROR(VALUE(MID(C19,ROW(INDIRECT("1:"&amp;LEN(C19))),1))),0)</f>
        <v>3</v>
      </c>
      <c r="E19" s="72">
        <f t="shared" ca="1" si="1"/>
        <v>29</v>
      </c>
      <c r="F19" s="72" t="str">
        <f t="shared" ca="1" si="2"/>
        <v>R</v>
      </c>
      <c r="G19" s="72" t="str">
        <f t="shared" ca="1" si="3"/>
        <v>K</v>
      </c>
      <c r="H19" s="72" t="str">
        <f t="shared" ca="1" si="4"/>
        <v>M</v>
      </c>
      <c r="I19" s="72">
        <f t="shared" ca="1" si="5"/>
        <v>10</v>
      </c>
      <c r="J19" s="72">
        <f t="shared" ca="1" si="6"/>
        <v>88532</v>
      </c>
      <c r="K19" s="72">
        <f t="shared" ca="1" si="7"/>
        <v>48553</v>
      </c>
      <c r="L19" s="72">
        <f t="shared" ca="1" si="8"/>
        <v>170.80604746885038</v>
      </c>
      <c r="M19" s="72">
        <f ca="1">VLOOKUP(G19,Coef!$C$2:$F$25,4)</f>
        <v>2</v>
      </c>
      <c r="N19" s="31">
        <f ca="1">VLOOKUP(F19,Coef!$C$4:$D$23,2)</f>
        <v>14</v>
      </c>
      <c r="O19" s="31">
        <f ca="1">MOD(VLOOKUP(H19,Coef!$C$2:$G$21,5)+MOD(E19+1,2)*15,20)</f>
        <v>12</v>
      </c>
      <c r="P19" s="31">
        <f ca="1">VLOOKUP(N19,Coef!$A$27:$B$46,2)</f>
        <v>2.67</v>
      </c>
      <c r="Q19" s="31">
        <f ca="1">VLOOKUP(N19,Coef!$A$27:$C$46,3)+O19/10-0.1</f>
        <v>3.1</v>
      </c>
      <c r="R19" s="31">
        <f ca="1">IF(Q19+0.1&lt;P19,Q19+2,Q19)</f>
        <v>3.1</v>
      </c>
      <c r="S19" s="72">
        <f ca="1">M19*100000+J19</f>
        <v>288532</v>
      </c>
      <c r="T19" s="72">
        <f ca="1">R19*1000000+K19</f>
        <v>3148553</v>
      </c>
      <c r="U19" s="72">
        <f ca="1">IF(N19&lt;11,T19-10000000,T19)</f>
        <v>3148553</v>
      </c>
      <c r="V19" s="72">
        <f ca="1">U19/(6366197.724*0.9996)</f>
        <v>0.49477145726962779</v>
      </c>
      <c r="W19" s="72">
        <f ca="1">(Coef!$J$9/(1+Coef!$J$8*(COS(V19))^2)^0.5)*Coef!$J$6</f>
        <v>6380402.6680113962</v>
      </c>
      <c r="X19" s="72">
        <f ca="1">6*E19-183</f>
        <v>-9</v>
      </c>
      <c r="Y19" s="72">
        <f ca="1">(S19-500000)/W19</f>
        <v>-3.3143362731667375E-2</v>
      </c>
      <c r="Z19" s="72">
        <f ca="1">SIN(2*V19)</f>
        <v>0.83577509311727605</v>
      </c>
      <c r="AA19" s="72">
        <f ca="1">Z19*(COS(V19))^2</f>
        <v>0.64733787185177094</v>
      </c>
      <c r="AB19" s="72">
        <f ca="1">V19+(Z19/2)</f>
        <v>0.91265900382826581</v>
      </c>
      <c r="AC19" s="72">
        <f ca="1">(3*AB19+AA19)/4</f>
        <v>0.84632872083414212</v>
      </c>
      <c r="AD19" s="72">
        <f ca="1">(5*AC19+AA19*(COS(V19))^2)/3</f>
        <v>1.5776766900667498</v>
      </c>
      <c r="AE19" s="72">
        <f ca="1">Coef!$J$6*Coef!$J$9*(V19-(Coef!$J$10*AB19)+(Coef!$J$11*AC19)-(Coef!$J$12*AD19))</f>
        <v>3135788.1229914343</v>
      </c>
      <c r="AF19" s="72">
        <f ca="1">(U19-AE19)/W19</f>
        <v>2.0006381529120917E-3</v>
      </c>
      <c r="AG19" s="72">
        <f ca="1">((Coef!$J$8*Y19^2)/2)*(COS(V19))^2</f>
        <v>2.8670297732999887E-6</v>
      </c>
      <c r="AH19" s="72">
        <f ca="1">Y19*(1-(AG19/3))</f>
        <v>-3.3143331057331464E-2</v>
      </c>
      <c r="AI19" s="72">
        <f ca="1">AF19*(1-AG19)+V19</f>
        <v>0.49677208968665071</v>
      </c>
      <c r="AJ19" s="72">
        <f ca="1">(EXP(AH19)-EXP(-AH19))/2</f>
        <v>-3.314939927383681E-2</v>
      </c>
      <c r="AK19" s="72">
        <f ca="1">ATAN(AJ19/COS(AI19))</f>
        <v>-3.7689386250241416E-2</v>
      </c>
      <c r="AL19" s="72">
        <f ca="1">ATAN(COS(AK19)*TAN(AI19))</f>
        <v>0.49647449659045506</v>
      </c>
      <c r="AM19" s="72">
        <f ca="1">V19+(1+Coef!$J$8*(COS(V19))^2-(3/2)*Coef!$J$8*SIN(V19)*COS(V19)*(AL19-V19))*(AL19-V19)</f>
        <v>0.49648337417356919</v>
      </c>
      <c r="AN19" s="34" t="str">
        <f t="shared" ca="1" si="9"/>
        <v>29 288532 3148553 N</v>
      </c>
      <c r="AO19" s="33">
        <f t="shared" ca="1" si="10"/>
        <v>28.446401938559969</v>
      </c>
      <c r="AP19" s="33">
        <f t="shared" ca="1" si="11"/>
        <v>-11.159442764577229</v>
      </c>
      <c r="AQ19" s="72">
        <v>195</v>
      </c>
      <c r="AR19" s="72">
        <v>19000</v>
      </c>
      <c r="AS19" s="72">
        <f t="shared" ref="AS19:AU82" ca="1" si="62">AO19*PI()/180</f>
        <v>0.49648337417356914</v>
      </c>
      <c r="AT19" s="72">
        <f t="shared" ca="1" si="62"/>
        <v>-0.19476901892973106</v>
      </c>
      <c r="AU19" s="72">
        <f t="shared" si="62"/>
        <v>3.4033920413889422</v>
      </c>
      <c r="AV19" s="72">
        <f t="array" aca="1" ref="AV19" ca="1">ATAN((1-f)*TAN(AS19))</f>
        <v>0.49507806489118489</v>
      </c>
      <c r="AW19" s="72">
        <f t="shared" ca="1" si="13"/>
        <v>2.6318847194990846</v>
      </c>
      <c r="AX19" s="72">
        <f t="shared" ca="1" si="14"/>
        <v>-0.22774306264315083</v>
      </c>
      <c r="AY19" s="72">
        <f t="shared" ca="1" si="57"/>
        <v>6.3899399212923496E-3</v>
      </c>
      <c r="AZ19" s="72">
        <f t="shared" ca="1" si="16"/>
        <v>1.5924013566332564E-3</v>
      </c>
      <c r="BA19" s="72">
        <f t="shared" ca="1" si="17"/>
        <v>1.0015955760896833</v>
      </c>
      <c r="BB19" s="72">
        <f t="shared" ca="1" si="18"/>
        <v>1.5923998424135829E-3</v>
      </c>
      <c r="BC19" s="72">
        <f t="shared" ca="1" si="58"/>
        <v>2.9841861709990736E-3</v>
      </c>
      <c r="BD19" s="75">
        <f t="shared" ca="1" si="20"/>
        <v>5.2667536251691685</v>
      </c>
      <c r="BE19" s="75">
        <f t="shared" ca="1" si="21"/>
        <v>2.501571974591155E-6</v>
      </c>
      <c r="BF19" s="75">
        <f t="shared" ca="1" si="59"/>
        <v>2.9866877429736648E-3</v>
      </c>
      <c r="BG19" s="75">
        <f t="shared" ca="1" si="23"/>
        <v>5.2667561267411429</v>
      </c>
      <c r="BH19" s="75">
        <f t="shared" ca="1" si="24"/>
        <v>2.5036791000672441E-6</v>
      </c>
      <c r="BI19" s="75">
        <f t="shared" ca="1" si="60"/>
        <v>2.9866898500991407E-3</v>
      </c>
      <c r="BJ19" s="75">
        <f t="shared" ca="1" si="26"/>
        <v>5.266756128848268</v>
      </c>
      <c r="BK19" s="75">
        <f t="shared" ca="1" si="27"/>
        <v>2.5036808749494635E-6</v>
      </c>
      <c r="BL19" s="75">
        <f t="shared" ca="1" si="61"/>
        <v>2.986689851874023E-3</v>
      </c>
      <c r="BM19" s="72">
        <f t="array" aca="1" ref="BM19" ca="1">ATAN2((1-f)*SQRT(AX19^2+(SIN(AV19)*SIN(BL19)-COS(AV19)*COS(BL19)*COS(AU19))^2),SIN(AV19)*COS(BL19)+COS(AV19)*SIN(BL19)*COS(AU19))</f>
        <v>0.49359296040915335</v>
      </c>
      <c r="BN19" s="72">
        <f t="shared" ca="1" si="29"/>
        <v>-8.7712735501758793E-4</v>
      </c>
      <c r="BO19" s="72">
        <f t="array" aca="1" ref="BO19" ca="1">f/16*(1-AX19^2)*(4+f*(4-3*(1-AX19^2)))</f>
        <v>7.9549748532630729E-4</v>
      </c>
      <c r="BP19" s="72">
        <f t="array" aca="1" ref="BP19" ca="1">BN19-(1-BO19)*f*AX19*(BL19+BO19*SIN(BL19)*(COS(BJ19)+BO19*COS(BL19)*(-1+2*COS(BJ19)^2)))</f>
        <v>-8.7484764085971848E-4</v>
      </c>
      <c r="BQ19" s="72">
        <f t="shared" ca="1" si="30"/>
        <v>-0.19564386657059077</v>
      </c>
      <c r="BR19" s="13">
        <f t="shared" ca="1" si="31"/>
        <v>28.280793428812419</v>
      </c>
      <c r="BS19" s="13">
        <f t="shared" ca="1" si="32"/>
        <v>-11.209567842115465</v>
      </c>
      <c r="BT19" s="15">
        <f t="shared" ca="1" si="33"/>
        <v>29</v>
      </c>
      <c r="BU19" s="15">
        <f t="shared" ca="1" si="34"/>
        <v>-9</v>
      </c>
      <c r="BV19" s="15">
        <f t="shared" ref="BV19:BW82" ca="1" si="63">BR19*PI()/180</f>
        <v>0.49359296040915329</v>
      </c>
      <c r="BW19" s="15">
        <f t="shared" ca="1" si="63"/>
        <v>-0.19564386657059074</v>
      </c>
      <c r="BX19" s="15">
        <f t="shared" ca="1" si="36"/>
        <v>-0.15707963267948966</v>
      </c>
      <c r="BY19" s="15">
        <f t="shared" ca="1" si="37"/>
        <v>0.88063622689244303</v>
      </c>
      <c r="BZ19" s="16">
        <f t="shared" ca="1" si="38"/>
        <v>5.2266156798517491E-3</v>
      </c>
      <c r="CA19" s="15">
        <f t="shared" ca="1" si="39"/>
        <v>6382934.7914363379</v>
      </c>
      <c r="CB19" s="15">
        <f t="shared" ca="1" si="40"/>
        <v>0.53801219637942665</v>
      </c>
      <c r="CC19" s="15">
        <f t="shared" ca="1" si="41"/>
        <v>0.28945712345301478</v>
      </c>
      <c r="CD19" s="17">
        <f t="shared" ca="1" si="42"/>
        <v>0</v>
      </c>
      <c r="CE19" s="15">
        <f t="shared" ca="1" si="43"/>
        <v>-3.8564233891101085E-2</v>
      </c>
      <c r="CF19" s="16">
        <f t="shared" ca="1" si="44"/>
        <v>0.71576949222683695</v>
      </c>
      <c r="CG19" s="15">
        <f t="shared" ca="1" si="45"/>
        <v>4.7576916877115112</v>
      </c>
      <c r="CH19" s="15">
        <f t="shared" ca="1" si="46"/>
        <v>3.4476929806242826E-2</v>
      </c>
      <c r="CI19" s="15">
        <f t="shared" ca="1" si="47"/>
        <v>45.207207723374985</v>
      </c>
      <c r="CJ19" s="15">
        <f t="shared" ca="1" si="48"/>
        <v>-62.676623111616088</v>
      </c>
      <c r="CK19" s="15">
        <f t="shared" ca="1" si="49"/>
        <v>529.97012313968969</v>
      </c>
      <c r="CL19" s="15">
        <f t="shared" ca="1" si="50"/>
        <v>-216801.06600263994</v>
      </c>
      <c r="CM19" s="15">
        <f t="shared" ca="1" si="51"/>
        <v>3131541.0278183469</v>
      </c>
      <c r="CN19" s="15">
        <f t="shared" ca="1" si="52"/>
        <v>283285.65442376107</v>
      </c>
      <c r="CO19" s="15">
        <f t="shared" ca="1" si="53"/>
        <v>3130288.4114072197</v>
      </c>
      <c r="CP19" s="15" t="str">
        <f ca="1">VLOOKUP(_xlfn.FLOOR.MATH(BR19/8+11),Coef!$B$4:$C$23,2)</f>
        <v>R</v>
      </c>
      <c r="CQ19" s="15">
        <f ca="1">_xlfn.FLOOR.MATH(CN19/100000)</f>
        <v>2</v>
      </c>
      <c r="CR19" s="15" t="str">
        <f ca="1">VLOOKUP(MOD(BT19-1,3)*8+CQ19,Coef!$A$2:$C$25,3)</f>
        <v>K</v>
      </c>
      <c r="CS19" s="15">
        <f ca="1">(MOD(_xlfn.FLOOR.MATH(CO19/100000),20))</f>
        <v>11</v>
      </c>
      <c r="CT19" s="15" t="str">
        <f ca="1">VLOOKUP(MOD(MOD(BT19+1,2)*5+CS19,20)+1,Coef!$A$2:$C$21,3)</f>
        <v>M</v>
      </c>
      <c r="CU19" s="15"/>
      <c r="CV19" s="15" t="str">
        <f t="shared" ref="CV19:CW82" ca="1" si="64">RIGHT(_xlfn.FLOOR.MATH(1000000+CN19),5)</f>
        <v>83285</v>
      </c>
      <c r="CW19" s="15" t="str">
        <f t="shared" ca="1" si="64"/>
        <v>30288</v>
      </c>
      <c r="CX19" s="18" t="str">
        <f t="shared" ca="1" si="55"/>
        <v>283285 mE 3130288 mN 29 S</v>
      </c>
      <c r="CY19" s="15" t="str">
        <f t="shared" ca="1" si="56"/>
        <v>29RKM8328530288</v>
      </c>
    </row>
    <row r="20" spans="1:103" ht="16.5" customHeight="1">
      <c r="B20" s="40" t="s">
        <v>1280</v>
      </c>
      <c r="C20" s="72" t="str">
        <f t="shared" si="0"/>
        <v>29RKM8853248553</v>
      </c>
      <c r="D20" s="72">
        <f t="array" aca="1" ref="D20" ca="1">MATCH(TRUE,ISERROR(VALUE(MID(C20,ROW(INDIRECT("1:"&amp;LEN(C20))),1))),0)</f>
        <v>3</v>
      </c>
      <c r="E20" s="72">
        <f t="shared" ca="1" si="1"/>
        <v>29</v>
      </c>
      <c r="F20" s="72" t="str">
        <f t="shared" ca="1" si="2"/>
        <v>R</v>
      </c>
      <c r="G20" s="72" t="str">
        <f t="shared" ca="1" si="3"/>
        <v>K</v>
      </c>
      <c r="H20" s="72" t="str">
        <f t="shared" ca="1" si="4"/>
        <v>M</v>
      </c>
      <c r="I20" s="72">
        <f t="shared" ca="1" si="5"/>
        <v>10</v>
      </c>
      <c r="J20" s="72">
        <f t="shared" ca="1" si="6"/>
        <v>88532</v>
      </c>
      <c r="K20" s="72">
        <f t="shared" ca="1" si="7"/>
        <v>48553</v>
      </c>
      <c r="L20" s="72">
        <f t="shared" ca="1" si="8"/>
        <v>170.80604746885038</v>
      </c>
      <c r="M20" s="72">
        <f ca="1">VLOOKUP(G20,Coef!$C$2:$F$25,4)</f>
        <v>2</v>
      </c>
      <c r="N20" s="31">
        <f ca="1">VLOOKUP(F20,Coef!$C$4:$D$23,2)</f>
        <v>14</v>
      </c>
      <c r="O20" s="31">
        <f ca="1">MOD(VLOOKUP(H20,Coef!$C$2:$G$21,5)+MOD(E20+1,2)*15,20)</f>
        <v>12</v>
      </c>
      <c r="P20" s="31">
        <f ca="1">VLOOKUP(N20,Coef!$A$27:$B$46,2)</f>
        <v>2.67</v>
      </c>
      <c r="Q20" s="31">
        <f ca="1">VLOOKUP(N20,Coef!$A$27:$C$46,3)+O20/10-0.1</f>
        <v>3.1</v>
      </c>
      <c r="R20" s="31">
        <f ca="1">IF(Q20+0.1&lt;P20,Q20+2,Q20)</f>
        <v>3.1</v>
      </c>
      <c r="S20" s="72">
        <f ca="1">M20*100000+J20</f>
        <v>288532</v>
      </c>
      <c r="T20" s="72">
        <f ca="1">R20*1000000+K20</f>
        <v>3148553</v>
      </c>
      <c r="U20" s="72">
        <f ca="1">IF(N20&lt;11,T20-10000000,T20)</f>
        <v>3148553</v>
      </c>
      <c r="V20" s="72">
        <f ca="1">U20/(6366197.724*0.9996)</f>
        <v>0.49477145726962779</v>
      </c>
      <c r="W20" s="72">
        <f ca="1">(Coef!$J$9/(1+Coef!$J$8*(COS(V20))^2)^0.5)*Coef!$J$6</f>
        <v>6380402.6680113962</v>
      </c>
      <c r="X20" s="72">
        <f ca="1">6*E20-183</f>
        <v>-9</v>
      </c>
      <c r="Y20" s="72">
        <f ca="1">(S20-500000)/W20</f>
        <v>-3.3143362731667375E-2</v>
      </c>
      <c r="Z20" s="72">
        <f ca="1">SIN(2*V20)</f>
        <v>0.83577509311727605</v>
      </c>
      <c r="AA20" s="72">
        <f ca="1">Z20*(COS(V20))^2</f>
        <v>0.64733787185177094</v>
      </c>
      <c r="AB20" s="72">
        <f ca="1">V20+(Z20/2)</f>
        <v>0.91265900382826581</v>
      </c>
      <c r="AC20" s="72">
        <f ca="1">(3*AB20+AA20)/4</f>
        <v>0.84632872083414212</v>
      </c>
      <c r="AD20" s="72">
        <f ca="1">(5*AC20+AA20*(COS(V20))^2)/3</f>
        <v>1.5776766900667498</v>
      </c>
      <c r="AE20" s="72">
        <f ca="1">Coef!$J$6*Coef!$J$9*(V20-(Coef!$J$10*AB20)+(Coef!$J$11*AC20)-(Coef!$J$12*AD20))</f>
        <v>3135788.1229914343</v>
      </c>
      <c r="AF20" s="72">
        <f ca="1">(U20-AE20)/W20</f>
        <v>2.0006381529120917E-3</v>
      </c>
      <c r="AG20" s="72">
        <f ca="1">((Coef!$J$8*Y20^2)/2)*(COS(V20))^2</f>
        <v>2.8670297732999887E-6</v>
      </c>
      <c r="AH20" s="72">
        <f ca="1">Y20*(1-(AG20/3))</f>
        <v>-3.3143331057331464E-2</v>
      </c>
      <c r="AI20" s="72">
        <f ca="1">AF20*(1-AG20)+V20</f>
        <v>0.49677208968665071</v>
      </c>
      <c r="AJ20" s="72">
        <f ca="1">(EXP(AH20)-EXP(-AH20))/2</f>
        <v>-3.314939927383681E-2</v>
      </c>
      <c r="AK20" s="72">
        <f ca="1">ATAN(AJ20/COS(AI20))</f>
        <v>-3.7689386250241416E-2</v>
      </c>
      <c r="AL20" s="72">
        <f ca="1">ATAN(COS(AK20)*TAN(AI20))</f>
        <v>0.49647449659045506</v>
      </c>
      <c r="AM20" s="72">
        <f ca="1">V20+(1+Coef!$J$8*(COS(V20))^2-(3/2)*Coef!$J$8*SIN(V20)*COS(V20)*(AL20-V20))*(AL20-V20)</f>
        <v>0.49648337417356919</v>
      </c>
      <c r="AN20" s="34" t="str">
        <f t="shared" ca="1" si="9"/>
        <v>29 288532 3148553 N</v>
      </c>
      <c r="AO20" s="33">
        <f t="shared" ca="1" si="10"/>
        <v>28.446401938559969</v>
      </c>
      <c r="AP20" s="33">
        <f t="shared" ca="1" si="11"/>
        <v>-11.159442764577229</v>
      </c>
      <c r="AQ20" s="72">
        <v>210</v>
      </c>
      <c r="AR20" s="72">
        <v>20000</v>
      </c>
      <c r="AS20" s="72">
        <f t="shared" ca="1" si="62"/>
        <v>0.49648337417356914</v>
      </c>
      <c r="AT20" s="72">
        <f t="shared" ca="1" si="62"/>
        <v>-0.19476901892973106</v>
      </c>
      <c r="AU20" s="72">
        <f t="shared" si="62"/>
        <v>3.6651914291880923</v>
      </c>
      <c r="AV20" s="72">
        <f t="array" aca="1" ref="AV20" ca="1">ATAN((1-f)*TAN(AS20))</f>
        <v>0.49507806489118489</v>
      </c>
      <c r="AW20" s="72">
        <f t="shared" ca="1" si="13"/>
        <v>2.5841044229608583</v>
      </c>
      <c r="AX20" s="72">
        <f t="shared" ca="1" si="14"/>
        <v>-0.43996581193037781</v>
      </c>
      <c r="AY20" s="72">
        <f t="shared" ca="1" si="57"/>
        <v>5.4349329262320658E-3</v>
      </c>
      <c r="AZ20" s="72">
        <f t="shared" ca="1" si="16"/>
        <v>1.3550534142139678E-3</v>
      </c>
      <c r="BA20" s="72">
        <f t="shared" ca="1" si="17"/>
        <v>1.0013573517407635</v>
      </c>
      <c r="BB20" s="72">
        <f t="shared" ca="1" si="18"/>
        <v>1.3550524811734316E-3</v>
      </c>
      <c r="BC20" s="72">
        <f t="shared" ca="1" si="58"/>
        <v>3.1419959085952419E-3</v>
      </c>
      <c r="BD20" s="75">
        <f t="shared" ca="1" si="20"/>
        <v>5.1713508418303116</v>
      </c>
      <c r="BE20" s="75">
        <f t="shared" ca="1" si="21"/>
        <v>1.8860098983358407E-6</v>
      </c>
      <c r="BF20" s="75">
        <f t="shared" ca="1" si="59"/>
        <v>3.1438819184935779E-3</v>
      </c>
      <c r="BG20" s="75">
        <f t="shared" ca="1" si="23"/>
        <v>5.1713527278402101</v>
      </c>
      <c r="BH20" s="75">
        <f t="shared" ca="1" si="24"/>
        <v>1.887149196189508E-6</v>
      </c>
      <c r="BI20" s="75">
        <f t="shared" ca="1" si="60"/>
        <v>3.1438830577914315E-3</v>
      </c>
      <c r="BJ20" s="75">
        <f t="shared" ca="1" si="26"/>
        <v>5.1713527289795076</v>
      </c>
      <c r="BK20" s="75">
        <f t="shared" ca="1" si="27"/>
        <v>1.8871498844173478E-6</v>
      </c>
      <c r="BL20" s="75">
        <f t="shared" ca="1" si="61"/>
        <v>3.1438830584796591E-3</v>
      </c>
      <c r="BM20" s="72">
        <f t="array" aca="1" ref="BM20" ca="1">ATAN2((1-f)*SQRT(AX20^2+(SIN(AV20)*SIN(BL20)-COS(AV20)*COS(BL20)*COS(AU20))^2),SIN(AV20)*COS(BL20)+COS(AV20)*SIN(BL20)*COS(AU20))</f>
        <v>0.49375499462226913</v>
      </c>
      <c r="BN20" s="72">
        <f t="shared" ca="1" si="29"/>
        <v>-1.7838176717633618E-3</v>
      </c>
      <c r="BO20" s="72">
        <f t="array" aca="1" ref="BO20" ca="1">f/16*(1-AX20^2)*(4+f*(4-3*(1-AX20^2)))</f>
        <v>6.7684745264397401E-4</v>
      </c>
      <c r="BP20" s="72">
        <f t="array" aca="1" ref="BP20" ca="1">BN20-(1-BO20)*f*AX20*(BL20+BO20*SIN(BL20)*(COS(BJ20)+BO20*COS(BL20)*(-1+2*COS(BJ20)^2)))</f>
        <v>-1.7791818110604542E-3</v>
      </c>
      <c r="BQ20" s="72">
        <f t="shared" ca="1" si="30"/>
        <v>-0.19654820074079152</v>
      </c>
      <c r="BR20" s="13">
        <f t="shared" ca="1" si="31"/>
        <v>28.290077305360683</v>
      </c>
      <c r="BS20" s="13">
        <f t="shared" ca="1" si="32"/>
        <v>-11.261382373337435</v>
      </c>
      <c r="BT20" s="15">
        <f t="shared" ca="1" si="33"/>
        <v>29</v>
      </c>
      <c r="BU20" s="15">
        <f t="shared" ca="1" si="34"/>
        <v>-9</v>
      </c>
      <c r="BV20" s="15">
        <f t="shared" ca="1" si="63"/>
        <v>0.49375499462226913</v>
      </c>
      <c r="BW20" s="15">
        <f t="shared" ca="1" si="63"/>
        <v>-0.19654820074079152</v>
      </c>
      <c r="BX20" s="15">
        <f t="shared" ca="1" si="36"/>
        <v>-0.15707963267948966</v>
      </c>
      <c r="BY20" s="15">
        <f t="shared" ca="1" si="37"/>
        <v>0.88055944465128921</v>
      </c>
      <c r="BZ20" s="16">
        <f t="shared" ca="1" si="38"/>
        <v>5.2257043074638602E-3</v>
      </c>
      <c r="CA20" s="15">
        <f t="shared" ca="1" si="39"/>
        <v>6382937.6849303953</v>
      </c>
      <c r="CB20" s="15">
        <f t="shared" ca="1" si="40"/>
        <v>0.53822115076748844</v>
      </c>
      <c r="CC20" s="15">
        <f t="shared" ca="1" si="41"/>
        <v>0.28968200713347952</v>
      </c>
      <c r="CD20" s="17">
        <f t="shared" ca="1" si="42"/>
        <v>0</v>
      </c>
      <c r="CE20" s="15">
        <f t="shared" ca="1" si="43"/>
        <v>-3.9468568061301862E-2</v>
      </c>
      <c r="CF20" s="16">
        <f t="shared" ca="1" si="44"/>
        <v>0.71554369717398425</v>
      </c>
      <c r="CG20" s="15">
        <f t="shared" ca="1" si="45"/>
        <v>4.7574585635757316</v>
      </c>
      <c r="CH20" s="15">
        <f t="shared" ca="1" si="46"/>
        <v>3.0599362882131415E-2</v>
      </c>
      <c r="CI20" s="15">
        <f t="shared" ca="1" si="47"/>
        <v>45.193747885414481</v>
      </c>
      <c r="CJ20" s="15">
        <f t="shared" ca="1" si="48"/>
        <v>-62.761086194296496</v>
      </c>
      <c r="CK20" s="15">
        <f t="shared" ca="1" si="49"/>
        <v>529.34117318389019</v>
      </c>
      <c r="CL20" s="15">
        <f t="shared" ca="1" si="50"/>
        <v>-221867.25436360342</v>
      </c>
      <c r="CM20" s="15">
        <f t="shared" ca="1" si="51"/>
        <v>3132664.4059274858</v>
      </c>
      <c r="CN20" s="15">
        <f t="shared" ca="1" si="52"/>
        <v>278221.49253814202</v>
      </c>
      <c r="CO20" s="15">
        <f t="shared" ca="1" si="53"/>
        <v>3131411.340165115</v>
      </c>
      <c r="CP20" s="15" t="str">
        <f ca="1">VLOOKUP(_xlfn.FLOOR.MATH(BR20/8+11),Coef!$B$4:$C$23,2)</f>
        <v>R</v>
      </c>
      <c r="CQ20" s="15">
        <f ca="1">_xlfn.FLOOR.MATH(CN20/100000)</f>
        <v>2</v>
      </c>
      <c r="CR20" s="15" t="str">
        <f ca="1">VLOOKUP(MOD(BT20-1,3)*8+CQ20,Coef!$A$2:$C$25,3)</f>
        <v>K</v>
      </c>
      <c r="CS20" s="15">
        <f ca="1">(MOD(_xlfn.FLOOR.MATH(CO20/100000),20))</f>
        <v>11</v>
      </c>
      <c r="CT20" s="15" t="str">
        <f ca="1">VLOOKUP(MOD(MOD(BT20+1,2)*5+CS20,20)+1,Coef!$A$2:$C$21,3)</f>
        <v>M</v>
      </c>
      <c r="CU20" s="15"/>
      <c r="CV20" s="15" t="str">
        <f t="shared" ca="1" si="64"/>
        <v>78221</v>
      </c>
      <c r="CW20" s="15" t="str">
        <f t="shared" ca="1" si="64"/>
        <v>31411</v>
      </c>
      <c r="CX20" s="18" t="str">
        <f t="shared" ca="1" si="55"/>
        <v>278221 mE 3131411 mN 29 S</v>
      </c>
      <c r="CY20" s="15" t="str">
        <f t="shared" ca="1" si="56"/>
        <v>29RKM7822131411</v>
      </c>
    </row>
    <row r="21" spans="1:103" ht="15">
      <c r="B21" s="40" t="s">
        <v>1280</v>
      </c>
      <c r="C21" s="72" t="str">
        <f t="shared" si="0"/>
        <v>29RKM8853248553</v>
      </c>
      <c r="D21" s="72">
        <f t="array" aca="1" ref="D21" ca="1">MATCH(TRUE,ISERROR(VALUE(MID(C21,ROW(INDIRECT("1:"&amp;LEN(C21))),1))),0)</f>
        <v>3</v>
      </c>
      <c r="E21" s="72">
        <f t="shared" ca="1" si="1"/>
        <v>29</v>
      </c>
      <c r="F21" s="72" t="str">
        <f t="shared" ca="1" si="2"/>
        <v>R</v>
      </c>
      <c r="G21" s="72" t="str">
        <f t="shared" ca="1" si="3"/>
        <v>K</v>
      </c>
      <c r="H21" s="72" t="str">
        <f t="shared" ca="1" si="4"/>
        <v>M</v>
      </c>
      <c r="I21" s="72">
        <f t="shared" ca="1" si="5"/>
        <v>10</v>
      </c>
      <c r="J21" s="72">
        <f t="shared" ca="1" si="6"/>
        <v>88532</v>
      </c>
      <c r="K21" s="72">
        <f t="shared" ca="1" si="7"/>
        <v>48553</v>
      </c>
      <c r="L21" s="72">
        <f t="shared" ca="1" si="8"/>
        <v>170.80604746885038</v>
      </c>
      <c r="M21" s="72">
        <f ca="1">VLOOKUP(G21,Coef!$C$2:$F$25,4)</f>
        <v>2</v>
      </c>
      <c r="N21" s="31">
        <f ca="1">VLOOKUP(F21,Coef!$C$4:$D$23,2)</f>
        <v>14</v>
      </c>
      <c r="O21" s="31">
        <f ca="1">MOD(VLOOKUP(H21,Coef!$C$2:$G$21,5)+MOD(E21+1,2)*15,20)</f>
        <v>12</v>
      </c>
      <c r="P21" s="31">
        <f ca="1">VLOOKUP(N21,Coef!$A$27:$B$46,2)</f>
        <v>2.67</v>
      </c>
      <c r="Q21" s="31">
        <f ca="1">VLOOKUP(N21,Coef!$A$27:$C$46,3)+O21/10-0.1</f>
        <v>3.1</v>
      </c>
      <c r="R21" s="31">
        <f ca="1">IF(Q21+0.1&lt;P21,Q21+2,Q21)</f>
        <v>3.1</v>
      </c>
      <c r="S21" s="72">
        <f ca="1">M21*100000+J21</f>
        <v>288532</v>
      </c>
      <c r="T21" s="72">
        <f ca="1">R21*1000000+K21</f>
        <v>3148553</v>
      </c>
      <c r="U21" s="72">
        <f ca="1">IF(N21&lt;11,T21-10000000,T21)</f>
        <v>3148553</v>
      </c>
      <c r="V21" s="72">
        <f ca="1">U21/(6366197.724*0.9996)</f>
        <v>0.49477145726962779</v>
      </c>
      <c r="W21" s="72">
        <f ca="1">(Coef!$J$9/(1+Coef!$J$8*(COS(V21))^2)^0.5)*Coef!$J$6</f>
        <v>6380402.6680113962</v>
      </c>
      <c r="X21" s="72">
        <f ca="1">6*E21-183</f>
        <v>-9</v>
      </c>
      <c r="Y21" s="72">
        <f ca="1">(S21-500000)/W21</f>
        <v>-3.3143362731667375E-2</v>
      </c>
      <c r="Z21" s="72">
        <f ca="1">SIN(2*V21)</f>
        <v>0.83577509311727605</v>
      </c>
      <c r="AA21" s="72">
        <f ca="1">Z21*(COS(V21))^2</f>
        <v>0.64733787185177094</v>
      </c>
      <c r="AB21" s="72">
        <f ca="1">V21+(Z21/2)</f>
        <v>0.91265900382826581</v>
      </c>
      <c r="AC21" s="72">
        <f ca="1">(3*AB21+AA21)/4</f>
        <v>0.84632872083414212</v>
      </c>
      <c r="AD21" s="72">
        <f ca="1">(5*AC21+AA21*(COS(V21))^2)/3</f>
        <v>1.5776766900667498</v>
      </c>
      <c r="AE21" s="72">
        <f ca="1">Coef!$J$6*Coef!$J$9*(V21-(Coef!$J$10*AB21)+(Coef!$J$11*AC21)-(Coef!$J$12*AD21))</f>
        <v>3135788.1229914343</v>
      </c>
      <c r="AF21" s="72">
        <f ca="1">(U21-AE21)/W21</f>
        <v>2.0006381529120917E-3</v>
      </c>
      <c r="AG21" s="72">
        <f ca="1">((Coef!$J$8*Y21^2)/2)*(COS(V21))^2</f>
        <v>2.8670297732999887E-6</v>
      </c>
      <c r="AH21" s="72">
        <f ca="1">Y21*(1-(AG21/3))</f>
        <v>-3.3143331057331464E-2</v>
      </c>
      <c r="AI21" s="72">
        <f ca="1">AF21*(1-AG21)+V21</f>
        <v>0.49677208968665071</v>
      </c>
      <c r="AJ21" s="72">
        <f ca="1">(EXP(AH21)-EXP(-AH21))/2</f>
        <v>-3.314939927383681E-2</v>
      </c>
      <c r="AK21" s="72">
        <f ca="1">ATAN(AJ21/COS(AI21))</f>
        <v>-3.7689386250241416E-2</v>
      </c>
      <c r="AL21" s="72">
        <f ca="1">ATAN(COS(AK21)*TAN(AI21))</f>
        <v>0.49647449659045506</v>
      </c>
      <c r="AM21" s="72">
        <f ca="1">V21+(1+Coef!$J$8*(COS(V21))^2-(3/2)*Coef!$J$8*SIN(V21)*COS(V21)*(AL21-V21))*(AL21-V21)</f>
        <v>0.49648337417356919</v>
      </c>
      <c r="AN21" s="34" t="str">
        <f t="shared" ca="1" si="9"/>
        <v>29 288532 3148553 N</v>
      </c>
      <c r="AO21" s="33">
        <f t="shared" ca="1" si="10"/>
        <v>28.446401938559969</v>
      </c>
      <c r="AP21" s="33">
        <f t="shared" ca="1" si="11"/>
        <v>-11.159442764577229</v>
      </c>
      <c r="AQ21" s="72">
        <v>225</v>
      </c>
      <c r="AR21" s="72">
        <v>21000</v>
      </c>
      <c r="AS21" s="72">
        <f t="shared" ca="1" si="62"/>
        <v>0.49648337417356914</v>
      </c>
      <c r="AT21" s="72">
        <f t="shared" ca="1" si="62"/>
        <v>-0.19476901892973106</v>
      </c>
      <c r="AU21" s="72">
        <f t="shared" si="62"/>
        <v>3.9269908169872414</v>
      </c>
      <c r="AV21" s="72">
        <f t="array" aca="1" ref="AV21" ca="1">ATAN((1-f)*TAN(AS21))</f>
        <v>0.49507806489118489</v>
      </c>
      <c r="AW21" s="72">
        <f t="shared" ca="1" si="13"/>
        <v>2.4894603188569944</v>
      </c>
      <c r="AX21" s="72">
        <f t="shared" ca="1" si="14"/>
        <v>-0.62220561821243059</v>
      </c>
      <c r="AY21" s="72">
        <f t="shared" ca="1" si="57"/>
        <v>4.1303691101878814E-3</v>
      </c>
      <c r="AZ21" s="72">
        <f t="shared" ca="1" si="16"/>
        <v>1.0304652730476029E-3</v>
      </c>
      <c r="BA21" s="72">
        <f t="shared" ca="1" si="17"/>
        <v>1.001031793965568</v>
      </c>
      <c r="BB21" s="72">
        <f t="shared" ca="1" si="18"/>
        <v>1.0304648627194179E-3</v>
      </c>
      <c r="BC21" s="72">
        <f t="shared" ca="1" si="58"/>
        <v>3.3001686432303657E-3</v>
      </c>
      <c r="BD21" s="75">
        <f t="shared" ca="1" si="20"/>
        <v>4.9822208063572191</v>
      </c>
      <c r="BE21" s="75">
        <f t="shared" ca="1" si="21"/>
        <v>9.0611350497364167E-7</v>
      </c>
      <c r="BF21" s="75">
        <f t="shared" ca="1" si="59"/>
        <v>3.3010747567353395E-3</v>
      </c>
      <c r="BG21" s="75">
        <f t="shared" ca="1" si="23"/>
        <v>4.9822217124707242</v>
      </c>
      <c r="BH21" s="75">
        <f t="shared" ca="1" si="24"/>
        <v>9.0636526413508334E-7</v>
      </c>
      <c r="BI21" s="75">
        <f t="shared" ca="1" si="60"/>
        <v>3.3010750084945008E-3</v>
      </c>
      <c r="BJ21" s="75">
        <f t="shared" ca="1" si="26"/>
        <v>4.9822217127224828</v>
      </c>
      <c r="BK21" s="75">
        <f t="shared" ca="1" si="27"/>
        <v>9.063653340853472E-7</v>
      </c>
      <c r="BL21" s="75">
        <f t="shared" ca="1" si="61"/>
        <v>3.3010750085644509E-3</v>
      </c>
      <c r="BM21" s="72">
        <f t="array" aca="1" ref="BM21" ca="1">ATAN2((1-f)*SQRT(AX21^2+(SIN(AV21)*SIN(BL21)-COS(AV21)*COS(BL21)*COS(AU21))^2),SIN(AV21)*COS(BL21)+COS(AV21)*SIN(BL21)*COS(AU21))</f>
        <v>0.49414338157820159</v>
      </c>
      <c r="BN21" s="72">
        <f t="shared" ca="1" si="29"/>
        <v>-2.6493847234893737E-3</v>
      </c>
      <c r="BO21" s="72">
        <f t="array" aca="1" ref="BO21" ca="1">f/16*(1-AX21^2)*(4+f*(4-3*(1-AX21^2)))</f>
        <v>5.1463170342111962E-4</v>
      </c>
      <c r="BP21" s="72">
        <f t="array" aca="1" ref="BP21" ca="1">BN21-(1-BO21)*f*AX21*(BL21+BO21*SIN(BL21)*(COS(BJ21)+BO21*COS(BL21)*(-1+2*COS(BJ21)^2)))</f>
        <v>-2.6425008280204919E-3</v>
      </c>
      <c r="BQ21" s="72">
        <f t="shared" ca="1" si="30"/>
        <v>-0.19741151975775156</v>
      </c>
      <c r="BR21" s="13">
        <f t="shared" ca="1" si="31"/>
        <v>28.312330238753542</v>
      </c>
      <c r="BS21" s="13">
        <f t="shared" ca="1" si="32"/>
        <v>-11.310846909382629</v>
      </c>
      <c r="BT21" s="15">
        <f t="shared" ca="1" si="33"/>
        <v>29</v>
      </c>
      <c r="BU21" s="15">
        <f t="shared" ca="1" si="34"/>
        <v>-9</v>
      </c>
      <c r="BV21" s="15">
        <f t="shared" ca="1" si="63"/>
        <v>0.49414338157820159</v>
      </c>
      <c r="BW21" s="15">
        <f t="shared" ca="1" si="63"/>
        <v>-0.19741151975775159</v>
      </c>
      <c r="BX21" s="15">
        <f t="shared" ca="1" si="36"/>
        <v>-0.15707963267948966</v>
      </c>
      <c r="BY21" s="15">
        <f t="shared" ca="1" si="37"/>
        <v>0.88037530779150108</v>
      </c>
      <c r="BZ21" s="16">
        <f t="shared" ca="1" si="38"/>
        <v>5.223519005431115E-3</v>
      </c>
      <c r="CA21" s="15">
        <f t="shared" ca="1" si="39"/>
        <v>6382944.6230087709</v>
      </c>
      <c r="CB21" s="15">
        <f t="shared" ca="1" si="40"/>
        <v>0.53872215118971445</v>
      </c>
      <c r="CC21" s="15">
        <f t="shared" ca="1" si="41"/>
        <v>0.29022155618247353</v>
      </c>
      <c r="CD21" s="17">
        <f t="shared" ca="1" si="42"/>
        <v>0</v>
      </c>
      <c r="CE21" s="15">
        <f t="shared" ca="1" si="43"/>
        <v>-4.0331887078261935E-2</v>
      </c>
      <c r="CF21" s="16">
        <f t="shared" ca="1" si="44"/>
        <v>0.71500196282295769</v>
      </c>
      <c r="CG21" s="15">
        <f t="shared" ca="1" si="45"/>
        <v>4.756899255469607</v>
      </c>
      <c r="CH21" s="15">
        <f t="shared" ca="1" si="46"/>
        <v>2.129651970577523E-2</v>
      </c>
      <c r="CI21" s="15">
        <f t="shared" ca="1" si="47"/>
        <v>45.161455745769288</v>
      </c>
      <c r="CJ21" s="15">
        <f t="shared" ca="1" si="48"/>
        <v>-62.963659603283539</v>
      </c>
      <c r="CK21" s="15">
        <f t="shared" ca="1" si="49"/>
        <v>527.83239733340963</v>
      </c>
      <c r="CL21" s="15">
        <f t="shared" ca="1" si="50"/>
        <v>-226674.52613708528</v>
      </c>
      <c r="CM21" s="15">
        <f t="shared" ca="1" si="51"/>
        <v>3135223.5326235127</v>
      </c>
      <c r="CN21" s="15">
        <f t="shared" ca="1" si="52"/>
        <v>273416.14367336954</v>
      </c>
      <c r="CO21" s="15">
        <f t="shared" ca="1" si="53"/>
        <v>3133969.4432104635</v>
      </c>
      <c r="CP21" s="15" t="str">
        <f ca="1">VLOOKUP(_xlfn.FLOOR.MATH(BR21/8+11),Coef!$B$4:$C$23,2)</f>
        <v>R</v>
      </c>
      <c r="CQ21" s="15">
        <f ca="1">_xlfn.FLOOR.MATH(CN21/100000)</f>
        <v>2</v>
      </c>
      <c r="CR21" s="15" t="str">
        <f ca="1">VLOOKUP(MOD(BT21-1,3)*8+CQ21,Coef!$A$2:$C$25,3)</f>
        <v>K</v>
      </c>
      <c r="CS21" s="15">
        <f ca="1">(MOD(_xlfn.FLOOR.MATH(CO21/100000),20))</f>
        <v>11</v>
      </c>
      <c r="CT21" s="15" t="str">
        <f ca="1">VLOOKUP(MOD(MOD(BT21+1,2)*5+CS21,20)+1,Coef!$A$2:$C$21,3)</f>
        <v>M</v>
      </c>
      <c r="CU21" s="15"/>
      <c r="CV21" s="15" t="str">
        <f t="shared" ca="1" si="64"/>
        <v>73416</v>
      </c>
      <c r="CW21" s="15" t="str">
        <f t="shared" ca="1" si="64"/>
        <v>33969</v>
      </c>
      <c r="CX21" s="18" t="str">
        <f t="shared" ca="1" si="55"/>
        <v>273416 mE 3133969 mN 29 S</v>
      </c>
      <c r="CY21" s="15" t="str">
        <f t="shared" ca="1" si="56"/>
        <v>29RKM7341633969</v>
      </c>
    </row>
    <row r="22" spans="1:103" ht="15">
      <c r="B22" s="40" t="s">
        <v>1280</v>
      </c>
      <c r="C22" s="72" t="str">
        <f t="shared" si="0"/>
        <v>29RKM8853248553</v>
      </c>
      <c r="D22" s="72">
        <f t="array" aca="1" ref="D22" ca="1">MATCH(TRUE,ISERROR(VALUE(MID(C22,ROW(INDIRECT("1:"&amp;LEN(C22))),1))),0)</f>
        <v>3</v>
      </c>
      <c r="E22" s="72">
        <f t="shared" ca="1" si="1"/>
        <v>29</v>
      </c>
      <c r="F22" s="72" t="str">
        <f t="shared" ca="1" si="2"/>
        <v>R</v>
      </c>
      <c r="G22" s="72" t="str">
        <f t="shared" ca="1" si="3"/>
        <v>K</v>
      </c>
      <c r="H22" s="72" t="str">
        <f t="shared" ca="1" si="4"/>
        <v>M</v>
      </c>
      <c r="I22" s="72">
        <f t="shared" ca="1" si="5"/>
        <v>10</v>
      </c>
      <c r="J22" s="72">
        <f t="shared" ca="1" si="6"/>
        <v>88532</v>
      </c>
      <c r="K22" s="72">
        <f t="shared" ca="1" si="7"/>
        <v>48553</v>
      </c>
      <c r="L22" s="72">
        <f t="shared" ca="1" si="8"/>
        <v>170.80604746885038</v>
      </c>
      <c r="M22" s="72">
        <f ca="1">VLOOKUP(G22,Coef!$C$2:$F$25,4)</f>
        <v>2</v>
      </c>
      <c r="N22" s="31">
        <f ca="1">VLOOKUP(F22,Coef!$C$4:$D$23,2)</f>
        <v>14</v>
      </c>
      <c r="O22" s="31">
        <f ca="1">MOD(VLOOKUP(H22,Coef!$C$2:$G$21,5)+MOD(E22+1,2)*15,20)</f>
        <v>12</v>
      </c>
      <c r="P22" s="31">
        <f ca="1">VLOOKUP(N22,Coef!$A$27:$B$46,2)</f>
        <v>2.67</v>
      </c>
      <c r="Q22" s="31">
        <f ca="1">VLOOKUP(N22,Coef!$A$27:$C$46,3)+O22/10-0.1</f>
        <v>3.1</v>
      </c>
      <c r="R22" s="31">
        <f ca="1">IF(Q22+0.1&lt;P22,Q22+2,Q22)</f>
        <v>3.1</v>
      </c>
      <c r="S22" s="72">
        <f ca="1">M22*100000+J22</f>
        <v>288532</v>
      </c>
      <c r="T22" s="72">
        <f ca="1">R22*1000000+K22</f>
        <v>3148553</v>
      </c>
      <c r="U22" s="72">
        <f ca="1">IF(N22&lt;11,T22-10000000,T22)</f>
        <v>3148553</v>
      </c>
      <c r="V22" s="72">
        <f ca="1">U22/(6366197.724*0.9996)</f>
        <v>0.49477145726962779</v>
      </c>
      <c r="W22" s="72">
        <f ca="1">(Coef!$J$9/(1+Coef!$J$8*(COS(V22))^2)^0.5)*Coef!$J$6</f>
        <v>6380402.6680113962</v>
      </c>
      <c r="X22" s="72">
        <f ca="1">6*E22-183</f>
        <v>-9</v>
      </c>
      <c r="Y22" s="72">
        <f ca="1">(S22-500000)/W22</f>
        <v>-3.3143362731667375E-2</v>
      </c>
      <c r="Z22" s="72">
        <f ca="1">SIN(2*V22)</f>
        <v>0.83577509311727605</v>
      </c>
      <c r="AA22" s="72">
        <f ca="1">Z22*(COS(V22))^2</f>
        <v>0.64733787185177094</v>
      </c>
      <c r="AB22" s="72">
        <f ca="1">V22+(Z22/2)</f>
        <v>0.91265900382826581</v>
      </c>
      <c r="AC22" s="72">
        <f ca="1">(3*AB22+AA22)/4</f>
        <v>0.84632872083414212</v>
      </c>
      <c r="AD22" s="72">
        <f ca="1">(5*AC22+AA22*(COS(V22))^2)/3</f>
        <v>1.5776766900667498</v>
      </c>
      <c r="AE22" s="72">
        <f ca="1">Coef!$J$6*Coef!$J$9*(V22-(Coef!$J$10*AB22)+(Coef!$J$11*AC22)-(Coef!$J$12*AD22))</f>
        <v>3135788.1229914343</v>
      </c>
      <c r="AF22" s="72">
        <f ca="1">(U22-AE22)/W22</f>
        <v>2.0006381529120917E-3</v>
      </c>
      <c r="AG22" s="72">
        <f ca="1">((Coef!$J$8*Y22^2)/2)*(COS(V22))^2</f>
        <v>2.8670297732999887E-6</v>
      </c>
      <c r="AH22" s="72">
        <f ca="1">Y22*(1-(AG22/3))</f>
        <v>-3.3143331057331464E-2</v>
      </c>
      <c r="AI22" s="72">
        <f ca="1">AF22*(1-AG22)+V22</f>
        <v>0.49677208968665071</v>
      </c>
      <c r="AJ22" s="72">
        <f ca="1">(EXP(AH22)-EXP(-AH22))/2</f>
        <v>-3.314939927383681E-2</v>
      </c>
      <c r="AK22" s="72">
        <f ca="1">ATAN(AJ22/COS(AI22))</f>
        <v>-3.7689386250241416E-2</v>
      </c>
      <c r="AL22" s="72">
        <f ca="1">ATAN(COS(AK22)*TAN(AI22))</f>
        <v>0.49647449659045506</v>
      </c>
      <c r="AM22" s="72">
        <f ca="1">V22+(1+Coef!$J$8*(COS(V22))^2-(3/2)*Coef!$J$8*SIN(V22)*COS(V22)*(AL22-V22))*(AL22-V22)</f>
        <v>0.49648337417356919</v>
      </c>
      <c r="AN22" s="34" t="str">
        <f t="shared" ca="1" si="9"/>
        <v>29 288532 3148553 N</v>
      </c>
      <c r="AO22" s="33">
        <f t="shared" ca="1" si="10"/>
        <v>28.446401938559969</v>
      </c>
      <c r="AP22" s="33">
        <f t="shared" ca="1" si="11"/>
        <v>-11.159442764577229</v>
      </c>
      <c r="AQ22" s="72">
        <v>240</v>
      </c>
      <c r="AR22" s="72">
        <v>22000</v>
      </c>
      <c r="AS22" s="72">
        <f t="shared" ca="1" si="62"/>
        <v>0.49648337417356914</v>
      </c>
      <c r="AT22" s="72">
        <f t="shared" ca="1" si="62"/>
        <v>-0.19476901892973106</v>
      </c>
      <c r="AU22" s="72">
        <f t="shared" si="62"/>
        <v>4.1887902047863905</v>
      </c>
      <c r="AV22" s="72">
        <f t="array" aca="1" ref="AV22" ca="1">ATAN((1-f)*TAN(AS22))</f>
        <v>0.49507806489118489</v>
      </c>
      <c r="AW22" s="72">
        <f t="shared" ca="1" si="13"/>
        <v>2.3178177212801154</v>
      </c>
      <c r="AX22" s="72">
        <f t="shared" ca="1" si="14"/>
        <v>-0.76204313985670724</v>
      </c>
      <c r="AY22" s="72">
        <f t="shared" ca="1" si="57"/>
        <v>2.8258052941436971E-3</v>
      </c>
      <c r="AZ22" s="72">
        <f t="shared" ca="1" si="16"/>
        <v>7.0545493596676297E-4</v>
      </c>
      <c r="BA22" s="72">
        <f t="shared" ca="1" si="17"/>
        <v>1.0007060774584617</v>
      </c>
      <c r="BB22" s="72">
        <f t="shared" ca="1" si="18"/>
        <v>7.0545480431123556E-4</v>
      </c>
      <c r="BC22" s="72">
        <f t="shared" ca="1" si="58"/>
        <v>3.4584448424877564E-3</v>
      </c>
      <c r="BD22" s="75">
        <f t="shared" ca="1" si="20"/>
        <v>4.6390938874027183</v>
      </c>
      <c r="BE22" s="75">
        <f t="shared" ca="1" si="21"/>
        <v>-1.7915649309392302E-7</v>
      </c>
      <c r="BF22" s="75">
        <f t="shared" ca="1" si="59"/>
        <v>3.4582656859946624E-3</v>
      </c>
      <c r="BG22" s="75">
        <f t="shared" ca="1" si="23"/>
        <v>4.6390937082462251</v>
      </c>
      <c r="BH22" s="75">
        <f t="shared" ca="1" si="24"/>
        <v>-1.7914764841451969E-7</v>
      </c>
      <c r="BI22" s="75">
        <f t="shared" ca="1" si="60"/>
        <v>3.4582656948393417E-3</v>
      </c>
      <c r="BJ22" s="75">
        <f t="shared" ca="1" si="26"/>
        <v>4.6390937082550705</v>
      </c>
      <c r="BK22" s="75">
        <f t="shared" ca="1" si="27"/>
        <v>-1.7914764885116724E-7</v>
      </c>
      <c r="BL22" s="75">
        <f t="shared" ca="1" si="61"/>
        <v>3.458265694838905E-3</v>
      </c>
      <c r="BM22" s="72">
        <f t="array" aca="1" ref="BM22" ca="1">ATAN2((1-f)*SQRT(AX22^2+(SIN(AV22)*SIN(BL22)-COS(AV22)*COS(BL22)*COS(AU22))^2),SIN(AV22)*COS(BL22)+COS(AV22)*SIN(BL22)*COS(AU22))</f>
        <v>0.4947486300885558</v>
      </c>
      <c r="BN22" s="72">
        <f t="shared" ca="1" si="29"/>
        <v>-3.40043788544942E-3</v>
      </c>
      <c r="BO22" s="72">
        <f t="array" aca="1" ref="BO22" ca="1">f/16*(1-AX22^2)*(4+f*(4-3*(1-AX22^2)))</f>
        <v>3.5225800222787781E-4</v>
      </c>
      <c r="BP22" s="72">
        <f t="array" aca="1" ref="BP22" ca="1">BN22-(1-BO22)*f*AX22*(BL22+BO22*SIN(BL22)*(COS(BJ22)+BO22*COS(BL22)*(-1+2*COS(BJ22)^2)))</f>
        <v>-3.391605405166954E-3</v>
      </c>
      <c r="BQ22" s="72">
        <f t="shared" ca="1" si="30"/>
        <v>-0.19816062433489801</v>
      </c>
      <c r="BR22" s="13">
        <f t="shared" ca="1" si="31"/>
        <v>28.347008423953419</v>
      </c>
      <c r="BS22" s="13">
        <f t="shared" ca="1" si="32"/>
        <v>-11.353767440067051</v>
      </c>
      <c r="BT22" s="15">
        <f t="shared" ca="1" si="33"/>
        <v>29</v>
      </c>
      <c r="BU22" s="15">
        <f t="shared" ca="1" si="34"/>
        <v>-9</v>
      </c>
      <c r="BV22" s="15">
        <f t="shared" ca="1" si="63"/>
        <v>0.4947486300885558</v>
      </c>
      <c r="BW22" s="15">
        <f t="shared" ca="1" si="63"/>
        <v>-0.19816062433489801</v>
      </c>
      <c r="BX22" s="15">
        <f t="shared" ca="1" si="36"/>
        <v>-0.15707963267948966</v>
      </c>
      <c r="BY22" s="15">
        <f t="shared" ca="1" si="37"/>
        <v>0.88008809069784233</v>
      </c>
      <c r="BZ22" s="16">
        <f t="shared" ca="1" si="38"/>
        <v>5.22011127873802E-3</v>
      </c>
      <c r="CA22" s="15">
        <f t="shared" ca="1" si="39"/>
        <v>6382955.4421876213</v>
      </c>
      <c r="CB22" s="15">
        <f t="shared" ca="1" si="40"/>
        <v>0.53950331066547463</v>
      </c>
      <c r="CC22" s="15">
        <f t="shared" ca="1" si="41"/>
        <v>0.29106382221900762</v>
      </c>
      <c r="CD22" s="17">
        <f t="shared" ca="1" si="42"/>
        <v>0</v>
      </c>
      <c r="CE22" s="15">
        <f t="shared" ca="1" si="43"/>
        <v>-4.108099165540835E-2</v>
      </c>
      <c r="CF22" s="16">
        <f t="shared" ca="1" si="44"/>
        <v>0.71415628905973039</v>
      </c>
      <c r="CG22" s="15">
        <f t="shared" ca="1" si="45"/>
        <v>4.7560261775366834</v>
      </c>
      <c r="CH22" s="15">
        <f t="shared" ca="1" si="46"/>
        <v>6.7752679544191147E-3</v>
      </c>
      <c r="CI22" s="15">
        <f t="shared" ca="1" si="47"/>
        <v>45.111049276566206</v>
      </c>
      <c r="CJ22" s="15">
        <f t="shared" ca="1" si="48"/>
        <v>-63.279680630800748</v>
      </c>
      <c r="CK22" s="15">
        <f t="shared" ca="1" si="49"/>
        <v>525.47774538089595</v>
      </c>
      <c r="CL22" s="15">
        <f t="shared" ca="1" si="50"/>
        <v>-230810.96737486831</v>
      </c>
      <c r="CM22" s="15">
        <f t="shared" ca="1" si="51"/>
        <v>3139149.8828307139</v>
      </c>
      <c r="CN22" s="15">
        <f t="shared" ca="1" si="52"/>
        <v>269281.35701208166</v>
      </c>
      <c r="CO22" s="15">
        <f t="shared" ca="1" si="53"/>
        <v>3137894.2228775816</v>
      </c>
      <c r="CP22" s="15" t="str">
        <f ca="1">VLOOKUP(_xlfn.FLOOR.MATH(BR22/8+11),Coef!$B$4:$C$23,2)</f>
        <v>R</v>
      </c>
      <c r="CQ22" s="15">
        <f ca="1">_xlfn.FLOOR.MATH(CN22/100000)</f>
        <v>2</v>
      </c>
      <c r="CR22" s="15" t="str">
        <f ca="1">VLOOKUP(MOD(BT22-1,3)*8+CQ22,Coef!$A$2:$C$25,3)</f>
        <v>K</v>
      </c>
      <c r="CS22" s="15">
        <f ca="1">(MOD(_xlfn.FLOOR.MATH(CO22/100000),20))</f>
        <v>11</v>
      </c>
      <c r="CT22" s="15" t="str">
        <f ca="1">VLOOKUP(MOD(MOD(BT22+1,2)*5+CS22,20)+1,Coef!$A$2:$C$21,3)</f>
        <v>M</v>
      </c>
      <c r="CU22" s="15"/>
      <c r="CV22" s="15" t="str">
        <f t="shared" ca="1" si="64"/>
        <v>69281</v>
      </c>
      <c r="CW22" s="15" t="str">
        <f t="shared" ca="1" si="64"/>
        <v>37894</v>
      </c>
      <c r="CX22" s="18" t="str">
        <f t="shared" ca="1" si="55"/>
        <v>269281 mE 3137894 mN 29 S</v>
      </c>
      <c r="CY22" s="15" t="str">
        <f t="shared" ca="1" si="56"/>
        <v>29RKM6928137894</v>
      </c>
    </row>
    <row r="23" spans="1:103">
      <c r="B23" s="40" t="s">
        <v>1281</v>
      </c>
      <c r="C23" s="72" t="str">
        <f t="shared" si="0"/>
        <v>20HLH1529036040</v>
      </c>
      <c r="D23" s="72">
        <f t="array" aca="1" ref="D23" ca="1">MATCH(TRUE,ISERROR(VALUE(MID(C23,ROW(INDIRECT("1:"&amp;LEN(C23))),1))),0)</f>
        <v>3</v>
      </c>
      <c r="E23" s="72">
        <f t="shared" ca="1" si="1"/>
        <v>20</v>
      </c>
      <c r="F23" s="72" t="str">
        <f t="shared" ca="1" si="2"/>
        <v>H</v>
      </c>
      <c r="G23" s="72" t="str">
        <f t="shared" ca="1" si="3"/>
        <v>L</v>
      </c>
      <c r="H23" s="72" t="str">
        <f t="shared" ca="1" si="4"/>
        <v>H</v>
      </c>
      <c r="I23" s="72">
        <f t="shared" ca="1" si="5"/>
        <v>10</v>
      </c>
      <c r="J23" s="72">
        <f t="shared" ca="1" si="6"/>
        <v>15290</v>
      </c>
      <c r="K23" s="72">
        <f t="shared" ca="1" si="7"/>
        <v>36040</v>
      </c>
      <c r="L23" s="72">
        <f t="shared" ca="1" si="8"/>
        <v>116.80604746885038</v>
      </c>
      <c r="M23" s="72">
        <f ca="1">VLOOKUP(G23,Coef!$C$2:$F$25,4)</f>
        <v>3</v>
      </c>
      <c r="N23" s="31">
        <f ca="1">VLOOKUP(F23,Coef!$C$4:$D$23,2)</f>
        <v>6</v>
      </c>
      <c r="O23" s="31">
        <f ca="1">MOD(VLOOKUP(H23,Coef!$C$2:$G$21,5)+MOD(E23+1,2)*15,20)</f>
        <v>3</v>
      </c>
      <c r="P23" s="31">
        <f ca="1">VLOOKUP(N23,Coef!$A$27:$B$46,2)</f>
        <v>5.55</v>
      </c>
      <c r="Q23" s="31">
        <f ca="1">VLOOKUP(N23,Coef!$A$27:$C$46,3)+O23/10-0.1</f>
        <v>4.2</v>
      </c>
      <c r="R23" s="31">
        <f ca="1">IF(Q23+0.1&lt;P23,Q23+2,Q23)</f>
        <v>6.2</v>
      </c>
      <c r="S23" s="72">
        <f ca="1">M23*100000+J23</f>
        <v>315290</v>
      </c>
      <c r="T23" s="72">
        <f ca="1">R23*1000000+K23</f>
        <v>6236040</v>
      </c>
      <c r="U23" s="72">
        <f ca="1">IF(N23&lt;11,T23-10000000,T23)</f>
        <v>-3763960</v>
      </c>
      <c r="V23" s="72">
        <f ca="1">U23/(6366197.724*0.9996)</f>
        <v>-0.59147804540834736</v>
      </c>
      <c r="W23" s="72">
        <f ca="1">(Coef!$J$9/(1+Coef!$J$8*(COS(V23))^2)^0.5)*Coef!$J$6</f>
        <v>6382230.9256162802</v>
      </c>
      <c r="X23" s="72">
        <f ca="1">6*E23-183</f>
        <v>-63</v>
      </c>
      <c r="Y23" s="72">
        <f ca="1">(S23-500000)/W23</f>
        <v>-2.8941290616519656E-2</v>
      </c>
      <c r="Z23" s="72">
        <f ca="1">SIN(2*V23)</f>
        <v>-0.92572801932383542</v>
      </c>
      <c r="AA23" s="72">
        <f ca="1">Z23*(COS(V23))^2</f>
        <v>-0.63791452385912717</v>
      </c>
      <c r="AB23" s="72">
        <f ca="1">V23+(Z23/2)</f>
        <v>-1.0543420550702651</v>
      </c>
      <c r="AC23" s="72">
        <f ca="1">(3*AB23+AA23)/4</f>
        <v>-0.95023517226748067</v>
      </c>
      <c r="AD23" s="72">
        <f ca="1">(5*AC23+AA23*(COS(V23))^2)/3</f>
        <v>-1.730253184167893</v>
      </c>
      <c r="AE23" s="72">
        <f ca="1">Coef!$J$6*Coef!$J$9*(V23-(Coef!$J$10*AB23)+(Coef!$J$11*AC23)-(Coef!$J$12*AD23))</f>
        <v>-3749870.3118899725</v>
      </c>
      <c r="AF23" s="72">
        <f ca="1">(U23-AE23)/W23</f>
        <v>-2.2076431069699871E-3</v>
      </c>
      <c r="AG23" s="72">
        <f ca="1">((Coef!$J$8*Y23^2)/2)*(COS(V23))^2</f>
        <v>1.944967469276879E-6</v>
      </c>
      <c r="AH23" s="72">
        <f ca="1">Y23*(1-(AG23/3))</f>
        <v>-2.8941271853230064E-2</v>
      </c>
      <c r="AI23" s="72">
        <f ca="1">AF23*(1-AG23)+V23</f>
        <v>-0.59368568422152335</v>
      </c>
      <c r="AJ23" s="72">
        <f ca="1">(EXP(AH23)-EXP(-AH23))/2</f>
        <v>-2.8945312210560181E-2</v>
      </c>
      <c r="AK23" s="72">
        <f ca="1">ATAN(AJ23/COS(AI23))</f>
        <v>-3.4906619669237443E-2</v>
      </c>
      <c r="AL23" s="72">
        <f ca="1">ATAN(COS(AK23)*TAN(AI23))</f>
        <v>-0.59340315970664137</v>
      </c>
      <c r="AM23" s="72">
        <f ca="1">V23+(1+Coef!$J$8*(COS(V23))^2-(3/2)*Coef!$J$8*SIN(V23)*COS(V23)*(AL23-V23))*(AL23-V23)</f>
        <v>-0.59341208289116243</v>
      </c>
      <c r="AN23" s="34" t="str">
        <f t="shared" ca="1" si="9"/>
        <v>20 315290 6236040 S</v>
      </c>
      <c r="AO23" s="33">
        <f t="shared" ca="1" si="10"/>
        <v>-34.000007861730978</v>
      </c>
      <c r="AP23" s="33">
        <f t="shared" ca="1" si="11"/>
        <v>-65.000001984115656</v>
      </c>
      <c r="AQ23" s="72">
        <v>285</v>
      </c>
      <c r="AR23" s="72">
        <v>810000</v>
      </c>
      <c r="AS23" s="72">
        <f t="shared" ca="1" si="62"/>
        <v>-0.59341208289116254</v>
      </c>
      <c r="AT23" s="72">
        <f t="shared" ca="1" si="62"/>
        <v>-1.1344640484256652</v>
      </c>
      <c r="AU23" s="72">
        <f t="shared" si="62"/>
        <v>4.9741883681838397</v>
      </c>
      <c r="AV23" s="72">
        <f t="array" aca="1" ref="AV23" ca="1">ATAN((1-f)*TAN(AS23))</f>
        <v>-0.59185611671972493</v>
      </c>
      <c r="AW23" s="72">
        <f t="shared" ca="1" si="13"/>
        <v>-1.2032824751553304</v>
      </c>
      <c r="AX23" s="72">
        <f t="shared" ca="1" si="14"/>
        <v>-0.80162819645122474</v>
      </c>
      <c r="AY23" s="72">
        <f t="shared" ca="1" si="57"/>
        <v>2.4086438011678667E-3</v>
      </c>
      <c r="AZ23" s="72">
        <f t="shared" ca="1" si="16"/>
        <v>6.0143684454566442E-4</v>
      </c>
      <c r="BA23" s="72">
        <f t="shared" ca="1" si="17"/>
        <v>1.0006018892745012</v>
      </c>
      <c r="BB23" s="72">
        <f t="shared" ca="1" si="18"/>
        <v>6.0143676296234771E-4</v>
      </c>
      <c r="BC23" s="72">
        <f t="shared" ca="1" si="58"/>
        <v>0.12734690970046586</v>
      </c>
      <c r="BD23" s="75">
        <f t="shared" ca="1" si="20"/>
        <v>-2.279218040610195</v>
      </c>
      <c r="BE23" s="75">
        <f t="shared" ca="1" si="21"/>
        <v>-4.972456961538222E-5</v>
      </c>
      <c r="BF23" s="75">
        <f t="shared" ca="1" si="59"/>
        <v>0.12729718513085048</v>
      </c>
      <c r="BG23" s="75">
        <f t="shared" ca="1" si="23"/>
        <v>-2.2792677651798101</v>
      </c>
      <c r="BH23" s="75">
        <f t="shared" ca="1" si="24"/>
        <v>-4.9708143037377582E-5</v>
      </c>
      <c r="BI23" s="75">
        <f t="shared" ca="1" si="60"/>
        <v>0.12729720155742849</v>
      </c>
      <c r="BJ23" s="75">
        <f t="shared" ca="1" si="26"/>
        <v>-2.2792677487532322</v>
      </c>
      <c r="BK23" s="75">
        <f t="shared" ca="1" si="27"/>
        <v>-4.9708148464330205E-5</v>
      </c>
      <c r="BL23" s="75">
        <f t="shared" ca="1" si="61"/>
        <v>0.12729720155200153</v>
      </c>
      <c r="BM23" s="72">
        <f t="array" aca="1" ref="BM23" ca="1">ATAN2((1-f)*SQRT(AX23^2+(SIN(AV23)*SIN(BL23)-COS(AV23)*COS(BL23)*COS(AU23))^2),SIN(AV23)*COS(BL23)+COS(AV23)*SIN(BL23)*COS(AU23))</f>
        <v>-0.5555342879060633</v>
      </c>
      <c r="BN23" s="72">
        <f t="shared" ca="1" si="29"/>
        <v>-0.14470279733419597</v>
      </c>
      <c r="BO23" s="72">
        <f t="array" aca="1" ref="BO23" ca="1">f/16*(1-AX23^2)*(4+f*(4-3*(1-AX23^2)))</f>
        <v>3.0030229442450427E-4</v>
      </c>
      <c r="BP23" s="72">
        <f t="array" aca="1" ref="BP23" ca="1">BN23-(1-BO23)*f*AX23*(BL23+BO23*SIN(BL23)*(COS(BJ23)+BO23*COS(BL23)*(-1+2*COS(BJ23)^2)))</f>
        <v>-0.14436082908469075</v>
      </c>
      <c r="BQ23" s="72">
        <f t="shared" ca="1" si="30"/>
        <v>-1.2788248775103559</v>
      </c>
      <c r="BR23" s="13">
        <f t="shared" ca="1" si="31"/>
        <v>-31.829770071822995</v>
      </c>
      <c r="BS23" s="13">
        <f t="shared" ca="1" si="32"/>
        <v>-73.271268217677857</v>
      </c>
      <c r="BT23" s="15">
        <f t="shared" ca="1" si="33"/>
        <v>18</v>
      </c>
      <c r="BU23" s="15">
        <f t="shared" ca="1" si="34"/>
        <v>-75</v>
      </c>
      <c r="BV23" s="15">
        <f t="shared" ca="1" si="63"/>
        <v>-0.5555342879060633</v>
      </c>
      <c r="BW23" s="15">
        <f t="shared" ca="1" si="63"/>
        <v>-1.2788248775103559</v>
      </c>
      <c r="BX23" s="15">
        <f t="shared" ca="1" si="36"/>
        <v>-1.3089969389957472</v>
      </c>
      <c r="BY23" s="15">
        <f t="shared" ca="1" si="37"/>
        <v>0.84961877954294407</v>
      </c>
      <c r="BZ23" s="16">
        <f t="shared" ca="1" si="38"/>
        <v>4.8649197339497461E-3</v>
      </c>
      <c r="CA23" s="15">
        <f t="shared" ca="1" si="39"/>
        <v>6384083.4403141886</v>
      </c>
      <c r="CB23" s="15">
        <f t="shared" ca="1" si="40"/>
        <v>-0.62074583236078107</v>
      </c>
      <c r="CC23" s="15">
        <f t="shared" ca="1" si="41"/>
        <v>0.3853253883932789</v>
      </c>
      <c r="CD23" s="17">
        <f t="shared" ca="1" si="42"/>
        <v>0</v>
      </c>
      <c r="CE23" s="15">
        <f t="shared" ca="1" si="43"/>
        <v>3.017206148539131E-2</v>
      </c>
      <c r="CF23" s="16">
        <f t="shared" ca="1" si="44"/>
        <v>0.61953953134067086</v>
      </c>
      <c r="CG23" s="15">
        <f t="shared" ca="1" si="45"/>
        <v>4.6585535589883396</v>
      </c>
      <c r="CH23" s="15">
        <f t="shared" ca="1" si="46"/>
        <v>-1.6105469888760864</v>
      </c>
      <c r="CI23" s="15">
        <f t="shared" ca="1" si="47"/>
        <v>39.494521017921208</v>
      </c>
      <c r="CJ23" s="15">
        <f t="shared" ca="1" si="48"/>
        <v>-97.050930245450289</v>
      </c>
      <c r="CK23" s="15">
        <f t="shared" ca="1" si="49"/>
        <v>266.81778590175662</v>
      </c>
      <c r="CL23" s="15">
        <f t="shared" ca="1" si="50"/>
        <v>163665.48699372562</v>
      </c>
      <c r="CM23" s="15">
        <f t="shared" ca="1" si="51"/>
        <v>-3524278.8545967084</v>
      </c>
      <c r="CN23" s="15">
        <f t="shared" ca="1" si="52"/>
        <v>663600.0207989281</v>
      </c>
      <c r="CO23" s="15">
        <f t="shared" ca="1" si="53"/>
        <v>6477130.85694513</v>
      </c>
      <c r="CP23" s="15" t="str">
        <f ca="1">VLOOKUP(_xlfn.FLOOR.MATH(BR23/8+11),Coef!$B$4:$C$23,2)</f>
        <v>J</v>
      </c>
      <c r="CQ23" s="15">
        <f ca="1">_xlfn.FLOOR.MATH(CN23/100000)</f>
        <v>6</v>
      </c>
      <c r="CR23" s="15" t="str">
        <f ca="1">VLOOKUP(MOD(BT23-1,3)*8+CQ23,Coef!$A$2:$C$25,3)</f>
        <v>X</v>
      </c>
      <c r="CS23" s="15">
        <f ca="1">(MOD(_xlfn.FLOOR.MATH(CO23/100000),20))</f>
        <v>4</v>
      </c>
      <c r="CT23" s="15" t="str">
        <f ca="1">VLOOKUP(MOD(MOD(BT23+1,2)*5+CS23,20)+1,Coef!$A$2:$C$21,3)</f>
        <v>K</v>
      </c>
      <c r="CU23" s="15"/>
      <c r="CV23" s="15" t="str">
        <f t="shared" ca="1" si="64"/>
        <v>63600</v>
      </c>
      <c r="CW23" s="15" t="str">
        <f t="shared" ca="1" si="64"/>
        <v>77130</v>
      </c>
      <c r="CX23" s="18" t="str">
        <f t="shared" ca="1" si="55"/>
        <v>663600 mE 6477130 mN 18 S</v>
      </c>
      <c r="CY23" s="15" t="str">
        <f t="shared" ca="1" si="56"/>
        <v>18JXK6360077130</v>
      </c>
    </row>
    <row r="24" spans="1:103">
      <c r="B24" s="40" t="s">
        <v>1282</v>
      </c>
      <c r="C24" s="72" t="str">
        <f t="shared" si="0"/>
        <v>47SPD7319018679</v>
      </c>
      <c r="D24" s="72">
        <f t="array" aca="1" ref="D24" ca="1">MATCH(TRUE,ISERROR(VALUE(MID(C24,ROW(INDIRECT("1:"&amp;LEN(C24))),1))),0)</f>
        <v>3</v>
      </c>
      <c r="E24" s="72">
        <f t="shared" ca="1" si="1"/>
        <v>47</v>
      </c>
      <c r="F24" s="72" t="str">
        <f t="shared" ca="1" si="2"/>
        <v>S</v>
      </c>
      <c r="G24" s="72" t="str">
        <f t="shared" ca="1" si="3"/>
        <v>P</v>
      </c>
      <c r="H24" s="72" t="str">
        <f t="shared" ca="1" si="4"/>
        <v>D</v>
      </c>
      <c r="I24" s="72">
        <f t="shared" ca="1" si="5"/>
        <v>10</v>
      </c>
      <c r="J24" s="72">
        <f t="shared" ca="1" si="6"/>
        <v>73190</v>
      </c>
      <c r="K24" s="72">
        <f t="shared" ca="1" si="7"/>
        <v>18679</v>
      </c>
      <c r="L24" s="72">
        <f t="shared" ca="1" si="8"/>
        <v>278.80604746885035</v>
      </c>
      <c r="M24" s="72">
        <f ca="1">VLOOKUP(G24,Coef!$C$2:$F$25,4)</f>
        <v>6</v>
      </c>
      <c r="N24" s="31">
        <f ca="1">VLOOKUP(F24,Coef!$C$4:$D$23,2)</f>
        <v>15</v>
      </c>
      <c r="O24" s="31">
        <f ca="1">MOD(VLOOKUP(H24,Coef!$C$2:$G$21,5)+MOD(E24+1,2)*15,20)</f>
        <v>4</v>
      </c>
      <c r="P24" s="31">
        <f ca="1">VLOOKUP(N24,Coef!$A$27:$B$46,2)</f>
        <v>3.56</v>
      </c>
      <c r="Q24" s="31">
        <f ca="1">VLOOKUP(N24,Coef!$A$27:$C$46,3)+O24/10-0.1</f>
        <v>2.2999999999999998</v>
      </c>
      <c r="R24" s="31">
        <f ca="1">IF(Q24+0.1&lt;P24,Q24+2,Q24)</f>
        <v>4.3</v>
      </c>
      <c r="S24" s="72">
        <f ca="1">M24*100000+J24</f>
        <v>673190</v>
      </c>
      <c r="T24" s="72">
        <f ca="1">R24*1000000+K24</f>
        <v>4318679</v>
      </c>
      <c r="U24" s="72">
        <f ca="1">IF(N24&lt;11,T24-10000000,T24)</f>
        <v>4318679</v>
      </c>
      <c r="V24" s="72">
        <f ca="1">U24/(6366197.724*0.9996)</f>
        <v>0.67864797013413436</v>
      </c>
      <c r="W24" s="72">
        <f ca="1">(Coef!$J$9/(1+Coef!$J$8*(COS(V24))^2)^0.5)*Coef!$J$6</f>
        <v>6384011.7545407843</v>
      </c>
      <c r="X24" s="72">
        <f ca="1">6*E24-183</f>
        <v>99</v>
      </c>
      <c r="Y24" s="72">
        <f ca="1">(S24-500000)/W24</f>
        <v>2.7128709447756638E-2</v>
      </c>
      <c r="Z24" s="72">
        <f ca="1">SIN(2*V24)</f>
        <v>0.97729523423306686</v>
      </c>
      <c r="AA24" s="72">
        <f ca="1">Z24*(COS(V24))^2</f>
        <v>0.5921833013654737</v>
      </c>
      <c r="AB24" s="72">
        <f ca="1">V24+(Z24/2)</f>
        <v>1.1672955872506678</v>
      </c>
      <c r="AC24" s="72">
        <f ca="1">(3*AB24+AA24)/4</f>
        <v>1.0235175157793692</v>
      </c>
      <c r="AD24" s="72">
        <f ca="1">(5*AC24+AA24*(COS(V24))^2)/3</f>
        <v>1.8254719169696907</v>
      </c>
      <c r="AE24" s="72">
        <f ca="1">Coef!$J$6*Coef!$J$9*(V24-(Coef!$J$10*AB24)+(Coef!$J$11*AC24)-(Coef!$J$12*AD24))</f>
        <v>4303866.8194254702</v>
      </c>
      <c r="AF24" s="72">
        <f ca="1">(U24-AE24)/W24</f>
        <v>2.3201994520129572E-3</v>
      </c>
      <c r="AG24" s="72">
        <f ca="1">((Coef!$J$8*Y24^2)/2)*(COS(V24))^2</f>
        <v>1.502747853777286E-6</v>
      </c>
      <c r="AH24" s="72">
        <f ca="1">Y24*(1-(AG24/3))</f>
        <v>2.7128695858553337E-2</v>
      </c>
      <c r="AI24" s="72">
        <f ca="1">AF24*(1-AG24)+V24</f>
        <v>0.68096816609947253</v>
      </c>
      <c r="AJ24" s="72">
        <f ca="1">(EXP(AH24)-EXP(-AH24))/2</f>
        <v>2.7132023614597878E-2</v>
      </c>
      <c r="AK24" s="72">
        <f ca="1">ATAN(AJ24/COS(AI24))</f>
        <v>3.490640197560424E-2</v>
      </c>
      <c r="AL24" s="72">
        <f ca="1">ATAN(COS(AK24)*TAN(AI24))</f>
        <v>0.6806701300847332</v>
      </c>
      <c r="AM24" s="72">
        <f ca="1">V24+(1+Coef!$J$8*(COS(V24))^2-(3/2)*Coef!$J$8*SIN(V24)*COS(V24)*(AL24-V24))*(AL24-V24)</f>
        <v>0.68067836785591018</v>
      </c>
      <c r="AN24" s="34" t="str">
        <f t="shared" ca="1" si="9"/>
        <v>47 673190 4318679 N</v>
      </c>
      <c r="AO24" s="33">
        <f t="shared" ca="1" si="10"/>
        <v>38.999997683996973</v>
      </c>
      <c r="AP24" s="33">
        <f t="shared" ca="1" si="11"/>
        <v>100.99998951118924</v>
      </c>
      <c r="AQ24" s="72">
        <v>285</v>
      </c>
      <c r="AR24" s="72">
        <v>810000</v>
      </c>
      <c r="AS24" s="72">
        <f t="shared" ca="1" si="62"/>
        <v>0.68067836785591018</v>
      </c>
      <c r="AT24" s="72">
        <f t="shared" ca="1" si="62"/>
        <v>1.7627823614499907</v>
      </c>
      <c r="AU24" s="72">
        <f t="shared" si="62"/>
        <v>4.9741883681838397</v>
      </c>
      <c r="AV24" s="72">
        <f t="array" aca="1" ref="AV24" ca="1">ATAN((1-f)*TAN(AS24))</f>
        <v>0.67903641722187846</v>
      </c>
      <c r="AW24" s="72">
        <f t="shared" ca="1" si="13"/>
        <v>1.2604674712576076</v>
      </c>
      <c r="AX24" s="72">
        <f t="shared" ca="1" si="14"/>
        <v>-0.75166247087126314</v>
      </c>
      <c r="AY24" s="72">
        <f t="shared" ca="1" si="57"/>
        <v>2.9317048725299171E-3</v>
      </c>
      <c r="AZ24" s="72">
        <f t="shared" ca="1" si="16"/>
        <v>7.31853820988658E-4</v>
      </c>
      <c r="BA24" s="72">
        <f t="shared" ca="1" si="17"/>
        <v>1.0007325238238518</v>
      </c>
      <c r="BB24" s="72">
        <f t="shared" ca="1" si="18"/>
        <v>7.3185367399306945E-4</v>
      </c>
      <c r="BC24" s="72">
        <f t="shared" ca="1" si="58"/>
        <v>0.12733028597158338</v>
      </c>
      <c r="BD24" s="75">
        <f t="shared" ca="1" si="20"/>
        <v>2.6482652284867987</v>
      </c>
      <c r="BE24" s="75">
        <f t="shared" ca="1" si="21"/>
        <v>-8.190066444183483E-5</v>
      </c>
      <c r="BF24" s="75">
        <f t="shared" ca="1" si="59"/>
        <v>0.12724838530714155</v>
      </c>
      <c r="BG24" s="75">
        <f t="shared" ca="1" si="23"/>
        <v>2.6481833278223568</v>
      </c>
      <c r="BH24" s="75">
        <f t="shared" ca="1" si="24"/>
        <v>-8.1844666216358066E-5</v>
      </c>
      <c r="BI24" s="75">
        <f t="shared" ca="1" si="60"/>
        <v>0.12724844130536703</v>
      </c>
      <c r="BJ24" s="75">
        <f t="shared" ca="1" si="26"/>
        <v>2.6481833838205824</v>
      </c>
      <c r="BK24" s="75">
        <f t="shared" ca="1" si="27"/>
        <v>-8.1844704503018244E-5</v>
      </c>
      <c r="BL24" s="75">
        <f t="shared" ca="1" si="61"/>
        <v>0.12724844126708038</v>
      </c>
      <c r="BM24" s="72">
        <f t="array" aca="1" ref="BM24" ca="1">ATAN2((1-f)*SQRT(AX24^2+(SIN(AV24)*SIN(BL24)-COS(AV24)*COS(BL24)*COS(AU24))^2),SIN(AV24)*COS(BL24)+COS(AV24)*SIN(BL24)*COS(AU24))</f>
        <v>0.70730383249314888</v>
      </c>
      <c r="BN24" s="72">
        <f t="shared" ca="1" si="29"/>
        <v>-0.16174243240494984</v>
      </c>
      <c r="BO24" s="72">
        <f t="array" aca="1" ref="BO24" ca="1">f/16*(1-AX24^2)*(4+f*(4-3*(1-AX24^2)))</f>
        <v>3.6544477844379714E-4</v>
      </c>
      <c r="BP24" s="72">
        <f t="array" aca="1" ref="BP24" ca="1">BN24-(1-BO24)*f*AX24*(BL24+BO24*SIN(BL24)*(COS(BJ24)+BO24*COS(BL24)*(-1+2*COS(BJ24)^2)))</f>
        <v>-0.16142196325084801</v>
      </c>
      <c r="BQ24" s="72">
        <f t="shared" ca="1" si="30"/>
        <v>1.6013603981991427</v>
      </c>
      <c r="BR24" s="13">
        <f t="shared" ca="1" si="31"/>
        <v>40.525524435285575</v>
      </c>
      <c r="BS24" s="13">
        <f t="shared" ca="1" si="32"/>
        <v>91.75119229619979</v>
      </c>
      <c r="BT24" s="15">
        <f t="shared" ca="1" si="33"/>
        <v>46</v>
      </c>
      <c r="BU24" s="15">
        <f t="shared" ca="1" si="34"/>
        <v>93</v>
      </c>
      <c r="BV24" s="15">
        <f t="shared" ca="1" si="63"/>
        <v>0.70730383249314899</v>
      </c>
      <c r="BW24" s="15">
        <f t="shared" ca="1" si="63"/>
        <v>1.6013603981991427</v>
      </c>
      <c r="BX24" s="15">
        <f t="shared" ca="1" si="36"/>
        <v>1.6231562043547263</v>
      </c>
      <c r="BY24" s="15">
        <f t="shared" ca="1" si="37"/>
        <v>0.76011657050894499</v>
      </c>
      <c r="BZ24" s="16">
        <f t="shared" ca="1" si="38"/>
        <v>3.8939276071689442E-3</v>
      </c>
      <c r="CA24" s="15">
        <f t="shared" ca="1" si="39"/>
        <v>6387170.1192842098</v>
      </c>
      <c r="CB24" s="15">
        <f t="shared" ca="1" si="40"/>
        <v>0.85485142525279267</v>
      </c>
      <c r="CC24" s="15">
        <f t="shared" ca="1" si="41"/>
        <v>0.73077095925673097</v>
      </c>
      <c r="CD24" s="17">
        <f t="shared" ca="1" si="42"/>
        <v>0</v>
      </c>
      <c r="CE24" s="15">
        <f t="shared" ca="1" si="43"/>
        <v>-2.179580615558363E-2</v>
      </c>
      <c r="CF24" s="16">
        <f t="shared" ca="1" si="44"/>
        <v>0.27312296835043798</v>
      </c>
      <c r="CG24" s="15">
        <f t="shared" ca="1" si="45"/>
        <v>4.3043350398966291</v>
      </c>
      <c r="CH24" s="15">
        <f t="shared" ca="1" si="46"/>
        <v>-7.4002930708872956</v>
      </c>
      <c r="CI24" s="15">
        <f t="shared" ca="1" si="47"/>
        <v>19.26163317172507</v>
      </c>
      <c r="CJ24" s="15">
        <f t="shared" ca="1" si="48"/>
        <v>-193.8388514328368</v>
      </c>
      <c r="CK24" s="15">
        <f t="shared" ca="1" si="49"/>
        <v>-598.84248125549959</v>
      </c>
      <c r="CL24" s="15">
        <f t="shared" ca="1" si="50"/>
        <v>-105819.82640154409</v>
      </c>
      <c r="CM24" s="15">
        <f t="shared" ca="1" si="51"/>
        <v>4488632.5069745546</v>
      </c>
      <c r="CN24" s="15">
        <f t="shared" ca="1" si="52"/>
        <v>394222.50152901653</v>
      </c>
      <c r="CO24" s="15">
        <f t="shared" ca="1" si="53"/>
        <v>4486837.0539717646</v>
      </c>
      <c r="CP24" s="15" t="str">
        <f ca="1">VLOOKUP(_xlfn.FLOOR.MATH(BR24/8+11),Coef!$B$4:$C$23,2)</f>
        <v>T</v>
      </c>
      <c r="CQ24" s="15">
        <f ca="1">_xlfn.FLOOR.MATH(CN24/100000)</f>
        <v>3</v>
      </c>
      <c r="CR24" s="15" t="str">
        <f ca="1">VLOOKUP(MOD(BT24-1,3)*8+CQ24,Coef!$A$2:$C$25,3)</f>
        <v>C</v>
      </c>
      <c r="CS24" s="15">
        <f ca="1">(MOD(_xlfn.FLOOR.MATH(CO24/100000),20))</f>
        <v>4</v>
      </c>
      <c r="CT24" s="15" t="str">
        <f ca="1">VLOOKUP(MOD(MOD(BT24+1,2)*5+CS24,20)+1,Coef!$A$2:$C$21,3)</f>
        <v>K</v>
      </c>
      <c r="CU24" s="15"/>
      <c r="CV24" s="15" t="str">
        <f t="shared" ca="1" si="64"/>
        <v>94222</v>
      </c>
      <c r="CW24" s="15" t="str">
        <f t="shared" ca="1" si="64"/>
        <v>86837</v>
      </c>
      <c r="CX24" s="18" t="str">
        <f t="shared" ca="1" si="55"/>
        <v>394222 mE 4486837 mN 46 N</v>
      </c>
      <c r="CY24" s="15" t="str">
        <f t="shared" ca="1" si="56"/>
        <v>46TCK9422286837</v>
      </c>
    </row>
    <row r="25" spans="1:103">
      <c r="B25" s="40" t="s">
        <v>1283</v>
      </c>
      <c r="C25" s="72" t="str">
        <f t="shared" si="0"/>
        <v>24DWG7266121403</v>
      </c>
      <c r="D25" s="72">
        <f t="array" aca="1" ref="D25" ca="1">MATCH(TRUE,ISERROR(VALUE(MID(C25,ROW(INDIRECT("1:"&amp;LEN(C25))),1))),0)</f>
        <v>3</v>
      </c>
      <c r="E25" s="72">
        <f t="shared" ca="1" si="1"/>
        <v>24</v>
      </c>
      <c r="F25" s="72" t="str">
        <f t="shared" ca="1" si="2"/>
        <v>D</v>
      </c>
      <c r="G25" s="72" t="str">
        <f t="shared" ca="1" si="3"/>
        <v>W</v>
      </c>
      <c r="H25" s="72" t="str">
        <f t="shared" ca="1" si="4"/>
        <v>G</v>
      </c>
      <c r="I25" s="72">
        <f t="shared" ca="1" si="5"/>
        <v>10</v>
      </c>
      <c r="J25" s="72">
        <f t="shared" ca="1" si="6"/>
        <v>72661</v>
      </c>
      <c r="K25" s="72">
        <f t="shared" ca="1" si="7"/>
        <v>21403</v>
      </c>
      <c r="L25" s="72">
        <f t="shared" ca="1" si="8"/>
        <v>140.80604746885038</v>
      </c>
      <c r="M25" s="72">
        <f ca="1">VLOOKUP(G25,Coef!$C$2:$F$25,4)</f>
        <v>5</v>
      </c>
      <c r="N25" s="31">
        <f ca="1">VLOOKUP(F25,Coef!$C$4:$D$23,2)</f>
        <v>2</v>
      </c>
      <c r="O25" s="31">
        <f ca="1">MOD(VLOOKUP(H25,Coef!$C$2:$G$21,5)+MOD(E25+1,2)*15,20)</f>
        <v>2</v>
      </c>
      <c r="P25" s="31">
        <f ca="1">VLOOKUP(N25,Coef!$A$27:$B$46,2)</f>
        <v>1.9900000000000002</v>
      </c>
      <c r="Q25" s="31">
        <f ca="1">VLOOKUP(N25,Coef!$A$27:$C$46,3)+O25/10-0.1</f>
        <v>2.1</v>
      </c>
      <c r="R25" s="31">
        <f ca="1">IF(Q25+0.1&lt;P25,Q25+2,Q25)</f>
        <v>2.1</v>
      </c>
      <c r="S25" s="72">
        <f ca="1">M25*100000+J25</f>
        <v>572661</v>
      </c>
      <c r="T25" s="72">
        <f ca="1">R25*1000000+K25</f>
        <v>2121403</v>
      </c>
      <c r="U25" s="72">
        <f ca="1">IF(N25&lt;11,T25-10000000,T25)</f>
        <v>-7878597</v>
      </c>
      <c r="V25" s="72">
        <f ca="1">U25/(6366197.724*0.9996)</f>
        <v>-1.2380623476657746</v>
      </c>
      <c r="W25" s="72">
        <f ca="1">(Coef!$J$9/(1+Coef!$J$8*(COS(V25))^2)^0.5)*Coef!$J$6</f>
        <v>6394735.2616263255</v>
      </c>
      <c r="X25" s="72">
        <f ca="1">6*E25-183</f>
        <v>-39</v>
      </c>
      <c r="Y25" s="72">
        <f ca="1">(S25-500000)/W25</f>
        <v>1.1362628322711935E-2</v>
      </c>
      <c r="Z25" s="72">
        <f ca="1">SIN(2*V25)</f>
        <v>-0.61742730935947354</v>
      </c>
      <c r="AA25" s="72">
        <f ca="1">Z25*(COS(V25))^2</f>
        <v>-6.5870868121745502E-2</v>
      </c>
      <c r="AB25" s="72">
        <f ca="1">V25+(Z25/2)</f>
        <v>-1.5467760023455113</v>
      </c>
      <c r="AC25" s="72">
        <f ca="1">(3*AB25+AA25)/4</f>
        <v>-1.1765497187895697</v>
      </c>
      <c r="AD25" s="72">
        <f ca="1">(5*AC25+AA25*(COS(V25))^2)/3</f>
        <v>-1.9632586984418274</v>
      </c>
      <c r="AE25" s="72">
        <f ca="1">Coef!$J$6*Coef!$J$9*(V25-(Coef!$J$10*AB25)+(Coef!$J$11*AC25)-(Coef!$J$12*AD25))</f>
        <v>-7870230.6882395083</v>
      </c>
      <c r="AF25" s="72">
        <f ca="1">(U25-AE25)/W25</f>
        <v>-1.3083124505085374E-3</v>
      </c>
      <c r="AG25" s="72">
        <f ca="1">((Coef!$J$8*Y25^2)/2)*(COS(V25))^2</f>
        <v>4.6415456507259844E-8</v>
      </c>
      <c r="AH25" s="72">
        <f ca="1">Y25*(1-(AG25/3))</f>
        <v>1.1362628146911408E-2</v>
      </c>
      <c r="AI25" s="72">
        <f ca="1">AF25*(1-AG25)+V25</f>
        <v>-1.2393706600555572</v>
      </c>
      <c r="AJ25" s="72">
        <f ca="1">(EXP(AH25)-EXP(-AH25))/2</f>
        <v>1.1362872652019018E-2</v>
      </c>
      <c r="AK25" s="72">
        <f ca="1">ATAN(AJ25/COS(AI25))</f>
        <v>3.4906441359679762E-2</v>
      </c>
      <c r="AL25" s="72">
        <f ca="1">ATAN(COS(AK25)*TAN(AI25))</f>
        <v>-1.2391831270163434</v>
      </c>
      <c r="AM25" s="72">
        <f ca="1">V25+(1+Coef!$J$8*(COS(V25))^2-(3/2)*Coef!$J$8*SIN(V25)*COS(V25)*(AL25-V25))*(AL25-V25)</f>
        <v>-1.2391839289478108</v>
      </c>
      <c r="AN25" s="34" t="str">
        <f t="shared" ca="1" si="9"/>
        <v>24 572661 2121403 S</v>
      </c>
      <c r="AO25" s="33">
        <f t="shared" ca="1" si="10"/>
        <v>-71.000009169148839</v>
      </c>
      <c r="AP25" s="33">
        <f t="shared" ca="1" si="11"/>
        <v>-37.000008232269451</v>
      </c>
      <c r="AQ25" s="72">
        <v>285</v>
      </c>
      <c r="AR25" s="72">
        <v>810000</v>
      </c>
      <c r="AS25" s="72">
        <f t="shared" ca="1" si="62"/>
        <v>-1.2391839289478108</v>
      </c>
      <c r="AT25" s="72">
        <f t="shared" ca="1" si="62"/>
        <v>-0.64577196691810879</v>
      </c>
      <c r="AU25" s="72">
        <f t="shared" si="62"/>
        <v>4.9741883681838397</v>
      </c>
      <c r="AV25" s="72">
        <f t="array" aca="1" ref="AV25" ca="1">ATAN((1-f)*TAN(AS25))</f>
        <v>-1.2381487286174726</v>
      </c>
      <c r="AW25" s="72">
        <f t="shared" ca="1" si="13"/>
        <v>-1.4816152082252625</v>
      </c>
      <c r="AX25" s="72">
        <f t="shared" ca="1" si="14"/>
        <v>-0.31541982313343581</v>
      </c>
      <c r="AY25" s="72">
        <f t="shared" ca="1" si="57"/>
        <v>6.0689864702944503E-3</v>
      </c>
      <c r="AZ25" s="72">
        <f t="shared" ca="1" si="16"/>
        <v>1.5126599329128737E-3</v>
      </c>
      <c r="BA25" s="72">
        <f t="shared" ca="1" si="17"/>
        <v>1.0015155244410303</v>
      </c>
      <c r="BB25" s="72">
        <f t="shared" ca="1" si="18"/>
        <v>1.5126586349711953E-3</v>
      </c>
      <c r="BC25" s="72">
        <f t="shared" ca="1" si="58"/>
        <v>0.12723073714775771</v>
      </c>
      <c r="BD25" s="75">
        <f t="shared" ca="1" si="20"/>
        <v>-2.8359996793027671</v>
      </c>
      <c r="BE25" s="75">
        <f t="shared" ca="1" si="21"/>
        <v>-1.8325448275804341E-4</v>
      </c>
      <c r="BF25" s="75">
        <f t="shared" ca="1" si="59"/>
        <v>0.12704748266499966</v>
      </c>
      <c r="BG25" s="75">
        <f t="shared" ca="1" si="23"/>
        <v>-2.8361829337855253</v>
      </c>
      <c r="BH25" s="75">
        <f t="shared" ca="1" si="24"/>
        <v>-1.8300253504822475E-4</v>
      </c>
      <c r="BI25" s="75">
        <f t="shared" ca="1" si="60"/>
        <v>0.12704773461270949</v>
      </c>
      <c r="BJ25" s="75">
        <f t="shared" ca="1" si="26"/>
        <v>-2.8361826818378155</v>
      </c>
      <c r="BK25" s="75">
        <f t="shared" ca="1" si="27"/>
        <v>-1.8300288146820003E-4</v>
      </c>
      <c r="BL25" s="75">
        <f t="shared" ca="1" si="61"/>
        <v>0.12704773426628951</v>
      </c>
      <c r="BM25" s="72">
        <f t="array" aca="1" ref="BM25" ca="1">ATAN2((1-f)*SQRT(AX25^2+(SIN(AV25)*SIN(BL25)-COS(AV25)*COS(BL25)*COS(AU25))^2),SIN(AV25)*COS(BL25)+COS(AV25)*SIN(BL25)*COS(AU25))</f>
        <v>-1.1871126786594366</v>
      </c>
      <c r="BN25" s="72">
        <f t="shared" ca="1" si="29"/>
        <v>-0.33207384672081142</v>
      </c>
      <c r="BO25" s="72">
        <f t="array" aca="1" ref="BO25" ca="1">f/16*(1-AX25^2)*(4+f*(4-3*(1-AX25^2)))</f>
        <v>7.5563168428888195E-4</v>
      </c>
      <c r="BP25" s="72">
        <f t="array" aca="1" ref="BP25" ca="1">BN25-(1-BO25)*f*AX25*(BL25+BO25*SIN(BL25)*(COS(BJ25)+BO25*COS(BL25)*(-1+2*COS(BJ25)^2)))</f>
        <v>-0.33193968624291992</v>
      </c>
      <c r="BQ25" s="72">
        <f t="shared" ca="1" si="30"/>
        <v>-0.9777116531610287</v>
      </c>
      <c r="BR25" s="13">
        <f t="shared" ca="1" si="31"/>
        <v>-68.016546293655622</v>
      </c>
      <c r="BS25" s="13">
        <f t="shared" ca="1" si="32"/>
        <v>-56.018751306885513</v>
      </c>
      <c r="BT25" s="15">
        <f t="shared" ca="1" si="33"/>
        <v>21</v>
      </c>
      <c r="BU25" s="15">
        <f t="shared" ca="1" si="34"/>
        <v>-57</v>
      </c>
      <c r="BV25" s="15">
        <f t="shared" ca="1" si="63"/>
        <v>-1.1871126786594366</v>
      </c>
      <c r="BW25" s="15">
        <f t="shared" ca="1" si="63"/>
        <v>-0.97771165316102859</v>
      </c>
      <c r="BX25" s="15">
        <f t="shared" ca="1" si="36"/>
        <v>-0.99483767363676778</v>
      </c>
      <c r="BY25" s="15">
        <f t="shared" ca="1" si="37"/>
        <v>0.37433881887387693</v>
      </c>
      <c r="BZ25" s="16">
        <f t="shared" ca="1" si="38"/>
        <v>9.4440266547250252E-4</v>
      </c>
      <c r="CA25" s="15">
        <f t="shared" ca="1" si="39"/>
        <v>6396573.8680984648</v>
      </c>
      <c r="CB25" s="15">
        <f t="shared" ca="1" si="40"/>
        <v>-2.4771462396554935</v>
      </c>
      <c r="CC25" s="15">
        <f t="shared" ca="1" si="41"/>
        <v>6.1362534926393515</v>
      </c>
      <c r="CD25" s="17">
        <f t="shared" ca="1" si="42"/>
        <v>0</v>
      </c>
      <c r="CE25" s="15">
        <f t="shared" ca="1" si="43"/>
        <v>1.712602047573919E-2</v>
      </c>
      <c r="CF25" s="16">
        <f t="shared" ca="1" si="44"/>
        <v>-5.1353090899738794</v>
      </c>
      <c r="CG25" s="15">
        <f t="shared" ca="1" si="45"/>
        <v>-1.1277503010645207</v>
      </c>
      <c r="CH25" s="15">
        <f t="shared" ca="1" si="46"/>
        <v>-67.449618843304194</v>
      </c>
      <c r="CI25" s="15">
        <f t="shared" ca="1" si="47"/>
        <v>-258.90648799844911</v>
      </c>
      <c r="CJ25" s="15">
        <f t="shared" ca="1" si="48"/>
        <v>3630.6781397572786</v>
      </c>
      <c r="CK25" s="15">
        <f t="shared" ca="1" si="49"/>
        <v>2509.9718681685299</v>
      </c>
      <c r="CL25" s="15">
        <f t="shared" ca="1" si="50"/>
        <v>41006.572090531663</v>
      </c>
      <c r="CM25" s="15">
        <f t="shared" ca="1" si="51"/>
        <v>-7548053.7737684762</v>
      </c>
      <c r="CN25" s="15">
        <f t="shared" ca="1" si="52"/>
        <v>540990.16946169548</v>
      </c>
      <c r="CO25" s="15">
        <f t="shared" ca="1" si="53"/>
        <v>2454965.4477410307</v>
      </c>
      <c r="CP25" s="15" t="str">
        <f ca="1">VLOOKUP(_xlfn.FLOOR.MATH(BR25/8+11),Coef!$B$4:$C$23,2)</f>
        <v>D</v>
      </c>
      <c r="CQ25" s="15">
        <f ca="1">_xlfn.FLOOR.MATH(CN25/100000)</f>
        <v>5</v>
      </c>
      <c r="CR25" s="15" t="str">
        <f ca="1">VLOOKUP(MOD(BT25-1,3)*8+CQ25,Coef!$A$2:$C$25,3)</f>
        <v>W</v>
      </c>
      <c r="CS25" s="15">
        <f ca="1">(MOD(_xlfn.FLOOR.MATH(CO25/100000),20))</f>
        <v>4</v>
      </c>
      <c r="CT25" s="15" t="str">
        <f ca="1">VLOOKUP(MOD(MOD(BT25+1,2)*5+CS25,20)+1,Coef!$A$2:$C$21,3)</f>
        <v>E</v>
      </c>
      <c r="CU25" s="15"/>
      <c r="CV25" s="15" t="str">
        <f t="shared" ca="1" si="64"/>
        <v>40990</v>
      </c>
      <c r="CW25" s="15" t="str">
        <f t="shared" ca="1" si="64"/>
        <v>54965</v>
      </c>
      <c r="CX25" s="18" t="str">
        <f t="shared" ca="1" si="55"/>
        <v>540990 mE 2454965 mN 21 S</v>
      </c>
      <c r="CY25" s="15" t="str">
        <f t="shared" ca="1" si="56"/>
        <v>21DWE4099054965</v>
      </c>
    </row>
    <row r="26" spans="1:103">
      <c r="B26" s="40" t="s">
        <v>1284</v>
      </c>
      <c r="C26" s="72" t="str">
        <f t="shared" si="0"/>
        <v>58JAT9718131699</v>
      </c>
      <c r="D26" s="72">
        <f t="array" aca="1" ref="D26" ca="1">MATCH(TRUE,ISERROR(VALUE(MID(C26,ROW(INDIRECT("1:"&amp;LEN(C26))),1))),0)</f>
        <v>3</v>
      </c>
      <c r="E26" s="72">
        <f t="shared" ca="1" si="1"/>
        <v>58</v>
      </c>
      <c r="F26" s="72" t="str">
        <f t="shared" ca="1" si="2"/>
        <v>J</v>
      </c>
      <c r="G26" s="72" t="str">
        <f t="shared" ca="1" si="3"/>
        <v>A</v>
      </c>
      <c r="H26" s="72" t="str">
        <f t="shared" ca="1" si="4"/>
        <v>T</v>
      </c>
      <c r="I26" s="72">
        <f t="shared" ca="1" si="5"/>
        <v>10</v>
      </c>
      <c r="J26" s="72">
        <f t="shared" ca="1" si="6"/>
        <v>97181</v>
      </c>
      <c r="K26" s="72">
        <f t="shared" ca="1" si="7"/>
        <v>31699</v>
      </c>
      <c r="L26" s="72">
        <f t="shared" ca="1" si="8"/>
        <v>344.80604746885035</v>
      </c>
      <c r="M26" s="72">
        <f ca="1">VLOOKUP(G26,Coef!$C$2:$F$25,4)</f>
        <v>1</v>
      </c>
      <c r="N26" s="31">
        <f ca="1">VLOOKUP(F26,Coef!$C$4:$D$23,2)</f>
        <v>7</v>
      </c>
      <c r="O26" s="31">
        <f ca="1">MOD(VLOOKUP(H26,Coef!$C$2:$G$21,5)+MOD(E26+1,2)*15,20)</f>
        <v>13</v>
      </c>
      <c r="P26" s="31">
        <f ca="1">VLOOKUP(N26,Coef!$A$27:$B$46,2)</f>
        <v>6.4399999999999995</v>
      </c>
      <c r="Q26" s="31">
        <f ca="1">VLOOKUP(N26,Coef!$A$27:$C$46,3)+O26/10-0.1</f>
        <v>7.2</v>
      </c>
      <c r="R26" s="31">
        <f ca="1">IF(Q26+0.1&lt;P26,Q26+2,Q26)</f>
        <v>7.2</v>
      </c>
      <c r="S26" s="72">
        <f ca="1">M26*100000+J26</f>
        <v>197181</v>
      </c>
      <c r="T26" s="72">
        <f ca="1">R26*1000000+K26</f>
        <v>7231699</v>
      </c>
      <c r="U26" s="72">
        <f ca="1">IF(N26&lt;11,T26-10000000,T26)</f>
        <v>-2768301</v>
      </c>
      <c r="V26" s="72">
        <f ca="1">U26/(6366197.724*0.9996)</f>
        <v>-0.43501771128863576</v>
      </c>
      <c r="W26" s="72">
        <f ca="1">(Coef!$J$9/(1+Coef!$J$8*(COS(V26))^2)^0.5)*Coef!$J$6</f>
        <v>6379379.1704504183</v>
      </c>
      <c r="X26" s="72">
        <f ca="1">6*E26-183</f>
        <v>165</v>
      </c>
      <c r="Y26" s="72">
        <f ca="1">(S26-500000)/W26</f>
        <v>-4.7468412193254123E-2</v>
      </c>
      <c r="Z26" s="72">
        <f ca="1">SIN(2*V26)</f>
        <v>-0.76435177796417231</v>
      </c>
      <c r="AA26" s="72">
        <f ca="1">Z26*(COS(V26))^2</f>
        <v>-0.62860270053675094</v>
      </c>
      <c r="AB26" s="72">
        <f ca="1">V26+(Z26/2)</f>
        <v>-0.81719360027072185</v>
      </c>
      <c r="AC26" s="72">
        <f ca="1">(3*AB26+AA26)/4</f>
        <v>-0.77004587533722924</v>
      </c>
      <c r="AD26" s="72">
        <f ca="1">(5*AC26+AA26*(COS(V26))^2)/3</f>
        <v>-1.4557306905872098</v>
      </c>
      <c r="AE26" s="72">
        <f ca="1">Coef!$J$6*Coef!$J$9*(V26-(Coef!$J$10*AB26)+(Coef!$J$11*AC26)-(Coef!$J$12*AD26))</f>
        <v>-2756607.5770311044</v>
      </c>
      <c r="AF26" s="72">
        <f ca="1">(U26-AE26)/W26</f>
        <v>-1.8330032839339791E-3</v>
      </c>
      <c r="AG26" s="72">
        <f ca="1">((Coef!$J$8*Y26^2)/2)*(COS(V26))^2</f>
        <v>6.2443874788806877E-6</v>
      </c>
      <c r="AH26" s="72">
        <f ca="1">Y26*(1-(AG26/3))</f>
        <v>-4.7468313389534542E-2</v>
      </c>
      <c r="AI26" s="72">
        <f ca="1">AF26*(1-AG26)+V26</f>
        <v>-0.43685070312658697</v>
      </c>
      <c r="AJ26" s="72">
        <f ca="1">(EXP(AH26)-EXP(-AH26))/2</f>
        <v>-4.7486141654534575E-2</v>
      </c>
      <c r="AK26" s="72">
        <f ca="1">ATAN(AJ26/COS(AI26))</f>
        <v>-5.2359933830480813E-2</v>
      </c>
      <c r="AL26" s="72">
        <f ca="1">ATAN(COS(AK26)*TAN(AI26))</f>
        <v>-0.43632519810992876</v>
      </c>
      <c r="AM26" s="72">
        <f ca="1">V26+(1+Coef!$J$8*(COS(V26))^2-(3/2)*Coef!$J$8*SIN(V26)*COS(V26)*(AL26-V26))*(AL26-V26)</f>
        <v>-0.43633243832977903</v>
      </c>
      <c r="AN26" s="34" t="str">
        <f t="shared" ca="1" si="9"/>
        <v>58 197181 7231699 S</v>
      </c>
      <c r="AO26" s="33">
        <f t="shared" ca="1" si="10"/>
        <v>-25.000007180948607</v>
      </c>
      <c r="AP26" s="33">
        <f t="shared" ca="1" si="11"/>
        <v>161.99999677592919</v>
      </c>
      <c r="AQ26" s="72">
        <v>285</v>
      </c>
      <c r="AR26" s="72">
        <v>810000</v>
      </c>
      <c r="AS26" s="72">
        <f t="shared" ca="1" si="62"/>
        <v>-0.43633243832977897</v>
      </c>
      <c r="AT26" s="72">
        <f t="shared" ca="1" si="62"/>
        <v>2.827433331960163</v>
      </c>
      <c r="AU26" s="72">
        <f t="shared" si="62"/>
        <v>4.9741883681838397</v>
      </c>
      <c r="AV26" s="72">
        <f t="array" aca="1" ref="AV26" ca="1">ATAN((1-f)*TAN(AS26))</f>
        <v>-0.43504746829463337</v>
      </c>
      <c r="AW26" s="72">
        <f t="shared" ca="1" si="13"/>
        <v>-1.0626662775485318</v>
      </c>
      <c r="AX26" s="72">
        <f t="shared" ca="1" si="14"/>
        <v>-0.87594987193208751</v>
      </c>
      <c r="AY26" s="72">
        <f t="shared" ca="1" si="57"/>
        <v>1.5683605653291951E-3</v>
      </c>
      <c r="AZ26" s="72">
        <f t="shared" ca="1" si="16"/>
        <v>3.9178297303319511E-4</v>
      </c>
      <c r="BA26" s="72">
        <f t="shared" ca="1" si="17"/>
        <v>1.0003919749156054</v>
      </c>
      <c r="BB26" s="72">
        <f t="shared" ca="1" si="18"/>
        <v>3.9178295048208423E-4</v>
      </c>
      <c r="BC26" s="72">
        <f t="shared" ca="1" si="58"/>
        <v>0.12737363117122674</v>
      </c>
      <c r="BD26" s="75">
        <f t="shared" ca="1" si="20"/>
        <v>-1.9979589239258368</v>
      </c>
      <c r="BE26" s="75">
        <f t="shared" ca="1" si="21"/>
        <v>-2.062722182225111E-5</v>
      </c>
      <c r="BF26" s="75">
        <f t="shared" ca="1" si="59"/>
        <v>0.12735300394940449</v>
      </c>
      <c r="BG26" s="75">
        <f t="shared" ca="1" si="23"/>
        <v>-1.9979795511476592</v>
      </c>
      <c r="BH26" s="75">
        <f t="shared" ca="1" si="24"/>
        <v>-2.0624833858097623E-5</v>
      </c>
      <c r="BI26" s="75">
        <f t="shared" ca="1" si="60"/>
        <v>0.12735300633736865</v>
      </c>
      <c r="BJ26" s="75">
        <f t="shared" ca="1" si="26"/>
        <v>-1.997979548759695</v>
      </c>
      <c r="BK26" s="75">
        <f t="shared" ca="1" si="27"/>
        <v>-2.0624834134564959E-5</v>
      </c>
      <c r="BL26" s="75">
        <f t="shared" ca="1" si="61"/>
        <v>0.12735300633709218</v>
      </c>
      <c r="BM26" s="72">
        <f t="array" aca="1" ref="BM26" ca="1">ATAN2((1-f)*SQRT(AX26^2+(SIN(AV26)*SIN(BL26)-COS(AV26)*COS(BL26)*COS(AU26))^2),SIN(AV26)*COS(BL26)+COS(AV26)*SIN(BL26)*COS(AU26))</f>
        <v>-0.39991318859102581</v>
      </c>
      <c r="BN26" s="72">
        <f t="shared" ca="1" si="29"/>
        <v>-0.13351951860076375</v>
      </c>
      <c r="BO26" s="72">
        <f t="array" aca="1" ref="BO26" ca="1">f/16*(1-AX26^2)*(4+f*(4-3*(1-AX26^2)))</f>
        <v>1.9559952285430694E-4</v>
      </c>
      <c r="BP26" s="72">
        <f t="array" aca="1" ref="BP26" ca="1">BN26-(1-BO26)*f*AX26*(BL26+BO26*SIN(BL26)*(COS(BJ26)+BO26*COS(BL26)*(-1+2*COS(BJ26)^2)))</f>
        <v>-0.13314559970169076</v>
      </c>
      <c r="BQ26" s="72">
        <f t="shared" ca="1" si="30"/>
        <v>2.6942877322584722</v>
      </c>
      <c r="BR26" s="13">
        <f t="shared" ca="1" si="31"/>
        <v>-22.913337877885127</v>
      </c>
      <c r="BS26" s="13">
        <f t="shared" ca="1" si="32"/>
        <v>154.371315852284</v>
      </c>
      <c r="BT26" s="15">
        <f t="shared" ca="1" si="33"/>
        <v>56</v>
      </c>
      <c r="BU26" s="15">
        <f t="shared" ca="1" si="34"/>
        <v>153</v>
      </c>
      <c r="BV26" s="15">
        <f t="shared" ca="1" si="63"/>
        <v>-0.39991318859102581</v>
      </c>
      <c r="BW26" s="15">
        <f t="shared" ca="1" si="63"/>
        <v>2.6942877322584722</v>
      </c>
      <c r="BX26" s="15">
        <f t="shared" ca="1" si="36"/>
        <v>2.6703537555513241</v>
      </c>
      <c r="BY26" s="15">
        <f t="shared" ca="1" si="37"/>
        <v>0.92109479648715931</v>
      </c>
      <c r="BZ26" s="16">
        <f t="shared" ca="1" si="38"/>
        <v>5.7178944007119726E-3</v>
      </c>
      <c r="CA26" s="15">
        <f t="shared" ca="1" si="39"/>
        <v>6381375.6151012089</v>
      </c>
      <c r="CB26" s="15">
        <f t="shared" ca="1" si="40"/>
        <v>-0.42269089318882791</v>
      </c>
      <c r="CC26" s="15">
        <f t="shared" ca="1" si="41"/>
        <v>0.17866759118476913</v>
      </c>
      <c r="CD26" s="17">
        <f t="shared" ca="1" si="42"/>
        <v>0</v>
      </c>
      <c r="CE26" s="15">
        <f t="shared" ca="1" si="43"/>
        <v>2.393397670714803E-2</v>
      </c>
      <c r="CF26" s="16">
        <f t="shared" ca="1" si="44"/>
        <v>0.82705030321594286</v>
      </c>
      <c r="CG26" s="15">
        <f t="shared" ca="1" si="45"/>
        <v>4.8729242356871492</v>
      </c>
      <c r="CH26" s="15">
        <f t="shared" ca="1" si="46"/>
        <v>1.9552089287388883</v>
      </c>
      <c r="CI26" s="15">
        <f t="shared" ca="1" si="47"/>
        <v>51.875904509271443</v>
      </c>
      <c r="CJ26" s="15">
        <f t="shared" ca="1" si="48"/>
        <v>-18.873422266652849</v>
      </c>
      <c r="CK26" s="15">
        <f t="shared" ca="1" si="49"/>
        <v>846.49312509791025</v>
      </c>
      <c r="CL26" s="15">
        <f t="shared" ca="1" si="50"/>
        <v>140689.79474482822</v>
      </c>
      <c r="CM26" s="15">
        <f t="shared" ca="1" si="51"/>
        <v>-2535595.9085113471</v>
      </c>
      <c r="CN26" s="15">
        <f t="shared" ca="1" si="52"/>
        <v>640633.51882693032</v>
      </c>
      <c r="CO26" s="15">
        <f t="shared" ca="1" si="53"/>
        <v>7465418.3298520576</v>
      </c>
      <c r="CP26" s="15" t="str">
        <f ca="1">VLOOKUP(_xlfn.FLOOR.MATH(BR26/8+11),Coef!$B$4:$C$23,2)</f>
        <v>K</v>
      </c>
      <c r="CQ26" s="15">
        <f ca="1">_xlfn.FLOOR.MATH(CN26/100000)</f>
        <v>6</v>
      </c>
      <c r="CR26" s="15" t="str">
        <f ca="1">VLOOKUP(MOD(BT26-1,3)*8+CQ26,Coef!$A$2:$C$25,3)</f>
        <v>P</v>
      </c>
      <c r="CS26" s="15">
        <f ca="1">(MOD(_xlfn.FLOOR.MATH(CO26/100000),20))</f>
        <v>14</v>
      </c>
      <c r="CT26" s="15" t="str">
        <f ca="1">VLOOKUP(MOD(MOD(BT26+1,2)*5+CS26,20)+1,Coef!$A$2:$C$21,3)</f>
        <v>V</v>
      </c>
      <c r="CU26" s="15"/>
      <c r="CV26" s="15" t="str">
        <f t="shared" ca="1" si="64"/>
        <v>40633</v>
      </c>
      <c r="CW26" s="15" t="str">
        <f t="shared" ca="1" si="64"/>
        <v>65418</v>
      </c>
      <c r="CX26" s="18" t="str">
        <f t="shared" ca="1" si="55"/>
        <v>640633 mE 7465418 mN 56 N</v>
      </c>
      <c r="CY26" s="15" t="str">
        <f t="shared" ca="1" si="56"/>
        <v>56KPV4063365418</v>
      </c>
    </row>
    <row r="27" spans="1:103">
      <c r="B27" s="40" t="s">
        <v>1285</v>
      </c>
      <c r="C27" s="72" t="str">
        <f t="shared" si="0"/>
        <v>50JLM0708479530</v>
      </c>
      <c r="D27" s="72">
        <f t="array" aca="1" ref="D27" ca="1">MATCH(TRUE,ISERROR(VALUE(MID(C27,ROW(INDIRECT("1:"&amp;LEN(C27))),1))),0)</f>
        <v>3</v>
      </c>
      <c r="E27" s="72">
        <f t="shared" ca="1" si="1"/>
        <v>50</v>
      </c>
      <c r="F27" s="72" t="str">
        <f t="shared" ca="1" si="2"/>
        <v>J</v>
      </c>
      <c r="G27" s="72" t="str">
        <f t="shared" ca="1" si="3"/>
        <v>L</v>
      </c>
      <c r="H27" s="72" t="str">
        <f t="shared" ca="1" si="4"/>
        <v>M</v>
      </c>
      <c r="I27" s="72">
        <f t="shared" ca="1" si="5"/>
        <v>10</v>
      </c>
      <c r="J27" s="72">
        <f t="shared" ca="1" si="6"/>
        <v>7084</v>
      </c>
      <c r="K27" s="72">
        <f t="shared" ca="1" si="7"/>
        <v>79530</v>
      </c>
      <c r="L27" s="72">
        <f t="shared" ca="1" si="8"/>
        <v>296.80604746885035</v>
      </c>
      <c r="M27" s="72">
        <f ca="1">VLOOKUP(G27,Coef!$C$2:$F$25,4)</f>
        <v>3</v>
      </c>
      <c r="N27" s="31">
        <f ca="1">VLOOKUP(F27,Coef!$C$4:$D$23,2)</f>
        <v>7</v>
      </c>
      <c r="O27" s="31">
        <f ca="1">MOD(VLOOKUP(H27,Coef!$C$2:$G$21,5)+MOD(E27+1,2)*15,20)</f>
        <v>7</v>
      </c>
      <c r="P27" s="31">
        <f ca="1">VLOOKUP(N27,Coef!$A$27:$B$46,2)</f>
        <v>6.4399999999999995</v>
      </c>
      <c r="Q27" s="31">
        <f ca="1">VLOOKUP(N27,Coef!$A$27:$C$46,3)+O27/10-0.1</f>
        <v>6.6000000000000005</v>
      </c>
      <c r="R27" s="31">
        <f ca="1">IF(Q27+0.1&lt;P27,Q27+2,Q27)</f>
        <v>6.6000000000000005</v>
      </c>
      <c r="S27" s="72">
        <f ca="1">M27*100000+J27</f>
        <v>307084</v>
      </c>
      <c r="T27" s="72">
        <f ca="1">R27*1000000+K27</f>
        <v>6679530.0000000009</v>
      </c>
      <c r="U27" s="72">
        <f ca="1">IF(N27&lt;11,T27-10000000,T27)</f>
        <v>-3320469.9999999991</v>
      </c>
      <c r="V27" s="72">
        <f ca="1">U27/(6366197.724*0.9996)</f>
        <v>-0.52178692266577076</v>
      </c>
      <c r="W27" s="72">
        <f ca="1">(Coef!$J$9/(1+Coef!$J$8*(COS(V27))^2)^0.5)*Coef!$J$6</f>
        <v>6380893.9912522156</v>
      </c>
      <c r="X27" s="72">
        <f ca="1">6*E27-183</f>
        <v>117</v>
      </c>
      <c r="Y27" s="72">
        <f ca="1">(S27-500000)/W27</f>
        <v>-3.0233381131934665E-2</v>
      </c>
      <c r="Z27" s="72">
        <f ca="1">SIN(2*V27)</f>
        <v>-0.86420786882791512</v>
      </c>
      <c r="AA27" s="72">
        <f ca="1">Z27*(COS(V27))^2</f>
        <v>-0.64951051792508374</v>
      </c>
      <c r="AB27" s="72">
        <f ca="1">V27+(Z27/2)</f>
        <v>-0.95389085707972832</v>
      </c>
      <c r="AC27" s="72">
        <f ca="1">(3*AB27+AA27)/4</f>
        <v>-0.8777957722910672</v>
      </c>
      <c r="AD27" s="72">
        <f ca="1">(5*AC27+AA27*(COS(V27))^2)/3</f>
        <v>-1.6257099451473429</v>
      </c>
      <c r="AE27" s="72">
        <f ca="1">Coef!$J$6*Coef!$J$9*(V27-(Coef!$J$10*AB27)+(Coef!$J$11*AC27)-(Coef!$J$12*AD27))</f>
        <v>-3307282.2729563657</v>
      </c>
      <c r="AF27" s="72">
        <f ca="1">(U27-AE27)/W27</f>
        <v>-2.0667522547330912E-3</v>
      </c>
      <c r="AG27" s="72">
        <f ca="1">((Coef!$J$8*Y27^2)/2)*(COS(V27))^2</f>
        <v>2.3149354302098546E-6</v>
      </c>
      <c r="AH27" s="72">
        <f ca="1">Y27*(1-(AG27/3))</f>
        <v>-3.0233357802492943E-2</v>
      </c>
      <c r="AI27" s="72">
        <f ca="1">AF27*(1-AG27)+V27</f>
        <v>-0.52385367013610584</v>
      </c>
      <c r="AJ27" s="72">
        <f ca="1">(EXP(AH27)-EXP(-AH27))/2</f>
        <v>-3.0237963842963789E-2</v>
      </c>
      <c r="AK27" s="72">
        <f ca="1">ATAN(AJ27/COS(AI27))</f>
        <v>-3.4906748696231296E-2</v>
      </c>
      <c r="AL27" s="72">
        <f ca="1">ATAN(COS(AK27)*TAN(AI27))</f>
        <v>-0.52358977020075403</v>
      </c>
      <c r="AM27" s="72">
        <f ca="1">V27+(1+Coef!$J$8*(COS(V27))^2-(3/2)*Coef!$J$8*SIN(V27)*COS(V27)*(AL27-V27))*(AL27-V27)</f>
        <v>-0.52359888776180008</v>
      </c>
      <c r="AN27" s="34" t="str">
        <f t="shared" ca="1" si="9"/>
        <v>50 307084 6679530 S</v>
      </c>
      <c r="AO27" s="33">
        <f t="shared" ca="1" si="10"/>
        <v>-30.000006426495233</v>
      </c>
      <c r="AP27" s="33">
        <f t="shared" ca="1" si="11"/>
        <v>114.99999062318216</v>
      </c>
      <c r="AQ27" s="72">
        <v>285</v>
      </c>
      <c r="AR27" s="72">
        <v>810000</v>
      </c>
      <c r="AS27" s="72">
        <f t="shared" ca="1" si="62"/>
        <v>-0.52359888776179997</v>
      </c>
      <c r="AT27" s="72">
        <f t="shared" ca="1" si="62"/>
        <v>2.007128476137134</v>
      </c>
      <c r="AU27" s="72">
        <f t="shared" si="62"/>
        <v>4.9741883681838397</v>
      </c>
      <c r="AV27" s="72">
        <f t="array" aca="1" ref="AV27" ca="1">ATAN((1-f)*TAN(AS27))</f>
        <v>-0.52214586105929295</v>
      </c>
      <c r="AW27" s="72">
        <f t="shared" ca="1" si="13"/>
        <v>-1.1481123098807631</v>
      </c>
      <c r="AX27" s="72">
        <f t="shared" ca="1" si="14"/>
        <v>-0.83721712440288998</v>
      </c>
      <c r="AY27" s="72">
        <f t="shared" ca="1" si="57"/>
        <v>2.0155643517056295E-3</v>
      </c>
      <c r="AZ27" s="72">
        <f t="shared" ca="1" si="16"/>
        <v>5.0338391427368903E-4</v>
      </c>
      <c r="BA27" s="72">
        <f t="shared" ca="1" si="17"/>
        <v>1.0005037008180044</v>
      </c>
      <c r="BB27" s="72">
        <f t="shared" ca="1" si="18"/>
        <v>5.0338386644050749E-4</v>
      </c>
      <c r="BC27" s="72">
        <f t="shared" ca="1" si="58"/>
        <v>0.12735940740186655</v>
      </c>
      <c r="BD27" s="75">
        <f t="shared" ca="1" si="20"/>
        <v>-2.1688652123596595</v>
      </c>
      <c r="BE27" s="75">
        <f t="shared" ca="1" si="21"/>
        <v>-3.6016819717647305E-5</v>
      </c>
      <c r="BF27" s="75">
        <f t="shared" ca="1" si="59"/>
        <v>0.12732339058214889</v>
      </c>
      <c r="BG27" s="75">
        <f t="shared" ca="1" si="23"/>
        <v>-2.1689012291793772</v>
      </c>
      <c r="BH27" s="75">
        <f t="shared" ca="1" si="24"/>
        <v>-3.6008592492672808E-5</v>
      </c>
      <c r="BI27" s="75">
        <f t="shared" ca="1" si="60"/>
        <v>0.12732339880937388</v>
      </c>
      <c r="BJ27" s="75">
        <f t="shared" ca="1" si="26"/>
        <v>-2.1689012209521521</v>
      </c>
      <c r="BK27" s="75">
        <f t="shared" ca="1" si="27"/>
        <v>-3.600859437212856E-5</v>
      </c>
      <c r="BL27" s="75">
        <f t="shared" ca="1" si="61"/>
        <v>0.12732339880749441</v>
      </c>
      <c r="BM27" s="72">
        <f t="array" aca="1" ref="BM27" ca="1">ATAN2((1-f)*SQRT(AX27^2+(SIN(AV27)*SIN(BL27)-COS(AV27)*COS(BL27)*COS(AU27))^2),SIN(AV27)*COS(BL27)+COS(AV27)*SIN(BL27)*COS(AU27))</f>
        <v>-0.48639796804993018</v>
      </c>
      <c r="BN27" s="72">
        <f t="shared" ca="1" si="29"/>
        <v>-0.13909069663149479</v>
      </c>
      <c r="BO27" s="72">
        <f t="array" aca="1" ref="BO27" ca="1">f/16*(1-AX27^2)*(4+f*(4-3*(1-AX27^2)))</f>
        <v>2.51331124289299E-4</v>
      </c>
      <c r="BP27" s="72">
        <f t="array" aca="1" ref="BP27" ca="1">BN27-(1-BO27)*f*AX27*(BL27+BO27*SIN(BL27)*(COS(BJ27)+BO27*COS(BL27)*(-1+2*COS(BJ27)^2)))</f>
        <v>-0.13873343623103662</v>
      </c>
      <c r="BQ27" s="72">
        <f t="shared" ca="1" si="30"/>
        <v>1.8683950399060973</v>
      </c>
      <c r="BR27" s="13">
        <f t="shared" ca="1" si="31"/>
        <v>-27.86855073300006</v>
      </c>
      <c r="BS27" s="13">
        <f t="shared" ca="1" si="32"/>
        <v>107.05115024979641</v>
      </c>
      <c r="BT27" s="15">
        <f t="shared" ca="1" si="33"/>
        <v>48</v>
      </c>
      <c r="BU27" s="15">
        <f t="shared" ca="1" si="34"/>
        <v>105</v>
      </c>
      <c r="BV27" s="15">
        <f t="shared" ca="1" si="63"/>
        <v>-0.48639796804993013</v>
      </c>
      <c r="BW27" s="15">
        <f t="shared" ca="1" si="63"/>
        <v>1.8683950399060973</v>
      </c>
      <c r="BX27" s="15">
        <f t="shared" ca="1" si="36"/>
        <v>1.8325957145940461</v>
      </c>
      <c r="BY27" s="15">
        <f t="shared" ca="1" si="37"/>
        <v>0.88402234046322004</v>
      </c>
      <c r="BZ27" s="16">
        <f t="shared" ca="1" si="38"/>
        <v>5.2668864265177145E-3</v>
      </c>
      <c r="CA27" s="15">
        <f t="shared" ca="1" si="39"/>
        <v>6382806.9407492261</v>
      </c>
      <c r="CB27" s="15">
        <f t="shared" ca="1" si="40"/>
        <v>-0.52877017854038311</v>
      </c>
      <c r="CC27" s="15">
        <f t="shared" ca="1" si="41"/>
        <v>0.27959790171362864</v>
      </c>
      <c r="CD27" s="17">
        <f t="shared" ca="1" si="42"/>
        <v>0</v>
      </c>
      <c r="CE27" s="15">
        <f t="shared" ca="1" si="43"/>
        <v>3.5799325312051211E-2</v>
      </c>
      <c r="CF27" s="16">
        <f t="shared" ca="1" si="44"/>
        <v>0.7256689847128891</v>
      </c>
      <c r="CG27" s="15">
        <f t="shared" ca="1" si="45"/>
        <v>4.76791503649555</v>
      </c>
      <c r="CH27" s="15">
        <f t="shared" ca="1" si="46"/>
        <v>0.20456056858686067</v>
      </c>
      <c r="CI27" s="15">
        <f t="shared" ca="1" si="47"/>
        <v>45.797594592583927</v>
      </c>
      <c r="CJ27" s="15">
        <f t="shared" ca="1" si="48"/>
        <v>-58.955929874023042</v>
      </c>
      <c r="CK27" s="15">
        <f t="shared" ca="1" si="49"/>
        <v>557.59808795363608</v>
      </c>
      <c r="CL27" s="15">
        <f t="shared" ca="1" si="50"/>
        <v>202023.73493159175</v>
      </c>
      <c r="CM27" s="15">
        <f t="shared" ca="1" si="51"/>
        <v>-3085565.5719582867</v>
      </c>
      <c r="CN27" s="15">
        <f t="shared" ca="1" si="52"/>
        <v>701942.92543761909</v>
      </c>
      <c r="CO27" s="15">
        <f t="shared" ca="1" si="53"/>
        <v>6915668.6542704962</v>
      </c>
      <c r="CP27" s="15" t="str">
        <f ca="1">VLOOKUP(_xlfn.FLOOR.MATH(BR27/8+11),Coef!$B$4:$C$23,2)</f>
        <v>J</v>
      </c>
      <c r="CQ27" s="15">
        <f ca="1">_xlfn.FLOOR.MATH(CN27/100000)</f>
        <v>7</v>
      </c>
      <c r="CR27" s="15" t="str">
        <f ca="1">VLOOKUP(MOD(BT27-1,3)*8+CQ27,Coef!$A$2:$C$25,3)</f>
        <v>Y</v>
      </c>
      <c r="CS27" s="15">
        <f ca="1">(MOD(_xlfn.FLOOR.MATH(CO27/100000),20))</f>
        <v>9</v>
      </c>
      <c r="CT27" s="15" t="str">
        <f ca="1">VLOOKUP(MOD(MOD(BT27+1,2)*5+CS27,20)+1,Coef!$A$2:$C$21,3)</f>
        <v>Q</v>
      </c>
      <c r="CU27" s="15"/>
      <c r="CV27" s="15" t="str">
        <f t="shared" ca="1" si="64"/>
        <v>01942</v>
      </c>
      <c r="CW27" s="15" t="str">
        <f t="shared" ca="1" si="64"/>
        <v>15668</v>
      </c>
      <c r="CX27" s="18" t="str">
        <f t="shared" ca="1" si="55"/>
        <v>701942 mE 6915668 mN 48 N</v>
      </c>
      <c r="CY27" s="15" t="str">
        <f t="shared" ca="1" si="56"/>
        <v>48JYQ0194215668</v>
      </c>
    </row>
    <row r="28" spans="1:103">
      <c r="B28" s="40" t="s">
        <v>1286</v>
      </c>
      <c r="C28" s="72" t="str">
        <f t="shared" si="0"/>
        <v>29RNQ9342199568</v>
      </c>
      <c r="D28" s="72">
        <f t="array" aca="1" ref="D28" ca="1">MATCH(TRUE,ISERROR(VALUE(MID(C28,ROW(INDIRECT("1:"&amp;LEN(C28))),1))),0)</f>
        <v>3</v>
      </c>
      <c r="E28" s="72">
        <f t="shared" ca="1" si="1"/>
        <v>29</v>
      </c>
      <c r="F28" s="72" t="str">
        <f t="shared" ca="1" si="2"/>
        <v>R</v>
      </c>
      <c r="G28" s="72" t="str">
        <f t="shared" ca="1" si="3"/>
        <v>N</v>
      </c>
      <c r="H28" s="72" t="str">
        <f t="shared" ca="1" si="4"/>
        <v>Q</v>
      </c>
      <c r="I28" s="72">
        <f t="shared" ca="1" si="5"/>
        <v>10</v>
      </c>
      <c r="J28" s="72">
        <f t="shared" ca="1" si="6"/>
        <v>93421</v>
      </c>
      <c r="K28" s="72">
        <f t="shared" ca="1" si="7"/>
        <v>99568</v>
      </c>
      <c r="L28" s="72">
        <f t="shared" ca="1" si="8"/>
        <v>170.80604746885038</v>
      </c>
      <c r="M28" s="72">
        <f ca="1">VLOOKUP(G28,Coef!$C$2:$F$25,4)</f>
        <v>5</v>
      </c>
      <c r="N28" s="31">
        <f ca="1">VLOOKUP(F28,Coef!$C$4:$D$23,2)</f>
        <v>14</v>
      </c>
      <c r="O28" s="31">
        <f ca="1">MOD(VLOOKUP(H28,Coef!$C$2:$G$21,5)+MOD(E28+1,2)*15,20)</f>
        <v>15</v>
      </c>
      <c r="P28" s="31">
        <f ca="1">VLOOKUP(N28,Coef!$A$27:$B$46,2)</f>
        <v>2.67</v>
      </c>
      <c r="Q28" s="31">
        <f ca="1">VLOOKUP(N28,Coef!$A$27:$C$46,3)+O28/10-0.1</f>
        <v>3.4</v>
      </c>
      <c r="R28" s="31">
        <f ca="1">IF(Q28+0.1&lt;P28,Q28+2,Q28)</f>
        <v>3.4</v>
      </c>
      <c r="S28" s="72">
        <f ca="1">M28*100000+J28</f>
        <v>593421</v>
      </c>
      <c r="T28" s="72">
        <f ca="1">R28*1000000+K28</f>
        <v>3499568</v>
      </c>
      <c r="U28" s="72">
        <f ca="1">IF(N28&lt;11,T28-10000000,T28)</f>
        <v>3499568</v>
      </c>
      <c r="V28" s="72">
        <f ca="1">U28/(6366197.724*0.9996)</f>
        <v>0.54993082828021533</v>
      </c>
      <c r="W28" s="72">
        <f ca="1">(Coef!$J$9/(1+Coef!$J$8*(COS(V28))^2)^0.5)*Coef!$J$6</f>
        <v>6381422.6459931424</v>
      </c>
      <c r="X28" s="72">
        <f ca="1">6*E28-183</f>
        <v>-9</v>
      </c>
      <c r="Y28" s="72">
        <f ca="1">(S28-500000)/W28</f>
        <v>1.4639525570157698E-2</v>
      </c>
      <c r="Z28" s="72">
        <f ca="1">SIN(2*V28)</f>
        <v>0.89114459948565472</v>
      </c>
      <c r="AA28" s="72">
        <f ca="1">Z28*(COS(V28))^2</f>
        <v>0.64773710059471257</v>
      </c>
      <c r="AB28" s="72">
        <f ca="1">V28+(Z28/2)</f>
        <v>0.99550312802304264</v>
      </c>
      <c r="AC28" s="72">
        <f ca="1">(3*AB28+AA28)/4</f>
        <v>0.90856162116596018</v>
      </c>
      <c r="AD28" s="72">
        <f ca="1">(5*AC28+AA28*(COS(V28))^2)/3</f>
        <v>1.6712073678710357</v>
      </c>
      <c r="AE28" s="72">
        <f ca="1">Coef!$J$6*Coef!$J$9*(V28-(Coef!$J$10*AB28)+(Coef!$J$11*AC28)-(Coef!$J$12*AD28))</f>
        <v>3485982.6041843039</v>
      </c>
      <c r="AF28" s="72">
        <f ca="1">(U28-AE28)/W28</f>
        <v>2.1288976720929605E-3</v>
      </c>
      <c r="AG28" s="72">
        <f ca="1">((Coef!$J$8*Y28^2)/2)*(COS(V28))^2</f>
        <v>5.249308182977157E-7</v>
      </c>
      <c r="AH28" s="72">
        <f ca="1">Y28*(1-(AG28/3))</f>
        <v>1.463952300857832E-2</v>
      </c>
      <c r="AI28" s="72">
        <f ca="1">AF28*(1-AG28)+V28</f>
        <v>0.55205972483478427</v>
      </c>
      <c r="AJ28" s="72">
        <f ca="1">(EXP(AH28)-EXP(-AH28))/2</f>
        <v>1.4640045927290735E-2</v>
      </c>
      <c r="AK28" s="72">
        <f ca="1">ATAN(AJ28/COS(AI28))</f>
        <v>1.719263620248607E-2</v>
      </c>
      <c r="AL28" s="72">
        <f ca="1">ATAN(COS(AK28)*TAN(AI28))</f>
        <v>0.55199372898671994</v>
      </c>
      <c r="AM28" s="72">
        <f ca="1">V28+(1+Coef!$J$8*(COS(V28))^2-(3/2)*Coef!$J$8*SIN(V28)*COS(V28)*(AL28-V28))*(AL28-V28)</f>
        <v>0.55200381528492337</v>
      </c>
      <c r="AN28" s="34" t="str">
        <f t="shared" ca="1" si="9"/>
        <v>29 593421 3499568 N</v>
      </c>
      <c r="AO28" s="33">
        <f t="shared" ca="1" si="10"/>
        <v>31.627488890945195</v>
      </c>
      <c r="AP28" s="33">
        <f t="shared" ca="1" si="11"/>
        <v>-8.0149345068937219</v>
      </c>
      <c r="AQ28" s="72">
        <v>285</v>
      </c>
      <c r="AR28" s="72">
        <v>810000</v>
      </c>
      <c r="AS28" s="72">
        <f t="shared" ca="1" si="62"/>
        <v>0.55200381528492348</v>
      </c>
      <c r="AT28" s="72">
        <f t="shared" ca="1" si="62"/>
        <v>-0.13988699647700359</v>
      </c>
      <c r="AU28" s="72">
        <f t="shared" si="62"/>
        <v>4.9741883681838397</v>
      </c>
      <c r="AV28" s="72">
        <f t="array" aca="1" ref="AV28" ca="1">ATAN((1-f)*TAN(AS28))</f>
        <v>0.55050537465028426</v>
      </c>
      <c r="AW28" s="72">
        <f t="shared" ca="1" si="13"/>
        <v>1.171752815447958</v>
      </c>
      <c r="AX28" s="72">
        <f t="shared" ca="1" si="14"/>
        <v>-0.82322019616905073</v>
      </c>
      <c r="AY28" s="72">
        <f t="shared" ca="1" si="57"/>
        <v>2.1721971438482938E-3</v>
      </c>
      <c r="AZ28" s="72">
        <f t="shared" ca="1" si="16"/>
        <v>5.4246028042557255E-4</v>
      </c>
      <c r="BA28" s="72">
        <f t="shared" ca="1" si="17"/>
        <v>1.0005428283090114</v>
      </c>
      <c r="BB28" s="72">
        <f t="shared" ca="1" si="18"/>
        <v>5.4246022056579483E-4</v>
      </c>
      <c r="BC28" s="72">
        <f t="shared" ca="1" si="58"/>
        <v>0.1273544268513826</v>
      </c>
      <c r="BD28" s="75">
        <f t="shared" ca="1" si="20"/>
        <v>2.4708600577472986</v>
      </c>
      <c r="BE28" s="75">
        <f t="shared" ca="1" si="21"/>
        <v>-5.3996262304013555E-5</v>
      </c>
      <c r="BF28" s="75">
        <f t="shared" ca="1" si="59"/>
        <v>0.12730043058907858</v>
      </c>
      <c r="BG28" s="75">
        <f t="shared" ca="1" si="23"/>
        <v>2.4708060614849945</v>
      </c>
      <c r="BH28" s="75">
        <f t="shared" ca="1" si="24"/>
        <v>-5.397118065537498E-5</v>
      </c>
      <c r="BI28" s="75">
        <f t="shared" ca="1" si="60"/>
        <v>0.12730045567072723</v>
      </c>
      <c r="BJ28" s="75">
        <f t="shared" ca="1" si="26"/>
        <v>2.4708060865666432</v>
      </c>
      <c r="BK28" s="75">
        <f t="shared" ca="1" si="27"/>
        <v>-5.3971192305599751E-5</v>
      </c>
      <c r="BL28" s="75">
        <f t="shared" ca="1" si="61"/>
        <v>0.12730045565907699</v>
      </c>
      <c r="BM28" s="72">
        <f t="array" aca="1" ref="BM28" ca="1">ATAN2((1-f)*SQRT(AX28^2+(SIN(AV28)*SIN(BL28)-COS(AV28)*COS(BL28)*COS(AU28))^2),SIN(AV28)*COS(BL28)+COS(AV28)*SIN(BL28)*COS(AU28))</f>
        <v>0.58018293435136303</v>
      </c>
      <c r="BN28" s="72">
        <f t="shared" ca="1" si="29"/>
        <v>-0.14700554558666909</v>
      </c>
      <c r="BO28" s="72">
        <f t="array" aca="1" ref="BO28" ca="1">f/16*(1-AX28^2)*(4+f*(4-3*(1-AX28^2)))</f>
        <v>2.7084668705426752E-4</v>
      </c>
      <c r="BP28" s="72">
        <f t="array" aca="1" ref="BP28" ca="1">BN28-(1-BO28)*f*AX28*(BL28+BO28*SIN(BL28)*(COS(BJ28)+BO28*COS(BL28)*(-1+2*COS(BJ28)^2)))</f>
        <v>-0.14665435289829379</v>
      </c>
      <c r="BQ28" s="72">
        <f t="shared" ca="1" si="30"/>
        <v>-0.28654134937529741</v>
      </c>
      <c r="BR28" s="13">
        <f t="shared" ca="1" si="31"/>
        <v>33.242033483848815</v>
      </c>
      <c r="BS28" s="13">
        <f t="shared" ca="1" si="32"/>
        <v>-16.417609975188128</v>
      </c>
      <c r="BT28" s="15">
        <f t="shared" ca="1" si="33"/>
        <v>28</v>
      </c>
      <c r="BU28" s="15">
        <f t="shared" ca="1" si="34"/>
        <v>-15</v>
      </c>
      <c r="BV28" s="15">
        <f t="shared" ca="1" si="63"/>
        <v>0.58018293435136303</v>
      </c>
      <c r="BW28" s="15">
        <f t="shared" ca="1" si="63"/>
        <v>-0.28654134937529741</v>
      </c>
      <c r="BX28" s="15">
        <f t="shared" ca="1" si="36"/>
        <v>-0.26179938779914941</v>
      </c>
      <c r="BY28" s="15">
        <f t="shared" ca="1" si="37"/>
        <v>0.83636238351623604</v>
      </c>
      <c r="BZ28" s="16">
        <f t="shared" ca="1" si="38"/>
        <v>4.7142917509413844E-3</v>
      </c>
      <c r="CA28" s="15">
        <f t="shared" ca="1" si="39"/>
        <v>6384561.977138388</v>
      </c>
      <c r="CB28" s="15">
        <f t="shared" ca="1" si="40"/>
        <v>0.6554299382390576</v>
      </c>
      <c r="CC28" s="15">
        <f t="shared" ca="1" si="41"/>
        <v>0.42958840394005487</v>
      </c>
      <c r="CD28" s="17">
        <f t="shared" ca="1" si="42"/>
        <v>0</v>
      </c>
      <c r="CE28" s="15">
        <f t="shared" ca="1" si="43"/>
        <v>-2.4741961576147997E-2</v>
      </c>
      <c r="CF28" s="16">
        <f t="shared" ca="1" si="44"/>
        <v>0.57512588781088658</v>
      </c>
      <c r="CG28" s="15">
        <f t="shared" ca="1" si="45"/>
        <v>4.61292912000527</v>
      </c>
      <c r="CH28" s="15">
        <f t="shared" ca="1" si="46"/>
        <v>-2.3645830956063536</v>
      </c>
      <c r="CI28" s="15">
        <f t="shared" ca="1" si="47"/>
        <v>36.872959868262512</v>
      </c>
      <c r="CJ28" s="15">
        <f t="shared" ca="1" si="48"/>
        <v>-111.81835516626499</v>
      </c>
      <c r="CK28" s="15">
        <f t="shared" ca="1" si="49"/>
        <v>148.67978129862465</v>
      </c>
      <c r="CL28" s="15">
        <f t="shared" ca="1" si="50"/>
        <v>-132122.73370408948</v>
      </c>
      <c r="CM28" s="15">
        <f t="shared" ca="1" si="51"/>
        <v>3680487.2561028358</v>
      </c>
      <c r="CN28" s="15">
        <f t="shared" ca="1" si="52"/>
        <v>367930.11538939213</v>
      </c>
      <c r="CO28" s="15">
        <f t="shared" ca="1" si="53"/>
        <v>3679015.0612003948</v>
      </c>
      <c r="CP28" s="15" t="str">
        <f ca="1">VLOOKUP(_xlfn.FLOOR.MATH(BR28/8+11),Coef!$B$4:$C$23,2)</f>
        <v>S</v>
      </c>
      <c r="CQ28" s="15">
        <f ca="1">_xlfn.FLOOR.MATH(CN28/100000)</f>
        <v>3</v>
      </c>
      <c r="CR28" s="15" t="str">
        <f ca="1">VLOOKUP(MOD(BT28-1,3)*8+CQ28,Coef!$A$2:$C$25,3)</f>
        <v>C</v>
      </c>
      <c r="CS28" s="15">
        <f ca="1">(MOD(_xlfn.FLOOR.MATH(CO28/100000),20))</f>
        <v>16</v>
      </c>
      <c r="CT28" s="15" t="str">
        <f ca="1">VLOOKUP(MOD(MOD(BT28+1,2)*5+CS28,20)+1,Coef!$A$2:$C$21,3)</f>
        <v>B</v>
      </c>
      <c r="CU28" s="15"/>
      <c r="CV28" s="15" t="str">
        <f t="shared" ca="1" si="64"/>
        <v>67930</v>
      </c>
      <c r="CW28" s="15" t="str">
        <f t="shared" ca="1" si="64"/>
        <v>79015</v>
      </c>
      <c r="CX28" s="18" t="str">
        <f t="shared" ca="1" si="55"/>
        <v>367930 mE 3679015 mN 28 S</v>
      </c>
      <c r="CY28" s="15" t="str">
        <f t="shared" ca="1" si="56"/>
        <v>28SCB6793079015</v>
      </c>
    </row>
    <row r="29" spans="1:103">
      <c r="B29" s="40" t="s">
        <v>1287</v>
      </c>
      <c r="C29" s="72" t="str">
        <f t="shared" si="0"/>
        <v>29SMR7655764754</v>
      </c>
      <c r="D29" s="72">
        <f t="array" aca="1" ref="D29" ca="1">MATCH(TRUE,ISERROR(VALUE(MID(C29,ROW(INDIRECT("1:"&amp;LEN(C29))),1))),0)</f>
        <v>3</v>
      </c>
      <c r="E29" s="72">
        <f t="shared" ca="1" si="1"/>
        <v>29</v>
      </c>
      <c r="F29" s="72" t="str">
        <f t="shared" ca="1" si="2"/>
        <v>S</v>
      </c>
      <c r="G29" s="72" t="str">
        <f t="shared" ca="1" si="3"/>
        <v>M</v>
      </c>
      <c r="H29" s="72" t="str">
        <f t="shared" ca="1" si="4"/>
        <v>R</v>
      </c>
      <c r="I29" s="72">
        <f t="shared" ca="1" si="5"/>
        <v>10</v>
      </c>
      <c r="J29" s="72">
        <f t="shared" ca="1" si="6"/>
        <v>76557</v>
      </c>
      <c r="K29" s="72">
        <f t="shared" ca="1" si="7"/>
        <v>64754</v>
      </c>
      <c r="L29" s="72">
        <f t="shared" ca="1" si="8"/>
        <v>170.80604746885038</v>
      </c>
      <c r="M29" s="72">
        <f ca="1">VLOOKUP(G29,Coef!$C$2:$F$25,4)</f>
        <v>4</v>
      </c>
      <c r="N29" s="31">
        <f ca="1">VLOOKUP(F29,Coef!$C$4:$D$23,2)</f>
        <v>15</v>
      </c>
      <c r="O29" s="31">
        <f ca="1">MOD(VLOOKUP(H29,Coef!$C$2:$G$21,5)+MOD(E29+1,2)*15,20)</f>
        <v>16</v>
      </c>
      <c r="P29" s="31">
        <f ca="1">VLOOKUP(N29,Coef!$A$27:$B$46,2)</f>
        <v>3.56</v>
      </c>
      <c r="Q29" s="31">
        <f ca="1">VLOOKUP(N29,Coef!$A$27:$C$46,3)+O29/10-0.1</f>
        <v>3.5</v>
      </c>
      <c r="R29" s="31">
        <f ca="1">IF(Q29+0.1&lt;P29,Q29+2,Q29)</f>
        <v>3.5</v>
      </c>
      <c r="S29" s="72">
        <f ca="1">M29*100000+J29</f>
        <v>476557</v>
      </c>
      <c r="T29" s="72">
        <f ca="1">R29*1000000+K29</f>
        <v>3564754</v>
      </c>
      <c r="U29" s="72">
        <f ca="1">IF(N29&lt;11,T29-10000000,T29)</f>
        <v>3564754</v>
      </c>
      <c r="V29" s="72">
        <f ca="1">U29/(6366197.724*0.9996)</f>
        <v>0.56017431861167177</v>
      </c>
      <c r="W29" s="72">
        <f ca="1">(Coef!$J$9/(1+Coef!$J$8*(COS(V29))^2)^0.5)*Coef!$J$6</f>
        <v>6381618.9990763832</v>
      </c>
      <c r="X29" s="72">
        <f ca="1">6*E29-183</f>
        <v>-9</v>
      </c>
      <c r="Y29" s="72">
        <f ca="1">(S29-500000)/W29</f>
        <v>-3.673519212505937E-3</v>
      </c>
      <c r="Z29" s="72">
        <f ca="1">SIN(2*V29)</f>
        <v>0.90025228258909251</v>
      </c>
      <c r="AA29" s="72">
        <f ca="1">Z29*(COS(V29))^2</f>
        <v>0.64609693433349347</v>
      </c>
      <c r="AB29" s="72">
        <f ca="1">V29+(Z29/2)</f>
        <v>1.010300459906218</v>
      </c>
      <c r="AC29" s="72">
        <f ca="1">(3*AB29+AA29)/4</f>
        <v>0.91924957851303679</v>
      </c>
      <c r="AD29" s="72">
        <f ca="1">(5*AC29+AA29*(COS(V29))^2)/3</f>
        <v>1.6866471740867999</v>
      </c>
      <c r="AE29" s="72">
        <f ca="1">Coef!$J$6*Coef!$J$9*(V29-(Coef!$J$10*AB29)+(Coef!$J$11*AC29)-(Coef!$J$12*AD29))</f>
        <v>3551034.9871163503</v>
      </c>
      <c r="AF29" s="72">
        <f ca="1">(U29-AE29)/W29</f>
        <v>2.1497699699144115E-3</v>
      </c>
      <c r="AG29" s="72">
        <f ca="1">((Coef!$J$8*Y29^2)/2)*(COS(V29))^2</f>
        <v>3.2635896887305428E-8</v>
      </c>
      <c r="AH29" s="72">
        <f ca="1">Y29*(1-(AG29/3))</f>
        <v>-3.6735191725430719E-3</v>
      </c>
      <c r="AI29" s="72">
        <f ca="1">AF29*(1-AG29)+V29</f>
        <v>0.56232408851142657</v>
      </c>
      <c r="AJ29" s="72">
        <f ca="1">(EXP(AH29)-EXP(-AH29))/2</f>
        <v>-3.6735274347481917E-3</v>
      </c>
      <c r="AK29" s="72">
        <f ca="1">ATAN(AJ29/COS(AI29))</f>
        <v>-4.3421097948073487E-3</v>
      </c>
      <c r="AL29" s="72">
        <f ca="1">ATAN(COS(AK29)*TAN(AI29))</f>
        <v>0.56231983640231209</v>
      </c>
      <c r="AM29" s="72">
        <f ca="1">V29+(1+Coef!$J$8*(COS(V29))^2-(3/2)*Coef!$J$8*SIN(V29)*COS(V29)*(AL29-V29))*(AL29-V29)</f>
        <v>0.5623301929625818</v>
      </c>
      <c r="AN29" s="34" t="str">
        <f t="shared" ca="1" si="9"/>
        <v>29 476557 3564754 N</v>
      </c>
      <c r="AO29" s="33">
        <f t="shared" ca="1" si="10"/>
        <v>32.219146749533124</v>
      </c>
      <c r="AP29" s="33">
        <f t="shared" ca="1" si="11"/>
        <v>-9.2487845654248773</v>
      </c>
      <c r="AQ29" s="72">
        <v>285</v>
      </c>
      <c r="AR29" s="72">
        <v>810000</v>
      </c>
      <c r="AS29" s="72">
        <f t="shared" ca="1" si="62"/>
        <v>0.5623301929625818</v>
      </c>
      <c r="AT29" s="72">
        <f t="shared" ca="1" si="62"/>
        <v>-0.161421742474297</v>
      </c>
      <c r="AU29" s="72">
        <f t="shared" si="62"/>
        <v>4.9741883681838397</v>
      </c>
      <c r="AV29" s="72">
        <f t="array" aca="1" ref="AV29" ca="1">ATAN((1-f)*TAN(AS29))</f>
        <v>0.56081643076719168</v>
      </c>
      <c r="AW29" s="72">
        <f t="shared" ca="1" si="13"/>
        <v>1.1799241304070507</v>
      </c>
      <c r="AX29" s="72">
        <f t="shared" ca="1" si="14"/>
        <v>-0.81796642090059724</v>
      </c>
      <c r="AY29" s="72">
        <f t="shared" ca="1" si="57"/>
        <v>2.2303079534922087E-3</v>
      </c>
      <c r="AZ29" s="72">
        <f t="shared" ca="1" si="16"/>
        <v>5.5695606955760192E-4</v>
      </c>
      <c r="BA29" s="72">
        <f t="shared" ca="1" si="17"/>
        <v>1.0005573440357172</v>
      </c>
      <c r="BB29" s="72">
        <f t="shared" ca="1" si="18"/>
        <v>5.5695600476967386E-4</v>
      </c>
      <c r="BC29" s="72">
        <f t="shared" ca="1" si="58"/>
        <v>0.12735257923908333</v>
      </c>
      <c r="BD29" s="75">
        <f t="shared" ca="1" si="20"/>
        <v>2.4872008400531849</v>
      </c>
      <c r="BE29" s="75">
        <f t="shared" ca="1" si="21"/>
        <v>-5.6150257834064079E-5</v>
      </c>
      <c r="BF29" s="75">
        <f t="shared" ca="1" si="59"/>
        <v>0.12729642898124927</v>
      </c>
      <c r="BG29" s="75">
        <f t="shared" ca="1" si="23"/>
        <v>2.4871446897953504</v>
      </c>
      <c r="BH29" s="75">
        <f t="shared" ca="1" si="24"/>
        <v>-5.6123217700300994E-5</v>
      </c>
      <c r="BI29" s="75">
        <f t="shared" ca="1" si="60"/>
        <v>0.12729645602138304</v>
      </c>
      <c r="BJ29" s="75">
        <f t="shared" ca="1" si="26"/>
        <v>2.4871447168354845</v>
      </c>
      <c r="BK29" s="75">
        <f t="shared" ca="1" si="27"/>
        <v>-5.6123230721522729E-5</v>
      </c>
      <c r="BL29" s="75">
        <f t="shared" ca="1" si="61"/>
        <v>0.12729645600836181</v>
      </c>
      <c r="BM29" s="72">
        <f t="array" aca="1" ref="BM29" ca="1">ATAN2((1-f)*SQRT(AX29^2+(SIN(AV29)*SIN(BL29)-COS(AV29)*COS(BL29)*COS(AU29))^2),SIN(AV29)*COS(BL29)+COS(AV29)*SIN(BL29)*COS(AU29))</f>
        <v>0.59039470396694926</v>
      </c>
      <c r="BN29" s="72">
        <f t="shared" ca="1" si="29"/>
        <v>-0.14800181657027281</v>
      </c>
      <c r="BO29" s="72">
        <f t="array" aca="1" ref="BO29" ca="1">f/16*(1-AX29^2)*(4+f*(4-3*(1-AX29^2)))</f>
        <v>2.7808638720820867E-4</v>
      </c>
      <c r="BP29" s="72">
        <f t="array" aca="1" ref="BP29" ca="1">BN29-(1-BO29)*f*AX29*(BL29+BO29*SIN(BL29)*(COS(BJ29)+BO29*COS(BL29)*(-1+2*COS(BJ29)^2)))</f>
        <v>-0.1476528816230806</v>
      </c>
      <c r="BQ29" s="72">
        <f t="shared" ca="1" si="30"/>
        <v>-0.30907462409737763</v>
      </c>
      <c r="BR29" s="13">
        <f t="shared" ca="1" si="31"/>
        <v>33.827124784181834</v>
      </c>
      <c r="BS29" s="13">
        <f t="shared" ca="1" si="32"/>
        <v>-17.708671515372149</v>
      </c>
      <c r="BT29" s="15">
        <f t="shared" ca="1" si="33"/>
        <v>28</v>
      </c>
      <c r="BU29" s="15">
        <f t="shared" ca="1" si="34"/>
        <v>-15</v>
      </c>
      <c r="BV29" s="15">
        <f t="shared" ca="1" si="63"/>
        <v>0.59039470396694926</v>
      </c>
      <c r="BW29" s="15">
        <f t="shared" ca="1" si="63"/>
        <v>-0.30907462409737763</v>
      </c>
      <c r="BX29" s="15">
        <f t="shared" ca="1" si="36"/>
        <v>-0.26179938779914941</v>
      </c>
      <c r="BY29" s="15">
        <f t="shared" ca="1" si="37"/>
        <v>0.83072101647643493</v>
      </c>
      <c r="BZ29" s="16">
        <f t="shared" ca="1" si="38"/>
        <v>4.6509092813759347E-3</v>
      </c>
      <c r="CA29" s="15">
        <f t="shared" ca="1" si="39"/>
        <v>6384763.3719309056</v>
      </c>
      <c r="CB29" s="15">
        <f t="shared" ca="1" si="40"/>
        <v>0.67012744845407279</v>
      </c>
      <c r="CC29" s="15">
        <f t="shared" ca="1" si="41"/>
        <v>0.44907079717156601</v>
      </c>
      <c r="CD29" s="17">
        <f t="shared" ca="1" si="42"/>
        <v>0</v>
      </c>
      <c r="CE29" s="15">
        <f t="shared" ca="1" si="43"/>
        <v>-4.7275236298228218E-2</v>
      </c>
      <c r="CF29" s="16">
        <f t="shared" ca="1" si="44"/>
        <v>0.55558011210980995</v>
      </c>
      <c r="CG29" s="15">
        <f t="shared" ca="1" si="45"/>
        <v>4.5928739101893923</v>
      </c>
      <c r="CH29" s="15">
        <f t="shared" ca="1" si="46"/>
        <v>-2.695358961040133</v>
      </c>
      <c r="CI29" s="15">
        <f t="shared" ca="1" si="47"/>
        <v>35.722069963168138</v>
      </c>
      <c r="CJ29" s="15">
        <f t="shared" ca="1" si="48"/>
        <v>-118.09751354313097</v>
      </c>
      <c r="CK29" s="15">
        <f t="shared" ca="1" si="49"/>
        <v>97.354055738826503</v>
      </c>
      <c r="CL29" s="15">
        <f t="shared" ca="1" si="50"/>
        <v>-250781.62288188437</v>
      </c>
      <c r="CM29" s="15">
        <f t="shared" ca="1" si="51"/>
        <v>3747787.4431267502</v>
      </c>
      <c r="CN29" s="15">
        <f t="shared" ca="1" si="52"/>
        <v>249318.68976726837</v>
      </c>
      <c r="CO29" s="15">
        <f t="shared" ca="1" si="53"/>
        <v>3746288.3281494998</v>
      </c>
      <c r="CP29" s="15" t="str">
        <f ca="1">VLOOKUP(_xlfn.FLOOR.MATH(BR29/8+11),Coef!$B$4:$C$23,2)</f>
        <v>S</v>
      </c>
      <c r="CQ29" s="15">
        <f ca="1">_xlfn.FLOOR.MATH(CN29/100000)</f>
        <v>2</v>
      </c>
      <c r="CR29" s="15" t="str">
        <f ca="1">VLOOKUP(MOD(BT29-1,3)*8+CQ29,Coef!$A$2:$C$25,3)</f>
        <v>B</v>
      </c>
      <c r="CS29" s="15">
        <f ca="1">(MOD(_xlfn.FLOOR.MATH(CO29/100000),20))</f>
        <v>17</v>
      </c>
      <c r="CT29" s="15" t="str">
        <f ca="1">VLOOKUP(MOD(MOD(BT29+1,2)*5+CS29,20)+1,Coef!$A$2:$C$21,3)</f>
        <v>C</v>
      </c>
      <c r="CU29" s="15"/>
      <c r="CV29" s="15" t="str">
        <f t="shared" ca="1" si="64"/>
        <v>49318</v>
      </c>
      <c r="CW29" s="15" t="str">
        <f t="shared" ca="1" si="64"/>
        <v>46288</v>
      </c>
      <c r="CX29" s="18" t="str">
        <f t="shared" ca="1" si="55"/>
        <v>249318 mE 3746288 mN 28 S</v>
      </c>
      <c r="CY29" s="15" t="str">
        <f t="shared" ca="1" si="56"/>
        <v>28SBC4931846288</v>
      </c>
    </row>
    <row r="30" spans="1:103">
      <c r="B30" s="40" t="s">
        <v>1288</v>
      </c>
      <c r="C30" s="72" t="str">
        <f t="shared" si="0"/>
        <v>29RNR9526703419</v>
      </c>
      <c r="D30" s="72">
        <f t="array" aca="1" ref="D30" ca="1">MATCH(TRUE,ISERROR(VALUE(MID(C30,ROW(INDIRECT("1:"&amp;LEN(C30))),1))),0)</f>
        <v>3</v>
      </c>
      <c r="E30" s="72">
        <f t="shared" ca="1" si="1"/>
        <v>29</v>
      </c>
      <c r="F30" s="72" t="str">
        <f t="shared" ca="1" si="2"/>
        <v>R</v>
      </c>
      <c r="G30" s="72" t="str">
        <f t="shared" ca="1" si="3"/>
        <v>N</v>
      </c>
      <c r="H30" s="72" t="str">
        <f t="shared" ca="1" si="4"/>
        <v>R</v>
      </c>
      <c r="I30" s="72">
        <f t="shared" ca="1" si="5"/>
        <v>10</v>
      </c>
      <c r="J30" s="72">
        <f t="shared" ca="1" si="6"/>
        <v>95267</v>
      </c>
      <c r="K30" s="72">
        <f t="shared" ca="1" si="7"/>
        <v>3419</v>
      </c>
      <c r="L30" s="72">
        <f t="shared" ca="1" si="8"/>
        <v>170.80604746885038</v>
      </c>
      <c r="M30" s="72">
        <f ca="1">VLOOKUP(G30,Coef!$C$2:$F$25,4)</f>
        <v>5</v>
      </c>
      <c r="N30" s="31">
        <f ca="1">VLOOKUP(F30,Coef!$C$4:$D$23,2)</f>
        <v>14</v>
      </c>
      <c r="O30" s="31">
        <f ca="1">MOD(VLOOKUP(H30,Coef!$C$2:$G$21,5)+MOD(E30+1,2)*15,20)</f>
        <v>16</v>
      </c>
      <c r="P30" s="31">
        <f ca="1">VLOOKUP(N30,Coef!$A$27:$B$46,2)</f>
        <v>2.67</v>
      </c>
      <c r="Q30" s="31">
        <f ca="1">VLOOKUP(N30,Coef!$A$27:$C$46,3)+O30/10-0.1</f>
        <v>3.5</v>
      </c>
      <c r="R30" s="31">
        <f ca="1">IF(Q30+0.1&lt;P30,Q30+2,Q30)</f>
        <v>3.5</v>
      </c>
      <c r="S30" s="72">
        <f ca="1">M30*100000+J30</f>
        <v>595267</v>
      </c>
      <c r="T30" s="72">
        <f ca="1">R30*1000000+K30</f>
        <v>3503419</v>
      </c>
      <c r="U30" s="72">
        <f ca="1">IF(N30&lt;11,T30-10000000,T30)</f>
        <v>3503419</v>
      </c>
      <c r="V30" s="72">
        <f ca="1">U30/(6366197.724*0.9996)</f>
        <v>0.55053598400792436</v>
      </c>
      <c r="W30" s="72">
        <f ca="1">(Coef!$J$9/(1+Coef!$J$8*(COS(V30))^2)^0.5)*Coef!$J$6</f>
        <v>6381434.1896364968</v>
      </c>
      <c r="X30" s="72">
        <f ca="1">6*E30-183</f>
        <v>-9</v>
      </c>
      <c r="Y30" s="72">
        <f ca="1">(S30-500000)/W30</f>
        <v>1.492877575306103E-2</v>
      </c>
      <c r="Z30" s="72">
        <f ca="1">SIN(2*V30)</f>
        <v>0.89169308845257811</v>
      </c>
      <c r="AA30" s="72">
        <f ca="1">Z30*(COS(V30))^2</f>
        <v>0.64765475370766623</v>
      </c>
      <c r="AB30" s="72">
        <f ca="1">V30+(Z30/2)</f>
        <v>0.99638252823421336</v>
      </c>
      <c r="AC30" s="72">
        <f ca="1">(3*AB30+AA30)/4</f>
        <v>0.90920058460257658</v>
      </c>
      <c r="AD30" s="72">
        <f ca="1">(5*AC30+AA30*(COS(V30))^2)/3</f>
        <v>1.6721358968545414</v>
      </c>
      <c r="AE30" s="72">
        <f ca="1">Coef!$J$6*Coef!$J$9*(V30-(Coef!$J$10*AB30)+(Coef!$J$11*AC30)-(Coef!$J$12*AD30))</f>
        <v>3489825.5438336232</v>
      </c>
      <c r="AF30" s="72">
        <f ca="1">(U30-AE30)/W30</f>
        <v>2.1301569149538065E-3</v>
      </c>
      <c r="AG30" s="72">
        <f ca="1">((Coef!$J$8*Y30^2)/2)*(COS(V30))^2</f>
        <v>5.454739540130681E-7</v>
      </c>
      <c r="AH30" s="72">
        <f ca="1">Y30*(1-(AG30/3))</f>
        <v>1.4928773038641584E-2</v>
      </c>
      <c r="AI30" s="72">
        <f ca="1">AF30*(1-AG30)+V30</f>
        <v>0.55266613976093304</v>
      </c>
      <c r="AJ30" s="72">
        <f ca="1">(EXP(AH30)-EXP(-AH30))/2</f>
        <v>1.4929327569777107E-2</v>
      </c>
      <c r="AK30" s="72">
        <f ca="1">ATAN(AJ30/COS(AI30))</f>
        <v>1.7538840038095822E-2</v>
      </c>
      <c r="AL30" s="72">
        <f ca="1">ATAN(COS(AK30)*TAN(AI30))</f>
        <v>0.55259741730362744</v>
      </c>
      <c r="AM30" s="72">
        <f ca="1">V30+(1+Coef!$J$8*(COS(V30))^2-(3/2)*Coef!$J$8*SIN(V30)*COS(V30)*(AL30-V30))*(AL30-V30)</f>
        <v>0.55260748893439771</v>
      </c>
      <c r="AN30" s="34" t="str">
        <f t="shared" ca="1" si="9"/>
        <v>29 595267 3503419 N</v>
      </c>
      <c r="AO30" s="33">
        <f t="shared" ca="1" si="10"/>
        <v>31.662076843263332</v>
      </c>
      <c r="AP30" s="33">
        <f t="shared" ca="1" si="11"/>
        <v>-7.9950984882620411</v>
      </c>
      <c r="AQ30" s="72">
        <v>285</v>
      </c>
      <c r="AR30" s="72">
        <v>810000</v>
      </c>
      <c r="AS30" s="72">
        <f t="shared" ca="1" si="62"/>
        <v>0.55260748893439771</v>
      </c>
      <c r="AT30" s="72">
        <f t="shared" ca="1" si="62"/>
        <v>-0.13954079264139382</v>
      </c>
      <c r="AU30" s="72">
        <f t="shared" si="62"/>
        <v>4.9741883681838397</v>
      </c>
      <c r="AV30" s="72">
        <f t="array" aca="1" ref="AV30" ca="1">ATAN((1-f)*TAN(AS30))</f>
        <v>0.55110813499646238</v>
      </c>
      <c r="AW30" s="72">
        <f t="shared" ca="1" si="13"/>
        <v>1.1722364657232058</v>
      </c>
      <c r="AX30" s="72">
        <f t="shared" ca="1" si="14"/>
        <v>-0.82291547594159575</v>
      </c>
      <c r="AY30" s="72">
        <f t="shared" ca="1" si="57"/>
        <v>2.175577748446286E-3</v>
      </c>
      <c r="AZ30" s="72">
        <f t="shared" ca="1" si="16"/>
        <v>5.4330359804839864E-4</v>
      </c>
      <c r="BA30" s="72">
        <f t="shared" ca="1" si="17"/>
        <v>1.0005436727721215</v>
      </c>
      <c r="BB30" s="72">
        <f t="shared" ca="1" si="18"/>
        <v>5.4330353790900973E-4</v>
      </c>
      <c r="BC30" s="72">
        <f t="shared" ca="1" si="58"/>
        <v>0.12735431936370534</v>
      </c>
      <c r="BD30" s="75">
        <f t="shared" ca="1" si="20"/>
        <v>2.4718272508101169</v>
      </c>
      <c r="BE30" s="75">
        <f t="shared" ca="1" si="21"/>
        <v>-5.4121667020293314E-5</v>
      </c>
      <c r="BF30" s="75">
        <f t="shared" ca="1" si="59"/>
        <v>0.12730019769668505</v>
      </c>
      <c r="BG30" s="75">
        <f t="shared" ca="1" si="23"/>
        <v>2.4717731291430969</v>
      </c>
      <c r="BH30" s="75">
        <f t="shared" ca="1" si="24"/>
        <v>-5.4096473326864226E-5</v>
      </c>
      <c r="BI30" s="75">
        <f t="shared" ca="1" si="60"/>
        <v>0.12730022289037848</v>
      </c>
      <c r="BJ30" s="75">
        <f t="shared" ca="1" si="26"/>
        <v>2.4717731543367902</v>
      </c>
      <c r="BK30" s="75">
        <f t="shared" ca="1" si="27"/>
        <v>-5.4096485054172933E-5</v>
      </c>
      <c r="BL30" s="75">
        <f t="shared" ca="1" si="61"/>
        <v>0.12730022287865117</v>
      </c>
      <c r="BM30" s="72">
        <f t="array" aca="1" ref="BM30" ca="1">ATAN2((1-f)*SQRT(AX30^2+(SIN(AV30)*SIN(BL30)-COS(AV30)*COS(BL30)*COS(AU30))^2),SIN(AV30)*COS(BL30)+COS(AV30)*SIN(BL30)*COS(AU30))</f>
        <v>0.58077994972391789</v>
      </c>
      <c r="BN30" s="72">
        <f t="shared" ca="1" si="29"/>
        <v>-0.147062994976522</v>
      </c>
      <c r="BO30" s="72">
        <f t="array" aca="1" ref="BO30" ca="1">f/16*(1-AX30^2)*(4+f*(4-3*(1-AX30^2)))</f>
        <v>2.7126786622406579E-4</v>
      </c>
      <c r="BP30" s="72">
        <f t="array" aca="1" ref="BP30" ca="1">BN30-(1-BO30)*f*AX30*(BL30+BO30*SIN(BL30)*(COS(BJ30)+BO30*COS(BL30)*(-1+2*COS(BJ30)^2)))</f>
        <v>-0.14671193324675905</v>
      </c>
      <c r="BQ30" s="72">
        <f t="shared" ca="1" si="30"/>
        <v>-0.28625272588815287</v>
      </c>
      <c r="BR30" s="13">
        <f t="shared" ca="1" si="31"/>
        <v>33.27623994500064</v>
      </c>
      <c r="BS30" s="13">
        <f t="shared" ca="1" si="32"/>
        <v>-16.401073067506399</v>
      </c>
      <c r="BT30" s="15">
        <f t="shared" ca="1" si="33"/>
        <v>28</v>
      </c>
      <c r="BU30" s="15">
        <f t="shared" ca="1" si="34"/>
        <v>-15</v>
      </c>
      <c r="BV30" s="15">
        <f t="shared" ca="1" si="63"/>
        <v>0.580779949723918</v>
      </c>
      <c r="BW30" s="15">
        <f t="shared" ca="1" si="63"/>
        <v>-0.28625272588815287</v>
      </c>
      <c r="BX30" s="15">
        <f t="shared" ca="1" si="36"/>
        <v>-0.26179938779914941</v>
      </c>
      <c r="BY30" s="15">
        <f t="shared" ca="1" si="37"/>
        <v>0.83603496442119751</v>
      </c>
      <c r="BZ30" s="16">
        <f t="shared" ca="1" si="38"/>
        <v>4.7106013721414878E-3</v>
      </c>
      <c r="CA30" s="15">
        <f t="shared" ca="1" si="39"/>
        <v>6384573.7026195852</v>
      </c>
      <c r="CB30" s="15">
        <f t="shared" ca="1" si="40"/>
        <v>0.65628375869551547</v>
      </c>
      <c r="CC30" s="15">
        <f t="shared" ca="1" si="41"/>
        <v>0.4307083719275136</v>
      </c>
      <c r="CD30" s="17">
        <f t="shared" ca="1" si="42"/>
        <v>0</v>
      </c>
      <c r="CE30" s="15">
        <f t="shared" ca="1" si="43"/>
        <v>-2.4453338089003462E-2</v>
      </c>
      <c r="CF30" s="16">
        <f t="shared" ca="1" si="44"/>
        <v>0.57400222944462798</v>
      </c>
      <c r="CG30" s="15">
        <f t="shared" ca="1" si="45"/>
        <v>4.6117757994829089</v>
      </c>
      <c r="CH30" s="15">
        <f t="shared" ca="1" si="46"/>
        <v>-2.3836166378647299</v>
      </c>
      <c r="CI30" s="15">
        <f t="shared" ca="1" si="47"/>
        <v>36.806751002558656</v>
      </c>
      <c r="CJ30" s="15">
        <f t="shared" ca="1" si="48"/>
        <v>-112.18297413978036</v>
      </c>
      <c r="CK30" s="15">
        <f t="shared" ca="1" si="49"/>
        <v>145.71812234703947</v>
      </c>
      <c r="CL30" s="15">
        <f t="shared" ca="1" si="50"/>
        <v>-130530.45773196976</v>
      </c>
      <c r="CM30" s="15">
        <f t="shared" ca="1" si="51"/>
        <v>3684260.7307520397</v>
      </c>
      <c r="CN30" s="15">
        <f t="shared" ca="1" si="52"/>
        <v>369521.75445112301</v>
      </c>
      <c r="CO30" s="15">
        <f t="shared" ca="1" si="53"/>
        <v>3682787.0264597391</v>
      </c>
      <c r="CP30" s="15" t="str">
        <f ca="1">VLOOKUP(_xlfn.FLOOR.MATH(BR30/8+11),Coef!$B$4:$C$23,2)</f>
        <v>S</v>
      </c>
      <c r="CQ30" s="15">
        <f ca="1">_xlfn.FLOOR.MATH(CN30/100000)</f>
        <v>3</v>
      </c>
      <c r="CR30" s="15" t="str">
        <f ca="1">VLOOKUP(MOD(BT30-1,3)*8+CQ30,Coef!$A$2:$C$25,3)</f>
        <v>C</v>
      </c>
      <c r="CS30" s="15">
        <f ca="1">(MOD(_xlfn.FLOOR.MATH(CO30/100000),20))</f>
        <v>16</v>
      </c>
      <c r="CT30" s="15" t="str">
        <f ca="1">VLOOKUP(MOD(MOD(BT30+1,2)*5+CS30,20)+1,Coef!$A$2:$C$21,3)</f>
        <v>B</v>
      </c>
      <c r="CU30" s="15"/>
      <c r="CV30" s="15" t="str">
        <f t="shared" ca="1" si="64"/>
        <v>69521</v>
      </c>
      <c r="CW30" s="15" t="str">
        <f t="shared" ca="1" si="64"/>
        <v>82787</v>
      </c>
      <c r="CX30" s="18" t="str">
        <f t="shared" ca="1" si="55"/>
        <v>369521 mE 3682787 mN 28 S</v>
      </c>
      <c r="CY30" s="15" t="str">
        <f t="shared" ca="1" si="56"/>
        <v>28SCB6952182787</v>
      </c>
    </row>
    <row r="31" spans="1:103">
      <c r="B31" s="40" t="s">
        <v>1289</v>
      </c>
      <c r="C31" s="72" t="str">
        <f t="shared" si="0"/>
        <v>29SQR3264966136</v>
      </c>
      <c r="D31" s="72">
        <f t="array" aca="1" ref="D31" ca="1">MATCH(TRUE,ISERROR(VALUE(MID(C31,ROW(INDIRECT("1:"&amp;LEN(C31))),1))),0)</f>
        <v>3</v>
      </c>
      <c r="E31" s="72">
        <f t="shared" ca="1" si="1"/>
        <v>29</v>
      </c>
      <c r="F31" s="72" t="str">
        <f t="shared" ca="1" si="2"/>
        <v>S</v>
      </c>
      <c r="G31" s="72" t="str">
        <f t="shared" ca="1" si="3"/>
        <v>Q</v>
      </c>
      <c r="H31" s="72" t="str">
        <f t="shared" ca="1" si="4"/>
        <v>R</v>
      </c>
      <c r="I31" s="72">
        <f t="shared" ca="1" si="5"/>
        <v>10</v>
      </c>
      <c r="J31" s="72">
        <f t="shared" ca="1" si="6"/>
        <v>32649</v>
      </c>
      <c r="K31" s="72">
        <f t="shared" ca="1" si="7"/>
        <v>66136</v>
      </c>
      <c r="L31" s="72">
        <f t="shared" ca="1" si="8"/>
        <v>170.80604746885038</v>
      </c>
      <c r="M31" s="72">
        <f ca="1">VLOOKUP(G31,Coef!$C$2:$F$25,4)</f>
        <v>7</v>
      </c>
      <c r="N31" s="31">
        <f ca="1">VLOOKUP(F31,Coef!$C$4:$D$23,2)</f>
        <v>15</v>
      </c>
      <c r="O31" s="31">
        <f ca="1">MOD(VLOOKUP(H31,Coef!$C$2:$G$21,5)+MOD(E31+1,2)*15,20)</f>
        <v>16</v>
      </c>
      <c r="P31" s="31">
        <f ca="1">VLOOKUP(N31,Coef!$A$27:$B$46,2)</f>
        <v>3.56</v>
      </c>
      <c r="Q31" s="31">
        <f ca="1">VLOOKUP(N31,Coef!$A$27:$C$46,3)+O31/10-0.1</f>
        <v>3.5</v>
      </c>
      <c r="R31" s="31">
        <f ca="1">IF(Q31+0.1&lt;P31,Q31+2,Q31)</f>
        <v>3.5</v>
      </c>
      <c r="S31" s="72">
        <f ca="1">M31*100000+J31</f>
        <v>732649</v>
      </c>
      <c r="T31" s="72">
        <f ca="1">R31*1000000+K31</f>
        <v>3566136</v>
      </c>
      <c r="U31" s="72">
        <f ca="1">IF(N31&lt;11,T31-10000000,T31)</f>
        <v>3566136</v>
      </c>
      <c r="V31" s="72">
        <f ca="1">U31/(6366197.724*0.9996)</f>
        <v>0.56039148953239204</v>
      </c>
      <c r="W31" s="72">
        <f ca="1">(Coef!$J$9/(1+Coef!$J$8*(COS(V31))^2)^0.5)*Coef!$J$6</f>
        <v>6381623.183587498</v>
      </c>
      <c r="X31" s="72">
        <f ca="1">6*E31-183</f>
        <v>-9</v>
      </c>
      <c r="Y31" s="72">
        <f ca="1">(S31-500000)/W31</f>
        <v>3.645608543580818E-2</v>
      </c>
      <c r="Z31" s="72">
        <f ca="1">SIN(2*V31)</f>
        <v>0.90044129646990678</v>
      </c>
      <c r="AA31" s="72">
        <f ca="1">Z31*(COS(V31))^2</f>
        <v>0.64605652411309011</v>
      </c>
      <c r="AB31" s="72">
        <f ca="1">V31+(Z31/2)</f>
        <v>1.0106121377673454</v>
      </c>
      <c r="AC31" s="72">
        <f ca="1">(3*AB31+AA31)/4</f>
        <v>0.91947323435378159</v>
      </c>
      <c r="AD31" s="72">
        <f ca="1">(5*AC31+AA31*(COS(V31))^2)/3</f>
        <v>1.6869681589346024</v>
      </c>
      <c r="AE31" s="72">
        <f ca="1">Coef!$J$6*Coef!$J$9*(V31-(Coef!$J$10*AB31)+(Coef!$J$11*AC31)-(Coef!$J$12*AD31))</f>
        <v>3552414.2194375773</v>
      </c>
      <c r="AF31" s="72">
        <f ca="1">(U31-AE31)/W31</f>
        <v>2.1502022553937222E-3</v>
      </c>
      <c r="AG31" s="72">
        <f ca="1">((Coef!$J$8*Y31^2)/2)*(COS(V31))^2</f>
        <v>3.213310185600378E-6</v>
      </c>
      <c r="AH31" s="72">
        <f ca="1">Y31*(1-(AG31/3))</f>
        <v>3.6456046387571293E-2</v>
      </c>
      <c r="AI31" s="72">
        <f ca="1">AF31*(1-AG31)+V31</f>
        <v>0.56254168487851897</v>
      </c>
      <c r="AJ31" s="72">
        <f ca="1">(EXP(AH31)-EXP(-AH31))/2</f>
        <v>3.6464122201684601E-2</v>
      </c>
      <c r="AK31" s="72">
        <f ca="1">ATAN(AJ31/COS(AI31))</f>
        <v>4.3080108572615378E-2</v>
      </c>
      <c r="AL31" s="72">
        <f ca="1">ATAN(COS(AK31)*TAN(AI31))</f>
        <v>0.56212299382124142</v>
      </c>
      <c r="AM31" s="72">
        <f ca="1">V31+(1+Coef!$J$8*(COS(V31))^2-(3/2)*Coef!$J$8*SIN(V31)*COS(V31)*(AL31-V31))*(AL31-V31)</f>
        <v>0.56213135288765304</v>
      </c>
      <c r="AN31" s="34" t="str">
        <f t="shared" ca="1" si="9"/>
        <v>29 732649 3566136 N</v>
      </c>
      <c r="AO31" s="33">
        <f t="shared" ca="1" si="10"/>
        <v>32.207754052441643</v>
      </c>
      <c r="AP31" s="33">
        <f t="shared" ca="1" si="11"/>
        <v>-6.5316915978237819</v>
      </c>
      <c r="AQ31" s="72">
        <v>285</v>
      </c>
      <c r="AR31" s="72">
        <v>810000</v>
      </c>
      <c r="AS31" s="72">
        <f t="shared" ca="1" si="62"/>
        <v>0.56213135288765315</v>
      </c>
      <c r="AT31" s="72">
        <f t="shared" ca="1" si="62"/>
        <v>-0.11399952410687428</v>
      </c>
      <c r="AU31" s="72">
        <f t="shared" si="62"/>
        <v>4.9741883681838397</v>
      </c>
      <c r="AV31" s="72">
        <f t="array" aca="1" ref="AV31" ca="1">ATAN((1-f)*TAN(AS31))</f>
        <v>0.56061787965479004</v>
      </c>
      <c r="AW31" s="72">
        <f t="shared" ca="1" si="13"/>
        <v>1.1797688056421924</v>
      </c>
      <c r="AX31" s="72">
        <f t="shared" ca="1" si="14"/>
        <v>-0.81806841129456376</v>
      </c>
      <c r="AY31" s="72">
        <f t="shared" ca="1" si="57"/>
        <v>2.2291834021638014E-3</v>
      </c>
      <c r="AZ31" s="72">
        <f t="shared" ca="1" si="16"/>
        <v>5.566755572837328E-4</v>
      </c>
      <c r="BA31" s="72">
        <f t="shared" ca="1" si="17"/>
        <v>1.0005570631326326</v>
      </c>
      <c r="BB31" s="72">
        <f t="shared" ca="1" si="18"/>
        <v>5.5667549259364726E-4</v>
      </c>
      <c r="BC31" s="72">
        <f t="shared" ca="1" si="58"/>
        <v>0.12735261499289854</v>
      </c>
      <c r="BD31" s="75">
        <f t="shared" ca="1" si="20"/>
        <v>2.4868902262772834</v>
      </c>
      <c r="BE31" s="75">
        <f t="shared" ca="1" si="21"/>
        <v>-5.6108606903075002E-5</v>
      </c>
      <c r="BF31" s="75">
        <f t="shared" ca="1" si="59"/>
        <v>0.12729650638599546</v>
      </c>
      <c r="BG31" s="75">
        <f t="shared" ca="1" si="23"/>
        <v>2.4868341176703805</v>
      </c>
      <c r="BH31" s="75">
        <f t="shared" ca="1" si="24"/>
        <v>-5.6081605323241673E-5</v>
      </c>
      <c r="BI31" s="75">
        <f t="shared" ca="1" si="60"/>
        <v>0.12729653338757529</v>
      </c>
      <c r="BJ31" s="75">
        <f t="shared" ca="1" si="26"/>
        <v>2.4868341446719602</v>
      </c>
      <c r="BK31" s="75">
        <f t="shared" ca="1" si="27"/>
        <v>-5.6081618316996915E-5</v>
      </c>
      <c r="BL31" s="75">
        <f t="shared" ca="1" si="61"/>
        <v>0.12729653337458155</v>
      </c>
      <c r="BM31" s="72">
        <f t="array" aca="1" ref="BM31" ca="1">ATAN2((1-f)*SQRT(AX31^2+(SIN(AV31)*SIN(BL31)-COS(AV31)*COS(BL31)*COS(AU31))^2),SIN(AV31)*COS(BL31)+COS(AV31)*SIN(BL31)*COS(AU31))</f>
        <v>0.59019808517201688</v>
      </c>
      <c r="BN31" s="72">
        <f t="shared" ca="1" si="29"/>
        <v>-0.14798235878946622</v>
      </c>
      <c r="BO31" s="72">
        <f t="array" aca="1" ref="BO31" ca="1">f/16*(1-AX31^2)*(4+f*(4-3*(1-AX31^2)))</f>
        <v>2.7794628863335609E-4</v>
      </c>
      <c r="BP31" s="72">
        <f t="array" aca="1" ref="BP31" ca="1">BN31-(1-BO31)*f*AX31*(BL31+BO31*SIN(BL31)*(COS(BJ31)+BO31*COS(BL31)*(-1+2*COS(BJ31)^2)))</f>
        <v>-0.14763338001639179</v>
      </c>
      <c r="BQ31" s="72">
        <f t="shared" ca="1" si="30"/>
        <v>-0.26163290412326606</v>
      </c>
      <c r="BR31" s="13">
        <f t="shared" ca="1" si="31"/>
        <v>33.81585935705926</v>
      </c>
      <c r="BS31" s="13">
        <f t="shared" ca="1" si="32"/>
        <v>-14.990461188014059</v>
      </c>
      <c r="BT31" s="15">
        <f t="shared" ca="1" si="33"/>
        <v>28</v>
      </c>
      <c r="BU31" s="15">
        <f t="shared" ca="1" si="34"/>
        <v>-15</v>
      </c>
      <c r="BV31" s="15">
        <f t="shared" ca="1" si="63"/>
        <v>0.59019808517201688</v>
      </c>
      <c r="BW31" s="15">
        <f t="shared" ca="1" si="63"/>
        <v>-0.26163290412326606</v>
      </c>
      <c r="BX31" s="15">
        <f t="shared" ca="1" si="36"/>
        <v>-0.26179938779914941</v>
      </c>
      <c r="BY31" s="15">
        <f t="shared" ca="1" si="37"/>
        <v>0.83083045592984184</v>
      </c>
      <c r="BZ31" s="16">
        <f t="shared" ca="1" si="38"/>
        <v>4.6521347866585782E-3</v>
      </c>
      <c r="CA31" s="15">
        <f t="shared" ca="1" si="39"/>
        <v>6384759.4777652761</v>
      </c>
      <c r="CB31" s="15">
        <f t="shared" ca="1" si="40"/>
        <v>0.66984257143178727</v>
      </c>
      <c r="CC31" s="15">
        <f t="shared" ca="1" si="41"/>
        <v>0.44868907050234902</v>
      </c>
      <c r="CD31" s="17">
        <f t="shared" ca="1" si="42"/>
        <v>0</v>
      </c>
      <c r="CE31" s="15">
        <f t="shared" ca="1" si="43"/>
        <v>1.6648367588334434E-4</v>
      </c>
      <c r="CF31" s="16">
        <f t="shared" ca="1" si="44"/>
        <v>0.55596306428430964</v>
      </c>
      <c r="CG31" s="15">
        <f t="shared" ca="1" si="45"/>
        <v>4.5932667120098714</v>
      </c>
      <c r="CH31" s="15">
        <f t="shared" ca="1" si="46"/>
        <v>-2.6888845021107066</v>
      </c>
      <c r="CI31" s="15">
        <f t="shared" ca="1" si="47"/>
        <v>35.744602714268268</v>
      </c>
      <c r="CJ31" s="15">
        <f t="shared" ca="1" si="48"/>
        <v>-117.97577882282739</v>
      </c>
      <c r="CK31" s="15">
        <f t="shared" ca="1" si="49"/>
        <v>98.355752658717222</v>
      </c>
      <c r="CL31" s="15">
        <f t="shared" ca="1" si="50"/>
        <v>883.13807034502054</v>
      </c>
      <c r="CM31" s="15">
        <f t="shared" ca="1" si="51"/>
        <v>3743236.4693257087</v>
      </c>
      <c r="CN31" s="15">
        <f t="shared" ca="1" si="52"/>
        <v>500882.7848151169</v>
      </c>
      <c r="CO31" s="15">
        <f t="shared" ca="1" si="53"/>
        <v>3741739.1747379787</v>
      </c>
      <c r="CP31" s="15" t="str">
        <f ca="1">VLOOKUP(_xlfn.FLOOR.MATH(BR31/8+11),Coef!$B$4:$C$23,2)</f>
        <v>S</v>
      </c>
      <c r="CQ31" s="15">
        <f ca="1">_xlfn.FLOOR.MATH(CN31/100000)</f>
        <v>5</v>
      </c>
      <c r="CR31" s="15" t="str">
        <f ca="1">VLOOKUP(MOD(BT31-1,3)*8+CQ31,Coef!$A$2:$C$25,3)</f>
        <v>E</v>
      </c>
      <c r="CS31" s="15">
        <f ca="1">(MOD(_xlfn.FLOOR.MATH(CO31/100000),20))</f>
        <v>17</v>
      </c>
      <c r="CT31" s="15" t="str">
        <f ca="1">VLOOKUP(MOD(MOD(BT31+1,2)*5+CS31,20)+1,Coef!$A$2:$C$21,3)</f>
        <v>C</v>
      </c>
      <c r="CU31" s="15"/>
      <c r="CV31" s="15" t="str">
        <f t="shared" ca="1" si="64"/>
        <v>00882</v>
      </c>
      <c r="CW31" s="15" t="str">
        <f t="shared" ca="1" si="64"/>
        <v>41739</v>
      </c>
      <c r="CX31" s="18" t="str">
        <f t="shared" ca="1" si="55"/>
        <v>500882 mE 3741739 mN 28 S</v>
      </c>
      <c r="CY31" s="15" t="str">
        <f t="shared" ca="1" si="56"/>
        <v>28SEC0088241739</v>
      </c>
    </row>
    <row r="32" spans="1:103">
      <c r="B32" s="40" t="s">
        <v>1290</v>
      </c>
      <c r="C32" s="72" t="str">
        <f t="shared" si="0"/>
        <v>29SNS3763267985</v>
      </c>
      <c r="D32" s="72">
        <f t="array" aca="1" ref="D32" ca="1">MATCH(TRUE,ISERROR(VALUE(MID(C32,ROW(INDIRECT("1:"&amp;LEN(C32))),1))),0)</f>
        <v>3</v>
      </c>
      <c r="E32" s="72">
        <f t="shared" ca="1" si="1"/>
        <v>29</v>
      </c>
      <c r="F32" s="72" t="str">
        <f t="shared" ca="1" si="2"/>
        <v>S</v>
      </c>
      <c r="G32" s="72" t="str">
        <f t="shared" ca="1" si="3"/>
        <v>N</v>
      </c>
      <c r="H32" s="72" t="str">
        <f t="shared" ca="1" si="4"/>
        <v>S</v>
      </c>
      <c r="I32" s="72">
        <f t="shared" ca="1" si="5"/>
        <v>10</v>
      </c>
      <c r="J32" s="72">
        <f t="shared" ca="1" si="6"/>
        <v>37632</v>
      </c>
      <c r="K32" s="72">
        <f t="shared" ca="1" si="7"/>
        <v>67985</v>
      </c>
      <c r="L32" s="72">
        <f t="shared" ca="1" si="8"/>
        <v>170.80604746885038</v>
      </c>
      <c r="M32" s="72">
        <f ca="1">VLOOKUP(G32,Coef!$C$2:$F$25,4)</f>
        <v>5</v>
      </c>
      <c r="N32" s="31">
        <f ca="1">VLOOKUP(F32,Coef!$C$4:$D$23,2)</f>
        <v>15</v>
      </c>
      <c r="O32" s="31">
        <f ca="1">MOD(VLOOKUP(H32,Coef!$C$2:$G$21,5)+MOD(E32+1,2)*15,20)</f>
        <v>17</v>
      </c>
      <c r="P32" s="31">
        <f ca="1">VLOOKUP(N32,Coef!$A$27:$B$46,2)</f>
        <v>3.56</v>
      </c>
      <c r="Q32" s="31">
        <f ca="1">VLOOKUP(N32,Coef!$A$27:$C$46,3)+O32/10-0.1</f>
        <v>3.6</v>
      </c>
      <c r="R32" s="31">
        <f ca="1">IF(Q32+0.1&lt;P32,Q32+2,Q32)</f>
        <v>3.6</v>
      </c>
      <c r="S32" s="72">
        <f ca="1">M32*100000+J32</f>
        <v>537632</v>
      </c>
      <c r="T32" s="72">
        <f ca="1">R32*1000000+K32</f>
        <v>3667985</v>
      </c>
      <c r="U32" s="72">
        <f ca="1">IF(N32&lt;11,T32-10000000,T32)</f>
        <v>3667985</v>
      </c>
      <c r="V32" s="72">
        <f ca="1">U32/(6366197.724*0.9996)</f>
        <v>0.57639629496252276</v>
      </c>
      <c r="W32" s="72">
        <f ca="1">(Coef!$J$9/(1+Coef!$J$8*(COS(V32))^2)^0.5)*Coef!$J$6</f>
        <v>6381933.9557550037</v>
      </c>
      <c r="X32" s="72">
        <f ca="1">6*E32-183</f>
        <v>-9</v>
      </c>
      <c r="Y32" s="72">
        <f ca="1">(S32-500000)/W32</f>
        <v>5.8966451644434188E-3</v>
      </c>
      <c r="Z32" s="72">
        <f ca="1">SIN(2*V32)</f>
        <v>0.91390111757058257</v>
      </c>
      <c r="AA32" s="72">
        <f ca="1">Z32*(COS(V32))^2</f>
        <v>0.64244364110876195</v>
      </c>
      <c r="AB32" s="72">
        <f ca="1">V32+(Z32/2)</f>
        <v>1.0333468537478141</v>
      </c>
      <c r="AC32" s="72">
        <f ca="1">(3*AB32+AA32)/4</f>
        <v>0.93562105058805112</v>
      </c>
      <c r="AD32" s="72">
        <f ca="1">(5*AC32+AA32*(COS(V32))^2)/3</f>
        <v>1.7099076186120421</v>
      </c>
      <c r="AE32" s="72">
        <f ca="1">Coef!$J$6*Coef!$J$9*(V32-(Coef!$J$10*AB32)+(Coef!$J$11*AC32)-(Coef!$J$12*AD32))</f>
        <v>3654066.7568767797</v>
      </c>
      <c r="AF32" s="72">
        <f ca="1">(U32-AE32)/W32</f>
        <v>2.1808817232696833E-3</v>
      </c>
      <c r="AG32" s="72">
        <f ca="1">((Coef!$J$8*Y32^2)/2)*(COS(V32))^2</f>
        <v>8.2365110905448057E-8</v>
      </c>
      <c r="AH32" s="72">
        <f ca="1">Y32*(1-(AG32/3))</f>
        <v>5.8966450025508075E-3</v>
      </c>
      <c r="AI32" s="72">
        <f ca="1">AF32*(1-AG32)+V32</f>
        <v>0.57857717650616391</v>
      </c>
      <c r="AJ32" s="72">
        <f ca="1">(EXP(AH32)-EXP(-AH32))/2</f>
        <v>5.8966791740830415E-3</v>
      </c>
      <c r="AK32" s="72">
        <f ca="1">ATAN(AJ32/COS(AI32))</f>
        <v>7.0428679969232544E-3</v>
      </c>
      <c r="AL32" s="72">
        <f ca="1">ATAN(COS(AK32)*TAN(AI32))</f>
        <v>0.57856582179199978</v>
      </c>
      <c r="AM32" s="72">
        <f ca="1">V32+(1+Coef!$J$8*(COS(V32))^2-(3/2)*Coef!$J$8*SIN(V32)*COS(V32)*(AL32-V32))*(AL32-V32)</f>
        <v>0.57857607851544601</v>
      </c>
      <c r="AN32" s="34" t="str">
        <f t="shared" ca="1" si="9"/>
        <v>29 537632 3667985 N</v>
      </c>
      <c r="AO32" s="33">
        <f t="shared" ca="1" si="10"/>
        <v>33.1499674261648</v>
      </c>
      <c r="AP32" s="33">
        <f t="shared" ca="1" si="11"/>
        <v>-8.5964733881085422</v>
      </c>
      <c r="AQ32" s="72">
        <v>285</v>
      </c>
      <c r="AR32" s="72">
        <v>810000</v>
      </c>
      <c r="AS32" s="72">
        <f t="shared" ca="1" si="62"/>
        <v>0.57857607851544601</v>
      </c>
      <c r="AT32" s="72">
        <f t="shared" ca="1" si="62"/>
        <v>-0.15003676468256641</v>
      </c>
      <c r="AU32" s="72">
        <f t="shared" si="62"/>
        <v>4.9741883681838397</v>
      </c>
      <c r="AV32" s="72">
        <f t="array" aca="1" ref="AV32" ca="1">ATAN((1-f)*TAN(AS32))</f>
        <v>0.5770395183168866</v>
      </c>
      <c r="AW32" s="72">
        <f t="shared" ca="1" si="13"/>
        <v>1.1923564271347151</v>
      </c>
      <c r="AX32" s="72">
        <f t="shared" ca="1" si="14"/>
        <v>-0.80952446570774594</v>
      </c>
      <c r="AY32" s="72">
        <f t="shared" ca="1" si="57"/>
        <v>2.3229032817849572E-3</v>
      </c>
      <c r="AZ32" s="72">
        <f t="shared" ca="1" si="16"/>
        <v>5.8005231312670508E-4</v>
      </c>
      <c r="BA32" s="72">
        <f t="shared" ca="1" si="17"/>
        <v>1.0005804731330818</v>
      </c>
      <c r="BB32" s="72">
        <f t="shared" ca="1" si="18"/>
        <v>5.8005223993990536E-4</v>
      </c>
      <c r="BC32" s="72">
        <f t="shared" ca="1" si="58"/>
        <v>0.12734963539769931</v>
      </c>
      <c r="BD32" s="75">
        <f t="shared" ca="1" si="20"/>
        <v>2.5120624896671297</v>
      </c>
      <c r="BE32" s="75">
        <f t="shared" ca="1" si="21"/>
        <v>-5.9575445476761787E-5</v>
      </c>
      <c r="BF32" s="75">
        <f t="shared" ca="1" si="59"/>
        <v>0.12729005995222253</v>
      </c>
      <c r="BG32" s="75">
        <f t="shared" ca="1" si="23"/>
        <v>2.5120029142216529</v>
      </c>
      <c r="BH32" s="75">
        <f t="shared" ca="1" si="24"/>
        <v>-5.9545142725937297E-5</v>
      </c>
      <c r="BI32" s="75">
        <f t="shared" ca="1" si="60"/>
        <v>0.12729009025497337</v>
      </c>
      <c r="BJ32" s="75">
        <f t="shared" ca="1" si="26"/>
        <v>2.5120029445244034</v>
      </c>
      <c r="BK32" s="75">
        <f t="shared" ca="1" si="27"/>
        <v>-5.9545158138775227E-5</v>
      </c>
      <c r="BL32" s="75">
        <f t="shared" ca="1" si="61"/>
        <v>0.12729009023956053</v>
      </c>
      <c r="BM32" s="72">
        <f t="array" aca="1" ref="BM32" ca="1">ATAN2((1-f)*SQRT(AX32^2+(SIN(AV32)*SIN(BL32)-COS(AV32)*COS(BL32)*COS(AU32))^2),SIN(AV32)*COS(BL32)+COS(AV32)*SIN(BL32)*COS(AU32))</f>
        <v>0.60645713027939085</v>
      </c>
      <c r="BN32" s="72">
        <f t="shared" ca="1" si="29"/>
        <v>-0.14962881308326303</v>
      </c>
      <c r="BO32" s="72">
        <f t="array" aca="1" ref="BO32" ca="1">f/16*(1-AX32^2)*(4+f*(4-3*(1-AX32^2)))</f>
        <v>2.8962167274261937E-4</v>
      </c>
      <c r="BP32" s="72">
        <f t="array" aca="1" ref="BP32" ca="1">BN32-(1-BO32)*f*AX32*(BL32+BO32*SIN(BL32)*(COS(BJ32)+BO32*COS(BL32)*(-1+2*COS(BJ32)^2)))</f>
        <v>-0.14928350526497913</v>
      </c>
      <c r="BQ32" s="72">
        <f t="shared" ca="1" si="30"/>
        <v>-0.29932026994754557</v>
      </c>
      <c r="BR32" s="13">
        <f t="shared" ca="1" si="31"/>
        <v>34.747434020624624</v>
      </c>
      <c r="BS32" s="13">
        <f t="shared" ca="1" si="32"/>
        <v>-17.149788190710851</v>
      </c>
      <c r="BT32" s="15">
        <f t="shared" ca="1" si="33"/>
        <v>28</v>
      </c>
      <c r="BU32" s="15">
        <f t="shared" ca="1" si="34"/>
        <v>-15</v>
      </c>
      <c r="BV32" s="15">
        <f t="shared" ca="1" si="63"/>
        <v>0.60645713027939085</v>
      </c>
      <c r="BW32" s="15">
        <f t="shared" ca="1" si="63"/>
        <v>-0.29932026994754551</v>
      </c>
      <c r="BX32" s="15">
        <f t="shared" ca="1" si="36"/>
        <v>-0.26179938779914941</v>
      </c>
      <c r="BY32" s="15">
        <f t="shared" ca="1" si="37"/>
        <v>0.82167246430271346</v>
      </c>
      <c r="BZ32" s="16">
        <f t="shared" ca="1" si="38"/>
        <v>4.5501418842932052E-3</v>
      </c>
      <c r="CA32" s="15">
        <f t="shared" ca="1" si="39"/>
        <v>6385083.5947976131</v>
      </c>
      <c r="CB32" s="15">
        <f t="shared" ca="1" si="40"/>
        <v>0.69365834867537868</v>
      </c>
      <c r="CC32" s="15">
        <f t="shared" ca="1" si="41"/>
        <v>0.48116190468705322</v>
      </c>
      <c r="CD32" s="17">
        <f t="shared" ca="1" si="42"/>
        <v>0</v>
      </c>
      <c r="CE32" s="15">
        <f t="shared" ca="1" si="43"/>
        <v>-3.7520882148396106E-2</v>
      </c>
      <c r="CF32" s="16">
        <f t="shared" ca="1" si="44"/>
        <v>0.52338823719724004</v>
      </c>
      <c r="CG32" s="15">
        <f t="shared" ca="1" si="45"/>
        <v>4.5598721874362544</v>
      </c>
      <c r="CH32" s="15">
        <f t="shared" ca="1" si="46"/>
        <v>-3.2387129331974949</v>
      </c>
      <c r="CI32" s="15">
        <f t="shared" ca="1" si="47"/>
        <v>33.83017748667001</v>
      </c>
      <c r="CJ32" s="15">
        <f t="shared" ca="1" si="48"/>
        <v>-128.14644604376815</v>
      </c>
      <c r="CK32" s="15">
        <f t="shared" ca="1" si="49"/>
        <v>13.707528201942305</v>
      </c>
      <c r="CL32" s="15">
        <f t="shared" ca="1" si="50"/>
        <v>-196867.65003796949</v>
      </c>
      <c r="CM32" s="15">
        <f t="shared" ca="1" si="51"/>
        <v>3848679.3027016954</v>
      </c>
      <c r="CN32" s="15">
        <f t="shared" ca="1" si="52"/>
        <v>303211.09702204569</v>
      </c>
      <c r="CO32" s="15">
        <f t="shared" ca="1" si="53"/>
        <v>3847139.8309806148</v>
      </c>
      <c r="CP32" s="15" t="str">
        <f ca="1">VLOOKUP(_xlfn.FLOOR.MATH(BR32/8+11),Coef!$B$4:$C$23,2)</f>
        <v>S</v>
      </c>
      <c r="CQ32" s="15">
        <f ca="1">_xlfn.FLOOR.MATH(CN32/100000)</f>
        <v>3</v>
      </c>
      <c r="CR32" s="15" t="str">
        <f ca="1">VLOOKUP(MOD(BT32-1,3)*8+CQ32,Coef!$A$2:$C$25,3)</f>
        <v>C</v>
      </c>
      <c r="CS32" s="15">
        <f ca="1">(MOD(_xlfn.FLOOR.MATH(CO32/100000),20))</f>
        <v>18</v>
      </c>
      <c r="CT32" s="15" t="str">
        <f ca="1">VLOOKUP(MOD(MOD(BT32+1,2)*5+CS32,20)+1,Coef!$A$2:$C$21,3)</f>
        <v>D</v>
      </c>
      <c r="CU32" s="15"/>
      <c r="CV32" s="15" t="str">
        <f t="shared" ca="1" si="64"/>
        <v>03211</v>
      </c>
      <c r="CW32" s="15" t="str">
        <f t="shared" ca="1" si="64"/>
        <v>47139</v>
      </c>
      <c r="CX32" s="18" t="str">
        <f t="shared" ca="1" si="55"/>
        <v>303211 mE 3847139 mN 28 S</v>
      </c>
      <c r="CY32" s="15" t="str">
        <f t="shared" ca="1" si="56"/>
        <v>28SCD0321147139</v>
      </c>
    </row>
    <row r="33" spans="2:103">
      <c r="B33" s="40" t="s">
        <v>1291</v>
      </c>
      <c r="C33" s="72" t="str">
        <f t="shared" si="0"/>
        <v>29RNQ9342599812</v>
      </c>
      <c r="D33" s="72">
        <f t="array" aca="1" ref="D33" ca="1">MATCH(TRUE,ISERROR(VALUE(MID(C33,ROW(INDIRECT("1:"&amp;LEN(C33))),1))),0)</f>
        <v>3</v>
      </c>
      <c r="E33" s="72">
        <f t="shared" ca="1" si="1"/>
        <v>29</v>
      </c>
      <c r="F33" s="72" t="str">
        <f t="shared" ca="1" si="2"/>
        <v>R</v>
      </c>
      <c r="G33" s="72" t="str">
        <f t="shared" ca="1" si="3"/>
        <v>N</v>
      </c>
      <c r="H33" s="72" t="str">
        <f t="shared" ca="1" si="4"/>
        <v>Q</v>
      </c>
      <c r="I33" s="72">
        <f t="shared" ca="1" si="5"/>
        <v>10</v>
      </c>
      <c r="J33" s="72">
        <f t="shared" ca="1" si="6"/>
        <v>93425</v>
      </c>
      <c r="K33" s="72">
        <f t="shared" ca="1" si="7"/>
        <v>99812</v>
      </c>
      <c r="L33" s="72">
        <f t="shared" ca="1" si="8"/>
        <v>170.80604746885038</v>
      </c>
      <c r="M33" s="72">
        <f ca="1">VLOOKUP(G33,Coef!$C$2:$F$25,4)</f>
        <v>5</v>
      </c>
      <c r="N33" s="31">
        <f ca="1">VLOOKUP(F33,Coef!$C$4:$D$23,2)</f>
        <v>14</v>
      </c>
      <c r="O33" s="31">
        <f ca="1">MOD(VLOOKUP(H33,Coef!$C$2:$G$21,5)+MOD(E33+1,2)*15,20)</f>
        <v>15</v>
      </c>
      <c r="P33" s="31">
        <f ca="1">VLOOKUP(N33,Coef!$A$27:$B$46,2)</f>
        <v>2.67</v>
      </c>
      <c r="Q33" s="31">
        <f ca="1">VLOOKUP(N33,Coef!$A$27:$C$46,3)+O33/10-0.1</f>
        <v>3.4</v>
      </c>
      <c r="R33" s="31">
        <f ca="1">IF(Q33+0.1&lt;P33,Q33+2,Q33)</f>
        <v>3.4</v>
      </c>
      <c r="S33" s="72">
        <f ca="1">M33*100000+J33</f>
        <v>593425</v>
      </c>
      <c r="T33" s="72">
        <f ca="1">R33*1000000+K33</f>
        <v>3499812</v>
      </c>
      <c r="U33" s="72">
        <f ca="1">IF(N33&lt;11,T33-10000000,T33)</f>
        <v>3499812</v>
      </c>
      <c r="V33" s="72">
        <f ca="1">U33/(6366197.724*0.9996)</f>
        <v>0.54996917104769416</v>
      </c>
      <c r="W33" s="72">
        <f ca="1">(Coef!$J$9/(1+Coef!$J$8*(COS(V33))^2)^0.5)*Coef!$J$6</f>
        <v>6381423.3771876134</v>
      </c>
      <c r="X33" s="72">
        <f ca="1">6*E33-183</f>
        <v>-9</v>
      </c>
      <c r="Y33" s="72">
        <f ca="1">(S33-500000)/W33</f>
        <v>1.4640150712139987E-2</v>
      </c>
      <c r="Z33" s="72">
        <f ca="1">SIN(2*V33)</f>
        <v>0.8911793905810157</v>
      </c>
      <c r="AA33" s="72">
        <f ca="1">Z33*(COS(V33))^2</f>
        <v>0.6477319375814059</v>
      </c>
      <c r="AB33" s="72">
        <f ca="1">V33+(Z33/2)</f>
        <v>0.99555886633820201</v>
      </c>
      <c r="AC33" s="72">
        <f ca="1">(3*AB33+AA33)/4</f>
        <v>0.90860213414900293</v>
      </c>
      <c r="AD33" s="72">
        <f ca="1">(5*AC33+AA33*(COS(V33))^2)/3</f>
        <v>1.6712662609965505</v>
      </c>
      <c r="AE33" s="72">
        <f ca="1">Coef!$J$6*Coef!$J$9*(V33-(Coef!$J$10*AB33)+(Coef!$J$11*AC33)-(Coef!$J$12*AD33))</f>
        <v>3486226.0928603746</v>
      </c>
      <c r="AF33" s="72">
        <f ca="1">(U33-AE33)/W33</f>
        <v>2.1289775551003964E-3</v>
      </c>
      <c r="AG33" s="72">
        <f ca="1">((Coef!$J$8*Y33^2)/2)*(COS(V33))^2</f>
        <v>5.2495097173854981E-7</v>
      </c>
      <c r="AH33" s="72">
        <f ca="1">Y33*(1-(AG33/3))</f>
        <v>1.4640148150352873E-2</v>
      </c>
      <c r="AI33" s="72">
        <f ca="1">AF33*(1-AG33)+V33</f>
        <v>0.55209814748518571</v>
      </c>
      <c r="AJ33" s="72">
        <f ca="1">(EXP(AH33)-EXP(-AH33))/2</f>
        <v>1.4640671136058159E-2</v>
      </c>
      <c r="AK33" s="72">
        <f ca="1">ATAN(AJ33/COS(AI33))</f>
        <v>1.7193777118989121E-2</v>
      </c>
      <c r="AL33" s="72">
        <f ca="1">ATAN(COS(AK33)*TAN(AI33))</f>
        <v>0.5520321403221734</v>
      </c>
      <c r="AM33" s="72">
        <f ca="1">V33+(1+Coef!$J$8*(COS(V33))^2-(3/2)*Coef!$J$8*SIN(V33)*COS(V33)*(AL33-V33))*(AL33-V33)</f>
        <v>0.55204222647917289</v>
      </c>
      <c r="AN33" s="34" t="str">
        <f t="shared" ca="1" si="9"/>
        <v>29 593425 3499812 N</v>
      </c>
      <c r="AO33" s="33">
        <f t="shared" ca="1" si="10"/>
        <v>31.629689690261745</v>
      </c>
      <c r="AP33" s="33">
        <f t="shared" ca="1" si="11"/>
        <v>-8.0148691371933189</v>
      </c>
      <c r="AQ33" s="72">
        <v>285</v>
      </c>
      <c r="AR33" s="72">
        <v>810000</v>
      </c>
      <c r="AS33" s="72">
        <f t="shared" ca="1" si="62"/>
        <v>0.55204222647917289</v>
      </c>
      <c r="AT33" s="72">
        <f t="shared" ca="1" si="62"/>
        <v>-0.13988585556050051</v>
      </c>
      <c r="AU33" s="72">
        <f t="shared" si="62"/>
        <v>4.9741883681838397</v>
      </c>
      <c r="AV33" s="72">
        <f t="array" aca="1" ref="AV33" ca="1">ATAN((1-f)*TAN(AS33))</f>
        <v>0.55054372766695625</v>
      </c>
      <c r="AW33" s="72">
        <f t="shared" ca="1" si="13"/>
        <v>1.1717836120281644</v>
      </c>
      <c r="AX33" s="72">
        <f t="shared" ca="1" si="14"/>
        <v>-0.82320081604535511</v>
      </c>
      <c r="AY33" s="72">
        <f t="shared" ca="1" si="57"/>
        <v>2.1724121866513813E-3</v>
      </c>
      <c r="AZ33" s="72">
        <f t="shared" ca="1" si="16"/>
        <v>5.4251392457906739E-4</v>
      </c>
      <c r="BA33" s="72">
        <f t="shared" ca="1" si="17"/>
        <v>1.0005428820259772</v>
      </c>
      <c r="BB33" s="72">
        <f t="shared" ca="1" si="18"/>
        <v>5.4251386470152913E-4</v>
      </c>
      <c r="BC33" s="72">
        <f t="shared" ca="1" si="58"/>
        <v>0.1273544200140011</v>
      </c>
      <c r="BD33" s="75">
        <f t="shared" ca="1" si="20"/>
        <v>2.4709216440703301</v>
      </c>
      <c r="BE33" s="75">
        <f t="shared" ca="1" si="21"/>
        <v>-5.4004239748094349E-5</v>
      </c>
      <c r="BF33" s="75">
        <f t="shared" ca="1" si="59"/>
        <v>0.127300415774253</v>
      </c>
      <c r="BG33" s="75">
        <f t="shared" ca="1" si="23"/>
        <v>2.4708676398305816</v>
      </c>
      <c r="BH33" s="75">
        <f t="shared" ca="1" si="24"/>
        <v>-5.3979150979170178E-5</v>
      </c>
      <c r="BI33" s="75">
        <f t="shared" ca="1" si="60"/>
        <v>0.12730044086302192</v>
      </c>
      <c r="BJ33" s="75">
        <f t="shared" ca="1" si="26"/>
        <v>2.4708676649193508</v>
      </c>
      <c r="BK33" s="75">
        <f t="shared" ca="1" si="27"/>
        <v>-5.397916263428859E-5</v>
      </c>
      <c r="BL33" s="75">
        <f t="shared" ca="1" si="61"/>
        <v>0.12730044085136683</v>
      </c>
      <c r="BM33" s="72">
        <f t="array" aca="1" ref="BM33" ca="1">ATAN2((1-f)*SQRT(AX33^2+(SIN(AV33)*SIN(BL33)-COS(AV33)*COS(BL33)*COS(AU33))^2),SIN(AV33)*COS(BL33)+COS(AV33)*SIN(BL33)*COS(AU33))</f>
        <v>0.58022092203790832</v>
      </c>
      <c r="BN33" s="72">
        <f t="shared" ca="1" si="29"/>
        <v>-0.1470091981347664</v>
      </c>
      <c r="BO33" s="72">
        <f t="array" aca="1" ref="BO33" ca="1">f/16*(1-AX33^2)*(4+f*(4-3*(1-AX33^2)))</f>
        <v>2.7087347860987274E-4</v>
      </c>
      <c r="BP33" s="72">
        <f t="array" aca="1" ref="BP33" ca="1">BN33-(1-BO33)*f*AX33*(BL33+BO33*SIN(BL33)*(COS(BJ33)+BO33*COS(BL33)*(-1+2*COS(BJ33)^2)))</f>
        <v>-0.14665801377535667</v>
      </c>
      <c r="BQ33" s="72">
        <f t="shared" ca="1" si="30"/>
        <v>-0.28654386933585718</v>
      </c>
      <c r="BR33" s="13">
        <f t="shared" ca="1" si="31"/>
        <v>33.244210017961322</v>
      </c>
      <c r="BS33" s="13">
        <f t="shared" ca="1" si="32"/>
        <v>-16.417754358292743</v>
      </c>
      <c r="BT33" s="15">
        <f t="shared" ca="1" si="33"/>
        <v>28</v>
      </c>
      <c r="BU33" s="15">
        <f t="shared" ca="1" si="34"/>
        <v>-15</v>
      </c>
      <c r="BV33" s="15">
        <f t="shared" ca="1" si="63"/>
        <v>0.5802209220379082</v>
      </c>
      <c r="BW33" s="15">
        <f t="shared" ca="1" si="63"/>
        <v>-0.28654386933585718</v>
      </c>
      <c r="BX33" s="15">
        <f t="shared" ca="1" si="36"/>
        <v>-0.26179938779914941</v>
      </c>
      <c r="BY33" s="15">
        <f t="shared" ca="1" si="37"/>
        <v>0.83634155893880657</v>
      </c>
      <c r="BZ33" s="16">
        <f t="shared" ca="1" si="38"/>
        <v>4.7140569916711882E-3</v>
      </c>
      <c r="CA33" s="15">
        <f t="shared" ca="1" si="39"/>
        <v>6384562.7230396783</v>
      </c>
      <c r="CB33" s="15">
        <f t="shared" ca="1" si="40"/>
        <v>0.65548424634743896</v>
      </c>
      <c r="CC33" s="15">
        <f t="shared" ca="1" si="41"/>
        <v>0.42965959720967006</v>
      </c>
      <c r="CD33" s="17">
        <f t="shared" ca="1" si="42"/>
        <v>0</v>
      </c>
      <c r="CE33" s="15">
        <f t="shared" ca="1" si="43"/>
        <v>-2.4744481536707774E-2</v>
      </c>
      <c r="CF33" s="16">
        <f t="shared" ca="1" si="44"/>
        <v>0.57505445978200109</v>
      </c>
      <c r="CG33" s="15">
        <f t="shared" ca="1" si="45"/>
        <v>4.6128558050486541</v>
      </c>
      <c r="CH33" s="15">
        <f t="shared" ca="1" si="46"/>
        <v>-2.3657930723769267</v>
      </c>
      <c r="CI33" s="15">
        <f t="shared" ca="1" si="47"/>
        <v>36.868750975737328</v>
      </c>
      <c r="CJ33" s="15">
        <f t="shared" ca="1" si="48"/>
        <v>-111.84154625552897</v>
      </c>
      <c r="CK33" s="15">
        <f t="shared" ca="1" si="49"/>
        <v>148.4914763772922</v>
      </c>
      <c r="CL33" s="15">
        <f t="shared" ca="1" si="50"/>
        <v>-132132.91590064534</v>
      </c>
      <c r="CM33" s="15">
        <f t="shared" ca="1" si="51"/>
        <v>3680728.8651674921</v>
      </c>
      <c r="CN33" s="15">
        <f t="shared" ca="1" si="52"/>
        <v>367919.93726571492</v>
      </c>
      <c r="CO33" s="15">
        <f t="shared" ca="1" si="53"/>
        <v>3679256.5736214253</v>
      </c>
      <c r="CP33" s="15" t="str">
        <f ca="1">VLOOKUP(_xlfn.FLOOR.MATH(BR33/8+11),Coef!$B$4:$C$23,2)</f>
        <v>S</v>
      </c>
      <c r="CQ33" s="15">
        <f ca="1">_xlfn.FLOOR.MATH(CN33/100000)</f>
        <v>3</v>
      </c>
      <c r="CR33" s="15" t="str">
        <f ca="1">VLOOKUP(MOD(BT33-1,3)*8+CQ33,Coef!$A$2:$C$25,3)</f>
        <v>C</v>
      </c>
      <c r="CS33" s="15">
        <f ca="1">(MOD(_xlfn.FLOOR.MATH(CO33/100000),20))</f>
        <v>16</v>
      </c>
      <c r="CT33" s="15" t="str">
        <f ca="1">VLOOKUP(MOD(MOD(BT33+1,2)*5+CS33,20)+1,Coef!$A$2:$C$21,3)</f>
        <v>B</v>
      </c>
      <c r="CU33" s="15"/>
      <c r="CV33" s="15" t="str">
        <f t="shared" ca="1" si="64"/>
        <v>67919</v>
      </c>
      <c r="CW33" s="15" t="str">
        <f t="shared" ca="1" si="64"/>
        <v>79256</v>
      </c>
      <c r="CX33" s="18" t="str">
        <f t="shared" ca="1" si="55"/>
        <v>367919 mE 3679256 mN 28 S</v>
      </c>
      <c r="CY33" s="15" t="str">
        <f t="shared" ca="1" si="56"/>
        <v>28SCB6791979256</v>
      </c>
    </row>
    <row r="34" spans="2:103">
      <c r="B34" s="40" t="s">
        <v>1292</v>
      </c>
      <c r="C34" s="72" t="str">
        <f t="shared" si="0"/>
        <v>29RNR9313300579</v>
      </c>
      <c r="D34" s="72">
        <f t="array" aca="1" ref="D34" ca="1">MATCH(TRUE,ISERROR(VALUE(MID(C34,ROW(INDIRECT("1:"&amp;LEN(C34))),1))),0)</f>
        <v>3</v>
      </c>
      <c r="E34" s="72">
        <f t="shared" ca="1" si="1"/>
        <v>29</v>
      </c>
      <c r="F34" s="72" t="str">
        <f t="shared" ca="1" si="2"/>
        <v>R</v>
      </c>
      <c r="G34" s="72" t="str">
        <f t="shared" ca="1" si="3"/>
        <v>N</v>
      </c>
      <c r="H34" s="72" t="str">
        <f t="shared" ca="1" si="4"/>
        <v>R</v>
      </c>
      <c r="I34" s="72">
        <f t="shared" ca="1" si="5"/>
        <v>10</v>
      </c>
      <c r="J34" s="72">
        <f t="shared" ca="1" si="6"/>
        <v>93133</v>
      </c>
      <c r="K34" s="72">
        <f t="shared" ca="1" si="7"/>
        <v>579</v>
      </c>
      <c r="L34" s="72">
        <f t="shared" ca="1" si="8"/>
        <v>170.80604746885038</v>
      </c>
      <c r="M34" s="72">
        <f ca="1">VLOOKUP(G34,Coef!$C$2:$F$25,4)</f>
        <v>5</v>
      </c>
      <c r="N34" s="31">
        <f ca="1">VLOOKUP(F34,Coef!$C$4:$D$23,2)</f>
        <v>14</v>
      </c>
      <c r="O34" s="31">
        <f ca="1">MOD(VLOOKUP(H34,Coef!$C$2:$G$21,5)+MOD(E34+1,2)*15,20)</f>
        <v>16</v>
      </c>
      <c r="P34" s="31">
        <f ca="1">VLOOKUP(N34,Coef!$A$27:$B$46,2)</f>
        <v>2.67</v>
      </c>
      <c r="Q34" s="31">
        <f ca="1">VLOOKUP(N34,Coef!$A$27:$C$46,3)+O34/10-0.1</f>
        <v>3.5</v>
      </c>
      <c r="R34" s="31">
        <f ca="1">IF(Q34+0.1&lt;P34,Q34+2,Q34)</f>
        <v>3.5</v>
      </c>
      <c r="S34" s="72">
        <f ca="1">M34*100000+J34</f>
        <v>593133</v>
      </c>
      <c r="T34" s="72">
        <f ca="1">R34*1000000+K34</f>
        <v>3500579</v>
      </c>
      <c r="U34" s="72">
        <f ca="1">IF(N34&lt;11,T34-10000000,T34)</f>
        <v>3500579</v>
      </c>
      <c r="V34" s="72">
        <f ca="1">U34/(6366197.724*0.9996)</f>
        <v>0.55008969933726903</v>
      </c>
      <c r="W34" s="72">
        <f ca="1">(Coef!$J$9/(1+Coef!$J$8*(COS(V34))^2)^0.5)*Coef!$J$6</f>
        <v>6381425.6758429799</v>
      </c>
      <c r="X34" s="72">
        <f ca="1">6*E34-183</f>
        <v>-9</v>
      </c>
      <c r="Y34" s="72">
        <f ca="1">(S34-500000)/W34</f>
        <v>1.4594387638573762E-2</v>
      </c>
      <c r="Z34" s="72">
        <f ca="1">SIN(2*V34)</f>
        <v>0.8912887202627009</v>
      </c>
      <c r="AA34" s="72">
        <f ca="1">Z34*(COS(V34))^2</f>
        <v>0.6477156599169035</v>
      </c>
      <c r="AB34" s="72">
        <f ca="1">V34+(Z34/2)</f>
        <v>0.99573405946861948</v>
      </c>
      <c r="AC34" s="72">
        <f ca="1">(3*AB34+AA34)/4</f>
        <v>0.90872945958069051</v>
      </c>
      <c r="AD34" s="72">
        <f ca="1">(5*AC34+AA34*(COS(V34))^2)/3</f>
        <v>1.671451334070424</v>
      </c>
      <c r="AE34" s="72">
        <f ca="1">Coef!$J$6*Coef!$J$9*(V34-(Coef!$J$10*AB34)+(Coef!$J$11*AC34)-(Coef!$J$12*AD34))</f>
        <v>3486991.4860880384</v>
      </c>
      <c r="AF34" s="72">
        <f ca="1">(U34-AE34)/W34</f>
        <v>2.1292285771496791E-3</v>
      </c>
      <c r="AG34" s="72">
        <f ca="1">((Coef!$J$8*Y34^2)/2)*(COS(V34))^2</f>
        <v>5.2159715446163683E-7</v>
      </c>
      <c r="AH34" s="72">
        <f ca="1">Y34*(1-(AG34/3))</f>
        <v>1.4594385101110075E-2</v>
      </c>
      <c r="AI34" s="72">
        <f ca="1">AF34*(1-AG34)+V34</f>
        <v>0.55221892680381912</v>
      </c>
      <c r="AJ34" s="72">
        <f ca="1">(EXP(AH34)-EXP(-AH34))/2</f>
        <v>1.4594903197755194E-2</v>
      </c>
      <c r="AK34" s="72">
        <f ca="1">ATAN(AJ34/COS(AI34))</f>
        <v>1.7141313686179552E-2</v>
      </c>
      <c r="AL34" s="72">
        <f ca="1">ATAN(COS(AK34)*TAN(AI34))</f>
        <v>0.55215331386701372</v>
      </c>
      <c r="AM34" s="72">
        <f ca="1">V34+(1+Coef!$J$8*(COS(V34))^2-(3/2)*Coef!$J$8*SIN(V34)*COS(V34)*(AL34-V34))*(AL34-V34)</f>
        <v>0.55216340167645606</v>
      </c>
      <c r="AN34" s="34" t="str">
        <f t="shared" ca="1" si="9"/>
        <v>29 593133 3500579 N</v>
      </c>
      <c r="AO34" s="33">
        <f t="shared" ca="1" si="10"/>
        <v>31.636632517647737</v>
      </c>
      <c r="AP34" s="33">
        <f t="shared" ca="1" si="11"/>
        <v>-8.0178750704720763</v>
      </c>
      <c r="AQ34" s="72">
        <v>285</v>
      </c>
      <c r="AR34" s="72">
        <v>810000</v>
      </c>
      <c r="AS34" s="72">
        <f t="shared" ca="1" si="62"/>
        <v>0.55216340167645606</v>
      </c>
      <c r="AT34" s="72">
        <f t="shared" ca="1" si="62"/>
        <v>-0.13993831899331011</v>
      </c>
      <c r="AU34" s="72">
        <f t="shared" si="62"/>
        <v>4.9741883681838397</v>
      </c>
      <c r="AV34" s="72">
        <f t="array" aca="1" ref="AV34" ca="1">ATAN((1-f)*TAN(AS34))</f>
        <v>0.55066471939016648</v>
      </c>
      <c r="AW34" s="72">
        <f t="shared" ca="1" si="13"/>
        <v>1.1718807455923472</v>
      </c>
      <c r="AX34" s="72">
        <f t="shared" ca="1" si="14"/>
        <v>-0.82313966990596121</v>
      </c>
      <c r="AY34" s="72">
        <f t="shared" ca="1" si="57"/>
        <v>2.1730906340287994E-3</v>
      </c>
      <c r="AZ34" s="72">
        <f t="shared" ca="1" si="16"/>
        <v>5.4268316864813969E-4</v>
      </c>
      <c r="BA34" s="72">
        <f t="shared" ca="1" si="17"/>
        <v>1.0005430514998122</v>
      </c>
      <c r="BB34" s="72">
        <f t="shared" ca="1" si="18"/>
        <v>5.4268310871454536E-4</v>
      </c>
      <c r="BC34" s="72">
        <f t="shared" ca="1" si="58"/>
        <v>0.12735439844247359</v>
      </c>
      <c r="BD34" s="75">
        <f t="shared" ca="1" si="20"/>
        <v>2.4711158896271681</v>
      </c>
      <c r="BE34" s="75">
        <f t="shared" ca="1" si="21"/>
        <v>-5.4029407797411196E-5</v>
      </c>
      <c r="BF34" s="75">
        <f t="shared" ca="1" si="59"/>
        <v>0.12730036903467618</v>
      </c>
      <c r="BG34" s="75">
        <f t="shared" ca="1" si="23"/>
        <v>2.4710618602193706</v>
      </c>
      <c r="BH34" s="75">
        <f t="shared" ca="1" si="24"/>
        <v>-5.4004296558200096E-5</v>
      </c>
      <c r="BI34" s="75">
        <f t="shared" ca="1" si="60"/>
        <v>0.1273003941459154</v>
      </c>
      <c r="BJ34" s="75">
        <f t="shared" ca="1" si="26"/>
        <v>2.4710618853306099</v>
      </c>
      <c r="BK34" s="75">
        <f t="shared" ca="1" si="27"/>
        <v>-5.4004308228766295E-5</v>
      </c>
      <c r="BL34" s="75">
        <f t="shared" ca="1" si="61"/>
        <v>0.12730039413424482</v>
      </c>
      <c r="BM34" s="72">
        <f t="array" aca="1" ref="BM34" ca="1">ATAN2((1-f)*SQRT(AX34^2+(SIN(AV34)*SIN(BL34)-COS(AV34)*COS(BL34)*COS(AU34))^2),SIN(AV34)*COS(BL34)+COS(AV34)*SIN(BL34)*COS(AU34))</f>
        <v>0.58034076106646348</v>
      </c>
      <c r="BN34" s="72">
        <f t="shared" ca="1" si="29"/>
        <v>-0.14702072335622335</v>
      </c>
      <c r="BO34" s="72">
        <f t="array" aca="1" ref="BO34" ca="1">f/16*(1-AX34^2)*(4+f*(4-3*(1-AX34^2)))</f>
        <v>2.709580043616171E-4</v>
      </c>
      <c r="BP34" s="72">
        <f t="array" aca="1" ref="BP34" ca="1">BN34-(1-BO34)*f*AX34*(BL34+BO34*SIN(BL34)*(COS(BJ34)+BO34*COS(BL34)*(-1+2*COS(BJ34)^2)))</f>
        <v>-0.14666956527546496</v>
      </c>
      <c r="BQ34" s="72">
        <f t="shared" ca="1" si="30"/>
        <v>-0.28660788426877504</v>
      </c>
      <c r="BR34" s="13">
        <f t="shared" ca="1" si="31"/>
        <v>33.251076288518483</v>
      </c>
      <c r="BS34" s="13">
        <f t="shared" ca="1" si="32"/>
        <v>-16.421422143774752</v>
      </c>
      <c r="BT34" s="15">
        <f t="shared" ca="1" si="33"/>
        <v>28</v>
      </c>
      <c r="BU34" s="15">
        <f t="shared" ca="1" si="34"/>
        <v>-15</v>
      </c>
      <c r="BV34" s="15">
        <f t="shared" ca="1" si="63"/>
        <v>0.58034076106646348</v>
      </c>
      <c r="BW34" s="15">
        <f t="shared" ca="1" si="63"/>
        <v>-0.28660788426877509</v>
      </c>
      <c r="BX34" s="15">
        <f t="shared" ca="1" si="36"/>
        <v>-0.26179938779914941</v>
      </c>
      <c r="BY34" s="15">
        <f t="shared" ca="1" si="37"/>
        <v>0.83627585613342414</v>
      </c>
      <c r="BZ34" s="16">
        <f t="shared" ca="1" si="38"/>
        <v>4.7133163502436704E-3</v>
      </c>
      <c r="CA34" s="15">
        <f t="shared" ca="1" si="39"/>
        <v>6384565.0762834838</v>
      </c>
      <c r="CB34" s="15">
        <f t="shared" ca="1" si="40"/>
        <v>0.65565558882494979</v>
      </c>
      <c r="CC34" s="15">
        <f t="shared" ca="1" si="41"/>
        <v>0.42988425115739159</v>
      </c>
      <c r="CD34" s="17">
        <f t="shared" ca="1" si="42"/>
        <v>0</v>
      </c>
      <c r="CE34" s="15">
        <f t="shared" ca="1" si="43"/>
        <v>-2.4808496469625685E-2</v>
      </c>
      <c r="CF34" s="16">
        <f t="shared" ca="1" si="44"/>
        <v>0.57482906519285204</v>
      </c>
      <c r="CG34" s="15">
        <f t="shared" ca="1" si="45"/>
        <v>4.6126244573988711</v>
      </c>
      <c r="CH34" s="15">
        <f t="shared" ca="1" si="46"/>
        <v>-2.3696111552943271</v>
      </c>
      <c r="CI34" s="15">
        <f t="shared" ca="1" si="47"/>
        <v>36.855469761831742</v>
      </c>
      <c r="CJ34" s="15">
        <f t="shared" ca="1" si="48"/>
        <v>-111.91471509441509</v>
      </c>
      <c r="CK34" s="15">
        <f t="shared" ca="1" si="49"/>
        <v>147.89730671843733</v>
      </c>
      <c r="CL34" s="15">
        <f t="shared" ca="1" si="50"/>
        <v>-132464.41567564927</v>
      </c>
      <c r="CM34" s="15">
        <f t="shared" ca="1" si="51"/>
        <v>3681495.1340607423</v>
      </c>
      <c r="CN34" s="15">
        <f t="shared" ca="1" si="52"/>
        <v>367588.57009062101</v>
      </c>
      <c r="CO34" s="15">
        <f t="shared" ca="1" si="53"/>
        <v>3680022.5360071184</v>
      </c>
      <c r="CP34" s="15" t="str">
        <f ca="1">VLOOKUP(_xlfn.FLOOR.MATH(BR34/8+11),Coef!$B$4:$C$23,2)</f>
        <v>S</v>
      </c>
      <c r="CQ34" s="15">
        <f ca="1">_xlfn.FLOOR.MATH(CN34/100000)</f>
        <v>3</v>
      </c>
      <c r="CR34" s="15" t="str">
        <f ca="1">VLOOKUP(MOD(BT34-1,3)*8+CQ34,Coef!$A$2:$C$25,3)</f>
        <v>C</v>
      </c>
      <c r="CS34" s="15">
        <f ca="1">(MOD(_xlfn.FLOOR.MATH(CO34/100000),20))</f>
        <v>16</v>
      </c>
      <c r="CT34" s="15" t="str">
        <f ca="1">VLOOKUP(MOD(MOD(BT34+1,2)*5+CS34,20)+1,Coef!$A$2:$C$21,3)</f>
        <v>B</v>
      </c>
      <c r="CU34" s="15"/>
      <c r="CV34" s="15" t="str">
        <f t="shared" ca="1" si="64"/>
        <v>67588</v>
      </c>
      <c r="CW34" s="15" t="str">
        <f t="shared" ca="1" si="64"/>
        <v>80022</v>
      </c>
      <c r="CX34" s="18" t="str">
        <f t="shared" ca="1" si="55"/>
        <v>367588 mE 3680022 mN 28 S</v>
      </c>
      <c r="CY34" s="15" t="str">
        <f t="shared" ca="1" si="56"/>
        <v>28SCB6758880022</v>
      </c>
    </row>
    <row r="35" spans="2:103">
      <c r="B35" s="40" t="s">
        <v>1293</v>
      </c>
      <c r="C35" s="72" t="str">
        <f t="shared" si="0"/>
        <v>29SMR7907473690</v>
      </c>
      <c r="D35" s="72">
        <f t="array" aca="1" ref="D35" ca="1">MATCH(TRUE,ISERROR(VALUE(MID(C35,ROW(INDIRECT("1:"&amp;LEN(C35))),1))),0)</f>
        <v>3</v>
      </c>
      <c r="E35" s="72">
        <f t="shared" ca="1" si="1"/>
        <v>29</v>
      </c>
      <c r="F35" s="72" t="str">
        <f t="shared" ca="1" si="2"/>
        <v>S</v>
      </c>
      <c r="G35" s="72" t="str">
        <f t="shared" ca="1" si="3"/>
        <v>M</v>
      </c>
      <c r="H35" s="72" t="str">
        <f t="shared" ca="1" si="4"/>
        <v>R</v>
      </c>
      <c r="I35" s="72">
        <f t="shared" ca="1" si="5"/>
        <v>10</v>
      </c>
      <c r="J35" s="72">
        <f t="shared" ca="1" si="6"/>
        <v>79074</v>
      </c>
      <c r="K35" s="72">
        <f t="shared" ca="1" si="7"/>
        <v>73690</v>
      </c>
      <c r="L35" s="72">
        <f t="shared" ca="1" si="8"/>
        <v>170.80604746885038</v>
      </c>
      <c r="M35" s="72">
        <f ca="1">VLOOKUP(G35,Coef!$C$2:$F$25,4)</f>
        <v>4</v>
      </c>
      <c r="N35" s="31">
        <f ca="1">VLOOKUP(F35,Coef!$C$4:$D$23,2)</f>
        <v>15</v>
      </c>
      <c r="O35" s="31">
        <f ca="1">MOD(VLOOKUP(H35,Coef!$C$2:$G$21,5)+MOD(E35+1,2)*15,20)</f>
        <v>16</v>
      </c>
      <c r="P35" s="31">
        <f ca="1">VLOOKUP(N35,Coef!$A$27:$B$46,2)</f>
        <v>3.56</v>
      </c>
      <c r="Q35" s="31">
        <f ca="1">VLOOKUP(N35,Coef!$A$27:$C$46,3)+O35/10-0.1</f>
        <v>3.5</v>
      </c>
      <c r="R35" s="31">
        <f ca="1">IF(Q35+0.1&lt;P35,Q35+2,Q35)</f>
        <v>3.5</v>
      </c>
      <c r="S35" s="72">
        <f ca="1">M35*100000+J35</f>
        <v>479074</v>
      </c>
      <c r="T35" s="72">
        <f ca="1">R35*1000000+K35</f>
        <v>3573690</v>
      </c>
      <c r="U35" s="72">
        <f ca="1">IF(N35&lt;11,T35-10000000,T35)</f>
        <v>3573690</v>
      </c>
      <c r="V35" s="72">
        <f ca="1">U35/(6366197.724*0.9996)</f>
        <v>0.56157854389933926</v>
      </c>
      <c r="W35" s="72">
        <f ca="1">(Coef!$J$9/(1+Coef!$J$8*(COS(V35))^2)^0.5)*Coef!$J$6</f>
        <v>6381646.0717307758</v>
      </c>
      <c r="X35" s="72">
        <f ca="1">6*E35-183</f>
        <v>-9</v>
      </c>
      <c r="Y35" s="72">
        <f ca="1">(S35-500000)/W35</f>
        <v>-3.2790912822159421E-3</v>
      </c>
      <c r="Z35" s="72">
        <f ca="1">SIN(2*V35)</f>
        <v>0.90147144188842998</v>
      </c>
      <c r="AA35" s="72">
        <f ca="1">Z35*(COS(V35))^2</f>
        <v>0.64583153197914367</v>
      </c>
      <c r="AB35" s="72">
        <f ca="1">V35+(Z35/2)</f>
        <v>1.0123142648435541</v>
      </c>
      <c r="AC35" s="72">
        <f ca="1">(3*AB35+AA35)/4</f>
        <v>0.92069358162745152</v>
      </c>
      <c r="AD35" s="72">
        <f ca="1">(5*AC35+AA35*(COS(V35))^2)/3</f>
        <v>1.6887180256341265</v>
      </c>
      <c r="AE35" s="72">
        <f ca="1">Coef!$J$6*Coef!$J$9*(V35-(Coef!$J$10*AB35)+(Coef!$J$11*AC35)-(Coef!$J$12*AD35))</f>
        <v>3559953.1392951221</v>
      </c>
      <c r="AF35" s="72">
        <f ca="1">(U35-AE35)/W35</f>
        <v>2.1525575925824235E-3</v>
      </c>
      <c r="AG35" s="72">
        <f ca="1">((Coef!$J$8*Y35^2)/2)*(COS(V35))^2</f>
        <v>2.5958031628891599E-8</v>
      </c>
      <c r="AH35" s="72">
        <f ca="1">Y35*(1-(AG35/3))</f>
        <v>-3.2790912538430235E-3</v>
      </c>
      <c r="AI35" s="72">
        <f ca="1">AF35*(1-AG35)+V35</f>
        <v>0.56373110143604555</v>
      </c>
      <c r="AJ35" s="72">
        <f ca="1">(EXP(AH35)-EXP(-AH35))/2</f>
        <v>-3.2790971302179006E-3</v>
      </c>
      <c r="AK35" s="72">
        <f ca="1">ATAN(AJ35/COS(AI35))</f>
        <v>-3.8793416558633846E-3</v>
      </c>
      <c r="AL35" s="72">
        <f ca="1">ATAN(COS(AK35)*TAN(AI35))</f>
        <v>0.56372770282700213</v>
      </c>
      <c r="AM35" s="72">
        <f ca="1">V35+(1+Coef!$J$8*(COS(V35))^2-(3/2)*Coef!$J$8*SIN(V35)*COS(V35)*(AL35-V35))*(AL35-V35)</f>
        <v>0.56373805857643933</v>
      </c>
      <c r="AN35" s="34" t="str">
        <f t="shared" ca="1" si="9"/>
        <v>29 479074 3573690 N</v>
      </c>
      <c r="AO35" s="33">
        <f t="shared" ca="1" si="10"/>
        <v>32.299811507328755</v>
      </c>
      <c r="AP35" s="33">
        <f t="shared" ca="1" si="11"/>
        <v>-9.2222699041702647</v>
      </c>
      <c r="AQ35" s="72">
        <v>285</v>
      </c>
      <c r="AR35" s="72">
        <v>810000</v>
      </c>
      <c r="AS35" s="72">
        <f t="shared" ca="1" si="62"/>
        <v>0.56373805857643933</v>
      </c>
      <c r="AT35" s="72">
        <f t="shared" ca="1" si="62"/>
        <v>-0.16095897433535306</v>
      </c>
      <c r="AU35" s="72">
        <f t="shared" si="62"/>
        <v>4.9741883681838397</v>
      </c>
      <c r="AV35" s="72">
        <f t="array" aca="1" ref="AV35" ca="1">ATAN((1-f)*TAN(AS35))</f>
        <v>0.56222225724926578</v>
      </c>
      <c r="AW35" s="72">
        <f t="shared" ca="1" si="13"/>
        <v>1.1810216596174841</v>
      </c>
      <c r="AX35" s="72">
        <f t="shared" ca="1" si="14"/>
        <v>-0.81724336323260327</v>
      </c>
      <c r="AY35" s="72">
        <f t="shared" ca="1" si="57"/>
        <v>2.2382764040242919E-3</v>
      </c>
      <c r="AZ35" s="72">
        <f t="shared" ca="1" si="16"/>
        <v>5.5894374053274104E-4</v>
      </c>
      <c r="BA35" s="72">
        <f t="shared" ca="1" si="17"/>
        <v>1.0005593344815662</v>
      </c>
      <c r="BB35" s="72">
        <f t="shared" ca="1" si="18"/>
        <v>5.5894367504868698E-4</v>
      </c>
      <c r="BC35" s="72">
        <f t="shared" ca="1" si="58"/>
        <v>0.12735232589237619</v>
      </c>
      <c r="BD35" s="75">
        <f t="shared" ca="1" si="20"/>
        <v>2.4893956451273445</v>
      </c>
      <c r="BE35" s="75">
        <f t="shared" ca="1" si="21"/>
        <v>-5.6445355139044473E-5</v>
      </c>
      <c r="BF35" s="75">
        <f t="shared" ca="1" si="59"/>
        <v>0.12729588053723714</v>
      </c>
      <c r="BG35" s="75">
        <f t="shared" ca="1" si="23"/>
        <v>2.4893391997722052</v>
      </c>
      <c r="BH35" s="75">
        <f t="shared" ca="1" si="24"/>
        <v>-5.6418041078764977E-5</v>
      </c>
      <c r="BI35" s="75">
        <f t="shared" ca="1" si="60"/>
        <v>0.12729590785129744</v>
      </c>
      <c r="BJ35" s="75">
        <f t="shared" ca="1" si="26"/>
        <v>2.4893392270862655</v>
      </c>
      <c r="BK35" s="75">
        <f t="shared" ca="1" si="27"/>
        <v>-5.6418054295681057E-5</v>
      </c>
      <c r="BL35" s="75">
        <f t="shared" ca="1" si="61"/>
        <v>0.12729590783808051</v>
      </c>
      <c r="BM35" s="72">
        <f t="array" aca="1" ref="BM35" ca="1">ATAN2((1-f)*SQRT(AX35^2+(SIN(AV35)*SIN(BL35)-COS(AV35)*COS(BL35)*COS(AU35))^2),SIN(AV35)*COS(BL35)+COS(AV35)*SIN(BL35)*COS(AU35))</f>
        <v>0.59178682561635298</v>
      </c>
      <c r="BN35" s="72">
        <f t="shared" ca="1" si="29"/>
        <v>-0.14813989632574151</v>
      </c>
      <c r="BO35" s="72">
        <f t="array" aca="1" ref="BO35" ca="1">f/16*(1-AX35^2)*(4+f*(4-3*(1-AX35^2)))</f>
        <v>2.7907910737488215E-4</v>
      </c>
      <c r="BP35" s="72">
        <f t="array" aca="1" ref="BP35" ca="1">BN35-(1-BO35)*f*AX35*(BL35+BO35*SIN(BL35)*(COS(BJ35)+BO35*COS(BL35)*(-1+2*COS(BJ35)^2)))</f>
        <v>-0.14779127207718337</v>
      </c>
      <c r="BQ35" s="72">
        <f t="shared" ca="1" si="30"/>
        <v>-0.30875024641253646</v>
      </c>
      <c r="BR35" s="13">
        <f t="shared" ca="1" si="31"/>
        <v>33.906887479261457</v>
      </c>
      <c r="BS35" s="13">
        <f t="shared" ca="1" si="32"/>
        <v>-17.690086043062525</v>
      </c>
      <c r="BT35" s="15">
        <f t="shared" ca="1" si="33"/>
        <v>28</v>
      </c>
      <c r="BU35" s="15">
        <f t="shared" ca="1" si="34"/>
        <v>-15</v>
      </c>
      <c r="BV35" s="15">
        <f t="shared" ca="1" si="63"/>
        <v>0.59178682561635298</v>
      </c>
      <c r="BW35" s="15">
        <f t="shared" ca="1" si="63"/>
        <v>-0.30875024641253646</v>
      </c>
      <c r="BX35" s="15">
        <f t="shared" ca="1" si="36"/>
        <v>-0.26179938779914941</v>
      </c>
      <c r="BY35" s="15">
        <f t="shared" ca="1" si="37"/>
        <v>0.82994523301065626</v>
      </c>
      <c r="BZ35" s="16">
        <f t="shared" ca="1" si="38"/>
        <v>4.6422266702306923E-3</v>
      </c>
      <c r="CA35" s="15">
        <f t="shared" ca="1" si="39"/>
        <v>6384790.9620004669</v>
      </c>
      <c r="CB35" s="15">
        <f t="shared" ca="1" si="40"/>
        <v>0.67214661626620753</v>
      </c>
      <c r="CC35" s="15">
        <f t="shared" ca="1" si="41"/>
        <v>0.45178107375811244</v>
      </c>
      <c r="CD35" s="17">
        <f t="shared" ca="1" si="42"/>
        <v>0</v>
      </c>
      <c r="CE35" s="15">
        <f t="shared" ca="1" si="43"/>
        <v>-4.6950858613387048E-2</v>
      </c>
      <c r="CF35" s="16">
        <f t="shared" ca="1" si="44"/>
        <v>0.55286115291211824</v>
      </c>
      <c r="CG35" s="15">
        <f t="shared" ca="1" si="45"/>
        <v>4.5900851673477954</v>
      </c>
      <c r="CH35" s="15">
        <f t="shared" ca="1" si="46"/>
        <v>-2.7413203469738496</v>
      </c>
      <c r="CI35" s="15">
        <f t="shared" ca="1" si="47"/>
        <v>35.56210591219503</v>
      </c>
      <c r="CJ35" s="15">
        <f t="shared" ca="1" si="48"/>
        <v>-118.96034681011599</v>
      </c>
      <c r="CK35" s="15">
        <f t="shared" ca="1" si="49"/>
        <v>90.246501511128074</v>
      </c>
      <c r="CL35" s="15">
        <f t="shared" ca="1" si="50"/>
        <v>-248828.65492650244</v>
      </c>
      <c r="CM35" s="15">
        <f t="shared" ca="1" si="51"/>
        <v>3756593.2670951104</v>
      </c>
      <c r="CN35" s="15">
        <f t="shared" ca="1" si="52"/>
        <v>251270.87653546815</v>
      </c>
      <c r="CO35" s="15">
        <f t="shared" ca="1" si="53"/>
        <v>3755090.6297882725</v>
      </c>
      <c r="CP35" s="15" t="str">
        <f ca="1">VLOOKUP(_xlfn.FLOOR.MATH(BR35/8+11),Coef!$B$4:$C$23,2)</f>
        <v>S</v>
      </c>
      <c r="CQ35" s="15">
        <f ca="1">_xlfn.FLOOR.MATH(CN35/100000)</f>
        <v>2</v>
      </c>
      <c r="CR35" s="15" t="str">
        <f ca="1">VLOOKUP(MOD(BT35-1,3)*8+CQ35,Coef!$A$2:$C$25,3)</f>
        <v>B</v>
      </c>
      <c r="CS35" s="15">
        <f ca="1">(MOD(_xlfn.FLOOR.MATH(CO35/100000),20))</f>
        <v>17</v>
      </c>
      <c r="CT35" s="15" t="str">
        <f ca="1">VLOOKUP(MOD(MOD(BT35+1,2)*5+CS35,20)+1,Coef!$A$2:$C$21,3)</f>
        <v>C</v>
      </c>
      <c r="CU35" s="15"/>
      <c r="CV35" s="15" t="str">
        <f t="shared" ca="1" si="64"/>
        <v>51270</v>
      </c>
      <c r="CW35" s="15" t="str">
        <f t="shared" ca="1" si="64"/>
        <v>55090</v>
      </c>
      <c r="CX35" s="18" t="str">
        <f t="shared" ca="1" si="55"/>
        <v>251270 mE 3755090 mN 28 S</v>
      </c>
      <c r="CY35" s="15" t="str">
        <f t="shared" ca="1" si="56"/>
        <v>28SBC5127055090</v>
      </c>
    </row>
    <row r="36" spans="2:103">
      <c r="B36" s="40" t="s">
        <v>1294</v>
      </c>
      <c r="C36" s="72" t="str">
        <f t="shared" si="0"/>
        <v>29SMR7839573739</v>
      </c>
      <c r="D36" s="72">
        <f t="array" aca="1" ref="D36" ca="1">MATCH(TRUE,ISERROR(VALUE(MID(C36,ROW(INDIRECT("1:"&amp;LEN(C36))),1))),0)</f>
        <v>3</v>
      </c>
      <c r="E36" s="72">
        <f t="shared" ca="1" si="1"/>
        <v>29</v>
      </c>
      <c r="F36" s="72" t="str">
        <f t="shared" ca="1" si="2"/>
        <v>S</v>
      </c>
      <c r="G36" s="72" t="str">
        <f t="shared" ca="1" si="3"/>
        <v>M</v>
      </c>
      <c r="H36" s="72" t="str">
        <f t="shared" ca="1" si="4"/>
        <v>R</v>
      </c>
      <c r="I36" s="72">
        <f t="shared" ca="1" si="5"/>
        <v>10</v>
      </c>
      <c r="J36" s="72">
        <f t="shared" ca="1" si="6"/>
        <v>78395</v>
      </c>
      <c r="K36" s="72">
        <f t="shared" ca="1" si="7"/>
        <v>73739</v>
      </c>
      <c r="L36" s="72">
        <f t="shared" ca="1" si="8"/>
        <v>170.80604746885038</v>
      </c>
      <c r="M36" s="72">
        <f ca="1">VLOOKUP(G36,Coef!$C$2:$F$25,4)</f>
        <v>4</v>
      </c>
      <c r="N36" s="31">
        <f ca="1">VLOOKUP(F36,Coef!$C$4:$D$23,2)</f>
        <v>15</v>
      </c>
      <c r="O36" s="31">
        <f ca="1">MOD(VLOOKUP(H36,Coef!$C$2:$G$21,5)+MOD(E36+1,2)*15,20)</f>
        <v>16</v>
      </c>
      <c r="P36" s="31">
        <f ca="1">VLOOKUP(N36,Coef!$A$27:$B$46,2)</f>
        <v>3.56</v>
      </c>
      <c r="Q36" s="31">
        <f ca="1">VLOOKUP(N36,Coef!$A$27:$C$46,3)+O36/10-0.1</f>
        <v>3.5</v>
      </c>
      <c r="R36" s="31">
        <f ca="1">IF(Q36+0.1&lt;P36,Q36+2,Q36)</f>
        <v>3.5</v>
      </c>
      <c r="S36" s="72">
        <f ca="1">M36*100000+J36</f>
        <v>478395</v>
      </c>
      <c r="T36" s="72">
        <f ca="1">R36*1000000+K36</f>
        <v>3573739</v>
      </c>
      <c r="U36" s="72">
        <f ca="1">IF(N36&lt;11,T36-10000000,T36)</f>
        <v>3573739</v>
      </c>
      <c r="V36" s="72">
        <f ca="1">U36/(6366197.724*0.9996)</f>
        <v>0.56158624388133294</v>
      </c>
      <c r="W36" s="72">
        <f ca="1">(Coef!$J$9/(1+Coef!$J$8*(COS(V36))^2)^0.5)*Coef!$J$6</f>
        <v>6381646.2202838454</v>
      </c>
      <c r="X36" s="72">
        <f ca="1">6*E36-183</f>
        <v>-9</v>
      </c>
      <c r="Y36" s="72">
        <f ca="1">(S36-500000)/W36</f>
        <v>-3.3854900842558841E-3</v>
      </c>
      <c r="Z36" s="72">
        <f ca="1">SIN(2*V36)</f>
        <v>0.90147810748013357</v>
      </c>
      <c r="AA36" s="72">
        <f ca="1">Z36*(COS(V36))^2</f>
        <v>0.64583004987200587</v>
      </c>
      <c r="AB36" s="72">
        <f ca="1">V36+(Z36/2)</f>
        <v>1.0123252976213997</v>
      </c>
      <c r="AC36" s="72">
        <f ca="1">(3*AB36+AA36)/4</f>
        <v>0.92070148568405119</v>
      </c>
      <c r="AD36" s="72">
        <f ca="1">(5*AC36+AA36*(COS(V36))^2)/3</f>
        <v>1.6887293508165249</v>
      </c>
      <c r="AE36" s="72">
        <f ca="1">Coef!$J$6*Coef!$J$9*(V36-(Coef!$J$10*AB36)+(Coef!$J$11*AC36)-(Coef!$J$12*AD36))</f>
        <v>3560002.0417406685</v>
      </c>
      <c r="AF36" s="72">
        <f ca="1">(U36-AE36)/W36</f>
        <v>2.1525728291971239E-3</v>
      </c>
      <c r="AG36" s="72">
        <f ca="1">((Coef!$J$8*Y36^2)/2)*(COS(V36))^2</f>
        <v>2.7669647631503332E-8</v>
      </c>
      <c r="AH36" s="72">
        <f ca="1">Y36*(1-(AG36/3))</f>
        <v>-3.3854900530307782E-3</v>
      </c>
      <c r="AI36" s="72">
        <f ca="1">AF36*(1-AG36)+V36</f>
        <v>0.56373881665096914</v>
      </c>
      <c r="AJ36" s="72">
        <f ca="1">(EXP(AH36)-EXP(-AH36))/2</f>
        <v>-3.3854965201911003E-3</v>
      </c>
      <c r="AK36" s="72">
        <f ca="1">ATAN(AJ36/COS(AI36))</f>
        <v>-4.0052358516433975E-3</v>
      </c>
      <c r="AL36" s="72">
        <f ca="1">ATAN(COS(AK36)*TAN(AI36))</f>
        <v>0.56373519384940396</v>
      </c>
      <c r="AM36" s="72">
        <f ca="1">V36+(1+Coef!$J$8*(COS(V36))^2-(3/2)*Coef!$J$8*SIN(V36)*COS(V36)*(AL36-V36))*(AL36-V36)</f>
        <v>0.56374554849332692</v>
      </c>
      <c r="AN36" s="34" t="str">
        <f t="shared" ca="1" si="9"/>
        <v>29 478395 3573739 N</v>
      </c>
      <c r="AO36" s="33">
        <f t="shared" ca="1" si="10"/>
        <v>32.300240647955313</v>
      </c>
      <c r="AP36" s="33">
        <f t="shared" ca="1" si="11"/>
        <v>-9.2294831102536534</v>
      </c>
      <c r="AQ36" s="72">
        <v>285</v>
      </c>
      <c r="AR36" s="72">
        <v>810000</v>
      </c>
      <c r="AS36" s="72">
        <f t="shared" ca="1" si="62"/>
        <v>0.56374554849332681</v>
      </c>
      <c r="AT36" s="72">
        <f t="shared" ca="1" si="62"/>
        <v>-0.16108486853113305</v>
      </c>
      <c r="AU36" s="72">
        <f t="shared" si="62"/>
        <v>4.9741883681838397</v>
      </c>
      <c r="AV36" s="72">
        <f t="array" aca="1" ref="AV36" ca="1">ATAN((1-f)*TAN(AS36))</f>
        <v>0.5622297363499219</v>
      </c>
      <c r="AW36" s="72">
        <f t="shared" ca="1" si="13"/>
        <v>1.1810274880965981</v>
      </c>
      <c r="AX36" s="72">
        <f t="shared" ca="1" si="14"/>
        <v>-0.8172395121919338</v>
      </c>
      <c r="AY36" s="72">
        <f t="shared" ca="1" si="57"/>
        <v>2.2383188255171373E-3</v>
      </c>
      <c r="AZ36" s="72">
        <f t="shared" ca="1" si="16"/>
        <v>5.5895432221773954E-4</v>
      </c>
      <c r="BA36" s="72">
        <f t="shared" ca="1" si="17"/>
        <v>1.0005593450780503</v>
      </c>
      <c r="BB36" s="72">
        <f t="shared" ca="1" si="18"/>
        <v>5.5895425672996624E-4</v>
      </c>
      <c r="BC36" s="72">
        <f t="shared" ca="1" si="58"/>
        <v>0.12735232454364367</v>
      </c>
      <c r="BD36" s="75">
        <f t="shared" ca="1" si="20"/>
        <v>2.4894073007368398</v>
      </c>
      <c r="BE36" s="75">
        <f t="shared" ca="1" si="21"/>
        <v>-5.6446925971057739E-5</v>
      </c>
      <c r="BF36" s="75">
        <f t="shared" ca="1" si="59"/>
        <v>0.12729587761767261</v>
      </c>
      <c r="BG36" s="75">
        <f t="shared" ca="1" si="23"/>
        <v>2.4893508538108686</v>
      </c>
      <c r="BH36" s="75">
        <f t="shared" ca="1" si="24"/>
        <v>-5.6419610449022769E-5</v>
      </c>
      <c r="BI36" s="75">
        <f t="shared" ca="1" si="60"/>
        <v>0.12729590493319465</v>
      </c>
      <c r="BJ36" s="75">
        <f t="shared" ca="1" si="26"/>
        <v>2.4893508811263909</v>
      </c>
      <c r="BK36" s="75">
        <f t="shared" ca="1" si="27"/>
        <v>-5.64196236669857E-5</v>
      </c>
      <c r="BL36" s="75">
        <f t="shared" ca="1" si="61"/>
        <v>0.12729590491997669</v>
      </c>
      <c r="BM36" s="72">
        <f t="array" aca="1" ref="BM36" ca="1">ATAN2((1-f)*SQRT(AX36^2+(SIN(AV36)*SIN(BL36)-COS(AV36)*COS(BL36)*COS(AU36))^2),SIN(AV36)*COS(BL36)+COS(AV36)*SIN(BL36)*COS(AU36))</f>
        <v>0.59179423169739953</v>
      </c>
      <c r="BN36" s="72">
        <f t="shared" ca="1" si="29"/>
        <v>-0.14814063237689518</v>
      </c>
      <c r="BO36" s="72">
        <f t="array" aca="1" ref="BO36" ca="1">f/16*(1-AX36^2)*(4+f*(4-3*(1-AX36^2)))</f>
        <v>2.790843922851187E-4</v>
      </c>
      <c r="BP36" s="72">
        <f t="array" aca="1" ref="BP36" ca="1">BN36-(1-BO36)*f*AX36*(BL36+BO36*SIN(BL36)*(COS(BJ36)+BO36*COS(BL36)*(-1+2*COS(BJ36)^2)))</f>
        <v>-0.14779200978311649</v>
      </c>
      <c r="BQ36" s="72">
        <f t="shared" ca="1" si="30"/>
        <v>-0.30887687831424954</v>
      </c>
      <c r="BR36" s="13">
        <f t="shared" ca="1" si="31"/>
        <v>33.907311816448157</v>
      </c>
      <c r="BS36" s="13">
        <f t="shared" ca="1" si="32"/>
        <v>-17.697341516582398</v>
      </c>
      <c r="BT36" s="15">
        <f t="shared" ca="1" si="33"/>
        <v>28</v>
      </c>
      <c r="BU36" s="15">
        <f t="shared" ca="1" si="34"/>
        <v>-15</v>
      </c>
      <c r="BV36" s="15">
        <f t="shared" ca="1" si="63"/>
        <v>0.59179423169739953</v>
      </c>
      <c r="BW36" s="15">
        <f t="shared" ca="1" si="63"/>
        <v>-0.30887687831424948</v>
      </c>
      <c r="BX36" s="15">
        <f t="shared" ca="1" si="36"/>
        <v>-0.26179938779914941</v>
      </c>
      <c r="BY36" s="15">
        <f t="shared" ca="1" si="37"/>
        <v>0.82994110154350198</v>
      </c>
      <c r="BZ36" s="16">
        <f t="shared" ca="1" si="38"/>
        <v>4.6421804523394125E-3</v>
      </c>
      <c r="CA36" s="15">
        <f t="shared" ca="1" si="39"/>
        <v>6384791.1088644834</v>
      </c>
      <c r="CB36" s="15">
        <f t="shared" ca="1" si="40"/>
        <v>0.6721573683280252</v>
      </c>
      <c r="CC36" s="15">
        <f t="shared" ca="1" si="41"/>
        <v>0.45179552779765653</v>
      </c>
      <c r="CD36" s="17">
        <f t="shared" ca="1" si="42"/>
        <v>0</v>
      </c>
      <c r="CE36" s="15">
        <f t="shared" ca="1" si="43"/>
        <v>-4.7077490515100073E-2</v>
      </c>
      <c r="CF36" s="16">
        <f t="shared" ca="1" si="44"/>
        <v>0.55284665265468291</v>
      </c>
      <c r="CG36" s="15">
        <f t="shared" ca="1" si="45"/>
        <v>4.5900702956308059</v>
      </c>
      <c r="CH36" s="15">
        <f t="shared" ca="1" si="46"/>
        <v>-2.7415654257664976</v>
      </c>
      <c r="CI36" s="15">
        <f t="shared" ca="1" si="47"/>
        <v>35.56125290749862</v>
      </c>
      <c r="CJ36" s="15">
        <f t="shared" ca="1" si="48"/>
        <v>-118.96494134639988</v>
      </c>
      <c r="CK36" s="15">
        <f t="shared" ca="1" si="49"/>
        <v>90.208617903586571</v>
      </c>
      <c r="CL36" s="15">
        <f t="shared" ca="1" si="50"/>
        <v>-249498.72546116365</v>
      </c>
      <c r="CM36" s="15">
        <f t="shared" ca="1" si="51"/>
        <v>3756657.9739727443</v>
      </c>
      <c r="CN36" s="15">
        <f t="shared" ca="1" si="52"/>
        <v>250601.07402902082</v>
      </c>
      <c r="CO36" s="15">
        <f t="shared" ca="1" si="53"/>
        <v>3755155.3107831553</v>
      </c>
      <c r="CP36" s="15" t="str">
        <f ca="1">VLOOKUP(_xlfn.FLOOR.MATH(BR36/8+11),Coef!$B$4:$C$23,2)</f>
        <v>S</v>
      </c>
      <c r="CQ36" s="15">
        <f ca="1">_xlfn.FLOOR.MATH(CN36/100000)</f>
        <v>2</v>
      </c>
      <c r="CR36" s="15" t="str">
        <f ca="1">VLOOKUP(MOD(BT36-1,3)*8+CQ36,Coef!$A$2:$C$25,3)</f>
        <v>B</v>
      </c>
      <c r="CS36" s="15">
        <f ca="1">(MOD(_xlfn.FLOOR.MATH(CO36/100000),20))</f>
        <v>17</v>
      </c>
      <c r="CT36" s="15" t="str">
        <f ca="1">VLOOKUP(MOD(MOD(BT36+1,2)*5+CS36,20)+1,Coef!$A$2:$C$21,3)</f>
        <v>C</v>
      </c>
      <c r="CU36" s="15"/>
      <c r="CV36" s="15" t="str">
        <f t="shared" ca="1" si="64"/>
        <v>50601</v>
      </c>
      <c r="CW36" s="15" t="str">
        <f t="shared" ca="1" si="64"/>
        <v>55155</v>
      </c>
      <c r="CX36" s="18" t="str">
        <f t="shared" ca="1" si="55"/>
        <v>250601 mE 3755155 mN 28 S</v>
      </c>
      <c r="CY36" s="15" t="str">
        <f t="shared" ca="1" si="56"/>
        <v>28SBC5060155155</v>
      </c>
    </row>
    <row r="37" spans="2:103">
      <c r="B37" s="40" t="s">
        <v>1295</v>
      </c>
      <c r="C37" s="72" t="str">
        <f t="shared" si="0"/>
        <v>29SMR7338056967</v>
      </c>
      <c r="D37" s="72">
        <f t="array" aca="1" ref="D37" ca="1">MATCH(TRUE,ISERROR(VALUE(MID(C37,ROW(INDIRECT("1:"&amp;LEN(C37))),1))),0)</f>
        <v>3</v>
      </c>
      <c r="E37" s="72">
        <f t="shared" ca="1" si="1"/>
        <v>29</v>
      </c>
      <c r="F37" s="72" t="str">
        <f t="shared" ca="1" si="2"/>
        <v>S</v>
      </c>
      <c r="G37" s="72" t="str">
        <f t="shared" ca="1" si="3"/>
        <v>M</v>
      </c>
      <c r="H37" s="72" t="str">
        <f t="shared" ca="1" si="4"/>
        <v>R</v>
      </c>
      <c r="I37" s="72">
        <f t="shared" ca="1" si="5"/>
        <v>10</v>
      </c>
      <c r="J37" s="72">
        <f t="shared" ca="1" si="6"/>
        <v>73380</v>
      </c>
      <c r="K37" s="72">
        <f t="shared" ca="1" si="7"/>
        <v>56967</v>
      </c>
      <c r="L37" s="72">
        <f t="shared" ca="1" si="8"/>
        <v>170.80604746885038</v>
      </c>
      <c r="M37" s="72">
        <f ca="1">VLOOKUP(G37,Coef!$C$2:$F$25,4)</f>
        <v>4</v>
      </c>
      <c r="N37" s="31">
        <f ca="1">VLOOKUP(F37,Coef!$C$4:$D$23,2)</f>
        <v>15</v>
      </c>
      <c r="O37" s="31">
        <f ca="1">MOD(VLOOKUP(H37,Coef!$C$2:$G$21,5)+MOD(E37+1,2)*15,20)</f>
        <v>16</v>
      </c>
      <c r="P37" s="31">
        <f ca="1">VLOOKUP(N37,Coef!$A$27:$B$46,2)</f>
        <v>3.56</v>
      </c>
      <c r="Q37" s="31">
        <f ca="1">VLOOKUP(N37,Coef!$A$27:$C$46,3)+O37/10-0.1</f>
        <v>3.5</v>
      </c>
      <c r="R37" s="31">
        <f ca="1">IF(Q37+0.1&lt;P37,Q37+2,Q37)</f>
        <v>3.5</v>
      </c>
      <c r="S37" s="72">
        <f ca="1">M37*100000+J37</f>
        <v>473380</v>
      </c>
      <c r="T37" s="72">
        <f ca="1">R37*1000000+K37</f>
        <v>3556967</v>
      </c>
      <c r="U37" s="72">
        <f ca="1">IF(N37&lt;11,T37-10000000,T37)</f>
        <v>3556967</v>
      </c>
      <c r="V37" s="72">
        <f ca="1">U37/(6366197.724*0.9996)</f>
        <v>0.55895065004463196</v>
      </c>
      <c r="W37" s="72">
        <f ca="1">(Coef!$J$9/(1+Coef!$J$8*(COS(V37))^2)^0.5)*Coef!$J$6</f>
        <v>6381595.4376860177</v>
      </c>
      <c r="X37" s="72">
        <f ca="1">6*E37-183</f>
        <v>-9</v>
      </c>
      <c r="Y37" s="72">
        <f ca="1">(S37-500000)/W37</f>
        <v>-4.1713706642695731E-3</v>
      </c>
      <c r="Z37" s="72">
        <f ca="1">SIN(2*V37)</f>
        <v>0.89918409387255716</v>
      </c>
      <c r="AA37" s="72">
        <f ca="1">Z37*(COS(V37))^2</f>
        <v>0.64632027545234894</v>
      </c>
      <c r="AB37" s="72">
        <f ca="1">V37+(Z37/2)</f>
        <v>1.0085426969809106</v>
      </c>
      <c r="AC37" s="72">
        <f ca="1">(3*AB37+AA37)/4</f>
        <v>0.91798709159877023</v>
      </c>
      <c r="AD37" s="72">
        <f ca="1">(5*AC37+AA37*(COS(V37))^2)/3</f>
        <v>1.684833649068338</v>
      </c>
      <c r="AE37" s="72">
        <f ca="1">Coef!$J$6*Coef!$J$9*(V37-(Coef!$J$10*AB37)+(Coef!$J$11*AC37)-(Coef!$J$12*AD37))</f>
        <v>3543263.6325355154</v>
      </c>
      <c r="AF37" s="72">
        <f ca="1">(U37-AE37)/W37</f>
        <v>2.1473262600697736E-3</v>
      </c>
      <c r="AG37" s="72">
        <f ca="1">((Coef!$J$8*Y37^2)/2)*(COS(V37))^2</f>
        <v>4.2145790264955941E-8</v>
      </c>
      <c r="AH37" s="72">
        <f ca="1">Y37*(1-(AG37/3))</f>
        <v>-4.1713706056676686E-3</v>
      </c>
      <c r="AI37" s="72">
        <f ca="1">AF37*(1-AG37)+V37</f>
        <v>0.56109797621420099</v>
      </c>
      <c r="AJ37" s="72">
        <f ca="1">(EXP(AH37)-EXP(-AH37))/2</f>
        <v>-4.1713827028843076E-3</v>
      </c>
      <c r="AK37" s="72">
        <f ca="1">ATAN(AJ37/COS(AI37))</f>
        <v>-4.9267627286776507E-3</v>
      </c>
      <c r="AL37" s="72">
        <f ca="1">ATAN(COS(AK37)*TAN(AI37))</f>
        <v>0.5610925083814432</v>
      </c>
      <c r="AM37" s="72">
        <f ca="1">V37+(1+Coef!$J$8*(COS(V37))^2-(3/2)*Coef!$J$8*SIN(V37)*COS(V37)*(AL37-V37))*(AL37-V37)</f>
        <v>0.56110286323008873</v>
      </c>
      <c r="AN37" s="34" t="str">
        <f t="shared" ca="1" si="9"/>
        <v>29 473380 3556967 N</v>
      </c>
      <c r="AO37" s="33">
        <f t="shared" ca="1" si="10"/>
        <v>32.148825935790349</v>
      </c>
      <c r="AP37" s="33">
        <f t="shared" ca="1" si="11"/>
        <v>-9.2822827110155863</v>
      </c>
      <c r="AQ37" s="72">
        <v>285</v>
      </c>
      <c r="AR37" s="72">
        <v>810000</v>
      </c>
      <c r="AS37" s="72">
        <f t="shared" ca="1" si="62"/>
        <v>0.56110286323008873</v>
      </c>
      <c r="AT37" s="72">
        <f t="shared" ca="1" si="62"/>
        <v>-0.1620063954081673</v>
      </c>
      <c r="AU37" s="72">
        <f t="shared" si="62"/>
        <v>4.9741883681838397</v>
      </c>
      <c r="AV37" s="72">
        <f t="array" aca="1" ref="AV37" ca="1">ATAN((1-f)*TAN(AS37))</f>
        <v>0.55959088845200244</v>
      </c>
      <c r="AW37" s="72">
        <f t="shared" ca="1" si="13"/>
        <v>1.1789641471426482</v>
      </c>
      <c r="AX37" s="72">
        <f t="shared" ca="1" si="14"/>
        <v>-0.81859543428872128</v>
      </c>
      <c r="AY37" s="72">
        <f t="shared" ca="1" si="57"/>
        <v>2.223370185356106E-3</v>
      </c>
      <c r="AZ37" s="72">
        <f t="shared" ca="1" si="16"/>
        <v>5.5522548180031049E-4</v>
      </c>
      <c r="BA37" s="72">
        <f t="shared" ca="1" si="17"/>
        <v>1.0005556110400418</v>
      </c>
      <c r="BB37" s="72">
        <f t="shared" ca="1" si="18"/>
        <v>5.5522541761443979E-4</v>
      </c>
      <c r="BC37" s="72">
        <f t="shared" ca="1" si="58"/>
        <v>0.12735279981799633</v>
      </c>
      <c r="BD37" s="75">
        <f t="shared" ca="1" si="20"/>
        <v>2.4852810941032928</v>
      </c>
      <c r="BE37" s="75">
        <f t="shared" ca="1" si="21"/>
        <v>-5.5893277518033024E-5</v>
      </c>
      <c r="BF37" s="75">
        <f t="shared" ca="1" si="59"/>
        <v>0.12729690654047829</v>
      </c>
      <c r="BG37" s="75">
        <f t="shared" ca="1" si="23"/>
        <v>2.4852252008257745</v>
      </c>
      <c r="BH37" s="75">
        <f t="shared" ca="1" si="24"/>
        <v>-5.5866474826861379E-5</v>
      </c>
      <c r="BI37" s="75">
        <f t="shared" ca="1" si="60"/>
        <v>0.12729693334316947</v>
      </c>
      <c r="BJ37" s="75">
        <f t="shared" ca="1" si="26"/>
        <v>2.4852252276284656</v>
      </c>
      <c r="BK37" s="75">
        <f t="shared" ca="1" si="27"/>
        <v>-5.5866487679226297E-5</v>
      </c>
      <c r="BL37" s="75">
        <f t="shared" ca="1" si="61"/>
        <v>0.12729693333031711</v>
      </c>
      <c r="BM37" s="72">
        <f t="array" aca="1" ref="BM37" ca="1">ATAN2((1-f)*SQRT(AX37^2+(SIN(AV37)*SIN(BL37)-COS(AV37)*COS(BL37)*COS(AU37))^2),SIN(AV37)*COS(BL37)+COS(AV37)*SIN(BL37)*COS(AU37))</f>
        <v>0.58918107582373569</v>
      </c>
      <c r="BN37" s="72">
        <f t="shared" ca="1" si="29"/>
        <v>-0.14788188762569401</v>
      </c>
      <c r="BO37" s="72">
        <f t="array" aca="1" ref="BO37" ca="1">f/16*(1-AX37^2)*(4+f*(4-3*(1-AX37^2)))</f>
        <v>2.7722206602639809E-4</v>
      </c>
      <c r="BP37" s="72">
        <f t="array" aca="1" ref="BP37" ca="1">BN37-(1-BO37)*f*AX37*(BL37+BO37*SIN(BL37)*(COS(BJ37)+BO37*COS(BL37)*(-1+2*COS(BJ37)^2)))</f>
        <v>-0.14753268238570194</v>
      </c>
      <c r="BQ37" s="72">
        <f t="shared" ca="1" si="30"/>
        <v>-0.30953907779386924</v>
      </c>
      <c r="BR37" s="13">
        <f t="shared" ca="1" si="31"/>
        <v>33.757589013677396</v>
      </c>
      <c r="BS37" s="13">
        <f t="shared" ca="1" si="32"/>
        <v>-17.735282751960369</v>
      </c>
      <c r="BT37" s="15">
        <f t="shared" ca="1" si="33"/>
        <v>28</v>
      </c>
      <c r="BU37" s="15">
        <f t="shared" ca="1" si="34"/>
        <v>-15</v>
      </c>
      <c r="BV37" s="15">
        <f t="shared" ca="1" si="63"/>
        <v>0.58918107582373569</v>
      </c>
      <c r="BW37" s="15">
        <f t="shared" ca="1" si="63"/>
        <v>-0.30953907779386924</v>
      </c>
      <c r="BX37" s="15">
        <f t="shared" ca="1" si="36"/>
        <v>-0.26179938779914941</v>
      </c>
      <c r="BY37" s="15">
        <f t="shared" ca="1" si="37"/>
        <v>0.83139601791194617</v>
      </c>
      <c r="BZ37" s="16">
        <f t="shared" ca="1" si="38"/>
        <v>4.6584705343719361E-3</v>
      </c>
      <c r="CA37" s="15">
        <f t="shared" ca="1" si="39"/>
        <v>6384739.3454067558</v>
      </c>
      <c r="CB37" s="15">
        <f t="shared" ca="1" si="40"/>
        <v>0.66837024359967434</v>
      </c>
      <c r="CC37" s="15">
        <f t="shared" ca="1" si="41"/>
        <v>0.44671878252948805</v>
      </c>
      <c r="CD37" s="17">
        <f t="shared" ca="1" si="42"/>
        <v>0</v>
      </c>
      <c r="CE37" s="15">
        <f t="shared" ca="1" si="43"/>
        <v>-4.7739689994719836E-2</v>
      </c>
      <c r="CF37" s="16">
        <f t="shared" ca="1" si="44"/>
        <v>0.55793968800488392</v>
      </c>
      <c r="CG37" s="15">
        <f t="shared" ca="1" si="45"/>
        <v>4.5952942576707372</v>
      </c>
      <c r="CH37" s="15">
        <f t="shared" ca="1" si="46"/>
        <v>-2.6554623028222304</v>
      </c>
      <c r="CI37" s="15">
        <f t="shared" ca="1" si="47"/>
        <v>35.860916653998579</v>
      </c>
      <c r="CJ37" s="15">
        <f t="shared" ca="1" si="48"/>
        <v>-117.34661994234007</v>
      </c>
      <c r="CK37" s="15">
        <f t="shared" ca="1" si="49"/>
        <v>103.52853656197205</v>
      </c>
      <c r="CL37" s="15">
        <f t="shared" ca="1" si="50"/>
        <v>-253451.16880477421</v>
      </c>
      <c r="CM37" s="15">
        <f t="shared" ca="1" si="51"/>
        <v>3740136.4807027709</v>
      </c>
      <c r="CN37" s="15">
        <f t="shared" ca="1" si="52"/>
        <v>246650.21166274769</v>
      </c>
      <c r="CO37" s="15">
        <f t="shared" ca="1" si="53"/>
        <v>3738640.4261104898</v>
      </c>
      <c r="CP37" s="15" t="str">
        <f ca="1">VLOOKUP(_xlfn.FLOOR.MATH(BR37/8+11),Coef!$B$4:$C$23,2)</f>
        <v>S</v>
      </c>
      <c r="CQ37" s="15">
        <f ca="1">_xlfn.FLOOR.MATH(CN37/100000)</f>
        <v>2</v>
      </c>
      <c r="CR37" s="15" t="str">
        <f ca="1">VLOOKUP(MOD(BT37-1,3)*8+CQ37,Coef!$A$2:$C$25,3)</f>
        <v>B</v>
      </c>
      <c r="CS37" s="15">
        <f ca="1">(MOD(_xlfn.FLOOR.MATH(CO37/100000),20))</f>
        <v>17</v>
      </c>
      <c r="CT37" s="15" t="str">
        <f ca="1">VLOOKUP(MOD(MOD(BT37+1,2)*5+CS37,20)+1,Coef!$A$2:$C$21,3)</f>
        <v>C</v>
      </c>
      <c r="CU37" s="15"/>
      <c r="CV37" s="15" t="str">
        <f t="shared" ca="1" si="64"/>
        <v>46650</v>
      </c>
      <c r="CW37" s="15" t="str">
        <f t="shared" ca="1" si="64"/>
        <v>38640</v>
      </c>
      <c r="CX37" s="18" t="str">
        <f t="shared" ca="1" si="55"/>
        <v>246650 mE 3738640 mN 28 S</v>
      </c>
      <c r="CY37" s="15" t="str">
        <f t="shared" ca="1" si="56"/>
        <v>28SBC4665038640</v>
      </c>
    </row>
    <row r="38" spans="2:103">
      <c r="B38" s="40" t="s">
        <v>1296</v>
      </c>
      <c r="C38" s="72" t="str">
        <f t="shared" si="0"/>
        <v>29SNS3666968245</v>
      </c>
      <c r="D38" s="72">
        <f t="array" aca="1" ref="D38" ca="1">MATCH(TRUE,ISERROR(VALUE(MID(C38,ROW(INDIRECT("1:"&amp;LEN(C38))),1))),0)</f>
        <v>3</v>
      </c>
      <c r="E38" s="72">
        <f t="shared" ca="1" si="1"/>
        <v>29</v>
      </c>
      <c r="F38" s="72" t="str">
        <f t="shared" ca="1" si="2"/>
        <v>S</v>
      </c>
      <c r="G38" s="72" t="str">
        <f t="shared" ca="1" si="3"/>
        <v>N</v>
      </c>
      <c r="H38" s="72" t="str">
        <f t="shared" ca="1" si="4"/>
        <v>S</v>
      </c>
      <c r="I38" s="72">
        <f t="shared" ca="1" si="5"/>
        <v>10</v>
      </c>
      <c r="J38" s="72">
        <f t="shared" ca="1" si="6"/>
        <v>36669</v>
      </c>
      <c r="K38" s="72">
        <f t="shared" ca="1" si="7"/>
        <v>68245</v>
      </c>
      <c r="L38" s="72">
        <f t="shared" ca="1" si="8"/>
        <v>170.80604746885038</v>
      </c>
      <c r="M38" s="72">
        <f ca="1">VLOOKUP(G38,Coef!$C$2:$F$25,4)</f>
        <v>5</v>
      </c>
      <c r="N38" s="31">
        <f ca="1">VLOOKUP(F38,Coef!$C$4:$D$23,2)</f>
        <v>15</v>
      </c>
      <c r="O38" s="31">
        <f ca="1">MOD(VLOOKUP(H38,Coef!$C$2:$G$21,5)+MOD(E38+1,2)*15,20)</f>
        <v>17</v>
      </c>
      <c r="P38" s="31">
        <f ca="1">VLOOKUP(N38,Coef!$A$27:$B$46,2)</f>
        <v>3.56</v>
      </c>
      <c r="Q38" s="31">
        <f ca="1">VLOOKUP(N38,Coef!$A$27:$C$46,3)+O38/10-0.1</f>
        <v>3.6</v>
      </c>
      <c r="R38" s="31">
        <f ca="1">IF(Q38+0.1&lt;P38,Q38+2,Q38)</f>
        <v>3.6</v>
      </c>
      <c r="S38" s="72">
        <f ca="1">M38*100000+J38</f>
        <v>536669</v>
      </c>
      <c r="T38" s="72">
        <f ca="1">R38*1000000+K38</f>
        <v>3668245</v>
      </c>
      <c r="U38" s="72">
        <f ca="1">IF(N38&lt;11,T38-10000000,T38)</f>
        <v>3668245</v>
      </c>
      <c r="V38" s="72">
        <f ca="1">U38/(6366197.724*0.9996)</f>
        <v>0.57643715200983625</v>
      </c>
      <c r="W38" s="72">
        <f ca="1">(Coef!$J$9/(1+Coef!$J$8*(COS(V38))^2)^0.5)*Coef!$J$6</f>
        <v>6381934.7549840296</v>
      </c>
      <c r="X38" s="72">
        <f ca="1">6*E38-183</f>
        <v>-9</v>
      </c>
      <c r="Y38" s="72">
        <f ca="1">(S38-500000)/W38</f>
        <v>5.745749746401436E-3</v>
      </c>
      <c r="Z38" s="72">
        <f ca="1">SIN(2*V38)</f>
        <v>0.91393428528369713</v>
      </c>
      <c r="AA38" s="72">
        <f ca="1">Z38*(COS(V38))^2</f>
        <v>0.64243283067741552</v>
      </c>
      <c r="AB38" s="72">
        <f ca="1">V38+(Z38/2)</f>
        <v>1.0334042946516848</v>
      </c>
      <c r="AC38" s="72">
        <f ca="1">(3*AB38+AA38)/4</f>
        <v>0.93566142865811752</v>
      </c>
      <c r="AD38" s="72">
        <f ca="1">(5*AC38+AA38*(COS(V38))^2)/3</f>
        <v>1.7099643861220499</v>
      </c>
      <c r="AE38" s="72">
        <f ca="1">Coef!$J$6*Coef!$J$9*(V38-(Coef!$J$10*AB38)+(Coef!$J$11*AC38)-(Coef!$J$12*AD38))</f>
        <v>3654326.2743989225</v>
      </c>
      <c r="AF38" s="72">
        <f ca="1">(U38-AE38)/W38</f>
        <v>2.1809570507137495E-3</v>
      </c>
      <c r="AG38" s="72">
        <f ca="1">((Coef!$J$8*Y38^2)/2)*(COS(V38))^2</f>
        <v>7.8199439877365768E-8</v>
      </c>
      <c r="AH38" s="72">
        <f ca="1">Y38*(1-(AG38/3))</f>
        <v>5.7457495966299656E-3</v>
      </c>
      <c r="AI38" s="72">
        <f ca="1">AF38*(1-AG38)+V38</f>
        <v>0.57861810889000043</v>
      </c>
      <c r="AJ38" s="72">
        <f ca="1">(EXP(AH38)-EXP(-AH38))/2</f>
        <v>5.7457812113654305E-3</v>
      </c>
      <c r="AK38" s="72">
        <f ca="1">ATAN(AJ38/COS(AI38))</f>
        <v>6.8628278914578721E-3</v>
      </c>
      <c r="AL38" s="72">
        <f ca="1">ATAN(COS(AK38)*TAN(AI38))</f>
        <v>0.57860732690166417</v>
      </c>
      <c r="AM38" s="72">
        <f ca="1">V38+(1+Coef!$J$8*(COS(V38))^2-(3/2)*Coef!$J$8*SIN(V38)*COS(V38)*(AL38-V38))*(AL38-V38)</f>
        <v>0.57861758613549374</v>
      </c>
      <c r="AN38" s="34" t="str">
        <f t="shared" ca="1" si="9"/>
        <v>29 536669 3668245 N</v>
      </c>
      <c r="AO38" s="33">
        <f t="shared" ca="1" si="10"/>
        <v>33.15234563761117</v>
      </c>
      <c r="AP38" s="33">
        <f t="shared" ca="1" si="11"/>
        <v>-8.6067889262947972</v>
      </c>
      <c r="AQ38" s="72">
        <v>285</v>
      </c>
      <c r="AR38" s="72">
        <v>810000</v>
      </c>
      <c r="AS38" s="72">
        <f t="shared" ca="1" si="62"/>
        <v>0.57861758613549374</v>
      </c>
      <c r="AT38" s="72">
        <f t="shared" ca="1" si="62"/>
        <v>-0.15021680478803176</v>
      </c>
      <c r="AU38" s="72">
        <f t="shared" si="62"/>
        <v>4.9741883681838397</v>
      </c>
      <c r="AV38" s="72">
        <f t="array" aca="1" ref="AV38" ca="1">ATAN((1-f)*TAN(AS38))</f>
        <v>0.57708096975212386</v>
      </c>
      <c r="AW38" s="72">
        <f t="shared" ca="1" si="13"/>
        <v>1.1923875521707801</v>
      </c>
      <c r="AX38" s="72">
        <f t="shared" ca="1" si="14"/>
        <v>-0.80950262192130318</v>
      </c>
      <c r="AY38" s="72">
        <f t="shared" ca="1" si="57"/>
        <v>2.3231416286832295E-3</v>
      </c>
      <c r="AZ38" s="72">
        <f t="shared" ca="1" si="16"/>
        <v>5.8011176173088769E-4</v>
      </c>
      <c r="BA38" s="72">
        <f t="shared" ca="1" si="17"/>
        <v>1.0005805326679735</v>
      </c>
      <c r="BB38" s="72">
        <f t="shared" ca="1" si="18"/>
        <v>5.801116885215833E-4</v>
      </c>
      <c r="BC38" s="72">
        <f t="shared" ca="1" si="58"/>
        <v>0.12734962782035145</v>
      </c>
      <c r="BD38" s="75">
        <f t="shared" ca="1" si="20"/>
        <v>2.5121247321619116</v>
      </c>
      <c r="BE38" s="75">
        <f t="shared" ca="1" si="21"/>
        <v>-5.9584251242260887E-5</v>
      </c>
      <c r="BF38" s="75">
        <f t="shared" ca="1" si="59"/>
        <v>0.1272900435691092</v>
      </c>
      <c r="BG38" s="75">
        <f t="shared" ca="1" si="23"/>
        <v>2.5120651479106693</v>
      </c>
      <c r="BH38" s="75">
        <f t="shared" ca="1" si="24"/>
        <v>-5.9553939869268612E-5</v>
      </c>
      <c r="BI38" s="75">
        <f t="shared" ca="1" si="60"/>
        <v>0.12729007388048219</v>
      </c>
      <c r="BJ38" s="75">
        <f t="shared" ca="1" si="26"/>
        <v>2.5120651782220422</v>
      </c>
      <c r="BK38" s="75">
        <f t="shared" ca="1" si="27"/>
        <v>-5.9553955288599639E-5</v>
      </c>
      <c r="BL38" s="75">
        <f t="shared" ca="1" si="61"/>
        <v>0.12729007386506286</v>
      </c>
      <c r="BM38" s="72">
        <f t="array" aca="1" ref="BM38" ca="1">ATAN2((1-f)*SQRT(AX38^2+(SIN(AV38)*SIN(BL38)-COS(AV38)*COS(BL38)*COS(AU38))^2),SIN(AV38)*COS(BL38)+COS(AV38)*SIN(BL38)*COS(AU38))</f>
        <v>0.60649816408117818</v>
      </c>
      <c r="BN38" s="72">
        <f t="shared" ca="1" si="29"/>
        <v>-0.14963306562985393</v>
      </c>
      <c r="BO38" s="72">
        <f t="array" aca="1" ref="BO38" ca="1">f/16*(1-AX38^2)*(4+f*(4-3*(1-AX38^2)))</f>
        <v>2.8965136435344925E-4</v>
      </c>
      <c r="BP38" s="72">
        <f t="array" aca="1" ref="BP38" ca="1">BN38-(1-BO38)*f*AX38*(BL38+BO38*SIN(BL38)*(COS(BJ38)+BO38*COS(BL38)*(-1+2*COS(BJ38)^2)))</f>
        <v>-0.14928776719576767</v>
      </c>
      <c r="BQ38" s="72">
        <f t="shared" ca="1" si="30"/>
        <v>-0.29950457198379943</v>
      </c>
      <c r="BR38" s="13">
        <f t="shared" ca="1" si="31"/>
        <v>34.749785084284412</v>
      </c>
      <c r="BS38" s="13">
        <f t="shared" ca="1" si="32"/>
        <v>-17.160347919543863</v>
      </c>
      <c r="BT38" s="15">
        <f t="shared" ca="1" si="33"/>
        <v>28</v>
      </c>
      <c r="BU38" s="15">
        <f t="shared" ca="1" si="34"/>
        <v>-15</v>
      </c>
      <c r="BV38" s="15">
        <f t="shared" ca="1" si="63"/>
        <v>0.60649816408117829</v>
      </c>
      <c r="BW38" s="15">
        <f t="shared" ca="1" si="63"/>
        <v>-0.29950457198379937</v>
      </c>
      <c r="BX38" s="15">
        <f t="shared" ca="1" si="36"/>
        <v>-0.26179938779914941</v>
      </c>
      <c r="BY38" s="15">
        <f t="shared" ca="1" si="37"/>
        <v>0.82164907598674519</v>
      </c>
      <c r="BZ38" s="16">
        <f t="shared" ca="1" si="38"/>
        <v>4.5498828549448284E-3</v>
      </c>
      <c r="CA38" s="15">
        <f t="shared" ca="1" si="39"/>
        <v>6385084.4180140421</v>
      </c>
      <c r="CB38" s="15">
        <f t="shared" ca="1" si="40"/>
        <v>0.69371912810941649</v>
      </c>
      <c r="CC38" s="15">
        <f t="shared" ca="1" si="41"/>
        <v>0.48124622870488903</v>
      </c>
      <c r="CD38" s="17">
        <f t="shared" ca="1" si="42"/>
        <v>0</v>
      </c>
      <c r="CE38" s="15">
        <f t="shared" ca="1" si="43"/>
        <v>-3.7705184184649965E-2</v>
      </c>
      <c r="CF38" s="16">
        <f t="shared" ca="1" si="44"/>
        <v>0.52330365415005575</v>
      </c>
      <c r="CG38" s="15">
        <f t="shared" ca="1" si="45"/>
        <v>4.5597855227255888</v>
      </c>
      <c r="CH38" s="15">
        <f t="shared" ca="1" si="46"/>
        <v>-3.2401382141066044</v>
      </c>
      <c r="CI38" s="15">
        <f t="shared" ca="1" si="47"/>
        <v>33.825212430147111</v>
      </c>
      <c r="CJ38" s="15">
        <f t="shared" ca="1" si="48"/>
        <v>-128.17236923826255</v>
      </c>
      <c r="CK38" s="15">
        <f t="shared" ca="1" si="49"/>
        <v>13.48920429240432</v>
      </c>
      <c r="CL38" s="15">
        <f t="shared" ca="1" si="50"/>
        <v>-197829.21320458021</v>
      </c>
      <c r="CM38" s="15">
        <f t="shared" ca="1" si="51"/>
        <v>3848960.9297649097</v>
      </c>
      <c r="CN38" s="15">
        <f t="shared" ca="1" si="52"/>
        <v>302249.91848070163</v>
      </c>
      <c r="CO38" s="15">
        <f t="shared" ca="1" si="53"/>
        <v>3847421.3453930039</v>
      </c>
      <c r="CP38" s="15" t="str">
        <f ca="1">VLOOKUP(_xlfn.FLOOR.MATH(BR38/8+11),Coef!$B$4:$C$23,2)</f>
        <v>S</v>
      </c>
      <c r="CQ38" s="15">
        <f ca="1">_xlfn.FLOOR.MATH(CN38/100000)</f>
        <v>3</v>
      </c>
      <c r="CR38" s="15" t="str">
        <f ca="1">VLOOKUP(MOD(BT38-1,3)*8+CQ38,Coef!$A$2:$C$25,3)</f>
        <v>C</v>
      </c>
      <c r="CS38" s="15">
        <f ca="1">(MOD(_xlfn.FLOOR.MATH(CO38/100000),20))</f>
        <v>18</v>
      </c>
      <c r="CT38" s="15" t="str">
        <f ca="1">VLOOKUP(MOD(MOD(BT38+1,2)*5+CS38,20)+1,Coef!$A$2:$C$21,3)</f>
        <v>D</v>
      </c>
      <c r="CU38" s="15"/>
      <c r="CV38" s="15" t="str">
        <f t="shared" ca="1" si="64"/>
        <v>02249</v>
      </c>
      <c r="CW38" s="15" t="str">
        <f t="shared" ca="1" si="64"/>
        <v>47421</v>
      </c>
      <c r="CX38" s="18" t="str">
        <f t="shared" ca="1" si="55"/>
        <v>302249 mE 3847421 mN 28 S</v>
      </c>
      <c r="CY38" s="15" t="str">
        <f t="shared" ca="1" si="56"/>
        <v>28SCD0224947421</v>
      </c>
    </row>
    <row r="39" spans="2:103">
      <c r="B39" s="40" t="s">
        <v>1297</v>
      </c>
      <c r="C39" s="72" t="str">
        <f t="shared" si="0"/>
        <v>29SMR8084172572</v>
      </c>
      <c r="D39" s="72">
        <f t="array" aca="1" ref="D39" ca="1">MATCH(TRUE,ISERROR(VALUE(MID(C39,ROW(INDIRECT("1:"&amp;LEN(C39))),1))),0)</f>
        <v>3</v>
      </c>
      <c r="E39" s="72">
        <f t="shared" ca="1" si="1"/>
        <v>29</v>
      </c>
      <c r="F39" s="72" t="str">
        <f t="shared" ca="1" si="2"/>
        <v>S</v>
      </c>
      <c r="G39" s="72" t="str">
        <f t="shared" ca="1" si="3"/>
        <v>M</v>
      </c>
      <c r="H39" s="72" t="str">
        <f t="shared" ca="1" si="4"/>
        <v>R</v>
      </c>
      <c r="I39" s="72">
        <f t="shared" ca="1" si="5"/>
        <v>10</v>
      </c>
      <c r="J39" s="72">
        <f t="shared" ca="1" si="6"/>
        <v>80841</v>
      </c>
      <c r="K39" s="72">
        <f t="shared" ca="1" si="7"/>
        <v>72572</v>
      </c>
      <c r="L39" s="72">
        <f t="shared" ca="1" si="8"/>
        <v>170.80604746885038</v>
      </c>
      <c r="M39" s="72">
        <f ca="1">VLOOKUP(G39,Coef!$C$2:$F$25,4)</f>
        <v>4</v>
      </c>
      <c r="N39" s="31">
        <f ca="1">VLOOKUP(F39,Coef!$C$4:$D$23,2)</f>
        <v>15</v>
      </c>
      <c r="O39" s="31">
        <f ca="1">MOD(VLOOKUP(H39,Coef!$C$2:$G$21,5)+MOD(E39+1,2)*15,20)</f>
        <v>16</v>
      </c>
      <c r="P39" s="31">
        <f ca="1">VLOOKUP(N39,Coef!$A$27:$B$46,2)</f>
        <v>3.56</v>
      </c>
      <c r="Q39" s="31">
        <f ca="1">VLOOKUP(N39,Coef!$A$27:$C$46,3)+O39/10-0.1</f>
        <v>3.5</v>
      </c>
      <c r="R39" s="31">
        <f ca="1">IF(Q39+0.1&lt;P39,Q39+2,Q39)</f>
        <v>3.5</v>
      </c>
      <c r="S39" s="72">
        <f ca="1">M39*100000+J39</f>
        <v>480841</v>
      </c>
      <c r="T39" s="72">
        <f ca="1">R39*1000000+K39</f>
        <v>3572572</v>
      </c>
      <c r="U39" s="72">
        <f ca="1">IF(N39&lt;11,T39-10000000,T39)</f>
        <v>3572572</v>
      </c>
      <c r="V39" s="72">
        <f ca="1">U39/(6366197.724*0.9996)</f>
        <v>0.56140285859589112</v>
      </c>
      <c r="W39" s="72">
        <f ca="1">(Coef!$J$9/(1+Coef!$J$8*(COS(V39))^2)^0.5)*Coef!$J$6</f>
        <v>6381642.682596771</v>
      </c>
      <c r="X39" s="72">
        <f ca="1">6*E39-183</f>
        <v>-9</v>
      </c>
      <c r="Y39" s="72">
        <f ca="1">(S39-500000)/W39</f>
        <v>-3.0022050673955878E-3</v>
      </c>
      <c r="Z39" s="72">
        <f ca="1">SIN(2*V39)</f>
        <v>0.90131929948733003</v>
      </c>
      <c r="AA39" s="72">
        <f ca="1">Z39*(COS(V39))^2</f>
        <v>0.64586526888346507</v>
      </c>
      <c r="AB39" s="72">
        <f ca="1">V39+(Z39/2)</f>
        <v>1.012062508339556</v>
      </c>
      <c r="AC39" s="72">
        <f ca="1">(3*AB39+AA39)/4</f>
        <v>0.92051319847553326</v>
      </c>
      <c r="AD39" s="72">
        <f ca="1">(5*AC39+AA39*(COS(V39))^2)/3</f>
        <v>1.6884595371254945</v>
      </c>
      <c r="AE39" s="72">
        <f ca="1">Coef!$J$6*Coef!$J$9*(V39-(Coef!$J$10*AB39)+(Coef!$J$11*AC39)-(Coef!$J$12*AD39))</f>
        <v>3558837.3660572139</v>
      </c>
      <c r="AF39" s="72">
        <f ca="1">(U39-AE39)/W39</f>
        <v>2.1522098033225109E-3</v>
      </c>
      <c r="AG39" s="72">
        <f ca="1">((Coef!$J$8*Y39^2)/2)*(COS(V39))^2</f>
        <v>2.176413645114138E-8</v>
      </c>
      <c r="AH39" s="72">
        <f ca="1">Y39*(1-(AG39/3))</f>
        <v>-3.0022050456154541E-3</v>
      </c>
      <c r="AI39" s="72">
        <f ca="1">AF39*(1-AG39)+V39</f>
        <v>0.56355506835237268</v>
      </c>
      <c r="AJ39" s="72">
        <f ca="1">(EXP(AH39)-EXP(-AH39))/2</f>
        <v>-3.0022095555474748E-3</v>
      </c>
      <c r="AK39" s="72">
        <f ca="1">ATAN(AJ39/COS(AI39))</f>
        <v>-3.5513770608306258E-3</v>
      </c>
      <c r="AL39" s="72">
        <f ca="1">ATAN(COS(AK39)*TAN(AI39))</f>
        <v>0.56355222057511978</v>
      </c>
      <c r="AM39" s="72">
        <f ca="1">V39+(1+Coef!$J$8*(COS(V39))^2-(3/2)*Coef!$J$8*SIN(V39)*COS(V39)*(AL39-V39))*(AL39-V39)</f>
        <v>0.56356257959849787</v>
      </c>
      <c r="AN39" s="34" t="str">
        <f t="shared" ca="1" si="9"/>
        <v>29 480841 3572572 N</v>
      </c>
      <c r="AO39" s="33">
        <f t="shared" ca="1" si="10"/>
        <v>32.289757302499439</v>
      </c>
      <c r="AP39" s="33">
        <f t="shared" ca="1" si="11"/>
        <v>-9.2034789170451692</v>
      </c>
      <c r="AQ39" s="72">
        <v>285</v>
      </c>
      <c r="AR39" s="72">
        <v>810000</v>
      </c>
      <c r="AS39" s="72">
        <f t="shared" ca="1" si="62"/>
        <v>0.56356257959849787</v>
      </c>
      <c r="AT39" s="72">
        <f t="shared" ca="1" si="62"/>
        <v>-0.16063100974032027</v>
      </c>
      <c r="AU39" s="72">
        <f t="shared" si="62"/>
        <v>4.9741883681838397</v>
      </c>
      <c r="AV39" s="72">
        <f t="array" aca="1" ref="AV39" ca="1">ATAN((1-f)*TAN(AS39))</f>
        <v>0.56204703177863036</v>
      </c>
      <c r="AW39" s="72">
        <f t="shared" ca="1" si="13"/>
        <v>1.1808850744150259</v>
      </c>
      <c r="AX39" s="72">
        <f t="shared" ca="1" si="14"/>
        <v>-0.81733357495739367</v>
      </c>
      <c r="AY39" s="72">
        <f t="shared" ca="1" si="57"/>
        <v>2.2372826112806682E-3</v>
      </c>
      <c r="AZ39" s="72">
        <f t="shared" ca="1" si="16"/>
        <v>5.5869584715514042E-4</v>
      </c>
      <c r="BA39" s="72">
        <f t="shared" ca="1" si="17"/>
        <v>1.000559086241579</v>
      </c>
      <c r="BB39" s="72">
        <f t="shared" ca="1" si="18"/>
        <v>5.5869578175817491E-4</v>
      </c>
      <c r="BC39" s="72">
        <f t="shared" ca="1" si="58"/>
        <v>0.1273523574886509</v>
      </c>
      <c r="BD39" s="75">
        <f t="shared" ca="1" si="20"/>
        <v>2.4891225063187026</v>
      </c>
      <c r="BE39" s="75">
        <f t="shared" ca="1" si="21"/>
        <v>-5.6408555313328571E-5</v>
      </c>
      <c r="BF39" s="75">
        <f t="shared" ca="1" si="59"/>
        <v>0.12729594893333757</v>
      </c>
      <c r="BG39" s="75">
        <f t="shared" ca="1" si="23"/>
        <v>2.4890660977633892</v>
      </c>
      <c r="BH39" s="75">
        <f t="shared" ca="1" si="24"/>
        <v>-5.6381275486581749E-5</v>
      </c>
      <c r="BI39" s="75">
        <f t="shared" ca="1" si="60"/>
        <v>0.12729597621316432</v>
      </c>
      <c r="BJ39" s="75">
        <f t="shared" ca="1" si="26"/>
        <v>2.489066125043216</v>
      </c>
      <c r="BK39" s="75">
        <f t="shared" ca="1" si="27"/>
        <v>-5.6381288678989148E-5</v>
      </c>
      <c r="BL39" s="75">
        <f t="shared" ca="1" si="61"/>
        <v>0.12729597619997191</v>
      </c>
      <c r="BM39" s="72">
        <f t="array" aca="1" ref="BM39" ca="1">ATAN2((1-f)*SQRT(AX39^2+(SIN(AV39)*SIN(BL39)-COS(AV39)*COS(BL39)*COS(AU39))^2),SIN(AV39)*COS(BL39)+COS(AV39)*SIN(BL39)*COS(AU39))</f>
        <v>0.59161331056877964</v>
      </c>
      <c r="BN39" s="72">
        <f t="shared" ca="1" si="29"/>
        <v>-0.14812265603403546</v>
      </c>
      <c r="BO39" s="72">
        <f t="array" aca="1" ref="BO39" ca="1">f/16*(1-AX39^2)*(4+f*(4-3*(1-AX39^2)))</f>
        <v>2.7895529967461883E-4</v>
      </c>
      <c r="BP39" s="72">
        <f t="array" aca="1" ref="BP39" ca="1">BN39-(1-BO39)*f*AX39*(BL39+BO39*SIN(BL39)*(COS(BJ39)+BO39*COS(BL39)*(-1+2*COS(BJ39)^2)))</f>
        <v>-0.1477739930217466</v>
      </c>
      <c r="BQ39" s="72">
        <f t="shared" ca="1" si="30"/>
        <v>-0.30840500276206684</v>
      </c>
      <c r="BR39" s="13">
        <f t="shared" ca="1" si="31"/>
        <v>33.896945799353489</v>
      </c>
      <c r="BS39" s="13">
        <f t="shared" ca="1" si="32"/>
        <v>-17.670305038986928</v>
      </c>
      <c r="BT39" s="15">
        <f t="shared" ca="1" si="33"/>
        <v>28</v>
      </c>
      <c r="BU39" s="15">
        <f t="shared" ca="1" si="34"/>
        <v>-15</v>
      </c>
      <c r="BV39" s="15">
        <f t="shared" ca="1" si="63"/>
        <v>0.59161331056877953</v>
      </c>
      <c r="BW39" s="15">
        <f t="shared" ca="1" si="63"/>
        <v>-0.30840500276206684</v>
      </c>
      <c r="BX39" s="15">
        <f t="shared" ca="1" si="36"/>
        <v>-0.26179938779914941</v>
      </c>
      <c r="BY39" s="15">
        <f t="shared" ca="1" si="37"/>
        <v>0.83004201499729546</v>
      </c>
      <c r="BZ39" s="16">
        <f t="shared" ca="1" si="38"/>
        <v>4.6433094166524157E-3</v>
      </c>
      <c r="CA39" s="15">
        <f t="shared" ca="1" si="39"/>
        <v>6384787.5214204295</v>
      </c>
      <c r="CB39" s="15">
        <f t="shared" ca="1" si="40"/>
        <v>0.6718947397773386</v>
      </c>
      <c r="CC39" s="15">
        <f t="shared" ca="1" si="41"/>
        <v>0.45144254134045758</v>
      </c>
      <c r="CD39" s="17">
        <f t="shared" ca="1" si="42"/>
        <v>0</v>
      </c>
      <c r="CE39" s="15">
        <f t="shared" ca="1" si="43"/>
        <v>-4.660561496291743E-2</v>
      </c>
      <c r="CF39" s="16">
        <f t="shared" ca="1" si="44"/>
        <v>0.55320076807619478</v>
      </c>
      <c r="CG39" s="15">
        <f t="shared" ca="1" si="45"/>
        <v>4.5904334846987691</v>
      </c>
      <c r="CH39" s="15">
        <f t="shared" ca="1" si="46"/>
        <v>-2.7355801747727213</v>
      </c>
      <c r="CI39" s="15">
        <f t="shared" ca="1" si="47"/>
        <v>35.582084669797936</v>
      </c>
      <c r="CJ39" s="15">
        <f t="shared" ca="1" si="48"/>
        <v>-118.85271556257918</v>
      </c>
      <c r="CK39" s="15">
        <f t="shared" ca="1" si="49"/>
        <v>91.13384962935929</v>
      </c>
      <c r="CL39" s="15">
        <f t="shared" ca="1" si="50"/>
        <v>-247027.13666294125</v>
      </c>
      <c r="CM39" s="15">
        <f t="shared" ca="1" si="51"/>
        <v>3755442.2791638109</v>
      </c>
      <c r="CN39" s="15">
        <f t="shared" ca="1" si="52"/>
        <v>253071.67419172393</v>
      </c>
      <c r="CO39" s="15">
        <f t="shared" ca="1" si="53"/>
        <v>3753940.1022521458</v>
      </c>
      <c r="CP39" s="15" t="str">
        <f ca="1">VLOOKUP(_xlfn.FLOOR.MATH(BR39/8+11),Coef!$B$4:$C$23,2)</f>
        <v>S</v>
      </c>
      <c r="CQ39" s="15">
        <f ca="1">_xlfn.FLOOR.MATH(CN39/100000)</f>
        <v>2</v>
      </c>
      <c r="CR39" s="15" t="str">
        <f ca="1">VLOOKUP(MOD(BT39-1,3)*8+CQ39,Coef!$A$2:$C$25,3)</f>
        <v>B</v>
      </c>
      <c r="CS39" s="15">
        <f ca="1">(MOD(_xlfn.FLOOR.MATH(CO39/100000),20))</f>
        <v>17</v>
      </c>
      <c r="CT39" s="15" t="str">
        <f ca="1">VLOOKUP(MOD(MOD(BT39+1,2)*5+CS39,20)+1,Coef!$A$2:$C$21,3)</f>
        <v>C</v>
      </c>
      <c r="CU39" s="15"/>
      <c r="CV39" s="15" t="str">
        <f t="shared" ca="1" si="64"/>
        <v>53071</v>
      </c>
      <c r="CW39" s="15" t="str">
        <f t="shared" ca="1" si="64"/>
        <v>53940</v>
      </c>
      <c r="CX39" s="18" t="str">
        <f t="shared" ca="1" si="55"/>
        <v>253071 mE 3753940 mN 28 S</v>
      </c>
      <c r="CY39" s="15" t="str">
        <f t="shared" ca="1" si="56"/>
        <v>28SBC5307153940</v>
      </c>
    </row>
    <row r="40" spans="2:103">
      <c r="B40" s="40" t="s">
        <v>1298</v>
      </c>
      <c r="C40" s="72" t="str">
        <f t="shared" si="0"/>
        <v>29SMR7785371924</v>
      </c>
      <c r="D40" s="72">
        <f t="array" aca="1" ref="D40" ca="1">MATCH(TRUE,ISERROR(VALUE(MID(C40,ROW(INDIRECT("1:"&amp;LEN(C40))),1))),0)</f>
        <v>3</v>
      </c>
      <c r="E40" s="72">
        <f t="shared" ca="1" si="1"/>
        <v>29</v>
      </c>
      <c r="F40" s="72" t="str">
        <f t="shared" ca="1" si="2"/>
        <v>S</v>
      </c>
      <c r="G40" s="72" t="str">
        <f t="shared" ca="1" si="3"/>
        <v>M</v>
      </c>
      <c r="H40" s="72" t="str">
        <f t="shared" ca="1" si="4"/>
        <v>R</v>
      </c>
      <c r="I40" s="72">
        <f t="shared" ca="1" si="5"/>
        <v>10</v>
      </c>
      <c r="J40" s="72">
        <f t="shared" ca="1" si="6"/>
        <v>77853</v>
      </c>
      <c r="K40" s="72">
        <f t="shared" ca="1" si="7"/>
        <v>71924</v>
      </c>
      <c r="L40" s="72">
        <f t="shared" ca="1" si="8"/>
        <v>170.80604746885038</v>
      </c>
      <c r="M40" s="72">
        <f ca="1">VLOOKUP(G40,Coef!$C$2:$F$25,4)</f>
        <v>4</v>
      </c>
      <c r="N40" s="31">
        <f ca="1">VLOOKUP(F40,Coef!$C$4:$D$23,2)</f>
        <v>15</v>
      </c>
      <c r="O40" s="31">
        <f ca="1">MOD(VLOOKUP(H40,Coef!$C$2:$G$21,5)+MOD(E40+1,2)*15,20)</f>
        <v>16</v>
      </c>
      <c r="P40" s="31">
        <f ca="1">VLOOKUP(N40,Coef!$A$27:$B$46,2)</f>
        <v>3.56</v>
      </c>
      <c r="Q40" s="31">
        <f ca="1">VLOOKUP(N40,Coef!$A$27:$C$46,3)+O40/10-0.1</f>
        <v>3.5</v>
      </c>
      <c r="R40" s="31">
        <f ca="1">IF(Q40+0.1&lt;P40,Q40+2,Q40)</f>
        <v>3.5</v>
      </c>
      <c r="S40" s="72">
        <f ca="1">M40*100000+J40</f>
        <v>477853</v>
      </c>
      <c r="T40" s="72">
        <f ca="1">R40*1000000+K40</f>
        <v>3571924</v>
      </c>
      <c r="U40" s="72">
        <f ca="1">IF(N40&lt;11,T40-10000000,T40)</f>
        <v>3571924</v>
      </c>
      <c r="V40" s="72">
        <f ca="1">U40/(6366197.724*0.9996)</f>
        <v>0.56130103026258671</v>
      </c>
      <c r="W40" s="72">
        <f ca="1">(Coef!$J$9/(1+Coef!$J$8*(COS(V40))^2)^0.5)*Coef!$J$6</f>
        <v>6381640.71849728</v>
      </c>
      <c r="X40" s="72">
        <f ca="1">6*E40-183</f>
        <v>-9</v>
      </c>
      <c r="Y40" s="72">
        <f ca="1">(S40-500000)/W40</f>
        <v>-3.4704241396427398E-3</v>
      </c>
      <c r="Z40" s="72">
        <f ca="1">SIN(2*V40)</f>
        <v>0.90123106583032409</v>
      </c>
      <c r="AA40" s="72">
        <f ca="1">Z40*(COS(V40))^2</f>
        <v>0.64588475341306006</v>
      </c>
      <c r="AB40" s="72">
        <f ca="1">V40+(Z40/2)</f>
        <v>1.0119165631777487</v>
      </c>
      <c r="AC40" s="72">
        <f ca="1">(3*AB40+AA40)/4</f>
        <v>0.92040861073657654</v>
      </c>
      <c r="AD40" s="72">
        <f ca="1">(5*AC40+AA40*(COS(V40))^2)/3</f>
        <v>1.6883096370531716</v>
      </c>
      <c r="AE40" s="72">
        <f ca="1">Coef!$J$6*Coef!$J$9*(V40-(Coef!$J$10*AB40)+(Coef!$J$11*AC40)-(Coef!$J$12*AD40))</f>
        <v>3558190.6575165903</v>
      </c>
      <c r="AF40" s="72">
        <f ca="1">(U40-AE40)/W40</f>
        <v>2.1520080946586953E-3</v>
      </c>
      <c r="AG40" s="72">
        <f ca="1">((Coef!$J$8*Y40^2)/2)*(COS(V40))^2</f>
        <v>2.9085830061398519E-8</v>
      </c>
      <c r="AH40" s="72">
        <f ca="1">Y40*(1-(AG40/3))</f>
        <v>-3.4704241059960177E-3</v>
      </c>
      <c r="AI40" s="72">
        <f ca="1">AF40*(1-AG40)+V40</f>
        <v>0.56345303829465243</v>
      </c>
      <c r="AJ40" s="72">
        <f ca="1">(EXP(AH40)-EXP(-AH40))/2</f>
        <v>-3.4704310722076803E-3</v>
      </c>
      <c r="AK40" s="72">
        <f ca="1">ATAN(AJ40/COS(AI40))</f>
        <v>-4.1049757337041724E-3</v>
      </c>
      <c r="AL40" s="72">
        <f ca="1">ATAN(COS(AK40)*TAN(AI40))</f>
        <v>0.56344923384701406</v>
      </c>
      <c r="AM40" s="72">
        <f ca="1">V40+(1+Coef!$J$8*(COS(V40))^2-(3/2)*Coef!$J$8*SIN(V40)*COS(V40)*(AL40-V40))*(AL40-V40)</f>
        <v>0.56345958862951639</v>
      </c>
      <c r="AN40" s="34" t="str">
        <f t="shared" ca="1" si="9"/>
        <v>29 477853 3571924 N</v>
      </c>
      <c r="AO40" s="33">
        <f t="shared" ca="1" si="10"/>
        <v>32.28385635464884</v>
      </c>
      <c r="AP40" s="33">
        <f t="shared" ca="1" si="11"/>
        <v>-9.2351977845448676</v>
      </c>
      <c r="AQ40" s="72">
        <v>285</v>
      </c>
      <c r="AR40" s="72">
        <v>810000</v>
      </c>
      <c r="AS40" s="72">
        <f t="shared" ca="1" si="62"/>
        <v>0.56345958862951639</v>
      </c>
      <c r="AT40" s="72">
        <f t="shared" ca="1" si="62"/>
        <v>-0.16118460841319382</v>
      </c>
      <c r="AU40" s="72">
        <f t="shared" si="62"/>
        <v>4.9741883681838397</v>
      </c>
      <c r="AV40" s="72">
        <f t="array" aca="1" ref="AV40" ca="1">ATAN((1-f)*TAN(AS40))</f>
        <v>0.56194418968323678</v>
      </c>
      <c r="AW40" s="72">
        <f t="shared" ca="1" si="13"/>
        <v>1.180804882538061</v>
      </c>
      <c r="AX40" s="72">
        <f t="shared" ca="1" si="14"/>
        <v>-0.81738650969914439</v>
      </c>
      <c r="AY40" s="72">
        <f t="shared" ca="1" si="57"/>
        <v>2.2366994191369348E-3</v>
      </c>
      <c r="AZ40" s="72">
        <f t="shared" ca="1" si="16"/>
        <v>5.5855037458557046E-4</v>
      </c>
      <c r="BA40" s="72">
        <f t="shared" ca="1" si="17"/>
        <v>1.0005589405656781</v>
      </c>
      <c r="BB40" s="72">
        <f t="shared" ca="1" si="18"/>
        <v>5.5855030923967553E-4</v>
      </c>
      <c r="BC40" s="72">
        <f t="shared" ca="1" si="58"/>
        <v>0.12735237603045654</v>
      </c>
      <c r="BD40" s="75">
        <f t="shared" ca="1" si="20"/>
        <v>2.4889621411065788</v>
      </c>
      <c r="BE40" s="75">
        <f t="shared" ca="1" si="21"/>
        <v>-5.6386959430548008E-5</v>
      </c>
      <c r="BF40" s="75">
        <f t="shared" ca="1" si="59"/>
        <v>0.12729598907102599</v>
      </c>
      <c r="BG40" s="75">
        <f t="shared" ca="1" si="23"/>
        <v>2.4889057541471482</v>
      </c>
      <c r="BH40" s="75">
        <f t="shared" ca="1" si="24"/>
        <v>-5.6359699683872127E-5</v>
      </c>
      <c r="BI40" s="75">
        <f t="shared" ca="1" si="60"/>
        <v>0.12729601633077267</v>
      </c>
      <c r="BJ40" s="75">
        <f t="shared" ca="1" si="26"/>
        <v>2.4889057814068947</v>
      </c>
      <c r="BK40" s="75">
        <f t="shared" ca="1" si="27"/>
        <v>-5.6359712861910561E-5</v>
      </c>
      <c r="BL40" s="75">
        <f t="shared" ca="1" si="61"/>
        <v>0.12729601631759463</v>
      </c>
      <c r="BM40" s="72">
        <f t="array" aca="1" ref="BM40" ca="1">ATAN2((1-f)*SQRT(AX40^2+(SIN(AV40)*SIN(BL40)-COS(AV40)*COS(BL40)*COS(AU40))^2),SIN(AV40)*COS(BL40)+COS(AV40)*SIN(BL40)*COS(AU40))</f>
        <v>0.59151147204797261</v>
      </c>
      <c r="BN40" s="72">
        <f t="shared" ca="1" si="29"/>
        <v>-0.14811254142802877</v>
      </c>
      <c r="BO40" s="72">
        <f t="array" aca="1" ref="BO40" ca="1">f/16*(1-AX40^2)*(4+f*(4-3*(1-AX40^2)))</f>
        <v>2.7888264496768564E-4</v>
      </c>
      <c r="BP40" s="72">
        <f t="array" aca="1" ref="BP40" ca="1">BN40-(1-BO40)*f*AX40*(BL40+BO40*SIN(BL40)*(COS(BJ40)+BO40*COS(BL40)*(-1+2*COS(BJ40)^2)))</f>
        <v>-0.14776385566978123</v>
      </c>
      <c r="BQ40" s="72">
        <f t="shared" ca="1" si="30"/>
        <v>-0.30894846408297505</v>
      </c>
      <c r="BR40" s="13">
        <f t="shared" ca="1" si="31"/>
        <v>33.891110881919396</v>
      </c>
      <c r="BS40" s="13">
        <f t="shared" ca="1" si="32"/>
        <v>-17.701443079003571</v>
      </c>
      <c r="BT40" s="15">
        <f t="shared" ca="1" si="33"/>
        <v>28</v>
      </c>
      <c r="BU40" s="15">
        <f t="shared" ca="1" si="34"/>
        <v>-15</v>
      </c>
      <c r="BV40" s="15">
        <f t="shared" ca="1" si="63"/>
        <v>0.59151147204797261</v>
      </c>
      <c r="BW40" s="15">
        <f t="shared" ca="1" si="63"/>
        <v>-0.30894846408297505</v>
      </c>
      <c r="BX40" s="15">
        <f t="shared" ca="1" si="36"/>
        <v>-0.26179938779914941</v>
      </c>
      <c r="BY40" s="15">
        <f t="shared" ca="1" si="37"/>
        <v>0.83009880612398845</v>
      </c>
      <c r="BZ40" s="16">
        <f t="shared" ca="1" si="38"/>
        <v>4.6439448249562627E-3</v>
      </c>
      <c r="CA40" s="15">
        <f t="shared" ca="1" si="39"/>
        <v>6384785.5023231795</v>
      </c>
      <c r="CB40" s="15">
        <f t="shared" ca="1" si="40"/>
        <v>0.671746937128743</v>
      </c>
      <c r="CC40" s="15">
        <f t="shared" ca="1" si="41"/>
        <v>0.45124394754184743</v>
      </c>
      <c r="CD40" s="17">
        <f t="shared" ca="1" si="42"/>
        <v>0</v>
      </c>
      <c r="CE40" s="15">
        <f t="shared" ca="1" si="43"/>
        <v>-4.7149076283825642E-2</v>
      </c>
      <c r="CF40" s="16">
        <f t="shared" ca="1" si="44"/>
        <v>0.55339999728310874</v>
      </c>
      <c r="CG40" s="15">
        <f t="shared" ca="1" si="45"/>
        <v>4.5906378207769079</v>
      </c>
      <c r="CH40" s="15">
        <f t="shared" ca="1" si="46"/>
        <v>-2.7322127123018878</v>
      </c>
      <c r="CI40" s="15">
        <f t="shared" ca="1" si="47"/>
        <v>35.593805087160845</v>
      </c>
      <c r="CJ40" s="15">
        <f t="shared" ca="1" si="48"/>
        <v>-118.7895567270251</v>
      </c>
      <c r="CK40" s="15">
        <f t="shared" ca="1" si="49"/>
        <v>91.654453813138815</v>
      </c>
      <c r="CL40" s="15">
        <f t="shared" ca="1" si="50"/>
        <v>-249925.52959034865</v>
      </c>
      <c r="CM40" s="15">
        <f t="shared" ca="1" si="51"/>
        <v>3754870.177882656</v>
      </c>
      <c r="CN40" s="15">
        <f t="shared" ca="1" si="52"/>
        <v>250174.44062148748</v>
      </c>
      <c r="CO40" s="15">
        <f t="shared" ca="1" si="53"/>
        <v>3753368.2298115031</v>
      </c>
      <c r="CP40" s="15" t="str">
        <f ca="1">VLOOKUP(_xlfn.FLOOR.MATH(BR40/8+11),Coef!$B$4:$C$23,2)</f>
        <v>S</v>
      </c>
      <c r="CQ40" s="15">
        <f ca="1">_xlfn.FLOOR.MATH(CN40/100000)</f>
        <v>2</v>
      </c>
      <c r="CR40" s="15" t="str">
        <f ca="1">VLOOKUP(MOD(BT40-1,3)*8+CQ40,Coef!$A$2:$C$25,3)</f>
        <v>B</v>
      </c>
      <c r="CS40" s="15">
        <f ca="1">(MOD(_xlfn.FLOOR.MATH(CO40/100000),20))</f>
        <v>17</v>
      </c>
      <c r="CT40" s="15" t="str">
        <f ca="1">VLOOKUP(MOD(MOD(BT40+1,2)*5+CS40,20)+1,Coef!$A$2:$C$21,3)</f>
        <v>C</v>
      </c>
      <c r="CU40" s="15"/>
      <c r="CV40" s="15" t="str">
        <f t="shared" ca="1" si="64"/>
        <v>50174</v>
      </c>
      <c r="CW40" s="15" t="str">
        <f t="shared" ca="1" si="64"/>
        <v>53368</v>
      </c>
      <c r="CX40" s="18" t="str">
        <f t="shared" ca="1" si="55"/>
        <v>250174 mE 3753368 mN 28 S</v>
      </c>
      <c r="CY40" s="15" t="str">
        <f t="shared" ca="1" si="56"/>
        <v>28SBC5017453368</v>
      </c>
    </row>
    <row r="41" spans="2:103">
      <c r="B41" s="30" t="s">
        <v>1299</v>
      </c>
      <c r="C41" s="72" t="str">
        <f t="shared" si="0"/>
        <v>29RKM7019851259</v>
      </c>
      <c r="D41" s="72">
        <f t="array" aca="1" ref="D41" ca="1">MATCH(TRUE,ISERROR(VALUE(MID(C41,ROW(INDIRECT("1:"&amp;LEN(C41))),1))),0)</f>
        <v>3</v>
      </c>
      <c r="E41" s="72">
        <f t="shared" ca="1" si="1"/>
        <v>29</v>
      </c>
      <c r="F41" s="72" t="str">
        <f t="shared" ca="1" si="2"/>
        <v>R</v>
      </c>
      <c r="G41" s="72" t="str">
        <f t="shared" ca="1" si="3"/>
        <v>K</v>
      </c>
      <c r="H41" s="72" t="str">
        <f t="shared" ca="1" si="4"/>
        <v>M</v>
      </c>
      <c r="I41" s="72">
        <f t="shared" ca="1" si="5"/>
        <v>10</v>
      </c>
      <c r="J41" s="72">
        <f t="shared" ca="1" si="6"/>
        <v>70198</v>
      </c>
      <c r="K41" s="72">
        <f t="shared" ca="1" si="7"/>
        <v>51259</v>
      </c>
      <c r="L41" s="72">
        <f t="shared" ca="1" si="8"/>
        <v>170.80604746885038</v>
      </c>
      <c r="M41" s="72">
        <f ca="1">VLOOKUP(G41,Coef!$C$2:$F$25,4)</f>
        <v>2</v>
      </c>
      <c r="N41" s="31">
        <f ca="1">VLOOKUP(F41,Coef!$C$4:$D$23,2)</f>
        <v>14</v>
      </c>
      <c r="O41" s="31">
        <f ca="1">MOD(VLOOKUP(H41,Coef!$C$2:$G$21,5)+MOD(E41+1,2)*15,20)</f>
        <v>12</v>
      </c>
      <c r="P41" s="31">
        <f ca="1">VLOOKUP(N41,Coef!$A$27:$B$46,2)</f>
        <v>2.67</v>
      </c>
      <c r="Q41" s="31">
        <f ca="1">VLOOKUP(N41,Coef!$A$27:$C$46,3)+O41/10-0.1</f>
        <v>3.1</v>
      </c>
      <c r="R41" s="31">
        <f ca="1">IF(Q41+0.1&lt;P41,Q41+2,Q41)</f>
        <v>3.1</v>
      </c>
      <c r="S41" s="72">
        <f ca="1">M41*100000+J41</f>
        <v>270198</v>
      </c>
      <c r="T41" s="72">
        <f ca="1">R41*1000000+K41</f>
        <v>3151259</v>
      </c>
      <c r="U41" s="72">
        <f ca="1">IF(N41&lt;11,T41-10000000,T41)</f>
        <v>3151259</v>
      </c>
      <c r="V41" s="72">
        <f ca="1">U41/(6366197.724*0.9996)</f>
        <v>0.49519668484666768</v>
      </c>
      <c r="W41" s="72">
        <f ca="1">(Coef!$J$9/(1+Coef!$J$8*(COS(V41))^2)^0.5)*Coef!$J$6</f>
        <v>6380410.2715774644</v>
      </c>
      <c r="X41" s="72">
        <f ca="1">6*E41-183</f>
        <v>-9</v>
      </c>
      <c r="Y41" s="72">
        <f ca="1">(S41-500000)/W41</f>
        <v>-3.6016806164282093E-2</v>
      </c>
      <c r="Z41" s="72">
        <f ca="1">SIN(2*V41)</f>
        <v>0.83624175187393701</v>
      </c>
      <c r="AA41" s="72">
        <f ca="1">Z41*(COS(V41))^2</f>
        <v>0.64740203703816968</v>
      </c>
      <c r="AB41" s="72">
        <f ca="1">V41+(Z41/2)</f>
        <v>0.91331756078363613</v>
      </c>
      <c r="AC41" s="72">
        <f ca="1">(3*AB41+AA41)/4</f>
        <v>0.84683867984726957</v>
      </c>
      <c r="AD41" s="72">
        <f ca="1">(5*AC41+AA41*(COS(V41))^2)/3</f>
        <v>1.5784664720211172</v>
      </c>
      <c r="AE41" s="72">
        <f ca="1">Coef!$J$6*Coef!$J$9*(V41-(Coef!$J$10*AB41)+(Coef!$J$11*AC41)-(Coef!$J$12*AD41))</f>
        <v>3138487.1620658296</v>
      </c>
      <c r="AF41" s="72">
        <f ca="1">(U41-AE41)/W41</f>
        <v>2.0017267527551535E-3</v>
      </c>
      <c r="AG41" s="72">
        <f ca="1">((Coef!$J$8*Y41^2)/2)*(COS(V41))^2</f>
        <v>3.3841537324611358E-6</v>
      </c>
      <c r="AH41" s="72">
        <f ca="1">Y41*(1-(AG41/3))</f>
        <v>-3.6016765535479091E-2</v>
      </c>
      <c r="AI41" s="72">
        <f ca="1">AF41*(1-AG41)+V41</f>
        <v>0.49719840482527178</v>
      </c>
      <c r="AJ41" s="72">
        <f ca="1">(EXP(AH41)-EXP(-AH41))/2</f>
        <v>-3.6024552909681207E-2</v>
      </c>
      <c r="AK41" s="72">
        <f ca="1">ATAN(AJ41/COS(AI41))</f>
        <v>-4.0964259532928662E-2</v>
      </c>
      <c r="AL41" s="72">
        <f ca="1">ATAN(COS(AK41)*TAN(AI41))</f>
        <v>0.49684665055928157</v>
      </c>
      <c r="AM41" s="72">
        <f ca="1">V41+(1+Coef!$J$8*(COS(V41))^2-(3/2)*Coef!$J$8*SIN(V41)*COS(V41)*(AL41-V41))*(AL41-V41)</f>
        <v>0.49685524789137103</v>
      </c>
      <c r="AN41" s="34" t="str">
        <f t="shared" ca="1" si="9"/>
        <v>29 270198 3151259 N</v>
      </c>
      <c r="AO41" s="33">
        <f t="shared" ca="1" si="10"/>
        <v>28.467708733101855</v>
      </c>
      <c r="AP41" s="33">
        <f t="shared" ca="1" si="11"/>
        <v>-11.347079182115362</v>
      </c>
      <c r="AQ41" s="72">
        <v>285</v>
      </c>
      <c r="AR41" s="72">
        <v>810000</v>
      </c>
      <c r="AS41" s="72">
        <f t="shared" ca="1" si="62"/>
        <v>0.49685524789137098</v>
      </c>
      <c r="AT41" s="72">
        <f t="shared" ca="1" si="62"/>
        <v>-0.1980438922124183</v>
      </c>
      <c r="AU41" s="72">
        <f t="shared" si="62"/>
        <v>4.9741883681838397</v>
      </c>
      <c r="AV41" s="72">
        <f t="array" aca="1" ref="AV41" ca="1">ATAN((1-f)*TAN(AS41))</f>
        <v>0.49544925598750023</v>
      </c>
      <c r="AW41" s="72">
        <f t="shared" ca="1" si="13"/>
        <v>1.1241443286990012</v>
      </c>
      <c r="AX41" s="72">
        <f t="shared" ca="1" si="14"/>
        <v>-0.84977827837095832</v>
      </c>
      <c r="AY41" s="72">
        <f t="shared" ca="1" si="57"/>
        <v>1.8727503113990119E-3</v>
      </c>
      <c r="AZ41" s="72">
        <f t="shared" ca="1" si="16"/>
        <v>4.6774969109455913E-4</v>
      </c>
      <c r="BA41" s="72">
        <f t="shared" ca="1" si="17"/>
        <v>1.000468023306295</v>
      </c>
      <c r="BB41" s="72">
        <f t="shared" ca="1" si="18"/>
        <v>4.6774965271749073E-4</v>
      </c>
      <c r="BC41" s="72">
        <f t="shared" ca="1" si="58"/>
        <v>0.12736394914297475</v>
      </c>
      <c r="BD41" s="75">
        <f t="shared" ca="1" si="20"/>
        <v>2.3756526065409771</v>
      </c>
      <c r="BE41" s="75">
        <f t="shared" ca="1" si="21"/>
        <v>-4.2837982559853836E-5</v>
      </c>
      <c r="BF41" s="75">
        <f t="shared" ca="1" si="59"/>
        <v>0.12732111116041489</v>
      </c>
      <c r="BG41" s="75">
        <f t="shared" ca="1" si="23"/>
        <v>2.3756097685584172</v>
      </c>
      <c r="BH41" s="75">
        <f t="shared" ca="1" si="24"/>
        <v>-4.2821888149073832E-5</v>
      </c>
      <c r="BI41" s="75">
        <f t="shared" ca="1" si="60"/>
        <v>0.12732112725482567</v>
      </c>
      <c r="BJ41" s="75">
        <f t="shared" ca="1" si="26"/>
        <v>2.3756097846528279</v>
      </c>
      <c r="BK41" s="75">
        <f t="shared" ca="1" si="27"/>
        <v>-4.2821894195619672E-5</v>
      </c>
      <c r="BL41" s="75">
        <f t="shared" ca="1" si="61"/>
        <v>0.12732112724877911</v>
      </c>
      <c r="BM41" s="72">
        <f t="array" aca="1" ref="BM41" ca="1">ATAN2((1-f)*SQRT(AX41^2+(SIN(AV41)*SIN(BL41)-COS(AV41)*COS(BL41)*COS(AU41))^2),SIN(AV41)*COS(BL41)+COS(AV41)*SIN(BL41)*COS(AU41))</f>
        <v>0.52562232563216016</v>
      </c>
      <c r="BN41" s="72">
        <f t="shared" ca="1" si="29"/>
        <v>-0.14214955237048871</v>
      </c>
      <c r="BO41" s="72">
        <f t="array" aca="1" ref="BO41" ca="1">f/16*(1-AX41^2)*(4+f*(4-3*(1-AX41^2)))</f>
        <v>2.3353531557150352E-4</v>
      </c>
      <c r="BP41" s="72">
        <f t="array" aca="1" ref="BP41" ca="1">BN41-(1-BO41)*f*AX41*(BL41+BO41*SIN(BL41)*(COS(BJ41)+BO41*COS(BL41)*(-1+2*COS(BJ41)^2)))</f>
        <v>-0.14178694152341581</v>
      </c>
      <c r="BQ41" s="72">
        <f t="shared" ca="1" si="30"/>
        <v>-0.33983083373583411</v>
      </c>
      <c r="BR41" s="13">
        <f t="shared" ca="1" si="31"/>
        <v>30.115940876573809</v>
      </c>
      <c r="BS41" s="13">
        <f t="shared" ca="1" si="32"/>
        <v>-19.47087252147529</v>
      </c>
      <c r="BT41" s="15">
        <f t="shared" ca="1" si="33"/>
        <v>27</v>
      </c>
      <c r="BU41" s="15">
        <f t="shared" ca="1" si="34"/>
        <v>-21</v>
      </c>
      <c r="BV41" s="15">
        <f t="shared" ca="1" si="63"/>
        <v>0.52562232563216016</v>
      </c>
      <c r="BW41" s="15">
        <f t="shared" ca="1" si="63"/>
        <v>-0.33983083373583411</v>
      </c>
      <c r="BX41" s="15">
        <f t="shared" ca="1" si="36"/>
        <v>-0.36651914291880922</v>
      </c>
      <c r="BY41" s="15">
        <f t="shared" ca="1" si="37"/>
        <v>0.86501185637779465</v>
      </c>
      <c r="BZ41" s="16">
        <f t="shared" ca="1" si="38"/>
        <v>5.0427982464594208E-3</v>
      </c>
      <c r="CA41" s="15">
        <f t="shared" ca="1" si="39"/>
        <v>6383518.4685943425</v>
      </c>
      <c r="CB41" s="15">
        <f t="shared" ca="1" si="40"/>
        <v>0.58005149542332346</v>
      </c>
      <c r="CC41" s="15">
        <f t="shared" ca="1" si="41"/>
        <v>0.33645973734283385</v>
      </c>
      <c r="CD41" s="17">
        <f t="shared" ca="1" si="42"/>
        <v>0</v>
      </c>
      <c r="CE41" s="15">
        <f t="shared" ca="1" si="43"/>
        <v>2.6688309182975101E-2</v>
      </c>
      <c r="CF41" s="16">
        <f t="shared" ca="1" si="44"/>
        <v>0.66858306090362551</v>
      </c>
      <c r="CG41" s="15">
        <f t="shared" ca="1" si="45"/>
        <v>4.7090271661319187</v>
      </c>
      <c r="CH41" s="15">
        <f t="shared" ca="1" si="46"/>
        <v>-0.77406242460612373</v>
      </c>
      <c r="CI41" s="15">
        <f t="shared" ca="1" si="47"/>
        <v>42.4001853862652</v>
      </c>
      <c r="CJ41" s="15">
        <f t="shared" ca="1" si="48"/>
        <v>-79.938580445232304</v>
      </c>
      <c r="CK41" s="15">
        <f t="shared" ca="1" si="49"/>
        <v>399.70606723485133</v>
      </c>
      <c r="CL41" s="15">
        <f t="shared" ca="1" si="50"/>
        <v>147376.76846769344</v>
      </c>
      <c r="CM41" s="15">
        <f t="shared" ca="1" si="51"/>
        <v>3333952.7417942556</v>
      </c>
      <c r="CN41" s="15">
        <f t="shared" ca="1" si="52"/>
        <v>647317.81776030641</v>
      </c>
      <c r="CO41" s="15">
        <f t="shared" ca="1" si="53"/>
        <v>3332619.1606975379</v>
      </c>
      <c r="CP41" s="15" t="str">
        <f ca="1">VLOOKUP(_xlfn.FLOOR.MATH(BR41/8+11),Coef!$B$4:$C$23,2)</f>
        <v>R</v>
      </c>
      <c r="CQ41" s="15">
        <f ca="1">_xlfn.FLOOR.MATH(CN41/100000)</f>
        <v>6</v>
      </c>
      <c r="CR41" s="15" t="str">
        <f ca="1">VLOOKUP(MOD(BT41-1,3)*8+CQ41,Coef!$A$2:$C$25,3)</f>
        <v>X</v>
      </c>
      <c r="CS41" s="15">
        <f ca="1">(MOD(_xlfn.FLOOR.MATH(CO41/100000),20))</f>
        <v>13</v>
      </c>
      <c r="CT41" s="15" t="str">
        <f ca="1">VLOOKUP(MOD(MOD(BT41+1,2)*5+CS41,20)+1,Coef!$A$2:$C$21,3)</f>
        <v>P</v>
      </c>
      <c r="CU41" s="15"/>
      <c r="CV41" s="15" t="str">
        <f t="shared" ca="1" si="64"/>
        <v>47317</v>
      </c>
      <c r="CW41" s="15" t="str">
        <f t="shared" ca="1" si="64"/>
        <v>32619</v>
      </c>
      <c r="CX41" s="18" t="str">
        <f t="shared" ca="1" si="55"/>
        <v>647317 mE 3332619 mN 27 S</v>
      </c>
      <c r="CY41" s="15" t="str">
        <f t="shared" ca="1" si="56"/>
        <v>27RXP4731732619</v>
      </c>
    </row>
    <row r="42" spans="2:103">
      <c r="B42" s="30" t="s">
        <v>1300</v>
      </c>
      <c r="C42" s="72" t="str">
        <f t="shared" si="0"/>
        <v>29RKM7142952299</v>
      </c>
      <c r="D42" s="72">
        <f t="array" aca="1" ref="D42" ca="1">MATCH(TRUE,ISERROR(VALUE(MID(C42,ROW(INDIRECT("1:"&amp;LEN(C42))),1))),0)</f>
        <v>3</v>
      </c>
      <c r="E42" s="72">
        <f t="shared" ca="1" si="1"/>
        <v>29</v>
      </c>
      <c r="F42" s="72" t="str">
        <f t="shared" ca="1" si="2"/>
        <v>R</v>
      </c>
      <c r="G42" s="72" t="str">
        <f t="shared" ca="1" si="3"/>
        <v>K</v>
      </c>
      <c r="H42" s="72" t="str">
        <f t="shared" ca="1" si="4"/>
        <v>M</v>
      </c>
      <c r="I42" s="72">
        <f t="shared" ca="1" si="5"/>
        <v>10</v>
      </c>
      <c r="J42" s="72">
        <f t="shared" ca="1" si="6"/>
        <v>71429</v>
      </c>
      <c r="K42" s="72">
        <f t="shared" ca="1" si="7"/>
        <v>52299</v>
      </c>
      <c r="L42" s="72">
        <f t="shared" ca="1" si="8"/>
        <v>170.80604746885038</v>
      </c>
      <c r="M42" s="72">
        <f ca="1">VLOOKUP(G42,Coef!$C$2:$F$25,4)</f>
        <v>2</v>
      </c>
      <c r="N42" s="31">
        <f ca="1">VLOOKUP(F42,Coef!$C$4:$D$23,2)</f>
        <v>14</v>
      </c>
      <c r="O42" s="31">
        <f ca="1">MOD(VLOOKUP(H42,Coef!$C$2:$G$21,5)+MOD(E42+1,2)*15,20)</f>
        <v>12</v>
      </c>
      <c r="P42" s="31">
        <f ca="1">VLOOKUP(N42,Coef!$A$27:$B$46,2)</f>
        <v>2.67</v>
      </c>
      <c r="Q42" s="31">
        <f ca="1">VLOOKUP(N42,Coef!$A$27:$C$46,3)+O42/10-0.1</f>
        <v>3.1</v>
      </c>
      <c r="R42" s="31">
        <f ca="1">IF(Q42+0.1&lt;P42,Q42+2,Q42)</f>
        <v>3.1</v>
      </c>
      <c r="S42" s="72">
        <f ca="1">M42*100000+J42</f>
        <v>271429</v>
      </c>
      <c r="T42" s="72">
        <f ca="1">R42*1000000+K42</f>
        <v>3152299</v>
      </c>
      <c r="U42" s="72">
        <f ca="1">IF(N42&lt;11,T42-10000000,T42)</f>
        <v>3152299</v>
      </c>
      <c r="V42" s="72">
        <f ca="1">U42/(6366197.724*0.9996)</f>
        <v>0.49536011303592176</v>
      </c>
      <c r="W42" s="72">
        <f ca="1">(Coef!$J$9/(1+Coef!$J$8*(COS(V42))^2)^0.5)*Coef!$J$6</f>
        <v>6380413.1950003728</v>
      </c>
      <c r="X42" s="72">
        <f ca="1">6*E42-183</f>
        <v>-9</v>
      </c>
      <c r="Y42" s="72">
        <f ca="1">(S42-500000)/W42</f>
        <v>-3.582385544859476E-2</v>
      </c>
      <c r="Z42" s="72">
        <f ca="1">SIN(2*V42)</f>
        <v>0.83642094247527543</v>
      </c>
      <c r="AA42" s="72">
        <f ca="1">Z42*(COS(V42))^2</f>
        <v>0.64742644078923639</v>
      </c>
      <c r="AB42" s="72">
        <f ca="1">V42+(Z42/2)</f>
        <v>0.91357058427355953</v>
      </c>
      <c r="AC42" s="72">
        <f ca="1">(3*AB42+AA42)/4</f>
        <v>0.84703454840247883</v>
      </c>
      <c r="AD42" s="72">
        <f ca="1">(5*AC42+AA42*(COS(V42))^2)/3</f>
        <v>1.578769720474698</v>
      </c>
      <c r="AE42" s="72">
        <f ca="1">Coef!$J$6*Coef!$J$9*(V42-(Coef!$J$10*AB42)+(Coef!$J$11*AC42)-(Coef!$J$12*AD42))</f>
        <v>3139524.4893328883</v>
      </c>
      <c r="AF42" s="72">
        <f ca="1">(U42-AE42)/W42</f>
        <v>2.0021447321188698E-3</v>
      </c>
      <c r="AG42" s="72">
        <f ca="1">((Coef!$J$8*Y42^2)/2)*(COS(V42))^2</f>
        <v>3.347400320952244E-6</v>
      </c>
      <c r="AH42" s="72">
        <f ca="1">Y42*(1-(AG42/3))</f>
        <v>-3.5823815476333017E-2</v>
      </c>
      <c r="AI42" s="72">
        <f ca="1">AF42*(1-AG42)+V42</f>
        <v>0.49736225106606069</v>
      </c>
      <c r="AJ42" s="72">
        <f ca="1">(EXP(AH42)-EXP(-AH42))/2</f>
        <v>-3.5831478358277824E-2</v>
      </c>
      <c r="AK42" s="72">
        <f ca="1">ATAN(AJ42/COS(AI42))</f>
        <v>-4.0748573730830351E-2</v>
      </c>
      <c r="AL42" s="72">
        <f ca="1">ATAN(COS(AK42)*TAN(AI42))</f>
        <v>0.49701411719959915</v>
      </c>
      <c r="AM42" s="72">
        <f ca="1">V42+(1+Coef!$J$8*(COS(V42))^2-(3/2)*Coef!$J$8*SIN(V42)*COS(V42)*(AL42-V42))*(AL42-V42)</f>
        <v>0.49702273402018615</v>
      </c>
      <c r="AN42" s="34" t="str">
        <f t="shared" ca="1" si="9"/>
        <v>29 271429 3152299 N</v>
      </c>
      <c r="AO42" s="33">
        <f t="shared" ca="1" si="10"/>
        <v>28.477304981409944</v>
      </c>
      <c r="AP42" s="33">
        <f t="shared" ca="1" si="11"/>
        <v>-11.334721295954234</v>
      </c>
      <c r="AQ42" s="72">
        <v>285</v>
      </c>
      <c r="AR42" s="72">
        <v>810000</v>
      </c>
      <c r="AS42" s="72">
        <f t="shared" ca="1" si="62"/>
        <v>0.49702273402018615</v>
      </c>
      <c r="AT42" s="72">
        <f t="shared" ca="1" si="62"/>
        <v>-0.19782820641031998</v>
      </c>
      <c r="AU42" s="72">
        <f t="shared" si="62"/>
        <v>4.9741883681838397</v>
      </c>
      <c r="AV42" s="72">
        <f t="array" aca="1" ref="AV42" ca="1">ATAN((1-f)*TAN(AS42))</f>
        <v>0.4956164349275331</v>
      </c>
      <c r="AW42" s="72">
        <f t="shared" ca="1" si="13"/>
        <v>1.1243000053342214</v>
      </c>
      <c r="AX42" s="72">
        <f t="shared" ca="1" si="14"/>
        <v>-0.84970149338723866</v>
      </c>
      <c r="AY42" s="72">
        <f t="shared" ca="1" si="57"/>
        <v>1.8736297788359598E-3</v>
      </c>
      <c r="AZ42" s="72">
        <f t="shared" ca="1" si="16"/>
        <v>4.6796914682337669E-4</v>
      </c>
      <c r="BA42" s="72">
        <f t="shared" ca="1" si="17"/>
        <v>1.00046824301889</v>
      </c>
      <c r="BB42" s="72">
        <f t="shared" ca="1" si="18"/>
        <v>4.6796910839226645E-4</v>
      </c>
      <c r="BC42" s="72">
        <f t="shared" ca="1" si="58"/>
        <v>0.12736392117260792</v>
      </c>
      <c r="BD42" s="75">
        <f t="shared" ca="1" si="20"/>
        <v>2.3759639318410506</v>
      </c>
      <c r="BE42" s="75">
        <f t="shared" ca="1" si="21"/>
        <v>-4.2870908795098069E-5</v>
      </c>
      <c r="BF42" s="75">
        <f t="shared" ca="1" si="59"/>
        <v>0.12732105026381282</v>
      </c>
      <c r="BG42" s="75">
        <f t="shared" ca="1" si="23"/>
        <v>2.3759210609322556</v>
      </c>
      <c r="BH42" s="75">
        <f t="shared" ca="1" si="24"/>
        <v>-4.2854790731693651E-5</v>
      </c>
      <c r="BI42" s="75">
        <f t="shared" ca="1" si="60"/>
        <v>0.12732106638187624</v>
      </c>
      <c r="BJ42" s="75">
        <f t="shared" ca="1" si="26"/>
        <v>2.375921077050319</v>
      </c>
      <c r="BK42" s="75">
        <f t="shared" ca="1" si="27"/>
        <v>-4.2854796791367152E-5</v>
      </c>
      <c r="BL42" s="75">
        <f t="shared" ca="1" si="61"/>
        <v>0.12732106637581656</v>
      </c>
      <c r="BM42" s="72">
        <f t="array" aca="1" ref="BM42" ca="1">ATAN2((1-f)*SQRT(AX42^2+(SIN(AV42)*SIN(BL42)-COS(AV42)*COS(BL42)*COS(AU42))^2),SIN(AV42)*COS(BL42)+COS(AV42)*SIN(BL42)*COS(AU42))</f>
        <v>0.52578808335070648</v>
      </c>
      <c r="BN42" s="72">
        <f t="shared" ca="1" si="29"/>
        <v>-0.14216317876182566</v>
      </c>
      <c r="BO42" s="72">
        <f t="array" aca="1" ref="BO42" ca="1">f/16*(1-AX42^2)*(4+f*(4-3*(1-AX42^2)))</f>
        <v>2.3364491026898711E-4</v>
      </c>
      <c r="BP42" s="72">
        <f t="array" aca="1" ref="BP42" ca="1">BN42-(1-BO42)*f*AX42*(BL42+BO42*SIN(BL42)*(COS(BJ42)+BO42*COS(BL42)*(-1+2*COS(BJ42)^2)))</f>
        <v>-0.14180060093973196</v>
      </c>
      <c r="BQ42" s="72">
        <f t="shared" ca="1" si="30"/>
        <v>-0.33962880735005196</v>
      </c>
      <c r="BR42" s="13">
        <f t="shared" ca="1" si="31"/>
        <v>30.12543809426823</v>
      </c>
      <c r="BS42" s="13">
        <f t="shared" ca="1" si="32"/>
        <v>-19.459297262219692</v>
      </c>
      <c r="BT42" s="15">
        <f t="shared" ca="1" si="33"/>
        <v>27</v>
      </c>
      <c r="BU42" s="15">
        <f t="shared" ca="1" si="34"/>
        <v>-21</v>
      </c>
      <c r="BV42" s="15">
        <f t="shared" ca="1" si="63"/>
        <v>0.52578808335070648</v>
      </c>
      <c r="BW42" s="15">
        <f t="shared" ca="1" si="63"/>
        <v>-0.33962880735005196</v>
      </c>
      <c r="BX42" s="15">
        <f t="shared" ca="1" si="36"/>
        <v>-0.36651914291880922</v>
      </c>
      <c r="BY42" s="15">
        <f t="shared" ca="1" si="37"/>
        <v>0.86492867532400886</v>
      </c>
      <c r="BZ42" s="16">
        <f t="shared" ca="1" si="38"/>
        <v>5.0418284444831369E-3</v>
      </c>
      <c r="CA42" s="15">
        <f t="shared" ca="1" si="39"/>
        <v>6383521.5484399563</v>
      </c>
      <c r="CB42" s="15">
        <f t="shared" ca="1" si="40"/>
        <v>0.58027304524391843</v>
      </c>
      <c r="CC42" s="15">
        <f t="shared" ca="1" si="41"/>
        <v>0.33671680703665058</v>
      </c>
      <c r="CD42" s="17">
        <f t="shared" ca="1" si="42"/>
        <v>0</v>
      </c>
      <c r="CE42" s="15">
        <f t="shared" ca="1" si="43"/>
        <v>2.6890335568757251E-2</v>
      </c>
      <c r="CF42" s="16">
        <f t="shared" ca="1" si="44"/>
        <v>0.66832502140783245</v>
      </c>
      <c r="CG42" s="15">
        <f t="shared" ca="1" si="45"/>
        <v>4.7087613290999526</v>
      </c>
      <c r="CH42" s="15">
        <f t="shared" ca="1" si="46"/>
        <v>-0.77847395451971957</v>
      </c>
      <c r="CI42" s="15">
        <f t="shared" ca="1" si="47"/>
        <v>42.384866516126209</v>
      </c>
      <c r="CJ42" s="15">
        <f t="shared" ca="1" si="48"/>
        <v>-80.030827661557069</v>
      </c>
      <c r="CK42" s="15">
        <f t="shared" ca="1" si="49"/>
        <v>399.00020398128703</v>
      </c>
      <c r="CL42" s="15">
        <f t="shared" ca="1" si="50"/>
        <v>148478.3090395336</v>
      </c>
      <c r="CM42" s="15">
        <f t="shared" ca="1" si="51"/>
        <v>3335020.7423846498</v>
      </c>
      <c r="CN42" s="15">
        <f t="shared" ca="1" si="52"/>
        <v>648418.91771591781</v>
      </c>
      <c r="CO42" s="15">
        <f t="shared" ca="1" si="53"/>
        <v>3333686.7340876963</v>
      </c>
      <c r="CP42" s="15" t="str">
        <f ca="1">VLOOKUP(_xlfn.FLOOR.MATH(BR42/8+11),Coef!$B$4:$C$23,2)</f>
        <v>R</v>
      </c>
      <c r="CQ42" s="15">
        <f ca="1">_xlfn.FLOOR.MATH(CN42/100000)</f>
        <v>6</v>
      </c>
      <c r="CR42" s="15" t="str">
        <f ca="1">VLOOKUP(MOD(BT42-1,3)*8+CQ42,Coef!$A$2:$C$25,3)</f>
        <v>X</v>
      </c>
      <c r="CS42" s="15">
        <f ca="1">(MOD(_xlfn.FLOOR.MATH(CO42/100000),20))</f>
        <v>13</v>
      </c>
      <c r="CT42" s="15" t="str">
        <f ca="1">VLOOKUP(MOD(MOD(BT42+1,2)*5+CS42,20)+1,Coef!$A$2:$C$21,3)</f>
        <v>P</v>
      </c>
      <c r="CU42" s="15"/>
      <c r="CV42" s="15" t="str">
        <f t="shared" ca="1" si="64"/>
        <v>48418</v>
      </c>
      <c r="CW42" s="15" t="str">
        <f t="shared" ca="1" si="64"/>
        <v>33686</v>
      </c>
      <c r="CX42" s="18" t="str">
        <f t="shared" ca="1" si="55"/>
        <v>648418 mE 3333686 mN 27 S</v>
      </c>
      <c r="CY42" s="15" t="str">
        <f t="shared" ca="1" si="56"/>
        <v>27RXP4841833686</v>
      </c>
    </row>
    <row r="43" spans="2:103">
      <c r="B43" s="30" t="s">
        <v>1301</v>
      </c>
      <c r="C43" s="72" t="str">
        <f t="shared" si="0"/>
        <v>29RKM7314653251</v>
      </c>
      <c r="D43" s="72">
        <f t="array" aca="1" ref="D43" ca="1">MATCH(TRUE,ISERROR(VALUE(MID(C43,ROW(INDIRECT("1:"&amp;LEN(C43))),1))),0)</f>
        <v>3</v>
      </c>
      <c r="E43" s="72">
        <f t="shared" ca="1" si="1"/>
        <v>29</v>
      </c>
      <c r="F43" s="72" t="str">
        <f t="shared" ca="1" si="2"/>
        <v>R</v>
      </c>
      <c r="G43" s="72" t="str">
        <f t="shared" ca="1" si="3"/>
        <v>K</v>
      </c>
      <c r="H43" s="72" t="str">
        <f t="shared" ca="1" si="4"/>
        <v>M</v>
      </c>
      <c r="I43" s="72">
        <f t="shared" ca="1" si="5"/>
        <v>10</v>
      </c>
      <c r="J43" s="72">
        <f t="shared" ca="1" si="6"/>
        <v>73146</v>
      </c>
      <c r="K43" s="72">
        <f t="shared" ca="1" si="7"/>
        <v>53251</v>
      </c>
      <c r="L43" s="72">
        <f t="shared" ca="1" si="8"/>
        <v>170.80604746885038</v>
      </c>
      <c r="M43" s="72">
        <f ca="1">VLOOKUP(G43,Coef!$C$2:$F$25,4)</f>
        <v>2</v>
      </c>
      <c r="N43" s="31">
        <f ca="1">VLOOKUP(F43,Coef!$C$4:$D$23,2)</f>
        <v>14</v>
      </c>
      <c r="O43" s="31">
        <f ca="1">MOD(VLOOKUP(H43,Coef!$C$2:$G$21,5)+MOD(E43+1,2)*15,20)</f>
        <v>12</v>
      </c>
      <c r="P43" s="31">
        <f ca="1">VLOOKUP(N43,Coef!$A$27:$B$46,2)</f>
        <v>2.67</v>
      </c>
      <c r="Q43" s="31">
        <f ca="1">VLOOKUP(N43,Coef!$A$27:$C$46,3)+O43/10-0.1</f>
        <v>3.1</v>
      </c>
      <c r="R43" s="31">
        <f ca="1">IF(Q43+0.1&lt;P43,Q43+2,Q43)</f>
        <v>3.1</v>
      </c>
      <c r="S43" s="72">
        <f ca="1">M43*100000+J43</f>
        <v>273146</v>
      </c>
      <c r="T43" s="72">
        <f ca="1">R43*1000000+K43</f>
        <v>3153251</v>
      </c>
      <c r="U43" s="72">
        <f ca="1">IF(N43&lt;11,T43-10000000,T43)</f>
        <v>3153251</v>
      </c>
      <c r="V43" s="72">
        <f ca="1">U43/(6366197.724*0.9996)</f>
        <v>0.49550971268608507</v>
      </c>
      <c r="W43" s="72">
        <f ca="1">(Coef!$J$9/(1+Coef!$J$8*(COS(V43))^2)^0.5)*Coef!$J$6</f>
        <v>6380415.8716092305</v>
      </c>
      <c r="X43" s="72">
        <f ca="1">6*E43-183</f>
        <v>-9</v>
      </c>
      <c r="Y43" s="72">
        <f ca="1">(S43-500000)/W43</f>
        <v>-3.5554735704521438E-2</v>
      </c>
      <c r="Z43" s="72">
        <f ca="1">SIN(2*V43)</f>
        <v>0.83658489245816547</v>
      </c>
      <c r="AA43" s="72">
        <f ca="1">Z43*(COS(V43))^2</f>
        <v>0.64744865456706402</v>
      </c>
      <c r="AB43" s="72">
        <f ca="1">V43+(Z43/2)</f>
        <v>0.91380215891516781</v>
      </c>
      <c r="AC43" s="72">
        <f ca="1">(3*AB43+AA43)/4</f>
        <v>0.84721378282814186</v>
      </c>
      <c r="AD43" s="72">
        <f ca="1">(5*AC43+AA43*(COS(V43))^2)/3</f>
        <v>1.5790471686373262</v>
      </c>
      <c r="AE43" s="72">
        <f ca="1">Coef!$J$6*Coef!$J$9*(V43-(Coef!$J$10*AB43)+(Coef!$J$11*AC43)-(Coef!$J$12*AD43))</f>
        <v>3140474.0440043993</v>
      </c>
      <c r="AF43" s="72">
        <f ca="1">(U43-AE43)/W43</f>
        <v>2.0025271475569415E-3</v>
      </c>
      <c r="AG43" s="72">
        <f ca="1">((Coef!$J$8*Y43^2)/2)*(COS(V43))^2</f>
        <v>3.2967627657451801E-6</v>
      </c>
      <c r="AH43" s="72">
        <f ca="1">Y43*(1-(AG43/3))</f>
        <v>-3.5554696632678497E-2</v>
      </c>
      <c r="AI43" s="72">
        <f ca="1">AF43*(1-AG43)+V43</f>
        <v>0.49751223323178506</v>
      </c>
      <c r="AJ43" s="72">
        <f ca="1">(EXP(AH43)-EXP(-AH43))/2</f>
        <v>-3.5562188104187598E-2</v>
      </c>
      <c r="AK43" s="72">
        <f ca="1">ATAN(AJ43/COS(AI43))</f>
        <v>-4.0445954380061183E-2</v>
      </c>
      <c r="AL43" s="72">
        <f ca="1">ATAN(COS(AK43)*TAN(AI43))</f>
        <v>0.49716918440558561</v>
      </c>
      <c r="AM43" s="72">
        <f ca="1">V43+(1+Coef!$J$8*(COS(V43))^2-(3/2)*Coef!$J$8*SIN(V43)*COS(V43)*(AL43-V43))*(AL43-V43)</f>
        <v>0.4971778282701354</v>
      </c>
      <c r="AN43" s="34" t="str">
        <f t="shared" ca="1" si="9"/>
        <v>29 273146 3153251 N</v>
      </c>
      <c r="AO43" s="33">
        <f t="shared" ca="1" si="10"/>
        <v>28.486191227358784</v>
      </c>
      <c r="AP43" s="33">
        <f t="shared" ca="1" si="11"/>
        <v>-11.317382484356171</v>
      </c>
      <c r="AQ43" s="72">
        <v>285</v>
      </c>
      <c r="AR43" s="72">
        <v>810000</v>
      </c>
      <c r="AS43" s="72">
        <f t="shared" ca="1" si="62"/>
        <v>0.4971778282701354</v>
      </c>
      <c r="AT43" s="72">
        <f t="shared" ca="1" si="62"/>
        <v>-0.19752558705955081</v>
      </c>
      <c r="AU43" s="72">
        <f t="shared" si="62"/>
        <v>4.9741883681838397</v>
      </c>
      <c r="AV43" s="72">
        <f t="array" aca="1" ref="AV43" ca="1">ATAN((1-f)*TAN(AS43))</f>
        <v>0.49577124485715612</v>
      </c>
      <c r="AW43" s="72">
        <f t="shared" ca="1" si="13"/>
        <v>1.1244440988193496</v>
      </c>
      <c r="AX43" s="72">
        <f t="shared" ca="1" si="14"/>
        <v>-0.8496303682899361</v>
      </c>
      <c r="AY43" s="72">
        <f t="shared" ca="1" si="57"/>
        <v>1.8744443490802773E-3</v>
      </c>
      <c r="AZ43" s="72">
        <f t="shared" ca="1" si="16"/>
        <v>4.6817240842008339E-4</v>
      </c>
      <c r="BA43" s="72">
        <f t="shared" ca="1" si="17"/>
        <v>1.0004684465185059</v>
      </c>
      <c r="BB43" s="72">
        <f t="shared" ca="1" si="18"/>
        <v>4.6817236993887396E-4</v>
      </c>
      <c r="BC43" s="72">
        <f t="shared" ca="1" si="58"/>
        <v>0.12736389526623462</v>
      </c>
      <c r="BD43" s="75">
        <f t="shared" ca="1" si="20"/>
        <v>2.376252092904934</v>
      </c>
      <c r="BE43" s="75">
        <f t="shared" ca="1" si="21"/>
        <v>-4.2901404487486983E-5</v>
      </c>
      <c r="BF43" s="75">
        <f t="shared" ca="1" si="59"/>
        <v>0.12732099386174714</v>
      </c>
      <c r="BG43" s="75">
        <f t="shared" ca="1" si="23"/>
        <v>2.3762091915004464</v>
      </c>
      <c r="BH43" s="75">
        <f t="shared" ca="1" si="24"/>
        <v>-4.2885264502254572E-5</v>
      </c>
      <c r="BI43" s="75">
        <f t="shared" ca="1" si="60"/>
        <v>0.12732101000173238</v>
      </c>
      <c r="BJ43" s="75">
        <f t="shared" ca="1" si="26"/>
        <v>2.3762092076404318</v>
      </c>
      <c r="BK43" s="75">
        <f t="shared" ca="1" si="27"/>
        <v>-4.2885270574103386E-5</v>
      </c>
      <c r="BL43" s="75">
        <f t="shared" ca="1" si="61"/>
        <v>0.12732100999566051</v>
      </c>
      <c r="BM43" s="72">
        <f t="array" aca="1" ref="BM43" ca="1">ATAN2((1-f)*SQRT(AX43^2+(SIN(AV43)*SIN(BL43)-COS(AV43)*COS(BL43)*COS(AU43))^2),SIN(AV43)*COS(BL43)+COS(AV43)*SIN(BL43)*COS(AU43))</f>
        <v>0.52594157677860331</v>
      </c>
      <c r="BN43" s="72">
        <f t="shared" ca="1" si="29"/>
        <v>-0.14217580279111325</v>
      </c>
      <c r="BO43" s="72">
        <f t="array" aca="1" ref="BO43" ca="1">f/16*(1-AX43^2)*(4+f*(4-3*(1-AX43^2)))</f>
        <v>2.3374641774889831E-4</v>
      </c>
      <c r="BP43" s="72">
        <f t="array" aca="1" ref="BP43" ca="1">BN43-(1-BO43)*f*AX43*(BL43+BO43*SIN(BL43)*(COS(BJ43)+BO43*COS(BL43)*(-1+2*COS(BJ43)^2)))</f>
        <v>-0.14181325555963267</v>
      </c>
      <c r="BQ43" s="72">
        <f t="shared" ca="1" si="30"/>
        <v>-0.33933884261918346</v>
      </c>
      <c r="BR43" s="13">
        <f t="shared" ca="1" si="31"/>
        <v>30.134232619869714</v>
      </c>
      <c r="BS43" s="13">
        <f t="shared" ca="1" si="32"/>
        <v>-19.442683506933278</v>
      </c>
      <c r="BT43" s="15">
        <f t="shared" ca="1" si="33"/>
        <v>27</v>
      </c>
      <c r="BU43" s="15">
        <f t="shared" ca="1" si="34"/>
        <v>-21</v>
      </c>
      <c r="BV43" s="15">
        <f t="shared" ca="1" si="63"/>
        <v>0.52594157677860331</v>
      </c>
      <c r="BW43" s="15">
        <f t="shared" ca="1" si="63"/>
        <v>-0.33933884261918346</v>
      </c>
      <c r="BX43" s="15">
        <f t="shared" ca="1" si="36"/>
        <v>-0.36651914291880922</v>
      </c>
      <c r="BY43" s="15">
        <f t="shared" ca="1" si="37"/>
        <v>0.8648516275826158</v>
      </c>
      <c r="BZ43" s="16">
        <f t="shared" ca="1" si="38"/>
        <v>5.040930233559694E-3</v>
      </c>
      <c r="CA43" s="15">
        <f t="shared" ca="1" si="39"/>
        <v>6383524.4009344829</v>
      </c>
      <c r="CB43" s="15">
        <f t="shared" ca="1" si="40"/>
        <v>0.58047824076674437</v>
      </c>
      <c r="CC43" s="15">
        <f t="shared" ca="1" si="41"/>
        <v>0.33695498800365442</v>
      </c>
      <c r="CD43" s="17">
        <f t="shared" ca="1" si="42"/>
        <v>0</v>
      </c>
      <c r="CE43" s="15">
        <f t="shared" ca="1" si="43"/>
        <v>2.7180300299625759E-2</v>
      </c>
      <c r="CF43" s="16">
        <f t="shared" ca="1" si="44"/>
        <v>0.66808594222990525</v>
      </c>
      <c r="CG43" s="15">
        <f t="shared" ca="1" si="45"/>
        <v>4.7085150280088612</v>
      </c>
      <c r="CH43" s="15">
        <f t="shared" ca="1" si="46"/>
        <v>-0.78256123484557172</v>
      </c>
      <c r="CI43" s="15">
        <f t="shared" ca="1" si="47"/>
        <v>42.370673549285506</v>
      </c>
      <c r="CJ43" s="15">
        <f t="shared" ca="1" si="48"/>
        <v>-80.11627582753934</v>
      </c>
      <c r="CK43" s="15">
        <f t="shared" ca="1" si="49"/>
        <v>398.34626942119985</v>
      </c>
      <c r="CL43" s="15">
        <f t="shared" ca="1" si="50"/>
        <v>150066.2742015642</v>
      </c>
      <c r="CM43" s="15">
        <f t="shared" ca="1" si="51"/>
        <v>3336017.5691202353</v>
      </c>
      <c r="CN43" s="15">
        <f t="shared" ca="1" si="52"/>
        <v>650006.24769188359</v>
      </c>
      <c r="CO43" s="15">
        <f t="shared" ca="1" si="53"/>
        <v>3334683.1620925874</v>
      </c>
      <c r="CP43" s="15" t="str">
        <f ca="1">VLOOKUP(_xlfn.FLOOR.MATH(BR43/8+11),Coef!$B$4:$C$23,2)</f>
        <v>R</v>
      </c>
      <c r="CQ43" s="15">
        <f ca="1">_xlfn.FLOOR.MATH(CN43/100000)</f>
        <v>6</v>
      </c>
      <c r="CR43" s="15" t="str">
        <f ca="1">VLOOKUP(MOD(BT43-1,3)*8+CQ43,Coef!$A$2:$C$25,3)</f>
        <v>X</v>
      </c>
      <c r="CS43" s="15">
        <f ca="1">(MOD(_xlfn.FLOOR.MATH(CO43/100000),20))</f>
        <v>13</v>
      </c>
      <c r="CT43" s="15" t="str">
        <f ca="1">VLOOKUP(MOD(MOD(BT43+1,2)*5+CS43,20)+1,Coef!$A$2:$C$21,3)</f>
        <v>P</v>
      </c>
      <c r="CU43" s="15"/>
      <c r="CV43" s="15" t="str">
        <f t="shared" ca="1" si="64"/>
        <v>50006</v>
      </c>
      <c r="CW43" s="15" t="str">
        <f t="shared" ca="1" si="64"/>
        <v>34683</v>
      </c>
      <c r="CX43" s="18" t="str">
        <f t="shared" ca="1" si="55"/>
        <v>650006 mE 3334683 mN 27 S</v>
      </c>
      <c r="CY43" s="15" t="str">
        <f t="shared" ca="1" si="56"/>
        <v>27RXP5000634683</v>
      </c>
    </row>
    <row r="44" spans="2:103">
      <c r="B44" s="30" t="s">
        <v>1302</v>
      </c>
      <c r="C44" s="72" t="str">
        <f t="shared" si="0"/>
        <v>29RKM6986052103</v>
      </c>
      <c r="D44" s="72">
        <f t="array" aca="1" ref="D44" ca="1">MATCH(TRUE,ISERROR(VALUE(MID(C44,ROW(INDIRECT("1:"&amp;LEN(C44))),1))),0)</f>
        <v>3</v>
      </c>
      <c r="E44" s="72">
        <f t="shared" ca="1" si="1"/>
        <v>29</v>
      </c>
      <c r="F44" s="72" t="str">
        <f t="shared" ca="1" si="2"/>
        <v>R</v>
      </c>
      <c r="G44" s="72" t="str">
        <f t="shared" ca="1" si="3"/>
        <v>K</v>
      </c>
      <c r="H44" s="72" t="str">
        <f t="shared" ca="1" si="4"/>
        <v>M</v>
      </c>
      <c r="I44" s="72">
        <f t="shared" ca="1" si="5"/>
        <v>10</v>
      </c>
      <c r="J44" s="72">
        <f t="shared" ca="1" si="6"/>
        <v>69860</v>
      </c>
      <c r="K44" s="72">
        <f t="shared" ca="1" si="7"/>
        <v>52103</v>
      </c>
      <c r="L44" s="72">
        <f t="shared" ca="1" si="8"/>
        <v>170.80604746885038</v>
      </c>
      <c r="M44" s="72">
        <f ca="1">VLOOKUP(G44,Coef!$C$2:$F$25,4)</f>
        <v>2</v>
      </c>
      <c r="N44" s="31">
        <f ca="1">VLOOKUP(F44,Coef!$C$4:$D$23,2)</f>
        <v>14</v>
      </c>
      <c r="O44" s="31">
        <f ca="1">MOD(VLOOKUP(H44,Coef!$C$2:$G$21,5)+MOD(E44+1,2)*15,20)</f>
        <v>12</v>
      </c>
      <c r="P44" s="31">
        <f ca="1">VLOOKUP(N44,Coef!$A$27:$B$46,2)</f>
        <v>2.67</v>
      </c>
      <c r="Q44" s="31">
        <f ca="1">VLOOKUP(N44,Coef!$A$27:$C$46,3)+O44/10-0.1</f>
        <v>3.1</v>
      </c>
      <c r="R44" s="31">
        <f ca="1">IF(Q44+0.1&lt;P44,Q44+2,Q44)</f>
        <v>3.1</v>
      </c>
      <c r="S44" s="72">
        <f ca="1">M44*100000+J44</f>
        <v>269860</v>
      </c>
      <c r="T44" s="72">
        <f ca="1">R44*1000000+K44</f>
        <v>3152103</v>
      </c>
      <c r="U44" s="72">
        <f ca="1">IF(N44&lt;11,T44-10000000,T44)</f>
        <v>3152103</v>
      </c>
      <c r="V44" s="72">
        <f ca="1">U44/(6366197.724*0.9996)</f>
        <v>0.49532931310794692</v>
      </c>
      <c r="W44" s="72">
        <f ca="1">(Coef!$J$9/(1+Coef!$J$8*(COS(V44))^2)^0.5)*Coef!$J$6</f>
        <v>6380412.6439993894</v>
      </c>
      <c r="X44" s="72">
        <f ca="1">6*E44-183</f>
        <v>-9</v>
      </c>
      <c r="Y44" s="72">
        <f ca="1">(S44-500000)/W44</f>
        <v>-3.606976740233888E-2</v>
      </c>
      <c r="Z44" s="72">
        <f ca="1">SIN(2*V44)</f>
        <v>0.83638717877174973</v>
      </c>
      <c r="AA44" s="72">
        <f ca="1">Z44*(COS(V44))^2</f>
        <v>0.64742185252872009</v>
      </c>
      <c r="AB44" s="72">
        <f ca="1">V44+(Z44/2)</f>
        <v>0.91352290249382184</v>
      </c>
      <c r="AC44" s="72">
        <f ca="1">(3*AB44+AA44)/4</f>
        <v>0.8469976400025464</v>
      </c>
      <c r="AD44" s="72">
        <f ca="1">(5*AC44+AA44*(COS(V44))^2)/3</f>
        <v>1.5787125820879517</v>
      </c>
      <c r="AE44" s="72">
        <f ca="1">Coef!$J$6*Coef!$J$9*(V44-(Coef!$J$10*AB44)+(Coef!$J$11*AC44)-(Coef!$J$12*AD44))</f>
        <v>3139328.9929312081</v>
      </c>
      <c r="AF44" s="72">
        <f ca="1">(U44-AE44)/W44</f>
        <v>2.0020659762195023E-3</v>
      </c>
      <c r="AG44" s="72">
        <f ca="1">((Coef!$J$8*Y44^2)/2)*(COS(V44))^2</f>
        <v>3.3936272848680414E-6</v>
      </c>
      <c r="AH44" s="72">
        <f ca="1">Y44*(1-(AG44/3))</f>
        <v>-3.606972659988994E-2</v>
      </c>
      <c r="AI44" s="72">
        <f ca="1">AF44*(1-AG44)+V44</f>
        <v>0.49733137228990071</v>
      </c>
      <c r="AJ44" s="72">
        <f ca="1">(EXP(AH44)-EXP(-AH44))/2</f>
        <v>-3.6077548379094826E-2</v>
      </c>
      <c r="AK44" s="72">
        <f ca="1">ATAN(AJ44/COS(AI44))</f>
        <v>-4.1027411705232143E-2</v>
      </c>
      <c r="AL44" s="72">
        <f ca="1">ATAN(COS(AK44)*TAN(AI44))</f>
        <v>0.49697847156008768</v>
      </c>
      <c r="AM44" s="72">
        <f ca="1">V44+(1+Coef!$J$8*(COS(V44))^2-(3/2)*Coef!$J$8*SIN(V44)*COS(V44)*(AL44-V44))*(AL44-V44)</f>
        <v>0.49698706345667537</v>
      </c>
      <c r="AN44" s="34" t="str">
        <f t="shared" ca="1" si="9"/>
        <v>29 269860 3152103 N</v>
      </c>
      <c r="AO44" s="33">
        <f t="shared" ca="1" si="10"/>
        <v>28.475261208667924</v>
      </c>
      <c r="AP44" s="33">
        <f t="shared" ca="1" si="11"/>
        <v>-11.350697535055435</v>
      </c>
      <c r="AQ44" s="72">
        <v>285</v>
      </c>
      <c r="AR44" s="72">
        <v>810000</v>
      </c>
      <c r="AS44" s="72">
        <f t="shared" ca="1" si="62"/>
        <v>0.49698706345667532</v>
      </c>
      <c r="AT44" s="72">
        <f t="shared" ca="1" si="62"/>
        <v>-0.19810704438472182</v>
      </c>
      <c r="AU44" s="72">
        <f t="shared" si="62"/>
        <v>4.9741883681838397</v>
      </c>
      <c r="AV44" s="72">
        <f t="array" aca="1" ref="AV44" ca="1">ATAN((1-f)*TAN(AS44))</f>
        <v>0.49558082977474249</v>
      </c>
      <c r="AW44" s="72">
        <f t="shared" ca="1" si="13"/>
        <v>1.1242668560250035</v>
      </c>
      <c r="AX44" s="72">
        <f t="shared" ca="1" si="14"/>
        <v>-0.84971784875966339</v>
      </c>
      <c r="AY44" s="72">
        <f t="shared" ca="1" si="57"/>
        <v>1.8734424569755233E-3</v>
      </c>
      <c r="AZ44" s="72">
        <f t="shared" ca="1" si="16"/>
        <v>4.6792240394304276E-4</v>
      </c>
      <c r="BA44" s="72">
        <f t="shared" ca="1" si="17"/>
        <v>1.0004681962212885</v>
      </c>
      <c r="BB44" s="72">
        <f t="shared" ca="1" si="18"/>
        <v>4.679223655234474E-4</v>
      </c>
      <c r="BC44" s="72">
        <f t="shared" ca="1" si="58"/>
        <v>0.12736392713014466</v>
      </c>
      <c r="BD44" s="75">
        <f t="shared" ca="1" si="20"/>
        <v>2.3758976391801516</v>
      </c>
      <c r="BE44" s="75">
        <f t="shared" ca="1" si="21"/>
        <v>-4.286389576463563E-5</v>
      </c>
      <c r="BF44" s="75">
        <f t="shared" ca="1" si="59"/>
        <v>0.12732106323438003</v>
      </c>
      <c r="BG44" s="75">
        <f t="shared" ca="1" si="23"/>
        <v>2.3758547752843873</v>
      </c>
      <c r="BH44" s="75">
        <f t="shared" ca="1" si="24"/>
        <v>-4.2847782740482326E-5</v>
      </c>
      <c r="BI44" s="75">
        <f t="shared" ca="1" si="60"/>
        <v>0.12732107934740416</v>
      </c>
      <c r="BJ44" s="75">
        <f t="shared" ca="1" si="26"/>
        <v>2.3758547913974111</v>
      </c>
      <c r="BK44" s="75">
        <f t="shared" ca="1" si="27"/>
        <v>-4.2847788797358145E-5</v>
      </c>
      <c r="BL44" s="75">
        <f t="shared" ca="1" si="61"/>
        <v>0.12732107934134732</v>
      </c>
      <c r="BM44" s="72">
        <f t="array" aca="1" ref="BM44" ca="1">ATAN2((1-f)*SQRT(AX44^2+(SIN(AV44)*SIN(BL44)-COS(AV44)*COS(BL44)*COS(AU44))^2),SIN(AV44)*COS(BL44)+COS(AV44)*SIN(BL44)*COS(AU44))</f>
        <v>0.52575278092497713</v>
      </c>
      <c r="BN44" s="72">
        <f t="shared" ca="1" si="29"/>
        <v>-0.14216027611749821</v>
      </c>
      <c r="BO44" s="72">
        <f t="array" aca="1" ref="BO44" ca="1">f/16*(1-AX44^2)*(4+f*(4-3*(1-AX44^2)))</f>
        <v>2.3362156719058223E-4</v>
      </c>
      <c r="BP44" s="72">
        <f t="array" aca="1" ref="BP44" ca="1">BN44-(1-BO44)*f*AX44*(BL44+BO44*SIN(BL44)*(COS(BJ44)+BO44*COS(BL44)*(-1+2*COS(BJ44)^2)))</f>
        <v>-0.14179769126101671</v>
      </c>
      <c r="BQ44" s="72">
        <f t="shared" ca="1" si="30"/>
        <v>-0.33990473564573853</v>
      </c>
      <c r="BR44" s="13">
        <f t="shared" ca="1" si="31"/>
        <v>30.123415414267363</v>
      </c>
      <c r="BS44" s="13">
        <f t="shared" ca="1" si="32"/>
        <v>-19.475106789010766</v>
      </c>
      <c r="BT44" s="15">
        <f t="shared" ca="1" si="33"/>
        <v>27</v>
      </c>
      <c r="BU44" s="15">
        <f t="shared" ca="1" si="34"/>
        <v>-21</v>
      </c>
      <c r="BV44" s="15">
        <f t="shared" ca="1" si="63"/>
        <v>0.52575278092497713</v>
      </c>
      <c r="BW44" s="15">
        <f t="shared" ca="1" si="63"/>
        <v>-0.33990473564573848</v>
      </c>
      <c r="BX44" s="15">
        <f t="shared" ca="1" si="36"/>
        <v>-0.36651914291880922</v>
      </c>
      <c r="BY44" s="15">
        <f t="shared" ca="1" si="37"/>
        <v>0.8649463928888137</v>
      </c>
      <c r="BZ44" s="16">
        <f t="shared" ca="1" si="38"/>
        <v>5.0420350044913182E-3</v>
      </c>
      <c r="CA44" s="15">
        <f t="shared" ca="1" si="39"/>
        <v>6383520.8924572784</v>
      </c>
      <c r="CB44" s="15">
        <f t="shared" ca="1" si="40"/>
        <v>0.58022585686475325</v>
      </c>
      <c r="CC44" s="15">
        <f t="shared" ca="1" si="41"/>
        <v>0.33666204497443714</v>
      </c>
      <c r="CD44" s="17">
        <f t="shared" ca="1" si="42"/>
        <v>0</v>
      </c>
      <c r="CE44" s="15">
        <f t="shared" ca="1" si="43"/>
        <v>2.6614407273070739E-2</v>
      </c>
      <c r="CF44" s="16">
        <f t="shared" ca="1" si="44"/>
        <v>0.66837999003005422</v>
      </c>
      <c r="CG44" s="15">
        <f t="shared" ca="1" si="45"/>
        <v>4.7088179585339303</v>
      </c>
      <c r="CH44" s="15">
        <f t="shared" ca="1" si="46"/>
        <v>-0.7775342016548249</v>
      </c>
      <c r="CI44" s="15">
        <f t="shared" ca="1" si="47"/>
        <v>42.388129776124899</v>
      </c>
      <c r="CJ44" s="15">
        <f t="shared" ca="1" si="48"/>
        <v>-80.011178745323619</v>
      </c>
      <c r="CK44" s="15">
        <f t="shared" ca="1" si="49"/>
        <v>399.15056392155657</v>
      </c>
      <c r="CL44" s="15">
        <f t="shared" ca="1" si="50"/>
        <v>146957.55235636915</v>
      </c>
      <c r="CM44" s="15">
        <f t="shared" ca="1" si="51"/>
        <v>3334776.0152360732</v>
      </c>
      <c r="CN44" s="15">
        <f t="shared" ca="1" si="52"/>
        <v>646898.76933542662</v>
      </c>
      <c r="CO44" s="15">
        <f t="shared" ca="1" si="53"/>
        <v>3333442.1048299787</v>
      </c>
      <c r="CP44" s="15" t="str">
        <f ca="1">VLOOKUP(_xlfn.FLOOR.MATH(BR44/8+11),Coef!$B$4:$C$23,2)</f>
        <v>R</v>
      </c>
      <c r="CQ44" s="15">
        <f ca="1">_xlfn.FLOOR.MATH(CN44/100000)</f>
        <v>6</v>
      </c>
      <c r="CR44" s="15" t="str">
        <f ca="1">VLOOKUP(MOD(BT44-1,3)*8+CQ44,Coef!$A$2:$C$25,3)</f>
        <v>X</v>
      </c>
      <c r="CS44" s="15">
        <f ca="1">(MOD(_xlfn.FLOOR.MATH(CO44/100000),20))</f>
        <v>13</v>
      </c>
      <c r="CT44" s="15" t="str">
        <f ca="1">VLOOKUP(MOD(MOD(BT44+1,2)*5+CS44,20)+1,Coef!$A$2:$C$21,3)</f>
        <v>P</v>
      </c>
      <c r="CU44" s="15"/>
      <c r="CV44" s="15" t="str">
        <f t="shared" ca="1" si="64"/>
        <v>46898</v>
      </c>
      <c r="CW44" s="15" t="str">
        <f t="shared" ca="1" si="64"/>
        <v>33442</v>
      </c>
      <c r="CX44" s="18" t="str">
        <f t="shared" ca="1" si="55"/>
        <v>646898 mE 3333442 mN 27 S</v>
      </c>
      <c r="CY44" s="15" t="str">
        <f t="shared" ca="1" si="56"/>
        <v>27RXP4689833442</v>
      </c>
    </row>
    <row r="45" spans="2:103">
      <c r="B45" s="30" t="s">
        <v>1303</v>
      </c>
      <c r="C45" s="72" t="str">
        <f t="shared" si="0"/>
        <v>29RKM7307255166</v>
      </c>
      <c r="D45" s="72">
        <f t="array" aca="1" ref="D45" ca="1">MATCH(TRUE,ISERROR(VALUE(MID(C45,ROW(INDIRECT("1:"&amp;LEN(C45))),1))),0)</f>
        <v>3</v>
      </c>
      <c r="E45" s="72">
        <f t="shared" ca="1" si="1"/>
        <v>29</v>
      </c>
      <c r="F45" s="72" t="str">
        <f t="shared" ca="1" si="2"/>
        <v>R</v>
      </c>
      <c r="G45" s="72" t="str">
        <f t="shared" ca="1" si="3"/>
        <v>K</v>
      </c>
      <c r="H45" s="72" t="str">
        <f t="shared" ca="1" si="4"/>
        <v>M</v>
      </c>
      <c r="I45" s="72">
        <f t="shared" ca="1" si="5"/>
        <v>10</v>
      </c>
      <c r="J45" s="72">
        <f t="shared" ca="1" si="6"/>
        <v>73072</v>
      </c>
      <c r="K45" s="72">
        <f t="shared" ca="1" si="7"/>
        <v>55166</v>
      </c>
      <c r="L45" s="72">
        <f t="shared" ca="1" si="8"/>
        <v>170.80604746885038</v>
      </c>
      <c r="M45" s="72">
        <f ca="1">VLOOKUP(G45,Coef!$C$2:$F$25,4)</f>
        <v>2</v>
      </c>
      <c r="N45" s="31">
        <f ca="1">VLOOKUP(F45,Coef!$C$4:$D$23,2)</f>
        <v>14</v>
      </c>
      <c r="O45" s="31">
        <f ca="1">MOD(VLOOKUP(H45,Coef!$C$2:$G$21,5)+MOD(E45+1,2)*15,20)</f>
        <v>12</v>
      </c>
      <c r="P45" s="31">
        <f ca="1">VLOOKUP(N45,Coef!$A$27:$B$46,2)</f>
        <v>2.67</v>
      </c>
      <c r="Q45" s="31">
        <f ca="1">VLOOKUP(N45,Coef!$A$27:$C$46,3)+O45/10-0.1</f>
        <v>3.1</v>
      </c>
      <c r="R45" s="31">
        <f ca="1">IF(Q45+0.1&lt;P45,Q45+2,Q45)</f>
        <v>3.1</v>
      </c>
      <c r="S45" s="72">
        <f ca="1">M45*100000+J45</f>
        <v>273072</v>
      </c>
      <c r="T45" s="72">
        <f ca="1">R45*1000000+K45</f>
        <v>3155166</v>
      </c>
      <c r="U45" s="72">
        <f ca="1">IF(N45&lt;11,T45-10000000,T45)</f>
        <v>3155166</v>
      </c>
      <c r="V45" s="72">
        <f ca="1">U45/(6366197.724*0.9996)</f>
        <v>0.49581064055379803</v>
      </c>
      <c r="W45" s="72">
        <f ca="1">(Coef!$J$9/(1+Coef!$J$8*(COS(V45))^2)^0.5)*Coef!$J$6</f>
        <v>6380421.2573527377</v>
      </c>
      <c r="X45" s="72">
        <f ca="1">6*E45-183</f>
        <v>-9</v>
      </c>
      <c r="Y45" s="72">
        <f ca="1">(S45-500000)/W45</f>
        <v>-3.5566303672894685E-2</v>
      </c>
      <c r="Z45" s="72">
        <f ca="1">SIN(2*V45)</f>
        <v>0.83691445994687474</v>
      </c>
      <c r="AA45" s="72">
        <f ca="1">Z45*(COS(V45))^2</f>
        <v>0.64749297684267237</v>
      </c>
      <c r="AB45" s="72">
        <f ca="1">V45+(Z45/2)</f>
        <v>0.91426787052723535</v>
      </c>
      <c r="AC45" s="72">
        <f ca="1">(3*AB45+AA45)/4</f>
        <v>0.84757414710609458</v>
      </c>
      <c r="AD45" s="72">
        <f ca="1">(5*AC45+AA45*(COS(V45))^2)/3</f>
        <v>1.5796048631873667</v>
      </c>
      <c r="AE45" s="72">
        <f ca="1">Coef!$J$6*Coef!$J$9*(V45-(Coef!$J$10*AB45)+(Coef!$J$11*AC45)-(Coef!$J$12*AD45))</f>
        <v>3142384.1287128576</v>
      </c>
      <c r="AF45" s="72">
        <f ca="1">(U45-AE45)/W45</f>
        <v>2.0032958282202268E-3</v>
      </c>
      <c r="AG45" s="72">
        <f ca="1">((Coef!$J$8*Y45^2)/2)*(COS(V45))^2</f>
        <v>3.2978350327468747E-6</v>
      </c>
      <c r="AH45" s="72">
        <f ca="1">Y45*(1-(AG45/3))</f>
        <v>-3.5566264575627275E-2</v>
      </c>
      <c r="AI45" s="72">
        <f ca="1">AF45*(1-AG45)+V45</f>
        <v>0.49781392977547911</v>
      </c>
      <c r="AJ45" s="72">
        <f ca="1">(EXP(AH45)-EXP(-AH45))/2</f>
        <v>-3.5573763362015454E-2</v>
      </c>
      <c r="AK45" s="72">
        <f ca="1">ATAN(AJ45/COS(AI45))</f>
        <v>-4.0465729598741458E-2</v>
      </c>
      <c r="AL45" s="72">
        <f ca="1">ATAN(COS(AK45)*TAN(AI45))</f>
        <v>0.49747041088902522</v>
      </c>
      <c r="AM45" s="72">
        <f ca="1">V45+(1+Coef!$J$8*(COS(V45))^2-(3/2)*Coef!$J$8*SIN(V45)*COS(V45)*(AL45-V45))*(AL45-V45)</f>
        <v>0.49747905348566751</v>
      </c>
      <c r="AN45" s="34" t="str">
        <f t="shared" ca="1" si="9"/>
        <v>29 273072 3155166 N</v>
      </c>
      <c r="AO45" s="33">
        <f t="shared" ca="1" si="10"/>
        <v>28.503450160891695</v>
      </c>
      <c r="AP45" s="33">
        <f t="shared" ca="1" si="11"/>
        <v>-11.3185155209255</v>
      </c>
      <c r="AQ45" s="72">
        <v>285</v>
      </c>
      <c r="AR45" s="72">
        <v>810000</v>
      </c>
      <c r="AS45" s="72">
        <f t="shared" ca="1" si="62"/>
        <v>0.49747905348566757</v>
      </c>
      <c r="AT45" s="72">
        <f t="shared" ca="1" si="62"/>
        <v>-0.19754536227823111</v>
      </c>
      <c r="AU45" s="72">
        <f t="shared" si="62"/>
        <v>4.9741883681838397</v>
      </c>
      <c r="AV45" s="72">
        <f t="array" aca="1" ref="AV45" ca="1">ATAN((1-f)*TAN(AS45))</f>
        <v>0.49607191824926389</v>
      </c>
      <c r="AW45" s="72">
        <f t="shared" ca="1" si="13"/>
        <v>1.1247237797717866</v>
      </c>
      <c r="AX45" s="72">
        <f t="shared" ca="1" si="14"/>
        <v>-0.84949217023766566</v>
      </c>
      <c r="AY45" s="72">
        <f t="shared" ca="1" si="57"/>
        <v>1.8760268868747523E-3</v>
      </c>
      <c r="AZ45" s="72">
        <f t="shared" ca="1" si="16"/>
        <v>4.6856730226292191E-4</v>
      </c>
      <c r="BA45" s="72">
        <f t="shared" ca="1" si="17"/>
        <v>1.0004688418750649</v>
      </c>
      <c r="BB45" s="72">
        <f t="shared" ca="1" si="18"/>
        <v>4.6856726368425599E-4</v>
      </c>
      <c r="BC45" s="72">
        <f t="shared" ca="1" si="58"/>
        <v>0.12736384493568031</v>
      </c>
      <c r="BD45" s="75">
        <f t="shared" ca="1" si="20"/>
        <v>2.3768114044792537</v>
      </c>
      <c r="BE45" s="75">
        <f t="shared" ca="1" si="21"/>
        <v>-4.296064878802246E-5</v>
      </c>
      <c r="BF45" s="75">
        <f t="shared" ca="1" si="59"/>
        <v>0.12732088428689228</v>
      </c>
      <c r="BG45" s="75">
        <f t="shared" ca="1" si="23"/>
        <v>2.3767684438304655</v>
      </c>
      <c r="BH45" s="75">
        <f t="shared" ca="1" si="24"/>
        <v>-4.2944466173275303E-5</v>
      </c>
      <c r="BI45" s="75">
        <f t="shared" ca="1" si="60"/>
        <v>0.12732090046950703</v>
      </c>
      <c r="BJ45" s="75">
        <f t="shared" ca="1" si="26"/>
        <v>2.3767684600130803</v>
      </c>
      <c r="BK45" s="75">
        <f t="shared" ca="1" si="27"/>
        <v>-4.2944472268823225E-5</v>
      </c>
      <c r="BL45" s="75">
        <f t="shared" ca="1" si="61"/>
        <v>0.12732090046341149</v>
      </c>
      <c r="BM45" s="72">
        <f t="array" aca="1" ref="BM45" ca="1">ATAN2((1-f)*SQRT(AX45^2+(SIN(AV45)*SIN(BL45)-COS(AV45)*COS(BL45)*COS(AU45))^2),SIN(AV45)*COS(BL45)+COS(AV45)*SIN(BL45)*COS(AU45))</f>
        <v>0.52623969206129384</v>
      </c>
      <c r="BN45" s="72">
        <f t="shared" ca="1" si="29"/>
        <v>-0.14220033727488174</v>
      </c>
      <c r="BO45" s="72">
        <f t="array" aca="1" ref="BO45" ca="1">f/16*(1-AX45^2)*(4+f*(4-3*(1-AX45^2)))</f>
        <v>2.3394362514888233E-4</v>
      </c>
      <c r="BP45" s="72">
        <f t="array" aca="1" ref="BP45" ca="1">BN45-(1-BO45)*f*AX45*(BL45+BO45*SIN(BL45)*(COS(BJ45)+BO45*COS(BL45)*(-1+2*COS(BJ45)^2)))</f>
        <v>-0.14183784948163405</v>
      </c>
      <c r="BQ45" s="72">
        <f t="shared" ca="1" si="30"/>
        <v>-0.33938321175986519</v>
      </c>
      <c r="BR45" s="13">
        <f t="shared" ca="1" si="31"/>
        <v>30.151313367376229</v>
      </c>
      <c r="BS45" s="13">
        <f t="shared" ca="1" si="32"/>
        <v>-19.445225671434965</v>
      </c>
      <c r="BT45" s="15">
        <f t="shared" ca="1" si="33"/>
        <v>27</v>
      </c>
      <c r="BU45" s="15">
        <f t="shared" ca="1" si="34"/>
        <v>-21</v>
      </c>
      <c r="BV45" s="15">
        <f t="shared" ca="1" si="63"/>
        <v>0.52623969206129384</v>
      </c>
      <c r="BW45" s="15">
        <f t="shared" ca="1" si="63"/>
        <v>-0.33938321175986524</v>
      </c>
      <c r="BX45" s="15">
        <f t="shared" ca="1" si="36"/>
        <v>-0.36651914291880922</v>
      </c>
      <c r="BY45" s="15">
        <f t="shared" ca="1" si="37"/>
        <v>0.86470192706859861</v>
      </c>
      <c r="BZ45" s="16">
        <f t="shared" ca="1" si="38"/>
        <v>5.0391852763621275E-3</v>
      </c>
      <c r="CA45" s="15">
        <f t="shared" ca="1" si="39"/>
        <v>6383529.9424955361</v>
      </c>
      <c r="CB45" s="15">
        <f t="shared" ca="1" si="40"/>
        <v>0.58087687647643105</v>
      </c>
      <c r="CC45" s="15">
        <f t="shared" ca="1" si="41"/>
        <v>0.33741794562501493</v>
      </c>
      <c r="CD45" s="17">
        <f t="shared" ca="1" si="42"/>
        <v>0</v>
      </c>
      <c r="CE45" s="15">
        <f t="shared" ca="1" si="43"/>
        <v>2.7135931158943971E-2</v>
      </c>
      <c r="CF45" s="16">
        <f t="shared" ca="1" si="44"/>
        <v>0.66762123965134723</v>
      </c>
      <c r="CG45" s="15">
        <f t="shared" ca="1" si="45"/>
        <v>4.7080362954152424</v>
      </c>
      <c r="CH45" s="15">
        <f t="shared" ca="1" si="46"/>
        <v>-0.79050548782410557</v>
      </c>
      <c r="CI45" s="15">
        <f t="shared" ca="1" si="47"/>
        <v>42.343087239017315</v>
      </c>
      <c r="CJ45" s="15">
        <f t="shared" ca="1" si="48"/>
        <v>-80.282305545720021</v>
      </c>
      <c r="CK45" s="15">
        <f t="shared" ca="1" si="49"/>
        <v>397.07537826008979</v>
      </c>
      <c r="CL45" s="15">
        <f t="shared" ca="1" si="50"/>
        <v>149795.46317005233</v>
      </c>
      <c r="CM45" s="15">
        <f t="shared" ca="1" si="51"/>
        <v>3337908.0598533908</v>
      </c>
      <c r="CN45" s="15">
        <f t="shared" ca="1" si="52"/>
        <v>649735.54498478433</v>
      </c>
      <c r="CO45" s="15">
        <f t="shared" ca="1" si="53"/>
        <v>3336572.8966294494</v>
      </c>
      <c r="CP45" s="15" t="str">
        <f ca="1">VLOOKUP(_xlfn.FLOOR.MATH(BR45/8+11),Coef!$B$4:$C$23,2)</f>
        <v>R</v>
      </c>
      <c r="CQ45" s="15">
        <f ca="1">_xlfn.FLOOR.MATH(CN45/100000)</f>
        <v>6</v>
      </c>
      <c r="CR45" s="15" t="str">
        <f ca="1">VLOOKUP(MOD(BT45-1,3)*8+CQ45,Coef!$A$2:$C$25,3)</f>
        <v>X</v>
      </c>
      <c r="CS45" s="15">
        <f ca="1">(MOD(_xlfn.FLOOR.MATH(CO45/100000),20))</f>
        <v>13</v>
      </c>
      <c r="CT45" s="15" t="str">
        <f ca="1">VLOOKUP(MOD(MOD(BT45+1,2)*5+CS45,20)+1,Coef!$A$2:$C$21,3)</f>
        <v>P</v>
      </c>
      <c r="CU45" s="15"/>
      <c r="CV45" s="15" t="str">
        <f t="shared" ca="1" si="64"/>
        <v>49735</v>
      </c>
      <c r="CW45" s="15" t="str">
        <f t="shared" ca="1" si="64"/>
        <v>36572</v>
      </c>
      <c r="CX45" s="18" t="str">
        <f t="shared" ca="1" si="55"/>
        <v>649735 mE 3336572 mN 27 S</v>
      </c>
      <c r="CY45" s="15" t="str">
        <f t="shared" ca="1" si="56"/>
        <v>27RXP4973536572</v>
      </c>
    </row>
    <row r="46" spans="2:103">
      <c r="B46" s="30" t="s">
        <v>1304</v>
      </c>
      <c r="C46" s="72" t="str">
        <f t="shared" si="0"/>
        <v>29RPQ1979603544</v>
      </c>
      <c r="D46" s="72">
        <f t="array" aca="1" ref="D46" ca="1">MATCH(TRUE,ISERROR(VALUE(MID(C46,ROW(INDIRECT("1:"&amp;LEN(C46))),1))),0)</f>
        <v>3</v>
      </c>
      <c r="E46" s="72">
        <f t="shared" ca="1" si="1"/>
        <v>29</v>
      </c>
      <c r="F46" s="72" t="str">
        <f t="shared" ca="1" si="2"/>
        <v>R</v>
      </c>
      <c r="G46" s="72" t="str">
        <f t="shared" ca="1" si="3"/>
        <v>P</v>
      </c>
      <c r="H46" s="72" t="str">
        <f t="shared" ca="1" si="4"/>
        <v>Q</v>
      </c>
      <c r="I46" s="72">
        <f t="shared" ca="1" si="5"/>
        <v>10</v>
      </c>
      <c r="J46" s="72">
        <f t="shared" ca="1" si="6"/>
        <v>19796</v>
      </c>
      <c r="K46" s="72">
        <f t="shared" ca="1" si="7"/>
        <v>3544</v>
      </c>
      <c r="L46" s="72">
        <f t="shared" ca="1" si="8"/>
        <v>170.80604746885038</v>
      </c>
      <c r="M46" s="72">
        <f ca="1">VLOOKUP(G46,Coef!$C$2:$F$25,4)</f>
        <v>6</v>
      </c>
      <c r="N46" s="31">
        <f ca="1">VLOOKUP(F46,Coef!$C$4:$D$23,2)</f>
        <v>14</v>
      </c>
      <c r="O46" s="31">
        <f ca="1">MOD(VLOOKUP(H46,Coef!$C$2:$G$21,5)+MOD(E46+1,2)*15,20)</f>
        <v>15</v>
      </c>
      <c r="P46" s="31">
        <f ca="1">VLOOKUP(N46,Coef!$A$27:$B$46,2)</f>
        <v>2.67</v>
      </c>
      <c r="Q46" s="31">
        <f ca="1">VLOOKUP(N46,Coef!$A$27:$C$46,3)+O46/10-0.1</f>
        <v>3.4</v>
      </c>
      <c r="R46" s="31">
        <f ca="1">IF(Q46+0.1&lt;P46,Q46+2,Q46)</f>
        <v>3.4</v>
      </c>
      <c r="S46" s="72">
        <f ca="1">M46*100000+J46</f>
        <v>619796</v>
      </c>
      <c r="T46" s="72">
        <f ca="1">R46*1000000+K46</f>
        <v>3403544</v>
      </c>
      <c r="U46" s="72">
        <f ca="1">IF(N46&lt;11,T46-10000000,T46)</f>
        <v>3403544</v>
      </c>
      <c r="V46" s="72">
        <f ca="1">U46/(6366197.724*0.9996)</f>
        <v>0.53484137785239705</v>
      </c>
      <c r="W46" s="72">
        <f ca="1">(Coef!$J$9/(1+Coef!$J$8*(COS(V46))^2)^0.5)*Coef!$J$6</f>
        <v>6381137.1700204685</v>
      </c>
      <c r="X46" s="72">
        <f ca="1">6*E46-183</f>
        <v>-9</v>
      </c>
      <c r="Y46" s="72">
        <f ca="1">(S46-500000)/W46</f>
        <v>1.877345633045148E-2</v>
      </c>
      <c r="Z46" s="72">
        <f ca="1">SIN(2*V46)</f>
        <v>0.87704814346212878</v>
      </c>
      <c r="AA46" s="72">
        <f ca="1">Z46*(COS(V46))^2</f>
        <v>0.64919212846934204</v>
      </c>
      <c r="AB46" s="72">
        <f ca="1">V46+(Z46/2)</f>
        <v>0.97336544958346138</v>
      </c>
      <c r="AC46" s="72">
        <f ca="1">(3*AB46+AA46)/4</f>
        <v>0.89232211930493155</v>
      </c>
      <c r="AD46" s="72">
        <f ca="1">(5*AC46+AA46*(COS(V46))^2)/3</f>
        <v>1.6473811396065934</v>
      </c>
      <c r="AE46" s="72">
        <f ca="1">Coef!$J$6*Coef!$J$9*(V46-(Coef!$J$10*AB46)+(Coef!$J$11*AC46)-(Coef!$J$12*AD46))</f>
        <v>3390166.2946329322</v>
      </c>
      <c r="AF46" s="72">
        <f ca="1">(U46-AE46)/W46</f>
        <v>2.0964453530192516E-3</v>
      </c>
      <c r="AG46" s="72">
        <f ca="1">((Coef!$J$8*Y46^2)/2)*(COS(V46))^2</f>
        <v>8.7909489351220991E-7</v>
      </c>
      <c r="AH46" s="72">
        <f ca="1">Y46*(1-(AG46/3))</f>
        <v>1.8773450829234949E-2</v>
      </c>
      <c r="AI46" s="72">
        <f ca="1">AF46*(1-AG46)+V46</f>
        <v>0.53693782136244195</v>
      </c>
      <c r="AJ46" s="72">
        <f ca="1">(EXP(AH46)-EXP(-AH46))/2</f>
        <v>1.8774553608854494E-2</v>
      </c>
      <c r="AK46" s="72">
        <f ca="1">ATAN(AJ46/COS(AI46))</f>
        <v>2.1845717337556386E-2</v>
      </c>
      <c r="AL46" s="72">
        <f ca="1">ATAN(COS(AK46)*TAN(AI46))</f>
        <v>0.53683293998802628</v>
      </c>
      <c r="AM46" s="72">
        <f ca="1">V46+(1+Coef!$J$8*(COS(V46))^2-(3/2)*Coef!$J$8*SIN(V46)*COS(V46)*(AL46-V46))*(AL46-V46)</f>
        <v>0.53684285747952254</v>
      </c>
      <c r="AN46" s="34" t="str">
        <f t="shared" ca="1" si="9"/>
        <v>29 619796 3403544 N</v>
      </c>
      <c r="AO46" s="33">
        <f t="shared" ca="1" si="10"/>
        <v>30.7588299953198</v>
      </c>
      <c r="AP46" s="33">
        <f t="shared" ca="1" si="11"/>
        <v>-7.7483325961222498</v>
      </c>
      <c r="AQ46" s="72">
        <v>285</v>
      </c>
      <c r="AR46" s="72">
        <v>810000</v>
      </c>
      <c r="AS46" s="72">
        <f t="shared" ca="1" si="62"/>
        <v>0.53684285747952254</v>
      </c>
      <c r="AT46" s="72">
        <f t="shared" ca="1" si="62"/>
        <v>-0.13523391534193327</v>
      </c>
      <c r="AU46" s="72">
        <f t="shared" si="62"/>
        <v>4.9741883681838397</v>
      </c>
      <c r="AV46" s="72">
        <f t="array" aca="1" ref="AV46" ca="1">ATAN((1-f)*TAN(AS46))</f>
        <v>0.53536806505502055</v>
      </c>
      <c r="AW46" s="72">
        <f t="shared" ca="1" si="13"/>
        <v>1.159354773624343</v>
      </c>
      <c r="AX46" s="72">
        <f t="shared" ca="1" si="14"/>
        <v>-0.83077436978891128</v>
      </c>
      <c r="AY46" s="72">
        <f t="shared" ca="1" si="57"/>
        <v>2.087990083160881E-3</v>
      </c>
      <c r="AZ46" s="72">
        <f t="shared" ca="1" si="16"/>
        <v>5.2145326810207262E-4</v>
      </c>
      <c r="BA46" s="72">
        <f t="shared" ca="1" si="17"/>
        <v>1.0005217933373207</v>
      </c>
      <c r="BB46" s="72">
        <f t="shared" ca="1" si="18"/>
        <v>5.2145321493075186E-4</v>
      </c>
      <c r="BC46" s="72">
        <f t="shared" ca="1" si="58"/>
        <v>0.12735710435104461</v>
      </c>
      <c r="BD46" s="75">
        <f t="shared" ca="1" si="20"/>
        <v>2.4460666515997307</v>
      </c>
      <c r="BE46" s="75">
        <f t="shared" ca="1" si="21"/>
        <v>-5.086865930594409E-5</v>
      </c>
      <c r="BF46" s="75">
        <f t="shared" ca="1" si="59"/>
        <v>0.12730623569173866</v>
      </c>
      <c r="BG46" s="75">
        <f t="shared" ca="1" si="23"/>
        <v>2.4460157829404245</v>
      </c>
      <c r="BH46" s="75">
        <f t="shared" ca="1" si="24"/>
        <v>-5.0846292865929398E-5</v>
      </c>
      <c r="BI46" s="75">
        <f t="shared" ca="1" si="60"/>
        <v>0.12730625805817869</v>
      </c>
      <c r="BJ46" s="75">
        <f t="shared" ca="1" si="26"/>
        <v>2.4460158053068648</v>
      </c>
      <c r="BK46" s="75">
        <f t="shared" ca="1" si="27"/>
        <v>-5.0846302699909911E-5</v>
      </c>
      <c r="BL46" s="75">
        <f t="shared" ca="1" si="61"/>
        <v>0.12730625804834469</v>
      </c>
      <c r="BM46" s="72">
        <f t="array" aca="1" ref="BM46" ca="1">ATAN2((1-f)*SQRT(AX46^2+(SIN(AV46)*SIN(BL46)-COS(AV46)*COS(BL46)*COS(AU46))^2),SIN(AV46)*COS(BL46)+COS(AV46)*SIN(BL46)*COS(AU46))</f>
        <v>0.56518754743125921</v>
      </c>
      <c r="BN46" s="72">
        <f t="shared" ca="1" si="29"/>
        <v>-0.14559427194009258</v>
      </c>
      <c r="BO46" s="72">
        <f t="array" aca="1" ref="BO46" ca="1">f/16*(1-AX46^2)*(4+f*(4-3*(1-AX46^2)))</f>
        <v>2.6035524508631776E-4</v>
      </c>
      <c r="BP46" s="72">
        <f t="array" aca="1" ref="BP46" ca="1">BN46-(1-BO46)*f*AX46*(BL46+BO46*SIN(BL46)*(COS(BJ46)+BO46*COS(BL46)*(-1+2*COS(BJ46)^2)))</f>
        <v>-0.14523983235910648</v>
      </c>
      <c r="BQ46" s="72">
        <f t="shared" ca="1" si="30"/>
        <v>-0.28047374770103972</v>
      </c>
      <c r="BR46" s="13">
        <f t="shared" ca="1" si="31"/>
        <v>32.382861101161183</v>
      </c>
      <c r="BS46" s="13">
        <f t="shared" ca="1" si="32"/>
        <v>-16.069962007486652</v>
      </c>
      <c r="BT46" s="15">
        <f t="shared" ca="1" si="33"/>
        <v>28</v>
      </c>
      <c r="BU46" s="15">
        <f t="shared" ca="1" si="34"/>
        <v>-15</v>
      </c>
      <c r="BV46" s="15">
        <f t="shared" ca="1" si="63"/>
        <v>0.56518754743125921</v>
      </c>
      <c r="BW46" s="15">
        <f t="shared" ca="1" si="63"/>
        <v>-0.28047374770103972</v>
      </c>
      <c r="BX46" s="15">
        <f t="shared" ca="1" si="36"/>
        <v>-0.26179938779914941</v>
      </c>
      <c r="BY46" s="15">
        <f t="shared" ca="1" si="37"/>
        <v>0.84448816970919738</v>
      </c>
      <c r="BZ46" s="16">
        <f t="shared" ca="1" si="38"/>
        <v>4.8063413635394021E-3</v>
      </c>
      <c r="CA46" s="15">
        <f t="shared" ca="1" si="39"/>
        <v>6384269.5277913623</v>
      </c>
      <c r="CB46" s="15">
        <f t="shared" ca="1" si="40"/>
        <v>0.63419977475918177</v>
      </c>
      <c r="CC46" s="15">
        <f t="shared" ca="1" si="41"/>
        <v>0.40220935430459687</v>
      </c>
      <c r="CD46" s="17">
        <f t="shared" ca="1" si="42"/>
        <v>0</v>
      </c>
      <c r="CE46" s="15">
        <f t="shared" ca="1" si="43"/>
        <v>-1.8674359901890314E-2</v>
      </c>
      <c r="CF46" s="16">
        <f t="shared" ca="1" si="44"/>
        <v>0.6025969870589426</v>
      </c>
      <c r="CG46" s="15">
        <f t="shared" ca="1" si="45"/>
        <v>4.6411401216364689</v>
      </c>
      <c r="CH46" s="15">
        <f t="shared" ca="1" si="46"/>
        <v>-1.8985842172320648</v>
      </c>
      <c r="CI46" s="15">
        <f t="shared" ca="1" si="47"/>
        <v>38.493400682568243</v>
      </c>
      <c r="CJ46" s="15">
        <f t="shared" ca="1" si="48"/>
        <v>-102.76609379071664</v>
      </c>
      <c r="CK46" s="15">
        <f t="shared" ca="1" si="49"/>
        <v>221.50402642678839</v>
      </c>
      <c r="CL46" s="15">
        <f t="shared" ca="1" si="50"/>
        <v>-100684.20731054639</v>
      </c>
      <c r="CM46" s="15">
        <f t="shared" ca="1" si="51"/>
        <v>3584811.4980651927</v>
      </c>
      <c r="CN46" s="15">
        <f t="shared" ca="1" si="52"/>
        <v>399356.0663723778</v>
      </c>
      <c r="CO46" s="15">
        <f t="shared" ca="1" si="53"/>
        <v>3583377.5734659666</v>
      </c>
      <c r="CP46" s="15" t="str">
        <f ca="1">VLOOKUP(_xlfn.FLOOR.MATH(BR46/8+11),Coef!$B$4:$C$23,2)</f>
        <v>S</v>
      </c>
      <c r="CQ46" s="15">
        <f ca="1">_xlfn.FLOOR.MATH(CN46/100000)</f>
        <v>3</v>
      </c>
      <c r="CR46" s="15" t="str">
        <f ca="1">VLOOKUP(MOD(BT46-1,3)*8+CQ46,Coef!$A$2:$C$25,3)</f>
        <v>C</v>
      </c>
      <c r="CS46" s="15">
        <f ca="1">(MOD(_xlfn.FLOOR.MATH(CO46/100000),20))</f>
        <v>15</v>
      </c>
      <c r="CT46" s="15" t="str">
        <f ca="1">VLOOKUP(MOD(MOD(BT46+1,2)*5+CS46,20)+1,Coef!$A$2:$C$21,3)</f>
        <v>A</v>
      </c>
      <c r="CU46" s="15"/>
      <c r="CV46" s="15" t="str">
        <f t="shared" ca="1" si="64"/>
        <v>99356</v>
      </c>
      <c r="CW46" s="15" t="str">
        <f t="shared" ca="1" si="64"/>
        <v>83377</v>
      </c>
      <c r="CX46" s="18" t="str">
        <f t="shared" ca="1" si="55"/>
        <v>399356 mE 3583377 mN 28 S</v>
      </c>
      <c r="CY46" s="15" t="str">
        <f t="shared" ca="1" si="56"/>
        <v>28SCA9935683377</v>
      </c>
    </row>
    <row r="47" spans="2:103">
      <c r="B47" s="30" t="s">
        <v>1305</v>
      </c>
      <c r="C47" s="72" t="str">
        <f t="shared" si="0"/>
        <v>29RNR9352401320</v>
      </c>
      <c r="D47" s="72">
        <f t="array" aca="1" ref="D47" ca="1">MATCH(TRUE,ISERROR(VALUE(MID(C47,ROW(INDIRECT("1:"&amp;LEN(C47))),1))),0)</f>
        <v>3</v>
      </c>
      <c r="E47" s="72">
        <f t="shared" ca="1" si="1"/>
        <v>29</v>
      </c>
      <c r="F47" s="72" t="str">
        <f t="shared" ca="1" si="2"/>
        <v>R</v>
      </c>
      <c r="G47" s="72" t="str">
        <f t="shared" ca="1" si="3"/>
        <v>N</v>
      </c>
      <c r="H47" s="72" t="str">
        <f t="shared" ca="1" si="4"/>
        <v>R</v>
      </c>
      <c r="I47" s="72">
        <f t="shared" ca="1" si="5"/>
        <v>10</v>
      </c>
      <c r="J47" s="72">
        <f t="shared" ca="1" si="6"/>
        <v>93524</v>
      </c>
      <c r="K47" s="72">
        <f t="shared" ca="1" si="7"/>
        <v>1320</v>
      </c>
      <c r="L47" s="72">
        <f t="shared" ca="1" si="8"/>
        <v>170.80604746885038</v>
      </c>
      <c r="M47" s="72">
        <f ca="1">VLOOKUP(G47,Coef!$C$2:$F$25,4)</f>
        <v>5</v>
      </c>
      <c r="N47" s="31">
        <f ca="1">VLOOKUP(F47,Coef!$C$4:$D$23,2)</f>
        <v>14</v>
      </c>
      <c r="O47" s="31">
        <f ca="1">MOD(VLOOKUP(H47,Coef!$C$2:$G$21,5)+MOD(E47+1,2)*15,20)</f>
        <v>16</v>
      </c>
      <c r="P47" s="31">
        <f ca="1">VLOOKUP(N47,Coef!$A$27:$B$46,2)</f>
        <v>2.67</v>
      </c>
      <c r="Q47" s="31">
        <f ca="1">VLOOKUP(N47,Coef!$A$27:$C$46,3)+O47/10-0.1</f>
        <v>3.5</v>
      </c>
      <c r="R47" s="31">
        <f ca="1">IF(Q47+0.1&lt;P47,Q47+2,Q47)</f>
        <v>3.5</v>
      </c>
      <c r="S47" s="72">
        <f ca="1">M47*100000+J47</f>
        <v>593524</v>
      </c>
      <c r="T47" s="72">
        <f ca="1">R47*1000000+K47</f>
        <v>3501320</v>
      </c>
      <c r="U47" s="72">
        <f ca="1">IF(N47&lt;11,T47-10000000,T47)</f>
        <v>3501320</v>
      </c>
      <c r="V47" s="72">
        <f ca="1">U47/(6366197.724*0.9996)</f>
        <v>0.55020614192211259</v>
      </c>
      <c r="W47" s="72">
        <f ca="1">(Coef!$J$9/(1+Coef!$J$8*(COS(V47))^2)^0.5)*Coef!$J$6</f>
        <v>6381427.8968479289</v>
      </c>
      <c r="X47" s="72">
        <f ca="1">6*E47-183</f>
        <v>-9</v>
      </c>
      <c r="Y47" s="72">
        <f ca="1">(S47-500000)/W47</f>
        <v>1.4655654112490351E-2</v>
      </c>
      <c r="Z47" s="72">
        <f ca="1">SIN(2*V47)</f>
        <v>0.89139429466599729</v>
      </c>
      <c r="AA47" s="72">
        <f ca="1">Z47*(COS(V47))^2</f>
        <v>0.64769986483688291</v>
      </c>
      <c r="AB47" s="72">
        <f ca="1">V47+(Z47/2)</f>
        <v>0.99590328925511118</v>
      </c>
      <c r="AC47" s="72">
        <f ca="1">(3*AB47+AA47)/4</f>
        <v>0.90885243315055408</v>
      </c>
      <c r="AD47" s="72">
        <f ca="1">(5*AC47+AA47*(COS(V47))^2)/3</f>
        <v>1.6716300555499484</v>
      </c>
      <c r="AE47" s="72">
        <f ca="1">Coef!$J$6*Coef!$J$9*(V47-(Coef!$J$10*AB47)+(Coef!$J$11*AC47)-(Coef!$J$12*AD47))</f>
        <v>3487730.934568136</v>
      </c>
      <c r="AF47" s="72">
        <f ca="1">(U47-AE47)/W47</f>
        <v>2.1294709666117586E-3</v>
      </c>
      <c r="AG47" s="72">
        <f ca="1">((Coef!$J$8*Y47^2)/2)*(COS(V47))^2</f>
        <v>5.2591050001283508E-7</v>
      </c>
      <c r="AH47" s="72">
        <f ca="1">Y47*(1-(AG47/3))</f>
        <v>1.4655651543302889E-2</v>
      </c>
      <c r="AI47" s="72">
        <f ca="1">AF47*(1-AG47)+V47</f>
        <v>0.55233561176881318</v>
      </c>
      <c r="AJ47" s="72">
        <f ca="1">(EXP(AH47)-EXP(-AH47))/2</f>
        <v>1.465617619224957E-2</v>
      </c>
      <c r="AK47" s="72">
        <f ca="1">ATAN(AJ47/COS(AI47))</f>
        <v>1.7214500495646236E-2</v>
      </c>
      <c r="AL47" s="72">
        <f ca="1">ATAN(COS(AK47)*TAN(AI47))</f>
        <v>0.55226942956974745</v>
      </c>
      <c r="AM47" s="72">
        <f ca="1">V47+(1+Coef!$J$8*(COS(V47))^2-(3/2)*Coef!$J$8*SIN(V47)*COS(V47)*(AL47-V47))*(AL47-V47)</f>
        <v>0.55227951433876477</v>
      </c>
      <c r="AN47" s="34" t="str">
        <f t="shared" ca="1" si="9"/>
        <v>29 593524 3501320 N</v>
      </c>
      <c r="AO47" s="33">
        <f t="shared" ca="1" si="10"/>
        <v>31.643285283146053</v>
      </c>
      <c r="AP47" s="33">
        <f t="shared" ca="1" si="11"/>
        <v>-8.0136817751736071</v>
      </c>
      <c r="AQ47" s="72">
        <v>285</v>
      </c>
      <c r="AR47" s="72">
        <v>810000</v>
      </c>
      <c r="AS47" s="72">
        <f t="shared" ca="1" si="62"/>
        <v>0.55227951433876477</v>
      </c>
      <c r="AT47" s="72">
        <f t="shared" ca="1" si="62"/>
        <v>-0.13986513218384342</v>
      </c>
      <c r="AU47" s="72">
        <f t="shared" si="62"/>
        <v>4.9741883681838397</v>
      </c>
      <c r="AV47" s="72">
        <f t="array" aca="1" ref="AV47" ca="1">ATAN((1-f)*TAN(AS47))</f>
        <v>0.55078065632609574</v>
      </c>
      <c r="AW47" s="72">
        <f t="shared" ca="1" si="13"/>
        <v>1.1719737926654021</v>
      </c>
      <c r="AX47" s="72">
        <f t="shared" ca="1" si="14"/>
        <v>-0.82308106702215256</v>
      </c>
      <c r="AY47" s="72">
        <f t="shared" ca="1" si="57"/>
        <v>2.173740815402394E-3</v>
      </c>
      <c r="AZ47" s="72">
        <f t="shared" ca="1" si="16"/>
        <v>5.4284536143138506E-4</v>
      </c>
      <c r="BA47" s="72">
        <f t="shared" ca="1" si="17"/>
        <v>1.0005432139128558</v>
      </c>
      <c r="BB47" s="72">
        <f t="shared" ca="1" si="18"/>
        <v>5.4284530144403729E-4</v>
      </c>
      <c r="BC47" s="72">
        <f t="shared" ca="1" si="58"/>
        <v>0.12735437776968786</v>
      </c>
      <c r="BD47" s="75">
        <f t="shared" ca="1" si="20"/>
        <v>2.4713019631004922</v>
      </c>
      <c r="BE47" s="75">
        <f t="shared" ca="1" si="21"/>
        <v>-5.4053526824398646E-5</v>
      </c>
      <c r="BF47" s="75">
        <f t="shared" ca="1" si="59"/>
        <v>0.12730032424286347</v>
      </c>
      <c r="BG47" s="75">
        <f t="shared" ca="1" si="23"/>
        <v>2.4712479095736679</v>
      </c>
      <c r="BH47" s="75">
        <f t="shared" ca="1" si="24"/>
        <v>-5.402839404223272E-5</v>
      </c>
      <c r="BI47" s="75">
        <f t="shared" ca="1" si="60"/>
        <v>0.12730034937564563</v>
      </c>
      <c r="BJ47" s="75">
        <f t="shared" ca="1" si="26"/>
        <v>2.47124793470645</v>
      </c>
      <c r="BK47" s="75">
        <f t="shared" ca="1" si="27"/>
        <v>-5.4028405727615437E-5</v>
      </c>
      <c r="BL47" s="75">
        <f t="shared" ca="1" si="61"/>
        <v>0.12730034936396026</v>
      </c>
      <c r="BM47" s="72">
        <f t="array" aca="1" ref="BM47" ca="1">ATAN2((1-f)*SQRT(AX47^2+(SIN(AV47)*SIN(BL47)-COS(AV47)*COS(BL47)*COS(AU47))^2),SIN(AV47)*COS(BL47)+COS(AV47)*SIN(BL47)*COS(AU47))</f>
        <v>0.58045559319015738</v>
      </c>
      <c r="BN47" s="72">
        <f t="shared" ca="1" si="29"/>
        <v>-0.14703177075319265</v>
      </c>
      <c r="BO47" s="72">
        <f t="array" aca="1" ref="BO47" ca="1">f/16*(1-AX47^2)*(4+f*(4-3*(1-AX47^2)))</f>
        <v>2.7103900849547553E-4</v>
      </c>
      <c r="BP47" s="72">
        <f t="array" aca="1" ref="BP47" ca="1">BN47-(1-BO47)*f*AX47*(BL47+BO47*SIN(BL47)*(COS(BJ47)+BO47*COS(BL47)*(-1+2*COS(BJ47)^2)))</f>
        <v>-0.14668063785803345</v>
      </c>
      <c r="BQ47" s="72">
        <f t="shared" ca="1" si="30"/>
        <v>-0.28654577004187687</v>
      </c>
      <c r="BR47" s="13">
        <f t="shared" ca="1" si="31"/>
        <v>33.257655684558664</v>
      </c>
      <c r="BS47" s="13">
        <f t="shared" ca="1" si="32"/>
        <v>-16.417863260725767</v>
      </c>
      <c r="BT47" s="15">
        <f t="shared" ca="1" si="33"/>
        <v>28</v>
      </c>
      <c r="BU47" s="15">
        <f t="shared" ca="1" si="34"/>
        <v>-15</v>
      </c>
      <c r="BV47" s="15">
        <f t="shared" ca="1" si="63"/>
        <v>0.58045559319015738</v>
      </c>
      <c r="BW47" s="15">
        <f t="shared" ca="1" si="63"/>
        <v>-0.28654577004187687</v>
      </c>
      <c r="BX47" s="15">
        <f t="shared" ca="1" si="36"/>
        <v>-0.26179938779914941</v>
      </c>
      <c r="BY47" s="15">
        <f t="shared" ca="1" si="37"/>
        <v>0.83621288713993036</v>
      </c>
      <c r="BZ47" s="16">
        <f t="shared" ca="1" si="38"/>
        <v>4.7126065805890164E-3</v>
      </c>
      <c r="CA47" s="15">
        <f t="shared" ca="1" si="39"/>
        <v>6384567.3314406909</v>
      </c>
      <c r="CB47" s="15">
        <f t="shared" ca="1" si="40"/>
        <v>0.65581979783421795</v>
      </c>
      <c r="CC47" s="15">
        <f t="shared" ca="1" si="41"/>
        <v>0.43009960723131452</v>
      </c>
      <c r="CD47" s="17">
        <f t="shared" ca="1" si="42"/>
        <v>0</v>
      </c>
      <c r="CE47" s="15">
        <f t="shared" ca="1" si="43"/>
        <v>-2.474638224272746E-2</v>
      </c>
      <c r="CF47" s="16">
        <f t="shared" ca="1" si="44"/>
        <v>0.57461299934927446</v>
      </c>
      <c r="CG47" s="15">
        <f t="shared" ca="1" si="45"/>
        <v>4.6124026866371208</v>
      </c>
      <c r="CH47" s="15">
        <f t="shared" ca="1" si="46"/>
        <v>-2.3732711320127553</v>
      </c>
      <c r="CI47" s="15">
        <f t="shared" ca="1" si="47"/>
        <v>36.8427384504988</v>
      </c>
      <c r="CJ47" s="15">
        <f t="shared" ca="1" si="48"/>
        <v>-111.98483881557567</v>
      </c>
      <c r="CK47" s="15">
        <f t="shared" ca="1" si="49"/>
        <v>147.32777961075774</v>
      </c>
      <c r="CL47" s="15">
        <f t="shared" ca="1" si="50"/>
        <v>-132122.82552369111</v>
      </c>
      <c r="CM47" s="15">
        <f t="shared" ca="1" si="51"/>
        <v>3682220.4309274713</v>
      </c>
      <c r="CN47" s="15">
        <f t="shared" ca="1" si="52"/>
        <v>367930.0236065184</v>
      </c>
      <c r="CO47" s="15">
        <f t="shared" ca="1" si="53"/>
        <v>3680747.5427551004</v>
      </c>
      <c r="CP47" s="15" t="str">
        <f ca="1">VLOOKUP(_xlfn.FLOOR.MATH(BR47/8+11),Coef!$B$4:$C$23,2)</f>
        <v>S</v>
      </c>
      <c r="CQ47" s="15">
        <f ca="1">_xlfn.FLOOR.MATH(CN47/100000)</f>
        <v>3</v>
      </c>
      <c r="CR47" s="15" t="str">
        <f ca="1">VLOOKUP(MOD(BT47-1,3)*8+CQ47,Coef!$A$2:$C$25,3)</f>
        <v>C</v>
      </c>
      <c r="CS47" s="15">
        <f ca="1">(MOD(_xlfn.FLOOR.MATH(CO47/100000),20))</f>
        <v>16</v>
      </c>
      <c r="CT47" s="15" t="str">
        <f ca="1">VLOOKUP(MOD(MOD(BT47+1,2)*5+CS47,20)+1,Coef!$A$2:$C$21,3)</f>
        <v>B</v>
      </c>
      <c r="CU47" s="15"/>
      <c r="CV47" s="15" t="str">
        <f t="shared" ca="1" si="64"/>
        <v>67930</v>
      </c>
      <c r="CW47" s="15" t="str">
        <f t="shared" ca="1" si="64"/>
        <v>80747</v>
      </c>
      <c r="CX47" s="18" t="str">
        <f t="shared" ca="1" si="55"/>
        <v>367930 mE 3680747 mN 28 S</v>
      </c>
      <c r="CY47" s="15" t="str">
        <f t="shared" ca="1" si="56"/>
        <v>28SCB6793080747</v>
      </c>
    </row>
    <row r="48" spans="2:103">
      <c r="B48" s="30" t="s">
        <v>1306</v>
      </c>
      <c r="C48" s="72" t="str">
        <f t="shared" si="0"/>
        <v>29RKM7160953206</v>
      </c>
      <c r="D48" s="72">
        <f t="array" aca="1" ref="D48" ca="1">MATCH(TRUE,ISERROR(VALUE(MID(C48,ROW(INDIRECT("1:"&amp;LEN(C48))),1))),0)</f>
        <v>3</v>
      </c>
      <c r="E48" s="72">
        <f t="shared" ca="1" si="1"/>
        <v>29</v>
      </c>
      <c r="F48" s="72" t="str">
        <f t="shared" ca="1" si="2"/>
        <v>R</v>
      </c>
      <c r="G48" s="72" t="str">
        <f t="shared" ca="1" si="3"/>
        <v>K</v>
      </c>
      <c r="H48" s="72" t="str">
        <f t="shared" ca="1" si="4"/>
        <v>M</v>
      </c>
      <c r="I48" s="72">
        <f t="shared" ca="1" si="5"/>
        <v>10</v>
      </c>
      <c r="J48" s="72">
        <f t="shared" ca="1" si="6"/>
        <v>71609</v>
      </c>
      <c r="K48" s="72">
        <f t="shared" ca="1" si="7"/>
        <v>53206</v>
      </c>
      <c r="L48" s="72">
        <f t="shared" ca="1" si="8"/>
        <v>170.80604746885038</v>
      </c>
      <c r="M48" s="72">
        <f ca="1">VLOOKUP(G48,Coef!$C$2:$F$25,4)</f>
        <v>2</v>
      </c>
      <c r="N48" s="31">
        <f ca="1">VLOOKUP(F48,Coef!$C$4:$D$23,2)</f>
        <v>14</v>
      </c>
      <c r="O48" s="31">
        <f ca="1">MOD(VLOOKUP(H48,Coef!$C$2:$G$21,5)+MOD(E48+1,2)*15,20)</f>
        <v>12</v>
      </c>
      <c r="P48" s="31">
        <f ca="1">VLOOKUP(N48,Coef!$A$27:$B$46,2)</f>
        <v>2.67</v>
      </c>
      <c r="Q48" s="31">
        <f ca="1">VLOOKUP(N48,Coef!$A$27:$C$46,3)+O48/10-0.1</f>
        <v>3.1</v>
      </c>
      <c r="R48" s="31">
        <f ca="1">IF(Q48+0.1&lt;P48,Q48+2,Q48)</f>
        <v>3.1</v>
      </c>
      <c r="S48" s="72">
        <f ca="1">M48*100000+J48</f>
        <v>271609</v>
      </c>
      <c r="T48" s="72">
        <f ca="1">R48*1000000+K48</f>
        <v>3153206</v>
      </c>
      <c r="U48" s="72">
        <f ca="1">IF(N48&lt;11,T48-10000000,T48)</f>
        <v>3153206</v>
      </c>
      <c r="V48" s="72">
        <f ca="1">U48/(6366197.724*0.9996)</f>
        <v>0.49550264127405003</v>
      </c>
      <c r="W48" s="72">
        <f ca="1">(Coef!$J$9/(1+Coef!$J$8*(COS(V48))^2)^0.5)*Coef!$J$6</f>
        <v>6380415.7450769646</v>
      </c>
      <c r="X48" s="72">
        <f ca="1">6*E48-183</f>
        <v>-9</v>
      </c>
      <c r="Y48" s="72">
        <f ca="1">(S48-500000)/W48</f>
        <v>-3.5795629802998837E-2</v>
      </c>
      <c r="Z48" s="72">
        <f ca="1">SIN(2*V48)</f>
        <v>0.8365771444078115</v>
      </c>
      <c r="AA48" s="72">
        <f ca="1">Z48*(COS(V48))^2</f>
        <v>0.64744760723702577</v>
      </c>
      <c r="AB48" s="72">
        <f ca="1">V48+(Z48/2)</f>
        <v>0.91379121347795578</v>
      </c>
      <c r="AC48" s="72">
        <f ca="1">(3*AB48+AA48)/4</f>
        <v>0.84720531191772319</v>
      </c>
      <c r="AD48" s="72">
        <f ca="1">(5*AC48+AA48*(COS(V48))^2)/3</f>
        <v>1.579034056996022</v>
      </c>
      <c r="AE48" s="72">
        <f ca="1">Coef!$J$6*Coef!$J$9*(V48-(Coef!$J$10*AB48)+(Coef!$J$11*AC48)-(Coef!$J$12*AD48))</f>
        <v>3140429.1595654963</v>
      </c>
      <c r="AF48" s="72">
        <f ca="1">(U48-AE48)/W48</f>
        <v>2.0025090754254007E-3</v>
      </c>
      <c r="AG48" s="72">
        <f ca="1">((Coef!$J$8*Y48^2)/2)*(COS(V48))^2</f>
        <v>3.3416127773693356E-6</v>
      </c>
      <c r="AH48" s="72">
        <f ca="1">Y48*(1-(AG48/3))</f>
        <v>-3.5795589931287529E-2</v>
      </c>
      <c r="AI48" s="72">
        <f ca="1">AF48*(1-AG48)+V48</f>
        <v>0.49750514365786552</v>
      </c>
      <c r="AJ48" s="72">
        <f ca="1">(EXP(AH48)-EXP(-AH48))/2</f>
        <v>-3.5803234713997933E-2</v>
      </c>
      <c r="AK48" s="72">
        <f ca="1">ATAN(AJ48/COS(AI48))</f>
        <v>-4.0719645464550334E-2</v>
      </c>
      <c r="AL48" s="72">
        <f ca="1">ATAN(COS(AK48)*TAN(AI48))</f>
        <v>0.49715743938076662</v>
      </c>
      <c r="AM48" s="72">
        <f ca="1">V48+(1+Coef!$J$8*(COS(V48))^2-(3/2)*Coef!$J$8*SIN(V48)*COS(V48)*(AL48-V48))*(AL48-V48)</f>
        <v>0.49716605900016586</v>
      </c>
      <c r="AN48" s="34" t="str">
        <f t="shared" ca="1" si="9"/>
        <v>29 271609 3153206 N</v>
      </c>
      <c r="AO48" s="33">
        <f t="shared" ca="1" si="10"/>
        <v>28.485516897861579</v>
      </c>
      <c r="AP48" s="33">
        <f t="shared" ca="1" si="11"/>
        <v>-11.333063828387758</v>
      </c>
      <c r="AQ48" s="72">
        <v>285</v>
      </c>
      <c r="AR48" s="72">
        <v>810000</v>
      </c>
      <c r="AS48" s="72">
        <f t="shared" ca="1" si="62"/>
        <v>0.49716605900016586</v>
      </c>
      <c r="AT48" s="72">
        <f t="shared" ca="1" si="62"/>
        <v>-0.19779927814403997</v>
      </c>
      <c r="AU48" s="72">
        <f t="shared" si="62"/>
        <v>4.9741883681838397</v>
      </c>
      <c r="AV48" s="72">
        <f t="array" aca="1" ref="AV48" ca="1">ATAN((1-f)*TAN(AS48))</f>
        <v>0.49575949715799766</v>
      </c>
      <c r="AW48" s="72">
        <f t="shared" ca="1" si="13"/>
        <v>1.1244331665298144</v>
      </c>
      <c r="AX48" s="72">
        <f t="shared" ca="1" si="14"/>
        <v>-0.84963576630788085</v>
      </c>
      <c r="AY48" s="72">
        <f t="shared" ca="1" si="57"/>
        <v>1.8743825299068449E-3</v>
      </c>
      <c r="AZ48" s="72">
        <f t="shared" ca="1" si="16"/>
        <v>4.6815698254458504E-4</v>
      </c>
      <c r="BA48" s="72">
        <f t="shared" ca="1" si="17"/>
        <v>1.0004684310745631</v>
      </c>
      <c r="BB48" s="72">
        <f t="shared" ca="1" si="18"/>
        <v>4.6815694406717926E-4</v>
      </c>
      <c r="BC48" s="72">
        <f t="shared" ca="1" si="58"/>
        <v>0.12736389723231437</v>
      </c>
      <c r="BD48" s="75">
        <f t="shared" ca="1" si="20"/>
        <v>2.3762302302919434</v>
      </c>
      <c r="BE48" s="75">
        <f t="shared" ca="1" si="21"/>
        <v>-4.2899090144819652E-5</v>
      </c>
      <c r="BF48" s="75">
        <f t="shared" ca="1" si="59"/>
        <v>0.12732099814216954</v>
      </c>
      <c r="BG48" s="75">
        <f t="shared" ca="1" si="23"/>
        <v>2.3761873312017983</v>
      </c>
      <c r="BH48" s="75">
        <f t="shared" ca="1" si="24"/>
        <v>-4.2882951823764602E-5</v>
      </c>
      <c r="BI48" s="75">
        <f t="shared" ca="1" si="60"/>
        <v>0.12732101428049061</v>
      </c>
      <c r="BJ48" s="75">
        <f t="shared" ca="1" si="26"/>
        <v>2.3761873473401196</v>
      </c>
      <c r="BK48" s="75">
        <f t="shared" ca="1" si="27"/>
        <v>-4.2882957894688876E-5</v>
      </c>
      <c r="BL48" s="75">
        <f t="shared" ca="1" si="61"/>
        <v>0.12732101427441966</v>
      </c>
      <c r="BM48" s="72">
        <f t="array" aca="1" ref="BM48" ca="1">ATAN2((1-f)*SQRT(AX48^2+(SIN(AV48)*SIN(BL48)-COS(AV48)*COS(BL48)*COS(AU48))^2),SIN(AV48)*COS(BL48)+COS(AV48)*SIN(BL48)*COS(AU48))</f>
        <v>0.52592992899629121</v>
      </c>
      <c r="BN48" s="72">
        <f t="shared" ca="1" si="29"/>
        <v>-0.14217484462501223</v>
      </c>
      <c r="BO48" s="72">
        <f t="array" aca="1" ref="BO48" ca="1">f/16*(1-AX48^2)*(4+f*(4-3*(1-AX48^2)))</f>
        <v>2.3373871416926221E-4</v>
      </c>
      <c r="BP48" s="72">
        <f t="array" aca="1" ref="BP48" ca="1">BN48-(1-BO48)*f*AX48*(BL48+BO48*SIN(BL48)*(COS(BJ48)+BO48*COS(BL48)*(-1+2*COS(BJ48)^2)))</f>
        <v>-0.14181229507186849</v>
      </c>
      <c r="BQ48" s="72">
        <f t="shared" ca="1" si="30"/>
        <v>-0.33961157321590846</v>
      </c>
      <c r="BR48" s="13">
        <f t="shared" ca="1" si="31"/>
        <v>30.133565251102542</v>
      </c>
      <c r="BS48" s="13">
        <f t="shared" ca="1" si="32"/>
        <v>-19.458309819069704</v>
      </c>
      <c r="BT48" s="15">
        <f t="shared" ca="1" si="33"/>
        <v>27</v>
      </c>
      <c r="BU48" s="15">
        <f t="shared" ca="1" si="34"/>
        <v>-21</v>
      </c>
      <c r="BV48" s="15">
        <f t="shared" ca="1" si="63"/>
        <v>0.52592992899629121</v>
      </c>
      <c r="BW48" s="15">
        <f t="shared" ca="1" si="63"/>
        <v>-0.33961157321590846</v>
      </c>
      <c r="BX48" s="15">
        <f t="shared" ca="1" si="36"/>
        <v>-0.36651914291880922</v>
      </c>
      <c r="BY48" s="15">
        <f t="shared" ca="1" si="37"/>
        <v>0.86485747503158039</v>
      </c>
      <c r="BZ48" s="16">
        <f t="shared" ca="1" si="38"/>
        <v>5.0409983994299627E-3</v>
      </c>
      <c r="CA48" s="15">
        <f t="shared" ca="1" si="39"/>
        <v>6383524.1844564956</v>
      </c>
      <c r="CB48" s="15">
        <f t="shared" ca="1" si="40"/>
        <v>0.58046266831137205</v>
      </c>
      <c r="CC48" s="15">
        <f t="shared" ca="1" si="41"/>
        <v>0.33693690930315795</v>
      </c>
      <c r="CD48" s="17">
        <f t="shared" ca="1" si="42"/>
        <v>0</v>
      </c>
      <c r="CE48" s="15">
        <f t="shared" ca="1" si="43"/>
        <v>2.6907569702900758E-2</v>
      </c>
      <c r="CF48" s="16">
        <f t="shared" ca="1" si="44"/>
        <v>0.66810408909627195</v>
      </c>
      <c r="CG48" s="15">
        <f t="shared" ca="1" si="45"/>
        <v>4.7085337229511639</v>
      </c>
      <c r="CH48" s="15">
        <f t="shared" ca="1" si="46"/>
        <v>-0.78225100062470521</v>
      </c>
      <c r="CI48" s="15">
        <f t="shared" ca="1" si="47"/>
        <v>42.371750830346677</v>
      </c>
      <c r="CJ48" s="15">
        <f t="shared" ca="1" si="48"/>
        <v>-80.109790745507723</v>
      </c>
      <c r="CK48" s="15">
        <f t="shared" ca="1" si="49"/>
        <v>398.3959029982588</v>
      </c>
      <c r="CL48" s="15">
        <f t="shared" ca="1" si="50"/>
        <v>148561.30736534161</v>
      </c>
      <c r="CM48" s="15">
        <f t="shared" ca="1" si="51"/>
        <v>3335923.1235208809</v>
      </c>
      <c r="CN48" s="15">
        <f t="shared" ca="1" si="52"/>
        <v>648501.88284239545</v>
      </c>
      <c r="CO48" s="15">
        <f t="shared" ca="1" si="53"/>
        <v>3334588.7542714728</v>
      </c>
      <c r="CP48" s="15" t="str">
        <f ca="1">VLOOKUP(_xlfn.FLOOR.MATH(BR48/8+11),Coef!$B$4:$C$23,2)</f>
        <v>R</v>
      </c>
      <c r="CQ48" s="15">
        <f ca="1">_xlfn.FLOOR.MATH(CN48/100000)</f>
        <v>6</v>
      </c>
      <c r="CR48" s="15" t="str">
        <f ca="1">VLOOKUP(MOD(BT48-1,3)*8+CQ48,Coef!$A$2:$C$25,3)</f>
        <v>X</v>
      </c>
      <c r="CS48" s="15">
        <f ca="1">(MOD(_xlfn.FLOOR.MATH(CO48/100000),20))</f>
        <v>13</v>
      </c>
      <c r="CT48" s="15" t="str">
        <f ca="1">VLOOKUP(MOD(MOD(BT48+1,2)*5+CS48,20)+1,Coef!$A$2:$C$21,3)</f>
        <v>P</v>
      </c>
      <c r="CU48" s="15"/>
      <c r="CV48" s="15" t="str">
        <f t="shared" ca="1" si="64"/>
        <v>48501</v>
      </c>
      <c r="CW48" s="15" t="str">
        <f t="shared" ca="1" si="64"/>
        <v>34588</v>
      </c>
      <c r="CX48" s="18" t="str">
        <f t="shared" ca="1" si="55"/>
        <v>648501 mE 3334588 mN 27 S</v>
      </c>
      <c r="CY48" s="15" t="str">
        <f t="shared" ca="1" si="56"/>
        <v>27RXP4850134588</v>
      </c>
    </row>
    <row r="49" spans="2:103">
      <c r="B49" s="30" t="s">
        <v>1307</v>
      </c>
      <c r="C49" s="72" t="str">
        <f t="shared" si="0"/>
        <v>29RKM7174053528</v>
      </c>
      <c r="D49" s="72">
        <f t="array" aca="1" ref="D49" ca="1">MATCH(TRUE,ISERROR(VALUE(MID(C49,ROW(INDIRECT("1:"&amp;LEN(C49))),1))),0)</f>
        <v>3</v>
      </c>
      <c r="E49" s="72">
        <f t="shared" ca="1" si="1"/>
        <v>29</v>
      </c>
      <c r="F49" s="72" t="str">
        <f t="shared" ca="1" si="2"/>
        <v>R</v>
      </c>
      <c r="G49" s="72" t="str">
        <f t="shared" ca="1" si="3"/>
        <v>K</v>
      </c>
      <c r="H49" s="72" t="str">
        <f t="shared" ca="1" si="4"/>
        <v>M</v>
      </c>
      <c r="I49" s="72">
        <f t="shared" ca="1" si="5"/>
        <v>10</v>
      </c>
      <c r="J49" s="72">
        <f t="shared" ca="1" si="6"/>
        <v>71740</v>
      </c>
      <c r="K49" s="72">
        <f t="shared" ca="1" si="7"/>
        <v>53528</v>
      </c>
      <c r="L49" s="72">
        <f t="shared" ca="1" si="8"/>
        <v>170.80604746885038</v>
      </c>
      <c r="M49" s="72">
        <f ca="1">VLOOKUP(G49,Coef!$C$2:$F$25,4)</f>
        <v>2</v>
      </c>
      <c r="N49" s="31">
        <f ca="1">VLOOKUP(F49,Coef!$C$4:$D$23,2)</f>
        <v>14</v>
      </c>
      <c r="O49" s="31">
        <f ca="1">MOD(VLOOKUP(H49,Coef!$C$2:$G$21,5)+MOD(E49+1,2)*15,20)</f>
        <v>12</v>
      </c>
      <c r="P49" s="31">
        <f ca="1">VLOOKUP(N49,Coef!$A$27:$B$46,2)</f>
        <v>2.67</v>
      </c>
      <c r="Q49" s="31">
        <f ca="1">VLOOKUP(N49,Coef!$A$27:$C$46,3)+O49/10-0.1</f>
        <v>3.1</v>
      </c>
      <c r="R49" s="31">
        <f ca="1">IF(Q49+0.1&lt;P49,Q49+2,Q49)</f>
        <v>3.1</v>
      </c>
      <c r="S49" s="72">
        <f ca="1">M49*100000+J49</f>
        <v>271740</v>
      </c>
      <c r="T49" s="72">
        <f ca="1">R49*1000000+K49</f>
        <v>3153528</v>
      </c>
      <c r="U49" s="72">
        <f ca="1">IF(N49&lt;11,T49-10000000,T49)</f>
        <v>3153528</v>
      </c>
      <c r="V49" s="72">
        <f ca="1">U49/(6366197.724*0.9996)</f>
        <v>0.49555324115572291</v>
      </c>
      <c r="W49" s="72">
        <f ca="1">(Coef!$J$9/(1+Coef!$J$8*(COS(V49))^2)^0.5)*Coef!$J$6</f>
        <v>6380416.6505115852</v>
      </c>
      <c r="X49" s="72">
        <f ca="1">6*E49-183</f>
        <v>-9</v>
      </c>
      <c r="Y49" s="72">
        <f ca="1">(S49-500000)/W49</f>
        <v>-3.5775093148767645E-2</v>
      </c>
      <c r="Z49" s="72">
        <f ca="1">SIN(2*V49)</f>
        <v>0.83663258232729276</v>
      </c>
      <c r="AA49" s="72">
        <f ca="1">Z49*(COS(V49))^2</f>
        <v>0.64745509558495051</v>
      </c>
      <c r="AB49" s="72">
        <f ca="1">V49+(Z49/2)</f>
        <v>0.91386953231936929</v>
      </c>
      <c r="AC49" s="72">
        <f ca="1">(3*AB49+AA49)/4</f>
        <v>0.84726592313576465</v>
      </c>
      <c r="AD49" s="72">
        <f ca="1">(5*AC49+AA49*(COS(V49))^2)/3</f>
        <v>1.5791278714520856</v>
      </c>
      <c r="AE49" s="72">
        <f ca="1">Coef!$J$6*Coef!$J$9*(V49-(Coef!$J$10*AB49)+(Coef!$J$11*AC49)-(Coef!$J$12*AD49))</f>
        <v>3140750.3327204599</v>
      </c>
      <c r="AF49" s="72">
        <f ca="1">(U49-AE49)/W49</f>
        <v>2.0026383823250125E-3</v>
      </c>
      <c r="AG49" s="72">
        <f ca="1">((Coef!$J$8*Y49^2)/2)*(COS(V49))^2</f>
        <v>3.3375970100315939E-6</v>
      </c>
      <c r="AH49" s="72">
        <f ca="1">Y49*(1-(AG49/3))</f>
        <v>-3.577505334781967E-2</v>
      </c>
      <c r="AI49" s="72">
        <f ca="1">AF49*(1-AG49)+V49</f>
        <v>0.49755587285404806</v>
      </c>
      <c r="AJ49" s="72">
        <f ca="1">(EXP(AH49)-EXP(-AH49))/2</f>
        <v>-3.5782684979662416E-2</v>
      </c>
      <c r="AK49" s="72">
        <f ca="1">ATAN(AJ49/COS(AI49))</f>
        <v>-4.0697419699300991E-2</v>
      </c>
      <c r="AL49" s="72">
        <f ca="1">ATAN(COS(AK49)*TAN(AI49))</f>
        <v>0.49720852517700243</v>
      </c>
      <c r="AM49" s="72">
        <f ca="1">V49+(1+Coef!$J$8*(COS(V49))^2-(3/2)*Coef!$J$8*SIN(V49)*COS(V49)*(AL49-V49))*(AL49-V49)</f>
        <v>0.49721714685104823</v>
      </c>
      <c r="AN49" s="34" t="str">
        <f t="shared" ca="1" si="9"/>
        <v>29 271740 3153528 N</v>
      </c>
      <c r="AO49" s="33">
        <f t="shared" ca="1" si="10"/>
        <v>28.488444016101536</v>
      </c>
      <c r="AP49" s="33">
        <f t="shared" ca="1" si="11"/>
        <v>-11.331790385842522</v>
      </c>
      <c r="AQ49" s="72">
        <v>285</v>
      </c>
      <c r="AR49" s="72">
        <v>810000</v>
      </c>
      <c r="AS49" s="72">
        <f t="shared" ca="1" si="62"/>
        <v>0.49721714685104823</v>
      </c>
      <c r="AT49" s="72">
        <f t="shared" ca="1" si="62"/>
        <v>-0.19777705237879065</v>
      </c>
      <c r="AU49" s="72">
        <f t="shared" si="62"/>
        <v>4.9741883681838397</v>
      </c>
      <c r="AV49" s="72">
        <f t="array" aca="1" ref="AV49" ca="1">ATAN((1-f)*TAN(AS49))</f>
        <v>0.49581049138029792</v>
      </c>
      <c r="AW49" s="72">
        <f t="shared" ca="1" si="13"/>
        <v>1.1244806186210936</v>
      </c>
      <c r="AX49" s="72">
        <f t="shared" ca="1" si="14"/>
        <v>-0.84961233382878709</v>
      </c>
      <c r="AY49" s="72">
        <f t="shared" ca="1" si="57"/>
        <v>1.8746508804625514E-3</v>
      </c>
      <c r="AZ49" s="72">
        <f t="shared" ca="1" si="16"/>
        <v>4.6822394464726913E-4</v>
      </c>
      <c r="BA49" s="72">
        <f t="shared" ca="1" si="17"/>
        <v>1.0004684981150984</v>
      </c>
      <c r="BB49" s="72">
        <f t="shared" ca="1" si="18"/>
        <v>4.6822390615335031E-4</v>
      </c>
      <c r="BC49" s="72">
        <f t="shared" ca="1" si="58"/>
        <v>0.12736388869776893</v>
      </c>
      <c r="BD49" s="75">
        <f t="shared" ca="1" si="20"/>
        <v>2.3763251259399563</v>
      </c>
      <c r="BE49" s="75">
        <f t="shared" ca="1" si="21"/>
        <v>-4.2909136429068155E-5</v>
      </c>
      <c r="BF49" s="75">
        <f t="shared" ca="1" si="59"/>
        <v>0.12732097956133986</v>
      </c>
      <c r="BG49" s="75">
        <f t="shared" ca="1" si="23"/>
        <v>2.3762822168035269</v>
      </c>
      <c r="BH49" s="75">
        <f t="shared" ca="1" si="24"/>
        <v>-4.2892990883408523E-5</v>
      </c>
      <c r="BI49" s="75">
        <f t="shared" ca="1" si="60"/>
        <v>0.12732099570688551</v>
      </c>
      <c r="BJ49" s="75">
        <f t="shared" ca="1" si="26"/>
        <v>2.3762822329490727</v>
      </c>
      <c r="BK49" s="75">
        <f t="shared" ca="1" si="27"/>
        <v>-4.2892996958346853E-5</v>
      </c>
      <c r="BL49" s="75">
        <f t="shared" ca="1" si="61"/>
        <v>0.1273209957008106</v>
      </c>
      <c r="BM49" s="72">
        <f t="array" aca="1" ref="BM49" ca="1">ATAN2((1-f)*SQRT(AX49^2+(SIN(AV49)*SIN(BL49)-COS(AV49)*COS(BL49)*COS(AU49))^2),SIN(AV49)*COS(BL49)+COS(AV49)*SIN(BL49)*COS(AU49))</f>
        <v>0.52598048948382414</v>
      </c>
      <c r="BN49" s="72">
        <f t="shared" ca="1" si="29"/>
        <v>-0.14217900405023581</v>
      </c>
      <c r="BO49" s="72">
        <f t="array" aca="1" ref="BO49" ca="1">f/16*(1-AX49^2)*(4+f*(4-3*(1-AX49^2)))</f>
        <v>2.337721545988653E-4</v>
      </c>
      <c r="BP49" s="72">
        <f t="array" aca="1" ref="BP49" ca="1">BN49-(1-BO49)*f*AX49*(BL49+BO49*SIN(BL49)*(COS(BJ49)+BO49*COS(BL49)*(-1+2*COS(BJ49)^2)))</f>
        <v>-0.14181646457529293</v>
      </c>
      <c r="BQ49" s="72">
        <f t="shared" ca="1" si="30"/>
        <v>-0.33959351695408357</v>
      </c>
      <c r="BR49" s="13">
        <f t="shared" ca="1" si="31"/>
        <v>30.136462153648303</v>
      </c>
      <c r="BS49" s="13">
        <f t="shared" ca="1" si="32"/>
        <v>-19.457275271473357</v>
      </c>
      <c r="BT49" s="15">
        <f t="shared" ca="1" si="33"/>
        <v>27</v>
      </c>
      <c r="BU49" s="15">
        <f t="shared" ca="1" si="34"/>
        <v>-21</v>
      </c>
      <c r="BV49" s="15">
        <f t="shared" ca="1" si="63"/>
        <v>0.52598048948382414</v>
      </c>
      <c r="BW49" s="15">
        <f t="shared" ca="1" si="63"/>
        <v>-0.33959351695408357</v>
      </c>
      <c r="BX49" s="15">
        <f t="shared" ca="1" si="36"/>
        <v>-0.36651914291880922</v>
      </c>
      <c r="BY49" s="15">
        <f t="shared" ca="1" si="37"/>
        <v>0.86483209167772557</v>
      </c>
      <c r="BZ49" s="16">
        <f t="shared" ca="1" si="38"/>
        <v>5.0407024996497359E-3</v>
      </c>
      <c r="CA49" s="15">
        <f t="shared" ca="1" si="39"/>
        <v>6383525.1241613543</v>
      </c>
      <c r="CB49" s="15">
        <f t="shared" ca="1" si="40"/>
        <v>0.58053026647726791</v>
      </c>
      <c r="CC49" s="15">
        <f t="shared" ca="1" si="41"/>
        <v>0.33701539029616767</v>
      </c>
      <c r="CD49" s="17">
        <f t="shared" ca="1" si="42"/>
        <v>0</v>
      </c>
      <c r="CE49" s="15">
        <f t="shared" ca="1" si="43"/>
        <v>2.6925625964725641E-2</v>
      </c>
      <c r="CF49" s="16">
        <f t="shared" ca="1" si="44"/>
        <v>0.66802531220348205</v>
      </c>
      <c r="CG49" s="15">
        <f t="shared" ca="1" si="45"/>
        <v>4.7084525669274395</v>
      </c>
      <c r="CH49" s="15">
        <f t="shared" ca="1" si="46"/>
        <v>-0.7835977464628372</v>
      </c>
      <c r="CI49" s="15">
        <f t="shared" ca="1" si="47"/>
        <v>42.3670742853297</v>
      </c>
      <c r="CJ49" s="15">
        <f t="shared" ca="1" si="48"/>
        <v>-80.137942128615819</v>
      </c>
      <c r="CK49" s="15">
        <f t="shared" ca="1" si="49"/>
        <v>398.18044249178899</v>
      </c>
      <c r="CL49" s="15">
        <f t="shared" ca="1" si="50"/>
        <v>148656.66825136199</v>
      </c>
      <c r="CM49" s="15">
        <f t="shared" ca="1" si="51"/>
        <v>3336245.6645949632</v>
      </c>
      <c r="CN49" s="15">
        <f t="shared" ca="1" si="52"/>
        <v>648597.20558406145</v>
      </c>
      <c r="CO49" s="15">
        <f t="shared" ca="1" si="53"/>
        <v>3334911.1663291254</v>
      </c>
      <c r="CP49" s="15" t="str">
        <f ca="1">VLOOKUP(_xlfn.FLOOR.MATH(BR49/8+11),Coef!$B$4:$C$23,2)</f>
        <v>R</v>
      </c>
      <c r="CQ49" s="15">
        <f ca="1">_xlfn.FLOOR.MATH(CN49/100000)</f>
        <v>6</v>
      </c>
      <c r="CR49" s="15" t="str">
        <f ca="1">VLOOKUP(MOD(BT49-1,3)*8+CQ49,Coef!$A$2:$C$25,3)</f>
        <v>X</v>
      </c>
      <c r="CS49" s="15">
        <f ca="1">(MOD(_xlfn.FLOOR.MATH(CO49/100000),20))</f>
        <v>13</v>
      </c>
      <c r="CT49" s="15" t="str">
        <f ca="1">VLOOKUP(MOD(MOD(BT49+1,2)*5+CS49,20)+1,Coef!$A$2:$C$21,3)</f>
        <v>P</v>
      </c>
      <c r="CU49" s="15"/>
      <c r="CV49" s="15" t="str">
        <f t="shared" ca="1" si="64"/>
        <v>48597</v>
      </c>
      <c r="CW49" s="15" t="str">
        <f t="shared" ca="1" si="64"/>
        <v>34911</v>
      </c>
      <c r="CX49" s="18" t="str">
        <f t="shared" ca="1" si="55"/>
        <v>648597 mE 3334911 mN 27 S</v>
      </c>
      <c r="CY49" s="15" t="str">
        <f t="shared" ca="1" si="56"/>
        <v>27RXP4859734911</v>
      </c>
    </row>
    <row r="50" spans="2:103">
      <c r="B50" s="30" t="s">
        <v>218</v>
      </c>
      <c r="C50" s="72" t="str">
        <f t="shared" si="0"/>
        <v>29RKM9237271405</v>
      </c>
      <c r="D50" s="72">
        <f t="array" aca="1" ref="D50" ca="1">MATCH(TRUE,ISERROR(VALUE(MID(C50,ROW(INDIRECT("1:"&amp;LEN(C50))),1))),0)</f>
        <v>3</v>
      </c>
      <c r="E50" s="72">
        <f t="shared" ca="1" si="1"/>
        <v>29</v>
      </c>
      <c r="F50" s="72" t="str">
        <f t="shared" ca="1" si="2"/>
        <v>R</v>
      </c>
      <c r="G50" s="72" t="str">
        <f t="shared" ca="1" si="3"/>
        <v>K</v>
      </c>
      <c r="H50" s="72" t="str">
        <f t="shared" ca="1" si="4"/>
        <v>M</v>
      </c>
      <c r="I50" s="72">
        <f t="shared" ca="1" si="5"/>
        <v>10</v>
      </c>
      <c r="J50" s="72">
        <f t="shared" ca="1" si="6"/>
        <v>92372</v>
      </c>
      <c r="K50" s="72">
        <f t="shared" ca="1" si="7"/>
        <v>71405</v>
      </c>
      <c r="L50" s="72">
        <f t="shared" ca="1" si="8"/>
        <v>170.80604746885038</v>
      </c>
      <c r="M50" s="72">
        <f ca="1">VLOOKUP(G50,Coef!$C$2:$F$25,4)</f>
        <v>2</v>
      </c>
      <c r="N50" s="31">
        <f ca="1">VLOOKUP(F50,Coef!$C$4:$D$23,2)</f>
        <v>14</v>
      </c>
      <c r="O50" s="31">
        <f ca="1">MOD(VLOOKUP(H50,Coef!$C$2:$G$21,5)+MOD(E50+1,2)*15,20)</f>
        <v>12</v>
      </c>
      <c r="P50" s="31">
        <f ca="1">VLOOKUP(N50,Coef!$A$27:$B$46,2)</f>
        <v>2.67</v>
      </c>
      <c r="Q50" s="31">
        <f ca="1">VLOOKUP(N50,Coef!$A$27:$C$46,3)+O50/10-0.1</f>
        <v>3.1</v>
      </c>
      <c r="R50" s="31">
        <f ca="1">IF(Q50+0.1&lt;P50,Q50+2,Q50)</f>
        <v>3.1</v>
      </c>
      <c r="S50" s="72">
        <f ca="1">M50*100000+J50</f>
        <v>292372</v>
      </c>
      <c r="T50" s="72">
        <f ca="1">R50*1000000+K50</f>
        <v>3171405</v>
      </c>
      <c r="U50" s="72">
        <f ca="1">IF(N50&lt;11,T50-10000000,T50)</f>
        <v>3171405</v>
      </c>
      <c r="V50" s="72">
        <f ca="1">U50/(6366197.724*0.9996)</f>
        <v>0.49836247744350626</v>
      </c>
      <c r="W50" s="72">
        <f ca="1">(Coef!$J$9/(1+Coef!$J$8*(COS(V50))^2)^0.5)*Coef!$J$6</f>
        <v>6380467.0134730134</v>
      </c>
      <c r="X50" s="72">
        <f ca="1">6*E50-183</f>
        <v>-9</v>
      </c>
      <c r="Y50" s="72">
        <f ca="1">(S50-500000)/W50</f>
        <v>-3.2541191665370589E-2</v>
      </c>
      <c r="Z50" s="72">
        <f ca="1">SIN(2*V50)</f>
        <v>0.83969696077339795</v>
      </c>
      <c r="AA50" s="72">
        <f ca="1">Z50*(COS(V50))^2</f>
        <v>0.64784940554348802</v>
      </c>
      <c r="AB50" s="72">
        <f ca="1">V50+(Z50/2)</f>
        <v>0.91821095783020523</v>
      </c>
      <c r="AC50" s="72">
        <f ca="1">(3*AB50+AA50)/4</f>
        <v>0.85062056975852596</v>
      </c>
      <c r="AD50" s="72">
        <f ca="1">(5*AC50+AA50*(COS(V50))^2)/3</f>
        <v>1.5843121882823821</v>
      </c>
      <c r="AE50" s="72">
        <f ca="1">Coef!$J$6*Coef!$J$9*(V50-(Coef!$J$10*AB50)+(Coef!$J$11*AC50)-(Coef!$J$12*AD50))</f>
        <v>3158581.6422024006</v>
      </c>
      <c r="AF50" s="72">
        <f ca="1">(U50-AE50)/W50</f>
        <v>2.0097835739173258E-3</v>
      </c>
      <c r="AG50" s="72">
        <f ca="1">((Coef!$J$8*Y50^2)/2)*(COS(V50))^2</f>
        <v>2.7530611701156114E-6</v>
      </c>
      <c r="AH50" s="72">
        <f ca="1">Y50*(1-(AG50/3))</f>
        <v>-3.2541161802740186E-2</v>
      </c>
      <c r="AI50" s="72">
        <f ca="1">AF50*(1-AG50)+V50</f>
        <v>0.50037225548436648</v>
      </c>
      <c r="AJ50" s="72">
        <f ca="1">(EXP(AH50)-EXP(-AH50))/2</f>
        <v>-3.2546905227112843E-2</v>
      </c>
      <c r="AK50" s="72">
        <f ca="1">ATAN(AJ50/COS(AI50))</f>
        <v>-3.7077547062338782E-2</v>
      </c>
      <c r="AL50" s="72">
        <f ca="1">ATAN(COS(AK50)*TAN(AI50))</f>
        <v>0.50008290279329182</v>
      </c>
      <c r="AM50" s="72">
        <f ca="1">V50+(1+Coef!$J$8*(COS(V50))^2-(3/2)*Coef!$J$8*SIN(V50)*COS(V50)*(AL50-V50))*(AL50-V50)</f>
        <v>0.50009183593995177</v>
      </c>
      <c r="AN50" s="34" t="str">
        <f t="shared" ca="1" si="9"/>
        <v>29 292372 3171405 N</v>
      </c>
      <c r="AO50" s="33">
        <f t="shared" ca="1" si="10"/>
        <v>28.653151568308015</v>
      </c>
      <c r="AP50" s="33">
        <f t="shared" ca="1" si="11"/>
        <v>-11.124386961369696</v>
      </c>
      <c r="AQ50" s="72">
        <v>285</v>
      </c>
      <c r="AR50" s="72">
        <v>810000</v>
      </c>
      <c r="AS50" s="72">
        <f t="shared" ca="1" si="62"/>
        <v>0.50009183593995177</v>
      </c>
      <c r="AT50" s="72">
        <f t="shared" ca="1" si="62"/>
        <v>-0.19415717974182845</v>
      </c>
      <c r="AU50" s="72">
        <f t="shared" si="62"/>
        <v>4.9741883681838397</v>
      </c>
      <c r="AV50" s="72">
        <f t="array" aca="1" ref="AV50" ca="1">ATAN((1-f)*TAN(AS50))</f>
        <v>0.49867993565936247</v>
      </c>
      <c r="AW50" s="72">
        <f t="shared" ca="1" si="13"/>
        <v>1.1271398468821678</v>
      </c>
      <c r="AX50" s="72">
        <f t="shared" ca="1" si="14"/>
        <v>-0.84829023043092711</v>
      </c>
      <c r="AY50" s="72">
        <f t="shared" ca="1" si="57"/>
        <v>1.889779721279475E-3</v>
      </c>
      <c r="AZ50" s="72">
        <f t="shared" ca="1" si="16"/>
        <v>4.7199904845751666E-4</v>
      </c>
      <c r="BA50" s="72">
        <f t="shared" ca="1" si="17"/>
        <v>1.0004722776588386</v>
      </c>
      <c r="BB50" s="72">
        <f t="shared" ca="1" si="18"/>
        <v>4.719990090249871E-4</v>
      </c>
      <c r="BC50" s="72">
        <f t="shared" ca="1" si="58"/>
        <v>0.12736340754761713</v>
      </c>
      <c r="BD50" s="75">
        <f t="shared" ca="1" si="20"/>
        <v>2.381643101311953</v>
      </c>
      <c r="BE50" s="75">
        <f t="shared" ca="1" si="21"/>
        <v>-4.3475371515404161E-5</v>
      </c>
      <c r="BF50" s="75">
        <f t="shared" ca="1" si="59"/>
        <v>0.12731993217610171</v>
      </c>
      <c r="BG50" s="75">
        <f t="shared" ca="1" si="23"/>
        <v>2.3815996259404373</v>
      </c>
      <c r="BH50" s="75">
        <f t="shared" ca="1" si="24"/>
        <v>-4.3458816209941346E-5</v>
      </c>
      <c r="BI50" s="75">
        <f t="shared" ca="1" si="60"/>
        <v>0.1273199487314072</v>
      </c>
      <c r="BJ50" s="75">
        <f t="shared" ca="1" si="26"/>
        <v>2.3815996424957429</v>
      </c>
      <c r="BK50" s="75">
        <f t="shared" ca="1" si="27"/>
        <v>-4.3458822513956687E-5</v>
      </c>
      <c r="BL50" s="75">
        <f t="shared" ca="1" si="61"/>
        <v>0.12731994872510316</v>
      </c>
      <c r="BM50" s="72">
        <f t="array" aca="1" ref="BM50" ca="1">ATAN2((1-f)*SQRT(AX50^2+(SIN(AV50)*SIN(BL50)-COS(AV50)*COS(BL50)*COS(AU50))^2),SIN(AV50)*COS(BL50)+COS(AV50)*SIN(BL50)*COS(AU50))</f>
        <v>0.52882545472691567</v>
      </c>
      <c r="BN50" s="72">
        <f t="shared" ca="1" si="29"/>
        <v>-0.14241403411717418</v>
      </c>
      <c r="BO50" s="72">
        <f t="array" aca="1" ref="BO50" ca="1">f/16*(1-AX50^2)*(4+f*(4-3*(1-AX50^2)))</f>
        <v>2.3565742006518043E-4</v>
      </c>
      <c r="BP50" s="72">
        <f t="array" aca="1" ref="BP50" ca="1">BN50-(1-BO50)*f*AX50*(BL50+BO50*SIN(BL50)*(COS(BJ50)+BO50*COS(BL50)*(-1+2*COS(BJ50)^2)))</f>
        <v>-0.14205206326150993</v>
      </c>
      <c r="BQ50" s="72">
        <f t="shared" ca="1" si="30"/>
        <v>-0.33620924300333838</v>
      </c>
      <c r="BR50" s="13">
        <f t="shared" ca="1" si="31"/>
        <v>30.299466654938861</v>
      </c>
      <c r="BS50" s="13">
        <f t="shared" ca="1" si="32"/>
        <v>-19.263370657379593</v>
      </c>
      <c r="BT50" s="15">
        <f t="shared" ca="1" si="33"/>
        <v>27</v>
      </c>
      <c r="BU50" s="15">
        <f t="shared" ca="1" si="34"/>
        <v>-21</v>
      </c>
      <c r="BV50" s="15">
        <f t="shared" ca="1" si="63"/>
        <v>0.52882545472691567</v>
      </c>
      <c r="BW50" s="15">
        <f t="shared" ca="1" si="63"/>
        <v>-0.33620924300333838</v>
      </c>
      <c r="BX50" s="15">
        <f t="shared" ca="1" si="36"/>
        <v>-0.36651914291880922</v>
      </c>
      <c r="BY50" s="15">
        <f t="shared" ca="1" si="37"/>
        <v>0.86340024702901075</v>
      </c>
      <c r="BZ50" s="16">
        <f t="shared" ca="1" si="38"/>
        <v>5.024025208876454E-3</v>
      </c>
      <c r="CA50" s="15">
        <f t="shared" ca="1" si="39"/>
        <v>6383578.0878021922</v>
      </c>
      <c r="CB50" s="15">
        <f t="shared" ca="1" si="40"/>
        <v>0.58434033173117472</v>
      </c>
      <c r="CC50" s="15">
        <f t="shared" ca="1" si="41"/>
        <v>0.34145362328769929</v>
      </c>
      <c r="CD50" s="17">
        <f t="shared" ca="1" si="42"/>
        <v>0</v>
      </c>
      <c r="CE50" s="15">
        <f t="shared" ca="1" si="43"/>
        <v>3.0309899915470839E-2</v>
      </c>
      <c r="CF50" s="16">
        <f t="shared" ca="1" si="44"/>
        <v>0.66357040192117722</v>
      </c>
      <c r="CG50" s="15">
        <f t="shared" ca="1" si="45"/>
        <v>4.7038635669093862</v>
      </c>
      <c r="CH50" s="15">
        <f t="shared" ca="1" si="46"/>
        <v>-0.85974093595656176</v>
      </c>
      <c r="CI50" s="15">
        <f t="shared" ca="1" si="47"/>
        <v>42.102661600916711</v>
      </c>
      <c r="CJ50" s="15">
        <f t="shared" ca="1" si="48"/>
        <v>-81.726382572439405</v>
      </c>
      <c r="CK50" s="15">
        <f t="shared" ca="1" si="49"/>
        <v>386.0066509100285</v>
      </c>
      <c r="CL50" s="15">
        <f t="shared" ca="1" si="50"/>
        <v>167068.17834624572</v>
      </c>
      <c r="CM50" s="15">
        <f t="shared" ca="1" si="51"/>
        <v>3354588.4094465775</v>
      </c>
      <c r="CN50" s="15">
        <f t="shared" ca="1" si="52"/>
        <v>667001.35107490723</v>
      </c>
      <c r="CO50" s="15">
        <f t="shared" ca="1" si="53"/>
        <v>3353246.5740827993</v>
      </c>
      <c r="CP50" s="15" t="str">
        <f ca="1">VLOOKUP(_xlfn.FLOOR.MATH(BR50/8+11),Coef!$B$4:$C$23,2)</f>
        <v>R</v>
      </c>
      <c r="CQ50" s="15">
        <f ca="1">_xlfn.FLOOR.MATH(CN50/100000)</f>
        <v>6</v>
      </c>
      <c r="CR50" s="15" t="str">
        <f ca="1">VLOOKUP(MOD(BT50-1,3)*8+CQ50,Coef!$A$2:$C$25,3)</f>
        <v>X</v>
      </c>
      <c r="CS50" s="15">
        <f ca="1">(MOD(_xlfn.FLOOR.MATH(CO50/100000),20))</f>
        <v>13</v>
      </c>
      <c r="CT50" s="15" t="str">
        <f ca="1">VLOOKUP(MOD(MOD(BT50+1,2)*5+CS50,20)+1,Coef!$A$2:$C$21,3)</f>
        <v>P</v>
      </c>
      <c r="CU50" s="15"/>
      <c r="CV50" s="15" t="str">
        <f t="shared" ca="1" si="64"/>
        <v>67001</v>
      </c>
      <c r="CW50" s="15" t="str">
        <f t="shared" ca="1" si="64"/>
        <v>53246</v>
      </c>
      <c r="CX50" s="18" t="str">
        <f t="shared" ca="1" si="55"/>
        <v>667001 mE 3353246 mN 27 S</v>
      </c>
      <c r="CY50" s="15" t="str">
        <f t="shared" ca="1" si="56"/>
        <v>27RXP6700153246</v>
      </c>
    </row>
    <row r="51" spans="2:103">
      <c r="B51" s="30" t="s">
        <v>1308</v>
      </c>
      <c r="C51" s="72" t="str">
        <f t="shared" si="0"/>
        <v>29RMN2019498709</v>
      </c>
      <c r="D51" s="72">
        <f t="array" aca="1" ref="D51" ca="1">MATCH(TRUE,ISERROR(VALUE(MID(C51,ROW(INDIRECT("1:"&amp;LEN(C51))),1))),0)</f>
        <v>3</v>
      </c>
      <c r="E51" s="72">
        <f t="shared" ca="1" si="1"/>
        <v>29</v>
      </c>
      <c r="F51" s="72" t="str">
        <f t="shared" ca="1" si="2"/>
        <v>R</v>
      </c>
      <c r="G51" s="72" t="str">
        <f t="shared" ca="1" si="3"/>
        <v>M</v>
      </c>
      <c r="H51" s="72" t="str">
        <f t="shared" ca="1" si="4"/>
        <v>N</v>
      </c>
      <c r="I51" s="72">
        <f t="shared" ca="1" si="5"/>
        <v>10</v>
      </c>
      <c r="J51" s="72">
        <f t="shared" ca="1" si="6"/>
        <v>20194</v>
      </c>
      <c r="K51" s="72">
        <f t="shared" ca="1" si="7"/>
        <v>98709</v>
      </c>
      <c r="L51" s="72">
        <f t="shared" ca="1" si="8"/>
        <v>170.80604746885038</v>
      </c>
      <c r="M51" s="72">
        <f ca="1">VLOOKUP(G51,Coef!$C$2:$F$25,4)</f>
        <v>4</v>
      </c>
      <c r="N51" s="31">
        <f ca="1">VLOOKUP(F51,Coef!$C$4:$D$23,2)</f>
        <v>14</v>
      </c>
      <c r="O51" s="31">
        <f ca="1">MOD(VLOOKUP(H51,Coef!$C$2:$G$21,5)+MOD(E51+1,2)*15,20)</f>
        <v>13</v>
      </c>
      <c r="P51" s="31">
        <f ca="1">VLOOKUP(N51,Coef!$A$27:$B$46,2)</f>
        <v>2.67</v>
      </c>
      <c r="Q51" s="31">
        <f ca="1">VLOOKUP(N51,Coef!$A$27:$C$46,3)+O51/10-0.1</f>
        <v>3.1999999999999997</v>
      </c>
      <c r="R51" s="31">
        <f ca="1">IF(Q51+0.1&lt;P51,Q51+2,Q51)</f>
        <v>3.1999999999999997</v>
      </c>
      <c r="S51" s="72">
        <f ca="1">M51*100000+J51</f>
        <v>420194</v>
      </c>
      <c r="T51" s="72">
        <f ca="1">R51*1000000+K51</f>
        <v>3298708.9999999995</v>
      </c>
      <c r="U51" s="72">
        <f ca="1">IF(N51&lt;11,T51-10000000,T51)</f>
        <v>3298708.9999999995</v>
      </c>
      <c r="V51" s="72">
        <f ca="1">U51/(6366197.724*0.9996)</f>
        <v>0.51836734494811953</v>
      </c>
      <c r="W51" s="72">
        <f ca="1">(Coef!$J$9/(1+Coef!$J$8*(COS(V51))^2)^0.5)*Coef!$J$6</f>
        <v>6380830.8954947637</v>
      </c>
      <c r="X51" s="72">
        <f ca="1">6*E51-183</f>
        <v>-9</v>
      </c>
      <c r="Y51" s="72">
        <f ca="1">(S51-500000)/W51</f>
        <v>-1.2507148568432939E-2</v>
      </c>
      <c r="Z51" s="72">
        <f ca="1">SIN(2*V51)</f>
        <v>0.86074666647937315</v>
      </c>
      <c r="AA51" s="72">
        <f ca="1">Z51*(COS(V51))^2</f>
        <v>0.64944780781179157</v>
      </c>
      <c r="AB51" s="72">
        <f ca="1">V51+(Z51/2)</f>
        <v>0.94874067818780605</v>
      </c>
      <c r="AC51" s="72">
        <f ca="1">(3*AB51+AA51)/4</f>
        <v>0.87391746059380238</v>
      </c>
      <c r="AD51" s="72">
        <f ca="1">(5*AC51+AA51*(COS(V51))^2)/3</f>
        <v>1.61986885839538</v>
      </c>
      <c r="AE51" s="72">
        <f ca="1">Coef!$J$6*Coef!$J$9*(V51-(Coef!$J$10*AB51)+(Coef!$J$11*AC51)-(Coef!$J$12*AD51))</f>
        <v>3285572.5974928881</v>
      </c>
      <c r="AF51" s="72">
        <f ca="1">(U51-AE51)/W51</f>
        <v>2.0587291408061749E-3</v>
      </c>
      <c r="AG51" s="72">
        <f ca="1">((Coef!$J$8*Y51^2)/2)*(COS(V51))^2</f>
        <v>3.9772509593007748E-7</v>
      </c>
      <c r="AH51" s="72">
        <f ca="1">Y51*(1-(AG51/3))</f>
        <v>-1.2507146910297317E-2</v>
      </c>
      <c r="AI51" s="72">
        <f ca="1">AF51*(1-AG51)+V51</f>
        <v>0.52042607327011747</v>
      </c>
      <c r="AJ51" s="72">
        <f ca="1">(EXP(AH51)-EXP(-AH51))/2</f>
        <v>-1.2507472992352775E-2</v>
      </c>
      <c r="AK51" s="72">
        <f ca="1">ATAN(AJ51/COS(AI51))</f>
        <v>-1.4415053108288259E-2</v>
      </c>
      <c r="AL51" s="72">
        <f ca="1">ATAN(COS(AK51)*TAN(AI51))</f>
        <v>0.52038124994849821</v>
      </c>
      <c r="AM51" s="72">
        <f ca="1">V51+(1+Coef!$J$8*(COS(V51))^2-(3/2)*Coef!$J$8*SIN(V51)*COS(V51)*(AL51-V51))*(AL51-V51)</f>
        <v>0.52039147313731304</v>
      </c>
      <c r="AN51" s="34" t="str">
        <f t="shared" ca="1" si="9"/>
        <v>29 420194 3298709 N</v>
      </c>
      <c r="AO51" s="33">
        <f t="shared" ca="1" si="10"/>
        <v>29.816235105363589</v>
      </c>
      <c r="AP51" s="33">
        <f t="shared" ca="1" si="11"/>
        <v>-9.825921704561857</v>
      </c>
      <c r="AQ51" s="72">
        <v>285</v>
      </c>
      <c r="AR51" s="72">
        <v>810000</v>
      </c>
      <c r="AS51" s="72">
        <f t="shared" ca="1" si="62"/>
        <v>0.52039147313731304</v>
      </c>
      <c r="AT51" s="72">
        <f t="shared" ca="1" si="62"/>
        <v>-0.17149468578777793</v>
      </c>
      <c r="AU51" s="72">
        <f t="shared" si="62"/>
        <v>4.9741883681838397</v>
      </c>
      <c r="AV51" s="72">
        <f t="array" aca="1" ref="AV51" ca="1">ATAN((1-f)*TAN(AS51))</f>
        <v>0.51894387118600105</v>
      </c>
      <c r="AW51" s="72">
        <f t="shared" ca="1" si="13"/>
        <v>1.1453292227271639</v>
      </c>
      <c r="AX51" s="72">
        <f t="shared" ca="1" si="14"/>
        <v>-0.83875537895656183</v>
      </c>
      <c r="AY51" s="72">
        <f t="shared" ca="1" si="57"/>
        <v>1.9981894416017261E-3</v>
      </c>
      <c r="AZ51" s="72">
        <f t="shared" ca="1" si="16"/>
        <v>4.9904888770350194E-4</v>
      </c>
      <c r="BA51" s="72">
        <f t="shared" ca="1" si="17"/>
        <v>1.0004993603553816</v>
      </c>
      <c r="BB51" s="72">
        <f t="shared" ca="1" si="18"/>
        <v>4.990488410954938E-4</v>
      </c>
      <c r="BC51" s="72">
        <f t="shared" ca="1" si="58"/>
        <v>0.12735995992470606</v>
      </c>
      <c r="BD51" s="75">
        <f t="shared" ca="1" si="20"/>
        <v>2.4180184053790339</v>
      </c>
      <c r="BE51" s="75">
        <f t="shared" ca="1" si="21"/>
        <v>-4.7524730467752462E-5</v>
      </c>
      <c r="BF51" s="75">
        <f t="shared" ca="1" si="59"/>
        <v>0.12731243519423829</v>
      </c>
      <c r="BG51" s="75">
        <f t="shared" ca="1" si="23"/>
        <v>2.417970880648566</v>
      </c>
      <c r="BH51" s="75">
        <f t="shared" ca="1" si="24"/>
        <v>-4.750509827666106E-5</v>
      </c>
      <c r="BI51" s="75">
        <f t="shared" ca="1" si="60"/>
        <v>0.12731245482642939</v>
      </c>
      <c r="BJ51" s="75">
        <f t="shared" ca="1" si="26"/>
        <v>2.417970900280757</v>
      </c>
      <c r="BK51" s="75">
        <f t="shared" ca="1" si="27"/>
        <v>-4.7505106386344172E-5</v>
      </c>
      <c r="BL51" s="75">
        <f t="shared" ca="1" si="61"/>
        <v>0.12731245481831971</v>
      </c>
      <c r="BM51" s="72">
        <f t="array" aca="1" ref="BM51" ca="1">ATAN2((1-f)*SQRT(AX51^2+(SIN(AV51)*SIN(BL51)-COS(AV51)*COS(BL51)*COS(AU51))^2),SIN(AV51)*COS(BL51)+COS(AV51)*SIN(BL51)*COS(AU51))</f>
        <v>0.54891236471528371</v>
      </c>
      <c r="BN51" s="72">
        <f t="shared" ca="1" si="29"/>
        <v>-0.14412962926095338</v>
      </c>
      <c r="BO51" s="72">
        <f t="array" aca="1" ref="BO51" ca="1">f/16*(1-AX51^2)*(4+f*(4-3*(1-AX51^2)))</f>
        <v>2.4916616815529177E-4</v>
      </c>
      <c r="BP51" s="72">
        <f t="array" aca="1" ref="BP51" ca="1">BN51-(1-BO51)*f*AX51*(BL51+BO51*SIN(BL51)*(COS(BJ51)+BO51*COS(BL51)*(-1+2*COS(BJ51)^2)))</f>
        <v>-0.14377175856786434</v>
      </c>
      <c r="BQ51" s="72">
        <f t="shared" ca="1" si="30"/>
        <v>-0.31526644435564227</v>
      </c>
      <c r="BR51" s="13">
        <f t="shared" ca="1" si="31"/>
        <v>31.450361820731526</v>
      </c>
      <c r="BS51" s="13">
        <f t="shared" ca="1" si="32"/>
        <v>-18.063436683674315</v>
      </c>
      <c r="BT51" s="15">
        <f t="shared" ca="1" si="33"/>
        <v>27</v>
      </c>
      <c r="BU51" s="15">
        <f t="shared" ca="1" si="34"/>
        <v>-21</v>
      </c>
      <c r="BV51" s="15">
        <f t="shared" ca="1" si="63"/>
        <v>0.54891236471528371</v>
      </c>
      <c r="BW51" s="15">
        <f t="shared" ca="1" si="63"/>
        <v>-0.31526644435564222</v>
      </c>
      <c r="BX51" s="15">
        <f t="shared" ca="1" si="36"/>
        <v>-0.36651914291880922</v>
      </c>
      <c r="BY51" s="15">
        <f t="shared" ca="1" si="37"/>
        <v>0.85309251077336767</v>
      </c>
      <c r="BZ51" s="16">
        <f t="shared" ca="1" si="38"/>
        <v>4.9047822494984539E-3</v>
      </c>
      <c r="CA51" s="15">
        <f t="shared" ca="1" si="39"/>
        <v>6383956.8172979187</v>
      </c>
      <c r="CB51" s="15">
        <f t="shared" ca="1" si="40"/>
        <v>0.61160973471993363</v>
      </c>
      <c r="CC51" s="15">
        <f t="shared" ca="1" si="41"/>
        <v>0.3740664676041876</v>
      </c>
      <c r="CD51" s="17">
        <f t="shared" ca="1" si="42"/>
        <v>0</v>
      </c>
      <c r="CE51" s="15">
        <f t="shared" ca="1" si="43"/>
        <v>5.1252698563166998E-2</v>
      </c>
      <c r="CF51" s="16">
        <f t="shared" ca="1" si="44"/>
        <v>0.63083831464531082</v>
      </c>
      <c r="CG51" s="15">
        <f t="shared" ca="1" si="45"/>
        <v>4.6701728001969585</v>
      </c>
      <c r="CH51" s="15">
        <f t="shared" ca="1" si="46"/>
        <v>-1.4181902981111421</v>
      </c>
      <c r="CI51" s="15">
        <f t="shared" ca="1" si="47"/>
        <v>40.162906000263163</v>
      </c>
      <c r="CJ51" s="15">
        <f t="shared" ca="1" si="48"/>
        <v>-93.183475231759317</v>
      </c>
      <c r="CK51" s="15">
        <f t="shared" ca="1" si="49"/>
        <v>297.20654490967735</v>
      </c>
      <c r="CL51" s="15">
        <f t="shared" ca="1" si="50"/>
        <v>279183.7084496051</v>
      </c>
      <c r="CM51" s="15">
        <f t="shared" ca="1" si="51"/>
        <v>3484642.3815914309</v>
      </c>
      <c r="CN51" s="15">
        <f t="shared" ca="1" si="52"/>
        <v>779072.03496622527</v>
      </c>
      <c r="CO51" s="15">
        <f t="shared" ca="1" si="53"/>
        <v>3483248.5246387944</v>
      </c>
      <c r="CP51" s="15" t="str">
        <f ca="1">VLOOKUP(_xlfn.FLOOR.MATH(BR51/8+11),Coef!$B$4:$C$23,2)</f>
        <v>R</v>
      </c>
      <c r="CQ51" s="15">
        <f ca="1">_xlfn.FLOOR.MATH(CN51/100000)</f>
        <v>7</v>
      </c>
      <c r="CR51" s="15" t="str">
        <f ca="1">VLOOKUP(MOD(BT51-1,3)*8+CQ51,Coef!$A$2:$C$25,3)</f>
        <v>Y</v>
      </c>
      <c r="CS51" s="15">
        <f ca="1">(MOD(_xlfn.FLOOR.MATH(CO51/100000),20))</f>
        <v>14</v>
      </c>
      <c r="CT51" s="15" t="str">
        <f ca="1">VLOOKUP(MOD(MOD(BT51+1,2)*5+CS51,20)+1,Coef!$A$2:$C$21,3)</f>
        <v>Q</v>
      </c>
      <c r="CU51" s="15"/>
      <c r="CV51" s="15" t="str">
        <f t="shared" ca="1" si="64"/>
        <v>79072</v>
      </c>
      <c r="CW51" s="15" t="str">
        <f t="shared" ca="1" si="64"/>
        <v>83248</v>
      </c>
      <c r="CX51" s="18" t="str">
        <f t="shared" ca="1" si="55"/>
        <v>779072 mE 3483248 mN 27 S</v>
      </c>
      <c r="CY51" s="15" t="str">
        <f t="shared" ca="1" si="56"/>
        <v>27RYQ7907283248</v>
      </c>
    </row>
    <row r="52" spans="2:103">
      <c r="B52" s="30" t="s">
        <v>1309</v>
      </c>
      <c r="C52" s="72" t="str">
        <f t="shared" si="0"/>
        <v>29RMP8231163390</v>
      </c>
      <c r="D52" s="72">
        <f t="array" aca="1" ref="D52" ca="1">MATCH(TRUE,ISERROR(VALUE(MID(C52,ROW(INDIRECT("1:"&amp;LEN(C52))),1))),0)</f>
        <v>3</v>
      </c>
      <c r="E52" s="72">
        <f t="shared" ca="1" si="1"/>
        <v>29</v>
      </c>
      <c r="F52" s="72" t="str">
        <f t="shared" ca="1" si="2"/>
        <v>R</v>
      </c>
      <c r="G52" s="72" t="str">
        <f t="shared" ca="1" si="3"/>
        <v>M</v>
      </c>
      <c r="H52" s="72" t="str">
        <f t="shared" ca="1" si="4"/>
        <v>P</v>
      </c>
      <c r="I52" s="72">
        <f t="shared" ca="1" si="5"/>
        <v>10</v>
      </c>
      <c r="J52" s="72">
        <f t="shared" ca="1" si="6"/>
        <v>82311</v>
      </c>
      <c r="K52" s="72">
        <f t="shared" ca="1" si="7"/>
        <v>63390</v>
      </c>
      <c r="L52" s="72">
        <f t="shared" ca="1" si="8"/>
        <v>170.80604746885038</v>
      </c>
      <c r="M52" s="72">
        <f ca="1">VLOOKUP(G52,Coef!$C$2:$F$25,4)</f>
        <v>4</v>
      </c>
      <c r="N52" s="31">
        <f ca="1">VLOOKUP(F52,Coef!$C$4:$D$23,2)</f>
        <v>14</v>
      </c>
      <c r="O52" s="31">
        <f ca="1">MOD(VLOOKUP(H52,Coef!$C$2:$G$21,5)+MOD(E52+1,2)*15,20)</f>
        <v>14</v>
      </c>
      <c r="P52" s="31">
        <f ca="1">VLOOKUP(N52,Coef!$A$27:$B$46,2)</f>
        <v>2.67</v>
      </c>
      <c r="Q52" s="31">
        <f ca="1">VLOOKUP(N52,Coef!$A$27:$C$46,3)+O52/10-0.1</f>
        <v>3.3</v>
      </c>
      <c r="R52" s="31">
        <f ca="1">IF(Q52+0.1&lt;P52,Q52+2,Q52)</f>
        <v>3.3</v>
      </c>
      <c r="S52" s="72">
        <f ca="1">M52*100000+J52</f>
        <v>482311</v>
      </c>
      <c r="T52" s="72">
        <f ca="1">R52*1000000+K52</f>
        <v>3363390</v>
      </c>
      <c r="U52" s="72">
        <f ca="1">IF(N52&lt;11,T52-10000000,T52)</f>
        <v>3363390</v>
      </c>
      <c r="V52" s="72">
        <f ca="1">U52/(6366197.724*0.9996)</f>
        <v>0.52853147832229397</v>
      </c>
      <c r="W52" s="72">
        <f ca="1">(Coef!$J$9/(1+Coef!$J$8*(COS(V52))^2)^0.5)*Coef!$J$6</f>
        <v>6381019.1778795784</v>
      </c>
      <c r="X52" s="72">
        <f ca="1">6*E52-183</f>
        <v>-9</v>
      </c>
      <c r="Y52" s="72">
        <f ca="1">(S52-500000)/W52</f>
        <v>-2.7721276972996153E-3</v>
      </c>
      <c r="Z52" s="72">
        <f ca="1">SIN(2*V52)</f>
        <v>0.87091588334556991</v>
      </c>
      <c r="AA52" s="72">
        <f ca="1">Z52*(COS(V52))^2</f>
        <v>0.64945595915659582</v>
      </c>
      <c r="AB52" s="72">
        <f ca="1">V52+(Z52/2)</f>
        <v>0.96398941999507892</v>
      </c>
      <c r="AC52" s="72">
        <f ca="1">(3*AB52+AA52)/4</f>
        <v>0.8853560547854582</v>
      </c>
      <c r="AD52" s="72">
        <f ca="1">(5*AC52+AA52*(COS(V52))^2)/3</f>
        <v>1.6370300038230059</v>
      </c>
      <c r="AE52" s="72">
        <f ca="1">Coef!$J$6*Coef!$J$9*(V52-(Coef!$J$10*AB52)+(Coef!$J$11*AC52)-(Coef!$J$12*AD52))</f>
        <v>3350102.9377615037</v>
      </c>
      <c r="AF52" s="72">
        <f ca="1">(U52-AE52)/W52</f>
        <v>2.082279000909001E-3</v>
      </c>
      <c r="AG52" s="72">
        <f ca="1">((Coef!$J$8*Y52^2)/2)*(COS(V52))^2</f>
        <v>1.9310673953331368E-8</v>
      </c>
      <c r="AH52" s="72">
        <f ca="1">Y52*(1-(AG52/3))</f>
        <v>-2.7721276794557305E-3</v>
      </c>
      <c r="AI52" s="72">
        <f ca="1">AF52*(1-AG52)+V52</f>
        <v>0.53061375728299276</v>
      </c>
      <c r="AJ52" s="72">
        <f ca="1">(EXP(AH52)-EXP(-AH52))/2</f>
        <v>-2.7721312299483492E-3</v>
      </c>
      <c r="AK52" s="72">
        <f ca="1">ATAN(AJ52/COS(AI52))</f>
        <v>-3.2140666728161004E-3</v>
      </c>
      <c r="AL52" s="72">
        <f ca="1">ATAN(COS(AK52)*TAN(AI52))</f>
        <v>0.53061150282685232</v>
      </c>
      <c r="AM52" s="72">
        <f ca="1">V52+(1+Coef!$J$8*(COS(V52))^2-(3/2)*Coef!$J$8*SIN(V52)*COS(V52)*(AL52-V52))*(AL52-V52)</f>
        <v>0.53062193746605002</v>
      </c>
      <c r="AN52" s="34" t="str">
        <f t="shared" ca="1" si="9"/>
        <v>29 482311 3363390 N</v>
      </c>
      <c r="AO52" s="33">
        <f t="shared" ca="1" si="10"/>
        <v>30.402397533859361</v>
      </c>
      <c r="AP52" s="33">
        <f t="shared" ca="1" si="11"/>
        <v>-9.1841524554260179</v>
      </c>
      <c r="AQ52" s="72">
        <v>285</v>
      </c>
      <c r="AR52" s="72">
        <v>810000</v>
      </c>
      <c r="AS52" s="72">
        <f t="shared" ca="1" si="62"/>
        <v>0.53062193746605002</v>
      </c>
      <c r="AT52" s="72">
        <f t="shared" ca="1" si="62"/>
        <v>-0.16029369935230578</v>
      </c>
      <c r="AU52" s="72">
        <f t="shared" si="62"/>
        <v>4.9741883681838397</v>
      </c>
      <c r="AV52" s="72">
        <f t="array" aca="1" ref="AV52" ca="1">ATAN((1-f)*TAN(AS52))</f>
        <v>0.52915724114549589</v>
      </c>
      <c r="AW52" s="72">
        <f t="shared" ca="1" si="13"/>
        <v>1.1541232875712972</v>
      </c>
      <c r="AX52" s="72">
        <f t="shared" ca="1" si="14"/>
        <v>-0.83381886215216461</v>
      </c>
      <c r="AY52" s="72">
        <f t="shared" ca="1" si="57"/>
        <v>2.053835382672693E-3</v>
      </c>
      <c r="AZ52" s="72">
        <f t="shared" ca="1" si="16"/>
        <v>5.129322415656347E-4</v>
      </c>
      <c r="BA52" s="72">
        <f t="shared" ca="1" si="17"/>
        <v>1.0005132612846981</v>
      </c>
      <c r="BB52" s="72">
        <f t="shared" ca="1" si="18"/>
        <v>5.129321909585566E-4</v>
      </c>
      <c r="BC52" s="72">
        <f t="shared" ca="1" si="58"/>
        <v>0.1273581904111282</v>
      </c>
      <c r="BD52" s="75">
        <f t="shared" ca="1" si="20"/>
        <v>2.4356047655537227</v>
      </c>
      <c r="BE52" s="75">
        <f t="shared" ca="1" si="21"/>
        <v>-4.9597898560182715E-5</v>
      </c>
      <c r="BF52" s="75">
        <f t="shared" ca="1" si="59"/>
        <v>0.12730859251256801</v>
      </c>
      <c r="BG52" s="75">
        <f t="shared" ca="1" si="23"/>
        <v>2.4355551676551626</v>
      </c>
      <c r="BH52" s="75">
        <f t="shared" ca="1" si="24"/>
        <v>-4.9576591760732248E-5</v>
      </c>
      <c r="BI52" s="75">
        <f t="shared" ca="1" si="60"/>
        <v>0.12730861381936748</v>
      </c>
      <c r="BJ52" s="75">
        <f t="shared" ca="1" si="26"/>
        <v>2.435555188961962</v>
      </c>
      <c r="BK52" s="75">
        <f t="shared" ca="1" si="27"/>
        <v>-4.9576600913640273E-5</v>
      </c>
      <c r="BL52" s="75">
        <f t="shared" ca="1" si="61"/>
        <v>0.12730861381021455</v>
      </c>
      <c r="BM52" s="72">
        <f t="array" aca="1" ref="BM52" ca="1">ATAN2((1-f)*SQRT(AX52^2+(SIN(AV52)*SIN(BL52)-COS(AV52)*COS(BL52)*COS(AU52))^2),SIN(AV52)*COS(BL52)+COS(AV52)*SIN(BL52)*COS(AU52))</f>
        <v>0.55903366993421599</v>
      </c>
      <c r="BN52" s="72">
        <f t="shared" ca="1" si="29"/>
        <v>-0.14503241261708033</v>
      </c>
      <c r="BO52" s="72">
        <f t="array" aca="1" ref="BO52" ca="1">f/16*(1-AX52^2)*(4+f*(4-3*(1-AX52^2)))</f>
        <v>2.5609968917228936E-4</v>
      </c>
      <c r="BP52" s="72">
        <f t="array" aca="1" ref="BP52" ca="1">BN52-(1-BO52)*f*AX52*(BL52+BO52*SIN(BL52)*(COS(BJ52)+BO52*COS(BL52)*(-1+2*COS(BJ52)^2)))</f>
        <v>-0.14467666427238082</v>
      </c>
      <c r="BQ52" s="72">
        <f t="shared" ca="1" si="30"/>
        <v>-0.3049703636246866</v>
      </c>
      <c r="BR52" s="13">
        <f t="shared" ca="1" si="31"/>
        <v>32.030269892940076</v>
      </c>
      <c r="BS52" s="13">
        <f t="shared" ca="1" si="32"/>
        <v>-17.473514712264585</v>
      </c>
      <c r="BT52" s="15">
        <f t="shared" ca="1" si="33"/>
        <v>28</v>
      </c>
      <c r="BU52" s="15">
        <f t="shared" ca="1" si="34"/>
        <v>-15</v>
      </c>
      <c r="BV52" s="15">
        <f t="shared" ca="1" si="63"/>
        <v>0.55903366993421599</v>
      </c>
      <c r="BW52" s="15">
        <f t="shared" ca="1" si="63"/>
        <v>-0.3049703636246866</v>
      </c>
      <c r="BX52" s="15">
        <f t="shared" ca="1" si="36"/>
        <v>-0.26179938779914941</v>
      </c>
      <c r="BY52" s="15">
        <f t="shared" ca="1" si="37"/>
        <v>0.84776801654635792</v>
      </c>
      <c r="BZ52" s="16">
        <f t="shared" ca="1" si="38"/>
        <v>4.8437478697334613E-3</v>
      </c>
      <c r="CA52" s="15">
        <f t="shared" ca="1" si="39"/>
        <v>6384150.6956641236</v>
      </c>
      <c r="CB52" s="15">
        <f t="shared" ca="1" si="40"/>
        <v>0.62560418841062992</v>
      </c>
      <c r="CC52" s="15">
        <f t="shared" ca="1" si="41"/>
        <v>0.39138060055692292</v>
      </c>
      <c r="CD52" s="17">
        <f t="shared" ca="1" si="42"/>
        <v>0</v>
      </c>
      <c r="CE52" s="15">
        <f t="shared" ca="1" si="43"/>
        <v>-4.3170975825537194E-2</v>
      </c>
      <c r="CF52" s="16">
        <f t="shared" ca="1" si="44"/>
        <v>0.61346314731281049</v>
      </c>
      <c r="CG52" s="15">
        <f t="shared" ca="1" si="45"/>
        <v>4.6523069778443809</v>
      </c>
      <c r="CH52" s="15">
        <f t="shared" ca="1" si="46"/>
        <v>-1.7139061262442963</v>
      </c>
      <c r="CI52" s="15">
        <f t="shared" ca="1" si="47"/>
        <v>39.135318713451952</v>
      </c>
      <c r="CJ52" s="15">
        <f t="shared" ca="1" si="48"/>
        <v>-99.112258233398165</v>
      </c>
      <c r="CK52" s="15">
        <f t="shared" ca="1" si="49"/>
        <v>250.53107501597714</v>
      </c>
      <c r="CL52" s="15">
        <f t="shared" ca="1" si="50"/>
        <v>-233685.34983754583</v>
      </c>
      <c r="CM52" s="15">
        <f t="shared" ca="1" si="51"/>
        <v>3547885.2821083139</v>
      </c>
      <c r="CN52" s="15">
        <f t="shared" ca="1" si="52"/>
        <v>266408.12430238922</v>
      </c>
      <c r="CO52" s="15">
        <f t="shared" ca="1" si="53"/>
        <v>3546466.1279954705</v>
      </c>
      <c r="CP52" s="15" t="str">
        <f ca="1">VLOOKUP(_xlfn.FLOOR.MATH(BR52/8+11),Coef!$B$4:$C$23,2)</f>
        <v>S</v>
      </c>
      <c r="CQ52" s="15">
        <f ca="1">_xlfn.FLOOR.MATH(CN52/100000)</f>
        <v>2</v>
      </c>
      <c r="CR52" s="15" t="str">
        <f ca="1">VLOOKUP(MOD(BT52-1,3)*8+CQ52,Coef!$A$2:$C$25,3)</f>
        <v>B</v>
      </c>
      <c r="CS52" s="15">
        <f ca="1">(MOD(_xlfn.FLOOR.MATH(CO52/100000),20))</f>
        <v>15</v>
      </c>
      <c r="CT52" s="15" t="str">
        <f ca="1">VLOOKUP(MOD(MOD(BT52+1,2)*5+CS52,20)+1,Coef!$A$2:$C$21,3)</f>
        <v>A</v>
      </c>
      <c r="CU52" s="15"/>
      <c r="CV52" s="15" t="str">
        <f t="shared" ca="1" si="64"/>
        <v>66408</v>
      </c>
      <c r="CW52" s="15" t="str">
        <f t="shared" ca="1" si="64"/>
        <v>46466</v>
      </c>
      <c r="CX52" s="18" t="str">
        <f t="shared" ca="1" si="55"/>
        <v>266408 mE 3546466 mN 28 S</v>
      </c>
      <c r="CY52" s="15" t="str">
        <f t="shared" ca="1" si="56"/>
        <v>28SBA6640846466</v>
      </c>
    </row>
    <row r="53" spans="2:103">
      <c r="B53" s="40" t="s">
        <v>1310</v>
      </c>
      <c r="C53" s="72" t="str">
        <f t="shared" si="0"/>
        <v>29RPQ9901122375</v>
      </c>
      <c r="D53" s="72">
        <f t="array" aca="1" ref="D53" ca="1">MATCH(TRUE,ISERROR(VALUE(MID(C53,ROW(INDIRECT("1:"&amp;LEN(C53))),1))),0)</f>
        <v>3</v>
      </c>
      <c r="E53" s="72">
        <f t="shared" ca="1" si="1"/>
        <v>29</v>
      </c>
      <c r="F53" s="72" t="str">
        <f t="shared" ca="1" si="2"/>
        <v>R</v>
      </c>
      <c r="G53" s="72" t="str">
        <f t="shared" ca="1" si="3"/>
        <v>P</v>
      </c>
      <c r="H53" s="72" t="str">
        <f t="shared" ca="1" si="4"/>
        <v>Q</v>
      </c>
      <c r="I53" s="72">
        <f t="shared" ca="1" si="5"/>
        <v>10</v>
      </c>
      <c r="J53" s="72">
        <f t="shared" ca="1" si="6"/>
        <v>99011</v>
      </c>
      <c r="K53" s="72">
        <f t="shared" ca="1" si="7"/>
        <v>22375</v>
      </c>
      <c r="L53" s="72">
        <f t="shared" ca="1" si="8"/>
        <v>170.80604746885038</v>
      </c>
      <c r="M53" s="72">
        <f ca="1">VLOOKUP(G53,Coef!$C$2:$F$25,4)</f>
        <v>6</v>
      </c>
      <c r="N53" s="31">
        <f ca="1">VLOOKUP(F53,Coef!$C$4:$D$23,2)</f>
        <v>14</v>
      </c>
      <c r="O53" s="31">
        <f ca="1">MOD(VLOOKUP(H53,Coef!$C$2:$G$21,5)+MOD(E53+1,2)*15,20)</f>
        <v>15</v>
      </c>
      <c r="P53" s="31">
        <f ca="1">VLOOKUP(N53,Coef!$A$27:$B$46,2)</f>
        <v>2.67</v>
      </c>
      <c r="Q53" s="31">
        <f ca="1">VLOOKUP(N53,Coef!$A$27:$C$46,3)+O53/10-0.1</f>
        <v>3.4</v>
      </c>
      <c r="R53" s="31">
        <f ca="1">IF(Q53+0.1&lt;P53,Q53+2,Q53)</f>
        <v>3.4</v>
      </c>
      <c r="S53" s="72">
        <f ca="1">M53*100000+J53</f>
        <v>699011</v>
      </c>
      <c r="T53" s="72">
        <f ca="1">R53*1000000+K53</f>
        <v>3422375</v>
      </c>
      <c r="U53" s="72">
        <f ca="1">IF(N53&lt;11,T53-10000000,T53)</f>
        <v>3422375</v>
      </c>
      <c r="V53" s="72">
        <f ca="1">U53/(6366197.724*0.9996)</f>
        <v>0.53780052807532297</v>
      </c>
      <c r="W53" s="72">
        <f ca="1">(Coef!$J$9/(1+Coef!$J$8*(COS(V53))^2)^0.5)*Coef!$J$6</f>
        <v>6381192.7900713068</v>
      </c>
      <c r="X53" s="72">
        <f ca="1">6*E53-183</f>
        <v>-9</v>
      </c>
      <c r="Y53" s="72">
        <f ca="1">(S53-500000)/W53</f>
        <v>3.1187116037247348E-2</v>
      </c>
      <c r="Z53" s="72">
        <f ca="1">SIN(2*V53)</f>
        <v>0.87987593332333236</v>
      </c>
      <c r="AA53" s="72">
        <f ca="1">Z53*(COS(V53))^2</f>
        <v>0.64899801688262315</v>
      </c>
      <c r="AB53" s="72">
        <f ca="1">V53+(Z53/2)</f>
        <v>0.97773849473698915</v>
      </c>
      <c r="AC53" s="72">
        <f ca="1">(3*AB53+AA53)/4</f>
        <v>0.89555337527339762</v>
      </c>
      <c r="AD53" s="72">
        <f ca="1">(5*AC53+AA53*(COS(V53))^2)/3</f>
        <v>1.6521563136722734</v>
      </c>
      <c r="AE53" s="72">
        <f ca="1">Coef!$J$6*Coef!$J$9*(V53-(Coef!$J$10*AB53)+(Coef!$J$11*AC53)-(Coef!$J$12*AD53))</f>
        <v>3408955.5530418064</v>
      </c>
      <c r="AF53" s="72">
        <f ca="1">(U53-AE53)/W53</f>
        <v>2.1029684260712644E-3</v>
      </c>
      <c r="AG53" s="72">
        <f ca="1">((Coef!$J$8*Y53^2)/2)*(COS(V53))^2</f>
        <v>2.4175186615197339E-6</v>
      </c>
      <c r="AH53" s="72">
        <f ca="1">Y53*(1-(AG53/3))</f>
        <v>3.1187090905435675E-2</v>
      </c>
      <c r="AI53" s="72">
        <f ca="1">AF53*(1-AG53)+V53</f>
        <v>0.53990349141742877</v>
      </c>
      <c r="AJ53" s="72">
        <f ca="1">(EXP(AH53)-EXP(-AH53))/2</f>
        <v>3.1192146758789174E-2</v>
      </c>
      <c r="AK53" s="72">
        <f ca="1">ATAN(AJ53/COS(AI53))</f>
        <v>3.6348710792813994E-2</v>
      </c>
      <c r="AL53" s="72">
        <f ca="1">ATAN(COS(AK53)*TAN(AI53))</f>
        <v>0.53961218569510339</v>
      </c>
      <c r="AM53" s="72">
        <f ca="1">V53+(1+Coef!$J$8*(COS(V53))^2-(3/2)*Coef!$J$8*SIN(V53)*COS(V53)*(AL53-V53))*(AL53-V53)</f>
        <v>0.53962117696503131</v>
      </c>
      <c r="AN53" s="34" t="str">
        <f t="shared" ca="1" si="9"/>
        <v>29 699011 3422375 N</v>
      </c>
      <c r="AO53" s="33">
        <f t="shared" ca="1" si="10"/>
        <v>30.918015975978413</v>
      </c>
      <c r="AP53" s="33">
        <f t="shared" ca="1" si="11"/>
        <v>-6.9173722808301337</v>
      </c>
      <c r="AQ53" s="72">
        <v>285</v>
      </c>
      <c r="AR53" s="72">
        <v>810000</v>
      </c>
      <c r="AS53" s="72">
        <f t="shared" ca="1" si="62"/>
        <v>0.53962117696503131</v>
      </c>
      <c r="AT53" s="72">
        <f t="shared" ca="1" si="62"/>
        <v>-0.12073092188667567</v>
      </c>
      <c r="AU53" s="72">
        <f t="shared" si="62"/>
        <v>4.9741883681838397</v>
      </c>
      <c r="AV53" s="72">
        <f t="array" aca="1" ref="AV53" ca="1">ATAN((1-f)*TAN(AS53))</f>
        <v>0.53814194900573131</v>
      </c>
      <c r="AW53" s="72">
        <f t="shared" ca="1" si="13"/>
        <v>1.1616636195370382</v>
      </c>
      <c r="AX53" s="72">
        <f t="shared" ca="1" si="14"/>
        <v>-0.8294042762658328</v>
      </c>
      <c r="AY53" s="72">
        <f t="shared" ca="1" si="57"/>
        <v>2.1033197425190178E-3</v>
      </c>
      <c r="AZ53" s="72">
        <f t="shared" ca="1" si="16"/>
        <v>5.2527766727108864E-4</v>
      </c>
      <c r="BA53" s="72">
        <f t="shared" ca="1" si="17"/>
        <v>1.0005256227443169</v>
      </c>
      <c r="BB53" s="72">
        <f t="shared" ca="1" si="18"/>
        <v>5.2527761292127265E-4</v>
      </c>
      <c r="BC53" s="72">
        <f t="shared" ca="1" si="58"/>
        <v>0.12735661690507089</v>
      </c>
      <c r="BD53" s="75">
        <f t="shared" ca="1" si="20"/>
        <v>2.4506838559791473</v>
      </c>
      <c r="BE53" s="75">
        <f t="shared" ca="1" si="21"/>
        <v>-5.1438598169953577E-5</v>
      </c>
      <c r="BF53" s="75">
        <f t="shared" ca="1" si="59"/>
        <v>0.12730517830690094</v>
      </c>
      <c r="BG53" s="75">
        <f t="shared" ca="1" si="23"/>
        <v>2.4506324173809775</v>
      </c>
      <c r="BH53" s="75">
        <f t="shared" ca="1" si="24"/>
        <v>-5.1415748296596231E-5</v>
      </c>
      <c r="BI53" s="75">
        <f t="shared" ca="1" si="60"/>
        <v>0.12730520115677429</v>
      </c>
      <c r="BJ53" s="75">
        <f t="shared" ca="1" si="26"/>
        <v>2.4506324402308506</v>
      </c>
      <c r="BK53" s="75">
        <f t="shared" ca="1" si="27"/>
        <v>-5.1415758446556951E-5</v>
      </c>
      <c r="BL53" s="75">
        <f t="shared" ca="1" si="61"/>
        <v>0.12730520114662433</v>
      </c>
      <c r="BM53" s="72">
        <f t="array" aca="1" ref="BM53" ca="1">ATAN2((1-f)*SQRT(AX53^2+(SIN(AV53)*SIN(BL53)-COS(AV53)*COS(BL53)*COS(AU53))^2),SIN(AV53)*COS(BL53)+COS(AV53)*SIN(BL53)*COS(AU53))</f>
        <v>0.56793575912081862</v>
      </c>
      <c r="BN53" s="72">
        <f t="shared" ca="1" si="29"/>
        <v>-0.14584840601436289</v>
      </c>
      <c r="BO53" s="72">
        <f t="array" aca="1" ref="BO53" ca="1">f/16*(1-AX53^2)*(4+f*(4-3*(1-AX53^2)))</f>
        <v>2.6226523168559207E-4</v>
      </c>
      <c r="BP53" s="72">
        <f t="array" aca="1" ref="BP53" ca="1">BN53-(1-BO53)*f*AX53*(BL53+BO53*SIN(BL53)*(COS(BJ53)+BO53*COS(BL53)*(-1+2*COS(BJ53)^2)))</f>
        <v>-0.14549455537090877</v>
      </c>
      <c r="BQ53" s="72">
        <f t="shared" ca="1" si="30"/>
        <v>-0.26622547725758444</v>
      </c>
      <c r="BR53" s="13">
        <f t="shared" ca="1" si="31"/>
        <v>32.540322032181457</v>
      </c>
      <c r="BS53" s="13">
        <f t="shared" ca="1" si="32"/>
        <v>-15.25359624571567</v>
      </c>
      <c r="BT53" s="15">
        <f t="shared" ca="1" si="33"/>
        <v>28</v>
      </c>
      <c r="BU53" s="15">
        <f t="shared" ca="1" si="34"/>
        <v>-15</v>
      </c>
      <c r="BV53" s="15">
        <f t="shared" ca="1" si="63"/>
        <v>0.56793575912081862</v>
      </c>
      <c r="BW53" s="15">
        <f t="shared" ca="1" si="63"/>
        <v>-0.26622547725758444</v>
      </c>
      <c r="BX53" s="15">
        <f t="shared" ca="1" si="36"/>
        <v>-0.26179938779914941</v>
      </c>
      <c r="BY53" s="15">
        <f t="shared" ca="1" si="37"/>
        <v>0.84301311119844125</v>
      </c>
      <c r="BZ53" s="16">
        <f t="shared" ca="1" si="38"/>
        <v>4.7895656565653021E-3</v>
      </c>
      <c r="CA53" s="15">
        <f t="shared" ca="1" si="39"/>
        <v>6384322.8226261586</v>
      </c>
      <c r="CB53" s="15">
        <f t="shared" ca="1" si="40"/>
        <v>0.63806008080264509</v>
      </c>
      <c r="CC53" s="15">
        <f t="shared" ca="1" si="41"/>
        <v>0.40712066671387798</v>
      </c>
      <c r="CD53" s="17">
        <f t="shared" ca="1" si="42"/>
        <v>0</v>
      </c>
      <c r="CE53" s="15">
        <f t="shared" ca="1" si="43"/>
        <v>-4.4260894584350341E-3</v>
      </c>
      <c r="CF53" s="16">
        <f t="shared" ca="1" si="44"/>
        <v>0.59766889894268727</v>
      </c>
      <c r="CG53" s="15">
        <f t="shared" ca="1" si="45"/>
        <v>4.6360771839519241</v>
      </c>
      <c r="CH53" s="15">
        <f t="shared" ca="1" si="46"/>
        <v>-1.9822748369168324</v>
      </c>
      <c r="CI53" s="15">
        <f t="shared" ca="1" si="47"/>
        <v>38.202454011220908</v>
      </c>
      <c r="CJ53" s="15">
        <f t="shared" ca="1" si="48"/>
        <v>-104.40952301115519</v>
      </c>
      <c r="CK53" s="15">
        <f t="shared" ca="1" si="49"/>
        <v>208.38087656257915</v>
      </c>
      <c r="CL53" s="15">
        <f t="shared" ca="1" si="50"/>
        <v>-23821.546791929766</v>
      </c>
      <c r="CM53" s="15">
        <f t="shared" ca="1" si="51"/>
        <v>3601797.9394753017</v>
      </c>
      <c r="CN53" s="15">
        <f t="shared" ca="1" si="52"/>
        <v>476187.981826787</v>
      </c>
      <c r="CO53" s="15">
        <f t="shared" ca="1" si="53"/>
        <v>3600357.2202995117</v>
      </c>
      <c r="CP53" s="15" t="str">
        <f ca="1">VLOOKUP(_xlfn.FLOOR.MATH(BR53/8+11),Coef!$B$4:$C$23,2)</f>
        <v>S</v>
      </c>
      <c r="CQ53" s="15">
        <f ca="1">_xlfn.FLOOR.MATH(CN53/100000)</f>
        <v>4</v>
      </c>
      <c r="CR53" s="15" t="str">
        <f ca="1">VLOOKUP(MOD(BT53-1,3)*8+CQ53,Coef!$A$2:$C$25,3)</f>
        <v>D</v>
      </c>
      <c r="CS53" s="15">
        <f ca="1">(MOD(_xlfn.FLOOR.MATH(CO53/100000),20))</f>
        <v>16</v>
      </c>
      <c r="CT53" s="15" t="str">
        <f ca="1">VLOOKUP(MOD(MOD(BT53+1,2)*5+CS53,20)+1,Coef!$A$2:$C$21,3)</f>
        <v>B</v>
      </c>
      <c r="CU53" s="15"/>
      <c r="CV53" s="15" t="str">
        <f t="shared" ca="1" si="64"/>
        <v>76187</v>
      </c>
      <c r="CW53" s="15" t="str">
        <f t="shared" ca="1" si="64"/>
        <v>00357</v>
      </c>
      <c r="CX53" s="18" t="str">
        <f t="shared" ca="1" si="55"/>
        <v>476187 mE 3600357 mN 28 S</v>
      </c>
      <c r="CY53" s="15" t="str">
        <f t="shared" ca="1" si="56"/>
        <v>28SDB7618700357</v>
      </c>
    </row>
    <row r="54" spans="2:103">
      <c r="B54" s="40" t="s">
        <v>1311</v>
      </c>
      <c r="C54" s="72" t="str">
        <f t="shared" si="0"/>
        <v>29RPQ9890324467</v>
      </c>
      <c r="D54" s="72">
        <f t="array" aca="1" ref="D54" ca="1">MATCH(TRUE,ISERROR(VALUE(MID(C54,ROW(INDIRECT("1:"&amp;LEN(C54))),1))),0)</f>
        <v>3</v>
      </c>
      <c r="E54" s="72">
        <f t="shared" ca="1" si="1"/>
        <v>29</v>
      </c>
      <c r="F54" s="72" t="str">
        <f t="shared" ca="1" si="2"/>
        <v>R</v>
      </c>
      <c r="G54" s="72" t="str">
        <f t="shared" ca="1" si="3"/>
        <v>P</v>
      </c>
      <c r="H54" s="72" t="str">
        <f t="shared" ca="1" si="4"/>
        <v>Q</v>
      </c>
      <c r="I54" s="72">
        <f t="shared" ca="1" si="5"/>
        <v>10</v>
      </c>
      <c r="J54" s="72">
        <f t="shared" ca="1" si="6"/>
        <v>98903</v>
      </c>
      <c r="K54" s="72">
        <f t="shared" ca="1" si="7"/>
        <v>24467</v>
      </c>
      <c r="L54" s="72">
        <f t="shared" ca="1" si="8"/>
        <v>170.80604746885038</v>
      </c>
      <c r="M54" s="72">
        <f ca="1">VLOOKUP(G54,Coef!$C$2:$F$25,4)</f>
        <v>6</v>
      </c>
      <c r="N54" s="31">
        <f ca="1">VLOOKUP(F54,Coef!$C$4:$D$23,2)</f>
        <v>14</v>
      </c>
      <c r="O54" s="31">
        <f ca="1">MOD(VLOOKUP(H54,Coef!$C$2:$G$21,5)+MOD(E54+1,2)*15,20)</f>
        <v>15</v>
      </c>
      <c r="P54" s="31">
        <f ca="1">VLOOKUP(N54,Coef!$A$27:$B$46,2)</f>
        <v>2.67</v>
      </c>
      <c r="Q54" s="31">
        <f ca="1">VLOOKUP(N54,Coef!$A$27:$C$46,3)+O54/10-0.1</f>
        <v>3.4</v>
      </c>
      <c r="R54" s="31">
        <f ca="1">IF(Q54+0.1&lt;P54,Q54+2,Q54)</f>
        <v>3.4</v>
      </c>
      <c r="S54" s="72">
        <f ca="1">M54*100000+J54</f>
        <v>698903</v>
      </c>
      <c r="T54" s="72">
        <f ca="1">R54*1000000+K54</f>
        <v>3424467</v>
      </c>
      <c r="U54" s="72">
        <f ca="1">IF(N54&lt;11,T54-10000000,T54)</f>
        <v>3424467</v>
      </c>
      <c r="V54" s="72">
        <f ca="1">U54/(6366197.724*0.9996)</f>
        <v>0.53812927016370715</v>
      </c>
      <c r="W54" s="72">
        <f ca="1">(Coef!$J$9/(1+Coef!$J$8*(COS(V54))^2)^0.5)*Coef!$J$6</f>
        <v>6381198.9802078726</v>
      </c>
      <c r="X54" s="72">
        <f ca="1">6*E54-183</f>
        <v>-9</v>
      </c>
      <c r="Y54" s="72">
        <f ca="1">(S54-500000)/W54</f>
        <v>3.1170161064860036E-2</v>
      </c>
      <c r="Z54" s="72">
        <f ca="1">SIN(2*V54)</f>
        <v>0.88018818188712811</v>
      </c>
      <c r="AA54" s="72">
        <f ca="1">Z54*(COS(V54))^2</f>
        <v>0.64897369036754382</v>
      </c>
      <c r="AB54" s="72">
        <f ca="1">V54+(Z54/2)</f>
        <v>0.97822336110727126</v>
      </c>
      <c r="AC54" s="72">
        <f ca="1">(3*AB54+AA54)/4</f>
        <v>0.89591094342233946</v>
      </c>
      <c r="AD54" s="72">
        <f ca="1">(5*AC54+AA54*(COS(V54))^2)/3</f>
        <v>1.6526836960217774</v>
      </c>
      <c r="AE54" s="72">
        <f ca="1">Coef!$J$6*Coef!$J$9*(V54-(Coef!$J$10*AB54)+(Coef!$J$11*AC54)-(Coef!$J$12*AD54))</f>
        <v>3411042.9461692157</v>
      </c>
      <c r="AF54" s="72">
        <f ca="1">(U54-AE54)/W54</f>
        <v>2.1036883307385883E-3</v>
      </c>
      <c r="AG54" s="72">
        <f ca="1">((Coef!$J$8*Y54^2)/2)*(COS(V54))^2</f>
        <v>2.413943619837477E-6</v>
      </c>
      <c r="AH54" s="72">
        <f ca="1">Y54*(1-(AG54/3))</f>
        <v>3.1170135983856224E-2</v>
      </c>
      <c r="AI54" s="72">
        <f ca="1">AF54*(1-AG54)+V54</f>
        <v>0.54023295341626076</v>
      </c>
      <c r="AJ54" s="72">
        <f ca="1">(EXP(AH54)-EXP(-AH54))/2</f>
        <v>3.1175183595551825E-2</v>
      </c>
      <c r="AK54" s="72">
        <f ca="1">ATAN(AJ54/COS(AI54))</f>
        <v>3.6336130823088203E-2</v>
      </c>
      <c r="AL54" s="72">
        <f ca="1">ATAN(COS(AK54)*TAN(AI54))</f>
        <v>0.53994174676006934</v>
      </c>
      <c r="AM54" s="72">
        <f ca="1">V54+(1+Coef!$J$8*(COS(V54))^2-(3/2)*Coef!$J$8*SIN(V54)*COS(V54)*(AL54-V54))*(AL54-V54)</f>
        <v>0.53995073854890208</v>
      </c>
      <c r="AN54" s="34" t="str">
        <f t="shared" ca="1" si="9"/>
        <v>29 698903 3424467 N</v>
      </c>
      <c r="AO54" s="33">
        <f t="shared" ca="1" si="10"/>
        <v>30.936898463823855</v>
      </c>
      <c r="AP54" s="33">
        <f t="shared" ca="1" si="11"/>
        <v>-6.9180930600018238</v>
      </c>
      <c r="AQ54" s="72">
        <v>285</v>
      </c>
      <c r="AR54" s="72">
        <v>810000</v>
      </c>
      <c r="AS54" s="72">
        <f t="shared" ca="1" si="62"/>
        <v>0.53995073854890208</v>
      </c>
      <c r="AT54" s="72">
        <f t="shared" ca="1" si="62"/>
        <v>-0.12074350185640145</v>
      </c>
      <c r="AU54" s="72">
        <f t="shared" si="62"/>
        <v>4.9741883681838397</v>
      </c>
      <c r="AV54" s="72">
        <f t="array" aca="1" ref="AV54" ca="1">ATAN((1-f)*TAN(AS54))</f>
        <v>0.53847098747100475</v>
      </c>
      <c r="AW54" s="72">
        <f t="shared" ca="1" si="13"/>
        <v>1.161936377288477</v>
      </c>
      <c r="AX54" s="72">
        <f t="shared" ca="1" si="14"/>
        <v>-0.82924133199008387</v>
      </c>
      <c r="AY54" s="72">
        <f t="shared" ca="1" si="57"/>
        <v>2.1051412047867757E-3</v>
      </c>
      <c r="AZ54" s="72">
        <f t="shared" ca="1" si="16"/>
        <v>5.2573207653046838E-4</v>
      </c>
      <c r="BA54" s="72">
        <f t="shared" ca="1" si="17"/>
        <v>1.000526077751033</v>
      </c>
      <c r="BB54" s="72">
        <f t="shared" ca="1" si="18"/>
        <v>5.2573202203947886E-4</v>
      </c>
      <c r="BC54" s="72">
        <f t="shared" ca="1" si="58"/>
        <v>0.12735655898742404</v>
      </c>
      <c r="BD54" s="75">
        <f t="shared" ca="1" si="20"/>
        <v>2.4512293135643781</v>
      </c>
      <c r="BE54" s="75">
        <f t="shared" ca="1" si="21"/>
        <v>-5.1506301013706804E-5</v>
      </c>
      <c r="BF54" s="75">
        <f t="shared" ca="1" si="59"/>
        <v>0.12730505268641032</v>
      </c>
      <c r="BG54" s="75">
        <f t="shared" ca="1" si="23"/>
        <v>2.4511778072633641</v>
      </c>
      <c r="BH54" s="75">
        <f t="shared" ca="1" si="24"/>
        <v>-5.1483393376942818E-5</v>
      </c>
      <c r="BI54" s="75">
        <f t="shared" ca="1" si="60"/>
        <v>0.12730507559404711</v>
      </c>
      <c r="BJ54" s="75">
        <f t="shared" ca="1" si="26"/>
        <v>2.4511778301710012</v>
      </c>
      <c r="BK54" s="75">
        <f t="shared" ca="1" si="27"/>
        <v>-5.148340356487641E-5</v>
      </c>
      <c r="BL54" s="75">
        <f t="shared" ca="1" si="61"/>
        <v>0.12730507558385917</v>
      </c>
      <c r="BM54" s="72">
        <f t="array" aca="1" ref="BM54" ca="1">ATAN2((1-f)*SQRT(AX54^2+(SIN(AV54)*SIN(BL54)-COS(AV54)*COS(BL54)*COS(AU54))^2),SIN(AV54)*COS(BL54)+COS(AV54)*SIN(BL54)*COS(AU54))</f>
        <v>0.56826174247655892</v>
      </c>
      <c r="BN54" s="72">
        <f t="shared" ca="1" si="29"/>
        <v>-0.14587868340008639</v>
      </c>
      <c r="BO54" s="72">
        <f t="array" aca="1" ref="BO54" ca="1">f/16*(1-AX54^2)*(4+f*(4-3*(1-AX54^2)))</f>
        <v>2.6249217386466276E-4</v>
      </c>
      <c r="BP54" s="72">
        <f t="array" aca="1" ref="BP54" ca="1">BN54-(1-BO54)*f*AX54*(BL54+BO54*SIN(BL54)*(COS(BJ54)+BO54*COS(BL54)*(-1+2*COS(BJ54)^2)))</f>
        <v>-0.145524902797039</v>
      </c>
      <c r="BQ54" s="72">
        <f t="shared" ca="1" si="30"/>
        <v>-0.26626840465344048</v>
      </c>
      <c r="BR54" s="13">
        <f t="shared" ca="1" si="31"/>
        <v>32.558999502656889</v>
      </c>
      <c r="BS54" s="13">
        <f t="shared" ca="1" si="32"/>
        <v>-15.25605580432371</v>
      </c>
      <c r="BT54" s="15">
        <f t="shared" ca="1" si="33"/>
        <v>28</v>
      </c>
      <c r="BU54" s="15">
        <f t="shared" ca="1" si="34"/>
        <v>-15</v>
      </c>
      <c r="BV54" s="15">
        <f t="shared" ca="1" si="63"/>
        <v>0.56826174247655892</v>
      </c>
      <c r="BW54" s="15">
        <f t="shared" ca="1" si="63"/>
        <v>-0.26626840465344048</v>
      </c>
      <c r="BX54" s="15">
        <f t="shared" ca="1" si="36"/>
        <v>-0.26179938779914941</v>
      </c>
      <c r="BY54" s="15">
        <f t="shared" ca="1" si="37"/>
        <v>0.84283772224040676</v>
      </c>
      <c r="BZ54" s="16">
        <f t="shared" ca="1" si="38"/>
        <v>4.7875729246993244E-3</v>
      </c>
      <c r="CA54" s="15">
        <f t="shared" ca="1" si="39"/>
        <v>6384329.1534355599</v>
      </c>
      <c r="CB54" s="15">
        <f t="shared" ca="1" si="40"/>
        <v>0.63851887416339048</v>
      </c>
      <c r="CC54" s="15">
        <f t="shared" ca="1" si="41"/>
        <v>0.40770635266288369</v>
      </c>
      <c r="CD54" s="17">
        <f t="shared" ca="1" si="42"/>
        <v>0</v>
      </c>
      <c r="CE54" s="15">
        <f t="shared" ca="1" si="43"/>
        <v>-4.4690168542910746E-3</v>
      </c>
      <c r="CF54" s="16">
        <f t="shared" ca="1" si="44"/>
        <v>0.59708122026181565</v>
      </c>
      <c r="CG54" s="15">
        <f t="shared" ca="1" si="45"/>
        <v>4.635473487077447</v>
      </c>
      <c r="CH54" s="15">
        <f t="shared" ca="1" si="46"/>
        <v>-1.992252271060714</v>
      </c>
      <c r="CI54" s="15">
        <f t="shared" ca="1" si="47"/>
        <v>38.167765819795115</v>
      </c>
      <c r="CJ54" s="15">
        <f t="shared" ca="1" si="48"/>
        <v>-104.60493356760976</v>
      </c>
      <c r="CK54" s="15">
        <f t="shared" ca="1" si="49"/>
        <v>206.81765330428897</v>
      </c>
      <c r="CL54" s="15">
        <f t="shared" ca="1" si="50"/>
        <v>-24047.605575093341</v>
      </c>
      <c r="CM54" s="15">
        <f t="shared" ca="1" si="51"/>
        <v>3603869.7665855172</v>
      </c>
      <c r="CN54" s="15">
        <f t="shared" ca="1" si="52"/>
        <v>475962.01346713671</v>
      </c>
      <c r="CO54" s="15">
        <f t="shared" ca="1" si="53"/>
        <v>3602428.2186788833</v>
      </c>
      <c r="CP54" s="15" t="str">
        <f ca="1">VLOOKUP(_xlfn.FLOOR.MATH(BR54/8+11),Coef!$B$4:$C$23,2)</f>
        <v>S</v>
      </c>
      <c r="CQ54" s="15">
        <f ca="1">_xlfn.FLOOR.MATH(CN54/100000)</f>
        <v>4</v>
      </c>
      <c r="CR54" s="15" t="str">
        <f ca="1">VLOOKUP(MOD(BT54-1,3)*8+CQ54,Coef!$A$2:$C$25,3)</f>
        <v>D</v>
      </c>
      <c r="CS54" s="15">
        <f ca="1">(MOD(_xlfn.FLOOR.MATH(CO54/100000),20))</f>
        <v>16</v>
      </c>
      <c r="CT54" s="15" t="str">
        <f ca="1">VLOOKUP(MOD(MOD(BT54+1,2)*5+CS54,20)+1,Coef!$A$2:$C$21,3)</f>
        <v>B</v>
      </c>
      <c r="CU54" s="15"/>
      <c r="CV54" s="15" t="str">
        <f t="shared" ca="1" si="64"/>
        <v>75962</v>
      </c>
      <c r="CW54" s="15" t="str">
        <f t="shared" ca="1" si="64"/>
        <v>02428</v>
      </c>
      <c r="CX54" s="18" t="str">
        <f t="shared" ca="1" si="55"/>
        <v>475962 mE 3602428 mN 28 S</v>
      </c>
      <c r="CY54" s="15" t="str">
        <f t="shared" ca="1" si="56"/>
        <v>28SDB7596202428</v>
      </c>
    </row>
    <row r="55" spans="2:103">
      <c r="B55" s="40" t="s">
        <v>1310</v>
      </c>
      <c r="C55" s="72" t="str">
        <f t="shared" si="0"/>
        <v>29RPQ9901122375</v>
      </c>
      <c r="D55" s="72">
        <f t="array" aca="1" ref="D55" ca="1">MATCH(TRUE,ISERROR(VALUE(MID(C55,ROW(INDIRECT("1:"&amp;LEN(C55))),1))),0)</f>
        <v>3</v>
      </c>
      <c r="E55" s="72">
        <f t="shared" ca="1" si="1"/>
        <v>29</v>
      </c>
      <c r="F55" s="72" t="str">
        <f t="shared" ca="1" si="2"/>
        <v>R</v>
      </c>
      <c r="G55" s="72" t="str">
        <f t="shared" ca="1" si="3"/>
        <v>P</v>
      </c>
      <c r="H55" s="72" t="str">
        <f t="shared" ca="1" si="4"/>
        <v>Q</v>
      </c>
      <c r="I55" s="72">
        <f t="shared" ca="1" si="5"/>
        <v>10</v>
      </c>
      <c r="J55" s="72">
        <f t="shared" ca="1" si="6"/>
        <v>99011</v>
      </c>
      <c r="K55" s="72">
        <f t="shared" ca="1" si="7"/>
        <v>22375</v>
      </c>
      <c r="L55" s="72">
        <f t="shared" ca="1" si="8"/>
        <v>170.80604746885038</v>
      </c>
      <c r="M55" s="72">
        <f ca="1">VLOOKUP(G55,Coef!$C$2:$F$25,4)</f>
        <v>6</v>
      </c>
      <c r="N55" s="31">
        <f ca="1">VLOOKUP(F55,Coef!$C$4:$D$23,2)</f>
        <v>14</v>
      </c>
      <c r="O55" s="31">
        <f ca="1">MOD(VLOOKUP(H55,Coef!$C$2:$G$21,5)+MOD(E55+1,2)*15,20)</f>
        <v>15</v>
      </c>
      <c r="P55" s="31">
        <f ca="1">VLOOKUP(N55,Coef!$A$27:$B$46,2)</f>
        <v>2.67</v>
      </c>
      <c r="Q55" s="31">
        <f ca="1">VLOOKUP(N55,Coef!$A$27:$C$46,3)+O55/10-0.1</f>
        <v>3.4</v>
      </c>
      <c r="R55" s="31">
        <f ca="1">IF(Q55+0.1&lt;P55,Q55+2,Q55)</f>
        <v>3.4</v>
      </c>
      <c r="S55" s="72">
        <f ca="1">M55*100000+J55</f>
        <v>699011</v>
      </c>
      <c r="T55" s="72">
        <f ca="1">R55*1000000+K55</f>
        <v>3422375</v>
      </c>
      <c r="U55" s="72">
        <f ca="1">IF(N55&lt;11,T55-10000000,T55)</f>
        <v>3422375</v>
      </c>
      <c r="V55" s="72">
        <f ca="1">U55/(6366197.724*0.9996)</f>
        <v>0.53780052807532297</v>
      </c>
      <c r="W55" s="72">
        <f ca="1">(Coef!$J$9/(1+Coef!$J$8*(COS(V55))^2)^0.5)*Coef!$J$6</f>
        <v>6381192.7900713068</v>
      </c>
      <c r="X55" s="72">
        <f ca="1">6*E55-183</f>
        <v>-9</v>
      </c>
      <c r="Y55" s="72">
        <f ca="1">(S55-500000)/W55</f>
        <v>3.1187116037247348E-2</v>
      </c>
      <c r="Z55" s="72">
        <f ca="1">SIN(2*V55)</f>
        <v>0.87987593332333236</v>
      </c>
      <c r="AA55" s="72">
        <f ca="1">Z55*(COS(V55))^2</f>
        <v>0.64899801688262315</v>
      </c>
      <c r="AB55" s="72">
        <f ca="1">V55+(Z55/2)</f>
        <v>0.97773849473698915</v>
      </c>
      <c r="AC55" s="72">
        <f ca="1">(3*AB55+AA55)/4</f>
        <v>0.89555337527339762</v>
      </c>
      <c r="AD55" s="72">
        <f ca="1">(5*AC55+AA55*(COS(V55))^2)/3</f>
        <v>1.6521563136722734</v>
      </c>
      <c r="AE55" s="72">
        <f ca="1">Coef!$J$6*Coef!$J$9*(V55-(Coef!$J$10*AB55)+(Coef!$J$11*AC55)-(Coef!$J$12*AD55))</f>
        <v>3408955.5530418064</v>
      </c>
      <c r="AF55" s="72">
        <f ca="1">(U55-AE55)/W55</f>
        <v>2.1029684260712644E-3</v>
      </c>
      <c r="AG55" s="72">
        <f ca="1">((Coef!$J$8*Y55^2)/2)*(COS(V55))^2</f>
        <v>2.4175186615197339E-6</v>
      </c>
      <c r="AH55" s="72">
        <f ca="1">Y55*(1-(AG55/3))</f>
        <v>3.1187090905435675E-2</v>
      </c>
      <c r="AI55" s="72">
        <f ca="1">AF55*(1-AG55)+V55</f>
        <v>0.53990349141742877</v>
      </c>
      <c r="AJ55" s="72">
        <f ca="1">(EXP(AH55)-EXP(-AH55))/2</f>
        <v>3.1192146758789174E-2</v>
      </c>
      <c r="AK55" s="72">
        <f ca="1">ATAN(AJ55/COS(AI55))</f>
        <v>3.6348710792813994E-2</v>
      </c>
      <c r="AL55" s="72">
        <f ca="1">ATAN(COS(AK55)*TAN(AI55))</f>
        <v>0.53961218569510339</v>
      </c>
      <c r="AM55" s="72">
        <f ca="1">V55+(1+Coef!$J$8*(COS(V55))^2-(3/2)*Coef!$J$8*SIN(V55)*COS(V55)*(AL55-V55))*(AL55-V55)</f>
        <v>0.53962117696503131</v>
      </c>
      <c r="AN55" s="34" t="str">
        <f t="shared" ca="1" si="9"/>
        <v>29 699011 3422375 N</v>
      </c>
      <c r="AO55" s="33">
        <f t="shared" ca="1" si="10"/>
        <v>30.918015975978413</v>
      </c>
      <c r="AP55" s="33">
        <f t="shared" ca="1" si="11"/>
        <v>-6.9173722808301337</v>
      </c>
      <c r="AQ55" s="72">
        <v>285</v>
      </c>
      <c r="AR55" s="72">
        <v>810000</v>
      </c>
      <c r="AS55" s="72">
        <f t="shared" ca="1" si="62"/>
        <v>0.53962117696503131</v>
      </c>
      <c r="AT55" s="72">
        <f t="shared" ca="1" si="62"/>
        <v>-0.12073092188667567</v>
      </c>
      <c r="AU55" s="72">
        <f t="shared" si="62"/>
        <v>4.9741883681838397</v>
      </c>
      <c r="AV55" s="72">
        <f t="array" aca="1" ref="AV55" ca="1">ATAN((1-f)*TAN(AS55))</f>
        <v>0.53814194900573131</v>
      </c>
      <c r="AW55" s="72">
        <f t="shared" ca="1" si="13"/>
        <v>1.1616636195370382</v>
      </c>
      <c r="AX55" s="72">
        <f t="shared" ca="1" si="14"/>
        <v>-0.8294042762658328</v>
      </c>
      <c r="AY55" s="72">
        <f t="shared" ca="1" si="57"/>
        <v>2.1033197425190178E-3</v>
      </c>
      <c r="AZ55" s="72">
        <f t="shared" ca="1" si="16"/>
        <v>5.2527766727108864E-4</v>
      </c>
      <c r="BA55" s="72">
        <f t="shared" ca="1" si="17"/>
        <v>1.0005256227443169</v>
      </c>
      <c r="BB55" s="72">
        <f t="shared" ca="1" si="18"/>
        <v>5.2527761292127265E-4</v>
      </c>
      <c r="BC55" s="72">
        <f t="shared" ca="1" si="58"/>
        <v>0.12735661690507089</v>
      </c>
      <c r="BD55" s="75">
        <f t="shared" ca="1" si="20"/>
        <v>2.4506838559791473</v>
      </c>
      <c r="BE55" s="75">
        <f t="shared" ca="1" si="21"/>
        <v>-5.1438598169953577E-5</v>
      </c>
      <c r="BF55" s="75">
        <f t="shared" ca="1" si="59"/>
        <v>0.12730517830690094</v>
      </c>
      <c r="BG55" s="75">
        <f t="shared" ca="1" si="23"/>
        <v>2.4506324173809775</v>
      </c>
      <c r="BH55" s="75">
        <f t="shared" ca="1" si="24"/>
        <v>-5.1415748296596231E-5</v>
      </c>
      <c r="BI55" s="75">
        <f t="shared" ca="1" si="60"/>
        <v>0.12730520115677429</v>
      </c>
      <c r="BJ55" s="75">
        <f t="shared" ca="1" si="26"/>
        <v>2.4506324402308506</v>
      </c>
      <c r="BK55" s="75">
        <f t="shared" ca="1" si="27"/>
        <v>-5.1415758446556951E-5</v>
      </c>
      <c r="BL55" s="75">
        <f t="shared" ca="1" si="61"/>
        <v>0.12730520114662433</v>
      </c>
      <c r="BM55" s="72">
        <f t="array" aca="1" ref="BM55" ca="1">ATAN2((1-f)*SQRT(AX55^2+(SIN(AV55)*SIN(BL55)-COS(AV55)*COS(BL55)*COS(AU55))^2),SIN(AV55)*COS(BL55)+COS(AV55)*SIN(BL55)*COS(AU55))</f>
        <v>0.56793575912081862</v>
      </c>
      <c r="BN55" s="72">
        <f t="shared" ca="1" si="29"/>
        <v>-0.14584840601436289</v>
      </c>
      <c r="BO55" s="72">
        <f t="array" aca="1" ref="BO55" ca="1">f/16*(1-AX55^2)*(4+f*(4-3*(1-AX55^2)))</f>
        <v>2.6226523168559207E-4</v>
      </c>
      <c r="BP55" s="72">
        <f t="array" aca="1" ref="BP55" ca="1">BN55-(1-BO55)*f*AX55*(BL55+BO55*SIN(BL55)*(COS(BJ55)+BO55*COS(BL55)*(-1+2*COS(BJ55)^2)))</f>
        <v>-0.14549455537090877</v>
      </c>
      <c r="BQ55" s="72">
        <f t="shared" ca="1" si="30"/>
        <v>-0.26622547725758444</v>
      </c>
      <c r="BR55" s="13">
        <f t="shared" ca="1" si="31"/>
        <v>32.540322032181457</v>
      </c>
      <c r="BS55" s="13">
        <f t="shared" ca="1" si="32"/>
        <v>-15.25359624571567</v>
      </c>
      <c r="BT55" s="15">
        <f t="shared" ca="1" si="33"/>
        <v>28</v>
      </c>
      <c r="BU55" s="15">
        <f t="shared" ca="1" si="34"/>
        <v>-15</v>
      </c>
      <c r="BV55" s="15">
        <f t="shared" ca="1" si="63"/>
        <v>0.56793575912081862</v>
      </c>
      <c r="BW55" s="15">
        <f t="shared" ca="1" si="63"/>
        <v>-0.26622547725758444</v>
      </c>
      <c r="BX55" s="15">
        <f t="shared" ca="1" si="36"/>
        <v>-0.26179938779914941</v>
      </c>
      <c r="BY55" s="15">
        <f t="shared" ca="1" si="37"/>
        <v>0.84301311119844125</v>
      </c>
      <c r="BZ55" s="16">
        <f t="shared" ca="1" si="38"/>
        <v>4.7895656565653021E-3</v>
      </c>
      <c r="CA55" s="15">
        <f t="shared" ca="1" si="39"/>
        <v>6384322.8226261586</v>
      </c>
      <c r="CB55" s="15">
        <f t="shared" ca="1" si="40"/>
        <v>0.63806008080264509</v>
      </c>
      <c r="CC55" s="15">
        <f t="shared" ca="1" si="41"/>
        <v>0.40712066671387798</v>
      </c>
      <c r="CD55" s="17">
        <f t="shared" ca="1" si="42"/>
        <v>0</v>
      </c>
      <c r="CE55" s="15">
        <f t="shared" ca="1" si="43"/>
        <v>-4.4260894584350341E-3</v>
      </c>
      <c r="CF55" s="16">
        <f t="shared" ca="1" si="44"/>
        <v>0.59766889894268727</v>
      </c>
      <c r="CG55" s="15">
        <f t="shared" ca="1" si="45"/>
        <v>4.6360771839519241</v>
      </c>
      <c r="CH55" s="15">
        <f t="shared" ca="1" si="46"/>
        <v>-1.9822748369168324</v>
      </c>
      <c r="CI55" s="15">
        <f t="shared" ca="1" si="47"/>
        <v>38.202454011220908</v>
      </c>
      <c r="CJ55" s="15">
        <f t="shared" ca="1" si="48"/>
        <v>-104.40952301115519</v>
      </c>
      <c r="CK55" s="15">
        <f t="shared" ca="1" si="49"/>
        <v>208.38087656257915</v>
      </c>
      <c r="CL55" s="15">
        <f t="shared" ca="1" si="50"/>
        <v>-23821.546791929766</v>
      </c>
      <c r="CM55" s="15">
        <f t="shared" ca="1" si="51"/>
        <v>3601797.9394753017</v>
      </c>
      <c r="CN55" s="15">
        <f t="shared" ca="1" si="52"/>
        <v>476187.981826787</v>
      </c>
      <c r="CO55" s="15">
        <f t="shared" ca="1" si="53"/>
        <v>3600357.2202995117</v>
      </c>
      <c r="CP55" s="15" t="str">
        <f ca="1">VLOOKUP(_xlfn.FLOOR.MATH(BR55/8+11),Coef!$B$4:$C$23,2)</f>
        <v>S</v>
      </c>
      <c r="CQ55" s="15">
        <f ca="1">_xlfn.FLOOR.MATH(CN55/100000)</f>
        <v>4</v>
      </c>
      <c r="CR55" s="15" t="str">
        <f ca="1">VLOOKUP(MOD(BT55-1,3)*8+CQ55,Coef!$A$2:$C$25,3)</f>
        <v>D</v>
      </c>
      <c r="CS55" s="15">
        <f ca="1">(MOD(_xlfn.FLOOR.MATH(CO55/100000),20))</f>
        <v>16</v>
      </c>
      <c r="CT55" s="15" t="str">
        <f ca="1">VLOOKUP(MOD(MOD(BT55+1,2)*5+CS55,20)+1,Coef!$A$2:$C$21,3)</f>
        <v>B</v>
      </c>
      <c r="CU55" s="15"/>
      <c r="CV55" s="15" t="str">
        <f t="shared" ca="1" si="64"/>
        <v>76187</v>
      </c>
      <c r="CW55" s="15" t="str">
        <f t="shared" ca="1" si="64"/>
        <v>00357</v>
      </c>
      <c r="CX55" s="18" t="str">
        <f t="shared" ca="1" si="55"/>
        <v>476187 mE 3600357 mN 28 S</v>
      </c>
      <c r="CY55" s="15" t="str">
        <f t="shared" ca="1" si="56"/>
        <v>28SDB7618700357</v>
      </c>
    </row>
    <row r="56" spans="2:103">
      <c r="B56" s="30"/>
      <c r="C56" s="72" t="str">
        <f t="shared" si="0"/>
        <v/>
      </c>
      <c r="D56" s="72" t="e">
        <f t="array" aca="1" ref="D56" ca="1">MATCH(TRUE,ISERROR(VALUE(MID(C56,ROW(INDIRECT("1:"&amp;LEN(C56))),1))),0)</f>
        <v>#N/A</v>
      </c>
      <c r="E56" s="72" t="e">
        <f t="shared" ca="1" si="1"/>
        <v>#N/A</v>
      </c>
      <c r="F56" s="72" t="e">
        <f t="shared" ca="1" si="2"/>
        <v>#N/A</v>
      </c>
      <c r="G56" s="72" t="e">
        <f t="shared" ca="1" si="3"/>
        <v>#N/A</v>
      </c>
      <c r="H56" s="72" t="e">
        <f t="shared" ca="1" si="4"/>
        <v>#N/A</v>
      </c>
      <c r="I56" s="72" t="e">
        <f t="shared" ca="1" si="5"/>
        <v>#N/A</v>
      </c>
      <c r="J56" s="72" t="e">
        <f t="shared" ca="1" si="6"/>
        <v>#N/A</v>
      </c>
      <c r="K56" s="72" t="e">
        <f t="shared" ca="1" si="7"/>
        <v>#N/A</v>
      </c>
      <c r="L56" s="72" t="e">
        <f t="shared" ca="1" si="8"/>
        <v>#N/A</v>
      </c>
      <c r="M56" s="72" t="e">
        <f ca="1">VLOOKUP(G56,Coef!$C$2:$F$25,4)</f>
        <v>#N/A</v>
      </c>
      <c r="N56" s="31" t="e">
        <f ca="1">VLOOKUP(F56,Coef!$C$4:$D$23,2)</f>
        <v>#N/A</v>
      </c>
      <c r="O56" s="31" t="e">
        <f ca="1">MOD(VLOOKUP(H56,Coef!$C$2:$G$21,5)+MOD(E56+1,2)*15,20)</f>
        <v>#N/A</v>
      </c>
      <c r="P56" s="31" t="e">
        <f ca="1">VLOOKUP(N56,Coef!$A$27:$B$46,2)</f>
        <v>#N/A</v>
      </c>
      <c r="Q56" s="31" t="e">
        <f ca="1">VLOOKUP(N56,Coef!$A$27:$C$46,3)+O56/10-0.1</f>
        <v>#N/A</v>
      </c>
      <c r="R56" s="31" t="e">
        <f ca="1">IF(Q56+0.1&lt;P56,Q56+2,Q56)</f>
        <v>#N/A</v>
      </c>
      <c r="S56" s="72" t="e">
        <f ca="1">M56*100000+J56</f>
        <v>#N/A</v>
      </c>
      <c r="T56" s="72" t="e">
        <f ca="1">R56*1000000+K56</f>
        <v>#N/A</v>
      </c>
      <c r="U56" s="72" t="e">
        <f ca="1">IF(N56&lt;11,T56-10000000,T56)</f>
        <v>#N/A</v>
      </c>
      <c r="V56" s="72" t="e">
        <f ca="1">U56/(6366197.724*0.9996)</f>
        <v>#N/A</v>
      </c>
      <c r="W56" s="72" t="e">
        <f ca="1">(Coef!$J$9/(1+Coef!$J$8*(COS(V56))^2)^0.5)*Coef!$J$6</f>
        <v>#N/A</v>
      </c>
      <c r="X56" s="72" t="e">
        <f ca="1">6*E56-183</f>
        <v>#N/A</v>
      </c>
      <c r="Y56" s="72" t="e">
        <f ca="1">(S56-500000)/W56</f>
        <v>#N/A</v>
      </c>
      <c r="Z56" s="72" t="e">
        <f ca="1">SIN(2*V56)</f>
        <v>#N/A</v>
      </c>
      <c r="AA56" s="72" t="e">
        <f ca="1">Z56*(COS(V56))^2</f>
        <v>#N/A</v>
      </c>
      <c r="AB56" s="72" t="e">
        <f ca="1">V56+(Z56/2)</f>
        <v>#N/A</v>
      </c>
      <c r="AC56" s="72" t="e">
        <f ca="1">(3*AB56+AA56)/4</f>
        <v>#N/A</v>
      </c>
      <c r="AD56" s="72" t="e">
        <f ca="1">(5*AC56+AA56*(COS(V56))^2)/3</f>
        <v>#N/A</v>
      </c>
      <c r="AE56" s="72" t="e">
        <f ca="1">Coef!$J$6*Coef!$J$9*(V56-(Coef!$J$10*AB56)+(Coef!$J$11*AC56)-(Coef!$J$12*AD56))</f>
        <v>#N/A</v>
      </c>
      <c r="AF56" s="72" t="e">
        <f ca="1">(U56-AE56)/W56</f>
        <v>#N/A</v>
      </c>
      <c r="AG56" s="72" t="e">
        <f ca="1">((Coef!$J$8*Y56^2)/2)*(COS(V56))^2</f>
        <v>#N/A</v>
      </c>
      <c r="AH56" s="72" t="e">
        <f ca="1">Y56*(1-(AG56/3))</f>
        <v>#N/A</v>
      </c>
      <c r="AI56" s="72" t="e">
        <f ca="1">AF56*(1-AG56)+V56</f>
        <v>#N/A</v>
      </c>
      <c r="AJ56" s="72" t="e">
        <f ca="1">(EXP(AH56)-EXP(-AH56))/2</f>
        <v>#N/A</v>
      </c>
      <c r="AK56" s="72" t="e">
        <f ca="1">ATAN(AJ56/COS(AI56))</f>
        <v>#N/A</v>
      </c>
      <c r="AL56" s="72" t="e">
        <f ca="1">ATAN(COS(AK56)*TAN(AI56))</f>
        <v>#N/A</v>
      </c>
      <c r="AM56" s="72" t="e">
        <f ca="1">V56+(1+Coef!$J$8*(COS(V56))^2-(3/2)*Coef!$J$8*SIN(V56)*COS(V56)*(AL56-V56))*(AL56-V56)</f>
        <v>#N/A</v>
      </c>
      <c r="AN56" s="34" t="e">
        <f t="shared" ca="1" si="9"/>
        <v>#N/A</v>
      </c>
      <c r="AO56" s="33" t="e">
        <f t="shared" ca="1" si="10"/>
        <v>#N/A</v>
      </c>
      <c r="AP56" s="33" t="e">
        <f t="shared" ca="1" si="11"/>
        <v>#N/A</v>
      </c>
      <c r="AQ56" s="72">
        <v>285</v>
      </c>
      <c r="AR56" s="72">
        <v>810000</v>
      </c>
      <c r="AS56" s="72" t="e">
        <f t="shared" ca="1" si="62"/>
        <v>#N/A</v>
      </c>
      <c r="AT56" s="72" t="e">
        <f t="shared" ca="1" si="62"/>
        <v>#N/A</v>
      </c>
      <c r="AU56" s="72">
        <f t="shared" si="62"/>
        <v>4.9741883681838397</v>
      </c>
      <c r="AV56" s="72" t="e">
        <f t="array" aca="1" ref="AV56" ca="1">ATAN((1-f)*TAN(AS56))</f>
        <v>#N/A</v>
      </c>
      <c r="AW56" s="72" t="e">
        <f t="shared" ca="1" si="13"/>
        <v>#N/A</v>
      </c>
      <c r="AX56" s="72" t="e">
        <f t="shared" ca="1" si="14"/>
        <v>#N/A</v>
      </c>
      <c r="AY56" s="72" t="e">
        <f t="shared" ca="1" si="57"/>
        <v>#N/A</v>
      </c>
      <c r="AZ56" s="72" t="e">
        <f t="shared" ca="1" si="16"/>
        <v>#N/A</v>
      </c>
      <c r="BA56" s="72" t="e">
        <f t="shared" ca="1" si="17"/>
        <v>#N/A</v>
      </c>
      <c r="BB56" s="72" t="e">
        <f t="shared" ca="1" si="18"/>
        <v>#N/A</v>
      </c>
      <c r="BC56" s="72" t="e">
        <f t="shared" ca="1" si="58"/>
        <v>#N/A</v>
      </c>
      <c r="BD56" s="75" t="e">
        <f t="shared" ca="1" si="20"/>
        <v>#N/A</v>
      </c>
      <c r="BE56" s="75" t="e">
        <f t="shared" ca="1" si="21"/>
        <v>#N/A</v>
      </c>
      <c r="BF56" s="75" t="e">
        <f t="shared" ca="1" si="59"/>
        <v>#N/A</v>
      </c>
      <c r="BG56" s="75" t="e">
        <f t="shared" ca="1" si="23"/>
        <v>#N/A</v>
      </c>
      <c r="BH56" s="75" t="e">
        <f t="shared" ca="1" si="24"/>
        <v>#N/A</v>
      </c>
      <c r="BI56" s="75" t="e">
        <f t="shared" ca="1" si="60"/>
        <v>#N/A</v>
      </c>
      <c r="BJ56" s="75" t="e">
        <f t="shared" ca="1" si="26"/>
        <v>#N/A</v>
      </c>
      <c r="BK56" s="75" t="e">
        <f t="shared" ca="1" si="27"/>
        <v>#N/A</v>
      </c>
      <c r="BL56" s="75" t="e">
        <f t="shared" ca="1" si="61"/>
        <v>#N/A</v>
      </c>
      <c r="BM56" s="72" t="e">
        <f t="array" aca="1" ref="BM56" ca="1">ATAN2((1-f)*SQRT(AX56^2+(SIN(AV56)*SIN(BL56)-COS(AV56)*COS(BL56)*COS(AU56))^2),SIN(AV56)*COS(BL56)+COS(AV56)*SIN(BL56)*COS(AU56))</f>
        <v>#N/A</v>
      </c>
      <c r="BN56" s="72" t="e">
        <f t="shared" ca="1" si="29"/>
        <v>#N/A</v>
      </c>
      <c r="BO56" s="72" t="e">
        <f t="array" aca="1" ref="BO56" ca="1">f/16*(1-AX56^2)*(4+f*(4-3*(1-AX56^2)))</f>
        <v>#N/A</v>
      </c>
      <c r="BP56" s="72" t="e">
        <f t="array" aca="1" ref="BP56" ca="1">BN56-(1-BO56)*f*AX56*(BL56+BO56*SIN(BL56)*(COS(BJ56)+BO56*COS(BL56)*(-1+2*COS(BJ56)^2)))</f>
        <v>#N/A</v>
      </c>
      <c r="BQ56" s="72" t="e">
        <f t="shared" ca="1" si="30"/>
        <v>#N/A</v>
      </c>
      <c r="BR56" s="13" t="e">
        <f t="shared" ca="1" si="31"/>
        <v>#N/A</v>
      </c>
      <c r="BS56" s="13" t="e">
        <f t="shared" ca="1" si="32"/>
        <v>#N/A</v>
      </c>
      <c r="BT56" s="15" t="e">
        <f t="shared" ca="1" si="33"/>
        <v>#N/A</v>
      </c>
      <c r="BU56" s="15" t="e">
        <f t="shared" ca="1" si="34"/>
        <v>#N/A</v>
      </c>
      <c r="BV56" s="15" t="e">
        <f t="shared" ca="1" si="63"/>
        <v>#N/A</v>
      </c>
      <c r="BW56" s="15" t="e">
        <f t="shared" ca="1" si="63"/>
        <v>#N/A</v>
      </c>
      <c r="BX56" s="15" t="e">
        <f t="shared" ca="1" si="36"/>
        <v>#N/A</v>
      </c>
      <c r="BY56" s="15" t="e">
        <f t="shared" ca="1" si="37"/>
        <v>#N/A</v>
      </c>
      <c r="BZ56" s="16" t="e">
        <f t="shared" ca="1" si="38"/>
        <v>#N/A</v>
      </c>
      <c r="CA56" s="15" t="e">
        <f t="shared" ca="1" si="39"/>
        <v>#N/A</v>
      </c>
      <c r="CB56" s="15" t="e">
        <f t="shared" ca="1" si="40"/>
        <v>#N/A</v>
      </c>
      <c r="CC56" s="15" t="e">
        <f t="shared" ca="1" si="41"/>
        <v>#N/A</v>
      </c>
      <c r="CD56" s="17" t="e">
        <f t="shared" ca="1" si="42"/>
        <v>#N/A</v>
      </c>
      <c r="CE56" s="15" t="e">
        <f t="shared" ca="1" si="43"/>
        <v>#N/A</v>
      </c>
      <c r="CF56" s="16" t="e">
        <f t="shared" ca="1" si="44"/>
        <v>#N/A</v>
      </c>
      <c r="CG56" s="15" t="e">
        <f t="shared" ca="1" si="45"/>
        <v>#N/A</v>
      </c>
      <c r="CH56" s="15" t="e">
        <f t="shared" ca="1" si="46"/>
        <v>#N/A</v>
      </c>
      <c r="CI56" s="15" t="e">
        <f t="shared" ca="1" si="47"/>
        <v>#N/A</v>
      </c>
      <c r="CJ56" s="15" t="e">
        <f t="shared" ca="1" si="48"/>
        <v>#N/A</v>
      </c>
      <c r="CK56" s="15" t="e">
        <f t="shared" ca="1" si="49"/>
        <v>#N/A</v>
      </c>
      <c r="CL56" s="15" t="e">
        <f t="shared" ca="1" si="50"/>
        <v>#N/A</v>
      </c>
      <c r="CM56" s="15" t="e">
        <f t="shared" ca="1" si="51"/>
        <v>#N/A</v>
      </c>
      <c r="CN56" s="15" t="e">
        <f t="shared" ca="1" si="52"/>
        <v>#N/A</v>
      </c>
      <c r="CO56" s="15" t="e">
        <f t="shared" ca="1" si="53"/>
        <v>#N/A</v>
      </c>
      <c r="CP56" s="15" t="e">
        <f ca="1">VLOOKUP(_xlfn.FLOOR.MATH(BR56/8+11),Coef!$B$4:$C$23,2)</f>
        <v>#N/A</v>
      </c>
      <c r="CQ56" s="15" t="e">
        <f ca="1">_xlfn.FLOOR.MATH(CN56/100000)</f>
        <v>#N/A</v>
      </c>
      <c r="CR56" s="15" t="e">
        <f ca="1">VLOOKUP(MOD(BT56-1,3)*8+CQ56,Coef!$A$2:$C$25,3)</f>
        <v>#N/A</v>
      </c>
      <c r="CS56" s="15" t="e">
        <f ca="1">(MOD(_xlfn.FLOOR.MATH(CO56/100000),20))</f>
        <v>#N/A</v>
      </c>
      <c r="CT56" s="15" t="e">
        <f ca="1">VLOOKUP(MOD(MOD(BT56+1,2)*5+CS56,20)+1,Coef!$A$2:$C$21,3)</f>
        <v>#N/A</v>
      </c>
      <c r="CU56" s="15"/>
      <c r="CV56" s="15" t="e">
        <f t="shared" ca="1" si="64"/>
        <v>#N/A</v>
      </c>
      <c r="CW56" s="15" t="e">
        <f t="shared" ca="1" si="64"/>
        <v>#N/A</v>
      </c>
      <c r="CX56" s="18" t="e">
        <f t="shared" ca="1" si="55"/>
        <v>#N/A</v>
      </c>
      <c r="CY56" s="15" t="e">
        <f t="shared" ca="1" si="56"/>
        <v>#N/A</v>
      </c>
    </row>
    <row r="57" spans="2:103">
      <c r="B57" s="41" t="s">
        <v>183</v>
      </c>
      <c r="C57" s="72" t="str">
        <f t="shared" si="0"/>
        <v>MGRS</v>
      </c>
      <c r="D57" s="72">
        <f t="array" aca="1" ref="D57" ca="1">MATCH(TRUE,ISERROR(VALUE(MID(C57,ROW(INDIRECT("1:"&amp;LEN(C57))),1))),0)</f>
        <v>1</v>
      </c>
      <c r="E57" s="72" t="e">
        <f t="shared" ca="1" si="1"/>
        <v>#VALUE!</v>
      </c>
      <c r="F57" s="72" t="str">
        <f t="shared" ca="1" si="2"/>
        <v>M</v>
      </c>
      <c r="G57" s="72" t="str">
        <f t="shared" ca="1" si="3"/>
        <v>G</v>
      </c>
      <c r="H57" s="72" t="str">
        <f t="shared" ca="1" si="4"/>
        <v>R</v>
      </c>
      <c r="I57" s="72">
        <f t="shared" ca="1" si="5"/>
        <v>1</v>
      </c>
      <c r="J57" s="72" t="e">
        <f t="shared" ca="1" si="6"/>
        <v>#VALUE!</v>
      </c>
      <c r="K57" s="72" t="e">
        <f t="shared" ca="1" si="7"/>
        <v>#VALUE!</v>
      </c>
      <c r="L57" s="72" t="e">
        <f t="shared" ca="1" si="8"/>
        <v>#VALUE!</v>
      </c>
      <c r="M57" s="72">
        <f ca="1">VLOOKUP(G57,Coef!$C$2:$F$25,4)</f>
        <v>7</v>
      </c>
      <c r="N57" s="31">
        <f ca="1">VLOOKUP(F57,Coef!$C$4:$D$23,2)</f>
        <v>10</v>
      </c>
      <c r="O57" s="31" t="e">
        <f ca="1">MOD(VLOOKUP(H57,Coef!$C$2:$G$21,5)+MOD(E57+1,2)*15,20)</f>
        <v>#VALUE!</v>
      </c>
      <c r="P57" s="31">
        <f ca="1">VLOOKUP(N57,Coef!$A$27:$B$46,2)</f>
        <v>9.11</v>
      </c>
      <c r="Q57" s="31" t="e">
        <f ca="1">VLOOKUP(N57,Coef!$A$27:$C$46,3)+O57/10-0.1</f>
        <v>#VALUE!</v>
      </c>
      <c r="R57" s="31" t="e">
        <f ca="1">IF(Q57+0.1&lt;P57,Q57+2,Q57)</f>
        <v>#VALUE!</v>
      </c>
      <c r="S57" s="72" t="e">
        <f ca="1">M57*100000+J57</f>
        <v>#VALUE!</v>
      </c>
      <c r="T57" s="72" t="e">
        <f ca="1">R57*1000000+K57</f>
        <v>#VALUE!</v>
      </c>
      <c r="U57" s="72" t="e">
        <f ca="1">IF(N57&lt;11,T57-10000000,T57)</f>
        <v>#VALUE!</v>
      </c>
      <c r="V57" s="72" t="e">
        <f ca="1">U57/(6366197.724*0.9996)</f>
        <v>#VALUE!</v>
      </c>
      <c r="W57" s="72" t="e">
        <f ca="1">(Coef!$J$9/(1+Coef!$J$8*(COS(V57))^2)^0.5)*Coef!$J$6</f>
        <v>#VALUE!</v>
      </c>
      <c r="X57" s="72" t="e">
        <f ca="1">6*E57-183</f>
        <v>#VALUE!</v>
      </c>
      <c r="Y57" s="72" t="e">
        <f ca="1">(S57-500000)/W57</f>
        <v>#VALUE!</v>
      </c>
      <c r="Z57" s="72" t="e">
        <f ca="1">SIN(2*V57)</f>
        <v>#VALUE!</v>
      </c>
      <c r="AA57" s="72" t="e">
        <f ca="1">Z57*(COS(V57))^2</f>
        <v>#VALUE!</v>
      </c>
      <c r="AB57" s="72" t="e">
        <f ca="1">V57+(Z57/2)</f>
        <v>#VALUE!</v>
      </c>
      <c r="AC57" s="72" t="e">
        <f ca="1">(3*AB57+AA57)/4</f>
        <v>#VALUE!</v>
      </c>
      <c r="AD57" s="72" t="e">
        <f ca="1">(5*AC57+AA57*(COS(V57))^2)/3</f>
        <v>#VALUE!</v>
      </c>
      <c r="AE57" s="72" t="e">
        <f ca="1">Coef!$J$6*Coef!$J$9*(V57-(Coef!$J$10*AB57)+(Coef!$J$11*AC57)-(Coef!$J$12*AD57))</f>
        <v>#VALUE!</v>
      </c>
      <c r="AF57" s="72" t="e">
        <f ca="1">(U57-AE57)/W57</f>
        <v>#VALUE!</v>
      </c>
      <c r="AG57" s="72" t="e">
        <f ca="1">((Coef!$J$8*Y57^2)/2)*(COS(V57))^2</f>
        <v>#VALUE!</v>
      </c>
      <c r="AH57" s="72" t="e">
        <f ca="1">Y57*(1-(AG57/3))</f>
        <v>#VALUE!</v>
      </c>
      <c r="AI57" s="72" t="e">
        <f ca="1">AF57*(1-AG57)+V57</f>
        <v>#VALUE!</v>
      </c>
      <c r="AJ57" s="72" t="e">
        <f ca="1">(EXP(AH57)-EXP(-AH57))/2</f>
        <v>#VALUE!</v>
      </c>
      <c r="AK57" s="72" t="e">
        <f ca="1">ATAN(AJ57/COS(AI57))</f>
        <v>#VALUE!</v>
      </c>
      <c r="AL57" s="72" t="e">
        <f ca="1">ATAN(COS(AK57)*TAN(AI57))</f>
        <v>#VALUE!</v>
      </c>
      <c r="AM57" s="72" t="e">
        <f ca="1">V57+(1+Coef!$J$8*(COS(V57))^2-(3/2)*Coef!$J$8*SIN(V57)*COS(V57)*(AL57-V57))*(AL57-V57)</f>
        <v>#VALUE!</v>
      </c>
      <c r="AN57" s="34" t="e">
        <f t="shared" ca="1" si="9"/>
        <v>#VALUE!</v>
      </c>
      <c r="AO57" s="33" t="e">
        <f t="shared" ca="1" si="10"/>
        <v>#VALUE!</v>
      </c>
      <c r="AP57" s="33" t="e">
        <f t="shared" ca="1" si="11"/>
        <v>#VALUE!</v>
      </c>
      <c r="AQ57" s="72">
        <v>285</v>
      </c>
      <c r="AR57" s="72">
        <v>810000</v>
      </c>
      <c r="AS57" s="72" t="e">
        <f t="shared" ca="1" si="62"/>
        <v>#VALUE!</v>
      </c>
      <c r="AT57" s="72" t="e">
        <f t="shared" ca="1" si="62"/>
        <v>#VALUE!</v>
      </c>
      <c r="AU57" s="72">
        <f t="shared" si="62"/>
        <v>4.9741883681838397</v>
      </c>
      <c r="AV57" s="72" t="e">
        <f t="array" aca="1" ref="AV57" ca="1">ATAN((1-f)*TAN(AS57))</f>
        <v>#VALUE!</v>
      </c>
      <c r="AW57" s="72" t="e">
        <f t="shared" ca="1" si="13"/>
        <v>#VALUE!</v>
      </c>
      <c r="AX57" s="72" t="e">
        <f t="shared" ca="1" si="14"/>
        <v>#VALUE!</v>
      </c>
      <c r="AY57" s="72" t="e">
        <f t="shared" ca="1" si="57"/>
        <v>#VALUE!</v>
      </c>
      <c r="AZ57" s="72" t="e">
        <f t="shared" ca="1" si="16"/>
        <v>#VALUE!</v>
      </c>
      <c r="BA57" s="72" t="e">
        <f t="shared" ca="1" si="17"/>
        <v>#VALUE!</v>
      </c>
      <c r="BB57" s="72" t="e">
        <f t="shared" ca="1" si="18"/>
        <v>#VALUE!</v>
      </c>
      <c r="BC57" s="72" t="e">
        <f t="shared" ca="1" si="58"/>
        <v>#VALUE!</v>
      </c>
      <c r="BD57" s="75" t="e">
        <f t="shared" ca="1" si="20"/>
        <v>#VALUE!</v>
      </c>
      <c r="BE57" s="75" t="e">
        <f t="shared" ca="1" si="21"/>
        <v>#VALUE!</v>
      </c>
      <c r="BF57" s="75" t="e">
        <f t="shared" ca="1" si="59"/>
        <v>#VALUE!</v>
      </c>
      <c r="BG57" s="75" t="e">
        <f t="shared" ca="1" si="23"/>
        <v>#VALUE!</v>
      </c>
      <c r="BH57" s="75" t="e">
        <f t="shared" ca="1" si="24"/>
        <v>#VALUE!</v>
      </c>
      <c r="BI57" s="75" t="e">
        <f t="shared" ca="1" si="60"/>
        <v>#VALUE!</v>
      </c>
      <c r="BJ57" s="75" t="e">
        <f t="shared" ca="1" si="26"/>
        <v>#VALUE!</v>
      </c>
      <c r="BK57" s="75" t="e">
        <f t="shared" ca="1" si="27"/>
        <v>#VALUE!</v>
      </c>
      <c r="BL57" s="75" t="e">
        <f t="shared" ca="1" si="61"/>
        <v>#VALUE!</v>
      </c>
      <c r="BM57" s="72" t="e">
        <f t="array" aca="1" ref="BM57" ca="1">ATAN2((1-f)*SQRT(AX57^2+(SIN(AV57)*SIN(BL57)-COS(AV57)*COS(BL57)*COS(AU57))^2),SIN(AV57)*COS(BL57)+COS(AV57)*SIN(BL57)*COS(AU57))</f>
        <v>#VALUE!</v>
      </c>
      <c r="BN57" s="72" t="e">
        <f t="shared" ca="1" si="29"/>
        <v>#VALUE!</v>
      </c>
      <c r="BO57" s="72" t="e">
        <f t="array" aca="1" ref="BO57" ca="1">f/16*(1-AX57^2)*(4+f*(4-3*(1-AX57^2)))</f>
        <v>#VALUE!</v>
      </c>
      <c r="BP57" s="72" t="e">
        <f t="array" aca="1" ref="BP57" ca="1">BN57-(1-BO57)*f*AX57*(BL57+BO57*SIN(BL57)*(COS(BJ57)+BO57*COS(BL57)*(-1+2*COS(BJ57)^2)))</f>
        <v>#VALUE!</v>
      </c>
      <c r="BQ57" s="72" t="e">
        <f t="shared" ca="1" si="30"/>
        <v>#VALUE!</v>
      </c>
      <c r="BR57" s="13" t="e">
        <f t="shared" ca="1" si="31"/>
        <v>#VALUE!</v>
      </c>
      <c r="BS57" s="13" t="e">
        <f t="shared" ca="1" si="32"/>
        <v>#VALUE!</v>
      </c>
      <c r="BT57" s="15" t="e">
        <f t="shared" ca="1" si="33"/>
        <v>#VALUE!</v>
      </c>
      <c r="BU57" s="15" t="e">
        <f t="shared" ca="1" si="34"/>
        <v>#VALUE!</v>
      </c>
      <c r="BV57" s="15" t="e">
        <f t="shared" ca="1" si="63"/>
        <v>#VALUE!</v>
      </c>
      <c r="BW57" s="15" t="e">
        <f t="shared" ca="1" si="63"/>
        <v>#VALUE!</v>
      </c>
      <c r="BX57" s="15" t="e">
        <f t="shared" ca="1" si="36"/>
        <v>#VALUE!</v>
      </c>
      <c r="BY57" s="15" t="e">
        <f t="shared" ca="1" si="37"/>
        <v>#VALUE!</v>
      </c>
      <c r="BZ57" s="16" t="e">
        <f t="shared" ca="1" si="38"/>
        <v>#VALUE!</v>
      </c>
      <c r="CA57" s="15" t="e">
        <f t="shared" ca="1" si="39"/>
        <v>#VALUE!</v>
      </c>
      <c r="CB57" s="15" t="e">
        <f t="shared" ca="1" si="40"/>
        <v>#VALUE!</v>
      </c>
      <c r="CC57" s="15" t="e">
        <f t="shared" ca="1" si="41"/>
        <v>#VALUE!</v>
      </c>
      <c r="CD57" s="17" t="e">
        <f t="shared" ca="1" si="42"/>
        <v>#VALUE!</v>
      </c>
      <c r="CE57" s="15" t="e">
        <f t="shared" ca="1" si="43"/>
        <v>#VALUE!</v>
      </c>
      <c r="CF57" s="16" t="e">
        <f t="shared" ca="1" si="44"/>
        <v>#VALUE!</v>
      </c>
      <c r="CG57" s="15" t="e">
        <f t="shared" ca="1" si="45"/>
        <v>#VALUE!</v>
      </c>
      <c r="CH57" s="15" t="e">
        <f t="shared" ca="1" si="46"/>
        <v>#VALUE!</v>
      </c>
      <c r="CI57" s="15" t="e">
        <f t="shared" ca="1" si="47"/>
        <v>#VALUE!</v>
      </c>
      <c r="CJ57" s="15" t="e">
        <f t="shared" ca="1" si="48"/>
        <v>#VALUE!</v>
      </c>
      <c r="CK57" s="15" t="e">
        <f t="shared" ca="1" si="49"/>
        <v>#VALUE!</v>
      </c>
      <c r="CL57" s="15" t="e">
        <f t="shared" ca="1" si="50"/>
        <v>#VALUE!</v>
      </c>
      <c r="CM57" s="15" t="e">
        <f t="shared" ca="1" si="51"/>
        <v>#VALUE!</v>
      </c>
      <c r="CN57" s="15" t="e">
        <f t="shared" ca="1" si="52"/>
        <v>#VALUE!</v>
      </c>
      <c r="CO57" s="15" t="e">
        <f t="shared" ca="1" si="53"/>
        <v>#VALUE!</v>
      </c>
      <c r="CP57" s="15" t="e">
        <f ca="1">VLOOKUP(_xlfn.FLOOR.MATH(BR57/8+11),Coef!$B$4:$C$23,2)</f>
        <v>#VALUE!</v>
      </c>
      <c r="CQ57" s="15" t="e">
        <f ca="1">_xlfn.FLOOR.MATH(CN57/100000)</f>
        <v>#VALUE!</v>
      </c>
      <c r="CR57" s="15" t="e">
        <f ca="1">VLOOKUP(MOD(BT57-1,3)*8+CQ57,Coef!$A$2:$C$25,3)</f>
        <v>#VALUE!</v>
      </c>
      <c r="CS57" s="15" t="e">
        <f ca="1">(MOD(_xlfn.FLOOR.MATH(CO57/100000),20))</f>
        <v>#VALUE!</v>
      </c>
      <c r="CT57" s="15" t="e">
        <f ca="1">VLOOKUP(MOD(MOD(BT57+1,2)*5+CS57,20)+1,Coef!$A$2:$C$21,3)</f>
        <v>#VALUE!</v>
      </c>
      <c r="CU57" s="15"/>
      <c r="CV57" s="15" t="e">
        <f t="shared" ca="1" si="64"/>
        <v>#VALUE!</v>
      </c>
      <c r="CW57" s="15" t="e">
        <f t="shared" ca="1" si="64"/>
        <v>#VALUE!</v>
      </c>
      <c r="CX57" s="18" t="e">
        <f t="shared" ca="1" si="55"/>
        <v>#VALUE!</v>
      </c>
      <c r="CY57" s="15" t="e">
        <f t="shared" ca="1" si="56"/>
        <v>#VALUE!</v>
      </c>
    </row>
    <row r="58" spans="2:103">
      <c r="B58" s="42" t="s">
        <v>1312</v>
      </c>
      <c r="C58" s="72" t="str">
        <f t="shared" si="0"/>
        <v>29RNQ9320499911</v>
      </c>
      <c r="D58" s="72">
        <f t="array" aca="1" ref="D58" ca="1">MATCH(TRUE,ISERROR(VALUE(MID(C58,ROW(INDIRECT("1:"&amp;LEN(C58))),1))),0)</f>
        <v>3</v>
      </c>
      <c r="E58" s="72">
        <f t="shared" ca="1" si="1"/>
        <v>29</v>
      </c>
      <c r="F58" s="72" t="str">
        <f t="shared" ca="1" si="2"/>
        <v>R</v>
      </c>
      <c r="G58" s="72" t="str">
        <f t="shared" ca="1" si="3"/>
        <v>N</v>
      </c>
      <c r="H58" s="72" t="str">
        <f t="shared" ca="1" si="4"/>
        <v>Q</v>
      </c>
      <c r="I58" s="72">
        <f t="shared" ca="1" si="5"/>
        <v>10</v>
      </c>
      <c r="J58" s="72">
        <f t="shared" ca="1" si="6"/>
        <v>93204</v>
      </c>
      <c r="K58" s="72">
        <f t="shared" ca="1" si="7"/>
        <v>99911</v>
      </c>
      <c r="L58" s="72">
        <f t="shared" ca="1" si="8"/>
        <v>170.80604746885038</v>
      </c>
      <c r="M58" s="72">
        <f ca="1">VLOOKUP(G58,Coef!$C$2:$F$25,4)</f>
        <v>5</v>
      </c>
      <c r="N58" s="31">
        <f ca="1">VLOOKUP(F58,Coef!$C$4:$D$23,2)</f>
        <v>14</v>
      </c>
      <c r="O58" s="31">
        <f ca="1">MOD(VLOOKUP(H58,Coef!$C$2:$G$21,5)+MOD(E58+1,2)*15,20)</f>
        <v>15</v>
      </c>
      <c r="P58" s="31">
        <f ca="1">VLOOKUP(N58,Coef!$A$27:$B$46,2)</f>
        <v>2.67</v>
      </c>
      <c r="Q58" s="31">
        <f ca="1">VLOOKUP(N58,Coef!$A$27:$C$46,3)+O58/10-0.1</f>
        <v>3.4</v>
      </c>
      <c r="R58" s="31">
        <f ca="1">IF(Q58+0.1&lt;P58,Q58+2,Q58)</f>
        <v>3.4</v>
      </c>
      <c r="S58" s="72">
        <f ca="1">M58*100000+J58</f>
        <v>593204</v>
      </c>
      <c r="T58" s="72">
        <f ca="1">R58*1000000+K58</f>
        <v>3499911</v>
      </c>
      <c r="U58" s="72">
        <f ca="1">IF(N58&lt;11,T58-10000000,T58)</f>
        <v>3499911</v>
      </c>
      <c r="V58" s="72">
        <f ca="1">U58/(6366197.724*0.9996)</f>
        <v>0.54998472815417121</v>
      </c>
      <c r="W58" s="72">
        <f ca="1">(Coef!$J$9/(1+Coef!$J$8*(COS(V58))^2)^0.5)*Coef!$J$6</f>
        <v>6381423.6738689914</v>
      </c>
      <c r="X58" s="72">
        <f ca="1">6*E58-183</f>
        <v>-9</v>
      </c>
      <c r="Y58" s="72">
        <f ca="1">(S58-500000)/W58</f>
        <v>1.4605518261020174E-2</v>
      </c>
      <c r="Z58" s="72">
        <f ca="1">SIN(2*V58)</f>
        <v>0.89119350514565632</v>
      </c>
      <c r="AA58" s="72">
        <f ca="1">Z58*(COS(V58))^2</f>
        <v>0.64772984064892292</v>
      </c>
      <c r="AB58" s="72">
        <f ca="1">V58+(Z58/2)</f>
        <v>0.99558148072699937</v>
      </c>
      <c r="AC58" s="72">
        <f ca="1">(3*AB58+AA58)/4</f>
        <v>0.90861857070748031</v>
      </c>
      <c r="AD58" s="72">
        <f ca="1">(5*AC58+AA58*(COS(V58))^2)/3</f>
        <v>1.6712901537894982</v>
      </c>
      <c r="AE58" s="72">
        <f ca="1">Coef!$J$6*Coef!$J$9*(V58-(Coef!$J$10*AB58)+(Coef!$J$11*AC58)-(Coef!$J$12*AD58))</f>
        <v>3486324.8854208463</v>
      </c>
      <c r="AF58" s="72">
        <f ca="1">(U58-AE58)/W58</f>
        <v>2.1290099629001111E-3</v>
      </c>
      <c r="AG58" s="72">
        <f ca="1">((Coef!$J$8*Y58^2)/2)*(COS(V58))^2</f>
        <v>5.2246031588320254E-7</v>
      </c>
      <c r="AH58" s="72">
        <f ca="1">Y58*(1-(AG58/3))</f>
        <v>1.4605515717418945E-2</v>
      </c>
      <c r="AI58" s="72">
        <f ca="1">AF58*(1-AG58)+V58</f>
        <v>0.55211373700474808</v>
      </c>
      <c r="AJ58" s="72">
        <f ca="1">(EXP(AH58)-EXP(-AH58))/2</f>
        <v>1.4606035000378215E-2</v>
      </c>
      <c r="AK58" s="72">
        <f ca="1">ATAN(AJ58/COS(AI58))</f>
        <v>1.715327366014761E-2</v>
      </c>
      <c r="AL58" s="72">
        <f ca="1">ATAN(COS(AK58)*TAN(AI58))</f>
        <v>0.55204803943528868</v>
      </c>
      <c r="AM58" s="72">
        <f ca="1">V58+(1+Coef!$J$8*(COS(V58))^2-(3/2)*Coef!$J$8*SIN(V58)*COS(V58)*(AL58-V58))*(AL58-V58)</f>
        <v>0.55205812706813362</v>
      </c>
      <c r="AN58" s="34" t="str">
        <f t="shared" ca="1" si="9"/>
        <v>29 593204 3499911 N</v>
      </c>
      <c r="AO58" s="33">
        <f t="shared" ca="1" si="10"/>
        <v>31.630600726900969</v>
      </c>
      <c r="AP58" s="33">
        <f t="shared" ca="1" si="11"/>
        <v>-8.01718981444062</v>
      </c>
      <c r="AQ58" s="72">
        <v>285</v>
      </c>
      <c r="AR58" s="72">
        <v>810000</v>
      </c>
      <c r="AS58" s="72">
        <f t="shared" ca="1" si="62"/>
        <v>0.55205812706813362</v>
      </c>
      <c r="AT58" s="72">
        <f t="shared" ca="1" si="62"/>
        <v>-0.13992635901934206</v>
      </c>
      <c r="AU58" s="72">
        <f t="shared" si="62"/>
        <v>4.9741883681838397</v>
      </c>
      <c r="AV58" s="72">
        <f t="array" aca="1" ref="AV58" ca="1">ATAN((1-f)*TAN(AS58))</f>
        <v>0.55055960417547445</v>
      </c>
      <c r="AW58" s="72">
        <f t="shared" ca="1" si="13"/>
        <v>1.1717963596030103</v>
      </c>
      <c r="AX58" s="72">
        <f t="shared" ca="1" si="14"/>
        <v>-0.82319279314866634</v>
      </c>
      <c r="AY58" s="72">
        <f t="shared" ca="1" si="57"/>
        <v>2.1725012076248599E-3</v>
      </c>
      <c r="AZ58" s="72">
        <f t="shared" ca="1" si="16"/>
        <v>5.4253613157214395E-4</v>
      </c>
      <c r="BA58" s="72">
        <f t="shared" ca="1" si="17"/>
        <v>1.0005429042631144</v>
      </c>
      <c r="BB58" s="72">
        <f t="shared" ca="1" si="18"/>
        <v>5.4253607168725242E-4</v>
      </c>
      <c r="BC58" s="72">
        <f t="shared" ca="1" si="58"/>
        <v>0.12735441718354004</v>
      </c>
      <c r="BD58" s="75">
        <f t="shared" ca="1" si="20"/>
        <v>2.4709471363895608</v>
      </c>
      <c r="BE58" s="75">
        <f t="shared" ca="1" si="21"/>
        <v>-5.4007542145498775E-5</v>
      </c>
      <c r="BF58" s="75">
        <f t="shared" ca="1" si="59"/>
        <v>0.12730040964139455</v>
      </c>
      <c r="BG58" s="75">
        <f t="shared" ca="1" si="23"/>
        <v>2.4708931288474152</v>
      </c>
      <c r="BH58" s="75">
        <f t="shared" ca="1" si="24"/>
        <v>-5.3982450428722694E-5</v>
      </c>
      <c r="BI58" s="75">
        <f t="shared" ca="1" si="60"/>
        <v>0.12730043473311131</v>
      </c>
      <c r="BJ58" s="75">
        <f t="shared" ca="1" si="26"/>
        <v>2.4708931539391319</v>
      </c>
      <c r="BK58" s="75">
        <f t="shared" ca="1" si="27"/>
        <v>-5.3982462085867297E-5</v>
      </c>
      <c r="BL58" s="75">
        <f t="shared" ca="1" si="61"/>
        <v>0.12730043472145416</v>
      </c>
      <c r="BM58" s="72">
        <f t="array" aca="1" ref="BM58" ca="1">ATAN2((1-f)*SQRT(AX58^2+(SIN(AV58)*SIN(BL58)-COS(AV58)*COS(BL58)*COS(AU58))^2),SIN(AV58)*COS(BL58)+COS(AV58)*SIN(BL58)*COS(AU58))</f>
        <v>0.58023664730676883</v>
      </c>
      <c r="BN58" s="72">
        <f t="shared" ca="1" si="29"/>
        <v>-0.14701071024863008</v>
      </c>
      <c r="BO58" s="72">
        <f t="array" aca="1" ref="BO58" ca="1">f/16*(1-AX58^2)*(4+f*(4-3*(1-AX58^2)))</f>
        <v>2.7088456947204823E-4</v>
      </c>
      <c r="BP58" s="72">
        <f t="array" aca="1" ref="BP58" ca="1">BN58-(1-BO58)*f*AX58*(BL58+BO58*SIN(BL58)*(COS(BJ58)+BO58*COS(BL58)*(-1+2*COS(BJ58)^2)))</f>
        <v>-0.14665952933720683</v>
      </c>
      <c r="BQ58" s="72">
        <f t="shared" ca="1" si="30"/>
        <v>-0.28658588835654886</v>
      </c>
      <c r="BR58" s="13">
        <f t="shared" ca="1" si="31"/>
        <v>33.245111009498736</v>
      </c>
      <c r="BS58" s="13">
        <f t="shared" ca="1" si="32"/>
        <v>-16.420161870837649</v>
      </c>
      <c r="BT58" s="15">
        <f t="shared" ca="1" si="33"/>
        <v>28</v>
      </c>
      <c r="BU58" s="15">
        <f t="shared" ca="1" si="34"/>
        <v>-15</v>
      </c>
      <c r="BV58" s="15">
        <f t="shared" ca="1" si="63"/>
        <v>0.58023664730676883</v>
      </c>
      <c r="BW58" s="15">
        <f t="shared" ca="1" si="63"/>
        <v>-0.28658588835654886</v>
      </c>
      <c r="BX58" s="15">
        <f t="shared" ca="1" si="36"/>
        <v>-0.26179938779914941</v>
      </c>
      <c r="BY58" s="15">
        <f t="shared" ca="1" si="37"/>
        <v>0.836332938105942</v>
      </c>
      <c r="BZ58" s="16">
        <f t="shared" ca="1" si="38"/>
        <v>4.713959809156329E-3</v>
      </c>
      <c r="CA58" s="15">
        <f t="shared" ca="1" si="39"/>
        <v>6384563.0318180323</v>
      </c>
      <c r="CB58" s="15">
        <f t="shared" ca="1" si="40"/>
        <v>0.65550672836072321</v>
      </c>
      <c r="CC58" s="15">
        <f t="shared" ca="1" si="41"/>
        <v>0.42968907092617897</v>
      </c>
      <c r="CD58" s="17">
        <f t="shared" ca="1" si="42"/>
        <v>0</v>
      </c>
      <c r="CE58" s="15">
        <f t="shared" ca="1" si="43"/>
        <v>-2.4786500557399449E-2</v>
      </c>
      <c r="CF58" s="16">
        <f t="shared" ca="1" si="44"/>
        <v>0.57502488888297743</v>
      </c>
      <c r="CG58" s="15">
        <f t="shared" ca="1" si="45"/>
        <v>4.6128254530245574</v>
      </c>
      <c r="CH58" s="15">
        <f t="shared" ca="1" si="46"/>
        <v>-2.3662939950444053</v>
      </c>
      <c r="CI58" s="15">
        <f t="shared" ca="1" si="47"/>
        <v>36.867008518869916</v>
      </c>
      <c r="CJ58" s="15">
        <f t="shared" ca="1" si="48"/>
        <v>-111.85114674242649</v>
      </c>
      <c r="CK58" s="15">
        <f t="shared" ca="1" si="49"/>
        <v>148.4135205329892</v>
      </c>
      <c r="CL58" s="15">
        <f t="shared" ca="1" si="50"/>
        <v>-132355.95318974345</v>
      </c>
      <c r="CM58" s="15">
        <f t="shared" ca="1" si="51"/>
        <v>3680831.8525903174</v>
      </c>
      <c r="CN58" s="15">
        <f t="shared" ca="1" si="52"/>
        <v>367696.98919153248</v>
      </c>
      <c r="CO58" s="15">
        <f t="shared" ca="1" si="53"/>
        <v>3679359.5198492813</v>
      </c>
      <c r="CP58" s="15" t="str">
        <f ca="1">VLOOKUP(_xlfn.FLOOR.MATH(BR58/8+11),Coef!$B$4:$C$23,2)</f>
        <v>S</v>
      </c>
      <c r="CQ58" s="15">
        <f ca="1">_xlfn.FLOOR.MATH(CN58/100000)</f>
        <v>3</v>
      </c>
      <c r="CR58" s="15" t="str">
        <f ca="1">VLOOKUP(MOD(BT58-1,3)*8+CQ58,Coef!$A$2:$C$25,3)</f>
        <v>C</v>
      </c>
      <c r="CS58" s="15">
        <f ca="1">(MOD(_xlfn.FLOOR.MATH(CO58/100000),20))</f>
        <v>16</v>
      </c>
      <c r="CT58" s="15" t="str">
        <f ca="1">VLOOKUP(MOD(MOD(BT58+1,2)*5+CS58,20)+1,Coef!$A$2:$C$21,3)</f>
        <v>B</v>
      </c>
      <c r="CU58" s="15"/>
      <c r="CV58" s="15" t="str">
        <f t="shared" ca="1" si="64"/>
        <v>67696</v>
      </c>
      <c r="CW58" s="15" t="str">
        <f t="shared" ca="1" si="64"/>
        <v>79359</v>
      </c>
      <c r="CX58" s="18" t="str">
        <f t="shared" ca="1" si="55"/>
        <v>367696 mE 3679359 mN 28 S</v>
      </c>
      <c r="CY58" s="15" t="str">
        <f t="shared" ca="1" si="56"/>
        <v>28SCB6769679359</v>
      </c>
    </row>
    <row r="59" spans="2:103">
      <c r="B59" s="42" t="s">
        <v>1313</v>
      </c>
      <c r="C59" s="72" t="str">
        <f t="shared" si="0"/>
        <v>29RNR9338100488</v>
      </c>
      <c r="D59" s="72">
        <f t="array" aca="1" ref="D59" ca="1">MATCH(TRUE,ISERROR(VALUE(MID(C59,ROW(INDIRECT("1:"&amp;LEN(C59))),1))),0)</f>
        <v>3</v>
      </c>
      <c r="E59" s="72">
        <f t="shared" ca="1" si="1"/>
        <v>29</v>
      </c>
      <c r="F59" s="72" t="str">
        <f t="shared" ca="1" si="2"/>
        <v>R</v>
      </c>
      <c r="G59" s="72" t="str">
        <f t="shared" ca="1" si="3"/>
        <v>N</v>
      </c>
      <c r="H59" s="72" t="str">
        <f t="shared" ca="1" si="4"/>
        <v>R</v>
      </c>
      <c r="I59" s="72">
        <f t="shared" ca="1" si="5"/>
        <v>10</v>
      </c>
      <c r="J59" s="72">
        <f t="shared" ca="1" si="6"/>
        <v>93381</v>
      </c>
      <c r="K59" s="72">
        <f t="shared" ca="1" si="7"/>
        <v>488</v>
      </c>
      <c r="L59" s="72">
        <f t="shared" ca="1" si="8"/>
        <v>170.80604746885038</v>
      </c>
      <c r="M59" s="72">
        <f ca="1">VLOOKUP(G59,Coef!$C$2:$F$25,4)</f>
        <v>5</v>
      </c>
      <c r="N59" s="31">
        <f ca="1">VLOOKUP(F59,Coef!$C$4:$D$23,2)</f>
        <v>14</v>
      </c>
      <c r="O59" s="31">
        <f ca="1">MOD(VLOOKUP(H59,Coef!$C$2:$G$21,5)+MOD(E59+1,2)*15,20)</f>
        <v>16</v>
      </c>
      <c r="P59" s="31">
        <f ca="1">VLOOKUP(N59,Coef!$A$27:$B$46,2)</f>
        <v>2.67</v>
      </c>
      <c r="Q59" s="31">
        <f ca="1">VLOOKUP(N59,Coef!$A$27:$C$46,3)+O59/10-0.1</f>
        <v>3.5</v>
      </c>
      <c r="R59" s="31">
        <f ca="1">IF(Q59+0.1&lt;P59,Q59+2,Q59)</f>
        <v>3.5</v>
      </c>
      <c r="S59" s="72">
        <f ca="1">M59*100000+J59</f>
        <v>593381</v>
      </c>
      <c r="T59" s="72">
        <f ca="1">R59*1000000+K59</f>
        <v>3500488</v>
      </c>
      <c r="U59" s="72">
        <f ca="1">IF(N59&lt;11,T59-10000000,T59)</f>
        <v>3500488</v>
      </c>
      <c r="V59" s="72">
        <f ca="1">U59/(6366197.724*0.9996)</f>
        <v>0.55007539937070926</v>
      </c>
      <c r="W59" s="72">
        <f ca="1">(Coef!$J$9/(1+Coef!$J$8*(COS(V59))^2)^0.5)*Coef!$J$6</f>
        <v>6381425.4031062843</v>
      </c>
      <c r="X59" s="72">
        <f ca="1">6*E59-183</f>
        <v>-9</v>
      </c>
      <c r="Y59" s="72">
        <f ca="1">(S59-500000)/W59</f>
        <v>1.4633251053055477E-2</v>
      </c>
      <c r="Z59" s="72">
        <f ca="1">SIN(2*V59)</f>
        <v>0.8912757516522557</v>
      </c>
      <c r="AA59" s="72">
        <f ca="1">Z59*(COS(V59))^2</f>
        <v>0.64771759497508596</v>
      </c>
      <c r="AB59" s="72">
        <f ca="1">V59+(Z59/2)</f>
        <v>0.99571327519683717</v>
      </c>
      <c r="AC59" s="72">
        <f ca="1">(3*AB59+AA59)/4</f>
        <v>0.90871435514139942</v>
      </c>
      <c r="AD59" s="72">
        <f ca="1">(5*AC59+AA59*(COS(V59))^2)/3</f>
        <v>1.6714293805385712</v>
      </c>
      <c r="AE59" s="72">
        <f ca="1">Coef!$J$6*Coef!$J$9*(V59-(Coef!$J$10*AB59)+(Coef!$J$11*AC59)-(Coef!$J$12*AD59))</f>
        <v>3486900.6766787991</v>
      </c>
      <c r="AF59" s="72">
        <f ca="1">(U59-AE59)/W59</f>
        <v>2.1291988016638118E-3</v>
      </c>
      <c r="AG59" s="72">
        <f ca="1">((Coef!$J$8*Y59^2)/2)*(COS(V59))^2</f>
        <v>5.2438797330314463E-7</v>
      </c>
      <c r="AH59" s="72">
        <f ca="1">Y59*(1-(AG59/3))</f>
        <v>1.4633248495221855E-2</v>
      </c>
      <c r="AI59" s="72">
        <f ca="1">AF59*(1-AG59)+V59</f>
        <v>0.55220459705584679</v>
      </c>
      <c r="AJ59" s="72">
        <f ca="1">(EXP(AH59)-EXP(-AH59))/2</f>
        <v>1.4633770741847296E-2</v>
      </c>
      <c r="AK59" s="72">
        <f ca="1">ATAN(AJ59/COS(AI59))</f>
        <v>1.7186801855712506E-2</v>
      </c>
      <c r="AL59" s="72">
        <f ca="1">ATAN(COS(AK59)*TAN(AI59))</f>
        <v>0.55213863636704164</v>
      </c>
      <c r="AM59" s="72">
        <f ca="1">V59+(1+Coef!$J$8*(COS(V59))^2-(3/2)*Coef!$J$8*SIN(V59)*COS(V59)*(AL59-V59))*(AL59-V59)</f>
        <v>0.55214872251195701</v>
      </c>
      <c r="AN59" s="34" t="str">
        <f t="shared" ca="1" si="9"/>
        <v>29 593381 3500488 N</v>
      </c>
      <c r="AO59" s="33">
        <f t="shared" ca="1" si="10"/>
        <v>31.635791463475162</v>
      </c>
      <c r="AP59" s="33">
        <f t="shared" ca="1" si="11"/>
        <v>-8.0152687903400626</v>
      </c>
      <c r="AQ59" s="72">
        <v>285</v>
      </c>
      <c r="AR59" s="72">
        <v>810000</v>
      </c>
      <c r="AS59" s="72">
        <f t="shared" ca="1" si="62"/>
        <v>0.55214872251195701</v>
      </c>
      <c r="AT59" s="72">
        <f t="shared" ca="1" si="62"/>
        <v>-0.13989283082377715</v>
      </c>
      <c r="AU59" s="72">
        <f t="shared" si="62"/>
        <v>4.9741883681838397</v>
      </c>
      <c r="AV59" s="72">
        <f t="array" aca="1" ref="AV59" ca="1">ATAN((1-f)*TAN(AS59))</f>
        <v>0.5506500624470434</v>
      </c>
      <c r="AW59" s="72">
        <f t="shared" ca="1" si="13"/>
        <v>1.1718689804422</v>
      </c>
      <c r="AX59" s="72">
        <f t="shared" ca="1" si="14"/>
        <v>-0.82314707779367202</v>
      </c>
      <c r="AY59" s="72">
        <f t="shared" ca="1" si="57"/>
        <v>2.1730084424466311E-3</v>
      </c>
      <c r="AZ59" s="72">
        <f t="shared" ca="1" si="16"/>
        <v>5.426626653134833E-4</v>
      </c>
      <c r="BA59" s="72">
        <f t="shared" ca="1" si="17"/>
        <v>1.0005430309686383</v>
      </c>
      <c r="BB59" s="72">
        <f t="shared" ca="1" si="18"/>
        <v>5.4266260538668183E-4</v>
      </c>
      <c r="BC59" s="72">
        <f t="shared" ca="1" si="58"/>
        <v>0.12735440105578977</v>
      </c>
      <c r="BD59" s="75">
        <f t="shared" ca="1" si="20"/>
        <v>2.4710923619401899</v>
      </c>
      <c r="BE59" s="75">
        <f t="shared" ca="1" si="21"/>
        <v>-5.4026358799832165E-5</v>
      </c>
      <c r="BF59" s="75">
        <f t="shared" ca="1" si="59"/>
        <v>0.12730037469698993</v>
      </c>
      <c r="BG59" s="75">
        <f t="shared" ca="1" si="23"/>
        <v>2.4710383355813899</v>
      </c>
      <c r="BH59" s="75">
        <f t="shared" ca="1" si="24"/>
        <v>-5.4001250283321209E-5</v>
      </c>
      <c r="BI59" s="75">
        <f t="shared" ca="1" si="60"/>
        <v>0.12730039980550645</v>
      </c>
      <c r="BJ59" s="75">
        <f t="shared" ca="1" si="26"/>
        <v>2.4710383606899065</v>
      </c>
      <c r="BK59" s="75">
        <f t="shared" ca="1" si="27"/>
        <v>-5.4001261952015275E-5</v>
      </c>
      <c r="BL59" s="75">
        <f t="shared" ca="1" si="61"/>
        <v>0.12730039979383775</v>
      </c>
      <c r="BM59" s="72">
        <f t="array" aca="1" ref="BM59" ca="1">ATAN2((1-f)*SQRT(AX59^2+(SIN(AV59)*SIN(BL59)-COS(AV59)*COS(BL59)*COS(AU59))^2),SIN(AV59)*COS(BL59)+COS(AV59)*SIN(BL59)*COS(AU59))</f>
        <v>0.58032624377641662</v>
      </c>
      <c r="BN59" s="72">
        <f t="shared" ca="1" si="29"/>
        <v>-0.14701932698181297</v>
      </c>
      <c r="BO59" s="72">
        <f t="array" aca="1" ref="BO59" ca="1">f/16*(1-AX59^2)*(4+f*(4-3*(1-AX59^2)))</f>
        <v>2.709477643578111E-4</v>
      </c>
      <c r="BP59" s="72">
        <f t="array" aca="1" ref="BP59" ca="1">BN59-(1-BO59)*f*AX59*(BL59+BO59*SIN(BL59)*(COS(BJ59)+BO59*COS(BL59)*(-1+2*COS(BJ59)^2)))</f>
        <v>-0.14666816571738422</v>
      </c>
      <c r="BQ59" s="72">
        <f t="shared" ca="1" si="30"/>
        <v>-0.28656099654116141</v>
      </c>
      <c r="BR59" s="13">
        <f t="shared" ca="1" si="31"/>
        <v>33.250244509068828</v>
      </c>
      <c r="BS59" s="13">
        <f t="shared" ca="1" si="32"/>
        <v>-16.418735674871531</v>
      </c>
      <c r="BT59" s="15">
        <f t="shared" ca="1" si="33"/>
        <v>28</v>
      </c>
      <c r="BU59" s="15">
        <f t="shared" ca="1" si="34"/>
        <v>-15</v>
      </c>
      <c r="BV59" s="15">
        <f t="shared" ca="1" si="63"/>
        <v>0.58032624377641662</v>
      </c>
      <c r="BW59" s="15">
        <f t="shared" ca="1" si="63"/>
        <v>-0.28656099654116141</v>
      </c>
      <c r="BX59" s="15">
        <f t="shared" ca="1" si="36"/>
        <v>-0.26179938779914941</v>
      </c>
      <c r="BY59" s="15">
        <f t="shared" ca="1" si="37"/>
        <v>0.83628381600520141</v>
      </c>
      <c r="BZ59" s="16">
        <f t="shared" ca="1" si="38"/>
        <v>4.713406075594625E-3</v>
      </c>
      <c r="CA59" s="15">
        <f t="shared" ca="1" si="39"/>
        <v>6384564.7911985274</v>
      </c>
      <c r="CB59" s="15">
        <f t="shared" ca="1" si="40"/>
        <v>0.65563483097812114</v>
      </c>
      <c r="CC59" s="15">
        <f t="shared" ca="1" si="41"/>
        <v>0.42985703159170946</v>
      </c>
      <c r="CD59" s="17">
        <f t="shared" ca="1" si="42"/>
        <v>0</v>
      </c>
      <c r="CE59" s="15">
        <f t="shared" ca="1" si="43"/>
        <v>-2.4761608742011998E-2</v>
      </c>
      <c r="CF59" s="16">
        <f t="shared" ca="1" si="44"/>
        <v>0.57485637448388527</v>
      </c>
      <c r="CG59" s="15">
        <f t="shared" ca="1" si="45"/>
        <v>4.6126524878759758</v>
      </c>
      <c r="CH59" s="15">
        <f t="shared" ca="1" si="46"/>
        <v>-2.3691485528118061</v>
      </c>
      <c r="CI59" s="15">
        <f t="shared" ca="1" si="47"/>
        <v>36.857078930067559</v>
      </c>
      <c r="CJ59" s="15">
        <f t="shared" ca="1" si="48"/>
        <v>-111.90585075223575</v>
      </c>
      <c r="CK59" s="15">
        <f t="shared" ca="1" si="49"/>
        <v>147.96929470800117</v>
      </c>
      <c r="CL59" s="15">
        <f t="shared" ca="1" si="50"/>
        <v>-132215.2920133413</v>
      </c>
      <c r="CM59" s="15">
        <f t="shared" ca="1" si="51"/>
        <v>3681399.4676399087</v>
      </c>
      <c r="CN59" s="15">
        <f t="shared" ca="1" si="52"/>
        <v>367837.59410346404</v>
      </c>
      <c r="CO59" s="15">
        <f t="shared" ca="1" si="53"/>
        <v>3679926.9078528527</v>
      </c>
      <c r="CP59" s="15" t="str">
        <f ca="1">VLOOKUP(_xlfn.FLOOR.MATH(BR59/8+11),Coef!$B$4:$C$23,2)</f>
        <v>S</v>
      </c>
      <c r="CQ59" s="15">
        <f ca="1">_xlfn.FLOOR.MATH(CN59/100000)</f>
        <v>3</v>
      </c>
      <c r="CR59" s="15" t="str">
        <f ca="1">VLOOKUP(MOD(BT59-1,3)*8+CQ59,Coef!$A$2:$C$25,3)</f>
        <v>C</v>
      </c>
      <c r="CS59" s="15">
        <f ca="1">(MOD(_xlfn.FLOOR.MATH(CO59/100000),20))</f>
        <v>16</v>
      </c>
      <c r="CT59" s="15" t="str">
        <f ca="1">VLOOKUP(MOD(MOD(BT59+1,2)*5+CS59,20)+1,Coef!$A$2:$C$21,3)</f>
        <v>B</v>
      </c>
      <c r="CU59" s="15"/>
      <c r="CV59" s="15" t="str">
        <f t="shared" ca="1" si="64"/>
        <v>67837</v>
      </c>
      <c r="CW59" s="15" t="str">
        <f t="shared" ca="1" si="64"/>
        <v>79926</v>
      </c>
      <c r="CX59" s="18" t="str">
        <f t="shared" ca="1" si="55"/>
        <v>367837 mE 3679926 mN 28 S</v>
      </c>
      <c r="CY59" s="15" t="str">
        <f t="shared" ca="1" si="56"/>
        <v>28SCB6783779926</v>
      </c>
    </row>
    <row r="60" spans="2:103">
      <c r="B60" s="42" t="s">
        <v>1314</v>
      </c>
      <c r="C60" s="72" t="str">
        <f t="shared" si="0"/>
        <v>29SNS3689769523</v>
      </c>
      <c r="D60" s="72">
        <f t="array" aca="1" ref="D60" ca="1">MATCH(TRUE,ISERROR(VALUE(MID(C60,ROW(INDIRECT("1:"&amp;LEN(C60))),1))),0)</f>
        <v>3</v>
      </c>
      <c r="E60" s="72">
        <f t="shared" ca="1" si="1"/>
        <v>29</v>
      </c>
      <c r="F60" s="72" t="str">
        <f t="shared" ca="1" si="2"/>
        <v>S</v>
      </c>
      <c r="G60" s="72" t="str">
        <f t="shared" ca="1" si="3"/>
        <v>N</v>
      </c>
      <c r="H60" s="72" t="str">
        <f t="shared" ca="1" si="4"/>
        <v>S</v>
      </c>
      <c r="I60" s="72">
        <f t="shared" ca="1" si="5"/>
        <v>10</v>
      </c>
      <c r="J60" s="72">
        <f t="shared" ca="1" si="6"/>
        <v>36897</v>
      </c>
      <c r="K60" s="72">
        <f t="shared" ca="1" si="7"/>
        <v>69523</v>
      </c>
      <c r="L60" s="72">
        <f t="shared" ca="1" si="8"/>
        <v>170.80604746885038</v>
      </c>
      <c r="M60" s="72">
        <f ca="1">VLOOKUP(G60,Coef!$C$2:$F$25,4)</f>
        <v>5</v>
      </c>
      <c r="N60" s="31">
        <f ca="1">VLOOKUP(F60,Coef!$C$4:$D$23,2)</f>
        <v>15</v>
      </c>
      <c r="O60" s="31">
        <f ca="1">MOD(VLOOKUP(H60,Coef!$C$2:$G$21,5)+MOD(E60+1,2)*15,20)</f>
        <v>17</v>
      </c>
      <c r="P60" s="31">
        <f ca="1">VLOOKUP(N60,Coef!$A$27:$B$46,2)</f>
        <v>3.56</v>
      </c>
      <c r="Q60" s="31">
        <f ca="1">VLOOKUP(N60,Coef!$A$27:$C$46,3)+O60/10-0.1</f>
        <v>3.6</v>
      </c>
      <c r="R60" s="31">
        <f ca="1">IF(Q60+0.1&lt;P60,Q60+2,Q60)</f>
        <v>3.6</v>
      </c>
      <c r="S60" s="72">
        <f ca="1">M60*100000+J60</f>
        <v>536897</v>
      </c>
      <c r="T60" s="72">
        <f ca="1">R60*1000000+K60</f>
        <v>3669523</v>
      </c>
      <c r="U60" s="72">
        <f ca="1">IF(N60&lt;11,T60-10000000,T60)</f>
        <v>3669523</v>
      </c>
      <c r="V60" s="72">
        <f ca="1">U60/(6366197.724*0.9996)</f>
        <v>0.57663798011163114</v>
      </c>
      <c r="W60" s="72">
        <f ca="1">(Coef!$J$9/(1+Coef!$J$8*(COS(V60))^2)^0.5)*Coef!$J$6</f>
        <v>6381938.6839279998</v>
      </c>
      <c r="X60" s="72">
        <f ca="1">6*E60-183</f>
        <v>-9</v>
      </c>
      <c r="Y60" s="72">
        <f ca="1">(S60-500000)/W60</f>
        <v>5.7814720302656339E-3</v>
      </c>
      <c r="Z60" s="72">
        <f ca="1">SIN(2*V60)</f>
        <v>0.91409722862670051</v>
      </c>
      <c r="AA60" s="72">
        <f ca="1">Z60*(COS(V60))^2</f>
        <v>0.64237957688565683</v>
      </c>
      <c r="AB60" s="72">
        <f ca="1">V60+(Z60/2)</f>
        <v>1.0336865944249813</v>
      </c>
      <c r="AC60" s="72">
        <f ca="1">(3*AB60+AA60)/4</f>
        <v>0.9358598400401501</v>
      </c>
      <c r="AD60" s="72">
        <f ca="1">(5*AC60+AA60*(COS(V60))^2)/3</f>
        <v>1.7102432887671648</v>
      </c>
      <c r="AE60" s="72">
        <f ca="1">Coef!$J$6*Coef!$J$9*(V60-(Coef!$J$10*AB60)+(Coef!$J$11*AC60)-(Coef!$J$12*AD60))</f>
        <v>3655601.9042522609</v>
      </c>
      <c r="AF60" s="72">
        <f ca="1">(U60-AE60)/W60</f>
        <v>2.1813270915305668E-3</v>
      </c>
      <c r="AG60" s="72">
        <f ca="1">((Coef!$J$8*Y60^2)/2)*(COS(V60))^2</f>
        <v>7.9154145104186831E-8</v>
      </c>
      <c r="AH60" s="72">
        <f ca="1">Y60*(1-(AG60/3))</f>
        <v>5.7814718777231414E-3</v>
      </c>
      <c r="AI60" s="72">
        <f ca="1">AF60*(1-AG60)+V60</f>
        <v>0.57881930703050066</v>
      </c>
      <c r="AJ60" s="72">
        <f ca="1">(EXP(AH60)-EXP(-AH60))/2</f>
        <v>5.7815040857951416E-3</v>
      </c>
      <c r="AK60" s="72">
        <f ca="1">ATAN(AJ60/COS(AI60))</f>
        <v>6.9064021175461697E-3</v>
      </c>
      <c r="AL60" s="72">
        <f ca="1">ATAN(COS(AK60)*TAN(AI60))</f>
        <v>0.57880838576316473</v>
      </c>
      <c r="AM60" s="72">
        <f ca="1">V60+(1+Coef!$J$8*(COS(V60))^2-(3/2)*Coef!$J$8*SIN(V60)*COS(V60)*(AL60-V60))*(AL60-V60)</f>
        <v>0.57881864339667488</v>
      </c>
      <c r="AN60" s="34" t="str">
        <f t="shared" ca="1" si="9"/>
        <v>29 536897 3669523 N</v>
      </c>
      <c r="AO60" s="33">
        <f t="shared" ca="1" si="10"/>
        <v>33.163865370117307</v>
      </c>
      <c r="AP60" s="33">
        <f t="shared" ca="1" si="11"/>
        <v>-8.6042923070443891</v>
      </c>
      <c r="AQ60" s="72">
        <v>285</v>
      </c>
      <c r="AR60" s="72">
        <v>810000</v>
      </c>
      <c r="AS60" s="72">
        <f t="shared" ca="1" si="62"/>
        <v>0.57881864339667488</v>
      </c>
      <c r="AT60" s="72">
        <f t="shared" ca="1" si="62"/>
        <v>-0.15017323056194345</v>
      </c>
      <c r="AU60" s="72">
        <f t="shared" si="62"/>
        <v>4.9741883681838397</v>
      </c>
      <c r="AV60" s="72">
        <f t="array" aca="1" ref="AV60" ca="1">ATAN((1-f)*TAN(AS60))</f>
        <v>0.57728175501131374</v>
      </c>
      <c r="AW60" s="72">
        <f t="shared" ca="1" si="13"/>
        <v>1.1925382725354117</v>
      </c>
      <c r="AX60" s="72">
        <f t="shared" ca="1" si="14"/>
        <v>-0.80939679382905483</v>
      </c>
      <c r="AY60" s="72">
        <f t="shared" ca="1" si="57"/>
        <v>2.3242962732100123E-3</v>
      </c>
      <c r="AZ60" s="72">
        <f t="shared" ca="1" si="16"/>
        <v>5.8039975355330428E-4</v>
      </c>
      <c r="BA60" s="72">
        <f t="shared" ca="1" si="17"/>
        <v>1.0005808210779321</v>
      </c>
      <c r="BB60" s="72">
        <f t="shared" ca="1" si="18"/>
        <v>5.8039968023491321E-4</v>
      </c>
      <c r="BC60" s="72">
        <f t="shared" ca="1" si="58"/>
        <v>0.12734959111277111</v>
      </c>
      <c r="BD60" s="75">
        <f t="shared" ca="1" si="20"/>
        <v>2.5124261361835947</v>
      </c>
      <c r="BE60" s="75">
        <f t="shared" ca="1" si="21"/>
        <v>-5.9626908993142768E-5</v>
      </c>
      <c r="BF60" s="75">
        <f t="shared" ca="1" si="59"/>
        <v>0.12728996420377797</v>
      </c>
      <c r="BG60" s="75">
        <f t="shared" ca="1" si="23"/>
        <v>2.5123665092746013</v>
      </c>
      <c r="BH60" s="75">
        <f t="shared" ca="1" si="24"/>
        <v>-5.9596555834803379E-5</v>
      </c>
      <c r="BI60" s="75">
        <f t="shared" ca="1" si="60"/>
        <v>0.12728999455693632</v>
      </c>
      <c r="BJ60" s="75">
        <f t="shared" ca="1" si="26"/>
        <v>2.5123665396277595</v>
      </c>
      <c r="BK60" s="75">
        <f t="shared" ca="1" si="27"/>
        <v>-5.9596571285614352E-5</v>
      </c>
      <c r="BL60" s="75">
        <f t="shared" ca="1" si="61"/>
        <v>0.12728999454148548</v>
      </c>
      <c r="BM60" s="72">
        <f t="array" aca="1" ref="BM60" ca="1">ATAN2((1-f)*SQRT(AX60^2+(SIN(AV60)*SIN(BL60)-COS(AV60)*COS(BL60)*COS(AU60))^2),SIN(AV60)*COS(BL60)+COS(AV60)*SIN(BL60)*COS(AU60))</f>
        <v>0.6066969258574112</v>
      </c>
      <c r="BN60" s="72">
        <f t="shared" ca="1" si="29"/>
        <v>-0.14965367138943886</v>
      </c>
      <c r="BO60" s="72">
        <f t="array" aca="1" ref="BO60" ca="1">f/16*(1-AX60^2)*(4+f*(4-3*(1-AX60^2)))</f>
        <v>2.8979520192127503E-4</v>
      </c>
      <c r="BP60" s="72">
        <f t="array" aca="1" ref="BP60" ca="1">BN60-(1-BO60)*f*AX60*(BL60+BO60*SIN(BL60)*(COS(BJ60)+BO60*COS(BL60)*(-1+2*COS(BJ60)^2)))</f>
        <v>-0.14930841841953954</v>
      </c>
      <c r="BQ60" s="72">
        <f t="shared" ca="1" si="30"/>
        <v>-0.299481648981483</v>
      </c>
      <c r="BR60" s="13">
        <f t="shared" ca="1" si="31"/>
        <v>34.761173295191085</v>
      </c>
      <c r="BS60" s="13">
        <f t="shared" ca="1" si="32"/>
        <v>-17.159034528257365</v>
      </c>
      <c r="BT60" s="15">
        <f t="shared" ca="1" si="33"/>
        <v>28</v>
      </c>
      <c r="BU60" s="15">
        <f t="shared" ca="1" si="34"/>
        <v>-15</v>
      </c>
      <c r="BV60" s="15">
        <f t="shared" ca="1" si="63"/>
        <v>0.6066969258574112</v>
      </c>
      <c r="BW60" s="15">
        <f t="shared" ca="1" si="63"/>
        <v>-0.299481648981483</v>
      </c>
      <c r="BX60" s="15">
        <f t="shared" ca="1" si="36"/>
        <v>-0.26179938779914941</v>
      </c>
      <c r="BY60" s="15">
        <f t="shared" ca="1" si="37"/>
        <v>0.82153576680095819</v>
      </c>
      <c r="BZ60" s="16">
        <f t="shared" ca="1" si="38"/>
        <v>4.5486280419379747E-3</v>
      </c>
      <c r="CA60" s="15">
        <f t="shared" ca="1" si="39"/>
        <v>6385088.4059167942</v>
      </c>
      <c r="CB60" s="15">
        <f t="shared" ca="1" si="40"/>
        <v>0.69401358384573375</v>
      </c>
      <c r="CC60" s="15">
        <f t="shared" ca="1" si="41"/>
        <v>0.48165485456239931</v>
      </c>
      <c r="CD60" s="17">
        <f t="shared" ca="1" si="42"/>
        <v>0</v>
      </c>
      <c r="CE60" s="15">
        <f t="shared" ca="1" si="43"/>
        <v>-3.7682261182333587E-2</v>
      </c>
      <c r="CF60" s="16">
        <f t="shared" ca="1" si="44"/>
        <v>0.52289377347953869</v>
      </c>
      <c r="CG60" s="15">
        <f t="shared" ca="1" si="45"/>
        <v>4.5593655578832974</v>
      </c>
      <c r="CH60" s="15">
        <f t="shared" ca="1" si="46"/>
        <v>-3.2470448014886411</v>
      </c>
      <c r="CI60" s="15">
        <f t="shared" ca="1" si="47"/>
        <v>33.801152708888246</v>
      </c>
      <c r="CJ60" s="15">
        <f t="shared" ca="1" si="48"/>
        <v>-128.29795471158633</v>
      </c>
      <c r="CK60" s="15">
        <f t="shared" ca="1" si="49"/>
        <v>12.431337288342167</v>
      </c>
      <c r="CL60" s="15">
        <f t="shared" ca="1" si="50"/>
        <v>-197681.7631084231</v>
      </c>
      <c r="CM60" s="15">
        <f t="shared" ca="1" si="51"/>
        <v>3850222.0243507992</v>
      </c>
      <c r="CN60" s="15">
        <f t="shared" ca="1" si="52"/>
        <v>302397.30959682027</v>
      </c>
      <c r="CO60" s="15">
        <f t="shared" ca="1" si="53"/>
        <v>3848681.9355410589</v>
      </c>
      <c r="CP60" s="15" t="str">
        <f ca="1">VLOOKUP(_xlfn.FLOOR.MATH(BR60/8+11),Coef!$B$4:$C$23,2)</f>
        <v>S</v>
      </c>
      <c r="CQ60" s="15">
        <f ca="1">_xlfn.FLOOR.MATH(CN60/100000)</f>
        <v>3</v>
      </c>
      <c r="CR60" s="15" t="str">
        <f ca="1">VLOOKUP(MOD(BT60-1,3)*8+CQ60,Coef!$A$2:$C$25,3)</f>
        <v>C</v>
      </c>
      <c r="CS60" s="15">
        <f ca="1">(MOD(_xlfn.FLOOR.MATH(CO60/100000),20))</f>
        <v>18</v>
      </c>
      <c r="CT60" s="15" t="str">
        <f ca="1">VLOOKUP(MOD(MOD(BT60+1,2)*5+CS60,20)+1,Coef!$A$2:$C$21,3)</f>
        <v>D</v>
      </c>
      <c r="CU60" s="15"/>
      <c r="CV60" s="15" t="str">
        <f t="shared" ca="1" si="64"/>
        <v>02397</v>
      </c>
      <c r="CW60" s="15" t="str">
        <f t="shared" ca="1" si="64"/>
        <v>48681</v>
      </c>
      <c r="CX60" s="18" t="str">
        <f t="shared" ca="1" si="55"/>
        <v>302397 mE 3848681 mN 28 S</v>
      </c>
      <c r="CY60" s="15" t="str">
        <f t="shared" ca="1" si="56"/>
        <v>28SCD0239748681</v>
      </c>
    </row>
    <row r="61" spans="2:103">
      <c r="B61" s="42" t="s">
        <v>1315</v>
      </c>
      <c r="C61" s="72" t="str">
        <f t="shared" si="0"/>
        <v>29RNQ8957799586</v>
      </c>
      <c r="D61" s="72">
        <f t="array" aca="1" ref="D61" ca="1">MATCH(TRUE,ISERROR(VALUE(MID(C61,ROW(INDIRECT("1:"&amp;LEN(C61))),1))),0)</f>
        <v>3</v>
      </c>
      <c r="E61" s="72">
        <f t="shared" ca="1" si="1"/>
        <v>29</v>
      </c>
      <c r="F61" s="72" t="str">
        <f t="shared" ca="1" si="2"/>
        <v>R</v>
      </c>
      <c r="G61" s="72" t="str">
        <f t="shared" ca="1" si="3"/>
        <v>N</v>
      </c>
      <c r="H61" s="72" t="str">
        <f t="shared" ca="1" si="4"/>
        <v>Q</v>
      </c>
      <c r="I61" s="72">
        <f t="shared" ca="1" si="5"/>
        <v>10</v>
      </c>
      <c r="J61" s="72">
        <f t="shared" ca="1" si="6"/>
        <v>89577</v>
      </c>
      <c r="K61" s="72">
        <f t="shared" ca="1" si="7"/>
        <v>99586</v>
      </c>
      <c r="L61" s="72">
        <f t="shared" ca="1" si="8"/>
        <v>170.80604746885038</v>
      </c>
      <c r="M61" s="72">
        <f ca="1">VLOOKUP(G61,Coef!$C$2:$F$25,4)</f>
        <v>5</v>
      </c>
      <c r="N61" s="31">
        <f ca="1">VLOOKUP(F61,Coef!$C$4:$D$23,2)</f>
        <v>14</v>
      </c>
      <c r="O61" s="31">
        <f ca="1">MOD(VLOOKUP(H61,Coef!$C$2:$G$21,5)+MOD(E61+1,2)*15,20)</f>
        <v>15</v>
      </c>
      <c r="P61" s="31">
        <f ca="1">VLOOKUP(N61,Coef!$A$27:$B$46,2)</f>
        <v>2.67</v>
      </c>
      <c r="Q61" s="31">
        <f ca="1">VLOOKUP(N61,Coef!$A$27:$C$46,3)+O61/10-0.1</f>
        <v>3.4</v>
      </c>
      <c r="R61" s="31">
        <f ca="1">IF(Q61+0.1&lt;P61,Q61+2,Q61)</f>
        <v>3.4</v>
      </c>
      <c r="S61" s="72">
        <f ca="1">M61*100000+J61</f>
        <v>589577</v>
      </c>
      <c r="T61" s="72">
        <f ca="1">R61*1000000+K61</f>
        <v>3499586</v>
      </c>
      <c r="U61" s="72">
        <f ca="1">IF(N61&lt;11,T61-10000000,T61)</f>
        <v>3499586</v>
      </c>
      <c r="V61" s="72">
        <f ca="1">U61/(6366197.724*0.9996)</f>
        <v>0.54993365684502937</v>
      </c>
      <c r="W61" s="72">
        <f ca="1">(Coef!$J$9/(1+Coef!$J$8*(COS(V61))^2)^0.5)*Coef!$J$6</f>
        <v>6381422.6999327345</v>
      </c>
      <c r="X61" s="72">
        <f ca="1">6*E61-183</f>
        <v>-9</v>
      </c>
      <c r="Y61" s="72">
        <f ca="1">(S61-500000)/W61</f>
        <v>1.403715193493517E-2</v>
      </c>
      <c r="Z61" s="72">
        <f ca="1">SIN(2*V61)</f>
        <v>0.89114716622091084</v>
      </c>
      <c r="AA61" s="72">
        <f ca="1">Z61*(COS(V61))^2</f>
        <v>0.647736719968662</v>
      </c>
      <c r="AB61" s="72">
        <f ca="1">V61+(Z61/2)</f>
        <v>0.99550723995548474</v>
      </c>
      <c r="AC61" s="72">
        <f ca="1">(3*AB61+AA61)/4</f>
        <v>0.90856460995877908</v>
      </c>
      <c r="AD61" s="72">
        <f ca="1">(5*AC61+AA61*(COS(V61))^2)/3</f>
        <v>1.6712117127296346</v>
      </c>
      <c r="AE61" s="72">
        <f ca="1">Coef!$J$6*Coef!$J$9*(V61-(Coef!$J$10*AB61)+(Coef!$J$11*AC61)-(Coef!$J$12*AD61))</f>
        <v>3486000.5664608274</v>
      </c>
      <c r="AF61" s="72">
        <f ca="1">(U61-AE61)/W61</f>
        <v>2.1289035655506468E-3</v>
      </c>
      <c r="AG61" s="72">
        <f ca="1">((Coef!$J$8*Y61^2)/2)*(COS(V61))^2</f>
        <v>4.8261916139960059E-7</v>
      </c>
      <c r="AH61" s="72">
        <f ca="1">Y61*(1-(AG61/3))</f>
        <v>1.4037149676735673E-2</v>
      </c>
      <c r="AI61" s="72">
        <f ca="1">AF61*(1-AG61)+V61</f>
        <v>0.55206255938313031</v>
      </c>
      <c r="AJ61" s="72">
        <f ca="1">(EXP(AH61)-EXP(-AH61))/2</f>
        <v>1.4037610664948241E-2</v>
      </c>
      <c r="AK61" s="72">
        <f ca="1">ATAN(AJ61/COS(AI61))</f>
        <v>1.6485322005538879E-2</v>
      </c>
      <c r="AL61" s="72">
        <f ca="1">ATAN(COS(AK61)*TAN(AI61))</f>
        <v>0.5520018819477952</v>
      </c>
      <c r="AM61" s="72">
        <f ca="1">V61+(1+Coef!$J$8*(COS(V61))^2-(3/2)*Coef!$J$8*SIN(V61)*COS(V61)*(AL61-V61))*(AL61-V61)</f>
        <v>0.55201199419418323</v>
      </c>
      <c r="AN61" s="34" t="str">
        <f t="shared" ca="1" si="9"/>
        <v>29 589577 3499586 N</v>
      </c>
      <c r="AO61" s="33">
        <f t="shared" ca="1" si="10"/>
        <v>31.627957507926801</v>
      </c>
      <c r="AP61" s="33">
        <f t="shared" ca="1" si="11"/>
        <v>-8.0554606251684806</v>
      </c>
      <c r="AQ61" s="72">
        <v>285</v>
      </c>
      <c r="AR61" s="72">
        <v>810000</v>
      </c>
      <c r="AS61" s="72">
        <f t="shared" ca="1" si="62"/>
        <v>0.55201199419418323</v>
      </c>
      <c r="AT61" s="72">
        <f t="shared" ca="1" si="62"/>
        <v>-0.14059431067395078</v>
      </c>
      <c r="AU61" s="72">
        <f t="shared" si="62"/>
        <v>4.9741883681838397</v>
      </c>
      <c r="AV61" s="72">
        <f t="array" aca="1" ref="AV61" ca="1">ATAN((1-f)*TAN(AS61))</f>
        <v>0.55051354117103235</v>
      </c>
      <c r="AW61" s="72">
        <f t="shared" ca="1" si="13"/>
        <v>1.1717593732296128</v>
      </c>
      <c r="AX61" s="72">
        <f t="shared" ca="1" si="14"/>
        <v>-0.8232160696542582</v>
      </c>
      <c r="AY61" s="72">
        <f t="shared" ca="1" si="57"/>
        <v>2.172242932283042E-3</v>
      </c>
      <c r="AZ61" s="72">
        <f t="shared" ca="1" si="16"/>
        <v>5.4247170271914881E-4</v>
      </c>
      <c r="BA61" s="72">
        <f t="shared" ca="1" si="17"/>
        <v>1.0005428397468079</v>
      </c>
      <c r="BB61" s="72">
        <f t="shared" ca="1" si="18"/>
        <v>5.4247164285558971E-4</v>
      </c>
      <c r="BC61" s="72">
        <f t="shared" ca="1" si="58"/>
        <v>0.12735442539551886</v>
      </c>
      <c r="BD61" s="75">
        <f t="shared" ca="1" si="20"/>
        <v>2.4708731718547443</v>
      </c>
      <c r="BE61" s="75">
        <f t="shared" ca="1" si="21"/>
        <v>-5.3997960921887272E-5</v>
      </c>
      <c r="BF61" s="75">
        <f t="shared" ca="1" si="59"/>
        <v>0.12730042743459696</v>
      </c>
      <c r="BG61" s="75">
        <f t="shared" ca="1" si="23"/>
        <v>2.4708191738938226</v>
      </c>
      <c r="BH61" s="75">
        <f t="shared" ca="1" si="24"/>
        <v>-5.3972877757226452E-5</v>
      </c>
      <c r="BI61" s="75">
        <f t="shared" ca="1" si="60"/>
        <v>0.12730045251776165</v>
      </c>
      <c r="BJ61" s="75">
        <f t="shared" ca="1" si="26"/>
        <v>2.470819198976987</v>
      </c>
      <c r="BK61" s="75">
        <f t="shared" ca="1" si="27"/>
        <v>-5.3972889408493107E-5</v>
      </c>
      <c r="BL61" s="75">
        <f t="shared" ca="1" si="61"/>
        <v>0.12730045250611036</v>
      </c>
      <c r="BM61" s="72">
        <f t="array" aca="1" ref="BM61" ca="1">ATAN2((1-f)*SQRT(AX61^2+(SIN(AV61)*SIN(BL61)-COS(AV61)*COS(BL61)*COS(AU61))^2),SIN(AV61)*COS(BL61)+COS(AV61)*SIN(BL61)*COS(AU61))</f>
        <v>0.58019102308470971</v>
      </c>
      <c r="BN61" s="72">
        <f t="shared" ca="1" si="29"/>
        <v>-0.14700632329198909</v>
      </c>
      <c r="BO61" s="72">
        <f t="array" aca="1" ref="BO61" ca="1">f/16*(1-AX61^2)*(4+f*(4-3*(1-AX61^2)))</f>
        <v>2.7085239170215793E-4</v>
      </c>
      <c r="BP61" s="72">
        <f t="array" aca="1" ref="BP61" ca="1">BN61-(1-BO61)*f*AX61*(BL61+BO61*SIN(BL61)*(COS(BJ61)+BO61*COS(BL61)*(-1+2*COS(BJ61)^2)))</f>
        <v>-0.14665513237706002</v>
      </c>
      <c r="BQ61" s="72">
        <f t="shared" ca="1" si="30"/>
        <v>-0.2872494430510108</v>
      </c>
      <c r="BR61" s="13">
        <f t="shared" ca="1" si="31"/>
        <v>33.242496934131182</v>
      </c>
      <c r="BS61" s="13">
        <f t="shared" ca="1" si="32"/>
        <v>-16.458180754306412</v>
      </c>
      <c r="BT61" s="15">
        <f t="shared" ca="1" si="33"/>
        <v>28</v>
      </c>
      <c r="BU61" s="15">
        <f t="shared" ca="1" si="34"/>
        <v>-15</v>
      </c>
      <c r="BV61" s="15">
        <f t="shared" ca="1" si="63"/>
        <v>0.58019102308470971</v>
      </c>
      <c r="BW61" s="15">
        <f t="shared" ca="1" si="63"/>
        <v>-0.2872494430510108</v>
      </c>
      <c r="BX61" s="15">
        <f t="shared" ca="1" si="36"/>
        <v>-0.26179938779914941</v>
      </c>
      <c r="BY61" s="15">
        <f t="shared" ca="1" si="37"/>
        <v>0.83635794943173758</v>
      </c>
      <c r="BZ61" s="16">
        <f t="shared" ca="1" si="38"/>
        <v>4.7142417642060301E-3</v>
      </c>
      <c r="CA61" s="15">
        <f t="shared" ca="1" si="39"/>
        <v>6384562.1359613603</v>
      </c>
      <c r="CB61" s="15">
        <f t="shared" ca="1" si="40"/>
        <v>0.65544150185975847</v>
      </c>
      <c r="CC61" s="15">
        <f t="shared" ca="1" si="41"/>
        <v>0.42960356236017577</v>
      </c>
      <c r="CD61" s="17">
        <f t="shared" ca="1" si="42"/>
        <v>0</v>
      </c>
      <c r="CE61" s="15">
        <f t="shared" ca="1" si="43"/>
        <v>-2.5450055251861392E-2</v>
      </c>
      <c r="CF61" s="16">
        <f t="shared" ca="1" si="44"/>
        <v>0.57511067940403027</v>
      </c>
      <c r="CG61" s="15">
        <f t="shared" ca="1" si="45"/>
        <v>4.6129135098193244</v>
      </c>
      <c r="CH61" s="15">
        <f t="shared" ca="1" si="46"/>
        <v>-2.3648407237593849</v>
      </c>
      <c r="CI61" s="15">
        <f t="shared" ca="1" si="47"/>
        <v>36.872063711847076</v>
      </c>
      <c r="CJ61" s="15">
        <f t="shared" ca="1" si="48"/>
        <v>-111.82329314737603</v>
      </c>
      <c r="CK61" s="15">
        <f t="shared" ca="1" si="49"/>
        <v>148.63968708913069</v>
      </c>
      <c r="CL61" s="15">
        <f t="shared" ca="1" si="50"/>
        <v>-135903.57922548783</v>
      </c>
      <c r="CM61" s="15">
        <f t="shared" ca="1" si="51"/>
        <v>3680590.6976992479</v>
      </c>
      <c r="CN61" s="15">
        <f t="shared" ca="1" si="52"/>
        <v>364150.78220620239</v>
      </c>
      <c r="CO61" s="15">
        <f t="shared" ca="1" si="53"/>
        <v>3679118.4614201682</v>
      </c>
      <c r="CP61" s="15" t="str">
        <f ca="1">VLOOKUP(_xlfn.FLOOR.MATH(BR61/8+11),Coef!$B$4:$C$23,2)</f>
        <v>S</v>
      </c>
      <c r="CQ61" s="15">
        <f ca="1">_xlfn.FLOOR.MATH(CN61/100000)</f>
        <v>3</v>
      </c>
      <c r="CR61" s="15" t="str">
        <f ca="1">VLOOKUP(MOD(BT61-1,3)*8+CQ61,Coef!$A$2:$C$25,3)</f>
        <v>C</v>
      </c>
      <c r="CS61" s="15">
        <f ca="1">(MOD(_xlfn.FLOOR.MATH(CO61/100000),20))</f>
        <v>16</v>
      </c>
      <c r="CT61" s="15" t="str">
        <f ca="1">VLOOKUP(MOD(MOD(BT61+1,2)*5+CS61,20)+1,Coef!$A$2:$C$21,3)</f>
        <v>B</v>
      </c>
      <c r="CU61" s="15"/>
      <c r="CV61" s="15" t="str">
        <f t="shared" ca="1" si="64"/>
        <v>64150</v>
      </c>
      <c r="CW61" s="15" t="str">
        <f t="shared" ca="1" si="64"/>
        <v>79118</v>
      </c>
      <c r="CX61" s="18" t="str">
        <f t="shared" ca="1" si="55"/>
        <v>364150 mE 3679118 mN 28 S</v>
      </c>
      <c r="CY61" s="15" t="str">
        <f t="shared" ca="1" si="56"/>
        <v>28SCB6415079118</v>
      </c>
    </row>
    <row r="62" spans="2:103">
      <c r="B62" s="42" t="s">
        <v>1316</v>
      </c>
      <c r="C62" s="72" t="str">
        <f t="shared" si="0"/>
        <v>29RPR0208800789</v>
      </c>
      <c r="D62" s="72">
        <f t="array" aca="1" ref="D62" ca="1">MATCH(TRUE,ISERROR(VALUE(MID(C62,ROW(INDIRECT("1:"&amp;LEN(C62))),1))),0)</f>
        <v>3</v>
      </c>
      <c r="E62" s="72">
        <f t="shared" ca="1" si="1"/>
        <v>29</v>
      </c>
      <c r="F62" s="72" t="str">
        <f t="shared" ca="1" si="2"/>
        <v>R</v>
      </c>
      <c r="G62" s="72" t="str">
        <f t="shared" ca="1" si="3"/>
        <v>P</v>
      </c>
      <c r="H62" s="72" t="str">
        <f t="shared" ca="1" si="4"/>
        <v>R</v>
      </c>
      <c r="I62" s="72">
        <f t="shared" ca="1" si="5"/>
        <v>10</v>
      </c>
      <c r="J62" s="72">
        <f t="shared" ca="1" si="6"/>
        <v>2088</v>
      </c>
      <c r="K62" s="72">
        <f t="shared" ca="1" si="7"/>
        <v>789</v>
      </c>
      <c r="L62" s="72">
        <f t="shared" ca="1" si="8"/>
        <v>170.80604746885038</v>
      </c>
      <c r="M62" s="72">
        <f ca="1">VLOOKUP(G62,Coef!$C$2:$F$25,4)</f>
        <v>6</v>
      </c>
      <c r="N62" s="31">
        <f ca="1">VLOOKUP(F62,Coef!$C$4:$D$23,2)</f>
        <v>14</v>
      </c>
      <c r="O62" s="31">
        <f ca="1">MOD(VLOOKUP(H62,Coef!$C$2:$G$21,5)+MOD(E62+1,2)*15,20)</f>
        <v>16</v>
      </c>
      <c r="P62" s="31">
        <f ca="1">VLOOKUP(N62,Coef!$A$27:$B$46,2)</f>
        <v>2.67</v>
      </c>
      <c r="Q62" s="31">
        <f ca="1">VLOOKUP(N62,Coef!$A$27:$C$46,3)+O62/10-0.1</f>
        <v>3.5</v>
      </c>
      <c r="R62" s="31">
        <f ca="1">IF(Q62+0.1&lt;P62,Q62+2,Q62)</f>
        <v>3.5</v>
      </c>
      <c r="S62" s="72">
        <f ca="1">M62*100000+J62</f>
        <v>602088</v>
      </c>
      <c r="T62" s="72">
        <f ca="1">R62*1000000+K62</f>
        <v>3500789</v>
      </c>
      <c r="U62" s="72">
        <f ca="1">IF(N62&lt;11,T62-10000000,T62)</f>
        <v>3500789</v>
      </c>
      <c r="V62" s="72">
        <f ca="1">U62/(6366197.724*0.9996)</f>
        <v>0.55012269926009916</v>
      </c>
      <c r="W62" s="72">
        <f ca="1">(Coef!$J$9/(1+Coef!$J$8*(COS(V62))^2)^0.5)*Coef!$J$6</f>
        <v>6381426.3052506326</v>
      </c>
      <c r="X62" s="72">
        <f ca="1">6*E62-183</f>
        <v>-9</v>
      </c>
      <c r="Y62" s="72">
        <f ca="1">(S62-500000)/W62</f>
        <v>1.5997677496643981E-2</v>
      </c>
      <c r="Z62" s="72">
        <f ca="1">SIN(2*V62)</f>
        <v>0.89131864504283698</v>
      </c>
      <c r="AA62" s="72">
        <f ca="1">Z62*(COS(V62))^2</f>
        <v>0.64771119048355874</v>
      </c>
      <c r="AB62" s="72">
        <f ca="1">V62+(Z62/2)</f>
        <v>0.99578202178151765</v>
      </c>
      <c r="AC62" s="72">
        <f ca="1">(3*AB62+AA62)/4</f>
        <v>0.90876431395702795</v>
      </c>
      <c r="AD62" s="72">
        <f ca="1">(5*AC62+AA62*(COS(V62))^2)/3</f>
        <v>1.6715019916587106</v>
      </c>
      <c r="AE62" s="72">
        <f ca="1">Coef!$J$6*Coef!$J$9*(V62-(Coef!$J$10*AB62)+(Coef!$J$11*AC62)-(Coef!$J$12*AD62))</f>
        <v>3487201.0463076429</v>
      </c>
      <c r="AF62" s="72">
        <f ca="1">(U62-AE62)/W62</f>
        <v>2.1292972828310967E-3</v>
      </c>
      <c r="AG62" s="72">
        <f ca="1">((Coef!$J$8*Y62^2)/2)*(COS(V62))^2</f>
        <v>6.2670008834596454E-7</v>
      </c>
      <c r="AH62" s="72">
        <f ca="1">Y62*(1-(AG62/3))</f>
        <v>1.5997674154728681E-2</v>
      </c>
      <c r="AI62" s="72">
        <f ca="1">AF62*(1-AG62)+V62</f>
        <v>0.55225199520849944</v>
      </c>
      <c r="AJ62" s="72">
        <f ca="1">(EXP(AH62)-EXP(-AH62))/2</f>
        <v>1.5998356532462288E-2</v>
      </c>
      <c r="AK62" s="72">
        <f ca="1">ATAN(AJ62/COS(AI62))</f>
        <v>1.8789643013329593E-2</v>
      </c>
      <c r="AL62" s="72">
        <f ca="1">ATAN(COS(AK62)*TAN(AI62))</f>
        <v>0.55217315383436905</v>
      </c>
      <c r="AM62" s="72">
        <f ca="1">V62+(1+Coef!$J$8*(COS(V62))^2-(3/2)*Coef!$J$8*SIN(V62)*COS(V62)*(AL62-V62))*(AL62-V62)</f>
        <v>0.55218317702692576</v>
      </c>
      <c r="AN62" s="34" t="str">
        <f t="shared" ca="1" si="9"/>
        <v>29 602088 3500789 N</v>
      </c>
      <c r="AO62" s="33">
        <f t="shared" ca="1" si="10"/>
        <v>31.637765561768045</v>
      </c>
      <c r="AP62" s="33">
        <f t="shared" ca="1" si="11"/>
        <v>-7.9234327567787401</v>
      </c>
      <c r="AQ62" s="72">
        <v>285</v>
      </c>
      <c r="AR62" s="72">
        <v>810000</v>
      </c>
      <c r="AS62" s="72">
        <f t="shared" ca="1" si="62"/>
        <v>0.55218317702692576</v>
      </c>
      <c r="AT62" s="72">
        <f t="shared" ca="1" si="62"/>
        <v>-0.13828998966616005</v>
      </c>
      <c r="AU62" s="72">
        <f t="shared" si="62"/>
        <v>4.9741883681838397</v>
      </c>
      <c r="AV62" s="72">
        <f t="array" aca="1" ref="AV62" ca="1">ATAN((1-f)*TAN(AS62))</f>
        <v>0.55068446480667177</v>
      </c>
      <c r="AW62" s="72">
        <f t="shared" ca="1" si="13"/>
        <v>1.1718965945641617</v>
      </c>
      <c r="AX62" s="72">
        <f t="shared" ca="1" si="14"/>
        <v>-0.82312968993095847</v>
      </c>
      <c r="AY62" s="72">
        <f t="shared" ca="1" si="57"/>
        <v>2.17320136212079E-3</v>
      </c>
      <c r="AZ62" s="72">
        <f t="shared" ca="1" si="16"/>
        <v>5.4271079063644982E-4</v>
      </c>
      <c r="BA62" s="72">
        <f t="shared" ca="1" si="17"/>
        <v>1.0005430791593071</v>
      </c>
      <c r="BB62" s="72">
        <f t="shared" ca="1" si="18"/>
        <v>5.4271073069370331E-4</v>
      </c>
      <c r="BC62" s="72">
        <f t="shared" ca="1" si="58"/>
        <v>0.12735439492182724</v>
      </c>
      <c r="BD62" s="75">
        <f t="shared" ca="1" si="20"/>
        <v>2.4711475840501507</v>
      </c>
      <c r="BE62" s="75">
        <f t="shared" ca="1" si="21"/>
        <v>-5.4033515380686894E-5</v>
      </c>
      <c r="BF62" s="75">
        <f t="shared" ca="1" si="59"/>
        <v>0.12730036140644654</v>
      </c>
      <c r="BG62" s="75">
        <f t="shared" ca="1" si="23"/>
        <v>2.47109355053477</v>
      </c>
      <c r="BH62" s="75">
        <f t="shared" ca="1" si="24"/>
        <v>-5.4008400473248952E-5</v>
      </c>
      <c r="BI62" s="75">
        <f t="shared" ca="1" si="60"/>
        <v>0.12730038652135398</v>
      </c>
      <c r="BJ62" s="75">
        <f t="shared" ca="1" si="26"/>
        <v>2.4710935756496775</v>
      </c>
      <c r="BK62" s="75">
        <f t="shared" ca="1" si="27"/>
        <v>-5.4008412146337595E-5</v>
      </c>
      <c r="BL62" s="75">
        <f t="shared" ca="1" si="61"/>
        <v>0.1273003865096809</v>
      </c>
      <c r="BM62" s="72">
        <f t="array" aca="1" ref="BM62" ca="1">ATAN2((1-f)*SQRT(AX62^2+(SIN(AV62)*SIN(BL62)-COS(AV62)*COS(BL62)*COS(AU62))^2),SIN(AV62)*COS(BL62)+COS(AV62)*SIN(BL62)*COS(AU62))</f>
        <v>0.58036031833952439</v>
      </c>
      <c r="BN62" s="72">
        <f t="shared" ca="1" si="29"/>
        <v>-0.14702260460297548</v>
      </c>
      <c r="BO62" s="72">
        <f t="array" aca="1" ref="BO62" ca="1">f/16*(1-AX62^2)*(4+f*(4-3*(1-AX62^2)))</f>
        <v>2.7097179964298318E-4</v>
      </c>
      <c r="BP62" s="72">
        <f t="array" aca="1" ref="BP62" ca="1">BN62-(1-BO62)*f*AX62*(BL62+BO62*SIN(BL62)*(COS(BJ62)+BO62*COS(BL62)*(-1+2*COS(BJ62)^2)))</f>
        <v>-0.14667145081128627</v>
      </c>
      <c r="BQ62" s="72">
        <f t="shared" ca="1" si="30"/>
        <v>-0.28496144047744632</v>
      </c>
      <c r="BR62" s="13">
        <f t="shared" ca="1" si="31"/>
        <v>33.252196837723659</v>
      </c>
      <c r="BS62" s="13">
        <f t="shared" ca="1" si="32"/>
        <v>-16.327087863326096</v>
      </c>
      <c r="BT62" s="15">
        <f t="shared" ca="1" si="33"/>
        <v>28</v>
      </c>
      <c r="BU62" s="15">
        <f t="shared" ca="1" si="34"/>
        <v>-15</v>
      </c>
      <c r="BV62" s="15">
        <f t="shared" ca="1" si="63"/>
        <v>0.58036031833952439</v>
      </c>
      <c r="BW62" s="15">
        <f t="shared" ca="1" si="63"/>
        <v>-0.28496144047744632</v>
      </c>
      <c r="BX62" s="15">
        <f t="shared" ca="1" si="36"/>
        <v>-0.26179938779914941</v>
      </c>
      <c r="BY62" s="15">
        <f t="shared" ca="1" si="37"/>
        <v>0.83626513254585322</v>
      </c>
      <c r="BZ62" s="16">
        <f t="shared" ca="1" si="38"/>
        <v>4.7131954730565565E-3</v>
      </c>
      <c r="CA62" s="15">
        <f t="shared" ca="1" si="39"/>
        <v>6384565.4603474373</v>
      </c>
      <c r="CB62" s="15">
        <f t="shared" ca="1" si="40"/>
        <v>0.65568355382028931</v>
      </c>
      <c r="CC62" s="15">
        <f t="shared" ca="1" si="41"/>
        <v>0.42992092275040422</v>
      </c>
      <c r="CD62" s="17">
        <f t="shared" ca="1" si="42"/>
        <v>0</v>
      </c>
      <c r="CE62" s="15">
        <f t="shared" ca="1" si="43"/>
        <v>-2.3162052678296907E-2</v>
      </c>
      <c r="CF62" s="16">
        <f t="shared" ca="1" si="44"/>
        <v>0.57479227272265243</v>
      </c>
      <c r="CG62" s="15">
        <f t="shared" ca="1" si="45"/>
        <v>4.6125866933533741</v>
      </c>
      <c r="CH62" s="15">
        <f t="shared" ca="1" si="46"/>
        <v>-2.3702343949469138</v>
      </c>
      <c r="CI62" s="15">
        <f t="shared" ca="1" si="47"/>
        <v>36.853301813550146</v>
      </c>
      <c r="CJ62" s="15">
        <f t="shared" ca="1" si="48"/>
        <v>-111.92665717383737</v>
      </c>
      <c r="CK62" s="15">
        <f t="shared" ca="1" si="49"/>
        <v>147.80032208105416</v>
      </c>
      <c r="CL62" s="15">
        <f t="shared" ca="1" si="50"/>
        <v>-123671.03249247128</v>
      </c>
      <c r="CM62" s="15">
        <f t="shared" ca="1" si="51"/>
        <v>3681503.7799410261</v>
      </c>
      <c r="CN62" s="15">
        <f t="shared" ca="1" si="52"/>
        <v>376378.43592052569</v>
      </c>
      <c r="CO62" s="15">
        <f t="shared" ca="1" si="53"/>
        <v>3680031.1784290499</v>
      </c>
      <c r="CP62" s="15" t="str">
        <f ca="1">VLOOKUP(_xlfn.FLOOR.MATH(BR62/8+11),Coef!$B$4:$C$23,2)</f>
        <v>S</v>
      </c>
      <c r="CQ62" s="15">
        <f ca="1">_xlfn.FLOOR.MATH(CN62/100000)</f>
        <v>3</v>
      </c>
      <c r="CR62" s="15" t="str">
        <f ca="1">VLOOKUP(MOD(BT62-1,3)*8+CQ62,Coef!$A$2:$C$25,3)</f>
        <v>C</v>
      </c>
      <c r="CS62" s="15">
        <f ca="1">(MOD(_xlfn.FLOOR.MATH(CO62/100000),20))</f>
        <v>16</v>
      </c>
      <c r="CT62" s="15" t="str">
        <f ca="1">VLOOKUP(MOD(MOD(BT62+1,2)*5+CS62,20)+1,Coef!$A$2:$C$21,3)</f>
        <v>B</v>
      </c>
      <c r="CU62" s="15"/>
      <c r="CV62" s="15" t="str">
        <f t="shared" ca="1" si="64"/>
        <v>76378</v>
      </c>
      <c r="CW62" s="15" t="str">
        <f t="shared" ca="1" si="64"/>
        <v>80031</v>
      </c>
      <c r="CX62" s="18" t="str">
        <f t="shared" ca="1" si="55"/>
        <v>376378 mE 3680031 mN 28 S</v>
      </c>
      <c r="CY62" s="15" t="str">
        <f t="shared" ca="1" si="56"/>
        <v>28SCB7637880031</v>
      </c>
    </row>
    <row r="63" spans="2:103">
      <c r="B63" s="42" t="s">
        <v>1317</v>
      </c>
      <c r="C63" s="72" t="str">
        <f t="shared" si="0"/>
        <v>29RNR9307502383</v>
      </c>
      <c r="D63" s="72">
        <f t="array" aca="1" ref="D63" ca="1">MATCH(TRUE,ISERROR(VALUE(MID(C63,ROW(INDIRECT("1:"&amp;LEN(C63))),1))),0)</f>
        <v>3</v>
      </c>
      <c r="E63" s="72">
        <f t="shared" ca="1" si="1"/>
        <v>29</v>
      </c>
      <c r="F63" s="72" t="str">
        <f t="shared" ca="1" si="2"/>
        <v>R</v>
      </c>
      <c r="G63" s="72" t="str">
        <f t="shared" ca="1" si="3"/>
        <v>N</v>
      </c>
      <c r="H63" s="72" t="str">
        <f t="shared" ca="1" si="4"/>
        <v>R</v>
      </c>
      <c r="I63" s="72">
        <f t="shared" ca="1" si="5"/>
        <v>10</v>
      </c>
      <c r="J63" s="72">
        <f t="shared" ca="1" si="6"/>
        <v>93075</v>
      </c>
      <c r="K63" s="72">
        <f t="shared" ca="1" si="7"/>
        <v>2383</v>
      </c>
      <c r="L63" s="72">
        <f t="shared" ca="1" si="8"/>
        <v>170.80604746885038</v>
      </c>
      <c r="M63" s="72">
        <f ca="1">VLOOKUP(G63,Coef!$C$2:$F$25,4)</f>
        <v>5</v>
      </c>
      <c r="N63" s="31">
        <f ca="1">VLOOKUP(F63,Coef!$C$4:$D$23,2)</f>
        <v>14</v>
      </c>
      <c r="O63" s="31">
        <f ca="1">MOD(VLOOKUP(H63,Coef!$C$2:$G$21,5)+MOD(E63+1,2)*15,20)</f>
        <v>16</v>
      </c>
      <c r="P63" s="31">
        <f ca="1">VLOOKUP(N63,Coef!$A$27:$B$46,2)</f>
        <v>2.67</v>
      </c>
      <c r="Q63" s="31">
        <f ca="1">VLOOKUP(N63,Coef!$A$27:$C$46,3)+O63/10-0.1</f>
        <v>3.5</v>
      </c>
      <c r="R63" s="31">
        <f ca="1">IF(Q63+0.1&lt;P63,Q63+2,Q63)</f>
        <v>3.5</v>
      </c>
      <c r="S63" s="72">
        <f ca="1">M63*100000+J63</f>
        <v>593075</v>
      </c>
      <c r="T63" s="72">
        <f ca="1">R63*1000000+K63</f>
        <v>3502383</v>
      </c>
      <c r="U63" s="72">
        <f ca="1">IF(N63&lt;11,T63-10000000,T63)</f>
        <v>3502383</v>
      </c>
      <c r="V63" s="72">
        <f ca="1">U63/(6366197.724*0.9996)</f>
        <v>0.55037318438862892</v>
      </c>
      <c r="W63" s="72">
        <f ca="1">(Coef!$J$9/(1+Coef!$J$8*(COS(V63))^2)^0.5)*Coef!$J$6</f>
        <v>6381431.0834492212</v>
      </c>
      <c r="X63" s="72">
        <f ca="1">6*E63-183</f>
        <v>-9</v>
      </c>
      <c r="Y63" s="72">
        <f ca="1">(S63-500000)/W63</f>
        <v>1.4585286400945056E-2</v>
      </c>
      <c r="Z63" s="72">
        <f ca="1">SIN(2*V63)</f>
        <v>0.89154566178171535</v>
      </c>
      <c r="AA63" s="72">
        <f ca="1">Z63*(COS(V63))^2</f>
        <v>0.64767708730463747</v>
      </c>
      <c r="AB63" s="72">
        <f ca="1">V63+(Z63/2)</f>
        <v>0.99614601527948654</v>
      </c>
      <c r="AC63" s="72">
        <f ca="1">(3*AB63+AA63)/4</f>
        <v>0.9090287832857743</v>
      </c>
      <c r="AD63" s="72">
        <f ca="1">(5*AC63+AA63*(COS(V63))^2)/3</f>
        <v>1.6718863063609695</v>
      </c>
      <c r="AE63" s="72">
        <f ca="1">Coef!$J$6*Coef!$J$9*(V63-(Coef!$J$10*AB63)+(Coef!$J$11*AC63)-(Coef!$J$12*AD63))</f>
        <v>3488791.71018684</v>
      </c>
      <c r="AF63" s="72">
        <f ca="1">(U63-AE63)/W63</f>
        <v>2.1298184741679839E-3</v>
      </c>
      <c r="AG63" s="72">
        <f ca="1">((Coef!$J$8*Y63^2)/2)*(COS(V63))^2</f>
        <v>5.2076565854972311E-7</v>
      </c>
      <c r="AH63" s="72">
        <f ca="1">Y63*(1-(AG63/3))</f>
        <v>1.4585283869106297E-2</v>
      </c>
      <c r="AI63" s="72">
        <f ca="1">AF63*(1-AG63)+V63</f>
        <v>0.55250300175366063</v>
      </c>
      <c r="AJ63" s="72">
        <f ca="1">(EXP(AH63)-EXP(-AH63))/2</f>
        <v>1.4585800997075238E-2</v>
      </c>
      <c r="AK63" s="72">
        <f ca="1">ATAN(AJ63/COS(AI63))</f>
        <v>1.7133624603675866E-2</v>
      </c>
      <c r="AL63" s="72">
        <f ca="1">ATAN(COS(AK63)*TAN(AI63))</f>
        <v>0.552437428928094</v>
      </c>
      <c r="AM63" s="72">
        <f ca="1">V63+(1+Coef!$J$8*(COS(V63))^2-(3/2)*Coef!$J$8*SIN(V63)*COS(V63)*(AL63-V63))*(AL63-V63)</f>
        <v>0.55244751629029121</v>
      </c>
      <c r="AN63" s="34" t="str">
        <f t="shared" ca="1" si="9"/>
        <v>29 593075 3502383 N</v>
      </c>
      <c r="AO63" s="33">
        <f t="shared" ca="1" si="10"/>
        <v>31.652911085918479</v>
      </c>
      <c r="AP63" s="33">
        <f t="shared" ca="1" si="11"/>
        <v>-8.0183156224478651</v>
      </c>
      <c r="AQ63" s="72">
        <v>285</v>
      </c>
      <c r="AR63" s="72">
        <v>810000</v>
      </c>
      <c r="AS63" s="72">
        <f t="shared" ca="1" si="62"/>
        <v>0.55244751629029121</v>
      </c>
      <c r="AT63" s="72">
        <f t="shared" ca="1" si="62"/>
        <v>-0.13994600807581378</v>
      </c>
      <c r="AU63" s="72">
        <f t="shared" si="62"/>
        <v>4.9741883681838397</v>
      </c>
      <c r="AV63" s="72">
        <f t="array" aca="1" ref="AV63" ca="1">ATAN((1-f)*TAN(AS63))</f>
        <v>0.55094840416409718</v>
      </c>
      <c r="AW63" s="72">
        <f t="shared" ca="1" si="13"/>
        <v>1.1721083721621834</v>
      </c>
      <c r="AX63" s="72">
        <f t="shared" ca="1" si="14"/>
        <v>-0.82299625559008038</v>
      </c>
      <c r="AY63" s="72">
        <f t="shared" ca="1" si="57"/>
        <v>2.1746816907642257E-3</v>
      </c>
      <c r="AZ63" s="72">
        <f t="shared" ca="1" si="16"/>
        <v>5.4308006989671172E-4</v>
      </c>
      <c r="BA63" s="72">
        <f t="shared" ca="1" si="17"/>
        <v>1.0005434489401757</v>
      </c>
      <c r="BB63" s="72">
        <f t="shared" ca="1" si="18"/>
        <v>5.4308000983152062E-4</v>
      </c>
      <c r="BC63" s="72">
        <f t="shared" ca="1" si="58"/>
        <v>0.12735434785418731</v>
      </c>
      <c r="BD63" s="75">
        <f t="shared" ca="1" si="20"/>
        <v>2.4715710921785541</v>
      </c>
      <c r="BE63" s="75">
        <f t="shared" ca="1" si="21"/>
        <v>-5.4088428608292027E-5</v>
      </c>
      <c r="BF63" s="75">
        <f t="shared" ca="1" si="59"/>
        <v>0.12730025942557902</v>
      </c>
      <c r="BG63" s="75">
        <f t="shared" ca="1" si="23"/>
        <v>2.4715170037499461</v>
      </c>
      <c r="BH63" s="75">
        <f t="shared" ca="1" si="24"/>
        <v>-5.4063264636063511E-5</v>
      </c>
      <c r="BI63" s="75">
        <f t="shared" ca="1" si="60"/>
        <v>0.12730028458955125</v>
      </c>
      <c r="BJ63" s="75">
        <f t="shared" ca="1" si="26"/>
        <v>2.4715170289139183</v>
      </c>
      <c r="BK63" s="75">
        <f t="shared" ca="1" si="27"/>
        <v>-5.4063276342908619E-5</v>
      </c>
      <c r="BL63" s="75">
        <f t="shared" ca="1" si="61"/>
        <v>0.1273002845778444</v>
      </c>
      <c r="BM63" s="72">
        <f t="array" aca="1" ref="BM63" ca="1">ATAN2((1-f)*SQRT(AX63^2+(SIN(AV63)*SIN(BL63)-COS(AV63)*COS(BL63)*COS(AU63))^2),SIN(AV63)*COS(BL63)+COS(AV63)*SIN(BL63)*COS(AU63))</f>
        <v>0.58062174201160555</v>
      </c>
      <c r="BN63" s="72">
        <f t="shared" ca="1" si="29"/>
        <v>-0.14704776147679802</v>
      </c>
      <c r="BO63" s="72">
        <f t="array" aca="1" ref="BO63" ca="1">f/16*(1-AX63^2)*(4+f*(4-3*(1-AX63^2)))</f>
        <v>2.7115622924599647E-4</v>
      </c>
      <c r="BP63" s="72">
        <f t="array" aca="1" ref="BP63" ca="1">BN63-(1-BO63)*f*AX63*(BL63+BO63*SIN(BL63)*(COS(BJ63)+BO63*COS(BL63)*(-1+2*COS(BJ63)^2)))</f>
        <v>-0.14669666503073983</v>
      </c>
      <c r="BQ63" s="72">
        <f t="shared" ca="1" si="30"/>
        <v>-0.28664267310655361</v>
      </c>
      <c r="BR63" s="13">
        <f t="shared" ca="1" si="31"/>
        <v>33.26717531079872</v>
      </c>
      <c r="BS63" s="13">
        <f t="shared" ca="1" si="32"/>
        <v>-16.423415397353626</v>
      </c>
      <c r="BT63" s="15">
        <f t="shared" ca="1" si="33"/>
        <v>28</v>
      </c>
      <c r="BU63" s="15">
        <f t="shared" ca="1" si="34"/>
        <v>-15</v>
      </c>
      <c r="BV63" s="15">
        <f t="shared" ca="1" si="63"/>
        <v>0.58062174201160555</v>
      </c>
      <c r="BW63" s="15">
        <f t="shared" ca="1" si="63"/>
        <v>-0.28664267310655356</v>
      </c>
      <c r="BX63" s="15">
        <f t="shared" ca="1" si="36"/>
        <v>-0.26179938779914941</v>
      </c>
      <c r="BY63" s="15">
        <f t="shared" ca="1" si="37"/>
        <v>0.83612175875946582</v>
      </c>
      <c r="BZ63" s="16">
        <f t="shared" ca="1" si="38"/>
        <v>4.7115795004955413E-3</v>
      </c>
      <c r="CA63" s="15">
        <f t="shared" ca="1" si="39"/>
        <v>6384570.5947953025</v>
      </c>
      <c r="CB63" s="15">
        <f t="shared" ca="1" si="40"/>
        <v>0.65605743309431352</v>
      </c>
      <c r="CC63" s="15">
        <f t="shared" ca="1" si="41"/>
        <v>0.43041135551829968</v>
      </c>
      <c r="CD63" s="17">
        <f t="shared" ca="1" si="42"/>
        <v>0</v>
      </c>
      <c r="CE63" s="15">
        <f t="shared" ca="1" si="43"/>
        <v>-2.484328530740415E-2</v>
      </c>
      <c r="CF63" s="16">
        <f t="shared" ca="1" si="44"/>
        <v>0.57430022398219582</v>
      </c>
      <c r="CG63" s="15">
        <f t="shared" ca="1" si="45"/>
        <v>4.6120816559117186</v>
      </c>
      <c r="CH63" s="15">
        <f t="shared" ca="1" si="46"/>
        <v>-2.3785691468358063</v>
      </c>
      <c r="CI63" s="15">
        <f t="shared" ca="1" si="47"/>
        <v>36.824309064616145</v>
      </c>
      <c r="CJ63" s="15">
        <f t="shared" ca="1" si="48"/>
        <v>-112.08632033284745</v>
      </c>
      <c r="CK63" s="15">
        <f t="shared" ca="1" si="49"/>
        <v>146.50342426810022</v>
      </c>
      <c r="CL63" s="15">
        <f t="shared" ca="1" si="50"/>
        <v>-132625.84987455216</v>
      </c>
      <c r="CM63" s="15">
        <f t="shared" ca="1" si="51"/>
        <v>3683283.4123579785</v>
      </c>
      <c r="CN63" s="15">
        <f t="shared" ca="1" si="52"/>
        <v>367427.20046539768</v>
      </c>
      <c r="CO63" s="15">
        <f t="shared" ca="1" si="53"/>
        <v>3681810.0989930355</v>
      </c>
      <c r="CP63" s="15" t="str">
        <f ca="1">VLOOKUP(_xlfn.FLOOR.MATH(BR63/8+11),Coef!$B$4:$C$23,2)</f>
        <v>S</v>
      </c>
      <c r="CQ63" s="15">
        <f ca="1">_xlfn.FLOOR.MATH(CN63/100000)</f>
        <v>3</v>
      </c>
      <c r="CR63" s="15" t="str">
        <f ca="1">VLOOKUP(MOD(BT63-1,3)*8+CQ63,Coef!$A$2:$C$25,3)</f>
        <v>C</v>
      </c>
      <c r="CS63" s="15">
        <f ca="1">(MOD(_xlfn.FLOOR.MATH(CO63/100000),20))</f>
        <v>16</v>
      </c>
      <c r="CT63" s="15" t="str">
        <f ca="1">VLOOKUP(MOD(MOD(BT63+1,2)*5+CS63,20)+1,Coef!$A$2:$C$21,3)</f>
        <v>B</v>
      </c>
      <c r="CU63" s="15"/>
      <c r="CV63" s="15" t="str">
        <f t="shared" ca="1" si="64"/>
        <v>67427</v>
      </c>
      <c r="CW63" s="15" t="str">
        <f t="shared" ca="1" si="64"/>
        <v>81810</v>
      </c>
      <c r="CX63" s="18" t="str">
        <f t="shared" ca="1" si="55"/>
        <v>367427 mE 3681810 mN 28 S</v>
      </c>
      <c r="CY63" s="15" t="str">
        <f t="shared" ca="1" si="56"/>
        <v>28SCB6742781810</v>
      </c>
    </row>
    <row r="64" spans="2:103">
      <c r="B64" s="42" t="s">
        <v>1318</v>
      </c>
      <c r="C64" s="72" t="str">
        <f t="shared" si="0"/>
        <v>29RNQ9317298956</v>
      </c>
      <c r="D64" s="72">
        <f t="array" aca="1" ref="D64" ca="1">MATCH(TRUE,ISERROR(VALUE(MID(C64,ROW(INDIRECT("1:"&amp;LEN(C64))),1))),0)</f>
        <v>3</v>
      </c>
      <c r="E64" s="72">
        <f t="shared" ca="1" si="1"/>
        <v>29</v>
      </c>
      <c r="F64" s="72" t="str">
        <f t="shared" ca="1" si="2"/>
        <v>R</v>
      </c>
      <c r="G64" s="72" t="str">
        <f t="shared" ca="1" si="3"/>
        <v>N</v>
      </c>
      <c r="H64" s="72" t="str">
        <f t="shared" ca="1" si="4"/>
        <v>Q</v>
      </c>
      <c r="I64" s="72">
        <f t="shared" ca="1" si="5"/>
        <v>10</v>
      </c>
      <c r="J64" s="72">
        <f t="shared" ca="1" si="6"/>
        <v>93172</v>
      </c>
      <c r="K64" s="72">
        <f t="shared" ca="1" si="7"/>
        <v>98956</v>
      </c>
      <c r="L64" s="72">
        <f t="shared" ca="1" si="8"/>
        <v>170.80604746885038</v>
      </c>
      <c r="M64" s="72">
        <f ca="1">VLOOKUP(G64,Coef!$C$2:$F$25,4)</f>
        <v>5</v>
      </c>
      <c r="N64" s="31">
        <f ca="1">VLOOKUP(F64,Coef!$C$4:$D$23,2)</f>
        <v>14</v>
      </c>
      <c r="O64" s="31">
        <f ca="1">MOD(VLOOKUP(H64,Coef!$C$2:$G$21,5)+MOD(E64+1,2)*15,20)</f>
        <v>15</v>
      </c>
      <c r="P64" s="31">
        <f ca="1">VLOOKUP(N64,Coef!$A$27:$B$46,2)</f>
        <v>2.67</v>
      </c>
      <c r="Q64" s="31">
        <f ca="1">VLOOKUP(N64,Coef!$A$27:$C$46,3)+O64/10-0.1</f>
        <v>3.4</v>
      </c>
      <c r="R64" s="31">
        <f ca="1">IF(Q64+0.1&lt;P64,Q64+2,Q64)</f>
        <v>3.4</v>
      </c>
      <c r="S64" s="72">
        <f ca="1">M64*100000+J64</f>
        <v>593172</v>
      </c>
      <c r="T64" s="72">
        <f ca="1">R64*1000000+K64</f>
        <v>3498956</v>
      </c>
      <c r="U64" s="72">
        <f ca="1">IF(N64&lt;11,T64-10000000,T64)</f>
        <v>3498956</v>
      </c>
      <c r="V64" s="72">
        <f ca="1">U64/(6366197.724*0.9996)</f>
        <v>0.54983465707653889</v>
      </c>
      <c r="W64" s="72">
        <f ca="1">(Coef!$J$9/(1+Coef!$J$8*(COS(V64))^2)^0.5)*Coef!$J$6</f>
        <v>6381420.8121402869</v>
      </c>
      <c r="X64" s="72">
        <f ca="1">6*E64-183</f>
        <v>-9</v>
      </c>
      <c r="Y64" s="72">
        <f ca="1">(S64-500000)/W64</f>
        <v>1.4600510253570117E-2</v>
      </c>
      <c r="Z64" s="72">
        <f ca="1">SIN(2*V64)</f>
        <v>0.89105731351843842</v>
      </c>
      <c r="AA64" s="72">
        <f ca="1">Z64*(COS(V64))^2</f>
        <v>0.64775001799640575</v>
      </c>
      <c r="AB64" s="72">
        <f ca="1">V64+(Z64/2)</f>
        <v>0.99536331383575805</v>
      </c>
      <c r="AC64" s="72">
        <f ca="1">(3*AB64+AA64)/4</f>
        <v>0.90845998987592003</v>
      </c>
      <c r="AD64" s="72">
        <f ca="1">(5*AC64+AA64*(COS(V64))^2)/3</f>
        <v>1.6710596157819555</v>
      </c>
      <c r="AE64" s="72">
        <f ca="1">Coef!$J$6*Coef!$J$9*(V64-(Coef!$J$10*AB64)+(Coef!$J$11*AC64)-(Coef!$J$12*AD64))</f>
        <v>3485371.887053533</v>
      </c>
      <c r="AF64" s="72">
        <f ca="1">(U64-AE64)/W64</f>
        <v>2.1286972519699711E-3</v>
      </c>
      <c r="AG64" s="72">
        <f ca="1">((Coef!$J$8*Y64^2)/2)*(COS(V64))^2</f>
        <v>5.2219815602970273E-7</v>
      </c>
      <c r="AH64" s="72">
        <f ca="1">Y64*(1-(AG64/3))</f>
        <v>1.4600507712116939E-2</v>
      </c>
      <c r="AI64" s="72">
        <f ca="1">AF64*(1-AG64)+V64</f>
        <v>0.55196335321690704</v>
      </c>
      <c r="AJ64" s="72">
        <f ca="1">(EXP(AH64)-EXP(-AH64))/2</f>
        <v>1.4601026461093347E-2</v>
      </c>
      <c r="AK64" s="72">
        <f ca="1">ATAN(AJ64/COS(AI64))</f>
        <v>1.7145804937954943E-2</v>
      </c>
      <c r="AL64" s="72">
        <f ca="1">ATAN(COS(AK64)*TAN(AI64))</f>
        <v>0.5518977227944869</v>
      </c>
      <c r="AM64" s="72">
        <f ca="1">V64+(1+Coef!$J$8*(COS(V64))^2-(3/2)*Coef!$J$8*SIN(V64)*COS(V64)*(AL64-V64))*(AL64-V64)</f>
        <v>0.55190781109138842</v>
      </c>
      <c r="AN64" s="34" t="str">
        <f t="shared" ca="1" si="9"/>
        <v>29 593172 3498956 N</v>
      </c>
      <c r="AO64" s="33">
        <f t="shared" ca="1" si="10"/>
        <v>31.621988255840083</v>
      </c>
      <c r="AP64" s="33">
        <f t="shared" ca="1" si="11"/>
        <v>-8.0176177407006151</v>
      </c>
      <c r="AQ64" s="72">
        <v>285</v>
      </c>
      <c r="AR64" s="72">
        <v>810000</v>
      </c>
      <c r="AS64" s="72">
        <f t="shared" ca="1" si="62"/>
        <v>0.55190781109138842</v>
      </c>
      <c r="AT64" s="72">
        <f t="shared" ca="1" si="62"/>
        <v>-0.13993382774153471</v>
      </c>
      <c r="AU64" s="72">
        <f t="shared" si="62"/>
        <v>4.9741883681838397</v>
      </c>
      <c r="AV64" s="72">
        <f t="array" aca="1" ref="AV64" ca="1">ATAN((1-f)*TAN(AS64))</f>
        <v>0.5504095159032415</v>
      </c>
      <c r="AW64" s="72">
        <f t="shared" ca="1" si="13"/>
        <v>1.1716758297697192</v>
      </c>
      <c r="AX64" s="72">
        <f t="shared" ca="1" si="14"/>
        <v>-0.82326862915906696</v>
      </c>
      <c r="AY64" s="72">
        <f t="shared" ca="1" si="57"/>
        <v>2.1716597068803726E-3</v>
      </c>
      <c r="AZ64" s="72">
        <f t="shared" ca="1" si="16"/>
        <v>5.4232621240923146E-4</v>
      </c>
      <c r="BA64" s="72">
        <f t="shared" ca="1" si="17"/>
        <v>1.0005426940590529</v>
      </c>
      <c r="BB64" s="72">
        <f t="shared" ca="1" si="18"/>
        <v>5.4232615259382536E-4</v>
      </c>
      <c r="BC64" s="72">
        <f t="shared" ca="1" si="58"/>
        <v>0.12735444393943551</v>
      </c>
      <c r="BD64" s="75">
        <f t="shared" ca="1" si="20"/>
        <v>2.4707061034788738</v>
      </c>
      <c r="BE64" s="75">
        <f t="shared" ca="1" si="21"/>
        <v>-5.3976324790322566E-5</v>
      </c>
      <c r="BF64" s="75">
        <f t="shared" ca="1" si="59"/>
        <v>0.1273004676146452</v>
      </c>
      <c r="BG64" s="75">
        <f t="shared" ca="1" si="23"/>
        <v>2.4706521271540836</v>
      </c>
      <c r="BH64" s="75">
        <f t="shared" ca="1" si="24"/>
        <v>-5.3951260932627724E-5</v>
      </c>
      <c r="BI64" s="75">
        <f t="shared" ca="1" si="60"/>
        <v>0.12730049267850288</v>
      </c>
      <c r="BJ64" s="75">
        <f t="shared" ca="1" si="26"/>
        <v>2.4706521522179412</v>
      </c>
      <c r="BK64" s="75">
        <f t="shared" ca="1" si="27"/>
        <v>-5.3951272570628041E-5</v>
      </c>
      <c r="BL64" s="75">
        <f t="shared" ca="1" si="61"/>
        <v>0.12730049266686488</v>
      </c>
      <c r="BM64" s="72">
        <f t="array" aca="1" ref="BM64" ca="1">ATAN2((1-f)*SQRT(AX64^2+(SIN(AV64)*SIN(BL64)-COS(AV64)*COS(BL64)*COS(AU64))^2),SIN(AV64)*COS(BL64)+COS(AV64)*SIN(BL64)*COS(AU64))</f>
        <v>0.58008798857433064</v>
      </c>
      <c r="BN64" s="72">
        <f t="shared" ca="1" si="29"/>
        <v>-0.14699641820329212</v>
      </c>
      <c r="BO64" s="72">
        <f t="array" aca="1" ref="BO64" ca="1">f/16*(1-AX64^2)*(4+f*(4-3*(1-AX64^2)))</f>
        <v>2.7077972933125025E-4</v>
      </c>
      <c r="BP64" s="72">
        <f t="array" aca="1" ref="BP64" ca="1">BN64-(1-BO64)*f*AX64*(BL64+BO64*SIN(BL64)*(COS(BJ64)+BO64*COS(BL64)*(-1+2*COS(BJ64)^2)))</f>
        <v>-0.14664520469992631</v>
      </c>
      <c r="BQ64" s="72">
        <f t="shared" ca="1" si="30"/>
        <v>-0.28657903244146099</v>
      </c>
      <c r="BR64" s="13">
        <f t="shared" ca="1" si="31"/>
        <v>33.236593491542266</v>
      </c>
      <c r="BS64" s="13">
        <f t="shared" ca="1" si="32"/>
        <v>-16.419769055838415</v>
      </c>
      <c r="BT64" s="15">
        <f t="shared" ca="1" si="33"/>
        <v>28</v>
      </c>
      <c r="BU64" s="15">
        <f t="shared" ca="1" si="34"/>
        <v>-15</v>
      </c>
      <c r="BV64" s="15">
        <f t="shared" ca="1" si="63"/>
        <v>0.58008798857433064</v>
      </c>
      <c r="BW64" s="15">
        <f t="shared" ca="1" si="63"/>
        <v>-0.28657903244146099</v>
      </c>
      <c r="BX64" s="15">
        <f t="shared" ca="1" si="36"/>
        <v>-0.26179938779914941</v>
      </c>
      <c r="BY64" s="15">
        <f t="shared" ca="1" si="37"/>
        <v>0.83641442683240941</v>
      </c>
      <c r="BZ64" s="16">
        <f t="shared" ca="1" si="38"/>
        <v>4.7148784703214793E-3</v>
      </c>
      <c r="CA64" s="15">
        <f t="shared" ca="1" si="39"/>
        <v>6384560.112954393</v>
      </c>
      <c r="CB64" s="15">
        <f t="shared" ca="1" si="40"/>
        <v>0.6552942133030053</v>
      </c>
      <c r="CC64" s="15">
        <f t="shared" ca="1" si="41"/>
        <v>0.42941050598840463</v>
      </c>
      <c r="CD64" s="17">
        <f t="shared" ca="1" si="42"/>
        <v>0</v>
      </c>
      <c r="CE64" s="15">
        <f t="shared" ca="1" si="43"/>
        <v>-2.4779644642311582E-2</v>
      </c>
      <c r="CF64" s="16">
        <f t="shared" ca="1" si="44"/>
        <v>0.5753043724819169</v>
      </c>
      <c r="CG64" s="15">
        <f t="shared" ca="1" si="45"/>
        <v>4.6131123205604476</v>
      </c>
      <c r="CH64" s="15">
        <f t="shared" ca="1" si="46"/>
        <v>-2.3615595622759198</v>
      </c>
      <c r="CI64" s="15">
        <f t="shared" ca="1" si="47"/>
        <v>36.883477166939734</v>
      </c>
      <c r="CJ64" s="15">
        <f t="shared" ca="1" si="48"/>
        <v>-111.7603973292659</v>
      </c>
      <c r="CK64" s="15">
        <f t="shared" ca="1" si="49"/>
        <v>149.15034219502442</v>
      </c>
      <c r="CL64" s="15">
        <f t="shared" ca="1" si="50"/>
        <v>-132332.17653006018</v>
      </c>
      <c r="CM64" s="15">
        <f t="shared" ca="1" si="51"/>
        <v>3679886.5711034723</v>
      </c>
      <c r="CN64" s="15">
        <f t="shared" ca="1" si="52"/>
        <v>367720.75634055183</v>
      </c>
      <c r="CO64" s="15">
        <f t="shared" ca="1" si="53"/>
        <v>3678414.6164750312</v>
      </c>
      <c r="CP64" s="15" t="str">
        <f ca="1">VLOOKUP(_xlfn.FLOOR.MATH(BR64/8+11),Coef!$B$4:$C$23,2)</f>
        <v>S</v>
      </c>
      <c r="CQ64" s="15">
        <f ca="1">_xlfn.FLOOR.MATH(CN64/100000)</f>
        <v>3</v>
      </c>
      <c r="CR64" s="15" t="str">
        <f ca="1">VLOOKUP(MOD(BT64-1,3)*8+CQ64,Coef!$A$2:$C$25,3)</f>
        <v>C</v>
      </c>
      <c r="CS64" s="15">
        <f ca="1">(MOD(_xlfn.FLOOR.MATH(CO64/100000),20))</f>
        <v>16</v>
      </c>
      <c r="CT64" s="15" t="str">
        <f ca="1">VLOOKUP(MOD(MOD(BT64+1,2)*5+CS64,20)+1,Coef!$A$2:$C$21,3)</f>
        <v>B</v>
      </c>
      <c r="CU64" s="15"/>
      <c r="CV64" s="15" t="str">
        <f t="shared" ca="1" si="64"/>
        <v>67720</v>
      </c>
      <c r="CW64" s="15" t="str">
        <f t="shared" ca="1" si="64"/>
        <v>78414</v>
      </c>
      <c r="CX64" s="18" t="str">
        <f t="shared" ca="1" si="55"/>
        <v>367720 mE 3678414 mN 28 S</v>
      </c>
      <c r="CY64" s="15" t="str">
        <f t="shared" ca="1" si="56"/>
        <v>28SCB6772078414</v>
      </c>
    </row>
    <row r="65" spans="2:103">
      <c r="B65" s="42" t="s">
        <v>1319</v>
      </c>
      <c r="C65" s="72" t="str">
        <f t="shared" si="0"/>
        <v>29RNQ9587499418</v>
      </c>
      <c r="D65" s="72">
        <f t="array" aca="1" ref="D65" ca="1">MATCH(TRUE,ISERROR(VALUE(MID(C65,ROW(INDIRECT("1:"&amp;LEN(C65))),1))),0)</f>
        <v>3</v>
      </c>
      <c r="E65" s="72">
        <f t="shared" ca="1" si="1"/>
        <v>29</v>
      </c>
      <c r="F65" s="72" t="str">
        <f t="shared" ca="1" si="2"/>
        <v>R</v>
      </c>
      <c r="G65" s="72" t="str">
        <f t="shared" ca="1" si="3"/>
        <v>N</v>
      </c>
      <c r="H65" s="72" t="str">
        <f t="shared" ca="1" si="4"/>
        <v>Q</v>
      </c>
      <c r="I65" s="72">
        <f t="shared" ca="1" si="5"/>
        <v>10</v>
      </c>
      <c r="J65" s="72">
        <f t="shared" ca="1" si="6"/>
        <v>95874</v>
      </c>
      <c r="K65" s="72">
        <f t="shared" ca="1" si="7"/>
        <v>99418</v>
      </c>
      <c r="L65" s="72">
        <f t="shared" ca="1" si="8"/>
        <v>170.80604746885038</v>
      </c>
      <c r="M65" s="72">
        <f ca="1">VLOOKUP(G65,Coef!$C$2:$F$25,4)</f>
        <v>5</v>
      </c>
      <c r="N65" s="31">
        <f ca="1">VLOOKUP(F65,Coef!$C$4:$D$23,2)</f>
        <v>14</v>
      </c>
      <c r="O65" s="31">
        <f ca="1">MOD(VLOOKUP(H65,Coef!$C$2:$G$21,5)+MOD(E65+1,2)*15,20)</f>
        <v>15</v>
      </c>
      <c r="P65" s="31">
        <f ca="1">VLOOKUP(N65,Coef!$A$27:$B$46,2)</f>
        <v>2.67</v>
      </c>
      <c r="Q65" s="31">
        <f ca="1">VLOOKUP(N65,Coef!$A$27:$C$46,3)+O65/10-0.1</f>
        <v>3.4</v>
      </c>
      <c r="R65" s="31">
        <f ca="1">IF(Q65+0.1&lt;P65,Q65+2,Q65)</f>
        <v>3.4</v>
      </c>
      <c r="S65" s="72">
        <f ca="1">M65*100000+J65</f>
        <v>595874</v>
      </c>
      <c r="T65" s="72">
        <f ca="1">R65*1000000+K65</f>
        <v>3499418</v>
      </c>
      <c r="U65" s="72">
        <f ca="1">IF(N65&lt;11,T65-10000000,T65)</f>
        <v>3499418</v>
      </c>
      <c r="V65" s="72">
        <f ca="1">U65/(6366197.724*0.9996)</f>
        <v>0.54990725690676523</v>
      </c>
      <c r="W65" s="72">
        <f ca="1">(Coef!$J$9/(1+Coef!$J$8*(COS(V65))^2)^0.5)*Coef!$J$6</f>
        <v>6381422.1965026399</v>
      </c>
      <c r="X65" s="72">
        <f ca="1">6*E65-183</f>
        <v>-9</v>
      </c>
      <c r="Y65" s="72">
        <f ca="1">(S65-500000)/W65</f>
        <v>1.5023923672146951E-2</v>
      </c>
      <c r="Z65" s="72">
        <f ca="1">SIN(2*V65)</f>
        <v>0.89112320891610675</v>
      </c>
      <c r="AA65" s="72">
        <f ca="1">Z65*(COS(V65))^2</f>
        <v>0.64774027091747555</v>
      </c>
      <c r="AB65" s="72">
        <f ca="1">V65+(Z65/2)</f>
        <v>0.9954688613648186</v>
      </c>
      <c r="AC65" s="72">
        <f ca="1">(3*AB65+AA65)/4</f>
        <v>0.90853671375298295</v>
      </c>
      <c r="AD65" s="72">
        <f ca="1">(5*AC65+AA65*(COS(V65))^2)/3</f>
        <v>1.6711711589581499</v>
      </c>
      <c r="AE65" s="72">
        <f ca="1">Coef!$J$6*Coef!$J$9*(V65-(Coef!$J$10*AB65)+(Coef!$J$11*AC65)-(Coef!$J$12*AD65))</f>
        <v>3485832.9185643275</v>
      </c>
      <c r="AF65" s="72">
        <f ca="1">(U65-AE65)/W65</f>
        <v>2.128848557162982E-3</v>
      </c>
      <c r="AG65" s="72">
        <f ca="1">((Coef!$J$8*Y65^2)/2)*(COS(V65))^2</f>
        <v>5.5287550985165481E-7</v>
      </c>
      <c r="AH65" s="72">
        <f ca="1">Y65*(1-(AG65/3))</f>
        <v>1.5023920903360464E-2</v>
      </c>
      <c r="AI65" s="72">
        <f ca="1">AF65*(1-AG65)+V65</f>
        <v>0.55203610428693994</v>
      </c>
      <c r="AJ65" s="72">
        <f ca="1">(EXP(AH65)-EXP(-AH65))/2</f>
        <v>1.5024486105134682E-2</v>
      </c>
      <c r="AK65" s="72">
        <f ca="1">ATAN(AJ65/COS(AI65))</f>
        <v>1.7643756972333991E-2</v>
      </c>
      <c r="AL65" s="72">
        <f ca="1">ATAN(COS(AK65)*TAN(AI65))</f>
        <v>0.55196660124180241</v>
      </c>
      <c r="AM65" s="72">
        <f ca="1">V65+(1+Coef!$J$8*(COS(V65))^2-(3/2)*Coef!$J$8*SIN(V65)*COS(V65)*(AL65-V65))*(AL65-V65)</f>
        <v>0.55197667047654531</v>
      </c>
      <c r="AN65" s="34" t="str">
        <f t="shared" ca="1" si="9"/>
        <v>29 595874 3499418 N</v>
      </c>
      <c r="AO65" s="33">
        <f t="shared" ca="1" si="10"/>
        <v>31.625933607989435</v>
      </c>
      <c r="AP65" s="33">
        <f t="shared" ca="1" si="11"/>
        <v>-7.9890871907307428</v>
      </c>
      <c r="AQ65" s="72">
        <v>285</v>
      </c>
      <c r="AR65" s="72">
        <v>810000</v>
      </c>
      <c r="AS65" s="72">
        <f t="shared" ca="1" si="62"/>
        <v>0.55197667047654531</v>
      </c>
      <c r="AT65" s="72">
        <f t="shared" ca="1" si="62"/>
        <v>-0.13943587570715568</v>
      </c>
      <c r="AU65" s="72">
        <f t="shared" si="62"/>
        <v>4.9741883681838397</v>
      </c>
      <c r="AV65" s="72">
        <f t="array" aca="1" ref="AV65" ca="1">ATAN((1-f)*TAN(AS65))</f>
        <v>0.55047827096074131</v>
      </c>
      <c r="AW65" s="72">
        <f t="shared" ca="1" si="13"/>
        <v>1.1717310499771474</v>
      </c>
      <c r="AX65" s="72">
        <f t="shared" ca="1" si="14"/>
        <v>-0.82323389117649726</v>
      </c>
      <c r="AY65" s="72">
        <f t="shared" ca="1" si="57"/>
        <v>2.1720451803212007E-3</v>
      </c>
      <c r="AZ65" s="72">
        <f t="shared" ca="1" si="16"/>
        <v>5.4242237189686203E-4</v>
      </c>
      <c r="BA65" s="72">
        <f t="shared" ca="1" si="17"/>
        <v>1.0005427903490329</v>
      </c>
      <c r="BB65" s="72">
        <f t="shared" ca="1" si="18"/>
        <v>5.4242231204963286E-4</v>
      </c>
      <c r="BC65" s="72">
        <f t="shared" ca="1" si="58"/>
        <v>0.12735443168313126</v>
      </c>
      <c r="BD65" s="75">
        <f t="shared" ca="1" si="20"/>
        <v>2.4708165316374262</v>
      </c>
      <c r="BE65" s="75">
        <f t="shared" ca="1" si="21"/>
        <v>-5.3990624883027643E-5</v>
      </c>
      <c r="BF65" s="75">
        <f t="shared" ca="1" si="59"/>
        <v>0.12730044105824823</v>
      </c>
      <c r="BG65" s="75">
        <f t="shared" ca="1" si="23"/>
        <v>2.4707625410125429</v>
      </c>
      <c r="BH65" s="75">
        <f t="shared" ca="1" si="24"/>
        <v>-5.39655482654848E-5</v>
      </c>
      <c r="BI65" s="75">
        <f t="shared" ca="1" si="60"/>
        <v>0.12730046613486579</v>
      </c>
      <c r="BJ65" s="75">
        <f t="shared" ca="1" si="26"/>
        <v>2.4707625660891606</v>
      </c>
      <c r="BK65" s="75">
        <f t="shared" ca="1" si="27"/>
        <v>-5.3965559912252219E-5</v>
      </c>
      <c r="BL65" s="75">
        <f t="shared" ca="1" si="61"/>
        <v>0.12730046612321902</v>
      </c>
      <c r="BM65" s="72">
        <f t="array" aca="1" ref="BM65" ca="1">ATAN2((1-f)*SQRT(AX65^2+(SIN(AV65)*SIN(BL65)-COS(AV65)*COS(BL65)*COS(AU65))^2),SIN(AV65)*COS(BL65)+COS(AV65)*SIN(BL65)*COS(AU65))</f>
        <v>0.58015608881918912</v>
      </c>
      <c r="BN65" s="72">
        <f t="shared" ca="1" si="29"/>
        <v>-0.14700296460512532</v>
      </c>
      <c r="BO65" s="72">
        <f t="array" aca="1" ref="BO65" ca="1">f/16*(1-AX65^2)*(4+f*(4-3*(1-AX65^2)))</f>
        <v>2.7082775435908232E-4</v>
      </c>
      <c r="BP65" s="72">
        <f t="array" aca="1" ref="BP65" ca="1">BN65-(1-BO65)*f*AX65*(BL65+BO65*SIN(BL65)*(COS(BJ65)+BO65*COS(BL65)*(-1+2*COS(BJ65)^2)))</f>
        <v>-0.14665176603106528</v>
      </c>
      <c r="BQ65" s="72">
        <f t="shared" ca="1" si="30"/>
        <v>-0.28608764173822099</v>
      </c>
      <c r="BR65" s="13">
        <f t="shared" ca="1" si="31"/>
        <v>33.240495348156465</v>
      </c>
      <c r="BS65" s="13">
        <f t="shared" ca="1" si="32"/>
        <v>-16.391614442450795</v>
      </c>
      <c r="BT65" s="15">
        <f t="shared" ca="1" si="33"/>
        <v>28</v>
      </c>
      <c r="BU65" s="15">
        <f t="shared" ca="1" si="34"/>
        <v>-15</v>
      </c>
      <c r="BV65" s="15">
        <f t="shared" ca="1" si="63"/>
        <v>0.58015608881918912</v>
      </c>
      <c r="BW65" s="15">
        <f t="shared" ca="1" si="63"/>
        <v>-0.28608764173822093</v>
      </c>
      <c r="BX65" s="15">
        <f t="shared" ca="1" si="36"/>
        <v>-0.26179938779914941</v>
      </c>
      <c r="BY65" s="15">
        <f t="shared" ca="1" si="37"/>
        <v>0.83637709931668236</v>
      </c>
      <c r="BZ65" s="16">
        <f t="shared" ca="1" si="38"/>
        <v>4.7144576483761393E-3</v>
      </c>
      <c r="CA65" s="15">
        <f t="shared" ca="1" si="39"/>
        <v>6384561.4500321588</v>
      </c>
      <c r="CB65" s="15">
        <f t="shared" ca="1" si="40"/>
        <v>0.65539156085281902</v>
      </c>
      <c r="CC65" s="15">
        <f t="shared" ca="1" si="41"/>
        <v>0.42953809803709436</v>
      </c>
      <c r="CD65" s="17">
        <f t="shared" ca="1" si="42"/>
        <v>0</v>
      </c>
      <c r="CE65" s="15">
        <f t="shared" ca="1" si="43"/>
        <v>-2.4288253939071525E-2</v>
      </c>
      <c r="CF65" s="16">
        <f t="shared" ca="1" si="44"/>
        <v>0.57517635961128177</v>
      </c>
      <c r="CG65" s="15">
        <f t="shared" ca="1" si="45"/>
        <v>4.6129809252419651</v>
      </c>
      <c r="CH65" s="15">
        <f t="shared" ca="1" si="46"/>
        <v>-2.3637281079746333</v>
      </c>
      <c r="CI65" s="15">
        <f t="shared" ca="1" si="47"/>
        <v>36.875933929960631</v>
      </c>
      <c r="CJ65" s="15">
        <f t="shared" ca="1" si="48"/>
        <v>-111.80196701578366</v>
      </c>
      <c r="CK65" s="15">
        <f t="shared" ca="1" si="49"/>
        <v>148.81284282076197</v>
      </c>
      <c r="CL65" s="15">
        <f t="shared" ca="1" si="50"/>
        <v>-129702.00141611825</v>
      </c>
      <c r="CM65" s="15">
        <f t="shared" ca="1" si="51"/>
        <v>3680284.0747264465</v>
      </c>
      <c r="CN65" s="15">
        <f t="shared" ca="1" si="52"/>
        <v>370349.87938444817</v>
      </c>
      <c r="CO65" s="15">
        <f t="shared" ca="1" si="53"/>
        <v>3678811.9610965559</v>
      </c>
      <c r="CP65" s="15" t="str">
        <f ca="1">VLOOKUP(_xlfn.FLOOR.MATH(BR65/8+11),Coef!$B$4:$C$23,2)</f>
        <v>S</v>
      </c>
      <c r="CQ65" s="15">
        <f ca="1">_xlfn.FLOOR.MATH(CN65/100000)</f>
        <v>3</v>
      </c>
      <c r="CR65" s="15" t="str">
        <f ca="1">VLOOKUP(MOD(BT65-1,3)*8+CQ65,Coef!$A$2:$C$25,3)</f>
        <v>C</v>
      </c>
      <c r="CS65" s="15">
        <f ca="1">(MOD(_xlfn.FLOOR.MATH(CO65/100000),20))</f>
        <v>16</v>
      </c>
      <c r="CT65" s="15" t="str">
        <f ca="1">VLOOKUP(MOD(MOD(BT65+1,2)*5+CS65,20)+1,Coef!$A$2:$C$21,3)</f>
        <v>B</v>
      </c>
      <c r="CU65" s="15"/>
      <c r="CV65" s="15" t="str">
        <f t="shared" ca="1" si="64"/>
        <v>70349</v>
      </c>
      <c r="CW65" s="15" t="str">
        <f t="shared" ca="1" si="64"/>
        <v>78811</v>
      </c>
      <c r="CX65" s="18" t="str">
        <f t="shared" ca="1" si="55"/>
        <v>370349 mE 3678811 mN 28 S</v>
      </c>
      <c r="CY65" s="15" t="str">
        <f t="shared" ca="1" si="56"/>
        <v>28SCB7034978811</v>
      </c>
    </row>
    <row r="66" spans="2:103">
      <c r="B66" s="42" t="s">
        <v>1320</v>
      </c>
      <c r="C66" s="72" t="str">
        <f t="shared" ref="C66:C67" si="65">SUBSTITUTE(B66," ","")</f>
        <v>29RNQ9524299611</v>
      </c>
      <c r="D66" s="72">
        <f t="array" aca="1" ref="D66" ca="1">MATCH(TRUE,ISERROR(VALUE(MID(C66,ROW(INDIRECT("1:"&amp;LEN(C66))),1))),0)</f>
        <v>3</v>
      </c>
      <c r="E66" s="72">
        <f t="shared" ref="E66:E67" ca="1" si="66">VALUE(LEFT(C66,D66-1))</f>
        <v>29</v>
      </c>
      <c r="F66" s="72" t="str">
        <f t="shared" ref="F66:F67" ca="1" si="67">MID(C66,D66,1)</f>
        <v>R</v>
      </c>
      <c r="G66" s="72" t="str">
        <f t="shared" ref="G66:G67" ca="1" si="68">MID(C66,D66+1,1)</f>
        <v>N</v>
      </c>
      <c r="H66" s="72" t="str">
        <f t="shared" ref="H66:H67" ca="1" si="69">MID(C66,D66+2,1)</f>
        <v>Q</v>
      </c>
      <c r="I66" s="72">
        <f t="shared" ref="I66:I67" ca="1" si="70">LEN(C66)-D66-2</f>
        <v>10</v>
      </c>
      <c r="J66" s="72">
        <f t="shared" ref="J66:J67" ca="1" si="71">VALUE(LEFT(RIGHT(C66,I66),I66/2))*10^(5-I66/2)</f>
        <v>95242</v>
      </c>
      <c r="K66" s="72">
        <f t="shared" ref="K66:K67" ca="1" si="72">VALUE(RIGHT(C66,I66/2))*10^(5-I66/2)</f>
        <v>99611</v>
      </c>
      <c r="L66" s="72">
        <f t="shared" ref="L66:L67" ca="1" si="73">E66*6-183*PI()/180</f>
        <v>170.80604746885038</v>
      </c>
      <c r="M66" s="72">
        <f ca="1">VLOOKUP(G66,Coef!$C$2:$F$25,4)</f>
        <v>5</v>
      </c>
      <c r="N66" s="31">
        <f ca="1">VLOOKUP(F66,Coef!$C$4:$D$23,2)</f>
        <v>14</v>
      </c>
      <c r="O66" s="31">
        <f ca="1">MOD(VLOOKUP(H66,Coef!$C$2:$G$21,5)+MOD(E66+1,2)*15,20)</f>
        <v>15</v>
      </c>
      <c r="P66" s="31">
        <f ca="1">VLOOKUP(N66,Coef!$A$27:$B$46,2)</f>
        <v>2.67</v>
      </c>
      <c r="Q66" s="31">
        <f ca="1">VLOOKUP(N66,Coef!$A$27:$C$46,3)+O66/10-0.1</f>
        <v>3.4</v>
      </c>
      <c r="R66" s="31">
        <f ca="1">IF(Q66+0.1&lt;P66,Q66+2,Q66)</f>
        <v>3.4</v>
      </c>
      <c r="S66" s="72">
        <f ca="1">M66*100000+J66</f>
        <v>595242</v>
      </c>
      <c r="T66" s="72">
        <f ca="1">R66*1000000+K66</f>
        <v>3499611</v>
      </c>
      <c r="U66" s="72">
        <f ca="1">IF(N66&lt;11,T66-10000000,T66)</f>
        <v>3499611</v>
      </c>
      <c r="V66" s="72">
        <f ca="1">U66/(6366197.724*0.9996)</f>
        <v>0.549937585407271</v>
      </c>
      <c r="W66" s="72">
        <f ca="1">(Coef!$J$9/(1+Coef!$J$8*(COS(V66))^2)^0.5)*Coef!$J$6</f>
        <v>6381422.7748490935</v>
      </c>
      <c r="X66" s="72">
        <f ca="1">6*E66-183</f>
        <v>-9</v>
      </c>
      <c r="Y66" s="72">
        <f ca="1">(S66-500000)/W66</f>
        <v>1.492488483530262E-2</v>
      </c>
      <c r="Z66" s="72">
        <f ca="1">SIN(2*V66)</f>
        <v>0.89115073108367637</v>
      </c>
      <c r="AA66" s="72">
        <f ca="1">Z66*(COS(V66))^2</f>
        <v>0.6477361912547811</v>
      </c>
      <c r="AB66" s="72">
        <f ca="1">V66+(Z66/2)</f>
        <v>0.99551295094910919</v>
      </c>
      <c r="AC66" s="72">
        <f ca="1">(3*AB66+AA66)/4</f>
        <v>0.90856876102552708</v>
      </c>
      <c r="AD66" s="72">
        <f ca="1">(5*AC66+AA66*(COS(V66))^2)/3</f>
        <v>1.6712177471804779</v>
      </c>
      <c r="AE66" s="72">
        <f ca="1">Coef!$J$6*Coef!$J$9*(V66-(Coef!$J$10*AB66)+(Coef!$J$11*AC66)-(Coef!$J$12*AD66))</f>
        <v>3486025.5140678645</v>
      </c>
      <c r="AF66" s="72">
        <f ca="1">(U66-AE66)/W66</f>
        <v>2.128911750790051E-3</v>
      </c>
      <c r="AG66" s="72">
        <f ca="1">((Coef!$J$8*Y66^2)/2)*(COS(V66))^2</f>
        <v>5.4559005441283014E-7</v>
      </c>
      <c r="AH66" s="72">
        <f ca="1">Y66*(1-(AG66/3))</f>
        <v>1.4924882121013044E-2</v>
      </c>
      <c r="AI66" s="72">
        <f ca="1">AF66*(1-AG66)+V66</f>
        <v>0.552066495996548</v>
      </c>
      <c r="AJ66" s="72">
        <f ca="1">(EXP(AH66)-EXP(-AH66))/2</f>
        <v>1.4925436218672539E-2</v>
      </c>
      <c r="AK66" s="72">
        <f ca="1">ATAN(AJ66/COS(AI66))</f>
        <v>1.7527791311306145E-2</v>
      </c>
      <c r="AL66" s="72">
        <f ca="1">ATAN(COS(AK66)*TAN(AI66))</f>
        <v>0.55199790149704675</v>
      </c>
      <c r="AM66" s="72">
        <f ca="1">V66+(1+Coef!$J$8*(COS(V66))^2-(3/2)*Coef!$J$8*SIN(V66)*COS(V66)*(AL66-V66))*(AL66-V66)</f>
        <v>0.552007975098328</v>
      </c>
      <c r="AN66" s="34" t="str">
        <f t="shared" ref="AN66:AN129" ca="1" si="74">E66&amp;" "&amp;RIGHT(S66+1000000,6)&amp;" "&amp;RIGHT(T66+10000000,7)&amp;" "&amp;IF(AO66&lt;0,"S","N")</f>
        <v>29 595242 3499611 N</v>
      </c>
      <c r="AO66" s="33">
        <f t="shared" ref="AO66:AO129" ca="1" si="75">AM66/PI()*180</f>
        <v>31.627727230696838</v>
      </c>
      <c r="AP66" s="33">
        <f t="shared" ref="AP66:AP129" ca="1" si="76">AK66/PI()*180+X66</f>
        <v>-7.995731533676083</v>
      </c>
      <c r="AQ66" s="72">
        <v>285</v>
      </c>
      <c r="AR66" s="72">
        <v>810000</v>
      </c>
      <c r="AS66" s="72">
        <f t="shared" ca="1" si="62"/>
        <v>0.552007975098328</v>
      </c>
      <c r="AT66" s="72">
        <f t="shared" ca="1" si="62"/>
        <v>-0.13955184136818352</v>
      </c>
      <c r="AU66" s="72">
        <f t="shared" si="62"/>
        <v>4.9741883681838397</v>
      </c>
      <c r="AV66" s="72">
        <f t="array" aca="1" ref="AV66" ca="1">ATAN((1-f)*TAN(AS66))</f>
        <v>0.55050952816281129</v>
      </c>
      <c r="AW66" s="72">
        <f t="shared" ref="AW66:AW129" ca="1" si="77">ATAN2(COS(AU66),TAN(AV66))</f>
        <v>1.1717561507691017</v>
      </c>
      <c r="AX66" s="72">
        <f t="shared" ref="AX66:AX129" ca="1" si="78">COS(AV66)*SIN(AU66)</f>
        <v>-0.82321809742034446</v>
      </c>
      <c r="AY66" s="72">
        <f t="shared" ca="1" si="57"/>
        <v>2.1722204319113148E-3</v>
      </c>
      <c r="AZ66" s="72">
        <f t="shared" ref="AZ66" ca="1" si="79">(SQRT(1+AY66)-1)/(SQRT(1+AY66)+1)</f>
        <v>5.4246608982037186E-4</v>
      </c>
      <c r="BA66" s="72">
        <f t="shared" ref="BA66" ca="1" si="80">(1+0.25*AZ66^2)/(1-AZ66)</f>
        <v>1.000542834126291</v>
      </c>
      <c r="BB66" s="72">
        <f t="shared" ref="BB66" ca="1" si="81">AZ66*(1-3/8*AZ66^2)</f>
        <v>5.4246602995867087E-4</v>
      </c>
      <c r="BC66" s="72">
        <f t="shared" ca="1" si="58"/>
        <v>0.12735442611092823</v>
      </c>
      <c r="BD66" s="75">
        <f t="shared" ref="BD66" ca="1" si="82">2*$AW66+BC66</f>
        <v>2.4708667276491316</v>
      </c>
      <c r="BE66" s="75">
        <f t="shared" ref="BE66" ca="1" si="83">$BB66*SIN(BC66)*(COS(BD66)+$BB66/4*(COS(BC66)*(-1+2*COS(BD66))-$BB66/6*COS(BD66)*(-3+4*SIN(BC66)^2)*(-3+4*COS(BD66)^2)))</f>
        <v>-5.3997126223751386E-5</v>
      </c>
      <c r="BF66" s="75">
        <f t="shared" ca="1" si="59"/>
        <v>0.12730042898470448</v>
      </c>
      <c r="BG66" s="75">
        <f t="shared" ref="BG66" ca="1" si="84">2*$AW66+BF66</f>
        <v>2.470812730522908</v>
      </c>
      <c r="BH66" s="75">
        <f t="shared" ref="BH66" ca="1" si="85">$BB66*SIN(BF66)*(COS(BG66)+$BB66/4*(COS(BF66)*(-1+2*COS(BG66))-$BB66/6*COS(BG66)*(-3+4*SIN(BF66)^2)*(-3+4*COS(BG66)^2)))</f>
        <v>-5.3972043804067101E-5</v>
      </c>
      <c r="BI66" s="75">
        <f t="shared" ca="1" si="60"/>
        <v>0.12730045406712417</v>
      </c>
      <c r="BJ66" s="75">
        <f t="shared" ref="BJ66" ca="1" si="86">2*$AW66+BI66</f>
        <v>2.4708127556053276</v>
      </c>
      <c r="BK66" s="75">
        <f t="shared" ref="BK66" ca="1" si="87">$BB66*SIN(BI66)*(COS(BJ66)+$BB66/4*(COS(BI66)*(-1+2*COS(BJ66))-$BB66/6*COS(BJ66)*(-3+4*SIN(BI66)^2)*(-3+4*COS(BJ66)^2)))</f>
        <v>-5.3972055454821769E-5</v>
      </c>
      <c r="BL66" s="75">
        <f t="shared" ca="1" si="61"/>
        <v>0.12730045405547341</v>
      </c>
      <c r="BM66" s="72">
        <f t="array" aca="1" ref="BM66" ca="1">ATAN2((1-f)*SQRT(AX66^2+(SIN(AV66)*SIN(BL66)-COS(AV66)*COS(BL66)*COS(AU66))^2),SIN(AV66)*COS(BL66)+COS(AV66)*SIN(BL66)*COS(AU66))</f>
        <v>0.58018704830119305</v>
      </c>
      <c r="BN66" s="72">
        <f t="shared" ref="BN66" ca="1" si="88">ATAN2(COS(AV66)*COS(BL66)-SIN(AV66)*SIN(BL66)*COS(AU66),SIN(BL66)*SIN(AU66))</f>
        <v>-0.14700594112727708</v>
      </c>
      <c r="BO66" s="72">
        <f t="array" aca="1" ref="BO66" ca="1">f/16*(1-AX66^2)*(4+f*(4-3*(1-AX66^2)))</f>
        <v>2.7084958844632057E-4</v>
      </c>
      <c r="BP66" s="72">
        <f t="array" aca="1" ref="BP66" ca="1">BN66-(1-BO66)*f*AX66*(BL66+BO66*SIN(BL66)*(COS(BJ66)+BO66*COS(BL66)*(-1+2*COS(BJ66)^2)))</f>
        <v>-0.14665474934087797</v>
      </c>
      <c r="BQ66" s="72">
        <f t="shared" ref="BQ66" ca="1" si="89">BP66+AT66</f>
        <v>-0.28620659070906151</v>
      </c>
      <c r="BR66" s="13">
        <f t="shared" ref="BR66" ca="1" si="90">BM66*180/PI()</f>
        <v>33.242269195811197</v>
      </c>
      <c r="BS66" s="13">
        <f t="shared" ref="BS66" ca="1" si="91">BQ66*180/PI()</f>
        <v>-16.398429716457386</v>
      </c>
      <c r="BT66" s="15">
        <f t="shared" ref="BT66" ca="1" si="92">1+_xlfn.FLOOR.MATH((BS66+180)/6)</f>
        <v>28</v>
      </c>
      <c r="BU66" s="15">
        <f t="shared" ref="BU66" ca="1" si="93">BT66*6-183</f>
        <v>-15</v>
      </c>
      <c r="BV66" s="15">
        <f t="shared" ca="1" si="63"/>
        <v>0.58018704830119294</v>
      </c>
      <c r="BW66" s="15">
        <f t="shared" ca="1" si="63"/>
        <v>-0.28620659070906157</v>
      </c>
      <c r="BX66" s="15">
        <f t="shared" ref="BX66" ca="1" si="94">BU66*PI()/180</f>
        <v>-0.26179938779914941</v>
      </c>
      <c r="BY66" s="15">
        <f t="shared" ref="BY66" ca="1" si="95">COS(BV66)</f>
        <v>0.83636012833670736</v>
      </c>
      <c r="BZ66" s="16">
        <f t="shared" ref="BZ66" ca="1" si="96">0.00673949681993606*BY66^2</f>
        <v>4.7142663276078514E-3</v>
      </c>
      <c r="CA66" s="15">
        <f t="shared" ref="CA66" ca="1" si="97">40680631590769/(6356752.314*SQRT(1+BZ66))</f>
        <v>6384562.0579160033</v>
      </c>
      <c r="CB66" s="15">
        <f t="shared" ref="CB66" ca="1" si="98">TAN(BV66)</f>
        <v>0.65543581950988716</v>
      </c>
      <c r="CC66" s="15">
        <f t="shared" ref="CC66" ca="1" si="99">CB66^2</f>
        <v>0.42959611349659738</v>
      </c>
      <c r="CD66" s="17">
        <f t="shared" ref="CD66" ca="1" si="100">CC66^3-CB66^6</f>
        <v>0</v>
      </c>
      <c r="CE66" s="15">
        <f t="shared" ref="CE66" ca="1" si="101">BW66-BX66</f>
        <v>-2.4407202909912162E-2</v>
      </c>
      <c r="CF66" s="16">
        <f t="shared" ref="CF66" ca="1" si="102">1-CC66+BZ66</f>
        <v>0.57511815283101053</v>
      </c>
      <c r="CG66" s="15">
        <f t="shared" ref="CG66" ca="1" si="103">5-CC66+9*BZ66+4*BZ66^2</f>
        <v>4.612921180679904</v>
      </c>
      <c r="CH66" s="15">
        <f t="shared" ref="CH66" ca="1" si="104">5-18*CC66+CC66^2+14*BZ66+58*CC66*BZ66</f>
        <v>-2.3647141250658255</v>
      </c>
      <c r="CI66" s="15">
        <f t="shared" ref="CI66" ca="1" si="105">61-58*CC66+CC66^2+270*BZ66-330*CC66*BZ66</f>
        <v>36.872504083914542</v>
      </c>
      <c r="CJ66" s="15">
        <f t="shared" ref="CJ66" ca="1" si="106">61-479*CC66+179*CC66^2-CC66^3</f>
        <v>-111.82086662847391</v>
      </c>
      <c r="CK66" s="15">
        <f t="shared" ref="CK66" ca="1" si="107">1385-3111*CC66+543*CC66^2-CC66^3</f>
        <v>148.65938939470465</v>
      </c>
      <c r="CL66" s="15">
        <f t="shared" ref="CL66" ca="1" si="108">CA66*BY66*CE66+(CA66/6*BY66^3*CF66*CE66^3+(CA66/120*BY66^5*CH66*CE66^5))+(CA66/5040*BY66^7*CJ66*CE66^7)</f>
        <v>-130334.61987251359</v>
      </c>
      <c r="CM66" s="15">
        <f t="shared" ref="CM66" ca="1" si="109">6367449.14570093*(BV66-(0.00251882794504*SIN(2*BV66))+(0.00000264354112*SIN(4*BV66))-(0.00000000345262*SIN(6*BV66))+(0.000000000004892*SIN(8*BV66)))+(CB66/2*CA66*BY66^2*CE66^2)+(CB66/24*CA66*BY66^4*CG66*CE66^4)+(CB66/720*CA66*BY66^6*CI66*CE66^6)+(CB66/40320*CA66*BY66^8*CK66*CE66^8)</f>
        <v>3680489.3135015527</v>
      </c>
      <c r="CN66" s="15">
        <f t="shared" ref="CN66" ca="1" si="110">CL66*0.9996+500000</f>
        <v>369717.5139754354</v>
      </c>
      <c r="CO66" s="15">
        <f t="shared" ref="CO66" ca="1" si="111">IF(CM66*0.9996&lt;0,CM66*0.9996+10000000,CM66*0.9996)</f>
        <v>3679017.1177761522</v>
      </c>
      <c r="CP66" s="15" t="str">
        <f ca="1">VLOOKUP(_xlfn.FLOOR.MATH(BR66/8+11),Coef!$B$4:$C$23,2)</f>
        <v>S</v>
      </c>
      <c r="CQ66" s="15">
        <f ca="1">_xlfn.FLOOR.MATH(CN66/100000)</f>
        <v>3</v>
      </c>
      <c r="CR66" s="15" t="str">
        <f ca="1">VLOOKUP(MOD(BT66-1,3)*8+CQ66,Coef!$A$2:$C$25,3)</f>
        <v>C</v>
      </c>
      <c r="CS66" s="15">
        <f ca="1">(MOD(_xlfn.FLOOR.MATH(CO66/100000),20))</f>
        <v>16</v>
      </c>
      <c r="CT66" s="15" t="str">
        <f ca="1">VLOOKUP(MOD(MOD(BT66+1,2)*5+CS66,20)+1,Coef!$A$2:$C$21,3)</f>
        <v>B</v>
      </c>
      <c r="CU66" s="15"/>
      <c r="CV66" s="15" t="str">
        <f t="shared" ca="1" si="64"/>
        <v>69717</v>
      </c>
      <c r="CW66" s="15" t="str">
        <f t="shared" ca="1" si="64"/>
        <v>79017</v>
      </c>
      <c r="CX66" s="18" t="str">
        <f t="shared" ref="CX66" ca="1" si="112">_xlfn.FLOOR.MATH(CN66)&amp;" mE "&amp;_xlfn.FLOOR.MATH(CO66)&amp;" mN "&amp;BT66&amp;" "&amp;IF(BS66&lt;0,"S","N")</f>
        <v>369717 mE 3679017 mN 28 S</v>
      </c>
      <c r="CY66" s="15" t="str">
        <f t="shared" ref="CY66" ca="1" si="113">BT66&amp;CP66&amp;CR66&amp;CT66&amp;CV66&amp;CW66</f>
        <v>28SCB6971779017</v>
      </c>
    </row>
    <row r="67" spans="2:103">
      <c r="B67" s="42" t="s">
        <v>1321</v>
      </c>
      <c r="C67" s="72" t="str">
        <f t="shared" si="65"/>
        <v>29SQS0151727571</v>
      </c>
      <c r="D67" s="72">
        <f t="array" aca="1" ref="D67" ca="1">MATCH(TRUE,ISERROR(VALUE(MID(C67,ROW(INDIRECT("1:"&amp;LEN(C67))),1))),0)</f>
        <v>3</v>
      </c>
      <c r="E67" s="72">
        <f t="shared" ca="1" si="66"/>
        <v>29</v>
      </c>
      <c r="F67" s="72" t="str">
        <f t="shared" ca="1" si="67"/>
        <v>S</v>
      </c>
      <c r="G67" s="72" t="str">
        <f t="shared" ca="1" si="68"/>
        <v>Q</v>
      </c>
      <c r="H67" s="72" t="str">
        <f t="shared" ca="1" si="69"/>
        <v>S</v>
      </c>
      <c r="I67" s="72">
        <f t="shared" ca="1" si="70"/>
        <v>10</v>
      </c>
      <c r="J67" s="72">
        <f t="shared" ca="1" si="71"/>
        <v>1517</v>
      </c>
      <c r="K67" s="72">
        <f t="shared" ca="1" si="72"/>
        <v>27571</v>
      </c>
      <c r="L67" s="72">
        <f t="shared" ca="1" si="73"/>
        <v>170.80604746885038</v>
      </c>
      <c r="M67" s="72">
        <f ca="1">VLOOKUP(G67,Coef!$C$2:$F$25,4)</f>
        <v>7</v>
      </c>
      <c r="N67" s="31">
        <f ca="1">VLOOKUP(F67,Coef!$C$4:$D$23,2)</f>
        <v>15</v>
      </c>
      <c r="O67" s="31">
        <f ca="1">MOD(VLOOKUP(H67,Coef!$C$2:$G$21,5)+MOD(E67+1,2)*15,20)</f>
        <v>17</v>
      </c>
      <c r="P67" s="31">
        <f ca="1">VLOOKUP(N67,Coef!$A$27:$B$46,2)</f>
        <v>3.56</v>
      </c>
      <c r="Q67" s="31">
        <f ca="1">VLOOKUP(N67,Coef!$A$27:$C$46,3)+O67/10-0.1</f>
        <v>3.6</v>
      </c>
      <c r="R67" s="31">
        <f ca="1">IF(Q67+0.1&lt;P67,Q67+2,Q67)</f>
        <v>3.6</v>
      </c>
      <c r="S67" s="72">
        <f ca="1">M67*100000+J67</f>
        <v>701517</v>
      </c>
      <c r="T67" s="72">
        <f ca="1">R67*1000000+K67</f>
        <v>3627571</v>
      </c>
      <c r="U67" s="72">
        <f ca="1">IF(N67&lt;11,T67-10000000,T67)</f>
        <v>3627571</v>
      </c>
      <c r="V67" s="72">
        <f ca="1">U67/(6366197.724*0.9996)</f>
        <v>0.57004553838510608</v>
      </c>
      <c r="W67" s="72">
        <f ca="1">(Coef!$J$9/(1+Coef!$J$8*(COS(V67))^2)^0.5)*Coef!$J$6</f>
        <v>6381810.0844788151</v>
      </c>
      <c r="X67" s="72">
        <f ca="1">6*E67-183</f>
        <v>-9</v>
      </c>
      <c r="Y67" s="72">
        <f ca="1">(S67-500000)/W67</f>
        <v>3.1576777956791445E-2</v>
      </c>
      <c r="Z67" s="72">
        <f ca="1">SIN(2*V67)</f>
        <v>0.90867152550596209</v>
      </c>
      <c r="AA67" s="72">
        <f ca="1">Z67*(COS(V67))^2</f>
        <v>0.64402628070385248</v>
      </c>
      <c r="AB67" s="72">
        <f ca="1">V67+(Z67/2)</f>
        <v>1.0243813011380871</v>
      </c>
      <c r="AC67" s="72">
        <f ca="1">(3*AB67+AA67)/4</f>
        <v>0.92929254602952849</v>
      </c>
      <c r="AD67" s="72">
        <f ca="1">(5*AC67+AA67*(COS(V67))^2)/3</f>
        <v>1.700973379742553</v>
      </c>
      <c r="AE67" s="72">
        <f ca="1">Coef!$J$6*Coef!$J$9*(V67-(Coef!$J$10*AB67)+(Coef!$J$11*AC67)-(Coef!$J$12*AD67))</f>
        <v>3613728.9356409381</v>
      </c>
      <c r="AF67" s="72">
        <f ca="1">(U67-AE67)/W67</f>
        <v>2.1689871957686641E-3</v>
      </c>
      <c r="AG67" s="72">
        <f ca="1">((Coef!$J$8*Y67^2)/2)*(COS(V67))^2</f>
        <v>2.3813858535179352E-6</v>
      </c>
      <c r="AH67" s="72">
        <f ca="1">Y67*(1-(AG67/3))</f>
        <v>3.1576752891294003E-2</v>
      </c>
      <c r="AI67" s="72">
        <f ca="1">AF67*(1-AG67)+V67</f>
        <v>0.57221452041567933</v>
      </c>
      <c r="AJ67" s="72">
        <f ca="1">(EXP(AH67)-EXP(-AH67))/2</f>
        <v>3.1582000637298158E-2</v>
      </c>
      <c r="AK67" s="72">
        <f ca="1">ATAN(AJ67/COS(AI67))</f>
        <v>3.7548484568017813E-2</v>
      </c>
      <c r="AL67" s="72">
        <f ca="1">ATAN(COS(AK67)*TAN(AI67))</f>
        <v>0.57189357500527527</v>
      </c>
      <c r="AM67" s="72">
        <f ca="1">V67+(1+Coef!$J$8*(COS(V67))^2-(3/2)*Coef!$J$8*SIN(V67)*COS(V67)*(AL67-V67))*(AL67-V67)</f>
        <v>0.57190238675783078</v>
      </c>
      <c r="AN67" s="34" t="str">
        <f t="shared" ca="1" si="74"/>
        <v>29 701517 3627571 N</v>
      </c>
      <c r="AO67" s="33">
        <f t="shared" ca="1" si="75"/>
        <v>32.767593054682202</v>
      </c>
      <c r="AP67" s="33">
        <f t="shared" ca="1" si="76"/>
        <v>-6.8486303071404775</v>
      </c>
      <c r="AQ67" s="72">
        <v>285</v>
      </c>
      <c r="AR67" s="72">
        <v>810000</v>
      </c>
      <c r="AS67" s="72">
        <f t="shared" ca="1" si="62"/>
        <v>0.57190238675783067</v>
      </c>
      <c r="AT67" s="72">
        <f t="shared" ca="1" si="62"/>
        <v>-0.11953114811147185</v>
      </c>
      <c r="AU67" s="72">
        <f t="shared" si="62"/>
        <v>4.9741883681838397</v>
      </c>
      <c r="AV67" s="72">
        <f t="array" aca="1" ref="AV67" ca="1">ATAN((1-f)*TAN(AS67))</f>
        <v>0.57037499725436647</v>
      </c>
      <c r="AW67" s="72">
        <f t="shared" ca="1" si="77"/>
        <v>1.187310262640378</v>
      </c>
      <c r="AX67" s="72">
        <f t="shared" ca="1" si="78"/>
        <v>-0.81301837264493826</v>
      </c>
      <c r="AY67" s="72">
        <f t="shared" ca="1" si="57"/>
        <v>2.2846969825646834E-3</v>
      </c>
      <c r="AZ67" s="72">
        <f t="shared" ref="AZ67:AZ130" ca="1" si="114">(SQRT(1+AY67)-1)/(SQRT(1+AY67)+1)</f>
        <v>5.7052269581538411E-4</v>
      </c>
      <c r="BA67" s="72">
        <f t="shared" ref="BA67:BA130" ca="1" si="115">(1+0.25*AZ67^2)/(1-AZ67)</f>
        <v>1.0005709297982597</v>
      </c>
      <c r="BB67" s="72">
        <f t="shared" ref="BB67:BB130" ca="1" si="116">AZ67*(1-3/8*AZ67^2)</f>
        <v>5.7052262617678204E-4</v>
      </c>
      <c r="BC67" s="72">
        <f t="shared" ca="1" si="58"/>
        <v>0.12735085004443136</v>
      </c>
      <c r="BD67" s="75">
        <f t="shared" ref="BD67:BD130" ca="1" si="117">2*$AW67+BC67</f>
        <v>2.5019713753251871</v>
      </c>
      <c r="BE67" s="75">
        <f t="shared" ref="BE67:BE130" ca="1" si="118">$BB67*SIN(BC67)*(COS(BD67)+$BB67/4*(COS(BC67)*(-1+2*COS(BD67))-$BB67/6*COS(BD67)*(-3+4*SIN(BC67)^2)*(-3+4*COS(BD67)^2)))</f>
        <v>-5.8163189343634825E-5</v>
      </c>
      <c r="BF67" s="75">
        <f t="shared" ca="1" si="59"/>
        <v>0.12729268685508774</v>
      </c>
      <c r="BG67" s="75">
        <f t="shared" ref="BG67:BG130" ca="1" si="119">2*$AW67+BF67</f>
        <v>2.5019132121358436</v>
      </c>
      <c r="BH67" s="75">
        <f t="shared" ref="BH67:BH130" ca="1" si="120">$BB67*SIN(BF67)*(COS(BG67)+$BB67/4*(COS(BF67)*(-1+2*COS(BG67))-$BB67/6*COS(BG67)*(-3+4*SIN(BF67)^2)*(-3+4*COS(BG67)^2)))</f>
        <v>-5.8134253858512901E-5</v>
      </c>
      <c r="BI67" s="75">
        <f t="shared" ca="1" si="60"/>
        <v>0.12729271579057286</v>
      </c>
      <c r="BJ67" s="75">
        <f t="shared" ref="BJ67:BJ130" ca="1" si="121">2*$AW67+BI67</f>
        <v>2.5019132410713287</v>
      </c>
      <c r="BK67" s="75">
        <f t="shared" ref="BK67:BK130" ca="1" si="122">$BB67*SIN(BI67)*(COS(BJ67)+$BB67/4*(COS(BI67)*(-1+2*COS(BJ67))-$BB67/6*COS(BJ67)*(-3+4*SIN(BI67)^2)*(-3+4*COS(BJ67)^2)))</f>
        <v>-5.8134268253097181E-5</v>
      </c>
      <c r="BL67" s="75">
        <f t="shared" ca="1" si="61"/>
        <v>0.12729271577617826</v>
      </c>
      <c r="BM67" s="72">
        <f t="array" aca="1" ref="BM67" ca="1">ATAN2((1-f)*SQRT(AX67^2+(SIN(AV67)*SIN(BL67)-COS(AV67)*COS(BL67)*COS(AU67))^2),SIN(AV67)*COS(BL67)+COS(AV67)*SIN(BL67)*COS(AU67))</f>
        <v>0.59985927929659544</v>
      </c>
      <c r="BN67" s="72">
        <f t="shared" ref="BN67:BN130" ca="1" si="123">ATAN2(COS(AV67)*COS(BL67)-SIN(AV67)*SIN(BL67)*COS(AU67),SIN(BL67)*SIN(AU67))</f>
        <v>-0.14895147324598124</v>
      </c>
      <c r="BO67" s="72">
        <f t="array" aca="1" ref="BO67" ca="1">f/16*(1-AX67^2)*(4+f*(4-3*(1-AX67^2)))</f>
        <v>2.8486212763480543E-4</v>
      </c>
      <c r="BP67" s="72">
        <f t="array" aca="1" ref="BP67" ca="1">BN67-(1-BO67)*f*AX67*(BL67+BO67*SIN(BL67)*(COS(BJ67)+BO67*COS(BL67)*(-1+2*COS(BJ67)^2)))</f>
        <v>-0.14860466435554512</v>
      </c>
      <c r="BQ67" s="72">
        <f t="shared" ref="BQ67:BQ130" ca="1" si="124">BP67+AT67</f>
        <v>-0.26813581246701695</v>
      </c>
      <c r="BR67" s="13">
        <f t="shared" ref="BR67:BR130" ca="1" si="125">BM67*180/PI()</f>
        <v>34.369405005454198</v>
      </c>
      <c r="BS67" s="13">
        <f t="shared" ref="BS67:BS130" ca="1" si="126">BQ67*180/PI()</f>
        <v>-15.363050390671393</v>
      </c>
      <c r="BT67" s="15">
        <f t="shared" ref="BT67:BT130" ca="1" si="127">1+_xlfn.FLOOR.MATH((BS67+180)/6)</f>
        <v>28</v>
      </c>
      <c r="BU67" s="15">
        <f t="shared" ref="BU67:BU130" ca="1" si="128">BT67*6-183</f>
        <v>-15</v>
      </c>
      <c r="BV67" s="15">
        <f t="shared" ca="1" si="63"/>
        <v>0.59985927929659544</v>
      </c>
      <c r="BW67" s="15">
        <f t="shared" ca="1" si="63"/>
        <v>-0.26813581246701695</v>
      </c>
      <c r="BX67" s="15">
        <f t="shared" ref="BX67:BX130" ca="1" si="129">BU67*PI()/180</f>
        <v>-0.26179938779914941</v>
      </c>
      <c r="BY67" s="15">
        <f t="shared" ref="BY67:BY130" ca="1" si="130">COS(BV67)</f>
        <v>0.82541506362366579</v>
      </c>
      <c r="BZ67" s="16">
        <f t="shared" ref="BZ67:BZ130" ca="1" si="131">0.00673949681993606*BY67^2</f>
        <v>4.5916867620881601E-3</v>
      </c>
      <c r="CA67" s="15">
        <f t="shared" ref="CA67:CA130" ca="1" si="132">40680631590769/(6356752.314*SQRT(1+BZ67))</f>
        <v>6384951.5659028189</v>
      </c>
      <c r="CB67" s="15">
        <f t="shared" ref="CB67:CB130" ca="1" si="133">TAN(BV67)</f>
        <v>0.6839302441588534</v>
      </c>
      <c r="CC67" s="15">
        <f t="shared" ref="CC67:CC130" ca="1" si="134">CB67^2</f>
        <v>0.46776057887518879</v>
      </c>
      <c r="CD67" s="17">
        <f t="shared" ref="CD67:CD130" ca="1" si="135">CC67^3-CB67^6</f>
        <v>0</v>
      </c>
      <c r="CE67" s="15">
        <f t="shared" ref="CE67:CE130" ca="1" si="136">BW67-BX67</f>
        <v>-6.3364246678675462E-3</v>
      </c>
      <c r="CF67" s="16">
        <f t="shared" ref="CF67:CF130" ca="1" si="137">1-CC67+BZ67</f>
        <v>0.53683110788689936</v>
      </c>
      <c r="CG67" s="15">
        <f t="shared" ref="CG67:CG130" ca="1" si="138">5-CC67+9*BZ67+4*BZ67^2</f>
        <v>4.5736489363328889</v>
      </c>
      <c r="CH67" s="15">
        <f t="shared" ref="CH67:CH130" ca="1" si="139">5-18*CC67+CC67^2+14*BZ67+58*CC67*BZ67</f>
        <v>-3.012033862579333</v>
      </c>
      <c r="CI67" s="15">
        <f t="shared" ref="CI67:CI130" ca="1" si="140">61-58*CC67+CC67^2+270*BZ67-330*CC67*BZ67</f>
        <v>34.619664491062693</v>
      </c>
      <c r="CJ67" s="15">
        <f t="shared" ref="CJ67:CJ130" ca="1" si="141">61-479*CC67+179*CC67^2-CC67^3</f>
        <v>-123.99447058897749</v>
      </c>
      <c r="CK67" s="15">
        <f t="shared" ref="CK67:CK130" ca="1" si="142">1385-3111*CC67+543*CC67^2-CC67^3</f>
        <v>48.502870941998765</v>
      </c>
      <c r="CL67" s="15">
        <f t="shared" ref="CL67:CL130" ca="1" si="143">CA67*BY67*CE67+(CA67/6*BY67^3*CF67*CE67^3+(CA67/120*BY67^5*CH67*CE67^5))+(CA67/5040*BY67^7*CJ67*CE67^7)</f>
        <v>-33394.53007750761</v>
      </c>
      <c r="CM67" s="15">
        <f t="shared" ref="CM67:CM130" ca="1" si="144">6367449.14570093*(BV67-(0.00251882794504*SIN(2*BV67))+(0.00000264354112*SIN(4*BV67))-(0.00000000345262*SIN(6*BV67))+(0.000000000004892*SIN(8*BV67)))+(CB67/2*CA67*BY67^2*CE67^2)+(CB67/24*CA67*BY67^4*CG67*CE67^4)+(CB67/720*CA67*BY67^6*CI67*CE67^6)+(CB67/40320*CA67*BY67^8*CK67*CE67^8)</f>
        <v>3804697.6889922768</v>
      </c>
      <c r="CN67" s="15">
        <f t="shared" ref="CN67:CN130" ca="1" si="145">CL67*0.9996+500000</f>
        <v>466618.82773452339</v>
      </c>
      <c r="CO67" s="15">
        <f t="shared" ref="CO67:CO130" ca="1" si="146">IF(CM67*0.9996&lt;0,CM67*0.9996+10000000,CM67*0.9996)</f>
        <v>3803175.8099166802</v>
      </c>
      <c r="CP67" s="15" t="str">
        <f ca="1">VLOOKUP(_xlfn.FLOOR.MATH(BR67/8+11),Coef!$B$4:$C$23,2)</f>
        <v>S</v>
      </c>
      <c r="CQ67" s="15">
        <f ca="1">_xlfn.FLOOR.MATH(CN67/100000)</f>
        <v>4</v>
      </c>
      <c r="CR67" s="15" t="str">
        <f ca="1">VLOOKUP(MOD(BT67-1,3)*8+CQ67,Coef!$A$2:$C$25,3)</f>
        <v>D</v>
      </c>
      <c r="CS67" s="15">
        <f ca="1">(MOD(_xlfn.FLOOR.MATH(CO67/100000),20))</f>
        <v>18</v>
      </c>
      <c r="CT67" s="15" t="str">
        <f ca="1">VLOOKUP(MOD(MOD(BT67+1,2)*5+CS67,20)+1,Coef!$A$2:$C$21,3)</f>
        <v>D</v>
      </c>
      <c r="CU67" s="15"/>
      <c r="CV67" s="15" t="str">
        <f t="shared" ca="1" si="64"/>
        <v>66618</v>
      </c>
      <c r="CW67" s="15" t="str">
        <f t="shared" ca="1" si="64"/>
        <v>03175</v>
      </c>
      <c r="CX67" s="18" t="str">
        <f t="shared" ref="CX67:CX130" ca="1" si="147">_xlfn.FLOOR.MATH(CN67)&amp;" mE "&amp;_xlfn.FLOOR.MATH(CO67)&amp;" mN "&amp;BT67&amp;" "&amp;IF(BS67&lt;0,"S","N")</f>
        <v>466618 mE 3803175 mN 28 S</v>
      </c>
      <c r="CY67" s="15" t="str">
        <f t="shared" ref="CY67:CY130" ca="1" si="148">BT67&amp;CP67&amp;CR67&amp;CT67&amp;CV67&amp;CW67</f>
        <v>28SDD6661803175</v>
      </c>
    </row>
    <row r="68" spans="2:103">
      <c r="B68" s="42" t="s">
        <v>1322</v>
      </c>
      <c r="C68" s="72" t="str">
        <f t="shared" ref="C68:C131" si="149">SUBSTITUTE(B68," ","")</f>
        <v>29RNQ8216669242</v>
      </c>
      <c r="D68" s="72">
        <f t="array" aca="1" ref="D68" ca="1">MATCH(TRUE,ISERROR(VALUE(MID(C68,ROW(INDIRECT("1:"&amp;LEN(C68))),1))),0)</f>
        <v>3</v>
      </c>
      <c r="E68" s="72">
        <f t="shared" ref="E68:E131" ca="1" si="150">VALUE(LEFT(C68,D68-1))</f>
        <v>29</v>
      </c>
      <c r="F68" s="72" t="str">
        <f t="shared" ref="F68:F131" ca="1" si="151">MID(C68,D68,1)</f>
        <v>R</v>
      </c>
      <c r="G68" s="72" t="str">
        <f t="shared" ref="G68:G131" ca="1" si="152">MID(C68,D68+1,1)</f>
        <v>N</v>
      </c>
      <c r="H68" s="72" t="str">
        <f t="shared" ref="H68:H131" ca="1" si="153">MID(C68,D68+2,1)</f>
        <v>Q</v>
      </c>
      <c r="I68" s="72">
        <f t="shared" ref="I68:I131" ca="1" si="154">LEN(C68)-D68-2</f>
        <v>10</v>
      </c>
      <c r="J68" s="72">
        <f t="shared" ref="J68:J131" ca="1" si="155">VALUE(LEFT(RIGHT(C68,I68),I68/2))*10^(5-I68/2)</f>
        <v>82166</v>
      </c>
      <c r="K68" s="72">
        <f t="shared" ref="K68:K131" ca="1" si="156">VALUE(RIGHT(C68,I68/2))*10^(5-I68/2)</f>
        <v>69242</v>
      </c>
      <c r="L68" s="72">
        <f t="shared" ref="L68:L131" ca="1" si="157">E68*6-183*PI()/180</f>
        <v>170.80604746885038</v>
      </c>
      <c r="M68" s="72">
        <f ca="1">VLOOKUP(G68,Coef!$C$2:$F$25,4)</f>
        <v>5</v>
      </c>
      <c r="N68" s="31">
        <f ca="1">VLOOKUP(F68,Coef!$C$4:$D$23,2)</f>
        <v>14</v>
      </c>
      <c r="O68" s="31">
        <f ca="1">MOD(VLOOKUP(H68,Coef!$C$2:$G$21,5)+MOD(E68+1,2)*15,20)</f>
        <v>15</v>
      </c>
      <c r="P68" s="31">
        <f ca="1">VLOOKUP(N68,Coef!$A$27:$B$46,2)</f>
        <v>2.67</v>
      </c>
      <c r="Q68" s="31">
        <f ca="1">VLOOKUP(N68,Coef!$A$27:$C$46,3)+O68/10-0.1</f>
        <v>3.4</v>
      </c>
      <c r="R68" s="31">
        <f ca="1">IF(Q68+0.1&lt;P68,Q68+2,Q68)</f>
        <v>3.4</v>
      </c>
      <c r="S68" s="72">
        <f ca="1">M68*100000+J68</f>
        <v>582166</v>
      </c>
      <c r="T68" s="72">
        <f ca="1">R68*1000000+K68</f>
        <v>3469242</v>
      </c>
      <c r="U68" s="72">
        <f ca="1">IF(N68&lt;11,T68-10000000,T68)</f>
        <v>3469242</v>
      </c>
      <c r="V68" s="72">
        <f ca="1">U68/(6366197.724*0.9996)</f>
        <v>0.54516532513856308</v>
      </c>
      <c r="W68" s="72">
        <f ca="1">(Coef!$J$9/(1+Coef!$J$8*(COS(V68))^2)^0.5)*Coef!$J$6</f>
        <v>6381331.9936998533</v>
      </c>
      <c r="X68" s="72">
        <f ca="1">6*E68-183</f>
        <v>-9</v>
      </c>
      <c r="Y68" s="72">
        <f ca="1">(S68-500000)/W68</f>
        <v>1.2875995181119029E-2</v>
      </c>
      <c r="Z68" s="72">
        <f ca="1">SIN(2*V68)</f>
        <v>0.88677978689413983</v>
      </c>
      <c r="AA68" s="72">
        <f ca="1">Z68*(COS(V68))^2</f>
        <v>0.64832123407527564</v>
      </c>
      <c r="AB68" s="72">
        <f ca="1">V68+(Z68/2)</f>
        <v>0.988555218585633</v>
      </c>
      <c r="AC68" s="72">
        <f ca="1">(3*AB68+AA68)/4</f>
        <v>0.90349672245804369</v>
      </c>
      <c r="AD68" s="72">
        <f ca="1">(5*AC68+AA68*(COS(V68))^2)/3</f>
        <v>1.6638229103304898</v>
      </c>
      <c r="AE68" s="72">
        <f ca="1">Coef!$J$6*Coef!$J$9*(V68-(Coef!$J$10*AB68)+(Coef!$J$11*AC68)-(Coef!$J$12*AD68))</f>
        <v>3455720.8056175406</v>
      </c>
      <c r="AF68" s="72">
        <f ca="1">(U68-AE68)/W68</f>
        <v>2.1188670948022394E-3</v>
      </c>
      <c r="AG68" s="72">
        <f ca="1">((Coef!$J$8*Y68^2)/2)*(COS(V68))^2</f>
        <v>4.0844496211860751E-7</v>
      </c>
      <c r="AH68" s="72">
        <f ca="1">Y68*(1-(AG68/3))</f>
        <v>1.2875993428073907E-2</v>
      </c>
      <c r="AI68" s="72">
        <f ca="1">AF68*(1-AG68)+V68</f>
        <v>0.54728419136792472</v>
      </c>
      <c r="AJ68" s="72">
        <f ca="1">(EXP(AH68)-EXP(-AH68))/2</f>
        <v>1.2876349218771344E-2</v>
      </c>
      <c r="AK68" s="72">
        <f ca="1">ATAN(AJ68/COS(AI68))</f>
        <v>1.5077593236613337E-2</v>
      </c>
      <c r="AL68" s="72">
        <f ca="1">ATAN(COS(AK68)*TAN(AI68))</f>
        <v>0.54723368114778148</v>
      </c>
      <c r="AM68" s="72">
        <f ca="1">V68+(1+Coef!$J$8*(COS(V68))^2-(3/2)*Coef!$J$8*SIN(V68)*COS(V68)*(AL68-V68))*(AL68-V68)</f>
        <v>0.54724385321640767</v>
      </c>
      <c r="AN68" s="34" t="str">
        <f t="shared" ca="1" si="74"/>
        <v>29 582166 3469242 N</v>
      </c>
      <c r="AO68" s="33">
        <f t="shared" ca="1" si="75"/>
        <v>31.354763153776879</v>
      </c>
      <c r="AP68" s="33">
        <f t="shared" ca="1" si="76"/>
        <v>-8.1361175423270602</v>
      </c>
      <c r="AQ68" s="72">
        <v>285</v>
      </c>
      <c r="AR68" s="72">
        <v>810000</v>
      </c>
      <c r="AS68" s="72">
        <f t="shared" ca="1" si="62"/>
        <v>0.54724385321640767</v>
      </c>
      <c r="AT68" s="72">
        <f t="shared" ca="1" si="62"/>
        <v>-0.14200203944287629</v>
      </c>
      <c r="AU68" s="72">
        <f t="shared" si="62"/>
        <v>4.9741883681838397</v>
      </c>
      <c r="AV68" s="72">
        <f t="array" aca="1" ref="AV68" ca="1">ATAN((1-f)*TAN(AS68))</f>
        <v>0.54575269020163097</v>
      </c>
      <c r="AW68" s="72">
        <f t="shared" ca="1" si="77"/>
        <v>1.1679127674150538</v>
      </c>
      <c r="AX68" s="72">
        <f t="shared" ca="1" si="78"/>
        <v>-0.82561238879151355</v>
      </c>
      <c r="AY68" s="72">
        <f t="shared" ca="1" si="57"/>
        <v>2.1456143773802643E-3</v>
      </c>
      <c r="AZ68" s="72">
        <f t="shared" ca="1" si="114"/>
        <v>5.358289072497814E-4</v>
      </c>
      <c r="BA68" s="72">
        <f t="shared" ca="1" si="115"/>
        <v>1.0005361879904293</v>
      </c>
      <c r="BB68" s="72">
        <f t="shared" ca="1" si="116"/>
        <v>5.3582884955856631E-4</v>
      </c>
      <c r="BC68" s="72">
        <f t="shared" ca="1" si="58"/>
        <v>0.1273552720721525</v>
      </c>
      <c r="BD68" s="75">
        <f t="shared" ca="1" si="117"/>
        <v>2.46318080690226</v>
      </c>
      <c r="BE68" s="75">
        <f t="shared" ca="1" si="118"/>
        <v>-5.3009747087425852E-5</v>
      </c>
      <c r="BF68" s="75">
        <f t="shared" ca="1" si="59"/>
        <v>0.12730226232506509</v>
      </c>
      <c r="BG68" s="75">
        <f t="shared" ca="1" si="119"/>
        <v>2.4631277971551726</v>
      </c>
      <c r="BH68" s="75">
        <f t="shared" ca="1" si="120"/>
        <v>-5.2985538322516238E-5</v>
      </c>
      <c r="BI68" s="75">
        <f t="shared" ca="1" si="60"/>
        <v>0.12730228653382999</v>
      </c>
      <c r="BJ68" s="75">
        <f t="shared" ca="1" si="121"/>
        <v>2.4631278213639374</v>
      </c>
      <c r="BK68" s="75">
        <f t="shared" ca="1" si="122"/>
        <v>-5.2985549377939986E-5</v>
      </c>
      <c r="BL68" s="75">
        <f t="shared" ca="1" si="61"/>
        <v>0.12730228652277456</v>
      </c>
      <c r="BM68" s="72">
        <f t="array" aca="1" ref="BM68" ca="1">ATAN2((1-f)*SQRT(AX68^2+(SIN(AV68)*SIN(BL68)-COS(AV68)*COS(BL68)*COS(AU68))^2),SIN(AV68)*COS(BL68)+COS(AV68)*SIN(BL68)*COS(AU68))</f>
        <v>0.57547529463661462</v>
      </c>
      <c r="BN68" s="72">
        <f t="shared" ca="1" si="123"/>
        <v>-0.1465559571092426</v>
      </c>
      <c r="BO68" s="72">
        <f t="array" aca="1" ref="BO68" ca="1">f/16*(1-AX68^2)*(4+f*(4-3*(1-AX68^2)))</f>
        <v>2.6753478465892761E-4</v>
      </c>
      <c r="BP68" s="72">
        <f t="array" aca="1" ref="BP68" ca="1">BN68-(1-BO68)*f*AX68*(BL68+BO68*SIN(BL68)*(COS(BJ68)+BO68*COS(BL68)*(-1+2*COS(BJ68)^2)))</f>
        <v>-0.1462037362970689</v>
      </c>
      <c r="BQ68" s="72">
        <f t="shared" ca="1" si="124"/>
        <v>-0.28820577573994521</v>
      </c>
      <c r="BR68" s="13">
        <f t="shared" ca="1" si="125"/>
        <v>32.972305596725555</v>
      </c>
      <c r="BS68" s="13">
        <f t="shared" ca="1" si="126"/>
        <v>-16.512974581192751</v>
      </c>
      <c r="BT68" s="15">
        <f t="shared" ca="1" si="127"/>
        <v>28</v>
      </c>
      <c r="BU68" s="15">
        <f t="shared" ca="1" si="128"/>
        <v>-15</v>
      </c>
      <c r="BV68" s="15">
        <f t="shared" ca="1" si="63"/>
        <v>0.57547529463661451</v>
      </c>
      <c r="BW68" s="15">
        <f t="shared" ca="1" si="63"/>
        <v>-0.28820577573994521</v>
      </c>
      <c r="BX68" s="15">
        <f t="shared" ca="1" si="129"/>
        <v>-0.26179938779914941</v>
      </c>
      <c r="BY68" s="15">
        <f t="shared" ca="1" si="130"/>
        <v>0.83893372588230664</v>
      </c>
      <c r="BZ68" s="16">
        <f t="shared" ca="1" si="131"/>
        <v>4.7433238848310988E-3</v>
      </c>
      <c r="CA68" s="15">
        <f t="shared" ca="1" si="132"/>
        <v>6384469.7352728583</v>
      </c>
      <c r="CB68" s="15">
        <f t="shared" ca="1" si="133"/>
        <v>0.64872060336969706</v>
      </c>
      <c r="CC68" s="15">
        <f t="shared" ca="1" si="134"/>
        <v>0.4208384212363438</v>
      </c>
      <c r="CD68" s="17">
        <f t="shared" ca="1" si="135"/>
        <v>0</v>
      </c>
      <c r="CE68" s="15">
        <f t="shared" ca="1" si="136"/>
        <v>-2.6406387940795806E-2</v>
      </c>
      <c r="CF68" s="16">
        <f t="shared" ca="1" si="137"/>
        <v>0.58390490264848727</v>
      </c>
      <c r="CG68" s="15">
        <f t="shared" ca="1" si="138"/>
        <v>4.6219414902130422</v>
      </c>
      <c r="CH68" s="15">
        <f t="shared" ca="1" si="139"/>
        <v>-2.2158020408417674</v>
      </c>
      <c r="CI68" s="15">
        <f t="shared" ca="1" si="140"/>
        <v>37.390436925400522</v>
      </c>
      <c r="CJ68" s="15">
        <f t="shared" ca="1" si="141"/>
        <v>-108.95434550585652</v>
      </c>
      <c r="CK68" s="15">
        <f t="shared" ca="1" si="142"/>
        <v>171.86514135117278</v>
      </c>
      <c r="CL68" s="15">
        <f t="shared" ca="1" si="143"/>
        <v>-141443.2494710616</v>
      </c>
      <c r="CM68" s="15">
        <f t="shared" ca="1" si="144"/>
        <v>3650693.1182806455</v>
      </c>
      <c r="CN68" s="15">
        <f t="shared" ca="1" si="145"/>
        <v>358613.32782872685</v>
      </c>
      <c r="CO68" s="15">
        <f t="shared" ca="1" si="146"/>
        <v>3649232.8410333334</v>
      </c>
      <c r="CP68" s="15" t="str">
        <f ca="1">VLOOKUP(_xlfn.FLOOR.MATH(BR68/8+11),Coef!$B$4:$C$23,2)</f>
        <v>S</v>
      </c>
      <c r="CQ68" s="15">
        <f ca="1">_xlfn.FLOOR.MATH(CN68/100000)</f>
        <v>3</v>
      </c>
      <c r="CR68" s="15" t="str">
        <f ca="1">VLOOKUP(MOD(BT68-1,3)*8+CQ68,Coef!$A$2:$C$25,3)</f>
        <v>C</v>
      </c>
      <c r="CS68" s="15">
        <f ca="1">(MOD(_xlfn.FLOOR.MATH(CO68/100000),20))</f>
        <v>16</v>
      </c>
      <c r="CT68" s="15" t="str">
        <f ca="1">VLOOKUP(MOD(MOD(BT68+1,2)*5+CS68,20)+1,Coef!$A$2:$C$21,3)</f>
        <v>B</v>
      </c>
      <c r="CU68" s="15"/>
      <c r="CV68" s="15" t="str">
        <f t="shared" ca="1" si="64"/>
        <v>58613</v>
      </c>
      <c r="CW68" s="15" t="str">
        <f t="shared" ca="1" si="64"/>
        <v>49232</v>
      </c>
      <c r="CX68" s="18" t="str">
        <f t="shared" ca="1" si="147"/>
        <v>358613 mE 3649232 mN 28 S</v>
      </c>
      <c r="CY68" s="15" t="str">
        <f t="shared" ca="1" si="148"/>
        <v>28SCB5861349232</v>
      </c>
    </row>
    <row r="69" spans="2:103">
      <c r="B69" s="42" t="s">
        <v>1323</v>
      </c>
      <c r="C69" s="72" t="str">
        <f t="shared" si="149"/>
        <v>29RNR9979801953</v>
      </c>
      <c r="D69" s="72">
        <f t="array" aca="1" ref="D69" ca="1">MATCH(TRUE,ISERROR(VALUE(MID(C69,ROW(INDIRECT("1:"&amp;LEN(C69))),1))),0)</f>
        <v>3</v>
      </c>
      <c r="E69" s="72">
        <f t="shared" ca="1" si="150"/>
        <v>29</v>
      </c>
      <c r="F69" s="72" t="str">
        <f t="shared" ca="1" si="151"/>
        <v>R</v>
      </c>
      <c r="G69" s="72" t="str">
        <f t="shared" ca="1" si="152"/>
        <v>N</v>
      </c>
      <c r="H69" s="72" t="str">
        <f t="shared" ca="1" si="153"/>
        <v>R</v>
      </c>
      <c r="I69" s="72">
        <f t="shared" ca="1" si="154"/>
        <v>10</v>
      </c>
      <c r="J69" s="72">
        <f t="shared" ca="1" si="155"/>
        <v>99798</v>
      </c>
      <c r="K69" s="72">
        <f t="shared" ca="1" si="156"/>
        <v>1953</v>
      </c>
      <c r="L69" s="72">
        <f t="shared" ca="1" si="157"/>
        <v>170.80604746885038</v>
      </c>
      <c r="M69" s="72">
        <f ca="1">VLOOKUP(G69,Coef!$C$2:$F$25,4)</f>
        <v>5</v>
      </c>
      <c r="N69" s="31">
        <f ca="1">VLOOKUP(F69,Coef!$C$4:$D$23,2)</f>
        <v>14</v>
      </c>
      <c r="O69" s="31">
        <f ca="1">MOD(VLOOKUP(H69,Coef!$C$2:$G$21,5)+MOD(E69+1,2)*15,20)</f>
        <v>16</v>
      </c>
      <c r="P69" s="31">
        <f ca="1">VLOOKUP(N69,Coef!$A$27:$B$46,2)</f>
        <v>2.67</v>
      </c>
      <c r="Q69" s="31">
        <f ca="1">VLOOKUP(N69,Coef!$A$27:$C$46,3)+O69/10-0.1</f>
        <v>3.5</v>
      </c>
      <c r="R69" s="31">
        <f ca="1">IF(Q69+0.1&lt;P69,Q69+2,Q69)</f>
        <v>3.5</v>
      </c>
      <c r="S69" s="72">
        <f ca="1">M69*100000+J69</f>
        <v>599798</v>
      </c>
      <c r="T69" s="72">
        <f ca="1">R69*1000000+K69</f>
        <v>3501953</v>
      </c>
      <c r="U69" s="72">
        <f ca="1">IF(N69&lt;11,T69-10000000,T69)</f>
        <v>3501953</v>
      </c>
      <c r="V69" s="72">
        <f ca="1">U69/(6366197.724*0.9996)</f>
        <v>0.55030561311807202</v>
      </c>
      <c r="W69" s="72">
        <f ca="1">(Coef!$J$9/(1+Coef!$J$8*(COS(V69))^2)^0.5)*Coef!$J$6</f>
        <v>6381429.7943537952</v>
      </c>
      <c r="X69" s="72">
        <f ca="1">6*E69-183</f>
        <v>-9</v>
      </c>
      <c r="Y69" s="72">
        <f ca="1">(S69-500000)/W69</f>
        <v>1.5638815001663101E-2</v>
      </c>
      <c r="Z69" s="72">
        <f ca="1">SIN(2*V69)</f>
        <v>0.89148444341777966</v>
      </c>
      <c r="AA69" s="72">
        <f ca="1">Z69*(COS(V69))^2</f>
        <v>0.64768631802104581</v>
      </c>
      <c r="AB69" s="72">
        <f ca="1">V69+(Z69/2)</f>
        <v>0.99604783482696191</v>
      </c>
      <c r="AC69" s="72">
        <f ca="1">(3*AB69+AA69)/4</f>
        <v>0.9089574556254828</v>
      </c>
      <c r="AD69" s="72">
        <f ca="1">(5*AC69+AA69*(COS(V69))^2)/3</f>
        <v>1.6717826679075962</v>
      </c>
      <c r="AE69" s="72">
        <f ca="1">Coef!$J$6*Coef!$J$9*(V69-(Coef!$J$10*AB69)+(Coef!$J$11*AC69)-(Coef!$J$12*AD69))</f>
        <v>3488362.6097922055</v>
      </c>
      <c r="AF69" s="72">
        <f ca="1">(U69-AE69)/W69</f>
        <v>2.1296779320238066E-3</v>
      </c>
      <c r="AG69" s="72">
        <f ca="1">((Coef!$J$8*Y69^2)/2)*(COS(V69))^2</f>
        <v>5.9876459200187965E-7</v>
      </c>
      <c r="AH69" s="72">
        <f ca="1">Y69*(1-(AG69/3))</f>
        <v>1.5638811880340206E-2</v>
      </c>
      <c r="AI69" s="72">
        <f ca="1">AF69*(1-AG69)+V69</f>
        <v>0.55243528977492007</v>
      </c>
      <c r="AJ69" s="72">
        <f ca="1">(EXP(AH69)-EXP(-AH69))/2</f>
        <v>1.5639449358524571E-2</v>
      </c>
      <c r="AK69" s="72">
        <f ca="1">ATAN(AJ69/COS(AI69))</f>
        <v>1.83702867262036E-2</v>
      </c>
      <c r="AL69" s="72">
        <f ca="1">ATAN(COS(AK69)*TAN(AI69))</f>
        <v>0.55235991453006816</v>
      </c>
      <c r="AM69" s="72">
        <f ca="1">V69+(1+Coef!$J$8*(COS(V69))^2-(3/2)*Coef!$J$8*SIN(V69)*COS(V69)*(AL69-V69))*(AL69-V69)</f>
        <v>0.55236995423048207</v>
      </c>
      <c r="AN69" s="34" t="str">
        <f t="shared" ca="1" si="74"/>
        <v>29 599798 3501953 N</v>
      </c>
      <c r="AO69" s="33">
        <f t="shared" ca="1" si="75"/>
        <v>31.648467107241075</v>
      </c>
      <c r="AP69" s="33">
        <f t="shared" ca="1" si="76"/>
        <v>-7.9474601021433351</v>
      </c>
      <c r="AQ69" s="72">
        <v>285</v>
      </c>
      <c r="AR69" s="72">
        <v>810000</v>
      </c>
      <c r="AS69" s="72">
        <f t="shared" ca="1" si="62"/>
        <v>0.55236995423048207</v>
      </c>
      <c r="AT69" s="72">
        <f t="shared" ca="1" si="62"/>
        <v>-0.13870934595328605</v>
      </c>
      <c r="AU69" s="72">
        <f t="shared" si="62"/>
        <v>4.9741883681838397</v>
      </c>
      <c r="AV69" s="72">
        <f t="array" aca="1" ref="AV69" ca="1">ATAN((1-f)*TAN(AS69))</f>
        <v>0.55087095940080266</v>
      </c>
      <c r="AW69" s="72">
        <f t="shared" ca="1" si="77"/>
        <v>1.1720462475863178</v>
      </c>
      <c r="AX69" s="72">
        <f t="shared" ca="1" si="78"/>
        <v>-0.82303541367480315</v>
      </c>
      <c r="AY69" s="72">
        <f t="shared" ca="1" si="57"/>
        <v>2.1742472934853634E-3</v>
      </c>
      <c r="AZ69" s="72">
        <f t="shared" ca="1" si="114"/>
        <v>5.4297170624190681E-4</v>
      </c>
      <c r="BA69" s="72">
        <f t="shared" ca="1" si="115"/>
        <v>1.0005433404292903</v>
      </c>
      <c r="BB69" s="72">
        <f t="shared" ca="1" si="116"/>
        <v>5.4297164621266384E-4</v>
      </c>
      <c r="BC69" s="72">
        <f t="shared" ca="1" si="58"/>
        <v>0.12735436166601583</v>
      </c>
      <c r="BD69" s="75">
        <f t="shared" ca="1" si="117"/>
        <v>2.4714468568386514</v>
      </c>
      <c r="BE69" s="75">
        <f t="shared" ca="1" si="118"/>
        <v>-5.407231475043739E-5</v>
      </c>
      <c r="BF69" s="75">
        <f t="shared" ca="1" si="59"/>
        <v>0.12730028935126539</v>
      </c>
      <c r="BG69" s="75">
        <f t="shared" ca="1" si="119"/>
        <v>2.4713927845239012</v>
      </c>
      <c r="BH69" s="75">
        <f t="shared" ca="1" si="120"/>
        <v>-5.4047165180750974E-5</v>
      </c>
      <c r="BI69" s="75">
        <f t="shared" ca="1" si="60"/>
        <v>0.12730031450083507</v>
      </c>
      <c r="BJ69" s="75">
        <f t="shared" ca="1" si="121"/>
        <v>2.4713928096734707</v>
      </c>
      <c r="BK69" s="75">
        <f t="shared" ca="1" si="122"/>
        <v>-5.4047176877683859E-5</v>
      </c>
      <c r="BL69" s="75">
        <f t="shared" ca="1" si="61"/>
        <v>0.12730031448913814</v>
      </c>
      <c r="BM69" s="72">
        <f t="array" aca="1" ref="BM69" ca="1">ATAN2((1-f)*SQRT(AX69^2+(SIN(AV69)*SIN(BL69)-COS(AV69)*COS(BL69)*COS(AU69))^2),SIN(AV69)*COS(BL69)+COS(AV69)*SIN(BL69)*COS(AU69))</f>
        <v>0.58054503554218673</v>
      </c>
      <c r="BN69" s="72">
        <f t="shared" ca="1" si="123"/>
        <v>-0.14704037804409312</v>
      </c>
      <c r="BO69" s="72">
        <f t="array" aca="1" ref="BO69" ca="1">f/16*(1-AX69^2)*(4+f*(4-3*(1-AX69^2)))</f>
        <v>2.7110210904313846E-4</v>
      </c>
      <c r="BP69" s="72">
        <f t="array" aca="1" ref="BP69" ca="1">BN69-(1-BO69)*f*AX69*(BL69+BO69*SIN(BL69)*(COS(BJ69)+BO69*COS(BL69)*(-1+2*COS(BJ69)^2)))</f>
        <v>-0.14668926476921793</v>
      </c>
      <c r="BQ69" s="72">
        <f t="shared" ca="1" si="124"/>
        <v>-0.28539861072250394</v>
      </c>
      <c r="BR69" s="13">
        <f t="shared" ca="1" si="125"/>
        <v>33.262780353839673</v>
      </c>
      <c r="BS69" s="13">
        <f t="shared" ca="1" si="126"/>
        <v>-16.3521358732966</v>
      </c>
      <c r="BT69" s="15">
        <f t="shared" ca="1" si="127"/>
        <v>28</v>
      </c>
      <c r="BU69" s="15">
        <f t="shared" ca="1" si="128"/>
        <v>-15</v>
      </c>
      <c r="BV69" s="15">
        <f t="shared" ca="1" si="63"/>
        <v>0.58054503554218673</v>
      </c>
      <c r="BW69" s="15">
        <f t="shared" ca="1" si="63"/>
        <v>-0.28539861072250394</v>
      </c>
      <c r="BX69" s="15">
        <f t="shared" ca="1" si="129"/>
        <v>-0.26179938779914941</v>
      </c>
      <c r="BY69" s="15">
        <f t="shared" ca="1" si="130"/>
        <v>0.83616383316509524</v>
      </c>
      <c r="BZ69" s="16">
        <f t="shared" ca="1" si="131"/>
        <v>4.7120536943380358E-3</v>
      </c>
      <c r="CA69" s="15">
        <f t="shared" ca="1" si="132"/>
        <v>6384569.0881325686</v>
      </c>
      <c r="CB69" s="15">
        <f t="shared" ca="1" si="133"/>
        <v>0.65594771681054576</v>
      </c>
      <c r="CC69" s="15">
        <f t="shared" ca="1" si="134"/>
        <v>0.43026740718896794</v>
      </c>
      <c r="CD69" s="17">
        <f t="shared" ca="1" si="135"/>
        <v>0</v>
      </c>
      <c r="CE69" s="15">
        <f t="shared" ca="1" si="136"/>
        <v>-2.3599222923354535E-2</v>
      </c>
      <c r="CF69" s="16">
        <f t="shared" ca="1" si="137"/>
        <v>0.57444464650537008</v>
      </c>
      <c r="CG69" s="15">
        <f t="shared" ca="1" si="138"/>
        <v>4.6122298898601484</v>
      </c>
      <c r="CH69" s="15">
        <f t="shared" ca="1" si="139"/>
        <v>-2.3761228347068881</v>
      </c>
      <c r="CI69" s="15">
        <f t="shared" ca="1" si="140"/>
        <v>36.832818690752894</v>
      </c>
      <c r="CJ69" s="15">
        <f t="shared" ca="1" si="141"/>
        <v>-112.03946600419404</v>
      </c>
      <c r="CK69" s="15">
        <f t="shared" ca="1" si="142"/>
        <v>146.88405344928105</v>
      </c>
      <c r="CL69" s="15">
        <f t="shared" ca="1" si="143"/>
        <v>-125990.22787371317</v>
      </c>
      <c r="CM69" s="15">
        <f t="shared" ca="1" si="144"/>
        <v>3682707.6518076723</v>
      </c>
      <c r="CN69" s="15">
        <f t="shared" ca="1" si="145"/>
        <v>374060.16821743629</v>
      </c>
      <c r="CO69" s="15">
        <f t="shared" ca="1" si="146"/>
        <v>3681234.5687469495</v>
      </c>
      <c r="CP69" s="15" t="str">
        <f ca="1">VLOOKUP(_xlfn.FLOOR.MATH(BR69/8+11),Coef!$B$4:$C$23,2)</f>
        <v>S</v>
      </c>
      <c r="CQ69" s="15">
        <f ca="1">_xlfn.FLOOR.MATH(CN69/100000)</f>
        <v>3</v>
      </c>
      <c r="CR69" s="15" t="str">
        <f ca="1">VLOOKUP(MOD(BT69-1,3)*8+CQ69,Coef!$A$2:$C$25,3)</f>
        <v>C</v>
      </c>
      <c r="CS69" s="15">
        <f ca="1">(MOD(_xlfn.FLOOR.MATH(CO69/100000),20))</f>
        <v>16</v>
      </c>
      <c r="CT69" s="15" t="str">
        <f ca="1">VLOOKUP(MOD(MOD(BT69+1,2)*5+CS69,20)+1,Coef!$A$2:$C$21,3)</f>
        <v>B</v>
      </c>
      <c r="CU69" s="15"/>
      <c r="CV69" s="15" t="str">
        <f t="shared" ca="1" si="64"/>
        <v>74060</v>
      </c>
      <c r="CW69" s="15" t="str">
        <f t="shared" ca="1" si="64"/>
        <v>81234</v>
      </c>
      <c r="CX69" s="18" t="str">
        <f t="shared" ca="1" si="147"/>
        <v>374060 mE 3681234 mN 28 S</v>
      </c>
      <c r="CY69" s="15" t="str">
        <f t="shared" ca="1" si="148"/>
        <v>28SCB7406081234</v>
      </c>
    </row>
    <row r="70" spans="2:103">
      <c r="B70" s="42" t="s">
        <v>1324</v>
      </c>
      <c r="C70" s="72" t="str">
        <f t="shared" si="149"/>
        <v>29SPR2804493823</v>
      </c>
      <c r="D70" s="72">
        <f t="array" aca="1" ref="D70" ca="1">MATCH(TRUE,ISERROR(VALUE(MID(C70,ROW(INDIRECT("1:"&amp;LEN(C70))),1))),0)</f>
        <v>3</v>
      </c>
      <c r="E70" s="72">
        <f t="shared" ca="1" si="150"/>
        <v>29</v>
      </c>
      <c r="F70" s="72" t="str">
        <f t="shared" ca="1" si="151"/>
        <v>S</v>
      </c>
      <c r="G70" s="72" t="str">
        <f t="shared" ca="1" si="152"/>
        <v>P</v>
      </c>
      <c r="H70" s="72" t="str">
        <f t="shared" ca="1" si="153"/>
        <v>R</v>
      </c>
      <c r="I70" s="72">
        <f t="shared" ca="1" si="154"/>
        <v>10</v>
      </c>
      <c r="J70" s="72">
        <f t="shared" ca="1" si="155"/>
        <v>28044</v>
      </c>
      <c r="K70" s="72">
        <f t="shared" ca="1" si="156"/>
        <v>93823</v>
      </c>
      <c r="L70" s="72">
        <f t="shared" ca="1" si="157"/>
        <v>170.80604746885038</v>
      </c>
      <c r="M70" s="72">
        <f ca="1">VLOOKUP(G70,Coef!$C$2:$F$25,4)</f>
        <v>6</v>
      </c>
      <c r="N70" s="31">
        <f ca="1">VLOOKUP(F70,Coef!$C$4:$D$23,2)</f>
        <v>15</v>
      </c>
      <c r="O70" s="31">
        <f ca="1">MOD(VLOOKUP(H70,Coef!$C$2:$G$21,5)+MOD(E70+1,2)*15,20)</f>
        <v>16</v>
      </c>
      <c r="P70" s="31">
        <f ca="1">VLOOKUP(N70,Coef!$A$27:$B$46,2)</f>
        <v>3.56</v>
      </c>
      <c r="Q70" s="31">
        <f ca="1">VLOOKUP(N70,Coef!$A$27:$C$46,3)+O70/10-0.1</f>
        <v>3.5</v>
      </c>
      <c r="R70" s="31">
        <f ca="1">IF(Q70+0.1&lt;P70,Q70+2,Q70)</f>
        <v>3.5</v>
      </c>
      <c r="S70" s="72">
        <f ca="1">M70*100000+J70</f>
        <v>628044</v>
      </c>
      <c r="T70" s="72">
        <f ca="1">R70*1000000+K70</f>
        <v>3593823</v>
      </c>
      <c r="U70" s="72">
        <f ca="1">IF(N70&lt;11,T70-10000000,T70)</f>
        <v>3593823</v>
      </c>
      <c r="V70" s="72">
        <f ca="1">U70/(6366197.724*0.9996)</f>
        <v>0.56474229364381212</v>
      </c>
      <c r="W70" s="72">
        <f ca="1">(Coef!$J$9/(1+Coef!$J$8*(COS(V70))^2)^0.5)*Coef!$J$6</f>
        <v>6381707.2018140173</v>
      </c>
      <c r="X70" s="72">
        <f ca="1">6*E70-183</f>
        <v>-9</v>
      </c>
      <c r="Y70" s="72">
        <f ca="1">(S70-500000)/W70</f>
        <v>2.0064223561307097E-2</v>
      </c>
      <c r="Z70" s="72">
        <f ca="1">SIN(2*V70)</f>
        <v>0.90419216337102948</v>
      </c>
      <c r="AA70" s="72">
        <f ca="1">Z70*(COS(V70))^2</f>
        <v>0.64519802600526388</v>
      </c>
      <c r="AB70" s="72">
        <f ca="1">V70+(Z70/2)</f>
        <v>1.0168383753293269</v>
      </c>
      <c r="AC70" s="72">
        <f ca="1">(3*AB70+AA70)/4</f>
        <v>0.92392828799831117</v>
      </c>
      <c r="AD70" s="72">
        <f ca="1">(5*AC70+AA70*(COS(V70))^2)/3</f>
        <v>1.6933436152408792</v>
      </c>
      <c r="AE70" s="72">
        <f ca="1">Coef!$J$6*Coef!$J$9*(V70-(Coef!$J$10*AB70)+(Coef!$J$11*AC70)-(Coef!$J$12*AD70))</f>
        <v>3580046.344220703</v>
      </c>
      <c r="AF70" s="72">
        <f ca="1">(U70-AE70)/W70</f>
        <v>2.1587727771936868E-3</v>
      </c>
      <c r="AG70" s="72">
        <f ca="1">((Coef!$J$8*Y70^2)/2)*(COS(V70))^2</f>
        <v>9.6799804407385088E-7</v>
      </c>
      <c r="AH70" s="72">
        <f ca="1">Y70*(1-(AG70/3))</f>
        <v>2.0064217087264042E-2</v>
      </c>
      <c r="AI70" s="72">
        <f ca="1">AF70*(1-AG70)+V70</f>
        <v>0.56690106433131793</v>
      </c>
      <c r="AJ70" s="72">
        <f ca="1">(EXP(AH70)-EXP(-AH70))/2</f>
        <v>2.006556333239512E-2</v>
      </c>
      <c r="AK70" s="72">
        <f ca="1">ATAN(AJ70/COS(AI70))</f>
        <v>2.3782020385192639E-2</v>
      </c>
      <c r="AL70" s="72">
        <f ca="1">ATAN(COS(AK70)*TAN(AI70))</f>
        <v>0.5667729510945545</v>
      </c>
      <c r="AM70" s="72">
        <f ca="1">V70+(1+Coef!$J$8*(COS(V70))^2-(3/2)*Coef!$J$8*SIN(V70)*COS(V70)*(AL70-V70))*(AL70-V70)</f>
        <v>0.56678269779210144</v>
      </c>
      <c r="AN70" s="34" t="str">
        <f t="shared" ca="1" si="74"/>
        <v>29 628044 3593823 N</v>
      </c>
      <c r="AO70" s="33">
        <f t="shared" ca="1" si="75"/>
        <v>32.474256484526215</v>
      </c>
      <c r="AP70" s="33">
        <f t="shared" ca="1" si="76"/>
        <v>-7.6373906036343735</v>
      </c>
      <c r="AQ70" s="72">
        <v>285</v>
      </c>
      <c r="AR70" s="72">
        <v>810000</v>
      </c>
      <c r="AS70" s="72">
        <f t="shared" ca="1" si="62"/>
        <v>0.56678269779210144</v>
      </c>
      <c r="AT70" s="72">
        <f t="shared" ca="1" si="62"/>
        <v>-0.13329761229429701</v>
      </c>
      <c r="AU70" s="72">
        <f t="shared" si="62"/>
        <v>4.9741883681838397</v>
      </c>
      <c r="AV70" s="72">
        <f t="array" aca="1" ref="AV70" ca="1">ATAN((1-f)*TAN(AS70))</f>
        <v>0.56526252768410978</v>
      </c>
      <c r="AW70" s="72">
        <f t="shared" ca="1" si="77"/>
        <v>1.1833818822464546</v>
      </c>
      <c r="AX70" s="72">
        <f t="shared" ca="1" si="78"/>
        <v>-0.81567414166856034</v>
      </c>
      <c r="AY70" s="72">
        <f t="shared" ca="1" si="57"/>
        <v>2.25554575356509E-3</v>
      </c>
      <c r="AZ70" s="72">
        <f t="shared" ca="1" si="114"/>
        <v>5.6325139763643047E-4</v>
      </c>
      <c r="BA70" s="72">
        <f t="shared" ca="1" si="115"/>
        <v>1.0005636481862994</v>
      </c>
      <c r="BB70" s="72">
        <f t="shared" ca="1" si="116"/>
        <v>5.6325133062666447E-4</v>
      </c>
      <c r="BC70" s="72">
        <f t="shared" ca="1" si="58"/>
        <v>0.12735177684151672</v>
      </c>
      <c r="BD70" s="75">
        <f t="shared" ca="1" si="117"/>
        <v>2.494115541334426</v>
      </c>
      <c r="BE70" s="75">
        <f t="shared" ca="1" si="118"/>
        <v>-5.7084674536610573E-5</v>
      </c>
      <c r="BF70" s="75">
        <f t="shared" ca="1" si="59"/>
        <v>0.12729469216698011</v>
      </c>
      <c r="BG70" s="75">
        <f t="shared" ca="1" si="119"/>
        <v>2.4940584566598893</v>
      </c>
      <c r="BH70" s="75">
        <f t="shared" ca="1" si="120"/>
        <v>-5.7056762386094438E-5</v>
      </c>
      <c r="BI70" s="75">
        <f t="shared" ca="1" si="60"/>
        <v>0.12729472007913062</v>
      </c>
      <c r="BJ70" s="75">
        <f t="shared" ca="1" si="121"/>
        <v>2.4940584845720397</v>
      </c>
      <c r="BK70" s="75">
        <f t="shared" ca="1" si="122"/>
        <v>-5.705677603358735E-5</v>
      </c>
      <c r="BL70" s="75">
        <f t="shared" ca="1" si="61"/>
        <v>0.12729472006548312</v>
      </c>
      <c r="BM70" s="72">
        <f t="array" aca="1" ref="BM70" ca="1">ATAN2((1-f)*SQRT(AX70^2+(SIN(AV70)*SIN(BL70)-COS(AV70)*COS(BL70)*COS(AU70))^2),SIN(AV70)*COS(BL70)+COS(AV70)*SIN(BL70)*COS(AU70))</f>
        <v>0.59479731806665626</v>
      </c>
      <c r="BN70" s="72">
        <f t="shared" ca="1" si="123"/>
        <v>-0.14844037840617688</v>
      </c>
      <c r="BO70" s="72">
        <f t="array" aca="1" ref="BO70" ca="1">f/16*(1-AX70^2)*(4+f*(4-3*(1-AX70^2)))</f>
        <v>2.8123052568667446E-4</v>
      </c>
      <c r="BP70" s="72">
        <f t="array" aca="1" ref="BP70" ca="1">BN70-(1-BO70)*f*AX70*(BL70+BO70*SIN(BL70)*(COS(BJ70)+BO70*COS(BL70)*(-1+2*COS(BJ70)^2)))</f>
        <v>-0.14809242843226544</v>
      </c>
      <c r="BQ70" s="72">
        <f t="shared" ca="1" si="124"/>
        <v>-0.28139004072656248</v>
      </c>
      <c r="BR70" s="13">
        <f t="shared" ca="1" si="125"/>
        <v>34.079375990919836</v>
      </c>
      <c r="BS70" s="13">
        <f t="shared" ca="1" si="126"/>
        <v>-16.122461730646378</v>
      </c>
      <c r="BT70" s="15">
        <f t="shared" ca="1" si="127"/>
        <v>28</v>
      </c>
      <c r="BU70" s="15">
        <f t="shared" ca="1" si="128"/>
        <v>-15</v>
      </c>
      <c r="BV70" s="15">
        <f t="shared" ca="1" si="63"/>
        <v>0.59479731806665626</v>
      </c>
      <c r="BW70" s="15">
        <f t="shared" ca="1" si="63"/>
        <v>-0.28139004072656248</v>
      </c>
      <c r="BX70" s="15">
        <f t="shared" ca="1" si="129"/>
        <v>-0.26179938779914941</v>
      </c>
      <c r="BY70" s="15">
        <f t="shared" ca="1" si="130"/>
        <v>0.82826208682667402</v>
      </c>
      <c r="BZ70" s="16">
        <f t="shared" ca="1" si="131"/>
        <v>4.6234166987343646E-3</v>
      </c>
      <c r="CA70" s="15">
        <f t="shared" ca="1" si="132"/>
        <v>6384850.7342354432</v>
      </c>
      <c r="CB70" s="15">
        <f t="shared" ca="1" si="133"/>
        <v>0.67652606724406561</v>
      </c>
      <c r="CC70" s="15">
        <f t="shared" ca="1" si="134"/>
        <v>0.45768751966072196</v>
      </c>
      <c r="CD70" s="17">
        <f t="shared" ca="1" si="135"/>
        <v>0</v>
      </c>
      <c r="CE70" s="15">
        <f t="shared" ca="1" si="136"/>
        <v>-1.9590652927413077E-2</v>
      </c>
      <c r="CF70" s="16">
        <f t="shared" ca="1" si="137"/>
        <v>0.54693589703801238</v>
      </c>
      <c r="CG70" s="15">
        <f t="shared" ca="1" si="138"/>
        <v>4.5840087345557681</v>
      </c>
      <c r="CH70" s="15">
        <f t="shared" ca="1" si="139"/>
        <v>-2.8414370074278312</v>
      </c>
      <c r="CI70" s="15">
        <f t="shared" ca="1" si="140"/>
        <v>35.213617793993031</v>
      </c>
      <c r="CJ70" s="15">
        <f t="shared" ca="1" si="141"/>
        <v>-120.83165937032055</v>
      </c>
      <c r="CK70" s="15">
        <f t="shared" ca="1" si="142"/>
        <v>74.78473198041803</v>
      </c>
      <c r="CL70" s="15">
        <f t="shared" ca="1" si="143"/>
        <v>-103604.3198603917</v>
      </c>
      <c r="CM70" s="15">
        <f t="shared" ca="1" si="144"/>
        <v>3773034.7720107315</v>
      </c>
      <c r="CN70" s="15">
        <f t="shared" ca="1" si="145"/>
        <v>396437.12186755246</v>
      </c>
      <c r="CO70" s="15">
        <f t="shared" ca="1" si="146"/>
        <v>3771525.5581019274</v>
      </c>
      <c r="CP70" s="15" t="str">
        <f ca="1">VLOOKUP(_xlfn.FLOOR.MATH(BR70/8+11),Coef!$B$4:$C$23,2)</f>
        <v>S</v>
      </c>
      <c r="CQ70" s="15">
        <f ca="1">_xlfn.FLOOR.MATH(CN70/100000)</f>
        <v>3</v>
      </c>
      <c r="CR70" s="15" t="str">
        <f ca="1">VLOOKUP(MOD(BT70-1,3)*8+CQ70,Coef!$A$2:$C$25,3)</f>
        <v>C</v>
      </c>
      <c r="CS70" s="15">
        <f ca="1">(MOD(_xlfn.FLOOR.MATH(CO70/100000),20))</f>
        <v>17</v>
      </c>
      <c r="CT70" s="15" t="str">
        <f ca="1">VLOOKUP(MOD(MOD(BT70+1,2)*5+CS70,20)+1,Coef!$A$2:$C$21,3)</f>
        <v>C</v>
      </c>
      <c r="CU70" s="15"/>
      <c r="CV70" s="15" t="str">
        <f t="shared" ca="1" si="64"/>
        <v>96437</v>
      </c>
      <c r="CW70" s="15" t="str">
        <f t="shared" ca="1" si="64"/>
        <v>71525</v>
      </c>
      <c r="CX70" s="18" t="str">
        <f t="shared" ca="1" si="147"/>
        <v>396437 mE 3771525 mN 28 S</v>
      </c>
      <c r="CY70" s="15" t="str">
        <f t="shared" ca="1" si="148"/>
        <v>28SCC9643771525</v>
      </c>
    </row>
    <row r="71" spans="2:103">
      <c r="B71" s="42" t="s">
        <v>1325</v>
      </c>
      <c r="C71" s="72" t="str">
        <f t="shared" si="149"/>
        <v>29SNS3391862961</v>
      </c>
      <c r="D71" s="72">
        <f t="array" aca="1" ref="D71" ca="1">MATCH(TRUE,ISERROR(VALUE(MID(C71,ROW(INDIRECT("1:"&amp;LEN(C71))),1))),0)</f>
        <v>3</v>
      </c>
      <c r="E71" s="72">
        <f t="shared" ca="1" si="150"/>
        <v>29</v>
      </c>
      <c r="F71" s="72" t="str">
        <f t="shared" ca="1" si="151"/>
        <v>S</v>
      </c>
      <c r="G71" s="72" t="str">
        <f t="shared" ca="1" si="152"/>
        <v>N</v>
      </c>
      <c r="H71" s="72" t="str">
        <f t="shared" ca="1" si="153"/>
        <v>S</v>
      </c>
      <c r="I71" s="72">
        <f t="shared" ca="1" si="154"/>
        <v>10</v>
      </c>
      <c r="J71" s="72">
        <f t="shared" ca="1" si="155"/>
        <v>33918</v>
      </c>
      <c r="K71" s="72">
        <f t="shared" ca="1" si="156"/>
        <v>62961</v>
      </c>
      <c r="L71" s="72">
        <f t="shared" ca="1" si="157"/>
        <v>170.80604746885038</v>
      </c>
      <c r="M71" s="72">
        <f ca="1">VLOOKUP(G71,Coef!$C$2:$F$25,4)</f>
        <v>5</v>
      </c>
      <c r="N71" s="31">
        <f ca="1">VLOOKUP(F71,Coef!$C$4:$D$23,2)</f>
        <v>15</v>
      </c>
      <c r="O71" s="31">
        <f ca="1">MOD(VLOOKUP(H71,Coef!$C$2:$G$21,5)+MOD(E71+1,2)*15,20)</f>
        <v>17</v>
      </c>
      <c r="P71" s="31">
        <f ca="1">VLOOKUP(N71,Coef!$A$27:$B$46,2)</f>
        <v>3.56</v>
      </c>
      <c r="Q71" s="31">
        <f ca="1">VLOOKUP(N71,Coef!$A$27:$C$46,3)+O71/10-0.1</f>
        <v>3.6</v>
      </c>
      <c r="R71" s="31">
        <f ca="1">IF(Q71+0.1&lt;P71,Q71+2,Q71)</f>
        <v>3.6</v>
      </c>
      <c r="S71" s="72">
        <f ca="1">M71*100000+J71</f>
        <v>533918</v>
      </c>
      <c r="T71" s="72">
        <f ca="1">R71*1000000+K71</f>
        <v>3662961</v>
      </c>
      <c r="U71" s="72">
        <f ca="1">IF(N71&lt;11,T71-10000000,T71)</f>
        <v>3662961</v>
      </c>
      <c r="V71" s="72">
        <f ca="1">U71/(6366197.724*0.9996)</f>
        <v>0.5756068110944339</v>
      </c>
      <c r="W71" s="72">
        <f ca="1">(Coef!$J$9/(1+Coef!$J$8*(COS(V71))^2)^0.5)*Coef!$J$6</f>
        <v>6381918.5179521814</v>
      </c>
      <c r="X71" s="72">
        <f ca="1">6*E71-183</f>
        <v>-9</v>
      </c>
      <c r="Y71" s="72">
        <f ca="1">(S71-500000)/W71</f>
        <v>5.3147027660396312E-3</v>
      </c>
      <c r="Z71" s="72">
        <f ca="1">SIN(2*V71)</f>
        <v>0.91325901736570159</v>
      </c>
      <c r="AA71" s="72">
        <f ca="1">Z71*(COS(V71))^2</f>
        <v>0.64265095927592064</v>
      </c>
      <c r="AB71" s="72">
        <f ca="1">V71+(Z71/2)</f>
        <v>1.0322363197772848</v>
      </c>
      <c r="AC71" s="72">
        <f ca="1">(3*AB71+AA71)/4</f>
        <v>0.93483997965194376</v>
      </c>
      <c r="AD71" s="72">
        <f ca="1">(5*AC71+AA71*(COS(V71))^2)/3</f>
        <v>1.708808918568846</v>
      </c>
      <c r="AE71" s="72">
        <f ca="1">Coef!$J$6*Coef!$J$9*(V71-(Coef!$J$10*AB71)+(Coef!$J$11*AC71)-(Coef!$J$12*AD71))</f>
        <v>3649052.0989733096</v>
      </c>
      <c r="AF71" s="72">
        <f ca="1">(U71-AE71)/W71</f>
        <v>2.1794231605378506E-3</v>
      </c>
      <c r="AG71" s="72">
        <f ca="1">((Coef!$J$8*Y71^2)/2)*(COS(V71))^2</f>
        <v>6.6978686255779961E-8</v>
      </c>
      <c r="AH71" s="72">
        <f ca="1">Y71*(1-(AG71/3))</f>
        <v>5.3147026473823614E-3</v>
      </c>
      <c r="AI71" s="72">
        <f ca="1">AF71*(1-AG71)+V71</f>
        <v>0.57778623410899688</v>
      </c>
      <c r="AJ71" s="72">
        <f ca="1">(EXP(AH71)-EXP(-AH71))/2</f>
        <v>5.3147276673230492E-3</v>
      </c>
      <c r="AK71" s="72">
        <f ca="1">ATAN(AJ71/COS(AI71))</f>
        <v>6.3445417310020744E-3</v>
      </c>
      <c r="AL71" s="72">
        <f ca="1">ATAN(COS(AK71)*TAN(AI71))</f>
        <v>0.57777702590081592</v>
      </c>
      <c r="AM71" s="72">
        <f ca="1">V71+(1+Coef!$J$8*(COS(V71))^2-(3/2)*Coef!$J$8*SIN(V71)*COS(V71)*(AL71-V71))*(AL71-V71)</f>
        <v>0.57778729643436777</v>
      </c>
      <c r="AN71" s="34" t="str">
        <f t="shared" ca="1" si="74"/>
        <v>29 533918 3662961 N</v>
      </c>
      <c r="AO71" s="33">
        <f t="shared" ca="1" si="75"/>
        <v>33.104773541963475</v>
      </c>
      <c r="AP71" s="33">
        <f t="shared" ca="1" si="76"/>
        <v>-8.6364845358689557</v>
      </c>
      <c r="AQ71" s="72">
        <v>285</v>
      </c>
      <c r="AR71" s="72">
        <v>810000</v>
      </c>
      <c r="AS71" s="72">
        <f t="shared" ca="1" si="62"/>
        <v>0.57778729643436777</v>
      </c>
      <c r="AT71" s="72">
        <f t="shared" ca="1" si="62"/>
        <v>-0.15073509094848758</v>
      </c>
      <c r="AU71" s="72">
        <f t="shared" si="62"/>
        <v>4.9741883681838397</v>
      </c>
      <c r="AV71" s="72">
        <f t="array" aca="1" ref="AV71" ca="1">ATAN((1-f)*TAN(AS71))</f>
        <v>0.5762518059411702</v>
      </c>
      <c r="AW71" s="72">
        <f t="shared" ca="1" si="77"/>
        <v>1.1917643423687547</v>
      </c>
      <c r="AX71" s="72">
        <f t="shared" ca="1" si="78"/>
        <v>-0.8099393044372305</v>
      </c>
      <c r="AY71" s="72">
        <f t="shared" ca="1" si="57"/>
        <v>2.3183755780678654E-3</v>
      </c>
      <c r="AZ71" s="72">
        <f t="shared" ca="1" si="114"/>
        <v>5.7892300828693609E-4</v>
      </c>
      <c r="BA71" s="72">
        <f t="shared" ca="1" si="115"/>
        <v>1.0005793421907732</v>
      </c>
      <c r="BB71" s="72">
        <f t="shared" ca="1" si="116"/>
        <v>5.7892293552676722E-4</v>
      </c>
      <c r="BC71" s="72">
        <f t="shared" ca="1" si="58"/>
        <v>0.12734977933939848</v>
      </c>
      <c r="BD71" s="75">
        <f t="shared" ca="1" si="117"/>
        <v>2.510878464076908</v>
      </c>
      <c r="BE71" s="75">
        <f t="shared" ca="1" si="118"/>
        <v>-5.9408158218976885E-5</v>
      </c>
      <c r="BF71" s="75">
        <f t="shared" ca="1" si="59"/>
        <v>0.1272903711811795</v>
      </c>
      <c r="BG71" s="75">
        <f t="shared" ca="1" si="119"/>
        <v>2.5108190559186889</v>
      </c>
      <c r="BH71" s="75">
        <f t="shared" ca="1" si="120"/>
        <v>-5.9378019039413146E-5</v>
      </c>
      <c r="BI71" s="75">
        <f t="shared" ca="1" si="60"/>
        <v>0.12729040132035907</v>
      </c>
      <c r="BJ71" s="75">
        <f t="shared" ca="1" si="121"/>
        <v>2.5108190860578685</v>
      </c>
      <c r="BK71" s="75">
        <f t="shared" ca="1" si="122"/>
        <v>-5.937803432923989E-5</v>
      </c>
      <c r="BL71" s="75">
        <f t="shared" ca="1" si="61"/>
        <v>0.12729040130506925</v>
      </c>
      <c r="BM71" s="72">
        <f t="array" aca="1" ref="BM71" ca="1">ATAN2((1-f)*SQRT(AX71^2+(SIN(AV71)*SIN(BL71)-COS(AV71)*COS(BL71)*COS(AU71))^2),SIN(AV71)*COS(BL71)+COS(AV71)*SIN(BL71)*COS(AU71))</f>
        <v>0.60567734729877287</v>
      </c>
      <c r="BN71" s="72">
        <f t="shared" ca="1" si="123"/>
        <v>-0.14954809458194696</v>
      </c>
      <c r="BO71" s="72">
        <f t="array" aca="1" ref="BO71" ca="1">f/16*(1-AX71^2)*(4+f*(4-3*(1-AX71^2)))</f>
        <v>2.8905764167541279E-4</v>
      </c>
      <c r="BP71" s="72">
        <f t="array" aca="1" ref="BP71" ca="1">BN71-(1-BO71)*f*AX71*(BL71+BO71*SIN(BL71)*(COS(BJ71)+BO71*COS(BL71)*(-1+2*COS(BJ71)^2)))</f>
        <v>-0.1492026085458443</v>
      </c>
      <c r="BQ71" s="72">
        <f t="shared" ca="1" si="124"/>
        <v>-0.29993769949433191</v>
      </c>
      <c r="BR71" s="13">
        <f t="shared" ca="1" si="125"/>
        <v>34.702755746899079</v>
      </c>
      <c r="BS71" s="13">
        <f t="shared" ca="1" si="126"/>
        <v>-17.185164297888385</v>
      </c>
      <c r="BT71" s="15">
        <f t="shared" ca="1" si="127"/>
        <v>28</v>
      </c>
      <c r="BU71" s="15">
        <f t="shared" ca="1" si="128"/>
        <v>-15</v>
      </c>
      <c r="BV71" s="15">
        <f t="shared" ca="1" si="63"/>
        <v>0.60567734729877287</v>
      </c>
      <c r="BW71" s="15">
        <f t="shared" ca="1" si="63"/>
        <v>-0.29993769949433191</v>
      </c>
      <c r="BX71" s="15">
        <f t="shared" ca="1" si="129"/>
        <v>-0.26179938779914941</v>
      </c>
      <c r="BY71" s="15">
        <f t="shared" ca="1" si="130"/>
        <v>0.82211665952412816</v>
      </c>
      <c r="BZ71" s="16">
        <f t="shared" ca="1" si="131"/>
        <v>4.555062817355131E-3</v>
      </c>
      <c r="CA71" s="15">
        <f t="shared" ca="1" si="132"/>
        <v>6385067.9557308229</v>
      </c>
      <c r="CB71" s="15">
        <f t="shared" ca="1" si="133"/>
        <v>0.69250398799371649</v>
      </c>
      <c r="CC71" s="15">
        <f t="shared" ca="1" si="134"/>
        <v>0.47956177338720141</v>
      </c>
      <c r="CD71" s="17">
        <f t="shared" ca="1" si="135"/>
        <v>0</v>
      </c>
      <c r="CE71" s="15">
        <f t="shared" ca="1" si="136"/>
        <v>-3.8138311695182503E-2</v>
      </c>
      <c r="CF71" s="16">
        <f t="shared" ca="1" si="137"/>
        <v>0.52499328943015378</v>
      </c>
      <c r="CG71" s="15">
        <f t="shared" ca="1" si="138"/>
        <v>4.5615167863580748</v>
      </c>
      <c r="CH71" s="15">
        <f t="shared" ca="1" si="139"/>
        <v>-3.211664374882683</v>
      </c>
      <c r="CI71" s="15">
        <f t="shared" ca="1" si="140"/>
        <v>33.924400377870775</v>
      </c>
      <c r="CJ71" s="15">
        <f t="shared" ca="1" si="141"/>
        <v>-127.65404931221616</v>
      </c>
      <c r="CK71" s="15">
        <f t="shared" ca="1" si="142"/>
        <v>17.851899128586787</v>
      </c>
      <c r="CL71" s="15">
        <f t="shared" ca="1" si="143"/>
        <v>-200215.53919581638</v>
      </c>
      <c r="CM71" s="15">
        <f t="shared" ca="1" si="144"/>
        <v>3843791.5134079871</v>
      </c>
      <c r="CN71" s="15">
        <f t="shared" ca="1" si="145"/>
        <v>299864.54701986193</v>
      </c>
      <c r="CO71" s="15">
        <f t="shared" ca="1" si="146"/>
        <v>3842253.9968026238</v>
      </c>
      <c r="CP71" s="15" t="str">
        <f ca="1">VLOOKUP(_xlfn.FLOOR.MATH(BR71/8+11),Coef!$B$4:$C$23,2)</f>
        <v>S</v>
      </c>
      <c r="CQ71" s="15">
        <f ca="1">_xlfn.FLOOR.MATH(CN71/100000)</f>
        <v>2</v>
      </c>
      <c r="CR71" s="15" t="str">
        <f ca="1">VLOOKUP(MOD(BT71-1,3)*8+CQ71,Coef!$A$2:$C$25,3)</f>
        <v>B</v>
      </c>
      <c r="CS71" s="15">
        <f ca="1">(MOD(_xlfn.FLOOR.MATH(CO71/100000),20))</f>
        <v>18</v>
      </c>
      <c r="CT71" s="15" t="str">
        <f ca="1">VLOOKUP(MOD(MOD(BT71+1,2)*5+CS71,20)+1,Coef!$A$2:$C$21,3)</f>
        <v>D</v>
      </c>
      <c r="CU71" s="15"/>
      <c r="CV71" s="15" t="str">
        <f t="shared" ca="1" si="64"/>
        <v>99864</v>
      </c>
      <c r="CW71" s="15" t="str">
        <f t="shared" ca="1" si="64"/>
        <v>42253</v>
      </c>
      <c r="CX71" s="18" t="str">
        <f t="shared" ca="1" si="147"/>
        <v>299864 mE 3842253 mN 28 S</v>
      </c>
      <c r="CY71" s="15" t="str">
        <f t="shared" ca="1" si="148"/>
        <v>28SBD9986442253</v>
      </c>
    </row>
    <row r="72" spans="2:103">
      <c r="B72" s="42" t="s">
        <v>1326</v>
      </c>
      <c r="C72" s="72" t="str">
        <f t="shared" si="149"/>
        <v>29RNR9688009920</v>
      </c>
      <c r="D72" s="72">
        <f t="array" aca="1" ref="D72" ca="1">MATCH(TRUE,ISERROR(VALUE(MID(C72,ROW(INDIRECT("1:"&amp;LEN(C72))),1))),0)</f>
        <v>3</v>
      </c>
      <c r="E72" s="72">
        <f t="shared" ca="1" si="150"/>
        <v>29</v>
      </c>
      <c r="F72" s="72" t="str">
        <f t="shared" ca="1" si="151"/>
        <v>R</v>
      </c>
      <c r="G72" s="72" t="str">
        <f t="shared" ca="1" si="152"/>
        <v>N</v>
      </c>
      <c r="H72" s="72" t="str">
        <f t="shared" ca="1" si="153"/>
        <v>R</v>
      </c>
      <c r="I72" s="72">
        <f t="shared" ca="1" si="154"/>
        <v>10</v>
      </c>
      <c r="J72" s="72">
        <f t="shared" ca="1" si="155"/>
        <v>96880</v>
      </c>
      <c r="K72" s="72">
        <f t="shared" ca="1" si="156"/>
        <v>9920</v>
      </c>
      <c r="L72" s="72">
        <f t="shared" ca="1" si="157"/>
        <v>170.80604746885038</v>
      </c>
      <c r="M72" s="72">
        <f ca="1">VLOOKUP(G72,Coef!$C$2:$F$25,4)</f>
        <v>5</v>
      </c>
      <c r="N72" s="31">
        <f ca="1">VLOOKUP(F72,Coef!$C$4:$D$23,2)</f>
        <v>14</v>
      </c>
      <c r="O72" s="31">
        <f ca="1">MOD(VLOOKUP(H72,Coef!$C$2:$G$21,5)+MOD(E72+1,2)*15,20)</f>
        <v>16</v>
      </c>
      <c r="P72" s="31">
        <f ca="1">VLOOKUP(N72,Coef!$A$27:$B$46,2)</f>
        <v>2.67</v>
      </c>
      <c r="Q72" s="31">
        <f ca="1">VLOOKUP(N72,Coef!$A$27:$C$46,3)+O72/10-0.1</f>
        <v>3.5</v>
      </c>
      <c r="R72" s="31">
        <f ca="1">IF(Q72+0.1&lt;P72,Q72+2,Q72)</f>
        <v>3.5</v>
      </c>
      <c r="S72" s="72">
        <f ca="1">M72*100000+J72</f>
        <v>596880</v>
      </c>
      <c r="T72" s="72">
        <f ca="1">R72*1000000+K72</f>
        <v>3509920</v>
      </c>
      <c r="U72" s="72">
        <f ca="1">IF(N72&lt;11,T72-10000000,T72)</f>
        <v>3509920</v>
      </c>
      <c r="V72" s="72">
        <f ca="1">U72/(6366197.724*0.9996)</f>
        <v>0.55155756733325179</v>
      </c>
      <c r="W72" s="72">
        <f ca="1">(Coef!$J$9/(1+Coef!$J$8*(COS(V72))^2)^0.5)*Coef!$J$6</f>
        <v>6381453.6930715377</v>
      </c>
      <c r="X72" s="72">
        <f ca="1">6*E72-183</f>
        <v>-9</v>
      </c>
      <c r="Y72" s="72">
        <f ca="1">(S72-500000)/W72</f>
        <v>1.5181493850716869E-2</v>
      </c>
      <c r="Z72" s="72">
        <f ca="1">SIN(2*V72)</f>
        <v>0.89261604661542415</v>
      </c>
      <c r="AA72" s="72">
        <f ca="1">Z72*(COS(V72))^2</f>
        <v>0.64751157723907371</v>
      </c>
      <c r="AB72" s="72">
        <f ca="1">V72+(Z72/2)</f>
        <v>0.99786559064096392</v>
      </c>
      <c r="AC72" s="72">
        <f ca="1">(3*AB72+AA72)/4</f>
        <v>0.91027708729049139</v>
      </c>
      <c r="AD72" s="72">
        <f ca="1">(5*AC72+AA72*(COS(V72))^2)/3</f>
        <v>1.6736986877176445</v>
      </c>
      <c r="AE72" s="72">
        <f ca="1">Coef!$J$6*Coef!$J$9*(V72-(Coef!$J$10*AB72)+(Coef!$J$11*AC72)-(Coef!$J$12*AD72))</f>
        <v>3496312.9842307679</v>
      </c>
      <c r="AF72" s="72">
        <f ca="1">(U72-AE72)/W72</f>
        <v>2.1322752500743604E-3</v>
      </c>
      <c r="AG72" s="72">
        <f ca="1">((Coef!$J$8*Y72^2)/2)*(COS(V72))^2</f>
        <v>5.6339026185213231E-7</v>
      </c>
      <c r="AH72" s="72">
        <f ca="1">Y72*(1-(AG72/3))</f>
        <v>1.5181490999681604E-2</v>
      </c>
      <c r="AI72" s="72">
        <f ca="1">AF72*(1-AG72)+V72</f>
        <v>0.55368984138202304</v>
      </c>
      <c r="AJ72" s="72">
        <f ca="1">(EXP(AH72)-EXP(-AH72))/2</f>
        <v>1.518207417217815E-2</v>
      </c>
      <c r="AK72" s="72">
        <f ca="1">ATAN(AJ72/COS(AI72))</f>
        <v>1.7846977543325124E-2</v>
      </c>
      <c r="AL72" s="72">
        <f ca="1">ATAN(COS(AK72)*TAN(AI72))</f>
        <v>0.55361860988184719</v>
      </c>
      <c r="AM72" s="72">
        <f ca="1">V72+(1+Coef!$J$8*(COS(V72))^2-(3/2)*Coef!$J$8*SIN(V72)*COS(V72)*(AL72-V72))*(AL72-V72)</f>
        <v>0.55362866692749302</v>
      </c>
      <c r="AN72" s="34" t="str">
        <f t="shared" ca="1" si="74"/>
        <v>29 596880 3509920 N</v>
      </c>
      <c r="AO72" s="33">
        <f t="shared" ca="1" si="75"/>
        <v>31.720586032399332</v>
      </c>
      <c r="AP72" s="33">
        <f t="shared" ca="1" si="76"/>
        <v>-7.9774435097027121</v>
      </c>
      <c r="AQ72" s="72">
        <v>285</v>
      </c>
      <c r="AR72" s="72">
        <v>810000</v>
      </c>
      <c r="AS72" s="72">
        <f t="shared" ca="1" si="62"/>
        <v>0.55362866692749302</v>
      </c>
      <c r="AT72" s="72">
        <f t="shared" ca="1" si="62"/>
        <v>-0.13923265513616453</v>
      </c>
      <c r="AU72" s="72">
        <f t="shared" si="62"/>
        <v>4.9741883681838397</v>
      </c>
      <c r="AV72" s="72">
        <f t="array" aca="1" ref="AV72" ca="1">ATAN((1-f)*TAN(AS72))</f>
        <v>0.55212777300526006</v>
      </c>
      <c r="AW72" s="72">
        <f t="shared" ca="1" si="77"/>
        <v>1.1730529062831769</v>
      </c>
      <c r="AX72" s="72">
        <f t="shared" ca="1" si="78"/>
        <v>-0.82239932625403755</v>
      </c>
      <c r="AY72" s="72">
        <f t="shared" ca="1" si="57"/>
        <v>2.1813011226455071E-3</v>
      </c>
      <c r="AZ72" s="72">
        <f t="shared" ca="1" si="114"/>
        <v>5.4473133094508862E-4</v>
      </c>
      <c r="BA72" s="72">
        <f t="shared" ca="1" si="115"/>
        <v>1.0005451024483831</v>
      </c>
      <c r="BB72" s="72">
        <f t="shared" ca="1" si="116"/>
        <v>5.4473127033033658E-4</v>
      </c>
      <c r="BC72" s="72">
        <f t="shared" ca="1" si="58"/>
        <v>0.12735413738745383</v>
      </c>
      <c r="BD72" s="75">
        <f t="shared" ca="1" si="117"/>
        <v>2.4734599499538077</v>
      </c>
      <c r="BE72" s="75">
        <f t="shared" ca="1" si="118"/>
        <v>-5.4333950415350088E-5</v>
      </c>
      <c r="BF72" s="75">
        <f t="shared" ca="1" si="59"/>
        <v>0.12729980343703848</v>
      </c>
      <c r="BG72" s="75">
        <f t="shared" ca="1" si="119"/>
        <v>2.4734056160033924</v>
      </c>
      <c r="BH72" s="75">
        <f t="shared" ca="1" si="120"/>
        <v>-5.4308566496545199E-5</v>
      </c>
      <c r="BI72" s="75">
        <f t="shared" ca="1" si="60"/>
        <v>0.12729982882095728</v>
      </c>
      <c r="BJ72" s="75">
        <f t="shared" ca="1" si="121"/>
        <v>2.4734056413873113</v>
      </c>
      <c r="BK72" s="75">
        <f t="shared" ca="1" si="122"/>
        <v>-5.4308578355103605E-5</v>
      </c>
      <c r="BL72" s="75">
        <f t="shared" ca="1" si="61"/>
        <v>0.12729982880909871</v>
      </c>
      <c r="BM72" s="72">
        <f t="array" aca="1" ref="BM72" ca="1">ATAN2((1-f)*SQRT(AX72^2+(SIN(AV72)*SIN(BL72)-COS(AV72)*COS(BL72)*COS(AU72))^2),SIN(AV72)*COS(BL72)+COS(AV72)*SIN(BL72)*COS(AU72))</f>
        <v>0.58178985287783769</v>
      </c>
      <c r="BN72" s="72">
        <f t="shared" ca="1" si="123"/>
        <v>-0.14716039889015417</v>
      </c>
      <c r="BO72" s="72">
        <f t="array" aca="1" ref="BO72" ca="1">f/16*(1-AX72^2)*(4+f*(4-3*(1-AX72^2)))</f>
        <v>2.7198092146304943E-4</v>
      </c>
      <c r="BP72" s="72">
        <f t="array" aca="1" ref="BP72" ca="1">BN72-(1-BO72)*f*AX72*(BL72+BO72*SIN(BL72)*(COS(BJ72)+BO72*COS(BL72)*(-1+2*COS(BJ72)^2)))</f>
        <v>-0.14680955898179085</v>
      </c>
      <c r="BQ72" s="72">
        <f t="shared" ca="1" si="124"/>
        <v>-0.28604221411795538</v>
      </c>
      <c r="BR72" s="13">
        <f t="shared" ca="1" si="125"/>
        <v>33.334103133437189</v>
      </c>
      <c r="BS72" s="13">
        <f t="shared" ca="1" si="126"/>
        <v>-16.389011631536256</v>
      </c>
      <c r="BT72" s="15">
        <f t="shared" ca="1" si="127"/>
        <v>28</v>
      </c>
      <c r="BU72" s="15">
        <f t="shared" ca="1" si="128"/>
        <v>-15</v>
      </c>
      <c r="BV72" s="15">
        <f t="shared" ca="1" si="63"/>
        <v>0.58178985287783769</v>
      </c>
      <c r="BW72" s="15">
        <f t="shared" ca="1" si="63"/>
        <v>-0.28604221411795544</v>
      </c>
      <c r="BX72" s="15">
        <f t="shared" ca="1" si="129"/>
        <v>-0.26179938779914941</v>
      </c>
      <c r="BY72" s="15">
        <f t="shared" ca="1" si="130"/>
        <v>0.83548042838415904</v>
      </c>
      <c r="BZ72" s="16">
        <f t="shared" ca="1" si="131"/>
        <v>4.7043544279301358E-3</v>
      </c>
      <c r="CA72" s="15">
        <f t="shared" ca="1" si="132"/>
        <v>6384593.5512514543</v>
      </c>
      <c r="CB72" s="15">
        <f t="shared" ca="1" si="133"/>
        <v>0.65772959435955602</v>
      </c>
      <c r="CC72" s="15">
        <f t="shared" ca="1" si="134"/>
        <v>0.4326082192963861</v>
      </c>
      <c r="CD72" s="17">
        <f t="shared" ca="1" si="135"/>
        <v>0</v>
      </c>
      <c r="CE72" s="15">
        <f t="shared" ca="1" si="136"/>
        <v>-2.4242826318806032E-2</v>
      </c>
      <c r="CF72" s="16">
        <f t="shared" ca="1" si="137"/>
        <v>0.57209613513154411</v>
      </c>
      <c r="CG72" s="15">
        <f t="shared" ca="1" si="138"/>
        <v>4.6098194943573194</v>
      </c>
      <c r="CH72" s="15">
        <f t="shared" ca="1" si="139"/>
        <v>-2.415898855204794</v>
      </c>
      <c r="CI72" s="15">
        <f t="shared" ca="1" si="140"/>
        <v>36.694451858391574</v>
      </c>
      <c r="CJ72" s="15">
        <f t="shared" ca="1" si="141"/>
        <v>-112.80047263447861</v>
      </c>
      <c r="CK72" s="15">
        <f t="shared" ca="1" si="142"/>
        <v>140.69724736804869</v>
      </c>
      <c r="CL72" s="15">
        <f t="shared" ca="1" si="143"/>
        <v>-129321.2137137939</v>
      </c>
      <c r="CM72" s="15">
        <f t="shared" ca="1" si="144"/>
        <v>3690664.0699925232</v>
      </c>
      <c r="CN72" s="15">
        <f t="shared" ca="1" si="145"/>
        <v>370730.51477169164</v>
      </c>
      <c r="CO72" s="15">
        <f t="shared" ca="1" si="146"/>
        <v>3689187.8043645262</v>
      </c>
      <c r="CP72" s="15" t="str">
        <f ca="1">VLOOKUP(_xlfn.FLOOR.MATH(BR72/8+11),Coef!$B$4:$C$23,2)</f>
        <v>S</v>
      </c>
      <c r="CQ72" s="15">
        <f ca="1">_xlfn.FLOOR.MATH(CN72/100000)</f>
        <v>3</v>
      </c>
      <c r="CR72" s="15" t="str">
        <f ca="1">VLOOKUP(MOD(BT72-1,3)*8+CQ72,Coef!$A$2:$C$25,3)</f>
        <v>C</v>
      </c>
      <c r="CS72" s="15">
        <f ca="1">(MOD(_xlfn.FLOOR.MATH(CO72/100000),20))</f>
        <v>16</v>
      </c>
      <c r="CT72" s="15" t="str">
        <f ca="1">VLOOKUP(MOD(MOD(BT72+1,2)*5+CS72,20)+1,Coef!$A$2:$C$21,3)</f>
        <v>B</v>
      </c>
      <c r="CU72" s="15"/>
      <c r="CV72" s="15" t="str">
        <f t="shared" ca="1" si="64"/>
        <v>70730</v>
      </c>
      <c r="CW72" s="15" t="str">
        <f t="shared" ca="1" si="64"/>
        <v>89187</v>
      </c>
      <c r="CX72" s="18" t="str">
        <f t="shared" ca="1" si="147"/>
        <v>370730 mE 3689187 mN 28 S</v>
      </c>
      <c r="CY72" s="15" t="str">
        <f t="shared" ca="1" si="148"/>
        <v>28SCB7073089187</v>
      </c>
    </row>
    <row r="73" spans="2:103">
      <c r="B73" s="42" t="s">
        <v>1327</v>
      </c>
      <c r="C73" s="72" t="str">
        <f t="shared" si="149"/>
        <v>29RNQ9582999299</v>
      </c>
      <c r="D73" s="72">
        <f t="array" aca="1" ref="D73" ca="1">MATCH(TRUE,ISERROR(VALUE(MID(C73,ROW(INDIRECT("1:"&amp;LEN(C73))),1))),0)</f>
        <v>3</v>
      </c>
      <c r="E73" s="72">
        <f t="shared" ca="1" si="150"/>
        <v>29</v>
      </c>
      <c r="F73" s="72" t="str">
        <f t="shared" ca="1" si="151"/>
        <v>R</v>
      </c>
      <c r="G73" s="72" t="str">
        <f t="shared" ca="1" si="152"/>
        <v>N</v>
      </c>
      <c r="H73" s="72" t="str">
        <f t="shared" ca="1" si="153"/>
        <v>Q</v>
      </c>
      <c r="I73" s="72">
        <f t="shared" ca="1" si="154"/>
        <v>10</v>
      </c>
      <c r="J73" s="72">
        <f t="shared" ca="1" si="155"/>
        <v>95829</v>
      </c>
      <c r="K73" s="72">
        <f t="shared" ca="1" si="156"/>
        <v>99299</v>
      </c>
      <c r="L73" s="72">
        <f t="shared" ca="1" si="157"/>
        <v>170.80604746885038</v>
      </c>
      <c r="M73" s="72">
        <f ca="1">VLOOKUP(G73,Coef!$C$2:$F$25,4)</f>
        <v>5</v>
      </c>
      <c r="N73" s="31">
        <f ca="1">VLOOKUP(F73,Coef!$C$4:$D$23,2)</f>
        <v>14</v>
      </c>
      <c r="O73" s="31">
        <f ca="1">MOD(VLOOKUP(H73,Coef!$C$2:$G$21,5)+MOD(E73+1,2)*15,20)</f>
        <v>15</v>
      </c>
      <c r="P73" s="31">
        <f ca="1">VLOOKUP(N73,Coef!$A$27:$B$46,2)</f>
        <v>2.67</v>
      </c>
      <c r="Q73" s="31">
        <f ca="1">VLOOKUP(N73,Coef!$A$27:$C$46,3)+O73/10-0.1</f>
        <v>3.4</v>
      </c>
      <c r="R73" s="31">
        <f ca="1">IF(Q73+0.1&lt;P73,Q73+2,Q73)</f>
        <v>3.4</v>
      </c>
      <c r="S73" s="72">
        <f ca="1">M73*100000+J73</f>
        <v>595829</v>
      </c>
      <c r="T73" s="72">
        <f ca="1">R73*1000000+K73</f>
        <v>3499299</v>
      </c>
      <c r="U73" s="72">
        <f ca="1">IF(N73&lt;11,T73-10000000,T73)</f>
        <v>3499299</v>
      </c>
      <c r="V73" s="72">
        <f ca="1">U73/(6366197.724*0.9996)</f>
        <v>0.54988855695049488</v>
      </c>
      <c r="W73" s="72">
        <f ca="1">(Coef!$J$9/(1+Coef!$J$8*(COS(V73))^2)^0.5)*Coef!$J$6</f>
        <v>6381421.8399145836</v>
      </c>
      <c r="X73" s="72">
        <f ca="1">6*E73-183</f>
        <v>-9</v>
      </c>
      <c r="Y73" s="72">
        <f ca="1">(S73-500000)/W73</f>
        <v>1.5016872791672818E-2</v>
      </c>
      <c r="Z73" s="72">
        <f ca="1">SIN(2*V73)</f>
        <v>0.89110623765544716</v>
      </c>
      <c r="AA73" s="72">
        <f ca="1">Z73*(COS(V73))^2</f>
        <v>0.64774278405726504</v>
      </c>
      <c r="AB73" s="72">
        <f ca="1">V73+(Z73/2)</f>
        <v>0.99544167577821852</v>
      </c>
      <c r="AC73" s="72">
        <f ca="1">(3*AB73+AA73)/4</f>
        <v>0.90851695284798006</v>
      </c>
      <c r="AD73" s="72">
        <f ca="1">(5*AC73+AA73*(COS(V73))^2)/3</f>
        <v>1.6711424309875316</v>
      </c>
      <c r="AE73" s="72">
        <f ca="1">Coef!$J$6*Coef!$J$9*(V73-(Coef!$J$10*AB73)+(Coef!$J$11*AC73)-(Coef!$J$12*AD73))</f>
        <v>3485714.1679949793</v>
      </c>
      <c r="AF73" s="72">
        <f ca="1">(U73-AE73)/W73</f>
        <v>2.1288095891185484E-3</v>
      </c>
      <c r="AG73" s="72">
        <f ca="1">((Coef!$J$8*Y73^2)/2)*(COS(V73))^2</f>
        <v>5.5236935422976161E-7</v>
      </c>
      <c r="AH73" s="72">
        <f ca="1">Y73*(1-(AG73/3))</f>
        <v>1.5016870026719377E-2</v>
      </c>
      <c r="AI73" s="72">
        <f ca="1">AF73*(1-AG73)+V73</f>
        <v>0.55201736536372426</v>
      </c>
      <c r="AJ73" s="72">
        <f ca="1">(EXP(AH73)-EXP(-AH73))/2</f>
        <v>1.5017434433096499E-2</v>
      </c>
      <c r="AK73" s="72">
        <f ca="1">ATAN(AJ73/COS(AI73))</f>
        <v>1.7635274182976727E-2</v>
      </c>
      <c r="AL73" s="72">
        <f ca="1">ATAN(COS(AK73)*TAN(AI73))</f>
        <v>0.55194793044659529</v>
      </c>
      <c r="AM73" s="72">
        <f ca="1">V73+(1+Coef!$J$8*(COS(V73))^2-(3/2)*Coef!$J$8*SIN(V73)*COS(V73)*(AL73-V73))*(AL73-V73)</f>
        <v>0.55195800005529483</v>
      </c>
      <c r="AN73" s="34" t="str">
        <f t="shared" ca="1" si="74"/>
        <v>29 595829 3499299 N</v>
      </c>
      <c r="AO73" s="33">
        <f t="shared" ca="1" si="75"/>
        <v>31.624863871650057</v>
      </c>
      <c r="AP73" s="33">
        <f t="shared" ca="1" si="76"/>
        <v>-7.9895732187594124</v>
      </c>
      <c r="AQ73" s="72">
        <v>285</v>
      </c>
      <c r="AR73" s="72">
        <v>810000</v>
      </c>
      <c r="AS73" s="72">
        <f t="shared" ca="1" si="62"/>
        <v>0.55195800005529494</v>
      </c>
      <c r="AT73" s="72">
        <f t="shared" ca="1" si="62"/>
        <v>-0.13944435849651293</v>
      </c>
      <c r="AU73" s="72">
        <f t="shared" si="62"/>
        <v>4.9741883681838397</v>
      </c>
      <c r="AV73" s="72">
        <f t="array" aca="1" ref="AV73" ca="1">ATAN((1-f)*TAN(AS73))</f>
        <v>0.55045962882391986</v>
      </c>
      <c r="AW73" s="72">
        <f t="shared" ca="1" si="77"/>
        <v>1.1717160786264338</v>
      </c>
      <c r="AX73" s="72">
        <f t="shared" ca="1" si="78"/>
        <v>-0.82324331036232712</v>
      </c>
      <c r="AY73" s="72">
        <f t="shared" ca="1" si="57"/>
        <v>2.1719406610063072E-3</v>
      </c>
      <c r="AZ73" s="72">
        <f t="shared" ca="1" si="114"/>
        <v>5.4239629870661207E-4</v>
      </c>
      <c r="BA73" s="72">
        <f t="shared" ca="1" si="115"/>
        <v>1.0005427642404578</v>
      </c>
      <c r="BB73" s="72">
        <f t="shared" ca="1" si="116"/>
        <v>5.4239623886801272E-4</v>
      </c>
      <c r="BC73" s="72">
        <f t="shared" ca="1" si="58"/>
        <v>0.12735443500637028</v>
      </c>
      <c r="BD73" s="75">
        <f t="shared" ca="1" si="117"/>
        <v>2.470786592259238</v>
      </c>
      <c r="BE73" s="75">
        <f t="shared" ca="1" si="118"/>
        <v>-5.3986747495340176E-5</v>
      </c>
      <c r="BF73" s="75">
        <f t="shared" ca="1" si="59"/>
        <v>0.12730044825887493</v>
      </c>
      <c r="BG73" s="75">
        <f t="shared" ca="1" si="119"/>
        <v>2.4707326055117425</v>
      </c>
      <c r="BH73" s="75">
        <f t="shared" ca="1" si="120"/>
        <v>-5.3961674337870883E-5</v>
      </c>
      <c r="BI73" s="75">
        <f t="shared" ca="1" si="60"/>
        <v>0.1273004733320324</v>
      </c>
      <c r="BJ73" s="75">
        <f t="shared" ca="1" si="121"/>
        <v>2.4707326305848998</v>
      </c>
      <c r="BK73" s="75">
        <f t="shared" ca="1" si="122"/>
        <v>-5.3961685982260708E-5</v>
      </c>
      <c r="BL73" s="75">
        <f t="shared" ca="1" si="61"/>
        <v>0.12730047332038802</v>
      </c>
      <c r="BM73" s="72">
        <f t="array" aca="1" ref="BM73" ca="1">ATAN2((1-f)*SQRT(AX73^2+(SIN(AV73)*SIN(BL73)-COS(AV73)*COS(BL73)*COS(AU73))^2),SIN(AV73)*COS(BL73)+COS(AV73)*SIN(BL73)*COS(AU73))</f>
        <v>0.58013762423656567</v>
      </c>
      <c r="BN73" s="72">
        <f t="shared" ca="1" si="123"/>
        <v>-0.14700118949921354</v>
      </c>
      <c r="BO73" s="72">
        <f t="array" aca="1" ref="BO73" ca="1">f/16*(1-AX73^2)*(4+f*(4-3*(1-AX73^2)))</f>
        <v>2.7081473259947503E-4</v>
      </c>
      <c r="BP73" s="72">
        <f t="array" aca="1" ref="BP73" ca="1">BN73-(1-BO73)*f*AX73*(BL73+BO73*SIN(BL73)*(COS(BJ73)+BO73*COS(BL73)*(-1+2*COS(BJ73)^2)))</f>
        <v>-0.14664998687708147</v>
      </c>
      <c r="BQ73" s="72">
        <f t="shared" ca="1" si="124"/>
        <v>-0.28609434537359441</v>
      </c>
      <c r="BR73" s="13">
        <f t="shared" ca="1" si="125"/>
        <v>33.239437405501668</v>
      </c>
      <c r="BS73" s="13">
        <f t="shared" ca="1" si="126"/>
        <v>-16.391998532465088</v>
      </c>
      <c r="BT73" s="15">
        <f t="shared" ca="1" si="127"/>
        <v>28</v>
      </c>
      <c r="BU73" s="15">
        <f t="shared" ca="1" si="128"/>
        <v>-15</v>
      </c>
      <c r="BV73" s="15">
        <f t="shared" ca="1" si="63"/>
        <v>0.58013762423656567</v>
      </c>
      <c r="BW73" s="15">
        <f t="shared" ca="1" si="63"/>
        <v>-0.28609434537359441</v>
      </c>
      <c r="BX73" s="15">
        <f t="shared" ca="1" si="129"/>
        <v>-0.26179938779914941</v>
      </c>
      <c r="BY73" s="15">
        <f t="shared" ca="1" si="130"/>
        <v>0.83638722061802295</v>
      </c>
      <c r="BZ73" s="16">
        <f t="shared" ca="1" si="131"/>
        <v>4.7145717517758446E-3</v>
      </c>
      <c r="CA73" s="15">
        <f t="shared" ca="1" si="132"/>
        <v>6384561.0874912906</v>
      </c>
      <c r="CB73" s="15">
        <f t="shared" ca="1" si="133"/>
        <v>0.65536516534791756</v>
      </c>
      <c r="CC73" s="15">
        <f t="shared" ca="1" si="134"/>
        <v>0.42950349995150333</v>
      </c>
      <c r="CD73" s="17">
        <f t="shared" ca="1" si="135"/>
        <v>0</v>
      </c>
      <c r="CE73" s="15">
        <f t="shared" ca="1" si="136"/>
        <v>-2.4294957574444997E-2</v>
      </c>
      <c r="CF73" s="16">
        <f t="shared" ca="1" si="137"/>
        <v>0.57521107180027253</v>
      </c>
      <c r="CG73" s="15">
        <f t="shared" ca="1" si="138"/>
        <v>4.6130165545616899</v>
      </c>
      <c r="CH73" s="15">
        <f t="shared" ca="1" si="139"/>
        <v>-2.3631400841783146</v>
      </c>
      <c r="CI73" s="15">
        <f t="shared" ca="1" si="140"/>
        <v>36.877979359770009</v>
      </c>
      <c r="CJ73" s="15">
        <f t="shared" ca="1" si="141"/>
        <v>-111.79069547783587</v>
      </c>
      <c r="CK73" s="15">
        <f t="shared" ca="1" si="142"/>
        <v>148.90435800510241</v>
      </c>
      <c r="CL73" s="15">
        <f t="shared" ca="1" si="143"/>
        <v>-129739.36548525431</v>
      </c>
      <c r="CM73" s="15">
        <f t="shared" ca="1" si="144"/>
        <v>3680167.2025190196</v>
      </c>
      <c r="CN73" s="15">
        <f t="shared" ca="1" si="145"/>
        <v>370312.53026093979</v>
      </c>
      <c r="CO73" s="15">
        <f t="shared" ca="1" si="146"/>
        <v>3678695.1356380121</v>
      </c>
      <c r="CP73" s="15" t="str">
        <f ca="1">VLOOKUP(_xlfn.FLOOR.MATH(BR73/8+11),Coef!$B$4:$C$23,2)</f>
        <v>S</v>
      </c>
      <c r="CQ73" s="15">
        <f ca="1">_xlfn.FLOOR.MATH(CN73/100000)</f>
        <v>3</v>
      </c>
      <c r="CR73" s="15" t="str">
        <f ca="1">VLOOKUP(MOD(BT73-1,3)*8+CQ73,Coef!$A$2:$C$25,3)</f>
        <v>C</v>
      </c>
      <c r="CS73" s="15">
        <f ca="1">(MOD(_xlfn.FLOOR.MATH(CO73/100000),20))</f>
        <v>16</v>
      </c>
      <c r="CT73" s="15" t="str">
        <f ca="1">VLOOKUP(MOD(MOD(BT73+1,2)*5+CS73,20)+1,Coef!$A$2:$C$21,3)</f>
        <v>B</v>
      </c>
      <c r="CU73" s="15"/>
      <c r="CV73" s="15" t="str">
        <f t="shared" ca="1" si="64"/>
        <v>70312</v>
      </c>
      <c r="CW73" s="15" t="str">
        <f t="shared" ca="1" si="64"/>
        <v>78695</v>
      </c>
      <c r="CX73" s="18" t="str">
        <f t="shared" ca="1" si="147"/>
        <v>370312 mE 3678695 mN 28 S</v>
      </c>
      <c r="CY73" s="15" t="str">
        <f t="shared" ca="1" si="148"/>
        <v>28SCB7031278695</v>
      </c>
    </row>
    <row r="74" spans="2:103">
      <c r="B74" s="42" t="s">
        <v>1328</v>
      </c>
      <c r="C74" s="72" t="str">
        <f t="shared" si="149"/>
        <v>29RPQ0354896191</v>
      </c>
      <c r="D74" s="72">
        <f t="array" aca="1" ref="D74" ca="1">MATCH(TRUE,ISERROR(VALUE(MID(C74,ROW(INDIRECT("1:"&amp;LEN(C74))),1))),0)</f>
        <v>3</v>
      </c>
      <c r="E74" s="72">
        <f t="shared" ca="1" si="150"/>
        <v>29</v>
      </c>
      <c r="F74" s="72" t="str">
        <f t="shared" ca="1" si="151"/>
        <v>R</v>
      </c>
      <c r="G74" s="72" t="str">
        <f t="shared" ca="1" si="152"/>
        <v>P</v>
      </c>
      <c r="H74" s="72" t="str">
        <f t="shared" ca="1" si="153"/>
        <v>Q</v>
      </c>
      <c r="I74" s="72">
        <f t="shared" ca="1" si="154"/>
        <v>10</v>
      </c>
      <c r="J74" s="72">
        <f t="shared" ca="1" si="155"/>
        <v>3548</v>
      </c>
      <c r="K74" s="72">
        <f t="shared" ca="1" si="156"/>
        <v>96191</v>
      </c>
      <c r="L74" s="72">
        <f t="shared" ca="1" si="157"/>
        <v>170.80604746885038</v>
      </c>
      <c r="M74" s="72">
        <f ca="1">VLOOKUP(G74,Coef!$C$2:$F$25,4)</f>
        <v>6</v>
      </c>
      <c r="N74" s="31">
        <f ca="1">VLOOKUP(F74,Coef!$C$4:$D$23,2)</f>
        <v>14</v>
      </c>
      <c r="O74" s="31">
        <f ca="1">MOD(VLOOKUP(H74,Coef!$C$2:$G$21,5)+MOD(E74+1,2)*15,20)</f>
        <v>15</v>
      </c>
      <c r="P74" s="31">
        <f ca="1">VLOOKUP(N74,Coef!$A$27:$B$46,2)</f>
        <v>2.67</v>
      </c>
      <c r="Q74" s="31">
        <f ca="1">VLOOKUP(N74,Coef!$A$27:$C$46,3)+O74/10-0.1</f>
        <v>3.4</v>
      </c>
      <c r="R74" s="31">
        <f ca="1">IF(Q74+0.1&lt;P74,Q74+2,Q74)</f>
        <v>3.4</v>
      </c>
      <c r="S74" s="72">
        <f ca="1">M74*100000+J74</f>
        <v>603548</v>
      </c>
      <c r="T74" s="72">
        <f ca="1">R74*1000000+K74</f>
        <v>3496191</v>
      </c>
      <c r="U74" s="72">
        <f ca="1">IF(N74&lt;11,T74-10000000,T74)</f>
        <v>3496191</v>
      </c>
      <c r="V74" s="72">
        <f ca="1">U74/(6366197.724*0.9996)</f>
        <v>0.54940015809260867</v>
      </c>
      <c r="W74" s="72">
        <f ca="1">(Coef!$J$9/(1+Coef!$J$8*(COS(V74))^2)^0.5)*Coef!$J$6</f>
        <v>6381412.5291012451</v>
      </c>
      <c r="X74" s="72">
        <f ca="1">6*E74-183</f>
        <v>-9</v>
      </c>
      <c r="Y74" s="72">
        <f ca="1">(S74-500000)/W74</f>
        <v>1.6226501503826717E-2</v>
      </c>
      <c r="Z74" s="72">
        <f ca="1">SIN(2*V74)</f>
        <v>0.89066254693552238</v>
      </c>
      <c r="AA74" s="72">
        <f ca="1">Z74*(COS(V74))^2</f>
        <v>0.64780779990621584</v>
      </c>
      <c r="AB74" s="72">
        <f ca="1">V74+(Z74/2)</f>
        <v>0.99473143156036992</v>
      </c>
      <c r="AC74" s="72">
        <f ca="1">(3*AB74+AA74)/4</f>
        <v>0.90800052364683137</v>
      </c>
      <c r="AD74" s="72">
        <f ca="1">(5*AC74+AA74*(COS(V74))^2)/3</f>
        <v>1.6703914241618358</v>
      </c>
      <c r="AE74" s="72">
        <f ca="1">Coef!$J$6*Coef!$J$9*(V74-(Coef!$J$10*AB74)+(Coef!$J$11*AC74)-(Coef!$J$12*AD74))</f>
        <v>3482612.689585072</v>
      </c>
      <c r="AF74" s="72">
        <f ca="1">(U74-AE74)/W74</f>
        <v>2.1277907286210776E-3</v>
      </c>
      <c r="AG74" s="72">
        <f ca="1">((Coef!$J$8*Y74^2)/2)*(COS(V74))^2</f>
        <v>6.4532760516481998E-7</v>
      </c>
      <c r="AH74" s="72">
        <f ca="1">Y74*(1-(AG74/3))</f>
        <v>1.6226498013356933E-2</v>
      </c>
      <c r="AI74" s="72">
        <f ca="1">AF74*(1-AG74)+V74</f>
        <v>0.55152794744810762</v>
      </c>
      <c r="AJ74" s="72">
        <f ca="1">(EXP(AH74)-EXP(-AH74))/2</f>
        <v>1.6227210093491151E-2</v>
      </c>
      <c r="AK74" s="72">
        <f ca="1">ATAN(AJ74/COS(AI74))</f>
        <v>1.9049868479138362E-2</v>
      </c>
      <c r="AL74" s="72">
        <f ca="1">ATAN(COS(AK74)*TAN(AI74))</f>
        <v>0.5514469662554341</v>
      </c>
      <c r="AM74" s="72">
        <f ca="1">V74+(1+Coef!$J$8*(COS(V74))^2-(3/2)*Coef!$J$8*SIN(V74)*COS(V74)*(AL74-V74))*(AL74-V74)</f>
        <v>0.55145698055139658</v>
      </c>
      <c r="AN74" s="34" t="str">
        <f t="shared" ca="1" si="74"/>
        <v>29 603548 3496191 N</v>
      </c>
      <c r="AO74" s="33">
        <f t="shared" ca="1" si="75"/>
        <v>31.596157568622946</v>
      </c>
      <c r="AP74" s="33">
        <f t="shared" ca="1" si="76"/>
        <v>-7.9085229358660714</v>
      </c>
      <c r="AQ74" s="72">
        <v>285</v>
      </c>
      <c r="AR74" s="72">
        <v>810000</v>
      </c>
      <c r="AS74" s="72">
        <f t="shared" ca="1" si="62"/>
        <v>0.55145698055139658</v>
      </c>
      <c r="AT74" s="72">
        <f t="shared" ca="1" si="62"/>
        <v>-0.13802976420035129</v>
      </c>
      <c r="AU74" s="72">
        <f t="shared" si="62"/>
        <v>4.9741883681838397</v>
      </c>
      <c r="AV74" s="72">
        <f t="array" aca="1" ref="AV74" ca="1">ATAN((1-f)*TAN(AS74))</f>
        <v>0.54995936910915366</v>
      </c>
      <c r="AW74" s="72">
        <f t="shared" ca="1" si="77"/>
        <v>1.171314054802312</v>
      </c>
      <c r="AX74" s="72">
        <f t="shared" ca="1" si="78"/>
        <v>-0.82349596632836686</v>
      </c>
      <c r="AY74" s="72">
        <f t="shared" ref="AY74:AY99" ca="1" si="158">(1-AX74^2)*(a^2/b^2-1)</f>
        <v>2.1691366360823069E-3</v>
      </c>
      <c r="AZ74" s="72">
        <f t="shared" ca="1" si="114"/>
        <v>5.4169681094684194E-4</v>
      </c>
      <c r="BA74" s="72">
        <f t="shared" ca="1" si="115"/>
        <v>1.0005420638040396</v>
      </c>
      <c r="BB74" s="72">
        <f t="shared" ca="1" si="116"/>
        <v>5.4169675133945217E-4</v>
      </c>
      <c r="BC74" s="72">
        <f t="shared" ref="BC74:BC99" ca="1" si="159">$AR74/b/$BA74</f>
        <v>0.12735452416172668</v>
      </c>
      <c r="BD74" s="75">
        <f t="shared" ca="1" si="117"/>
        <v>2.4699826337663509</v>
      </c>
      <c r="BE74" s="75">
        <f t="shared" ca="1" si="118"/>
        <v>-5.3882721386182625E-5</v>
      </c>
      <c r="BF74" s="75">
        <f t="shared" ref="BF74:BF99" ca="1" si="160">$AR74/b/$BA74+BE74</f>
        <v>0.12730064144034051</v>
      </c>
      <c r="BG74" s="75">
        <f t="shared" ca="1" si="119"/>
        <v>2.4699287510449643</v>
      </c>
      <c r="BH74" s="75">
        <f t="shared" ca="1" si="120"/>
        <v>-5.3857740971429568E-5</v>
      </c>
      <c r="BI74" s="75">
        <f t="shared" ref="BI74:BI99" ca="1" si="161">$AR74/b/$BA74+BH74</f>
        <v>0.12730066642075524</v>
      </c>
      <c r="BJ74" s="75">
        <f t="shared" ca="1" si="121"/>
        <v>2.4699287760253794</v>
      </c>
      <c r="BK74" s="75">
        <f t="shared" ca="1" si="122"/>
        <v>-5.3857752552150949E-5</v>
      </c>
      <c r="BL74" s="75">
        <f t="shared" ref="BL74:BL99" ca="1" si="162">$AR74/b/$BA74+BK74</f>
        <v>0.12730066640917453</v>
      </c>
      <c r="BM74" s="72">
        <f t="array" aca="1" ref="BM74" ca="1">ATAN2((1-f)*SQRT(AX74^2+(SIN(AV74)*SIN(BL74)-COS(AV74)*COS(BL74)*COS(AU74))^2),SIN(AV74)*COS(BL74)+COS(AV74)*SIN(BL74)*COS(AU74))</f>
        <v>0.57964212657486858</v>
      </c>
      <c r="BN74" s="72">
        <f t="shared" ca="1" si="123"/>
        <v>-0.14695358942843559</v>
      </c>
      <c r="BO74" s="72">
        <f t="array" aca="1" ref="BO74" ca="1">f/16*(1-AX74^2)*(4+f*(4-3*(1-AX74^2)))</f>
        <v>2.7046538685331263E-4</v>
      </c>
      <c r="BP74" s="72">
        <f t="array" aca="1" ref="BP74" ca="1">BN74-(1-BO74)*f*AX74*(BL74+BO74*SIN(BL74)*(COS(BJ74)+BO74*COS(BL74)*(-1+2*COS(BJ74)^2)))</f>
        <v>-0.14660227822225666</v>
      </c>
      <c r="BQ74" s="72">
        <f t="shared" ca="1" si="124"/>
        <v>-0.28463204242260798</v>
      </c>
      <c r="BR74" s="13">
        <f t="shared" ca="1" si="125"/>
        <v>33.211047480727828</v>
      </c>
      <c r="BS74" s="13">
        <f t="shared" ca="1" si="126"/>
        <v>-16.30821474500404</v>
      </c>
      <c r="BT74" s="15">
        <f t="shared" ca="1" si="127"/>
        <v>28</v>
      </c>
      <c r="BU74" s="15">
        <f t="shared" ca="1" si="128"/>
        <v>-15</v>
      </c>
      <c r="BV74" s="15">
        <f t="shared" ca="1" si="63"/>
        <v>0.57964212657486869</v>
      </c>
      <c r="BW74" s="15">
        <f t="shared" ca="1" si="63"/>
        <v>-0.28463204242260798</v>
      </c>
      <c r="BX74" s="15">
        <f t="shared" ca="1" si="129"/>
        <v>-0.26179938779914941</v>
      </c>
      <c r="BY74" s="15">
        <f t="shared" ca="1" si="130"/>
        <v>0.83665871955001192</v>
      </c>
      <c r="BZ74" s="16">
        <f t="shared" ca="1" si="131"/>
        <v>4.717633034669399E-3</v>
      </c>
      <c r="CA74" s="15">
        <f t="shared" ca="1" si="132"/>
        <v>6384551.3608965296</v>
      </c>
      <c r="CB74" s="15">
        <f t="shared" ca="1" si="133"/>
        <v>0.6546570795863943</v>
      </c>
      <c r="CC74" s="15">
        <f t="shared" ca="1" si="134"/>
        <v>0.4285758918525866</v>
      </c>
      <c r="CD74" s="17">
        <f t="shared" ca="1" si="135"/>
        <v>0</v>
      </c>
      <c r="CE74" s="15">
        <f t="shared" ca="1" si="136"/>
        <v>-2.283265462345857E-2</v>
      </c>
      <c r="CF74" s="16">
        <f t="shared" ca="1" si="137"/>
        <v>0.57614174118208283</v>
      </c>
      <c r="CG74" s="15">
        <f t="shared" ca="1" si="138"/>
        <v>4.6139718297052372</v>
      </c>
      <c r="CH74" s="15">
        <f t="shared" ca="1" si="139"/>
        <v>-2.3473737962384815</v>
      </c>
      <c r="CI74" s="15">
        <f t="shared" ca="1" si="140"/>
        <v>36.932821437849952</v>
      </c>
      <c r="CJ74" s="15">
        <f t="shared" ca="1" si="141"/>
        <v>-111.48833603911382</v>
      </c>
      <c r="CK74" s="15">
        <f t="shared" ca="1" si="142"/>
        <v>151.35845201299352</v>
      </c>
      <c r="CL74" s="15">
        <f t="shared" ca="1" si="143"/>
        <v>-121969.24937654632</v>
      </c>
      <c r="CM74" s="15">
        <f t="shared" ca="1" si="144"/>
        <v>3676917.3002338614</v>
      </c>
      <c r="CN74" s="15">
        <f t="shared" ca="1" si="145"/>
        <v>378079.53832320427</v>
      </c>
      <c r="CO74" s="15">
        <f t="shared" ca="1" si="146"/>
        <v>3675446.533313768</v>
      </c>
      <c r="CP74" s="15" t="str">
        <f ca="1">VLOOKUP(_xlfn.FLOOR.MATH(BR74/8+11),Coef!$B$4:$C$23,2)</f>
        <v>S</v>
      </c>
      <c r="CQ74" s="15">
        <f ca="1">_xlfn.FLOOR.MATH(CN74/100000)</f>
        <v>3</v>
      </c>
      <c r="CR74" s="15" t="str">
        <f ca="1">VLOOKUP(MOD(BT74-1,3)*8+CQ74,Coef!$A$2:$C$25,3)</f>
        <v>C</v>
      </c>
      <c r="CS74" s="15">
        <f ca="1">(MOD(_xlfn.FLOOR.MATH(CO74/100000),20))</f>
        <v>16</v>
      </c>
      <c r="CT74" s="15" t="str">
        <f ca="1">VLOOKUP(MOD(MOD(BT74+1,2)*5+CS74,20)+1,Coef!$A$2:$C$21,3)</f>
        <v>B</v>
      </c>
      <c r="CU74" s="15"/>
      <c r="CV74" s="15" t="str">
        <f t="shared" ca="1" si="64"/>
        <v>78079</v>
      </c>
      <c r="CW74" s="15" t="str">
        <f t="shared" ca="1" si="64"/>
        <v>75446</v>
      </c>
      <c r="CX74" s="18" t="str">
        <f t="shared" ca="1" si="147"/>
        <v>378079 mE 3675446 mN 28 S</v>
      </c>
      <c r="CY74" s="15" t="str">
        <f t="shared" ca="1" si="148"/>
        <v>28SCB7807975446</v>
      </c>
    </row>
    <row r="75" spans="2:103">
      <c r="B75" s="42" t="s">
        <v>1329</v>
      </c>
      <c r="C75" s="72" t="str">
        <f t="shared" si="149"/>
        <v>29RNQ9355299407</v>
      </c>
      <c r="D75" s="72">
        <f t="array" aca="1" ref="D75" ca="1">MATCH(TRUE,ISERROR(VALUE(MID(C75,ROW(INDIRECT("1:"&amp;LEN(C75))),1))),0)</f>
        <v>3</v>
      </c>
      <c r="E75" s="72">
        <f t="shared" ca="1" si="150"/>
        <v>29</v>
      </c>
      <c r="F75" s="72" t="str">
        <f t="shared" ca="1" si="151"/>
        <v>R</v>
      </c>
      <c r="G75" s="72" t="str">
        <f t="shared" ca="1" si="152"/>
        <v>N</v>
      </c>
      <c r="H75" s="72" t="str">
        <f t="shared" ca="1" si="153"/>
        <v>Q</v>
      </c>
      <c r="I75" s="72">
        <f t="shared" ca="1" si="154"/>
        <v>10</v>
      </c>
      <c r="J75" s="72">
        <f t="shared" ca="1" si="155"/>
        <v>93552</v>
      </c>
      <c r="K75" s="72">
        <f t="shared" ca="1" si="156"/>
        <v>99407</v>
      </c>
      <c r="L75" s="72">
        <f t="shared" ca="1" si="157"/>
        <v>170.80604746885038</v>
      </c>
      <c r="M75" s="72">
        <f ca="1">VLOOKUP(G75,Coef!$C$2:$F$25,4)</f>
        <v>5</v>
      </c>
      <c r="N75" s="31">
        <f ca="1">VLOOKUP(F75,Coef!$C$4:$D$23,2)</f>
        <v>14</v>
      </c>
      <c r="O75" s="31">
        <f ca="1">MOD(VLOOKUP(H75,Coef!$C$2:$G$21,5)+MOD(E75+1,2)*15,20)</f>
        <v>15</v>
      </c>
      <c r="P75" s="31">
        <f ca="1">VLOOKUP(N75,Coef!$A$27:$B$46,2)</f>
        <v>2.67</v>
      </c>
      <c r="Q75" s="31">
        <f ca="1">VLOOKUP(N75,Coef!$A$27:$C$46,3)+O75/10-0.1</f>
        <v>3.4</v>
      </c>
      <c r="R75" s="31">
        <f ca="1">IF(Q75+0.1&lt;P75,Q75+2,Q75)</f>
        <v>3.4</v>
      </c>
      <c r="S75" s="72">
        <f ca="1">M75*100000+J75</f>
        <v>593552</v>
      </c>
      <c r="T75" s="72">
        <f ca="1">R75*1000000+K75</f>
        <v>3499407</v>
      </c>
      <c r="U75" s="72">
        <f ca="1">IF(N75&lt;11,T75-10000000,T75)</f>
        <v>3499407</v>
      </c>
      <c r="V75" s="72">
        <f ca="1">U75/(6366197.724*0.9996)</f>
        <v>0.54990552833937889</v>
      </c>
      <c r="W75" s="72">
        <f ca="1">(Coef!$J$9/(1+Coef!$J$8*(COS(V75))^2)^0.5)*Coef!$J$6</f>
        <v>6381422.1635404313</v>
      </c>
      <c r="X75" s="72">
        <f ca="1">6*E75-183</f>
        <v>-9</v>
      </c>
      <c r="Y75" s="72">
        <f ca="1">(S75-500000)/W75</f>
        <v>1.4660055016340916E-2</v>
      </c>
      <c r="Z75" s="72">
        <f ca="1">SIN(2*V75)</f>
        <v>0.89112164019639695</v>
      </c>
      <c r="AA75" s="72">
        <f ca="1">Z75*(COS(V75))^2</f>
        <v>0.64774050329810706</v>
      </c>
      <c r="AB75" s="72">
        <f ca="1">V75+(Z75/2)</f>
        <v>0.99546634843757742</v>
      </c>
      <c r="AC75" s="72">
        <f ca="1">(3*AB75+AA75)/4</f>
        <v>0.9085348871527098</v>
      </c>
      <c r="AD75" s="72">
        <f ca="1">(5*AC75+AA75*(COS(V75))^2)/3</f>
        <v>1.6711685035143289</v>
      </c>
      <c r="AE75" s="72">
        <f ca="1">Coef!$J$6*Coef!$J$9*(V75-(Coef!$J$10*AB75)+(Coef!$J$11*AC75)-(Coef!$J$12*AD75))</f>
        <v>3485821.9416201077</v>
      </c>
      <c r="AF75" s="72">
        <f ca="1">(U75-AE75)/W75</f>
        <v>2.1288449552059148E-3</v>
      </c>
      <c r="AG75" s="72">
        <f ca="1">((Coef!$J$8*Y75^2)/2)*(COS(V75))^2</f>
        <v>5.2642043099552751E-7</v>
      </c>
      <c r="AH75" s="72">
        <f ca="1">Y75*(1-(AG75/3))</f>
        <v>1.4660052443890089E-2</v>
      </c>
      <c r="AI75" s="72">
        <f ca="1">AF75*(1-AG75)+V75</f>
        <v>0.55203437217391738</v>
      </c>
      <c r="AJ75" s="72">
        <f ca="1">(EXP(AH75)-EXP(-AH75))/2</f>
        <v>1.4660577565617838E-2</v>
      </c>
      <c r="AK75" s="72">
        <f ca="1">ATAN(AJ75/COS(AI75))</f>
        <v>1.7216474118542095E-2</v>
      </c>
      <c r="AL75" s="72">
        <f ca="1">ATAN(COS(AK75)*TAN(AI75))</f>
        <v>0.55196819487789672</v>
      </c>
      <c r="AM75" s="72">
        <f ca="1">V75+(1+Coef!$J$8*(COS(V75))^2-(3/2)*Coef!$J$8*SIN(V75)*COS(V75)*(AL75-V75))*(AL75-V75)</f>
        <v>0.55197828034724816</v>
      </c>
      <c r="AN75" s="34" t="str">
        <f t="shared" ca="1" si="74"/>
        <v>29 593552 3499407 N</v>
      </c>
      <c r="AO75" s="33">
        <f t="shared" ca="1" si="75"/>
        <v>31.62602584678627</v>
      </c>
      <c r="AP75" s="33">
        <f t="shared" ca="1" si="76"/>
        <v>-8.0135686949113243</v>
      </c>
      <c r="AQ75" s="72">
        <v>285</v>
      </c>
      <c r="AR75" s="72">
        <v>810000</v>
      </c>
      <c r="AS75" s="72">
        <f t="shared" ca="1" si="62"/>
        <v>0.55197828034724816</v>
      </c>
      <c r="AT75" s="72">
        <f t="shared" ca="1" si="62"/>
        <v>-0.13986315856094758</v>
      </c>
      <c r="AU75" s="72">
        <f t="shared" si="62"/>
        <v>4.9741883681838397</v>
      </c>
      <c r="AV75" s="72">
        <f t="array" aca="1" ref="AV75" ca="1">ATAN((1-f)*TAN(AS75))</f>
        <v>0.5504798783926963</v>
      </c>
      <c r="AW75" s="72">
        <f t="shared" ca="1" si="77"/>
        <v>1.1717323408591331</v>
      </c>
      <c r="AX75" s="72">
        <f t="shared" ca="1" si="78"/>
        <v>-0.82323307898687503</v>
      </c>
      <c r="AY75" s="72">
        <f t="shared" ca="1" si="158"/>
        <v>2.1720541926686472E-3</v>
      </c>
      <c r="AZ75" s="72">
        <f t="shared" ca="1" si="114"/>
        <v>5.4242462009992433E-4</v>
      </c>
      <c r="BA75" s="72">
        <f t="shared" ca="1" si="115"/>
        <v>1.000542792600287</v>
      </c>
      <c r="BB75" s="72">
        <f t="shared" ca="1" si="116"/>
        <v>5.4242456025195096E-4</v>
      </c>
      <c r="BC75" s="72">
        <f t="shared" ca="1" si="159"/>
        <v>0.12735443139657962</v>
      </c>
      <c r="BD75" s="75">
        <f t="shared" ca="1" si="117"/>
        <v>2.470819113114846</v>
      </c>
      <c r="BE75" s="75">
        <f t="shared" ca="1" si="118"/>
        <v>-5.3990959216541926E-5</v>
      </c>
      <c r="BF75" s="75">
        <f t="shared" ca="1" si="160"/>
        <v>0.12730044043736308</v>
      </c>
      <c r="BG75" s="75">
        <f t="shared" ca="1" si="119"/>
        <v>2.4707651221556293</v>
      </c>
      <c r="BH75" s="75">
        <f t="shared" ca="1" si="120"/>
        <v>-5.3965882300638151E-5</v>
      </c>
      <c r="BI75" s="75">
        <f t="shared" ca="1" si="161"/>
        <v>0.12730046551427898</v>
      </c>
      <c r="BJ75" s="75">
        <f t="shared" ca="1" si="121"/>
        <v>2.4707651472325454</v>
      </c>
      <c r="BK75" s="75">
        <f t="shared" ca="1" si="122"/>
        <v>-5.3965893947610593E-5</v>
      </c>
      <c r="BL75" s="75">
        <f t="shared" ca="1" si="162"/>
        <v>0.12730046550263202</v>
      </c>
      <c r="BM75" s="72">
        <f t="array" aca="1" ref="BM75" ca="1">ATAN2((1-f)*SQRT(AX75^2+(SIN(AV75)*SIN(BL75)-COS(AV75)*COS(BL75)*COS(AU75))^2),SIN(AV75)*COS(BL75)+COS(AV75)*SIN(BL75)*COS(AU75))</f>
        <v>0.58015768094107734</v>
      </c>
      <c r="BN75" s="72">
        <f t="shared" ca="1" si="123"/>
        <v>-0.14700311766929128</v>
      </c>
      <c r="BO75" s="72">
        <f t="array" aca="1" ref="BO75" ca="1">f/16*(1-AX75^2)*(4+f*(4-3*(1-AX75^2)))</f>
        <v>2.7082887718137699E-4</v>
      </c>
      <c r="BP75" s="72">
        <f t="array" aca="1" ref="BP75" ca="1">BN75-(1-BO75)*f*AX75*(BL75+BO75*SIN(BL75)*(COS(BJ75)+BO75*COS(BL75)*(-1+2*COS(BJ75)^2)))</f>
        <v>-0.14665191944428491</v>
      </c>
      <c r="BQ75" s="72">
        <f t="shared" ca="1" si="124"/>
        <v>-0.28651507800523246</v>
      </c>
      <c r="BR75" s="13">
        <f t="shared" ca="1" si="125"/>
        <v>33.240586570021129</v>
      </c>
      <c r="BS75" s="13">
        <f t="shared" ca="1" si="126"/>
        <v>-16.41610473656138</v>
      </c>
      <c r="BT75" s="15">
        <f t="shared" ca="1" si="127"/>
        <v>28</v>
      </c>
      <c r="BU75" s="15">
        <f t="shared" ca="1" si="128"/>
        <v>-15</v>
      </c>
      <c r="BV75" s="15">
        <f t="shared" ca="1" si="63"/>
        <v>0.58015768094107734</v>
      </c>
      <c r="BW75" s="15">
        <f t="shared" ca="1" si="63"/>
        <v>-0.28651507800523246</v>
      </c>
      <c r="BX75" s="15">
        <f t="shared" ca="1" si="129"/>
        <v>-0.26179938779914941</v>
      </c>
      <c r="BY75" s="15">
        <f t="shared" ca="1" si="130"/>
        <v>0.83637622658685662</v>
      </c>
      <c r="BZ75" s="16">
        <f t="shared" ca="1" si="131"/>
        <v>4.7144478096427297E-3</v>
      </c>
      <c r="CA75" s="15">
        <f t="shared" ca="1" si="132"/>
        <v>6384561.4812927814</v>
      </c>
      <c r="CB75" s="15">
        <f t="shared" ca="1" si="133"/>
        <v>0.65539383685408992</v>
      </c>
      <c r="CC75" s="15">
        <f t="shared" ca="1" si="134"/>
        <v>0.42954108138632541</v>
      </c>
      <c r="CD75" s="17">
        <f t="shared" ca="1" si="135"/>
        <v>0</v>
      </c>
      <c r="CE75" s="15">
        <f t="shared" ca="1" si="136"/>
        <v>-2.4715690206083052E-2</v>
      </c>
      <c r="CF75" s="16">
        <f t="shared" ca="1" si="137"/>
        <v>0.57517336642331729</v>
      </c>
      <c r="CG75" s="15">
        <f t="shared" ca="1" si="138"/>
        <v>4.6129778529730583</v>
      </c>
      <c r="CH75" s="15">
        <f t="shared" ca="1" si="139"/>
        <v>-2.3637788124233126</v>
      </c>
      <c r="CI75" s="15">
        <f t="shared" ca="1" si="140"/>
        <v>36.875757555398401</v>
      </c>
      <c r="CJ75" s="15">
        <f t="shared" ca="1" si="141"/>
        <v>-111.80293892634279</v>
      </c>
      <c r="CK75" s="15">
        <f t="shared" ca="1" si="142"/>
        <v>148.80495164271503</v>
      </c>
      <c r="CL75" s="15">
        <f t="shared" ca="1" si="143"/>
        <v>-131984.60727770807</v>
      </c>
      <c r="CM75" s="15">
        <f t="shared" ca="1" si="144"/>
        <v>3680324.8586856462</v>
      </c>
      <c r="CN75" s="15">
        <f t="shared" ca="1" si="145"/>
        <v>368068.18656520301</v>
      </c>
      <c r="CO75" s="15">
        <f t="shared" ca="1" si="146"/>
        <v>3678852.728742172</v>
      </c>
      <c r="CP75" s="15" t="str">
        <f ca="1">VLOOKUP(_xlfn.FLOOR.MATH(BR75/8+11),Coef!$B$4:$C$23,2)</f>
        <v>S</v>
      </c>
      <c r="CQ75" s="15">
        <f ca="1">_xlfn.FLOOR.MATH(CN75/100000)</f>
        <v>3</v>
      </c>
      <c r="CR75" s="15" t="str">
        <f ca="1">VLOOKUP(MOD(BT75-1,3)*8+CQ75,Coef!$A$2:$C$25,3)</f>
        <v>C</v>
      </c>
      <c r="CS75" s="15">
        <f ca="1">(MOD(_xlfn.FLOOR.MATH(CO75/100000),20))</f>
        <v>16</v>
      </c>
      <c r="CT75" s="15" t="str">
        <f ca="1">VLOOKUP(MOD(MOD(BT75+1,2)*5+CS75,20)+1,Coef!$A$2:$C$21,3)</f>
        <v>B</v>
      </c>
      <c r="CU75" s="15"/>
      <c r="CV75" s="15" t="str">
        <f t="shared" ca="1" si="64"/>
        <v>68068</v>
      </c>
      <c r="CW75" s="15" t="str">
        <f t="shared" ca="1" si="64"/>
        <v>78852</v>
      </c>
      <c r="CX75" s="18" t="str">
        <f t="shared" ca="1" si="147"/>
        <v>368068 mE 3678852 mN 28 S</v>
      </c>
      <c r="CY75" s="15" t="str">
        <f t="shared" ca="1" si="148"/>
        <v>28SCB6806878852</v>
      </c>
    </row>
    <row r="76" spans="2:103">
      <c r="B76" s="42" t="s">
        <v>1330</v>
      </c>
      <c r="C76" s="72" t="str">
        <f t="shared" si="149"/>
        <v>29RNR9503802095</v>
      </c>
      <c r="D76" s="72">
        <f t="array" aca="1" ref="D76" ca="1">MATCH(TRUE,ISERROR(VALUE(MID(C76,ROW(INDIRECT("1:"&amp;LEN(C76))),1))),0)</f>
        <v>3</v>
      </c>
      <c r="E76" s="72">
        <f t="shared" ca="1" si="150"/>
        <v>29</v>
      </c>
      <c r="F76" s="72" t="str">
        <f t="shared" ca="1" si="151"/>
        <v>R</v>
      </c>
      <c r="G76" s="72" t="str">
        <f t="shared" ca="1" si="152"/>
        <v>N</v>
      </c>
      <c r="H76" s="72" t="str">
        <f t="shared" ca="1" si="153"/>
        <v>R</v>
      </c>
      <c r="I76" s="72">
        <f t="shared" ca="1" si="154"/>
        <v>10</v>
      </c>
      <c r="J76" s="72">
        <f t="shared" ca="1" si="155"/>
        <v>95038</v>
      </c>
      <c r="K76" s="72">
        <f t="shared" ca="1" si="156"/>
        <v>2095</v>
      </c>
      <c r="L76" s="72">
        <f t="shared" ca="1" si="157"/>
        <v>170.80604746885038</v>
      </c>
      <c r="M76" s="72">
        <f ca="1">VLOOKUP(G76,Coef!$C$2:$F$25,4)</f>
        <v>5</v>
      </c>
      <c r="N76" s="31">
        <f ca="1">VLOOKUP(F76,Coef!$C$4:$D$23,2)</f>
        <v>14</v>
      </c>
      <c r="O76" s="31">
        <f ca="1">MOD(VLOOKUP(H76,Coef!$C$2:$G$21,5)+MOD(E76+1,2)*15,20)</f>
        <v>16</v>
      </c>
      <c r="P76" s="31">
        <f ca="1">VLOOKUP(N76,Coef!$A$27:$B$46,2)</f>
        <v>2.67</v>
      </c>
      <c r="Q76" s="31">
        <f ca="1">VLOOKUP(N76,Coef!$A$27:$C$46,3)+O76/10-0.1</f>
        <v>3.5</v>
      </c>
      <c r="R76" s="31">
        <f ca="1">IF(Q76+0.1&lt;P76,Q76+2,Q76)</f>
        <v>3.5</v>
      </c>
      <c r="S76" s="72">
        <f ca="1">M76*100000+J76</f>
        <v>595038</v>
      </c>
      <c r="T76" s="72">
        <f ca="1">R76*1000000+K76</f>
        <v>3502095</v>
      </c>
      <c r="U76" s="72">
        <f ca="1">IF(N76&lt;11,T76-10000000,T76)</f>
        <v>3502095</v>
      </c>
      <c r="V76" s="72">
        <f ca="1">U76/(6366197.724*0.9996)</f>
        <v>0.55032792735160474</v>
      </c>
      <c r="W76" s="72">
        <f ca="1">(Coef!$J$9/(1+Coef!$J$8*(COS(V76))^2)^0.5)*Coef!$J$6</f>
        <v>6381430.2200451987</v>
      </c>
      <c r="X76" s="72">
        <f ca="1">6*E76-183</f>
        <v>-9</v>
      </c>
      <c r="Y76" s="72">
        <f ca="1">(S76-500000)/W76</f>
        <v>1.4892899667141838E-2</v>
      </c>
      <c r="Z76" s="72">
        <f ca="1">SIN(2*V76)</f>
        <v>0.89150466151533969</v>
      </c>
      <c r="AA76" s="72">
        <f ca="1">Z76*(COS(V76))^2</f>
        <v>0.6476832722696344</v>
      </c>
      <c r="AB76" s="72">
        <f ca="1">V76+(Z76/2)</f>
        <v>0.99608025810927459</v>
      </c>
      <c r="AC76" s="72">
        <f ca="1">(3*AB76+AA76)/4</f>
        <v>0.90898101164936462</v>
      </c>
      <c r="AD76" s="72">
        <f ca="1">(5*AC76+AA76*(COS(V76))^2)/3</f>
        <v>1.671816895550301</v>
      </c>
      <c r="AE76" s="72">
        <f ca="1">Coef!$J$6*Coef!$J$9*(V76-(Coef!$J$10*AB76)+(Coef!$J$11*AC76)-(Coef!$J$12*AD76))</f>
        <v>3488504.3126844661</v>
      </c>
      <c r="AF76" s="72">
        <f ca="1">(U76-AE76)/W76</f>
        <v>2.1297243481317278E-3</v>
      </c>
      <c r="AG76" s="72">
        <f ca="1">((Coef!$J$8*Y76^2)/2)*(COS(V76))^2</f>
        <v>5.4299403877473498E-7</v>
      </c>
      <c r="AH76" s="72">
        <f ca="1">Y76*(1-(AG76/3))</f>
        <v>1.4892896971556591E-2</v>
      </c>
      <c r="AI76" s="72">
        <f ca="1">AF76*(1-AG76)+V76</f>
        <v>0.55245765054330886</v>
      </c>
      <c r="AJ76" s="72">
        <f ca="1">(EXP(AH76)-EXP(-AH76))/2</f>
        <v>1.4893447514399472E-2</v>
      </c>
      <c r="AK76" s="72">
        <f ca="1">ATAN(AJ76/COS(AI76))</f>
        <v>1.7494448278674052E-2</v>
      </c>
      <c r="AL76" s="72">
        <f ca="1">ATAN(COS(AK76)*TAN(AI76))</f>
        <v>0.55238928986024494</v>
      </c>
      <c r="AM76" s="72">
        <f ca="1">V76+(1+Coef!$J$8*(COS(V76))^2-(3/2)*Coef!$J$8*SIN(V76)*COS(V76)*(AL76-V76))*(AL76-V76)</f>
        <v>0.55239936372698273</v>
      </c>
      <c r="AN76" s="34" t="str">
        <f t="shared" ca="1" si="74"/>
        <v>29 595038 3502095 N</v>
      </c>
      <c r="AO76" s="33">
        <f t="shared" ca="1" si="75"/>
        <v>31.650152147268166</v>
      </c>
      <c r="AP76" s="33">
        <f t="shared" ca="1" si="76"/>
        <v>-7.9976419487220687</v>
      </c>
      <c r="AQ76" s="72">
        <v>285</v>
      </c>
      <c r="AR76" s="72">
        <v>810000</v>
      </c>
      <c r="AS76" s="72">
        <f t="shared" ca="1" si="62"/>
        <v>0.55239936372698273</v>
      </c>
      <c r="AT76" s="72">
        <f t="shared" ca="1" si="62"/>
        <v>-0.1395851844008156</v>
      </c>
      <c r="AU76" s="72">
        <f t="shared" si="62"/>
        <v>4.9741883681838397</v>
      </c>
      <c r="AV76" s="72">
        <f t="array" aca="1" ref="AV76" ca="1">ATAN((1-f)*TAN(AS76))</f>
        <v>0.55090032441730885</v>
      </c>
      <c r="AW76" s="72">
        <f t="shared" ca="1" si="77"/>
        <v>1.1720698050516283</v>
      </c>
      <c r="AX76" s="72">
        <f t="shared" ca="1" si="78"/>
        <v>-0.82302056654040179</v>
      </c>
      <c r="AY76" s="72">
        <f t="shared" ca="1" si="158"/>
        <v>2.1744120014909963E-3</v>
      </c>
      <c r="AZ76" s="72">
        <f t="shared" ca="1" si="114"/>
        <v>5.4301279389310029E-4</v>
      </c>
      <c r="BA76" s="72">
        <f t="shared" ca="1" si="115"/>
        <v>1.0005433815727627</v>
      </c>
      <c r="BB76" s="72">
        <f t="shared" ca="1" si="116"/>
        <v>5.4301273385022879E-4</v>
      </c>
      <c r="BC76" s="72">
        <f t="shared" ca="1" si="159"/>
        <v>0.12735435642906084</v>
      </c>
      <c r="BD76" s="75">
        <f t="shared" ca="1" si="117"/>
        <v>2.4714939665323175</v>
      </c>
      <c r="BE76" s="75">
        <f t="shared" ca="1" si="118"/>
        <v>-5.4078424575697902E-5</v>
      </c>
      <c r="BF76" s="75">
        <f t="shared" ca="1" si="160"/>
        <v>0.12730027800448515</v>
      </c>
      <c r="BG76" s="75">
        <f t="shared" ca="1" si="119"/>
        <v>2.4714398881077417</v>
      </c>
      <c r="BH76" s="75">
        <f t="shared" ca="1" si="120"/>
        <v>-5.4053269545534133E-5</v>
      </c>
      <c r="BI76" s="75">
        <f t="shared" ca="1" si="161"/>
        <v>0.12730030315951532</v>
      </c>
      <c r="BJ76" s="75">
        <f t="shared" ca="1" si="121"/>
        <v>2.4714399132627718</v>
      </c>
      <c r="BK76" s="75">
        <f t="shared" ca="1" si="122"/>
        <v>-5.4053281246224761E-5</v>
      </c>
      <c r="BL76" s="75">
        <f t="shared" ca="1" si="162"/>
        <v>0.12730030314781463</v>
      </c>
      <c r="BM76" s="72">
        <f t="array" aca="1" ref="BM76" ca="1">ATAN2((1-f)*SQRT(AX76^2+(SIN(AV76)*SIN(BL76)-COS(AV76)*COS(BL76)*COS(AU76))^2),SIN(AV76)*COS(BL76)+COS(AV76)*SIN(BL76)*COS(AU76))</f>
        <v>0.58057412063121527</v>
      </c>
      <c r="BN76" s="72">
        <f t="shared" ca="1" si="123"/>
        <v>-0.14704317745845133</v>
      </c>
      <c r="BO76" s="72">
        <f t="array" aca="1" ref="BO76" ca="1">f/16*(1-AX76^2)*(4+f*(4-3*(1-AX76^2)))</f>
        <v>2.7112262950218914E-4</v>
      </c>
      <c r="BP76" s="72">
        <f t="array" aca="1" ref="BP76" ca="1">BN76-(1-BO76)*f*AX76*(BL76+BO76*SIN(BL76)*(COS(BJ76)+BO76*COS(BL76)*(-1+2*COS(BJ76)^2)))</f>
        <v>-0.14669207056437322</v>
      </c>
      <c r="BQ76" s="72">
        <f t="shared" ca="1" si="124"/>
        <v>-0.28627725496518885</v>
      </c>
      <c r="BR76" s="13">
        <f t="shared" ca="1" si="125"/>
        <v>33.264446806687772</v>
      </c>
      <c r="BS76" s="13">
        <f t="shared" ca="1" si="126"/>
        <v>-16.402478480095912</v>
      </c>
      <c r="BT76" s="15">
        <f t="shared" ca="1" si="127"/>
        <v>28</v>
      </c>
      <c r="BU76" s="15">
        <f t="shared" ca="1" si="128"/>
        <v>-15</v>
      </c>
      <c r="BV76" s="15">
        <f t="shared" ca="1" si="63"/>
        <v>0.58057412063121527</v>
      </c>
      <c r="BW76" s="15">
        <f t="shared" ca="1" si="63"/>
        <v>-0.28627725496518885</v>
      </c>
      <c r="BX76" s="15">
        <f t="shared" ca="1" si="129"/>
        <v>-0.26179938779914941</v>
      </c>
      <c r="BY76" s="15">
        <f t="shared" ca="1" si="130"/>
        <v>0.83614788022885456</v>
      </c>
      <c r="BZ76" s="16">
        <f t="shared" ca="1" si="131"/>
        <v>4.7118738961404024E-3</v>
      </c>
      <c r="CA76" s="15">
        <f t="shared" ca="1" si="132"/>
        <v>6384569.6594077721</v>
      </c>
      <c r="CB76" s="15">
        <f t="shared" ca="1" si="133"/>
        <v>0.65598931705909203</v>
      </c>
      <c r="CC76" s="15">
        <f t="shared" ca="1" si="134"/>
        <v>0.43032198409565398</v>
      </c>
      <c r="CD76" s="17">
        <f t="shared" ca="1" si="135"/>
        <v>0</v>
      </c>
      <c r="CE76" s="15">
        <f t="shared" ca="1" si="136"/>
        <v>-2.4477867166039446E-2</v>
      </c>
      <c r="CF76" s="16">
        <f t="shared" ca="1" si="137"/>
        <v>0.57438988980048633</v>
      </c>
      <c r="CG76" s="15">
        <f t="shared" ca="1" si="138"/>
        <v>4.6121736879920618</v>
      </c>
      <c r="CH76" s="15">
        <f t="shared" ca="1" si="139"/>
        <v>-2.3770503395996374</v>
      </c>
      <c r="CI76" s="15">
        <f t="shared" ca="1" si="140"/>
        <v>36.829592319553427</v>
      </c>
      <c r="CJ76" s="15">
        <f t="shared" ca="1" si="141"/>
        <v>-112.05723133088101</v>
      </c>
      <c r="CK76" s="15">
        <f t="shared" ca="1" si="142"/>
        <v>146.73973816790905</v>
      </c>
      <c r="CL76" s="15">
        <f t="shared" ca="1" si="143"/>
        <v>-130678.97243333746</v>
      </c>
      <c r="CM76" s="15">
        <f t="shared" ca="1" si="144"/>
        <v>3682954.3631706033</v>
      </c>
      <c r="CN76" s="15">
        <f t="shared" ca="1" si="145"/>
        <v>369373.29915563588</v>
      </c>
      <c r="CO76" s="15">
        <f t="shared" ca="1" si="146"/>
        <v>3681481.1814253354</v>
      </c>
      <c r="CP76" s="15" t="str">
        <f ca="1">VLOOKUP(_xlfn.FLOOR.MATH(BR76/8+11),Coef!$B$4:$C$23,2)</f>
        <v>S</v>
      </c>
      <c r="CQ76" s="15">
        <f ca="1">_xlfn.FLOOR.MATH(CN76/100000)</f>
        <v>3</v>
      </c>
      <c r="CR76" s="15" t="str">
        <f ca="1">VLOOKUP(MOD(BT76-1,3)*8+CQ76,Coef!$A$2:$C$25,3)</f>
        <v>C</v>
      </c>
      <c r="CS76" s="15">
        <f ca="1">(MOD(_xlfn.FLOOR.MATH(CO76/100000),20))</f>
        <v>16</v>
      </c>
      <c r="CT76" s="15" t="str">
        <f ca="1">VLOOKUP(MOD(MOD(BT76+1,2)*5+CS76,20)+1,Coef!$A$2:$C$21,3)</f>
        <v>B</v>
      </c>
      <c r="CU76" s="15"/>
      <c r="CV76" s="15" t="str">
        <f t="shared" ca="1" si="64"/>
        <v>69373</v>
      </c>
      <c r="CW76" s="15" t="str">
        <f t="shared" ca="1" si="64"/>
        <v>81481</v>
      </c>
      <c r="CX76" s="18" t="str">
        <f t="shared" ca="1" si="147"/>
        <v>369373 mE 3681481 mN 28 S</v>
      </c>
      <c r="CY76" s="15" t="str">
        <f t="shared" ca="1" si="148"/>
        <v>28SCB6937381481</v>
      </c>
    </row>
    <row r="77" spans="2:103">
      <c r="B77" s="42" t="s">
        <v>1331</v>
      </c>
      <c r="C77" s="72" t="str">
        <f t="shared" si="149"/>
        <v>29RNR9496802177</v>
      </c>
      <c r="D77" s="72">
        <f t="array" aca="1" ref="D77" ca="1">MATCH(TRUE,ISERROR(VALUE(MID(C77,ROW(INDIRECT("1:"&amp;LEN(C77))),1))),0)</f>
        <v>3</v>
      </c>
      <c r="E77" s="72">
        <f t="shared" ca="1" si="150"/>
        <v>29</v>
      </c>
      <c r="F77" s="72" t="str">
        <f t="shared" ca="1" si="151"/>
        <v>R</v>
      </c>
      <c r="G77" s="72" t="str">
        <f t="shared" ca="1" si="152"/>
        <v>N</v>
      </c>
      <c r="H77" s="72" t="str">
        <f t="shared" ca="1" si="153"/>
        <v>R</v>
      </c>
      <c r="I77" s="72">
        <f t="shared" ca="1" si="154"/>
        <v>10</v>
      </c>
      <c r="J77" s="72">
        <f t="shared" ca="1" si="155"/>
        <v>94968</v>
      </c>
      <c r="K77" s="72">
        <f t="shared" ca="1" si="156"/>
        <v>2177</v>
      </c>
      <c r="L77" s="72">
        <f t="shared" ca="1" si="157"/>
        <v>170.80604746885038</v>
      </c>
      <c r="M77" s="72">
        <f ca="1">VLOOKUP(G77,Coef!$C$2:$F$25,4)</f>
        <v>5</v>
      </c>
      <c r="N77" s="31">
        <f ca="1">VLOOKUP(F77,Coef!$C$4:$D$23,2)</f>
        <v>14</v>
      </c>
      <c r="O77" s="31">
        <f ca="1">MOD(VLOOKUP(H77,Coef!$C$2:$G$21,5)+MOD(E77+1,2)*15,20)</f>
        <v>16</v>
      </c>
      <c r="P77" s="31">
        <f ca="1">VLOOKUP(N77,Coef!$A$27:$B$46,2)</f>
        <v>2.67</v>
      </c>
      <c r="Q77" s="31">
        <f ca="1">VLOOKUP(N77,Coef!$A$27:$C$46,3)+O77/10-0.1</f>
        <v>3.5</v>
      </c>
      <c r="R77" s="31">
        <f ca="1">IF(Q77+0.1&lt;P77,Q77+2,Q77)</f>
        <v>3.5</v>
      </c>
      <c r="S77" s="72">
        <f ca="1">M77*100000+J77</f>
        <v>594968</v>
      </c>
      <c r="T77" s="72">
        <f ca="1">R77*1000000+K77</f>
        <v>3502177</v>
      </c>
      <c r="U77" s="72">
        <f ca="1">IF(N77&lt;11,T77-10000000,T77)</f>
        <v>3502177</v>
      </c>
      <c r="V77" s="72">
        <f ca="1">U77/(6366197.724*0.9996)</f>
        <v>0.55034081303575744</v>
      </c>
      <c r="W77" s="72">
        <f ca="1">(Coef!$J$9/(1+Coef!$J$8*(COS(V77))^2)^0.5)*Coef!$J$6</f>
        <v>6381430.4658714337</v>
      </c>
      <c r="X77" s="72">
        <f ca="1">6*E77-183</f>
        <v>-9</v>
      </c>
      <c r="Y77" s="72">
        <f ca="1">(S77-500000)/W77</f>
        <v>1.4881929766045235E-2</v>
      </c>
      <c r="Z77" s="72">
        <f ca="1">SIN(2*V77)</f>
        <v>0.89151633594604995</v>
      </c>
      <c r="AA77" s="72">
        <f ca="1">Z77*(COS(V77))^2</f>
        <v>0.64768151231834281</v>
      </c>
      <c r="AB77" s="72">
        <f ca="1">V77+(Z77/2)</f>
        <v>0.99609898100878236</v>
      </c>
      <c r="AC77" s="72">
        <f ca="1">(3*AB77+AA77)/4</f>
        <v>0.90899461383617242</v>
      </c>
      <c r="AD77" s="72">
        <f ca="1">(5*AC77+AA77*(COS(V77))^2)/3</f>
        <v>1.6718366595281913</v>
      </c>
      <c r="AE77" s="72">
        <f ca="1">Coef!$J$6*Coef!$J$9*(V77-(Coef!$J$10*AB77)+(Coef!$J$11*AC77)-(Coef!$J$12*AD77))</f>
        <v>3488586.1411281247</v>
      </c>
      <c r="AF77" s="72">
        <f ca="1">(U77-AE77)/W77</f>
        <v>2.1297511497713065E-3</v>
      </c>
      <c r="AG77" s="72">
        <f ca="1">((Coef!$J$8*Y77^2)/2)*(COS(V77))^2</f>
        <v>5.4218583645116738E-7</v>
      </c>
      <c r="AH77" s="72">
        <f ca="1">Y77*(1-(AG77/3))</f>
        <v>1.4881927076454721E-2</v>
      </c>
      <c r="AI77" s="72">
        <f ca="1">AF77*(1-AG77)+V77</f>
        <v>0.55247056303080788</v>
      </c>
      <c r="AJ77" s="72">
        <f ca="1">(EXP(AH77)-EXP(-AH77))/2</f>
        <v>1.4882476403618561E-2</v>
      </c>
      <c r="AK77" s="72">
        <f ca="1">ATAN(AJ77/COS(AI77))</f>
        <v>1.7481702927994804E-2</v>
      </c>
      <c r="AL77" s="72">
        <f ca="1">ATAN(COS(AK77)*TAN(AI77))</f>
        <v>0.55240230103322596</v>
      </c>
      <c r="AM77" s="72">
        <f ca="1">V77+(1+Coef!$J$8*(COS(V77))^2-(3/2)*Coef!$J$8*SIN(V77)*COS(V77)*(AL77-V77))*(AL77-V77)</f>
        <v>0.552412375352207</v>
      </c>
      <c r="AN77" s="34" t="str">
        <f t="shared" ca="1" si="74"/>
        <v>29 594968 3502177 N</v>
      </c>
      <c r="AO77" s="33">
        <f t="shared" ca="1" si="75"/>
        <v>31.650897658478126</v>
      </c>
      <c r="AP77" s="33">
        <f t="shared" ca="1" si="76"/>
        <v>-7.9983722035244043</v>
      </c>
      <c r="AQ77" s="72">
        <v>285</v>
      </c>
      <c r="AR77" s="72">
        <v>810000</v>
      </c>
      <c r="AS77" s="72">
        <f t="shared" ca="1" si="62"/>
        <v>0.55241237535220711</v>
      </c>
      <c r="AT77" s="72">
        <f t="shared" ca="1" si="62"/>
        <v>-0.13959792975149485</v>
      </c>
      <c r="AU77" s="72">
        <f t="shared" si="62"/>
        <v>4.9741883681838397</v>
      </c>
      <c r="AV77" s="72">
        <f t="array" aca="1" ref="AV77" ca="1">ATAN((1-f)*TAN(AS77))</f>
        <v>0.55091331636492791</v>
      </c>
      <c r="AW77" s="72">
        <f t="shared" ca="1" si="77"/>
        <v>1.1720802269982717</v>
      </c>
      <c r="AX77" s="72">
        <f t="shared" ca="1" si="78"/>
        <v>-0.82301399750468418</v>
      </c>
      <c r="AY77" s="72">
        <f t="shared" ca="1" si="158"/>
        <v>2.1744848747246876E-3</v>
      </c>
      <c r="AZ77" s="72">
        <f t="shared" ca="1" si="114"/>
        <v>5.4303097266729882E-4</v>
      </c>
      <c r="BA77" s="72">
        <f t="shared" ca="1" si="115"/>
        <v>1.0005433997762356</v>
      </c>
      <c r="BB77" s="72">
        <f t="shared" ca="1" si="116"/>
        <v>5.4303091261839677E-4</v>
      </c>
      <c r="BC77" s="72">
        <f t="shared" ca="1" si="159"/>
        <v>0.12735435411202833</v>
      </c>
      <c r="BD77" s="75">
        <f t="shared" ca="1" si="117"/>
        <v>2.471514808108572</v>
      </c>
      <c r="BE77" s="75">
        <f t="shared" ca="1" si="118"/>
        <v>-5.4081127791198392E-5</v>
      </c>
      <c r="BF77" s="75">
        <f t="shared" ca="1" si="160"/>
        <v>0.12730027298423713</v>
      </c>
      <c r="BG77" s="75">
        <f t="shared" ca="1" si="119"/>
        <v>2.4714607269807805</v>
      </c>
      <c r="BH77" s="75">
        <f t="shared" ca="1" si="120"/>
        <v>-5.4055970344929675E-5</v>
      </c>
      <c r="BI77" s="75">
        <f t="shared" ca="1" si="161"/>
        <v>0.12730029814168339</v>
      </c>
      <c r="BJ77" s="75">
        <f t="shared" ca="1" si="121"/>
        <v>2.4714607521382268</v>
      </c>
      <c r="BK77" s="75">
        <f t="shared" ca="1" si="122"/>
        <v>-5.405598204728311E-5</v>
      </c>
      <c r="BL77" s="75">
        <f t="shared" ca="1" si="162"/>
        <v>0.12730029812998106</v>
      </c>
      <c r="BM77" s="72">
        <f t="array" aca="1" ref="BM77" ca="1">ATAN2((1-f)*SQRT(AX77^2+(SIN(AV77)*SIN(BL77)-COS(AV77)*COS(BL77)*COS(AU77))^2),SIN(AV77)*COS(BL77)+COS(AV77)*SIN(BL77)*COS(AU77))</f>
        <v>0.58058698872517012</v>
      </c>
      <c r="BN77" s="72">
        <f t="shared" ca="1" si="123"/>
        <v>-0.14704441607544352</v>
      </c>
      <c r="BO77" s="72">
        <f t="array" aca="1" ref="BO77" ca="1">f/16*(1-AX77^2)*(4+f*(4-3*(1-AX77^2)))</f>
        <v>2.7113170855132084E-4</v>
      </c>
      <c r="BP77" s="72">
        <f t="array" aca="1" ref="BP77" ca="1">BN77-(1-BO77)*f*AX77*(BL77+BO77*SIN(BL77)*(COS(BJ77)+BO77*COS(BL77)*(-1+2*COS(BJ77)^2)))</f>
        <v>-0.14669331200451433</v>
      </c>
      <c r="BQ77" s="72">
        <f t="shared" ca="1" si="124"/>
        <v>-0.28629124175600917</v>
      </c>
      <c r="BR77" s="13">
        <f t="shared" ca="1" si="125"/>
        <v>33.265184094161761</v>
      </c>
      <c r="BS77" s="13">
        <f t="shared" ca="1" si="126"/>
        <v>-16.403279864178849</v>
      </c>
      <c r="BT77" s="15">
        <f t="shared" ca="1" si="127"/>
        <v>28</v>
      </c>
      <c r="BU77" s="15">
        <f t="shared" ca="1" si="128"/>
        <v>-15</v>
      </c>
      <c r="BV77" s="15">
        <f t="shared" ca="1" si="63"/>
        <v>0.58058698872517012</v>
      </c>
      <c r="BW77" s="15">
        <f t="shared" ca="1" si="63"/>
        <v>-0.28629124175600917</v>
      </c>
      <c r="BX77" s="15">
        <f t="shared" ca="1" si="129"/>
        <v>-0.26179938779914941</v>
      </c>
      <c r="BY77" s="15">
        <f t="shared" ca="1" si="130"/>
        <v>0.8361408219576304</v>
      </c>
      <c r="BZ77" s="16">
        <f t="shared" ca="1" si="131"/>
        <v>4.7117943467105752E-3</v>
      </c>
      <c r="CA77" s="15">
        <f t="shared" ca="1" si="132"/>
        <v>6384569.9121612832</v>
      </c>
      <c r="CB77" s="15">
        <f t="shared" ca="1" si="133"/>
        <v>0.65600772273213848</v>
      </c>
      <c r="CC77" s="15">
        <f t="shared" ca="1" si="134"/>
        <v>0.43034613228420626</v>
      </c>
      <c r="CD77" s="17">
        <f t="shared" ca="1" si="135"/>
        <v>0</v>
      </c>
      <c r="CE77" s="15">
        <f t="shared" ca="1" si="136"/>
        <v>-2.4491853956859766E-2</v>
      </c>
      <c r="CF77" s="16">
        <f t="shared" ca="1" si="137"/>
        <v>0.57436566206250428</v>
      </c>
      <c r="CG77" s="15">
        <f t="shared" ca="1" si="138"/>
        <v>4.6121488208600514</v>
      </c>
      <c r="CH77" s="15">
        <f t="shared" ca="1" si="139"/>
        <v>-2.3774607232427112</v>
      </c>
      <c r="CI77" s="15">
        <f t="shared" ca="1" si="140"/>
        <v>36.828164778535452</v>
      </c>
      <c r="CJ77" s="15">
        <f t="shared" ca="1" si="141"/>
        <v>-112.06509146892243</v>
      </c>
      <c r="CK77" s="15">
        <f t="shared" ca="1" si="142"/>
        <v>146.67588521924577</v>
      </c>
      <c r="CL77" s="15">
        <f t="shared" ca="1" si="143"/>
        <v>-130752.55024549941</v>
      </c>
      <c r="CM77" s="15">
        <f t="shared" ca="1" si="144"/>
        <v>3683037.1480795681</v>
      </c>
      <c r="CN77" s="15">
        <f t="shared" ca="1" si="145"/>
        <v>369299.7507745988</v>
      </c>
      <c r="CO77" s="15">
        <f t="shared" ca="1" si="146"/>
        <v>3681563.9332203362</v>
      </c>
      <c r="CP77" s="15" t="str">
        <f ca="1">VLOOKUP(_xlfn.FLOOR.MATH(BR77/8+11),Coef!$B$4:$C$23,2)</f>
        <v>S</v>
      </c>
      <c r="CQ77" s="15">
        <f ca="1">_xlfn.FLOOR.MATH(CN77/100000)</f>
        <v>3</v>
      </c>
      <c r="CR77" s="15" t="str">
        <f ca="1">VLOOKUP(MOD(BT77-1,3)*8+CQ77,Coef!$A$2:$C$25,3)</f>
        <v>C</v>
      </c>
      <c r="CS77" s="15">
        <f ca="1">(MOD(_xlfn.FLOOR.MATH(CO77/100000),20))</f>
        <v>16</v>
      </c>
      <c r="CT77" s="15" t="str">
        <f ca="1">VLOOKUP(MOD(MOD(BT77+1,2)*5+CS77,20)+1,Coef!$A$2:$C$21,3)</f>
        <v>B</v>
      </c>
      <c r="CU77" s="15"/>
      <c r="CV77" s="15" t="str">
        <f t="shared" ca="1" si="64"/>
        <v>69299</v>
      </c>
      <c r="CW77" s="15" t="str">
        <f t="shared" ca="1" si="64"/>
        <v>81563</v>
      </c>
      <c r="CX77" s="18" t="str">
        <f t="shared" ca="1" si="147"/>
        <v>369299 mE 3681563 mN 28 S</v>
      </c>
      <c r="CY77" s="15" t="str">
        <f t="shared" ca="1" si="148"/>
        <v>28SCB6929981563</v>
      </c>
    </row>
    <row r="78" spans="2:103">
      <c r="B78" s="42" t="s">
        <v>1332</v>
      </c>
      <c r="C78" s="72" t="str">
        <f t="shared" si="149"/>
        <v>29RNQ9514397981</v>
      </c>
      <c r="D78" s="72">
        <f t="array" aca="1" ref="D78" ca="1">MATCH(TRUE,ISERROR(VALUE(MID(C78,ROW(INDIRECT("1:"&amp;LEN(C78))),1))),0)</f>
        <v>3</v>
      </c>
      <c r="E78" s="72">
        <f t="shared" ca="1" si="150"/>
        <v>29</v>
      </c>
      <c r="F78" s="72" t="str">
        <f t="shared" ca="1" si="151"/>
        <v>R</v>
      </c>
      <c r="G78" s="72" t="str">
        <f t="shared" ca="1" si="152"/>
        <v>N</v>
      </c>
      <c r="H78" s="72" t="str">
        <f t="shared" ca="1" si="153"/>
        <v>Q</v>
      </c>
      <c r="I78" s="72">
        <f t="shared" ca="1" si="154"/>
        <v>10</v>
      </c>
      <c r="J78" s="72">
        <f t="shared" ca="1" si="155"/>
        <v>95143</v>
      </c>
      <c r="K78" s="72">
        <f t="shared" ca="1" si="156"/>
        <v>97981</v>
      </c>
      <c r="L78" s="72">
        <f t="shared" ca="1" si="157"/>
        <v>170.80604746885038</v>
      </c>
      <c r="M78" s="72">
        <f ca="1">VLOOKUP(G78,Coef!$C$2:$F$25,4)</f>
        <v>5</v>
      </c>
      <c r="N78" s="31">
        <f ca="1">VLOOKUP(F78,Coef!$C$4:$D$23,2)</f>
        <v>14</v>
      </c>
      <c r="O78" s="31">
        <f ca="1">MOD(VLOOKUP(H78,Coef!$C$2:$G$21,5)+MOD(E78+1,2)*15,20)</f>
        <v>15</v>
      </c>
      <c r="P78" s="31">
        <f ca="1">VLOOKUP(N78,Coef!$A$27:$B$46,2)</f>
        <v>2.67</v>
      </c>
      <c r="Q78" s="31">
        <f ca="1">VLOOKUP(N78,Coef!$A$27:$C$46,3)+O78/10-0.1</f>
        <v>3.4</v>
      </c>
      <c r="R78" s="31">
        <f ca="1">IF(Q78+0.1&lt;P78,Q78+2,Q78)</f>
        <v>3.4</v>
      </c>
      <c r="S78" s="72">
        <f ca="1">M78*100000+J78</f>
        <v>595143</v>
      </c>
      <c r="T78" s="72">
        <f ca="1">R78*1000000+K78</f>
        <v>3497981</v>
      </c>
      <c r="U78" s="72">
        <f ca="1">IF(N78&lt;11,T78-10000000,T78)</f>
        <v>3497981</v>
      </c>
      <c r="V78" s="72">
        <f ca="1">U78/(6366197.724*0.9996)</f>
        <v>0.54968144314911327</v>
      </c>
      <c r="W78" s="72">
        <f ca="1">(Coef!$J$9/(1+Coef!$J$8*(COS(V78))^2)^0.5)*Coef!$J$6</f>
        <v>6381417.8909353921</v>
      </c>
      <c r="X78" s="72">
        <f ca="1">6*E78-183</f>
        <v>-9</v>
      </c>
      <c r="Y78" s="72">
        <f ca="1">(S78-500000)/W78</f>
        <v>1.4909382464224401E-2</v>
      </c>
      <c r="Z78" s="72">
        <f ca="1">SIN(2*V78)</f>
        <v>0.89091818690024716</v>
      </c>
      <c r="AA78" s="72">
        <f ca="1">Z78*(COS(V78))^2</f>
        <v>0.64777050132701641</v>
      </c>
      <c r="AB78" s="72">
        <f ca="1">V78+(Z78/2)</f>
        <v>0.99514053659923685</v>
      </c>
      <c r="AC78" s="72">
        <f ca="1">(3*AB78+AA78)/4</f>
        <v>0.90829802778118174</v>
      </c>
      <c r="AD78" s="72">
        <f ca="1">(5*AC78+AA78*(COS(V78))^2)/3</f>
        <v>1.6708241184697641</v>
      </c>
      <c r="AE78" s="72">
        <f ca="1">Coef!$J$6*Coef!$J$9*(V78-(Coef!$J$10*AB78)+(Coef!$J$11*AC78)-(Coef!$J$12*AD78))</f>
        <v>3484398.9319277895</v>
      </c>
      <c r="AF78" s="72">
        <f ca="1">(U78-AE78)/W78</f>
        <v>2.1283777844267873E-3</v>
      </c>
      <c r="AG78" s="72">
        <f ca="1">((Coef!$J$8*Y78^2)/2)*(COS(V78))^2</f>
        <v>5.4462820128945123E-7</v>
      </c>
      <c r="AH78" s="72">
        <f ca="1">Y78*(1-(AG78/3))</f>
        <v>1.490937975753435E-2</v>
      </c>
      <c r="AI78" s="72">
        <f ca="1">AF78*(1-AG78)+V78</f>
        <v>0.5518098197743655</v>
      </c>
      <c r="AJ78" s="72">
        <f ca="1">(EXP(AH78)-EXP(-AH78))/2</f>
        <v>1.4909932130362513E-2</v>
      </c>
      <c r="AK78" s="72">
        <f ca="1">ATAN(AJ78/COS(AI78))</f>
        <v>1.7506821008217124E-2</v>
      </c>
      <c r="AL78" s="72">
        <f ca="1">ATAN(COS(AK78)*TAN(AI78))</f>
        <v>0.55174140702125662</v>
      </c>
      <c r="AM78" s="72">
        <f ca="1">V78+(1+Coef!$J$8*(COS(V78))^2-(3/2)*Coef!$J$8*SIN(V78)*COS(V78)*(AL78-V78))*(AL78-V78)</f>
        <v>0.55175148207724589</v>
      </c>
      <c r="AN78" s="34" t="str">
        <f t="shared" ca="1" si="74"/>
        <v>29 595143 3497981 N</v>
      </c>
      <c r="AO78" s="33">
        <f t="shared" ca="1" si="75"/>
        <v>31.613031263114273</v>
      </c>
      <c r="AP78" s="33">
        <f t="shared" ca="1" si="76"/>
        <v>-7.9969330435381938</v>
      </c>
      <c r="AQ78" s="72">
        <v>285</v>
      </c>
      <c r="AR78" s="72">
        <v>810000</v>
      </c>
      <c r="AS78" s="72">
        <f t="shared" ca="1" si="62"/>
        <v>0.55175148207724589</v>
      </c>
      <c r="AT78" s="72">
        <f t="shared" ca="1" si="62"/>
        <v>-0.13957281167127253</v>
      </c>
      <c r="AU78" s="72">
        <f t="shared" si="62"/>
        <v>4.9741883681838397</v>
      </c>
      <c r="AV78" s="72">
        <f t="array" aca="1" ref="AV78" ca="1">ATAN((1-f)*TAN(AS78))</f>
        <v>0.55025342384571774</v>
      </c>
      <c r="AW78" s="72">
        <f t="shared" ca="1" si="77"/>
        <v>1.1715504289884711</v>
      </c>
      <c r="AX78" s="72">
        <f t="shared" ca="1" si="78"/>
        <v>-0.82334747906544437</v>
      </c>
      <c r="AY78" s="72">
        <f t="shared" ca="1" si="158"/>
        <v>2.1707846807760456E-3</v>
      </c>
      <c r="AZ78" s="72">
        <f t="shared" ca="1" si="114"/>
        <v>5.421079298873621E-4</v>
      </c>
      <c r="BA78" s="72">
        <f t="shared" ca="1" si="115"/>
        <v>1.0005424754803989</v>
      </c>
      <c r="BB78" s="72">
        <f t="shared" ca="1" si="116"/>
        <v>5.4210787014415292E-4</v>
      </c>
      <c r="BC78" s="72">
        <f t="shared" ca="1" si="159"/>
        <v>0.12735447176130579</v>
      </c>
      <c r="BD78" s="75">
        <f t="shared" ca="1" si="117"/>
        <v>2.4704553297382481</v>
      </c>
      <c r="BE78" s="75">
        <f t="shared" ca="1" si="118"/>
        <v>-5.3943862951301632E-5</v>
      </c>
      <c r="BF78" s="75">
        <f t="shared" ca="1" si="160"/>
        <v>0.1273005278983545</v>
      </c>
      <c r="BG78" s="75">
        <f t="shared" ca="1" si="119"/>
        <v>2.4704013858752965</v>
      </c>
      <c r="BH78" s="75">
        <f t="shared" ca="1" si="120"/>
        <v>-5.3918828047215866E-5</v>
      </c>
      <c r="BI78" s="75">
        <f t="shared" ca="1" si="161"/>
        <v>0.12730055293325857</v>
      </c>
      <c r="BJ78" s="75">
        <f t="shared" ca="1" si="121"/>
        <v>2.4704014109102008</v>
      </c>
      <c r="BK78" s="75">
        <f t="shared" ca="1" si="122"/>
        <v>-5.3918839665330702E-5</v>
      </c>
      <c r="BL78" s="75">
        <f t="shared" ca="1" si="162"/>
        <v>0.12730055292164047</v>
      </c>
      <c r="BM78" s="72">
        <f t="array" aca="1" ref="BM78" ca="1">ATAN2((1-f)*SQRT(AX78^2+(SIN(AV78)*SIN(BL78)-COS(AV78)*COS(BL78)*COS(AU78))^2),SIN(AV78)*COS(BL78)+COS(AV78)*SIN(BL78)*COS(AU78))</f>
        <v>0.57993338276280149</v>
      </c>
      <c r="BN78" s="72">
        <f t="shared" ca="1" si="123"/>
        <v>-0.14698156084297098</v>
      </c>
      <c r="BO78" s="72">
        <f t="array" aca="1" ref="BO78" ca="1">f/16*(1-AX78^2)*(4+f*(4-3*(1-AX78^2)))</f>
        <v>2.7067071229325756E-4</v>
      </c>
      <c r="BP78" s="72">
        <f t="array" aca="1" ref="BP78" ca="1">BN78-(1-BO78)*f*AX78*(BL78+BO78*SIN(BL78)*(COS(BJ78)+BO78*COS(BL78)*(-1+2*COS(BJ78)^2)))</f>
        <v>-0.14663031345231076</v>
      </c>
      <c r="BQ78" s="72">
        <f t="shared" ca="1" si="124"/>
        <v>-0.28620312512358326</v>
      </c>
      <c r="BR78" s="13">
        <f t="shared" ca="1" si="125"/>
        <v>33.227735231053451</v>
      </c>
      <c r="BS78" s="13">
        <f t="shared" ca="1" si="126"/>
        <v>-16.39823115303594</v>
      </c>
      <c r="BT78" s="15">
        <f t="shared" ca="1" si="127"/>
        <v>28</v>
      </c>
      <c r="BU78" s="15">
        <f t="shared" ca="1" si="128"/>
        <v>-15</v>
      </c>
      <c r="BV78" s="15">
        <f t="shared" ca="1" si="63"/>
        <v>0.57993338276280149</v>
      </c>
      <c r="BW78" s="15">
        <f t="shared" ca="1" si="63"/>
        <v>-0.28620312512358331</v>
      </c>
      <c r="BX78" s="15">
        <f t="shared" ca="1" si="129"/>
        <v>-0.26179938779914941</v>
      </c>
      <c r="BY78" s="15">
        <f t="shared" ca="1" si="130"/>
        <v>0.83649915589969714</v>
      </c>
      <c r="BZ78" s="16">
        <f t="shared" ca="1" si="131"/>
        <v>4.7158337563051904E-3</v>
      </c>
      <c r="CA78" s="15">
        <f t="shared" ca="1" si="132"/>
        <v>6384557.0777269015</v>
      </c>
      <c r="CB78" s="15">
        <f t="shared" ca="1" si="133"/>
        <v>0.65507324051721771</v>
      </c>
      <c r="CC78" s="15">
        <f t="shared" ca="1" si="134"/>
        <v>0.42912095044172854</v>
      </c>
      <c r="CD78" s="17">
        <f t="shared" ca="1" si="135"/>
        <v>0</v>
      </c>
      <c r="CE78" s="15">
        <f t="shared" ca="1" si="136"/>
        <v>-2.4403737324433905E-2</v>
      </c>
      <c r="CF78" s="16">
        <f t="shared" ca="1" si="137"/>
        <v>0.57559488331457664</v>
      </c>
      <c r="CG78" s="15">
        <f t="shared" ca="1" si="138"/>
        <v>4.6134105097170872</v>
      </c>
      <c r="CH78" s="15">
        <f t="shared" ca="1" si="139"/>
        <v>-2.3566381875642382</v>
      </c>
      <c r="CI78" s="15">
        <f t="shared" ca="1" si="140"/>
        <v>36.90059596769197</v>
      </c>
      <c r="CJ78" s="15">
        <f t="shared" ca="1" si="141"/>
        <v>-111.66603821960381</v>
      </c>
      <c r="CK78" s="15">
        <f t="shared" ca="1" si="142"/>
        <v>149.91632381708331</v>
      </c>
      <c r="CL78" s="15">
        <f t="shared" ca="1" si="143"/>
        <v>-130337.67888167522</v>
      </c>
      <c r="CM78" s="15">
        <f t="shared" ca="1" si="144"/>
        <v>3678876.9303141315</v>
      </c>
      <c r="CN78" s="15">
        <f t="shared" ca="1" si="145"/>
        <v>369714.45618987747</v>
      </c>
      <c r="CO78" s="15">
        <f t="shared" ca="1" si="146"/>
        <v>3677405.3795420062</v>
      </c>
      <c r="CP78" s="15" t="str">
        <f ca="1">VLOOKUP(_xlfn.FLOOR.MATH(BR78/8+11),Coef!$B$4:$C$23,2)</f>
        <v>S</v>
      </c>
      <c r="CQ78" s="15">
        <f ca="1">_xlfn.FLOOR.MATH(CN78/100000)</f>
        <v>3</v>
      </c>
      <c r="CR78" s="15" t="str">
        <f ca="1">VLOOKUP(MOD(BT78-1,3)*8+CQ78,Coef!$A$2:$C$25,3)</f>
        <v>C</v>
      </c>
      <c r="CS78" s="15">
        <f ca="1">(MOD(_xlfn.FLOOR.MATH(CO78/100000),20))</f>
        <v>16</v>
      </c>
      <c r="CT78" s="15" t="str">
        <f ca="1">VLOOKUP(MOD(MOD(BT78+1,2)*5+CS78,20)+1,Coef!$A$2:$C$21,3)</f>
        <v>B</v>
      </c>
      <c r="CU78" s="15"/>
      <c r="CV78" s="15" t="str">
        <f t="shared" ca="1" si="64"/>
        <v>69714</v>
      </c>
      <c r="CW78" s="15" t="str">
        <f t="shared" ca="1" si="64"/>
        <v>77405</v>
      </c>
      <c r="CX78" s="18" t="str">
        <f t="shared" ca="1" si="147"/>
        <v>369714 mE 3677405 mN 28 S</v>
      </c>
      <c r="CY78" s="15" t="str">
        <f t="shared" ca="1" si="148"/>
        <v>28SCB6971477405</v>
      </c>
    </row>
    <row r="79" spans="2:103">
      <c r="B79" s="42" t="s">
        <v>1333</v>
      </c>
      <c r="C79" s="72" t="str">
        <f t="shared" si="149"/>
        <v>29SNS3778069549</v>
      </c>
      <c r="D79" s="72">
        <f t="array" aca="1" ref="D79" ca="1">MATCH(TRUE,ISERROR(VALUE(MID(C79,ROW(INDIRECT("1:"&amp;LEN(C79))),1))),0)</f>
        <v>3</v>
      </c>
      <c r="E79" s="72">
        <f t="shared" ca="1" si="150"/>
        <v>29</v>
      </c>
      <c r="F79" s="72" t="str">
        <f t="shared" ca="1" si="151"/>
        <v>S</v>
      </c>
      <c r="G79" s="72" t="str">
        <f t="shared" ca="1" si="152"/>
        <v>N</v>
      </c>
      <c r="H79" s="72" t="str">
        <f t="shared" ca="1" si="153"/>
        <v>S</v>
      </c>
      <c r="I79" s="72">
        <f t="shared" ca="1" si="154"/>
        <v>10</v>
      </c>
      <c r="J79" s="72">
        <f t="shared" ca="1" si="155"/>
        <v>37780</v>
      </c>
      <c r="K79" s="72">
        <f t="shared" ca="1" si="156"/>
        <v>69549</v>
      </c>
      <c r="L79" s="72">
        <f t="shared" ca="1" si="157"/>
        <v>170.80604746885038</v>
      </c>
      <c r="M79" s="72">
        <f ca="1">VLOOKUP(G79,Coef!$C$2:$F$25,4)</f>
        <v>5</v>
      </c>
      <c r="N79" s="31">
        <f ca="1">VLOOKUP(F79,Coef!$C$4:$D$23,2)</f>
        <v>15</v>
      </c>
      <c r="O79" s="31">
        <f ca="1">MOD(VLOOKUP(H79,Coef!$C$2:$G$21,5)+MOD(E79+1,2)*15,20)</f>
        <v>17</v>
      </c>
      <c r="P79" s="31">
        <f ca="1">VLOOKUP(N79,Coef!$A$27:$B$46,2)</f>
        <v>3.56</v>
      </c>
      <c r="Q79" s="31">
        <f ca="1">VLOOKUP(N79,Coef!$A$27:$C$46,3)+O79/10-0.1</f>
        <v>3.6</v>
      </c>
      <c r="R79" s="31">
        <f ca="1">IF(Q79+0.1&lt;P79,Q79+2,Q79)</f>
        <v>3.6</v>
      </c>
      <c r="S79" s="72">
        <f ca="1">M79*100000+J79</f>
        <v>537780</v>
      </c>
      <c r="T79" s="72">
        <f ca="1">R79*1000000+K79</f>
        <v>3669549</v>
      </c>
      <c r="U79" s="72">
        <f ca="1">IF(N79&lt;11,T79-10000000,T79)</f>
        <v>3669549</v>
      </c>
      <c r="V79" s="72">
        <f ca="1">U79/(6366197.724*0.9996)</f>
        <v>0.57664206581636246</v>
      </c>
      <c r="W79" s="72">
        <f ca="1">(Coef!$J$9/(1+Coef!$J$8*(COS(V79))^2)^0.5)*Coef!$J$6</f>
        <v>6381938.7638669116</v>
      </c>
      <c r="X79" s="72">
        <f ca="1">6*E79-183</f>
        <v>-9</v>
      </c>
      <c r="Y79" s="72">
        <f ca="1">(S79-500000)/W79</f>
        <v>5.9198311669647757E-3</v>
      </c>
      <c r="Z79" s="72">
        <f ca="1">SIN(2*V79)</f>
        <v>0.91410054206248303</v>
      </c>
      <c r="AA79" s="72">
        <f ca="1">Z79*(COS(V79))^2</f>
        <v>0.64237849146833637</v>
      </c>
      <c r="AB79" s="72">
        <f ca="1">V79+(Z79/2)</f>
        <v>1.0336923368476039</v>
      </c>
      <c r="AC79" s="72">
        <f ca="1">(3*AB79+AA79)/4</f>
        <v>0.93586387550278705</v>
      </c>
      <c r="AD79" s="72">
        <f ca="1">(5*AC79+AA79*(COS(V79))^2)/3</f>
        <v>1.7102489605749589</v>
      </c>
      <c r="AE79" s="72">
        <f ca="1">Coef!$J$6*Coef!$J$9*(V79-(Coef!$J$10*AB79)+(Coef!$J$11*AC79)-(Coef!$J$12*AD79))</f>
        <v>3655627.8560577682</v>
      </c>
      <c r="AF79" s="72">
        <f ca="1">(U79-AE79)/W79</f>
        <v>2.1813346159085911E-3</v>
      </c>
      <c r="AG79" s="72">
        <f ca="1">((Coef!$J$8*Y79^2)/2)*(COS(V79))^2</f>
        <v>8.2987587293785476E-8</v>
      </c>
      <c r="AH79" s="72">
        <f ca="1">Y79*(1-(AG79/3))</f>
        <v>5.9198310032072743E-3</v>
      </c>
      <c r="AI79" s="72">
        <f ca="1">AF79*(1-AG79)+V79</f>
        <v>0.57882340025124734</v>
      </c>
      <c r="AJ79" s="72">
        <f ca="1">(EXP(AH79)-EXP(-AH79))/2</f>
        <v>5.9198655794212574E-3</v>
      </c>
      <c r="AK79" s="72">
        <f ca="1">ATAN(AJ79/COS(AI79))</f>
        <v>7.0716978556031413E-3</v>
      </c>
      <c r="AL79" s="72">
        <f ca="1">ATAN(COS(AK79)*TAN(AI79))</f>
        <v>0.57881194991250851</v>
      </c>
      <c r="AM79" s="72">
        <f ca="1">V79+(1+Coef!$J$8*(COS(V79))^2-(3/2)*Coef!$J$8*SIN(V79)*COS(V79)*(AL79-V79))*(AL79-V79)</f>
        <v>0.5788222050316103</v>
      </c>
      <c r="AN79" s="34" t="str">
        <f t="shared" ca="1" si="74"/>
        <v>29 537780 3669549 N</v>
      </c>
      <c r="AO79" s="33">
        <f t="shared" ca="1" si="75"/>
        <v>33.164069436767271</v>
      </c>
      <c r="AP79" s="33">
        <f t="shared" ca="1" si="76"/>
        <v>-8.5948215588822254</v>
      </c>
      <c r="AQ79" s="72">
        <v>285</v>
      </c>
      <c r="AR79" s="72">
        <v>810000</v>
      </c>
      <c r="AS79" s="72">
        <f t="shared" ca="1" si="62"/>
        <v>0.57882220503161019</v>
      </c>
      <c r="AT79" s="72">
        <f t="shared" ca="1" si="62"/>
        <v>-0.15000793482388652</v>
      </c>
      <c r="AU79" s="72">
        <f t="shared" si="62"/>
        <v>4.9741883681838397</v>
      </c>
      <c r="AV79" s="72">
        <f t="array" aca="1" ref="AV79" ca="1">ATAN((1-f)*TAN(AS79))</f>
        <v>0.57728531183009701</v>
      </c>
      <c r="AW79" s="72">
        <f t="shared" ca="1" si="77"/>
        <v>1.1925409418025521</v>
      </c>
      <c r="AX79" s="72">
        <f t="shared" ca="1" si="78"/>
        <v>-0.80939491883878467</v>
      </c>
      <c r="AY79" s="72">
        <f t="shared" ca="1" si="158"/>
        <v>2.3243167290566253E-3</v>
      </c>
      <c r="AZ79" s="72">
        <f t="shared" ca="1" si="114"/>
        <v>5.8040485565437946E-4</v>
      </c>
      <c r="BA79" s="72">
        <f t="shared" ca="1" si="115"/>
        <v>1.0005808261874429</v>
      </c>
      <c r="BB79" s="72">
        <f t="shared" ca="1" si="116"/>
        <v>5.8040478233405493E-4</v>
      </c>
      <c r="BC79" s="72">
        <f t="shared" ca="1" si="159"/>
        <v>0.12734959046245473</v>
      </c>
      <c r="BD79" s="75">
        <f t="shared" ca="1" si="117"/>
        <v>2.5124314740675588</v>
      </c>
      <c r="BE79" s="75">
        <f t="shared" ca="1" si="118"/>
        <v>-5.9627664712242019E-5</v>
      </c>
      <c r="BF79" s="75">
        <f t="shared" ca="1" si="160"/>
        <v>0.12728996279774249</v>
      </c>
      <c r="BG79" s="75">
        <f t="shared" ca="1" si="119"/>
        <v>2.5123718464028468</v>
      </c>
      <c r="BH79" s="75">
        <f t="shared" ca="1" si="120"/>
        <v>-5.9597310813384923E-5</v>
      </c>
      <c r="BI79" s="75">
        <f t="shared" ca="1" si="161"/>
        <v>0.12728999315164133</v>
      </c>
      <c r="BJ79" s="75">
        <f t="shared" ca="1" si="121"/>
        <v>2.5123718767567453</v>
      </c>
      <c r="BK79" s="75">
        <f t="shared" ca="1" si="122"/>
        <v>-5.9597326264753955E-5</v>
      </c>
      <c r="BL79" s="75">
        <f t="shared" ca="1" si="162"/>
        <v>0.12728999313618997</v>
      </c>
      <c r="BM79" s="72">
        <f t="array" aca="1" ref="BM79" ca="1">ATAN2((1-f)*SQRT(AX79^2+(SIN(AV79)*SIN(BL79)-COS(AV79)*COS(BL79)*COS(AU79))^2),SIN(AV79)*COS(BL79)+COS(AV79)*SIN(BL79)*COS(AU79))</f>
        <v>0.60670044682332169</v>
      </c>
      <c r="BN79" s="72">
        <f t="shared" ca="1" si="123"/>
        <v>-0.14965403651545897</v>
      </c>
      <c r="BO79" s="72">
        <f t="array" aca="1" ref="BO79" ca="1">f/16*(1-AX79^2)*(4+f*(4-3*(1-AX79^2)))</f>
        <v>2.8979775016696306E-4</v>
      </c>
      <c r="BP79" s="72">
        <f t="array" aca="1" ref="BP79" ca="1">BN79-(1-BO79)*f*AX79*(BL79+BO79*SIN(BL79)*(COS(BJ79)+BO79*COS(BL79)*(-1+2*COS(BJ79)^2)))</f>
        <v>-0.14930878435106204</v>
      </c>
      <c r="BQ79" s="72">
        <f t="shared" ca="1" si="124"/>
        <v>-0.29931671917494856</v>
      </c>
      <c r="BR79" s="13">
        <f t="shared" ca="1" si="125"/>
        <v>34.761375031677566</v>
      </c>
      <c r="BS79" s="13">
        <f t="shared" ca="1" si="126"/>
        <v>-17.149584746427035</v>
      </c>
      <c r="BT79" s="15">
        <f t="shared" ca="1" si="127"/>
        <v>28</v>
      </c>
      <c r="BU79" s="15">
        <f t="shared" ca="1" si="128"/>
        <v>-15</v>
      </c>
      <c r="BV79" s="15">
        <f t="shared" ca="1" si="63"/>
        <v>0.60670044682332169</v>
      </c>
      <c r="BW79" s="15">
        <f t="shared" ca="1" si="63"/>
        <v>-0.29931671917494862</v>
      </c>
      <c r="BX79" s="15">
        <f t="shared" ca="1" si="129"/>
        <v>-0.26179938779914941</v>
      </c>
      <c r="BY79" s="15">
        <f t="shared" ca="1" si="130"/>
        <v>0.82153375929256933</v>
      </c>
      <c r="BZ79" s="16">
        <f t="shared" ca="1" si="131"/>
        <v>4.5486058118704249E-3</v>
      </c>
      <c r="CA79" s="15">
        <f t="shared" ca="1" si="132"/>
        <v>6385088.4765659124</v>
      </c>
      <c r="CB79" s="15">
        <f t="shared" ca="1" si="133"/>
        <v>0.69401880071471567</v>
      </c>
      <c r="CC79" s="15">
        <f t="shared" ca="1" si="134"/>
        <v>0.48166209574549224</v>
      </c>
      <c r="CD79" s="17">
        <f t="shared" ca="1" si="135"/>
        <v>0</v>
      </c>
      <c r="CE79" s="15">
        <f t="shared" ca="1" si="136"/>
        <v>-3.7517331375799212E-2</v>
      </c>
      <c r="CF79" s="16">
        <f t="shared" ca="1" si="137"/>
        <v>0.52288651006637821</v>
      </c>
      <c r="CG79" s="15">
        <f t="shared" ca="1" si="138"/>
        <v>4.5593581158206691</v>
      </c>
      <c r="CH79" s="15">
        <f t="shared" ca="1" si="139"/>
        <v>-3.2471671891069285</v>
      </c>
      <c r="CI79" s="15">
        <f t="shared" ca="1" si="140"/>
        <v>33.800726357782743</v>
      </c>
      <c r="CJ79" s="15">
        <f t="shared" ca="1" si="141"/>
        <v>-128.30017965380014</v>
      </c>
      <c r="CK79" s="15">
        <f t="shared" ca="1" si="142"/>
        <v>12.412592654034244</v>
      </c>
      <c r="CL79" s="15">
        <f t="shared" ca="1" si="143"/>
        <v>-196815.91607378653</v>
      </c>
      <c r="CM79" s="15">
        <f t="shared" ca="1" si="144"/>
        <v>3850225.849385919</v>
      </c>
      <c r="CN79" s="15">
        <f t="shared" ca="1" si="145"/>
        <v>303262.81029264297</v>
      </c>
      <c r="CO79" s="15">
        <f t="shared" ca="1" si="146"/>
        <v>3848685.7590461648</v>
      </c>
      <c r="CP79" s="15" t="str">
        <f ca="1">VLOOKUP(_xlfn.FLOOR.MATH(BR79/8+11),Coef!$B$4:$C$23,2)</f>
        <v>S</v>
      </c>
      <c r="CQ79" s="15">
        <f ca="1">_xlfn.FLOOR.MATH(CN79/100000)</f>
        <v>3</v>
      </c>
      <c r="CR79" s="15" t="str">
        <f ca="1">VLOOKUP(MOD(BT79-1,3)*8+CQ79,Coef!$A$2:$C$25,3)</f>
        <v>C</v>
      </c>
      <c r="CS79" s="15">
        <f ca="1">(MOD(_xlfn.FLOOR.MATH(CO79/100000),20))</f>
        <v>18</v>
      </c>
      <c r="CT79" s="15" t="str">
        <f ca="1">VLOOKUP(MOD(MOD(BT79+1,2)*5+CS79,20)+1,Coef!$A$2:$C$21,3)</f>
        <v>D</v>
      </c>
      <c r="CU79" s="15"/>
      <c r="CV79" s="15" t="str">
        <f t="shared" ca="1" si="64"/>
        <v>03262</v>
      </c>
      <c r="CW79" s="15" t="str">
        <f t="shared" ca="1" si="64"/>
        <v>48685</v>
      </c>
      <c r="CX79" s="18" t="str">
        <f t="shared" ca="1" si="147"/>
        <v>303262 mE 3848685 mN 28 S</v>
      </c>
      <c r="CY79" s="15" t="str">
        <f t="shared" ca="1" si="148"/>
        <v>28SCD0326248685</v>
      </c>
    </row>
    <row r="80" spans="2:103">
      <c r="B80" s="42" t="s">
        <v>1334</v>
      </c>
      <c r="C80" s="72" t="str">
        <f t="shared" si="149"/>
        <v>29SQR3931455064</v>
      </c>
      <c r="D80" s="72">
        <f t="array" aca="1" ref="D80" ca="1">MATCH(TRUE,ISERROR(VALUE(MID(C80,ROW(INDIRECT("1:"&amp;LEN(C80))),1))),0)</f>
        <v>3</v>
      </c>
      <c r="E80" s="72">
        <f t="shared" ca="1" si="150"/>
        <v>29</v>
      </c>
      <c r="F80" s="72" t="str">
        <f t="shared" ca="1" si="151"/>
        <v>S</v>
      </c>
      <c r="G80" s="72" t="str">
        <f t="shared" ca="1" si="152"/>
        <v>Q</v>
      </c>
      <c r="H80" s="72" t="str">
        <f t="shared" ca="1" si="153"/>
        <v>R</v>
      </c>
      <c r="I80" s="72">
        <f t="shared" ca="1" si="154"/>
        <v>10</v>
      </c>
      <c r="J80" s="72">
        <f t="shared" ca="1" si="155"/>
        <v>39314</v>
      </c>
      <c r="K80" s="72">
        <f t="shared" ca="1" si="156"/>
        <v>55064</v>
      </c>
      <c r="L80" s="72">
        <f t="shared" ca="1" si="157"/>
        <v>170.80604746885038</v>
      </c>
      <c r="M80" s="72">
        <f ca="1">VLOOKUP(G80,Coef!$C$2:$F$25,4)</f>
        <v>7</v>
      </c>
      <c r="N80" s="31">
        <f ca="1">VLOOKUP(F80,Coef!$C$4:$D$23,2)</f>
        <v>15</v>
      </c>
      <c r="O80" s="31">
        <f ca="1">MOD(VLOOKUP(H80,Coef!$C$2:$G$21,5)+MOD(E80+1,2)*15,20)</f>
        <v>16</v>
      </c>
      <c r="P80" s="31">
        <f ca="1">VLOOKUP(N80,Coef!$A$27:$B$46,2)</f>
        <v>3.56</v>
      </c>
      <c r="Q80" s="31">
        <f ca="1">VLOOKUP(N80,Coef!$A$27:$C$46,3)+O80/10-0.1</f>
        <v>3.5</v>
      </c>
      <c r="R80" s="31">
        <f ca="1">IF(Q80+0.1&lt;P80,Q80+2,Q80)</f>
        <v>3.5</v>
      </c>
      <c r="S80" s="72">
        <f ca="1">M80*100000+J80</f>
        <v>739314</v>
      </c>
      <c r="T80" s="72">
        <f ca="1">R80*1000000+K80</f>
        <v>3555064</v>
      </c>
      <c r="U80" s="72">
        <f ca="1">IF(N80&lt;11,T80-10000000,T80)</f>
        <v>3555064</v>
      </c>
      <c r="V80" s="72">
        <f ca="1">U80/(6366197.724*0.9996)</f>
        <v>0.55865160788679502</v>
      </c>
      <c r="W80" s="72">
        <f ca="1">(Coef!$J$9/(1+Coef!$J$8*(COS(V80))^2)^0.5)*Coef!$J$6</f>
        <v>6381589.6840126393</v>
      </c>
      <c r="X80" s="72">
        <f ca="1">6*E80-183</f>
        <v>-9</v>
      </c>
      <c r="Y80" s="72">
        <f ca="1">(S80-500000)/W80</f>
        <v>3.7500687422686703E-2</v>
      </c>
      <c r="Z80" s="72">
        <f ca="1">SIN(2*V80)</f>
        <v>0.89892222899823704</v>
      </c>
      <c r="AA80" s="72">
        <f ca="1">Z80*(COS(V80))^2</f>
        <v>0.64637373040073998</v>
      </c>
      <c r="AB80" s="72">
        <f ca="1">V80+(Z80/2)</f>
        <v>1.0081127223859134</v>
      </c>
      <c r="AC80" s="72">
        <f ca="1">(3*AB80+AA80)/4</f>
        <v>0.91767797438962007</v>
      </c>
      <c r="AD80" s="72">
        <f ca="1">(5*AC80+AA80*(COS(V80))^2)/3</f>
        <v>1.6843891881573063</v>
      </c>
      <c r="AE80" s="72">
        <f ca="1">Coef!$J$6*Coef!$J$9*(V80-(Coef!$J$10*AB80)+(Coef!$J$11*AC80)-(Coef!$J$12*AD80))</f>
        <v>3541364.4690733771</v>
      </c>
      <c r="AF80" s="72">
        <f ca="1">(U80-AE80)/W80</f>
        <v>2.1467270076832761E-3</v>
      </c>
      <c r="AG80" s="72">
        <f ca="1">((Coef!$J$8*Y80^2)/2)*(COS(V80))^2</f>
        <v>3.4075128905747152E-6</v>
      </c>
      <c r="AH80" s="72">
        <f ca="1">Y80*(1-(AG80/3))</f>
        <v>3.750064482799477E-2</v>
      </c>
      <c r="AI80" s="72">
        <f ca="1">AF80*(1-AG80)+V80</f>
        <v>0.56079832757947834</v>
      </c>
      <c r="AJ80" s="72">
        <f ca="1">(EXP(AH80)-EXP(-AH80))/2</f>
        <v>3.7509434961952026E-2</v>
      </c>
      <c r="AK80" s="72">
        <f ca="1">ATAN(AJ80/COS(AI80))</f>
        <v>4.4264963114398308E-2</v>
      </c>
      <c r="AL80" s="72">
        <f ca="1">ATAN(COS(AK80)*TAN(AI80))</f>
        <v>0.5603570259131283</v>
      </c>
      <c r="AM80" s="72">
        <f ca="1">V80+(1+Coef!$J$8*(COS(V80))^2-(3/2)*Coef!$J$8*SIN(V80)*COS(V80)*(AL80-V80))*(AL80-V80)</f>
        <v>0.56036527726096508</v>
      </c>
      <c r="AN80" s="34" t="str">
        <f t="shared" ca="1" si="74"/>
        <v>29 739314 3555064 N</v>
      </c>
      <c r="AO80" s="33">
        <f t="shared" ca="1" si="75"/>
        <v>32.106565372731495</v>
      </c>
      <c r="AP80" s="33">
        <f t="shared" ca="1" si="76"/>
        <v>-6.4638044332427125</v>
      </c>
      <c r="AQ80" s="72">
        <v>285</v>
      </c>
      <c r="AR80" s="72">
        <v>810000</v>
      </c>
      <c r="AS80" s="72">
        <f t="shared" ca="1" si="62"/>
        <v>0.56036527726096508</v>
      </c>
      <c r="AT80" s="72">
        <f t="shared" ca="1" si="62"/>
        <v>-0.11281466956509134</v>
      </c>
      <c r="AU80" s="72">
        <f t="shared" si="62"/>
        <v>4.9741883681838397</v>
      </c>
      <c r="AV80" s="72">
        <f t="array" aca="1" ref="AV80" ca="1">ATAN((1-f)*TAN(AS80))</f>
        <v>0.55885438103728613</v>
      </c>
      <c r="AW80" s="72">
        <f t="shared" ca="1" si="77"/>
        <v>1.1783857898358541</v>
      </c>
      <c r="AX80" s="72">
        <f t="shared" ca="1" si="78"/>
        <v>-0.81897285759887761</v>
      </c>
      <c r="AY80" s="72">
        <f t="shared" ca="1" si="158"/>
        <v>2.2192047959562538E-3</v>
      </c>
      <c r="AZ80" s="72">
        <f t="shared" ca="1" si="114"/>
        <v>5.5418644277524672E-4</v>
      </c>
      <c r="BA80" s="72">
        <f t="shared" ca="1" si="115"/>
        <v>1.0005545705589141</v>
      </c>
      <c r="BB80" s="72">
        <f t="shared" ca="1" si="116"/>
        <v>5.5418637894905098E-4</v>
      </c>
      <c r="BC80" s="72">
        <f t="shared" ca="1" si="159"/>
        <v>0.12735293225273669</v>
      </c>
      <c r="BD80" s="75">
        <f t="shared" ca="1" si="117"/>
        <v>2.4841245119244446</v>
      </c>
      <c r="BE80" s="75">
        <f t="shared" ca="1" si="118"/>
        <v>-5.5738964714493248E-5</v>
      </c>
      <c r="BF80" s="75">
        <f t="shared" ca="1" si="160"/>
        <v>0.12729719328802219</v>
      </c>
      <c r="BG80" s="75">
        <f t="shared" ca="1" si="119"/>
        <v>2.4840687729597302</v>
      </c>
      <c r="BH80" s="75">
        <f t="shared" ca="1" si="120"/>
        <v>-5.5712304111153643E-5</v>
      </c>
      <c r="BI80" s="75">
        <f t="shared" ca="1" si="161"/>
        <v>0.12729721994862553</v>
      </c>
      <c r="BJ80" s="75">
        <f t="shared" ca="1" si="121"/>
        <v>2.4840687996203337</v>
      </c>
      <c r="BK80" s="75">
        <f t="shared" ca="1" si="122"/>
        <v>-5.571231686281793E-5</v>
      </c>
      <c r="BL80" s="75">
        <f t="shared" ca="1" si="162"/>
        <v>0.12729721993587387</v>
      </c>
      <c r="BM80" s="72">
        <f t="array" aca="1" ref="BM80" ca="1">ATAN2((1-f)*SQRT(AX80^2+(SIN(AV80)*SIN(BL80)-COS(AV80)*COS(BL80)*COS(AU80))^2),SIN(AV80)*COS(BL80)+COS(AV80)*SIN(BL80)*COS(AU80))</f>
        <v>0.58845171359564818</v>
      </c>
      <c r="BN80" s="72">
        <f t="shared" ca="1" si="123"/>
        <v>-0.14781001266796845</v>
      </c>
      <c r="BO80" s="72">
        <f t="array" aca="1" ref="BO80" ca="1">f/16*(1-AX80^2)*(4+f*(4-3*(1-AX80^2)))</f>
        <v>2.7670313124681701E-4</v>
      </c>
      <c r="BP80" s="72">
        <f t="array" aca="1" ref="BP80" ca="1">BN80-(1-BO80)*f*AX80*(BL80+BO80*SIN(BL80)*(COS(BJ80)+BO80*COS(BL80)*(-1+2*COS(BJ80)^2)))</f>
        <v>-0.14746064524345559</v>
      </c>
      <c r="BQ80" s="72">
        <f t="shared" ca="1" si="124"/>
        <v>-0.26027531480854693</v>
      </c>
      <c r="BR80" s="13">
        <f t="shared" ca="1" si="125"/>
        <v>33.715799636271726</v>
      </c>
      <c r="BS80" s="13">
        <f t="shared" ca="1" si="126"/>
        <v>-14.912677049968597</v>
      </c>
      <c r="BT80" s="15">
        <f t="shared" ca="1" si="127"/>
        <v>28</v>
      </c>
      <c r="BU80" s="15">
        <f t="shared" ca="1" si="128"/>
        <v>-15</v>
      </c>
      <c r="BV80" s="15">
        <f t="shared" ca="1" si="63"/>
        <v>0.58845171359564818</v>
      </c>
      <c r="BW80" s="15">
        <f t="shared" ca="1" si="63"/>
        <v>-0.26027531480854693</v>
      </c>
      <c r="BX80" s="15">
        <f t="shared" ca="1" si="129"/>
        <v>-0.26179938779914941</v>
      </c>
      <c r="BY80" s="15">
        <f t="shared" ca="1" si="130"/>
        <v>0.83180108900221905</v>
      </c>
      <c r="BZ80" s="16">
        <f t="shared" ca="1" si="131"/>
        <v>4.6630110214339942E-3</v>
      </c>
      <c r="CA80" s="15">
        <f t="shared" ca="1" si="132"/>
        <v>6384724.9177534878</v>
      </c>
      <c r="CB80" s="15">
        <f t="shared" ca="1" si="133"/>
        <v>0.66731557551184428</v>
      </c>
      <c r="CC80" s="15">
        <f t="shared" ca="1" si="134"/>
        <v>0.44531007732070393</v>
      </c>
      <c r="CD80" s="17">
        <f t="shared" ca="1" si="135"/>
        <v>0</v>
      </c>
      <c r="CE80" s="15">
        <f t="shared" ca="1" si="136"/>
        <v>1.5240729906024764E-3</v>
      </c>
      <c r="CF80" s="16">
        <f t="shared" ca="1" si="137"/>
        <v>0.55935293370073003</v>
      </c>
      <c r="CG80" s="15">
        <f t="shared" ca="1" si="138"/>
        <v>4.5967439965593462</v>
      </c>
      <c r="CH80" s="15">
        <f t="shared" ca="1" si="139"/>
        <v>-2.631561996196103</v>
      </c>
      <c r="CI80" s="15">
        <f t="shared" ca="1" si="140"/>
        <v>35.94408924264404</v>
      </c>
      <c r="CJ80" s="15">
        <f t="shared" ca="1" si="141"/>
        <v>-116.89594187074533</v>
      </c>
      <c r="CK80" s="15">
        <f t="shared" ca="1" si="142"/>
        <v>107.22952226782913</v>
      </c>
      <c r="CL80" s="15">
        <f t="shared" ca="1" si="143"/>
        <v>8094.0802694320691</v>
      </c>
      <c r="CM80" s="15">
        <f t="shared" ca="1" si="144"/>
        <v>3732141.4116223836</v>
      </c>
      <c r="CN80" s="15">
        <f t="shared" ca="1" si="145"/>
        <v>508090.8426373243</v>
      </c>
      <c r="CO80" s="15">
        <f t="shared" ca="1" si="146"/>
        <v>3730648.5550577347</v>
      </c>
      <c r="CP80" s="15" t="str">
        <f ca="1">VLOOKUP(_xlfn.FLOOR.MATH(BR80/8+11),Coef!$B$4:$C$23,2)</f>
        <v>S</v>
      </c>
      <c r="CQ80" s="15">
        <f ca="1">_xlfn.FLOOR.MATH(CN80/100000)</f>
        <v>5</v>
      </c>
      <c r="CR80" s="15" t="str">
        <f ca="1">VLOOKUP(MOD(BT80-1,3)*8+CQ80,Coef!$A$2:$C$25,3)</f>
        <v>E</v>
      </c>
      <c r="CS80" s="15">
        <f ca="1">(MOD(_xlfn.FLOOR.MATH(CO80/100000),20))</f>
        <v>17</v>
      </c>
      <c r="CT80" s="15" t="str">
        <f ca="1">VLOOKUP(MOD(MOD(BT80+1,2)*5+CS80,20)+1,Coef!$A$2:$C$21,3)</f>
        <v>C</v>
      </c>
      <c r="CU80" s="15"/>
      <c r="CV80" s="15" t="str">
        <f t="shared" ca="1" si="64"/>
        <v>08090</v>
      </c>
      <c r="CW80" s="15" t="str">
        <f t="shared" ca="1" si="64"/>
        <v>30648</v>
      </c>
      <c r="CX80" s="18" t="str">
        <f t="shared" ca="1" si="147"/>
        <v>508090 mE 3730648 mN 28 S</v>
      </c>
      <c r="CY80" s="15" t="str">
        <f t="shared" ca="1" si="148"/>
        <v>28SEC0809030648</v>
      </c>
    </row>
    <row r="81" spans="2:103">
      <c r="B81" s="42" t="s">
        <v>1335</v>
      </c>
      <c r="C81" s="72" t="str">
        <f t="shared" si="149"/>
        <v>29RNR9311602281</v>
      </c>
      <c r="D81" s="72">
        <f t="array" aca="1" ref="D81" ca="1">MATCH(TRUE,ISERROR(VALUE(MID(C81,ROW(INDIRECT("1:"&amp;LEN(C81))),1))),0)</f>
        <v>3</v>
      </c>
      <c r="E81" s="72">
        <f t="shared" ca="1" si="150"/>
        <v>29</v>
      </c>
      <c r="F81" s="72" t="str">
        <f t="shared" ca="1" si="151"/>
        <v>R</v>
      </c>
      <c r="G81" s="72" t="str">
        <f t="shared" ca="1" si="152"/>
        <v>N</v>
      </c>
      <c r="H81" s="72" t="str">
        <f t="shared" ca="1" si="153"/>
        <v>R</v>
      </c>
      <c r="I81" s="72">
        <f t="shared" ca="1" si="154"/>
        <v>10</v>
      </c>
      <c r="J81" s="72">
        <f t="shared" ca="1" si="155"/>
        <v>93116</v>
      </c>
      <c r="K81" s="72">
        <f t="shared" ca="1" si="156"/>
        <v>2281</v>
      </c>
      <c r="L81" s="72">
        <f t="shared" ca="1" si="157"/>
        <v>170.80604746885038</v>
      </c>
      <c r="M81" s="72">
        <f ca="1">VLOOKUP(G81,Coef!$C$2:$F$25,4)</f>
        <v>5</v>
      </c>
      <c r="N81" s="31">
        <f ca="1">VLOOKUP(F81,Coef!$C$4:$D$23,2)</f>
        <v>14</v>
      </c>
      <c r="O81" s="31">
        <f ca="1">MOD(VLOOKUP(H81,Coef!$C$2:$G$21,5)+MOD(E81+1,2)*15,20)</f>
        <v>16</v>
      </c>
      <c r="P81" s="31">
        <f ca="1">VLOOKUP(N81,Coef!$A$27:$B$46,2)</f>
        <v>2.67</v>
      </c>
      <c r="Q81" s="31">
        <f ca="1">VLOOKUP(N81,Coef!$A$27:$C$46,3)+O81/10-0.1</f>
        <v>3.5</v>
      </c>
      <c r="R81" s="31">
        <f ca="1">IF(Q81+0.1&lt;P81,Q81+2,Q81)</f>
        <v>3.5</v>
      </c>
      <c r="S81" s="72">
        <f ca="1">M81*100000+J81</f>
        <v>593116</v>
      </c>
      <c r="T81" s="72">
        <f ca="1">R81*1000000+K81</f>
        <v>3502281</v>
      </c>
      <c r="U81" s="72">
        <f ca="1">IF(N81&lt;11,T81-10000000,T81)</f>
        <v>3502281</v>
      </c>
      <c r="V81" s="72">
        <f ca="1">U81/(6366197.724*0.9996)</f>
        <v>0.55035715585468292</v>
      </c>
      <c r="W81" s="72">
        <f ca="1">(Coef!$J$9/(1+Coef!$J$8*(COS(V81))^2)^0.5)*Coef!$J$6</f>
        <v>6381430.7776557161</v>
      </c>
      <c r="X81" s="72">
        <f ca="1">6*E81-183</f>
        <v>-9</v>
      </c>
      <c r="Y81" s="72">
        <f ca="1">(S81-500000)/W81</f>
        <v>1.4591711991304733E-2</v>
      </c>
      <c r="Z81" s="72">
        <f ca="1">SIN(2*V81)</f>
        <v>0.89153114168938397</v>
      </c>
      <c r="AA81" s="72">
        <f ca="1">Z81*(COS(V81))^2</f>
        <v>0.64767927898751176</v>
      </c>
      <c r="AB81" s="72">
        <f ca="1">V81+(Z81/2)</f>
        <v>0.99612272669937485</v>
      </c>
      <c r="AC81" s="72">
        <f ca="1">(3*AB81+AA81)/4</f>
        <v>0.90901186477140905</v>
      </c>
      <c r="AD81" s="72">
        <f ca="1">(5*AC81+AA81*(COS(V81))^2)/3</f>
        <v>1.6718617246881529</v>
      </c>
      <c r="AE81" s="72">
        <f ca="1">Coef!$J$6*Coef!$J$9*(V81-(Coef!$J$10*AB81)+(Coef!$J$11*AC81)-(Coef!$J$12*AD81))</f>
        <v>3488689.9235580745</v>
      </c>
      <c r="AF81" s="72">
        <f ca="1">(U81-AE81)/W81</f>
        <v>2.1297851399585824E-3</v>
      </c>
      <c r="AG81" s="72">
        <f ca="1">((Coef!$J$8*Y81^2)/2)*(COS(V81))^2</f>
        <v>5.2123486210721184E-7</v>
      </c>
      <c r="AH81" s="72">
        <f ca="1">Y81*(1-(AG81/3))</f>
        <v>1.4591709456068403E-2</v>
      </c>
      <c r="AI81" s="72">
        <f ca="1">AF81*(1-AG81)+V81</f>
        <v>0.55248693988452324</v>
      </c>
      <c r="AJ81" s="72">
        <f ca="1">(EXP(AH81)-EXP(-AH81))/2</f>
        <v>1.4592227267809732E-2</v>
      </c>
      <c r="AK81" s="72">
        <f ca="1">ATAN(AJ81/COS(AI81))</f>
        <v>1.7141002214354471E-2</v>
      </c>
      <c r="AL81" s="72">
        <f ca="1">ATAN(COS(AK81)*TAN(AI81))</f>
        <v>0.55242131163551378</v>
      </c>
      <c r="AM81" s="72">
        <f ca="1">V81+(1+Coef!$J$8*(COS(V81))^2-(3/2)*Coef!$J$8*SIN(V81)*COS(V81)*(AL81-V81))*(AL81-V81)</f>
        <v>0.5524313987639059</v>
      </c>
      <c r="AN81" s="34" t="str">
        <f t="shared" ca="1" si="74"/>
        <v>29 593116 3502281 N</v>
      </c>
      <c r="AO81" s="33">
        <f t="shared" ca="1" si="75"/>
        <v>31.651987619680408</v>
      </c>
      <c r="AP81" s="33">
        <f t="shared" ca="1" si="76"/>
        <v>-8.017892916493091</v>
      </c>
      <c r="AQ81" s="72">
        <v>285</v>
      </c>
      <c r="AR81" s="72">
        <v>810000</v>
      </c>
      <c r="AS81" s="72">
        <f t="shared" ca="1" si="62"/>
        <v>0.55243139876390579</v>
      </c>
      <c r="AT81" s="72">
        <f t="shared" ca="1" si="62"/>
        <v>-0.13993863046513522</v>
      </c>
      <c r="AU81" s="72">
        <f t="shared" si="62"/>
        <v>4.9741883681838397</v>
      </c>
      <c r="AV81" s="72">
        <f t="array" aca="1" ref="AV81" ca="1">ATAN((1-f)*TAN(AS81))</f>
        <v>0.55093231100916218</v>
      </c>
      <c r="AW81" s="72">
        <f t="shared" ca="1" si="77"/>
        <v>1.1720954635900289</v>
      </c>
      <c r="AX81" s="72">
        <f t="shared" ca="1" si="78"/>
        <v>-0.82300439311369267</v>
      </c>
      <c r="AY81" s="72">
        <f t="shared" ca="1" si="158"/>
        <v>2.1745914194570108E-3</v>
      </c>
      <c r="AZ81" s="72">
        <f t="shared" ca="1" si="114"/>
        <v>5.4305755104690494E-4</v>
      </c>
      <c r="BA81" s="72">
        <f t="shared" ca="1" si="115"/>
        <v>1.0005434263907278</v>
      </c>
      <c r="BB81" s="72">
        <f t="shared" ca="1" si="116"/>
        <v>5.4305749098918529E-4</v>
      </c>
      <c r="BC81" s="72">
        <f t="shared" ca="1" si="159"/>
        <v>0.1273543507243978</v>
      </c>
      <c r="BD81" s="75">
        <f t="shared" ca="1" si="117"/>
        <v>2.4715452779044558</v>
      </c>
      <c r="BE81" s="75">
        <f t="shared" ca="1" si="118"/>
        <v>-5.4085080033069969E-5</v>
      </c>
      <c r="BF81" s="75">
        <f t="shared" ca="1" si="160"/>
        <v>0.12730026564436472</v>
      </c>
      <c r="BG81" s="75">
        <f t="shared" ca="1" si="119"/>
        <v>2.4714911928244225</v>
      </c>
      <c r="BH81" s="75">
        <f t="shared" ca="1" si="120"/>
        <v>-5.4059919054125411E-5</v>
      </c>
      <c r="BI81" s="75">
        <f t="shared" ca="1" si="161"/>
        <v>0.12730029080534366</v>
      </c>
      <c r="BJ81" s="75">
        <f t="shared" ca="1" si="121"/>
        <v>2.4714912179854016</v>
      </c>
      <c r="BK81" s="75">
        <f t="shared" ca="1" si="122"/>
        <v>-5.4059930758910244E-5</v>
      </c>
      <c r="BL81" s="75">
        <f t="shared" ca="1" si="162"/>
        <v>0.12730029079363889</v>
      </c>
      <c r="BM81" s="72">
        <f t="array" aca="1" ref="BM81" ca="1">ATAN2((1-f)*SQRT(AX81^2+(SIN(AV81)*SIN(BL81)-COS(AV81)*COS(BL81)*COS(AU81))^2),SIN(AV81)*COS(BL81)+COS(AV81)*SIN(BL81)*COS(AU81))</f>
        <v>0.58060580228529135</v>
      </c>
      <c r="BN81" s="72">
        <f t="shared" ca="1" si="123"/>
        <v>-0.14704622705458067</v>
      </c>
      <c r="BO81" s="72">
        <f t="array" aca="1" ref="BO81" ca="1">f/16*(1-AX81^2)*(4+f*(4-3*(1-AX81^2)))</f>
        <v>2.7114498262666837E-4</v>
      </c>
      <c r="BP81" s="72">
        <f t="array" aca="1" ref="BP81" ca="1">BN81-(1-BO81)*f*AX81*(BL81+BO81*SIN(BL81)*(COS(BJ81)+BO81*COS(BL81)*(-1+2*COS(BJ81)^2)))</f>
        <v>-0.14669512711129229</v>
      </c>
      <c r="BQ81" s="72">
        <f t="shared" ca="1" si="124"/>
        <v>-0.28663375757642751</v>
      </c>
      <c r="BR81" s="13">
        <f t="shared" ca="1" si="125"/>
        <v>33.266262031754323</v>
      </c>
      <c r="BS81" s="13">
        <f t="shared" ca="1" si="126"/>
        <v>-16.422904575105282</v>
      </c>
      <c r="BT81" s="15">
        <f t="shared" ca="1" si="127"/>
        <v>28</v>
      </c>
      <c r="BU81" s="15">
        <f t="shared" ca="1" si="128"/>
        <v>-15</v>
      </c>
      <c r="BV81" s="15">
        <f t="shared" ca="1" si="63"/>
        <v>0.58060580228529135</v>
      </c>
      <c r="BW81" s="15">
        <f t="shared" ca="1" si="63"/>
        <v>-0.28663375757642751</v>
      </c>
      <c r="BX81" s="15">
        <f t="shared" ca="1" si="129"/>
        <v>-0.26179938779914941</v>
      </c>
      <c r="BY81" s="15">
        <f t="shared" ca="1" si="130"/>
        <v>0.83613050229280117</v>
      </c>
      <c r="BZ81" s="16">
        <f t="shared" ca="1" si="131"/>
        <v>4.7116780413297941E-3</v>
      </c>
      <c r="CA81" s="15">
        <f t="shared" ca="1" si="132"/>
        <v>6384570.2817000421</v>
      </c>
      <c r="CB81" s="15">
        <f t="shared" ca="1" si="133"/>
        <v>0.65603463296721742</v>
      </c>
      <c r="CC81" s="15">
        <f t="shared" ca="1" si="134"/>
        <v>0.4303814396524317</v>
      </c>
      <c r="CD81" s="17">
        <f t="shared" ca="1" si="135"/>
        <v>0</v>
      </c>
      <c r="CE81" s="15">
        <f t="shared" ca="1" si="136"/>
        <v>-2.4834369777278098E-2</v>
      </c>
      <c r="CF81" s="16">
        <f t="shared" ca="1" si="137"/>
        <v>0.57433023838889807</v>
      </c>
      <c r="CG81" s="15">
        <f t="shared" ca="1" si="138"/>
        <v>4.6121124623593976</v>
      </c>
      <c r="CH81" s="15">
        <f t="shared" ca="1" si="139"/>
        <v>-2.3780607484086902</v>
      </c>
      <c r="CI81" s="15">
        <f t="shared" ca="1" si="140"/>
        <v>36.826077557975239</v>
      </c>
      <c r="CJ81" s="15">
        <f t="shared" ca="1" si="141"/>
        <v>-112.07658350191893</v>
      </c>
      <c r="CK81" s="15">
        <f t="shared" ca="1" si="142"/>
        <v>146.58252616229805</v>
      </c>
      <c r="CL81" s="15">
        <f t="shared" ca="1" si="143"/>
        <v>-132579.63070153055</v>
      </c>
      <c r="CM81" s="15">
        <f t="shared" ca="1" si="144"/>
        <v>3683181.4600727186</v>
      </c>
      <c r="CN81" s="15">
        <f t="shared" ca="1" si="145"/>
        <v>367473.40115075005</v>
      </c>
      <c r="CO81" s="15">
        <f t="shared" ca="1" si="146"/>
        <v>3681708.1874886896</v>
      </c>
      <c r="CP81" s="15" t="str">
        <f ca="1">VLOOKUP(_xlfn.FLOOR.MATH(BR81/8+11),Coef!$B$4:$C$23,2)</f>
        <v>S</v>
      </c>
      <c r="CQ81" s="15">
        <f ca="1">_xlfn.FLOOR.MATH(CN81/100000)</f>
        <v>3</v>
      </c>
      <c r="CR81" s="15" t="str">
        <f ca="1">VLOOKUP(MOD(BT81-1,3)*8+CQ81,Coef!$A$2:$C$25,3)</f>
        <v>C</v>
      </c>
      <c r="CS81" s="15">
        <f ca="1">(MOD(_xlfn.FLOOR.MATH(CO81/100000),20))</f>
        <v>16</v>
      </c>
      <c r="CT81" s="15" t="str">
        <f ca="1">VLOOKUP(MOD(MOD(BT81+1,2)*5+CS81,20)+1,Coef!$A$2:$C$21,3)</f>
        <v>B</v>
      </c>
      <c r="CU81" s="15"/>
      <c r="CV81" s="15" t="str">
        <f t="shared" ca="1" si="64"/>
        <v>67473</v>
      </c>
      <c r="CW81" s="15" t="str">
        <f t="shared" ca="1" si="64"/>
        <v>81708</v>
      </c>
      <c r="CX81" s="18" t="str">
        <f t="shared" ca="1" si="147"/>
        <v>367473 mE 3681708 mN 28 S</v>
      </c>
      <c r="CY81" s="15" t="str">
        <f t="shared" ca="1" si="148"/>
        <v>28SCB6747381708</v>
      </c>
    </row>
    <row r="82" spans="2:103">
      <c r="B82" s="42" t="s">
        <v>1336</v>
      </c>
      <c r="C82" s="72" t="str">
        <f t="shared" si="149"/>
        <v>29RMP8405452710</v>
      </c>
      <c r="D82" s="72">
        <f t="array" aca="1" ref="D82" ca="1">MATCH(TRUE,ISERROR(VALUE(MID(C82,ROW(INDIRECT("1:"&amp;LEN(C82))),1))),0)</f>
        <v>3</v>
      </c>
      <c r="E82" s="72">
        <f t="shared" ca="1" si="150"/>
        <v>29</v>
      </c>
      <c r="F82" s="72" t="str">
        <f t="shared" ca="1" si="151"/>
        <v>R</v>
      </c>
      <c r="G82" s="72" t="str">
        <f t="shared" ca="1" si="152"/>
        <v>M</v>
      </c>
      <c r="H82" s="72" t="str">
        <f t="shared" ca="1" si="153"/>
        <v>P</v>
      </c>
      <c r="I82" s="72">
        <f t="shared" ca="1" si="154"/>
        <v>10</v>
      </c>
      <c r="J82" s="72">
        <f t="shared" ca="1" si="155"/>
        <v>84054</v>
      </c>
      <c r="K82" s="72">
        <f t="shared" ca="1" si="156"/>
        <v>52710</v>
      </c>
      <c r="L82" s="72">
        <f t="shared" ca="1" si="157"/>
        <v>170.80604746885038</v>
      </c>
      <c r="M82" s="72">
        <f ca="1">VLOOKUP(G82,Coef!$C$2:$F$25,4)</f>
        <v>4</v>
      </c>
      <c r="N82" s="31">
        <f ca="1">VLOOKUP(F82,Coef!$C$4:$D$23,2)</f>
        <v>14</v>
      </c>
      <c r="O82" s="31">
        <f ca="1">MOD(VLOOKUP(H82,Coef!$C$2:$G$21,5)+MOD(E82+1,2)*15,20)</f>
        <v>14</v>
      </c>
      <c r="P82" s="31">
        <f ca="1">VLOOKUP(N82,Coef!$A$27:$B$46,2)</f>
        <v>2.67</v>
      </c>
      <c r="Q82" s="31">
        <f ca="1">VLOOKUP(N82,Coef!$A$27:$C$46,3)+O82/10-0.1</f>
        <v>3.3</v>
      </c>
      <c r="R82" s="31">
        <f ca="1">IF(Q82+0.1&lt;P82,Q82+2,Q82)</f>
        <v>3.3</v>
      </c>
      <c r="S82" s="72">
        <f ca="1">M82*100000+J82</f>
        <v>484054</v>
      </c>
      <c r="T82" s="72">
        <f ca="1">R82*1000000+K82</f>
        <v>3352710</v>
      </c>
      <c r="U82" s="72">
        <f ca="1">IF(N82&lt;11,T82-10000000,T82)</f>
        <v>3352710</v>
      </c>
      <c r="V82" s="72">
        <f ca="1">U82/(6366197.724*0.9996)</f>
        <v>0.52685319653264651</v>
      </c>
      <c r="W82" s="72">
        <f ca="1">(Coef!$J$9/(1+Coef!$J$8*(COS(V82))^2)^0.5)*Coef!$J$6</f>
        <v>6380987.9360868642</v>
      </c>
      <c r="X82" s="72">
        <f ca="1">6*E82-183</f>
        <v>-9</v>
      </c>
      <c r="Y82" s="72">
        <f ca="1">(S82-500000)/W82</f>
        <v>-2.4989860754663757E-3</v>
      </c>
      <c r="Z82" s="72">
        <f ca="1">SIN(2*V82)</f>
        <v>0.8692614572118168</v>
      </c>
      <c r="AA82" s="72">
        <f ca="1">Z82*(COS(V82))^2</f>
        <v>0.64949157070853569</v>
      </c>
      <c r="AB82" s="72">
        <f ca="1">V82+(Z82/2)</f>
        <v>0.96148392513855496</v>
      </c>
      <c r="AC82" s="72">
        <f ca="1">(3*AB82+AA82)/4</f>
        <v>0.88348583653105017</v>
      </c>
      <c r="AD82" s="72">
        <f ca="1">(5*AC82+AA82*(COS(V82))^2)/3</f>
        <v>1.6342379666128739</v>
      </c>
      <c r="AE82" s="72">
        <f ca="1">Coef!$J$6*Coef!$J$9*(V82-(Coef!$J$10*AB82)+(Coef!$J$11*AC82)-(Coef!$J$12*AD82))</f>
        <v>3339447.4201441491</v>
      </c>
      <c r="AF82" s="72">
        <f ca="1">(U82-AE82)/W82</f>
        <v>2.0784524259709171E-3</v>
      </c>
      <c r="AG82" s="72">
        <f ca="1">((Coef!$J$8*Y82^2)/2)*(COS(V82))^2</f>
        <v>1.5723464336767045E-8</v>
      </c>
      <c r="AH82" s="72">
        <f ca="1">Y82*(1-(AG82/3))</f>
        <v>-2.4989860623688032E-3</v>
      </c>
      <c r="AI82" s="72">
        <f ca="1">AF82*(1-AG82)+V82</f>
        <v>0.52893164892593691</v>
      </c>
      <c r="AJ82" s="72">
        <f ca="1">(EXP(AH82)-EXP(-AH82))/2</f>
        <v>-2.4989886633690617E-3</v>
      </c>
      <c r="AK82" s="72">
        <f ca="1">ATAN(AJ82/COS(AI82))</f>
        <v>-2.8945286815526636E-3</v>
      </c>
      <c r="AL82" s="72">
        <f ca="1">ATAN(COS(AK82)*TAN(AI82))</f>
        <v>0.52892982390419641</v>
      </c>
      <c r="AM82" s="72">
        <f ca="1">V82+(1+Coef!$J$8*(COS(V82))^2-(3/2)*Coef!$J$8*SIN(V82)*COS(V82)*(AL82-V82))*(AL82-V82)</f>
        <v>0.52894026200536526</v>
      </c>
      <c r="AN82" s="34" t="str">
        <f t="shared" ca="1" si="74"/>
        <v>29 484054 3352710 N</v>
      </c>
      <c r="AO82" s="33">
        <f t="shared" ca="1" si="75"/>
        <v>30.306044627451403</v>
      </c>
      <c r="AP82" s="33">
        <f t="shared" ca="1" si="76"/>
        <v>-9.1658442771325337</v>
      </c>
      <c r="AQ82" s="72">
        <v>285</v>
      </c>
      <c r="AR82" s="72">
        <v>810000</v>
      </c>
      <c r="AS82" s="72">
        <f t="shared" ca="1" si="62"/>
        <v>0.52894026200536526</v>
      </c>
      <c r="AT82" s="72">
        <f t="shared" ca="1" si="62"/>
        <v>-0.15997416136104231</v>
      </c>
      <c r="AU82" s="72">
        <f t="shared" si="62"/>
        <v>4.9741883681838397</v>
      </c>
      <c r="AV82" s="72">
        <f t="array" aca="1" ref="AV82" ca="1">ATAN((1-f)*TAN(AS82))</f>
        <v>0.52747833382330345</v>
      </c>
      <c r="AW82" s="72">
        <f t="shared" ca="1" si="77"/>
        <v>1.1526942002357747</v>
      </c>
      <c r="AX82" s="72">
        <f t="shared" ca="1" si="78"/>
        <v>-0.83463633051202102</v>
      </c>
      <c r="AY82" s="72">
        <f t="shared" ca="1" si="158"/>
        <v>2.0446433201874686E-3</v>
      </c>
      <c r="AZ82" s="72">
        <f t="shared" ca="1" si="114"/>
        <v>5.1063892609854692E-4</v>
      </c>
      <c r="BA82" s="72">
        <f t="shared" ca="1" si="115"/>
        <v>1.0005109650327626</v>
      </c>
      <c r="BB82" s="72">
        <f t="shared" ca="1" si="116"/>
        <v>5.106388761672298E-4</v>
      </c>
      <c r="BC82" s="72">
        <f t="shared" ca="1" si="159"/>
        <v>0.1273584827082658</v>
      </c>
      <c r="BD82" s="75">
        <f t="shared" ca="1" si="117"/>
        <v>2.4327468831798154</v>
      </c>
      <c r="BE82" s="75">
        <f t="shared" ca="1" si="118"/>
        <v>-4.9255676950016986E-5</v>
      </c>
      <c r="BF82" s="75">
        <f t="shared" ca="1" si="160"/>
        <v>0.12730922703131578</v>
      </c>
      <c r="BG82" s="75">
        <f t="shared" ca="1" si="119"/>
        <v>2.4326976275028653</v>
      </c>
      <c r="BH82" s="75">
        <f t="shared" ca="1" si="120"/>
        <v>-4.923465120861358E-5</v>
      </c>
      <c r="BI82" s="75">
        <f t="shared" ca="1" si="161"/>
        <v>0.12730924805705718</v>
      </c>
      <c r="BJ82" s="75">
        <f t="shared" ca="1" si="121"/>
        <v>2.4326976485286065</v>
      </c>
      <c r="BK82" s="75">
        <f t="shared" ca="1" si="122"/>
        <v>-4.9234660183568827E-5</v>
      </c>
      <c r="BL82" s="75">
        <f t="shared" ca="1" si="162"/>
        <v>0.12730924804808225</v>
      </c>
      <c r="BM82" s="72">
        <f t="array" aca="1" ref="BM82" ca="1">ATAN2((1-f)*SQRT(AX82^2+(SIN(AV82)*SIN(BL82)-COS(AV82)*COS(BL82)*COS(AU82))^2),SIN(AV82)*COS(BL82)+COS(AV82)*SIN(BL82)*COS(AU82))</f>
        <v>0.55737003059904833</v>
      </c>
      <c r="BN82" s="72">
        <f t="shared" ca="1" si="123"/>
        <v>-0.14488221432317838</v>
      </c>
      <c r="BO82" s="72">
        <f t="array" aca="1" ref="BO82" ca="1">f/16*(1-AX82^2)*(4+f*(4-3*(1-AX82^2)))</f>
        <v>2.5495437192961964E-4</v>
      </c>
      <c r="BP82" s="72">
        <f t="array" aca="1" ref="BP82" ca="1">BN82-(1-BO82)*f*AX82*(BL82+BO82*SIN(BL82)*(COS(BJ82)+BO82*COS(BL82)*(-1+2*COS(BJ82)^2)))</f>
        <v>-0.14452611454648354</v>
      </c>
      <c r="BQ82" s="72">
        <f t="shared" ca="1" si="124"/>
        <v>-0.30450027590752582</v>
      </c>
      <c r="BR82" s="13">
        <f t="shared" ca="1" si="125"/>
        <v>31.934950380403023</v>
      </c>
      <c r="BS82" s="13">
        <f t="shared" ca="1" si="126"/>
        <v>-17.446580670070333</v>
      </c>
      <c r="BT82" s="15">
        <f t="shared" ca="1" si="127"/>
        <v>28</v>
      </c>
      <c r="BU82" s="15">
        <f t="shared" ca="1" si="128"/>
        <v>-15</v>
      </c>
      <c r="BV82" s="15">
        <f t="shared" ca="1" si="63"/>
        <v>0.55737003059904833</v>
      </c>
      <c r="BW82" s="15">
        <f t="shared" ca="1" si="63"/>
        <v>-0.30450027590752582</v>
      </c>
      <c r="BX82" s="15">
        <f t="shared" ca="1" si="129"/>
        <v>-0.26179938779914941</v>
      </c>
      <c r="BY82" s="15">
        <f t="shared" ca="1" si="130"/>
        <v>0.84864918273013823</v>
      </c>
      <c r="BZ82" s="16">
        <f t="shared" ca="1" si="131"/>
        <v>4.853822241232094E-3</v>
      </c>
      <c r="CA82" s="15">
        <f t="shared" ca="1" si="132"/>
        <v>6384118.6927669905</v>
      </c>
      <c r="CB82" s="15">
        <f t="shared" ca="1" si="133"/>
        <v>0.62329183742810434</v>
      </c>
      <c r="CC82" s="15">
        <f t="shared" ca="1" si="134"/>
        <v>0.38849271460450246</v>
      </c>
      <c r="CD82" s="17">
        <f t="shared" ca="1" si="135"/>
        <v>0</v>
      </c>
      <c r="CE82" s="15">
        <f t="shared" ca="1" si="136"/>
        <v>-4.2700888108376411E-2</v>
      </c>
      <c r="CF82" s="16">
        <f t="shared" ca="1" si="137"/>
        <v>0.61636110763672958</v>
      </c>
      <c r="CG82" s="15">
        <f t="shared" ca="1" si="138"/>
        <v>4.6552859239279849</v>
      </c>
      <c r="CH82" s="15">
        <f t="shared" ca="1" si="139"/>
        <v>-1.6646196366381896</v>
      </c>
      <c r="CI82" s="15">
        <f t="shared" ca="1" si="140"/>
        <v>39.306608536399985</v>
      </c>
      <c r="CJ82" s="15">
        <f t="shared" ca="1" si="141"/>
        <v>-98.130784691101326</v>
      </c>
      <c r="CK82" s="15">
        <f t="shared" ca="1" si="142"/>
        <v>258.29366897533032</v>
      </c>
      <c r="CL82" s="15">
        <f t="shared" ca="1" si="143"/>
        <v>-231379.36778833542</v>
      </c>
      <c r="CM82" s="15">
        <f t="shared" ca="1" si="144"/>
        <v>3537253.3762033945</v>
      </c>
      <c r="CN82" s="15">
        <f t="shared" ca="1" si="145"/>
        <v>268713.1839587799</v>
      </c>
      <c r="CO82" s="15">
        <f t="shared" ca="1" si="146"/>
        <v>3535838.4748529135</v>
      </c>
      <c r="CP82" s="15" t="str">
        <f ca="1">VLOOKUP(_xlfn.FLOOR.MATH(BR82/8+11),Coef!$B$4:$C$23,2)</f>
        <v>R</v>
      </c>
      <c r="CQ82" s="15">
        <f ca="1">_xlfn.FLOOR.MATH(CN82/100000)</f>
        <v>2</v>
      </c>
      <c r="CR82" s="15" t="str">
        <f ca="1">VLOOKUP(MOD(BT82-1,3)*8+CQ82,Coef!$A$2:$C$25,3)</f>
        <v>B</v>
      </c>
      <c r="CS82" s="15">
        <f ca="1">(MOD(_xlfn.FLOOR.MATH(CO82/100000),20))</f>
        <v>15</v>
      </c>
      <c r="CT82" s="15" t="str">
        <f ca="1">VLOOKUP(MOD(MOD(BT82+1,2)*5+CS82,20)+1,Coef!$A$2:$C$21,3)</f>
        <v>A</v>
      </c>
      <c r="CU82" s="15"/>
      <c r="CV82" s="15" t="str">
        <f t="shared" ca="1" si="64"/>
        <v>68713</v>
      </c>
      <c r="CW82" s="15" t="str">
        <f t="shared" ca="1" si="64"/>
        <v>35838</v>
      </c>
      <c r="CX82" s="18" t="str">
        <f t="shared" ca="1" si="147"/>
        <v>268713 mE 3535838 mN 28 S</v>
      </c>
      <c r="CY82" s="15" t="str">
        <f t="shared" ca="1" si="148"/>
        <v>28RBA6871335838</v>
      </c>
    </row>
    <row r="83" spans="2:103">
      <c r="B83" s="42" t="s">
        <v>1337</v>
      </c>
      <c r="C83" s="72" t="str">
        <f t="shared" si="149"/>
        <v>29SQT1764079477</v>
      </c>
      <c r="D83" s="72">
        <f t="array" aca="1" ref="D83" ca="1">MATCH(TRUE,ISERROR(VALUE(MID(C83,ROW(INDIRECT("1:"&amp;LEN(C83))),1))),0)</f>
        <v>3</v>
      </c>
      <c r="E83" s="72">
        <f t="shared" ca="1" si="150"/>
        <v>29</v>
      </c>
      <c r="F83" s="72" t="str">
        <f t="shared" ca="1" si="151"/>
        <v>S</v>
      </c>
      <c r="G83" s="72" t="str">
        <f t="shared" ca="1" si="152"/>
        <v>Q</v>
      </c>
      <c r="H83" s="72" t="str">
        <f t="shared" ca="1" si="153"/>
        <v>T</v>
      </c>
      <c r="I83" s="72">
        <f t="shared" ca="1" si="154"/>
        <v>10</v>
      </c>
      <c r="J83" s="72">
        <f t="shared" ca="1" si="155"/>
        <v>17640</v>
      </c>
      <c r="K83" s="72">
        <f t="shared" ca="1" si="156"/>
        <v>79477</v>
      </c>
      <c r="L83" s="72">
        <f t="shared" ca="1" si="157"/>
        <v>170.80604746885038</v>
      </c>
      <c r="M83" s="72">
        <f ca="1">VLOOKUP(G83,Coef!$C$2:$F$25,4)</f>
        <v>7</v>
      </c>
      <c r="N83" s="31">
        <f ca="1">VLOOKUP(F83,Coef!$C$4:$D$23,2)</f>
        <v>15</v>
      </c>
      <c r="O83" s="31">
        <f ca="1">MOD(VLOOKUP(H83,Coef!$C$2:$G$21,5)+MOD(E83+1,2)*15,20)</f>
        <v>18</v>
      </c>
      <c r="P83" s="31">
        <f ca="1">VLOOKUP(N83,Coef!$A$27:$B$46,2)</f>
        <v>3.56</v>
      </c>
      <c r="Q83" s="31">
        <f ca="1">VLOOKUP(N83,Coef!$A$27:$C$46,3)+O83/10-0.1</f>
        <v>3.6999999999999997</v>
      </c>
      <c r="R83" s="31">
        <f ca="1">IF(Q83+0.1&lt;P83,Q83+2,Q83)</f>
        <v>3.6999999999999997</v>
      </c>
      <c r="S83" s="72">
        <f ca="1">M83*100000+J83</f>
        <v>717640</v>
      </c>
      <c r="T83" s="72">
        <f ca="1">R83*1000000+K83</f>
        <v>3779476.9999999995</v>
      </c>
      <c r="U83" s="72">
        <f ca="1">IF(N83&lt;11,T83-10000000,T83)</f>
        <v>3779476.9999999995</v>
      </c>
      <c r="V83" s="72">
        <f ca="1">U83/(6366197.724*0.9996)</f>
        <v>0.5939164254205157</v>
      </c>
      <c r="W83" s="72">
        <f ca="1">(Coef!$J$9/(1+Coef!$J$8*(COS(V83))^2)^0.5)*Coef!$J$6</f>
        <v>6382279.2958460515</v>
      </c>
      <c r="X83" s="72">
        <f ca="1">6*E83-183</f>
        <v>-9</v>
      </c>
      <c r="Y83" s="72">
        <f ca="1">(S83-500000)/W83</f>
        <v>3.4100669981906376E-2</v>
      </c>
      <c r="Z83" s="72">
        <f ca="1">SIN(2*V83)</f>
        <v>0.92756134544199742</v>
      </c>
      <c r="AA83" s="72">
        <f ca="1">Z83*(COS(V83))^2</f>
        <v>0.63708201964409916</v>
      </c>
      <c r="AB83" s="72">
        <f ca="1">V83+(Z83/2)</f>
        <v>1.0576970981415144</v>
      </c>
      <c r="AC83" s="72">
        <f ca="1">(3*AB83+AA83)/4</f>
        <v>0.9525433285171605</v>
      </c>
      <c r="AD83" s="72">
        <f ca="1">(5*AC83+AA83*(COS(V83))^2)/3</f>
        <v>1.7334290540144528</v>
      </c>
      <c r="AE83" s="72">
        <f ca="1">Coef!$J$6*Coef!$J$9*(V83-(Coef!$J$10*AB83)+(Coef!$J$11*AC83)-(Coef!$J$12*AD83))</f>
        <v>3765360.8526075752</v>
      </c>
      <c r="AF83" s="72">
        <f ca="1">(U83-AE83)/W83</f>
        <v>2.2117721174646611E-3</v>
      </c>
      <c r="AG83" s="72">
        <f ca="1">((Coef!$J$8*Y83^2)/2)*(COS(V83))^2</f>
        <v>2.6913860797762267E-6</v>
      </c>
      <c r="AH83" s="72">
        <f ca="1">Y83*(1-(AG83/3))</f>
        <v>3.4100639389216876E-2</v>
      </c>
      <c r="AI83" s="72">
        <f ca="1">AF83*(1-AG83)+V83</f>
        <v>0.59612819158524766</v>
      </c>
      <c r="AJ83" s="72">
        <f ca="1">(EXP(AH83)-EXP(-AH83))/2</f>
        <v>3.4107248782077382E-2</v>
      </c>
      <c r="AK83" s="72">
        <f ca="1">ATAN(AJ83/COS(AI83))</f>
        <v>4.1193125861060075E-2</v>
      </c>
      <c r="AL83" s="72">
        <f ca="1">ATAN(COS(AK83)*TAN(AI83))</f>
        <v>0.59573395597055467</v>
      </c>
      <c r="AM83" s="72">
        <f ca="1">V83+(1+Coef!$J$8*(COS(V83))^2-(3/2)*Coef!$J$8*SIN(V83)*COS(V83)*(AL83-V83))*(AL83-V83)</f>
        <v>0.5957423536957529</v>
      </c>
      <c r="AN83" s="34" t="str">
        <f t="shared" ca="1" si="74"/>
        <v>29 717640 3779477 N</v>
      </c>
      <c r="AO83" s="33">
        <f t="shared" ca="1" si="75"/>
        <v>34.133522543956559</v>
      </c>
      <c r="AP83" s="33">
        <f t="shared" ca="1" si="76"/>
        <v>-6.6398077432100528</v>
      </c>
      <c r="AQ83" s="72">
        <v>285</v>
      </c>
      <c r="AR83" s="72">
        <v>810000</v>
      </c>
      <c r="AS83" s="72">
        <f t="shared" ref="AS83:AU146" ca="1" si="163">AO83*PI()/180</f>
        <v>0.5957423536957529</v>
      </c>
      <c r="AT83" s="72">
        <f t="shared" ca="1" si="163"/>
        <v>-0.11588650681842959</v>
      </c>
      <c r="AU83" s="72">
        <f t="shared" si="163"/>
        <v>4.9741883681838397</v>
      </c>
      <c r="AV83" s="72">
        <f t="array" aca="1" ref="AV83" ca="1">ATAN((1-f)*TAN(AS83))</f>
        <v>0.59418346327030991</v>
      </c>
      <c r="AW83" s="72">
        <f t="shared" ca="1" si="77"/>
        <v>1.204963184183528</v>
      </c>
      <c r="AX83" s="72">
        <f t="shared" ca="1" si="78"/>
        <v>-0.80037183736734041</v>
      </c>
      <c r="AY83" s="72">
        <f t="shared" ca="1" si="158"/>
        <v>2.4222083006348698E-3</v>
      </c>
      <c r="AZ83" s="72">
        <f t="shared" ca="1" si="114"/>
        <v>6.0481979690764364E-4</v>
      </c>
      <c r="BA83" s="72">
        <f t="shared" ca="1" si="115"/>
        <v>1.0006052773323675</v>
      </c>
      <c r="BB83" s="72">
        <f t="shared" ca="1" si="116"/>
        <v>6.0481971393990333E-4</v>
      </c>
      <c r="BC83" s="72">
        <f t="shared" ca="1" si="159"/>
        <v>0.1273464785027609</v>
      </c>
      <c r="BD83" s="75">
        <f t="shared" ca="1" si="117"/>
        <v>2.5372728468698167</v>
      </c>
      <c r="BE83" s="75">
        <f t="shared" ca="1" si="118"/>
        <v>-6.3239571297812248E-5</v>
      </c>
      <c r="BF83" s="75">
        <f t="shared" ca="1" si="160"/>
        <v>0.12728323893146309</v>
      </c>
      <c r="BG83" s="75">
        <f t="shared" ca="1" si="119"/>
        <v>2.5372096072985189</v>
      </c>
      <c r="BH83" s="75">
        <f t="shared" ca="1" si="120"/>
        <v>-6.3205577209401778E-5</v>
      </c>
      <c r="BI83" s="75">
        <f t="shared" ca="1" si="161"/>
        <v>0.1272832729255515</v>
      </c>
      <c r="BJ83" s="75">
        <f t="shared" ca="1" si="121"/>
        <v>2.5372096412926073</v>
      </c>
      <c r="BK83" s="75">
        <f t="shared" ca="1" si="122"/>
        <v>-6.3205595482142778E-5</v>
      </c>
      <c r="BL83" s="75">
        <f t="shared" ca="1" si="162"/>
        <v>0.12728327290727875</v>
      </c>
      <c r="BM83" s="72">
        <f t="array" aca="1" ref="BM83" ca="1">ATAN2((1-f)*SQRT(AX83^2+(SIN(AV83)*SIN(BL83)-COS(AV83)*COS(BL83)*COS(AU83))^2),SIN(AV83)*COS(BL83)+COS(AV83)*SIN(BL83)*COS(AU83))</f>
        <v>0.62342515197567661</v>
      </c>
      <c r="BN83" s="72">
        <f t="shared" ca="1" si="123"/>
        <v>-0.15143041335673366</v>
      </c>
      <c r="BO83" s="72">
        <f t="array" aca="1" ref="BO83" ca="1">f/16*(1-AX83^2)*(4+f*(4-3*(1-AX83^2)))</f>
        <v>3.0199194977811124E-4</v>
      </c>
      <c r="BP83" s="72">
        <f t="array" aca="1" ref="BP83" ca="1">BN83-(1-BO83)*f*AX83*(BL83+BO83*SIN(BL83)*(COS(BJ83)+BO83*COS(BL83)*(-1+2*COS(BJ83)^2)))</f>
        <v>-0.15108903706182675</v>
      </c>
      <c r="BQ83" s="72">
        <f t="shared" ca="1" si="124"/>
        <v>-0.26697554388025635</v>
      </c>
      <c r="BR83" s="13">
        <f t="shared" ca="1" si="125"/>
        <v>35.719630050508208</v>
      </c>
      <c r="BS83" s="13">
        <f t="shared" ca="1" si="126"/>
        <v>-15.296571897548404</v>
      </c>
      <c r="BT83" s="15">
        <f t="shared" ca="1" si="127"/>
        <v>28</v>
      </c>
      <c r="BU83" s="15">
        <f t="shared" ca="1" si="128"/>
        <v>-15</v>
      </c>
      <c r="BV83" s="15">
        <f t="shared" ref="BV83:BW113" ca="1" si="164">BR83*PI()/180</f>
        <v>0.62342515197567661</v>
      </c>
      <c r="BW83" s="15">
        <f t="shared" ca="1" si="164"/>
        <v>-0.26697554388025635</v>
      </c>
      <c r="BX83" s="15">
        <f t="shared" ca="1" si="129"/>
        <v>-0.26179938779914941</v>
      </c>
      <c r="BY83" s="15">
        <f t="shared" ca="1" si="130"/>
        <v>0.81188355275527901</v>
      </c>
      <c r="BZ83" s="16">
        <f t="shared" ca="1" si="131"/>
        <v>4.4423723741944029E-3</v>
      </c>
      <c r="CA83" s="15">
        <f t="shared" ca="1" si="132"/>
        <v>6385426.1225987813</v>
      </c>
      <c r="CB83" s="15">
        <f t="shared" ca="1" si="133"/>
        <v>0.71909253766412495</v>
      </c>
      <c r="CC83" s="15">
        <f t="shared" ca="1" si="134"/>
        <v>0.51709407772423099</v>
      </c>
      <c r="CD83" s="17">
        <f t="shared" ca="1" si="135"/>
        <v>0</v>
      </c>
      <c r="CE83" s="15">
        <f t="shared" ca="1" si="136"/>
        <v>-5.1761560811069418E-3</v>
      </c>
      <c r="CF83" s="16">
        <f t="shared" ca="1" si="137"/>
        <v>0.48734829464996343</v>
      </c>
      <c r="CG83" s="15">
        <f t="shared" ca="1" si="138"/>
        <v>4.5229662123327632</v>
      </c>
      <c r="CH83" s="15">
        <f t="shared" ca="1" si="139"/>
        <v>-3.8448806827269468</v>
      </c>
      <c r="CI83" s="15">
        <f t="shared" ca="1" si="140"/>
        <v>31.717319251149817</v>
      </c>
      <c r="CJ83" s="15">
        <f t="shared" ca="1" si="141"/>
        <v>-138.96418204052961</v>
      </c>
      <c r="CK83" s="15">
        <f t="shared" ca="1" si="142"/>
        <v>-78.627186791545356</v>
      </c>
      <c r="CL83" s="15">
        <f t="shared" ca="1" si="143"/>
        <v>-26834.383033781702</v>
      </c>
      <c r="CM83" s="15">
        <f t="shared" ca="1" si="144"/>
        <v>3954474.3747012103</v>
      </c>
      <c r="CN83" s="15">
        <f t="shared" ca="1" si="145"/>
        <v>473176.35071943182</v>
      </c>
      <c r="CO83" s="15">
        <f t="shared" ca="1" si="146"/>
        <v>3952892.58495133</v>
      </c>
      <c r="CP83" s="15" t="str">
        <f ca="1">VLOOKUP(_xlfn.FLOOR.MATH(BR83/8+11),Coef!$B$4:$C$23,2)</f>
        <v>S</v>
      </c>
      <c r="CQ83" s="15">
        <f ca="1">_xlfn.FLOOR.MATH(CN83/100000)</f>
        <v>4</v>
      </c>
      <c r="CR83" s="15" t="str">
        <f ca="1">VLOOKUP(MOD(BT83-1,3)*8+CQ83,Coef!$A$2:$C$25,3)</f>
        <v>D</v>
      </c>
      <c r="CS83" s="15">
        <f ca="1">(MOD(_xlfn.FLOOR.MATH(CO83/100000),20))</f>
        <v>19</v>
      </c>
      <c r="CT83" s="15" t="str">
        <f ca="1">VLOOKUP(MOD(MOD(BT83+1,2)*5+CS83,20)+1,Coef!$A$2:$C$21,3)</f>
        <v>E</v>
      </c>
      <c r="CU83" s="15"/>
      <c r="CV83" s="15" t="str">
        <f t="shared" ref="CV83:CW113" ca="1" si="165">RIGHT(_xlfn.FLOOR.MATH(1000000+CN83),5)</f>
        <v>73176</v>
      </c>
      <c r="CW83" s="15" t="str">
        <f t="shared" ca="1" si="165"/>
        <v>52892</v>
      </c>
      <c r="CX83" s="18" t="str">
        <f t="shared" ca="1" si="147"/>
        <v>473176 mE 3952892 mN 28 S</v>
      </c>
      <c r="CY83" s="15" t="str">
        <f t="shared" ca="1" si="148"/>
        <v>28SDE7317652892</v>
      </c>
    </row>
    <row r="84" spans="2:103">
      <c r="B84" s="42" t="s">
        <v>1286</v>
      </c>
      <c r="C84" s="72" t="str">
        <f t="shared" si="149"/>
        <v>29RNQ9342199568</v>
      </c>
      <c r="D84" s="72">
        <f t="array" aca="1" ref="D84" ca="1">MATCH(TRUE,ISERROR(VALUE(MID(C84,ROW(INDIRECT("1:"&amp;LEN(C84))),1))),0)</f>
        <v>3</v>
      </c>
      <c r="E84" s="72">
        <f t="shared" ca="1" si="150"/>
        <v>29</v>
      </c>
      <c r="F84" s="72" t="str">
        <f t="shared" ca="1" si="151"/>
        <v>R</v>
      </c>
      <c r="G84" s="72" t="str">
        <f t="shared" ca="1" si="152"/>
        <v>N</v>
      </c>
      <c r="H84" s="72" t="str">
        <f t="shared" ca="1" si="153"/>
        <v>Q</v>
      </c>
      <c r="I84" s="72">
        <f t="shared" ca="1" si="154"/>
        <v>10</v>
      </c>
      <c r="J84" s="72">
        <f t="shared" ca="1" si="155"/>
        <v>93421</v>
      </c>
      <c r="K84" s="72">
        <f t="shared" ca="1" si="156"/>
        <v>99568</v>
      </c>
      <c r="L84" s="72">
        <f t="shared" ca="1" si="157"/>
        <v>170.80604746885038</v>
      </c>
      <c r="M84" s="72">
        <f ca="1">VLOOKUP(G84,Coef!$C$2:$F$25,4)</f>
        <v>5</v>
      </c>
      <c r="N84" s="31">
        <f ca="1">VLOOKUP(F84,Coef!$C$4:$D$23,2)</f>
        <v>14</v>
      </c>
      <c r="O84" s="31">
        <f ca="1">MOD(VLOOKUP(H84,Coef!$C$2:$G$21,5)+MOD(E84+1,2)*15,20)</f>
        <v>15</v>
      </c>
      <c r="P84" s="31">
        <f ca="1">VLOOKUP(N84,Coef!$A$27:$B$46,2)</f>
        <v>2.67</v>
      </c>
      <c r="Q84" s="31">
        <f ca="1">VLOOKUP(N84,Coef!$A$27:$C$46,3)+O84/10-0.1</f>
        <v>3.4</v>
      </c>
      <c r="R84" s="31">
        <f ca="1">IF(Q84+0.1&lt;P84,Q84+2,Q84)</f>
        <v>3.4</v>
      </c>
      <c r="S84" s="72">
        <f ca="1">M84*100000+J84</f>
        <v>593421</v>
      </c>
      <c r="T84" s="72">
        <f ca="1">R84*1000000+K84</f>
        <v>3499568</v>
      </c>
      <c r="U84" s="72">
        <f ca="1">IF(N84&lt;11,T84-10000000,T84)</f>
        <v>3499568</v>
      </c>
      <c r="V84" s="72">
        <f ca="1">U84/(6366197.724*0.9996)</f>
        <v>0.54993082828021533</v>
      </c>
      <c r="W84" s="72">
        <f ca="1">(Coef!$J$9/(1+Coef!$J$8*(COS(V84))^2)^0.5)*Coef!$J$6</f>
        <v>6381422.6459931424</v>
      </c>
      <c r="X84" s="72">
        <f ca="1">6*E84-183</f>
        <v>-9</v>
      </c>
      <c r="Y84" s="72">
        <f ca="1">(S84-500000)/W84</f>
        <v>1.4639525570157698E-2</v>
      </c>
      <c r="Z84" s="72">
        <f ca="1">SIN(2*V84)</f>
        <v>0.89114459948565472</v>
      </c>
      <c r="AA84" s="72">
        <f ca="1">Z84*(COS(V84))^2</f>
        <v>0.64773710059471257</v>
      </c>
      <c r="AB84" s="72">
        <f ca="1">V84+(Z84/2)</f>
        <v>0.99550312802304264</v>
      </c>
      <c r="AC84" s="72">
        <f ca="1">(3*AB84+AA84)/4</f>
        <v>0.90856162116596018</v>
      </c>
      <c r="AD84" s="72">
        <f ca="1">(5*AC84+AA84*(COS(V84))^2)/3</f>
        <v>1.6712073678710357</v>
      </c>
      <c r="AE84" s="72">
        <f ca="1">Coef!$J$6*Coef!$J$9*(V84-(Coef!$J$10*AB84)+(Coef!$J$11*AC84)-(Coef!$J$12*AD84))</f>
        <v>3485982.6041843039</v>
      </c>
      <c r="AF84" s="72">
        <f ca="1">(U84-AE84)/W84</f>
        <v>2.1288976720929605E-3</v>
      </c>
      <c r="AG84" s="72">
        <f ca="1">((Coef!$J$8*Y84^2)/2)*(COS(V84))^2</f>
        <v>5.249308182977157E-7</v>
      </c>
      <c r="AH84" s="72">
        <f ca="1">Y84*(1-(AG84/3))</f>
        <v>1.463952300857832E-2</v>
      </c>
      <c r="AI84" s="72">
        <f ca="1">AF84*(1-AG84)+V84</f>
        <v>0.55205972483478427</v>
      </c>
      <c r="AJ84" s="72">
        <f ca="1">(EXP(AH84)-EXP(-AH84))/2</f>
        <v>1.4640045927290735E-2</v>
      </c>
      <c r="AK84" s="72">
        <f ca="1">ATAN(AJ84/COS(AI84))</f>
        <v>1.719263620248607E-2</v>
      </c>
      <c r="AL84" s="72">
        <f ca="1">ATAN(COS(AK84)*TAN(AI84))</f>
        <v>0.55199372898671994</v>
      </c>
      <c r="AM84" s="72">
        <f ca="1">V84+(1+Coef!$J$8*(COS(V84))^2-(3/2)*Coef!$J$8*SIN(V84)*COS(V84)*(AL84-V84))*(AL84-V84)</f>
        <v>0.55200381528492337</v>
      </c>
      <c r="AN84" s="34" t="str">
        <f t="shared" ca="1" si="74"/>
        <v>29 593421 3499568 N</v>
      </c>
      <c r="AO84" s="33">
        <f t="shared" ca="1" si="75"/>
        <v>31.627488890945195</v>
      </c>
      <c r="AP84" s="33">
        <f t="shared" ca="1" si="76"/>
        <v>-8.0149345068937219</v>
      </c>
      <c r="AQ84" s="72">
        <v>285</v>
      </c>
      <c r="AR84" s="72">
        <v>810000</v>
      </c>
      <c r="AS84" s="72">
        <f t="shared" ca="1" si="163"/>
        <v>0.55200381528492348</v>
      </c>
      <c r="AT84" s="72">
        <f t="shared" ca="1" si="163"/>
        <v>-0.13988699647700359</v>
      </c>
      <c r="AU84" s="72">
        <f t="shared" si="163"/>
        <v>4.9741883681838397</v>
      </c>
      <c r="AV84" s="72">
        <f t="array" aca="1" ref="AV84" ca="1">ATAN((1-f)*TAN(AS84))</f>
        <v>0.55050537465028426</v>
      </c>
      <c r="AW84" s="72">
        <f t="shared" ca="1" si="77"/>
        <v>1.171752815447958</v>
      </c>
      <c r="AX84" s="72">
        <f t="shared" ca="1" si="78"/>
        <v>-0.82322019616905073</v>
      </c>
      <c r="AY84" s="72">
        <f t="shared" ca="1" si="158"/>
        <v>2.1721971438482938E-3</v>
      </c>
      <c r="AZ84" s="72">
        <f t="shared" ca="1" si="114"/>
        <v>5.4246028042557255E-4</v>
      </c>
      <c r="BA84" s="72">
        <f t="shared" ca="1" si="115"/>
        <v>1.0005428283090114</v>
      </c>
      <c r="BB84" s="72">
        <f t="shared" ca="1" si="116"/>
        <v>5.4246022056579483E-4</v>
      </c>
      <c r="BC84" s="72">
        <f t="shared" ca="1" si="159"/>
        <v>0.1273544268513826</v>
      </c>
      <c r="BD84" s="75">
        <f t="shared" ca="1" si="117"/>
        <v>2.4708600577472986</v>
      </c>
      <c r="BE84" s="75">
        <f t="shared" ca="1" si="118"/>
        <v>-5.3996262304013555E-5</v>
      </c>
      <c r="BF84" s="75">
        <f t="shared" ca="1" si="160"/>
        <v>0.12730043058907858</v>
      </c>
      <c r="BG84" s="75">
        <f t="shared" ca="1" si="119"/>
        <v>2.4708060614849945</v>
      </c>
      <c r="BH84" s="75">
        <f t="shared" ca="1" si="120"/>
        <v>-5.397118065537498E-5</v>
      </c>
      <c r="BI84" s="75">
        <f t="shared" ca="1" si="161"/>
        <v>0.12730045567072723</v>
      </c>
      <c r="BJ84" s="75">
        <f t="shared" ca="1" si="121"/>
        <v>2.4708060865666432</v>
      </c>
      <c r="BK84" s="75">
        <f t="shared" ca="1" si="122"/>
        <v>-5.3971192305599751E-5</v>
      </c>
      <c r="BL84" s="75">
        <f t="shared" ca="1" si="162"/>
        <v>0.12730045565907699</v>
      </c>
      <c r="BM84" s="72">
        <f t="array" aca="1" ref="BM84" ca="1">ATAN2((1-f)*SQRT(AX84^2+(SIN(AV84)*SIN(BL84)-COS(AV84)*COS(BL84)*COS(AU84))^2),SIN(AV84)*COS(BL84)+COS(AV84)*SIN(BL84)*COS(AU84))</f>
        <v>0.58018293435136303</v>
      </c>
      <c r="BN84" s="72">
        <f t="shared" ca="1" si="123"/>
        <v>-0.14700554558666909</v>
      </c>
      <c r="BO84" s="72">
        <f t="array" aca="1" ref="BO84" ca="1">f/16*(1-AX84^2)*(4+f*(4-3*(1-AX84^2)))</f>
        <v>2.7084668705426752E-4</v>
      </c>
      <c r="BP84" s="72">
        <f t="array" aca="1" ref="BP84" ca="1">BN84-(1-BO84)*f*AX84*(BL84+BO84*SIN(BL84)*(COS(BJ84)+BO84*COS(BL84)*(-1+2*COS(BJ84)^2)))</f>
        <v>-0.14665435289829379</v>
      </c>
      <c r="BQ84" s="72">
        <f t="shared" ca="1" si="124"/>
        <v>-0.28654134937529741</v>
      </c>
      <c r="BR84" s="13">
        <f t="shared" ca="1" si="125"/>
        <v>33.242033483848815</v>
      </c>
      <c r="BS84" s="13">
        <f t="shared" ca="1" si="126"/>
        <v>-16.417609975188128</v>
      </c>
      <c r="BT84" s="15">
        <f t="shared" ca="1" si="127"/>
        <v>28</v>
      </c>
      <c r="BU84" s="15">
        <f t="shared" ca="1" si="128"/>
        <v>-15</v>
      </c>
      <c r="BV84" s="15">
        <f t="shared" ca="1" si="164"/>
        <v>0.58018293435136303</v>
      </c>
      <c r="BW84" s="15">
        <f t="shared" ca="1" si="164"/>
        <v>-0.28654134937529741</v>
      </c>
      <c r="BX84" s="15">
        <f t="shared" ca="1" si="129"/>
        <v>-0.26179938779914941</v>
      </c>
      <c r="BY84" s="15">
        <f t="shared" ca="1" si="130"/>
        <v>0.83636238351623604</v>
      </c>
      <c r="BZ84" s="16">
        <f t="shared" ca="1" si="131"/>
        <v>4.7142917509413844E-3</v>
      </c>
      <c r="CA84" s="15">
        <f t="shared" ca="1" si="132"/>
        <v>6384561.977138388</v>
      </c>
      <c r="CB84" s="15">
        <f t="shared" ca="1" si="133"/>
        <v>0.6554299382390576</v>
      </c>
      <c r="CC84" s="15">
        <f t="shared" ca="1" si="134"/>
        <v>0.42958840394005487</v>
      </c>
      <c r="CD84" s="17">
        <f t="shared" ca="1" si="135"/>
        <v>0</v>
      </c>
      <c r="CE84" s="15">
        <f t="shared" ca="1" si="136"/>
        <v>-2.4741961576147997E-2</v>
      </c>
      <c r="CF84" s="16">
        <f t="shared" ca="1" si="137"/>
        <v>0.57512588781088658</v>
      </c>
      <c r="CG84" s="15">
        <f t="shared" ca="1" si="138"/>
        <v>4.61292912000527</v>
      </c>
      <c r="CH84" s="15">
        <f t="shared" ca="1" si="139"/>
        <v>-2.3645830956063536</v>
      </c>
      <c r="CI84" s="15">
        <f t="shared" ca="1" si="140"/>
        <v>36.872959868262512</v>
      </c>
      <c r="CJ84" s="15">
        <f t="shared" ca="1" si="141"/>
        <v>-111.81835516626499</v>
      </c>
      <c r="CK84" s="15">
        <f t="shared" ca="1" si="142"/>
        <v>148.67978129862465</v>
      </c>
      <c r="CL84" s="15">
        <f t="shared" ca="1" si="143"/>
        <v>-132122.73370408948</v>
      </c>
      <c r="CM84" s="15">
        <f t="shared" ca="1" si="144"/>
        <v>3680487.2561028358</v>
      </c>
      <c r="CN84" s="15">
        <f t="shared" ca="1" si="145"/>
        <v>367930.11538939213</v>
      </c>
      <c r="CO84" s="15">
        <f t="shared" ca="1" si="146"/>
        <v>3679015.0612003948</v>
      </c>
      <c r="CP84" s="15" t="str">
        <f ca="1">VLOOKUP(_xlfn.FLOOR.MATH(BR84/8+11),Coef!$B$4:$C$23,2)</f>
        <v>S</v>
      </c>
      <c r="CQ84" s="15">
        <f ca="1">_xlfn.FLOOR.MATH(CN84/100000)</f>
        <v>3</v>
      </c>
      <c r="CR84" s="15" t="str">
        <f ca="1">VLOOKUP(MOD(BT84-1,3)*8+CQ84,Coef!$A$2:$C$25,3)</f>
        <v>C</v>
      </c>
      <c r="CS84" s="15">
        <f ca="1">(MOD(_xlfn.FLOOR.MATH(CO84/100000),20))</f>
        <v>16</v>
      </c>
      <c r="CT84" s="15" t="str">
        <f ca="1">VLOOKUP(MOD(MOD(BT84+1,2)*5+CS84,20)+1,Coef!$A$2:$C$21,3)</f>
        <v>B</v>
      </c>
      <c r="CU84" s="15"/>
      <c r="CV84" s="15" t="str">
        <f t="shared" ca="1" si="165"/>
        <v>67930</v>
      </c>
      <c r="CW84" s="15" t="str">
        <f t="shared" ca="1" si="165"/>
        <v>79015</v>
      </c>
      <c r="CX84" s="18" t="str">
        <f t="shared" ca="1" si="147"/>
        <v>367930 mE 3679015 mN 28 S</v>
      </c>
      <c r="CY84" s="15" t="str">
        <f t="shared" ca="1" si="148"/>
        <v>28SCB6793079015</v>
      </c>
    </row>
    <row r="85" spans="2:103">
      <c r="B85" s="42" t="s">
        <v>1287</v>
      </c>
      <c r="C85" s="72" t="str">
        <f t="shared" si="149"/>
        <v>29SMR7655764754</v>
      </c>
      <c r="D85" s="72">
        <f t="array" aca="1" ref="D85" ca="1">MATCH(TRUE,ISERROR(VALUE(MID(C85,ROW(INDIRECT("1:"&amp;LEN(C85))),1))),0)</f>
        <v>3</v>
      </c>
      <c r="E85" s="72">
        <f t="shared" ca="1" si="150"/>
        <v>29</v>
      </c>
      <c r="F85" s="72" t="str">
        <f t="shared" ca="1" si="151"/>
        <v>S</v>
      </c>
      <c r="G85" s="72" t="str">
        <f t="shared" ca="1" si="152"/>
        <v>M</v>
      </c>
      <c r="H85" s="72" t="str">
        <f t="shared" ca="1" si="153"/>
        <v>R</v>
      </c>
      <c r="I85" s="72">
        <f t="shared" ca="1" si="154"/>
        <v>10</v>
      </c>
      <c r="J85" s="72">
        <f t="shared" ca="1" si="155"/>
        <v>76557</v>
      </c>
      <c r="K85" s="72">
        <f t="shared" ca="1" si="156"/>
        <v>64754</v>
      </c>
      <c r="L85" s="72">
        <f t="shared" ca="1" si="157"/>
        <v>170.80604746885038</v>
      </c>
      <c r="M85" s="72">
        <f ca="1">VLOOKUP(G85,Coef!$C$2:$F$25,4)</f>
        <v>4</v>
      </c>
      <c r="N85" s="31">
        <f ca="1">VLOOKUP(F85,Coef!$C$4:$D$23,2)</f>
        <v>15</v>
      </c>
      <c r="O85" s="31">
        <f ca="1">MOD(VLOOKUP(H85,Coef!$C$2:$G$21,5)+MOD(E85+1,2)*15,20)</f>
        <v>16</v>
      </c>
      <c r="P85" s="31">
        <f ca="1">VLOOKUP(N85,Coef!$A$27:$B$46,2)</f>
        <v>3.56</v>
      </c>
      <c r="Q85" s="31">
        <f ca="1">VLOOKUP(N85,Coef!$A$27:$C$46,3)+O85/10-0.1</f>
        <v>3.5</v>
      </c>
      <c r="R85" s="31">
        <f ca="1">IF(Q85+0.1&lt;P85,Q85+2,Q85)</f>
        <v>3.5</v>
      </c>
      <c r="S85" s="72">
        <f ca="1">M85*100000+J85</f>
        <v>476557</v>
      </c>
      <c r="T85" s="72">
        <f ca="1">R85*1000000+K85</f>
        <v>3564754</v>
      </c>
      <c r="U85" s="72">
        <f ca="1">IF(N85&lt;11,T85-10000000,T85)</f>
        <v>3564754</v>
      </c>
      <c r="V85" s="72">
        <f ca="1">U85/(6366197.724*0.9996)</f>
        <v>0.56017431861167177</v>
      </c>
      <c r="W85" s="72">
        <f ca="1">(Coef!$J$9/(1+Coef!$J$8*(COS(V85))^2)^0.5)*Coef!$J$6</f>
        <v>6381618.9990763832</v>
      </c>
      <c r="X85" s="72">
        <f ca="1">6*E85-183</f>
        <v>-9</v>
      </c>
      <c r="Y85" s="72">
        <f ca="1">(S85-500000)/W85</f>
        <v>-3.673519212505937E-3</v>
      </c>
      <c r="Z85" s="72">
        <f ca="1">SIN(2*V85)</f>
        <v>0.90025228258909251</v>
      </c>
      <c r="AA85" s="72">
        <f ca="1">Z85*(COS(V85))^2</f>
        <v>0.64609693433349347</v>
      </c>
      <c r="AB85" s="72">
        <f ca="1">V85+(Z85/2)</f>
        <v>1.010300459906218</v>
      </c>
      <c r="AC85" s="72">
        <f ca="1">(3*AB85+AA85)/4</f>
        <v>0.91924957851303679</v>
      </c>
      <c r="AD85" s="72">
        <f ca="1">(5*AC85+AA85*(COS(V85))^2)/3</f>
        <v>1.6866471740867999</v>
      </c>
      <c r="AE85" s="72">
        <f ca="1">Coef!$J$6*Coef!$J$9*(V85-(Coef!$J$10*AB85)+(Coef!$J$11*AC85)-(Coef!$J$12*AD85))</f>
        <v>3551034.9871163503</v>
      </c>
      <c r="AF85" s="72">
        <f ca="1">(U85-AE85)/W85</f>
        <v>2.1497699699144115E-3</v>
      </c>
      <c r="AG85" s="72">
        <f ca="1">((Coef!$J$8*Y85^2)/2)*(COS(V85))^2</f>
        <v>3.2635896887305428E-8</v>
      </c>
      <c r="AH85" s="72">
        <f ca="1">Y85*(1-(AG85/3))</f>
        <v>-3.6735191725430719E-3</v>
      </c>
      <c r="AI85" s="72">
        <f ca="1">AF85*(1-AG85)+V85</f>
        <v>0.56232408851142657</v>
      </c>
      <c r="AJ85" s="72">
        <f ca="1">(EXP(AH85)-EXP(-AH85))/2</f>
        <v>-3.6735274347481917E-3</v>
      </c>
      <c r="AK85" s="72">
        <f ca="1">ATAN(AJ85/COS(AI85))</f>
        <v>-4.3421097948073487E-3</v>
      </c>
      <c r="AL85" s="72">
        <f ca="1">ATAN(COS(AK85)*TAN(AI85))</f>
        <v>0.56231983640231209</v>
      </c>
      <c r="AM85" s="72">
        <f ca="1">V85+(1+Coef!$J$8*(COS(V85))^2-(3/2)*Coef!$J$8*SIN(V85)*COS(V85)*(AL85-V85))*(AL85-V85)</f>
        <v>0.5623301929625818</v>
      </c>
      <c r="AN85" s="34" t="str">
        <f t="shared" ca="1" si="74"/>
        <v>29 476557 3564754 N</v>
      </c>
      <c r="AO85" s="33">
        <f t="shared" ca="1" si="75"/>
        <v>32.219146749533124</v>
      </c>
      <c r="AP85" s="33">
        <f t="shared" ca="1" si="76"/>
        <v>-9.2487845654248773</v>
      </c>
      <c r="AQ85" s="72">
        <v>285</v>
      </c>
      <c r="AR85" s="72">
        <v>810000</v>
      </c>
      <c r="AS85" s="72">
        <f t="shared" ca="1" si="163"/>
        <v>0.5623301929625818</v>
      </c>
      <c r="AT85" s="72">
        <f t="shared" ca="1" si="163"/>
        <v>-0.161421742474297</v>
      </c>
      <c r="AU85" s="72">
        <f t="shared" si="163"/>
        <v>4.9741883681838397</v>
      </c>
      <c r="AV85" s="72">
        <f t="array" aca="1" ref="AV85" ca="1">ATAN((1-f)*TAN(AS85))</f>
        <v>0.56081643076719168</v>
      </c>
      <c r="AW85" s="72">
        <f t="shared" ca="1" si="77"/>
        <v>1.1799241304070507</v>
      </c>
      <c r="AX85" s="72">
        <f t="shared" ca="1" si="78"/>
        <v>-0.81796642090059724</v>
      </c>
      <c r="AY85" s="72">
        <f t="shared" ca="1" si="158"/>
        <v>2.2303079534922087E-3</v>
      </c>
      <c r="AZ85" s="72">
        <f t="shared" ca="1" si="114"/>
        <v>5.5695606955760192E-4</v>
      </c>
      <c r="BA85" s="72">
        <f t="shared" ca="1" si="115"/>
        <v>1.0005573440357172</v>
      </c>
      <c r="BB85" s="72">
        <f t="shared" ca="1" si="116"/>
        <v>5.5695600476967386E-4</v>
      </c>
      <c r="BC85" s="72">
        <f t="shared" ca="1" si="159"/>
        <v>0.12735257923908333</v>
      </c>
      <c r="BD85" s="75">
        <f t="shared" ca="1" si="117"/>
        <v>2.4872008400531849</v>
      </c>
      <c r="BE85" s="75">
        <f t="shared" ca="1" si="118"/>
        <v>-5.6150257834064079E-5</v>
      </c>
      <c r="BF85" s="75">
        <f t="shared" ca="1" si="160"/>
        <v>0.12729642898124927</v>
      </c>
      <c r="BG85" s="75">
        <f t="shared" ca="1" si="119"/>
        <v>2.4871446897953504</v>
      </c>
      <c r="BH85" s="75">
        <f t="shared" ca="1" si="120"/>
        <v>-5.6123217700300994E-5</v>
      </c>
      <c r="BI85" s="75">
        <f t="shared" ca="1" si="161"/>
        <v>0.12729645602138304</v>
      </c>
      <c r="BJ85" s="75">
        <f t="shared" ca="1" si="121"/>
        <v>2.4871447168354845</v>
      </c>
      <c r="BK85" s="75">
        <f t="shared" ca="1" si="122"/>
        <v>-5.6123230721522729E-5</v>
      </c>
      <c r="BL85" s="75">
        <f t="shared" ca="1" si="162"/>
        <v>0.12729645600836181</v>
      </c>
      <c r="BM85" s="72">
        <f t="array" aca="1" ref="BM85" ca="1">ATAN2((1-f)*SQRT(AX85^2+(SIN(AV85)*SIN(BL85)-COS(AV85)*COS(BL85)*COS(AU85))^2),SIN(AV85)*COS(BL85)+COS(AV85)*SIN(BL85)*COS(AU85))</f>
        <v>0.59039470396694926</v>
      </c>
      <c r="BN85" s="72">
        <f t="shared" ca="1" si="123"/>
        <v>-0.14800181657027281</v>
      </c>
      <c r="BO85" s="72">
        <f t="array" aca="1" ref="BO85" ca="1">f/16*(1-AX85^2)*(4+f*(4-3*(1-AX85^2)))</f>
        <v>2.7808638720820867E-4</v>
      </c>
      <c r="BP85" s="72">
        <f t="array" aca="1" ref="BP85" ca="1">BN85-(1-BO85)*f*AX85*(BL85+BO85*SIN(BL85)*(COS(BJ85)+BO85*COS(BL85)*(-1+2*COS(BJ85)^2)))</f>
        <v>-0.1476528816230806</v>
      </c>
      <c r="BQ85" s="72">
        <f t="shared" ca="1" si="124"/>
        <v>-0.30907462409737763</v>
      </c>
      <c r="BR85" s="13">
        <f t="shared" ca="1" si="125"/>
        <v>33.827124784181834</v>
      </c>
      <c r="BS85" s="13">
        <f t="shared" ca="1" si="126"/>
        <v>-17.708671515372149</v>
      </c>
      <c r="BT85" s="15">
        <f t="shared" ca="1" si="127"/>
        <v>28</v>
      </c>
      <c r="BU85" s="15">
        <f t="shared" ca="1" si="128"/>
        <v>-15</v>
      </c>
      <c r="BV85" s="15">
        <f t="shared" ca="1" si="164"/>
        <v>0.59039470396694926</v>
      </c>
      <c r="BW85" s="15">
        <f t="shared" ca="1" si="164"/>
        <v>-0.30907462409737763</v>
      </c>
      <c r="BX85" s="15">
        <f t="shared" ca="1" si="129"/>
        <v>-0.26179938779914941</v>
      </c>
      <c r="BY85" s="15">
        <f t="shared" ca="1" si="130"/>
        <v>0.83072101647643493</v>
      </c>
      <c r="BZ85" s="16">
        <f t="shared" ca="1" si="131"/>
        <v>4.6509092813759347E-3</v>
      </c>
      <c r="CA85" s="15">
        <f t="shared" ca="1" si="132"/>
        <v>6384763.3719309056</v>
      </c>
      <c r="CB85" s="15">
        <f t="shared" ca="1" si="133"/>
        <v>0.67012744845407279</v>
      </c>
      <c r="CC85" s="15">
        <f t="shared" ca="1" si="134"/>
        <v>0.44907079717156601</v>
      </c>
      <c r="CD85" s="17">
        <f t="shared" ca="1" si="135"/>
        <v>0</v>
      </c>
      <c r="CE85" s="15">
        <f t="shared" ca="1" si="136"/>
        <v>-4.7275236298228218E-2</v>
      </c>
      <c r="CF85" s="16">
        <f t="shared" ca="1" si="137"/>
        <v>0.55558011210980995</v>
      </c>
      <c r="CG85" s="15">
        <f t="shared" ca="1" si="138"/>
        <v>4.5928739101893923</v>
      </c>
      <c r="CH85" s="15">
        <f t="shared" ca="1" si="139"/>
        <v>-2.695358961040133</v>
      </c>
      <c r="CI85" s="15">
        <f t="shared" ca="1" si="140"/>
        <v>35.722069963168138</v>
      </c>
      <c r="CJ85" s="15">
        <f t="shared" ca="1" si="141"/>
        <v>-118.09751354313097</v>
      </c>
      <c r="CK85" s="15">
        <f t="shared" ca="1" si="142"/>
        <v>97.354055738826503</v>
      </c>
      <c r="CL85" s="15">
        <f t="shared" ca="1" si="143"/>
        <v>-250781.62288188437</v>
      </c>
      <c r="CM85" s="15">
        <f t="shared" ca="1" si="144"/>
        <v>3747787.4431267502</v>
      </c>
      <c r="CN85" s="15">
        <f t="shared" ca="1" si="145"/>
        <v>249318.68976726837</v>
      </c>
      <c r="CO85" s="15">
        <f t="shared" ca="1" si="146"/>
        <v>3746288.3281494998</v>
      </c>
      <c r="CP85" s="15" t="str">
        <f ca="1">VLOOKUP(_xlfn.FLOOR.MATH(BR85/8+11),Coef!$B$4:$C$23,2)</f>
        <v>S</v>
      </c>
      <c r="CQ85" s="15">
        <f ca="1">_xlfn.FLOOR.MATH(CN85/100000)</f>
        <v>2</v>
      </c>
      <c r="CR85" s="15" t="str">
        <f ca="1">VLOOKUP(MOD(BT85-1,3)*8+CQ85,Coef!$A$2:$C$25,3)</f>
        <v>B</v>
      </c>
      <c r="CS85" s="15">
        <f ca="1">(MOD(_xlfn.FLOOR.MATH(CO85/100000),20))</f>
        <v>17</v>
      </c>
      <c r="CT85" s="15" t="str">
        <f ca="1">VLOOKUP(MOD(MOD(BT85+1,2)*5+CS85,20)+1,Coef!$A$2:$C$21,3)</f>
        <v>C</v>
      </c>
      <c r="CU85" s="15"/>
      <c r="CV85" s="15" t="str">
        <f t="shared" ca="1" si="165"/>
        <v>49318</v>
      </c>
      <c r="CW85" s="15" t="str">
        <f t="shared" ca="1" si="165"/>
        <v>46288</v>
      </c>
      <c r="CX85" s="18" t="str">
        <f t="shared" ca="1" si="147"/>
        <v>249318 mE 3746288 mN 28 S</v>
      </c>
      <c r="CY85" s="15" t="str">
        <f t="shared" ca="1" si="148"/>
        <v>28SBC4931846288</v>
      </c>
    </row>
    <row r="86" spans="2:103">
      <c r="B86" s="42" t="s">
        <v>1288</v>
      </c>
      <c r="C86" s="72" t="str">
        <f t="shared" si="149"/>
        <v>29RNR9526703419</v>
      </c>
      <c r="D86" s="72">
        <f t="array" aca="1" ref="D86" ca="1">MATCH(TRUE,ISERROR(VALUE(MID(C86,ROW(INDIRECT("1:"&amp;LEN(C86))),1))),0)</f>
        <v>3</v>
      </c>
      <c r="E86" s="72">
        <f t="shared" ca="1" si="150"/>
        <v>29</v>
      </c>
      <c r="F86" s="72" t="str">
        <f t="shared" ca="1" si="151"/>
        <v>R</v>
      </c>
      <c r="G86" s="72" t="str">
        <f t="shared" ca="1" si="152"/>
        <v>N</v>
      </c>
      <c r="H86" s="72" t="str">
        <f t="shared" ca="1" si="153"/>
        <v>R</v>
      </c>
      <c r="I86" s="72">
        <f t="shared" ca="1" si="154"/>
        <v>10</v>
      </c>
      <c r="J86" s="72">
        <f t="shared" ca="1" si="155"/>
        <v>95267</v>
      </c>
      <c r="K86" s="72">
        <f t="shared" ca="1" si="156"/>
        <v>3419</v>
      </c>
      <c r="L86" s="72">
        <f t="shared" ca="1" si="157"/>
        <v>170.80604746885038</v>
      </c>
      <c r="M86" s="72">
        <f ca="1">VLOOKUP(G86,Coef!$C$2:$F$25,4)</f>
        <v>5</v>
      </c>
      <c r="N86" s="31">
        <f ca="1">VLOOKUP(F86,Coef!$C$4:$D$23,2)</f>
        <v>14</v>
      </c>
      <c r="O86" s="31">
        <f ca="1">MOD(VLOOKUP(H86,Coef!$C$2:$G$21,5)+MOD(E86+1,2)*15,20)</f>
        <v>16</v>
      </c>
      <c r="P86" s="31">
        <f ca="1">VLOOKUP(N86,Coef!$A$27:$B$46,2)</f>
        <v>2.67</v>
      </c>
      <c r="Q86" s="31">
        <f ca="1">VLOOKUP(N86,Coef!$A$27:$C$46,3)+O86/10-0.1</f>
        <v>3.5</v>
      </c>
      <c r="R86" s="31">
        <f ca="1">IF(Q86+0.1&lt;P86,Q86+2,Q86)</f>
        <v>3.5</v>
      </c>
      <c r="S86" s="72">
        <f ca="1">M86*100000+J86</f>
        <v>595267</v>
      </c>
      <c r="T86" s="72">
        <f ca="1">R86*1000000+K86</f>
        <v>3503419</v>
      </c>
      <c r="U86" s="72">
        <f ca="1">IF(N86&lt;11,T86-10000000,T86)</f>
        <v>3503419</v>
      </c>
      <c r="V86" s="72">
        <f ca="1">U86/(6366197.724*0.9996)</f>
        <v>0.55053598400792436</v>
      </c>
      <c r="W86" s="72">
        <f ca="1">(Coef!$J$9/(1+Coef!$J$8*(COS(V86))^2)^0.5)*Coef!$J$6</f>
        <v>6381434.1896364968</v>
      </c>
      <c r="X86" s="72">
        <f ca="1">6*E86-183</f>
        <v>-9</v>
      </c>
      <c r="Y86" s="72">
        <f ca="1">(S86-500000)/W86</f>
        <v>1.492877575306103E-2</v>
      </c>
      <c r="Z86" s="72">
        <f ca="1">SIN(2*V86)</f>
        <v>0.89169308845257811</v>
      </c>
      <c r="AA86" s="72">
        <f ca="1">Z86*(COS(V86))^2</f>
        <v>0.64765475370766623</v>
      </c>
      <c r="AB86" s="72">
        <f ca="1">V86+(Z86/2)</f>
        <v>0.99638252823421336</v>
      </c>
      <c r="AC86" s="72">
        <f ca="1">(3*AB86+AA86)/4</f>
        <v>0.90920058460257658</v>
      </c>
      <c r="AD86" s="72">
        <f ca="1">(5*AC86+AA86*(COS(V86))^2)/3</f>
        <v>1.6721358968545414</v>
      </c>
      <c r="AE86" s="72">
        <f ca="1">Coef!$J$6*Coef!$J$9*(V86-(Coef!$J$10*AB86)+(Coef!$J$11*AC86)-(Coef!$J$12*AD86))</f>
        <v>3489825.5438336232</v>
      </c>
      <c r="AF86" s="72">
        <f ca="1">(U86-AE86)/W86</f>
        <v>2.1301569149538065E-3</v>
      </c>
      <c r="AG86" s="72">
        <f ca="1">((Coef!$J$8*Y86^2)/2)*(COS(V86))^2</f>
        <v>5.454739540130681E-7</v>
      </c>
      <c r="AH86" s="72">
        <f ca="1">Y86*(1-(AG86/3))</f>
        <v>1.4928773038641584E-2</v>
      </c>
      <c r="AI86" s="72">
        <f ca="1">AF86*(1-AG86)+V86</f>
        <v>0.55266613976093304</v>
      </c>
      <c r="AJ86" s="72">
        <f ca="1">(EXP(AH86)-EXP(-AH86))/2</f>
        <v>1.4929327569777107E-2</v>
      </c>
      <c r="AK86" s="72">
        <f ca="1">ATAN(AJ86/COS(AI86))</f>
        <v>1.7538840038095822E-2</v>
      </c>
      <c r="AL86" s="72">
        <f ca="1">ATAN(COS(AK86)*TAN(AI86))</f>
        <v>0.55259741730362744</v>
      </c>
      <c r="AM86" s="72">
        <f ca="1">V86+(1+Coef!$J$8*(COS(V86))^2-(3/2)*Coef!$J$8*SIN(V86)*COS(V86)*(AL86-V86))*(AL86-V86)</f>
        <v>0.55260748893439771</v>
      </c>
      <c r="AN86" s="34" t="str">
        <f t="shared" ca="1" si="74"/>
        <v>29 595267 3503419 N</v>
      </c>
      <c r="AO86" s="33">
        <f t="shared" ca="1" si="75"/>
        <v>31.662076843263332</v>
      </c>
      <c r="AP86" s="33">
        <f t="shared" ca="1" si="76"/>
        <v>-7.9950984882620411</v>
      </c>
      <c r="AQ86" s="72">
        <v>285</v>
      </c>
      <c r="AR86" s="72">
        <v>810000</v>
      </c>
      <c r="AS86" s="72">
        <f t="shared" ca="1" si="163"/>
        <v>0.55260748893439771</v>
      </c>
      <c r="AT86" s="72">
        <f t="shared" ca="1" si="163"/>
        <v>-0.13954079264139382</v>
      </c>
      <c r="AU86" s="72">
        <f t="shared" si="163"/>
        <v>4.9741883681838397</v>
      </c>
      <c r="AV86" s="72">
        <f t="array" aca="1" ref="AV86" ca="1">ATAN((1-f)*TAN(AS86))</f>
        <v>0.55110813499646238</v>
      </c>
      <c r="AW86" s="72">
        <f t="shared" ca="1" si="77"/>
        <v>1.1722364657232058</v>
      </c>
      <c r="AX86" s="72">
        <f t="shared" ca="1" si="78"/>
        <v>-0.82291547594159575</v>
      </c>
      <c r="AY86" s="72">
        <f t="shared" ca="1" si="158"/>
        <v>2.175577748446286E-3</v>
      </c>
      <c r="AZ86" s="72">
        <f t="shared" ca="1" si="114"/>
        <v>5.4330359804839864E-4</v>
      </c>
      <c r="BA86" s="72">
        <f t="shared" ca="1" si="115"/>
        <v>1.0005436727721215</v>
      </c>
      <c r="BB86" s="72">
        <f t="shared" ca="1" si="116"/>
        <v>5.4330353790900973E-4</v>
      </c>
      <c r="BC86" s="72">
        <f t="shared" ca="1" si="159"/>
        <v>0.12735431936370534</v>
      </c>
      <c r="BD86" s="75">
        <f t="shared" ca="1" si="117"/>
        <v>2.4718272508101169</v>
      </c>
      <c r="BE86" s="75">
        <f t="shared" ca="1" si="118"/>
        <v>-5.4121667020293314E-5</v>
      </c>
      <c r="BF86" s="75">
        <f t="shared" ca="1" si="160"/>
        <v>0.12730019769668505</v>
      </c>
      <c r="BG86" s="75">
        <f t="shared" ca="1" si="119"/>
        <v>2.4717731291430969</v>
      </c>
      <c r="BH86" s="75">
        <f t="shared" ca="1" si="120"/>
        <v>-5.4096473326864226E-5</v>
      </c>
      <c r="BI86" s="75">
        <f t="shared" ca="1" si="161"/>
        <v>0.12730022289037848</v>
      </c>
      <c r="BJ86" s="75">
        <f t="shared" ca="1" si="121"/>
        <v>2.4717731543367902</v>
      </c>
      <c r="BK86" s="75">
        <f t="shared" ca="1" si="122"/>
        <v>-5.4096485054172933E-5</v>
      </c>
      <c r="BL86" s="75">
        <f t="shared" ca="1" si="162"/>
        <v>0.12730022287865117</v>
      </c>
      <c r="BM86" s="72">
        <f t="array" aca="1" ref="BM86" ca="1">ATAN2((1-f)*SQRT(AX86^2+(SIN(AV86)*SIN(BL86)-COS(AV86)*COS(BL86)*COS(AU86))^2),SIN(AV86)*COS(BL86)+COS(AV86)*SIN(BL86)*COS(AU86))</f>
        <v>0.58077994972391789</v>
      </c>
      <c r="BN86" s="72">
        <f t="shared" ca="1" si="123"/>
        <v>-0.147062994976522</v>
      </c>
      <c r="BO86" s="72">
        <f t="array" aca="1" ref="BO86" ca="1">f/16*(1-AX86^2)*(4+f*(4-3*(1-AX86^2)))</f>
        <v>2.7126786622406579E-4</v>
      </c>
      <c r="BP86" s="72">
        <f t="array" aca="1" ref="BP86" ca="1">BN86-(1-BO86)*f*AX86*(BL86+BO86*SIN(BL86)*(COS(BJ86)+BO86*COS(BL86)*(-1+2*COS(BJ86)^2)))</f>
        <v>-0.14671193324675905</v>
      </c>
      <c r="BQ86" s="72">
        <f t="shared" ca="1" si="124"/>
        <v>-0.28625272588815287</v>
      </c>
      <c r="BR86" s="13">
        <f t="shared" ca="1" si="125"/>
        <v>33.27623994500064</v>
      </c>
      <c r="BS86" s="13">
        <f t="shared" ca="1" si="126"/>
        <v>-16.401073067506399</v>
      </c>
      <c r="BT86" s="15">
        <f t="shared" ca="1" si="127"/>
        <v>28</v>
      </c>
      <c r="BU86" s="15">
        <f t="shared" ca="1" si="128"/>
        <v>-15</v>
      </c>
      <c r="BV86" s="15">
        <f t="shared" ca="1" si="164"/>
        <v>0.580779949723918</v>
      </c>
      <c r="BW86" s="15">
        <f t="shared" ca="1" si="164"/>
        <v>-0.28625272588815287</v>
      </c>
      <c r="BX86" s="15">
        <f t="shared" ca="1" si="129"/>
        <v>-0.26179938779914941</v>
      </c>
      <c r="BY86" s="15">
        <f t="shared" ca="1" si="130"/>
        <v>0.83603496442119751</v>
      </c>
      <c r="BZ86" s="16">
        <f t="shared" ca="1" si="131"/>
        <v>4.7106013721414878E-3</v>
      </c>
      <c r="CA86" s="15">
        <f t="shared" ca="1" si="132"/>
        <v>6384573.7026195852</v>
      </c>
      <c r="CB86" s="15">
        <f t="shared" ca="1" si="133"/>
        <v>0.65628375869551547</v>
      </c>
      <c r="CC86" s="15">
        <f t="shared" ca="1" si="134"/>
        <v>0.4307083719275136</v>
      </c>
      <c r="CD86" s="17">
        <f t="shared" ca="1" si="135"/>
        <v>0</v>
      </c>
      <c r="CE86" s="15">
        <f t="shared" ca="1" si="136"/>
        <v>-2.4453338089003462E-2</v>
      </c>
      <c r="CF86" s="16">
        <f t="shared" ca="1" si="137"/>
        <v>0.57400222944462798</v>
      </c>
      <c r="CG86" s="15">
        <f t="shared" ca="1" si="138"/>
        <v>4.6117757994829089</v>
      </c>
      <c r="CH86" s="15">
        <f t="shared" ca="1" si="139"/>
        <v>-2.3836166378647299</v>
      </c>
      <c r="CI86" s="15">
        <f t="shared" ca="1" si="140"/>
        <v>36.806751002558656</v>
      </c>
      <c r="CJ86" s="15">
        <f t="shared" ca="1" si="141"/>
        <v>-112.18297413978036</v>
      </c>
      <c r="CK86" s="15">
        <f t="shared" ca="1" si="142"/>
        <v>145.71812234703947</v>
      </c>
      <c r="CL86" s="15">
        <f t="shared" ca="1" si="143"/>
        <v>-130530.45773196976</v>
      </c>
      <c r="CM86" s="15">
        <f t="shared" ca="1" si="144"/>
        <v>3684260.7307520397</v>
      </c>
      <c r="CN86" s="15">
        <f t="shared" ca="1" si="145"/>
        <v>369521.75445112301</v>
      </c>
      <c r="CO86" s="15">
        <f t="shared" ca="1" si="146"/>
        <v>3682787.0264597391</v>
      </c>
      <c r="CP86" s="15" t="str">
        <f ca="1">VLOOKUP(_xlfn.FLOOR.MATH(BR86/8+11),Coef!$B$4:$C$23,2)</f>
        <v>S</v>
      </c>
      <c r="CQ86" s="15">
        <f ca="1">_xlfn.FLOOR.MATH(CN86/100000)</f>
        <v>3</v>
      </c>
      <c r="CR86" s="15" t="str">
        <f ca="1">VLOOKUP(MOD(BT86-1,3)*8+CQ86,Coef!$A$2:$C$25,3)</f>
        <v>C</v>
      </c>
      <c r="CS86" s="15">
        <f ca="1">(MOD(_xlfn.FLOOR.MATH(CO86/100000),20))</f>
        <v>16</v>
      </c>
      <c r="CT86" s="15" t="str">
        <f ca="1">VLOOKUP(MOD(MOD(BT86+1,2)*5+CS86,20)+1,Coef!$A$2:$C$21,3)</f>
        <v>B</v>
      </c>
      <c r="CU86" s="15"/>
      <c r="CV86" s="15" t="str">
        <f t="shared" ca="1" si="165"/>
        <v>69521</v>
      </c>
      <c r="CW86" s="15" t="str">
        <f t="shared" ca="1" si="165"/>
        <v>82787</v>
      </c>
      <c r="CX86" s="18" t="str">
        <f t="shared" ca="1" si="147"/>
        <v>369521 mE 3682787 mN 28 S</v>
      </c>
      <c r="CY86" s="15" t="str">
        <f t="shared" ca="1" si="148"/>
        <v>28SCB6952182787</v>
      </c>
    </row>
    <row r="87" spans="2:103">
      <c r="B87" s="42" t="s">
        <v>1289</v>
      </c>
      <c r="C87" s="72" t="str">
        <f t="shared" si="149"/>
        <v>29SQR3264966136</v>
      </c>
      <c r="D87" s="72">
        <f t="array" aca="1" ref="D87" ca="1">MATCH(TRUE,ISERROR(VALUE(MID(C87,ROW(INDIRECT("1:"&amp;LEN(C87))),1))),0)</f>
        <v>3</v>
      </c>
      <c r="E87" s="72">
        <f t="shared" ca="1" si="150"/>
        <v>29</v>
      </c>
      <c r="F87" s="72" t="str">
        <f t="shared" ca="1" si="151"/>
        <v>S</v>
      </c>
      <c r="G87" s="72" t="str">
        <f t="shared" ca="1" si="152"/>
        <v>Q</v>
      </c>
      <c r="H87" s="72" t="str">
        <f t="shared" ca="1" si="153"/>
        <v>R</v>
      </c>
      <c r="I87" s="72">
        <f t="shared" ca="1" si="154"/>
        <v>10</v>
      </c>
      <c r="J87" s="72">
        <f t="shared" ca="1" si="155"/>
        <v>32649</v>
      </c>
      <c r="K87" s="72">
        <f t="shared" ca="1" si="156"/>
        <v>66136</v>
      </c>
      <c r="L87" s="72">
        <f t="shared" ca="1" si="157"/>
        <v>170.80604746885038</v>
      </c>
      <c r="M87" s="72">
        <f ca="1">VLOOKUP(G87,Coef!$C$2:$F$25,4)</f>
        <v>7</v>
      </c>
      <c r="N87" s="31">
        <f ca="1">VLOOKUP(F87,Coef!$C$4:$D$23,2)</f>
        <v>15</v>
      </c>
      <c r="O87" s="31">
        <f ca="1">MOD(VLOOKUP(H87,Coef!$C$2:$G$21,5)+MOD(E87+1,2)*15,20)</f>
        <v>16</v>
      </c>
      <c r="P87" s="31">
        <f ca="1">VLOOKUP(N87,Coef!$A$27:$B$46,2)</f>
        <v>3.56</v>
      </c>
      <c r="Q87" s="31">
        <f ca="1">VLOOKUP(N87,Coef!$A$27:$C$46,3)+O87/10-0.1</f>
        <v>3.5</v>
      </c>
      <c r="R87" s="31">
        <f ca="1">IF(Q87+0.1&lt;P87,Q87+2,Q87)</f>
        <v>3.5</v>
      </c>
      <c r="S87" s="72">
        <f ca="1">M87*100000+J87</f>
        <v>732649</v>
      </c>
      <c r="T87" s="72">
        <f ca="1">R87*1000000+K87</f>
        <v>3566136</v>
      </c>
      <c r="U87" s="72">
        <f ca="1">IF(N87&lt;11,T87-10000000,T87)</f>
        <v>3566136</v>
      </c>
      <c r="V87" s="72">
        <f ca="1">U87/(6366197.724*0.9996)</f>
        <v>0.56039148953239204</v>
      </c>
      <c r="W87" s="72">
        <f ca="1">(Coef!$J$9/(1+Coef!$J$8*(COS(V87))^2)^0.5)*Coef!$J$6</f>
        <v>6381623.183587498</v>
      </c>
      <c r="X87" s="72">
        <f ca="1">6*E87-183</f>
        <v>-9</v>
      </c>
      <c r="Y87" s="72">
        <f ca="1">(S87-500000)/W87</f>
        <v>3.645608543580818E-2</v>
      </c>
      <c r="Z87" s="72">
        <f ca="1">SIN(2*V87)</f>
        <v>0.90044129646990678</v>
      </c>
      <c r="AA87" s="72">
        <f ca="1">Z87*(COS(V87))^2</f>
        <v>0.64605652411309011</v>
      </c>
      <c r="AB87" s="72">
        <f ca="1">V87+(Z87/2)</f>
        <v>1.0106121377673454</v>
      </c>
      <c r="AC87" s="72">
        <f ca="1">(3*AB87+AA87)/4</f>
        <v>0.91947323435378159</v>
      </c>
      <c r="AD87" s="72">
        <f ca="1">(5*AC87+AA87*(COS(V87))^2)/3</f>
        <v>1.6869681589346024</v>
      </c>
      <c r="AE87" s="72">
        <f ca="1">Coef!$J$6*Coef!$J$9*(V87-(Coef!$J$10*AB87)+(Coef!$J$11*AC87)-(Coef!$J$12*AD87))</f>
        <v>3552414.2194375773</v>
      </c>
      <c r="AF87" s="72">
        <f ca="1">(U87-AE87)/W87</f>
        <v>2.1502022553937222E-3</v>
      </c>
      <c r="AG87" s="72">
        <f ca="1">((Coef!$J$8*Y87^2)/2)*(COS(V87))^2</f>
        <v>3.213310185600378E-6</v>
      </c>
      <c r="AH87" s="72">
        <f ca="1">Y87*(1-(AG87/3))</f>
        <v>3.6456046387571293E-2</v>
      </c>
      <c r="AI87" s="72">
        <f ca="1">AF87*(1-AG87)+V87</f>
        <v>0.56254168487851897</v>
      </c>
      <c r="AJ87" s="72">
        <f ca="1">(EXP(AH87)-EXP(-AH87))/2</f>
        <v>3.6464122201684601E-2</v>
      </c>
      <c r="AK87" s="72">
        <f ca="1">ATAN(AJ87/COS(AI87))</f>
        <v>4.3080108572615378E-2</v>
      </c>
      <c r="AL87" s="72">
        <f ca="1">ATAN(COS(AK87)*TAN(AI87))</f>
        <v>0.56212299382124142</v>
      </c>
      <c r="AM87" s="72">
        <f ca="1">V87+(1+Coef!$J$8*(COS(V87))^2-(3/2)*Coef!$J$8*SIN(V87)*COS(V87)*(AL87-V87))*(AL87-V87)</f>
        <v>0.56213135288765304</v>
      </c>
      <c r="AN87" s="34" t="str">
        <f t="shared" ca="1" si="74"/>
        <v>29 732649 3566136 N</v>
      </c>
      <c r="AO87" s="33">
        <f t="shared" ca="1" si="75"/>
        <v>32.207754052441643</v>
      </c>
      <c r="AP87" s="33">
        <f t="shared" ca="1" si="76"/>
        <v>-6.5316915978237819</v>
      </c>
      <c r="AQ87" s="72">
        <v>285</v>
      </c>
      <c r="AR87" s="72">
        <v>810000</v>
      </c>
      <c r="AS87" s="72">
        <f t="shared" ca="1" si="163"/>
        <v>0.56213135288765315</v>
      </c>
      <c r="AT87" s="72">
        <f t="shared" ca="1" si="163"/>
        <v>-0.11399952410687428</v>
      </c>
      <c r="AU87" s="72">
        <f t="shared" si="163"/>
        <v>4.9741883681838397</v>
      </c>
      <c r="AV87" s="72">
        <f t="array" aca="1" ref="AV87" ca="1">ATAN((1-f)*TAN(AS87))</f>
        <v>0.56061787965479004</v>
      </c>
      <c r="AW87" s="72">
        <f t="shared" ca="1" si="77"/>
        <v>1.1797688056421924</v>
      </c>
      <c r="AX87" s="72">
        <f t="shared" ca="1" si="78"/>
        <v>-0.81806841129456376</v>
      </c>
      <c r="AY87" s="72">
        <f t="shared" ca="1" si="158"/>
        <v>2.2291834021638014E-3</v>
      </c>
      <c r="AZ87" s="72">
        <f t="shared" ca="1" si="114"/>
        <v>5.566755572837328E-4</v>
      </c>
      <c r="BA87" s="72">
        <f t="shared" ca="1" si="115"/>
        <v>1.0005570631326326</v>
      </c>
      <c r="BB87" s="72">
        <f t="shared" ca="1" si="116"/>
        <v>5.5667549259364726E-4</v>
      </c>
      <c r="BC87" s="72">
        <f t="shared" ca="1" si="159"/>
        <v>0.12735261499289854</v>
      </c>
      <c r="BD87" s="75">
        <f t="shared" ca="1" si="117"/>
        <v>2.4868902262772834</v>
      </c>
      <c r="BE87" s="75">
        <f t="shared" ca="1" si="118"/>
        <v>-5.6108606903075002E-5</v>
      </c>
      <c r="BF87" s="75">
        <f t="shared" ca="1" si="160"/>
        <v>0.12729650638599546</v>
      </c>
      <c r="BG87" s="75">
        <f t="shared" ca="1" si="119"/>
        <v>2.4868341176703805</v>
      </c>
      <c r="BH87" s="75">
        <f t="shared" ca="1" si="120"/>
        <v>-5.6081605323241673E-5</v>
      </c>
      <c r="BI87" s="75">
        <f t="shared" ca="1" si="161"/>
        <v>0.12729653338757529</v>
      </c>
      <c r="BJ87" s="75">
        <f t="shared" ca="1" si="121"/>
        <v>2.4868341446719602</v>
      </c>
      <c r="BK87" s="75">
        <f t="shared" ca="1" si="122"/>
        <v>-5.6081618316996915E-5</v>
      </c>
      <c r="BL87" s="75">
        <f t="shared" ca="1" si="162"/>
        <v>0.12729653337458155</v>
      </c>
      <c r="BM87" s="72">
        <f t="array" aca="1" ref="BM87" ca="1">ATAN2((1-f)*SQRT(AX87^2+(SIN(AV87)*SIN(BL87)-COS(AV87)*COS(BL87)*COS(AU87))^2),SIN(AV87)*COS(BL87)+COS(AV87)*SIN(BL87)*COS(AU87))</f>
        <v>0.59019808517201688</v>
      </c>
      <c r="BN87" s="72">
        <f t="shared" ca="1" si="123"/>
        <v>-0.14798235878946622</v>
      </c>
      <c r="BO87" s="72">
        <f t="array" aca="1" ref="BO87" ca="1">f/16*(1-AX87^2)*(4+f*(4-3*(1-AX87^2)))</f>
        <v>2.7794628863335609E-4</v>
      </c>
      <c r="BP87" s="72">
        <f t="array" aca="1" ref="BP87" ca="1">BN87-(1-BO87)*f*AX87*(BL87+BO87*SIN(BL87)*(COS(BJ87)+BO87*COS(BL87)*(-1+2*COS(BJ87)^2)))</f>
        <v>-0.14763338001639179</v>
      </c>
      <c r="BQ87" s="72">
        <f t="shared" ca="1" si="124"/>
        <v>-0.26163290412326606</v>
      </c>
      <c r="BR87" s="13">
        <f t="shared" ca="1" si="125"/>
        <v>33.81585935705926</v>
      </c>
      <c r="BS87" s="13">
        <f t="shared" ca="1" si="126"/>
        <v>-14.990461188014059</v>
      </c>
      <c r="BT87" s="15">
        <f t="shared" ca="1" si="127"/>
        <v>28</v>
      </c>
      <c r="BU87" s="15">
        <f t="shared" ca="1" si="128"/>
        <v>-15</v>
      </c>
      <c r="BV87" s="15">
        <f t="shared" ca="1" si="164"/>
        <v>0.59019808517201688</v>
      </c>
      <c r="BW87" s="15">
        <f t="shared" ca="1" si="164"/>
        <v>-0.26163290412326606</v>
      </c>
      <c r="BX87" s="15">
        <f t="shared" ca="1" si="129"/>
        <v>-0.26179938779914941</v>
      </c>
      <c r="BY87" s="15">
        <f t="shared" ca="1" si="130"/>
        <v>0.83083045592984184</v>
      </c>
      <c r="BZ87" s="16">
        <f t="shared" ca="1" si="131"/>
        <v>4.6521347866585782E-3</v>
      </c>
      <c r="CA87" s="15">
        <f t="shared" ca="1" si="132"/>
        <v>6384759.4777652761</v>
      </c>
      <c r="CB87" s="15">
        <f t="shared" ca="1" si="133"/>
        <v>0.66984257143178727</v>
      </c>
      <c r="CC87" s="15">
        <f t="shared" ca="1" si="134"/>
        <v>0.44868907050234902</v>
      </c>
      <c r="CD87" s="17">
        <f t="shared" ca="1" si="135"/>
        <v>0</v>
      </c>
      <c r="CE87" s="15">
        <f t="shared" ca="1" si="136"/>
        <v>1.6648367588334434E-4</v>
      </c>
      <c r="CF87" s="16">
        <f t="shared" ca="1" si="137"/>
        <v>0.55596306428430964</v>
      </c>
      <c r="CG87" s="15">
        <f t="shared" ca="1" si="138"/>
        <v>4.5932667120098714</v>
      </c>
      <c r="CH87" s="15">
        <f t="shared" ca="1" si="139"/>
        <v>-2.6888845021107066</v>
      </c>
      <c r="CI87" s="15">
        <f t="shared" ca="1" si="140"/>
        <v>35.744602714268268</v>
      </c>
      <c r="CJ87" s="15">
        <f t="shared" ca="1" si="141"/>
        <v>-117.97577882282739</v>
      </c>
      <c r="CK87" s="15">
        <f t="shared" ca="1" si="142"/>
        <v>98.355752658717222</v>
      </c>
      <c r="CL87" s="15">
        <f t="shared" ca="1" si="143"/>
        <v>883.13807034502054</v>
      </c>
      <c r="CM87" s="15">
        <f t="shared" ca="1" si="144"/>
        <v>3743236.4693257087</v>
      </c>
      <c r="CN87" s="15">
        <f t="shared" ca="1" si="145"/>
        <v>500882.7848151169</v>
      </c>
      <c r="CO87" s="15">
        <f t="shared" ca="1" si="146"/>
        <v>3741739.1747379787</v>
      </c>
      <c r="CP87" s="15" t="str">
        <f ca="1">VLOOKUP(_xlfn.FLOOR.MATH(BR87/8+11),Coef!$B$4:$C$23,2)</f>
        <v>S</v>
      </c>
      <c r="CQ87" s="15">
        <f ca="1">_xlfn.FLOOR.MATH(CN87/100000)</f>
        <v>5</v>
      </c>
      <c r="CR87" s="15" t="str">
        <f ca="1">VLOOKUP(MOD(BT87-1,3)*8+CQ87,Coef!$A$2:$C$25,3)</f>
        <v>E</v>
      </c>
      <c r="CS87" s="15">
        <f ca="1">(MOD(_xlfn.FLOOR.MATH(CO87/100000),20))</f>
        <v>17</v>
      </c>
      <c r="CT87" s="15" t="str">
        <f ca="1">VLOOKUP(MOD(MOD(BT87+1,2)*5+CS87,20)+1,Coef!$A$2:$C$21,3)</f>
        <v>C</v>
      </c>
      <c r="CU87" s="15"/>
      <c r="CV87" s="15" t="str">
        <f t="shared" ca="1" si="165"/>
        <v>00882</v>
      </c>
      <c r="CW87" s="15" t="str">
        <f t="shared" ca="1" si="165"/>
        <v>41739</v>
      </c>
      <c r="CX87" s="18" t="str">
        <f t="shared" ca="1" si="147"/>
        <v>500882 mE 3741739 mN 28 S</v>
      </c>
      <c r="CY87" s="15" t="str">
        <f t="shared" ca="1" si="148"/>
        <v>28SEC0088241739</v>
      </c>
    </row>
    <row r="88" spans="2:103">
      <c r="B88" s="42" t="s">
        <v>1290</v>
      </c>
      <c r="C88" s="72" t="str">
        <f t="shared" si="149"/>
        <v>29SNS3763267985</v>
      </c>
      <c r="D88" s="72">
        <f t="array" aca="1" ref="D88" ca="1">MATCH(TRUE,ISERROR(VALUE(MID(C88,ROW(INDIRECT("1:"&amp;LEN(C88))),1))),0)</f>
        <v>3</v>
      </c>
      <c r="E88" s="72">
        <f t="shared" ca="1" si="150"/>
        <v>29</v>
      </c>
      <c r="F88" s="72" t="str">
        <f t="shared" ca="1" si="151"/>
        <v>S</v>
      </c>
      <c r="G88" s="72" t="str">
        <f t="shared" ca="1" si="152"/>
        <v>N</v>
      </c>
      <c r="H88" s="72" t="str">
        <f t="shared" ca="1" si="153"/>
        <v>S</v>
      </c>
      <c r="I88" s="72">
        <f t="shared" ca="1" si="154"/>
        <v>10</v>
      </c>
      <c r="J88" s="72">
        <f t="shared" ca="1" si="155"/>
        <v>37632</v>
      </c>
      <c r="K88" s="72">
        <f t="shared" ca="1" si="156"/>
        <v>67985</v>
      </c>
      <c r="L88" s="72">
        <f t="shared" ca="1" si="157"/>
        <v>170.80604746885038</v>
      </c>
      <c r="M88" s="72">
        <f ca="1">VLOOKUP(G88,Coef!$C$2:$F$25,4)</f>
        <v>5</v>
      </c>
      <c r="N88" s="31">
        <f ca="1">VLOOKUP(F88,Coef!$C$4:$D$23,2)</f>
        <v>15</v>
      </c>
      <c r="O88" s="31">
        <f ca="1">MOD(VLOOKUP(H88,Coef!$C$2:$G$21,5)+MOD(E88+1,2)*15,20)</f>
        <v>17</v>
      </c>
      <c r="P88" s="31">
        <f ca="1">VLOOKUP(N88,Coef!$A$27:$B$46,2)</f>
        <v>3.56</v>
      </c>
      <c r="Q88" s="31">
        <f ca="1">VLOOKUP(N88,Coef!$A$27:$C$46,3)+O88/10-0.1</f>
        <v>3.6</v>
      </c>
      <c r="R88" s="31">
        <f ca="1">IF(Q88+0.1&lt;P88,Q88+2,Q88)</f>
        <v>3.6</v>
      </c>
      <c r="S88" s="72">
        <f ca="1">M88*100000+J88</f>
        <v>537632</v>
      </c>
      <c r="T88" s="72">
        <f ca="1">R88*1000000+K88</f>
        <v>3667985</v>
      </c>
      <c r="U88" s="72">
        <f ca="1">IF(N88&lt;11,T88-10000000,T88)</f>
        <v>3667985</v>
      </c>
      <c r="V88" s="72">
        <f ca="1">U88/(6366197.724*0.9996)</f>
        <v>0.57639629496252276</v>
      </c>
      <c r="W88" s="72">
        <f ca="1">(Coef!$J$9/(1+Coef!$J$8*(COS(V88))^2)^0.5)*Coef!$J$6</f>
        <v>6381933.9557550037</v>
      </c>
      <c r="X88" s="72">
        <f ca="1">6*E88-183</f>
        <v>-9</v>
      </c>
      <c r="Y88" s="72">
        <f ca="1">(S88-500000)/W88</f>
        <v>5.8966451644434188E-3</v>
      </c>
      <c r="Z88" s="72">
        <f ca="1">SIN(2*V88)</f>
        <v>0.91390111757058257</v>
      </c>
      <c r="AA88" s="72">
        <f ca="1">Z88*(COS(V88))^2</f>
        <v>0.64244364110876195</v>
      </c>
      <c r="AB88" s="72">
        <f ca="1">V88+(Z88/2)</f>
        <v>1.0333468537478141</v>
      </c>
      <c r="AC88" s="72">
        <f ca="1">(3*AB88+AA88)/4</f>
        <v>0.93562105058805112</v>
      </c>
      <c r="AD88" s="72">
        <f ca="1">(5*AC88+AA88*(COS(V88))^2)/3</f>
        <v>1.7099076186120421</v>
      </c>
      <c r="AE88" s="72">
        <f ca="1">Coef!$J$6*Coef!$J$9*(V88-(Coef!$J$10*AB88)+(Coef!$J$11*AC88)-(Coef!$J$12*AD88))</f>
        <v>3654066.7568767797</v>
      </c>
      <c r="AF88" s="72">
        <f ca="1">(U88-AE88)/W88</f>
        <v>2.1808817232696833E-3</v>
      </c>
      <c r="AG88" s="72">
        <f ca="1">((Coef!$J$8*Y88^2)/2)*(COS(V88))^2</f>
        <v>8.2365110905448057E-8</v>
      </c>
      <c r="AH88" s="72">
        <f ca="1">Y88*(1-(AG88/3))</f>
        <v>5.8966450025508075E-3</v>
      </c>
      <c r="AI88" s="72">
        <f ca="1">AF88*(1-AG88)+V88</f>
        <v>0.57857717650616391</v>
      </c>
      <c r="AJ88" s="72">
        <f ca="1">(EXP(AH88)-EXP(-AH88))/2</f>
        <v>5.8966791740830415E-3</v>
      </c>
      <c r="AK88" s="72">
        <f ca="1">ATAN(AJ88/COS(AI88))</f>
        <v>7.0428679969232544E-3</v>
      </c>
      <c r="AL88" s="72">
        <f ca="1">ATAN(COS(AK88)*TAN(AI88))</f>
        <v>0.57856582179199978</v>
      </c>
      <c r="AM88" s="72">
        <f ca="1">V88+(1+Coef!$J$8*(COS(V88))^2-(3/2)*Coef!$J$8*SIN(V88)*COS(V88)*(AL88-V88))*(AL88-V88)</f>
        <v>0.57857607851544601</v>
      </c>
      <c r="AN88" s="34" t="str">
        <f t="shared" ca="1" si="74"/>
        <v>29 537632 3667985 N</v>
      </c>
      <c r="AO88" s="33">
        <f t="shared" ca="1" si="75"/>
        <v>33.1499674261648</v>
      </c>
      <c r="AP88" s="33">
        <f t="shared" ca="1" si="76"/>
        <v>-8.5964733881085422</v>
      </c>
      <c r="AQ88" s="72">
        <v>285</v>
      </c>
      <c r="AR88" s="72">
        <v>810000</v>
      </c>
      <c r="AS88" s="72">
        <f t="shared" ca="1" si="163"/>
        <v>0.57857607851544601</v>
      </c>
      <c r="AT88" s="72">
        <f t="shared" ca="1" si="163"/>
        <v>-0.15003676468256641</v>
      </c>
      <c r="AU88" s="72">
        <f t="shared" si="163"/>
        <v>4.9741883681838397</v>
      </c>
      <c r="AV88" s="72">
        <f t="array" aca="1" ref="AV88" ca="1">ATAN((1-f)*TAN(AS88))</f>
        <v>0.5770395183168866</v>
      </c>
      <c r="AW88" s="72">
        <f t="shared" ca="1" si="77"/>
        <v>1.1923564271347151</v>
      </c>
      <c r="AX88" s="72">
        <f t="shared" ca="1" si="78"/>
        <v>-0.80952446570774594</v>
      </c>
      <c r="AY88" s="72">
        <f t="shared" ca="1" si="158"/>
        <v>2.3229032817849572E-3</v>
      </c>
      <c r="AZ88" s="72">
        <f t="shared" ca="1" si="114"/>
        <v>5.8005231312670508E-4</v>
      </c>
      <c r="BA88" s="72">
        <f t="shared" ca="1" si="115"/>
        <v>1.0005804731330818</v>
      </c>
      <c r="BB88" s="72">
        <f t="shared" ca="1" si="116"/>
        <v>5.8005223993990536E-4</v>
      </c>
      <c r="BC88" s="72">
        <f t="shared" ca="1" si="159"/>
        <v>0.12734963539769931</v>
      </c>
      <c r="BD88" s="75">
        <f t="shared" ca="1" si="117"/>
        <v>2.5120624896671297</v>
      </c>
      <c r="BE88" s="75">
        <f t="shared" ca="1" si="118"/>
        <v>-5.9575445476761787E-5</v>
      </c>
      <c r="BF88" s="75">
        <f t="shared" ca="1" si="160"/>
        <v>0.12729005995222253</v>
      </c>
      <c r="BG88" s="75">
        <f t="shared" ca="1" si="119"/>
        <v>2.5120029142216529</v>
      </c>
      <c r="BH88" s="75">
        <f t="shared" ca="1" si="120"/>
        <v>-5.9545142725937297E-5</v>
      </c>
      <c r="BI88" s="75">
        <f t="shared" ca="1" si="161"/>
        <v>0.12729009025497337</v>
      </c>
      <c r="BJ88" s="75">
        <f t="shared" ca="1" si="121"/>
        <v>2.5120029445244034</v>
      </c>
      <c r="BK88" s="75">
        <f t="shared" ca="1" si="122"/>
        <v>-5.9545158138775227E-5</v>
      </c>
      <c r="BL88" s="75">
        <f t="shared" ca="1" si="162"/>
        <v>0.12729009023956053</v>
      </c>
      <c r="BM88" s="72">
        <f t="array" aca="1" ref="BM88" ca="1">ATAN2((1-f)*SQRT(AX88^2+(SIN(AV88)*SIN(BL88)-COS(AV88)*COS(BL88)*COS(AU88))^2),SIN(AV88)*COS(BL88)+COS(AV88)*SIN(BL88)*COS(AU88))</f>
        <v>0.60645713027939085</v>
      </c>
      <c r="BN88" s="72">
        <f t="shared" ca="1" si="123"/>
        <v>-0.14962881308326303</v>
      </c>
      <c r="BO88" s="72">
        <f t="array" aca="1" ref="BO88" ca="1">f/16*(1-AX88^2)*(4+f*(4-3*(1-AX88^2)))</f>
        <v>2.8962167274261937E-4</v>
      </c>
      <c r="BP88" s="72">
        <f t="array" aca="1" ref="BP88" ca="1">BN88-(1-BO88)*f*AX88*(BL88+BO88*SIN(BL88)*(COS(BJ88)+BO88*COS(BL88)*(-1+2*COS(BJ88)^2)))</f>
        <v>-0.14928350526497913</v>
      </c>
      <c r="BQ88" s="72">
        <f t="shared" ca="1" si="124"/>
        <v>-0.29932026994754557</v>
      </c>
      <c r="BR88" s="13">
        <f t="shared" ca="1" si="125"/>
        <v>34.747434020624624</v>
      </c>
      <c r="BS88" s="13">
        <f t="shared" ca="1" si="126"/>
        <v>-17.149788190710851</v>
      </c>
      <c r="BT88" s="15">
        <f t="shared" ca="1" si="127"/>
        <v>28</v>
      </c>
      <c r="BU88" s="15">
        <f t="shared" ca="1" si="128"/>
        <v>-15</v>
      </c>
      <c r="BV88" s="15">
        <f t="shared" ca="1" si="164"/>
        <v>0.60645713027939085</v>
      </c>
      <c r="BW88" s="15">
        <f t="shared" ca="1" si="164"/>
        <v>-0.29932026994754551</v>
      </c>
      <c r="BX88" s="15">
        <f t="shared" ca="1" si="129"/>
        <v>-0.26179938779914941</v>
      </c>
      <c r="BY88" s="15">
        <f t="shared" ca="1" si="130"/>
        <v>0.82167246430271346</v>
      </c>
      <c r="BZ88" s="16">
        <f t="shared" ca="1" si="131"/>
        <v>4.5501418842932052E-3</v>
      </c>
      <c r="CA88" s="15">
        <f t="shared" ca="1" si="132"/>
        <v>6385083.5947976131</v>
      </c>
      <c r="CB88" s="15">
        <f t="shared" ca="1" si="133"/>
        <v>0.69365834867537868</v>
      </c>
      <c r="CC88" s="15">
        <f t="shared" ca="1" si="134"/>
        <v>0.48116190468705322</v>
      </c>
      <c r="CD88" s="17">
        <f t="shared" ca="1" si="135"/>
        <v>0</v>
      </c>
      <c r="CE88" s="15">
        <f t="shared" ca="1" si="136"/>
        <v>-3.7520882148396106E-2</v>
      </c>
      <c r="CF88" s="16">
        <f t="shared" ca="1" si="137"/>
        <v>0.52338823719724004</v>
      </c>
      <c r="CG88" s="15">
        <f t="shared" ca="1" si="138"/>
        <v>4.5598721874362544</v>
      </c>
      <c r="CH88" s="15">
        <f t="shared" ca="1" si="139"/>
        <v>-3.2387129331974949</v>
      </c>
      <c r="CI88" s="15">
        <f t="shared" ca="1" si="140"/>
        <v>33.83017748667001</v>
      </c>
      <c r="CJ88" s="15">
        <f t="shared" ca="1" si="141"/>
        <v>-128.14644604376815</v>
      </c>
      <c r="CK88" s="15">
        <f t="shared" ca="1" si="142"/>
        <v>13.707528201942305</v>
      </c>
      <c r="CL88" s="15">
        <f t="shared" ca="1" si="143"/>
        <v>-196867.65003796949</v>
      </c>
      <c r="CM88" s="15">
        <f t="shared" ca="1" si="144"/>
        <v>3848679.3027016954</v>
      </c>
      <c r="CN88" s="15">
        <f t="shared" ca="1" si="145"/>
        <v>303211.09702204569</v>
      </c>
      <c r="CO88" s="15">
        <f t="shared" ca="1" si="146"/>
        <v>3847139.8309806148</v>
      </c>
      <c r="CP88" s="15" t="str">
        <f ca="1">VLOOKUP(_xlfn.FLOOR.MATH(BR88/8+11),Coef!$B$4:$C$23,2)</f>
        <v>S</v>
      </c>
      <c r="CQ88" s="15">
        <f ca="1">_xlfn.FLOOR.MATH(CN88/100000)</f>
        <v>3</v>
      </c>
      <c r="CR88" s="15" t="str">
        <f ca="1">VLOOKUP(MOD(BT88-1,3)*8+CQ88,Coef!$A$2:$C$25,3)</f>
        <v>C</v>
      </c>
      <c r="CS88" s="15">
        <f ca="1">(MOD(_xlfn.FLOOR.MATH(CO88/100000),20))</f>
        <v>18</v>
      </c>
      <c r="CT88" s="15" t="str">
        <f ca="1">VLOOKUP(MOD(MOD(BT88+1,2)*5+CS88,20)+1,Coef!$A$2:$C$21,3)</f>
        <v>D</v>
      </c>
      <c r="CU88" s="15"/>
      <c r="CV88" s="15" t="str">
        <f t="shared" ca="1" si="165"/>
        <v>03211</v>
      </c>
      <c r="CW88" s="15" t="str">
        <f t="shared" ca="1" si="165"/>
        <v>47139</v>
      </c>
      <c r="CX88" s="18" t="str">
        <f t="shared" ca="1" si="147"/>
        <v>303211 mE 3847139 mN 28 S</v>
      </c>
      <c r="CY88" s="15" t="str">
        <f t="shared" ca="1" si="148"/>
        <v>28SCD0321147139</v>
      </c>
    </row>
    <row r="89" spans="2:103">
      <c r="B89" s="42" t="s">
        <v>1291</v>
      </c>
      <c r="C89" s="72" t="str">
        <f t="shared" si="149"/>
        <v>29RNQ9342599812</v>
      </c>
      <c r="D89" s="72">
        <f t="array" aca="1" ref="D89" ca="1">MATCH(TRUE,ISERROR(VALUE(MID(C89,ROW(INDIRECT("1:"&amp;LEN(C89))),1))),0)</f>
        <v>3</v>
      </c>
      <c r="E89" s="72">
        <f t="shared" ca="1" si="150"/>
        <v>29</v>
      </c>
      <c r="F89" s="72" t="str">
        <f t="shared" ca="1" si="151"/>
        <v>R</v>
      </c>
      <c r="G89" s="72" t="str">
        <f t="shared" ca="1" si="152"/>
        <v>N</v>
      </c>
      <c r="H89" s="72" t="str">
        <f t="shared" ca="1" si="153"/>
        <v>Q</v>
      </c>
      <c r="I89" s="72">
        <f t="shared" ca="1" si="154"/>
        <v>10</v>
      </c>
      <c r="J89" s="72">
        <f t="shared" ca="1" si="155"/>
        <v>93425</v>
      </c>
      <c r="K89" s="72">
        <f t="shared" ca="1" si="156"/>
        <v>99812</v>
      </c>
      <c r="L89" s="72">
        <f t="shared" ca="1" si="157"/>
        <v>170.80604746885038</v>
      </c>
      <c r="M89" s="72">
        <f ca="1">VLOOKUP(G89,Coef!$C$2:$F$25,4)</f>
        <v>5</v>
      </c>
      <c r="N89" s="31">
        <f ca="1">VLOOKUP(F89,Coef!$C$4:$D$23,2)</f>
        <v>14</v>
      </c>
      <c r="O89" s="31">
        <f ca="1">MOD(VLOOKUP(H89,Coef!$C$2:$G$21,5)+MOD(E89+1,2)*15,20)</f>
        <v>15</v>
      </c>
      <c r="P89" s="31">
        <f ca="1">VLOOKUP(N89,Coef!$A$27:$B$46,2)</f>
        <v>2.67</v>
      </c>
      <c r="Q89" s="31">
        <f ca="1">VLOOKUP(N89,Coef!$A$27:$C$46,3)+O89/10-0.1</f>
        <v>3.4</v>
      </c>
      <c r="R89" s="31">
        <f ca="1">IF(Q89+0.1&lt;P89,Q89+2,Q89)</f>
        <v>3.4</v>
      </c>
      <c r="S89" s="72">
        <f ca="1">M89*100000+J89</f>
        <v>593425</v>
      </c>
      <c r="T89" s="72">
        <f ca="1">R89*1000000+K89</f>
        <v>3499812</v>
      </c>
      <c r="U89" s="72">
        <f ca="1">IF(N89&lt;11,T89-10000000,T89)</f>
        <v>3499812</v>
      </c>
      <c r="V89" s="72">
        <f ca="1">U89/(6366197.724*0.9996)</f>
        <v>0.54996917104769416</v>
      </c>
      <c r="W89" s="72">
        <f ca="1">(Coef!$J$9/(1+Coef!$J$8*(COS(V89))^2)^0.5)*Coef!$J$6</f>
        <v>6381423.3771876134</v>
      </c>
      <c r="X89" s="72">
        <f ca="1">6*E89-183</f>
        <v>-9</v>
      </c>
      <c r="Y89" s="72">
        <f ca="1">(S89-500000)/W89</f>
        <v>1.4640150712139987E-2</v>
      </c>
      <c r="Z89" s="72">
        <f ca="1">SIN(2*V89)</f>
        <v>0.8911793905810157</v>
      </c>
      <c r="AA89" s="72">
        <f ca="1">Z89*(COS(V89))^2</f>
        <v>0.6477319375814059</v>
      </c>
      <c r="AB89" s="72">
        <f ca="1">V89+(Z89/2)</f>
        <v>0.99555886633820201</v>
      </c>
      <c r="AC89" s="72">
        <f ca="1">(3*AB89+AA89)/4</f>
        <v>0.90860213414900293</v>
      </c>
      <c r="AD89" s="72">
        <f ca="1">(5*AC89+AA89*(COS(V89))^2)/3</f>
        <v>1.6712662609965505</v>
      </c>
      <c r="AE89" s="72">
        <f ca="1">Coef!$J$6*Coef!$J$9*(V89-(Coef!$J$10*AB89)+(Coef!$J$11*AC89)-(Coef!$J$12*AD89))</f>
        <v>3486226.0928603746</v>
      </c>
      <c r="AF89" s="72">
        <f ca="1">(U89-AE89)/W89</f>
        <v>2.1289775551003964E-3</v>
      </c>
      <c r="AG89" s="72">
        <f ca="1">((Coef!$J$8*Y89^2)/2)*(COS(V89))^2</f>
        <v>5.2495097173854981E-7</v>
      </c>
      <c r="AH89" s="72">
        <f ca="1">Y89*(1-(AG89/3))</f>
        <v>1.4640148150352873E-2</v>
      </c>
      <c r="AI89" s="72">
        <f ca="1">AF89*(1-AG89)+V89</f>
        <v>0.55209814748518571</v>
      </c>
      <c r="AJ89" s="72">
        <f ca="1">(EXP(AH89)-EXP(-AH89))/2</f>
        <v>1.4640671136058159E-2</v>
      </c>
      <c r="AK89" s="72">
        <f ca="1">ATAN(AJ89/COS(AI89))</f>
        <v>1.7193777118989121E-2</v>
      </c>
      <c r="AL89" s="72">
        <f ca="1">ATAN(COS(AK89)*TAN(AI89))</f>
        <v>0.5520321403221734</v>
      </c>
      <c r="AM89" s="72">
        <f ca="1">V89+(1+Coef!$J$8*(COS(V89))^2-(3/2)*Coef!$J$8*SIN(V89)*COS(V89)*(AL89-V89))*(AL89-V89)</f>
        <v>0.55204222647917289</v>
      </c>
      <c r="AN89" s="34" t="str">
        <f t="shared" ca="1" si="74"/>
        <v>29 593425 3499812 N</v>
      </c>
      <c r="AO89" s="33">
        <f t="shared" ca="1" si="75"/>
        <v>31.629689690261745</v>
      </c>
      <c r="AP89" s="33">
        <f t="shared" ca="1" si="76"/>
        <v>-8.0148691371933189</v>
      </c>
      <c r="AQ89" s="72">
        <v>285</v>
      </c>
      <c r="AR89" s="72">
        <v>810000</v>
      </c>
      <c r="AS89" s="72">
        <f t="shared" ca="1" si="163"/>
        <v>0.55204222647917289</v>
      </c>
      <c r="AT89" s="72">
        <f t="shared" ca="1" si="163"/>
        <v>-0.13988585556050051</v>
      </c>
      <c r="AU89" s="72">
        <f t="shared" si="163"/>
        <v>4.9741883681838397</v>
      </c>
      <c r="AV89" s="72">
        <f t="array" aca="1" ref="AV89" ca="1">ATAN((1-f)*TAN(AS89))</f>
        <v>0.55054372766695625</v>
      </c>
      <c r="AW89" s="72">
        <f t="shared" ca="1" si="77"/>
        <v>1.1717836120281644</v>
      </c>
      <c r="AX89" s="72">
        <f t="shared" ca="1" si="78"/>
        <v>-0.82320081604535511</v>
      </c>
      <c r="AY89" s="72">
        <f t="shared" ca="1" si="158"/>
        <v>2.1724121866513813E-3</v>
      </c>
      <c r="AZ89" s="72">
        <f t="shared" ca="1" si="114"/>
        <v>5.4251392457906739E-4</v>
      </c>
      <c r="BA89" s="72">
        <f t="shared" ca="1" si="115"/>
        <v>1.0005428820259772</v>
      </c>
      <c r="BB89" s="72">
        <f t="shared" ca="1" si="116"/>
        <v>5.4251386470152913E-4</v>
      </c>
      <c r="BC89" s="72">
        <f t="shared" ca="1" si="159"/>
        <v>0.1273544200140011</v>
      </c>
      <c r="BD89" s="75">
        <f t="shared" ca="1" si="117"/>
        <v>2.4709216440703301</v>
      </c>
      <c r="BE89" s="75">
        <f t="shared" ca="1" si="118"/>
        <v>-5.4004239748094349E-5</v>
      </c>
      <c r="BF89" s="75">
        <f t="shared" ca="1" si="160"/>
        <v>0.127300415774253</v>
      </c>
      <c r="BG89" s="75">
        <f t="shared" ca="1" si="119"/>
        <v>2.4708676398305816</v>
      </c>
      <c r="BH89" s="75">
        <f t="shared" ca="1" si="120"/>
        <v>-5.3979150979170178E-5</v>
      </c>
      <c r="BI89" s="75">
        <f t="shared" ca="1" si="161"/>
        <v>0.12730044086302192</v>
      </c>
      <c r="BJ89" s="75">
        <f t="shared" ca="1" si="121"/>
        <v>2.4708676649193508</v>
      </c>
      <c r="BK89" s="75">
        <f t="shared" ca="1" si="122"/>
        <v>-5.397916263428859E-5</v>
      </c>
      <c r="BL89" s="75">
        <f t="shared" ca="1" si="162"/>
        <v>0.12730044085136683</v>
      </c>
      <c r="BM89" s="72">
        <f t="array" aca="1" ref="BM89" ca="1">ATAN2((1-f)*SQRT(AX89^2+(SIN(AV89)*SIN(BL89)-COS(AV89)*COS(BL89)*COS(AU89))^2),SIN(AV89)*COS(BL89)+COS(AV89)*SIN(BL89)*COS(AU89))</f>
        <v>0.58022092203790832</v>
      </c>
      <c r="BN89" s="72">
        <f t="shared" ca="1" si="123"/>
        <v>-0.1470091981347664</v>
      </c>
      <c r="BO89" s="72">
        <f t="array" aca="1" ref="BO89" ca="1">f/16*(1-AX89^2)*(4+f*(4-3*(1-AX89^2)))</f>
        <v>2.7087347860987274E-4</v>
      </c>
      <c r="BP89" s="72">
        <f t="array" aca="1" ref="BP89" ca="1">BN89-(1-BO89)*f*AX89*(BL89+BO89*SIN(BL89)*(COS(BJ89)+BO89*COS(BL89)*(-1+2*COS(BJ89)^2)))</f>
        <v>-0.14665801377535667</v>
      </c>
      <c r="BQ89" s="72">
        <f t="shared" ca="1" si="124"/>
        <v>-0.28654386933585718</v>
      </c>
      <c r="BR89" s="13">
        <f t="shared" ca="1" si="125"/>
        <v>33.244210017961322</v>
      </c>
      <c r="BS89" s="13">
        <f t="shared" ca="1" si="126"/>
        <v>-16.417754358292743</v>
      </c>
      <c r="BT89" s="15">
        <f t="shared" ca="1" si="127"/>
        <v>28</v>
      </c>
      <c r="BU89" s="15">
        <f t="shared" ca="1" si="128"/>
        <v>-15</v>
      </c>
      <c r="BV89" s="15">
        <f t="shared" ca="1" si="164"/>
        <v>0.5802209220379082</v>
      </c>
      <c r="BW89" s="15">
        <f t="shared" ca="1" si="164"/>
        <v>-0.28654386933585718</v>
      </c>
      <c r="BX89" s="15">
        <f t="shared" ca="1" si="129"/>
        <v>-0.26179938779914941</v>
      </c>
      <c r="BY89" s="15">
        <f t="shared" ca="1" si="130"/>
        <v>0.83634155893880657</v>
      </c>
      <c r="BZ89" s="16">
        <f t="shared" ca="1" si="131"/>
        <v>4.7140569916711882E-3</v>
      </c>
      <c r="CA89" s="15">
        <f t="shared" ca="1" si="132"/>
        <v>6384562.7230396783</v>
      </c>
      <c r="CB89" s="15">
        <f t="shared" ca="1" si="133"/>
        <v>0.65548424634743896</v>
      </c>
      <c r="CC89" s="15">
        <f t="shared" ca="1" si="134"/>
        <v>0.42965959720967006</v>
      </c>
      <c r="CD89" s="17">
        <f t="shared" ca="1" si="135"/>
        <v>0</v>
      </c>
      <c r="CE89" s="15">
        <f t="shared" ca="1" si="136"/>
        <v>-2.4744481536707774E-2</v>
      </c>
      <c r="CF89" s="16">
        <f t="shared" ca="1" si="137"/>
        <v>0.57505445978200109</v>
      </c>
      <c r="CG89" s="15">
        <f t="shared" ca="1" si="138"/>
        <v>4.6128558050486541</v>
      </c>
      <c r="CH89" s="15">
        <f t="shared" ca="1" si="139"/>
        <v>-2.3657930723769267</v>
      </c>
      <c r="CI89" s="15">
        <f t="shared" ca="1" si="140"/>
        <v>36.868750975737328</v>
      </c>
      <c r="CJ89" s="15">
        <f t="shared" ca="1" si="141"/>
        <v>-111.84154625552897</v>
      </c>
      <c r="CK89" s="15">
        <f t="shared" ca="1" si="142"/>
        <v>148.4914763772922</v>
      </c>
      <c r="CL89" s="15">
        <f t="shared" ca="1" si="143"/>
        <v>-132132.91590064534</v>
      </c>
      <c r="CM89" s="15">
        <f t="shared" ca="1" si="144"/>
        <v>3680728.8651674921</v>
      </c>
      <c r="CN89" s="15">
        <f t="shared" ca="1" si="145"/>
        <v>367919.93726571492</v>
      </c>
      <c r="CO89" s="15">
        <f t="shared" ca="1" si="146"/>
        <v>3679256.5736214253</v>
      </c>
      <c r="CP89" s="15" t="str">
        <f ca="1">VLOOKUP(_xlfn.FLOOR.MATH(BR89/8+11),Coef!$B$4:$C$23,2)</f>
        <v>S</v>
      </c>
      <c r="CQ89" s="15">
        <f ca="1">_xlfn.FLOOR.MATH(CN89/100000)</f>
        <v>3</v>
      </c>
      <c r="CR89" s="15" t="str">
        <f ca="1">VLOOKUP(MOD(BT89-1,3)*8+CQ89,Coef!$A$2:$C$25,3)</f>
        <v>C</v>
      </c>
      <c r="CS89" s="15">
        <f ca="1">(MOD(_xlfn.FLOOR.MATH(CO89/100000),20))</f>
        <v>16</v>
      </c>
      <c r="CT89" s="15" t="str">
        <f ca="1">VLOOKUP(MOD(MOD(BT89+1,2)*5+CS89,20)+1,Coef!$A$2:$C$21,3)</f>
        <v>B</v>
      </c>
      <c r="CU89" s="15"/>
      <c r="CV89" s="15" t="str">
        <f t="shared" ca="1" si="165"/>
        <v>67919</v>
      </c>
      <c r="CW89" s="15" t="str">
        <f t="shared" ca="1" si="165"/>
        <v>79256</v>
      </c>
      <c r="CX89" s="18" t="str">
        <f t="shared" ca="1" si="147"/>
        <v>367919 mE 3679256 mN 28 S</v>
      </c>
      <c r="CY89" s="15" t="str">
        <f t="shared" ca="1" si="148"/>
        <v>28SCB6791979256</v>
      </c>
    </row>
    <row r="90" spans="2:103">
      <c r="B90" s="42" t="s">
        <v>1292</v>
      </c>
      <c r="C90" s="72" t="str">
        <f t="shared" si="149"/>
        <v>29RNR9313300579</v>
      </c>
      <c r="D90" s="72">
        <f t="array" aca="1" ref="D90" ca="1">MATCH(TRUE,ISERROR(VALUE(MID(C90,ROW(INDIRECT("1:"&amp;LEN(C90))),1))),0)</f>
        <v>3</v>
      </c>
      <c r="E90" s="72">
        <f t="shared" ca="1" si="150"/>
        <v>29</v>
      </c>
      <c r="F90" s="72" t="str">
        <f t="shared" ca="1" si="151"/>
        <v>R</v>
      </c>
      <c r="G90" s="72" t="str">
        <f t="shared" ca="1" si="152"/>
        <v>N</v>
      </c>
      <c r="H90" s="72" t="str">
        <f t="shared" ca="1" si="153"/>
        <v>R</v>
      </c>
      <c r="I90" s="72">
        <f t="shared" ca="1" si="154"/>
        <v>10</v>
      </c>
      <c r="J90" s="72">
        <f t="shared" ca="1" si="155"/>
        <v>93133</v>
      </c>
      <c r="K90" s="72">
        <f t="shared" ca="1" si="156"/>
        <v>579</v>
      </c>
      <c r="L90" s="72">
        <f t="shared" ca="1" si="157"/>
        <v>170.80604746885038</v>
      </c>
      <c r="M90" s="72">
        <f ca="1">VLOOKUP(G90,Coef!$C$2:$F$25,4)</f>
        <v>5</v>
      </c>
      <c r="N90" s="31">
        <f ca="1">VLOOKUP(F90,Coef!$C$4:$D$23,2)</f>
        <v>14</v>
      </c>
      <c r="O90" s="31">
        <f ca="1">MOD(VLOOKUP(H90,Coef!$C$2:$G$21,5)+MOD(E90+1,2)*15,20)</f>
        <v>16</v>
      </c>
      <c r="P90" s="31">
        <f ca="1">VLOOKUP(N90,Coef!$A$27:$B$46,2)</f>
        <v>2.67</v>
      </c>
      <c r="Q90" s="31">
        <f ca="1">VLOOKUP(N90,Coef!$A$27:$C$46,3)+O90/10-0.1</f>
        <v>3.5</v>
      </c>
      <c r="R90" s="31">
        <f ca="1">IF(Q90+0.1&lt;P90,Q90+2,Q90)</f>
        <v>3.5</v>
      </c>
      <c r="S90" s="72">
        <f ca="1">M90*100000+J90</f>
        <v>593133</v>
      </c>
      <c r="T90" s="72">
        <f ca="1">R90*1000000+K90</f>
        <v>3500579</v>
      </c>
      <c r="U90" s="72">
        <f ca="1">IF(N90&lt;11,T90-10000000,T90)</f>
        <v>3500579</v>
      </c>
      <c r="V90" s="72">
        <f ca="1">U90/(6366197.724*0.9996)</f>
        <v>0.55008969933726903</v>
      </c>
      <c r="W90" s="72">
        <f ca="1">(Coef!$J$9/(1+Coef!$J$8*(COS(V90))^2)^0.5)*Coef!$J$6</f>
        <v>6381425.6758429799</v>
      </c>
      <c r="X90" s="72">
        <f ca="1">6*E90-183</f>
        <v>-9</v>
      </c>
      <c r="Y90" s="72">
        <f ca="1">(S90-500000)/W90</f>
        <v>1.4594387638573762E-2</v>
      </c>
      <c r="Z90" s="72">
        <f ca="1">SIN(2*V90)</f>
        <v>0.8912887202627009</v>
      </c>
      <c r="AA90" s="72">
        <f ca="1">Z90*(COS(V90))^2</f>
        <v>0.6477156599169035</v>
      </c>
      <c r="AB90" s="72">
        <f ca="1">V90+(Z90/2)</f>
        <v>0.99573405946861948</v>
      </c>
      <c r="AC90" s="72">
        <f ca="1">(3*AB90+AA90)/4</f>
        <v>0.90872945958069051</v>
      </c>
      <c r="AD90" s="72">
        <f ca="1">(5*AC90+AA90*(COS(V90))^2)/3</f>
        <v>1.671451334070424</v>
      </c>
      <c r="AE90" s="72">
        <f ca="1">Coef!$J$6*Coef!$J$9*(V90-(Coef!$J$10*AB90)+(Coef!$J$11*AC90)-(Coef!$J$12*AD90))</f>
        <v>3486991.4860880384</v>
      </c>
      <c r="AF90" s="72">
        <f ca="1">(U90-AE90)/W90</f>
        <v>2.1292285771496791E-3</v>
      </c>
      <c r="AG90" s="72">
        <f ca="1">((Coef!$J$8*Y90^2)/2)*(COS(V90))^2</f>
        <v>5.2159715446163683E-7</v>
      </c>
      <c r="AH90" s="72">
        <f ca="1">Y90*(1-(AG90/3))</f>
        <v>1.4594385101110075E-2</v>
      </c>
      <c r="AI90" s="72">
        <f ca="1">AF90*(1-AG90)+V90</f>
        <v>0.55221892680381912</v>
      </c>
      <c r="AJ90" s="72">
        <f ca="1">(EXP(AH90)-EXP(-AH90))/2</f>
        <v>1.4594903197755194E-2</v>
      </c>
      <c r="AK90" s="72">
        <f ca="1">ATAN(AJ90/COS(AI90))</f>
        <v>1.7141313686179552E-2</v>
      </c>
      <c r="AL90" s="72">
        <f ca="1">ATAN(COS(AK90)*TAN(AI90))</f>
        <v>0.55215331386701372</v>
      </c>
      <c r="AM90" s="72">
        <f ca="1">V90+(1+Coef!$J$8*(COS(V90))^2-(3/2)*Coef!$J$8*SIN(V90)*COS(V90)*(AL90-V90))*(AL90-V90)</f>
        <v>0.55216340167645606</v>
      </c>
      <c r="AN90" s="34" t="str">
        <f t="shared" ca="1" si="74"/>
        <v>29 593133 3500579 N</v>
      </c>
      <c r="AO90" s="33">
        <f t="shared" ca="1" si="75"/>
        <v>31.636632517647737</v>
      </c>
      <c r="AP90" s="33">
        <f t="shared" ca="1" si="76"/>
        <v>-8.0178750704720763</v>
      </c>
      <c r="AQ90" s="72">
        <v>285</v>
      </c>
      <c r="AR90" s="72">
        <v>810000</v>
      </c>
      <c r="AS90" s="72">
        <f t="shared" ca="1" si="163"/>
        <v>0.55216340167645606</v>
      </c>
      <c r="AT90" s="72">
        <f t="shared" ca="1" si="163"/>
        <v>-0.13993831899331011</v>
      </c>
      <c r="AU90" s="72">
        <f t="shared" si="163"/>
        <v>4.9741883681838397</v>
      </c>
      <c r="AV90" s="72">
        <f t="array" aca="1" ref="AV90" ca="1">ATAN((1-f)*TAN(AS90))</f>
        <v>0.55066471939016648</v>
      </c>
      <c r="AW90" s="72">
        <f t="shared" ca="1" si="77"/>
        <v>1.1718807455923472</v>
      </c>
      <c r="AX90" s="72">
        <f t="shared" ca="1" si="78"/>
        <v>-0.82313966990596121</v>
      </c>
      <c r="AY90" s="72">
        <f t="shared" ca="1" si="158"/>
        <v>2.1730906340287994E-3</v>
      </c>
      <c r="AZ90" s="72">
        <f t="shared" ca="1" si="114"/>
        <v>5.4268316864813969E-4</v>
      </c>
      <c r="BA90" s="72">
        <f t="shared" ca="1" si="115"/>
        <v>1.0005430514998122</v>
      </c>
      <c r="BB90" s="72">
        <f t="shared" ca="1" si="116"/>
        <v>5.4268310871454536E-4</v>
      </c>
      <c r="BC90" s="72">
        <f t="shared" ca="1" si="159"/>
        <v>0.12735439844247359</v>
      </c>
      <c r="BD90" s="75">
        <f t="shared" ca="1" si="117"/>
        <v>2.4711158896271681</v>
      </c>
      <c r="BE90" s="75">
        <f t="shared" ca="1" si="118"/>
        <v>-5.4029407797411196E-5</v>
      </c>
      <c r="BF90" s="75">
        <f t="shared" ca="1" si="160"/>
        <v>0.12730036903467618</v>
      </c>
      <c r="BG90" s="75">
        <f t="shared" ca="1" si="119"/>
        <v>2.4710618602193706</v>
      </c>
      <c r="BH90" s="75">
        <f t="shared" ca="1" si="120"/>
        <v>-5.4004296558200096E-5</v>
      </c>
      <c r="BI90" s="75">
        <f t="shared" ca="1" si="161"/>
        <v>0.1273003941459154</v>
      </c>
      <c r="BJ90" s="75">
        <f t="shared" ca="1" si="121"/>
        <v>2.4710618853306099</v>
      </c>
      <c r="BK90" s="75">
        <f t="shared" ca="1" si="122"/>
        <v>-5.4004308228766295E-5</v>
      </c>
      <c r="BL90" s="75">
        <f t="shared" ca="1" si="162"/>
        <v>0.12730039413424482</v>
      </c>
      <c r="BM90" s="72">
        <f t="array" aca="1" ref="BM90" ca="1">ATAN2((1-f)*SQRT(AX90^2+(SIN(AV90)*SIN(BL90)-COS(AV90)*COS(BL90)*COS(AU90))^2),SIN(AV90)*COS(BL90)+COS(AV90)*SIN(BL90)*COS(AU90))</f>
        <v>0.58034076106646348</v>
      </c>
      <c r="BN90" s="72">
        <f t="shared" ca="1" si="123"/>
        <v>-0.14702072335622335</v>
      </c>
      <c r="BO90" s="72">
        <f t="array" aca="1" ref="BO90" ca="1">f/16*(1-AX90^2)*(4+f*(4-3*(1-AX90^2)))</f>
        <v>2.709580043616171E-4</v>
      </c>
      <c r="BP90" s="72">
        <f t="array" aca="1" ref="BP90" ca="1">BN90-(1-BO90)*f*AX90*(BL90+BO90*SIN(BL90)*(COS(BJ90)+BO90*COS(BL90)*(-1+2*COS(BJ90)^2)))</f>
        <v>-0.14666956527546496</v>
      </c>
      <c r="BQ90" s="72">
        <f t="shared" ca="1" si="124"/>
        <v>-0.28660788426877504</v>
      </c>
      <c r="BR90" s="13">
        <f t="shared" ca="1" si="125"/>
        <v>33.251076288518483</v>
      </c>
      <c r="BS90" s="13">
        <f t="shared" ca="1" si="126"/>
        <v>-16.421422143774752</v>
      </c>
      <c r="BT90" s="15">
        <f t="shared" ca="1" si="127"/>
        <v>28</v>
      </c>
      <c r="BU90" s="15">
        <f t="shared" ca="1" si="128"/>
        <v>-15</v>
      </c>
      <c r="BV90" s="15">
        <f t="shared" ca="1" si="164"/>
        <v>0.58034076106646348</v>
      </c>
      <c r="BW90" s="15">
        <f t="shared" ca="1" si="164"/>
        <v>-0.28660788426877509</v>
      </c>
      <c r="BX90" s="15">
        <f t="shared" ca="1" si="129"/>
        <v>-0.26179938779914941</v>
      </c>
      <c r="BY90" s="15">
        <f t="shared" ca="1" si="130"/>
        <v>0.83627585613342414</v>
      </c>
      <c r="BZ90" s="16">
        <f t="shared" ca="1" si="131"/>
        <v>4.7133163502436704E-3</v>
      </c>
      <c r="CA90" s="15">
        <f t="shared" ca="1" si="132"/>
        <v>6384565.0762834838</v>
      </c>
      <c r="CB90" s="15">
        <f t="shared" ca="1" si="133"/>
        <v>0.65565558882494979</v>
      </c>
      <c r="CC90" s="15">
        <f t="shared" ca="1" si="134"/>
        <v>0.42988425115739159</v>
      </c>
      <c r="CD90" s="17">
        <f t="shared" ca="1" si="135"/>
        <v>0</v>
      </c>
      <c r="CE90" s="15">
        <f t="shared" ca="1" si="136"/>
        <v>-2.4808496469625685E-2</v>
      </c>
      <c r="CF90" s="16">
        <f t="shared" ca="1" si="137"/>
        <v>0.57482906519285204</v>
      </c>
      <c r="CG90" s="15">
        <f t="shared" ca="1" si="138"/>
        <v>4.6126244573988711</v>
      </c>
      <c r="CH90" s="15">
        <f t="shared" ca="1" si="139"/>
        <v>-2.3696111552943271</v>
      </c>
      <c r="CI90" s="15">
        <f t="shared" ca="1" si="140"/>
        <v>36.855469761831742</v>
      </c>
      <c r="CJ90" s="15">
        <f t="shared" ca="1" si="141"/>
        <v>-111.91471509441509</v>
      </c>
      <c r="CK90" s="15">
        <f t="shared" ca="1" si="142"/>
        <v>147.89730671843733</v>
      </c>
      <c r="CL90" s="15">
        <f t="shared" ca="1" si="143"/>
        <v>-132464.41567564927</v>
      </c>
      <c r="CM90" s="15">
        <f t="shared" ca="1" si="144"/>
        <v>3681495.1340607423</v>
      </c>
      <c r="CN90" s="15">
        <f t="shared" ca="1" si="145"/>
        <v>367588.57009062101</v>
      </c>
      <c r="CO90" s="15">
        <f t="shared" ca="1" si="146"/>
        <v>3680022.5360071184</v>
      </c>
      <c r="CP90" s="15" t="str">
        <f ca="1">VLOOKUP(_xlfn.FLOOR.MATH(BR90/8+11),Coef!$B$4:$C$23,2)</f>
        <v>S</v>
      </c>
      <c r="CQ90" s="15">
        <f ca="1">_xlfn.FLOOR.MATH(CN90/100000)</f>
        <v>3</v>
      </c>
      <c r="CR90" s="15" t="str">
        <f ca="1">VLOOKUP(MOD(BT90-1,3)*8+CQ90,Coef!$A$2:$C$25,3)</f>
        <v>C</v>
      </c>
      <c r="CS90" s="15">
        <f ca="1">(MOD(_xlfn.FLOOR.MATH(CO90/100000),20))</f>
        <v>16</v>
      </c>
      <c r="CT90" s="15" t="str">
        <f ca="1">VLOOKUP(MOD(MOD(BT90+1,2)*5+CS90,20)+1,Coef!$A$2:$C$21,3)</f>
        <v>B</v>
      </c>
      <c r="CU90" s="15"/>
      <c r="CV90" s="15" t="str">
        <f t="shared" ca="1" si="165"/>
        <v>67588</v>
      </c>
      <c r="CW90" s="15" t="str">
        <f t="shared" ca="1" si="165"/>
        <v>80022</v>
      </c>
      <c r="CX90" s="18" t="str">
        <f t="shared" ca="1" si="147"/>
        <v>367588 mE 3680022 mN 28 S</v>
      </c>
      <c r="CY90" s="15" t="str">
        <f t="shared" ca="1" si="148"/>
        <v>28SCB6758880022</v>
      </c>
    </row>
    <row r="91" spans="2:103">
      <c r="B91" s="42" t="s">
        <v>1293</v>
      </c>
      <c r="C91" s="72" t="str">
        <f t="shared" si="149"/>
        <v>29SMR7907473690</v>
      </c>
      <c r="D91" s="72">
        <f t="array" aca="1" ref="D91" ca="1">MATCH(TRUE,ISERROR(VALUE(MID(C91,ROW(INDIRECT("1:"&amp;LEN(C91))),1))),0)</f>
        <v>3</v>
      </c>
      <c r="E91" s="72">
        <f t="shared" ca="1" si="150"/>
        <v>29</v>
      </c>
      <c r="F91" s="72" t="str">
        <f t="shared" ca="1" si="151"/>
        <v>S</v>
      </c>
      <c r="G91" s="72" t="str">
        <f t="shared" ca="1" si="152"/>
        <v>M</v>
      </c>
      <c r="H91" s="72" t="str">
        <f t="shared" ca="1" si="153"/>
        <v>R</v>
      </c>
      <c r="I91" s="72">
        <f t="shared" ca="1" si="154"/>
        <v>10</v>
      </c>
      <c r="J91" s="72">
        <f t="shared" ca="1" si="155"/>
        <v>79074</v>
      </c>
      <c r="K91" s="72">
        <f t="shared" ca="1" si="156"/>
        <v>73690</v>
      </c>
      <c r="L91" s="72">
        <f t="shared" ca="1" si="157"/>
        <v>170.80604746885038</v>
      </c>
      <c r="M91" s="72">
        <f ca="1">VLOOKUP(G91,Coef!$C$2:$F$25,4)</f>
        <v>4</v>
      </c>
      <c r="N91" s="31">
        <f ca="1">VLOOKUP(F91,Coef!$C$4:$D$23,2)</f>
        <v>15</v>
      </c>
      <c r="O91" s="31">
        <f ca="1">MOD(VLOOKUP(H91,Coef!$C$2:$G$21,5)+MOD(E91+1,2)*15,20)</f>
        <v>16</v>
      </c>
      <c r="P91" s="31">
        <f ca="1">VLOOKUP(N91,Coef!$A$27:$B$46,2)</f>
        <v>3.56</v>
      </c>
      <c r="Q91" s="31">
        <f ca="1">VLOOKUP(N91,Coef!$A$27:$C$46,3)+O91/10-0.1</f>
        <v>3.5</v>
      </c>
      <c r="R91" s="31">
        <f ca="1">IF(Q91+0.1&lt;P91,Q91+2,Q91)</f>
        <v>3.5</v>
      </c>
      <c r="S91" s="72">
        <f ca="1">M91*100000+J91</f>
        <v>479074</v>
      </c>
      <c r="T91" s="72">
        <f ca="1">R91*1000000+K91</f>
        <v>3573690</v>
      </c>
      <c r="U91" s="72">
        <f ca="1">IF(N91&lt;11,T91-10000000,T91)</f>
        <v>3573690</v>
      </c>
      <c r="V91" s="72">
        <f ca="1">U91/(6366197.724*0.9996)</f>
        <v>0.56157854389933926</v>
      </c>
      <c r="W91" s="72">
        <f ca="1">(Coef!$J$9/(1+Coef!$J$8*(COS(V91))^2)^0.5)*Coef!$J$6</f>
        <v>6381646.0717307758</v>
      </c>
      <c r="X91" s="72">
        <f ca="1">6*E91-183</f>
        <v>-9</v>
      </c>
      <c r="Y91" s="72">
        <f ca="1">(S91-500000)/W91</f>
        <v>-3.2790912822159421E-3</v>
      </c>
      <c r="Z91" s="72">
        <f ca="1">SIN(2*V91)</f>
        <v>0.90147144188842998</v>
      </c>
      <c r="AA91" s="72">
        <f ca="1">Z91*(COS(V91))^2</f>
        <v>0.64583153197914367</v>
      </c>
      <c r="AB91" s="72">
        <f ca="1">V91+(Z91/2)</f>
        <v>1.0123142648435541</v>
      </c>
      <c r="AC91" s="72">
        <f ca="1">(3*AB91+AA91)/4</f>
        <v>0.92069358162745152</v>
      </c>
      <c r="AD91" s="72">
        <f ca="1">(5*AC91+AA91*(COS(V91))^2)/3</f>
        <v>1.6887180256341265</v>
      </c>
      <c r="AE91" s="72">
        <f ca="1">Coef!$J$6*Coef!$J$9*(V91-(Coef!$J$10*AB91)+(Coef!$J$11*AC91)-(Coef!$J$12*AD91))</f>
        <v>3559953.1392951221</v>
      </c>
      <c r="AF91" s="72">
        <f ca="1">(U91-AE91)/W91</f>
        <v>2.1525575925824235E-3</v>
      </c>
      <c r="AG91" s="72">
        <f ca="1">((Coef!$J$8*Y91^2)/2)*(COS(V91))^2</f>
        <v>2.5958031628891599E-8</v>
      </c>
      <c r="AH91" s="72">
        <f ca="1">Y91*(1-(AG91/3))</f>
        <v>-3.2790912538430235E-3</v>
      </c>
      <c r="AI91" s="72">
        <f ca="1">AF91*(1-AG91)+V91</f>
        <v>0.56373110143604555</v>
      </c>
      <c r="AJ91" s="72">
        <f ca="1">(EXP(AH91)-EXP(-AH91))/2</f>
        <v>-3.2790971302179006E-3</v>
      </c>
      <c r="AK91" s="72">
        <f ca="1">ATAN(AJ91/COS(AI91))</f>
        <v>-3.8793416558633846E-3</v>
      </c>
      <c r="AL91" s="72">
        <f ca="1">ATAN(COS(AK91)*TAN(AI91))</f>
        <v>0.56372770282700213</v>
      </c>
      <c r="AM91" s="72">
        <f ca="1">V91+(1+Coef!$J$8*(COS(V91))^2-(3/2)*Coef!$J$8*SIN(V91)*COS(V91)*(AL91-V91))*(AL91-V91)</f>
        <v>0.56373805857643933</v>
      </c>
      <c r="AN91" s="34" t="str">
        <f t="shared" ca="1" si="74"/>
        <v>29 479074 3573690 N</v>
      </c>
      <c r="AO91" s="33">
        <f t="shared" ca="1" si="75"/>
        <v>32.299811507328755</v>
      </c>
      <c r="AP91" s="33">
        <f t="shared" ca="1" si="76"/>
        <v>-9.2222699041702647</v>
      </c>
      <c r="AQ91" s="72">
        <v>285</v>
      </c>
      <c r="AR91" s="72">
        <v>810000</v>
      </c>
      <c r="AS91" s="72">
        <f t="shared" ca="1" si="163"/>
        <v>0.56373805857643933</v>
      </c>
      <c r="AT91" s="72">
        <f t="shared" ca="1" si="163"/>
        <v>-0.16095897433535306</v>
      </c>
      <c r="AU91" s="72">
        <f t="shared" si="163"/>
        <v>4.9741883681838397</v>
      </c>
      <c r="AV91" s="72">
        <f t="array" aca="1" ref="AV91" ca="1">ATAN((1-f)*TAN(AS91))</f>
        <v>0.56222225724926578</v>
      </c>
      <c r="AW91" s="72">
        <f t="shared" ca="1" si="77"/>
        <v>1.1810216596174841</v>
      </c>
      <c r="AX91" s="72">
        <f t="shared" ca="1" si="78"/>
        <v>-0.81724336323260327</v>
      </c>
      <c r="AY91" s="72">
        <f t="shared" ca="1" si="158"/>
        <v>2.2382764040242919E-3</v>
      </c>
      <c r="AZ91" s="72">
        <f t="shared" ca="1" si="114"/>
        <v>5.5894374053274104E-4</v>
      </c>
      <c r="BA91" s="72">
        <f t="shared" ca="1" si="115"/>
        <v>1.0005593344815662</v>
      </c>
      <c r="BB91" s="72">
        <f t="shared" ca="1" si="116"/>
        <v>5.5894367504868698E-4</v>
      </c>
      <c r="BC91" s="72">
        <f t="shared" ca="1" si="159"/>
        <v>0.12735232589237619</v>
      </c>
      <c r="BD91" s="75">
        <f t="shared" ca="1" si="117"/>
        <v>2.4893956451273445</v>
      </c>
      <c r="BE91" s="75">
        <f t="shared" ca="1" si="118"/>
        <v>-5.6445355139044473E-5</v>
      </c>
      <c r="BF91" s="75">
        <f t="shared" ca="1" si="160"/>
        <v>0.12729588053723714</v>
      </c>
      <c r="BG91" s="75">
        <f t="shared" ca="1" si="119"/>
        <v>2.4893391997722052</v>
      </c>
      <c r="BH91" s="75">
        <f t="shared" ca="1" si="120"/>
        <v>-5.6418041078764977E-5</v>
      </c>
      <c r="BI91" s="75">
        <f t="shared" ca="1" si="161"/>
        <v>0.12729590785129744</v>
      </c>
      <c r="BJ91" s="75">
        <f t="shared" ca="1" si="121"/>
        <v>2.4893392270862655</v>
      </c>
      <c r="BK91" s="75">
        <f t="shared" ca="1" si="122"/>
        <v>-5.6418054295681057E-5</v>
      </c>
      <c r="BL91" s="75">
        <f t="shared" ca="1" si="162"/>
        <v>0.12729590783808051</v>
      </c>
      <c r="BM91" s="72">
        <f t="array" aca="1" ref="BM91" ca="1">ATAN2((1-f)*SQRT(AX91^2+(SIN(AV91)*SIN(BL91)-COS(AV91)*COS(BL91)*COS(AU91))^2),SIN(AV91)*COS(BL91)+COS(AV91)*SIN(BL91)*COS(AU91))</f>
        <v>0.59178682561635298</v>
      </c>
      <c r="BN91" s="72">
        <f t="shared" ca="1" si="123"/>
        <v>-0.14813989632574151</v>
      </c>
      <c r="BO91" s="72">
        <f t="array" aca="1" ref="BO91" ca="1">f/16*(1-AX91^2)*(4+f*(4-3*(1-AX91^2)))</f>
        <v>2.7907910737488215E-4</v>
      </c>
      <c r="BP91" s="72">
        <f t="array" aca="1" ref="BP91" ca="1">BN91-(1-BO91)*f*AX91*(BL91+BO91*SIN(BL91)*(COS(BJ91)+BO91*COS(BL91)*(-1+2*COS(BJ91)^2)))</f>
        <v>-0.14779127207718337</v>
      </c>
      <c r="BQ91" s="72">
        <f t="shared" ca="1" si="124"/>
        <v>-0.30875024641253646</v>
      </c>
      <c r="BR91" s="13">
        <f t="shared" ca="1" si="125"/>
        <v>33.906887479261457</v>
      </c>
      <c r="BS91" s="13">
        <f t="shared" ca="1" si="126"/>
        <v>-17.690086043062525</v>
      </c>
      <c r="BT91" s="15">
        <f t="shared" ca="1" si="127"/>
        <v>28</v>
      </c>
      <c r="BU91" s="15">
        <f t="shared" ca="1" si="128"/>
        <v>-15</v>
      </c>
      <c r="BV91" s="15">
        <f t="shared" ca="1" si="164"/>
        <v>0.59178682561635298</v>
      </c>
      <c r="BW91" s="15">
        <f t="shared" ca="1" si="164"/>
        <v>-0.30875024641253646</v>
      </c>
      <c r="BX91" s="15">
        <f t="shared" ca="1" si="129"/>
        <v>-0.26179938779914941</v>
      </c>
      <c r="BY91" s="15">
        <f t="shared" ca="1" si="130"/>
        <v>0.82994523301065626</v>
      </c>
      <c r="BZ91" s="16">
        <f t="shared" ca="1" si="131"/>
        <v>4.6422266702306923E-3</v>
      </c>
      <c r="CA91" s="15">
        <f t="shared" ca="1" si="132"/>
        <v>6384790.9620004669</v>
      </c>
      <c r="CB91" s="15">
        <f t="shared" ca="1" si="133"/>
        <v>0.67214661626620753</v>
      </c>
      <c r="CC91" s="15">
        <f t="shared" ca="1" si="134"/>
        <v>0.45178107375811244</v>
      </c>
      <c r="CD91" s="17">
        <f t="shared" ca="1" si="135"/>
        <v>0</v>
      </c>
      <c r="CE91" s="15">
        <f t="shared" ca="1" si="136"/>
        <v>-4.6950858613387048E-2</v>
      </c>
      <c r="CF91" s="16">
        <f t="shared" ca="1" si="137"/>
        <v>0.55286115291211824</v>
      </c>
      <c r="CG91" s="15">
        <f t="shared" ca="1" si="138"/>
        <v>4.5900851673477954</v>
      </c>
      <c r="CH91" s="15">
        <f t="shared" ca="1" si="139"/>
        <v>-2.7413203469738496</v>
      </c>
      <c r="CI91" s="15">
        <f t="shared" ca="1" si="140"/>
        <v>35.56210591219503</v>
      </c>
      <c r="CJ91" s="15">
        <f t="shared" ca="1" si="141"/>
        <v>-118.96034681011599</v>
      </c>
      <c r="CK91" s="15">
        <f t="shared" ca="1" si="142"/>
        <v>90.246501511128074</v>
      </c>
      <c r="CL91" s="15">
        <f t="shared" ca="1" si="143"/>
        <v>-248828.65492650244</v>
      </c>
      <c r="CM91" s="15">
        <f t="shared" ca="1" si="144"/>
        <v>3756593.2670951104</v>
      </c>
      <c r="CN91" s="15">
        <f t="shared" ca="1" si="145"/>
        <v>251270.87653546815</v>
      </c>
      <c r="CO91" s="15">
        <f t="shared" ca="1" si="146"/>
        <v>3755090.6297882725</v>
      </c>
      <c r="CP91" s="15" t="str">
        <f ca="1">VLOOKUP(_xlfn.FLOOR.MATH(BR91/8+11),Coef!$B$4:$C$23,2)</f>
        <v>S</v>
      </c>
      <c r="CQ91" s="15">
        <f ca="1">_xlfn.FLOOR.MATH(CN91/100000)</f>
        <v>2</v>
      </c>
      <c r="CR91" s="15" t="str">
        <f ca="1">VLOOKUP(MOD(BT91-1,3)*8+CQ91,Coef!$A$2:$C$25,3)</f>
        <v>B</v>
      </c>
      <c r="CS91" s="15">
        <f ca="1">(MOD(_xlfn.FLOOR.MATH(CO91/100000),20))</f>
        <v>17</v>
      </c>
      <c r="CT91" s="15" t="str">
        <f ca="1">VLOOKUP(MOD(MOD(BT91+1,2)*5+CS91,20)+1,Coef!$A$2:$C$21,3)</f>
        <v>C</v>
      </c>
      <c r="CU91" s="15"/>
      <c r="CV91" s="15" t="str">
        <f t="shared" ca="1" si="165"/>
        <v>51270</v>
      </c>
      <c r="CW91" s="15" t="str">
        <f t="shared" ca="1" si="165"/>
        <v>55090</v>
      </c>
      <c r="CX91" s="18" t="str">
        <f t="shared" ca="1" si="147"/>
        <v>251270 mE 3755090 mN 28 S</v>
      </c>
      <c r="CY91" s="15" t="str">
        <f t="shared" ca="1" si="148"/>
        <v>28SBC5127055090</v>
      </c>
    </row>
    <row r="92" spans="2:103">
      <c r="B92" s="42" t="s">
        <v>1294</v>
      </c>
      <c r="C92" s="72" t="str">
        <f t="shared" si="149"/>
        <v>29SMR7839573739</v>
      </c>
      <c r="D92" s="72">
        <f t="array" aca="1" ref="D92" ca="1">MATCH(TRUE,ISERROR(VALUE(MID(C92,ROW(INDIRECT("1:"&amp;LEN(C92))),1))),0)</f>
        <v>3</v>
      </c>
      <c r="E92" s="72">
        <f t="shared" ca="1" si="150"/>
        <v>29</v>
      </c>
      <c r="F92" s="72" t="str">
        <f t="shared" ca="1" si="151"/>
        <v>S</v>
      </c>
      <c r="G92" s="72" t="str">
        <f t="shared" ca="1" si="152"/>
        <v>M</v>
      </c>
      <c r="H92" s="72" t="str">
        <f t="shared" ca="1" si="153"/>
        <v>R</v>
      </c>
      <c r="I92" s="72">
        <f t="shared" ca="1" si="154"/>
        <v>10</v>
      </c>
      <c r="J92" s="72">
        <f t="shared" ca="1" si="155"/>
        <v>78395</v>
      </c>
      <c r="K92" s="72">
        <f t="shared" ca="1" si="156"/>
        <v>73739</v>
      </c>
      <c r="L92" s="72">
        <f t="shared" ca="1" si="157"/>
        <v>170.80604746885038</v>
      </c>
      <c r="M92" s="72">
        <f ca="1">VLOOKUP(G92,Coef!$C$2:$F$25,4)</f>
        <v>4</v>
      </c>
      <c r="N92" s="31">
        <f ca="1">VLOOKUP(F92,Coef!$C$4:$D$23,2)</f>
        <v>15</v>
      </c>
      <c r="O92" s="31">
        <f ca="1">MOD(VLOOKUP(H92,Coef!$C$2:$G$21,5)+MOD(E92+1,2)*15,20)</f>
        <v>16</v>
      </c>
      <c r="P92" s="31">
        <f ca="1">VLOOKUP(N92,Coef!$A$27:$B$46,2)</f>
        <v>3.56</v>
      </c>
      <c r="Q92" s="31">
        <f ca="1">VLOOKUP(N92,Coef!$A$27:$C$46,3)+O92/10-0.1</f>
        <v>3.5</v>
      </c>
      <c r="R92" s="31">
        <f ca="1">IF(Q92+0.1&lt;P92,Q92+2,Q92)</f>
        <v>3.5</v>
      </c>
      <c r="S92" s="72">
        <f ca="1">M92*100000+J92</f>
        <v>478395</v>
      </c>
      <c r="T92" s="72">
        <f ca="1">R92*1000000+K92</f>
        <v>3573739</v>
      </c>
      <c r="U92" s="72">
        <f ca="1">IF(N92&lt;11,T92-10000000,T92)</f>
        <v>3573739</v>
      </c>
      <c r="V92" s="72">
        <f ca="1">U92/(6366197.724*0.9996)</f>
        <v>0.56158624388133294</v>
      </c>
      <c r="W92" s="72">
        <f ca="1">(Coef!$J$9/(1+Coef!$J$8*(COS(V92))^2)^0.5)*Coef!$J$6</f>
        <v>6381646.2202838454</v>
      </c>
      <c r="X92" s="72">
        <f ca="1">6*E92-183</f>
        <v>-9</v>
      </c>
      <c r="Y92" s="72">
        <f ca="1">(S92-500000)/W92</f>
        <v>-3.3854900842558841E-3</v>
      </c>
      <c r="Z92" s="72">
        <f ca="1">SIN(2*V92)</f>
        <v>0.90147810748013357</v>
      </c>
      <c r="AA92" s="72">
        <f ca="1">Z92*(COS(V92))^2</f>
        <v>0.64583004987200587</v>
      </c>
      <c r="AB92" s="72">
        <f ca="1">V92+(Z92/2)</f>
        <v>1.0123252976213997</v>
      </c>
      <c r="AC92" s="72">
        <f ca="1">(3*AB92+AA92)/4</f>
        <v>0.92070148568405119</v>
      </c>
      <c r="AD92" s="72">
        <f ca="1">(5*AC92+AA92*(COS(V92))^2)/3</f>
        <v>1.6887293508165249</v>
      </c>
      <c r="AE92" s="72">
        <f ca="1">Coef!$J$6*Coef!$J$9*(V92-(Coef!$J$10*AB92)+(Coef!$J$11*AC92)-(Coef!$J$12*AD92))</f>
        <v>3560002.0417406685</v>
      </c>
      <c r="AF92" s="72">
        <f ca="1">(U92-AE92)/W92</f>
        <v>2.1525728291971239E-3</v>
      </c>
      <c r="AG92" s="72">
        <f ca="1">((Coef!$J$8*Y92^2)/2)*(COS(V92))^2</f>
        <v>2.7669647631503332E-8</v>
      </c>
      <c r="AH92" s="72">
        <f ca="1">Y92*(1-(AG92/3))</f>
        <v>-3.3854900530307782E-3</v>
      </c>
      <c r="AI92" s="72">
        <f ca="1">AF92*(1-AG92)+V92</f>
        <v>0.56373881665096914</v>
      </c>
      <c r="AJ92" s="72">
        <f ca="1">(EXP(AH92)-EXP(-AH92))/2</f>
        <v>-3.3854965201911003E-3</v>
      </c>
      <c r="AK92" s="72">
        <f ca="1">ATAN(AJ92/COS(AI92))</f>
        <v>-4.0052358516433975E-3</v>
      </c>
      <c r="AL92" s="72">
        <f ca="1">ATAN(COS(AK92)*TAN(AI92))</f>
        <v>0.56373519384940396</v>
      </c>
      <c r="AM92" s="72">
        <f ca="1">V92+(1+Coef!$J$8*(COS(V92))^2-(3/2)*Coef!$J$8*SIN(V92)*COS(V92)*(AL92-V92))*(AL92-V92)</f>
        <v>0.56374554849332692</v>
      </c>
      <c r="AN92" s="34" t="str">
        <f t="shared" ca="1" si="74"/>
        <v>29 478395 3573739 N</v>
      </c>
      <c r="AO92" s="33">
        <f t="shared" ca="1" si="75"/>
        <v>32.300240647955313</v>
      </c>
      <c r="AP92" s="33">
        <f t="shared" ca="1" si="76"/>
        <v>-9.2294831102536534</v>
      </c>
      <c r="AQ92" s="72">
        <v>285</v>
      </c>
      <c r="AR92" s="72">
        <v>810000</v>
      </c>
      <c r="AS92" s="72">
        <f t="shared" ca="1" si="163"/>
        <v>0.56374554849332681</v>
      </c>
      <c r="AT92" s="72">
        <f t="shared" ca="1" si="163"/>
        <v>-0.16108486853113305</v>
      </c>
      <c r="AU92" s="72">
        <f t="shared" si="163"/>
        <v>4.9741883681838397</v>
      </c>
      <c r="AV92" s="72">
        <f t="array" aca="1" ref="AV92" ca="1">ATAN((1-f)*TAN(AS92))</f>
        <v>0.5622297363499219</v>
      </c>
      <c r="AW92" s="72">
        <f t="shared" ca="1" si="77"/>
        <v>1.1810274880965981</v>
      </c>
      <c r="AX92" s="72">
        <f t="shared" ca="1" si="78"/>
        <v>-0.8172395121919338</v>
      </c>
      <c r="AY92" s="72">
        <f t="shared" ca="1" si="158"/>
        <v>2.2383188255171373E-3</v>
      </c>
      <c r="AZ92" s="72">
        <f t="shared" ca="1" si="114"/>
        <v>5.5895432221773954E-4</v>
      </c>
      <c r="BA92" s="72">
        <f t="shared" ca="1" si="115"/>
        <v>1.0005593450780503</v>
      </c>
      <c r="BB92" s="72">
        <f t="shared" ca="1" si="116"/>
        <v>5.5895425672996624E-4</v>
      </c>
      <c r="BC92" s="72">
        <f t="shared" ca="1" si="159"/>
        <v>0.12735232454364367</v>
      </c>
      <c r="BD92" s="75">
        <f t="shared" ca="1" si="117"/>
        <v>2.4894073007368398</v>
      </c>
      <c r="BE92" s="75">
        <f t="shared" ca="1" si="118"/>
        <v>-5.6446925971057739E-5</v>
      </c>
      <c r="BF92" s="75">
        <f t="shared" ca="1" si="160"/>
        <v>0.12729587761767261</v>
      </c>
      <c r="BG92" s="75">
        <f t="shared" ca="1" si="119"/>
        <v>2.4893508538108686</v>
      </c>
      <c r="BH92" s="75">
        <f t="shared" ca="1" si="120"/>
        <v>-5.6419610449022769E-5</v>
      </c>
      <c r="BI92" s="75">
        <f t="shared" ca="1" si="161"/>
        <v>0.12729590493319465</v>
      </c>
      <c r="BJ92" s="75">
        <f t="shared" ca="1" si="121"/>
        <v>2.4893508811263909</v>
      </c>
      <c r="BK92" s="75">
        <f t="shared" ca="1" si="122"/>
        <v>-5.64196236669857E-5</v>
      </c>
      <c r="BL92" s="75">
        <f t="shared" ca="1" si="162"/>
        <v>0.12729590491997669</v>
      </c>
      <c r="BM92" s="72">
        <f t="array" aca="1" ref="BM92" ca="1">ATAN2((1-f)*SQRT(AX92^2+(SIN(AV92)*SIN(BL92)-COS(AV92)*COS(BL92)*COS(AU92))^2),SIN(AV92)*COS(BL92)+COS(AV92)*SIN(BL92)*COS(AU92))</f>
        <v>0.59179423169739953</v>
      </c>
      <c r="BN92" s="72">
        <f t="shared" ca="1" si="123"/>
        <v>-0.14814063237689518</v>
      </c>
      <c r="BO92" s="72">
        <f t="array" aca="1" ref="BO92" ca="1">f/16*(1-AX92^2)*(4+f*(4-3*(1-AX92^2)))</f>
        <v>2.790843922851187E-4</v>
      </c>
      <c r="BP92" s="72">
        <f t="array" aca="1" ref="BP92" ca="1">BN92-(1-BO92)*f*AX92*(BL92+BO92*SIN(BL92)*(COS(BJ92)+BO92*COS(BL92)*(-1+2*COS(BJ92)^2)))</f>
        <v>-0.14779200978311649</v>
      </c>
      <c r="BQ92" s="72">
        <f t="shared" ca="1" si="124"/>
        <v>-0.30887687831424954</v>
      </c>
      <c r="BR92" s="13">
        <f t="shared" ca="1" si="125"/>
        <v>33.907311816448157</v>
      </c>
      <c r="BS92" s="13">
        <f t="shared" ca="1" si="126"/>
        <v>-17.697341516582398</v>
      </c>
      <c r="BT92" s="15">
        <f t="shared" ca="1" si="127"/>
        <v>28</v>
      </c>
      <c r="BU92" s="15">
        <f t="shared" ca="1" si="128"/>
        <v>-15</v>
      </c>
      <c r="BV92" s="15">
        <f t="shared" ca="1" si="164"/>
        <v>0.59179423169739953</v>
      </c>
      <c r="BW92" s="15">
        <f t="shared" ca="1" si="164"/>
        <v>-0.30887687831424948</v>
      </c>
      <c r="BX92" s="15">
        <f t="shared" ca="1" si="129"/>
        <v>-0.26179938779914941</v>
      </c>
      <c r="BY92" s="15">
        <f t="shared" ca="1" si="130"/>
        <v>0.82994110154350198</v>
      </c>
      <c r="BZ92" s="16">
        <f t="shared" ca="1" si="131"/>
        <v>4.6421804523394125E-3</v>
      </c>
      <c r="CA92" s="15">
        <f t="shared" ca="1" si="132"/>
        <v>6384791.1088644834</v>
      </c>
      <c r="CB92" s="15">
        <f t="shared" ca="1" si="133"/>
        <v>0.6721573683280252</v>
      </c>
      <c r="CC92" s="15">
        <f t="shared" ca="1" si="134"/>
        <v>0.45179552779765653</v>
      </c>
      <c r="CD92" s="17">
        <f t="shared" ca="1" si="135"/>
        <v>0</v>
      </c>
      <c r="CE92" s="15">
        <f t="shared" ca="1" si="136"/>
        <v>-4.7077490515100073E-2</v>
      </c>
      <c r="CF92" s="16">
        <f t="shared" ca="1" si="137"/>
        <v>0.55284665265468291</v>
      </c>
      <c r="CG92" s="15">
        <f t="shared" ca="1" si="138"/>
        <v>4.5900702956308059</v>
      </c>
      <c r="CH92" s="15">
        <f t="shared" ca="1" si="139"/>
        <v>-2.7415654257664976</v>
      </c>
      <c r="CI92" s="15">
        <f t="shared" ca="1" si="140"/>
        <v>35.56125290749862</v>
      </c>
      <c r="CJ92" s="15">
        <f t="shared" ca="1" si="141"/>
        <v>-118.96494134639988</v>
      </c>
      <c r="CK92" s="15">
        <f t="shared" ca="1" si="142"/>
        <v>90.208617903586571</v>
      </c>
      <c r="CL92" s="15">
        <f t="shared" ca="1" si="143"/>
        <v>-249498.72546116365</v>
      </c>
      <c r="CM92" s="15">
        <f t="shared" ca="1" si="144"/>
        <v>3756657.9739727443</v>
      </c>
      <c r="CN92" s="15">
        <f t="shared" ca="1" si="145"/>
        <v>250601.07402902082</v>
      </c>
      <c r="CO92" s="15">
        <f t="shared" ca="1" si="146"/>
        <v>3755155.3107831553</v>
      </c>
      <c r="CP92" s="15" t="str">
        <f ca="1">VLOOKUP(_xlfn.FLOOR.MATH(BR92/8+11),Coef!$B$4:$C$23,2)</f>
        <v>S</v>
      </c>
      <c r="CQ92" s="15">
        <f ca="1">_xlfn.FLOOR.MATH(CN92/100000)</f>
        <v>2</v>
      </c>
      <c r="CR92" s="15" t="str">
        <f ca="1">VLOOKUP(MOD(BT92-1,3)*8+CQ92,Coef!$A$2:$C$25,3)</f>
        <v>B</v>
      </c>
      <c r="CS92" s="15">
        <f ca="1">(MOD(_xlfn.FLOOR.MATH(CO92/100000),20))</f>
        <v>17</v>
      </c>
      <c r="CT92" s="15" t="str">
        <f ca="1">VLOOKUP(MOD(MOD(BT92+1,2)*5+CS92,20)+1,Coef!$A$2:$C$21,3)</f>
        <v>C</v>
      </c>
      <c r="CU92" s="15"/>
      <c r="CV92" s="15" t="str">
        <f t="shared" ca="1" si="165"/>
        <v>50601</v>
      </c>
      <c r="CW92" s="15" t="str">
        <f t="shared" ca="1" si="165"/>
        <v>55155</v>
      </c>
      <c r="CX92" s="18" t="str">
        <f t="shared" ca="1" si="147"/>
        <v>250601 mE 3755155 mN 28 S</v>
      </c>
      <c r="CY92" s="15" t="str">
        <f t="shared" ca="1" si="148"/>
        <v>28SBC5060155155</v>
      </c>
    </row>
    <row r="93" spans="2:103">
      <c r="B93" s="30"/>
      <c r="C93" s="72" t="str">
        <f t="shared" si="149"/>
        <v/>
      </c>
      <c r="D93" s="72" t="e">
        <f t="array" aca="1" ref="D93" ca="1">MATCH(TRUE,ISERROR(VALUE(MID(C93,ROW(INDIRECT("1:"&amp;LEN(C93))),1))),0)</f>
        <v>#N/A</v>
      </c>
      <c r="E93" s="72" t="e">
        <f t="shared" ca="1" si="150"/>
        <v>#N/A</v>
      </c>
      <c r="F93" s="72" t="e">
        <f t="shared" ca="1" si="151"/>
        <v>#N/A</v>
      </c>
      <c r="G93" s="72" t="e">
        <f t="shared" ca="1" si="152"/>
        <v>#N/A</v>
      </c>
      <c r="H93" s="72" t="e">
        <f t="shared" ca="1" si="153"/>
        <v>#N/A</v>
      </c>
      <c r="I93" s="72" t="e">
        <f t="shared" ca="1" si="154"/>
        <v>#N/A</v>
      </c>
      <c r="J93" s="72" t="e">
        <f t="shared" ca="1" si="155"/>
        <v>#N/A</v>
      </c>
      <c r="K93" s="72" t="e">
        <f t="shared" ca="1" si="156"/>
        <v>#N/A</v>
      </c>
      <c r="L93" s="72" t="e">
        <f t="shared" ca="1" si="157"/>
        <v>#N/A</v>
      </c>
      <c r="M93" s="72" t="e">
        <f ca="1">VLOOKUP(G93,Coef!$C$2:$F$25,4)</f>
        <v>#N/A</v>
      </c>
      <c r="N93" s="31" t="e">
        <f ca="1">VLOOKUP(F93,Coef!$C$4:$D$23,2)</f>
        <v>#N/A</v>
      </c>
      <c r="O93" s="31" t="e">
        <f ca="1">MOD(VLOOKUP(H93,Coef!$C$2:$G$21,5)+MOD(E93+1,2)*15,20)</f>
        <v>#N/A</v>
      </c>
      <c r="P93" s="31" t="e">
        <f ca="1">VLOOKUP(N93,Coef!$A$27:$B$46,2)</f>
        <v>#N/A</v>
      </c>
      <c r="Q93" s="31" t="e">
        <f ca="1">VLOOKUP(N93,Coef!$A$27:$C$46,3)+O93/10-0.1</f>
        <v>#N/A</v>
      </c>
      <c r="R93" s="31" t="e">
        <f ca="1">IF(Q93+0.1&lt;P93,Q93+2,Q93)</f>
        <v>#N/A</v>
      </c>
      <c r="S93" s="72" t="e">
        <f ca="1">M93*100000+J93</f>
        <v>#N/A</v>
      </c>
      <c r="T93" s="72" t="e">
        <f ca="1">R93*1000000+K93</f>
        <v>#N/A</v>
      </c>
      <c r="U93" s="72" t="e">
        <f ca="1">IF(N93&lt;11,T93-10000000,T93)</f>
        <v>#N/A</v>
      </c>
      <c r="V93" s="72" t="e">
        <f ca="1">U93/(6366197.724*0.9996)</f>
        <v>#N/A</v>
      </c>
      <c r="W93" s="72" t="e">
        <f ca="1">(Coef!$J$9/(1+Coef!$J$8*(COS(V93))^2)^0.5)*Coef!$J$6</f>
        <v>#N/A</v>
      </c>
      <c r="X93" s="72" t="e">
        <f ca="1">6*E93-183</f>
        <v>#N/A</v>
      </c>
      <c r="Y93" s="72" t="e">
        <f ca="1">(S93-500000)/W93</f>
        <v>#N/A</v>
      </c>
      <c r="Z93" s="72" t="e">
        <f ca="1">SIN(2*V93)</f>
        <v>#N/A</v>
      </c>
      <c r="AA93" s="72" t="e">
        <f ca="1">Z93*(COS(V93))^2</f>
        <v>#N/A</v>
      </c>
      <c r="AB93" s="72" t="e">
        <f ca="1">V93+(Z93/2)</f>
        <v>#N/A</v>
      </c>
      <c r="AC93" s="72" t="e">
        <f ca="1">(3*AB93+AA93)/4</f>
        <v>#N/A</v>
      </c>
      <c r="AD93" s="72" t="e">
        <f ca="1">(5*AC93+AA93*(COS(V93))^2)/3</f>
        <v>#N/A</v>
      </c>
      <c r="AE93" s="72" t="e">
        <f ca="1">Coef!$J$6*Coef!$J$9*(V93-(Coef!$J$10*AB93)+(Coef!$J$11*AC93)-(Coef!$J$12*AD93))</f>
        <v>#N/A</v>
      </c>
      <c r="AF93" s="72" t="e">
        <f ca="1">(U93-AE93)/W93</f>
        <v>#N/A</v>
      </c>
      <c r="AG93" s="72" t="e">
        <f ca="1">((Coef!$J$8*Y93^2)/2)*(COS(V93))^2</f>
        <v>#N/A</v>
      </c>
      <c r="AH93" s="72" t="e">
        <f ca="1">Y93*(1-(AG93/3))</f>
        <v>#N/A</v>
      </c>
      <c r="AI93" s="72" t="e">
        <f ca="1">AF93*(1-AG93)+V93</f>
        <v>#N/A</v>
      </c>
      <c r="AJ93" s="72" t="e">
        <f ca="1">(EXP(AH93)-EXP(-AH93))/2</f>
        <v>#N/A</v>
      </c>
      <c r="AK93" s="72" t="e">
        <f ca="1">ATAN(AJ93/COS(AI93))</f>
        <v>#N/A</v>
      </c>
      <c r="AL93" s="72" t="e">
        <f ca="1">ATAN(COS(AK93)*TAN(AI93))</f>
        <v>#N/A</v>
      </c>
      <c r="AM93" s="72" t="e">
        <f ca="1">V93+(1+Coef!$J$8*(COS(V93))^2-(3/2)*Coef!$J$8*SIN(V93)*COS(V93)*(AL93-V93))*(AL93-V93)</f>
        <v>#N/A</v>
      </c>
      <c r="AN93" s="34" t="e">
        <f t="shared" ca="1" si="74"/>
        <v>#N/A</v>
      </c>
      <c r="AO93" s="33" t="e">
        <f t="shared" ca="1" si="75"/>
        <v>#N/A</v>
      </c>
      <c r="AP93" s="33" t="e">
        <f t="shared" ca="1" si="76"/>
        <v>#N/A</v>
      </c>
      <c r="AQ93" s="72">
        <v>285</v>
      </c>
      <c r="AR93" s="72">
        <v>810000</v>
      </c>
      <c r="AS93" s="72" t="e">
        <f t="shared" ca="1" si="163"/>
        <v>#N/A</v>
      </c>
      <c r="AT93" s="72" t="e">
        <f t="shared" ca="1" si="163"/>
        <v>#N/A</v>
      </c>
      <c r="AU93" s="72">
        <f t="shared" si="163"/>
        <v>4.9741883681838397</v>
      </c>
      <c r="AV93" s="72" t="e">
        <f t="array" aca="1" ref="AV93" ca="1">ATAN((1-f)*TAN(AS93))</f>
        <v>#N/A</v>
      </c>
      <c r="AW93" s="72" t="e">
        <f t="shared" ca="1" si="77"/>
        <v>#N/A</v>
      </c>
      <c r="AX93" s="72" t="e">
        <f t="shared" ca="1" si="78"/>
        <v>#N/A</v>
      </c>
      <c r="AY93" s="72" t="e">
        <f t="shared" ca="1" si="158"/>
        <v>#N/A</v>
      </c>
      <c r="AZ93" s="72" t="e">
        <f t="shared" ca="1" si="114"/>
        <v>#N/A</v>
      </c>
      <c r="BA93" s="72" t="e">
        <f t="shared" ca="1" si="115"/>
        <v>#N/A</v>
      </c>
      <c r="BB93" s="72" t="e">
        <f t="shared" ca="1" si="116"/>
        <v>#N/A</v>
      </c>
      <c r="BC93" s="72" t="e">
        <f t="shared" ca="1" si="159"/>
        <v>#N/A</v>
      </c>
      <c r="BD93" s="75" t="e">
        <f t="shared" ca="1" si="117"/>
        <v>#N/A</v>
      </c>
      <c r="BE93" s="75" t="e">
        <f t="shared" ca="1" si="118"/>
        <v>#N/A</v>
      </c>
      <c r="BF93" s="75" t="e">
        <f t="shared" ca="1" si="160"/>
        <v>#N/A</v>
      </c>
      <c r="BG93" s="75" t="e">
        <f t="shared" ca="1" si="119"/>
        <v>#N/A</v>
      </c>
      <c r="BH93" s="75" t="e">
        <f t="shared" ca="1" si="120"/>
        <v>#N/A</v>
      </c>
      <c r="BI93" s="75" t="e">
        <f t="shared" ca="1" si="161"/>
        <v>#N/A</v>
      </c>
      <c r="BJ93" s="75" t="e">
        <f t="shared" ca="1" si="121"/>
        <v>#N/A</v>
      </c>
      <c r="BK93" s="75" t="e">
        <f t="shared" ca="1" si="122"/>
        <v>#N/A</v>
      </c>
      <c r="BL93" s="75" t="e">
        <f t="shared" ca="1" si="162"/>
        <v>#N/A</v>
      </c>
      <c r="BM93" s="72" t="e">
        <f t="array" aca="1" ref="BM93" ca="1">ATAN2((1-f)*SQRT(AX93^2+(SIN(AV93)*SIN(BL93)-COS(AV93)*COS(BL93)*COS(AU93))^2),SIN(AV93)*COS(BL93)+COS(AV93)*SIN(BL93)*COS(AU93))</f>
        <v>#N/A</v>
      </c>
      <c r="BN93" s="72" t="e">
        <f t="shared" ca="1" si="123"/>
        <v>#N/A</v>
      </c>
      <c r="BO93" s="72" t="e">
        <f t="array" aca="1" ref="BO93" ca="1">f/16*(1-AX93^2)*(4+f*(4-3*(1-AX93^2)))</f>
        <v>#N/A</v>
      </c>
      <c r="BP93" s="72" t="e">
        <f t="array" aca="1" ref="BP93" ca="1">BN93-(1-BO93)*f*AX93*(BL93+BO93*SIN(BL93)*(COS(BJ93)+BO93*COS(BL93)*(-1+2*COS(BJ93)^2)))</f>
        <v>#N/A</v>
      </c>
      <c r="BQ93" s="72" t="e">
        <f t="shared" ca="1" si="124"/>
        <v>#N/A</v>
      </c>
      <c r="BR93" s="13" t="e">
        <f t="shared" ca="1" si="125"/>
        <v>#N/A</v>
      </c>
      <c r="BS93" s="13" t="e">
        <f t="shared" ca="1" si="126"/>
        <v>#N/A</v>
      </c>
      <c r="BT93" s="15" t="e">
        <f t="shared" ca="1" si="127"/>
        <v>#N/A</v>
      </c>
      <c r="BU93" s="15" t="e">
        <f t="shared" ca="1" si="128"/>
        <v>#N/A</v>
      </c>
      <c r="BV93" s="15" t="e">
        <f t="shared" ca="1" si="164"/>
        <v>#N/A</v>
      </c>
      <c r="BW93" s="15" t="e">
        <f t="shared" ca="1" si="164"/>
        <v>#N/A</v>
      </c>
      <c r="BX93" s="15" t="e">
        <f t="shared" ca="1" si="129"/>
        <v>#N/A</v>
      </c>
      <c r="BY93" s="15" t="e">
        <f t="shared" ca="1" si="130"/>
        <v>#N/A</v>
      </c>
      <c r="BZ93" s="16" t="e">
        <f t="shared" ca="1" si="131"/>
        <v>#N/A</v>
      </c>
      <c r="CA93" s="15" t="e">
        <f t="shared" ca="1" si="132"/>
        <v>#N/A</v>
      </c>
      <c r="CB93" s="15" t="e">
        <f t="shared" ca="1" si="133"/>
        <v>#N/A</v>
      </c>
      <c r="CC93" s="15" t="e">
        <f t="shared" ca="1" si="134"/>
        <v>#N/A</v>
      </c>
      <c r="CD93" s="17" t="e">
        <f t="shared" ca="1" si="135"/>
        <v>#N/A</v>
      </c>
      <c r="CE93" s="15" t="e">
        <f t="shared" ca="1" si="136"/>
        <v>#N/A</v>
      </c>
      <c r="CF93" s="16" t="e">
        <f t="shared" ca="1" si="137"/>
        <v>#N/A</v>
      </c>
      <c r="CG93" s="15" t="e">
        <f t="shared" ca="1" si="138"/>
        <v>#N/A</v>
      </c>
      <c r="CH93" s="15" t="e">
        <f t="shared" ca="1" si="139"/>
        <v>#N/A</v>
      </c>
      <c r="CI93" s="15" t="e">
        <f t="shared" ca="1" si="140"/>
        <v>#N/A</v>
      </c>
      <c r="CJ93" s="15" t="e">
        <f t="shared" ca="1" si="141"/>
        <v>#N/A</v>
      </c>
      <c r="CK93" s="15" t="e">
        <f t="shared" ca="1" si="142"/>
        <v>#N/A</v>
      </c>
      <c r="CL93" s="15" t="e">
        <f t="shared" ca="1" si="143"/>
        <v>#N/A</v>
      </c>
      <c r="CM93" s="15" t="e">
        <f t="shared" ca="1" si="144"/>
        <v>#N/A</v>
      </c>
      <c r="CN93" s="15" t="e">
        <f t="shared" ca="1" si="145"/>
        <v>#N/A</v>
      </c>
      <c r="CO93" s="15" t="e">
        <f t="shared" ca="1" si="146"/>
        <v>#N/A</v>
      </c>
      <c r="CP93" s="15" t="e">
        <f ca="1">VLOOKUP(_xlfn.FLOOR.MATH(BR93/8+11),Coef!$B$4:$C$23,2)</f>
        <v>#N/A</v>
      </c>
      <c r="CQ93" s="15" t="e">
        <f ca="1">_xlfn.FLOOR.MATH(CN93/100000)</f>
        <v>#N/A</v>
      </c>
      <c r="CR93" s="15" t="e">
        <f ca="1">VLOOKUP(MOD(BT93-1,3)*8+CQ93,Coef!$A$2:$C$25,3)</f>
        <v>#N/A</v>
      </c>
      <c r="CS93" s="15" t="e">
        <f ca="1">(MOD(_xlfn.FLOOR.MATH(CO93/100000),20))</f>
        <v>#N/A</v>
      </c>
      <c r="CT93" s="15" t="e">
        <f ca="1">VLOOKUP(MOD(MOD(BT93+1,2)*5+CS93,20)+1,Coef!$A$2:$C$21,3)</f>
        <v>#N/A</v>
      </c>
      <c r="CU93" s="15"/>
      <c r="CV93" s="15" t="e">
        <f t="shared" ca="1" si="165"/>
        <v>#N/A</v>
      </c>
      <c r="CW93" s="15" t="e">
        <f t="shared" ca="1" si="165"/>
        <v>#N/A</v>
      </c>
      <c r="CX93" s="18" t="e">
        <f t="shared" ca="1" si="147"/>
        <v>#N/A</v>
      </c>
      <c r="CY93" s="15" t="e">
        <f t="shared" ca="1" si="148"/>
        <v>#N/A</v>
      </c>
    </row>
    <row r="94" spans="2:103">
      <c r="B94" s="30"/>
      <c r="C94" s="72" t="str">
        <f t="shared" si="149"/>
        <v/>
      </c>
      <c r="D94" s="72" t="e">
        <f t="array" aca="1" ref="D94" ca="1">MATCH(TRUE,ISERROR(VALUE(MID(C94,ROW(INDIRECT("1:"&amp;LEN(C94))),1))),0)</f>
        <v>#N/A</v>
      </c>
      <c r="E94" s="72" t="e">
        <f t="shared" ca="1" si="150"/>
        <v>#N/A</v>
      </c>
      <c r="F94" s="72" t="e">
        <f t="shared" ca="1" si="151"/>
        <v>#N/A</v>
      </c>
      <c r="G94" s="72" t="e">
        <f t="shared" ca="1" si="152"/>
        <v>#N/A</v>
      </c>
      <c r="H94" s="72" t="e">
        <f t="shared" ca="1" si="153"/>
        <v>#N/A</v>
      </c>
      <c r="I94" s="72" t="e">
        <f t="shared" ca="1" si="154"/>
        <v>#N/A</v>
      </c>
      <c r="J94" s="72" t="e">
        <f t="shared" ca="1" si="155"/>
        <v>#N/A</v>
      </c>
      <c r="K94" s="72" t="e">
        <f t="shared" ca="1" si="156"/>
        <v>#N/A</v>
      </c>
      <c r="L94" s="72" t="e">
        <f t="shared" ca="1" si="157"/>
        <v>#N/A</v>
      </c>
      <c r="M94" s="72" t="e">
        <f ca="1">VLOOKUP(G94,Coef!$C$2:$F$25,4)</f>
        <v>#N/A</v>
      </c>
      <c r="N94" s="31" t="e">
        <f ca="1">VLOOKUP(F94,Coef!$C$4:$D$23,2)</f>
        <v>#N/A</v>
      </c>
      <c r="O94" s="31" t="e">
        <f ca="1">MOD(VLOOKUP(H94,Coef!$C$2:$G$21,5)+MOD(E94+1,2)*15,20)</f>
        <v>#N/A</v>
      </c>
      <c r="P94" s="31" t="e">
        <f ca="1">VLOOKUP(N94,Coef!$A$27:$B$46,2)</f>
        <v>#N/A</v>
      </c>
      <c r="Q94" s="31" t="e">
        <f ca="1">VLOOKUP(N94,Coef!$A$27:$C$46,3)+O94/10-0.1</f>
        <v>#N/A</v>
      </c>
      <c r="R94" s="31" t="e">
        <f ca="1">IF(Q94+0.1&lt;P94,Q94+2,Q94)</f>
        <v>#N/A</v>
      </c>
      <c r="S94" s="72" t="e">
        <f ca="1">M94*100000+J94</f>
        <v>#N/A</v>
      </c>
      <c r="T94" s="72" t="e">
        <f ca="1">R94*1000000+K94</f>
        <v>#N/A</v>
      </c>
      <c r="U94" s="72" t="e">
        <f ca="1">IF(N94&lt;11,T94-10000000,T94)</f>
        <v>#N/A</v>
      </c>
      <c r="V94" s="72" t="e">
        <f ca="1">U94/(6366197.724*0.9996)</f>
        <v>#N/A</v>
      </c>
      <c r="W94" s="72" t="e">
        <f ca="1">(Coef!$J$9/(1+Coef!$J$8*(COS(V94))^2)^0.5)*Coef!$J$6</f>
        <v>#N/A</v>
      </c>
      <c r="X94" s="72" t="e">
        <f ca="1">6*E94-183</f>
        <v>#N/A</v>
      </c>
      <c r="Y94" s="72" t="e">
        <f ca="1">(S94-500000)/W94</f>
        <v>#N/A</v>
      </c>
      <c r="Z94" s="72" t="e">
        <f ca="1">SIN(2*V94)</f>
        <v>#N/A</v>
      </c>
      <c r="AA94" s="72" t="e">
        <f ca="1">Z94*(COS(V94))^2</f>
        <v>#N/A</v>
      </c>
      <c r="AB94" s="72" t="e">
        <f ca="1">V94+(Z94/2)</f>
        <v>#N/A</v>
      </c>
      <c r="AC94" s="72" t="e">
        <f ca="1">(3*AB94+AA94)/4</f>
        <v>#N/A</v>
      </c>
      <c r="AD94" s="72" t="e">
        <f ca="1">(5*AC94+AA94*(COS(V94))^2)/3</f>
        <v>#N/A</v>
      </c>
      <c r="AE94" s="72" t="e">
        <f ca="1">Coef!$J$6*Coef!$J$9*(V94-(Coef!$J$10*AB94)+(Coef!$J$11*AC94)-(Coef!$J$12*AD94))</f>
        <v>#N/A</v>
      </c>
      <c r="AF94" s="72" t="e">
        <f ca="1">(U94-AE94)/W94</f>
        <v>#N/A</v>
      </c>
      <c r="AG94" s="72" t="e">
        <f ca="1">((Coef!$J$8*Y94^2)/2)*(COS(V94))^2</f>
        <v>#N/A</v>
      </c>
      <c r="AH94" s="72" t="e">
        <f ca="1">Y94*(1-(AG94/3))</f>
        <v>#N/A</v>
      </c>
      <c r="AI94" s="72" t="e">
        <f ca="1">AF94*(1-AG94)+V94</f>
        <v>#N/A</v>
      </c>
      <c r="AJ94" s="72" t="e">
        <f ca="1">(EXP(AH94)-EXP(-AH94))/2</f>
        <v>#N/A</v>
      </c>
      <c r="AK94" s="72" t="e">
        <f ca="1">ATAN(AJ94/COS(AI94))</f>
        <v>#N/A</v>
      </c>
      <c r="AL94" s="72" t="e">
        <f ca="1">ATAN(COS(AK94)*TAN(AI94))</f>
        <v>#N/A</v>
      </c>
      <c r="AM94" s="72" t="e">
        <f ca="1">V94+(1+Coef!$J$8*(COS(V94))^2-(3/2)*Coef!$J$8*SIN(V94)*COS(V94)*(AL94-V94))*(AL94-V94)</f>
        <v>#N/A</v>
      </c>
      <c r="AN94" s="34" t="e">
        <f t="shared" ca="1" si="74"/>
        <v>#N/A</v>
      </c>
      <c r="AO94" s="33" t="e">
        <f t="shared" ca="1" si="75"/>
        <v>#N/A</v>
      </c>
      <c r="AP94" s="33" t="e">
        <f t="shared" ca="1" si="76"/>
        <v>#N/A</v>
      </c>
      <c r="AQ94" s="72">
        <v>285</v>
      </c>
      <c r="AR94" s="72">
        <v>810000</v>
      </c>
      <c r="AS94" s="72" t="e">
        <f t="shared" ca="1" si="163"/>
        <v>#N/A</v>
      </c>
      <c r="AT94" s="72" t="e">
        <f t="shared" ca="1" si="163"/>
        <v>#N/A</v>
      </c>
      <c r="AU94" s="72">
        <f t="shared" si="163"/>
        <v>4.9741883681838397</v>
      </c>
      <c r="AV94" s="72" t="e">
        <f t="array" aca="1" ref="AV94" ca="1">ATAN((1-f)*TAN(AS94))</f>
        <v>#N/A</v>
      </c>
      <c r="AW94" s="72" t="e">
        <f t="shared" ca="1" si="77"/>
        <v>#N/A</v>
      </c>
      <c r="AX94" s="72" t="e">
        <f t="shared" ca="1" si="78"/>
        <v>#N/A</v>
      </c>
      <c r="AY94" s="72" t="e">
        <f t="shared" ca="1" si="158"/>
        <v>#N/A</v>
      </c>
      <c r="AZ94" s="72" t="e">
        <f t="shared" ca="1" si="114"/>
        <v>#N/A</v>
      </c>
      <c r="BA94" s="72" t="e">
        <f t="shared" ca="1" si="115"/>
        <v>#N/A</v>
      </c>
      <c r="BB94" s="72" t="e">
        <f t="shared" ca="1" si="116"/>
        <v>#N/A</v>
      </c>
      <c r="BC94" s="72" t="e">
        <f t="shared" ca="1" si="159"/>
        <v>#N/A</v>
      </c>
      <c r="BD94" s="75" t="e">
        <f t="shared" ca="1" si="117"/>
        <v>#N/A</v>
      </c>
      <c r="BE94" s="75" t="e">
        <f t="shared" ca="1" si="118"/>
        <v>#N/A</v>
      </c>
      <c r="BF94" s="75" t="e">
        <f t="shared" ca="1" si="160"/>
        <v>#N/A</v>
      </c>
      <c r="BG94" s="75" t="e">
        <f t="shared" ca="1" si="119"/>
        <v>#N/A</v>
      </c>
      <c r="BH94" s="75" t="e">
        <f t="shared" ca="1" si="120"/>
        <v>#N/A</v>
      </c>
      <c r="BI94" s="75" t="e">
        <f t="shared" ca="1" si="161"/>
        <v>#N/A</v>
      </c>
      <c r="BJ94" s="75" t="e">
        <f t="shared" ca="1" si="121"/>
        <v>#N/A</v>
      </c>
      <c r="BK94" s="75" t="e">
        <f t="shared" ca="1" si="122"/>
        <v>#N/A</v>
      </c>
      <c r="BL94" s="75" t="e">
        <f t="shared" ca="1" si="162"/>
        <v>#N/A</v>
      </c>
      <c r="BM94" s="72" t="e">
        <f t="array" aca="1" ref="BM94" ca="1">ATAN2((1-f)*SQRT(AX94^2+(SIN(AV94)*SIN(BL94)-COS(AV94)*COS(BL94)*COS(AU94))^2),SIN(AV94)*COS(BL94)+COS(AV94)*SIN(BL94)*COS(AU94))</f>
        <v>#N/A</v>
      </c>
      <c r="BN94" s="72" t="e">
        <f t="shared" ca="1" si="123"/>
        <v>#N/A</v>
      </c>
      <c r="BO94" s="72" t="e">
        <f t="array" aca="1" ref="BO94" ca="1">f/16*(1-AX94^2)*(4+f*(4-3*(1-AX94^2)))</f>
        <v>#N/A</v>
      </c>
      <c r="BP94" s="72" t="e">
        <f t="array" aca="1" ref="BP94" ca="1">BN94-(1-BO94)*f*AX94*(BL94+BO94*SIN(BL94)*(COS(BJ94)+BO94*COS(BL94)*(-1+2*COS(BJ94)^2)))</f>
        <v>#N/A</v>
      </c>
      <c r="BQ94" s="72" t="e">
        <f t="shared" ca="1" si="124"/>
        <v>#N/A</v>
      </c>
      <c r="BR94" s="13" t="e">
        <f t="shared" ca="1" si="125"/>
        <v>#N/A</v>
      </c>
      <c r="BS94" s="13" t="e">
        <f t="shared" ca="1" si="126"/>
        <v>#N/A</v>
      </c>
      <c r="BT94" s="15" t="e">
        <f t="shared" ca="1" si="127"/>
        <v>#N/A</v>
      </c>
      <c r="BU94" s="15" t="e">
        <f t="shared" ca="1" si="128"/>
        <v>#N/A</v>
      </c>
      <c r="BV94" s="15" t="e">
        <f t="shared" ca="1" si="164"/>
        <v>#N/A</v>
      </c>
      <c r="BW94" s="15" t="e">
        <f t="shared" ca="1" si="164"/>
        <v>#N/A</v>
      </c>
      <c r="BX94" s="15" t="e">
        <f t="shared" ca="1" si="129"/>
        <v>#N/A</v>
      </c>
      <c r="BY94" s="15" t="e">
        <f t="shared" ca="1" si="130"/>
        <v>#N/A</v>
      </c>
      <c r="BZ94" s="16" t="e">
        <f t="shared" ca="1" si="131"/>
        <v>#N/A</v>
      </c>
      <c r="CA94" s="15" t="e">
        <f t="shared" ca="1" si="132"/>
        <v>#N/A</v>
      </c>
      <c r="CB94" s="15" t="e">
        <f t="shared" ca="1" si="133"/>
        <v>#N/A</v>
      </c>
      <c r="CC94" s="15" t="e">
        <f t="shared" ca="1" si="134"/>
        <v>#N/A</v>
      </c>
      <c r="CD94" s="17" t="e">
        <f t="shared" ca="1" si="135"/>
        <v>#N/A</v>
      </c>
      <c r="CE94" s="15" t="e">
        <f t="shared" ca="1" si="136"/>
        <v>#N/A</v>
      </c>
      <c r="CF94" s="16" t="e">
        <f t="shared" ca="1" si="137"/>
        <v>#N/A</v>
      </c>
      <c r="CG94" s="15" t="e">
        <f t="shared" ca="1" si="138"/>
        <v>#N/A</v>
      </c>
      <c r="CH94" s="15" t="e">
        <f t="shared" ca="1" si="139"/>
        <v>#N/A</v>
      </c>
      <c r="CI94" s="15" t="e">
        <f t="shared" ca="1" si="140"/>
        <v>#N/A</v>
      </c>
      <c r="CJ94" s="15" t="e">
        <f t="shared" ca="1" si="141"/>
        <v>#N/A</v>
      </c>
      <c r="CK94" s="15" t="e">
        <f t="shared" ca="1" si="142"/>
        <v>#N/A</v>
      </c>
      <c r="CL94" s="15" t="e">
        <f t="shared" ca="1" si="143"/>
        <v>#N/A</v>
      </c>
      <c r="CM94" s="15" t="e">
        <f t="shared" ca="1" si="144"/>
        <v>#N/A</v>
      </c>
      <c r="CN94" s="15" t="e">
        <f t="shared" ca="1" si="145"/>
        <v>#N/A</v>
      </c>
      <c r="CO94" s="15" t="e">
        <f t="shared" ca="1" si="146"/>
        <v>#N/A</v>
      </c>
      <c r="CP94" s="15" t="e">
        <f ca="1">VLOOKUP(_xlfn.FLOOR.MATH(BR94/8+11),Coef!$B$4:$C$23,2)</f>
        <v>#N/A</v>
      </c>
      <c r="CQ94" s="15" t="e">
        <f ca="1">_xlfn.FLOOR.MATH(CN94/100000)</f>
        <v>#N/A</v>
      </c>
      <c r="CR94" s="15" t="e">
        <f ca="1">VLOOKUP(MOD(BT94-1,3)*8+CQ94,Coef!$A$2:$C$25,3)</f>
        <v>#N/A</v>
      </c>
      <c r="CS94" s="15" t="e">
        <f ca="1">(MOD(_xlfn.FLOOR.MATH(CO94/100000),20))</f>
        <v>#N/A</v>
      </c>
      <c r="CT94" s="15" t="e">
        <f ca="1">VLOOKUP(MOD(MOD(BT94+1,2)*5+CS94,20)+1,Coef!$A$2:$C$21,3)</f>
        <v>#N/A</v>
      </c>
      <c r="CU94" s="15"/>
      <c r="CV94" s="15" t="e">
        <f t="shared" ca="1" si="165"/>
        <v>#N/A</v>
      </c>
      <c r="CW94" s="15" t="e">
        <f t="shared" ca="1" si="165"/>
        <v>#N/A</v>
      </c>
      <c r="CX94" s="18" t="e">
        <f t="shared" ca="1" si="147"/>
        <v>#N/A</v>
      </c>
      <c r="CY94" s="15" t="e">
        <f t="shared" ca="1" si="148"/>
        <v>#N/A</v>
      </c>
    </row>
    <row r="95" spans="2:103">
      <c r="B95" s="30"/>
      <c r="C95" s="72" t="str">
        <f t="shared" si="149"/>
        <v/>
      </c>
      <c r="D95" s="72" t="e">
        <f t="array" aca="1" ref="D95" ca="1">MATCH(TRUE,ISERROR(VALUE(MID(C95,ROW(INDIRECT("1:"&amp;LEN(C95))),1))),0)</f>
        <v>#N/A</v>
      </c>
      <c r="E95" s="72" t="e">
        <f t="shared" ca="1" si="150"/>
        <v>#N/A</v>
      </c>
      <c r="F95" s="72" t="e">
        <f t="shared" ca="1" si="151"/>
        <v>#N/A</v>
      </c>
      <c r="G95" s="72" t="e">
        <f t="shared" ca="1" si="152"/>
        <v>#N/A</v>
      </c>
      <c r="H95" s="72" t="e">
        <f t="shared" ca="1" si="153"/>
        <v>#N/A</v>
      </c>
      <c r="I95" s="72" t="e">
        <f t="shared" ca="1" si="154"/>
        <v>#N/A</v>
      </c>
      <c r="J95" s="72" t="e">
        <f t="shared" ca="1" si="155"/>
        <v>#N/A</v>
      </c>
      <c r="K95" s="72" t="e">
        <f t="shared" ca="1" si="156"/>
        <v>#N/A</v>
      </c>
      <c r="L95" s="72" t="e">
        <f t="shared" ca="1" si="157"/>
        <v>#N/A</v>
      </c>
      <c r="M95" s="72" t="e">
        <f ca="1">VLOOKUP(G95,Coef!$C$2:$F$25,4)</f>
        <v>#N/A</v>
      </c>
      <c r="N95" s="31" t="e">
        <f ca="1">VLOOKUP(F95,Coef!$C$4:$D$23,2)</f>
        <v>#N/A</v>
      </c>
      <c r="O95" s="31" t="e">
        <f ca="1">MOD(VLOOKUP(H95,Coef!$C$2:$G$21,5)+MOD(E95+1,2)*15,20)</f>
        <v>#N/A</v>
      </c>
      <c r="P95" s="31" t="e">
        <f ca="1">VLOOKUP(N95,Coef!$A$27:$B$46,2)</f>
        <v>#N/A</v>
      </c>
      <c r="Q95" s="31" t="e">
        <f ca="1">VLOOKUP(N95,Coef!$A$27:$C$46,3)+O95/10-0.1</f>
        <v>#N/A</v>
      </c>
      <c r="R95" s="31" t="e">
        <f ca="1">IF(Q95+0.1&lt;P95,Q95+2,Q95)</f>
        <v>#N/A</v>
      </c>
      <c r="S95" s="72" t="e">
        <f ca="1">M95*100000+J95</f>
        <v>#N/A</v>
      </c>
      <c r="T95" s="72" t="e">
        <f ca="1">R95*1000000+K95</f>
        <v>#N/A</v>
      </c>
      <c r="U95" s="72" t="e">
        <f ca="1">IF(N95&lt;11,T95-10000000,T95)</f>
        <v>#N/A</v>
      </c>
      <c r="V95" s="72" t="e">
        <f ca="1">U95/(6366197.724*0.9996)</f>
        <v>#N/A</v>
      </c>
      <c r="W95" s="72" t="e">
        <f ca="1">(Coef!$J$9/(1+Coef!$J$8*(COS(V95))^2)^0.5)*Coef!$J$6</f>
        <v>#N/A</v>
      </c>
      <c r="X95" s="72" t="e">
        <f ca="1">6*E95-183</f>
        <v>#N/A</v>
      </c>
      <c r="Y95" s="72" t="e">
        <f ca="1">(S95-500000)/W95</f>
        <v>#N/A</v>
      </c>
      <c r="Z95" s="72" t="e">
        <f ca="1">SIN(2*V95)</f>
        <v>#N/A</v>
      </c>
      <c r="AA95" s="72" t="e">
        <f ca="1">Z95*(COS(V95))^2</f>
        <v>#N/A</v>
      </c>
      <c r="AB95" s="72" t="e">
        <f ca="1">V95+(Z95/2)</f>
        <v>#N/A</v>
      </c>
      <c r="AC95" s="72" t="e">
        <f ca="1">(3*AB95+AA95)/4</f>
        <v>#N/A</v>
      </c>
      <c r="AD95" s="72" t="e">
        <f ca="1">(5*AC95+AA95*(COS(V95))^2)/3</f>
        <v>#N/A</v>
      </c>
      <c r="AE95" s="72" t="e">
        <f ca="1">Coef!$J$6*Coef!$J$9*(V95-(Coef!$J$10*AB95)+(Coef!$J$11*AC95)-(Coef!$J$12*AD95))</f>
        <v>#N/A</v>
      </c>
      <c r="AF95" s="72" t="e">
        <f ca="1">(U95-AE95)/W95</f>
        <v>#N/A</v>
      </c>
      <c r="AG95" s="72" t="e">
        <f ca="1">((Coef!$J$8*Y95^2)/2)*(COS(V95))^2</f>
        <v>#N/A</v>
      </c>
      <c r="AH95" s="72" t="e">
        <f ca="1">Y95*(1-(AG95/3))</f>
        <v>#N/A</v>
      </c>
      <c r="AI95" s="72" t="e">
        <f ca="1">AF95*(1-AG95)+V95</f>
        <v>#N/A</v>
      </c>
      <c r="AJ95" s="72" t="e">
        <f ca="1">(EXP(AH95)-EXP(-AH95))/2</f>
        <v>#N/A</v>
      </c>
      <c r="AK95" s="72" t="e">
        <f ca="1">ATAN(AJ95/COS(AI95))</f>
        <v>#N/A</v>
      </c>
      <c r="AL95" s="72" t="e">
        <f ca="1">ATAN(COS(AK95)*TAN(AI95))</f>
        <v>#N/A</v>
      </c>
      <c r="AM95" s="72" t="e">
        <f ca="1">V95+(1+Coef!$J$8*(COS(V95))^2-(3/2)*Coef!$J$8*SIN(V95)*COS(V95)*(AL95-V95))*(AL95-V95)</f>
        <v>#N/A</v>
      </c>
      <c r="AN95" s="34" t="e">
        <f t="shared" ca="1" si="74"/>
        <v>#N/A</v>
      </c>
      <c r="AO95" s="33" t="e">
        <f t="shared" ca="1" si="75"/>
        <v>#N/A</v>
      </c>
      <c r="AP95" s="33" t="e">
        <f t="shared" ca="1" si="76"/>
        <v>#N/A</v>
      </c>
      <c r="AQ95" s="72">
        <v>285</v>
      </c>
      <c r="AR95" s="72">
        <v>810000</v>
      </c>
      <c r="AS95" s="72" t="e">
        <f t="shared" ca="1" si="163"/>
        <v>#N/A</v>
      </c>
      <c r="AT95" s="72" t="e">
        <f t="shared" ca="1" si="163"/>
        <v>#N/A</v>
      </c>
      <c r="AU95" s="72">
        <f t="shared" si="163"/>
        <v>4.9741883681838397</v>
      </c>
      <c r="AV95" s="72" t="e">
        <f t="array" aca="1" ref="AV95" ca="1">ATAN((1-f)*TAN(AS95))</f>
        <v>#N/A</v>
      </c>
      <c r="AW95" s="72" t="e">
        <f t="shared" ca="1" si="77"/>
        <v>#N/A</v>
      </c>
      <c r="AX95" s="72" t="e">
        <f t="shared" ca="1" si="78"/>
        <v>#N/A</v>
      </c>
      <c r="AY95" s="72" t="e">
        <f t="shared" ca="1" si="158"/>
        <v>#N/A</v>
      </c>
      <c r="AZ95" s="72" t="e">
        <f t="shared" ca="1" si="114"/>
        <v>#N/A</v>
      </c>
      <c r="BA95" s="72" t="e">
        <f t="shared" ca="1" si="115"/>
        <v>#N/A</v>
      </c>
      <c r="BB95" s="72" t="e">
        <f t="shared" ca="1" si="116"/>
        <v>#N/A</v>
      </c>
      <c r="BC95" s="72" t="e">
        <f t="shared" ca="1" si="159"/>
        <v>#N/A</v>
      </c>
      <c r="BD95" s="75" t="e">
        <f t="shared" ca="1" si="117"/>
        <v>#N/A</v>
      </c>
      <c r="BE95" s="75" t="e">
        <f t="shared" ca="1" si="118"/>
        <v>#N/A</v>
      </c>
      <c r="BF95" s="75" t="e">
        <f t="shared" ca="1" si="160"/>
        <v>#N/A</v>
      </c>
      <c r="BG95" s="75" t="e">
        <f t="shared" ca="1" si="119"/>
        <v>#N/A</v>
      </c>
      <c r="BH95" s="75" t="e">
        <f t="shared" ca="1" si="120"/>
        <v>#N/A</v>
      </c>
      <c r="BI95" s="75" t="e">
        <f t="shared" ca="1" si="161"/>
        <v>#N/A</v>
      </c>
      <c r="BJ95" s="75" t="e">
        <f t="shared" ca="1" si="121"/>
        <v>#N/A</v>
      </c>
      <c r="BK95" s="75" t="e">
        <f t="shared" ca="1" si="122"/>
        <v>#N/A</v>
      </c>
      <c r="BL95" s="75" t="e">
        <f t="shared" ca="1" si="162"/>
        <v>#N/A</v>
      </c>
      <c r="BM95" s="72" t="e">
        <f t="array" aca="1" ref="BM95" ca="1">ATAN2((1-f)*SQRT(AX95^2+(SIN(AV95)*SIN(BL95)-COS(AV95)*COS(BL95)*COS(AU95))^2),SIN(AV95)*COS(BL95)+COS(AV95)*SIN(BL95)*COS(AU95))</f>
        <v>#N/A</v>
      </c>
      <c r="BN95" s="72" t="e">
        <f t="shared" ca="1" si="123"/>
        <v>#N/A</v>
      </c>
      <c r="BO95" s="72" t="e">
        <f t="array" aca="1" ref="BO95" ca="1">f/16*(1-AX95^2)*(4+f*(4-3*(1-AX95^2)))</f>
        <v>#N/A</v>
      </c>
      <c r="BP95" s="72" t="e">
        <f t="array" aca="1" ref="BP95" ca="1">BN95-(1-BO95)*f*AX95*(BL95+BO95*SIN(BL95)*(COS(BJ95)+BO95*COS(BL95)*(-1+2*COS(BJ95)^2)))</f>
        <v>#N/A</v>
      </c>
      <c r="BQ95" s="72" t="e">
        <f t="shared" ca="1" si="124"/>
        <v>#N/A</v>
      </c>
      <c r="BR95" s="13" t="e">
        <f t="shared" ca="1" si="125"/>
        <v>#N/A</v>
      </c>
      <c r="BS95" s="13" t="e">
        <f t="shared" ca="1" si="126"/>
        <v>#N/A</v>
      </c>
      <c r="BT95" s="15" t="e">
        <f t="shared" ca="1" si="127"/>
        <v>#N/A</v>
      </c>
      <c r="BU95" s="15" t="e">
        <f t="shared" ca="1" si="128"/>
        <v>#N/A</v>
      </c>
      <c r="BV95" s="15" t="e">
        <f t="shared" ca="1" si="164"/>
        <v>#N/A</v>
      </c>
      <c r="BW95" s="15" t="e">
        <f t="shared" ca="1" si="164"/>
        <v>#N/A</v>
      </c>
      <c r="BX95" s="15" t="e">
        <f t="shared" ca="1" si="129"/>
        <v>#N/A</v>
      </c>
      <c r="BY95" s="15" t="e">
        <f t="shared" ca="1" si="130"/>
        <v>#N/A</v>
      </c>
      <c r="BZ95" s="16" t="e">
        <f t="shared" ca="1" si="131"/>
        <v>#N/A</v>
      </c>
      <c r="CA95" s="15" t="e">
        <f t="shared" ca="1" si="132"/>
        <v>#N/A</v>
      </c>
      <c r="CB95" s="15" t="e">
        <f t="shared" ca="1" si="133"/>
        <v>#N/A</v>
      </c>
      <c r="CC95" s="15" t="e">
        <f t="shared" ca="1" si="134"/>
        <v>#N/A</v>
      </c>
      <c r="CD95" s="17" t="e">
        <f t="shared" ca="1" si="135"/>
        <v>#N/A</v>
      </c>
      <c r="CE95" s="15" t="e">
        <f t="shared" ca="1" si="136"/>
        <v>#N/A</v>
      </c>
      <c r="CF95" s="16" t="e">
        <f t="shared" ca="1" si="137"/>
        <v>#N/A</v>
      </c>
      <c r="CG95" s="15" t="e">
        <f t="shared" ca="1" si="138"/>
        <v>#N/A</v>
      </c>
      <c r="CH95" s="15" t="e">
        <f t="shared" ca="1" si="139"/>
        <v>#N/A</v>
      </c>
      <c r="CI95" s="15" t="e">
        <f t="shared" ca="1" si="140"/>
        <v>#N/A</v>
      </c>
      <c r="CJ95" s="15" t="e">
        <f t="shared" ca="1" si="141"/>
        <v>#N/A</v>
      </c>
      <c r="CK95" s="15" t="e">
        <f t="shared" ca="1" si="142"/>
        <v>#N/A</v>
      </c>
      <c r="CL95" s="15" t="e">
        <f t="shared" ca="1" si="143"/>
        <v>#N/A</v>
      </c>
      <c r="CM95" s="15" t="e">
        <f t="shared" ca="1" si="144"/>
        <v>#N/A</v>
      </c>
      <c r="CN95" s="15" t="e">
        <f t="shared" ca="1" si="145"/>
        <v>#N/A</v>
      </c>
      <c r="CO95" s="15" t="e">
        <f t="shared" ca="1" si="146"/>
        <v>#N/A</v>
      </c>
      <c r="CP95" s="15" t="e">
        <f ca="1">VLOOKUP(_xlfn.FLOOR.MATH(BR95/8+11),Coef!$B$4:$C$23,2)</f>
        <v>#N/A</v>
      </c>
      <c r="CQ95" s="15" t="e">
        <f ca="1">_xlfn.FLOOR.MATH(CN95/100000)</f>
        <v>#N/A</v>
      </c>
      <c r="CR95" s="15" t="e">
        <f ca="1">VLOOKUP(MOD(BT95-1,3)*8+CQ95,Coef!$A$2:$C$25,3)</f>
        <v>#N/A</v>
      </c>
      <c r="CS95" s="15" t="e">
        <f ca="1">(MOD(_xlfn.FLOOR.MATH(CO95/100000),20))</f>
        <v>#N/A</v>
      </c>
      <c r="CT95" s="15" t="e">
        <f ca="1">VLOOKUP(MOD(MOD(BT95+1,2)*5+CS95,20)+1,Coef!$A$2:$C$21,3)</f>
        <v>#N/A</v>
      </c>
      <c r="CU95" s="15"/>
      <c r="CV95" s="15" t="e">
        <f t="shared" ca="1" si="165"/>
        <v>#N/A</v>
      </c>
      <c r="CW95" s="15" t="e">
        <f t="shared" ca="1" si="165"/>
        <v>#N/A</v>
      </c>
      <c r="CX95" s="18" t="e">
        <f t="shared" ca="1" si="147"/>
        <v>#N/A</v>
      </c>
      <c r="CY95" s="15" t="e">
        <f t="shared" ca="1" si="148"/>
        <v>#N/A</v>
      </c>
    </row>
    <row r="96" spans="2:103">
      <c r="B96" s="30"/>
      <c r="C96" s="72" t="str">
        <f t="shared" si="149"/>
        <v/>
      </c>
      <c r="D96" s="72" t="e">
        <f t="array" aca="1" ref="D96" ca="1">MATCH(TRUE,ISERROR(VALUE(MID(C96,ROW(INDIRECT("1:"&amp;LEN(C96))),1))),0)</f>
        <v>#N/A</v>
      </c>
      <c r="E96" s="72" t="e">
        <f t="shared" ca="1" si="150"/>
        <v>#N/A</v>
      </c>
      <c r="F96" s="72" t="e">
        <f t="shared" ca="1" si="151"/>
        <v>#N/A</v>
      </c>
      <c r="G96" s="72" t="e">
        <f t="shared" ca="1" si="152"/>
        <v>#N/A</v>
      </c>
      <c r="H96" s="72" t="e">
        <f t="shared" ca="1" si="153"/>
        <v>#N/A</v>
      </c>
      <c r="I96" s="72" t="e">
        <f t="shared" ca="1" si="154"/>
        <v>#N/A</v>
      </c>
      <c r="J96" s="72" t="e">
        <f t="shared" ca="1" si="155"/>
        <v>#N/A</v>
      </c>
      <c r="K96" s="72" t="e">
        <f t="shared" ca="1" si="156"/>
        <v>#N/A</v>
      </c>
      <c r="L96" s="72" t="e">
        <f t="shared" ca="1" si="157"/>
        <v>#N/A</v>
      </c>
      <c r="M96" s="72" t="e">
        <f ca="1">VLOOKUP(G96,Coef!$C$2:$F$25,4)</f>
        <v>#N/A</v>
      </c>
      <c r="N96" s="31" t="e">
        <f ca="1">VLOOKUP(F96,Coef!$C$4:$D$23,2)</f>
        <v>#N/A</v>
      </c>
      <c r="O96" s="31" t="e">
        <f ca="1">MOD(VLOOKUP(H96,Coef!$C$2:$G$21,5)+MOD(E96+1,2)*15,20)</f>
        <v>#N/A</v>
      </c>
      <c r="P96" s="31" t="e">
        <f ca="1">VLOOKUP(N96,Coef!$A$27:$B$46,2)</f>
        <v>#N/A</v>
      </c>
      <c r="Q96" s="31" t="e">
        <f ca="1">VLOOKUP(N96,Coef!$A$27:$C$46,3)+O96/10-0.1</f>
        <v>#N/A</v>
      </c>
      <c r="R96" s="31" t="e">
        <f ca="1">IF(Q96+0.1&lt;P96,Q96+2,Q96)</f>
        <v>#N/A</v>
      </c>
      <c r="S96" s="72" t="e">
        <f ca="1">M96*100000+J96</f>
        <v>#N/A</v>
      </c>
      <c r="T96" s="72" t="e">
        <f ca="1">R96*1000000+K96</f>
        <v>#N/A</v>
      </c>
      <c r="U96" s="72" t="e">
        <f ca="1">IF(N96&lt;11,T96-10000000,T96)</f>
        <v>#N/A</v>
      </c>
      <c r="V96" s="72" t="e">
        <f ca="1">U96/(6366197.724*0.9996)</f>
        <v>#N/A</v>
      </c>
      <c r="W96" s="72" t="e">
        <f ca="1">(Coef!$J$9/(1+Coef!$J$8*(COS(V96))^2)^0.5)*Coef!$J$6</f>
        <v>#N/A</v>
      </c>
      <c r="X96" s="72" t="e">
        <f ca="1">6*E96-183</f>
        <v>#N/A</v>
      </c>
      <c r="Y96" s="72" t="e">
        <f ca="1">(S96-500000)/W96</f>
        <v>#N/A</v>
      </c>
      <c r="Z96" s="72" t="e">
        <f ca="1">SIN(2*V96)</f>
        <v>#N/A</v>
      </c>
      <c r="AA96" s="72" t="e">
        <f ca="1">Z96*(COS(V96))^2</f>
        <v>#N/A</v>
      </c>
      <c r="AB96" s="72" t="e">
        <f ca="1">V96+(Z96/2)</f>
        <v>#N/A</v>
      </c>
      <c r="AC96" s="72" t="e">
        <f ca="1">(3*AB96+AA96)/4</f>
        <v>#N/A</v>
      </c>
      <c r="AD96" s="72" t="e">
        <f ca="1">(5*AC96+AA96*(COS(V96))^2)/3</f>
        <v>#N/A</v>
      </c>
      <c r="AE96" s="72" t="e">
        <f ca="1">Coef!$J$6*Coef!$J$9*(V96-(Coef!$J$10*AB96)+(Coef!$J$11*AC96)-(Coef!$J$12*AD96))</f>
        <v>#N/A</v>
      </c>
      <c r="AF96" s="72" t="e">
        <f ca="1">(U96-AE96)/W96</f>
        <v>#N/A</v>
      </c>
      <c r="AG96" s="72" t="e">
        <f ca="1">((Coef!$J$8*Y96^2)/2)*(COS(V96))^2</f>
        <v>#N/A</v>
      </c>
      <c r="AH96" s="72" t="e">
        <f ca="1">Y96*(1-(AG96/3))</f>
        <v>#N/A</v>
      </c>
      <c r="AI96" s="72" t="e">
        <f ca="1">AF96*(1-AG96)+V96</f>
        <v>#N/A</v>
      </c>
      <c r="AJ96" s="72" t="e">
        <f ca="1">(EXP(AH96)-EXP(-AH96))/2</f>
        <v>#N/A</v>
      </c>
      <c r="AK96" s="72" t="e">
        <f ca="1">ATAN(AJ96/COS(AI96))</f>
        <v>#N/A</v>
      </c>
      <c r="AL96" s="72" t="e">
        <f ca="1">ATAN(COS(AK96)*TAN(AI96))</f>
        <v>#N/A</v>
      </c>
      <c r="AM96" s="72" t="e">
        <f ca="1">V96+(1+Coef!$J$8*(COS(V96))^2-(3/2)*Coef!$J$8*SIN(V96)*COS(V96)*(AL96-V96))*(AL96-V96)</f>
        <v>#N/A</v>
      </c>
      <c r="AN96" s="34" t="e">
        <f t="shared" ca="1" si="74"/>
        <v>#N/A</v>
      </c>
      <c r="AO96" s="33" t="e">
        <f t="shared" ca="1" si="75"/>
        <v>#N/A</v>
      </c>
      <c r="AP96" s="33" t="e">
        <f t="shared" ca="1" si="76"/>
        <v>#N/A</v>
      </c>
      <c r="AQ96" s="72">
        <v>285</v>
      </c>
      <c r="AR96" s="72">
        <v>810000</v>
      </c>
      <c r="AS96" s="72" t="e">
        <f t="shared" ca="1" si="163"/>
        <v>#N/A</v>
      </c>
      <c r="AT96" s="72" t="e">
        <f t="shared" ca="1" si="163"/>
        <v>#N/A</v>
      </c>
      <c r="AU96" s="72">
        <f t="shared" si="163"/>
        <v>4.9741883681838397</v>
      </c>
      <c r="AV96" s="72" t="e">
        <f t="array" aca="1" ref="AV96" ca="1">ATAN((1-f)*TAN(AS96))</f>
        <v>#N/A</v>
      </c>
      <c r="AW96" s="72" t="e">
        <f t="shared" ca="1" si="77"/>
        <v>#N/A</v>
      </c>
      <c r="AX96" s="72" t="e">
        <f t="shared" ca="1" si="78"/>
        <v>#N/A</v>
      </c>
      <c r="AY96" s="72" t="e">
        <f t="shared" ca="1" si="158"/>
        <v>#N/A</v>
      </c>
      <c r="AZ96" s="72" t="e">
        <f t="shared" ca="1" si="114"/>
        <v>#N/A</v>
      </c>
      <c r="BA96" s="72" t="e">
        <f t="shared" ca="1" si="115"/>
        <v>#N/A</v>
      </c>
      <c r="BB96" s="72" t="e">
        <f t="shared" ca="1" si="116"/>
        <v>#N/A</v>
      </c>
      <c r="BC96" s="72" t="e">
        <f t="shared" ca="1" si="159"/>
        <v>#N/A</v>
      </c>
      <c r="BD96" s="75" t="e">
        <f t="shared" ca="1" si="117"/>
        <v>#N/A</v>
      </c>
      <c r="BE96" s="75" t="e">
        <f t="shared" ca="1" si="118"/>
        <v>#N/A</v>
      </c>
      <c r="BF96" s="75" t="e">
        <f t="shared" ca="1" si="160"/>
        <v>#N/A</v>
      </c>
      <c r="BG96" s="75" t="e">
        <f t="shared" ca="1" si="119"/>
        <v>#N/A</v>
      </c>
      <c r="BH96" s="75" t="e">
        <f t="shared" ca="1" si="120"/>
        <v>#N/A</v>
      </c>
      <c r="BI96" s="75" t="e">
        <f t="shared" ca="1" si="161"/>
        <v>#N/A</v>
      </c>
      <c r="BJ96" s="75" t="e">
        <f t="shared" ca="1" si="121"/>
        <v>#N/A</v>
      </c>
      <c r="BK96" s="75" t="e">
        <f t="shared" ca="1" si="122"/>
        <v>#N/A</v>
      </c>
      <c r="BL96" s="75" t="e">
        <f t="shared" ca="1" si="162"/>
        <v>#N/A</v>
      </c>
      <c r="BM96" s="72" t="e">
        <f t="array" aca="1" ref="BM96" ca="1">ATAN2((1-f)*SQRT(AX96^2+(SIN(AV96)*SIN(BL96)-COS(AV96)*COS(BL96)*COS(AU96))^2),SIN(AV96)*COS(BL96)+COS(AV96)*SIN(BL96)*COS(AU96))</f>
        <v>#N/A</v>
      </c>
      <c r="BN96" s="72" t="e">
        <f t="shared" ca="1" si="123"/>
        <v>#N/A</v>
      </c>
      <c r="BO96" s="72" t="e">
        <f t="array" aca="1" ref="BO96" ca="1">f/16*(1-AX96^2)*(4+f*(4-3*(1-AX96^2)))</f>
        <v>#N/A</v>
      </c>
      <c r="BP96" s="72" t="e">
        <f t="array" aca="1" ref="BP96" ca="1">BN96-(1-BO96)*f*AX96*(BL96+BO96*SIN(BL96)*(COS(BJ96)+BO96*COS(BL96)*(-1+2*COS(BJ96)^2)))</f>
        <v>#N/A</v>
      </c>
      <c r="BQ96" s="72" t="e">
        <f t="shared" ca="1" si="124"/>
        <v>#N/A</v>
      </c>
      <c r="BR96" s="13" t="e">
        <f t="shared" ca="1" si="125"/>
        <v>#N/A</v>
      </c>
      <c r="BS96" s="13" t="e">
        <f t="shared" ca="1" si="126"/>
        <v>#N/A</v>
      </c>
      <c r="BT96" s="15" t="e">
        <f t="shared" ca="1" si="127"/>
        <v>#N/A</v>
      </c>
      <c r="BU96" s="15" t="e">
        <f t="shared" ca="1" si="128"/>
        <v>#N/A</v>
      </c>
      <c r="BV96" s="15" t="e">
        <f t="shared" ca="1" si="164"/>
        <v>#N/A</v>
      </c>
      <c r="BW96" s="15" t="e">
        <f t="shared" ca="1" si="164"/>
        <v>#N/A</v>
      </c>
      <c r="BX96" s="15" t="e">
        <f t="shared" ca="1" si="129"/>
        <v>#N/A</v>
      </c>
      <c r="BY96" s="15" t="e">
        <f t="shared" ca="1" si="130"/>
        <v>#N/A</v>
      </c>
      <c r="BZ96" s="16" t="e">
        <f t="shared" ca="1" si="131"/>
        <v>#N/A</v>
      </c>
      <c r="CA96" s="15" t="e">
        <f t="shared" ca="1" si="132"/>
        <v>#N/A</v>
      </c>
      <c r="CB96" s="15" t="e">
        <f t="shared" ca="1" si="133"/>
        <v>#N/A</v>
      </c>
      <c r="CC96" s="15" t="e">
        <f t="shared" ca="1" si="134"/>
        <v>#N/A</v>
      </c>
      <c r="CD96" s="17" t="e">
        <f t="shared" ca="1" si="135"/>
        <v>#N/A</v>
      </c>
      <c r="CE96" s="15" t="e">
        <f t="shared" ca="1" si="136"/>
        <v>#N/A</v>
      </c>
      <c r="CF96" s="16" t="e">
        <f t="shared" ca="1" si="137"/>
        <v>#N/A</v>
      </c>
      <c r="CG96" s="15" t="e">
        <f t="shared" ca="1" si="138"/>
        <v>#N/A</v>
      </c>
      <c r="CH96" s="15" t="e">
        <f t="shared" ca="1" si="139"/>
        <v>#N/A</v>
      </c>
      <c r="CI96" s="15" t="e">
        <f t="shared" ca="1" si="140"/>
        <v>#N/A</v>
      </c>
      <c r="CJ96" s="15" t="e">
        <f t="shared" ca="1" si="141"/>
        <v>#N/A</v>
      </c>
      <c r="CK96" s="15" t="e">
        <f t="shared" ca="1" si="142"/>
        <v>#N/A</v>
      </c>
      <c r="CL96" s="15" t="e">
        <f t="shared" ca="1" si="143"/>
        <v>#N/A</v>
      </c>
      <c r="CM96" s="15" t="e">
        <f t="shared" ca="1" si="144"/>
        <v>#N/A</v>
      </c>
      <c r="CN96" s="15" t="e">
        <f t="shared" ca="1" si="145"/>
        <v>#N/A</v>
      </c>
      <c r="CO96" s="15" t="e">
        <f t="shared" ca="1" si="146"/>
        <v>#N/A</v>
      </c>
      <c r="CP96" s="15" t="e">
        <f ca="1">VLOOKUP(_xlfn.FLOOR.MATH(BR96/8+11),Coef!$B$4:$C$23,2)</f>
        <v>#N/A</v>
      </c>
      <c r="CQ96" s="15" t="e">
        <f ca="1">_xlfn.FLOOR.MATH(CN96/100000)</f>
        <v>#N/A</v>
      </c>
      <c r="CR96" s="15" t="e">
        <f ca="1">VLOOKUP(MOD(BT96-1,3)*8+CQ96,Coef!$A$2:$C$25,3)</f>
        <v>#N/A</v>
      </c>
      <c r="CS96" s="15" t="e">
        <f ca="1">(MOD(_xlfn.FLOOR.MATH(CO96/100000),20))</f>
        <v>#N/A</v>
      </c>
      <c r="CT96" s="15" t="e">
        <f ca="1">VLOOKUP(MOD(MOD(BT96+1,2)*5+CS96,20)+1,Coef!$A$2:$C$21,3)</f>
        <v>#N/A</v>
      </c>
      <c r="CU96" s="15"/>
      <c r="CV96" s="15" t="e">
        <f t="shared" ca="1" si="165"/>
        <v>#N/A</v>
      </c>
      <c r="CW96" s="15" t="e">
        <f t="shared" ca="1" si="165"/>
        <v>#N/A</v>
      </c>
      <c r="CX96" s="18" t="e">
        <f t="shared" ca="1" si="147"/>
        <v>#N/A</v>
      </c>
      <c r="CY96" s="15" t="e">
        <f t="shared" ca="1" si="148"/>
        <v>#N/A</v>
      </c>
    </row>
    <row r="97" spans="2:103">
      <c r="B97" s="30" t="s">
        <v>1338</v>
      </c>
      <c r="C97" s="72" t="str">
        <f t="shared" si="149"/>
        <v>32UPV9574684373</v>
      </c>
      <c r="D97" s="72">
        <f t="array" aca="1" ref="D97" ca="1">MATCH(TRUE,ISERROR(VALUE(MID(C97,ROW(INDIRECT("1:"&amp;LEN(C97))),1))),0)</f>
        <v>3</v>
      </c>
      <c r="E97" s="72">
        <f t="shared" ca="1" si="150"/>
        <v>32</v>
      </c>
      <c r="F97" s="72" t="str">
        <f t="shared" ca="1" si="151"/>
        <v>U</v>
      </c>
      <c r="G97" s="72" t="str">
        <f t="shared" ca="1" si="152"/>
        <v>P</v>
      </c>
      <c r="H97" s="72" t="str">
        <f t="shared" ca="1" si="153"/>
        <v>V</v>
      </c>
      <c r="I97" s="72">
        <f t="shared" ca="1" si="154"/>
        <v>10</v>
      </c>
      <c r="J97" s="72">
        <f t="shared" ca="1" si="155"/>
        <v>95746</v>
      </c>
      <c r="K97" s="72">
        <f t="shared" ca="1" si="156"/>
        <v>84373</v>
      </c>
      <c r="L97" s="72">
        <f t="shared" ca="1" si="157"/>
        <v>188.80604746885038</v>
      </c>
      <c r="M97" s="72">
        <f ca="1">VLOOKUP(G97,Coef!$C$2:$F$25,4)</f>
        <v>6</v>
      </c>
      <c r="N97" s="31">
        <f ca="1">VLOOKUP(F97,Coef!$C$4:$D$23,2)</f>
        <v>17</v>
      </c>
      <c r="O97" s="31">
        <f ca="1">MOD(VLOOKUP(H97,Coef!$C$2:$G$21,5)+MOD(E97+1,2)*15,20)</f>
        <v>15</v>
      </c>
      <c r="P97" s="31">
        <f ca="1">VLOOKUP(N97,Coef!$A$27:$B$46,2)</f>
        <v>5.34</v>
      </c>
      <c r="Q97" s="31">
        <f ca="1">VLOOKUP(N97,Coef!$A$27:$C$46,3)+O97/10-0.1</f>
        <v>5.4</v>
      </c>
      <c r="R97" s="31">
        <f ca="1">IF(Q97+0.1&lt;P97,Q97+2,Q97)</f>
        <v>5.4</v>
      </c>
      <c r="S97" s="72">
        <f ca="1">M97*100000+J97</f>
        <v>695746</v>
      </c>
      <c r="T97" s="72">
        <f ca="1">R97*1000000+K97</f>
        <v>5484373</v>
      </c>
      <c r="U97" s="72">
        <f ca="1">IF(N97&lt;11,T97-10000000,T97)</f>
        <v>5484373</v>
      </c>
      <c r="V97" s="72">
        <f ca="1">U97/(6366197.724*0.9996)</f>
        <v>0.8618280274844351</v>
      </c>
      <c r="W97" s="72">
        <f ca="1">(Coef!$J$9/(1+Coef!$J$8*(COS(V97))^2)^0.5)*Coef!$J$6</f>
        <v>6387916.2643988654</v>
      </c>
      <c r="X97" s="72">
        <f ca="1">6*E97-183</f>
        <v>9</v>
      </c>
      <c r="Y97" s="72">
        <f ca="1">(S97-500000)/W97</f>
        <v>3.0643169368222874E-2</v>
      </c>
      <c r="Z97" s="72">
        <f ca="1">SIN(2*V97)</f>
        <v>0.98833968297628305</v>
      </c>
      <c r="AA97" s="72">
        <f ca="1">Z97*(COS(V97))^2</f>
        <v>0.4189250043190002</v>
      </c>
      <c r="AB97" s="72">
        <f ca="1">V97+(Z97/2)</f>
        <v>1.3559978689725767</v>
      </c>
      <c r="AC97" s="72">
        <f ca="1">(3*AB97+AA97)/4</f>
        <v>1.1217296528091825</v>
      </c>
      <c r="AD97" s="72">
        <f ca="1">(5*AC97+AA97*(COS(V97))^2)/3</f>
        <v>1.9287389767435936</v>
      </c>
      <c r="AE97" s="72">
        <f ca="1">Coef!$J$6*Coef!$J$9*(V97-(Coef!$J$10*AB97)+(Coef!$J$11*AC97)-(Coef!$J$12*AD97))</f>
        <v>5469600.8667450193</v>
      </c>
      <c r="AF97" s="72">
        <f ca="1">(U97-AE97)/W97</f>
        <v>2.3125120373459996E-3</v>
      </c>
      <c r="AG97" s="72">
        <f ca="1">((Coef!$J$8*Y97^2)/2)*(COS(V97))^2</f>
        <v>1.3412041386685912E-6</v>
      </c>
      <c r="AH97" s="72">
        <f ca="1">Y97*(1-(AG97/3))</f>
        <v>3.0643155668641012E-2</v>
      </c>
      <c r="AI97" s="72">
        <f ca="1">AF97*(1-AG97)+V97</f>
        <v>0.86414053642023037</v>
      </c>
      <c r="AJ97" s="72">
        <f ca="1">(EXP(AH97)-EXP(-AH97))/2</f>
        <v>3.0647951562932707E-2</v>
      </c>
      <c r="AK97" s="72">
        <f ca="1">ATAN(AJ97/COS(AI97))</f>
        <v>4.7166953667875516E-2</v>
      </c>
      <c r="AL97" s="72">
        <f ca="1">ATAN(COS(AK97)*TAN(AI97))</f>
        <v>0.86359098720105143</v>
      </c>
      <c r="AM97" s="72">
        <f ca="1">V97+(1+Coef!$J$8*(COS(V97))^2-(3/2)*Coef!$J$8*SIN(V97)*COS(V97)*(AL97-V97))*(AL97-V97)</f>
        <v>0.86359600783881774</v>
      </c>
      <c r="AN97" s="34" t="str">
        <f t="shared" ca="1" si="74"/>
        <v>32 695746 5484373 N</v>
      </c>
      <c r="AO97" s="33">
        <f t="shared" ca="1" si="75"/>
        <v>49.480406453511009</v>
      </c>
      <c r="AP97" s="33">
        <f t="shared" ca="1" si="76"/>
        <v>11.702467377658365</v>
      </c>
      <c r="AQ97" s="72">
        <v>285</v>
      </c>
      <c r="AR97" s="72">
        <v>810000</v>
      </c>
      <c r="AS97" s="72">
        <f t="shared" ca="1" si="163"/>
        <v>0.86359600783881774</v>
      </c>
      <c r="AT97" s="72">
        <f t="shared" ca="1" si="163"/>
        <v>0.20424658634736517</v>
      </c>
      <c r="AU97" s="72">
        <f t="shared" si="163"/>
        <v>4.9741883681838397</v>
      </c>
      <c r="AV97" s="72">
        <f t="array" aca="1" ref="AV97" ca="1">ATAN((1-f)*TAN(AS97))</f>
        <v>0.86193684972943019</v>
      </c>
      <c r="AW97" s="72">
        <f t="shared" ca="1" si="77"/>
        <v>1.3523871705750612</v>
      </c>
      <c r="AX97" s="72">
        <f t="shared" ca="1" si="78"/>
        <v>-0.62878720718633641</v>
      </c>
      <c r="AY97" s="72">
        <f t="shared" ca="1" si="158"/>
        <v>4.0748793250205313E-3</v>
      </c>
      <c r="AZ97" s="72">
        <f t="shared" ca="1" si="114"/>
        <v>1.0166495221205212E-3</v>
      </c>
      <c r="BA97" s="72">
        <f t="shared" ca="1" si="115"/>
        <v>1.0010179428072519</v>
      </c>
      <c r="BB97" s="72">
        <f t="shared" ca="1" si="116"/>
        <v>1.0166491280762205E-3</v>
      </c>
      <c r="BC97" s="72">
        <f t="shared" ca="1" si="159"/>
        <v>0.1272939804477522</v>
      </c>
      <c r="BD97" s="75">
        <f t="shared" ca="1" si="117"/>
        <v>2.8320683215978746</v>
      </c>
      <c r="BE97" s="75">
        <f t="shared" ca="1" si="118"/>
        <v>-1.2302532026008315E-4</v>
      </c>
      <c r="BF97" s="75">
        <f t="shared" ca="1" si="160"/>
        <v>0.1271709551274921</v>
      </c>
      <c r="BG97" s="75">
        <f t="shared" ca="1" si="119"/>
        <v>2.8319452962776146</v>
      </c>
      <c r="BH97" s="75">
        <f t="shared" ca="1" si="120"/>
        <v>-1.2290222861772971E-4</v>
      </c>
      <c r="BI97" s="75">
        <f t="shared" ca="1" si="161"/>
        <v>0.12717107821913448</v>
      </c>
      <c r="BJ97" s="75">
        <f t="shared" ca="1" si="121"/>
        <v>2.8319454193692568</v>
      </c>
      <c r="BK97" s="75">
        <f t="shared" ca="1" si="122"/>
        <v>-1.2290235177294124E-4</v>
      </c>
      <c r="BL97" s="75">
        <f t="shared" ca="1" si="162"/>
        <v>0.12717107809597925</v>
      </c>
      <c r="BM97" s="72">
        <f t="array" aca="1" ref="BM97" ca="1">ATAN2((1-f)*SQRT(AX97^2+(SIN(AV97)*SIN(BL97)-COS(AV97)*COS(BL97)*COS(AU97))^2),SIN(AV97)*COS(BL97)+COS(AV97)*SIN(BL97)*COS(AU97))</f>
        <v>0.88732152430182831</v>
      </c>
      <c r="BN97" s="72">
        <f t="shared" ca="1" si="123"/>
        <v>-0.19483595336924545</v>
      </c>
      <c r="BO97" s="72">
        <f t="array" aca="1" ref="BO97" ca="1">f/16*(1-AX97^2)*(4+f*(4-3*(1-AX97^2)))</f>
        <v>5.0772833408871919E-4</v>
      </c>
      <c r="BP97" s="72">
        <f t="array" aca="1" ref="BP97" ca="1">BN97-(1-BO97)*f*AX97*(BL97+BO97*SIN(BL97)*(COS(BJ97)+BO97*COS(BL97)*(-1+2*COS(BJ97)^2)))</f>
        <v>-0.19456811603823376</v>
      </c>
      <c r="BQ97" s="72">
        <f t="shared" ca="1" si="124"/>
        <v>9.6784703091314095E-3</v>
      </c>
      <c r="BR97" s="13">
        <f t="shared" ca="1" si="125"/>
        <v>50.839778413609672</v>
      </c>
      <c r="BS97" s="13">
        <f t="shared" ca="1" si="126"/>
        <v>0.55453550085590686</v>
      </c>
      <c r="BT97" s="15">
        <f t="shared" ca="1" si="127"/>
        <v>31</v>
      </c>
      <c r="BU97" s="15">
        <f t="shared" ca="1" si="128"/>
        <v>3</v>
      </c>
      <c r="BV97" s="15">
        <f t="shared" ca="1" si="164"/>
        <v>0.8873215243018282</v>
      </c>
      <c r="BW97" s="15">
        <f t="shared" ca="1" si="164"/>
        <v>9.6784703091314078E-3</v>
      </c>
      <c r="BX97" s="15">
        <f t="shared" ca="1" si="129"/>
        <v>5.2359877559829883E-2</v>
      </c>
      <c r="BY97" s="15">
        <f t="shared" ca="1" si="130"/>
        <v>0.63149113410385971</v>
      </c>
      <c r="BZ97" s="16">
        <f t="shared" ca="1" si="131"/>
        <v>2.6875836348495192E-3</v>
      </c>
      <c r="CA97" s="15">
        <f t="shared" ca="1" si="132"/>
        <v>6391011.2000771724</v>
      </c>
      <c r="CB97" s="15">
        <f t="shared" ca="1" si="133"/>
        <v>1.2278606229061055</v>
      </c>
      <c r="CC97" s="15">
        <f t="shared" ca="1" si="134"/>
        <v>1.5076417092833696</v>
      </c>
      <c r="CD97" s="17">
        <f t="shared" ca="1" si="135"/>
        <v>0</v>
      </c>
      <c r="CE97" s="15">
        <f t="shared" ca="1" si="136"/>
        <v>-4.2681407250698473E-2</v>
      </c>
      <c r="CF97" s="16">
        <f t="shared" ca="1" si="137"/>
        <v>-0.50495412564852005</v>
      </c>
      <c r="CG97" s="15">
        <f t="shared" ca="1" si="138"/>
        <v>3.5165754358534533</v>
      </c>
      <c r="CH97" s="15">
        <f t="shared" ca="1" si="139"/>
        <v>-19.591930107906862</v>
      </c>
      <c r="CI97" s="15">
        <f t="shared" ca="1" si="140"/>
        <v>-24.781719384533748</v>
      </c>
      <c r="CJ97" s="15">
        <f t="shared" ca="1" si="141"/>
        <v>-257.72317279219578</v>
      </c>
      <c r="CK97" s="15">
        <f t="shared" ca="1" si="142"/>
        <v>-2074.4701490462248</v>
      </c>
      <c r="CL97" s="15">
        <f t="shared" ca="1" si="143"/>
        <v>-172245.93293317969</v>
      </c>
      <c r="CM97" s="15">
        <f t="shared" ca="1" si="144"/>
        <v>5637112.5654302938</v>
      </c>
      <c r="CN97" s="15">
        <f t="shared" ca="1" si="145"/>
        <v>327822.96543999354</v>
      </c>
      <c r="CO97" s="15">
        <f t="shared" ca="1" si="146"/>
        <v>5634857.720404122</v>
      </c>
      <c r="CP97" s="15" t="str">
        <f ca="1">VLOOKUP(_xlfn.FLOOR.MATH(BR97/8+11),Coef!$B$4:$C$23,2)</f>
        <v>U</v>
      </c>
      <c r="CQ97" s="15">
        <f ca="1">_xlfn.FLOOR.MATH(CN97/100000)</f>
        <v>3</v>
      </c>
      <c r="CR97" s="15" t="str">
        <f ca="1">VLOOKUP(MOD(BT97-1,3)*8+CQ97,Coef!$A$2:$C$25,3)</f>
        <v>C</v>
      </c>
      <c r="CS97" s="15">
        <f ca="1">(MOD(_xlfn.FLOOR.MATH(CO97/100000),20))</f>
        <v>16</v>
      </c>
      <c r="CT97" s="15" t="str">
        <f ca="1">VLOOKUP(MOD(MOD(BT97+1,2)*5+CS97,20)+1,Coef!$A$2:$C$21,3)</f>
        <v>S</v>
      </c>
      <c r="CU97" s="15"/>
      <c r="CV97" s="15" t="str">
        <f t="shared" ca="1" si="165"/>
        <v>27822</v>
      </c>
      <c r="CW97" s="15" t="str">
        <f t="shared" ca="1" si="165"/>
        <v>34857</v>
      </c>
      <c r="CX97" s="18" t="str">
        <f t="shared" ca="1" si="147"/>
        <v>327822 mE 5634857 mN 31 N</v>
      </c>
      <c r="CY97" s="15" t="str">
        <f t="shared" ca="1" si="148"/>
        <v>31UCS2782234857</v>
      </c>
    </row>
    <row r="98" spans="2:103">
      <c r="B98" s="30" t="s">
        <v>1339</v>
      </c>
      <c r="C98" s="72" t="str">
        <f t="shared" si="149"/>
        <v>32UPV9712386026</v>
      </c>
      <c r="D98" s="72">
        <f t="array" aca="1" ref="D98" ca="1">MATCH(TRUE,ISERROR(VALUE(MID(C98,ROW(INDIRECT("1:"&amp;LEN(C98))),1))),0)</f>
        <v>3</v>
      </c>
      <c r="E98" s="72">
        <f t="shared" ca="1" si="150"/>
        <v>32</v>
      </c>
      <c r="F98" s="72" t="str">
        <f t="shared" ca="1" si="151"/>
        <v>U</v>
      </c>
      <c r="G98" s="72" t="str">
        <f t="shared" ca="1" si="152"/>
        <v>P</v>
      </c>
      <c r="H98" s="72" t="str">
        <f t="shared" ca="1" si="153"/>
        <v>V</v>
      </c>
      <c r="I98" s="72">
        <f t="shared" ca="1" si="154"/>
        <v>10</v>
      </c>
      <c r="J98" s="72">
        <f t="shared" ca="1" si="155"/>
        <v>97123</v>
      </c>
      <c r="K98" s="72">
        <f t="shared" ca="1" si="156"/>
        <v>86026</v>
      </c>
      <c r="L98" s="72">
        <f t="shared" ca="1" si="157"/>
        <v>188.80604746885038</v>
      </c>
      <c r="M98" s="72">
        <f ca="1">VLOOKUP(G98,Coef!$C$2:$F$25,4)</f>
        <v>6</v>
      </c>
      <c r="N98" s="31">
        <f ca="1">VLOOKUP(F98,Coef!$C$4:$D$23,2)</f>
        <v>17</v>
      </c>
      <c r="O98" s="31">
        <f ca="1">MOD(VLOOKUP(H98,Coef!$C$2:$G$21,5)+MOD(E98+1,2)*15,20)</f>
        <v>15</v>
      </c>
      <c r="P98" s="31">
        <f ca="1">VLOOKUP(N98,Coef!$A$27:$B$46,2)</f>
        <v>5.34</v>
      </c>
      <c r="Q98" s="31">
        <f ca="1">VLOOKUP(N98,Coef!$A$27:$C$46,3)+O98/10-0.1</f>
        <v>5.4</v>
      </c>
      <c r="R98" s="31">
        <f ca="1">IF(Q98+0.1&lt;P98,Q98+2,Q98)</f>
        <v>5.4</v>
      </c>
      <c r="S98" s="72">
        <f ca="1">M98*100000+J98</f>
        <v>697123</v>
      </c>
      <c r="T98" s="72">
        <f ca="1">R98*1000000+K98</f>
        <v>5486026</v>
      </c>
      <c r="U98" s="72">
        <f ca="1">IF(N98&lt;11,T98-10000000,T98)</f>
        <v>5486026</v>
      </c>
      <c r="V98" s="72">
        <f ca="1">U98/(6366197.724*0.9996)</f>
        <v>0.8620877840198552</v>
      </c>
      <c r="W98" s="72">
        <f ca="1">(Coef!$J$9/(1+Coef!$J$8*(COS(V98))^2)^0.5)*Coef!$J$6</f>
        <v>6387921.7746793386</v>
      </c>
      <c r="X98" s="72">
        <f ca="1">6*E98-183</f>
        <v>9</v>
      </c>
      <c r="Y98" s="72">
        <f ca="1">(S98-500000)/W98</f>
        <v>3.0858706000653116E-2</v>
      </c>
      <c r="Z98" s="72">
        <f ca="1">SIN(2*V98)</f>
        <v>0.98826044587906847</v>
      </c>
      <c r="AA98" s="72">
        <f ca="1">Z98*(COS(V98))^2</f>
        <v>0.4186377146354302</v>
      </c>
      <c r="AB98" s="72">
        <f ca="1">V98+(Z98/2)</f>
        <v>1.3562180069593894</v>
      </c>
      <c r="AC98" s="72">
        <f ca="1">(3*AB98+AA98)/4</f>
        <v>1.1218229338783996</v>
      </c>
      <c r="AD98" s="72">
        <f ca="1">(5*AC98+AA98*(COS(V98))^2)/3</f>
        <v>1.9288180304159415</v>
      </c>
      <c r="AE98" s="72">
        <f ca="1">Coef!$J$6*Coef!$J$9*(V98-(Coef!$J$10*AB98)+(Coef!$J$11*AC98)-(Coef!$J$12*AD98))</f>
        <v>5471255.4453319786</v>
      </c>
      <c r="AF98" s="72">
        <f ca="1">(U98-AE98)/W98</f>
        <v>2.3122629219677385E-3</v>
      </c>
      <c r="AG98" s="72">
        <f ca="1">((Coef!$J$8*Y98^2)/2)*(COS(V98))^2</f>
        <v>1.3593141290394647E-6</v>
      </c>
      <c r="AH98" s="72">
        <f ca="1">Y98*(1-(AG98/3))</f>
        <v>3.0858692018428092E-2</v>
      </c>
      <c r="AI98" s="72">
        <f ca="1">AF98*(1-AG98)+V98</f>
        <v>0.86440004379873125</v>
      </c>
      <c r="AJ98" s="72">
        <f ca="1">(EXP(AH98)-EXP(-AH98))/2</f>
        <v>3.0863589828835858E-2</v>
      </c>
      <c r="AK98" s="72">
        <f ca="1">ATAN(AJ98/COS(AI98))</f>
        <v>4.7512744333281717E-2</v>
      </c>
      <c r="AL98" s="72">
        <f ca="1">ATAN(COS(AK98)*TAN(AI98))</f>
        <v>0.86384244944158461</v>
      </c>
      <c r="AM98" s="72">
        <f ca="1">V98+(1+Coef!$J$8*(COS(V98))^2-(3/2)*Coef!$J$8*SIN(V98)*COS(V98)*(AL98-V98))*(AL98-V98)</f>
        <v>0.86384744349658771</v>
      </c>
      <c r="AN98" s="34" t="str">
        <f t="shared" ca="1" si="74"/>
        <v>32 697123 5486026 N</v>
      </c>
      <c r="AO98" s="33">
        <f t="shared" ca="1" si="75"/>
        <v>49.494812655520334</v>
      </c>
      <c r="AP98" s="33">
        <f t="shared" ca="1" si="76"/>
        <v>11.722279723381162</v>
      </c>
      <c r="AQ98" s="72">
        <v>285</v>
      </c>
      <c r="AR98" s="72">
        <v>810000</v>
      </c>
      <c r="AS98" s="72">
        <f t="shared" ca="1" si="163"/>
        <v>0.86384744349658782</v>
      </c>
      <c r="AT98" s="72">
        <f t="shared" ca="1" si="163"/>
        <v>0.20459237701277139</v>
      </c>
      <c r="AU98" s="72">
        <f t="shared" si="163"/>
        <v>4.9741883681838397</v>
      </c>
      <c r="AV98" s="72">
        <f t="array" aca="1" ref="AV98" ca="1">ATAN((1-f)*TAN(AS98))</f>
        <v>0.86218841577465144</v>
      </c>
      <c r="AW98" s="72">
        <f t="shared" ca="1" si="77"/>
        <v>1.3524948363508495</v>
      </c>
      <c r="AX98" s="72">
        <f t="shared" ca="1" si="78"/>
        <v>-0.62860272927022232</v>
      </c>
      <c r="AY98" s="72">
        <f t="shared" ca="1" si="158"/>
        <v>4.0764426232355148E-3</v>
      </c>
      <c r="AZ98" s="72">
        <f t="shared" ca="1" si="114"/>
        <v>1.0170387598691113E-3</v>
      </c>
      <c r="BA98" s="72">
        <f t="shared" ca="1" si="115"/>
        <v>1.001018333035997</v>
      </c>
      <c r="BB98" s="72">
        <f t="shared" ca="1" si="116"/>
        <v>1.0170383653720421E-3</v>
      </c>
      <c r="BC98" s="72">
        <f t="shared" ca="1" si="159"/>
        <v>0.12729393082451493</v>
      </c>
      <c r="BD98" s="75">
        <f t="shared" ca="1" si="117"/>
        <v>2.8322836035262142</v>
      </c>
      <c r="BE98" s="75">
        <f t="shared" ca="1" si="118"/>
        <v>-1.2308087877391198E-4</v>
      </c>
      <c r="BF98" s="75">
        <f t="shared" ca="1" si="160"/>
        <v>0.12717084994574102</v>
      </c>
      <c r="BG98" s="75">
        <f t="shared" ca="1" si="119"/>
        <v>2.83216052264744</v>
      </c>
      <c r="BH98" s="75">
        <f t="shared" ca="1" si="120"/>
        <v>-1.2295767947525358E-4</v>
      </c>
      <c r="BI98" s="75">
        <f t="shared" ca="1" si="161"/>
        <v>0.12717097314503967</v>
      </c>
      <c r="BJ98" s="75">
        <f t="shared" ca="1" si="121"/>
        <v>2.8321606458467388</v>
      </c>
      <c r="BK98" s="75">
        <f t="shared" ca="1" si="122"/>
        <v>-1.2295780279029586E-4</v>
      </c>
      <c r="BL98" s="75">
        <f t="shared" ca="1" si="162"/>
        <v>0.12717097302172464</v>
      </c>
      <c r="BM98" s="72">
        <f t="array" aca="1" ref="BM98" ca="1">ATAN2((1-f)*SQRT(AX98^2+(SIN(AV98)*SIN(BL98)-COS(AV98)*COS(BL98)*COS(AU98))^2),SIN(AV98)*COS(BL98)+COS(AV98)*SIN(BL98)*COS(AU98))</f>
        <v>0.88756815077156725</v>
      </c>
      <c r="BN98" s="72">
        <f t="shared" ca="1" si="123"/>
        <v>-0.19489541427323262</v>
      </c>
      <c r="BO98" s="72">
        <f t="array" aca="1" ref="BO98" ca="1">f/16*(1-AX98^2)*(4+f*(4-3*(1-AX98^2)))</f>
        <v>5.0792282469636811E-4</v>
      </c>
      <c r="BP98" s="72">
        <f t="array" aca="1" ref="BP98" ca="1">BN98-(1-BO98)*f*AX98*(BL98+BO98*SIN(BL98)*(COS(BJ98)+BO98*COS(BL98)*(-1+2*COS(BJ98)^2)))</f>
        <v>-0.19462765585384409</v>
      </c>
      <c r="BQ98" s="72">
        <f t="shared" ca="1" si="124"/>
        <v>9.9647211589272977E-3</v>
      </c>
      <c r="BR98" s="13">
        <f t="shared" ca="1" si="125"/>
        <v>50.853909069441919</v>
      </c>
      <c r="BS98" s="13">
        <f t="shared" ca="1" si="126"/>
        <v>0.57093646643124463</v>
      </c>
      <c r="BT98" s="15">
        <f t="shared" ca="1" si="127"/>
        <v>31</v>
      </c>
      <c r="BU98" s="15">
        <f t="shared" ca="1" si="128"/>
        <v>3</v>
      </c>
      <c r="BV98" s="15">
        <f t="shared" ca="1" si="164"/>
        <v>0.88756815077156714</v>
      </c>
      <c r="BW98" s="15">
        <f t="shared" ca="1" si="164"/>
        <v>9.9647211589272977E-3</v>
      </c>
      <c r="BX98" s="15">
        <f t="shared" ca="1" si="129"/>
        <v>5.2359877559829883E-2</v>
      </c>
      <c r="BY98" s="15">
        <f t="shared" ca="1" si="130"/>
        <v>0.63129988490471811</v>
      </c>
      <c r="BZ98" s="16">
        <f t="shared" ca="1" si="131"/>
        <v>2.6859559939944127E-3</v>
      </c>
      <c r="CA98" s="15">
        <f t="shared" ca="1" si="132"/>
        <v>6391016.3872779347</v>
      </c>
      <c r="CB98" s="15">
        <f t="shared" ca="1" si="133"/>
        <v>1.2284792610786037</v>
      </c>
      <c r="CC98" s="15">
        <f t="shared" ca="1" si="134"/>
        <v>1.5091612949002322</v>
      </c>
      <c r="CD98" s="17">
        <f t="shared" ca="1" si="135"/>
        <v>0</v>
      </c>
      <c r="CE98" s="15">
        <f t="shared" ca="1" si="136"/>
        <v>-4.2395156400902585E-2</v>
      </c>
      <c r="CF98" s="16">
        <f t="shared" ca="1" si="137"/>
        <v>-0.50647533890623775</v>
      </c>
      <c r="CG98" s="15">
        <f t="shared" ca="1" si="138"/>
        <v>3.5150411664841248</v>
      </c>
      <c r="CH98" s="15">
        <f t="shared" ca="1" si="139"/>
        <v>-19.614626742358698</v>
      </c>
      <c r="CI98" s="15">
        <f t="shared" ca="1" si="140"/>
        <v>-24.86624764437078</v>
      </c>
      <c r="CJ98" s="15">
        <f t="shared" ca="1" si="141"/>
        <v>-257.64083873818288</v>
      </c>
      <c r="CK98" s="15">
        <f t="shared" ca="1" si="142"/>
        <v>-2076.718682610514</v>
      </c>
      <c r="CL98" s="15">
        <f t="shared" ca="1" si="143"/>
        <v>-171039.17213160821</v>
      </c>
      <c r="CM98" s="15">
        <f t="shared" ca="1" si="144"/>
        <v>5638646.1286647599</v>
      </c>
      <c r="CN98" s="15">
        <f t="shared" ca="1" si="145"/>
        <v>329029.24353724439</v>
      </c>
      <c r="CO98" s="15">
        <f t="shared" ca="1" si="146"/>
        <v>5636390.6702132942</v>
      </c>
      <c r="CP98" s="15" t="str">
        <f ca="1">VLOOKUP(_xlfn.FLOOR.MATH(BR98/8+11),Coef!$B$4:$C$23,2)</f>
        <v>U</v>
      </c>
      <c r="CQ98" s="15">
        <f ca="1">_xlfn.FLOOR.MATH(CN98/100000)</f>
        <v>3</v>
      </c>
      <c r="CR98" s="15" t="str">
        <f ca="1">VLOOKUP(MOD(BT98-1,3)*8+CQ98,Coef!$A$2:$C$25,3)</f>
        <v>C</v>
      </c>
      <c r="CS98" s="15">
        <f ca="1">(MOD(_xlfn.FLOOR.MATH(CO98/100000),20))</f>
        <v>16</v>
      </c>
      <c r="CT98" s="15" t="str">
        <f ca="1">VLOOKUP(MOD(MOD(BT98+1,2)*5+CS98,20)+1,Coef!$A$2:$C$21,3)</f>
        <v>S</v>
      </c>
      <c r="CU98" s="15"/>
      <c r="CV98" s="15" t="str">
        <f t="shared" ca="1" si="165"/>
        <v>29029</v>
      </c>
      <c r="CW98" s="15" t="str">
        <f t="shared" ca="1" si="165"/>
        <v>36390</v>
      </c>
      <c r="CX98" s="18" t="str">
        <f t="shared" ca="1" si="147"/>
        <v>329029 mE 5636390 mN 31 N</v>
      </c>
      <c r="CY98" s="15" t="str">
        <f t="shared" ca="1" si="148"/>
        <v>31UCS2902936390</v>
      </c>
    </row>
    <row r="99" spans="2:103">
      <c r="B99" s="30" t="s">
        <v>1340</v>
      </c>
      <c r="C99" s="72" t="str">
        <f t="shared" si="149"/>
        <v>32UPV9836386823</v>
      </c>
      <c r="D99" s="72">
        <f t="array" aca="1" ref="D99" ca="1">MATCH(TRUE,ISERROR(VALUE(MID(C99,ROW(INDIRECT("1:"&amp;LEN(C99))),1))),0)</f>
        <v>3</v>
      </c>
      <c r="E99" s="72">
        <f t="shared" ca="1" si="150"/>
        <v>32</v>
      </c>
      <c r="F99" s="72" t="str">
        <f t="shared" ca="1" si="151"/>
        <v>U</v>
      </c>
      <c r="G99" s="72" t="str">
        <f t="shared" ca="1" si="152"/>
        <v>P</v>
      </c>
      <c r="H99" s="72" t="str">
        <f t="shared" ca="1" si="153"/>
        <v>V</v>
      </c>
      <c r="I99" s="72">
        <f t="shared" ca="1" si="154"/>
        <v>10</v>
      </c>
      <c r="J99" s="72">
        <f t="shared" ca="1" si="155"/>
        <v>98363</v>
      </c>
      <c r="K99" s="72">
        <f t="shared" ca="1" si="156"/>
        <v>86823</v>
      </c>
      <c r="L99" s="72">
        <f t="shared" ca="1" si="157"/>
        <v>188.80604746885038</v>
      </c>
      <c r="M99" s="72">
        <f ca="1">VLOOKUP(G99,Coef!$C$2:$F$25,4)</f>
        <v>6</v>
      </c>
      <c r="N99" s="31">
        <f ca="1">VLOOKUP(F99,Coef!$C$4:$D$23,2)</f>
        <v>17</v>
      </c>
      <c r="O99" s="31">
        <f ca="1">MOD(VLOOKUP(H99,Coef!$C$2:$G$21,5)+MOD(E99+1,2)*15,20)</f>
        <v>15</v>
      </c>
      <c r="P99" s="31">
        <f ca="1">VLOOKUP(N99,Coef!$A$27:$B$46,2)</f>
        <v>5.34</v>
      </c>
      <c r="Q99" s="31">
        <f ca="1">VLOOKUP(N99,Coef!$A$27:$C$46,3)+O99/10-0.1</f>
        <v>5.4</v>
      </c>
      <c r="R99" s="31">
        <f ca="1">IF(Q99+0.1&lt;P99,Q99+2,Q99)</f>
        <v>5.4</v>
      </c>
      <c r="S99" s="72">
        <f ca="1">M99*100000+J99</f>
        <v>698363</v>
      </c>
      <c r="T99" s="72">
        <f ca="1">R99*1000000+K99</f>
        <v>5486823</v>
      </c>
      <c r="U99" s="72">
        <f ca="1">IF(N99&lt;11,T99-10000000,T99)</f>
        <v>5486823</v>
      </c>
      <c r="V99" s="72">
        <f ca="1">U99/(6366197.724*0.9996)</f>
        <v>0.86221302658412013</v>
      </c>
      <c r="W99" s="72">
        <f ca="1">(Coef!$J$9/(1+Coef!$J$8*(COS(V99))^2)^0.5)*Coef!$J$6</f>
        <v>6387924.4313283022</v>
      </c>
      <c r="X99" s="72">
        <f ca="1">6*E99-183</f>
        <v>9</v>
      </c>
      <c r="Y99" s="72">
        <f ca="1">(S99-500000)/W99</f>
        <v>3.1052809426981978E-2</v>
      </c>
      <c r="Z99" s="72">
        <f ca="1">SIN(2*V99)</f>
        <v>0.98822214611689119</v>
      </c>
      <c r="AA99" s="72">
        <f ca="1">Z99*(COS(V99))^2</f>
        <v>0.41849917831459721</v>
      </c>
      <c r="AB99" s="72">
        <f ca="1">V99+(Z99/2)</f>
        <v>1.3563240996425656</v>
      </c>
      <c r="AC99" s="72">
        <f ca="1">(3*AB99+AA99)/4</f>
        <v>1.1218678693105737</v>
      </c>
      <c r="AD99" s="72">
        <f ca="1">(5*AC99+AA99*(COS(V99))^2)/3</f>
        <v>1.9288560951159492</v>
      </c>
      <c r="AE99" s="72">
        <f ca="1">Coef!$J$6*Coef!$J$9*(V99-(Coef!$J$10*AB99)+(Coef!$J$11*AC99)-(Coef!$J$12*AD99))</f>
        <v>5472053.2079833532</v>
      </c>
      <c r="AF99" s="72">
        <f ca="1">(U99-AE99)/W99</f>
        <v>2.3121425707873632E-3</v>
      </c>
      <c r="AG99" s="72">
        <f ca="1">((Coef!$J$8*Y99^2)/2)*(COS(V99))^2</f>
        <v>1.3760660985975785E-6</v>
      </c>
      <c r="AH99" s="72">
        <f ca="1">Y99*(1-(AG99/3))</f>
        <v>3.1052795183409206E-2</v>
      </c>
      <c r="AI99" s="72">
        <f ca="1">AF99*(1-AG99)+V99</f>
        <v>0.86452516597324647</v>
      </c>
      <c r="AJ99" s="72">
        <f ca="1">(EXP(AH99)-EXP(-AH99))/2</f>
        <v>3.1057786002009924E-2</v>
      </c>
      <c r="AK99" s="72">
        <f ca="1">ATAN(AJ99/COS(AI99))</f>
        <v>4.7818245943421135E-2</v>
      </c>
      <c r="AL99" s="72">
        <f ca="1">ATAN(COS(AK99)*TAN(AI99))</f>
        <v>0.86396039709393113</v>
      </c>
      <c r="AM99" s="72">
        <f ca="1">V99+(1+Coef!$J$8*(COS(V99))^2-(3/2)*Coef!$J$8*SIN(V99)*COS(V99)*(AL99-V99))*(AL99-V99)</f>
        <v>0.86396536899316467</v>
      </c>
      <c r="AN99" s="34" t="str">
        <f t="shared" ca="1" si="74"/>
        <v>32 698363 5486823 N</v>
      </c>
      <c r="AO99" s="33">
        <f t="shared" ca="1" si="75"/>
        <v>49.501569288771172</v>
      </c>
      <c r="AP99" s="33">
        <f t="shared" ca="1" si="76"/>
        <v>11.7397836762766</v>
      </c>
      <c r="AQ99" s="72">
        <v>285</v>
      </c>
      <c r="AR99" s="72">
        <v>810000</v>
      </c>
      <c r="AS99" s="72">
        <f t="shared" ca="1" si="163"/>
        <v>0.86396536899316467</v>
      </c>
      <c r="AT99" s="72">
        <f t="shared" ca="1" si="163"/>
        <v>0.20489787862291078</v>
      </c>
      <c r="AU99" s="72">
        <f t="shared" si="163"/>
        <v>4.9741883681838397</v>
      </c>
      <c r="AV99" s="72">
        <f t="array" aca="1" ref="AV99" ca="1">ATAN((1-f)*TAN(AS99))</f>
        <v>0.86230640256870938</v>
      </c>
      <c r="AW99" s="72">
        <f t="shared" ca="1" si="77"/>
        <v>1.3525453183695251</v>
      </c>
      <c r="AX99" s="72">
        <f t="shared" ca="1" si="78"/>
        <v>-0.62851619372211942</v>
      </c>
      <c r="AY99" s="72">
        <f t="shared" ca="1" si="158"/>
        <v>4.0771757825900975E-3</v>
      </c>
      <c r="AZ99" s="72">
        <f t="shared" ca="1" si="114"/>
        <v>1.0172213053151321E-3</v>
      </c>
      <c r="BA99" s="72">
        <f t="shared" ca="1" si="115"/>
        <v>1.0010185160463332</v>
      </c>
      <c r="BB99" s="72">
        <f t="shared" ca="1" si="116"/>
        <v>1.0172209106056034E-3</v>
      </c>
      <c r="BC99" s="72">
        <f t="shared" ca="1" si="159"/>
        <v>0.12729390755211317</v>
      </c>
      <c r="BD99" s="75">
        <f t="shared" ca="1" si="117"/>
        <v>2.8323845442911635</v>
      </c>
      <c r="BE99" s="75">
        <f t="shared" ca="1" si="118"/>
        <v>-1.231069340864467E-4</v>
      </c>
      <c r="BF99" s="75">
        <f t="shared" ca="1" si="160"/>
        <v>0.12717080061802671</v>
      </c>
      <c r="BG99" s="75">
        <f t="shared" ca="1" si="119"/>
        <v>2.8322614373570767</v>
      </c>
      <c r="BH99" s="75">
        <f t="shared" ca="1" si="120"/>
        <v>-1.2298368428454392E-4</v>
      </c>
      <c r="BI99" s="75">
        <f t="shared" ca="1" si="161"/>
        <v>0.12717092386782863</v>
      </c>
      <c r="BJ99" s="75">
        <f t="shared" ca="1" si="121"/>
        <v>2.8322615606068786</v>
      </c>
      <c r="BK99" s="75">
        <f t="shared" ca="1" si="122"/>
        <v>-1.2298380767458854E-4</v>
      </c>
      <c r="BL99" s="75">
        <f t="shared" ca="1" si="162"/>
        <v>0.12717092374443859</v>
      </c>
      <c r="BM99" s="72">
        <f t="array" aca="1" ref="BM99" ca="1">ATAN2((1-f)*SQRT(AX99^2+(SIN(AV99)*SIN(BL99)-COS(AV99)*COS(BL99)*COS(AU99))^2),SIN(AV99)*COS(BL99)+COS(AV99)*SIN(BL99)*COS(AU99))</f>
        <v>0.88768381972695887</v>
      </c>
      <c r="BN99" s="72">
        <f t="shared" ca="1" si="123"/>
        <v>-0.19492331851327155</v>
      </c>
      <c r="BO99" s="72">
        <f t="array" aca="1" ref="BO99" ca="1">f/16*(1-AX99^2)*(4+f*(4-3*(1-AX99^2)))</f>
        <v>5.0801403729091221E-4</v>
      </c>
      <c r="BP99" s="72">
        <f t="array" aca="1" ref="BP99" ca="1">BN99-(1-BO99)*f*AX99*(BL99+BO99*SIN(BL99)*(COS(BJ99)+BO99*COS(BL99)*(-1+2*COS(BJ99)^2)))</f>
        <v>-0.19465559710992125</v>
      </c>
      <c r="BQ99" s="72">
        <f t="shared" ca="1" si="124"/>
        <v>1.0242281512989532E-2</v>
      </c>
      <c r="BR99" s="13">
        <f t="shared" ca="1" si="125"/>
        <v>50.860536412406553</v>
      </c>
      <c r="BS99" s="13">
        <f t="shared" ca="1" si="126"/>
        <v>0.58683950327916745</v>
      </c>
      <c r="BT99" s="15">
        <f t="shared" ca="1" si="127"/>
        <v>31</v>
      </c>
      <c r="BU99" s="15">
        <f t="shared" ca="1" si="128"/>
        <v>3</v>
      </c>
      <c r="BV99" s="15">
        <f t="shared" ca="1" si="164"/>
        <v>0.88768381972695887</v>
      </c>
      <c r="BW99" s="15">
        <f t="shared" ca="1" si="164"/>
        <v>1.0242281512989532E-2</v>
      </c>
      <c r="BX99" s="15">
        <f t="shared" ca="1" si="129"/>
        <v>5.2359877559829883E-2</v>
      </c>
      <c r="BY99" s="15">
        <f t="shared" ca="1" si="130"/>
        <v>0.63121017491701348</v>
      </c>
      <c r="BZ99" s="16">
        <f t="shared" ca="1" si="131"/>
        <v>2.6851926801889671E-3</v>
      </c>
      <c r="CA99" s="15">
        <f t="shared" ca="1" si="132"/>
        <v>6391018.8199208751</v>
      </c>
      <c r="CB99" s="15">
        <f t="shared" ca="1" si="133"/>
        <v>1.2287695343927305</v>
      </c>
      <c r="CC99" s="15">
        <f t="shared" ca="1" si="134"/>
        <v>1.5098745686517276</v>
      </c>
      <c r="CD99" s="17">
        <f t="shared" ca="1" si="135"/>
        <v>0</v>
      </c>
      <c r="CE99" s="15">
        <f t="shared" ca="1" si="136"/>
        <v>-4.2117596046840351E-2</v>
      </c>
      <c r="CF99" s="16">
        <f t="shared" ca="1" si="137"/>
        <v>-0.50718937597153868</v>
      </c>
      <c r="CG99" s="15">
        <f t="shared" ca="1" si="138"/>
        <v>3.5143210065088923</v>
      </c>
      <c r="CH99" s="15">
        <f t="shared" ca="1" si="139"/>
        <v>-19.625278685041884</v>
      </c>
      <c r="CI99" s="15">
        <f t="shared" ca="1" si="140"/>
        <v>-24.905922111204486</v>
      </c>
      <c r="CJ99" s="15">
        <f t="shared" ca="1" si="141"/>
        <v>-257.60191432943247</v>
      </c>
      <c r="CK99" s="15">
        <f t="shared" ca="1" si="142"/>
        <v>-2077.7732574664883</v>
      </c>
      <c r="CL99" s="15">
        <f t="shared" ca="1" si="143"/>
        <v>-169895.42318974438</v>
      </c>
      <c r="CM99" s="15">
        <f t="shared" ca="1" si="144"/>
        <v>5639346.5439589117</v>
      </c>
      <c r="CN99" s="15">
        <f t="shared" ca="1" si="145"/>
        <v>330172.53497953154</v>
      </c>
      <c r="CO99" s="15">
        <f t="shared" ca="1" si="146"/>
        <v>5637090.8053413285</v>
      </c>
      <c r="CP99" s="15" t="str">
        <f ca="1">VLOOKUP(_xlfn.FLOOR.MATH(BR99/8+11),Coef!$B$4:$C$23,2)</f>
        <v>U</v>
      </c>
      <c r="CQ99" s="15">
        <f ca="1">_xlfn.FLOOR.MATH(CN99/100000)</f>
        <v>3</v>
      </c>
      <c r="CR99" s="15" t="str">
        <f ca="1">VLOOKUP(MOD(BT99-1,3)*8+CQ99,Coef!$A$2:$C$25,3)</f>
        <v>C</v>
      </c>
      <c r="CS99" s="15">
        <f ca="1">(MOD(_xlfn.FLOOR.MATH(CO99/100000),20))</f>
        <v>16</v>
      </c>
      <c r="CT99" s="15" t="str">
        <f ca="1">VLOOKUP(MOD(MOD(BT99+1,2)*5+CS99,20)+1,Coef!$A$2:$C$21,3)</f>
        <v>S</v>
      </c>
      <c r="CU99" s="15"/>
      <c r="CV99" s="15" t="str">
        <f t="shared" ca="1" si="165"/>
        <v>30172</v>
      </c>
      <c r="CW99" s="15" t="str">
        <f t="shared" ca="1" si="165"/>
        <v>37090</v>
      </c>
      <c r="CX99" s="18" t="str">
        <f t="shared" ca="1" si="147"/>
        <v>330172 mE 5637090 mN 31 N</v>
      </c>
      <c r="CY99" s="15" t="str">
        <f t="shared" ca="1" si="148"/>
        <v>31UCS3017237090</v>
      </c>
    </row>
    <row r="100" spans="2:103">
      <c r="B100" s="30" t="s">
        <v>1341</v>
      </c>
      <c r="C100" s="72" t="str">
        <f t="shared" si="149"/>
        <v>32UPV9871088036</v>
      </c>
      <c r="D100" s="72">
        <f t="array" aca="1" ref="D100" ca="1">MATCH(TRUE,ISERROR(VALUE(MID(C100,ROW(INDIRECT("1:"&amp;LEN(C100))),1))),0)</f>
        <v>3</v>
      </c>
      <c r="E100" s="72">
        <f t="shared" ca="1" si="150"/>
        <v>32</v>
      </c>
      <c r="F100" s="72" t="str">
        <f t="shared" ca="1" si="151"/>
        <v>U</v>
      </c>
      <c r="G100" s="72" t="str">
        <f t="shared" ca="1" si="152"/>
        <v>P</v>
      </c>
      <c r="H100" s="72" t="str">
        <f t="shared" ca="1" si="153"/>
        <v>V</v>
      </c>
      <c r="I100" s="72">
        <f t="shared" ca="1" si="154"/>
        <v>10</v>
      </c>
      <c r="J100" s="72">
        <f t="shared" ca="1" si="155"/>
        <v>98710</v>
      </c>
      <c r="K100" s="72">
        <f t="shared" ca="1" si="156"/>
        <v>88036</v>
      </c>
      <c r="L100" s="72">
        <f t="shared" ca="1" si="157"/>
        <v>188.80604746885038</v>
      </c>
      <c r="M100" s="72">
        <f ca="1">VLOOKUP(G100,Coef!$C$2:$F$25,4)</f>
        <v>6</v>
      </c>
      <c r="N100" s="31">
        <f ca="1">VLOOKUP(F100,Coef!$C$4:$D$23,2)</f>
        <v>17</v>
      </c>
      <c r="O100" s="31">
        <f ca="1">MOD(VLOOKUP(H100,Coef!$C$2:$G$21,5)+MOD(E100+1,2)*15,20)</f>
        <v>15</v>
      </c>
      <c r="P100" s="31">
        <f ca="1">VLOOKUP(N100,Coef!$A$27:$B$46,2)</f>
        <v>5.34</v>
      </c>
      <c r="Q100" s="31">
        <f ca="1">VLOOKUP(N100,Coef!$A$27:$C$46,3)+O100/10-0.1</f>
        <v>5.4</v>
      </c>
      <c r="R100" s="31">
        <f ca="1">IF(Q100+0.1&lt;P100,Q100+2,Q100)</f>
        <v>5.4</v>
      </c>
      <c r="S100" s="72">
        <f ca="1">M100*100000+J100</f>
        <v>698710</v>
      </c>
      <c r="T100" s="72">
        <f ca="1">R100*1000000+K100</f>
        <v>5488036</v>
      </c>
      <c r="U100" s="72">
        <f ca="1">IF(N100&lt;11,T100-10000000,T100)</f>
        <v>5488036</v>
      </c>
      <c r="V100" s="72">
        <f ca="1">U100/(6366197.724*0.9996)</f>
        <v>0.86240364042408657</v>
      </c>
      <c r="W100" s="72">
        <f ca="1">(Coef!$J$9/(1+Coef!$J$8*(COS(V100))^2)^0.5)*Coef!$J$6</f>
        <v>6387928.4744432401</v>
      </c>
      <c r="X100" s="72">
        <f ca="1">6*E100-183</f>
        <v>9</v>
      </c>
      <c r="Y100" s="72">
        <f ca="1">(S100-500000)/W100</f>
        <v>3.1107110982065152E-2</v>
      </c>
      <c r="Z100" s="72">
        <f ca="1">SIN(2*V100)</f>
        <v>0.9881637365185334</v>
      </c>
      <c r="AA100" s="72">
        <f ca="1">Z100*(COS(V100))^2</f>
        <v>0.41828830887583474</v>
      </c>
      <c r="AB100" s="72">
        <f ca="1">V100+(Z100/2)</f>
        <v>1.3564855086833534</v>
      </c>
      <c r="AC100" s="72">
        <f ca="1">(3*AB100+AA100)/4</f>
        <v>1.1219362087314737</v>
      </c>
      <c r="AD100" s="72">
        <f ca="1">(5*AC100+AA100*(COS(V100))^2)/3</f>
        <v>1.9289139639503488</v>
      </c>
      <c r="AE100" s="72">
        <f ca="1">Coef!$J$6*Coef!$J$9*(V100-(Coef!$J$10*AB100)+(Coef!$J$11*AC100)-(Coef!$J$12*AD100))</f>
        <v>5473267.3706163643</v>
      </c>
      <c r="AF100" s="72">
        <f ca="1">(U100-AE100)/W100</f>
        <v>2.3119591026608847E-3</v>
      </c>
      <c r="AG100" s="72">
        <f ca="1">((Coef!$J$8*Y100^2)/2)*(COS(V100))^2</f>
        <v>1.3802687118398019E-6</v>
      </c>
      <c r="AH100" s="72">
        <f ca="1">Y100*(1-(AG100/3))</f>
        <v>3.1107096670007814E-2</v>
      </c>
      <c r="AI100" s="72">
        <f ca="1">AF100*(1-AG100)+V100</f>
        <v>0.86471559633562267</v>
      </c>
      <c r="AJ100" s="72">
        <f ca="1">(EXP(AH100)-EXP(-AH100))/2</f>
        <v>3.1112113717340906E-2</v>
      </c>
      <c r="AK100" s="72">
        <f ca="1">ATAN(AJ100/COS(AI100))</f>
        <v>4.791244408104596E-2</v>
      </c>
      <c r="AL100" s="72">
        <f ca="1">ATAN(COS(AK100)*TAN(AI100))</f>
        <v>0.86414863349301962</v>
      </c>
      <c r="AM100" s="72">
        <f ca="1">V100+(1+Coef!$J$8*(COS(V100))^2-(3/2)*Coef!$J$8*SIN(V100)*COS(V100)*(AL100-V100))*(AL100-V100)</f>
        <v>0.86415359643397571</v>
      </c>
      <c r="AN100" s="34" t="str">
        <f t="shared" ca="1" si="74"/>
        <v>32 698710 5488036 N</v>
      </c>
      <c r="AO100" s="33">
        <f t="shared" ca="1" si="75"/>
        <v>49.512353926718198</v>
      </c>
      <c r="AP100" s="33">
        <f t="shared" ca="1" si="76"/>
        <v>11.745180832000496</v>
      </c>
      <c r="AQ100" s="72">
        <v>285</v>
      </c>
      <c r="AR100" s="72">
        <v>810000</v>
      </c>
      <c r="AS100" s="72">
        <f t="shared" ca="1" si="163"/>
        <v>0.86415359643397571</v>
      </c>
      <c r="AT100" s="72">
        <f t="shared" ca="1" si="163"/>
        <v>0.20499207676053566</v>
      </c>
      <c r="AU100" s="72">
        <f t="shared" si="163"/>
        <v>4.9741883681838397</v>
      </c>
      <c r="AV100" s="72">
        <f t="array" aca="1" ref="AV100" ca="1">ATAN((1-f)*TAN(AS100))</f>
        <v>0.86249472804118621</v>
      </c>
      <c r="AW100" s="72">
        <f t="shared" ca="1" si="77"/>
        <v>1.3526258768028998</v>
      </c>
      <c r="AX100" s="72">
        <f t="shared" ca="1" si="78"/>
        <v>-0.62837805125483603</v>
      </c>
      <c r="AY100" s="72">
        <f t="shared" ref="AY100:AY163" ca="1" si="166">(1-AX100^2)*(a^2/b^2-1)</f>
        <v>4.078345964591279E-3</v>
      </c>
      <c r="AZ100" s="72">
        <f t="shared" ca="1" si="114"/>
        <v>1.0175126624279319E-3</v>
      </c>
      <c r="BA100" s="72">
        <f t="shared" ca="1" si="115"/>
        <v>1.0010188081456213</v>
      </c>
      <c r="BB100" s="72">
        <f t="shared" ca="1" si="116"/>
        <v>1.0175122673791424E-3</v>
      </c>
      <c r="BC100" s="72">
        <f t="shared" ref="BC100:BC163" ca="1" si="167">$AR100/b/$BA100</f>
        <v>0.12729387040749662</v>
      </c>
      <c r="BD100" s="75">
        <f t="shared" ca="1" si="117"/>
        <v>2.8325456240132962</v>
      </c>
      <c r="BE100" s="75">
        <f t="shared" ca="1" si="118"/>
        <v>-1.2314851962214889E-4</v>
      </c>
      <c r="BF100" s="75">
        <f t="shared" ref="BF100:BF163" ca="1" si="168">$AR100/b/$BA100+BE100</f>
        <v>0.12717072188787448</v>
      </c>
      <c r="BG100" s="75">
        <f t="shared" ca="1" si="119"/>
        <v>2.832422475493674</v>
      </c>
      <c r="BH100" s="75">
        <f t="shared" ca="1" si="120"/>
        <v>-1.2302518919400161E-4</v>
      </c>
      <c r="BI100" s="75">
        <f t="shared" ref="BI100:BI163" ca="1" si="169">$AR100/b/$BA100+BH100</f>
        <v>0.12717084521830263</v>
      </c>
      <c r="BJ100" s="75">
        <f t="shared" ca="1" si="121"/>
        <v>2.8324225988241021</v>
      </c>
      <c r="BK100" s="75">
        <f t="shared" ca="1" si="122"/>
        <v>-1.2302531270381496E-4</v>
      </c>
      <c r="BL100" s="75">
        <f t="shared" ref="BL100:BL163" ca="1" si="170">$AR100/b/$BA100+BK100</f>
        <v>0.12717084509479282</v>
      </c>
      <c r="BM100" s="72">
        <f t="array" aca="1" ref="BM100" ca="1">ATAN2((1-f)*SQRT(AX100^2+(SIN(AV100)*SIN(BL100)-COS(AV100)*COS(BL100)*COS(AU100))^2),SIN(AV100)*COS(BL100)+COS(AV100)*SIN(BL100)*COS(AU100))</f>
        <v>0.88786844406550924</v>
      </c>
      <c r="BN100" s="72">
        <f t="shared" ca="1" si="123"/>
        <v>-0.19496787995092976</v>
      </c>
      <c r="BO100" s="72">
        <f t="array" aca="1" ref="BO100" ca="1">f/16*(1-AX100^2)*(4+f*(4-3*(1-AX100^2)))</f>
        <v>5.0815961991217075E-4</v>
      </c>
      <c r="BP100" s="72">
        <f t="array" aca="1" ref="BP100" ca="1">BN100-(1-BO100)*f*AX100*(BL100+BO100*SIN(BL100)*(COS(BJ100)+BO100*COS(BL100)*(-1+2*COS(BJ100)^2)))</f>
        <v>-0.19470021763861414</v>
      </c>
      <c r="BQ100" s="72">
        <f t="shared" ca="1" si="124"/>
        <v>1.0291859121921515E-2</v>
      </c>
      <c r="BR100" s="13">
        <f t="shared" ca="1" si="125"/>
        <v>50.871114607800884</v>
      </c>
      <c r="BS100" s="13">
        <f t="shared" ca="1" si="126"/>
        <v>0.58968009102932017</v>
      </c>
      <c r="BT100" s="15">
        <f t="shared" ca="1" si="127"/>
        <v>31</v>
      </c>
      <c r="BU100" s="15">
        <f t="shared" ca="1" si="128"/>
        <v>3</v>
      </c>
      <c r="BV100" s="15">
        <f t="shared" ca="1" si="164"/>
        <v>0.88786844406550924</v>
      </c>
      <c r="BW100" s="15">
        <f t="shared" ca="1" si="164"/>
        <v>1.0291859121921515E-2</v>
      </c>
      <c r="BX100" s="15">
        <f t="shared" ca="1" si="129"/>
        <v>5.2359877559829883E-2</v>
      </c>
      <c r="BY100" s="15">
        <f t="shared" ca="1" si="130"/>
        <v>0.63106696733847489</v>
      </c>
      <c r="BZ100" s="16">
        <f t="shared" ca="1" si="131"/>
        <v>2.6839743971665136E-3</v>
      </c>
      <c r="CA100" s="15">
        <f t="shared" ca="1" si="132"/>
        <v>6391022.702533721</v>
      </c>
      <c r="CB100" s="15">
        <f t="shared" ca="1" si="133"/>
        <v>1.2292330234775655</v>
      </c>
      <c r="CC100" s="15">
        <f t="shared" ca="1" si="134"/>
        <v>1.511013826007797</v>
      </c>
      <c r="CD100" s="17">
        <f t="shared" ca="1" si="135"/>
        <v>0</v>
      </c>
      <c r="CE100" s="15">
        <f t="shared" ca="1" si="136"/>
        <v>-4.2068018437908368E-2</v>
      </c>
      <c r="CF100" s="16">
        <f t="shared" ca="1" si="137"/>
        <v>-0.50832985161063049</v>
      </c>
      <c r="CG100" s="15">
        <f t="shared" ca="1" si="138"/>
        <v>3.5131707584409604</v>
      </c>
      <c r="CH100" s="15">
        <f t="shared" ca="1" si="139"/>
        <v>-19.64229014367266</v>
      </c>
      <c r="CI100" s="15">
        <f t="shared" ca="1" si="140"/>
        <v>-24.969288438344492</v>
      </c>
      <c r="CJ100" s="15">
        <f t="shared" ca="1" si="141"/>
        <v>-257.53937514172441</v>
      </c>
      <c r="CK100" s="15">
        <f t="shared" ca="1" si="142"/>
        <v>-2079.4565124054802</v>
      </c>
      <c r="CL100" s="15">
        <f t="shared" ca="1" si="143"/>
        <v>-169657.04402242135</v>
      </c>
      <c r="CM100" s="15">
        <f t="shared" ca="1" si="144"/>
        <v>5640516.57944973</v>
      </c>
      <c r="CN100" s="15">
        <f t="shared" ca="1" si="145"/>
        <v>330410.81879518763</v>
      </c>
      <c r="CO100" s="15">
        <f t="shared" ca="1" si="146"/>
        <v>5638260.3728179503</v>
      </c>
      <c r="CP100" s="15" t="str">
        <f ca="1">VLOOKUP(_xlfn.FLOOR.MATH(BR100/8+11),Coef!$B$4:$C$23,2)</f>
        <v>U</v>
      </c>
      <c r="CQ100" s="15">
        <f ca="1">_xlfn.FLOOR.MATH(CN100/100000)</f>
        <v>3</v>
      </c>
      <c r="CR100" s="15" t="str">
        <f ca="1">VLOOKUP(MOD(BT100-1,3)*8+CQ100,Coef!$A$2:$C$25,3)</f>
        <v>C</v>
      </c>
      <c r="CS100" s="15">
        <f ca="1">(MOD(_xlfn.FLOOR.MATH(CO100/100000),20))</f>
        <v>16</v>
      </c>
      <c r="CT100" s="15" t="str">
        <f ca="1">VLOOKUP(MOD(MOD(BT100+1,2)*5+CS100,20)+1,Coef!$A$2:$C$21,3)</f>
        <v>S</v>
      </c>
      <c r="CU100" s="15"/>
      <c r="CV100" s="15" t="str">
        <f t="shared" ca="1" si="165"/>
        <v>30410</v>
      </c>
      <c r="CW100" s="15" t="str">
        <f t="shared" ca="1" si="165"/>
        <v>38260</v>
      </c>
      <c r="CX100" s="18" t="str">
        <f t="shared" ca="1" si="147"/>
        <v>330410 mE 5638260 mN 31 N</v>
      </c>
      <c r="CY100" s="15" t="str">
        <f t="shared" ca="1" si="148"/>
        <v>31UCS3041038260</v>
      </c>
    </row>
    <row r="101" spans="2:103">
      <c r="B101" s="30" t="s">
        <v>1342</v>
      </c>
      <c r="C101" s="72" t="str">
        <f t="shared" si="149"/>
        <v>32UPV9889388935</v>
      </c>
      <c r="D101" s="72">
        <f t="array" aca="1" ref="D101" ca="1">MATCH(TRUE,ISERROR(VALUE(MID(C101,ROW(INDIRECT("1:"&amp;LEN(C101))),1))),0)</f>
        <v>3</v>
      </c>
      <c r="E101" s="72">
        <f t="shared" ca="1" si="150"/>
        <v>32</v>
      </c>
      <c r="F101" s="72" t="str">
        <f t="shared" ca="1" si="151"/>
        <v>U</v>
      </c>
      <c r="G101" s="72" t="str">
        <f t="shared" ca="1" si="152"/>
        <v>P</v>
      </c>
      <c r="H101" s="72" t="str">
        <f t="shared" ca="1" si="153"/>
        <v>V</v>
      </c>
      <c r="I101" s="72">
        <f t="shared" ca="1" si="154"/>
        <v>10</v>
      </c>
      <c r="J101" s="72">
        <f t="shared" ca="1" si="155"/>
        <v>98893</v>
      </c>
      <c r="K101" s="72">
        <f t="shared" ca="1" si="156"/>
        <v>88935</v>
      </c>
      <c r="L101" s="72">
        <f t="shared" ca="1" si="157"/>
        <v>188.80604746885038</v>
      </c>
      <c r="M101" s="72">
        <f ca="1">VLOOKUP(G101,Coef!$C$2:$F$25,4)</f>
        <v>6</v>
      </c>
      <c r="N101" s="31">
        <f ca="1">VLOOKUP(F101,Coef!$C$4:$D$23,2)</f>
        <v>17</v>
      </c>
      <c r="O101" s="31">
        <f ca="1">MOD(VLOOKUP(H101,Coef!$C$2:$G$21,5)+MOD(E101+1,2)*15,20)</f>
        <v>15</v>
      </c>
      <c r="P101" s="31">
        <f ca="1">VLOOKUP(N101,Coef!$A$27:$B$46,2)</f>
        <v>5.34</v>
      </c>
      <c r="Q101" s="31">
        <f ca="1">VLOOKUP(N101,Coef!$A$27:$C$46,3)+O101/10-0.1</f>
        <v>5.4</v>
      </c>
      <c r="R101" s="31">
        <f ca="1">IF(Q101+0.1&lt;P101,Q101+2,Q101)</f>
        <v>5.4</v>
      </c>
      <c r="S101" s="72">
        <f ca="1">M101*100000+J101</f>
        <v>698893</v>
      </c>
      <c r="T101" s="72">
        <f ca="1">R101*1000000+K101</f>
        <v>5488935</v>
      </c>
      <c r="U101" s="72">
        <f ca="1">IF(N101&lt;11,T101-10000000,T101)</f>
        <v>5488935</v>
      </c>
      <c r="V101" s="72">
        <f ca="1">U101/(6366197.724*0.9996)</f>
        <v>0.86254491152229751</v>
      </c>
      <c r="W101" s="72">
        <f ca="1">(Coef!$J$9/(1+Coef!$J$8*(COS(V101))^2)^0.5)*Coef!$J$6</f>
        <v>6387931.4707986508</v>
      </c>
      <c r="X101" s="72">
        <f ca="1">6*E101-183</f>
        <v>9</v>
      </c>
      <c r="Y101" s="72">
        <f ca="1">(S101-500000)/W101</f>
        <v>3.1135744162129123E-2</v>
      </c>
      <c r="Z101" s="72">
        <f ca="1">SIN(2*V101)</f>
        <v>0.98812035430253042</v>
      </c>
      <c r="AA101" s="72">
        <f ca="1">Z101*(COS(V101))^2</f>
        <v>0.41813200768241154</v>
      </c>
      <c r="AB101" s="72">
        <f ca="1">V101+(Z101/2)</f>
        <v>1.3566050886735628</v>
      </c>
      <c r="AC101" s="72">
        <f ca="1">(3*AB101+AA101)/4</f>
        <v>1.1219868184257749</v>
      </c>
      <c r="AD101" s="72">
        <f ca="1">(5*AC101+AA101*(COS(V101))^2)/3</f>
        <v>1.9289568029098769</v>
      </c>
      <c r="AE101" s="72">
        <f ca="1">Coef!$J$6*Coef!$J$9*(V101-(Coef!$J$10*AB101)+(Coef!$J$11*AC101)-(Coef!$J$12*AD101))</f>
        <v>5474167.2337749554</v>
      </c>
      <c r="AF101" s="72">
        <f ca="1">(U101-AE101)/W101</f>
        <v>2.3118228948687011E-3</v>
      </c>
      <c r="AG101" s="72">
        <f ca="1">((Coef!$J$8*Y101^2)/2)*(COS(V101))^2</f>
        <v>1.3823548497160953E-6</v>
      </c>
      <c r="AH101" s="72">
        <f ca="1">Y101*(1-(AG101/3))</f>
        <v>3.1135729815246808E-2</v>
      </c>
      <c r="AI101" s="72">
        <f ca="1">AF101*(1-AG101)+V101</f>
        <v>0.8648567312214066</v>
      </c>
      <c r="AJ101" s="72">
        <f ca="1">(EXP(AH101)-EXP(-AH101))/2</f>
        <v>3.1140760729907235E-2</v>
      </c>
      <c r="AK101" s="72">
        <f ca="1">ATAN(AJ101/COS(AI101))</f>
        <v>4.7964419521370177E-2</v>
      </c>
      <c r="AL101" s="72">
        <f ca="1">ATAN(COS(AK101)*TAN(AI101))</f>
        <v>0.86428856263443765</v>
      </c>
      <c r="AM101" s="72">
        <f ca="1">V101+(1+Coef!$J$8*(COS(V101))^2-(3/2)*Coef!$J$8*SIN(V101)*COS(V101)*(AL101-V101))*(AL101-V101)</f>
        <v>0.86429352013064598</v>
      </c>
      <c r="AN101" s="34" t="str">
        <f t="shared" ca="1" si="74"/>
        <v>32 698893 5488935 N</v>
      </c>
      <c r="AO101" s="33">
        <f t="shared" ca="1" si="75"/>
        <v>49.520370963991269</v>
      </c>
      <c r="AP101" s="33">
        <f t="shared" ca="1" si="76"/>
        <v>11.748158805369407</v>
      </c>
      <c r="AQ101" s="72">
        <v>285</v>
      </c>
      <c r="AR101" s="72">
        <v>810000</v>
      </c>
      <c r="AS101" s="72">
        <f t="shared" ca="1" si="163"/>
        <v>0.86429352013064586</v>
      </c>
      <c r="AT101" s="72">
        <f t="shared" ca="1" si="163"/>
        <v>0.20504405220085983</v>
      </c>
      <c r="AU101" s="72">
        <f t="shared" si="163"/>
        <v>4.9741883681838397</v>
      </c>
      <c r="AV101" s="72">
        <f t="array" aca="1" ref="AV101" ca="1">ATAN((1-f)*TAN(AS101))</f>
        <v>0.86263472476466763</v>
      </c>
      <c r="AW101" s="72">
        <f t="shared" ca="1" si="77"/>
        <v>1.3526857470700024</v>
      </c>
      <c r="AX101" s="72">
        <f t="shared" ca="1" si="78"/>
        <v>-0.6282753449545545</v>
      </c>
      <c r="AY101" s="72">
        <f t="shared" ca="1" si="166"/>
        <v>4.0792158059676569E-3</v>
      </c>
      <c r="AZ101" s="72">
        <f t="shared" ca="1" si="114"/>
        <v>1.0177292391778477E-3</v>
      </c>
      <c r="BA101" s="72">
        <f t="shared" ca="1" si="115"/>
        <v>1.001019025274196</v>
      </c>
      <c r="BB101" s="72">
        <f t="shared" ca="1" si="116"/>
        <v>1.017728843876747E-3</v>
      </c>
      <c r="BC101" s="72">
        <f t="shared" ca="1" si="167"/>
        <v>0.12729384279649628</v>
      </c>
      <c r="BD101" s="75">
        <f t="shared" ca="1" si="117"/>
        <v>2.8326653369365014</v>
      </c>
      <c r="BE101" s="75">
        <f t="shared" ca="1" si="118"/>
        <v>-1.2317943106518865E-4</v>
      </c>
      <c r="BF101" s="75">
        <f t="shared" ca="1" si="168"/>
        <v>0.12717066336543109</v>
      </c>
      <c r="BG101" s="75">
        <f t="shared" ca="1" si="119"/>
        <v>2.8325421575054359</v>
      </c>
      <c r="BH101" s="75">
        <f t="shared" ca="1" si="120"/>
        <v>-1.230560406893458E-4</v>
      </c>
      <c r="BI101" s="75">
        <f t="shared" ca="1" si="169"/>
        <v>0.12717078675580692</v>
      </c>
      <c r="BJ101" s="75">
        <f t="shared" ca="1" si="121"/>
        <v>2.8325422808958116</v>
      </c>
      <c r="BK101" s="75">
        <f t="shared" ca="1" si="122"/>
        <v>-1.2305616428823476E-4</v>
      </c>
      <c r="BL101" s="75">
        <f t="shared" ca="1" si="170"/>
        <v>0.12717078663220804</v>
      </c>
      <c r="BM101" s="72">
        <f t="array" aca="1" ref="BM101" ca="1">ATAN2((1-f)*SQRT(AX101^2+(SIN(AV101)*SIN(BL101)-COS(AV101)*COS(BL101)*COS(AU101))^2),SIN(AV101)*COS(BL101)+COS(AV101)*SIN(BL101)*COS(AU101))</f>
        <v>0.88800568825806381</v>
      </c>
      <c r="BN101" s="72">
        <f t="shared" ca="1" si="123"/>
        <v>-0.19500102332228972</v>
      </c>
      <c r="BO101" s="72">
        <f t="array" aca="1" ref="BO101" ca="1">f/16*(1-AX101^2)*(4+f*(4-3*(1-AX101^2)))</f>
        <v>5.0826783700247402E-4</v>
      </c>
      <c r="BP101" s="72">
        <f t="array" aca="1" ref="BP101" ca="1">BN101-(1-BO101)*f*AX101*(BL101+BO101*SIN(BL101)*(COS(BJ101)+BO101*COS(BL101)*(-1+2*COS(BJ101)^2)))</f>
        <v>-0.19473340494292746</v>
      </c>
      <c r="BQ101" s="72">
        <f t="shared" ca="1" si="124"/>
        <v>1.0310647257932376E-2</v>
      </c>
      <c r="BR101" s="13">
        <f t="shared" ca="1" si="125"/>
        <v>50.878978120796944</v>
      </c>
      <c r="BS101" s="13">
        <f t="shared" ca="1" si="126"/>
        <v>0.59075657192766029</v>
      </c>
      <c r="BT101" s="15">
        <f t="shared" ca="1" si="127"/>
        <v>31</v>
      </c>
      <c r="BU101" s="15">
        <f t="shared" ca="1" si="128"/>
        <v>3</v>
      </c>
      <c r="BV101" s="15">
        <f t="shared" ca="1" si="164"/>
        <v>0.88800568825806381</v>
      </c>
      <c r="BW101" s="15">
        <f t="shared" ca="1" si="164"/>
        <v>1.0310647257932376E-2</v>
      </c>
      <c r="BX101" s="15">
        <f t="shared" ca="1" si="129"/>
        <v>5.2359877559829883E-2</v>
      </c>
      <c r="BY101" s="15">
        <f t="shared" ca="1" si="130"/>
        <v>0.63096049718353131</v>
      </c>
      <c r="BZ101" s="16">
        <f t="shared" ca="1" si="131"/>
        <v>2.683068822707628E-3</v>
      </c>
      <c r="CA101" s="15">
        <f t="shared" ca="1" si="132"/>
        <v>6391025.5885631153</v>
      </c>
      <c r="CB101" s="15">
        <f t="shared" ca="1" si="133"/>
        <v>1.2295777036940818</v>
      </c>
      <c r="CC101" s="15">
        <f t="shared" ca="1" si="134"/>
        <v>1.5118613294216112</v>
      </c>
      <c r="CD101" s="17">
        <f t="shared" ca="1" si="135"/>
        <v>0</v>
      </c>
      <c r="CE101" s="15">
        <f t="shared" ca="1" si="136"/>
        <v>-4.2049230301897507E-2</v>
      </c>
      <c r="CF101" s="16">
        <f t="shared" ca="1" si="137"/>
        <v>-0.50917826059890359</v>
      </c>
      <c r="CG101" s="15">
        <f t="shared" ca="1" si="138"/>
        <v>3.5123150854159868</v>
      </c>
      <c r="CH101" s="15">
        <f t="shared" ca="1" si="139"/>
        <v>-19.654943462831366</v>
      </c>
      <c r="CI101" s="15">
        <f t="shared" ca="1" si="140"/>
        <v>-25.016425084007295</v>
      </c>
      <c r="CJ101" s="15">
        <f t="shared" ca="1" si="141"/>
        <v>-257.49255793275574</v>
      </c>
      <c r="CK101" s="15">
        <f t="shared" ca="1" si="142"/>
        <v>-2080.707793668661</v>
      </c>
      <c r="CL101" s="15">
        <f t="shared" ca="1" si="143"/>
        <v>-169552.73427877287</v>
      </c>
      <c r="CM101" s="15">
        <f t="shared" ca="1" si="144"/>
        <v>5641388.7325892048</v>
      </c>
      <c r="CN101" s="15">
        <f t="shared" ca="1" si="145"/>
        <v>330515.08681493864</v>
      </c>
      <c r="CO101" s="15">
        <f t="shared" ca="1" si="146"/>
        <v>5639132.1770961694</v>
      </c>
      <c r="CP101" s="15" t="str">
        <f ca="1">VLOOKUP(_xlfn.FLOOR.MATH(BR101/8+11),Coef!$B$4:$C$23,2)</f>
        <v>U</v>
      </c>
      <c r="CQ101" s="15">
        <f ca="1">_xlfn.FLOOR.MATH(CN101/100000)</f>
        <v>3</v>
      </c>
      <c r="CR101" s="15" t="str">
        <f ca="1">VLOOKUP(MOD(BT101-1,3)*8+CQ101,Coef!$A$2:$C$25,3)</f>
        <v>C</v>
      </c>
      <c r="CS101" s="15">
        <f ca="1">(MOD(_xlfn.FLOOR.MATH(CO101/100000),20))</f>
        <v>16</v>
      </c>
      <c r="CT101" s="15" t="str">
        <f ca="1">VLOOKUP(MOD(MOD(BT101+1,2)*5+CS101,20)+1,Coef!$A$2:$C$21,3)</f>
        <v>S</v>
      </c>
      <c r="CU101" s="15"/>
      <c r="CV101" s="15" t="str">
        <f t="shared" ca="1" si="165"/>
        <v>30515</v>
      </c>
      <c r="CW101" s="15" t="str">
        <f t="shared" ca="1" si="165"/>
        <v>39132</v>
      </c>
      <c r="CX101" s="18" t="str">
        <f t="shared" ca="1" si="147"/>
        <v>330515 mE 5639132 mN 31 N</v>
      </c>
      <c r="CY101" s="15" t="str">
        <f t="shared" ca="1" si="148"/>
        <v>31UCS3051539132</v>
      </c>
    </row>
    <row r="102" spans="2:103">
      <c r="B102" s="30" t="s">
        <v>1343</v>
      </c>
      <c r="C102" s="72" t="str">
        <f t="shared" si="149"/>
        <v>32UPV9931490104</v>
      </c>
      <c r="D102" s="72">
        <f t="array" aca="1" ref="D102" ca="1">MATCH(TRUE,ISERROR(VALUE(MID(C102,ROW(INDIRECT("1:"&amp;LEN(C102))),1))),0)</f>
        <v>3</v>
      </c>
      <c r="E102" s="72">
        <f t="shared" ca="1" si="150"/>
        <v>32</v>
      </c>
      <c r="F102" s="72" t="str">
        <f t="shared" ca="1" si="151"/>
        <v>U</v>
      </c>
      <c r="G102" s="72" t="str">
        <f t="shared" ca="1" si="152"/>
        <v>P</v>
      </c>
      <c r="H102" s="72" t="str">
        <f t="shared" ca="1" si="153"/>
        <v>V</v>
      </c>
      <c r="I102" s="72">
        <f t="shared" ca="1" si="154"/>
        <v>10</v>
      </c>
      <c r="J102" s="72">
        <f t="shared" ca="1" si="155"/>
        <v>99314</v>
      </c>
      <c r="K102" s="72">
        <f t="shared" ca="1" si="156"/>
        <v>90104</v>
      </c>
      <c r="L102" s="72">
        <f t="shared" ca="1" si="157"/>
        <v>188.80604746885038</v>
      </c>
      <c r="M102" s="72">
        <f ca="1">VLOOKUP(G102,Coef!$C$2:$F$25,4)</f>
        <v>6</v>
      </c>
      <c r="N102" s="31">
        <f ca="1">VLOOKUP(F102,Coef!$C$4:$D$23,2)</f>
        <v>17</v>
      </c>
      <c r="O102" s="31">
        <f ca="1">MOD(VLOOKUP(H102,Coef!$C$2:$G$21,5)+MOD(E102+1,2)*15,20)</f>
        <v>15</v>
      </c>
      <c r="P102" s="31">
        <f ca="1">VLOOKUP(N102,Coef!$A$27:$B$46,2)</f>
        <v>5.34</v>
      </c>
      <c r="Q102" s="31">
        <f ca="1">VLOOKUP(N102,Coef!$A$27:$C$46,3)+O102/10-0.1</f>
        <v>5.4</v>
      </c>
      <c r="R102" s="31">
        <f ca="1">IF(Q102+0.1&lt;P102,Q102+2,Q102)</f>
        <v>5.4</v>
      </c>
      <c r="S102" s="72">
        <f ca="1">M102*100000+J102</f>
        <v>699314</v>
      </c>
      <c r="T102" s="72">
        <f ca="1">R102*1000000+K102</f>
        <v>5490104</v>
      </c>
      <c r="U102" s="72">
        <f ca="1">IF(N102&lt;11,T102-10000000,T102)</f>
        <v>5490104</v>
      </c>
      <c r="V102" s="72">
        <f ca="1">U102/(6366197.724*0.9996)</f>
        <v>0.8627286110927187</v>
      </c>
      <c r="W102" s="72">
        <f ca="1">(Coef!$J$9/(1+Coef!$J$8*(COS(V102))^2)^0.5)*Coef!$J$6</f>
        <v>6387935.3668699283</v>
      </c>
      <c r="X102" s="72">
        <f ca="1">6*E102-183</f>
        <v>9</v>
      </c>
      <c r="Y102" s="72">
        <f ca="1">(S102-500000)/W102</f>
        <v>3.1201630660465392E-2</v>
      </c>
      <c r="Z102" s="72">
        <f ca="1">SIN(2*V102)</f>
        <v>0.98806382496983602</v>
      </c>
      <c r="AA102" s="72">
        <f ca="1">Z102*(COS(V102))^2</f>
        <v>0.41792874125296503</v>
      </c>
      <c r="AB102" s="72">
        <f ca="1">V102+(Z102/2)</f>
        <v>1.3567605235776368</v>
      </c>
      <c r="AC102" s="72">
        <f ca="1">(3*AB102+AA102)/4</f>
        <v>1.1220525779964687</v>
      </c>
      <c r="AD102" s="72">
        <f ca="1">(5*AC102+AA102*(COS(V102))^2)/3</f>
        <v>1.9290124444818897</v>
      </c>
      <c r="AE102" s="72">
        <f ca="1">Coef!$J$6*Coef!$J$9*(V102-(Coef!$J$10*AB102)+(Coef!$J$11*AC102)-(Coef!$J$12*AD102))</f>
        <v>5475337.3580629705</v>
      </c>
      <c r="AF102" s="72">
        <f ca="1">(U102-AE102)/W102</f>
        <v>2.3116454830796394E-3</v>
      </c>
      <c r="AG102" s="72">
        <f ca="1">((Coef!$J$8*Y102^2)/2)*(COS(V102))^2</f>
        <v>1.3876159883894728E-6</v>
      </c>
      <c r="AH102" s="72">
        <f ca="1">Y102*(1-(AG102/3))</f>
        <v>3.1201616228504869E-2</v>
      </c>
      <c r="AI102" s="72">
        <f ca="1">AF102*(1-AG102)+V102</f>
        <v>0.86504025336812207</v>
      </c>
      <c r="AJ102" s="72">
        <f ca="1">(EXP(AH102)-EXP(-AH102))/2</f>
        <v>3.1206679149638095E-2</v>
      </c>
      <c r="AK102" s="72">
        <f ca="1">ATAN(AJ102/COS(AI102))</f>
        <v>4.8076128493784467E-2</v>
      </c>
      <c r="AL102" s="72">
        <f ca="1">ATAN(COS(AK102)*TAN(AI102))</f>
        <v>0.86446946740863018</v>
      </c>
      <c r="AM102" s="72">
        <f ca="1">V102+(1+Coef!$J$8*(COS(V102))^2-(3/2)*Coef!$J$8*SIN(V102)*COS(V102)*(AL102-V102))*(AL102-V102)</f>
        <v>0.86447441485433463</v>
      </c>
      <c r="AN102" s="34" t="str">
        <f t="shared" ca="1" si="74"/>
        <v>32 699314 5490104 N</v>
      </c>
      <c r="AO102" s="33">
        <f t="shared" ca="1" si="75"/>
        <v>49.53073546819482</v>
      </c>
      <c r="AP102" s="33">
        <f t="shared" ca="1" si="76"/>
        <v>11.754559258022489</v>
      </c>
      <c r="AQ102" s="72">
        <v>285</v>
      </c>
      <c r="AR102" s="72">
        <v>810000</v>
      </c>
      <c r="AS102" s="72">
        <f t="shared" ca="1" si="163"/>
        <v>0.86447441485433463</v>
      </c>
      <c r="AT102" s="72">
        <f t="shared" ca="1" si="163"/>
        <v>0.20515576117327411</v>
      </c>
      <c r="AU102" s="72">
        <f t="shared" si="163"/>
        <v>4.9741883681838397</v>
      </c>
      <c r="AV102" s="72">
        <f t="array" aca="1" ref="AV102" ca="1">ATAN((1-f)*TAN(AS102))</f>
        <v>0.86281571409081659</v>
      </c>
      <c r="AW102" s="72">
        <f t="shared" ca="1" si="77"/>
        <v>1.3527631291014517</v>
      </c>
      <c r="AX102" s="72">
        <f t="shared" ca="1" si="78"/>
        <v>-0.62814254685403903</v>
      </c>
      <c r="AY102" s="72">
        <f t="shared" ca="1" si="166"/>
        <v>4.080340290389086E-3</v>
      </c>
      <c r="AZ102" s="72">
        <f t="shared" ca="1" si="114"/>
        <v>1.0180092177414714E-3</v>
      </c>
      <c r="BA102" s="72">
        <f t="shared" ca="1" si="115"/>
        <v>1.0010193059663026</v>
      </c>
      <c r="BB102" s="72">
        <f t="shared" ca="1" si="116"/>
        <v>1.0180088221140376E-3</v>
      </c>
      <c r="BC102" s="72">
        <f t="shared" ca="1" si="167"/>
        <v>0.12729380710250249</v>
      </c>
      <c r="BD102" s="75">
        <f t="shared" ca="1" si="117"/>
        <v>2.8328200653054059</v>
      </c>
      <c r="BE102" s="75">
        <f t="shared" ca="1" si="118"/>
        <v>-1.2321939085599141E-4</v>
      </c>
      <c r="BF102" s="75">
        <f t="shared" ca="1" si="168"/>
        <v>0.12717058771164649</v>
      </c>
      <c r="BG102" s="75">
        <f t="shared" ca="1" si="119"/>
        <v>2.8326968459145498</v>
      </c>
      <c r="BH102" s="75">
        <f t="shared" ca="1" si="120"/>
        <v>-1.2309592296389153E-4</v>
      </c>
      <c r="BI102" s="75">
        <f t="shared" ca="1" si="169"/>
        <v>0.1271707111795386</v>
      </c>
      <c r="BJ102" s="75">
        <f t="shared" ca="1" si="121"/>
        <v>2.8326969693824422</v>
      </c>
      <c r="BK102" s="75">
        <f t="shared" ca="1" si="122"/>
        <v>-1.2309604667799209E-4</v>
      </c>
      <c r="BL102" s="75">
        <f t="shared" ca="1" si="170"/>
        <v>0.1271707110558245</v>
      </c>
      <c r="BM102" s="72">
        <f t="array" aca="1" ref="BM102" ca="1">ATAN2((1-f)*SQRT(AX102^2+(SIN(AV102)*SIN(BL102)-COS(AV102)*COS(BL102)*COS(AU102))^2),SIN(AV102)*COS(BL102)+COS(AV102)*SIN(BL102)*COS(AU102))</f>
        <v>0.88818311757004953</v>
      </c>
      <c r="BN102" s="72">
        <f t="shared" ca="1" si="123"/>
        <v>-0.19504389351046539</v>
      </c>
      <c r="BO102" s="72">
        <f t="array" aca="1" ref="BO102" ca="1">f/16*(1-AX102^2)*(4+f*(4-3*(1-AX102^2)))</f>
        <v>5.0840773416644107E-4</v>
      </c>
      <c r="BP102" s="72">
        <f t="array" aca="1" ref="BP102" ca="1">BN102-(1-BO102)*f*AX102*(BL102+BO102*SIN(BL102)*(COS(BJ102)+BO102*COS(BL102)*(-1+2*COS(BJ102)^2)))</f>
        <v>-0.19477633193578472</v>
      </c>
      <c r="BQ102" s="72">
        <f t="shared" ca="1" si="124"/>
        <v>1.0379429237489385E-2</v>
      </c>
      <c r="BR102" s="13">
        <f t="shared" ca="1" si="125"/>
        <v>50.889144071535625</v>
      </c>
      <c r="BS102" s="13">
        <f t="shared" ca="1" si="126"/>
        <v>0.59469748906283193</v>
      </c>
      <c r="BT102" s="15">
        <f t="shared" ca="1" si="127"/>
        <v>31</v>
      </c>
      <c r="BU102" s="15">
        <f t="shared" ca="1" si="128"/>
        <v>3</v>
      </c>
      <c r="BV102" s="15">
        <f t="shared" ca="1" si="164"/>
        <v>0.88818311757004942</v>
      </c>
      <c r="BW102" s="15">
        <f t="shared" ca="1" si="164"/>
        <v>1.0379429237489385E-2</v>
      </c>
      <c r="BX102" s="15">
        <f t="shared" ca="1" si="129"/>
        <v>5.2359877559829883E-2</v>
      </c>
      <c r="BY102" s="15">
        <f t="shared" ca="1" si="130"/>
        <v>0.63082283493812152</v>
      </c>
      <c r="BZ102" s="16">
        <f t="shared" ca="1" si="131"/>
        <v>2.681898172603872E-3</v>
      </c>
      <c r="CA102" s="15">
        <f t="shared" ca="1" si="132"/>
        <v>6391029.3193837274</v>
      </c>
      <c r="CB102" s="15">
        <f t="shared" ca="1" si="133"/>
        <v>1.2300234787779278</v>
      </c>
      <c r="CC102" s="15">
        <f t="shared" ca="1" si="134"/>
        <v>1.5129577583449554</v>
      </c>
      <c r="CD102" s="17">
        <f t="shared" ca="1" si="135"/>
        <v>0</v>
      </c>
      <c r="CE102" s="15">
        <f t="shared" ca="1" si="136"/>
        <v>-4.1980448322340498E-2</v>
      </c>
      <c r="CF102" s="16">
        <f t="shared" ca="1" si="137"/>
        <v>-0.51027586017235149</v>
      </c>
      <c r="CG102" s="15">
        <f t="shared" ca="1" si="138"/>
        <v>3.5112080955197125</v>
      </c>
      <c r="CH102" s="15">
        <f t="shared" ca="1" si="139"/>
        <v>-19.671311175711285</v>
      </c>
      <c r="CI102" s="15">
        <f t="shared" ca="1" si="140"/>
        <v>-25.077403852487794</v>
      </c>
      <c r="CJ102" s="15">
        <f t="shared" ca="1" si="141"/>
        <v>-257.43161789949261</v>
      </c>
      <c r="CK102" s="15">
        <f t="shared" ca="1" si="142"/>
        <v>-2082.3254488762414</v>
      </c>
      <c r="CL102" s="15">
        <f t="shared" ca="1" si="143"/>
        <v>-169238.57089567158</v>
      </c>
      <c r="CM102" s="15">
        <f t="shared" ca="1" si="144"/>
        <v>5642510.4073168673</v>
      </c>
      <c r="CN102" s="15">
        <f t="shared" ca="1" si="145"/>
        <v>330829.12453268666</v>
      </c>
      <c r="CO102" s="15">
        <f t="shared" ca="1" si="146"/>
        <v>5640253.403153941</v>
      </c>
      <c r="CP102" s="15" t="str">
        <f ca="1">VLOOKUP(_xlfn.FLOOR.MATH(BR102/8+11),Coef!$B$4:$C$23,2)</f>
        <v>U</v>
      </c>
      <c r="CQ102" s="15">
        <f ca="1">_xlfn.FLOOR.MATH(CN102/100000)</f>
        <v>3</v>
      </c>
      <c r="CR102" s="15" t="str">
        <f ca="1">VLOOKUP(MOD(BT102-1,3)*8+CQ102,Coef!$A$2:$C$25,3)</f>
        <v>C</v>
      </c>
      <c r="CS102" s="15">
        <f ca="1">(MOD(_xlfn.FLOOR.MATH(CO102/100000),20))</f>
        <v>16</v>
      </c>
      <c r="CT102" s="15" t="str">
        <f ca="1">VLOOKUP(MOD(MOD(BT102+1,2)*5+CS102,20)+1,Coef!$A$2:$C$21,3)</f>
        <v>S</v>
      </c>
      <c r="CU102" s="15"/>
      <c r="CV102" s="15" t="str">
        <f t="shared" ca="1" si="165"/>
        <v>30829</v>
      </c>
      <c r="CW102" s="15" t="str">
        <f t="shared" ca="1" si="165"/>
        <v>40253</v>
      </c>
      <c r="CX102" s="18" t="str">
        <f t="shared" ca="1" si="147"/>
        <v>330829 mE 5640253 mN 31 N</v>
      </c>
      <c r="CY102" s="15" t="str">
        <f t="shared" ca="1" si="148"/>
        <v>31UCS3082940253</v>
      </c>
    </row>
    <row r="103" spans="2:103">
      <c r="B103" s="38"/>
      <c r="C103" s="72" t="str">
        <f t="shared" si="149"/>
        <v/>
      </c>
      <c r="D103" s="72" t="e">
        <f t="array" aca="1" ref="D103" ca="1">MATCH(TRUE,ISERROR(VALUE(MID(C103,ROW(INDIRECT("1:"&amp;LEN(C103))),1))),0)</f>
        <v>#N/A</v>
      </c>
      <c r="E103" s="72" t="e">
        <f t="shared" ca="1" si="150"/>
        <v>#N/A</v>
      </c>
      <c r="F103" s="72" t="e">
        <f t="shared" ca="1" si="151"/>
        <v>#N/A</v>
      </c>
      <c r="G103" s="72" t="e">
        <f t="shared" ca="1" si="152"/>
        <v>#N/A</v>
      </c>
      <c r="H103" s="72" t="e">
        <f t="shared" ca="1" si="153"/>
        <v>#N/A</v>
      </c>
      <c r="I103" s="72" t="e">
        <f t="shared" ca="1" si="154"/>
        <v>#N/A</v>
      </c>
      <c r="J103" s="72" t="e">
        <f t="shared" ca="1" si="155"/>
        <v>#N/A</v>
      </c>
      <c r="K103" s="72" t="e">
        <f t="shared" ca="1" si="156"/>
        <v>#N/A</v>
      </c>
      <c r="L103" s="72" t="e">
        <f t="shared" ca="1" si="157"/>
        <v>#N/A</v>
      </c>
      <c r="M103" s="72" t="e">
        <f ca="1">VLOOKUP(G103,Coef!$C$2:$F$25,4)</f>
        <v>#N/A</v>
      </c>
      <c r="N103" s="31" t="e">
        <f ca="1">VLOOKUP(F103,Coef!$C$4:$D$23,2)</f>
        <v>#N/A</v>
      </c>
      <c r="O103" s="31" t="e">
        <f ca="1">MOD(VLOOKUP(H103,Coef!$C$2:$G$21,5)+MOD(E103+1,2)*15,20)</f>
        <v>#N/A</v>
      </c>
      <c r="P103" s="31" t="e">
        <f ca="1">VLOOKUP(N103,Coef!$A$27:$B$46,2)</f>
        <v>#N/A</v>
      </c>
      <c r="Q103" s="31" t="e">
        <f ca="1">VLOOKUP(N103,Coef!$A$27:$C$46,3)+O103/10-0.1</f>
        <v>#N/A</v>
      </c>
      <c r="R103" s="31" t="e">
        <f ca="1">IF(Q103+0.1&lt;P103,Q103+2,Q103)</f>
        <v>#N/A</v>
      </c>
      <c r="S103" s="72" t="e">
        <f ca="1">M103*100000+J103</f>
        <v>#N/A</v>
      </c>
      <c r="T103" s="72" t="e">
        <f ca="1">R103*1000000+K103</f>
        <v>#N/A</v>
      </c>
      <c r="U103" s="72" t="e">
        <f ca="1">IF(N103&lt;11,T103-10000000,T103)</f>
        <v>#N/A</v>
      </c>
      <c r="V103" s="72" t="e">
        <f ca="1">U103/(6366197.724*0.9996)</f>
        <v>#N/A</v>
      </c>
      <c r="W103" s="72" t="e">
        <f ca="1">(Coef!$J$9/(1+Coef!$J$8*(COS(V103))^2)^0.5)*Coef!$J$6</f>
        <v>#N/A</v>
      </c>
      <c r="X103" s="72" t="e">
        <f ca="1">6*E103-183</f>
        <v>#N/A</v>
      </c>
      <c r="Y103" s="72" t="e">
        <f ca="1">(S103-500000)/W103</f>
        <v>#N/A</v>
      </c>
      <c r="Z103" s="72" t="e">
        <f ca="1">SIN(2*V103)</f>
        <v>#N/A</v>
      </c>
      <c r="AA103" s="72" t="e">
        <f ca="1">Z103*(COS(V103))^2</f>
        <v>#N/A</v>
      </c>
      <c r="AB103" s="72" t="e">
        <f ca="1">V103+(Z103/2)</f>
        <v>#N/A</v>
      </c>
      <c r="AC103" s="72" t="e">
        <f ca="1">(3*AB103+AA103)/4</f>
        <v>#N/A</v>
      </c>
      <c r="AD103" s="72" t="e">
        <f ca="1">(5*AC103+AA103*(COS(V103))^2)/3</f>
        <v>#N/A</v>
      </c>
      <c r="AE103" s="72" t="e">
        <f ca="1">Coef!$J$6*Coef!$J$9*(V103-(Coef!$J$10*AB103)+(Coef!$J$11*AC103)-(Coef!$J$12*AD103))</f>
        <v>#N/A</v>
      </c>
      <c r="AF103" s="72" t="e">
        <f ca="1">(U103-AE103)/W103</f>
        <v>#N/A</v>
      </c>
      <c r="AG103" s="72" t="e">
        <f ca="1">((Coef!$J$8*Y103^2)/2)*(COS(V103))^2</f>
        <v>#N/A</v>
      </c>
      <c r="AH103" s="72" t="e">
        <f ca="1">Y103*(1-(AG103/3))</f>
        <v>#N/A</v>
      </c>
      <c r="AI103" s="72" t="e">
        <f ca="1">AF103*(1-AG103)+V103</f>
        <v>#N/A</v>
      </c>
      <c r="AJ103" s="72" t="e">
        <f ca="1">(EXP(AH103)-EXP(-AH103))/2</f>
        <v>#N/A</v>
      </c>
      <c r="AK103" s="72" t="e">
        <f ca="1">ATAN(AJ103/COS(AI103))</f>
        <v>#N/A</v>
      </c>
      <c r="AL103" s="72" t="e">
        <f ca="1">ATAN(COS(AK103)*TAN(AI103))</f>
        <v>#N/A</v>
      </c>
      <c r="AM103" s="72" t="e">
        <f ca="1">V103+(1+Coef!$J$8*(COS(V103))^2-(3/2)*Coef!$J$8*SIN(V103)*COS(V103)*(AL103-V103))*(AL103-V103)</f>
        <v>#N/A</v>
      </c>
      <c r="AN103" s="34" t="e">
        <f t="shared" ca="1" si="74"/>
        <v>#N/A</v>
      </c>
      <c r="AO103" s="33" t="e">
        <f t="shared" ca="1" si="75"/>
        <v>#N/A</v>
      </c>
      <c r="AP103" s="33" t="e">
        <f t="shared" ca="1" si="76"/>
        <v>#N/A</v>
      </c>
      <c r="AQ103" s="72">
        <v>285</v>
      </c>
      <c r="AR103" s="72">
        <v>810000</v>
      </c>
      <c r="AS103" s="72" t="e">
        <f t="shared" ca="1" si="163"/>
        <v>#N/A</v>
      </c>
      <c r="AT103" s="72" t="e">
        <f t="shared" ca="1" si="163"/>
        <v>#N/A</v>
      </c>
      <c r="AU103" s="72">
        <f t="shared" si="163"/>
        <v>4.9741883681838397</v>
      </c>
      <c r="AV103" s="72" t="e">
        <f t="array" aca="1" ref="AV103" ca="1">ATAN((1-f)*TAN(AS103))</f>
        <v>#N/A</v>
      </c>
      <c r="AW103" s="72" t="e">
        <f t="shared" ca="1" si="77"/>
        <v>#N/A</v>
      </c>
      <c r="AX103" s="72" t="e">
        <f t="shared" ca="1" si="78"/>
        <v>#N/A</v>
      </c>
      <c r="AY103" s="72" t="e">
        <f t="shared" ca="1" si="166"/>
        <v>#N/A</v>
      </c>
      <c r="AZ103" s="72" t="e">
        <f t="shared" ca="1" si="114"/>
        <v>#N/A</v>
      </c>
      <c r="BA103" s="72" t="e">
        <f t="shared" ca="1" si="115"/>
        <v>#N/A</v>
      </c>
      <c r="BB103" s="72" t="e">
        <f t="shared" ca="1" si="116"/>
        <v>#N/A</v>
      </c>
      <c r="BC103" s="72" t="e">
        <f t="shared" ca="1" si="167"/>
        <v>#N/A</v>
      </c>
      <c r="BD103" s="75" t="e">
        <f t="shared" ca="1" si="117"/>
        <v>#N/A</v>
      </c>
      <c r="BE103" s="75" t="e">
        <f t="shared" ca="1" si="118"/>
        <v>#N/A</v>
      </c>
      <c r="BF103" s="75" t="e">
        <f t="shared" ca="1" si="168"/>
        <v>#N/A</v>
      </c>
      <c r="BG103" s="75" t="e">
        <f t="shared" ca="1" si="119"/>
        <v>#N/A</v>
      </c>
      <c r="BH103" s="75" t="e">
        <f t="shared" ca="1" si="120"/>
        <v>#N/A</v>
      </c>
      <c r="BI103" s="75" t="e">
        <f t="shared" ca="1" si="169"/>
        <v>#N/A</v>
      </c>
      <c r="BJ103" s="75" t="e">
        <f t="shared" ca="1" si="121"/>
        <v>#N/A</v>
      </c>
      <c r="BK103" s="75" t="e">
        <f t="shared" ca="1" si="122"/>
        <v>#N/A</v>
      </c>
      <c r="BL103" s="75" t="e">
        <f t="shared" ca="1" si="170"/>
        <v>#N/A</v>
      </c>
      <c r="BM103" s="72" t="e">
        <f t="array" aca="1" ref="BM103" ca="1">ATAN2((1-f)*SQRT(AX103^2+(SIN(AV103)*SIN(BL103)-COS(AV103)*COS(BL103)*COS(AU103))^2),SIN(AV103)*COS(BL103)+COS(AV103)*SIN(BL103)*COS(AU103))</f>
        <v>#N/A</v>
      </c>
      <c r="BN103" s="72" t="e">
        <f t="shared" ca="1" si="123"/>
        <v>#N/A</v>
      </c>
      <c r="BO103" s="72" t="e">
        <f t="array" aca="1" ref="BO103" ca="1">f/16*(1-AX103^2)*(4+f*(4-3*(1-AX103^2)))</f>
        <v>#N/A</v>
      </c>
      <c r="BP103" s="72" t="e">
        <f t="array" aca="1" ref="BP103" ca="1">BN103-(1-BO103)*f*AX103*(BL103+BO103*SIN(BL103)*(COS(BJ103)+BO103*COS(BL103)*(-1+2*COS(BJ103)^2)))</f>
        <v>#N/A</v>
      </c>
      <c r="BQ103" s="72" t="e">
        <f t="shared" ca="1" si="124"/>
        <v>#N/A</v>
      </c>
      <c r="BR103" s="13" t="e">
        <f t="shared" ca="1" si="125"/>
        <v>#N/A</v>
      </c>
      <c r="BS103" s="13" t="e">
        <f t="shared" ca="1" si="126"/>
        <v>#N/A</v>
      </c>
      <c r="BT103" s="15" t="e">
        <f t="shared" ca="1" si="127"/>
        <v>#N/A</v>
      </c>
      <c r="BU103" s="15" t="e">
        <f t="shared" ca="1" si="128"/>
        <v>#N/A</v>
      </c>
      <c r="BV103" s="15" t="e">
        <f t="shared" ca="1" si="164"/>
        <v>#N/A</v>
      </c>
      <c r="BW103" s="15" t="e">
        <f t="shared" ca="1" si="164"/>
        <v>#N/A</v>
      </c>
      <c r="BX103" s="15" t="e">
        <f t="shared" ca="1" si="129"/>
        <v>#N/A</v>
      </c>
      <c r="BY103" s="15" t="e">
        <f t="shared" ca="1" si="130"/>
        <v>#N/A</v>
      </c>
      <c r="BZ103" s="16" t="e">
        <f t="shared" ca="1" si="131"/>
        <v>#N/A</v>
      </c>
      <c r="CA103" s="15" t="e">
        <f t="shared" ca="1" si="132"/>
        <v>#N/A</v>
      </c>
      <c r="CB103" s="15" t="e">
        <f t="shared" ca="1" si="133"/>
        <v>#N/A</v>
      </c>
      <c r="CC103" s="15" t="e">
        <f t="shared" ca="1" si="134"/>
        <v>#N/A</v>
      </c>
      <c r="CD103" s="17" t="e">
        <f t="shared" ca="1" si="135"/>
        <v>#N/A</v>
      </c>
      <c r="CE103" s="15" t="e">
        <f t="shared" ca="1" si="136"/>
        <v>#N/A</v>
      </c>
      <c r="CF103" s="16" t="e">
        <f t="shared" ca="1" si="137"/>
        <v>#N/A</v>
      </c>
      <c r="CG103" s="15" t="e">
        <f t="shared" ca="1" si="138"/>
        <v>#N/A</v>
      </c>
      <c r="CH103" s="15" t="e">
        <f t="shared" ca="1" si="139"/>
        <v>#N/A</v>
      </c>
      <c r="CI103" s="15" t="e">
        <f t="shared" ca="1" si="140"/>
        <v>#N/A</v>
      </c>
      <c r="CJ103" s="15" t="e">
        <f t="shared" ca="1" si="141"/>
        <v>#N/A</v>
      </c>
      <c r="CK103" s="15" t="e">
        <f t="shared" ca="1" si="142"/>
        <v>#N/A</v>
      </c>
      <c r="CL103" s="15" t="e">
        <f t="shared" ca="1" si="143"/>
        <v>#N/A</v>
      </c>
      <c r="CM103" s="15" t="e">
        <f t="shared" ca="1" si="144"/>
        <v>#N/A</v>
      </c>
      <c r="CN103" s="15" t="e">
        <f t="shared" ca="1" si="145"/>
        <v>#N/A</v>
      </c>
      <c r="CO103" s="15" t="e">
        <f t="shared" ca="1" si="146"/>
        <v>#N/A</v>
      </c>
      <c r="CP103" s="15" t="e">
        <f ca="1">VLOOKUP(_xlfn.FLOOR.MATH(BR103/8+11),Coef!$B$4:$C$23,2)</f>
        <v>#N/A</v>
      </c>
      <c r="CQ103" s="15" t="e">
        <f ca="1">_xlfn.FLOOR.MATH(CN103/100000)</f>
        <v>#N/A</v>
      </c>
      <c r="CR103" s="15" t="e">
        <f ca="1">VLOOKUP(MOD(BT103-1,3)*8+CQ103,Coef!$A$2:$C$25,3)</f>
        <v>#N/A</v>
      </c>
      <c r="CS103" s="15" t="e">
        <f ca="1">(MOD(_xlfn.FLOOR.MATH(CO103/100000),20))</f>
        <v>#N/A</v>
      </c>
      <c r="CT103" s="15" t="e">
        <f ca="1">VLOOKUP(MOD(MOD(BT103+1,2)*5+CS103,20)+1,Coef!$A$2:$C$21,3)</f>
        <v>#N/A</v>
      </c>
      <c r="CU103" s="15"/>
      <c r="CV103" s="15" t="e">
        <f t="shared" ca="1" si="165"/>
        <v>#N/A</v>
      </c>
      <c r="CW103" s="15" t="e">
        <f t="shared" ca="1" si="165"/>
        <v>#N/A</v>
      </c>
      <c r="CX103" s="18" t="e">
        <f t="shared" ca="1" si="147"/>
        <v>#N/A</v>
      </c>
      <c r="CY103" s="15" t="e">
        <f t="shared" ca="1" si="148"/>
        <v>#N/A</v>
      </c>
    </row>
    <row r="104" spans="2:103">
      <c r="B104" s="38" t="s">
        <v>1344</v>
      </c>
      <c r="C104" s="72" t="str">
        <f t="shared" si="149"/>
        <v>32UPV9118542880</v>
      </c>
      <c r="D104" s="72">
        <f t="array" aca="1" ref="D104" ca="1">MATCH(TRUE,ISERROR(VALUE(MID(C104,ROW(INDIRECT("1:"&amp;LEN(C104))),1))),0)</f>
        <v>3</v>
      </c>
      <c r="E104" s="72">
        <f t="shared" ca="1" si="150"/>
        <v>32</v>
      </c>
      <c r="F104" s="72" t="str">
        <f t="shared" ca="1" si="151"/>
        <v>U</v>
      </c>
      <c r="G104" s="72" t="str">
        <f t="shared" ca="1" si="152"/>
        <v>P</v>
      </c>
      <c r="H104" s="72" t="str">
        <f t="shared" ca="1" si="153"/>
        <v>V</v>
      </c>
      <c r="I104" s="72">
        <f t="shared" ca="1" si="154"/>
        <v>10</v>
      </c>
      <c r="J104" s="72">
        <f t="shared" ca="1" si="155"/>
        <v>91185</v>
      </c>
      <c r="K104" s="72">
        <f t="shared" ca="1" si="156"/>
        <v>42880</v>
      </c>
      <c r="L104" s="72">
        <f t="shared" ca="1" si="157"/>
        <v>188.80604746885038</v>
      </c>
      <c r="M104" s="72">
        <f ca="1">VLOOKUP(G104,Coef!$C$2:$F$25,4)</f>
        <v>6</v>
      </c>
      <c r="N104" s="31">
        <f ca="1">VLOOKUP(F104,Coef!$C$4:$D$23,2)</f>
        <v>17</v>
      </c>
      <c r="O104" s="31">
        <f ca="1">MOD(VLOOKUP(H104,Coef!$C$2:$G$21,5)+MOD(E104+1,2)*15,20)</f>
        <v>15</v>
      </c>
      <c r="P104" s="31">
        <f ca="1">VLOOKUP(N104,Coef!$A$27:$B$46,2)</f>
        <v>5.34</v>
      </c>
      <c r="Q104" s="31">
        <f ca="1">VLOOKUP(N104,Coef!$A$27:$C$46,3)+O104/10-0.1</f>
        <v>5.4</v>
      </c>
      <c r="R104" s="31">
        <f ca="1">IF(Q104+0.1&lt;P104,Q104+2,Q104)</f>
        <v>5.4</v>
      </c>
      <c r="S104" s="72">
        <f ca="1">M104*100000+J104</f>
        <v>691185</v>
      </c>
      <c r="T104" s="72">
        <f ca="1">R104*1000000+K104</f>
        <v>5442880</v>
      </c>
      <c r="U104" s="72">
        <f ca="1">IF(N104&lt;11,T104-10000000,T104)</f>
        <v>5442880</v>
      </c>
      <c r="V104" s="72">
        <f ca="1">U104/(6366197.724*0.9996)</f>
        <v>0.85530771416066742</v>
      </c>
      <c r="W104" s="72">
        <f ca="1">(Coef!$J$9/(1+Coef!$J$8*(COS(V104))^2)^0.5)*Coef!$J$6</f>
        <v>6387777.8114706781</v>
      </c>
      <c r="X104" s="72">
        <f ca="1">6*E104-183</f>
        <v>9</v>
      </c>
      <c r="Y104" s="72">
        <f ca="1">(S104-500000)/W104</f>
        <v>2.9929813722807442E-2</v>
      </c>
      <c r="Z104" s="72">
        <f ca="1">SIN(2*V104)</f>
        <v>0.990241223146893</v>
      </c>
      <c r="AA104" s="72">
        <f ca="1">Z104*(COS(V104))^2</f>
        <v>0.42611863068318773</v>
      </c>
      <c r="AB104" s="72">
        <f ca="1">V104+(Z104/2)</f>
        <v>1.3504283257341139</v>
      </c>
      <c r="AC104" s="72">
        <f ca="1">(3*AB104+AA104)/4</f>
        <v>1.1193509019713823</v>
      </c>
      <c r="AD104" s="72">
        <f ca="1">(5*AC104+AA104*(COS(V104))^2)/3</f>
        <v>1.9267070100756156</v>
      </c>
      <c r="AE104" s="72">
        <f ca="1">Coef!$J$6*Coef!$J$9*(V104-(Coef!$J$10*AB104)+(Coef!$J$11*AC104)-(Coef!$J$12*AD104))</f>
        <v>5428069.6452144235</v>
      </c>
      <c r="AF104" s="72">
        <f ca="1">(U104-AE104)/W104</f>
        <v>2.3185457012892922E-3</v>
      </c>
      <c r="AG104" s="72">
        <f ca="1">((Coef!$J$8*Y104^2)/2)*(COS(V104))^2</f>
        <v>1.2989577362237374E-6</v>
      </c>
      <c r="AH104" s="72">
        <f ca="1">Y104*(1-(AG104/3))</f>
        <v>2.9929800763619747E-2</v>
      </c>
      <c r="AI104" s="72">
        <f ca="1">AF104*(1-AG104)+V104</f>
        <v>0.85762625685026384</v>
      </c>
      <c r="AJ104" s="72">
        <f ca="1">(EXP(AH104)-EXP(-AH104))/2</f>
        <v>2.993426944797084E-2</v>
      </c>
      <c r="AK104" s="72">
        <f ca="1">ATAN(AJ104/COS(AI104))</f>
        <v>4.5722755779809714E-2</v>
      </c>
      <c r="AL104" s="72">
        <f ca="1">ATAN(COS(AK104)*TAN(AI104))</f>
        <v>0.85710883876433697</v>
      </c>
      <c r="AM104" s="72">
        <f ca="1">V104+(1+Coef!$J$8*(COS(V104))^2-(3/2)*Coef!$J$8*SIN(V104)*COS(V104)*(AL104-V104))*(AL104-V104)</f>
        <v>0.85711404601666652</v>
      </c>
      <c r="AN104" s="34" t="str">
        <f t="shared" ca="1" si="74"/>
        <v>32 691185 5442880 N</v>
      </c>
      <c r="AO104" s="33">
        <f t="shared" ca="1" si="75"/>
        <v>49.109017398136821</v>
      </c>
      <c r="AP104" s="33">
        <f t="shared" ca="1" si="76"/>
        <v>11.619720933890488</v>
      </c>
      <c r="AQ104" s="72">
        <v>285</v>
      </c>
      <c r="AR104" s="72">
        <v>810000</v>
      </c>
      <c r="AS104" s="72">
        <f t="shared" ca="1" si="163"/>
        <v>0.85711404601666652</v>
      </c>
      <c r="AT104" s="72">
        <f t="shared" ca="1" si="163"/>
        <v>0.20280238845929938</v>
      </c>
      <c r="AU104" s="72">
        <f t="shared" si="163"/>
        <v>4.9741883681838397</v>
      </c>
      <c r="AV104" s="72">
        <f t="array" aca="1" ref="AV104" ca="1">ATAN((1-f)*TAN(AS104))</f>
        <v>0.85545167157601087</v>
      </c>
      <c r="AW104" s="72">
        <f t="shared" ca="1" si="77"/>
        <v>1.3495972692040272</v>
      </c>
      <c r="AX104" s="72">
        <f t="shared" ca="1" si="78"/>
        <v>-0.63352913646581965</v>
      </c>
      <c r="AY104" s="72">
        <f t="shared" ca="1" si="166"/>
        <v>4.0345379454743199E-3</v>
      </c>
      <c r="AZ104" s="72">
        <f t="shared" ca="1" si="114"/>
        <v>1.0066049155070876E-3</v>
      </c>
      <c r="BA104" s="72">
        <f t="shared" ca="1" si="115"/>
        <v>1.0010078727585441</v>
      </c>
      <c r="BB104" s="72">
        <f t="shared" ca="1" si="116"/>
        <v>1.0066045330273715E-3</v>
      </c>
      <c r="BC104" s="72">
        <f t="shared" ca="1" si="167"/>
        <v>0.12729526101368799</v>
      </c>
      <c r="BD104" s="75">
        <f t="shared" ca="1" si="117"/>
        <v>2.8264897994217426</v>
      </c>
      <c r="BE104" s="75">
        <f t="shared" ca="1" si="118"/>
        <v>-1.2159096193881589E-4</v>
      </c>
      <c r="BF104" s="75">
        <f t="shared" ca="1" si="168"/>
        <v>0.12717367005174918</v>
      </c>
      <c r="BG104" s="75">
        <f t="shared" ca="1" si="119"/>
        <v>2.8263682084598036</v>
      </c>
      <c r="BH104" s="75">
        <f t="shared" ca="1" si="120"/>
        <v>-1.2147063398374089E-4</v>
      </c>
      <c r="BI104" s="75">
        <f t="shared" ca="1" si="169"/>
        <v>0.12717379037970425</v>
      </c>
      <c r="BJ104" s="75">
        <f t="shared" ca="1" si="121"/>
        <v>2.8263683287877588</v>
      </c>
      <c r="BK104" s="75">
        <f t="shared" ca="1" si="122"/>
        <v>-1.2147075305906003E-4</v>
      </c>
      <c r="BL104" s="75">
        <f t="shared" ca="1" si="170"/>
        <v>0.12717379026062892</v>
      </c>
      <c r="BM104" s="72">
        <f t="array" aca="1" ref="BM104" ca="1">ATAN2((1-f)*SQRT(AX104^2+(SIN(AV104)*SIN(BL104)-COS(AV104)*COS(BL104)*COS(AU104))^2),SIN(AV104)*COS(BL104)+COS(AV104)*SIN(BL104)*COS(AU104))</f>
        <v>0.88096255987439398</v>
      </c>
      <c r="BN104" s="72">
        <f t="shared" ca="1" si="123"/>
        <v>-0.1933195021318817</v>
      </c>
      <c r="BO104" s="72">
        <f t="array" aca="1" ref="BO104" ca="1">f/16*(1-AX104^2)*(4+f*(4-3*(1-AX104^2)))</f>
        <v>5.0270936714910306E-4</v>
      </c>
      <c r="BP104" s="72">
        <f t="array" aca="1" ref="BP104" ca="1">BN104-(1-BO104)*f*AX104*(BL104+BO104*SIN(BL104)*(COS(BJ104)+BO104*COS(BL104)*(-1+2*COS(BJ104)^2)))</f>
        <v>-0.19304963630718908</v>
      </c>
      <c r="BQ104" s="72">
        <f t="shared" ca="1" si="124"/>
        <v>9.7527521521103E-3</v>
      </c>
      <c r="BR104" s="13">
        <f t="shared" ca="1" si="125"/>
        <v>50.475436589843859</v>
      </c>
      <c r="BS104" s="13">
        <f t="shared" ca="1" si="126"/>
        <v>0.55879153695305084</v>
      </c>
      <c r="BT104" s="15">
        <f t="shared" ca="1" si="127"/>
        <v>31</v>
      </c>
      <c r="BU104" s="15">
        <f t="shared" ca="1" si="128"/>
        <v>3</v>
      </c>
      <c r="BV104" s="15">
        <f t="shared" ca="1" si="164"/>
        <v>0.88096255987439398</v>
      </c>
      <c r="BW104" s="15">
        <f t="shared" ca="1" si="164"/>
        <v>9.7527521521103E-3</v>
      </c>
      <c r="BX104" s="15">
        <f t="shared" ca="1" si="129"/>
        <v>5.2359877559829883E-2</v>
      </c>
      <c r="BY104" s="15">
        <f t="shared" ca="1" si="130"/>
        <v>0.63640896682758041</v>
      </c>
      <c r="BZ104" s="16">
        <f t="shared" ca="1" si="131"/>
        <v>2.729606558250124E-3</v>
      </c>
      <c r="CA104" s="15">
        <f t="shared" ca="1" si="132"/>
        <v>6390877.2797330189</v>
      </c>
      <c r="CB104" s="15">
        <f t="shared" ca="1" si="133"/>
        <v>1.2120379474249687</v>
      </c>
      <c r="CC104" s="15">
        <f t="shared" ca="1" si="134"/>
        <v>1.4690359859981312</v>
      </c>
      <c r="CD104" s="17">
        <f t="shared" ca="1" si="135"/>
        <v>0</v>
      </c>
      <c r="CE104" s="15">
        <f t="shared" ca="1" si="136"/>
        <v>-4.2607125407719583E-2</v>
      </c>
      <c r="CF104" s="16">
        <f t="shared" ca="1" si="137"/>
        <v>-0.46630637943988112</v>
      </c>
      <c r="CG104" s="15">
        <f t="shared" ca="1" si="138"/>
        <v>3.5555602760339715</v>
      </c>
      <c r="CH104" s="15">
        <f t="shared" ca="1" si="139"/>
        <v>-19.013792892815577</v>
      </c>
      <c r="CI104" s="15">
        <f t="shared" ca="1" si="140"/>
        <v>-22.632290475362943</v>
      </c>
      <c r="CJ104" s="15">
        <f t="shared" ca="1" si="141"/>
        <v>-259.54457063676068</v>
      </c>
      <c r="CK104" s="15">
        <f t="shared" ca="1" si="142"/>
        <v>-2016.5109967345111</v>
      </c>
      <c r="CL104" s="15">
        <f t="shared" ca="1" si="143"/>
        <v>-173282.27783812079</v>
      </c>
      <c r="CM104" s="15">
        <f t="shared" ca="1" si="144"/>
        <v>5596579.8359825965</v>
      </c>
      <c r="CN104" s="15">
        <f t="shared" ca="1" si="145"/>
        <v>326787.03507301444</v>
      </c>
      <c r="CO104" s="15">
        <f t="shared" ca="1" si="146"/>
        <v>5594341.2040482033</v>
      </c>
      <c r="CP104" s="15" t="str">
        <f ca="1">VLOOKUP(_xlfn.FLOOR.MATH(BR104/8+11),Coef!$B$4:$C$23,2)</f>
        <v>U</v>
      </c>
      <c r="CQ104" s="15">
        <f ca="1">_xlfn.FLOOR.MATH(CN104/100000)</f>
        <v>3</v>
      </c>
      <c r="CR104" s="15" t="str">
        <f ca="1">VLOOKUP(MOD(BT104-1,3)*8+CQ104,Coef!$A$2:$C$25,3)</f>
        <v>C</v>
      </c>
      <c r="CS104" s="15">
        <f ca="1">(MOD(_xlfn.FLOOR.MATH(CO104/100000),20))</f>
        <v>15</v>
      </c>
      <c r="CT104" s="15" t="str">
        <f ca="1">VLOOKUP(MOD(MOD(BT104+1,2)*5+CS104,20)+1,Coef!$A$2:$C$21,3)</f>
        <v>R</v>
      </c>
      <c r="CU104" s="15"/>
      <c r="CV104" s="15" t="str">
        <f t="shared" ca="1" si="165"/>
        <v>26787</v>
      </c>
      <c r="CW104" s="15" t="str">
        <f t="shared" ca="1" si="165"/>
        <v>94341</v>
      </c>
      <c r="CX104" s="18" t="str">
        <f t="shared" ca="1" si="147"/>
        <v>326787 mE 5594341 mN 31 N</v>
      </c>
      <c r="CY104" s="15" t="str">
        <f t="shared" ca="1" si="148"/>
        <v>31UCR2678794341</v>
      </c>
    </row>
    <row r="105" spans="2:103">
      <c r="B105" s="38" t="s">
        <v>1345</v>
      </c>
      <c r="C105" s="72" t="str">
        <f t="shared" si="149"/>
        <v>32UPV9088447552</v>
      </c>
      <c r="D105" s="72">
        <f t="array" aca="1" ref="D105" ca="1">MATCH(TRUE,ISERROR(VALUE(MID(C105,ROW(INDIRECT("1:"&amp;LEN(C105))),1))),0)</f>
        <v>3</v>
      </c>
      <c r="E105" s="72">
        <f t="shared" ca="1" si="150"/>
        <v>32</v>
      </c>
      <c r="F105" s="72" t="str">
        <f t="shared" ca="1" si="151"/>
        <v>U</v>
      </c>
      <c r="G105" s="72" t="str">
        <f t="shared" ca="1" si="152"/>
        <v>P</v>
      </c>
      <c r="H105" s="72" t="str">
        <f t="shared" ca="1" si="153"/>
        <v>V</v>
      </c>
      <c r="I105" s="72">
        <f t="shared" ca="1" si="154"/>
        <v>10</v>
      </c>
      <c r="J105" s="72">
        <f t="shared" ca="1" si="155"/>
        <v>90884</v>
      </c>
      <c r="K105" s="72">
        <f t="shared" ca="1" si="156"/>
        <v>47552</v>
      </c>
      <c r="L105" s="72">
        <f t="shared" ca="1" si="157"/>
        <v>188.80604746885038</v>
      </c>
      <c r="M105" s="72">
        <f ca="1">VLOOKUP(G105,Coef!$C$2:$F$25,4)</f>
        <v>6</v>
      </c>
      <c r="N105" s="31">
        <f ca="1">VLOOKUP(F105,Coef!$C$4:$D$23,2)</f>
        <v>17</v>
      </c>
      <c r="O105" s="31">
        <f ca="1">MOD(VLOOKUP(H105,Coef!$C$2:$G$21,5)+MOD(E105+1,2)*15,20)</f>
        <v>15</v>
      </c>
      <c r="P105" s="31">
        <f ca="1">VLOOKUP(N105,Coef!$A$27:$B$46,2)</f>
        <v>5.34</v>
      </c>
      <c r="Q105" s="31">
        <f ca="1">VLOOKUP(N105,Coef!$A$27:$C$46,3)+O105/10-0.1</f>
        <v>5.4</v>
      </c>
      <c r="R105" s="31">
        <f ca="1">IF(Q105+0.1&lt;P105,Q105+2,Q105)</f>
        <v>5.4</v>
      </c>
      <c r="S105" s="72">
        <f ca="1">M105*100000+J105</f>
        <v>690884</v>
      </c>
      <c r="T105" s="72">
        <f ca="1">R105*1000000+K105</f>
        <v>5447552</v>
      </c>
      <c r="U105" s="72">
        <f ca="1">IF(N105&lt;11,T105-10000000,T105)</f>
        <v>5447552</v>
      </c>
      <c r="V105" s="72">
        <f ca="1">U105/(6366197.724*0.9996)</f>
        <v>0.85604188387239333</v>
      </c>
      <c r="W105" s="72">
        <f ca="1">(Coef!$J$9/(1+Coef!$J$8*(COS(V105))^2)^0.5)*Coef!$J$6</f>
        <v>6387793.413590611</v>
      </c>
      <c r="X105" s="72">
        <f ca="1">6*E105-183</f>
        <v>9</v>
      </c>
      <c r="Y105" s="72">
        <f ca="1">(S105-500000)/W105</f>
        <v>2.9882619496409659E-2</v>
      </c>
      <c r="Z105" s="72">
        <f ca="1">SIN(2*V105)</f>
        <v>0.9900355220987257</v>
      </c>
      <c r="AA105" s="72">
        <f ca="1">Z105*(COS(V105))^2</f>
        <v>0.42531042755894488</v>
      </c>
      <c r="AB105" s="72">
        <f ca="1">V105+(Z105/2)</f>
        <v>1.3510596449217562</v>
      </c>
      <c r="AC105" s="72">
        <f ca="1">(3*AB105+AA105)/4</f>
        <v>1.1196223405810535</v>
      </c>
      <c r="AD105" s="72">
        <f ca="1">(5*AC105+AA105*(COS(V105))^2)/3</f>
        <v>1.9269404227068598</v>
      </c>
      <c r="AE105" s="72">
        <f ca="1">Coef!$J$6*Coef!$J$9*(V105-(Coef!$J$10*AB105)+(Coef!$J$11*AC105)-(Coef!$J$12*AD105))</f>
        <v>5432745.813908319</v>
      </c>
      <c r="AF105" s="72">
        <f ca="1">(U105-AE105)/W105</f>
        <v>2.3178874351477154E-3</v>
      </c>
      <c r="AG105" s="72">
        <f ca="1">((Coef!$J$8*Y105^2)/2)*(COS(V105))^2</f>
        <v>1.2926770999403728E-6</v>
      </c>
      <c r="AH105" s="72">
        <f ca="1">Y105*(1-(AG105/3))</f>
        <v>2.9882606620217023E-2</v>
      </c>
      <c r="AI105" s="72">
        <f ca="1">AF105*(1-AG105)+V105</f>
        <v>0.85835976831126104</v>
      </c>
      <c r="AJ105" s="72">
        <f ca="1">(EXP(AH105)-EXP(-AH105))/2</f>
        <v>2.9887054198217577E-2</v>
      </c>
      <c r="AK105" s="72">
        <f ca="1">ATAN(AJ105/COS(AI105))</f>
        <v>4.5689437759811088E-2</v>
      </c>
      <c r="AL105" s="72">
        <f ca="1">ATAN(COS(AK105)*TAN(AI105))</f>
        <v>0.85784321477528291</v>
      </c>
      <c r="AM105" s="72">
        <f ca="1">V105+(1+Coef!$J$8*(COS(V105))^2-(3/2)*Coef!$J$8*SIN(V105)*COS(V105)*(AL105-V105))*(AL105-V105)</f>
        <v>0.85784841380058696</v>
      </c>
      <c r="AN105" s="34" t="str">
        <f t="shared" ca="1" si="74"/>
        <v>32 690884 5447552 N</v>
      </c>
      <c r="AO105" s="33">
        <f t="shared" ca="1" si="75"/>
        <v>49.151093572765845</v>
      </c>
      <c r="AP105" s="33">
        <f t="shared" ca="1" si="76"/>
        <v>11.617811951962834</v>
      </c>
      <c r="AQ105" s="72">
        <v>285</v>
      </c>
      <c r="AR105" s="72">
        <v>810000</v>
      </c>
      <c r="AS105" s="72">
        <f t="shared" ca="1" si="163"/>
        <v>0.85784841380058707</v>
      </c>
      <c r="AT105" s="72">
        <f t="shared" ca="1" si="163"/>
        <v>0.20276907043930076</v>
      </c>
      <c r="AU105" s="72">
        <f t="shared" si="163"/>
        <v>4.9741883681838397</v>
      </c>
      <c r="AV105" s="72">
        <f t="array" aca="1" ref="AV105" ca="1">ATAN((1-f)*TAN(AS105))</f>
        <v>0.85618638971743022</v>
      </c>
      <c r="AW105" s="72">
        <f t="shared" ca="1" si="77"/>
        <v>1.3499147405787864</v>
      </c>
      <c r="AX105" s="72">
        <f t="shared" ca="1" si="78"/>
        <v>-0.63299324890560404</v>
      </c>
      <c r="AY105" s="72">
        <f t="shared" ca="1" si="166"/>
        <v>4.0391121335101744E-3</v>
      </c>
      <c r="AZ105" s="72">
        <f t="shared" ca="1" si="114"/>
        <v>1.0077438636218114E-3</v>
      </c>
      <c r="BA105" s="72">
        <f t="shared" ca="1" si="115"/>
        <v>1.0010090145787955</v>
      </c>
      <c r="BB105" s="72">
        <f t="shared" ca="1" si="116"/>
        <v>1.0077434798423273E-3</v>
      </c>
      <c r="BC105" s="72">
        <f t="shared" ca="1" si="167"/>
        <v>0.12729511581189176</v>
      </c>
      <c r="BD105" s="75">
        <f t="shared" ca="1" si="117"/>
        <v>2.8271245969694645</v>
      </c>
      <c r="BE105" s="75">
        <f t="shared" ca="1" si="118"/>
        <v>-1.2175366273579736E-4</v>
      </c>
      <c r="BF105" s="75">
        <f t="shared" ca="1" si="168"/>
        <v>0.12717336214915598</v>
      </c>
      <c r="BG105" s="75">
        <f t="shared" ca="1" si="119"/>
        <v>2.8270028433067287</v>
      </c>
      <c r="BH105" s="75">
        <f t="shared" ca="1" si="120"/>
        <v>-1.2163302281189391E-4</v>
      </c>
      <c r="BI105" s="75">
        <f t="shared" ca="1" si="169"/>
        <v>0.12717348278907986</v>
      </c>
      <c r="BJ105" s="75">
        <f t="shared" ca="1" si="121"/>
        <v>2.8270029639466525</v>
      </c>
      <c r="BK105" s="75">
        <f t="shared" ca="1" si="122"/>
        <v>-1.216331423455138E-4</v>
      </c>
      <c r="BL105" s="75">
        <f t="shared" ca="1" si="170"/>
        <v>0.12717348266954626</v>
      </c>
      <c r="BM105" s="72">
        <f t="array" aca="1" ref="BM105" ca="1">ATAN2((1-f)*SQRT(AX105^2+(SIN(AV105)*SIN(BL105)-COS(AV105)*COS(BL105)*COS(AU105))^2),SIN(AV105)*COS(BL105)+COS(AV105)*SIN(BL105)*COS(AU105))</f>
        <v>0.88168308696858266</v>
      </c>
      <c r="BN105" s="72">
        <f t="shared" ca="1" si="123"/>
        <v>-0.1934897304156547</v>
      </c>
      <c r="BO105" s="72">
        <f t="array" aca="1" ref="BO105" ca="1">f/16*(1-AX105^2)*(4+f*(4-3*(1-AX105^2)))</f>
        <v>5.0327846034974499E-4</v>
      </c>
      <c r="BP105" s="72">
        <f t="array" aca="1" ref="BP105" ca="1">BN105-(1-BO105)*f*AX105*(BL105+BO105*SIN(BL105)*(COS(BJ105)+BO105*COS(BL105)*(-1+2*COS(BJ105)^2)))</f>
        <v>-0.19322009384188193</v>
      </c>
      <c r="BQ105" s="72">
        <f t="shared" ca="1" si="124"/>
        <v>9.5489765974188234E-3</v>
      </c>
      <c r="BR105" s="13">
        <f t="shared" ca="1" si="125"/>
        <v>50.516719751365706</v>
      </c>
      <c r="BS105" s="13">
        <f t="shared" ca="1" si="126"/>
        <v>0.54711605770129201</v>
      </c>
      <c r="BT105" s="15">
        <f t="shared" ca="1" si="127"/>
        <v>31</v>
      </c>
      <c r="BU105" s="15">
        <f t="shared" ca="1" si="128"/>
        <v>3</v>
      </c>
      <c r="BV105" s="15">
        <f t="shared" ca="1" si="164"/>
        <v>0.88168308696858277</v>
      </c>
      <c r="BW105" s="15">
        <f t="shared" ca="1" si="164"/>
        <v>9.5489765974188252E-3</v>
      </c>
      <c r="BX105" s="15">
        <f t="shared" ca="1" si="129"/>
        <v>5.2359877559829883E-2</v>
      </c>
      <c r="BY105" s="15">
        <f t="shared" ca="1" si="130"/>
        <v>0.63585302179293068</v>
      </c>
      <c r="BZ105" s="16">
        <f t="shared" ca="1" si="131"/>
        <v>2.7248396600170351E-3</v>
      </c>
      <c r="CA105" s="15">
        <f t="shared" ca="1" si="132"/>
        <v>6390892.4706529016</v>
      </c>
      <c r="CB105" s="15">
        <f t="shared" ca="1" si="133"/>
        <v>1.2138185100338703</v>
      </c>
      <c r="CC105" s="15">
        <f t="shared" ca="1" si="134"/>
        <v>1.4733553753008448</v>
      </c>
      <c r="CD105" s="17">
        <f t="shared" ca="1" si="135"/>
        <v>0</v>
      </c>
      <c r="CE105" s="15">
        <f t="shared" ca="1" si="136"/>
        <v>-4.281090096241106E-2</v>
      </c>
      <c r="CF105" s="16">
        <f t="shared" ca="1" si="137"/>
        <v>-0.4706305356408278</v>
      </c>
      <c r="CG105" s="15">
        <f t="shared" ca="1" si="138"/>
        <v>3.5511978806439997</v>
      </c>
      <c r="CH105" s="15">
        <f t="shared" ca="1" si="139"/>
        <v>-19.07862282297177</v>
      </c>
      <c r="CI105" s="15">
        <f t="shared" ca="1" si="140"/>
        <v>-22.872965860089781</v>
      </c>
      <c r="CJ105" s="15">
        <f t="shared" ca="1" si="141"/>
        <v>-259.36663426342761</v>
      </c>
      <c r="CK105" s="15">
        <f t="shared" ca="1" si="142"/>
        <v>-2023.075495513498</v>
      </c>
      <c r="CL105" s="15">
        <f t="shared" ca="1" si="143"/>
        <v>-173959.17380282481</v>
      </c>
      <c r="CM105" s="15">
        <f t="shared" ca="1" si="144"/>
        <v>5601198.6333009582</v>
      </c>
      <c r="CN105" s="15">
        <f t="shared" ca="1" si="145"/>
        <v>326110.40986669634</v>
      </c>
      <c r="CO105" s="15">
        <f t="shared" ca="1" si="146"/>
        <v>5598958.1538476385</v>
      </c>
      <c r="CP105" s="15" t="str">
        <f ca="1">VLOOKUP(_xlfn.FLOOR.MATH(BR105/8+11),Coef!$B$4:$C$23,2)</f>
        <v>U</v>
      </c>
      <c r="CQ105" s="15">
        <f ca="1">_xlfn.FLOOR.MATH(CN105/100000)</f>
        <v>3</v>
      </c>
      <c r="CR105" s="15" t="str">
        <f ca="1">VLOOKUP(MOD(BT105-1,3)*8+CQ105,Coef!$A$2:$C$25,3)</f>
        <v>C</v>
      </c>
      <c r="CS105" s="15">
        <f ca="1">(MOD(_xlfn.FLOOR.MATH(CO105/100000),20))</f>
        <v>15</v>
      </c>
      <c r="CT105" s="15" t="str">
        <f ca="1">VLOOKUP(MOD(MOD(BT105+1,2)*5+CS105,20)+1,Coef!$A$2:$C$21,3)</f>
        <v>R</v>
      </c>
      <c r="CU105" s="15"/>
      <c r="CV105" s="15" t="str">
        <f t="shared" ca="1" si="165"/>
        <v>26110</v>
      </c>
      <c r="CW105" s="15" t="str">
        <f t="shared" ca="1" si="165"/>
        <v>98958</v>
      </c>
      <c r="CX105" s="18" t="str">
        <f t="shared" ca="1" si="147"/>
        <v>326110 mE 5598958 mN 31 N</v>
      </c>
      <c r="CY105" s="15" t="str">
        <f t="shared" ca="1" si="148"/>
        <v>31UCR2611098958</v>
      </c>
    </row>
    <row r="106" spans="2:103">
      <c r="B106" s="38" t="s">
        <v>1346</v>
      </c>
      <c r="C106" s="72" t="str">
        <f t="shared" si="149"/>
        <v>32UPV9169448342</v>
      </c>
      <c r="D106" s="72">
        <f t="array" aca="1" ref="D106" ca="1">MATCH(TRUE,ISERROR(VALUE(MID(C106,ROW(INDIRECT("1:"&amp;LEN(C106))),1))),0)</f>
        <v>3</v>
      </c>
      <c r="E106" s="72">
        <f t="shared" ca="1" si="150"/>
        <v>32</v>
      </c>
      <c r="F106" s="72" t="str">
        <f t="shared" ca="1" si="151"/>
        <v>U</v>
      </c>
      <c r="G106" s="72" t="str">
        <f t="shared" ca="1" si="152"/>
        <v>P</v>
      </c>
      <c r="H106" s="72" t="str">
        <f t="shared" ca="1" si="153"/>
        <v>V</v>
      </c>
      <c r="I106" s="72">
        <f t="shared" ca="1" si="154"/>
        <v>10</v>
      </c>
      <c r="J106" s="72">
        <f t="shared" ca="1" si="155"/>
        <v>91694</v>
      </c>
      <c r="K106" s="72">
        <f t="shared" ca="1" si="156"/>
        <v>48342</v>
      </c>
      <c r="L106" s="72">
        <f t="shared" ca="1" si="157"/>
        <v>188.80604746885038</v>
      </c>
      <c r="M106" s="72">
        <f ca="1">VLOOKUP(G106,Coef!$C$2:$F$25,4)</f>
        <v>6</v>
      </c>
      <c r="N106" s="31">
        <f ca="1">VLOOKUP(F106,Coef!$C$4:$D$23,2)</f>
        <v>17</v>
      </c>
      <c r="O106" s="31">
        <f ca="1">MOD(VLOOKUP(H106,Coef!$C$2:$G$21,5)+MOD(E106+1,2)*15,20)</f>
        <v>15</v>
      </c>
      <c r="P106" s="31">
        <f ca="1">VLOOKUP(N106,Coef!$A$27:$B$46,2)</f>
        <v>5.34</v>
      </c>
      <c r="Q106" s="31">
        <f ca="1">VLOOKUP(N106,Coef!$A$27:$C$46,3)+O106/10-0.1</f>
        <v>5.4</v>
      </c>
      <c r="R106" s="31">
        <f ca="1">IF(Q106+0.1&lt;P106,Q106+2,Q106)</f>
        <v>5.4</v>
      </c>
      <c r="S106" s="72">
        <f ca="1">M106*100000+J106</f>
        <v>691694</v>
      </c>
      <c r="T106" s="72">
        <f ca="1">R106*1000000+K106</f>
        <v>5448342</v>
      </c>
      <c r="U106" s="72">
        <f ca="1">IF(N106&lt;11,T106-10000000,T106)</f>
        <v>5448342</v>
      </c>
      <c r="V106" s="72">
        <f ca="1">U106/(6366197.724*0.9996)</f>
        <v>0.85616602643923057</v>
      </c>
      <c r="W106" s="72">
        <f ca="1">(Coef!$J$9/(1+Coef!$J$8*(COS(V106))^2)^0.5)*Coef!$J$6</f>
        <v>6387796.0514817173</v>
      </c>
      <c r="X106" s="72">
        <f ca="1">6*E106-183</f>
        <v>9</v>
      </c>
      <c r="Y106" s="72">
        <f ca="1">(S106-500000)/W106</f>
        <v>3.0009411455072136E-2</v>
      </c>
      <c r="Z106" s="72">
        <f ca="1">SIN(2*V106)</f>
        <v>0.99000052860642429</v>
      </c>
      <c r="AA106" s="72">
        <f ca="1">Z106*(COS(V106))^2</f>
        <v>0.42517372025616523</v>
      </c>
      <c r="AB106" s="72">
        <f ca="1">V106+(Z106/2)</f>
        <v>1.3511662907424427</v>
      </c>
      <c r="AC106" s="72">
        <f ca="1">(3*AB106+AA106)/4</f>
        <v>1.1196681481208732</v>
      </c>
      <c r="AD106" s="72">
        <f ca="1">(5*AC106+AA106*(COS(V106))^2)/3</f>
        <v>1.9269797740983188</v>
      </c>
      <c r="AE106" s="72">
        <f ca="1">Coef!$J$6*Coef!$J$9*(V106-(Coef!$J$10*AB106)+(Coef!$J$11*AC106)-(Coef!$J$12*AD106))</f>
        <v>5433536.5221896879</v>
      </c>
      <c r="AF106" s="72">
        <f ca="1">(U106-AE106)/W106</f>
        <v>2.317775597559627E-3</v>
      </c>
      <c r="AG106" s="72">
        <f ca="1">((Coef!$J$8*Y106^2)/2)*(COS(V106))^2</f>
        <v>1.3032970582787518E-6</v>
      </c>
      <c r="AH106" s="72">
        <f ca="1">Y106*(1-(AG106/3))</f>
        <v>3.0009398418012912E-2</v>
      </c>
      <c r="AI106" s="72">
        <f ca="1">AF106*(1-AG106)+V106</f>
        <v>0.85848379901604011</v>
      </c>
      <c r="AJ106" s="72">
        <f ca="1">(EXP(AH106)-EXP(-AH106))/2</f>
        <v>3.0013902851447838E-2</v>
      </c>
      <c r="AK106" s="72">
        <f ca="1">ATAN(AJ106/COS(AI106))</f>
        <v>4.5889664956172818E-2</v>
      </c>
      <c r="AL106" s="72">
        <f ca="1">ATAN(COS(AK106)*TAN(AI106))</f>
        <v>0.85796272512735283</v>
      </c>
      <c r="AM106" s="72">
        <f ca="1">V106+(1+Coef!$J$8*(COS(V106))^2-(3/2)*Coef!$J$8*SIN(V106)*COS(V106)*(AL106-V106))*(AL106-V106)</f>
        <v>0.85796790933709866</v>
      </c>
      <c r="AN106" s="34" t="str">
        <f t="shared" ca="1" si="74"/>
        <v>32 691694 5448342 N</v>
      </c>
      <c r="AO106" s="33">
        <f t="shared" ca="1" si="75"/>
        <v>49.157940162678614</v>
      </c>
      <c r="AP106" s="33">
        <f t="shared" ca="1" si="76"/>
        <v>11.629284125258099</v>
      </c>
      <c r="AQ106" s="72">
        <v>285</v>
      </c>
      <c r="AR106" s="72">
        <v>810000</v>
      </c>
      <c r="AS106" s="72">
        <f t="shared" ca="1" si="163"/>
        <v>0.85796790933709877</v>
      </c>
      <c r="AT106" s="72">
        <f t="shared" ca="1" si="163"/>
        <v>0.20296929763566246</v>
      </c>
      <c r="AU106" s="72">
        <f t="shared" si="163"/>
        <v>4.9741883681838397</v>
      </c>
      <c r="AV106" s="72">
        <f t="array" aca="1" ref="AV106" ca="1">ATAN((1-f)*TAN(AS106))</f>
        <v>0.85630594260316328</v>
      </c>
      <c r="AW106" s="72">
        <f t="shared" ca="1" si="77"/>
        <v>1.3499663653148575</v>
      </c>
      <c r="AX106" s="72">
        <f t="shared" ca="1" si="78"/>
        <v>-0.63290601727858209</v>
      </c>
      <c r="AY106" s="72">
        <f t="shared" ca="1" si="166"/>
        <v>4.0398563522279704E-3</v>
      </c>
      <c r="AZ106" s="72">
        <f t="shared" ca="1" si="114"/>
        <v>1.0079291695717528E-3</v>
      </c>
      <c r="BA106" s="72">
        <f t="shared" ca="1" si="115"/>
        <v>1.0010092003523476</v>
      </c>
      <c r="BB106" s="72">
        <f t="shared" ca="1" si="116"/>
        <v>1.0079287855805194E-3</v>
      </c>
      <c r="BC106" s="72">
        <f t="shared" ca="1" si="167"/>
        <v>0.12729509218766752</v>
      </c>
      <c r="BD106" s="75">
        <f t="shared" ca="1" si="117"/>
        <v>2.8272278228173824</v>
      </c>
      <c r="BE106" s="75">
        <f t="shared" ca="1" si="118"/>
        <v>-1.2178013256899131E-4</v>
      </c>
      <c r="BF106" s="75">
        <f t="shared" ca="1" si="168"/>
        <v>0.12717331205509852</v>
      </c>
      <c r="BG106" s="75">
        <f t="shared" ca="1" si="119"/>
        <v>2.8271060426848136</v>
      </c>
      <c r="BH106" s="75">
        <f t="shared" ca="1" si="120"/>
        <v>-1.2165944185401758E-4</v>
      </c>
      <c r="BI106" s="75">
        <f t="shared" ca="1" si="169"/>
        <v>0.1271734327458135</v>
      </c>
      <c r="BJ106" s="75">
        <f t="shared" ca="1" si="121"/>
        <v>2.8271061633755283</v>
      </c>
      <c r="BK106" s="75">
        <f t="shared" ca="1" si="122"/>
        <v>-1.2165956146230679E-4</v>
      </c>
      <c r="BL106" s="75">
        <f t="shared" ca="1" si="170"/>
        <v>0.1271734326262052</v>
      </c>
      <c r="BM106" s="72">
        <f t="array" aca="1" ref="BM106" ca="1">ATAN2((1-f)*SQRT(AX106^2+(SIN(AV106)*SIN(BL106)-COS(AV106)*COS(BL106)*COS(AU106))^2),SIN(AV106)*COS(BL106)+COS(AV106)*SIN(BL106)*COS(AU106))</f>
        <v>0.88180032810488806</v>
      </c>
      <c r="BN106" s="72">
        <f t="shared" ca="1" si="123"/>
        <v>-0.19351746759614524</v>
      </c>
      <c r="BO106" s="72">
        <f t="array" aca="1" ref="BO106" ca="1">f/16*(1-AX106^2)*(4+f*(4-3*(1-AX106^2)))</f>
        <v>5.0337105142134317E-4</v>
      </c>
      <c r="BP106" s="72">
        <f t="array" aca="1" ref="BP106" ca="1">BN106-(1-BO106)*f*AX106*(BL106+BO106*SIN(BL106)*(COS(BJ106)+BO106*COS(BL106)*(-1+2*COS(BJ106)^2)))</f>
        <v>-0.19324786833953284</v>
      </c>
      <c r="BQ106" s="72">
        <f t="shared" ca="1" si="124"/>
        <v>9.7214292961296245E-3</v>
      </c>
      <c r="BR106" s="13">
        <f t="shared" ca="1" si="125"/>
        <v>50.523437173661314</v>
      </c>
      <c r="BS106" s="13">
        <f t="shared" ca="1" si="126"/>
        <v>0.55699686950306204</v>
      </c>
      <c r="BT106" s="15">
        <f t="shared" ca="1" si="127"/>
        <v>31</v>
      </c>
      <c r="BU106" s="15">
        <f t="shared" ca="1" si="128"/>
        <v>3</v>
      </c>
      <c r="BV106" s="15">
        <f t="shared" ca="1" si="164"/>
        <v>0.88180032810488806</v>
      </c>
      <c r="BW106" s="15">
        <f t="shared" ca="1" si="164"/>
        <v>9.7214292961296245E-3</v>
      </c>
      <c r="BX106" s="15">
        <f t="shared" ca="1" si="129"/>
        <v>5.2359877559829883E-2</v>
      </c>
      <c r="BY106" s="15">
        <f t="shared" ca="1" si="130"/>
        <v>0.63576252952203294</v>
      </c>
      <c r="BZ106" s="16">
        <f t="shared" ca="1" si="131"/>
        <v>2.7240641368245539E-3</v>
      </c>
      <c r="CA106" s="15">
        <f t="shared" ca="1" si="132"/>
        <v>6390894.9420628082</v>
      </c>
      <c r="CB106" s="15">
        <f t="shared" ca="1" si="133"/>
        <v>1.2141085303025143</v>
      </c>
      <c r="CC106" s="15">
        <f t="shared" ca="1" si="134"/>
        <v>1.4740595233533313</v>
      </c>
      <c r="CD106" s="17">
        <f t="shared" ca="1" si="135"/>
        <v>0</v>
      </c>
      <c r="CE106" s="15">
        <f t="shared" ca="1" si="136"/>
        <v>-4.2638448263700258E-2</v>
      </c>
      <c r="CF106" s="16">
        <f t="shared" ca="1" si="137"/>
        <v>-0.47133545921650677</v>
      </c>
      <c r="CG106" s="15">
        <f t="shared" ca="1" si="138"/>
        <v>3.550486735979776</v>
      </c>
      <c r="CH106" s="15">
        <f t="shared" ca="1" si="139"/>
        <v>-19.089187948435303</v>
      </c>
      <c r="CI106" s="15">
        <f t="shared" ca="1" si="140"/>
        <v>-22.91219634458874</v>
      </c>
      <c r="CJ106" s="15">
        <f t="shared" ca="1" si="141"/>
        <v>-259.33700946922846</v>
      </c>
      <c r="CK106" s="15">
        <f t="shared" ca="1" si="142"/>
        <v>-2024.1437368017275</v>
      </c>
      <c r="CL106" s="15">
        <f t="shared" ca="1" si="143"/>
        <v>-173233.90261049455</v>
      </c>
      <c r="CM106" s="15">
        <f t="shared" ca="1" si="144"/>
        <v>5601922.6245684056</v>
      </c>
      <c r="CN106" s="15">
        <f t="shared" ca="1" si="145"/>
        <v>326835.39095054963</v>
      </c>
      <c r="CO106" s="15">
        <f t="shared" ca="1" si="146"/>
        <v>5599681.8555185786</v>
      </c>
      <c r="CP106" s="15" t="str">
        <f ca="1">VLOOKUP(_xlfn.FLOOR.MATH(BR106/8+11),Coef!$B$4:$C$23,2)</f>
        <v>U</v>
      </c>
      <c r="CQ106" s="15">
        <f ca="1">_xlfn.FLOOR.MATH(CN106/100000)</f>
        <v>3</v>
      </c>
      <c r="CR106" s="15" t="str">
        <f ca="1">VLOOKUP(MOD(BT106-1,3)*8+CQ106,Coef!$A$2:$C$25,3)</f>
        <v>C</v>
      </c>
      <c r="CS106" s="15">
        <f ca="1">(MOD(_xlfn.FLOOR.MATH(CO106/100000),20))</f>
        <v>15</v>
      </c>
      <c r="CT106" s="15" t="str">
        <f ca="1">VLOOKUP(MOD(MOD(BT106+1,2)*5+CS106,20)+1,Coef!$A$2:$C$21,3)</f>
        <v>R</v>
      </c>
      <c r="CU106" s="15"/>
      <c r="CV106" s="15" t="str">
        <f t="shared" ca="1" si="165"/>
        <v>26835</v>
      </c>
      <c r="CW106" s="15" t="str">
        <f t="shared" ca="1" si="165"/>
        <v>99681</v>
      </c>
      <c r="CX106" s="18" t="str">
        <f t="shared" ca="1" si="147"/>
        <v>326835 mE 5599681 mN 31 N</v>
      </c>
      <c r="CY106" s="15" t="str">
        <f t="shared" ca="1" si="148"/>
        <v>31UCR2683599681</v>
      </c>
    </row>
    <row r="107" spans="2:103">
      <c r="B107" s="38" t="s">
        <v>1347</v>
      </c>
      <c r="C107" s="72" t="str">
        <f t="shared" si="149"/>
        <v>32UPV9188650834</v>
      </c>
      <c r="D107" s="72">
        <f t="array" aca="1" ref="D107" ca="1">MATCH(TRUE,ISERROR(VALUE(MID(C107,ROW(INDIRECT("1:"&amp;LEN(C107))),1))),0)</f>
        <v>3</v>
      </c>
      <c r="E107" s="72">
        <f t="shared" ca="1" si="150"/>
        <v>32</v>
      </c>
      <c r="F107" s="72" t="str">
        <f t="shared" ca="1" si="151"/>
        <v>U</v>
      </c>
      <c r="G107" s="72" t="str">
        <f t="shared" ca="1" si="152"/>
        <v>P</v>
      </c>
      <c r="H107" s="72" t="str">
        <f t="shared" ca="1" si="153"/>
        <v>V</v>
      </c>
      <c r="I107" s="72">
        <f t="shared" ca="1" si="154"/>
        <v>10</v>
      </c>
      <c r="J107" s="72">
        <f t="shared" ca="1" si="155"/>
        <v>91886</v>
      </c>
      <c r="K107" s="72">
        <f t="shared" ca="1" si="156"/>
        <v>50834</v>
      </c>
      <c r="L107" s="72">
        <f t="shared" ca="1" si="157"/>
        <v>188.80604746885038</v>
      </c>
      <c r="M107" s="72">
        <f ca="1">VLOOKUP(G107,Coef!$C$2:$F$25,4)</f>
        <v>6</v>
      </c>
      <c r="N107" s="31">
        <f ca="1">VLOOKUP(F107,Coef!$C$4:$D$23,2)</f>
        <v>17</v>
      </c>
      <c r="O107" s="31">
        <f ca="1">MOD(VLOOKUP(H107,Coef!$C$2:$G$21,5)+MOD(E107+1,2)*15,20)</f>
        <v>15</v>
      </c>
      <c r="P107" s="31">
        <f ca="1">VLOOKUP(N107,Coef!$A$27:$B$46,2)</f>
        <v>5.34</v>
      </c>
      <c r="Q107" s="31">
        <f ca="1">VLOOKUP(N107,Coef!$A$27:$C$46,3)+O107/10-0.1</f>
        <v>5.4</v>
      </c>
      <c r="R107" s="31">
        <f ca="1">IF(Q107+0.1&lt;P107,Q107+2,Q107)</f>
        <v>5.4</v>
      </c>
      <c r="S107" s="72">
        <f ca="1">M107*100000+J107</f>
        <v>691886</v>
      </c>
      <c r="T107" s="72">
        <f ca="1">R107*1000000+K107</f>
        <v>5450834</v>
      </c>
      <c r="U107" s="72">
        <f ca="1">IF(N107&lt;11,T107-10000000,T107)</f>
        <v>5450834</v>
      </c>
      <c r="V107" s="72">
        <f ca="1">U107/(6366197.724*0.9996)</f>
        <v>0.85655762552348158</v>
      </c>
      <c r="W107" s="72">
        <f ca="1">(Coef!$J$9/(1+Coef!$J$8*(COS(V107))^2)^0.5)*Coef!$J$6</f>
        <v>6387804.3719347268</v>
      </c>
      <c r="X107" s="72">
        <f ca="1">6*E107-183</f>
        <v>9</v>
      </c>
      <c r="Y107" s="72">
        <f ca="1">(S107-500000)/W107</f>
        <v>3.0039429642376776E-2</v>
      </c>
      <c r="Z107" s="72">
        <f ca="1">SIN(2*V107)</f>
        <v>0.98988974419254028</v>
      </c>
      <c r="AA107" s="72">
        <f ca="1">Z107*(COS(V107))^2</f>
        <v>0.42474239960566157</v>
      </c>
      <c r="AB107" s="72">
        <f ca="1">V107+(Z107/2)</f>
        <v>1.3515024976197516</v>
      </c>
      <c r="AC107" s="72">
        <f ca="1">(3*AB107+AA107)/4</f>
        <v>1.1198124731162291</v>
      </c>
      <c r="AD107" s="72">
        <f ca="1">(5*AC107+AA107*(COS(V107))^2)/3</f>
        <v>1.9271036841495752</v>
      </c>
      <c r="AE107" s="72">
        <f ca="1">Coef!$J$6*Coef!$J$9*(V107-(Coef!$J$10*AB107)+(Coef!$J$11*AC107)-(Coef!$J$12*AD107))</f>
        <v>5436030.762832379</v>
      </c>
      <c r="AF107" s="72">
        <f ca="1">(U107-AE107)/W107</f>
        <v>2.3174218097003888E-3</v>
      </c>
      <c r="AG107" s="72">
        <f ca="1">((Coef!$J$8*Y107^2)/2)*(COS(V107))^2</f>
        <v>1.3047269362907325E-6</v>
      </c>
      <c r="AH107" s="72">
        <f ca="1">Y107*(1-(AG107/3))</f>
        <v>3.003941657795911E-2</v>
      </c>
      <c r="AI107" s="72">
        <f ca="1">AF107*(1-AG107)+V107</f>
        <v>0.85887504430957928</v>
      </c>
      <c r="AJ107" s="72">
        <f ca="1">(EXP(AH107)-EXP(-AH107))/2</f>
        <v>3.0043934542572592E-2</v>
      </c>
      <c r="AK107" s="72">
        <f ca="1">ATAN(AJ107/COS(AI107))</f>
        <v>4.5956312579773763E-2</v>
      </c>
      <c r="AL107" s="72">
        <f ca="1">ATAN(COS(AK107)*TAN(AI107))</f>
        <v>0.85835251526233403</v>
      </c>
      <c r="AM107" s="72">
        <f ca="1">V107+(1+Coef!$J$8*(COS(V107))^2-(3/2)*Coef!$J$8*SIN(V107)*COS(V107)*(AL107-V107))*(AL107-V107)</f>
        <v>0.85835768958116532</v>
      </c>
      <c r="AN107" s="34" t="str">
        <f t="shared" ca="1" si="74"/>
        <v>32 691886 5450834 N</v>
      </c>
      <c r="AO107" s="33">
        <f t="shared" ca="1" si="75"/>
        <v>49.180272925601201</v>
      </c>
      <c r="AP107" s="33">
        <f t="shared" ca="1" si="76"/>
        <v>11.633102752805009</v>
      </c>
      <c r="AQ107" s="72">
        <v>285</v>
      </c>
      <c r="AR107" s="72">
        <v>810000</v>
      </c>
      <c r="AS107" s="72">
        <f t="shared" ca="1" si="163"/>
        <v>0.85835768958116521</v>
      </c>
      <c r="AT107" s="72">
        <f t="shared" ca="1" si="163"/>
        <v>0.20303594525926344</v>
      </c>
      <c r="AU107" s="72">
        <f t="shared" si="163"/>
        <v>4.9741883681838397</v>
      </c>
      <c r="AV107" s="72">
        <f t="array" aca="1" ref="AV107" ca="1">ATAN((1-f)*TAN(AS107))</f>
        <v>0.85669591057385586</v>
      </c>
      <c r="AW107" s="72">
        <f t="shared" ca="1" si="77"/>
        <v>1.3501346932784608</v>
      </c>
      <c r="AX107" s="72">
        <f t="shared" ca="1" si="78"/>
        <v>-0.63262141472088618</v>
      </c>
      <c r="AY107" s="72">
        <f t="shared" ca="1" si="166"/>
        <v>4.0422837325668906E-3</v>
      </c>
      <c r="AZ107" s="72">
        <f t="shared" ca="1" si="114"/>
        <v>1.0085335716087222E-3</v>
      </c>
      <c r="BA107" s="72">
        <f t="shared" ca="1" si="115"/>
        <v>1.0010098062801343</v>
      </c>
      <c r="BB107" s="72">
        <f t="shared" ca="1" si="116"/>
        <v>1.0085331869262965E-3</v>
      </c>
      <c r="BC107" s="72">
        <f t="shared" ca="1" si="167"/>
        <v>0.1272950151338435</v>
      </c>
      <c r="BD107" s="75">
        <f t="shared" ca="1" si="117"/>
        <v>2.8275644016907653</v>
      </c>
      <c r="BE107" s="75">
        <f t="shared" ca="1" si="118"/>
        <v>-1.2186646490679773E-4</v>
      </c>
      <c r="BF107" s="75">
        <f t="shared" ca="1" si="168"/>
        <v>0.1271731486689367</v>
      </c>
      <c r="BG107" s="75">
        <f t="shared" ca="1" si="119"/>
        <v>2.8274425352258583</v>
      </c>
      <c r="BH107" s="75">
        <f t="shared" ca="1" si="120"/>
        <v>-1.2174560846334195E-4</v>
      </c>
      <c r="BI107" s="75">
        <f t="shared" ca="1" si="169"/>
        <v>0.12717326952538016</v>
      </c>
      <c r="BJ107" s="75">
        <f t="shared" ca="1" si="121"/>
        <v>2.8274426560823018</v>
      </c>
      <c r="BK107" s="75">
        <f t="shared" ca="1" si="122"/>
        <v>-1.2174572831537864E-4</v>
      </c>
      <c r="BL107" s="75">
        <f t="shared" ca="1" si="170"/>
        <v>0.12717326940552812</v>
      </c>
      <c r="BM107" s="72">
        <f t="array" aca="1" ref="BM107" ca="1">ATAN2((1-f)*SQRT(AX107^2+(SIN(AV107)*SIN(BL107)-COS(AV107)*COS(BL107)*COS(AU107))^2),SIN(AV107)*COS(BL107)+COS(AV107)*SIN(BL107)*COS(AU107))</f>
        <v>0.88218275036226179</v>
      </c>
      <c r="BN107" s="72">
        <f t="shared" ca="1" si="123"/>
        <v>-0.19360801668341737</v>
      </c>
      <c r="BO107" s="72">
        <f t="array" aca="1" ref="BO107" ca="1">f/16*(1-AX107^2)*(4+f*(4-3*(1-AX107^2)))</f>
        <v>5.0367305065289328E-4</v>
      </c>
      <c r="BP107" s="72">
        <f t="array" aca="1" ref="BP107" ca="1">BN107-(1-BO107)*f*AX107*(BL107+BO107*SIN(BL107)*(COS(BJ107)+BO107*COS(BL107)*(-1+2*COS(BJ107)^2)))</f>
        <v>-0.19333853917758356</v>
      </c>
      <c r="BQ107" s="72">
        <f t="shared" ca="1" si="124"/>
        <v>9.6974060816798768E-3</v>
      </c>
      <c r="BR107" s="13">
        <f t="shared" ca="1" si="125"/>
        <v>50.545348355000698</v>
      </c>
      <c r="BS107" s="13">
        <f t="shared" ca="1" si="126"/>
        <v>0.5556204407047538</v>
      </c>
      <c r="BT107" s="15">
        <f t="shared" ca="1" si="127"/>
        <v>31</v>
      </c>
      <c r="BU107" s="15">
        <f t="shared" ca="1" si="128"/>
        <v>3</v>
      </c>
      <c r="BV107" s="15">
        <f t="shared" ca="1" si="164"/>
        <v>0.88218275036226179</v>
      </c>
      <c r="BW107" s="15">
        <f t="shared" ca="1" si="164"/>
        <v>9.6974060816798768E-3</v>
      </c>
      <c r="BX107" s="15">
        <f t="shared" ca="1" si="129"/>
        <v>5.2359877559829883E-2</v>
      </c>
      <c r="BY107" s="15">
        <f t="shared" ca="1" si="130"/>
        <v>0.63546729714675598</v>
      </c>
      <c r="BZ107" s="16">
        <f t="shared" ca="1" si="131"/>
        <v>2.7215347483957311E-3</v>
      </c>
      <c r="CA107" s="15">
        <f t="shared" ca="1" si="132"/>
        <v>6390903.0026484039</v>
      </c>
      <c r="CB107" s="15">
        <f t="shared" ca="1" si="133"/>
        <v>1.2150551052732268</v>
      </c>
      <c r="CC107" s="15">
        <f t="shared" ca="1" si="134"/>
        <v>1.4763589088505322</v>
      </c>
      <c r="CD107" s="17">
        <f t="shared" ca="1" si="135"/>
        <v>0</v>
      </c>
      <c r="CE107" s="15">
        <f t="shared" ca="1" si="136"/>
        <v>-4.2662471478150006E-2</v>
      </c>
      <c r="CF107" s="16">
        <f t="shared" ca="1" si="137"/>
        <v>-0.47363737410213652</v>
      </c>
      <c r="CG107" s="15">
        <f t="shared" ca="1" si="138"/>
        <v>3.5481645308905767</v>
      </c>
      <c r="CH107" s="15">
        <f t="shared" ca="1" si="139"/>
        <v>-19.123681444940363</v>
      </c>
      <c r="CI107" s="15">
        <f t="shared" ca="1" si="140"/>
        <v>-23.040294187129987</v>
      </c>
      <c r="CJ107" s="15">
        <f t="shared" ca="1" si="141"/>
        <v>-259.23906445059248</v>
      </c>
      <c r="CK107" s="15">
        <f t="shared" ca="1" si="142"/>
        <v>-2027.6283440469838</v>
      </c>
      <c r="CL107" s="15">
        <f t="shared" ca="1" si="143"/>
        <v>-173251.18227779961</v>
      </c>
      <c r="CM107" s="15">
        <f t="shared" ca="1" si="144"/>
        <v>5604362.8003720641</v>
      </c>
      <c r="CN107" s="15">
        <f t="shared" ca="1" si="145"/>
        <v>326818.11819511151</v>
      </c>
      <c r="CO107" s="15">
        <f t="shared" ca="1" si="146"/>
        <v>5602121.0552519159</v>
      </c>
      <c r="CP107" s="15" t="str">
        <f ca="1">VLOOKUP(_xlfn.FLOOR.MATH(BR107/8+11),Coef!$B$4:$C$23,2)</f>
        <v>U</v>
      </c>
      <c r="CQ107" s="15">
        <f ca="1">_xlfn.FLOOR.MATH(CN107/100000)</f>
        <v>3</v>
      </c>
      <c r="CR107" s="15" t="str">
        <f ca="1">VLOOKUP(MOD(BT107-1,3)*8+CQ107,Coef!$A$2:$C$25,3)</f>
        <v>C</v>
      </c>
      <c r="CS107" s="15">
        <f ca="1">(MOD(_xlfn.FLOOR.MATH(CO107/100000),20))</f>
        <v>16</v>
      </c>
      <c r="CT107" s="15" t="str">
        <f ca="1">VLOOKUP(MOD(MOD(BT107+1,2)*5+CS107,20)+1,Coef!$A$2:$C$21,3)</f>
        <v>S</v>
      </c>
      <c r="CU107" s="15"/>
      <c r="CV107" s="15" t="str">
        <f t="shared" ca="1" si="165"/>
        <v>26818</v>
      </c>
      <c r="CW107" s="15" t="str">
        <f t="shared" ca="1" si="165"/>
        <v>02121</v>
      </c>
      <c r="CX107" s="18" t="str">
        <f t="shared" ca="1" si="147"/>
        <v>326818 mE 5602121 mN 31 N</v>
      </c>
      <c r="CY107" s="15" t="str">
        <f t="shared" ca="1" si="148"/>
        <v>31UCS2681802121</v>
      </c>
    </row>
    <row r="108" spans="2:103">
      <c r="B108" s="38" t="s">
        <v>1348</v>
      </c>
      <c r="C108" s="72" t="str">
        <f t="shared" si="149"/>
        <v>32UPV9288051610</v>
      </c>
      <c r="D108" s="72">
        <f t="array" aca="1" ref="D108" ca="1">MATCH(TRUE,ISERROR(VALUE(MID(C108,ROW(INDIRECT("1:"&amp;LEN(C108))),1))),0)</f>
        <v>3</v>
      </c>
      <c r="E108" s="72">
        <f t="shared" ca="1" si="150"/>
        <v>32</v>
      </c>
      <c r="F108" s="72" t="str">
        <f t="shared" ca="1" si="151"/>
        <v>U</v>
      </c>
      <c r="G108" s="72" t="str">
        <f t="shared" ca="1" si="152"/>
        <v>P</v>
      </c>
      <c r="H108" s="72" t="str">
        <f t="shared" ca="1" si="153"/>
        <v>V</v>
      </c>
      <c r="I108" s="72">
        <f t="shared" ca="1" si="154"/>
        <v>10</v>
      </c>
      <c r="J108" s="72">
        <f t="shared" ca="1" si="155"/>
        <v>92880</v>
      </c>
      <c r="K108" s="72">
        <f t="shared" ca="1" si="156"/>
        <v>51610</v>
      </c>
      <c r="L108" s="72">
        <f t="shared" ca="1" si="157"/>
        <v>188.80604746885038</v>
      </c>
      <c r="M108" s="72">
        <f ca="1">VLOOKUP(G108,Coef!$C$2:$F$25,4)</f>
        <v>6</v>
      </c>
      <c r="N108" s="31">
        <f ca="1">VLOOKUP(F108,Coef!$C$4:$D$23,2)</f>
        <v>17</v>
      </c>
      <c r="O108" s="31">
        <f ca="1">MOD(VLOOKUP(H108,Coef!$C$2:$G$21,5)+MOD(E108+1,2)*15,20)</f>
        <v>15</v>
      </c>
      <c r="P108" s="31">
        <f ca="1">VLOOKUP(N108,Coef!$A$27:$B$46,2)</f>
        <v>5.34</v>
      </c>
      <c r="Q108" s="31">
        <f ca="1">VLOOKUP(N108,Coef!$A$27:$C$46,3)+O108/10-0.1</f>
        <v>5.4</v>
      </c>
      <c r="R108" s="31">
        <f ca="1">IF(Q108+0.1&lt;P108,Q108+2,Q108)</f>
        <v>5.4</v>
      </c>
      <c r="S108" s="72">
        <f ca="1">M108*100000+J108</f>
        <v>692880</v>
      </c>
      <c r="T108" s="72">
        <f ca="1">R108*1000000+K108</f>
        <v>5451610</v>
      </c>
      <c r="U108" s="72">
        <f ca="1">IF(N108&lt;11,T108-10000000,T108)</f>
        <v>5451610</v>
      </c>
      <c r="V108" s="72">
        <f ca="1">U108/(6366197.724*0.9996)</f>
        <v>0.85667956809546342</v>
      </c>
      <c r="W108" s="72">
        <f ca="1">(Coef!$J$9/(1+Coef!$J$8*(COS(V108))^2)^0.5)*Coef!$J$6</f>
        <v>6387806.9627106469</v>
      </c>
      <c r="X108" s="72">
        <f ca="1">6*E108-183</f>
        <v>9</v>
      </c>
      <c r="Y108" s="72">
        <f ca="1">(S108-500000)/W108</f>
        <v>3.019502641923167E-2</v>
      </c>
      <c r="Z108" s="72">
        <f ca="1">SIN(2*V108)</f>
        <v>0.98985512233516126</v>
      </c>
      <c r="AA108" s="72">
        <f ca="1">Z108*(COS(V108))^2</f>
        <v>0.42460806101402393</v>
      </c>
      <c r="AB108" s="72">
        <f ca="1">V108+(Z108/2)</f>
        <v>1.351607129263044</v>
      </c>
      <c r="AC108" s="72">
        <f ca="1">(3*AB108+AA108)/4</f>
        <v>1.119857362200789</v>
      </c>
      <c r="AD108" s="72">
        <f ca="1">(5*AC108+AA108*(COS(V108))^2)/3</f>
        <v>1.9271422007944929</v>
      </c>
      <c r="AE108" s="72">
        <f ca="1">Coef!$J$6*Coef!$J$9*(V108-(Coef!$J$10*AB108)+(Coef!$J$11*AC108)-(Coef!$J$12*AD108))</f>
        <v>5436807.4625506345</v>
      </c>
      <c r="AF108" s="72">
        <f ca="1">(U108-AE108)/W108</f>
        <v>2.3173113301288724E-3</v>
      </c>
      <c r="AG108" s="72">
        <f ca="1">((Coef!$J$8*Y108^2)/2)*(COS(V108))^2</f>
        <v>1.3179074102300297E-6</v>
      </c>
      <c r="AH108" s="72">
        <f ca="1">Y108*(1-(AG108/3))</f>
        <v>3.0195013154481979E-2</v>
      </c>
      <c r="AI108" s="72">
        <f ca="1">AF108*(1-AG108)+V108</f>
        <v>0.8589968763715905</v>
      </c>
      <c r="AJ108" s="72">
        <f ca="1">(EXP(AH108)-EXP(-AH108))/2</f>
        <v>3.0199601691261846E-2</v>
      </c>
      <c r="AK108" s="72">
        <f ca="1">ATAN(AJ108/COS(AI108))</f>
        <v>4.6200603354621207E-2</v>
      </c>
      <c r="AL108" s="72">
        <f ca="1">ATAN(COS(AK108)*TAN(AI108))</f>
        <v>0.85846879390412167</v>
      </c>
      <c r="AM108" s="72">
        <f ca="1">V108+(1+Coef!$J$8*(COS(V108))^2-(3/2)*Coef!$J$8*SIN(V108)*COS(V108)*(AL108-V108))*(AL108-V108)</f>
        <v>0.85847395049065711</v>
      </c>
      <c r="AN108" s="34" t="str">
        <f t="shared" ca="1" si="74"/>
        <v>32 692880 5451610 N</v>
      </c>
      <c r="AO108" s="33">
        <f t="shared" ca="1" si="75"/>
        <v>49.186934185037444</v>
      </c>
      <c r="AP108" s="33">
        <f t="shared" ca="1" si="76"/>
        <v>11.647099583177749</v>
      </c>
      <c r="AQ108" s="72">
        <v>285</v>
      </c>
      <c r="AR108" s="72">
        <v>810000</v>
      </c>
      <c r="AS108" s="72">
        <f t="shared" ca="1" si="163"/>
        <v>0.85847395049065711</v>
      </c>
      <c r="AT108" s="72">
        <f t="shared" ca="1" si="163"/>
        <v>0.20328023603411086</v>
      </c>
      <c r="AU108" s="72">
        <f t="shared" si="163"/>
        <v>4.9741883681838397</v>
      </c>
      <c r="AV108" s="72">
        <f t="array" aca="1" ref="AV108" ca="1">ATAN((1-f)*TAN(AS108))</f>
        <v>0.8568122276728064</v>
      </c>
      <c r="AW108" s="72">
        <f t="shared" ca="1" si="77"/>
        <v>1.3501848814736228</v>
      </c>
      <c r="AX108" s="72">
        <f t="shared" ca="1" si="78"/>
        <v>-0.63253650669968187</v>
      </c>
      <c r="AY108" s="72">
        <f t="shared" ca="1" si="166"/>
        <v>4.0430077031607817E-3</v>
      </c>
      <c r="AZ108" s="72">
        <f t="shared" ca="1" si="114"/>
        <v>1.0087138353307046E-3</v>
      </c>
      <c r="BA108" s="72">
        <f t="shared" ca="1" si="115"/>
        <v>1.0010099869990905</v>
      </c>
      <c r="BB108" s="72">
        <f t="shared" ca="1" si="116"/>
        <v>1.0087134504419694E-3</v>
      </c>
      <c r="BC108" s="72">
        <f t="shared" ca="1" si="167"/>
        <v>0.12729499215243215</v>
      </c>
      <c r="BD108" s="75">
        <f t="shared" ca="1" si="117"/>
        <v>2.8276647550996779</v>
      </c>
      <c r="BE108" s="75">
        <f t="shared" ca="1" si="118"/>
        <v>-1.2189221280276847E-4</v>
      </c>
      <c r="BF108" s="75">
        <f t="shared" ca="1" si="168"/>
        <v>0.12717309993962939</v>
      </c>
      <c r="BG108" s="75">
        <f t="shared" ca="1" si="119"/>
        <v>2.8275428628868751</v>
      </c>
      <c r="BH108" s="75">
        <f t="shared" ca="1" si="120"/>
        <v>-1.2177130691098634E-4</v>
      </c>
      <c r="BI108" s="75">
        <f t="shared" ca="1" si="169"/>
        <v>0.12717322084552116</v>
      </c>
      <c r="BJ108" s="75">
        <f t="shared" ca="1" si="121"/>
        <v>2.8275429837927666</v>
      </c>
      <c r="BK108" s="75">
        <f t="shared" ca="1" si="122"/>
        <v>-1.2177142683578106E-4</v>
      </c>
      <c r="BL108" s="75">
        <f t="shared" ca="1" si="170"/>
        <v>0.12717322072559636</v>
      </c>
      <c r="BM108" s="72">
        <f t="array" aca="1" ref="BM108" ca="1">ATAN2((1-f)*SQRT(AX108^2+(SIN(AV108)*SIN(BL108)-COS(AV108)*COS(BL108)*COS(AU108))^2),SIN(AV108)*COS(BL108)+COS(AV108)*SIN(BL108)*COS(AU108))</f>
        <v>0.8822968152776709</v>
      </c>
      <c r="BN108" s="72">
        <f t="shared" ca="1" si="123"/>
        <v>-0.19363504689010147</v>
      </c>
      <c r="BO108" s="72">
        <f t="array" aca="1" ref="BO108" ca="1">f/16*(1-AX108^2)*(4+f*(4-3*(1-AX108^2)))</f>
        <v>5.0376312236622236E-4</v>
      </c>
      <c r="BP108" s="72">
        <f t="array" aca="1" ref="BP108" ca="1">BN108-(1-BO108)*f*AX108*(BL108+BO108*SIN(BL108)*(COS(BJ108)+BO108*COS(BL108)*(-1+2*COS(BJ108)^2)))</f>
        <v>-0.19336560570712558</v>
      </c>
      <c r="BQ108" s="72">
        <f t="shared" ca="1" si="124"/>
        <v>9.9146303269852798E-3</v>
      </c>
      <c r="BR108" s="13">
        <f t="shared" ca="1" si="125"/>
        <v>50.551883793244151</v>
      </c>
      <c r="BS108" s="13">
        <f t="shared" ca="1" si="126"/>
        <v>0.56806647316866787</v>
      </c>
      <c r="BT108" s="15">
        <f t="shared" ca="1" si="127"/>
        <v>31</v>
      </c>
      <c r="BU108" s="15">
        <f t="shared" ca="1" si="128"/>
        <v>3</v>
      </c>
      <c r="BV108" s="15">
        <f t="shared" ca="1" si="164"/>
        <v>0.88229681527767079</v>
      </c>
      <c r="BW108" s="15">
        <f t="shared" ca="1" si="164"/>
        <v>9.9146303269852798E-3</v>
      </c>
      <c r="BX108" s="15">
        <f t="shared" ca="1" si="129"/>
        <v>5.2359877559829883E-2</v>
      </c>
      <c r="BY108" s="15">
        <f t="shared" ca="1" si="130"/>
        <v>0.63537922032265148</v>
      </c>
      <c r="BZ108" s="16">
        <f t="shared" ca="1" si="131"/>
        <v>2.7207803821940116E-3</v>
      </c>
      <c r="CA108" s="15">
        <f t="shared" ca="1" si="132"/>
        <v>6390905.4066478098</v>
      </c>
      <c r="CB108" s="15">
        <f t="shared" ca="1" si="133"/>
        <v>1.2153376100977131</v>
      </c>
      <c r="CC108" s="15">
        <f t="shared" ca="1" si="134"/>
        <v>1.477045506518021</v>
      </c>
      <c r="CD108" s="17">
        <f t="shared" ca="1" si="135"/>
        <v>0</v>
      </c>
      <c r="CE108" s="15">
        <f t="shared" ca="1" si="136"/>
        <v>-4.2445247232844603E-2</v>
      </c>
      <c r="CF108" s="16">
        <f t="shared" ca="1" si="137"/>
        <v>-0.47432472613582699</v>
      </c>
      <c r="CG108" s="15">
        <f t="shared" ca="1" si="138"/>
        <v>3.5474711275052782</v>
      </c>
      <c r="CH108" s="15">
        <f t="shared" ca="1" si="139"/>
        <v>-19.133979210259547</v>
      </c>
      <c r="CI108" s="15">
        <f t="shared" ca="1" si="140"/>
        <v>-23.078541670982627</v>
      </c>
      <c r="CJ108" s="15">
        <f t="shared" ca="1" si="141"/>
        <v>-259.20946011548551</v>
      </c>
      <c r="CK108" s="15">
        <f t="shared" ca="1" si="142"/>
        <v>-2028.6677453605887</v>
      </c>
      <c r="CL108" s="15">
        <f t="shared" ca="1" si="143"/>
        <v>-172345.30474268223</v>
      </c>
      <c r="CM108" s="15">
        <f t="shared" ca="1" si="144"/>
        <v>5605060.6756260861</v>
      </c>
      <c r="CN108" s="15">
        <f t="shared" ca="1" si="145"/>
        <v>327723.63337921479</v>
      </c>
      <c r="CO108" s="15">
        <f t="shared" ca="1" si="146"/>
        <v>5602818.6513558356</v>
      </c>
      <c r="CP108" s="15" t="str">
        <f ca="1">VLOOKUP(_xlfn.FLOOR.MATH(BR108/8+11),Coef!$B$4:$C$23,2)</f>
        <v>U</v>
      </c>
      <c r="CQ108" s="15">
        <f ca="1">_xlfn.FLOOR.MATH(CN108/100000)</f>
        <v>3</v>
      </c>
      <c r="CR108" s="15" t="str">
        <f ca="1">VLOOKUP(MOD(BT108-1,3)*8+CQ108,Coef!$A$2:$C$25,3)</f>
        <v>C</v>
      </c>
      <c r="CS108" s="15">
        <f ca="1">(MOD(_xlfn.FLOOR.MATH(CO108/100000),20))</f>
        <v>16</v>
      </c>
      <c r="CT108" s="15" t="str">
        <f ca="1">VLOOKUP(MOD(MOD(BT108+1,2)*5+CS108,20)+1,Coef!$A$2:$C$21,3)</f>
        <v>S</v>
      </c>
      <c r="CU108" s="15"/>
      <c r="CV108" s="15" t="str">
        <f t="shared" ca="1" si="165"/>
        <v>27723</v>
      </c>
      <c r="CW108" s="15" t="str">
        <f t="shared" ca="1" si="165"/>
        <v>02818</v>
      </c>
      <c r="CX108" s="18" t="str">
        <f t="shared" ca="1" si="147"/>
        <v>327723 mE 5602818 mN 31 N</v>
      </c>
      <c r="CY108" s="15" t="str">
        <f t="shared" ca="1" si="148"/>
        <v>31UCS2772302818</v>
      </c>
    </row>
    <row r="109" spans="2:103">
      <c r="B109" s="38" t="s">
        <v>1349</v>
      </c>
      <c r="C109" s="72" t="str">
        <f t="shared" si="149"/>
        <v>32UPV9311252521</v>
      </c>
      <c r="D109" s="72">
        <f t="array" aca="1" ref="D109" ca="1">MATCH(TRUE,ISERROR(VALUE(MID(C109,ROW(INDIRECT("1:"&amp;LEN(C109))),1))),0)</f>
        <v>3</v>
      </c>
      <c r="E109" s="72">
        <f t="shared" ca="1" si="150"/>
        <v>32</v>
      </c>
      <c r="F109" s="72" t="str">
        <f t="shared" ca="1" si="151"/>
        <v>U</v>
      </c>
      <c r="G109" s="72" t="str">
        <f t="shared" ca="1" si="152"/>
        <v>P</v>
      </c>
      <c r="H109" s="72" t="str">
        <f t="shared" ca="1" si="153"/>
        <v>V</v>
      </c>
      <c r="I109" s="72">
        <f t="shared" ca="1" si="154"/>
        <v>10</v>
      </c>
      <c r="J109" s="72">
        <f t="shared" ca="1" si="155"/>
        <v>93112</v>
      </c>
      <c r="K109" s="72">
        <f t="shared" ca="1" si="156"/>
        <v>52521</v>
      </c>
      <c r="L109" s="72">
        <f t="shared" ca="1" si="157"/>
        <v>188.80604746885038</v>
      </c>
      <c r="M109" s="72">
        <f ca="1">VLOOKUP(G109,Coef!$C$2:$F$25,4)</f>
        <v>6</v>
      </c>
      <c r="N109" s="31">
        <f ca="1">VLOOKUP(F109,Coef!$C$4:$D$23,2)</f>
        <v>17</v>
      </c>
      <c r="O109" s="31">
        <f ca="1">MOD(VLOOKUP(H109,Coef!$C$2:$G$21,5)+MOD(E109+1,2)*15,20)</f>
        <v>15</v>
      </c>
      <c r="P109" s="31">
        <f ca="1">VLOOKUP(N109,Coef!$A$27:$B$46,2)</f>
        <v>5.34</v>
      </c>
      <c r="Q109" s="31">
        <f ca="1">VLOOKUP(N109,Coef!$A$27:$C$46,3)+O109/10-0.1</f>
        <v>5.4</v>
      </c>
      <c r="R109" s="31">
        <f ca="1">IF(Q109+0.1&lt;P109,Q109+2,Q109)</f>
        <v>5.4</v>
      </c>
      <c r="S109" s="72">
        <f ca="1">M109*100000+J109</f>
        <v>693112</v>
      </c>
      <c r="T109" s="72">
        <f ca="1">R109*1000000+K109</f>
        <v>5452521</v>
      </c>
      <c r="U109" s="72">
        <f ca="1">IF(N109&lt;11,T109-10000000,T109)</f>
        <v>5452521</v>
      </c>
      <c r="V109" s="72">
        <f ca="1">U109/(6366197.724*0.9996)</f>
        <v>0.85682272490355038</v>
      </c>
      <c r="W109" s="72">
        <f ca="1">(Coef!$J$9/(1+Coef!$J$8*(COS(V109))^2)^0.5)*Coef!$J$6</f>
        <v>6387810.0040897289</v>
      </c>
      <c r="X109" s="72">
        <f ca="1">6*E109-183</f>
        <v>9</v>
      </c>
      <c r="Y109" s="72">
        <f ca="1">(S109-500000)/W109</f>
        <v>3.0231331219363451E-2</v>
      </c>
      <c r="Z109" s="72">
        <f ca="1">SIN(2*V109)</f>
        <v>0.98981440221398032</v>
      </c>
      <c r="AA109" s="72">
        <f ca="1">Z109*(COS(V109))^2</f>
        <v>0.42445033544804389</v>
      </c>
      <c r="AB109" s="72">
        <f ca="1">V109+(Z109/2)</f>
        <v>1.3517299260105404</v>
      </c>
      <c r="AC109" s="72">
        <f ca="1">(3*AB109+AA109)/4</f>
        <v>1.1199100283699164</v>
      </c>
      <c r="AD109" s="72">
        <f ca="1">(5*AC109+AA109*(COS(V109))^2)/3</f>
        <v>1.9271873766717427</v>
      </c>
      <c r="AE109" s="72">
        <f ca="1">Coef!$J$6*Coef!$J$9*(V109-(Coef!$J$10*AB109)+(Coef!$J$11*AC109)-(Coef!$J$12*AD109))</f>
        <v>5437719.2852041638</v>
      </c>
      <c r="AF109" s="72">
        <f ca="1">(U109-AE109)/W109</f>
        <v>2.3171814418963001E-3</v>
      </c>
      <c r="AG109" s="72">
        <f ca="1">((Coef!$J$8*Y109^2)/2)*(COS(V109))^2</f>
        <v>1.3206420688168115E-6</v>
      </c>
      <c r="AH109" s="72">
        <f ca="1">Y109*(1-(AG109/3))</f>
        <v>3.0231317911107516E-2</v>
      </c>
      <c r="AI109" s="72">
        <f ca="1">AF109*(1-AG109)+V109</f>
        <v>0.85913990328527934</v>
      </c>
      <c r="AJ109" s="72">
        <f ca="1">(EXP(AH109)-EXP(-AH109))/2</f>
        <v>3.0235923019282906E-2</v>
      </c>
      <c r="AK109" s="72">
        <f ca="1">ATAN(AJ109/COS(AI109))</f>
        <v>4.6263749980393051E-2</v>
      </c>
      <c r="AL109" s="72">
        <f ca="1">ATAN(COS(AK109)*TAN(AI109))</f>
        <v>0.85861039804503658</v>
      </c>
      <c r="AM109" s="72">
        <f ca="1">V109+(1+Coef!$J$8*(COS(V109))^2-(3/2)*Coef!$J$8*SIN(V109)*COS(V109)*(AL109-V109))*(AL109-V109)</f>
        <v>0.85861554846407473</v>
      </c>
      <c r="AN109" s="34" t="str">
        <f t="shared" ca="1" si="74"/>
        <v>32 693112 5452521 N</v>
      </c>
      <c r="AO109" s="33">
        <f t="shared" ca="1" si="75"/>
        <v>49.195047151301878</v>
      </c>
      <c r="AP109" s="33">
        <f t="shared" ca="1" si="76"/>
        <v>11.650717618324967</v>
      </c>
      <c r="AQ109" s="72">
        <v>285</v>
      </c>
      <c r="AR109" s="72">
        <v>810000</v>
      </c>
      <c r="AS109" s="72">
        <f t="shared" ca="1" si="163"/>
        <v>0.85861554846407473</v>
      </c>
      <c r="AT109" s="72">
        <f t="shared" ca="1" si="163"/>
        <v>0.20334338265988269</v>
      </c>
      <c r="AU109" s="72">
        <f t="shared" si="163"/>
        <v>4.9741883681838397</v>
      </c>
      <c r="AV109" s="72">
        <f t="array" aca="1" ref="AV109" ca="1">ATAN((1-f)*TAN(AS109))</f>
        <v>0.85695389420264234</v>
      </c>
      <c r="AW109" s="72">
        <f t="shared" ca="1" si="77"/>
        <v>1.3502459952376531</v>
      </c>
      <c r="AX109" s="72">
        <f t="shared" ca="1" si="78"/>
        <v>-0.63243308278945953</v>
      </c>
      <c r="AY109" s="72">
        <f t="shared" ca="1" si="166"/>
        <v>4.0438894187230035E-3</v>
      </c>
      <c r="AZ109" s="72">
        <f t="shared" ca="1" si="114"/>
        <v>1.0089333762942796E-3</v>
      </c>
      <c r="BA109" s="72">
        <f t="shared" ca="1" si="115"/>
        <v>1.0010102070945885</v>
      </c>
      <c r="BB109" s="72">
        <f t="shared" ca="1" si="116"/>
        <v>1.0089329911541832E-3</v>
      </c>
      <c r="BC109" s="72">
        <f t="shared" ca="1" si="167"/>
        <v>0.12729496416365194</v>
      </c>
      <c r="BD109" s="75">
        <f t="shared" ca="1" si="117"/>
        <v>2.8277869546389582</v>
      </c>
      <c r="BE109" s="75">
        <f t="shared" ca="1" si="118"/>
        <v>-1.2192357032626655E-4</v>
      </c>
      <c r="BF109" s="75">
        <f t="shared" ca="1" si="168"/>
        <v>0.12717304059332568</v>
      </c>
      <c r="BG109" s="75">
        <f t="shared" ca="1" si="119"/>
        <v>2.8276650310686318</v>
      </c>
      <c r="BH109" s="75">
        <f t="shared" ca="1" si="120"/>
        <v>-1.2180260419982729E-4</v>
      </c>
      <c r="BI109" s="75">
        <f t="shared" ca="1" si="169"/>
        <v>0.1271731615594521</v>
      </c>
      <c r="BJ109" s="75">
        <f t="shared" ca="1" si="121"/>
        <v>2.8276651520347582</v>
      </c>
      <c r="BK109" s="75">
        <f t="shared" ca="1" si="122"/>
        <v>-1.2180272421327049E-4</v>
      </c>
      <c r="BL109" s="75">
        <f t="shared" ca="1" si="170"/>
        <v>0.12717316143943866</v>
      </c>
      <c r="BM109" s="72">
        <f t="array" aca="1" ref="BM109" ca="1">ATAN2((1-f)*SQRT(AX109^2+(SIN(AV109)*SIN(BL109)-COS(AV109)*COS(BL109)*COS(AU109))^2),SIN(AV109)*COS(BL109)+COS(AV109)*SIN(BL109)*COS(AU109))</f>
        <v>0.88243573786687857</v>
      </c>
      <c r="BN109" s="72">
        <f t="shared" ca="1" si="123"/>
        <v>-0.19366798144487499</v>
      </c>
      <c r="BO109" s="72">
        <f t="array" aca="1" ref="BO109" ca="1">f/16*(1-AX109^2)*(4+f*(4-3*(1-AX109^2)))</f>
        <v>5.0387281961700127E-4</v>
      </c>
      <c r="BP109" s="72">
        <f t="array" aca="1" ref="BP109" ca="1">BN109-(1-BO109)*f*AX109*(BL109+BO109*SIN(BL109)*(COS(BJ109)+BO109*COS(BL109)*(-1+2*COS(BJ109)^2)))</f>
        <v>-0.19339858450559527</v>
      </c>
      <c r="BQ109" s="72">
        <f t="shared" ca="1" si="124"/>
        <v>9.9447981542874209E-3</v>
      </c>
      <c r="BR109" s="13">
        <f t="shared" ca="1" si="125"/>
        <v>50.559843471284779</v>
      </c>
      <c r="BS109" s="13">
        <f t="shared" ca="1" si="126"/>
        <v>0.56979496235016003</v>
      </c>
      <c r="BT109" s="15">
        <f t="shared" ca="1" si="127"/>
        <v>31</v>
      </c>
      <c r="BU109" s="15">
        <f t="shared" ca="1" si="128"/>
        <v>3</v>
      </c>
      <c r="BV109" s="15">
        <f t="shared" ca="1" si="164"/>
        <v>0.88243573786687857</v>
      </c>
      <c r="BW109" s="15">
        <f t="shared" ca="1" si="164"/>
        <v>9.9447981542874191E-3</v>
      </c>
      <c r="BX109" s="15">
        <f t="shared" ca="1" si="129"/>
        <v>5.2359877559829883E-2</v>
      </c>
      <c r="BY109" s="15">
        <f t="shared" ca="1" si="130"/>
        <v>0.63527193813180904</v>
      </c>
      <c r="BZ109" s="16">
        <f t="shared" ca="1" si="131"/>
        <v>2.719861665848524E-3</v>
      </c>
      <c r="CA109" s="15">
        <f t="shared" ca="1" si="132"/>
        <v>6390908.3343986878</v>
      </c>
      <c r="CB109" s="15">
        <f t="shared" ca="1" si="133"/>
        <v>1.2156817857851605</v>
      </c>
      <c r="CC109" s="15">
        <f t="shared" ca="1" si="134"/>
        <v>1.4778822042897968</v>
      </c>
      <c r="CD109" s="17">
        <f t="shared" ca="1" si="135"/>
        <v>0</v>
      </c>
      <c r="CE109" s="15">
        <f t="shared" ca="1" si="136"/>
        <v>-4.2415079405542462E-2</v>
      </c>
      <c r="CF109" s="16">
        <f t="shared" ca="1" si="137"/>
        <v>-0.47516234262394824</v>
      </c>
      <c r="CG109" s="15">
        <f t="shared" ca="1" si="138"/>
        <v>3.5466261412927653</v>
      </c>
      <c r="CH109" s="15">
        <f t="shared" ca="1" si="139"/>
        <v>-19.146526965200916</v>
      </c>
      <c r="CI109" s="15">
        <f t="shared" ca="1" si="140"/>
        <v>-23.125148990121534</v>
      </c>
      <c r="CJ109" s="15">
        <f t="shared" ca="1" si="141"/>
        <v>-259.17316135339604</v>
      </c>
      <c r="CK109" s="15">
        <f t="shared" ca="1" si="142"/>
        <v>-2029.9336882927862</v>
      </c>
      <c r="CL109" s="15">
        <f t="shared" ca="1" si="143"/>
        <v>-172193.81034320328</v>
      </c>
      <c r="CM109" s="15">
        <f t="shared" ca="1" si="144"/>
        <v>5605941.9398743547</v>
      </c>
      <c r="CN109" s="15">
        <f t="shared" ca="1" si="145"/>
        <v>327875.06718093401</v>
      </c>
      <c r="CO109" s="15">
        <f t="shared" ca="1" si="146"/>
        <v>5603699.5630984055</v>
      </c>
      <c r="CP109" s="15" t="str">
        <f ca="1">VLOOKUP(_xlfn.FLOOR.MATH(BR109/8+11),Coef!$B$4:$C$23,2)</f>
        <v>U</v>
      </c>
      <c r="CQ109" s="15">
        <f ca="1">_xlfn.FLOOR.MATH(CN109/100000)</f>
        <v>3</v>
      </c>
      <c r="CR109" s="15" t="str">
        <f ca="1">VLOOKUP(MOD(BT109-1,3)*8+CQ109,Coef!$A$2:$C$25,3)</f>
        <v>C</v>
      </c>
      <c r="CS109" s="15">
        <f ca="1">(MOD(_xlfn.FLOOR.MATH(CO109/100000),20))</f>
        <v>16</v>
      </c>
      <c r="CT109" s="15" t="str">
        <f ca="1">VLOOKUP(MOD(MOD(BT109+1,2)*5+CS109,20)+1,Coef!$A$2:$C$21,3)</f>
        <v>S</v>
      </c>
      <c r="CU109" s="15"/>
      <c r="CV109" s="15" t="str">
        <f t="shared" ca="1" si="165"/>
        <v>27875</v>
      </c>
      <c r="CW109" s="15" t="str">
        <f t="shared" ca="1" si="165"/>
        <v>03699</v>
      </c>
      <c r="CX109" s="18" t="str">
        <f t="shared" ca="1" si="147"/>
        <v>327875 mE 5603699 mN 31 N</v>
      </c>
      <c r="CY109" s="15" t="str">
        <f t="shared" ca="1" si="148"/>
        <v>31UCS2787503699</v>
      </c>
    </row>
    <row r="110" spans="2:103">
      <c r="B110" s="38" t="s">
        <v>1350</v>
      </c>
      <c r="C110" s="72" t="str">
        <f t="shared" si="149"/>
        <v>32UPV9331653821</v>
      </c>
      <c r="D110" s="72">
        <f t="array" aca="1" ref="D110" ca="1">MATCH(TRUE,ISERROR(VALUE(MID(C110,ROW(INDIRECT("1:"&amp;LEN(C110))),1))),0)</f>
        <v>3</v>
      </c>
      <c r="E110" s="72">
        <f t="shared" ca="1" si="150"/>
        <v>32</v>
      </c>
      <c r="F110" s="72" t="str">
        <f t="shared" ca="1" si="151"/>
        <v>U</v>
      </c>
      <c r="G110" s="72" t="str">
        <f t="shared" ca="1" si="152"/>
        <v>P</v>
      </c>
      <c r="H110" s="72" t="str">
        <f t="shared" ca="1" si="153"/>
        <v>V</v>
      </c>
      <c r="I110" s="72">
        <f t="shared" ca="1" si="154"/>
        <v>10</v>
      </c>
      <c r="J110" s="72">
        <f t="shared" ca="1" si="155"/>
        <v>93316</v>
      </c>
      <c r="K110" s="72">
        <f t="shared" ca="1" si="156"/>
        <v>53821</v>
      </c>
      <c r="L110" s="72">
        <f t="shared" ca="1" si="157"/>
        <v>188.80604746885038</v>
      </c>
      <c r="M110" s="72">
        <f ca="1">VLOOKUP(G110,Coef!$C$2:$F$25,4)</f>
        <v>6</v>
      </c>
      <c r="N110" s="31">
        <f ca="1">VLOOKUP(F110,Coef!$C$4:$D$23,2)</f>
        <v>17</v>
      </c>
      <c r="O110" s="31">
        <f ca="1">MOD(VLOOKUP(H110,Coef!$C$2:$G$21,5)+MOD(E110+1,2)*15,20)</f>
        <v>15</v>
      </c>
      <c r="P110" s="31">
        <f ca="1">VLOOKUP(N110,Coef!$A$27:$B$46,2)</f>
        <v>5.34</v>
      </c>
      <c r="Q110" s="31">
        <f ca="1">VLOOKUP(N110,Coef!$A$27:$C$46,3)+O110/10-0.1</f>
        <v>5.4</v>
      </c>
      <c r="R110" s="31">
        <f ca="1">IF(Q110+0.1&lt;P110,Q110+2,Q110)</f>
        <v>5.4</v>
      </c>
      <c r="S110" s="72">
        <f ca="1">M110*100000+J110</f>
        <v>693316</v>
      </c>
      <c r="T110" s="72">
        <f ca="1">R110*1000000+K110</f>
        <v>5453821</v>
      </c>
      <c r="U110" s="72">
        <f ca="1">IF(N110&lt;11,T110-10000000,T110)</f>
        <v>5453821</v>
      </c>
      <c r="V110" s="72">
        <f ca="1">U110/(6366197.724*0.9996)</f>
        <v>0.85702701014011795</v>
      </c>
      <c r="W110" s="72">
        <f ca="1">(Coef!$J$9/(1+Coef!$J$8*(COS(V110))^2)^0.5)*Coef!$J$6</f>
        <v>6387814.3439382771</v>
      </c>
      <c r="X110" s="72">
        <f ca="1">6*E110-183</f>
        <v>9</v>
      </c>
      <c r="Y110" s="72">
        <f ca="1">(S110-500000)/W110</f>
        <v>3.0263246486405389E-2</v>
      </c>
      <c r="Z110" s="72">
        <f ca="1">SIN(2*V110)</f>
        <v>0.98975615395911687</v>
      </c>
      <c r="AA110" s="72">
        <f ca="1">Z110*(COS(V110))^2</f>
        <v>0.42422523030985798</v>
      </c>
      <c r="AB110" s="72">
        <f ca="1">V110+(Z110/2)</f>
        <v>1.3519050871196763</v>
      </c>
      <c r="AC110" s="72">
        <f ca="1">(3*AB110+AA110)/4</f>
        <v>1.1199851229172217</v>
      </c>
      <c r="AD110" s="72">
        <f ca="1">(5*AC110+AA110*(COS(V110))^2)/3</f>
        <v>1.9272517652927939</v>
      </c>
      <c r="AE110" s="72">
        <f ca="1">Coef!$J$6*Coef!$J$9*(V110-(Coef!$J$10*AB110)+(Coef!$J$11*AC110)-(Coef!$J$12*AD110))</f>
        <v>5439020.4613887612</v>
      </c>
      <c r="AF110" s="72">
        <f ca="1">(U110-AE110)/W110</f>
        <v>2.3169957381876335E-3</v>
      </c>
      <c r="AG110" s="72">
        <f ca="1">((Coef!$J$8*Y110^2)/2)*(COS(V110))^2</f>
        <v>1.3228079173186696E-6</v>
      </c>
      <c r="AH110" s="72">
        <f ca="1">Y110*(1-(AG110/3))</f>
        <v>3.0263233142251371E-2</v>
      </c>
      <c r="AI110" s="72">
        <f ca="1">AF110*(1-AG110)+V110</f>
        <v>0.85934400281336532</v>
      </c>
      <c r="AJ110" s="72">
        <f ca="1">(EXP(AH110)-EXP(-AH110))/2</f>
        <v>3.0267852851126653E-2</v>
      </c>
      <c r="AK110" s="72">
        <f ca="1">ATAN(AJ110/COS(AI110))</f>
        <v>4.6323484030448489E-2</v>
      </c>
      <c r="AL110" s="72">
        <f ca="1">ATAN(COS(AK110)*TAN(AI110))</f>
        <v>0.85881316086085635</v>
      </c>
      <c r="AM110" s="72">
        <f ca="1">V110+(1+Coef!$J$8*(COS(V110))^2-(3/2)*Coef!$J$8*SIN(V110)*COS(V110)*(AL110-V110))*(AL110-V110)</f>
        <v>0.85881830447421481</v>
      </c>
      <c r="AN110" s="34" t="str">
        <f t="shared" ca="1" si="74"/>
        <v>32 693316 5453821 N</v>
      </c>
      <c r="AO110" s="33">
        <f t="shared" ca="1" si="75"/>
        <v>49.206664214953818</v>
      </c>
      <c r="AP110" s="33">
        <f t="shared" ca="1" si="76"/>
        <v>11.654140127286366</v>
      </c>
      <c r="AQ110" s="72">
        <v>285</v>
      </c>
      <c r="AR110" s="72">
        <v>810000</v>
      </c>
      <c r="AS110" s="72">
        <f t="shared" ca="1" si="163"/>
        <v>0.85881830447421492</v>
      </c>
      <c r="AT110" s="72">
        <f t="shared" ca="1" si="163"/>
        <v>0.20340311670993813</v>
      </c>
      <c r="AU110" s="72">
        <f t="shared" si="163"/>
        <v>4.9741883681838397</v>
      </c>
      <c r="AV110" s="72">
        <f t="array" aca="1" ref="AV110" ca="1">ATAN((1-f)*TAN(AS110))</f>
        <v>0.85715674861182489</v>
      </c>
      <c r="AW110" s="72">
        <f t="shared" ca="1" si="77"/>
        <v>1.3503334817482435</v>
      </c>
      <c r="AX110" s="72">
        <f t="shared" ca="1" si="78"/>
        <v>-0.63228496645648036</v>
      </c>
      <c r="AY110" s="72">
        <f t="shared" ca="1" si="166"/>
        <v>4.045151897644074E-3</v>
      </c>
      <c r="AZ110" s="72">
        <f t="shared" ca="1" si="114"/>
        <v>1.0092477243160711E-3</v>
      </c>
      <c r="BA110" s="72">
        <f t="shared" ca="1" si="115"/>
        <v>1.0010105222368262</v>
      </c>
      <c r="BB110" s="72">
        <f t="shared" ca="1" si="116"/>
        <v>1.0092473388158742E-3</v>
      </c>
      <c r="BC110" s="72">
        <f t="shared" ca="1" si="167"/>
        <v>0.12729492408812929</v>
      </c>
      <c r="BD110" s="75">
        <f t="shared" ca="1" si="117"/>
        <v>2.8279618875846162</v>
      </c>
      <c r="BE110" s="75">
        <f t="shared" ca="1" si="118"/>
        <v>-1.2196846835536792E-4</v>
      </c>
      <c r="BF110" s="75">
        <f t="shared" ca="1" si="168"/>
        <v>0.12717295561977393</v>
      </c>
      <c r="BG110" s="75">
        <f t="shared" ca="1" si="119"/>
        <v>2.8278399191162609</v>
      </c>
      <c r="BH110" s="75">
        <f t="shared" ca="1" si="120"/>
        <v>-1.218474159591741E-4</v>
      </c>
      <c r="BI110" s="75">
        <f t="shared" ca="1" si="169"/>
        <v>0.12717307667217012</v>
      </c>
      <c r="BJ110" s="75">
        <f t="shared" ca="1" si="121"/>
        <v>2.827840040168657</v>
      </c>
      <c r="BK110" s="75">
        <f t="shared" ca="1" si="122"/>
        <v>-1.2184753609961922E-4</v>
      </c>
      <c r="BL110" s="75">
        <f t="shared" ca="1" si="170"/>
        <v>0.12717307655202967</v>
      </c>
      <c r="BM110" s="72">
        <f t="array" aca="1" ref="BM110" ca="1">ATAN2((1-f)*SQRT(AX110^2+(SIN(AV110)*SIN(BL110)-COS(AV110)*COS(BL110)*COS(AU110))^2),SIN(AV110)*COS(BL110)+COS(AV110)*SIN(BL110)*COS(AU110))</f>
        <v>0.88263466140710178</v>
      </c>
      <c r="BN110" s="72">
        <f t="shared" ca="1" si="123"/>
        <v>-0.19371516685352616</v>
      </c>
      <c r="BO110" s="72">
        <f t="array" aca="1" ref="BO110" ca="1">f/16*(1-AX110^2)*(4+f*(4-3*(1-AX110^2)))</f>
        <v>5.0402988881480379E-4</v>
      </c>
      <c r="BP110" s="72">
        <f t="array" aca="1" ref="BP110" ca="1">BN110-(1-BO110)*f*AX110*(BL110+BO110*SIN(BL110)*(COS(BJ110)+BO110*COS(BL110)*(-1+2*COS(BJ110)^2)))</f>
        <v>-0.19344583327674181</v>
      </c>
      <c r="BQ110" s="72">
        <f t="shared" ca="1" si="124"/>
        <v>9.9572834331963234E-3</v>
      </c>
      <c r="BR110" s="13">
        <f t="shared" ca="1" si="125"/>
        <v>50.571240950585377</v>
      </c>
      <c r="BS110" s="13">
        <f t="shared" ca="1" si="126"/>
        <v>0.57051031613768399</v>
      </c>
      <c r="BT110" s="15">
        <f t="shared" ca="1" si="127"/>
        <v>31</v>
      </c>
      <c r="BU110" s="15">
        <f t="shared" ca="1" si="128"/>
        <v>3</v>
      </c>
      <c r="BV110" s="15">
        <f t="shared" ca="1" si="164"/>
        <v>0.88263466140710178</v>
      </c>
      <c r="BW110" s="15">
        <f t="shared" ca="1" si="164"/>
        <v>9.9572834331963234E-3</v>
      </c>
      <c r="BX110" s="15">
        <f t="shared" ca="1" si="129"/>
        <v>5.2359877559829883E-2</v>
      </c>
      <c r="BY110" s="15">
        <f t="shared" ca="1" si="130"/>
        <v>0.63511829919647533</v>
      </c>
      <c r="BZ110" s="16">
        <f t="shared" ca="1" si="131"/>
        <v>2.7185462414001803E-3</v>
      </c>
      <c r="CA110" s="15">
        <f t="shared" ca="1" si="132"/>
        <v>6390912.526379751</v>
      </c>
      <c r="CB110" s="15">
        <f t="shared" ca="1" si="133"/>
        <v>1.2161748141199176</v>
      </c>
      <c r="CC110" s="15">
        <f t="shared" ca="1" si="134"/>
        <v>1.4790811784996161</v>
      </c>
      <c r="CD110" s="17">
        <f t="shared" ca="1" si="135"/>
        <v>0</v>
      </c>
      <c r="CE110" s="15">
        <f t="shared" ca="1" si="136"/>
        <v>-4.240259412663356E-2</v>
      </c>
      <c r="CF110" s="16">
        <f t="shared" ca="1" si="137"/>
        <v>-0.4763626322582159</v>
      </c>
      <c r="CG110" s="15">
        <f t="shared" ca="1" si="138"/>
        <v>3.5454152996476522</v>
      </c>
      <c r="CH110" s="15">
        <f t="shared" ca="1" si="139"/>
        <v>-19.164505299466594</v>
      </c>
      <c r="CI110" s="15">
        <f t="shared" ca="1" si="140"/>
        <v>-23.191933426124706</v>
      </c>
      <c r="CJ110" s="15">
        <f t="shared" ca="1" si="141"/>
        <v>-259.12071975515681</v>
      </c>
      <c r="CK110" s="15">
        <f t="shared" ca="1" si="142"/>
        <v>-2031.7464493027262</v>
      </c>
      <c r="CL110" s="15">
        <f t="shared" ca="1" si="143"/>
        <v>-172101.58962560009</v>
      </c>
      <c r="CM110" s="15">
        <f t="shared" ca="1" si="144"/>
        <v>5607207.9146128297</v>
      </c>
      <c r="CN110" s="15">
        <f t="shared" ca="1" si="145"/>
        <v>327967.25101025018</v>
      </c>
      <c r="CO110" s="15">
        <f t="shared" ca="1" si="146"/>
        <v>5604965.031446985</v>
      </c>
      <c r="CP110" s="15" t="str">
        <f ca="1">VLOOKUP(_xlfn.FLOOR.MATH(BR110/8+11),Coef!$B$4:$C$23,2)</f>
        <v>U</v>
      </c>
      <c r="CQ110" s="15">
        <f ca="1">_xlfn.FLOOR.MATH(CN110/100000)</f>
        <v>3</v>
      </c>
      <c r="CR110" s="15" t="str">
        <f ca="1">VLOOKUP(MOD(BT110-1,3)*8+CQ110,Coef!$A$2:$C$25,3)</f>
        <v>C</v>
      </c>
      <c r="CS110" s="15">
        <f ca="1">(MOD(_xlfn.FLOOR.MATH(CO110/100000),20))</f>
        <v>16</v>
      </c>
      <c r="CT110" s="15" t="str">
        <f ca="1">VLOOKUP(MOD(MOD(BT110+1,2)*5+CS110,20)+1,Coef!$A$2:$C$21,3)</f>
        <v>S</v>
      </c>
      <c r="CU110" s="15"/>
      <c r="CV110" s="15" t="str">
        <f t="shared" ca="1" si="165"/>
        <v>27967</v>
      </c>
      <c r="CW110" s="15" t="str">
        <f t="shared" ca="1" si="165"/>
        <v>04965</v>
      </c>
      <c r="CX110" s="18" t="str">
        <f t="shared" ca="1" si="147"/>
        <v>327967 mE 5604965 mN 31 N</v>
      </c>
      <c r="CY110" s="15" t="str">
        <f t="shared" ca="1" si="148"/>
        <v>31UCS2796704965</v>
      </c>
    </row>
    <row r="111" spans="2:103">
      <c r="B111" s="38" t="s">
        <v>1351</v>
      </c>
      <c r="C111" s="72" t="str">
        <f t="shared" si="149"/>
        <v>32UPV9408355026</v>
      </c>
      <c r="D111" s="72">
        <f t="array" aca="1" ref="D111" ca="1">MATCH(TRUE,ISERROR(VALUE(MID(C111,ROW(INDIRECT("1:"&amp;LEN(C111))),1))),0)</f>
        <v>3</v>
      </c>
      <c r="E111" s="72">
        <f t="shared" ca="1" si="150"/>
        <v>32</v>
      </c>
      <c r="F111" s="72" t="str">
        <f t="shared" ca="1" si="151"/>
        <v>U</v>
      </c>
      <c r="G111" s="72" t="str">
        <f t="shared" ca="1" si="152"/>
        <v>P</v>
      </c>
      <c r="H111" s="72" t="str">
        <f t="shared" ca="1" si="153"/>
        <v>V</v>
      </c>
      <c r="I111" s="72">
        <f t="shared" ca="1" si="154"/>
        <v>10</v>
      </c>
      <c r="J111" s="72">
        <f t="shared" ca="1" si="155"/>
        <v>94083</v>
      </c>
      <c r="K111" s="72">
        <f t="shared" ca="1" si="156"/>
        <v>55026</v>
      </c>
      <c r="L111" s="72">
        <f t="shared" ca="1" si="157"/>
        <v>188.80604746885038</v>
      </c>
      <c r="M111" s="72">
        <f ca="1">VLOOKUP(G111,Coef!$C$2:$F$25,4)</f>
        <v>6</v>
      </c>
      <c r="N111" s="31">
        <f ca="1">VLOOKUP(F111,Coef!$C$4:$D$23,2)</f>
        <v>17</v>
      </c>
      <c r="O111" s="31">
        <f ca="1">MOD(VLOOKUP(H111,Coef!$C$2:$G$21,5)+MOD(E111+1,2)*15,20)</f>
        <v>15</v>
      </c>
      <c r="P111" s="31">
        <f ca="1">VLOOKUP(N111,Coef!$A$27:$B$46,2)</f>
        <v>5.34</v>
      </c>
      <c r="Q111" s="31">
        <f ca="1">VLOOKUP(N111,Coef!$A$27:$C$46,3)+O111/10-0.1</f>
        <v>5.4</v>
      </c>
      <c r="R111" s="31">
        <f ca="1">IF(Q111+0.1&lt;P111,Q111+2,Q111)</f>
        <v>5.4</v>
      </c>
      <c r="S111" s="72">
        <f ca="1">M111*100000+J111</f>
        <v>694083</v>
      </c>
      <c r="T111" s="72">
        <f ca="1">R111*1000000+K111</f>
        <v>5455026</v>
      </c>
      <c r="U111" s="72">
        <f ca="1">IF(N111&lt;11,T111-10000000,T111)</f>
        <v>5455026</v>
      </c>
      <c r="V111" s="72">
        <f ca="1">U111/(6366197.724*0.9996)</f>
        <v>0.85721636684016711</v>
      </c>
      <c r="W111" s="72">
        <f ca="1">(Coef!$J$9/(1+Coef!$J$8*(COS(V111))^2)^0.5)*Coef!$J$6</f>
        <v>6387818.3664235556</v>
      </c>
      <c r="X111" s="72">
        <f ca="1">6*E111-183</f>
        <v>9</v>
      </c>
      <c r="Y111" s="72">
        <f ca="1">(S111-500000)/W111</f>
        <v>3.0383299722509829E-2</v>
      </c>
      <c r="Z111" s="72">
        <f ca="1">SIN(2*V111)</f>
        <v>0.98970201475693398</v>
      </c>
      <c r="AA111" s="72">
        <f ca="1">Z111*(COS(V111))^2</f>
        <v>0.42401654351540341</v>
      </c>
      <c r="AB111" s="72">
        <f ca="1">V111+(Z111/2)</f>
        <v>1.3520673742186342</v>
      </c>
      <c r="AC111" s="72">
        <f ca="1">(3*AB111+AA111)/4</f>
        <v>1.1200546665428264</v>
      </c>
      <c r="AD111" s="72">
        <f ca="1">(5*AC111+AA111*(COS(V111))^2)/3</f>
        <v>1.9273113672694189</v>
      </c>
      <c r="AE111" s="72">
        <f ca="1">Coef!$J$6*Coef!$J$9*(V111-(Coef!$J$10*AB111)+(Coef!$J$11*AC111)-(Coef!$J$12*AD111))</f>
        <v>5440226.5539897606</v>
      </c>
      <c r="AF111" s="72">
        <f ca="1">(U111-AE111)/W111</f>
        <v>2.3168232346790114E-3</v>
      </c>
      <c r="AG111" s="72">
        <f ca="1">((Coef!$J$8*Y111^2)/2)*(COS(V111))^2</f>
        <v>1.3327408048383222E-6</v>
      </c>
      <c r="AH111" s="72">
        <f ca="1">Y111*(1-(AG111/3))</f>
        <v>3.0383286224822056E-2</v>
      </c>
      <c r="AI111" s="72">
        <f ca="1">AF111*(1-AG111)+V111</f>
        <v>0.85953318698712122</v>
      </c>
      <c r="AJ111" s="72">
        <f ca="1">(EXP(AH111)-EXP(-AH111))/2</f>
        <v>3.0387961132408214E-2</v>
      </c>
      <c r="AK111" s="72">
        <f ca="1">ATAN(AJ111/COS(AI111))</f>
        <v>4.6517234155648443E-2</v>
      </c>
      <c r="AL111" s="72">
        <f ca="1">ATAN(COS(AK111)*TAN(AI111))</f>
        <v>0.85899792335052294</v>
      </c>
      <c r="AM111" s="72">
        <f ca="1">V111+(1+Coef!$J$8*(COS(V111))^2-(3/2)*Coef!$J$8*SIN(V111)*COS(V111)*(AL111-V111))*(AL111-V111)</f>
        <v>0.85900305152544409</v>
      </c>
      <c r="AN111" s="34" t="str">
        <f t="shared" ca="1" si="74"/>
        <v>32 694083 5455026 N</v>
      </c>
      <c r="AO111" s="33">
        <f t="shared" ca="1" si="75"/>
        <v>49.217249441266738</v>
      </c>
      <c r="AP111" s="33">
        <f t="shared" ca="1" si="76"/>
        <v>11.665241191740456</v>
      </c>
      <c r="AQ111" s="72">
        <v>285</v>
      </c>
      <c r="AR111" s="72">
        <v>810000</v>
      </c>
      <c r="AS111" s="72">
        <f t="shared" ca="1" si="163"/>
        <v>0.85900305152544409</v>
      </c>
      <c r="AT111" s="72">
        <f t="shared" ca="1" si="163"/>
        <v>0.20359686683513811</v>
      </c>
      <c r="AU111" s="72">
        <f t="shared" si="163"/>
        <v>4.9741883681838397</v>
      </c>
      <c r="AV111" s="72">
        <f t="array" aca="1" ref="AV111" ca="1">ATAN((1-f)*TAN(AS111))</f>
        <v>0.85734158556028672</v>
      </c>
      <c r="AW111" s="72">
        <f t="shared" ca="1" si="77"/>
        <v>1.3504131739659457</v>
      </c>
      <c r="AX111" s="72">
        <f t="shared" ca="1" si="78"/>
        <v>-0.63214998311178772</v>
      </c>
      <c r="AY111" s="72">
        <f t="shared" ca="1" si="166"/>
        <v>4.0463021791684508E-3</v>
      </c>
      <c r="AZ111" s="72">
        <f t="shared" ca="1" si="114"/>
        <v>1.0095341356620611E-3</v>
      </c>
      <c r="BA111" s="72">
        <f t="shared" ca="1" si="115"/>
        <v>1.0010108093720207</v>
      </c>
      <c r="BB111" s="72">
        <f t="shared" ca="1" si="116"/>
        <v>1.0095337498335713E-3</v>
      </c>
      <c r="BC111" s="72">
        <f t="shared" ca="1" si="167"/>
        <v>0.12729488757418514</v>
      </c>
      <c r="BD111" s="75">
        <f t="shared" ca="1" si="117"/>
        <v>2.8281212355060767</v>
      </c>
      <c r="BE111" s="75">
        <f t="shared" ca="1" si="118"/>
        <v>-1.2200937519317438E-4</v>
      </c>
      <c r="BF111" s="75">
        <f t="shared" ca="1" si="168"/>
        <v>0.12717287819899198</v>
      </c>
      <c r="BG111" s="75">
        <f t="shared" ca="1" si="119"/>
        <v>2.8279992261308835</v>
      </c>
      <c r="BH111" s="75">
        <f t="shared" ca="1" si="120"/>
        <v>-1.2188824417036224E-4</v>
      </c>
      <c r="BI111" s="75">
        <f t="shared" ca="1" si="169"/>
        <v>0.12717299933001477</v>
      </c>
      <c r="BJ111" s="75">
        <f t="shared" ca="1" si="121"/>
        <v>2.827999347261906</v>
      </c>
      <c r="BK111" s="75">
        <f t="shared" ca="1" si="122"/>
        <v>-1.218883644265955E-4</v>
      </c>
      <c r="BL111" s="75">
        <f t="shared" ca="1" si="170"/>
        <v>0.12717299920975855</v>
      </c>
      <c r="BM111" s="72">
        <f t="array" aca="1" ref="BM111" ca="1">ATAN2((1-f)*SQRT(AX111^2+(SIN(AV111)*SIN(BL111)-COS(AV111)*COS(BL111)*COS(AU111))^2),SIN(AV111)*COS(BL111)+COS(AV111)*SIN(BL111)*COS(AU111))</f>
        <v>0.88281591479913113</v>
      </c>
      <c r="BN111" s="72">
        <f t="shared" ca="1" si="123"/>
        <v>-0.1937581878771239</v>
      </c>
      <c r="BO111" s="72">
        <f t="array" aca="1" ref="BO111" ca="1">f/16*(1-AX111^2)*(4+f*(4-3*(1-AX111^2)))</f>
        <v>5.0417299903286023E-4</v>
      </c>
      <c r="BP111" s="72">
        <f t="array" aca="1" ref="BP111" ca="1">BN111-(1-BO111)*f*AX111*(BL111+BO111*SIN(BL111)*(COS(BJ111)+BO111*COS(BL111)*(-1+2*COS(BJ111)^2)))</f>
        <v>-0.19348891204452215</v>
      </c>
      <c r="BQ111" s="72">
        <f t="shared" ca="1" si="124"/>
        <v>1.0107954790615964E-2</v>
      </c>
      <c r="BR111" s="13">
        <f t="shared" ca="1" si="125"/>
        <v>50.581626004971085</v>
      </c>
      <c r="BS111" s="13">
        <f t="shared" ca="1" si="126"/>
        <v>0.57914314901133646</v>
      </c>
      <c r="BT111" s="15">
        <f t="shared" ca="1" si="127"/>
        <v>31</v>
      </c>
      <c r="BU111" s="15">
        <f t="shared" ca="1" si="128"/>
        <v>3</v>
      </c>
      <c r="BV111" s="15">
        <f t="shared" ca="1" si="164"/>
        <v>0.88281591479913113</v>
      </c>
      <c r="BW111" s="15">
        <f t="shared" ca="1" si="164"/>
        <v>1.0107954790615964E-2</v>
      </c>
      <c r="BX111" s="15">
        <f t="shared" ca="1" si="129"/>
        <v>5.2359877559829883E-2</v>
      </c>
      <c r="BY111" s="15">
        <f t="shared" ca="1" si="130"/>
        <v>0.63497828594757943</v>
      </c>
      <c r="BZ111" s="16">
        <f t="shared" ca="1" si="131"/>
        <v>2.7173477543266009E-3</v>
      </c>
      <c r="CA111" s="15">
        <f t="shared" ca="1" si="132"/>
        <v>6390916.3457131758</v>
      </c>
      <c r="CB111" s="15">
        <f t="shared" ca="1" si="133"/>
        <v>1.2166242550704387</v>
      </c>
      <c r="CC111" s="15">
        <f t="shared" ca="1" si="134"/>
        <v>1.4801745780256998</v>
      </c>
      <c r="CD111" s="17">
        <f t="shared" ca="1" si="135"/>
        <v>0</v>
      </c>
      <c r="CE111" s="15">
        <f t="shared" ca="1" si="136"/>
        <v>-4.2251922769213919E-2</v>
      </c>
      <c r="CF111" s="16">
        <f t="shared" ca="1" si="137"/>
        <v>-0.47745723027137327</v>
      </c>
      <c r="CG111" s="15">
        <f t="shared" ca="1" si="138"/>
        <v>3.5443110876785111</v>
      </c>
      <c r="CH111" s="15">
        <f t="shared" ca="1" si="139"/>
        <v>-19.180898108663119</v>
      </c>
      <c r="CI111" s="15">
        <f t="shared" ca="1" si="140"/>
        <v>-23.252834042039979</v>
      </c>
      <c r="CJ111" s="15">
        <f t="shared" ca="1" si="141"/>
        <v>-259.07245832015116</v>
      </c>
      <c r="CK111" s="15">
        <f t="shared" ca="1" si="142"/>
        <v>-2033.3982392419778</v>
      </c>
      <c r="CL111" s="15">
        <f t="shared" ca="1" si="143"/>
        <v>-171452.40118583251</v>
      </c>
      <c r="CM111" s="15">
        <f t="shared" ca="1" si="144"/>
        <v>5608342.9474228052</v>
      </c>
      <c r="CN111" s="15">
        <f t="shared" ca="1" si="145"/>
        <v>328616.17977464182</v>
      </c>
      <c r="CO111" s="15">
        <f t="shared" ca="1" si="146"/>
        <v>5606099.6102438364</v>
      </c>
      <c r="CP111" s="15" t="str">
        <f ca="1">VLOOKUP(_xlfn.FLOOR.MATH(BR111/8+11),Coef!$B$4:$C$23,2)</f>
        <v>U</v>
      </c>
      <c r="CQ111" s="15">
        <f ca="1">_xlfn.FLOOR.MATH(CN111/100000)</f>
        <v>3</v>
      </c>
      <c r="CR111" s="15" t="str">
        <f ca="1">VLOOKUP(MOD(BT111-1,3)*8+CQ111,Coef!$A$2:$C$25,3)</f>
        <v>C</v>
      </c>
      <c r="CS111" s="15">
        <f ca="1">(MOD(_xlfn.FLOOR.MATH(CO111/100000),20))</f>
        <v>16</v>
      </c>
      <c r="CT111" s="15" t="str">
        <f ca="1">VLOOKUP(MOD(MOD(BT111+1,2)*5+CS111,20)+1,Coef!$A$2:$C$21,3)</f>
        <v>S</v>
      </c>
      <c r="CU111" s="15"/>
      <c r="CV111" s="15" t="str">
        <f t="shared" ca="1" si="165"/>
        <v>28616</v>
      </c>
      <c r="CW111" s="15" t="str">
        <f t="shared" ca="1" si="165"/>
        <v>06099</v>
      </c>
      <c r="CX111" s="18" t="str">
        <f t="shared" ca="1" si="147"/>
        <v>328616 mE 5606099 mN 31 N</v>
      </c>
      <c r="CY111" s="15" t="str">
        <f t="shared" ca="1" si="148"/>
        <v>31UCS2861606099</v>
      </c>
    </row>
    <row r="112" spans="2:103">
      <c r="B112" s="38" t="s">
        <v>1352</v>
      </c>
      <c r="C112" s="72" t="str">
        <f t="shared" si="149"/>
        <v>32UPV9377057348</v>
      </c>
      <c r="D112" s="72">
        <f t="array" aca="1" ref="D112" ca="1">MATCH(TRUE,ISERROR(VALUE(MID(C112,ROW(INDIRECT("1:"&amp;LEN(C112))),1))),0)</f>
        <v>3</v>
      </c>
      <c r="E112" s="72">
        <f t="shared" ca="1" si="150"/>
        <v>32</v>
      </c>
      <c r="F112" s="72" t="str">
        <f t="shared" ca="1" si="151"/>
        <v>U</v>
      </c>
      <c r="G112" s="72" t="str">
        <f t="shared" ca="1" si="152"/>
        <v>P</v>
      </c>
      <c r="H112" s="72" t="str">
        <f t="shared" ca="1" si="153"/>
        <v>V</v>
      </c>
      <c r="I112" s="72">
        <f t="shared" ca="1" si="154"/>
        <v>10</v>
      </c>
      <c r="J112" s="72">
        <f t="shared" ca="1" si="155"/>
        <v>93770</v>
      </c>
      <c r="K112" s="72">
        <f t="shared" ca="1" si="156"/>
        <v>57348</v>
      </c>
      <c r="L112" s="72">
        <f t="shared" ca="1" si="157"/>
        <v>188.80604746885038</v>
      </c>
      <c r="M112" s="72">
        <f ca="1">VLOOKUP(G112,Coef!$C$2:$F$25,4)</f>
        <v>6</v>
      </c>
      <c r="N112" s="31">
        <f ca="1">VLOOKUP(F112,Coef!$C$4:$D$23,2)</f>
        <v>17</v>
      </c>
      <c r="O112" s="31">
        <f ca="1">MOD(VLOOKUP(H112,Coef!$C$2:$G$21,5)+MOD(E112+1,2)*15,20)</f>
        <v>15</v>
      </c>
      <c r="P112" s="31">
        <f ca="1">VLOOKUP(N112,Coef!$A$27:$B$46,2)</f>
        <v>5.34</v>
      </c>
      <c r="Q112" s="31">
        <f ca="1">VLOOKUP(N112,Coef!$A$27:$C$46,3)+O112/10-0.1</f>
        <v>5.4</v>
      </c>
      <c r="R112" s="31">
        <f ca="1">IF(Q112+0.1&lt;P112,Q112+2,Q112)</f>
        <v>5.4</v>
      </c>
      <c r="S112" s="72">
        <f ca="1">M112*100000+J112</f>
        <v>693770</v>
      </c>
      <c r="T112" s="72">
        <f ca="1">R112*1000000+K112</f>
        <v>5457348</v>
      </c>
      <c r="U112" s="72">
        <f ca="1">IF(N112&lt;11,T112-10000000,T112)</f>
        <v>5457348</v>
      </c>
      <c r="V112" s="72">
        <f ca="1">U112/(6366197.724*0.9996)</f>
        <v>0.85758125170117472</v>
      </c>
      <c r="W112" s="72">
        <f ca="1">(Coef!$J$9/(1+Coef!$J$8*(COS(V112))^2)^0.5)*Coef!$J$6</f>
        <v>6387826.117035443</v>
      </c>
      <c r="X112" s="72">
        <f ca="1">6*E112-183</f>
        <v>9</v>
      </c>
      <c r="Y112" s="72">
        <f ca="1">(S112-500000)/W112</f>
        <v>3.0334263401948652E-2</v>
      </c>
      <c r="Z112" s="72">
        <f ca="1">SIN(2*V112)</f>
        <v>0.98959728979012673</v>
      </c>
      <c r="AA112" s="72">
        <f ca="1">Z112*(COS(V112))^2</f>
        <v>0.42361432466764054</v>
      </c>
      <c r="AB112" s="72">
        <f ca="1">V112+(Z112/2)</f>
        <v>1.3523798965962381</v>
      </c>
      <c r="AC112" s="72">
        <f ca="1">(3*AB112+AA112)/4</f>
        <v>1.1201885036140888</v>
      </c>
      <c r="AD112" s="72">
        <f ca="1">(5*AC112+AA112*(COS(V112))^2)/3</f>
        <v>1.9274259981822055</v>
      </c>
      <c r="AE112" s="72">
        <f ca="1">Coef!$J$6*Coef!$J$9*(V112-(Coef!$J$10*AB112)+(Coef!$J$11*AC112)-(Coef!$J$12*AD112))</f>
        <v>5442550.665825394</v>
      </c>
      <c r="AF112" s="72">
        <f ca="1">(U112-AE112)/W112</f>
        <v>2.3164898204012766E-3</v>
      </c>
      <c r="AG112" s="72">
        <f ca="1">((Coef!$J$8*Y112^2)/2)*(COS(V112))^2</f>
        <v>1.3273226928538172E-6</v>
      </c>
      <c r="AH112" s="72">
        <f ca="1">Y112*(1-(AG112/3))</f>
        <v>3.0334249980829925E-2</v>
      </c>
      <c r="AI112" s="72">
        <f ca="1">AF112*(1-AG112)+V112</f>
        <v>0.85989773844684647</v>
      </c>
      <c r="AJ112" s="72">
        <f ca="1">(EXP(AH112)-EXP(-AH112))/2</f>
        <v>3.0338902289430703E-2</v>
      </c>
      <c r="AK112" s="72">
        <f ca="1">ATAN(AJ112/COS(AI112))</f>
        <v>4.6461874361739312E-2</v>
      </c>
      <c r="AL112" s="72">
        <f ca="1">ATAN(COS(AK112)*TAN(AI112))</f>
        <v>0.85936380672510904</v>
      </c>
      <c r="AM112" s="72">
        <f ca="1">V112+(1+Coef!$J$8*(COS(V112))^2-(3/2)*Coef!$J$8*SIN(V112)*COS(V112)*(AL112-V112))*(AL112-V112)</f>
        <v>0.8593689334288277</v>
      </c>
      <c r="AN112" s="34" t="str">
        <f t="shared" ca="1" si="74"/>
        <v>32 693770 5457348 N</v>
      </c>
      <c r="AO112" s="33">
        <f t="shared" ca="1" si="75"/>
        <v>49.238212930130835</v>
      </c>
      <c r="AP112" s="33">
        <f t="shared" ca="1" si="76"/>
        <v>11.662069309194749</v>
      </c>
      <c r="AQ112" s="72">
        <v>285</v>
      </c>
      <c r="AR112" s="72">
        <v>810000</v>
      </c>
      <c r="AS112" s="72">
        <f t="shared" ca="1" si="163"/>
        <v>0.8593689334288277</v>
      </c>
      <c r="AT112" s="72">
        <f t="shared" ca="1" si="163"/>
        <v>0.203541507041229</v>
      </c>
      <c r="AU112" s="72">
        <f t="shared" si="163"/>
        <v>4.9741883681838397</v>
      </c>
      <c r="AV112" s="72">
        <f t="array" aca="1" ref="AV112" ca="1">ATAN((1-f)*TAN(AS112))</f>
        <v>0.85770764617038653</v>
      </c>
      <c r="AW112" s="72">
        <f t="shared" ca="1" si="77"/>
        <v>1.3505709337003684</v>
      </c>
      <c r="AX112" s="72">
        <f t="shared" ca="1" si="78"/>
        <v>-0.63188259140975134</v>
      </c>
      <c r="AY112" s="72">
        <f t="shared" ca="1" si="166"/>
        <v>4.0485800739485734E-3</v>
      </c>
      <c r="AZ112" s="72">
        <f t="shared" ca="1" si="114"/>
        <v>1.0101013131588944E-3</v>
      </c>
      <c r="BA112" s="72">
        <f t="shared" ca="1" si="115"/>
        <v>1.0010113779835539</v>
      </c>
      <c r="BB112" s="72">
        <f t="shared" ca="1" si="116"/>
        <v>1.0101009266797396E-3</v>
      </c>
      <c r="BC112" s="72">
        <f t="shared" ca="1" si="167"/>
        <v>0.12729481526597489</v>
      </c>
      <c r="BD112" s="75">
        <f t="shared" ca="1" si="117"/>
        <v>2.8284366826667116</v>
      </c>
      <c r="BE112" s="75">
        <f t="shared" ca="1" si="118"/>
        <v>-1.2209037971359969E-4</v>
      </c>
      <c r="BF112" s="75">
        <f t="shared" ca="1" si="168"/>
        <v>0.12717272488626127</v>
      </c>
      <c r="BG112" s="75">
        <f t="shared" ca="1" si="119"/>
        <v>2.8283145922869979</v>
      </c>
      <c r="BH112" s="75">
        <f t="shared" ca="1" si="120"/>
        <v>-1.2196909292030102E-4</v>
      </c>
      <c r="BI112" s="75">
        <f t="shared" ca="1" si="169"/>
        <v>0.12717284617305458</v>
      </c>
      <c r="BJ112" s="75">
        <f t="shared" ca="1" si="121"/>
        <v>2.8283147135737914</v>
      </c>
      <c r="BK112" s="75">
        <f t="shared" ca="1" si="122"/>
        <v>-1.2196921340603431E-4</v>
      </c>
      <c r="BL112" s="75">
        <f t="shared" ca="1" si="170"/>
        <v>0.12717284605256884</v>
      </c>
      <c r="BM112" s="72">
        <f t="array" aca="1" ref="BM112" ca="1">ATAN2((1-f)*SQRT(AX112^2+(SIN(AV112)*SIN(BL112)-COS(AV112)*COS(BL112)*COS(AU112))^2),SIN(AV112)*COS(BL112)+COS(AV112)*SIN(BL112)*COS(AU112))</f>
        <v>0.88317487320619359</v>
      </c>
      <c r="BN112" s="72">
        <f t="shared" ca="1" si="123"/>
        <v>-0.19384346388196733</v>
      </c>
      <c r="BO112" s="72">
        <f t="array" aca="1" ref="BO112" ca="1">f/16*(1-AX112^2)*(4+f*(4-3*(1-AX112^2)))</f>
        <v>5.0445639887450647E-4</v>
      </c>
      <c r="BP112" s="72">
        <f t="array" aca="1" ref="BP112" ca="1">BN112-(1-BO112)*f*AX112*(BL112+BO112*SIN(BL112)*(COS(BJ112)+BO112*COS(BL112)*(-1+2*COS(BJ112)^2)))</f>
        <v>-0.19357430243570883</v>
      </c>
      <c r="BQ112" s="72">
        <f t="shared" ca="1" si="124"/>
        <v>9.9672046055201691E-3</v>
      </c>
      <c r="BR112" s="13">
        <f t="shared" ca="1" si="125"/>
        <v>50.602192806716509</v>
      </c>
      <c r="BS112" s="13">
        <f t="shared" ca="1" si="126"/>
        <v>0.5710787574396623</v>
      </c>
      <c r="BT112" s="15">
        <f t="shared" ca="1" si="127"/>
        <v>31</v>
      </c>
      <c r="BU112" s="15">
        <f t="shared" ca="1" si="128"/>
        <v>3</v>
      </c>
      <c r="BV112" s="15">
        <f t="shared" ca="1" si="164"/>
        <v>0.88317487320619359</v>
      </c>
      <c r="BW112" s="15">
        <f t="shared" ca="1" si="164"/>
        <v>9.9672046055201691E-3</v>
      </c>
      <c r="BX112" s="15">
        <f t="shared" ca="1" si="129"/>
        <v>5.2359877559829883E-2</v>
      </c>
      <c r="BY112" s="15">
        <f t="shared" ca="1" si="130"/>
        <v>0.63470093891218748</v>
      </c>
      <c r="BZ112" s="16">
        <f t="shared" ca="1" si="131"/>
        <v>2.7149744959948413E-3</v>
      </c>
      <c r="CA112" s="15">
        <f t="shared" ca="1" si="132"/>
        <v>6390923.9088227702</v>
      </c>
      <c r="CB112" s="15">
        <f t="shared" ca="1" si="133"/>
        <v>1.2175149235949936</v>
      </c>
      <c r="CC112" s="15">
        <f t="shared" ca="1" si="134"/>
        <v>1.482342589176523</v>
      </c>
      <c r="CD112" s="17">
        <f t="shared" ca="1" si="135"/>
        <v>0</v>
      </c>
      <c r="CE112" s="15">
        <f t="shared" ca="1" si="136"/>
        <v>-4.2392672954309714E-2</v>
      </c>
      <c r="CF112" s="16">
        <f t="shared" ca="1" si="137"/>
        <v>-0.47962761468052811</v>
      </c>
      <c r="CG112" s="15">
        <f t="shared" ca="1" si="138"/>
        <v>3.5421216656334864</v>
      </c>
      <c r="CH112" s="15">
        <f t="shared" ca="1" si="139"/>
        <v>-19.213395115758342</v>
      </c>
      <c r="CI112" s="15">
        <f t="shared" ca="1" si="140"/>
        <v>-23.373579873533767</v>
      </c>
      <c r="CJ112" s="15">
        <f t="shared" ca="1" si="141"/>
        <v>-258.97553046400765</v>
      </c>
      <c r="CK112" s="15">
        <f t="shared" ca="1" si="142"/>
        <v>-2036.6696283627086</v>
      </c>
      <c r="CL112" s="15">
        <f t="shared" ca="1" si="143"/>
        <v>-171948.51019537184</v>
      </c>
      <c r="CM112" s="15">
        <f t="shared" ca="1" si="144"/>
        <v>5610649.0930114565</v>
      </c>
      <c r="CN112" s="15">
        <f t="shared" ca="1" si="145"/>
        <v>328120.26920870633</v>
      </c>
      <c r="CO112" s="15">
        <f t="shared" ca="1" si="146"/>
        <v>5608404.8333742525</v>
      </c>
      <c r="CP112" s="15" t="str">
        <f ca="1">VLOOKUP(_xlfn.FLOOR.MATH(BR112/8+11),Coef!$B$4:$C$23,2)</f>
        <v>U</v>
      </c>
      <c r="CQ112" s="15">
        <f ca="1">_xlfn.FLOOR.MATH(CN112/100000)</f>
        <v>3</v>
      </c>
      <c r="CR112" s="15" t="str">
        <f ca="1">VLOOKUP(MOD(BT112-1,3)*8+CQ112,Coef!$A$2:$C$25,3)</f>
        <v>C</v>
      </c>
      <c r="CS112" s="15">
        <f ca="1">(MOD(_xlfn.FLOOR.MATH(CO112/100000),20))</f>
        <v>16</v>
      </c>
      <c r="CT112" s="15" t="str">
        <f ca="1">VLOOKUP(MOD(MOD(BT112+1,2)*5+CS112,20)+1,Coef!$A$2:$C$21,3)</f>
        <v>S</v>
      </c>
      <c r="CU112" s="15"/>
      <c r="CV112" s="15" t="str">
        <f t="shared" ca="1" si="165"/>
        <v>28120</v>
      </c>
      <c r="CW112" s="15" t="str">
        <f t="shared" ca="1" si="165"/>
        <v>08404</v>
      </c>
      <c r="CX112" s="18" t="str">
        <f t="shared" ca="1" si="147"/>
        <v>328120 mE 5608404 mN 31 N</v>
      </c>
      <c r="CY112" s="15" t="str">
        <f t="shared" ca="1" si="148"/>
        <v>31UCS2812008404</v>
      </c>
    </row>
    <row r="113" spans="2:103">
      <c r="B113" s="38" t="s">
        <v>1353</v>
      </c>
      <c r="C113" s="72" t="str">
        <f t="shared" si="149"/>
        <v>32UPV9448358589</v>
      </c>
      <c r="D113" s="72">
        <f t="array" aca="1" ref="D113" ca="1">MATCH(TRUE,ISERROR(VALUE(MID(C113,ROW(INDIRECT("1:"&amp;LEN(C113))),1))),0)</f>
        <v>3</v>
      </c>
      <c r="E113" s="72">
        <f t="shared" ca="1" si="150"/>
        <v>32</v>
      </c>
      <c r="F113" s="72" t="str">
        <f t="shared" ca="1" si="151"/>
        <v>U</v>
      </c>
      <c r="G113" s="72" t="str">
        <f t="shared" ca="1" si="152"/>
        <v>P</v>
      </c>
      <c r="H113" s="72" t="str">
        <f t="shared" ca="1" si="153"/>
        <v>V</v>
      </c>
      <c r="I113" s="72">
        <f t="shared" ca="1" si="154"/>
        <v>10</v>
      </c>
      <c r="J113" s="72">
        <f t="shared" ca="1" si="155"/>
        <v>94483</v>
      </c>
      <c r="K113" s="72">
        <f t="shared" ca="1" si="156"/>
        <v>58589</v>
      </c>
      <c r="L113" s="72">
        <f t="shared" ca="1" si="157"/>
        <v>188.80604746885038</v>
      </c>
      <c r="M113" s="72">
        <f ca="1">VLOOKUP(G113,Coef!$C$2:$F$25,4)</f>
        <v>6</v>
      </c>
      <c r="N113" s="31">
        <f ca="1">VLOOKUP(F113,Coef!$C$4:$D$23,2)</f>
        <v>17</v>
      </c>
      <c r="O113" s="31">
        <f ca="1">MOD(VLOOKUP(H113,Coef!$C$2:$G$21,5)+MOD(E113+1,2)*15,20)</f>
        <v>15</v>
      </c>
      <c r="P113" s="31">
        <f ca="1">VLOOKUP(N113,Coef!$A$27:$B$46,2)</f>
        <v>5.34</v>
      </c>
      <c r="Q113" s="31">
        <f ca="1">VLOOKUP(N113,Coef!$A$27:$C$46,3)+O113/10-0.1</f>
        <v>5.4</v>
      </c>
      <c r="R113" s="31">
        <f ca="1">IF(Q113+0.1&lt;P113,Q113+2,Q113)</f>
        <v>5.4</v>
      </c>
      <c r="S113" s="72">
        <f ca="1">M113*100000+J113</f>
        <v>694483</v>
      </c>
      <c r="T113" s="72">
        <f ca="1">R113*1000000+K113</f>
        <v>5458589</v>
      </c>
      <c r="U113" s="72">
        <f ca="1">IF(N113&lt;11,T113-10000000,T113)</f>
        <v>5458589</v>
      </c>
      <c r="V113" s="72">
        <f ca="1">U113/(6366197.724*0.9996)</f>
        <v>0.85777626553085196</v>
      </c>
      <c r="W113" s="72">
        <f ca="1">(Coef!$J$9/(1+Coef!$J$8*(COS(V113))^2)^0.5)*Coef!$J$6</f>
        <v>6387830.2590483418</v>
      </c>
      <c r="X113" s="72">
        <f ca="1">6*E113-183</f>
        <v>9</v>
      </c>
      <c r="Y113" s="72">
        <f ca="1">(S113-500000)/W113</f>
        <v>3.0445862227556131E-2</v>
      </c>
      <c r="Z113" s="72">
        <f ca="1">SIN(2*V113)</f>
        <v>0.98954110310357368</v>
      </c>
      <c r="AA113" s="72">
        <f ca="1">Z113*(COS(V113))^2</f>
        <v>0.42339931165303296</v>
      </c>
      <c r="AB113" s="72">
        <f ca="1">V113+(Z113/2)</f>
        <v>1.3525468170826387</v>
      </c>
      <c r="AC113" s="72">
        <f ca="1">(3*AB113+AA113)/4</f>
        <v>1.1202599407252374</v>
      </c>
      <c r="AD113" s="72">
        <f ca="1">(5*AC113+AA113*(COS(V113))^2)/3</f>
        <v>1.9274871441930488</v>
      </c>
      <c r="AE113" s="72">
        <f ca="1">Coef!$J$6*Coef!$J$9*(V113-(Coef!$J$10*AB113)+(Coef!$J$11*AC113)-(Coef!$J$12*AD113))</f>
        <v>5443792.7979712086</v>
      </c>
      <c r="AF113" s="72">
        <f ca="1">(U113-AE113)/W113</f>
        <v>2.3163110835377389E-3</v>
      </c>
      <c r="AG113" s="72">
        <f ca="1">((Coef!$J$8*Y113^2)/2)*(COS(V113))^2</f>
        <v>1.3365042275490809E-6</v>
      </c>
      <c r="AH113" s="72">
        <f ca="1">Y113*(1-(AG113/3))</f>
        <v>3.0445848663881604E-2</v>
      </c>
      <c r="AI113" s="72">
        <f ca="1">AF113*(1-AG113)+V113</f>
        <v>0.86009257351863011</v>
      </c>
      <c r="AJ113" s="72">
        <f ca="1">(EXP(AH113)-EXP(-AH113))/2</f>
        <v>3.045055251027301E-2</v>
      </c>
      <c r="AK113" s="72">
        <f ca="1">ATAN(AJ113/COS(AI113))</f>
        <v>4.664315072753826E-2</v>
      </c>
      <c r="AL113" s="72">
        <f ca="1">ATAN(COS(AK113)*TAN(AI113))</f>
        <v>0.85955449683013685</v>
      </c>
      <c r="AM113" s="72">
        <f ca="1">V113+(1+Coef!$J$8*(COS(V113))^2-(3/2)*Coef!$J$8*SIN(V113)*COS(V113)*(AL113-V113))*(AL113-V113)</f>
        <v>0.8595596088252544</v>
      </c>
      <c r="AN113" s="34" t="str">
        <f t="shared" ca="1" si="74"/>
        <v>32 694483 5458589 N</v>
      </c>
      <c r="AO113" s="33">
        <f t="shared" ca="1" si="75"/>
        <v>49.249137825603071</v>
      </c>
      <c r="AP113" s="33">
        <f t="shared" ca="1" si="76"/>
        <v>11.672455679880498</v>
      </c>
      <c r="AQ113" s="72">
        <v>285</v>
      </c>
      <c r="AR113" s="72">
        <v>810000</v>
      </c>
      <c r="AS113" s="72">
        <f t="shared" ca="1" si="163"/>
        <v>0.8595596088252544</v>
      </c>
      <c r="AT113" s="72">
        <f t="shared" ca="1" si="163"/>
        <v>0.20372278340702793</v>
      </c>
      <c r="AU113" s="72">
        <f t="shared" si="163"/>
        <v>4.9741883681838397</v>
      </c>
      <c r="AV113" s="72">
        <f t="array" aca="1" ref="AV113" ca="1">ATAN((1-f)*TAN(AS113))</f>
        <v>0.85789841505074815</v>
      </c>
      <c r="AW113" s="72">
        <f t="shared" ca="1" si="77"/>
        <v>1.3506531134544675</v>
      </c>
      <c r="AX113" s="72">
        <f t="shared" ca="1" si="78"/>
        <v>-0.63174320929533256</v>
      </c>
      <c r="AY113" s="72">
        <f t="shared" ca="1" si="166"/>
        <v>4.0497670801855944E-3</v>
      </c>
      <c r="AZ113" s="72">
        <f t="shared" ca="1" si="114"/>
        <v>1.0103968676637527E-3</v>
      </c>
      <c r="BA113" s="72">
        <f t="shared" ca="1" si="115"/>
        <v>1.0010116742856507</v>
      </c>
      <c r="BB113" s="72">
        <f t="shared" ca="1" si="116"/>
        <v>1.0103964808452484E-3</v>
      </c>
      <c r="BC113" s="72">
        <f t="shared" ca="1" si="167"/>
        <v>0.12729477758637367</v>
      </c>
      <c r="BD113" s="75">
        <f t="shared" ca="1" si="117"/>
        <v>2.8286010044953085</v>
      </c>
      <c r="BE113" s="75">
        <f t="shared" ca="1" si="118"/>
        <v>-1.2213258941217258E-4</v>
      </c>
      <c r="BF113" s="75">
        <f t="shared" ca="1" si="168"/>
        <v>0.12717264499696149</v>
      </c>
      <c r="BG113" s="75">
        <f t="shared" ca="1" si="119"/>
        <v>2.8284788719058964</v>
      </c>
      <c r="BH113" s="75">
        <f t="shared" ca="1" si="120"/>
        <v>-1.2201122141206268E-4</v>
      </c>
      <c r="BI113" s="75">
        <f t="shared" ca="1" si="169"/>
        <v>0.12717276636496161</v>
      </c>
      <c r="BJ113" s="75">
        <f t="shared" ca="1" si="121"/>
        <v>2.8284789932738965</v>
      </c>
      <c r="BK113" s="75">
        <f t="shared" ca="1" si="122"/>
        <v>-1.2201134201749617E-4</v>
      </c>
      <c r="BL113" s="75">
        <f t="shared" ca="1" si="170"/>
        <v>0.12717276624435617</v>
      </c>
      <c r="BM113" s="72">
        <f t="array" aca="1" ref="BM113" ca="1">ATAN2((1-f)*SQRT(AX113^2+(SIN(AV113)*SIN(BL113)-COS(AV113)*COS(BL113)*COS(AU113))^2),SIN(AV113)*COS(BL113)+COS(AV113)*SIN(BL113)*COS(AU113))</f>
        <v>0.8833619381316149</v>
      </c>
      <c r="BN113" s="72">
        <f t="shared" ca="1" si="123"/>
        <v>-0.19388794415448118</v>
      </c>
      <c r="BO113" s="72">
        <f t="array" aca="1" ref="BO113" ca="1">f/16*(1-AX113^2)*(4+f*(4-3*(1-AX113^2)))</f>
        <v>5.0460407775229654E-4</v>
      </c>
      <c r="BP113" s="72">
        <f t="array" aca="1" ref="BP113" ca="1">BN113-(1-BO113)*f*AX113*(BL113+BO113*SIN(BL113)*(COS(BJ113)+BO113*COS(BL113)*(-1+2*COS(BJ113)^2)))</f>
        <v>-0.1936188423336464</v>
      </c>
      <c r="BQ113" s="72">
        <f t="shared" ca="1" si="124"/>
        <v>1.0103941073381528E-2</v>
      </c>
      <c r="BR113" s="13">
        <f t="shared" ca="1" si="125"/>
        <v>50.612910837438079</v>
      </c>
      <c r="BS113" s="13">
        <f t="shared" ca="1" si="126"/>
        <v>0.57891317995364433</v>
      </c>
      <c r="BT113" s="15">
        <f t="shared" ca="1" si="127"/>
        <v>31</v>
      </c>
      <c r="BU113" s="15">
        <f t="shared" ca="1" si="128"/>
        <v>3</v>
      </c>
      <c r="BV113" s="15">
        <f t="shared" ca="1" si="164"/>
        <v>0.88336193813161501</v>
      </c>
      <c r="BW113" s="15">
        <f t="shared" ca="1" si="164"/>
        <v>1.0103941073381527E-2</v>
      </c>
      <c r="BX113" s="15">
        <f t="shared" ca="1" si="129"/>
        <v>5.2359877559829883E-2</v>
      </c>
      <c r="BY113" s="15">
        <f t="shared" ca="1" si="130"/>
        <v>0.63455637191548253</v>
      </c>
      <c r="BZ113" s="16">
        <f t="shared" ca="1" si="131"/>
        <v>2.7137378474089559E-3</v>
      </c>
      <c r="CA113" s="15">
        <f t="shared" ca="1" si="132"/>
        <v>6390927.8497903068</v>
      </c>
      <c r="CB113" s="15">
        <f t="shared" ca="1" si="133"/>
        <v>1.2179793886156494</v>
      </c>
      <c r="CC113" s="15">
        <f t="shared" ca="1" si="134"/>
        <v>1.4834737910925511</v>
      </c>
      <c r="CD113" s="17">
        <f t="shared" ca="1" si="135"/>
        <v>0</v>
      </c>
      <c r="CE113" s="15">
        <f t="shared" ca="1" si="136"/>
        <v>-4.2255936486448355E-2</v>
      </c>
      <c r="CF113" s="16">
        <f t="shared" ca="1" si="137"/>
        <v>-0.48076005324514209</v>
      </c>
      <c r="CG113" s="15">
        <f t="shared" ca="1" si="138"/>
        <v>3.5409793070265474</v>
      </c>
      <c r="CH113" s="15">
        <f t="shared" ca="1" si="139"/>
        <v>-19.230347400537116</v>
      </c>
      <c r="CI113" s="15">
        <f t="shared" ca="1" si="140"/>
        <v>-23.436576636642975</v>
      </c>
      <c r="CJ113" s="15">
        <f t="shared" ca="1" si="141"/>
        <v>-258.9243050240828</v>
      </c>
      <c r="CK113" s="15">
        <f t="shared" ca="1" si="142"/>
        <v>-2038.3745292351805</v>
      </c>
      <c r="CL113" s="15">
        <f t="shared" ca="1" si="143"/>
        <v>-171355.00698887886</v>
      </c>
      <c r="CM113" s="15">
        <f t="shared" ca="1" si="144"/>
        <v>5611823.0201622937</v>
      </c>
      <c r="CN113" s="15">
        <f t="shared" ca="1" si="145"/>
        <v>328713.53501391667</v>
      </c>
      <c r="CO113" s="15">
        <f t="shared" ca="1" si="146"/>
        <v>5609578.2909542294</v>
      </c>
      <c r="CP113" s="15" t="str">
        <f ca="1">VLOOKUP(_xlfn.FLOOR.MATH(BR113/8+11),Coef!$B$4:$C$23,2)</f>
        <v>U</v>
      </c>
      <c r="CQ113" s="15">
        <f ca="1">_xlfn.FLOOR.MATH(CN113/100000)</f>
        <v>3</v>
      </c>
      <c r="CR113" s="15" t="str">
        <f ca="1">VLOOKUP(MOD(BT113-1,3)*8+CQ113,Coef!$A$2:$C$25,3)</f>
        <v>C</v>
      </c>
      <c r="CS113" s="15">
        <f ca="1">(MOD(_xlfn.FLOOR.MATH(CO113/100000),20))</f>
        <v>16</v>
      </c>
      <c r="CT113" s="15" t="str">
        <f ca="1">VLOOKUP(MOD(MOD(BT113+1,2)*5+CS113,20)+1,Coef!$A$2:$C$21,3)</f>
        <v>S</v>
      </c>
      <c r="CU113" s="15"/>
      <c r="CV113" s="15" t="str">
        <f t="shared" ca="1" si="165"/>
        <v>28713</v>
      </c>
      <c r="CW113" s="15" t="str">
        <f t="shared" ca="1" si="165"/>
        <v>09578</v>
      </c>
      <c r="CX113" s="18" t="str">
        <f t="shared" ca="1" si="147"/>
        <v>328713 mE 5609578 mN 31 N</v>
      </c>
      <c r="CY113" s="15" t="str">
        <f t="shared" ca="1" si="148"/>
        <v>31UCS2871309578</v>
      </c>
    </row>
    <row r="114" spans="2:103">
      <c r="B114" s="38" t="s">
        <v>1354</v>
      </c>
      <c r="C114" s="72" t="str">
        <f t="shared" si="149"/>
        <v>32UPV9521359733</v>
      </c>
      <c r="D114" s="72">
        <f t="array" aca="1" ref="D114" ca="1">MATCH(TRUE,ISERROR(VALUE(MID(C114,ROW(INDIRECT("1:"&amp;LEN(C114))),1))),0)</f>
        <v>3</v>
      </c>
      <c r="E114" s="72">
        <f t="shared" ca="1" si="150"/>
        <v>32</v>
      </c>
      <c r="F114" s="72" t="str">
        <f t="shared" ca="1" si="151"/>
        <v>U</v>
      </c>
      <c r="G114" s="72" t="str">
        <f t="shared" ca="1" si="152"/>
        <v>P</v>
      </c>
      <c r="H114" s="72" t="str">
        <f t="shared" ca="1" si="153"/>
        <v>V</v>
      </c>
      <c r="I114" s="72">
        <f t="shared" ca="1" si="154"/>
        <v>10</v>
      </c>
      <c r="J114" s="72">
        <f t="shared" ca="1" si="155"/>
        <v>95213</v>
      </c>
      <c r="K114" s="72">
        <f t="shared" ca="1" si="156"/>
        <v>59733</v>
      </c>
      <c r="L114" s="72">
        <f t="shared" ca="1" si="157"/>
        <v>188.80604746885038</v>
      </c>
      <c r="M114" s="72">
        <f ca="1">VLOOKUP(G114,Coef!$C$2:$F$25,4)</f>
        <v>6</v>
      </c>
      <c r="N114" s="31">
        <f ca="1">VLOOKUP(F114,Coef!$C$4:$D$23,2)</f>
        <v>17</v>
      </c>
      <c r="O114" s="31">
        <f ca="1">MOD(VLOOKUP(H114,Coef!$C$2:$G$21,5)+MOD(E114+1,2)*15,20)</f>
        <v>15</v>
      </c>
      <c r="P114" s="31">
        <f ca="1">VLOOKUP(N114,Coef!$A$27:$B$46,2)</f>
        <v>5.34</v>
      </c>
      <c r="Q114" s="31">
        <f ca="1">VLOOKUP(N114,Coef!$A$27:$C$46,3)+O114/10-0.1</f>
        <v>5.4</v>
      </c>
      <c r="R114" s="31">
        <f ca="1">IF(Q114+0.1&lt;P114,Q114+2,Q114)</f>
        <v>5.4</v>
      </c>
      <c r="S114" s="72">
        <f ca="1">M114*100000+J114</f>
        <v>695213</v>
      </c>
      <c r="T114" s="72">
        <f ca="1">R114*1000000+K114</f>
        <v>5459733</v>
      </c>
      <c r="U114" s="72">
        <f ca="1">IF(N114&lt;11,T114-10000000,T114)</f>
        <v>5459733</v>
      </c>
      <c r="V114" s="72">
        <f ca="1">U114/(6366197.724*0.9996)</f>
        <v>0.85795603653903141</v>
      </c>
      <c r="W114" s="72">
        <f ca="1">(Coef!$J$9/(1+Coef!$J$8*(COS(V114))^2)^0.5)*Coef!$J$6</f>
        <v>6387834.0771085778</v>
      </c>
      <c r="X114" s="72">
        <f ca="1">6*E114-183</f>
        <v>9</v>
      </c>
      <c r="Y114" s="72">
        <f ca="1">(S114-500000)/W114</f>
        <v>3.0560123767078531E-2</v>
      </c>
      <c r="Z114" s="72">
        <f ca="1">SIN(2*V114)</f>
        <v>0.98948917478244225</v>
      </c>
      <c r="AA114" s="72">
        <f ca="1">Z114*(COS(V114))^2</f>
        <v>0.42320107644750871</v>
      </c>
      <c r="AB114" s="72">
        <f ca="1">V114+(Z114/2)</f>
        <v>1.3527006239302526</v>
      </c>
      <c r="AC114" s="72">
        <f ca="1">(3*AB114+AA114)/4</f>
        <v>1.1203257370595665</v>
      </c>
      <c r="AD114" s="72">
        <f ca="1">(5*AC114+AA114*(COS(V114))^2)/3</f>
        <v>1.9275434376252425</v>
      </c>
      <c r="AE114" s="72">
        <f ca="1">Coef!$J$6*Coef!$J$9*(V114-(Coef!$J$10*AB114)+(Coef!$J$11*AC114)-(Coef!$J$12*AD114))</f>
        <v>5444937.8437656807</v>
      </c>
      <c r="AF114" s="72">
        <f ca="1">(U114-AE114)/W114</f>
        <v>2.3161459824605022E-3</v>
      </c>
      <c r="AG114" s="72">
        <f ca="1">((Coef!$J$8*Y114^2)/2)*(COS(V114))^2</f>
        <v>1.3459948741871055E-6</v>
      </c>
      <c r="AH114" s="72">
        <f ca="1">Y114*(1-(AG114/3))</f>
        <v>3.0560110055821883E-2</v>
      </c>
      <c r="AI114" s="72">
        <f ca="1">AF114*(1-AG114)+V114</f>
        <v>0.86027217940397127</v>
      </c>
      <c r="AJ114" s="72">
        <f ca="1">(EXP(AH114)-EXP(-AH114))/2</f>
        <v>3.0564867062610579E-2</v>
      </c>
      <c r="AK114" s="72">
        <f ca="1">ATAN(AJ114/COS(AI114))</f>
        <v>4.6827756320019391E-2</v>
      </c>
      <c r="AL114" s="72">
        <f ca="1">ATAN(COS(AK114)*TAN(AI114))</f>
        <v>0.85972986239981242</v>
      </c>
      <c r="AM114" s="72">
        <f ca="1">V114+(1+Coef!$J$8*(COS(V114))^2-(3/2)*Coef!$J$8*SIN(V114)*COS(V114)*(AL114-V114))*(AL114-V114)</f>
        <v>0.85973495964367219</v>
      </c>
      <c r="AN114" s="34" t="str">
        <f t="shared" ca="1" si="74"/>
        <v>32 695213 5459733 N</v>
      </c>
      <c r="AO114" s="33">
        <f t="shared" ca="1" si="75"/>
        <v>49.259184687432573</v>
      </c>
      <c r="AP114" s="33">
        <f t="shared" ca="1" si="76"/>
        <v>11.683032801204178</v>
      </c>
      <c r="AQ114" s="72">
        <v>285</v>
      </c>
      <c r="AR114" s="72">
        <v>810000</v>
      </c>
      <c r="AS114" s="72">
        <f t="shared" ca="1" si="163"/>
        <v>0.8597349596436723</v>
      </c>
      <c r="AT114" s="72">
        <f t="shared" ca="1" si="163"/>
        <v>0.20390738899950903</v>
      </c>
      <c r="AU114" s="72">
        <f t="shared" si="163"/>
        <v>4.9741883681838397</v>
      </c>
      <c r="AV114" s="72">
        <f t="array" aca="1" ref="AV114" ca="1">ATAN((1-f)*TAN(AS114))</f>
        <v>0.85807385205319719</v>
      </c>
      <c r="AW114" s="72">
        <f t="shared" ca="1" si="77"/>
        <v>1.3507286672572794</v>
      </c>
      <c r="AX114" s="72">
        <f t="shared" ca="1" si="78"/>
        <v>-0.63161500886927402</v>
      </c>
      <c r="AY114" s="72">
        <f t="shared" ca="1" si="166"/>
        <v>4.0508586297131888E-3</v>
      </c>
      <c r="AZ114" s="72">
        <f t="shared" ca="1" si="114"/>
        <v>1.0106686539475354E-3</v>
      </c>
      <c r="BA114" s="72">
        <f t="shared" ca="1" si="115"/>
        <v>1.0010119467595988</v>
      </c>
      <c r="BB114" s="72">
        <f t="shared" ca="1" si="116"/>
        <v>1.0106682668167967E-3</v>
      </c>
      <c r="BC114" s="72">
        <f t="shared" ca="1" si="167"/>
        <v>0.12729474293692644</v>
      </c>
      <c r="BD114" s="75">
        <f t="shared" ca="1" si="117"/>
        <v>2.8287520774514849</v>
      </c>
      <c r="BE114" s="75">
        <f t="shared" ca="1" si="118"/>
        <v>-1.2217140372880122E-4</v>
      </c>
      <c r="BF114" s="75">
        <f t="shared" ca="1" si="168"/>
        <v>0.12717257153319764</v>
      </c>
      <c r="BG114" s="75">
        <f t="shared" ca="1" si="119"/>
        <v>2.8286299060477562</v>
      </c>
      <c r="BH114" s="75">
        <f t="shared" ca="1" si="120"/>
        <v>-1.2204996103112963E-4</v>
      </c>
      <c r="BI114" s="75">
        <f t="shared" ca="1" si="169"/>
        <v>0.12717269297589531</v>
      </c>
      <c r="BJ114" s="75">
        <f t="shared" ca="1" si="121"/>
        <v>2.8286300274904539</v>
      </c>
      <c r="BK114" s="75">
        <f t="shared" ca="1" si="122"/>
        <v>-1.2205008174670268E-4</v>
      </c>
      <c r="BL114" s="75">
        <f t="shared" ca="1" si="170"/>
        <v>0.12717269285517974</v>
      </c>
      <c r="BM114" s="72">
        <f t="array" aca="1" ref="BM114" ca="1">ATAN2((1-f)*SQRT(AX114^2+(SIN(AV114)*SIN(BL114)-COS(AV114)*COS(BL114)*COS(AU114))^2),SIN(AV114)*COS(BL114)+COS(AV114)*SIN(BL114)*COS(AU114))</f>
        <v>0.88353396722014055</v>
      </c>
      <c r="BN114" s="72">
        <f t="shared" ca="1" si="123"/>
        <v>-0.19392887352585475</v>
      </c>
      <c r="BO114" s="72">
        <f t="array" aca="1" ref="BO114" ca="1">f/16*(1-AX114^2)*(4+f*(4-3*(1-AX114^2)))</f>
        <v>5.0473988046946842E-4</v>
      </c>
      <c r="BP114" s="72">
        <f t="array" aca="1" ref="BP114" ca="1">BN114-(1-BO114)*f*AX114*(BL114+BO114*SIN(BL114)*(COS(BJ114)+BO114*COS(BL114)*(-1+2*COS(BJ114)^2)))</f>
        <v>-0.19365982654694627</v>
      </c>
      <c r="BQ114" s="72">
        <f t="shared" ca="1" si="124"/>
        <v>1.0247562452562753E-2</v>
      </c>
      <c r="BR114" s="13">
        <f t="shared" ca="1" si="125"/>
        <v>50.622767378164077</v>
      </c>
      <c r="BS114" s="13">
        <f t="shared" ca="1" si="126"/>
        <v>0.58714207882857661</v>
      </c>
      <c r="BT114" s="15">
        <f t="shared" ca="1" si="127"/>
        <v>31</v>
      </c>
      <c r="BU114" s="15">
        <f t="shared" ca="1" si="128"/>
        <v>3</v>
      </c>
      <c r="BV114" s="15">
        <f t="shared" ref="BV114:BW177" ca="1" si="171">BR114*PI()/180</f>
        <v>0.88353396722014055</v>
      </c>
      <c r="BW114" s="15">
        <f t="shared" ca="1" si="171"/>
        <v>1.0247562452562753E-2</v>
      </c>
      <c r="BX114" s="15">
        <f t="shared" ca="1" si="129"/>
        <v>5.2359877559829883E-2</v>
      </c>
      <c r="BY114" s="15">
        <f t="shared" ca="1" si="130"/>
        <v>0.63442340527267715</v>
      </c>
      <c r="BZ114" s="16">
        <f t="shared" ca="1" si="131"/>
        <v>2.7126006787611982E-3</v>
      </c>
      <c r="CA114" s="15">
        <f t="shared" ca="1" si="132"/>
        <v>6390931.4737403383</v>
      </c>
      <c r="CB114" s="15">
        <f t="shared" ca="1" si="133"/>
        <v>1.2184067078878265</v>
      </c>
      <c r="CC114" s="15">
        <f t="shared" ca="1" si="134"/>
        <v>1.4845149058260512</v>
      </c>
      <c r="CD114" s="17">
        <f t="shared" ca="1" si="135"/>
        <v>0</v>
      </c>
      <c r="CE114" s="15">
        <f t="shared" ca="1" si="136"/>
        <v>-4.211231510726713E-2</v>
      </c>
      <c r="CF114" s="16">
        <f t="shared" ca="1" si="137"/>
        <v>-0.48180230514728994</v>
      </c>
      <c r="CG114" s="15">
        <f t="shared" ca="1" si="138"/>
        <v>3.539927933092569</v>
      </c>
      <c r="CH114" s="15">
        <f t="shared" ca="1" si="139"/>
        <v>-19.24594741355839</v>
      </c>
      <c r="CI114" s="15">
        <f t="shared" ca="1" si="140"/>
        <v>-23.49455357561342</v>
      </c>
      <c r="CJ114" s="15">
        <f t="shared" ca="1" si="141"/>
        <v>-258.87676433256792</v>
      </c>
      <c r="CK114" s="15">
        <f t="shared" ca="1" si="142"/>
        <v>-2039.9424364211529</v>
      </c>
      <c r="CL114" s="15">
        <f t="shared" ca="1" si="143"/>
        <v>-170736.96041186299</v>
      </c>
      <c r="CM114" s="15">
        <f t="shared" ca="1" si="144"/>
        <v>5612900.2847950943</v>
      </c>
      <c r="CN114" s="15">
        <f t="shared" ca="1" si="145"/>
        <v>329331.3343723017</v>
      </c>
      <c r="CO114" s="15">
        <f t="shared" ca="1" si="146"/>
        <v>5610655.1246811766</v>
      </c>
      <c r="CP114" s="15" t="str">
        <f ca="1">VLOOKUP(_xlfn.FLOOR.MATH(BR114/8+11),Coef!$B$4:$C$23,2)</f>
        <v>U</v>
      </c>
      <c r="CQ114" s="15">
        <f ca="1">_xlfn.FLOOR.MATH(CN114/100000)</f>
        <v>3</v>
      </c>
      <c r="CR114" s="15" t="str">
        <f ca="1">VLOOKUP(MOD(BT114-1,3)*8+CQ114,Coef!$A$2:$C$25,3)</f>
        <v>C</v>
      </c>
      <c r="CS114" s="15">
        <f ca="1">(MOD(_xlfn.FLOOR.MATH(CO114/100000),20))</f>
        <v>16</v>
      </c>
      <c r="CT114" s="15" t="str">
        <f ca="1">VLOOKUP(MOD(MOD(BT114+1,2)*5+CS114,20)+1,Coef!$A$2:$C$21,3)</f>
        <v>S</v>
      </c>
      <c r="CU114" s="15"/>
      <c r="CV114" s="15" t="str">
        <f t="shared" ref="CV114:CW177" ca="1" si="172">RIGHT(_xlfn.FLOOR.MATH(1000000+CN114),5)</f>
        <v>29331</v>
      </c>
      <c r="CW114" s="15" t="str">
        <f t="shared" ca="1" si="172"/>
        <v>10655</v>
      </c>
      <c r="CX114" s="18" t="str">
        <f t="shared" ca="1" si="147"/>
        <v>329331 mE 5610655 mN 31 N</v>
      </c>
      <c r="CY114" s="15" t="str">
        <f t="shared" ca="1" si="148"/>
        <v>31UCS2933110655</v>
      </c>
    </row>
    <row r="115" spans="2:103">
      <c r="B115" s="38" t="s">
        <v>1355</v>
      </c>
      <c r="C115" s="72" t="str">
        <f t="shared" si="149"/>
        <v>32UPV9497660048</v>
      </c>
      <c r="D115" s="72">
        <f t="array" aca="1" ref="D115" ca="1">MATCH(TRUE,ISERROR(VALUE(MID(C115,ROW(INDIRECT("1:"&amp;LEN(C115))),1))),0)</f>
        <v>3</v>
      </c>
      <c r="E115" s="72">
        <f t="shared" ca="1" si="150"/>
        <v>32</v>
      </c>
      <c r="F115" s="72" t="str">
        <f t="shared" ca="1" si="151"/>
        <v>U</v>
      </c>
      <c r="G115" s="72" t="str">
        <f t="shared" ca="1" si="152"/>
        <v>P</v>
      </c>
      <c r="H115" s="72" t="str">
        <f t="shared" ca="1" si="153"/>
        <v>V</v>
      </c>
      <c r="I115" s="72">
        <f t="shared" ca="1" si="154"/>
        <v>10</v>
      </c>
      <c r="J115" s="72">
        <f t="shared" ca="1" si="155"/>
        <v>94976</v>
      </c>
      <c r="K115" s="72">
        <f t="shared" ca="1" si="156"/>
        <v>60048</v>
      </c>
      <c r="L115" s="72">
        <f t="shared" ca="1" si="157"/>
        <v>188.80604746885038</v>
      </c>
      <c r="M115" s="72">
        <f ca="1">VLOOKUP(G115,Coef!$C$2:$F$25,4)</f>
        <v>6</v>
      </c>
      <c r="N115" s="31">
        <f ca="1">VLOOKUP(F115,Coef!$C$4:$D$23,2)</f>
        <v>17</v>
      </c>
      <c r="O115" s="31">
        <f ca="1">MOD(VLOOKUP(H115,Coef!$C$2:$G$21,5)+MOD(E115+1,2)*15,20)</f>
        <v>15</v>
      </c>
      <c r="P115" s="31">
        <f ca="1">VLOOKUP(N115,Coef!$A$27:$B$46,2)</f>
        <v>5.34</v>
      </c>
      <c r="Q115" s="31">
        <f ca="1">VLOOKUP(N115,Coef!$A$27:$C$46,3)+O115/10-0.1</f>
        <v>5.4</v>
      </c>
      <c r="R115" s="31">
        <f ca="1">IF(Q115+0.1&lt;P115,Q115+2,Q115)</f>
        <v>5.4</v>
      </c>
      <c r="S115" s="72">
        <f ca="1">M115*100000+J115</f>
        <v>694976</v>
      </c>
      <c r="T115" s="72">
        <f ca="1">R115*1000000+K115</f>
        <v>5460048</v>
      </c>
      <c r="U115" s="72">
        <f ca="1">IF(N115&lt;11,T115-10000000,T115)</f>
        <v>5460048</v>
      </c>
      <c r="V115" s="72">
        <f ca="1">U115/(6366197.724*0.9996)</f>
        <v>0.85800553642327659</v>
      </c>
      <c r="W115" s="72">
        <f ca="1">(Coef!$J$9/(1+Coef!$J$8*(COS(V115))^2)^0.5)*Coef!$J$6</f>
        <v>6387835.1283761263</v>
      </c>
      <c r="X115" s="72">
        <f ca="1">6*E115-183</f>
        <v>9</v>
      </c>
      <c r="Y115" s="72">
        <f ca="1">(S115-500000)/W115</f>
        <v>3.0523016966088404E-2</v>
      </c>
      <c r="Z115" s="72">
        <f ca="1">SIN(2*V115)</f>
        <v>0.98947485387789758</v>
      </c>
      <c r="AA115" s="72">
        <f ca="1">Z115*(COS(V115))^2</f>
        <v>0.42314648771497509</v>
      </c>
      <c r="AB115" s="72">
        <f ca="1">V115+(Z115/2)</f>
        <v>1.3527429633622254</v>
      </c>
      <c r="AC115" s="72">
        <f ca="1">(3*AB115+AA115)/4</f>
        <v>1.1203438444504128</v>
      </c>
      <c r="AD115" s="72">
        <f ca="1">(5*AC115+AA115*(COS(V115))^2)/3</f>
        <v>1.9275589256744834</v>
      </c>
      <c r="AE115" s="72">
        <f ca="1">Coef!$J$6*Coef!$J$9*(V115-(Coef!$J$10*AB115)+(Coef!$J$11*AC115)-(Coef!$J$12*AD115))</f>
        <v>5445253.1320853289</v>
      </c>
      <c r="AF115" s="72">
        <f ca="1">(U115-AE115)/W115</f>
        <v>2.3161004655472585E-3</v>
      </c>
      <c r="AG115" s="72">
        <f ca="1">((Coef!$J$8*Y115^2)/2)*(COS(V115))^2</f>
        <v>1.3425744156638175E-6</v>
      </c>
      <c r="AH115" s="72">
        <f ca="1">Y115*(1-(AG115/3))</f>
        <v>3.0523003306281181E-2</v>
      </c>
      <c r="AI115" s="72">
        <f ca="1">AF115*(1-AG115)+V115</f>
        <v>0.86032163377928661</v>
      </c>
      <c r="AJ115" s="72">
        <f ca="1">(EXP(AH115)-EXP(-AH115))/2</f>
        <v>3.0527743005381469E-2</v>
      </c>
      <c r="AK115" s="72">
        <f ca="1">ATAN(AJ115/COS(AI115))</f>
        <v>4.6773646818014235E-2</v>
      </c>
      <c r="AL115" s="72">
        <f ca="1">ATAN(COS(AK115)*TAN(AI115))</f>
        <v>0.85978057795324669</v>
      </c>
      <c r="AM115" s="72">
        <f ca="1">V115+(1+Coef!$J$8*(COS(V115))^2-(3/2)*Coef!$J$8*SIN(V115)*COS(V115)*(AL115-V115))*(AL115-V115)</f>
        <v>0.85978567809394069</v>
      </c>
      <c r="AN115" s="34" t="str">
        <f t="shared" ca="1" si="74"/>
        <v>32 694976 5460048 N</v>
      </c>
      <c r="AO115" s="33">
        <f t="shared" ca="1" si="75"/>
        <v>49.262090640576396</v>
      </c>
      <c r="AP115" s="33">
        <f t="shared" ca="1" si="76"/>
        <v>11.679932555107728</v>
      </c>
      <c r="AQ115" s="72">
        <v>285</v>
      </c>
      <c r="AR115" s="72">
        <v>810000</v>
      </c>
      <c r="AS115" s="72">
        <f t="shared" ca="1" si="163"/>
        <v>0.85978567809394058</v>
      </c>
      <c r="AT115" s="72">
        <f t="shared" ca="1" si="163"/>
        <v>0.2038532794975039</v>
      </c>
      <c r="AU115" s="72">
        <f t="shared" si="163"/>
        <v>4.9741883681838397</v>
      </c>
      <c r="AV115" s="72">
        <f t="array" aca="1" ref="AV115" ca="1">ATAN((1-f)*TAN(AS115))</f>
        <v>0.85812459546944531</v>
      </c>
      <c r="AW115" s="72">
        <f t="shared" ca="1" si="77"/>
        <v>1.3507505166509859</v>
      </c>
      <c r="AX115" s="72">
        <f t="shared" ca="1" si="78"/>
        <v>-0.63157792454038619</v>
      </c>
      <c r="AY115" s="72">
        <f t="shared" ca="1" si="166"/>
        <v>4.0511743391614197E-3</v>
      </c>
      <c r="AZ115" s="72">
        <f t="shared" ca="1" si="114"/>
        <v>1.0107472627832947E-3</v>
      </c>
      <c r="BA115" s="72">
        <f t="shared" ca="1" si="115"/>
        <v>1.0010120255673627</v>
      </c>
      <c r="BB115" s="72">
        <f t="shared" ca="1" si="116"/>
        <v>1.010746875562217E-3</v>
      </c>
      <c r="BC115" s="72">
        <f t="shared" ca="1" si="167"/>
        <v>0.12729473291525459</v>
      </c>
      <c r="BD115" s="75">
        <f t="shared" ca="1" si="117"/>
        <v>2.8287957662172265</v>
      </c>
      <c r="BE115" s="75">
        <f t="shared" ca="1" si="118"/>
        <v>-1.2218262984249592E-4</v>
      </c>
      <c r="BF115" s="75">
        <f t="shared" ca="1" si="168"/>
        <v>0.12717255028541211</v>
      </c>
      <c r="BG115" s="75">
        <f t="shared" ca="1" si="119"/>
        <v>2.828673583587384</v>
      </c>
      <c r="BH115" s="75">
        <f t="shared" ca="1" si="120"/>
        <v>-1.2206116553621482E-4</v>
      </c>
      <c r="BI115" s="75">
        <f t="shared" ca="1" si="169"/>
        <v>0.12717267174971839</v>
      </c>
      <c r="BJ115" s="75">
        <f t="shared" ca="1" si="121"/>
        <v>2.8286737050516901</v>
      </c>
      <c r="BK115" s="75">
        <f t="shared" ca="1" si="122"/>
        <v>-1.2206128628365529E-4</v>
      </c>
      <c r="BL115" s="75">
        <f t="shared" ca="1" si="170"/>
        <v>0.12717267162897095</v>
      </c>
      <c r="BM115" s="72">
        <f t="array" aca="1" ref="BM115" ca="1">ATAN2((1-f)*SQRT(AX115^2+(SIN(AV115)*SIN(BL115)-COS(AV115)*COS(BL115)*COS(AU115))^2),SIN(AV115)*COS(BL115)+COS(AV115)*SIN(BL115)*COS(AU115))</f>
        <v>0.8835837246376016</v>
      </c>
      <c r="BN115" s="72">
        <f t="shared" ca="1" si="123"/>
        <v>-0.19394071621835632</v>
      </c>
      <c r="BO115" s="72">
        <f t="array" aca="1" ref="BO115" ca="1">f/16*(1-AX115^2)*(4+f*(4-3*(1-AX115^2)))</f>
        <v>5.0477915874069508E-4</v>
      </c>
      <c r="BP115" s="72">
        <f t="array" aca="1" ref="BP115" ca="1">BN115-(1-BO115)*f*AX115*(BL115+BO115*SIN(BL115)*(COS(BJ115)+BO115*COS(BL115)*(-1+2*COS(BJ115)^2)))</f>
        <v>-0.1936716851034557</v>
      </c>
      <c r="BQ115" s="72">
        <f t="shared" ca="1" si="124"/>
        <v>1.0181594394048199E-2</v>
      </c>
      <c r="BR115" s="13">
        <f t="shared" ca="1" si="125"/>
        <v>50.62561826818407</v>
      </c>
      <c r="BS115" s="13">
        <f t="shared" ca="1" si="126"/>
        <v>0.58336238749302061</v>
      </c>
      <c r="BT115" s="15">
        <f t="shared" ca="1" si="127"/>
        <v>31</v>
      </c>
      <c r="BU115" s="15">
        <f t="shared" ca="1" si="128"/>
        <v>3</v>
      </c>
      <c r="BV115" s="15">
        <f t="shared" ca="1" si="171"/>
        <v>0.8835837246376016</v>
      </c>
      <c r="BW115" s="15">
        <f t="shared" ca="1" si="171"/>
        <v>1.0181594394048199E-2</v>
      </c>
      <c r="BX115" s="15">
        <f t="shared" ca="1" si="129"/>
        <v>5.2359877559829883E-2</v>
      </c>
      <c r="BY115" s="15">
        <f t="shared" ca="1" si="130"/>
        <v>0.63438494271355039</v>
      </c>
      <c r="BZ115" s="16">
        <f t="shared" ca="1" si="131"/>
        <v>2.7122717804246512E-3</v>
      </c>
      <c r="CA115" s="15">
        <f t="shared" ca="1" si="132"/>
        <v>6390932.5218807748</v>
      </c>
      <c r="CB115" s="15">
        <f t="shared" ca="1" si="133"/>
        <v>1.218530338428359</v>
      </c>
      <c r="CC115" s="15">
        <f t="shared" ca="1" si="134"/>
        <v>1.484816185670331</v>
      </c>
      <c r="CD115" s="17">
        <f t="shared" ca="1" si="135"/>
        <v>0</v>
      </c>
      <c r="CE115" s="15">
        <f t="shared" ca="1" si="136"/>
        <v>-4.2178283165781684E-2</v>
      </c>
      <c r="CF115" s="16">
        <f t="shared" ca="1" si="137"/>
        <v>-0.48210391388990637</v>
      </c>
      <c r="CG115" s="15">
        <f t="shared" ca="1" si="138"/>
        <v>3.5396236860263346</v>
      </c>
      <c r="CH115" s="15">
        <f t="shared" ca="1" si="139"/>
        <v>-19.250461379619761</v>
      </c>
      <c r="CI115" s="15">
        <f t="shared" ca="1" si="140"/>
        <v>-23.511330545974719</v>
      </c>
      <c r="CJ115" s="15">
        <f t="shared" ca="1" si="141"/>
        <v>-258.8629363198234</v>
      </c>
      <c r="CK115" s="15">
        <f t="shared" ca="1" si="142"/>
        <v>-2040.3959427009277</v>
      </c>
      <c r="CL115" s="15">
        <f t="shared" ca="1" si="143"/>
        <v>-170994.04122628804</v>
      </c>
      <c r="CM115" s="15">
        <f t="shared" ca="1" si="144"/>
        <v>5613226.0832791859</v>
      </c>
      <c r="CN115" s="15">
        <f t="shared" ca="1" si="145"/>
        <v>329074.35639020248</v>
      </c>
      <c r="CO115" s="15">
        <f t="shared" ca="1" si="146"/>
        <v>5610980.7928458741</v>
      </c>
      <c r="CP115" s="15" t="str">
        <f ca="1">VLOOKUP(_xlfn.FLOOR.MATH(BR115/8+11),Coef!$B$4:$C$23,2)</f>
        <v>U</v>
      </c>
      <c r="CQ115" s="15">
        <f ca="1">_xlfn.FLOOR.MATH(CN115/100000)</f>
        <v>3</v>
      </c>
      <c r="CR115" s="15" t="str">
        <f ca="1">VLOOKUP(MOD(BT115-1,3)*8+CQ115,Coef!$A$2:$C$25,3)</f>
        <v>C</v>
      </c>
      <c r="CS115" s="15">
        <f ca="1">(MOD(_xlfn.FLOOR.MATH(CO115/100000),20))</f>
        <v>16</v>
      </c>
      <c r="CT115" s="15" t="str">
        <f ca="1">VLOOKUP(MOD(MOD(BT115+1,2)*5+CS115,20)+1,Coef!$A$2:$C$21,3)</f>
        <v>S</v>
      </c>
      <c r="CU115" s="15"/>
      <c r="CV115" s="15" t="str">
        <f t="shared" ca="1" si="172"/>
        <v>29074</v>
      </c>
      <c r="CW115" s="15" t="str">
        <f t="shared" ca="1" si="172"/>
        <v>10980</v>
      </c>
      <c r="CX115" s="18" t="str">
        <f t="shared" ca="1" si="147"/>
        <v>329074 mE 5610980 mN 31 N</v>
      </c>
      <c r="CY115" s="15" t="str">
        <f t="shared" ca="1" si="148"/>
        <v>31UCS2907410980</v>
      </c>
    </row>
    <row r="116" spans="2:103">
      <c r="B116" s="38" t="s">
        <v>1356</v>
      </c>
      <c r="C116" s="72" t="str">
        <f t="shared" si="149"/>
        <v>32UPV9542661124</v>
      </c>
      <c r="D116" s="72">
        <f t="array" aca="1" ref="D116" ca="1">MATCH(TRUE,ISERROR(VALUE(MID(C116,ROW(INDIRECT("1:"&amp;LEN(C116))),1))),0)</f>
        <v>3</v>
      </c>
      <c r="E116" s="72">
        <f t="shared" ca="1" si="150"/>
        <v>32</v>
      </c>
      <c r="F116" s="72" t="str">
        <f t="shared" ca="1" si="151"/>
        <v>U</v>
      </c>
      <c r="G116" s="72" t="str">
        <f t="shared" ca="1" si="152"/>
        <v>P</v>
      </c>
      <c r="H116" s="72" t="str">
        <f t="shared" ca="1" si="153"/>
        <v>V</v>
      </c>
      <c r="I116" s="72">
        <f t="shared" ca="1" si="154"/>
        <v>10</v>
      </c>
      <c r="J116" s="72">
        <f t="shared" ca="1" si="155"/>
        <v>95426</v>
      </c>
      <c r="K116" s="72">
        <f t="shared" ca="1" si="156"/>
        <v>61124</v>
      </c>
      <c r="L116" s="72">
        <f t="shared" ca="1" si="157"/>
        <v>188.80604746885038</v>
      </c>
      <c r="M116" s="72">
        <f ca="1">VLOOKUP(G116,Coef!$C$2:$F$25,4)</f>
        <v>6</v>
      </c>
      <c r="N116" s="31">
        <f ca="1">VLOOKUP(F116,Coef!$C$4:$D$23,2)</f>
        <v>17</v>
      </c>
      <c r="O116" s="31">
        <f ca="1">MOD(VLOOKUP(H116,Coef!$C$2:$G$21,5)+MOD(E116+1,2)*15,20)</f>
        <v>15</v>
      </c>
      <c r="P116" s="31">
        <f ca="1">VLOOKUP(N116,Coef!$A$27:$B$46,2)</f>
        <v>5.34</v>
      </c>
      <c r="Q116" s="31">
        <f ca="1">VLOOKUP(N116,Coef!$A$27:$C$46,3)+O116/10-0.1</f>
        <v>5.4</v>
      </c>
      <c r="R116" s="31">
        <f ca="1">IF(Q116+0.1&lt;P116,Q116+2,Q116)</f>
        <v>5.4</v>
      </c>
      <c r="S116" s="72">
        <f ca="1">M116*100000+J116</f>
        <v>695426</v>
      </c>
      <c r="T116" s="72">
        <f ca="1">R116*1000000+K116</f>
        <v>5461124</v>
      </c>
      <c r="U116" s="72">
        <f ca="1">IF(N116&lt;11,T116-10000000,T116)</f>
        <v>5461124</v>
      </c>
      <c r="V116" s="72">
        <f ca="1">U116/(6366197.724*0.9996)</f>
        <v>0.85817462174215864</v>
      </c>
      <c r="W116" s="72">
        <f ca="1">(Coef!$J$9/(1+Coef!$J$8*(COS(V116))^2)^0.5)*Coef!$J$6</f>
        <v>6387838.7192616425</v>
      </c>
      <c r="X116" s="72">
        <f ca="1">6*E116-183</f>
        <v>9</v>
      </c>
      <c r="Y116" s="72">
        <f ca="1">(S116-500000)/W116</f>
        <v>3.0593446169941637E-2</v>
      </c>
      <c r="Z116" s="72">
        <f ca="1">SIN(2*V116)</f>
        <v>0.98942586234626551</v>
      </c>
      <c r="AA116" s="72">
        <f ca="1">Z116*(COS(V116))^2</f>
        <v>0.42296000414546792</v>
      </c>
      <c r="AB116" s="72">
        <f ca="1">V116+(Z116/2)</f>
        <v>1.3528875529152913</v>
      </c>
      <c r="AC116" s="72">
        <f ca="1">(3*AB116+AA116)/4</f>
        <v>1.1204056657228354</v>
      </c>
      <c r="AD116" s="72">
        <f ca="1">(5*AC116+AA116*(COS(V116))^2)/3</f>
        <v>1.927611790763166</v>
      </c>
      <c r="AE116" s="72">
        <f ca="1">Coef!$J$6*Coef!$J$9*(V116-(Coef!$J$10*AB116)+(Coef!$J$11*AC116)-(Coef!$J$12*AD116))</f>
        <v>5446330.1181226354</v>
      </c>
      <c r="AF116" s="72">
        <f ca="1">(U116-AE116)/W116</f>
        <v>2.3159448019180085E-3</v>
      </c>
      <c r="AG116" s="72">
        <f ca="1">((Coef!$J$8*Y116^2)/2)*(COS(V116))^2</f>
        <v>1.34824965083785E-6</v>
      </c>
      <c r="AH116" s="72">
        <f ca="1">Y116*(1-(AG116/3))</f>
        <v>3.0593432420740599E-2</v>
      </c>
      <c r="AI116" s="72">
        <f ca="1">AF116*(1-AG116)+V116</f>
        <v>0.8604905634216049</v>
      </c>
      <c r="AJ116" s="72">
        <f ca="1">(EXP(AH116)-EXP(-AH116))/2</f>
        <v>3.0598205005932744E-2</v>
      </c>
      <c r="AK116" s="72">
        <f ca="1">ATAN(AJ116/COS(AI116))</f>
        <v>4.689064264924616E-2</v>
      </c>
      <c r="AL116" s="72">
        <f ca="1">ATAN(COS(AK116)*TAN(AI116))</f>
        <v>0.85994682395653221</v>
      </c>
      <c r="AM116" s="72">
        <f ca="1">V116+(1+Coef!$J$8*(COS(V116))^2-(3/2)*Coef!$J$8*SIN(V116)*COS(V116)*(AL116-V116))*(AL116-V116)</f>
        <v>0.85995191396689474</v>
      </c>
      <c r="AN116" s="34" t="str">
        <f t="shared" ca="1" si="74"/>
        <v>32 695426 5461124 N</v>
      </c>
      <c r="AO116" s="33">
        <f t="shared" ca="1" si="75"/>
        <v>49.27161525450034</v>
      </c>
      <c r="AP116" s="33">
        <f t="shared" ca="1" si="76"/>
        <v>11.686635922457942</v>
      </c>
      <c r="AQ116" s="72">
        <v>285</v>
      </c>
      <c r="AR116" s="72">
        <v>810000</v>
      </c>
      <c r="AS116" s="72">
        <f t="shared" ca="1" si="163"/>
        <v>0.85995191396689463</v>
      </c>
      <c r="AT116" s="72">
        <f t="shared" ca="1" si="163"/>
        <v>0.2039702753287358</v>
      </c>
      <c r="AU116" s="72">
        <f t="shared" si="163"/>
        <v>4.9741883681838397</v>
      </c>
      <c r="AV116" s="72">
        <f t="array" aca="1" ref="AV116" ca="1">ATAN((1-f)*TAN(AS116))</f>
        <v>0.85829091329132989</v>
      </c>
      <c r="AW116" s="72">
        <f t="shared" ca="1" si="77"/>
        <v>1.3508221188064229</v>
      </c>
      <c r="AX116" s="72">
        <f t="shared" ca="1" si="78"/>
        <v>-0.63145636466662447</v>
      </c>
      <c r="AY116" s="72">
        <f t="shared" ca="1" si="166"/>
        <v>4.0522090830002969E-3</v>
      </c>
      <c r="AZ116" s="72">
        <f t="shared" ca="1" si="114"/>
        <v>1.0110049045934308E-3</v>
      </c>
      <c r="BA116" s="72">
        <f t="shared" ca="1" si="115"/>
        <v>1.0010122838612712</v>
      </c>
      <c r="BB116" s="72">
        <f t="shared" ca="1" si="116"/>
        <v>1.0110045170761668E-3</v>
      </c>
      <c r="BC116" s="72">
        <f t="shared" ca="1" si="167"/>
        <v>0.12729470006905019</v>
      </c>
      <c r="BD116" s="75">
        <f t="shared" ca="1" si="117"/>
        <v>2.8289389376818961</v>
      </c>
      <c r="BE116" s="75">
        <f t="shared" ca="1" si="118"/>
        <v>-1.2221942310781562E-4</v>
      </c>
      <c r="BF116" s="75">
        <f t="shared" ca="1" si="168"/>
        <v>0.12717248064594239</v>
      </c>
      <c r="BG116" s="75">
        <f t="shared" ca="1" si="119"/>
        <v>2.8288167182587882</v>
      </c>
      <c r="BH116" s="75">
        <f t="shared" ca="1" si="120"/>
        <v>-1.2209788796696541E-4</v>
      </c>
      <c r="BI116" s="75">
        <f t="shared" ca="1" si="169"/>
        <v>0.12717260218108323</v>
      </c>
      <c r="BJ116" s="75">
        <f t="shared" ca="1" si="121"/>
        <v>2.8288168397939288</v>
      </c>
      <c r="BK116" s="75">
        <f t="shared" ca="1" si="122"/>
        <v>-1.2209800881888877E-4</v>
      </c>
      <c r="BL116" s="75">
        <f t="shared" ca="1" si="170"/>
        <v>0.12717260206023132</v>
      </c>
      <c r="BM116" s="72">
        <f t="array" aca="1" ref="BM116" ca="1">ATAN2((1-f)*SQRT(AX116^2+(SIN(AV116)*SIN(BL116)-COS(AV116)*COS(BL116)*COS(AU116))^2),SIN(AV116)*COS(BL116)+COS(AV116)*SIN(BL116)*COS(AU116))</f>
        <v>0.88374680980312437</v>
      </c>
      <c r="BN116" s="72">
        <f t="shared" ca="1" si="123"/>
        <v>-0.19397954556804139</v>
      </c>
      <c r="BO116" s="72">
        <f t="array" aca="1" ref="BO116" ca="1">f/16*(1-AX116^2)*(4+f*(4-3*(1-AX116^2)))</f>
        <v>5.0490789397148708E-4</v>
      </c>
      <c r="BP116" s="72">
        <f t="array" aca="1" ref="BP116" ca="1">BN116-(1-BO116)*f*AX116*(BL116+BO116*SIN(BL116)*(COS(BJ116)+BO116*COS(BL116)*(-1+2*COS(BJ116)^2)))</f>
        <v>-0.19371056645418006</v>
      </c>
      <c r="BQ116" s="72">
        <f t="shared" ca="1" si="124"/>
        <v>1.025970887455574E-2</v>
      </c>
      <c r="BR116" s="13">
        <f t="shared" ca="1" si="125"/>
        <v>50.634962359869718</v>
      </c>
      <c r="BS116" s="13">
        <f t="shared" ca="1" si="126"/>
        <v>0.58783801754495968</v>
      </c>
      <c r="BT116" s="15">
        <f t="shared" ca="1" si="127"/>
        <v>31</v>
      </c>
      <c r="BU116" s="15">
        <f t="shared" ca="1" si="128"/>
        <v>3</v>
      </c>
      <c r="BV116" s="15">
        <f t="shared" ca="1" si="171"/>
        <v>0.88374680980312437</v>
      </c>
      <c r="BW116" s="15">
        <f t="shared" ca="1" si="171"/>
        <v>1.025970887455574E-2</v>
      </c>
      <c r="BX116" s="15">
        <f t="shared" ca="1" si="129"/>
        <v>5.2359877559829883E-2</v>
      </c>
      <c r="BY116" s="15">
        <f t="shared" ca="1" si="130"/>
        <v>0.63425886662366426</v>
      </c>
      <c r="BZ116" s="16">
        <f t="shared" ca="1" si="131"/>
        <v>2.7111938272187824E-3</v>
      </c>
      <c r="CA116" s="15">
        <f t="shared" ca="1" si="132"/>
        <v>6390935.9571293257</v>
      </c>
      <c r="CB116" s="15">
        <f t="shared" ca="1" si="133"/>
        <v>1.2189356556372331</v>
      </c>
      <c r="CC116" s="15">
        <f t="shared" ca="1" si="134"/>
        <v>1.4858041325837712</v>
      </c>
      <c r="CD116" s="17">
        <f t="shared" ca="1" si="135"/>
        <v>0</v>
      </c>
      <c r="CE116" s="15">
        <f t="shared" ca="1" si="136"/>
        <v>-4.2100168685274143E-2</v>
      </c>
      <c r="CF116" s="16">
        <f t="shared" ca="1" si="137"/>
        <v>-0.4830929387565524</v>
      </c>
      <c r="CG116" s="15">
        <f t="shared" ca="1" si="138"/>
        <v>3.5386260141490729</v>
      </c>
      <c r="CH116" s="15">
        <f t="shared" ca="1" si="139"/>
        <v>-19.265262178946202</v>
      </c>
      <c r="CI116" s="15">
        <f t="shared" ca="1" si="140"/>
        <v>-23.566343423703348</v>
      </c>
      <c r="CJ116" s="15">
        <f t="shared" ca="1" si="141"/>
        <v>-258.81736964157142</v>
      </c>
      <c r="CK116" s="15">
        <f t="shared" ca="1" si="142"/>
        <v>-2041.8823795753601</v>
      </c>
      <c r="CL116" s="15">
        <f t="shared" ca="1" si="143"/>
        <v>-170643.55103799558</v>
      </c>
      <c r="CM116" s="15">
        <f t="shared" ca="1" si="144"/>
        <v>5614255.0311757578</v>
      </c>
      <c r="CN116" s="15">
        <f t="shared" ca="1" si="145"/>
        <v>329424.70638241962</v>
      </c>
      <c r="CO116" s="15">
        <f t="shared" ca="1" si="146"/>
        <v>5612009.3291632878</v>
      </c>
      <c r="CP116" s="15" t="str">
        <f ca="1">VLOOKUP(_xlfn.FLOOR.MATH(BR116/8+11),Coef!$B$4:$C$23,2)</f>
        <v>U</v>
      </c>
      <c r="CQ116" s="15">
        <f ca="1">_xlfn.FLOOR.MATH(CN116/100000)</f>
        <v>3</v>
      </c>
      <c r="CR116" s="15" t="str">
        <f ca="1">VLOOKUP(MOD(BT116-1,3)*8+CQ116,Coef!$A$2:$C$25,3)</f>
        <v>C</v>
      </c>
      <c r="CS116" s="15">
        <f ca="1">(MOD(_xlfn.FLOOR.MATH(CO116/100000),20))</f>
        <v>16</v>
      </c>
      <c r="CT116" s="15" t="str">
        <f ca="1">VLOOKUP(MOD(MOD(BT116+1,2)*5+CS116,20)+1,Coef!$A$2:$C$21,3)</f>
        <v>S</v>
      </c>
      <c r="CU116" s="15"/>
      <c r="CV116" s="15" t="str">
        <f t="shared" ca="1" si="172"/>
        <v>29424</v>
      </c>
      <c r="CW116" s="15" t="str">
        <f t="shared" ca="1" si="172"/>
        <v>12009</v>
      </c>
      <c r="CX116" s="18" t="str">
        <f t="shared" ca="1" si="147"/>
        <v>329424 mE 5612009 mN 31 N</v>
      </c>
      <c r="CY116" s="15" t="str">
        <f t="shared" ca="1" si="148"/>
        <v>31UCS2942412009</v>
      </c>
    </row>
    <row r="117" spans="2:103">
      <c r="B117" s="38" t="s">
        <v>1357</v>
      </c>
      <c r="C117" s="72" t="str">
        <f t="shared" si="149"/>
        <v>32UPV9497160912</v>
      </c>
      <c r="D117" s="72">
        <f t="array" aca="1" ref="D117" ca="1">MATCH(TRUE,ISERROR(VALUE(MID(C117,ROW(INDIRECT("1:"&amp;LEN(C117))),1))),0)</f>
        <v>3</v>
      </c>
      <c r="E117" s="72">
        <f t="shared" ca="1" si="150"/>
        <v>32</v>
      </c>
      <c r="F117" s="72" t="str">
        <f t="shared" ca="1" si="151"/>
        <v>U</v>
      </c>
      <c r="G117" s="72" t="str">
        <f t="shared" ca="1" si="152"/>
        <v>P</v>
      </c>
      <c r="H117" s="72" t="str">
        <f t="shared" ca="1" si="153"/>
        <v>V</v>
      </c>
      <c r="I117" s="72">
        <f t="shared" ca="1" si="154"/>
        <v>10</v>
      </c>
      <c r="J117" s="72">
        <f t="shared" ca="1" si="155"/>
        <v>94971</v>
      </c>
      <c r="K117" s="72">
        <f t="shared" ca="1" si="156"/>
        <v>60912</v>
      </c>
      <c r="L117" s="72">
        <f t="shared" ca="1" si="157"/>
        <v>188.80604746885038</v>
      </c>
      <c r="M117" s="72">
        <f ca="1">VLOOKUP(G117,Coef!$C$2:$F$25,4)</f>
        <v>6</v>
      </c>
      <c r="N117" s="31">
        <f ca="1">VLOOKUP(F117,Coef!$C$4:$D$23,2)</f>
        <v>17</v>
      </c>
      <c r="O117" s="31">
        <f ca="1">MOD(VLOOKUP(H117,Coef!$C$2:$G$21,5)+MOD(E117+1,2)*15,20)</f>
        <v>15</v>
      </c>
      <c r="P117" s="31">
        <f ca="1">VLOOKUP(N117,Coef!$A$27:$B$46,2)</f>
        <v>5.34</v>
      </c>
      <c r="Q117" s="31">
        <f ca="1">VLOOKUP(N117,Coef!$A$27:$C$46,3)+O117/10-0.1</f>
        <v>5.4</v>
      </c>
      <c r="R117" s="31">
        <f ca="1">IF(Q117+0.1&lt;P117,Q117+2,Q117)</f>
        <v>5.4</v>
      </c>
      <c r="S117" s="72">
        <f ca="1">M117*100000+J117</f>
        <v>694971</v>
      </c>
      <c r="T117" s="72">
        <f ca="1">R117*1000000+K117</f>
        <v>5460912</v>
      </c>
      <c r="U117" s="72">
        <f ca="1">IF(N117&lt;11,T117-10000000,T117)</f>
        <v>5460912</v>
      </c>
      <c r="V117" s="72">
        <f ca="1">U117/(6366197.724*0.9996)</f>
        <v>0.85814130753434925</v>
      </c>
      <c r="W117" s="72">
        <f ca="1">(Coef!$J$9/(1+Coef!$J$8*(COS(V117))^2)^0.5)*Coef!$J$6</f>
        <v>6387838.0117773423</v>
      </c>
      <c r="X117" s="72">
        <f ca="1">6*E117-183</f>
        <v>9</v>
      </c>
      <c r="Y117" s="72">
        <f ca="1">(S117-500000)/W117</f>
        <v>3.0522220450883281E-2</v>
      </c>
      <c r="Z117" s="72">
        <f ca="1">SIN(2*V117)</f>
        <v>0.98943552390360467</v>
      </c>
      <c r="AA117" s="72">
        <f ca="1">Z117*(COS(V117))^2</f>
        <v>0.42299674814272997</v>
      </c>
      <c r="AB117" s="72">
        <f ca="1">V117+(Z117/2)</f>
        <v>1.3528590694861515</v>
      </c>
      <c r="AC117" s="72">
        <f ca="1">(3*AB117+AA117)/4</f>
        <v>1.1203934891502962</v>
      </c>
      <c r="AD117" s="72">
        <f ca="1">(5*AC117+AA117*(COS(V117))^2)/3</f>
        <v>1.9276013798735121</v>
      </c>
      <c r="AE117" s="72">
        <f ca="1">Coef!$J$6*Coef!$J$9*(V117-(Coef!$J$10*AB117)+(Coef!$J$11*AC117)-(Coef!$J$12*AD117))</f>
        <v>5446117.9237039555</v>
      </c>
      <c r="AF117" s="72">
        <f ca="1">(U117-AE117)/W117</f>
        <v>2.3159754941763518E-3</v>
      </c>
      <c r="AG117" s="72">
        <f ca="1">((Coef!$J$8*Y117^2)/2)*(COS(V117))^2</f>
        <v>1.3420826173495019E-6</v>
      </c>
      <c r="AH117" s="72">
        <f ca="1">Y117*(1-(AG117/3))</f>
        <v>3.0522206796436111E-2</v>
      </c>
      <c r="AI117" s="72">
        <f ca="1">AF117*(1-AG117)+V117</f>
        <v>0.86045727992029519</v>
      </c>
      <c r="AJ117" s="72">
        <f ca="1">(EXP(AH117)-EXP(-AH117))/2</f>
        <v>3.0526946124481591E-2</v>
      </c>
      <c r="AK117" s="72">
        <f ca="1">ATAN(AJ117/COS(AI117))</f>
        <v>4.6779792766212018E-2</v>
      </c>
      <c r="AL117" s="72">
        <f ca="1">ATAN(COS(AK117)*TAN(AI117))</f>
        <v>0.85991610394206941</v>
      </c>
      <c r="AM117" s="72">
        <f ca="1">V117+(1+Coef!$J$8*(COS(V117))^2-(3/2)*Coef!$J$8*SIN(V117)*COS(V117)*(AL117-V117))*(AL117-V117)</f>
        <v>0.85992120177440212</v>
      </c>
      <c r="AN117" s="34" t="str">
        <f t="shared" ca="1" si="74"/>
        <v>32 694971 5460912 N</v>
      </c>
      <c r="AO117" s="33">
        <f t="shared" ca="1" si="75"/>
        <v>49.269855575490922</v>
      </c>
      <c r="AP117" s="33">
        <f t="shared" ca="1" si="76"/>
        <v>11.680284692000567</v>
      </c>
      <c r="AQ117" s="72">
        <v>285</v>
      </c>
      <c r="AR117" s="72">
        <v>810000</v>
      </c>
      <c r="AS117" s="72">
        <f t="shared" ca="1" si="163"/>
        <v>0.85992120177440212</v>
      </c>
      <c r="AT117" s="72">
        <f t="shared" ca="1" si="163"/>
        <v>0.20385942544570165</v>
      </c>
      <c r="AU117" s="72">
        <f t="shared" si="163"/>
        <v>4.9741883681838397</v>
      </c>
      <c r="AV117" s="72">
        <f t="array" aca="1" ref="AV117" ca="1">ATAN((1-f)*TAN(AS117))</f>
        <v>0.85826018594487841</v>
      </c>
      <c r="AW117" s="72">
        <f t="shared" ca="1" si="77"/>
        <v>1.3508088916297616</v>
      </c>
      <c r="AX117" s="72">
        <f t="shared" ca="1" si="78"/>
        <v>-0.63147882426301261</v>
      </c>
      <c r="AY117" s="72">
        <f t="shared" ca="1" si="166"/>
        <v>4.0520179170767537E-3</v>
      </c>
      <c r="AZ117" s="72">
        <f t="shared" ca="1" si="114"/>
        <v>1.0109573060361793E-3</v>
      </c>
      <c r="BA117" s="72">
        <f t="shared" ca="1" si="115"/>
        <v>1.0010122361422282</v>
      </c>
      <c r="BB117" s="72">
        <f t="shared" ca="1" si="116"/>
        <v>1.0109569185736463E-3</v>
      </c>
      <c r="BC117" s="72">
        <f t="shared" ca="1" si="167"/>
        <v>0.12729470613728897</v>
      </c>
      <c r="BD117" s="75">
        <f t="shared" ca="1" si="117"/>
        <v>2.8289124893968123</v>
      </c>
      <c r="BE117" s="75">
        <f t="shared" ca="1" si="118"/>
        <v>-1.2221262572107016E-4</v>
      </c>
      <c r="BF117" s="75">
        <f t="shared" ca="1" si="168"/>
        <v>0.1271724935115679</v>
      </c>
      <c r="BG117" s="75">
        <f t="shared" ca="1" si="119"/>
        <v>2.8287902767710911</v>
      </c>
      <c r="BH117" s="75">
        <f t="shared" ca="1" si="120"/>
        <v>-1.2209110366807812E-4</v>
      </c>
      <c r="BI117" s="75">
        <f t="shared" ca="1" si="169"/>
        <v>0.1271726150336209</v>
      </c>
      <c r="BJ117" s="75">
        <f t="shared" ca="1" si="121"/>
        <v>2.8287903982931439</v>
      </c>
      <c r="BK117" s="75">
        <f t="shared" ca="1" si="122"/>
        <v>-1.2209122450069435E-4</v>
      </c>
      <c r="BL117" s="75">
        <f t="shared" ca="1" si="170"/>
        <v>0.12717261491278828</v>
      </c>
      <c r="BM117" s="72">
        <f t="array" aca="1" ref="BM117" ca="1">ATAN2((1-f)*SQRT(AX117^2+(SIN(AV117)*SIN(BL117)-COS(AV117)*COS(BL117)*COS(AU117))^2),SIN(AV117)*COS(BL117)+COS(AV117)*SIN(BL117)*COS(AU117))</f>
        <v>0.88371667979903279</v>
      </c>
      <c r="BN117" s="72">
        <f t="shared" ca="1" si="123"/>
        <v>-0.19397237026176498</v>
      </c>
      <c r="BO117" s="72">
        <f t="array" aca="1" ref="BO117" ca="1">f/16*(1-AX117^2)*(4+f*(4-3*(1-AX117^2)))</f>
        <v>5.0488411051840534E-4</v>
      </c>
      <c r="BP117" s="72">
        <f t="array" aca="1" ref="BP117" ca="1">BN117-(1-BO117)*f*AX117*(BL117+BO117*SIN(BL117)*(COS(BJ117)+BO117*COS(BL117)*(-1+2*COS(BJ117)^2)))</f>
        <v>-0.19370338154011837</v>
      </c>
      <c r="BQ117" s="72">
        <f t="shared" ca="1" si="124"/>
        <v>1.0156043905583279E-2</v>
      </c>
      <c r="BR117" s="13">
        <f t="shared" ca="1" si="125"/>
        <v>50.633236037798561</v>
      </c>
      <c r="BS117" s="13">
        <f t="shared" ca="1" si="126"/>
        <v>0.58189845233948301</v>
      </c>
      <c r="BT117" s="15">
        <f t="shared" ca="1" si="127"/>
        <v>31</v>
      </c>
      <c r="BU117" s="15">
        <f t="shared" ca="1" si="128"/>
        <v>3</v>
      </c>
      <c r="BV117" s="15">
        <f t="shared" ca="1" si="171"/>
        <v>0.8837166797990329</v>
      </c>
      <c r="BW117" s="15">
        <f t="shared" ca="1" si="171"/>
        <v>1.0156043905583279E-2</v>
      </c>
      <c r="BX117" s="15">
        <f t="shared" ca="1" si="129"/>
        <v>5.2359877559829883E-2</v>
      </c>
      <c r="BY117" s="15">
        <f t="shared" ca="1" si="130"/>
        <v>0.63428216046704855</v>
      </c>
      <c r="BZ117" s="16">
        <f t="shared" ca="1" si="131"/>
        <v>2.7113929739313336E-3</v>
      </c>
      <c r="CA117" s="15">
        <f t="shared" ca="1" si="132"/>
        <v>6390935.3224831261</v>
      </c>
      <c r="CB117" s="15">
        <f t="shared" ca="1" si="133"/>
        <v>1.2188607610991422</v>
      </c>
      <c r="CC117" s="15">
        <f t="shared" ca="1" si="134"/>
        <v>1.4856215549471803</v>
      </c>
      <c r="CD117" s="17">
        <f t="shared" ca="1" si="135"/>
        <v>0</v>
      </c>
      <c r="CE117" s="15">
        <f t="shared" ca="1" si="136"/>
        <v>-4.2203833654246604E-2</v>
      </c>
      <c r="CF117" s="16">
        <f t="shared" ca="1" si="137"/>
        <v>-0.48291016197324893</v>
      </c>
      <c r="CG117" s="15">
        <f t="shared" ca="1" si="138"/>
        <v>3.5388103884256381</v>
      </c>
      <c r="CH117" s="15">
        <f t="shared" ca="1" si="139"/>
        <v>-19.262527059822254</v>
      </c>
      <c r="CI117" s="15">
        <f t="shared" ca="1" si="140"/>
        <v>-23.556176948632881</v>
      </c>
      <c r="CJ117" s="15">
        <f t="shared" ca="1" si="141"/>
        <v>-258.82581626182895</v>
      </c>
      <c r="CK117" s="15">
        <f t="shared" ca="1" si="142"/>
        <v>-2041.6077576361888</v>
      </c>
      <c r="CL117" s="15">
        <f t="shared" ca="1" si="143"/>
        <v>-171069.9535967898</v>
      </c>
      <c r="CM117" s="15">
        <f t="shared" ca="1" si="144"/>
        <v>5614076.7259598766</v>
      </c>
      <c r="CN117" s="15">
        <f t="shared" ca="1" si="145"/>
        <v>328998.4743846489</v>
      </c>
      <c r="CO117" s="15">
        <f t="shared" ca="1" si="146"/>
        <v>5611831.0952694928</v>
      </c>
      <c r="CP117" s="15" t="str">
        <f ca="1">VLOOKUP(_xlfn.FLOOR.MATH(BR117/8+11),Coef!$B$4:$C$23,2)</f>
        <v>U</v>
      </c>
      <c r="CQ117" s="15">
        <f ca="1">_xlfn.FLOOR.MATH(CN117/100000)</f>
        <v>3</v>
      </c>
      <c r="CR117" s="15" t="str">
        <f ca="1">VLOOKUP(MOD(BT117-1,3)*8+CQ117,Coef!$A$2:$C$25,3)</f>
        <v>C</v>
      </c>
      <c r="CS117" s="15">
        <f ca="1">(MOD(_xlfn.FLOOR.MATH(CO117/100000),20))</f>
        <v>16</v>
      </c>
      <c r="CT117" s="15" t="str">
        <f ca="1">VLOOKUP(MOD(MOD(BT117+1,2)*5+CS117,20)+1,Coef!$A$2:$C$21,3)</f>
        <v>S</v>
      </c>
      <c r="CU117" s="15"/>
      <c r="CV117" s="15" t="str">
        <f t="shared" ca="1" si="172"/>
        <v>28998</v>
      </c>
      <c r="CW117" s="15" t="str">
        <f t="shared" ca="1" si="172"/>
        <v>11831</v>
      </c>
      <c r="CX117" s="18" t="str">
        <f t="shared" ca="1" si="147"/>
        <v>328998 mE 5611831 mN 31 N</v>
      </c>
      <c r="CY117" s="15" t="str">
        <f t="shared" ca="1" si="148"/>
        <v>31UCS2899811831</v>
      </c>
    </row>
    <row r="118" spans="2:103">
      <c r="B118" s="38" t="s">
        <v>1358</v>
      </c>
      <c r="C118" s="72" t="str">
        <f t="shared" si="149"/>
        <v>32UPV9505861346</v>
      </c>
      <c r="D118" s="72">
        <f t="array" aca="1" ref="D118" ca="1">MATCH(TRUE,ISERROR(VALUE(MID(C118,ROW(INDIRECT("1:"&amp;LEN(C118))),1))),0)</f>
        <v>3</v>
      </c>
      <c r="E118" s="72">
        <f t="shared" ca="1" si="150"/>
        <v>32</v>
      </c>
      <c r="F118" s="72" t="str">
        <f t="shared" ca="1" si="151"/>
        <v>U</v>
      </c>
      <c r="G118" s="72" t="str">
        <f t="shared" ca="1" si="152"/>
        <v>P</v>
      </c>
      <c r="H118" s="72" t="str">
        <f t="shared" ca="1" si="153"/>
        <v>V</v>
      </c>
      <c r="I118" s="72">
        <f t="shared" ca="1" si="154"/>
        <v>10</v>
      </c>
      <c r="J118" s="72">
        <f t="shared" ca="1" si="155"/>
        <v>95058</v>
      </c>
      <c r="K118" s="72">
        <f t="shared" ca="1" si="156"/>
        <v>61346</v>
      </c>
      <c r="L118" s="72">
        <f t="shared" ca="1" si="157"/>
        <v>188.80604746885038</v>
      </c>
      <c r="M118" s="72">
        <f ca="1">VLOOKUP(G118,Coef!$C$2:$F$25,4)</f>
        <v>6</v>
      </c>
      <c r="N118" s="31">
        <f ca="1">VLOOKUP(F118,Coef!$C$4:$D$23,2)</f>
        <v>17</v>
      </c>
      <c r="O118" s="31">
        <f ca="1">MOD(VLOOKUP(H118,Coef!$C$2:$G$21,5)+MOD(E118+1,2)*15,20)</f>
        <v>15</v>
      </c>
      <c r="P118" s="31">
        <f ca="1">VLOOKUP(N118,Coef!$A$27:$B$46,2)</f>
        <v>5.34</v>
      </c>
      <c r="Q118" s="31">
        <f ca="1">VLOOKUP(N118,Coef!$A$27:$C$46,3)+O118/10-0.1</f>
        <v>5.4</v>
      </c>
      <c r="R118" s="31">
        <f ca="1">IF(Q118+0.1&lt;P118,Q118+2,Q118)</f>
        <v>5.4</v>
      </c>
      <c r="S118" s="72">
        <f ca="1">M118*100000+J118</f>
        <v>695058</v>
      </c>
      <c r="T118" s="72">
        <f ca="1">R118*1000000+K118</f>
        <v>5461346</v>
      </c>
      <c r="U118" s="72">
        <f ca="1">IF(N118&lt;11,T118-10000000,T118)</f>
        <v>5461346</v>
      </c>
      <c r="V118" s="72">
        <f ca="1">U118/(6366197.724*0.9996)</f>
        <v>0.85820950737486479</v>
      </c>
      <c r="W118" s="72">
        <f ca="1">(Coef!$J$9/(1+Coef!$J$8*(COS(V118))^2)^0.5)*Coef!$J$6</f>
        <v>6387839.4601106886</v>
      </c>
      <c r="X118" s="72">
        <f ca="1">6*E118-183</f>
        <v>9</v>
      </c>
      <c r="Y118" s="72">
        <f ca="1">(S118-500000)/W118</f>
        <v>3.053583315893478E-2</v>
      </c>
      <c r="Z118" s="72">
        <f ca="1">SIN(2*V118)</f>
        <v>0.98941574034701707</v>
      </c>
      <c r="AA118" s="72">
        <f ca="1">Z118*(COS(V118))^2</f>
        <v>0.42292152595247445</v>
      </c>
      <c r="AB118" s="72">
        <f ca="1">V118+(Z118/2)</f>
        <v>1.3529173775483734</v>
      </c>
      <c r="AC118" s="72">
        <f ca="1">(3*AB118+AA118)/4</f>
        <v>1.1204184146493985</v>
      </c>
      <c r="AD118" s="72">
        <f ca="1">(5*AC118+AA118*(COS(V118))^2)/3</f>
        <v>1.9276226901514775</v>
      </c>
      <c r="AE118" s="72">
        <f ca="1">Coef!$J$6*Coef!$J$9*(V118-(Coef!$J$10*AB118)+(Coef!$J$11*AC118)-(Coef!$J$12*AD118))</f>
        <v>5446552.3217875799</v>
      </c>
      <c r="AF118" s="72">
        <f ca="1">(U118-AE118)/W118</f>
        <v>2.3159126500908868E-3</v>
      </c>
      <c r="AG118" s="72">
        <f ca="1">((Coef!$J$8*Y118^2)/2)*(COS(V118))^2</f>
        <v>1.3430679809358566E-6</v>
      </c>
      <c r="AH118" s="72">
        <f ca="1">Y118*(1-(AG118/3))</f>
        <v>3.0535819488368185E-2</v>
      </c>
      <c r="AI118" s="72">
        <f ca="1">AF118*(1-AG118)+V118</f>
        <v>0.86052541691452755</v>
      </c>
      <c r="AJ118" s="72">
        <f ca="1">(EXP(AH118)-EXP(-AH118))/2</f>
        <v>3.0540565160561417E-2</v>
      </c>
      <c r="AK118" s="72">
        <f ca="1">ATAN(AJ118/COS(AI118))</f>
        <v>4.680433470685974E-2</v>
      </c>
      <c r="AL118" s="72">
        <f ca="1">ATAN(COS(AK118)*TAN(AI118))</f>
        <v>0.85998368383407475</v>
      </c>
      <c r="AM118" s="72">
        <f ca="1">V118+(1+Coef!$J$8*(COS(V118))^2-(3/2)*Coef!$J$8*SIN(V118)*COS(V118)*(AL118-V118))*(AL118-V118)</f>
        <v>0.85998877908466909</v>
      </c>
      <c r="AN118" s="34" t="str">
        <f t="shared" ca="1" si="74"/>
        <v>32 695058 5461346 N</v>
      </c>
      <c r="AO118" s="33">
        <f t="shared" ca="1" si="75"/>
        <v>49.273727470160068</v>
      </c>
      <c r="AP118" s="33">
        <f t="shared" ca="1" si="76"/>
        <v>11.681690841620743</v>
      </c>
      <c r="AQ118" s="72">
        <v>285</v>
      </c>
      <c r="AR118" s="72">
        <v>810000</v>
      </c>
      <c r="AS118" s="72">
        <f t="shared" ca="1" si="163"/>
        <v>0.8599887790846692</v>
      </c>
      <c r="AT118" s="72">
        <f t="shared" ca="1" si="163"/>
        <v>0.2038839673863494</v>
      </c>
      <c r="AU118" s="72">
        <f t="shared" si="163"/>
        <v>4.9741883681838397</v>
      </c>
      <c r="AV118" s="72">
        <f t="array" aca="1" ref="AV118" ca="1">ATAN((1-f)*TAN(AS118))</f>
        <v>0.85832779660731173</v>
      </c>
      <c r="AW118" s="72">
        <f t="shared" ca="1" si="77"/>
        <v>1.3508379951144307</v>
      </c>
      <c r="AX118" s="72">
        <f t="shared" ca="1" si="78"/>
        <v>-0.63142940468866737</v>
      </c>
      <c r="AY118" s="72">
        <f t="shared" ca="1" si="166"/>
        <v>4.0524385451563717E-3</v>
      </c>
      <c r="AZ118" s="72">
        <f t="shared" ca="1" si="114"/>
        <v>1.0110620385485427E-3</v>
      </c>
      <c r="BA118" s="72">
        <f t="shared" ca="1" si="115"/>
        <v>1.0010123411398566</v>
      </c>
      <c r="BB118" s="72">
        <f t="shared" ca="1" si="116"/>
        <v>1.011061650965577E-3</v>
      </c>
      <c r="BC118" s="72">
        <f t="shared" ca="1" si="167"/>
        <v>0.12729469278516362</v>
      </c>
      <c r="BD118" s="75">
        <f t="shared" ca="1" si="117"/>
        <v>2.8289706830140249</v>
      </c>
      <c r="BE118" s="75">
        <f t="shared" ca="1" si="118"/>
        <v>-1.2222758217643895E-4</v>
      </c>
      <c r="BF118" s="75">
        <f t="shared" ca="1" si="168"/>
        <v>0.12717246520298717</v>
      </c>
      <c r="BG118" s="75">
        <f t="shared" ca="1" si="119"/>
        <v>2.8288484554318485</v>
      </c>
      <c r="BH118" s="75">
        <f t="shared" ca="1" si="120"/>
        <v>-1.2210603132501826E-4</v>
      </c>
      <c r="BI118" s="75">
        <f t="shared" ca="1" si="169"/>
        <v>0.12717258675383861</v>
      </c>
      <c r="BJ118" s="75">
        <f t="shared" ca="1" si="121"/>
        <v>2.8288485769827001</v>
      </c>
      <c r="BK118" s="75">
        <f t="shared" ca="1" si="122"/>
        <v>-1.2210615220011915E-4</v>
      </c>
      <c r="BL118" s="75">
        <f t="shared" ca="1" si="170"/>
        <v>0.12717258663296349</v>
      </c>
      <c r="BM118" s="72">
        <f t="array" aca="1" ref="BM118" ca="1">ATAN2((1-f)*SQRT(AX118^2+(SIN(AV118)*SIN(BL118)-COS(AV118)*COS(BL118)*COS(AU118))^2),SIN(AV118)*COS(BL118)+COS(AV118)*SIN(BL118)*COS(AU118))</f>
        <v>0.88378297604033262</v>
      </c>
      <c r="BN118" s="72">
        <f t="shared" ca="1" si="123"/>
        <v>-0.19398815931783003</v>
      </c>
      <c r="BO118" s="72">
        <f t="array" aca="1" ref="BO118" ca="1">f/16*(1-AX118^2)*(4+f*(4-3*(1-AX118^2)))</f>
        <v>5.0493644195465093E-4</v>
      </c>
      <c r="BP118" s="72">
        <f t="array" aca="1" ref="BP118" ca="1">BN118-(1-BO118)*f*AX118*(BL118+BO118*SIN(BL118)*(COS(BJ118)+BO118*COS(BL118)*(-1+2*COS(BJ118)^2)))</f>
        <v>-0.19371919173692512</v>
      </c>
      <c r="BQ118" s="72">
        <f t="shared" ca="1" si="124"/>
        <v>1.0164775649424279E-2</v>
      </c>
      <c r="BR118" s="13">
        <f t="shared" ca="1" si="125"/>
        <v>50.637034532622621</v>
      </c>
      <c r="BS118" s="13">
        <f t="shared" ca="1" si="126"/>
        <v>0.58239874440936168</v>
      </c>
      <c r="BT118" s="15">
        <f t="shared" ca="1" si="127"/>
        <v>31</v>
      </c>
      <c r="BU118" s="15">
        <f t="shared" ca="1" si="128"/>
        <v>3</v>
      </c>
      <c r="BV118" s="15">
        <f t="shared" ca="1" si="171"/>
        <v>0.88378297604033262</v>
      </c>
      <c r="BW118" s="15">
        <f t="shared" ca="1" si="171"/>
        <v>1.0164775649424279E-2</v>
      </c>
      <c r="BX118" s="15">
        <f t="shared" ca="1" si="129"/>
        <v>5.2359877559829883E-2</v>
      </c>
      <c r="BY118" s="15">
        <f t="shared" ca="1" si="130"/>
        <v>0.63423090534052384</v>
      </c>
      <c r="BZ118" s="16">
        <f t="shared" ca="1" si="131"/>
        <v>2.7109547866905883E-3</v>
      </c>
      <c r="CA118" s="15">
        <f t="shared" ca="1" si="132"/>
        <v>6390936.718910479</v>
      </c>
      <c r="CB118" s="15">
        <f t="shared" ca="1" si="133"/>
        <v>1.2190255617826355</v>
      </c>
      <c r="CC118" s="15">
        <f t="shared" ca="1" si="134"/>
        <v>1.4860233202794702</v>
      </c>
      <c r="CD118" s="17">
        <f t="shared" ca="1" si="135"/>
        <v>0</v>
      </c>
      <c r="CE118" s="15">
        <f t="shared" ca="1" si="136"/>
        <v>-4.2195101910405604E-2</v>
      </c>
      <c r="CF118" s="16">
        <f t="shared" ca="1" si="137"/>
        <v>-0.48331236549277956</v>
      </c>
      <c r="CG118" s="15">
        <f t="shared" ca="1" si="138"/>
        <v>3.5384046699041671</v>
      </c>
      <c r="CH118" s="15">
        <f t="shared" ca="1" si="139"/>
        <v>-19.268545651674135</v>
      </c>
      <c r="CI118" s="15">
        <f t="shared" ca="1" si="140"/>
        <v>-23.578548346359398</v>
      </c>
      <c r="CJ118" s="15">
        <f t="shared" ca="1" si="141"/>
        <v>-258.80721395335291</v>
      </c>
      <c r="CK118" s="15">
        <f t="shared" ca="1" si="142"/>
        <v>-2042.2120206660691</v>
      </c>
      <c r="CL118" s="15">
        <f t="shared" ca="1" si="143"/>
        <v>-171020.77402173696</v>
      </c>
      <c r="CM118" s="15">
        <f t="shared" ca="1" si="144"/>
        <v>5614498.0468607601</v>
      </c>
      <c r="CN118" s="15">
        <f t="shared" ca="1" si="145"/>
        <v>329047.63428787177</v>
      </c>
      <c r="CO118" s="15">
        <f t="shared" ca="1" si="146"/>
        <v>5612252.247642016</v>
      </c>
      <c r="CP118" s="15" t="str">
        <f ca="1">VLOOKUP(_xlfn.FLOOR.MATH(BR118/8+11),Coef!$B$4:$C$23,2)</f>
        <v>U</v>
      </c>
      <c r="CQ118" s="15">
        <f ca="1">_xlfn.FLOOR.MATH(CN118/100000)</f>
        <v>3</v>
      </c>
      <c r="CR118" s="15" t="str">
        <f ca="1">VLOOKUP(MOD(BT118-1,3)*8+CQ118,Coef!$A$2:$C$25,3)</f>
        <v>C</v>
      </c>
      <c r="CS118" s="15">
        <f ca="1">(MOD(_xlfn.FLOOR.MATH(CO118/100000),20))</f>
        <v>16</v>
      </c>
      <c r="CT118" s="15" t="str">
        <f ca="1">VLOOKUP(MOD(MOD(BT118+1,2)*5+CS118,20)+1,Coef!$A$2:$C$21,3)</f>
        <v>S</v>
      </c>
      <c r="CU118" s="15"/>
      <c r="CV118" s="15" t="str">
        <f t="shared" ca="1" si="172"/>
        <v>29047</v>
      </c>
      <c r="CW118" s="15" t="str">
        <f t="shared" ca="1" si="172"/>
        <v>12252</v>
      </c>
      <c r="CX118" s="18" t="str">
        <f t="shared" ca="1" si="147"/>
        <v>329047 mE 5612252 mN 31 N</v>
      </c>
      <c r="CY118" s="15" t="str">
        <f t="shared" ca="1" si="148"/>
        <v>31UCS2904712252</v>
      </c>
    </row>
    <row r="119" spans="2:103">
      <c r="B119" s="38" t="s">
        <v>1359</v>
      </c>
      <c r="C119" s="72" t="str">
        <f t="shared" si="149"/>
        <v>32UPV9460061996</v>
      </c>
      <c r="D119" s="72">
        <f t="array" aca="1" ref="D119" ca="1">MATCH(TRUE,ISERROR(VALUE(MID(C119,ROW(INDIRECT("1:"&amp;LEN(C119))),1))),0)</f>
        <v>3</v>
      </c>
      <c r="E119" s="72">
        <f t="shared" ca="1" si="150"/>
        <v>32</v>
      </c>
      <c r="F119" s="72" t="str">
        <f t="shared" ca="1" si="151"/>
        <v>U</v>
      </c>
      <c r="G119" s="72" t="str">
        <f t="shared" ca="1" si="152"/>
        <v>P</v>
      </c>
      <c r="H119" s="72" t="str">
        <f t="shared" ca="1" si="153"/>
        <v>V</v>
      </c>
      <c r="I119" s="72">
        <f t="shared" ca="1" si="154"/>
        <v>10</v>
      </c>
      <c r="J119" s="72">
        <f t="shared" ca="1" si="155"/>
        <v>94600</v>
      </c>
      <c r="K119" s="72">
        <f t="shared" ca="1" si="156"/>
        <v>61996</v>
      </c>
      <c r="L119" s="72">
        <f t="shared" ca="1" si="157"/>
        <v>188.80604746885038</v>
      </c>
      <c r="M119" s="72">
        <f ca="1">VLOOKUP(G119,Coef!$C$2:$F$25,4)</f>
        <v>6</v>
      </c>
      <c r="N119" s="31">
        <f ca="1">VLOOKUP(F119,Coef!$C$4:$D$23,2)</f>
        <v>17</v>
      </c>
      <c r="O119" s="31">
        <f ca="1">MOD(VLOOKUP(H119,Coef!$C$2:$G$21,5)+MOD(E119+1,2)*15,20)</f>
        <v>15</v>
      </c>
      <c r="P119" s="31">
        <f ca="1">VLOOKUP(N119,Coef!$A$27:$B$46,2)</f>
        <v>5.34</v>
      </c>
      <c r="Q119" s="31">
        <f ca="1">VLOOKUP(N119,Coef!$A$27:$C$46,3)+O119/10-0.1</f>
        <v>5.4</v>
      </c>
      <c r="R119" s="31">
        <f ca="1">IF(Q119+0.1&lt;P119,Q119+2,Q119)</f>
        <v>5.4</v>
      </c>
      <c r="S119" s="72">
        <f ca="1">M119*100000+J119</f>
        <v>694600</v>
      </c>
      <c r="T119" s="72">
        <f ca="1">R119*1000000+K119</f>
        <v>5461996</v>
      </c>
      <c r="U119" s="72">
        <f ca="1">IF(N119&lt;11,T119-10000000,T119)</f>
        <v>5461996</v>
      </c>
      <c r="V119" s="72">
        <f ca="1">U119/(6366197.724*0.9996)</f>
        <v>0.85831164999314857</v>
      </c>
      <c r="W119" s="72">
        <f ca="1">(Coef!$J$9/(1+Coef!$J$8*(COS(V119))^2)^0.5)*Coef!$J$6</f>
        <v>6387841.6292211823</v>
      </c>
      <c r="X119" s="72">
        <f ca="1">6*E119-183</f>
        <v>9</v>
      </c>
      <c r="Y119" s="72">
        <f ca="1">(S119-500000)/W119</f>
        <v>3.046412408062878E-2</v>
      </c>
      <c r="Z119" s="72">
        <f ca="1">SIN(2*V119)</f>
        <v>0.98938607616634822</v>
      </c>
      <c r="AA119" s="72">
        <f ca="1">Z119*(COS(V119))^2</f>
        <v>0.42280885876882279</v>
      </c>
      <c r="AB119" s="72">
        <f ca="1">V119+(Z119/2)</f>
        <v>1.3530046880763227</v>
      </c>
      <c r="AC119" s="72">
        <f ca="1">(3*AB119+AA119)/4</f>
        <v>1.1204557307494478</v>
      </c>
      <c r="AD119" s="72">
        <f ca="1">(5*AC119+AA119*(COS(V119))^2)/3</f>
        <v>1.9276545875952815</v>
      </c>
      <c r="AE119" s="72">
        <f ca="1">Coef!$J$6*Coef!$J$9*(V119-(Coef!$J$10*AB119)+(Coef!$J$11*AC119)-(Coef!$J$12*AD119))</f>
        <v>5447202.9185484266</v>
      </c>
      <c r="AF119" s="72">
        <f ca="1">(U119-AE119)/W119</f>
        <v>2.3158184423205572E-3</v>
      </c>
      <c r="AG119" s="72">
        <f ca="1">((Coef!$J$8*Y119^2)/2)*(COS(V119))^2</f>
        <v>1.3364513290880613E-6</v>
      </c>
      <c r="AH119" s="72">
        <f ca="1">Y119*(1-(AG119/3))</f>
        <v>3.0464110509355744E-2</v>
      </c>
      <c r="AI119" s="72">
        <f ca="1">AF119*(1-AG119)+V119</f>
        <v>0.86062746534049051</v>
      </c>
      <c r="AJ119" s="72">
        <f ca="1">(EXP(AH119)-EXP(-AH119))/2</f>
        <v>3.0468822825385711E-2</v>
      </c>
      <c r="AK119" s="72">
        <f ca="1">ATAN(AJ119/COS(AI119))</f>
        <v>4.6700081024636658E-2</v>
      </c>
      <c r="AL119" s="72">
        <f ca="1">ATAN(COS(AK119)*TAN(AI119))</f>
        <v>0.86008816061373006</v>
      </c>
      <c r="AM119" s="72">
        <f ca="1">V119+(1+Coef!$J$8*(COS(V119))^2-(3/2)*Coef!$J$8*SIN(V119)*COS(V119)*(AL119-V119))*(AL119-V119)</f>
        <v>0.86009326133755892</v>
      </c>
      <c r="AN119" s="34" t="str">
        <f t="shared" ca="1" si="74"/>
        <v>32 694600 5461996 N</v>
      </c>
      <c r="AO119" s="33">
        <f t="shared" ca="1" si="75"/>
        <v>49.279713862284673</v>
      </c>
      <c r="AP119" s="33">
        <f t="shared" ca="1" si="76"/>
        <v>11.675717545630661</v>
      </c>
      <c r="AQ119" s="72">
        <v>285</v>
      </c>
      <c r="AR119" s="72">
        <v>810000</v>
      </c>
      <c r="AS119" s="72">
        <f t="shared" ca="1" si="163"/>
        <v>0.86009326133755903</v>
      </c>
      <c r="AT119" s="72">
        <f t="shared" ca="1" si="163"/>
        <v>0.20377971370412631</v>
      </c>
      <c r="AU119" s="72">
        <f t="shared" si="163"/>
        <v>4.9741883681838397</v>
      </c>
      <c r="AV119" s="72">
        <f t="array" aca="1" ref="AV119" ca="1">ATAN((1-f)*TAN(AS119))</f>
        <v>0.85843233048623002</v>
      </c>
      <c r="AW119" s="72">
        <f t="shared" ca="1" si="77"/>
        <v>1.3508829865117793</v>
      </c>
      <c r="AX119" s="72">
        <f t="shared" ca="1" si="78"/>
        <v>-0.63135299064798911</v>
      </c>
      <c r="AY119" s="72">
        <f t="shared" ca="1" si="166"/>
        <v>4.0530888682127576E-3</v>
      </c>
      <c r="AZ119" s="72">
        <f t="shared" ca="1" si="114"/>
        <v>1.0112239629052175E-3</v>
      </c>
      <c r="BA119" s="72">
        <f t="shared" ca="1" si="115"/>
        <v>1.0010125034741566</v>
      </c>
      <c r="BB119" s="72">
        <f t="shared" ca="1" si="116"/>
        <v>1.0112235751360045E-3</v>
      </c>
      <c r="BC119" s="72">
        <f t="shared" ca="1" si="167"/>
        <v>0.12729467214177026</v>
      </c>
      <c r="BD119" s="75">
        <f t="shared" ca="1" si="117"/>
        <v>2.8290606451653288</v>
      </c>
      <c r="BE119" s="75">
        <f t="shared" ca="1" si="118"/>
        <v>-1.2225070572670458E-4</v>
      </c>
      <c r="BF119" s="75">
        <f t="shared" ca="1" si="168"/>
        <v>0.12717242143604354</v>
      </c>
      <c r="BG119" s="75">
        <f t="shared" ca="1" si="119"/>
        <v>2.8289383944596023</v>
      </c>
      <c r="BH119" s="75">
        <f t="shared" ca="1" si="120"/>
        <v>-1.2212911034477293E-4</v>
      </c>
      <c r="BI119" s="75">
        <f t="shared" ca="1" si="169"/>
        <v>0.1271725430314255</v>
      </c>
      <c r="BJ119" s="75">
        <f t="shared" ca="1" si="121"/>
        <v>2.828938516054984</v>
      </c>
      <c r="BK119" s="75">
        <f t="shared" ca="1" si="122"/>
        <v>-1.2212923128557669E-4</v>
      </c>
      <c r="BL119" s="75">
        <f t="shared" ca="1" si="170"/>
        <v>0.12717254291048469</v>
      </c>
      <c r="BM119" s="72">
        <f t="array" aca="1" ref="BM119" ca="1">ATAN2((1-f)*SQRT(AX119^2+(SIN(AV119)*SIN(BL119)-COS(AV119)*COS(BL119)*COS(AU119))^2),SIN(AV119)*COS(BL119)+COS(AV119)*SIN(BL119)*COS(AU119))</f>
        <v>0.88388547721205235</v>
      </c>
      <c r="BN119" s="72">
        <f t="shared" ca="1" si="123"/>
        <v>-0.19401257773323372</v>
      </c>
      <c r="BO119" s="72">
        <f t="array" aca="1" ref="BO119" ca="1">f/16*(1-AX119^2)*(4+f*(4-3*(1-AX119^2)))</f>
        <v>5.0501735030960616E-4</v>
      </c>
      <c r="BP119" s="72">
        <f t="array" aca="1" ref="BP119" ca="1">BN119-(1-BO119)*f*AX119*(BL119+BO119*SIN(BL119)*(COS(BJ119)+BO119*COS(BL119)*(-1+2*COS(BJ119)^2)))</f>
        <v>-0.19374364284074067</v>
      </c>
      <c r="BQ119" s="72">
        <f t="shared" ca="1" si="124"/>
        <v>1.0036070863385649E-2</v>
      </c>
      <c r="BR119" s="13">
        <f t="shared" ca="1" si="125"/>
        <v>50.642907417157303</v>
      </c>
      <c r="BS119" s="13">
        <f t="shared" ca="1" si="126"/>
        <v>0.57502450336621391</v>
      </c>
      <c r="BT119" s="15">
        <f t="shared" ca="1" si="127"/>
        <v>31</v>
      </c>
      <c r="BU119" s="15">
        <f t="shared" ca="1" si="128"/>
        <v>3</v>
      </c>
      <c r="BV119" s="15">
        <f t="shared" ca="1" si="171"/>
        <v>0.88388547721205235</v>
      </c>
      <c r="BW119" s="15">
        <f t="shared" ca="1" si="171"/>
        <v>1.0036070863385649E-2</v>
      </c>
      <c r="BX119" s="15">
        <f t="shared" ca="1" si="129"/>
        <v>5.2359877559829883E-2</v>
      </c>
      <c r="BY119" s="15">
        <f t="shared" ca="1" si="130"/>
        <v>0.63415165387520211</v>
      </c>
      <c r="BZ119" s="16">
        <f t="shared" ca="1" si="131"/>
        <v>2.7102773245418614E-3</v>
      </c>
      <c r="CA119" s="15">
        <f t="shared" ca="1" si="132"/>
        <v>6390938.8778676018</v>
      </c>
      <c r="CB119" s="15">
        <f t="shared" ca="1" si="133"/>
        <v>1.2192804139309499</v>
      </c>
      <c r="CC119" s="15">
        <f t="shared" ca="1" si="134"/>
        <v>1.4866447277956285</v>
      </c>
      <c r="CD119" s="17">
        <f t="shared" ca="1" si="135"/>
        <v>0</v>
      </c>
      <c r="CE119" s="15">
        <f t="shared" ca="1" si="136"/>
        <v>-4.2323806696444234E-2</v>
      </c>
      <c r="CF119" s="16">
        <f t="shared" ca="1" si="137"/>
        <v>-0.48393445047108663</v>
      </c>
      <c r="CG119" s="15">
        <f t="shared" ca="1" si="138"/>
        <v>3.5377771505379521</v>
      </c>
      <c r="CH119" s="15">
        <f t="shared" ca="1" si="139"/>
        <v>-19.277853940362323</v>
      </c>
      <c r="CI119" s="15">
        <f t="shared" ca="1" si="140"/>
        <v>-23.613149221317698</v>
      </c>
      <c r="CJ119" s="15">
        <f t="shared" ca="1" si="141"/>
        <v>-258.77833092329217</v>
      </c>
      <c r="CK119" s="15">
        <f t="shared" ca="1" si="142"/>
        <v>-2043.1462874889426</v>
      </c>
      <c r="CL119" s="15">
        <f t="shared" ca="1" si="143"/>
        <v>-171520.9783935709</v>
      </c>
      <c r="CM119" s="15">
        <f t="shared" ca="1" si="144"/>
        <v>5615168.2924837368</v>
      </c>
      <c r="CN119" s="15">
        <f t="shared" ca="1" si="145"/>
        <v>328547.62999778648</v>
      </c>
      <c r="CO119" s="15">
        <f t="shared" ca="1" si="146"/>
        <v>5612922.2251667436</v>
      </c>
      <c r="CP119" s="15" t="str">
        <f ca="1">VLOOKUP(_xlfn.FLOOR.MATH(BR119/8+11),Coef!$B$4:$C$23,2)</f>
        <v>U</v>
      </c>
      <c r="CQ119" s="15">
        <f ca="1">_xlfn.FLOOR.MATH(CN119/100000)</f>
        <v>3</v>
      </c>
      <c r="CR119" s="15" t="str">
        <f ca="1">VLOOKUP(MOD(BT119-1,3)*8+CQ119,Coef!$A$2:$C$25,3)</f>
        <v>C</v>
      </c>
      <c r="CS119" s="15">
        <f ca="1">(MOD(_xlfn.FLOOR.MATH(CO119/100000),20))</f>
        <v>16</v>
      </c>
      <c r="CT119" s="15" t="str">
        <f ca="1">VLOOKUP(MOD(MOD(BT119+1,2)*5+CS119,20)+1,Coef!$A$2:$C$21,3)</f>
        <v>S</v>
      </c>
      <c r="CU119" s="15"/>
      <c r="CV119" s="15" t="str">
        <f t="shared" ca="1" si="172"/>
        <v>28547</v>
      </c>
      <c r="CW119" s="15" t="str">
        <f t="shared" ca="1" si="172"/>
        <v>12922</v>
      </c>
      <c r="CX119" s="18" t="str">
        <f t="shared" ca="1" si="147"/>
        <v>328547 mE 5612922 mN 31 N</v>
      </c>
      <c r="CY119" s="15" t="str">
        <f t="shared" ca="1" si="148"/>
        <v>31UCS2854712922</v>
      </c>
    </row>
    <row r="120" spans="2:103">
      <c r="B120" s="38" t="s">
        <v>1360</v>
      </c>
      <c r="C120" s="72" t="str">
        <f t="shared" si="149"/>
        <v>32UPV9474263021</v>
      </c>
      <c r="D120" s="72">
        <f t="array" aca="1" ref="D120" ca="1">MATCH(TRUE,ISERROR(VALUE(MID(C120,ROW(INDIRECT("1:"&amp;LEN(C120))),1))),0)</f>
        <v>3</v>
      </c>
      <c r="E120" s="72">
        <f t="shared" ca="1" si="150"/>
        <v>32</v>
      </c>
      <c r="F120" s="72" t="str">
        <f t="shared" ca="1" si="151"/>
        <v>U</v>
      </c>
      <c r="G120" s="72" t="str">
        <f t="shared" ca="1" si="152"/>
        <v>P</v>
      </c>
      <c r="H120" s="72" t="str">
        <f t="shared" ca="1" si="153"/>
        <v>V</v>
      </c>
      <c r="I120" s="72">
        <f t="shared" ca="1" si="154"/>
        <v>10</v>
      </c>
      <c r="J120" s="72">
        <f t="shared" ca="1" si="155"/>
        <v>94742</v>
      </c>
      <c r="K120" s="72">
        <f t="shared" ca="1" si="156"/>
        <v>63021</v>
      </c>
      <c r="L120" s="72">
        <f t="shared" ca="1" si="157"/>
        <v>188.80604746885038</v>
      </c>
      <c r="M120" s="72">
        <f ca="1">VLOOKUP(G120,Coef!$C$2:$F$25,4)</f>
        <v>6</v>
      </c>
      <c r="N120" s="31">
        <f ca="1">VLOOKUP(F120,Coef!$C$4:$D$23,2)</f>
        <v>17</v>
      </c>
      <c r="O120" s="31">
        <f ca="1">MOD(VLOOKUP(H120,Coef!$C$2:$G$21,5)+MOD(E120+1,2)*15,20)</f>
        <v>15</v>
      </c>
      <c r="P120" s="31">
        <f ca="1">VLOOKUP(N120,Coef!$A$27:$B$46,2)</f>
        <v>5.34</v>
      </c>
      <c r="Q120" s="31">
        <f ca="1">VLOOKUP(N120,Coef!$A$27:$C$46,3)+O120/10-0.1</f>
        <v>5.4</v>
      </c>
      <c r="R120" s="31">
        <f ca="1">IF(Q120+0.1&lt;P120,Q120+2,Q120)</f>
        <v>5.4</v>
      </c>
      <c r="S120" s="72">
        <f ca="1">M120*100000+J120</f>
        <v>694742</v>
      </c>
      <c r="T120" s="72">
        <f ca="1">R120*1000000+K120</f>
        <v>5463021</v>
      </c>
      <c r="U120" s="72">
        <f ca="1">IF(N120&lt;11,T120-10000000,T120)</f>
        <v>5463021</v>
      </c>
      <c r="V120" s="72">
        <f ca="1">U120/(6366197.724*0.9996)</f>
        <v>0.85847272104505767</v>
      </c>
      <c r="W120" s="72">
        <f ca="1">(Coef!$J$9/(1+Coef!$J$8*(COS(V120))^2)^0.5)*Coef!$J$6</f>
        <v>6387845.0496137971</v>
      </c>
      <c r="X120" s="72">
        <f ca="1">6*E120-183</f>
        <v>9</v>
      </c>
      <c r="Y120" s="72">
        <f ca="1">(S120-500000)/W120</f>
        <v>3.0486337487440136E-2</v>
      </c>
      <c r="Z120" s="72">
        <f ca="1">SIN(2*V120)</f>
        <v>0.98933921414355053</v>
      </c>
      <c r="AA120" s="72">
        <f ca="1">Z120*(COS(V120))^2</f>
        <v>0.42263117372829184</v>
      </c>
      <c r="AB120" s="72">
        <f ca="1">V120+(Z120/2)</f>
        <v>1.3531423281168329</v>
      </c>
      <c r="AC120" s="72">
        <f ca="1">(3*AB120+AA120)/4</f>
        <v>1.1205145395196976</v>
      </c>
      <c r="AD120" s="72">
        <f ca="1">(5*AC120+AA120*(COS(V120))^2)/3</f>
        <v>1.9277048414528879</v>
      </c>
      <c r="AE120" s="72">
        <f ca="1">Coef!$J$6*Coef!$J$9*(V120-(Coef!$J$10*AB120)+(Coef!$J$11*AC120)-(Coef!$J$12*AD120))</f>
        <v>5448228.860940963</v>
      </c>
      <c r="AF120" s="72">
        <f ca="1">(U120-AE120)/W120</f>
        <v>2.3156696732854047E-3</v>
      </c>
      <c r="AG120" s="72">
        <f ca="1">((Coef!$J$8*Y120^2)/2)*(COS(V120))^2</f>
        <v>1.3379019372536498E-6</v>
      </c>
      <c r="AH120" s="72">
        <f ca="1">Y120*(1-(AG120/3))</f>
        <v>3.0486323891530141E-2</v>
      </c>
      <c r="AI120" s="72">
        <f ca="1">AF120*(1-AG120)+V120</f>
        <v>0.86078838762020415</v>
      </c>
      <c r="AJ120" s="72">
        <f ca="1">(EXP(AH120)-EXP(-AH120))/2</f>
        <v>3.0491046523574483E-2</v>
      </c>
      <c r="AK120" s="72">
        <f ca="1">ATAN(AJ120/COS(AI120))</f>
        <v>4.6742830252726603E-2</v>
      </c>
      <c r="AL120" s="72">
        <f ca="1">ATAN(COS(AK120)*TAN(AI120))</f>
        <v>0.86024812093905056</v>
      </c>
      <c r="AM120" s="72">
        <f ca="1">V120+(1+Coef!$J$8*(COS(V120))^2-(3/2)*Coef!$J$8*SIN(V120)*COS(V120)*(AL120-V120))*(AL120-V120)</f>
        <v>0.86025321657760279</v>
      </c>
      <c r="AN120" s="34" t="str">
        <f t="shared" ca="1" si="74"/>
        <v>32 694742 5463021 N</v>
      </c>
      <c r="AO120" s="33">
        <f t="shared" ca="1" si="75"/>
        <v>49.288878622450177</v>
      </c>
      <c r="AP120" s="33">
        <f t="shared" ca="1" si="76"/>
        <v>11.678166895977657</v>
      </c>
      <c r="AQ120" s="72">
        <v>285</v>
      </c>
      <c r="AR120" s="72">
        <v>810000</v>
      </c>
      <c r="AS120" s="72">
        <f t="shared" ca="1" si="163"/>
        <v>0.86025321657760256</v>
      </c>
      <c r="AT120" s="72">
        <f t="shared" ca="1" si="163"/>
        <v>0.20382246293221629</v>
      </c>
      <c r="AU120" s="72">
        <f t="shared" si="163"/>
        <v>4.9741883681838397</v>
      </c>
      <c r="AV120" s="72">
        <f t="array" aca="1" ref="AV120" ca="1">ATAN((1-f)*TAN(AS120))</f>
        <v>0.85859236490283242</v>
      </c>
      <c r="AW120" s="72">
        <f t="shared" ca="1" si="77"/>
        <v>1.3509518513656253</v>
      </c>
      <c r="AX120" s="72">
        <f t="shared" ca="1" si="78"/>
        <v>-0.63123599246815632</v>
      </c>
      <c r="AY120" s="72">
        <f t="shared" ca="1" si="166"/>
        <v>4.0540844308021755E-3</v>
      </c>
      <c r="AZ120" s="72">
        <f t="shared" ca="1" si="114"/>
        <v>1.0114718484724046E-3</v>
      </c>
      <c r="BA120" s="72">
        <f t="shared" ca="1" si="115"/>
        <v>1.0010127519874221</v>
      </c>
      <c r="BB120" s="72">
        <f t="shared" ca="1" si="116"/>
        <v>1.0114714604179552E-3</v>
      </c>
      <c r="BC120" s="72">
        <f t="shared" ca="1" si="167"/>
        <v>0.12729464053936101</v>
      </c>
      <c r="BD120" s="75">
        <f t="shared" ca="1" si="117"/>
        <v>2.8291983432706118</v>
      </c>
      <c r="BE120" s="75">
        <f t="shared" ca="1" si="118"/>
        <v>-1.2228610433278223E-4</v>
      </c>
      <c r="BF120" s="75">
        <f t="shared" ca="1" si="168"/>
        <v>0.12717235443502822</v>
      </c>
      <c r="BG120" s="75">
        <f t="shared" ca="1" si="119"/>
        <v>2.829076057166279</v>
      </c>
      <c r="BH120" s="75">
        <f t="shared" ca="1" si="120"/>
        <v>-1.2216444076626492E-4</v>
      </c>
      <c r="BI120" s="75">
        <f t="shared" ca="1" si="169"/>
        <v>0.12717247609859475</v>
      </c>
      <c r="BJ120" s="75">
        <f t="shared" ca="1" si="121"/>
        <v>2.8290761788298453</v>
      </c>
      <c r="BK120" s="75">
        <f t="shared" ca="1" si="122"/>
        <v>-1.221645618076946E-4</v>
      </c>
      <c r="BL120" s="75">
        <f t="shared" ca="1" si="170"/>
        <v>0.12717247597755332</v>
      </c>
      <c r="BM120" s="72">
        <f t="array" aca="1" ref="BM120" ca="1">ATAN2((1-f)*SQRT(AX120^2+(SIN(AV120)*SIN(BL120)-COS(AV120)*COS(BL120)*COS(AU120))^2),SIN(AV120)*COS(BL120)+COS(AV120)*SIN(BL120)*COS(AU120))</f>
        <v>0.88404239860495637</v>
      </c>
      <c r="BN120" s="72">
        <f t="shared" ca="1" si="123"/>
        <v>-0.19404997650876202</v>
      </c>
      <c r="BO120" s="72">
        <f t="array" aca="1" ref="BO120" ca="1">f/16*(1-AX120^2)*(4+f*(4-3*(1-AX120^2)))</f>
        <v>5.0514121072194138E-4</v>
      </c>
      <c r="BP120" s="72">
        <f t="array" aca="1" ref="BP120" ca="1">BN120-(1-BO120)*f*AX120*(BL120+BO120*SIN(BL120)*(COS(BJ120)+BO120*COS(BL120)*(-1+2*COS(BJ120)^2)))</f>
        <v>-0.19378109166567137</v>
      </c>
      <c r="BQ120" s="72">
        <f t="shared" ca="1" si="124"/>
        <v>1.0041371266544918E-2</v>
      </c>
      <c r="BR120" s="13">
        <f t="shared" ca="1" si="125"/>
        <v>50.651898350686018</v>
      </c>
      <c r="BS120" s="13">
        <f t="shared" ca="1" si="126"/>
        <v>0.57532819409695779</v>
      </c>
      <c r="BT120" s="15">
        <f t="shared" ca="1" si="127"/>
        <v>31</v>
      </c>
      <c r="BU120" s="15">
        <f t="shared" ca="1" si="128"/>
        <v>3</v>
      </c>
      <c r="BV120" s="15">
        <f t="shared" ca="1" si="171"/>
        <v>0.88404239860495637</v>
      </c>
      <c r="BW120" s="15">
        <f t="shared" ca="1" si="171"/>
        <v>1.0041371266544917E-2</v>
      </c>
      <c r="BX120" s="15">
        <f t="shared" ca="1" si="129"/>
        <v>5.2359877559829883E-2</v>
      </c>
      <c r="BY120" s="15">
        <f t="shared" ca="1" si="130"/>
        <v>0.63403031308312008</v>
      </c>
      <c r="BZ120" s="16">
        <f t="shared" ca="1" si="131"/>
        <v>2.7092402359148323E-3</v>
      </c>
      <c r="CA120" s="15">
        <f t="shared" ca="1" si="132"/>
        <v>6390942.1828976376</v>
      </c>
      <c r="CB120" s="15">
        <f t="shared" ca="1" si="133"/>
        <v>1.2196706963616948</v>
      </c>
      <c r="CC120" s="15">
        <f t="shared" ca="1" si="134"/>
        <v>1.4875966075634215</v>
      </c>
      <c r="CD120" s="17">
        <f t="shared" ca="1" si="135"/>
        <v>0</v>
      </c>
      <c r="CE120" s="15">
        <f t="shared" ca="1" si="136"/>
        <v>-4.2318506293284965E-2</v>
      </c>
      <c r="CF120" s="16">
        <f t="shared" ca="1" si="137"/>
        <v>-0.48488736732750665</v>
      </c>
      <c r="CG120" s="15">
        <f t="shared" ca="1" si="138"/>
        <v>3.5368159144904352</v>
      </c>
      <c r="CH120" s="15">
        <f t="shared" ca="1" si="139"/>
        <v>-19.292111024131348</v>
      </c>
      <c r="CI120" s="15">
        <f t="shared" ca="1" si="140"/>
        <v>-23.666149380874252</v>
      </c>
      <c r="CJ120" s="15">
        <f t="shared" ca="1" si="141"/>
        <v>-258.73382615106851</v>
      </c>
      <c r="CK120" s="15">
        <f t="shared" ca="1" si="142"/>
        <v>-2044.5766025303453</v>
      </c>
      <c r="CL120" s="15">
        <f t="shared" ca="1" si="143"/>
        <v>-171466.75810811055</v>
      </c>
      <c r="CM120" s="15">
        <f t="shared" ca="1" si="144"/>
        <v>5616167.5794685958</v>
      </c>
      <c r="CN120" s="15">
        <f t="shared" ca="1" si="145"/>
        <v>328601.82859513268</v>
      </c>
      <c r="CO120" s="15">
        <f t="shared" ca="1" si="146"/>
        <v>5613921.1124368086</v>
      </c>
      <c r="CP120" s="15" t="str">
        <f ca="1">VLOOKUP(_xlfn.FLOOR.MATH(BR120/8+11),Coef!$B$4:$C$23,2)</f>
        <v>U</v>
      </c>
      <c r="CQ120" s="15">
        <f ca="1">_xlfn.FLOOR.MATH(CN120/100000)</f>
        <v>3</v>
      </c>
      <c r="CR120" s="15" t="str">
        <f ca="1">VLOOKUP(MOD(BT120-1,3)*8+CQ120,Coef!$A$2:$C$25,3)</f>
        <v>C</v>
      </c>
      <c r="CS120" s="15">
        <f ca="1">(MOD(_xlfn.FLOOR.MATH(CO120/100000),20))</f>
        <v>16</v>
      </c>
      <c r="CT120" s="15" t="str">
        <f ca="1">VLOOKUP(MOD(MOD(BT120+1,2)*5+CS120,20)+1,Coef!$A$2:$C$21,3)</f>
        <v>S</v>
      </c>
      <c r="CU120" s="15"/>
      <c r="CV120" s="15" t="str">
        <f t="shared" ca="1" si="172"/>
        <v>28601</v>
      </c>
      <c r="CW120" s="15" t="str">
        <f t="shared" ca="1" si="172"/>
        <v>13921</v>
      </c>
      <c r="CX120" s="18" t="str">
        <f t="shared" ca="1" si="147"/>
        <v>328601 mE 5613921 mN 31 N</v>
      </c>
      <c r="CY120" s="15" t="str">
        <f t="shared" ca="1" si="148"/>
        <v>31UCS2860113921</v>
      </c>
    </row>
    <row r="121" spans="2:103">
      <c r="B121" s="38" t="s">
        <v>1361</v>
      </c>
      <c r="C121" s="72" t="str">
        <f t="shared" si="149"/>
        <v>32UPV9514363310</v>
      </c>
      <c r="D121" s="72">
        <f t="array" aca="1" ref="D121" ca="1">MATCH(TRUE,ISERROR(VALUE(MID(C121,ROW(INDIRECT("1:"&amp;LEN(C121))),1))),0)</f>
        <v>3</v>
      </c>
      <c r="E121" s="72">
        <f t="shared" ca="1" si="150"/>
        <v>32</v>
      </c>
      <c r="F121" s="72" t="str">
        <f t="shared" ca="1" si="151"/>
        <v>U</v>
      </c>
      <c r="G121" s="72" t="str">
        <f t="shared" ca="1" si="152"/>
        <v>P</v>
      </c>
      <c r="H121" s="72" t="str">
        <f t="shared" ca="1" si="153"/>
        <v>V</v>
      </c>
      <c r="I121" s="72">
        <f t="shared" ca="1" si="154"/>
        <v>10</v>
      </c>
      <c r="J121" s="72">
        <f t="shared" ca="1" si="155"/>
        <v>95143</v>
      </c>
      <c r="K121" s="72">
        <f t="shared" ca="1" si="156"/>
        <v>63310</v>
      </c>
      <c r="L121" s="72">
        <f t="shared" ca="1" si="157"/>
        <v>188.80604746885038</v>
      </c>
      <c r="M121" s="72">
        <f ca="1">VLOOKUP(G121,Coef!$C$2:$F$25,4)</f>
        <v>6</v>
      </c>
      <c r="N121" s="31">
        <f ca="1">VLOOKUP(F121,Coef!$C$4:$D$23,2)</f>
        <v>17</v>
      </c>
      <c r="O121" s="31">
        <f ca="1">MOD(VLOOKUP(H121,Coef!$C$2:$G$21,5)+MOD(E121+1,2)*15,20)</f>
        <v>15</v>
      </c>
      <c r="P121" s="31">
        <f ca="1">VLOOKUP(N121,Coef!$A$27:$B$46,2)</f>
        <v>5.34</v>
      </c>
      <c r="Q121" s="31">
        <f ca="1">VLOOKUP(N121,Coef!$A$27:$C$46,3)+O121/10-0.1</f>
        <v>5.4</v>
      </c>
      <c r="R121" s="31">
        <f ca="1">IF(Q121+0.1&lt;P121,Q121+2,Q121)</f>
        <v>5.4</v>
      </c>
      <c r="S121" s="72">
        <f ca="1">M121*100000+J121</f>
        <v>695143</v>
      </c>
      <c r="T121" s="72">
        <f ca="1">R121*1000000+K121</f>
        <v>5463310</v>
      </c>
      <c r="U121" s="72">
        <f ca="1">IF(N121&lt;11,T121-10000000,T121)</f>
        <v>5463310</v>
      </c>
      <c r="V121" s="72">
        <f ca="1">U121/(6366197.724*0.9996)</f>
        <v>0.85851813522457154</v>
      </c>
      <c r="W121" s="72">
        <f ca="1">(Coef!$J$9/(1+Coef!$J$8*(COS(V121))^2)^0.5)*Coef!$J$6</f>
        <v>6387846.0139693646</v>
      </c>
      <c r="X121" s="72">
        <f ca="1">6*E121-183</f>
        <v>9</v>
      </c>
      <c r="Y121" s="72">
        <f ca="1">(S121-500000)/W121</f>
        <v>3.0549108349394831E-2</v>
      </c>
      <c r="Z121" s="72">
        <f ca="1">SIN(2*V121)</f>
        <v>0.98932598278408868</v>
      </c>
      <c r="AA121" s="72">
        <f ca="1">Z121*(COS(V121))^2</f>
        <v>0.42258107133840389</v>
      </c>
      <c r="AB121" s="72">
        <f ca="1">V121+(Z121/2)</f>
        <v>1.3531811266166158</v>
      </c>
      <c r="AC121" s="72">
        <f ca="1">(3*AB121+AA121)/4</f>
        <v>1.1205311127970627</v>
      </c>
      <c r="AD121" s="72">
        <f ca="1">(5*AC121+AA121*(COS(V121))^2)/3</f>
        <v>1.9277190004293647</v>
      </c>
      <c r="AE121" s="72">
        <f ca="1">Coef!$J$6*Coef!$J$9*(V121-(Coef!$J$10*AB121)+(Coef!$J$11*AC121)-(Coef!$J$12*AD121))</f>
        <v>5448518.1269475222</v>
      </c>
      <c r="AF121" s="72">
        <f ca="1">(U121-AE121)/W121</f>
        <v>2.3156276810884276E-3</v>
      </c>
      <c r="AG121" s="72">
        <f ca="1">((Coef!$J$8*Y121^2)/2)*(COS(V121))^2</f>
        <v>1.3432757493521967E-6</v>
      </c>
      <c r="AH121" s="72">
        <f ca="1">Y121*(1-(AG121/3))</f>
        <v>3.0549094670769363E-2</v>
      </c>
      <c r="AI121" s="72">
        <f ca="1">AF121*(1-AG121)+V121</f>
        <v>0.86083375979513344</v>
      </c>
      <c r="AJ121" s="72">
        <f ca="1">(EXP(AH121)-EXP(-AH121))/2</f>
        <v>3.0553846535265772E-2</v>
      </c>
      <c r="AK121" s="72">
        <f ca="1">ATAN(AJ121/COS(AI121))</f>
        <v>4.6841431209444111E-2</v>
      </c>
      <c r="AL121" s="72">
        <f ca="1">ATAN(COS(AK121)*TAN(AI121))</f>
        <v>0.8602912178285762</v>
      </c>
      <c r="AM121" s="72">
        <f ca="1">V121+(1+Coef!$J$8*(COS(V121))^2-(3/2)*Coef!$J$8*SIN(V121)*COS(V121)*(AL121-V121))*(AL121-V121)</f>
        <v>0.86029630630005272</v>
      </c>
      <c r="AN121" s="34" t="str">
        <f t="shared" ca="1" si="74"/>
        <v>32 695143 5463310 N</v>
      </c>
      <c r="AO121" s="33">
        <f t="shared" ca="1" si="75"/>
        <v>49.291347481686955</v>
      </c>
      <c r="AP121" s="33">
        <f t="shared" ca="1" si="76"/>
        <v>11.683816314653523</v>
      </c>
      <c r="AQ121" s="72">
        <v>285</v>
      </c>
      <c r="AR121" s="72">
        <v>810000</v>
      </c>
      <c r="AS121" s="72">
        <f t="shared" ca="1" si="163"/>
        <v>0.86029630630005272</v>
      </c>
      <c r="AT121" s="72">
        <f t="shared" ca="1" si="163"/>
        <v>0.20392106388893375</v>
      </c>
      <c r="AU121" s="72">
        <f t="shared" si="163"/>
        <v>4.9741883681838397</v>
      </c>
      <c r="AV121" s="72">
        <f t="array" aca="1" ref="AV121" ca="1">ATAN((1-f)*TAN(AS121))</f>
        <v>0.85863547598343293</v>
      </c>
      <c r="AW121" s="72">
        <f t="shared" ca="1" si="77"/>
        <v>1.3509703997229501</v>
      </c>
      <c r="AX121" s="72">
        <f t="shared" ca="1" si="78"/>
        <v>-0.63120447199622742</v>
      </c>
      <c r="AY121" s="72">
        <f t="shared" ca="1" si="166"/>
        <v>4.0543526137037378E-3</v>
      </c>
      <c r="AZ121" s="72">
        <f t="shared" ca="1" si="114"/>
        <v>1.0115386234090177E-3</v>
      </c>
      <c r="BA121" s="72">
        <f t="shared" ca="1" si="115"/>
        <v>1.0010128189314733</v>
      </c>
      <c r="BB121" s="72">
        <f t="shared" ca="1" si="116"/>
        <v>1.0115382352777081E-3</v>
      </c>
      <c r="BC121" s="72">
        <f t="shared" ca="1" si="167"/>
        <v>0.12729463202636421</v>
      </c>
      <c r="BD121" s="75">
        <f t="shared" ca="1" si="117"/>
        <v>2.8292354314722643</v>
      </c>
      <c r="BE121" s="75">
        <f t="shared" ca="1" si="118"/>
        <v>-1.2229563981609485E-4</v>
      </c>
      <c r="BF121" s="75">
        <f t="shared" ca="1" si="168"/>
        <v>0.12717233638654812</v>
      </c>
      <c r="BG121" s="75">
        <f t="shared" ca="1" si="119"/>
        <v>2.8291131358324484</v>
      </c>
      <c r="BH121" s="75">
        <f t="shared" ca="1" si="120"/>
        <v>-1.221739578792405E-4</v>
      </c>
      <c r="BI121" s="75">
        <f t="shared" ca="1" si="169"/>
        <v>0.12717245806848496</v>
      </c>
      <c r="BJ121" s="75">
        <f t="shared" ca="1" si="121"/>
        <v>2.8291132575143849</v>
      </c>
      <c r="BK121" s="75">
        <f t="shared" ca="1" si="122"/>
        <v>-1.221740789477855E-4</v>
      </c>
      <c r="BL121" s="75">
        <f t="shared" ca="1" si="170"/>
        <v>0.12717245794741641</v>
      </c>
      <c r="BM121" s="72">
        <f t="array" aca="1" ref="BM121" ca="1">ATAN2((1-f)*SQRT(AX121^2+(SIN(AV121)*SIN(BL121)-COS(AV121)*COS(BL121)*COS(AU121))^2),SIN(AV121)*COS(BL121)+COS(AV121)*SIN(BL121)*COS(AU121))</f>
        <v>0.88408467085525644</v>
      </c>
      <c r="BN121" s="72">
        <f t="shared" ca="1" si="123"/>
        <v>-0.19406005449748909</v>
      </c>
      <c r="BO121" s="72">
        <f t="array" aca="1" ref="BO121" ca="1">f/16*(1-AX121^2)*(4+f*(4-3*(1-AX121^2)))</f>
        <v>5.0517457600651955E-4</v>
      </c>
      <c r="BP121" s="72">
        <f t="array" aca="1" ref="BP121" ca="1">BN121-(1-BO121)*f*AX121*(BL121+BO121*SIN(BL121)*(COS(BJ121)+BO121*COS(BL121)*(-1+2*COS(BJ121)^2)))</f>
        <v>-0.19379118313818403</v>
      </c>
      <c r="BQ121" s="72">
        <f t="shared" ca="1" si="124"/>
        <v>1.012988075074972E-2</v>
      </c>
      <c r="BR121" s="13">
        <f t="shared" ca="1" si="125"/>
        <v>50.654320372218734</v>
      </c>
      <c r="BS121" s="13">
        <f t="shared" ca="1" si="126"/>
        <v>0.58039941398877282</v>
      </c>
      <c r="BT121" s="15">
        <f t="shared" ca="1" si="127"/>
        <v>31</v>
      </c>
      <c r="BU121" s="15">
        <f t="shared" ca="1" si="128"/>
        <v>3</v>
      </c>
      <c r="BV121" s="15">
        <f t="shared" ca="1" si="171"/>
        <v>0.88408467085525644</v>
      </c>
      <c r="BW121" s="15">
        <f t="shared" ca="1" si="171"/>
        <v>1.012988075074972E-2</v>
      </c>
      <c r="BX121" s="15">
        <f t="shared" ca="1" si="129"/>
        <v>5.2359877559829883E-2</v>
      </c>
      <c r="BY121" s="15">
        <f t="shared" ca="1" si="130"/>
        <v>0.63399762303912821</v>
      </c>
      <c r="BZ121" s="16">
        <f t="shared" ca="1" si="131"/>
        <v>2.7089608710406366E-3</v>
      </c>
      <c r="CA121" s="15">
        <f t="shared" ca="1" si="132"/>
        <v>6390943.0731881922</v>
      </c>
      <c r="CB121" s="15">
        <f t="shared" ca="1" si="133"/>
        <v>1.2197758580901501</v>
      </c>
      <c r="CC121" s="15">
        <f t="shared" ca="1" si="134"/>
        <v>1.4878531439795619</v>
      </c>
      <c r="CD121" s="17">
        <f t="shared" ca="1" si="135"/>
        <v>0</v>
      </c>
      <c r="CE121" s="15">
        <f t="shared" ca="1" si="136"/>
        <v>-4.2229996809080163E-2</v>
      </c>
      <c r="CF121" s="16">
        <f t="shared" ca="1" si="137"/>
        <v>-0.48514418310852131</v>
      </c>
      <c r="CG121" s="15">
        <f t="shared" ca="1" si="138"/>
        <v>3.5365568577358069</v>
      </c>
      <c r="CH121" s="15">
        <f t="shared" ca="1" si="139"/>
        <v>-19.295953076351747</v>
      </c>
      <c r="CI121" s="15">
        <f t="shared" ca="1" si="140"/>
        <v>-23.680432800719245</v>
      </c>
      <c r="CJ121" s="15">
        <f t="shared" ca="1" si="141"/>
        <v>-258.72177778242497</v>
      </c>
      <c r="CK121" s="15">
        <f t="shared" ca="1" si="142"/>
        <v>-2044.9619127264805</v>
      </c>
      <c r="CL121" s="15">
        <f t="shared" ca="1" si="143"/>
        <v>-171099.37319368194</v>
      </c>
      <c r="CM121" s="15">
        <f t="shared" ca="1" si="144"/>
        <v>5616425.2326947292</v>
      </c>
      <c r="CN121" s="15">
        <f t="shared" ca="1" si="145"/>
        <v>328969.06655559549</v>
      </c>
      <c r="CO121" s="15">
        <f t="shared" ca="1" si="146"/>
        <v>5614178.6626016516</v>
      </c>
      <c r="CP121" s="15" t="str">
        <f ca="1">VLOOKUP(_xlfn.FLOOR.MATH(BR121/8+11),Coef!$B$4:$C$23,2)</f>
        <v>U</v>
      </c>
      <c r="CQ121" s="15">
        <f ca="1">_xlfn.FLOOR.MATH(CN121/100000)</f>
        <v>3</v>
      </c>
      <c r="CR121" s="15" t="str">
        <f ca="1">VLOOKUP(MOD(BT121-1,3)*8+CQ121,Coef!$A$2:$C$25,3)</f>
        <v>C</v>
      </c>
      <c r="CS121" s="15">
        <f ca="1">(MOD(_xlfn.FLOOR.MATH(CO121/100000),20))</f>
        <v>16</v>
      </c>
      <c r="CT121" s="15" t="str">
        <f ca="1">VLOOKUP(MOD(MOD(BT121+1,2)*5+CS121,20)+1,Coef!$A$2:$C$21,3)</f>
        <v>S</v>
      </c>
      <c r="CU121" s="15"/>
      <c r="CV121" s="15" t="str">
        <f t="shared" ca="1" si="172"/>
        <v>28969</v>
      </c>
      <c r="CW121" s="15" t="str">
        <f t="shared" ca="1" si="172"/>
        <v>14178</v>
      </c>
      <c r="CX121" s="18" t="str">
        <f t="shared" ca="1" si="147"/>
        <v>328969 mE 5614178 mN 31 N</v>
      </c>
      <c r="CY121" s="15" t="str">
        <f t="shared" ca="1" si="148"/>
        <v>31UCS2896914178</v>
      </c>
    </row>
    <row r="122" spans="2:103">
      <c r="B122" s="38" t="s">
        <v>1362</v>
      </c>
      <c r="C122" s="72" t="str">
        <f t="shared" si="149"/>
        <v>32UPV9534163514</v>
      </c>
      <c r="D122" s="72">
        <f t="array" aca="1" ref="D122" ca="1">MATCH(TRUE,ISERROR(VALUE(MID(C122,ROW(INDIRECT("1:"&amp;LEN(C122))),1))),0)</f>
        <v>3</v>
      </c>
      <c r="E122" s="72">
        <f t="shared" ca="1" si="150"/>
        <v>32</v>
      </c>
      <c r="F122" s="72" t="str">
        <f t="shared" ca="1" si="151"/>
        <v>U</v>
      </c>
      <c r="G122" s="72" t="str">
        <f t="shared" ca="1" si="152"/>
        <v>P</v>
      </c>
      <c r="H122" s="72" t="str">
        <f t="shared" ca="1" si="153"/>
        <v>V</v>
      </c>
      <c r="I122" s="72">
        <f t="shared" ca="1" si="154"/>
        <v>10</v>
      </c>
      <c r="J122" s="72">
        <f t="shared" ca="1" si="155"/>
        <v>95341</v>
      </c>
      <c r="K122" s="72">
        <f t="shared" ca="1" si="156"/>
        <v>63514</v>
      </c>
      <c r="L122" s="72">
        <f t="shared" ca="1" si="157"/>
        <v>188.80604746885038</v>
      </c>
      <c r="M122" s="72">
        <f ca="1">VLOOKUP(G122,Coef!$C$2:$F$25,4)</f>
        <v>6</v>
      </c>
      <c r="N122" s="31">
        <f ca="1">VLOOKUP(F122,Coef!$C$4:$D$23,2)</f>
        <v>17</v>
      </c>
      <c r="O122" s="31">
        <f ca="1">MOD(VLOOKUP(H122,Coef!$C$2:$G$21,5)+MOD(E122+1,2)*15,20)</f>
        <v>15</v>
      </c>
      <c r="P122" s="31">
        <f ca="1">VLOOKUP(N122,Coef!$A$27:$B$46,2)</f>
        <v>5.34</v>
      </c>
      <c r="Q122" s="31">
        <f ca="1">VLOOKUP(N122,Coef!$A$27:$C$46,3)+O122/10-0.1</f>
        <v>5.4</v>
      </c>
      <c r="R122" s="31">
        <f ca="1">IF(Q122+0.1&lt;P122,Q122+2,Q122)</f>
        <v>5.4</v>
      </c>
      <c r="S122" s="72">
        <f ca="1">M122*100000+J122</f>
        <v>695341</v>
      </c>
      <c r="T122" s="72">
        <f ca="1">R122*1000000+K122</f>
        <v>5463514</v>
      </c>
      <c r="U122" s="72">
        <f ca="1">IF(N122&lt;11,T122-10000000,T122)</f>
        <v>5463514</v>
      </c>
      <c r="V122" s="72">
        <f ca="1">U122/(6366197.724*0.9996)</f>
        <v>0.85855019229246365</v>
      </c>
      <c r="W122" s="72">
        <f ca="1">(Coef!$J$9/(1+Coef!$J$8*(COS(V122))^2)^0.5)*Coef!$J$6</f>
        <v>6387846.6946834382</v>
      </c>
      <c r="X122" s="72">
        <f ca="1">6*E122-183</f>
        <v>9</v>
      </c>
      <c r="Y122" s="72">
        <f ca="1">(S122-500000)/W122</f>
        <v>3.0580101454623355E-2</v>
      </c>
      <c r="Z122" s="72">
        <f ca="1">SIN(2*V122)</f>
        <v>0.98931663808694859</v>
      </c>
      <c r="AA122" s="72">
        <f ca="1">Z122*(COS(V122))^2</f>
        <v>0.42254570392058605</v>
      </c>
      <c r="AB122" s="72">
        <f ca="1">V122+(Z122/2)</f>
        <v>1.353208511335938</v>
      </c>
      <c r="AC122" s="72">
        <f ca="1">(3*AB122+AA122)/4</f>
        <v>1.1205428094821002</v>
      </c>
      <c r="AD122" s="72">
        <f ca="1">(5*AC122+AA122*(COS(V122))^2)/3</f>
        <v>1.9277289923112837</v>
      </c>
      <c r="AE122" s="72">
        <f ca="1">Coef!$J$6*Coef!$J$9*(V122-(Coef!$J$10*AB122)+(Coef!$J$11*AC122)-(Coef!$J$12*AD122))</f>
        <v>5448722.3147957362</v>
      </c>
      <c r="AF122" s="72">
        <f ca="1">(U122-AE122)/W122</f>
        <v>2.315598027199807E-3</v>
      </c>
      <c r="AG122" s="72">
        <f ca="1">((Coef!$J$8*Y122^2)/2)*(COS(V122))^2</f>
        <v>1.34590279011626E-6</v>
      </c>
      <c r="AH122" s="72">
        <f ca="1">Y122*(1-(AG122/3))</f>
        <v>3.0580087735342064E-2</v>
      </c>
      <c r="AI122" s="72">
        <f ca="1">AF122*(1-AG122)+V122</f>
        <v>0.86086578720309359</v>
      </c>
      <c r="AJ122" s="72">
        <f ca="1">(EXP(AH122)-EXP(-AH122))/2</f>
        <v>3.0584854077737922E-2</v>
      </c>
      <c r="AK122" s="72">
        <f ca="1">ATAN(AJ122/COS(AI122))</f>
        <v>4.6890643398628876E-2</v>
      </c>
      <c r="AL122" s="72">
        <f ca="1">ATAN(COS(AK122)*TAN(AI122))</f>
        <v>0.86032210939944165</v>
      </c>
      <c r="AM122" s="72">
        <f ca="1">V122+(1+Coef!$J$8*(COS(V122))^2-(3/2)*Coef!$J$8*SIN(V122)*COS(V122)*(AL122-V122))*(AL122-V122)</f>
        <v>0.8603271941578664</v>
      </c>
      <c r="AN122" s="34" t="str">
        <f t="shared" ca="1" si="74"/>
        <v>32 695341 5463514 N</v>
      </c>
      <c r="AO122" s="33">
        <f t="shared" ca="1" si="75"/>
        <v>49.29311722557788</v>
      </c>
      <c r="AP122" s="33">
        <f t="shared" ca="1" si="76"/>
        <v>11.686635965394409</v>
      </c>
      <c r="AQ122" s="72">
        <v>285</v>
      </c>
      <c r="AR122" s="72">
        <v>810000</v>
      </c>
      <c r="AS122" s="72">
        <f t="shared" ca="1" si="163"/>
        <v>0.8603271941578664</v>
      </c>
      <c r="AT122" s="72">
        <f t="shared" ca="1" si="163"/>
        <v>0.20397027607811855</v>
      </c>
      <c r="AU122" s="72">
        <f t="shared" si="163"/>
        <v>4.9741883681838397</v>
      </c>
      <c r="AV122" s="72">
        <f t="array" aca="1" ref="AV122" ca="1">ATAN((1-f)*TAN(AS122))</f>
        <v>0.85866637915893207</v>
      </c>
      <c r="AW122" s="72">
        <f t="shared" ca="1" si="77"/>
        <v>1.3509836949265777</v>
      </c>
      <c r="AX122" s="72">
        <f t="shared" ca="1" si="78"/>
        <v>-0.63118187655712032</v>
      </c>
      <c r="AY122" s="72">
        <f t="shared" ca="1" si="166"/>
        <v>4.0545448522806005E-3</v>
      </c>
      <c r="AZ122" s="72">
        <f t="shared" ca="1" si="114"/>
        <v>1.0115864889357845E-3</v>
      </c>
      <c r="BA122" s="72">
        <f t="shared" ca="1" si="115"/>
        <v>1.0010128669182314</v>
      </c>
      <c r="BB122" s="72">
        <f t="shared" ca="1" si="116"/>
        <v>1.0115861007493736E-3</v>
      </c>
      <c r="BC122" s="72">
        <f t="shared" ca="1" si="167"/>
        <v>0.12729462592408827</v>
      </c>
      <c r="BD122" s="75">
        <f t="shared" ca="1" si="117"/>
        <v>2.8292620157772435</v>
      </c>
      <c r="BE122" s="75">
        <f t="shared" ca="1" si="118"/>
        <v>-1.2230247499669792E-4</v>
      </c>
      <c r="BF122" s="75">
        <f t="shared" ca="1" si="168"/>
        <v>0.12717232344909157</v>
      </c>
      <c r="BG122" s="75">
        <f t="shared" ca="1" si="119"/>
        <v>2.8291397133022471</v>
      </c>
      <c r="BH122" s="75">
        <f t="shared" ca="1" si="120"/>
        <v>-1.2218077989088291E-4</v>
      </c>
      <c r="BI122" s="75">
        <f t="shared" ca="1" si="169"/>
        <v>0.1271724451441974</v>
      </c>
      <c r="BJ122" s="75">
        <f t="shared" ca="1" si="121"/>
        <v>2.8291398349973527</v>
      </c>
      <c r="BK122" s="75">
        <f t="shared" ca="1" si="122"/>
        <v>-1.2218090097886709E-4</v>
      </c>
      <c r="BL122" s="75">
        <f t="shared" ca="1" si="170"/>
        <v>0.1271724450231094</v>
      </c>
      <c r="BM122" s="72">
        <f t="array" aca="1" ref="BM122" ca="1">ATAN2((1-f)*SQRT(AX122^2+(SIN(AV122)*SIN(BL122)-COS(AV122)*COS(BL122)*COS(AU122))^2),SIN(AV122)*COS(BL122)+COS(AV122)*SIN(BL122)*COS(AU122))</f>
        <v>0.88411497267615502</v>
      </c>
      <c r="BN122" s="72">
        <f t="shared" ca="1" si="123"/>
        <v>-0.19406727952380115</v>
      </c>
      <c r="BO122" s="72">
        <f t="array" aca="1" ref="BO122" ca="1">f/16*(1-AX122^2)*(4+f*(4-3*(1-AX122^2)))</f>
        <v>5.0519849286954487E-4</v>
      </c>
      <c r="BP122" s="72">
        <f t="array" aca="1" ref="BP122" ca="1">BN122-(1-BO122)*f*AX122*(BL122+BO122*SIN(BL122)*(COS(BJ122)+BO122*COS(BL122)*(-1+2*COS(BJ122)^2)))</f>
        <v>-0.19379841783033763</v>
      </c>
      <c r="BQ122" s="72">
        <f t="shared" ca="1" si="124"/>
        <v>1.0171858247780913E-2</v>
      </c>
      <c r="BR122" s="13">
        <f t="shared" ca="1" si="125"/>
        <v>50.656056538667784</v>
      </c>
      <c r="BS122" s="13">
        <f t="shared" ca="1" si="126"/>
        <v>0.58280454740318299</v>
      </c>
      <c r="BT122" s="15">
        <f t="shared" ca="1" si="127"/>
        <v>31</v>
      </c>
      <c r="BU122" s="15">
        <f t="shared" ca="1" si="128"/>
        <v>3</v>
      </c>
      <c r="BV122" s="15">
        <f t="shared" ca="1" si="171"/>
        <v>0.88411497267615513</v>
      </c>
      <c r="BW122" s="15">
        <f t="shared" ca="1" si="171"/>
        <v>1.0171858247780911E-2</v>
      </c>
      <c r="BX122" s="15">
        <f t="shared" ca="1" si="129"/>
        <v>5.2359877559829883E-2</v>
      </c>
      <c r="BY122" s="15">
        <f t="shared" ca="1" si="130"/>
        <v>0.63397418928956017</v>
      </c>
      <c r="BZ122" s="16">
        <f t="shared" ca="1" si="131"/>
        <v>2.7087606181212445E-3</v>
      </c>
      <c r="CA122" s="15">
        <f t="shared" ca="1" si="132"/>
        <v>6390943.7113620043</v>
      </c>
      <c r="CB122" s="15">
        <f t="shared" ca="1" si="133"/>
        <v>1.2198512473570593</v>
      </c>
      <c r="CC122" s="15">
        <f t="shared" ca="1" si="134"/>
        <v>1.4880370656785735</v>
      </c>
      <c r="CD122" s="17">
        <f t="shared" ca="1" si="135"/>
        <v>0</v>
      </c>
      <c r="CE122" s="15">
        <f t="shared" ca="1" si="136"/>
        <v>-4.218801931204897E-2</v>
      </c>
      <c r="CF122" s="16">
        <f t="shared" ca="1" si="137"/>
        <v>-0.48532830506045227</v>
      </c>
      <c r="CG122" s="15">
        <f t="shared" ca="1" si="138"/>
        <v>3.5363711294208628</v>
      </c>
      <c r="CH122" s="15">
        <f t="shared" ca="1" si="139"/>
        <v>-19.298707525022067</v>
      </c>
      <c r="CI122" s="15">
        <f t="shared" ca="1" si="140"/>
        <v>-23.69067308023012</v>
      </c>
      <c r="CJ122" s="15">
        <f t="shared" ca="1" si="141"/>
        <v>-258.71312566325855</v>
      </c>
      <c r="CK122" s="15">
        <f t="shared" ca="1" si="142"/>
        <v>-2045.2381141139431</v>
      </c>
      <c r="CL122" s="15">
        <f t="shared" ca="1" si="143"/>
        <v>-170923.01276995539</v>
      </c>
      <c r="CM122" s="15">
        <f t="shared" ca="1" si="144"/>
        <v>5616612.7788942726</v>
      </c>
      <c r="CN122" s="15">
        <f t="shared" ca="1" si="145"/>
        <v>329145.35643515259</v>
      </c>
      <c r="CO122" s="15">
        <f t="shared" ca="1" si="146"/>
        <v>5614366.1337827155</v>
      </c>
      <c r="CP122" s="15" t="str">
        <f ca="1">VLOOKUP(_xlfn.FLOOR.MATH(BR122/8+11),Coef!$B$4:$C$23,2)</f>
        <v>U</v>
      </c>
      <c r="CQ122" s="15">
        <f ca="1">_xlfn.FLOOR.MATH(CN122/100000)</f>
        <v>3</v>
      </c>
      <c r="CR122" s="15" t="str">
        <f ca="1">VLOOKUP(MOD(BT122-1,3)*8+CQ122,Coef!$A$2:$C$25,3)</f>
        <v>C</v>
      </c>
      <c r="CS122" s="15">
        <f ca="1">(MOD(_xlfn.FLOOR.MATH(CO122/100000),20))</f>
        <v>16</v>
      </c>
      <c r="CT122" s="15" t="str">
        <f ca="1">VLOOKUP(MOD(MOD(BT122+1,2)*5+CS122,20)+1,Coef!$A$2:$C$21,3)</f>
        <v>S</v>
      </c>
      <c r="CU122" s="15"/>
      <c r="CV122" s="15" t="str">
        <f t="shared" ca="1" si="172"/>
        <v>29145</v>
      </c>
      <c r="CW122" s="15" t="str">
        <f t="shared" ca="1" si="172"/>
        <v>14366</v>
      </c>
      <c r="CX122" s="18" t="str">
        <f t="shared" ca="1" si="147"/>
        <v>329145 mE 5614366 mN 31 N</v>
      </c>
      <c r="CY122" s="15" t="str">
        <f t="shared" ca="1" si="148"/>
        <v>31UCS2914514366</v>
      </c>
    </row>
    <row r="123" spans="2:103">
      <c r="B123" s="38" t="s">
        <v>1363</v>
      </c>
      <c r="C123" s="72" t="str">
        <f t="shared" si="149"/>
        <v>32UPV9557664110</v>
      </c>
      <c r="D123" s="72">
        <f t="array" aca="1" ref="D123" ca="1">MATCH(TRUE,ISERROR(VALUE(MID(C123,ROW(INDIRECT("1:"&amp;LEN(C123))),1))),0)</f>
        <v>3</v>
      </c>
      <c r="E123" s="72">
        <f t="shared" ca="1" si="150"/>
        <v>32</v>
      </c>
      <c r="F123" s="72" t="str">
        <f t="shared" ca="1" si="151"/>
        <v>U</v>
      </c>
      <c r="G123" s="72" t="str">
        <f t="shared" ca="1" si="152"/>
        <v>P</v>
      </c>
      <c r="H123" s="72" t="str">
        <f t="shared" ca="1" si="153"/>
        <v>V</v>
      </c>
      <c r="I123" s="72">
        <f t="shared" ca="1" si="154"/>
        <v>10</v>
      </c>
      <c r="J123" s="72">
        <f t="shared" ca="1" si="155"/>
        <v>95576</v>
      </c>
      <c r="K123" s="72">
        <f t="shared" ca="1" si="156"/>
        <v>64110</v>
      </c>
      <c r="L123" s="72">
        <f t="shared" ca="1" si="157"/>
        <v>188.80604746885038</v>
      </c>
      <c r="M123" s="72">
        <f ca="1">VLOOKUP(G123,Coef!$C$2:$F$25,4)</f>
        <v>6</v>
      </c>
      <c r="N123" s="31">
        <f ca="1">VLOOKUP(F123,Coef!$C$4:$D$23,2)</f>
        <v>17</v>
      </c>
      <c r="O123" s="31">
        <f ca="1">MOD(VLOOKUP(H123,Coef!$C$2:$G$21,5)+MOD(E123+1,2)*15,20)</f>
        <v>15</v>
      </c>
      <c r="P123" s="31">
        <f ca="1">VLOOKUP(N123,Coef!$A$27:$B$46,2)</f>
        <v>5.34</v>
      </c>
      <c r="Q123" s="31">
        <f ca="1">VLOOKUP(N123,Coef!$A$27:$C$46,3)+O123/10-0.1</f>
        <v>5.4</v>
      </c>
      <c r="R123" s="31">
        <f ca="1">IF(Q123+0.1&lt;P123,Q123+2,Q123)</f>
        <v>5.4</v>
      </c>
      <c r="S123" s="72">
        <f ca="1">M123*100000+J123</f>
        <v>695576</v>
      </c>
      <c r="T123" s="72">
        <f ca="1">R123*1000000+K123</f>
        <v>5464110</v>
      </c>
      <c r="U123" s="72">
        <f ca="1">IF(N123&lt;11,T123-10000000,T123)</f>
        <v>5464110</v>
      </c>
      <c r="V123" s="72">
        <f ca="1">U123/(6366197.724*0.9996)</f>
        <v>0.85864384921630543</v>
      </c>
      <c r="W123" s="72">
        <f ca="1">(Coef!$J$9/(1+Coef!$J$8*(COS(V123))^2)^0.5)*Coef!$J$6</f>
        <v>6387848.6834007101</v>
      </c>
      <c r="X123" s="72">
        <f ca="1">6*E123-183</f>
        <v>9</v>
      </c>
      <c r="Y123" s="72">
        <f ca="1">(S123-500000)/W123</f>
        <v>3.0616880532599103E-2</v>
      </c>
      <c r="Z123" s="72">
        <f ca="1">SIN(2*V123)</f>
        <v>0.98928931361669192</v>
      </c>
      <c r="AA123" s="72">
        <f ca="1">Z123*(COS(V123))^2</f>
        <v>0.4224423707284008</v>
      </c>
      <c r="AB123" s="72">
        <f ca="1">V123+(Z123/2)</f>
        <v>1.3532885060246513</v>
      </c>
      <c r="AC123" s="72">
        <f ca="1">(3*AB123+AA123)/4</f>
        <v>1.1205769722005887</v>
      </c>
      <c r="AD123" s="72">
        <f ca="1">(5*AC123+AA123*(COS(V123))^2)/3</f>
        <v>1.9277581715320011</v>
      </c>
      <c r="AE123" s="72">
        <f ca="1">Coef!$J$6*Coef!$J$9*(V123-(Coef!$J$10*AB123)+(Coef!$J$11*AC123)-(Coef!$J$12*AD123))</f>
        <v>5449318.8639811249</v>
      </c>
      <c r="AF123" s="72">
        <f ca="1">(U123-AE123)/W123</f>
        <v>2.3155113328390039E-3</v>
      </c>
      <c r="AG123" s="72">
        <f ca="1">((Coef!$J$8*Y123^2)/2)*(COS(V123))^2</f>
        <v>1.3488495289112732E-6</v>
      </c>
      <c r="AH123" s="72">
        <f ca="1">Y123*(1-(AG123/3))</f>
        <v>3.061686676674414E-2</v>
      </c>
      <c r="AI123" s="72">
        <f ca="1">AF123*(1-AG123)+V123</f>
        <v>0.86095935742586804</v>
      </c>
      <c r="AJ123" s="72">
        <f ca="1">(EXP(AH123)-EXP(-AH123))/2</f>
        <v>3.06216503279787E-2</v>
      </c>
      <c r="AK123" s="72">
        <f ca="1">ATAN(AJ123/COS(AI123))</f>
        <v>4.6952078856448712E-2</v>
      </c>
      <c r="AL123" s="72">
        <f ca="1">ATAN(COS(AK123)*TAN(AI123))</f>
        <v>0.86041426887813721</v>
      </c>
      <c r="AM123" s="72">
        <f ca="1">V123+(1+Coef!$J$8*(COS(V123))^2-(3/2)*Coef!$J$8*SIN(V123)*COS(V123)*(AL123-V123))*(AL123-V123)</f>
        <v>0.86041934824759236</v>
      </c>
      <c r="AN123" s="34" t="str">
        <f t="shared" ca="1" si="74"/>
        <v>32 695576 5464110 N</v>
      </c>
      <c r="AO123" s="33">
        <f t="shared" ca="1" si="75"/>
        <v>49.29839726598405</v>
      </c>
      <c r="AP123" s="33">
        <f t="shared" ca="1" si="76"/>
        <v>11.69015595783994</v>
      </c>
      <c r="AQ123" s="72">
        <v>285</v>
      </c>
      <c r="AR123" s="72">
        <v>810000</v>
      </c>
      <c r="AS123" s="72">
        <f t="shared" ca="1" si="163"/>
        <v>0.86041934824759236</v>
      </c>
      <c r="AT123" s="72">
        <f t="shared" ca="1" si="163"/>
        <v>0.20403171153593835</v>
      </c>
      <c r="AU123" s="72">
        <f t="shared" si="163"/>
        <v>4.9741883681838397</v>
      </c>
      <c r="AV123" s="72">
        <f t="array" aca="1" ref="AV123" ca="1">ATAN((1-f)*TAN(AS123))</f>
        <v>0.8587585789867459</v>
      </c>
      <c r="AW123" s="72">
        <f t="shared" ca="1" si="77"/>
        <v>1.3510233575087069</v>
      </c>
      <c r="AX123" s="72">
        <f t="shared" ca="1" si="78"/>
        <v>-0.63111445933370036</v>
      </c>
      <c r="AY123" s="72">
        <f t="shared" ca="1" si="166"/>
        <v>4.0551183869181363E-3</v>
      </c>
      <c r="AZ123" s="72">
        <f t="shared" ca="1" si="114"/>
        <v>1.0117292934003139E-3</v>
      </c>
      <c r="BA123" s="72">
        <f t="shared" ca="1" si="115"/>
        <v>1.0010130100844181</v>
      </c>
      <c r="BB123" s="72">
        <f t="shared" ca="1" si="116"/>
        <v>1.0117289050494804E-3</v>
      </c>
      <c r="BC123" s="72">
        <f t="shared" ca="1" si="167"/>
        <v>0.1272946077182448</v>
      </c>
      <c r="BD123" s="75">
        <f t="shared" ca="1" si="117"/>
        <v>2.8293413227356585</v>
      </c>
      <c r="BE123" s="75">
        <f t="shared" ca="1" si="118"/>
        <v>-1.2232286726263875E-4</v>
      </c>
      <c r="BF123" s="75">
        <f t="shared" ca="1" si="168"/>
        <v>0.12717228485098217</v>
      </c>
      <c r="BG123" s="75">
        <f t="shared" ca="1" si="119"/>
        <v>2.8292189998683961</v>
      </c>
      <c r="BH123" s="75">
        <f t="shared" ca="1" si="120"/>
        <v>-1.222011328641082E-4</v>
      </c>
      <c r="BI123" s="75">
        <f t="shared" ca="1" si="169"/>
        <v>0.1271724065853807</v>
      </c>
      <c r="BJ123" s="75">
        <f t="shared" ca="1" si="121"/>
        <v>2.8292191216027947</v>
      </c>
      <c r="BK123" s="75">
        <f t="shared" ca="1" si="122"/>
        <v>-1.2220125401009972E-4</v>
      </c>
      <c r="BL123" s="75">
        <f t="shared" ca="1" si="170"/>
        <v>0.12717240646423469</v>
      </c>
      <c r="BM123" s="72">
        <f t="array" aca="1" ref="BM123" ca="1">ATAN2((1-f)*SQRT(AX123^2+(SIN(AV123)*SIN(BL123)-COS(AV123)*COS(BL123)*COS(AU123))^2),SIN(AV123)*COS(BL123)+COS(AV123)*SIN(BL123)*COS(AU123))</f>
        <v>0.88420537806766375</v>
      </c>
      <c r="BN123" s="72">
        <f t="shared" ca="1" si="123"/>
        <v>-0.19408883967854063</v>
      </c>
      <c r="BO123" s="72">
        <f t="array" aca="1" ref="BO123" ca="1">f/16*(1-AX123^2)*(4+f*(4-3*(1-AX123^2)))</f>
        <v>5.0526984767081356E-4</v>
      </c>
      <c r="BP123" s="72">
        <f t="array" aca="1" ref="BP123" ca="1">BN123-(1-BO123)*f*AX123*(BL123+BO123*SIN(BL123)*(COS(BJ123)+BO123*COS(BL123)*(-1+2*COS(BJ123)^2)))</f>
        <v>-0.19382000682468456</v>
      </c>
      <c r="BQ123" s="72">
        <f t="shared" ca="1" si="124"/>
        <v>1.0211704711253794E-2</v>
      </c>
      <c r="BR123" s="13">
        <f t="shared" ca="1" si="125"/>
        <v>50.661236386046461</v>
      </c>
      <c r="BS123" s="13">
        <f t="shared" ca="1" si="126"/>
        <v>0.58508758158870133</v>
      </c>
      <c r="BT123" s="15">
        <f t="shared" ca="1" si="127"/>
        <v>31</v>
      </c>
      <c r="BU123" s="15">
        <f t="shared" ca="1" si="128"/>
        <v>3</v>
      </c>
      <c r="BV123" s="15">
        <f t="shared" ca="1" si="171"/>
        <v>0.88420537806766375</v>
      </c>
      <c r="BW123" s="15">
        <f t="shared" ca="1" si="171"/>
        <v>1.0211704711253794E-2</v>
      </c>
      <c r="BX123" s="15">
        <f t="shared" ca="1" si="129"/>
        <v>5.2359877559829883E-2</v>
      </c>
      <c r="BY123" s="15">
        <f t="shared" ca="1" si="130"/>
        <v>0.63390427130914528</v>
      </c>
      <c r="BZ123" s="16">
        <f t="shared" ca="1" si="131"/>
        <v>2.7081631785676216E-3</v>
      </c>
      <c r="CA123" s="15">
        <f t="shared" ca="1" si="132"/>
        <v>6390945.6153068058</v>
      </c>
      <c r="CB123" s="15">
        <f t="shared" ca="1" si="133"/>
        <v>1.2200762041311699</v>
      </c>
      <c r="CC123" s="15">
        <f t="shared" ca="1" si="134"/>
        <v>1.4885859438871243</v>
      </c>
      <c r="CD123" s="17">
        <f t="shared" ca="1" si="135"/>
        <v>0</v>
      </c>
      <c r="CE123" s="15">
        <f t="shared" ca="1" si="136"/>
        <v>-4.2148172848576089E-2</v>
      </c>
      <c r="CF123" s="16">
        <f t="shared" ca="1" si="137"/>
        <v>-0.48587778070855664</v>
      </c>
      <c r="CG123" s="15">
        <f t="shared" ca="1" si="138"/>
        <v>3.5358168613111909</v>
      </c>
      <c r="CH123" s="15">
        <f t="shared" ca="1" si="139"/>
        <v>-19.306927241930598</v>
      </c>
      <c r="CI123" s="15">
        <f t="shared" ca="1" si="140"/>
        <v>-23.721232676553221</v>
      </c>
      <c r="CJ123" s="15">
        <f t="shared" ca="1" si="141"/>
        <v>-258.68723491062644</v>
      </c>
      <c r="CK123" s="15">
        <f t="shared" ca="1" si="142"/>
        <v>-2046.0621663303891</v>
      </c>
      <c r="CL123" s="15">
        <f t="shared" ca="1" si="143"/>
        <v>-170742.8045835807</v>
      </c>
      <c r="CM123" s="15">
        <f t="shared" ca="1" si="144"/>
        <v>5617183.626866322</v>
      </c>
      <c r="CN123" s="15">
        <f t="shared" ca="1" si="145"/>
        <v>329325.49253825273</v>
      </c>
      <c r="CO123" s="15">
        <f t="shared" ca="1" si="146"/>
        <v>5614936.7534155762</v>
      </c>
      <c r="CP123" s="15" t="str">
        <f ca="1">VLOOKUP(_xlfn.FLOOR.MATH(BR123/8+11),Coef!$B$4:$C$23,2)</f>
        <v>U</v>
      </c>
      <c r="CQ123" s="15">
        <f ca="1">_xlfn.FLOOR.MATH(CN123/100000)</f>
        <v>3</v>
      </c>
      <c r="CR123" s="15" t="str">
        <f ca="1">VLOOKUP(MOD(BT123-1,3)*8+CQ123,Coef!$A$2:$C$25,3)</f>
        <v>C</v>
      </c>
      <c r="CS123" s="15">
        <f ca="1">(MOD(_xlfn.FLOOR.MATH(CO123/100000),20))</f>
        <v>16</v>
      </c>
      <c r="CT123" s="15" t="str">
        <f ca="1">VLOOKUP(MOD(MOD(BT123+1,2)*5+CS123,20)+1,Coef!$A$2:$C$21,3)</f>
        <v>S</v>
      </c>
      <c r="CU123" s="15"/>
      <c r="CV123" s="15" t="str">
        <f t="shared" ca="1" si="172"/>
        <v>29325</v>
      </c>
      <c r="CW123" s="15" t="str">
        <f t="shared" ca="1" si="172"/>
        <v>14936</v>
      </c>
      <c r="CX123" s="18" t="str">
        <f t="shared" ca="1" si="147"/>
        <v>329325 mE 5614936 mN 31 N</v>
      </c>
      <c r="CY123" s="15" t="str">
        <f t="shared" ca="1" si="148"/>
        <v>31UCS2932514936</v>
      </c>
    </row>
    <row r="124" spans="2:103">
      <c r="B124" s="38" t="s">
        <v>1364</v>
      </c>
      <c r="C124" s="72" t="str">
        <f t="shared" si="149"/>
        <v>32UPV9623564330</v>
      </c>
      <c r="D124" s="72">
        <f t="array" aca="1" ref="D124" ca="1">MATCH(TRUE,ISERROR(VALUE(MID(C124,ROW(INDIRECT("1:"&amp;LEN(C124))),1))),0)</f>
        <v>3</v>
      </c>
      <c r="E124" s="72">
        <f t="shared" ca="1" si="150"/>
        <v>32</v>
      </c>
      <c r="F124" s="72" t="str">
        <f t="shared" ca="1" si="151"/>
        <v>U</v>
      </c>
      <c r="G124" s="72" t="str">
        <f t="shared" ca="1" si="152"/>
        <v>P</v>
      </c>
      <c r="H124" s="72" t="str">
        <f t="shared" ca="1" si="153"/>
        <v>V</v>
      </c>
      <c r="I124" s="72">
        <f t="shared" ca="1" si="154"/>
        <v>10</v>
      </c>
      <c r="J124" s="72">
        <f t="shared" ca="1" si="155"/>
        <v>96235</v>
      </c>
      <c r="K124" s="72">
        <f t="shared" ca="1" si="156"/>
        <v>64330</v>
      </c>
      <c r="L124" s="72">
        <f t="shared" ca="1" si="157"/>
        <v>188.80604746885038</v>
      </c>
      <c r="M124" s="72">
        <f ca="1">VLOOKUP(G124,Coef!$C$2:$F$25,4)</f>
        <v>6</v>
      </c>
      <c r="N124" s="31">
        <f ca="1">VLOOKUP(F124,Coef!$C$4:$D$23,2)</f>
        <v>17</v>
      </c>
      <c r="O124" s="31">
        <f ca="1">MOD(VLOOKUP(H124,Coef!$C$2:$G$21,5)+MOD(E124+1,2)*15,20)</f>
        <v>15</v>
      </c>
      <c r="P124" s="31">
        <f ca="1">VLOOKUP(N124,Coef!$A$27:$B$46,2)</f>
        <v>5.34</v>
      </c>
      <c r="Q124" s="31">
        <f ca="1">VLOOKUP(N124,Coef!$A$27:$C$46,3)+O124/10-0.1</f>
        <v>5.4</v>
      </c>
      <c r="R124" s="31">
        <f ca="1">IF(Q124+0.1&lt;P124,Q124+2,Q124)</f>
        <v>5.4</v>
      </c>
      <c r="S124" s="72">
        <f ca="1">M124*100000+J124</f>
        <v>696235</v>
      </c>
      <c r="T124" s="72">
        <f ca="1">R124*1000000+K124</f>
        <v>5464330</v>
      </c>
      <c r="U124" s="72">
        <f ca="1">IF(N124&lt;11,T124-10000000,T124)</f>
        <v>5464330</v>
      </c>
      <c r="V124" s="72">
        <f ca="1">U124/(6366197.724*0.9996)</f>
        <v>0.85867842056403221</v>
      </c>
      <c r="W124" s="72">
        <f ca="1">(Coef!$J$9/(1+Coef!$J$8*(COS(V124))^2)^0.5)*Coef!$J$6</f>
        <v>6387849.417477564</v>
      </c>
      <c r="X124" s="72">
        <f ca="1">6*E124-183</f>
        <v>9</v>
      </c>
      <c r="Y124" s="72">
        <f ca="1">(S124-500000)/W124</f>
        <v>3.0720041625134198E-2</v>
      </c>
      <c r="Z124" s="72">
        <f ca="1">SIN(2*V124)</f>
        <v>0.98927921863170087</v>
      </c>
      <c r="AA124" s="72">
        <f ca="1">Z124*(COS(V124))^2</f>
        <v>0.42240422577812697</v>
      </c>
      <c r="AB124" s="72">
        <f ca="1">V124+(Z124/2)</f>
        <v>1.3533180298798826</v>
      </c>
      <c r="AC124" s="72">
        <f ca="1">(3*AB124+AA124)/4</f>
        <v>1.1205895788544438</v>
      </c>
      <c r="AD124" s="72">
        <f ca="1">(5*AC124+AA124*(COS(V124))^2)/3</f>
        <v>1.9277689375867908</v>
      </c>
      <c r="AE124" s="72">
        <f ca="1">Coef!$J$6*Coef!$J$9*(V124-(Coef!$J$10*AB124)+(Coef!$J$11*AC124)-(Coef!$J$12*AD124))</f>
        <v>5449539.0668413537</v>
      </c>
      <c r="AF124" s="72">
        <f ca="1">(U124-AE124)/W124</f>
        <v>2.3154793095431147E-3</v>
      </c>
      <c r="AG124" s="72">
        <f ca="1">((Coef!$J$8*Y124^2)/2)*(COS(V124))^2</f>
        <v>1.3578457579448746E-6</v>
      </c>
      <c r="AH124" s="72">
        <f ca="1">Y124*(1-(AG124/3))</f>
        <v>3.0720027720774798E-2</v>
      </c>
      <c r="AI124" s="72">
        <f ca="1">AF124*(1-AG124)+V124</f>
        <v>0.86099389672951154</v>
      </c>
      <c r="AJ124" s="72">
        <f ca="1">(EXP(AH124)-EXP(-AH124))/2</f>
        <v>3.0724859800063953E-2</v>
      </c>
      <c r="AK124" s="72">
        <f ca="1">ATAN(AJ124/COS(AI124))</f>
        <v>4.7111986963465712E-2</v>
      </c>
      <c r="AL124" s="72">
        <f ca="1">ATAN(COS(AK124)*TAN(AI124))</f>
        <v>0.86044509303111805</v>
      </c>
      <c r="AM124" s="72">
        <f ca="1">V124+(1+Coef!$J$8*(COS(V124))^2-(3/2)*Coef!$J$8*SIN(V124)*COS(V124)*(AL124-V124))*(AL124-V124)</f>
        <v>0.86045016127584695</v>
      </c>
      <c r="AN124" s="34" t="str">
        <f t="shared" ca="1" si="74"/>
        <v>32 696235 5464330 N</v>
      </c>
      <c r="AO124" s="33">
        <f t="shared" ca="1" si="75"/>
        <v>49.300162722457053</v>
      </c>
      <c r="AP124" s="33">
        <f t="shared" ca="1" si="76"/>
        <v>11.699318017481939</v>
      </c>
      <c r="AQ124" s="72">
        <v>285</v>
      </c>
      <c r="AR124" s="72">
        <v>810000</v>
      </c>
      <c r="AS124" s="72">
        <f t="shared" ca="1" si="163"/>
        <v>0.86045016127584684</v>
      </c>
      <c r="AT124" s="72">
        <f t="shared" ca="1" si="163"/>
        <v>0.20419161964295537</v>
      </c>
      <c r="AU124" s="72">
        <f t="shared" si="163"/>
        <v>4.9741883681838397</v>
      </c>
      <c r="AV124" s="72">
        <f t="array" aca="1" ref="AV124" ca="1">ATAN((1-f)*TAN(AS124))</f>
        <v>0.85878940732077402</v>
      </c>
      <c r="AW124" s="72">
        <f t="shared" ca="1" si="77"/>
        <v>1.3510366180101721</v>
      </c>
      <c r="AX124" s="72">
        <f t="shared" ca="1" si="78"/>
        <v>-0.63109191622182781</v>
      </c>
      <c r="AY124" s="72">
        <f t="shared" ca="1" si="166"/>
        <v>4.0553101529596453E-3</v>
      </c>
      <c r="AZ124" s="72">
        <f t="shared" ca="1" si="114"/>
        <v>1.0117770412339468E-3</v>
      </c>
      <c r="BA124" s="72">
        <f t="shared" ca="1" si="115"/>
        <v>1.0010130579532077</v>
      </c>
      <c r="BB124" s="72">
        <f t="shared" ca="1" si="116"/>
        <v>1.0117766528281267E-3</v>
      </c>
      <c r="BC124" s="72">
        <f t="shared" ca="1" si="167"/>
        <v>0.12729460163097278</v>
      </c>
      <c r="BD124" s="75">
        <f t="shared" ca="1" si="117"/>
        <v>2.8293678376513167</v>
      </c>
      <c r="BE124" s="75">
        <f t="shared" ca="1" si="118"/>
        <v>-1.223296855283921E-4</v>
      </c>
      <c r="BF124" s="75">
        <f t="shared" ca="1" si="168"/>
        <v>0.12717227194544439</v>
      </c>
      <c r="BG124" s="75">
        <f t="shared" ca="1" si="119"/>
        <v>2.8292455079657883</v>
      </c>
      <c r="BH124" s="75">
        <f t="shared" ca="1" si="120"/>
        <v>-1.2220793799076502E-4</v>
      </c>
      <c r="BI124" s="75">
        <f t="shared" ca="1" si="169"/>
        <v>0.12717239369298203</v>
      </c>
      <c r="BJ124" s="75">
        <f t="shared" ca="1" si="121"/>
        <v>2.8292456297133262</v>
      </c>
      <c r="BK124" s="75">
        <f t="shared" ca="1" si="122"/>
        <v>-1.2220805915615562E-4</v>
      </c>
      <c r="BL124" s="75">
        <f t="shared" ca="1" si="170"/>
        <v>0.12717239357181662</v>
      </c>
      <c r="BM124" s="72">
        <f t="array" aca="1" ref="BM124" ca="1">ATAN2((1-f)*SQRT(AX124^2+(SIN(AV124)*SIN(BL124)-COS(AV124)*COS(BL124)*COS(AU124))^2),SIN(AV124)*COS(BL124)+COS(AV124)*SIN(BL124)*COS(AU124))</f>
        <v>0.88423560630896869</v>
      </c>
      <c r="BN124" s="72">
        <f t="shared" ca="1" si="123"/>
        <v>-0.19409605004283736</v>
      </c>
      <c r="BO124" s="72">
        <f t="array" aca="1" ref="BO124" ca="1">f/16*(1-AX124^2)*(4+f*(4-3*(1-AX124^2)))</f>
        <v>5.0529370573095596E-4</v>
      </c>
      <c r="BP124" s="72">
        <f t="array" aca="1" ref="BP124" ca="1">BN124-(1-BO124)*f*AX124*(BL124+BO124*SIN(BL124)*(COS(BJ124)+BO124*COS(BL124)*(-1+2*COS(BJ124)^2)))</f>
        <v>-0.19382722683242049</v>
      </c>
      <c r="BQ124" s="72">
        <f t="shared" ca="1" si="124"/>
        <v>1.0364392810534889E-2</v>
      </c>
      <c r="BR124" s="13">
        <f t="shared" ca="1" si="125"/>
        <v>50.662968336695329</v>
      </c>
      <c r="BS124" s="13">
        <f t="shared" ca="1" si="126"/>
        <v>0.59383596525938265</v>
      </c>
      <c r="BT124" s="15">
        <f t="shared" ca="1" si="127"/>
        <v>31</v>
      </c>
      <c r="BU124" s="15">
        <f t="shared" ca="1" si="128"/>
        <v>3</v>
      </c>
      <c r="BV124" s="15">
        <f t="shared" ca="1" si="171"/>
        <v>0.88423560630896858</v>
      </c>
      <c r="BW124" s="15">
        <f t="shared" ca="1" si="171"/>
        <v>1.0364392810534889E-2</v>
      </c>
      <c r="BX124" s="15">
        <f t="shared" ca="1" si="129"/>
        <v>5.2359877559829883E-2</v>
      </c>
      <c r="BY124" s="15">
        <f t="shared" ca="1" si="130"/>
        <v>0.63388089214956744</v>
      </c>
      <c r="BZ124" s="16">
        <f t="shared" ca="1" si="131"/>
        <v>2.7079634215556535E-3</v>
      </c>
      <c r="CA124" s="15">
        <f t="shared" ca="1" si="132"/>
        <v>6390946.2519010007</v>
      </c>
      <c r="CB124" s="15">
        <f t="shared" ca="1" si="133"/>
        <v>1.220151432482091</v>
      </c>
      <c r="CC124" s="15">
        <f t="shared" ca="1" si="134"/>
        <v>1.4887695181880987</v>
      </c>
      <c r="CD124" s="17">
        <f t="shared" ca="1" si="135"/>
        <v>0</v>
      </c>
      <c r="CE124" s="15">
        <f t="shared" ca="1" si="136"/>
        <v>-4.1995484749294994E-2</v>
      </c>
      <c r="CF124" s="16">
        <f t="shared" ca="1" si="137"/>
        <v>-0.486061554766543</v>
      </c>
      <c r="CG124" s="15">
        <f t="shared" ca="1" si="138"/>
        <v>3.5356314848694721</v>
      </c>
      <c r="CH124" s="15">
        <f t="shared" ca="1" si="139"/>
        <v>-19.309676224091906</v>
      </c>
      <c r="CI124" s="15">
        <f t="shared" ca="1" si="140"/>
        <v>-23.731453274269214</v>
      </c>
      <c r="CJ124" s="15">
        <f t="shared" ca="1" si="141"/>
        <v>-258.67855218698838</v>
      </c>
      <c r="CK124" s="15">
        <f t="shared" ca="1" si="142"/>
        <v>-2046.3377011619516</v>
      </c>
      <c r="CL124" s="15">
        <f t="shared" ca="1" si="143"/>
        <v>-170118.07398782464</v>
      </c>
      <c r="CM124" s="15">
        <f t="shared" ca="1" si="144"/>
        <v>5617356.1226960048</v>
      </c>
      <c r="CN124" s="15">
        <f t="shared" ca="1" si="145"/>
        <v>329949.97324177052</v>
      </c>
      <c r="CO124" s="15">
        <f t="shared" ca="1" si="146"/>
        <v>5615109.1802469268</v>
      </c>
      <c r="CP124" s="15" t="str">
        <f ca="1">VLOOKUP(_xlfn.FLOOR.MATH(BR124/8+11),Coef!$B$4:$C$23,2)</f>
        <v>U</v>
      </c>
      <c r="CQ124" s="15">
        <f ca="1">_xlfn.FLOOR.MATH(CN124/100000)</f>
        <v>3</v>
      </c>
      <c r="CR124" s="15" t="str">
        <f ca="1">VLOOKUP(MOD(BT124-1,3)*8+CQ124,Coef!$A$2:$C$25,3)</f>
        <v>C</v>
      </c>
      <c r="CS124" s="15">
        <f ca="1">(MOD(_xlfn.FLOOR.MATH(CO124/100000),20))</f>
        <v>16</v>
      </c>
      <c r="CT124" s="15" t="str">
        <f ca="1">VLOOKUP(MOD(MOD(BT124+1,2)*5+CS124,20)+1,Coef!$A$2:$C$21,3)</f>
        <v>S</v>
      </c>
      <c r="CU124" s="15"/>
      <c r="CV124" s="15" t="str">
        <f t="shared" ca="1" si="172"/>
        <v>29949</v>
      </c>
      <c r="CW124" s="15" t="str">
        <f t="shared" ca="1" si="172"/>
        <v>15109</v>
      </c>
      <c r="CX124" s="18" t="str">
        <f t="shared" ca="1" si="147"/>
        <v>329949 mE 5615109 mN 31 N</v>
      </c>
      <c r="CY124" s="15" t="str">
        <f t="shared" ca="1" si="148"/>
        <v>31UCS2994915109</v>
      </c>
    </row>
    <row r="125" spans="2:103">
      <c r="B125" s="38" t="s">
        <v>1365</v>
      </c>
      <c r="C125" s="72" t="str">
        <f t="shared" si="149"/>
        <v>32UPV9609764600</v>
      </c>
      <c r="D125" s="72">
        <f t="array" aca="1" ref="D125" ca="1">MATCH(TRUE,ISERROR(VALUE(MID(C125,ROW(INDIRECT("1:"&amp;LEN(C125))),1))),0)</f>
        <v>3</v>
      </c>
      <c r="E125" s="72">
        <f t="shared" ca="1" si="150"/>
        <v>32</v>
      </c>
      <c r="F125" s="72" t="str">
        <f t="shared" ca="1" si="151"/>
        <v>U</v>
      </c>
      <c r="G125" s="72" t="str">
        <f t="shared" ca="1" si="152"/>
        <v>P</v>
      </c>
      <c r="H125" s="72" t="str">
        <f t="shared" ca="1" si="153"/>
        <v>V</v>
      </c>
      <c r="I125" s="72">
        <f t="shared" ca="1" si="154"/>
        <v>10</v>
      </c>
      <c r="J125" s="72">
        <f t="shared" ca="1" si="155"/>
        <v>96097</v>
      </c>
      <c r="K125" s="72">
        <f t="shared" ca="1" si="156"/>
        <v>64600</v>
      </c>
      <c r="L125" s="72">
        <f t="shared" ca="1" si="157"/>
        <v>188.80604746885038</v>
      </c>
      <c r="M125" s="72">
        <f ca="1">VLOOKUP(G125,Coef!$C$2:$F$25,4)</f>
        <v>6</v>
      </c>
      <c r="N125" s="31">
        <f ca="1">VLOOKUP(F125,Coef!$C$4:$D$23,2)</f>
        <v>17</v>
      </c>
      <c r="O125" s="31">
        <f ca="1">MOD(VLOOKUP(H125,Coef!$C$2:$G$21,5)+MOD(E125+1,2)*15,20)</f>
        <v>15</v>
      </c>
      <c r="P125" s="31">
        <f ca="1">VLOOKUP(N125,Coef!$A$27:$B$46,2)</f>
        <v>5.34</v>
      </c>
      <c r="Q125" s="31">
        <f ca="1">VLOOKUP(N125,Coef!$A$27:$C$46,3)+O125/10-0.1</f>
        <v>5.4</v>
      </c>
      <c r="R125" s="31">
        <f ca="1">IF(Q125+0.1&lt;P125,Q125+2,Q125)</f>
        <v>5.4</v>
      </c>
      <c r="S125" s="72">
        <f ca="1">M125*100000+J125</f>
        <v>696097</v>
      </c>
      <c r="T125" s="72">
        <f ca="1">R125*1000000+K125</f>
        <v>5464600</v>
      </c>
      <c r="U125" s="72">
        <f ca="1">IF(N125&lt;11,T125-10000000,T125)</f>
        <v>5464600</v>
      </c>
      <c r="V125" s="72">
        <f ca="1">U125/(6366197.724*0.9996)</f>
        <v>0.85872084903624246</v>
      </c>
      <c r="W125" s="72">
        <f ca="1">(Coef!$J$9/(1+Coef!$J$8*(COS(V125))^2)^0.5)*Coef!$J$6</f>
        <v>6387850.3183801696</v>
      </c>
      <c r="X125" s="72">
        <f ca="1">6*E125-183</f>
        <v>9</v>
      </c>
      <c r="Y125" s="72">
        <f ca="1">(S125-500000)/W125</f>
        <v>3.0698433780728642E-2</v>
      </c>
      <c r="Z125" s="72">
        <f ca="1">SIN(2*V125)</f>
        <v>0.98926682286802403</v>
      </c>
      <c r="AA125" s="72">
        <f ca="1">Z125*(COS(V125))^2</f>
        <v>0.4223574101770155</v>
      </c>
      <c r="AB125" s="72">
        <f ca="1">V125+(Z125/2)</f>
        <v>1.3533542604702544</v>
      </c>
      <c r="AC125" s="72">
        <f ca="1">(3*AB125+AA125)/4</f>
        <v>1.1206050478969447</v>
      </c>
      <c r="AD125" s="72">
        <f ca="1">(5*AC125+AA125*(COS(V125))^2)/3</f>
        <v>1.9277821469368803</v>
      </c>
      <c r="AE125" s="72">
        <f ca="1">Coef!$J$6*Coef!$J$9*(V125-(Coef!$J$10*AB125)+(Coef!$J$11*AC125)-(Coef!$J$12*AD125))</f>
        <v>5449809.315909937</v>
      </c>
      <c r="AF125" s="72">
        <f ca="1">(U125-AE125)/W125</f>
        <v>2.3154399919961799E-3</v>
      </c>
      <c r="AG125" s="72">
        <f ca="1">((Coef!$J$8*Y125^2)/2)*(COS(V125))^2</f>
        <v>1.3558029764526351E-6</v>
      </c>
      <c r="AH125" s="72">
        <f ca="1">Y125*(1-(AG125/3))</f>
        <v>3.0698419907052677E-2</v>
      </c>
      <c r="AI125" s="72">
        <f ca="1">AF125*(1-AG125)+V125</f>
        <v>0.8610362858889582</v>
      </c>
      <c r="AJ125" s="72">
        <f ca="1">(EXP(AH125)-EXP(-AH125))/2</f>
        <v>3.070324179684697E-2</v>
      </c>
      <c r="AK125" s="72">
        <f ca="1">ATAN(AJ125/COS(AI125))</f>
        <v>4.7081207389085285E-2</v>
      </c>
      <c r="AL125" s="72">
        <f ca="1">ATAN(COS(AK125)*TAN(AI125))</f>
        <v>0.86048820643423496</v>
      </c>
      <c r="AM125" s="72">
        <f ca="1">V125+(1+Coef!$J$8*(COS(V125))^2-(3/2)*Coef!$J$8*SIN(V125)*COS(V125)*(AL125-V125))*(AL125-V125)</f>
        <v>0.86049327613809323</v>
      </c>
      <c r="AN125" s="34" t="str">
        <f t="shared" ca="1" si="74"/>
        <v>32 696097 5464600 N</v>
      </c>
      <c r="AO125" s="33">
        <f t="shared" ca="1" si="75"/>
        <v>49.302633022098057</v>
      </c>
      <c r="AP125" s="33">
        <f t="shared" ca="1" si="76"/>
        <v>11.697554477774732</v>
      </c>
      <c r="AQ125" s="72">
        <v>285</v>
      </c>
      <c r="AR125" s="72">
        <v>810000</v>
      </c>
      <c r="AS125" s="72">
        <f t="shared" ca="1" si="163"/>
        <v>0.86049327613809334</v>
      </c>
      <c r="AT125" s="72">
        <f t="shared" ca="1" si="163"/>
        <v>0.20416084006857491</v>
      </c>
      <c r="AU125" s="72">
        <f t="shared" si="163"/>
        <v>4.9741883681838397</v>
      </c>
      <c r="AV125" s="72">
        <f t="array" aca="1" ref="AV125" ca="1">ATAN((1-f)*TAN(AS125))</f>
        <v>0.85883254361008654</v>
      </c>
      <c r="AW125" s="72">
        <f t="shared" ca="1" si="77"/>
        <v>1.3510551716037589</v>
      </c>
      <c r="AX125" s="72">
        <f t="shared" ca="1" si="78"/>
        <v>-0.63106037195376297</v>
      </c>
      <c r="AY125" s="72">
        <f t="shared" ca="1" si="166"/>
        <v>4.0555784770596971E-3</v>
      </c>
      <c r="AZ125" s="72">
        <f t="shared" ca="1" si="114"/>
        <v>1.0118438512459968E-3</v>
      </c>
      <c r="BA125" s="72">
        <f t="shared" ca="1" si="115"/>
        <v>1.0010131249324743</v>
      </c>
      <c r="BB125" s="72">
        <f t="shared" ca="1" si="116"/>
        <v>1.0118434627632295E-3</v>
      </c>
      <c r="BC125" s="72">
        <f t="shared" ca="1" si="167"/>
        <v>0.12729459311350297</v>
      </c>
      <c r="BD125" s="75">
        <f t="shared" ca="1" si="117"/>
        <v>2.8294049363210205</v>
      </c>
      <c r="BE125" s="75">
        <f t="shared" ca="1" si="118"/>
        <v>-1.223392257778202E-4</v>
      </c>
      <c r="BF125" s="75">
        <f t="shared" ca="1" si="168"/>
        <v>0.12717225388772516</v>
      </c>
      <c r="BG125" s="75">
        <f t="shared" ca="1" si="119"/>
        <v>2.8292825970952431</v>
      </c>
      <c r="BH125" s="75">
        <f t="shared" ca="1" si="120"/>
        <v>-1.2221745985456931E-4</v>
      </c>
      <c r="BI125" s="75">
        <f t="shared" ca="1" si="169"/>
        <v>0.12717237565364839</v>
      </c>
      <c r="BJ125" s="75">
        <f t="shared" ca="1" si="121"/>
        <v>2.8292827188611662</v>
      </c>
      <c r="BK125" s="75">
        <f t="shared" ca="1" si="122"/>
        <v>-1.2221758104710684E-4</v>
      </c>
      <c r="BL125" s="75">
        <f t="shared" ca="1" si="170"/>
        <v>0.12717237553245586</v>
      </c>
      <c r="BM125" s="72">
        <f t="array" aca="1" ref="BM125" ca="1">ATAN2((1-f)*SQRT(AX125^2+(SIN(AV125)*SIN(BL125)-COS(AV125)*COS(BL125)*COS(AU125))^2),SIN(AV125)*COS(BL125)+COS(AV125)*SIN(BL125)*COS(AU125))</f>
        <v>0.88427790284173846</v>
      </c>
      <c r="BN125" s="72">
        <f t="shared" ca="1" si="123"/>
        <v>-0.19410614027767512</v>
      </c>
      <c r="BO125" s="72">
        <f t="array" aca="1" ref="BO125" ca="1">f/16*(1-AX125^2)*(4+f*(4-3*(1-AX125^2)))</f>
        <v>5.0532708855185397E-4</v>
      </c>
      <c r="BP125" s="72">
        <f t="array" aca="1" ref="BP125" ca="1">BN125-(1-BO125)*f*AX125*(BL125+BO125*SIN(BL125)*(COS(BJ125)+BO125*COS(BL125)*(-1+2*COS(BJ125)^2)))</f>
        <v>-0.19383733056118327</v>
      </c>
      <c r="BQ125" s="72">
        <f t="shared" ca="1" si="124"/>
        <v>1.0323509507391637E-2</v>
      </c>
      <c r="BR125" s="13">
        <f t="shared" ca="1" si="125"/>
        <v>50.665391749511073</v>
      </c>
      <c r="BS125" s="13">
        <f t="shared" ca="1" si="126"/>
        <v>0.59149352453672033</v>
      </c>
      <c r="BT125" s="15">
        <f t="shared" ca="1" si="127"/>
        <v>31</v>
      </c>
      <c r="BU125" s="15">
        <f t="shared" ca="1" si="128"/>
        <v>3</v>
      </c>
      <c r="BV125" s="15">
        <f t="shared" ca="1" si="171"/>
        <v>0.88427790284173835</v>
      </c>
      <c r="BW125" s="15">
        <f t="shared" ca="1" si="171"/>
        <v>1.0323509507391637E-2</v>
      </c>
      <c r="BX125" s="15">
        <f t="shared" ca="1" si="129"/>
        <v>5.2359877559829883E-2</v>
      </c>
      <c r="BY125" s="15">
        <f t="shared" ca="1" si="130"/>
        <v>0.63384817814653016</v>
      </c>
      <c r="BZ125" s="16">
        <f t="shared" ca="1" si="131"/>
        <v>2.7076839178232829E-3</v>
      </c>
      <c r="CA125" s="15">
        <f t="shared" ca="1" si="132"/>
        <v>6390947.1426357748</v>
      </c>
      <c r="CB125" s="15">
        <f t="shared" ca="1" si="133"/>
        <v>1.2202567042365196</v>
      </c>
      <c r="CC125" s="15">
        <f t="shared" ca="1" si="134"/>
        <v>1.4890264242341729</v>
      </c>
      <c r="CD125" s="17">
        <f t="shared" ca="1" si="135"/>
        <v>0</v>
      </c>
      <c r="CE125" s="15">
        <f t="shared" ca="1" si="136"/>
        <v>-4.2036368052438246E-2</v>
      </c>
      <c r="CF125" s="16">
        <f t="shared" ca="1" si="137"/>
        <v>-0.48631874031634958</v>
      </c>
      <c r="CG125" s="15">
        <f t="shared" ca="1" si="138"/>
        <v>3.5353720572350316</v>
      </c>
      <c r="CH125" s="15">
        <f t="shared" ca="1" si="139"/>
        <v>-19.313523220975437</v>
      </c>
      <c r="CI125" s="15">
        <f t="shared" ca="1" si="140"/>
        <v>-23.74575651339935</v>
      </c>
      <c r="CJ125" s="15">
        <f t="shared" ca="1" si="141"/>
        <v>-258.6663812573596</v>
      </c>
      <c r="CK125" s="15">
        <f t="shared" ca="1" si="142"/>
        <v>-2046.7232419290938</v>
      </c>
      <c r="CL125" s="15">
        <f t="shared" ca="1" si="143"/>
        <v>-170274.89904576249</v>
      </c>
      <c r="CM125" s="15">
        <f t="shared" ca="1" si="144"/>
        <v>5617631.0453325342</v>
      </c>
      <c r="CN125" s="15">
        <f t="shared" ca="1" si="145"/>
        <v>329793.21091385582</v>
      </c>
      <c r="CO125" s="15">
        <f t="shared" ca="1" si="146"/>
        <v>5615383.9929144019</v>
      </c>
      <c r="CP125" s="15" t="str">
        <f ca="1">VLOOKUP(_xlfn.FLOOR.MATH(BR125/8+11),Coef!$B$4:$C$23,2)</f>
        <v>U</v>
      </c>
      <c r="CQ125" s="15">
        <f ca="1">_xlfn.FLOOR.MATH(CN125/100000)</f>
        <v>3</v>
      </c>
      <c r="CR125" s="15" t="str">
        <f ca="1">VLOOKUP(MOD(BT125-1,3)*8+CQ125,Coef!$A$2:$C$25,3)</f>
        <v>C</v>
      </c>
      <c r="CS125" s="15">
        <f ca="1">(MOD(_xlfn.FLOOR.MATH(CO125/100000),20))</f>
        <v>16</v>
      </c>
      <c r="CT125" s="15" t="str">
        <f ca="1">VLOOKUP(MOD(MOD(BT125+1,2)*5+CS125,20)+1,Coef!$A$2:$C$21,3)</f>
        <v>S</v>
      </c>
      <c r="CU125" s="15"/>
      <c r="CV125" s="15" t="str">
        <f t="shared" ca="1" si="172"/>
        <v>29793</v>
      </c>
      <c r="CW125" s="15" t="str">
        <f t="shared" ca="1" si="172"/>
        <v>15383</v>
      </c>
      <c r="CX125" s="18" t="str">
        <f t="shared" ca="1" si="147"/>
        <v>329793 mE 5615383 mN 31 N</v>
      </c>
      <c r="CY125" s="15" t="str">
        <f t="shared" ca="1" si="148"/>
        <v>31UCS2979315383</v>
      </c>
    </row>
    <row r="126" spans="2:103">
      <c r="B126" s="38" t="s">
        <v>1366</v>
      </c>
      <c r="C126" s="72" t="str">
        <f t="shared" si="149"/>
        <v>32UPV9555864620</v>
      </c>
      <c r="D126" s="72">
        <f t="array" aca="1" ref="D126" ca="1">MATCH(TRUE,ISERROR(VALUE(MID(C126,ROW(INDIRECT("1:"&amp;LEN(C126))),1))),0)</f>
        <v>3</v>
      </c>
      <c r="E126" s="72">
        <f t="shared" ca="1" si="150"/>
        <v>32</v>
      </c>
      <c r="F126" s="72" t="str">
        <f t="shared" ca="1" si="151"/>
        <v>U</v>
      </c>
      <c r="G126" s="72" t="str">
        <f t="shared" ca="1" si="152"/>
        <v>P</v>
      </c>
      <c r="H126" s="72" t="str">
        <f t="shared" ca="1" si="153"/>
        <v>V</v>
      </c>
      <c r="I126" s="72">
        <f t="shared" ca="1" si="154"/>
        <v>10</v>
      </c>
      <c r="J126" s="72">
        <f t="shared" ca="1" si="155"/>
        <v>95558</v>
      </c>
      <c r="K126" s="72">
        <f t="shared" ca="1" si="156"/>
        <v>64620</v>
      </c>
      <c r="L126" s="72">
        <f t="shared" ca="1" si="157"/>
        <v>188.80604746885038</v>
      </c>
      <c r="M126" s="72">
        <f ca="1">VLOOKUP(G126,Coef!$C$2:$F$25,4)</f>
        <v>6</v>
      </c>
      <c r="N126" s="31">
        <f ca="1">VLOOKUP(F126,Coef!$C$4:$D$23,2)</f>
        <v>17</v>
      </c>
      <c r="O126" s="31">
        <f ca="1">MOD(VLOOKUP(H126,Coef!$C$2:$G$21,5)+MOD(E126+1,2)*15,20)</f>
        <v>15</v>
      </c>
      <c r="P126" s="31">
        <f ca="1">VLOOKUP(N126,Coef!$A$27:$B$46,2)</f>
        <v>5.34</v>
      </c>
      <c r="Q126" s="31">
        <f ca="1">VLOOKUP(N126,Coef!$A$27:$C$46,3)+O126/10-0.1</f>
        <v>5.4</v>
      </c>
      <c r="R126" s="31">
        <f ca="1">IF(Q126+0.1&lt;P126,Q126+2,Q126)</f>
        <v>5.4</v>
      </c>
      <c r="S126" s="72">
        <f ca="1">M126*100000+J126</f>
        <v>695558</v>
      </c>
      <c r="T126" s="72">
        <f ca="1">R126*1000000+K126</f>
        <v>5464620</v>
      </c>
      <c r="U126" s="72">
        <f ca="1">IF(N126&lt;11,T126-10000000,T126)</f>
        <v>5464620</v>
      </c>
      <c r="V126" s="72">
        <f ca="1">U126/(6366197.724*0.9996)</f>
        <v>0.85872399188603576</v>
      </c>
      <c r="W126" s="72">
        <f ca="1">(Coef!$J$9/(1+Coef!$J$8*(COS(V126))^2)^0.5)*Coef!$J$6</f>
        <v>6387850.3851132626</v>
      </c>
      <c r="X126" s="72">
        <f ca="1">6*E126-183</f>
        <v>9</v>
      </c>
      <c r="Y126" s="72">
        <f ca="1">(S126-500000)/W126</f>
        <v>3.0614054526972547E-2</v>
      </c>
      <c r="Z126" s="72">
        <f ca="1">SIN(2*V126)</f>
        <v>0.989265904379933</v>
      </c>
      <c r="AA126" s="72">
        <f ca="1">Z126*(COS(V126))^2</f>
        <v>0.42235394229582279</v>
      </c>
      <c r="AB126" s="72">
        <f ca="1">V126+(Z126/2)</f>
        <v>1.3533569440760023</v>
      </c>
      <c r="AC126" s="72">
        <f ca="1">(3*AB126+AA126)/4</f>
        <v>1.1206061936309575</v>
      </c>
      <c r="AD126" s="72">
        <f ca="1">(5*AC126+AA126*(COS(V126))^2)/3</f>
        <v>1.9277831252522899</v>
      </c>
      <c r="AE126" s="72">
        <f ca="1">Coef!$J$6*Coef!$J$9*(V126-(Coef!$J$10*AB126)+(Coef!$J$11*AC126)-(Coef!$J$12*AD126))</f>
        <v>5449829.33436401</v>
      </c>
      <c r="AF126" s="72">
        <f ca="1">(U126-AE126)/W126</f>
        <v>2.3154370788738702E-3</v>
      </c>
      <c r="AG126" s="72">
        <f ca="1">((Coef!$J$8*Y126^2)/2)*(COS(V126))^2</f>
        <v>1.3483501444173923E-6</v>
      </c>
      <c r="AH126" s="72">
        <f ca="1">Y126*(1-(AG126/3))</f>
        <v>3.0614040767484266E-2</v>
      </c>
      <c r="AI126" s="72">
        <f ca="1">AF126*(1-AG126)+V126</f>
        <v>0.86103942584288973</v>
      </c>
      <c r="AJ126" s="72">
        <f ca="1">(EXP(AH126)-EXP(-AH126))/2</f>
        <v>3.0618823004202322E-2</v>
      </c>
      <c r="AK126" s="72">
        <f ca="1">ATAN(AJ126/COS(AI126))</f>
        <v>4.695211903541404E-2</v>
      </c>
      <c r="AL126" s="72">
        <f ca="1">ATAN(COS(AK126)*TAN(AI126))</f>
        <v>0.86049434961388804</v>
      </c>
      <c r="AM126" s="72">
        <f ca="1">V126+(1+Coef!$J$8*(COS(V126))^2-(3/2)*Coef!$J$8*SIN(V126)*COS(V126)*(AL126-V126))*(AL126-V126)</f>
        <v>0.86049942786061751</v>
      </c>
      <c r="AN126" s="34" t="str">
        <f t="shared" ca="1" si="74"/>
        <v>32 695558 5464620 N</v>
      </c>
      <c r="AO126" s="33">
        <f t="shared" ca="1" si="75"/>
        <v>49.302985489835436</v>
      </c>
      <c r="AP126" s="33">
        <f t="shared" ca="1" si="76"/>
        <v>11.690158259925077</v>
      </c>
      <c r="AQ126" s="72">
        <v>285</v>
      </c>
      <c r="AR126" s="72">
        <v>810000</v>
      </c>
      <c r="AS126" s="72">
        <f t="shared" ca="1" si="163"/>
        <v>0.86049942786061773</v>
      </c>
      <c r="AT126" s="72">
        <f t="shared" ca="1" si="163"/>
        <v>0.20403175171490368</v>
      </c>
      <c r="AU126" s="72">
        <f t="shared" si="163"/>
        <v>4.9741883681838397</v>
      </c>
      <c r="AV126" s="72">
        <f t="array" aca="1" ref="AV126" ca="1">ATAN((1-f)*TAN(AS126))</f>
        <v>0.85883869839087879</v>
      </c>
      <c r="AW126" s="72">
        <f t="shared" ca="1" si="77"/>
        <v>1.3510578187712976</v>
      </c>
      <c r="AX126" s="72">
        <f t="shared" ca="1" si="78"/>
        <v>-0.63105587105237504</v>
      </c>
      <c r="AY126" s="72">
        <f t="shared" ca="1" si="166"/>
        <v>4.0556167618543137E-3</v>
      </c>
      <c r="AZ126" s="72">
        <f t="shared" ca="1" si="114"/>
        <v>1.0118533837747043E-3</v>
      </c>
      <c r="BA126" s="72">
        <f t="shared" ca="1" si="115"/>
        <v>1.0010131344891533</v>
      </c>
      <c r="BB126" s="72">
        <f t="shared" ca="1" si="116"/>
        <v>1.0118529952809574E-3</v>
      </c>
      <c r="BC126" s="72">
        <f t="shared" ca="1" si="167"/>
        <v>0.12729459189822065</v>
      </c>
      <c r="BD126" s="75">
        <f t="shared" ca="1" si="117"/>
        <v>2.8294102294408159</v>
      </c>
      <c r="BE126" s="75">
        <f t="shared" ca="1" si="118"/>
        <v>-1.2234058698715831E-4</v>
      </c>
      <c r="BF126" s="75">
        <f t="shared" ca="1" si="168"/>
        <v>0.1271722513112335</v>
      </c>
      <c r="BG126" s="75">
        <f t="shared" ca="1" si="119"/>
        <v>2.8292878888538286</v>
      </c>
      <c r="BH126" s="75">
        <f t="shared" ca="1" si="120"/>
        <v>-1.2221881844052507E-4</v>
      </c>
      <c r="BI126" s="75">
        <f t="shared" ca="1" si="169"/>
        <v>0.12717237307978013</v>
      </c>
      <c r="BJ126" s="75">
        <f t="shared" ca="1" si="121"/>
        <v>2.8292880106223754</v>
      </c>
      <c r="BK126" s="75">
        <f t="shared" ca="1" si="122"/>
        <v>-1.2221893963693632E-4</v>
      </c>
      <c r="BL126" s="75">
        <f t="shared" ca="1" si="170"/>
        <v>0.12717237295858372</v>
      </c>
      <c r="BM126" s="72">
        <f t="array" aca="1" ref="BM126" ca="1">ATAN2((1-f)*SQRT(AX126^2+(SIN(AV126)*SIN(BL126)-COS(AV126)*COS(BL126)*COS(AU126))^2),SIN(AV126)*COS(BL126)+COS(AV126)*SIN(BL126)*COS(AU126))</f>
        <v>0.88428393779643821</v>
      </c>
      <c r="BN126" s="72">
        <f t="shared" ca="1" si="123"/>
        <v>-0.19410758008803455</v>
      </c>
      <c r="BO126" s="72">
        <f t="array" aca="1" ref="BO126" ca="1">f/16*(1-AX126^2)*(4+f*(4-3*(1-AX126^2)))</f>
        <v>5.053318516510145E-4</v>
      </c>
      <c r="BP126" s="72">
        <f t="array" aca="1" ref="BP126" ca="1">BN126-(1-BO126)*f*AX126*(BL126+BO126*SIN(BL126)*(COS(BJ126)+BO126*COS(BL126)*(-1+2*COS(BJ126)^2)))</f>
        <v>-0.19383877229692589</v>
      </c>
      <c r="BQ126" s="72">
        <f t="shared" ca="1" si="124"/>
        <v>1.0192979417977782E-2</v>
      </c>
      <c r="BR126" s="13">
        <f t="shared" ca="1" si="125"/>
        <v>50.66573752694493</v>
      </c>
      <c r="BS126" s="13">
        <f t="shared" ca="1" si="126"/>
        <v>0.58401470131384126</v>
      </c>
      <c r="BT126" s="15">
        <f t="shared" ca="1" si="127"/>
        <v>31</v>
      </c>
      <c r="BU126" s="15">
        <f t="shared" ca="1" si="128"/>
        <v>3</v>
      </c>
      <c r="BV126" s="15">
        <f t="shared" ca="1" si="171"/>
        <v>0.88428393779643832</v>
      </c>
      <c r="BW126" s="15">
        <f t="shared" ca="1" si="171"/>
        <v>1.0192979417977782E-2</v>
      </c>
      <c r="BX126" s="15">
        <f t="shared" ca="1" si="129"/>
        <v>5.2359877559829883E-2</v>
      </c>
      <c r="BY126" s="15">
        <f t="shared" ca="1" si="130"/>
        <v>0.63384351035408004</v>
      </c>
      <c r="BZ126" s="16">
        <f t="shared" ca="1" si="131"/>
        <v>2.7076440380525528E-3</v>
      </c>
      <c r="CA126" s="15">
        <f t="shared" ca="1" si="132"/>
        <v>6390947.2697264105</v>
      </c>
      <c r="CB126" s="15">
        <f t="shared" ca="1" si="133"/>
        <v>1.2202717255088564</v>
      </c>
      <c r="CC126" s="15">
        <f t="shared" ca="1" si="134"/>
        <v>1.4890630840763619</v>
      </c>
      <c r="CD126" s="17">
        <f t="shared" ca="1" si="135"/>
        <v>0</v>
      </c>
      <c r="CE126" s="15">
        <f t="shared" ca="1" si="136"/>
        <v>-4.2166898141852101E-2</v>
      </c>
      <c r="CF126" s="16">
        <f t="shared" ca="1" si="137"/>
        <v>-0.48635544003830933</v>
      </c>
      <c r="CG126" s="15">
        <f t="shared" ca="1" si="138"/>
        <v>3.5353350376110582</v>
      </c>
      <c r="CH126" s="15">
        <f t="shared" ca="1" si="139"/>
        <v>-19.314072167133531</v>
      </c>
      <c r="CI126" s="15">
        <f t="shared" ca="1" si="140"/>
        <v>-23.747797535817359</v>
      </c>
      <c r="CJ126" s="15">
        <f t="shared" ca="1" si="141"/>
        <v>-258.66464261818368</v>
      </c>
      <c r="CK126" s="15">
        <f t="shared" ca="1" si="142"/>
        <v>-2046.7782518244899</v>
      </c>
      <c r="CL126" s="15">
        <f t="shared" ca="1" si="143"/>
        <v>-170802.31528931533</v>
      </c>
      <c r="CM126" s="15">
        <f t="shared" ca="1" si="144"/>
        <v>5617686.7293318883</v>
      </c>
      <c r="CN126" s="15">
        <f t="shared" ca="1" si="145"/>
        <v>329266.00563680043</v>
      </c>
      <c r="CO126" s="15">
        <f t="shared" ca="1" si="146"/>
        <v>5615439.6546401558</v>
      </c>
      <c r="CP126" s="15" t="str">
        <f ca="1">VLOOKUP(_xlfn.FLOOR.MATH(BR126/8+11),Coef!$B$4:$C$23,2)</f>
        <v>U</v>
      </c>
      <c r="CQ126" s="15">
        <f ca="1">_xlfn.FLOOR.MATH(CN126/100000)</f>
        <v>3</v>
      </c>
      <c r="CR126" s="15" t="str">
        <f ca="1">VLOOKUP(MOD(BT126-1,3)*8+CQ126,Coef!$A$2:$C$25,3)</f>
        <v>C</v>
      </c>
      <c r="CS126" s="15">
        <f ca="1">(MOD(_xlfn.FLOOR.MATH(CO126/100000),20))</f>
        <v>16</v>
      </c>
      <c r="CT126" s="15" t="str">
        <f ca="1">VLOOKUP(MOD(MOD(BT126+1,2)*5+CS126,20)+1,Coef!$A$2:$C$21,3)</f>
        <v>S</v>
      </c>
      <c r="CU126" s="15"/>
      <c r="CV126" s="15" t="str">
        <f t="shared" ca="1" si="172"/>
        <v>29266</v>
      </c>
      <c r="CW126" s="15" t="str">
        <f t="shared" ca="1" si="172"/>
        <v>15439</v>
      </c>
      <c r="CX126" s="18" t="str">
        <f t="shared" ca="1" si="147"/>
        <v>329266 mE 5615439 mN 31 N</v>
      </c>
      <c r="CY126" s="15" t="str">
        <f t="shared" ca="1" si="148"/>
        <v>31UCS2926615439</v>
      </c>
    </row>
    <row r="127" spans="2:103">
      <c r="B127" s="38" t="s">
        <v>1019</v>
      </c>
      <c r="C127" s="72" t="str">
        <f t="shared" si="149"/>
        <v>32UPV9551565192</v>
      </c>
      <c r="D127" s="72">
        <f t="array" aca="1" ref="D127" ca="1">MATCH(TRUE,ISERROR(VALUE(MID(C127,ROW(INDIRECT("1:"&amp;LEN(C127))),1))),0)</f>
        <v>3</v>
      </c>
      <c r="E127" s="72">
        <f t="shared" ca="1" si="150"/>
        <v>32</v>
      </c>
      <c r="F127" s="72" t="str">
        <f t="shared" ca="1" si="151"/>
        <v>U</v>
      </c>
      <c r="G127" s="72" t="str">
        <f t="shared" ca="1" si="152"/>
        <v>P</v>
      </c>
      <c r="H127" s="72" t="str">
        <f t="shared" ca="1" si="153"/>
        <v>V</v>
      </c>
      <c r="I127" s="72">
        <f t="shared" ca="1" si="154"/>
        <v>10</v>
      </c>
      <c r="J127" s="72">
        <f t="shared" ca="1" si="155"/>
        <v>95515</v>
      </c>
      <c r="K127" s="72">
        <f t="shared" ca="1" si="156"/>
        <v>65192</v>
      </c>
      <c r="L127" s="72">
        <f t="shared" ca="1" si="157"/>
        <v>188.80604746885038</v>
      </c>
      <c r="M127" s="72">
        <f ca="1">VLOOKUP(G127,Coef!$C$2:$F$25,4)</f>
        <v>6</v>
      </c>
      <c r="N127" s="31">
        <f ca="1">VLOOKUP(F127,Coef!$C$4:$D$23,2)</f>
        <v>17</v>
      </c>
      <c r="O127" s="31">
        <f ca="1">MOD(VLOOKUP(H127,Coef!$C$2:$G$21,5)+MOD(E127+1,2)*15,20)</f>
        <v>15</v>
      </c>
      <c r="P127" s="31">
        <f ca="1">VLOOKUP(N127,Coef!$A$27:$B$46,2)</f>
        <v>5.34</v>
      </c>
      <c r="Q127" s="31">
        <f ca="1">VLOOKUP(N127,Coef!$A$27:$C$46,3)+O127/10-0.1</f>
        <v>5.4</v>
      </c>
      <c r="R127" s="31">
        <f ca="1">IF(Q127+0.1&lt;P127,Q127+2,Q127)</f>
        <v>5.4</v>
      </c>
      <c r="S127" s="72">
        <f ca="1">M127*100000+J127</f>
        <v>695515</v>
      </c>
      <c r="T127" s="72">
        <f ca="1">R127*1000000+K127</f>
        <v>5465192</v>
      </c>
      <c r="U127" s="72">
        <f ca="1">IF(N127&lt;11,T127-10000000,T127)</f>
        <v>5465192</v>
      </c>
      <c r="V127" s="72">
        <f ca="1">U127/(6366197.724*0.9996)</f>
        <v>0.85881387739012549</v>
      </c>
      <c r="W127" s="72">
        <f ca="1">(Coef!$J$9/(1+Coef!$J$8*(COS(V127))^2)^0.5)*Coef!$J$6</f>
        <v>6387852.2936543552</v>
      </c>
      <c r="X127" s="72">
        <f ca="1">6*E127-183</f>
        <v>9</v>
      </c>
      <c r="Y127" s="72">
        <f ca="1">(S127-500000)/W127</f>
        <v>3.0607313853237204E-2</v>
      </c>
      <c r="Z127" s="72">
        <f ca="1">SIN(2*V127)</f>
        <v>0.98923961907638447</v>
      </c>
      <c r="AA127" s="72">
        <f ca="1">Z127*(COS(V127))^2</f>
        <v>0.42225475745860508</v>
      </c>
      <c r="AB127" s="72">
        <f ca="1">V127+(Z127/2)</f>
        <v>1.3534336869283177</v>
      </c>
      <c r="AC127" s="72">
        <f ca="1">(3*AB127+AA127)/4</f>
        <v>1.1206389545608895</v>
      </c>
      <c r="AD127" s="72">
        <f ca="1">(5*AC127+AA127*(COS(V127))^2)/3</f>
        <v>1.9278110960274566</v>
      </c>
      <c r="AE127" s="72">
        <f ca="1">Coef!$J$6*Coef!$J$9*(V127-(Coef!$J$10*AB127)+(Coef!$J$11*AC127)-(Coef!$J$12*AD127))</f>
        <v>5450401.8624160644</v>
      </c>
      <c r="AF127" s="72">
        <f ca="1">(U127-AE127)/W127</f>
        <v>2.3153537220370682E-3</v>
      </c>
      <c r="AG127" s="72">
        <f ca="1">((Coef!$J$8*Y127^2)/2)*(COS(V127))^2</f>
        <v>1.3474757424767335E-6</v>
      </c>
      <c r="AH127" s="72">
        <f ca="1">Y127*(1-(AG127/3))</f>
        <v>3.0607300105699554E-2</v>
      </c>
      <c r="AI127" s="72">
        <f ca="1">AF127*(1-AG127)+V127</f>
        <v>0.86112922799227953</v>
      </c>
      <c r="AJ127" s="72">
        <f ca="1">(EXP(AH127)-EXP(-AH127))/2</f>
        <v>3.0612079184126617E-2</v>
      </c>
      <c r="AK127" s="72">
        <f ca="1">ATAN(AJ127/COS(AI127))</f>
        <v>4.6946693289807495E-2</v>
      </c>
      <c r="AL127" s="72">
        <f ca="1">ATAN(COS(AK127)*TAN(AI127))</f>
        <v>0.86058429266607839</v>
      </c>
      <c r="AM127" s="72">
        <f ca="1">V127+(1+Coef!$J$8*(COS(V127))^2-(3/2)*Coef!$J$8*SIN(V127)*COS(V127)*(AL127-V127))*(AL127-V127)</f>
        <v>0.86058937001682945</v>
      </c>
      <c r="AN127" s="34" t="str">
        <f t="shared" ca="1" si="74"/>
        <v>32 695515 5465192 N</v>
      </c>
      <c r="AO127" s="33">
        <f t="shared" ca="1" si="75"/>
        <v>49.308138795786682</v>
      </c>
      <c r="AP127" s="33">
        <f t="shared" ca="1" si="76"/>
        <v>11.689847387601112</v>
      </c>
      <c r="AQ127" s="72">
        <v>285</v>
      </c>
      <c r="AR127" s="72">
        <v>810000</v>
      </c>
      <c r="AS127" s="72">
        <f t="shared" ca="1" si="163"/>
        <v>0.86058937001682945</v>
      </c>
      <c r="AT127" s="72">
        <f t="shared" ca="1" si="163"/>
        <v>0.20402632596929718</v>
      </c>
      <c r="AU127" s="72">
        <f t="shared" si="163"/>
        <v>4.9741883681838397</v>
      </c>
      <c r="AV127" s="72">
        <f t="array" aca="1" ref="AV127" ca="1">ATAN((1-f)*TAN(AS127))</f>
        <v>0.85892868528967015</v>
      </c>
      <c r="AW127" s="72">
        <f t="shared" ca="1" si="77"/>
        <v>1.351096519229392</v>
      </c>
      <c r="AX127" s="72">
        <f t="shared" ca="1" si="78"/>
        <v>-0.63099006221660381</v>
      </c>
      <c r="AY127" s="72">
        <f t="shared" ca="1" si="166"/>
        <v>4.0561765024906445E-3</v>
      </c>
      <c r="AZ127" s="72">
        <f t="shared" ca="1" si="114"/>
        <v>1.0119927535212816E-3</v>
      </c>
      <c r="BA127" s="72">
        <f t="shared" ca="1" si="115"/>
        <v>1.0010132742120146</v>
      </c>
      <c r="BB127" s="72">
        <f t="shared" ca="1" si="116"/>
        <v>1.0119923648669827E-3</v>
      </c>
      <c r="BC127" s="72">
        <f t="shared" ca="1" si="167"/>
        <v>0.12729457413025988</v>
      </c>
      <c r="BD127" s="75">
        <f t="shared" ca="1" si="117"/>
        <v>2.8294876125890438</v>
      </c>
      <c r="BE127" s="75">
        <f t="shared" ca="1" si="118"/>
        <v>-1.2236048834060552E-4</v>
      </c>
      <c r="BF127" s="75">
        <f t="shared" ca="1" si="168"/>
        <v>0.12717221364191927</v>
      </c>
      <c r="BG127" s="75">
        <f t="shared" ca="1" si="119"/>
        <v>2.8293652521007031</v>
      </c>
      <c r="BH127" s="75">
        <f t="shared" ca="1" si="120"/>
        <v>-1.2223868143610445E-4</v>
      </c>
      <c r="BI127" s="75">
        <f t="shared" ca="1" si="169"/>
        <v>0.12717233544882378</v>
      </c>
      <c r="BJ127" s="75">
        <f t="shared" ca="1" si="121"/>
        <v>2.8293653739076077</v>
      </c>
      <c r="BK127" s="75">
        <f t="shared" ca="1" si="122"/>
        <v>-1.222388026891593E-4</v>
      </c>
      <c r="BL127" s="75">
        <f t="shared" ca="1" si="170"/>
        <v>0.12717233532757072</v>
      </c>
      <c r="BM127" s="72">
        <f t="array" aca="1" ref="BM127" ca="1">ATAN2((1-f)*SQRT(AX127^2+(SIN(AV127)*SIN(BL127)-COS(AV127)*COS(BL127)*COS(AU127))^2),SIN(AV127)*COS(BL127)+COS(AV127)*SIN(BL127)*COS(AU127))</f>
        <v>0.88437217253792977</v>
      </c>
      <c r="BN127" s="72">
        <f t="shared" ca="1" si="123"/>
        <v>-0.1941286342872226</v>
      </c>
      <c r="BO127" s="72">
        <f t="array" aca="1" ref="BO127" ca="1">f/16*(1-AX127^2)*(4+f*(4-3*(1-AX127^2)))</f>
        <v>5.0540149025262902E-4</v>
      </c>
      <c r="BP127" s="72">
        <f t="array" aca="1" ref="BP127" ca="1">BN127-(1-BO127)*f*AX127*(BL127+BO127*SIN(BL127)*(COS(BJ127)+BO127*COS(BL127)*(-1+2*COS(BJ127)^2)))</f>
        <v>-0.19385985464761593</v>
      </c>
      <c r="BQ127" s="72">
        <f t="shared" ca="1" si="124"/>
        <v>1.0166471321681247E-2</v>
      </c>
      <c r="BR127" s="13">
        <f t="shared" ca="1" si="125"/>
        <v>50.670793005238828</v>
      </c>
      <c r="BS127" s="13">
        <f t="shared" ca="1" si="126"/>
        <v>0.5824958992731234</v>
      </c>
      <c r="BT127" s="15">
        <f t="shared" ca="1" si="127"/>
        <v>31</v>
      </c>
      <c r="BU127" s="15">
        <f t="shared" ca="1" si="128"/>
        <v>3</v>
      </c>
      <c r="BV127" s="15">
        <f t="shared" ca="1" si="171"/>
        <v>0.88437217253792977</v>
      </c>
      <c r="BW127" s="15">
        <f t="shared" ca="1" si="171"/>
        <v>1.0166471321681247E-2</v>
      </c>
      <c r="BX127" s="15">
        <f t="shared" ca="1" si="129"/>
        <v>5.2359877559829883E-2</v>
      </c>
      <c r="BY127" s="15">
        <f t="shared" ca="1" si="130"/>
        <v>0.63377526172771392</v>
      </c>
      <c r="BZ127" s="16">
        <f t="shared" ca="1" si="131"/>
        <v>2.7070609823470239E-3</v>
      </c>
      <c r="CA127" s="15">
        <f t="shared" ca="1" si="132"/>
        <v>6390949.1278352616</v>
      </c>
      <c r="CB127" s="15">
        <f t="shared" ca="1" si="133"/>
        <v>1.2204913709965146</v>
      </c>
      <c r="CC127" s="15">
        <f t="shared" ca="1" si="134"/>
        <v>1.4895991866769518</v>
      </c>
      <c r="CD127" s="17">
        <f t="shared" ca="1" si="135"/>
        <v>0</v>
      </c>
      <c r="CE127" s="15">
        <f t="shared" ca="1" si="136"/>
        <v>-4.2193406238148636E-2</v>
      </c>
      <c r="CF127" s="16">
        <f t="shared" ca="1" si="137"/>
        <v>-0.48689212569460477</v>
      </c>
      <c r="CG127" s="15">
        <f t="shared" ca="1" si="138"/>
        <v>3.5347936748808202</v>
      </c>
      <c r="CH127" s="15">
        <f t="shared" ca="1" si="139"/>
        <v>-19.322099490903476</v>
      </c>
      <c r="CI127" s="15">
        <f t="shared" ca="1" si="140"/>
        <v>-23.777644451485248</v>
      </c>
      <c r="CJ127" s="15">
        <f t="shared" ca="1" si="141"/>
        <v>-258.63916368552555</v>
      </c>
      <c r="CK127" s="15">
        <f t="shared" ca="1" si="142"/>
        <v>-2047.5825347699592</v>
      </c>
      <c r="CL127" s="15">
        <f t="shared" ca="1" si="143"/>
        <v>-170891.31549478014</v>
      </c>
      <c r="CM127" s="15">
        <f t="shared" ca="1" si="144"/>
        <v>5618252.51707072</v>
      </c>
      <c r="CN127" s="15">
        <f t="shared" ca="1" si="145"/>
        <v>329177.04103141779</v>
      </c>
      <c r="CO127" s="15">
        <f t="shared" ca="1" si="146"/>
        <v>5616005.2160638915</v>
      </c>
      <c r="CP127" s="15" t="str">
        <f ca="1">VLOOKUP(_xlfn.FLOOR.MATH(BR127/8+11),Coef!$B$4:$C$23,2)</f>
        <v>U</v>
      </c>
      <c r="CQ127" s="15">
        <f ca="1">_xlfn.FLOOR.MATH(CN127/100000)</f>
        <v>3</v>
      </c>
      <c r="CR127" s="15" t="str">
        <f ca="1">VLOOKUP(MOD(BT127-1,3)*8+CQ127,Coef!$A$2:$C$25,3)</f>
        <v>C</v>
      </c>
      <c r="CS127" s="15">
        <f ca="1">(MOD(_xlfn.FLOOR.MATH(CO127/100000),20))</f>
        <v>16</v>
      </c>
      <c r="CT127" s="15" t="str">
        <f ca="1">VLOOKUP(MOD(MOD(BT127+1,2)*5+CS127,20)+1,Coef!$A$2:$C$21,3)</f>
        <v>S</v>
      </c>
      <c r="CU127" s="15"/>
      <c r="CV127" s="15" t="str">
        <f t="shared" ca="1" si="172"/>
        <v>29177</v>
      </c>
      <c r="CW127" s="15" t="str">
        <f t="shared" ca="1" si="172"/>
        <v>16005</v>
      </c>
      <c r="CX127" s="18" t="str">
        <f t="shared" ca="1" si="147"/>
        <v>329177 mE 5616005 mN 31 N</v>
      </c>
      <c r="CY127" s="15" t="str">
        <f t="shared" ca="1" si="148"/>
        <v>31UCS2917716005</v>
      </c>
    </row>
    <row r="128" spans="2:103">
      <c r="B128" s="38" t="s">
        <v>1020</v>
      </c>
      <c r="C128" s="72" t="str">
        <f t="shared" si="149"/>
        <v>32UPV9548065400</v>
      </c>
      <c r="D128" s="72">
        <f t="array" aca="1" ref="D128" ca="1">MATCH(TRUE,ISERROR(VALUE(MID(C128,ROW(INDIRECT("1:"&amp;LEN(C128))),1))),0)</f>
        <v>3</v>
      </c>
      <c r="E128" s="72">
        <f t="shared" ca="1" si="150"/>
        <v>32</v>
      </c>
      <c r="F128" s="72" t="str">
        <f t="shared" ca="1" si="151"/>
        <v>U</v>
      </c>
      <c r="G128" s="72" t="str">
        <f t="shared" ca="1" si="152"/>
        <v>P</v>
      </c>
      <c r="H128" s="72" t="str">
        <f t="shared" ca="1" si="153"/>
        <v>V</v>
      </c>
      <c r="I128" s="72">
        <f t="shared" ca="1" si="154"/>
        <v>10</v>
      </c>
      <c r="J128" s="72">
        <f t="shared" ca="1" si="155"/>
        <v>95480</v>
      </c>
      <c r="K128" s="72">
        <f t="shared" ca="1" si="156"/>
        <v>65400</v>
      </c>
      <c r="L128" s="72">
        <f t="shared" ca="1" si="157"/>
        <v>188.80604746885038</v>
      </c>
      <c r="M128" s="72">
        <f ca="1">VLOOKUP(G128,Coef!$C$2:$F$25,4)</f>
        <v>6</v>
      </c>
      <c r="N128" s="31">
        <f ca="1">VLOOKUP(F128,Coef!$C$4:$D$23,2)</f>
        <v>17</v>
      </c>
      <c r="O128" s="31">
        <f ca="1">MOD(VLOOKUP(H128,Coef!$C$2:$G$21,5)+MOD(E128+1,2)*15,20)</f>
        <v>15</v>
      </c>
      <c r="P128" s="31">
        <f ca="1">VLOOKUP(N128,Coef!$A$27:$B$46,2)</f>
        <v>5.34</v>
      </c>
      <c r="Q128" s="31">
        <f ca="1">VLOOKUP(N128,Coef!$A$27:$C$46,3)+O128/10-0.1</f>
        <v>5.4</v>
      </c>
      <c r="R128" s="31">
        <f ca="1">IF(Q128+0.1&lt;P128,Q128+2,Q128)</f>
        <v>5.4</v>
      </c>
      <c r="S128" s="72">
        <f ca="1">M128*100000+J128</f>
        <v>695480</v>
      </c>
      <c r="T128" s="72">
        <f ca="1">R128*1000000+K128</f>
        <v>5465400</v>
      </c>
      <c r="U128" s="72">
        <f ca="1">IF(N128&lt;11,T128-10000000,T128)</f>
        <v>5465400</v>
      </c>
      <c r="V128" s="72">
        <f ca="1">U128/(6366197.724*0.9996)</f>
        <v>0.85884656302797635</v>
      </c>
      <c r="W128" s="72">
        <f ca="1">(Coef!$J$9/(1+Coef!$J$8*(COS(V128))^2)^0.5)*Coef!$J$6</f>
        <v>6387852.9876571456</v>
      </c>
      <c r="X128" s="72">
        <f ca="1">6*E128-183</f>
        <v>9</v>
      </c>
      <c r="Y128" s="72">
        <f ca="1">(S128-500000)/W128</f>
        <v>3.0601831378667285E-2</v>
      </c>
      <c r="Z128" s="72">
        <f ca="1">SIN(2*V128)</f>
        <v>0.98923005285772736</v>
      </c>
      <c r="AA128" s="72">
        <f ca="1">Z128*(COS(V128))^2</f>
        <v>0.42221868860059569</v>
      </c>
      <c r="AB128" s="72">
        <f ca="1">V128+(Z128/2)</f>
        <v>1.35346158945684</v>
      </c>
      <c r="AC128" s="72">
        <f ca="1">(3*AB128+AA128)/4</f>
        <v>1.120650864242779</v>
      </c>
      <c r="AD128" s="72">
        <f ca="1">(5*AC128+AA128*(COS(V128))^2)/3</f>
        <v>1.927821262885465</v>
      </c>
      <c r="AE128" s="72">
        <f ca="1">Coef!$J$6*Coef!$J$9*(V128-(Coef!$J$10*AB128)+(Coef!$J$11*AC128)-(Coef!$J$12*AD128))</f>
        <v>5450610.0545622259</v>
      </c>
      <c r="AF128" s="72">
        <f ca="1">(U128-AE128)/W128</f>
        <v>2.3153233905588875E-3</v>
      </c>
      <c r="AG128" s="72">
        <f ca="1">((Coef!$J$8*Y128^2)/2)*(COS(V128))^2</f>
        <v>1.3468910229711881E-6</v>
      </c>
      <c r="AH128" s="72">
        <f ca="1">Y128*(1-(AG128/3))</f>
        <v>3.0601817639556626E-2</v>
      </c>
      <c r="AI128" s="72">
        <f ca="1">AF128*(1-AG128)+V128</f>
        <v>0.86116188330004695</v>
      </c>
      <c r="AJ128" s="72">
        <f ca="1">(EXP(AH128)-EXP(-AH128))/2</f>
        <v>3.0606594150237476E-2</v>
      </c>
      <c r="AK128" s="72">
        <f ca="1">ATAN(AJ128/COS(AI128))</f>
        <v>4.6940075750213577E-2</v>
      </c>
      <c r="AL128" s="72">
        <f ca="1">ATAN(COS(AK128)*TAN(AI128))</f>
        <v>0.86061710707121575</v>
      </c>
      <c r="AM128" s="72">
        <f ca="1">V128+(1+Coef!$J$8*(COS(V128))^2-(3/2)*Coef!$J$8*SIN(V128)*COS(V128)*(AL128-V128))*(AL128-V128)</f>
        <v>0.86062218440444327</v>
      </c>
      <c r="AN128" s="34" t="str">
        <f t="shared" ca="1" si="74"/>
        <v>32 695480 5465400 N</v>
      </c>
      <c r="AO128" s="33">
        <f t="shared" ca="1" si="75"/>
        <v>49.310018921704263</v>
      </c>
      <c r="AP128" s="33">
        <f t="shared" ca="1" si="76"/>
        <v>11.689468230511618</v>
      </c>
      <c r="AQ128" s="72">
        <v>285</v>
      </c>
      <c r="AR128" s="72">
        <v>810000</v>
      </c>
      <c r="AS128" s="72">
        <f t="shared" ca="1" si="163"/>
        <v>0.86062218440444327</v>
      </c>
      <c r="AT128" s="72">
        <f t="shared" ca="1" si="163"/>
        <v>0.20401970842970324</v>
      </c>
      <c r="AU128" s="72">
        <f t="shared" si="163"/>
        <v>4.9741883681838397</v>
      </c>
      <c r="AV128" s="72">
        <f t="array" aca="1" ref="AV128" ca="1">ATAN((1-f)*TAN(AS128))</f>
        <v>0.85896151601450166</v>
      </c>
      <c r="AW128" s="72">
        <f t="shared" ca="1" si="77"/>
        <v>1.3511106373338977</v>
      </c>
      <c r="AX128" s="72">
        <f t="shared" ca="1" si="78"/>
        <v>-0.63096605131850814</v>
      </c>
      <c r="AY128" s="72">
        <f t="shared" ca="1" si="166"/>
        <v>4.0563807139571782E-3</v>
      </c>
      <c r="AZ128" s="72">
        <f t="shared" ca="1" si="114"/>
        <v>1.0120436000877185E-3</v>
      </c>
      <c r="BA128" s="72">
        <f t="shared" ca="1" si="115"/>
        <v>1.0010133251874205</v>
      </c>
      <c r="BB128" s="72">
        <f t="shared" ca="1" si="116"/>
        <v>1.0120432113748339E-3</v>
      </c>
      <c r="BC128" s="72">
        <f t="shared" ca="1" si="167"/>
        <v>0.12729456764793598</v>
      </c>
      <c r="BD128" s="75">
        <f t="shared" ca="1" si="117"/>
        <v>2.8295158423157312</v>
      </c>
      <c r="BE128" s="75">
        <f t="shared" ca="1" si="118"/>
        <v>-1.2236774893691936E-4</v>
      </c>
      <c r="BF128" s="75">
        <f t="shared" ca="1" si="168"/>
        <v>0.12717219989899906</v>
      </c>
      <c r="BG128" s="75">
        <f t="shared" ca="1" si="119"/>
        <v>2.8293934745667944</v>
      </c>
      <c r="BH128" s="75">
        <f t="shared" ca="1" si="120"/>
        <v>-1.2224592803689765E-4</v>
      </c>
      <c r="BI128" s="75">
        <f t="shared" ca="1" si="169"/>
        <v>0.12717232171989909</v>
      </c>
      <c r="BJ128" s="75">
        <f t="shared" ca="1" si="121"/>
        <v>2.8293935963876944</v>
      </c>
      <c r="BK128" s="75">
        <f t="shared" ca="1" si="122"/>
        <v>-1.22246049310622E-4</v>
      </c>
      <c r="BL128" s="75">
        <f t="shared" ca="1" si="170"/>
        <v>0.12717232159862535</v>
      </c>
      <c r="BM128" s="72">
        <f t="array" aca="1" ref="BM128" ca="1">ATAN2((1-f)*SQRT(AX128^2+(SIN(AV128)*SIN(BL128)-COS(AV128)*COS(BL128)*COS(AU128))^2),SIN(AV128)*COS(BL128)+COS(AV128)*SIN(BL128)*COS(AU128))</f>
        <v>0.88440436390412025</v>
      </c>
      <c r="BN128" s="72">
        <f t="shared" ca="1" si="123"/>
        <v>-0.19413631718702506</v>
      </c>
      <c r="BO128" s="72">
        <f t="array" aca="1" ref="BO128" ca="1">f/16*(1-AX128^2)*(4+f*(4-3*(1-AX128^2)))</f>
        <v>5.0542689665693079E-4</v>
      </c>
      <c r="BP128" s="72">
        <f t="array" aca="1" ref="BP128" ca="1">BN128-(1-BO128)*f*AX128*(BL128+BO128*SIN(BL128)*(COS(BJ128)+BO128*COS(BL128)*(-1+2*COS(BJ128)^2)))</f>
        <v>-0.19386754781871726</v>
      </c>
      <c r="BQ128" s="72">
        <f t="shared" ca="1" si="124"/>
        <v>1.0152160610985977E-2</v>
      </c>
      <c r="BR128" s="13">
        <f t="shared" ca="1" si="125"/>
        <v>50.672637434658299</v>
      </c>
      <c r="BS128" s="13">
        <f t="shared" ca="1" si="126"/>
        <v>0.58167595594845167</v>
      </c>
      <c r="BT128" s="15">
        <f t="shared" ca="1" si="127"/>
        <v>31</v>
      </c>
      <c r="BU128" s="15">
        <f t="shared" ca="1" si="128"/>
        <v>3</v>
      </c>
      <c r="BV128" s="15">
        <f t="shared" ca="1" si="171"/>
        <v>0.88440436390412036</v>
      </c>
      <c r="BW128" s="15">
        <f t="shared" ca="1" si="171"/>
        <v>1.0152160610985977E-2</v>
      </c>
      <c r="BX128" s="15">
        <f t="shared" ca="1" si="129"/>
        <v>5.2359877559829883E-2</v>
      </c>
      <c r="BY128" s="15">
        <f t="shared" ca="1" si="130"/>
        <v>0.63375036082266645</v>
      </c>
      <c r="BZ128" s="16">
        <f t="shared" ca="1" si="131"/>
        <v>2.7068482667416006E-3</v>
      </c>
      <c r="CA128" s="15">
        <f t="shared" ca="1" si="132"/>
        <v>6390949.8057275806</v>
      </c>
      <c r="CB128" s="15">
        <f t="shared" ca="1" si="133"/>
        <v>1.2205715177445369</v>
      </c>
      <c r="CC128" s="15">
        <f t="shared" ca="1" si="134"/>
        <v>1.4897948299292023</v>
      </c>
      <c r="CD128" s="17">
        <f t="shared" ca="1" si="135"/>
        <v>0</v>
      </c>
      <c r="CE128" s="15">
        <f t="shared" ca="1" si="136"/>
        <v>-4.2207716948843906E-2</v>
      </c>
      <c r="CF128" s="16">
        <f t="shared" ca="1" si="137"/>
        <v>-0.4870879816624607</v>
      </c>
      <c r="CG128" s="15">
        <f t="shared" ca="1" si="138"/>
        <v>3.5345961125816285</v>
      </c>
      <c r="CH128" s="15">
        <f t="shared" ca="1" si="139"/>
        <v>-19.3250288116222</v>
      </c>
      <c r="CI128" s="15">
        <f t="shared" ca="1" si="140"/>
        <v>-23.788536491143891</v>
      </c>
      <c r="CJ128" s="15">
        <f t="shared" ca="1" si="141"/>
        <v>-258.62984051422353</v>
      </c>
      <c r="CK128" s="15">
        <f t="shared" ca="1" si="142"/>
        <v>-2047.8759696445882</v>
      </c>
      <c r="CL128" s="15">
        <f t="shared" ca="1" si="143"/>
        <v>-170942.56819976729</v>
      </c>
      <c r="CM128" s="15">
        <f t="shared" ca="1" si="144"/>
        <v>5618459.5521459095</v>
      </c>
      <c r="CN128" s="15">
        <f t="shared" ca="1" si="145"/>
        <v>329125.80882751261</v>
      </c>
      <c r="CO128" s="15">
        <f t="shared" ca="1" si="146"/>
        <v>5616212.1683250517</v>
      </c>
      <c r="CP128" s="15" t="str">
        <f ca="1">VLOOKUP(_xlfn.FLOOR.MATH(BR128/8+11),Coef!$B$4:$C$23,2)</f>
        <v>U</v>
      </c>
      <c r="CQ128" s="15">
        <f ca="1">_xlfn.FLOOR.MATH(CN128/100000)</f>
        <v>3</v>
      </c>
      <c r="CR128" s="15" t="str">
        <f ca="1">VLOOKUP(MOD(BT128-1,3)*8+CQ128,Coef!$A$2:$C$25,3)</f>
        <v>C</v>
      </c>
      <c r="CS128" s="15">
        <f ca="1">(MOD(_xlfn.FLOOR.MATH(CO128/100000),20))</f>
        <v>16</v>
      </c>
      <c r="CT128" s="15" t="str">
        <f ca="1">VLOOKUP(MOD(MOD(BT128+1,2)*5+CS128,20)+1,Coef!$A$2:$C$21,3)</f>
        <v>S</v>
      </c>
      <c r="CU128" s="15"/>
      <c r="CV128" s="15" t="str">
        <f t="shared" ca="1" si="172"/>
        <v>29125</v>
      </c>
      <c r="CW128" s="15" t="str">
        <f t="shared" ca="1" si="172"/>
        <v>16212</v>
      </c>
      <c r="CX128" s="18" t="str">
        <f t="shared" ca="1" si="147"/>
        <v>329125 mE 5616212 mN 31 N</v>
      </c>
      <c r="CY128" s="15" t="str">
        <f t="shared" ca="1" si="148"/>
        <v>31UCS2912516212</v>
      </c>
    </row>
    <row r="129" spans="2:103">
      <c r="B129" s="38" t="s">
        <v>1021</v>
      </c>
      <c r="C129" s="72" t="str">
        <f t="shared" si="149"/>
        <v>32UPV9552265639</v>
      </c>
      <c r="D129" s="72">
        <f t="array" aca="1" ref="D129" ca="1">MATCH(TRUE,ISERROR(VALUE(MID(C129,ROW(INDIRECT("1:"&amp;LEN(C129))),1))),0)</f>
        <v>3</v>
      </c>
      <c r="E129" s="72">
        <f t="shared" ca="1" si="150"/>
        <v>32</v>
      </c>
      <c r="F129" s="72" t="str">
        <f t="shared" ca="1" si="151"/>
        <v>U</v>
      </c>
      <c r="G129" s="72" t="str">
        <f t="shared" ca="1" si="152"/>
        <v>P</v>
      </c>
      <c r="H129" s="72" t="str">
        <f t="shared" ca="1" si="153"/>
        <v>V</v>
      </c>
      <c r="I129" s="72">
        <f t="shared" ca="1" si="154"/>
        <v>10</v>
      </c>
      <c r="J129" s="72">
        <f t="shared" ca="1" si="155"/>
        <v>95522</v>
      </c>
      <c r="K129" s="72">
        <f t="shared" ca="1" si="156"/>
        <v>65639</v>
      </c>
      <c r="L129" s="72">
        <f t="shared" ca="1" si="157"/>
        <v>188.80604746885038</v>
      </c>
      <c r="M129" s="72">
        <f ca="1">VLOOKUP(G129,Coef!$C$2:$F$25,4)</f>
        <v>6</v>
      </c>
      <c r="N129" s="31">
        <f ca="1">VLOOKUP(F129,Coef!$C$4:$D$23,2)</f>
        <v>17</v>
      </c>
      <c r="O129" s="31">
        <f ca="1">MOD(VLOOKUP(H129,Coef!$C$2:$G$21,5)+MOD(E129+1,2)*15,20)</f>
        <v>15</v>
      </c>
      <c r="P129" s="31">
        <f ca="1">VLOOKUP(N129,Coef!$A$27:$B$46,2)</f>
        <v>5.34</v>
      </c>
      <c r="Q129" s="31">
        <f ca="1">VLOOKUP(N129,Coef!$A$27:$C$46,3)+O129/10-0.1</f>
        <v>5.4</v>
      </c>
      <c r="R129" s="31">
        <f ca="1">IF(Q129+0.1&lt;P129,Q129+2,Q129)</f>
        <v>5.4</v>
      </c>
      <c r="S129" s="72">
        <f ca="1">M129*100000+J129</f>
        <v>695522</v>
      </c>
      <c r="T129" s="72">
        <f ca="1">R129*1000000+K129</f>
        <v>5465639</v>
      </c>
      <c r="U129" s="72">
        <f ca="1">IF(N129&lt;11,T129-10000000,T129)</f>
        <v>5465639</v>
      </c>
      <c r="V129" s="72">
        <f ca="1">U129/(6366197.724*0.9996)</f>
        <v>0.85888412008300685</v>
      </c>
      <c r="W129" s="72">
        <f ca="1">(Coef!$J$9/(1+Coef!$J$8*(COS(V129))^2)^0.5)*Coef!$J$6</f>
        <v>6387853.7850850346</v>
      </c>
      <c r="X129" s="72">
        <f ca="1">6*E129-183</f>
        <v>9</v>
      </c>
      <c r="Y129" s="72">
        <f ca="1">(S129-500000)/W129</f>
        <v>3.060840253678368E-2</v>
      </c>
      <c r="Z129" s="72">
        <f ca="1">SIN(2*V129)</f>
        <v>0.98921905568516855</v>
      </c>
      <c r="AA129" s="72">
        <f ca="1">Z129*(COS(V129))^2</f>
        <v>0.42217724301373216</v>
      </c>
      <c r="AB129" s="72">
        <f ca="1">V129+(Z129/2)</f>
        <v>1.3534936479255912</v>
      </c>
      <c r="AC129" s="72">
        <f ca="1">(3*AB129+AA129)/4</f>
        <v>1.1206645466976266</v>
      </c>
      <c r="AD129" s="72">
        <f ca="1">(5*AC129+AA129*(COS(V129))^2)/3</f>
        <v>1.9278329421438991</v>
      </c>
      <c r="AE129" s="72">
        <f ca="1">Coef!$J$6*Coef!$J$9*(V129-(Coef!$J$10*AB129)+(Coef!$J$11*AC129)-(Coef!$J$12*AD129))</f>
        <v>5450849.2754293354</v>
      </c>
      <c r="AF129" s="72">
        <f ca="1">(U129-AE129)/W129</f>
        <v>2.3152885254194492E-3</v>
      </c>
      <c r="AG129" s="72">
        <f ca="1">((Coef!$J$8*Y129^2)/2)*(COS(V129))^2</f>
        <v>1.3473522321158546E-6</v>
      </c>
      <c r="AH129" s="72">
        <f ca="1">Y129*(1-(AG129/3))</f>
        <v>3.0608388790017187E-2</v>
      </c>
      <c r="AI129" s="72">
        <f ca="1">AF129*(1-AG129)+V129</f>
        <v>0.86119940548891716</v>
      </c>
      <c r="AJ129" s="72">
        <f ca="1">(EXP(AH129)-EXP(-AH129))/2</f>
        <v>3.0613168378445632E-2</v>
      </c>
      <c r="AK129" s="72">
        <f ca="1">ATAN(AJ129/COS(AI129))</f>
        <v>4.6952191770175615E-2</v>
      </c>
      <c r="AL129" s="72">
        <f ca="1">ATAN(COS(AK129)*TAN(AI129))</f>
        <v>0.860654354090435</v>
      </c>
      <c r="AM129" s="72">
        <f ca="1">V129+(1+Coef!$J$8*(COS(V129))^2-(3/2)*Coef!$J$8*SIN(V129)*COS(V129)*(AL129-V129))*(AL129-V129)</f>
        <v>0.86065943009425527</v>
      </c>
      <c r="AN129" s="34" t="str">
        <f t="shared" ca="1" si="74"/>
        <v>32 695522 5465639 N</v>
      </c>
      <c r="AO129" s="33">
        <f t="shared" ca="1" si="75"/>
        <v>49.31215294253554</v>
      </c>
      <c r="AP129" s="33">
        <f t="shared" ca="1" si="76"/>
        <v>11.69016242731994</v>
      </c>
      <c r="AQ129" s="72">
        <v>285</v>
      </c>
      <c r="AR129" s="72">
        <v>810000</v>
      </c>
      <c r="AS129" s="72">
        <f t="shared" ca="1" si="163"/>
        <v>0.86065943009425527</v>
      </c>
      <c r="AT129" s="72">
        <f t="shared" ca="1" si="163"/>
        <v>0.20403182444966528</v>
      </c>
      <c r="AU129" s="72">
        <f t="shared" si="163"/>
        <v>4.9741883681838397</v>
      </c>
      <c r="AV129" s="72">
        <f t="array" aca="1" ref="AV129" ca="1">ATAN((1-f)*TAN(AS129))</f>
        <v>0.8589987802564063</v>
      </c>
      <c r="AW129" s="72">
        <f t="shared" ca="1" si="77"/>
        <v>1.35112666111014</v>
      </c>
      <c r="AX129" s="72">
        <f t="shared" ca="1" si="78"/>
        <v>-0.63093879712373224</v>
      </c>
      <c r="AY129" s="72">
        <f t="shared" ca="1" si="166"/>
        <v>4.056612500080597E-3</v>
      </c>
      <c r="AZ129" s="72">
        <f t="shared" ca="1" si="114"/>
        <v>1.012101312449256E-3</v>
      </c>
      <c r="BA129" s="72">
        <f t="shared" ca="1" si="115"/>
        <v>1.0010133830460268</v>
      </c>
      <c r="BB129" s="72">
        <f t="shared" ca="1" si="116"/>
        <v>1.012100923669868E-3</v>
      </c>
      <c r="BC129" s="72">
        <f t="shared" ca="1" si="167"/>
        <v>0.12729456029030581</v>
      </c>
      <c r="BD129" s="75">
        <f t="shared" ca="1" si="117"/>
        <v>2.8295478825105858</v>
      </c>
      <c r="BE129" s="75">
        <f t="shared" ca="1" si="118"/>
        <v>-1.2237598989186862E-4</v>
      </c>
      <c r="BF129" s="75">
        <f t="shared" ca="1" si="168"/>
        <v>0.12717218430041394</v>
      </c>
      <c r="BG129" s="75">
        <f t="shared" ca="1" si="119"/>
        <v>2.8294255065206939</v>
      </c>
      <c r="BH129" s="75">
        <f t="shared" ca="1" si="120"/>
        <v>-1.2225415310564982E-4</v>
      </c>
      <c r="BI129" s="75">
        <f t="shared" ca="1" si="169"/>
        <v>0.12717230613720015</v>
      </c>
      <c r="BJ129" s="75">
        <f t="shared" ca="1" si="121"/>
        <v>2.8294256283574803</v>
      </c>
      <c r="BK129" s="75">
        <f t="shared" ca="1" si="122"/>
        <v>-1.2225427440283734E-4</v>
      </c>
      <c r="BL129" s="75">
        <f t="shared" ca="1" si="170"/>
        <v>0.12717230601590296</v>
      </c>
      <c r="BM129" s="72">
        <f t="array" aca="1" ref="BM129" ca="1">ATAN2((1-f)*SQRT(AX129^2+(SIN(AV129)*SIN(BL129)-COS(AV129)*COS(BL129)*COS(AU129))^2),SIN(AV129)*COS(BL129)+COS(AV129)*SIN(BL129)*COS(AU129))</f>
        <v>0.88444090238028872</v>
      </c>
      <c r="BN129" s="72">
        <f t="shared" ca="1" si="123"/>
        <v>-0.19414503857585877</v>
      </c>
      <c r="BO129" s="72">
        <f t="array" aca="1" ref="BO129" ca="1">f/16*(1-AX129^2)*(4+f*(4-3*(1-AX129^2)))</f>
        <v>5.0545573368114614E-4</v>
      </c>
      <c r="BP129" s="72">
        <f t="array" aca="1" ref="BP129" ca="1">BN129-(1-BO129)*f*AX129*(BL129+BO129*SIN(BL129)*(COS(BJ129)+BO129*COS(BL129)*(-1+2*COS(BJ129)^2)))</f>
        <v>-0.19387628086624989</v>
      </c>
      <c r="BQ129" s="72">
        <f t="shared" ca="1" si="124"/>
        <v>1.0155543583415388E-2</v>
      </c>
      <c r="BR129" s="13">
        <f t="shared" ca="1" si="125"/>
        <v>50.674730935132587</v>
      </c>
      <c r="BS129" s="13">
        <f t="shared" ca="1" si="126"/>
        <v>0.58186978599086614</v>
      </c>
      <c r="BT129" s="15">
        <f t="shared" ca="1" si="127"/>
        <v>31</v>
      </c>
      <c r="BU129" s="15">
        <f t="shared" ca="1" si="128"/>
        <v>3</v>
      </c>
      <c r="BV129" s="15">
        <f t="shared" ca="1" si="171"/>
        <v>0.88444090238028872</v>
      </c>
      <c r="BW129" s="15">
        <f t="shared" ca="1" si="171"/>
        <v>1.015554358341539E-2</v>
      </c>
      <c r="BX129" s="15">
        <f t="shared" ca="1" si="129"/>
        <v>5.2359877559829883E-2</v>
      </c>
      <c r="BY129" s="15">
        <f t="shared" ca="1" si="130"/>
        <v>0.63372209651300893</v>
      </c>
      <c r="BZ129" s="16">
        <f t="shared" ca="1" si="131"/>
        <v>2.7066068294303697E-3</v>
      </c>
      <c r="CA129" s="15">
        <f t="shared" ca="1" si="132"/>
        <v>6390950.5751518728</v>
      </c>
      <c r="CB129" s="15">
        <f t="shared" ca="1" si="133"/>
        <v>1.2206624951110274</v>
      </c>
      <c r="CC129" s="15">
        <f t="shared" ca="1" si="134"/>
        <v>1.4900169269706791</v>
      </c>
      <c r="CD129" s="17">
        <f t="shared" ca="1" si="135"/>
        <v>0</v>
      </c>
      <c r="CE129" s="15">
        <f t="shared" ca="1" si="136"/>
        <v>-4.2204333976414495E-2</v>
      </c>
      <c r="CF129" s="16">
        <f t="shared" ca="1" si="137"/>
        <v>-0.48731032014124875</v>
      </c>
      <c r="CG129" s="15">
        <f t="shared" ca="1" si="138"/>
        <v>3.5343718373763107</v>
      </c>
      <c r="CH129" s="15">
        <f t="shared" ca="1" si="139"/>
        <v>-19.328354127751723</v>
      </c>
      <c r="CI129" s="15">
        <f t="shared" ca="1" si="140"/>
        <v>-23.800901174560916</v>
      </c>
      <c r="CJ129" s="15">
        <f t="shared" ca="1" si="141"/>
        <v>-258.61924052295171</v>
      </c>
      <c r="CK129" s="15">
        <f t="shared" ca="1" si="142"/>
        <v>-2048.2090311818497</v>
      </c>
      <c r="CL129" s="15">
        <f t="shared" ca="1" si="143"/>
        <v>-170921.26241482131</v>
      </c>
      <c r="CM129" s="15">
        <f t="shared" ca="1" si="144"/>
        <v>5618691.9491596762</v>
      </c>
      <c r="CN129" s="15">
        <f t="shared" ca="1" si="145"/>
        <v>329147.1060901446</v>
      </c>
      <c r="CO129" s="15">
        <f t="shared" ca="1" si="146"/>
        <v>5616444.4723800123</v>
      </c>
      <c r="CP129" s="15" t="str">
        <f ca="1">VLOOKUP(_xlfn.FLOOR.MATH(BR129/8+11),Coef!$B$4:$C$23,2)</f>
        <v>U</v>
      </c>
      <c r="CQ129" s="15">
        <f ca="1">_xlfn.FLOOR.MATH(CN129/100000)</f>
        <v>3</v>
      </c>
      <c r="CR129" s="15" t="str">
        <f ca="1">VLOOKUP(MOD(BT129-1,3)*8+CQ129,Coef!$A$2:$C$25,3)</f>
        <v>C</v>
      </c>
      <c r="CS129" s="15">
        <f ca="1">(MOD(_xlfn.FLOOR.MATH(CO129/100000),20))</f>
        <v>16</v>
      </c>
      <c r="CT129" s="15" t="str">
        <f ca="1">VLOOKUP(MOD(MOD(BT129+1,2)*5+CS129,20)+1,Coef!$A$2:$C$21,3)</f>
        <v>S</v>
      </c>
      <c r="CU129" s="15"/>
      <c r="CV129" s="15" t="str">
        <f t="shared" ca="1" si="172"/>
        <v>29147</v>
      </c>
      <c r="CW129" s="15" t="str">
        <f t="shared" ca="1" si="172"/>
        <v>16444</v>
      </c>
      <c r="CX129" s="18" t="str">
        <f t="shared" ca="1" si="147"/>
        <v>329147 mE 5616444 mN 31 N</v>
      </c>
      <c r="CY129" s="15" t="str">
        <f t="shared" ca="1" si="148"/>
        <v>31UCS2914716444</v>
      </c>
    </row>
    <row r="130" spans="2:103">
      <c r="B130" s="38" t="s">
        <v>1022</v>
      </c>
      <c r="C130" s="72" t="str">
        <f t="shared" si="149"/>
        <v>32UPV9569965702</v>
      </c>
      <c r="D130" s="72">
        <f t="array" aca="1" ref="D130" ca="1">MATCH(TRUE,ISERROR(VALUE(MID(C130,ROW(INDIRECT("1:"&amp;LEN(C130))),1))),0)</f>
        <v>3</v>
      </c>
      <c r="E130" s="72">
        <f t="shared" ca="1" si="150"/>
        <v>32</v>
      </c>
      <c r="F130" s="72" t="str">
        <f t="shared" ca="1" si="151"/>
        <v>U</v>
      </c>
      <c r="G130" s="72" t="str">
        <f t="shared" ca="1" si="152"/>
        <v>P</v>
      </c>
      <c r="H130" s="72" t="str">
        <f t="shared" ca="1" si="153"/>
        <v>V</v>
      </c>
      <c r="I130" s="72">
        <f t="shared" ca="1" si="154"/>
        <v>10</v>
      </c>
      <c r="J130" s="72">
        <f t="shared" ca="1" si="155"/>
        <v>95699</v>
      </c>
      <c r="K130" s="72">
        <f t="shared" ca="1" si="156"/>
        <v>65702</v>
      </c>
      <c r="L130" s="72">
        <f t="shared" ca="1" si="157"/>
        <v>188.80604746885038</v>
      </c>
      <c r="M130" s="72">
        <f ca="1">VLOOKUP(G130,Coef!$C$2:$F$25,4)</f>
        <v>6</v>
      </c>
      <c r="N130" s="31">
        <f ca="1">VLOOKUP(F130,Coef!$C$4:$D$23,2)</f>
        <v>17</v>
      </c>
      <c r="O130" s="31">
        <f ca="1">MOD(VLOOKUP(H130,Coef!$C$2:$G$21,5)+MOD(E130+1,2)*15,20)</f>
        <v>15</v>
      </c>
      <c r="P130" s="31">
        <f ca="1">VLOOKUP(N130,Coef!$A$27:$B$46,2)</f>
        <v>5.34</v>
      </c>
      <c r="Q130" s="31">
        <f ca="1">VLOOKUP(N130,Coef!$A$27:$C$46,3)+O130/10-0.1</f>
        <v>5.4</v>
      </c>
      <c r="R130" s="31">
        <f ca="1">IF(Q130+0.1&lt;P130,Q130+2,Q130)</f>
        <v>5.4</v>
      </c>
      <c r="S130" s="72">
        <f ca="1">M130*100000+J130</f>
        <v>695699</v>
      </c>
      <c r="T130" s="72">
        <f ca="1">R130*1000000+K130</f>
        <v>5465702</v>
      </c>
      <c r="U130" s="72">
        <f ca="1">IF(N130&lt;11,T130-10000000,T130)</f>
        <v>5465702</v>
      </c>
      <c r="V130" s="72">
        <f ca="1">U130/(6366197.724*0.9996)</f>
        <v>0.85889402005985582</v>
      </c>
      <c r="W130" s="72">
        <f ca="1">(Coef!$J$9/(1+Coef!$J$8*(COS(V130))^2)^0.5)*Coef!$J$6</f>
        <v>6387853.995284263</v>
      </c>
      <c r="X130" s="72">
        <f ca="1">6*E130-183</f>
        <v>9</v>
      </c>
      <c r="Y130" s="72">
        <f ca="1">(S130-500000)/W130</f>
        <v>3.0636110365777278E-2</v>
      </c>
      <c r="Z130" s="72">
        <f ca="1">SIN(2*V130)</f>
        <v>0.98921615591936807</v>
      </c>
      <c r="AA130" s="72">
        <f ca="1">Z130*(COS(V130))^2</f>
        <v>0.42216631783385028</v>
      </c>
      <c r="AB130" s="72">
        <f ca="1">V130+(Z130/2)</f>
        <v>1.3535020980195398</v>
      </c>
      <c r="AC130" s="72">
        <f ca="1">(3*AB130+AA130)/4</f>
        <v>1.1206681529731175</v>
      </c>
      <c r="AD130" s="72">
        <f ca="1">(5*AC130+AA130*(COS(V130))^2)/3</f>
        <v>1.927836020268946</v>
      </c>
      <c r="AE130" s="72">
        <f ca="1">Coef!$J$6*Coef!$J$9*(V130-(Coef!$J$10*AB130)+(Coef!$J$11*AC130)-(Coef!$J$12*AD130))</f>
        <v>5450912.3336644555</v>
      </c>
      <c r="AF130" s="72">
        <f ca="1">(U130-AE130)/W130</f>
        <v>2.3152793326933893E-3</v>
      </c>
      <c r="AG130" s="72">
        <f ca="1">((Coef!$J$8*Y130^2)/2)*(COS(V130))^2</f>
        <v>1.3497617062627424E-6</v>
      </c>
      <c r="AH130" s="72">
        <f ca="1">Y130*(1-(AG130/3))</f>
        <v>3.0636096581961075E-2</v>
      </c>
      <c r="AI130" s="72">
        <f ca="1">AF130*(1-AG130)+V130</f>
        <v>0.86120929626747378</v>
      </c>
      <c r="AJ130" s="72">
        <f ca="1">(EXP(AH130)-EXP(-AH130))/2</f>
        <v>3.064088916250518E-2</v>
      </c>
      <c r="AK130" s="72">
        <f ca="1">ATAN(AJ130/COS(AI130))</f>
        <v>4.6995185727514197E-2</v>
      </c>
      <c r="AL130" s="72">
        <f ca="1">ATAN(COS(AK130)*TAN(AI130))</f>
        <v>0.86066324740226108</v>
      </c>
      <c r="AM130" s="72">
        <f ca="1">V130+(1+Coef!$J$8*(COS(V130))^2-(3/2)*Coef!$J$8*SIN(V130)*COS(V130)*(AL130-V130))*(AL130-V130)</f>
        <v>0.86066832041172991</v>
      </c>
      <c r="AN130" s="34" t="str">
        <f t="shared" ref="AN130:AN193" ca="1" si="173">E130&amp;" "&amp;RIGHT(S130+1000000,6)&amp;" "&amp;RIGHT(T130+10000000,7)&amp;" "&amp;IF(AO130&lt;0,"S","N")</f>
        <v>32 695699 5465702 N</v>
      </c>
      <c r="AO130" s="33">
        <f t="shared" ref="AO130:AO193" ca="1" si="174">AM130/PI()*180</f>
        <v>49.312662320205369</v>
      </c>
      <c r="AP130" s="33">
        <f t="shared" ref="AP130:AP193" ca="1" si="175">AK130/PI()*180+X130</f>
        <v>11.692625799620007</v>
      </c>
      <c r="AQ130" s="72">
        <v>285</v>
      </c>
      <c r="AR130" s="72">
        <v>810000</v>
      </c>
      <c r="AS130" s="72">
        <f t="shared" ca="1" si="163"/>
        <v>0.86066832041173003</v>
      </c>
      <c r="AT130" s="72">
        <f t="shared" ca="1" si="163"/>
        <v>0.20407481840700387</v>
      </c>
      <c r="AU130" s="72">
        <f t="shared" si="163"/>
        <v>4.9741883681838397</v>
      </c>
      <c r="AV130" s="72">
        <f t="array" aca="1" ref="AV130" ca="1">ATAN((1-f)*TAN(AS130))</f>
        <v>0.85900767500351505</v>
      </c>
      <c r="AW130" s="72">
        <f t="shared" ref="AW130:AW193" ca="1" si="176">ATAN2(COS(AU130),TAN(AV130))</f>
        <v>1.35113048575238</v>
      </c>
      <c r="AX130" s="72">
        <f t="shared" ref="AX130:AX193" ca="1" si="177">COS(AV130)*SIN(AU130)</f>
        <v>-0.63093229158425457</v>
      </c>
      <c r="AY130" s="72">
        <f t="shared" ca="1" si="166"/>
        <v>4.0566678256349934E-3</v>
      </c>
      <c r="AZ130" s="72">
        <f t="shared" ca="1" si="114"/>
        <v>1.0121150879414736E-3</v>
      </c>
      <c r="BA130" s="72">
        <f t="shared" ca="1" si="115"/>
        <v>1.0010133968564279</v>
      </c>
      <c r="BB130" s="72">
        <f t="shared" ca="1" si="116"/>
        <v>1.0121146991462105E-3</v>
      </c>
      <c r="BC130" s="72">
        <f t="shared" ca="1" si="167"/>
        <v>0.1272945585340966</v>
      </c>
      <c r="BD130" s="75">
        <f t="shared" ca="1" si="117"/>
        <v>2.8295555300388568</v>
      </c>
      <c r="BE130" s="75">
        <f t="shared" ca="1" si="118"/>
        <v>-1.2237795693791361E-4</v>
      </c>
      <c r="BF130" s="75">
        <f t="shared" ca="1" si="168"/>
        <v>0.12717218057715868</v>
      </c>
      <c r="BG130" s="75">
        <f t="shared" ca="1" si="119"/>
        <v>2.8294331520819189</v>
      </c>
      <c r="BH130" s="75">
        <f t="shared" ca="1" si="120"/>
        <v>-1.2225611635964688E-4</v>
      </c>
      <c r="BI130" s="75">
        <f t="shared" ca="1" si="169"/>
        <v>0.12717230241773694</v>
      </c>
      <c r="BJ130" s="75">
        <f t="shared" ca="1" si="121"/>
        <v>2.829433273922497</v>
      </c>
      <c r="BK130" s="75">
        <f t="shared" ca="1" si="122"/>
        <v>-1.2225623766243536E-4</v>
      </c>
      <c r="BL130" s="75">
        <f t="shared" ca="1" si="170"/>
        <v>0.12717230229643417</v>
      </c>
      <c r="BM130" s="72">
        <f t="array" aca="1" ref="BM130" ca="1">ATAN2((1-f)*SQRT(AX130^2+(SIN(AV130)*SIN(BL130)-COS(AV130)*COS(BL130)*COS(AU130))^2),SIN(AV130)*COS(BL130)+COS(AV130)*SIN(BL130)*COS(AU130))</f>
        <v>0.88444962388101123</v>
      </c>
      <c r="BN130" s="72">
        <f t="shared" ca="1" si="123"/>
        <v>-0.19414712047175253</v>
      </c>
      <c r="BO130" s="72">
        <f t="array" aca="1" ref="BO130" ca="1">f/16*(1-AX130^2)*(4+f*(4-3*(1-AX130^2)))</f>
        <v>5.0546261685498542E-4</v>
      </c>
      <c r="BP130" s="72">
        <f t="array" aca="1" ref="BP130" ca="1">BN130-(1-BO130)*f*AX130*(BL130+BO130*SIN(BL130)*(COS(BJ130)+BO130*COS(BL130)*(-1+2*COS(BJ130)^2)))</f>
        <v>-0.19387836554505838</v>
      </c>
      <c r="BQ130" s="72">
        <f t="shared" ca="1" si="124"/>
        <v>1.0196452861945482E-2</v>
      </c>
      <c r="BR130" s="13">
        <f t="shared" ca="1" si="125"/>
        <v>50.675230640315007</v>
      </c>
      <c r="BS130" s="13">
        <f t="shared" ca="1" si="126"/>
        <v>0.58421371499356556</v>
      </c>
      <c r="BT130" s="15">
        <f t="shared" ca="1" si="127"/>
        <v>31</v>
      </c>
      <c r="BU130" s="15">
        <f t="shared" ca="1" si="128"/>
        <v>3</v>
      </c>
      <c r="BV130" s="15">
        <f t="shared" ca="1" si="171"/>
        <v>0.88444962388101123</v>
      </c>
      <c r="BW130" s="15">
        <f t="shared" ca="1" si="171"/>
        <v>1.0196452861945482E-2</v>
      </c>
      <c r="BX130" s="15">
        <f t="shared" ca="1" si="129"/>
        <v>5.2359877559829883E-2</v>
      </c>
      <c r="BY130" s="15">
        <f t="shared" ca="1" si="130"/>
        <v>0.63371534987786993</v>
      </c>
      <c r="BZ130" s="16">
        <f t="shared" ca="1" si="131"/>
        <v>2.7065492004108281E-3</v>
      </c>
      <c r="CA130" s="15">
        <f t="shared" ca="1" si="132"/>
        <v>6390950.7588069066</v>
      </c>
      <c r="CB130" s="15">
        <f t="shared" ca="1" si="133"/>
        <v>1.2206842120266539</v>
      </c>
      <c r="CC130" s="15">
        <f t="shared" ca="1" si="134"/>
        <v>1.4900699454911328</v>
      </c>
      <c r="CD130" s="17">
        <f t="shared" ca="1" si="135"/>
        <v>0</v>
      </c>
      <c r="CE130" s="15">
        <f t="shared" ca="1" si="136"/>
        <v>-4.2163424697884401E-2</v>
      </c>
      <c r="CF130" s="16">
        <f t="shared" ca="1" si="137"/>
        <v>-0.48736339629072201</v>
      </c>
      <c r="CG130" s="15">
        <f t="shared" ca="1" si="138"/>
        <v>3.5343182989468622</v>
      </c>
      <c r="CH130" s="15">
        <f t="shared" ca="1" si="139"/>
        <v>-19.329147925646229</v>
      </c>
      <c r="CI130" s="15">
        <f t="shared" ca="1" si="140"/>
        <v>-23.803852826362153</v>
      </c>
      <c r="CJ130" s="15">
        <f t="shared" ca="1" si="141"/>
        <v>-258.61670757046187</v>
      </c>
      <c r="CK130" s="15">
        <f t="shared" ca="1" si="142"/>
        <v>-2048.2885310491588</v>
      </c>
      <c r="CL130" s="15">
        <f t="shared" ca="1" si="143"/>
        <v>-170753.7913798831</v>
      </c>
      <c r="CM130" s="15">
        <f t="shared" ca="1" si="144"/>
        <v>5618742.1187817734</v>
      </c>
      <c r="CN130" s="15">
        <f t="shared" ca="1" si="145"/>
        <v>329314.5101366688</v>
      </c>
      <c r="CO130" s="15">
        <f t="shared" ca="1" si="146"/>
        <v>5616494.6219342612</v>
      </c>
      <c r="CP130" s="15" t="str">
        <f ca="1">VLOOKUP(_xlfn.FLOOR.MATH(BR130/8+11),Coef!$B$4:$C$23,2)</f>
        <v>U</v>
      </c>
      <c r="CQ130" s="15">
        <f ca="1">_xlfn.FLOOR.MATH(CN130/100000)</f>
        <v>3</v>
      </c>
      <c r="CR130" s="15" t="str">
        <f ca="1">VLOOKUP(MOD(BT130-1,3)*8+CQ130,Coef!$A$2:$C$25,3)</f>
        <v>C</v>
      </c>
      <c r="CS130" s="15">
        <f ca="1">(MOD(_xlfn.FLOOR.MATH(CO130/100000),20))</f>
        <v>16</v>
      </c>
      <c r="CT130" s="15" t="str">
        <f ca="1">VLOOKUP(MOD(MOD(BT130+1,2)*5+CS130,20)+1,Coef!$A$2:$C$21,3)</f>
        <v>S</v>
      </c>
      <c r="CU130" s="15"/>
      <c r="CV130" s="15" t="str">
        <f t="shared" ca="1" si="172"/>
        <v>29314</v>
      </c>
      <c r="CW130" s="15" t="str">
        <f t="shared" ca="1" si="172"/>
        <v>16494</v>
      </c>
      <c r="CX130" s="18" t="str">
        <f t="shared" ca="1" si="147"/>
        <v>329314 mE 5616494 mN 31 N</v>
      </c>
      <c r="CY130" s="15" t="str">
        <f t="shared" ca="1" si="148"/>
        <v>31UCS2931416494</v>
      </c>
    </row>
    <row r="131" spans="2:103">
      <c r="B131" s="38" t="s">
        <v>1023</v>
      </c>
      <c r="C131" s="72" t="str">
        <f t="shared" si="149"/>
        <v>32UPV9582465766</v>
      </c>
      <c r="D131" s="72">
        <f t="array" aca="1" ref="D131" ca="1">MATCH(TRUE,ISERROR(VALUE(MID(C131,ROW(INDIRECT("1:"&amp;LEN(C131))),1))),0)</f>
        <v>3</v>
      </c>
      <c r="E131" s="72">
        <f t="shared" ca="1" si="150"/>
        <v>32</v>
      </c>
      <c r="F131" s="72" t="str">
        <f t="shared" ca="1" si="151"/>
        <v>U</v>
      </c>
      <c r="G131" s="72" t="str">
        <f t="shared" ca="1" si="152"/>
        <v>P</v>
      </c>
      <c r="H131" s="72" t="str">
        <f t="shared" ca="1" si="153"/>
        <v>V</v>
      </c>
      <c r="I131" s="72">
        <f t="shared" ca="1" si="154"/>
        <v>10</v>
      </c>
      <c r="J131" s="72">
        <f t="shared" ca="1" si="155"/>
        <v>95824</v>
      </c>
      <c r="K131" s="72">
        <f t="shared" ca="1" si="156"/>
        <v>65766</v>
      </c>
      <c r="L131" s="72">
        <f t="shared" ca="1" si="157"/>
        <v>188.80604746885038</v>
      </c>
      <c r="M131" s="72">
        <f ca="1">VLOOKUP(G131,Coef!$C$2:$F$25,4)</f>
        <v>6</v>
      </c>
      <c r="N131" s="31">
        <f ca="1">VLOOKUP(F131,Coef!$C$4:$D$23,2)</f>
        <v>17</v>
      </c>
      <c r="O131" s="31">
        <f ca="1">MOD(VLOOKUP(H131,Coef!$C$2:$G$21,5)+MOD(E131+1,2)*15,20)</f>
        <v>15</v>
      </c>
      <c r="P131" s="31">
        <f ca="1">VLOOKUP(N131,Coef!$A$27:$B$46,2)</f>
        <v>5.34</v>
      </c>
      <c r="Q131" s="31">
        <f ca="1">VLOOKUP(N131,Coef!$A$27:$C$46,3)+O131/10-0.1</f>
        <v>5.4</v>
      </c>
      <c r="R131" s="31">
        <f ca="1">IF(Q131+0.1&lt;P131,Q131+2,Q131)</f>
        <v>5.4</v>
      </c>
      <c r="S131" s="72">
        <f ca="1">M131*100000+J131</f>
        <v>695824</v>
      </c>
      <c r="T131" s="72">
        <f ca="1">R131*1000000+K131</f>
        <v>5465766</v>
      </c>
      <c r="U131" s="72">
        <f ca="1">IF(N131&lt;11,T131-10000000,T131)</f>
        <v>5465766</v>
      </c>
      <c r="V131" s="72">
        <f ca="1">U131/(6366197.724*0.9996)</f>
        <v>0.85890407717919459</v>
      </c>
      <c r="W131" s="72">
        <f ca="1">(Coef!$J$9/(1+Coef!$J$8*(COS(V131))^2)^0.5)*Coef!$J$6</f>
        <v>6387854.2088193791</v>
      </c>
      <c r="X131" s="72">
        <f ca="1">6*E131-183</f>
        <v>9</v>
      </c>
      <c r="Y131" s="72">
        <f ca="1">(S131-500000)/W131</f>
        <v>3.0655677728154151E-2</v>
      </c>
      <c r="Z131" s="72">
        <f ca="1">SIN(2*V131)</f>
        <v>0.98921320972844606</v>
      </c>
      <c r="AA131" s="72">
        <f ca="1">Z131*(COS(V131))^2</f>
        <v>0.42215521915618703</v>
      </c>
      <c r="AB131" s="72">
        <f ca="1">V131+(Z131/2)</f>
        <v>1.3535106820434177</v>
      </c>
      <c r="AC131" s="72">
        <f ca="1">(3*AB131+AA131)/4</f>
        <v>1.1206718163216101</v>
      </c>
      <c r="AD131" s="72">
        <f ca="1">(5*AC131+AA131*(COS(V131))^2)/3</f>
        <v>1.9278391470361524</v>
      </c>
      <c r="AE131" s="72">
        <f ca="1">Coef!$J$6*Coef!$J$9*(V131-(Coef!$J$10*AB131)+(Coef!$J$11*AC131)-(Coef!$J$12*AD131))</f>
        <v>5450976.3928303178</v>
      </c>
      <c r="AF131" s="72">
        <f ca="1">(U131-AE131)/W131</f>
        <v>2.3152699930538358E-3</v>
      </c>
      <c r="AG131" s="72">
        <f ca="1">((Coef!$J$8*Y131^2)/2)*(COS(V131))^2</f>
        <v>1.3514549441335247E-6</v>
      </c>
      <c r="AH131" s="72">
        <f ca="1">Y131*(1-(AG131/3))</f>
        <v>3.065566391823174E-2</v>
      </c>
      <c r="AI131" s="72">
        <f ca="1">AF131*(1-AG131)+V131</f>
        <v>0.86121934404326539</v>
      </c>
      <c r="AJ131" s="72">
        <f ca="1">(EXP(AH131)-EXP(-AH131))/2</f>
        <v>3.0660465688022664E-2</v>
      </c>
      <c r="AK131" s="72">
        <f ca="1">ATAN(AJ131/COS(AI131))</f>
        <v>4.7025716190367273E-2</v>
      </c>
      <c r="AL131" s="72">
        <f ca="1">ATAN(COS(AK131)*TAN(AI131))</f>
        <v>0.86067258681747216</v>
      </c>
      <c r="AM131" s="72">
        <f ca="1">V131+(1+Coef!$J$8*(COS(V131))^2-(3/2)*Coef!$J$8*SIN(V131)*COS(V131)*(AL131-V131))*(AL131-V131)</f>
        <v>0.86067765765684223</v>
      </c>
      <c r="AN131" s="34" t="str">
        <f t="shared" ca="1" si="173"/>
        <v>32 695824 5465766 N</v>
      </c>
      <c r="AO131" s="33">
        <f t="shared" ca="1" si="174"/>
        <v>49.313197304942584</v>
      </c>
      <c r="AP131" s="33">
        <f t="shared" ca="1" si="175"/>
        <v>11.694375066288069</v>
      </c>
      <c r="AQ131" s="72">
        <v>285</v>
      </c>
      <c r="AR131" s="72">
        <v>810000</v>
      </c>
      <c r="AS131" s="72">
        <f t="shared" ca="1" si="163"/>
        <v>0.86067765765684234</v>
      </c>
      <c r="AT131" s="72">
        <f t="shared" ca="1" si="163"/>
        <v>0.20410534886985693</v>
      </c>
      <c r="AU131" s="72">
        <f t="shared" si="163"/>
        <v>4.9741883681838397</v>
      </c>
      <c r="AV131" s="72">
        <f t="array" aca="1" ref="AV131" ca="1">ATAN((1-f)*TAN(AS131))</f>
        <v>0.85901701690151022</v>
      </c>
      <c r="AW131" s="72">
        <f t="shared" ca="1" si="176"/>
        <v>1.3511345026083637</v>
      </c>
      <c r="AX131" s="72">
        <f t="shared" ca="1" si="177"/>
        <v>-0.63092545894882335</v>
      </c>
      <c r="AY131" s="72">
        <f t="shared" ca="1" si="166"/>
        <v>4.0567259323221931E-3</v>
      </c>
      <c r="AZ131" s="72">
        <f t="shared" ref="AZ131:AZ194" ca="1" si="178">(SQRT(1+AY131)-1)/(SQRT(1+AY131)+1)</f>
        <v>1.0121295559061701E-3</v>
      </c>
      <c r="BA131" s="72">
        <f t="shared" ref="BA131:BA194" ca="1" si="179">(1+0.25*AZ131^2)/(1-AZ131)</f>
        <v>1.0010134113610565</v>
      </c>
      <c r="BB131" s="72">
        <f t="shared" ref="BB131:BB194" ca="1" si="180">AZ131*(1-3/8*AZ131^2)</f>
        <v>1.0121291670942335E-3</v>
      </c>
      <c r="BC131" s="72">
        <f t="shared" ca="1" si="167"/>
        <v>0.12729455668960554</v>
      </c>
      <c r="BD131" s="75">
        <f t="shared" ref="BD131:BD194" ca="1" si="181">2*$AW131+BC131</f>
        <v>2.8295635619063328</v>
      </c>
      <c r="BE131" s="75">
        <f t="shared" ref="BE131:BE194" ca="1" si="182">$BB131*SIN(BC131)*(COS(BD131)+$BB131/4*(COS(BC131)*(-1+2*COS(BD131))-$BB131/6*COS(BD131)*(-3+4*SIN(BC131)^2)*(-3+4*COS(BD131)^2)))</f>
        <v>-1.2238002286186068E-4</v>
      </c>
      <c r="BF131" s="75">
        <f t="shared" ca="1" si="168"/>
        <v>0.12717217666674369</v>
      </c>
      <c r="BG131" s="75">
        <f t="shared" ref="BG131:BG194" ca="1" si="183">2*$AW131+BF131</f>
        <v>2.829441181883471</v>
      </c>
      <c r="BH131" s="75">
        <f t="shared" ref="BH131:BH194" ca="1" si="184">$BB131*SIN(BF131)*(COS(BG131)+$BB131/4*(COS(BF131)*(-1+2*COS(BG131))-$BB131/6*COS(BG131)*(-3+4*SIN(BF131)^2)*(-3+4*COS(BG131)^2)))</f>
        <v>-1.2225817830086933E-4</v>
      </c>
      <c r="BI131" s="75">
        <f t="shared" ca="1" si="169"/>
        <v>0.12717229851130468</v>
      </c>
      <c r="BJ131" s="75">
        <f t="shared" ref="BJ131:BJ194" ca="1" si="185">2*$AW131+BI131</f>
        <v>2.8294413037280322</v>
      </c>
      <c r="BK131" s="75">
        <f t="shared" ref="BK131:BK194" ca="1" si="186">$BB131*SIN(BI131)*(COS(BJ131)+$BB131/4*(COS(BI131)*(-1+2*COS(BJ131))-$BB131/6*COS(BJ131)*(-3+4*SIN(BI131)^2)*(-3+4*COS(BJ131)^2)))</f>
        <v>-1.2225829960954045E-4</v>
      </c>
      <c r="BL131" s="75">
        <f t="shared" ca="1" si="170"/>
        <v>0.127172298389996</v>
      </c>
      <c r="BM131" s="72">
        <f t="array" aca="1" ref="BM131" ca="1">ATAN2((1-f)*SQRT(AX131^2+(SIN(AV131)*SIN(BL131)-COS(AV131)*COS(BL131)*COS(AU131))^2),SIN(AV131)*COS(BL131)+COS(AV131)*SIN(BL131)*COS(AU131))</f>
        <v>0.88445878381892018</v>
      </c>
      <c r="BN131" s="72">
        <f t="shared" ref="BN131:BN194" ca="1" si="187">ATAN2(COS(AV131)*COS(BL131)-SIN(AV131)*SIN(BL131)*COS(AU131),SIN(BL131)*SIN(AU131))</f>
        <v>-0.19414930709109365</v>
      </c>
      <c r="BO131" s="72">
        <f t="array" aca="1" ref="BO131" ca="1">f/16*(1-AX131^2)*(4+f*(4-3*(1-AX131^2)))</f>
        <v>5.0546984603536431E-4</v>
      </c>
      <c r="BP131" s="72">
        <f t="array" aca="1" ref="BP131" ca="1">BN131-(1-BO131)*f*AX131*(BL131+BO131*SIN(BL131)*(COS(BJ131)+BO131*COS(BL131)*(-1+2*COS(BJ131)^2)))</f>
        <v>-0.19388055508723767</v>
      </c>
      <c r="BQ131" s="72">
        <f t="shared" ref="BQ131:BQ194" ca="1" si="188">BP131+AT131</f>
        <v>1.0224793782619257E-2</v>
      </c>
      <c r="BR131" s="13">
        <f t="shared" ref="BR131:BR194" ca="1" si="189">BM131*180/PI()</f>
        <v>50.675755466097797</v>
      </c>
      <c r="BS131" s="13">
        <f t="shared" ref="BS131:BS194" ca="1" si="190">BQ131*180/PI()</f>
        <v>0.58583753013568796</v>
      </c>
      <c r="BT131" s="15">
        <f t="shared" ref="BT131:BT194" ca="1" si="191">1+_xlfn.FLOOR.MATH((BS131+180)/6)</f>
        <v>31</v>
      </c>
      <c r="BU131" s="15">
        <f t="shared" ref="BU131:BU194" ca="1" si="192">BT131*6-183</f>
        <v>3</v>
      </c>
      <c r="BV131" s="15">
        <f t="shared" ca="1" si="171"/>
        <v>0.88445878381892018</v>
      </c>
      <c r="BW131" s="15">
        <f t="shared" ca="1" si="171"/>
        <v>1.0224793782619257E-2</v>
      </c>
      <c r="BX131" s="15">
        <f t="shared" ref="BX131:BX194" ca="1" si="193">BU131*PI()/180</f>
        <v>5.2359877559829883E-2</v>
      </c>
      <c r="BY131" s="15">
        <f t="shared" ref="BY131:BY194" ca="1" si="194">COS(BV131)</f>
        <v>0.63370826403180147</v>
      </c>
      <c r="BZ131" s="16">
        <f t="shared" ref="BZ131:BZ194" ca="1" si="195">0.00673949681993606*BY131^2</f>
        <v>2.7064886745491947E-3</v>
      </c>
      <c r="CA131" s="15">
        <f t="shared" ref="CA131:CA194" ca="1" si="196">40680631590769/(6356752.314*SQRT(1+BZ131))</f>
        <v>6390950.9516937584</v>
      </c>
      <c r="CB131" s="15">
        <f t="shared" ref="CB131:CB194" ca="1" si="197">TAN(BV131)</f>
        <v>1.2207070211677822</v>
      </c>
      <c r="CC131" s="15">
        <f t="shared" ref="CC131:CC194" ca="1" si="198">CB131^2</f>
        <v>1.4901256315283202</v>
      </c>
      <c r="CD131" s="17">
        <f t="shared" ref="CD131:CD194" ca="1" si="199">CC131^3-CB131^6</f>
        <v>0</v>
      </c>
      <c r="CE131" s="15">
        <f t="shared" ref="CE131:CE194" ca="1" si="200">BW131-BX131</f>
        <v>-4.2135083777210626E-2</v>
      </c>
      <c r="CF131" s="16">
        <f t="shared" ref="CF131:CF194" ca="1" si="201">1-CC131+BZ131</f>
        <v>-0.48741914285377103</v>
      </c>
      <c r="CG131" s="15">
        <f t="shared" ref="CG131:CG194" ca="1" si="202">5-CC131+9*BZ131+4*BZ131^2</f>
        <v>3.5342620668664044</v>
      </c>
      <c r="CH131" s="15">
        <f t="shared" ref="CH131:CH194" ca="1" si="203">5-18*CC131+CC131^2+14*BZ131+58*CC131*BZ131</f>
        <v>-19.329981655895963</v>
      </c>
      <c r="CI131" s="15">
        <f t="shared" ref="CI131:CI194" ca="1" si="204">61-58*CC131+CC131^2+270*BZ131-330*CC131*BZ131</f>
        <v>-23.806952976754285</v>
      </c>
      <c r="CJ131" s="15">
        <f t="shared" ref="CJ131:CJ194" ca="1" si="205">61-479*CC131+179*CC131^2-CC131^3</f>
        <v>-258.61404612124289</v>
      </c>
      <c r="CK131" s="15">
        <f t="shared" ref="CK131:CK194" ca="1" si="206">1385-3111*CC131+543*CC131^2-CC131^3</f>
        <v>-2048.3720275272676</v>
      </c>
      <c r="CL131" s="15">
        <f t="shared" ref="CL131:CL194" ca="1" si="207">CA131*BY131*CE131+(CA131/6*BY131^3*CF131*CE131^3+(CA131/120*BY131^5*CH131*CE131^5))+(CA131/5040*BY131^7*CJ131*CE131^7)</f>
        <v>-170637.12566997239</v>
      </c>
      <c r="CM131" s="15">
        <f t="shared" ref="CM131:CM194" ca="1" si="208">6367449.14570093*(BV131-(0.00251882794504*SIN(2*BV131))+(0.00000264354112*SIN(4*BV131))-(0.00000000345262*SIN(6*BV131))+(0.000000000004892*SIN(8*BV131)))+(CB131/2*CA131*BY131^2*CE131^2)+(CB131/24*CA131*BY131^4*CG131*CE131^4)+(CB131/720*CA131*BY131^6*CI131*CE131^6)+(CB131/40320*CA131*BY131^8*CK131*CE131^8)</f>
        <v>5618796.7472461918</v>
      </c>
      <c r="CN131" s="15">
        <f t="shared" ref="CN131:CN194" ca="1" si="209">CL131*0.9996+500000</f>
        <v>329431.12918029563</v>
      </c>
      <c r="CO131" s="15">
        <f t="shared" ref="CO131:CO194" ca="1" si="210">IF(CM131*0.9996&lt;0,CM131*0.9996+10000000,CM131*0.9996)</f>
        <v>5616549.2285472937</v>
      </c>
      <c r="CP131" s="15" t="str">
        <f ca="1">VLOOKUP(_xlfn.FLOOR.MATH(BR131/8+11),Coef!$B$4:$C$23,2)</f>
        <v>U</v>
      </c>
      <c r="CQ131" s="15">
        <f ca="1">_xlfn.FLOOR.MATH(CN131/100000)</f>
        <v>3</v>
      </c>
      <c r="CR131" s="15" t="str">
        <f ca="1">VLOOKUP(MOD(BT131-1,3)*8+CQ131,Coef!$A$2:$C$25,3)</f>
        <v>C</v>
      </c>
      <c r="CS131" s="15">
        <f ca="1">(MOD(_xlfn.FLOOR.MATH(CO131/100000),20))</f>
        <v>16</v>
      </c>
      <c r="CT131" s="15" t="str">
        <f ca="1">VLOOKUP(MOD(MOD(BT131+1,2)*5+CS131,20)+1,Coef!$A$2:$C$21,3)</f>
        <v>S</v>
      </c>
      <c r="CU131" s="15"/>
      <c r="CV131" s="15" t="str">
        <f t="shared" ca="1" si="172"/>
        <v>29431</v>
      </c>
      <c r="CW131" s="15" t="str">
        <f t="shared" ca="1" si="172"/>
        <v>16549</v>
      </c>
      <c r="CX131" s="18" t="str">
        <f t="shared" ref="CX131:CX194" ca="1" si="211">_xlfn.FLOOR.MATH(CN131)&amp;" mE "&amp;_xlfn.FLOOR.MATH(CO131)&amp;" mN "&amp;BT131&amp;" "&amp;IF(BS131&lt;0,"S","N")</f>
        <v>329431 mE 5616549 mN 31 N</v>
      </c>
      <c r="CY131" s="15" t="str">
        <f t="shared" ref="CY131:CY194" ca="1" si="212">BT131&amp;CP131&amp;CR131&amp;CT131&amp;CV131&amp;CW131</f>
        <v>31UCS2943116549</v>
      </c>
    </row>
    <row r="132" spans="2:103">
      <c r="B132" s="38" t="s">
        <v>1024</v>
      </c>
      <c r="C132" s="72" t="str">
        <f t="shared" ref="C132:C195" si="213">SUBSTITUTE(B132," ","")</f>
        <v>32UPV9605265500</v>
      </c>
      <c r="D132" s="72">
        <f t="array" aca="1" ref="D132" ca="1">MATCH(TRUE,ISERROR(VALUE(MID(C132,ROW(INDIRECT("1:"&amp;LEN(C132))),1))),0)</f>
        <v>3</v>
      </c>
      <c r="E132" s="72">
        <f t="shared" ref="E132:E195" ca="1" si="214">VALUE(LEFT(C132,D132-1))</f>
        <v>32</v>
      </c>
      <c r="F132" s="72" t="str">
        <f t="shared" ref="F132:F195" ca="1" si="215">MID(C132,D132,1)</f>
        <v>U</v>
      </c>
      <c r="G132" s="72" t="str">
        <f t="shared" ref="G132:G195" ca="1" si="216">MID(C132,D132+1,1)</f>
        <v>P</v>
      </c>
      <c r="H132" s="72" t="str">
        <f t="shared" ref="H132:H195" ca="1" si="217">MID(C132,D132+2,1)</f>
        <v>V</v>
      </c>
      <c r="I132" s="72">
        <f t="shared" ref="I132:I195" ca="1" si="218">LEN(C132)-D132-2</f>
        <v>10</v>
      </c>
      <c r="J132" s="72">
        <f t="shared" ref="J132:J195" ca="1" si="219">VALUE(LEFT(RIGHT(C132,I132),I132/2))*10^(5-I132/2)</f>
        <v>96052</v>
      </c>
      <c r="K132" s="72">
        <f t="shared" ref="K132:K195" ca="1" si="220">VALUE(RIGHT(C132,I132/2))*10^(5-I132/2)</f>
        <v>65500</v>
      </c>
      <c r="L132" s="72">
        <f t="shared" ref="L132:L195" ca="1" si="221">E132*6-183*PI()/180</f>
        <v>188.80604746885038</v>
      </c>
      <c r="M132" s="72">
        <f ca="1">VLOOKUP(G132,Coef!$C$2:$F$25,4)</f>
        <v>6</v>
      </c>
      <c r="N132" s="31">
        <f ca="1">VLOOKUP(F132,Coef!$C$4:$D$23,2)</f>
        <v>17</v>
      </c>
      <c r="O132" s="31">
        <f ca="1">MOD(VLOOKUP(H132,Coef!$C$2:$G$21,5)+MOD(E132+1,2)*15,20)</f>
        <v>15</v>
      </c>
      <c r="P132" s="31">
        <f ca="1">VLOOKUP(N132,Coef!$A$27:$B$46,2)</f>
        <v>5.34</v>
      </c>
      <c r="Q132" s="31">
        <f ca="1">VLOOKUP(N132,Coef!$A$27:$C$46,3)+O132/10-0.1</f>
        <v>5.4</v>
      </c>
      <c r="R132" s="31">
        <f ca="1">IF(Q132+0.1&lt;P132,Q132+2,Q132)</f>
        <v>5.4</v>
      </c>
      <c r="S132" s="72">
        <f ca="1">M132*100000+J132</f>
        <v>696052</v>
      </c>
      <c r="T132" s="72">
        <f ca="1">R132*1000000+K132</f>
        <v>5465500</v>
      </c>
      <c r="U132" s="72">
        <f ca="1">IF(N132&lt;11,T132-10000000,T132)</f>
        <v>5465500</v>
      </c>
      <c r="V132" s="72">
        <f ca="1">U132/(6366197.724*0.9996)</f>
        <v>0.85886227727694309</v>
      </c>
      <c r="W132" s="72">
        <f ca="1">(Coef!$J$9/(1+Coef!$J$8*(COS(V132))^2)^0.5)*Coef!$J$6</f>
        <v>6387853.3213100228</v>
      </c>
      <c r="X132" s="72">
        <f ca="1">6*E132-183</f>
        <v>9</v>
      </c>
      <c r="Y132" s="72">
        <f ca="1">(S132-500000)/W132</f>
        <v>3.0691374729279727E-2</v>
      </c>
      <c r="Z132" s="72">
        <f ca="1">SIN(2*V132)</f>
        <v>0.98922545220938651</v>
      </c>
      <c r="AA132" s="72">
        <f ca="1">Z132*(COS(V132))^2</f>
        <v>0.42220134749156368</v>
      </c>
      <c r="AB132" s="72">
        <f ca="1">V132+(Z132/2)</f>
        <v>1.3534750033816363</v>
      </c>
      <c r="AC132" s="72">
        <f ca="1">(3*AB132+AA132)/4</f>
        <v>1.1206565894091183</v>
      </c>
      <c r="AD132" s="72">
        <f ca="1">(5*AC132+AA132*(COS(V132))^2)/3</f>
        <v>1.9278261499755767</v>
      </c>
      <c r="AE132" s="72">
        <f ca="1">Coef!$J$6*Coef!$J$9*(V132-(Coef!$J$10*AB132)+(Coef!$J$11*AC132)-(Coef!$J$12*AD132))</f>
        <v>5450710.1469643423</v>
      </c>
      <c r="AF132" s="72">
        <f ca="1">(U132-AE132)/W132</f>
        <v>2.3153088043393832E-3</v>
      </c>
      <c r="AG132" s="72">
        <f ca="1">((Coef!$J$8*Y132^2)/2)*(COS(V132))^2</f>
        <v>1.3547354294107894E-6</v>
      </c>
      <c r="AH132" s="72">
        <f ca="1">Y132*(1-(AG132/3))</f>
        <v>3.0691360869715485E-2</v>
      </c>
      <c r="AI132" s="72">
        <f ca="1">AF132*(1-AG132)+V132</f>
        <v>0.86117758294465163</v>
      </c>
      <c r="AJ132" s="72">
        <f ca="1">(EXP(AH132)-EXP(-AH132))/2</f>
        <v>3.0696179433819804E-2</v>
      </c>
      <c r="AK132" s="72">
        <f ca="1">ATAN(AJ132/COS(AI132))</f>
        <v>4.7078125675823111E-2</v>
      </c>
      <c r="AL132" s="72">
        <f ca="1">ATAN(COS(AK132)*TAN(AI132))</f>
        <v>0.86062959881403045</v>
      </c>
      <c r="AM132" s="72">
        <f ca="1">V132+(1+Coef!$J$8*(COS(V132))^2-(3/2)*Coef!$J$8*SIN(V132)*COS(V132)*(AL132-V132))*(AL132-V132)</f>
        <v>0.86063466674957456</v>
      </c>
      <c r="AN132" s="34" t="str">
        <f t="shared" ca="1" si="173"/>
        <v>32 696052 5465500 N</v>
      </c>
      <c r="AO132" s="33">
        <f t="shared" ca="1" si="174"/>
        <v>49.310734107398709</v>
      </c>
      <c r="AP132" s="33">
        <f t="shared" ca="1" si="175"/>
        <v>11.697377908611141</v>
      </c>
      <c r="AQ132" s="72">
        <v>285</v>
      </c>
      <c r="AR132" s="72">
        <v>810000</v>
      </c>
      <c r="AS132" s="72">
        <f t="shared" ca="1" si="163"/>
        <v>0.86063466674957456</v>
      </c>
      <c r="AT132" s="72">
        <f t="shared" ca="1" si="163"/>
        <v>0.20415775835531277</v>
      </c>
      <c r="AU132" s="72">
        <f t="shared" si="163"/>
        <v>4.9741883681838397</v>
      </c>
      <c r="AV132" s="72">
        <f t="array" aca="1" ref="AV132" ca="1">ATAN((1-f)*TAN(AS132))</f>
        <v>0.85897400457606665</v>
      </c>
      <c r="AW132" s="72">
        <f t="shared" ca="1" si="176"/>
        <v>1.3511160075683923</v>
      </c>
      <c r="AX132" s="72">
        <f t="shared" ca="1" si="177"/>
        <v>-0.63095691757434735</v>
      </c>
      <c r="AY132" s="72">
        <f t="shared" ca="1" si="166"/>
        <v>4.0564583939462252E-3</v>
      </c>
      <c r="AZ132" s="72">
        <f t="shared" ca="1" si="178"/>
        <v>1.0120629416078197E-3</v>
      </c>
      <c r="BA132" s="72">
        <f t="shared" ca="1" si="179"/>
        <v>1.0010133445779517</v>
      </c>
      <c r="BB132" s="72">
        <f t="shared" ca="1" si="180"/>
        <v>1.0120625528726483E-3</v>
      </c>
      <c r="BC132" s="72">
        <f t="shared" ca="1" si="167"/>
        <v>0.12729456518212542</v>
      </c>
      <c r="BD132" s="75">
        <f t="shared" ca="1" si="181"/>
        <v>2.8295265803189102</v>
      </c>
      <c r="BE132" s="75">
        <f t="shared" ca="1" si="182"/>
        <v>-1.2237051078631232E-4</v>
      </c>
      <c r="BF132" s="75">
        <f t="shared" ca="1" si="168"/>
        <v>0.12717219467133911</v>
      </c>
      <c r="BG132" s="75">
        <f t="shared" ca="1" si="183"/>
        <v>2.829404209808124</v>
      </c>
      <c r="BH132" s="75">
        <f t="shared" ca="1" si="184"/>
        <v>-1.2224868456234834E-4</v>
      </c>
      <c r="BI132" s="75">
        <f t="shared" ca="1" si="169"/>
        <v>0.12717231649756308</v>
      </c>
      <c r="BJ132" s="75">
        <f t="shared" ca="1" si="185"/>
        <v>2.8294043316343478</v>
      </c>
      <c r="BK132" s="75">
        <f t="shared" ca="1" si="186"/>
        <v>-1.2224880584393573E-4</v>
      </c>
      <c r="BL132" s="75">
        <f t="shared" ca="1" si="170"/>
        <v>0.12717231637628149</v>
      </c>
      <c r="BM132" s="72">
        <f t="array" aca="1" ref="BM132" ca="1">ATAN2((1-f)*SQRT(AX132^2+(SIN(AV132)*SIN(BL132)-COS(AV132)*COS(BL132)*COS(AU132))^2),SIN(AV132)*COS(BL132)+COS(AV132)*SIN(BL132)*COS(AU132))</f>
        <v>0.88441660924393195</v>
      </c>
      <c r="BN132" s="72">
        <f t="shared" ca="1" si="187"/>
        <v>-0.19413923991622239</v>
      </c>
      <c r="BO132" s="72">
        <f t="array" aca="1" ref="BO132" ca="1">f/16*(1-AX132^2)*(4+f*(4-3*(1-AX132^2)))</f>
        <v>5.0543656099671496E-4</v>
      </c>
      <c r="BP132" s="72">
        <f t="array" aca="1" ref="BP132" ca="1">BN132-(1-BO132)*f*AX132*(BL132+BO132*SIN(BL132)*(COS(BJ132)+BO132*COS(BL132)*(-1+2*COS(BJ132)^2)))</f>
        <v>-0.19387047445511471</v>
      </c>
      <c r="BQ132" s="72">
        <f t="shared" ca="1" si="188"/>
        <v>1.0287283900198063E-2</v>
      </c>
      <c r="BR132" s="13">
        <f t="shared" ca="1" si="189"/>
        <v>50.673339040948214</v>
      </c>
      <c r="BS132" s="13">
        <f t="shared" ca="1" si="190"/>
        <v>0.58941795013422982</v>
      </c>
      <c r="BT132" s="15">
        <f t="shared" ca="1" si="191"/>
        <v>31</v>
      </c>
      <c r="BU132" s="15">
        <f t="shared" ca="1" si="192"/>
        <v>3</v>
      </c>
      <c r="BV132" s="15">
        <f t="shared" ca="1" si="171"/>
        <v>0.88441660924393206</v>
      </c>
      <c r="BW132" s="15">
        <f t="shared" ca="1" si="171"/>
        <v>1.0287283900198063E-2</v>
      </c>
      <c r="BX132" s="15">
        <f t="shared" ca="1" si="193"/>
        <v>5.2359877559829883E-2</v>
      </c>
      <c r="BY132" s="15">
        <f t="shared" ca="1" si="194"/>
        <v>0.63374088854389554</v>
      </c>
      <c r="BZ132" s="16">
        <f t="shared" ca="1" si="195"/>
        <v>2.706767352137538E-3</v>
      </c>
      <c r="CA132" s="15">
        <f t="shared" ca="1" si="196"/>
        <v>6390950.0635901885</v>
      </c>
      <c r="CB132" s="15">
        <f t="shared" ca="1" si="197"/>
        <v>1.220602006583988</v>
      </c>
      <c r="CC132" s="15">
        <f t="shared" ca="1" si="198"/>
        <v>1.4898692584768578</v>
      </c>
      <c r="CD132" s="17">
        <f t="shared" ca="1" si="199"/>
        <v>0</v>
      </c>
      <c r="CE132" s="15">
        <f t="shared" ca="1" si="200"/>
        <v>-4.207259365963182E-2</v>
      </c>
      <c r="CF132" s="16">
        <f t="shared" ca="1" si="201"/>
        <v>-0.48716249112472026</v>
      </c>
      <c r="CG132" s="15">
        <f t="shared" ca="1" si="202"/>
        <v>3.5345209540503748</v>
      </c>
      <c r="CH132" s="15">
        <f t="shared" ca="1" si="203"/>
        <v>-19.326143193166818</v>
      </c>
      <c r="CI132" s="15">
        <f t="shared" ca="1" si="204"/>
        <v>-23.792680123599741</v>
      </c>
      <c r="CJ132" s="15">
        <f t="shared" ca="1" si="205"/>
        <v>-258.62629019261891</v>
      </c>
      <c r="CK132" s="15">
        <f t="shared" ca="1" si="206"/>
        <v>-2047.9875902267138</v>
      </c>
      <c r="CL132" s="15">
        <f t="shared" ca="1" si="207"/>
        <v>-170392.83699334753</v>
      </c>
      <c r="CM132" s="15">
        <f t="shared" ca="1" si="208"/>
        <v>5618519.7393384473</v>
      </c>
      <c r="CN132" s="15">
        <f t="shared" ca="1" si="209"/>
        <v>329675.3201414498</v>
      </c>
      <c r="CO132" s="15">
        <f t="shared" ca="1" si="210"/>
        <v>5616272.3314427119</v>
      </c>
      <c r="CP132" s="15" t="str">
        <f ca="1">VLOOKUP(_xlfn.FLOOR.MATH(BR132/8+11),Coef!$B$4:$C$23,2)</f>
        <v>U</v>
      </c>
      <c r="CQ132" s="15">
        <f ca="1">_xlfn.FLOOR.MATH(CN132/100000)</f>
        <v>3</v>
      </c>
      <c r="CR132" s="15" t="str">
        <f ca="1">VLOOKUP(MOD(BT132-1,3)*8+CQ132,Coef!$A$2:$C$25,3)</f>
        <v>C</v>
      </c>
      <c r="CS132" s="15">
        <f ca="1">(MOD(_xlfn.FLOOR.MATH(CO132/100000),20))</f>
        <v>16</v>
      </c>
      <c r="CT132" s="15" t="str">
        <f ca="1">VLOOKUP(MOD(MOD(BT132+1,2)*5+CS132,20)+1,Coef!$A$2:$C$21,3)</f>
        <v>S</v>
      </c>
      <c r="CU132" s="15"/>
      <c r="CV132" s="15" t="str">
        <f t="shared" ca="1" si="172"/>
        <v>29675</v>
      </c>
      <c r="CW132" s="15" t="str">
        <f t="shared" ca="1" si="172"/>
        <v>16272</v>
      </c>
      <c r="CX132" s="18" t="str">
        <f t="shared" ca="1" si="211"/>
        <v>329675 mE 5616272 mN 31 N</v>
      </c>
      <c r="CY132" s="15" t="str">
        <f t="shared" ca="1" si="212"/>
        <v>31UCS2967516272</v>
      </c>
    </row>
    <row r="133" spans="2:103">
      <c r="B133" s="38" t="s">
        <v>1025</v>
      </c>
      <c r="C133" s="72" t="str">
        <f t="shared" si="213"/>
        <v>32UPV9618865643</v>
      </c>
      <c r="D133" s="72">
        <f t="array" aca="1" ref="D133" ca="1">MATCH(TRUE,ISERROR(VALUE(MID(C133,ROW(INDIRECT("1:"&amp;LEN(C133))),1))),0)</f>
        <v>3</v>
      </c>
      <c r="E133" s="72">
        <f t="shared" ca="1" si="214"/>
        <v>32</v>
      </c>
      <c r="F133" s="72" t="str">
        <f t="shared" ca="1" si="215"/>
        <v>U</v>
      </c>
      <c r="G133" s="72" t="str">
        <f t="shared" ca="1" si="216"/>
        <v>P</v>
      </c>
      <c r="H133" s="72" t="str">
        <f t="shared" ca="1" si="217"/>
        <v>V</v>
      </c>
      <c r="I133" s="72">
        <f t="shared" ca="1" si="218"/>
        <v>10</v>
      </c>
      <c r="J133" s="72">
        <f t="shared" ca="1" si="219"/>
        <v>96188</v>
      </c>
      <c r="K133" s="72">
        <f t="shared" ca="1" si="220"/>
        <v>65643</v>
      </c>
      <c r="L133" s="72">
        <f t="shared" ca="1" si="221"/>
        <v>188.80604746885038</v>
      </c>
      <c r="M133" s="72">
        <f ca="1">VLOOKUP(G133,Coef!$C$2:$F$25,4)</f>
        <v>6</v>
      </c>
      <c r="N133" s="31">
        <f ca="1">VLOOKUP(F133,Coef!$C$4:$D$23,2)</f>
        <v>17</v>
      </c>
      <c r="O133" s="31">
        <f ca="1">MOD(VLOOKUP(H133,Coef!$C$2:$G$21,5)+MOD(E133+1,2)*15,20)</f>
        <v>15</v>
      </c>
      <c r="P133" s="31">
        <f ca="1">VLOOKUP(N133,Coef!$A$27:$B$46,2)</f>
        <v>5.34</v>
      </c>
      <c r="Q133" s="31">
        <f ca="1">VLOOKUP(N133,Coef!$A$27:$C$46,3)+O133/10-0.1</f>
        <v>5.4</v>
      </c>
      <c r="R133" s="31">
        <f ca="1">IF(Q133+0.1&lt;P133,Q133+2,Q133)</f>
        <v>5.4</v>
      </c>
      <c r="S133" s="72">
        <f ca="1">M133*100000+J133</f>
        <v>696188</v>
      </c>
      <c r="T133" s="72">
        <f ca="1">R133*1000000+K133</f>
        <v>5465643</v>
      </c>
      <c r="U133" s="72">
        <f ca="1">IF(N133&lt;11,T133-10000000,T133)</f>
        <v>5465643</v>
      </c>
      <c r="V133" s="72">
        <f ca="1">U133/(6366197.724*0.9996)</f>
        <v>0.85888474865296549</v>
      </c>
      <c r="W133" s="72">
        <f ca="1">(Coef!$J$9/(1+Coef!$J$8*(COS(V133))^2)^0.5)*Coef!$J$6</f>
        <v>6387853.7984310342</v>
      </c>
      <c r="X133" s="72">
        <f ca="1">6*E133-183</f>
        <v>9</v>
      </c>
      <c r="Y133" s="72">
        <f ca="1">(S133-500000)/W133</f>
        <v>3.0712662842751211E-2</v>
      </c>
      <c r="Z133" s="72">
        <f ca="1">SIN(2*V133)</f>
        <v>0.98921887158458399</v>
      </c>
      <c r="AA133" s="72">
        <f ca="1">Z133*(COS(V133))^2</f>
        <v>0.42217654935390531</v>
      </c>
      <c r="AB133" s="72">
        <f ca="1">V133+(Z133/2)</f>
        <v>1.3534941844452575</v>
      </c>
      <c r="AC133" s="72">
        <f ca="1">(3*AB133+AA133)/4</f>
        <v>1.1206647756724193</v>
      </c>
      <c r="AD133" s="72">
        <f ca="1">(5*AC133+AA133*(COS(V133))^2)/3</f>
        <v>1.9278331375867095</v>
      </c>
      <c r="AE133" s="72">
        <f ca="1">Coef!$J$6*Coef!$J$9*(V133-(Coef!$J$10*AB133)+(Coef!$J$11*AC133)-(Coef!$J$12*AD133))</f>
        <v>5450853.2791266181</v>
      </c>
      <c r="AF133" s="72">
        <f ca="1">(U133-AE133)/W133</f>
        <v>2.3152879417832873E-3</v>
      </c>
      <c r="AG133" s="72">
        <f ca="1">((Coef!$J$8*Y133^2)/2)*(COS(V133))^2</f>
        <v>1.3565447638992378E-6</v>
      </c>
      <c r="AH133" s="72">
        <f ca="1">Y133*(1-(AG133/3))</f>
        <v>3.0712648955050555E-2</v>
      </c>
      <c r="AI133" s="72">
        <f ca="1">AF133*(1-AG133)+V133</f>
        <v>0.86120003345395701</v>
      </c>
      <c r="AJ133" s="72">
        <f ca="1">(EXP(AH133)-EXP(-AH133))/2</f>
        <v>3.0717477553157513E-2</v>
      </c>
      <c r="AK133" s="72">
        <f ca="1">ATAN(AJ133/COS(AI133))</f>
        <v>4.7111971573049374E-2</v>
      </c>
      <c r="AL133" s="72">
        <f ca="1">ATAN(COS(AK133)*TAN(AI133))</f>
        <v>0.8606512645079557</v>
      </c>
      <c r="AM133" s="72">
        <f ca="1">V133+(1+Coef!$J$8*(COS(V133))^2-(3/2)*Coef!$J$8*SIN(V133)*COS(V133)*(AL133-V133))*(AL133-V133)</f>
        <v>0.8606563298757145</v>
      </c>
      <c r="AN133" s="34" t="str">
        <f t="shared" ca="1" si="173"/>
        <v>32 696188 5465643 N</v>
      </c>
      <c r="AO133" s="33">
        <f t="shared" ca="1" si="174"/>
        <v>49.311975313097591</v>
      </c>
      <c r="AP133" s="33">
        <f t="shared" ca="1" si="175"/>
        <v>11.69931713567604</v>
      </c>
      <c r="AQ133" s="72">
        <v>285</v>
      </c>
      <c r="AR133" s="72">
        <v>810000</v>
      </c>
      <c r="AS133" s="72">
        <f t="shared" ca="1" si="163"/>
        <v>0.86065632987571461</v>
      </c>
      <c r="AT133" s="72">
        <f t="shared" ca="1" si="163"/>
        <v>0.20419160425253904</v>
      </c>
      <c r="AU133" s="72">
        <f t="shared" si="163"/>
        <v>4.9741883681838397</v>
      </c>
      <c r="AV133" s="72">
        <f t="array" aca="1" ref="AV133" ca="1">ATAN((1-f)*TAN(AS133))</f>
        <v>0.85899567849329372</v>
      </c>
      <c r="AW133" s="72">
        <f t="shared" ca="1" si="176"/>
        <v>1.3511253273742641</v>
      </c>
      <c r="AX133" s="72">
        <f t="shared" ca="1" si="177"/>
        <v>-0.63094106571413966</v>
      </c>
      <c r="AY133" s="72">
        <f t="shared" ca="1" si="166"/>
        <v>4.0565932070004253E-3</v>
      </c>
      <c r="AZ133" s="72">
        <f t="shared" ca="1" si="178"/>
        <v>1.0120965086711389E-3</v>
      </c>
      <c r="BA133" s="72">
        <f t="shared" ca="1" si="179"/>
        <v>1.0010133782300756</v>
      </c>
      <c r="BB133" s="72">
        <f t="shared" ca="1" si="180"/>
        <v>1.0120961198972866E-3</v>
      </c>
      <c r="BC133" s="72">
        <f t="shared" ca="1" si="167"/>
        <v>0.12729456090272959</v>
      </c>
      <c r="BD133" s="75">
        <f t="shared" ca="1" si="181"/>
        <v>2.8295452156512577</v>
      </c>
      <c r="BE133" s="75">
        <f t="shared" ca="1" si="182"/>
        <v>-1.2237530394468757E-4</v>
      </c>
      <c r="BF133" s="75">
        <f t="shared" ca="1" si="168"/>
        <v>0.1271721855987849</v>
      </c>
      <c r="BG133" s="75">
        <f t="shared" ca="1" si="183"/>
        <v>2.8294228403473132</v>
      </c>
      <c r="BH133" s="75">
        <f t="shared" ca="1" si="184"/>
        <v>-1.2225346848081622E-4</v>
      </c>
      <c r="BI133" s="75">
        <f t="shared" ca="1" si="169"/>
        <v>0.12717230743424876</v>
      </c>
      <c r="BJ133" s="75">
        <f t="shared" ca="1" si="185"/>
        <v>2.8294229621827767</v>
      </c>
      <c r="BK133" s="75">
        <f t="shared" ca="1" si="186"/>
        <v>-1.2225358977605063E-4</v>
      </c>
      <c r="BL133" s="75">
        <f t="shared" ca="1" si="170"/>
        <v>0.12717230731295354</v>
      </c>
      <c r="BM133" s="72">
        <f t="array" aca="1" ref="BM133" ca="1">ATAN2((1-f)*SQRT(AX133^2+(SIN(AV133)*SIN(BL133)-COS(AV133)*COS(BL133)*COS(AU133))^2),SIN(AV133)*COS(BL133)+COS(AV133)*SIN(BL133)*COS(AU133))</f>
        <v>0.88443786103044597</v>
      </c>
      <c r="BN133" s="72">
        <f t="shared" ca="1" si="187"/>
        <v>-0.19414431259411088</v>
      </c>
      <c r="BO133" s="72">
        <f t="array" aca="1" ref="BO133" ca="1">f/16*(1-AX133^2)*(4+f*(4-3*(1-AX133^2)))</f>
        <v>5.054533333865651E-4</v>
      </c>
      <c r="BP133" s="72">
        <f t="array" aca="1" ref="BP133" ca="1">BN133-(1-BO133)*f*AX133*(BL133+BO133*SIN(BL133)*(COS(BJ133)+BO133*COS(BL133)*(-1+2*COS(BJ133)^2)))</f>
        <v>-0.19387555391405303</v>
      </c>
      <c r="BQ133" s="72">
        <f t="shared" ca="1" si="188"/>
        <v>1.031605033848601E-2</v>
      </c>
      <c r="BR133" s="13">
        <f t="shared" ca="1" si="189"/>
        <v>50.674556678622579</v>
      </c>
      <c r="BS133" s="13">
        <f t="shared" ca="1" si="190"/>
        <v>0.59106614563975279</v>
      </c>
      <c r="BT133" s="15">
        <f t="shared" ca="1" si="191"/>
        <v>31</v>
      </c>
      <c r="BU133" s="15">
        <f t="shared" ca="1" si="192"/>
        <v>3</v>
      </c>
      <c r="BV133" s="15">
        <f t="shared" ca="1" si="171"/>
        <v>0.88443786103044597</v>
      </c>
      <c r="BW133" s="15">
        <f t="shared" ca="1" si="171"/>
        <v>1.0316050338486012E-2</v>
      </c>
      <c r="BX133" s="15">
        <f t="shared" ca="1" si="193"/>
        <v>5.2359877559829883E-2</v>
      </c>
      <c r="BY133" s="15">
        <f t="shared" ca="1" si="194"/>
        <v>0.63372444917908188</v>
      </c>
      <c r="BZ133" s="16">
        <f t="shared" ca="1" si="195"/>
        <v>2.7066269257909528E-3</v>
      </c>
      <c r="CA133" s="15">
        <f t="shared" ca="1" si="196"/>
        <v>6390950.5111077921</v>
      </c>
      <c r="CB133" s="15">
        <f t="shared" ca="1" si="197"/>
        <v>1.2206549221265524</v>
      </c>
      <c r="CC133" s="15">
        <f t="shared" ca="1" si="198"/>
        <v>1.4899984389117795</v>
      </c>
      <c r="CD133" s="17">
        <f t="shared" ca="1" si="199"/>
        <v>0</v>
      </c>
      <c r="CE133" s="15">
        <f t="shared" ca="1" si="200"/>
        <v>-4.2043827221343873E-2</v>
      </c>
      <c r="CF133" s="16">
        <f t="shared" ca="1" si="201"/>
        <v>-0.48729181198598859</v>
      </c>
      <c r="CG133" s="15">
        <f t="shared" ca="1" si="202"/>
        <v>3.5343905067376005</v>
      </c>
      <c r="CH133" s="15">
        <f t="shared" ca="1" si="203"/>
        <v>-19.328077321631003</v>
      </c>
      <c r="CI133" s="15">
        <f t="shared" ca="1" si="204"/>
        <v>-23.799871904028006</v>
      </c>
      <c r="CJ133" s="15">
        <f t="shared" ca="1" si="205"/>
        <v>-258.62012355667969</v>
      </c>
      <c r="CK133" s="15">
        <f t="shared" ca="1" si="206"/>
        <v>-2048.1813081152109</v>
      </c>
      <c r="CL133" s="15">
        <f t="shared" ca="1" si="207"/>
        <v>-170271.94001549718</v>
      </c>
      <c r="CM133" s="15">
        <f t="shared" ca="1" si="208"/>
        <v>5618651.3762228638</v>
      </c>
      <c r="CN133" s="15">
        <f t="shared" ca="1" si="209"/>
        <v>329796.168760509</v>
      </c>
      <c r="CO133" s="15">
        <f t="shared" ca="1" si="210"/>
        <v>5616403.9156723749</v>
      </c>
      <c r="CP133" s="15" t="str">
        <f ca="1">VLOOKUP(_xlfn.FLOOR.MATH(BR133/8+11),Coef!$B$4:$C$23,2)</f>
        <v>U</v>
      </c>
      <c r="CQ133" s="15">
        <f ca="1">_xlfn.FLOOR.MATH(CN133/100000)</f>
        <v>3</v>
      </c>
      <c r="CR133" s="15" t="str">
        <f ca="1">VLOOKUP(MOD(BT133-1,3)*8+CQ133,Coef!$A$2:$C$25,3)</f>
        <v>C</v>
      </c>
      <c r="CS133" s="15">
        <f ca="1">(MOD(_xlfn.FLOOR.MATH(CO133/100000),20))</f>
        <v>16</v>
      </c>
      <c r="CT133" s="15" t="str">
        <f ca="1">VLOOKUP(MOD(MOD(BT133+1,2)*5+CS133,20)+1,Coef!$A$2:$C$21,3)</f>
        <v>S</v>
      </c>
      <c r="CU133" s="15"/>
      <c r="CV133" s="15" t="str">
        <f t="shared" ca="1" si="172"/>
        <v>29796</v>
      </c>
      <c r="CW133" s="15" t="str">
        <f t="shared" ca="1" si="172"/>
        <v>16403</v>
      </c>
      <c r="CX133" s="18" t="str">
        <f t="shared" ca="1" si="211"/>
        <v>329796 mE 5616403 mN 31 N</v>
      </c>
      <c r="CY133" s="15" t="str">
        <f t="shared" ca="1" si="212"/>
        <v>31UCS2979616403</v>
      </c>
    </row>
    <row r="134" spans="2:103">
      <c r="B134" s="38" t="s">
        <v>1026</v>
      </c>
      <c r="C134" s="72" t="str">
        <f t="shared" si="213"/>
        <v>32UPV9623365820</v>
      </c>
      <c r="D134" s="72">
        <f t="array" aca="1" ref="D134" ca="1">MATCH(TRUE,ISERROR(VALUE(MID(C134,ROW(INDIRECT("1:"&amp;LEN(C134))),1))),0)</f>
        <v>3</v>
      </c>
      <c r="E134" s="72">
        <f t="shared" ca="1" si="214"/>
        <v>32</v>
      </c>
      <c r="F134" s="72" t="str">
        <f t="shared" ca="1" si="215"/>
        <v>U</v>
      </c>
      <c r="G134" s="72" t="str">
        <f t="shared" ca="1" si="216"/>
        <v>P</v>
      </c>
      <c r="H134" s="72" t="str">
        <f t="shared" ca="1" si="217"/>
        <v>V</v>
      </c>
      <c r="I134" s="72">
        <f t="shared" ca="1" si="218"/>
        <v>10</v>
      </c>
      <c r="J134" s="72">
        <f t="shared" ca="1" si="219"/>
        <v>96233</v>
      </c>
      <c r="K134" s="72">
        <f t="shared" ca="1" si="220"/>
        <v>65820</v>
      </c>
      <c r="L134" s="72">
        <f t="shared" ca="1" si="221"/>
        <v>188.80604746885038</v>
      </c>
      <c r="M134" s="72">
        <f ca="1">VLOOKUP(G134,Coef!$C$2:$F$25,4)</f>
        <v>6</v>
      </c>
      <c r="N134" s="31">
        <f ca="1">VLOOKUP(F134,Coef!$C$4:$D$23,2)</f>
        <v>17</v>
      </c>
      <c r="O134" s="31">
        <f ca="1">MOD(VLOOKUP(H134,Coef!$C$2:$G$21,5)+MOD(E134+1,2)*15,20)</f>
        <v>15</v>
      </c>
      <c r="P134" s="31">
        <f ca="1">VLOOKUP(N134,Coef!$A$27:$B$46,2)</f>
        <v>5.34</v>
      </c>
      <c r="Q134" s="31">
        <f ca="1">VLOOKUP(N134,Coef!$A$27:$C$46,3)+O134/10-0.1</f>
        <v>5.4</v>
      </c>
      <c r="R134" s="31">
        <f ca="1">IF(Q134+0.1&lt;P134,Q134+2,Q134)</f>
        <v>5.4</v>
      </c>
      <c r="S134" s="72">
        <f ca="1">M134*100000+J134</f>
        <v>696233</v>
      </c>
      <c r="T134" s="72">
        <f ca="1">R134*1000000+K134</f>
        <v>5465820</v>
      </c>
      <c r="U134" s="72">
        <f ca="1">IF(N134&lt;11,T134-10000000,T134)</f>
        <v>5465820</v>
      </c>
      <c r="V134" s="72">
        <f ca="1">U134/(6366197.724*0.9996)</f>
        <v>0.8589125628736366</v>
      </c>
      <c r="W134" s="72">
        <f ca="1">(Coef!$J$9/(1+Coef!$J$8*(COS(V134))^2)^0.5)*Coef!$J$6</f>
        <v>6387854.3889891561</v>
      </c>
      <c r="X134" s="72">
        <f ca="1">6*E134-183</f>
        <v>9</v>
      </c>
      <c r="Y134" s="72">
        <f ca="1">(S134-500000)/W134</f>
        <v>3.0719704622298508E-2</v>
      </c>
      <c r="Z134" s="72">
        <f ca="1">SIN(2*V134)</f>
        <v>0.98921072356855289</v>
      </c>
      <c r="AA134" s="72">
        <f ca="1">Z134*(COS(V134))^2</f>
        <v>0.42214585458245774</v>
      </c>
      <c r="AB134" s="72">
        <f ca="1">V134+(Z134/2)</f>
        <v>1.353517924657913</v>
      </c>
      <c r="AC134" s="72">
        <f ca="1">(3*AB134+AA134)/4</f>
        <v>1.1206749071390492</v>
      </c>
      <c r="AD134" s="72">
        <f ca="1">(5*AC134+AA134*(COS(V134))^2)/3</f>
        <v>1.9278417850758955</v>
      </c>
      <c r="AE134" s="72">
        <f ca="1">Coef!$J$6*Coef!$J$9*(V134-(Coef!$J$10*AB134)+(Coef!$J$11*AC134)-(Coef!$J$12*AD134))</f>
        <v>5451030.4427565113</v>
      </c>
      <c r="AF134" s="72">
        <f ca="1">(U134-AE134)/W134</f>
        <v>2.315262111951349E-3</v>
      </c>
      <c r="AG134" s="72">
        <f ca="1">((Coef!$J$8*Y134^2)/2)*(COS(V134))^2</f>
        <v>1.3570793944601537E-6</v>
      </c>
      <c r="AH134" s="72">
        <f ca="1">Y134*(1-(AG134/3))</f>
        <v>3.0719690725939126E-2</v>
      </c>
      <c r="AI134" s="72">
        <f ca="1">AF134*(1-AG134)+V134</f>
        <v>0.86122782184359348</v>
      </c>
      <c r="AJ134" s="72">
        <f ca="1">(EXP(AH134)-EXP(-AH134))/2</f>
        <v>3.0724522646203123E-2</v>
      </c>
      <c r="AK134" s="72">
        <f ca="1">ATAN(AJ134/COS(AI134))</f>
        <v>4.7124283303046528E-2</v>
      </c>
      <c r="AL134" s="72">
        <f ca="1">ATAN(COS(AK134)*TAN(AI134))</f>
        <v>0.8606787705573099</v>
      </c>
      <c r="AM134" s="72">
        <f ca="1">V134+(1+Coef!$J$8*(COS(V134))^2-(3/2)*Coef!$J$8*SIN(V134)*COS(V134)*(AL134-V134))*(AL134-V134)</f>
        <v>0.86068383471674614</v>
      </c>
      <c r="AN134" s="34" t="str">
        <f t="shared" ca="1" si="173"/>
        <v>32 696233 5465820 N</v>
      </c>
      <c r="AO134" s="33">
        <f t="shared" ca="1" si="174"/>
        <v>49.313551224404875</v>
      </c>
      <c r="AP134" s="33">
        <f t="shared" ca="1" si="175"/>
        <v>11.70002254584338</v>
      </c>
      <c r="AQ134" s="72">
        <v>285</v>
      </c>
      <c r="AR134" s="72">
        <v>810000</v>
      </c>
      <c r="AS134" s="72">
        <f t="shared" ca="1" si="163"/>
        <v>0.86068383471674614</v>
      </c>
      <c r="AT134" s="72">
        <f t="shared" ca="1" si="163"/>
        <v>0.20420391598253618</v>
      </c>
      <c r="AU134" s="72">
        <f t="shared" si="163"/>
        <v>4.9741883681838397</v>
      </c>
      <c r="AV134" s="72">
        <f t="array" aca="1" ref="AV134" ca="1">ATAN((1-f)*TAN(AS134))</f>
        <v>0.85902319703984997</v>
      </c>
      <c r="AW134" s="72">
        <f t="shared" ca="1" si="176"/>
        <v>1.3511371599302782</v>
      </c>
      <c r="AX134" s="72">
        <f t="shared" ca="1" si="177"/>
        <v>-0.63092093878440769</v>
      </c>
      <c r="AY134" s="72">
        <f t="shared" ca="1" si="166"/>
        <v>4.056764372748203E-3</v>
      </c>
      <c r="AZ134" s="72">
        <f t="shared" ca="1" si="178"/>
        <v>1.0121391271747081E-3</v>
      </c>
      <c r="BA134" s="72">
        <f t="shared" ca="1" si="179"/>
        <v>1.0010134209565804</v>
      </c>
      <c r="BB134" s="72">
        <f t="shared" ca="1" si="180"/>
        <v>1.012138738351741E-3</v>
      </c>
      <c r="BC134" s="72">
        <f t="shared" ca="1" si="167"/>
        <v>0.12729455546938417</v>
      </c>
      <c r="BD134" s="75">
        <f t="shared" ca="1" si="181"/>
        <v>2.8295688753299406</v>
      </c>
      <c r="BE134" s="75">
        <f t="shared" ca="1" si="182"/>
        <v>-1.2238138957054698E-4</v>
      </c>
      <c r="BF134" s="75">
        <f t="shared" ca="1" si="168"/>
        <v>0.12717217407981363</v>
      </c>
      <c r="BG134" s="75">
        <f t="shared" ca="1" si="183"/>
        <v>2.8294464939403698</v>
      </c>
      <c r="BH134" s="75">
        <f t="shared" ca="1" si="184"/>
        <v>-1.22259542374756E-4</v>
      </c>
      <c r="BI134" s="75">
        <f t="shared" ca="1" si="169"/>
        <v>0.1271722959270094</v>
      </c>
      <c r="BJ134" s="75">
        <f t="shared" ca="1" si="185"/>
        <v>2.8294466157875657</v>
      </c>
      <c r="BK134" s="75">
        <f t="shared" ca="1" si="186"/>
        <v>-1.2225966368731883E-4</v>
      </c>
      <c r="BL134" s="75">
        <f t="shared" ca="1" si="170"/>
        <v>0.12717229580569686</v>
      </c>
      <c r="BM134" s="72">
        <f t="array" aca="1" ref="BM134" ca="1">ATAN2((1-f)*SQRT(AX134^2+(SIN(AV134)*SIN(BL134)-COS(AV134)*COS(BL134)*COS(AU134))^2),SIN(AV134)*COS(BL134)+COS(AV134)*SIN(BL134)*COS(AU134))</f>
        <v>0.88446484357899158</v>
      </c>
      <c r="BN134" s="72">
        <f t="shared" ca="1" si="187"/>
        <v>-0.1941507536863516</v>
      </c>
      <c r="BO134" s="72">
        <f t="array" aca="1" ref="BO134" ca="1">f/16*(1-AX134^2)*(4+f*(4-3*(1-AX134^2)))</f>
        <v>5.0547462849288936E-4</v>
      </c>
      <c r="BP134" s="72">
        <f t="array" aca="1" ref="BP134" ca="1">BN134-(1-BO134)*f*AX134*(BL134+BO134*SIN(BL134)*(COS(BJ134)+BO134*COS(BL134)*(-1+2*COS(BJ134)^2)))</f>
        <v>-0.19388200361611371</v>
      </c>
      <c r="BQ134" s="72">
        <f t="shared" ca="1" si="188"/>
        <v>1.0321912366422464E-2</v>
      </c>
      <c r="BR134" s="13">
        <f t="shared" ca="1" si="189"/>
        <v>50.676102664774753</v>
      </c>
      <c r="BS134" s="13">
        <f t="shared" ca="1" si="190"/>
        <v>0.59140201509989931</v>
      </c>
      <c r="BT134" s="15">
        <f t="shared" ca="1" si="191"/>
        <v>31</v>
      </c>
      <c r="BU134" s="15">
        <f t="shared" ca="1" si="192"/>
        <v>3</v>
      </c>
      <c r="BV134" s="15">
        <f t="shared" ca="1" si="171"/>
        <v>0.88446484357899158</v>
      </c>
      <c r="BW134" s="15">
        <f t="shared" ca="1" si="171"/>
        <v>1.0321912366422464E-2</v>
      </c>
      <c r="BX134" s="15">
        <f t="shared" ca="1" si="193"/>
        <v>5.2359877559829883E-2</v>
      </c>
      <c r="BY134" s="15">
        <f t="shared" ca="1" si="194"/>
        <v>0.63370357635867725</v>
      </c>
      <c r="BZ134" s="16">
        <f t="shared" ca="1" si="195"/>
        <v>2.7064486337669731E-3</v>
      </c>
      <c r="CA134" s="15">
        <f t="shared" ca="1" si="196"/>
        <v>6390951.0792977419</v>
      </c>
      <c r="CB134" s="15">
        <f t="shared" ca="1" si="197"/>
        <v>1.2207221108432784</v>
      </c>
      <c r="CC134" s="15">
        <f t="shared" ca="1" si="198"/>
        <v>1.4901624719016693</v>
      </c>
      <c r="CD134" s="17">
        <f t="shared" ca="1" si="199"/>
        <v>0</v>
      </c>
      <c r="CE134" s="15">
        <f t="shared" ca="1" si="200"/>
        <v>-4.2037965193407419E-2</v>
      </c>
      <c r="CF134" s="16">
        <f t="shared" ca="1" si="201"/>
        <v>-0.48745602326790233</v>
      </c>
      <c r="CG134" s="15">
        <f t="shared" ca="1" si="202"/>
        <v>3.5342248652590618</v>
      </c>
      <c r="CH134" s="15">
        <f t="shared" ca="1" si="203"/>
        <v>-19.330533225895408</v>
      </c>
      <c r="CI134" s="15">
        <f t="shared" ca="1" si="204"/>
        <v>-23.809003947951442</v>
      </c>
      <c r="CJ134" s="15">
        <f t="shared" ca="1" si="205"/>
        <v>-258.61228478363302</v>
      </c>
      <c r="CK134" s="15">
        <f t="shared" ca="1" si="206"/>
        <v>-2048.4272646990962</v>
      </c>
      <c r="CL134" s="15">
        <f t="shared" ca="1" si="207"/>
        <v>-170242.60737609459</v>
      </c>
      <c r="CM134" s="15">
        <f t="shared" ca="1" si="208"/>
        <v>5618822.5526495483</v>
      </c>
      <c r="CN134" s="15">
        <f t="shared" ca="1" si="209"/>
        <v>329825.48966685584</v>
      </c>
      <c r="CO134" s="15">
        <f t="shared" ca="1" si="210"/>
        <v>5616575.0236284891</v>
      </c>
      <c r="CP134" s="15" t="str">
        <f ca="1">VLOOKUP(_xlfn.FLOOR.MATH(BR134/8+11),Coef!$B$4:$C$23,2)</f>
        <v>U</v>
      </c>
      <c r="CQ134" s="15">
        <f ca="1">_xlfn.FLOOR.MATH(CN134/100000)</f>
        <v>3</v>
      </c>
      <c r="CR134" s="15" t="str">
        <f ca="1">VLOOKUP(MOD(BT134-1,3)*8+CQ134,Coef!$A$2:$C$25,3)</f>
        <v>C</v>
      </c>
      <c r="CS134" s="15">
        <f ca="1">(MOD(_xlfn.FLOOR.MATH(CO134/100000),20))</f>
        <v>16</v>
      </c>
      <c r="CT134" s="15" t="str">
        <f ca="1">VLOOKUP(MOD(MOD(BT134+1,2)*5+CS134,20)+1,Coef!$A$2:$C$21,3)</f>
        <v>S</v>
      </c>
      <c r="CU134" s="15"/>
      <c r="CV134" s="15" t="str">
        <f t="shared" ca="1" si="172"/>
        <v>29825</v>
      </c>
      <c r="CW134" s="15" t="str">
        <f t="shared" ca="1" si="172"/>
        <v>16575</v>
      </c>
      <c r="CX134" s="18" t="str">
        <f t="shared" ca="1" si="211"/>
        <v>329825 mE 5616575 mN 31 N</v>
      </c>
      <c r="CY134" s="15" t="str">
        <f t="shared" ca="1" si="212"/>
        <v>31UCS2982516575</v>
      </c>
    </row>
    <row r="135" spans="2:103">
      <c r="B135" s="38" t="s">
        <v>1027</v>
      </c>
      <c r="C135" s="72" t="str">
        <f t="shared" si="213"/>
        <v>32UPV9639665924</v>
      </c>
      <c r="D135" s="72">
        <f t="array" aca="1" ref="D135" ca="1">MATCH(TRUE,ISERROR(VALUE(MID(C135,ROW(INDIRECT("1:"&amp;LEN(C135))),1))),0)</f>
        <v>3</v>
      </c>
      <c r="E135" s="72">
        <f t="shared" ca="1" si="214"/>
        <v>32</v>
      </c>
      <c r="F135" s="72" t="str">
        <f t="shared" ca="1" si="215"/>
        <v>U</v>
      </c>
      <c r="G135" s="72" t="str">
        <f t="shared" ca="1" si="216"/>
        <v>P</v>
      </c>
      <c r="H135" s="72" t="str">
        <f t="shared" ca="1" si="217"/>
        <v>V</v>
      </c>
      <c r="I135" s="72">
        <f t="shared" ca="1" si="218"/>
        <v>10</v>
      </c>
      <c r="J135" s="72">
        <f t="shared" ca="1" si="219"/>
        <v>96396</v>
      </c>
      <c r="K135" s="72">
        <f t="shared" ca="1" si="220"/>
        <v>65924</v>
      </c>
      <c r="L135" s="72">
        <f t="shared" ca="1" si="221"/>
        <v>188.80604746885038</v>
      </c>
      <c r="M135" s="72">
        <f ca="1">VLOOKUP(G135,Coef!$C$2:$F$25,4)</f>
        <v>6</v>
      </c>
      <c r="N135" s="31">
        <f ca="1">VLOOKUP(F135,Coef!$C$4:$D$23,2)</f>
        <v>17</v>
      </c>
      <c r="O135" s="31">
        <f ca="1">MOD(VLOOKUP(H135,Coef!$C$2:$G$21,5)+MOD(E135+1,2)*15,20)</f>
        <v>15</v>
      </c>
      <c r="P135" s="31">
        <f ca="1">VLOOKUP(N135,Coef!$A$27:$B$46,2)</f>
        <v>5.34</v>
      </c>
      <c r="Q135" s="31">
        <f ca="1">VLOOKUP(N135,Coef!$A$27:$C$46,3)+O135/10-0.1</f>
        <v>5.4</v>
      </c>
      <c r="R135" s="31">
        <f ca="1">IF(Q135+0.1&lt;P135,Q135+2,Q135)</f>
        <v>5.4</v>
      </c>
      <c r="S135" s="72">
        <f ca="1">M135*100000+J135</f>
        <v>696396</v>
      </c>
      <c r="T135" s="72">
        <f ca="1">R135*1000000+K135</f>
        <v>5465924</v>
      </c>
      <c r="U135" s="72">
        <f ca="1">IF(N135&lt;11,T135-10000000,T135)</f>
        <v>5465924</v>
      </c>
      <c r="V135" s="72">
        <f ca="1">U135/(6366197.724*0.9996)</f>
        <v>0.85892890569256197</v>
      </c>
      <c r="W135" s="72">
        <f ca="1">(Coef!$J$9/(1+Coef!$J$8*(COS(V135))^2)^0.5)*Coef!$J$6</f>
        <v>6387854.735981565</v>
      </c>
      <c r="X135" s="72">
        <f ca="1">6*E135-183</f>
        <v>9</v>
      </c>
      <c r="Y135" s="72">
        <f ca="1">(S135-500000)/W135</f>
        <v>3.0745220127461392E-2</v>
      </c>
      <c r="Z135" s="72">
        <f ca="1">SIN(2*V135)</f>
        <v>0.98920593460597939</v>
      </c>
      <c r="AA135" s="72">
        <f ca="1">Z135*(COS(V135))^2</f>
        <v>0.42212781894095974</v>
      </c>
      <c r="AB135" s="72">
        <f ca="1">V135+(Z135/2)</f>
        <v>1.3535318729955517</v>
      </c>
      <c r="AC135" s="72">
        <f ca="1">(3*AB135+AA135)/4</f>
        <v>1.1206808594819038</v>
      </c>
      <c r="AD135" s="72">
        <f ca="1">(5*AC135+AA135*(COS(V135))^2)/3</f>
        <v>1.9278468653064407</v>
      </c>
      <c r="AE135" s="72">
        <f ca="1">Coef!$J$6*Coef!$J$9*(V135-(Coef!$J$10*AB135)+(Coef!$J$11*AC135)-(Coef!$J$12*AD135))</f>
        <v>5451134.5389235448</v>
      </c>
      <c r="AF135" s="72">
        <f ca="1">(U135-AE135)/W135</f>
        <v>2.3152469315166142E-3</v>
      </c>
      <c r="AG135" s="72">
        <f ca="1">((Coef!$J$8*Y135^2)/2)*(COS(V135))^2</f>
        <v>1.3592831908234122E-6</v>
      </c>
      <c r="AH135" s="72">
        <f ca="1">Y135*(1-(AG135/3))</f>
        <v>3.074520619697442E-2</v>
      </c>
      <c r="AI135" s="72">
        <f ca="1">AF135*(1-AG135)+V135</f>
        <v>0.86124414947700234</v>
      </c>
      <c r="AJ135" s="72">
        <f ca="1">(EXP(AH135)-EXP(-AH135))/2</f>
        <v>3.0750050167656862E-2</v>
      </c>
      <c r="AK135" s="72">
        <f ca="1">ATAN(AJ135/COS(AI135))</f>
        <v>4.7164273975414929E-2</v>
      </c>
      <c r="AL135" s="72">
        <f ca="1">ATAN(COS(AK135)*TAN(AI135))</f>
        <v>0.86069416823338718</v>
      </c>
      <c r="AM135" s="72">
        <f ca="1">V135+(1+Coef!$J$8*(COS(V135))^2-(3/2)*Coef!$J$8*SIN(V135)*COS(V135)*(AL135-V135))*(AL135-V135)</f>
        <v>0.86069922949894806</v>
      </c>
      <c r="AN135" s="34" t="str">
        <f t="shared" ca="1" si="173"/>
        <v>32 696396 5465924 N</v>
      </c>
      <c r="AO135" s="33">
        <f t="shared" ca="1" si="174"/>
        <v>49.314433280451574</v>
      </c>
      <c r="AP135" s="33">
        <f t="shared" ca="1" si="175"/>
        <v>11.70231384258998</v>
      </c>
      <c r="AQ135" s="72">
        <v>285</v>
      </c>
      <c r="AR135" s="72">
        <v>810000</v>
      </c>
      <c r="AS135" s="72">
        <f t="shared" ca="1" si="163"/>
        <v>0.86069922949894817</v>
      </c>
      <c r="AT135" s="72">
        <f t="shared" ca="1" si="163"/>
        <v>0.20424390665490458</v>
      </c>
      <c r="AU135" s="72">
        <f t="shared" si="163"/>
        <v>4.9741883681838397</v>
      </c>
      <c r="AV135" s="72">
        <f t="array" aca="1" ref="AV135" ca="1">ATAN((1-f)*TAN(AS135))</f>
        <v>0.85903859949539008</v>
      </c>
      <c r="AW135" s="72">
        <f t="shared" ca="1" si="176"/>
        <v>1.351143782533722</v>
      </c>
      <c r="AX135" s="72">
        <f t="shared" ca="1" si="177"/>
        <v>-0.63090967329556125</v>
      </c>
      <c r="AY135" s="72">
        <f t="shared" ca="1" si="166"/>
        <v>4.0568601756290719E-3</v>
      </c>
      <c r="AZ135" s="72">
        <f t="shared" ca="1" si="178"/>
        <v>1.0121629810994537E-3</v>
      </c>
      <c r="BA135" s="72">
        <f t="shared" ca="1" si="179"/>
        <v>1.0010134448709562</v>
      </c>
      <c r="BB135" s="72">
        <f t="shared" ca="1" si="180"/>
        <v>1.0121625922489947E-3</v>
      </c>
      <c r="BC135" s="72">
        <f t="shared" ca="1" si="167"/>
        <v>0.12729455242829632</v>
      </c>
      <c r="BD135" s="75">
        <f t="shared" ca="1" si="181"/>
        <v>2.8295821174957405</v>
      </c>
      <c r="BE135" s="75">
        <f t="shared" ca="1" si="182"/>
        <v>-1.2238479573563877E-4</v>
      </c>
      <c r="BF135" s="75">
        <f t="shared" ca="1" si="168"/>
        <v>0.12717216763256067</v>
      </c>
      <c r="BG135" s="75">
        <f t="shared" ca="1" si="183"/>
        <v>2.8294597327000046</v>
      </c>
      <c r="BH135" s="75">
        <f t="shared" ca="1" si="184"/>
        <v>-1.222629419731774E-4</v>
      </c>
      <c r="BI135" s="75">
        <f t="shared" ca="1" si="169"/>
        <v>0.12717228948632314</v>
      </c>
      <c r="BJ135" s="75">
        <f t="shared" ca="1" si="185"/>
        <v>2.8294598545537673</v>
      </c>
      <c r="BK135" s="75">
        <f t="shared" ca="1" si="186"/>
        <v>-1.2226306329543978E-4</v>
      </c>
      <c r="BL135" s="75">
        <f t="shared" ca="1" si="170"/>
        <v>0.12717228936500088</v>
      </c>
      <c r="BM135" s="72">
        <f t="array" aca="1" ref="BM135" ca="1">ATAN2((1-f)*SQRT(AX135^2+(SIN(AV135)*SIN(BL135)-COS(AV135)*COS(BL135)*COS(AU135))^2),SIN(AV135)*COS(BL135)+COS(AV135)*SIN(BL135)*COS(AU135))</f>
        <v>0.88447994601314994</v>
      </c>
      <c r="BN135" s="72">
        <f t="shared" ca="1" si="187"/>
        <v>-0.19415435908912193</v>
      </c>
      <c r="BO135" s="72">
        <f t="array" aca="1" ref="BO135" ca="1">f/16*(1-AX135^2)*(4+f*(4-3*(1-AX135^2)))</f>
        <v>5.0548654753836185E-4</v>
      </c>
      <c r="BP135" s="72">
        <f t="array" aca="1" ref="BP135" ca="1">BN135-(1-BO135)*f*AX135*(BL135+BO135*SIN(BL135)*(COS(BJ135)+BO135*COS(BL135)*(-1+2*COS(BJ135)^2)))</f>
        <v>-0.19388561383798966</v>
      </c>
      <c r="BQ135" s="72">
        <f t="shared" ca="1" si="188"/>
        <v>1.0358292816914916E-2</v>
      </c>
      <c r="BR135" s="13">
        <f t="shared" ca="1" si="189"/>
        <v>50.676967970512393</v>
      </c>
      <c r="BS135" s="13">
        <f t="shared" ca="1" si="190"/>
        <v>0.59348646136990146</v>
      </c>
      <c r="BT135" s="15">
        <f t="shared" ca="1" si="191"/>
        <v>31</v>
      </c>
      <c r="BU135" s="15">
        <f t="shared" ca="1" si="192"/>
        <v>3</v>
      </c>
      <c r="BV135" s="15">
        <f t="shared" ca="1" si="171"/>
        <v>0.88447994601314994</v>
      </c>
      <c r="BW135" s="15">
        <f t="shared" ca="1" si="171"/>
        <v>1.0358292816914918E-2</v>
      </c>
      <c r="BX135" s="15">
        <f t="shared" ca="1" si="193"/>
        <v>5.2359877559829883E-2</v>
      </c>
      <c r="BY135" s="15">
        <f t="shared" ca="1" si="194"/>
        <v>0.63369189340629517</v>
      </c>
      <c r="BZ135" s="16">
        <f t="shared" ca="1" si="195"/>
        <v>2.7063488425705024E-3</v>
      </c>
      <c r="CA135" s="15">
        <f t="shared" ca="1" si="196"/>
        <v>6390951.397317389</v>
      </c>
      <c r="CB135" s="15">
        <f t="shared" ca="1" si="197"/>
        <v>1.220759719051397</v>
      </c>
      <c r="CC135" s="15">
        <f t="shared" ca="1" si="198"/>
        <v>1.4902542916584458</v>
      </c>
      <c r="CD135" s="17">
        <f t="shared" ca="1" si="199"/>
        <v>0</v>
      </c>
      <c r="CE135" s="15">
        <f t="shared" ca="1" si="200"/>
        <v>-4.2001584742914967E-2</v>
      </c>
      <c r="CF135" s="16">
        <f t="shared" ca="1" si="201"/>
        <v>-0.48754794281587532</v>
      </c>
      <c r="CG135" s="15">
        <f t="shared" ca="1" si="202"/>
        <v>3.5341321452209193</v>
      </c>
      <c r="CH135" s="15">
        <f t="shared" ca="1" si="203"/>
        <v>-19.331907929562419</v>
      </c>
      <c r="CI135" s="15">
        <f t="shared" ca="1" si="204"/>
        <v>-23.814115707420044</v>
      </c>
      <c r="CJ135" s="15">
        <f t="shared" ca="1" si="205"/>
        <v>-258.60789282084539</v>
      </c>
      <c r="CK135" s="15">
        <f t="shared" ca="1" si="206"/>
        <v>-2048.5649296803399</v>
      </c>
      <c r="CL135" s="15">
        <f t="shared" ca="1" si="207"/>
        <v>-170092.164321844</v>
      </c>
      <c r="CM135" s="15">
        <f t="shared" ca="1" si="208"/>
        <v>5618914.0030463673</v>
      </c>
      <c r="CN135" s="15">
        <f t="shared" ca="1" si="209"/>
        <v>329975.87254388473</v>
      </c>
      <c r="CO135" s="15">
        <f t="shared" ca="1" si="210"/>
        <v>5616666.4374451488</v>
      </c>
      <c r="CP135" s="15" t="str">
        <f ca="1">VLOOKUP(_xlfn.FLOOR.MATH(BR135/8+11),Coef!$B$4:$C$23,2)</f>
        <v>U</v>
      </c>
      <c r="CQ135" s="15">
        <f ca="1">_xlfn.FLOOR.MATH(CN135/100000)</f>
        <v>3</v>
      </c>
      <c r="CR135" s="15" t="str">
        <f ca="1">VLOOKUP(MOD(BT135-1,3)*8+CQ135,Coef!$A$2:$C$25,3)</f>
        <v>C</v>
      </c>
      <c r="CS135" s="15">
        <f ca="1">(MOD(_xlfn.FLOOR.MATH(CO135/100000),20))</f>
        <v>16</v>
      </c>
      <c r="CT135" s="15" t="str">
        <f ca="1">VLOOKUP(MOD(MOD(BT135+1,2)*5+CS135,20)+1,Coef!$A$2:$C$21,3)</f>
        <v>S</v>
      </c>
      <c r="CU135" s="15"/>
      <c r="CV135" s="15" t="str">
        <f t="shared" ca="1" si="172"/>
        <v>29975</v>
      </c>
      <c r="CW135" s="15" t="str">
        <f t="shared" ca="1" si="172"/>
        <v>16666</v>
      </c>
      <c r="CX135" s="18" t="str">
        <f t="shared" ca="1" si="211"/>
        <v>329975 mE 5616666 mN 31 N</v>
      </c>
      <c r="CY135" s="15" t="str">
        <f t="shared" ca="1" si="212"/>
        <v>31UCS2997516666</v>
      </c>
    </row>
    <row r="136" spans="2:103">
      <c r="B136" s="38" t="s">
        <v>1028</v>
      </c>
      <c r="C136" s="72" t="str">
        <f t="shared" si="213"/>
        <v>32UPV9617166113</v>
      </c>
      <c r="D136" s="72">
        <f t="array" aca="1" ref="D136" ca="1">MATCH(TRUE,ISERROR(VALUE(MID(C136,ROW(INDIRECT("1:"&amp;LEN(C136))),1))),0)</f>
        <v>3</v>
      </c>
      <c r="E136" s="72">
        <f t="shared" ca="1" si="214"/>
        <v>32</v>
      </c>
      <c r="F136" s="72" t="str">
        <f t="shared" ca="1" si="215"/>
        <v>U</v>
      </c>
      <c r="G136" s="72" t="str">
        <f t="shared" ca="1" si="216"/>
        <v>P</v>
      </c>
      <c r="H136" s="72" t="str">
        <f t="shared" ca="1" si="217"/>
        <v>V</v>
      </c>
      <c r="I136" s="72">
        <f t="shared" ca="1" si="218"/>
        <v>10</v>
      </c>
      <c r="J136" s="72">
        <f t="shared" ca="1" si="219"/>
        <v>96171</v>
      </c>
      <c r="K136" s="72">
        <f t="shared" ca="1" si="220"/>
        <v>66113</v>
      </c>
      <c r="L136" s="72">
        <f t="shared" ca="1" si="221"/>
        <v>188.80604746885038</v>
      </c>
      <c r="M136" s="72">
        <f ca="1">VLOOKUP(G136,Coef!$C$2:$F$25,4)</f>
        <v>6</v>
      </c>
      <c r="N136" s="31">
        <f ca="1">VLOOKUP(F136,Coef!$C$4:$D$23,2)</f>
        <v>17</v>
      </c>
      <c r="O136" s="31">
        <f ca="1">MOD(VLOOKUP(H136,Coef!$C$2:$G$21,5)+MOD(E136+1,2)*15,20)</f>
        <v>15</v>
      </c>
      <c r="P136" s="31">
        <f ca="1">VLOOKUP(N136,Coef!$A$27:$B$46,2)</f>
        <v>5.34</v>
      </c>
      <c r="Q136" s="31">
        <f ca="1">VLOOKUP(N136,Coef!$A$27:$C$46,3)+O136/10-0.1</f>
        <v>5.4</v>
      </c>
      <c r="R136" s="31">
        <f ca="1">IF(Q136+0.1&lt;P136,Q136+2,Q136)</f>
        <v>5.4</v>
      </c>
      <c r="S136" s="72">
        <f ca="1">M136*100000+J136</f>
        <v>696171</v>
      </c>
      <c r="T136" s="72">
        <f ca="1">R136*1000000+K136</f>
        <v>5466113</v>
      </c>
      <c r="U136" s="72">
        <f ca="1">IF(N136&lt;11,T136-10000000,T136)</f>
        <v>5466113</v>
      </c>
      <c r="V136" s="72">
        <f ca="1">U136/(6366197.724*0.9996)</f>
        <v>0.85895860562310911</v>
      </c>
      <c r="W136" s="72">
        <f ca="1">(Coef!$J$9/(1+Coef!$J$8*(COS(V136))^2)^0.5)*Coef!$J$6</f>
        <v>6387855.3665693849</v>
      </c>
      <c r="X136" s="72">
        <f ca="1">6*E136-183</f>
        <v>9</v>
      </c>
      <c r="Y136" s="72">
        <f ca="1">(S136-500000)/W136</f>
        <v>3.0709994003097502E-2</v>
      </c>
      <c r="Z136" s="72">
        <f ca="1">SIN(2*V136)</f>
        <v>0.98919722888204786</v>
      </c>
      <c r="AA136" s="72">
        <f ca="1">Z136*(COS(V136))^2</f>
        <v>0.42209504207113063</v>
      </c>
      <c r="AB136" s="72">
        <f ca="1">V136+(Z136/2)</f>
        <v>1.353557220064133</v>
      </c>
      <c r="AC136" s="72">
        <f ca="1">(3*AB136+AA136)/4</f>
        <v>1.1206916755658825</v>
      </c>
      <c r="AD136" s="72">
        <f ca="1">(5*AC136+AA136*(COS(V136))^2)/3</f>
        <v>1.9278560961705387</v>
      </c>
      <c r="AE136" s="72">
        <f ca="1">Coef!$J$6*Coef!$J$9*(V136-(Coef!$J$10*AB136)+(Coef!$J$11*AC136)-(Coef!$J$12*AD136))</f>
        <v>5451323.7137320628</v>
      </c>
      <c r="AF136" s="72">
        <f ca="1">(U136-AE136)/W136</f>
        <v>2.3152193372029629E-3</v>
      </c>
      <c r="AG136" s="72">
        <f ca="1">((Coef!$J$8*Y136^2)/2)*(COS(V136))^2</f>
        <v>1.3560768286599187E-6</v>
      </c>
      <c r="AH136" s="72">
        <f ca="1">Y136*(1-(AG136/3))</f>
        <v>3.0709980121393747E-2</v>
      </c>
      <c r="AI136" s="72">
        <f ca="1">AF136*(1-AG136)+V136</f>
        <v>0.86127382182069678</v>
      </c>
      <c r="AJ136" s="72">
        <f ca="1">(EXP(AH136)-EXP(-AH136))/2</f>
        <v>3.0714807460800075E-2</v>
      </c>
      <c r="AK136" s="72">
        <f ca="1">ATAN(AJ136/COS(AI136))</f>
        <v>4.7111924344892392E-2</v>
      </c>
      <c r="AL136" s="72">
        <f ca="1">ATAN(COS(AK136)*TAN(AI136))</f>
        <v>0.86072506630959078</v>
      </c>
      <c r="AM136" s="72">
        <f ca="1">V136+(1+Coef!$J$8*(COS(V136))^2-(3/2)*Coef!$J$8*SIN(V136)*COS(V136)*(AL136-V136))*(AL136-V136)</f>
        <v>0.86073013065020376</v>
      </c>
      <c r="AN136" s="34" t="str">
        <f t="shared" ca="1" si="173"/>
        <v>32 696171 5466113 N</v>
      </c>
      <c r="AO136" s="33">
        <f t="shared" ca="1" si="174"/>
        <v>49.316203786000614</v>
      </c>
      <c r="AP136" s="33">
        <f t="shared" ca="1" si="175"/>
        <v>11.699314429701969</v>
      </c>
      <c r="AQ136" s="72">
        <v>285</v>
      </c>
      <c r="AR136" s="72">
        <v>810000</v>
      </c>
      <c r="AS136" s="72">
        <f t="shared" ca="1" si="163"/>
        <v>0.86073013065020376</v>
      </c>
      <c r="AT136" s="72">
        <f t="shared" ca="1" si="163"/>
        <v>0.20419155702438205</v>
      </c>
      <c r="AU136" s="72">
        <f t="shared" si="163"/>
        <v>4.9741883681838397</v>
      </c>
      <c r="AV136" s="72">
        <f t="array" aca="1" ref="AV136" ca="1">ATAN((1-f)*TAN(AS136))</f>
        <v>0.85906951605369586</v>
      </c>
      <c r="AW136" s="72">
        <f t="shared" ca="1" si="176"/>
        <v>1.351157075273635</v>
      </c>
      <c r="AX136" s="72">
        <f t="shared" ca="1" si="177"/>
        <v>-0.63088706020638796</v>
      </c>
      <c r="AY136" s="72">
        <f t="shared" ca="1" si="166"/>
        <v>4.0570524745121963E-3</v>
      </c>
      <c r="AZ136" s="72">
        <f t="shared" ca="1" si="178"/>
        <v>1.0122108615221901E-3</v>
      </c>
      <c r="BA136" s="72">
        <f t="shared" ca="1" si="179"/>
        <v>1.001013492872723</v>
      </c>
      <c r="BB136" s="72">
        <f t="shared" ca="1" si="180"/>
        <v>1.0122104726165448E-3</v>
      </c>
      <c r="BC136" s="72">
        <f t="shared" ca="1" si="167"/>
        <v>0.12729454632411943</v>
      </c>
      <c r="BD136" s="75">
        <f t="shared" ca="1" si="181"/>
        <v>2.8296086968713894</v>
      </c>
      <c r="BE136" s="75">
        <f t="shared" ca="1" si="182"/>
        <v>-1.2239163268756791E-4</v>
      </c>
      <c r="BF136" s="75">
        <f t="shared" ca="1" si="168"/>
        <v>0.12717215469143187</v>
      </c>
      <c r="BG136" s="75">
        <f t="shared" ca="1" si="183"/>
        <v>2.829486305238702</v>
      </c>
      <c r="BH136" s="75">
        <f t="shared" ca="1" si="184"/>
        <v>-1.2226976574378399E-4</v>
      </c>
      <c r="BI136" s="75">
        <f t="shared" ca="1" si="169"/>
        <v>0.12717227655837565</v>
      </c>
      <c r="BJ136" s="75">
        <f t="shared" ca="1" si="185"/>
        <v>2.8294864271056457</v>
      </c>
      <c r="BK136" s="75">
        <f t="shared" ca="1" si="186"/>
        <v>-1.2226988708551699E-4</v>
      </c>
      <c r="BL136" s="75">
        <f t="shared" ca="1" si="170"/>
        <v>0.12717227643703391</v>
      </c>
      <c r="BM136" s="72">
        <f t="array" aca="1" ref="BM136" ca="1">ATAN2((1-f)*SQRT(AX136^2+(SIN(AV136)*SIN(BL136)-COS(AV136)*COS(BL136)*COS(AU136))^2),SIN(AV136)*COS(BL136)+COS(AV136)*SIN(BL136)*COS(AU136))</f>
        <v>0.88451026031718716</v>
      </c>
      <c r="BN136" s="72">
        <f t="shared" ca="1" si="187"/>
        <v>-0.19416159656490262</v>
      </c>
      <c r="BO136" s="72">
        <f t="array" aca="1" ref="BO136" ca="1">f/16*(1-AX136^2)*(4+f*(4-3*(1-AX136^2)))</f>
        <v>5.0551047185948045E-4</v>
      </c>
      <c r="BP136" s="72">
        <f t="array" aca="1" ref="BP136" ca="1">BN136-(1-BO136)*f*AX136*(BL136+BO136*SIN(BL136)*(COS(BJ136)+BO136*COS(BL136)*(-1+2*COS(BJ136)^2)))</f>
        <v>-0.19389286098710348</v>
      </c>
      <c r="BQ136" s="72">
        <f t="shared" ca="1" si="188"/>
        <v>1.0298696037278565E-2</v>
      </c>
      <c r="BR136" s="13">
        <f t="shared" ca="1" si="189"/>
        <v>50.678704852192602</v>
      </c>
      <c r="BS136" s="13">
        <f t="shared" ca="1" si="190"/>
        <v>0.59007181742416737</v>
      </c>
      <c r="BT136" s="15">
        <f t="shared" ca="1" si="191"/>
        <v>31</v>
      </c>
      <c r="BU136" s="15">
        <f t="shared" ca="1" si="192"/>
        <v>3</v>
      </c>
      <c r="BV136" s="15">
        <f t="shared" ca="1" si="171"/>
        <v>0.88451026031718716</v>
      </c>
      <c r="BW136" s="15">
        <f t="shared" ca="1" si="171"/>
        <v>1.0298696037278567E-2</v>
      </c>
      <c r="BX136" s="15">
        <f t="shared" ca="1" si="193"/>
        <v>5.2359877559829883E-2</v>
      </c>
      <c r="BY136" s="15">
        <f t="shared" ca="1" si="194"/>
        <v>0.63366844240794051</v>
      </c>
      <c r="BZ136" s="16">
        <f t="shared" ca="1" si="195"/>
        <v>2.7061485388943391E-3</v>
      </c>
      <c r="CA136" s="15">
        <f t="shared" ca="1" si="196"/>
        <v>6390952.0356554482</v>
      </c>
      <c r="CB136" s="15">
        <f t="shared" ca="1" si="197"/>
        <v>1.2208352121708821</v>
      </c>
      <c r="CC136" s="15">
        <f t="shared" ca="1" si="198"/>
        <v>1.4904386152763227</v>
      </c>
      <c r="CD136" s="17">
        <f t="shared" ca="1" si="199"/>
        <v>0</v>
      </c>
      <c r="CE136" s="15">
        <f t="shared" ca="1" si="200"/>
        <v>-4.2061181522551318E-2</v>
      </c>
      <c r="CF136" s="16">
        <f t="shared" ca="1" si="201"/>
        <v>-0.48773246673742837</v>
      </c>
      <c r="CG136" s="15">
        <f t="shared" ca="1" si="202"/>
        <v>3.533946014533385</v>
      </c>
      <c r="CH136" s="15">
        <f t="shared" ca="1" si="203"/>
        <v>-19.334667529222067</v>
      </c>
      <c r="CI136" s="15">
        <f t="shared" ca="1" si="204"/>
        <v>-23.824377247362214</v>
      </c>
      <c r="CJ136" s="15">
        <f t="shared" ca="1" si="205"/>
        <v>-258.59906728940376</v>
      </c>
      <c r="CK136" s="15">
        <f t="shared" ca="1" si="206"/>
        <v>-2048.8412579066089</v>
      </c>
      <c r="CL136" s="15">
        <f t="shared" ca="1" si="207"/>
        <v>-170327.19362715952</v>
      </c>
      <c r="CM136" s="15">
        <f t="shared" ca="1" si="208"/>
        <v>5619115.0349551281</v>
      </c>
      <c r="CN136" s="15">
        <f t="shared" ca="1" si="209"/>
        <v>329740.93725029135</v>
      </c>
      <c r="CO136" s="15">
        <f t="shared" ca="1" si="210"/>
        <v>5616867.3889411464</v>
      </c>
      <c r="CP136" s="15" t="str">
        <f ca="1">VLOOKUP(_xlfn.FLOOR.MATH(BR136/8+11),Coef!$B$4:$C$23,2)</f>
        <v>U</v>
      </c>
      <c r="CQ136" s="15">
        <f ca="1">_xlfn.FLOOR.MATH(CN136/100000)</f>
        <v>3</v>
      </c>
      <c r="CR136" s="15" t="str">
        <f ca="1">VLOOKUP(MOD(BT136-1,3)*8+CQ136,Coef!$A$2:$C$25,3)</f>
        <v>C</v>
      </c>
      <c r="CS136" s="15">
        <f ca="1">(MOD(_xlfn.FLOOR.MATH(CO136/100000),20))</f>
        <v>16</v>
      </c>
      <c r="CT136" s="15" t="str">
        <f ca="1">VLOOKUP(MOD(MOD(BT136+1,2)*5+CS136,20)+1,Coef!$A$2:$C$21,3)</f>
        <v>S</v>
      </c>
      <c r="CU136" s="15"/>
      <c r="CV136" s="15" t="str">
        <f t="shared" ca="1" si="172"/>
        <v>29740</v>
      </c>
      <c r="CW136" s="15" t="str">
        <f t="shared" ca="1" si="172"/>
        <v>16867</v>
      </c>
      <c r="CX136" s="18" t="str">
        <f t="shared" ca="1" si="211"/>
        <v>329740 mE 5616867 mN 31 N</v>
      </c>
      <c r="CY136" s="15" t="str">
        <f t="shared" ca="1" si="212"/>
        <v>31UCS2974016867</v>
      </c>
    </row>
    <row r="137" spans="2:103">
      <c r="B137" s="38" t="s">
        <v>1029</v>
      </c>
      <c r="C137" s="72" t="str">
        <f t="shared" si="213"/>
        <v>32UPV9624166310</v>
      </c>
      <c r="D137" s="72">
        <f t="array" aca="1" ref="D137" ca="1">MATCH(TRUE,ISERROR(VALUE(MID(C137,ROW(INDIRECT("1:"&amp;LEN(C137))),1))),0)</f>
        <v>3</v>
      </c>
      <c r="E137" s="72">
        <f t="shared" ca="1" si="214"/>
        <v>32</v>
      </c>
      <c r="F137" s="72" t="str">
        <f t="shared" ca="1" si="215"/>
        <v>U</v>
      </c>
      <c r="G137" s="72" t="str">
        <f t="shared" ca="1" si="216"/>
        <v>P</v>
      </c>
      <c r="H137" s="72" t="str">
        <f t="shared" ca="1" si="217"/>
        <v>V</v>
      </c>
      <c r="I137" s="72">
        <f t="shared" ca="1" si="218"/>
        <v>10</v>
      </c>
      <c r="J137" s="72">
        <f t="shared" ca="1" si="219"/>
        <v>96241</v>
      </c>
      <c r="K137" s="72">
        <f t="shared" ca="1" si="220"/>
        <v>66310</v>
      </c>
      <c r="L137" s="72">
        <f t="shared" ca="1" si="221"/>
        <v>188.80604746885038</v>
      </c>
      <c r="M137" s="72">
        <f ca="1">VLOOKUP(G137,Coef!$C$2:$F$25,4)</f>
        <v>6</v>
      </c>
      <c r="N137" s="31">
        <f ca="1">VLOOKUP(F137,Coef!$C$4:$D$23,2)</f>
        <v>17</v>
      </c>
      <c r="O137" s="31">
        <f ca="1">MOD(VLOOKUP(H137,Coef!$C$2:$G$21,5)+MOD(E137+1,2)*15,20)</f>
        <v>15</v>
      </c>
      <c r="P137" s="31">
        <f ca="1">VLOOKUP(N137,Coef!$A$27:$B$46,2)</f>
        <v>5.34</v>
      </c>
      <c r="Q137" s="31">
        <f ca="1">VLOOKUP(N137,Coef!$A$27:$C$46,3)+O137/10-0.1</f>
        <v>5.4</v>
      </c>
      <c r="R137" s="31">
        <f ca="1">IF(Q137+0.1&lt;P137,Q137+2,Q137)</f>
        <v>5.4</v>
      </c>
      <c r="S137" s="72">
        <f ca="1">M137*100000+J137</f>
        <v>696241</v>
      </c>
      <c r="T137" s="72">
        <f ca="1">R137*1000000+K137</f>
        <v>5466310</v>
      </c>
      <c r="U137" s="72">
        <f ca="1">IF(N137&lt;11,T137-10000000,T137)</f>
        <v>5466310</v>
      </c>
      <c r="V137" s="72">
        <f ca="1">U137/(6366197.724*0.9996)</f>
        <v>0.85898956269357363</v>
      </c>
      <c r="W137" s="72">
        <f ca="1">(Coef!$J$9/(1+Coef!$J$8*(COS(V137))^2)^0.5)*Coef!$J$6</f>
        <v>6387856.0238430426</v>
      </c>
      <c r="X137" s="72">
        <f ca="1">6*E137-183</f>
        <v>9</v>
      </c>
      <c r="Y137" s="72">
        <f ca="1">(S137-500000)/W137</f>
        <v>3.0720949136536439E-2</v>
      </c>
      <c r="Z137" s="72">
        <f ca="1">SIN(2*V137)</f>
        <v>0.98918815094690982</v>
      </c>
      <c r="AA137" s="72">
        <f ca="1">Z137*(COS(V137))^2</f>
        <v>0.42206087705225259</v>
      </c>
      <c r="AB137" s="72">
        <f ca="1">V137+(Z137/2)</f>
        <v>1.3535836381670285</v>
      </c>
      <c r="AC137" s="72">
        <f ca="1">(3*AB137+AA137)/4</f>
        <v>1.1207029478883344</v>
      </c>
      <c r="AD137" s="72">
        <f ca="1">(5*AC137+AA137*(COS(V137))^2)/3</f>
        <v>1.9278657157298251</v>
      </c>
      <c r="AE137" s="72">
        <f ca="1">Coef!$J$6*Coef!$J$9*(V137-(Coef!$J$10*AB137)+(Coef!$J$11*AC137)-(Coef!$J$12*AD137))</f>
        <v>5451520.8959995154</v>
      </c>
      <c r="AF137" s="72">
        <f ca="1">(U137-AE137)/W137</f>
        <v>2.3151905655486573E-3</v>
      </c>
      <c r="AG137" s="72">
        <f ca="1">((Coef!$J$8*Y137^2)/2)*(COS(V137))^2</f>
        <v>1.3569471155721458E-6</v>
      </c>
      <c r="AH137" s="72">
        <f ca="1">Y137*(1-(AG137/3))</f>
        <v>3.0720935240968666E-2</v>
      </c>
      <c r="AI137" s="72">
        <f ca="1">AF137*(1-AG137)+V137</f>
        <v>0.86130475011753116</v>
      </c>
      <c r="AJ137" s="72">
        <f ca="1">(EXP(AH137)-EXP(-AH137))/2</f>
        <v>3.07257677485267E-2</v>
      </c>
      <c r="AK137" s="72">
        <f ca="1">ATAN(AJ137/COS(AI137))</f>
        <v>4.7130405945986484E-2</v>
      </c>
      <c r="AL137" s="72">
        <f ca="1">ATAN(COS(AK137)*TAN(AI137))</f>
        <v>0.86075556895976624</v>
      </c>
      <c r="AM137" s="72">
        <f ca="1">V137+(1+Coef!$J$8*(COS(V137))^2-(3/2)*Coef!$J$8*SIN(V137)*COS(V137)*(AL137-V137))*(AL137-V137)</f>
        <v>0.86076063163726935</v>
      </c>
      <c r="AN137" s="34" t="str">
        <f t="shared" ca="1" si="173"/>
        <v>32 696241 5466310 N</v>
      </c>
      <c r="AO137" s="33">
        <f t="shared" ca="1" si="174"/>
        <v>49.31795136383046</v>
      </c>
      <c r="AP137" s="33">
        <f t="shared" ca="1" si="175"/>
        <v>11.700373347443305</v>
      </c>
      <c r="AQ137" s="72">
        <v>285</v>
      </c>
      <c r="AR137" s="72">
        <v>810000</v>
      </c>
      <c r="AS137" s="72">
        <f t="shared" ca="1" si="163"/>
        <v>0.86076063163726946</v>
      </c>
      <c r="AT137" s="72">
        <f t="shared" ca="1" si="163"/>
        <v>0.20421003862547613</v>
      </c>
      <c r="AU137" s="72">
        <f t="shared" si="163"/>
        <v>4.9741883681838397</v>
      </c>
      <c r="AV137" s="72">
        <f t="array" aca="1" ref="AV137" ca="1">ATAN((1-f)*TAN(AS137))</f>
        <v>0.85910003225451803</v>
      </c>
      <c r="AW137" s="72">
        <f t="shared" ca="1" si="176"/>
        <v>1.3511701952598474</v>
      </c>
      <c r="AX137" s="72">
        <f t="shared" ca="1" si="177"/>
        <v>-0.63086473935662135</v>
      </c>
      <c r="AY137" s="72">
        <f t="shared" ca="1" si="166"/>
        <v>4.0572422814684744E-3</v>
      </c>
      <c r="AZ137" s="72">
        <f t="shared" ca="1" si="178"/>
        <v>1.0122581214720584E-3</v>
      </c>
      <c r="BA137" s="72">
        <f t="shared" ca="1" si="179"/>
        <v>1.0010135402524503</v>
      </c>
      <c r="BB137" s="72">
        <f t="shared" ca="1" si="180"/>
        <v>1.0122577325119367E-3</v>
      </c>
      <c r="BC137" s="72">
        <f t="shared" ca="1" si="167"/>
        <v>0.12729454029904522</v>
      </c>
      <c r="BD137" s="75">
        <f t="shared" ca="1" si="181"/>
        <v>2.8296349308187398</v>
      </c>
      <c r="BE137" s="75">
        <f t="shared" ca="1" si="182"/>
        <v>-1.2239838101403444E-4</v>
      </c>
      <c r="BF137" s="75">
        <f t="shared" ca="1" si="168"/>
        <v>0.1271721419180312</v>
      </c>
      <c r="BG137" s="75">
        <f t="shared" ca="1" si="183"/>
        <v>2.8295125324377262</v>
      </c>
      <c r="BH137" s="75">
        <f t="shared" ca="1" si="184"/>
        <v>-1.2227650105912076E-4</v>
      </c>
      <c r="BI137" s="75">
        <f t="shared" ca="1" si="169"/>
        <v>0.1271722637979861</v>
      </c>
      <c r="BJ137" s="75">
        <f t="shared" ca="1" si="185"/>
        <v>2.8295126543176807</v>
      </c>
      <c r="BK137" s="75">
        <f t="shared" ca="1" si="186"/>
        <v>-1.2227662242007397E-4</v>
      </c>
      <c r="BL137" s="75">
        <f t="shared" ca="1" si="170"/>
        <v>0.12717226367662515</v>
      </c>
      <c r="BM137" s="72">
        <f t="array" aca="1" ref="BM137" ca="1">ATAN2((1-f)*SQRT(AX137^2+(SIN(AV137)*SIN(BL137)-COS(AV137)*COS(BL137)*COS(AU137))^2),SIN(AV137)*COS(BL137)+COS(AV137)*SIN(BL137)*COS(AU137))</f>
        <v>0.88454018201458451</v>
      </c>
      <c r="BN137" s="72">
        <f t="shared" ca="1" si="187"/>
        <v>-0.19416874101978387</v>
      </c>
      <c r="BO137" s="72">
        <f t="array" aca="1" ref="BO137" ca="1">f/16*(1-AX137^2)*(4+f*(4-3*(1-AX137^2)))</f>
        <v>5.0553408615120995E-4</v>
      </c>
      <c r="BP137" s="72">
        <f t="array" aca="1" ref="BP137" ca="1">BN137-(1-BO137)*f*AX137*(BL137+BO137*SIN(BL137)*(COS(BJ137)+BO137*COS(BL137)*(-1+2*COS(BJ137)^2)))</f>
        <v>-0.19390001499030049</v>
      </c>
      <c r="BQ137" s="72">
        <f t="shared" ca="1" si="188"/>
        <v>1.0310023635175636E-2</v>
      </c>
      <c r="BR137" s="13">
        <f t="shared" ca="1" si="189"/>
        <v>50.680419239169339</v>
      </c>
      <c r="BS137" s="13">
        <f t="shared" ca="1" si="190"/>
        <v>0.59072084097569078</v>
      </c>
      <c r="BT137" s="15">
        <f t="shared" ca="1" si="191"/>
        <v>31</v>
      </c>
      <c r="BU137" s="15">
        <f t="shared" ca="1" si="192"/>
        <v>3</v>
      </c>
      <c r="BV137" s="15">
        <f t="shared" ca="1" si="171"/>
        <v>0.8845401820145844</v>
      </c>
      <c r="BW137" s="15">
        <f t="shared" ca="1" si="171"/>
        <v>1.0310023635175638E-2</v>
      </c>
      <c r="BX137" s="15">
        <f t="shared" ca="1" si="193"/>
        <v>5.2359877559829883E-2</v>
      </c>
      <c r="BY137" s="15">
        <f t="shared" ca="1" si="194"/>
        <v>0.63364529455712493</v>
      </c>
      <c r="BZ137" s="16">
        <f t="shared" ca="1" si="195"/>
        <v>2.7059508317834068E-3</v>
      </c>
      <c r="CA137" s="15">
        <f t="shared" ca="1" si="196"/>
        <v>6390952.6657188283</v>
      </c>
      <c r="CB137" s="15">
        <f t="shared" ca="1" si="197"/>
        <v>1.2209097330437444</v>
      </c>
      <c r="CC137" s="15">
        <f t="shared" ca="1" si="198"/>
        <v>1.4906205762409472</v>
      </c>
      <c r="CD137" s="17">
        <f t="shared" ca="1" si="199"/>
        <v>0</v>
      </c>
      <c r="CE137" s="15">
        <f t="shared" ca="1" si="200"/>
        <v>-4.2049853924654247E-2</v>
      </c>
      <c r="CF137" s="16">
        <f t="shared" ca="1" si="201"/>
        <v>-0.4879146254091638</v>
      </c>
      <c r="CG137" s="15">
        <f t="shared" ca="1" si="202"/>
        <v>3.5337622699247198</v>
      </c>
      <c r="CH137" s="15">
        <f t="shared" ca="1" si="203"/>
        <v>-19.337391691066333</v>
      </c>
      <c r="CI137" s="15">
        <f t="shared" ca="1" si="204"/>
        <v>-23.834507171170898</v>
      </c>
      <c r="CJ137" s="15">
        <f t="shared" ca="1" si="205"/>
        <v>-258.59034325104579</v>
      </c>
      <c r="CK137" s="15">
        <f t="shared" ca="1" si="206"/>
        <v>-2049.1140082753254</v>
      </c>
      <c r="CL137" s="15">
        <f t="shared" ca="1" si="207"/>
        <v>-170275.12118524176</v>
      </c>
      <c r="CM137" s="15">
        <f t="shared" ca="1" si="208"/>
        <v>5619304.2208154816</v>
      </c>
      <c r="CN137" s="15">
        <f t="shared" ca="1" si="209"/>
        <v>329792.98886323231</v>
      </c>
      <c r="CO137" s="15">
        <f t="shared" ca="1" si="210"/>
        <v>5617056.4991271561</v>
      </c>
      <c r="CP137" s="15" t="str">
        <f ca="1">VLOOKUP(_xlfn.FLOOR.MATH(BR137/8+11),Coef!$B$4:$C$23,2)</f>
        <v>U</v>
      </c>
      <c r="CQ137" s="15">
        <f ca="1">_xlfn.FLOOR.MATH(CN137/100000)</f>
        <v>3</v>
      </c>
      <c r="CR137" s="15" t="str">
        <f ca="1">VLOOKUP(MOD(BT137-1,3)*8+CQ137,Coef!$A$2:$C$25,3)</f>
        <v>C</v>
      </c>
      <c r="CS137" s="15">
        <f ca="1">(MOD(_xlfn.FLOOR.MATH(CO137/100000),20))</f>
        <v>16</v>
      </c>
      <c r="CT137" s="15" t="str">
        <f ca="1">VLOOKUP(MOD(MOD(BT137+1,2)*5+CS137,20)+1,Coef!$A$2:$C$21,3)</f>
        <v>S</v>
      </c>
      <c r="CU137" s="15"/>
      <c r="CV137" s="15" t="str">
        <f t="shared" ca="1" si="172"/>
        <v>29792</v>
      </c>
      <c r="CW137" s="15" t="str">
        <f t="shared" ca="1" si="172"/>
        <v>17056</v>
      </c>
      <c r="CX137" s="18" t="str">
        <f t="shared" ca="1" si="211"/>
        <v>329792 mE 5617056 mN 31 N</v>
      </c>
      <c r="CY137" s="15" t="str">
        <f t="shared" ca="1" si="212"/>
        <v>31UCS2979217056</v>
      </c>
    </row>
    <row r="138" spans="2:103">
      <c r="B138" s="38" t="s">
        <v>1030</v>
      </c>
      <c r="C138" s="72" t="str">
        <f t="shared" si="213"/>
        <v>32UPV9593266360</v>
      </c>
      <c r="D138" s="72">
        <f t="array" aca="1" ref="D138" ca="1">MATCH(TRUE,ISERROR(VALUE(MID(C138,ROW(INDIRECT("1:"&amp;LEN(C138))),1))),0)</f>
        <v>3</v>
      </c>
      <c r="E138" s="72">
        <f t="shared" ca="1" si="214"/>
        <v>32</v>
      </c>
      <c r="F138" s="72" t="str">
        <f t="shared" ca="1" si="215"/>
        <v>U</v>
      </c>
      <c r="G138" s="72" t="str">
        <f t="shared" ca="1" si="216"/>
        <v>P</v>
      </c>
      <c r="H138" s="72" t="str">
        <f t="shared" ca="1" si="217"/>
        <v>V</v>
      </c>
      <c r="I138" s="72">
        <f t="shared" ca="1" si="218"/>
        <v>10</v>
      </c>
      <c r="J138" s="72">
        <f t="shared" ca="1" si="219"/>
        <v>95932</v>
      </c>
      <c r="K138" s="72">
        <f t="shared" ca="1" si="220"/>
        <v>66360</v>
      </c>
      <c r="L138" s="72">
        <f t="shared" ca="1" si="221"/>
        <v>188.80604746885038</v>
      </c>
      <c r="M138" s="72">
        <f ca="1">VLOOKUP(G138,Coef!$C$2:$F$25,4)</f>
        <v>6</v>
      </c>
      <c r="N138" s="31">
        <f ca="1">VLOOKUP(F138,Coef!$C$4:$D$23,2)</f>
        <v>17</v>
      </c>
      <c r="O138" s="31">
        <f ca="1">MOD(VLOOKUP(H138,Coef!$C$2:$G$21,5)+MOD(E138+1,2)*15,20)</f>
        <v>15</v>
      </c>
      <c r="P138" s="31">
        <f ca="1">VLOOKUP(N138,Coef!$A$27:$B$46,2)</f>
        <v>5.34</v>
      </c>
      <c r="Q138" s="31">
        <f ca="1">VLOOKUP(N138,Coef!$A$27:$C$46,3)+O138/10-0.1</f>
        <v>5.4</v>
      </c>
      <c r="R138" s="31">
        <f ca="1">IF(Q138+0.1&lt;P138,Q138+2,Q138)</f>
        <v>5.4</v>
      </c>
      <c r="S138" s="72">
        <f ca="1">M138*100000+J138</f>
        <v>695932</v>
      </c>
      <c r="T138" s="72">
        <f ca="1">R138*1000000+K138</f>
        <v>5466360</v>
      </c>
      <c r="U138" s="72">
        <f ca="1">IF(N138&lt;11,T138-10000000,T138)</f>
        <v>5466360</v>
      </c>
      <c r="V138" s="72">
        <f ca="1">U138/(6366197.724*0.9996)</f>
        <v>0.858997419818057</v>
      </c>
      <c r="W138" s="72">
        <f ca="1">(Coef!$J$9/(1+Coef!$J$8*(COS(V138))^2)^0.5)*Coef!$J$6</f>
        <v>6387856.1906628404</v>
      </c>
      <c r="X138" s="72">
        <f ca="1">6*E138-183</f>
        <v>9</v>
      </c>
      <c r="Y138" s="72">
        <f ca="1">(S138-500000)/W138</f>
        <v>3.0672575297858887E-2</v>
      </c>
      <c r="Z138" s="72">
        <f ca="1">SIN(2*V138)</f>
        <v>0.98918584629911577</v>
      </c>
      <c r="AA138" s="72">
        <f ca="1">Z138*(COS(V138))^2</f>
        <v>0.42205220560293721</v>
      </c>
      <c r="AB138" s="72">
        <f ca="1">V138+(Z138/2)</f>
        <v>1.3535903429676148</v>
      </c>
      <c r="AC138" s="72">
        <f ca="1">(3*AB138+AA138)/4</f>
        <v>1.1207058086264454</v>
      </c>
      <c r="AD138" s="72">
        <f ca="1">(5*AC138+AA138*(COS(V138))^2)/3</f>
        <v>1.9278681569128056</v>
      </c>
      <c r="AE138" s="72">
        <f ca="1">Coef!$J$6*Coef!$J$9*(V138-(Coef!$J$10*AB138)+(Coef!$J$11*AC138)-(Coef!$J$12*AD138))</f>
        <v>5451570.9422699753</v>
      </c>
      <c r="AF138" s="72">
        <f ca="1">(U138-AE138)/W138</f>
        <v>2.315183261583427E-3</v>
      </c>
      <c r="AG138" s="72">
        <f ca="1">((Coef!$J$8*Y138^2)/2)*(COS(V138))^2</f>
        <v>1.3526524863659502E-6</v>
      </c>
      <c r="AH138" s="72">
        <f ca="1">Y138*(1-(AG138/3))</f>
        <v>3.0672561468080475E-2</v>
      </c>
      <c r="AI138" s="72">
        <f ca="1">AF138*(1-AG138)+V138</f>
        <v>0.86131259994800202</v>
      </c>
      <c r="AJ138" s="72">
        <f ca="1">(EXP(AH138)-EXP(-AH138))/2</f>
        <v>3.0677371182774138E-2</v>
      </c>
      <c r="AK138" s="72">
        <f ca="1">ATAN(AJ138/COS(AI138))</f>
        <v>4.7056709404862639E-2</v>
      </c>
      <c r="AL138" s="72">
        <f ca="1">ATAN(COS(AK138)*TAN(AI138))</f>
        <v>0.86076513701417134</v>
      </c>
      <c r="AM138" s="72">
        <f ca="1">V138+(1+Coef!$J$8*(COS(V138))^2-(3/2)*Coef!$J$8*SIN(V138)*COS(V138)*(AL138-V138))*(AL138-V138)</f>
        <v>0.86077020448878294</v>
      </c>
      <c r="AN138" s="34" t="str">
        <f t="shared" ca="1" si="173"/>
        <v>32 695932 5466360 N</v>
      </c>
      <c r="AO138" s="33">
        <f t="shared" ca="1" si="174"/>
        <v>49.318499847820092</v>
      </c>
      <c r="AP138" s="33">
        <f t="shared" ca="1" si="175"/>
        <v>11.696150846672197</v>
      </c>
      <c r="AQ138" s="72">
        <v>285</v>
      </c>
      <c r="AR138" s="72">
        <v>810000</v>
      </c>
      <c r="AS138" s="72">
        <f t="shared" ca="1" si="163"/>
        <v>0.86077020448878305</v>
      </c>
      <c r="AT138" s="72">
        <f t="shared" ca="1" si="163"/>
        <v>0.2041363420843523</v>
      </c>
      <c r="AU138" s="72">
        <f t="shared" si="163"/>
        <v>4.9741883681838397</v>
      </c>
      <c r="AV138" s="72">
        <f t="array" aca="1" ref="AV138" ca="1">ATAN((1-f)*TAN(AS138))</f>
        <v>0.85910960988220231</v>
      </c>
      <c r="AW138" s="72">
        <f t="shared" ca="1" si="176"/>
        <v>1.3511743128917282</v>
      </c>
      <c r="AX138" s="72">
        <f t="shared" ca="1" si="177"/>
        <v>-0.63085773375044252</v>
      </c>
      <c r="AY138" s="72">
        <f t="shared" ca="1" si="166"/>
        <v>4.057301852761392E-3</v>
      </c>
      <c r="AZ138" s="72">
        <f t="shared" ca="1" si="178"/>
        <v>1.0122729541000195E-3</v>
      </c>
      <c r="BA138" s="72">
        <f t="shared" ca="1" si="179"/>
        <v>1.0010135551226715</v>
      </c>
      <c r="BB138" s="72">
        <f t="shared" ca="1" si="180"/>
        <v>1.0122725651227993E-3</v>
      </c>
      <c r="BC138" s="72">
        <f t="shared" ca="1" si="167"/>
        <v>0.12729453840806385</v>
      </c>
      <c r="BD138" s="75">
        <f t="shared" ca="1" si="181"/>
        <v>2.8296431641915203</v>
      </c>
      <c r="BE138" s="75">
        <f t="shared" ca="1" si="182"/>
        <v>-1.2240049898404995E-4</v>
      </c>
      <c r="BF138" s="75">
        <f t="shared" ca="1" si="168"/>
        <v>0.1271721379090798</v>
      </c>
      <c r="BG138" s="75">
        <f t="shared" ca="1" si="183"/>
        <v>2.8295207636925364</v>
      </c>
      <c r="BH138" s="75">
        <f t="shared" ca="1" si="184"/>
        <v>-1.2227861494544041E-4</v>
      </c>
      <c r="BI138" s="75">
        <f t="shared" ca="1" si="169"/>
        <v>0.12717225979311841</v>
      </c>
      <c r="BJ138" s="75">
        <f t="shared" ca="1" si="185"/>
        <v>2.8295208855765748</v>
      </c>
      <c r="BK138" s="75">
        <f t="shared" ca="1" si="186"/>
        <v>-1.2227873631242634E-4</v>
      </c>
      <c r="BL138" s="75">
        <f t="shared" ca="1" si="170"/>
        <v>0.12717225967175141</v>
      </c>
      <c r="BM138" s="72">
        <f t="array" aca="1" ref="BM138" ca="1">ATAN2((1-f)*SQRT(AX138^2+(SIN(AV138)*SIN(BL138)-COS(AV138)*COS(BL138)*COS(AU138))^2),SIN(AV138)*COS(BL138)+COS(AV138)*SIN(BL138)*COS(AU138))</f>
        <v>0.8845495730452122</v>
      </c>
      <c r="BN138" s="72">
        <f t="shared" ca="1" si="187"/>
        <v>-0.19417098347831738</v>
      </c>
      <c r="BO138" s="72">
        <f t="array" aca="1" ref="BO138" ca="1">f/16*(1-AX138^2)*(4+f*(4-3*(1-AX138^2)))</f>
        <v>5.0554149754321776E-4</v>
      </c>
      <c r="BP138" s="72">
        <f t="array" aca="1" ref="BP138" ca="1">BN138-(1-BO138)*f*AX138*(BL138+BO138*SIN(BL138)*(COS(BJ138)+BO138*COS(BL138)*(-1+2*COS(BJ138)^2)))</f>
        <v>-0.19390226044566075</v>
      </c>
      <c r="BQ138" s="72">
        <f t="shared" ca="1" si="188"/>
        <v>1.023408163869155E-2</v>
      </c>
      <c r="BR138" s="13">
        <f t="shared" ca="1" si="189"/>
        <v>50.680957305589587</v>
      </c>
      <c r="BS138" s="13">
        <f t="shared" ca="1" si="190"/>
        <v>0.58636968508935527</v>
      </c>
      <c r="BT138" s="15">
        <f t="shared" ca="1" si="191"/>
        <v>31</v>
      </c>
      <c r="BU138" s="15">
        <f t="shared" ca="1" si="192"/>
        <v>3</v>
      </c>
      <c r="BV138" s="15">
        <f t="shared" ca="1" si="171"/>
        <v>0.8845495730452122</v>
      </c>
      <c r="BW138" s="15">
        <f t="shared" ca="1" si="171"/>
        <v>1.023408163869155E-2</v>
      </c>
      <c r="BX138" s="15">
        <f t="shared" ca="1" si="193"/>
        <v>5.2359877559829883E-2</v>
      </c>
      <c r="BY138" s="15">
        <f t="shared" ca="1" si="194"/>
        <v>0.63363802940525327</v>
      </c>
      <c r="BZ138" s="16">
        <f t="shared" ca="1" si="195"/>
        <v>2.705888781197009E-3</v>
      </c>
      <c r="CA138" s="15">
        <f t="shared" ca="1" si="196"/>
        <v>6390952.8634649273</v>
      </c>
      <c r="CB138" s="15">
        <f t="shared" ca="1" si="197"/>
        <v>1.2209331228060365</v>
      </c>
      <c r="CC138" s="15">
        <f t="shared" ca="1" si="198"/>
        <v>1.4906776903649002</v>
      </c>
      <c r="CD138" s="17">
        <f t="shared" ca="1" si="199"/>
        <v>0</v>
      </c>
      <c r="CE138" s="15">
        <f t="shared" ca="1" si="200"/>
        <v>-4.2125795921138333E-2</v>
      </c>
      <c r="CF138" s="16">
        <f t="shared" ca="1" si="201"/>
        <v>-0.48797180158370318</v>
      </c>
      <c r="CG138" s="15">
        <f t="shared" ca="1" si="202"/>
        <v>3.5337045960022579</v>
      </c>
      <c r="CH138" s="15">
        <f t="shared" ca="1" si="203"/>
        <v>-19.33824674083295</v>
      </c>
      <c r="CI138" s="15">
        <f t="shared" ca="1" si="204"/>
        <v>-23.837686746473278</v>
      </c>
      <c r="CJ138" s="15">
        <f t="shared" ca="1" si="205"/>
        <v>-258.58760255640453</v>
      </c>
      <c r="CK138" s="15">
        <f t="shared" ca="1" si="206"/>
        <v>-2049.1996121320276</v>
      </c>
      <c r="CL138" s="15">
        <f t="shared" ca="1" si="207"/>
        <v>-170580.65069467714</v>
      </c>
      <c r="CM138" s="15">
        <f t="shared" ca="1" si="208"/>
        <v>5619374.083613364</v>
      </c>
      <c r="CN138" s="15">
        <f t="shared" ca="1" si="209"/>
        <v>329487.5815656007</v>
      </c>
      <c r="CO138" s="15">
        <f t="shared" ca="1" si="210"/>
        <v>5617126.3339799186</v>
      </c>
      <c r="CP138" s="15" t="str">
        <f ca="1">VLOOKUP(_xlfn.FLOOR.MATH(BR138/8+11),Coef!$B$4:$C$23,2)</f>
        <v>U</v>
      </c>
      <c r="CQ138" s="15">
        <f ca="1">_xlfn.FLOOR.MATH(CN138/100000)</f>
        <v>3</v>
      </c>
      <c r="CR138" s="15" t="str">
        <f ca="1">VLOOKUP(MOD(BT138-1,3)*8+CQ138,Coef!$A$2:$C$25,3)</f>
        <v>C</v>
      </c>
      <c r="CS138" s="15">
        <f ca="1">(MOD(_xlfn.FLOOR.MATH(CO138/100000),20))</f>
        <v>16</v>
      </c>
      <c r="CT138" s="15" t="str">
        <f ca="1">VLOOKUP(MOD(MOD(BT138+1,2)*5+CS138,20)+1,Coef!$A$2:$C$21,3)</f>
        <v>S</v>
      </c>
      <c r="CU138" s="15"/>
      <c r="CV138" s="15" t="str">
        <f t="shared" ca="1" si="172"/>
        <v>29487</v>
      </c>
      <c r="CW138" s="15" t="str">
        <f t="shared" ca="1" si="172"/>
        <v>17126</v>
      </c>
      <c r="CX138" s="18" t="str">
        <f t="shared" ca="1" si="211"/>
        <v>329487 mE 5617126 mN 31 N</v>
      </c>
      <c r="CY138" s="15" t="str">
        <f t="shared" ca="1" si="212"/>
        <v>31UCS2948717126</v>
      </c>
    </row>
    <row r="139" spans="2:103">
      <c r="B139" s="38" t="s">
        <v>1031</v>
      </c>
      <c r="C139" s="72" t="str">
        <f t="shared" si="213"/>
        <v>32UPV9574466587</v>
      </c>
      <c r="D139" s="72">
        <f t="array" aca="1" ref="D139" ca="1">MATCH(TRUE,ISERROR(VALUE(MID(C139,ROW(INDIRECT("1:"&amp;LEN(C139))),1))),0)</f>
        <v>3</v>
      </c>
      <c r="E139" s="72">
        <f t="shared" ca="1" si="214"/>
        <v>32</v>
      </c>
      <c r="F139" s="72" t="str">
        <f t="shared" ca="1" si="215"/>
        <v>U</v>
      </c>
      <c r="G139" s="72" t="str">
        <f t="shared" ca="1" si="216"/>
        <v>P</v>
      </c>
      <c r="H139" s="72" t="str">
        <f t="shared" ca="1" si="217"/>
        <v>V</v>
      </c>
      <c r="I139" s="72">
        <f t="shared" ca="1" si="218"/>
        <v>10</v>
      </c>
      <c r="J139" s="72">
        <f t="shared" ca="1" si="219"/>
        <v>95744</v>
      </c>
      <c r="K139" s="72">
        <f t="shared" ca="1" si="220"/>
        <v>66587</v>
      </c>
      <c r="L139" s="72">
        <f t="shared" ca="1" si="221"/>
        <v>188.80604746885038</v>
      </c>
      <c r="M139" s="72">
        <f ca="1">VLOOKUP(G139,Coef!$C$2:$F$25,4)</f>
        <v>6</v>
      </c>
      <c r="N139" s="31">
        <f ca="1">VLOOKUP(F139,Coef!$C$4:$D$23,2)</f>
        <v>17</v>
      </c>
      <c r="O139" s="31">
        <f ca="1">MOD(VLOOKUP(H139,Coef!$C$2:$G$21,5)+MOD(E139+1,2)*15,20)</f>
        <v>15</v>
      </c>
      <c r="P139" s="31">
        <f ca="1">VLOOKUP(N139,Coef!$A$27:$B$46,2)</f>
        <v>5.34</v>
      </c>
      <c r="Q139" s="31">
        <f ca="1">VLOOKUP(N139,Coef!$A$27:$C$46,3)+O139/10-0.1</f>
        <v>5.4</v>
      </c>
      <c r="R139" s="31">
        <f ca="1">IF(Q139+0.1&lt;P139,Q139+2,Q139)</f>
        <v>5.4</v>
      </c>
      <c r="S139" s="72">
        <f ca="1">M139*100000+J139</f>
        <v>695744</v>
      </c>
      <c r="T139" s="72">
        <f ca="1">R139*1000000+K139</f>
        <v>5466587</v>
      </c>
      <c r="U139" s="72">
        <f ca="1">IF(N139&lt;11,T139-10000000,T139)</f>
        <v>5466587</v>
      </c>
      <c r="V139" s="72">
        <f ca="1">U139/(6366197.724*0.9996)</f>
        <v>0.85903309116321147</v>
      </c>
      <c r="W139" s="72">
        <f ca="1">(Coef!$J$9/(1+Coef!$J$8*(COS(V139))^2)^0.5)*Coef!$J$6</f>
        <v>6387856.9480199981</v>
      </c>
      <c r="X139" s="72">
        <f ca="1">6*E139-183</f>
        <v>9</v>
      </c>
      <c r="Y139" s="72">
        <f ca="1">(S139-500000)/W139</f>
        <v>3.0643140820596097E-2</v>
      </c>
      <c r="Z139" s="72">
        <f ca="1">SIN(2*V139)</f>
        <v>0.9891753801262837</v>
      </c>
      <c r="AA139" s="72">
        <f ca="1">Z139*(COS(V139))^2</f>
        <v>0.42201283658831534</v>
      </c>
      <c r="AB139" s="72">
        <f ca="1">V139+(Z139/2)</f>
        <v>1.3536207812263532</v>
      </c>
      <c r="AC139" s="72">
        <f ca="1">(3*AB139+AA139)/4</f>
        <v>1.1207187950668438</v>
      </c>
      <c r="AD139" s="72">
        <f ca="1">(5*AC139+AA139*(COS(V139))^2)/3</f>
        <v>1.9278792382059746</v>
      </c>
      <c r="AE139" s="72">
        <f ca="1">Coef!$J$6*Coef!$J$9*(V139-(Coef!$J$10*AB139)+(Coef!$J$11*AC139)-(Coef!$J$12*AD139))</f>
        <v>5451798.1523871692</v>
      </c>
      <c r="AF139" s="72">
        <f ca="1">(U139-AE139)/W139</f>
        <v>2.3151500938690889E-3</v>
      </c>
      <c r="AG139" s="72">
        <f ca="1">((Coef!$J$8*Y139^2)/2)*(COS(V139))^2</f>
        <v>1.3499459765459603E-6</v>
      </c>
      <c r="AH139" s="72">
        <f ca="1">Y139*(1-(AG139/3))</f>
        <v>3.0643127031734541E-2</v>
      </c>
      <c r="AI139" s="72">
        <f ca="1">AF139*(1-AG139)+V139</f>
        <v>0.86134823813175299</v>
      </c>
      <c r="AJ139" s="72">
        <f ca="1">(EXP(AH139)-EXP(-AH139))/2</f>
        <v>3.0647922912580117E-2</v>
      </c>
      <c r="AK139" s="72">
        <f ca="1">ATAN(AJ139/COS(AI139))</f>
        <v>4.7013553089950033E-2</v>
      </c>
      <c r="AL139" s="72">
        <f ca="1">ATAN(COS(AK139)*TAN(AI139))</f>
        <v>0.86080178530131757</v>
      </c>
      <c r="AM139" s="72">
        <f ca="1">V139+(1+Coef!$J$8*(COS(V139))^2-(3/2)*Coef!$J$8*SIN(V139)*COS(V139)*(AL139-V139))*(AL139-V139)</f>
        <v>0.86080685514742672</v>
      </c>
      <c r="AN139" s="34" t="str">
        <f t="shared" ca="1" si="173"/>
        <v>32 695744 5466587 N</v>
      </c>
      <c r="AO139" s="33">
        <f t="shared" ca="1" si="174"/>
        <v>49.320599775876758</v>
      </c>
      <c r="AP139" s="33">
        <f t="shared" ca="1" si="175"/>
        <v>11.693678171968367</v>
      </c>
      <c r="AQ139" s="72">
        <v>285</v>
      </c>
      <c r="AR139" s="72">
        <v>810000</v>
      </c>
      <c r="AS139" s="72">
        <f t="shared" ca="1" si="163"/>
        <v>0.86080685514742672</v>
      </c>
      <c r="AT139" s="72">
        <f t="shared" ca="1" si="163"/>
        <v>0.20409318576943969</v>
      </c>
      <c r="AU139" s="72">
        <f t="shared" si="163"/>
        <v>4.9741883681838397</v>
      </c>
      <c r="AV139" s="72">
        <f t="array" aca="1" ref="AV139" ca="1">ATAN((1-f)*TAN(AS139))</f>
        <v>0.85914627883254358</v>
      </c>
      <c r="AW139" s="72">
        <f t="shared" ca="1" si="176"/>
        <v>1.3511900771176808</v>
      </c>
      <c r="AX139" s="72">
        <f t="shared" ca="1" si="177"/>
        <v>-0.63083091151881565</v>
      </c>
      <c r="AY139" s="72">
        <f t="shared" ca="1" si="166"/>
        <v>4.0575299261267619E-3</v>
      </c>
      <c r="AZ139" s="72">
        <f t="shared" ca="1" si="178"/>
        <v>1.0123297419709566E-3</v>
      </c>
      <c r="BA139" s="72">
        <f t="shared" ca="1" si="179"/>
        <v>1.0010136120544773</v>
      </c>
      <c r="BB139" s="72">
        <f t="shared" ca="1" si="180"/>
        <v>1.0123293529282686E-3</v>
      </c>
      <c r="BC139" s="72">
        <f t="shared" ca="1" si="167"/>
        <v>0.12729453116829423</v>
      </c>
      <c r="BD139" s="75">
        <f t="shared" ca="1" si="181"/>
        <v>2.8296746854036559</v>
      </c>
      <c r="BE139" s="75">
        <f t="shared" ca="1" si="182"/>
        <v>-1.2240860777293727E-4</v>
      </c>
      <c r="BF139" s="75">
        <f t="shared" ca="1" si="168"/>
        <v>0.12717212256052129</v>
      </c>
      <c r="BG139" s="75">
        <f t="shared" ca="1" si="183"/>
        <v>2.8295522767958827</v>
      </c>
      <c r="BH139" s="75">
        <f t="shared" ca="1" si="184"/>
        <v>-1.2228670809901807E-4</v>
      </c>
      <c r="BI139" s="75">
        <f t="shared" ca="1" si="169"/>
        <v>0.12717224446019521</v>
      </c>
      <c r="BJ139" s="75">
        <f t="shared" ca="1" si="185"/>
        <v>2.8295523986955566</v>
      </c>
      <c r="BK139" s="75">
        <f t="shared" ca="1" si="186"/>
        <v>-1.2228682948910242E-4</v>
      </c>
      <c r="BL139" s="75">
        <f t="shared" ca="1" si="170"/>
        <v>0.12717224433880511</v>
      </c>
      <c r="BM139" s="72">
        <f t="array" aca="1" ref="BM139" ca="1">ATAN2((1-f)*SQRT(AX139^2+(SIN(AV139)*SIN(BL139)-COS(AV139)*COS(BL139)*COS(AU139))^2),SIN(AV139)*COS(BL139)+COS(AV139)*SIN(BL139)*COS(AU139))</f>
        <v>0.88458552754565367</v>
      </c>
      <c r="BN139" s="72">
        <f t="shared" ca="1" si="187"/>
        <v>-0.1941795696003899</v>
      </c>
      <c r="BO139" s="72">
        <f t="array" aca="1" ref="BO139" ca="1">f/16*(1-AX139^2)*(4+f*(4-3*(1-AX139^2)))</f>
        <v>5.0556987263553445E-4</v>
      </c>
      <c r="BP139" s="72">
        <f t="array" aca="1" ref="BP139" ca="1">BN139-(1-BO139)*f*AX139*(BL139+BO139*SIN(BL139)*(COS(BJ139)+BO139*COS(BL139)*(-1+2*COS(BJ139)^2)))</f>
        <v>-0.19391085804162309</v>
      </c>
      <c r="BQ139" s="72">
        <f t="shared" ca="1" si="188"/>
        <v>1.0182327727816604E-2</v>
      </c>
      <c r="BR139" s="13">
        <f t="shared" ca="1" si="189"/>
        <v>50.683017346719382</v>
      </c>
      <c r="BS139" s="13">
        <f t="shared" ca="1" si="190"/>
        <v>0.58340440442292463</v>
      </c>
      <c r="BT139" s="15">
        <f t="shared" ca="1" si="191"/>
        <v>31</v>
      </c>
      <c r="BU139" s="15">
        <f t="shared" ca="1" si="192"/>
        <v>3</v>
      </c>
      <c r="BV139" s="15">
        <f t="shared" ca="1" si="171"/>
        <v>0.88458552754565367</v>
      </c>
      <c r="BW139" s="15">
        <f t="shared" ca="1" si="171"/>
        <v>1.0182327727816604E-2</v>
      </c>
      <c r="BX139" s="15">
        <f t="shared" ca="1" si="193"/>
        <v>5.2359877559829883E-2</v>
      </c>
      <c r="BY139" s="15">
        <f t="shared" ca="1" si="194"/>
        <v>0.63361021352781999</v>
      </c>
      <c r="BZ139" s="16">
        <f t="shared" ca="1" si="195"/>
        <v>2.7056512164829638E-3</v>
      </c>
      <c r="CA139" s="15">
        <f t="shared" ca="1" si="196"/>
        <v>6390953.6205489216</v>
      </c>
      <c r="CB139" s="15">
        <f t="shared" ca="1" si="197"/>
        <v>1.2210226778094819</v>
      </c>
      <c r="CC139" s="15">
        <f t="shared" ca="1" si="198"/>
        <v>1.4908963797250379</v>
      </c>
      <c r="CD139" s="17">
        <f t="shared" ca="1" si="199"/>
        <v>0</v>
      </c>
      <c r="CE139" s="15">
        <f t="shared" ca="1" si="200"/>
        <v>-4.2177549832013279E-2</v>
      </c>
      <c r="CF139" s="16">
        <f t="shared" ca="1" si="201"/>
        <v>-0.48819072850855488</v>
      </c>
      <c r="CG139" s="15">
        <f t="shared" ca="1" si="202"/>
        <v>3.5334837634173297</v>
      </c>
      <c r="CH139" s="15">
        <f t="shared" ca="1" si="203"/>
        <v>-19.341520657942414</v>
      </c>
      <c r="CI139" s="15">
        <f t="shared" ca="1" si="204"/>
        <v>-23.849861229664086</v>
      </c>
      <c r="CJ139" s="15">
        <f t="shared" ca="1" si="205"/>
        <v>-258.5770979397027</v>
      </c>
      <c r="CK139" s="15">
        <f t="shared" ca="1" si="206"/>
        <v>-2049.527355887893</v>
      </c>
      <c r="CL139" s="15">
        <f t="shared" ca="1" si="207"/>
        <v>-170782.71340756142</v>
      </c>
      <c r="CM139" s="15">
        <f t="shared" ca="1" si="208"/>
        <v>5619610.0442742324</v>
      </c>
      <c r="CN139" s="15">
        <f t="shared" ca="1" si="209"/>
        <v>329285.5996778016</v>
      </c>
      <c r="CO139" s="15">
        <f t="shared" ca="1" si="210"/>
        <v>5617362.2002565227</v>
      </c>
      <c r="CP139" s="15" t="str">
        <f ca="1">VLOOKUP(_xlfn.FLOOR.MATH(BR139/8+11),Coef!$B$4:$C$23,2)</f>
        <v>U</v>
      </c>
      <c r="CQ139" s="15">
        <f ca="1">_xlfn.FLOOR.MATH(CN139/100000)</f>
        <v>3</v>
      </c>
      <c r="CR139" s="15" t="str">
        <f ca="1">VLOOKUP(MOD(BT139-1,3)*8+CQ139,Coef!$A$2:$C$25,3)</f>
        <v>C</v>
      </c>
      <c r="CS139" s="15">
        <f ca="1">(MOD(_xlfn.FLOOR.MATH(CO139/100000),20))</f>
        <v>16</v>
      </c>
      <c r="CT139" s="15" t="str">
        <f ca="1">VLOOKUP(MOD(MOD(BT139+1,2)*5+CS139,20)+1,Coef!$A$2:$C$21,3)</f>
        <v>S</v>
      </c>
      <c r="CU139" s="15"/>
      <c r="CV139" s="15" t="str">
        <f t="shared" ca="1" si="172"/>
        <v>29285</v>
      </c>
      <c r="CW139" s="15" t="str">
        <f t="shared" ca="1" si="172"/>
        <v>17362</v>
      </c>
      <c r="CX139" s="18" t="str">
        <f t="shared" ca="1" si="211"/>
        <v>329285 mE 5617362 mN 31 N</v>
      </c>
      <c r="CY139" s="15" t="str">
        <f t="shared" ca="1" si="212"/>
        <v>31UCS2928517362</v>
      </c>
    </row>
    <row r="140" spans="2:103">
      <c r="B140" s="38" t="s">
        <v>1032</v>
      </c>
      <c r="C140" s="72" t="str">
        <f t="shared" si="213"/>
        <v>32UPV9585767004</v>
      </c>
      <c r="D140" s="72">
        <f t="array" aca="1" ref="D140" ca="1">MATCH(TRUE,ISERROR(VALUE(MID(C140,ROW(INDIRECT("1:"&amp;LEN(C140))),1))),0)</f>
        <v>3</v>
      </c>
      <c r="E140" s="72">
        <f t="shared" ca="1" si="214"/>
        <v>32</v>
      </c>
      <c r="F140" s="72" t="str">
        <f t="shared" ca="1" si="215"/>
        <v>U</v>
      </c>
      <c r="G140" s="72" t="str">
        <f t="shared" ca="1" si="216"/>
        <v>P</v>
      </c>
      <c r="H140" s="72" t="str">
        <f t="shared" ca="1" si="217"/>
        <v>V</v>
      </c>
      <c r="I140" s="72">
        <f t="shared" ca="1" si="218"/>
        <v>10</v>
      </c>
      <c r="J140" s="72">
        <f t="shared" ca="1" si="219"/>
        <v>95857</v>
      </c>
      <c r="K140" s="72">
        <f t="shared" ca="1" si="220"/>
        <v>67004</v>
      </c>
      <c r="L140" s="72">
        <f t="shared" ca="1" si="221"/>
        <v>188.80604746885038</v>
      </c>
      <c r="M140" s="72">
        <f ca="1">VLOOKUP(G140,Coef!$C$2:$F$25,4)</f>
        <v>6</v>
      </c>
      <c r="N140" s="31">
        <f ca="1">VLOOKUP(F140,Coef!$C$4:$D$23,2)</f>
        <v>17</v>
      </c>
      <c r="O140" s="31">
        <f ca="1">MOD(VLOOKUP(H140,Coef!$C$2:$G$21,5)+MOD(E140+1,2)*15,20)</f>
        <v>15</v>
      </c>
      <c r="P140" s="31">
        <f ca="1">VLOOKUP(N140,Coef!$A$27:$B$46,2)</f>
        <v>5.34</v>
      </c>
      <c r="Q140" s="31">
        <f ca="1">VLOOKUP(N140,Coef!$A$27:$C$46,3)+O140/10-0.1</f>
        <v>5.4</v>
      </c>
      <c r="R140" s="31">
        <f ca="1">IF(Q140+0.1&lt;P140,Q140+2,Q140)</f>
        <v>5.4</v>
      </c>
      <c r="S140" s="72">
        <f ca="1">M140*100000+J140</f>
        <v>695857</v>
      </c>
      <c r="T140" s="72">
        <f ca="1">R140*1000000+K140</f>
        <v>5467004</v>
      </c>
      <c r="U140" s="72">
        <f ca="1">IF(N140&lt;11,T140-10000000,T140)</f>
        <v>5467004</v>
      </c>
      <c r="V140" s="72">
        <f ca="1">U140/(6366197.724*0.9996)</f>
        <v>0.85909861958140277</v>
      </c>
      <c r="W140" s="72">
        <f ca="1">(Coef!$J$9/(1+Coef!$J$8*(COS(V140))^2)^0.5)*Coef!$J$6</f>
        <v>6387858.3392682457</v>
      </c>
      <c r="X140" s="72">
        <f ca="1">6*E140-183</f>
        <v>9</v>
      </c>
      <c r="Y140" s="72">
        <f ca="1">(S140-500000)/W140</f>
        <v>3.0660823956599543E-2</v>
      </c>
      <c r="Z140" s="72">
        <f ca="1">SIN(2*V140)</f>
        <v>0.98915614060136881</v>
      </c>
      <c r="AA140" s="72">
        <f ca="1">Z140*(COS(V140))^2</f>
        <v>0.42194051282608869</v>
      </c>
      <c r="AB140" s="72">
        <f ca="1">V140+(Z140/2)</f>
        <v>1.3536766898820871</v>
      </c>
      <c r="AC140" s="72">
        <f ca="1">(3*AB140+AA140)/4</f>
        <v>1.1207426456180873</v>
      </c>
      <c r="AD140" s="72">
        <f ca="1">(5*AC140+AA140*(COS(V140))^2)/3</f>
        <v>1.9278995874269762</v>
      </c>
      <c r="AE140" s="72">
        <f ca="1">Coef!$J$6*Coef!$J$9*(V140-(Coef!$J$10*AB140)+(Coef!$J$11*AC140)-(Coef!$J$12*AD140))</f>
        <v>5452215.5385839641</v>
      </c>
      <c r="AF140" s="72">
        <f ca="1">(U140-AE140)/W140</f>
        <v>2.3150891316932316E-3</v>
      </c>
      <c r="AG140" s="72">
        <f ca="1">((Coef!$J$8*Y140^2)/2)*(COS(V140))^2</f>
        <v>1.3512991083906292E-6</v>
      </c>
      <c r="AH140" s="72">
        <f ca="1">Y140*(1-(AG140/3))</f>
        <v>3.0660810145951518E-2</v>
      </c>
      <c r="AI140" s="72">
        <f ca="1">AF140*(1-AG140)+V140</f>
        <v>0.86141370558471808</v>
      </c>
      <c r="AJ140" s="72">
        <f ca="1">(EXP(AH140)-EXP(-AH140))/2</f>
        <v>3.0665614334472346E-2</v>
      </c>
      <c r="AK140" s="72">
        <f ca="1">ATAN(AJ140/COS(AI140))</f>
        <v>4.7044233534767187E-2</v>
      </c>
      <c r="AL140" s="72">
        <f ca="1">ATAN(COS(AK140)*TAN(AI140))</f>
        <v>0.86086654991499068</v>
      </c>
      <c r="AM140" s="72">
        <f ca="1">V140+(1+Coef!$J$8*(COS(V140))^2-(3/2)*Coef!$J$8*SIN(V140)*COS(V140)*(AL140-V140))*(AL140-V140)</f>
        <v>0.86087161680645019</v>
      </c>
      <c r="AN140" s="34" t="str">
        <f t="shared" ca="1" si="173"/>
        <v>32 695857 5467004 N</v>
      </c>
      <c r="AO140" s="33">
        <f t="shared" ca="1" si="174"/>
        <v>49.324310345613071</v>
      </c>
      <c r="AP140" s="33">
        <f t="shared" ca="1" si="175"/>
        <v>11.695436031969974</v>
      </c>
      <c r="AQ140" s="72">
        <v>285</v>
      </c>
      <c r="AR140" s="72">
        <v>810000</v>
      </c>
      <c r="AS140" s="72">
        <f t="shared" ca="1" si="163"/>
        <v>0.86087161680645019</v>
      </c>
      <c r="AT140" s="72">
        <f t="shared" ca="1" si="163"/>
        <v>0.20412386621425685</v>
      </c>
      <c r="AU140" s="72">
        <f t="shared" si="163"/>
        <v>4.9741883681838397</v>
      </c>
      <c r="AV140" s="72">
        <f t="array" aca="1" ref="AV140" ca="1">ATAN((1-f)*TAN(AS140))</f>
        <v>0.85921107283479758</v>
      </c>
      <c r="AW140" s="72">
        <f t="shared" ca="1" si="176"/>
        <v>1.3512179303246821</v>
      </c>
      <c r="AX140" s="72">
        <f t="shared" ca="1" si="177"/>
        <v>-0.63078351458608994</v>
      </c>
      <c r="AY140" s="72">
        <f t="shared" ca="1" si="166"/>
        <v>4.057932925482133E-3</v>
      </c>
      <c r="AZ140" s="72">
        <f t="shared" ca="1" si="178"/>
        <v>1.0124300845433323E-3</v>
      </c>
      <c r="BA140" s="72">
        <f t="shared" ca="1" si="179"/>
        <v>1.0010137126513976</v>
      </c>
      <c r="BB140" s="72">
        <f t="shared" ca="1" si="180"/>
        <v>1.0124296953849467E-3</v>
      </c>
      <c r="BC140" s="72">
        <f t="shared" ca="1" si="167"/>
        <v>0.12729451837582431</v>
      </c>
      <c r="BD140" s="75">
        <f t="shared" ca="1" si="181"/>
        <v>2.8297303790251886</v>
      </c>
      <c r="BE140" s="75">
        <f t="shared" ca="1" si="182"/>
        <v>-1.2242293568121422E-4</v>
      </c>
      <c r="BF140" s="75">
        <f t="shared" ca="1" si="168"/>
        <v>0.1271720954401431</v>
      </c>
      <c r="BG140" s="75">
        <f t="shared" ca="1" si="183"/>
        <v>2.8296079560895073</v>
      </c>
      <c r="BH140" s="75">
        <f t="shared" ca="1" si="184"/>
        <v>-1.2230100837796361E-4</v>
      </c>
      <c r="BI140" s="75">
        <f t="shared" ca="1" si="169"/>
        <v>0.12717221736744636</v>
      </c>
      <c r="BJ140" s="75">
        <f t="shared" ca="1" si="185"/>
        <v>2.8296080780168107</v>
      </c>
      <c r="BK140" s="75">
        <f t="shared" ca="1" si="186"/>
        <v>-1.2230112980886896E-4</v>
      </c>
      <c r="BL140" s="75">
        <f t="shared" ca="1" si="170"/>
        <v>0.12717221724601543</v>
      </c>
      <c r="BM140" s="72">
        <f t="array" aca="1" ref="BM140" ca="1">ATAN2((1-f)*SQRT(AX140^2+(SIN(AV140)*SIN(BL140)-COS(AV140)*COS(BL140)*COS(AU140))^2),SIN(AV140)*COS(BL140)+COS(AV140)*SIN(BL140)*COS(AU140))</f>
        <v>0.8846490589467888</v>
      </c>
      <c r="BN140" s="72">
        <f t="shared" ca="1" si="187"/>
        <v>-0.19419474373167353</v>
      </c>
      <c r="BO140" s="72">
        <f t="array" aca="1" ref="BO140" ca="1">f/16*(1-AX140^2)*(4+f*(4-3*(1-AX140^2)))</f>
        <v>5.0562001063039416E-4</v>
      </c>
      <c r="BP140" s="72">
        <f t="array" aca="1" ref="BP140" ca="1">BN140-(1-BO140)*f*AX140*(BL140+BO140*SIN(BL140)*(COS(BJ140)+BO140*COS(BL140)*(-1+2*COS(BJ140)^2)))</f>
        <v>-0.19392605244813124</v>
      </c>
      <c r="BQ140" s="72">
        <f t="shared" ca="1" si="188"/>
        <v>1.0197813766125607E-2</v>
      </c>
      <c r="BR140" s="13">
        <f t="shared" ca="1" si="189"/>
        <v>50.686657427870976</v>
      </c>
      <c r="BS140" s="13">
        <f t="shared" ca="1" si="190"/>
        <v>0.58429168905940843</v>
      </c>
      <c r="BT140" s="15">
        <f t="shared" ca="1" si="191"/>
        <v>31</v>
      </c>
      <c r="BU140" s="15">
        <f t="shared" ca="1" si="192"/>
        <v>3</v>
      </c>
      <c r="BV140" s="15">
        <f t="shared" ca="1" si="171"/>
        <v>0.8846490589467888</v>
      </c>
      <c r="BW140" s="15">
        <f t="shared" ca="1" si="171"/>
        <v>1.0197813766125606E-2</v>
      </c>
      <c r="BX140" s="15">
        <f t="shared" ca="1" si="193"/>
        <v>5.2359877559829883E-2</v>
      </c>
      <c r="BY140" s="15">
        <f t="shared" ca="1" si="194"/>
        <v>0.63356106102567189</v>
      </c>
      <c r="BZ140" s="16">
        <f t="shared" ca="1" si="195"/>
        <v>2.7052314493578775E-3</v>
      </c>
      <c r="CA140" s="15">
        <f t="shared" ca="1" si="196"/>
        <v>6390954.9582860069</v>
      </c>
      <c r="CB140" s="15">
        <f t="shared" ca="1" si="197"/>
        <v>1.2211809402237161</v>
      </c>
      <c r="CC140" s="15">
        <f t="shared" ca="1" si="198"/>
        <v>1.4912828887656795</v>
      </c>
      <c r="CD140" s="17">
        <f t="shared" ca="1" si="199"/>
        <v>0</v>
      </c>
      <c r="CE140" s="15">
        <f t="shared" ca="1" si="200"/>
        <v>-4.2162063793704276E-2</v>
      </c>
      <c r="CF140" s="16">
        <f t="shared" ca="1" si="201"/>
        <v>-0.48857765731632163</v>
      </c>
      <c r="CG140" s="15">
        <f t="shared" ca="1" si="202"/>
        <v>3.5330934673873196</v>
      </c>
      <c r="CH140" s="15">
        <f t="shared" ca="1" si="203"/>
        <v>-19.347306711672378</v>
      </c>
      <c r="CI140" s="15">
        <f t="shared" ca="1" si="204"/>
        <v>-23.871377975048276</v>
      </c>
      <c r="CJ140" s="15">
        <f t="shared" ca="1" si="205"/>
        <v>-258.5584913774295</v>
      </c>
      <c r="CK140" s="15">
        <f t="shared" ca="1" si="206"/>
        <v>-2050.106480434285</v>
      </c>
      <c r="CL140" s="15">
        <f t="shared" ca="1" si="207"/>
        <v>-170706.8013662922</v>
      </c>
      <c r="CM140" s="15">
        <f t="shared" ca="1" si="208"/>
        <v>5620012.8575879643</v>
      </c>
      <c r="CN140" s="15">
        <f t="shared" ca="1" si="209"/>
        <v>329361.4813542543</v>
      </c>
      <c r="CO140" s="15">
        <f t="shared" ca="1" si="210"/>
        <v>5617764.8524449291</v>
      </c>
      <c r="CP140" s="15" t="str">
        <f ca="1">VLOOKUP(_xlfn.FLOOR.MATH(BR140/8+11),Coef!$B$4:$C$23,2)</f>
        <v>U</v>
      </c>
      <c r="CQ140" s="15">
        <f ca="1">_xlfn.FLOOR.MATH(CN140/100000)</f>
        <v>3</v>
      </c>
      <c r="CR140" s="15" t="str">
        <f ca="1">VLOOKUP(MOD(BT140-1,3)*8+CQ140,Coef!$A$2:$C$25,3)</f>
        <v>C</v>
      </c>
      <c r="CS140" s="15">
        <f ca="1">(MOD(_xlfn.FLOOR.MATH(CO140/100000),20))</f>
        <v>16</v>
      </c>
      <c r="CT140" s="15" t="str">
        <f ca="1">VLOOKUP(MOD(MOD(BT140+1,2)*5+CS140,20)+1,Coef!$A$2:$C$21,3)</f>
        <v>S</v>
      </c>
      <c r="CU140" s="15"/>
      <c r="CV140" s="15" t="str">
        <f t="shared" ca="1" si="172"/>
        <v>29361</v>
      </c>
      <c r="CW140" s="15" t="str">
        <f t="shared" ca="1" si="172"/>
        <v>17764</v>
      </c>
      <c r="CX140" s="18" t="str">
        <f t="shared" ca="1" si="211"/>
        <v>329361 mE 5617764 mN 31 N</v>
      </c>
      <c r="CY140" s="15" t="str">
        <f t="shared" ca="1" si="212"/>
        <v>31UCS2936117764</v>
      </c>
    </row>
    <row r="141" spans="2:103">
      <c r="B141" s="38" t="s">
        <v>1033</v>
      </c>
      <c r="C141" s="72" t="str">
        <f t="shared" si="213"/>
        <v>32UPV9613067248</v>
      </c>
      <c r="D141" s="72">
        <f t="array" aca="1" ref="D141" ca="1">MATCH(TRUE,ISERROR(VALUE(MID(C141,ROW(INDIRECT("1:"&amp;LEN(C141))),1))),0)</f>
        <v>3</v>
      </c>
      <c r="E141" s="72">
        <f t="shared" ca="1" si="214"/>
        <v>32</v>
      </c>
      <c r="F141" s="72" t="str">
        <f t="shared" ca="1" si="215"/>
        <v>U</v>
      </c>
      <c r="G141" s="72" t="str">
        <f t="shared" ca="1" si="216"/>
        <v>P</v>
      </c>
      <c r="H141" s="72" t="str">
        <f t="shared" ca="1" si="217"/>
        <v>V</v>
      </c>
      <c r="I141" s="72">
        <f t="shared" ca="1" si="218"/>
        <v>10</v>
      </c>
      <c r="J141" s="72">
        <f t="shared" ca="1" si="219"/>
        <v>96130</v>
      </c>
      <c r="K141" s="72">
        <f t="shared" ca="1" si="220"/>
        <v>67248</v>
      </c>
      <c r="L141" s="72">
        <f t="shared" ca="1" si="221"/>
        <v>188.80604746885038</v>
      </c>
      <c r="M141" s="72">
        <f ca="1">VLOOKUP(G141,Coef!$C$2:$F$25,4)</f>
        <v>6</v>
      </c>
      <c r="N141" s="31">
        <f ca="1">VLOOKUP(F141,Coef!$C$4:$D$23,2)</f>
        <v>17</v>
      </c>
      <c r="O141" s="31">
        <f ca="1">MOD(VLOOKUP(H141,Coef!$C$2:$G$21,5)+MOD(E141+1,2)*15,20)</f>
        <v>15</v>
      </c>
      <c r="P141" s="31">
        <f ca="1">VLOOKUP(N141,Coef!$A$27:$B$46,2)</f>
        <v>5.34</v>
      </c>
      <c r="Q141" s="31">
        <f ca="1">VLOOKUP(N141,Coef!$A$27:$C$46,3)+O141/10-0.1</f>
        <v>5.4</v>
      </c>
      <c r="R141" s="31">
        <f ca="1">IF(Q141+0.1&lt;P141,Q141+2,Q141)</f>
        <v>5.4</v>
      </c>
      <c r="S141" s="72">
        <f ca="1">M141*100000+J141</f>
        <v>696130</v>
      </c>
      <c r="T141" s="72">
        <f ca="1">R141*1000000+K141</f>
        <v>5467248</v>
      </c>
      <c r="U141" s="72">
        <f ca="1">IF(N141&lt;11,T141-10000000,T141)</f>
        <v>5467248</v>
      </c>
      <c r="V141" s="72">
        <f ca="1">U141/(6366197.724*0.9996)</f>
        <v>0.85913696234888159</v>
      </c>
      <c r="W141" s="72">
        <f ca="1">(Coef!$J$9/(1+Coef!$J$8*(COS(V141))^2)^0.5)*Coef!$J$6</f>
        <v>6387859.1533198366</v>
      </c>
      <c r="X141" s="72">
        <f ca="1">6*E141-183</f>
        <v>9</v>
      </c>
      <c r="Y141" s="72">
        <f ca="1">(S141-500000)/W141</f>
        <v>3.0703557372280071E-2</v>
      </c>
      <c r="Z141" s="72">
        <f ca="1">SIN(2*V141)</f>
        <v>0.98914487506264359</v>
      </c>
      <c r="AA141" s="72">
        <f ca="1">Z141*(COS(V141))^2</f>
        <v>0.4218981922606268</v>
      </c>
      <c r="AB141" s="72">
        <f ca="1">V141+(Z141/2)</f>
        <v>1.3537093998802034</v>
      </c>
      <c r="AC141" s="72">
        <f ca="1">(3*AB141+AA141)/4</f>
        <v>1.1207565979753091</v>
      </c>
      <c r="AD141" s="72">
        <f ca="1">(5*AC141+AA141*(COS(V141))^2)/3</f>
        <v>1.9279114901040402</v>
      </c>
      <c r="AE141" s="72">
        <f ca="1">Coef!$J$6*Coef!$J$9*(V141-(Coef!$J$10*AB141)+(Coef!$J$11*AC141)-(Coef!$J$12*AD141))</f>
        <v>5452459.7646864997</v>
      </c>
      <c r="AF141" s="72">
        <f ca="1">(U141-AE141)/W141</f>
        <v>2.3150534409974708E-3</v>
      </c>
      <c r="AG141" s="72">
        <f ca="1">((Coef!$J$8*Y141^2)/2)*(COS(V141))^2</f>
        <v>1.3549479885067476E-6</v>
      </c>
      <c r="AH141" s="72">
        <f ca="1">Y141*(1-(AG141/3))</f>
        <v>3.0703543505038972E-2</v>
      </c>
      <c r="AI141" s="72">
        <f ca="1">AF141*(1-AG141)+V141</f>
        <v>0.86145201265310212</v>
      </c>
      <c r="AJ141" s="72">
        <f ca="1">(EXP(AH141)-EXP(-AH141))/2</f>
        <v>3.0708367809647252E-2</v>
      </c>
      <c r="AK141" s="72">
        <f ca="1">ATAN(AJ141/COS(AI141))</f>
        <v>4.7111824077214356E-2</v>
      </c>
      <c r="AL141" s="72">
        <f ca="1">ATAN(COS(AK141)*TAN(AI141))</f>
        <v>0.86090328931366311</v>
      </c>
      <c r="AM141" s="72">
        <f ca="1">V141+(1+Coef!$J$8*(COS(V141))^2-(3/2)*Coef!$J$8*SIN(V141)*COS(V141)*(AL141-V141))*(AL141-V141)</f>
        <v>0.86090835117271614</v>
      </c>
      <c r="AN141" s="34" t="str">
        <f t="shared" ca="1" si="173"/>
        <v>32 696130 5467248 N</v>
      </c>
      <c r="AO141" s="33">
        <f t="shared" ca="1" si="174"/>
        <v>49.326415069763193</v>
      </c>
      <c r="AP141" s="33">
        <f t="shared" ca="1" si="175"/>
        <v>11.699308684787198</v>
      </c>
      <c r="AQ141" s="72">
        <v>285</v>
      </c>
      <c r="AR141" s="72">
        <v>810000</v>
      </c>
      <c r="AS141" s="72">
        <f t="shared" ca="1" si="163"/>
        <v>0.86090835117271625</v>
      </c>
      <c r="AT141" s="72">
        <f t="shared" ca="1" si="163"/>
        <v>0.20419145675670403</v>
      </c>
      <c r="AU141" s="72">
        <f t="shared" si="163"/>
        <v>4.9741883681838397</v>
      </c>
      <c r="AV141" s="72">
        <f t="array" aca="1" ref="AV141" ca="1">ATAN((1-f)*TAN(AS141))</f>
        <v>0.85924782555931145</v>
      </c>
      <c r="AW141" s="72">
        <f t="shared" ca="1" si="176"/>
        <v>1.3512337281075903</v>
      </c>
      <c r="AX141" s="72">
        <f t="shared" ca="1" si="177"/>
        <v>-0.63075662872290539</v>
      </c>
      <c r="AY141" s="72">
        <f t="shared" ca="1" si="166"/>
        <v>4.058161513007824E-3</v>
      </c>
      <c r="AZ141" s="72">
        <f t="shared" ca="1" si="178"/>
        <v>1.012487000398877E-3</v>
      </c>
      <c r="BA141" s="72">
        <f t="shared" ca="1" si="179"/>
        <v>1.0010137697115347</v>
      </c>
      <c r="BB141" s="72">
        <f t="shared" ca="1" si="180"/>
        <v>1.0124866111748557E-3</v>
      </c>
      <c r="BC141" s="72">
        <f t="shared" ca="1" si="167"/>
        <v>0.12729451111973764</v>
      </c>
      <c r="BD141" s="75">
        <f t="shared" ca="1" si="181"/>
        <v>2.8297619673349184</v>
      </c>
      <c r="BE141" s="75">
        <f t="shared" ca="1" si="182"/>
        <v>-1.2243106263861784E-4</v>
      </c>
      <c r="BF141" s="75">
        <f t="shared" ca="1" si="168"/>
        <v>0.12717208005709901</v>
      </c>
      <c r="BG141" s="75">
        <f t="shared" ca="1" si="183"/>
        <v>2.8296395362722797</v>
      </c>
      <c r="BH141" s="75">
        <f t="shared" ca="1" si="184"/>
        <v>-1.2230911966234736E-4</v>
      </c>
      <c r="BI141" s="75">
        <f t="shared" ca="1" si="169"/>
        <v>0.12717220200007529</v>
      </c>
      <c r="BJ141" s="75">
        <f t="shared" ca="1" si="185"/>
        <v>2.8296396582152559</v>
      </c>
      <c r="BK141" s="75">
        <f t="shared" ca="1" si="186"/>
        <v>-1.2230924111641072E-4</v>
      </c>
      <c r="BL141" s="75">
        <f t="shared" ca="1" si="170"/>
        <v>0.12717220187862122</v>
      </c>
      <c r="BM141" s="72">
        <f t="array" aca="1" ref="BM141" ca="1">ATAN2((1-f)*SQRT(AX141^2+(SIN(AV141)*SIN(BL141)-COS(AV141)*COS(BL141)*COS(AU141))^2),SIN(AV141)*COS(BL141)+COS(AV141)*SIN(BL141)*COS(AU141))</f>
        <v>0.884685095397587</v>
      </c>
      <c r="BN141" s="72">
        <f t="shared" ca="1" si="187"/>
        <v>-0.19420335226331448</v>
      </c>
      <c r="BO141" s="72">
        <f t="array" aca="1" ref="BO141" ca="1">f/16*(1-AX141^2)*(4+f*(4-3*(1-AX141^2)))</f>
        <v>5.0564844967709572E-4</v>
      </c>
      <c r="BP141" s="72">
        <f t="array" aca="1" ref="BP141" ca="1">BN141-(1-BO141)*f*AX141*(BL141+BO141*SIN(BL141)*(COS(BJ141)+BO141*COS(BL141)*(-1+2*COS(BJ141)^2)))</f>
        <v>-0.19393467248086443</v>
      </c>
      <c r="BQ141" s="72">
        <f t="shared" ca="1" si="188"/>
        <v>1.0256784275839592E-2</v>
      </c>
      <c r="BR141" s="13">
        <f t="shared" ca="1" si="189"/>
        <v>50.688722164410343</v>
      </c>
      <c r="BS141" s="13">
        <f t="shared" ca="1" si="190"/>
        <v>0.58767045038175503</v>
      </c>
      <c r="BT141" s="15">
        <f t="shared" ca="1" si="191"/>
        <v>31</v>
      </c>
      <c r="BU141" s="15">
        <f t="shared" ca="1" si="192"/>
        <v>3</v>
      </c>
      <c r="BV141" s="15">
        <f t="shared" ca="1" si="171"/>
        <v>0.884685095397587</v>
      </c>
      <c r="BW141" s="15">
        <f t="shared" ca="1" si="171"/>
        <v>1.0256784275839592E-2</v>
      </c>
      <c r="BX141" s="15">
        <f t="shared" ca="1" si="193"/>
        <v>5.2359877559829883E-2</v>
      </c>
      <c r="BY141" s="15">
        <f t="shared" ca="1" si="194"/>
        <v>0.63353317947566345</v>
      </c>
      <c r="BZ141" s="16">
        <f t="shared" ca="1" si="195"/>
        <v>2.7049933526978489E-3</v>
      </c>
      <c r="CA141" s="15">
        <f t="shared" ca="1" si="196"/>
        <v>6390955.7170659816</v>
      </c>
      <c r="CB141" s="15">
        <f t="shared" ca="1" si="197"/>
        <v>1.2212707211679927</v>
      </c>
      <c r="CC141" s="15">
        <f t="shared" ca="1" si="198"/>
        <v>1.491502174382189</v>
      </c>
      <c r="CD141" s="17">
        <f t="shared" ca="1" si="199"/>
        <v>0</v>
      </c>
      <c r="CE141" s="15">
        <f t="shared" ca="1" si="200"/>
        <v>-4.2103093283990291E-2</v>
      </c>
      <c r="CF141" s="16">
        <f t="shared" ca="1" si="201"/>
        <v>-0.48879718102949116</v>
      </c>
      <c r="CG141" s="15">
        <f t="shared" ca="1" si="202"/>
        <v>3.532872033748244</v>
      </c>
      <c r="CH141" s="15">
        <f t="shared" ca="1" si="203"/>
        <v>-19.35058929465502</v>
      </c>
      <c r="CI141" s="15">
        <f t="shared" ca="1" si="204"/>
        <v>-23.883585316940355</v>
      </c>
      <c r="CJ141" s="15">
        <f t="shared" ca="1" si="205"/>
        <v>-258.54791177373869</v>
      </c>
      <c r="CK141" s="15">
        <f t="shared" ca="1" si="206"/>
        <v>-2050.434974775666</v>
      </c>
      <c r="CL141" s="15">
        <f t="shared" ca="1" si="207"/>
        <v>-170460.58264945177</v>
      </c>
      <c r="CM141" s="15">
        <f t="shared" ca="1" si="208"/>
        <v>5620234.7168030087</v>
      </c>
      <c r="CN141" s="15">
        <f t="shared" ca="1" si="209"/>
        <v>329607.60158360802</v>
      </c>
      <c r="CO141" s="15">
        <f t="shared" ca="1" si="210"/>
        <v>5617986.6229162877</v>
      </c>
      <c r="CP141" s="15" t="str">
        <f ca="1">VLOOKUP(_xlfn.FLOOR.MATH(BR141/8+11),Coef!$B$4:$C$23,2)</f>
        <v>U</v>
      </c>
      <c r="CQ141" s="15">
        <f ca="1">_xlfn.FLOOR.MATH(CN141/100000)</f>
        <v>3</v>
      </c>
      <c r="CR141" s="15" t="str">
        <f ca="1">VLOOKUP(MOD(BT141-1,3)*8+CQ141,Coef!$A$2:$C$25,3)</f>
        <v>C</v>
      </c>
      <c r="CS141" s="15">
        <f ca="1">(MOD(_xlfn.FLOOR.MATH(CO141/100000),20))</f>
        <v>16</v>
      </c>
      <c r="CT141" s="15" t="str">
        <f ca="1">VLOOKUP(MOD(MOD(BT141+1,2)*5+CS141,20)+1,Coef!$A$2:$C$21,3)</f>
        <v>S</v>
      </c>
      <c r="CU141" s="15"/>
      <c r="CV141" s="15" t="str">
        <f t="shared" ca="1" si="172"/>
        <v>29607</v>
      </c>
      <c r="CW141" s="15" t="str">
        <f t="shared" ca="1" si="172"/>
        <v>17986</v>
      </c>
      <c r="CX141" s="18" t="str">
        <f t="shared" ca="1" si="211"/>
        <v>329607 mE 5617986 mN 31 N</v>
      </c>
      <c r="CY141" s="15" t="str">
        <f t="shared" ca="1" si="212"/>
        <v>31UCS2960717986</v>
      </c>
    </row>
    <row r="142" spans="2:103">
      <c r="B142" s="38" t="s">
        <v>1034</v>
      </c>
      <c r="C142" s="72" t="str">
        <f t="shared" si="213"/>
        <v>32UPV9644167162</v>
      </c>
      <c r="D142" s="72">
        <f t="array" aca="1" ref="D142" ca="1">MATCH(TRUE,ISERROR(VALUE(MID(C142,ROW(INDIRECT("1:"&amp;LEN(C142))),1))),0)</f>
        <v>3</v>
      </c>
      <c r="E142" s="72">
        <f t="shared" ca="1" si="214"/>
        <v>32</v>
      </c>
      <c r="F142" s="72" t="str">
        <f t="shared" ca="1" si="215"/>
        <v>U</v>
      </c>
      <c r="G142" s="72" t="str">
        <f t="shared" ca="1" si="216"/>
        <v>P</v>
      </c>
      <c r="H142" s="72" t="str">
        <f t="shared" ca="1" si="217"/>
        <v>V</v>
      </c>
      <c r="I142" s="72">
        <f t="shared" ca="1" si="218"/>
        <v>10</v>
      </c>
      <c r="J142" s="72">
        <f t="shared" ca="1" si="219"/>
        <v>96441</v>
      </c>
      <c r="K142" s="72">
        <f t="shared" ca="1" si="220"/>
        <v>67162</v>
      </c>
      <c r="L142" s="72">
        <f t="shared" ca="1" si="221"/>
        <v>188.80604746885038</v>
      </c>
      <c r="M142" s="72">
        <f ca="1">VLOOKUP(G142,Coef!$C$2:$F$25,4)</f>
        <v>6</v>
      </c>
      <c r="N142" s="31">
        <f ca="1">VLOOKUP(F142,Coef!$C$4:$D$23,2)</f>
        <v>17</v>
      </c>
      <c r="O142" s="31">
        <f ca="1">MOD(VLOOKUP(H142,Coef!$C$2:$G$21,5)+MOD(E142+1,2)*15,20)</f>
        <v>15</v>
      </c>
      <c r="P142" s="31">
        <f ca="1">VLOOKUP(N142,Coef!$A$27:$B$46,2)</f>
        <v>5.34</v>
      </c>
      <c r="Q142" s="31">
        <f ca="1">VLOOKUP(N142,Coef!$A$27:$C$46,3)+O142/10-0.1</f>
        <v>5.4</v>
      </c>
      <c r="R142" s="31">
        <f ca="1">IF(Q142+0.1&lt;P142,Q142+2,Q142)</f>
        <v>5.4</v>
      </c>
      <c r="S142" s="72">
        <f ca="1">M142*100000+J142</f>
        <v>696441</v>
      </c>
      <c r="T142" s="72">
        <f ca="1">R142*1000000+K142</f>
        <v>5467162</v>
      </c>
      <c r="U142" s="72">
        <f ca="1">IF(N142&lt;11,T142-10000000,T142)</f>
        <v>5467162</v>
      </c>
      <c r="V142" s="72">
        <f ca="1">U142/(6366197.724*0.9996)</f>
        <v>0.85912344809477015</v>
      </c>
      <c r="W142" s="72">
        <f ca="1">(Coef!$J$9/(1+Coef!$J$8*(COS(V142))^2)^0.5)*Coef!$J$6</f>
        <v>6387858.8664010363</v>
      </c>
      <c r="X142" s="72">
        <f ca="1">6*E142-183</f>
        <v>9</v>
      </c>
      <c r="Y142" s="72">
        <f ca="1">(S142-500000)/W142</f>
        <v>3.0752244861457969E-2</v>
      </c>
      <c r="Z142" s="72">
        <f ca="1">SIN(2*V142)</f>
        <v>0.98914884636713829</v>
      </c>
      <c r="AA142" s="72">
        <f ca="1">Z142*(COS(V142))^2</f>
        <v>0.4219131086623652</v>
      </c>
      <c r="AB142" s="72">
        <f ca="1">V142+(Z142/2)</f>
        <v>1.3536978712783392</v>
      </c>
      <c r="AC142" s="72">
        <f ca="1">(3*AB142+AA142)/4</f>
        <v>1.1207516806243458</v>
      </c>
      <c r="AD142" s="72">
        <f ca="1">(5*AC142+AA142*(COS(V142))^2)/3</f>
        <v>1.9279072952605052</v>
      </c>
      <c r="AE142" s="72">
        <f ca="1">Coef!$J$6*Coef!$J$9*(V142-(Coef!$J$10*AB142)+(Coef!$J$11*AC142)-(Coef!$J$12*AD142))</f>
        <v>5452373.6849839678</v>
      </c>
      <c r="AF142" s="72">
        <f ca="1">(U142-AE142)/W142</f>
        <v>2.3150660221715317E-3</v>
      </c>
      <c r="AG142" s="72">
        <f ca="1">((Coef!$J$8*Y142^2)/2)*(COS(V142))^2</f>
        <v>1.3592911528171222E-6</v>
      </c>
      <c r="AH142" s="72">
        <f ca="1">Y142*(1-(AG142/3))</f>
        <v>3.0752230927706511E-2</v>
      </c>
      <c r="AI142" s="72">
        <f ca="1">AF142*(1-AG142)+V142</f>
        <v>0.86143851097009294</v>
      </c>
      <c r="AJ142" s="72">
        <f ca="1">(EXP(AH142)-EXP(-AH142))/2</f>
        <v>3.0757078219534717E-2</v>
      </c>
      <c r="AK142" s="72">
        <f ca="1">ATAN(AJ142/COS(AI142))</f>
        <v>4.7185702202054598E-2</v>
      </c>
      <c r="AL142" s="72">
        <f ca="1">ATAN(COS(AK142)*TAN(AI142))</f>
        <v>0.86088806227241776</v>
      </c>
      <c r="AM142" s="72">
        <f ca="1">V142+(1+Coef!$J$8*(COS(V142))^2-(3/2)*Coef!$J$8*SIN(V142)*COS(V142)*(AL142-V142))*(AL142-V142)</f>
        <v>0.86089311939706803</v>
      </c>
      <c r="AN142" s="34" t="str">
        <f t="shared" ca="1" si="173"/>
        <v>32 696441 5467162 N</v>
      </c>
      <c r="AO142" s="33">
        <f t="shared" ca="1" si="174"/>
        <v>49.325542353304066</v>
      </c>
      <c r="AP142" s="33">
        <f t="shared" ca="1" si="175"/>
        <v>11.703541589538883</v>
      </c>
      <c r="AQ142" s="72">
        <v>285</v>
      </c>
      <c r="AR142" s="72">
        <v>810000</v>
      </c>
      <c r="AS142" s="72">
        <f t="shared" ca="1" si="163"/>
        <v>0.86089311939706803</v>
      </c>
      <c r="AT142" s="72">
        <f t="shared" ca="1" si="163"/>
        <v>0.20426533488154422</v>
      </c>
      <c r="AU142" s="72">
        <f t="shared" si="163"/>
        <v>4.9741883681838397</v>
      </c>
      <c r="AV142" s="72">
        <f t="array" aca="1" ref="AV142" ca="1">ATAN((1-f)*TAN(AS142))</f>
        <v>0.85923258617039189</v>
      </c>
      <c r="AW142" s="72">
        <f t="shared" ca="1" si="176"/>
        <v>1.3512271777200491</v>
      </c>
      <c r="AX142" s="72">
        <f t="shared" ca="1" si="177"/>
        <v>-0.63076777695561781</v>
      </c>
      <c r="AY142" s="72">
        <f t="shared" ca="1" si="166"/>
        <v>4.0580667302915832E-3</v>
      </c>
      <c r="AZ142" s="72">
        <f t="shared" ca="1" si="178"/>
        <v>1.0124634005151617E-3</v>
      </c>
      <c r="BA142" s="72">
        <f t="shared" ca="1" si="179"/>
        <v>1.0010137460518245</v>
      </c>
      <c r="BB142" s="72">
        <f t="shared" ca="1" si="180"/>
        <v>1.0124630113183567E-3</v>
      </c>
      <c r="BC142" s="72">
        <f t="shared" ca="1" si="167"/>
        <v>0.12729451412843881</v>
      </c>
      <c r="BD142" s="75">
        <f t="shared" ca="1" si="181"/>
        <v>2.8297488695685371</v>
      </c>
      <c r="BE142" s="75">
        <f t="shared" ca="1" si="182"/>
        <v>-1.2242769283979016E-4</v>
      </c>
      <c r="BF142" s="75">
        <f t="shared" ca="1" si="168"/>
        <v>0.12717208643559902</v>
      </c>
      <c r="BG142" s="75">
        <f t="shared" ca="1" si="183"/>
        <v>2.8296264418756971</v>
      </c>
      <c r="BH142" s="75">
        <f t="shared" ca="1" si="184"/>
        <v>-1.223057563623701E-4</v>
      </c>
      <c r="BI142" s="75">
        <f t="shared" ca="1" si="169"/>
        <v>0.12717220837207643</v>
      </c>
      <c r="BJ142" s="75">
        <f t="shared" ca="1" si="185"/>
        <v>2.8296265638121745</v>
      </c>
      <c r="BK142" s="75">
        <f t="shared" ca="1" si="186"/>
        <v>-1.2230587780683074E-4</v>
      </c>
      <c r="BL142" s="75">
        <f t="shared" ca="1" si="170"/>
        <v>0.12717220825063197</v>
      </c>
      <c r="BM142" s="72">
        <f t="array" aca="1" ref="BM142" ca="1">ATAN2((1-f)*SQRT(AX142^2+(SIN(AV142)*SIN(BL142)-COS(AV142)*COS(BL142)*COS(AU142))^2),SIN(AV142)*COS(BL142)+COS(AV142)*SIN(BL142)*COS(AU142))</f>
        <v>0.88467015301748297</v>
      </c>
      <c r="BN142" s="72">
        <f t="shared" ca="1" si="187"/>
        <v>-0.19419978264293938</v>
      </c>
      <c r="BO142" s="72">
        <f t="array" aca="1" ref="BO142" ca="1">f/16*(1-AX142^2)*(4+f*(4-3*(1-AX142^2)))</f>
        <v>5.0563665756398282E-4</v>
      </c>
      <c r="BP142" s="72">
        <f t="array" aca="1" ref="BP142" ca="1">BN142-(1-BO142)*f*AX142*(BL142+BO142*SIN(BL142)*(COS(BJ142)+BO142*COS(BL142)*(-1+2*COS(BJ142)^2)))</f>
        <v>-0.19393109809155812</v>
      </c>
      <c r="BQ142" s="72">
        <f t="shared" ca="1" si="188"/>
        <v>1.0334236789986101E-2</v>
      </c>
      <c r="BR142" s="13">
        <f t="shared" ca="1" si="189"/>
        <v>50.687866029094501</v>
      </c>
      <c r="BS142" s="13">
        <f t="shared" ca="1" si="190"/>
        <v>0.59210815255502736</v>
      </c>
      <c r="BT142" s="15">
        <f t="shared" ca="1" si="191"/>
        <v>31</v>
      </c>
      <c r="BU142" s="15">
        <f t="shared" ca="1" si="192"/>
        <v>3</v>
      </c>
      <c r="BV142" s="15">
        <f t="shared" ca="1" si="171"/>
        <v>0.88467015301748297</v>
      </c>
      <c r="BW142" s="15">
        <f t="shared" ca="1" si="171"/>
        <v>1.0334236789986103E-2</v>
      </c>
      <c r="BX142" s="15">
        <f t="shared" ca="1" si="193"/>
        <v>5.2359877559829883E-2</v>
      </c>
      <c r="BY142" s="15">
        <f t="shared" ca="1" si="194"/>
        <v>0.63354474055637389</v>
      </c>
      <c r="BZ142" s="16">
        <f t="shared" ca="1" si="195"/>
        <v>2.7050920781721433E-3</v>
      </c>
      <c r="CA142" s="15">
        <f t="shared" ca="1" si="196"/>
        <v>6390955.4024419934</v>
      </c>
      <c r="CB142" s="15">
        <f t="shared" ca="1" si="197"/>
        <v>1.2212334928748381</v>
      </c>
      <c r="CC142" s="15">
        <f t="shared" ca="1" si="198"/>
        <v>1.4914112441192771</v>
      </c>
      <c r="CD142" s="17">
        <f t="shared" ca="1" si="199"/>
        <v>0</v>
      </c>
      <c r="CE142" s="15">
        <f t="shared" ca="1" si="200"/>
        <v>-4.2025640769843782E-2</v>
      </c>
      <c r="CF142" s="16">
        <f t="shared" ca="1" si="201"/>
        <v>-0.4887061520411049</v>
      </c>
      <c r="CG142" s="15">
        <f t="shared" ca="1" si="202"/>
        <v>3.5329638546768778</v>
      </c>
      <c r="CH142" s="15">
        <f t="shared" ca="1" si="203"/>
        <v>-19.349228130944859</v>
      </c>
      <c r="CI142" s="15">
        <f t="shared" ca="1" si="204"/>
        <v>-23.878523363508272</v>
      </c>
      <c r="CJ142" s="15">
        <f t="shared" ca="1" si="205"/>
        <v>-258.55230081136017</v>
      </c>
      <c r="CK142" s="15">
        <f t="shared" ca="1" si="206"/>
        <v>-2050.2987656662085</v>
      </c>
      <c r="CL142" s="15">
        <f t="shared" ca="1" si="207"/>
        <v>-170150.13911490978</v>
      </c>
      <c r="CM142" s="15">
        <f t="shared" ca="1" si="208"/>
        <v>5620129.2843574304</v>
      </c>
      <c r="CN142" s="15">
        <f t="shared" ca="1" si="209"/>
        <v>329917.92094073619</v>
      </c>
      <c r="CO142" s="15">
        <f t="shared" ca="1" si="210"/>
        <v>5617881.2326436881</v>
      </c>
      <c r="CP142" s="15" t="str">
        <f ca="1">VLOOKUP(_xlfn.FLOOR.MATH(BR142/8+11),Coef!$B$4:$C$23,2)</f>
        <v>U</v>
      </c>
      <c r="CQ142" s="15">
        <f ca="1">_xlfn.FLOOR.MATH(CN142/100000)</f>
        <v>3</v>
      </c>
      <c r="CR142" s="15" t="str">
        <f ca="1">VLOOKUP(MOD(BT142-1,3)*8+CQ142,Coef!$A$2:$C$25,3)</f>
        <v>C</v>
      </c>
      <c r="CS142" s="15">
        <f ca="1">(MOD(_xlfn.FLOOR.MATH(CO142/100000),20))</f>
        <v>16</v>
      </c>
      <c r="CT142" s="15" t="str">
        <f ca="1">VLOOKUP(MOD(MOD(BT142+1,2)*5+CS142,20)+1,Coef!$A$2:$C$21,3)</f>
        <v>S</v>
      </c>
      <c r="CU142" s="15"/>
      <c r="CV142" s="15" t="str">
        <f t="shared" ca="1" si="172"/>
        <v>29917</v>
      </c>
      <c r="CW142" s="15" t="str">
        <f t="shared" ca="1" si="172"/>
        <v>17881</v>
      </c>
      <c r="CX142" s="18" t="str">
        <f t="shared" ca="1" si="211"/>
        <v>329917 mE 5617881 mN 31 N</v>
      </c>
      <c r="CY142" s="15" t="str">
        <f t="shared" ca="1" si="212"/>
        <v>31UCS2991717881</v>
      </c>
    </row>
    <row r="143" spans="2:103">
      <c r="B143" s="38" t="s">
        <v>1035</v>
      </c>
      <c r="C143" s="72" t="str">
        <f t="shared" si="213"/>
        <v>32UPV9648467437</v>
      </c>
      <c r="D143" s="72">
        <f t="array" aca="1" ref="D143" ca="1">MATCH(TRUE,ISERROR(VALUE(MID(C143,ROW(INDIRECT("1:"&amp;LEN(C143))),1))),0)</f>
        <v>3</v>
      </c>
      <c r="E143" s="72">
        <f t="shared" ca="1" si="214"/>
        <v>32</v>
      </c>
      <c r="F143" s="72" t="str">
        <f t="shared" ca="1" si="215"/>
        <v>U</v>
      </c>
      <c r="G143" s="72" t="str">
        <f t="shared" ca="1" si="216"/>
        <v>P</v>
      </c>
      <c r="H143" s="72" t="str">
        <f t="shared" ca="1" si="217"/>
        <v>V</v>
      </c>
      <c r="I143" s="72">
        <f t="shared" ca="1" si="218"/>
        <v>10</v>
      </c>
      <c r="J143" s="72">
        <f t="shared" ca="1" si="219"/>
        <v>96484</v>
      </c>
      <c r="K143" s="72">
        <f t="shared" ca="1" si="220"/>
        <v>67437</v>
      </c>
      <c r="L143" s="72">
        <f t="shared" ca="1" si="221"/>
        <v>188.80604746885038</v>
      </c>
      <c r="M143" s="72">
        <f ca="1">VLOOKUP(G143,Coef!$C$2:$F$25,4)</f>
        <v>6</v>
      </c>
      <c r="N143" s="31">
        <f ca="1">VLOOKUP(F143,Coef!$C$4:$D$23,2)</f>
        <v>17</v>
      </c>
      <c r="O143" s="31">
        <f ca="1">MOD(VLOOKUP(H143,Coef!$C$2:$G$21,5)+MOD(E143+1,2)*15,20)</f>
        <v>15</v>
      </c>
      <c r="P143" s="31">
        <f ca="1">VLOOKUP(N143,Coef!$A$27:$B$46,2)</f>
        <v>5.34</v>
      </c>
      <c r="Q143" s="31">
        <f ca="1">VLOOKUP(N143,Coef!$A$27:$C$46,3)+O143/10-0.1</f>
        <v>5.4</v>
      </c>
      <c r="R143" s="31">
        <f ca="1">IF(Q143+0.1&lt;P143,Q143+2,Q143)</f>
        <v>5.4</v>
      </c>
      <c r="S143" s="72">
        <f ca="1">M143*100000+J143</f>
        <v>696484</v>
      </c>
      <c r="T143" s="72">
        <f ca="1">R143*1000000+K143</f>
        <v>5467437</v>
      </c>
      <c r="U143" s="72">
        <f ca="1">IF(N143&lt;11,T143-10000000,T143)</f>
        <v>5467437</v>
      </c>
      <c r="V143" s="72">
        <f ca="1">U143/(6366197.724*0.9996)</f>
        <v>0.85916666227942873</v>
      </c>
      <c r="W143" s="72">
        <f ca="1">(Coef!$J$9/(1+Coef!$J$8*(COS(V143))^2)^0.5)*Coef!$J$6</f>
        <v>6387859.783870033</v>
      </c>
      <c r="X143" s="72">
        <f ca="1">6*E143-183</f>
        <v>9</v>
      </c>
      <c r="Y143" s="72">
        <f ca="1">(S143-500000)/W143</f>
        <v>3.0758971963683549E-2</v>
      </c>
      <c r="Z143" s="72">
        <f ca="1">SIN(2*V143)</f>
        <v>0.98913614488929891</v>
      </c>
      <c r="AA143" s="72">
        <f ca="1">Z143*(COS(V143))^2</f>
        <v>0.42186541034283287</v>
      </c>
      <c r="AB143" s="72">
        <f ca="1">V143+(Z143/2)</f>
        <v>1.3537347347240782</v>
      </c>
      <c r="AC143" s="72">
        <f ca="1">(3*AB143+AA143)/4</f>
        <v>1.1207674036287669</v>
      </c>
      <c r="AD143" s="72">
        <f ca="1">(5*AC143+AA143*(COS(V143))^2)/3</f>
        <v>1.9279207076186438</v>
      </c>
      <c r="AE143" s="72">
        <f ca="1">Coef!$J$6*Coef!$J$9*(V143-(Coef!$J$10*AB143)+(Coef!$J$11*AC143)-(Coef!$J$12*AD143))</f>
        <v>5452648.9398874724</v>
      </c>
      <c r="AF143" s="72">
        <f ca="1">(U143-AE143)/W143</f>
        <v>2.3150257852980528E-3</v>
      </c>
      <c r="AG143" s="72">
        <f ca="1">((Coef!$J$8*Y143^2)/2)*(COS(V143))^2</f>
        <v>1.3597496338748699E-6</v>
      </c>
      <c r="AH143" s="72">
        <f ca="1">Y143*(1-(AG143/3))</f>
        <v>3.0758958022183262E-2</v>
      </c>
      <c r="AI143" s="72">
        <f ca="1">AF143*(1-AG143)+V143</f>
        <v>0.86148168491687127</v>
      </c>
      <c r="AJ143" s="72">
        <f ca="1">(EXP(AH143)-EXP(-AH143))/2</f>
        <v>3.0763808495863854E-2</v>
      </c>
      <c r="AK143" s="72">
        <f ca="1">ATAN(AJ143/COS(AI143))</f>
        <v>4.7198382439845081E-2</v>
      </c>
      <c r="AL143" s="72">
        <f ca="1">ATAN(COS(AK143)*TAN(AI143))</f>
        <v>0.86093094746435228</v>
      </c>
      <c r="AM143" s="72">
        <f ca="1">V143+(1+Coef!$J$8*(COS(V143))^2-(3/2)*Coef!$J$8*SIN(V143)*COS(V143)*(AL143-V143))*(AL143-V143)</f>
        <v>0.86093600314100494</v>
      </c>
      <c r="AN143" s="34" t="str">
        <f t="shared" ca="1" si="173"/>
        <v>32 696484 5467437 N</v>
      </c>
      <c r="AO143" s="33">
        <f t="shared" ca="1" si="174"/>
        <v>49.327999410841365</v>
      </c>
      <c r="AP143" s="33">
        <f t="shared" ca="1" si="175"/>
        <v>11.704268113647501</v>
      </c>
      <c r="AQ143" s="72">
        <v>285</v>
      </c>
      <c r="AR143" s="72">
        <v>810000</v>
      </c>
      <c r="AS143" s="72">
        <f t="shared" ca="1" si="163"/>
        <v>0.86093600314100482</v>
      </c>
      <c r="AT143" s="72">
        <f t="shared" ca="1" si="163"/>
        <v>0.20427801511933474</v>
      </c>
      <c r="AU143" s="72">
        <f t="shared" si="163"/>
        <v>4.9741883681838397</v>
      </c>
      <c r="AV143" s="72">
        <f t="array" aca="1" ref="AV143" ca="1">ATAN((1-f)*TAN(AS143))</f>
        <v>0.85927549135277526</v>
      </c>
      <c r="AW143" s="72">
        <f t="shared" ca="1" si="176"/>
        <v>1.3512456193790614</v>
      </c>
      <c r="AX143" s="72">
        <f t="shared" ca="1" si="177"/>
        <v>-0.63073638969558821</v>
      </c>
      <c r="AY143" s="72">
        <f t="shared" ca="1" si="166"/>
        <v>4.058333581738743E-3</v>
      </c>
      <c r="AZ143" s="72">
        <f t="shared" ca="1" si="178"/>
        <v>1.0125298436690165E-3</v>
      </c>
      <c r="BA143" s="72">
        <f t="shared" ca="1" si="179"/>
        <v>1.0010138126634176</v>
      </c>
      <c r="BB143" s="72">
        <f t="shared" ca="1" si="180"/>
        <v>1.0125294543955831E-3</v>
      </c>
      <c r="BC143" s="72">
        <f t="shared" ca="1" si="167"/>
        <v>0.12729450565773615</v>
      </c>
      <c r="BD143" s="75">
        <f t="shared" ca="1" si="181"/>
        <v>2.829785744415859</v>
      </c>
      <c r="BE143" s="75">
        <f t="shared" ca="1" si="182"/>
        <v>-1.2243718016034826E-4</v>
      </c>
      <c r="BF143" s="75">
        <f t="shared" ca="1" si="168"/>
        <v>0.12717206847757578</v>
      </c>
      <c r="BG143" s="75">
        <f t="shared" ca="1" si="183"/>
        <v>2.8296633072356987</v>
      </c>
      <c r="BH143" s="75">
        <f t="shared" ca="1" si="184"/>
        <v>-1.2231522538566007E-4</v>
      </c>
      <c r="BI143" s="75">
        <f t="shared" ca="1" si="169"/>
        <v>0.12717219043235048</v>
      </c>
      <c r="BJ143" s="75">
        <f t="shared" ca="1" si="185"/>
        <v>2.8296634291904734</v>
      </c>
      <c r="BK143" s="75">
        <f t="shared" ca="1" si="186"/>
        <v>-1.2231534685715754E-4</v>
      </c>
      <c r="BL143" s="75">
        <f t="shared" ca="1" si="170"/>
        <v>0.12717219031087898</v>
      </c>
      <c r="BM143" s="72">
        <f t="array" aca="1" ref="BM143" ca="1">ATAN2((1-f)*SQRT(AX143^2+(SIN(AV143)*SIN(BL143)-COS(AV143)*COS(BL143)*COS(AU143))^2),SIN(AV143)*COS(BL143)+COS(AV143)*SIN(BL143)*COS(AU143))</f>
        <v>0.8847122219667295</v>
      </c>
      <c r="BN143" s="72">
        <f t="shared" ca="1" si="187"/>
        <v>-0.1942098330451679</v>
      </c>
      <c r="BO143" s="72">
        <f t="array" aca="1" ref="BO143" ca="1">f/16*(1-AX143^2)*(4+f*(4-3*(1-AX143^2)))</f>
        <v>5.0566985710048177E-4</v>
      </c>
      <c r="BP143" s="72">
        <f t="array" aca="1" ref="BP143" ca="1">BN143-(1-BO143)*f*AX143*(BL143+BO143*SIN(BL143)*(COS(BJ143)+BO143*COS(BL143)*(-1+2*COS(BJ143)^2)))</f>
        <v>-0.19394116192045763</v>
      </c>
      <c r="BQ143" s="72">
        <f t="shared" ca="1" si="188"/>
        <v>1.0336853198877116E-2</v>
      </c>
      <c r="BR143" s="13">
        <f t="shared" ca="1" si="189"/>
        <v>50.690276402334881</v>
      </c>
      <c r="BS143" s="13">
        <f t="shared" ca="1" si="190"/>
        <v>0.59225806174196294</v>
      </c>
      <c r="BT143" s="15">
        <f t="shared" ca="1" si="191"/>
        <v>31</v>
      </c>
      <c r="BU143" s="15">
        <f t="shared" ca="1" si="192"/>
        <v>3</v>
      </c>
      <c r="BV143" s="15">
        <f t="shared" ca="1" si="171"/>
        <v>0.8847122219667295</v>
      </c>
      <c r="BW143" s="15">
        <f t="shared" ca="1" si="171"/>
        <v>1.0336853198877116E-2</v>
      </c>
      <c r="BX143" s="15">
        <f t="shared" ca="1" si="193"/>
        <v>5.2359877559829883E-2</v>
      </c>
      <c r="BY143" s="15">
        <f t="shared" ca="1" si="194"/>
        <v>0.63351219099494238</v>
      </c>
      <c r="BZ143" s="16">
        <f t="shared" ca="1" si="195"/>
        <v>2.7048141268506865E-3</v>
      </c>
      <c r="CA143" s="15">
        <f t="shared" ca="1" si="196"/>
        <v>6390956.2882332811</v>
      </c>
      <c r="CB143" s="15">
        <f t="shared" ca="1" si="197"/>
        <v>1.2213383093131314</v>
      </c>
      <c r="CC143" s="15">
        <f t="shared" ca="1" si="198"/>
        <v>1.4916672657958581</v>
      </c>
      <c r="CD143" s="17">
        <f t="shared" ca="1" si="199"/>
        <v>0</v>
      </c>
      <c r="CE143" s="15">
        <f t="shared" ca="1" si="200"/>
        <v>-4.2023024360952767E-2</v>
      </c>
      <c r="CF143" s="16">
        <f t="shared" ca="1" si="201"/>
        <v>-0.48896245166900737</v>
      </c>
      <c r="CG143" s="15">
        <f t="shared" ca="1" si="202"/>
        <v>3.5327053254236414</v>
      </c>
      <c r="CH143" s="15">
        <f t="shared" ca="1" si="203"/>
        <v>-19.353060558503696</v>
      </c>
      <c r="CI143" s="15">
        <f t="shared" ca="1" si="204"/>
        <v>-23.89277565878136</v>
      </c>
      <c r="CJ143" s="15">
        <f t="shared" ca="1" si="205"/>
        <v>-258.53993573623256</v>
      </c>
      <c r="CK143" s="15">
        <f t="shared" ca="1" si="206"/>
        <v>-2050.6822509186632</v>
      </c>
      <c r="CL143" s="15">
        <f t="shared" ca="1" si="207"/>
        <v>-170130.82542627634</v>
      </c>
      <c r="CM143" s="15">
        <f t="shared" ca="1" si="208"/>
        <v>5620397.028705324</v>
      </c>
      <c r="CN143" s="15">
        <f t="shared" ca="1" si="209"/>
        <v>329937.22690389416</v>
      </c>
      <c r="CO143" s="15">
        <f t="shared" ca="1" si="210"/>
        <v>5618148.8698938424</v>
      </c>
      <c r="CP143" s="15" t="str">
        <f ca="1">VLOOKUP(_xlfn.FLOOR.MATH(BR143/8+11),Coef!$B$4:$C$23,2)</f>
        <v>U</v>
      </c>
      <c r="CQ143" s="15">
        <f ca="1">_xlfn.FLOOR.MATH(CN143/100000)</f>
        <v>3</v>
      </c>
      <c r="CR143" s="15" t="str">
        <f ca="1">VLOOKUP(MOD(BT143-1,3)*8+CQ143,Coef!$A$2:$C$25,3)</f>
        <v>C</v>
      </c>
      <c r="CS143" s="15">
        <f ca="1">(MOD(_xlfn.FLOOR.MATH(CO143/100000),20))</f>
        <v>16</v>
      </c>
      <c r="CT143" s="15" t="str">
        <f ca="1">VLOOKUP(MOD(MOD(BT143+1,2)*5+CS143,20)+1,Coef!$A$2:$C$21,3)</f>
        <v>S</v>
      </c>
      <c r="CU143" s="15"/>
      <c r="CV143" s="15" t="str">
        <f t="shared" ca="1" si="172"/>
        <v>29937</v>
      </c>
      <c r="CW143" s="15" t="str">
        <f t="shared" ca="1" si="172"/>
        <v>18148</v>
      </c>
      <c r="CX143" s="18" t="str">
        <f t="shared" ca="1" si="211"/>
        <v>329937 mE 5618148 mN 31 N</v>
      </c>
      <c r="CY143" s="15" t="str">
        <f t="shared" ca="1" si="212"/>
        <v>31UCS2993718148</v>
      </c>
    </row>
    <row r="144" spans="2:103">
      <c r="B144" s="38" t="s">
        <v>1036</v>
      </c>
      <c r="C144" s="72" t="str">
        <f t="shared" si="213"/>
        <v>32UPV9647567653</v>
      </c>
      <c r="D144" s="72">
        <f t="array" aca="1" ref="D144" ca="1">MATCH(TRUE,ISERROR(VALUE(MID(C144,ROW(INDIRECT("1:"&amp;LEN(C144))),1))),0)</f>
        <v>3</v>
      </c>
      <c r="E144" s="72">
        <f t="shared" ca="1" si="214"/>
        <v>32</v>
      </c>
      <c r="F144" s="72" t="str">
        <f t="shared" ca="1" si="215"/>
        <v>U</v>
      </c>
      <c r="G144" s="72" t="str">
        <f t="shared" ca="1" si="216"/>
        <v>P</v>
      </c>
      <c r="H144" s="72" t="str">
        <f t="shared" ca="1" si="217"/>
        <v>V</v>
      </c>
      <c r="I144" s="72">
        <f t="shared" ca="1" si="218"/>
        <v>10</v>
      </c>
      <c r="J144" s="72">
        <f t="shared" ca="1" si="219"/>
        <v>96475</v>
      </c>
      <c r="K144" s="72">
        <f t="shared" ca="1" si="220"/>
        <v>67653</v>
      </c>
      <c r="L144" s="72">
        <f t="shared" ca="1" si="221"/>
        <v>188.80604746885038</v>
      </c>
      <c r="M144" s="72">
        <f ca="1">VLOOKUP(G144,Coef!$C$2:$F$25,4)</f>
        <v>6</v>
      </c>
      <c r="N144" s="31">
        <f ca="1">VLOOKUP(F144,Coef!$C$4:$D$23,2)</f>
        <v>17</v>
      </c>
      <c r="O144" s="31">
        <f ca="1">MOD(VLOOKUP(H144,Coef!$C$2:$G$21,5)+MOD(E144+1,2)*15,20)</f>
        <v>15</v>
      </c>
      <c r="P144" s="31">
        <f ca="1">VLOOKUP(N144,Coef!$A$27:$B$46,2)</f>
        <v>5.34</v>
      </c>
      <c r="Q144" s="31">
        <f ca="1">VLOOKUP(N144,Coef!$A$27:$C$46,3)+O144/10-0.1</f>
        <v>5.4</v>
      </c>
      <c r="R144" s="31">
        <f ca="1">IF(Q144+0.1&lt;P144,Q144+2,Q144)</f>
        <v>5.4</v>
      </c>
      <c r="S144" s="72">
        <f ca="1">M144*100000+J144</f>
        <v>696475</v>
      </c>
      <c r="T144" s="72">
        <f ca="1">R144*1000000+K144</f>
        <v>5467653</v>
      </c>
      <c r="U144" s="72">
        <f ca="1">IF(N144&lt;11,T144-10000000,T144)</f>
        <v>5467653</v>
      </c>
      <c r="V144" s="72">
        <f ca="1">U144/(6366197.724*0.9996)</f>
        <v>0.85920060505719686</v>
      </c>
      <c r="W144" s="72">
        <f ca="1">(Coef!$J$9/(1+Coef!$J$8*(COS(V144))^2)^0.5)*Coef!$J$6</f>
        <v>6387860.50449224</v>
      </c>
      <c r="X144" s="72">
        <f ca="1">6*E144-183</f>
        <v>9</v>
      </c>
      <c r="Y144" s="72">
        <f ca="1">(S144-500000)/W144</f>
        <v>3.0757559571288329E-2</v>
      </c>
      <c r="Z144" s="72">
        <f ca="1">SIN(2*V144)</f>
        <v>0.98912616327485103</v>
      </c>
      <c r="AA144" s="72">
        <f ca="1">Z144*(COS(V144))^2</f>
        <v>0.42182794441363203</v>
      </c>
      <c r="AB144" s="72">
        <f ca="1">V144+(Z144/2)</f>
        <v>1.3537636866946223</v>
      </c>
      <c r="AC144" s="72">
        <f ca="1">(3*AB144+AA144)/4</f>
        <v>1.1207797511243749</v>
      </c>
      <c r="AD144" s="72">
        <f ca="1">(5*AC144+AA144*(COS(V144))^2)/3</f>
        <v>1.9279312395890074</v>
      </c>
      <c r="AE144" s="72">
        <f ca="1">Coef!$J$6*Coef!$J$9*(V144-(Coef!$J$10*AB144)+(Coef!$J$11*AC144)-(Coef!$J$12*AD144))</f>
        <v>5452865.140185751</v>
      </c>
      <c r="AF144" s="72">
        <f ca="1">(U144-AE144)/W144</f>
        <v>2.3149941680550897E-3</v>
      </c>
      <c r="AG144" s="72">
        <f ca="1">((Coef!$J$8*Y144^2)/2)*(COS(V144))^2</f>
        <v>1.3595177333548699E-6</v>
      </c>
      <c r="AH144" s="72">
        <f ca="1">Y144*(1-(AG144/3))</f>
        <v>3.075754563280577E-2</v>
      </c>
      <c r="AI144" s="72">
        <f ca="1">AF144*(1-AG144)+V144</f>
        <v>0.86151559607797634</v>
      </c>
      <c r="AJ144" s="72">
        <f ca="1">(EXP(AH144)-EXP(-AH144))/2</f>
        <v>3.0762395438323986E-2</v>
      </c>
      <c r="AK144" s="72">
        <f ca="1">ATAN(AJ144/COS(AI144))</f>
        <v>4.7198079678373854E-2</v>
      </c>
      <c r="AL144" s="72">
        <f ca="1">ATAN(COS(AK144)*TAN(AI144))</f>
        <v>0.86096487140292743</v>
      </c>
      <c r="AM144" s="72">
        <f ca="1">V144+(1+Coef!$J$8*(COS(V144))^2-(3/2)*Coef!$J$8*SIN(V144)*COS(V144)*(AL144-V144))*(AL144-V144)</f>
        <v>0.86096992662671612</v>
      </c>
      <c r="AN144" s="34" t="str">
        <f t="shared" ca="1" si="173"/>
        <v>32 696475 5467653 N</v>
      </c>
      <c r="AO144" s="33">
        <f t="shared" ca="1" si="174"/>
        <v>49.329943083398994</v>
      </c>
      <c r="AP144" s="33">
        <f t="shared" ca="1" si="175"/>
        <v>11.704250766693001</v>
      </c>
      <c r="AQ144" s="72">
        <v>285</v>
      </c>
      <c r="AR144" s="72">
        <v>810000</v>
      </c>
      <c r="AS144" s="72">
        <f t="shared" ca="1" si="163"/>
        <v>0.86096992662671612</v>
      </c>
      <c r="AT144" s="72">
        <f t="shared" ca="1" si="163"/>
        <v>0.20427771235786352</v>
      </c>
      <c r="AU144" s="72">
        <f t="shared" si="163"/>
        <v>4.9741883681838397</v>
      </c>
      <c r="AV144" s="72">
        <f t="array" aca="1" ref="AV144" ca="1">ATAN((1-f)*TAN(AS144))</f>
        <v>0.85930943180617958</v>
      </c>
      <c r="AW144" s="72">
        <f t="shared" ca="1" si="176"/>
        <v>1.3512602069271802</v>
      </c>
      <c r="AX144" s="72">
        <f t="shared" ca="1" si="177"/>
        <v>-0.63071155975504234</v>
      </c>
      <c r="AY144" s="72">
        <f t="shared" ca="1" si="166"/>
        <v>4.0585446740828007E-3</v>
      </c>
      <c r="AZ144" s="72">
        <f t="shared" ca="1" si="178"/>
        <v>1.0125824033904349E-3</v>
      </c>
      <c r="BA144" s="72">
        <f t="shared" ca="1" si="179"/>
        <v>1.0010138653563905</v>
      </c>
      <c r="BB144" s="72">
        <f t="shared" ca="1" si="180"/>
        <v>1.0125820140563777E-3</v>
      </c>
      <c r="BC144" s="72">
        <f t="shared" ca="1" si="167"/>
        <v>0.12729449895700384</v>
      </c>
      <c r="BD144" s="75">
        <f t="shared" ca="1" si="181"/>
        <v>2.8298149128113641</v>
      </c>
      <c r="BE144" s="75">
        <f t="shared" ca="1" si="182"/>
        <v>-1.2244468504870264E-4</v>
      </c>
      <c r="BF144" s="75">
        <f t="shared" ca="1" si="168"/>
        <v>0.12717205427195513</v>
      </c>
      <c r="BG144" s="75">
        <f t="shared" ca="1" si="183"/>
        <v>2.8296924681263156</v>
      </c>
      <c r="BH144" s="75">
        <f t="shared" ca="1" si="184"/>
        <v>-1.2232271579913363E-4</v>
      </c>
      <c r="BI144" s="75">
        <f t="shared" ca="1" si="169"/>
        <v>0.12717217624120472</v>
      </c>
      <c r="BJ144" s="75">
        <f t="shared" ca="1" si="185"/>
        <v>2.829692590095565</v>
      </c>
      <c r="BK144" s="75">
        <f t="shared" ca="1" si="186"/>
        <v>-1.2232283729202107E-4</v>
      </c>
      <c r="BL144" s="75">
        <f t="shared" ca="1" si="170"/>
        <v>0.12717217611971182</v>
      </c>
      <c r="BM144" s="72">
        <f t="array" aca="1" ref="BM144" ca="1">ATAN2((1-f)*SQRT(AX144^2+(SIN(AV144)*SIN(BL144)-COS(AV144)*COS(BL144)*COS(AU144))^2),SIN(AV144)*COS(BL144)+COS(AV144)*SIN(BL144)*COS(AU144))</f>
        <v>0.88474550084489767</v>
      </c>
      <c r="BN144" s="72">
        <f t="shared" ca="1" si="187"/>
        <v>-0.1942177844651512</v>
      </c>
      <c r="BO144" s="72">
        <f t="array" aca="1" ref="BO144" ca="1">f/16*(1-AX144^2)*(4+f*(4-3*(1-AX144^2)))</f>
        <v>5.0569611952778527E-4</v>
      </c>
      <c r="BP144" s="72">
        <f t="array" aca="1" ref="BP144" ca="1">BN144-(1-BO144)*f*AX144*(BL144+BO144*SIN(BL144)*(COS(BJ144)+BO144*COS(BL144)*(-1+2*COS(BJ144)^2)))</f>
        <v>-0.19394912396205141</v>
      </c>
      <c r="BQ144" s="72">
        <f t="shared" ca="1" si="188"/>
        <v>1.0328588395812105E-2</v>
      </c>
      <c r="BR144" s="13">
        <f t="shared" ca="1" si="189"/>
        <v>50.692183141600843</v>
      </c>
      <c r="BS144" s="13">
        <f t="shared" ca="1" si="190"/>
        <v>0.59178452340783094</v>
      </c>
      <c r="BT144" s="15">
        <f t="shared" ca="1" si="191"/>
        <v>31</v>
      </c>
      <c r="BU144" s="15">
        <f t="shared" ca="1" si="192"/>
        <v>3</v>
      </c>
      <c r="BV144" s="15">
        <f t="shared" ca="1" si="171"/>
        <v>0.88474550084489767</v>
      </c>
      <c r="BW144" s="15">
        <f t="shared" ca="1" si="171"/>
        <v>1.0328588395812103E-2</v>
      </c>
      <c r="BX144" s="15">
        <f t="shared" ca="1" si="193"/>
        <v>5.2359877559829883E-2</v>
      </c>
      <c r="BY144" s="15">
        <f t="shared" ca="1" si="194"/>
        <v>0.63348644168761137</v>
      </c>
      <c r="BZ144" s="16">
        <f t="shared" ca="1" si="195"/>
        <v>2.7045942552340035E-3</v>
      </c>
      <c r="CA144" s="15">
        <f t="shared" ca="1" si="196"/>
        <v>6390956.9889330789</v>
      </c>
      <c r="CB144" s="15">
        <f t="shared" ca="1" si="197"/>
        <v>1.2214212325749327</v>
      </c>
      <c r="CC144" s="15">
        <f t="shared" ca="1" si="198"/>
        <v>1.4918698273848678</v>
      </c>
      <c r="CD144" s="17">
        <f t="shared" ca="1" si="199"/>
        <v>0</v>
      </c>
      <c r="CE144" s="15">
        <f t="shared" ca="1" si="200"/>
        <v>-4.2031289164017778E-2</v>
      </c>
      <c r="CF144" s="16">
        <f t="shared" ca="1" si="201"/>
        <v>-0.48916523312963384</v>
      </c>
      <c r="CG144" s="15">
        <f t="shared" ca="1" si="202"/>
        <v>3.5325007802325801</v>
      </c>
      <c r="CH144" s="15">
        <f t="shared" ca="1" si="203"/>
        <v>-19.356092642740268</v>
      </c>
      <c r="CI144" s="15">
        <f t="shared" ca="1" si="204"/>
        <v>-23.904051803899478</v>
      </c>
      <c r="CJ144" s="15">
        <f t="shared" ca="1" si="205"/>
        <v>-258.53013641029526</v>
      </c>
      <c r="CK144" s="15">
        <f t="shared" ca="1" si="206"/>
        <v>-2050.9856102897338</v>
      </c>
      <c r="CL144" s="15">
        <f t="shared" ca="1" si="207"/>
        <v>-170157.38072019321</v>
      </c>
      <c r="CM144" s="15">
        <f t="shared" ca="1" si="208"/>
        <v>5620610.1905836267</v>
      </c>
      <c r="CN144" s="15">
        <f t="shared" ca="1" si="209"/>
        <v>329910.68223209487</v>
      </c>
      <c r="CO144" s="15">
        <f t="shared" ca="1" si="210"/>
        <v>5618361.9465073934</v>
      </c>
      <c r="CP144" s="15" t="str">
        <f ca="1">VLOOKUP(_xlfn.FLOOR.MATH(BR144/8+11),Coef!$B$4:$C$23,2)</f>
        <v>U</v>
      </c>
      <c r="CQ144" s="15">
        <f ca="1">_xlfn.FLOOR.MATH(CN144/100000)</f>
        <v>3</v>
      </c>
      <c r="CR144" s="15" t="str">
        <f ca="1">VLOOKUP(MOD(BT144-1,3)*8+CQ144,Coef!$A$2:$C$25,3)</f>
        <v>C</v>
      </c>
      <c r="CS144" s="15">
        <f ca="1">(MOD(_xlfn.FLOOR.MATH(CO144/100000),20))</f>
        <v>16</v>
      </c>
      <c r="CT144" s="15" t="str">
        <f ca="1">VLOOKUP(MOD(MOD(BT144+1,2)*5+CS144,20)+1,Coef!$A$2:$C$21,3)</f>
        <v>S</v>
      </c>
      <c r="CU144" s="15"/>
      <c r="CV144" s="15" t="str">
        <f t="shared" ca="1" si="172"/>
        <v>29910</v>
      </c>
      <c r="CW144" s="15" t="str">
        <f t="shared" ca="1" si="172"/>
        <v>18361</v>
      </c>
      <c r="CX144" s="18" t="str">
        <f t="shared" ca="1" si="211"/>
        <v>329910 mE 5618361 mN 31 N</v>
      </c>
      <c r="CY144" s="15" t="str">
        <f t="shared" ca="1" si="212"/>
        <v>31UCS2991018361</v>
      </c>
    </row>
    <row r="145" spans="2:103">
      <c r="B145" s="38" t="s">
        <v>1037</v>
      </c>
      <c r="C145" s="72" t="str">
        <f t="shared" si="213"/>
        <v>32UPV9641168023</v>
      </c>
      <c r="D145" s="72">
        <f t="array" aca="1" ref="D145" ca="1">MATCH(TRUE,ISERROR(VALUE(MID(C145,ROW(INDIRECT("1:"&amp;LEN(C145))),1))),0)</f>
        <v>3</v>
      </c>
      <c r="E145" s="72">
        <f t="shared" ca="1" si="214"/>
        <v>32</v>
      </c>
      <c r="F145" s="72" t="str">
        <f t="shared" ca="1" si="215"/>
        <v>U</v>
      </c>
      <c r="G145" s="72" t="str">
        <f t="shared" ca="1" si="216"/>
        <v>P</v>
      </c>
      <c r="H145" s="72" t="str">
        <f t="shared" ca="1" si="217"/>
        <v>V</v>
      </c>
      <c r="I145" s="72">
        <f t="shared" ca="1" si="218"/>
        <v>10</v>
      </c>
      <c r="J145" s="72">
        <f t="shared" ca="1" si="219"/>
        <v>96411</v>
      </c>
      <c r="K145" s="72">
        <f t="shared" ca="1" si="220"/>
        <v>68023</v>
      </c>
      <c r="L145" s="72">
        <f t="shared" ca="1" si="221"/>
        <v>188.80604746885038</v>
      </c>
      <c r="M145" s="72">
        <f ca="1">VLOOKUP(G145,Coef!$C$2:$F$25,4)</f>
        <v>6</v>
      </c>
      <c r="N145" s="31">
        <f ca="1">VLOOKUP(F145,Coef!$C$4:$D$23,2)</f>
        <v>17</v>
      </c>
      <c r="O145" s="31">
        <f ca="1">MOD(VLOOKUP(H145,Coef!$C$2:$G$21,5)+MOD(E145+1,2)*15,20)</f>
        <v>15</v>
      </c>
      <c r="P145" s="31">
        <f ca="1">VLOOKUP(N145,Coef!$A$27:$B$46,2)</f>
        <v>5.34</v>
      </c>
      <c r="Q145" s="31">
        <f ca="1">VLOOKUP(N145,Coef!$A$27:$C$46,3)+O145/10-0.1</f>
        <v>5.4</v>
      </c>
      <c r="R145" s="31">
        <f ca="1">IF(Q145+0.1&lt;P145,Q145+2,Q145)</f>
        <v>5.4</v>
      </c>
      <c r="S145" s="72">
        <f ca="1">M145*100000+J145</f>
        <v>696411</v>
      </c>
      <c r="T145" s="72">
        <f ca="1">R145*1000000+K145</f>
        <v>5468023</v>
      </c>
      <c r="U145" s="72">
        <f ca="1">IF(N145&lt;11,T145-10000000,T145)</f>
        <v>5468023</v>
      </c>
      <c r="V145" s="72">
        <f ca="1">U145/(6366197.724*0.9996)</f>
        <v>0.85925874777837374</v>
      </c>
      <c r="W145" s="72">
        <f ca="1">(Coef!$J$9/(1+Coef!$J$8*(COS(V145))^2)^0.5)*Coef!$J$6</f>
        <v>6387861.7388750575</v>
      </c>
      <c r="X145" s="72">
        <f ca="1">6*E145-183</f>
        <v>9</v>
      </c>
      <c r="Y145" s="72">
        <f ca="1">(S145-500000)/W145</f>
        <v>3.0747534625661641E-2</v>
      </c>
      <c r="Z145" s="72">
        <f ca="1">SIN(2*V145)</f>
        <v>0.98910905454725306</v>
      </c>
      <c r="AA145" s="72">
        <f ca="1">Z145*(COS(V145))^2</f>
        <v>0.42176376448444963</v>
      </c>
      <c r="AB145" s="72">
        <f ca="1">V145+(Z145/2)</f>
        <v>1.3538132750520002</v>
      </c>
      <c r="AC145" s="72">
        <f ca="1">(3*AB145+AA145)/4</f>
        <v>1.1208008974101125</v>
      </c>
      <c r="AD145" s="72">
        <f ca="1">(5*AC145+AA145*(COS(V145))^2)/3</f>
        <v>1.9279492746853411</v>
      </c>
      <c r="AE145" s="72">
        <f ca="1">Coef!$J$6*Coef!$J$9*(V145-(Coef!$J$10*AB145)+(Coef!$J$11*AC145)-(Coef!$J$12*AD145))</f>
        <v>5453235.4834593004</v>
      </c>
      <c r="AF145" s="72">
        <f ca="1">(U145-AE145)/W145</f>
        <v>2.3149399822958304E-3</v>
      </c>
      <c r="AG145" s="72">
        <f ca="1">((Coef!$J$8*Y145^2)/2)*(COS(V145))^2</f>
        <v>1.3584484355446619E-6</v>
      </c>
      <c r="AH145" s="72">
        <f ca="1">Y145*(1-(AG145/3))</f>
        <v>3.0747520702681538E-2</v>
      </c>
      <c r="AI145" s="72">
        <f ca="1">AF145*(1-AG145)+V145</f>
        <v>0.86157368461594297</v>
      </c>
      <c r="AJ145" s="72">
        <f ca="1">(EXP(AH145)-EXP(-AH145))/2</f>
        <v>3.0752365767446221E-2</v>
      </c>
      <c r="AK145" s="72">
        <f ca="1">ATAN(AJ145/COS(AI145))</f>
        <v>4.7185903098987993E-2</v>
      </c>
      <c r="AL145" s="72">
        <f ca="1">ATAN(COS(AK145)*TAN(AI145))</f>
        <v>0.86102325397494672</v>
      </c>
      <c r="AM145" s="72">
        <f ca="1">V145+(1+Coef!$J$8*(COS(V145))^2-(3/2)*Coef!$J$8*SIN(V145)*COS(V145)*(AL145-V145))*(AL145-V145)</f>
        <v>0.86102830920024098</v>
      </c>
      <c r="AN145" s="34" t="str">
        <f t="shared" ca="1" si="173"/>
        <v>32 696411 5468023 N</v>
      </c>
      <c r="AO145" s="33">
        <f t="shared" ca="1" si="174"/>
        <v>49.333288158459084</v>
      </c>
      <c r="AP145" s="33">
        <f t="shared" ca="1" si="175"/>
        <v>11.703553100085283</v>
      </c>
      <c r="AQ145" s="72">
        <v>285</v>
      </c>
      <c r="AR145" s="72">
        <v>810000</v>
      </c>
      <c r="AS145" s="72">
        <f t="shared" ca="1" si="163"/>
        <v>0.86102830920024109</v>
      </c>
      <c r="AT145" s="72">
        <f t="shared" ca="1" si="163"/>
        <v>0.20426553577847764</v>
      </c>
      <c r="AU145" s="72">
        <f t="shared" si="163"/>
        <v>4.9741883681838397</v>
      </c>
      <c r="AV145" s="72">
        <f t="array" aca="1" ref="AV145" ca="1">ATAN((1-f)*TAN(AS145))</f>
        <v>0.85936784359914176</v>
      </c>
      <c r="AW145" s="72">
        <f t="shared" ca="1" si="176"/>
        <v>1.3512853104382747</v>
      </c>
      <c r="AX145" s="72">
        <f t="shared" ca="1" si="177"/>
        <v>-0.63066882552673864</v>
      </c>
      <c r="AY145" s="72">
        <f t="shared" ca="1" si="166"/>
        <v>4.0589079607061601E-3</v>
      </c>
      <c r="AZ145" s="72">
        <f t="shared" ca="1" si="178"/>
        <v>1.0126728578233311E-3</v>
      </c>
      <c r="BA145" s="72">
        <f t="shared" ca="1" si="179"/>
        <v>1.0010139560401636</v>
      </c>
      <c r="BB145" s="72">
        <f t="shared" ca="1" si="180"/>
        <v>1.0126724683849264E-3</v>
      </c>
      <c r="BC145" s="72">
        <f t="shared" ca="1" si="167"/>
        <v>0.12729448742515118</v>
      </c>
      <c r="BD145" s="75">
        <f t="shared" ca="1" si="181"/>
        <v>2.8298651083017008</v>
      </c>
      <c r="BE145" s="75">
        <f t="shared" ca="1" si="182"/>
        <v>-1.2245760076350589E-4</v>
      </c>
      <c r="BF145" s="75">
        <f t="shared" ca="1" si="168"/>
        <v>0.12717202982438766</v>
      </c>
      <c r="BG145" s="75">
        <f t="shared" ca="1" si="183"/>
        <v>2.8297426507009371</v>
      </c>
      <c r="BH145" s="75">
        <f t="shared" ca="1" si="184"/>
        <v>-1.2233560660111306E-4</v>
      </c>
      <c r="BI145" s="75">
        <f t="shared" ca="1" si="169"/>
        <v>0.12717215181855007</v>
      </c>
      <c r="BJ145" s="75">
        <f t="shared" ca="1" si="185"/>
        <v>2.8297427726950994</v>
      </c>
      <c r="BK145" s="75">
        <f t="shared" ca="1" si="186"/>
        <v>-1.2233572813081793E-4</v>
      </c>
      <c r="BL145" s="75">
        <f t="shared" ca="1" si="170"/>
        <v>0.12717215169702037</v>
      </c>
      <c r="BM145" s="72">
        <f t="array" aca="1" ref="BM145" ca="1">ATAN2((1-f)*SQRT(AX145^2+(SIN(AV145)*SIN(BL145)-COS(AV145)*COS(BL145)*COS(AU145))^2),SIN(AV145)*COS(BL145)+COS(AV145)*SIN(BL145)*COS(AU145))</f>
        <v>0.88480277392297935</v>
      </c>
      <c r="BN145" s="72">
        <f t="shared" ca="1" si="187"/>
        <v>-0.19423147094380289</v>
      </c>
      <c r="BO145" s="72">
        <f t="array" aca="1" ref="BO145" ca="1">f/16*(1-AX145^2)*(4+f*(4-3*(1-AX145^2)))</f>
        <v>5.057413167448365E-4</v>
      </c>
      <c r="BP145" s="72">
        <f t="array" aca="1" ref="BP145" ca="1">BN145-(1-BO145)*f*AX145*(BL145+BO145*SIN(BL145)*(COS(BJ145)+BO145*COS(BL145)*(-1+2*COS(BJ145)^2)))</f>
        <v>-0.19396282872129506</v>
      </c>
      <c r="BQ145" s="72">
        <f t="shared" ca="1" si="188"/>
        <v>1.0302707057182586E-2</v>
      </c>
      <c r="BR145" s="13">
        <f t="shared" ca="1" si="189"/>
        <v>50.695464647254653</v>
      </c>
      <c r="BS145" s="13">
        <f t="shared" ca="1" si="190"/>
        <v>0.59030163193621077</v>
      </c>
      <c r="BT145" s="15">
        <f t="shared" ca="1" si="191"/>
        <v>31</v>
      </c>
      <c r="BU145" s="15">
        <f t="shared" ca="1" si="192"/>
        <v>3</v>
      </c>
      <c r="BV145" s="15">
        <f t="shared" ca="1" si="171"/>
        <v>0.88480277392297935</v>
      </c>
      <c r="BW145" s="15">
        <f t="shared" ca="1" si="171"/>
        <v>1.0302707057182588E-2</v>
      </c>
      <c r="BX145" s="15">
        <f t="shared" ca="1" si="193"/>
        <v>5.2359877559829883E-2</v>
      </c>
      <c r="BY145" s="15">
        <f t="shared" ca="1" si="194"/>
        <v>0.63344212538739764</v>
      </c>
      <c r="BZ145" s="16">
        <f t="shared" ca="1" si="195"/>
        <v>2.7042158622307974E-3</v>
      </c>
      <c r="CA145" s="15">
        <f t="shared" ca="1" si="196"/>
        <v>6390958.1948186932</v>
      </c>
      <c r="CB145" s="15">
        <f t="shared" ca="1" si="197"/>
        <v>1.2215639596146883</v>
      </c>
      <c r="CC145" s="15">
        <f t="shared" ca="1" si="198"/>
        <v>1.492218507429516</v>
      </c>
      <c r="CD145" s="17">
        <f t="shared" ca="1" si="199"/>
        <v>0</v>
      </c>
      <c r="CE145" s="15">
        <f t="shared" ca="1" si="200"/>
        <v>-4.2057170502647297E-2</v>
      </c>
      <c r="CF145" s="16">
        <f t="shared" ca="1" si="201"/>
        <v>-0.48951429156728521</v>
      </c>
      <c r="CG145" s="15">
        <f t="shared" ca="1" si="202"/>
        <v>3.5321486864642795</v>
      </c>
      <c r="CH145" s="15">
        <f t="shared" ca="1" si="203"/>
        <v>-19.361311742197984</v>
      </c>
      <c r="CI145" s="15">
        <f t="shared" ca="1" si="204"/>
        <v>-23.923461790237184</v>
      </c>
      <c r="CJ145" s="15">
        <f t="shared" ca="1" si="205"/>
        <v>-258.51323476420936</v>
      </c>
      <c r="CK145" s="15">
        <f t="shared" ca="1" si="206"/>
        <v>-2051.5076954135725</v>
      </c>
      <c r="CL145" s="15">
        <f t="shared" ca="1" si="207"/>
        <v>-170250.26086727131</v>
      </c>
      <c r="CM145" s="15">
        <f t="shared" ca="1" si="208"/>
        <v>5620978.5798324663</v>
      </c>
      <c r="CN145" s="15">
        <f t="shared" ca="1" si="209"/>
        <v>329817.83923707559</v>
      </c>
      <c r="CO145" s="15">
        <f t="shared" ca="1" si="210"/>
        <v>5618730.188400534</v>
      </c>
      <c r="CP145" s="15" t="str">
        <f ca="1">VLOOKUP(_xlfn.FLOOR.MATH(BR145/8+11),Coef!$B$4:$C$23,2)</f>
        <v>U</v>
      </c>
      <c r="CQ145" s="15">
        <f ca="1">_xlfn.FLOOR.MATH(CN145/100000)</f>
        <v>3</v>
      </c>
      <c r="CR145" s="15" t="str">
        <f ca="1">VLOOKUP(MOD(BT145-1,3)*8+CQ145,Coef!$A$2:$C$25,3)</f>
        <v>C</v>
      </c>
      <c r="CS145" s="15">
        <f ca="1">(MOD(_xlfn.FLOOR.MATH(CO145/100000),20))</f>
        <v>16</v>
      </c>
      <c r="CT145" s="15" t="str">
        <f ca="1">VLOOKUP(MOD(MOD(BT145+1,2)*5+CS145,20)+1,Coef!$A$2:$C$21,3)</f>
        <v>S</v>
      </c>
      <c r="CU145" s="15"/>
      <c r="CV145" s="15" t="str">
        <f t="shared" ca="1" si="172"/>
        <v>29817</v>
      </c>
      <c r="CW145" s="15" t="str">
        <f t="shared" ca="1" si="172"/>
        <v>18730</v>
      </c>
      <c r="CX145" s="18" t="str">
        <f t="shared" ca="1" si="211"/>
        <v>329817 mE 5618730 mN 31 N</v>
      </c>
      <c r="CY145" s="15" t="str">
        <f t="shared" ca="1" si="212"/>
        <v>31UCS2981718730</v>
      </c>
    </row>
    <row r="146" spans="2:103">
      <c r="B146" s="38" t="s">
        <v>1038</v>
      </c>
      <c r="C146" s="72" t="str">
        <f t="shared" si="213"/>
        <v>32UPV9677368272</v>
      </c>
      <c r="D146" s="72">
        <f t="array" aca="1" ref="D146" ca="1">MATCH(TRUE,ISERROR(VALUE(MID(C146,ROW(INDIRECT("1:"&amp;LEN(C146))),1))),0)</f>
        <v>3</v>
      </c>
      <c r="E146" s="72">
        <f t="shared" ca="1" si="214"/>
        <v>32</v>
      </c>
      <c r="F146" s="72" t="str">
        <f t="shared" ca="1" si="215"/>
        <v>U</v>
      </c>
      <c r="G146" s="72" t="str">
        <f t="shared" ca="1" si="216"/>
        <v>P</v>
      </c>
      <c r="H146" s="72" t="str">
        <f t="shared" ca="1" si="217"/>
        <v>V</v>
      </c>
      <c r="I146" s="72">
        <f t="shared" ca="1" si="218"/>
        <v>10</v>
      </c>
      <c r="J146" s="72">
        <f t="shared" ca="1" si="219"/>
        <v>96773</v>
      </c>
      <c r="K146" s="72">
        <f t="shared" ca="1" si="220"/>
        <v>68272</v>
      </c>
      <c r="L146" s="72">
        <f t="shared" ca="1" si="221"/>
        <v>188.80604746885038</v>
      </c>
      <c r="M146" s="72">
        <f ca="1">VLOOKUP(G146,Coef!$C$2:$F$25,4)</f>
        <v>6</v>
      </c>
      <c r="N146" s="31">
        <f ca="1">VLOOKUP(F146,Coef!$C$4:$D$23,2)</f>
        <v>17</v>
      </c>
      <c r="O146" s="31">
        <f ca="1">MOD(VLOOKUP(H146,Coef!$C$2:$G$21,5)+MOD(E146+1,2)*15,20)</f>
        <v>15</v>
      </c>
      <c r="P146" s="31">
        <f ca="1">VLOOKUP(N146,Coef!$A$27:$B$46,2)</f>
        <v>5.34</v>
      </c>
      <c r="Q146" s="31">
        <f ca="1">VLOOKUP(N146,Coef!$A$27:$C$46,3)+O146/10-0.1</f>
        <v>5.4</v>
      </c>
      <c r="R146" s="31">
        <f ca="1">IF(Q146+0.1&lt;P146,Q146+2,Q146)</f>
        <v>5.4</v>
      </c>
      <c r="S146" s="72">
        <f ca="1">M146*100000+J146</f>
        <v>696773</v>
      </c>
      <c r="T146" s="72">
        <f ca="1">R146*1000000+K146</f>
        <v>5468272</v>
      </c>
      <c r="U146" s="72">
        <f ca="1">IF(N146&lt;11,T146-10000000,T146)</f>
        <v>5468272</v>
      </c>
      <c r="V146" s="72">
        <f ca="1">U146/(6366197.724*0.9996)</f>
        <v>0.8592978762583009</v>
      </c>
      <c r="W146" s="72">
        <f ca="1">(Coef!$J$9/(1+Coef!$J$8*(COS(V146))^2)^0.5)*Coef!$J$6</f>
        <v>6387862.5695697097</v>
      </c>
      <c r="X146" s="72">
        <f ca="1">6*E146-183</f>
        <v>9</v>
      </c>
      <c r="Y146" s="72">
        <f ca="1">(S146-500000)/W146</f>
        <v>3.0804200600272894E-2</v>
      </c>
      <c r="Z146" s="72">
        <f ca="1">SIN(2*V146)</f>
        <v>0.98909753330671857</v>
      </c>
      <c r="AA146" s="72">
        <f ca="1">Z146*(COS(V146))^2</f>
        <v>0.42172057157826481</v>
      </c>
      <c r="AB146" s="72">
        <f ca="1">V146+(Z146/2)</f>
        <v>1.3538466429116602</v>
      </c>
      <c r="AC146" s="72">
        <f ca="1">(3*AB146+AA146)/4</f>
        <v>1.1208151250783112</v>
      </c>
      <c r="AD146" s="72">
        <f ca="1">(5*AC146+AA146*(COS(V146))^2)/3</f>
        <v>1.9279614077106277</v>
      </c>
      <c r="AE146" s="72">
        <f ca="1">Coef!$J$6*Coef!$J$9*(V146-(Coef!$J$10*AB146)+(Coef!$J$11*AC146)-(Coef!$J$12*AD146))</f>
        <v>5453484.7145939786</v>
      </c>
      <c r="AF146" s="72">
        <f ca="1">(U146-AE146)/W146</f>
        <v>2.314903497840512E-3</v>
      </c>
      <c r="AG146" s="72">
        <f ca="1">((Coef!$J$8*Y146^2)/2)*(COS(V146))^2</f>
        <v>1.3633363854221291E-6</v>
      </c>
      <c r="AH146" s="72">
        <f ca="1">Y146*(1-(AG146/3))</f>
        <v>3.0804186601443725E-2</v>
      </c>
      <c r="AI146" s="72">
        <f ca="1">AF146*(1-AG146)+V146</f>
        <v>0.86161277660014923</v>
      </c>
      <c r="AJ146" s="72">
        <f ca="1">(EXP(AH146)-EXP(-AH146))/2</f>
        <v>3.0809058503976916E-2</v>
      </c>
      <c r="AK146" s="72">
        <f ca="1">ATAN(AJ146/COS(AI146))</f>
        <v>4.7274912353752252E-2</v>
      </c>
      <c r="AL146" s="72">
        <f ca="1">ATAN(COS(AK146)*TAN(AI146))</f>
        <v>0.86106027304788657</v>
      </c>
      <c r="AM146" s="72">
        <f ca="1">V146+(1+Coef!$J$8*(COS(V146))^2-(3/2)*Coef!$J$8*SIN(V146)*COS(V146)*(AL146-V146))*(AL146-V146)</f>
        <v>0.86106532178890793</v>
      </c>
      <c r="AN146" s="34" t="str">
        <f t="shared" ca="1" si="173"/>
        <v>32 696773 5468272 N</v>
      </c>
      <c r="AO146" s="33">
        <f t="shared" ca="1" si="174"/>
        <v>49.335408823578554</v>
      </c>
      <c r="AP146" s="33">
        <f t="shared" ca="1" si="175"/>
        <v>11.708652954720881</v>
      </c>
      <c r="AQ146" s="72">
        <v>285</v>
      </c>
      <c r="AR146" s="72">
        <v>810000</v>
      </c>
      <c r="AS146" s="72">
        <f t="shared" ca="1" si="163"/>
        <v>0.86106532178890804</v>
      </c>
      <c r="AT146" s="72">
        <f t="shared" ca="1" si="163"/>
        <v>0.20435454503324191</v>
      </c>
      <c r="AU146" s="72">
        <f t="shared" si="163"/>
        <v>4.9741883681838397</v>
      </c>
      <c r="AV146" s="72">
        <f t="array" aca="1" ref="AV146" ca="1">ATAN((1-f)*TAN(AS146))</f>
        <v>0.85940487472368399</v>
      </c>
      <c r="AW146" s="72">
        <f t="shared" ca="1" si="176"/>
        <v>1.3513012240616167</v>
      </c>
      <c r="AX146" s="72">
        <f t="shared" ca="1" si="177"/>
        <v>-0.63064173233971177</v>
      </c>
      <c r="AY146" s="72">
        <f t="shared" ca="1" si="166"/>
        <v>4.0591382690083368E-3</v>
      </c>
      <c r="AZ146" s="72">
        <f t="shared" ca="1" si="178"/>
        <v>1.0127302020781737E-3</v>
      </c>
      <c r="BA146" s="72">
        <f t="shared" ca="1" si="179"/>
        <v>1.0010140135298207</v>
      </c>
      <c r="BB146" s="72">
        <f t="shared" ca="1" si="180"/>
        <v>1.0127298125736075E-3</v>
      </c>
      <c r="BC146" s="72">
        <f t="shared" ca="1" si="167"/>
        <v>0.12729448011444791</v>
      </c>
      <c r="BD146" s="75">
        <f t="shared" ca="1" si="181"/>
        <v>2.8298969282376811</v>
      </c>
      <c r="BE146" s="75">
        <f t="shared" ca="1" si="182"/>
        <v>-1.2246578872569862E-4</v>
      </c>
      <c r="BF146" s="75">
        <f t="shared" ca="1" si="168"/>
        <v>0.1271720143257222</v>
      </c>
      <c r="BG146" s="75">
        <f t="shared" ca="1" si="183"/>
        <v>2.8297744624489556</v>
      </c>
      <c r="BH146" s="75">
        <f t="shared" ca="1" si="184"/>
        <v>-1.2234377876846653E-4</v>
      </c>
      <c r="BI146" s="75">
        <f t="shared" ca="1" si="169"/>
        <v>0.12717213633567945</v>
      </c>
      <c r="BJ146" s="75">
        <f t="shared" ca="1" si="185"/>
        <v>2.8297745844589128</v>
      </c>
      <c r="BK146" s="75">
        <f t="shared" ca="1" si="186"/>
        <v>-1.2234390032151563E-4</v>
      </c>
      <c r="BL146" s="75">
        <f t="shared" ca="1" si="170"/>
        <v>0.1271721362141264</v>
      </c>
      <c r="BM146" s="72">
        <f t="array" aca="1" ref="BM146" ca="1">ATAN2((1-f)*SQRT(AX146^2+(SIN(AV146)*SIN(BL146)-COS(AV146)*COS(BL146)*COS(AU146))^2),SIN(AV146)*COS(BL146)+COS(AV146)*SIN(BL146)*COS(AU146))</f>
        <v>0.88483908304953152</v>
      </c>
      <c r="BN146" s="72">
        <f t="shared" ca="1" si="187"/>
        <v>-0.19424014903819981</v>
      </c>
      <c r="BO146" s="72">
        <f t="array" aca="1" ref="BO146" ca="1">f/16*(1-AX146^2)*(4+f*(4-3*(1-AX146^2)))</f>
        <v>5.0576996985603878E-4</v>
      </c>
      <c r="BP146" s="72">
        <f t="array" aca="1" ref="BP146" ca="1">BN146-(1-BO146)*f*AX146*(BL146+BO146*SIN(BL146)*(COS(BJ146)+BO146*COS(BL146)*(-1+2*COS(BJ146)^2)))</f>
        <v>-0.19397151840544474</v>
      </c>
      <c r="BQ146" s="72">
        <f t="shared" ca="1" si="188"/>
        <v>1.0383026627797165E-2</v>
      </c>
      <c r="BR146" s="13">
        <f t="shared" ca="1" si="189"/>
        <v>50.6975450069639</v>
      </c>
      <c r="BS146" s="13">
        <f t="shared" ca="1" si="190"/>
        <v>0.594903604344729</v>
      </c>
      <c r="BT146" s="15">
        <f t="shared" ca="1" si="191"/>
        <v>31</v>
      </c>
      <c r="BU146" s="15">
        <f t="shared" ca="1" si="192"/>
        <v>3</v>
      </c>
      <c r="BV146" s="15">
        <f t="shared" ca="1" si="171"/>
        <v>0.88483908304953163</v>
      </c>
      <c r="BW146" s="15">
        <f t="shared" ca="1" si="171"/>
        <v>1.0383026627797163E-2</v>
      </c>
      <c r="BX146" s="15">
        <f t="shared" ca="1" si="193"/>
        <v>5.2359877559829883E-2</v>
      </c>
      <c r="BY146" s="15">
        <f t="shared" ca="1" si="194"/>
        <v>0.63341402932824553</v>
      </c>
      <c r="BZ146" s="16">
        <f t="shared" ca="1" si="195"/>
        <v>2.7039759788356193E-3</v>
      </c>
      <c r="CA146" s="15">
        <f t="shared" ca="1" si="196"/>
        <v>6390958.959293901</v>
      </c>
      <c r="CB146" s="15">
        <f t="shared" ca="1" si="197"/>
        <v>1.2216544539056868</v>
      </c>
      <c r="CC146" s="15">
        <f t="shared" ca="1" si="198"/>
        <v>1.4924396047476018</v>
      </c>
      <c r="CD146" s="17">
        <f t="shared" ca="1" si="199"/>
        <v>0</v>
      </c>
      <c r="CE146" s="15">
        <f t="shared" ca="1" si="200"/>
        <v>-4.1976850932032718E-2</v>
      </c>
      <c r="CF146" s="16">
        <f t="shared" ca="1" si="201"/>
        <v>-0.48973562876876625</v>
      </c>
      <c r="CG146" s="15">
        <f t="shared" ca="1" si="202"/>
        <v>3.5319254250062952</v>
      </c>
      <c r="CH146" s="15">
        <f t="shared" ca="1" si="203"/>
        <v>-19.36462103915013</v>
      </c>
      <c r="CI146" s="15">
        <f t="shared" ca="1" si="204"/>
        <v>-23.935769464819252</v>
      </c>
      <c r="CJ146" s="15">
        <f t="shared" ca="1" si="205"/>
        <v>-258.50249547845942</v>
      </c>
      <c r="CK146" s="15">
        <f t="shared" ca="1" si="206"/>
        <v>-2051.8386807039665</v>
      </c>
      <c r="CL146" s="15">
        <f t="shared" ca="1" si="207"/>
        <v>-169917.63928934719</v>
      </c>
      <c r="CM146" s="15">
        <f t="shared" ca="1" si="208"/>
        <v>5621199.3879588135</v>
      </c>
      <c r="CN146" s="15">
        <f t="shared" ca="1" si="209"/>
        <v>330150.32776636851</v>
      </c>
      <c r="CO146" s="15">
        <f t="shared" ca="1" si="210"/>
        <v>5618950.9082036298</v>
      </c>
      <c r="CP146" s="15" t="str">
        <f ca="1">VLOOKUP(_xlfn.FLOOR.MATH(BR146/8+11),Coef!$B$4:$C$23,2)</f>
        <v>U</v>
      </c>
      <c r="CQ146" s="15">
        <f ca="1">_xlfn.FLOOR.MATH(CN146/100000)</f>
        <v>3</v>
      </c>
      <c r="CR146" s="15" t="str">
        <f ca="1">VLOOKUP(MOD(BT146-1,3)*8+CQ146,Coef!$A$2:$C$25,3)</f>
        <v>C</v>
      </c>
      <c r="CS146" s="15">
        <f ca="1">(MOD(_xlfn.FLOOR.MATH(CO146/100000),20))</f>
        <v>16</v>
      </c>
      <c r="CT146" s="15" t="str">
        <f ca="1">VLOOKUP(MOD(MOD(BT146+1,2)*5+CS146,20)+1,Coef!$A$2:$C$21,3)</f>
        <v>S</v>
      </c>
      <c r="CU146" s="15"/>
      <c r="CV146" s="15" t="str">
        <f t="shared" ca="1" si="172"/>
        <v>30150</v>
      </c>
      <c r="CW146" s="15" t="str">
        <f t="shared" ca="1" si="172"/>
        <v>18950</v>
      </c>
      <c r="CX146" s="18" t="str">
        <f t="shared" ca="1" si="211"/>
        <v>330150 mE 5618950 mN 31 N</v>
      </c>
      <c r="CY146" s="15" t="str">
        <f t="shared" ca="1" si="212"/>
        <v>31UCS3015018950</v>
      </c>
    </row>
    <row r="147" spans="2:103">
      <c r="B147" s="38" t="s">
        <v>1039</v>
      </c>
      <c r="C147" s="72" t="str">
        <f t="shared" si="213"/>
        <v>32UPV9693368454</v>
      </c>
      <c r="D147" s="72">
        <f t="array" aca="1" ref="D147" ca="1">MATCH(TRUE,ISERROR(VALUE(MID(C147,ROW(INDIRECT("1:"&amp;LEN(C147))),1))),0)</f>
        <v>3</v>
      </c>
      <c r="E147" s="72">
        <f t="shared" ca="1" si="214"/>
        <v>32</v>
      </c>
      <c r="F147" s="72" t="str">
        <f t="shared" ca="1" si="215"/>
        <v>U</v>
      </c>
      <c r="G147" s="72" t="str">
        <f t="shared" ca="1" si="216"/>
        <v>P</v>
      </c>
      <c r="H147" s="72" t="str">
        <f t="shared" ca="1" si="217"/>
        <v>V</v>
      </c>
      <c r="I147" s="72">
        <f t="shared" ca="1" si="218"/>
        <v>10</v>
      </c>
      <c r="J147" s="72">
        <f t="shared" ca="1" si="219"/>
        <v>96933</v>
      </c>
      <c r="K147" s="72">
        <f t="shared" ca="1" si="220"/>
        <v>68454</v>
      </c>
      <c r="L147" s="72">
        <f t="shared" ca="1" si="221"/>
        <v>188.80604746885038</v>
      </c>
      <c r="M147" s="72">
        <f ca="1">VLOOKUP(G147,Coef!$C$2:$F$25,4)</f>
        <v>6</v>
      </c>
      <c r="N147" s="31">
        <f ca="1">VLOOKUP(F147,Coef!$C$4:$D$23,2)</f>
        <v>17</v>
      </c>
      <c r="O147" s="31">
        <f ca="1">MOD(VLOOKUP(H147,Coef!$C$2:$G$21,5)+MOD(E147+1,2)*15,20)</f>
        <v>15</v>
      </c>
      <c r="P147" s="31">
        <f ca="1">VLOOKUP(N147,Coef!$A$27:$B$46,2)</f>
        <v>5.34</v>
      </c>
      <c r="Q147" s="31">
        <f ca="1">VLOOKUP(N147,Coef!$A$27:$C$46,3)+O147/10-0.1</f>
        <v>5.4</v>
      </c>
      <c r="R147" s="31">
        <f ca="1">IF(Q147+0.1&lt;P147,Q147+2,Q147)</f>
        <v>5.4</v>
      </c>
      <c r="S147" s="72">
        <f ca="1">M147*100000+J147</f>
        <v>696933</v>
      </c>
      <c r="T147" s="72">
        <f ca="1">R147*1000000+K147</f>
        <v>5468454</v>
      </c>
      <c r="U147" s="72">
        <f ca="1">IF(N147&lt;11,T147-10000000,T147)</f>
        <v>5468454</v>
      </c>
      <c r="V147" s="72">
        <f ca="1">U147/(6366197.724*0.9996)</f>
        <v>0.85932647619142044</v>
      </c>
      <c r="W147" s="72">
        <f ca="1">(Coef!$J$9/(1+Coef!$J$8*(COS(V147))^2)^0.5)*Coef!$J$6</f>
        <v>6387863.1767381979</v>
      </c>
      <c r="X147" s="72">
        <f ca="1">6*E147-183</f>
        <v>9</v>
      </c>
      <c r="Y147" s="72">
        <f ca="1">(S147-500000)/W147</f>
        <v>3.0829245171866516E-2</v>
      </c>
      <c r="Z147" s="72">
        <f ca="1">SIN(2*V147)</f>
        <v>0.9890891083271951</v>
      </c>
      <c r="AA147" s="72">
        <f ca="1">Z147*(COS(V147))^2</f>
        <v>0.42168900007228621</v>
      </c>
      <c r="AB147" s="72">
        <f ca="1">V147+(Z147/2)</f>
        <v>1.3538710303550179</v>
      </c>
      <c r="AC147" s="72">
        <f ca="1">(3*AB147+AA147)/4</f>
        <v>1.1208255227843349</v>
      </c>
      <c r="AD147" s="72">
        <f ca="1">(5*AC147+AA147*(COS(V147))^2)/3</f>
        <v>1.9279702739364974</v>
      </c>
      <c r="AE147" s="72">
        <f ca="1">Coef!$J$6*Coef!$J$9*(V147-(Coef!$J$10*AB147)+(Coef!$J$11*AC147)-(Coef!$J$12*AD147))</f>
        <v>5453666.8835973004</v>
      </c>
      <c r="AF147" s="72">
        <f ca="1">(U147-AE147)/W147</f>
        <v>2.3148768208667678E-3</v>
      </c>
      <c r="AG147" s="72">
        <f ca="1">((Coef!$J$8*Y147^2)/2)*(COS(V147))^2</f>
        <v>1.3654635390794331E-6</v>
      </c>
      <c r="AH147" s="72">
        <f ca="1">Y147*(1-(AG147/3))</f>
        <v>3.082923113979644E-2</v>
      </c>
      <c r="AI147" s="72">
        <f ca="1">AF147*(1-AG147)+V147</f>
        <v>0.86164134985140728</v>
      </c>
      <c r="AJ147" s="72">
        <f ca="1">(EXP(AH147)-EXP(-AH147))/2</f>
        <v>3.0834114935289147E-2</v>
      </c>
      <c r="AK147" s="72">
        <f ca="1">ATAN(AJ147/COS(AI147))</f>
        <v>4.7314875981446056E-2</v>
      </c>
      <c r="AL147" s="72">
        <f ca="1">ATAN(COS(AK147)*TAN(AI147))</f>
        <v>0.86108791620561032</v>
      </c>
      <c r="AM147" s="72">
        <f ca="1">V147+(1+Coef!$J$8*(COS(V147))^2-(3/2)*Coef!$J$8*SIN(V147)*COS(V147)*(AL147-V147))*(AL147-V147)</f>
        <v>0.86109296187850037</v>
      </c>
      <c r="AN147" s="34" t="str">
        <f t="shared" ca="1" si="173"/>
        <v>32 696933 5468454 N</v>
      </c>
      <c r="AO147" s="33">
        <f t="shared" ca="1" si="174"/>
        <v>49.336992484057554</v>
      </c>
      <c r="AP147" s="33">
        <f t="shared" ca="1" si="175"/>
        <v>11.710942701921768</v>
      </c>
      <c r="AQ147" s="72">
        <v>285</v>
      </c>
      <c r="AR147" s="72">
        <v>810000</v>
      </c>
      <c r="AS147" s="72">
        <f t="shared" ref="AS147:AU210" ca="1" si="222">AO147*PI()/180</f>
        <v>0.86109296187850026</v>
      </c>
      <c r="AT147" s="72">
        <f t="shared" ca="1" si="222"/>
        <v>0.20439450866093573</v>
      </c>
      <c r="AU147" s="72">
        <f t="shared" si="222"/>
        <v>4.9741883681838397</v>
      </c>
      <c r="AV147" s="72">
        <f t="array" aca="1" ref="AV147" ca="1">ATAN((1-f)*TAN(AS147))</f>
        <v>0.85943252866135023</v>
      </c>
      <c r="AW147" s="72">
        <f t="shared" ca="1" si="176"/>
        <v>1.3513131073772395</v>
      </c>
      <c r="AX147" s="72">
        <f t="shared" ca="1" si="177"/>
        <v>-0.63062149924655642</v>
      </c>
      <c r="AY147" s="72">
        <f t="shared" ca="1" si="166"/>
        <v>4.0593102559541008E-3</v>
      </c>
      <c r="AZ147" s="72">
        <f t="shared" ca="1" si="178"/>
        <v>1.0127730249429223E-3</v>
      </c>
      <c r="BA147" s="72">
        <f t="shared" ca="1" si="179"/>
        <v>1.0010140564612728</v>
      </c>
      <c r="BB147" s="72">
        <f t="shared" ca="1" si="180"/>
        <v>1.0127726353889438E-3</v>
      </c>
      <c r="BC147" s="72">
        <f t="shared" ca="1" si="167"/>
        <v>0.12729447465504715</v>
      </c>
      <c r="BD147" s="75">
        <f t="shared" ca="1" si="181"/>
        <v>2.8299206894095263</v>
      </c>
      <c r="BE147" s="75">
        <f t="shared" ca="1" si="182"/>
        <v>-1.2247190320977292E-4</v>
      </c>
      <c r="BF147" s="75">
        <f t="shared" ca="1" si="168"/>
        <v>0.12717200275183738</v>
      </c>
      <c r="BG147" s="75">
        <f t="shared" ca="1" si="183"/>
        <v>2.8297982175063163</v>
      </c>
      <c r="BH147" s="75">
        <f t="shared" ca="1" si="184"/>
        <v>-1.223498814568648E-4</v>
      </c>
      <c r="BI147" s="75">
        <f t="shared" ca="1" si="169"/>
        <v>0.12717212477359027</v>
      </c>
      <c r="BJ147" s="75">
        <f t="shared" ca="1" si="185"/>
        <v>2.8297983395280695</v>
      </c>
      <c r="BK147" s="75">
        <f t="shared" ca="1" si="186"/>
        <v>-1.2235000302734849E-4</v>
      </c>
      <c r="BL147" s="75">
        <f t="shared" ca="1" si="170"/>
        <v>0.1271721246520198</v>
      </c>
      <c r="BM147" s="72">
        <f t="array" aca="1" ref="BM147" ca="1">ATAN2((1-f)*SQRT(AX147^2+(SIN(AV147)*SIN(BL147)-COS(AV147)*COS(BL147)*COS(AU147))^2),SIN(AV147)*COS(BL147)+COS(AV147)*SIN(BL147)*COS(AU147))</f>
        <v>0.88486619777079645</v>
      </c>
      <c r="BN147" s="72">
        <f t="shared" ca="1" si="187"/>
        <v>-0.19424663029713432</v>
      </c>
      <c r="BO147" s="72">
        <f t="array" aca="1" ref="BO147" ca="1">f/16*(1-AX147^2)*(4+f*(4-3*(1-AX147^2)))</f>
        <v>5.0579136708877573E-4</v>
      </c>
      <c r="BP147" s="72">
        <f t="array" aca="1" ref="BP147" ca="1">BN147-(1-BO147)*f*AX147*(BL147+BO147*SIN(BL147)*(COS(BJ147)+BO147*COS(BL147)*(-1+2*COS(BJ147)^2)))</f>
        <v>-0.19397800831956011</v>
      </c>
      <c r="BQ147" s="72">
        <f t="shared" ca="1" si="188"/>
        <v>1.0416500341375617E-2</v>
      </c>
      <c r="BR147" s="13">
        <f t="shared" ca="1" si="189"/>
        <v>50.699098566055049</v>
      </c>
      <c r="BS147" s="13">
        <f t="shared" ca="1" si="190"/>
        <v>0.5968215068574042</v>
      </c>
      <c r="BT147" s="15">
        <f t="shared" ca="1" si="191"/>
        <v>31</v>
      </c>
      <c r="BU147" s="15">
        <f t="shared" ca="1" si="192"/>
        <v>3</v>
      </c>
      <c r="BV147" s="15">
        <f t="shared" ca="1" si="171"/>
        <v>0.88486619777079645</v>
      </c>
      <c r="BW147" s="15">
        <f t="shared" ca="1" si="171"/>
        <v>1.0416500341375619E-2</v>
      </c>
      <c r="BX147" s="15">
        <f t="shared" ca="1" si="193"/>
        <v>5.2359877559829883E-2</v>
      </c>
      <c r="BY147" s="15">
        <f t="shared" ca="1" si="194"/>
        <v>0.63339304736969582</v>
      </c>
      <c r="BZ147" s="16">
        <f t="shared" ca="1" si="195"/>
        <v>2.7037968423795052E-3</v>
      </c>
      <c r="CA147" s="15">
        <f t="shared" ca="1" si="196"/>
        <v>6390959.5301771928</v>
      </c>
      <c r="CB147" s="15">
        <f t="shared" ca="1" si="197"/>
        <v>1.221722037949565</v>
      </c>
      <c r="CC147" s="15">
        <f t="shared" ca="1" si="198"/>
        <v>1.4926047380116383</v>
      </c>
      <c r="CD147" s="17">
        <f t="shared" ca="1" si="199"/>
        <v>0</v>
      </c>
      <c r="CE147" s="15">
        <f t="shared" ca="1" si="200"/>
        <v>-4.1943377218454266E-2</v>
      </c>
      <c r="CF147" s="16">
        <f t="shared" ca="1" si="201"/>
        <v>-0.48990094116925881</v>
      </c>
      <c r="CG147" s="15">
        <f t="shared" ca="1" si="202"/>
        <v>3.5317586756392365</v>
      </c>
      <c r="CH147" s="15">
        <f t="shared" ca="1" si="203"/>
        <v>-19.367092625783101</v>
      </c>
      <c r="CI147" s="15">
        <f t="shared" ca="1" si="204"/>
        <v>-23.94496174589143</v>
      </c>
      <c r="CJ147" s="15">
        <f t="shared" ca="1" si="205"/>
        <v>-258.49446338492902</v>
      </c>
      <c r="CK147" s="15">
        <f t="shared" ca="1" si="206"/>
        <v>-2052.0858527992968</v>
      </c>
      <c r="CL147" s="15">
        <f t="shared" ca="1" si="207"/>
        <v>-169776.54551706166</v>
      </c>
      <c r="CM147" s="15">
        <f t="shared" ca="1" si="208"/>
        <v>5621367.7781992052</v>
      </c>
      <c r="CN147" s="15">
        <f t="shared" ca="1" si="209"/>
        <v>330291.36510114511</v>
      </c>
      <c r="CO147" s="15">
        <f t="shared" ca="1" si="210"/>
        <v>5619119.2310879258</v>
      </c>
      <c r="CP147" s="15" t="str">
        <f ca="1">VLOOKUP(_xlfn.FLOOR.MATH(BR147/8+11),Coef!$B$4:$C$23,2)</f>
        <v>U</v>
      </c>
      <c r="CQ147" s="15">
        <f ca="1">_xlfn.FLOOR.MATH(CN147/100000)</f>
        <v>3</v>
      </c>
      <c r="CR147" s="15" t="str">
        <f ca="1">VLOOKUP(MOD(BT147-1,3)*8+CQ147,Coef!$A$2:$C$25,3)</f>
        <v>C</v>
      </c>
      <c r="CS147" s="15">
        <f ca="1">(MOD(_xlfn.FLOOR.MATH(CO147/100000),20))</f>
        <v>16</v>
      </c>
      <c r="CT147" s="15" t="str">
        <f ca="1">VLOOKUP(MOD(MOD(BT147+1,2)*5+CS147,20)+1,Coef!$A$2:$C$21,3)</f>
        <v>S</v>
      </c>
      <c r="CU147" s="15"/>
      <c r="CV147" s="15" t="str">
        <f t="shared" ca="1" si="172"/>
        <v>30291</v>
      </c>
      <c r="CW147" s="15" t="str">
        <f t="shared" ca="1" si="172"/>
        <v>19119</v>
      </c>
      <c r="CX147" s="18" t="str">
        <f t="shared" ca="1" si="211"/>
        <v>330291 mE 5619119 mN 31 N</v>
      </c>
      <c r="CY147" s="15" t="str">
        <f t="shared" ca="1" si="212"/>
        <v>31UCS3029119119</v>
      </c>
    </row>
    <row r="148" spans="2:103">
      <c r="B148" s="38" t="s">
        <v>1040</v>
      </c>
      <c r="C148" s="72" t="str">
        <f t="shared" si="213"/>
        <v>32UPV9695368631</v>
      </c>
      <c r="D148" s="72">
        <f t="array" aca="1" ref="D148" ca="1">MATCH(TRUE,ISERROR(VALUE(MID(C148,ROW(INDIRECT("1:"&amp;LEN(C148))),1))),0)</f>
        <v>3</v>
      </c>
      <c r="E148" s="72">
        <f t="shared" ca="1" si="214"/>
        <v>32</v>
      </c>
      <c r="F148" s="72" t="str">
        <f t="shared" ca="1" si="215"/>
        <v>U</v>
      </c>
      <c r="G148" s="72" t="str">
        <f t="shared" ca="1" si="216"/>
        <v>P</v>
      </c>
      <c r="H148" s="72" t="str">
        <f t="shared" ca="1" si="217"/>
        <v>V</v>
      </c>
      <c r="I148" s="72">
        <f t="shared" ca="1" si="218"/>
        <v>10</v>
      </c>
      <c r="J148" s="72">
        <f t="shared" ca="1" si="219"/>
        <v>96953</v>
      </c>
      <c r="K148" s="72">
        <f t="shared" ca="1" si="220"/>
        <v>68631</v>
      </c>
      <c r="L148" s="72">
        <f t="shared" ca="1" si="221"/>
        <v>188.80604746885038</v>
      </c>
      <c r="M148" s="72">
        <f ca="1">VLOOKUP(G148,Coef!$C$2:$F$25,4)</f>
        <v>6</v>
      </c>
      <c r="N148" s="31">
        <f ca="1">VLOOKUP(F148,Coef!$C$4:$D$23,2)</f>
        <v>17</v>
      </c>
      <c r="O148" s="31">
        <f ca="1">MOD(VLOOKUP(H148,Coef!$C$2:$G$21,5)+MOD(E148+1,2)*15,20)</f>
        <v>15</v>
      </c>
      <c r="P148" s="31">
        <f ca="1">VLOOKUP(N148,Coef!$A$27:$B$46,2)</f>
        <v>5.34</v>
      </c>
      <c r="Q148" s="31">
        <f ca="1">VLOOKUP(N148,Coef!$A$27:$C$46,3)+O148/10-0.1</f>
        <v>5.4</v>
      </c>
      <c r="R148" s="31">
        <f ca="1">IF(Q148+0.1&lt;P148,Q148+2,Q148)</f>
        <v>5.4</v>
      </c>
      <c r="S148" s="72">
        <f ca="1">M148*100000+J148</f>
        <v>696953</v>
      </c>
      <c r="T148" s="72">
        <f ca="1">R148*1000000+K148</f>
        <v>5468631</v>
      </c>
      <c r="U148" s="72">
        <f ca="1">IF(N148&lt;11,T148-10000000,T148)</f>
        <v>5468631</v>
      </c>
      <c r="V148" s="72">
        <f ca="1">U148/(6366197.724*0.9996)</f>
        <v>0.85935429041209155</v>
      </c>
      <c r="W148" s="72">
        <f ca="1">(Coef!$J$9/(1+Coef!$J$8*(COS(V148))^2)^0.5)*Coef!$J$6</f>
        <v>6387863.7672214368</v>
      </c>
      <c r="X148" s="72">
        <f ca="1">6*E148-183</f>
        <v>9</v>
      </c>
      <c r="Y148" s="72">
        <f ca="1">(S148-500000)/W148</f>
        <v>3.0832373259217095E-2</v>
      </c>
      <c r="Z148" s="72">
        <f ca="1">SIN(2*V148)</f>
        <v>0.98908091169916235</v>
      </c>
      <c r="AA148" s="72">
        <f ca="1">Z148*(COS(V148))^2</f>
        <v>0.4216582952779247</v>
      </c>
      <c r="AB148" s="72">
        <f ca="1">V148+(Z148/2)</f>
        <v>1.3538947462616728</v>
      </c>
      <c r="AC148" s="72">
        <f ca="1">(3*AB148+AA148)/4</f>
        <v>1.1208356335157357</v>
      </c>
      <c r="AD148" s="72">
        <f ca="1">(5*AC148+AA148*(COS(V148))^2)/3</f>
        <v>1.927978894892127</v>
      </c>
      <c r="AE148" s="72">
        <f ca="1">Coef!$J$6*Coef!$J$9*(V148-(Coef!$J$10*AB148)+(Coef!$J$11*AC148)-(Coef!$J$12*AD148))</f>
        <v>5453844.0480074966</v>
      </c>
      <c r="AF148" s="72">
        <f ca="1">(U148-AE148)/W148</f>
        <v>2.3148508689839085E-3</v>
      </c>
      <c r="AG148" s="72">
        <f ca="1">((Coef!$J$8*Y148^2)/2)*(COS(V148))^2</f>
        <v>1.3656525188840697E-6</v>
      </c>
      <c r="AH148" s="72">
        <f ca="1">Y148*(1-(AG148/3))</f>
        <v>3.0832359223781029E-2</v>
      </c>
      <c r="AI148" s="72">
        <f ca="1">AF148*(1-AG148)+V148</f>
        <v>0.86166913811979351</v>
      </c>
      <c r="AJ148" s="72">
        <f ca="1">(EXP(AH148)-EXP(-AH148))/2</f>
        <v>3.0837244506072725E-2</v>
      </c>
      <c r="AK148" s="72">
        <f ca="1">ATAN(AJ148/COS(AI148))</f>
        <v>4.7321201362868229E-2</v>
      </c>
      <c r="AL148" s="72">
        <f ca="1">ATAN(COS(AK148)*TAN(AI148))</f>
        <v>0.8611155611345308</v>
      </c>
      <c r="AM148" s="72">
        <f ca="1">V148+(1+Coef!$J$8*(COS(V148))^2-(3/2)*Coef!$J$8*SIN(V148)*COS(V148)*(AL148-V148))*(AL148-V148)</f>
        <v>0.86112060599754781</v>
      </c>
      <c r="AN148" s="34" t="str">
        <f t="shared" ca="1" si="173"/>
        <v>32 696953 5468631 N</v>
      </c>
      <c r="AO148" s="33">
        <f t="shared" ca="1" si="174"/>
        <v>49.338576375407335</v>
      </c>
      <c r="AP148" s="33">
        <f t="shared" ca="1" si="175"/>
        <v>11.71130511958107</v>
      </c>
      <c r="AQ148" s="72">
        <v>285</v>
      </c>
      <c r="AR148" s="72">
        <v>810000</v>
      </c>
      <c r="AS148" s="72">
        <f t="shared" ca="1" si="222"/>
        <v>0.86112060599754769</v>
      </c>
      <c r="AT148" s="72">
        <f t="shared" ca="1" si="222"/>
        <v>0.20440083404235793</v>
      </c>
      <c r="AU148" s="72">
        <f t="shared" si="222"/>
        <v>4.9741883681838397</v>
      </c>
      <c r="AV148" s="72">
        <f t="array" aca="1" ref="AV148" ca="1">ATAN((1-f)*TAN(AS148))</f>
        <v>0.85946018663556956</v>
      </c>
      <c r="AW148" s="72">
        <f t="shared" ca="1" si="176"/>
        <v>1.3513249919238544</v>
      </c>
      <c r="AX148" s="72">
        <f t="shared" ca="1" si="177"/>
        <v>-0.63060126271767647</v>
      </c>
      <c r="AY148" s="72">
        <f t="shared" ca="1" si="166"/>
        <v>4.0594822665850757E-3</v>
      </c>
      <c r="AZ148" s="72">
        <f t="shared" ca="1" si="178"/>
        <v>1.0128158536976523E-3</v>
      </c>
      <c r="BA148" s="72">
        <f t="shared" ca="1" si="179"/>
        <v>1.0010140993986341</v>
      </c>
      <c r="BB148" s="72">
        <f t="shared" ca="1" si="180"/>
        <v>1.0128154640942507E-3</v>
      </c>
      <c r="BC148" s="72">
        <f t="shared" ca="1" si="167"/>
        <v>0.12729446919489545</v>
      </c>
      <c r="BD148" s="75">
        <f t="shared" ca="1" si="181"/>
        <v>2.8299444530426041</v>
      </c>
      <c r="BE148" s="75">
        <f t="shared" ca="1" si="182"/>
        <v>-1.2247801851301003E-4</v>
      </c>
      <c r="BF148" s="75">
        <f t="shared" ca="1" si="168"/>
        <v>0.12717199117638245</v>
      </c>
      <c r="BG148" s="75">
        <f t="shared" ca="1" si="183"/>
        <v>2.8298219750240912</v>
      </c>
      <c r="BH148" s="75">
        <f t="shared" ca="1" si="184"/>
        <v>-1.2235598496229672E-4</v>
      </c>
      <c r="BI148" s="75">
        <f t="shared" ca="1" si="169"/>
        <v>0.12717211320993316</v>
      </c>
      <c r="BJ148" s="75">
        <f t="shared" ca="1" si="185"/>
        <v>2.829822097057642</v>
      </c>
      <c r="BK148" s="75">
        <f t="shared" ca="1" si="186"/>
        <v>-1.2235610655021896E-4</v>
      </c>
      <c r="BL148" s="75">
        <f t="shared" ca="1" si="170"/>
        <v>0.12717211308834522</v>
      </c>
      <c r="BM148" s="72">
        <f t="array" aca="1" ref="BM148" ca="1">ATAN2((1-f)*SQRT(AX148^2+(SIN(AV148)*SIN(BL148)-COS(AV148)*COS(BL148)*COS(AU148))^2),SIN(AV148)*COS(BL148)+COS(AV148)*SIN(BL148)*COS(AU148))</f>
        <v>0.88489331641058888</v>
      </c>
      <c r="BN148" s="72">
        <f t="shared" ca="1" si="187"/>
        <v>-0.19425311307552087</v>
      </c>
      <c r="BO148" s="72">
        <f t="array" aca="1" ref="BO148" ca="1">f/16*(1-AX148^2)*(4+f*(4-3*(1-AX148^2)))</f>
        <v>5.0581276726549009E-4</v>
      </c>
      <c r="BP148" s="72">
        <f t="array" aca="1" ref="BP148" ca="1">BN148-(1-BO148)*f*AX148*(BL148+BO148*SIN(BL148)*(COS(BJ148)+BO148*COS(BL148)*(-1+2*COS(BJ148)^2)))</f>
        <v>-0.19398449975459361</v>
      </c>
      <c r="BQ148" s="72">
        <f t="shared" ca="1" si="188"/>
        <v>1.0416334287764312E-2</v>
      </c>
      <c r="BR148" s="13">
        <f t="shared" ca="1" si="189"/>
        <v>50.70065234966129</v>
      </c>
      <c r="BS148" s="13">
        <f t="shared" ca="1" si="190"/>
        <v>0.59681199268630347</v>
      </c>
      <c r="BT148" s="15">
        <f t="shared" ca="1" si="191"/>
        <v>31</v>
      </c>
      <c r="BU148" s="15">
        <f t="shared" ca="1" si="192"/>
        <v>3</v>
      </c>
      <c r="BV148" s="15">
        <f t="shared" ca="1" si="171"/>
        <v>0.88489331641058888</v>
      </c>
      <c r="BW148" s="15">
        <f t="shared" ca="1" si="171"/>
        <v>1.0416334287764312E-2</v>
      </c>
      <c r="BX148" s="15">
        <f t="shared" ca="1" si="193"/>
        <v>5.2359877559829883E-2</v>
      </c>
      <c r="BY148" s="15">
        <f t="shared" ca="1" si="194"/>
        <v>0.63337206191312789</v>
      </c>
      <c r="BZ148" s="16">
        <f t="shared" ca="1" si="195"/>
        <v>2.7036176819940742E-3</v>
      </c>
      <c r="CA148" s="15">
        <f t="shared" ca="1" si="196"/>
        <v>6390960.1011368968</v>
      </c>
      <c r="CB148" s="15">
        <f t="shared" ca="1" si="197"/>
        <v>1.2217896362392453</v>
      </c>
      <c r="CC148" s="15">
        <f t="shared" ca="1" si="198"/>
        <v>1.4927699152216274</v>
      </c>
      <c r="CD148" s="17">
        <f t="shared" ca="1" si="199"/>
        <v>0</v>
      </c>
      <c r="CE148" s="15">
        <f t="shared" ca="1" si="200"/>
        <v>-4.1943543272065571E-2</v>
      </c>
      <c r="CF148" s="16">
        <f t="shared" ca="1" si="201"/>
        <v>-0.49006629753963332</v>
      </c>
      <c r="CG148" s="15">
        <f t="shared" ca="1" si="202"/>
        <v>3.5315918821106012</v>
      </c>
      <c r="CH148" s="15">
        <f t="shared" ca="1" si="203"/>
        <v>-19.369564816649959</v>
      </c>
      <c r="CI148" s="15">
        <f t="shared" ca="1" si="204"/>
        <v>-23.95415640444606</v>
      </c>
      <c r="CJ148" s="15">
        <f t="shared" ca="1" si="205"/>
        <v>-258.48641963197525</v>
      </c>
      <c r="CK148" s="15">
        <f t="shared" ca="1" si="206"/>
        <v>-2052.3330612914533</v>
      </c>
      <c r="CL148" s="15">
        <f t="shared" ca="1" si="207"/>
        <v>-169771.60507104697</v>
      </c>
      <c r="CM148" s="15">
        <f t="shared" ca="1" si="208"/>
        <v>5621540.6168776853</v>
      </c>
      <c r="CN148" s="15">
        <f t="shared" ca="1" si="209"/>
        <v>330296.30357098143</v>
      </c>
      <c r="CO148" s="15">
        <f t="shared" ca="1" si="210"/>
        <v>5619292.0006309347</v>
      </c>
      <c r="CP148" s="15" t="str">
        <f ca="1">VLOOKUP(_xlfn.FLOOR.MATH(BR148/8+11),Coef!$B$4:$C$23,2)</f>
        <v>U</v>
      </c>
      <c r="CQ148" s="15">
        <f ca="1">_xlfn.FLOOR.MATH(CN148/100000)</f>
        <v>3</v>
      </c>
      <c r="CR148" s="15" t="str">
        <f ca="1">VLOOKUP(MOD(BT148-1,3)*8+CQ148,Coef!$A$2:$C$25,3)</f>
        <v>C</v>
      </c>
      <c r="CS148" s="15">
        <f ca="1">(MOD(_xlfn.FLOOR.MATH(CO148/100000),20))</f>
        <v>16</v>
      </c>
      <c r="CT148" s="15" t="str">
        <f ca="1">VLOOKUP(MOD(MOD(BT148+1,2)*5+CS148,20)+1,Coef!$A$2:$C$21,3)</f>
        <v>S</v>
      </c>
      <c r="CU148" s="15"/>
      <c r="CV148" s="15" t="str">
        <f t="shared" ca="1" si="172"/>
        <v>30296</v>
      </c>
      <c r="CW148" s="15" t="str">
        <f t="shared" ca="1" si="172"/>
        <v>19292</v>
      </c>
      <c r="CX148" s="18" t="str">
        <f t="shared" ca="1" si="211"/>
        <v>330296 mE 5619292 mN 31 N</v>
      </c>
      <c r="CY148" s="15" t="str">
        <f t="shared" ca="1" si="212"/>
        <v>31UCS3029619292</v>
      </c>
    </row>
    <row r="149" spans="2:103">
      <c r="B149" s="38" t="s">
        <v>1041</v>
      </c>
      <c r="C149" s="72" t="str">
        <f t="shared" si="213"/>
        <v>32UPV9758169621</v>
      </c>
      <c r="D149" s="72">
        <f t="array" aca="1" ref="D149" ca="1">MATCH(TRUE,ISERROR(VALUE(MID(C149,ROW(INDIRECT("1:"&amp;LEN(C149))),1))),0)</f>
        <v>3</v>
      </c>
      <c r="E149" s="72">
        <f t="shared" ca="1" si="214"/>
        <v>32</v>
      </c>
      <c r="F149" s="72" t="str">
        <f t="shared" ca="1" si="215"/>
        <v>U</v>
      </c>
      <c r="G149" s="72" t="str">
        <f t="shared" ca="1" si="216"/>
        <v>P</v>
      </c>
      <c r="H149" s="72" t="str">
        <f t="shared" ca="1" si="217"/>
        <v>V</v>
      </c>
      <c r="I149" s="72">
        <f t="shared" ca="1" si="218"/>
        <v>10</v>
      </c>
      <c r="J149" s="72">
        <f t="shared" ca="1" si="219"/>
        <v>97581</v>
      </c>
      <c r="K149" s="72">
        <f t="shared" ca="1" si="220"/>
        <v>69621</v>
      </c>
      <c r="L149" s="72">
        <f t="shared" ca="1" si="221"/>
        <v>188.80604746885038</v>
      </c>
      <c r="M149" s="72">
        <f ca="1">VLOOKUP(G149,Coef!$C$2:$F$25,4)</f>
        <v>6</v>
      </c>
      <c r="N149" s="31">
        <f ca="1">VLOOKUP(F149,Coef!$C$4:$D$23,2)</f>
        <v>17</v>
      </c>
      <c r="O149" s="31">
        <f ca="1">MOD(VLOOKUP(H149,Coef!$C$2:$G$21,5)+MOD(E149+1,2)*15,20)</f>
        <v>15</v>
      </c>
      <c r="P149" s="31">
        <f ca="1">VLOOKUP(N149,Coef!$A$27:$B$46,2)</f>
        <v>5.34</v>
      </c>
      <c r="Q149" s="31">
        <f ca="1">VLOOKUP(N149,Coef!$A$27:$C$46,3)+O149/10-0.1</f>
        <v>5.4</v>
      </c>
      <c r="R149" s="31">
        <f ca="1">IF(Q149+0.1&lt;P149,Q149+2,Q149)</f>
        <v>5.4</v>
      </c>
      <c r="S149" s="72">
        <f ca="1">M149*100000+J149</f>
        <v>697581</v>
      </c>
      <c r="T149" s="72">
        <f ca="1">R149*1000000+K149</f>
        <v>5469621</v>
      </c>
      <c r="U149" s="72">
        <f ca="1">IF(N149&lt;11,T149-10000000,T149)</f>
        <v>5469621</v>
      </c>
      <c r="V149" s="72">
        <f ca="1">U149/(6366197.724*0.9996)</f>
        <v>0.85950986147686226</v>
      </c>
      <c r="W149" s="72">
        <f ca="1">(Coef!$J$9/(1+Coef!$J$8*(COS(V149))^2)^0.5)*Coef!$J$6</f>
        <v>6387867.0698370254</v>
      </c>
      <c r="X149" s="72">
        <f ca="1">6*E149-183</f>
        <v>9</v>
      </c>
      <c r="Y149" s="72">
        <f ca="1">(S149-500000)/W149</f>
        <v>3.0930668694243962E-2</v>
      </c>
      <c r="Z149" s="72">
        <f ca="1">SIN(2*V149)</f>
        <v>0.98903500971739788</v>
      </c>
      <c r="AA149" s="72">
        <f ca="1">Z149*(COS(V149))^2</f>
        <v>0.4214865450236252</v>
      </c>
      <c r="AB149" s="72">
        <f ca="1">V149+(Z149/2)</f>
        <v>1.3540273663355613</v>
      </c>
      <c r="AC149" s="72">
        <f ca="1">(3*AB149+AA149)/4</f>
        <v>1.1208921610075773</v>
      </c>
      <c r="AD149" s="72">
        <f ca="1">(5*AC149+AA149*(COS(V149))^2)/3</f>
        <v>1.928027083032503</v>
      </c>
      <c r="AE149" s="72">
        <f ca="1">Coef!$J$6*Coef!$J$9*(V149-(Coef!$J$10*AB149)+(Coef!$J$11*AC149)-(Coef!$J$12*AD149))</f>
        <v>5454834.9684958383</v>
      </c>
      <c r="AF149" s="72">
        <f ca="1">(U149-AE149)/W149</f>
        <v>2.3147055726910884E-3</v>
      </c>
      <c r="AG149" s="72">
        <f ca="1">((Coef!$J$8*Y149^2)/2)*(COS(V149))^2</f>
        <v>1.3738779101086921E-6</v>
      </c>
      <c r="AH149" s="72">
        <f ca="1">Y149*(1-(AG149/3))</f>
        <v>3.0930654529256474E-2</v>
      </c>
      <c r="AI149" s="72">
        <f ca="1">AF149*(1-AG149)+V149</f>
        <v>0.86182456386943052</v>
      </c>
      <c r="AJ149" s="72">
        <f ca="1">(EXP(AH149)-EXP(-AH149))/2</f>
        <v>3.0935586685830296E-2</v>
      </c>
      <c r="AK149" s="72">
        <f ca="1">ATAN(AJ149/COS(AI149))</f>
        <v>4.7480474364832714E-2</v>
      </c>
      <c r="AL149" s="72">
        <f ca="1">ATAN(COS(AK149)*TAN(AI149))</f>
        <v>0.86126727901222699</v>
      </c>
      <c r="AM149" s="72">
        <f ca="1">V149+(1+Coef!$J$8*(COS(V149))^2-(3/2)*Coef!$J$8*SIN(V149)*COS(V149)*(AL149-V149))*(AL149-V149)</f>
        <v>0.86127231105057134</v>
      </c>
      <c r="AN149" s="34" t="str">
        <f t="shared" ca="1" si="173"/>
        <v>32 697581 5469621 N</v>
      </c>
      <c r="AO149" s="33">
        <f t="shared" ca="1" si="174"/>
        <v>49.347268434676387</v>
      </c>
      <c r="AP149" s="33">
        <f t="shared" ca="1" si="175"/>
        <v>11.720430790384013</v>
      </c>
      <c r="AQ149" s="72">
        <v>285</v>
      </c>
      <c r="AR149" s="72">
        <v>810000</v>
      </c>
      <c r="AS149" s="72">
        <f t="shared" ca="1" si="222"/>
        <v>0.86127231105057123</v>
      </c>
      <c r="AT149" s="72">
        <f t="shared" ca="1" si="222"/>
        <v>0.20456010704432234</v>
      </c>
      <c r="AU149" s="72">
        <f t="shared" si="222"/>
        <v>4.9741883681838397</v>
      </c>
      <c r="AV149" s="72">
        <f t="array" aca="1" ref="AV149" ca="1">ATAN((1-f)*TAN(AS149))</f>
        <v>0.85961196781325422</v>
      </c>
      <c r="AW149" s="72">
        <f t="shared" ca="1" si="176"/>
        <v>1.3513902028668106</v>
      </c>
      <c r="AX149" s="72">
        <f t="shared" ca="1" si="177"/>
        <v>-0.63049020029282177</v>
      </c>
      <c r="AY149" s="72">
        <f t="shared" ca="1" si="166"/>
        <v>4.0604261996620601E-3</v>
      </c>
      <c r="AZ149" s="72">
        <f t="shared" ca="1" si="178"/>
        <v>1.0130508825185608E-3</v>
      </c>
      <c r="BA149" s="72">
        <f t="shared" ca="1" si="179"/>
        <v>1.0010143350235319</v>
      </c>
      <c r="BB149" s="72">
        <f t="shared" ca="1" si="180"/>
        <v>1.0130504926438681E-3</v>
      </c>
      <c r="BC149" s="72">
        <f t="shared" ca="1" si="167"/>
        <v>0.12729443923154204</v>
      </c>
      <c r="BD149" s="75">
        <f t="shared" ca="1" si="181"/>
        <v>2.8300748449651634</v>
      </c>
      <c r="BE149" s="75">
        <f t="shared" ca="1" si="182"/>
        <v>-1.2251157671155997E-4</v>
      </c>
      <c r="BF149" s="75">
        <f t="shared" ca="1" si="168"/>
        <v>0.12717192765483049</v>
      </c>
      <c r="BG149" s="75">
        <f t="shared" ca="1" si="183"/>
        <v>2.8299523333884515</v>
      </c>
      <c r="BH149" s="75">
        <f t="shared" ca="1" si="184"/>
        <v>-1.223894784097084E-4</v>
      </c>
      <c r="BI149" s="75">
        <f t="shared" ca="1" si="169"/>
        <v>0.12717204975313234</v>
      </c>
      <c r="BJ149" s="75">
        <f t="shared" ca="1" si="185"/>
        <v>2.8299524554867537</v>
      </c>
      <c r="BK149" s="75">
        <f t="shared" ca="1" si="186"/>
        <v>-1.2238960009335495E-4</v>
      </c>
      <c r="BL149" s="75">
        <f t="shared" ca="1" si="170"/>
        <v>0.12717204963144868</v>
      </c>
      <c r="BM149" s="72">
        <f t="array" aca="1" ref="BM149" ca="1">ATAN2((1-f)*SQRT(AX149^2+(SIN(AV149)*SIN(BL149)-COS(AV149)*COS(BL149)*COS(AU149))^2),SIN(AV149)*COS(BL149)+COS(AV149)*SIN(BL149)*COS(AU149))</f>
        <v>0.88504213713357038</v>
      </c>
      <c r="BN149" s="72">
        <f t="shared" ca="1" si="187"/>
        <v>-0.1942886994186945</v>
      </c>
      <c r="BO149" s="72">
        <f t="array" aca="1" ref="BO149" ca="1">f/16*(1-AX149^2)*(4+f*(4-3*(1-AX149^2)))</f>
        <v>5.0593020376421918E-4</v>
      </c>
      <c r="BP149" s="72">
        <f t="array" aca="1" ref="BP149" ca="1">BN149-(1-BO149)*f*AX149*(BL149+BO149*SIN(BL149)*(COS(BJ149)+BO149*COS(BL149)*(-1+2*COS(BJ149)^2)))</f>
        <v>-0.19402013360724427</v>
      </c>
      <c r="BQ149" s="72">
        <f t="shared" ca="1" si="188"/>
        <v>1.0539973437078076E-2</v>
      </c>
      <c r="BR149" s="13">
        <f t="shared" ca="1" si="189"/>
        <v>50.70917914899222</v>
      </c>
      <c r="BS149" s="13">
        <f t="shared" ca="1" si="190"/>
        <v>0.60389599412456996</v>
      </c>
      <c r="BT149" s="15">
        <f t="shared" ca="1" si="191"/>
        <v>31</v>
      </c>
      <c r="BU149" s="15">
        <f t="shared" ca="1" si="192"/>
        <v>3</v>
      </c>
      <c r="BV149" s="15">
        <f t="shared" ca="1" si="171"/>
        <v>0.88504213713357038</v>
      </c>
      <c r="BW149" s="15">
        <f t="shared" ca="1" si="171"/>
        <v>1.0539973437078078E-2</v>
      </c>
      <c r="BX149" s="15">
        <f t="shared" ca="1" si="193"/>
        <v>5.2359877559829883E-2</v>
      </c>
      <c r="BY149" s="15">
        <f t="shared" ca="1" si="194"/>
        <v>0.63325689036702526</v>
      </c>
      <c r="BZ149" s="16">
        <f t="shared" ca="1" si="195"/>
        <v>2.7026345267942217E-3</v>
      </c>
      <c r="CA149" s="15">
        <f t="shared" ca="1" si="196"/>
        <v>6390963.2343211016</v>
      </c>
      <c r="CB149" s="15">
        <f t="shared" ca="1" si="197"/>
        <v>1.2221606795289115</v>
      </c>
      <c r="CC149" s="15">
        <f t="shared" ca="1" si="198"/>
        <v>1.4936767265865707</v>
      </c>
      <c r="CD149" s="17">
        <f t="shared" ca="1" si="199"/>
        <v>0</v>
      </c>
      <c r="CE149" s="15">
        <f t="shared" ca="1" si="200"/>
        <v>-4.1819904122751807E-2</v>
      </c>
      <c r="CF149" s="16">
        <f t="shared" ca="1" si="201"/>
        <v>-0.49097409205977649</v>
      </c>
      <c r="CG149" s="15">
        <f t="shared" ca="1" si="202"/>
        <v>3.5306762010881192</v>
      </c>
      <c r="CH149" s="15">
        <f t="shared" ca="1" si="203"/>
        <v>-19.383136018634556</v>
      </c>
      <c r="CI149" s="15">
        <f t="shared" ca="1" si="204"/>
        <v>-24.00463321297709</v>
      </c>
      <c r="CJ149" s="15">
        <f t="shared" ca="1" si="205"/>
        <v>-258.44209033883755</v>
      </c>
      <c r="CK149" s="15">
        <f t="shared" ca="1" si="206"/>
        <v>-2053.6896951838116</v>
      </c>
      <c r="CL149" s="15">
        <f t="shared" ca="1" si="207"/>
        <v>-169240.50662539271</v>
      </c>
      <c r="CM149" s="15">
        <f t="shared" ca="1" si="208"/>
        <v>5622472.7697145604</v>
      </c>
      <c r="CN149" s="15">
        <f t="shared" ca="1" si="209"/>
        <v>330827.18957725744</v>
      </c>
      <c r="CO149" s="15">
        <f t="shared" ca="1" si="210"/>
        <v>5620223.780606675</v>
      </c>
      <c r="CP149" s="15" t="str">
        <f ca="1">VLOOKUP(_xlfn.FLOOR.MATH(BR149/8+11),Coef!$B$4:$C$23,2)</f>
        <v>U</v>
      </c>
      <c r="CQ149" s="15">
        <f ca="1">_xlfn.FLOOR.MATH(CN149/100000)</f>
        <v>3</v>
      </c>
      <c r="CR149" s="15" t="str">
        <f ca="1">VLOOKUP(MOD(BT149-1,3)*8+CQ149,Coef!$A$2:$C$25,3)</f>
        <v>C</v>
      </c>
      <c r="CS149" s="15">
        <f ca="1">(MOD(_xlfn.FLOOR.MATH(CO149/100000),20))</f>
        <v>16</v>
      </c>
      <c r="CT149" s="15" t="str">
        <f ca="1">VLOOKUP(MOD(MOD(BT149+1,2)*5+CS149,20)+1,Coef!$A$2:$C$21,3)</f>
        <v>S</v>
      </c>
      <c r="CU149" s="15"/>
      <c r="CV149" s="15" t="str">
        <f t="shared" ca="1" si="172"/>
        <v>30827</v>
      </c>
      <c r="CW149" s="15" t="str">
        <f t="shared" ca="1" si="172"/>
        <v>20223</v>
      </c>
      <c r="CX149" s="18" t="str">
        <f t="shared" ca="1" si="211"/>
        <v>330827 mE 5620223 mN 31 N</v>
      </c>
      <c r="CY149" s="15" t="str">
        <f t="shared" ca="1" si="212"/>
        <v>31UCS3082720223</v>
      </c>
    </row>
    <row r="150" spans="2:103">
      <c r="B150" s="38" t="s">
        <v>1042</v>
      </c>
      <c r="C150" s="72" t="str">
        <f t="shared" si="213"/>
        <v>32UPV9621070648</v>
      </c>
      <c r="D150" s="72">
        <f t="array" aca="1" ref="D150" ca="1">MATCH(TRUE,ISERROR(VALUE(MID(C150,ROW(INDIRECT("1:"&amp;LEN(C150))),1))),0)</f>
        <v>3</v>
      </c>
      <c r="E150" s="72">
        <f t="shared" ca="1" si="214"/>
        <v>32</v>
      </c>
      <c r="F150" s="72" t="str">
        <f t="shared" ca="1" si="215"/>
        <v>U</v>
      </c>
      <c r="G150" s="72" t="str">
        <f t="shared" ca="1" si="216"/>
        <v>P</v>
      </c>
      <c r="H150" s="72" t="str">
        <f t="shared" ca="1" si="217"/>
        <v>V</v>
      </c>
      <c r="I150" s="72">
        <f t="shared" ca="1" si="218"/>
        <v>10</v>
      </c>
      <c r="J150" s="72">
        <f t="shared" ca="1" si="219"/>
        <v>96210</v>
      </c>
      <c r="K150" s="72">
        <f t="shared" ca="1" si="220"/>
        <v>70648</v>
      </c>
      <c r="L150" s="72">
        <f t="shared" ca="1" si="221"/>
        <v>188.80604746885038</v>
      </c>
      <c r="M150" s="72">
        <f ca="1">VLOOKUP(G150,Coef!$C$2:$F$25,4)</f>
        <v>6</v>
      </c>
      <c r="N150" s="31">
        <f ca="1">VLOOKUP(F150,Coef!$C$4:$D$23,2)</f>
        <v>17</v>
      </c>
      <c r="O150" s="31">
        <f ca="1">MOD(VLOOKUP(H150,Coef!$C$2:$G$21,5)+MOD(E150+1,2)*15,20)</f>
        <v>15</v>
      </c>
      <c r="P150" s="31">
        <f ca="1">VLOOKUP(N150,Coef!$A$27:$B$46,2)</f>
        <v>5.34</v>
      </c>
      <c r="Q150" s="31">
        <f ca="1">VLOOKUP(N150,Coef!$A$27:$C$46,3)+O150/10-0.1</f>
        <v>5.4</v>
      </c>
      <c r="R150" s="31">
        <f ca="1">IF(Q150+0.1&lt;P150,Q150+2,Q150)</f>
        <v>5.4</v>
      </c>
      <c r="S150" s="72">
        <f ca="1">M150*100000+J150</f>
        <v>696210</v>
      </c>
      <c r="T150" s="72">
        <f ca="1">R150*1000000+K150</f>
        <v>5470648</v>
      </c>
      <c r="U150" s="72">
        <f ca="1">IF(N150&lt;11,T150-10000000,T150)</f>
        <v>5470648</v>
      </c>
      <c r="V150" s="72">
        <f ca="1">U150/(6366197.724*0.9996)</f>
        <v>0.85967124681375062</v>
      </c>
      <c r="W150" s="72">
        <f ca="1">(Coef!$J$9/(1+Coef!$J$8*(COS(V150))^2)^0.5)*Coef!$J$6</f>
        <v>6387870.4957269691</v>
      </c>
      <c r="X150" s="72">
        <f ca="1">6*E150-183</f>
        <v>9</v>
      </c>
      <c r="Y150" s="72">
        <f ca="1">(S150-500000)/W150</f>
        <v>3.0716026589964609E-2</v>
      </c>
      <c r="Z150" s="72">
        <f ca="1">SIN(2*V150)</f>
        <v>0.98898729102461502</v>
      </c>
      <c r="AA150" s="72">
        <f ca="1">Z150*(COS(V150))^2</f>
        <v>0.42130835511548648</v>
      </c>
      <c r="AB150" s="72">
        <f ca="1">V150+(Z150/2)</f>
        <v>1.3541648923260581</v>
      </c>
      <c r="AC150" s="72">
        <f ca="1">(3*AB150+AA150)/4</f>
        <v>1.120950758023415</v>
      </c>
      <c r="AD150" s="72">
        <f ca="1">(5*AC150+AA150*(COS(V150))^2)/3</f>
        <v>1.9280770170165136</v>
      </c>
      <c r="AE150" s="72">
        <f ca="1">Coef!$J$6*Coef!$J$9*(V150-(Coef!$J$10*AB150)+(Coef!$J$11*AC150)-(Coef!$J$12*AD150))</f>
        <v>5455862.925010426</v>
      </c>
      <c r="AF150" s="72">
        <f ca="1">(U150-AE150)/W150</f>
        <v>2.3145545920920272E-3</v>
      </c>
      <c r="AG150" s="72">
        <f ca="1">((Coef!$J$8*Y150^2)/2)*(COS(V150))^2</f>
        <v>1.3543686826299486E-6</v>
      </c>
      <c r="AH150" s="72">
        <f ca="1">Y150*(1-(AG150/3))</f>
        <v>3.0716012723023121E-2</v>
      </c>
      <c r="AI150" s="72">
        <f ca="1">AF150*(1-AG150)+V150</f>
        <v>0.86198579827108235</v>
      </c>
      <c r="AJ150" s="72">
        <f ca="1">(EXP(AH150)-EXP(-AH150))/2</f>
        <v>3.0720842907893897E-2</v>
      </c>
      <c r="AK150" s="72">
        <f ca="1">ATAN(AJ150/COS(AI150))</f>
        <v>4.7160224327065729E-2</v>
      </c>
      <c r="AL150" s="72">
        <f ca="1">ATAN(COS(AK150)*TAN(AI150))</f>
        <v>0.86143603635323596</v>
      </c>
      <c r="AM150" s="72">
        <f ca="1">V150+(1+Coef!$J$8*(COS(V150))^2-(3/2)*Coef!$J$8*SIN(V150)*COS(V150)*(AL150-V150))*(AL150-V150)</f>
        <v>0.86144108753726389</v>
      </c>
      <c r="AN150" s="34" t="str">
        <f t="shared" ca="1" si="173"/>
        <v>32 696210 5470648 N</v>
      </c>
      <c r="AO150" s="33">
        <f t="shared" ca="1" si="174"/>
        <v>49.356938615044918</v>
      </c>
      <c r="AP150" s="33">
        <f t="shared" ca="1" si="175"/>
        <v>11.702081814831059</v>
      </c>
      <c r="AQ150" s="72">
        <v>285</v>
      </c>
      <c r="AR150" s="72">
        <v>810000</v>
      </c>
      <c r="AS150" s="72">
        <f t="shared" ca="1" si="222"/>
        <v>0.86144108753726378</v>
      </c>
      <c r="AT150" s="72">
        <f t="shared" ca="1" si="222"/>
        <v>0.20423985700655539</v>
      </c>
      <c r="AU150" s="72">
        <f t="shared" si="222"/>
        <v>4.9741883681838397</v>
      </c>
      <c r="AV150" s="72">
        <f t="array" aca="1" ref="AV150" ca="1">ATAN((1-f)*TAN(AS150))</f>
        <v>0.85978082917069842</v>
      </c>
      <c r="AW150" s="72">
        <f t="shared" ca="1" si="176"/>
        <v>1.3514627342901715</v>
      </c>
      <c r="AX150" s="72">
        <f t="shared" ca="1" si="177"/>
        <v>-0.63036662276631761</v>
      </c>
      <c r="AY150" s="72">
        <f t="shared" ca="1" si="166"/>
        <v>4.0614763046924228E-3</v>
      </c>
      <c r="AZ150" s="72">
        <f t="shared" ca="1" si="178"/>
        <v>1.0133123467133374E-3</v>
      </c>
      <c r="BA150" s="72">
        <f t="shared" ca="1" si="179"/>
        <v>1.0010145971510114</v>
      </c>
      <c r="BB150" s="72">
        <f t="shared" ca="1" si="180"/>
        <v>1.0133119565366919E-3</v>
      </c>
      <c r="BC150" s="72">
        <f t="shared" ca="1" si="167"/>
        <v>0.12729440589799165</v>
      </c>
      <c r="BD150" s="75">
        <f t="shared" ca="1" si="181"/>
        <v>2.8302198744783347</v>
      </c>
      <c r="BE150" s="75">
        <f t="shared" ca="1" si="182"/>
        <v>-1.2254890866784872E-4</v>
      </c>
      <c r="BF150" s="75">
        <f t="shared" ca="1" si="168"/>
        <v>0.12717185698932382</v>
      </c>
      <c r="BG150" s="75">
        <f t="shared" ca="1" si="183"/>
        <v>2.8300973255696666</v>
      </c>
      <c r="BH150" s="75">
        <f t="shared" ca="1" si="184"/>
        <v>-1.2242673831390328E-4</v>
      </c>
      <c r="BI150" s="75">
        <f t="shared" ca="1" si="169"/>
        <v>0.12717197915967776</v>
      </c>
      <c r="BJ150" s="75">
        <f t="shared" ca="1" si="185"/>
        <v>2.8300974477400209</v>
      </c>
      <c r="BK150" s="75">
        <f t="shared" ca="1" si="186"/>
        <v>-1.2242686010409629E-4</v>
      </c>
      <c r="BL150" s="75">
        <f t="shared" ca="1" si="170"/>
        <v>0.12717197903788754</v>
      </c>
      <c r="BM150" s="72">
        <f t="array" aca="1" ref="BM150" ca="1">ATAN2((1-f)*SQRT(AX150^2+(SIN(AV150)*SIN(BL150)-COS(AV150)*COS(BL150)*COS(AU150))^2),SIN(AV150)*COS(BL150)+COS(AV150)*SIN(BL150)*COS(AU150))</f>
        <v>0.88520770349903333</v>
      </c>
      <c r="BN150" s="72">
        <f t="shared" ca="1" si="187"/>
        <v>-0.19432831066006448</v>
      </c>
      <c r="BO150" s="72">
        <f t="array" aca="1" ref="BO150" ca="1">f/16*(1-AX150^2)*(4+f*(4-3*(1-AX150^2)))</f>
        <v>5.0606084921922957E-4</v>
      </c>
      <c r="BP150" s="72">
        <f t="array" aca="1" ref="BP150" ca="1">BN150-(1-BO150)*f*AX150*(BL150+BO150*SIN(BL150)*(COS(BJ150)+BO150*COS(BL150)*(-1+2*COS(BJ150)^2)))</f>
        <v>-0.19405979771158294</v>
      </c>
      <c r="BQ150" s="72">
        <f t="shared" ca="1" si="188"/>
        <v>1.0180059294972454E-2</v>
      </c>
      <c r="BR150" s="13">
        <f t="shared" ca="1" si="189"/>
        <v>50.718665402962564</v>
      </c>
      <c r="BS150" s="13">
        <f t="shared" ca="1" si="190"/>
        <v>0.58327443279484603</v>
      </c>
      <c r="BT150" s="15">
        <f t="shared" ca="1" si="191"/>
        <v>31</v>
      </c>
      <c r="BU150" s="15">
        <f t="shared" ca="1" si="192"/>
        <v>3</v>
      </c>
      <c r="BV150" s="15">
        <f t="shared" ca="1" si="171"/>
        <v>0.88520770349903333</v>
      </c>
      <c r="BW150" s="15">
        <f t="shared" ca="1" si="171"/>
        <v>1.0180059294972454E-2</v>
      </c>
      <c r="BX150" s="15">
        <f t="shared" ca="1" si="193"/>
        <v>5.2359877559829883E-2</v>
      </c>
      <c r="BY150" s="15">
        <f t="shared" ca="1" si="194"/>
        <v>0.63312874297849986</v>
      </c>
      <c r="BZ150" s="16">
        <f t="shared" ca="1" si="195"/>
        <v>2.7015408142129086E-3</v>
      </c>
      <c r="CA150" s="15">
        <f t="shared" ca="1" si="196"/>
        <v>6390966.7198423194</v>
      </c>
      <c r="CB150" s="15">
        <f t="shared" ca="1" si="197"/>
        <v>1.2225736320853589</v>
      </c>
      <c r="CC150" s="15">
        <f t="shared" ca="1" si="198"/>
        <v>1.4946862858703864</v>
      </c>
      <c r="CD150" s="17">
        <f t="shared" ca="1" si="199"/>
        <v>0</v>
      </c>
      <c r="CE150" s="15">
        <f t="shared" ca="1" si="200"/>
        <v>-4.2179818264857429E-2</v>
      </c>
      <c r="CF150" s="16">
        <f t="shared" ca="1" si="201"/>
        <v>-0.49198474505617351</v>
      </c>
      <c r="CG150" s="15">
        <f t="shared" ca="1" si="202"/>
        <v>3.5296567747486129</v>
      </c>
      <c r="CH150" s="15">
        <f t="shared" ca="1" si="203"/>
        <v>-19.39824303276702</v>
      </c>
      <c r="CI150" s="15">
        <f t="shared" ca="1" si="204"/>
        <v>-24.060826949364557</v>
      </c>
      <c r="CJ150" s="15">
        <f t="shared" ca="1" si="205"/>
        <v>-258.39240059426209</v>
      </c>
      <c r="CK150" s="15">
        <f t="shared" ca="1" si="206"/>
        <v>-2055.199003091599</v>
      </c>
      <c r="CL150" s="15">
        <f t="shared" ca="1" si="207"/>
        <v>-170662.40332948038</v>
      </c>
      <c r="CM150" s="15">
        <f t="shared" ca="1" si="208"/>
        <v>5623575.2293429729</v>
      </c>
      <c r="CN150" s="15">
        <f t="shared" ca="1" si="209"/>
        <v>329405.86163185141</v>
      </c>
      <c r="CO150" s="15">
        <f t="shared" ca="1" si="210"/>
        <v>5621325.799251236</v>
      </c>
      <c r="CP150" s="15" t="str">
        <f ca="1">VLOOKUP(_xlfn.FLOOR.MATH(BR150/8+11),Coef!$B$4:$C$23,2)</f>
        <v>U</v>
      </c>
      <c r="CQ150" s="15">
        <f ca="1">_xlfn.FLOOR.MATH(CN150/100000)</f>
        <v>3</v>
      </c>
      <c r="CR150" s="15" t="str">
        <f ca="1">VLOOKUP(MOD(BT150-1,3)*8+CQ150,Coef!$A$2:$C$25,3)</f>
        <v>C</v>
      </c>
      <c r="CS150" s="15">
        <f ca="1">(MOD(_xlfn.FLOOR.MATH(CO150/100000),20))</f>
        <v>16</v>
      </c>
      <c r="CT150" s="15" t="str">
        <f ca="1">VLOOKUP(MOD(MOD(BT150+1,2)*5+CS150,20)+1,Coef!$A$2:$C$21,3)</f>
        <v>S</v>
      </c>
      <c r="CU150" s="15"/>
      <c r="CV150" s="15" t="str">
        <f t="shared" ca="1" si="172"/>
        <v>29405</v>
      </c>
      <c r="CW150" s="15" t="str">
        <f t="shared" ca="1" si="172"/>
        <v>21325</v>
      </c>
      <c r="CX150" s="18" t="str">
        <f t="shared" ca="1" si="211"/>
        <v>329405 mE 5621325 mN 31 N</v>
      </c>
      <c r="CY150" s="15" t="str">
        <f t="shared" ca="1" si="212"/>
        <v>31UCS2940521325</v>
      </c>
    </row>
    <row r="151" spans="2:103">
      <c r="B151" s="38" t="s">
        <v>1043</v>
      </c>
      <c r="C151" s="72" t="str">
        <f t="shared" si="213"/>
        <v>32UPV9670871222</v>
      </c>
      <c r="D151" s="72">
        <f t="array" aca="1" ref="D151" ca="1">MATCH(TRUE,ISERROR(VALUE(MID(C151,ROW(INDIRECT("1:"&amp;LEN(C151))),1))),0)</f>
        <v>3</v>
      </c>
      <c r="E151" s="72">
        <f t="shared" ca="1" si="214"/>
        <v>32</v>
      </c>
      <c r="F151" s="72" t="str">
        <f t="shared" ca="1" si="215"/>
        <v>U</v>
      </c>
      <c r="G151" s="72" t="str">
        <f t="shared" ca="1" si="216"/>
        <v>P</v>
      </c>
      <c r="H151" s="72" t="str">
        <f t="shared" ca="1" si="217"/>
        <v>V</v>
      </c>
      <c r="I151" s="72">
        <f t="shared" ca="1" si="218"/>
        <v>10</v>
      </c>
      <c r="J151" s="72">
        <f t="shared" ca="1" si="219"/>
        <v>96708</v>
      </c>
      <c r="K151" s="72">
        <f t="shared" ca="1" si="220"/>
        <v>71222</v>
      </c>
      <c r="L151" s="72">
        <f t="shared" ca="1" si="221"/>
        <v>188.80604746885038</v>
      </c>
      <c r="M151" s="72">
        <f ca="1">VLOOKUP(G151,Coef!$C$2:$F$25,4)</f>
        <v>6</v>
      </c>
      <c r="N151" s="31">
        <f ca="1">VLOOKUP(F151,Coef!$C$4:$D$23,2)</f>
        <v>17</v>
      </c>
      <c r="O151" s="31">
        <f ca="1">MOD(VLOOKUP(H151,Coef!$C$2:$G$21,5)+MOD(E151+1,2)*15,20)</f>
        <v>15</v>
      </c>
      <c r="P151" s="31">
        <f ca="1">VLOOKUP(N151,Coef!$A$27:$B$46,2)</f>
        <v>5.34</v>
      </c>
      <c r="Q151" s="31">
        <f ca="1">VLOOKUP(N151,Coef!$A$27:$C$46,3)+O151/10-0.1</f>
        <v>5.4</v>
      </c>
      <c r="R151" s="31">
        <f ca="1">IF(Q151+0.1&lt;P151,Q151+2,Q151)</f>
        <v>5.4</v>
      </c>
      <c r="S151" s="72">
        <f ca="1">M151*100000+J151</f>
        <v>696708</v>
      </c>
      <c r="T151" s="72">
        <f ca="1">R151*1000000+K151</f>
        <v>5471222</v>
      </c>
      <c r="U151" s="72">
        <f ca="1">IF(N151&lt;11,T151-10000000,T151)</f>
        <v>5471222</v>
      </c>
      <c r="V151" s="72">
        <f ca="1">U151/(6366197.724*0.9996)</f>
        <v>0.85976144660281961</v>
      </c>
      <c r="W151" s="72">
        <f ca="1">(Coef!$J$9/(1+Coef!$J$8*(COS(V151))^2)^0.5)*Coef!$J$6</f>
        <v>6387872.4104195507</v>
      </c>
      <c r="X151" s="72">
        <f ca="1">6*E151-183</f>
        <v>9</v>
      </c>
      <c r="Y151" s="72">
        <f ca="1">(S151-500000)/W151</f>
        <v>3.0793977612818407E-2</v>
      </c>
      <c r="Z151" s="72">
        <f ca="1">SIN(2*V151)</f>
        <v>0.98896057571016849</v>
      </c>
      <c r="AA151" s="72">
        <f ca="1">Z151*(COS(V151))^2</f>
        <v>0.42120875393183993</v>
      </c>
      <c r="AB151" s="72">
        <f ca="1">V151+(Z151/2)</f>
        <v>1.3542417344579039</v>
      </c>
      <c r="AC151" s="72">
        <f ca="1">(3*AB151+AA151)/4</f>
        <v>1.1209834893263877</v>
      </c>
      <c r="AD151" s="72">
        <f ca="1">(5*AC151+AA151*(COS(V151))^2)/3</f>
        <v>1.9281049011517524</v>
      </c>
      <c r="AE151" s="72">
        <f ca="1">Coef!$J$6*Coef!$J$9*(V151-(Coef!$J$10*AB151)+(Coef!$J$11*AC151)-(Coef!$J$12*AD151))</f>
        <v>5456437.4603359727</v>
      </c>
      <c r="AF151" s="72">
        <f ca="1">(U151-AE151)/W151</f>
        <v>2.3144700949116553E-3</v>
      </c>
      <c r="AG151" s="72">
        <f ca="1">((Coef!$J$8*Y151^2)/2)*(COS(V151))^2</f>
        <v>1.360966580423326E-6</v>
      </c>
      <c r="AH151" s="72">
        <f ca="1">Y151*(1-(AG151/3))</f>
        <v>3.0793963642960272E-2</v>
      </c>
      <c r="AI151" s="72">
        <f ca="1">AF151*(1-AG151)+V151</f>
        <v>0.86207591354781477</v>
      </c>
      <c r="AJ151" s="72">
        <f ca="1">(EXP(AH151)-EXP(-AH151))/2</f>
        <v>3.0798830696447732E-2</v>
      </c>
      <c r="AK151" s="72">
        <f ca="1">ATAN(AJ151/COS(AI151))</f>
        <v>4.7284729135154302E-2</v>
      </c>
      <c r="AL151" s="72">
        <f ca="1">ATAN(COS(AK151)*TAN(AI151))</f>
        <v>0.86152325901392512</v>
      </c>
      <c r="AM151" s="72">
        <f ca="1">V151+(1+Coef!$J$8*(COS(V151))^2-(3/2)*Coef!$J$8*SIN(V151)*COS(V151)*(AL151-V151))*(AL151-V151)</f>
        <v>0.86152830064425101</v>
      </c>
      <c r="AN151" s="34" t="str">
        <f t="shared" ca="1" si="173"/>
        <v>32 696708 5471222 N</v>
      </c>
      <c r="AO151" s="33">
        <f t="shared" ca="1" si="174"/>
        <v>49.361935557993505</v>
      </c>
      <c r="AP151" s="33">
        <f t="shared" ca="1" si="175"/>
        <v>11.709215414863621</v>
      </c>
      <c r="AQ151" s="72">
        <v>285</v>
      </c>
      <c r="AR151" s="72">
        <v>810000</v>
      </c>
      <c r="AS151" s="72">
        <f t="shared" ca="1" si="222"/>
        <v>0.86152830064425101</v>
      </c>
      <c r="AT151" s="72">
        <f t="shared" ca="1" si="222"/>
        <v>0.20436436181464399</v>
      </c>
      <c r="AU151" s="72">
        <f t="shared" si="222"/>
        <v>4.9741883681838397</v>
      </c>
      <c r="AV151" s="72">
        <f t="array" aca="1" ref="AV151" ca="1">ATAN((1-f)*TAN(AS151))</f>
        <v>0.85986808620775856</v>
      </c>
      <c r="AW151" s="72">
        <f t="shared" ca="1" si="176"/>
        <v>1.3515002066658259</v>
      </c>
      <c r="AX151" s="72">
        <f t="shared" ca="1" si="177"/>
        <v>-0.63030275854996065</v>
      </c>
      <c r="AY151" s="72">
        <f t="shared" ca="1" si="166"/>
        <v>4.062018912777016E-3</v>
      </c>
      <c r="AZ151" s="72">
        <f t="shared" ca="1" si="178"/>
        <v>1.0134474498402781E-3</v>
      </c>
      <c r="BA151" s="72">
        <f t="shared" ca="1" si="179"/>
        <v>1.0010147325969365</v>
      </c>
      <c r="BB151" s="72">
        <f t="shared" ca="1" si="180"/>
        <v>1.0134470595075469E-3</v>
      </c>
      <c r="BC151" s="72">
        <f t="shared" ca="1" si="167"/>
        <v>0.12729438867396087</v>
      </c>
      <c r="BD151" s="75">
        <f t="shared" ca="1" si="181"/>
        <v>2.8302948020056129</v>
      </c>
      <c r="BE151" s="75">
        <f t="shared" ca="1" si="182"/>
        <v>-1.2256819842414182E-4</v>
      </c>
      <c r="BF151" s="75">
        <f t="shared" ca="1" si="168"/>
        <v>0.12717182047553671</v>
      </c>
      <c r="BG151" s="75">
        <f t="shared" ca="1" si="183"/>
        <v>2.8301722338071884</v>
      </c>
      <c r="BH151" s="75">
        <f t="shared" ca="1" si="184"/>
        <v>-1.2244599083221814E-4</v>
      </c>
      <c r="BI151" s="75">
        <f t="shared" ca="1" si="169"/>
        <v>0.12717194268312865</v>
      </c>
      <c r="BJ151" s="75">
        <f t="shared" ca="1" si="185"/>
        <v>2.8301723560147805</v>
      </c>
      <c r="BK151" s="75">
        <f t="shared" ca="1" si="186"/>
        <v>-1.2244611267748837E-4</v>
      </c>
      <c r="BL151" s="75">
        <f t="shared" ca="1" si="170"/>
        <v>0.12717194256128339</v>
      </c>
      <c r="BM151" s="72">
        <f t="array" aca="1" ref="BM151" ca="1">ATAN2((1-f)*SQRT(AX151^2+(SIN(AV151)*SIN(BL151)-COS(AV151)*COS(BL151)*COS(AU151))^2),SIN(AV151)*COS(BL151)+COS(AV151)*SIN(BL151)*COS(AU151))</f>
        <v>0.88529325731429065</v>
      </c>
      <c r="BN151" s="72">
        <f t="shared" ca="1" si="187"/>
        <v>-0.19434878767126618</v>
      </c>
      <c r="BO151" s="72">
        <f t="array" aca="1" ref="BO151" ca="1">f/16*(1-AX151^2)*(4+f*(4-3*(1-AX151^2)))</f>
        <v>5.0612835602658766E-4</v>
      </c>
      <c r="BP151" s="72">
        <f t="array" aca="1" ref="BP151" ca="1">BN151-(1-BO151)*f*AX151*(BL151+BO151*SIN(BL151)*(COS(BJ151)+BO151*COS(BL151)*(-1+2*COS(BJ151)^2)))</f>
        <v>-0.19408030204203644</v>
      </c>
      <c r="BQ151" s="72">
        <f t="shared" ca="1" si="188"/>
        <v>1.0284059772607546E-2</v>
      </c>
      <c r="BR151" s="13">
        <f t="shared" ca="1" si="189"/>
        <v>50.723567275498056</v>
      </c>
      <c r="BS151" s="13">
        <f t="shared" ca="1" si="190"/>
        <v>0.58923322123068145</v>
      </c>
      <c r="BT151" s="15">
        <f t="shared" ca="1" si="191"/>
        <v>31</v>
      </c>
      <c r="BU151" s="15">
        <f t="shared" ca="1" si="192"/>
        <v>3</v>
      </c>
      <c r="BV151" s="15">
        <f t="shared" ca="1" si="171"/>
        <v>0.88529325731429065</v>
      </c>
      <c r="BW151" s="15">
        <f t="shared" ca="1" si="171"/>
        <v>1.0284059772607546E-2</v>
      </c>
      <c r="BX151" s="15">
        <f t="shared" ca="1" si="193"/>
        <v>5.2359877559829883E-2</v>
      </c>
      <c r="BY151" s="15">
        <f t="shared" ca="1" si="194"/>
        <v>0.63306251802965163</v>
      </c>
      <c r="BZ151" s="16">
        <f t="shared" ca="1" si="195"/>
        <v>2.7009756841432351E-3</v>
      </c>
      <c r="CA151" s="15">
        <f t="shared" ca="1" si="196"/>
        <v>6390968.5208413433</v>
      </c>
      <c r="CB151" s="15">
        <f t="shared" ca="1" si="197"/>
        <v>1.2227870843417237</v>
      </c>
      <c r="CC151" s="15">
        <f t="shared" ca="1" si="198"/>
        <v>1.4952082536329336</v>
      </c>
      <c r="CD151" s="17">
        <f t="shared" ca="1" si="199"/>
        <v>0</v>
      </c>
      <c r="CE151" s="15">
        <f t="shared" ca="1" si="200"/>
        <v>-4.2075817787222337E-2</v>
      </c>
      <c r="CF151" s="16">
        <f t="shared" ca="1" si="201"/>
        <v>-0.4925072779487904</v>
      </c>
      <c r="CG151" s="15">
        <f t="shared" ca="1" si="202"/>
        <v>3.529129708602941</v>
      </c>
      <c r="CH151" s="15">
        <f t="shared" ca="1" si="203"/>
        <v>-19.406052958206768</v>
      </c>
      <c r="CI151" s="15">
        <f t="shared" ca="1" si="204"/>
        <v>-24.089879529071062</v>
      </c>
      <c r="CJ151" s="15">
        <f t="shared" ca="1" si="205"/>
        <v>-258.36657022588821</v>
      </c>
      <c r="CK151" s="15">
        <f t="shared" ca="1" si="206"/>
        <v>-2055.9789230773044</v>
      </c>
      <c r="CL151" s="15">
        <f t="shared" ca="1" si="207"/>
        <v>-170223.89185279651</v>
      </c>
      <c r="CM151" s="15">
        <f t="shared" ca="1" si="208"/>
        <v>5624106.7044151919</v>
      </c>
      <c r="CN151" s="15">
        <f t="shared" ca="1" si="209"/>
        <v>329844.19770394464</v>
      </c>
      <c r="CO151" s="15">
        <f t="shared" ca="1" si="210"/>
        <v>5621857.0617334265</v>
      </c>
      <c r="CP151" s="15" t="str">
        <f ca="1">VLOOKUP(_xlfn.FLOOR.MATH(BR151/8+11),Coef!$B$4:$C$23,2)</f>
        <v>U</v>
      </c>
      <c r="CQ151" s="15">
        <f ca="1">_xlfn.FLOOR.MATH(CN151/100000)</f>
        <v>3</v>
      </c>
      <c r="CR151" s="15" t="str">
        <f ca="1">VLOOKUP(MOD(BT151-1,3)*8+CQ151,Coef!$A$2:$C$25,3)</f>
        <v>C</v>
      </c>
      <c r="CS151" s="15">
        <f ca="1">(MOD(_xlfn.FLOOR.MATH(CO151/100000),20))</f>
        <v>16</v>
      </c>
      <c r="CT151" s="15" t="str">
        <f ca="1">VLOOKUP(MOD(MOD(BT151+1,2)*5+CS151,20)+1,Coef!$A$2:$C$21,3)</f>
        <v>S</v>
      </c>
      <c r="CU151" s="15"/>
      <c r="CV151" s="15" t="str">
        <f t="shared" ca="1" si="172"/>
        <v>29844</v>
      </c>
      <c r="CW151" s="15" t="str">
        <f t="shared" ca="1" si="172"/>
        <v>21857</v>
      </c>
      <c r="CX151" s="18" t="str">
        <f t="shared" ca="1" si="211"/>
        <v>329844 mE 5621857 mN 31 N</v>
      </c>
      <c r="CY151" s="15" t="str">
        <f t="shared" ca="1" si="212"/>
        <v>31UCS2984421857</v>
      </c>
    </row>
    <row r="152" spans="2:103">
      <c r="B152" s="38" t="s">
        <v>1044</v>
      </c>
      <c r="C152" s="72" t="str">
        <f t="shared" si="213"/>
        <v>32UPV9528073008</v>
      </c>
      <c r="D152" s="72">
        <f t="array" aca="1" ref="D152" ca="1">MATCH(TRUE,ISERROR(VALUE(MID(C152,ROW(INDIRECT("1:"&amp;LEN(C152))),1))),0)</f>
        <v>3</v>
      </c>
      <c r="E152" s="72">
        <f t="shared" ca="1" si="214"/>
        <v>32</v>
      </c>
      <c r="F152" s="72" t="str">
        <f t="shared" ca="1" si="215"/>
        <v>U</v>
      </c>
      <c r="G152" s="72" t="str">
        <f t="shared" ca="1" si="216"/>
        <v>P</v>
      </c>
      <c r="H152" s="72" t="str">
        <f t="shared" ca="1" si="217"/>
        <v>V</v>
      </c>
      <c r="I152" s="72">
        <f t="shared" ca="1" si="218"/>
        <v>10</v>
      </c>
      <c r="J152" s="72">
        <f t="shared" ca="1" si="219"/>
        <v>95280</v>
      </c>
      <c r="K152" s="72">
        <f t="shared" ca="1" si="220"/>
        <v>73008</v>
      </c>
      <c r="L152" s="72">
        <f t="shared" ca="1" si="221"/>
        <v>188.80604746885038</v>
      </c>
      <c r="M152" s="72">
        <f ca="1">VLOOKUP(G152,Coef!$C$2:$F$25,4)</f>
        <v>6</v>
      </c>
      <c r="N152" s="31">
        <f ca="1">VLOOKUP(F152,Coef!$C$4:$D$23,2)</f>
        <v>17</v>
      </c>
      <c r="O152" s="31">
        <f ca="1">MOD(VLOOKUP(H152,Coef!$C$2:$G$21,5)+MOD(E152+1,2)*15,20)</f>
        <v>15</v>
      </c>
      <c r="P152" s="31">
        <f ca="1">VLOOKUP(N152,Coef!$A$27:$B$46,2)</f>
        <v>5.34</v>
      </c>
      <c r="Q152" s="31">
        <f ca="1">VLOOKUP(N152,Coef!$A$27:$C$46,3)+O152/10-0.1</f>
        <v>5.4</v>
      </c>
      <c r="R152" s="31">
        <f ca="1">IF(Q152+0.1&lt;P152,Q152+2,Q152)</f>
        <v>5.4</v>
      </c>
      <c r="S152" s="72">
        <f ca="1">M152*100000+J152</f>
        <v>695280</v>
      </c>
      <c r="T152" s="72">
        <f ca="1">R152*1000000+K152</f>
        <v>5473008</v>
      </c>
      <c r="U152" s="72">
        <f ca="1">IF(N152&lt;11,T152-10000000,T152)</f>
        <v>5473008</v>
      </c>
      <c r="V152" s="72">
        <f ca="1">U152/(6366197.724*0.9996)</f>
        <v>0.86004210308936557</v>
      </c>
      <c r="W152" s="72">
        <f ca="1">(Coef!$J$9/(1+Coef!$J$8*(COS(V152))^2)^0.5)*Coef!$J$6</f>
        <v>6387878.3676618813</v>
      </c>
      <c r="X152" s="72">
        <f ca="1">6*E152-183</f>
        <v>9</v>
      </c>
      <c r="Y152" s="72">
        <f ca="1">(S152-500000)/W152</f>
        <v>3.0570400493000811E-2</v>
      </c>
      <c r="Z152" s="72">
        <f ca="1">SIN(2*V152)</f>
        <v>0.98887724519133002</v>
      </c>
      <c r="AA152" s="72">
        <f ca="1">Z152*(COS(V152))^2</f>
        <v>0.42089880315143768</v>
      </c>
      <c r="AB152" s="72">
        <f ca="1">V152+(Z152/2)</f>
        <v>1.3544807256850306</v>
      </c>
      <c r="AC152" s="72">
        <f ca="1">(3*AB152+AA152)/4</f>
        <v>1.1210852450516324</v>
      </c>
      <c r="AD152" s="72">
        <f ca="1">(5*AC152+AA152*(COS(V152))^2)/3</f>
        <v>1.92819155059166</v>
      </c>
      <c r="AE152" s="72">
        <f ca="1">Coef!$J$6*Coef!$J$9*(V152-(Coef!$J$10*AB152)+(Coef!$J$11*AC152)-(Coef!$J$12*AD152))</f>
        <v>5458225.1293049892</v>
      </c>
      <c r="AF152" s="72">
        <f ca="1">(U152-AE152)/W152</f>
        <v>2.314206665212639E-3</v>
      </c>
      <c r="AG152" s="72">
        <f ca="1">((Coef!$J$8*Y152^2)/2)*(COS(V152))^2</f>
        <v>1.3404019035938958E-6</v>
      </c>
      <c r="AH152" s="72">
        <f ca="1">Y152*(1-(AG152/3))</f>
        <v>3.0570386834126474E-2</v>
      </c>
      <c r="AI152" s="72">
        <f ca="1">AF152*(1-AG152)+V152</f>
        <v>0.8623563066526112</v>
      </c>
      <c r="AJ152" s="72">
        <f ca="1">(EXP(AH152)-EXP(-AH152))/2</f>
        <v>3.0575148641748928E-2</v>
      </c>
      <c r="AK152" s="72">
        <f ca="1">ATAN(AJ152/COS(AI152))</f>
        <v>4.6957158610613656E-2</v>
      </c>
      <c r="AL152" s="72">
        <f ca="1">ATAN(COS(AK152)*TAN(AI152))</f>
        <v>0.86181133336252147</v>
      </c>
      <c r="AM152" s="72">
        <f ca="1">V152+(1+Coef!$J$8*(COS(V152))^2-(3/2)*Coef!$J$8*SIN(V152)*COS(V152)*(AL152-V152))*(AL152-V152)</f>
        <v>0.861816392846246</v>
      </c>
      <c r="AN152" s="34" t="str">
        <f t="shared" ca="1" si="173"/>
        <v>32 695280 5473008 N</v>
      </c>
      <c r="AO152" s="33">
        <f t="shared" ca="1" si="174"/>
        <v>49.378442025278453</v>
      </c>
      <c r="AP152" s="33">
        <f t="shared" ca="1" si="175"/>
        <v>11.690447006314555</v>
      </c>
      <c r="AQ152" s="72">
        <v>285</v>
      </c>
      <c r="AR152" s="72">
        <v>810000</v>
      </c>
      <c r="AS152" s="72">
        <f t="shared" ca="1" si="222"/>
        <v>0.861816392846246</v>
      </c>
      <c r="AT152" s="72">
        <f t="shared" ca="1" si="222"/>
        <v>0.20403679129010333</v>
      </c>
      <c r="AU152" s="72">
        <f t="shared" si="222"/>
        <v>4.9741883681838397</v>
      </c>
      <c r="AV152" s="72">
        <f t="array" aca="1" ref="AV152" ca="1">ATAN((1-f)*TAN(AS152))</f>
        <v>0.86015632388381824</v>
      </c>
      <c r="AW152" s="72">
        <f t="shared" ca="1" si="176"/>
        <v>1.3516239542439195</v>
      </c>
      <c r="AX152" s="72">
        <f t="shared" ca="1" si="177"/>
        <v>-0.63009176067542816</v>
      </c>
      <c r="AY152" s="72">
        <f t="shared" ca="1" si="166"/>
        <v>4.0638112183459729E-3</v>
      </c>
      <c r="AZ152" s="72">
        <f t="shared" ca="1" si="178"/>
        <v>1.0138937126442792E-3</v>
      </c>
      <c r="BA152" s="72">
        <f t="shared" ca="1" si="179"/>
        <v>1.001015179992371</v>
      </c>
      <c r="BB152" s="72">
        <f t="shared" ca="1" si="180"/>
        <v>1.013893321795682E-3</v>
      </c>
      <c r="BC152" s="72">
        <f t="shared" ca="1" si="167"/>
        <v>0.12729433178078936</v>
      </c>
      <c r="BD152" s="75">
        <f t="shared" ca="1" si="181"/>
        <v>2.8305422402686284</v>
      </c>
      <c r="BE152" s="75">
        <f t="shared" ca="1" si="182"/>
        <v>-1.2263191339602963E-4</v>
      </c>
      <c r="BF152" s="75">
        <f t="shared" ca="1" si="168"/>
        <v>0.12717169986739332</v>
      </c>
      <c r="BG152" s="75">
        <f t="shared" ca="1" si="183"/>
        <v>2.8304196083552324</v>
      </c>
      <c r="BH152" s="75">
        <f t="shared" ca="1" si="184"/>
        <v>-1.2250958276650137E-4</v>
      </c>
      <c r="BI152" s="75">
        <f t="shared" ca="1" si="169"/>
        <v>0.12717182219802287</v>
      </c>
      <c r="BJ152" s="75">
        <f t="shared" ca="1" si="185"/>
        <v>2.8304197306858616</v>
      </c>
      <c r="BK152" s="75">
        <f t="shared" ca="1" si="186"/>
        <v>-1.2250970479380934E-4</v>
      </c>
      <c r="BL152" s="75">
        <f t="shared" ca="1" si="170"/>
        <v>0.12717182207599556</v>
      </c>
      <c r="BM152" s="72">
        <f t="array" aca="1" ref="BM152" ca="1">ATAN2((1-f)*SQRT(AX152^2+(SIN(AV152)*SIN(BL152)-COS(AV152)*COS(BL152)*COS(AU152))^2),SIN(AV152)*COS(BL152)+COS(AV152)*SIN(BL152)*COS(AU152))</f>
        <v>0.88557586592137738</v>
      </c>
      <c r="BN152" s="72">
        <f t="shared" ca="1" si="187"/>
        <v>-0.19441647038757975</v>
      </c>
      <c r="BO152" s="72">
        <f t="array" aca="1" ref="BO152" ca="1">f/16*(1-AX152^2)*(4+f*(4-3*(1-AX152^2)))</f>
        <v>5.0635133965847945E-4</v>
      </c>
      <c r="BP152" s="72">
        <f t="array" aca="1" ref="BP152" ca="1">BN152-(1-BO152)*f*AX152*(BL152+BO152*SIN(BL152)*(COS(BJ152)+BO152*COS(BL152)*(-1+2*COS(BJ152)^2)))</f>
        <v>-0.19414807501684073</v>
      </c>
      <c r="BQ152" s="72">
        <f t="shared" ca="1" si="188"/>
        <v>9.8887162732625988E-3</v>
      </c>
      <c r="BR152" s="13">
        <f t="shared" ca="1" si="189"/>
        <v>50.739759555938193</v>
      </c>
      <c r="BS152" s="13">
        <f t="shared" ca="1" si="190"/>
        <v>0.56658170726028301</v>
      </c>
      <c r="BT152" s="15">
        <f t="shared" ca="1" si="191"/>
        <v>31</v>
      </c>
      <c r="BU152" s="15">
        <f t="shared" ca="1" si="192"/>
        <v>3</v>
      </c>
      <c r="BV152" s="15">
        <f t="shared" ca="1" si="171"/>
        <v>0.88557586592137738</v>
      </c>
      <c r="BW152" s="15">
        <f t="shared" ca="1" si="171"/>
        <v>9.8887162732625988E-3</v>
      </c>
      <c r="BX152" s="15">
        <f t="shared" ca="1" si="193"/>
        <v>5.2359877559829883E-2</v>
      </c>
      <c r="BY152" s="15">
        <f t="shared" ca="1" si="194"/>
        <v>0.63284372523969312</v>
      </c>
      <c r="BZ152" s="16">
        <f t="shared" ca="1" si="195"/>
        <v>2.6991090378993506E-3</v>
      </c>
      <c r="CA152" s="15">
        <f t="shared" ca="1" si="196"/>
        <v>6390974.4696208546</v>
      </c>
      <c r="CB152" s="15">
        <f t="shared" ca="1" si="197"/>
        <v>1.2234924954584829</v>
      </c>
      <c r="CC152" s="15">
        <f t="shared" ca="1" si="198"/>
        <v>1.4969338864432258</v>
      </c>
      <c r="CD152" s="17">
        <f t="shared" ca="1" si="199"/>
        <v>0</v>
      </c>
      <c r="CE152" s="15">
        <f t="shared" ca="1" si="200"/>
        <v>-4.2471161286567284E-2</v>
      </c>
      <c r="CF152" s="16">
        <f t="shared" ca="1" si="201"/>
        <v>-0.49423477740532645</v>
      </c>
      <c r="CG152" s="15">
        <f t="shared" ca="1" si="202"/>
        <v>3.5273872356562621</v>
      </c>
      <c r="CH152" s="15">
        <f t="shared" ca="1" si="203"/>
        <v>-19.431868877707323</v>
      </c>
      <c r="CI152" s="15">
        <f t="shared" ca="1" si="204"/>
        <v>-24.185922881164366</v>
      </c>
      <c r="CJ152" s="15">
        <f t="shared" ca="1" si="205"/>
        <v>-258.28049780732613</v>
      </c>
      <c r="CK152" s="15">
        <f t="shared" ca="1" si="206"/>
        <v>-2058.5552609468414</v>
      </c>
      <c r="CL152" s="15">
        <f t="shared" ca="1" si="207"/>
        <v>-171763.86987693066</v>
      </c>
      <c r="CM152" s="15">
        <f t="shared" ca="1" si="208"/>
        <v>5625960.0269632321</v>
      </c>
      <c r="CN152" s="15">
        <f t="shared" ca="1" si="209"/>
        <v>328304.83567102009</v>
      </c>
      <c r="CO152" s="15">
        <f t="shared" ca="1" si="210"/>
        <v>5623709.6429524468</v>
      </c>
      <c r="CP152" s="15" t="str">
        <f ca="1">VLOOKUP(_xlfn.FLOOR.MATH(BR152/8+11),Coef!$B$4:$C$23,2)</f>
        <v>U</v>
      </c>
      <c r="CQ152" s="15">
        <f ca="1">_xlfn.FLOOR.MATH(CN152/100000)</f>
        <v>3</v>
      </c>
      <c r="CR152" s="15" t="str">
        <f ca="1">VLOOKUP(MOD(BT152-1,3)*8+CQ152,Coef!$A$2:$C$25,3)</f>
        <v>C</v>
      </c>
      <c r="CS152" s="15">
        <f ca="1">(MOD(_xlfn.FLOOR.MATH(CO152/100000),20))</f>
        <v>16</v>
      </c>
      <c r="CT152" s="15" t="str">
        <f ca="1">VLOOKUP(MOD(MOD(BT152+1,2)*5+CS152,20)+1,Coef!$A$2:$C$21,3)</f>
        <v>S</v>
      </c>
      <c r="CU152" s="15"/>
      <c r="CV152" s="15" t="str">
        <f t="shared" ca="1" si="172"/>
        <v>28304</v>
      </c>
      <c r="CW152" s="15" t="str">
        <f t="shared" ca="1" si="172"/>
        <v>23709</v>
      </c>
      <c r="CX152" s="18" t="str">
        <f t="shared" ca="1" si="211"/>
        <v>328304 mE 5623709 mN 31 N</v>
      </c>
      <c r="CY152" s="15" t="str">
        <f t="shared" ca="1" si="212"/>
        <v>31UCS2830423709</v>
      </c>
    </row>
    <row r="153" spans="2:103">
      <c r="B153" s="38" t="s">
        <v>1045</v>
      </c>
      <c r="C153" s="72" t="str">
        <f t="shared" si="213"/>
        <v>32UPV9556773567</v>
      </c>
      <c r="D153" s="72">
        <f t="array" aca="1" ref="D153" ca="1">MATCH(TRUE,ISERROR(VALUE(MID(C153,ROW(INDIRECT("1:"&amp;LEN(C153))),1))),0)</f>
        <v>3</v>
      </c>
      <c r="E153" s="72">
        <f t="shared" ca="1" si="214"/>
        <v>32</v>
      </c>
      <c r="F153" s="72" t="str">
        <f t="shared" ca="1" si="215"/>
        <v>U</v>
      </c>
      <c r="G153" s="72" t="str">
        <f t="shared" ca="1" si="216"/>
        <v>P</v>
      </c>
      <c r="H153" s="72" t="str">
        <f t="shared" ca="1" si="217"/>
        <v>V</v>
      </c>
      <c r="I153" s="72">
        <f t="shared" ca="1" si="218"/>
        <v>10</v>
      </c>
      <c r="J153" s="72">
        <f t="shared" ca="1" si="219"/>
        <v>95567</v>
      </c>
      <c r="K153" s="72">
        <f t="shared" ca="1" si="220"/>
        <v>73567</v>
      </c>
      <c r="L153" s="72">
        <f t="shared" ca="1" si="221"/>
        <v>188.80604746885038</v>
      </c>
      <c r="M153" s="72">
        <f ca="1">VLOOKUP(G153,Coef!$C$2:$F$25,4)</f>
        <v>6</v>
      </c>
      <c r="N153" s="31">
        <f ca="1">VLOOKUP(F153,Coef!$C$4:$D$23,2)</f>
        <v>17</v>
      </c>
      <c r="O153" s="31">
        <f ca="1">MOD(VLOOKUP(H153,Coef!$C$2:$G$21,5)+MOD(E153+1,2)*15,20)</f>
        <v>15</v>
      </c>
      <c r="P153" s="31">
        <f ca="1">VLOOKUP(N153,Coef!$A$27:$B$46,2)</f>
        <v>5.34</v>
      </c>
      <c r="Q153" s="31">
        <f ca="1">VLOOKUP(N153,Coef!$A$27:$C$46,3)+O153/10-0.1</f>
        <v>5.4</v>
      </c>
      <c r="R153" s="31">
        <f ca="1">IF(Q153+0.1&lt;P153,Q153+2,Q153)</f>
        <v>5.4</v>
      </c>
      <c r="S153" s="72">
        <f ca="1">M153*100000+J153</f>
        <v>695567</v>
      </c>
      <c r="T153" s="72">
        <f ca="1">R153*1000000+K153</f>
        <v>5473567</v>
      </c>
      <c r="U153" s="72">
        <f ca="1">IF(N153&lt;11,T153-10000000,T153)</f>
        <v>5473567</v>
      </c>
      <c r="V153" s="72">
        <f ca="1">U153/(6366197.724*0.9996)</f>
        <v>0.86012994574108959</v>
      </c>
      <c r="W153" s="72">
        <f ca="1">(Coef!$J$9/(1+Coef!$J$8*(COS(V153))^2)^0.5)*Coef!$J$6</f>
        <v>6387880.2321188655</v>
      </c>
      <c r="X153" s="72">
        <f ca="1">6*E153-183</f>
        <v>9</v>
      </c>
      <c r="Y153" s="72">
        <f ca="1">(S153-500000)/W153</f>
        <v>3.0615320402638521E-2</v>
      </c>
      <c r="Z153" s="72">
        <f ca="1">SIN(2*V153)</f>
        <v>0.98885109955773731</v>
      </c>
      <c r="AA153" s="72">
        <f ca="1">Z153*(COS(V153))^2</f>
        <v>0.42080177869838731</v>
      </c>
      <c r="AB153" s="72">
        <f ca="1">V153+(Z153/2)</f>
        <v>1.3545554955199584</v>
      </c>
      <c r="AC153" s="72">
        <f ca="1">(3*AB153+AA153)/4</f>
        <v>1.1211170663145655</v>
      </c>
      <c r="AD153" s="72">
        <f ca="1">(5*AC153+AA153*(COS(V153))^2)/3</f>
        <v>1.9282186361878539</v>
      </c>
      <c r="AE153" s="72">
        <f ca="1">Coef!$J$6*Coef!$J$9*(V153-(Coef!$J$10*AB153)+(Coef!$J$11*AC153)-(Coef!$J$12*AD153))</f>
        <v>5458784.6527031306</v>
      </c>
      <c r="AF153" s="72">
        <f ca="1">(U153-AE153)/W153</f>
        <v>2.3141240536324308E-3</v>
      </c>
      <c r="AG153" s="72">
        <f ca="1">((Coef!$J$8*Y153^2)/2)*(COS(V153))^2</f>
        <v>1.3440695923075536E-6</v>
      </c>
      <c r="AH153" s="72">
        <f ca="1">Y153*(1-(AG153/3))</f>
        <v>3.0615306686264783E-2</v>
      </c>
      <c r="AI153" s="72">
        <f ca="1">AF153*(1-AG153)+V153</f>
        <v>0.86244406668437823</v>
      </c>
      <c r="AJ153" s="72">
        <f ca="1">(EXP(AH153)-EXP(-AH153))/2</f>
        <v>3.0620089516275539E-2</v>
      </c>
      <c r="AK153" s="72">
        <f ca="1">ATAN(AJ153/COS(AI153))</f>
        <v>4.703088717627342E-2</v>
      </c>
      <c r="AL153" s="72">
        <f ca="1">ATAN(COS(AK153)*TAN(AI153))</f>
        <v>0.86189739476553662</v>
      </c>
      <c r="AM153" s="72">
        <f ca="1">V153+(1+Coef!$J$8*(COS(V153))^2-(3/2)*Coef!$J$8*SIN(V153)*COS(V153)*(AL153-V153))*(AL153-V153)</f>
        <v>0.86190244813685257</v>
      </c>
      <c r="AN153" s="34" t="str">
        <f t="shared" ca="1" si="173"/>
        <v>32 695567 5473567 N</v>
      </c>
      <c r="AO153" s="33">
        <f t="shared" ca="1" si="174"/>
        <v>49.383372630234973</v>
      </c>
      <c r="AP153" s="33">
        <f t="shared" ca="1" si="175"/>
        <v>11.694671341956413</v>
      </c>
      <c r="AQ153" s="72">
        <v>285</v>
      </c>
      <c r="AR153" s="72">
        <v>810000</v>
      </c>
      <c r="AS153" s="72">
        <f t="shared" ca="1" si="222"/>
        <v>0.86190244813685257</v>
      </c>
      <c r="AT153" s="72">
        <f t="shared" ca="1" si="222"/>
        <v>0.20411051985576306</v>
      </c>
      <c r="AU153" s="72">
        <f t="shared" si="222"/>
        <v>4.9741883681838397</v>
      </c>
      <c r="AV153" s="72">
        <f t="array" aca="1" ref="AV153" ca="1">ATAN((1-f)*TAN(AS153))</f>
        <v>0.86024242273559648</v>
      </c>
      <c r="AW153" s="72">
        <f t="shared" ca="1" si="176"/>
        <v>1.3516609080290025</v>
      </c>
      <c r="AX153" s="72">
        <f t="shared" ca="1" si="177"/>
        <v>-0.63002872380272557</v>
      </c>
      <c r="AY153" s="72">
        <f t="shared" ca="1" si="166"/>
        <v>4.0643465638979725E-3</v>
      </c>
      <c r="AZ153" s="72">
        <f t="shared" ca="1" si="178"/>
        <v>1.014027007175157E-3</v>
      </c>
      <c r="BA153" s="72">
        <f t="shared" ca="1" si="179"/>
        <v>1.0010153136253048</v>
      </c>
      <c r="BB153" s="72">
        <f t="shared" ca="1" si="180"/>
        <v>1.0140266161723873E-3</v>
      </c>
      <c r="BC153" s="72">
        <f t="shared" ca="1" si="167"/>
        <v>0.12729431478732803</v>
      </c>
      <c r="BD153" s="75">
        <f t="shared" ca="1" si="181"/>
        <v>2.8306161308453333</v>
      </c>
      <c r="BE153" s="75">
        <f t="shared" ca="1" si="182"/>
        <v>-1.226509440027118E-4</v>
      </c>
      <c r="BF153" s="75">
        <f t="shared" ca="1" si="168"/>
        <v>0.12717166384332532</v>
      </c>
      <c r="BG153" s="75">
        <f t="shared" ca="1" si="183"/>
        <v>2.8304934799013304</v>
      </c>
      <c r="BH153" s="75">
        <f t="shared" ca="1" si="184"/>
        <v>-1.225285766123334E-4</v>
      </c>
      <c r="BI153" s="75">
        <f t="shared" ca="1" si="169"/>
        <v>0.1271717862107157</v>
      </c>
      <c r="BJ153" s="75">
        <f t="shared" ca="1" si="185"/>
        <v>2.8304936022687208</v>
      </c>
      <c r="BK153" s="75">
        <f t="shared" ca="1" si="186"/>
        <v>-1.2252869869404726E-4</v>
      </c>
      <c r="BL153" s="75">
        <f t="shared" ca="1" si="170"/>
        <v>0.12717178608863397</v>
      </c>
      <c r="BM153" s="72">
        <f t="array" aca="1" ref="BM153" ca="1">ATAN2((1-f)*SQRT(AX153^2+(SIN(AV153)*SIN(BL153)-COS(AV153)*COS(BL153)*COS(AU153))^2),SIN(AV153)*COS(BL153)+COS(AV153)*SIN(BL153)*COS(AU153))</f>
        <v>0.8856602824957408</v>
      </c>
      <c r="BN153" s="72">
        <f t="shared" ca="1" si="187"/>
        <v>-0.1944366998584541</v>
      </c>
      <c r="BO153" s="72">
        <f t="array" aca="1" ref="BO153" ca="1">f/16*(1-AX153^2)*(4+f*(4-3*(1-AX153^2)))</f>
        <v>5.06417942805805E-4</v>
      </c>
      <c r="BP153" s="72">
        <f t="array" aca="1" ref="BP153" ca="1">BN153-(1-BO153)*f*AX153*(BL153+BO153*SIN(BL153)*(COS(BJ153)+BO153*COS(BL153)*(-1+2*COS(BJ153)^2)))</f>
        <v>-0.19416833145290124</v>
      </c>
      <c r="BQ153" s="72">
        <f t="shared" ca="1" si="188"/>
        <v>9.9421884028618179E-3</v>
      </c>
      <c r="BR153" s="13">
        <f t="shared" ca="1" si="189"/>
        <v>50.744596269370163</v>
      </c>
      <c r="BS153" s="13">
        <f t="shared" ca="1" si="190"/>
        <v>0.56964543460789485</v>
      </c>
      <c r="BT153" s="15">
        <f t="shared" ca="1" si="191"/>
        <v>31</v>
      </c>
      <c r="BU153" s="15">
        <f t="shared" ca="1" si="192"/>
        <v>3</v>
      </c>
      <c r="BV153" s="15">
        <f t="shared" ca="1" si="171"/>
        <v>0.8856602824957408</v>
      </c>
      <c r="BW153" s="15">
        <f t="shared" ca="1" si="171"/>
        <v>9.9421884028618197E-3</v>
      </c>
      <c r="BX153" s="15">
        <f t="shared" ca="1" si="193"/>
        <v>5.2359877559829883E-2</v>
      </c>
      <c r="BY153" s="15">
        <f t="shared" ca="1" si="194"/>
        <v>0.6327783609578036</v>
      </c>
      <c r="BZ153" s="16">
        <f t="shared" ca="1" si="195"/>
        <v>2.6985515030585007E-3</v>
      </c>
      <c r="CA153" s="15">
        <f t="shared" ca="1" si="196"/>
        <v>6390976.2464212868</v>
      </c>
      <c r="CB153" s="15">
        <f t="shared" ca="1" si="197"/>
        <v>1.2237032998366071</v>
      </c>
      <c r="CC153" s="15">
        <f t="shared" ca="1" si="198"/>
        <v>1.4974497660310011</v>
      </c>
      <c r="CD153" s="17">
        <f t="shared" ca="1" si="199"/>
        <v>0</v>
      </c>
      <c r="CE153" s="15">
        <f t="shared" ca="1" si="200"/>
        <v>-4.2417689156968065E-2</v>
      </c>
      <c r="CF153" s="16">
        <f t="shared" ca="1" si="201"/>
        <v>-0.49475121452794263</v>
      </c>
      <c r="CG153" s="15">
        <f t="shared" ca="1" si="202"/>
        <v>3.5268663262173843</v>
      </c>
      <c r="CH153" s="15">
        <f t="shared" ca="1" si="203"/>
        <v>-19.439585437350004</v>
      </c>
      <c r="CI153" s="15">
        <f t="shared" ca="1" si="204"/>
        <v>-24.214633676755565</v>
      </c>
      <c r="CJ153" s="15">
        <f t="shared" ca="1" si="205"/>
        <v>-258.25456457984495</v>
      </c>
      <c r="CK153" s="15">
        <f t="shared" ca="1" si="206"/>
        <v>-2059.3248369232269</v>
      </c>
      <c r="CL153" s="15">
        <f t="shared" ca="1" si="207"/>
        <v>-171529.96171647034</v>
      </c>
      <c r="CM153" s="15">
        <f t="shared" ca="1" si="208"/>
        <v>5626490.8726225216</v>
      </c>
      <c r="CN153" s="15">
        <f t="shared" ca="1" si="209"/>
        <v>328538.65026821627</v>
      </c>
      <c r="CO153" s="15">
        <f t="shared" ca="1" si="210"/>
        <v>5624240.2762734732</v>
      </c>
      <c r="CP153" s="15" t="str">
        <f ca="1">VLOOKUP(_xlfn.FLOOR.MATH(BR153/8+11),Coef!$B$4:$C$23,2)</f>
        <v>U</v>
      </c>
      <c r="CQ153" s="15">
        <f ca="1">_xlfn.FLOOR.MATH(CN153/100000)</f>
        <v>3</v>
      </c>
      <c r="CR153" s="15" t="str">
        <f ca="1">VLOOKUP(MOD(BT153-1,3)*8+CQ153,Coef!$A$2:$C$25,3)</f>
        <v>C</v>
      </c>
      <c r="CS153" s="15">
        <f ca="1">(MOD(_xlfn.FLOOR.MATH(CO153/100000),20))</f>
        <v>16</v>
      </c>
      <c r="CT153" s="15" t="str">
        <f ca="1">VLOOKUP(MOD(MOD(BT153+1,2)*5+CS153,20)+1,Coef!$A$2:$C$21,3)</f>
        <v>S</v>
      </c>
      <c r="CU153" s="15"/>
      <c r="CV153" s="15" t="str">
        <f t="shared" ca="1" si="172"/>
        <v>28538</v>
      </c>
      <c r="CW153" s="15" t="str">
        <f t="shared" ca="1" si="172"/>
        <v>24240</v>
      </c>
      <c r="CX153" s="18" t="str">
        <f t="shared" ca="1" si="211"/>
        <v>328538 mE 5624240 mN 31 N</v>
      </c>
      <c r="CY153" s="15" t="str">
        <f t="shared" ca="1" si="212"/>
        <v>31UCS2853824240</v>
      </c>
    </row>
    <row r="154" spans="2:103">
      <c r="B154" s="38" t="s">
        <v>1046</v>
      </c>
      <c r="C154" s="72" t="str">
        <f t="shared" si="213"/>
        <v>32UPV9681174746</v>
      </c>
      <c r="D154" s="72">
        <f t="array" aca="1" ref="D154" ca="1">MATCH(TRUE,ISERROR(VALUE(MID(C154,ROW(INDIRECT("1:"&amp;LEN(C154))),1))),0)</f>
        <v>3</v>
      </c>
      <c r="E154" s="72">
        <f t="shared" ca="1" si="214"/>
        <v>32</v>
      </c>
      <c r="F154" s="72" t="str">
        <f t="shared" ca="1" si="215"/>
        <v>U</v>
      </c>
      <c r="G154" s="72" t="str">
        <f t="shared" ca="1" si="216"/>
        <v>P</v>
      </c>
      <c r="H154" s="72" t="str">
        <f t="shared" ca="1" si="217"/>
        <v>V</v>
      </c>
      <c r="I154" s="72">
        <f t="shared" ca="1" si="218"/>
        <v>10</v>
      </c>
      <c r="J154" s="72">
        <f t="shared" ca="1" si="219"/>
        <v>96811</v>
      </c>
      <c r="K154" s="72">
        <f t="shared" ca="1" si="220"/>
        <v>74746</v>
      </c>
      <c r="L154" s="72">
        <f t="shared" ca="1" si="221"/>
        <v>188.80604746885038</v>
      </c>
      <c r="M154" s="72">
        <f ca="1">VLOOKUP(G154,Coef!$C$2:$F$25,4)</f>
        <v>6</v>
      </c>
      <c r="N154" s="31">
        <f ca="1">VLOOKUP(F154,Coef!$C$4:$D$23,2)</f>
        <v>17</v>
      </c>
      <c r="O154" s="31">
        <f ca="1">MOD(VLOOKUP(H154,Coef!$C$2:$G$21,5)+MOD(E154+1,2)*15,20)</f>
        <v>15</v>
      </c>
      <c r="P154" s="31">
        <f ca="1">VLOOKUP(N154,Coef!$A$27:$B$46,2)</f>
        <v>5.34</v>
      </c>
      <c r="Q154" s="31">
        <f ca="1">VLOOKUP(N154,Coef!$A$27:$C$46,3)+O154/10-0.1</f>
        <v>5.4</v>
      </c>
      <c r="R154" s="31">
        <f ca="1">IF(Q154+0.1&lt;P154,Q154+2,Q154)</f>
        <v>5.4</v>
      </c>
      <c r="S154" s="72">
        <f ca="1">M154*100000+J154</f>
        <v>696811</v>
      </c>
      <c r="T154" s="72">
        <f ca="1">R154*1000000+K154</f>
        <v>5474746</v>
      </c>
      <c r="U154" s="72">
        <f ca="1">IF(N154&lt;11,T154-10000000,T154)</f>
        <v>5474746</v>
      </c>
      <c r="V154" s="72">
        <f ca="1">U154/(6366197.724*0.9996)</f>
        <v>0.86031521673640743</v>
      </c>
      <c r="W154" s="72">
        <f ca="1">(Coef!$J$9/(1+Coef!$J$8*(COS(V154))^2)^0.5)*Coef!$J$6</f>
        <v>6387884.1643323405</v>
      </c>
      <c r="X154" s="72">
        <f ca="1">6*E154-183</f>
        <v>9</v>
      </c>
      <c r="Y154" s="72">
        <f ca="1">(S154-500000)/W154</f>
        <v>3.08100452257607E-2</v>
      </c>
      <c r="Z154" s="72">
        <f ca="1">SIN(2*V154)</f>
        <v>0.98879585511838652</v>
      </c>
      <c r="AA154" s="72">
        <f ca="1">Z154*(COS(V154))^2</f>
        <v>0.42059712193079385</v>
      </c>
      <c r="AB154" s="72">
        <f ca="1">V154+(Z154/2)</f>
        <v>1.3547131442956006</v>
      </c>
      <c r="AC154" s="72">
        <f ca="1">(3*AB154+AA154)/4</f>
        <v>1.121184138704399</v>
      </c>
      <c r="AD154" s="72">
        <f ca="1">(5*AC154+AA154*(COS(V154))^2)/3</f>
        <v>1.9282757086963993</v>
      </c>
      <c r="AE154" s="72">
        <f ca="1">Coef!$J$6*Coef!$J$9*(V154-(Coef!$J$10*AB154)+(Coef!$J$11*AC154)-(Coef!$J$12*AD154))</f>
        <v>5459964.7582207518</v>
      </c>
      <c r="AF154" s="72">
        <f ca="1">(U154-AE154)/W154</f>
        <v>2.3139495643614508E-3</v>
      </c>
      <c r="AG154" s="72">
        <f ca="1">((Coef!$J$8*Y154^2)/2)*(COS(V154))^2</f>
        <v>1.3606355161473012E-6</v>
      </c>
      <c r="AH154" s="72">
        <f ca="1">Y154*(1-(AG154/3))</f>
        <v>3.0810031252013436E-2</v>
      </c>
      <c r="AI154" s="72">
        <f ca="1">AF154*(1-AG154)+V154</f>
        <v>0.86262916315232696</v>
      </c>
      <c r="AJ154" s="72">
        <f ca="1">(EXP(AH154)-EXP(-AH154))/2</f>
        <v>3.0814905928280512E-2</v>
      </c>
      <c r="AK154" s="72">
        <f ca="1">ATAN(AJ154/COS(AI154))</f>
        <v>4.733988399961854E-2</v>
      </c>
      <c r="AL154" s="72">
        <f ca="1">ATAN(COS(AK154)*TAN(AI154))</f>
        <v>0.86207531273727367</v>
      </c>
      <c r="AM154" s="72">
        <f ca="1">V154+(1+Coef!$J$8*(COS(V154))^2-(3/2)*Coef!$J$8*SIN(V154)*COS(V154)*(AL154-V154))*(AL154-V154)</f>
        <v>0.86208034297772063</v>
      </c>
      <c r="AN154" s="34" t="str">
        <f t="shared" ca="1" si="173"/>
        <v>32 696811 5474746 N</v>
      </c>
      <c r="AO154" s="33">
        <f t="shared" ca="1" si="174"/>
        <v>49.393565253813868</v>
      </c>
      <c r="AP154" s="33">
        <f t="shared" ca="1" si="175"/>
        <v>11.712375555817037</v>
      </c>
      <c r="AQ154" s="72">
        <v>285</v>
      </c>
      <c r="AR154" s="72">
        <v>810000</v>
      </c>
      <c r="AS154" s="72">
        <f t="shared" ca="1" si="222"/>
        <v>0.86208034297772074</v>
      </c>
      <c r="AT154" s="72">
        <f t="shared" ca="1" si="222"/>
        <v>0.20441951667910818</v>
      </c>
      <c r="AU154" s="72">
        <f t="shared" si="222"/>
        <v>4.9741883681838397</v>
      </c>
      <c r="AV154" s="72">
        <f t="array" aca="1" ref="AV154" ca="1">ATAN((1-f)*TAN(AS154))</f>
        <v>0.86042040778281081</v>
      </c>
      <c r="AW154" s="72">
        <f t="shared" ca="1" si="176"/>
        <v>1.3517372841091633</v>
      </c>
      <c r="AX154" s="72">
        <f t="shared" ca="1" si="177"/>
        <v>-0.62989839807456938</v>
      </c>
      <c r="AY154" s="72">
        <f t="shared" ca="1" si="166"/>
        <v>4.0654531954605767E-3</v>
      </c>
      <c r="AZ154" s="72">
        <f t="shared" ca="1" si="178"/>
        <v>1.0143025447486029E-3</v>
      </c>
      <c r="BA154" s="72">
        <f t="shared" ca="1" si="179"/>
        <v>1.0010155898625439</v>
      </c>
      <c r="BB154" s="72">
        <f t="shared" ca="1" si="180"/>
        <v>1.0143021534270097E-3</v>
      </c>
      <c r="BC154" s="72">
        <f t="shared" ca="1" si="167"/>
        <v>0.12729427965957335</v>
      </c>
      <c r="BD154" s="75">
        <f t="shared" ca="1" si="181"/>
        <v>2.8307688478778998</v>
      </c>
      <c r="BE154" s="75">
        <f t="shared" ca="1" si="182"/>
        <v>-1.2269028213369009E-4</v>
      </c>
      <c r="BF154" s="75">
        <f t="shared" ca="1" si="168"/>
        <v>0.12717158937743966</v>
      </c>
      <c r="BG154" s="75">
        <f t="shared" ca="1" si="183"/>
        <v>2.8306461575957664</v>
      </c>
      <c r="BH154" s="75">
        <f t="shared" ca="1" si="184"/>
        <v>-1.2256783873817897E-4</v>
      </c>
      <c r="BI154" s="75">
        <f t="shared" ca="1" si="169"/>
        <v>0.12717171182083517</v>
      </c>
      <c r="BJ154" s="75">
        <f t="shared" ca="1" si="185"/>
        <v>2.8306462800391619</v>
      </c>
      <c r="BK154" s="75">
        <f t="shared" ca="1" si="186"/>
        <v>-1.2256796093240515E-4</v>
      </c>
      <c r="BL154" s="75">
        <f t="shared" ca="1" si="170"/>
        <v>0.12717171169864094</v>
      </c>
      <c r="BM154" s="72">
        <f t="array" aca="1" ref="BM154" ca="1">ATAN2((1-f)*SQRT(AX154^2+(SIN(AV154)*SIN(BL154)-COS(AV154)*COS(BL154)*COS(AU154))^2),SIN(AV154)*COS(BL154)+COS(AV154)*SIN(BL154)*COS(AU154))</f>
        <v>0.8858347886978637</v>
      </c>
      <c r="BN154" s="72">
        <f t="shared" ca="1" si="187"/>
        <v>-0.19447853625238118</v>
      </c>
      <c r="BO154" s="72">
        <f t="array" aca="1" ref="BO154" ca="1">f/16*(1-AX154^2)*(4+f*(4-3*(1-AX154^2)))</f>
        <v>5.0655562042278216E-4</v>
      </c>
      <c r="BP154" s="72">
        <f t="array" aca="1" ref="BP154" ca="1">BN154-(1-BO154)*f*AX154*(BL154+BO154*SIN(BL154)*(COS(BJ154)+BO154*COS(BL154)*(-1+2*COS(BJ154)^2)))</f>
        <v>-0.19421022359595402</v>
      </c>
      <c r="BQ154" s="72">
        <f t="shared" ca="1" si="188"/>
        <v>1.0209293083154158E-2</v>
      </c>
      <c r="BR154" s="13">
        <f t="shared" ca="1" si="189"/>
        <v>50.754594738250667</v>
      </c>
      <c r="BS154" s="13">
        <f t="shared" ca="1" si="190"/>
        <v>0.58494940547683705</v>
      </c>
      <c r="BT154" s="15">
        <f t="shared" ca="1" si="191"/>
        <v>31</v>
      </c>
      <c r="BU154" s="15">
        <f t="shared" ca="1" si="192"/>
        <v>3</v>
      </c>
      <c r="BV154" s="15">
        <f t="shared" ca="1" si="171"/>
        <v>0.88583478869786358</v>
      </c>
      <c r="BW154" s="15">
        <f t="shared" ca="1" si="171"/>
        <v>1.0209293083154157E-2</v>
      </c>
      <c r="BX154" s="15">
        <f t="shared" ca="1" si="193"/>
        <v>5.2359877559829883E-2</v>
      </c>
      <c r="BY154" s="15">
        <f t="shared" ca="1" si="194"/>
        <v>0.63264322541818641</v>
      </c>
      <c r="BZ154" s="16">
        <f t="shared" ca="1" si="195"/>
        <v>2.6973990259931088E-3</v>
      </c>
      <c r="CA154" s="15">
        <f t="shared" ca="1" si="196"/>
        <v>6390979.9192399466</v>
      </c>
      <c r="CB154" s="15">
        <f t="shared" ca="1" si="197"/>
        <v>1.2241392134013402</v>
      </c>
      <c r="CC154" s="15">
        <f t="shared" ca="1" si="198"/>
        <v>1.4985168137868521</v>
      </c>
      <c r="CD154" s="17">
        <f t="shared" ca="1" si="199"/>
        <v>0</v>
      </c>
      <c r="CE154" s="15">
        <f t="shared" ca="1" si="200"/>
        <v>-4.2150584476675725E-2</v>
      </c>
      <c r="CF154" s="16">
        <f t="shared" ca="1" si="201"/>
        <v>-0.495819414760859</v>
      </c>
      <c r="CG154" s="15">
        <f t="shared" ca="1" si="202"/>
        <v>3.5257888812931073</v>
      </c>
      <c r="CH154" s="15">
        <f t="shared" ca="1" si="203"/>
        <v>-19.455544748548839</v>
      </c>
      <c r="CI154" s="15">
        <f t="shared" ca="1" si="204"/>
        <v>-24.274017093418554</v>
      </c>
      <c r="CJ154" s="15">
        <f t="shared" ca="1" si="205"/>
        <v>-258.2006294178467</v>
      </c>
      <c r="CK154" s="15">
        <f t="shared" ca="1" si="206"/>
        <v>-2060.9157219073495</v>
      </c>
      <c r="CL154" s="15">
        <f t="shared" ca="1" si="207"/>
        <v>-170413.64254649618</v>
      </c>
      <c r="CM154" s="15">
        <f t="shared" ca="1" si="208"/>
        <v>5627567.5582232364</v>
      </c>
      <c r="CN154" s="15">
        <f t="shared" ca="1" si="209"/>
        <v>329654.52291052241</v>
      </c>
      <c r="CO154" s="15">
        <f t="shared" ca="1" si="210"/>
        <v>5625316.531199947</v>
      </c>
      <c r="CP154" s="15" t="str">
        <f ca="1">VLOOKUP(_xlfn.FLOOR.MATH(BR154/8+11),Coef!$B$4:$C$23,2)</f>
        <v>U</v>
      </c>
      <c r="CQ154" s="15">
        <f ca="1">_xlfn.FLOOR.MATH(CN154/100000)</f>
        <v>3</v>
      </c>
      <c r="CR154" s="15" t="str">
        <f ca="1">VLOOKUP(MOD(BT154-1,3)*8+CQ154,Coef!$A$2:$C$25,3)</f>
        <v>C</v>
      </c>
      <c r="CS154" s="15">
        <f ca="1">(MOD(_xlfn.FLOOR.MATH(CO154/100000),20))</f>
        <v>16</v>
      </c>
      <c r="CT154" s="15" t="str">
        <f ca="1">VLOOKUP(MOD(MOD(BT154+1,2)*5+CS154,20)+1,Coef!$A$2:$C$21,3)</f>
        <v>S</v>
      </c>
      <c r="CU154" s="15"/>
      <c r="CV154" s="15" t="str">
        <f t="shared" ca="1" si="172"/>
        <v>29654</v>
      </c>
      <c r="CW154" s="15" t="str">
        <f t="shared" ca="1" si="172"/>
        <v>25316</v>
      </c>
      <c r="CX154" s="18" t="str">
        <f t="shared" ca="1" si="211"/>
        <v>329654 mE 5625316 mN 31 N</v>
      </c>
      <c r="CY154" s="15" t="str">
        <f t="shared" ca="1" si="212"/>
        <v>31UCS2965425316</v>
      </c>
    </row>
    <row r="155" spans="2:103">
      <c r="B155" s="38" t="s">
        <v>1047</v>
      </c>
      <c r="C155" s="72" t="str">
        <f t="shared" si="213"/>
        <v>32UPV9806875816</v>
      </c>
      <c r="D155" s="72">
        <f t="array" aca="1" ref="D155" ca="1">MATCH(TRUE,ISERROR(VALUE(MID(C155,ROW(INDIRECT("1:"&amp;LEN(C155))),1))),0)</f>
        <v>3</v>
      </c>
      <c r="E155" s="72">
        <f t="shared" ca="1" si="214"/>
        <v>32</v>
      </c>
      <c r="F155" s="72" t="str">
        <f t="shared" ca="1" si="215"/>
        <v>U</v>
      </c>
      <c r="G155" s="72" t="str">
        <f t="shared" ca="1" si="216"/>
        <v>P</v>
      </c>
      <c r="H155" s="72" t="str">
        <f t="shared" ca="1" si="217"/>
        <v>V</v>
      </c>
      <c r="I155" s="72">
        <f t="shared" ca="1" si="218"/>
        <v>10</v>
      </c>
      <c r="J155" s="72">
        <f t="shared" ca="1" si="219"/>
        <v>98068</v>
      </c>
      <c r="K155" s="72">
        <f t="shared" ca="1" si="220"/>
        <v>75816</v>
      </c>
      <c r="L155" s="72">
        <f t="shared" ca="1" si="221"/>
        <v>188.80604746885038</v>
      </c>
      <c r="M155" s="72">
        <f ca="1">VLOOKUP(G155,Coef!$C$2:$F$25,4)</f>
        <v>6</v>
      </c>
      <c r="N155" s="31">
        <f ca="1">VLOOKUP(F155,Coef!$C$4:$D$23,2)</f>
        <v>17</v>
      </c>
      <c r="O155" s="31">
        <f ca="1">MOD(VLOOKUP(H155,Coef!$C$2:$G$21,5)+MOD(E155+1,2)*15,20)</f>
        <v>15</v>
      </c>
      <c r="P155" s="31">
        <f ca="1">VLOOKUP(N155,Coef!$A$27:$B$46,2)</f>
        <v>5.34</v>
      </c>
      <c r="Q155" s="31">
        <f ca="1">VLOOKUP(N155,Coef!$A$27:$C$46,3)+O155/10-0.1</f>
        <v>5.4</v>
      </c>
      <c r="R155" s="31">
        <f ca="1">IF(Q155+0.1&lt;P155,Q155+2,Q155)</f>
        <v>5.4</v>
      </c>
      <c r="S155" s="72">
        <f ca="1">M155*100000+J155</f>
        <v>698068</v>
      </c>
      <c r="T155" s="72">
        <f ca="1">R155*1000000+K155</f>
        <v>5475816</v>
      </c>
      <c r="U155" s="72">
        <f ca="1">IF(N155&lt;11,T155-10000000,T155)</f>
        <v>5475816</v>
      </c>
      <c r="V155" s="72">
        <f ca="1">U155/(6366197.724*0.9996)</f>
        <v>0.86048335920035146</v>
      </c>
      <c r="W155" s="72">
        <f ca="1">(Coef!$J$9/(1+Coef!$J$8*(COS(V155))^2)^0.5)*Coef!$J$6</f>
        <v>6387887.73282375</v>
      </c>
      <c r="X155" s="72">
        <f ca="1">6*E155-183</f>
        <v>9</v>
      </c>
      <c r="Y155" s="72">
        <f ca="1">(S155-500000)/W155</f>
        <v>3.1006806676053544E-2</v>
      </c>
      <c r="Z155" s="72">
        <f ca="1">SIN(2*V155)</f>
        <v>0.98874560057916128</v>
      </c>
      <c r="AA155" s="72">
        <f ca="1">Z155*(COS(V155))^2</f>
        <v>0.42041136225655062</v>
      </c>
      <c r="AB155" s="72">
        <f ca="1">V155+(Z155/2)</f>
        <v>1.3548561594899322</v>
      </c>
      <c r="AC155" s="72">
        <f ca="1">(3*AB155+AA155)/4</f>
        <v>1.1212449601815868</v>
      </c>
      <c r="AD155" s="72">
        <f ca="1">(5*AC155+AA155*(COS(V155))^2)/3</f>
        <v>1.9283274409917224</v>
      </c>
      <c r="AE155" s="72">
        <f ca="1">Coef!$J$6*Coef!$J$9*(V155-(Coef!$J$10*AB155)+(Coef!$J$11*AC155)-(Coef!$J$12*AD155))</f>
        <v>5461035.7634182796</v>
      </c>
      <c r="AF155" s="72">
        <f ca="1">(U155-AE155)/W155</f>
        <v>2.3137909117865547E-3</v>
      </c>
      <c r="AG155" s="72">
        <f ca="1">((Coef!$J$8*Y155^2)/2)*(COS(V155))^2</f>
        <v>1.3775311741183444E-6</v>
      </c>
      <c r="AH155" s="72">
        <f ca="1">Y155*(1-(AG155/3))</f>
        <v>3.1006792438439276E-2</v>
      </c>
      <c r="AI155" s="72">
        <f ca="1">AF155*(1-AG155)+V155</f>
        <v>0.8627971469248189</v>
      </c>
      <c r="AJ155" s="72">
        <f ca="1">(EXP(AH155)-EXP(-AH155))/2</f>
        <v>3.1011761108430957E-2</v>
      </c>
      <c r="AK155" s="72">
        <f ca="1">ATAN(AJ155/COS(AI155))</f>
        <v>4.7651183852809857E-2</v>
      </c>
      <c r="AL155" s="72">
        <f ca="1">ATAN(COS(AK155)*TAN(AI155))</f>
        <v>0.86223601436579966</v>
      </c>
      <c r="AM155" s="72">
        <f ca="1">V155+(1+Coef!$J$8*(COS(V155))^2-(3/2)*Coef!$J$8*SIN(V155)*COS(V155)*(AL155-V155))*(AL155-V155)</f>
        <v>0.86224102144298209</v>
      </c>
      <c r="AN155" s="34" t="str">
        <f t="shared" ca="1" si="173"/>
        <v>32 698068 5475816 N</v>
      </c>
      <c r="AO155" s="33">
        <f t="shared" ca="1" si="174"/>
        <v>49.402771451731986</v>
      </c>
      <c r="AP155" s="33">
        <f t="shared" ca="1" si="175"/>
        <v>11.730211723567942</v>
      </c>
      <c r="AQ155" s="72">
        <v>285</v>
      </c>
      <c r="AR155" s="72">
        <v>810000</v>
      </c>
      <c r="AS155" s="72">
        <f t="shared" ca="1" si="222"/>
        <v>0.86224102144298198</v>
      </c>
      <c r="AT155" s="72">
        <f t="shared" ca="1" si="222"/>
        <v>0.20473081653229949</v>
      </c>
      <c r="AU155" s="72">
        <f t="shared" si="222"/>
        <v>4.9741883681838397</v>
      </c>
      <c r="AV155" s="72">
        <f t="array" aca="1" ref="AV155" ca="1">ATAN((1-f)*TAN(AS155))</f>
        <v>0.86058116790513728</v>
      </c>
      <c r="AW155" s="72">
        <f t="shared" ca="1" si="176"/>
        <v>1.3518062508464406</v>
      </c>
      <c r="AX155" s="72">
        <f t="shared" ca="1" si="177"/>
        <v>-0.62978066777650155</v>
      </c>
      <c r="AY155" s="72">
        <f t="shared" ca="1" si="166"/>
        <v>4.0664526789476081E-3</v>
      </c>
      <c r="AZ155" s="72">
        <f t="shared" ca="1" si="178"/>
        <v>1.0145514035151885E-3</v>
      </c>
      <c r="BA155" s="72">
        <f t="shared" ca="1" si="179"/>
        <v>1.0010158393533943</v>
      </c>
      <c r="BB155" s="72">
        <f t="shared" ca="1" si="180"/>
        <v>1.0145510119054929E-3</v>
      </c>
      <c r="BC155" s="72">
        <f t="shared" ca="1" si="167"/>
        <v>0.12729424793304431</v>
      </c>
      <c r="BD155" s="75">
        <f t="shared" ca="1" si="181"/>
        <v>2.8309067496259255</v>
      </c>
      <c r="BE155" s="75">
        <f t="shared" ca="1" si="182"/>
        <v>-1.227258105893738E-4</v>
      </c>
      <c r="BF155" s="75">
        <f t="shared" ca="1" si="168"/>
        <v>0.12717152212245494</v>
      </c>
      <c r="BG155" s="75">
        <f t="shared" ca="1" si="183"/>
        <v>2.8307840238153359</v>
      </c>
      <c r="BH155" s="75">
        <f t="shared" ca="1" si="184"/>
        <v>-1.2260329852987903E-4</v>
      </c>
      <c r="BI155" s="75">
        <f t="shared" ca="1" si="169"/>
        <v>0.12717164463451444</v>
      </c>
      <c r="BJ155" s="75">
        <f t="shared" ca="1" si="185"/>
        <v>2.8307841463273955</v>
      </c>
      <c r="BK155" s="75">
        <f t="shared" ca="1" si="186"/>
        <v>-1.2260342082577922E-4</v>
      </c>
      <c r="BL155" s="75">
        <f t="shared" ca="1" si="170"/>
        <v>0.12717164451221852</v>
      </c>
      <c r="BM155" s="72">
        <f t="array" aca="1" ref="BM155" ca="1">ATAN2((1-f)*SQRT(AX155^2+(SIN(AV155)*SIN(BL155)-COS(AV155)*COS(BL155)*COS(AU155))^2),SIN(AV155)*COS(BL155)+COS(AV155)*SIN(BL155)*COS(AU155))</f>
        <v>0.88599240524374789</v>
      </c>
      <c r="BN155" s="72">
        <f t="shared" ca="1" si="187"/>
        <v>-0.19451634432480316</v>
      </c>
      <c r="BO155" s="72">
        <f t="array" aca="1" ref="BO155" ca="1">f/16*(1-AX155^2)*(4+f*(4-3*(1-AX155^2)))</f>
        <v>5.0667996749659825E-4</v>
      </c>
      <c r="BP155" s="72">
        <f t="array" aca="1" ref="BP155" ca="1">BN155-(1-BO155)*f*AX155*(BL155+BO155*SIN(BL155)*(COS(BJ155)+BO155*COS(BL155)*(-1+2*COS(BJ155)^2)))</f>
        <v>-0.19424808202945629</v>
      </c>
      <c r="BQ155" s="72">
        <f t="shared" ca="1" si="188"/>
        <v>1.0482734502843205E-2</v>
      </c>
      <c r="BR155" s="13">
        <f t="shared" ca="1" si="189"/>
        <v>50.763625501111264</v>
      </c>
      <c r="BS155" s="13">
        <f t="shared" ca="1" si="190"/>
        <v>0.60061644476908493</v>
      </c>
      <c r="BT155" s="15">
        <f t="shared" ca="1" si="191"/>
        <v>31</v>
      </c>
      <c r="BU155" s="15">
        <f t="shared" ca="1" si="192"/>
        <v>3</v>
      </c>
      <c r="BV155" s="15">
        <f t="shared" ca="1" si="171"/>
        <v>0.88599240524374789</v>
      </c>
      <c r="BW155" s="15">
        <f t="shared" ca="1" si="171"/>
        <v>1.0482734502843205E-2</v>
      </c>
      <c r="BX155" s="15">
        <f t="shared" ca="1" si="193"/>
        <v>5.2359877559829883E-2</v>
      </c>
      <c r="BY155" s="15">
        <f t="shared" ca="1" si="194"/>
        <v>0.63252115246973162</v>
      </c>
      <c r="BZ155" s="16">
        <f t="shared" ca="1" si="195"/>
        <v>2.6963581622941281E-3</v>
      </c>
      <c r="CA155" s="15">
        <f t="shared" ca="1" si="196"/>
        <v>6390983.236364427</v>
      </c>
      <c r="CB155" s="15">
        <f t="shared" ca="1" si="197"/>
        <v>1.2245330969923347</v>
      </c>
      <c r="CC155" s="15">
        <f t="shared" ca="1" si="198"/>
        <v>1.4994813056296386</v>
      </c>
      <c r="CD155" s="17">
        <f t="shared" ca="1" si="199"/>
        <v>0</v>
      </c>
      <c r="CE155" s="15">
        <f t="shared" ca="1" si="200"/>
        <v>-4.1877143056986678E-2</v>
      </c>
      <c r="CF155" s="16">
        <f t="shared" ca="1" si="201"/>
        <v>-0.49678494746734442</v>
      </c>
      <c r="CG155" s="15">
        <f t="shared" ca="1" si="202"/>
        <v>3.5248149992203666</v>
      </c>
      <c r="CH155" s="15">
        <f t="shared" ca="1" si="203"/>
        <v>-19.469968258985375</v>
      </c>
      <c r="CI155" s="15">
        <f t="shared" ca="1" si="204"/>
        <v>-24.327690593788692</v>
      </c>
      <c r="CJ155" s="15">
        <f t="shared" ca="1" si="205"/>
        <v>-258.15153613818967</v>
      </c>
      <c r="CK155" s="15">
        <f t="shared" ca="1" si="206"/>
        <v>-2062.3526488758716</v>
      </c>
      <c r="CL155" s="15">
        <f t="shared" ca="1" si="207"/>
        <v>-169275.65882737079</v>
      </c>
      <c r="CM155" s="15">
        <f t="shared" ca="1" si="208"/>
        <v>5628536.0103621641</v>
      </c>
      <c r="CN155" s="15">
        <f t="shared" ca="1" si="209"/>
        <v>330792.05143616011</v>
      </c>
      <c r="CO155" s="15">
        <f t="shared" ca="1" si="210"/>
        <v>5626284.5959580196</v>
      </c>
      <c r="CP155" s="15" t="str">
        <f ca="1">VLOOKUP(_xlfn.FLOOR.MATH(BR155/8+11),Coef!$B$4:$C$23,2)</f>
        <v>U</v>
      </c>
      <c r="CQ155" s="15">
        <f ca="1">_xlfn.FLOOR.MATH(CN155/100000)</f>
        <v>3</v>
      </c>
      <c r="CR155" s="15" t="str">
        <f ca="1">VLOOKUP(MOD(BT155-1,3)*8+CQ155,Coef!$A$2:$C$25,3)</f>
        <v>C</v>
      </c>
      <c r="CS155" s="15">
        <f ca="1">(MOD(_xlfn.FLOOR.MATH(CO155/100000),20))</f>
        <v>16</v>
      </c>
      <c r="CT155" s="15" t="str">
        <f ca="1">VLOOKUP(MOD(MOD(BT155+1,2)*5+CS155,20)+1,Coef!$A$2:$C$21,3)</f>
        <v>S</v>
      </c>
      <c r="CU155" s="15"/>
      <c r="CV155" s="15" t="str">
        <f t="shared" ca="1" si="172"/>
        <v>30792</v>
      </c>
      <c r="CW155" s="15" t="str">
        <f t="shared" ca="1" si="172"/>
        <v>26284</v>
      </c>
      <c r="CX155" s="18" t="str">
        <f t="shared" ca="1" si="211"/>
        <v>330792 mE 5626284 mN 31 N</v>
      </c>
      <c r="CY155" s="15" t="str">
        <f t="shared" ca="1" si="212"/>
        <v>31UCS3079226284</v>
      </c>
    </row>
    <row r="156" spans="2:103">
      <c r="B156" s="38" t="s">
        <v>1048</v>
      </c>
      <c r="C156" s="72" t="str">
        <f t="shared" si="213"/>
        <v>32UPV9898676710</v>
      </c>
      <c r="D156" s="72">
        <f t="array" aca="1" ref="D156" ca="1">MATCH(TRUE,ISERROR(VALUE(MID(C156,ROW(INDIRECT("1:"&amp;LEN(C156))),1))),0)</f>
        <v>3</v>
      </c>
      <c r="E156" s="72">
        <f t="shared" ca="1" si="214"/>
        <v>32</v>
      </c>
      <c r="F156" s="72" t="str">
        <f t="shared" ca="1" si="215"/>
        <v>U</v>
      </c>
      <c r="G156" s="72" t="str">
        <f t="shared" ca="1" si="216"/>
        <v>P</v>
      </c>
      <c r="H156" s="72" t="str">
        <f t="shared" ca="1" si="217"/>
        <v>V</v>
      </c>
      <c r="I156" s="72">
        <f t="shared" ca="1" si="218"/>
        <v>10</v>
      </c>
      <c r="J156" s="72">
        <f t="shared" ca="1" si="219"/>
        <v>98986</v>
      </c>
      <c r="K156" s="72">
        <f t="shared" ca="1" si="220"/>
        <v>76710</v>
      </c>
      <c r="L156" s="72">
        <f t="shared" ca="1" si="221"/>
        <v>188.80604746885038</v>
      </c>
      <c r="M156" s="72">
        <f ca="1">VLOOKUP(G156,Coef!$C$2:$F$25,4)</f>
        <v>6</v>
      </c>
      <c r="N156" s="31">
        <f ca="1">VLOOKUP(F156,Coef!$C$4:$D$23,2)</f>
        <v>17</v>
      </c>
      <c r="O156" s="31">
        <f ca="1">MOD(VLOOKUP(H156,Coef!$C$2:$G$21,5)+MOD(E156+1,2)*15,20)</f>
        <v>15</v>
      </c>
      <c r="P156" s="31">
        <f ca="1">VLOOKUP(N156,Coef!$A$27:$B$46,2)</f>
        <v>5.34</v>
      </c>
      <c r="Q156" s="31">
        <f ca="1">VLOOKUP(N156,Coef!$A$27:$C$46,3)+O156/10-0.1</f>
        <v>5.4</v>
      </c>
      <c r="R156" s="31">
        <f ca="1">IF(Q156+0.1&lt;P156,Q156+2,Q156)</f>
        <v>5.4</v>
      </c>
      <c r="S156" s="72">
        <f ca="1">M156*100000+J156</f>
        <v>698986</v>
      </c>
      <c r="T156" s="72">
        <f ca="1">R156*1000000+K156</f>
        <v>5476710</v>
      </c>
      <c r="U156" s="72">
        <f ca="1">IF(N156&lt;11,T156-10000000,T156)</f>
        <v>5476710</v>
      </c>
      <c r="V156" s="72">
        <f ca="1">U156/(6366197.724*0.9996)</f>
        <v>0.86062384458611407</v>
      </c>
      <c r="W156" s="72">
        <f ca="1">(Coef!$J$9/(1+Coef!$J$8*(COS(V156))^2)^0.5)*Coef!$J$6</f>
        <v>6387890.7142137215</v>
      </c>
      <c r="X156" s="72">
        <f ca="1">6*E156-183</f>
        <v>9</v>
      </c>
      <c r="Y156" s="72">
        <f ca="1">(S156-500000)/W156</f>
        <v>3.1150501613503728E-2</v>
      </c>
      <c r="Z156" s="72">
        <f ca="1">SIN(2*V156)</f>
        <v>0.9887035264674221</v>
      </c>
      <c r="AA156" s="72">
        <f ca="1">Z156*(COS(V156))^2</f>
        <v>0.42025614022608482</v>
      </c>
      <c r="AB156" s="72">
        <f ca="1">V156+(Z156/2)</f>
        <v>1.3549756078198252</v>
      </c>
      <c r="AC156" s="72">
        <f ca="1">(3*AB156+AA156)/4</f>
        <v>1.1212957409213902</v>
      </c>
      <c r="AD156" s="72">
        <f ca="1">(5*AC156+AA156*(COS(V156))^2)/3</f>
        <v>1.9283706175444664</v>
      </c>
      <c r="AE156" s="72">
        <f ca="1">Coef!$J$6*Coef!$J$9*(V156-(Coef!$J$10*AB156)+(Coef!$J$11*AC156)-(Coef!$J$12*AD156))</f>
        <v>5461930.6046512034</v>
      </c>
      <c r="AF156" s="72">
        <f ca="1">(U156-AE156)/W156</f>
        <v>2.3136581400666307E-3</v>
      </c>
      <c r="AG156" s="72">
        <f ca="1">((Coef!$J$8*Y156^2)/2)*(COS(V156))^2</f>
        <v>1.3898743664526101E-6</v>
      </c>
      <c r="AH156" s="72">
        <f ca="1">Y156*(1-(AG156/3))</f>
        <v>3.1150487181742494E-2</v>
      </c>
      <c r="AI156" s="72">
        <f ca="1">AF156*(1-AG156)+V156</f>
        <v>0.86293749951048659</v>
      </c>
      <c r="AJ156" s="72">
        <f ca="1">(EXP(AH156)-EXP(-AH156))/2</f>
        <v>3.1155525253516225E-2</v>
      </c>
      <c r="AK156" s="72">
        <f ca="1">ATAN(AJ156/COS(AI156))</f>
        <v>4.7879586843703366E-2</v>
      </c>
      <c r="AL156" s="72">
        <f ca="1">ATAN(COS(AK156)*TAN(AI156))</f>
        <v>0.86237099699812947</v>
      </c>
      <c r="AM156" s="72">
        <f ca="1">V156+(1+Coef!$J$8*(COS(V156))^2-(3/2)*Coef!$J$8*SIN(V156)*COS(V156)*(AL156-V156))*(AL156-V156)</f>
        <v>0.86237598676790206</v>
      </c>
      <c r="AN156" s="34" t="str">
        <f t="shared" ca="1" si="173"/>
        <v>32 698986 5476710 N</v>
      </c>
      <c r="AO156" s="33">
        <f t="shared" ca="1" si="174"/>
        <v>49.410504395230518</v>
      </c>
      <c r="AP156" s="33">
        <f t="shared" ca="1" si="175"/>
        <v>11.743298250974306</v>
      </c>
      <c r="AQ156" s="72">
        <v>285</v>
      </c>
      <c r="AR156" s="72">
        <v>810000</v>
      </c>
      <c r="AS156" s="72">
        <f t="shared" ca="1" si="222"/>
        <v>0.86237598676790206</v>
      </c>
      <c r="AT156" s="72">
        <f t="shared" ca="1" si="222"/>
        <v>0.20495921952319304</v>
      </c>
      <c r="AU156" s="72">
        <f t="shared" si="222"/>
        <v>4.9741883681838397</v>
      </c>
      <c r="AV156" s="72">
        <f t="array" aca="1" ref="AV156" ca="1">ATAN((1-f)*TAN(AS156))</f>
        <v>0.86071620195222498</v>
      </c>
      <c r="AW156" s="72">
        <f t="shared" ca="1" si="176"/>
        <v>1.3518641678965737</v>
      </c>
      <c r="AX156" s="72">
        <f t="shared" ca="1" si="177"/>
        <v>-0.62968176501160145</v>
      </c>
      <c r="AY156" s="72">
        <f t="shared" ca="1" si="166"/>
        <v>4.0672921797554953E-3</v>
      </c>
      <c r="AZ156" s="72">
        <f t="shared" ca="1" si="178"/>
        <v>1.0147604284235624E-3</v>
      </c>
      <c r="BA156" s="72">
        <f t="shared" ca="1" si="179"/>
        <v>1.0010160489093318</v>
      </c>
      <c r="BB156" s="72">
        <f t="shared" ca="1" si="180"/>
        <v>1.0147600365717705E-3</v>
      </c>
      <c r="BC156" s="72">
        <f t="shared" ca="1" si="167"/>
        <v>0.12729422128485471</v>
      </c>
      <c r="BD156" s="75">
        <f t="shared" ca="1" si="181"/>
        <v>2.8310225570780023</v>
      </c>
      <c r="BE156" s="75">
        <f t="shared" ca="1" si="182"/>
        <v>-1.2275565157240692E-4</v>
      </c>
      <c r="BF156" s="75">
        <f t="shared" ca="1" si="168"/>
        <v>0.1271714656332823</v>
      </c>
      <c r="BG156" s="75">
        <f t="shared" ca="1" si="183"/>
        <v>2.8308998014264297</v>
      </c>
      <c r="BH156" s="75">
        <f t="shared" ca="1" si="184"/>
        <v>-1.2263308182649556E-4</v>
      </c>
      <c r="BI156" s="75">
        <f t="shared" ca="1" si="169"/>
        <v>0.12717158820302821</v>
      </c>
      <c r="BJ156" s="75">
        <f t="shared" ca="1" si="185"/>
        <v>2.8308999239961756</v>
      </c>
      <c r="BK156" s="75">
        <f t="shared" ca="1" si="186"/>
        <v>-1.22633204207836E-4</v>
      </c>
      <c r="BL156" s="75">
        <f t="shared" ca="1" si="170"/>
        <v>0.12717158808064688</v>
      </c>
      <c r="BM156" s="72">
        <f t="array" aca="1" ref="BM156" ca="1">ATAN2((1-f)*SQRT(AX156^2+(SIN(AV156)*SIN(BL156)-COS(AV156)*COS(BL156)*COS(AU156))^2),SIN(AV156)*COS(BL156)+COS(AV156)*SIN(BL156)*COS(AU156))</f>
        <v>0.88612479774273478</v>
      </c>
      <c r="BN156" s="72">
        <f t="shared" ca="1" si="187"/>
        <v>-0.19454811709980763</v>
      </c>
      <c r="BO156" s="72">
        <f t="array" aca="1" ref="BO156" ca="1">f/16*(1-AX156^2)*(4+f*(4-3*(1-AX156^2)))</f>
        <v>5.0678441084026256E-4</v>
      </c>
      <c r="BP156" s="72">
        <f t="array" aca="1" ref="BP156" ca="1">BN156-(1-BO156)*f*AX156*(BL156+BO156*SIN(BL156)*(COS(BJ156)+BO156*COS(BL156)*(-1+2*COS(BJ156)^2)))</f>
        <v>-0.19427989711165852</v>
      </c>
      <c r="BQ156" s="72">
        <f t="shared" ca="1" si="188"/>
        <v>1.067932241153452E-2</v>
      </c>
      <c r="BR156" s="13">
        <f t="shared" ca="1" si="189"/>
        <v>50.771211032542396</v>
      </c>
      <c r="BS156" s="13">
        <f t="shared" ca="1" si="190"/>
        <v>0.61188010224040046</v>
      </c>
      <c r="BT156" s="15">
        <f t="shared" ca="1" si="191"/>
        <v>31</v>
      </c>
      <c r="BU156" s="15">
        <f t="shared" ca="1" si="192"/>
        <v>3</v>
      </c>
      <c r="BV156" s="15">
        <f t="shared" ca="1" si="171"/>
        <v>0.88612479774273478</v>
      </c>
      <c r="BW156" s="15">
        <f t="shared" ca="1" si="171"/>
        <v>1.067932241153452E-2</v>
      </c>
      <c r="BX156" s="15">
        <f t="shared" ca="1" si="193"/>
        <v>5.2359877559829883E-2</v>
      </c>
      <c r="BY156" s="15">
        <f t="shared" ca="1" si="194"/>
        <v>0.63241860323199228</v>
      </c>
      <c r="BZ156" s="16">
        <f t="shared" ca="1" si="195"/>
        <v>2.6954839241498225E-3</v>
      </c>
      <c r="CA156" s="15">
        <f t="shared" ca="1" si="196"/>
        <v>6390986.0224745655</v>
      </c>
      <c r="CB156" s="15">
        <f t="shared" ca="1" si="197"/>
        <v>1.2248640632264056</v>
      </c>
      <c r="CC156" s="15">
        <f t="shared" ca="1" si="198"/>
        <v>1.5002919733835003</v>
      </c>
      <c r="CD156" s="17">
        <f t="shared" ca="1" si="199"/>
        <v>0</v>
      </c>
      <c r="CE156" s="15">
        <f t="shared" ca="1" si="200"/>
        <v>-4.1680555148295363E-2</v>
      </c>
      <c r="CF156" s="16">
        <f t="shared" ca="1" si="201"/>
        <v>-0.49759648945935048</v>
      </c>
      <c r="CG156" s="15">
        <f t="shared" ca="1" si="202"/>
        <v>3.5239964444681893</v>
      </c>
      <c r="CH156" s="15">
        <f t="shared" ca="1" si="203"/>
        <v>-19.482089992610351</v>
      </c>
      <c r="CI156" s="15">
        <f t="shared" ca="1" si="204"/>
        <v>-24.372802046933071</v>
      </c>
      <c r="CJ156" s="15">
        <f t="shared" ca="1" si="205"/>
        <v>-258.11002148826481</v>
      </c>
      <c r="CK156" s="15">
        <f t="shared" ca="1" si="206"/>
        <v>-2063.5596294684174</v>
      </c>
      <c r="CL156" s="15">
        <f t="shared" ca="1" si="207"/>
        <v>-168453.84900514066</v>
      </c>
      <c r="CM156" s="15">
        <f t="shared" ca="1" si="208"/>
        <v>5629353.9812936764</v>
      </c>
      <c r="CN156" s="15">
        <f t="shared" ca="1" si="209"/>
        <v>331613.53253446135</v>
      </c>
      <c r="CO156" s="15">
        <f t="shared" ca="1" si="210"/>
        <v>5627102.2397011593</v>
      </c>
      <c r="CP156" s="15" t="str">
        <f ca="1">VLOOKUP(_xlfn.FLOOR.MATH(BR156/8+11),Coef!$B$4:$C$23,2)</f>
        <v>U</v>
      </c>
      <c r="CQ156" s="15">
        <f ca="1">_xlfn.FLOOR.MATH(CN156/100000)</f>
        <v>3</v>
      </c>
      <c r="CR156" s="15" t="str">
        <f ca="1">VLOOKUP(MOD(BT156-1,3)*8+CQ156,Coef!$A$2:$C$25,3)</f>
        <v>C</v>
      </c>
      <c r="CS156" s="15">
        <f ca="1">(MOD(_xlfn.FLOOR.MATH(CO156/100000),20))</f>
        <v>16</v>
      </c>
      <c r="CT156" s="15" t="str">
        <f ca="1">VLOOKUP(MOD(MOD(BT156+1,2)*5+CS156,20)+1,Coef!$A$2:$C$21,3)</f>
        <v>S</v>
      </c>
      <c r="CU156" s="15"/>
      <c r="CV156" s="15" t="str">
        <f t="shared" ca="1" si="172"/>
        <v>31613</v>
      </c>
      <c r="CW156" s="15" t="str">
        <f t="shared" ca="1" si="172"/>
        <v>27102</v>
      </c>
      <c r="CX156" s="18" t="str">
        <f t="shared" ca="1" si="211"/>
        <v>331613 mE 5627102 mN 31 N</v>
      </c>
      <c r="CY156" s="15" t="str">
        <f t="shared" ca="1" si="212"/>
        <v>31UCS3161327102</v>
      </c>
    </row>
    <row r="157" spans="2:103">
      <c r="B157" s="38" t="s">
        <v>1049</v>
      </c>
      <c r="C157" s="72" t="str">
        <f t="shared" si="213"/>
        <v>32UPV9974176324</v>
      </c>
      <c r="D157" s="72">
        <f t="array" aca="1" ref="D157" ca="1">MATCH(TRUE,ISERROR(VALUE(MID(C157,ROW(INDIRECT("1:"&amp;LEN(C157))),1))),0)</f>
        <v>3</v>
      </c>
      <c r="E157" s="72">
        <f t="shared" ca="1" si="214"/>
        <v>32</v>
      </c>
      <c r="F157" s="72" t="str">
        <f t="shared" ca="1" si="215"/>
        <v>U</v>
      </c>
      <c r="G157" s="72" t="str">
        <f t="shared" ca="1" si="216"/>
        <v>P</v>
      </c>
      <c r="H157" s="72" t="str">
        <f t="shared" ca="1" si="217"/>
        <v>V</v>
      </c>
      <c r="I157" s="72">
        <f t="shared" ca="1" si="218"/>
        <v>10</v>
      </c>
      <c r="J157" s="72">
        <f t="shared" ca="1" si="219"/>
        <v>99741</v>
      </c>
      <c r="K157" s="72">
        <f t="shared" ca="1" si="220"/>
        <v>76324</v>
      </c>
      <c r="L157" s="72">
        <f t="shared" ca="1" si="221"/>
        <v>188.80604746885038</v>
      </c>
      <c r="M157" s="72">
        <f ca="1">VLOOKUP(G157,Coef!$C$2:$F$25,4)</f>
        <v>6</v>
      </c>
      <c r="N157" s="31">
        <f ca="1">VLOOKUP(F157,Coef!$C$4:$D$23,2)</f>
        <v>17</v>
      </c>
      <c r="O157" s="31">
        <f ca="1">MOD(VLOOKUP(H157,Coef!$C$2:$G$21,5)+MOD(E157+1,2)*15,20)</f>
        <v>15</v>
      </c>
      <c r="P157" s="31">
        <f ca="1">VLOOKUP(N157,Coef!$A$27:$B$46,2)</f>
        <v>5.34</v>
      </c>
      <c r="Q157" s="31">
        <f ca="1">VLOOKUP(N157,Coef!$A$27:$C$46,3)+O157/10-0.1</f>
        <v>5.4</v>
      </c>
      <c r="R157" s="31">
        <f ca="1">IF(Q157+0.1&lt;P157,Q157+2,Q157)</f>
        <v>5.4</v>
      </c>
      <c r="S157" s="72">
        <f ca="1">M157*100000+J157</f>
        <v>699741</v>
      </c>
      <c r="T157" s="72">
        <f ca="1">R157*1000000+K157</f>
        <v>5476324</v>
      </c>
      <c r="U157" s="72">
        <f ca="1">IF(N157&lt;11,T157-10000000,T157)</f>
        <v>5476324</v>
      </c>
      <c r="V157" s="72">
        <f ca="1">U157/(6366197.724*0.9996)</f>
        <v>0.86056318758510253</v>
      </c>
      <c r="W157" s="72">
        <f ca="1">(Coef!$J$9/(1+Coef!$J$8*(COS(V157))^2)^0.5)*Coef!$J$6</f>
        <v>6387889.4269619621</v>
      </c>
      <c r="X157" s="72">
        <f ca="1">6*E157-183</f>
        <v>9</v>
      </c>
      <c r="Y157" s="72">
        <f ca="1">(S157-500000)/W157</f>
        <v>3.1268700293548363E-2</v>
      </c>
      <c r="Z157" s="72">
        <f ca="1">SIN(2*V157)</f>
        <v>0.98872170226973521</v>
      </c>
      <c r="AA157" s="72">
        <f ca="1">Z157*(COS(V157))^2</f>
        <v>0.42032316194871999</v>
      </c>
      <c r="AB157" s="72">
        <f ca="1">V157+(Z157/2)</f>
        <v>1.3549240387199701</v>
      </c>
      <c r="AC157" s="72">
        <f ca="1">(3*AB157+AA157)/4</f>
        <v>1.1212738195271577</v>
      </c>
      <c r="AD157" s="72">
        <f ca="1">(5*AC157+AA157*(COS(V157))^2)/3</f>
        <v>1.9283519805107681</v>
      </c>
      <c r="AE157" s="72">
        <f ca="1">Coef!$J$6*Coef!$J$9*(V157-(Coef!$J$10*AB157)+(Coef!$J$11*AC157)-(Coef!$J$12*AD157))</f>
        <v>5461544.2412806042</v>
      </c>
      <c r="AF157" s="72">
        <f ca="1">(U157-AE157)/W157</f>
        <v>2.3137154905990601E-3</v>
      </c>
      <c r="AG157" s="72">
        <f ca="1">((Coef!$J$8*Y157^2)/2)*(COS(V157))^2</f>
        <v>1.4006395561556189E-6</v>
      </c>
      <c r="AH157" s="72">
        <f ca="1">Y157*(1-(AG157/3))</f>
        <v>3.1268685694822197E-2</v>
      </c>
      <c r="AI157" s="72">
        <f ca="1">AF157*(1-AG157)+V157</f>
        <v>0.86287689983502014</v>
      </c>
      <c r="AJ157" s="72">
        <f ca="1">(EXP(AH157)-EXP(-AH157))/2</f>
        <v>3.1273781336276008E-2</v>
      </c>
      <c r="AK157" s="72">
        <f ca="1">ATAN(AJ157/COS(AI157))</f>
        <v>4.8057645127908492E-2</v>
      </c>
      <c r="AL157" s="72">
        <f ca="1">ATAN(COS(AK157)*TAN(AI157))</f>
        <v>0.86230616321041897</v>
      </c>
      <c r="AM157" s="72">
        <f ca="1">V157+(1+Coef!$J$8*(COS(V157))^2-(3/2)*Coef!$J$8*SIN(V157)*COS(V157)*(AL157-V157))*(AL157-V157)</f>
        <v>0.86231114179210677</v>
      </c>
      <c r="AN157" s="34" t="str">
        <f t="shared" ca="1" si="173"/>
        <v>32 699741 5476324 N</v>
      </c>
      <c r="AO157" s="33">
        <f t="shared" ca="1" si="174"/>
        <v>49.406789051794817</v>
      </c>
      <c r="AP157" s="33">
        <f t="shared" ca="1" si="175"/>
        <v>11.7535002391666</v>
      </c>
      <c r="AQ157" s="72">
        <v>285</v>
      </c>
      <c r="AR157" s="72">
        <v>810000</v>
      </c>
      <c r="AS157" s="72">
        <f t="shared" ca="1" si="222"/>
        <v>0.86231114179210677</v>
      </c>
      <c r="AT157" s="72">
        <f t="shared" ca="1" si="222"/>
        <v>0.20513727780739816</v>
      </c>
      <c r="AU157" s="72">
        <f t="shared" si="222"/>
        <v>4.9741883681838397</v>
      </c>
      <c r="AV157" s="72">
        <f t="array" aca="1" ref="AV157" ca="1">ATAN((1-f)*TAN(AS157))</f>
        <v>0.86065132394330757</v>
      </c>
      <c r="AW157" s="72">
        <f t="shared" ca="1" si="176"/>
        <v>1.351836342755542</v>
      </c>
      <c r="AX157" s="72">
        <f t="shared" ca="1" si="177"/>
        <v>-0.62972928493804714</v>
      </c>
      <c r="AY157" s="72">
        <f t="shared" ca="1" si="166"/>
        <v>4.0668888402821306E-3</v>
      </c>
      <c r="AZ157" s="72">
        <f t="shared" ca="1" si="178"/>
        <v>1.0146600021019938E-3</v>
      </c>
      <c r="BA157" s="72">
        <f t="shared" ca="1" si="179"/>
        <v>1.0010159482278629</v>
      </c>
      <c r="BB157" s="72">
        <f t="shared" ca="1" si="180"/>
        <v>1.0146596103665299E-3</v>
      </c>
      <c r="BC157" s="72">
        <f t="shared" ca="1" si="167"/>
        <v>0.12729423408801654</v>
      </c>
      <c r="BD157" s="75">
        <f t="shared" ca="1" si="181"/>
        <v>2.8309669195991005</v>
      </c>
      <c r="BE157" s="75">
        <f t="shared" ca="1" si="182"/>
        <v>-1.2274131449366697E-4</v>
      </c>
      <c r="BF157" s="75">
        <f t="shared" ca="1" si="168"/>
        <v>0.12717149277352288</v>
      </c>
      <c r="BG157" s="75">
        <f t="shared" ca="1" si="183"/>
        <v>2.830844178284607</v>
      </c>
      <c r="BH157" s="75">
        <f t="shared" ca="1" si="184"/>
        <v>-1.2261877246478372E-4</v>
      </c>
      <c r="BI157" s="75">
        <f t="shared" ca="1" si="169"/>
        <v>0.12717161531555177</v>
      </c>
      <c r="BJ157" s="75">
        <f t="shared" ca="1" si="185"/>
        <v>2.8308443008266355</v>
      </c>
      <c r="BK157" s="75">
        <f t="shared" ca="1" si="186"/>
        <v>-1.2261889480506965E-4</v>
      </c>
      <c r="BL157" s="75">
        <f t="shared" ca="1" si="170"/>
        <v>0.12717161519321146</v>
      </c>
      <c r="BM157" s="72">
        <f t="array" aca="1" ref="BM157" ca="1">ATAN2((1-f)*SQRT(AX157^2+(SIN(AV157)*SIN(BL157)-COS(AV157)*COS(BL157)*COS(AU157))^2),SIN(AV157)*COS(BL157)+COS(AV157)*SIN(BL157)*COS(AU157))</f>
        <v>0.88606118900075048</v>
      </c>
      <c r="BN157" s="72">
        <f t="shared" ca="1" si="187"/>
        <v>-0.19453284994340594</v>
      </c>
      <c r="BO157" s="72">
        <f t="array" aca="1" ref="BO157" ca="1">f/16*(1-AX157^2)*(4+f*(4-3*(1-AX157^2)))</f>
        <v>5.0673423088095715E-4</v>
      </c>
      <c r="BP157" s="72">
        <f t="array" aca="1" ref="BP157" ca="1">BN157-(1-BO157)*f*AX157*(BL157+BO157*SIN(BL157)*(COS(BJ157)+BO157*COS(BL157)*(-1+2*COS(BJ157)^2)))</f>
        <v>-0.19426460962787906</v>
      </c>
      <c r="BQ157" s="72">
        <f t="shared" ca="1" si="188"/>
        <v>1.0872668179519096E-2</v>
      </c>
      <c r="BR157" s="13">
        <f t="shared" ca="1" si="189"/>
        <v>50.767566520086561</v>
      </c>
      <c r="BS157" s="13">
        <f t="shared" ca="1" si="190"/>
        <v>0.62295799873263225</v>
      </c>
      <c r="BT157" s="15">
        <f t="shared" ca="1" si="191"/>
        <v>31</v>
      </c>
      <c r="BU157" s="15">
        <f t="shared" ca="1" si="192"/>
        <v>3</v>
      </c>
      <c r="BV157" s="15">
        <f t="shared" ca="1" si="171"/>
        <v>0.88606118900075048</v>
      </c>
      <c r="BW157" s="15">
        <f t="shared" ca="1" si="171"/>
        <v>1.0872668179519094E-2</v>
      </c>
      <c r="BX157" s="15">
        <f t="shared" ca="1" si="193"/>
        <v>5.2359877559829883E-2</v>
      </c>
      <c r="BY157" s="15">
        <f t="shared" ca="1" si="194"/>
        <v>0.63246787499008184</v>
      </c>
      <c r="BZ157" s="16">
        <f t="shared" ca="1" si="195"/>
        <v>2.6959039510270535E-3</v>
      </c>
      <c r="CA157" s="15">
        <f t="shared" ca="1" si="196"/>
        <v>6390984.6838901695</v>
      </c>
      <c r="CB157" s="15">
        <f t="shared" ca="1" si="197"/>
        <v>1.2247050351893731</v>
      </c>
      <c r="CC157" s="15">
        <f t="shared" ca="1" si="198"/>
        <v>1.4999024232182037</v>
      </c>
      <c r="CD157" s="17">
        <f t="shared" ca="1" si="199"/>
        <v>0</v>
      </c>
      <c r="CE157" s="15">
        <f t="shared" ca="1" si="200"/>
        <v>-4.1487209380310787E-2</v>
      </c>
      <c r="CF157" s="16">
        <f t="shared" ca="1" si="201"/>
        <v>-0.49720651926717663</v>
      </c>
      <c r="CG157" s="15">
        <f t="shared" ca="1" si="202"/>
        <v>3.5243897839334921</v>
      </c>
      <c r="CH157" s="15">
        <f t="shared" ca="1" si="203"/>
        <v>-19.476265297040726</v>
      </c>
      <c r="CI157" s="15">
        <f t="shared" ca="1" si="204"/>
        <v>-24.351124847442634</v>
      </c>
      <c r="CJ157" s="15">
        <f t="shared" ca="1" si="205"/>
        <v>-258.12999914861177</v>
      </c>
      <c r="CK157" s="15">
        <f t="shared" ca="1" si="206"/>
        <v>-2062.979727438918</v>
      </c>
      <c r="CL157" s="15">
        <f t="shared" ca="1" si="207"/>
        <v>-167685.55727967113</v>
      </c>
      <c r="CM157" s="15">
        <f t="shared" ca="1" si="208"/>
        <v>5628923.4386167359</v>
      </c>
      <c r="CN157" s="15">
        <f t="shared" ca="1" si="209"/>
        <v>332381.51694324071</v>
      </c>
      <c r="CO157" s="15">
        <f t="shared" ca="1" si="210"/>
        <v>5626671.8692412898</v>
      </c>
      <c r="CP157" s="15" t="str">
        <f ca="1">VLOOKUP(_xlfn.FLOOR.MATH(BR157/8+11),Coef!$B$4:$C$23,2)</f>
        <v>U</v>
      </c>
      <c r="CQ157" s="15">
        <f ca="1">_xlfn.FLOOR.MATH(CN157/100000)</f>
        <v>3</v>
      </c>
      <c r="CR157" s="15" t="str">
        <f ca="1">VLOOKUP(MOD(BT157-1,3)*8+CQ157,Coef!$A$2:$C$25,3)</f>
        <v>C</v>
      </c>
      <c r="CS157" s="15">
        <f ca="1">(MOD(_xlfn.FLOOR.MATH(CO157/100000),20))</f>
        <v>16</v>
      </c>
      <c r="CT157" s="15" t="str">
        <f ca="1">VLOOKUP(MOD(MOD(BT157+1,2)*5+CS157,20)+1,Coef!$A$2:$C$21,3)</f>
        <v>S</v>
      </c>
      <c r="CU157" s="15"/>
      <c r="CV157" s="15" t="str">
        <f t="shared" ca="1" si="172"/>
        <v>32381</v>
      </c>
      <c r="CW157" s="15" t="str">
        <f t="shared" ca="1" si="172"/>
        <v>26671</v>
      </c>
      <c r="CX157" s="18" t="str">
        <f t="shared" ca="1" si="211"/>
        <v>332381 mE 5626671 mN 31 N</v>
      </c>
      <c r="CY157" s="15" t="str">
        <f t="shared" ca="1" si="212"/>
        <v>31UCS3238126671</v>
      </c>
    </row>
    <row r="158" spans="2:103">
      <c r="B158" s="38" t="s">
        <v>1050</v>
      </c>
      <c r="C158" s="72" t="str">
        <f t="shared" si="213"/>
        <v>32UQV0045076707</v>
      </c>
      <c r="D158" s="72">
        <f t="array" aca="1" ref="D158" ca="1">MATCH(TRUE,ISERROR(VALUE(MID(C158,ROW(INDIRECT("1:"&amp;LEN(C158))),1))),0)</f>
        <v>3</v>
      </c>
      <c r="E158" s="72">
        <f t="shared" ca="1" si="214"/>
        <v>32</v>
      </c>
      <c r="F158" s="72" t="str">
        <f t="shared" ca="1" si="215"/>
        <v>U</v>
      </c>
      <c r="G158" s="72" t="str">
        <f t="shared" ca="1" si="216"/>
        <v>Q</v>
      </c>
      <c r="H158" s="72" t="str">
        <f t="shared" ca="1" si="217"/>
        <v>V</v>
      </c>
      <c r="I158" s="72">
        <f t="shared" ca="1" si="218"/>
        <v>10</v>
      </c>
      <c r="J158" s="72">
        <f t="shared" ca="1" si="219"/>
        <v>450</v>
      </c>
      <c r="K158" s="72">
        <f t="shared" ca="1" si="220"/>
        <v>76707</v>
      </c>
      <c r="L158" s="72">
        <f t="shared" ca="1" si="221"/>
        <v>188.80604746885038</v>
      </c>
      <c r="M158" s="72">
        <f ca="1">VLOOKUP(G158,Coef!$C$2:$F$25,4)</f>
        <v>7</v>
      </c>
      <c r="N158" s="31">
        <f ca="1">VLOOKUP(F158,Coef!$C$4:$D$23,2)</f>
        <v>17</v>
      </c>
      <c r="O158" s="31">
        <f ca="1">MOD(VLOOKUP(H158,Coef!$C$2:$G$21,5)+MOD(E158+1,2)*15,20)</f>
        <v>15</v>
      </c>
      <c r="P158" s="31">
        <f ca="1">VLOOKUP(N158,Coef!$A$27:$B$46,2)</f>
        <v>5.34</v>
      </c>
      <c r="Q158" s="31">
        <f ca="1">VLOOKUP(N158,Coef!$A$27:$C$46,3)+O158/10-0.1</f>
        <v>5.4</v>
      </c>
      <c r="R158" s="31">
        <f ca="1">IF(Q158+0.1&lt;P158,Q158+2,Q158)</f>
        <v>5.4</v>
      </c>
      <c r="S158" s="72">
        <f ca="1">M158*100000+J158</f>
        <v>700450</v>
      </c>
      <c r="T158" s="72">
        <f ca="1">R158*1000000+K158</f>
        <v>5476707</v>
      </c>
      <c r="U158" s="72">
        <f ca="1">IF(N158&lt;11,T158-10000000,T158)</f>
        <v>5476707</v>
      </c>
      <c r="V158" s="72">
        <f ca="1">U158/(6366197.724*0.9996)</f>
        <v>0.86062337315864512</v>
      </c>
      <c r="W158" s="72">
        <f ca="1">(Coef!$J$9/(1+Coef!$J$8*(COS(V158))^2)^0.5)*Coef!$J$6</f>
        <v>6387890.7042092616</v>
      </c>
      <c r="X158" s="72">
        <f ca="1">6*E158-183</f>
        <v>9</v>
      </c>
      <c r="Y158" s="72">
        <f ca="1">(S158-500000)/W158</f>
        <v>3.1379685295478632E-2</v>
      </c>
      <c r="Z158" s="72">
        <f ca="1">SIN(2*V158)</f>
        <v>0.98870366778623986</v>
      </c>
      <c r="AA158" s="72">
        <f ca="1">Z158*(COS(V158))^2</f>
        <v>0.42025666113154075</v>
      </c>
      <c r="AB158" s="72">
        <f ca="1">V158+(Z158/2)</f>
        <v>1.3549752070517651</v>
      </c>
      <c r="AC158" s="72">
        <f ca="1">(3*AB158+AA158)/4</f>
        <v>1.1212955705717089</v>
      </c>
      <c r="AD158" s="72">
        <f ca="1">(5*AC158+AA158*(COS(V158))^2)/3</f>
        <v>1.9283704727274673</v>
      </c>
      <c r="AE158" s="72">
        <f ca="1">Coef!$J$6*Coef!$J$9*(V158-(Coef!$J$10*AB158)+(Coef!$J$11*AC158)-(Coef!$J$12*AD158))</f>
        <v>5461927.6018261798</v>
      </c>
      <c r="AF158" s="72">
        <f ca="1">(U158-AE158)/W158</f>
        <v>2.3136585859368937E-3</v>
      </c>
      <c r="AG158" s="72">
        <f ca="1">((Coef!$J$8*Y158^2)/2)*(COS(V158))^2</f>
        <v>1.4104026007767192E-6</v>
      </c>
      <c r="AH158" s="72">
        <f ca="1">Y158*(1-(AG158/3))</f>
        <v>3.1379670542815381E-2</v>
      </c>
      <c r="AI158" s="72">
        <f ca="1">AF158*(1-AG158)+V158</f>
        <v>0.86293702848139198</v>
      </c>
      <c r="AJ158" s="72">
        <f ca="1">(EXP(AH158)-EXP(-AH158))/2</f>
        <v>3.1384820638174327E-2</v>
      </c>
      <c r="AK158" s="72">
        <f ca="1">ATAN(AJ158/COS(AI158))</f>
        <v>4.823139559281403E-2</v>
      </c>
      <c r="AL158" s="72">
        <f ca="1">ATAN(COS(AK158)*TAN(AI158))</f>
        <v>0.86236216623589912</v>
      </c>
      <c r="AM158" s="72">
        <f ca="1">V158+(1+Coef!$J$8*(COS(V158))^2-(3/2)*Coef!$J$8*SIN(V158)*COS(V158)*(AL158-V158))*(AL158-V158)</f>
        <v>0.86236713220997785</v>
      </c>
      <c r="AN158" s="34" t="str">
        <f t="shared" ca="1" si="173"/>
        <v>32 700450 5476707 N</v>
      </c>
      <c r="AO158" s="33">
        <f t="shared" ca="1" si="174"/>
        <v>49.409997066432005</v>
      </c>
      <c r="AP158" s="33">
        <f t="shared" ca="1" si="175"/>
        <v>11.763455407494122</v>
      </c>
      <c r="AQ158" s="72">
        <v>285</v>
      </c>
      <c r="AR158" s="72">
        <v>810000</v>
      </c>
      <c r="AS158" s="72">
        <f t="shared" ca="1" si="222"/>
        <v>0.86236713220997785</v>
      </c>
      <c r="AT158" s="72">
        <f t="shared" ca="1" si="222"/>
        <v>0.20531102827230366</v>
      </c>
      <c r="AU158" s="72">
        <f t="shared" si="222"/>
        <v>4.9741883681838397</v>
      </c>
      <c r="AV158" s="72">
        <f t="array" aca="1" ref="AV158" ca="1">ATAN((1-f)*TAN(AS158))</f>
        <v>0.86070734288199291</v>
      </c>
      <c r="AW158" s="72">
        <f t="shared" ca="1" si="176"/>
        <v>1.3518603685456236</v>
      </c>
      <c r="AX158" s="72">
        <f t="shared" ca="1" si="177"/>
        <v>-0.62968825399777983</v>
      </c>
      <c r="AY158" s="72">
        <f t="shared" ca="1" si="166"/>
        <v>4.0672371043546148E-3</v>
      </c>
      <c r="AZ158" s="72">
        <f t="shared" ca="1" si="178"/>
        <v>1.0147467153621256E-3</v>
      </c>
      <c r="BA158" s="72">
        <f t="shared" ca="1" si="179"/>
        <v>1.001016035161429</v>
      </c>
      <c r="BB158" s="72">
        <f t="shared" ca="1" si="180"/>
        <v>1.0147463235262195E-3</v>
      </c>
      <c r="BC158" s="72">
        <f t="shared" ca="1" si="167"/>
        <v>0.12729422303310703</v>
      </c>
      <c r="BD158" s="75">
        <f t="shared" ca="1" si="181"/>
        <v>2.8310149601243544</v>
      </c>
      <c r="BE158" s="75">
        <f t="shared" ca="1" si="182"/>
        <v>-1.2275369387320441E-4</v>
      </c>
      <c r="BF158" s="75">
        <f t="shared" ca="1" si="168"/>
        <v>0.12717146933923382</v>
      </c>
      <c r="BG158" s="75">
        <f t="shared" ca="1" si="183"/>
        <v>2.8308922064304811</v>
      </c>
      <c r="BH158" s="75">
        <f t="shared" ca="1" si="184"/>
        <v>-1.2263112791217518E-4</v>
      </c>
      <c r="BI158" s="75">
        <f t="shared" ca="1" si="169"/>
        <v>0.12717159190519486</v>
      </c>
      <c r="BJ158" s="75">
        <f t="shared" ca="1" si="185"/>
        <v>2.8308923289964421</v>
      </c>
      <c r="BK158" s="75">
        <f t="shared" ca="1" si="186"/>
        <v>-1.2263125028790921E-4</v>
      </c>
      <c r="BL158" s="75">
        <f t="shared" ca="1" si="170"/>
        <v>0.12717159178281912</v>
      </c>
      <c r="BM158" s="72">
        <f t="array" aca="1" ref="BM158" ca="1">ATAN2((1-f)*SQRT(AX158^2+(SIN(AV158)*SIN(BL158)-COS(AV158)*COS(BL158)*COS(AU158))^2),SIN(AV158)*COS(BL158)+COS(AV158)*SIN(BL158)*COS(AU158))</f>
        <v>0.88611611200329021</v>
      </c>
      <c r="BN158" s="72">
        <f t="shared" ca="1" si="187"/>
        <v>-0.19454603218776378</v>
      </c>
      <c r="BO158" s="72">
        <f t="array" aca="1" ref="BO158" ca="1">f/16*(1-AX158^2)*(4+f*(4-3*(1-AX158^2)))</f>
        <v>5.0677755884287977E-4</v>
      </c>
      <c r="BP158" s="72">
        <f t="array" aca="1" ref="BP158" ca="1">BN158-(1-BO158)*f*AX158*(BL158+BO158*SIN(BL158)*(COS(BJ158)+BO158*COS(BL158)*(-1+2*COS(BJ158)^2)))</f>
        <v>-0.19427780942385242</v>
      </c>
      <c r="BQ158" s="72">
        <f t="shared" ca="1" si="188"/>
        <v>1.1033218848451237E-2</v>
      </c>
      <c r="BR158" s="13">
        <f t="shared" ca="1" si="189"/>
        <v>50.770713376330278</v>
      </c>
      <c r="BS158" s="13">
        <f t="shared" ca="1" si="190"/>
        <v>0.63215687446044611</v>
      </c>
      <c r="BT158" s="15">
        <f t="shared" ca="1" si="191"/>
        <v>31</v>
      </c>
      <c r="BU158" s="15">
        <f t="shared" ca="1" si="192"/>
        <v>3</v>
      </c>
      <c r="BV158" s="15">
        <f t="shared" ca="1" si="171"/>
        <v>0.88611611200329021</v>
      </c>
      <c r="BW158" s="15">
        <f t="shared" ca="1" si="171"/>
        <v>1.1033218848451237E-2</v>
      </c>
      <c r="BX158" s="15">
        <f t="shared" ca="1" si="193"/>
        <v>5.2359877559829883E-2</v>
      </c>
      <c r="BY158" s="15">
        <f t="shared" ca="1" si="194"/>
        <v>0.63242533141486212</v>
      </c>
      <c r="BZ158" s="16">
        <f t="shared" ca="1" si="195"/>
        <v>2.6955412779504314E-3</v>
      </c>
      <c r="CA158" s="15">
        <f t="shared" ca="1" si="196"/>
        <v>6390985.8396935882</v>
      </c>
      <c r="CB158" s="15">
        <f t="shared" ca="1" si="197"/>
        <v>1.2248423465728291</v>
      </c>
      <c r="CC158" s="15">
        <f t="shared" ca="1" si="198"/>
        <v>1.5002387739580343</v>
      </c>
      <c r="CD158" s="17">
        <f t="shared" ca="1" si="199"/>
        <v>0</v>
      </c>
      <c r="CE158" s="15">
        <f t="shared" ca="1" si="200"/>
        <v>-4.1326658711378646E-2</v>
      </c>
      <c r="CF158" s="16">
        <f t="shared" ca="1" si="201"/>
        <v>-0.49754323268008388</v>
      </c>
      <c r="CG158" s="15">
        <f t="shared" ca="1" si="202"/>
        <v>3.5240501613146442</v>
      </c>
      <c r="CH158" s="15">
        <f t="shared" ca="1" si="203"/>
        <v>-19.481294553031042</v>
      </c>
      <c r="CI158" s="15">
        <f t="shared" ca="1" si="204"/>
        <v>-24.369841694487526</v>
      </c>
      <c r="CJ158" s="15">
        <f t="shared" ca="1" si="205"/>
        <v>-258.11275288589536</v>
      </c>
      <c r="CK158" s="15">
        <f t="shared" ca="1" si="206"/>
        <v>-2063.4804440285347</v>
      </c>
      <c r="CL158" s="15">
        <f t="shared" ca="1" si="207"/>
        <v>-167025.496708391</v>
      </c>
      <c r="CM158" s="15">
        <f t="shared" ca="1" si="208"/>
        <v>5629252.6247565188</v>
      </c>
      <c r="CN158" s="15">
        <f t="shared" ca="1" si="209"/>
        <v>333041.31349029235</v>
      </c>
      <c r="CO158" s="15">
        <f t="shared" ca="1" si="210"/>
        <v>5627000.9237066163</v>
      </c>
      <c r="CP158" s="15" t="str">
        <f ca="1">VLOOKUP(_xlfn.FLOOR.MATH(BR158/8+11),Coef!$B$4:$C$23,2)</f>
        <v>U</v>
      </c>
      <c r="CQ158" s="15">
        <f ca="1">_xlfn.FLOOR.MATH(CN158/100000)</f>
        <v>3</v>
      </c>
      <c r="CR158" s="15" t="str">
        <f ca="1">VLOOKUP(MOD(BT158-1,3)*8+CQ158,Coef!$A$2:$C$25,3)</f>
        <v>C</v>
      </c>
      <c r="CS158" s="15">
        <f ca="1">(MOD(_xlfn.FLOOR.MATH(CO158/100000),20))</f>
        <v>16</v>
      </c>
      <c r="CT158" s="15" t="str">
        <f ca="1">VLOOKUP(MOD(MOD(BT158+1,2)*5+CS158,20)+1,Coef!$A$2:$C$21,3)</f>
        <v>S</v>
      </c>
      <c r="CU158" s="15"/>
      <c r="CV158" s="15" t="str">
        <f t="shared" ca="1" si="172"/>
        <v>33041</v>
      </c>
      <c r="CW158" s="15" t="str">
        <f t="shared" ca="1" si="172"/>
        <v>27000</v>
      </c>
      <c r="CX158" s="18" t="str">
        <f t="shared" ca="1" si="211"/>
        <v>333041 mE 5627000 mN 31 N</v>
      </c>
      <c r="CY158" s="15" t="str">
        <f t="shared" ca="1" si="212"/>
        <v>31UCS3304127000</v>
      </c>
    </row>
    <row r="159" spans="2:103">
      <c r="B159" s="38" t="s">
        <v>1051</v>
      </c>
      <c r="C159" s="72" t="str">
        <f t="shared" si="213"/>
        <v>32UQV0116077540</v>
      </c>
      <c r="D159" s="72">
        <f t="array" aca="1" ref="D159" ca="1">MATCH(TRUE,ISERROR(VALUE(MID(C159,ROW(INDIRECT("1:"&amp;LEN(C159))),1))),0)</f>
        <v>3</v>
      </c>
      <c r="E159" s="72">
        <f t="shared" ca="1" si="214"/>
        <v>32</v>
      </c>
      <c r="F159" s="72" t="str">
        <f t="shared" ca="1" si="215"/>
        <v>U</v>
      </c>
      <c r="G159" s="72" t="str">
        <f t="shared" ca="1" si="216"/>
        <v>Q</v>
      </c>
      <c r="H159" s="72" t="str">
        <f t="shared" ca="1" si="217"/>
        <v>V</v>
      </c>
      <c r="I159" s="72">
        <f t="shared" ca="1" si="218"/>
        <v>10</v>
      </c>
      <c r="J159" s="72">
        <f t="shared" ca="1" si="219"/>
        <v>1160</v>
      </c>
      <c r="K159" s="72">
        <f t="shared" ca="1" si="220"/>
        <v>77540</v>
      </c>
      <c r="L159" s="72">
        <f t="shared" ca="1" si="221"/>
        <v>188.80604746885038</v>
      </c>
      <c r="M159" s="72">
        <f ca="1">VLOOKUP(G159,Coef!$C$2:$F$25,4)</f>
        <v>7</v>
      </c>
      <c r="N159" s="31">
        <f ca="1">VLOOKUP(F159,Coef!$C$4:$D$23,2)</f>
        <v>17</v>
      </c>
      <c r="O159" s="31">
        <f ca="1">MOD(VLOOKUP(H159,Coef!$C$2:$G$21,5)+MOD(E159+1,2)*15,20)</f>
        <v>15</v>
      </c>
      <c r="P159" s="31">
        <f ca="1">VLOOKUP(N159,Coef!$A$27:$B$46,2)</f>
        <v>5.34</v>
      </c>
      <c r="Q159" s="31">
        <f ca="1">VLOOKUP(N159,Coef!$A$27:$C$46,3)+O159/10-0.1</f>
        <v>5.4</v>
      </c>
      <c r="R159" s="31">
        <f ca="1">IF(Q159+0.1&lt;P159,Q159+2,Q159)</f>
        <v>5.4</v>
      </c>
      <c r="S159" s="72">
        <f ca="1">M159*100000+J159</f>
        <v>701160</v>
      </c>
      <c r="T159" s="72">
        <f ca="1">R159*1000000+K159</f>
        <v>5477540</v>
      </c>
      <c r="U159" s="72">
        <f ca="1">IF(N159&lt;11,T159-10000000,T159)</f>
        <v>5477540</v>
      </c>
      <c r="V159" s="72">
        <f ca="1">U159/(6366197.724*0.9996)</f>
        <v>0.86075427285253803</v>
      </c>
      <c r="W159" s="72">
        <f ca="1">(Coef!$J$9/(1+Coef!$J$8*(COS(V159))^2)^0.5)*Coef!$J$6</f>
        <v>6387893.4820609186</v>
      </c>
      <c r="X159" s="72">
        <f ca="1">6*E159-183</f>
        <v>9</v>
      </c>
      <c r="Y159" s="72">
        <f ca="1">(S159-500000)/W159</f>
        <v>3.1490819401562717E-2</v>
      </c>
      <c r="Z159" s="72">
        <f ca="1">SIN(2*V159)</f>
        <v>0.98866439450128119</v>
      </c>
      <c r="AA159" s="72">
        <f ca="1">Z159*(COS(V159))^2</f>
        <v>0.4201120162959362</v>
      </c>
      <c r="AB159" s="72">
        <f ca="1">V159+(Z159/2)</f>
        <v>1.3550864701031786</v>
      </c>
      <c r="AC159" s="72">
        <f ca="1">(3*AB159+AA159)/4</f>
        <v>1.1213428566513679</v>
      </c>
      <c r="AD159" s="72">
        <f ca="1">(5*AC159+AA159*(COS(V159))^2)/3</f>
        <v>1.9284106652858843</v>
      </c>
      <c r="AE159" s="72">
        <f ca="1">Coef!$J$6*Coef!$J$9*(V159-(Coef!$J$10*AB159)+(Coef!$J$11*AC159)-(Coef!$J$12*AD159))</f>
        <v>5462761.3867832189</v>
      </c>
      <c r="AF159" s="72">
        <f ca="1">(U159-AE159)/W159</f>
        <v>2.3135346978285947E-3</v>
      </c>
      <c r="AG159" s="72">
        <f ca="1">((Coef!$J$8*Y159^2)/2)*(COS(V159))^2</f>
        <v>1.4199779626205459E-6</v>
      </c>
      <c r="AH159" s="72">
        <f ca="1">Y159*(1-(AG159/3))</f>
        <v>3.1490804496139523E-2</v>
      </c>
      <c r="AI159" s="72">
        <f ca="1">AF159*(1-AG159)+V159</f>
        <v>0.86306780426519836</v>
      </c>
      <c r="AJ159" s="72">
        <f ca="1">(EXP(AH159)-EXP(-AH159))/2</f>
        <v>3.1496009505927958E-2</v>
      </c>
      <c r="AK159" s="72">
        <f ca="1">ATAN(AJ159/COS(AI159))</f>
        <v>4.8409387786323671E-2</v>
      </c>
      <c r="AL159" s="72">
        <f ca="1">ATAN(COS(AK159)*TAN(AI159))</f>
        <v>0.86248871283691908</v>
      </c>
      <c r="AM159" s="72">
        <f ca="1">V159+(1+Coef!$J$8*(COS(V159))^2-(3/2)*Coef!$J$8*SIN(V159)*COS(V159)*(AL159-V159))*(AL159-V159)</f>
        <v>0.86249366490413659</v>
      </c>
      <c r="AN159" s="34" t="str">
        <f t="shared" ca="1" si="173"/>
        <v>32 701160 5477540 N</v>
      </c>
      <c r="AO159" s="33">
        <f t="shared" ca="1" si="174"/>
        <v>49.417246855777719</v>
      </c>
      <c r="AP159" s="33">
        <f t="shared" ca="1" si="175"/>
        <v>11.773653608968502</v>
      </c>
      <c r="AQ159" s="72">
        <v>285</v>
      </c>
      <c r="AR159" s="72">
        <v>810000</v>
      </c>
      <c r="AS159" s="72">
        <f t="shared" ca="1" si="222"/>
        <v>0.86249366490413659</v>
      </c>
      <c r="AT159" s="72">
        <f t="shared" ca="1" si="222"/>
        <v>0.20548902046581333</v>
      </c>
      <c r="AU159" s="72">
        <f t="shared" si="222"/>
        <v>4.9741883681838397</v>
      </c>
      <c r="AV159" s="72">
        <f t="array" aca="1" ref="AV159" ca="1">ATAN((1-f)*TAN(AS159))</f>
        <v>0.86083394010703795</v>
      </c>
      <c r="AW159" s="72">
        <f t="shared" ca="1" si="176"/>
        <v>1.3519146568626288</v>
      </c>
      <c r="AX159" s="72">
        <f t="shared" ca="1" si="177"/>
        <v>-0.62959552087859738</v>
      </c>
      <c r="AY159" s="72">
        <f t="shared" ca="1" si="166"/>
        <v>4.0680241246709731E-3</v>
      </c>
      <c r="AZ159" s="72">
        <f t="shared" ca="1" si="178"/>
        <v>1.0149426731546395E-3</v>
      </c>
      <c r="BA159" s="72">
        <f t="shared" ca="1" si="179"/>
        <v>1.001016231617146</v>
      </c>
      <c r="BB159" s="72">
        <f t="shared" ca="1" si="180"/>
        <v>1.0149422810916871E-3</v>
      </c>
      <c r="BC159" s="72">
        <f t="shared" ca="1" si="167"/>
        <v>0.12729419805081696</v>
      </c>
      <c r="BD159" s="75">
        <f t="shared" ca="1" si="181"/>
        <v>2.8311235117760747</v>
      </c>
      <c r="BE159" s="75">
        <f t="shared" ca="1" si="182"/>
        <v>-1.227816689170509E-4</v>
      </c>
      <c r="BF159" s="75">
        <f t="shared" ca="1" si="168"/>
        <v>0.12717141638189991</v>
      </c>
      <c r="BG159" s="75">
        <f t="shared" ca="1" si="183"/>
        <v>2.8310007301071574</v>
      </c>
      <c r="BH159" s="75">
        <f t="shared" ca="1" si="184"/>
        <v>-1.226590488656393E-4</v>
      </c>
      <c r="BI159" s="75">
        <f t="shared" ca="1" si="169"/>
        <v>0.12717153900195133</v>
      </c>
      <c r="BJ159" s="75">
        <f t="shared" ca="1" si="185"/>
        <v>2.8310008527272088</v>
      </c>
      <c r="BK159" s="75">
        <f t="shared" ca="1" si="186"/>
        <v>-1.2265917132150389E-4</v>
      </c>
      <c r="BL159" s="75">
        <f t="shared" ca="1" si="170"/>
        <v>0.12717153887949545</v>
      </c>
      <c r="BM159" s="72">
        <f t="array" aca="1" ref="BM159" ca="1">ATAN2((1-f)*SQRT(AX159^2+(SIN(AV159)*SIN(BL159)-COS(AV159)*COS(BL159)*COS(AU159))^2),SIN(AV159)*COS(BL159)+COS(AV159)*SIN(BL159)*COS(AU159))</f>
        <v>0.88624023192462631</v>
      </c>
      <c r="BN159" s="72">
        <f t="shared" ca="1" si="187"/>
        <v>-0.19457583145990051</v>
      </c>
      <c r="BO159" s="72">
        <f t="array" aca="1" ref="BO159" ca="1">f/16*(1-AX159^2)*(4+f*(4-3*(1-AX159^2)))</f>
        <v>5.0687547296768829E-4</v>
      </c>
      <c r="BP159" s="72">
        <f t="array" aca="1" ref="BP159" ca="1">BN159-(1-BO159)*f*AX159*(BL159+BO159*SIN(BL159)*(COS(BJ159)+BO159*COS(BL159)*(-1+2*COS(BJ159)^2)))</f>
        <v>-0.19430764836395209</v>
      </c>
      <c r="BQ159" s="72">
        <f t="shared" ca="1" si="188"/>
        <v>1.1181372101861237E-2</v>
      </c>
      <c r="BR159" s="13">
        <f t="shared" ca="1" si="189"/>
        <v>50.777824923976333</v>
      </c>
      <c r="BS159" s="13">
        <f t="shared" ca="1" si="190"/>
        <v>0.64064543060197121</v>
      </c>
      <c r="BT159" s="15">
        <f t="shared" ca="1" si="191"/>
        <v>31</v>
      </c>
      <c r="BU159" s="15">
        <f t="shared" ca="1" si="192"/>
        <v>3</v>
      </c>
      <c r="BV159" s="15">
        <f t="shared" ca="1" si="171"/>
        <v>0.88624023192462631</v>
      </c>
      <c r="BW159" s="15">
        <f t="shared" ca="1" si="171"/>
        <v>1.1181372101861237E-2</v>
      </c>
      <c r="BX159" s="15">
        <f t="shared" ca="1" si="193"/>
        <v>5.2359877559829883E-2</v>
      </c>
      <c r="BY159" s="15">
        <f t="shared" ca="1" si="194"/>
        <v>0.63232918060544641</v>
      </c>
      <c r="BZ159" s="16">
        <f t="shared" ca="1" si="195"/>
        <v>2.6947217068146456E-3</v>
      </c>
      <c r="CA159" s="15">
        <f t="shared" ca="1" si="196"/>
        <v>6390988.4515884845</v>
      </c>
      <c r="CB159" s="15">
        <f t="shared" ca="1" si="197"/>
        <v>1.2251527232000998</v>
      </c>
      <c r="CC159" s="15">
        <f t="shared" ca="1" si="198"/>
        <v>1.5009991951646204</v>
      </c>
      <c r="CD159" s="17">
        <f t="shared" ca="1" si="199"/>
        <v>0</v>
      </c>
      <c r="CE159" s="15">
        <f t="shared" ca="1" si="200"/>
        <v>-4.1178505457968646E-2</v>
      </c>
      <c r="CF159" s="16">
        <f t="shared" ca="1" si="201"/>
        <v>-0.49830447345780582</v>
      </c>
      <c r="CG159" s="15">
        <f t="shared" ca="1" si="202"/>
        <v>3.5232823462970195</v>
      </c>
      <c r="CH159" s="15">
        <f t="shared" ca="1" si="203"/>
        <v>-19.492663868621882</v>
      </c>
      <c r="CI159" s="15">
        <f t="shared" ca="1" si="204"/>
        <v>-24.412155662153264</v>
      </c>
      <c r="CJ159" s="15">
        <f t="shared" ca="1" si="205"/>
        <v>-258.07361702958536</v>
      </c>
      <c r="CK159" s="15">
        <f t="shared" ca="1" si="206"/>
        <v>-2064.6120141687852</v>
      </c>
      <c r="CL159" s="15">
        <f t="shared" ca="1" si="207"/>
        <v>-166401.54317990027</v>
      </c>
      <c r="CM159" s="15">
        <f t="shared" ca="1" si="208"/>
        <v>5630024.4648885727</v>
      </c>
      <c r="CN159" s="15">
        <f t="shared" ca="1" si="209"/>
        <v>333665.01743737166</v>
      </c>
      <c r="CO159" s="15">
        <f t="shared" ca="1" si="210"/>
        <v>5627772.4551026179</v>
      </c>
      <c r="CP159" s="15" t="str">
        <f ca="1">VLOOKUP(_xlfn.FLOOR.MATH(BR159/8+11),Coef!$B$4:$C$23,2)</f>
        <v>U</v>
      </c>
      <c r="CQ159" s="15">
        <f ca="1">_xlfn.FLOOR.MATH(CN159/100000)</f>
        <v>3</v>
      </c>
      <c r="CR159" s="15" t="str">
        <f ca="1">VLOOKUP(MOD(BT159-1,3)*8+CQ159,Coef!$A$2:$C$25,3)</f>
        <v>C</v>
      </c>
      <c r="CS159" s="15">
        <f ca="1">(MOD(_xlfn.FLOOR.MATH(CO159/100000),20))</f>
        <v>16</v>
      </c>
      <c r="CT159" s="15" t="str">
        <f ca="1">VLOOKUP(MOD(MOD(BT159+1,2)*5+CS159,20)+1,Coef!$A$2:$C$21,3)</f>
        <v>S</v>
      </c>
      <c r="CU159" s="15"/>
      <c r="CV159" s="15" t="str">
        <f t="shared" ca="1" si="172"/>
        <v>33665</v>
      </c>
      <c r="CW159" s="15" t="str">
        <f t="shared" ca="1" si="172"/>
        <v>27772</v>
      </c>
      <c r="CX159" s="18" t="str">
        <f t="shared" ca="1" si="211"/>
        <v>333665 mE 5627772 mN 31 N</v>
      </c>
      <c r="CY159" s="15" t="str">
        <f t="shared" ca="1" si="212"/>
        <v>31UCS3366527772</v>
      </c>
    </row>
    <row r="160" spans="2:103">
      <c r="B160" s="38" t="s">
        <v>1052</v>
      </c>
      <c r="C160" s="72" t="str">
        <f t="shared" si="213"/>
        <v>32UQV0345479222</v>
      </c>
      <c r="D160" s="72">
        <f t="array" aca="1" ref="D160" ca="1">MATCH(TRUE,ISERROR(VALUE(MID(C160,ROW(INDIRECT("1:"&amp;LEN(C160))),1))),0)</f>
        <v>3</v>
      </c>
      <c r="E160" s="72">
        <f t="shared" ca="1" si="214"/>
        <v>32</v>
      </c>
      <c r="F160" s="72" t="str">
        <f t="shared" ca="1" si="215"/>
        <v>U</v>
      </c>
      <c r="G160" s="72" t="str">
        <f t="shared" ca="1" si="216"/>
        <v>Q</v>
      </c>
      <c r="H160" s="72" t="str">
        <f t="shared" ca="1" si="217"/>
        <v>V</v>
      </c>
      <c r="I160" s="72">
        <f t="shared" ca="1" si="218"/>
        <v>10</v>
      </c>
      <c r="J160" s="72">
        <f t="shared" ca="1" si="219"/>
        <v>3454</v>
      </c>
      <c r="K160" s="72">
        <f t="shared" ca="1" si="220"/>
        <v>79222</v>
      </c>
      <c r="L160" s="72">
        <f t="shared" ca="1" si="221"/>
        <v>188.80604746885038</v>
      </c>
      <c r="M160" s="72">
        <f ca="1">VLOOKUP(G160,Coef!$C$2:$F$25,4)</f>
        <v>7</v>
      </c>
      <c r="N160" s="31">
        <f ca="1">VLOOKUP(F160,Coef!$C$4:$D$23,2)</f>
        <v>17</v>
      </c>
      <c r="O160" s="31">
        <f ca="1">MOD(VLOOKUP(H160,Coef!$C$2:$G$21,5)+MOD(E160+1,2)*15,20)</f>
        <v>15</v>
      </c>
      <c r="P160" s="31">
        <f ca="1">VLOOKUP(N160,Coef!$A$27:$B$46,2)</f>
        <v>5.34</v>
      </c>
      <c r="Q160" s="31">
        <f ca="1">VLOOKUP(N160,Coef!$A$27:$C$46,3)+O160/10-0.1</f>
        <v>5.4</v>
      </c>
      <c r="R160" s="31">
        <f ca="1">IF(Q160+0.1&lt;P160,Q160+2,Q160)</f>
        <v>5.4</v>
      </c>
      <c r="S160" s="72">
        <f ca="1">M160*100000+J160</f>
        <v>703454</v>
      </c>
      <c r="T160" s="72">
        <f ca="1">R160*1000000+K160</f>
        <v>5479222</v>
      </c>
      <c r="U160" s="72">
        <f ca="1">IF(N160&lt;11,T160-10000000,T160)</f>
        <v>5479222</v>
      </c>
      <c r="V160" s="72">
        <f ca="1">U160/(6366197.724*0.9996)</f>
        <v>0.8610185865201585</v>
      </c>
      <c r="W160" s="72">
        <f ca="1">(Coef!$J$9/(1+Coef!$J$8*(COS(V160))^2)^0.5)*Coef!$J$6</f>
        <v>6387899.0907945316</v>
      </c>
      <c r="X160" s="72">
        <f ca="1">6*E160-183</f>
        <v>9</v>
      </c>
      <c r="Y160" s="72">
        <f ca="1">(S160-500000)/W160</f>
        <v>3.1849908257504146E-2</v>
      </c>
      <c r="Z160" s="72">
        <f ca="1">SIN(2*V160)</f>
        <v>0.98858488703300174</v>
      </c>
      <c r="AA160" s="72">
        <f ca="1">Z160*(COS(V160))^2</f>
        <v>0.41981990711776968</v>
      </c>
      <c r="AB160" s="72">
        <f ca="1">V160+(Z160/2)</f>
        <v>1.3553110300366593</v>
      </c>
      <c r="AC160" s="72">
        <f ca="1">(3*AB160+AA160)/4</f>
        <v>1.1214382493069368</v>
      </c>
      <c r="AD160" s="72">
        <f ca="1">(5*AC160+AA160*(COS(V160))^2)/3</f>
        <v>1.9284917105452266</v>
      </c>
      <c r="AE160" s="72">
        <f ca="1">Coef!$J$6*Coef!$J$9*(V160-(Coef!$J$10*AB160)+(Coef!$J$11*AC160)-(Coef!$J$12*AD160))</f>
        <v>5464444.975090065</v>
      </c>
      <c r="AF160" s="72">
        <f ca="1">(U160-AE160)/W160</f>
        <v>2.3132840234169985E-3</v>
      </c>
      <c r="AG160" s="72">
        <f ca="1">((Coef!$J$8*Y160^2)/2)*(COS(V160))^2</f>
        <v>1.4516532968581329E-6</v>
      </c>
      <c r="AH160" s="72">
        <f ca="1">Y160*(1-(AG160/3))</f>
        <v>3.184989284582937E-2</v>
      </c>
      <c r="AI160" s="72">
        <f ca="1">AF160*(1-AG160)+V160</f>
        <v>0.86333186718548915</v>
      </c>
      <c r="AJ160" s="72">
        <f ca="1">(EXP(AH160)-EXP(-AH160))/2</f>
        <v>3.1855277957380357E-2</v>
      </c>
      <c r="AK160" s="72">
        <f ca="1">ATAN(AJ160/COS(AI160))</f>
        <v>4.8975799697324109E-2</v>
      </c>
      <c r="AL160" s="72">
        <f ca="1">ATAN(COS(AK160)*TAN(AI160))</f>
        <v>0.86273918741722055</v>
      </c>
      <c r="AM160" s="72">
        <f ca="1">V160+(1+Coef!$J$8*(COS(V160))^2-(3/2)*Coef!$J$8*SIN(V160)*COS(V160)*(AL160-V160))*(AL160-V160)</f>
        <v>0.86274409706199218</v>
      </c>
      <c r="AN160" s="34" t="str">
        <f t="shared" ca="1" si="173"/>
        <v>32 703454 5479222 N</v>
      </c>
      <c r="AO160" s="33">
        <f t="shared" ca="1" si="174"/>
        <v>49.431595561477195</v>
      </c>
      <c r="AP160" s="33">
        <f t="shared" ca="1" si="175"/>
        <v>11.806106620934766</v>
      </c>
      <c r="AQ160" s="72">
        <v>285</v>
      </c>
      <c r="AR160" s="72">
        <v>810000</v>
      </c>
      <c r="AS160" s="72">
        <f t="shared" ca="1" si="222"/>
        <v>0.86274409706199218</v>
      </c>
      <c r="AT160" s="72">
        <f t="shared" ca="1" si="222"/>
        <v>0.20605543237681379</v>
      </c>
      <c r="AU160" s="72">
        <f t="shared" si="222"/>
        <v>4.9741883681838397</v>
      </c>
      <c r="AV160" s="72">
        <f t="array" aca="1" ref="AV160" ca="1">ATAN((1-f)*TAN(AS160))</f>
        <v>0.86108450029734096</v>
      </c>
      <c r="AW160" s="72">
        <f t="shared" ca="1" si="176"/>
        <v>1.3520220728980463</v>
      </c>
      <c r="AX160" s="72">
        <f t="shared" ca="1" si="177"/>
        <v>-0.62941195450193266</v>
      </c>
      <c r="AY160" s="72">
        <f t="shared" ca="1" si="166"/>
        <v>4.0695816994709847E-3</v>
      </c>
      <c r="AZ160" s="72">
        <f t="shared" ca="1" si="178"/>
        <v>1.0153304885091243E-3</v>
      </c>
      <c r="BA160" s="72">
        <f t="shared" ca="1" si="179"/>
        <v>1.0010166204182152</v>
      </c>
      <c r="BB160" s="72">
        <f t="shared" ca="1" si="180"/>
        <v>1.0153300959965716E-3</v>
      </c>
      <c r="BC160" s="72">
        <f t="shared" ca="1" si="167"/>
        <v>0.12729414860896027</v>
      </c>
      <c r="BD160" s="75">
        <f t="shared" ca="1" si="181"/>
        <v>2.8313382944050529</v>
      </c>
      <c r="BE160" s="75">
        <f t="shared" ca="1" si="182"/>
        <v>-1.2283703230378889E-4</v>
      </c>
      <c r="BF160" s="75">
        <f t="shared" ca="1" si="168"/>
        <v>0.12717131157665648</v>
      </c>
      <c r="BG160" s="75">
        <f t="shared" ca="1" si="183"/>
        <v>2.8312154573727493</v>
      </c>
      <c r="BH160" s="75">
        <f t="shared" ca="1" si="184"/>
        <v>-1.2271430517216028E-4</v>
      </c>
      <c r="BI160" s="75">
        <f t="shared" ca="1" si="169"/>
        <v>0.12717143430378811</v>
      </c>
      <c r="BJ160" s="75">
        <f t="shared" ca="1" si="185"/>
        <v>2.8312155800998808</v>
      </c>
      <c r="BK160" s="75">
        <f t="shared" ca="1" si="186"/>
        <v>-1.2271442778670599E-4</v>
      </c>
      <c r="BL160" s="75">
        <f t="shared" ca="1" si="170"/>
        <v>0.12717143418117355</v>
      </c>
      <c r="BM160" s="72">
        <f t="array" aca="1" ref="BM160" ca="1">ATAN2((1-f)*SQRT(AX160^2+(SIN(AV160)*SIN(BL160)-COS(AV160)*COS(BL160)*COS(AU160))^2),SIN(AV160)*COS(BL160)+COS(AV160)*SIN(BL160)*COS(AU160))</f>
        <v>0.88648588661361216</v>
      </c>
      <c r="BN160" s="72">
        <f t="shared" ca="1" si="187"/>
        <v>-0.19463484556831134</v>
      </c>
      <c r="BO160" s="72">
        <f t="array" aca="1" ref="BO160" ca="1">f/16*(1-AX160^2)*(4+f*(4-3*(1-AX160^2)))</f>
        <v>5.0706925251419344E-4</v>
      </c>
      <c r="BP160" s="72">
        <f t="array" aca="1" ref="BP160" ca="1">BN160-(1-BO160)*f*AX160*(BL160+BO160*SIN(BL160)*(COS(BJ160)+BO160*COS(BL160)*(-1+2*COS(BJ160)^2)))</f>
        <v>-0.19436674099537216</v>
      </c>
      <c r="BQ160" s="72">
        <f t="shared" ca="1" si="188"/>
        <v>1.1688691381441629E-2</v>
      </c>
      <c r="BR160" s="13">
        <f t="shared" ca="1" si="189"/>
        <v>50.791899900872821</v>
      </c>
      <c r="BS160" s="13">
        <f t="shared" ca="1" si="190"/>
        <v>0.66971268418754515</v>
      </c>
      <c r="BT160" s="15">
        <f t="shared" ca="1" si="191"/>
        <v>31</v>
      </c>
      <c r="BU160" s="15">
        <f t="shared" ca="1" si="192"/>
        <v>3</v>
      </c>
      <c r="BV160" s="15">
        <f t="shared" ca="1" si="171"/>
        <v>0.88648588661361216</v>
      </c>
      <c r="BW160" s="15">
        <f t="shared" ca="1" si="171"/>
        <v>1.1688691381441628E-2</v>
      </c>
      <c r="BX160" s="15">
        <f t="shared" ca="1" si="193"/>
        <v>5.2359877559829883E-2</v>
      </c>
      <c r="BY160" s="15">
        <f t="shared" ca="1" si="194"/>
        <v>0.63213885288527616</v>
      </c>
      <c r="BZ160" s="16">
        <f t="shared" ca="1" si="195"/>
        <v>2.6930997571480231E-3</v>
      </c>
      <c r="CA160" s="15">
        <f t="shared" ca="1" si="196"/>
        <v>6390993.6205965281</v>
      </c>
      <c r="CB160" s="15">
        <f t="shared" ca="1" si="197"/>
        <v>1.2257672903548076</v>
      </c>
      <c r="CC160" s="15">
        <f t="shared" ca="1" si="198"/>
        <v>1.5025054501037671</v>
      </c>
      <c r="CD160" s="17">
        <f t="shared" ca="1" si="199"/>
        <v>0</v>
      </c>
      <c r="CE160" s="15">
        <f t="shared" ca="1" si="200"/>
        <v>-4.0671186178388254E-2</v>
      </c>
      <c r="CF160" s="16">
        <f t="shared" ca="1" si="201"/>
        <v>-0.49981235034661908</v>
      </c>
      <c r="CG160" s="15">
        <f t="shared" ca="1" si="202"/>
        <v>3.5217614588557731</v>
      </c>
      <c r="CH160" s="15">
        <f t="shared" ca="1" si="203"/>
        <v>-19.515181048034506</v>
      </c>
      <c r="CI160" s="15">
        <f t="shared" ca="1" si="204"/>
        <v>-24.49596757471706</v>
      </c>
      <c r="CJ160" s="15">
        <f t="shared" ca="1" si="205"/>
        <v>-257.9955003125105</v>
      </c>
      <c r="CK160" s="15">
        <f t="shared" ca="1" si="206"/>
        <v>-2066.8516085423107</v>
      </c>
      <c r="CL160" s="15">
        <f t="shared" ca="1" si="207"/>
        <v>-164302.34506017339</v>
      </c>
      <c r="CM160" s="15">
        <f t="shared" ca="1" si="208"/>
        <v>5631524.9393673763</v>
      </c>
      <c r="CN160" s="15">
        <f t="shared" ca="1" si="209"/>
        <v>335763.37587785069</v>
      </c>
      <c r="CO160" s="15">
        <f t="shared" ca="1" si="210"/>
        <v>5629272.3293916294</v>
      </c>
      <c r="CP160" s="15" t="str">
        <f ca="1">VLOOKUP(_xlfn.FLOOR.MATH(BR160/8+11),Coef!$B$4:$C$23,2)</f>
        <v>U</v>
      </c>
      <c r="CQ160" s="15">
        <f ca="1">_xlfn.FLOOR.MATH(CN160/100000)</f>
        <v>3</v>
      </c>
      <c r="CR160" s="15" t="str">
        <f ca="1">VLOOKUP(MOD(BT160-1,3)*8+CQ160,Coef!$A$2:$C$25,3)</f>
        <v>C</v>
      </c>
      <c r="CS160" s="15">
        <f ca="1">(MOD(_xlfn.FLOOR.MATH(CO160/100000),20))</f>
        <v>16</v>
      </c>
      <c r="CT160" s="15" t="str">
        <f ca="1">VLOOKUP(MOD(MOD(BT160+1,2)*5+CS160,20)+1,Coef!$A$2:$C$21,3)</f>
        <v>S</v>
      </c>
      <c r="CU160" s="15"/>
      <c r="CV160" s="15" t="str">
        <f t="shared" ca="1" si="172"/>
        <v>35763</v>
      </c>
      <c r="CW160" s="15" t="str">
        <f t="shared" ca="1" si="172"/>
        <v>29272</v>
      </c>
      <c r="CX160" s="18" t="str">
        <f t="shared" ca="1" si="211"/>
        <v>335763 mE 5629272 mN 31 N</v>
      </c>
      <c r="CY160" s="15" t="str">
        <f t="shared" ca="1" si="212"/>
        <v>31UCS3576329272</v>
      </c>
    </row>
    <row r="161" spans="2:103">
      <c r="B161" s="38" t="s">
        <v>1053</v>
      </c>
      <c r="C161" s="72" t="str">
        <f t="shared" si="213"/>
        <v>32UQV0513980794</v>
      </c>
      <c r="D161" s="72">
        <f t="array" aca="1" ref="D161" ca="1">MATCH(TRUE,ISERROR(VALUE(MID(C161,ROW(INDIRECT("1:"&amp;LEN(C161))),1))),0)</f>
        <v>3</v>
      </c>
      <c r="E161" s="72">
        <f t="shared" ca="1" si="214"/>
        <v>32</v>
      </c>
      <c r="F161" s="72" t="str">
        <f t="shared" ca="1" si="215"/>
        <v>U</v>
      </c>
      <c r="G161" s="72" t="str">
        <f t="shared" ca="1" si="216"/>
        <v>Q</v>
      </c>
      <c r="H161" s="72" t="str">
        <f t="shared" ca="1" si="217"/>
        <v>V</v>
      </c>
      <c r="I161" s="72">
        <f t="shared" ca="1" si="218"/>
        <v>10</v>
      </c>
      <c r="J161" s="72">
        <f t="shared" ca="1" si="219"/>
        <v>5139</v>
      </c>
      <c r="K161" s="72">
        <f t="shared" ca="1" si="220"/>
        <v>80794</v>
      </c>
      <c r="L161" s="72">
        <f t="shared" ca="1" si="221"/>
        <v>188.80604746885038</v>
      </c>
      <c r="M161" s="72">
        <f ca="1">VLOOKUP(G161,Coef!$C$2:$F$25,4)</f>
        <v>7</v>
      </c>
      <c r="N161" s="31">
        <f ca="1">VLOOKUP(F161,Coef!$C$4:$D$23,2)</f>
        <v>17</v>
      </c>
      <c r="O161" s="31">
        <f ca="1">MOD(VLOOKUP(H161,Coef!$C$2:$G$21,5)+MOD(E161+1,2)*15,20)</f>
        <v>15</v>
      </c>
      <c r="P161" s="31">
        <f ca="1">VLOOKUP(N161,Coef!$A$27:$B$46,2)</f>
        <v>5.34</v>
      </c>
      <c r="Q161" s="31">
        <f ca="1">VLOOKUP(N161,Coef!$A$27:$C$46,3)+O161/10-0.1</f>
        <v>5.4</v>
      </c>
      <c r="R161" s="31">
        <f ca="1">IF(Q161+0.1&lt;P161,Q161+2,Q161)</f>
        <v>5.4</v>
      </c>
      <c r="S161" s="72">
        <f ca="1">M161*100000+J161</f>
        <v>705139</v>
      </c>
      <c r="T161" s="72">
        <f ca="1">R161*1000000+K161</f>
        <v>5480794</v>
      </c>
      <c r="U161" s="72">
        <f ca="1">IF(N161&lt;11,T161-10000000,T161)</f>
        <v>5480794</v>
      </c>
      <c r="V161" s="72">
        <f ca="1">U161/(6366197.724*0.9996)</f>
        <v>0.86126561451391559</v>
      </c>
      <c r="W161" s="72">
        <f ca="1">(Coef!$J$9/(1+Coef!$J$8*(COS(V161))^2)^0.5)*Coef!$J$6</f>
        <v>6387904.3323311983</v>
      </c>
      <c r="X161" s="72">
        <f ca="1">6*E161-183</f>
        <v>9</v>
      </c>
      <c r="Y161" s="72">
        <f ca="1">(S161-500000)/W161</f>
        <v>3.2113661903439415E-2</v>
      </c>
      <c r="Z161" s="72">
        <f ca="1">SIN(2*V161)</f>
        <v>0.98851032947276629</v>
      </c>
      <c r="AA161" s="72">
        <f ca="1">Z161*(COS(V161))^2</f>
        <v>0.41954685177041473</v>
      </c>
      <c r="AB161" s="72">
        <f ca="1">V161+(Z161/2)</f>
        <v>1.3555207792502988</v>
      </c>
      <c r="AC161" s="72">
        <f ca="1">(3*AB161+AA161)/4</f>
        <v>1.1215272973803279</v>
      </c>
      <c r="AD161" s="72">
        <f ca="1">(5*AC161+AA161*(COS(V161))^2)/3</f>
        <v>1.9285673204553255</v>
      </c>
      <c r="AE161" s="72">
        <f ca="1">Coef!$J$6*Coef!$J$9*(V161-(Coef!$J$10*AB161)+(Coef!$J$11*AC161)-(Coef!$J$12*AD161))</f>
        <v>5466018.4635332916</v>
      </c>
      <c r="AF161" s="72">
        <f ca="1">(U161-AE161)/W161</f>
        <v>2.3130491156426306E-3</v>
      </c>
      <c r="AG161" s="72">
        <f ca="1">((Coef!$J$8*Y161^2)/2)*(COS(V161))^2</f>
        <v>1.4749469096128066E-6</v>
      </c>
      <c r="AH161" s="72">
        <f ca="1">Y161*(1-(AG161/3))</f>
        <v>3.2113646114790624E-2</v>
      </c>
      <c r="AI161" s="72">
        <f ca="1">AF161*(1-AG161)+V161</f>
        <v>0.86357866021793361</v>
      </c>
      <c r="AJ161" s="72">
        <f ca="1">(EXP(AH161)-EXP(-AH161))/2</f>
        <v>3.2119166126454268E-2</v>
      </c>
      <c r="AK161" s="72">
        <f ca="1">ATAN(AJ161/COS(AI161))</f>
        <v>4.9395091143688813E-2</v>
      </c>
      <c r="AL161" s="72">
        <f ca="1">ATAN(COS(AK161)*TAN(AI161))</f>
        <v>0.86297583045982751</v>
      </c>
      <c r="AM161" s="72">
        <f ca="1">V161+(1+Coef!$J$8*(COS(V161))^2-(3/2)*Coef!$J$8*SIN(V161)*COS(V161)*(AL161-V161))*(AL161-V161)</f>
        <v>0.86298070774689806</v>
      </c>
      <c r="AN161" s="34" t="str">
        <f t="shared" ca="1" si="173"/>
        <v>32 705139 5480794 N</v>
      </c>
      <c r="AO161" s="33">
        <f t="shared" ca="1" si="174"/>
        <v>49.445152355110004</v>
      </c>
      <c r="AP161" s="33">
        <f t="shared" ca="1" si="175"/>
        <v>11.830130251197399</v>
      </c>
      <c r="AQ161" s="72">
        <v>285</v>
      </c>
      <c r="AR161" s="72">
        <v>810000</v>
      </c>
      <c r="AS161" s="72">
        <f t="shared" ca="1" si="222"/>
        <v>0.86298070774689806</v>
      </c>
      <c r="AT161" s="72">
        <f t="shared" ca="1" si="222"/>
        <v>0.20647472382317847</v>
      </c>
      <c r="AU161" s="72">
        <f t="shared" si="222"/>
        <v>4.9741883681838397</v>
      </c>
      <c r="AV161" s="72">
        <f t="array" aca="1" ref="AV161" ca="1">ATAN((1-f)*TAN(AS161))</f>
        <v>0.8613212323313183</v>
      </c>
      <c r="AW161" s="72">
        <f t="shared" ca="1" si="176"/>
        <v>1.3521235229910755</v>
      </c>
      <c r="AX161" s="72">
        <f t="shared" ca="1" si="177"/>
        <v>-0.62923848265874516</v>
      </c>
      <c r="AY161" s="72">
        <f t="shared" ca="1" si="166"/>
        <v>4.0710532039613988E-3</v>
      </c>
      <c r="AZ161" s="72">
        <f t="shared" ca="1" si="178"/>
        <v>1.0156968729514236E-3</v>
      </c>
      <c r="BA161" s="72">
        <f t="shared" ca="1" si="179"/>
        <v>1.0010169877342474</v>
      </c>
      <c r="BB161" s="72">
        <f t="shared" ca="1" si="180"/>
        <v>1.0156964800138004E-3</v>
      </c>
      <c r="BC161" s="72">
        <f t="shared" ca="1" si="167"/>
        <v>0.12729410189928184</v>
      </c>
      <c r="BD161" s="75">
        <f t="shared" ca="1" si="181"/>
        <v>2.831541147881433</v>
      </c>
      <c r="BE161" s="75">
        <f t="shared" ca="1" si="182"/>
        <v>-1.2288933462838343E-4</v>
      </c>
      <c r="BF161" s="75">
        <f t="shared" ca="1" si="168"/>
        <v>0.12717121256465344</v>
      </c>
      <c r="BG161" s="75">
        <f t="shared" ca="1" si="183"/>
        <v>2.8314182585468046</v>
      </c>
      <c r="BH161" s="75">
        <f t="shared" ca="1" si="184"/>
        <v>-1.2276650629572928E-4</v>
      </c>
      <c r="BI161" s="75">
        <f t="shared" ca="1" si="169"/>
        <v>0.12717133539298611</v>
      </c>
      <c r="BJ161" s="75">
        <f t="shared" ca="1" si="185"/>
        <v>2.831418381375137</v>
      </c>
      <c r="BK161" s="75">
        <f t="shared" ca="1" si="186"/>
        <v>-1.2276662906030527E-4</v>
      </c>
      <c r="BL161" s="75">
        <f t="shared" ca="1" si="170"/>
        <v>0.12717133527022154</v>
      </c>
      <c r="BM161" s="72">
        <f t="array" aca="1" ref="BM161" ca="1">ATAN2((1-f)*SQRT(AX161^2+(SIN(AV161)*SIN(BL161)-COS(AV161)*COS(BL161)*COS(AU161))^2),SIN(AV161)*COS(BL161)+COS(AV161)*SIN(BL161)*COS(AU161))</f>
        <v>0.88671798089235709</v>
      </c>
      <c r="BN161" s="72">
        <f t="shared" ca="1" si="187"/>
        <v>-0.19469064628417693</v>
      </c>
      <c r="BO161" s="72">
        <f t="array" aca="1" ref="BO161" ca="1">f/16*(1-AX161^2)*(4+f*(4-3*(1-AX161^2)))</f>
        <v>5.0725232375459879E-4</v>
      </c>
      <c r="BP161" s="72">
        <f t="array" aca="1" ref="BP161" ca="1">BN161-(1-BO161)*f*AX161*(BL161+BO161*SIN(BL161)*(COS(BJ161)+BO161*COS(BL161)*(-1+2*COS(BJ161)^2)))</f>
        <v>-0.19442261591590132</v>
      </c>
      <c r="BQ161" s="72">
        <f t="shared" ca="1" si="188"/>
        <v>1.2052107907277149E-2</v>
      </c>
      <c r="BR161" s="13">
        <f t="shared" ca="1" si="189"/>
        <v>50.805197923494035</v>
      </c>
      <c r="BS161" s="13">
        <f t="shared" ca="1" si="190"/>
        <v>0.69053491732322758</v>
      </c>
      <c r="BT161" s="15">
        <f t="shared" ca="1" si="191"/>
        <v>31</v>
      </c>
      <c r="BU161" s="15">
        <f t="shared" ca="1" si="192"/>
        <v>3</v>
      </c>
      <c r="BV161" s="15">
        <f t="shared" ca="1" si="171"/>
        <v>0.88671798089235709</v>
      </c>
      <c r="BW161" s="15">
        <f t="shared" ca="1" si="171"/>
        <v>1.2052107907277149E-2</v>
      </c>
      <c r="BX161" s="15">
        <f t="shared" ca="1" si="193"/>
        <v>5.2359877559829883E-2</v>
      </c>
      <c r="BY161" s="15">
        <f t="shared" ca="1" si="194"/>
        <v>0.63195899641868325</v>
      </c>
      <c r="BZ161" s="16">
        <f t="shared" ca="1" si="195"/>
        <v>2.691567490945769E-3</v>
      </c>
      <c r="CA161" s="15">
        <f t="shared" ca="1" si="196"/>
        <v>6390998.5038029393</v>
      </c>
      <c r="CB161" s="15">
        <f t="shared" ca="1" si="197"/>
        <v>1.2263482728485233</v>
      </c>
      <c r="CC161" s="15">
        <f t="shared" ca="1" si="198"/>
        <v>1.5039300863185563</v>
      </c>
      <c r="CD161" s="17">
        <f t="shared" ca="1" si="199"/>
        <v>0</v>
      </c>
      <c r="CE161" s="15">
        <f t="shared" ca="1" si="200"/>
        <v>-4.0307769652552734E-2</v>
      </c>
      <c r="CF161" s="16">
        <f t="shared" ca="1" si="201"/>
        <v>-0.5012385188276105</v>
      </c>
      <c r="CG161" s="15">
        <f t="shared" ca="1" si="202"/>
        <v>3.5203229992421892</v>
      </c>
      <c r="CH161" s="15">
        <f t="shared" ca="1" si="203"/>
        <v>-19.536474003245193</v>
      </c>
      <c r="CI161" s="15">
        <f t="shared" ca="1" si="204"/>
        <v>-24.575232757953561</v>
      </c>
      <c r="CJ161" s="15">
        <f t="shared" ca="1" si="205"/>
        <v>-257.92088788343318</v>
      </c>
      <c r="CK161" s="15">
        <f t="shared" ca="1" si="206"/>
        <v>-2068.9675986234461</v>
      </c>
      <c r="CL161" s="15">
        <f t="shared" ca="1" si="207"/>
        <v>-162788.15941791367</v>
      </c>
      <c r="CM161" s="15">
        <f t="shared" ca="1" si="208"/>
        <v>5632957.9490400236</v>
      </c>
      <c r="CN161" s="15">
        <f t="shared" ca="1" si="209"/>
        <v>337276.95584585349</v>
      </c>
      <c r="CO161" s="15">
        <f t="shared" ca="1" si="210"/>
        <v>5630704.7658604076</v>
      </c>
      <c r="CP161" s="15" t="str">
        <f ca="1">VLOOKUP(_xlfn.FLOOR.MATH(BR161/8+11),Coef!$B$4:$C$23,2)</f>
        <v>U</v>
      </c>
      <c r="CQ161" s="15">
        <f ca="1">_xlfn.FLOOR.MATH(CN161/100000)</f>
        <v>3</v>
      </c>
      <c r="CR161" s="15" t="str">
        <f ca="1">VLOOKUP(MOD(BT161-1,3)*8+CQ161,Coef!$A$2:$C$25,3)</f>
        <v>C</v>
      </c>
      <c r="CS161" s="15">
        <f ca="1">(MOD(_xlfn.FLOOR.MATH(CO161/100000),20))</f>
        <v>16</v>
      </c>
      <c r="CT161" s="15" t="str">
        <f ca="1">VLOOKUP(MOD(MOD(BT161+1,2)*5+CS161,20)+1,Coef!$A$2:$C$21,3)</f>
        <v>S</v>
      </c>
      <c r="CU161" s="15"/>
      <c r="CV161" s="15" t="str">
        <f t="shared" ca="1" si="172"/>
        <v>37276</v>
      </c>
      <c r="CW161" s="15" t="str">
        <f t="shared" ca="1" si="172"/>
        <v>30704</v>
      </c>
      <c r="CX161" s="18" t="str">
        <f t="shared" ca="1" si="211"/>
        <v>337276 mE 5630704 mN 31 N</v>
      </c>
      <c r="CY161" s="15" t="str">
        <f t="shared" ca="1" si="212"/>
        <v>31UCS3727630704</v>
      </c>
    </row>
    <row r="162" spans="2:103">
      <c r="B162" s="38" t="s">
        <v>1054</v>
      </c>
      <c r="C162" s="72" t="str">
        <f t="shared" si="213"/>
        <v>32UQV0584781836</v>
      </c>
      <c r="D162" s="72">
        <f t="array" aca="1" ref="D162" ca="1">MATCH(TRUE,ISERROR(VALUE(MID(C162,ROW(INDIRECT("1:"&amp;LEN(C162))),1))),0)</f>
        <v>3</v>
      </c>
      <c r="E162" s="72">
        <f t="shared" ca="1" si="214"/>
        <v>32</v>
      </c>
      <c r="F162" s="72" t="str">
        <f t="shared" ca="1" si="215"/>
        <v>U</v>
      </c>
      <c r="G162" s="72" t="str">
        <f t="shared" ca="1" si="216"/>
        <v>Q</v>
      </c>
      <c r="H162" s="72" t="str">
        <f t="shared" ca="1" si="217"/>
        <v>V</v>
      </c>
      <c r="I162" s="72">
        <f t="shared" ca="1" si="218"/>
        <v>10</v>
      </c>
      <c r="J162" s="72">
        <f t="shared" ca="1" si="219"/>
        <v>5847</v>
      </c>
      <c r="K162" s="72">
        <f t="shared" ca="1" si="220"/>
        <v>81836</v>
      </c>
      <c r="L162" s="72">
        <f t="shared" ca="1" si="221"/>
        <v>188.80604746885038</v>
      </c>
      <c r="M162" s="72">
        <f ca="1">VLOOKUP(G162,Coef!$C$2:$F$25,4)</f>
        <v>7</v>
      </c>
      <c r="N162" s="31">
        <f ca="1">VLOOKUP(F162,Coef!$C$4:$D$23,2)</f>
        <v>17</v>
      </c>
      <c r="O162" s="31">
        <f ca="1">MOD(VLOOKUP(H162,Coef!$C$2:$G$21,5)+MOD(E162+1,2)*15,20)</f>
        <v>15</v>
      </c>
      <c r="P162" s="31">
        <f ca="1">VLOOKUP(N162,Coef!$A$27:$B$46,2)</f>
        <v>5.34</v>
      </c>
      <c r="Q162" s="31">
        <f ca="1">VLOOKUP(N162,Coef!$A$27:$C$46,3)+O162/10-0.1</f>
        <v>5.4</v>
      </c>
      <c r="R162" s="31">
        <f ca="1">IF(Q162+0.1&lt;P162,Q162+2,Q162)</f>
        <v>5.4</v>
      </c>
      <c r="S162" s="72">
        <f ca="1">M162*100000+J162</f>
        <v>705847</v>
      </c>
      <c r="T162" s="72">
        <f ca="1">R162*1000000+K162</f>
        <v>5481836</v>
      </c>
      <c r="U162" s="72">
        <f ca="1">IF(N162&lt;11,T162-10000000,T162)</f>
        <v>5481836</v>
      </c>
      <c r="V162" s="72">
        <f ca="1">U162/(6366197.724*0.9996)</f>
        <v>0.86142935698814904</v>
      </c>
      <c r="W162" s="72">
        <f ca="1">(Coef!$J$9/(1+Coef!$J$8*(COS(V162))^2)^0.5)*Coef!$J$6</f>
        <v>6387907.8064720798</v>
      </c>
      <c r="X162" s="72">
        <f ca="1">6*E162-183</f>
        <v>9</v>
      </c>
      <c r="Y162" s="72">
        <f ca="1">(S162-500000)/W162</f>
        <v>3.2224478849153179E-2</v>
      </c>
      <c r="Z162" s="72">
        <f ca="1">SIN(2*V162)</f>
        <v>0.98846077602678117</v>
      </c>
      <c r="AA162" s="72">
        <f ca="1">Z162*(COS(V162))^2</f>
        <v>0.4193658307649592</v>
      </c>
      <c r="AB162" s="72">
        <f ca="1">V162+(Z162/2)</f>
        <v>1.3556597450015397</v>
      </c>
      <c r="AC162" s="72">
        <f ca="1">(3*AB162+AA162)/4</f>
        <v>1.1215862664423946</v>
      </c>
      <c r="AD162" s="72">
        <f ca="1">(5*AC162+AA162*(COS(V162))^2)/3</f>
        <v>1.9286173666039934</v>
      </c>
      <c r="AE162" s="72">
        <f ca="1">Coef!$J$6*Coef!$J$9*(V162-(Coef!$J$10*AB162)+(Coef!$J$11*AC162)-(Coef!$J$12*AD162))</f>
        <v>5467061.4522822695</v>
      </c>
      <c r="AF162" s="72">
        <f ca="1">(U162-AE162)/W162</f>
        <v>2.3128930731845074E-3</v>
      </c>
      <c r="AG162" s="72">
        <f ca="1">((Coef!$J$8*Y162^2)/2)*(COS(V162))^2</f>
        <v>1.484577514969063E-6</v>
      </c>
      <c r="AH162" s="72">
        <f ca="1">Y162*(1-(AG162/3))</f>
        <v>3.2224462902574268E-2</v>
      </c>
      <c r="AI162" s="72">
        <f ca="1">AF162*(1-AG162)+V162</f>
        <v>0.86374224662766452</v>
      </c>
      <c r="AJ162" s="72">
        <f ca="1">(EXP(AH162)-EXP(-AH162))/2</f>
        <v>3.2230040258509007E-2</v>
      </c>
      <c r="AK162" s="72">
        <f ca="1">ATAN(AJ162/COS(AI162))</f>
        <v>4.9574795994655772E-2</v>
      </c>
      <c r="AL162" s="72">
        <f ca="1">ATAN(COS(AK162)*TAN(AI162))</f>
        <v>0.86313505157801251</v>
      </c>
      <c r="AM162" s="72">
        <f ca="1">V162+(1+Coef!$J$8*(COS(V162))^2-(3/2)*Coef!$J$8*SIN(V162)*COS(V162)*(AL162-V162))*(AL162-V162)</f>
        <v>0.863139914149464</v>
      </c>
      <c r="AN162" s="34" t="str">
        <f t="shared" ca="1" si="173"/>
        <v>32 705847 5481836 N</v>
      </c>
      <c r="AO162" s="33">
        <f t="shared" ca="1" si="174"/>
        <v>49.454274210048489</v>
      </c>
      <c r="AP162" s="33">
        <f t="shared" ca="1" si="175"/>
        <v>11.840426580715834</v>
      </c>
      <c r="AQ162" s="72">
        <v>285</v>
      </c>
      <c r="AR162" s="72">
        <v>810000</v>
      </c>
      <c r="AS162" s="72">
        <f t="shared" ca="1" si="222"/>
        <v>0.86313991414946389</v>
      </c>
      <c r="AT162" s="72">
        <f t="shared" ca="1" si="222"/>
        <v>0.20665442867414541</v>
      </c>
      <c r="AU162" s="72">
        <f t="shared" si="222"/>
        <v>4.9741883681838397</v>
      </c>
      <c r="AV162" s="72">
        <f t="array" aca="1" ref="AV162" ca="1">ATAN((1-f)*TAN(AS162))</f>
        <v>0.86148052059440772</v>
      </c>
      <c r="AW162" s="72">
        <f t="shared" ca="1" si="176"/>
        <v>1.3521917643855053</v>
      </c>
      <c r="AX162" s="72">
        <f t="shared" ca="1" si="177"/>
        <v>-0.62912173999995358</v>
      </c>
      <c r="AY162" s="72">
        <f t="shared" ca="1" si="166"/>
        <v>4.0720432651347328E-3</v>
      </c>
      <c r="AZ162" s="72">
        <f t="shared" ca="1" si="178"/>
        <v>1.0159433843064233E-3</v>
      </c>
      <c r="BA162" s="72">
        <f t="shared" ca="1" si="179"/>
        <v>1.0010172348725856</v>
      </c>
      <c r="BB162" s="72">
        <f t="shared" ca="1" si="180"/>
        <v>1.0159429910826308E-3</v>
      </c>
      <c r="BC162" s="72">
        <f t="shared" ca="1" si="167"/>
        <v>0.12729407047199795</v>
      </c>
      <c r="BD162" s="75">
        <f t="shared" ca="1" si="181"/>
        <v>2.8316775992430085</v>
      </c>
      <c r="BE162" s="75">
        <f t="shared" ca="1" si="182"/>
        <v>-1.2292452385933043E-4</v>
      </c>
      <c r="BF162" s="75">
        <f t="shared" ca="1" si="168"/>
        <v>0.12717114594813861</v>
      </c>
      <c r="BG162" s="75">
        <f t="shared" ca="1" si="183"/>
        <v>2.8315546747191491</v>
      </c>
      <c r="BH162" s="75">
        <f t="shared" ca="1" si="184"/>
        <v>-1.2280162741560096E-4</v>
      </c>
      <c r="BI162" s="75">
        <f t="shared" ca="1" si="169"/>
        <v>0.12717126884458235</v>
      </c>
      <c r="BJ162" s="75">
        <f t="shared" ca="1" si="185"/>
        <v>2.8315547976155928</v>
      </c>
      <c r="BK162" s="75">
        <f t="shared" ca="1" si="186"/>
        <v>-1.2280175028118505E-4</v>
      </c>
      <c r="BL162" s="75">
        <f t="shared" ca="1" si="170"/>
        <v>0.12717126872171677</v>
      </c>
      <c r="BM162" s="72">
        <f t="array" aca="1" ref="BM162" ca="1">ATAN2((1-f)*SQRT(AX162^2+(SIN(AV162)*SIN(BL162)-COS(AV162)*COS(BL162)*COS(AU162))^2),SIN(AV162)*COS(BL162)+COS(AV162)*SIN(BL162)*COS(AU162))</f>
        <v>0.88687414694805722</v>
      </c>
      <c r="BN162" s="72">
        <f t="shared" ca="1" si="187"/>
        <v>-0.19472821635740642</v>
      </c>
      <c r="BO162" s="72">
        <f t="array" aca="1" ref="BO162" ca="1">f/16*(1-AX162^2)*(4+f*(4-3*(1-AX162^2)))</f>
        <v>5.0737549807166173E-4</v>
      </c>
      <c r="BP162" s="72">
        <f t="array" aca="1" ref="BP162" ca="1">BN162-(1-BO162)*f*AX162*(BL162+BO162*SIN(BL162)*(COS(BJ162)+BO162*COS(BL162)*(-1+2*COS(BJ162)^2)))</f>
        <v>-0.19446023592705597</v>
      </c>
      <c r="BQ162" s="72">
        <f t="shared" ca="1" si="188"/>
        <v>1.2194192747089438E-2</v>
      </c>
      <c r="BR162" s="13">
        <f t="shared" ca="1" si="189"/>
        <v>50.814145579388864</v>
      </c>
      <c r="BS162" s="13">
        <f t="shared" ca="1" si="190"/>
        <v>0.69867577897726407</v>
      </c>
      <c r="BT162" s="15">
        <f t="shared" ca="1" si="191"/>
        <v>31</v>
      </c>
      <c r="BU162" s="15">
        <f t="shared" ca="1" si="192"/>
        <v>3</v>
      </c>
      <c r="BV162" s="15">
        <f t="shared" ca="1" si="171"/>
        <v>0.88687414694805733</v>
      </c>
      <c r="BW162" s="15">
        <f t="shared" ca="1" si="171"/>
        <v>1.2194192747089438E-2</v>
      </c>
      <c r="BX162" s="15">
        <f t="shared" ca="1" si="193"/>
        <v>5.2359877559829883E-2</v>
      </c>
      <c r="BY162" s="15">
        <f t="shared" ca="1" si="194"/>
        <v>0.63183795973514023</v>
      </c>
      <c r="BZ162" s="16">
        <f t="shared" ca="1" si="195"/>
        <v>2.6905365784753773E-3</v>
      </c>
      <c r="CA162" s="15">
        <f t="shared" ca="1" si="196"/>
        <v>6391001.7892425265</v>
      </c>
      <c r="CB162" s="15">
        <f t="shared" ca="1" si="197"/>
        <v>1.226739376638873</v>
      </c>
      <c r="CC162" s="15">
        <f t="shared" ca="1" si="198"/>
        <v>1.5048894981963308</v>
      </c>
      <c r="CD162" s="17">
        <f t="shared" ca="1" si="199"/>
        <v>0</v>
      </c>
      <c r="CE162" s="15">
        <f t="shared" ca="1" si="200"/>
        <v>-4.0165684812740444E-2</v>
      </c>
      <c r="CF162" s="16">
        <f t="shared" ca="1" si="201"/>
        <v>-0.50219896161785538</v>
      </c>
      <c r="CG162" s="15">
        <f t="shared" ca="1" si="202"/>
        <v>3.5193542869582681</v>
      </c>
      <c r="CH162" s="15">
        <f t="shared" ca="1" si="203"/>
        <v>-19.550811359648975</v>
      </c>
      <c r="CI162" s="15">
        <f t="shared" ca="1" si="204"/>
        <v>-24.62861049709926</v>
      </c>
      <c r="CJ162" s="15">
        <f t="shared" ca="1" si="205"/>
        <v>-257.8702415292214</v>
      </c>
      <c r="CK162" s="15">
        <f t="shared" ca="1" si="206"/>
        <v>-2070.3913665334599</v>
      </c>
      <c r="CL162" s="15">
        <f t="shared" ca="1" si="207"/>
        <v>-162183.39508746009</v>
      </c>
      <c r="CM162" s="15">
        <f t="shared" ca="1" si="208"/>
        <v>5633935.2647664733</v>
      </c>
      <c r="CN162" s="15">
        <f t="shared" ca="1" si="209"/>
        <v>337881.47827057488</v>
      </c>
      <c r="CO162" s="15">
        <f t="shared" ca="1" si="210"/>
        <v>5631681.690660567</v>
      </c>
      <c r="CP162" s="15" t="str">
        <f ca="1">VLOOKUP(_xlfn.FLOOR.MATH(BR162/8+11),Coef!$B$4:$C$23,2)</f>
        <v>U</v>
      </c>
      <c r="CQ162" s="15">
        <f ca="1">_xlfn.FLOOR.MATH(CN162/100000)</f>
        <v>3</v>
      </c>
      <c r="CR162" s="15" t="str">
        <f ca="1">VLOOKUP(MOD(BT162-1,3)*8+CQ162,Coef!$A$2:$C$25,3)</f>
        <v>C</v>
      </c>
      <c r="CS162" s="15">
        <f ca="1">(MOD(_xlfn.FLOOR.MATH(CO162/100000),20))</f>
        <v>16</v>
      </c>
      <c r="CT162" s="15" t="str">
        <f ca="1">VLOOKUP(MOD(MOD(BT162+1,2)*5+CS162,20)+1,Coef!$A$2:$C$21,3)</f>
        <v>S</v>
      </c>
      <c r="CU162" s="15"/>
      <c r="CV162" s="15" t="str">
        <f t="shared" ca="1" si="172"/>
        <v>37881</v>
      </c>
      <c r="CW162" s="15" t="str">
        <f t="shared" ca="1" si="172"/>
        <v>31681</v>
      </c>
      <c r="CX162" s="18" t="str">
        <f t="shared" ca="1" si="211"/>
        <v>337881 mE 5631681 mN 31 N</v>
      </c>
      <c r="CY162" s="15" t="str">
        <f t="shared" ca="1" si="212"/>
        <v>31UCS3788131681</v>
      </c>
    </row>
    <row r="163" spans="2:103">
      <c r="B163" s="38" t="s">
        <v>1055</v>
      </c>
      <c r="C163" s="72" t="str">
        <f t="shared" si="213"/>
        <v>32UQV0643582501</v>
      </c>
      <c r="D163" s="72">
        <f t="array" aca="1" ref="D163" ca="1">MATCH(TRUE,ISERROR(VALUE(MID(C163,ROW(INDIRECT("1:"&amp;LEN(C163))),1))),0)</f>
        <v>3</v>
      </c>
      <c r="E163" s="72">
        <f t="shared" ca="1" si="214"/>
        <v>32</v>
      </c>
      <c r="F163" s="72" t="str">
        <f t="shared" ca="1" si="215"/>
        <v>U</v>
      </c>
      <c r="G163" s="72" t="str">
        <f t="shared" ca="1" si="216"/>
        <v>Q</v>
      </c>
      <c r="H163" s="72" t="str">
        <f t="shared" ca="1" si="217"/>
        <v>V</v>
      </c>
      <c r="I163" s="72">
        <f t="shared" ca="1" si="218"/>
        <v>10</v>
      </c>
      <c r="J163" s="72">
        <f t="shared" ca="1" si="219"/>
        <v>6435</v>
      </c>
      <c r="K163" s="72">
        <f t="shared" ca="1" si="220"/>
        <v>82501</v>
      </c>
      <c r="L163" s="72">
        <f t="shared" ca="1" si="221"/>
        <v>188.80604746885038</v>
      </c>
      <c r="M163" s="72">
        <f ca="1">VLOOKUP(G163,Coef!$C$2:$F$25,4)</f>
        <v>7</v>
      </c>
      <c r="N163" s="31">
        <f ca="1">VLOOKUP(F163,Coef!$C$4:$D$23,2)</f>
        <v>17</v>
      </c>
      <c r="O163" s="31">
        <f ca="1">MOD(VLOOKUP(H163,Coef!$C$2:$G$21,5)+MOD(E163+1,2)*15,20)</f>
        <v>15</v>
      </c>
      <c r="P163" s="31">
        <f ca="1">VLOOKUP(N163,Coef!$A$27:$B$46,2)</f>
        <v>5.34</v>
      </c>
      <c r="Q163" s="31">
        <f ca="1">VLOOKUP(N163,Coef!$A$27:$C$46,3)+O163/10-0.1</f>
        <v>5.4</v>
      </c>
      <c r="R163" s="31">
        <f ca="1">IF(Q163+0.1&lt;P163,Q163+2,Q163)</f>
        <v>5.4</v>
      </c>
      <c r="S163" s="72">
        <f ca="1">M163*100000+J163</f>
        <v>706435</v>
      </c>
      <c r="T163" s="72">
        <f ca="1">R163*1000000+K163</f>
        <v>5482501</v>
      </c>
      <c r="U163" s="72">
        <f ca="1">IF(N163&lt;11,T163-10000000,T163)</f>
        <v>5482501</v>
      </c>
      <c r="V163" s="72">
        <f ca="1">U163/(6366197.724*0.9996)</f>
        <v>0.8615338567437778</v>
      </c>
      <c r="W163" s="72">
        <f ca="1">(Coef!$J$9/(1+Coef!$J$8*(COS(V163))^2)^0.5)*Coef!$J$6</f>
        <v>6387910.0235659694</v>
      </c>
      <c r="X163" s="72">
        <f ca="1">6*E163-183</f>
        <v>9</v>
      </c>
      <c r="Y163" s="72">
        <f ca="1">(S163-500000)/W163</f>
        <v>3.2316516550550956E-2</v>
      </c>
      <c r="Z163" s="72">
        <f ca="1">SIN(2*V163)</f>
        <v>0.988429095810888</v>
      </c>
      <c r="AA163" s="72">
        <f ca="1">Z163*(COS(V163))^2</f>
        <v>0.41925029299985933</v>
      </c>
      <c r="AB163" s="72">
        <f ca="1">V163+(Z163/2)</f>
        <v>1.3557484046492219</v>
      </c>
      <c r="AC163" s="72">
        <f ca="1">(3*AB163+AA163)/4</f>
        <v>1.1216238767368811</v>
      </c>
      <c r="AD163" s="72">
        <f ca="1">(5*AC163+AA163*(COS(V163))^2)/3</f>
        <v>1.9286492759177645</v>
      </c>
      <c r="AE163" s="72">
        <f ca="1">Coef!$J$6*Coef!$J$9*(V163-(Coef!$J$10*AB163)+(Coef!$J$11*AC163)-(Coef!$J$12*AD163))</f>
        <v>5467727.0841872459</v>
      </c>
      <c r="AF163" s="72">
        <f ca="1">(U163-AE163)/W163</f>
        <v>2.3127933484114295E-3</v>
      </c>
      <c r="AG163" s="72">
        <f ca="1">((Coef!$J$8*Y163^2)/2)*(COS(V163))^2</f>
        <v>1.492706446869146E-6</v>
      </c>
      <c r="AH163" s="72">
        <f ca="1">Y163*(1-(AG163/3))</f>
        <v>3.2316500470860092E-2</v>
      </c>
      <c r="AI163" s="72">
        <f ca="1">AF163*(1-AG163)+V163</f>
        <v>0.86384664663986765</v>
      </c>
      <c r="AJ163" s="72">
        <f ca="1">(EXP(AH163)-EXP(-AH163))/2</f>
        <v>3.2322125754211284E-2</v>
      </c>
      <c r="AK163" s="72">
        <f ca="1">ATAN(AJ163/COS(AI163))</f>
        <v>4.9722270547178107E-2</v>
      </c>
      <c r="AL163" s="72">
        <f ca="1">ATAN(COS(AK163)*TAN(AI163))</f>
        <v>0.86323585190746543</v>
      </c>
      <c r="AM163" s="72">
        <f ca="1">V163+(1+Coef!$J$8*(COS(V163))^2-(3/2)*Coef!$J$8*SIN(V163)*COS(V163)*(AL163-V163))*(AL163-V163)</f>
        <v>0.86324070277974141</v>
      </c>
      <c r="AN163" s="34" t="str">
        <f t="shared" ca="1" si="173"/>
        <v>32 706435 5482501 N</v>
      </c>
      <c r="AO163" s="33">
        <f t="shared" ca="1" si="174"/>
        <v>49.460048973186296</v>
      </c>
      <c r="AP163" s="33">
        <f t="shared" ca="1" si="175"/>
        <v>11.848876250160943</v>
      </c>
      <c r="AQ163" s="72">
        <v>285</v>
      </c>
      <c r="AR163" s="72">
        <v>810000</v>
      </c>
      <c r="AS163" s="72">
        <f t="shared" ca="1" si="222"/>
        <v>0.86324070277974141</v>
      </c>
      <c r="AT163" s="72">
        <f t="shared" ca="1" si="222"/>
        <v>0.20680190322666775</v>
      </c>
      <c r="AU163" s="72">
        <f t="shared" si="222"/>
        <v>4.9741883681838397</v>
      </c>
      <c r="AV163" s="72">
        <f t="array" aca="1" ref="AV163" ca="1">ATAN((1-f)*TAN(AS163))</f>
        <v>0.86158136113507611</v>
      </c>
      <c r="AW163" s="72">
        <f t="shared" ca="1" si="176"/>
        <v>1.3522349573547081</v>
      </c>
      <c r="AX163" s="72">
        <f t="shared" ca="1" si="177"/>
        <v>-0.6290478255320181</v>
      </c>
      <c r="AY163" s="72">
        <f t="shared" ca="1" si="166"/>
        <v>4.0726700176685268E-3</v>
      </c>
      <c r="AZ163" s="72">
        <f t="shared" ca="1" si="178"/>
        <v>1.0160994367768655E-3</v>
      </c>
      <c r="BA163" s="72">
        <f t="shared" ca="1" si="179"/>
        <v>1.0010173913220426</v>
      </c>
      <c r="BB163" s="72">
        <f t="shared" ca="1" si="180"/>
        <v>1.0160990433718434E-3</v>
      </c>
      <c r="BC163" s="72">
        <f t="shared" ca="1" si="167"/>
        <v>0.1272940505771506</v>
      </c>
      <c r="BD163" s="75">
        <f t="shared" ca="1" si="181"/>
        <v>2.8317639652865667</v>
      </c>
      <c r="BE163" s="75">
        <f t="shared" ca="1" si="182"/>
        <v>-1.2294679980700686E-4</v>
      </c>
      <c r="BF163" s="75">
        <f t="shared" ca="1" si="168"/>
        <v>0.12717110377734359</v>
      </c>
      <c r="BG163" s="75">
        <f t="shared" ca="1" si="183"/>
        <v>2.83164101848676</v>
      </c>
      <c r="BH163" s="75">
        <f t="shared" ca="1" si="184"/>
        <v>-1.2282386023732225E-4</v>
      </c>
      <c r="BI163" s="75">
        <f t="shared" ca="1" si="169"/>
        <v>0.12717122671691328</v>
      </c>
      <c r="BJ163" s="75">
        <f t="shared" ca="1" si="185"/>
        <v>2.8316411414263296</v>
      </c>
      <c r="BK163" s="75">
        <f t="shared" ca="1" si="186"/>
        <v>-1.2282398316687567E-4</v>
      </c>
      <c r="BL163" s="75">
        <f t="shared" ca="1" si="170"/>
        <v>0.12717122659398372</v>
      </c>
      <c r="BM163" s="72">
        <f t="array" aca="1" ref="BM163" ca="1">ATAN2((1-f)*SQRT(AX163^2+(SIN(AV163)*SIN(BL163)-COS(AV163)*COS(BL163)*COS(AU163))^2),SIN(AV163)*COS(BL163)+COS(AV163)*SIN(BL163)*COS(AU163))</f>
        <v>0.88697301023506814</v>
      </c>
      <c r="BN163" s="72">
        <f t="shared" ca="1" si="187"/>
        <v>-0.1947520107399634</v>
      </c>
      <c r="BO163" s="72">
        <f t="array" aca="1" ref="BO163" ca="1">f/16*(1-AX163^2)*(4+f*(4-3*(1-AX163^2)))</f>
        <v>5.0745347281790998E-4</v>
      </c>
      <c r="BP163" s="72">
        <f t="array" aca="1" ref="BP163" ca="1">BN163-(1-BO163)*f*AX163*(BL163+BO163*SIN(BL163)*(COS(BJ163)+BO163*COS(BL163)*(-1+2*COS(BJ163)^2)))</f>
        <v>-0.19448406192725801</v>
      </c>
      <c r="BQ163" s="72">
        <f t="shared" ca="1" si="188"/>
        <v>1.2317841299409743E-2</v>
      </c>
      <c r="BR163" s="13">
        <f t="shared" ca="1" si="189"/>
        <v>50.819810028483381</v>
      </c>
      <c r="BS163" s="13">
        <f t="shared" ca="1" si="190"/>
        <v>0.7057603191681201</v>
      </c>
      <c r="BT163" s="15">
        <f t="shared" ca="1" si="191"/>
        <v>31</v>
      </c>
      <c r="BU163" s="15">
        <f t="shared" ca="1" si="192"/>
        <v>3</v>
      </c>
      <c r="BV163" s="15">
        <f t="shared" ca="1" si="171"/>
        <v>0.88697301023506825</v>
      </c>
      <c r="BW163" s="15">
        <f t="shared" ca="1" si="171"/>
        <v>1.2317841299409743E-2</v>
      </c>
      <c r="BX163" s="15">
        <f t="shared" ca="1" si="193"/>
        <v>5.2359877559829883E-2</v>
      </c>
      <c r="BY163" s="15">
        <f t="shared" ca="1" si="194"/>
        <v>0.63176132766381443</v>
      </c>
      <c r="BZ163" s="16">
        <f t="shared" ca="1" si="195"/>
        <v>2.6898839779643784E-3</v>
      </c>
      <c r="CA163" s="15">
        <f t="shared" ca="1" si="196"/>
        <v>6391003.8690333068</v>
      </c>
      <c r="CB163" s="15">
        <f t="shared" ca="1" si="197"/>
        <v>1.226987048286561</v>
      </c>
      <c r="CC163" s="15">
        <f t="shared" ca="1" si="198"/>
        <v>1.5054972166629677</v>
      </c>
      <c r="CD163" s="17">
        <f t="shared" ca="1" si="199"/>
        <v>0</v>
      </c>
      <c r="CE163" s="15">
        <f t="shared" ca="1" si="200"/>
        <v>-4.004203626042014E-2</v>
      </c>
      <c r="CF163" s="16">
        <f t="shared" ca="1" si="201"/>
        <v>-0.50280733268500333</v>
      </c>
      <c r="CG163" s="15">
        <f t="shared" ca="1" si="202"/>
        <v>3.5187406810419715</v>
      </c>
      <c r="CH163" s="15">
        <f t="shared" ca="1" si="203"/>
        <v>-19.559892110027615</v>
      </c>
      <c r="CI163" s="15">
        <f t="shared" ca="1" si="204"/>
        <v>-24.662420260872459</v>
      </c>
      <c r="CJ163" s="15">
        <f t="shared" ca="1" si="205"/>
        <v>-257.83799452840901</v>
      </c>
      <c r="CK163" s="15">
        <f t="shared" ca="1" si="206"/>
        <v>-2071.2927083310406</v>
      </c>
      <c r="CL163" s="15">
        <f t="shared" ca="1" si="207"/>
        <v>-161664.60777055667</v>
      </c>
      <c r="CM163" s="15">
        <f t="shared" ca="1" si="208"/>
        <v>5634549.777136297</v>
      </c>
      <c r="CN163" s="15">
        <f t="shared" ca="1" si="209"/>
        <v>338400.0580725515</v>
      </c>
      <c r="CO163" s="15">
        <f t="shared" ca="1" si="210"/>
        <v>5632295.9572254429</v>
      </c>
      <c r="CP163" s="15" t="str">
        <f ca="1">VLOOKUP(_xlfn.FLOOR.MATH(BR163/8+11),Coef!$B$4:$C$23,2)</f>
        <v>U</v>
      </c>
      <c r="CQ163" s="15">
        <f ca="1">_xlfn.FLOOR.MATH(CN163/100000)</f>
        <v>3</v>
      </c>
      <c r="CR163" s="15" t="str">
        <f ca="1">VLOOKUP(MOD(BT163-1,3)*8+CQ163,Coef!$A$2:$C$25,3)</f>
        <v>C</v>
      </c>
      <c r="CS163" s="15">
        <f ca="1">(MOD(_xlfn.FLOOR.MATH(CO163/100000),20))</f>
        <v>16</v>
      </c>
      <c r="CT163" s="15" t="str">
        <f ca="1">VLOOKUP(MOD(MOD(BT163+1,2)*5+CS163,20)+1,Coef!$A$2:$C$21,3)</f>
        <v>S</v>
      </c>
      <c r="CU163" s="15"/>
      <c r="CV163" s="15" t="str">
        <f t="shared" ca="1" si="172"/>
        <v>38400</v>
      </c>
      <c r="CW163" s="15" t="str">
        <f t="shared" ca="1" si="172"/>
        <v>32295</v>
      </c>
      <c r="CX163" s="18" t="str">
        <f t="shared" ca="1" si="211"/>
        <v>338400 mE 5632295 mN 31 N</v>
      </c>
      <c r="CY163" s="15" t="str">
        <f t="shared" ca="1" si="212"/>
        <v>31UCS3840032295</v>
      </c>
    </row>
    <row r="164" spans="2:103">
      <c r="B164" s="38" t="s">
        <v>1056</v>
      </c>
      <c r="C164" s="72" t="str">
        <f t="shared" si="213"/>
        <v>32UQV0656283129</v>
      </c>
      <c r="D164" s="72">
        <f t="array" aca="1" ref="D164" ca="1">MATCH(TRUE,ISERROR(VALUE(MID(C164,ROW(INDIRECT("1:"&amp;LEN(C164))),1))),0)</f>
        <v>3</v>
      </c>
      <c r="E164" s="72">
        <f t="shared" ca="1" si="214"/>
        <v>32</v>
      </c>
      <c r="F164" s="72" t="str">
        <f t="shared" ca="1" si="215"/>
        <v>U</v>
      </c>
      <c r="G164" s="72" t="str">
        <f t="shared" ca="1" si="216"/>
        <v>Q</v>
      </c>
      <c r="H164" s="72" t="str">
        <f t="shared" ca="1" si="217"/>
        <v>V</v>
      </c>
      <c r="I164" s="72">
        <f t="shared" ca="1" si="218"/>
        <v>10</v>
      </c>
      <c r="J164" s="72">
        <f t="shared" ca="1" si="219"/>
        <v>6562</v>
      </c>
      <c r="K164" s="72">
        <f t="shared" ca="1" si="220"/>
        <v>83129</v>
      </c>
      <c r="L164" s="72">
        <f t="shared" ca="1" si="221"/>
        <v>188.80604746885038</v>
      </c>
      <c r="M164" s="72">
        <f ca="1">VLOOKUP(G164,Coef!$C$2:$F$25,4)</f>
        <v>7</v>
      </c>
      <c r="N164" s="31">
        <f ca="1">VLOOKUP(F164,Coef!$C$4:$D$23,2)</f>
        <v>17</v>
      </c>
      <c r="O164" s="31">
        <f ca="1">MOD(VLOOKUP(H164,Coef!$C$2:$G$21,5)+MOD(E164+1,2)*15,20)</f>
        <v>15</v>
      </c>
      <c r="P164" s="31">
        <f ca="1">VLOOKUP(N164,Coef!$A$27:$B$46,2)</f>
        <v>5.34</v>
      </c>
      <c r="Q164" s="31">
        <f ca="1">VLOOKUP(N164,Coef!$A$27:$C$46,3)+O164/10-0.1</f>
        <v>5.4</v>
      </c>
      <c r="R164" s="31">
        <f ca="1">IF(Q164+0.1&lt;P164,Q164+2,Q164)</f>
        <v>5.4</v>
      </c>
      <c r="S164" s="72">
        <f ca="1">M164*100000+J164</f>
        <v>706562</v>
      </c>
      <c r="T164" s="72">
        <f ca="1">R164*1000000+K164</f>
        <v>5483129</v>
      </c>
      <c r="U164" s="72">
        <f ca="1">IF(N164&lt;11,T164-10000000,T164)</f>
        <v>5483129</v>
      </c>
      <c r="V164" s="72">
        <f ca="1">U164/(6366197.724*0.9996)</f>
        <v>0.86163254222728891</v>
      </c>
      <c r="W164" s="72">
        <f ca="1">(Coef!$J$9/(1+Coef!$J$8*(COS(V164))^2)^0.5)*Coef!$J$6</f>
        <v>6387912.1172395926</v>
      </c>
      <c r="X164" s="72">
        <f ca="1">6*E164-183</f>
        <v>9</v>
      </c>
      <c r="Y164" s="72">
        <f ca="1">(S164-500000)/W164</f>
        <v>3.2336387259075443E-2</v>
      </c>
      <c r="Z164" s="72">
        <f ca="1">SIN(2*V164)</f>
        <v>0.98839913861475925</v>
      </c>
      <c r="AA164" s="72">
        <f ca="1">Z164*(COS(V164))^2</f>
        <v>0.41914117585716221</v>
      </c>
      <c r="AB164" s="72">
        <f ca="1">V164+(Z164/2)</f>
        <v>1.3558321115346685</v>
      </c>
      <c r="AC164" s="72">
        <f ca="1">(3*AB164+AA164)/4</f>
        <v>1.1216593776152919</v>
      </c>
      <c r="AD164" s="72">
        <f ca="1">(5*AC164+AA164*(COS(V164))^2)/3</f>
        <v>1.92867938843161</v>
      </c>
      <c r="AE164" s="72">
        <f ca="1">Coef!$J$6*Coef!$J$9*(V164-(Coef!$J$10*AB164)+(Coef!$J$11*AC164)-(Coef!$J$12*AD164))</f>
        <v>5468355.6815698948</v>
      </c>
      <c r="AF164" s="72">
        <f ca="1">(U164-AE164)/W164</f>
        <v>2.3126990727119169E-3</v>
      </c>
      <c r="AG164" s="72">
        <f ca="1">((Coef!$J$8*Y164^2)/2)*(COS(V164))^2</f>
        <v>1.4941989807508178E-6</v>
      </c>
      <c r="AH164" s="72">
        <f ca="1">Y164*(1-(AG164/3))</f>
        <v>3.2336371153409815E-2</v>
      </c>
      <c r="AI164" s="72">
        <f ca="1">AF164*(1-AG164)+V164</f>
        <v>0.86394523784436827</v>
      </c>
      <c r="AJ164" s="72">
        <f ca="1">(EXP(AH164)-EXP(-AH164))/2</f>
        <v>3.2342006820081814E-2</v>
      </c>
      <c r="AK164" s="72">
        <f ca="1">ATAN(AJ164/COS(AI164))</f>
        <v>4.9758537471584735E-2</v>
      </c>
      <c r="AL164" s="72">
        <f ca="1">ATAN(COS(AK164)*TAN(AI164))</f>
        <v>0.86333357033683489</v>
      </c>
      <c r="AM164" s="72">
        <f ca="1">V164+(1+Coef!$J$8*(COS(V164))^2-(3/2)*Coef!$J$8*SIN(V164)*COS(V164)*(AL164-V164))*(AL164-V164)</f>
        <v>0.86333841734332739</v>
      </c>
      <c r="AN164" s="34" t="str">
        <f t="shared" ca="1" si="173"/>
        <v>32 706562 5483129 N</v>
      </c>
      <c r="AO164" s="33">
        <f t="shared" ca="1" si="174"/>
        <v>49.465647605276736</v>
      </c>
      <c r="AP164" s="33">
        <f t="shared" ca="1" si="175"/>
        <v>11.850954191865364</v>
      </c>
      <c r="AQ164" s="72">
        <v>285</v>
      </c>
      <c r="AR164" s="72">
        <v>810000</v>
      </c>
      <c r="AS164" s="72">
        <f t="shared" ca="1" si="222"/>
        <v>0.86333841734332739</v>
      </c>
      <c r="AT164" s="72">
        <f t="shared" ca="1" si="222"/>
        <v>0.20683817015107439</v>
      </c>
      <c r="AU164" s="72">
        <f t="shared" si="222"/>
        <v>4.9741883681838397</v>
      </c>
      <c r="AV164" s="72">
        <f t="array" aca="1" ref="AV164" ca="1">ATAN((1-f)*TAN(AS164))</f>
        <v>0.86167912609020014</v>
      </c>
      <c r="AW164" s="72">
        <f t="shared" ca="1" si="176"/>
        <v>1.3522768266146781</v>
      </c>
      <c r="AX164" s="72">
        <f t="shared" ca="1" si="177"/>
        <v>-0.6289761593110017</v>
      </c>
      <c r="AY164" s="72">
        <f t="shared" ref="AY164:AY227" ca="1" si="223">(1-AX164^2)*(a^2/b^2-1)</f>
        <v>4.0732776360360122E-3</v>
      </c>
      <c r="AZ164" s="72">
        <f t="shared" ca="1" si="178"/>
        <v>1.0162507250187107E-3</v>
      </c>
      <c r="BA164" s="72">
        <f t="shared" ca="1" si="179"/>
        <v>1.0010175429952095</v>
      </c>
      <c r="BB164" s="72">
        <f t="shared" ca="1" si="180"/>
        <v>1.0162503314379387E-3</v>
      </c>
      <c r="BC164" s="72">
        <f t="shared" ref="BC164:BC227" ca="1" si="224">$AR164/b/$BA164</f>
        <v>0.12729403128968464</v>
      </c>
      <c r="BD164" s="75">
        <f t="shared" ca="1" si="181"/>
        <v>2.8318476845190408</v>
      </c>
      <c r="BE164" s="75">
        <f t="shared" ca="1" si="182"/>
        <v>-1.2296839540022685E-4</v>
      </c>
      <c r="BF164" s="75">
        <f t="shared" ref="BF164:BF227" ca="1" si="225">$AR164/b/$BA164+BE164</f>
        <v>0.12717106289428443</v>
      </c>
      <c r="BG164" s="75">
        <f t="shared" ca="1" si="183"/>
        <v>2.8317247161236407</v>
      </c>
      <c r="BH164" s="75">
        <f t="shared" ca="1" si="184"/>
        <v>-1.2284541401479479E-4</v>
      </c>
      <c r="BI164" s="75">
        <f t="shared" ref="BI164:BI227" ca="1" si="226">$AR164/b/$BA164+BH164</f>
        <v>0.12717118587566983</v>
      </c>
      <c r="BJ164" s="75">
        <f t="shared" ca="1" si="185"/>
        <v>2.8317248391050258</v>
      </c>
      <c r="BK164" s="75">
        <f t="shared" ca="1" si="186"/>
        <v>-1.2284553700638441E-4</v>
      </c>
      <c r="BL164" s="75">
        <f t="shared" ref="BL164:BL227" ca="1" si="227">$AR164/b/$BA164+BK164</f>
        <v>0.12717118575267825</v>
      </c>
      <c r="BM164" s="72">
        <f t="array" aca="1" ref="BM164" ca="1">ATAN2((1-f)*SQRT(AX164^2+(SIN(AV164)*SIN(BL164)-COS(AV164)*COS(BL164)*COS(AU164))^2),SIN(AV164)*COS(BL164)+COS(AV164)*SIN(BL164)*COS(AU164))</f>
        <v>0.88706885773865451</v>
      </c>
      <c r="BN164" s="72">
        <f t="shared" ca="1" si="187"/>
        <v>-0.19477508674875738</v>
      </c>
      <c r="BO164" s="72">
        <f t="array" aca="1" ref="BO164" ca="1">f/16*(1-AX164^2)*(4+f*(4-3*(1-AX164^2)))</f>
        <v>5.0752906703357189E-4</v>
      </c>
      <c r="BP164" s="72">
        <f t="array" aca="1" ref="BP164" ca="1">BN164-(1-BO164)*f*AX164*(BL164+BO164*SIN(BL164)*(COS(BJ164)+BO164*COS(BL164)*(-1+2*COS(BJ164)^2)))</f>
        <v>-0.19450716859194139</v>
      </c>
      <c r="BQ164" s="72">
        <f t="shared" ca="1" si="188"/>
        <v>1.2331001559132998E-2</v>
      </c>
      <c r="BR164" s="13">
        <f t="shared" ca="1" si="189"/>
        <v>50.82530168591574</v>
      </c>
      <c r="BS164" s="13">
        <f t="shared" ca="1" si="190"/>
        <v>0.70651434650755862</v>
      </c>
      <c r="BT164" s="15">
        <f t="shared" ca="1" si="191"/>
        <v>31</v>
      </c>
      <c r="BU164" s="15">
        <f t="shared" ca="1" si="192"/>
        <v>3</v>
      </c>
      <c r="BV164" s="15">
        <f t="shared" ca="1" si="171"/>
        <v>0.88706885773865451</v>
      </c>
      <c r="BW164" s="15">
        <f t="shared" ca="1" si="171"/>
        <v>1.2331001559132998E-2</v>
      </c>
      <c r="BX164" s="15">
        <f t="shared" ca="1" si="193"/>
        <v>5.2359877559829883E-2</v>
      </c>
      <c r="BY164" s="15">
        <f t="shared" ca="1" si="194"/>
        <v>0.63168702732678728</v>
      </c>
      <c r="BZ164" s="16">
        <f t="shared" ca="1" si="195"/>
        <v>2.6892513101361135E-3</v>
      </c>
      <c r="CA164" s="15">
        <f t="shared" ca="1" si="196"/>
        <v>6391005.8853020035</v>
      </c>
      <c r="CB164" s="15">
        <f t="shared" ca="1" si="197"/>
        <v>1.227227222186082</v>
      </c>
      <c r="CC164" s="15">
        <f t="shared" ca="1" si="198"/>
        <v>1.5060866548745673</v>
      </c>
      <c r="CD164" s="17">
        <f t="shared" ca="1" si="199"/>
        <v>0</v>
      </c>
      <c r="CE164" s="15">
        <f t="shared" ca="1" si="200"/>
        <v>-4.0028876000696885E-2</v>
      </c>
      <c r="CF164" s="16">
        <f t="shared" ca="1" si="201"/>
        <v>-0.50339740356443119</v>
      </c>
      <c r="CG164" s="15">
        <f t="shared" ca="1" si="202"/>
        <v>3.5181455352070943</v>
      </c>
      <c r="CH164" s="15">
        <f t="shared" ca="1" si="203"/>
        <v>-19.568699017840643</v>
      </c>
      <c r="CI164" s="15">
        <f t="shared" ca="1" si="204"/>
        <v>-24.695212135230868</v>
      </c>
      <c r="CJ164" s="15">
        <f t="shared" ca="1" si="205"/>
        <v>-257.80659439753339</v>
      </c>
      <c r="CK164" s="15">
        <f t="shared" ca="1" si="206"/>
        <v>-2072.1665576625746</v>
      </c>
      <c r="CL164" s="15">
        <f t="shared" ca="1" si="207"/>
        <v>-161592.5166274588</v>
      </c>
      <c r="CM164" s="15">
        <f t="shared" ca="1" si="208"/>
        <v>5635158.947782753</v>
      </c>
      <c r="CN164" s="15">
        <f t="shared" ca="1" si="209"/>
        <v>338472.12037919217</v>
      </c>
      <c r="CO164" s="15">
        <f t="shared" ca="1" si="210"/>
        <v>5632904.8842036398</v>
      </c>
      <c r="CP164" s="15" t="str">
        <f ca="1">VLOOKUP(_xlfn.FLOOR.MATH(BR164/8+11),Coef!$B$4:$C$23,2)</f>
        <v>U</v>
      </c>
      <c r="CQ164" s="15">
        <f ca="1">_xlfn.FLOOR.MATH(CN164/100000)</f>
        <v>3</v>
      </c>
      <c r="CR164" s="15" t="str">
        <f ca="1">VLOOKUP(MOD(BT164-1,3)*8+CQ164,Coef!$A$2:$C$25,3)</f>
        <v>C</v>
      </c>
      <c r="CS164" s="15">
        <f ca="1">(MOD(_xlfn.FLOOR.MATH(CO164/100000),20))</f>
        <v>16</v>
      </c>
      <c r="CT164" s="15" t="str">
        <f ca="1">VLOOKUP(MOD(MOD(BT164+1,2)*5+CS164,20)+1,Coef!$A$2:$C$21,3)</f>
        <v>S</v>
      </c>
      <c r="CU164" s="15"/>
      <c r="CV164" s="15" t="str">
        <f t="shared" ca="1" si="172"/>
        <v>38472</v>
      </c>
      <c r="CW164" s="15" t="str">
        <f t="shared" ca="1" si="172"/>
        <v>32904</v>
      </c>
      <c r="CX164" s="18" t="str">
        <f t="shared" ca="1" si="211"/>
        <v>338472 mE 5632904 mN 31 N</v>
      </c>
      <c r="CY164" s="15" t="str">
        <f t="shared" ca="1" si="212"/>
        <v>31UCS3847232904</v>
      </c>
    </row>
    <row r="165" spans="2:103">
      <c r="B165" s="38" t="s">
        <v>1057</v>
      </c>
      <c r="C165" s="72" t="str">
        <f t="shared" si="213"/>
        <v>32UQV0636683791</v>
      </c>
      <c r="D165" s="72">
        <f t="array" aca="1" ref="D165" ca="1">MATCH(TRUE,ISERROR(VALUE(MID(C165,ROW(INDIRECT("1:"&amp;LEN(C165))),1))),0)</f>
        <v>3</v>
      </c>
      <c r="E165" s="72">
        <f t="shared" ca="1" si="214"/>
        <v>32</v>
      </c>
      <c r="F165" s="72" t="str">
        <f t="shared" ca="1" si="215"/>
        <v>U</v>
      </c>
      <c r="G165" s="72" t="str">
        <f t="shared" ca="1" si="216"/>
        <v>Q</v>
      </c>
      <c r="H165" s="72" t="str">
        <f t="shared" ca="1" si="217"/>
        <v>V</v>
      </c>
      <c r="I165" s="72">
        <f t="shared" ca="1" si="218"/>
        <v>10</v>
      </c>
      <c r="J165" s="72">
        <f t="shared" ca="1" si="219"/>
        <v>6366</v>
      </c>
      <c r="K165" s="72">
        <f t="shared" ca="1" si="220"/>
        <v>83791</v>
      </c>
      <c r="L165" s="72">
        <f t="shared" ca="1" si="221"/>
        <v>188.80604746885038</v>
      </c>
      <c r="M165" s="72">
        <f ca="1">VLOOKUP(G165,Coef!$C$2:$F$25,4)</f>
        <v>7</v>
      </c>
      <c r="N165" s="31">
        <f ca="1">VLOOKUP(F165,Coef!$C$4:$D$23,2)</f>
        <v>17</v>
      </c>
      <c r="O165" s="31">
        <f ca="1">MOD(VLOOKUP(H165,Coef!$C$2:$G$21,5)+MOD(E165+1,2)*15,20)</f>
        <v>15</v>
      </c>
      <c r="P165" s="31">
        <f ca="1">VLOOKUP(N165,Coef!$A$27:$B$46,2)</f>
        <v>5.34</v>
      </c>
      <c r="Q165" s="31">
        <f ca="1">VLOOKUP(N165,Coef!$A$27:$C$46,3)+O165/10-0.1</f>
        <v>5.4</v>
      </c>
      <c r="R165" s="31">
        <f ca="1">IF(Q165+0.1&lt;P165,Q165+2,Q165)</f>
        <v>5.4</v>
      </c>
      <c r="S165" s="72">
        <f ca="1">M165*100000+J165</f>
        <v>706366</v>
      </c>
      <c r="T165" s="72">
        <f ca="1">R165*1000000+K165</f>
        <v>5483791</v>
      </c>
      <c r="U165" s="72">
        <f ca="1">IF(N165&lt;11,T165-10000000,T165)</f>
        <v>5483791</v>
      </c>
      <c r="V165" s="72">
        <f ca="1">U165/(6366197.724*0.9996)</f>
        <v>0.86173657055544872</v>
      </c>
      <c r="W165" s="72">
        <f ca="1">(Coef!$J$9/(1+Coef!$J$8*(COS(V165))^2)^0.5)*Coef!$J$6</f>
        <v>6387914.3241984528</v>
      </c>
      <c r="X165" s="72">
        <f ca="1">6*E165-183</f>
        <v>9</v>
      </c>
      <c r="Y165" s="72">
        <f ca="1">(S165-500000)/W165</f>
        <v>3.2305693145922798E-2</v>
      </c>
      <c r="Z165" s="72">
        <f ca="1">SIN(2*V165)</f>
        <v>0.98836751784555854</v>
      </c>
      <c r="AA165" s="72">
        <f ca="1">Z165*(COS(V165))^2</f>
        <v>0.41902614291805573</v>
      </c>
      <c r="AB165" s="72">
        <f ca="1">V165+(Z165/2)</f>
        <v>1.355920329478228</v>
      </c>
      <c r="AC165" s="72">
        <f ca="1">(3*AB165+AA165)/4</f>
        <v>1.121696782838185</v>
      </c>
      <c r="AD165" s="72">
        <f ca="1">(5*AC165+AA165*(COS(V165))^2)/3</f>
        <v>1.9287111087517648</v>
      </c>
      <c r="AE165" s="72">
        <f ca="1">Coef!$J$6*Coef!$J$9*(V165-(Coef!$J$10*AB165)+(Coef!$J$11*AC165)-(Coef!$J$12*AD165))</f>
        <v>5469018.3119640872</v>
      </c>
      <c r="AF165" s="72">
        <f ca="1">(U165-AE165)/W165</f>
        <v>2.3125995882492473E-3</v>
      </c>
      <c r="AG165" s="72">
        <f ca="1">((Coef!$J$8*Y165^2)/2)*(COS(V165))^2</f>
        <v>1.4910020978876544E-6</v>
      </c>
      <c r="AH165" s="72">
        <f ca="1">Y165*(1-(AG165/3))</f>
        <v>3.2305677089970716E-2</v>
      </c>
      <c r="AI165" s="72">
        <f ca="1">AF165*(1-AG165)+V165</f>
        <v>0.86404916669560716</v>
      </c>
      <c r="AJ165" s="72">
        <f ca="1">(EXP(AH165)-EXP(-AH165))/2</f>
        <v>3.2311296722990601E-2</v>
      </c>
      <c r="AK165" s="72">
        <f ca="1">ATAN(AJ165/COS(AI165))</f>
        <v>4.9717407743033112E-2</v>
      </c>
      <c r="AL165" s="72">
        <f ca="1">ATAN(COS(AK165)*TAN(AI165))</f>
        <v>0.86343853051752606</v>
      </c>
      <c r="AM165" s="72">
        <f ca="1">V165+(1+Coef!$J$8*(COS(V165))^2-(3/2)*Coef!$J$8*SIN(V165)*COS(V165)*(AL165-V165))*(AL165-V165)</f>
        <v>0.8634433789924516</v>
      </c>
      <c r="AN165" s="34" t="str">
        <f t="shared" ca="1" si="173"/>
        <v>32 706366 5483791 N</v>
      </c>
      <c r="AO165" s="33">
        <f t="shared" ca="1" si="174"/>
        <v>49.471661464782279</v>
      </c>
      <c r="AP165" s="33">
        <f t="shared" ca="1" si="175"/>
        <v>11.848597632006836</v>
      </c>
      <c r="AQ165" s="72">
        <v>285</v>
      </c>
      <c r="AR165" s="72">
        <v>810000</v>
      </c>
      <c r="AS165" s="72">
        <f t="shared" ca="1" si="222"/>
        <v>0.86344337899245149</v>
      </c>
      <c r="AT165" s="72">
        <f t="shared" ca="1" si="222"/>
        <v>0.20679704042252275</v>
      </c>
      <c r="AU165" s="72">
        <f t="shared" si="222"/>
        <v>4.9741883681838397</v>
      </c>
      <c r="AV165" s="72">
        <f t="array" aca="1" ref="AV165" ca="1">ATAN((1-f)*TAN(AS165))</f>
        <v>0.86178414193884634</v>
      </c>
      <c r="AW165" s="72">
        <f t="shared" ca="1" si="176"/>
        <v>1.3523217942179142</v>
      </c>
      <c r="AX165" s="72">
        <f t="shared" ca="1" si="177"/>
        <v>-0.62889917115355598</v>
      </c>
      <c r="AY165" s="72">
        <f t="shared" ca="1" si="223"/>
        <v>4.0739302990366625E-3</v>
      </c>
      <c r="AZ165" s="72">
        <f t="shared" ca="1" si="178"/>
        <v>1.0164132286250714E-3</v>
      </c>
      <c r="BA165" s="72">
        <f t="shared" ca="1" si="179"/>
        <v>1.0010177059123402</v>
      </c>
      <c r="BB165" s="72">
        <f t="shared" ca="1" si="180"/>
        <v>1.0164128348554627E-3</v>
      </c>
      <c r="BC165" s="72">
        <f t="shared" ca="1" si="224"/>
        <v>0.12729401057239043</v>
      </c>
      <c r="BD165" s="75">
        <f t="shared" ca="1" si="181"/>
        <v>2.831937599008219</v>
      </c>
      <c r="BE165" s="75">
        <f t="shared" ca="1" si="182"/>
        <v>-1.2299159162294064E-4</v>
      </c>
      <c r="BF165" s="75">
        <f t="shared" ca="1" si="225"/>
        <v>0.12717101898076749</v>
      </c>
      <c r="BG165" s="75">
        <f t="shared" ca="1" si="183"/>
        <v>2.8318146074165957</v>
      </c>
      <c r="BH165" s="75">
        <f t="shared" ca="1" si="184"/>
        <v>-1.2286856531482587E-4</v>
      </c>
      <c r="BI165" s="75">
        <f t="shared" ca="1" si="226"/>
        <v>0.1271711420070756</v>
      </c>
      <c r="BJ165" s="75">
        <f t="shared" ca="1" si="185"/>
        <v>2.831814730442904</v>
      </c>
      <c r="BK165" s="75">
        <f t="shared" ca="1" si="186"/>
        <v>-1.2286868837307246E-4</v>
      </c>
      <c r="BL165" s="75">
        <f t="shared" ca="1" si="227"/>
        <v>0.12717114188401735</v>
      </c>
      <c r="BM165" s="72">
        <f t="array" aca="1" ref="BM165" ca="1">ATAN2((1-f)*SQRT(AX165^2+(SIN(AV165)*SIN(BL165)-COS(AV165)*COS(BL165)*COS(AU165))^2),SIN(AV165)*COS(BL165)+COS(AV165)*SIN(BL165)*COS(AU165))</f>
        <v>0.88717181337291107</v>
      </c>
      <c r="BN165" s="72">
        <f t="shared" ca="1" si="187"/>
        <v>-0.19479988228316475</v>
      </c>
      <c r="BO165" s="72">
        <f t="array" aca="1" ref="BO165" ca="1">f/16*(1-AX165^2)*(4+f*(4-3*(1-AX165^2)))</f>
        <v>5.0761026524460875E-4</v>
      </c>
      <c r="BP165" s="72">
        <f t="array" aca="1" ref="BP165" ca="1">BN165-(1-BO165)*f*AX165*(BL165+BO165*SIN(BL165)*(COS(BJ165)+BO165*COS(BL165)*(-1+2*COS(BJ165)^2)))</f>
        <v>-0.19453199705869553</v>
      </c>
      <c r="BQ165" s="72">
        <f t="shared" ca="1" si="188"/>
        <v>1.2265043363827222E-2</v>
      </c>
      <c r="BR165" s="13">
        <f t="shared" ca="1" si="189"/>
        <v>50.831200609235729</v>
      </c>
      <c r="BS165" s="13">
        <f t="shared" ca="1" si="190"/>
        <v>0.70273522029223801</v>
      </c>
      <c r="BT165" s="15">
        <f t="shared" ca="1" si="191"/>
        <v>31</v>
      </c>
      <c r="BU165" s="15">
        <f t="shared" ca="1" si="192"/>
        <v>3</v>
      </c>
      <c r="BV165" s="15">
        <f t="shared" ca="1" si="171"/>
        <v>0.88717181337291096</v>
      </c>
      <c r="BW165" s="15">
        <f t="shared" ca="1" si="171"/>
        <v>1.226504336382722E-2</v>
      </c>
      <c r="BX165" s="15">
        <f t="shared" ca="1" si="193"/>
        <v>5.2359877559829883E-2</v>
      </c>
      <c r="BY165" s="15">
        <f t="shared" ca="1" si="194"/>
        <v>0.6316072103502669</v>
      </c>
      <c r="BZ165" s="16">
        <f t="shared" ca="1" si="195"/>
        <v>2.688571750992273E-3</v>
      </c>
      <c r="CA165" s="15">
        <f t="shared" ca="1" si="196"/>
        <v>6391008.0510122115</v>
      </c>
      <c r="CB165" s="15">
        <f t="shared" ca="1" si="197"/>
        <v>1.2274852705324455</v>
      </c>
      <c r="CC165" s="15">
        <f t="shared" ca="1" si="198"/>
        <v>1.5067200893741108</v>
      </c>
      <c r="CD165" s="17">
        <f t="shared" ca="1" si="199"/>
        <v>0</v>
      </c>
      <c r="CE165" s="15">
        <f t="shared" ca="1" si="200"/>
        <v>-4.0094834196002661E-2</v>
      </c>
      <c r="CF165" s="16">
        <f t="shared" ca="1" si="201"/>
        <v>-0.5040315176231186</v>
      </c>
      <c r="CG165" s="15">
        <f t="shared" ca="1" si="202"/>
        <v>3.5175059700570603</v>
      </c>
      <c r="CH165" s="15">
        <f t="shared" ca="1" si="203"/>
        <v>-19.578162522497834</v>
      </c>
      <c r="CI165" s="15">
        <f t="shared" ca="1" si="204"/>
        <v>-24.730450655958435</v>
      </c>
      <c r="CJ165" s="15">
        <f t="shared" ca="1" si="205"/>
        <v>-257.77271537264465</v>
      </c>
      <c r="CK165" s="15">
        <f t="shared" ca="1" si="206"/>
        <v>-2073.10521491394</v>
      </c>
      <c r="CL165" s="15">
        <f t="shared" ca="1" si="207"/>
        <v>-161838.34883805396</v>
      </c>
      <c r="CM165" s="15">
        <f t="shared" ca="1" si="208"/>
        <v>5635823.3401542455</v>
      </c>
      <c r="CN165" s="15">
        <f t="shared" ca="1" si="209"/>
        <v>338226.38650148129</v>
      </c>
      <c r="CO165" s="15">
        <f t="shared" ca="1" si="210"/>
        <v>5633569.0108181844</v>
      </c>
      <c r="CP165" s="15" t="str">
        <f ca="1">VLOOKUP(_xlfn.FLOOR.MATH(BR165/8+11),Coef!$B$4:$C$23,2)</f>
        <v>U</v>
      </c>
      <c r="CQ165" s="15">
        <f ca="1">_xlfn.FLOOR.MATH(CN165/100000)</f>
        <v>3</v>
      </c>
      <c r="CR165" s="15" t="str">
        <f ca="1">VLOOKUP(MOD(BT165-1,3)*8+CQ165,Coef!$A$2:$C$25,3)</f>
        <v>C</v>
      </c>
      <c r="CS165" s="15">
        <f ca="1">(MOD(_xlfn.FLOOR.MATH(CO165/100000),20))</f>
        <v>16</v>
      </c>
      <c r="CT165" s="15" t="str">
        <f ca="1">VLOOKUP(MOD(MOD(BT165+1,2)*5+CS165,20)+1,Coef!$A$2:$C$21,3)</f>
        <v>S</v>
      </c>
      <c r="CU165" s="15"/>
      <c r="CV165" s="15" t="str">
        <f t="shared" ca="1" si="172"/>
        <v>38226</v>
      </c>
      <c r="CW165" s="15" t="str">
        <f t="shared" ca="1" si="172"/>
        <v>33569</v>
      </c>
      <c r="CX165" s="18" t="str">
        <f t="shared" ca="1" si="211"/>
        <v>338226 mE 5633569 mN 31 N</v>
      </c>
      <c r="CY165" s="15" t="str">
        <f t="shared" ca="1" si="212"/>
        <v>31UCS3822633569</v>
      </c>
    </row>
    <row r="166" spans="2:103">
      <c r="B166" s="38" t="s">
        <v>1058</v>
      </c>
      <c r="C166" s="72" t="str">
        <f t="shared" si="213"/>
        <v>32UQV0625584718</v>
      </c>
      <c r="D166" s="72">
        <f t="array" aca="1" ref="D166" ca="1">MATCH(TRUE,ISERROR(VALUE(MID(C166,ROW(INDIRECT("1:"&amp;LEN(C166))),1))),0)</f>
        <v>3</v>
      </c>
      <c r="E166" s="72">
        <f t="shared" ca="1" si="214"/>
        <v>32</v>
      </c>
      <c r="F166" s="72" t="str">
        <f t="shared" ca="1" si="215"/>
        <v>U</v>
      </c>
      <c r="G166" s="72" t="str">
        <f t="shared" ca="1" si="216"/>
        <v>Q</v>
      </c>
      <c r="H166" s="72" t="str">
        <f t="shared" ca="1" si="217"/>
        <v>V</v>
      </c>
      <c r="I166" s="72">
        <f t="shared" ca="1" si="218"/>
        <v>10</v>
      </c>
      <c r="J166" s="72">
        <f t="shared" ca="1" si="219"/>
        <v>6255</v>
      </c>
      <c r="K166" s="72">
        <f t="shared" ca="1" si="220"/>
        <v>84718</v>
      </c>
      <c r="L166" s="72">
        <f t="shared" ca="1" si="221"/>
        <v>188.80604746885038</v>
      </c>
      <c r="M166" s="72">
        <f ca="1">VLOOKUP(G166,Coef!$C$2:$F$25,4)</f>
        <v>7</v>
      </c>
      <c r="N166" s="31">
        <f ca="1">VLOOKUP(F166,Coef!$C$4:$D$23,2)</f>
        <v>17</v>
      </c>
      <c r="O166" s="31">
        <f ca="1">MOD(VLOOKUP(H166,Coef!$C$2:$G$21,5)+MOD(E166+1,2)*15,20)</f>
        <v>15</v>
      </c>
      <c r="P166" s="31">
        <f ca="1">VLOOKUP(N166,Coef!$A$27:$B$46,2)</f>
        <v>5.34</v>
      </c>
      <c r="Q166" s="31">
        <f ca="1">VLOOKUP(N166,Coef!$A$27:$C$46,3)+O166/10-0.1</f>
        <v>5.4</v>
      </c>
      <c r="R166" s="31">
        <f ca="1">IF(Q166+0.1&lt;P166,Q166+2,Q166)</f>
        <v>5.4</v>
      </c>
      <c r="S166" s="72">
        <f ca="1">M166*100000+J166</f>
        <v>706255</v>
      </c>
      <c r="T166" s="72">
        <f ca="1">R166*1000000+K166</f>
        <v>5484718</v>
      </c>
      <c r="U166" s="72">
        <f ca="1">IF(N166&lt;11,T166-10000000,T166)</f>
        <v>5484718</v>
      </c>
      <c r="V166" s="72">
        <f ca="1">U166/(6366197.724*0.9996)</f>
        <v>0.86188224164337035</v>
      </c>
      <c r="W166" s="72">
        <f ca="1">(Coef!$J$9/(1+Coef!$J$8*(COS(V166))^2)^0.5)*Coef!$J$6</f>
        <v>6387917.4144926947</v>
      </c>
      <c r="X166" s="72">
        <f ca="1">6*E166-183</f>
        <v>9</v>
      </c>
      <c r="Y166" s="72">
        <f ca="1">(S166-500000)/W166</f>
        <v>3.2288300962071852E-2</v>
      </c>
      <c r="Z166" s="72">
        <f ca="1">SIN(2*V166)</f>
        <v>0.98832316731415082</v>
      </c>
      <c r="AA166" s="72">
        <f ca="1">Z166*(COS(V166))^2</f>
        <v>0.41886504797354873</v>
      </c>
      <c r="AB166" s="72">
        <f ca="1">V166+(Z166/2)</f>
        <v>1.3560438253004459</v>
      </c>
      <c r="AC166" s="72">
        <f ca="1">(3*AB166+AA166)/4</f>
        <v>1.1217491309687215</v>
      </c>
      <c r="AD166" s="72">
        <f ca="1">(5*AC166+AA166*(COS(V166))^2)/3</f>
        <v>1.9287554880149298</v>
      </c>
      <c r="AE166" s="72">
        <f ca="1">Coef!$J$6*Coef!$J$9*(V166-(Coef!$J$10*AB166)+(Coef!$J$11*AC166)-(Coef!$J$12*AD166))</f>
        <v>5469946.1958605954</v>
      </c>
      <c r="AF166" s="72">
        <f ca="1">(U166-AE166)/W166</f>
        <v>2.3124600994200049E-3</v>
      </c>
      <c r="AG166" s="72">
        <f ca="1">((Coef!$J$8*Y166^2)/2)*(COS(V166))^2</f>
        <v>1.4888913402059791E-6</v>
      </c>
      <c r="AH166" s="72">
        <f ca="1">Y166*(1-(AG166/3))</f>
        <v>3.2288284937481287E-2</v>
      </c>
      <c r="AI166" s="72">
        <f ca="1">AF166*(1-AG166)+V166</f>
        <v>0.86419469829978857</v>
      </c>
      <c r="AJ166" s="72">
        <f ca="1">(EXP(AH166)-EXP(-AH166))/2</f>
        <v>3.2293895498878955E-2</v>
      </c>
      <c r="AK166" s="72">
        <f ca="1">ATAN(AJ166/COS(AI166))</f>
        <v>4.96991335454708E-2</v>
      </c>
      <c r="AL166" s="72">
        <f ca="1">ATAN(COS(AK166)*TAN(AI166))</f>
        <v>0.86358453924740275</v>
      </c>
      <c r="AM166" s="72">
        <f ca="1">V166+(1+Coef!$J$8*(COS(V166))^2-(3/2)*Coef!$J$8*SIN(V166)*COS(V166)*(AL166-V166))*(AL166-V166)</f>
        <v>0.86358938703021448</v>
      </c>
      <c r="AN166" s="34" t="str">
        <f t="shared" ca="1" si="173"/>
        <v>32 706255 5484718 N</v>
      </c>
      <c r="AO166" s="33">
        <f t="shared" ca="1" si="174"/>
        <v>49.480027109121082</v>
      </c>
      <c r="AP166" s="33">
        <f t="shared" ca="1" si="175"/>
        <v>11.847550597612528</v>
      </c>
      <c r="AQ166" s="72">
        <v>285</v>
      </c>
      <c r="AR166" s="72">
        <v>810000</v>
      </c>
      <c r="AS166" s="72">
        <f t="shared" ca="1" si="222"/>
        <v>0.86358938703021437</v>
      </c>
      <c r="AT166" s="72">
        <f t="shared" ca="1" si="222"/>
        <v>0.20677876622496044</v>
      </c>
      <c r="AU166" s="72">
        <f t="shared" si="222"/>
        <v>4.9741883681838397</v>
      </c>
      <c r="AV166" s="72">
        <f t="array" aca="1" ref="AV166" ca="1">ATAN((1-f)*TAN(AS166))</f>
        <v>0.86193022549313558</v>
      </c>
      <c r="AW166" s="72">
        <f t="shared" ca="1" si="176"/>
        <v>1.352384334962079</v>
      </c>
      <c r="AX166" s="72">
        <f t="shared" ca="1" si="177"/>
        <v>-0.62879206432057033</v>
      </c>
      <c r="AY166" s="72">
        <f t="shared" ca="1" si="223"/>
        <v>4.0748381586153716E-3</v>
      </c>
      <c r="AZ166" s="72">
        <f t="shared" ca="1" si="178"/>
        <v>1.0166392722964607E-3</v>
      </c>
      <c r="BA166" s="72">
        <f t="shared" ca="1" si="179"/>
        <v>1.0010179325313369</v>
      </c>
      <c r="BB166" s="72">
        <f t="shared" ca="1" si="180"/>
        <v>1.0166388782640783E-3</v>
      </c>
      <c r="BC166" s="72">
        <f t="shared" ca="1" si="224"/>
        <v>0.12729398175448414</v>
      </c>
      <c r="BD166" s="75">
        <f t="shared" ca="1" si="181"/>
        <v>2.8320626516786422</v>
      </c>
      <c r="BE166" s="75">
        <f t="shared" ca="1" si="182"/>
        <v>-1.2302385720952856E-4</v>
      </c>
      <c r="BF166" s="75">
        <f t="shared" ca="1" si="225"/>
        <v>0.12717095789727462</v>
      </c>
      <c r="BG166" s="75">
        <f t="shared" ca="1" si="183"/>
        <v>2.8319396278214324</v>
      </c>
      <c r="BH166" s="75">
        <f t="shared" ca="1" si="184"/>
        <v>-1.2290076840153135E-4</v>
      </c>
      <c r="BI166" s="75">
        <f t="shared" ca="1" si="226"/>
        <v>0.12717108098608262</v>
      </c>
      <c r="BJ166" s="75">
        <f t="shared" ca="1" si="185"/>
        <v>2.8319397509102404</v>
      </c>
      <c r="BK166" s="75">
        <f t="shared" ca="1" si="186"/>
        <v>-1.2290089155253577E-4</v>
      </c>
      <c r="BL166" s="75">
        <f t="shared" ca="1" si="227"/>
        <v>0.12717108086293161</v>
      </c>
      <c r="BM166" s="72">
        <f t="array" aca="1" ref="BM166" ca="1">ATAN2((1-f)*SQRT(AX166^2+(SIN(AV166)*SIN(BL166)-COS(AV166)*COS(BL166)*COS(AU166))^2),SIN(AV166)*COS(BL166)+COS(AV166)*SIN(BL166)*COS(AU166))</f>
        <v>0.88731503009002866</v>
      </c>
      <c r="BN166" s="72">
        <f t="shared" ca="1" si="187"/>
        <v>-0.19483438829288885</v>
      </c>
      <c r="BO166" s="72">
        <f t="array" aca="1" ref="BO166" ca="1">f/16*(1-AX166^2)*(4+f*(4-3*(1-AX166^2)))</f>
        <v>5.0772321255536802E-4</v>
      </c>
      <c r="BP166" s="72">
        <f t="array" aca="1" ref="BP166" ca="1">BN166-(1-BO166)*f*AX166*(BL166+BO166*SIN(BL166)*(COS(BJ166)+BO166*COS(BL166)*(-1+2*COS(BJ166)^2)))</f>
        <v>-0.19456654888420252</v>
      </c>
      <c r="BQ166" s="72">
        <f t="shared" ca="1" si="188"/>
        <v>1.2212217340757919E-2</v>
      </c>
      <c r="BR166" s="13">
        <f t="shared" ca="1" si="189"/>
        <v>50.839406322682287</v>
      </c>
      <c r="BS166" s="13">
        <f t="shared" ca="1" si="190"/>
        <v>0.69970851212190632</v>
      </c>
      <c r="BT166" s="15">
        <f t="shared" ca="1" si="191"/>
        <v>31</v>
      </c>
      <c r="BU166" s="15">
        <f t="shared" ca="1" si="192"/>
        <v>3</v>
      </c>
      <c r="BV166" s="15">
        <f t="shared" ca="1" si="171"/>
        <v>0.88731503009002854</v>
      </c>
      <c r="BW166" s="15">
        <f t="shared" ca="1" si="171"/>
        <v>1.2212217340757919E-2</v>
      </c>
      <c r="BX166" s="15">
        <f t="shared" ca="1" si="193"/>
        <v>5.2359877559829883E-2</v>
      </c>
      <c r="BY166" s="15">
        <f t="shared" ca="1" si="194"/>
        <v>0.6314961695926028</v>
      </c>
      <c r="BZ166" s="16">
        <f t="shared" ca="1" si="195"/>
        <v>2.6876264964206978E-3</v>
      </c>
      <c r="CA166" s="15">
        <f t="shared" ca="1" si="196"/>
        <v>6391011.0634799013</v>
      </c>
      <c r="CB166" s="15">
        <f t="shared" ca="1" si="197"/>
        <v>1.2278443378795842</v>
      </c>
      <c r="CC166" s="15">
        <f t="shared" ca="1" si="198"/>
        <v>1.5076017180629546</v>
      </c>
      <c r="CD166" s="17">
        <f t="shared" ca="1" si="199"/>
        <v>0</v>
      </c>
      <c r="CE166" s="15">
        <f t="shared" ca="1" si="200"/>
        <v>-4.0147660219071964E-2</v>
      </c>
      <c r="CF166" s="16">
        <f t="shared" ca="1" si="201"/>
        <v>-0.50491409156653388</v>
      </c>
      <c r="CG166" s="15">
        <f t="shared" ca="1" si="202"/>
        <v>3.5166158137495689</v>
      </c>
      <c r="CH166" s="15">
        <f t="shared" ca="1" si="203"/>
        <v>-19.591332735113031</v>
      </c>
      <c r="CI166" s="15">
        <f t="shared" ca="1" si="204"/>
        <v>-24.779494760071472</v>
      </c>
      <c r="CJ166" s="15">
        <f t="shared" ca="1" si="205"/>
        <v>-257.72532871104215</v>
      </c>
      <c r="CK166" s="15">
        <f t="shared" ca="1" si="206"/>
        <v>-2074.410940381219</v>
      </c>
      <c r="CL166" s="15">
        <f t="shared" ca="1" si="207"/>
        <v>-162023.12652481013</v>
      </c>
      <c r="CM166" s="15">
        <f t="shared" ca="1" si="208"/>
        <v>5636742.6727762194</v>
      </c>
      <c r="CN166" s="15">
        <f t="shared" ca="1" si="209"/>
        <v>338041.68272579979</v>
      </c>
      <c r="CO166" s="15">
        <f t="shared" ca="1" si="210"/>
        <v>5634487.9757071091</v>
      </c>
      <c r="CP166" s="15" t="str">
        <f ca="1">VLOOKUP(_xlfn.FLOOR.MATH(BR166/8+11),Coef!$B$4:$C$23,2)</f>
        <v>U</v>
      </c>
      <c r="CQ166" s="15">
        <f ca="1">_xlfn.FLOOR.MATH(CN166/100000)</f>
        <v>3</v>
      </c>
      <c r="CR166" s="15" t="str">
        <f ca="1">VLOOKUP(MOD(BT166-1,3)*8+CQ166,Coef!$A$2:$C$25,3)</f>
        <v>C</v>
      </c>
      <c r="CS166" s="15">
        <f ca="1">(MOD(_xlfn.FLOOR.MATH(CO166/100000),20))</f>
        <v>16</v>
      </c>
      <c r="CT166" s="15" t="str">
        <f ca="1">VLOOKUP(MOD(MOD(BT166+1,2)*5+CS166,20)+1,Coef!$A$2:$C$21,3)</f>
        <v>S</v>
      </c>
      <c r="CU166" s="15"/>
      <c r="CV166" s="15" t="str">
        <f t="shared" ca="1" si="172"/>
        <v>38041</v>
      </c>
      <c r="CW166" s="15" t="str">
        <f t="shared" ca="1" si="172"/>
        <v>34487</v>
      </c>
      <c r="CX166" s="18" t="str">
        <f t="shared" ca="1" si="211"/>
        <v>338041 mE 5634487 mN 31 N</v>
      </c>
      <c r="CY166" s="15" t="str">
        <f t="shared" ca="1" si="212"/>
        <v>31UCS3804134487</v>
      </c>
    </row>
    <row r="167" spans="2:103">
      <c r="B167" s="38" t="s">
        <v>1059</v>
      </c>
      <c r="C167" s="72" t="str">
        <f t="shared" si="213"/>
        <v>32UQV0632185738</v>
      </c>
      <c r="D167" s="72">
        <f t="array" aca="1" ref="D167" ca="1">MATCH(TRUE,ISERROR(VALUE(MID(C167,ROW(INDIRECT("1:"&amp;LEN(C167))),1))),0)</f>
        <v>3</v>
      </c>
      <c r="E167" s="72">
        <f t="shared" ca="1" si="214"/>
        <v>32</v>
      </c>
      <c r="F167" s="72" t="str">
        <f t="shared" ca="1" si="215"/>
        <v>U</v>
      </c>
      <c r="G167" s="72" t="str">
        <f t="shared" ca="1" si="216"/>
        <v>Q</v>
      </c>
      <c r="H167" s="72" t="str">
        <f t="shared" ca="1" si="217"/>
        <v>V</v>
      </c>
      <c r="I167" s="72">
        <f t="shared" ca="1" si="218"/>
        <v>10</v>
      </c>
      <c r="J167" s="72">
        <f t="shared" ca="1" si="219"/>
        <v>6321</v>
      </c>
      <c r="K167" s="72">
        <f t="shared" ca="1" si="220"/>
        <v>85738</v>
      </c>
      <c r="L167" s="72">
        <f t="shared" ca="1" si="221"/>
        <v>188.80604746885038</v>
      </c>
      <c r="M167" s="72">
        <f ca="1">VLOOKUP(G167,Coef!$C$2:$F$25,4)</f>
        <v>7</v>
      </c>
      <c r="N167" s="31">
        <f ca="1">VLOOKUP(F167,Coef!$C$4:$D$23,2)</f>
        <v>17</v>
      </c>
      <c r="O167" s="31">
        <f ca="1">MOD(VLOOKUP(H167,Coef!$C$2:$G$21,5)+MOD(E167+1,2)*15,20)</f>
        <v>15</v>
      </c>
      <c r="P167" s="31">
        <f ca="1">VLOOKUP(N167,Coef!$A$27:$B$46,2)</f>
        <v>5.34</v>
      </c>
      <c r="Q167" s="31">
        <f ca="1">VLOOKUP(N167,Coef!$A$27:$C$46,3)+O167/10-0.1</f>
        <v>5.4</v>
      </c>
      <c r="R167" s="31">
        <f ca="1">IF(Q167+0.1&lt;P167,Q167+2,Q167)</f>
        <v>5.4</v>
      </c>
      <c r="S167" s="72">
        <f ca="1">M167*100000+J167</f>
        <v>706321</v>
      </c>
      <c r="T167" s="72">
        <f ca="1">R167*1000000+K167</f>
        <v>5485738</v>
      </c>
      <c r="U167" s="72">
        <f ca="1">IF(N167&lt;11,T167-10000000,T167)</f>
        <v>5485738</v>
      </c>
      <c r="V167" s="72">
        <f ca="1">U167/(6366197.724*0.9996)</f>
        <v>0.86204252698283101</v>
      </c>
      <c r="W167" s="72">
        <f ca="1">(Coef!$J$9/(1+Coef!$J$8*(COS(V167))^2)^0.5)*Coef!$J$6</f>
        <v>6387920.8146612393</v>
      </c>
      <c r="X167" s="72">
        <f ca="1">6*E167-183</f>
        <v>9</v>
      </c>
      <c r="Y167" s="72">
        <f ca="1">(S167-500000)/W167</f>
        <v>3.2298615775959882E-2</v>
      </c>
      <c r="Z167" s="72">
        <f ca="1">SIN(2*V167)</f>
        <v>0.98827427044143779</v>
      </c>
      <c r="AA167" s="72">
        <f ca="1">Z167*(COS(V167))^2</f>
        <v>0.41868777247504108</v>
      </c>
      <c r="AB167" s="72">
        <f ca="1">V167+(Z167/2)</f>
        <v>1.3561796622035498</v>
      </c>
      <c r="AC167" s="72">
        <f ca="1">(3*AB167+AA167)/4</f>
        <v>1.1218066897714225</v>
      </c>
      <c r="AD167" s="72">
        <f ca="1">(5*AC167+AA167*(COS(V167))^2)/3</f>
        <v>1.9288042673338224</v>
      </c>
      <c r="AE167" s="72">
        <f ca="1">Coef!$J$6*Coef!$J$9*(V167-(Coef!$J$10*AB167)+(Coef!$J$11*AC167)-(Coef!$J$12*AD167))</f>
        <v>5470967.169988852</v>
      </c>
      <c r="AF167" s="72">
        <f ca="1">(U167-AE167)/W167</f>
        <v>2.3123063731858933E-3</v>
      </c>
      <c r="AG167" s="72">
        <f ca="1">((Coef!$J$8*Y167^2)/2)*(COS(V167))^2</f>
        <v>1.4892859123123739E-6</v>
      </c>
      <c r="AH167" s="72">
        <f ca="1">Y167*(1-(AG167/3))</f>
        <v>3.2298599742002061E-2</v>
      </c>
      <c r="AI167" s="72">
        <f ca="1">AF167*(1-AG167)+V167</f>
        <v>0.86435482991233159</v>
      </c>
      <c r="AJ167" s="72">
        <f ca="1">(EXP(AH167)-EXP(-AH167))/2</f>
        <v>3.2304215682348758E-2</v>
      </c>
      <c r="AK167" s="72">
        <f ca="1">ATAN(AJ167/COS(AI167))</f>
        <v>4.9724302712760474E-2</v>
      </c>
      <c r="AL167" s="72">
        <f ca="1">ATAN(COS(AK167)*TAN(AI167))</f>
        <v>0.86374408337854469</v>
      </c>
      <c r="AM167" s="72">
        <f ca="1">V167+(1+Coef!$J$8*(COS(V167))^2-(3/2)*Coef!$J$8*SIN(V167)*COS(V167)*(AL167-V167))*(AL167-V167)</f>
        <v>0.86374892724098273</v>
      </c>
      <c r="AN167" s="34" t="str">
        <f t="shared" ca="1" si="173"/>
        <v>32 706321 5485738 N</v>
      </c>
      <c r="AO167" s="33">
        <f t="shared" ca="1" si="174"/>
        <v>49.489168089860733</v>
      </c>
      <c r="AP167" s="33">
        <f t="shared" ca="1" si="175"/>
        <v>11.848992684672085</v>
      </c>
      <c r="AQ167" s="72">
        <v>285</v>
      </c>
      <c r="AR167" s="72">
        <v>810000</v>
      </c>
      <c r="AS167" s="72">
        <f t="shared" ca="1" si="222"/>
        <v>0.86374892724098273</v>
      </c>
      <c r="AT167" s="72">
        <f t="shared" ca="1" si="222"/>
        <v>0.20680393539225012</v>
      </c>
      <c r="AU167" s="72">
        <f t="shared" si="222"/>
        <v>4.9741883681838397</v>
      </c>
      <c r="AV167" s="72">
        <f t="array" aca="1" ref="AV167" ca="1">ATAN((1-f)*TAN(AS167))</f>
        <v>0.86208984838126312</v>
      </c>
      <c r="AW167" s="72">
        <f t="shared" ca="1" si="176"/>
        <v>1.3524526561866825</v>
      </c>
      <c r="AX167" s="72">
        <f t="shared" ca="1" si="177"/>
        <v>-0.628675015257259</v>
      </c>
      <c r="AY167" s="72">
        <f t="shared" ca="1" si="223"/>
        <v>4.0758301137604862E-3</v>
      </c>
      <c r="AZ167" s="72">
        <f t="shared" ca="1" si="178"/>
        <v>1.0168862542921653E-3</v>
      </c>
      <c r="BA167" s="72">
        <f t="shared" ca="1" si="179"/>
        <v>1.0010181801420965</v>
      </c>
      <c r="BB167" s="72">
        <f t="shared" ca="1" si="180"/>
        <v>1.0168858599725347E-3</v>
      </c>
      <c r="BC167" s="72">
        <f t="shared" ca="1" si="224"/>
        <v>0.12729395026718437</v>
      </c>
      <c r="BD167" s="75">
        <f t="shared" ca="1" si="181"/>
        <v>2.8321992626405494</v>
      </c>
      <c r="BE167" s="75">
        <f t="shared" ca="1" si="182"/>
        <v>-1.2305911084579249E-4</v>
      </c>
      <c r="BF167" s="75">
        <f t="shared" ca="1" si="225"/>
        <v>0.12717089115633859</v>
      </c>
      <c r="BG167" s="75">
        <f t="shared" ca="1" si="183"/>
        <v>2.8320762035297036</v>
      </c>
      <c r="BH167" s="75">
        <f t="shared" ca="1" si="184"/>
        <v>-1.2293595373246788E-4</v>
      </c>
      <c r="BI167" s="75">
        <f t="shared" ca="1" si="226"/>
        <v>0.1271710143134519</v>
      </c>
      <c r="BJ167" s="75">
        <f t="shared" ca="1" si="185"/>
        <v>2.832076326686817</v>
      </c>
      <c r="BK167" s="75">
        <f t="shared" ca="1" si="186"/>
        <v>-1.2293607698487212E-4</v>
      </c>
      <c r="BL167" s="75">
        <f t="shared" ca="1" si="227"/>
        <v>0.12717101419019949</v>
      </c>
      <c r="BM167" s="72">
        <f t="array" aca="1" ref="BM167" ca="1">ATAN2((1-f)*SQRT(AX167^2+(SIN(AV167)*SIN(BL167)-COS(AV167)*COS(BL167)*COS(AU167))^2),SIN(AV167)*COS(BL167)+COS(AV167)*SIN(BL167)*COS(AU167))</f>
        <v>0.88747151917029476</v>
      </c>
      <c r="BN167" s="72">
        <f t="shared" ca="1" si="187"/>
        <v>-0.19487211087409359</v>
      </c>
      <c r="BO167" s="72">
        <f t="array" aca="1" ref="BO167" ca="1">f/16*(1-AX167^2)*(4+f*(4-3*(1-AX167^2)))</f>
        <v>5.078466221544606E-4</v>
      </c>
      <c r="BP167" s="72">
        <f t="array" aca="1" ref="BP167" ca="1">BN167-(1-BO167)*f*AX167*(BL167+BO167*SIN(BL167)*(COS(BJ167)+BO167*COS(BL167)*(-1+2*COS(BJ167)^2)))</f>
        <v>-0.19460432153394161</v>
      </c>
      <c r="BQ167" s="72">
        <f t="shared" ca="1" si="188"/>
        <v>1.2199613858308506E-2</v>
      </c>
      <c r="BR167" s="13">
        <f t="shared" ca="1" si="189"/>
        <v>50.84837248652142</v>
      </c>
      <c r="BS167" s="13">
        <f t="shared" ca="1" si="190"/>
        <v>0.69898638577038763</v>
      </c>
      <c r="BT167" s="15">
        <f t="shared" ca="1" si="191"/>
        <v>31</v>
      </c>
      <c r="BU167" s="15">
        <f t="shared" ca="1" si="192"/>
        <v>3</v>
      </c>
      <c r="BV167" s="15">
        <f t="shared" ca="1" si="171"/>
        <v>0.88747151917029465</v>
      </c>
      <c r="BW167" s="15">
        <f t="shared" ca="1" si="171"/>
        <v>1.2199613858308506E-2</v>
      </c>
      <c r="BX167" s="15">
        <f t="shared" ca="1" si="193"/>
        <v>5.2359877559829883E-2</v>
      </c>
      <c r="BY167" s="15">
        <f t="shared" ca="1" si="194"/>
        <v>0.63137482351481888</v>
      </c>
      <c r="BZ167" s="16">
        <f t="shared" ca="1" si="195"/>
        <v>2.6865937059927787E-3</v>
      </c>
      <c r="CA167" s="15">
        <f t="shared" ca="1" si="196"/>
        <v>6391014.3549238043</v>
      </c>
      <c r="CB167" s="15">
        <f t="shared" ca="1" si="197"/>
        <v>1.2282368255835696</v>
      </c>
      <c r="CC167" s="15">
        <f t="shared" ca="1" si="198"/>
        <v>1.508565699719604</v>
      </c>
      <c r="CD167" s="17">
        <f t="shared" ca="1" si="199"/>
        <v>0</v>
      </c>
      <c r="CE167" s="15">
        <f t="shared" ca="1" si="200"/>
        <v>-4.0160263701521377E-2</v>
      </c>
      <c r="CF167" s="16">
        <f t="shared" ca="1" si="201"/>
        <v>-0.50587910601361119</v>
      </c>
      <c r="CG167" s="15">
        <f t="shared" ca="1" si="202"/>
        <v>3.5156425147772952</v>
      </c>
      <c r="CH167" s="15">
        <f t="shared" ca="1" si="203"/>
        <v>-19.605731432089765</v>
      </c>
      <c r="CI167" s="15">
        <f t="shared" ca="1" si="204"/>
        <v>-24.833117840349765</v>
      </c>
      <c r="CJ167" s="15">
        <f t="shared" ca="1" si="205"/>
        <v>-257.67320524140678</v>
      </c>
      <c r="CK167" s="15">
        <f t="shared" ca="1" si="206"/>
        <v>-2075.8376756885432</v>
      </c>
      <c r="CL167" s="15">
        <f t="shared" ca="1" si="207"/>
        <v>-162042.91113503164</v>
      </c>
      <c r="CM167" s="15">
        <f t="shared" ca="1" si="208"/>
        <v>5637741.5381051358</v>
      </c>
      <c r="CN167" s="15">
        <f t="shared" ca="1" si="209"/>
        <v>338021.90602942236</v>
      </c>
      <c r="CO167" s="15">
        <f t="shared" ca="1" si="210"/>
        <v>5635486.4414898939</v>
      </c>
      <c r="CP167" s="15" t="str">
        <f ca="1">VLOOKUP(_xlfn.FLOOR.MATH(BR167/8+11),Coef!$B$4:$C$23,2)</f>
        <v>U</v>
      </c>
      <c r="CQ167" s="15">
        <f ca="1">_xlfn.FLOOR.MATH(CN167/100000)</f>
        <v>3</v>
      </c>
      <c r="CR167" s="15" t="str">
        <f ca="1">VLOOKUP(MOD(BT167-1,3)*8+CQ167,Coef!$A$2:$C$25,3)</f>
        <v>C</v>
      </c>
      <c r="CS167" s="15">
        <f ca="1">(MOD(_xlfn.FLOOR.MATH(CO167/100000),20))</f>
        <v>16</v>
      </c>
      <c r="CT167" s="15" t="str">
        <f ca="1">VLOOKUP(MOD(MOD(BT167+1,2)*5+CS167,20)+1,Coef!$A$2:$C$21,3)</f>
        <v>S</v>
      </c>
      <c r="CU167" s="15"/>
      <c r="CV167" s="15" t="str">
        <f t="shared" ca="1" si="172"/>
        <v>38021</v>
      </c>
      <c r="CW167" s="15" t="str">
        <f t="shared" ca="1" si="172"/>
        <v>35486</v>
      </c>
      <c r="CX167" s="18" t="str">
        <f t="shared" ca="1" si="211"/>
        <v>338021 mE 5635486 mN 31 N</v>
      </c>
      <c r="CY167" s="15" t="str">
        <f t="shared" ca="1" si="212"/>
        <v>31UCS3802135486</v>
      </c>
    </row>
    <row r="168" spans="2:103">
      <c r="B168" s="38"/>
      <c r="C168" s="72" t="str">
        <f t="shared" si="213"/>
        <v/>
      </c>
      <c r="D168" s="72" t="e">
        <f t="array" aca="1" ref="D168" ca="1">MATCH(TRUE,ISERROR(VALUE(MID(C168,ROW(INDIRECT("1:"&amp;LEN(C168))),1))),0)</f>
        <v>#N/A</v>
      </c>
      <c r="E168" s="72" t="e">
        <f t="shared" ca="1" si="214"/>
        <v>#N/A</v>
      </c>
      <c r="F168" s="72" t="e">
        <f t="shared" ca="1" si="215"/>
        <v>#N/A</v>
      </c>
      <c r="G168" s="72" t="e">
        <f t="shared" ca="1" si="216"/>
        <v>#N/A</v>
      </c>
      <c r="H168" s="72" t="e">
        <f t="shared" ca="1" si="217"/>
        <v>#N/A</v>
      </c>
      <c r="I168" s="72" t="e">
        <f t="shared" ca="1" si="218"/>
        <v>#N/A</v>
      </c>
      <c r="J168" s="72" t="e">
        <f t="shared" ca="1" si="219"/>
        <v>#N/A</v>
      </c>
      <c r="K168" s="72" t="e">
        <f t="shared" ca="1" si="220"/>
        <v>#N/A</v>
      </c>
      <c r="L168" s="72" t="e">
        <f t="shared" ca="1" si="221"/>
        <v>#N/A</v>
      </c>
      <c r="M168" s="72" t="e">
        <f ca="1">VLOOKUP(G168,Coef!$C$2:$F$25,4)</f>
        <v>#N/A</v>
      </c>
      <c r="N168" s="31" t="e">
        <f ca="1">VLOOKUP(F168,Coef!$C$4:$D$23,2)</f>
        <v>#N/A</v>
      </c>
      <c r="O168" s="31" t="e">
        <f ca="1">MOD(VLOOKUP(H168,Coef!$C$2:$G$21,5)+MOD(E168+1,2)*15,20)</f>
        <v>#N/A</v>
      </c>
      <c r="P168" s="31" t="e">
        <f ca="1">VLOOKUP(N168,Coef!$A$27:$B$46,2)</f>
        <v>#N/A</v>
      </c>
      <c r="Q168" s="31" t="e">
        <f ca="1">VLOOKUP(N168,Coef!$A$27:$C$46,3)+O168/10-0.1</f>
        <v>#N/A</v>
      </c>
      <c r="R168" s="31" t="e">
        <f ca="1">IF(Q168+0.1&lt;P168,Q168+2,Q168)</f>
        <v>#N/A</v>
      </c>
      <c r="S168" s="72" t="e">
        <f ca="1">M168*100000+J168</f>
        <v>#N/A</v>
      </c>
      <c r="T168" s="72" t="e">
        <f ca="1">R168*1000000+K168</f>
        <v>#N/A</v>
      </c>
      <c r="U168" s="72" t="e">
        <f ca="1">IF(N168&lt;11,T168-10000000,T168)</f>
        <v>#N/A</v>
      </c>
      <c r="V168" s="72" t="e">
        <f ca="1">U168/(6366197.724*0.9996)</f>
        <v>#N/A</v>
      </c>
      <c r="W168" s="72" t="e">
        <f ca="1">(Coef!$J$9/(1+Coef!$J$8*(COS(V168))^2)^0.5)*Coef!$J$6</f>
        <v>#N/A</v>
      </c>
      <c r="X168" s="72" t="e">
        <f ca="1">6*E168-183</f>
        <v>#N/A</v>
      </c>
      <c r="Y168" s="72" t="e">
        <f ca="1">(S168-500000)/W168</f>
        <v>#N/A</v>
      </c>
      <c r="Z168" s="72" t="e">
        <f ca="1">SIN(2*V168)</f>
        <v>#N/A</v>
      </c>
      <c r="AA168" s="72" t="e">
        <f ca="1">Z168*(COS(V168))^2</f>
        <v>#N/A</v>
      </c>
      <c r="AB168" s="72" t="e">
        <f ca="1">V168+(Z168/2)</f>
        <v>#N/A</v>
      </c>
      <c r="AC168" s="72" t="e">
        <f ca="1">(3*AB168+AA168)/4</f>
        <v>#N/A</v>
      </c>
      <c r="AD168" s="72" t="e">
        <f ca="1">(5*AC168+AA168*(COS(V168))^2)/3</f>
        <v>#N/A</v>
      </c>
      <c r="AE168" s="72" t="e">
        <f ca="1">Coef!$J$6*Coef!$J$9*(V168-(Coef!$J$10*AB168)+(Coef!$J$11*AC168)-(Coef!$J$12*AD168))</f>
        <v>#N/A</v>
      </c>
      <c r="AF168" s="72" t="e">
        <f ca="1">(U168-AE168)/W168</f>
        <v>#N/A</v>
      </c>
      <c r="AG168" s="72" t="e">
        <f ca="1">((Coef!$J$8*Y168^2)/2)*(COS(V168))^2</f>
        <v>#N/A</v>
      </c>
      <c r="AH168" s="72" t="e">
        <f ca="1">Y168*(1-(AG168/3))</f>
        <v>#N/A</v>
      </c>
      <c r="AI168" s="72" t="e">
        <f ca="1">AF168*(1-AG168)+V168</f>
        <v>#N/A</v>
      </c>
      <c r="AJ168" s="72" t="e">
        <f ca="1">(EXP(AH168)-EXP(-AH168))/2</f>
        <v>#N/A</v>
      </c>
      <c r="AK168" s="72" t="e">
        <f ca="1">ATAN(AJ168/COS(AI168))</f>
        <v>#N/A</v>
      </c>
      <c r="AL168" s="72" t="e">
        <f ca="1">ATAN(COS(AK168)*TAN(AI168))</f>
        <v>#N/A</v>
      </c>
      <c r="AM168" s="72" t="e">
        <f ca="1">V168+(1+Coef!$J$8*(COS(V168))^2-(3/2)*Coef!$J$8*SIN(V168)*COS(V168)*(AL168-V168))*(AL168-V168)</f>
        <v>#N/A</v>
      </c>
      <c r="AN168" s="34" t="e">
        <f t="shared" ca="1" si="173"/>
        <v>#N/A</v>
      </c>
      <c r="AO168" s="33" t="e">
        <f t="shared" ca="1" si="174"/>
        <v>#N/A</v>
      </c>
      <c r="AP168" s="33" t="e">
        <f t="shared" ca="1" si="175"/>
        <v>#N/A</v>
      </c>
      <c r="AQ168" s="72">
        <v>285</v>
      </c>
      <c r="AR168" s="72">
        <v>810000</v>
      </c>
      <c r="AS168" s="72" t="e">
        <f t="shared" ca="1" si="222"/>
        <v>#N/A</v>
      </c>
      <c r="AT168" s="72" t="e">
        <f t="shared" ca="1" si="222"/>
        <v>#N/A</v>
      </c>
      <c r="AU168" s="72">
        <f t="shared" si="222"/>
        <v>4.9741883681838397</v>
      </c>
      <c r="AV168" s="72" t="e">
        <f t="array" aca="1" ref="AV168" ca="1">ATAN((1-f)*TAN(AS168))</f>
        <v>#N/A</v>
      </c>
      <c r="AW168" s="72" t="e">
        <f t="shared" ca="1" si="176"/>
        <v>#N/A</v>
      </c>
      <c r="AX168" s="72" t="e">
        <f t="shared" ca="1" si="177"/>
        <v>#N/A</v>
      </c>
      <c r="AY168" s="72" t="e">
        <f t="shared" ca="1" si="223"/>
        <v>#N/A</v>
      </c>
      <c r="AZ168" s="72" t="e">
        <f t="shared" ca="1" si="178"/>
        <v>#N/A</v>
      </c>
      <c r="BA168" s="72" t="e">
        <f t="shared" ca="1" si="179"/>
        <v>#N/A</v>
      </c>
      <c r="BB168" s="72" t="e">
        <f t="shared" ca="1" si="180"/>
        <v>#N/A</v>
      </c>
      <c r="BC168" s="72" t="e">
        <f t="shared" ca="1" si="224"/>
        <v>#N/A</v>
      </c>
      <c r="BD168" s="75" t="e">
        <f t="shared" ca="1" si="181"/>
        <v>#N/A</v>
      </c>
      <c r="BE168" s="75" t="e">
        <f t="shared" ca="1" si="182"/>
        <v>#N/A</v>
      </c>
      <c r="BF168" s="75" t="e">
        <f t="shared" ca="1" si="225"/>
        <v>#N/A</v>
      </c>
      <c r="BG168" s="75" t="e">
        <f t="shared" ca="1" si="183"/>
        <v>#N/A</v>
      </c>
      <c r="BH168" s="75" t="e">
        <f t="shared" ca="1" si="184"/>
        <v>#N/A</v>
      </c>
      <c r="BI168" s="75" t="e">
        <f t="shared" ca="1" si="226"/>
        <v>#N/A</v>
      </c>
      <c r="BJ168" s="75" t="e">
        <f t="shared" ca="1" si="185"/>
        <v>#N/A</v>
      </c>
      <c r="BK168" s="75" t="e">
        <f t="shared" ca="1" si="186"/>
        <v>#N/A</v>
      </c>
      <c r="BL168" s="75" t="e">
        <f t="shared" ca="1" si="227"/>
        <v>#N/A</v>
      </c>
      <c r="BM168" s="72" t="e">
        <f t="array" aca="1" ref="BM168" ca="1">ATAN2((1-f)*SQRT(AX168^2+(SIN(AV168)*SIN(BL168)-COS(AV168)*COS(BL168)*COS(AU168))^2),SIN(AV168)*COS(BL168)+COS(AV168)*SIN(BL168)*COS(AU168))</f>
        <v>#N/A</v>
      </c>
      <c r="BN168" s="72" t="e">
        <f t="shared" ca="1" si="187"/>
        <v>#N/A</v>
      </c>
      <c r="BO168" s="72" t="e">
        <f t="array" aca="1" ref="BO168" ca="1">f/16*(1-AX168^2)*(4+f*(4-3*(1-AX168^2)))</f>
        <v>#N/A</v>
      </c>
      <c r="BP168" s="72" t="e">
        <f t="array" aca="1" ref="BP168" ca="1">BN168-(1-BO168)*f*AX168*(BL168+BO168*SIN(BL168)*(COS(BJ168)+BO168*COS(BL168)*(-1+2*COS(BJ168)^2)))</f>
        <v>#N/A</v>
      </c>
      <c r="BQ168" s="72" t="e">
        <f t="shared" ca="1" si="188"/>
        <v>#N/A</v>
      </c>
      <c r="BR168" s="13" t="e">
        <f t="shared" ca="1" si="189"/>
        <v>#N/A</v>
      </c>
      <c r="BS168" s="13" t="e">
        <f t="shared" ca="1" si="190"/>
        <v>#N/A</v>
      </c>
      <c r="BT168" s="15" t="e">
        <f t="shared" ca="1" si="191"/>
        <v>#N/A</v>
      </c>
      <c r="BU168" s="15" t="e">
        <f t="shared" ca="1" si="192"/>
        <v>#N/A</v>
      </c>
      <c r="BV168" s="15" t="e">
        <f t="shared" ca="1" si="171"/>
        <v>#N/A</v>
      </c>
      <c r="BW168" s="15" t="e">
        <f t="shared" ca="1" si="171"/>
        <v>#N/A</v>
      </c>
      <c r="BX168" s="15" t="e">
        <f t="shared" ca="1" si="193"/>
        <v>#N/A</v>
      </c>
      <c r="BY168" s="15" t="e">
        <f t="shared" ca="1" si="194"/>
        <v>#N/A</v>
      </c>
      <c r="BZ168" s="16" t="e">
        <f t="shared" ca="1" si="195"/>
        <v>#N/A</v>
      </c>
      <c r="CA168" s="15" t="e">
        <f t="shared" ca="1" si="196"/>
        <v>#N/A</v>
      </c>
      <c r="CB168" s="15" t="e">
        <f t="shared" ca="1" si="197"/>
        <v>#N/A</v>
      </c>
      <c r="CC168" s="15" t="e">
        <f t="shared" ca="1" si="198"/>
        <v>#N/A</v>
      </c>
      <c r="CD168" s="17" t="e">
        <f t="shared" ca="1" si="199"/>
        <v>#N/A</v>
      </c>
      <c r="CE168" s="15" t="e">
        <f t="shared" ca="1" si="200"/>
        <v>#N/A</v>
      </c>
      <c r="CF168" s="16" t="e">
        <f t="shared" ca="1" si="201"/>
        <v>#N/A</v>
      </c>
      <c r="CG168" s="15" t="e">
        <f t="shared" ca="1" si="202"/>
        <v>#N/A</v>
      </c>
      <c r="CH168" s="15" t="e">
        <f t="shared" ca="1" si="203"/>
        <v>#N/A</v>
      </c>
      <c r="CI168" s="15" t="e">
        <f t="shared" ca="1" si="204"/>
        <v>#N/A</v>
      </c>
      <c r="CJ168" s="15" t="e">
        <f t="shared" ca="1" si="205"/>
        <v>#N/A</v>
      </c>
      <c r="CK168" s="15" t="e">
        <f t="shared" ca="1" si="206"/>
        <v>#N/A</v>
      </c>
      <c r="CL168" s="15" t="e">
        <f t="shared" ca="1" si="207"/>
        <v>#N/A</v>
      </c>
      <c r="CM168" s="15" t="e">
        <f t="shared" ca="1" si="208"/>
        <v>#N/A</v>
      </c>
      <c r="CN168" s="15" t="e">
        <f t="shared" ca="1" si="209"/>
        <v>#N/A</v>
      </c>
      <c r="CO168" s="15" t="e">
        <f t="shared" ca="1" si="210"/>
        <v>#N/A</v>
      </c>
      <c r="CP168" s="15" t="e">
        <f ca="1">VLOOKUP(_xlfn.FLOOR.MATH(BR168/8+11),Coef!$B$4:$C$23,2)</f>
        <v>#N/A</v>
      </c>
      <c r="CQ168" s="15" t="e">
        <f ca="1">_xlfn.FLOOR.MATH(CN168/100000)</f>
        <v>#N/A</v>
      </c>
      <c r="CR168" s="15" t="e">
        <f ca="1">VLOOKUP(MOD(BT168-1,3)*8+CQ168,Coef!$A$2:$C$25,3)</f>
        <v>#N/A</v>
      </c>
      <c r="CS168" s="15" t="e">
        <f ca="1">(MOD(_xlfn.FLOOR.MATH(CO168/100000),20))</f>
        <v>#N/A</v>
      </c>
      <c r="CT168" s="15" t="e">
        <f ca="1">VLOOKUP(MOD(MOD(BT168+1,2)*5+CS168,20)+1,Coef!$A$2:$C$21,3)</f>
        <v>#N/A</v>
      </c>
      <c r="CU168" s="15"/>
      <c r="CV168" s="15" t="e">
        <f t="shared" ca="1" si="172"/>
        <v>#N/A</v>
      </c>
      <c r="CW168" s="15" t="e">
        <f t="shared" ca="1" si="172"/>
        <v>#N/A</v>
      </c>
      <c r="CX168" s="18" t="e">
        <f t="shared" ca="1" si="211"/>
        <v>#N/A</v>
      </c>
      <c r="CY168" s="15" t="e">
        <f t="shared" ca="1" si="212"/>
        <v>#N/A</v>
      </c>
    </row>
    <row r="169" spans="2:103">
      <c r="B169" s="38" t="s">
        <v>1060</v>
      </c>
      <c r="C169" s="72" t="str">
        <f t="shared" si="213"/>
        <v>33UTQ8425279798</v>
      </c>
      <c r="D169" s="72">
        <f t="array" aca="1" ref="D169" ca="1">MATCH(TRUE,ISERROR(VALUE(MID(C169,ROW(INDIRECT("1:"&amp;LEN(C169))),1))),0)</f>
        <v>3</v>
      </c>
      <c r="E169" s="72">
        <f t="shared" ca="1" si="214"/>
        <v>33</v>
      </c>
      <c r="F169" s="72" t="str">
        <f t="shared" ca="1" si="215"/>
        <v>U</v>
      </c>
      <c r="G169" s="72" t="str">
        <f t="shared" ca="1" si="216"/>
        <v>T</v>
      </c>
      <c r="H169" s="72" t="str">
        <f t="shared" ca="1" si="217"/>
        <v>Q</v>
      </c>
      <c r="I169" s="72">
        <f t="shared" ca="1" si="218"/>
        <v>10</v>
      </c>
      <c r="J169" s="72">
        <f t="shared" ca="1" si="219"/>
        <v>84252</v>
      </c>
      <c r="K169" s="72">
        <f t="shared" ca="1" si="220"/>
        <v>79798</v>
      </c>
      <c r="L169" s="72">
        <f t="shared" ca="1" si="221"/>
        <v>194.80604746885038</v>
      </c>
      <c r="M169" s="72">
        <f ca="1">VLOOKUP(G169,Coef!$C$2:$F$25,4)</f>
        <v>2</v>
      </c>
      <c r="N169" s="31">
        <f ca="1">VLOOKUP(F169,Coef!$C$4:$D$23,2)</f>
        <v>17</v>
      </c>
      <c r="O169" s="31">
        <f ca="1">MOD(VLOOKUP(H169,Coef!$C$2:$G$21,5)+MOD(E169+1,2)*15,20)</f>
        <v>15</v>
      </c>
      <c r="P169" s="31">
        <f ca="1">VLOOKUP(N169,Coef!$A$27:$B$46,2)</f>
        <v>5.34</v>
      </c>
      <c r="Q169" s="31">
        <f ca="1">VLOOKUP(N169,Coef!$A$27:$C$46,3)+O169/10-0.1</f>
        <v>5.4</v>
      </c>
      <c r="R169" s="31">
        <f ca="1">IF(Q169+0.1&lt;P169,Q169+2,Q169)</f>
        <v>5.4</v>
      </c>
      <c r="S169" s="72">
        <f ca="1">M169*100000+J169</f>
        <v>284252</v>
      </c>
      <c r="T169" s="72">
        <f ca="1">R169*1000000+K169</f>
        <v>5479798</v>
      </c>
      <c r="U169" s="72">
        <f ca="1">IF(N169&lt;11,T169-10000000,T169)</f>
        <v>5479798</v>
      </c>
      <c r="V169" s="72">
        <f ca="1">U169/(6366197.724*0.9996)</f>
        <v>0.86110910059420687</v>
      </c>
      <c r="W169" s="72">
        <f ca="1">(Coef!$J$9/(1+Coef!$J$8*(COS(V169))^2)^0.5)*Coef!$J$6</f>
        <v>6387901.011401969</v>
      </c>
      <c r="X169" s="72">
        <f ca="1">6*E169-183</f>
        <v>15</v>
      </c>
      <c r="Y169" s="72">
        <f ca="1">(S169-500000)/W169</f>
        <v>-3.3774474528472577E-2</v>
      </c>
      <c r="Z169" s="72">
        <f ca="1">SIN(2*V169)</f>
        <v>0.9885575962413391</v>
      </c>
      <c r="AA169" s="72">
        <f ca="1">Z169*(COS(V169))^2</f>
        <v>0.41971986185556903</v>
      </c>
      <c r="AB169" s="72">
        <f ca="1">V169+(Z169/2)</f>
        <v>1.3553878987148764</v>
      </c>
      <c r="AC169" s="72">
        <f ca="1">(3*AB169+AA169)/4</f>
        <v>1.1214708895000496</v>
      </c>
      <c r="AD169" s="72">
        <f ca="1">(5*AC169+AA169*(COS(V169))^2)/3</f>
        <v>1.9285194300854889</v>
      </c>
      <c r="AE169" s="72">
        <f ca="1">Coef!$J$6*Coef!$J$9*(V169-(Coef!$J$10*AB169)+(Coef!$J$11*AC169)-(Coef!$J$12*AD169))</f>
        <v>5465021.5200242354</v>
      </c>
      <c r="AF169" s="72">
        <f ca="1">(U169-AE169)/W169</f>
        <v>2.3131980206627539E-3</v>
      </c>
      <c r="AG169" s="72">
        <f ca="1">((Coef!$J$8*Y169^2)/2)*(COS(V169))^2</f>
        <v>1.6320453312543447E-6</v>
      </c>
      <c r="AH169" s="72">
        <f ca="1">Y169*(1-(AG169/3))</f>
        <v>-3.3774456154648087E-2</v>
      </c>
      <c r="AI169" s="72">
        <f ca="1">AF169*(1-AG169)+V169</f>
        <v>0.86342229483962563</v>
      </c>
      <c r="AJ169" s="72">
        <f ca="1">(EXP(AH169)-EXP(-AH169))/2</f>
        <v>-3.3780877686095889E-2</v>
      </c>
      <c r="AK169" s="72">
        <f ca="1">ATAN(AJ169/COS(AI169))</f>
        <v>-5.1936621011656491E-2</v>
      </c>
      <c r="AL169" s="72">
        <f ca="1">ATAN(COS(AK169)*TAN(AI169))</f>
        <v>0.862755766261184</v>
      </c>
      <c r="AM169" s="72">
        <f ca="1">V169+(1+Coef!$J$8*(COS(V169))^2-(3/2)*Coef!$J$8*SIN(V169)*COS(V169)*(AL169-V169))*(AL169-V169)</f>
        <v>0.86276046455135391</v>
      </c>
      <c r="AN169" s="34" t="str">
        <f t="shared" ca="1" si="173"/>
        <v>33 284252 5479798 N</v>
      </c>
      <c r="AO169" s="33">
        <f t="shared" ca="1" si="174"/>
        <v>49.432533349538851</v>
      </c>
      <c r="AP169" s="33">
        <f t="shared" ca="1" si="175"/>
        <v>12.024250813861611</v>
      </c>
      <c r="AQ169" s="72">
        <v>285</v>
      </c>
      <c r="AR169" s="72">
        <v>810000</v>
      </c>
      <c r="AS169" s="72">
        <f t="shared" ca="1" si="222"/>
        <v>0.86276046455135402</v>
      </c>
      <c r="AT169" s="72">
        <f t="shared" ca="1" si="222"/>
        <v>0.20986276678749297</v>
      </c>
      <c r="AU169" s="72">
        <f t="shared" si="222"/>
        <v>4.9741883681838397</v>
      </c>
      <c r="AV169" s="72">
        <f t="array" aca="1" ref="AV169" ca="1">ATAN((1-f)*TAN(AS169))</f>
        <v>0.86110087616902276</v>
      </c>
      <c r="AW169" s="72">
        <f t="shared" ca="1" si="176"/>
        <v>1.3520290918605398</v>
      </c>
      <c r="AX169" s="72">
        <f t="shared" ca="1" si="177"/>
        <v>-0.62939995577161922</v>
      </c>
      <c r="AY169" s="72">
        <f t="shared" ca="1" si="223"/>
        <v>4.0696834938044914E-3</v>
      </c>
      <c r="AZ169" s="72">
        <f t="shared" ca="1" si="178"/>
        <v>1.0153558339198107E-3</v>
      </c>
      <c r="BA169" s="72">
        <f t="shared" ca="1" si="179"/>
        <v>1.0010166458280598</v>
      </c>
      <c r="BB169" s="72">
        <f t="shared" ca="1" si="180"/>
        <v>1.0153554413778628E-3</v>
      </c>
      <c r="BC169" s="72">
        <f t="shared" ca="1" si="224"/>
        <v>0.12729414537772074</v>
      </c>
      <c r="BD169" s="75">
        <f t="shared" ca="1" si="181"/>
        <v>2.8313523290988001</v>
      </c>
      <c r="BE169" s="75">
        <f t="shared" ca="1" si="182"/>
        <v>-1.2284065047811436E-4</v>
      </c>
      <c r="BF169" s="75">
        <f t="shared" ca="1" si="225"/>
        <v>0.12717130472724264</v>
      </c>
      <c r="BG169" s="75">
        <f t="shared" ca="1" si="183"/>
        <v>2.8312294884483222</v>
      </c>
      <c r="BH169" s="75">
        <f t="shared" ca="1" si="184"/>
        <v>-1.2271791634688552E-4</v>
      </c>
      <c r="BI169" s="75">
        <f t="shared" ca="1" si="226"/>
        <v>0.12717142746137386</v>
      </c>
      <c r="BJ169" s="75">
        <f t="shared" ca="1" si="185"/>
        <v>2.8312296111824535</v>
      </c>
      <c r="BK169" s="75">
        <f t="shared" ca="1" si="186"/>
        <v>-1.2271803897180621E-4</v>
      </c>
      <c r="BL169" s="75">
        <f t="shared" ca="1" si="227"/>
        <v>0.12717142733874892</v>
      </c>
      <c r="BM169" s="72">
        <f t="array" aca="1" ref="BM169" ca="1">ATAN2((1-f)*SQRT(AX169^2+(SIN(AV169)*SIN(BL169)-COS(AV169)*COS(BL169)*COS(AU169))^2),SIN(AV169)*COS(BL169)+COS(AV169)*SIN(BL169)*COS(AU169))</f>
        <v>0.8865019417632406</v>
      </c>
      <c r="BN169" s="72">
        <f t="shared" ca="1" si="187"/>
        <v>-0.19463870420477233</v>
      </c>
      <c r="BO169" s="72">
        <f t="array" aca="1" ref="BO169" ca="1">f/16*(1-AX169^2)*(4+f*(4-3*(1-AX169^2)))</f>
        <v>5.0708191684824299E-4</v>
      </c>
      <c r="BP169" s="72">
        <f t="array" aca="1" ref="BP169" ca="1">BN169-(1-BO169)*f*AX169*(BL169+BO169*SIN(BL169)*(COS(BJ169)+BO169*COS(BL169)*(-1+2*COS(BJ169)^2)))</f>
        <v>-0.19437060476444259</v>
      </c>
      <c r="BQ169" s="72">
        <f t="shared" ca="1" si="188"/>
        <v>1.5492162023050371E-2</v>
      </c>
      <c r="BR169" s="13">
        <f t="shared" ca="1" si="189"/>
        <v>50.792819793185977</v>
      </c>
      <c r="BS169" s="13">
        <f t="shared" ca="1" si="190"/>
        <v>0.8876354994536414</v>
      </c>
      <c r="BT169" s="15">
        <f t="shared" ca="1" si="191"/>
        <v>31</v>
      </c>
      <c r="BU169" s="15">
        <f t="shared" ca="1" si="192"/>
        <v>3</v>
      </c>
      <c r="BV169" s="15">
        <f t="shared" ca="1" si="171"/>
        <v>0.8865019417632406</v>
      </c>
      <c r="BW169" s="15">
        <f t="shared" ca="1" si="171"/>
        <v>1.5492162023050371E-2</v>
      </c>
      <c r="BX169" s="15">
        <f t="shared" ca="1" si="193"/>
        <v>5.2359877559829883E-2</v>
      </c>
      <c r="BY169" s="15">
        <f t="shared" ca="1" si="194"/>
        <v>0.63212641238877054</v>
      </c>
      <c r="BZ169" s="16">
        <f t="shared" ca="1" si="195"/>
        <v>2.6929937577515593E-3</v>
      </c>
      <c r="CA169" s="15">
        <f t="shared" ca="1" si="196"/>
        <v>6390993.9584075296</v>
      </c>
      <c r="CB169" s="15">
        <f t="shared" ca="1" si="197"/>
        <v>1.2258074692449739</v>
      </c>
      <c r="CC169" s="15">
        <f t="shared" ca="1" si="198"/>
        <v>1.5026039516567675</v>
      </c>
      <c r="CD169" s="17">
        <f t="shared" ca="1" si="199"/>
        <v>0</v>
      </c>
      <c r="CE169" s="15">
        <f t="shared" ca="1" si="200"/>
        <v>-3.6867715536779512E-2</v>
      </c>
      <c r="CF169" s="16">
        <f t="shared" ca="1" si="201"/>
        <v>-0.49991095789901596</v>
      </c>
      <c r="CG169" s="15">
        <f t="shared" ca="1" si="202"/>
        <v>3.5216620010245139</v>
      </c>
      <c r="CH169" s="15">
        <f t="shared" ca="1" si="203"/>
        <v>-19.516653404072059</v>
      </c>
      <c r="CI169" s="15">
        <f t="shared" ca="1" si="204"/>
        <v>-24.501448256485954</v>
      </c>
      <c r="CJ169" s="15">
        <f t="shared" ca="1" si="205"/>
        <v>-257.99036428678858</v>
      </c>
      <c r="CK169" s="15">
        <f t="shared" ca="1" si="206"/>
        <v>-2066.9979817128306</v>
      </c>
      <c r="CL169" s="15">
        <f t="shared" ca="1" si="207"/>
        <v>-148935.72976976549</v>
      </c>
      <c r="CM169" s="15">
        <f t="shared" ca="1" si="208"/>
        <v>5631165.4895011494</v>
      </c>
      <c r="CN169" s="15">
        <f t="shared" ca="1" si="209"/>
        <v>351123.84452214243</v>
      </c>
      <c r="CO169" s="15">
        <f t="shared" ca="1" si="210"/>
        <v>5628913.0233053491</v>
      </c>
      <c r="CP169" s="15" t="str">
        <f ca="1">VLOOKUP(_xlfn.FLOOR.MATH(BR169/8+11),Coef!$B$4:$C$23,2)</f>
        <v>U</v>
      </c>
      <c r="CQ169" s="15">
        <f ca="1">_xlfn.FLOOR.MATH(CN169/100000)</f>
        <v>3</v>
      </c>
      <c r="CR169" s="15" t="str">
        <f ca="1">VLOOKUP(MOD(BT169-1,3)*8+CQ169,Coef!$A$2:$C$25,3)</f>
        <v>C</v>
      </c>
      <c r="CS169" s="15">
        <f ca="1">(MOD(_xlfn.FLOOR.MATH(CO169/100000),20))</f>
        <v>16</v>
      </c>
      <c r="CT169" s="15" t="str">
        <f ca="1">VLOOKUP(MOD(MOD(BT169+1,2)*5+CS169,20)+1,Coef!$A$2:$C$21,3)</f>
        <v>S</v>
      </c>
      <c r="CU169" s="15"/>
      <c r="CV169" s="15" t="str">
        <f t="shared" ca="1" si="172"/>
        <v>51123</v>
      </c>
      <c r="CW169" s="15" t="str">
        <f t="shared" ca="1" si="172"/>
        <v>28913</v>
      </c>
      <c r="CX169" s="18" t="str">
        <f t="shared" ca="1" si="211"/>
        <v>351123 mE 5628913 mN 31 N</v>
      </c>
      <c r="CY169" s="15" t="str">
        <f t="shared" ca="1" si="212"/>
        <v>31UCS5112328913</v>
      </c>
    </row>
    <row r="170" spans="2:103">
      <c r="B170" s="38" t="s">
        <v>1061</v>
      </c>
      <c r="C170" s="72" t="str">
        <f t="shared" si="213"/>
        <v>33UTQ8360879360</v>
      </c>
      <c r="D170" s="72">
        <f t="array" aca="1" ref="D170" ca="1">MATCH(TRUE,ISERROR(VALUE(MID(C170,ROW(INDIRECT("1:"&amp;LEN(C170))),1))),0)</f>
        <v>3</v>
      </c>
      <c r="E170" s="72">
        <f t="shared" ca="1" si="214"/>
        <v>33</v>
      </c>
      <c r="F170" s="72" t="str">
        <f t="shared" ca="1" si="215"/>
        <v>U</v>
      </c>
      <c r="G170" s="72" t="str">
        <f t="shared" ca="1" si="216"/>
        <v>T</v>
      </c>
      <c r="H170" s="72" t="str">
        <f t="shared" ca="1" si="217"/>
        <v>Q</v>
      </c>
      <c r="I170" s="72">
        <f t="shared" ca="1" si="218"/>
        <v>10</v>
      </c>
      <c r="J170" s="72">
        <f t="shared" ca="1" si="219"/>
        <v>83608</v>
      </c>
      <c r="K170" s="72">
        <f t="shared" ca="1" si="220"/>
        <v>79360</v>
      </c>
      <c r="L170" s="72">
        <f t="shared" ca="1" si="221"/>
        <v>194.80604746885038</v>
      </c>
      <c r="M170" s="72">
        <f ca="1">VLOOKUP(G170,Coef!$C$2:$F$25,4)</f>
        <v>2</v>
      </c>
      <c r="N170" s="31">
        <f ca="1">VLOOKUP(F170,Coef!$C$4:$D$23,2)</f>
        <v>17</v>
      </c>
      <c r="O170" s="31">
        <f ca="1">MOD(VLOOKUP(H170,Coef!$C$2:$G$21,5)+MOD(E170+1,2)*15,20)</f>
        <v>15</v>
      </c>
      <c r="P170" s="31">
        <f ca="1">VLOOKUP(N170,Coef!$A$27:$B$46,2)</f>
        <v>5.34</v>
      </c>
      <c r="Q170" s="31">
        <f ca="1">VLOOKUP(N170,Coef!$A$27:$C$46,3)+O170/10-0.1</f>
        <v>5.4</v>
      </c>
      <c r="R170" s="31">
        <f ca="1">IF(Q170+0.1&lt;P170,Q170+2,Q170)</f>
        <v>5.4</v>
      </c>
      <c r="S170" s="72">
        <f ca="1">M170*100000+J170</f>
        <v>283608</v>
      </c>
      <c r="T170" s="72">
        <f ca="1">R170*1000000+K170</f>
        <v>5479360</v>
      </c>
      <c r="U170" s="72">
        <f ca="1">IF(N170&lt;11,T170-10000000,T170)</f>
        <v>5479360</v>
      </c>
      <c r="V170" s="72">
        <f ca="1">U170/(6366197.724*0.9996)</f>
        <v>0.86104027218373258</v>
      </c>
      <c r="W170" s="72">
        <f ca="1">(Coef!$J$9/(1+Coef!$J$8*(COS(V170))^2)^0.5)*Coef!$J$6</f>
        <v>6387899.5509447353</v>
      </c>
      <c r="X170" s="72">
        <f ca="1">6*E170-183</f>
        <v>15</v>
      </c>
      <c r="Y170" s="72">
        <f ca="1">(S170-500000)/W170</f>
        <v>-3.3875297861876492E-2</v>
      </c>
      <c r="Z170" s="72">
        <f ca="1">SIN(2*V170)</f>
        <v>0.98857835156523555</v>
      </c>
      <c r="AA170" s="72">
        <f ca="1">Z170*(COS(V170))^2</f>
        <v>0.41979593852622038</v>
      </c>
      <c r="AB170" s="72">
        <f ca="1">V170+(Z170/2)</f>
        <v>1.3553294479663505</v>
      </c>
      <c r="AC170" s="72">
        <f ca="1">(3*AB170+AA170)/4</f>
        <v>1.1214460706063178</v>
      </c>
      <c r="AD170" s="72">
        <f ca="1">(5*AC170+AA170*(COS(V170))^2)/3</f>
        <v>1.9284983532814133</v>
      </c>
      <c r="AE170" s="72">
        <f ca="1">Coef!$J$6*Coef!$J$9*(V170-(Coef!$J$10*AB170)+(Coef!$J$11*AC170)-(Coef!$J$12*AD170))</f>
        <v>5464583.1055998383</v>
      </c>
      <c r="AF170" s="72">
        <f ca="1">(U170-AE170)/W170</f>
        <v>2.313263425999908E-3</v>
      </c>
      <c r="AG170" s="72">
        <f ca="1">((Coef!$J$8*Y170^2)/2)*(COS(V170))^2</f>
        <v>1.6420669268312186E-6</v>
      </c>
      <c r="AH170" s="72">
        <f ca="1">Y170*(1-(AG170/3))</f>
        <v>-3.3875279320041071E-2</v>
      </c>
      <c r="AI170" s="72">
        <f ca="1">AF170*(1-AG170)+V170</f>
        <v>0.86335353181119912</v>
      </c>
      <c r="AJ170" s="72">
        <f ca="1">(EXP(AH170)-EXP(-AH170))/2</f>
        <v>-3.3881758534015483E-2</v>
      </c>
      <c r="AK170" s="72">
        <f ca="1">ATAN(AJ170/COS(AI170))</f>
        <v>-5.2087259358700434E-2</v>
      </c>
      <c r="AL170" s="72">
        <f ca="1">ATAN(COS(AK170)*TAN(AI170))</f>
        <v>0.86268311459549663</v>
      </c>
      <c r="AM170" s="72">
        <f ca="1">V170+(1+Coef!$J$8*(COS(V170))^2-(3/2)*Coef!$J$8*SIN(V170)*COS(V170)*(AL170-V170))*(AL170-V170)</f>
        <v>0.86268780276155299</v>
      </c>
      <c r="AN170" s="34" t="str">
        <f t="shared" ca="1" si="173"/>
        <v>33 283608 5479360 N</v>
      </c>
      <c r="AO170" s="33">
        <f t="shared" ca="1" si="174"/>
        <v>49.428370135651392</v>
      </c>
      <c r="AP170" s="33">
        <f t="shared" ca="1" si="175"/>
        <v>12.015619872343166</v>
      </c>
      <c r="AQ170" s="72">
        <v>285</v>
      </c>
      <c r="AR170" s="72">
        <v>810000</v>
      </c>
      <c r="AS170" s="72">
        <f t="shared" ca="1" si="222"/>
        <v>0.86268780276155299</v>
      </c>
      <c r="AT170" s="72">
        <f t="shared" ca="1" si="222"/>
        <v>0.20971212844044898</v>
      </c>
      <c r="AU170" s="72">
        <f t="shared" si="222"/>
        <v>4.9741883681838397</v>
      </c>
      <c r="AV170" s="72">
        <f t="array" aca="1" ref="AV170" ca="1">ATAN((1-f)*TAN(AS170))</f>
        <v>0.86102817718035995</v>
      </c>
      <c r="AW170" s="72">
        <f t="shared" ca="1" si="176"/>
        <v>1.3519979305620398</v>
      </c>
      <c r="AX170" s="72">
        <f t="shared" ca="1" si="177"/>
        <v>-0.62945322160525563</v>
      </c>
      <c r="AY170" s="72">
        <f t="shared" ca="1" si="223"/>
        <v>4.0692315845070534E-3</v>
      </c>
      <c r="AZ170" s="72">
        <f t="shared" ca="1" si="178"/>
        <v>1.015243314604388E-3</v>
      </c>
      <c r="BA170" s="72">
        <f t="shared" ca="1" si="179"/>
        <v>1.0010165330227065</v>
      </c>
      <c r="BB170" s="72">
        <f t="shared" ca="1" si="180"/>
        <v>1.0152429221929275E-3</v>
      </c>
      <c r="BC170" s="72">
        <f t="shared" ca="1" si="224"/>
        <v>0.12729415972259975</v>
      </c>
      <c r="BD170" s="75">
        <f t="shared" ca="1" si="181"/>
        <v>2.8312900208466791</v>
      </c>
      <c r="BE170" s="75">
        <f t="shared" ca="1" si="182"/>
        <v>-1.2282458776815346E-4</v>
      </c>
      <c r="BF170" s="75">
        <f t="shared" ca="1" si="225"/>
        <v>0.12717133513483159</v>
      </c>
      <c r="BG170" s="75">
        <f t="shared" ca="1" si="183"/>
        <v>2.8311671962589111</v>
      </c>
      <c r="BH170" s="75">
        <f t="shared" ca="1" si="184"/>
        <v>-1.2270188470984482E-4</v>
      </c>
      <c r="BI170" s="75">
        <f t="shared" ca="1" si="226"/>
        <v>0.12717145783788991</v>
      </c>
      <c r="BJ170" s="75">
        <f t="shared" ca="1" si="185"/>
        <v>2.8311673189619695</v>
      </c>
      <c r="BK170" s="75">
        <f t="shared" ca="1" si="186"/>
        <v>-1.2270200728871068E-4</v>
      </c>
      <c r="BL170" s="75">
        <f t="shared" ca="1" si="227"/>
        <v>0.12717145771531105</v>
      </c>
      <c r="BM170" s="72">
        <f t="array" aca="1" ref="BM170" ca="1">ATAN2((1-f)*SQRT(AX170^2+(SIN(AV170)*SIN(BL170)-COS(AV170)*COS(BL170)*COS(AU170))^2),SIN(AV170)*COS(BL170)+COS(AV170)*SIN(BL170)*COS(AU170))</f>
        <v>0.88643066648106938</v>
      </c>
      <c r="BN170" s="72">
        <f t="shared" ca="1" si="187"/>
        <v>-0.19462157573249553</v>
      </c>
      <c r="BO170" s="72">
        <f t="array" aca="1" ref="BO170" ca="1">f/16*(1-AX170^2)*(4+f*(4-3*(1-AX170^2)))</f>
        <v>5.0702569435674314E-4</v>
      </c>
      <c r="BP170" s="72">
        <f t="array" aca="1" ref="BP170" ca="1">BN170-(1-BO170)*f*AX170*(BL170+BO170*SIN(BL170)*(COS(BJ170)+BO170*COS(BL170)*(-1+2*COS(BJ170)^2)))</f>
        <v>-0.19435345350701855</v>
      </c>
      <c r="BQ170" s="72">
        <f t="shared" ca="1" si="188"/>
        <v>1.5358674933430433E-2</v>
      </c>
      <c r="BR170" s="13">
        <f t="shared" ca="1" si="189"/>
        <v>50.788736020333964</v>
      </c>
      <c r="BS170" s="13">
        <f t="shared" ca="1" si="190"/>
        <v>0.8799872525989344</v>
      </c>
      <c r="BT170" s="15">
        <f t="shared" ca="1" si="191"/>
        <v>31</v>
      </c>
      <c r="BU170" s="15">
        <f t="shared" ca="1" si="192"/>
        <v>3</v>
      </c>
      <c r="BV170" s="15">
        <f t="shared" ca="1" si="171"/>
        <v>0.88643066648106938</v>
      </c>
      <c r="BW170" s="15">
        <f t="shared" ca="1" si="171"/>
        <v>1.5358674933430433E-2</v>
      </c>
      <c r="BX170" s="15">
        <f t="shared" ca="1" si="193"/>
        <v>5.2359877559829883E-2</v>
      </c>
      <c r="BY170" s="15">
        <f t="shared" ca="1" si="194"/>
        <v>0.63218163952439099</v>
      </c>
      <c r="BZ170" s="16">
        <f t="shared" ca="1" si="195"/>
        <v>2.6934643371340169E-3</v>
      </c>
      <c r="CA170" s="15">
        <f t="shared" ca="1" si="196"/>
        <v>6390992.4587117359</v>
      </c>
      <c r="CB170" s="15">
        <f t="shared" ca="1" si="197"/>
        <v>1.225629111024972</v>
      </c>
      <c r="CC170" s="15">
        <f t="shared" ca="1" si="198"/>
        <v>1.5021667177918629</v>
      </c>
      <c r="CD170" s="17">
        <f t="shared" ca="1" si="199"/>
        <v>0</v>
      </c>
      <c r="CE170" s="15">
        <f t="shared" ca="1" si="200"/>
        <v>-3.700120262639945E-2</v>
      </c>
      <c r="CF170" s="16">
        <f t="shared" ca="1" si="201"/>
        <v>-0.49947325345472893</v>
      </c>
      <c r="CG170" s="15">
        <f t="shared" ca="1" si="202"/>
        <v>3.5221034802428846</v>
      </c>
      <c r="CH170" s="15">
        <f t="shared" ca="1" si="203"/>
        <v>-19.510117687489558</v>
      </c>
      <c r="CI170" s="15">
        <f t="shared" ca="1" si="204"/>
        <v>-24.477120132184957</v>
      </c>
      <c r="CJ170" s="15">
        <f t="shared" ca="1" si="205"/>
        <v>-258.01313650412391</v>
      </c>
      <c r="CK170" s="15">
        <f t="shared" ca="1" si="206"/>
        <v>-2066.3481730451722</v>
      </c>
      <c r="CL170" s="15">
        <f t="shared" ca="1" si="207"/>
        <v>-149487.96171268405</v>
      </c>
      <c r="CM170" s="15">
        <f t="shared" ca="1" si="208"/>
        <v>5630726.6940128766</v>
      </c>
      <c r="CN170" s="15">
        <f t="shared" ca="1" si="209"/>
        <v>350571.83347200102</v>
      </c>
      <c r="CO170" s="15">
        <f t="shared" ca="1" si="210"/>
        <v>5628474.4033352714</v>
      </c>
      <c r="CP170" s="15" t="str">
        <f ca="1">VLOOKUP(_xlfn.FLOOR.MATH(BR170/8+11),Coef!$B$4:$C$23,2)</f>
        <v>U</v>
      </c>
      <c r="CQ170" s="15">
        <f ca="1">_xlfn.FLOOR.MATH(CN170/100000)</f>
        <v>3</v>
      </c>
      <c r="CR170" s="15" t="str">
        <f ca="1">VLOOKUP(MOD(BT170-1,3)*8+CQ170,Coef!$A$2:$C$25,3)</f>
        <v>C</v>
      </c>
      <c r="CS170" s="15">
        <f ca="1">(MOD(_xlfn.FLOOR.MATH(CO170/100000),20))</f>
        <v>16</v>
      </c>
      <c r="CT170" s="15" t="str">
        <f ca="1">VLOOKUP(MOD(MOD(BT170+1,2)*5+CS170,20)+1,Coef!$A$2:$C$21,3)</f>
        <v>S</v>
      </c>
      <c r="CU170" s="15"/>
      <c r="CV170" s="15" t="str">
        <f t="shared" ca="1" si="172"/>
        <v>50571</v>
      </c>
      <c r="CW170" s="15" t="str">
        <f t="shared" ca="1" si="172"/>
        <v>28474</v>
      </c>
      <c r="CX170" s="18" t="str">
        <f t="shared" ca="1" si="211"/>
        <v>350571 mE 5628474 mN 31 N</v>
      </c>
      <c r="CY170" s="15" t="str">
        <f t="shared" ca="1" si="212"/>
        <v>31UCS5057128474</v>
      </c>
    </row>
    <row r="171" spans="2:103">
      <c r="B171" s="38" t="s">
        <v>1062</v>
      </c>
      <c r="C171" s="72" t="str">
        <f t="shared" si="213"/>
        <v>33UTQ8250978494</v>
      </c>
      <c r="D171" s="72">
        <f t="array" aca="1" ref="D171" ca="1">MATCH(TRUE,ISERROR(VALUE(MID(C171,ROW(INDIRECT("1:"&amp;LEN(C171))),1))),0)</f>
        <v>3</v>
      </c>
      <c r="E171" s="72">
        <f t="shared" ca="1" si="214"/>
        <v>33</v>
      </c>
      <c r="F171" s="72" t="str">
        <f t="shared" ca="1" si="215"/>
        <v>U</v>
      </c>
      <c r="G171" s="72" t="str">
        <f t="shared" ca="1" si="216"/>
        <v>T</v>
      </c>
      <c r="H171" s="72" t="str">
        <f t="shared" ca="1" si="217"/>
        <v>Q</v>
      </c>
      <c r="I171" s="72">
        <f t="shared" ca="1" si="218"/>
        <v>10</v>
      </c>
      <c r="J171" s="72">
        <f t="shared" ca="1" si="219"/>
        <v>82509</v>
      </c>
      <c r="K171" s="72">
        <f t="shared" ca="1" si="220"/>
        <v>78494</v>
      </c>
      <c r="L171" s="72">
        <f t="shared" ca="1" si="221"/>
        <v>194.80604746885038</v>
      </c>
      <c r="M171" s="72">
        <f ca="1">VLOOKUP(G171,Coef!$C$2:$F$25,4)</f>
        <v>2</v>
      </c>
      <c r="N171" s="31">
        <f ca="1">VLOOKUP(F171,Coef!$C$4:$D$23,2)</f>
        <v>17</v>
      </c>
      <c r="O171" s="31">
        <f ca="1">MOD(VLOOKUP(H171,Coef!$C$2:$G$21,5)+MOD(E171+1,2)*15,20)</f>
        <v>15</v>
      </c>
      <c r="P171" s="31">
        <f ca="1">VLOOKUP(N171,Coef!$A$27:$B$46,2)</f>
        <v>5.34</v>
      </c>
      <c r="Q171" s="31">
        <f ca="1">VLOOKUP(N171,Coef!$A$27:$C$46,3)+O171/10-0.1</f>
        <v>5.4</v>
      </c>
      <c r="R171" s="31">
        <f ca="1">IF(Q171+0.1&lt;P171,Q171+2,Q171)</f>
        <v>5.4</v>
      </c>
      <c r="S171" s="72">
        <f ca="1">M171*100000+J171</f>
        <v>282509</v>
      </c>
      <c r="T171" s="72">
        <f ca="1">R171*1000000+K171</f>
        <v>5478494</v>
      </c>
      <c r="U171" s="72">
        <f ca="1">IF(N171&lt;11,T171-10000000,T171)</f>
        <v>5478494</v>
      </c>
      <c r="V171" s="72">
        <f ca="1">U171/(6366197.724*0.9996)</f>
        <v>0.86090418678768066</v>
      </c>
      <c r="W171" s="72">
        <f ca="1">(Coef!$J$9/(1+Coef!$J$8*(COS(V171))^2)^0.5)*Coef!$J$6</f>
        <v>6387896.6632868098</v>
      </c>
      <c r="X171" s="72">
        <f ca="1">6*E171-183</f>
        <v>15</v>
      </c>
      <c r="Y171" s="72">
        <f ca="1">(S171-500000)/W171</f>
        <v>-3.4047357285847644E-2</v>
      </c>
      <c r="Z171" s="72">
        <f ca="1">SIN(2*V171)</f>
        <v>0.98861933321225959</v>
      </c>
      <c r="AA171" s="72">
        <f ca="1">Z171*(COS(V171))^2</f>
        <v>0.41994634400341069</v>
      </c>
      <c r="AB171" s="72">
        <f ca="1">V171+(Z171/2)</f>
        <v>1.3552138533938105</v>
      </c>
      <c r="AC171" s="72">
        <f ca="1">(3*AB171+AA171)/4</f>
        <v>1.1213969760462106</v>
      </c>
      <c r="AD171" s="72">
        <f ca="1">(5*AC171+AA171*(COS(V171))^2)/3</f>
        <v>1.928456651049218</v>
      </c>
      <c r="AE171" s="72">
        <f ca="1">Coef!$J$6*Coef!$J$9*(V171-(Coef!$J$10*AB171)+(Coef!$J$11*AC171)-(Coef!$J$12*AD171))</f>
        <v>5463716.2870978266</v>
      </c>
      <c r="AF171" s="72">
        <f ca="1">(U171-AE171)/W171</f>
        <v>2.3133926049720595E-3</v>
      </c>
      <c r="AG171" s="72">
        <f ca="1">((Coef!$J$8*Y171^2)/2)*(COS(V171))^2</f>
        <v>1.6593155911304228E-6</v>
      </c>
      <c r="AH171" s="72">
        <f ca="1">Y171*(1-(AG171/3))</f>
        <v>-3.4047338454077383E-2</v>
      </c>
      <c r="AI171" s="72">
        <f ca="1">AF171*(1-AG171)+V171</f>
        <v>0.86321757555400425</v>
      </c>
      <c r="AJ171" s="72">
        <f ca="1">(EXP(AH171)-EXP(-AH171))/2</f>
        <v>-3.4053916901766179E-2</v>
      </c>
      <c r="AK171" s="72">
        <f ca="1">ATAN(AJ171/COS(AI171))</f>
        <v>-5.2343133884467492E-2</v>
      </c>
      <c r="AL171" s="72">
        <f ca="1">ATAN(COS(AK171)*TAN(AI171))</f>
        <v>0.86254052291315453</v>
      </c>
      <c r="AM171" s="72">
        <f ca="1">V171+(1+Coef!$J$8*(COS(V171))^2-(3/2)*Coef!$J$8*SIN(V171)*COS(V171)*(AL171-V171))*(AL171-V171)</f>
        <v>0.86254519404856955</v>
      </c>
      <c r="AN171" s="34" t="str">
        <f t="shared" ca="1" si="173"/>
        <v>33 282509 5478494 N</v>
      </c>
      <c r="AO171" s="33">
        <f t="shared" ca="1" si="174"/>
        <v>49.420199258275652</v>
      </c>
      <c r="AP171" s="33">
        <f t="shared" ca="1" si="175"/>
        <v>12.000959341931802</v>
      </c>
      <c r="AQ171" s="72">
        <v>285</v>
      </c>
      <c r="AR171" s="72">
        <v>810000</v>
      </c>
      <c r="AS171" s="72">
        <f t="shared" ca="1" si="222"/>
        <v>0.86254519404856955</v>
      </c>
      <c r="AT171" s="72">
        <f t="shared" ca="1" si="222"/>
        <v>0.20945625391468192</v>
      </c>
      <c r="AU171" s="72">
        <f t="shared" si="222"/>
        <v>4.9741883681838397</v>
      </c>
      <c r="AV171" s="72">
        <f t="array" aca="1" ref="AV171" ca="1">ATAN((1-f)*TAN(AS171))</f>
        <v>0.86088549556149452</v>
      </c>
      <c r="AW171" s="72">
        <f t="shared" ca="1" si="176"/>
        <v>1.3519367622276479</v>
      </c>
      <c r="AX171" s="72">
        <f t="shared" ca="1" si="177"/>
        <v>-0.62955775335133346</v>
      </c>
      <c r="AY171" s="72">
        <f t="shared" ca="1" si="223"/>
        <v>4.0683446221503362E-3</v>
      </c>
      <c r="AZ171" s="72">
        <f t="shared" ca="1" si="178"/>
        <v>1.0150224728022888E-3</v>
      </c>
      <c r="BA171" s="72">
        <f t="shared" ca="1" si="179"/>
        <v>1.0010163116195905</v>
      </c>
      <c r="BB171" s="72">
        <f t="shared" ca="1" si="180"/>
        <v>1.0150220806468516E-3</v>
      </c>
      <c r="BC171" s="72">
        <f t="shared" ca="1" si="224"/>
        <v>0.12729418787730939</v>
      </c>
      <c r="BD171" s="75">
        <f t="shared" ca="1" si="181"/>
        <v>2.8311677123326051</v>
      </c>
      <c r="BE171" s="75">
        <f t="shared" ca="1" si="182"/>
        <v>-1.2279306102810816E-4</v>
      </c>
      <c r="BF171" s="75">
        <f t="shared" ca="1" si="225"/>
        <v>0.12717139481628129</v>
      </c>
      <c r="BG171" s="75">
        <f t="shared" ca="1" si="183"/>
        <v>2.831044919271577</v>
      </c>
      <c r="BH171" s="75">
        <f t="shared" ca="1" si="184"/>
        <v>-1.2267041894650072E-4</v>
      </c>
      <c r="BI171" s="75">
        <f t="shared" ca="1" si="226"/>
        <v>0.12717151745836289</v>
      </c>
      <c r="BJ171" s="75">
        <f t="shared" ca="1" si="185"/>
        <v>2.8310450419136588</v>
      </c>
      <c r="BK171" s="75">
        <f t="shared" ca="1" si="186"/>
        <v>-1.2267054143500617E-4</v>
      </c>
      <c r="BL171" s="75">
        <f t="shared" ca="1" si="227"/>
        <v>0.1271715173358744</v>
      </c>
      <c r="BM171" s="72">
        <f t="array" aca="1" ref="BM171" ca="1">ATAN2((1-f)*SQRT(AX171^2+(SIN(AV171)*SIN(BL171)-COS(AV171)*COS(BL171)*COS(AU171))^2),SIN(AV171)*COS(BL171)+COS(AV171)*SIN(BL171)*COS(AU171))</f>
        <v>0.88629077828461433</v>
      </c>
      <c r="BN171" s="72">
        <f t="shared" ca="1" si="187"/>
        <v>-0.19458797037793332</v>
      </c>
      <c r="BO171" s="72">
        <f t="array" aca="1" ref="BO171" ca="1">f/16*(1-AX171^2)*(4+f*(4-3*(1-AX171^2)))</f>
        <v>5.0691534642022739E-4</v>
      </c>
      <c r="BP171" s="72">
        <f t="array" aca="1" ref="BP171" ca="1">BN171-(1-BO171)*f*AX171*(BL171+BO171*SIN(BL171)*(COS(BJ171)+BO171*COS(BL171)*(-1+2*COS(BJ171)^2)))</f>
        <v>-0.19431980343758151</v>
      </c>
      <c r="BQ171" s="72">
        <f t="shared" ca="1" si="188"/>
        <v>1.513645047710041E-2</v>
      </c>
      <c r="BR171" s="13">
        <f t="shared" ca="1" si="189"/>
        <v>50.780721017073397</v>
      </c>
      <c r="BS171" s="13">
        <f t="shared" ca="1" si="190"/>
        <v>0.86725472914663493</v>
      </c>
      <c r="BT171" s="15">
        <f t="shared" ca="1" si="191"/>
        <v>31</v>
      </c>
      <c r="BU171" s="15">
        <f t="shared" ca="1" si="192"/>
        <v>3</v>
      </c>
      <c r="BV171" s="15">
        <f t="shared" ca="1" si="171"/>
        <v>0.88629077828461444</v>
      </c>
      <c r="BW171" s="15">
        <f t="shared" ca="1" si="171"/>
        <v>1.513645047710041E-2</v>
      </c>
      <c r="BX171" s="15">
        <f t="shared" ca="1" si="193"/>
        <v>5.2359877559829883E-2</v>
      </c>
      <c r="BY171" s="15">
        <f t="shared" ca="1" si="194"/>
        <v>0.63229002154182123</v>
      </c>
      <c r="BZ171" s="16">
        <f t="shared" ca="1" si="195"/>
        <v>2.6943879581451764E-3</v>
      </c>
      <c r="CA171" s="15">
        <f t="shared" ca="1" si="196"/>
        <v>6390989.5152145205</v>
      </c>
      <c r="CB171" s="15">
        <f t="shared" ca="1" si="197"/>
        <v>1.2252791474349314</v>
      </c>
      <c r="CC171" s="15">
        <f t="shared" ca="1" si="198"/>
        <v>1.5013089891388722</v>
      </c>
      <c r="CD171" s="17">
        <f t="shared" ca="1" si="199"/>
        <v>0</v>
      </c>
      <c r="CE171" s="15">
        <f t="shared" ca="1" si="200"/>
        <v>-3.7223427082729472E-2</v>
      </c>
      <c r="CF171" s="16">
        <f t="shared" ca="1" si="201"/>
        <v>-0.49861460118072704</v>
      </c>
      <c r="CG171" s="15">
        <f t="shared" ca="1" si="202"/>
        <v>3.5229695413903106</v>
      </c>
      <c r="CH171" s="15">
        <f t="shared" ca="1" si="203"/>
        <v>-19.497295378232614</v>
      </c>
      <c r="CI171" s="15">
        <f t="shared" ca="1" si="204"/>
        <v>-24.429393864877198</v>
      </c>
      <c r="CJ171" s="15">
        <f t="shared" ca="1" si="205"/>
        <v>-258.05761531140297</v>
      </c>
      <c r="CK171" s="15">
        <f t="shared" ca="1" si="206"/>
        <v>-2065.0728348885323</v>
      </c>
      <c r="CL171" s="15">
        <f t="shared" ca="1" si="207"/>
        <v>-150411.40702847706</v>
      </c>
      <c r="CM171" s="15">
        <f t="shared" ca="1" si="208"/>
        <v>5629861.0214696247</v>
      </c>
      <c r="CN171" s="15">
        <f t="shared" ca="1" si="209"/>
        <v>349648.75753433432</v>
      </c>
      <c r="CO171" s="15">
        <f t="shared" ca="1" si="210"/>
        <v>5627609.0770610375</v>
      </c>
      <c r="CP171" s="15" t="str">
        <f ca="1">VLOOKUP(_xlfn.FLOOR.MATH(BR171/8+11),Coef!$B$4:$C$23,2)</f>
        <v>U</v>
      </c>
      <c r="CQ171" s="15">
        <f ca="1">_xlfn.FLOOR.MATH(CN171/100000)</f>
        <v>3</v>
      </c>
      <c r="CR171" s="15" t="str">
        <f ca="1">VLOOKUP(MOD(BT171-1,3)*8+CQ171,Coef!$A$2:$C$25,3)</f>
        <v>C</v>
      </c>
      <c r="CS171" s="15">
        <f ca="1">(MOD(_xlfn.FLOOR.MATH(CO171/100000),20))</f>
        <v>16</v>
      </c>
      <c r="CT171" s="15" t="str">
        <f ca="1">VLOOKUP(MOD(MOD(BT171+1,2)*5+CS171,20)+1,Coef!$A$2:$C$21,3)</f>
        <v>S</v>
      </c>
      <c r="CU171" s="15"/>
      <c r="CV171" s="15" t="str">
        <f t="shared" ca="1" si="172"/>
        <v>49648</v>
      </c>
      <c r="CW171" s="15" t="str">
        <f t="shared" ca="1" si="172"/>
        <v>27609</v>
      </c>
      <c r="CX171" s="18" t="str">
        <f t="shared" ca="1" si="211"/>
        <v>349648 mE 5627609 mN 31 N</v>
      </c>
      <c r="CY171" s="15" t="str">
        <f t="shared" ca="1" si="212"/>
        <v>31UCS4964827609</v>
      </c>
    </row>
    <row r="172" spans="2:103">
      <c r="B172" s="38" t="s">
        <v>1063</v>
      </c>
      <c r="C172" s="72" t="str">
        <f t="shared" si="213"/>
        <v>32UQV1726577454</v>
      </c>
      <c r="D172" s="72">
        <f t="array" aca="1" ref="D172" ca="1">MATCH(TRUE,ISERROR(VALUE(MID(C172,ROW(INDIRECT("1:"&amp;LEN(C172))),1))),0)</f>
        <v>3</v>
      </c>
      <c r="E172" s="72">
        <f t="shared" ca="1" si="214"/>
        <v>32</v>
      </c>
      <c r="F172" s="72" t="str">
        <f t="shared" ca="1" si="215"/>
        <v>U</v>
      </c>
      <c r="G172" s="72" t="str">
        <f t="shared" ca="1" si="216"/>
        <v>Q</v>
      </c>
      <c r="H172" s="72" t="str">
        <f t="shared" ca="1" si="217"/>
        <v>V</v>
      </c>
      <c r="I172" s="72">
        <f t="shared" ca="1" si="218"/>
        <v>10</v>
      </c>
      <c r="J172" s="72">
        <f t="shared" ca="1" si="219"/>
        <v>17265</v>
      </c>
      <c r="K172" s="72">
        <f t="shared" ca="1" si="220"/>
        <v>77454</v>
      </c>
      <c r="L172" s="72">
        <f t="shared" ca="1" si="221"/>
        <v>188.80604746885038</v>
      </c>
      <c r="M172" s="72">
        <f ca="1">VLOOKUP(G172,Coef!$C$2:$F$25,4)</f>
        <v>7</v>
      </c>
      <c r="N172" s="31">
        <f ca="1">VLOOKUP(F172,Coef!$C$4:$D$23,2)</f>
        <v>17</v>
      </c>
      <c r="O172" s="31">
        <f ca="1">MOD(VLOOKUP(H172,Coef!$C$2:$G$21,5)+MOD(E172+1,2)*15,20)</f>
        <v>15</v>
      </c>
      <c r="P172" s="31">
        <f ca="1">VLOOKUP(N172,Coef!$A$27:$B$46,2)</f>
        <v>5.34</v>
      </c>
      <c r="Q172" s="31">
        <f ca="1">VLOOKUP(N172,Coef!$A$27:$C$46,3)+O172/10-0.1</f>
        <v>5.4</v>
      </c>
      <c r="R172" s="31">
        <f ca="1">IF(Q172+0.1&lt;P172,Q172+2,Q172)</f>
        <v>5.4</v>
      </c>
      <c r="S172" s="72">
        <f ca="1">M172*100000+J172</f>
        <v>717265</v>
      </c>
      <c r="T172" s="72">
        <f ca="1">R172*1000000+K172</f>
        <v>5477454</v>
      </c>
      <c r="U172" s="72">
        <f ca="1">IF(N172&lt;11,T172-10000000,T172)</f>
        <v>5477454</v>
      </c>
      <c r="V172" s="72">
        <f ca="1">U172/(6366197.724*0.9996)</f>
        <v>0.86074075859842658</v>
      </c>
      <c r="W172" s="72">
        <f ca="1">(Coef!$J$9/(1+Coef!$J$8*(COS(V172))^2)^0.5)*Coef!$J$6</f>
        <v>6387893.1952768536</v>
      </c>
      <c r="X172" s="72">
        <f ca="1">6*E172-183</f>
        <v>9</v>
      </c>
      <c r="Y172" s="72">
        <f ca="1">(S172-500000)/W172</f>
        <v>3.4011996343433486E-2</v>
      </c>
      <c r="Z172" s="72">
        <f ca="1">SIN(2*V172)</f>
        <v>0.98866845226297295</v>
      </c>
      <c r="AA172" s="72">
        <f ca="1">Z172*(COS(V172))^2</f>
        <v>0.42012695024336982</v>
      </c>
      <c r="AB172" s="72">
        <f ca="1">V172+(Z172/2)</f>
        <v>1.3550749847299131</v>
      </c>
      <c r="AC172" s="72">
        <f ca="1">(3*AB172+AA172)/4</f>
        <v>1.1213379761082773</v>
      </c>
      <c r="AD172" s="72">
        <f ca="1">(5*AC172+AA172*(COS(V172))^2)/3</f>
        <v>1.9284065174536267</v>
      </c>
      <c r="AE172" s="72">
        <f ca="1">Coef!$J$6*Coef!$J$9*(V172-(Coef!$J$10*AB172)+(Coef!$J$11*AC172)-(Coef!$J$12*AD172))</f>
        <v>5462675.3056928832</v>
      </c>
      <c r="AF172" s="72">
        <f ca="1">(U172-AE172)/W172</f>
        <v>2.3135474960733556E-3</v>
      </c>
      <c r="AG172" s="72">
        <f ca="1">((Coef!$J$8*Y172^2)/2)*(COS(V172))^2</f>
        <v>1.6565005508620077E-6</v>
      </c>
      <c r="AH172" s="72">
        <f ca="1">Y172*(1-(AG172/3))</f>
        <v>3.4011977563136592E-2</v>
      </c>
      <c r="AI172" s="72">
        <f ca="1">AF172*(1-AG172)+V172</f>
        <v>0.86305430226210722</v>
      </c>
      <c r="AJ172" s="72">
        <f ca="1">(EXP(AH172)-EXP(-AH172))/2</f>
        <v>3.401853553458023E-2</v>
      </c>
      <c r="AK172" s="72">
        <f ca="1">ATAN(AJ172/COS(AI172))</f>
        <v>5.2278888861938724E-2</v>
      </c>
      <c r="AL172" s="72">
        <f ca="1">ATAN(COS(AK172)*TAN(AI172))</f>
        <v>0.86237887711775363</v>
      </c>
      <c r="AM172" s="72">
        <f ca="1">V172+(1+Coef!$J$8*(COS(V172))^2-(3/2)*Coef!$J$8*SIN(V172)*COS(V172)*(AL172-V172))*(AL172-V172)</f>
        <v>0.86238355510976161</v>
      </c>
      <c r="AN172" s="34" t="str">
        <f t="shared" ca="1" si="173"/>
        <v>32 717265 5477454 N</v>
      </c>
      <c r="AO172" s="33">
        <f t="shared" ca="1" si="174"/>
        <v>49.410938029276977</v>
      </c>
      <c r="AP172" s="33">
        <f t="shared" ca="1" si="175"/>
        <v>11.995359689422576</v>
      </c>
      <c r="AQ172" s="72">
        <v>285</v>
      </c>
      <c r="AR172" s="72">
        <v>810000</v>
      </c>
      <c r="AS172" s="72">
        <f t="shared" ca="1" si="222"/>
        <v>0.8623835551097615</v>
      </c>
      <c r="AT172" s="72">
        <f t="shared" ca="1" si="222"/>
        <v>0.20935852154142837</v>
      </c>
      <c r="AU172" s="72">
        <f t="shared" si="222"/>
        <v>4.9741883681838397</v>
      </c>
      <c r="AV172" s="72">
        <f t="array" aca="1" ref="AV172" ca="1">ATAN((1-f)*TAN(AS172))</f>
        <v>0.86072377415134593</v>
      </c>
      <c r="AW172" s="72">
        <f t="shared" ca="1" si="176"/>
        <v>1.3518674153119232</v>
      </c>
      <c r="AX172" s="72">
        <f t="shared" ca="1" si="177"/>
        <v>-0.62967621857826439</v>
      </c>
      <c r="AY172" s="72">
        <f t="shared" ca="1" si="223"/>
        <v>4.0673392547702653E-3</v>
      </c>
      <c r="AZ172" s="72">
        <f t="shared" ca="1" si="178"/>
        <v>1.0147721494918505E-3</v>
      </c>
      <c r="BA172" s="72">
        <f t="shared" ca="1" si="179"/>
        <v>1.0010160606601808</v>
      </c>
      <c r="BB172" s="72">
        <f t="shared" ca="1" si="180"/>
        <v>1.01477175762648E-3</v>
      </c>
      <c r="BC172" s="72">
        <f t="shared" ca="1" si="224"/>
        <v>0.12729421979055786</v>
      </c>
      <c r="BD172" s="75">
        <f t="shared" ca="1" si="181"/>
        <v>2.8310290504144042</v>
      </c>
      <c r="BE172" s="75">
        <f t="shared" ca="1" si="182"/>
        <v>-1.2275732488961535E-4</v>
      </c>
      <c r="BF172" s="75">
        <f t="shared" ca="1" si="225"/>
        <v>0.12717146246566824</v>
      </c>
      <c r="BG172" s="75">
        <f t="shared" ca="1" si="183"/>
        <v>2.8309062930895146</v>
      </c>
      <c r="BH172" s="75">
        <f t="shared" ca="1" si="184"/>
        <v>-1.2263475190858205E-4</v>
      </c>
      <c r="BI172" s="75">
        <f t="shared" ca="1" si="226"/>
        <v>0.12717158503864928</v>
      </c>
      <c r="BJ172" s="75">
        <f t="shared" ca="1" si="185"/>
        <v>2.8309064156624957</v>
      </c>
      <c r="BK172" s="75">
        <f t="shared" ca="1" si="186"/>
        <v>-1.2263487429471472E-4</v>
      </c>
      <c r="BL172" s="75">
        <f t="shared" ca="1" si="227"/>
        <v>0.12717158491626315</v>
      </c>
      <c r="BM172" s="72">
        <f t="array" aca="1" ref="BM172" ca="1">ATAN2((1-f)*SQRT(AX172^2+(SIN(AV172)*SIN(BL172)-COS(AV172)*COS(BL172)*COS(AU172))^2),SIN(AV172)*COS(BL172)+COS(AV172)*SIN(BL172)*COS(AU172))</f>
        <v>0.8861322217859352</v>
      </c>
      <c r="BN172" s="72">
        <f t="shared" ca="1" si="187"/>
        <v>-0.1945498992038075</v>
      </c>
      <c r="BO172" s="72">
        <f t="array" aca="1" ref="BO172" ca="1">f/16*(1-AX172^2)*(4+f*(4-3*(1-AX172^2)))</f>
        <v>5.0679026749968876E-4</v>
      </c>
      <c r="BP172" s="72">
        <f t="array" aca="1" ref="BP172" ca="1">BN172-(1-BO172)*f*AX172*(BL172+BO172*SIN(BL172)*(COS(BJ172)+BO172*COS(BL172)*(-1+2*COS(BJ172)^2)))</f>
        <v>-0.19428168158822906</v>
      </c>
      <c r="BQ172" s="72">
        <f t="shared" ca="1" si="188"/>
        <v>1.5076839953199306E-2</v>
      </c>
      <c r="BR172" s="13">
        <f t="shared" ca="1" si="189"/>
        <v>50.771636398884702</v>
      </c>
      <c r="BS172" s="13">
        <f t="shared" ca="1" si="190"/>
        <v>0.86383929771253787</v>
      </c>
      <c r="BT172" s="15">
        <f t="shared" ca="1" si="191"/>
        <v>31</v>
      </c>
      <c r="BU172" s="15">
        <f t="shared" ca="1" si="192"/>
        <v>3</v>
      </c>
      <c r="BV172" s="15">
        <f t="shared" ca="1" si="171"/>
        <v>0.8861322217859352</v>
      </c>
      <c r="BW172" s="15">
        <f t="shared" ca="1" si="171"/>
        <v>1.5076839953199306E-2</v>
      </c>
      <c r="BX172" s="15">
        <f t="shared" ca="1" si="193"/>
        <v>5.2359877559829883E-2</v>
      </c>
      <c r="BY172" s="15">
        <f t="shared" ca="1" si="194"/>
        <v>0.63241285235158806</v>
      </c>
      <c r="BZ172" s="16">
        <f t="shared" ca="1" si="195"/>
        <v>2.6954349017614255E-3</v>
      </c>
      <c r="CA172" s="15">
        <f t="shared" ca="1" si="196"/>
        <v>6390986.1787041565</v>
      </c>
      <c r="CB172" s="15">
        <f t="shared" ca="1" si="197"/>
        <v>1.2248826256708265</v>
      </c>
      <c r="CC172" s="15">
        <f t="shared" ca="1" si="198"/>
        <v>1.5003374466702581</v>
      </c>
      <c r="CD172" s="17">
        <f t="shared" ca="1" si="199"/>
        <v>0</v>
      </c>
      <c r="CE172" s="15">
        <f t="shared" ca="1" si="200"/>
        <v>-3.7283037606630577E-2</v>
      </c>
      <c r="CF172" s="16">
        <f t="shared" ca="1" si="201"/>
        <v>-0.49764201176849671</v>
      </c>
      <c r="CG172" s="15">
        <f t="shared" ca="1" si="202"/>
        <v>3.5239505289228332</v>
      </c>
      <c r="CH172" s="15">
        <f t="shared" ca="1" si="203"/>
        <v>-19.482769906304828</v>
      </c>
      <c r="CI172" s="15">
        <f t="shared" ca="1" si="204"/>
        <v>-24.375332462515988</v>
      </c>
      <c r="CJ172" s="15">
        <f t="shared" ca="1" si="205"/>
        <v>-258.10768598782806</v>
      </c>
      <c r="CK172" s="15">
        <f t="shared" ca="1" si="206"/>
        <v>-2063.6273124112527</v>
      </c>
      <c r="CL172" s="15">
        <f t="shared" ca="1" si="207"/>
        <v>-150681.45575483903</v>
      </c>
      <c r="CM172" s="15">
        <f t="shared" ca="1" si="208"/>
        <v>5628857.5069521898</v>
      </c>
      <c r="CN172" s="15">
        <f t="shared" ca="1" si="209"/>
        <v>349378.81682746287</v>
      </c>
      <c r="CO172" s="15">
        <f t="shared" ca="1" si="210"/>
        <v>5626605.9639494093</v>
      </c>
      <c r="CP172" s="15" t="str">
        <f ca="1">VLOOKUP(_xlfn.FLOOR.MATH(BR172/8+11),Coef!$B$4:$C$23,2)</f>
        <v>U</v>
      </c>
      <c r="CQ172" s="15">
        <f ca="1">_xlfn.FLOOR.MATH(CN172/100000)</f>
        <v>3</v>
      </c>
      <c r="CR172" s="15" t="str">
        <f ca="1">VLOOKUP(MOD(BT172-1,3)*8+CQ172,Coef!$A$2:$C$25,3)</f>
        <v>C</v>
      </c>
      <c r="CS172" s="15">
        <f ca="1">(MOD(_xlfn.FLOOR.MATH(CO172/100000),20))</f>
        <v>16</v>
      </c>
      <c r="CT172" s="15" t="str">
        <f ca="1">VLOOKUP(MOD(MOD(BT172+1,2)*5+CS172,20)+1,Coef!$A$2:$C$21,3)</f>
        <v>S</v>
      </c>
      <c r="CU172" s="15"/>
      <c r="CV172" s="15" t="str">
        <f t="shared" ca="1" si="172"/>
        <v>49378</v>
      </c>
      <c r="CW172" s="15" t="str">
        <f t="shared" ca="1" si="172"/>
        <v>26605</v>
      </c>
      <c r="CX172" s="18" t="str">
        <f t="shared" ca="1" si="211"/>
        <v>349378 mE 5626605 mN 31 N</v>
      </c>
      <c r="CY172" s="15" t="str">
        <f t="shared" ca="1" si="212"/>
        <v>31UCS4937826605</v>
      </c>
    </row>
    <row r="173" spans="2:103">
      <c r="B173" s="38" t="s">
        <v>1064</v>
      </c>
      <c r="C173" s="72" t="str">
        <f t="shared" si="213"/>
        <v>32UQV1619576014</v>
      </c>
      <c r="D173" s="72">
        <f t="array" aca="1" ref="D173" ca="1">MATCH(TRUE,ISERROR(VALUE(MID(C173,ROW(INDIRECT("1:"&amp;LEN(C173))),1))),0)</f>
        <v>3</v>
      </c>
      <c r="E173" s="72">
        <f t="shared" ca="1" si="214"/>
        <v>32</v>
      </c>
      <c r="F173" s="72" t="str">
        <f t="shared" ca="1" si="215"/>
        <v>U</v>
      </c>
      <c r="G173" s="72" t="str">
        <f t="shared" ca="1" si="216"/>
        <v>Q</v>
      </c>
      <c r="H173" s="72" t="str">
        <f t="shared" ca="1" si="217"/>
        <v>V</v>
      </c>
      <c r="I173" s="72">
        <f t="shared" ca="1" si="218"/>
        <v>10</v>
      </c>
      <c r="J173" s="72">
        <f t="shared" ca="1" si="219"/>
        <v>16195</v>
      </c>
      <c r="K173" s="72">
        <f t="shared" ca="1" si="220"/>
        <v>76014</v>
      </c>
      <c r="L173" s="72">
        <f t="shared" ca="1" si="221"/>
        <v>188.80604746885038</v>
      </c>
      <c r="M173" s="72">
        <f ca="1">VLOOKUP(G173,Coef!$C$2:$F$25,4)</f>
        <v>7</v>
      </c>
      <c r="N173" s="31">
        <f ca="1">VLOOKUP(F173,Coef!$C$4:$D$23,2)</f>
        <v>17</v>
      </c>
      <c r="O173" s="31">
        <f ca="1">MOD(VLOOKUP(H173,Coef!$C$2:$G$21,5)+MOD(E173+1,2)*15,20)</f>
        <v>15</v>
      </c>
      <c r="P173" s="31">
        <f ca="1">VLOOKUP(N173,Coef!$A$27:$B$46,2)</f>
        <v>5.34</v>
      </c>
      <c r="Q173" s="31">
        <f ca="1">VLOOKUP(N173,Coef!$A$27:$C$46,3)+O173/10-0.1</f>
        <v>5.4</v>
      </c>
      <c r="R173" s="31">
        <f ca="1">IF(Q173+0.1&lt;P173,Q173+2,Q173)</f>
        <v>5.4</v>
      </c>
      <c r="S173" s="72">
        <f ca="1">M173*100000+J173</f>
        <v>716195</v>
      </c>
      <c r="T173" s="72">
        <f ca="1">R173*1000000+K173</f>
        <v>5476014</v>
      </c>
      <c r="U173" s="72">
        <f ca="1">IF(N173&lt;11,T173-10000000,T173)</f>
        <v>5476014</v>
      </c>
      <c r="V173" s="72">
        <f ca="1">U173/(6366197.724*0.9996)</f>
        <v>0.86051447341330567</v>
      </c>
      <c r="W173" s="72">
        <f ca="1">(Coef!$J$9/(1+Coef!$J$8*(COS(V173))^2)^0.5)*Coef!$J$6</f>
        <v>6387888.3931421721</v>
      </c>
      <c r="X173" s="72">
        <f ca="1">6*E173-183</f>
        <v>9</v>
      </c>
      <c r="Y173" s="72">
        <f ca="1">(S173-500000)/W173</f>
        <v>3.3844517420200997E-2</v>
      </c>
      <c r="Z173" s="72">
        <f ca="1">SIN(2*V173)</f>
        <v>0.98873628888101106</v>
      </c>
      <c r="AA173" s="72">
        <f ca="1">Z173*(COS(V173))^2</f>
        <v>0.42037698557258596</v>
      </c>
      <c r="AB173" s="72">
        <f ca="1">V173+(Z173/2)</f>
        <v>1.3548826178538111</v>
      </c>
      <c r="AC173" s="72">
        <f ca="1">(3*AB173+AA173)/4</f>
        <v>1.121256209783505</v>
      </c>
      <c r="AD173" s="72">
        <f ca="1">(5*AC173+AA173*(COS(V173))^2)/3</f>
        <v>1.9283370072327759</v>
      </c>
      <c r="AE173" s="72">
        <f ca="1">Coef!$J$6*Coef!$J$9*(V173-(Coef!$J$10*AB173)+(Coef!$J$11*AC173)-(Coef!$J$12*AD173))</f>
        <v>5461233.9496235931</v>
      </c>
      <c r="AF173" s="72">
        <f ca="1">(U173-AE173)/W173</f>
        <v>2.3137615228647776E-3</v>
      </c>
      <c r="AG173" s="72">
        <f ca="1">((Coef!$J$8*Y173^2)/2)*(COS(V173))^2</f>
        <v>1.6410906896783534E-6</v>
      </c>
      <c r="AH173" s="72">
        <f ca="1">Y173*(1-(AG173/3))</f>
        <v>3.3844498906226851E-2</v>
      </c>
      <c r="AI173" s="72">
        <f ca="1">AF173*(1-AG173)+V173</f>
        <v>0.86282823113907792</v>
      </c>
      <c r="AJ173" s="72">
        <f ca="1">(EXP(AH173)-EXP(-AH173))/2</f>
        <v>3.3850960473763736E-2</v>
      </c>
      <c r="AK173" s="72">
        <f ca="1">ATAN(AJ173/COS(AI173))</f>
        <v>5.2008113357657808E-2</v>
      </c>
      <c r="AL173" s="72">
        <f ca="1">ATAN(COS(AK173)*TAN(AI173))</f>
        <v>0.86215974135152629</v>
      </c>
      <c r="AM173" s="72">
        <f ca="1">V173+(1+Coef!$J$8*(COS(V173))^2-(3/2)*Coef!$J$8*SIN(V173)*COS(V173)*(AL173-V173))*(AL173-V173)</f>
        <v>0.86216444218125932</v>
      </c>
      <c r="AN173" s="34" t="str">
        <f t="shared" ca="1" si="173"/>
        <v>32 716195 5476014 N</v>
      </c>
      <c r="AO173" s="33">
        <f t="shared" ca="1" si="174"/>
        <v>49.398383783237044</v>
      </c>
      <c r="AP173" s="33">
        <f t="shared" ca="1" si="175"/>
        <v>11.979845395831752</v>
      </c>
      <c r="AQ173" s="72">
        <v>285</v>
      </c>
      <c r="AR173" s="72">
        <v>810000</v>
      </c>
      <c r="AS173" s="72">
        <f t="shared" ca="1" si="222"/>
        <v>0.86216444218125932</v>
      </c>
      <c r="AT173" s="72">
        <f t="shared" ca="1" si="222"/>
        <v>0.20908774603714744</v>
      </c>
      <c r="AU173" s="72">
        <f t="shared" si="222"/>
        <v>4.9741883681838397</v>
      </c>
      <c r="AV173" s="72">
        <f t="array" aca="1" ref="AV173" ca="1">ATAN((1-f)*TAN(AS173))</f>
        <v>0.8605045497043089</v>
      </c>
      <c r="AW173" s="72">
        <f t="shared" ca="1" si="176"/>
        <v>1.3517733834454797</v>
      </c>
      <c r="AX173" s="72">
        <f t="shared" ca="1" si="177"/>
        <v>-0.62983678001297683</v>
      </c>
      <c r="AY173" s="72">
        <f t="shared" ca="1" si="223"/>
        <v>4.0659763316406939E-3</v>
      </c>
      <c r="AZ173" s="72">
        <f t="shared" ca="1" si="178"/>
        <v>1.0144327990821444E-3</v>
      </c>
      <c r="BA173" s="72">
        <f t="shared" ca="1" si="179"/>
        <v>1.0010157204476948</v>
      </c>
      <c r="BB173" s="72">
        <f t="shared" ca="1" si="180"/>
        <v>1.0144324076097743E-3</v>
      </c>
      <c r="BC173" s="72">
        <f t="shared" ca="1" si="224"/>
        <v>0.12729426305369757</v>
      </c>
      <c r="BD173" s="75">
        <f t="shared" ca="1" si="181"/>
        <v>2.8308410299446569</v>
      </c>
      <c r="BE173" s="75">
        <f t="shared" ca="1" si="182"/>
        <v>-1.2270887805575941E-4</v>
      </c>
      <c r="BF173" s="75">
        <f t="shared" ca="1" si="225"/>
        <v>0.1271715541756418</v>
      </c>
      <c r="BG173" s="75">
        <f t="shared" ca="1" si="183"/>
        <v>2.8307183210666014</v>
      </c>
      <c r="BH173" s="75">
        <f t="shared" ca="1" si="184"/>
        <v>-1.2258639872319508E-4</v>
      </c>
      <c r="BI173" s="75">
        <f t="shared" ca="1" si="226"/>
        <v>0.12717167665497436</v>
      </c>
      <c r="BJ173" s="75">
        <f t="shared" ca="1" si="185"/>
        <v>2.8307184435459338</v>
      </c>
      <c r="BK173" s="75">
        <f t="shared" ca="1" si="186"/>
        <v>-1.2258652097063148E-4</v>
      </c>
      <c r="BL173" s="75">
        <f t="shared" ca="1" si="227"/>
        <v>0.12717167653272693</v>
      </c>
      <c r="BM173" s="72">
        <f t="array" aca="1" ref="BM173" ca="1">ATAN2((1-f)*SQRT(AX173^2+(SIN(AV173)*SIN(BL173)-COS(AV173)*COS(BL173)*COS(AU173))^2),SIN(AV173)*COS(BL173)+COS(AV173)*SIN(BL173)*COS(AU173))</f>
        <v>0.88591728543637982</v>
      </c>
      <c r="BN173" s="72">
        <f t="shared" ca="1" si="187"/>
        <v>-0.19449832258764288</v>
      </c>
      <c r="BO173" s="72">
        <f t="array" aca="1" ref="BO173" ca="1">f/16*(1-AX173^2)*(4+f*(4-3*(1-AX173^2)))</f>
        <v>5.0662070450431702E-4</v>
      </c>
      <c r="BP173" s="72">
        <f t="array" aca="1" ref="BP173" ca="1">BN173-(1-BO173)*f*AX173*(BL173+BO173*SIN(BL173)*(COS(BJ173)+BO173*COS(BL173)*(-1+2*COS(BJ173)^2)))</f>
        <v>-0.19423003628937488</v>
      </c>
      <c r="BQ173" s="72">
        <f t="shared" ca="1" si="188"/>
        <v>1.4857709747772563E-2</v>
      </c>
      <c r="BR173" s="13">
        <f t="shared" ca="1" si="189"/>
        <v>50.759321453191234</v>
      </c>
      <c r="BS173" s="13">
        <f t="shared" ca="1" si="190"/>
        <v>0.85128406177775073</v>
      </c>
      <c r="BT173" s="15">
        <f t="shared" ca="1" si="191"/>
        <v>31</v>
      </c>
      <c r="BU173" s="15">
        <f t="shared" ca="1" si="192"/>
        <v>3</v>
      </c>
      <c r="BV173" s="15">
        <f t="shared" ca="1" si="171"/>
        <v>0.88591728543637971</v>
      </c>
      <c r="BW173" s="15">
        <f t="shared" ca="1" si="171"/>
        <v>1.4857709747772563E-2</v>
      </c>
      <c r="BX173" s="15">
        <f t="shared" ca="1" si="193"/>
        <v>5.2359877559829883E-2</v>
      </c>
      <c r="BY173" s="15">
        <f t="shared" ca="1" si="194"/>
        <v>0.63257933421242274</v>
      </c>
      <c r="BZ173" s="16">
        <f t="shared" ca="1" si="195"/>
        <v>2.6968542280188849E-3</v>
      </c>
      <c r="CA173" s="15">
        <f t="shared" ca="1" si="196"/>
        <v>6390981.6554538505</v>
      </c>
      <c r="CB173" s="15">
        <f t="shared" ca="1" si="197"/>
        <v>1.2243453537076658</v>
      </c>
      <c r="CC173" s="15">
        <f t="shared" ca="1" si="198"/>
        <v>1.4990215451455493</v>
      </c>
      <c r="CD173" s="17">
        <f t="shared" ca="1" si="199"/>
        <v>0</v>
      </c>
      <c r="CE173" s="15">
        <f t="shared" ca="1" si="200"/>
        <v>-3.750216781205732E-2</v>
      </c>
      <c r="CF173" s="16">
        <f t="shared" ca="1" si="201"/>
        <v>-0.4963246909175304</v>
      </c>
      <c r="CG173" s="15">
        <f t="shared" ca="1" si="202"/>
        <v>3.5252792349975297</v>
      </c>
      <c r="CH173" s="15">
        <f t="shared" ca="1" si="203"/>
        <v>-19.463092990285876</v>
      </c>
      <c r="CI173" s="15">
        <f t="shared" ca="1" si="204"/>
        <v>-24.302105439398876</v>
      </c>
      <c r="CJ173" s="15">
        <f t="shared" ca="1" si="205"/>
        <v>-258.174978748608</v>
      </c>
      <c r="CK173" s="15">
        <f t="shared" ca="1" si="206"/>
        <v>-2061.6678097886534</v>
      </c>
      <c r="CL173" s="15">
        <f t="shared" ca="1" si="207"/>
        <v>-151606.8075300763</v>
      </c>
      <c r="CM173" s="15">
        <f t="shared" ca="1" si="208"/>
        <v>5627513.3999297619</v>
      </c>
      <c r="CN173" s="15">
        <f t="shared" ca="1" si="209"/>
        <v>348453.83519293572</v>
      </c>
      <c r="CO173" s="15">
        <f t="shared" ca="1" si="210"/>
        <v>5625262.39456979</v>
      </c>
      <c r="CP173" s="15" t="str">
        <f ca="1">VLOOKUP(_xlfn.FLOOR.MATH(BR173/8+11),Coef!$B$4:$C$23,2)</f>
        <v>U</v>
      </c>
      <c r="CQ173" s="15">
        <f ca="1">_xlfn.FLOOR.MATH(CN173/100000)</f>
        <v>3</v>
      </c>
      <c r="CR173" s="15" t="str">
        <f ca="1">VLOOKUP(MOD(BT173-1,3)*8+CQ173,Coef!$A$2:$C$25,3)</f>
        <v>C</v>
      </c>
      <c r="CS173" s="15">
        <f ca="1">(MOD(_xlfn.FLOOR.MATH(CO173/100000),20))</f>
        <v>16</v>
      </c>
      <c r="CT173" s="15" t="str">
        <f ca="1">VLOOKUP(MOD(MOD(BT173+1,2)*5+CS173,20)+1,Coef!$A$2:$C$21,3)</f>
        <v>S</v>
      </c>
      <c r="CU173" s="15"/>
      <c r="CV173" s="15" t="str">
        <f t="shared" ca="1" si="172"/>
        <v>48453</v>
      </c>
      <c r="CW173" s="15" t="str">
        <f t="shared" ca="1" si="172"/>
        <v>25262</v>
      </c>
      <c r="CX173" s="18" t="str">
        <f t="shared" ca="1" si="211"/>
        <v>348453 mE 5625262 mN 31 N</v>
      </c>
      <c r="CY173" s="15" t="str">
        <f t="shared" ca="1" si="212"/>
        <v>31UCS4845325262</v>
      </c>
    </row>
    <row r="174" spans="2:103">
      <c r="B174" s="38" t="s">
        <v>1065</v>
      </c>
      <c r="C174" s="72" t="str">
        <f t="shared" si="213"/>
        <v>32UQV1668075557</v>
      </c>
      <c r="D174" s="72">
        <f t="array" aca="1" ref="D174" ca="1">MATCH(TRUE,ISERROR(VALUE(MID(C174,ROW(INDIRECT("1:"&amp;LEN(C174))),1))),0)</f>
        <v>3</v>
      </c>
      <c r="E174" s="72">
        <f t="shared" ca="1" si="214"/>
        <v>32</v>
      </c>
      <c r="F174" s="72" t="str">
        <f t="shared" ca="1" si="215"/>
        <v>U</v>
      </c>
      <c r="G174" s="72" t="str">
        <f t="shared" ca="1" si="216"/>
        <v>Q</v>
      </c>
      <c r="H174" s="72" t="str">
        <f t="shared" ca="1" si="217"/>
        <v>V</v>
      </c>
      <c r="I174" s="72">
        <f t="shared" ca="1" si="218"/>
        <v>10</v>
      </c>
      <c r="J174" s="72">
        <f t="shared" ca="1" si="219"/>
        <v>16680</v>
      </c>
      <c r="K174" s="72">
        <f t="shared" ca="1" si="220"/>
        <v>75557</v>
      </c>
      <c r="L174" s="72">
        <f t="shared" ca="1" si="221"/>
        <v>188.80604746885038</v>
      </c>
      <c r="M174" s="72">
        <f ca="1">VLOOKUP(G174,Coef!$C$2:$F$25,4)</f>
        <v>7</v>
      </c>
      <c r="N174" s="31">
        <f ca="1">VLOOKUP(F174,Coef!$C$4:$D$23,2)</f>
        <v>17</v>
      </c>
      <c r="O174" s="31">
        <f ca="1">MOD(VLOOKUP(H174,Coef!$C$2:$G$21,5)+MOD(E174+1,2)*15,20)</f>
        <v>15</v>
      </c>
      <c r="P174" s="31">
        <f ca="1">VLOOKUP(N174,Coef!$A$27:$B$46,2)</f>
        <v>5.34</v>
      </c>
      <c r="Q174" s="31">
        <f ca="1">VLOOKUP(N174,Coef!$A$27:$C$46,3)+O174/10-0.1</f>
        <v>5.4</v>
      </c>
      <c r="R174" s="31">
        <f ca="1">IF(Q174+0.1&lt;P174,Q174+2,Q174)</f>
        <v>5.4</v>
      </c>
      <c r="S174" s="72">
        <f ca="1">M174*100000+J174</f>
        <v>716680</v>
      </c>
      <c r="T174" s="72">
        <f ca="1">R174*1000000+K174</f>
        <v>5475557</v>
      </c>
      <c r="U174" s="72">
        <f ca="1">IF(N174&lt;11,T174-10000000,T174)</f>
        <v>5475557</v>
      </c>
      <c r="V174" s="72">
        <f ca="1">U174/(6366197.724*0.9996)</f>
        <v>0.86044265929552766</v>
      </c>
      <c r="W174" s="72">
        <f ca="1">(Coef!$J$9/(1+Coef!$J$8*(COS(V174))^2)^0.5)*Coef!$J$6</f>
        <v>6387886.86906482</v>
      </c>
      <c r="X174" s="72">
        <f ca="1">6*E174-183</f>
        <v>9</v>
      </c>
      <c r="Y174" s="72">
        <f ca="1">(S174-500000)/W174</f>
        <v>3.3920450446506066E-2</v>
      </c>
      <c r="Z174" s="72">
        <f ca="1">SIN(2*V174)</f>
        <v>0.98875777525293052</v>
      </c>
      <c r="AA174" s="72">
        <f ca="1">Z174*(COS(V174))^2</f>
        <v>0.42045632857649523</v>
      </c>
      <c r="AB174" s="72">
        <f ca="1">V174+(Z174/2)</f>
        <v>1.3548215469219929</v>
      </c>
      <c r="AC174" s="72">
        <f ca="1">(3*AB174+AA174)/4</f>
        <v>1.1212302423356184</v>
      </c>
      <c r="AD174" s="72">
        <f ca="1">(5*AC174+AA174*(COS(V174))^2)/3</f>
        <v>1.9283149244404807</v>
      </c>
      <c r="AE174" s="72">
        <f ca="1">Coef!$J$6*Coef!$J$9*(V174-(Coef!$J$10*AB174)+(Coef!$J$11*AC174)-(Coef!$J$12*AD174))</f>
        <v>5460776.5199394608</v>
      </c>
      <c r="AF174" s="72">
        <f ca="1">(U174-AE174)/W174</f>
        <v>2.3138293403594757E-3</v>
      </c>
      <c r="AG174" s="72">
        <f ca="1">((Coef!$J$8*Y174^2)/2)*(COS(V174))^2</f>
        <v>1.648738106868859E-6</v>
      </c>
      <c r="AH174" s="72">
        <f ca="1">Y174*(1-(AG174/3))</f>
        <v>3.3920431804526315E-2</v>
      </c>
      <c r="AI174" s="72">
        <f ca="1">AF174*(1-AG174)+V174</f>
        <v>0.86275648482098855</v>
      </c>
      <c r="AJ174" s="72">
        <f ca="1">(EXP(AH174)-EXP(-AH174))/2</f>
        <v>3.3926936962549725E-2</v>
      </c>
      <c r="AK174" s="72">
        <f ca="1">ATAN(AJ174/COS(AI174))</f>
        <v>5.2120270974002701E-2</v>
      </c>
      <c r="AL174" s="72">
        <f ca="1">ATAN(COS(AK174)*TAN(AI174))</f>
        <v>0.86208509209685402</v>
      </c>
      <c r="AM174" s="72">
        <f ca="1">V174+(1+Coef!$J$8*(COS(V174))^2-(3/2)*Coef!$J$8*SIN(V174)*COS(V174)*(AL174-V174))*(AL174-V174)</f>
        <v>0.86208978563504168</v>
      </c>
      <c r="AN174" s="34" t="str">
        <f t="shared" ca="1" si="173"/>
        <v>32 716680 5475557 N</v>
      </c>
      <c r="AO174" s="33">
        <f t="shared" ca="1" si="174"/>
        <v>49.394106278225749</v>
      </c>
      <c r="AP174" s="33">
        <f t="shared" ca="1" si="175"/>
        <v>11.986271553888564</v>
      </c>
      <c r="AQ174" s="72">
        <v>285</v>
      </c>
      <c r="AR174" s="72">
        <v>810000</v>
      </c>
      <c r="AS174" s="72">
        <f t="shared" ca="1" si="222"/>
        <v>0.86208978563504168</v>
      </c>
      <c r="AT174" s="72">
        <f t="shared" ca="1" si="222"/>
        <v>0.20919990365349236</v>
      </c>
      <c r="AU174" s="72">
        <f t="shared" si="222"/>
        <v>4.9741883681838397</v>
      </c>
      <c r="AV174" s="72">
        <f t="array" aca="1" ref="AV174" ca="1">ATAN((1-f)*TAN(AS174))</f>
        <v>0.86042985523416138</v>
      </c>
      <c r="AW174" s="72">
        <f t="shared" ca="1" si="176"/>
        <v>1.3517413375725973</v>
      </c>
      <c r="AX174" s="72">
        <f t="shared" ca="1" si="177"/>
        <v>-0.62989147982348948</v>
      </c>
      <c r="AY174" s="72">
        <f t="shared" ca="1" si="223"/>
        <v>4.0655119338320967E-3</v>
      </c>
      <c r="AZ174" s="72">
        <f t="shared" ca="1" si="178"/>
        <v>1.0143171698682753E-3</v>
      </c>
      <c r="BA174" s="72">
        <f t="shared" ca="1" si="179"/>
        <v>1.001015604524806</v>
      </c>
      <c r="BB174" s="72">
        <f t="shared" ca="1" si="180"/>
        <v>1.0143167785297547E-3</v>
      </c>
      <c r="BC174" s="72">
        <f t="shared" ca="1" si="224"/>
        <v>0.12729427779504487</v>
      </c>
      <c r="BD174" s="75">
        <f t="shared" ca="1" si="181"/>
        <v>2.8307769529402393</v>
      </c>
      <c r="BE174" s="75">
        <f t="shared" ca="1" si="182"/>
        <v>-1.2269237011718241E-4</v>
      </c>
      <c r="BF174" s="75">
        <f t="shared" ca="1" si="225"/>
        <v>0.12717158542492768</v>
      </c>
      <c r="BG174" s="75">
        <f t="shared" ca="1" si="183"/>
        <v>2.8306542605701224</v>
      </c>
      <c r="BH174" s="75">
        <f t="shared" ca="1" si="184"/>
        <v>-1.2256992268684742E-4</v>
      </c>
      <c r="BI174" s="75">
        <f t="shared" ca="1" si="226"/>
        <v>0.12717170787235801</v>
      </c>
      <c r="BJ174" s="75">
        <f t="shared" ca="1" si="185"/>
        <v>2.8306543830175528</v>
      </c>
      <c r="BK174" s="75">
        <f t="shared" ca="1" si="186"/>
        <v>-1.2257004488704735E-4</v>
      </c>
      <c r="BL174" s="75">
        <f t="shared" ca="1" si="227"/>
        <v>0.12717170775015782</v>
      </c>
      <c r="BM174" s="72">
        <f t="array" aca="1" ref="BM174" ca="1">ATAN2((1-f)*SQRT(AX174^2+(SIN(AV174)*SIN(BL174)-COS(AV174)*COS(BL174)*COS(AU174))^2),SIN(AV174)*COS(BL174)+COS(AV174)*SIN(BL174)*COS(AU174))</f>
        <v>0.88584405144634626</v>
      </c>
      <c r="BN174" s="72">
        <f t="shared" ca="1" si="187"/>
        <v>-0.1944807575956396</v>
      </c>
      <c r="BO174" s="72">
        <f t="array" aca="1" ref="BO174" ca="1">f/16*(1-AX174^2)*(4+f*(4-3*(1-AX174^2)))</f>
        <v>5.0656292814449725E-4</v>
      </c>
      <c r="BP174" s="72">
        <f t="array" aca="1" ref="BP174" ca="1">BN174-(1-BO174)*f*AX174*(BL174+BO174*SIN(BL174)*(COS(BJ174)+BO174*COS(BL174)*(-1+2*COS(BJ174)^2)))</f>
        <v>-0.194212447898612</v>
      </c>
      <c r="BQ174" s="72">
        <f t="shared" ca="1" si="188"/>
        <v>1.4987455754880363E-2</v>
      </c>
      <c r="BR174" s="13">
        <f t="shared" ca="1" si="189"/>
        <v>50.755125454645409</v>
      </c>
      <c r="BS174" s="13">
        <f t="shared" ca="1" si="190"/>
        <v>0.85871796039370207</v>
      </c>
      <c r="BT174" s="15">
        <f t="shared" ca="1" si="191"/>
        <v>31</v>
      </c>
      <c r="BU174" s="15">
        <f t="shared" ca="1" si="192"/>
        <v>3</v>
      </c>
      <c r="BV174" s="15">
        <f t="shared" ca="1" si="171"/>
        <v>0.88584405144634626</v>
      </c>
      <c r="BW174" s="15">
        <f t="shared" ca="1" si="171"/>
        <v>1.4987455754880363E-2</v>
      </c>
      <c r="BX174" s="15">
        <f t="shared" ca="1" si="193"/>
        <v>5.2359877559829883E-2</v>
      </c>
      <c r="BY174" s="15">
        <f t="shared" ca="1" si="194"/>
        <v>0.6326360519168005</v>
      </c>
      <c r="BZ174" s="16">
        <f t="shared" ca="1" si="195"/>
        <v>2.6973378550671561E-3</v>
      </c>
      <c r="CA174" s="15">
        <f t="shared" ca="1" si="196"/>
        <v>6390980.1141851898</v>
      </c>
      <c r="CB174" s="15">
        <f t="shared" ca="1" si="197"/>
        <v>1.2241623567965874</v>
      </c>
      <c r="CC174" s="15">
        <f t="shared" ca="1" si="198"/>
        <v>1.4985734757977753</v>
      </c>
      <c r="CD174" s="17">
        <f t="shared" ca="1" si="199"/>
        <v>0</v>
      </c>
      <c r="CE174" s="15">
        <f t="shared" ca="1" si="200"/>
        <v>-3.737242180494952E-2</v>
      </c>
      <c r="CF174" s="16">
        <f t="shared" ca="1" si="201"/>
        <v>-0.49587613794270818</v>
      </c>
      <c r="CG174" s="15">
        <f t="shared" ca="1" si="202"/>
        <v>3.5257316674238464</v>
      </c>
      <c r="CH174" s="15">
        <f t="shared" ca="1" si="203"/>
        <v>-19.456392152061994</v>
      </c>
      <c r="CI174" s="15">
        <f t="shared" ca="1" si="204"/>
        <v>-24.277170371444956</v>
      </c>
      <c r="CJ174" s="15">
        <f t="shared" ca="1" si="205"/>
        <v>-258.19775425996932</v>
      </c>
      <c r="CK174" s="15">
        <f t="shared" ca="1" si="206"/>
        <v>-2061.0001662589907</v>
      </c>
      <c r="CL174" s="15">
        <f t="shared" ca="1" si="207"/>
        <v>-151095.85795131631</v>
      </c>
      <c r="CM174" s="15">
        <f t="shared" ca="1" si="208"/>
        <v>5627031.4726967495</v>
      </c>
      <c r="CN174" s="15">
        <f t="shared" ca="1" si="209"/>
        <v>348964.58039186418</v>
      </c>
      <c r="CO174" s="15">
        <f t="shared" ca="1" si="210"/>
        <v>5624780.6601076713</v>
      </c>
      <c r="CP174" s="15" t="str">
        <f ca="1">VLOOKUP(_xlfn.FLOOR.MATH(BR174/8+11),Coef!$B$4:$C$23,2)</f>
        <v>U</v>
      </c>
      <c r="CQ174" s="15">
        <f ca="1">_xlfn.FLOOR.MATH(CN174/100000)</f>
        <v>3</v>
      </c>
      <c r="CR174" s="15" t="str">
        <f ca="1">VLOOKUP(MOD(BT174-1,3)*8+CQ174,Coef!$A$2:$C$25,3)</f>
        <v>C</v>
      </c>
      <c r="CS174" s="15">
        <f ca="1">(MOD(_xlfn.FLOOR.MATH(CO174/100000),20))</f>
        <v>16</v>
      </c>
      <c r="CT174" s="15" t="str">
        <f ca="1">VLOOKUP(MOD(MOD(BT174+1,2)*5+CS174,20)+1,Coef!$A$2:$C$21,3)</f>
        <v>S</v>
      </c>
      <c r="CU174" s="15"/>
      <c r="CV174" s="15" t="str">
        <f t="shared" ca="1" si="172"/>
        <v>48964</v>
      </c>
      <c r="CW174" s="15" t="str">
        <f t="shared" ca="1" si="172"/>
        <v>24780</v>
      </c>
      <c r="CX174" s="18" t="str">
        <f t="shared" ca="1" si="211"/>
        <v>348964 mE 5624780 mN 31 N</v>
      </c>
      <c r="CY174" s="15" t="str">
        <f t="shared" ca="1" si="212"/>
        <v>31UCS4896424780</v>
      </c>
    </row>
    <row r="175" spans="2:103">
      <c r="B175" s="38" t="s">
        <v>1066</v>
      </c>
      <c r="C175" s="72" t="str">
        <f t="shared" si="213"/>
        <v>32UQV1668274268</v>
      </c>
      <c r="D175" s="72">
        <f t="array" aca="1" ref="D175" ca="1">MATCH(TRUE,ISERROR(VALUE(MID(C175,ROW(INDIRECT("1:"&amp;LEN(C175))),1))),0)</f>
        <v>3</v>
      </c>
      <c r="E175" s="72">
        <f t="shared" ca="1" si="214"/>
        <v>32</v>
      </c>
      <c r="F175" s="72" t="str">
        <f t="shared" ca="1" si="215"/>
        <v>U</v>
      </c>
      <c r="G175" s="72" t="str">
        <f t="shared" ca="1" si="216"/>
        <v>Q</v>
      </c>
      <c r="H175" s="72" t="str">
        <f t="shared" ca="1" si="217"/>
        <v>V</v>
      </c>
      <c r="I175" s="72">
        <f t="shared" ca="1" si="218"/>
        <v>10</v>
      </c>
      <c r="J175" s="72">
        <f t="shared" ca="1" si="219"/>
        <v>16682</v>
      </c>
      <c r="K175" s="72">
        <f t="shared" ca="1" si="220"/>
        <v>74268</v>
      </c>
      <c r="L175" s="72">
        <f t="shared" ca="1" si="221"/>
        <v>188.80604746885038</v>
      </c>
      <c r="M175" s="72">
        <f ca="1">VLOOKUP(G175,Coef!$C$2:$F$25,4)</f>
        <v>7</v>
      </c>
      <c r="N175" s="31">
        <f ca="1">VLOOKUP(F175,Coef!$C$4:$D$23,2)</f>
        <v>17</v>
      </c>
      <c r="O175" s="31">
        <f ca="1">MOD(VLOOKUP(H175,Coef!$C$2:$G$21,5)+MOD(E175+1,2)*15,20)</f>
        <v>15</v>
      </c>
      <c r="P175" s="31">
        <f ca="1">VLOOKUP(N175,Coef!$A$27:$B$46,2)</f>
        <v>5.34</v>
      </c>
      <c r="Q175" s="31">
        <f ca="1">VLOOKUP(N175,Coef!$A$27:$C$46,3)+O175/10-0.1</f>
        <v>5.4</v>
      </c>
      <c r="R175" s="31">
        <f ca="1">IF(Q175+0.1&lt;P175,Q175+2,Q175)</f>
        <v>5.4</v>
      </c>
      <c r="S175" s="72">
        <f ca="1">M175*100000+J175</f>
        <v>716682</v>
      </c>
      <c r="T175" s="72">
        <f ca="1">R175*1000000+K175</f>
        <v>5474268</v>
      </c>
      <c r="U175" s="72">
        <f ca="1">IF(N175&lt;11,T175-10000000,T175)</f>
        <v>5474268</v>
      </c>
      <c r="V175" s="72">
        <f ca="1">U175/(6366197.724*0.9996)</f>
        <v>0.86024010262634643</v>
      </c>
      <c r="W175" s="72">
        <f ca="1">(Coef!$J$9/(1+Coef!$J$8*(COS(V175))^2)^0.5)*Coef!$J$6</f>
        <v>6387882.5701272078</v>
      </c>
      <c r="X175" s="72">
        <f ca="1">6*E175-183</f>
        <v>9</v>
      </c>
      <c r="Y175" s="72">
        <f ca="1">(S175-500000)/W175</f>
        <v>3.3920786367192882E-2</v>
      </c>
      <c r="Z175" s="72">
        <f ca="1">SIN(2*V175)</f>
        <v>0.98881826914281179</v>
      </c>
      <c r="AA175" s="72">
        <f ca="1">Z175*(COS(V175))^2</f>
        <v>0.42068009888422864</v>
      </c>
      <c r="AB175" s="72">
        <f ca="1">V175+(Z175/2)</f>
        <v>1.3546492371977523</v>
      </c>
      <c r="AC175" s="72">
        <f ca="1">(3*AB175+AA175)/4</f>
        <v>1.1211569526193714</v>
      </c>
      <c r="AD175" s="72">
        <f ca="1">(5*AC175+AA175*(COS(V175))^2)/3</f>
        <v>1.9282525787704319</v>
      </c>
      <c r="AE175" s="72">
        <f ca="1">Coef!$J$6*Coef!$J$9*(V175-(Coef!$J$10*AB175)+(Coef!$J$11*AC175)-(Coef!$J$12*AD175))</f>
        <v>5459486.3097499199</v>
      </c>
      <c r="AF175" s="72">
        <f ca="1">(U175-AE175)/W175</f>
        <v>2.3140203483398908E-3</v>
      </c>
      <c r="AG175" s="72">
        <f ca="1">((Coef!$J$8*Y175^2)/2)*(COS(V175))^2</f>
        <v>1.6495473297696596E-6</v>
      </c>
      <c r="AH175" s="72">
        <f ca="1">Y175*(1-(AG175/3))</f>
        <v>3.3920767715878687E-2</v>
      </c>
      <c r="AI175" s="72">
        <f ca="1">AF175*(1-AG175)+V175</f>
        <v>0.86255411915760027</v>
      </c>
      <c r="AJ175" s="72">
        <f ca="1">(EXP(AH175)-EXP(-AH175))/2</f>
        <v>3.3927273067171637E-2</v>
      </c>
      <c r="AK175" s="72">
        <f ca="1">ATAN(AJ175/COS(AI175))</f>
        <v>5.2108492662012569E-2</v>
      </c>
      <c r="AL175" s="72">
        <f ca="1">ATAN(COS(AK175)*TAN(AI175))</f>
        <v>0.86188298789134354</v>
      </c>
      <c r="AM175" s="72">
        <f ca="1">V175+(1+Coef!$J$8*(COS(V175))^2-(3/2)*Coef!$J$8*SIN(V175)*COS(V175)*(AL175-V175))*(AL175-V175)</f>
        <v>0.86188768493559098</v>
      </c>
      <c r="AN175" s="34" t="str">
        <f t="shared" ca="1" si="173"/>
        <v>32 716682 5474268 N</v>
      </c>
      <c r="AO175" s="33">
        <f t="shared" ca="1" si="174"/>
        <v>49.382526761110583</v>
      </c>
      <c r="AP175" s="33">
        <f t="shared" ca="1" si="175"/>
        <v>11.98559670632174</v>
      </c>
      <c r="AQ175" s="72">
        <v>285</v>
      </c>
      <c r="AR175" s="72">
        <v>810000</v>
      </c>
      <c r="AS175" s="72">
        <f t="shared" ca="1" si="222"/>
        <v>0.86188768493559087</v>
      </c>
      <c r="AT175" s="72">
        <f t="shared" ca="1" si="222"/>
        <v>0.20918812534150222</v>
      </c>
      <c r="AU175" s="72">
        <f t="shared" si="222"/>
        <v>4.9741883681838397</v>
      </c>
      <c r="AV175" s="72">
        <f t="array" aca="1" ref="AV175" ca="1">ATAN((1-f)*TAN(AS175))</f>
        <v>0.86022765205770813</v>
      </c>
      <c r="AW175" s="72">
        <f t="shared" ca="1" si="176"/>
        <v>1.3516545687728669</v>
      </c>
      <c r="AX175" s="72">
        <f t="shared" ca="1" si="177"/>
        <v>-0.63003953841754168</v>
      </c>
      <c r="AY175" s="72">
        <f t="shared" ca="1" si="223"/>
        <v>4.0642547237454097E-3</v>
      </c>
      <c r="AZ175" s="72">
        <f t="shared" ca="1" si="178"/>
        <v>1.0140041400994075E-3</v>
      </c>
      <c r="BA175" s="72">
        <f t="shared" ca="1" si="179"/>
        <v>1.0010152907001719</v>
      </c>
      <c r="BB175" s="72">
        <f t="shared" ca="1" si="180"/>
        <v>1.0140037491230896E-3</v>
      </c>
      <c r="BC175" s="72">
        <f t="shared" ca="1" si="224"/>
        <v>0.12729431770260724</v>
      </c>
      <c r="BD175" s="75">
        <f t="shared" ca="1" si="181"/>
        <v>2.8306034552483412</v>
      </c>
      <c r="BE175" s="75">
        <f t="shared" ca="1" si="182"/>
        <v>-1.2264767926021633E-4</v>
      </c>
      <c r="BF175" s="75">
        <f t="shared" ca="1" si="225"/>
        <v>0.12717167002334703</v>
      </c>
      <c r="BG175" s="75">
        <f t="shared" ca="1" si="183"/>
        <v>2.830480807569081</v>
      </c>
      <c r="BH175" s="75">
        <f t="shared" ca="1" si="184"/>
        <v>-1.2252531817662048E-4</v>
      </c>
      <c r="BI175" s="75">
        <f t="shared" ca="1" si="226"/>
        <v>0.12717179238443063</v>
      </c>
      <c r="BJ175" s="75">
        <f t="shared" ca="1" si="185"/>
        <v>2.8304809299301645</v>
      </c>
      <c r="BK175" s="75">
        <f t="shared" ca="1" si="186"/>
        <v>-1.2252544024899973E-4</v>
      </c>
      <c r="BL175" s="75">
        <f t="shared" ca="1" si="227"/>
        <v>0.12717179226235825</v>
      </c>
      <c r="BM175" s="72">
        <f t="array" aca="1" ref="BM175" ca="1">ATAN2((1-f)*SQRT(AX175^2+(SIN(AV175)*SIN(BL175)-COS(AV175)*COS(BL175)*COS(AU175))^2),SIN(AV175)*COS(BL175)+COS(AV175)*SIN(BL175)*COS(AU175))</f>
        <v>0.88564580044790453</v>
      </c>
      <c r="BN175" s="72">
        <f t="shared" ca="1" si="187"/>
        <v>-0.1944332289979063</v>
      </c>
      <c r="BO175" s="72">
        <f t="array" aca="1" ref="BO175" ca="1">f/16*(1-AX175^2)*(4+f*(4-3*(1-AX175^2)))</f>
        <v>5.0640651683583698E-4</v>
      </c>
      <c r="BP175" s="72">
        <f t="array" aca="1" ref="BP175" ca="1">BN175-(1-BO175)*f*AX175*(BL175+BO175*SIN(BL175)*(COS(BJ175)+BO175*COS(BL175)*(-1+2*COS(BJ175)^2)))</f>
        <v>-0.19416485596620475</v>
      </c>
      <c r="BQ175" s="72">
        <f t="shared" ca="1" si="188"/>
        <v>1.5023269375297466E-2</v>
      </c>
      <c r="BR175" s="13">
        <f t="shared" ca="1" si="189"/>
        <v>50.743766509150447</v>
      </c>
      <c r="BS175" s="13">
        <f t="shared" ca="1" si="190"/>
        <v>0.86076992969268551</v>
      </c>
      <c r="BT175" s="15">
        <f t="shared" ca="1" si="191"/>
        <v>31</v>
      </c>
      <c r="BU175" s="15">
        <f t="shared" ca="1" si="192"/>
        <v>3</v>
      </c>
      <c r="BV175" s="15">
        <f t="shared" ca="1" si="171"/>
        <v>0.88564580044790453</v>
      </c>
      <c r="BW175" s="15">
        <f t="shared" ca="1" si="171"/>
        <v>1.5023269375297464E-2</v>
      </c>
      <c r="BX175" s="15">
        <f t="shared" ca="1" si="193"/>
        <v>5.2359877559829883E-2</v>
      </c>
      <c r="BY175" s="15">
        <f t="shared" ca="1" si="194"/>
        <v>0.63278957481853615</v>
      </c>
      <c r="BZ175" s="16">
        <f t="shared" ca="1" si="195"/>
        <v>2.6986471493408034E-3</v>
      </c>
      <c r="CA175" s="15">
        <f t="shared" ca="1" si="196"/>
        <v>6390975.9416073076</v>
      </c>
      <c r="CB175" s="15">
        <f t="shared" ca="1" si="197"/>
        <v>1.2236671322905759</v>
      </c>
      <c r="CC175" s="15">
        <f t="shared" ca="1" si="198"/>
        <v>1.4973612506482417</v>
      </c>
      <c r="CD175" s="17">
        <f t="shared" ca="1" si="199"/>
        <v>0</v>
      </c>
      <c r="CE175" s="15">
        <f t="shared" ca="1" si="200"/>
        <v>-3.7336608184532417E-2</v>
      </c>
      <c r="CF175" s="16">
        <f t="shared" ca="1" si="201"/>
        <v>-0.49466260349890084</v>
      </c>
      <c r="CG175" s="15">
        <f t="shared" ca="1" si="202"/>
        <v>3.5269557044815727</v>
      </c>
      <c r="CH175" s="15">
        <f t="shared" ca="1" si="203"/>
        <v>-19.438261455740186</v>
      </c>
      <c r="CI175" s="15">
        <f t="shared" ca="1" si="204"/>
        <v>-24.209707483629565</v>
      </c>
      <c r="CJ175" s="15">
        <f t="shared" ca="1" si="205"/>
        <v>-258.25902084272838</v>
      </c>
      <c r="CK175" s="15">
        <f t="shared" ca="1" si="206"/>
        <v>-2059.1928123096968</v>
      </c>
      <c r="CL175" s="15">
        <f t="shared" ca="1" si="207"/>
        <v>-150987.62433417689</v>
      </c>
      <c r="CM175" s="15">
        <f t="shared" ca="1" si="208"/>
        <v>5625763.848750622</v>
      </c>
      <c r="CN175" s="15">
        <f t="shared" ca="1" si="209"/>
        <v>349072.77071555681</v>
      </c>
      <c r="CO175" s="15">
        <f t="shared" ca="1" si="210"/>
        <v>5623513.543211122</v>
      </c>
      <c r="CP175" s="15" t="str">
        <f ca="1">VLOOKUP(_xlfn.FLOOR.MATH(BR175/8+11),Coef!$B$4:$C$23,2)</f>
        <v>U</v>
      </c>
      <c r="CQ175" s="15">
        <f ca="1">_xlfn.FLOOR.MATH(CN175/100000)</f>
        <v>3</v>
      </c>
      <c r="CR175" s="15" t="str">
        <f ca="1">VLOOKUP(MOD(BT175-1,3)*8+CQ175,Coef!$A$2:$C$25,3)</f>
        <v>C</v>
      </c>
      <c r="CS175" s="15">
        <f ca="1">(MOD(_xlfn.FLOOR.MATH(CO175/100000),20))</f>
        <v>16</v>
      </c>
      <c r="CT175" s="15" t="str">
        <f ca="1">VLOOKUP(MOD(MOD(BT175+1,2)*5+CS175,20)+1,Coef!$A$2:$C$21,3)</f>
        <v>S</v>
      </c>
      <c r="CU175" s="15"/>
      <c r="CV175" s="15" t="str">
        <f t="shared" ca="1" si="172"/>
        <v>49072</v>
      </c>
      <c r="CW175" s="15" t="str">
        <f t="shared" ca="1" si="172"/>
        <v>23513</v>
      </c>
      <c r="CX175" s="18" t="str">
        <f t="shared" ca="1" si="211"/>
        <v>349072 mE 5623513 mN 31 N</v>
      </c>
      <c r="CY175" s="15" t="str">
        <f t="shared" ca="1" si="212"/>
        <v>31UCS4907223513</v>
      </c>
    </row>
    <row r="176" spans="2:103">
      <c r="B176" s="38" t="s">
        <v>1067</v>
      </c>
      <c r="C176" s="72" t="str">
        <f t="shared" si="213"/>
        <v>32UQV1597073276</v>
      </c>
      <c r="D176" s="72">
        <f t="array" aca="1" ref="D176" ca="1">MATCH(TRUE,ISERROR(VALUE(MID(C176,ROW(INDIRECT("1:"&amp;LEN(C176))),1))),0)</f>
        <v>3</v>
      </c>
      <c r="E176" s="72">
        <f t="shared" ca="1" si="214"/>
        <v>32</v>
      </c>
      <c r="F176" s="72" t="str">
        <f t="shared" ca="1" si="215"/>
        <v>U</v>
      </c>
      <c r="G176" s="72" t="str">
        <f t="shared" ca="1" si="216"/>
        <v>Q</v>
      </c>
      <c r="H176" s="72" t="str">
        <f t="shared" ca="1" si="217"/>
        <v>V</v>
      </c>
      <c r="I176" s="72">
        <f t="shared" ca="1" si="218"/>
        <v>10</v>
      </c>
      <c r="J176" s="72">
        <f t="shared" ca="1" si="219"/>
        <v>15970</v>
      </c>
      <c r="K176" s="72">
        <f t="shared" ca="1" si="220"/>
        <v>73276</v>
      </c>
      <c r="L176" s="72">
        <f t="shared" ca="1" si="221"/>
        <v>188.80604746885038</v>
      </c>
      <c r="M176" s="72">
        <f ca="1">VLOOKUP(G176,Coef!$C$2:$F$25,4)</f>
        <v>7</v>
      </c>
      <c r="N176" s="31">
        <f ca="1">VLOOKUP(F176,Coef!$C$4:$D$23,2)</f>
        <v>17</v>
      </c>
      <c r="O176" s="31">
        <f ca="1">MOD(VLOOKUP(H176,Coef!$C$2:$G$21,5)+MOD(E176+1,2)*15,20)</f>
        <v>15</v>
      </c>
      <c r="P176" s="31">
        <f ca="1">VLOOKUP(N176,Coef!$A$27:$B$46,2)</f>
        <v>5.34</v>
      </c>
      <c r="Q176" s="31">
        <f ca="1">VLOOKUP(N176,Coef!$A$27:$C$46,3)+O176/10-0.1</f>
        <v>5.4</v>
      </c>
      <c r="R176" s="31">
        <f ca="1">IF(Q176+0.1&lt;P176,Q176+2,Q176)</f>
        <v>5.4</v>
      </c>
      <c r="S176" s="72">
        <f ca="1">M176*100000+J176</f>
        <v>715970</v>
      </c>
      <c r="T176" s="72">
        <f ca="1">R176*1000000+K176</f>
        <v>5473276</v>
      </c>
      <c r="U176" s="72">
        <f ca="1">IF(N176&lt;11,T176-10000000,T176)</f>
        <v>5473276</v>
      </c>
      <c r="V176" s="72">
        <f ca="1">U176/(6366197.724*0.9996)</f>
        <v>0.86008421727659645</v>
      </c>
      <c r="W176" s="72">
        <f ca="1">(Coef!$J$9/(1+Coef!$J$8*(COS(V176))^2)^0.5)*Coef!$J$6</f>
        <v>6387879.2615398727</v>
      </c>
      <c r="X176" s="72">
        <f ca="1">6*E176-183</f>
        <v>9</v>
      </c>
      <c r="Y176" s="72">
        <f ca="1">(S176-500000)/W176</f>
        <v>3.3809342844081547E-2</v>
      </c>
      <c r="Z176" s="72">
        <f ca="1">SIN(2*V176)</f>
        <v>0.98886471406303833</v>
      </c>
      <c r="AA176" s="72">
        <f ca="1">Z176*(COS(V176))^2</f>
        <v>0.42085228772643979</v>
      </c>
      <c r="AB176" s="72">
        <f ca="1">V176+(Z176/2)</f>
        <v>1.3545165743081156</v>
      </c>
      <c r="AC176" s="72">
        <f ca="1">(3*AB176+AA176)/4</f>
        <v>1.1211005026626966</v>
      </c>
      <c r="AD176" s="72">
        <f ca="1">(5*AC176+AA176*(COS(V176))^2)/3</f>
        <v>1.9282045382422606</v>
      </c>
      <c r="AE176" s="72">
        <f ca="1">Coef!$J$6*Coef!$J$9*(V176-(Coef!$J$10*AB176)+(Coef!$J$11*AC176)-(Coef!$J$12*AD176))</f>
        <v>5458493.3801753409</v>
      </c>
      <c r="AF176" s="72">
        <f ca="1">(U176-AE176)/W176</f>
        <v>2.3141670685077344E-3</v>
      </c>
      <c r="AG176" s="72">
        <f ca="1">((Coef!$J$8*Y176^2)/2)*(COS(V176))^2</f>
        <v>1.6393200215494819E-6</v>
      </c>
      <c r="AH176" s="72">
        <f ca="1">Y176*(1-(AG176/3))</f>
        <v>3.3809324369303999E-2</v>
      </c>
      <c r="AI176" s="72">
        <f ca="1">AF176*(1-AG176)+V176</f>
        <v>0.8623983805514438</v>
      </c>
      <c r="AJ176" s="72">
        <f ca="1">(EXP(AH176)-EXP(-AH176))/2</f>
        <v>3.3815765810513099E-2</v>
      </c>
      <c r="AK176" s="72">
        <f ca="1">ATAN(AJ176/COS(AI176))</f>
        <v>5.1928113510228482E-2</v>
      </c>
      <c r="AL176" s="72">
        <f ca="1">ATAN(COS(AK176)*TAN(AI176))</f>
        <v>0.86173185807362696</v>
      </c>
      <c r="AM176" s="72">
        <f ca="1">V176+(1+Coef!$J$8*(COS(V176))^2-(3/2)*Coef!$J$8*SIN(V176)*COS(V176)*(AL176-V176))*(AL176-V176)</f>
        <v>0.86173657038592077</v>
      </c>
      <c r="AN176" s="34" t="str">
        <f t="shared" ca="1" si="173"/>
        <v>32 715970 5473276 N</v>
      </c>
      <c r="AO176" s="33">
        <f t="shared" ca="1" si="174"/>
        <v>49.373868535191455</v>
      </c>
      <c r="AP176" s="33">
        <f t="shared" ca="1" si="175"/>
        <v>11.975261742212362</v>
      </c>
      <c r="AQ176" s="72">
        <v>285</v>
      </c>
      <c r="AR176" s="72">
        <v>810000</v>
      </c>
      <c r="AS176" s="72">
        <f t="shared" ca="1" si="222"/>
        <v>0.86173657038592066</v>
      </c>
      <c r="AT176" s="72">
        <f t="shared" ca="1" si="222"/>
        <v>0.20900774618971812</v>
      </c>
      <c r="AU176" s="72">
        <f t="shared" si="222"/>
        <v>4.9741883681838397</v>
      </c>
      <c r="AV176" s="72">
        <f t="array" aca="1" ref="AV176" ca="1">ATAN((1-f)*TAN(AS176))</f>
        <v>0.86007646106137314</v>
      </c>
      <c r="AW176" s="72">
        <f t="shared" ca="1" si="176"/>
        <v>1.3515896726217653</v>
      </c>
      <c r="AX176" s="72">
        <f t="shared" ca="1" si="177"/>
        <v>-0.63015022769268292</v>
      </c>
      <c r="AY176" s="72">
        <f t="shared" ca="1" si="223"/>
        <v>4.0633146347701724E-3</v>
      </c>
      <c r="AZ176" s="72">
        <f t="shared" ca="1" si="178"/>
        <v>1.0137700693104465E-3</v>
      </c>
      <c r="BA176" s="72">
        <f t="shared" ca="1" si="179"/>
        <v>1.001015056035176</v>
      </c>
      <c r="BB176" s="72">
        <f t="shared" ca="1" si="180"/>
        <v>1.0137696786048228E-3</v>
      </c>
      <c r="BC176" s="72">
        <f t="shared" ca="1" si="224"/>
        <v>0.12729434754383728</v>
      </c>
      <c r="BD176" s="75">
        <f t="shared" ca="1" si="181"/>
        <v>2.8304736927873679</v>
      </c>
      <c r="BE176" s="75">
        <f t="shared" ca="1" si="182"/>
        <v>-1.2261426051207833E-4</v>
      </c>
      <c r="BF176" s="75">
        <f t="shared" ca="1" si="225"/>
        <v>0.12717173328332521</v>
      </c>
      <c r="BG176" s="75">
        <f t="shared" ca="1" si="183"/>
        <v>2.830351078526856</v>
      </c>
      <c r="BH176" s="75">
        <f t="shared" ca="1" si="184"/>
        <v>-1.2249196397734268E-4</v>
      </c>
      <c r="BI176" s="75">
        <f t="shared" ca="1" si="226"/>
        <v>0.12717185557985994</v>
      </c>
      <c r="BJ176" s="75">
        <f t="shared" ca="1" si="185"/>
        <v>2.8303512008233906</v>
      </c>
      <c r="BK176" s="75">
        <f t="shared" ca="1" si="186"/>
        <v>-1.2249208595419757E-4</v>
      </c>
      <c r="BL176" s="75">
        <f t="shared" ca="1" si="227"/>
        <v>0.12717185545788309</v>
      </c>
      <c r="BM176" s="72">
        <f t="array" aca="1" ref="BM176" ca="1">ATAN2((1-f)*SQRT(AX176^2+(SIN(AV176)*SIN(BL176)-COS(AV176)*COS(BL176)*COS(AU176))^2),SIN(AV176)*COS(BL176)+COS(AV176)*SIN(BL176)*COS(AU176))</f>
        <v>0.8854975631895643</v>
      </c>
      <c r="BN176" s="72">
        <f t="shared" ca="1" si="187"/>
        <v>-0.19439771109420295</v>
      </c>
      <c r="BO176" s="72">
        <f t="array" aca="1" ref="BO176" ca="1">f/16*(1-AX176^2)*(4+f*(4-3*(1-AX176^2)))</f>
        <v>5.062895589232788E-4</v>
      </c>
      <c r="BP176" s="72">
        <f t="array" aca="1" ref="BP176" ca="1">BN176-(1-BO176)*f*AX176*(BL176+BO176*SIN(BL176)*(COS(BJ176)+BO176*COS(BL176)*(-1+2*COS(BJ176)^2)))</f>
        <v>-0.1941292907130866</v>
      </c>
      <c r="BQ176" s="72">
        <f t="shared" ca="1" si="188"/>
        <v>1.4878455476631525E-2</v>
      </c>
      <c r="BR176" s="13">
        <f t="shared" ca="1" si="189"/>
        <v>50.73527313988096</v>
      </c>
      <c r="BS176" s="13">
        <f t="shared" ca="1" si="190"/>
        <v>0.85247270448429191</v>
      </c>
      <c r="BT176" s="15">
        <f t="shared" ca="1" si="191"/>
        <v>31</v>
      </c>
      <c r="BU176" s="15">
        <f t="shared" ca="1" si="192"/>
        <v>3</v>
      </c>
      <c r="BV176" s="15">
        <f t="shared" ca="1" si="171"/>
        <v>0.8854975631895643</v>
      </c>
      <c r="BW176" s="15">
        <f t="shared" ca="1" si="171"/>
        <v>1.4878455476631523E-2</v>
      </c>
      <c r="BX176" s="15">
        <f t="shared" ca="1" si="193"/>
        <v>5.2359877559829883E-2</v>
      </c>
      <c r="BY176" s="15">
        <f t="shared" ca="1" si="194"/>
        <v>0.63290435150339275</v>
      </c>
      <c r="BZ176" s="16">
        <f t="shared" ca="1" si="195"/>
        <v>2.6996262105533409E-3</v>
      </c>
      <c r="CA176" s="15">
        <f t="shared" ca="1" si="196"/>
        <v>6390972.8214514703</v>
      </c>
      <c r="CB176" s="15">
        <f t="shared" ca="1" si="197"/>
        <v>1.2232969974428762</v>
      </c>
      <c r="CC176" s="15">
        <f t="shared" ca="1" si="198"/>
        <v>1.4964555439527563</v>
      </c>
      <c r="CD176" s="17">
        <f t="shared" ca="1" si="199"/>
        <v>0</v>
      </c>
      <c r="CE176" s="15">
        <f t="shared" ca="1" si="200"/>
        <v>-3.7481422083198358E-2</v>
      </c>
      <c r="CF176" s="16">
        <f t="shared" ca="1" si="201"/>
        <v>-0.4937559177422029</v>
      </c>
      <c r="CG176" s="15">
        <f t="shared" ca="1" si="202"/>
        <v>3.5278702438689304</v>
      </c>
      <c r="CH176" s="15">
        <f t="shared" ca="1" si="203"/>
        <v>-19.424713333830727</v>
      </c>
      <c r="CI176" s="15">
        <f t="shared" ca="1" si="204"/>
        <v>-24.159300578479822</v>
      </c>
      <c r="CJ176" s="15">
        <f t="shared" ca="1" si="205"/>
        <v>-258.30446105495861</v>
      </c>
      <c r="CK176" s="15">
        <f t="shared" ca="1" si="206"/>
        <v>-2057.8414257488071</v>
      </c>
      <c r="CL176" s="15">
        <f t="shared" ca="1" si="207"/>
        <v>-151600.6201114087</v>
      </c>
      <c r="CM176" s="15">
        <f t="shared" ca="1" si="208"/>
        <v>5624836.1199392965</v>
      </c>
      <c r="CN176" s="15">
        <f t="shared" ca="1" si="209"/>
        <v>348460.02013663587</v>
      </c>
      <c r="CO176" s="15">
        <f t="shared" ca="1" si="210"/>
        <v>5622586.1854913207</v>
      </c>
      <c r="CP176" s="15" t="str">
        <f ca="1">VLOOKUP(_xlfn.FLOOR.MATH(BR176/8+11),Coef!$B$4:$C$23,2)</f>
        <v>U</v>
      </c>
      <c r="CQ176" s="15">
        <f ca="1">_xlfn.FLOOR.MATH(CN176/100000)</f>
        <v>3</v>
      </c>
      <c r="CR176" s="15" t="str">
        <f ca="1">VLOOKUP(MOD(BT176-1,3)*8+CQ176,Coef!$A$2:$C$25,3)</f>
        <v>C</v>
      </c>
      <c r="CS176" s="15">
        <f ca="1">(MOD(_xlfn.FLOOR.MATH(CO176/100000),20))</f>
        <v>16</v>
      </c>
      <c r="CT176" s="15" t="str">
        <f ca="1">VLOOKUP(MOD(MOD(BT176+1,2)*5+CS176,20)+1,Coef!$A$2:$C$21,3)</f>
        <v>S</v>
      </c>
      <c r="CU176" s="15"/>
      <c r="CV176" s="15" t="str">
        <f t="shared" ca="1" si="172"/>
        <v>48460</v>
      </c>
      <c r="CW176" s="15" t="str">
        <f t="shared" ca="1" si="172"/>
        <v>22586</v>
      </c>
      <c r="CX176" s="18" t="str">
        <f t="shared" ca="1" si="211"/>
        <v>348460 mE 5622586 mN 31 N</v>
      </c>
      <c r="CY176" s="15" t="str">
        <f t="shared" ca="1" si="212"/>
        <v>31UCS4846022586</v>
      </c>
    </row>
    <row r="177" spans="2:103">
      <c r="B177" s="38" t="s">
        <v>1068</v>
      </c>
      <c r="C177" s="72" t="str">
        <f t="shared" si="213"/>
        <v>32UQV1556172634</v>
      </c>
      <c r="D177" s="72">
        <f t="array" aca="1" ref="D177" ca="1">MATCH(TRUE,ISERROR(VALUE(MID(C177,ROW(INDIRECT("1:"&amp;LEN(C177))),1))),0)</f>
        <v>3</v>
      </c>
      <c r="E177" s="72">
        <f t="shared" ca="1" si="214"/>
        <v>32</v>
      </c>
      <c r="F177" s="72" t="str">
        <f t="shared" ca="1" si="215"/>
        <v>U</v>
      </c>
      <c r="G177" s="72" t="str">
        <f t="shared" ca="1" si="216"/>
        <v>Q</v>
      </c>
      <c r="H177" s="72" t="str">
        <f t="shared" ca="1" si="217"/>
        <v>V</v>
      </c>
      <c r="I177" s="72">
        <f t="shared" ca="1" si="218"/>
        <v>10</v>
      </c>
      <c r="J177" s="72">
        <f t="shared" ca="1" si="219"/>
        <v>15561</v>
      </c>
      <c r="K177" s="72">
        <f t="shared" ca="1" si="220"/>
        <v>72634</v>
      </c>
      <c r="L177" s="72">
        <f t="shared" ca="1" si="221"/>
        <v>188.80604746885038</v>
      </c>
      <c r="M177" s="72">
        <f ca="1">VLOOKUP(G177,Coef!$C$2:$F$25,4)</f>
        <v>7</v>
      </c>
      <c r="N177" s="31">
        <f ca="1">VLOOKUP(F177,Coef!$C$4:$D$23,2)</f>
        <v>17</v>
      </c>
      <c r="O177" s="31">
        <f ca="1">MOD(VLOOKUP(H177,Coef!$C$2:$G$21,5)+MOD(E177+1,2)*15,20)</f>
        <v>15</v>
      </c>
      <c r="P177" s="31">
        <f ca="1">VLOOKUP(N177,Coef!$A$27:$B$46,2)</f>
        <v>5.34</v>
      </c>
      <c r="Q177" s="31">
        <f ca="1">VLOOKUP(N177,Coef!$A$27:$C$46,3)+O177/10-0.1</f>
        <v>5.4</v>
      </c>
      <c r="R177" s="31">
        <f ca="1">IF(Q177+0.1&lt;P177,Q177+2,Q177)</f>
        <v>5.4</v>
      </c>
      <c r="S177" s="72">
        <f ca="1">M177*100000+J177</f>
        <v>715561</v>
      </c>
      <c r="T177" s="72">
        <f ca="1">R177*1000000+K177</f>
        <v>5472634</v>
      </c>
      <c r="U177" s="72">
        <f ca="1">IF(N177&lt;11,T177-10000000,T177)</f>
        <v>5472634</v>
      </c>
      <c r="V177" s="72">
        <f ca="1">U177/(6366197.724*0.9996)</f>
        <v>0.85998333179822994</v>
      </c>
      <c r="W177" s="72">
        <f ca="1">(Coef!$J$9/(1+Coef!$J$8*(COS(V177))^2)^0.5)*Coef!$J$6</f>
        <v>6387877.1202168334</v>
      </c>
      <c r="X177" s="72">
        <f ca="1">6*E177-183</f>
        <v>9</v>
      </c>
      <c r="Y177" s="72">
        <f ca="1">(S177-500000)/W177</f>
        <v>3.3745326646590676E-2</v>
      </c>
      <c r="Z177" s="72">
        <f ca="1">SIN(2*V177)</f>
        <v>0.9888947209349469</v>
      </c>
      <c r="AA177" s="72">
        <f ca="1">Z177*(COS(V177))^2</f>
        <v>0.42096371409317013</v>
      </c>
      <c r="AB177" s="72">
        <f ca="1">V177+(Z177/2)</f>
        <v>1.3544306922657035</v>
      </c>
      <c r="AC177" s="72">
        <f ca="1">(3*AB177+AA177)/4</f>
        <v>1.1210639477225701</v>
      </c>
      <c r="AD177" s="72">
        <f ca="1">(5*AC177+AA177*(COS(V177))^2)/3</f>
        <v>1.9281734196610945</v>
      </c>
      <c r="AE177" s="72">
        <f ca="1">Coef!$J$6*Coef!$J$9*(V177-(Coef!$J$10*AB177)+(Coef!$J$11*AC177)-(Coef!$J$12*AD177))</f>
        <v>5457850.7793980306</v>
      </c>
      <c r="AF177" s="72">
        <f ca="1">(U177-AE177)/W177</f>
        <v>2.3142618938586578E-3</v>
      </c>
      <c r="AG177" s="72">
        <f ca="1">((Coef!$J$8*Y177^2)/2)*(COS(V177))^2</f>
        <v>1.6335007897020102E-6</v>
      </c>
      <c r="AH177" s="72">
        <f ca="1">Y177*(1-(AG177/3))</f>
        <v>3.3745308272251431E-2</v>
      </c>
      <c r="AI177" s="72">
        <f ca="1">AF177*(1-AG177)+V177</f>
        <v>0.86229758991173999</v>
      </c>
      <c r="AJ177" s="72">
        <f ca="1">(EXP(AH177)-EXP(-AH177))/2</f>
        <v>3.3751713191767729E-2</v>
      </c>
      <c r="AK177" s="72">
        <f ca="1">ATAN(AJ177/COS(AI177))</f>
        <v>5.1823843792932353E-2</v>
      </c>
      <c r="AL177" s="72">
        <f ca="1">ATAN(COS(AK177)*TAN(AI177))</f>
        <v>0.86163372225302659</v>
      </c>
      <c r="AM177" s="72">
        <f ca="1">V177+(1+Coef!$J$8*(COS(V177))^2-(3/2)*Coef!$J$8*SIN(V177)*COS(V177)*(AL177-V177))*(AL177-V177)</f>
        <v>0.86163844351599617</v>
      </c>
      <c r="AN177" s="34" t="str">
        <f t="shared" ca="1" si="173"/>
        <v>32 715561 5472634 N</v>
      </c>
      <c r="AO177" s="33">
        <f t="shared" ca="1" si="174"/>
        <v>49.368246279687952</v>
      </c>
      <c r="AP177" s="33">
        <f t="shared" ca="1" si="175"/>
        <v>11.969287527480272</v>
      </c>
      <c r="AQ177" s="72">
        <v>285</v>
      </c>
      <c r="AR177" s="72">
        <v>810000</v>
      </c>
      <c r="AS177" s="72">
        <f t="shared" ca="1" si="222"/>
        <v>0.86163844351599606</v>
      </c>
      <c r="AT177" s="72">
        <f t="shared" ca="1" si="222"/>
        <v>0.208903476472422</v>
      </c>
      <c r="AU177" s="72">
        <f t="shared" si="222"/>
        <v>4.9741883681838397</v>
      </c>
      <c r="AV177" s="72">
        <f t="array" aca="1" ref="AV177" ca="1">ATAN((1-f)*TAN(AS177))</f>
        <v>0.85997828463174908</v>
      </c>
      <c r="AW177" s="72">
        <f t="shared" ca="1" si="176"/>
        <v>1.3515475240263866</v>
      </c>
      <c r="AX177" s="72">
        <f t="shared" ca="1" si="177"/>
        <v>-0.6302220964671531</v>
      </c>
      <c r="AY177" s="72">
        <f t="shared" ca="1" si="223"/>
        <v>4.0627041616234953E-3</v>
      </c>
      <c r="AZ177" s="72">
        <f t="shared" ca="1" si="178"/>
        <v>1.0136180687602815E-3</v>
      </c>
      <c r="BA177" s="72">
        <f t="shared" ca="1" si="179"/>
        <v>1.0010149036488343</v>
      </c>
      <c r="BB177" s="72">
        <f t="shared" ca="1" si="180"/>
        <v>1.0136176782303738E-3</v>
      </c>
      <c r="BC177" s="72">
        <f t="shared" ca="1" si="224"/>
        <v>0.12729436692209017</v>
      </c>
      <c r="BD177" s="75">
        <f t="shared" ca="1" si="181"/>
        <v>2.8303894149748632</v>
      </c>
      <c r="BE177" s="75">
        <f t="shared" ca="1" si="182"/>
        <v>-1.2259255874416287E-4</v>
      </c>
      <c r="BF177" s="75">
        <f t="shared" ca="1" si="225"/>
        <v>0.12717177436334601</v>
      </c>
      <c r="BG177" s="75">
        <f t="shared" ca="1" si="183"/>
        <v>2.8302668224161192</v>
      </c>
      <c r="BH177" s="75">
        <f t="shared" ca="1" si="184"/>
        <v>-1.2247030411796967E-4</v>
      </c>
      <c r="BI177" s="75">
        <f t="shared" ca="1" si="226"/>
        <v>0.12717189661797221</v>
      </c>
      <c r="BJ177" s="75">
        <f t="shared" ca="1" si="185"/>
        <v>2.8302669446707451</v>
      </c>
      <c r="BK177" s="75">
        <f t="shared" ca="1" si="186"/>
        <v>-1.2247042603281803E-4</v>
      </c>
      <c r="BL177" s="75">
        <f t="shared" ca="1" si="227"/>
        <v>0.12717189649605737</v>
      </c>
      <c r="BM177" s="72">
        <f t="array" aca="1" ref="BM177" ca="1">ATAN2((1-f)*SQRT(AX177^2+(SIN(AV177)*SIN(BL177)-COS(AV177)*COS(BL177)*COS(AU177))^2),SIN(AV177)*COS(BL177)+COS(AV177)*SIN(BL177)*COS(AU177))</f>
        <v>0.88540130414977225</v>
      </c>
      <c r="BN177" s="72">
        <f t="shared" ca="1" si="187"/>
        <v>-0.19437465661430195</v>
      </c>
      <c r="BO177" s="72">
        <f t="array" aca="1" ref="BO177" ca="1">f/16*(1-AX177^2)*(4+f*(4-3*(1-AX177^2)))</f>
        <v>5.0621360897802582E-4</v>
      </c>
      <c r="BP177" s="72">
        <f t="array" aca="1" ref="BP177" ca="1">BN177-(1-BO177)*f*AX177*(BL177+BO177*SIN(BL177)*(COS(BJ177)+BO177*COS(BL177)*(-1+2*COS(BJ177)^2)))</f>
        <v>-0.19410620548991081</v>
      </c>
      <c r="BQ177" s="72">
        <f t="shared" ca="1" si="188"/>
        <v>1.4797270982511185E-2</v>
      </c>
      <c r="BR177" s="13">
        <f t="shared" ca="1" si="189"/>
        <v>50.729757903160895</v>
      </c>
      <c r="BS177" s="13">
        <f t="shared" ca="1" si="190"/>
        <v>0.84782117560929182</v>
      </c>
      <c r="BT177" s="15">
        <f t="shared" ca="1" si="191"/>
        <v>31</v>
      </c>
      <c r="BU177" s="15">
        <f t="shared" ca="1" si="192"/>
        <v>3</v>
      </c>
      <c r="BV177" s="15">
        <f t="shared" ca="1" si="171"/>
        <v>0.88540130414977225</v>
      </c>
      <c r="BW177" s="15">
        <f t="shared" ca="1" si="171"/>
        <v>1.4797270982511185E-2</v>
      </c>
      <c r="BX177" s="15">
        <f t="shared" ca="1" si="193"/>
        <v>5.2359877559829883E-2</v>
      </c>
      <c r="BY177" s="15">
        <f t="shared" ca="1" si="194"/>
        <v>0.63297887520678542</v>
      </c>
      <c r="BZ177" s="16">
        <f t="shared" ca="1" si="195"/>
        <v>2.7002620032674156E-3</v>
      </c>
      <c r="CA177" s="15">
        <f t="shared" ca="1" si="196"/>
        <v>6390970.79525543</v>
      </c>
      <c r="CB177" s="15">
        <f t="shared" ca="1" si="197"/>
        <v>1.2230567193221542</v>
      </c>
      <c r="CC177" s="15">
        <f t="shared" ca="1" si="198"/>
        <v>1.4958677386790706</v>
      </c>
      <c r="CD177" s="17">
        <f t="shared" ca="1" si="199"/>
        <v>0</v>
      </c>
      <c r="CE177" s="15">
        <f t="shared" ca="1" si="200"/>
        <v>-3.7562606577318698E-2</v>
      </c>
      <c r="CF177" s="16">
        <f t="shared" ca="1" si="201"/>
        <v>-0.49316747667580324</v>
      </c>
      <c r="CG177" s="15">
        <f t="shared" ca="1" si="202"/>
        <v>3.5284637850098814</v>
      </c>
      <c r="CH177" s="15">
        <f t="shared" ca="1" si="203"/>
        <v>-19.415919717189912</v>
      </c>
      <c r="CI177" s="15">
        <f t="shared" ca="1" si="204"/>
        <v>-24.126585300383706</v>
      </c>
      <c r="CJ177" s="15">
        <f t="shared" ca="1" si="205"/>
        <v>-258.33379863279436</v>
      </c>
      <c r="CK177" s="15">
        <f t="shared" ca="1" si="206"/>
        <v>-2056.9639006861235</v>
      </c>
      <c r="CL177" s="15">
        <f t="shared" ca="1" si="207"/>
        <v>-151946.80343045399</v>
      </c>
      <c r="CM177" s="15">
        <f t="shared" ca="1" si="208"/>
        <v>5624232.2162138484</v>
      </c>
      <c r="CN177" s="15">
        <f t="shared" ca="1" si="209"/>
        <v>348113.97529091814</v>
      </c>
      <c r="CO177" s="15">
        <f t="shared" ca="1" si="210"/>
        <v>5621982.5233273627</v>
      </c>
      <c r="CP177" s="15" t="str">
        <f ca="1">VLOOKUP(_xlfn.FLOOR.MATH(BR177/8+11),Coef!$B$4:$C$23,2)</f>
        <v>U</v>
      </c>
      <c r="CQ177" s="15">
        <f ca="1">_xlfn.FLOOR.MATH(CN177/100000)</f>
        <v>3</v>
      </c>
      <c r="CR177" s="15" t="str">
        <f ca="1">VLOOKUP(MOD(BT177-1,3)*8+CQ177,Coef!$A$2:$C$25,3)</f>
        <v>C</v>
      </c>
      <c r="CS177" s="15">
        <f ca="1">(MOD(_xlfn.FLOOR.MATH(CO177/100000),20))</f>
        <v>16</v>
      </c>
      <c r="CT177" s="15" t="str">
        <f ca="1">VLOOKUP(MOD(MOD(BT177+1,2)*5+CS177,20)+1,Coef!$A$2:$C$21,3)</f>
        <v>S</v>
      </c>
      <c r="CU177" s="15"/>
      <c r="CV177" s="15" t="str">
        <f t="shared" ca="1" si="172"/>
        <v>48113</v>
      </c>
      <c r="CW177" s="15" t="str">
        <f t="shared" ca="1" si="172"/>
        <v>21982</v>
      </c>
      <c r="CX177" s="18" t="str">
        <f t="shared" ca="1" si="211"/>
        <v>348113 mE 5621982 mN 31 N</v>
      </c>
      <c r="CY177" s="15" t="str">
        <f t="shared" ca="1" si="212"/>
        <v>31UCS4811321982</v>
      </c>
    </row>
    <row r="178" spans="2:103">
      <c r="B178" s="38" t="s">
        <v>1069</v>
      </c>
      <c r="C178" s="72" t="str">
        <f t="shared" si="213"/>
        <v>32UQV1484071860</v>
      </c>
      <c r="D178" s="72">
        <f t="array" aca="1" ref="D178" ca="1">MATCH(TRUE,ISERROR(VALUE(MID(C178,ROW(INDIRECT("1:"&amp;LEN(C178))),1))),0)</f>
        <v>3</v>
      </c>
      <c r="E178" s="72">
        <f t="shared" ca="1" si="214"/>
        <v>32</v>
      </c>
      <c r="F178" s="72" t="str">
        <f t="shared" ca="1" si="215"/>
        <v>U</v>
      </c>
      <c r="G178" s="72" t="str">
        <f t="shared" ca="1" si="216"/>
        <v>Q</v>
      </c>
      <c r="H178" s="72" t="str">
        <f t="shared" ca="1" si="217"/>
        <v>V</v>
      </c>
      <c r="I178" s="72">
        <f t="shared" ca="1" si="218"/>
        <v>10</v>
      </c>
      <c r="J178" s="72">
        <f t="shared" ca="1" si="219"/>
        <v>14840</v>
      </c>
      <c r="K178" s="72">
        <f t="shared" ca="1" si="220"/>
        <v>71860</v>
      </c>
      <c r="L178" s="72">
        <f t="shared" ca="1" si="221"/>
        <v>188.80604746885038</v>
      </c>
      <c r="M178" s="72">
        <f ca="1">VLOOKUP(G178,Coef!$C$2:$F$25,4)</f>
        <v>7</v>
      </c>
      <c r="N178" s="31">
        <f ca="1">VLOOKUP(F178,Coef!$C$4:$D$23,2)</f>
        <v>17</v>
      </c>
      <c r="O178" s="31">
        <f ca="1">MOD(VLOOKUP(H178,Coef!$C$2:$G$21,5)+MOD(E178+1,2)*15,20)</f>
        <v>15</v>
      </c>
      <c r="P178" s="31">
        <f ca="1">VLOOKUP(N178,Coef!$A$27:$B$46,2)</f>
        <v>5.34</v>
      </c>
      <c r="Q178" s="31">
        <f ca="1">VLOOKUP(N178,Coef!$A$27:$C$46,3)+O178/10-0.1</f>
        <v>5.4</v>
      </c>
      <c r="R178" s="31">
        <f ca="1">IF(Q178+0.1&lt;P178,Q178+2,Q178)</f>
        <v>5.4</v>
      </c>
      <c r="S178" s="72">
        <f ca="1">M178*100000+J178</f>
        <v>714840</v>
      </c>
      <c r="T178" s="72">
        <f ca="1">R178*1000000+K178</f>
        <v>5471860</v>
      </c>
      <c r="U178" s="72">
        <f ca="1">IF(N178&lt;11,T178-10000000,T178)</f>
        <v>5471860</v>
      </c>
      <c r="V178" s="72">
        <f ca="1">U178/(6366197.724*0.9996)</f>
        <v>0.85986170351122748</v>
      </c>
      <c r="W178" s="72">
        <f ca="1">(Coef!$J$9/(1+Coef!$J$8*(COS(V178))^2)^0.5)*Coef!$J$6</f>
        <v>6387874.5385383079</v>
      </c>
      <c r="X178" s="72">
        <f ca="1">6*E178-183</f>
        <v>9</v>
      </c>
      <c r="Y178" s="72">
        <f ca="1">(S178-500000)/W178</f>
        <v>3.3632470190806271E-2</v>
      </c>
      <c r="Z178" s="72">
        <f ca="1">SIN(2*V178)</f>
        <v>0.98893084391712893</v>
      </c>
      <c r="AA178" s="72">
        <f ca="1">Z178*(COS(V178))^2</f>
        <v>0.42109803969916504</v>
      </c>
      <c r="AB178" s="72">
        <f ca="1">V178+(Z178/2)</f>
        <v>1.3543271254697919</v>
      </c>
      <c r="AC178" s="72">
        <f ca="1">(3*AB178+AA178)/4</f>
        <v>1.1210198540271352</v>
      </c>
      <c r="AD178" s="72">
        <f ca="1">(5*AC178+AA178*(COS(V178))^2)/3</f>
        <v>1.9281358737667194</v>
      </c>
      <c r="AE178" s="72">
        <f ca="1">Coef!$J$6*Coef!$J$9*(V178-(Coef!$J$10*AB178)+(Coef!$J$11*AC178)-(Coef!$J$12*AD178))</f>
        <v>5457076.0559556251</v>
      </c>
      <c r="AF178" s="72">
        <f ca="1">(U178-AE178)/W178</f>
        <v>2.314376081618811E-3</v>
      </c>
      <c r="AG178" s="72">
        <f ca="1">((Coef!$J$8*Y178^2)/2)*(COS(V178))^2</f>
        <v>1.6230515033223614E-6</v>
      </c>
      <c r="AH178" s="72">
        <f ca="1">Y178*(1-(AG178/3))</f>
        <v>3.3632451995062505E-2</v>
      </c>
      <c r="AI178" s="72">
        <f ca="1">AF178*(1-AG178)+V178</f>
        <v>0.86217607583649469</v>
      </c>
      <c r="AJ178" s="72">
        <f ca="1">(EXP(AH178)-EXP(-AH178))/2</f>
        <v>3.3638792865873623E-2</v>
      </c>
      <c r="AK178" s="72">
        <f ca="1">ATAN(AJ178/COS(AI178))</f>
        <v>5.1643459946161284E-2</v>
      </c>
      <c r="AL178" s="72">
        <f ca="1">ATAN(COS(AK178)*TAN(AI178))</f>
        <v>0.86151679940782733</v>
      </c>
      <c r="AM178" s="72">
        <f ca="1">V178+(1+Coef!$J$8*(COS(V178))^2-(3/2)*Coef!$J$8*SIN(V178)*COS(V178)*(AL178-V178))*(AL178-V178)</f>
        <v>0.86152153543386278</v>
      </c>
      <c r="AN178" s="34" t="str">
        <f t="shared" ca="1" si="173"/>
        <v>32 714840 5471860 N</v>
      </c>
      <c r="AO178" s="33">
        <f t="shared" ca="1" si="174"/>
        <v>49.361547939990743</v>
      </c>
      <c r="AP178" s="33">
        <f t="shared" ca="1" si="175"/>
        <v>11.958952294367956</v>
      </c>
      <c r="AQ178" s="72">
        <v>285</v>
      </c>
      <c r="AR178" s="72">
        <v>810000</v>
      </c>
      <c r="AS178" s="72">
        <f t="shared" ca="1" si="222"/>
        <v>0.86152153543386278</v>
      </c>
      <c r="AT178" s="72">
        <f t="shared" ca="1" si="222"/>
        <v>0.20872309262565097</v>
      </c>
      <c r="AU178" s="72">
        <f t="shared" si="222"/>
        <v>4.9741883681838397</v>
      </c>
      <c r="AV178" s="72">
        <f t="array" aca="1" ref="AV178" ca="1">ATAN((1-f)*TAN(AS178))</f>
        <v>0.85986131758786077</v>
      </c>
      <c r="AW178" s="72">
        <f t="shared" ca="1" si="176"/>
        <v>1.3514973000734269</v>
      </c>
      <c r="AX178" s="72">
        <f t="shared" ca="1" si="177"/>
        <v>-0.63030771273591668</v>
      </c>
      <c r="AY178" s="72">
        <f t="shared" ca="1" si="223"/>
        <v>4.0619768226068213E-3</v>
      </c>
      <c r="AZ178" s="72">
        <f t="shared" ca="1" si="178"/>
        <v>1.0134369698781814E-3</v>
      </c>
      <c r="BA178" s="72">
        <f t="shared" ca="1" si="179"/>
        <v>1.0010147220903818</v>
      </c>
      <c r="BB178" s="72">
        <f t="shared" ca="1" si="180"/>
        <v>1.0134365795575594E-3</v>
      </c>
      <c r="BC178" s="72">
        <f t="shared" ca="1" si="224"/>
        <v>0.12729439001003059</v>
      </c>
      <c r="BD178" s="75">
        <f t="shared" ca="1" si="181"/>
        <v>2.8302889901568844</v>
      </c>
      <c r="BE178" s="75">
        <f t="shared" ca="1" si="182"/>
        <v>-1.2256670212373383E-4</v>
      </c>
      <c r="BF178" s="75">
        <f t="shared" ca="1" si="225"/>
        <v>0.12717182330790686</v>
      </c>
      <c r="BG178" s="75">
        <f t="shared" ca="1" si="183"/>
        <v>2.8301664234547608</v>
      </c>
      <c r="BH178" s="75">
        <f t="shared" ca="1" si="184"/>
        <v>-1.22444497420544E-4</v>
      </c>
      <c r="BI178" s="75">
        <f t="shared" ca="1" si="226"/>
        <v>0.12717194551261005</v>
      </c>
      <c r="BJ178" s="75">
        <f t="shared" ca="1" si="185"/>
        <v>2.830166545659464</v>
      </c>
      <c r="BK178" s="75">
        <f t="shared" ca="1" si="186"/>
        <v>-1.2244461926154131E-4</v>
      </c>
      <c r="BL178" s="75">
        <f t="shared" ca="1" si="227"/>
        <v>0.12717194539076906</v>
      </c>
      <c r="BM178" s="72">
        <f t="array" aca="1" ref="BM178" ca="1">ATAN2((1-f)*SQRT(AX178^2+(SIN(AV178)*SIN(BL178)-COS(AV178)*COS(BL178)*COS(AU178))^2),SIN(AV178)*COS(BL178)+COS(AV178)*SIN(BL178)*COS(AU178))</f>
        <v>0.88528662082911835</v>
      </c>
      <c r="BN178" s="72">
        <f t="shared" ca="1" si="187"/>
        <v>-0.19434719904348463</v>
      </c>
      <c r="BO178" s="72">
        <f t="array" aca="1" ref="BO178" ca="1">f/16*(1-AX178^2)*(4+f*(4-3*(1-AX178^2)))</f>
        <v>5.0612311951692027E-4</v>
      </c>
      <c r="BP178" s="72">
        <f t="array" aca="1" ref="BP178" ca="1">BN178-(1-BO178)*f*AX178*(BL178+BO178*SIN(BL178)*(COS(BJ178)+BO178*COS(BL178)*(-1+2*COS(BJ178)^2)))</f>
        <v>-0.19407871129499971</v>
      </c>
      <c r="BQ178" s="72">
        <f t="shared" ca="1" si="188"/>
        <v>1.4644381330651268E-2</v>
      </c>
      <c r="BR178" s="13">
        <f t="shared" ca="1" si="189"/>
        <v>50.723187032906878</v>
      </c>
      <c r="BS178" s="13">
        <f t="shared" ca="1" si="190"/>
        <v>0.83906124382649416</v>
      </c>
      <c r="BT178" s="15">
        <f t="shared" ca="1" si="191"/>
        <v>31</v>
      </c>
      <c r="BU178" s="15">
        <f t="shared" ca="1" si="192"/>
        <v>3</v>
      </c>
      <c r="BV178" s="15">
        <f t="shared" ref="BV178:BW200" ca="1" si="228">BR178*PI()/180</f>
        <v>0.88528662082911835</v>
      </c>
      <c r="BW178" s="15">
        <f t="shared" ca="1" si="228"/>
        <v>1.4644381330651268E-2</v>
      </c>
      <c r="BX178" s="15">
        <f t="shared" ca="1" si="193"/>
        <v>5.2359877559829883E-2</v>
      </c>
      <c r="BY178" s="15">
        <f t="shared" ca="1" si="194"/>
        <v>0.63306765532333309</v>
      </c>
      <c r="BZ178" s="16">
        <f t="shared" ca="1" si="195"/>
        <v>2.7010195210826252E-3</v>
      </c>
      <c r="CA178" s="15">
        <f t="shared" ca="1" si="196"/>
        <v>6390968.3811384328</v>
      </c>
      <c r="CB178" s="15">
        <f t="shared" ca="1" si="197"/>
        <v>1.2227705250635252</v>
      </c>
      <c r="CC178" s="15">
        <f t="shared" ca="1" si="198"/>
        <v>1.4951677569641293</v>
      </c>
      <c r="CD178" s="17">
        <f t="shared" ca="1" si="199"/>
        <v>0</v>
      </c>
      <c r="CE178" s="15">
        <f t="shared" ca="1" si="200"/>
        <v>-3.7715496229178615E-2</v>
      </c>
      <c r="CF178" s="16">
        <f t="shared" ca="1" si="201"/>
        <v>-0.49246673744304664</v>
      </c>
      <c r="CG178" s="15">
        <f t="shared" ca="1" si="202"/>
        <v>3.5291706007514279</v>
      </c>
      <c r="CH178" s="15">
        <f t="shared" ca="1" si="203"/>
        <v>-19.405447047260527</v>
      </c>
      <c r="CI178" s="15">
        <f t="shared" ca="1" si="204"/>
        <v>-24.087625520383682</v>
      </c>
      <c r="CJ178" s="15">
        <f t="shared" ca="1" si="205"/>
        <v>-258.36857766780645</v>
      </c>
      <c r="CK178" s="15">
        <f t="shared" ca="1" si="206"/>
        <v>-2055.9184237840823</v>
      </c>
      <c r="CL178" s="15">
        <f t="shared" ca="1" si="207"/>
        <v>-152586.55773010853</v>
      </c>
      <c r="CM178" s="15">
        <f t="shared" ca="1" si="208"/>
        <v>5623519.3837816445</v>
      </c>
      <c r="CN178" s="15">
        <f t="shared" ca="1" si="209"/>
        <v>347474.47689298354</v>
      </c>
      <c r="CO178" s="15">
        <f t="shared" ca="1" si="210"/>
        <v>5621269.9760281323</v>
      </c>
      <c r="CP178" s="15" t="str">
        <f ca="1">VLOOKUP(_xlfn.FLOOR.MATH(BR178/8+11),Coef!$B$4:$C$23,2)</f>
        <v>U</v>
      </c>
      <c r="CQ178" s="15">
        <f ca="1">_xlfn.FLOOR.MATH(CN178/100000)</f>
        <v>3</v>
      </c>
      <c r="CR178" s="15" t="str">
        <f ca="1">VLOOKUP(MOD(BT178-1,3)*8+CQ178,Coef!$A$2:$C$25,3)</f>
        <v>C</v>
      </c>
      <c r="CS178" s="15">
        <f ca="1">(MOD(_xlfn.FLOOR.MATH(CO178/100000),20))</f>
        <v>16</v>
      </c>
      <c r="CT178" s="15" t="str">
        <f ca="1">VLOOKUP(MOD(MOD(BT178+1,2)*5+CS178,20)+1,Coef!$A$2:$C$21,3)</f>
        <v>S</v>
      </c>
      <c r="CU178" s="15"/>
      <c r="CV178" s="15" t="str">
        <f t="shared" ref="CV178:CW200" ca="1" si="229">RIGHT(_xlfn.FLOOR.MATH(1000000+CN178),5)</f>
        <v>47474</v>
      </c>
      <c r="CW178" s="15" t="str">
        <f t="shared" ca="1" si="229"/>
        <v>21269</v>
      </c>
      <c r="CX178" s="18" t="str">
        <f t="shared" ca="1" si="211"/>
        <v>347474 mE 5621269 mN 31 N</v>
      </c>
      <c r="CY178" s="15" t="str">
        <f t="shared" ca="1" si="212"/>
        <v>31UCS4747421269</v>
      </c>
    </row>
    <row r="179" spans="2:103">
      <c r="B179" s="38" t="s">
        <v>1070</v>
      </c>
      <c r="C179" s="72" t="str">
        <f t="shared" si="213"/>
        <v>32UQV1399770858</v>
      </c>
      <c r="D179" s="72">
        <f t="array" aca="1" ref="D179" ca="1">MATCH(TRUE,ISERROR(VALUE(MID(C179,ROW(INDIRECT("1:"&amp;LEN(C179))),1))),0)</f>
        <v>3</v>
      </c>
      <c r="E179" s="72">
        <f t="shared" ca="1" si="214"/>
        <v>32</v>
      </c>
      <c r="F179" s="72" t="str">
        <f t="shared" ca="1" si="215"/>
        <v>U</v>
      </c>
      <c r="G179" s="72" t="str">
        <f t="shared" ca="1" si="216"/>
        <v>Q</v>
      </c>
      <c r="H179" s="72" t="str">
        <f t="shared" ca="1" si="217"/>
        <v>V</v>
      </c>
      <c r="I179" s="72">
        <f t="shared" ca="1" si="218"/>
        <v>10</v>
      </c>
      <c r="J179" s="72">
        <f t="shared" ca="1" si="219"/>
        <v>13997</v>
      </c>
      <c r="K179" s="72">
        <f t="shared" ca="1" si="220"/>
        <v>70858</v>
      </c>
      <c r="L179" s="72">
        <f t="shared" ca="1" si="221"/>
        <v>188.80604746885038</v>
      </c>
      <c r="M179" s="72">
        <f ca="1">VLOOKUP(G179,Coef!$C$2:$F$25,4)</f>
        <v>7</v>
      </c>
      <c r="N179" s="31">
        <f ca="1">VLOOKUP(F179,Coef!$C$4:$D$23,2)</f>
        <v>17</v>
      </c>
      <c r="O179" s="31">
        <f ca="1">MOD(VLOOKUP(H179,Coef!$C$2:$G$21,5)+MOD(E179+1,2)*15,20)</f>
        <v>15</v>
      </c>
      <c r="P179" s="31">
        <f ca="1">VLOOKUP(N179,Coef!$A$27:$B$46,2)</f>
        <v>5.34</v>
      </c>
      <c r="Q179" s="31">
        <f ca="1">VLOOKUP(N179,Coef!$A$27:$C$46,3)+O179/10-0.1</f>
        <v>5.4</v>
      </c>
      <c r="R179" s="31">
        <f ca="1">IF(Q179+0.1&lt;P179,Q179+2,Q179)</f>
        <v>5.4</v>
      </c>
      <c r="S179" s="72">
        <f ca="1">M179*100000+J179</f>
        <v>713997</v>
      </c>
      <c r="T179" s="72">
        <f ca="1">R179*1000000+K179</f>
        <v>5470858</v>
      </c>
      <c r="U179" s="72">
        <f ca="1">IF(N179&lt;11,T179-10000000,T179)</f>
        <v>5470858</v>
      </c>
      <c r="V179" s="72">
        <f ca="1">U179/(6366197.724*0.9996)</f>
        <v>0.85970424673658075</v>
      </c>
      <c r="W179" s="72">
        <f ca="1">(Coef!$J$9/(1+Coef!$J$8*(COS(V179))^2)^0.5)*Coef!$J$6</f>
        <v>6387871.1962300539</v>
      </c>
      <c r="X179" s="72">
        <f ca="1">6*E179-183</f>
        <v>9</v>
      </c>
      <c r="Y179" s="72">
        <f ca="1">(S179-500000)/W179</f>
        <v>3.3500518940691094E-2</v>
      </c>
      <c r="Z179" s="72">
        <f ca="1">SIN(2*V179)</f>
        <v>0.98897752086264734</v>
      </c>
      <c r="AA179" s="72">
        <f ca="1">Z179*(COS(V179))^2</f>
        <v>0.42127191641909134</v>
      </c>
      <c r="AB179" s="72">
        <f ca="1">V179+(Z179/2)</f>
        <v>1.3541930071679045</v>
      </c>
      <c r="AC179" s="72">
        <f ca="1">(3*AB179+AA179)/4</f>
        <v>1.1209627344807014</v>
      </c>
      <c r="AD179" s="72">
        <f ca="1">(5*AC179+AA179*(COS(V179))^2)/3</f>
        <v>1.9280872205616719</v>
      </c>
      <c r="AE179" s="72">
        <f ca="1">Coef!$J$6*Coef!$J$9*(V179-(Coef!$J$10*AB179)+(Coef!$J$11*AC179)-(Coef!$J$12*AD179))</f>
        <v>5456073.1208013054</v>
      </c>
      <c r="AF179" s="72">
        <f ca="1">(U179-AE179)/W179</f>
        <v>2.3145236878633732E-3</v>
      </c>
      <c r="AG179" s="72">
        <f ca="1">((Coef!$J$8*Y179^2)/2)*(COS(V179))^2</f>
        <v>1.6109298509381319E-6</v>
      </c>
      <c r="AH179" s="72">
        <f ca="1">Y179*(1-(AG179/3))</f>
        <v>3.3500500951695766E-2</v>
      </c>
      <c r="AI179" s="72">
        <f ca="1">AF179*(1-AG179)+V179</f>
        <v>0.86201876669590882</v>
      </c>
      <c r="AJ179" s="72">
        <f ca="1">(EXP(AH179)-EXP(-AH179))/2</f>
        <v>3.3506767480260546E-2</v>
      </c>
      <c r="AK179" s="72">
        <f ca="1">ATAN(AJ179/COS(AI179))</f>
        <v>5.1431706044689787E-2</v>
      </c>
      <c r="AL179" s="72">
        <f ca="1">ATAN(COS(AK179)*TAN(AI179))</f>
        <v>0.86136485690168041</v>
      </c>
      <c r="AM179" s="72">
        <f ca="1">V179+(1+Coef!$J$8*(COS(V179))^2-(3/2)*Coef!$J$8*SIN(V179)*COS(V179)*(AL179-V179))*(AL179-V179)</f>
        <v>0.86136961040300886</v>
      </c>
      <c r="AN179" s="34" t="str">
        <f t="shared" ca="1" si="173"/>
        <v>32 713997 5470858 N</v>
      </c>
      <c r="AO179" s="33">
        <f t="shared" ca="1" si="174"/>
        <v>49.352843276920417</v>
      </c>
      <c r="AP179" s="33">
        <f t="shared" ca="1" si="175"/>
        <v>11.946819689518209</v>
      </c>
      <c r="AQ179" s="72">
        <v>285</v>
      </c>
      <c r="AR179" s="72">
        <v>810000</v>
      </c>
      <c r="AS179" s="72">
        <f t="shared" ca="1" si="222"/>
        <v>0.86136961040300875</v>
      </c>
      <c r="AT179" s="72">
        <f t="shared" ca="1" si="222"/>
        <v>0.20851133872417943</v>
      </c>
      <c r="AU179" s="72">
        <f t="shared" si="222"/>
        <v>4.9741883681838397</v>
      </c>
      <c r="AV179" s="72">
        <f t="array" aca="1" ref="AV179" ca="1">ATAN((1-f)*TAN(AS179))</f>
        <v>0.859709316070422</v>
      </c>
      <c r="AW179" s="72">
        <f t="shared" ca="1" si="176"/>
        <v>1.3514320193864435</v>
      </c>
      <c r="AX179" s="72">
        <f t="shared" ca="1" si="177"/>
        <v>-0.630418960274018</v>
      </c>
      <c r="AY179" s="72">
        <f t="shared" ca="1" si="223"/>
        <v>4.0610315897319921E-3</v>
      </c>
      <c r="AZ179" s="72">
        <f t="shared" ca="1" si="178"/>
        <v>1.0132016177856456E-3</v>
      </c>
      <c r="BA179" s="72">
        <f t="shared" ca="1" si="179"/>
        <v>1.0010144861411645</v>
      </c>
      <c r="BB179" s="72">
        <f t="shared" ca="1" si="180"/>
        <v>1.0132012277368947E-3</v>
      </c>
      <c r="BC179" s="72">
        <f t="shared" ca="1" si="224"/>
        <v>0.12729442001460306</v>
      </c>
      <c r="BD179" s="75">
        <f t="shared" ca="1" si="181"/>
        <v>2.8301584587874902</v>
      </c>
      <c r="BE179" s="75">
        <f t="shared" ca="1" si="182"/>
        <v>-1.2253309884921736E-4</v>
      </c>
      <c r="BF179" s="75">
        <f t="shared" ca="1" si="225"/>
        <v>0.12717188691575385</v>
      </c>
      <c r="BG179" s="75">
        <f t="shared" ca="1" si="183"/>
        <v>2.8300359256886409</v>
      </c>
      <c r="BH179" s="75">
        <f t="shared" ca="1" si="184"/>
        <v>-1.2241095901131973E-4</v>
      </c>
      <c r="BI179" s="75">
        <f t="shared" ca="1" si="226"/>
        <v>0.12717200905559173</v>
      </c>
      <c r="BJ179" s="75">
        <f t="shared" ca="1" si="185"/>
        <v>2.8300360478284787</v>
      </c>
      <c r="BK179" s="75">
        <f t="shared" ca="1" si="186"/>
        <v>-1.2241108075638363E-4</v>
      </c>
      <c r="BL179" s="75">
        <f t="shared" ca="1" si="227"/>
        <v>0.12717200893384667</v>
      </c>
      <c r="BM179" s="72">
        <f t="array" aca="1" ref="BM179" ca="1">ATAN2((1-f)*SQRT(AX179^2+(SIN(AV179)*SIN(BL179)-COS(AV179)*COS(BL179)*COS(AU179))^2),SIN(AV179)*COS(BL179)+COS(AV179)*SIN(BL179)*COS(AU179))</f>
        <v>0.88513758601312176</v>
      </c>
      <c r="BN179" s="72">
        <f t="shared" ca="1" si="187"/>
        <v>-0.19431153261308828</v>
      </c>
      <c r="BO179" s="72">
        <f t="array" aca="1" ref="BO179" ca="1">f/16*(1-AX179^2)*(4+f*(4-3*(1-AX179^2)))</f>
        <v>5.0600552144385838E-4</v>
      </c>
      <c r="BP179" s="72">
        <f t="array" aca="1" ref="BP179" ca="1">BN179-(1-BO179)*f*AX179*(BL179+BO179*SIN(BL179)*(COS(BJ179)+BO179*COS(BL179)*(-1+2*COS(BJ179)^2)))</f>
        <v>-0.19404299727611846</v>
      </c>
      <c r="BQ179" s="72">
        <f t="shared" ca="1" si="188"/>
        <v>1.4468341448060973E-2</v>
      </c>
      <c r="BR179" s="13">
        <f t="shared" ca="1" si="189"/>
        <v>50.714647966949769</v>
      </c>
      <c r="BS179" s="13">
        <f t="shared" ca="1" si="190"/>
        <v>0.82897490152809172</v>
      </c>
      <c r="BT179" s="15">
        <f t="shared" ca="1" si="191"/>
        <v>31</v>
      </c>
      <c r="BU179" s="15">
        <f t="shared" ca="1" si="192"/>
        <v>3</v>
      </c>
      <c r="BV179" s="15">
        <f t="shared" ca="1" si="228"/>
        <v>0.88513758601312176</v>
      </c>
      <c r="BW179" s="15">
        <f t="shared" ca="1" si="228"/>
        <v>1.4468341448060973E-2</v>
      </c>
      <c r="BX179" s="15">
        <f t="shared" ca="1" si="193"/>
        <v>5.2359877559829883E-2</v>
      </c>
      <c r="BY179" s="15">
        <f t="shared" ca="1" si="194"/>
        <v>0.63318301561711987</v>
      </c>
      <c r="BZ179" s="16">
        <f t="shared" ca="1" si="195"/>
        <v>2.7020039934135785E-3</v>
      </c>
      <c r="CA179" s="15">
        <f t="shared" ca="1" si="196"/>
        <v>6390965.2437491296</v>
      </c>
      <c r="CB179" s="15">
        <f t="shared" ca="1" si="197"/>
        <v>1.2223987259481859</v>
      </c>
      <c r="CC179" s="15">
        <f t="shared" ca="1" si="198"/>
        <v>1.4942586451997482</v>
      </c>
      <c r="CD179" s="17">
        <f t="shared" ca="1" si="199"/>
        <v>0</v>
      </c>
      <c r="CE179" s="15">
        <f t="shared" ca="1" si="200"/>
        <v>-3.789153611176891E-2</v>
      </c>
      <c r="CF179" s="16">
        <f t="shared" ca="1" si="201"/>
        <v>-0.49155664120633458</v>
      </c>
      <c r="CG179" s="15">
        <f t="shared" ca="1" si="202"/>
        <v>3.5300885940432956</v>
      </c>
      <c r="CH179" s="15">
        <f t="shared" ca="1" si="203"/>
        <v>-19.391844074995184</v>
      </c>
      <c r="CI179" s="15">
        <f t="shared" ca="1" si="204"/>
        <v>-24.037024077361966</v>
      </c>
      <c r="CJ179" s="15">
        <f t="shared" ca="1" si="205"/>
        <v>-258.41349217372226</v>
      </c>
      <c r="CK179" s="15">
        <f t="shared" ca="1" si="206"/>
        <v>-2054.5598071929348</v>
      </c>
      <c r="CL179" s="15">
        <f t="shared" ca="1" si="207"/>
        <v>-153326.56978274931</v>
      </c>
      <c r="CM179" s="15">
        <f t="shared" ca="1" si="208"/>
        <v>5622590.4579402972</v>
      </c>
      <c r="CN179" s="15">
        <f t="shared" ca="1" si="209"/>
        <v>346734.76084516378</v>
      </c>
      <c r="CO179" s="15">
        <f t="shared" ca="1" si="210"/>
        <v>5620341.4217571216</v>
      </c>
      <c r="CP179" s="15" t="str">
        <f ca="1">VLOOKUP(_xlfn.FLOOR.MATH(BR179/8+11),Coef!$B$4:$C$23,2)</f>
        <v>U</v>
      </c>
      <c r="CQ179" s="15">
        <f ca="1">_xlfn.FLOOR.MATH(CN179/100000)</f>
        <v>3</v>
      </c>
      <c r="CR179" s="15" t="str">
        <f ca="1">VLOOKUP(MOD(BT179-1,3)*8+CQ179,Coef!$A$2:$C$25,3)</f>
        <v>C</v>
      </c>
      <c r="CS179" s="15">
        <f ca="1">(MOD(_xlfn.FLOOR.MATH(CO179/100000),20))</f>
        <v>16</v>
      </c>
      <c r="CT179" s="15" t="str">
        <f ca="1">VLOOKUP(MOD(MOD(BT179+1,2)*5+CS179,20)+1,Coef!$A$2:$C$21,3)</f>
        <v>S</v>
      </c>
      <c r="CU179" s="15"/>
      <c r="CV179" s="15" t="str">
        <f t="shared" ca="1" si="229"/>
        <v>46734</v>
      </c>
      <c r="CW179" s="15" t="str">
        <f t="shared" ca="1" si="229"/>
        <v>20341</v>
      </c>
      <c r="CX179" s="18" t="str">
        <f t="shared" ca="1" si="211"/>
        <v>346734 mE 5620341 mN 31 N</v>
      </c>
      <c r="CY179" s="15" t="str">
        <f t="shared" ca="1" si="212"/>
        <v>31UCS4673420341</v>
      </c>
    </row>
    <row r="180" spans="2:103">
      <c r="B180" s="38" t="s">
        <v>1071</v>
      </c>
      <c r="C180" s="72" t="str">
        <f t="shared" si="213"/>
        <v>32UQV1370669859</v>
      </c>
      <c r="D180" s="72">
        <f t="array" aca="1" ref="D180" ca="1">MATCH(TRUE,ISERROR(VALUE(MID(C180,ROW(INDIRECT("1:"&amp;LEN(C180))),1))),0)</f>
        <v>3</v>
      </c>
      <c r="E180" s="72">
        <f t="shared" ca="1" si="214"/>
        <v>32</v>
      </c>
      <c r="F180" s="72" t="str">
        <f t="shared" ca="1" si="215"/>
        <v>U</v>
      </c>
      <c r="G180" s="72" t="str">
        <f t="shared" ca="1" si="216"/>
        <v>Q</v>
      </c>
      <c r="H180" s="72" t="str">
        <f t="shared" ca="1" si="217"/>
        <v>V</v>
      </c>
      <c r="I180" s="72">
        <f t="shared" ca="1" si="218"/>
        <v>10</v>
      </c>
      <c r="J180" s="72">
        <f t="shared" ca="1" si="219"/>
        <v>13706</v>
      </c>
      <c r="K180" s="72">
        <f t="shared" ca="1" si="220"/>
        <v>69859</v>
      </c>
      <c r="L180" s="72">
        <f t="shared" ca="1" si="221"/>
        <v>188.80604746885038</v>
      </c>
      <c r="M180" s="72">
        <f ca="1">VLOOKUP(G180,Coef!$C$2:$F$25,4)</f>
        <v>7</v>
      </c>
      <c r="N180" s="31">
        <f ca="1">VLOOKUP(F180,Coef!$C$4:$D$23,2)</f>
        <v>17</v>
      </c>
      <c r="O180" s="31">
        <f ca="1">MOD(VLOOKUP(H180,Coef!$C$2:$G$21,5)+MOD(E180+1,2)*15,20)</f>
        <v>15</v>
      </c>
      <c r="P180" s="31">
        <f ca="1">VLOOKUP(N180,Coef!$A$27:$B$46,2)</f>
        <v>5.34</v>
      </c>
      <c r="Q180" s="31">
        <f ca="1">VLOOKUP(N180,Coef!$A$27:$C$46,3)+O180/10-0.1</f>
        <v>5.4</v>
      </c>
      <c r="R180" s="31">
        <f ca="1">IF(Q180+0.1&lt;P180,Q180+2,Q180)</f>
        <v>5.4</v>
      </c>
      <c r="S180" s="72">
        <f ca="1">M180*100000+J180</f>
        <v>713706</v>
      </c>
      <c r="T180" s="72">
        <f ca="1">R180*1000000+K180</f>
        <v>5469859</v>
      </c>
      <c r="U180" s="72">
        <f ca="1">IF(N180&lt;11,T180-10000000,T180)</f>
        <v>5469859</v>
      </c>
      <c r="V180" s="72">
        <f ca="1">U180/(6366197.724*0.9996)</f>
        <v>0.85954726138940307</v>
      </c>
      <c r="W180" s="72">
        <f ca="1">(Coef!$J$9/(1+Coef!$J$8*(COS(V180))^2)^0.5)*Coef!$J$6</f>
        <v>6387867.8637770563</v>
      </c>
      <c r="X180" s="72">
        <f ca="1">6*E180-183</f>
        <v>9</v>
      </c>
      <c r="Y180" s="72">
        <f ca="1">(S180-500000)/W180</f>
        <v>3.345498131103148E-2</v>
      </c>
      <c r="Z180" s="72">
        <f ca="1">SIN(2*V180)</f>
        <v>0.98902396041942686</v>
      </c>
      <c r="AA180" s="72">
        <f ca="1">Z180*(COS(V180))^2</f>
        <v>0.4214452526449024</v>
      </c>
      <c r="AB180" s="72">
        <f ca="1">V180+(Z180/2)</f>
        <v>1.3540592415991166</v>
      </c>
      <c r="AC180" s="72">
        <f ca="1">(3*AB180+AA180)/4</f>
        <v>1.120905744360563</v>
      </c>
      <c r="AD180" s="72">
        <f ca="1">(5*AC180+AA180*(COS(V180))^2)/3</f>
        <v>1.9280386598766055</v>
      </c>
      <c r="AE180" s="72">
        <f ca="1">Coef!$J$6*Coef!$J$9*(V180-(Coef!$J$10*AB180)+(Coef!$J$11*AC180)-(Coef!$J$12*AD180))</f>
        <v>5455073.1900141099</v>
      </c>
      <c r="AF180" s="72">
        <f ca="1">(U180-AE180)/W180</f>
        <v>2.3146706070321581E-3</v>
      </c>
      <c r="AG180" s="72">
        <f ca="1">((Coef!$J$8*Y180^2)/2)*(COS(V180))^2</f>
        <v>1.6071388821820797E-6</v>
      </c>
      <c r="AH180" s="72">
        <f ca="1">Y180*(1-(AG180/3))</f>
        <v>3.3454963388764386E-2</v>
      </c>
      <c r="AI180" s="72">
        <f ca="1">AF180*(1-AG180)+V180</f>
        <v>0.86186192827643815</v>
      </c>
      <c r="AJ180" s="72">
        <f ca="1">(EXP(AH180)-EXP(-AH180))/2</f>
        <v>3.3461204396635358E-2</v>
      </c>
      <c r="AK180" s="72">
        <f ca="1">ATAN(AJ180/COS(AI180))</f>
        <v>5.1352514965052221E-2</v>
      </c>
      <c r="AL180" s="72">
        <f ca="1">ATAN(COS(AK180)*TAN(AI180))</f>
        <v>0.86121000029355077</v>
      </c>
      <c r="AM180" s="72">
        <f ca="1">V180+(1+Coef!$J$8*(COS(V180))^2-(3/2)*Coef!$J$8*SIN(V180)*COS(V180)*(AL180-V180))*(AL180-V180)</f>
        <v>0.86121476160988986</v>
      </c>
      <c r="AN180" s="34" t="str">
        <f t="shared" ca="1" si="173"/>
        <v>32 713706 5469859 N</v>
      </c>
      <c r="AO180" s="33">
        <f t="shared" ca="1" si="174"/>
        <v>49.343971094612009</v>
      </c>
      <c r="AP180" s="33">
        <f t="shared" ca="1" si="175"/>
        <v>11.942282374879893</v>
      </c>
      <c r="AQ180" s="72">
        <v>285</v>
      </c>
      <c r="AR180" s="72">
        <v>810000</v>
      </c>
      <c r="AS180" s="72">
        <f t="shared" ca="1" si="222"/>
        <v>0.86121476160988997</v>
      </c>
      <c r="AT180" s="72">
        <f t="shared" ca="1" si="222"/>
        <v>0.2084321476445419</v>
      </c>
      <c r="AU180" s="72">
        <f t="shared" si="222"/>
        <v>4.9741883681838397</v>
      </c>
      <c r="AV180" s="72">
        <f t="array" aca="1" ref="AV180" ca="1">ATAN((1-f)*TAN(AS180))</f>
        <v>0.85955438947661067</v>
      </c>
      <c r="AW180" s="72">
        <f t="shared" ca="1" si="176"/>
        <v>1.3513654668172883</v>
      </c>
      <c r="AX180" s="72">
        <f t="shared" ca="1" si="177"/>
        <v>-0.63053233364121453</v>
      </c>
      <c r="AY180" s="72">
        <f t="shared" ca="1" si="223"/>
        <v>4.0600681227748797E-3</v>
      </c>
      <c r="AZ180" s="72">
        <f t="shared" ca="1" si="178"/>
        <v>1.0129617253885753E-3</v>
      </c>
      <c r="BA180" s="72">
        <f t="shared" ca="1" si="179"/>
        <v>1.0010142456402666</v>
      </c>
      <c r="BB180" s="72">
        <f t="shared" ca="1" si="180"/>
        <v>1.0129613356168105E-3</v>
      </c>
      <c r="BC180" s="72">
        <f t="shared" ca="1" si="224"/>
        <v>0.12729445059800629</v>
      </c>
      <c r="BD180" s="75">
        <f t="shared" ca="1" si="181"/>
        <v>2.8300253842325831</v>
      </c>
      <c r="BE180" s="75">
        <f t="shared" ca="1" si="182"/>
        <v>-1.2249884663676809E-4</v>
      </c>
      <c r="BF180" s="75">
        <f t="shared" ca="1" si="225"/>
        <v>0.12717195175136953</v>
      </c>
      <c r="BG180" s="75">
        <f t="shared" ca="1" si="183"/>
        <v>2.829902885385946</v>
      </c>
      <c r="BH180" s="75">
        <f t="shared" ca="1" si="184"/>
        <v>-1.2237677289976721E-4</v>
      </c>
      <c r="BI180" s="75">
        <f t="shared" ca="1" si="226"/>
        <v>0.12717207382510651</v>
      </c>
      <c r="BJ180" s="75">
        <f t="shared" ca="1" si="185"/>
        <v>2.8299030074596829</v>
      </c>
      <c r="BK180" s="75">
        <f t="shared" ca="1" si="186"/>
        <v>-1.223768945470956E-4</v>
      </c>
      <c r="BL180" s="75">
        <f t="shared" ca="1" si="227"/>
        <v>0.1271720737034592</v>
      </c>
      <c r="BM180" s="72">
        <f t="array" aca="1" ref="BM180" ca="1">ATAN2((1-f)*SQRT(AX180^2+(SIN(AV180)*SIN(BL180)-COS(AV180)*COS(BL180)*COS(AU180))^2),SIN(AV180)*COS(BL180)+COS(AV180)*SIN(BL180)*COS(AU180))</f>
        <v>0.88498568198774663</v>
      </c>
      <c r="BN180" s="72">
        <f t="shared" ca="1" si="187"/>
        <v>-0.19427519767101348</v>
      </c>
      <c r="BO180" s="72">
        <f t="array" aca="1" ref="BO180" ca="1">f/16*(1-AX180^2)*(4+f*(4-3*(1-AX180^2)))</f>
        <v>5.0588565475143165E-4</v>
      </c>
      <c r="BP180" s="72">
        <f t="array" aca="1" ref="BP180" ca="1">BN180-(1-BO180)*f*AX180*(BL180+BO180*SIN(BL180)*(COS(BJ180)+BO180*COS(BL180)*(-1+2*COS(BJ180)^2)))</f>
        <v>-0.19400661383607842</v>
      </c>
      <c r="BQ180" s="72">
        <f t="shared" ca="1" si="188"/>
        <v>1.4425533808463481E-2</v>
      </c>
      <c r="BR180" s="13">
        <f t="shared" ca="1" si="189"/>
        <v>50.705944507404716</v>
      </c>
      <c r="BS180" s="13">
        <f t="shared" ca="1" si="190"/>
        <v>0.82652220444823832</v>
      </c>
      <c r="BT180" s="15">
        <f t="shared" ca="1" si="191"/>
        <v>31</v>
      </c>
      <c r="BU180" s="15">
        <f t="shared" ca="1" si="192"/>
        <v>3</v>
      </c>
      <c r="BV180" s="15">
        <f t="shared" ca="1" si="228"/>
        <v>0.88498568198774652</v>
      </c>
      <c r="BW180" s="15">
        <f t="shared" ca="1" si="228"/>
        <v>1.4425533808463481E-2</v>
      </c>
      <c r="BX180" s="15">
        <f t="shared" ca="1" si="193"/>
        <v>5.2359877559829883E-2</v>
      </c>
      <c r="BY180" s="15">
        <f t="shared" ca="1" si="194"/>
        <v>0.63330058234776987</v>
      </c>
      <c r="BZ180" s="16">
        <f t="shared" ca="1" si="195"/>
        <v>2.7030074797967838E-3</v>
      </c>
      <c r="CA180" s="15">
        <f t="shared" ca="1" si="196"/>
        <v>6390962.0457691932</v>
      </c>
      <c r="CB180" s="15">
        <f t="shared" ca="1" si="197"/>
        <v>1.2220199083583498</v>
      </c>
      <c r="CC180" s="15">
        <f t="shared" ca="1" si="198"/>
        <v>1.4933326564241498</v>
      </c>
      <c r="CD180" s="17">
        <f t="shared" ca="1" si="199"/>
        <v>0</v>
      </c>
      <c r="CE180" s="15">
        <f t="shared" ca="1" si="200"/>
        <v>-3.7934343751366402E-2</v>
      </c>
      <c r="CF180" s="16">
        <f t="shared" ca="1" si="201"/>
        <v>-0.49062964894435301</v>
      </c>
      <c r="CG180" s="15">
        <f t="shared" ca="1" si="202"/>
        <v>3.5310236358917644</v>
      </c>
      <c r="CH180" s="15">
        <f t="shared" ca="1" si="203"/>
        <v>-19.377986906446655</v>
      </c>
      <c r="CI180" s="15">
        <f t="shared" ca="1" si="204"/>
        <v>-23.985481112558716</v>
      </c>
      <c r="CJ180" s="15">
        <f t="shared" ca="1" si="205"/>
        <v>-258.45894393129828</v>
      </c>
      <c r="CK180" s="15">
        <f t="shared" ca="1" si="206"/>
        <v>-2053.1750537612793</v>
      </c>
      <c r="CL180" s="15">
        <f t="shared" ca="1" si="207"/>
        <v>-153528.20811947572</v>
      </c>
      <c r="CM180" s="15">
        <f t="shared" ca="1" si="208"/>
        <v>5621627.4838767825</v>
      </c>
      <c r="CN180" s="15">
        <f t="shared" ca="1" si="209"/>
        <v>346533.20316377206</v>
      </c>
      <c r="CO180" s="15">
        <f t="shared" ca="1" si="210"/>
        <v>5619378.8328832323</v>
      </c>
      <c r="CP180" s="15" t="str">
        <f ca="1">VLOOKUP(_xlfn.FLOOR.MATH(BR180/8+11),Coef!$B$4:$C$23,2)</f>
        <v>U</v>
      </c>
      <c r="CQ180" s="15">
        <f ca="1">_xlfn.FLOOR.MATH(CN180/100000)</f>
        <v>3</v>
      </c>
      <c r="CR180" s="15" t="str">
        <f ca="1">VLOOKUP(MOD(BT180-1,3)*8+CQ180,Coef!$A$2:$C$25,3)</f>
        <v>C</v>
      </c>
      <c r="CS180" s="15">
        <f ca="1">(MOD(_xlfn.FLOOR.MATH(CO180/100000),20))</f>
        <v>16</v>
      </c>
      <c r="CT180" s="15" t="str">
        <f ca="1">VLOOKUP(MOD(MOD(BT180+1,2)*5+CS180,20)+1,Coef!$A$2:$C$21,3)</f>
        <v>S</v>
      </c>
      <c r="CU180" s="15"/>
      <c r="CV180" s="15" t="str">
        <f t="shared" ca="1" si="229"/>
        <v>46533</v>
      </c>
      <c r="CW180" s="15" t="str">
        <f t="shared" ca="1" si="229"/>
        <v>19378</v>
      </c>
      <c r="CX180" s="18" t="str">
        <f t="shared" ca="1" si="211"/>
        <v>346533 mE 5619378 mN 31 N</v>
      </c>
      <c r="CY180" s="15" t="str">
        <f t="shared" ca="1" si="212"/>
        <v>31UCS4653319378</v>
      </c>
    </row>
    <row r="181" spans="2:103">
      <c r="B181" s="38" t="s">
        <v>1072</v>
      </c>
      <c r="C181" s="72" t="str">
        <f t="shared" si="213"/>
        <v>32UQV1369268929</v>
      </c>
      <c r="D181" s="72">
        <f t="array" aca="1" ref="D181" ca="1">MATCH(TRUE,ISERROR(VALUE(MID(C181,ROW(INDIRECT("1:"&amp;LEN(C181))),1))),0)</f>
        <v>3</v>
      </c>
      <c r="E181" s="72">
        <f t="shared" ca="1" si="214"/>
        <v>32</v>
      </c>
      <c r="F181" s="72" t="str">
        <f t="shared" ca="1" si="215"/>
        <v>U</v>
      </c>
      <c r="G181" s="72" t="str">
        <f t="shared" ca="1" si="216"/>
        <v>Q</v>
      </c>
      <c r="H181" s="72" t="str">
        <f t="shared" ca="1" si="217"/>
        <v>V</v>
      </c>
      <c r="I181" s="72">
        <f t="shared" ca="1" si="218"/>
        <v>10</v>
      </c>
      <c r="J181" s="72">
        <f t="shared" ca="1" si="219"/>
        <v>13692</v>
      </c>
      <c r="K181" s="72">
        <f t="shared" ca="1" si="220"/>
        <v>68929</v>
      </c>
      <c r="L181" s="72">
        <f t="shared" ca="1" si="221"/>
        <v>188.80604746885038</v>
      </c>
      <c r="M181" s="72">
        <f ca="1">VLOOKUP(G181,Coef!$C$2:$F$25,4)</f>
        <v>7</v>
      </c>
      <c r="N181" s="31">
        <f ca="1">VLOOKUP(F181,Coef!$C$4:$D$23,2)</f>
        <v>17</v>
      </c>
      <c r="O181" s="31">
        <f ca="1">MOD(VLOOKUP(H181,Coef!$C$2:$G$21,5)+MOD(E181+1,2)*15,20)</f>
        <v>15</v>
      </c>
      <c r="P181" s="31">
        <f ca="1">VLOOKUP(N181,Coef!$A$27:$B$46,2)</f>
        <v>5.34</v>
      </c>
      <c r="Q181" s="31">
        <f ca="1">VLOOKUP(N181,Coef!$A$27:$C$46,3)+O181/10-0.1</f>
        <v>5.4</v>
      </c>
      <c r="R181" s="31">
        <f ca="1">IF(Q181+0.1&lt;P181,Q181+2,Q181)</f>
        <v>5.4</v>
      </c>
      <c r="S181" s="72">
        <f ca="1">M181*100000+J181</f>
        <v>713692</v>
      </c>
      <c r="T181" s="72">
        <f ca="1">R181*1000000+K181</f>
        <v>5468929</v>
      </c>
      <c r="U181" s="72">
        <f ca="1">IF(N181&lt;11,T181-10000000,T181)</f>
        <v>5468929</v>
      </c>
      <c r="V181" s="72">
        <f ca="1">U181/(6366197.724*0.9996)</f>
        <v>0.85940111887401238</v>
      </c>
      <c r="W181" s="72">
        <f ca="1">(Coef!$J$9/(1+Coef!$J$8*(COS(V181))^2)^0.5)*Coef!$J$6</f>
        <v>6387864.7613576725</v>
      </c>
      <c r="X181" s="72">
        <f ca="1">6*E181-183</f>
        <v>9</v>
      </c>
      <c r="Y181" s="72">
        <f ca="1">(S181-500000)/W181</f>
        <v>3.3452805903577403E-2</v>
      </c>
      <c r="Z181" s="72">
        <f ca="1">SIN(2*V181)</f>
        <v>0.98906710481208449</v>
      </c>
      <c r="AA181" s="72">
        <f ca="1">Z181*(COS(V181))^2</f>
        <v>0.42160659878137274</v>
      </c>
      <c r="AB181" s="72">
        <f ca="1">V181+(Z181/2)</f>
        <v>1.3539346712800546</v>
      </c>
      <c r="AC181" s="72">
        <f ca="1">(3*AB181+AA181)/4</f>
        <v>1.1208526531553842</v>
      </c>
      <c r="AD181" s="72">
        <f ca="1">(5*AC181+AA181*(COS(V181))^2)/3</f>
        <v>1.9279934054995502</v>
      </c>
      <c r="AE181" s="72">
        <f ca="1">Coef!$J$6*Coef!$J$9*(V181-(Coef!$J$10*AB181)+(Coef!$J$11*AC181)-(Coef!$J$12*AD181))</f>
        <v>5454142.3249220951</v>
      </c>
      <c r="AF181" s="72">
        <f ca="1">(U181-AE181)/W181</f>
        <v>2.3148071586227815E-3</v>
      </c>
      <c r="AG181" s="72">
        <f ca="1">((Coef!$J$8*Y181^2)/2)*(COS(V181))^2</f>
        <v>1.6074749547926984E-6</v>
      </c>
      <c r="AH181" s="72">
        <f ca="1">Y181*(1-(AG181/3))</f>
        <v>3.3452787978728186E-2</v>
      </c>
      <c r="AI181" s="72">
        <f ca="1">AF181*(1-AG181)+V181</f>
        <v>0.86171592231164063</v>
      </c>
      <c r="AJ181" s="72">
        <f ca="1">(EXP(AH181)-EXP(-AH181))/2</f>
        <v>3.3459027769167704E-2</v>
      </c>
      <c r="AK181" s="72">
        <f ca="1">ATAN(AJ181/COS(AI181))</f>
        <v>5.1340456392922534E-2</v>
      </c>
      <c r="AL181" s="72">
        <f ca="1">ATAN(COS(AK181)*TAN(AI181))</f>
        <v>0.86106427145237185</v>
      </c>
      <c r="AM181" s="72">
        <f ca="1">V181+(1+Coef!$J$8*(COS(V181))^2-(3/2)*Coef!$J$8*SIN(V181)*COS(V181)*(AL181-V181))*(AL181-V181)</f>
        <v>0.86106903556937975</v>
      </c>
      <c r="AN181" s="34" t="str">
        <f t="shared" ca="1" si="173"/>
        <v>32 713692 5468929 N</v>
      </c>
      <c r="AO181" s="33">
        <f t="shared" ca="1" si="174"/>
        <v>49.335621607525624</v>
      </c>
      <c r="AP181" s="33">
        <f t="shared" ca="1" si="175"/>
        <v>11.941591469589907</v>
      </c>
      <c r="AQ181" s="72">
        <v>285</v>
      </c>
      <c r="AR181" s="72">
        <v>810000</v>
      </c>
      <c r="AS181" s="72">
        <f t="shared" ca="1" si="222"/>
        <v>0.86106903556937975</v>
      </c>
      <c r="AT181" s="72">
        <f t="shared" ca="1" si="222"/>
        <v>0.20842008907241219</v>
      </c>
      <c r="AU181" s="72">
        <f t="shared" si="222"/>
        <v>4.9741883681838397</v>
      </c>
      <c r="AV181" s="72">
        <f t="array" aca="1" ref="AV181" ca="1">ATAN((1-f)*TAN(AS181))</f>
        <v>0.85940859036451678</v>
      </c>
      <c r="AW181" s="72">
        <f t="shared" ca="1" si="176"/>
        <v>1.351302820758008</v>
      </c>
      <c r="AX181" s="72">
        <f t="shared" ca="1" si="177"/>
        <v>-0.63063901380709553</v>
      </c>
      <c r="AY181" s="72">
        <f t="shared" ca="1" si="223"/>
        <v>4.0591613776161358E-3</v>
      </c>
      <c r="AZ181" s="72">
        <f t="shared" ca="1" si="178"/>
        <v>1.0127359558687785E-3</v>
      </c>
      <c r="BA181" s="72">
        <f t="shared" ca="1" si="179"/>
        <v>1.0010140192982011</v>
      </c>
      <c r="BB181" s="72">
        <f t="shared" ca="1" si="180"/>
        <v>1.0127355663575733E-3</v>
      </c>
      <c r="BC181" s="72">
        <f t="shared" ca="1" si="224"/>
        <v>0.12729447938090874</v>
      </c>
      <c r="BD181" s="75">
        <f t="shared" ca="1" si="181"/>
        <v>2.8299001208969248</v>
      </c>
      <c r="BE181" s="75">
        <f t="shared" ca="1" si="182"/>
        <v>-1.2246661028482452E-4</v>
      </c>
      <c r="BF181" s="75">
        <f t="shared" ca="1" si="225"/>
        <v>0.1271720127706239</v>
      </c>
      <c r="BG181" s="75">
        <f t="shared" ca="1" si="183"/>
        <v>2.82977765428664</v>
      </c>
      <c r="BH181" s="75">
        <f t="shared" ca="1" si="184"/>
        <v>-1.2234459874272438E-4</v>
      </c>
      <c r="BI181" s="75">
        <f t="shared" ca="1" si="226"/>
        <v>0.12717213478216602</v>
      </c>
      <c r="BJ181" s="75">
        <f t="shared" ca="1" si="185"/>
        <v>2.8297777762981822</v>
      </c>
      <c r="BK181" s="75">
        <f t="shared" ca="1" si="186"/>
        <v>-1.2234472029811597E-4</v>
      </c>
      <c r="BL181" s="75">
        <f t="shared" ca="1" si="227"/>
        <v>0.12717213466061061</v>
      </c>
      <c r="BM181" s="72">
        <f t="array" aca="1" ref="BM181" ca="1">ATAN2((1-f)*SQRT(AX181^2+(SIN(AV181)*SIN(BL181)-COS(AV181)*COS(BL181)*COS(AU181))^2),SIN(AV181)*COS(BL181)+COS(AV181)*SIN(BL181)*COS(AU181))</f>
        <v>0.88484272624240801</v>
      </c>
      <c r="BN181" s="72">
        <f t="shared" ca="1" si="187"/>
        <v>-0.19424101984035291</v>
      </c>
      <c r="BO181" s="72">
        <f t="array" aca="1" ref="BO181" ca="1">f/16*(1-AX181^2)*(4+f*(4-3*(1-AX181^2)))</f>
        <v>5.0577284484335005E-4</v>
      </c>
      <c r="BP181" s="72">
        <f t="array" aca="1" ref="BP181" ca="1">BN181-(1-BO181)*f*AX181*(BL181+BO181*SIN(BL181)*(COS(BJ181)+BO181*COS(BL181)*(-1+2*COS(BJ181)^2)))</f>
        <v>-0.19397239037051425</v>
      </c>
      <c r="BQ181" s="72">
        <f t="shared" ca="1" si="188"/>
        <v>1.4447698701897937E-2</v>
      </c>
      <c r="BR181" s="13">
        <f t="shared" ca="1" si="189"/>
        <v>50.697753746539668</v>
      </c>
      <c r="BS181" s="13">
        <f t="shared" ca="1" si="190"/>
        <v>0.82779215929538996</v>
      </c>
      <c r="BT181" s="15">
        <f t="shared" ca="1" si="191"/>
        <v>31</v>
      </c>
      <c r="BU181" s="15">
        <f t="shared" ca="1" si="192"/>
        <v>3</v>
      </c>
      <c r="BV181" s="15">
        <f t="shared" ca="1" si="228"/>
        <v>0.88484272624240801</v>
      </c>
      <c r="BW181" s="15">
        <f t="shared" ca="1" si="228"/>
        <v>1.4447698701897939E-2</v>
      </c>
      <c r="BX181" s="15">
        <f t="shared" ca="1" si="193"/>
        <v>5.2359877559829883E-2</v>
      </c>
      <c r="BY181" s="15">
        <f t="shared" ca="1" si="194"/>
        <v>0.63341121017377722</v>
      </c>
      <c r="BZ181" s="16">
        <f t="shared" ca="1" si="195"/>
        <v>2.7039519095581918E-3</v>
      </c>
      <c r="CA181" s="15">
        <f t="shared" ca="1" si="196"/>
        <v>6390959.0359993745</v>
      </c>
      <c r="CB181" s="15">
        <f t="shared" ca="1" si="197"/>
        <v>1.2216635343843145</v>
      </c>
      <c r="CC181" s="15">
        <f t="shared" ca="1" si="198"/>
        <v>1.4924617912443752</v>
      </c>
      <c r="CD181" s="17">
        <f t="shared" ca="1" si="199"/>
        <v>0</v>
      </c>
      <c r="CE181" s="15">
        <f t="shared" ca="1" si="200"/>
        <v>-3.7912178857931945E-2</v>
      </c>
      <c r="CF181" s="16">
        <f t="shared" ca="1" si="201"/>
        <v>-0.48975783933481698</v>
      </c>
      <c r="CG181" s="15">
        <f t="shared" ca="1" si="202"/>
        <v>3.5319030213653653</v>
      </c>
      <c r="CH181" s="15">
        <f t="shared" ca="1" si="203"/>
        <v>-19.364953112538654</v>
      </c>
      <c r="CI181" s="15">
        <f t="shared" ca="1" si="204"/>
        <v>-23.937004498693369</v>
      </c>
      <c r="CJ181" s="15">
        <f t="shared" ca="1" si="205"/>
        <v>-258.50141687919819</v>
      </c>
      <c r="CK181" s="15">
        <f t="shared" ca="1" si="206"/>
        <v>-2051.8718912443233</v>
      </c>
      <c r="CL181" s="15">
        <f t="shared" ca="1" si="207"/>
        <v>-153465.25204357013</v>
      </c>
      <c r="CM181" s="15">
        <f t="shared" ca="1" si="208"/>
        <v>5620713.8178658718</v>
      </c>
      <c r="CN181" s="15">
        <f t="shared" ca="1" si="209"/>
        <v>346596.13405724731</v>
      </c>
      <c r="CO181" s="15">
        <f t="shared" ca="1" si="210"/>
        <v>5618465.5323387254</v>
      </c>
      <c r="CP181" s="15" t="str">
        <f ca="1">VLOOKUP(_xlfn.FLOOR.MATH(BR181/8+11),Coef!$B$4:$C$23,2)</f>
        <v>U</v>
      </c>
      <c r="CQ181" s="15">
        <f ca="1">_xlfn.FLOOR.MATH(CN181/100000)</f>
        <v>3</v>
      </c>
      <c r="CR181" s="15" t="str">
        <f ca="1">VLOOKUP(MOD(BT181-1,3)*8+CQ181,Coef!$A$2:$C$25,3)</f>
        <v>C</v>
      </c>
      <c r="CS181" s="15">
        <f ca="1">(MOD(_xlfn.FLOOR.MATH(CO181/100000),20))</f>
        <v>16</v>
      </c>
      <c r="CT181" s="15" t="str">
        <f ca="1">VLOOKUP(MOD(MOD(BT181+1,2)*5+CS181,20)+1,Coef!$A$2:$C$21,3)</f>
        <v>S</v>
      </c>
      <c r="CU181" s="15"/>
      <c r="CV181" s="15" t="str">
        <f t="shared" ca="1" si="229"/>
        <v>46596</v>
      </c>
      <c r="CW181" s="15" t="str">
        <f t="shared" ca="1" si="229"/>
        <v>18465</v>
      </c>
      <c r="CX181" s="18" t="str">
        <f t="shared" ca="1" si="211"/>
        <v>346596 mE 5618465 mN 31 N</v>
      </c>
      <c r="CY181" s="15" t="str">
        <f t="shared" ca="1" si="212"/>
        <v>31UCS4659618465</v>
      </c>
    </row>
    <row r="182" spans="2:103">
      <c r="B182" s="38" t="s">
        <v>1073</v>
      </c>
      <c r="C182" s="72" t="str">
        <f t="shared" si="213"/>
        <v>32UQV1381868550</v>
      </c>
      <c r="D182" s="72">
        <f t="array" aca="1" ref="D182" ca="1">MATCH(TRUE,ISERROR(VALUE(MID(C182,ROW(INDIRECT("1:"&amp;LEN(C182))),1))),0)</f>
        <v>3</v>
      </c>
      <c r="E182" s="72">
        <f t="shared" ca="1" si="214"/>
        <v>32</v>
      </c>
      <c r="F182" s="72" t="str">
        <f t="shared" ca="1" si="215"/>
        <v>U</v>
      </c>
      <c r="G182" s="72" t="str">
        <f t="shared" ca="1" si="216"/>
        <v>Q</v>
      </c>
      <c r="H182" s="72" t="str">
        <f t="shared" ca="1" si="217"/>
        <v>V</v>
      </c>
      <c r="I182" s="72">
        <f t="shared" ca="1" si="218"/>
        <v>10</v>
      </c>
      <c r="J182" s="72">
        <f t="shared" ca="1" si="219"/>
        <v>13818</v>
      </c>
      <c r="K182" s="72">
        <f t="shared" ca="1" si="220"/>
        <v>68550</v>
      </c>
      <c r="L182" s="72">
        <f t="shared" ca="1" si="221"/>
        <v>188.80604746885038</v>
      </c>
      <c r="M182" s="72">
        <f ca="1">VLOOKUP(G182,Coef!$C$2:$F$25,4)</f>
        <v>7</v>
      </c>
      <c r="N182" s="31">
        <f ca="1">VLOOKUP(F182,Coef!$C$4:$D$23,2)</f>
        <v>17</v>
      </c>
      <c r="O182" s="31">
        <f ca="1">MOD(VLOOKUP(H182,Coef!$C$2:$G$21,5)+MOD(E182+1,2)*15,20)</f>
        <v>15</v>
      </c>
      <c r="P182" s="31">
        <f ca="1">VLOOKUP(N182,Coef!$A$27:$B$46,2)</f>
        <v>5.34</v>
      </c>
      <c r="Q182" s="31">
        <f ca="1">VLOOKUP(N182,Coef!$A$27:$C$46,3)+O182/10-0.1</f>
        <v>5.4</v>
      </c>
      <c r="R182" s="31">
        <f ca="1">IF(Q182+0.1&lt;P182,Q182+2,Q182)</f>
        <v>5.4</v>
      </c>
      <c r="S182" s="72">
        <f ca="1">M182*100000+J182</f>
        <v>713818</v>
      </c>
      <c r="T182" s="72">
        <f ca="1">R182*1000000+K182</f>
        <v>5468550</v>
      </c>
      <c r="U182" s="72">
        <f ca="1">IF(N182&lt;11,T182-10000000,T182)</f>
        <v>5468550</v>
      </c>
      <c r="V182" s="72">
        <f ca="1">U182/(6366197.724*0.9996)</f>
        <v>0.85934156187042843</v>
      </c>
      <c r="W182" s="72">
        <f ca="1">(Coef!$J$9/(1+Coef!$J$8*(COS(V182))^2)^0.5)*Coef!$J$6</f>
        <v>6387863.4970008805</v>
      </c>
      <c r="X182" s="72">
        <f ca="1">6*E182-183</f>
        <v>9</v>
      </c>
      <c r="Y182" s="72">
        <f ca="1">(S182-500000)/W182</f>
        <v>3.3472537429828947E-2</v>
      </c>
      <c r="Z182" s="72">
        <f ca="1">SIN(2*V182)</f>
        <v>0.98908466307827725</v>
      </c>
      <c r="AA182" s="72">
        <f ca="1">Z182*(COS(V182))^2</f>
        <v>0.42167234670248183</v>
      </c>
      <c r="AB182" s="72">
        <f ca="1">V182+(Z182/2)</f>
        <v>1.3538838934095669</v>
      </c>
      <c r="AC182" s="72">
        <f ca="1">(3*AB182+AA182)/4</f>
        <v>1.1208310067327958</v>
      </c>
      <c r="AD182" s="72">
        <f ca="1">(5*AC182+AA182*(COS(V182))^2)/3</f>
        <v>1.9279749499161583</v>
      </c>
      <c r="AE182" s="72">
        <f ca="1">Coef!$J$6*Coef!$J$9*(V182-(Coef!$J$10*AB182)+(Coef!$J$11*AC182)-(Coef!$J$12*AD182))</f>
        <v>5453762.9727628343</v>
      </c>
      <c r="AF182" s="72">
        <f ca="1">(U182-AE182)/W182</f>
        <v>2.3148627462230946E-3</v>
      </c>
      <c r="AG182" s="72">
        <f ca="1">((Coef!$J$8*Y182^2)/2)*(COS(V182))^2</f>
        <v>1.6095941947264139E-6</v>
      </c>
      <c r="AH182" s="72">
        <f ca="1">Y182*(1-(AG182/3))</f>
        <v>3.3472519470761637E-2</v>
      </c>
      <c r="AI182" s="72">
        <f ca="1">AF182*(1-AG182)+V182</f>
        <v>0.86165642089066186</v>
      </c>
      <c r="AJ182" s="72">
        <f ca="1">(EXP(AH182)-EXP(-AH182))/2</f>
        <v>3.3478770309393502E-2</v>
      </c>
      <c r="AK182" s="72">
        <f ca="1">ATAN(AJ182/COS(AI182))</f>
        <v>5.1367140449960595E-2</v>
      </c>
      <c r="AL182" s="72">
        <f ca="1">ATAN(COS(AK182)*TAN(AI182))</f>
        <v>0.86100408021552566</v>
      </c>
      <c r="AM182" s="72">
        <f ca="1">V182+(1+Coef!$J$8*(COS(V182))^2-(3/2)*Coef!$J$8*SIN(V182)*COS(V182)*(AL182-V182))*(AL182-V182)</f>
        <v>0.86100884318081117</v>
      </c>
      <c r="AN182" s="34" t="str">
        <f t="shared" ca="1" si="173"/>
        <v>32 713818 5468550 N</v>
      </c>
      <c r="AO182" s="33">
        <f t="shared" ca="1" si="174"/>
        <v>49.332172837701833</v>
      </c>
      <c r="AP182" s="33">
        <f t="shared" ca="1" si="175"/>
        <v>11.943120353438474</v>
      </c>
      <c r="AQ182" s="72">
        <v>285</v>
      </c>
      <c r="AR182" s="72">
        <v>810000</v>
      </c>
      <c r="AS182" s="72">
        <f t="shared" ca="1" si="222"/>
        <v>0.86100884318081117</v>
      </c>
      <c r="AT182" s="72">
        <f t="shared" ca="1" si="222"/>
        <v>0.20844677312945023</v>
      </c>
      <c r="AU182" s="72">
        <f t="shared" si="222"/>
        <v>4.9741883681838397</v>
      </c>
      <c r="AV182" s="72">
        <f t="array" aca="1" ref="AV182" ca="1">ATAN((1-f)*TAN(AS182))</f>
        <v>0.8593483678347984</v>
      </c>
      <c r="AW182" s="72">
        <f t="shared" ca="1" si="176"/>
        <v>1.3512769406304583</v>
      </c>
      <c r="AX182" s="72">
        <f t="shared" ca="1" si="177"/>
        <v>-0.63068307428859871</v>
      </c>
      <c r="AY182" s="72">
        <f t="shared" ca="1" si="223"/>
        <v>4.0587868337339057E-3</v>
      </c>
      <c r="AZ182" s="72">
        <f t="shared" ca="1" si="178"/>
        <v>1.0126426985233275E-3</v>
      </c>
      <c r="BA182" s="72">
        <f t="shared" ca="1" si="179"/>
        <v>1.0010139258043946</v>
      </c>
      <c r="BB182" s="72">
        <f t="shared" ca="1" si="180"/>
        <v>1.0126423091197164E-3</v>
      </c>
      <c r="BC182" s="72">
        <f t="shared" ca="1" si="224"/>
        <v>0.1272944912700994</v>
      </c>
      <c r="BD182" s="75">
        <f t="shared" ca="1" si="181"/>
        <v>2.829848372531016</v>
      </c>
      <c r="BE182" s="75">
        <f t="shared" ca="1" si="182"/>
        <v>-1.2245329441913191E-4</v>
      </c>
      <c r="BF182" s="75">
        <f t="shared" ca="1" si="225"/>
        <v>0.12717203797568027</v>
      </c>
      <c r="BG182" s="75">
        <f t="shared" ca="1" si="183"/>
        <v>2.8297259192365969</v>
      </c>
      <c r="BH182" s="75">
        <f t="shared" ca="1" si="184"/>
        <v>-1.2233130856341938E-4</v>
      </c>
      <c r="BI182" s="75">
        <f t="shared" ca="1" si="226"/>
        <v>0.12717215996153597</v>
      </c>
      <c r="BJ182" s="75">
        <f t="shared" ca="1" si="185"/>
        <v>2.8297260412224525</v>
      </c>
      <c r="BK182" s="75">
        <f t="shared" ca="1" si="186"/>
        <v>-1.2233143008084772E-4</v>
      </c>
      <c r="BL182" s="75">
        <f t="shared" ca="1" si="227"/>
        <v>0.12717215984001856</v>
      </c>
      <c r="BM182" s="72">
        <f t="array" aca="1" ref="BM182" ca="1">ATAN2((1-f)*SQRT(AX182^2+(SIN(AV182)*SIN(BL182)-COS(AV182)*COS(BL182)*COS(AU182))^2),SIN(AV182)*COS(BL182)+COS(AV182)*SIN(BL182)*COS(AU182))</f>
        <v>0.88478367785046819</v>
      </c>
      <c r="BN182" s="72">
        <f t="shared" ca="1" si="187"/>
        <v>-0.19422690728952238</v>
      </c>
      <c r="BO182" s="72">
        <f t="array" aca="1" ref="BO182" ca="1">f/16*(1-AX182^2)*(4+f*(4-3*(1-AX182^2)))</f>
        <v>5.0572624709676998E-4</v>
      </c>
      <c r="BP182" s="72">
        <f t="array" aca="1" ref="BP182" ca="1">BN182-(1-BO182)*f*AX182*(BL182+BO182*SIN(BL182)*(COS(BJ182)+BO182*COS(BL182)*(-1+2*COS(BJ182)^2)))</f>
        <v>-0.19395825897176644</v>
      </c>
      <c r="BQ182" s="72">
        <f t="shared" ca="1" si="188"/>
        <v>1.4488514157683791E-2</v>
      </c>
      <c r="BR182" s="13">
        <f t="shared" ca="1" si="189"/>
        <v>50.694370522894488</v>
      </c>
      <c r="BS182" s="13">
        <f t="shared" ca="1" si="190"/>
        <v>0.83013071265082217</v>
      </c>
      <c r="BT182" s="15">
        <f t="shared" ca="1" si="191"/>
        <v>31</v>
      </c>
      <c r="BU182" s="15">
        <f t="shared" ca="1" si="192"/>
        <v>3</v>
      </c>
      <c r="BV182" s="15">
        <f t="shared" ca="1" si="228"/>
        <v>0.8847836778504683</v>
      </c>
      <c r="BW182" s="15">
        <f t="shared" ca="1" si="228"/>
        <v>1.4488514157683791E-2</v>
      </c>
      <c r="BX182" s="15">
        <f t="shared" ca="1" si="193"/>
        <v>5.2359877559829883E-2</v>
      </c>
      <c r="BY182" s="15">
        <f t="shared" ca="1" si="194"/>
        <v>0.63345690162320301</v>
      </c>
      <c r="BZ182" s="16">
        <f t="shared" ca="1" si="195"/>
        <v>2.7043420256029414E-3</v>
      </c>
      <c r="CA182" s="15">
        <f t="shared" ca="1" si="196"/>
        <v>6390957.7927535838</v>
      </c>
      <c r="CB182" s="15">
        <f t="shared" ca="1" si="197"/>
        <v>1.2215163691394979</v>
      </c>
      <c r="CC182" s="15">
        <f t="shared" ca="1" si="198"/>
        <v>1.4921022400757422</v>
      </c>
      <c r="CD182" s="17">
        <f t="shared" ca="1" si="199"/>
        <v>0</v>
      </c>
      <c r="CE182" s="15">
        <f t="shared" ca="1" si="200"/>
        <v>-3.7871363402146092E-2</v>
      </c>
      <c r="CF182" s="16">
        <f t="shared" ca="1" si="201"/>
        <v>-0.48939789805013928</v>
      </c>
      <c r="CG182" s="15">
        <f t="shared" ca="1" si="202"/>
        <v>3.5322660920178497</v>
      </c>
      <c r="CH182" s="15">
        <f t="shared" ca="1" si="203"/>
        <v>-19.35957146009455</v>
      </c>
      <c r="CI182" s="15">
        <f t="shared" ca="1" si="204"/>
        <v>-23.916989564771132</v>
      </c>
      <c r="CJ182" s="15">
        <f t="shared" ca="1" si="205"/>
        <v>-258.51887533373576</v>
      </c>
      <c r="CK182" s="15">
        <f t="shared" ca="1" si="206"/>
        <v>-2051.3336206916756</v>
      </c>
      <c r="CL182" s="15">
        <f t="shared" ca="1" si="207"/>
        <v>-153311.0829501331</v>
      </c>
      <c r="CM182" s="15">
        <f t="shared" ca="1" si="208"/>
        <v>5620332.6666454617</v>
      </c>
      <c r="CN182" s="15">
        <f t="shared" ca="1" si="209"/>
        <v>346750.24148304691</v>
      </c>
      <c r="CO182" s="15">
        <f t="shared" ca="1" si="210"/>
        <v>5618084.5335788038</v>
      </c>
      <c r="CP182" s="15" t="str">
        <f ca="1">VLOOKUP(_xlfn.FLOOR.MATH(BR182/8+11),Coef!$B$4:$C$23,2)</f>
        <v>U</v>
      </c>
      <c r="CQ182" s="15">
        <f ca="1">_xlfn.FLOOR.MATH(CN182/100000)</f>
        <v>3</v>
      </c>
      <c r="CR182" s="15" t="str">
        <f ca="1">VLOOKUP(MOD(BT182-1,3)*8+CQ182,Coef!$A$2:$C$25,3)</f>
        <v>C</v>
      </c>
      <c r="CS182" s="15">
        <f ca="1">(MOD(_xlfn.FLOOR.MATH(CO182/100000),20))</f>
        <v>16</v>
      </c>
      <c r="CT182" s="15" t="str">
        <f ca="1">VLOOKUP(MOD(MOD(BT182+1,2)*5+CS182,20)+1,Coef!$A$2:$C$21,3)</f>
        <v>S</v>
      </c>
      <c r="CU182" s="15"/>
      <c r="CV182" s="15" t="str">
        <f t="shared" ca="1" si="229"/>
        <v>46750</v>
      </c>
      <c r="CW182" s="15" t="str">
        <f t="shared" ca="1" si="229"/>
        <v>18084</v>
      </c>
      <c r="CX182" s="18" t="str">
        <f t="shared" ca="1" si="211"/>
        <v>346750 mE 5618084 mN 31 N</v>
      </c>
      <c r="CY182" s="15" t="str">
        <f t="shared" ca="1" si="212"/>
        <v>31UCS4675018084</v>
      </c>
    </row>
    <row r="183" spans="2:103">
      <c r="B183" s="38" t="s">
        <v>1074</v>
      </c>
      <c r="C183" s="72" t="str">
        <f t="shared" si="213"/>
        <v>32UQV1371068106</v>
      </c>
      <c r="D183" s="72">
        <f t="array" aca="1" ref="D183" ca="1">MATCH(TRUE,ISERROR(VALUE(MID(C183,ROW(INDIRECT("1:"&amp;LEN(C183))),1))),0)</f>
        <v>3</v>
      </c>
      <c r="E183" s="72">
        <f t="shared" ca="1" si="214"/>
        <v>32</v>
      </c>
      <c r="F183" s="72" t="str">
        <f t="shared" ca="1" si="215"/>
        <v>U</v>
      </c>
      <c r="G183" s="72" t="str">
        <f t="shared" ca="1" si="216"/>
        <v>Q</v>
      </c>
      <c r="H183" s="72" t="str">
        <f t="shared" ca="1" si="217"/>
        <v>V</v>
      </c>
      <c r="I183" s="72">
        <f t="shared" ca="1" si="218"/>
        <v>10</v>
      </c>
      <c r="J183" s="72">
        <f t="shared" ca="1" si="219"/>
        <v>13710</v>
      </c>
      <c r="K183" s="72">
        <f t="shared" ca="1" si="220"/>
        <v>68106</v>
      </c>
      <c r="L183" s="72">
        <f t="shared" ca="1" si="221"/>
        <v>188.80604746885038</v>
      </c>
      <c r="M183" s="72">
        <f ca="1">VLOOKUP(G183,Coef!$C$2:$F$25,4)</f>
        <v>7</v>
      </c>
      <c r="N183" s="31">
        <f ca="1">VLOOKUP(F183,Coef!$C$4:$D$23,2)</f>
        <v>17</v>
      </c>
      <c r="O183" s="31">
        <f ca="1">MOD(VLOOKUP(H183,Coef!$C$2:$G$21,5)+MOD(E183+1,2)*15,20)</f>
        <v>15</v>
      </c>
      <c r="P183" s="31">
        <f ca="1">VLOOKUP(N183,Coef!$A$27:$B$46,2)</f>
        <v>5.34</v>
      </c>
      <c r="Q183" s="31">
        <f ca="1">VLOOKUP(N183,Coef!$A$27:$C$46,3)+O183/10-0.1</f>
        <v>5.4</v>
      </c>
      <c r="R183" s="31">
        <f ca="1">IF(Q183+0.1&lt;P183,Q183+2,Q183)</f>
        <v>5.4</v>
      </c>
      <c r="S183" s="72">
        <f ca="1">M183*100000+J183</f>
        <v>713710</v>
      </c>
      <c r="T183" s="72">
        <f ca="1">R183*1000000+K183</f>
        <v>5468106</v>
      </c>
      <c r="U183" s="72">
        <f ca="1">IF(N183&lt;11,T183-10000000,T183)</f>
        <v>5468106</v>
      </c>
      <c r="V183" s="72">
        <f ca="1">U183/(6366197.724*0.9996)</f>
        <v>0.85927179060501613</v>
      </c>
      <c r="W183" s="72">
        <f ca="1">(Coef!$J$9/(1+Coef!$J$8*(COS(V183))^2)^0.5)*Coef!$J$6</f>
        <v>6387862.0157743134</v>
      </c>
      <c r="X183" s="72">
        <f ca="1">6*E183-183</f>
        <v>9</v>
      </c>
      <c r="Y183" s="72">
        <f ca="1">(S183-500000)/W183</f>
        <v>3.3455638126224437E-2</v>
      </c>
      <c r="Z183" s="72">
        <f ca="1">SIN(2*V183)</f>
        <v>0.98910521480678859</v>
      </c>
      <c r="AA183" s="72">
        <f ca="1">Z183*(COS(V183))^2</f>
        <v>0.42174936698740773</v>
      </c>
      <c r="AB183" s="72">
        <f ca="1">V183+(Z183/2)</f>
        <v>1.3538243980084104</v>
      </c>
      <c r="AC183" s="72">
        <f ca="1">(3*AB183+AA183)/4</f>
        <v>1.1208056402531597</v>
      </c>
      <c r="AD183" s="72">
        <f ca="1">(5*AC183+AA183*(COS(V183))^2)/3</f>
        <v>1.9279533193942013</v>
      </c>
      <c r="AE183" s="72">
        <f ca="1">Coef!$J$6*Coef!$J$9*(V183-(Coef!$J$10*AB183)+(Coef!$J$11*AC183)-(Coef!$J$12*AD183))</f>
        <v>5453318.5604933891</v>
      </c>
      <c r="AF183" s="72">
        <f ca="1">(U183-AE183)/W183</f>
        <v>2.3149278225006206E-3</v>
      </c>
      <c r="AG183" s="72">
        <f ca="1">((Coef!$J$8*Y183^2)/2)*(COS(V183))^2</f>
        <v>1.6082296170152596E-6</v>
      </c>
      <c r="AH183" s="72">
        <f ca="1">Y183*(1-(AG183/3))</f>
        <v>3.3455620191441736E-2</v>
      </c>
      <c r="AI183" s="72">
        <f ca="1">AF183*(1-AG183)+V183</f>
        <v>0.86158671470458126</v>
      </c>
      <c r="AJ183" s="72">
        <f ca="1">(EXP(AH183)-EXP(-AH183))/2</f>
        <v>3.3461861566912277E-2</v>
      </c>
      <c r="AK183" s="72">
        <f ca="1">ATAN(AJ183/COS(AI183))</f>
        <v>5.1337079464594905E-2</v>
      </c>
      <c r="AL183" s="72">
        <f ca="1">ATAN(COS(AK183)*TAN(AI183))</f>
        <v>0.86093512384376236</v>
      </c>
      <c r="AM183" s="72">
        <f ca="1">V183+(1+Coef!$J$8*(COS(V183))^2-(3/2)*Coef!$J$8*SIN(V183)*COS(V183)*(AL183-V183))*(AL183-V183)</f>
        <v>0.86093988991018955</v>
      </c>
      <c r="AN183" s="34" t="str">
        <f t="shared" ca="1" si="173"/>
        <v>32 713710 5468106 N</v>
      </c>
      <c r="AO183" s="33">
        <f t="shared" ca="1" si="174"/>
        <v>49.328222106311586</v>
      </c>
      <c r="AP183" s="33">
        <f t="shared" ca="1" si="175"/>
        <v>11.941397985849015</v>
      </c>
      <c r="AQ183" s="72">
        <v>285</v>
      </c>
      <c r="AR183" s="72">
        <v>810000</v>
      </c>
      <c r="AS183" s="72">
        <f t="shared" ca="1" si="222"/>
        <v>0.86093988991018955</v>
      </c>
      <c r="AT183" s="72">
        <f t="shared" ca="1" si="222"/>
        <v>0.20841671214408453</v>
      </c>
      <c r="AU183" s="72">
        <f t="shared" si="222"/>
        <v>4.9741883681838397</v>
      </c>
      <c r="AV183" s="72">
        <f t="array" aca="1" ref="AV183" ca="1">ATAN((1-f)*TAN(AS183))</f>
        <v>0.85927938006563842</v>
      </c>
      <c r="AW183" s="72">
        <f t="shared" ca="1" si="176"/>
        <v>1.3512472907796049</v>
      </c>
      <c r="AX183" s="72">
        <f t="shared" ca="1" si="177"/>
        <v>-0.63073354485267485</v>
      </c>
      <c r="AY183" s="72">
        <f t="shared" ca="1" si="223"/>
        <v>4.0583577676615475E-3</v>
      </c>
      <c r="AZ183" s="72">
        <f t="shared" ca="1" si="178"/>
        <v>1.0125358657039985E-3</v>
      </c>
      <c r="BA183" s="72">
        <f t="shared" ca="1" si="179"/>
        <v>1.0010138187007198</v>
      </c>
      <c r="BB183" s="72">
        <f t="shared" ca="1" si="180"/>
        <v>1.0125354764236195E-3</v>
      </c>
      <c r="BC183" s="72">
        <f t="shared" ca="1" si="224"/>
        <v>0.12729450488999908</v>
      </c>
      <c r="BD183" s="75">
        <f t="shared" ca="1" si="181"/>
        <v>2.829789086449209</v>
      </c>
      <c r="BE183" s="75">
        <f t="shared" ca="1" si="182"/>
        <v>-1.2243804003529991E-4</v>
      </c>
      <c r="BF183" s="75">
        <f t="shared" ca="1" si="225"/>
        <v>0.12717206684996377</v>
      </c>
      <c r="BG183" s="75">
        <f t="shared" ca="1" si="183"/>
        <v>2.8296666484091735</v>
      </c>
      <c r="BH183" s="75">
        <f t="shared" ca="1" si="184"/>
        <v>-1.223160836021896E-4</v>
      </c>
      <c r="BI183" s="75">
        <f t="shared" ca="1" si="226"/>
        <v>0.12717218880639689</v>
      </c>
      <c r="BJ183" s="75">
        <f t="shared" ca="1" si="185"/>
        <v>2.8296667703656069</v>
      </c>
      <c r="BK183" s="75">
        <f t="shared" ca="1" si="186"/>
        <v>-1.2231620507613766E-4</v>
      </c>
      <c r="BL183" s="75">
        <f t="shared" ca="1" si="227"/>
        <v>0.12717218868492294</v>
      </c>
      <c r="BM183" s="72">
        <f t="array" aca="1" ref="BM183" ca="1">ATAN2((1-f)*SQRT(AX183^2+(SIN(AV183)*SIN(BL183)-COS(AV183)*COS(BL183)*COS(AU183))^2),SIN(AV183)*COS(BL183)+COS(AV183)*SIN(BL183)*COS(AU183))</f>
        <v>0.8847160348828963</v>
      </c>
      <c r="BN183" s="72">
        <f t="shared" ca="1" si="187"/>
        <v>-0.19421074403191921</v>
      </c>
      <c r="BO183" s="72">
        <f t="array" aca="1" ref="BO183" ca="1">f/16*(1-AX183^2)*(4+f*(4-3*(1-AX183^2)))</f>
        <v>5.0567286612047502E-4</v>
      </c>
      <c r="BP183" s="72">
        <f t="array" aca="1" ref="BP183" ca="1">BN183-(1-BO183)*f*AX183*(BL183+BO183*SIN(BL183)*(COS(BJ183)+BO183*COS(BL183)*(-1+2*COS(BJ183)^2)))</f>
        <v>-0.19394207412415992</v>
      </c>
      <c r="BQ183" s="72">
        <f t="shared" ca="1" si="188"/>
        <v>1.4474638019924602E-2</v>
      </c>
      <c r="BR183" s="13">
        <f t="shared" ca="1" si="189"/>
        <v>50.690494866338874</v>
      </c>
      <c r="BS183" s="13">
        <f t="shared" ca="1" si="190"/>
        <v>0.82933566852127838</v>
      </c>
      <c r="BT183" s="15">
        <f t="shared" ca="1" si="191"/>
        <v>31</v>
      </c>
      <c r="BU183" s="15">
        <f t="shared" ca="1" si="192"/>
        <v>3</v>
      </c>
      <c r="BV183" s="15">
        <f t="shared" ca="1" si="228"/>
        <v>0.8847160348828963</v>
      </c>
      <c r="BW183" s="15">
        <f t="shared" ca="1" si="228"/>
        <v>1.44746380199246E-2</v>
      </c>
      <c r="BX183" s="15">
        <f t="shared" ca="1" si="193"/>
        <v>5.2359877559829883E-2</v>
      </c>
      <c r="BY183" s="15">
        <f t="shared" ca="1" si="194"/>
        <v>0.63350924081238502</v>
      </c>
      <c r="BZ183" s="16">
        <f t="shared" ca="1" si="195"/>
        <v>2.7047889349854273E-3</v>
      </c>
      <c r="CA183" s="15">
        <f t="shared" ca="1" si="196"/>
        <v>6390956.3685161872</v>
      </c>
      <c r="CB183" s="15">
        <f t="shared" ca="1" si="197"/>
        <v>1.2213478098757742</v>
      </c>
      <c r="CC183" s="15">
        <f t="shared" ca="1" si="198"/>
        <v>1.4916904726883502</v>
      </c>
      <c r="CD183" s="17">
        <f t="shared" ca="1" si="199"/>
        <v>0</v>
      </c>
      <c r="CE183" s="15">
        <f t="shared" ca="1" si="200"/>
        <v>-3.7885239539905281E-2</v>
      </c>
      <c r="CF183" s="16">
        <f t="shared" ca="1" si="201"/>
        <v>-0.48898568375336476</v>
      </c>
      <c r="CG183" s="15">
        <f t="shared" ca="1" si="202"/>
        <v>3.5326818912592501</v>
      </c>
      <c r="CH183" s="15">
        <f t="shared" ca="1" si="203"/>
        <v>-19.353407939664176</v>
      </c>
      <c r="CI183" s="15">
        <f t="shared" ca="1" si="204"/>
        <v>-23.894067539202766</v>
      </c>
      <c r="CJ183" s="15">
        <f t="shared" ca="1" si="205"/>
        <v>-258.53881378236082</v>
      </c>
      <c r="CK183" s="15">
        <f t="shared" ca="1" si="206"/>
        <v>-2050.7170081615523</v>
      </c>
      <c r="CL183" s="15">
        <f t="shared" ca="1" si="207"/>
        <v>-153379.89374825175</v>
      </c>
      <c r="CM183" s="15">
        <f t="shared" ca="1" si="208"/>
        <v>5619903.2372856662</v>
      </c>
      <c r="CN183" s="15">
        <f t="shared" ca="1" si="209"/>
        <v>346681.45820924756</v>
      </c>
      <c r="CO183" s="15">
        <f t="shared" ca="1" si="210"/>
        <v>5617655.2759907525</v>
      </c>
      <c r="CP183" s="15" t="str">
        <f ca="1">VLOOKUP(_xlfn.FLOOR.MATH(BR183/8+11),Coef!$B$4:$C$23,2)</f>
        <v>U</v>
      </c>
      <c r="CQ183" s="15">
        <f ca="1">_xlfn.FLOOR.MATH(CN183/100000)</f>
        <v>3</v>
      </c>
      <c r="CR183" s="15" t="str">
        <f ca="1">VLOOKUP(MOD(BT183-1,3)*8+CQ183,Coef!$A$2:$C$25,3)</f>
        <v>C</v>
      </c>
      <c r="CS183" s="15">
        <f ca="1">(MOD(_xlfn.FLOOR.MATH(CO183/100000),20))</f>
        <v>16</v>
      </c>
      <c r="CT183" s="15" t="str">
        <f ca="1">VLOOKUP(MOD(MOD(BT183+1,2)*5+CS183,20)+1,Coef!$A$2:$C$21,3)</f>
        <v>S</v>
      </c>
      <c r="CU183" s="15"/>
      <c r="CV183" s="15" t="str">
        <f t="shared" ca="1" si="229"/>
        <v>46681</v>
      </c>
      <c r="CW183" s="15" t="str">
        <f t="shared" ca="1" si="229"/>
        <v>17655</v>
      </c>
      <c r="CX183" s="18" t="str">
        <f t="shared" ca="1" si="211"/>
        <v>346681 mE 5617655 mN 31 N</v>
      </c>
      <c r="CY183" s="15" t="str">
        <f t="shared" ca="1" si="212"/>
        <v>31UCS4668117655</v>
      </c>
    </row>
    <row r="184" spans="2:103">
      <c r="B184" s="38" t="s">
        <v>1075</v>
      </c>
      <c r="C184" s="72" t="str">
        <f t="shared" si="213"/>
        <v>32UQV1392467791</v>
      </c>
      <c r="D184" s="72">
        <f t="array" aca="1" ref="D184" ca="1">MATCH(TRUE,ISERROR(VALUE(MID(C184,ROW(INDIRECT("1:"&amp;LEN(C184))),1))),0)</f>
        <v>3</v>
      </c>
      <c r="E184" s="72">
        <f t="shared" ca="1" si="214"/>
        <v>32</v>
      </c>
      <c r="F184" s="72" t="str">
        <f t="shared" ca="1" si="215"/>
        <v>U</v>
      </c>
      <c r="G184" s="72" t="str">
        <f t="shared" ca="1" si="216"/>
        <v>Q</v>
      </c>
      <c r="H184" s="72" t="str">
        <f t="shared" ca="1" si="217"/>
        <v>V</v>
      </c>
      <c r="I184" s="72">
        <f t="shared" ca="1" si="218"/>
        <v>10</v>
      </c>
      <c r="J184" s="72">
        <f t="shared" ca="1" si="219"/>
        <v>13924</v>
      </c>
      <c r="K184" s="72">
        <f t="shared" ca="1" si="220"/>
        <v>67791</v>
      </c>
      <c r="L184" s="72">
        <f t="shared" ca="1" si="221"/>
        <v>188.80604746885038</v>
      </c>
      <c r="M184" s="72">
        <f ca="1">VLOOKUP(G184,Coef!$C$2:$F$25,4)</f>
        <v>7</v>
      </c>
      <c r="N184" s="31">
        <f ca="1">VLOOKUP(F184,Coef!$C$4:$D$23,2)</f>
        <v>17</v>
      </c>
      <c r="O184" s="31">
        <f ca="1">MOD(VLOOKUP(H184,Coef!$C$2:$G$21,5)+MOD(E184+1,2)*15,20)</f>
        <v>15</v>
      </c>
      <c r="P184" s="31">
        <f ca="1">VLOOKUP(N184,Coef!$A$27:$B$46,2)</f>
        <v>5.34</v>
      </c>
      <c r="Q184" s="31">
        <f ca="1">VLOOKUP(N184,Coef!$A$27:$C$46,3)+O184/10-0.1</f>
        <v>5.4</v>
      </c>
      <c r="R184" s="31">
        <f ca="1">IF(Q184+0.1&lt;P184,Q184+2,Q184)</f>
        <v>5.4</v>
      </c>
      <c r="S184" s="72">
        <f ca="1">M184*100000+J184</f>
        <v>713924</v>
      </c>
      <c r="T184" s="72">
        <f ca="1">R184*1000000+K184</f>
        <v>5467791</v>
      </c>
      <c r="U184" s="72">
        <f ca="1">IF(N184&lt;11,T184-10000000,T184)</f>
        <v>5467791</v>
      </c>
      <c r="V184" s="72">
        <f ca="1">U184/(6366197.724*0.9996)</f>
        <v>0.85922229072077094</v>
      </c>
      <c r="W184" s="72">
        <f ca="1">(Coef!$J$9/(1+Coef!$J$8*(COS(V184))^2)^0.5)*Coef!$J$6</f>
        <v>6387860.9648860833</v>
      </c>
      <c r="X184" s="72">
        <f ca="1">6*E184-183</f>
        <v>9</v>
      </c>
      <c r="Y184" s="72">
        <f ca="1">(S184-500000)/W184</f>
        <v>3.348914467236138E-2</v>
      </c>
      <c r="Z184" s="72">
        <f ca="1">SIN(2*V184)</f>
        <v>0.98911978374584009</v>
      </c>
      <c r="AA184" s="72">
        <f ca="1">Z184*(COS(V184))^2</f>
        <v>0.42180400735643853</v>
      </c>
      <c r="AB184" s="72">
        <f ca="1">V184+(Z184/2)</f>
        <v>1.3537821825936911</v>
      </c>
      <c r="AC184" s="72">
        <f ca="1">(3*AB184+AA184)/4</f>
        <v>1.120787638784378</v>
      </c>
      <c r="AD184" s="72">
        <f ca="1">(5*AC184+AA184*(COS(V184))^2)/3</f>
        <v>1.9279379670457377</v>
      </c>
      <c r="AE184" s="72">
        <f ca="1">Coef!$J$6*Coef!$J$9*(V184-(Coef!$J$10*AB184)+(Coef!$J$11*AC184)-(Coef!$J$12*AD184))</f>
        <v>5453003.2681924021</v>
      </c>
      <c r="AF184" s="72">
        <f ca="1">(U184-AE184)/W184</f>
        <v>2.3149739621581805E-3</v>
      </c>
      <c r="AG184" s="72">
        <f ca="1">((Coef!$J$8*Y184^2)/2)*(COS(V184))^2</f>
        <v>1.6116376193951393E-6</v>
      </c>
      <c r="AH184" s="72">
        <f ca="1">Y184*(1-(AG184/3))</f>
        <v>3.3489126681572917E-2</v>
      </c>
      <c r="AI184" s="72">
        <f ca="1">AF184*(1-AG184)+V184</f>
        <v>0.86153726095202998</v>
      </c>
      <c r="AJ184" s="72">
        <f ca="1">(EXP(AH184)-EXP(-AH184))/2</f>
        <v>3.3495386829129781E-2</v>
      </c>
      <c r="AK184" s="72">
        <f ca="1">ATAN(AJ184/COS(AI184))</f>
        <v>5.1385467387856328E-2</v>
      </c>
      <c r="AL184" s="72">
        <f ca="1">ATAN(COS(AK184)*TAN(AI184))</f>
        <v>0.86088443066015785</v>
      </c>
      <c r="AM184" s="72">
        <f ca="1">V184+(1+Coef!$J$8*(COS(V184))^2-(3/2)*Coef!$J$8*SIN(V184)*COS(V184)*(AL184-V184))*(AL184-V184)</f>
        <v>0.86088919386551266</v>
      </c>
      <c r="AN184" s="34" t="str">
        <f t="shared" ca="1" si="173"/>
        <v>32 713924 5467791 N</v>
      </c>
      <c r="AO184" s="33">
        <f t="shared" ca="1" si="174"/>
        <v>49.325317436913593</v>
      </c>
      <c r="AP184" s="33">
        <f t="shared" ca="1" si="175"/>
        <v>11.944170409631298</v>
      </c>
      <c r="AQ184" s="72">
        <v>285</v>
      </c>
      <c r="AR184" s="72">
        <v>810000</v>
      </c>
      <c r="AS184" s="72">
        <f t="shared" ca="1" si="222"/>
        <v>0.86088919386551255</v>
      </c>
      <c r="AT184" s="72">
        <f t="shared" ca="1" si="222"/>
        <v>0.20846510006734598</v>
      </c>
      <c r="AU184" s="72">
        <f t="shared" si="222"/>
        <v>4.9741883681838397</v>
      </c>
      <c r="AV184" s="72">
        <f t="array" aca="1" ref="AV184" ca="1">ATAN((1-f)*TAN(AS184))</f>
        <v>0.85922865867699483</v>
      </c>
      <c r="AW184" s="72">
        <f t="shared" ca="1" si="176"/>
        <v>1.3512254895301994</v>
      </c>
      <c r="AX184" s="72">
        <f t="shared" ca="1" si="177"/>
        <v>-0.63077065005301014</v>
      </c>
      <c r="AY184" s="72">
        <f t="shared" ca="1" si="223"/>
        <v>4.0580423028322163E-3</v>
      </c>
      <c r="AZ184" s="72">
        <f t="shared" ca="1" si="178"/>
        <v>1.0124573183383657E-3</v>
      </c>
      <c r="BA184" s="72">
        <f t="shared" ca="1" si="179"/>
        <v>1.0010137399542292</v>
      </c>
      <c r="BB184" s="72">
        <f t="shared" ca="1" si="180"/>
        <v>1.0124569291485748E-3</v>
      </c>
      <c r="BC184" s="72">
        <f t="shared" ca="1" si="224"/>
        <v>0.12729451490384319</v>
      </c>
      <c r="BD184" s="75">
        <f t="shared" ca="1" si="181"/>
        <v>2.8297454939642419</v>
      </c>
      <c r="BE184" s="75">
        <f t="shared" ca="1" si="182"/>
        <v>-1.2242682437205399E-4</v>
      </c>
      <c r="BF184" s="75">
        <f t="shared" ca="1" si="225"/>
        <v>0.12717208807947114</v>
      </c>
      <c r="BG184" s="75">
        <f t="shared" ca="1" si="183"/>
        <v>2.8296230671398699</v>
      </c>
      <c r="BH184" s="75">
        <f t="shared" ca="1" si="184"/>
        <v>-1.2230488956949676E-4</v>
      </c>
      <c r="BI184" s="75">
        <f t="shared" ca="1" si="226"/>
        <v>0.1271722100142737</v>
      </c>
      <c r="BJ184" s="75">
        <f t="shared" ca="1" si="185"/>
        <v>2.8296231890746726</v>
      </c>
      <c r="BK184" s="75">
        <f t="shared" ca="1" si="186"/>
        <v>-1.2230501101148268E-4</v>
      </c>
      <c r="BL184" s="75">
        <f t="shared" ca="1" si="227"/>
        <v>0.12717220989283171</v>
      </c>
      <c r="BM184" s="72">
        <f t="array" aca="1" ref="BM184" ca="1">ATAN2((1-f)*SQRT(AX184^2+(SIN(AV184)*SIN(BL184)-COS(AV184)*COS(BL184)*COS(AU184))^2),SIN(AV184)*COS(BL184)+COS(AV184)*SIN(BL184)*COS(AU184))</f>
        <v>0.88466630206722718</v>
      </c>
      <c r="BN184" s="72">
        <f t="shared" ca="1" si="187"/>
        <v>-0.19419886270901768</v>
      </c>
      <c r="BO184" s="72">
        <f t="array" aca="1" ref="BO184" ca="1">f/16*(1-AX184^2)*(4+f*(4-3*(1-AX184^2)))</f>
        <v>5.0563361849327311E-4</v>
      </c>
      <c r="BP184" s="72">
        <f t="array" aca="1" ref="BP184" ca="1">BN184-(1-BO184)*f*AX184*(BL184+BO184*SIN(BL184)*(COS(BJ184)+BO184*COS(BL184)*(-1+2*COS(BJ184)^2)))</f>
        <v>-0.19393017692859804</v>
      </c>
      <c r="BQ184" s="72">
        <f t="shared" ca="1" si="188"/>
        <v>1.4534923138747935E-2</v>
      </c>
      <c r="BR184" s="13">
        <f t="shared" ca="1" si="189"/>
        <v>50.687645385897731</v>
      </c>
      <c r="BS184" s="13">
        <f t="shared" ca="1" si="190"/>
        <v>0.83278975139730016</v>
      </c>
      <c r="BT184" s="15">
        <f t="shared" ca="1" si="191"/>
        <v>31</v>
      </c>
      <c r="BU184" s="15">
        <f t="shared" ca="1" si="192"/>
        <v>3</v>
      </c>
      <c r="BV184" s="15">
        <f t="shared" ca="1" si="228"/>
        <v>0.88466630206722718</v>
      </c>
      <c r="BW184" s="15">
        <f t="shared" ca="1" si="228"/>
        <v>1.4534923138747935E-2</v>
      </c>
      <c r="BX184" s="15">
        <f t="shared" ca="1" si="193"/>
        <v>5.2359877559829883E-2</v>
      </c>
      <c r="BY184" s="15">
        <f t="shared" ca="1" si="194"/>
        <v>0.63354772005521198</v>
      </c>
      <c r="BZ184" s="16">
        <f t="shared" ca="1" si="195"/>
        <v>2.7051175217979529E-3</v>
      </c>
      <c r="CA184" s="15">
        <f t="shared" ca="1" si="196"/>
        <v>6390955.3213567985</v>
      </c>
      <c r="CB184" s="15">
        <f t="shared" ca="1" si="197"/>
        <v>1.221223898619191</v>
      </c>
      <c r="CC184" s="15">
        <f t="shared" ca="1" si="198"/>
        <v>1.4913878105586562</v>
      </c>
      <c r="CD184" s="17">
        <f t="shared" ca="1" si="199"/>
        <v>0</v>
      </c>
      <c r="CE184" s="15">
        <f t="shared" ca="1" si="200"/>
        <v>-3.7824954421081948E-2</v>
      </c>
      <c r="CF184" s="16">
        <f t="shared" ca="1" si="201"/>
        <v>-0.48868269303685824</v>
      </c>
      <c r="CG184" s="15">
        <f t="shared" ca="1" si="202"/>
        <v>3.5329875177807524</v>
      </c>
      <c r="CH184" s="15">
        <f t="shared" ca="1" si="203"/>
        <v>-19.34887734397569</v>
      </c>
      <c r="CI184" s="15">
        <f t="shared" ca="1" si="204"/>
        <v>-23.877218848419247</v>
      </c>
      <c r="CJ184" s="15">
        <f t="shared" ca="1" si="205"/>
        <v>-258.55343143878758</v>
      </c>
      <c r="CK184" s="15">
        <f t="shared" ca="1" si="206"/>
        <v>-2050.2636618893798</v>
      </c>
      <c r="CL184" s="15">
        <f t="shared" ca="1" si="207"/>
        <v>-153145.12989252177</v>
      </c>
      <c r="CM184" s="15">
        <f t="shared" ca="1" si="208"/>
        <v>5619579.147630726</v>
      </c>
      <c r="CN184" s="15">
        <f t="shared" ca="1" si="209"/>
        <v>346916.12815943523</v>
      </c>
      <c r="CO184" s="15">
        <f t="shared" ca="1" si="210"/>
        <v>5617331.3159716744</v>
      </c>
      <c r="CP184" s="15" t="str">
        <f ca="1">VLOOKUP(_xlfn.FLOOR.MATH(BR184/8+11),Coef!$B$4:$C$23,2)</f>
        <v>U</v>
      </c>
      <c r="CQ184" s="15">
        <f ca="1">_xlfn.FLOOR.MATH(CN184/100000)</f>
        <v>3</v>
      </c>
      <c r="CR184" s="15" t="str">
        <f ca="1">VLOOKUP(MOD(BT184-1,3)*8+CQ184,Coef!$A$2:$C$25,3)</f>
        <v>C</v>
      </c>
      <c r="CS184" s="15">
        <f ca="1">(MOD(_xlfn.FLOOR.MATH(CO184/100000),20))</f>
        <v>16</v>
      </c>
      <c r="CT184" s="15" t="str">
        <f ca="1">VLOOKUP(MOD(MOD(BT184+1,2)*5+CS184,20)+1,Coef!$A$2:$C$21,3)</f>
        <v>S</v>
      </c>
      <c r="CU184" s="15"/>
      <c r="CV184" s="15" t="str">
        <f t="shared" ca="1" si="229"/>
        <v>46916</v>
      </c>
      <c r="CW184" s="15" t="str">
        <f t="shared" ca="1" si="229"/>
        <v>17331</v>
      </c>
      <c r="CX184" s="18" t="str">
        <f t="shared" ca="1" si="211"/>
        <v>346916 mE 5617331 mN 31 N</v>
      </c>
      <c r="CY184" s="15" t="str">
        <f t="shared" ca="1" si="212"/>
        <v>31UCS4691617331</v>
      </c>
    </row>
    <row r="185" spans="2:103">
      <c r="B185" s="38" t="s">
        <v>1076</v>
      </c>
      <c r="C185" s="72" t="str">
        <f t="shared" si="213"/>
        <v>32UQV1435767558</v>
      </c>
      <c r="D185" s="72">
        <f t="array" aca="1" ref="D185" ca="1">MATCH(TRUE,ISERROR(VALUE(MID(C185,ROW(INDIRECT("1:"&amp;LEN(C185))),1))),0)</f>
        <v>3</v>
      </c>
      <c r="E185" s="72">
        <f t="shared" ca="1" si="214"/>
        <v>32</v>
      </c>
      <c r="F185" s="72" t="str">
        <f t="shared" ca="1" si="215"/>
        <v>U</v>
      </c>
      <c r="G185" s="72" t="str">
        <f t="shared" ca="1" si="216"/>
        <v>Q</v>
      </c>
      <c r="H185" s="72" t="str">
        <f t="shared" ca="1" si="217"/>
        <v>V</v>
      </c>
      <c r="I185" s="72">
        <f t="shared" ca="1" si="218"/>
        <v>10</v>
      </c>
      <c r="J185" s="72">
        <f t="shared" ca="1" si="219"/>
        <v>14357</v>
      </c>
      <c r="K185" s="72">
        <f t="shared" ca="1" si="220"/>
        <v>67558</v>
      </c>
      <c r="L185" s="72">
        <f t="shared" ca="1" si="221"/>
        <v>188.80604746885038</v>
      </c>
      <c r="M185" s="72">
        <f ca="1">VLOOKUP(G185,Coef!$C$2:$F$25,4)</f>
        <v>7</v>
      </c>
      <c r="N185" s="31">
        <f ca="1">VLOOKUP(F185,Coef!$C$4:$D$23,2)</f>
        <v>17</v>
      </c>
      <c r="O185" s="31">
        <f ca="1">MOD(VLOOKUP(H185,Coef!$C$2:$G$21,5)+MOD(E185+1,2)*15,20)</f>
        <v>15</v>
      </c>
      <c r="P185" s="31">
        <f ca="1">VLOOKUP(N185,Coef!$A$27:$B$46,2)</f>
        <v>5.34</v>
      </c>
      <c r="Q185" s="31">
        <f ca="1">VLOOKUP(N185,Coef!$A$27:$C$46,3)+O185/10-0.1</f>
        <v>5.4</v>
      </c>
      <c r="R185" s="31">
        <f ca="1">IF(Q185+0.1&lt;P185,Q185+2,Q185)</f>
        <v>5.4</v>
      </c>
      <c r="S185" s="72">
        <f ca="1">M185*100000+J185</f>
        <v>714357</v>
      </c>
      <c r="T185" s="72">
        <f ca="1">R185*1000000+K185</f>
        <v>5467558</v>
      </c>
      <c r="U185" s="72">
        <f ca="1">IF(N185&lt;11,T185-10000000,T185)</f>
        <v>5467558</v>
      </c>
      <c r="V185" s="72">
        <f ca="1">U185/(6366197.724*0.9996)</f>
        <v>0.85918567652067845</v>
      </c>
      <c r="W185" s="72">
        <f ca="1">(Coef!$J$9/(1+Coef!$J$8*(COS(V185))^2)^0.5)*Coef!$J$6</f>
        <v>6387860.1875527827</v>
      </c>
      <c r="X185" s="72">
        <f ca="1">6*E185-183</f>
        <v>9</v>
      </c>
      <c r="Y185" s="72">
        <f ca="1">(S185-500000)/W185</f>
        <v>3.3556933574985008E-2</v>
      </c>
      <c r="Z185" s="72">
        <f ca="1">SIN(2*V185)</f>
        <v>0.98913055389830007</v>
      </c>
      <c r="AA185" s="72">
        <f ca="1">Z185*(COS(V185))^2</f>
        <v>0.42184442259998056</v>
      </c>
      <c r="AB185" s="72">
        <f ca="1">V185+(Z185/2)</f>
        <v>1.3537509534698284</v>
      </c>
      <c r="AC185" s="72">
        <f ca="1">(3*AB185+AA185)/4</f>
        <v>1.1207743207523666</v>
      </c>
      <c r="AD185" s="72">
        <f ca="1">(5*AC185+AA185*(COS(V185))^2)/3</f>
        <v>1.9279266077788213</v>
      </c>
      <c r="AE185" s="72">
        <f ca="1">Coef!$J$6*Coef!$J$9*(V185-(Coef!$J$10*AB185)+(Coef!$J$11*AC185)-(Coef!$J$12*AD185))</f>
        <v>5452770.052082587</v>
      </c>
      <c r="AF185" s="72">
        <f ca="1">(U185-AE185)/W185</f>
        <v>2.31500807519682E-3</v>
      </c>
      <c r="AG185" s="72">
        <f ca="1">((Coef!$J$8*Y185^2)/2)*(COS(V185))^2</f>
        <v>1.6183062176779569E-6</v>
      </c>
      <c r="AH185" s="72">
        <f ca="1">Y185*(1-(AG185/3))</f>
        <v>3.3556915473186927E-2</v>
      </c>
      <c r="AI185" s="72">
        <f ca="1">AF185*(1-AG185)+V185</f>
        <v>0.86150068084948328</v>
      </c>
      <c r="AJ185" s="72">
        <f ca="1">(EXP(AH185)-EXP(-AH185))/2</f>
        <v>3.3563213714606854E-2</v>
      </c>
      <c r="AK185" s="72">
        <f ca="1">ATAN(AJ185/COS(AI185))</f>
        <v>5.1487146798182615E-2</v>
      </c>
      <c r="AL185" s="72">
        <f ca="1">ATAN(COS(AK185)*TAN(AI185))</f>
        <v>0.86084525568692849</v>
      </c>
      <c r="AM185" s="72">
        <f ca="1">V185+(1+Coef!$J$8*(COS(V185))^2-(3/2)*Coef!$J$8*SIN(V185)*COS(V185)*(AL185-V185))*(AL185-V185)</f>
        <v>0.86085001198002287</v>
      </c>
      <c r="AN185" s="34" t="str">
        <f t="shared" ca="1" si="173"/>
        <v>32 714357 5467558 N</v>
      </c>
      <c r="AO185" s="33">
        <f t="shared" ca="1" si="174"/>
        <v>49.323072480241663</v>
      </c>
      <c r="AP185" s="33">
        <f t="shared" ca="1" si="175"/>
        <v>11.949996210706374</v>
      </c>
      <c r="AQ185" s="72">
        <v>285</v>
      </c>
      <c r="AR185" s="72">
        <v>810000</v>
      </c>
      <c r="AS185" s="72">
        <f t="shared" ca="1" si="222"/>
        <v>0.86085001198002276</v>
      </c>
      <c r="AT185" s="72">
        <f t="shared" ca="1" si="222"/>
        <v>0.2085667794776723</v>
      </c>
      <c r="AU185" s="72">
        <f t="shared" si="222"/>
        <v>4.9741883681838397</v>
      </c>
      <c r="AV185" s="72">
        <f t="array" aca="1" ref="AV185" ca="1">ATAN((1-f)*TAN(AS185))</f>
        <v>0.85918945721540119</v>
      </c>
      <c r="AW185" s="72">
        <f t="shared" ca="1" si="176"/>
        <v>1.3512086386560505</v>
      </c>
      <c r="AX185" s="72">
        <f t="shared" ca="1" si="177"/>
        <v>-0.63079932674611039</v>
      </c>
      <c r="AY185" s="72">
        <f t="shared" ca="1" si="223"/>
        <v>4.0577984836438694E-3</v>
      </c>
      <c r="AZ185" s="72">
        <f t="shared" ca="1" si="178"/>
        <v>1.0123966099536254E-3</v>
      </c>
      <c r="BA185" s="72">
        <f t="shared" ca="1" si="179"/>
        <v>1.0010136790919539</v>
      </c>
      <c r="BB185" s="72">
        <f t="shared" ca="1" si="180"/>
        <v>1.0123962208338393E-3</v>
      </c>
      <c r="BC185" s="72">
        <f t="shared" ca="1" si="224"/>
        <v>0.12729452264343152</v>
      </c>
      <c r="BD185" s="75">
        <f t="shared" ca="1" si="181"/>
        <v>2.8297117999555326</v>
      </c>
      <c r="BE185" s="75">
        <f t="shared" ca="1" si="182"/>
        <v>-1.2241815586042047E-4</v>
      </c>
      <c r="BF185" s="75">
        <f t="shared" ca="1" si="225"/>
        <v>0.1271721044875711</v>
      </c>
      <c r="BG185" s="75">
        <f t="shared" ca="1" si="183"/>
        <v>2.8295893817996722</v>
      </c>
      <c r="BH185" s="75">
        <f t="shared" ca="1" si="184"/>
        <v>-1.2229623777470879E-4</v>
      </c>
      <c r="BI185" s="75">
        <f t="shared" ca="1" si="226"/>
        <v>0.12717222640565681</v>
      </c>
      <c r="BJ185" s="75">
        <f t="shared" ca="1" si="185"/>
        <v>2.8295895037177576</v>
      </c>
      <c r="BK185" s="75">
        <f t="shared" ca="1" si="186"/>
        <v>-1.2229635919199509E-4</v>
      </c>
      <c r="BL185" s="75">
        <f t="shared" ca="1" si="227"/>
        <v>0.12717222628423952</v>
      </c>
      <c r="BM185" s="72">
        <f t="array" aca="1" ref="BM185" ca="1">ATAN2((1-f)*SQRT(AX185^2+(SIN(AV185)*SIN(BL185)-COS(AV185)*COS(BL185)*COS(AU185))^2),SIN(AV185)*COS(BL185)+COS(AV185)*SIN(BL185)*COS(AU185))</f>
        <v>0.88462786456172082</v>
      </c>
      <c r="BN185" s="72">
        <f t="shared" ca="1" si="187"/>
        <v>-0.19418968121232871</v>
      </c>
      <c r="BO185" s="72">
        <f t="array" aca="1" ref="BO185" ca="1">f/16*(1-AX185^2)*(4+f*(4-3*(1-AX185^2)))</f>
        <v>5.0560328444105727E-4</v>
      </c>
      <c r="BP185" s="72">
        <f t="array" aca="1" ref="BP185" ca="1">BN185-(1-BO185)*f*AX185*(BL185+BO185*SIN(BL185)*(COS(BJ185)+BO185*COS(BL185)*(-1+2*COS(BJ185)^2)))</f>
        <v>-0.19392098316474132</v>
      </c>
      <c r="BQ185" s="72">
        <f t="shared" ca="1" si="188"/>
        <v>1.4645796312930975E-2</v>
      </c>
      <c r="BR185" s="13">
        <f t="shared" ca="1" si="189"/>
        <v>50.685443079057208</v>
      </c>
      <c r="BS185" s="13">
        <f t="shared" ca="1" si="190"/>
        <v>0.83914231633920722</v>
      </c>
      <c r="BT185" s="15">
        <f t="shared" ca="1" si="191"/>
        <v>31</v>
      </c>
      <c r="BU185" s="15">
        <f t="shared" ca="1" si="192"/>
        <v>3</v>
      </c>
      <c r="BV185" s="15">
        <f t="shared" ca="1" si="228"/>
        <v>0.88462786456172082</v>
      </c>
      <c r="BW185" s="15">
        <f t="shared" ca="1" si="228"/>
        <v>1.4645796312930975E-2</v>
      </c>
      <c r="BX185" s="15">
        <f t="shared" ca="1" si="193"/>
        <v>5.2359877559829883E-2</v>
      </c>
      <c r="BY185" s="15">
        <f t="shared" ca="1" si="194"/>
        <v>0.6335774588242149</v>
      </c>
      <c r="BZ185" s="16">
        <f t="shared" ca="1" si="195"/>
        <v>2.7053714845245171E-3</v>
      </c>
      <c r="CA185" s="15">
        <f t="shared" ca="1" si="196"/>
        <v>6390954.5120141003</v>
      </c>
      <c r="CB185" s="15">
        <f t="shared" ca="1" si="197"/>
        <v>1.2211281403814254</v>
      </c>
      <c r="CC185" s="15">
        <f t="shared" ca="1" si="198"/>
        <v>1.4911539352313981</v>
      </c>
      <c r="CD185" s="17">
        <f t="shared" ca="1" si="199"/>
        <v>0</v>
      </c>
      <c r="CE185" s="15">
        <f t="shared" ca="1" si="200"/>
        <v>-3.7714081246898908E-2</v>
      </c>
      <c r="CF185" s="16">
        <f t="shared" ca="1" si="201"/>
        <v>-0.48844856374687351</v>
      </c>
      <c r="CG185" s="15">
        <f t="shared" ca="1" si="202"/>
        <v>3.5332236842687998</v>
      </c>
      <c r="CH185" s="15">
        <f t="shared" ca="1" si="203"/>
        <v>-19.345376305371868</v>
      </c>
      <c r="CI185" s="15">
        <f t="shared" ca="1" si="204"/>
        <v>-23.864199244729196</v>
      </c>
      <c r="CJ185" s="15">
        <f t="shared" ca="1" si="205"/>
        <v>-258.56470500276112</v>
      </c>
      <c r="CK185" s="15">
        <f t="shared" ca="1" si="206"/>
        <v>-2049.9132812173857</v>
      </c>
      <c r="CL185" s="15">
        <f t="shared" ca="1" si="207"/>
        <v>-152703.42105876101</v>
      </c>
      <c r="CM185" s="15">
        <f t="shared" ca="1" si="208"/>
        <v>5619321.0692298375</v>
      </c>
      <c r="CN185" s="15">
        <f t="shared" ca="1" si="209"/>
        <v>347357.66030966246</v>
      </c>
      <c r="CO185" s="15">
        <f t="shared" ca="1" si="210"/>
        <v>5617073.3408021461</v>
      </c>
      <c r="CP185" s="15" t="str">
        <f ca="1">VLOOKUP(_xlfn.FLOOR.MATH(BR185/8+11),Coef!$B$4:$C$23,2)</f>
        <v>U</v>
      </c>
      <c r="CQ185" s="15">
        <f ca="1">_xlfn.FLOOR.MATH(CN185/100000)</f>
        <v>3</v>
      </c>
      <c r="CR185" s="15" t="str">
        <f ca="1">VLOOKUP(MOD(BT185-1,3)*8+CQ185,Coef!$A$2:$C$25,3)</f>
        <v>C</v>
      </c>
      <c r="CS185" s="15">
        <f ca="1">(MOD(_xlfn.FLOOR.MATH(CO185/100000),20))</f>
        <v>16</v>
      </c>
      <c r="CT185" s="15" t="str">
        <f ca="1">VLOOKUP(MOD(MOD(BT185+1,2)*5+CS185,20)+1,Coef!$A$2:$C$21,3)</f>
        <v>S</v>
      </c>
      <c r="CU185" s="15"/>
      <c r="CV185" s="15" t="str">
        <f t="shared" ca="1" si="229"/>
        <v>47357</v>
      </c>
      <c r="CW185" s="15" t="str">
        <f t="shared" ca="1" si="229"/>
        <v>17073</v>
      </c>
      <c r="CX185" s="18" t="str">
        <f t="shared" ca="1" si="211"/>
        <v>347357 mE 5617073 mN 31 N</v>
      </c>
      <c r="CY185" s="15" t="str">
        <f t="shared" ca="1" si="212"/>
        <v>31UCS4735717073</v>
      </c>
    </row>
    <row r="186" spans="2:103">
      <c r="B186" s="38" t="s">
        <v>1077</v>
      </c>
      <c r="C186" s="72" t="str">
        <f t="shared" si="213"/>
        <v>32UQV1450367317</v>
      </c>
      <c r="D186" s="72">
        <f t="array" aca="1" ref="D186" ca="1">MATCH(TRUE,ISERROR(VALUE(MID(C186,ROW(INDIRECT("1:"&amp;LEN(C186))),1))),0)</f>
        <v>3</v>
      </c>
      <c r="E186" s="72">
        <f t="shared" ca="1" si="214"/>
        <v>32</v>
      </c>
      <c r="F186" s="72" t="str">
        <f t="shared" ca="1" si="215"/>
        <v>U</v>
      </c>
      <c r="G186" s="72" t="str">
        <f t="shared" ca="1" si="216"/>
        <v>Q</v>
      </c>
      <c r="H186" s="72" t="str">
        <f t="shared" ca="1" si="217"/>
        <v>V</v>
      </c>
      <c r="I186" s="72">
        <f t="shared" ca="1" si="218"/>
        <v>10</v>
      </c>
      <c r="J186" s="72">
        <f t="shared" ca="1" si="219"/>
        <v>14503</v>
      </c>
      <c r="K186" s="72">
        <f t="shared" ca="1" si="220"/>
        <v>67317</v>
      </c>
      <c r="L186" s="72">
        <f t="shared" ca="1" si="221"/>
        <v>188.80604746885038</v>
      </c>
      <c r="M186" s="72">
        <f ca="1">VLOOKUP(G186,Coef!$C$2:$F$25,4)</f>
        <v>7</v>
      </c>
      <c r="N186" s="31">
        <f ca="1">VLOOKUP(F186,Coef!$C$4:$D$23,2)</f>
        <v>17</v>
      </c>
      <c r="O186" s="31">
        <f ca="1">MOD(VLOOKUP(H186,Coef!$C$2:$G$21,5)+MOD(E186+1,2)*15,20)</f>
        <v>15</v>
      </c>
      <c r="P186" s="31">
        <f ca="1">VLOOKUP(N186,Coef!$A$27:$B$46,2)</f>
        <v>5.34</v>
      </c>
      <c r="Q186" s="31">
        <f ca="1">VLOOKUP(N186,Coef!$A$27:$C$46,3)+O186/10-0.1</f>
        <v>5.4</v>
      </c>
      <c r="R186" s="31">
        <f ca="1">IF(Q186+0.1&lt;P186,Q186+2,Q186)</f>
        <v>5.4</v>
      </c>
      <c r="S186" s="72">
        <f ca="1">M186*100000+J186</f>
        <v>714503</v>
      </c>
      <c r="T186" s="72">
        <f ca="1">R186*1000000+K186</f>
        <v>5467317</v>
      </c>
      <c r="U186" s="72">
        <f ca="1">IF(N186&lt;11,T186-10000000,T186)</f>
        <v>5467317</v>
      </c>
      <c r="V186" s="72">
        <f ca="1">U186/(6366197.724*0.9996)</f>
        <v>0.85914780518066858</v>
      </c>
      <c r="W186" s="72">
        <f ca="1">(Coef!$J$9/(1+Coef!$J$8*(COS(V186))^2)^0.5)*Coef!$J$6</f>
        <v>6387859.383521325</v>
      </c>
      <c r="X186" s="72">
        <f ca="1">6*E186-183</f>
        <v>9</v>
      </c>
      <c r="Y186" s="72">
        <f ca="1">(S186-500000)/W186</f>
        <v>3.3579793655657247E-2</v>
      </c>
      <c r="Z186" s="72">
        <f ca="1">SIN(2*V186)</f>
        <v>0.98914168826099003</v>
      </c>
      <c r="AA186" s="72">
        <f ca="1">Z186*(COS(V186))^2</f>
        <v>0.4218862243422411</v>
      </c>
      <c r="AB186" s="72">
        <f ca="1">V186+(Z186/2)</f>
        <v>1.3537186493111637</v>
      </c>
      <c r="AC186" s="72">
        <f ca="1">(3*AB186+AA186)/4</f>
        <v>1.1207605430689331</v>
      </c>
      <c r="AD186" s="72">
        <f ca="1">(5*AC186+AA186*(COS(V186))^2)/3</f>
        <v>1.9279148554491667</v>
      </c>
      <c r="AE186" s="72">
        <f ca="1">Coef!$J$6*Coef!$J$9*(V186-(Coef!$J$10*AB186)+(Coef!$J$11*AC186)-(Coef!$J$12*AD186))</f>
        <v>5452528.8286422659</v>
      </c>
      <c r="AF186" s="72">
        <f ca="1">(U186-AE186)/W186</f>
        <v>2.3150433454880012E-3</v>
      </c>
      <c r="AG186" s="72">
        <f ca="1">((Coef!$J$8*Y186^2)/2)*(COS(V186))^2</f>
        <v>1.6206541927477074E-6</v>
      </c>
      <c r="AH186" s="72">
        <f ca="1">Y186*(1-(AG186/3))</f>
        <v>3.3579775515246123E-2</v>
      </c>
      <c r="AI186" s="72">
        <f ca="1">AF186*(1-AG186)+V186</f>
        <v>0.86146284477427193</v>
      </c>
      <c r="AJ186" s="72">
        <f ca="1">(EXP(AH186)-EXP(-AH186))/2</f>
        <v>3.3586086637610313E-2</v>
      </c>
      <c r="AK186" s="72">
        <f ca="1">ATAN(AJ186/COS(AI186))</f>
        <v>5.1519905559544943E-2</v>
      </c>
      <c r="AL186" s="72">
        <f ca="1">ATAN(COS(AK186)*TAN(AI186))</f>
        <v>0.86080657728022647</v>
      </c>
      <c r="AM186" s="72">
        <f ca="1">V186+(1+Coef!$J$8*(COS(V186))^2-(3/2)*Coef!$J$8*SIN(V186)*COS(V186)*(AL186-V186))*(AL186-V186)</f>
        <v>0.86081133168561086</v>
      </c>
      <c r="AN186" s="34" t="str">
        <f t="shared" ca="1" si="173"/>
        <v>32 714503 5467317 N</v>
      </c>
      <c r="AO186" s="33">
        <f t="shared" ca="1" si="174"/>
        <v>49.320856262621533</v>
      </c>
      <c r="AP186" s="33">
        <f t="shared" ca="1" si="175"/>
        <v>11.951873149474512</v>
      </c>
      <c r="AQ186" s="72">
        <v>285</v>
      </c>
      <c r="AR186" s="72">
        <v>810000</v>
      </c>
      <c r="AS186" s="72">
        <f t="shared" ca="1" si="222"/>
        <v>0.86081133168561086</v>
      </c>
      <c r="AT186" s="72">
        <f t="shared" ca="1" si="222"/>
        <v>0.20859953823903463</v>
      </c>
      <c r="AU186" s="72">
        <f t="shared" si="222"/>
        <v>4.9741883681838397</v>
      </c>
      <c r="AV186" s="72">
        <f t="array" aca="1" ref="AV186" ca="1">ATAN((1-f)*TAN(AS186))</f>
        <v>0.85915075760550086</v>
      </c>
      <c r="AW186" s="72">
        <f t="shared" ca="1" si="176"/>
        <v>1.3511920025112774</v>
      </c>
      <c r="AX186" s="72">
        <f t="shared" ca="1" si="177"/>
        <v>-0.63082763537330078</v>
      </c>
      <c r="AY186" s="72">
        <f t="shared" ca="1" si="223"/>
        <v>4.0575577830075189E-3</v>
      </c>
      <c r="AZ186" s="72">
        <f t="shared" ca="1" si="178"/>
        <v>1.0123366780406217E-3</v>
      </c>
      <c r="BA186" s="72">
        <f t="shared" ca="1" si="179"/>
        <v>1.0010136190081276</v>
      </c>
      <c r="BB186" s="72">
        <f t="shared" ca="1" si="180"/>
        <v>1.012336288989937E-3</v>
      </c>
      <c r="BC186" s="72">
        <f t="shared" ca="1" si="224"/>
        <v>0.12729453028402887</v>
      </c>
      <c r="BD186" s="75">
        <f t="shared" ca="1" si="181"/>
        <v>2.8296785353065834</v>
      </c>
      <c r="BE186" s="75">
        <f t="shared" ca="1" si="182"/>
        <v>-1.2240959817765338E-4</v>
      </c>
      <c r="BF186" s="75">
        <f t="shared" ca="1" si="225"/>
        <v>0.12717212068585121</v>
      </c>
      <c r="BG186" s="75">
        <f t="shared" ca="1" si="183"/>
        <v>2.8295561257084061</v>
      </c>
      <c r="BH186" s="75">
        <f t="shared" ca="1" si="184"/>
        <v>-1.2228769659397662E-4</v>
      </c>
      <c r="BI186" s="75">
        <f t="shared" ca="1" si="226"/>
        <v>0.1271722425874349</v>
      </c>
      <c r="BJ186" s="75">
        <f t="shared" ca="1" si="185"/>
        <v>2.8295562476099896</v>
      </c>
      <c r="BK186" s="75">
        <f t="shared" ca="1" si="186"/>
        <v>-1.2228781798688239E-4</v>
      </c>
      <c r="BL186" s="75">
        <f t="shared" ca="1" si="227"/>
        <v>0.127172242466042</v>
      </c>
      <c r="BM186" s="72">
        <f t="array" aca="1" ref="BM186" ca="1">ATAN2((1-f)*SQRT(AX186^2+(SIN(AV186)*SIN(BL186)-COS(AV186)*COS(BL186)*COS(AU186))^2),SIN(AV186)*COS(BL186)+COS(AV186)*SIN(BL186)*COS(AU186))</f>
        <v>0.88458991905043571</v>
      </c>
      <c r="BN186" s="72">
        <f t="shared" ca="1" si="187"/>
        <v>-0.19418061838473788</v>
      </c>
      <c r="BO186" s="72">
        <f t="array" aca="1" ref="BO186" ca="1">f/16*(1-AX186^2)*(4+f*(4-3*(1-AX186^2)))</f>
        <v>5.055733383689682E-4</v>
      </c>
      <c r="BP186" s="72">
        <f t="array" aca="1" ref="BP186" ca="1">BN186-(1-BO186)*f*AX186*(BL186+BO186*SIN(BL186)*(COS(BJ186)+BO186*COS(BL186)*(-1+2*COS(BJ186)^2)))</f>
        <v>-0.19391190822742496</v>
      </c>
      <c r="BQ186" s="72">
        <f t="shared" ca="1" si="188"/>
        <v>1.4687630011609665E-2</v>
      </c>
      <c r="BR186" s="13">
        <f t="shared" ca="1" si="189"/>
        <v>50.683268961409112</v>
      </c>
      <c r="BS186" s="13">
        <f t="shared" ca="1" si="190"/>
        <v>0.84153921071491811</v>
      </c>
      <c r="BT186" s="15">
        <f t="shared" ca="1" si="191"/>
        <v>31</v>
      </c>
      <c r="BU186" s="15">
        <f t="shared" ca="1" si="192"/>
        <v>3</v>
      </c>
      <c r="BV186" s="15">
        <f t="shared" ca="1" si="228"/>
        <v>0.88458991905043582</v>
      </c>
      <c r="BW186" s="15">
        <f t="shared" ca="1" si="228"/>
        <v>1.4687630011609665E-2</v>
      </c>
      <c r="BX186" s="15">
        <f t="shared" ca="1" si="193"/>
        <v>5.2359877559829883E-2</v>
      </c>
      <c r="BY186" s="15">
        <f t="shared" ca="1" si="194"/>
        <v>0.63360681602332203</v>
      </c>
      <c r="BZ186" s="16">
        <f t="shared" ca="1" si="195"/>
        <v>2.7056222004180836E-3</v>
      </c>
      <c r="CA186" s="15">
        <f t="shared" ca="1" si="196"/>
        <v>6390953.7130188933</v>
      </c>
      <c r="CB186" s="15">
        <f t="shared" ca="1" si="197"/>
        <v>1.221033616651501</v>
      </c>
      <c r="CC186" s="15">
        <f t="shared" ca="1" si="198"/>
        <v>1.4909230929930448</v>
      </c>
      <c r="CD186" s="17">
        <f t="shared" ca="1" si="199"/>
        <v>0</v>
      </c>
      <c r="CE186" s="15">
        <f t="shared" ca="1" si="200"/>
        <v>-3.7672247548220218E-2</v>
      </c>
      <c r="CF186" s="16">
        <f t="shared" ca="1" si="201"/>
        <v>-0.48821747079262673</v>
      </c>
      <c r="CG186" s="15">
        <f t="shared" ca="1" si="202"/>
        <v>3.5334567883766836</v>
      </c>
      <c r="CH186" s="15">
        <f t="shared" ca="1" si="203"/>
        <v>-19.341920565916965</v>
      </c>
      <c r="CI186" s="15">
        <f t="shared" ca="1" si="204"/>
        <v>-23.851348354704697</v>
      </c>
      <c r="CJ186" s="15">
        <f t="shared" ca="1" si="205"/>
        <v>-258.57581363923612</v>
      </c>
      <c r="CK186" s="15">
        <f t="shared" ca="1" si="206"/>
        <v>-2049.5673868008694</v>
      </c>
      <c r="CL186" s="15">
        <f t="shared" ca="1" si="207"/>
        <v>-152541.10454046438</v>
      </c>
      <c r="CM186" s="15">
        <f t="shared" ca="1" si="208"/>
        <v>5619074.3077253448</v>
      </c>
      <c r="CN186" s="15">
        <f t="shared" ca="1" si="209"/>
        <v>347519.91190135176</v>
      </c>
      <c r="CO186" s="15">
        <f t="shared" ca="1" si="210"/>
        <v>5616826.678002255</v>
      </c>
      <c r="CP186" s="15" t="str">
        <f ca="1">VLOOKUP(_xlfn.FLOOR.MATH(BR186/8+11),Coef!$B$4:$C$23,2)</f>
        <v>U</v>
      </c>
      <c r="CQ186" s="15">
        <f ca="1">_xlfn.FLOOR.MATH(CN186/100000)</f>
        <v>3</v>
      </c>
      <c r="CR186" s="15" t="str">
        <f ca="1">VLOOKUP(MOD(BT186-1,3)*8+CQ186,Coef!$A$2:$C$25,3)</f>
        <v>C</v>
      </c>
      <c r="CS186" s="15">
        <f ca="1">(MOD(_xlfn.FLOOR.MATH(CO186/100000),20))</f>
        <v>16</v>
      </c>
      <c r="CT186" s="15" t="str">
        <f ca="1">VLOOKUP(MOD(MOD(BT186+1,2)*5+CS186,20)+1,Coef!$A$2:$C$21,3)</f>
        <v>S</v>
      </c>
      <c r="CU186" s="15"/>
      <c r="CV186" s="15" t="str">
        <f t="shared" ca="1" si="229"/>
        <v>47519</v>
      </c>
      <c r="CW186" s="15" t="str">
        <f t="shared" ca="1" si="229"/>
        <v>16826</v>
      </c>
      <c r="CX186" s="18" t="str">
        <f t="shared" ca="1" si="211"/>
        <v>347519 mE 5616826 mN 31 N</v>
      </c>
      <c r="CY186" s="15" t="str">
        <f t="shared" ca="1" si="212"/>
        <v>31UCS4751916826</v>
      </c>
    </row>
    <row r="187" spans="2:103">
      <c r="B187" s="38" t="s">
        <v>1078</v>
      </c>
      <c r="C187" s="72" t="str">
        <f t="shared" si="213"/>
        <v>32UQV1440866892</v>
      </c>
      <c r="D187" s="72">
        <f t="array" aca="1" ref="D187" ca="1">MATCH(TRUE,ISERROR(VALUE(MID(C187,ROW(INDIRECT("1:"&amp;LEN(C187))),1))),0)</f>
        <v>3</v>
      </c>
      <c r="E187" s="72">
        <f t="shared" ca="1" si="214"/>
        <v>32</v>
      </c>
      <c r="F187" s="72" t="str">
        <f t="shared" ca="1" si="215"/>
        <v>U</v>
      </c>
      <c r="G187" s="72" t="str">
        <f t="shared" ca="1" si="216"/>
        <v>Q</v>
      </c>
      <c r="H187" s="72" t="str">
        <f t="shared" ca="1" si="217"/>
        <v>V</v>
      </c>
      <c r="I187" s="72">
        <f t="shared" ca="1" si="218"/>
        <v>10</v>
      </c>
      <c r="J187" s="72">
        <f t="shared" ca="1" si="219"/>
        <v>14408</v>
      </c>
      <c r="K187" s="72">
        <f t="shared" ca="1" si="220"/>
        <v>66892</v>
      </c>
      <c r="L187" s="72">
        <f t="shared" ca="1" si="221"/>
        <v>188.80604746885038</v>
      </c>
      <c r="M187" s="72">
        <f ca="1">VLOOKUP(G187,Coef!$C$2:$F$25,4)</f>
        <v>7</v>
      </c>
      <c r="N187" s="31">
        <f ca="1">VLOOKUP(F187,Coef!$C$4:$D$23,2)</f>
        <v>17</v>
      </c>
      <c r="O187" s="31">
        <f ca="1">MOD(VLOOKUP(H187,Coef!$C$2:$G$21,5)+MOD(E187+1,2)*15,20)</f>
        <v>15</v>
      </c>
      <c r="P187" s="31">
        <f ca="1">VLOOKUP(N187,Coef!$A$27:$B$46,2)</f>
        <v>5.34</v>
      </c>
      <c r="Q187" s="31">
        <f ca="1">VLOOKUP(N187,Coef!$A$27:$C$46,3)+O187/10-0.1</f>
        <v>5.4</v>
      </c>
      <c r="R187" s="31">
        <f ca="1">IF(Q187+0.1&lt;P187,Q187+2,Q187)</f>
        <v>5.4</v>
      </c>
      <c r="S187" s="72">
        <f ca="1">M187*100000+J187</f>
        <v>714408</v>
      </c>
      <c r="T187" s="72">
        <f ca="1">R187*1000000+K187</f>
        <v>5466892</v>
      </c>
      <c r="U187" s="72">
        <f ca="1">IF(N187&lt;11,T187-10000000,T187)</f>
        <v>5466892</v>
      </c>
      <c r="V187" s="72">
        <f ca="1">U187/(6366197.724*0.9996)</f>
        <v>0.85908101962256</v>
      </c>
      <c r="W187" s="72">
        <f ca="1">(Coef!$J$9/(1+Coef!$J$8*(COS(V187))^2)^0.5)*Coef!$J$6</f>
        <v>6387857.96560222</v>
      </c>
      <c r="X187" s="72">
        <f ca="1">6*E187-183</f>
        <v>9</v>
      </c>
      <c r="Y187" s="72">
        <f ca="1">(S187-500000)/W187</f>
        <v>3.3564929144411011E-2</v>
      </c>
      <c r="Z187" s="72">
        <f ca="1">SIN(2*V187)</f>
        <v>0.98916130972050276</v>
      </c>
      <c r="AA187" s="72">
        <f ca="1">Z187*(COS(V187))^2</f>
        <v>0.42195993825770206</v>
      </c>
      <c r="AB187" s="72">
        <f ca="1">V187+(Z187/2)</f>
        <v>1.3536616744828114</v>
      </c>
      <c r="AC187" s="72">
        <f ca="1">(3*AB187+AA187)/4</f>
        <v>1.120736240426534</v>
      </c>
      <c r="AD187" s="72">
        <f ca="1">(5*AC187+AA187*(COS(V187))^2)/3</f>
        <v>1.9278941228398427</v>
      </c>
      <c r="AE187" s="72">
        <f ca="1">Coef!$J$6*Coef!$J$9*(V187-(Coef!$J$10*AB187)+(Coef!$J$11*AC187)-(Coef!$J$12*AD187))</f>
        <v>5452103.4348304598</v>
      </c>
      <c r="AF187" s="72">
        <f ca="1">(U187-AE187)/W187</f>
        <v>2.3151055094171981E-3</v>
      </c>
      <c r="AG187" s="72">
        <f ca="1">((Coef!$J$8*Y187^2)/2)*(COS(V187))^2</f>
        <v>1.6194704974109865E-6</v>
      </c>
      <c r="AH187" s="72">
        <f ca="1">Y187*(1-(AG187/3))</f>
        <v>3.3564911025273515E-2</v>
      </c>
      <c r="AI187" s="72">
        <f ca="1">AF187*(1-AG187)+V187</f>
        <v>0.86139612138273214</v>
      </c>
      <c r="AJ187" s="72">
        <f ca="1">(EXP(AH187)-EXP(-AH187))/2</f>
        <v>3.3571213769950814E-2</v>
      </c>
      <c r="AK187" s="72">
        <f ca="1">ATAN(AJ187/COS(AI187))</f>
        <v>5.1493135903176002E-2</v>
      </c>
      <c r="AL187" s="72">
        <f ca="1">ATAN(COS(AK187)*TAN(AI187))</f>
        <v>0.86074052272266122</v>
      </c>
      <c r="AM187" s="72">
        <f ca="1">V187+(1+Coef!$J$8*(COS(V187))^2-(3/2)*Coef!$J$8*SIN(V187)*COS(V187)*(AL187-V187))*(AL187-V187)</f>
        <v>0.86074527995575634</v>
      </c>
      <c r="AN187" s="34" t="str">
        <f t="shared" ca="1" si="173"/>
        <v>32 714408 5466892 N</v>
      </c>
      <c r="AO187" s="33">
        <f t="shared" ca="1" si="174"/>
        <v>49.31707177727133</v>
      </c>
      <c r="AP187" s="33">
        <f t="shared" ca="1" si="175"/>
        <v>11.950339361145556</v>
      </c>
      <c r="AQ187" s="72">
        <v>285</v>
      </c>
      <c r="AR187" s="72">
        <v>810000</v>
      </c>
      <c r="AS187" s="72">
        <f t="shared" ca="1" si="222"/>
        <v>0.86074527995575634</v>
      </c>
      <c r="AT187" s="72">
        <f t="shared" ca="1" si="222"/>
        <v>0.20857276858266566</v>
      </c>
      <c r="AU187" s="72">
        <f t="shared" si="222"/>
        <v>4.9741883681838397</v>
      </c>
      <c r="AV187" s="72">
        <f t="array" aca="1" ref="AV187" ca="1">ATAN((1-f)*TAN(AS187))</f>
        <v>0.85908467291488155</v>
      </c>
      <c r="AW187" s="72">
        <f t="shared" ca="1" si="176"/>
        <v>1.3511635918171649</v>
      </c>
      <c r="AX187" s="72">
        <f t="shared" ca="1" si="177"/>
        <v>-0.63087597390562222</v>
      </c>
      <c r="AY187" s="72">
        <f t="shared" ca="1" si="223"/>
        <v>4.0571467485099556E-3</v>
      </c>
      <c r="AZ187" s="72">
        <f t="shared" ca="1" si="178"/>
        <v>1.0122343347642622E-3</v>
      </c>
      <c r="BA187" s="72">
        <f t="shared" ca="1" si="179"/>
        <v>1.0010135164054559</v>
      </c>
      <c r="BB187" s="72">
        <f t="shared" ca="1" si="180"/>
        <v>1.0122339458315602E-3</v>
      </c>
      <c r="BC187" s="72">
        <f t="shared" ca="1" si="224"/>
        <v>0.1272945433315639</v>
      </c>
      <c r="BD187" s="75">
        <f t="shared" ca="1" si="181"/>
        <v>2.8296217269658936</v>
      </c>
      <c r="BE187" s="75">
        <f t="shared" ca="1" si="182"/>
        <v>-1.2239498447397858E-4</v>
      </c>
      <c r="BF187" s="75">
        <f t="shared" ca="1" si="225"/>
        <v>0.12717214834708992</v>
      </c>
      <c r="BG187" s="75">
        <f t="shared" ca="1" si="183"/>
        <v>2.8294993319814199</v>
      </c>
      <c r="BH187" s="75">
        <f t="shared" ca="1" si="184"/>
        <v>-1.2227311106785703E-4</v>
      </c>
      <c r="BI187" s="75">
        <f t="shared" ca="1" si="226"/>
        <v>0.12717227022049604</v>
      </c>
      <c r="BJ187" s="75">
        <f t="shared" ca="1" si="185"/>
        <v>2.8294994538548259</v>
      </c>
      <c r="BK187" s="75">
        <f t="shared" ca="1" si="186"/>
        <v>-1.2227323241913613E-4</v>
      </c>
      <c r="BL187" s="75">
        <f t="shared" ca="1" si="227"/>
        <v>0.12717227009914475</v>
      </c>
      <c r="BM187" s="72">
        <f t="array" aca="1" ref="BM187" ca="1">ATAN2((1-f)*SQRT(AX187^2+(SIN(AV187)*SIN(BL187)-COS(AV187)*COS(BL187)*COS(AU187))^2),SIN(AV187)*COS(BL187)+COS(AV187)*SIN(BL187)*COS(AU187))</f>
        <v>0.88452512190493471</v>
      </c>
      <c r="BN187" s="72">
        <f t="shared" ca="1" si="187"/>
        <v>-0.19416514500307727</v>
      </c>
      <c r="BO187" s="72">
        <f t="array" aca="1" ref="BO187" ca="1">f/16*(1-AX187^2)*(4+f*(4-3*(1-AX187^2)))</f>
        <v>5.0552220069075503E-4</v>
      </c>
      <c r="BP187" s="72">
        <f t="array" aca="1" ref="BP187" ca="1">BN187-(1-BO187)*f*AX187*(BL187+BO187*SIN(BL187)*(COS(BJ187)+BO187*COS(BL187)*(-1+2*COS(BJ187)^2)))</f>
        <v>-0.19389641416772807</v>
      </c>
      <c r="BQ187" s="72">
        <f t="shared" ca="1" si="188"/>
        <v>1.4676354414937587E-2</v>
      </c>
      <c r="BR187" s="13">
        <f t="shared" ca="1" si="189"/>
        <v>50.6795563584474</v>
      </c>
      <c r="BS187" s="13">
        <f t="shared" ca="1" si="190"/>
        <v>0.84089316661411617</v>
      </c>
      <c r="BT187" s="15">
        <f t="shared" ca="1" si="191"/>
        <v>31</v>
      </c>
      <c r="BU187" s="15">
        <f t="shared" ca="1" si="192"/>
        <v>3</v>
      </c>
      <c r="BV187" s="15">
        <f t="shared" ca="1" si="228"/>
        <v>0.88452512190493471</v>
      </c>
      <c r="BW187" s="15">
        <f t="shared" ca="1" si="228"/>
        <v>1.4676354414937585E-2</v>
      </c>
      <c r="BX187" s="15">
        <f t="shared" ca="1" si="193"/>
        <v>5.2359877559829883E-2</v>
      </c>
      <c r="BY187" s="15">
        <f t="shared" ca="1" si="194"/>
        <v>0.63365694534312833</v>
      </c>
      <c r="BZ187" s="16">
        <f t="shared" ca="1" si="195"/>
        <v>2.706050340906839E-3</v>
      </c>
      <c r="CA187" s="15">
        <f t="shared" ca="1" si="196"/>
        <v>6390952.3485979158</v>
      </c>
      <c r="CB187" s="15">
        <f t="shared" ca="1" si="197"/>
        <v>1.2208722247144346</v>
      </c>
      <c r="CC187" s="15">
        <f t="shared" ca="1" si="198"/>
        <v>1.4905289890791729</v>
      </c>
      <c r="CD187" s="17">
        <f t="shared" ca="1" si="199"/>
        <v>0</v>
      </c>
      <c r="CE187" s="15">
        <f t="shared" ca="1" si="200"/>
        <v>-3.7683523144892296E-2</v>
      </c>
      <c r="CF187" s="16">
        <f t="shared" ca="1" si="201"/>
        <v>-0.48782293873826604</v>
      </c>
      <c r="CG187" s="15">
        <f t="shared" ca="1" si="202"/>
        <v>3.5338547548227788</v>
      </c>
      <c r="CH187" s="15">
        <f t="shared" ca="1" si="203"/>
        <v>-19.336020535583337</v>
      </c>
      <c r="CI187" s="15">
        <f t="shared" ca="1" si="204"/>
        <v>-23.829408445341439</v>
      </c>
      <c r="CJ187" s="15">
        <f t="shared" ca="1" si="205"/>
        <v>-258.59473580179025</v>
      </c>
      <c r="CK187" s="15">
        <f t="shared" ca="1" si="206"/>
        <v>-2048.9767281662939</v>
      </c>
      <c r="CL187" s="15">
        <f t="shared" ca="1" si="207"/>
        <v>-152598.80132346251</v>
      </c>
      <c r="CM187" s="15">
        <f t="shared" ca="1" si="208"/>
        <v>5618662.6986716883</v>
      </c>
      <c r="CN187" s="15">
        <f t="shared" ca="1" si="209"/>
        <v>347462.23819706688</v>
      </c>
      <c r="CO187" s="15">
        <f t="shared" ca="1" si="210"/>
        <v>5616415.2335922197</v>
      </c>
      <c r="CP187" s="15" t="str">
        <f ca="1">VLOOKUP(_xlfn.FLOOR.MATH(BR187/8+11),Coef!$B$4:$C$23,2)</f>
        <v>U</v>
      </c>
      <c r="CQ187" s="15">
        <f ca="1">_xlfn.FLOOR.MATH(CN187/100000)</f>
        <v>3</v>
      </c>
      <c r="CR187" s="15" t="str">
        <f ca="1">VLOOKUP(MOD(BT187-1,3)*8+CQ187,Coef!$A$2:$C$25,3)</f>
        <v>C</v>
      </c>
      <c r="CS187" s="15">
        <f ca="1">(MOD(_xlfn.FLOOR.MATH(CO187/100000),20))</f>
        <v>16</v>
      </c>
      <c r="CT187" s="15" t="str">
        <f ca="1">VLOOKUP(MOD(MOD(BT187+1,2)*5+CS187,20)+1,Coef!$A$2:$C$21,3)</f>
        <v>S</v>
      </c>
      <c r="CU187" s="15"/>
      <c r="CV187" s="15" t="str">
        <f t="shared" ca="1" si="229"/>
        <v>47462</v>
      </c>
      <c r="CW187" s="15" t="str">
        <f t="shared" ca="1" si="229"/>
        <v>16415</v>
      </c>
      <c r="CX187" s="18" t="str">
        <f t="shared" ca="1" si="211"/>
        <v>347462 mE 5616415 mN 31 N</v>
      </c>
      <c r="CY187" s="15" t="str">
        <f t="shared" ca="1" si="212"/>
        <v>31UCS4746216415</v>
      </c>
    </row>
    <row r="188" spans="2:103">
      <c r="B188" s="38" t="s">
        <v>1079</v>
      </c>
      <c r="C188" s="72" t="str">
        <f t="shared" si="213"/>
        <v>32UQV1451866305</v>
      </c>
      <c r="D188" s="72">
        <f t="array" aca="1" ref="D188" ca="1">MATCH(TRUE,ISERROR(VALUE(MID(C188,ROW(INDIRECT("1:"&amp;LEN(C188))),1))),0)</f>
        <v>3</v>
      </c>
      <c r="E188" s="72">
        <f t="shared" ca="1" si="214"/>
        <v>32</v>
      </c>
      <c r="F188" s="72" t="str">
        <f t="shared" ca="1" si="215"/>
        <v>U</v>
      </c>
      <c r="G188" s="72" t="str">
        <f t="shared" ca="1" si="216"/>
        <v>Q</v>
      </c>
      <c r="H188" s="72" t="str">
        <f t="shared" ca="1" si="217"/>
        <v>V</v>
      </c>
      <c r="I188" s="72">
        <f t="shared" ca="1" si="218"/>
        <v>10</v>
      </c>
      <c r="J188" s="72">
        <f t="shared" ca="1" si="219"/>
        <v>14518</v>
      </c>
      <c r="K188" s="72">
        <f t="shared" ca="1" si="220"/>
        <v>66305</v>
      </c>
      <c r="L188" s="72">
        <f t="shared" ca="1" si="221"/>
        <v>188.80604746885038</v>
      </c>
      <c r="M188" s="72">
        <f ca="1">VLOOKUP(G188,Coef!$C$2:$F$25,4)</f>
        <v>7</v>
      </c>
      <c r="N188" s="31">
        <f ca="1">VLOOKUP(F188,Coef!$C$4:$D$23,2)</f>
        <v>17</v>
      </c>
      <c r="O188" s="31">
        <f ca="1">MOD(VLOOKUP(H188,Coef!$C$2:$G$21,5)+MOD(E188+1,2)*15,20)</f>
        <v>15</v>
      </c>
      <c r="P188" s="31">
        <f ca="1">VLOOKUP(N188,Coef!$A$27:$B$46,2)</f>
        <v>5.34</v>
      </c>
      <c r="Q188" s="31">
        <f ca="1">VLOOKUP(N188,Coef!$A$27:$C$46,3)+O188/10-0.1</f>
        <v>5.4</v>
      </c>
      <c r="R188" s="31">
        <f ca="1">IF(Q188+0.1&lt;P188,Q188+2,Q188)</f>
        <v>5.4</v>
      </c>
      <c r="S188" s="72">
        <f ca="1">M188*100000+J188</f>
        <v>714518</v>
      </c>
      <c r="T188" s="72">
        <f ca="1">R188*1000000+K188</f>
        <v>5466305</v>
      </c>
      <c r="U188" s="72">
        <f ca="1">IF(N188&lt;11,T188-10000000,T188)</f>
        <v>5466305</v>
      </c>
      <c r="V188" s="72">
        <f ca="1">U188/(6366197.724*0.9996)</f>
        <v>0.8589887769811253</v>
      </c>
      <c r="W188" s="72">
        <f ca="1">(Coef!$J$9/(1+Coef!$J$8*(COS(V188))^2)^0.5)*Coef!$J$6</f>
        <v>6387856.0071610417</v>
      </c>
      <c r="X188" s="72">
        <f ca="1">6*E188-183</f>
        <v>9</v>
      </c>
      <c r="Y188" s="72">
        <f ca="1">(S188-500000)/W188</f>
        <v>3.358215961028501E-2</v>
      </c>
      <c r="Z188" s="72">
        <f ca="1">SIN(2*V188)</f>
        <v>0.98918838139825449</v>
      </c>
      <c r="AA188" s="72">
        <f ca="1">Z188*(COS(V188))^2</f>
        <v>0.42206174419440728</v>
      </c>
      <c r="AB188" s="72">
        <f ca="1">V188+(Z188/2)</f>
        <v>1.3535829676802527</v>
      </c>
      <c r="AC188" s="72">
        <f ca="1">(3*AB188+AA188)/4</f>
        <v>1.1207026618087914</v>
      </c>
      <c r="AD188" s="72">
        <f ca="1">(5*AC188+AA188*(COS(V188))^2)/3</f>
        <v>1.9278654716041901</v>
      </c>
      <c r="AE188" s="72">
        <f ca="1">Coef!$J$6*Coef!$J$9*(V188-(Coef!$J$10*AB188)+(Coef!$J$11*AC188)-(Coef!$J$12*AD188))</f>
        <v>5451515.8913726853</v>
      </c>
      <c r="AF188" s="72">
        <f ca="1">(U188-AE188)/W188</f>
        <v>2.3151912959114133E-3</v>
      </c>
      <c r="AG188" s="72">
        <f ca="1">((Coef!$J$8*Y188^2)/2)*(COS(V188))^2</f>
        <v>1.6214803782371409E-6</v>
      </c>
      <c r="AH188" s="72">
        <f ca="1">Y188*(1-(AG188/3))</f>
        <v>3.3582141459347389E-2</v>
      </c>
      <c r="AI188" s="72">
        <f ca="1">AF188*(1-AG188)+V188</f>
        <v>0.86130396452299951</v>
      </c>
      <c r="AJ188" s="72">
        <f ca="1">(EXP(AH188)-EXP(-AH188))/2</f>
        <v>3.358845391585169E-2</v>
      </c>
      <c r="AK188" s="72">
        <f ca="1">ATAN(AJ188/COS(AI188))</f>
        <v>5.1514012976407508E-2</v>
      </c>
      <c r="AL188" s="72">
        <f ca="1">ATAN(COS(AK188)*TAN(AI188))</f>
        <v>0.86064781542867874</v>
      </c>
      <c r="AM188" s="72">
        <f ca="1">V188+(1+Coef!$J$8*(COS(V188))^2-(3/2)*Coef!$J$8*SIN(V188)*COS(V188)*(AL188-V188))*(AL188-V188)</f>
        <v>0.86065257235345805</v>
      </c>
      <c r="AN188" s="34" t="str">
        <f t="shared" ca="1" si="173"/>
        <v>32 714518 5466305 N</v>
      </c>
      <c r="AO188" s="33">
        <f t="shared" ca="1" si="174"/>
        <v>49.311760022930862</v>
      </c>
      <c r="AP188" s="33">
        <f t="shared" ca="1" si="175"/>
        <v>11.951535529330306</v>
      </c>
      <c r="AQ188" s="72">
        <v>285</v>
      </c>
      <c r="AR188" s="72">
        <v>810000</v>
      </c>
      <c r="AS188" s="72">
        <f t="shared" ca="1" si="222"/>
        <v>0.86065257235345805</v>
      </c>
      <c r="AT188" s="72">
        <f t="shared" ca="1" si="222"/>
        <v>0.20859364565589714</v>
      </c>
      <c r="AU188" s="72">
        <f t="shared" si="222"/>
        <v>4.9741883681838397</v>
      </c>
      <c r="AV188" s="72">
        <f t="array" aca="1" ref="AV188" ca="1">ATAN((1-f)*TAN(AS188))</f>
        <v>0.85899191909907302</v>
      </c>
      <c r="AW188" s="72">
        <f t="shared" ca="1" si="176"/>
        <v>1.3511237108532286</v>
      </c>
      <c r="AX188" s="72">
        <f t="shared" ca="1" si="177"/>
        <v>-0.63094381527950527</v>
      </c>
      <c r="AY188" s="72">
        <f t="shared" ca="1" si="223"/>
        <v>4.0565698234068873E-3</v>
      </c>
      <c r="AZ188" s="72">
        <f t="shared" ca="1" si="178"/>
        <v>1.0120906863973168E-3</v>
      </c>
      <c r="BA188" s="72">
        <f t="shared" ca="1" si="179"/>
        <v>1.0010133723930477</v>
      </c>
      <c r="BB188" s="72">
        <f t="shared" ca="1" si="180"/>
        <v>1.012090297630174E-3</v>
      </c>
      <c r="BC188" s="72">
        <f t="shared" ca="1" si="224"/>
        <v>0.1272945616449993</v>
      </c>
      <c r="BD188" s="75">
        <f t="shared" ca="1" si="181"/>
        <v>2.8295419833514566</v>
      </c>
      <c r="BE188" s="75">
        <f t="shared" ca="1" si="182"/>
        <v>-1.223744725628052E-4</v>
      </c>
      <c r="BF188" s="75">
        <f t="shared" ca="1" si="225"/>
        <v>0.1271721871724365</v>
      </c>
      <c r="BG188" s="75">
        <f t="shared" ca="1" si="183"/>
        <v>2.8294196088788937</v>
      </c>
      <c r="BH188" s="75">
        <f t="shared" ca="1" si="184"/>
        <v>-1.2225263870163644E-4</v>
      </c>
      <c r="BI188" s="75">
        <f t="shared" ca="1" si="226"/>
        <v>0.12717230900629767</v>
      </c>
      <c r="BJ188" s="75">
        <f t="shared" ca="1" si="185"/>
        <v>2.8294197307127549</v>
      </c>
      <c r="BK188" s="75">
        <f t="shared" ca="1" si="186"/>
        <v>-1.2225275999450374E-4</v>
      </c>
      <c r="BL188" s="75">
        <f t="shared" ca="1" si="227"/>
        <v>0.1271723088850048</v>
      </c>
      <c r="BM188" s="72">
        <f t="array" aca="1" ref="BM188" ca="1">ATAN2((1-f)*SQRT(AX188^2+(SIN(AV188)*SIN(BL188)-COS(AV188)*COS(BL188)*COS(AU188))^2),SIN(AV188)*COS(BL188)+COS(AV188)*SIN(BL188)*COS(AU188))</f>
        <v>0.88443417485756326</v>
      </c>
      <c r="BN188" s="72">
        <f t="shared" ca="1" si="187"/>
        <v>-0.19414343270046502</v>
      </c>
      <c r="BO188" s="72">
        <f t="array" aca="1" ref="BO188" ca="1">f/16*(1-AX188^2)*(4+f*(4-3*(1-AX188^2)))</f>
        <v>5.0545042418216406E-4</v>
      </c>
      <c r="BP188" s="72">
        <f t="array" aca="1" ref="BP188" ca="1">BN188-(1-BO188)*f*AX188*(BL188+BO188*SIN(BL188)*(COS(BJ188)+BO188*COS(BL188)*(-1+2*COS(BJ188)^2)))</f>
        <v>-0.19387467284420848</v>
      </c>
      <c r="BQ188" s="72">
        <f t="shared" ca="1" si="188"/>
        <v>1.4718972811688658E-2</v>
      </c>
      <c r="BR188" s="13">
        <f t="shared" ca="1" si="189"/>
        <v>50.674345476473846</v>
      </c>
      <c r="BS188" s="13">
        <f t="shared" ca="1" si="190"/>
        <v>0.84333502087756673</v>
      </c>
      <c r="BT188" s="15">
        <f t="shared" ca="1" si="191"/>
        <v>31</v>
      </c>
      <c r="BU188" s="15">
        <f t="shared" ca="1" si="192"/>
        <v>3</v>
      </c>
      <c r="BV188" s="15">
        <f t="shared" ca="1" si="228"/>
        <v>0.88443417485756326</v>
      </c>
      <c r="BW188" s="15">
        <f t="shared" ca="1" si="228"/>
        <v>1.4718972811688658E-2</v>
      </c>
      <c r="BX188" s="15">
        <f t="shared" ca="1" si="193"/>
        <v>5.2359877559829883E-2</v>
      </c>
      <c r="BY188" s="15">
        <f t="shared" ca="1" si="194"/>
        <v>0.63372730064649929</v>
      </c>
      <c r="BZ188" s="16">
        <f t="shared" ca="1" si="195"/>
        <v>2.7066512829886694E-3</v>
      </c>
      <c r="CA188" s="15">
        <f t="shared" ca="1" si="196"/>
        <v>6390950.4334850674</v>
      </c>
      <c r="CB188" s="15">
        <f t="shared" ca="1" si="197"/>
        <v>1.2206457436031282</v>
      </c>
      <c r="CC188" s="15">
        <f t="shared" ca="1" si="198"/>
        <v>1.4899760313764336</v>
      </c>
      <c r="CD188" s="17">
        <f t="shared" ca="1" si="199"/>
        <v>0</v>
      </c>
      <c r="CE188" s="15">
        <f t="shared" ca="1" si="200"/>
        <v>-3.7640904748141225E-2</v>
      </c>
      <c r="CF188" s="16">
        <f t="shared" ca="1" si="201"/>
        <v>-0.48726938009344495</v>
      </c>
      <c r="CG188" s="15">
        <f t="shared" ca="1" si="202"/>
        <v>3.5344131340151352</v>
      </c>
      <c r="CH188" s="15">
        <f t="shared" ca="1" si="203"/>
        <v>-19.32774183159475</v>
      </c>
      <c r="CI188" s="15">
        <f t="shared" ca="1" si="204"/>
        <v>-23.798624426542581</v>
      </c>
      <c r="CJ188" s="15">
        <f t="shared" ca="1" si="205"/>
        <v>-258.62119363400433</v>
      </c>
      <c r="CK188" s="15">
        <f t="shared" ca="1" si="206"/>
        <v>-2048.1477072530165</v>
      </c>
      <c r="CL188" s="15">
        <f t="shared" ca="1" si="207"/>
        <v>-152443.11957475304</v>
      </c>
      <c r="CM188" s="15">
        <f t="shared" ca="1" si="208"/>
        <v>5618078.0795667255</v>
      </c>
      <c r="CN188" s="15">
        <f t="shared" ca="1" si="209"/>
        <v>347617.85767307685</v>
      </c>
      <c r="CO188" s="15">
        <f t="shared" ca="1" si="210"/>
        <v>5615830.8483348992</v>
      </c>
      <c r="CP188" s="15" t="str">
        <f ca="1">VLOOKUP(_xlfn.FLOOR.MATH(BR188/8+11),Coef!$B$4:$C$23,2)</f>
        <v>U</v>
      </c>
      <c r="CQ188" s="15">
        <f ca="1">_xlfn.FLOOR.MATH(CN188/100000)</f>
        <v>3</v>
      </c>
      <c r="CR188" s="15" t="str">
        <f ca="1">VLOOKUP(MOD(BT188-1,3)*8+CQ188,Coef!$A$2:$C$25,3)</f>
        <v>C</v>
      </c>
      <c r="CS188" s="15">
        <f ca="1">(MOD(_xlfn.FLOOR.MATH(CO188/100000),20))</f>
        <v>16</v>
      </c>
      <c r="CT188" s="15" t="str">
        <f ca="1">VLOOKUP(MOD(MOD(BT188+1,2)*5+CS188,20)+1,Coef!$A$2:$C$21,3)</f>
        <v>S</v>
      </c>
      <c r="CU188" s="15"/>
      <c r="CV188" s="15" t="str">
        <f t="shared" ca="1" si="229"/>
        <v>47617</v>
      </c>
      <c r="CW188" s="15" t="str">
        <f t="shared" ca="1" si="229"/>
        <v>15830</v>
      </c>
      <c r="CX188" s="18" t="str">
        <f t="shared" ca="1" si="211"/>
        <v>347617 mE 5615830 mN 31 N</v>
      </c>
      <c r="CY188" s="15" t="str">
        <f t="shared" ca="1" si="212"/>
        <v>31UCS4761715830</v>
      </c>
    </row>
    <row r="189" spans="2:103">
      <c r="B189" s="38" t="s">
        <v>1080</v>
      </c>
      <c r="C189" s="72" t="str">
        <f t="shared" si="213"/>
        <v>32UQV1452165254</v>
      </c>
      <c r="D189" s="72">
        <f t="array" aca="1" ref="D189" ca="1">MATCH(TRUE,ISERROR(VALUE(MID(C189,ROW(INDIRECT("1:"&amp;LEN(C189))),1))),0)</f>
        <v>3</v>
      </c>
      <c r="E189" s="72">
        <f t="shared" ca="1" si="214"/>
        <v>32</v>
      </c>
      <c r="F189" s="72" t="str">
        <f t="shared" ca="1" si="215"/>
        <v>U</v>
      </c>
      <c r="G189" s="72" t="str">
        <f t="shared" ca="1" si="216"/>
        <v>Q</v>
      </c>
      <c r="H189" s="72" t="str">
        <f t="shared" ca="1" si="217"/>
        <v>V</v>
      </c>
      <c r="I189" s="72">
        <f t="shared" ca="1" si="218"/>
        <v>10</v>
      </c>
      <c r="J189" s="72">
        <f t="shared" ca="1" si="219"/>
        <v>14521</v>
      </c>
      <c r="K189" s="72">
        <f t="shared" ca="1" si="220"/>
        <v>65254</v>
      </c>
      <c r="L189" s="72">
        <f t="shared" ca="1" si="221"/>
        <v>188.80604746885038</v>
      </c>
      <c r="M189" s="72">
        <f ca="1">VLOOKUP(G189,Coef!$C$2:$F$25,4)</f>
        <v>7</v>
      </c>
      <c r="N189" s="31">
        <f ca="1">VLOOKUP(F189,Coef!$C$4:$D$23,2)</f>
        <v>17</v>
      </c>
      <c r="O189" s="31">
        <f ca="1">MOD(VLOOKUP(H189,Coef!$C$2:$G$21,5)+MOD(E189+1,2)*15,20)</f>
        <v>15</v>
      </c>
      <c r="P189" s="31">
        <f ca="1">VLOOKUP(N189,Coef!$A$27:$B$46,2)</f>
        <v>5.34</v>
      </c>
      <c r="Q189" s="31">
        <f ca="1">VLOOKUP(N189,Coef!$A$27:$C$46,3)+O189/10-0.1</f>
        <v>5.4</v>
      </c>
      <c r="R189" s="31">
        <f ca="1">IF(Q189+0.1&lt;P189,Q189+2,Q189)</f>
        <v>5.4</v>
      </c>
      <c r="S189" s="72">
        <f ca="1">M189*100000+J189</f>
        <v>714521</v>
      </c>
      <c r="T189" s="72">
        <f ca="1">R189*1000000+K189</f>
        <v>5465254</v>
      </c>
      <c r="U189" s="72">
        <f ca="1">IF(N189&lt;11,T189-10000000,T189)</f>
        <v>5465254</v>
      </c>
      <c r="V189" s="72">
        <f ca="1">U189/(6366197.724*0.9996)</f>
        <v>0.85882362022448488</v>
      </c>
      <c r="W189" s="72">
        <f ca="1">(Coef!$J$9/(1+Coef!$J$8*(COS(V189))^2)^0.5)*Coef!$J$6</f>
        <v>6387852.5005212491</v>
      </c>
      <c r="X189" s="72">
        <f ca="1">6*E189-183</f>
        <v>9</v>
      </c>
      <c r="Y189" s="72">
        <f ca="1">(S189-500000)/W189</f>
        <v>3.358264768676094E-2</v>
      </c>
      <c r="Z189" s="72">
        <f ca="1">SIN(2*V189)</f>
        <v>0.98923676804960514</v>
      </c>
      <c r="AA189" s="72">
        <f ca="1">Z189*(COS(V189))^2</f>
        <v>0.42224400625608349</v>
      </c>
      <c r="AB189" s="72">
        <f ca="1">V189+(Z189/2)</f>
        <v>1.3534420042492874</v>
      </c>
      <c r="AC189" s="72">
        <f ca="1">(3*AB189+AA189)/4</f>
        <v>1.1206425047509865</v>
      </c>
      <c r="AD189" s="72">
        <f ca="1">(5*AC189+AA189*(COS(V189))^2)/3</f>
        <v>1.9278141267749225</v>
      </c>
      <c r="AE189" s="72">
        <f ca="1">Coef!$J$6*Coef!$J$9*(V189-(Coef!$J$10*AB189)+(Coef!$J$11*AC189)-(Coef!$J$12*AD189))</f>
        <v>5450463.9196833028</v>
      </c>
      <c r="AF189" s="72">
        <f ca="1">(U189-AE189)/W189</f>
        <v>2.3153446820336531E-3</v>
      </c>
      <c r="AG189" s="72">
        <f ca="1">((Coef!$J$8*Y189^2)/2)*(COS(V189))^2</f>
        <v>1.6221483992029197E-6</v>
      </c>
      <c r="AH189" s="72">
        <f ca="1">Y189*(1-(AG189/3))</f>
        <v>3.3582629528081546E-2</v>
      </c>
      <c r="AI189" s="72">
        <f ca="1">AF189*(1-AG189)+V189</f>
        <v>0.86113896115068589</v>
      </c>
      <c r="AJ189" s="72">
        <f ca="1">(EXP(AH189)-EXP(-AH189))/2</f>
        <v>3.3588942259828058E-2</v>
      </c>
      <c r="AK189" s="72">
        <f ca="1">ATAN(AJ189/COS(AI189))</f>
        <v>5.1504881285024742E-2</v>
      </c>
      <c r="AL189" s="72">
        <f ca="1">ATAN(COS(AK189)*TAN(AI189))</f>
        <v>0.86048301185023224</v>
      </c>
      <c r="AM189" s="72">
        <f ca="1">V189+(1+Coef!$J$8*(COS(V189))^2-(3/2)*Coef!$J$8*SIN(V189)*COS(V189)*(AL189-V189))*(AL189-V189)</f>
        <v>0.86048777161116807</v>
      </c>
      <c r="AN189" s="34" t="str">
        <f t="shared" ca="1" si="173"/>
        <v>32 714521 5465254 N</v>
      </c>
      <c r="AO189" s="33">
        <f t="shared" ca="1" si="174"/>
        <v>49.30231763593703</v>
      </c>
      <c r="AP189" s="33">
        <f t="shared" ca="1" si="175"/>
        <v>11.951012321954257</v>
      </c>
      <c r="AQ189" s="72">
        <v>285</v>
      </c>
      <c r="AR189" s="72">
        <v>810000</v>
      </c>
      <c r="AS189" s="72">
        <f t="shared" ca="1" si="222"/>
        <v>0.86048777161116807</v>
      </c>
      <c r="AT189" s="72">
        <f t="shared" ca="1" si="222"/>
        <v>0.20858451396451438</v>
      </c>
      <c r="AU189" s="72">
        <f t="shared" si="222"/>
        <v>4.9741883681838397</v>
      </c>
      <c r="AV189" s="72">
        <f t="array" aca="1" ref="AV189" ca="1">ATAN((1-f)*TAN(AS189))</f>
        <v>0.85882703634685353</v>
      </c>
      <c r="AW189" s="72">
        <f t="shared" ca="1" si="176"/>
        <v>1.3510528029119508</v>
      </c>
      <c r="AX189" s="72">
        <f t="shared" ca="1" si="177"/>
        <v>-0.63106439931474267</v>
      </c>
      <c r="AY189" s="72">
        <f t="shared" ca="1" si="223"/>
        <v>4.0555442199817189E-3</v>
      </c>
      <c r="AZ189" s="72">
        <f t="shared" ca="1" si="178"/>
        <v>1.0118353215778436E-3</v>
      </c>
      <c r="BA189" s="72">
        <f t="shared" ca="1" si="179"/>
        <v>1.0010131163811968</v>
      </c>
      <c r="BB189" s="72">
        <f t="shared" ca="1" si="180"/>
        <v>1.0118349331049009E-3</v>
      </c>
      <c r="BC189" s="72">
        <f t="shared" ca="1" si="224"/>
        <v>0.12729459420093267</v>
      </c>
      <c r="BD189" s="75">
        <f t="shared" ca="1" si="181"/>
        <v>2.8294002000248342</v>
      </c>
      <c r="BE189" s="75">
        <f t="shared" ca="1" si="182"/>
        <v>-1.2233800777229151E-4</v>
      </c>
      <c r="BF189" s="75">
        <f t="shared" ca="1" si="225"/>
        <v>0.12717225619316039</v>
      </c>
      <c r="BG189" s="75">
        <f t="shared" ca="1" si="183"/>
        <v>2.829277862017062</v>
      </c>
      <c r="BH189" s="75">
        <f t="shared" ca="1" si="184"/>
        <v>-1.2221624419641122E-4</v>
      </c>
      <c r="BI189" s="75">
        <f t="shared" ca="1" si="226"/>
        <v>0.12717237795673625</v>
      </c>
      <c r="BJ189" s="75">
        <f t="shared" ca="1" si="185"/>
        <v>2.8292779837806381</v>
      </c>
      <c r="BK189" s="75">
        <f t="shared" ca="1" si="186"/>
        <v>-1.2221636538548272E-4</v>
      </c>
      <c r="BL189" s="75">
        <f t="shared" ca="1" si="227"/>
        <v>0.12717237783554719</v>
      </c>
      <c r="BM189" s="72">
        <f t="array" aca="1" ref="BM189" ca="1">ATAN2((1-f)*SQRT(AX189^2+(SIN(AV189)*SIN(BL189)-COS(AV189)*COS(BL189)*COS(AU189))^2),SIN(AV189)*COS(BL189)+COS(AV189)*SIN(BL189)*COS(AU189))</f>
        <v>0.88427250279657243</v>
      </c>
      <c r="BN189" s="72">
        <f t="shared" ca="1" si="187"/>
        <v>-0.19410485196747759</v>
      </c>
      <c r="BO189" s="72">
        <f t="array" aca="1" ref="BO189" ca="1">f/16*(1-AX189^2)*(4+f*(4-3*(1-AX189^2)))</f>
        <v>5.0532282655004889E-4</v>
      </c>
      <c r="BP189" s="72">
        <f t="array" aca="1" ref="BP189" ca="1">BN189-(1-BO189)*f*AX189*(BL189+BO189*SIN(BL189)*(COS(BJ189)+BO189*COS(BL189)*(-1+2*COS(BJ189)^2)))</f>
        <v>-0.19383604052817222</v>
      </c>
      <c r="BQ189" s="72">
        <f t="shared" ca="1" si="188"/>
        <v>1.4748473436342169E-2</v>
      </c>
      <c r="BR189" s="13">
        <f t="shared" ca="1" si="189"/>
        <v>50.665082349713884</v>
      </c>
      <c r="BS189" s="13">
        <f t="shared" ca="1" si="190"/>
        <v>0.84502528216321238</v>
      </c>
      <c r="BT189" s="15">
        <f t="shared" ca="1" si="191"/>
        <v>31</v>
      </c>
      <c r="BU189" s="15">
        <f t="shared" ca="1" si="192"/>
        <v>3</v>
      </c>
      <c r="BV189" s="15">
        <f t="shared" ca="1" si="228"/>
        <v>0.88427250279657243</v>
      </c>
      <c r="BW189" s="15">
        <f t="shared" ca="1" si="228"/>
        <v>1.4748473436342167E-2</v>
      </c>
      <c r="BX189" s="15">
        <f t="shared" ca="1" si="193"/>
        <v>5.2359877559829883E-2</v>
      </c>
      <c r="BY189" s="15">
        <f t="shared" ca="1" si="194"/>
        <v>0.63385235484266222</v>
      </c>
      <c r="BZ189" s="16">
        <f t="shared" ca="1" si="195"/>
        <v>2.7077196021104569E-3</v>
      </c>
      <c r="CA189" s="15">
        <f t="shared" ca="1" si="196"/>
        <v>6390947.0289155012</v>
      </c>
      <c r="CB189" s="15">
        <f t="shared" ca="1" si="197"/>
        <v>1.2202432634699765</v>
      </c>
      <c r="CC189" s="15">
        <f t="shared" ca="1" si="198"/>
        <v>1.4889936220438584</v>
      </c>
      <c r="CD189" s="17">
        <f t="shared" ca="1" si="199"/>
        <v>0</v>
      </c>
      <c r="CE189" s="15">
        <f t="shared" ca="1" si="200"/>
        <v>-3.7611404123487714E-2</v>
      </c>
      <c r="CF189" s="16">
        <f t="shared" ca="1" si="201"/>
        <v>-0.48628590244174796</v>
      </c>
      <c r="CG189" s="15">
        <f t="shared" ca="1" si="202"/>
        <v>3.5354051813569103</v>
      </c>
      <c r="CH189" s="15">
        <f t="shared" ca="1" si="203"/>
        <v>-19.313032037238735</v>
      </c>
      <c r="CI189" s="15">
        <f t="shared" ca="1" si="204"/>
        <v>-23.743930261369123</v>
      </c>
      <c r="CJ189" s="15">
        <f t="shared" ca="1" si="205"/>
        <v>-258.66793654486366</v>
      </c>
      <c r="CK189" s="15">
        <f t="shared" ca="1" si="206"/>
        <v>-2046.6740194029262</v>
      </c>
      <c r="CL189" s="15">
        <f t="shared" ca="1" si="207"/>
        <v>-152353.64356761027</v>
      </c>
      <c r="CM189" s="15">
        <f t="shared" ca="1" si="208"/>
        <v>5617044.2953408798</v>
      </c>
      <c r="CN189" s="15">
        <f t="shared" ca="1" si="209"/>
        <v>347707.29788981681</v>
      </c>
      <c r="CO189" s="15">
        <f t="shared" ca="1" si="210"/>
        <v>5614797.4776227437</v>
      </c>
      <c r="CP189" s="15" t="str">
        <f ca="1">VLOOKUP(_xlfn.FLOOR.MATH(BR189/8+11),Coef!$B$4:$C$23,2)</f>
        <v>U</v>
      </c>
      <c r="CQ189" s="15">
        <f ca="1">_xlfn.FLOOR.MATH(CN189/100000)</f>
        <v>3</v>
      </c>
      <c r="CR189" s="15" t="str">
        <f ca="1">VLOOKUP(MOD(BT189-1,3)*8+CQ189,Coef!$A$2:$C$25,3)</f>
        <v>C</v>
      </c>
      <c r="CS189" s="15">
        <f ca="1">(MOD(_xlfn.FLOOR.MATH(CO189/100000),20))</f>
        <v>16</v>
      </c>
      <c r="CT189" s="15" t="str">
        <f ca="1">VLOOKUP(MOD(MOD(BT189+1,2)*5+CS189,20)+1,Coef!$A$2:$C$21,3)</f>
        <v>S</v>
      </c>
      <c r="CU189" s="15"/>
      <c r="CV189" s="15" t="str">
        <f t="shared" ca="1" si="229"/>
        <v>47707</v>
      </c>
      <c r="CW189" s="15" t="str">
        <f t="shared" ca="1" si="229"/>
        <v>14797</v>
      </c>
      <c r="CX189" s="18" t="str">
        <f t="shared" ca="1" si="211"/>
        <v>347707 mE 5614797 mN 31 N</v>
      </c>
      <c r="CY189" s="15" t="str">
        <f t="shared" ca="1" si="212"/>
        <v>31UCS4770714797</v>
      </c>
    </row>
    <row r="190" spans="2:103">
      <c r="B190" s="38" t="s">
        <v>1081</v>
      </c>
      <c r="C190" s="72" t="str">
        <f t="shared" si="213"/>
        <v>32UQV1434264730</v>
      </c>
      <c r="D190" s="72">
        <f t="array" aca="1" ref="D190" ca="1">MATCH(TRUE,ISERROR(VALUE(MID(C190,ROW(INDIRECT("1:"&amp;LEN(C190))),1))),0)</f>
        <v>3</v>
      </c>
      <c r="E190" s="72">
        <f t="shared" ca="1" si="214"/>
        <v>32</v>
      </c>
      <c r="F190" s="72" t="str">
        <f t="shared" ca="1" si="215"/>
        <v>U</v>
      </c>
      <c r="G190" s="72" t="str">
        <f t="shared" ca="1" si="216"/>
        <v>Q</v>
      </c>
      <c r="H190" s="72" t="str">
        <f t="shared" ca="1" si="217"/>
        <v>V</v>
      </c>
      <c r="I190" s="72">
        <f t="shared" ca="1" si="218"/>
        <v>10</v>
      </c>
      <c r="J190" s="72">
        <f t="shared" ca="1" si="219"/>
        <v>14342</v>
      </c>
      <c r="K190" s="72">
        <f t="shared" ca="1" si="220"/>
        <v>64730</v>
      </c>
      <c r="L190" s="72">
        <f t="shared" ca="1" si="221"/>
        <v>188.80604746885038</v>
      </c>
      <c r="M190" s="72">
        <f ca="1">VLOOKUP(G190,Coef!$C$2:$F$25,4)</f>
        <v>7</v>
      </c>
      <c r="N190" s="31">
        <f ca="1">VLOOKUP(F190,Coef!$C$4:$D$23,2)</f>
        <v>17</v>
      </c>
      <c r="O190" s="31">
        <f ca="1">MOD(VLOOKUP(H190,Coef!$C$2:$G$21,5)+MOD(E190+1,2)*15,20)</f>
        <v>15</v>
      </c>
      <c r="P190" s="31">
        <f ca="1">VLOOKUP(N190,Coef!$A$27:$B$46,2)</f>
        <v>5.34</v>
      </c>
      <c r="Q190" s="31">
        <f ca="1">VLOOKUP(N190,Coef!$A$27:$C$46,3)+O190/10-0.1</f>
        <v>5.4</v>
      </c>
      <c r="R190" s="31">
        <f ca="1">IF(Q190+0.1&lt;P190,Q190+2,Q190)</f>
        <v>5.4</v>
      </c>
      <c r="S190" s="72">
        <f ca="1">M190*100000+J190</f>
        <v>714342</v>
      </c>
      <c r="T190" s="72">
        <f ca="1">R190*1000000+K190</f>
        <v>5464730</v>
      </c>
      <c r="U190" s="72">
        <f ca="1">IF(N190&lt;11,T190-10000000,T190)</f>
        <v>5464730</v>
      </c>
      <c r="V190" s="72">
        <f ca="1">U190/(6366197.724*0.9996)</f>
        <v>0.85874127755989915</v>
      </c>
      <c r="W190" s="72">
        <f ca="1">(Coef!$J$9/(1+Coef!$J$8*(COS(V190))^2)^0.5)*Coef!$J$6</f>
        <v>6387850.7521442007</v>
      </c>
      <c r="X190" s="72">
        <f ca="1">6*E190-183</f>
        <v>9</v>
      </c>
      <c r="Y190" s="72">
        <f ca="1">(S190-500000)/W190</f>
        <v>3.3554634933831561E-2</v>
      </c>
      <c r="Z190" s="72">
        <f ca="1">SIN(2*V190)</f>
        <v>0.98926085199677249</v>
      </c>
      <c r="AA190" s="72">
        <f ca="1">Z190*(COS(V190))^2</f>
        <v>0.42233486880413057</v>
      </c>
      <c r="AB190" s="72">
        <f ca="1">V190+(Z190/2)</f>
        <v>1.3533717035582855</v>
      </c>
      <c r="AC190" s="72">
        <f ca="1">(3*AB190+AA190)/4</f>
        <v>1.1206124948697467</v>
      </c>
      <c r="AD190" s="72">
        <f ca="1">(5*AC190+AA190*(COS(V190))^2)/3</f>
        <v>1.9277885056050044</v>
      </c>
      <c r="AE190" s="72">
        <f ca="1">Coef!$J$6*Coef!$J$9*(V190-(Coef!$J$10*AB190)+(Coef!$J$11*AC190)-(Coef!$J$12*AD190))</f>
        <v>5449939.4358726274</v>
      </c>
      <c r="AF190" s="72">
        <f ca="1">(U190-AE190)/W190</f>
        <v>2.3154210549468225E-3</v>
      </c>
      <c r="AG190" s="72">
        <f ca="1">((Coef!$J$8*Y190^2)/2)*(COS(V190))^2</f>
        <v>1.6197523712536794E-6</v>
      </c>
      <c r="AH190" s="72">
        <f ca="1">Y190*(1-(AG190/3))</f>
        <v>3.3554616817098391E-2</v>
      </c>
      <c r="AI190" s="72">
        <f ca="1">AF190*(1-AG190)+V190</f>
        <v>0.86105669486443726</v>
      </c>
      <c r="AJ190" s="72">
        <f ca="1">(EXP(AH190)-EXP(-AH190))/2</f>
        <v>3.3560913764265621E-2</v>
      </c>
      <c r="AK190" s="72">
        <f ca="1">ATAN(AJ190/COS(AI190))</f>
        <v>5.1457059050787693E-2</v>
      </c>
      <c r="AL190" s="72">
        <f ca="1">ATAN(COS(AK190)*TAN(AI190))</f>
        <v>0.86040194738910392</v>
      </c>
      <c r="AM190" s="72">
        <f ca="1">V190+(1+Coef!$J$8*(COS(V190))^2-(3/2)*Coef!$J$8*SIN(V190)*COS(V190)*(AL190-V190))*(AL190-V190)</f>
        <v>0.86040671171713712</v>
      </c>
      <c r="AN190" s="34" t="str">
        <f t="shared" ca="1" si="173"/>
        <v>32 714342 5464730 N</v>
      </c>
      <c r="AO190" s="33">
        <f t="shared" ca="1" si="174"/>
        <v>49.297673246121278</v>
      </c>
      <c r="AP190" s="33">
        <f t="shared" ca="1" si="175"/>
        <v>11.948272309765589</v>
      </c>
      <c r="AQ190" s="72">
        <v>285</v>
      </c>
      <c r="AR190" s="72">
        <v>810000</v>
      </c>
      <c r="AS190" s="72">
        <f t="shared" ca="1" si="222"/>
        <v>0.86040671171713712</v>
      </c>
      <c r="AT190" s="72">
        <f t="shared" ca="1" si="222"/>
        <v>0.20853669173027736</v>
      </c>
      <c r="AU190" s="72">
        <f t="shared" si="222"/>
        <v>4.9741883681838397</v>
      </c>
      <c r="AV190" s="72">
        <f t="array" aca="1" ref="AV190" ca="1">ATAN((1-f)*TAN(AS190))</f>
        <v>0.85874593618116446</v>
      </c>
      <c r="AW190" s="72">
        <f t="shared" ca="1" si="176"/>
        <v>1.3510179191502287</v>
      </c>
      <c r="AX190" s="72">
        <f t="shared" ca="1" si="177"/>
        <v>-0.6311237041678146</v>
      </c>
      <c r="AY190" s="72">
        <f t="shared" ca="1" si="223"/>
        <v>4.0550397425011351E-3</v>
      </c>
      <c r="AZ190" s="72">
        <f t="shared" ca="1" si="178"/>
        <v>1.0117097117214335E-3</v>
      </c>
      <c r="BA190" s="72">
        <f t="shared" ca="1" si="179"/>
        <v>1.001012990453136</v>
      </c>
      <c r="BB190" s="72">
        <f t="shared" ca="1" si="180"/>
        <v>1.0117093233931486E-3</v>
      </c>
      <c r="BC190" s="72">
        <f t="shared" ca="1" si="224"/>
        <v>0.12729461021467231</v>
      </c>
      <c r="BD190" s="75">
        <f t="shared" ca="1" si="181"/>
        <v>2.8293304485151296</v>
      </c>
      <c r="BE190" s="75">
        <f t="shared" ca="1" si="182"/>
        <v>-1.223200710422671E-4</v>
      </c>
      <c r="BF190" s="75">
        <f t="shared" ca="1" si="225"/>
        <v>0.12717229014363005</v>
      </c>
      <c r="BG190" s="75">
        <f t="shared" ca="1" si="183"/>
        <v>2.8292081284440873</v>
      </c>
      <c r="BH190" s="75">
        <f t="shared" ca="1" si="184"/>
        <v>-1.2219834203197822E-4</v>
      </c>
      <c r="BI190" s="75">
        <f t="shared" ca="1" si="226"/>
        <v>0.12717241187264033</v>
      </c>
      <c r="BJ190" s="75">
        <f t="shared" ca="1" si="185"/>
        <v>2.8292082501730977</v>
      </c>
      <c r="BK190" s="75">
        <f t="shared" ca="1" si="186"/>
        <v>-1.2219846317001459E-4</v>
      </c>
      <c r="BL190" s="75">
        <f t="shared" ca="1" si="227"/>
        <v>0.12717241175150229</v>
      </c>
      <c r="BM190" s="72">
        <f t="array" aca="1" ref="BM190" ca="1">ATAN2((1-f)*SQRT(AX190^2+(SIN(AV190)*SIN(BL190)-COS(AV190)*COS(BL190)*COS(AU190))^2),SIN(AV190)*COS(BL190)+COS(AV190)*SIN(BL190)*COS(AU190))</f>
        <v>0.88419298134807789</v>
      </c>
      <c r="BN190" s="72">
        <f t="shared" ca="1" si="187"/>
        <v>-0.19408588288882869</v>
      </c>
      <c r="BO190" s="72">
        <f t="array" aca="1" ref="BO190" ca="1">f/16*(1-AX190^2)*(4+f*(4-3*(1-AX190^2)))</f>
        <v>5.0526006333462378E-4</v>
      </c>
      <c r="BP190" s="72">
        <f t="array" aca="1" ref="BP190" ca="1">BN190-(1-BO190)*f*AX190*(BL190+BO190*SIN(BL190)*(COS(BJ190)+BO190*COS(BL190)*(-1+2*COS(BJ190)^2)))</f>
        <v>-0.193817046080238</v>
      </c>
      <c r="BQ190" s="72">
        <f t="shared" ca="1" si="188"/>
        <v>1.4719645650039359E-2</v>
      </c>
      <c r="BR190" s="13">
        <f t="shared" ca="1" si="189"/>
        <v>50.660526106334387</v>
      </c>
      <c r="BS190" s="13">
        <f t="shared" ca="1" si="190"/>
        <v>0.84337357167535643</v>
      </c>
      <c r="BT190" s="15">
        <f t="shared" ca="1" si="191"/>
        <v>31</v>
      </c>
      <c r="BU190" s="15">
        <f t="shared" ca="1" si="192"/>
        <v>3</v>
      </c>
      <c r="BV190" s="15">
        <f t="shared" ca="1" si="228"/>
        <v>0.88419298134807789</v>
      </c>
      <c r="BW190" s="15">
        <f t="shared" ca="1" si="228"/>
        <v>1.4719645650039359E-2</v>
      </c>
      <c r="BX190" s="15">
        <f t="shared" ca="1" si="193"/>
        <v>5.2359877559829883E-2</v>
      </c>
      <c r="BY190" s="15">
        <f t="shared" ca="1" si="194"/>
        <v>0.6339138590261385</v>
      </c>
      <c r="BZ190" s="16">
        <f t="shared" ca="1" si="195"/>
        <v>2.708245100396081E-3</v>
      </c>
      <c r="CA190" s="15">
        <f t="shared" ca="1" si="196"/>
        <v>6390945.3542348724</v>
      </c>
      <c r="CB190" s="15">
        <f t="shared" ca="1" si="197"/>
        <v>1.2200453542956586</v>
      </c>
      <c r="CC190" s="15">
        <f t="shared" ca="1" si="198"/>
        <v>1.4885106665384191</v>
      </c>
      <c r="CD190" s="17">
        <f t="shared" ca="1" si="199"/>
        <v>0</v>
      </c>
      <c r="CE190" s="15">
        <f t="shared" ca="1" si="200"/>
        <v>-3.7640231909790524E-2</v>
      </c>
      <c r="CF190" s="16">
        <f t="shared" ca="1" si="201"/>
        <v>-0.48580242143802305</v>
      </c>
      <c r="CG190" s="15">
        <f t="shared" ca="1" si="202"/>
        <v>3.5358928777312411</v>
      </c>
      <c r="CH190" s="15">
        <f t="shared" ca="1" si="203"/>
        <v>-19.305799962154033</v>
      </c>
      <c r="CI190" s="15">
        <f t="shared" ca="1" si="204"/>
        <v>-23.717041545170911</v>
      </c>
      <c r="CJ190" s="15">
        <f t="shared" ca="1" si="205"/>
        <v>-258.69079198855724</v>
      </c>
      <c r="CK190" s="15">
        <f t="shared" ca="1" si="206"/>
        <v>-2045.9491687165682</v>
      </c>
      <c r="CL190" s="15">
        <f t="shared" ca="1" si="207"/>
        <v>-152485.16658675211</v>
      </c>
      <c r="CM190" s="15">
        <f t="shared" ca="1" si="208"/>
        <v>5616540.9204465812</v>
      </c>
      <c r="CN190" s="15">
        <f t="shared" ca="1" si="209"/>
        <v>347575.82747988257</v>
      </c>
      <c r="CO190" s="15">
        <f t="shared" ca="1" si="210"/>
        <v>5614294.3040784029</v>
      </c>
      <c r="CP190" s="15" t="str">
        <f ca="1">VLOOKUP(_xlfn.FLOOR.MATH(BR190/8+11),Coef!$B$4:$C$23,2)</f>
        <v>U</v>
      </c>
      <c r="CQ190" s="15">
        <f ca="1">_xlfn.FLOOR.MATH(CN190/100000)</f>
        <v>3</v>
      </c>
      <c r="CR190" s="15" t="str">
        <f ca="1">VLOOKUP(MOD(BT190-1,3)*8+CQ190,Coef!$A$2:$C$25,3)</f>
        <v>C</v>
      </c>
      <c r="CS190" s="15">
        <f ca="1">(MOD(_xlfn.FLOOR.MATH(CO190/100000),20))</f>
        <v>16</v>
      </c>
      <c r="CT190" s="15" t="str">
        <f ca="1">VLOOKUP(MOD(MOD(BT190+1,2)*5+CS190,20)+1,Coef!$A$2:$C$21,3)</f>
        <v>S</v>
      </c>
      <c r="CU190" s="15"/>
      <c r="CV190" s="15" t="str">
        <f t="shared" ca="1" si="229"/>
        <v>47575</v>
      </c>
      <c r="CW190" s="15" t="str">
        <f t="shared" ca="1" si="229"/>
        <v>14294</v>
      </c>
      <c r="CX190" s="18" t="str">
        <f t="shared" ca="1" si="211"/>
        <v>347575 mE 5614294 mN 31 N</v>
      </c>
      <c r="CY190" s="15" t="str">
        <f t="shared" ca="1" si="212"/>
        <v>31UCS4757514294</v>
      </c>
    </row>
    <row r="191" spans="2:103">
      <c r="B191" s="38" t="s">
        <v>1082</v>
      </c>
      <c r="C191" s="72" t="str">
        <f t="shared" si="213"/>
        <v>32UQV1445764334</v>
      </c>
      <c r="D191" s="72">
        <f t="array" aca="1" ref="D191" ca="1">MATCH(TRUE,ISERROR(VALUE(MID(C191,ROW(INDIRECT("1:"&amp;LEN(C191))),1))),0)</f>
        <v>3</v>
      </c>
      <c r="E191" s="72">
        <f t="shared" ca="1" si="214"/>
        <v>32</v>
      </c>
      <c r="F191" s="72" t="str">
        <f t="shared" ca="1" si="215"/>
        <v>U</v>
      </c>
      <c r="G191" s="72" t="str">
        <f t="shared" ca="1" si="216"/>
        <v>Q</v>
      </c>
      <c r="H191" s="72" t="str">
        <f t="shared" ca="1" si="217"/>
        <v>V</v>
      </c>
      <c r="I191" s="72">
        <f t="shared" ca="1" si="218"/>
        <v>10</v>
      </c>
      <c r="J191" s="72">
        <f t="shared" ca="1" si="219"/>
        <v>14457</v>
      </c>
      <c r="K191" s="72">
        <f t="shared" ca="1" si="220"/>
        <v>64334</v>
      </c>
      <c r="L191" s="72">
        <f t="shared" ca="1" si="221"/>
        <v>188.80604746885038</v>
      </c>
      <c r="M191" s="72">
        <f ca="1">VLOOKUP(G191,Coef!$C$2:$F$25,4)</f>
        <v>7</v>
      </c>
      <c r="N191" s="31">
        <f ca="1">VLOOKUP(F191,Coef!$C$4:$D$23,2)</f>
        <v>17</v>
      </c>
      <c r="O191" s="31">
        <f ca="1">MOD(VLOOKUP(H191,Coef!$C$2:$G$21,5)+MOD(E191+1,2)*15,20)</f>
        <v>15</v>
      </c>
      <c r="P191" s="31">
        <f ca="1">VLOOKUP(N191,Coef!$A$27:$B$46,2)</f>
        <v>5.34</v>
      </c>
      <c r="Q191" s="31">
        <f ca="1">VLOOKUP(N191,Coef!$A$27:$C$46,3)+O191/10-0.1</f>
        <v>5.4</v>
      </c>
      <c r="R191" s="31">
        <f ca="1">IF(Q191+0.1&lt;P191,Q191+2,Q191)</f>
        <v>5.4</v>
      </c>
      <c r="S191" s="72">
        <f ca="1">M191*100000+J191</f>
        <v>714457</v>
      </c>
      <c r="T191" s="72">
        <f ca="1">R191*1000000+K191</f>
        <v>5464334</v>
      </c>
      <c r="U191" s="72">
        <f ca="1">IF(N191&lt;11,T191-10000000,T191)</f>
        <v>5464334</v>
      </c>
      <c r="V191" s="72">
        <f ca="1">U191/(6366197.724*0.9996)</f>
        <v>0.85867904913399085</v>
      </c>
      <c r="W191" s="72">
        <f ca="1">(Coef!$J$9/(1+Coef!$J$8*(COS(V191))^2)^0.5)*Coef!$J$6</f>
        <v>6387849.4308243478</v>
      </c>
      <c r="X191" s="72">
        <f ca="1">6*E191-183</f>
        <v>9</v>
      </c>
      <c r="Y191" s="72">
        <f ca="1">(S191-500000)/W191</f>
        <v>3.3572644803608727E-2</v>
      </c>
      <c r="Z191" s="72">
        <f ca="1">SIN(2*V191)</f>
        <v>0.98927903504274228</v>
      </c>
      <c r="AA191" s="72">
        <f ca="1">Z191*(COS(V191))^2</f>
        <v>0.42240353222447208</v>
      </c>
      <c r="AB191" s="72">
        <f ca="1">V191+(Z191/2)</f>
        <v>1.353318566655362</v>
      </c>
      <c r="AC191" s="72">
        <f ca="1">(3*AB191+AA191)/4</f>
        <v>1.1205898080476393</v>
      </c>
      <c r="AD191" s="72">
        <f ca="1">(5*AC191+AA191*(COS(V191))^2)/3</f>
        <v>1.9277691333092963</v>
      </c>
      <c r="AE191" s="72">
        <f ca="1">Coef!$J$6*Coef!$J$9*(V191-(Coef!$J$10*AB191)+(Coef!$J$11*AC191)-(Coef!$J$12*AD191))</f>
        <v>5449543.0705304239</v>
      </c>
      <c r="AF191" s="72">
        <f ca="1">(U191-AE191)/W191</f>
        <v>2.3154787271914994E-3</v>
      </c>
      <c r="AG191" s="72">
        <f ca="1">((Coef!$J$8*Y191^2)/2)*(COS(V191))^2</f>
        <v>1.6217254009158953E-6</v>
      </c>
      <c r="AH191" s="72">
        <f ca="1">Y191*(1-(AG191/3))</f>
        <v>3.3572626655071776E-2</v>
      </c>
      <c r="AI191" s="72">
        <f ca="1">AF191*(1-AG191)+V191</f>
        <v>0.86099452410611166</v>
      </c>
      <c r="AJ191" s="72">
        <f ca="1">(EXP(AH191)-EXP(-AH191))/2</f>
        <v>3.3578933747383299E-2</v>
      </c>
      <c r="AK191" s="72">
        <f ca="1">ATAN(AJ191/COS(AI191))</f>
        <v>5.148092033088876E-2</v>
      </c>
      <c r="AL191" s="72">
        <f ca="1">ATAN(COS(AK191)*TAN(AI191))</f>
        <v>0.86033915656492399</v>
      </c>
      <c r="AM191" s="72">
        <f ca="1">V191+(1+Coef!$J$8*(COS(V191))^2-(3/2)*Coef!$J$8*SIN(V191)*COS(V191)*(AL191-V191))*(AL191-V191)</f>
        <v>0.86034391997265613</v>
      </c>
      <c r="AN191" s="34" t="str">
        <f t="shared" ca="1" si="173"/>
        <v>32 714457 5464334 N</v>
      </c>
      <c r="AO191" s="33">
        <f t="shared" ca="1" si="174"/>
        <v>49.294075544174248</v>
      </c>
      <c r="AP191" s="33">
        <f t="shared" ca="1" si="175"/>
        <v>11.949639460409159</v>
      </c>
      <c r="AQ191" s="72">
        <v>285</v>
      </c>
      <c r="AR191" s="72">
        <v>810000</v>
      </c>
      <c r="AS191" s="72">
        <f t="shared" ca="1" si="222"/>
        <v>0.86034391997265613</v>
      </c>
      <c r="AT191" s="72">
        <f t="shared" ca="1" si="222"/>
        <v>0.2085605530103784</v>
      </c>
      <c r="AU191" s="72">
        <f t="shared" si="222"/>
        <v>4.9741883681838397</v>
      </c>
      <c r="AV191" s="72">
        <f t="array" aca="1" ref="AV191" ca="1">ATAN((1-f)*TAN(AS191))</f>
        <v>0.8586831132709154</v>
      </c>
      <c r="AW191" s="72">
        <f t="shared" ca="1" si="176"/>
        <v>1.3509908940345168</v>
      </c>
      <c r="AX191" s="72">
        <f t="shared" ca="1" si="177"/>
        <v>-0.63116964084422511</v>
      </c>
      <c r="AY191" s="72">
        <f t="shared" ca="1" si="223"/>
        <v>4.0546489490021825E-3</v>
      </c>
      <c r="AZ191" s="72">
        <f t="shared" ca="1" si="178"/>
        <v>1.0116124079981284E-3</v>
      </c>
      <c r="BA191" s="72">
        <f t="shared" ca="1" si="179"/>
        <v>1.0010128929029425</v>
      </c>
      <c r="BB191" s="72">
        <f t="shared" ca="1" si="180"/>
        <v>1.0116120197818782E-3</v>
      </c>
      <c r="BC191" s="72">
        <f t="shared" ca="1" si="224"/>
        <v>0.12729462261972119</v>
      </c>
      <c r="BD191" s="75">
        <f t="shared" ca="1" si="181"/>
        <v>2.8292764106887547</v>
      </c>
      <c r="BE191" s="75">
        <f t="shared" ca="1" si="182"/>
        <v>-1.2230617621842443E-4</v>
      </c>
      <c r="BF191" s="75">
        <f t="shared" ca="1" si="225"/>
        <v>0.12717231644350277</v>
      </c>
      <c r="BG191" s="75">
        <f t="shared" ca="1" si="183"/>
        <v>2.8291541045125363</v>
      </c>
      <c r="BH191" s="75">
        <f t="shared" ca="1" si="184"/>
        <v>-1.2218447398138602E-4</v>
      </c>
      <c r="BI191" s="75">
        <f t="shared" ca="1" si="226"/>
        <v>0.12717243814573981</v>
      </c>
      <c r="BJ191" s="75">
        <f t="shared" ca="1" si="185"/>
        <v>2.8291542262147735</v>
      </c>
      <c r="BK191" s="75">
        <f t="shared" ca="1" si="186"/>
        <v>-1.2218459507989726E-4</v>
      </c>
      <c r="BL191" s="75">
        <f t="shared" ca="1" si="227"/>
        <v>0.12717243802464129</v>
      </c>
      <c r="BM191" s="72">
        <f t="array" aca="1" ref="BM191" ca="1">ATAN2((1-f)*SQRT(AX191^2+(SIN(AV191)*SIN(BL191)-COS(AV191)*COS(BL191)*COS(AU191))^2),SIN(AV191)*COS(BL191)+COS(AV191)*SIN(BL191)*COS(AU191))</f>
        <v>0.88413138113336764</v>
      </c>
      <c r="BN191" s="72">
        <f t="shared" ca="1" si="187"/>
        <v>-0.19407119218331556</v>
      </c>
      <c r="BO191" s="72">
        <f t="array" aca="1" ref="BO191" ca="1">f/16*(1-AX191^2)*(4+f*(4-3*(1-AX191^2)))</f>
        <v>5.05211443791243E-4</v>
      </c>
      <c r="BP191" s="72">
        <f t="array" aca="1" ref="BP191" ca="1">BN191-(1-BO191)*f*AX191*(BL191+BO191*SIN(BL191)*(COS(BJ191)+BO191*COS(BL191)*(-1+2*COS(BJ191)^2)))</f>
        <v>-0.19380233572402425</v>
      </c>
      <c r="BQ191" s="72">
        <f t="shared" ca="1" si="188"/>
        <v>1.4758217286354153E-2</v>
      </c>
      <c r="BR191" s="13">
        <f t="shared" ca="1" si="189"/>
        <v>50.656996674014387</v>
      </c>
      <c r="BS191" s="13">
        <f t="shared" ca="1" si="190"/>
        <v>0.84558356364510767</v>
      </c>
      <c r="BT191" s="15">
        <f t="shared" ca="1" si="191"/>
        <v>31</v>
      </c>
      <c r="BU191" s="15">
        <f t="shared" ca="1" si="192"/>
        <v>3</v>
      </c>
      <c r="BV191" s="15">
        <f t="shared" ca="1" si="228"/>
        <v>0.88413138113336776</v>
      </c>
      <c r="BW191" s="15">
        <f t="shared" ca="1" si="228"/>
        <v>1.4758217286354153E-2</v>
      </c>
      <c r="BX191" s="15">
        <f t="shared" ca="1" si="193"/>
        <v>5.2359877559829883E-2</v>
      </c>
      <c r="BY191" s="15">
        <f t="shared" ca="1" si="194"/>
        <v>0.63396149965482318</v>
      </c>
      <c r="BZ191" s="16">
        <f t="shared" ca="1" si="195"/>
        <v>2.7086521820384904E-3</v>
      </c>
      <c r="CA191" s="15">
        <f t="shared" ca="1" si="196"/>
        <v>6390944.05693042</v>
      </c>
      <c r="CB191" s="15">
        <f t="shared" ca="1" si="197"/>
        <v>1.2198920730239602</v>
      </c>
      <c r="CC191" s="15">
        <f t="shared" ca="1" si="198"/>
        <v>1.4881366698266951</v>
      </c>
      <c r="CD191" s="17">
        <f t="shared" ca="1" si="199"/>
        <v>0</v>
      </c>
      <c r="CE191" s="15">
        <f t="shared" ca="1" si="200"/>
        <v>-3.760166027347573E-2</v>
      </c>
      <c r="CF191" s="16">
        <f t="shared" ca="1" si="201"/>
        <v>-0.48542801764465665</v>
      </c>
      <c r="CG191" s="15">
        <f t="shared" ca="1" si="202"/>
        <v>3.5362705469982241</v>
      </c>
      <c r="CH191" s="15">
        <f t="shared" ca="1" si="203"/>
        <v>-19.300199189251028</v>
      </c>
      <c r="CI191" s="15">
        <f t="shared" ca="1" si="204"/>
        <v>-23.696218743221241</v>
      </c>
      <c r="CJ191" s="15">
        <f t="shared" ca="1" si="205"/>
        <v>-258.70843511556455</v>
      </c>
      <c r="CK191" s="15">
        <f t="shared" ca="1" si="206"/>
        <v>-2045.3876777972555</v>
      </c>
      <c r="CL191" s="15">
        <f t="shared" ca="1" si="207"/>
        <v>-152340.34402909214</v>
      </c>
      <c r="CM191" s="15">
        <f t="shared" ca="1" si="208"/>
        <v>5616143.8062888822</v>
      </c>
      <c r="CN191" s="15">
        <f t="shared" ca="1" si="209"/>
        <v>347720.59210851952</v>
      </c>
      <c r="CO191" s="15">
        <f t="shared" ca="1" si="210"/>
        <v>5613897.348766367</v>
      </c>
      <c r="CP191" s="15" t="str">
        <f ca="1">VLOOKUP(_xlfn.FLOOR.MATH(BR191/8+11),Coef!$B$4:$C$23,2)</f>
        <v>U</v>
      </c>
      <c r="CQ191" s="15">
        <f ca="1">_xlfn.FLOOR.MATH(CN191/100000)</f>
        <v>3</v>
      </c>
      <c r="CR191" s="15" t="str">
        <f ca="1">VLOOKUP(MOD(BT191-1,3)*8+CQ191,Coef!$A$2:$C$25,3)</f>
        <v>C</v>
      </c>
      <c r="CS191" s="15">
        <f ca="1">(MOD(_xlfn.FLOOR.MATH(CO191/100000),20))</f>
        <v>16</v>
      </c>
      <c r="CT191" s="15" t="str">
        <f ca="1">VLOOKUP(MOD(MOD(BT191+1,2)*5+CS191,20)+1,Coef!$A$2:$C$21,3)</f>
        <v>S</v>
      </c>
      <c r="CU191" s="15"/>
      <c r="CV191" s="15" t="str">
        <f t="shared" ca="1" si="229"/>
        <v>47720</v>
      </c>
      <c r="CW191" s="15" t="str">
        <f t="shared" ca="1" si="229"/>
        <v>13897</v>
      </c>
      <c r="CX191" s="18" t="str">
        <f t="shared" ca="1" si="211"/>
        <v>347720 mE 5613897 mN 31 N</v>
      </c>
      <c r="CY191" s="15" t="str">
        <f t="shared" ca="1" si="212"/>
        <v>31UCS4772013897</v>
      </c>
    </row>
    <row r="192" spans="2:103">
      <c r="B192" s="38" t="s">
        <v>1083</v>
      </c>
      <c r="C192" s="72" t="str">
        <f t="shared" si="213"/>
        <v>32UQV1405664092</v>
      </c>
      <c r="D192" s="72">
        <f t="array" aca="1" ref="D192" ca="1">MATCH(TRUE,ISERROR(VALUE(MID(C192,ROW(INDIRECT("1:"&amp;LEN(C192))),1))),0)</f>
        <v>3</v>
      </c>
      <c r="E192" s="72">
        <f t="shared" ca="1" si="214"/>
        <v>32</v>
      </c>
      <c r="F192" s="72" t="str">
        <f t="shared" ca="1" si="215"/>
        <v>U</v>
      </c>
      <c r="G192" s="72" t="str">
        <f t="shared" ca="1" si="216"/>
        <v>Q</v>
      </c>
      <c r="H192" s="72" t="str">
        <f t="shared" ca="1" si="217"/>
        <v>V</v>
      </c>
      <c r="I192" s="72">
        <f t="shared" ca="1" si="218"/>
        <v>10</v>
      </c>
      <c r="J192" s="72">
        <f t="shared" ca="1" si="219"/>
        <v>14056</v>
      </c>
      <c r="K192" s="72">
        <f t="shared" ca="1" si="220"/>
        <v>64092</v>
      </c>
      <c r="L192" s="72">
        <f t="shared" ca="1" si="221"/>
        <v>188.80604746885038</v>
      </c>
      <c r="M192" s="72">
        <f ca="1">VLOOKUP(G192,Coef!$C$2:$F$25,4)</f>
        <v>7</v>
      </c>
      <c r="N192" s="31">
        <f ca="1">VLOOKUP(F192,Coef!$C$4:$D$23,2)</f>
        <v>17</v>
      </c>
      <c r="O192" s="31">
        <f ca="1">MOD(VLOOKUP(H192,Coef!$C$2:$G$21,5)+MOD(E192+1,2)*15,20)</f>
        <v>15</v>
      </c>
      <c r="P192" s="31">
        <f ca="1">VLOOKUP(N192,Coef!$A$27:$B$46,2)</f>
        <v>5.34</v>
      </c>
      <c r="Q192" s="31">
        <f ca="1">VLOOKUP(N192,Coef!$A$27:$C$46,3)+O192/10-0.1</f>
        <v>5.4</v>
      </c>
      <c r="R192" s="31">
        <f ca="1">IF(Q192+0.1&lt;P192,Q192+2,Q192)</f>
        <v>5.4</v>
      </c>
      <c r="S192" s="72">
        <f ca="1">M192*100000+J192</f>
        <v>714056</v>
      </c>
      <c r="T192" s="72">
        <f ca="1">R192*1000000+K192</f>
        <v>5464092</v>
      </c>
      <c r="U192" s="72">
        <f ca="1">IF(N192&lt;11,T192-10000000,T192)</f>
        <v>5464092</v>
      </c>
      <c r="V192" s="72">
        <f ca="1">U192/(6366197.724*0.9996)</f>
        <v>0.85864102065149139</v>
      </c>
      <c r="W192" s="72">
        <f ca="1">(Coef!$J$9/(1+Coef!$J$8*(COS(V192))^2)^0.5)*Coef!$J$6</f>
        <v>6387848.6233395571</v>
      </c>
      <c r="X192" s="72">
        <f ca="1">6*E192-183</f>
        <v>9</v>
      </c>
      <c r="Y192" s="72">
        <f ca="1">(S192-500000)/W192</f>
        <v>3.3509873608759982E-2</v>
      </c>
      <c r="Z192" s="72">
        <f ca="1">SIN(2*V192)</f>
        <v>0.98929013936069998</v>
      </c>
      <c r="AA192" s="72">
        <f ca="1">Z192*(COS(V192))^2</f>
        <v>0.42244549163533679</v>
      </c>
      <c r="AB192" s="72">
        <f ca="1">V192+(Z192/2)</f>
        <v>1.3532860903318413</v>
      </c>
      <c r="AC192" s="72">
        <f ca="1">(3*AB192+AA192)/4</f>
        <v>1.1205759406577152</v>
      </c>
      <c r="AD192" s="72">
        <f ca="1">(5*AC192+AA192*(COS(V192))^2)/3</f>
        <v>1.9277572905584803</v>
      </c>
      <c r="AE192" s="72">
        <f ca="1">Coef!$J$6*Coef!$J$9*(V192-(Coef!$J$10*AB192)+(Coef!$J$11*AC192)-(Coef!$J$12*AD192))</f>
        <v>5449300.8473868296</v>
      </c>
      <c r="AF192" s="72">
        <f ca="1">(U192-AE192)/W192</f>
        <v>2.3155139524013413E-3</v>
      </c>
      <c r="AG192" s="72">
        <f ca="1">((Coef!$J$8*Y192^2)/2)*(COS(V192))^2</f>
        <v>1.615809104745731E-6</v>
      </c>
      <c r="AH192" s="72">
        <f ca="1">Y192*(1-(AG192/3))</f>
        <v>3.3509855560240359E-2</v>
      </c>
      <c r="AI192" s="72">
        <f ca="1">AF192*(1-AG192)+V192</f>
        <v>0.86095653086246415</v>
      </c>
      <c r="AJ192" s="72">
        <f ca="1">(EXP(AH192)-EXP(-AH192))/2</f>
        <v>3.3516127340024016E-2</v>
      </c>
      <c r="AK192" s="72">
        <f ca="1">ATAN(AJ192/COS(AI192))</f>
        <v>5.1382531307821173E-2</v>
      </c>
      <c r="AL192" s="72">
        <f ca="1">ATAN(COS(AK192)*TAN(AI192))</f>
        <v>0.86030365979698475</v>
      </c>
      <c r="AM192" s="72">
        <f ca="1">V192+(1+Coef!$J$8*(COS(V192))^2-(3/2)*Coef!$J$8*SIN(V192)*COS(V192)*(AL192-V192))*(AL192-V192)</f>
        <v>0.860308430869412</v>
      </c>
      <c r="AN192" s="34" t="str">
        <f t="shared" ca="1" si="173"/>
        <v>32 714056 5464092 N</v>
      </c>
      <c r="AO192" s="33">
        <f t="shared" ca="1" si="174"/>
        <v>49.292042168339663</v>
      </c>
      <c r="AP192" s="33">
        <f t="shared" ca="1" si="175"/>
        <v>11.944002184636972</v>
      </c>
      <c r="AQ192" s="72">
        <v>285</v>
      </c>
      <c r="AR192" s="72">
        <v>810000</v>
      </c>
      <c r="AS192" s="72">
        <f t="shared" ca="1" si="222"/>
        <v>0.86030843086941222</v>
      </c>
      <c r="AT192" s="72">
        <f t="shared" ca="1" si="222"/>
        <v>0.20846216398731082</v>
      </c>
      <c r="AU192" s="72">
        <f t="shared" si="222"/>
        <v>4.9741883681838397</v>
      </c>
      <c r="AV192" s="72">
        <f t="array" aca="1" ref="AV192" ca="1">ATAN((1-f)*TAN(AS192))</f>
        <v>0.85864760656476591</v>
      </c>
      <c r="AW192" s="72">
        <f t="shared" ca="1" si="176"/>
        <v>1.3509756186323003</v>
      </c>
      <c r="AX192" s="72">
        <f t="shared" ca="1" si="177"/>
        <v>-0.6311956025649651</v>
      </c>
      <c r="AY192" s="72">
        <f t="shared" ca="1" si="223"/>
        <v>4.0544280743033054E-3</v>
      </c>
      <c r="AZ192" s="72">
        <f t="shared" ca="1" si="178"/>
        <v>1.0115574123619043E-3</v>
      </c>
      <c r="BA192" s="72">
        <f t="shared" ca="1" si="179"/>
        <v>1.0010128377680134</v>
      </c>
      <c r="BB192" s="72">
        <f t="shared" ca="1" si="180"/>
        <v>1.0115570242089659E-3</v>
      </c>
      <c r="BC192" s="72">
        <f t="shared" ca="1" si="224"/>
        <v>0.12729462963099988</v>
      </c>
      <c r="BD192" s="75">
        <f t="shared" ca="1" si="181"/>
        <v>2.8292458668956004</v>
      </c>
      <c r="BE192" s="75">
        <f t="shared" ca="1" si="182"/>
        <v>-1.2229832287529341E-4</v>
      </c>
      <c r="BF192" s="75">
        <f t="shared" ca="1" si="225"/>
        <v>0.12717233130812458</v>
      </c>
      <c r="BG192" s="75">
        <f t="shared" ca="1" si="183"/>
        <v>2.8291235685727254</v>
      </c>
      <c r="BH192" s="75">
        <f t="shared" ca="1" si="184"/>
        <v>-1.2217663576922057E-4</v>
      </c>
      <c r="BI192" s="75">
        <f t="shared" ca="1" si="226"/>
        <v>0.12717245299523067</v>
      </c>
      <c r="BJ192" s="75">
        <f t="shared" ca="1" si="185"/>
        <v>2.8291236902598311</v>
      </c>
      <c r="BK192" s="75">
        <f t="shared" ca="1" si="186"/>
        <v>-1.2217675684539592E-4</v>
      </c>
      <c r="BL192" s="75">
        <f t="shared" ca="1" si="227"/>
        <v>0.12717245287415449</v>
      </c>
      <c r="BM192" s="72">
        <f t="array" aca="1" ref="BM192" ca="1">ATAN2((1-f)*SQRT(AX192^2+(SIN(AV192)*SIN(BL192)-COS(AV192)*COS(BL192)*COS(AU192))^2),SIN(AV192)*COS(BL192)+COS(AV192)*SIN(BL192)*COS(AU192))</f>
        <v>0.88409656538963177</v>
      </c>
      <c r="BN192" s="72">
        <f t="shared" ca="1" si="187"/>
        <v>-0.19406289048889439</v>
      </c>
      <c r="BO192" s="72">
        <f t="array" aca="1" ref="BO192" ca="1">f/16*(1-AX192^2)*(4+f*(4-3*(1-AX192^2)))</f>
        <v>5.0518396424134603E-4</v>
      </c>
      <c r="BP192" s="72">
        <f t="array" aca="1" ref="BP192" ca="1">BN192-(1-BO192)*f*AX192*(BL192+BO192*SIN(BL192)*(COS(BJ192)+BO192*COS(BL192)*(-1+2*COS(BJ192)^2)))</f>
        <v>-0.19379402292374129</v>
      </c>
      <c r="BQ192" s="72">
        <f t="shared" ca="1" si="188"/>
        <v>1.4668141063569534E-2</v>
      </c>
      <c r="BR192" s="13">
        <f t="shared" ca="1" si="189"/>
        <v>50.655001878837709</v>
      </c>
      <c r="BS192" s="13">
        <f t="shared" ca="1" si="190"/>
        <v>0.84042257624506889</v>
      </c>
      <c r="BT192" s="15">
        <f t="shared" ca="1" si="191"/>
        <v>31</v>
      </c>
      <c r="BU192" s="15">
        <f t="shared" ca="1" si="192"/>
        <v>3</v>
      </c>
      <c r="BV192" s="15">
        <f t="shared" ca="1" si="228"/>
        <v>0.88409656538963177</v>
      </c>
      <c r="BW192" s="15">
        <f t="shared" ca="1" si="228"/>
        <v>1.4668141063569534E-2</v>
      </c>
      <c r="BX192" s="15">
        <f t="shared" ca="1" si="193"/>
        <v>5.2359877559829883E-2</v>
      </c>
      <c r="BY192" s="15">
        <f t="shared" ca="1" si="194"/>
        <v>0.63398842453460169</v>
      </c>
      <c r="BZ192" s="16">
        <f t="shared" ca="1" si="195"/>
        <v>2.7088822644113315E-3</v>
      </c>
      <c r="CA192" s="15">
        <f t="shared" ca="1" si="196"/>
        <v>6390943.323694841</v>
      </c>
      <c r="CB192" s="15">
        <f t="shared" ca="1" si="197"/>
        <v>1.2198054503742379</v>
      </c>
      <c r="CC192" s="15">
        <f t="shared" ca="1" si="198"/>
        <v>1.4879253367626974</v>
      </c>
      <c r="CD192" s="17">
        <f t="shared" ca="1" si="199"/>
        <v>0</v>
      </c>
      <c r="CE192" s="15">
        <f t="shared" ca="1" si="200"/>
        <v>-3.7691736496260349E-2</v>
      </c>
      <c r="CF192" s="16">
        <f t="shared" ca="1" si="201"/>
        <v>-0.4852164544982861</v>
      </c>
      <c r="CG192" s="15">
        <f t="shared" ca="1" si="202"/>
        <v>3.5364839557894943</v>
      </c>
      <c r="CH192" s="15">
        <f t="shared" ca="1" si="203"/>
        <v>-19.297034258025974</v>
      </c>
      <c r="CI192" s="15">
        <f t="shared" ca="1" si="204"/>
        <v>-23.684452316388164</v>
      </c>
      <c r="CJ192" s="15">
        <f t="shared" ca="1" si="205"/>
        <v>-258.7183830680508</v>
      </c>
      <c r="CK192" s="15">
        <f t="shared" ca="1" si="206"/>
        <v>-2045.0703313954098</v>
      </c>
      <c r="CL192" s="15">
        <f t="shared" ca="1" si="207"/>
        <v>-152711.71790176531</v>
      </c>
      <c r="CM192" s="15">
        <f t="shared" ca="1" si="208"/>
        <v>5615932.5617885217</v>
      </c>
      <c r="CN192" s="15">
        <f t="shared" ca="1" si="209"/>
        <v>347349.36678539542</v>
      </c>
      <c r="CO192" s="15">
        <f t="shared" ca="1" si="210"/>
        <v>5613686.1887638066</v>
      </c>
      <c r="CP192" s="15" t="str">
        <f ca="1">VLOOKUP(_xlfn.FLOOR.MATH(BR192/8+11),Coef!$B$4:$C$23,2)</f>
        <v>U</v>
      </c>
      <c r="CQ192" s="15">
        <f ca="1">_xlfn.FLOOR.MATH(CN192/100000)</f>
        <v>3</v>
      </c>
      <c r="CR192" s="15" t="str">
        <f ca="1">VLOOKUP(MOD(BT192-1,3)*8+CQ192,Coef!$A$2:$C$25,3)</f>
        <v>C</v>
      </c>
      <c r="CS192" s="15">
        <f ca="1">(MOD(_xlfn.FLOOR.MATH(CO192/100000),20))</f>
        <v>16</v>
      </c>
      <c r="CT192" s="15" t="str">
        <f ca="1">VLOOKUP(MOD(MOD(BT192+1,2)*5+CS192,20)+1,Coef!$A$2:$C$21,3)</f>
        <v>S</v>
      </c>
      <c r="CU192" s="15"/>
      <c r="CV192" s="15" t="str">
        <f t="shared" ca="1" si="229"/>
        <v>47349</v>
      </c>
      <c r="CW192" s="15" t="str">
        <f t="shared" ca="1" si="229"/>
        <v>13686</v>
      </c>
      <c r="CX192" s="18" t="str">
        <f t="shared" ca="1" si="211"/>
        <v>347349 mE 5613686 mN 31 N</v>
      </c>
      <c r="CY192" s="15" t="str">
        <f t="shared" ca="1" si="212"/>
        <v>31UCS4734913686</v>
      </c>
    </row>
    <row r="193" spans="2:103">
      <c r="B193" s="38" t="s">
        <v>1084</v>
      </c>
      <c r="C193" s="72" t="str">
        <f t="shared" si="213"/>
        <v>32UQV1385163913</v>
      </c>
      <c r="D193" s="72">
        <f t="array" aca="1" ref="D193" ca="1">MATCH(TRUE,ISERROR(VALUE(MID(C193,ROW(INDIRECT("1:"&amp;LEN(C193))),1))),0)</f>
        <v>3</v>
      </c>
      <c r="E193" s="72">
        <f t="shared" ca="1" si="214"/>
        <v>32</v>
      </c>
      <c r="F193" s="72" t="str">
        <f t="shared" ca="1" si="215"/>
        <v>U</v>
      </c>
      <c r="G193" s="72" t="str">
        <f t="shared" ca="1" si="216"/>
        <v>Q</v>
      </c>
      <c r="H193" s="72" t="str">
        <f t="shared" ca="1" si="217"/>
        <v>V</v>
      </c>
      <c r="I193" s="72">
        <f t="shared" ca="1" si="218"/>
        <v>10</v>
      </c>
      <c r="J193" s="72">
        <f t="shared" ca="1" si="219"/>
        <v>13851</v>
      </c>
      <c r="K193" s="72">
        <f t="shared" ca="1" si="220"/>
        <v>63913</v>
      </c>
      <c r="L193" s="72">
        <f t="shared" ca="1" si="221"/>
        <v>188.80604746885038</v>
      </c>
      <c r="M193" s="72">
        <f ca="1">VLOOKUP(G193,Coef!$C$2:$F$25,4)</f>
        <v>7</v>
      </c>
      <c r="N193" s="31">
        <f ca="1">VLOOKUP(F193,Coef!$C$4:$D$23,2)</f>
        <v>17</v>
      </c>
      <c r="O193" s="31">
        <f ca="1">MOD(VLOOKUP(H193,Coef!$C$2:$G$21,5)+MOD(E193+1,2)*15,20)</f>
        <v>15</v>
      </c>
      <c r="P193" s="31">
        <f ca="1">VLOOKUP(N193,Coef!$A$27:$B$46,2)</f>
        <v>5.34</v>
      </c>
      <c r="Q193" s="31">
        <f ca="1">VLOOKUP(N193,Coef!$A$27:$C$46,3)+O193/10-0.1</f>
        <v>5.4</v>
      </c>
      <c r="R193" s="31">
        <f ca="1">IF(Q193+0.1&lt;P193,Q193+2,Q193)</f>
        <v>5.4</v>
      </c>
      <c r="S193" s="72">
        <f ca="1">M193*100000+J193</f>
        <v>713851</v>
      </c>
      <c r="T193" s="72">
        <f ca="1">R193*1000000+K193</f>
        <v>5463913</v>
      </c>
      <c r="U193" s="72">
        <f ca="1">IF(N193&lt;11,T193-10000000,T193)</f>
        <v>5463913</v>
      </c>
      <c r="V193" s="72">
        <f ca="1">U193/(6366197.724*0.9996)</f>
        <v>0.85861289214584091</v>
      </c>
      <c r="W193" s="72">
        <f ca="1">(Coef!$J$9/(1+Coef!$J$8*(COS(V193))^2)^0.5)*Coef!$J$6</f>
        <v>6387848.0260621151</v>
      </c>
      <c r="X193" s="72">
        <f ca="1">6*E193-183</f>
        <v>9</v>
      </c>
      <c r="Y193" s="72">
        <f ca="1">(S193-500000)/W193</f>
        <v>3.3477784557099377E-2</v>
      </c>
      <c r="Z193" s="72">
        <f ca="1">SIN(2*V193)</f>
        <v>0.9892983492032088</v>
      </c>
      <c r="AA193" s="72">
        <f ca="1">Z193*(COS(V193))^2</f>
        <v>0.42247652696242671</v>
      </c>
      <c r="AB193" s="72">
        <f ca="1">V193+(Z193/2)</f>
        <v>1.3532620667474453</v>
      </c>
      <c r="AC193" s="72">
        <f ca="1">(3*AB193+AA193)/4</f>
        <v>1.1205656818011906</v>
      </c>
      <c r="AD193" s="72">
        <f ca="1">(5*AC193+AA193*(COS(V193))^2)/3</f>
        <v>1.9277485288237208</v>
      </c>
      <c r="AE193" s="72">
        <f ca="1">Coef!$J$6*Coef!$J$9*(V193-(Coef!$J$10*AB193)+(Coef!$J$11*AC193)-(Coef!$J$12*AD193))</f>
        <v>5449121.6823934363</v>
      </c>
      <c r="AF193" s="72">
        <f ca="1">(U193-AE193)/W193</f>
        <v>2.3155399981677413E-3</v>
      </c>
      <c r="AG193" s="72">
        <f ca="1">((Coef!$J$8*Y193^2)/2)*(COS(V193))^2</f>
        <v>1.612821084397648E-6</v>
      </c>
      <c r="AH193" s="72">
        <f ca="1">Y193*(1-(AG193/3))</f>
        <v>3.347776655920711E-2</v>
      </c>
      <c r="AI193" s="72">
        <f ca="1">AF193*(1-AG193)+V193</f>
        <v>0.86092842840945694</v>
      </c>
      <c r="AJ193" s="72">
        <f ca="1">(EXP(AH193)-EXP(-AH193))/2</f>
        <v>3.3484020338018339E-2</v>
      </c>
      <c r="AK193" s="72">
        <f ca="1">ATAN(AJ193/COS(AI193))</f>
        <v>5.1331719652974173E-2</v>
      </c>
      <c r="AL193" s="72">
        <f ca="1">ATAN(COS(AK193)*TAN(AI193))</f>
        <v>0.86027684308332686</v>
      </c>
      <c r="AM193" s="72">
        <f ca="1">V193+(1+Coef!$J$8*(COS(V193))^2-(3/2)*Coef!$J$8*SIN(V193)*COS(V193)*(AL193-V193))*(AL193-V193)</f>
        <v>0.86028161822107507</v>
      </c>
      <c r="AN193" s="34" t="str">
        <f t="shared" ca="1" si="173"/>
        <v>32 713851 5463913 N</v>
      </c>
      <c r="AO193" s="33">
        <f t="shared" ca="1" si="174"/>
        <v>49.29050591675238</v>
      </c>
      <c r="AP193" s="33">
        <f t="shared" ca="1" si="175"/>
        <v>11.941090891264162</v>
      </c>
      <c r="AQ193" s="72">
        <v>285</v>
      </c>
      <c r="AR193" s="72">
        <v>810000</v>
      </c>
      <c r="AS193" s="72">
        <f t="shared" ca="1" si="222"/>
        <v>0.86028161822107496</v>
      </c>
      <c r="AT193" s="72">
        <f t="shared" ca="1" si="222"/>
        <v>0.20841135233246383</v>
      </c>
      <c r="AU193" s="72">
        <f t="shared" si="222"/>
        <v>4.9741883681838397</v>
      </c>
      <c r="AV193" s="72">
        <f t="array" aca="1" ref="AV193" ca="1">ATAN((1-f)*TAN(AS193))</f>
        <v>0.85862078062267344</v>
      </c>
      <c r="AW193" s="72">
        <f t="shared" ca="1" si="176"/>
        <v>1.3509640772449141</v>
      </c>
      <c r="AX193" s="72">
        <f t="shared" ca="1" si="177"/>
        <v>-0.63121521657468704</v>
      </c>
      <c r="AY193" s="72">
        <f t="shared" ca="1" si="223"/>
        <v>4.0542611980417817E-3</v>
      </c>
      <c r="AZ193" s="72">
        <f t="shared" ca="1" si="178"/>
        <v>1.0115158617994722E-3</v>
      </c>
      <c r="BA193" s="72">
        <f t="shared" ca="1" si="179"/>
        <v>1.0010127961122166</v>
      </c>
      <c r="BB193" s="72">
        <f t="shared" ca="1" si="180"/>
        <v>1.011515473694363E-3</v>
      </c>
      <c r="BC193" s="72">
        <f t="shared" ca="1" si="224"/>
        <v>0.12729463492819412</v>
      </c>
      <c r="BD193" s="75">
        <f t="shared" ca="1" si="181"/>
        <v>2.8292227894180222</v>
      </c>
      <c r="BE193" s="75">
        <f t="shared" ca="1" si="182"/>
        <v>-1.2229238945658878E-4</v>
      </c>
      <c r="BF193" s="75">
        <f t="shared" ca="1" si="225"/>
        <v>0.12717234253873752</v>
      </c>
      <c r="BG193" s="75">
        <f t="shared" ca="1" si="183"/>
        <v>2.8291004970285658</v>
      </c>
      <c r="BH193" s="75">
        <f t="shared" ca="1" si="184"/>
        <v>-1.2217071378177983E-4</v>
      </c>
      <c r="BI193" s="75">
        <f t="shared" ca="1" si="226"/>
        <v>0.12717246421441233</v>
      </c>
      <c r="BJ193" s="75">
        <f t="shared" ca="1" si="185"/>
        <v>2.8291006187042407</v>
      </c>
      <c r="BK193" s="75">
        <f t="shared" ca="1" si="186"/>
        <v>-1.221708348410816E-4</v>
      </c>
      <c r="BL193" s="75">
        <f t="shared" ca="1" si="227"/>
        <v>0.12717246409335303</v>
      </c>
      <c r="BM193" s="72">
        <f t="array" aca="1" ref="BM193" ca="1">ATAN2((1-f)*SQRT(AX193^2+(SIN(AV193)*SIN(BL193)-COS(AV193)*COS(BL193)*COS(AU193))^2),SIN(AV193)*COS(BL193)+COS(AV193)*SIN(BL193)*COS(AU193))</f>
        <v>0.88407026143896816</v>
      </c>
      <c r="BN193" s="72">
        <f t="shared" ca="1" si="187"/>
        <v>-0.1940566190372118</v>
      </c>
      <c r="BO193" s="72">
        <f t="array" aca="1" ref="BO193" ca="1">f/16*(1-AX193^2)*(4+f*(4-3*(1-AX193^2)))</f>
        <v>5.0516320276326949E-4</v>
      </c>
      <c r="BP193" s="72">
        <f t="array" aca="1" ref="BP193" ca="1">BN193-(1-BO193)*f*AX193*(BL193+BO193*SIN(BL193)*(COS(BJ193)+BO193*COS(BL193)*(-1+2*COS(BJ193)^2)))</f>
        <v>-0.19378774308160623</v>
      </c>
      <c r="BQ193" s="72">
        <f t="shared" ca="1" si="188"/>
        <v>1.4623609250857594E-2</v>
      </c>
      <c r="BR193" s="13">
        <f t="shared" ca="1" si="189"/>
        <v>50.653494773480162</v>
      </c>
      <c r="BS193" s="13">
        <f t="shared" ca="1" si="190"/>
        <v>0.83787109132260773</v>
      </c>
      <c r="BT193" s="15">
        <f t="shared" ca="1" si="191"/>
        <v>31</v>
      </c>
      <c r="BU193" s="15">
        <f t="shared" ca="1" si="192"/>
        <v>3</v>
      </c>
      <c r="BV193" s="15">
        <f t="shared" ca="1" si="228"/>
        <v>0.88407026143896816</v>
      </c>
      <c r="BW193" s="15">
        <f t="shared" ca="1" si="228"/>
        <v>1.4623609250857594E-2</v>
      </c>
      <c r="BX193" s="15">
        <f t="shared" ca="1" si="193"/>
        <v>5.2359877559829883E-2</v>
      </c>
      <c r="BY193" s="15">
        <f t="shared" ca="1" si="194"/>
        <v>0.63400876627917746</v>
      </c>
      <c r="BZ193" s="16">
        <f t="shared" ca="1" si="195"/>
        <v>2.7090560981060242E-3</v>
      </c>
      <c r="CA193" s="15">
        <f t="shared" ca="1" si="196"/>
        <v>6390942.7697149348</v>
      </c>
      <c r="CB193" s="15">
        <f t="shared" ca="1" si="197"/>
        <v>1.2197400102086036</v>
      </c>
      <c r="CC193" s="15">
        <f t="shared" ca="1" si="198"/>
        <v>1.4877656925036844</v>
      </c>
      <c r="CD193" s="17">
        <f t="shared" ca="1" si="199"/>
        <v>0</v>
      </c>
      <c r="CE193" s="15">
        <f t="shared" ca="1" si="200"/>
        <v>-3.7736268308972289E-2</v>
      </c>
      <c r="CF193" s="16">
        <f t="shared" ca="1" si="201"/>
        <v>-0.48505663640557839</v>
      </c>
      <c r="CG193" s="15">
        <f t="shared" ca="1" si="202"/>
        <v>3.5366451683190405</v>
      </c>
      <c r="CH193" s="15">
        <f t="shared" ca="1" si="203"/>
        <v>-19.294643362035721</v>
      </c>
      <c r="CI193" s="15">
        <f t="shared" ca="1" si="204"/>
        <v>-23.675563701138017</v>
      </c>
      <c r="CJ193" s="15">
        <f t="shared" ca="1" si="205"/>
        <v>-258.72588756813099</v>
      </c>
      <c r="CK193" s="15">
        <f t="shared" ca="1" si="206"/>
        <v>-2044.8305711299161</v>
      </c>
      <c r="CL193" s="15">
        <f t="shared" ca="1" si="207"/>
        <v>-152897.02034065922</v>
      </c>
      <c r="CM193" s="15">
        <f t="shared" ca="1" si="208"/>
        <v>5615770.1964891683</v>
      </c>
      <c r="CN193" s="15">
        <f t="shared" ca="1" si="209"/>
        <v>347164.13846747705</v>
      </c>
      <c r="CO193" s="15">
        <f t="shared" ca="1" si="210"/>
        <v>5613523.8884105729</v>
      </c>
      <c r="CP193" s="15" t="str">
        <f ca="1">VLOOKUP(_xlfn.FLOOR.MATH(BR193/8+11),Coef!$B$4:$C$23,2)</f>
        <v>U</v>
      </c>
      <c r="CQ193" s="15">
        <f ca="1">_xlfn.FLOOR.MATH(CN193/100000)</f>
        <v>3</v>
      </c>
      <c r="CR193" s="15" t="str">
        <f ca="1">VLOOKUP(MOD(BT193-1,3)*8+CQ193,Coef!$A$2:$C$25,3)</f>
        <v>C</v>
      </c>
      <c r="CS193" s="15">
        <f ca="1">(MOD(_xlfn.FLOOR.MATH(CO193/100000),20))</f>
        <v>16</v>
      </c>
      <c r="CT193" s="15" t="str">
        <f ca="1">VLOOKUP(MOD(MOD(BT193+1,2)*5+CS193,20)+1,Coef!$A$2:$C$21,3)</f>
        <v>S</v>
      </c>
      <c r="CU193" s="15"/>
      <c r="CV193" s="15" t="str">
        <f t="shared" ca="1" si="229"/>
        <v>47164</v>
      </c>
      <c r="CW193" s="15" t="str">
        <f t="shared" ca="1" si="229"/>
        <v>13523</v>
      </c>
      <c r="CX193" s="18" t="str">
        <f t="shared" ca="1" si="211"/>
        <v>347164 mE 5613523 mN 31 N</v>
      </c>
      <c r="CY193" s="15" t="str">
        <f t="shared" ca="1" si="212"/>
        <v>31UCS4716413523</v>
      </c>
    </row>
    <row r="194" spans="2:103">
      <c r="B194" s="38" t="s">
        <v>1085</v>
      </c>
      <c r="C194" s="72" t="str">
        <f t="shared" si="213"/>
        <v>32UQV1387463647</v>
      </c>
      <c r="D194" s="72">
        <f t="array" aca="1" ref="D194" ca="1">MATCH(TRUE,ISERROR(VALUE(MID(C194,ROW(INDIRECT("1:"&amp;LEN(C194))),1))),0)</f>
        <v>3</v>
      </c>
      <c r="E194" s="72">
        <f t="shared" ca="1" si="214"/>
        <v>32</v>
      </c>
      <c r="F194" s="72" t="str">
        <f t="shared" ca="1" si="215"/>
        <v>U</v>
      </c>
      <c r="G194" s="72" t="str">
        <f t="shared" ca="1" si="216"/>
        <v>Q</v>
      </c>
      <c r="H194" s="72" t="str">
        <f t="shared" ca="1" si="217"/>
        <v>V</v>
      </c>
      <c r="I194" s="72">
        <f t="shared" ca="1" si="218"/>
        <v>10</v>
      </c>
      <c r="J194" s="72">
        <f t="shared" ca="1" si="219"/>
        <v>13874</v>
      </c>
      <c r="K194" s="72">
        <f t="shared" ca="1" si="220"/>
        <v>63647</v>
      </c>
      <c r="L194" s="72">
        <f t="shared" ca="1" si="221"/>
        <v>188.80604746885038</v>
      </c>
      <c r="M194" s="72">
        <f ca="1">VLOOKUP(G194,Coef!$C$2:$F$25,4)</f>
        <v>7</v>
      </c>
      <c r="N194" s="31">
        <f ca="1">VLOOKUP(F194,Coef!$C$4:$D$23,2)</f>
        <v>17</v>
      </c>
      <c r="O194" s="31">
        <f ca="1">MOD(VLOOKUP(H194,Coef!$C$2:$G$21,5)+MOD(E194+1,2)*15,20)</f>
        <v>15</v>
      </c>
      <c r="P194" s="31">
        <f ca="1">VLOOKUP(N194,Coef!$A$27:$B$46,2)</f>
        <v>5.34</v>
      </c>
      <c r="Q194" s="31">
        <f ca="1">VLOOKUP(N194,Coef!$A$27:$C$46,3)+O194/10-0.1</f>
        <v>5.4</v>
      </c>
      <c r="R194" s="31">
        <f ca="1">IF(Q194+0.1&lt;P194,Q194+2,Q194)</f>
        <v>5.4</v>
      </c>
      <c r="S194" s="72">
        <f ca="1">M194*100000+J194</f>
        <v>713874</v>
      </c>
      <c r="T194" s="72">
        <f ca="1">R194*1000000+K194</f>
        <v>5463647</v>
      </c>
      <c r="U194" s="72">
        <f ca="1">IF(N194&lt;11,T194-10000000,T194)</f>
        <v>5463647</v>
      </c>
      <c r="V194" s="72">
        <f ca="1">U194/(6366197.724*0.9996)</f>
        <v>0.85857109224358941</v>
      </c>
      <c r="W194" s="72">
        <f ca="1">(Coef!$J$9/(1+Coef!$J$8*(COS(V194))^2)^0.5)*Coef!$J$6</f>
        <v>6387847.138478972</v>
      </c>
      <c r="X194" s="72">
        <f ca="1">6*E194-183</f>
        <v>9</v>
      </c>
      <c r="Y194" s="72">
        <f ca="1">(S194-500000)/W194</f>
        <v>3.3481389795893914E-2</v>
      </c>
      <c r="Z194" s="72">
        <f ca="1">SIN(2*V194)</f>
        <v>0.98931054352091996</v>
      </c>
      <c r="AA194" s="72">
        <f ca="1">Z194*(COS(V194))^2</f>
        <v>0.42252264529463224</v>
      </c>
      <c r="AB194" s="72">
        <f ca="1">V194+(Z194/2)</f>
        <v>1.3532263640040494</v>
      </c>
      <c r="AC194" s="72">
        <f ca="1">(3*AB194+AA194)/4</f>
        <v>1.1205504343266952</v>
      </c>
      <c r="AD194" s="72">
        <f ca="1">(5*AC194+AA194*(COS(V194))^2)/3</f>
        <v>1.9277355054279504</v>
      </c>
      <c r="AE194" s="72">
        <f ca="1">Coef!$J$6*Coef!$J$9*(V194-(Coef!$J$10*AB194)+(Coef!$J$11*AC194)-(Coef!$J$12*AD194))</f>
        <v>5448855.4373005573</v>
      </c>
      <c r="AF194" s="72">
        <f ca="1">(U194-AE194)/W194</f>
        <v>2.3155786885289791E-3</v>
      </c>
      <c r="AG194" s="72">
        <f ca="1">((Coef!$J$8*Y194^2)/2)*(COS(V194))^2</f>
        <v>1.6133246843609905E-6</v>
      </c>
      <c r="AH194" s="72">
        <f ca="1">Y194*(1-(AG194/3))</f>
        <v>3.348137179044304E-2</v>
      </c>
      <c r="AI194" s="72">
        <f ca="1">AF194*(1-AG194)+V194</f>
        <v>0.86088666719633811</v>
      </c>
      <c r="AJ194" s="72">
        <f ca="1">(EXP(AH194)-EXP(-AH194))/2</f>
        <v>3.3487627589961599E-2</v>
      </c>
      <c r="AK194" s="72">
        <f ca="1">ATAN(AJ194/COS(AI194))</f>
        <v>5.1334749536551885E-2</v>
      </c>
      <c r="AL194" s="72">
        <f ca="1">ATAN(COS(AK194)*TAN(AI194))</f>
        <v>0.86023499665879444</v>
      </c>
      <c r="AM194" s="72">
        <f ca="1">V194+(1+Coef!$J$8*(COS(V194))^2-(3/2)*Coef!$J$8*SIN(V194)*COS(V194)*(AL194-V194))*(AL194-V194)</f>
        <v>0.86023977212697689</v>
      </c>
      <c r="AN194" s="34" t="str">
        <f t="shared" ref="AN194:AN257" ca="1" si="230">E194&amp;" "&amp;RIGHT(S194+1000000,6)&amp;" "&amp;RIGHT(T194+10000000,7)&amp;" "&amp;IF(AO194&lt;0,"S","N")</f>
        <v>32 713874 5463647 N</v>
      </c>
      <c r="AO194" s="33">
        <f t="shared" ref="AO194:AO257" ca="1" si="231">AM194/PI()*180</f>
        <v>49.288108312171445</v>
      </c>
      <c r="AP194" s="33">
        <f t="shared" ref="AP194:AP257" ca="1" si="232">AK194/PI()*180+X194</f>
        <v>11.941264490805581</v>
      </c>
      <c r="AQ194" s="72">
        <v>285</v>
      </c>
      <c r="AR194" s="72">
        <v>810000</v>
      </c>
      <c r="AS194" s="72">
        <f t="shared" ca="1" si="222"/>
        <v>0.86023977212697689</v>
      </c>
      <c r="AT194" s="72">
        <f t="shared" ca="1" si="222"/>
        <v>0.20841438221604153</v>
      </c>
      <c r="AU194" s="72">
        <f t="shared" si="222"/>
        <v>4.9741883681838397</v>
      </c>
      <c r="AV194" s="72">
        <f t="array" aca="1" ref="AV194" ca="1">ATAN((1-f)*TAN(AS194))</f>
        <v>0.85857891379076356</v>
      </c>
      <c r="AW194" s="72">
        <f t="shared" ref="AW194:AW257" ca="1" si="233">ATAN2(COS(AU194),TAN(AV194))</f>
        <v>1.3509460638312678</v>
      </c>
      <c r="AX194" s="72">
        <f t="shared" ref="AX194:AX257" ca="1" si="234">COS(AV194)*SIN(AU194)</f>
        <v>-0.63124582694788478</v>
      </c>
      <c r="AY194" s="72">
        <f t="shared" ca="1" si="223"/>
        <v>4.0540007542090081E-3</v>
      </c>
      <c r="AZ194" s="72">
        <f t="shared" ca="1" si="178"/>
        <v>1.0114510138101204E-3</v>
      </c>
      <c r="BA194" s="72">
        <f t="shared" ca="1" si="179"/>
        <v>1.0010127310999963</v>
      </c>
      <c r="BB194" s="72">
        <f t="shared" ca="1" si="180"/>
        <v>1.0114506257796504E-3</v>
      </c>
      <c r="BC194" s="72">
        <f t="shared" ca="1" si="224"/>
        <v>0.12729464319552838</v>
      </c>
      <c r="BD194" s="75">
        <f t="shared" ca="1" si="181"/>
        <v>2.829186770858064</v>
      </c>
      <c r="BE194" s="75">
        <f t="shared" ca="1" si="182"/>
        <v>-1.2228312912516983E-4</v>
      </c>
      <c r="BF194" s="75">
        <f t="shared" ca="1" si="225"/>
        <v>0.1271723600664032</v>
      </c>
      <c r="BG194" s="75">
        <f t="shared" ca="1" si="183"/>
        <v>2.8290644877289388</v>
      </c>
      <c r="BH194" s="75">
        <f t="shared" ca="1" si="184"/>
        <v>-1.2216147129018803E-4</v>
      </c>
      <c r="BI194" s="75">
        <f t="shared" ca="1" si="226"/>
        <v>0.1271724817242382</v>
      </c>
      <c r="BJ194" s="75">
        <f t="shared" ca="1" si="185"/>
        <v>2.8290646093867737</v>
      </c>
      <c r="BK194" s="75">
        <f t="shared" ca="1" si="186"/>
        <v>-1.2216159232315816E-4</v>
      </c>
      <c r="BL194" s="75">
        <f t="shared" ca="1" si="227"/>
        <v>0.12717248160320524</v>
      </c>
      <c r="BM194" s="72">
        <f t="array" aca="1" ref="BM194" ca="1">ATAN2((1-f)*SQRT(AX194^2+(SIN(AV194)*SIN(BL194)-COS(AV194)*COS(BL194)*COS(AU194))^2),SIN(AV194)*COS(BL194)+COS(AV194)*SIN(BL194)*COS(AU194))</f>
        <v>0.88402920919730021</v>
      </c>
      <c r="BN194" s="72">
        <f t="shared" ca="1" si="187"/>
        <v>-0.19404683235412606</v>
      </c>
      <c r="BO194" s="72">
        <f t="array" aca="1" ref="BO194" ca="1">f/16*(1-AX194^2)*(4+f*(4-3*(1-AX194^2)))</f>
        <v>5.0513080031287468E-4</v>
      </c>
      <c r="BP194" s="72">
        <f t="array" aca="1" ref="BP194" ca="1">BN194-(1-BO194)*f*AX194*(BL194+BO194*SIN(BL194)*(COS(BJ194)+BO194*COS(BL194)*(-1+2*COS(BJ194)^2)))</f>
        <v>-0.19377794330405296</v>
      </c>
      <c r="BQ194" s="72">
        <f t="shared" ca="1" si="188"/>
        <v>1.463643891198857E-2</v>
      </c>
      <c r="BR194" s="13">
        <f t="shared" ca="1" si="189"/>
        <v>50.651142653293043</v>
      </c>
      <c r="BS194" s="13">
        <f t="shared" ca="1" si="190"/>
        <v>0.83860617675799565</v>
      </c>
      <c r="BT194" s="15">
        <f t="shared" ca="1" si="191"/>
        <v>31</v>
      </c>
      <c r="BU194" s="15">
        <f t="shared" ca="1" si="192"/>
        <v>3</v>
      </c>
      <c r="BV194" s="15">
        <f t="shared" ca="1" si="228"/>
        <v>0.88402920919730021</v>
      </c>
      <c r="BW194" s="15">
        <f t="shared" ca="1" si="228"/>
        <v>1.4636438911988571E-2</v>
      </c>
      <c r="BX194" s="15">
        <f t="shared" ca="1" si="193"/>
        <v>5.2359877559829883E-2</v>
      </c>
      <c r="BY194" s="15">
        <f t="shared" ca="1" si="194"/>
        <v>0.63404051250497917</v>
      </c>
      <c r="BZ194" s="16">
        <f t="shared" ca="1" si="195"/>
        <v>2.7093274017987723E-3</v>
      </c>
      <c r="CA194" s="15">
        <f t="shared" ca="1" si="196"/>
        <v>6390941.9051141758</v>
      </c>
      <c r="CB194" s="15">
        <f t="shared" ca="1" si="197"/>
        <v>1.2196378869637479</v>
      </c>
      <c r="CC194" s="15">
        <f t="shared" ca="1" si="198"/>
        <v>1.4875165753173958</v>
      </c>
      <c r="CD194" s="17">
        <f t="shared" ca="1" si="199"/>
        <v>0</v>
      </c>
      <c r="CE194" s="15">
        <f t="shared" ca="1" si="200"/>
        <v>-3.7723438647841313E-2</v>
      </c>
      <c r="CF194" s="16">
        <f t="shared" ca="1" si="201"/>
        <v>-0.48480724791559704</v>
      </c>
      <c r="CG194" s="15">
        <f t="shared" ca="1" si="202"/>
        <v>3.5368967331186734</v>
      </c>
      <c r="CH194" s="15">
        <f t="shared" ca="1" si="203"/>
        <v>-19.290912383991987</v>
      </c>
      <c r="CI194" s="15">
        <f t="shared" ca="1" si="204"/>
        <v>-23.6616933160646</v>
      </c>
      <c r="CJ194" s="15">
        <f t="shared" ca="1" si="205"/>
        <v>-258.73758020649763</v>
      </c>
      <c r="CK194" s="15">
        <f t="shared" ca="1" si="206"/>
        <v>-2044.4563819306693</v>
      </c>
      <c r="CL194" s="15">
        <f t="shared" ca="1" si="207"/>
        <v>-152852.6784270053</v>
      </c>
      <c r="CM194" s="15">
        <f t="shared" ca="1" si="208"/>
        <v>5615507.0619193586</v>
      </c>
      <c r="CN194" s="15">
        <f t="shared" ca="1" si="209"/>
        <v>347208.4626443655</v>
      </c>
      <c r="CO194" s="15">
        <f t="shared" ca="1" si="210"/>
        <v>5613260.8590945909</v>
      </c>
      <c r="CP194" s="15" t="str">
        <f ca="1">VLOOKUP(_xlfn.FLOOR.MATH(BR194/8+11),Coef!$B$4:$C$23,2)</f>
        <v>U</v>
      </c>
      <c r="CQ194" s="15">
        <f ca="1">_xlfn.FLOOR.MATH(CN194/100000)</f>
        <v>3</v>
      </c>
      <c r="CR194" s="15" t="str">
        <f ca="1">VLOOKUP(MOD(BT194-1,3)*8+CQ194,Coef!$A$2:$C$25,3)</f>
        <v>C</v>
      </c>
      <c r="CS194" s="15">
        <f ca="1">(MOD(_xlfn.FLOOR.MATH(CO194/100000),20))</f>
        <v>16</v>
      </c>
      <c r="CT194" s="15" t="str">
        <f ca="1">VLOOKUP(MOD(MOD(BT194+1,2)*5+CS194,20)+1,Coef!$A$2:$C$21,3)</f>
        <v>S</v>
      </c>
      <c r="CU194" s="15"/>
      <c r="CV194" s="15" t="str">
        <f t="shared" ca="1" si="229"/>
        <v>47208</v>
      </c>
      <c r="CW194" s="15" t="str">
        <f t="shared" ca="1" si="229"/>
        <v>13260</v>
      </c>
      <c r="CX194" s="18" t="str">
        <f t="shared" ca="1" si="211"/>
        <v>347208 mE 5613260 mN 31 N</v>
      </c>
      <c r="CY194" s="15" t="str">
        <f t="shared" ca="1" si="212"/>
        <v>31UCS4720813260</v>
      </c>
    </row>
    <row r="195" spans="2:103">
      <c r="B195" s="38" t="s">
        <v>1086</v>
      </c>
      <c r="C195" s="72" t="str">
        <f t="shared" si="213"/>
        <v>32UQV1398763307</v>
      </c>
      <c r="D195" s="72">
        <f t="array" aca="1" ref="D195" ca="1">MATCH(TRUE,ISERROR(VALUE(MID(C195,ROW(INDIRECT("1:"&amp;LEN(C195))),1))),0)</f>
        <v>3</v>
      </c>
      <c r="E195" s="72">
        <f t="shared" ca="1" si="214"/>
        <v>32</v>
      </c>
      <c r="F195" s="72" t="str">
        <f t="shared" ca="1" si="215"/>
        <v>U</v>
      </c>
      <c r="G195" s="72" t="str">
        <f t="shared" ca="1" si="216"/>
        <v>Q</v>
      </c>
      <c r="H195" s="72" t="str">
        <f t="shared" ca="1" si="217"/>
        <v>V</v>
      </c>
      <c r="I195" s="72">
        <f t="shared" ca="1" si="218"/>
        <v>10</v>
      </c>
      <c r="J195" s="72">
        <f t="shared" ca="1" si="219"/>
        <v>13987</v>
      </c>
      <c r="K195" s="72">
        <f t="shared" ca="1" si="220"/>
        <v>63307</v>
      </c>
      <c r="L195" s="72">
        <f t="shared" ca="1" si="221"/>
        <v>188.80604746885038</v>
      </c>
      <c r="M195" s="72">
        <f ca="1">VLOOKUP(G195,Coef!$C$2:$F$25,4)</f>
        <v>7</v>
      </c>
      <c r="N195" s="31">
        <f ca="1">VLOOKUP(F195,Coef!$C$4:$D$23,2)</f>
        <v>17</v>
      </c>
      <c r="O195" s="31">
        <f ca="1">MOD(VLOOKUP(H195,Coef!$C$2:$G$21,5)+MOD(E195+1,2)*15,20)</f>
        <v>15</v>
      </c>
      <c r="P195" s="31">
        <f ca="1">VLOOKUP(N195,Coef!$A$27:$B$46,2)</f>
        <v>5.34</v>
      </c>
      <c r="Q195" s="31">
        <f ca="1">VLOOKUP(N195,Coef!$A$27:$C$46,3)+O195/10-0.1</f>
        <v>5.4</v>
      </c>
      <c r="R195" s="31">
        <f ca="1">IF(Q195+0.1&lt;P195,Q195+2,Q195)</f>
        <v>5.4</v>
      </c>
      <c r="S195" s="72">
        <f ca="1">M195*100000+J195</f>
        <v>713987</v>
      </c>
      <c r="T195" s="72">
        <f ca="1">R195*1000000+K195</f>
        <v>5463307</v>
      </c>
      <c r="U195" s="72">
        <f ca="1">IF(N195&lt;11,T195-10000000,T195)</f>
        <v>5463307</v>
      </c>
      <c r="V195" s="72">
        <f ca="1">U195/(6366197.724*0.9996)</f>
        <v>0.85851766379710248</v>
      </c>
      <c r="W195" s="72">
        <f ca="1">(Coef!$J$9/(1+Coef!$J$8*(COS(V195))^2)^0.5)*Coef!$J$6</f>
        <v>6387846.0039588166</v>
      </c>
      <c r="X195" s="72">
        <f ca="1">6*E195-183</f>
        <v>9</v>
      </c>
      <c r="Y195" s="72">
        <f ca="1">(S195-500000)/W195</f>
        <v>3.3499085586500249E-2</v>
      </c>
      <c r="Z195" s="72">
        <f ca="1">SIN(2*V195)</f>
        <v>0.98932612017576327</v>
      </c>
      <c r="AA195" s="72">
        <f ca="1">Z195*(COS(V195))^2</f>
        <v>0.42258159144116253</v>
      </c>
      <c r="AB195" s="72">
        <f ca="1">V195+(Z195/2)</f>
        <v>1.353180723884984</v>
      </c>
      <c r="AC195" s="72">
        <f ca="1">(3*AB195+AA195)/4</f>
        <v>1.1205309407740287</v>
      </c>
      <c r="AD195" s="72">
        <f ca="1">(5*AC195+AA195*(COS(V195))^2)/3</f>
        <v>1.9277188534733181</v>
      </c>
      <c r="AE195" s="72">
        <f ca="1">Coef!$J$6*Coef!$J$9*(V195-(Coef!$J$10*AB195)+(Coef!$J$11*AC195)-(Coef!$J$12*AD195))</f>
        <v>5448515.1241855361</v>
      </c>
      <c r="AF195" s="72">
        <f ca="1">(U195-AE195)/W195</f>
        <v>2.3156281170987523E-3</v>
      </c>
      <c r="AG195" s="72">
        <f ca="1">((Coef!$J$8*Y195^2)/2)*(COS(V195))^2</f>
        <v>1.6152303848641347E-6</v>
      </c>
      <c r="AH195" s="72">
        <f ca="1">Y195*(1-(AG195/3))</f>
        <v>3.3499067550253281E-2</v>
      </c>
      <c r="AI195" s="72">
        <f ca="1">AF195*(1-AG195)+V195</f>
        <v>0.86083328817392835</v>
      </c>
      <c r="AJ195" s="72">
        <f ca="1">(EXP(AH195)-EXP(-AH195))/2</f>
        <v>3.3505333274435889E-2</v>
      </c>
      <c r="AK195" s="72">
        <f ca="1">ATAN(AJ195/COS(AI195))</f>
        <v>5.1358659299010796E-2</v>
      </c>
      <c r="AL195" s="72">
        <f ca="1">ATAN(COS(AK195)*TAN(AI195))</f>
        <v>0.86018099957658456</v>
      </c>
      <c r="AM195" s="72">
        <f ca="1">V195+(1+Coef!$J$8*(COS(V195))^2-(3/2)*Coef!$J$8*SIN(V195)*COS(V195)*(AL195-V195))*(AL195-V195)</f>
        <v>0.86018577400981078</v>
      </c>
      <c r="AN195" s="34" t="str">
        <f t="shared" ca="1" si="230"/>
        <v>32 713987 5463307 N</v>
      </c>
      <c r="AO195" s="33">
        <f t="shared" ca="1" si="231"/>
        <v>49.285014447956179</v>
      </c>
      <c r="AP195" s="33">
        <f t="shared" ca="1" si="232"/>
        <v>11.942634419283637</v>
      </c>
      <c r="AQ195" s="72">
        <v>285</v>
      </c>
      <c r="AR195" s="72">
        <v>810000</v>
      </c>
      <c r="AS195" s="72">
        <f t="shared" ca="1" si="222"/>
        <v>0.86018577400981089</v>
      </c>
      <c r="AT195" s="72">
        <f t="shared" ca="1" si="222"/>
        <v>0.20843829197850042</v>
      </c>
      <c r="AU195" s="72">
        <f t="shared" si="222"/>
        <v>4.9741883681838397</v>
      </c>
      <c r="AV195" s="72">
        <f t="array" aca="1" ref="AV195" ca="1">ATAN((1-f)*TAN(AS195))</f>
        <v>0.85852488893077039</v>
      </c>
      <c r="AW195" s="72">
        <f t="shared" ca="1" si="233"/>
        <v>1.3509228176550576</v>
      </c>
      <c r="AX195" s="72">
        <f t="shared" ca="1" si="234"/>
        <v>-0.63128532486531286</v>
      </c>
      <c r="AY195" s="72">
        <f t="shared" ca="1" si="223"/>
        <v>4.0536646733581524E-3</v>
      </c>
      <c r="AZ195" s="72">
        <f t="shared" ref="AZ195:AZ258" ca="1" si="235">(SQRT(1+AY195)-1)/(SQRT(1+AY195)+1)</f>
        <v>1.0113673329117034E-3</v>
      </c>
      <c r="BA195" s="72">
        <f t="shared" ref="BA195:BA258" ca="1" si="236">(1+0.25*AZ195^2)/(1-AZ195)</f>
        <v>1.0010126472071874</v>
      </c>
      <c r="BB195" s="72">
        <f t="shared" ref="BB195:BB258" ca="1" si="237">AZ195*(1-3/8*AZ195^2)</f>
        <v>1.0113669449775347E-3</v>
      </c>
      <c r="BC195" s="72">
        <f t="shared" ca="1" si="224"/>
        <v>0.12729465386383035</v>
      </c>
      <c r="BD195" s="75">
        <f t="shared" ref="BD195:BD258" ca="1" si="238">2*$AW195+BC195</f>
        <v>2.8291402891739454</v>
      </c>
      <c r="BE195" s="75">
        <f t="shared" ref="BE195:BE258" ca="1" si="239">$BB195*SIN(BC195)*(COS(BD195)+$BB195/4*(COS(BC195)*(-1+2*COS(BD195))-$BB195/6*COS(BD195)*(-3+4*SIN(BC195)^2)*(-3+4*COS(BD195)^2)))</f>
        <v>-1.2227117936919554E-4</v>
      </c>
      <c r="BF195" s="75">
        <f t="shared" ca="1" si="225"/>
        <v>0.12717238268446115</v>
      </c>
      <c r="BG195" s="75">
        <f t="shared" ref="BG195:BG258" ca="1" si="240">2*$AW195+BF195</f>
        <v>2.8290180179945765</v>
      </c>
      <c r="BH195" s="75">
        <f t="shared" ref="BH195:BH258" ca="1" si="241">$BB195*SIN(BF195)*(COS(BG195)+$BB195/4*(COS(BF195)*(-1+2*COS(BG195))-$BB195/6*COS(BG195)*(-3+4*SIN(BF195)^2)*(-3+4*COS(BG195)^2)))</f>
        <v>-1.2214954455329812E-4</v>
      </c>
      <c r="BI195" s="75">
        <f t="shared" ca="1" si="226"/>
        <v>0.12717250431927704</v>
      </c>
      <c r="BJ195" s="75">
        <f t="shared" ref="BJ195:BJ258" ca="1" si="242">2*$AW195+BI195</f>
        <v>2.8290181396293921</v>
      </c>
      <c r="BK195" s="75">
        <f t="shared" ref="BK195:BK258" ca="1" si="243">$BB195*SIN(BI195)*(COS(BJ195)+$BB195/4*(COS(BI195)*(-1+2*COS(BJ195))-$BB195/6*COS(BJ195)*(-3+4*SIN(BI195)^2)*(-3+4*COS(BJ195)^2)))</f>
        <v>-1.2214966555229464E-4</v>
      </c>
      <c r="BL195" s="75">
        <f t="shared" ca="1" si="227"/>
        <v>0.12717250419827805</v>
      </c>
      <c r="BM195" s="72">
        <f t="array" aca="1" ref="BM195" ca="1">ATAN2((1-f)*SQRT(AX195^2+(SIN(AV195)*SIN(BL195)-COS(AV195)*COS(BL195)*COS(AU195))^2),SIN(AV195)*COS(BL195)+COS(AV195)*SIN(BL195)*COS(AU195))</f>
        <v>0.88397623534989567</v>
      </c>
      <c r="BN195" s="72">
        <f t="shared" ref="BN195:BN258" ca="1" si="244">ATAN2(COS(AV195)*COS(BL195)-SIN(AV195)*SIN(BL195)*COS(AU195),SIN(BL195)*SIN(AU195))</f>
        <v>-0.19403420557650627</v>
      </c>
      <c r="BO195" s="72">
        <f t="array" aca="1" ref="BO195" ca="1">f/16*(1-AX195^2)*(4+f*(4-3*(1-AX195^2)))</f>
        <v>5.050889876678775E-4</v>
      </c>
      <c r="BP195" s="72">
        <f t="array" aca="1" ref="BP195" ca="1">BN195-(1-BO195)*f*AX195*(BL195+BO195*SIN(BL195)*(COS(BJ195)+BO195*COS(BL195)*(-1+2*COS(BJ195)^2)))</f>
        <v>-0.19376529963005076</v>
      </c>
      <c r="BQ195" s="72">
        <f t="shared" ref="BQ195:BQ258" ca="1" si="245">BP195+AT195</f>
        <v>1.4672992348449654E-2</v>
      </c>
      <c r="BR195" s="13">
        <f t="shared" ref="BR195:BR200" ca="1" si="246">BM195*180/PI()</f>
        <v>50.648107475412189</v>
      </c>
      <c r="BS195" s="13">
        <f t="shared" ref="BS195:BS200" ca="1" si="247">BQ195*180/PI()</f>
        <v>0.84070053439391534</v>
      </c>
      <c r="BT195" s="15">
        <f t="shared" ref="BT195:BT200" ca="1" si="248">1+_xlfn.FLOOR.MATH((BS195+180)/6)</f>
        <v>31</v>
      </c>
      <c r="BU195" s="15">
        <f t="shared" ref="BU195:BU200" ca="1" si="249">BT195*6-183</f>
        <v>3</v>
      </c>
      <c r="BV195" s="15">
        <f t="shared" ca="1" si="228"/>
        <v>0.88397623534989567</v>
      </c>
      <c r="BW195" s="15">
        <f t="shared" ca="1" si="228"/>
        <v>1.4672992348449654E-2</v>
      </c>
      <c r="BX195" s="15">
        <f t="shared" ref="BX195:BX200" ca="1" si="250">BU195*PI()/180</f>
        <v>5.2359877559829883E-2</v>
      </c>
      <c r="BY195" s="15">
        <f t="shared" ref="BY195:BY200" ca="1" si="251">COS(BV195)</f>
        <v>0.63408147628256994</v>
      </c>
      <c r="BZ195" s="16">
        <f t="shared" ref="BZ195:BZ200" ca="1" si="252">0.00673949681993606*BY195^2</f>
        <v>2.7096774988923425E-3</v>
      </c>
      <c r="CA195" s="15">
        <f t="shared" ref="CA195:CA200" ca="1" si="253">40680631590769/(6356752.314*SQRT(1+BZ195))</f>
        <v>6390940.7894121781</v>
      </c>
      <c r="CB195" s="15">
        <f t="shared" ref="CB195:CB200" ca="1" si="254">TAN(BV195)</f>
        <v>1.2195061221533283</v>
      </c>
      <c r="CC195" s="15">
        <f t="shared" ref="CC195:CC200" ca="1" si="255">CB195^2</f>
        <v>1.4871951819694484</v>
      </c>
      <c r="CD195" s="17">
        <f t="shared" ref="CD195:CD200" ca="1" si="256">CC195^3-CB195^6</f>
        <v>0</v>
      </c>
      <c r="CE195" s="15">
        <f t="shared" ref="CE195:CE200" ca="1" si="257">BW195-BX195</f>
        <v>-3.7686885211380229E-2</v>
      </c>
      <c r="CF195" s="16">
        <f t="shared" ref="CF195:CF200" ca="1" si="258">1-CC195+BZ195</f>
        <v>-0.48448550447055611</v>
      </c>
      <c r="CG195" s="15">
        <f t="shared" ref="CG195:CG200" ca="1" si="259">5-CC195+9*BZ195+4*BZ195^2</f>
        <v>3.5372212849291751</v>
      </c>
      <c r="CH195" s="15">
        <f t="shared" ref="CH195:CH200" ca="1" si="260">5-18*CC195+CC195^2+14*BZ195+58*CC195*BZ195</f>
        <v>-19.286098760571903</v>
      </c>
      <c r="CI195" s="15">
        <f t="shared" ref="CI195:CI200" ca="1" si="261">61-58*CC195+CC195^2+270*BZ195-330*CC195*BZ195</f>
        <v>-23.643798496198372</v>
      </c>
      <c r="CJ195" s="15">
        <f t="shared" ref="CJ195:CJ200" ca="1" si="262">61-479*CC195+179*CC195^2-CC195^3</f>
        <v>-258.75263321738794</v>
      </c>
      <c r="CK195" s="15">
        <f t="shared" ref="CK195:CK200" ca="1" si="263">1385-3111*CC195+543*CC195^2-CC195^3</f>
        <v>-2043.9735307855531</v>
      </c>
      <c r="CL195" s="15">
        <f t="shared" ref="CL195:CL200" ca="1" si="264">CA195*BY195*CE195+(CA195/6*BY195^3*CF195*CE195^3+(CA195/120*BY195^5*CH195*CE195^5))+(CA195/5040*BY195^7*CJ195*CE195^7)</f>
        <v>-152714.42318683281</v>
      </c>
      <c r="CM195" s="15">
        <f t="shared" ref="CM195:CM200" ca="1" si="265">6367449.14570093*(BV195-(0.00251882794504*SIN(2*BV195))+(0.00000264354112*SIN(4*BV195))-(0.00000000345262*SIN(6*BV195))+(0.000000000004892*SIN(8*BV195)))+(CB195/2*CA195*BY195^2*CE195^2)+(CB195/24*CA195*BY195^4*CG195*CE195^4)+(CB195/720*CA195*BY195^6*CI195*CE195^6)+(CB195/40320*CA195*BY195^8*CK195*CE195^8)</f>
        <v>5615165.1505953623</v>
      </c>
      <c r="CN195" s="15">
        <f t="shared" ref="CN195:CN200" ca="1" si="266">CL195*0.9996+500000</f>
        <v>347346.66258244193</v>
      </c>
      <c r="CO195" s="15">
        <f t="shared" ref="CO195:CO200" ca="1" si="267">IF(CM195*0.9996&lt;0,CM195*0.9996+10000000,CM195*0.9996)</f>
        <v>5612919.0845351247</v>
      </c>
      <c r="CP195" s="15" t="str">
        <f ca="1">VLOOKUP(_xlfn.FLOOR.MATH(BR195/8+11),Coef!$B$4:$C$23,2)</f>
        <v>U</v>
      </c>
      <c r="CQ195" s="15">
        <f ca="1">_xlfn.FLOOR.MATH(CN195/100000)</f>
        <v>3</v>
      </c>
      <c r="CR195" s="15" t="str">
        <f ca="1">VLOOKUP(MOD(BT195-1,3)*8+CQ195,Coef!$A$2:$C$25,3)</f>
        <v>C</v>
      </c>
      <c r="CS195" s="15">
        <f ca="1">(MOD(_xlfn.FLOOR.MATH(CO195/100000),20))</f>
        <v>16</v>
      </c>
      <c r="CT195" s="15" t="str">
        <f ca="1">VLOOKUP(MOD(MOD(BT195+1,2)*5+CS195,20)+1,Coef!$A$2:$C$21,3)</f>
        <v>S</v>
      </c>
      <c r="CU195" s="15"/>
      <c r="CV195" s="15" t="str">
        <f t="shared" ca="1" si="229"/>
        <v>47346</v>
      </c>
      <c r="CW195" s="15" t="str">
        <f t="shared" ca="1" si="229"/>
        <v>12919</v>
      </c>
      <c r="CX195" s="18" t="str">
        <f t="shared" ref="CX195:CX200" ca="1" si="268">_xlfn.FLOOR.MATH(CN195)&amp;" mE "&amp;_xlfn.FLOOR.MATH(CO195)&amp;" mN "&amp;BT195&amp;" "&amp;IF(BS195&lt;0,"S","N")</f>
        <v>347346 mE 5612919 mN 31 N</v>
      </c>
      <c r="CY195" s="15" t="str">
        <f t="shared" ref="CY195:CY200" ca="1" si="269">BT195&amp;CP195&amp;CR195&amp;CT195&amp;CV195&amp;CW195</f>
        <v>31UCS4734612919</v>
      </c>
    </row>
    <row r="196" spans="2:103">
      <c r="B196" s="38" t="s">
        <v>1087</v>
      </c>
      <c r="C196" s="72" t="str">
        <f t="shared" ref="C196:C259" si="270">SUBSTITUTE(B196," ","")</f>
        <v>32UQV1396163019</v>
      </c>
      <c r="D196" s="72">
        <f t="array" aca="1" ref="D196" ca="1">MATCH(TRUE,ISERROR(VALUE(MID(C196,ROW(INDIRECT("1:"&amp;LEN(C196))),1))),0)</f>
        <v>3</v>
      </c>
      <c r="E196" s="72">
        <f t="shared" ref="E196:E259" ca="1" si="271">VALUE(LEFT(C196,D196-1))</f>
        <v>32</v>
      </c>
      <c r="F196" s="72" t="str">
        <f t="shared" ref="F196:F259" ca="1" si="272">MID(C196,D196,1)</f>
        <v>U</v>
      </c>
      <c r="G196" s="72" t="str">
        <f t="shared" ref="G196:G259" ca="1" si="273">MID(C196,D196+1,1)</f>
        <v>Q</v>
      </c>
      <c r="H196" s="72" t="str">
        <f t="shared" ref="H196:H259" ca="1" si="274">MID(C196,D196+2,1)</f>
        <v>V</v>
      </c>
      <c r="I196" s="72">
        <f t="shared" ref="I196:I259" ca="1" si="275">LEN(C196)-D196-2</f>
        <v>10</v>
      </c>
      <c r="J196" s="72">
        <f t="shared" ref="J196:J259" ca="1" si="276">VALUE(LEFT(RIGHT(C196,I196),I196/2))*10^(5-I196/2)</f>
        <v>13961</v>
      </c>
      <c r="K196" s="72">
        <f t="shared" ref="K196:K259" ca="1" si="277">VALUE(RIGHT(C196,I196/2))*10^(5-I196/2)</f>
        <v>63019</v>
      </c>
      <c r="L196" s="72">
        <f t="shared" ref="L196:L259" ca="1" si="278">E196*6-183*PI()/180</f>
        <v>188.80604746885038</v>
      </c>
      <c r="M196" s="72">
        <f ca="1">VLOOKUP(G196,Coef!$C$2:$F$25,4)</f>
        <v>7</v>
      </c>
      <c r="N196" s="31">
        <f ca="1">VLOOKUP(F196,Coef!$C$4:$D$23,2)</f>
        <v>17</v>
      </c>
      <c r="O196" s="31">
        <f ca="1">MOD(VLOOKUP(H196,Coef!$C$2:$G$21,5)+MOD(E196+1,2)*15,20)</f>
        <v>15</v>
      </c>
      <c r="P196" s="31">
        <f ca="1">VLOOKUP(N196,Coef!$A$27:$B$46,2)</f>
        <v>5.34</v>
      </c>
      <c r="Q196" s="31">
        <f ca="1">VLOOKUP(N196,Coef!$A$27:$C$46,3)+O196/10-0.1</f>
        <v>5.4</v>
      </c>
      <c r="R196" s="31">
        <f ca="1">IF(Q196+0.1&lt;P196,Q196+2,Q196)</f>
        <v>5.4</v>
      </c>
      <c r="S196" s="72">
        <f ca="1">M196*100000+J196</f>
        <v>713961</v>
      </c>
      <c r="T196" s="72">
        <f ca="1">R196*1000000+K196</f>
        <v>5463019</v>
      </c>
      <c r="U196" s="72">
        <f ca="1">IF(N196&lt;11,T196-10000000,T196)</f>
        <v>5463019</v>
      </c>
      <c r="V196" s="72">
        <f ca="1">U196/(6366197.724*0.9996)</f>
        <v>0.8584724067600783</v>
      </c>
      <c r="W196" s="72">
        <f ca="1">(Coef!$J$9/(1+Coef!$J$8*(COS(V196))^2)^0.5)*Coef!$J$6</f>
        <v>6387845.042940014</v>
      </c>
      <c r="X196" s="72">
        <f ca="1">6*E196-183</f>
        <v>9</v>
      </c>
      <c r="Y196" s="72">
        <f ca="1">(S196-500000)/W196</f>
        <v>3.3495020396037058E-2</v>
      </c>
      <c r="Z196" s="72">
        <f ca="1">SIN(2*V196)</f>
        <v>0.98933930568161499</v>
      </c>
      <c r="AA196" s="72">
        <f ca="1">Z196*(COS(V196))^2</f>
        <v>0.42263152045169938</v>
      </c>
      <c r="AB196" s="72">
        <f ca="1">V196+(Z196/2)</f>
        <v>1.3531420596008858</v>
      </c>
      <c r="AC196" s="72">
        <f ca="1">(3*AB196+AA196)/4</f>
        <v>1.1205144248135892</v>
      </c>
      <c r="AD196" s="72">
        <f ca="1">(5*AC196+AA196*(COS(V196))^2)/3</f>
        <v>1.9277047434513246</v>
      </c>
      <c r="AE196" s="72">
        <f ca="1">Coef!$J$6*Coef!$J$9*(V196-(Coef!$J$10*AB196)+(Coef!$J$11*AC196)-(Coef!$J$12*AD196))</f>
        <v>5448226.859100543</v>
      </c>
      <c r="AF196" s="72">
        <f ca="1">(U196-AE196)/W196</f>
        <v>2.3156699638175529E-3</v>
      </c>
      <c r="AG196" s="72">
        <f ca="1">((Coef!$J$8*Y196^2)/2)*(COS(V196))^2</f>
        <v>1.6150076573831534E-6</v>
      </c>
      <c r="AH196" s="72">
        <f ca="1">Y196*(1-(AG196/3))</f>
        <v>3.3495002364465586E-2</v>
      </c>
      <c r="AI196" s="72">
        <f ca="1">AF196*(1-AG196)+V196</f>
        <v>0.86078807298407112</v>
      </c>
      <c r="AJ196" s="72">
        <f ca="1">(EXP(AH196)-EXP(-AH196))/2</f>
        <v>3.3501265807761305E-2</v>
      </c>
      <c r="AK196" s="72">
        <f ca="1">ATAN(AJ196/COS(AI196))</f>
        <v>5.1349738800483199E-2</v>
      </c>
      <c r="AL196" s="72">
        <f ca="1">ATAN(COS(AK196)*TAN(AI196))</f>
        <v>0.86013600215815378</v>
      </c>
      <c r="AM196" s="72">
        <f ca="1">V196+(1+Coef!$J$8*(COS(V196))^2-(3/2)*Coef!$J$8*SIN(V196)*COS(V196)*(AL196-V196))*(AL196-V196)</f>
        <v>0.86014077783624399</v>
      </c>
      <c r="AN196" s="34" t="str">
        <f t="shared" ca="1" si="230"/>
        <v>32 713961 5463019 N</v>
      </c>
      <c r="AO196" s="33">
        <f t="shared" ca="1" si="231"/>
        <v>49.282436357116566</v>
      </c>
      <c r="AP196" s="33">
        <f t="shared" ca="1" si="232"/>
        <v>11.942123312366853</v>
      </c>
      <c r="AQ196" s="72">
        <v>285</v>
      </c>
      <c r="AR196" s="72">
        <v>810000</v>
      </c>
      <c r="AS196" s="72">
        <f t="shared" ca="1" si="222"/>
        <v>0.86014077783624399</v>
      </c>
      <c r="AT196" s="72">
        <f t="shared" ca="1" si="222"/>
        <v>0.20842937147997284</v>
      </c>
      <c r="AU196" s="72">
        <f t="shared" si="222"/>
        <v>4.9741883681838397</v>
      </c>
      <c r="AV196" s="72">
        <f t="array" aca="1" ref="AV196" ca="1">ATAN((1-f)*TAN(AS196))</f>
        <v>0.85847987048743946</v>
      </c>
      <c r="AW196" s="72">
        <f t="shared" ca="1" si="233"/>
        <v>1.3509034453475461</v>
      </c>
      <c r="AX196" s="72">
        <f t="shared" ca="1" si="234"/>
        <v>-0.63131823672708198</v>
      </c>
      <c r="AY196" s="72">
        <f t="shared" ca="1" si="223"/>
        <v>4.0533846160384357E-3</v>
      </c>
      <c r="AZ196" s="72">
        <f t="shared" ca="1" si="235"/>
        <v>1.0112976013121166E-3</v>
      </c>
      <c r="BA196" s="72">
        <f t="shared" ca="1" si="236"/>
        <v>1.0010125772990155</v>
      </c>
      <c r="BB196" s="72">
        <f t="shared" ca="1" si="237"/>
        <v>1.011297213458184E-3</v>
      </c>
      <c r="BC196" s="72">
        <f t="shared" ca="1" si="224"/>
        <v>0.12729466275376514</v>
      </c>
      <c r="BD196" s="75">
        <f t="shared" ca="1" si="238"/>
        <v>2.8291015534488575</v>
      </c>
      <c r="BE196" s="75">
        <f t="shared" ca="1" si="239"/>
        <v>-1.222612215300667E-4</v>
      </c>
      <c r="BF196" s="75">
        <f t="shared" ca="1" si="225"/>
        <v>0.12717240153223508</v>
      </c>
      <c r="BG196" s="75">
        <f t="shared" ca="1" si="240"/>
        <v>2.8289792922273271</v>
      </c>
      <c r="BH196" s="75">
        <f t="shared" ca="1" si="241"/>
        <v>-1.2213960589457776E-4</v>
      </c>
      <c r="BI196" s="75">
        <f t="shared" ca="1" si="226"/>
        <v>0.12717252314787056</v>
      </c>
      <c r="BJ196" s="75">
        <f t="shared" ca="1" si="242"/>
        <v>2.8289794138429629</v>
      </c>
      <c r="BK196" s="75">
        <f t="shared" ca="1" si="243"/>
        <v>-1.2213972686526858E-4</v>
      </c>
      <c r="BL196" s="75">
        <f t="shared" ca="1" si="227"/>
        <v>0.12717252302689988</v>
      </c>
      <c r="BM196" s="72">
        <f t="array" aca="1" ref="BM196" ca="1">ATAN2((1-f)*SQRT(AX196^2+(SIN(AV196)*SIN(BL196)-COS(AV196)*COS(BL196)*COS(AU196))^2),SIN(AV196)*COS(BL196)+COS(AV196)*SIN(BL196)*COS(AU196))</f>
        <v>0.88393209259195804</v>
      </c>
      <c r="BN196" s="72">
        <f t="shared" ca="1" si="244"/>
        <v>-0.19402368545813647</v>
      </c>
      <c r="BO196" s="72">
        <f t="array" aca="1" ref="BO196" ca="1">f/16*(1-AX196^2)*(4+f*(4-3*(1-AX196^2)))</f>
        <v>5.0505414504013019E-4</v>
      </c>
      <c r="BP196" s="72">
        <f t="array" aca="1" ref="BP196" ca="1">BN196-(1-BO196)*f*AX196*(BL196+BO196*SIN(BL196)*(COS(BJ196)+BO196*COS(BL196)*(-1+2*COS(BJ196)^2)))</f>
        <v>-0.19375476543266484</v>
      </c>
      <c r="BQ196" s="72">
        <f t="shared" ca="1" si="245"/>
        <v>1.4674606047307998E-2</v>
      </c>
      <c r="BR196" s="13">
        <f t="shared" ca="1" si="246"/>
        <v>50.645578281686291</v>
      </c>
      <c r="BS196" s="13">
        <f t="shared" ca="1" si="247"/>
        <v>0.84079299252790352</v>
      </c>
      <c r="BT196" s="15">
        <f t="shared" ca="1" si="248"/>
        <v>31</v>
      </c>
      <c r="BU196" s="15">
        <f t="shared" ca="1" si="249"/>
        <v>3</v>
      </c>
      <c r="BV196" s="15">
        <f t="shared" ca="1" si="228"/>
        <v>0.88393209259195804</v>
      </c>
      <c r="BW196" s="15">
        <f t="shared" ca="1" si="228"/>
        <v>1.4674606047307998E-2</v>
      </c>
      <c r="BX196" s="15">
        <f t="shared" ca="1" si="250"/>
        <v>5.2359877559829883E-2</v>
      </c>
      <c r="BY196" s="15">
        <f t="shared" ca="1" si="251"/>
        <v>0.63411560976933257</v>
      </c>
      <c r="BZ196" s="16">
        <f t="shared" ca="1" si="252"/>
        <v>2.7099692381528369E-3</v>
      </c>
      <c r="CA196" s="15">
        <f t="shared" ca="1" si="253"/>
        <v>6390939.8596874652</v>
      </c>
      <c r="CB196" s="15">
        <f t="shared" ca="1" si="254"/>
        <v>1.2193963364084217</v>
      </c>
      <c r="CC196" s="15">
        <f t="shared" ca="1" si="255"/>
        <v>1.4869274252462807</v>
      </c>
      <c r="CD196" s="17">
        <f t="shared" ca="1" si="256"/>
        <v>0</v>
      </c>
      <c r="CE196" s="15">
        <f t="shared" ca="1" si="257"/>
        <v>-3.7685271512521885E-2</v>
      </c>
      <c r="CF196" s="16">
        <f t="shared" ca="1" si="258"/>
        <v>-0.48421745600812793</v>
      </c>
      <c r="CG196" s="15">
        <f t="shared" ca="1" si="259"/>
        <v>3.537491673630182</v>
      </c>
      <c r="CH196" s="15">
        <f t="shared" ca="1" si="260"/>
        <v>-19.282088317405954</v>
      </c>
      <c r="CI196" s="15">
        <f t="shared" ca="1" si="261"/>
        <v>-23.628889904021946</v>
      </c>
      <c r="CJ196" s="15">
        <f t="shared" ca="1" si="262"/>
        <v>-258.76514653136121</v>
      </c>
      <c r="CK196" s="15">
        <f t="shared" ca="1" si="263"/>
        <v>-2043.5711766459419</v>
      </c>
      <c r="CL196" s="15">
        <f t="shared" ca="1" si="264"/>
        <v>-152716.08617589748</v>
      </c>
      <c r="CM196" s="15">
        <f t="shared" ca="1" si="265"/>
        <v>5614883.6476305062</v>
      </c>
      <c r="CN196" s="15">
        <f t="shared" ca="1" si="266"/>
        <v>347345.00025857287</v>
      </c>
      <c r="CO196" s="15">
        <f t="shared" ca="1" si="267"/>
        <v>5612637.6941714538</v>
      </c>
      <c r="CP196" s="15" t="str">
        <f ca="1">VLOOKUP(_xlfn.FLOOR.MATH(BR196/8+11),Coef!$B$4:$C$23,2)</f>
        <v>U</v>
      </c>
      <c r="CQ196" s="15">
        <f ca="1">_xlfn.FLOOR.MATH(CN196/100000)</f>
        <v>3</v>
      </c>
      <c r="CR196" s="15" t="str">
        <f ca="1">VLOOKUP(MOD(BT196-1,3)*8+CQ196,Coef!$A$2:$C$25,3)</f>
        <v>C</v>
      </c>
      <c r="CS196" s="15">
        <f ca="1">(MOD(_xlfn.FLOOR.MATH(CO196/100000),20))</f>
        <v>16</v>
      </c>
      <c r="CT196" s="15" t="str">
        <f ca="1">VLOOKUP(MOD(MOD(BT196+1,2)*5+CS196,20)+1,Coef!$A$2:$C$21,3)</f>
        <v>S</v>
      </c>
      <c r="CU196" s="15"/>
      <c r="CV196" s="15" t="str">
        <f t="shared" ca="1" si="229"/>
        <v>47345</v>
      </c>
      <c r="CW196" s="15" t="str">
        <f t="shared" ca="1" si="229"/>
        <v>12637</v>
      </c>
      <c r="CX196" s="18" t="str">
        <f t="shared" ca="1" si="268"/>
        <v>347345 mE 5612637 mN 31 N</v>
      </c>
      <c r="CY196" s="15" t="str">
        <f t="shared" ca="1" si="269"/>
        <v>31UCS4734512637</v>
      </c>
    </row>
    <row r="197" spans="2:103">
      <c r="B197" s="38" t="s">
        <v>1088</v>
      </c>
      <c r="C197" s="72" t="str">
        <f t="shared" si="270"/>
        <v>32UQV1390962847</v>
      </c>
      <c r="D197" s="72">
        <f t="array" aca="1" ref="D197" ca="1">MATCH(TRUE,ISERROR(VALUE(MID(C197,ROW(INDIRECT("1:"&amp;LEN(C197))),1))),0)</f>
        <v>3</v>
      </c>
      <c r="E197" s="72">
        <f t="shared" ca="1" si="271"/>
        <v>32</v>
      </c>
      <c r="F197" s="72" t="str">
        <f t="shared" ca="1" si="272"/>
        <v>U</v>
      </c>
      <c r="G197" s="72" t="str">
        <f t="shared" ca="1" si="273"/>
        <v>Q</v>
      </c>
      <c r="H197" s="72" t="str">
        <f t="shared" ca="1" si="274"/>
        <v>V</v>
      </c>
      <c r="I197" s="72">
        <f t="shared" ca="1" si="275"/>
        <v>10</v>
      </c>
      <c r="J197" s="72">
        <f t="shared" ca="1" si="276"/>
        <v>13909</v>
      </c>
      <c r="K197" s="72">
        <f t="shared" ca="1" si="277"/>
        <v>62847</v>
      </c>
      <c r="L197" s="72">
        <f t="shared" ca="1" si="278"/>
        <v>188.80604746885038</v>
      </c>
      <c r="M197" s="72">
        <f ca="1">VLOOKUP(G197,Coef!$C$2:$F$25,4)</f>
        <v>7</v>
      </c>
      <c r="N197" s="31">
        <f ca="1">VLOOKUP(F197,Coef!$C$4:$D$23,2)</f>
        <v>17</v>
      </c>
      <c r="O197" s="31">
        <f ca="1">MOD(VLOOKUP(H197,Coef!$C$2:$G$21,5)+MOD(E197+1,2)*15,20)</f>
        <v>15</v>
      </c>
      <c r="P197" s="31">
        <f ca="1">VLOOKUP(N197,Coef!$A$27:$B$46,2)</f>
        <v>5.34</v>
      </c>
      <c r="Q197" s="31">
        <f ca="1">VLOOKUP(N197,Coef!$A$27:$C$46,3)+O197/10-0.1</f>
        <v>5.4</v>
      </c>
      <c r="R197" s="31">
        <f ca="1">IF(Q197+0.1&lt;P197,Q197+2,Q197)</f>
        <v>5.4</v>
      </c>
      <c r="S197" s="72">
        <f ca="1">M197*100000+J197</f>
        <v>713909</v>
      </c>
      <c r="T197" s="72">
        <f ca="1">R197*1000000+K197</f>
        <v>5462847</v>
      </c>
      <c r="U197" s="72">
        <f ca="1">IF(N197&lt;11,T197-10000000,T197)</f>
        <v>5462847</v>
      </c>
      <c r="V197" s="72">
        <f ca="1">U197/(6366197.724*0.9996)</f>
        <v>0.85844537825185552</v>
      </c>
      <c r="W197" s="72">
        <f ca="1">(Coef!$J$9/(1+Coef!$J$8*(COS(V197))^2)^0.5)*Coef!$J$6</f>
        <v>6387844.4689923283</v>
      </c>
      <c r="X197" s="72">
        <f ca="1">6*E197-183</f>
        <v>9</v>
      </c>
      <c r="Y197" s="72">
        <f ca="1">(S197-500000)/W197</f>
        <v>3.3486882944371965E-2</v>
      </c>
      <c r="Z197" s="72">
        <f ca="1">SIN(2*V197)</f>
        <v>0.98934717649284398</v>
      </c>
      <c r="AA197" s="72">
        <f ca="1">Z197*(COS(V197))^2</f>
        <v>0.42266133835944592</v>
      </c>
      <c r="AB197" s="72">
        <f ca="1">V197+(Z197/2)</f>
        <v>1.3531189664982775</v>
      </c>
      <c r="AC197" s="72">
        <f ca="1">(3*AB197+AA197)/4</f>
        <v>1.1205045594635696</v>
      </c>
      <c r="AD197" s="72">
        <f ca="1">(5*AC197+AA197*(COS(V197))^2)/3</f>
        <v>1.9276963145162707</v>
      </c>
      <c r="AE197" s="72">
        <f ca="1">Coef!$J$6*Coef!$J$9*(V197-(Coef!$J$10*AB197)+(Coef!$J$11*AC197)-(Coef!$J$12*AD197))</f>
        <v>5448054.700847947</v>
      </c>
      <c r="AF197" s="72">
        <f ca="1">(U197-AE197)/W197</f>
        <v>2.3156949459019033E-3</v>
      </c>
      <c r="AG197" s="72">
        <f ca="1">((Coef!$J$8*Y197^2)/2)*(COS(V197))^2</f>
        <v>1.6143240815243629E-6</v>
      </c>
      <c r="AH197" s="72">
        <f ca="1">Y197*(1-(AG197/3))</f>
        <v>3.3486864924811448E-2</v>
      </c>
      <c r="AI197" s="72">
        <f ca="1">AF197*(1-AG197)+V197</f>
        <v>0.86076106945947528</v>
      </c>
      <c r="AJ197" s="72">
        <f ca="1">(EXP(AH197)-EXP(-AH197))/2</f>
        <v>3.3493123804030855E-2</v>
      </c>
      <c r="AK197" s="72">
        <f ca="1">ATAN(AJ197/COS(AI197))</f>
        <v>5.133567098095182E-2</v>
      </c>
      <c r="AL197" s="72">
        <f ca="1">ATAN(COS(AK197)*TAN(AI197))</f>
        <v>0.86010935073693939</v>
      </c>
      <c r="AM197" s="72">
        <f ca="1">V197+(1+Coef!$J$8*(COS(V197))^2-(3/2)*Coef!$J$8*SIN(V197)*COS(V197)*(AL197-V197))*(AL197-V197)</f>
        <v>0.86011412779416085</v>
      </c>
      <c r="AN197" s="34" t="str">
        <f t="shared" ca="1" si="230"/>
        <v>32 713909 5462847 N</v>
      </c>
      <c r="AO197" s="33">
        <f t="shared" ca="1" si="231"/>
        <v>49.280909422181352</v>
      </c>
      <c r="AP197" s="33">
        <f t="shared" ca="1" si="232"/>
        <v>11.941317285680753</v>
      </c>
      <c r="AQ197" s="72">
        <v>285</v>
      </c>
      <c r="AR197" s="72">
        <v>810000</v>
      </c>
      <c r="AS197" s="72">
        <f t="shared" ca="1" si="222"/>
        <v>0.86011412779416097</v>
      </c>
      <c r="AT197" s="72">
        <f t="shared" ca="1" si="222"/>
        <v>0.20841530366044145</v>
      </c>
      <c r="AU197" s="72">
        <f t="shared" si="222"/>
        <v>4.9741883681838397</v>
      </c>
      <c r="AV197" s="72">
        <f t="array" aca="1" ref="AV197" ca="1">ATAN((1-f)*TAN(AS197))</f>
        <v>0.85845320726191221</v>
      </c>
      <c r="AW197" s="72">
        <f t="shared" ca="1" si="233"/>
        <v>1.3508919710143814</v>
      </c>
      <c r="AX197" s="72">
        <f t="shared" ca="1" si="234"/>
        <v>-0.6313377289433415</v>
      </c>
      <c r="AY197" s="72">
        <f t="shared" ca="1" si="223"/>
        <v>4.0532187437930037E-3</v>
      </c>
      <c r="AZ197" s="72">
        <f t="shared" ca="1" si="235"/>
        <v>1.0112563006970461E-3</v>
      </c>
      <c r="BA197" s="72">
        <f t="shared" ca="1" si="236"/>
        <v>1.0010125358938258</v>
      </c>
      <c r="BB197" s="72">
        <f t="shared" ca="1" si="237"/>
        <v>1.0112559128906307E-3</v>
      </c>
      <c r="BC197" s="72">
        <f t="shared" ca="1" si="224"/>
        <v>0.12729466801909348</v>
      </c>
      <c r="BD197" s="75">
        <f t="shared" ca="1" si="238"/>
        <v>2.8290786100478562</v>
      </c>
      <c r="BE197" s="75">
        <f t="shared" ca="1" si="239"/>
        <v>-1.22255323676215E-4</v>
      </c>
      <c r="BF197" s="75">
        <f t="shared" ca="1" si="225"/>
        <v>0.12717241269541726</v>
      </c>
      <c r="BG197" s="75">
        <f t="shared" ca="1" si="240"/>
        <v>2.8289563547241801</v>
      </c>
      <c r="BH197" s="75">
        <f t="shared" ca="1" si="241"/>
        <v>-1.2213371940025981E-4</v>
      </c>
      <c r="BI197" s="75">
        <f t="shared" ca="1" si="226"/>
        <v>0.12717253429969322</v>
      </c>
      <c r="BJ197" s="75">
        <f t="shared" ca="1" si="242"/>
        <v>2.828956476328456</v>
      </c>
      <c r="BK197" s="75">
        <f t="shared" ca="1" si="243"/>
        <v>-1.221338403541877E-4</v>
      </c>
      <c r="BL197" s="75">
        <f t="shared" ca="1" si="227"/>
        <v>0.12717253417873928</v>
      </c>
      <c r="BM197" s="72">
        <f t="array" aca="1" ref="BM197" ca="1">ATAN2((1-f)*SQRT(AX197^2+(SIN(AV197)*SIN(BL197)-COS(AV197)*COS(BL197)*COS(AU197))^2),SIN(AV197)*COS(BL197)+COS(AV197)*SIN(BL197)*COS(AU197))</f>
        <v>0.88390594796263056</v>
      </c>
      <c r="BN197" s="72">
        <f t="shared" ca="1" si="244"/>
        <v>-0.19401745538566401</v>
      </c>
      <c r="BO197" s="72">
        <f t="array" aca="1" ref="BO197" ca="1">f/16*(1-AX197^2)*(4+f*(4-3*(1-AX197^2)))</f>
        <v>5.0503350845806081E-4</v>
      </c>
      <c r="BP197" s="72">
        <f t="array" aca="1" ref="BP197" ca="1">BN197-(1-BO197)*f*AX197*(BL197+BO197*SIN(BL197)*(COS(BJ197)+BO197*COS(BL197)*(-1+2*COS(BJ197)^2)))</f>
        <v>-0.19374852702181949</v>
      </c>
      <c r="BQ197" s="72">
        <f t="shared" ca="1" si="245"/>
        <v>1.4666776638621953E-2</v>
      </c>
      <c r="BR197" s="13">
        <f t="shared" ca="1" si="246"/>
        <v>50.644080304768892</v>
      </c>
      <c r="BS197" s="13">
        <f t="shared" ca="1" si="247"/>
        <v>0.84034440045411007</v>
      </c>
      <c r="BT197" s="15">
        <f t="shared" ca="1" si="248"/>
        <v>31</v>
      </c>
      <c r="BU197" s="15">
        <f t="shared" ca="1" si="249"/>
        <v>3</v>
      </c>
      <c r="BV197" s="15">
        <f t="shared" ca="1" si="228"/>
        <v>0.88390594796263044</v>
      </c>
      <c r="BW197" s="15">
        <f t="shared" ca="1" si="228"/>
        <v>1.4666776638621953E-2</v>
      </c>
      <c r="BX197" s="15">
        <f t="shared" ca="1" si="250"/>
        <v>5.2359877559829883E-2</v>
      </c>
      <c r="BY197" s="15">
        <f t="shared" ca="1" si="251"/>
        <v>0.63413582558007309</v>
      </c>
      <c r="BZ197" s="16">
        <f t="shared" ca="1" si="252"/>
        <v>2.7101420302988008E-3</v>
      </c>
      <c r="CA197" s="15">
        <f t="shared" ca="1" si="253"/>
        <v>6390939.3090277007</v>
      </c>
      <c r="CB197" s="15">
        <f t="shared" ca="1" si="254"/>
        <v>1.2193313186855175</v>
      </c>
      <c r="CC197" s="15">
        <f t="shared" ca="1" si="255"/>
        <v>1.4867688647273629</v>
      </c>
      <c r="CD197" s="17">
        <f t="shared" ca="1" si="256"/>
        <v>0</v>
      </c>
      <c r="CE197" s="15">
        <f t="shared" ca="1" si="257"/>
        <v>-3.769310092120793E-2</v>
      </c>
      <c r="CF197" s="16">
        <f t="shared" ca="1" si="258"/>
        <v>-0.48405872269706413</v>
      </c>
      <c r="CG197" s="15">
        <f t="shared" ca="1" si="259"/>
        <v>3.5376517930246236</v>
      </c>
      <c r="CH197" s="15">
        <f t="shared" ca="1" si="260"/>
        <v>-19.279713341746696</v>
      </c>
      <c r="CI197" s="15">
        <f t="shared" ca="1" si="261"/>
        <v>-23.620061229463982</v>
      </c>
      <c r="CJ197" s="15">
        <f t="shared" ca="1" si="262"/>
        <v>-258.77254488330607</v>
      </c>
      <c r="CK197" s="15">
        <f t="shared" ca="1" si="263"/>
        <v>-2043.3328736530659</v>
      </c>
      <c r="CL197" s="15">
        <f t="shared" ca="1" si="264"/>
        <v>-152752.6695480686</v>
      </c>
      <c r="CM197" s="15">
        <f t="shared" ca="1" si="265"/>
        <v>5614717.9585631629</v>
      </c>
      <c r="CN197" s="15">
        <f t="shared" ca="1" si="266"/>
        <v>347308.43151975062</v>
      </c>
      <c r="CO197" s="15">
        <f t="shared" ca="1" si="267"/>
        <v>5612472.0713797379</v>
      </c>
      <c r="CP197" s="15" t="str">
        <f ca="1">VLOOKUP(_xlfn.FLOOR.MATH(BR197/8+11),Coef!$B$4:$C$23,2)</f>
        <v>U</v>
      </c>
      <c r="CQ197" s="15">
        <f ca="1">_xlfn.FLOOR.MATH(CN197/100000)</f>
        <v>3</v>
      </c>
      <c r="CR197" s="15" t="str">
        <f ca="1">VLOOKUP(MOD(BT197-1,3)*8+CQ197,Coef!$A$2:$C$25,3)</f>
        <v>C</v>
      </c>
      <c r="CS197" s="15">
        <f ca="1">(MOD(_xlfn.FLOOR.MATH(CO197/100000),20))</f>
        <v>16</v>
      </c>
      <c r="CT197" s="15" t="str">
        <f ca="1">VLOOKUP(MOD(MOD(BT197+1,2)*5+CS197,20)+1,Coef!$A$2:$C$21,3)</f>
        <v>S</v>
      </c>
      <c r="CU197" s="15"/>
      <c r="CV197" s="15" t="str">
        <f t="shared" ca="1" si="229"/>
        <v>47308</v>
      </c>
      <c r="CW197" s="15" t="str">
        <f t="shared" ca="1" si="229"/>
        <v>12472</v>
      </c>
      <c r="CX197" s="18" t="str">
        <f t="shared" ca="1" si="268"/>
        <v>347308 mE 5612472 mN 31 N</v>
      </c>
      <c r="CY197" s="15" t="str">
        <f t="shared" ca="1" si="269"/>
        <v>31UCS4730812472</v>
      </c>
    </row>
    <row r="198" spans="2:103">
      <c r="B198" s="38" t="s">
        <v>1089</v>
      </c>
      <c r="C198" s="72" t="str">
        <f t="shared" si="270"/>
        <v>32UQV1368162609</v>
      </c>
      <c r="D198" s="72">
        <f t="array" aca="1" ref="D198" ca="1">MATCH(TRUE,ISERROR(VALUE(MID(C198,ROW(INDIRECT("1:"&amp;LEN(C198))),1))),0)</f>
        <v>3</v>
      </c>
      <c r="E198" s="72">
        <f t="shared" ca="1" si="271"/>
        <v>32</v>
      </c>
      <c r="F198" s="72" t="str">
        <f t="shared" ca="1" si="272"/>
        <v>U</v>
      </c>
      <c r="G198" s="72" t="str">
        <f t="shared" ca="1" si="273"/>
        <v>Q</v>
      </c>
      <c r="H198" s="72" t="str">
        <f t="shared" ca="1" si="274"/>
        <v>V</v>
      </c>
      <c r="I198" s="72">
        <f t="shared" ca="1" si="275"/>
        <v>10</v>
      </c>
      <c r="J198" s="72">
        <f t="shared" ca="1" si="276"/>
        <v>13681</v>
      </c>
      <c r="K198" s="72">
        <f t="shared" ca="1" si="277"/>
        <v>62609</v>
      </c>
      <c r="L198" s="72">
        <f t="shared" ca="1" si="278"/>
        <v>188.80604746885038</v>
      </c>
      <c r="M198" s="72">
        <f ca="1">VLOOKUP(G198,Coef!$C$2:$F$25,4)</f>
        <v>7</v>
      </c>
      <c r="N198" s="31">
        <f ca="1">VLOOKUP(F198,Coef!$C$4:$D$23,2)</f>
        <v>17</v>
      </c>
      <c r="O198" s="31">
        <f ca="1">MOD(VLOOKUP(H198,Coef!$C$2:$G$21,5)+MOD(E198+1,2)*15,20)</f>
        <v>15</v>
      </c>
      <c r="P198" s="31">
        <f ca="1">VLOOKUP(N198,Coef!$A$27:$B$46,2)</f>
        <v>5.34</v>
      </c>
      <c r="Q198" s="31">
        <f ca="1">VLOOKUP(N198,Coef!$A$27:$C$46,3)+O198/10-0.1</f>
        <v>5.4</v>
      </c>
      <c r="R198" s="31">
        <f ca="1">IF(Q198+0.1&lt;P198,Q198+2,Q198)</f>
        <v>5.4</v>
      </c>
      <c r="S198" s="72">
        <f ca="1">M198*100000+J198</f>
        <v>713681</v>
      </c>
      <c r="T198" s="72">
        <f ca="1">R198*1000000+K198</f>
        <v>5462609</v>
      </c>
      <c r="U198" s="72">
        <f ca="1">IF(N198&lt;11,T198-10000000,T198)</f>
        <v>5462609</v>
      </c>
      <c r="V198" s="72">
        <f ca="1">U198/(6366197.724*0.9996)</f>
        <v>0.8584079783393147</v>
      </c>
      <c r="W198" s="72">
        <f ca="1">(Coef!$J$9/(1+Coef!$J$8*(COS(V198))^2)^0.5)*Coef!$J$6</f>
        <v>6387843.674801629</v>
      </c>
      <c r="X198" s="72">
        <f ca="1">6*E198-183</f>
        <v>9</v>
      </c>
      <c r="Y198" s="72">
        <f ca="1">(S198-500000)/W198</f>
        <v>3.3451194311926509E-2</v>
      </c>
      <c r="Z198" s="72">
        <f ca="1">SIN(2*V198)</f>
        <v>0.98935806273117843</v>
      </c>
      <c r="AA198" s="72">
        <f ca="1">Z198*(COS(V198))^2</f>
        <v>0.42270259702665169</v>
      </c>
      <c r="AB198" s="72">
        <f ca="1">V198+(Z198/2)</f>
        <v>1.3530870097049039</v>
      </c>
      <c r="AC198" s="72">
        <f ca="1">(3*AB198+AA198)/4</f>
        <v>1.1204909065353408</v>
      </c>
      <c r="AD198" s="72">
        <f ca="1">(5*AC198+AA198*(COS(V198))^2)/3</f>
        <v>1.9276846486118002</v>
      </c>
      <c r="AE198" s="72">
        <f ca="1">Coef!$J$6*Coef!$J$9*(V198-(Coef!$J$10*AB198)+(Coef!$J$11*AC198)-(Coef!$J$12*AD198))</f>
        <v>5447816.4819470514</v>
      </c>
      <c r="AF198" s="72">
        <f ca="1">(U198-AE198)/W198</f>
        <v>2.315729502163813E-3</v>
      </c>
      <c r="AG198" s="72">
        <f ca="1">((Coef!$J$8*Y198^2)/2)*(COS(V198))^2</f>
        <v>1.6110245065014648E-6</v>
      </c>
      <c r="AH198" s="72">
        <f ca="1">Y198*(1-(AG198/3))</f>
        <v>3.3451176348361908E-2</v>
      </c>
      <c r="AI198" s="72">
        <f ca="1">AF198*(1-AG198)+V198</f>
        <v>0.86072370411078158</v>
      </c>
      <c r="AJ198" s="72">
        <f ca="1">(EXP(AH198)-EXP(-AH198))/2</f>
        <v>3.3457415236981813E-2</v>
      </c>
      <c r="AK198" s="72">
        <f ca="1">ATAN(AJ198/COS(AI198))</f>
        <v>5.1278810516200909E-2</v>
      </c>
      <c r="AL198" s="72">
        <f ca="1">ATAN(COS(AK198)*TAN(AI198))</f>
        <v>0.86007342173088652</v>
      </c>
      <c r="AM198" s="72">
        <f ca="1">V198+(1+Coef!$J$8*(COS(V198))^2-(3/2)*Coef!$J$8*SIN(V198)*COS(V198)*(AL198-V198))*(AL198-V198)</f>
        <v>0.86007820341381014</v>
      </c>
      <c r="AN198" s="34" t="str">
        <f t="shared" ca="1" si="230"/>
        <v>32 713681 5462609 N</v>
      </c>
      <c r="AO198" s="33">
        <f t="shared" ca="1" si="231"/>
        <v>49.278851106805632</v>
      </c>
      <c r="AP198" s="33">
        <f t="shared" ca="1" si="232"/>
        <v>11.938059421029374</v>
      </c>
      <c r="AQ198" s="72">
        <v>285</v>
      </c>
      <c r="AR198" s="72">
        <v>810000</v>
      </c>
      <c r="AS198" s="72">
        <f t="shared" ca="1" si="222"/>
        <v>0.86007820341381014</v>
      </c>
      <c r="AT198" s="72">
        <f t="shared" ca="1" si="222"/>
        <v>0.20835844319569058</v>
      </c>
      <c r="AU198" s="72">
        <f t="shared" si="222"/>
        <v>4.9741883681838397</v>
      </c>
      <c r="AV198" s="72">
        <f t="array" aca="1" ref="AV198" ca="1">ATAN((1-f)*TAN(AS198))</f>
        <v>0.85841726511769034</v>
      </c>
      <c r="AW198" s="72">
        <f t="shared" ca="1" si="233"/>
        <v>1.3508765028201146</v>
      </c>
      <c r="AX198" s="72">
        <f t="shared" ca="1" si="234"/>
        <v>-0.63136400382550428</v>
      </c>
      <c r="AY198" s="72">
        <f t="shared" ca="1" si="223"/>
        <v>4.0529951452233101E-3</v>
      </c>
      <c r="AZ198" s="72">
        <f t="shared" ca="1" si="235"/>
        <v>1.011200626764166E-3</v>
      </c>
      <c r="BA198" s="72">
        <f t="shared" ca="1" si="236"/>
        <v>1.0010124800789315</v>
      </c>
      <c r="BB198" s="72">
        <f t="shared" ca="1" si="237"/>
        <v>1.0112002390217983E-3</v>
      </c>
      <c r="BC198" s="72">
        <f t="shared" ca="1" si="224"/>
        <v>0.12729467511684558</v>
      </c>
      <c r="BD198" s="75">
        <f t="shared" ca="1" si="238"/>
        <v>2.8290476807570748</v>
      </c>
      <c r="BE198" s="75">
        <f t="shared" ca="1" si="239"/>
        <v>-1.2224737323660601E-4</v>
      </c>
      <c r="BF198" s="75">
        <f t="shared" ca="1" si="225"/>
        <v>0.12717242774360898</v>
      </c>
      <c r="BG198" s="75">
        <f t="shared" ca="1" si="240"/>
        <v>2.8289254333838381</v>
      </c>
      <c r="BH198" s="75">
        <f t="shared" ca="1" si="241"/>
        <v>-1.2212578427274953E-4</v>
      </c>
      <c r="BI198" s="75">
        <f t="shared" ca="1" si="226"/>
        <v>0.12717254933257283</v>
      </c>
      <c r="BJ198" s="75">
        <f t="shared" ca="1" si="242"/>
        <v>2.8289255549728018</v>
      </c>
      <c r="BK198" s="75">
        <f t="shared" ca="1" si="243"/>
        <v>-1.2212590520408291E-4</v>
      </c>
      <c r="BL198" s="75">
        <f t="shared" ca="1" si="227"/>
        <v>0.12717254921164151</v>
      </c>
      <c r="BM198" s="72">
        <f t="array" aca="1" ref="BM198" ca="1">ATAN2((1-f)*SQRT(AX198^2+(SIN(AV198)*SIN(BL198)-COS(AV198)*COS(BL198)*COS(AU198))^2),SIN(AV198)*COS(BL198)+COS(AV198)*SIN(BL198)*COS(AU198))</f>
        <v>0.8838707048307286</v>
      </c>
      <c r="BN198" s="72">
        <f t="shared" ca="1" si="244"/>
        <v>-0.1940090580608016</v>
      </c>
      <c r="BO198" s="72">
        <f t="array" aca="1" ref="BO198" ca="1">f/16*(1-AX198^2)*(4+f*(4-3*(1-AX198^2)))</f>
        <v>5.0500568999516874E-4</v>
      </c>
      <c r="BP198" s="72">
        <f t="array" aca="1" ref="BP198" ca="1">BN198-(1-BO198)*f*AX198*(BL198+BO198*SIN(BL198)*(COS(BJ198)+BO198*COS(BL198)*(-1+2*COS(BJ198)^2)))</f>
        <v>-0.19374011845709269</v>
      </c>
      <c r="BQ198" s="72">
        <f t="shared" ca="1" si="245"/>
        <v>1.4618324738597893E-2</v>
      </c>
      <c r="BR198" s="13">
        <f t="shared" ca="1" si="246"/>
        <v>50.642061022054094</v>
      </c>
      <c r="BS198" s="13">
        <f t="shared" ca="1" si="247"/>
        <v>0.83756831107334173</v>
      </c>
      <c r="BT198" s="15">
        <f t="shared" ca="1" si="248"/>
        <v>31</v>
      </c>
      <c r="BU198" s="15">
        <f t="shared" ca="1" si="249"/>
        <v>3</v>
      </c>
      <c r="BV198" s="15">
        <f t="shared" ca="1" si="228"/>
        <v>0.8838707048307286</v>
      </c>
      <c r="BW198" s="15">
        <f t="shared" ca="1" si="228"/>
        <v>1.4618324738597893E-2</v>
      </c>
      <c r="BX198" s="15">
        <f t="shared" ca="1" si="250"/>
        <v>5.2359877559829883E-2</v>
      </c>
      <c r="BY198" s="15">
        <f t="shared" ca="1" si="251"/>
        <v>0.63416307593963506</v>
      </c>
      <c r="BZ198" s="16">
        <f t="shared" ca="1" si="252"/>
        <v>2.7103749580994953E-3</v>
      </c>
      <c r="CA198" s="15">
        <f t="shared" ca="1" si="253"/>
        <v>6390938.5667258548</v>
      </c>
      <c r="CB198" s="15">
        <f t="shared" ca="1" si="254"/>
        <v>1.2192436809284344</v>
      </c>
      <c r="CC198" s="15">
        <f t="shared" ca="1" si="255"/>
        <v>1.4865551534839179</v>
      </c>
      <c r="CD198" s="17">
        <f t="shared" ca="1" si="256"/>
        <v>0</v>
      </c>
      <c r="CE198" s="15">
        <f t="shared" ca="1" si="257"/>
        <v>-3.774155282123199E-2</v>
      </c>
      <c r="CF198" s="16">
        <f t="shared" ca="1" si="258"/>
        <v>-0.48384477852581836</v>
      </c>
      <c r="CG198" s="15">
        <f t="shared" ca="1" si="259"/>
        <v>3.5378676056686311</v>
      </c>
      <c r="CH198" s="15">
        <f t="shared" ca="1" si="260"/>
        <v>-19.276512220961013</v>
      </c>
      <c r="CI198" s="15">
        <f t="shared" ca="1" si="261"/>
        <v>-23.608161653436849</v>
      </c>
      <c r="CJ198" s="15">
        <f t="shared" ca="1" si="262"/>
        <v>-258.78250265343303</v>
      </c>
      <c r="CK198" s="15">
        <f t="shared" ca="1" si="263"/>
        <v>-2043.0116409598529</v>
      </c>
      <c r="CL198" s="15">
        <f t="shared" ca="1" si="264"/>
        <v>-152955.56180837846</v>
      </c>
      <c r="CM198" s="15">
        <f t="shared" ca="1" si="265"/>
        <v>5614499.0904638506</v>
      </c>
      <c r="CN198" s="15">
        <f t="shared" ca="1" si="266"/>
        <v>347105.62041634484</v>
      </c>
      <c r="CO198" s="15">
        <f t="shared" ca="1" si="267"/>
        <v>5612253.2908276655</v>
      </c>
      <c r="CP198" s="15" t="str">
        <f ca="1">VLOOKUP(_xlfn.FLOOR.MATH(BR198/8+11),Coef!$B$4:$C$23,2)</f>
        <v>U</v>
      </c>
      <c r="CQ198" s="15">
        <f ca="1">_xlfn.FLOOR.MATH(CN198/100000)</f>
        <v>3</v>
      </c>
      <c r="CR198" s="15" t="str">
        <f ca="1">VLOOKUP(MOD(BT198-1,3)*8+CQ198,Coef!$A$2:$C$25,3)</f>
        <v>C</v>
      </c>
      <c r="CS198" s="15">
        <f ca="1">(MOD(_xlfn.FLOOR.MATH(CO198/100000),20))</f>
        <v>16</v>
      </c>
      <c r="CT198" s="15" t="str">
        <f ca="1">VLOOKUP(MOD(MOD(BT198+1,2)*5+CS198,20)+1,Coef!$A$2:$C$21,3)</f>
        <v>S</v>
      </c>
      <c r="CU198" s="15"/>
      <c r="CV198" s="15" t="str">
        <f t="shared" ca="1" si="229"/>
        <v>47105</v>
      </c>
      <c r="CW198" s="15" t="str">
        <f t="shared" ca="1" si="229"/>
        <v>12253</v>
      </c>
      <c r="CX198" s="18" t="str">
        <f t="shared" ca="1" si="268"/>
        <v>347105 mE 5612253 mN 31 N</v>
      </c>
      <c r="CY198" s="15" t="str">
        <f t="shared" ca="1" si="269"/>
        <v>31UCS4710512253</v>
      </c>
    </row>
    <row r="199" spans="2:103">
      <c r="B199" s="38" t="s">
        <v>1090</v>
      </c>
      <c r="C199" s="72" t="str">
        <f t="shared" si="270"/>
        <v>32UQV1354362297</v>
      </c>
      <c r="D199" s="72">
        <f t="array" aca="1" ref="D199" ca="1">MATCH(TRUE,ISERROR(VALUE(MID(C199,ROW(INDIRECT("1:"&amp;LEN(C199))),1))),0)</f>
        <v>3</v>
      </c>
      <c r="E199" s="72">
        <f t="shared" ca="1" si="271"/>
        <v>32</v>
      </c>
      <c r="F199" s="72" t="str">
        <f t="shared" ca="1" si="272"/>
        <v>U</v>
      </c>
      <c r="G199" s="72" t="str">
        <f t="shared" ca="1" si="273"/>
        <v>Q</v>
      </c>
      <c r="H199" s="72" t="str">
        <f t="shared" ca="1" si="274"/>
        <v>V</v>
      </c>
      <c r="I199" s="72">
        <f t="shared" ca="1" si="275"/>
        <v>10</v>
      </c>
      <c r="J199" s="72">
        <f t="shared" ca="1" si="276"/>
        <v>13543</v>
      </c>
      <c r="K199" s="72">
        <f t="shared" ca="1" si="277"/>
        <v>62297</v>
      </c>
      <c r="L199" s="72">
        <f t="shared" ca="1" si="278"/>
        <v>188.80604746885038</v>
      </c>
      <c r="M199" s="72">
        <f ca="1">VLOOKUP(G199,Coef!$C$2:$F$25,4)</f>
        <v>7</v>
      </c>
      <c r="N199" s="31">
        <f ca="1">VLOOKUP(F199,Coef!$C$4:$D$23,2)</f>
        <v>17</v>
      </c>
      <c r="O199" s="31">
        <f ca="1">MOD(VLOOKUP(H199,Coef!$C$2:$G$21,5)+MOD(E199+1,2)*15,20)</f>
        <v>15</v>
      </c>
      <c r="P199" s="31">
        <f ca="1">VLOOKUP(N199,Coef!$A$27:$B$46,2)</f>
        <v>5.34</v>
      </c>
      <c r="Q199" s="31">
        <f ca="1">VLOOKUP(N199,Coef!$A$27:$C$46,3)+O199/10-0.1</f>
        <v>5.4</v>
      </c>
      <c r="R199" s="31">
        <f ca="1">IF(Q199+0.1&lt;P199,Q199+2,Q199)</f>
        <v>5.4</v>
      </c>
      <c r="S199" s="72">
        <f ca="1">M199*100000+J199</f>
        <v>713543</v>
      </c>
      <c r="T199" s="72">
        <f ca="1">R199*1000000+K199</f>
        <v>5462297</v>
      </c>
      <c r="U199" s="72">
        <f ca="1">IF(N199&lt;11,T199-10000000,T199)</f>
        <v>5462297</v>
      </c>
      <c r="V199" s="72">
        <f ca="1">U199/(6366197.724*0.9996)</f>
        <v>0.85835894988253847</v>
      </c>
      <c r="W199" s="72">
        <f ca="1">(Coef!$J$9/(1+Coef!$J$8*(COS(V199))^2)^0.5)*Coef!$J$6</f>
        <v>6387842.6336649014</v>
      </c>
      <c r="X199" s="72">
        <f ca="1">6*E199-183</f>
        <v>9</v>
      </c>
      <c r="Y199" s="72">
        <f ca="1">(S199-500000)/W199</f>
        <v>3.3429596226211951E-2</v>
      </c>
      <c r="Z199" s="72">
        <f ca="1">SIN(2*V199)</f>
        <v>0.9893723253815867</v>
      </c>
      <c r="AA199" s="72">
        <f ca="1">Z199*(COS(V199))^2</f>
        <v>0.42275668226644181</v>
      </c>
      <c r="AB199" s="72">
        <f ca="1">V199+(Z199/2)</f>
        <v>1.3530451125733318</v>
      </c>
      <c r="AC199" s="72">
        <f ca="1">(3*AB199+AA199)/4</f>
        <v>1.1204730049966094</v>
      </c>
      <c r="AD199" s="72">
        <f ca="1">(5*AC199+AA199*(COS(V199))^2)/3</f>
        <v>1.9276693509015626</v>
      </c>
      <c r="AE199" s="72">
        <f ca="1">Coef!$J$6*Coef!$J$9*(V199-(Coef!$J$10*AB199)+(Coef!$J$11*AC199)-(Coef!$J$12*AD199))</f>
        <v>5447504.1951191192</v>
      </c>
      <c r="AF199" s="72">
        <f ca="1">(U199-AE199)/W199</f>
        <v>2.3157747817581513E-3</v>
      </c>
      <c r="AG199" s="72">
        <f ca="1">((Coef!$J$8*Y199^2)/2)*(COS(V199))^2</f>
        <v>1.6091275000169815E-6</v>
      </c>
      <c r="AH199" s="72">
        <f ca="1">Y199*(1-(AG199/3))</f>
        <v>3.342957829538442E-2</v>
      </c>
      <c r="AI199" s="72">
        <f ca="1">AF199*(1-AG199)+V199</f>
        <v>0.86067472093791975</v>
      </c>
      <c r="AJ199" s="72">
        <f ca="1">(EXP(AH199)-EXP(-AH199))/2</f>
        <v>3.3435805106771688E-2</v>
      </c>
      <c r="AK199" s="72">
        <f ca="1">ATAN(AJ199/COS(AI199))</f>
        <v>5.1242832880957837E-2</v>
      </c>
      <c r="AL199" s="72">
        <f ca="1">ATAN(COS(AK199)*TAN(AI199))</f>
        <v>0.86002534160125954</v>
      </c>
      <c r="AM199" s="72">
        <f ca="1">V199+(1+Coef!$J$8*(COS(V199))^2-(3/2)*Coef!$J$8*SIN(V199)*COS(V199)*(AL199-V199))*(AL199-V199)</f>
        <v>0.86003012654360378</v>
      </c>
      <c r="AN199" s="34" t="str">
        <f t="shared" ca="1" si="230"/>
        <v>32 713543 5462297 N</v>
      </c>
      <c r="AO199" s="33">
        <f t="shared" ca="1" si="231"/>
        <v>49.276096505050617</v>
      </c>
      <c r="AP199" s="33">
        <f t="shared" ca="1" si="232"/>
        <v>11.935998054373085</v>
      </c>
      <c r="AQ199" s="72">
        <v>285</v>
      </c>
      <c r="AR199" s="72">
        <v>810000</v>
      </c>
      <c r="AS199" s="72">
        <f t="shared" ca="1" si="222"/>
        <v>0.86003012654360389</v>
      </c>
      <c r="AT199" s="72">
        <f t="shared" ca="1" si="222"/>
        <v>0.20832246556044751</v>
      </c>
      <c r="AU199" s="72">
        <f t="shared" si="222"/>
        <v>4.9741883681838397</v>
      </c>
      <c r="AV199" s="72">
        <f t="array" aca="1" ref="AV199" ca="1">ATAN((1-f)*TAN(AS199))</f>
        <v>0.85836916448788081</v>
      </c>
      <c r="AW199" s="72">
        <f t="shared" ca="1" si="233"/>
        <v>1.3508558007197122</v>
      </c>
      <c r="AX199" s="72">
        <f t="shared" ca="1" si="234"/>
        <v>-0.63139916568186705</v>
      </c>
      <c r="AY199" s="72">
        <f t="shared" ca="1" si="223"/>
        <v>4.0526959041734699E-3</v>
      </c>
      <c r="AZ199" s="72">
        <f t="shared" ca="1" si="235"/>
        <v>1.0111261185485364E-3</v>
      </c>
      <c r="BA199" s="72">
        <f t="shared" ca="1" si="236"/>
        <v>1.0010124053820799</v>
      </c>
      <c r="BB199" s="72">
        <f t="shared" ca="1" si="237"/>
        <v>1.0111257308918723E-3</v>
      </c>
      <c r="BC199" s="72">
        <f t="shared" ca="1" si="224"/>
        <v>0.12729468461574031</v>
      </c>
      <c r="BD199" s="75">
        <f t="shared" ca="1" si="238"/>
        <v>2.8290062860551646</v>
      </c>
      <c r="BE199" s="75">
        <f t="shared" ca="1" si="239"/>
        <v>-1.2223673313538369E-4</v>
      </c>
      <c r="BF199" s="75">
        <f t="shared" ca="1" si="225"/>
        <v>0.12717244788260493</v>
      </c>
      <c r="BG199" s="75">
        <f t="shared" ca="1" si="240"/>
        <v>2.8288840493220295</v>
      </c>
      <c r="BH199" s="75">
        <f t="shared" ca="1" si="241"/>
        <v>-1.2211516466231038E-4</v>
      </c>
      <c r="BI199" s="75">
        <f t="shared" ca="1" si="226"/>
        <v>0.12717256945107799</v>
      </c>
      <c r="BJ199" s="75">
        <f t="shared" ca="1" si="242"/>
        <v>2.8288841708905026</v>
      </c>
      <c r="BK199" s="75">
        <f t="shared" ca="1" si="243"/>
        <v>-1.2211528556340984E-4</v>
      </c>
      <c r="BL199" s="75">
        <f t="shared" ca="1" si="227"/>
        <v>0.1271725693301769</v>
      </c>
      <c r="BM199" s="72">
        <f t="array" aca="1" ref="BM199" ca="1">ATAN2((1-f)*SQRT(AX199^2+(SIN(AV199)*SIN(BL199)-COS(AV199)*COS(BL199)*COS(AU199))^2),SIN(AV199)*COS(BL199)+COS(AV199)*SIN(BL199)*COS(AU199))</f>
        <v>0.88382353957118165</v>
      </c>
      <c r="BN199" s="72">
        <f t="shared" ca="1" si="244"/>
        <v>-0.19399782160307896</v>
      </c>
      <c r="BO199" s="72">
        <f t="array" aca="1" ref="BO199" ca="1">f/16*(1-AX199^2)*(4+f*(4-3*(1-AX199^2)))</f>
        <v>5.0496846065297915E-4</v>
      </c>
      <c r="BP199" s="72">
        <f t="array" aca="1" ref="BP199" ca="1">BN199-(1-BO199)*f*AX199*(BL199+BO199*SIN(BL199)*(COS(BJ199)+BO199*COS(BL199)*(-1+2*COS(BJ199)^2)))</f>
        <v>-0.19372886695782787</v>
      </c>
      <c r="BQ199" s="72">
        <f t="shared" ca="1" si="245"/>
        <v>1.4593598602619634E-2</v>
      </c>
      <c r="BR199" s="13">
        <f t="shared" ca="1" si="246"/>
        <v>50.639358651742413</v>
      </c>
      <c r="BS199" s="13">
        <f t="shared" ca="1" si="247"/>
        <v>0.83615160783812092</v>
      </c>
      <c r="BT199" s="15">
        <f t="shared" ca="1" si="248"/>
        <v>31</v>
      </c>
      <c r="BU199" s="15">
        <f t="shared" ca="1" si="249"/>
        <v>3</v>
      </c>
      <c r="BV199" s="15">
        <f t="shared" ca="1" si="228"/>
        <v>0.88382353957118165</v>
      </c>
      <c r="BW199" s="15">
        <f t="shared" ca="1" si="228"/>
        <v>1.4593598602619634E-2</v>
      </c>
      <c r="BX199" s="15">
        <f t="shared" ca="1" si="250"/>
        <v>5.2359877559829883E-2</v>
      </c>
      <c r="BY199" s="15">
        <f t="shared" ca="1" si="251"/>
        <v>0.63419954338100581</v>
      </c>
      <c r="BZ199" s="16">
        <f t="shared" ca="1" si="252"/>
        <v>2.710686686377375E-3</v>
      </c>
      <c r="CA199" s="15">
        <f t="shared" ca="1" si="253"/>
        <v>6390937.5733005051</v>
      </c>
      <c r="CB199" s="15">
        <f t="shared" ca="1" si="254"/>
        <v>1.2191264086530085</v>
      </c>
      <c r="CC199" s="15">
        <f t="shared" ca="1" si="255"/>
        <v>1.4862692002751823</v>
      </c>
      <c r="CD199" s="17">
        <f t="shared" ca="1" si="256"/>
        <v>0</v>
      </c>
      <c r="CE199" s="15">
        <f t="shared" ca="1" si="257"/>
        <v>-3.7766278957210249E-2</v>
      </c>
      <c r="CF199" s="16">
        <f t="shared" ca="1" si="258"/>
        <v>-0.48355851358880492</v>
      </c>
      <c r="CG199" s="15">
        <f t="shared" ca="1" si="259"/>
        <v>3.538156371191461</v>
      </c>
      <c r="CH199" s="15">
        <f t="shared" ca="1" si="260"/>
        <v>-19.272228867910965</v>
      </c>
      <c r="CI199" s="15">
        <f t="shared" ca="1" si="261"/>
        <v>-23.592239419026424</v>
      </c>
      <c r="CJ199" s="15">
        <f t="shared" ca="1" si="262"/>
        <v>-258.79580156390358</v>
      </c>
      <c r="CK199" s="15">
        <f t="shared" ca="1" si="263"/>
        <v>-2042.5817432982499</v>
      </c>
      <c r="CL199" s="15">
        <f t="shared" ca="1" si="264"/>
        <v>-153064.54140182878</v>
      </c>
      <c r="CM199" s="15">
        <f t="shared" ca="1" si="265"/>
        <v>5614201.4431469878</v>
      </c>
      <c r="CN199" s="15">
        <f t="shared" ca="1" si="266"/>
        <v>346996.68441473192</v>
      </c>
      <c r="CO199" s="15">
        <f t="shared" ca="1" si="267"/>
        <v>5611955.7625697292</v>
      </c>
      <c r="CP199" s="15" t="str">
        <f ca="1">VLOOKUP(_xlfn.FLOOR.MATH(BR199/8+11),Coef!$B$4:$C$23,2)</f>
        <v>U</v>
      </c>
      <c r="CQ199" s="15">
        <f ca="1">_xlfn.FLOOR.MATH(CN199/100000)</f>
        <v>3</v>
      </c>
      <c r="CR199" s="15" t="str">
        <f ca="1">VLOOKUP(MOD(BT199-1,3)*8+CQ199,Coef!$A$2:$C$25,3)</f>
        <v>C</v>
      </c>
      <c r="CS199" s="15">
        <f ca="1">(MOD(_xlfn.FLOOR.MATH(CO199/100000),20))</f>
        <v>16</v>
      </c>
      <c r="CT199" s="15" t="str">
        <f ca="1">VLOOKUP(MOD(MOD(BT199+1,2)*5+CS199,20)+1,Coef!$A$2:$C$21,3)</f>
        <v>S</v>
      </c>
      <c r="CU199" s="15"/>
      <c r="CV199" s="15" t="str">
        <f t="shared" ca="1" si="229"/>
        <v>46996</v>
      </c>
      <c r="CW199" s="15" t="str">
        <f t="shared" ca="1" si="229"/>
        <v>11955</v>
      </c>
      <c r="CX199" s="18" t="str">
        <f t="shared" ca="1" si="268"/>
        <v>346996 mE 5611955 mN 31 N</v>
      </c>
      <c r="CY199" s="15" t="str">
        <f t="shared" ca="1" si="269"/>
        <v>31UCS4699611955</v>
      </c>
    </row>
    <row r="200" spans="2:103">
      <c r="B200" s="38" t="s">
        <v>1091</v>
      </c>
      <c r="C200" s="72" t="str">
        <f t="shared" si="270"/>
        <v>32UQV1320961558</v>
      </c>
      <c r="D200" s="72">
        <f t="array" aca="1" ref="D200" ca="1">MATCH(TRUE,ISERROR(VALUE(MID(C200,ROW(INDIRECT("1:"&amp;LEN(C200))),1))),0)</f>
        <v>3</v>
      </c>
      <c r="E200" s="72">
        <f t="shared" ca="1" si="271"/>
        <v>32</v>
      </c>
      <c r="F200" s="72" t="str">
        <f t="shared" ca="1" si="272"/>
        <v>U</v>
      </c>
      <c r="G200" s="72" t="str">
        <f t="shared" ca="1" si="273"/>
        <v>Q</v>
      </c>
      <c r="H200" s="72" t="str">
        <f t="shared" ca="1" si="274"/>
        <v>V</v>
      </c>
      <c r="I200" s="72">
        <f t="shared" ca="1" si="275"/>
        <v>10</v>
      </c>
      <c r="J200" s="72">
        <f t="shared" ca="1" si="276"/>
        <v>13209</v>
      </c>
      <c r="K200" s="72">
        <f t="shared" ca="1" si="277"/>
        <v>61558</v>
      </c>
      <c r="L200" s="72">
        <f t="shared" ca="1" si="278"/>
        <v>188.80604746885038</v>
      </c>
      <c r="M200" s="72">
        <f ca="1">VLOOKUP(G200,Coef!$C$2:$F$25,4)</f>
        <v>7</v>
      </c>
      <c r="N200" s="31">
        <f ca="1">VLOOKUP(F200,Coef!$C$4:$D$23,2)</f>
        <v>17</v>
      </c>
      <c r="O200" s="31">
        <f ca="1">MOD(VLOOKUP(H200,Coef!$C$2:$G$21,5)+MOD(E200+1,2)*15,20)</f>
        <v>15</v>
      </c>
      <c r="P200" s="31">
        <f ca="1">VLOOKUP(N200,Coef!$A$27:$B$46,2)</f>
        <v>5.34</v>
      </c>
      <c r="Q200" s="31">
        <f ca="1">VLOOKUP(N200,Coef!$A$27:$C$46,3)+O200/10-0.1</f>
        <v>5.4</v>
      </c>
      <c r="R200" s="31">
        <f ca="1">IF(Q200+0.1&lt;P200,Q200+2,Q200)</f>
        <v>5.4</v>
      </c>
      <c r="S200" s="72">
        <f ca="1">M200*100000+J200</f>
        <v>713209</v>
      </c>
      <c r="T200" s="72">
        <f ca="1">R200*1000000+K200</f>
        <v>5461558</v>
      </c>
      <c r="U200" s="72">
        <f ca="1">IF(N200&lt;11,T200-10000000,T200)</f>
        <v>5461558</v>
      </c>
      <c r="V200" s="72">
        <f ca="1">U200/(6366197.724*0.9996)</f>
        <v>0.85824282158267429</v>
      </c>
      <c r="W200" s="72">
        <f ca="1">(Coef!$J$9/(1+Coef!$J$8*(COS(V200))^2)^0.5)*Coef!$J$6</f>
        <v>6387840.1675813217</v>
      </c>
      <c r="X200" s="72">
        <f ca="1">6*E200-183</f>
        <v>9</v>
      </c>
      <c r="Y200" s="72">
        <f ca="1">(S200-500000)/W200</f>
        <v>3.3377322288376698E-2</v>
      </c>
      <c r="Z200" s="72">
        <f ca="1">SIN(2*V200)</f>
        <v>0.98940606979772805</v>
      </c>
      <c r="AA200" s="72">
        <f ca="1">Z200*(COS(V200))^2</f>
        <v>0.42288478006823438</v>
      </c>
      <c r="AB200" s="72">
        <f ca="1">V200+(Z200/2)</f>
        <v>1.3529458564815382</v>
      </c>
      <c r="AC200" s="72">
        <f ca="1">(3*AB200+AA200)/4</f>
        <v>1.1204305873782123</v>
      </c>
      <c r="AD200" s="72">
        <f ca="1">(5*AC200+AA200*(COS(V200))^2)/3</f>
        <v>1.927633096111981</v>
      </c>
      <c r="AE200" s="72">
        <f ca="1">Coef!$J$6*Coef!$J$9*(V200-(Coef!$J$10*AB200)+(Coef!$J$11*AC200)-(Coef!$J$12*AD200))</f>
        <v>5446764.5163505953</v>
      </c>
      <c r="AF200" s="72">
        <f ca="1">(U200-AE200)/W200</f>
        <v>2.3158819352560745E-3</v>
      </c>
      <c r="AG200" s="72">
        <f ca="1">((Coef!$J$8*Y200^2)/2)*(COS(V200))^2</f>
        <v>1.6045303677783799E-6</v>
      </c>
      <c r="AH200" s="72">
        <f ca="1">Y200*(1-(AG200/3))</f>
        <v>3.3377304436734298E-2</v>
      </c>
      <c r="AI200" s="72">
        <f ca="1">AF200*(1-AG200)+V200</f>
        <v>0.86055869980202748</v>
      </c>
      <c r="AJ200" s="72">
        <f ca="1">(EXP(AH200)-EXP(-AH200))/2</f>
        <v>3.3383502082082295E-2</v>
      </c>
      <c r="AK200" s="72">
        <f ca="1">ATAN(AJ200/COS(AI200))</f>
        <v>5.1155923503487043E-2</v>
      </c>
      <c r="AL200" s="72">
        <f ca="1">ATAN(COS(AK200)*TAN(AI200))</f>
        <v>0.85991149984004667</v>
      </c>
      <c r="AM200" s="72">
        <f ca="1">V200+(1+Coef!$J$8*(COS(V200))^2-(3/2)*Coef!$J$8*SIN(V200)*COS(V200)*(AL200-V200))*(AL200-V200)</f>
        <v>0.85991629262061875</v>
      </c>
      <c r="AN200" s="34" t="str">
        <f t="shared" ca="1" si="230"/>
        <v>32 713209 5461558 N</v>
      </c>
      <c r="AO200" s="33">
        <f t="shared" ca="1" si="231"/>
        <v>49.26957430169815</v>
      </c>
      <c r="AP200" s="33">
        <f t="shared" ca="1" si="232"/>
        <v>11.931018513843899</v>
      </c>
      <c r="AQ200" s="72">
        <v>285</v>
      </c>
      <c r="AR200" s="72">
        <v>810000</v>
      </c>
      <c r="AS200" s="72">
        <f t="shared" ca="1" si="222"/>
        <v>0.85991629262061875</v>
      </c>
      <c r="AT200" s="72">
        <f t="shared" ca="1" si="222"/>
        <v>0.20823555618297671</v>
      </c>
      <c r="AU200" s="72">
        <f t="shared" si="222"/>
        <v>4.9741883681838397</v>
      </c>
      <c r="AV200" s="72">
        <f t="array" aca="1" ref="AV200" ca="1">ATAN((1-f)*TAN(AS200))</f>
        <v>0.85825527436940985</v>
      </c>
      <c r="AW200" s="72">
        <f t="shared" ca="1" si="233"/>
        <v>1.3508067772898866</v>
      </c>
      <c r="AX200" s="72">
        <f t="shared" ca="1" si="234"/>
        <v>-0.63148241423472085</v>
      </c>
      <c r="AY200" s="72">
        <f t="shared" ca="1" si="223"/>
        <v>4.0519873602314471E-3</v>
      </c>
      <c r="AZ200" s="72">
        <f t="shared" ca="1" si="235"/>
        <v>1.0109496976618022E-3</v>
      </c>
      <c r="BA200" s="72">
        <f t="shared" ca="1" si="236"/>
        <v>1.0010122285145955</v>
      </c>
      <c r="BB200" s="72">
        <f t="shared" ca="1" si="237"/>
        <v>1.0109493102080172E-3</v>
      </c>
      <c r="BC200" s="72">
        <f t="shared" ca="1" si="224"/>
        <v>0.1272947071072644</v>
      </c>
      <c r="BD200" s="75">
        <f t="shared" ca="1" si="238"/>
        <v>2.8289082616870376</v>
      </c>
      <c r="BE200" s="75">
        <f t="shared" ca="1" si="239"/>
        <v>-1.2221153919271644E-4</v>
      </c>
      <c r="BF200" s="75">
        <f t="shared" ca="1" si="225"/>
        <v>0.12717249556807167</v>
      </c>
      <c r="BG200" s="75">
        <f t="shared" ca="1" si="240"/>
        <v>2.828786050147845</v>
      </c>
      <c r="BH200" s="75">
        <f t="shared" ca="1" si="241"/>
        <v>-1.2209001923169034E-4</v>
      </c>
      <c r="BI200" s="75">
        <f t="shared" ca="1" si="226"/>
        <v>0.12717261708803271</v>
      </c>
      <c r="BJ200" s="75">
        <f t="shared" ca="1" si="242"/>
        <v>2.8287861716678058</v>
      </c>
      <c r="BK200" s="75">
        <f t="shared" ca="1" si="243"/>
        <v>-1.2209014006122059E-4</v>
      </c>
      <c r="BL200" s="75">
        <f t="shared" ca="1" si="227"/>
        <v>0.12717261696720317</v>
      </c>
      <c r="BM200" s="72">
        <f t="array" aca="1" ref="BM200" ca="1">ATAN2((1-f)*SQRT(AX200^2+(SIN(AV200)*SIN(BL200)-COS(AV200)*COS(BL200)*COS(AU200))^2),SIN(AV200)*COS(BL200)+COS(AV200)*SIN(BL200)*COS(AU200))</f>
        <v>0.88371186370055099</v>
      </c>
      <c r="BN200" s="72">
        <f t="shared" ca="1" si="244"/>
        <v>-0.19397122339892006</v>
      </c>
      <c r="BO200" s="72">
        <f t="array" aca="1" ref="BO200" ca="1">f/16*(1-AX200^2)*(4+f*(4-3*(1-AX200^2)))</f>
        <v>5.0488030886095892E-4</v>
      </c>
      <c r="BP200" s="72">
        <f t="array" aca="1" ref="BP200" ca="1">BN200-(1-BO200)*f*AX200*(BL200+BO200*SIN(BL200)*(COS(BJ200)+BO200*COS(BL200)*(-1+2*COS(BJ200)^2)))</f>
        <v>-0.19370223314155191</v>
      </c>
      <c r="BQ200" s="72">
        <f t="shared" ca="1" si="245"/>
        <v>1.4533323041424795E-2</v>
      </c>
      <c r="BR200" s="13">
        <f t="shared" ca="1" si="246"/>
        <v>50.632960095681831</v>
      </c>
      <c r="BS200" s="13">
        <f t="shared" ca="1" si="247"/>
        <v>0.83269807257387407</v>
      </c>
      <c r="BT200" s="15">
        <f t="shared" ca="1" si="248"/>
        <v>31</v>
      </c>
      <c r="BU200" s="15">
        <f t="shared" ca="1" si="249"/>
        <v>3</v>
      </c>
      <c r="BV200" s="15">
        <f t="shared" ca="1" si="228"/>
        <v>0.8837118637005511</v>
      </c>
      <c r="BW200" s="15">
        <f t="shared" ca="1" si="228"/>
        <v>1.4533323041424797E-2</v>
      </c>
      <c r="BX200" s="15">
        <f t="shared" ca="1" si="250"/>
        <v>5.2359877559829883E-2</v>
      </c>
      <c r="BY200" s="15">
        <f t="shared" ca="1" si="251"/>
        <v>0.63428588379331208</v>
      </c>
      <c r="BZ200" s="16">
        <f t="shared" ca="1" si="252"/>
        <v>2.7114248065475749E-3</v>
      </c>
      <c r="CA200" s="15">
        <f t="shared" ca="1" si="253"/>
        <v>6390935.2210380901</v>
      </c>
      <c r="CB200" s="15">
        <f t="shared" ca="1" si="254"/>
        <v>1.2188487901712162</v>
      </c>
      <c r="CC200" s="15">
        <f t="shared" ca="1" si="255"/>
        <v>1.4855923733018372</v>
      </c>
      <c r="CD200" s="17">
        <f t="shared" ca="1" si="256"/>
        <v>0</v>
      </c>
      <c r="CE200" s="15">
        <f t="shared" ca="1" si="257"/>
        <v>-3.7826554518405088E-2</v>
      </c>
      <c r="CF200" s="16">
        <f t="shared" ca="1" si="258"/>
        <v>-0.48288094849528967</v>
      </c>
      <c r="CG200" s="15">
        <f t="shared" ca="1" si="259"/>
        <v>3.538839857255017</v>
      </c>
      <c r="CH200" s="15">
        <f t="shared" ca="1" si="260"/>
        <v>-19.26208989575229</v>
      </c>
      <c r="CI200" s="15">
        <f t="shared" ca="1" si="261"/>
        <v>-23.554552018544332</v>
      </c>
      <c r="CJ200" s="15">
        <f t="shared" ca="1" si="262"/>
        <v>-258.82716521866553</v>
      </c>
      <c r="CK200" s="15">
        <f t="shared" ca="1" si="263"/>
        <v>-2041.5638610901206</v>
      </c>
      <c r="CL200" s="15">
        <f t="shared" ca="1" si="264"/>
        <v>-153329.63524007666</v>
      </c>
      <c r="CM200" s="15">
        <f t="shared" ca="1" si="265"/>
        <v>5613496.9003663799</v>
      </c>
      <c r="CN200" s="15">
        <f t="shared" ca="1" si="266"/>
        <v>346731.69661401934</v>
      </c>
      <c r="CO200" s="15">
        <f t="shared" ca="1" si="267"/>
        <v>5611251.5016062334</v>
      </c>
      <c r="CP200" s="15" t="str">
        <f ca="1">VLOOKUP(_xlfn.FLOOR.MATH(BR200/8+11),Coef!$B$4:$C$23,2)</f>
        <v>U</v>
      </c>
      <c r="CQ200" s="15">
        <f ca="1">_xlfn.FLOOR.MATH(CN200/100000)</f>
        <v>3</v>
      </c>
      <c r="CR200" s="15" t="str">
        <f ca="1">VLOOKUP(MOD(BT200-1,3)*8+CQ200,Coef!$A$2:$C$25,3)</f>
        <v>C</v>
      </c>
      <c r="CS200" s="15">
        <f ca="1">(MOD(_xlfn.FLOOR.MATH(CO200/100000),20))</f>
        <v>16</v>
      </c>
      <c r="CT200" s="15" t="str">
        <f ca="1">VLOOKUP(MOD(MOD(BT200+1,2)*5+CS200,20)+1,Coef!$A$2:$C$21,3)</f>
        <v>S</v>
      </c>
      <c r="CU200" s="15"/>
      <c r="CV200" s="15" t="str">
        <f t="shared" ca="1" si="229"/>
        <v>46731</v>
      </c>
      <c r="CW200" s="15" t="str">
        <f t="shared" ca="1" si="229"/>
        <v>11251</v>
      </c>
      <c r="CX200" s="18" t="str">
        <f t="shared" ca="1" si="268"/>
        <v>346731 mE 5611251 mN 31 N</v>
      </c>
      <c r="CY200" s="15" t="str">
        <f t="shared" ca="1" si="269"/>
        <v>31UCS4673111251</v>
      </c>
    </row>
    <row r="201" spans="2:103">
      <c r="B201" s="38" t="s">
        <v>1092</v>
      </c>
      <c r="C201" s="72" t="str">
        <f t="shared" si="270"/>
        <v>32UQV1286361449</v>
      </c>
      <c r="D201" s="72">
        <f t="array" aca="1" ref="D201" ca="1">MATCH(TRUE,ISERROR(VALUE(MID(C201,ROW(INDIRECT("1:"&amp;LEN(C201))),1))),0)</f>
        <v>3</v>
      </c>
      <c r="E201" s="72">
        <f t="shared" ca="1" si="271"/>
        <v>32</v>
      </c>
      <c r="F201" s="72" t="str">
        <f t="shared" ca="1" si="272"/>
        <v>U</v>
      </c>
      <c r="G201" s="72" t="str">
        <f t="shared" ca="1" si="273"/>
        <v>Q</v>
      </c>
      <c r="H201" s="72" t="str">
        <f t="shared" ca="1" si="274"/>
        <v>V</v>
      </c>
      <c r="I201" s="72">
        <f t="shared" ca="1" si="275"/>
        <v>10</v>
      </c>
      <c r="J201" s="72">
        <f t="shared" ca="1" si="276"/>
        <v>12863</v>
      </c>
      <c r="K201" s="72">
        <f t="shared" ca="1" si="277"/>
        <v>61449</v>
      </c>
      <c r="L201" s="72">
        <f t="shared" ca="1" si="278"/>
        <v>188.80604746885038</v>
      </c>
      <c r="M201" s="72">
        <f ca="1">VLOOKUP(G201,Coef!$C$2:$F$25,4)</f>
        <v>7</v>
      </c>
      <c r="N201" s="31">
        <f ca="1">VLOOKUP(F201,Coef!$C$4:$D$23,2)</f>
        <v>17</v>
      </c>
      <c r="O201" s="31">
        <f ca="1">MOD(VLOOKUP(H201,Coef!$C$2:$G$21,5)+MOD(E201+1,2)*15,20)</f>
        <v>15</v>
      </c>
      <c r="P201" s="31">
        <f ca="1">VLOOKUP(N201,Coef!$A$27:$B$46,2)</f>
        <v>5.34</v>
      </c>
      <c r="Q201" s="31">
        <f ca="1">VLOOKUP(N201,Coef!$A$27:$C$46,3)+O201/10-0.1</f>
        <v>5.4</v>
      </c>
      <c r="R201" s="31">
        <f ca="1">IF(Q201+0.1&lt;P201,Q201+2,Q201)</f>
        <v>5.4</v>
      </c>
      <c r="S201" s="72">
        <f ca="1">M201*100000+J201</f>
        <v>712863</v>
      </c>
      <c r="T201" s="72">
        <f ca="1">R201*1000000+K201</f>
        <v>5461449</v>
      </c>
      <c r="U201" s="72">
        <f ca="1">IF(N201&lt;11,T201-10000000,T201)</f>
        <v>5461449</v>
      </c>
      <c r="V201" s="72">
        <f ca="1">U201/(6366197.724*0.9996)</f>
        <v>0.85822569305130059</v>
      </c>
      <c r="W201" s="72">
        <f ca="1">(Coef!$J$9/(1+Coef!$J$8*(COS(V201))^2)^0.5)*Coef!$J$6</f>
        <v>6387839.8038354628</v>
      </c>
      <c r="X201" s="72">
        <f ca="1">6*E201-183</f>
        <v>9</v>
      </c>
      <c r="Y201" s="72">
        <f ca="1">(S201-500000)/W201</f>
        <v>3.3323158773047229E-2</v>
      </c>
      <c r="Z201" s="72">
        <f ca="1">SIN(2*V201)</f>
        <v>0.98941104246837053</v>
      </c>
      <c r="AA201" s="72">
        <f ca="1">Z201*(COS(V201))^2</f>
        <v>0.42290367311433386</v>
      </c>
      <c r="AB201" s="72">
        <f ca="1">V201+(Z201/2)</f>
        <v>1.3529312142854859</v>
      </c>
      <c r="AC201" s="72">
        <f ca="1">(3*AB201+AA201)/4</f>
        <v>1.1204243289926978</v>
      </c>
      <c r="AD201" s="72">
        <f ca="1">(5*AC201+AA201*(COS(V201))^2)/3</f>
        <v>1.9276277461782536</v>
      </c>
      <c r="AE201" s="72">
        <f ca="1">Coef!$J$6*Coef!$J$9*(V201-(Coef!$J$10*AB201)+(Coef!$J$11*AC201)-(Coef!$J$12*AD201))</f>
        <v>5446655.416307033</v>
      </c>
      <c r="AF201" s="72">
        <f ca="1">(U201-AE201)/W201</f>
        <v>2.3158977286945144E-3</v>
      </c>
      <c r="AG201" s="72">
        <f ca="1">((Coef!$J$8*Y201^2)/2)*(COS(V201))^2</f>
        <v>1.5993904590805758E-6</v>
      </c>
      <c r="AH201" s="72">
        <f ca="1">Y201*(1-(AG201/3))</f>
        <v>3.3323141007466493E-2</v>
      </c>
      <c r="AI201" s="72">
        <f ca="1">AF201*(1-AG201)+V201</f>
        <v>0.86054158707597039</v>
      </c>
      <c r="AJ201" s="72">
        <f ca="1">(EXP(AH201)-EXP(-AH201))/2</f>
        <v>3.3329308528721291E-2</v>
      </c>
      <c r="AK201" s="72">
        <f ca="1">ATAN(AJ201/COS(AI201))</f>
        <v>5.1072008754497779E-2</v>
      </c>
      <c r="AL201" s="72">
        <f ca="1">ATAN(COS(AK201)*TAN(AI201))</f>
        <v>0.85989650646995497</v>
      </c>
      <c r="AM201" s="72">
        <f ca="1">V201+(1+Coef!$J$8*(COS(V201))^2-(3/2)*Coef!$J$8*SIN(V201)*COS(V201)*(AL201-V201))*(AL201-V201)</f>
        <v>0.8599013055560617</v>
      </c>
      <c r="AN201" s="34" t="str">
        <f t="shared" ca="1" si="230"/>
        <v>32 712863 5461449 N</v>
      </c>
      <c r="AO201" s="33">
        <f t="shared" ca="1" si="231"/>
        <v>49.268715606151737</v>
      </c>
      <c r="AP201" s="33">
        <f t="shared" ca="1" si="232"/>
        <v>11.926210552887914</v>
      </c>
      <c r="AQ201" s="72">
        <v>285</v>
      </c>
      <c r="AR201" s="72">
        <v>810000</v>
      </c>
      <c r="AS201" s="72">
        <f t="shared" ca="1" si="222"/>
        <v>0.85990130555606159</v>
      </c>
      <c r="AT201" s="72">
        <f t="shared" ca="1" si="222"/>
        <v>0.20815164143398743</v>
      </c>
      <c r="AU201" s="72">
        <f t="shared" si="222"/>
        <v>4.9741883681838397</v>
      </c>
      <c r="AV201" s="72">
        <f t="array" aca="1" ref="AV201" ca="1">ATAN((1-f)*TAN(AS201))</f>
        <v>0.85824027991272633</v>
      </c>
      <c r="AW201" s="72">
        <f t="shared" ca="1" si="233"/>
        <v>1.3508003223626714</v>
      </c>
      <c r="AX201" s="72">
        <f t="shared" ca="1" si="234"/>
        <v>-0.63149337389781424</v>
      </c>
      <c r="AY201" s="72">
        <f t="shared" ca="1" si="223"/>
        <v>4.0518940735386781E-3</v>
      </c>
      <c r="AZ201" s="72">
        <f t="shared" ca="1" si="235"/>
        <v>1.010926470129035E-3</v>
      </c>
      <c r="BA201" s="72">
        <f t="shared" ca="1" si="236"/>
        <v>1.0010122052282695</v>
      </c>
      <c r="BB201" s="72">
        <f t="shared" ca="1" si="237"/>
        <v>1.0109260827019556E-3</v>
      </c>
      <c r="BC201" s="72">
        <f t="shared" ca="1" si="224"/>
        <v>0.12729471006849305</v>
      </c>
      <c r="BD201" s="75">
        <f t="shared" ca="1" si="238"/>
        <v>2.8288953547938358</v>
      </c>
      <c r="BE201" s="75">
        <f t="shared" ca="1" si="239"/>
        <v>-1.2220822213652197E-4</v>
      </c>
      <c r="BF201" s="75">
        <f t="shared" ca="1" si="225"/>
        <v>0.12717250184635653</v>
      </c>
      <c r="BG201" s="75">
        <f t="shared" ca="1" si="240"/>
        <v>2.8287731465716996</v>
      </c>
      <c r="BH201" s="75">
        <f t="shared" ca="1" si="241"/>
        <v>-1.2208670856193949E-4</v>
      </c>
      <c r="BI201" s="75">
        <f t="shared" ca="1" si="226"/>
        <v>0.1271726233599311</v>
      </c>
      <c r="BJ201" s="75">
        <f t="shared" ca="1" si="242"/>
        <v>2.828773268085274</v>
      </c>
      <c r="BK201" s="75">
        <f t="shared" ca="1" si="243"/>
        <v>-1.2208682938204889E-4</v>
      </c>
      <c r="BL201" s="75">
        <f t="shared" ca="1" si="227"/>
        <v>0.12717262323911099</v>
      </c>
      <c r="BM201" s="72">
        <f t="array" aca="1" ref="BM201" ca="1">ATAN2((1-f)*SQRT(AX201^2+(SIN(AV201)*SIN(BL201)-COS(AV201)*COS(BL201)*COS(AU201))^2),SIN(AV201)*COS(BL201)+COS(AV201)*SIN(BL201)*COS(AU201))</f>
        <v>0.8836971607161338</v>
      </c>
      <c r="BN201" s="72">
        <f t="shared" ca="1" si="244"/>
        <v>-0.19396772227416889</v>
      </c>
      <c r="BO201" s="72">
        <f t="array" aca="1" ref="BO201" ca="1">f/16*(1-AX201^2)*(4+f*(4-3*(1-AX201^2)))</f>
        <v>5.0486870281776103E-4</v>
      </c>
      <c r="BP201" s="72">
        <f t="array" aca="1" ref="BP201" ca="1">BN201-(1-BO201)*f*AX201*(BL201+BO201*SIN(BL201)*(COS(BJ201)+BO201*COS(BL201)*(-1+2*COS(BJ201)^2)))</f>
        <v>-0.19369872732846477</v>
      </c>
      <c r="BQ201" s="72">
        <f t="shared" ca="1" si="245"/>
        <v>1.4452914105522657E-2</v>
      </c>
      <c r="BT201" s="72"/>
      <c r="BU201" s="72"/>
      <c r="BV201" s="72"/>
      <c r="BW201" s="72"/>
      <c r="BX201" s="72"/>
      <c r="BY201" s="72"/>
      <c r="BZ201" s="72"/>
      <c r="CA201" s="72"/>
      <c r="CB201" s="72"/>
      <c r="CC201" s="72"/>
      <c r="CD201" s="72"/>
      <c r="CE201" s="72"/>
      <c r="CF201" s="72"/>
      <c r="CG201" s="72"/>
      <c r="CH201" s="72"/>
      <c r="CI201" s="72"/>
      <c r="CJ201" s="72"/>
      <c r="CK201" s="72"/>
      <c r="CL201" s="72"/>
      <c r="CM201" s="72"/>
      <c r="CN201" s="72"/>
      <c r="CO201" s="72"/>
      <c r="CP201" s="72"/>
      <c r="CQ201" s="72"/>
      <c r="CR201" s="72"/>
      <c r="CS201" s="72"/>
      <c r="CT201" s="72"/>
      <c r="CU201" s="72"/>
      <c r="CV201" s="72"/>
      <c r="CW201" s="72"/>
      <c r="CY201" s="72"/>
    </row>
    <row r="202" spans="2:103">
      <c r="B202" s="38" t="s">
        <v>1093</v>
      </c>
      <c r="C202" s="72" t="str">
        <f t="shared" si="270"/>
        <v>32UQV1273561196</v>
      </c>
      <c r="D202" s="72">
        <f t="array" aca="1" ref="D202" ca="1">MATCH(TRUE,ISERROR(VALUE(MID(C202,ROW(INDIRECT("1:"&amp;LEN(C202))),1))),0)</f>
        <v>3</v>
      </c>
      <c r="E202" s="72">
        <f t="shared" ca="1" si="271"/>
        <v>32</v>
      </c>
      <c r="F202" s="72" t="str">
        <f t="shared" ca="1" si="272"/>
        <v>U</v>
      </c>
      <c r="G202" s="72" t="str">
        <f t="shared" ca="1" si="273"/>
        <v>Q</v>
      </c>
      <c r="H202" s="72" t="str">
        <f t="shared" ca="1" si="274"/>
        <v>V</v>
      </c>
      <c r="I202" s="72">
        <f t="shared" ca="1" si="275"/>
        <v>10</v>
      </c>
      <c r="J202" s="72">
        <f t="shared" ca="1" si="276"/>
        <v>12735</v>
      </c>
      <c r="K202" s="72">
        <f t="shared" ca="1" si="277"/>
        <v>61196</v>
      </c>
      <c r="L202" s="72">
        <f t="shared" ca="1" si="278"/>
        <v>188.80604746885038</v>
      </c>
      <c r="M202" s="72">
        <f ca="1">VLOOKUP(G202,Coef!$C$2:$F$25,4)</f>
        <v>7</v>
      </c>
      <c r="N202" s="31">
        <f ca="1">VLOOKUP(F202,Coef!$C$4:$D$23,2)</f>
        <v>17</v>
      </c>
      <c r="O202" s="31">
        <f ca="1">MOD(VLOOKUP(H202,Coef!$C$2:$G$21,5)+MOD(E202+1,2)*15,20)</f>
        <v>15</v>
      </c>
      <c r="P202" s="31">
        <f ca="1">VLOOKUP(N202,Coef!$A$27:$B$46,2)</f>
        <v>5.34</v>
      </c>
      <c r="Q202" s="31">
        <f ca="1">VLOOKUP(N202,Coef!$A$27:$C$46,3)+O202/10-0.1</f>
        <v>5.4</v>
      </c>
      <c r="R202" s="31">
        <f ca="1">IF(Q202+0.1&lt;P202,Q202+2,Q202)</f>
        <v>5.4</v>
      </c>
      <c r="S202" s="72">
        <f ca="1">M202*100000+J202</f>
        <v>712735</v>
      </c>
      <c r="T202" s="72">
        <f ca="1">R202*1000000+K202</f>
        <v>5461196</v>
      </c>
      <c r="U202" s="72">
        <f ca="1">IF(N202&lt;11,T202-10000000,T202)</f>
        <v>5461196</v>
      </c>
      <c r="V202" s="72">
        <f ca="1">U202/(6366197.724*0.9996)</f>
        <v>0.85818593600141468</v>
      </c>
      <c r="W202" s="72">
        <f ca="1">(Coef!$J$9/(1+Coef!$J$8*(COS(V202))^2)^0.5)*Coef!$J$6</f>
        <v>6387838.9595378125</v>
      </c>
      <c r="X202" s="72">
        <f ca="1">6*E202-183</f>
        <v>9</v>
      </c>
      <c r="Y202" s="72">
        <f ca="1">(S202-500000)/W202</f>
        <v>3.3303125101856401E-2</v>
      </c>
      <c r="Z202" s="72">
        <f ca="1">SIN(2*V202)</f>
        <v>0.9894225800634413</v>
      </c>
      <c r="AA202" s="72">
        <f ca="1">Z202*(COS(V202))^2</f>
        <v>0.42294752484227616</v>
      </c>
      <c r="AB202" s="72">
        <f ca="1">V202+(Z202/2)</f>
        <v>1.3528972260331353</v>
      </c>
      <c r="AC202" s="72">
        <f ca="1">(3*AB202+AA202)/4</f>
        <v>1.1204098007354204</v>
      </c>
      <c r="AD202" s="72">
        <f ca="1">(5*AC202+AA202*(COS(V202))^2)/3</f>
        <v>1.9276153259892135</v>
      </c>
      <c r="AE202" s="72">
        <f ca="1">Coef!$J$6*Coef!$J$9*(V202-(Coef!$J$10*AB202)+(Coef!$J$11*AC202)-(Coef!$J$12*AD202))</f>
        <v>5446402.1841676608</v>
      </c>
      <c r="AF202" s="72">
        <f ca="1">(U202-AE202)/W202</f>
        <v>2.3159343756232738E-3</v>
      </c>
      <c r="AG202" s="72">
        <f ca="1">((Coef!$J$8*Y202^2)/2)*(COS(V202))^2</f>
        <v>1.5976149651456028E-6</v>
      </c>
      <c r="AH202" s="72">
        <f ca="1">Y202*(1-(AG202/3))</f>
        <v>3.330310736666605E-2</v>
      </c>
      <c r="AI202" s="72">
        <f ca="1">AF202*(1-AG202)+V202</f>
        <v>0.86050186667706652</v>
      </c>
      <c r="AJ202" s="72">
        <f ca="1">(EXP(AH202)-EXP(-AH202))/2</f>
        <v>3.3309263770583297E-2</v>
      </c>
      <c r="AK202" s="72">
        <f ca="1">ATAN(AJ202/COS(AI202))</f>
        <v>5.1038993340898627E-2</v>
      </c>
      <c r="AL202" s="72">
        <f ca="1">ATAN(COS(AK202)*TAN(AI202))</f>
        <v>0.85985761255221815</v>
      </c>
      <c r="AM202" s="72">
        <f ca="1">V202+(1+Coef!$J$8*(COS(V202))^2-(3/2)*Coef!$J$8*SIN(V202)*COS(V202)*(AL202-V202))*(AL202-V202)</f>
        <v>0.85986241455329782</v>
      </c>
      <c r="AN202" s="34" t="str">
        <f t="shared" ca="1" si="230"/>
        <v>32 712735 5461196 N</v>
      </c>
      <c r="AO202" s="33">
        <f t="shared" ca="1" si="231"/>
        <v>49.266487315832336</v>
      </c>
      <c r="AP202" s="33">
        <f t="shared" ca="1" si="232"/>
        <v>11.924318909029804</v>
      </c>
      <c r="AQ202" s="72">
        <v>285</v>
      </c>
      <c r="AR202" s="72">
        <v>810000</v>
      </c>
      <c r="AS202" s="72">
        <f t="shared" ca="1" si="222"/>
        <v>0.8598624145532977</v>
      </c>
      <c r="AT202" s="72">
        <f t="shared" ca="1" si="222"/>
        <v>0.20811862602038825</v>
      </c>
      <c r="AU202" s="72">
        <f t="shared" si="222"/>
        <v>4.9741883681838397</v>
      </c>
      <c r="AV202" s="72">
        <f t="array" aca="1" ref="AV202" ca="1">ATAN((1-f)*TAN(AS202))</f>
        <v>0.85820136973457251</v>
      </c>
      <c r="AW202" s="72">
        <f t="shared" ca="1" si="233"/>
        <v>1.3507835713214296</v>
      </c>
      <c r="AX202" s="72">
        <f t="shared" ca="1" si="234"/>
        <v>-0.63152181324191059</v>
      </c>
      <c r="AY202" s="72">
        <f t="shared" ca="1" si="223"/>
        <v>4.0516519953749247E-3</v>
      </c>
      <c r="AZ202" s="72">
        <f t="shared" ca="1" si="235"/>
        <v>1.0108661948715454E-3</v>
      </c>
      <c r="BA202" s="72">
        <f t="shared" ca="1" si="236"/>
        <v>1.0010121448004505</v>
      </c>
      <c r="BB202" s="72">
        <f t="shared" ca="1" si="237"/>
        <v>1.0108658075137615E-3</v>
      </c>
      <c r="BC202" s="72">
        <f t="shared" ca="1" si="224"/>
        <v>0.12729471775285706</v>
      </c>
      <c r="BD202" s="75">
        <f t="shared" ca="1" si="238"/>
        <v>2.8288618603957163</v>
      </c>
      <c r="BE202" s="75">
        <f t="shared" ca="1" si="239"/>
        <v>-1.2219961437290181E-4</v>
      </c>
      <c r="BF202" s="75">
        <f t="shared" ca="1" si="225"/>
        <v>0.12717251813848415</v>
      </c>
      <c r="BG202" s="75">
        <f t="shared" ca="1" si="240"/>
        <v>2.8287396607813431</v>
      </c>
      <c r="BH202" s="75">
        <f t="shared" ca="1" si="241"/>
        <v>-1.2207811737039223E-4</v>
      </c>
      <c r="BI202" s="75">
        <f t="shared" ca="1" si="226"/>
        <v>0.12717263963548667</v>
      </c>
      <c r="BJ202" s="75">
        <f t="shared" ca="1" si="242"/>
        <v>2.8287397822783458</v>
      </c>
      <c r="BK202" s="75">
        <f t="shared" ca="1" si="243"/>
        <v>-1.2207823816605691E-4</v>
      </c>
      <c r="BL202" s="75">
        <f t="shared" ca="1" si="227"/>
        <v>0.12717263951469099</v>
      </c>
      <c r="BM202" s="72">
        <f t="array" aca="1" ref="BM202" ca="1">ATAN2((1-f)*SQRT(AX202^2+(SIN(AV202)*SIN(BL202)-COS(AV202)*COS(BL202)*COS(AU202))^2),SIN(AV202)*COS(BL202)+COS(AV202)*SIN(BL202)*COS(AU202))</f>
        <v>0.88365900684635412</v>
      </c>
      <c r="BN202" s="72">
        <f t="shared" ca="1" si="244"/>
        <v>-0.19395863773972721</v>
      </c>
      <c r="BO202" s="72">
        <f t="array" aca="1" ref="BO202" ca="1">f/16*(1-AX202^2)*(4+f*(4-3*(1-AX202^2)))</f>
        <v>5.0483858523192094E-4</v>
      </c>
      <c r="BP202" s="72">
        <f t="array" aca="1" ref="BP202" ca="1">BN202-(1-BO202)*f*AX202*(BL202+BO202*SIN(BL202)*(COS(BJ202)+BO202*COS(BL202)*(-1+2*COS(BJ202)^2)))</f>
        <v>-0.19368963062820627</v>
      </c>
      <c r="BQ202" s="72">
        <f t="shared" ca="1" si="245"/>
        <v>1.4428995392181981E-2</v>
      </c>
      <c r="BT202" s="72"/>
      <c r="BU202" s="72"/>
      <c r="BV202" s="72"/>
      <c r="BW202" s="72"/>
      <c r="BX202" s="72"/>
      <c r="BY202" s="72"/>
      <c r="BZ202" s="72"/>
      <c r="CA202" s="72"/>
      <c r="CB202" s="72"/>
      <c r="CC202" s="72"/>
      <c r="CD202" s="72"/>
      <c r="CE202" s="72"/>
      <c r="CF202" s="72"/>
      <c r="CG202" s="72"/>
      <c r="CH202" s="72"/>
      <c r="CI202" s="72"/>
      <c r="CJ202" s="72"/>
      <c r="CK202" s="72"/>
      <c r="CL202" s="72"/>
      <c r="CM202" s="72"/>
      <c r="CN202" s="72"/>
      <c r="CO202" s="72"/>
      <c r="CP202" s="72"/>
      <c r="CQ202" s="72"/>
      <c r="CR202" s="72"/>
      <c r="CS202" s="72"/>
      <c r="CT202" s="72"/>
      <c r="CU202" s="72"/>
      <c r="CV202" s="72"/>
      <c r="CW202" s="72"/>
      <c r="CY202" s="72"/>
    </row>
    <row r="203" spans="2:103">
      <c r="B203" s="38" t="s">
        <v>1094</v>
      </c>
      <c r="C203" s="72" t="str">
        <f t="shared" si="270"/>
        <v>32UQV1284960837</v>
      </c>
      <c r="D203" s="72">
        <f t="array" aca="1" ref="D203" ca="1">MATCH(TRUE,ISERROR(VALUE(MID(C203,ROW(INDIRECT("1:"&amp;LEN(C203))),1))),0)</f>
        <v>3</v>
      </c>
      <c r="E203" s="72">
        <f t="shared" ca="1" si="271"/>
        <v>32</v>
      </c>
      <c r="F203" s="72" t="str">
        <f t="shared" ca="1" si="272"/>
        <v>U</v>
      </c>
      <c r="G203" s="72" t="str">
        <f t="shared" ca="1" si="273"/>
        <v>Q</v>
      </c>
      <c r="H203" s="72" t="str">
        <f t="shared" ca="1" si="274"/>
        <v>V</v>
      </c>
      <c r="I203" s="72">
        <f t="shared" ca="1" si="275"/>
        <v>10</v>
      </c>
      <c r="J203" s="72">
        <f t="shared" ca="1" si="276"/>
        <v>12849</v>
      </c>
      <c r="K203" s="72">
        <f t="shared" ca="1" si="277"/>
        <v>60837</v>
      </c>
      <c r="L203" s="72">
        <f t="shared" ca="1" si="278"/>
        <v>188.80604746885038</v>
      </c>
      <c r="M203" s="72">
        <f ca="1">VLOOKUP(G203,Coef!$C$2:$F$25,4)</f>
        <v>7</v>
      </c>
      <c r="N203" s="31">
        <f ca="1">VLOOKUP(F203,Coef!$C$4:$D$23,2)</f>
        <v>17</v>
      </c>
      <c r="O203" s="31">
        <f ca="1">MOD(VLOOKUP(H203,Coef!$C$2:$G$21,5)+MOD(E203+1,2)*15,20)</f>
        <v>15</v>
      </c>
      <c r="P203" s="31">
        <f ca="1">VLOOKUP(N203,Coef!$A$27:$B$46,2)</f>
        <v>5.34</v>
      </c>
      <c r="Q203" s="31">
        <f ca="1">VLOOKUP(N203,Coef!$A$27:$C$46,3)+O203/10-0.1</f>
        <v>5.4</v>
      </c>
      <c r="R203" s="31">
        <f ca="1">IF(Q203+0.1&lt;P203,Q203+2,Q203)</f>
        <v>5.4</v>
      </c>
      <c r="S203" s="72">
        <f ca="1">M203*100000+J203</f>
        <v>712849</v>
      </c>
      <c r="T203" s="72">
        <f ca="1">R203*1000000+K203</f>
        <v>5460837</v>
      </c>
      <c r="U203" s="72">
        <f ca="1">IF(N203&lt;11,T203-10000000,T203)</f>
        <v>5460837</v>
      </c>
      <c r="V203" s="72">
        <f ca="1">U203/(6366197.724*0.9996)</f>
        <v>0.85812952184762414</v>
      </c>
      <c r="W203" s="72">
        <f ca="1">(Coef!$J$9/(1+Coef!$J$8*(COS(V203))^2)^0.5)*Coef!$J$6</f>
        <v>6387837.7614864856</v>
      </c>
      <c r="X203" s="72">
        <f ca="1">6*E203-183</f>
        <v>9</v>
      </c>
      <c r="Y203" s="72">
        <f ca="1">(S203-500000)/W203</f>
        <v>3.3320977762351441E-2</v>
      </c>
      <c r="Z203" s="72">
        <f ca="1">SIN(2*V203)</f>
        <v>0.98943894085554673</v>
      </c>
      <c r="AA203" s="72">
        <f ca="1">Z203*(COS(V203))^2</f>
        <v>0.42300974697745441</v>
      </c>
      <c r="AB203" s="72">
        <f ca="1">V203+(Z203/2)</f>
        <v>1.3528489922753975</v>
      </c>
      <c r="AC203" s="72">
        <f ca="1">(3*AB203+AA203)/4</f>
        <v>1.1203891809509117</v>
      </c>
      <c r="AD203" s="72">
        <f ca="1">(5*AC203+AA203*(COS(V203))^2)/3</f>
        <v>1.9275976961990526</v>
      </c>
      <c r="AE203" s="72">
        <f ca="1">Coef!$J$6*Coef!$J$9*(V203-(Coef!$J$10*AB203)+(Coef!$J$11*AC203)-(Coef!$J$12*AD203))</f>
        <v>5446042.8549406454</v>
      </c>
      <c r="AF203" s="72">
        <f ca="1">(U203-AE203)/W203</f>
        <v>2.3159863496457875E-3</v>
      </c>
      <c r="AG203" s="72">
        <f ca="1">((Coef!$J$8*Y203^2)/2)*(COS(V203))^2</f>
        <v>1.5995371136811635E-6</v>
      </c>
      <c r="AH203" s="72">
        <f ca="1">Y203*(1-(AG203/3))</f>
        <v>3.3320959996304578E-2</v>
      </c>
      <c r="AI203" s="72">
        <f ca="1">AF203*(1-AG203)+V203</f>
        <v>0.8604455044927638</v>
      </c>
      <c r="AJ203" s="72">
        <f ca="1">(EXP(AH203)-EXP(-AH203))/2</f>
        <v>3.3327126306594512E-2</v>
      </c>
      <c r="AK203" s="72">
        <f ca="1">ATAN(AJ203/COS(AI203))</f>
        <v>5.1062975652553161E-2</v>
      </c>
      <c r="AL203" s="72">
        <f ca="1">ATAN(COS(AK203)*TAN(AI203))</f>
        <v>0.8598006335057562</v>
      </c>
      <c r="AM203" s="72">
        <f ca="1">V203+(1+Coef!$J$8*(COS(V203))^2-(3/2)*Coef!$J$8*SIN(V203)*COS(V203)*(AL203-V203))*(AL203-V203)</f>
        <v>0.85980543451728098</v>
      </c>
      <c r="AN203" s="34" t="str">
        <f t="shared" ca="1" si="230"/>
        <v>32 712849 5460837 N</v>
      </c>
      <c r="AO203" s="33">
        <f t="shared" ca="1" si="231"/>
        <v>49.263222600252071</v>
      </c>
      <c r="AP203" s="33">
        <f t="shared" ca="1" si="232"/>
        <v>11.925692994270577</v>
      </c>
      <c r="AQ203" s="72">
        <v>285</v>
      </c>
      <c r="AR203" s="72">
        <v>810000</v>
      </c>
      <c r="AS203" s="72">
        <f t="shared" ca="1" si="222"/>
        <v>0.85980543451728098</v>
      </c>
      <c r="AT203" s="72">
        <f t="shared" ca="1" si="222"/>
        <v>0.20814260833204282</v>
      </c>
      <c r="AU203" s="72">
        <f t="shared" si="222"/>
        <v>4.9741883681838397</v>
      </c>
      <c r="AV203" s="72">
        <f t="array" aca="1" ref="AV203" ca="1">ATAN((1-f)*TAN(AS203))</f>
        <v>0.85814436162244501</v>
      </c>
      <c r="AW203" s="72">
        <f t="shared" ca="1" si="233"/>
        <v>1.350759027214677</v>
      </c>
      <c r="AX203" s="72">
        <f t="shared" ca="1" si="234"/>
        <v>-0.63156347859042572</v>
      </c>
      <c r="AY203" s="72">
        <f t="shared" ca="1" si="223"/>
        <v>4.0512973166287047E-3</v>
      </c>
      <c r="AZ203" s="72">
        <f t="shared" ca="1" si="235"/>
        <v>1.0107778830686931E-3</v>
      </c>
      <c r="BA203" s="72">
        <f t="shared" ca="1" si="236"/>
        <v>1.0010120562651403</v>
      </c>
      <c r="BB203" s="72">
        <f t="shared" ca="1" si="237"/>
        <v>1.010777495812422E-3</v>
      </c>
      <c r="BC203" s="72">
        <f t="shared" ca="1" si="224"/>
        <v>0.12729472901153996</v>
      </c>
      <c r="BD203" s="75">
        <f t="shared" ca="1" si="238"/>
        <v>2.828812783440894</v>
      </c>
      <c r="BE203" s="75">
        <f t="shared" ca="1" si="239"/>
        <v>-1.2218700270005489E-4</v>
      </c>
      <c r="BF203" s="75">
        <f t="shared" ca="1" si="225"/>
        <v>0.1271725420088399</v>
      </c>
      <c r="BG203" s="75">
        <f t="shared" ca="1" si="240"/>
        <v>2.8286905964381939</v>
      </c>
      <c r="BH203" s="75">
        <f t="shared" ca="1" si="241"/>
        <v>-1.2206552997616852E-4</v>
      </c>
      <c r="BI203" s="75">
        <f t="shared" ca="1" si="226"/>
        <v>0.12717266348156378</v>
      </c>
      <c r="BJ203" s="75">
        <f t="shared" ca="1" si="242"/>
        <v>2.8286907179109178</v>
      </c>
      <c r="BK203" s="75">
        <f t="shared" ca="1" si="243"/>
        <v>-1.2206565073602362E-4</v>
      </c>
      <c r="BL203" s="75">
        <f t="shared" ca="1" si="227"/>
        <v>0.12717266336080393</v>
      </c>
      <c r="BM203" s="72">
        <f t="array" aca="1" ref="BM203" ca="1">ATAN2((1-f)*SQRT(AX203^2+(SIN(AV203)*SIN(BL203)-COS(AV203)*COS(BL203)*COS(AU203))^2),SIN(AV203)*COS(BL203)+COS(AV203)*SIN(BL203)*COS(AU203))</f>
        <v>0.88360310667749031</v>
      </c>
      <c r="BN203" s="72">
        <f t="shared" ca="1" si="244"/>
        <v>-0.19394532983826357</v>
      </c>
      <c r="BO203" s="72">
        <f t="array" aca="1" ref="BO203" ca="1">f/16*(1-AX203^2)*(4+f*(4-3*(1-AX203^2)))</f>
        <v>5.0479445869941171E-4</v>
      </c>
      <c r="BP203" s="72">
        <f t="array" aca="1" ref="BP203" ca="1">BN203-(1-BO203)*f*AX203*(BL203+BO203*SIN(BL203)*(COS(BJ203)+BO203*COS(BL203)*(-1+2*COS(BJ203)^2)))</f>
        <v>-0.19367630490307686</v>
      </c>
      <c r="BQ203" s="72">
        <f t="shared" ca="1" si="245"/>
        <v>1.446630342896596E-2</v>
      </c>
      <c r="BT203" s="72"/>
      <c r="BU203" s="72"/>
      <c r="BV203" s="72"/>
      <c r="BW203" s="72"/>
      <c r="BX203" s="72"/>
      <c r="BY203" s="72"/>
      <c r="BZ203" s="72"/>
      <c r="CA203" s="72"/>
      <c r="CB203" s="72"/>
      <c r="CC203" s="72"/>
      <c r="CD203" s="72"/>
      <c r="CE203" s="72"/>
      <c r="CF203" s="72"/>
      <c r="CG203" s="72"/>
      <c r="CH203" s="72"/>
      <c r="CI203" s="72"/>
      <c r="CJ203" s="72"/>
      <c r="CK203" s="72"/>
      <c r="CL203" s="72"/>
      <c r="CM203" s="72"/>
      <c r="CN203" s="72"/>
      <c r="CO203" s="72"/>
      <c r="CP203" s="72"/>
      <c r="CQ203" s="72"/>
      <c r="CR203" s="72"/>
      <c r="CS203" s="72"/>
      <c r="CT203" s="72"/>
      <c r="CU203" s="72"/>
      <c r="CV203" s="72"/>
      <c r="CW203" s="72"/>
      <c r="CY203" s="72"/>
    </row>
    <row r="204" spans="2:103">
      <c r="B204" s="38" t="s">
        <v>1095</v>
      </c>
      <c r="C204" s="72" t="str">
        <f t="shared" si="270"/>
        <v>32UQV1310260445</v>
      </c>
      <c r="D204" s="72">
        <f t="array" aca="1" ref="D204" ca="1">MATCH(TRUE,ISERROR(VALUE(MID(C204,ROW(INDIRECT("1:"&amp;LEN(C204))),1))),0)</f>
        <v>3</v>
      </c>
      <c r="E204" s="72">
        <f t="shared" ca="1" si="271"/>
        <v>32</v>
      </c>
      <c r="F204" s="72" t="str">
        <f t="shared" ca="1" si="272"/>
        <v>U</v>
      </c>
      <c r="G204" s="72" t="str">
        <f t="shared" ca="1" si="273"/>
        <v>Q</v>
      </c>
      <c r="H204" s="72" t="str">
        <f t="shared" ca="1" si="274"/>
        <v>V</v>
      </c>
      <c r="I204" s="72">
        <f t="shared" ca="1" si="275"/>
        <v>10</v>
      </c>
      <c r="J204" s="72">
        <f t="shared" ca="1" si="276"/>
        <v>13102</v>
      </c>
      <c r="K204" s="72">
        <f t="shared" ca="1" si="277"/>
        <v>60445</v>
      </c>
      <c r="L204" s="72">
        <f t="shared" ca="1" si="278"/>
        <v>188.80604746885038</v>
      </c>
      <c r="M204" s="72">
        <f ca="1">VLOOKUP(G204,Coef!$C$2:$F$25,4)</f>
        <v>7</v>
      </c>
      <c r="N204" s="31">
        <f ca="1">VLOOKUP(F204,Coef!$C$4:$D$23,2)</f>
        <v>17</v>
      </c>
      <c r="O204" s="31">
        <f ca="1">MOD(VLOOKUP(H204,Coef!$C$2:$G$21,5)+MOD(E204+1,2)*15,20)</f>
        <v>15</v>
      </c>
      <c r="P204" s="31">
        <f ca="1">VLOOKUP(N204,Coef!$A$27:$B$46,2)</f>
        <v>5.34</v>
      </c>
      <c r="Q204" s="31">
        <f ca="1">VLOOKUP(N204,Coef!$A$27:$C$46,3)+O204/10-0.1</f>
        <v>5.4</v>
      </c>
      <c r="R204" s="31">
        <f ca="1">IF(Q204+0.1&lt;P204,Q204+2,Q204)</f>
        <v>5.4</v>
      </c>
      <c r="S204" s="72">
        <f ca="1">M204*100000+J204</f>
        <v>713102</v>
      </c>
      <c r="T204" s="72">
        <f ca="1">R204*1000000+K204</f>
        <v>5460445</v>
      </c>
      <c r="U204" s="72">
        <f ca="1">IF(N204&lt;11,T204-10000000,T204)</f>
        <v>5460445</v>
      </c>
      <c r="V204" s="72">
        <f ca="1">U204/(6366197.724*0.9996)</f>
        <v>0.85806792199167459</v>
      </c>
      <c r="W204" s="72">
        <f ca="1">(Coef!$J$9/(1+Coef!$J$8*(COS(V204))^2)^0.5)*Coef!$J$6</f>
        <v>6387836.4532860341</v>
      </c>
      <c r="X204" s="72">
        <f ca="1">6*E204-183</f>
        <v>9</v>
      </c>
      <c r="Y204" s="72">
        <f ca="1">(S204-500000)/W204</f>
        <v>3.3360591110684429E-2</v>
      </c>
      <c r="Z204" s="72">
        <f ca="1">SIN(2*V204)</f>
        <v>0.98945679117872642</v>
      </c>
      <c r="AA204" s="72">
        <f ca="1">Z204*(COS(V204))^2</f>
        <v>0.42307768567355286</v>
      </c>
      <c r="AB204" s="72">
        <f ca="1">V204+(Z204/2)</f>
        <v>1.3527963175810378</v>
      </c>
      <c r="AC204" s="72">
        <f ca="1">(3*AB204+AA204)/4</f>
        <v>1.1203666596041666</v>
      </c>
      <c r="AD204" s="72">
        <f ca="1">(5*AC204+AA204*(COS(V204))^2)/3</f>
        <v>1.9275784379549856</v>
      </c>
      <c r="AE204" s="72">
        <f ca="1">Coef!$J$6*Coef!$J$9*(V204-(Coef!$J$10*AB204)+(Coef!$J$11*AC204)-(Coef!$J$12*AD204))</f>
        <v>5445650.4956813343</v>
      </c>
      <c r="AF204" s="72">
        <f ca="1">(U204-AE204)/W204</f>
        <v>2.3160430651062015E-3</v>
      </c>
      <c r="AG204" s="72">
        <f ca="1">((Coef!$J$8*Y204^2)/2)*(COS(V204))^2</f>
        <v>1.6035711449934002E-6</v>
      </c>
      <c r="AH204" s="72">
        <f ca="1">Y204*(1-(AG204/3))</f>
        <v>3.3360573278657338E-2</v>
      </c>
      <c r="AI204" s="72">
        <f ca="1">AF204*(1-AG204)+V204</f>
        <v>0.86038396134284101</v>
      </c>
      <c r="AJ204" s="72">
        <f ca="1">(EXP(AH204)-EXP(-AH204))/2</f>
        <v>3.3366761608184969E-2</v>
      </c>
      <c r="AK204" s="72">
        <f ca="1">ATAN(AJ204/COS(AI204))</f>
        <v>5.111994697946616E-2</v>
      </c>
      <c r="AL204" s="72">
        <f ca="1">ATAN(COS(AK204)*TAN(AI204))</f>
        <v>0.8597376378365833</v>
      </c>
      <c r="AM204" s="72">
        <f ca="1">V204+(1+Coef!$J$8*(COS(V204))^2-(3/2)*Coef!$J$8*SIN(V204)*COS(V204)*(AL204-V204))*(AL204-V204)</f>
        <v>0.85974243553528951</v>
      </c>
      <c r="AN204" s="34" t="str">
        <f t="shared" ca="1" si="230"/>
        <v>32 713102 5460445 N</v>
      </c>
      <c r="AO204" s="33">
        <f t="shared" ca="1" si="231"/>
        <v>49.25961302447034</v>
      </c>
      <c r="AP204" s="33">
        <f t="shared" ca="1" si="232"/>
        <v>11.928957210855952</v>
      </c>
      <c r="AQ204" s="72">
        <v>285</v>
      </c>
      <c r="AR204" s="72">
        <v>810000</v>
      </c>
      <c r="AS204" s="72">
        <f t="shared" ca="1" si="222"/>
        <v>0.85974243553528951</v>
      </c>
      <c r="AT204" s="72">
        <f t="shared" ca="1" si="222"/>
        <v>0.2081995796589558</v>
      </c>
      <c r="AU204" s="72">
        <f t="shared" si="222"/>
        <v>4.9741883681838397</v>
      </c>
      <c r="AV204" s="72">
        <f t="array" aca="1" ref="AV204" ca="1">ATAN((1-f)*TAN(AS204))</f>
        <v>0.85808133162372113</v>
      </c>
      <c r="AW204" s="72">
        <f t="shared" ca="1" si="233"/>
        <v>1.3507318879610231</v>
      </c>
      <c r="AX204" s="72">
        <f t="shared" ca="1" si="234"/>
        <v>-0.63160954274798742</v>
      </c>
      <c r="AY204" s="72">
        <f t="shared" ca="1" si="223"/>
        <v>4.0509051655244653E-3</v>
      </c>
      <c r="AZ204" s="72">
        <f t="shared" ca="1" si="235"/>
        <v>1.010680240950864E-3</v>
      </c>
      <c r="BA204" s="72">
        <f t="shared" ca="1" si="236"/>
        <v>1.0010119583759234</v>
      </c>
      <c r="BB204" s="72">
        <f t="shared" ca="1" si="237"/>
        <v>1.0106798538068102E-3</v>
      </c>
      <c r="BC204" s="72">
        <f t="shared" ca="1" si="224"/>
        <v>0.12729474145972428</v>
      </c>
      <c r="BD204" s="75">
        <f t="shared" ca="1" si="238"/>
        <v>2.8287585173817704</v>
      </c>
      <c r="BE204" s="75">
        <f t="shared" ca="1" si="239"/>
        <v>-1.2217305847128134E-4</v>
      </c>
      <c r="BF204" s="75">
        <f t="shared" ca="1" si="225"/>
        <v>0.12717256840125299</v>
      </c>
      <c r="BG204" s="75">
        <f t="shared" ca="1" si="240"/>
        <v>2.8286363443232991</v>
      </c>
      <c r="BH204" s="75">
        <f t="shared" ca="1" si="241"/>
        <v>-1.2205161258859139E-4</v>
      </c>
      <c r="BI204" s="75">
        <f t="shared" ca="1" si="226"/>
        <v>0.12717268984713567</v>
      </c>
      <c r="BJ204" s="75">
        <f t="shared" ca="1" si="242"/>
        <v>2.8286364657691818</v>
      </c>
      <c r="BK204" s="75">
        <f t="shared" ca="1" si="243"/>
        <v>-1.2205173330886136E-4</v>
      </c>
      <c r="BL204" s="75">
        <f t="shared" ca="1" si="227"/>
        <v>0.12717268972641541</v>
      </c>
      <c r="BM204" s="72">
        <f t="array" aca="1" ref="BM204" ca="1">ATAN2((1-f)*SQRT(AX204^2+(SIN(AV204)*SIN(BL204)-COS(AV204)*COS(BL204)*COS(AU204))^2),SIN(AV204)*COS(BL204)+COS(AV204)*SIN(BL204)*COS(AU204))</f>
        <v>0.88354130146289367</v>
      </c>
      <c r="BN204" s="72">
        <f t="shared" ca="1" si="244"/>
        <v>-0.19393061901600264</v>
      </c>
      <c r="BO204" s="72">
        <f t="array" aca="1" ref="BO204" ca="1">f/16*(1-AX204^2)*(4+f*(4-3*(1-AX204^2)))</f>
        <v>5.0474567011691424E-4</v>
      </c>
      <c r="BP204" s="72">
        <f t="array" aca="1" ref="BP204" ca="1">BN204-(1-BO204)*f*AX204*(BL204+BO204*SIN(BL204)*(COS(BJ204)+BO204*COS(BL204)*(-1+2*COS(BJ204)^2)))</f>
        <v>-0.19366157437540316</v>
      </c>
      <c r="BQ204" s="72">
        <f t="shared" ca="1" si="245"/>
        <v>1.4538005283552646E-2</v>
      </c>
      <c r="BT204" s="72"/>
      <c r="BU204" s="72"/>
      <c r="BV204" s="72"/>
      <c r="BW204" s="72"/>
      <c r="BX204" s="72"/>
      <c r="BY204" s="72"/>
      <c r="BZ204" s="72"/>
      <c r="CA204" s="72"/>
      <c r="CB204" s="72"/>
      <c r="CC204" s="72"/>
      <c r="CD204" s="72"/>
      <c r="CE204" s="72"/>
      <c r="CF204" s="72"/>
      <c r="CG204" s="72"/>
      <c r="CH204" s="72"/>
      <c r="CI204" s="72"/>
      <c r="CJ204" s="72"/>
      <c r="CK204" s="72"/>
      <c r="CL204" s="72"/>
      <c r="CM204" s="72"/>
      <c r="CN204" s="72"/>
      <c r="CO204" s="72"/>
      <c r="CP204" s="72"/>
      <c r="CQ204" s="72"/>
      <c r="CR204" s="72"/>
      <c r="CS204" s="72"/>
      <c r="CT204" s="72"/>
      <c r="CU204" s="72"/>
      <c r="CV204" s="72"/>
      <c r="CW204" s="72"/>
      <c r="CY204" s="72"/>
    </row>
    <row r="205" spans="2:103">
      <c r="B205" s="38" t="s">
        <v>1096</v>
      </c>
      <c r="C205" s="72" t="str">
        <f t="shared" si="270"/>
        <v>32UQV1317860105</v>
      </c>
      <c r="D205" s="72">
        <f t="array" aca="1" ref="D205" ca="1">MATCH(TRUE,ISERROR(VALUE(MID(C205,ROW(INDIRECT("1:"&amp;LEN(C205))),1))),0)</f>
        <v>3</v>
      </c>
      <c r="E205" s="72">
        <f t="shared" ca="1" si="271"/>
        <v>32</v>
      </c>
      <c r="F205" s="72" t="str">
        <f t="shared" ca="1" si="272"/>
        <v>U</v>
      </c>
      <c r="G205" s="72" t="str">
        <f t="shared" ca="1" si="273"/>
        <v>Q</v>
      </c>
      <c r="H205" s="72" t="str">
        <f t="shared" ca="1" si="274"/>
        <v>V</v>
      </c>
      <c r="I205" s="72">
        <f t="shared" ca="1" si="275"/>
        <v>10</v>
      </c>
      <c r="J205" s="72">
        <f t="shared" ca="1" si="276"/>
        <v>13178</v>
      </c>
      <c r="K205" s="72">
        <f t="shared" ca="1" si="277"/>
        <v>60105</v>
      </c>
      <c r="L205" s="72">
        <f t="shared" ca="1" si="278"/>
        <v>188.80604746885038</v>
      </c>
      <c r="M205" s="72">
        <f ca="1">VLOOKUP(G205,Coef!$C$2:$F$25,4)</f>
        <v>7</v>
      </c>
      <c r="N205" s="31">
        <f ca="1">VLOOKUP(F205,Coef!$C$4:$D$23,2)</f>
        <v>17</v>
      </c>
      <c r="O205" s="31">
        <f ca="1">MOD(VLOOKUP(H205,Coef!$C$2:$G$21,5)+MOD(E205+1,2)*15,20)</f>
        <v>15</v>
      </c>
      <c r="P205" s="31">
        <f ca="1">VLOOKUP(N205,Coef!$A$27:$B$46,2)</f>
        <v>5.34</v>
      </c>
      <c r="Q205" s="31">
        <f ca="1">VLOOKUP(N205,Coef!$A$27:$C$46,3)+O205/10-0.1</f>
        <v>5.4</v>
      </c>
      <c r="R205" s="31">
        <f ca="1">IF(Q205+0.1&lt;P205,Q205+2,Q205)</f>
        <v>5.4</v>
      </c>
      <c r="S205" s="72">
        <f ca="1">M205*100000+J205</f>
        <v>713178</v>
      </c>
      <c r="T205" s="72">
        <f ca="1">R205*1000000+K205</f>
        <v>5460105</v>
      </c>
      <c r="U205" s="72">
        <f ca="1">IF(N205&lt;11,T205-10000000,T205)</f>
        <v>5460105</v>
      </c>
      <c r="V205" s="72">
        <f ca="1">U205/(6366197.724*0.9996)</f>
        <v>0.85801449354518766</v>
      </c>
      <c r="W205" s="72">
        <f ca="1">(Coef!$J$9/(1+Coef!$J$8*(COS(V205))^2)^0.5)*Coef!$J$6</f>
        <v>6387835.3186039226</v>
      </c>
      <c r="X205" s="72">
        <f ca="1">6*E205-183</f>
        <v>9</v>
      </c>
      <c r="Y205" s="72">
        <f ca="1">(S205-500000)/W205</f>
        <v>3.3372494650752919E-2</v>
      </c>
      <c r="Z205" s="72">
        <f ca="1">SIN(2*V205)</f>
        <v>0.98947226143992772</v>
      </c>
      <c r="AA205" s="72">
        <f ca="1">Z205*(COS(V205))^2</f>
        <v>0.42313660953558213</v>
      </c>
      <c r="AB205" s="72">
        <f ca="1">V205+(Z205/2)</f>
        <v>1.3527506242651515</v>
      </c>
      <c r="AC205" s="72">
        <f ca="1">(3*AB205+AA205)/4</f>
        <v>1.1203471205827591</v>
      </c>
      <c r="AD205" s="72">
        <f ca="1">(5*AC205+AA205*(COS(V205))^2)/3</f>
        <v>1.9275617277053287</v>
      </c>
      <c r="AE205" s="72">
        <f ca="1">Coef!$J$6*Coef!$J$9*(V205-(Coef!$J$10*AB205)+(Coef!$J$11*AC205)-(Coef!$J$12*AD205))</f>
        <v>5445310.1842740877</v>
      </c>
      <c r="AF205" s="72">
        <f ca="1">(U205-AE205)/W205</f>
        <v>2.3160922265519179E-3</v>
      </c>
      <c r="AG205" s="72">
        <f ca="1">((Coef!$J$8*Y205^2)/2)*(COS(V205))^2</f>
        <v>1.6049141064866433E-6</v>
      </c>
      <c r="AH205" s="72">
        <f ca="1">Y205*(1-(AG205/3))</f>
        <v>3.3372476797423771E-2</v>
      </c>
      <c r="AI205" s="72">
        <f ca="1">AF205*(1-AG205)+V205</f>
        <v>0.86033058205461055</v>
      </c>
      <c r="AJ205" s="72">
        <f ca="1">(EXP(AH205)-EXP(-AH205))/2</f>
        <v>3.3378671753808709E-2</v>
      </c>
      <c r="AK205" s="72">
        <f ca="1">ATAN(AJ205/COS(AI205))</f>
        <v>5.1134994884924803E-2</v>
      </c>
      <c r="AL205" s="72">
        <f ca="1">ATAN(COS(AK205)*TAN(AI205))</f>
        <v>0.85968386739554292</v>
      </c>
      <c r="AM205" s="72">
        <f ca="1">V205+(1+Coef!$J$8*(COS(V205))^2-(3/2)*Coef!$J$8*SIN(V205)*COS(V205)*(AL205-V205))*(AL205-V205)</f>
        <v>0.85968866470898875</v>
      </c>
      <c r="AN205" s="34" t="str">
        <f t="shared" ca="1" si="230"/>
        <v>32 713178 5460105 N</v>
      </c>
      <c r="AO205" s="33">
        <f t="shared" ca="1" si="231"/>
        <v>49.256532183062376</v>
      </c>
      <c r="AP205" s="33">
        <f t="shared" ca="1" si="232"/>
        <v>11.929819392329243</v>
      </c>
      <c r="AQ205" s="72">
        <v>285</v>
      </c>
      <c r="AR205" s="72">
        <v>810000</v>
      </c>
      <c r="AS205" s="72">
        <f t="shared" ca="1" si="222"/>
        <v>0.85968866470898875</v>
      </c>
      <c r="AT205" s="72">
        <f t="shared" ca="1" si="222"/>
        <v>0.20821462756441445</v>
      </c>
      <c r="AU205" s="72">
        <f t="shared" si="222"/>
        <v>4.9741883681838397</v>
      </c>
      <c r="AV205" s="72">
        <f t="array" aca="1" ref="AV205" ca="1">ATAN((1-f)*TAN(AS205))</f>
        <v>0.85802753434492574</v>
      </c>
      <c r="AW205" s="72">
        <f t="shared" ca="1" si="233"/>
        <v>1.350708722023892</v>
      </c>
      <c r="AX205" s="72">
        <f t="shared" ca="1" si="234"/>
        <v>-0.63164885738028365</v>
      </c>
      <c r="AY205" s="72">
        <f t="shared" ca="1" si="223"/>
        <v>4.0505704515223237E-3</v>
      </c>
      <c r="AZ205" s="72">
        <f t="shared" ca="1" si="235"/>
        <v>1.0105969001276364E-3</v>
      </c>
      <c r="BA205" s="72">
        <f t="shared" ca="1" si="236"/>
        <v>1.0010118748242121</v>
      </c>
      <c r="BB205" s="72">
        <f t="shared" ca="1" si="237"/>
        <v>1.0105965130793465E-3</v>
      </c>
      <c r="BC205" s="72">
        <f t="shared" ca="1" si="224"/>
        <v>0.12729475208466665</v>
      </c>
      <c r="BD205" s="75">
        <f t="shared" ca="1" si="238"/>
        <v>2.8287121961324506</v>
      </c>
      <c r="BE205" s="75">
        <f t="shared" ca="1" si="239"/>
        <v>-1.2216115651452524E-4</v>
      </c>
      <c r="BF205" s="75">
        <f t="shared" ca="1" si="225"/>
        <v>0.12717259092815211</v>
      </c>
      <c r="BG205" s="75">
        <f t="shared" ca="1" si="240"/>
        <v>2.8285900349759361</v>
      </c>
      <c r="BH205" s="75">
        <f t="shared" ca="1" si="241"/>
        <v>-1.2203973353961094E-4</v>
      </c>
      <c r="BI205" s="75">
        <f t="shared" ca="1" si="226"/>
        <v>0.12717271235112704</v>
      </c>
      <c r="BJ205" s="75">
        <f t="shared" ca="1" si="242"/>
        <v>2.8285901563989109</v>
      </c>
      <c r="BK205" s="75">
        <f t="shared" ca="1" si="243"/>
        <v>-1.2203985422610011E-4</v>
      </c>
      <c r="BL205" s="75">
        <f t="shared" ca="1" si="227"/>
        <v>0.12717271223044055</v>
      </c>
      <c r="BM205" s="72">
        <f t="array" aca="1" ref="BM205" ca="1">ATAN2((1-f)*SQRT(AX205^2+(SIN(AV205)*SIN(BL205)-COS(AV205)*COS(BL205)*COS(AU205))^2),SIN(AV205)*COS(BL205)+COS(AV205)*SIN(BL205)*COS(AU205))</f>
        <v>0.88348854939946941</v>
      </c>
      <c r="BN205" s="72">
        <f t="shared" ca="1" si="244"/>
        <v>-0.19391806539761941</v>
      </c>
      <c r="BO205" s="72">
        <f t="array" aca="1" ref="BO205" ca="1">f/16*(1-AX205^2)*(4+f*(4-3*(1-AX205^2)))</f>
        <v>5.0470402742878377E-4</v>
      </c>
      <c r="BP205" s="72">
        <f t="array" aca="1" ref="BP205" ca="1">BN205-(1-BO205)*f*AX205*(BL205+BO205*SIN(BL205)*(COS(BJ205)+BO205*COS(BL205)*(-1+2*COS(BJ205)^2)))</f>
        <v>-0.19364900393891707</v>
      </c>
      <c r="BQ205" s="72">
        <f t="shared" ca="1" si="245"/>
        <v>1.4565623625497376E-2</v>
      </c>
      <c r="BT205" s="72"/>
      <c r="BU205" s="72"/>
      <c r="BV205" s="72"/>
      <c r="BW205" s="72"/>
      <c r="BX205" s="72"/>
      <c r="BY205" s="72"/>
      <c r="BZ205" s="72"/>
      <c r="CA205" s="72"/>
      <c r="CB205" s="72"/>
      <c r="CC205" s="72"/>
      <c r="CD205" s="72"/>
      <c r="CE205" s="72"/>
      <c r="CF205" s="72"/>
      <c r="CG205" s="72"/>
      <c r="CH205" s="72"/>
      <c r="CI205" s="72"/>
      <c r="CJ205" s="72"/>
      <c r="CK205" s="72"/>
      <c r="CL205" s="72"/>
      <c r="CM205" s="72"/>
      <c r="CN205" s="72"/>
      <c r="CO205" s="72"/>
      <c r="CP205" s="72"/>
      <c r="CQ205" s="72"/>
      <c r="CR205" s="72"/>
      <c r="CS205" s="72"/>
      <c r="CT205" s="72"/>
      <c r="CU205" s="72"/>
      <c r="CV205" s="72"/>
      <c r="CW205" s="72"/>
      <c r="CY205" s="72"/>
    </row>
    <row r="206" spans="2:103">
      <c r="B206" s="38" t="s">
        <v>1097</v>
      </c>
      <c r="C206" s="72" t="str">
        <f t="shared" si="270"/>
        <v>32UQV1298559581</v>
      </c>
      <c r="D206" s="72">
        <f t="array" aca="1" ref="D206" ca="1">MATCH(TRUE,ISERROR(VALUE(MID(C206,ROW(INDIRECT("1:"&amp;LEN(C206))),1))),0)</f>
        <v>3</v>
      </c>
      <c r="E206" s="72">
        <f t="shared" ca="1" si="271"/>
        <v>32</v>
      </c>
      <c r="F206" s="72" t="str">
        <f t="shared" ca="1" si="272"/>
        <v>U</v>
      </c>
      <c r="G206" s="72" t="str">
        <f t="shared" ca="1" si="273"/>
        <v>Q</v>
      </c>
      <c r="H206" s="72" t="str">
        <f t="shared" ca="1" si="274"/>
        <v>V</v>
      </c>
      <c r="I206" s="72">
        <f t="shared" ca="1" si="275"/>
        <v>10</v>
      </c>
      <c r="J206" s="72">
        <f t="shared" ca="1" si="276"/>
        <v>12985</v>
      </c>
      <c r="K206" s="72">
        <f t="shared" ca="1" si="277"/>
        <v>59581</v>
      </c>
      <c r="L206" s="72">
        <f t="shared" ca="1" si="278"/>
        <v>188.80604746885038</v>
      </c>
      <c r="M206" s="72">
        <f ca="1">VLOOKUP(G206,Coef!$C$2:$F$25,4)</f>
        <v>7</v>
      </c>
      <c r="N206" s="31">
        <f ca="1">VLOOKUP(F206,Coef!$C$4:$D$23,2)</f>
        <v>17</v>
      </c>
      <c r="O206" s="31">
        <f ca="1">MOD(VLOOKUP(H206,Coef!$C$2:$G$21,5)+MOD(E206+1,2)*15,20)</f>
        <v>15</v>
      </c>
      <c r="P206" s="31">
        <f ca="1">VLOOKUP(N206,Coef!$A$27:$B$46,2)</f>
        <v>5.34</v>
      </c>
      <c r="Q206" s="31">
        <f ca="1">VLOOKUP(N206,Coef!$A$27:$C$46,3)+O206/10-0.1</f>
        <v>5.4</v>
      </c>
      <c r="R206" s="31">
        <f ca="1">IF(Q206+0.1&lt;P206,Q206+2,Q206)</f>
        <v>5.4</v>
      </c>
      <c r="S206" s="72">
        <f ca="1">M206*100000+J206</f>
        <v>712985</v>
      </c>
      <c r="T206" s="72">
        <f ca="1">R206*1000000+K206</f>
        <v>5459581</v>
      </c>
      <c r="U206" s="72">
        <f ca="1">IF(N206&lt;11,T206-10000000,T206)</f>
        <v>5459581</v>
      </c>
      <c r="V206" s="72">
        <f ca="1">U206/(6366197.724*0.9996)</f>
        <v>0.85793215088060193</v>
      </c>
      <c r="W206" s="72">
        <f ca="1">(Coef!$J$9/(1+Coef!$J$8*(COS(V206))^2)^0.5)*Coef!$J$6</f>
        <v>6387833.5698250122</v>
      </c>
      <c r="X206" s="72">
        <f ca="1">6*E206-183</f>
        <v>9</v>
      </c>
      <c r="Y206" s="72">
        <f ca="1">(S206-500000)/W206</f>
        <v>3.3342290100685026E-2</v>
      </c>
      <c r="Z206" s="72">
        <f ca="1">SIN(2*V206)</f>
        <v>0.98949608171830761</v>
      </c>
      <c r="AA206" s="72">
        <f ca="1">Z206*(COS(V206))^2</f>
        <v>0.423227416946104</v>
      </c>
      <c r="AB206" s="72">
        <f ca="1">V206+(Z206/2)</f>
        <v>1.3526801917397557</v>
      </c>
      <c r="AC206" s="72">
        <f ca="1">(3*AB206+AA206)/4</f>
        <v>1.1203169980413428</v>
      </c>
      <c r="AD206" s="72">
        <f ca="1">(5*AC206+AA206*(COS(V206))^2)/3</f>
        <v>1.927535962123333</v>
      </c>
      <c r="AE206" s="72">
        <f ca="1">Coef!$J$6*Coef!$J$9*(V206-(Coef!$J$10*AB206)+(Coef!$J$11*AC206)-(Coef!$J$12*AD206))</f>
        <v>5444785.7046956895</v>
      </c>
      <c r="AF206" s="72">
        <f ca="1">(U206-AE206)/W206</f>
        <v>2.3161679374680091E-3</v>
      </c>
      <c r="AG206" s="72">
        <f ca="1">((Coef!$J$8*Y206^2)/2)*(COS(V206))^2</f>
        <v>1.6023155181146081E-6</v>
      </c>
      <c r="AH206" s="72">
        <f ca="1">Y206*(1-(AG206/3))</f>
        <v>3.3342272292395413E-2</v>
      </c>
      <c r="AI206" s="72">
        <f ca="1">AF206*(1-AG206)+V206</f>
        <v>0.86024831510683808</v>
      </c>
      <c r="AJ206" s="72">
        <f ca="1">(EXP(AH206)-EXP(-AH206))/2</f>
        <v>3.3348450442726496E-2</v>
      </c>
      <c r="AK206" s="72">
        <f ca="1">ATAN(AJ206/COS(AI206))</f>
        <v>5.1083901359096517E-2</v>
      </c>
      <c r="AL206" s="72">
        <f ca="1">ATAN(COS(AK206)*TAN(AI206))</f>
        <v>0.8596028769123889</v>
      </c>
      <c r="AM206" s="72">
        <f ca="1">V206+(1+Coef!$J$8*(COS(V206))^2-(3/2)*Coef!$J$8*SIN(V206)*COS(V206)*(AL206-V206))*(AL206-V206)</f>
        <v>0.85960767901740742</v>
      </c>
      <c r="AN206" s="34" t="str">
        <f t="shared" ca="1" si="230"/>
        <v>32 712985 5459581 N</v>
      </c>
      <c r="AO206" s="33">
        <f t="shared" ca="1" si="231"/>
        <v>49.251892044733822</v>
      </c>
      <c r="AP206" s="33">
        <f t="shared" ca="1" si="232"/>
        <v>11.92689194893884</v>
      </c>
      <c r="AQ206" s="72">
        <v>285</v>
      </c>
      <c r="AR206" s="72">
        <v>810000</v>
      </c>
      <c r="AS206" s="72">
        <f t="shared" ca="1" si="222"/>
        <v>0.85960767901740742</v>
      </c>
      <c r="AT206" s="72">
        <f t="shared" ca="1" si="222"/>
        <v>0.20816353403858617</v>
      </c>
      <c r="AU206" s="72">
        <f t="shared" si="222"/>
        <v>4.9741883681838397</v>
      </c>
      <c r="AV206" s="72">
        <f t="array" aca="1" ref="AV206" ca="1">ATAN((1-f)*TAN(AS206))</f>
        <v>0.85794650884881263</v>
      </c>
      <c r="AW206" s="72">
        <f t="shared" ca="1" si="233"/>
        <v>1.3506738275837937</v>
      </c>
      <c r="AX206" s="72">
        <f t="shared" ca="1" si="234"/>
        <v>-0.63170806673157642</v>
      </c>
      <c r="AY206" s="72">
        <f t="shared" ca="1" si="223"/>
        <v>4.0500663200212081E-3</v>
      </c>
      <c r="AZ206" s="72">
        <f t="shared" ca="1" si="235"/>
        <v>1.0104713757945981E-3</v>
      </c>
      <c r="BA206" s="72">
        <f t="shared" ca="1" si="236"/>
        <v>1.0010117489822812</v>
      </c>
      <c r="BB206" s="72">
        <f t="shared" ca="1" si="237"/>
        <v>1.0104709888905138E-3</v>
      </c>
      <c r="BC206" s="72">
        <f t="shared" ca="1" si="224"/>
        <v>0.12729476808749321</v>
      </c>
      <c r="BD206" s="75">
        <f t="shared" ca="1" si="238"/>
        <v>2.8286424232550806</v>
      </c>
      <c r="BE206" s="75">
        <f t="shared" ca="1" si="239"/>
        <v>-1.2214323014759701E-4</v>
      </c>
      <c r="BF206" s="75">
        <f t="shared" ca="1" si="225"/>
        <v>0.12717262485734562</v>
      </c>
      <c r="BG206" s="75">
        <f t="shared" ca="1" si="240"/>
        <v>2.8285202800249332</v>
      </c>
      <c r="BH206" s="75">
        <f t="shared" ca="1" si="241"/>
        <v>-1.2202184167175489E-4</v>
      </c>
      <c r="BI206" s="75">
        <f t="shared" ca="1" si="226"/>
        <v>0.12717274624582145</v>
      </c>
      <c r="BJ206" s="75">
        <f t="shared" ca="1" si="242"/>
        <v>2.8285204014134089</v>
      </c>
      <c r="BK206" s="75">
        <f t="shared" ca="1" si="243"/>
        <v>-1.2202196230737599E-4</v>
      </c>
      <c r="BL206" s="75">
        <f t="shared" ca="1" si="227"/>
        <v>0.12717274612518584</v>
      </c>
      <c r="BM206" s="72">
        <f t="array" aca="1" ref="BM206" ca="1">ATAN2((1-f)*SQRT(AX206^2+(SIN(AV206)*SIN(BL206)-COS(AV206)*COS(BL206)*COS(AU206))^2),SIN(AV206)*COS(BL206)+COS(AV206)*SIN(BL206)*COS(AU206))</f>
        <v>0.88340909785044319</v>
      </c>
      <c r="BN206" s="72">
        <f t="shared" ca="1" si="244"/>
        <v>-0.19389916213355751</v>
      </c>
      <c r="BO206" s="72">
        <f t="array" aca="1" ref="BO206" ca="1">f/16*(1-AX206^2)*(4+f*(4-3*(1-AX206^2)))</f>
        <v>5.0464130702476163E-4</v>
      </c>
      <c r="BP206" s="72">
        <f t="array" aca="1" ref="BP206" ca="1">BN206-(1-BO206)*f*AX206*(BL206+BO206*SIN(BL206)*(COS(BJ206)+BO206*COS(BL206)*(-1+2*COS(BJ206)^2)))</f>
        <v>-0.19363007534611848</v>
      </c>
      <c r="BQ206" s="72">
        <f t="shared" ca="1" si="245"/>
        <v>1.4533458692467693E-2</v>
      </c>
      <c r="BT206" s="72"/>
      <c r="BU206" s="72"/>
      <c r="BV206" s="72"/>
      <c r="BW206" s="72"/>
      <c r="BX206" s="72"/>
      <c r="BY206" s="72"/>
      <c r="BZ206" s="72"/>
      <c r="CA206" s="72"/>
      <c r="CB206" s="72"/>
      <c r="CC206" s="72"/>
      <c r="CD206" s="72"/>
      <c r="CE206" s="72"/>
      <c r="CF206" s="72"/>
      <c r="CG206" s="72"/>
      <c r="CH206" s="72"/>
      <c r="CI206" s="72"/>
      <c r="CJ206" s="72"/>
      <c r="CK206" s="72"/>
      <c r="CL206" s="72"/>
      <c r="CM206" s="72"/>
      <c r="CN206" s="72"/>
      <c r="CO206" s="72"/>
      <c r="CP206" s="72"/>
      <c r="CQ206" s="72"/>
      <c r="CR206" s="72"/>
      <c r="CS206" s="72"/>
      <c r="CT206" s="72"/>
      <c r="CU206" s="72"/>
      <c r="CV206" s="72"/>
      <c r="CW206" s="72"/>
      <c r="CY206" s="72"/>
    </row>
    <row r="207" spans="2:103">
      <c r="B207" s="38" t="s">
        <v>1098</v>
      </c>
      <c r="C207" s="72" t="str">
        <f t="shared" si="270"/>
        <v>32UQV1315659359</v>
      </c>
      <c r="D207" s="72">
        <f t="array" aca="1" ref="D207" ca="1">MATCH(TRUE,ISERROR(VALUE(MID(C207,ROW(INDIRECT("1:"&amp;LEN(C207))),1))),0)</f>
        <v>3</v>
      </c>
      <c r="E207" s="72">
        <f t="shared" ca="1" si="271"/>
        <v>32</v>
      </c>
      <c r="F207" s="72" t="str">
        <f t="shared" ca="1" si="272"/>
        <v>U</v>
      </c>
      <c r="G207" s="72" t="str">
        <f t="shared" ca="1" si="273"/>
        <v>Q</v>
      </c>
      <c r="H207" s="72" t="str">
        <f t="shared" ca="1" si="274"/>
        <v>V</v>
      </c>
      <c r="I207" s="72">
        <f t="shared" ca="1" si="275"/>
        <v>10</v>
      </c>
      <c r="J207" s="72">
        <f t="shared" ca="1" si="276"/>
        <v>13156</v>
      </c>
      <c r="K207" s="72">
        <f t="shared" ca="1" si="277"/>
        <v>59359</v>
      </c>
      <c r="L207" s="72">
        <f t="shared" ca="1" si="278"/>
        <v>188.80604746885038</v>
      </c>
      <c r="M207" s="72">
        <f ca="1">VLOOKUP(G207,Coef!$C$2:$F$25,4)</f>
        <v>7</v>
      </c>
      <c r="N207" s="31">
        <f ca="1">VLOOKUP(F207,Coef!$C$4:$D$23,2)</f>
        <v>17</v>
      </c>
      <c r="O207" s="31">
        <f ca="1">MOD(VLOOKUP(H207,Coef!$C$2:$G$21,5)+MOD(E207+1,2)*15,20)</f>
        <v>15</v>
      </c>
      <c r="P207" s="31">
        <f ca="1">VLOOKUP(N207,Coef!$A$27:$B$46,2)</f>
        <v>5.34</v>
      </c>
      <c r="Q207" s="31">
        <f ca="1">VLOOKUP(N207,Coef!$A$27:$C$46,3)+O207/10-0.1</f>
        <v>5.4</v>
      </c>
      <c r="R207" s="31">
        <f ca="1">IF(Q207+0.1&lt;P207,Q207+2,Q207)</f>
        <v>5.4</v>
      </c>
      <c r="S207" s="72">
        <f ca="1">M207*100000+J207</f>
        <v>713156</v>
      </c>
      <c r="T207" s="72">
        <f ca="1">R207*1000000+K207</f>
        <v>5459359</v>
      </c>
      <c r="U207" s="72">
        <f ca="1">IF(N207&lt;11,T207-10000000,T207)</f>
        <v>5459359</v>
      </c>
      <c r="V207" s="72">
        <f ca="1">U207/(6366197.724*0.9996)</f>
        <v>0.85789726524789578</v>
      </c>
      <c r="W207" s="72">
        <f ca="1">(Coef!$J$9/(1+Coef!$J$8*(COS(V207))^2)^0.5)*Coef!$J$6</f>
        <v>6387832.8289178722</v>
      </c>
      <c r="X207" s="72">
        <f ca="1">6*E207-183</f>
        <v>9</v>
      </c>
      <c r="Y207" s="72">
        <f ca="1">(S207-500000)/W207</f>
        <v>3.3369063610280733E-2</v>
      </c>
      <c r="Z207" s="72">
        <f ca="1">SIN(2*V207)</f>
        <v>0.98950616542242054</v>
      </c>
      <c r="AA207" s="72">
        <f ca="1">Z207*(COS(V207))^2</f>
        <v>0.42326588708177082</v>
      </c>
      <c r="AB207" s="72">
        <f ca="1">V207+(Z207/2)</f>
        <v>1.3526503479591061</v>
      </c>
      <c r="AC207" s="72">
        <f ca="1">(3*AB207+AA207)/4</f>
        <v>1.1203042327397723</v>
      </c>
      <c r="AD207" s="72">
        <f ca="1">(5*AC207+AA207*(COS(V207))^2)/3</f>
        <v>1.9275250417291521</v>
      </c>
      <c r="AE207" s="72">
        <f ca="1">Coef!$J$6*Coef!$J$9*(V207-(Coef!$J$10*AB207)+(Coef!$J$11*AC207)-(Coef!$J$12*AD207))</f>
        <v>5444563.5016454365</v>
      </c>
      <c r="AF207" s="72">
        <f ca="1">(U207-AE207)/W207</f>
        <v>2.316199993146958E-3</v>
      </c>
      <c r="AG207" s="72">
        <f ca="1">((Coef!$J$8*Y207^2)/2)*(COS(V207))^2</f>
        <v>1.6050193598707159E-6</v>
      </c>
      <c r="AH207" s="72">
        <f ca="1">Y207*(1-(AG207/3))</f>
        <v>3.3369045757616365E-2</v>
      </c>
      <c r="AI207" s="72">
        <f ca="1">AF207*(1-AG207)+V207</f>
        <v>0.86021346152349687</v>
      </c>
      <c r="AJ207" s="72">
        <f ca="1">(EXP(AH207)-EXP(-AH207))/2</f>
        <v>3.3375238803407759E-2</v>
      </c>
      <c r="AK207" s="72">
        <f ca="1">ATAN(AJ207/COS(AI207))</f>
        <v>5.1122797853407009E-2</v>
      </c>
      <c r="AL207" s="72">
        <f ca="1">ATAN(COS(AK207)*TAN(AI207))</f>
        <v>0.8595670327611894</v>
      </c>
      <c r="AM207" s="72">
        <f ca="1">V207+(1+Coef!$J$8*(COS(V207))^2-(3/2)*Coef!$J$8*SIN(V207)*COS(V207)*(AL207-V207))*(AL207-V207)</f>
        <v>0.85957183250749714</v>
      </c>
      <c r="AN207" s="34" t="str">
        <f t="shared" ca="1" si="230"/>
        <v>32 713156 5459359 N</v>
      </c>
      <c r="AO207" s="33">
        <f t="shared" ca="1" si="231"/>
        <v>49.249838191005679</v>
      </c>
      <c r="AP207" s="33">
        <f t="shared" ca="1" si="232"/>
        <v>11.929120553900686</v>
      </c>
      <c r="AQ207" s="72">
        <v>285</v>
      </c>
      <c r="AR207" s="72">
        <v>810000</v>
      </c>
      <c r="AS207" s="72">
        <f t="shared" ca="1" si="222"/>
        <v>0.85957183250749714</v>
      </c>
      <c r="AT207" s="72">
        <f t="shared" ca="1" si="222"/>
        <v>0.20820243053289669</v>
      </c>
      <c r="AU207" s="72">
        <f t="shared" si="222"/>
        <v>4.9741883681838397</v>
      </c>
      <c r="AV207" s="72">
        <f t="array" aca="1" ref="AV207" ca="1">ATAN((1-f)*TAN(AS207))</f>
        <v>0.85791064473423861</v>
      </c>
      <c r="AW207" s="72">
        <f t="shared" ca="1" si="233"/>
        <v>1.3506583809574466</v>
      </c>
      <c r="AX207" s="72">
        <f t="shared" ca="1" si="234"/>
        <v>-0.63173427309594399</v>
      </c>
      <c r="AY207" s="72">
        <f t="shared" ca="1" si="223"/>
        <v>4.0498431737318649E-3</v>
      </c>
      <c r="AZ207" s="72">
        <f t="shared" ca="1" si="235"/>
        <v>1.0104158143007377E-3</v>
      </c>
      <c r="BA207" s="72">
        <f t="shared" ca="1" si="236"/>
        <v>1.0010116932802198</v>
      </c>
      <c r="BB207" s="72">
        <f t="shared" ca="1" si="237"/>
        <v>1.0104154274604724E-3</v>
      </c>
      <c r="BC207" s="72">
        <f t="shared" ca="1" si="224"/>
        <v>0.12729477517090795</v>
      </c>
      <c r="BD207" s="75">
        <f t="shared" ca="1" si="238"/>
        <v>2.8286115370858012</v>
      </c>
      <c r="BE207" s="75">
        <f t="shared" ca="1" si="239"/>
        <v>-1.221352952459577E-4</v>
      </c>
      <c r="BF207" s="75">
        <f t="shared" ca="1" si="225"/>
        <v>0.12717263987566199</v>
      </c>
      <c r="BG207" s="75">
        <f t="shared" ca="1" si="240"/>
        <v>2.8284894017905553</v>
      </c>
      <c r="BH207" s="75">
        <f t="shared" ca="1" si="241"/>
        <v>-1.2201392203922927E-4</v>
      </c>
      <c r="BI207" s="75">
        <f t="shared" ca="1" si="226"/>
        <v>0.12717276124886873</v>
      </c>
      <c r="BJ207" s="75">
        <f t="shared" ca="1" si="242"/>
        <v>2.8284895231637619</v>
      </c>
      <c r="BK207" s="75">
        <f t="shared" ca="1" si="243"/>
        <v>-1.2201404265233867E-4</v>
      </c>
      <c r="BL207" s="75">
        <f t="shared" ca="1" si="227"/>
        <v>0.12717276112825562</v>
      </c>
      <c r="BM207" s="72">
        <f t="array" aca="1" ref="BM207" ca="1">ATAN2((1-f)*SQRT(AX207^2+(SIN(AV207)*SIN(BL207)-COS(AV207)*COS(BL207)*COS(AU207))^2),SIN(AV207)*COS(BL207)+COS(AV207)*SIN(BL207)*COS(AU207))</f>
        <v>0.88337393030102207</v>
      </c>
      <c r="BN207" s="72">
        <f t="shared" ca="1" si="244"/>
        <v>-0.19389079659038508</v>
      </c>
      <c r="BO207" s="72">
        <f t="array" aca="1" ref="BO207" ca="1">f/16*(1-AX207^2)*(4+f*(4-3*(1-AX207^2)))</f>
        <v>5.0461354476592768E-4</v>
      </c>
      <c r="BP207" s="72">
        <f t="array" aca="1" ref="BP207" ca="1">BN207-(1-BO207)*f*AX207*(BL207+BO207*SIN(BL207)*(COS(BJ207)+BO207*COS(BL207)*(-1+2*COS(BJ207)^2)))</f>
        <v>-0.19362169859230663</v>
      </c>
      <c r="BQ207" s="72">
        <f t="shared" ca="1" si="245"/>
        <v>1.4580731940590064E-2</v>
      </c>
      <c r="BT207" s="72"/>
      <c r="BU207" s="72"/>
      <c r="BV207" s="72"/>
      <c r="BW207" s="72"/>
      <c r="BX207" s="72"/>
      <c r="BY207" s="72"/>
      <c r="BZ207" s="72"/>
      <c r="CA207" s="72"/>
      <c r="CB207" s="72"/>
      <c r="CC207" s="72"/>
      <c r="CD207" s="72"/>
      <c r="CE207" s="72"/>
      <c r="CF207" s="72"/>
      <c r="CG207" s="72"/>
      <c r="CH207" s="72"/>
      <c r="CI207" s="72"/>
      <c r="CJ207" s="72"/>
      <c r="CK207" s="72"/>
      <c r="CL207" s="72"/>
      <c r="CM207" s="72"/>
      <c r="CN207" s="72"/>
      <c r="CO207" s="72"/>
      <c r="CP207" s="72"/>
      <c r="CQ207" s="72"/>
      <c r="CR207" s="72"/>
      <c r="CS207" s="72"/>
      <c r="CT207" s="72"/>
      <c r="CU207" s="72"/>
      <c r="CV207" s="72"/>
      <c r="CW207" s="72"/>
      <c r="CY207" s="72"/>
    </row>
    <row r="208" spans="2:103">
      <c r="B208" s="38" t="s">
        <v>1099</v>
      </c>
      <c r="C208" s="72" t="str">
        <f t="shared" si="270"/>
        <v>32UQV1343859197</v>
      </c>
      <c r="D208" s="72">
        <f t="array" aca="1" ref="D208" ca="1">MATCH(TRUE,ISERROR(VALUE(MID(C208,ROW(INDIRECT("1:"&amp;LEN(C208))),1))),0)</f>
        <v>3</v>
      </c>
      <c r="E208" s="72">
        <f t="shared" ca="1" si="271"/>
        <v>32</v>
      </c>
      <c r="F208" s="72" t="str">
        <f t="shared" ca="1" si="272"/>
        <v>U</v>
      </c>
      <c r="G208" s="72" t="str">
        <f t="shared" ca="1" si="273"/>
        <v>Q</v>
      </c>
      <c r="H208" s="72" t="str">
        <f t="shared" ca="1" si="274"/>
        <v>V</v>
      </c>
      <c r="I208" s="72">
        <f t="shared" ca="1" si="275"/>
        <v>10</v>
      </c>
      <c r="J208" s="72">
        <f t="shared" ca="1" si="276"/>
        <v>13438</v>
      </c>
      <c r="K208" s="72">
        <f t="shared" ca="1" si="277"/>
        <v>59197</v>
      </c>
      <c r="L208" s="72">
        <f t="shared" ca="1" si="278"/>
        <v>188.80604746885038</v>
      </c>
      <c r="M208" s="72">
        <f ca="1">VLOOKUP(G208,Coef!$C$2:$F$25,4)</f>
        <v>7</v>
      </c>
      <c r="N208" s="31">
        <f ca="1">VLOOKUP(F208,Coef!$C$4:$D$23,2)</f>
        <v>17</v>
      </c>
      <c r="O208" s="31">
        <f ca="1">MOD(VLOOKUP(H208,Coef!$C$2:$G$21,5)+MOD(E208+1,2)*15,20)</f>
        <v>15</v>
      </c>
      <c r="P208" s="31">
        <f ca="1">VLOOKUP(N208,Coef!$A$27:$B$46,2)</f>
        <v>5.34</v>
      </c>
      <c r="Q208" s="31">
        <f ca="1">VLOOKUP(N208,Coef!$A$27:$C$46,3)+O208/10-0.1</f>
        <v>5.4</v>
      </c>
      <c r="R208" s="31">
        <f ca="1">IF(Q208+0.1&lt;P208,Q208+2,Q208)</f>
        <v>5.4</v>
      </c>
      <c r="S208" s="72">
        <f ca="1">M208*100000+J208</f>
        <v>713438</v>
      </c>
      <c r="T208" s="72">
        <f ca="1">R208*1000000+K208</f>
        <v>5459197</v>
      </c>
      <c r="U208" s="72">
        <f ca="1">IF(N208&lt;11,T208-10000000,T208)</f>
        <v>5459197</v>
      </c>
      <c r="V208" s="72">
        <f ca="1">U208/(6366197.724*0.9996)</f>
        <v>0.85787180816456965</v>
      </c>
      <c r="W208" s="72">
        <f ca="1">(Coef!$J$9/(1+Coef!$J$8*(COS(V208))^2)^0.5)*Coef!$J$6</f>
        <v>6387832.2882513022</v>
      </c>
      <c r="X208" s="72">
        <f ca="1">6*E208-183</f>
        <v>9</v>
      </c>
      <c r="Y208" s="72">
        <f ca="1">(S208-500000)/W208</f>
        <v>3.3413212866055003E-2</v>
      </c>
      <c r="Z208" s="72">
        <f ca="1">SIN(2*V208)</f>
        <v>0.98951352076104149</v>
      </c>
      <c r="AA208" s="72">
        <f ca="1">Z208*(COS(V208))^2</f>
        <v>0.42329395924200264</v>
      </c>
      <c r="AB208" s="72">
        <f ca="1">V208+(Z208/2)</f>
        <v>1.3526285685450903</v>
      </c>
      <c r="AC208" s="72">
        <f ca="1">(3*AB208+AA208)/4</f>
        <v>1.1202949162193183</v>
      </c>
      <c r="AD208" s="72">
        <f ca="1">(5*AC208+AA208*(COS(V208))^2)/3</f>
        <v>1.9275170711241276</v>
      </c>
      <c r="AE208" s="72">
        <f ca="1">Coef!$J$6*Coef!$J$9*(V208-(Coef!$J$10*AB208)+(Coef!$J$11*AC208)-(Coef!$J$12*AD208))</f>
        <v>5444401.3535224264</v>
      </c>
      <c r="AF208" s="72">
        <f ca="1">(U208-AE208)/W208</f>
        <v>2.3162233774963316E-3</v>
      </c>
      <c r="AG208" s="72">
        <f ca="1">((Coef!$J$8*Y208^2)/2)*(COS(V208))^2</f>
        <v>1.6093640097948426E-6</v>
      </c>
      <c r="AH208" s="72">
        <f ca="1">Y208*(1-(AG208/3))</f>
        <v>3.3413194941380925E-2</v>
      </c>
      <c r="AI208" s="72">
        <f ca="1">AF208*(1-AG208)+V208</f>
        <v>0.86018802781441939</v>
      </c>
      <c r="AJ208" s="72">
        <f ca="1">(EXP(AH208)-EXP(-AH208))/2</f>
        <v>3.3419412601902565E-2</v>
      </c>
      <c r="AK208" s="72">
        <f ca="1">ATAN(AJ208/COS(AI208))</f>
        <v>5.1188833118106118E-2</v>
      </c>
      <c r="AL208" s="72">
        <f ca="1">ATAN(COS(AK208)*TAN(AI208))</f>
        <v>0.85953992215011366</v>
      </c>
      <c r="AM208" s="72">
        <f ca="1">V208+(1+Coef!$J$8*(COS(V208))^2-(3/2)*Coef!$J$8*SIN(V208)*COS(V208)*(AL208-V208))*(AL208-V208)</f>
        <v>0.85954471744024119</v>
      </c>
      <c r="AN208" s="34" t="str">
        <f t="shared" ca="1" si="230"/>
        <v>32 713438 5459197 N</v>
      </c>
      <c r="AO208" s="33">
        <f t="shared" ca="1" si="231"/>
        <v>49.248284612090707</v>
      </c>
      <c r="AP208" s="33">
        <f t="shared" ca="1" si="232"/>
        <v>11.932904095866974</v>
      </c>
      <c r="AQ208" s="72">
        <v>285</v>
      </c>
      <c r="AR208" s="72">
        <v>810000</v>
      </c>
      <c r="AS208" s="72">
        <f t="shared" ca="1" si="222"/>
        <v>0.85954471744024119</v>
      </c>
      <c r="AT208" s="72">
        <f t="shared" ca="1" si="222"/>
        <v>0.20826846579759575</v>
      </c>
      <c r="AU208" s="72">
        <f t="shared" si="222"/>
        <v>4.9741883681838397</v>
      </c>
      <c r="AV208" s="72">
        <f t="array" aca="1" ref="AV208" ca="1">ATAN((1-f)*TAN(AS208))</f>
        <v>0.85788351635611437</v>
      </c>
      <c r="AW208" s="72">
        <f t="shared" ca="1" si="233"/>
        <v>1.3506466962357433</v>
      </c>
      <c r="AX208" s="72">
        <f t="shared" ca="1" si="234"/>
        <v>-0.63175409560687434</v>
      </c>
      <c r="AY208" s="72">
        <f t="shared" ca="1" si="223"/>
        <v>4.0496743795853385E-3</v>
      </c>
      <c r="AZ208" s="72">
        <f t="shared" ca="1" si="235"/>
        <v>1.0103737860115967E-3</v>
      </c>
      <c r="BA208" s="72">
        <f t="shared" ca="1" si="236"/>
        <v>1.0010116511456064</v>
      </c>
      <c r="BB208" s="72">
        <f t="shared" ca="1" si="237"/>
        <v>1.0103733992196016E-3</v>
      </c>
      <c r="BC208" s="72">
        <f t="shared" ca="1" si="224"/>
        <v>0.12729478052900356</v>
      </c>
      <c r="BD208" s="75">
        <f t="shared" ca="1" si="238"/>
        <v>2.8285881730004903</v>
      </c>
      <c r="BE208" s="75">
        <f t="shared" ca="1" si="239"/>
        <v>-1.2212929303701271E-4</v>
      </c>
      <c r="BF208" s="75">
        <f t="shared" ca="1" si="225"/>
        <v>0.12717265123596655</v>
      </c>
      <c r="BG208" s="75">
        <f t="shared" ca="1" si="240"/>
        <v>2.8284660437074534</v>
      </c>
      <c r="BH208" s="75">
        <f t="shared" ca="1" si="241"/>
        <v>-1.2200793137970742E-4</v>
      </c>
      <c r="BI208" s="75">
        <f t="shared" ca="1" si="226"/>
        <v>0.12717277259762386</v>
      </c>
      <c r="BJ208" s="75">
        <f t="shared" ca="1" si="242"/>
        <v>2.8284661650691105</v>
      </c>
      <c r="BK208" s="75">
        <f t="shared" ca="1" si="243"/>
        <v>-1.2200805197579007E-4</v>
      </c>
      <c r="BL208" s="75">
        <f t="shared" ca="1" si="227"/>
        <v>0.12717277247702777</v>
      </c>
      <c r="BM208" s="72">
        <f t="array" aca="1" ref="BM208" ca="1">ATAN2((1-f)*SQRT(AX208^2+(SIN(AV208)*SIN(BL208)-COS(AV208)*COS(BL208)*COS(AU208))^2),SIN(AV208)*COS(BL208)+COS(AV208)*SIN(BL208)*COS(AU208))</f>
        <v>0.8833473287759076</v>
      </c>
      <c r="BN208" s="72">
        <f t="shared" ca="1" si="244"/>
        <v>-0.19388446935232947</v>
      </c>
      <c r="BO208" s="72">
        <f t="array" aca="1" ref="BO208" ca="1">f/16*(1-AX208^2)*(4+f*(4-3*(1-AX208^2)))</f>
        <v>5.0459254460731259E-4</v>
      </c>
      <c r="BP208" s="72">
        <f t="array" aca="1" ref="BP208" ca="1">BN208-(1-BO208)*f*AX208*(BL208+BO208*SIN(BL208)*(COS(BJ208)+BO208*COS(BL208)*(-1+2*COS(BJ208)^2)))</f>
        <v>-0.19361536287451211</v>
      </c>
      <c r="BQ208" s="72">
        <f t="shared" ca="1" si="245"/>
        <v>1.4653102923083638E-2</v>
      </c>
      <c r="BT208" s="72"/>
      <c r="BU208" s="72"/>
      <c r="BV208" s="72"/>
      <c r="BW208" s="72"/>
      <c r="BX208" s="72"/>
      <c r="BY208" s="72"/>
      <c r="BZ208" s="72"/>
      <c r="CA208" s="72"/>
      <c r="CB208" s="72"/>
      <c r="CC208" s="72"/>
      <c r="CD208" s="72"/>
      <c r="CE208" s="72"/>
      <c r="CF208" s="72"/>
      <c r="CG208" s="72"/>
      <c r="CH208" s="72"/>
      <c r="CI208" s="72"/>
      <c r="CJ208" s="72"/>
      <c r="CK208" s="72"/>
      <c r="CL208" s="72"/>
      <c r="CM208" s="72"/>
      <c r="CN208" s="72"/>
      <c r="CO208" s="72"/>
      <c r="CP208" s="72"/>
      <c r="CQ208" s="72"/>
      <c r="CR208" s="72"/>
      <c r="CS208" s="72"/>
      <c r="CT208" s="72"/>
      <c r="CU208" s="72"/>
      <c r="CV208" s="72"/>
      <c r="CW208" s="72"/>
      <c r="CY208" s="72"/>
    </row>
    <row r="209" spans="2:69">
      <c r="B209" s="38" t="s">
        <v>1100</v>
      </c>
      <c r="C209" s="72" t="str">
        <f t="shared" si="270"/>
        <v>32UQV1356458838</v>
      </c>
      <c r="D209" s="72">
        <f t="array" aca="1" ref="D209" ca="1">MATCH(TRUE,ISERROR(VALUE(MID(C209,ROW(INDIRECT("1:"&amp;LEN(C209))),1))),0)</f>
        <v>3</v>
      </c>
      <c r="E209" s="72">
        <f t="shared" ca="1" si="271"/>
        <v>32</v>
      </c>
      <c r="F209" s="72" t="str">
        <f t="shared" ca="1" si="272"/>
        <v>U</v>
      </c>
      <c r="G209" s="72" t="str">
        <f t="shared" ca="1" si="273"/>
        <v>Q</v>
      </c>
      <c r="H209" s="72" t="str">
        <f t="shared" ca="1" si="274"/>
        <v>V</v>
      </c>
      <c r="I209" s="72">
        <f t="shared" ca="1" si="275"/>
        <v>10</v>
      </c>
      <c r="J209" s="72">
        <f t="shared" ca="1" si="276"/>
        <v>13564</v>
      </c>
      <c r="K209" s="72">
        <f t="shared" ca="1" si="277"/>
        <v>58838</v>
      </c>
      <c r="L209" s="72">
        <f t="shared" ca="1" si="278"/>
        <v>188.80604746885038</v>
      </c>
      <c r="M209" s="72">
        <f ca="1">VLOOKUP(G209,Coef!$C$2:$F$25,4)</f>
        <v>7</v>
      </c>
      <c r="N209" s="31">
        <f ca="1">VLOOKUP(F209,Coef!$C$4:$D$23,2)</f>
        <v>17</v>
      </c>
      <c r="O209" s="31">
        <f ca="1">MOD(VLOOKUP(H209,Coef!$C$2:$G$21,5)+MOD(E209+1,2)*15,20)</f>
        <v>15</v>
      </c>
      <c r="P209" s="31">
        <f ca="1">VLOOKUP(N209,Coef!$A$27:$B$46,2)</f>
        <v>5.34</v>
      </c>
      <c r="Q209" s="31">
        <f ca="1">VLOOKUP(N209,Coef!$A$27:$C$46,3)+O209/10-0.1</f>
        <v>5.4</v>
      </c>
      <c r="R209" s="31">
        <f ca="1">IF(Q209+0.1&lt;P209,Q209+2,Q209)</f>
        <v>5.4</v>
      </c>
      <c r="S209" s="72">
        <f ca="1">M209*100000+J209</f>
        <v>713564</v>
      </c>
      <c r="T209" s="72">
        <f ca="1">R209*1000000+K209</f>
        <v>5458838</v>
      </c>
      <c r="U209" s="72">
        <f ca="1">IF(N209&lt;11,T209-10000000,T209)</f>
        <v>5458838</v>
      </c>
      <c r="V209" s="72">
        <f ca="1">U209/(6366197.724*0.9996)</f>
        <v>0.85781539401077911</v>
      </c>
      <c r="W209" s="72">
        <f ca="1">(Coef!$J$9/(1+Coef!$J$8*(COS(V209))^2)^0.5)*Coef!$J$6</f>
        <v>6387831.0900936583</v>
      </c>
      <c r="X209" s="72">
        <f ca="1">6*E209-183</f>
        <v>9</v>
      </c>
      <c r="Y209" s="72">
        <f ca="1">(S209-500000)/W209</f>
        <v>3.3432944138300426E-2</v>
      </c>
      <c r="Z209" s="72">
        <f ca="1">SIN(2*V209)</f>
        <v>0.98952981141409901</v>
      </c>
      <c r="AA209" s="72">
        <f ca="1">Z209*(COS(V209))^2</f>
        <v>0.42335616660523401</v>
      </c>
      <c r="AB209" s="72">
        <f ca="1">V209+(Z209/2)</f>
        <v>1.3525802997178287</v>
      </c>
      <c r="AC209" s="72">
        <f ca="1">(3*AB209+AA209)/4</f>
        <v>1.1202742664396799</v>
      </c>
      <c r="AD209" s="72">
        <f ca="1">(5*AC209+AA209*(COS(V209))^2)/3</f>
        <v>1.9274994028515005</v>
      </c>
      <c r="AE209" s="72">
        <f ca="1">Coef!$J$6*Coef!$J$9*(V209-(Coef!$J$10*AB209)+(Coef!$J$11*AC209)-(Coef!$J$12*AD209))</f>
        <v>5444042.0254212404</v>
      </c>
      <c r="AF209" s="72">
        <f ca="1">(U209-AE209)/W209</f>
        <v>2.3162751754199399E-3</v>
      </c>
      <c r="AG209" s="72">
        <f ca="1">((Coef!$J$8*Y209^2)/2)*(COS(V209))^2</f>
        <v>1.6114755657504796E-6</v>
      </c>
      <c r="AH209" s="72">
        <f ca="1">Y209*(1-(AG209/3))</f>
        <v>3.3432926179509569E-2</v>
      </c>
      <c r="AI209" s="72">
        <f ca="1">AF209*(1-AG209)+V209</f>
        <v>0.86013166545357822</v>
      </c>
      <c r="AJ209" s="72">
        <f ca="1">(EXP(AH209)-EXP(-AH209))/2</f>
        <v>3.3439154861950149E-2</v>
      </c>
      <c r="AK209" s="72">
        <f ca="1">ATAN(AJ209/COS(AI209))</f>
        <v>5.1215671362819376E-2</v>
      </c>
      <c r="AL209" s="72">
        <f ca="1">ATAN(COS(AK209)*TAN(AI209))</f>
        <v>0.85948286867532775</v>
      </c>
      <c r="AM209" s="72">
        <f ca="1">V209+(1+Coef!$J$8*(COS(V209))^2-(3/2)*Coef!$J$8*SIN(V209)*COS(V209)*(AL209-V209))*(AL209-V209)</f>
        <v>0.85948766276005228</v>
      </c>
      <c r="AN209" s="34" t="str">
        <f t="shared" ca="1" si="230"/>
        <v>32 713564 5458838 N</v>
      </c>
      <c r="AO209" s="33">
        <f t="shared" ca="1" si="231"/>
        <v>49.245015619714415</v>
      </c>
      <c r="AP209" s="33">
        <f t="shared" ca="1" si="232"/>
        <v>11.934441814018584</v>
      </c>
      <c r="AQ209" s="72">
        <v>285</v>
      </c>
      <c r="AR209" s="72">
        <v>810000</v>
      </c>
      <c r="AS209" s="72">
        <f t="shared" ca="1" si="222"/>
        <v>0.8594876627600524</v>
      </c>
      <c r="AT209" s="72">
        <f t="shared" ca="1" si="222"/>
        <v>0.20829530404230903</v>
      </c>
      <c r="AU209" s="72">
        <f t="shared" si="222"/>
        <v>4.9741883681838397</v>
      </c>
      <c r="AV209" s="72">
        <f t="array" aca="1" ref="AV209" ca="1">ATAN((1-f)*TAN(AS209))</f>
        <v>0.8578264336835778</v>
      </c>
      <c r="AW209" s="72">
        <f t="shared" ca="1" si="233"/>
        <v>1.350622108024403</v>
      </c>
      <c r="AX209" s="72">
        <f t="shared" ca="1" si="234"/>
        <v>-0.63179580398702151</v>
      </c>
      <c r="AY209" s="72">
        <f t="shared" ca="1" si="223"/>
        <v>4.0493192039315843E-3</v>
      </c>
      <c r="AZ209" s="72">
        <f t="shared" ca="1" si="235"/>
        <v>1.0102853503089224E-3</v>
      </c>
      <c r="BA209" s="72">
        <f t="shared" ca="1" si="236"/>
        <v>1.0010115624861919</v>
      </c>
      <c r="BB209" s="72">
        <f t="shared" ca="1" si="237"/>
        <v>1.0102849636184831E-3</v>
      </c>
      <c r="BC209" s="72">
        <f t="shared" ca="1" si="224"/>
        <v>0.12729479180347944</v>
      </c>
      <c r="BD209" s="75">
        <f t="shared" ca="1" si="238"/>
        <v>2.8285390078522852</v>
      </c>
      <c r="BE209" s="75">
        <f t="shared" ca="1" si="239"/>
        <v>-1.2211666315224131E-4</v>
      </c>
      <c r="BF209" s="75">
        <f t="shared" ca="1" si="225"/>
        <v>0.12717267514032721</v>
      </c>
      <c r="BG209" s="75">
        <f t="shared" ca="1" si="240"/>
        <v>2.828416891189133</v>
      </c>
      <c r="BH209" s="75">
        <f t="shared" ca="1" si="241"/>
        <v>-1.219953257955751E-4</v>
      </c>
      <c r="BI209" s="75">
        <f t="shared" ca="1" si="226"/>
        <v>0.12717279647768387</v>
      </c>
      <c r="BJ209" s="75">
        <f t="shared" ca="1" si="242"/>
        <v>2.82841701252649</v>
      </c>
      <c r="BK209" s="75">
        <f t="shared" ca="1" si="243"/>
        <v>-1.2199544635583508E-4</v>
      </c>
      <c r="BL209" s="75">
        <f t="shared" ca="1" si="227"/>
        <v>0.12717279635712361</v>
      </c>
      <c r="BM209" s="72">
        <f t="array" aca="1" ref="BM209" ca="1">ATAN2((1-f)*SQRT(AX209^2+(SIN(AV209)*SIN(BL209)-COS(AV209)*COS(BL209)*COS(AU209))^2),SIN(AV209)*COS(BL209)+COS(AV209)*SIN(BL209)*COS(AU209))</f>
        <v>0.88329135456793828</v>
      </c>
      <c r="BN209" s="72">
        <f t="shared" ca="1" si="244"/>
        <v>-0.19387115756892623</v>
      </c>
      <c r="BO209" s="72">
        <f t="array" aca="1" ref="BO209" ca="1">f/16*(1-AX209^2)*(4+f*(4-3*(1-AX209^2)))</f>
        <v>5.0454835618800851E-4</v>
      </c>
      <c r="BP209" s="72">
        <f t="array" aca="1" ref="BP209" ca="1">BN209-(1-BO209)*f*AX209*(BL209+BO209*SIN(BL209)*(COS(BJ209)+BO209*COS(BL209)*(-1+2*COS(BJ209)^2)))</f>
        <v>-0.19360203324894953</v>
      </c>
      <c r="BQ209" s="72">
        <f t="shared" ca="1" si="245"/>
        <v>1.4693270793359497E-2</v>
      </c>
    </row>
    <row r="210" spans="2:69">
      <c r="B210" s="38" t="s">
        <v>1101</v>
      </c>
      <c r="C210" s="72" t="str">
        <f t="shared" si="270"/>
        <v>32UQV1346658472</v>
      </c>
      <c r="D210" s="72">
        <f t="array" aca="1" ref="D210" ca="1">MATCH(TRUE,ISERROR(VALUE(MID(C210,ROW(INDIRECT("1:"&amp;LEN(C210))),1))),0)</f>
        <v>3</v>
      </c>
      <c r="E210" s="72">
        <f t="shared" ca="1" si="271"/>
        <v>32</v>
      </c>
      <c r="F210" s="72" t="str">
        <f t="shared" ca="1" si="272"/>
        <v>U</v>
      </c>
      <c r="G210" s="72" t="str">
        <f t="shared" ca="1" si="273"/>
        <v>Q</v>
      </c>
      <c r="H210" s="72" t="str">
        <f t="shared" ca="1" si="274"/>
        <v>V</v>
      </c>
      <c r="I210" s="72">
        <f t="shared" ca="1" si="275"/>
        <v>10</v>
      </c>
      <c r="J210" s="72">
        <f t="shared" ca="1" si="276"/>
        <v>13466</v>
      </c>
      <c r="K210" s="72">
        <f t="shared" ca="1" si="277"/>
        <v>58472</v>
      </c>
      <c r="L210" s="72">
        <f t="shared" ca="1" si="278"/>
        <v>188.80604746885038</v>
      </c>
      <c r="M210" s="72">
        <f ca="1">VLOOKUP(G210,Coef!$C$2:$F$25,4)</f>
        <v>7</v>
      </c>
      <c r="N210" s="31">
        <f ca="1">VLOOKUP(F210,Coef!$C$4:$D$23,2)</f>
        <v>17</v>
      </c>
      <c r="O210" s="31">
        <f ca="1">MOD(VLOOKUP(H210,Coef!$C$2:$G$21,5)+MOD(E210+1,2)*15,20)</f>
        <v>15</v>
      </c>
      <c r="P210" s="31">
        <f ca="1">VLOOKUP(N210,Coef!$A$27:$B$46,2)</f>
        <v>5.34</v>
      </c>
      <c r="Q210" s="31">
        <f ca="1">VLOOKUP(N210,Coef!$A$27:$C$46,3)+O210/10-0.1</f>
        <v>5.4</v>
      </c>
      <c r="R210" s="31">
        <f ca="1">IF(Q210+0.1&lt;P210,Q210+2,Q210)</f>
        <v>5.4</v>
      </c>
      <c r="S210" s="72">
        <f ca="1">M210*100000+J210</f>
        <v>713466</v>
      </c>
      <c r="T210" s="72">
        <f ca="1">R210*1000000+K210</f>
        <v>5458472</v>
      </c>
      <c r="U210" s="72">
        <f ca="1">IF(N210&lt;11,T210-10000000,T210)</f>
        <v>5458472</v>
      </c>
      <c r="V210" s="72">
        <f ca="1">U210/(6366197.724*0.9996)</f>
        <v>0.85775787985956087</v>
      </c>
      <c r="W210" s="72">
        <f ca="1">(Coef!$J$9/(1+Coef!$J$8*(COS(V210))^2)^0.5)*Coef!$J$6</f>
        <v>6387829.8685540054</v>
      </c>
      <c r="X210" s="72">
        <f ca="1">6*E210-183</f>
        <v>9</v>
      </c>
      <c r="Y210" s="72">
        <f ca="1">(S210-500000)/W210</f>
        <v>3.3417608858189847E-2</v>
      </c>
      <c r="Z210" s="72">
        <f ca="1">SIN(2*V210)</f>
        <v>0.98954640674443306</v>
      </c>
      <c r="AA210" s="72">
        <f ca="1">Z210*(COS(V210))^2</f>
        <v>0.4234195841847459</v>
      </c>
      <c r="AB210" s="72">
        <f ca="1">V210+(Z210/2)</f>
        <v>1.3525310832317774</v>
      </c>
      <c r="AC210" s="72">
        <f ca="1">(3*AB210+AA210)/4</f>
        <v>1.1202532084700194</v>
      </c>
      <c r="AD210" s="72">
        <f ca="1">(5*AC210+AA210*(COS(V210))^2)/3</f>
        <v>1.9274813829511601</v>
      </c>
      <c r="AE210" s="72">
        <f ca="1">Coef!$J$6*Coef!$J$9*(V210-(Coef!$J$10*AB210)+(Coef!$J$11*AC210)-(Coef!$J$12*AD210))</f>
        <v>5443675.6911306893</v>
      </c>
      <c r="AF210" s="72">
        <f ca="1">(U210-AE210)/W210</f>
        <v>2.3163279507724356E-3</v>
      </c>
      <c r="AG210" s="72">
        <f ca="1">((Coef!$J$8*Y210^2)/2)*(COS(V210))^2</f>
        <v>1.6102117451986068E-6</v>
      </c>
      <c r="AH210" s="72">
        <f ca="1">Y210*(1-(AG210/3))</f>
        <v>3.3417590921714417E-2</v>
      </c>
      <c r="AI210" s="72">
        <f ca="1">AF210*(1-AG210)+V210</f>
        <v>0.86007420408055479</v>
      </c>
      <c r="AJ210" s="72">
        <f ca="1">(EXP(AH210)-EXP(-AH210))/2</f>
        <v>3.3423811036714934E-2</v>
      </c>
      <c r="AK210" s="72">
        <f ca="1">ATAN(AJ210/COS(AI210))</f>
        <v>5.1188800251903609E-2</v>
      </c>
      <c r="AL210" s="72">
        <f ca="1">ATAN(COS(AK210)*TAN(AI210))</f>
        <v>0.85942607712637809</v>
      </c>
      <c r="AM210" s="72">
        <f ca="1">V210+(1+Coef!$J$8*(COS(V210))^2-(3/2)*Coef!$J$8*SIN(V210)*COS(V210)*(AL210-V210))*(AL210-V210)</f>
        <v>0.85943087392221851</v>
      </c>
      <c r="AN210" s="34" t="str">
        <f t="shared" ca="1" si="230"/>
        <v>32 713466 5458472 N</v>
      </c>
      <c r="AO210" s="33">
        <f t="shared" ca="1" si="231"/>
        <v>49.241761858983089</v>
      </c>
      <c r="AP210" s="33">
        <f t="shared" ca="1" si="232"/>
        <v>11.932902212772282</v>
      </c>
      <c r="AQ210" s="72">
        <v>285</v>
      </c>
      <c r="AR210" s="72">
        <v>810000</v>
      </c>
      <c r="AS210" s="72">
        <f t="shared" ca="1" si="222"/>
        <v>0.85943087392221851</v>
      </c>
      <c r="AT210" s="72">
        <f t="shared" ca="1" si="222"/>
        <v>0.20826843293139327</v>
      </c>
      <c r="AU210" s="72">
        <f t="shared" si="222"/>
        <v>4.9741883681838397</v>
      </c>
      <c r="AV210" s="72">
        <f t="array" aca="1" ref="AV210" ca="1">ATAN((1-f)*TAN(AS210))</f>
        <v>0.8577696170053204</v>
      </c>
      <c r="AW210" s="72">
        <f t="shared" ca="1" si="233"/>
        <v>1.3505976322476483</v>
      </c>
      <c r="AX210" s="72">
        <f t="shared" ca="1" si="234"/>
        <v>-0.63183731596984027</v>
      </c>
      <c r="AY210" s="72">
        <f t="shared" ca="1" si="223"/>
        <v>4.0489656774541308E-3</v>
      </c>
      <c r="AZ210" s="72">
        <f t="shared" ca="1" si="235"/>
        <v>1.0101973252059373E-3</v>
      </c>
      <c r="BA210" s="72">
        <f t="shared" ca="1" si="236"/>
        <v>1.0010114742384351</v>
      </c>
      <c r="BB210" s="72">
        <f t="shared" ca="1" si="237"/>
        <v>1.0101969386165652E-3</v>
      </c>
      <c r="BC210" s="72">
        <f t="shared" ca="1" si="224"/>
        <v>0.12729480302560836</v>
      </c>
      <c r="BD210" s="75">
        <f t="shared" ca="1" si="238"/>
        <v>2.8284900675209048</v>
      </c>
      <c r="BE210" s="75">
        <f t="shared" ca="1" si="239"/>
        <v>-1.2210409181463131E-4</v>
      </c>
      <c r="BF210" s="75">
        <f t="shared" ca="1" si="225"/>
        <v>0.12717269893379374</v>
      </c>
      <c r="BG210" s="75">
        <f t="shared" ca="1" si="240"/>
        <v>2.8283679634290904</v>
      </c>
      <c r="BH210" s="75">
        <f t="shared" ca="1" si="241"/>
        <v>-1.2198277864362974E-4</v>
      </c>
      <c r="BI210" s="75">
        <f t="shared" ca="1" si="226"/>
        <v>0.12717282024696472</v>
      </c>
      <c r="BJ210" s="75">
        <f t="shared" ca="1" si="242"/>
        <v>2.8283680847422614</v>
      </c>
      <c r="BK210" s="75">
        <f t="shared" ca="1" si="243"/>
        <v>-1.2198289916823996E-4</v>
      </c>
      <c r="BL210" s="75">
        <f t="shared" ca="1" si="227"/>
        <v>0.12717282012644013</v>
      </c>
      <c r="BM210" s="72">
        <f t="array" aca="1" ref="BM210" ca="1">ATAN2((1-f)*SQRT(AX210^2+(SIN(AV210)*SIN(BL210)-COS(AV210)*COS(BL210)*COS(AU210))^2),SIN(AV210)*COS(BL210)+COS(AV210)*SIN(BL210)*COS(AU210))</f>
        <v>0.88323564102369989</v>
      </c>
      <c r="BN210" s="72">
        <f t="shared" ca="1" si="244"/>
        <v>-0.19385791022540688</v>
      </c>
      <c r="BO210" s="72">
        <f t="array" aca="1" ref="BO210" ca="1">f/16*(1-AX210^2)*(4+f*(4-3*(1-AX210^2)))</f>
        <v>5.0450437293582005E-4</v>
      </c>
      <c r="BP210" s="72">
        <f t="array" aca="1" ref="BP210" ca="1">BN210-(1-BO210)*f*AX210*(BL210+BO210*SIN(BL210)*(COS(BJ210)+BO210*COS(BL210)*(-1+2*COS(BJ210)^2)))</f>
        <v>-0.19358876814727119</v>
      </c>
      <c r="BQ210" s="72">
        <f t="shared" ca="1" si="245"/>
        <v>1.4679664784122082E-2</v>
      </c>
    </row>
    <row r="211" spans="2:69">
      <c r="B211" s="38" t="s">
        <v>1102</v>
      </c>
      <c r="C211" s="72" t="str">
        <f t="shared" si="270"/>
        <v>32UQV1340957947</v>
      </c>
      <c r="D211" s="72">
        <f t="array" aca="1" ref="D211" ca="1">MATCH(TRUE,ISERROR(VALUE(MID(C211,ROW(INDIRECT("1:"&amp;LEN(C211))),1))),0)</f>
        <v>3</v>
      </c>
      <c r="E211" s="72">
        <f t="shared" ca="1" si="271"/>
        <v>32</v>
      </c>
      <c r="F211" s="72" t="str">
        <f t="shared" ca="1" si="272"/>
        <v>U</v>
      </c>
      <c r="G211" s="72" t="str">
        <f t="shared" ca="1" si="273"/>
        <v>Q</v>
      </c>
      <c r="H211" s="72" t="str">
        <f t="shared" ca="1" si="274"/>
        <v>V</v>
      </c>
      <c r="I211" s="72">
        <f t="shared" ca="1" si="275"/>
        <v>10</v>
      </c>
      <c r="J211" s="72">
        <f t="shared" ca="1" si="276"/>
        <v>13409</v>
      </c>
      <c r="K211" s="72">
        <f t="shared" ca="1" si="277"/>
        <v>57947</v>
      </c>
      <c r="L211" s="72">
        <f t="shared" ca="1" si="278"/>
        <v>188.80604746885038</v>
      </c>
      <c r="M211" s="72">
        <f ca="1">VLOOKUP(G211,Coef!$C$2:$F$25,4)</f>
        <v>7</v>
      </c>
      <c r="N211" s="31">
        <f ca="1">VLOOKUP(F211,Coef!$C$4:$D$23,2)</f>
        <v>17</v>
      </c>
      <c r="O211" s="31">
        <f ca="1">MOD(VLOOKUP(H211,Coef!$C$2:$G$21,5)+MOD(E211+1,2)*15,20)</f>
        <v>15</v>
      </c>
      <c r="P211" s="31">
        <f ca="1">VLOOKUP(N211,Coef!$A$27:$B$46,2)</f>
        <v>5.34</v>
      </c>
      <c r="Q211" s="31">
        <f ca="1">VLOOKUP(N211,Coef!$A$27:$C$46,3)+O211/10-0.1</f>
        <v>5.4</v>
      </c>
      <c r="R211" s="31">
        <f ca="1">IF(Q211+0.1&lt;P211,Q211+2,Q211)</f>
        <v>5.4</v>
      </c>
      <c r="S211" s="72">
        <f ca="1">M211*100000+J211</f>
        <v>713409</v>
      </c>
      <c r="T211" s="72">
        <f ca="1">R211*1000000+K211</f>
        <v>5457947</v>
      </c>
      <c r="U211" s="72">
        <f ca="1">IF(N211&lt;11,T211-10000000,T211)</f>
        <v>5457947</v>
      </c>
      <c r="V211" s="72">
        <f ca="1">U211/(6366197.724*0.9996)</f>
        <v>0.85767538005248545</v>
      </c>
      <c r="W211" s="72">
        <f ca="1">(Coef!$J$9/(1+Coef!$J$8*(COS(V211))^2)^0.5)*Coef!$J$6</f>
        <v>6387828.1163109588</v>
      </c>
      <c r="X211" s="72">
        <f ca="1">6*E211-183</f>
        <v>9</v>
      </c>
      <c r="Y211" s="72">
        <f ca="1">(S211-500000)/W211</f>
        <v>3.3408694804275052E-2</v>
      </c>
      <c r="Z211" s="72">
        <f ca="1">SIN(2*V211)</f>
        <v>0.98957018866074853</v>
      </c>
      <c r="AA211" s="72">
        <f ca="1">Z211*(COS(V211))^2</f>
        <v>0.42351054718678671</v>
      </c>
      <c r="AB211" s="72">
        <f ca="1">V211+(Z211/2)</f>
        <v>1.3524604743828597</v>
      </c>
      <c r="AC211" s="72">
        <f ca="1">(3*AB211+AA211)/4</f>
        <v>1.1202229925838414</v>
      </c>
      <c r="AD211" s="72">
        <f ca="1">(5*AC211+AA211*(COS(V211))^2)/3</f>
        <v>1.9274555221760792</v>
      </c>
      <c r="AE211" s="72">
        <f ca="1">Coef!$J$6*Coef!$J$9*(V211-(Coef!$J$10*AB211)+(Coef!$J$11*AC211)-(Coef!$J$12*AD211))</f>
        <v>5443150.2119824989</v>
      </c>
      <c r="AF211" s="72">
        <f ca="1">(U211-AE211)/W211</f>
        <v>2.3164035957258084E-3</v>
      </c>
      <c r="AG211" s="72">
        <f ca="1">((Coef!$J$8*Y211^2)/2)*(COS(V211))^2</f>
        <v>1.6096598719990561E-6</v>
      </c>
      <c r="AH211" s="72">
        <f ca="1">Y211*(1-(AG211/3))</f>
        <v>3.340867687872992E-2</v>
      </c>
      <c r="AI211" s="72">
        <f ca="1">AF211*(1-AG211)+V211</f>
        <v>0.85999177991958931</v>
      </c>
      <c r="AJ211" s="72">
        <f ca="1">(EXP(AH211)-EXP(-AH211))/2</f>
        <v>3.3414892017281372E-2</v>
      </c>
      <c r="AK211" s="72">
        <f ca="1">ATAN(AJ211/COS(AI211))</f>
        <v>5.1170273482997602E-2</v>
      </c>
      <c r="AL211" s="72">
        <f ca="1">ATAN(COS(AK211)*TAN(AI211))</f>
        <v>0.85934410629692737</v>
      </c>
      <c r="AM211" s="72">
        <f ca="1">V211+(1+Coef!$J$8*(COS(V211))^2-(3/2)*Coef!$J$8*SIN(V211)*COS(V211)*(AL211-V211))*(AL211-V211)</f>
        <v>0.85934890552719534</v>
      </c>
      <c r="AN211" s="34" t="str">
        <f t="shared" ca="1" si="230"/>
        <v>32 713409 5457947 N</v>
      </c>
      <c r="AO211" s="33">
        <f t="shared" ca="1" si="231"/>
        <v>49.23706541589479</v>
      </c>
      <c r="AP211" s="33">
        <f t="shared" ca="1" si="232"/>
        <v>11.931840707105954</v>
      </c>
      <c r="AQ211" s="72">
        <v>285</v>
      </c>
      <c r="AR211" s="72">
        <v>810000</v>
      </c>
      <c r="AS211" s="72">
        <f t="shared" ref="AS211:AU274" ca="1" si="279">AO211*PI()/180</f>
        <v>0.85934890552719534</v>
      </c>
      <c r="AT211" s="72">
        <f t="shared" ca="1" si="279"/>
        <v>0.20824990616248726</v>
      </c>
      <c r="AU211" s="72">
        <f t="shared" si="279"/>
        <v>4.9741883681838397</v>
      </c>
      <c r="AV211" s="72">
        <f t="array" aca="1" ref="AV211" ca="1">ATAN((1-f)*TAN(AS211))</f>
        <v>0.85768760846354763</v>
      </c>
      <c r="AW211" s="72">
        <f t="shared" ca="1" si="233"/>
        <v>1.350562300423461</v>
      </c>
      <c r="AX211" s="72">
        <f t="shared" ca="1" si="234"/>
        <v>-0.63189723029302192</v>
      </c>
      <c r="AY211" s="72">
        <f t="shared" ca="1" si="223"/>
        <v>4.0484553910665527E-3</v>
      </c>
      <c r="AZ211" s="72">
        <f t="shared" ca="1" si="235"/>
        <v>1.0100702681563971E-3</v>
      </c>
      <c r="BA211" s="72">
        <f t="shared" ca="1" si="236"/>
        <v>1.0010113468600372</v>
      </c>
      <c r="BB211" s="72">
        <f t="shared" ca="1" si="237"/>
        <v>1.0100698817128758E-3</v>
      </c>
      <c r="BC211" s="72">
        <f t="shared" ca="1" si="224"/>
        <v>0.1272948192238344</v>
      </c>
      <c r="BD211" s="75">
        <f t="shared" ca="1" si="238"/>
        <v>2.8284194200707566</v>
      </c>
      <c r="BE211" s="75">
        <f t="shared" ca="1" si="239"/>
        <v>-1.2208594595267748E-4</v>
      </c>
      <c r="BF211" s="75">
        <f t="shared" ca="1" si="225"/>
        <v>0.12717273327788173</v>
      </c>
      <c r="BG211" s="75">
        <f t="shared" ca="1" si="240"/>
        <v>2.8282973341248039</v>
      </c>
      <c r="BH211" s="75">
        <f t="shared" ca="1" si="241"/>
        <v>-1.2196466768792802E-4</v>
      </c>
      <c r="BI211" s="75">
        <f t="shared" ca="1" si="226"/>
        <v>0.12717285455614646</v>
      </c>
      <c r="BJ211" s="75">
        <f t="shared" ca="1" si="242"/>
        <v>2.8282974554030686</v>
      </c>
      <c r="BK211" s="75">
        <f t="shared" ca="1" si="243"/>
        <v>-1.2196478816109227E-4</v>
      </c>
      <c r="BL211" s="75">
        <f t="shared" ca="1" si="227"/>
        <v>0.1271728544356733</v>
      </c>
      <c r="BM211" s="72">
        <f t="array" aca="1" ref="BM211" ca="1">ATAN2((1-f)*SQRT(AX211^2+(SIN(AV211)*SIN(BL211)-COS(AV211)*COS(BL211)*COS(AU211))^2),SIN(AV211)*COS(BL211)+COS(AV211)*SIN(BL211)*COS(AU211))</f>
        <v>0.88315522444215577</v>
      </c>
      <c r="BN211" s="72">
        <f t="shared" ca="1" si="244"/>
        <v>-0.19383879339955709</v>
      </c>
      <c r="BO211" s="72">
        <f t="array" aca="1" ref="BO211" ca="1">f/16*(1-AX211^2)*(4+f*(4-3*(1-AX211^2)))</f>
        <v>5.0444088670908494E-4</v>
      </c>
      <c r="BP211" s="72">
        <f t="array" aca="1" ref="BP211" ca="1">BN211-(1-BO211)*f*AX211*(BL211+BO211*SIN(BL211)*(COS(BJ211)+BO211*COS(BL211)*(-1+2*COS(BJ211)^2)))</f>
        <v>-0.19356962569101016</v>
      </c>
      <c r="BQ211" s="72">
        <f t="shared" ca="1" si="245"/>
        <v>1.4680280471477097E-2</v>
      </c>
    </row>
    <row r="212" spans="2:69">
      <c r="B212" s="38" t="s">
        <v>1103</v>
      </c>
      <c r="C212" s="72" t="str">
        <f t="shared" si="270"/>
        <v>32UQV1392356324</v>
      </c>
      <c r="D212" s="72">
        <f t="array" aca="1" ref="D212" ca="1">MATCH(TRUE,ISERROR(VALUE(MID(C212,ROW(INDIRECT("1:"&amp;LEN(C212))),1))),0)</f>
        <v>3</v>
      </c>
      <c r="E212" s="72">
        <f t="shared" ca="1" si="271"/>
        <v>32</v>
      </c>
      <c r="F212" s="72" t="str">
        <f t="shared" ca="1" si="272"/>
        <v>U</v>
      </c>
      <c r="G212" s="72" t="str">
        <f t="shared" ca="1" si="273"/>
        <v>Q</v>
      </c>
      <c r="H212" s="72" t="str">
        <f t="shared" ca="1" si="274"/>
        <v>V</v>
      </c>
      <c r="I212" s="72">
        <f t="shared" ca="1" si="275"/>
        <v>10</v>
      </c>
      <c r="J212" s="72">
        <f t="shared" ca="1" si="276"/>
        <v>13923</v>
      </c>
      <c r="K212" s="72">
        <f t="shared" ca="1" si="277"/>
        <v>56324</v>
      </c>
      <c r="L212" s="72">
        <f t="shared" ca="1" si="278"/>
        <v>188.80604746885038</v>
      </c>
      <c r="M212" s="72">
        <f ca="1">VLOOKUP(G212,Coef!$C$2:$F$25,4)</f>
        <v>7</v>
      </c>
      <c r="N212" s="31">
        <f ca="1">VLOOKUP(F212,Coef!$C$4:$D$23,2)</f>
        <v>17</v>
      </c>
      <c r="O212" s="31">
        <f ca="1">MOD(VLOOKUP(H212,Coef!$C$2:$G$21,5)+MOD(E212+1,2)*15,20)</f>
        <v>15</v>
      </c>
      <c r="P212" s="31">
        <f ca="1">VLOOKUP(N212,Coef!$A$27:$B$46,2)</f>
        <v>5.34</v>
      </c>
      <c r="Q212" s="31">
        <f ca="1">VLOOKUP(N212,Coef!$A$27:$C$46,3)+O212/10-0.1</f>
        <v>5.4</v>
      </c>
      <c r="R212" s="31">
        <f ca="1">IF(Q212+0.1&lt;P212,Q212+2,Q212)</f>
        <v>5.4</v>
      </c>
      <c r="S212" s="72">
        <f ca="1">M212*100000+J212</f>
        <v>713923</v>
      </c>
      <c r="T212" s="72">
        <f ca="1">R212*1000000+K212</f>
        <v>5456324</v>
      </c>
      <c r="U212" s="72">
        <f ca="1">IF(N212&lt;11,T212-10000000,T212)</f>
        <v>5456324</v>
      </c>
      <c r="V212" s="72">
        <f ca="1">U212/(6366197.724*0.9996)</f>
        <v>0.85742033779175542</v>
      </c>
      <c r="W212" s="72">
        <f ca="1">(Coef!$J$9/(1+Coef!$J$8*(COS(V212))^2)^0.5)*Coef!$J$6</f>
        <v>6387822.6991199022</v>
      </c>
      <c r="X212" s="72">
        <f ca="1">6*E212-183</f>
        <v>9</v>
      </c>
      <c r="Y212" s="72">
        <f ca="1">(S212-500000)/W212</f>
        <v>3.3489188738672064E-2</v>
      </c>
      <c r="Z212" s="72">
        <f ca="1">SIN(2*V212)</f>
        <v>0.98964353837424779</v>
      </c>
      <c r="AA212" s="72">
        <f ca="1">Z212*(COS(V212))^2</f>
        <v>0.42379171666800447</v>
      </c>
      <c r="AB212" s="72">
        <f ca="1">V212+(Z212/2)</f>
        <v>1.3522421069788793</v>
      </c>
      <c r="AC212" s="72">
        <f ca="1">(3*AB212+AA212)/4</f>
        <v>1.1201295094011605</v>
      </c>
      <c r="AD212" s="72">
        <f ca="1">(5*AC212+AA212*(COS(V212))^2)/3</f>
        <v>1.9273754817896664</v>
      </c>
      <c r="AE212" s="72">
        <f ca="1">Coef!$J$6*Coef!$J$9*(V212-(Coef!$J$10*AB212)+(Coef!$J$11*AC212)-(Coef!$J$12*AD212))</f>
        <v>5441525.733464947</v>
      </c>
      <c r="AF212" s="72">
        <f ca="1">(U212-AE212)/W212</f>
        <v>2.316637018915991E-3</v>
      </c>
      <c r="AG212" s="72">
        <f ca="1">((Coef!$J$8*Y212^2)/2)*(COS(V212))^2</f>
        <v>1.6183796045290023E-6</v>
      </c>
      <c r="AH212" s="72">
        <f ca="1">Y212*(1-(AG212/3))</f>
        <v>3.3489170672598718E-2</v>
      </c>
      <c r="AI212" s="72">
        <f ca="1">AF212*(1-AG212)+V212</f>
        <v>0.85973697106147329</v>
      </c>
      <c r="AJ212" s="72">
        <f ca="1">(EXP(AH212)-EXP(-AH212))/2</f>
        <v>3.3495430844826368E-2</v>
      </c>
      <c r="AK212" s="72">
        <f ca="1">ATAN(AJ212/COS(AI212))</f>
        <v>5.1278243026036702E-2</v>
      </c>
      <c r="AL212" s="72">
        <f ca="1">ATAN(COS(AK212)*TAN(AI212))</f>
        <v>0.85908651037977968</v>
      </c>
      <c r="AM212" s="72">
        <f ca="1">V212+(1+Coef!$J$8*(COS(V212))^2-(3/2)*Coef!$J$8*SIN(V212)*COS(V212)*(AL212-V212))*(AL212-V212)</f>
        <v>0.85909130512017173</v>
      </c>
      <c r="AN212" s="34" t="str">
        <f t="shared" ca="1" si="230"/>
        <v>32 713923 5456324 N</v>
      </c>
      <c r="AO212" s="33">
        <f t="shared" ca="1" si="231"/>
        <v>49.222305999771493</v>
      </c>
      <c r="AP212" s="33">
        <f t="shared" ca="1" si="232"/>
        <v>11.938026906238051</v>
      </c>
      <c r="AQ212" s="72">
        <v>285</v>
      </c>
      <c r="AR212" s="72">
        <v>810000</v>
      </c>
      <c r="AS212" s="72">
        <f t="shared" ca="1" si="279"/>
        <v>0.85909130512017184</v>
      </c>
      <c r="AT212" s="72">
        <f t="shared" ca="1" si="279"/>
        <v>0.20835787570552636</v>
      </c>
      <c r="AU212" s="72">
        <f t="shared" si="279"/>
        <v>4.9741883681838397</v>
      </c>
      <c r="AV212" s="72">
        <f t="array" aca="1" ref="AV212" ca="1">ATAN((1-f)*TAN(AS212))</f>
        <v>0.8574298821790074</v>
      </c>
      <c r="AW212" s="72">
        <f t="shared" ca="1" si="233"/>
        <v>1.3504512349464557</v>
      </c>
      <c r="AX212" s="72">
        <f t="shared" ca="1" si="234"/>
        <v>-0.6320854939388727</v>
      </c>
      <c r="AY212" s="72">
        <f t="shared" ca="1" si="223"/>
        <v>4.0468516469700198E-3</v>
      </c>
      <c r="AZ212" s="72">
        <f t="shared" ca="1" si="235"/>
        <v>1.0096709488473898E-3</v>
      </c>
      <c r="BA212" s="72">
        <f t="shared" ca="1" si="236"/>
        <v>1.0010109465310468</v>
      </c>
      <c r="BB212" s="72">
        <f t="shared" ca="1" si="237"/>
        <v>1.0096705628620151E-3</v>
      </c>
      <c r="BC212" s="72">
        <f t="shared" ca="1" si="224"/>
        <v>0.12729487013217525</v>
      </c>
      <c r="BD212" s="75">
        <f t="shared" ca="1" si="238"/>
        <v>2.8281973400250866</v>
      </c>
      <c r="BE212" s="75">
        <f t="shared" ca="1" si="239"/>
        <v>-1.2202891525784203E-4</v>
      </c>
      <c r="BF212" s="75">
        <f t="shared" ca="1" si="225"/>
        <v>0.12717284121691741</v>
      </c>
      <c r="BG212" s="75">
        <f t="shared" ca="1" si="240"/>
        <v>2.8280753111098287</v>
      </c>
      <c r="BH212" s="75">
        <f t="shared" ca="1" si="241"/>
        <v>-1.2190774666859586E-4</v>
      </c>
      <c r="BI212" s="75">
        <f t="shared" ca="1" si="226"/>
        <v>0.12717296238550665</v>
      </c>
      <c r="BJ212" s="75">
        <f t="shared" ca="1" si="242"/>
        <v>2.8280754322784181</v>
      </c>
      <c r="BK212" s="75">
        <f t="shared" ca="1" si="243"/>
        <v>-1.2190786698016355E-4</v>
      </c>
      <c r="BL212" s="75">
        <f t="shared" ca="1" si="227"/>
        <v>0.12717296226519509</v>
      </c>
      <c r="BM212" s="72">
        <f t="array" aca="1" ref="BM212" ca="1">ATAN2((1-f)*SQRT(AX212^2+(SIN(AV212)*SIN(BL212)-COS(AV212)*COS(BL212)*COS(AU212))^2),SIN(AV212)*COS(BL212)+COS(AV212)*SIN(BL212)*COS(AU212))</f>
        <v>0.88290249893790007</v>
      </c>
      <c r="BN212" s="72">
        <f t="shared" ca="1" si="244"/>
        <v>-0.19377874798245459</v>
      </c>
      <c r="BO212" s="72">
        <f t="array" aca="1" ref="BO212" ca="1">f/16*(1-AX212^2)*(4+f*(4-3*(1-AX212^2)))</f>
        <v>5.0424136004308042E-4</v>
      </c>
      <c r="BP212" s="72">
        <f t="array" aca="1" ref="BP212" ca="1">BN212-(1-BO212)*f*AX212*(BL212+BO212*SIN(BL212)*(COS(BJ212)+BO212*COS(BL212)*(-1+2*COS(BJ212)^2)))</f>
        <v>-0.19350949973745576</v>
      </c>
      <c r="BQ212" s="72">
        <f t="shared" ca="1" si="245"/>
        <v>1.4848375968070593E-2</v>
      </c>
    </row>
    <row r="213" spans="2:69">
      <c r="B213" s="38" t="s">
        <v>1104</v>
      </c>
      <c r="C213" s="72" t="str">
        <f t="shared" si="270"/>
        <v>32UQV1439955655</v>
      </c>
      <c r="D213" s="72">
        <f t="array" aca="1" ref="D213" ca="1">MATCH(TRUE,ISERROR(VALUE(MID(C213,ROW(INDIRECT("1:"&amp;LEN(C213))),1))),0)</f>
        <v>3</v>
      </c>
      <c r="E213" s="72">
        <f t="shared" ca="1" si="271"/>
        <v>32</v>
      </c>
      <c r="F213" s="72" t="str">
        <f t="shared" ca="1" si="272"/>
        <v>U</v>
      </c>
      <c r="G213" s="72" t="str">
        <f t="shared" ca="1" si="273"/>
        <v>Q</v>
      </c>
      <c r="H213" s="72" t="str">
        <f t="shared" ca="1" si="274"/>
        <v>V</v>
      </c>
      <c r="I213" s="72">
        <f t="shared" ca="1" si="275"/>
        <v>10</v>
      </c>
      <c r="J213" s="72">
        <f t="shared" ca="1" si="276"/>
        <v>14399</v>
      </c>
      <c r="K213" s="72">
        <f t="shared" ca="1" si="277"/>
        <v>55655</v>
      </c>
      <c r="L213" s="72">
        <f t="shared" ca="1" si="278"/>
        <v>188.80604746885038</v>
      </c>
      <c r="M213" s="72">
        <f ca="1">VLOOKUP(G213,Coef!$C$2:$F$25,4)</f>
        <v>7</v>
      </c>
      <c r="N213" s="31">
        <f ca="1">VLOOKUP(F213,Coef!$C$4:$D$23,2)</f>
        <v>17</v>
      </c>
      <c r="O213" s="31">
        <f ca="1">MOD(VLOOKUP(H213,Coef!$C$2:$G$21,5)+MOD(E213+1,2)*15,20)</f>
        <v>15</v>
      </c>
      <c r="P213" s="31">
        <f ca="1">VLOOKUP(N213,Coef!$A$27:$B$46,2)</f>
        <v>5.34</v>
      </c>
      <c r="Q213" s="31">
        <f ca="1">VLOOKUP(N213,Coef!$A$27:$C$46,3)+O213/10-0.1</f>
        <v>5.4</v>
      </c>
      <c r="R213" s="31">
        <f ca="1">IF(Q213+0.1&lt;P213,Q213+2,Q213)</f>
        <v>5.4</v>
      </c>
      <c r="S213" s="72">
        <f ca="1">M213*100000+J213</f>
        <v>714399</v>
      </c>
      <c r="T213" s="72">
        <f ca="1">R213*1000000+K213</f>
        <v>5455655</v>
      </c>
      <c r="U213" s="72">
        <f ca="1">IF(N213&lt;11,T213-10000000,T213)</f>
        <v>5455655</v>
      </c>
      <c r="V213" s="72">
        <f ca="1">U213/(6366197.724*0.9996)</f>
        <v>0.8573152094661679</v>
      </c>
      <c r="W213" s="72">
        <f ca="1">(Coef!$J$9/(1+Coef!$J$8*(COS(V213))^2)^0.5)*Coef!$J$6</f>
        <v>6387820.4660430243</v>
      </c>
      <c r="X213" s="72">
        <f ca="1">6*E213-183</f>
        <v>9</v>
      </c>
      <c r="Y213" s="72">
        <f ca="1">(S213-500000)/W213</f>
        <v>3.3563717255317732E-2</v>
      </c>
      <c r="Z213" s="72">
        <f ca="1">SIN(2*V213)</f>
        <v>0.98967369815613904</v>
      </c>
      <c r="AA213" s="72">
        <f ca="1">Z213*(COS(V213))^2</f>
        <v>0.4239075986832111</v>
      </c>
      <c r="AB213" s="72">
        <f ca="1">V213+(Z213/2)</f>
        <v>1.3521520585442375</v>
      </c>
      <c r="AC213" s="72">
        <f ca="1">(3*AB213+AA213)/4</f>
        <v>1.120090943578981</v>
      </c>
      <c r="AD213" s="72">
        <f ca="1">(5*AC213+AA213*(COS(V213))^2)/3</f>
        <v>1.9273424479528518</v>
      </c>
      <c r="AE213" s="72">
        <f ca="1">Coef!$J$6*Coef!$J$9*(V213-(Coef!$J$10*AB213)+(Coef!$J$11*AC213)-(Coef!$J$12*AD213))</f>
        <v>5440856.1252234867</v>
      </c>
      <c r="AF213" s="72">
        <f ca="1">(U213-AE213)/W213</f>
        <v>2.3167330477089272E-3</v>
      </c>
      <c r="AG213" s="72">
        <f ca="1">((Coef!$J$8*Y213^2)/2)*(COS(V213))^2</f>
        <v>1.6259858162595396E-6</v>
      </c>
      <c r="AH213" s="72">
        <f ca="1">Y213*(1-(AG213/3))</f>
        <v>3.3563699063941667E-2</v>
      </c>
      <c r="AI213" s="72">
        <f ca="1">AF213*(1-AG213)+V213</f>
        <v>0.8596319387469018</v>
      </c>
      <c r="AJ213" s="72">
        <f ca="1">(EXP(AH213)-EXP(-AH213))/2</f>
        <v>3.3570001125879712E-2</v>
      </c>
      <c r="AK213" s="72">
        <f ca="1">ATAN(AJ213/COS(AI213))</f>
        <v>5.1385947695455229E-2</v>
      </c>
      <c r="AL213" s="72">
        <f ca="1">ATAN(COS(AK213)*TAN(AI213))</f>
        <v>0.85897872082490234</v>
      </c>
      <c r="AM213" s="72">
        <f ca="1">V213+(1+Coef!$J$8*(COS(V213))^2-(3/2)*Coef!$J$8*SIN(V213)*COS(V213)*(AL213-V213))*(AL213-V213)</f>
        <v>0.85898350909523447</v>
      </c>
      <c r="AN213" s="34" t="str">
        <f t="shared" ca="1" si="230"/>
        <v>32 714399 5455655 N</v>
      </c>
      <c r="AO213" s="33">
        <f t="shared" ca="1" si="231"/>
        <v>49.216129742494303</v>
      </c>
      <c r="AP213" s="33">
        <f t="shared" ca="1" si="232"/>
        <v>11.944197929229583</v>
      </c>
      <c r="AQ213" s="72">
        <v>285</v>
      </c>
      <c r="AR213" s="72">
        <v>810000</v>
      </c>
      <c r="AS213" s="72">
        <f t="shared" ca="1" si="279"/>
        <v>0.85898350909523458</v>
      </c>
      <c r="AT213" s="72">
        <f t="shared" ca="1" si="279"/>
        <v>0.20846558037494489</v>
      </c>
      <c r="AU213" s="72">
        <f t="shared" si="279"/>
        <v>4.9741883681838397</v>
      </c>
      <c r="AV213" s="72">
        <f t="array" aca="1" ref="AV213" ca="1">ATAN((1-f)*TAN(AS213))</f>
        <v>0.85732203361006676</v>
      </c>
      <c r="AW213" s="72">
        <f t="shared" ca="1" si="233"/>
        <v>1.3504047452387444</v>
      </c>
      <c r="AX213" s="72">
        <f t="shared" ca="1" si="234"/>
        <v>-0.63216426259688507</v>
      </c>
      <c r="AY213" s="72">
        <f t="shared" ca="1" si="223"/>
        <v>4.0461805059358053E-3</v>
      </c>
      <c r="AZ213" s="72">
        <f t="shared" ca="1" si="235"/>
        <v>1.0095038399685723E-3</v>
      </c>
      <c r="BA213" s="72">
        <f t="shared" ca="1" si="236"/>
        <v>1.0010107789997511</v>
      </c>
      <c r="BB213" s="72">
        <f t="shared" ca="1" si="237"/>
        <v>1.009503454174817E-3</v>
      </c>
      <c r="BC213" s="72">
        <f t="shared" ca="1" si="224"/>
        <v>0.12729489143651582</v>
      </c>
      <c r="BD213" s="75">
        <f t="shared" ca="1" si="238"/>
        <v>2.8281043819140046</v>
      </c>
      <c r="BE213" s="75">
        <f t="shared" ca="1" si="239"/>
        <v>-1.220050482423393E-4</v>
      </c>
      <c r="BF213" s="75">
        <f t="shared" ca="1" si="225"/>
        <v>0.12717288638827348</v>
      </c>
      <c r="BG213" s="75">
        <f t="shared" ca="1" si="240"/>
        <v>2.8279823768657621</v>
      </c>
      <c r="BH213" s="75">
        <f t="shared" ca="1" si="241"/>
        <v>-1.2188392553747779E-4</v>
      </c>
      <c r="BI213" s="75">
        <f t="shared" ca="1" si="226"/>
        <v>0.12717300751097835</v>
      </c>
      <c r="BJ213" s="75">
        <f t="shared" ca="1" si="242"/>
        <v>2.8279824979884673</v>
      </c>
      <c r="BK213" s="75">
        <f t="shared" ca="1" si="243"/>
        <v>-1.2188404578146014E-4</v>
      </c>
      <c r="BL213" s="75">
        <f t="shared" ca="1" si="227"/>
        <v>0.12717300739073437</v>
      </c>
      <c r="BM213" s="72">
        <f t="array" aca="1" ref="BM213" ca="1">ATAN2((1-f)*SQRT(AX213^2+(SIN(AV213)*SIN(BL213)-COS(AV213)*COS(BL213)*COS(AU213))^2),SIN(AV213)*COS(BL213)+COS(AV213)*SIN(BL213)*COS(AU213))</f>
        <v>0.88279674199791192</v>
      </c>
      <c r="BN213" s="72">
        <f t="shared" ca="1" si="244"/>
        <v>-0.19375363593651893</v>
      </c>
      <c r="BO213" s="72">
        <f t="array" aca="1" ref="BO213" ca="1">f/16*(1-AX213^2)*(4+f*(4-3*(1-AX213^2)))</f>
        <v>5.0415786128109601E-4</v>
      </c>
      <c r="BP213" s="72">
        <f t="array" aca="1" ref="BP213" ca="1">BN213-(1-BO213)*f*AX213*(BL213+BO213*SIN(BL213)*(COS(BJ213)+BO213*COS(BL213)*(-1+2*COS(BJ213)^2)))</f>
        <v>-0.19348435399534006</v>
      </c>
      <c r="BQ213" s="72">
        <f t="shared" ca="1" si="245"/>
        <v>1.4981226379604834E-2</v>
      </c>
    </row>
    <row r="214" spans="2:69">
      <c r="B214" s="38" t="s">
        <v>1105</v>
      </c>
      <c r="C214" s="72" t="str">
        <f t="shared" si="270"/>
        <v>32UQV1438954947</v>
      </c>
      <c r="D214" s="72">
        <f t="array" aca="1" ref="D214" ca="1">MATCH(TRUE,ISERROR(VALUE(MID(C214,ROW(INDIRECT("1:"&amp;LEN(C214))),1))),0)</f>
        <v>3</v>
      </c>
      <c r="E214" s="72">
        <f t="shared" ca="1" si="271"/>
        <v>32</v>
      </c>
      <c r="F214" s="72" t="str">
        <f t="shared" ca="1" si="272"/>
        <v>U</v>
      </c>
      <c r="G214" s="72" t="str">
        <f t="shared" ca="1" si="273"/>
        <v>Q</v>
      </c>
      <c r="H214" s="72" t="str">
        <f t="shared" ca="1" si="274"/>
        <v>V</v>
      </c>
      <c r="I214" s="72">
        <f t="shared" ca="1" si="275"/>
        <v>10</v>
      </c>
      <c r="J214" s="72">
        <f t="shared" ca="1" si="276"/>
        <v>14389</v>
      </c>
      <c r="K214" s="72">
        <f t="shared" ca="1" si="277"/>
        <v>54947</v>
      </c>
      <c r="L214" s="72">
        <f t="shared" ca="1" si="278"/>
        <v>188.80604746885038</v>
      </c>
      <c r="M214" s="72">
        <f ca="1">VLOOKUP(G214,Coef!$C$2:$F$25,4)</f>
        <v>7</v>
      </c>
      <c r="N214" s="31">
        <f ca="1">VLOOKUP(F214,Coef!$C$4:$D$23,2)</f>
        <v>17</v>
      </c>
      <c r="O214" s="31">
        <f ca="1">MOD(VLOOKUP(H214,Coef!$C$2:$G$21,5)+MOD(E214+1,2)*15,20)</f>
        <v>15</v>
      </c>
      <c r="P214" s="31">
        <f ca="1">VLOOKUP(N214,Coef!$A$27:$B$46,2)</f>
        <v>5.34</v>
      </c>
      <c r="Q214" s="31">
        <f ca="1">VLOOKUP(N214,Coef!$A$27:$C$46,3)+O214/10-0.1</f>
        <v>5.4</v>
      </c>
      <c r="R214" s="31">
        <f ca="1">IF(Q214+0.1&lt;P214,Q214+2,Q214)</f>
        <v>5.4</v>
      </c>
      <c r="S214" s="72">
        <f ca="1">M214*100000+J214</f>
        <v>714389</v>
      </c>
      <c r="T214" s="72">
        <f ca="1">R214*1000000+K214</f>
        <v>5454947</v>
      </c>
      <c r="U214" s="72">
        <f ca="1">IF(N214&lt;11,T214-10000000,T214)</f>
        <v>5454947</v>
      </c>
      <c r="V214" s="72">
        <f ca="1">U214/(6366197.724*0.9996)</f>
        <v>0.85720395258348336</v>
      </c>
      <c r="W214" s="72">
        <f ca="1">(Coef!$J$9/(1+Coef!$J$8*(COS(V214))^2)^0.5)*Coef!$J$6</f>
        <v>6387818.1027152613</v>
      </c>
      <c r="X214" s="72">
        <f ca="1">6*E214-183</f>
        <v>9</v>
      </c>
      <c r="Y214" s="72">
        <f ca="1">(S214-500000)/W214</f>
        <v>3.356216419325872E-2</v>
      </c>
      <c r="Z214" s="72">
        <f ca="1">SIN(2*V214)</f>
        <v>0.98970556848007585</v>
      </c>
      <c r="AA214" s="72">
        <f ca="1">Z214*(COS(V214))^2</f>
        <v>0.42403022598668377</v>
      </c>
      <c r="AB214" s="72">
        <f ca="1">V214+(Z214/2)</f>
        <v>1.3520567368235212</v>
      </c>
      <c r="AC214" s="72">
        <f ca="1">(3*AB214+AA214)/4</f>
        <v>1.1200501091143118</v>
      </c>
      <c r="AD214" s="72">
        <f ca="1">(5*AC214+AA214*(COS(V214))^2)/3</f>
        <v>1.9273074621489554</v>
      </c>
      <c r="AE214" s="72">
        <f ca="1">Coef!$J$6*Coef!$J$9*(V214-(Coef!$J$10*AB214)+(Coef!$J$11*AC214)-(Coef!$J$12*AD214))</f>
        <v>5440147.4822888663</v>
      </c>
      <c r="AF214" s="72">
        <f ca="1">(U214-AE214)/W214</f>
        <v>2.3168345549543566E-3</v>
      </c>
      <c r="AG214" s="72">
        <f ca="1">((Coef!$J$8*Y214^2)/2)*(COS(V214))^2</f>
        <v>1.6262532933485412E-6</v>
      </c>
      <c r="AH214" s="72">
        <f ca="1">Y214*(1-(AG214/3))</f>
        <v>3.3562145999732035E-2</v>
      </c>
      <c r="AI214" s="72">
        <f ca="1">AF214*(1-AG214)+V214</f>
        <v>0.85952078337067794</v>
      </c>
      <c r="AJ214" s="72">
        <f ca="1">(EXP(AH214)-EXP(-AH214))/2</f>
        <v>3.3568447186847983E-2</v>
      </c>
      <c r="AK214" s="72">
        <f ca="1">ATAN(AJ214/COS(AI214))</f>
        <v>5.1376956720537117E-2</v>
      </c>
      <c r="AL214" s="72">
        <f ca="1">ATAN(COS(AK214)*TAN(AI214))</f>
        <v>0.8588677725366477</v>
      </c>
      <c r="AM214" s="72">
        <f ca="1">V214+(1+Coef!$J$8*(COS(V214))^2-(3/2)*Coef!$J$8*SIN(V214)*COS(V214)*(AL214-V214))*(AL214-V214)</f>
        <v>0.85887256292692216</v>
      </c>
      <c r="AN214" s="34" t="str">
        <f t="shared" ca="1" si="230"/>
        <v>32 714389 5454947 N</v>
      </c>
      <c r="AO214" s="33">
        <f t="shared" ca="1" si="231"/>
        <v>49.209772995296859</v>
      </c>
      <c r="AP214" s="33">
        <f t="shared" ca="1" si="232"/>
        <v>11.943682784313069</v>
      </c>
      <c r="AQ214" s="72">
        <v>285</v>
      </c>
      <c r="AR214" s="72">
        <v>810000</v>
      </c>
      <c r="AS214" s="72">
        <f t="shared" ca="1" si="279"/>
        <v>0.85887256292692216</v>
      </c>
      <c r="AT214" s="72">
        <f t="shared" ca="1" si="279"/>
        <v>0.20845658940002679</v>
      </c>
      <c r="AU214" s="72">
        <f t="shared" si="279"/>
        <v>4.9741883681838397</v>
      </c>
      <c r="AV214" s="72">
        <f t="array" aca="1" ref="AV214" ca="1">ATAN((1-f)*TAN(AS214))</f>
        <v>0.85721103344295013</v>
      </c>
      <c r="AW214" s="72">
        <f t="shared" ca="1" si="233"/>
        <v>1.3503568889350199</v>
      </c>
      <c r="AX214" s="72">
        <f t="shared" ca="1" si="234"/>
        <v>-0.63224532538880973</v>
      </c>
      <c r="AY214" s="72">
        <f t="shared" ca="1" si="223"/>
        <v>4.0454897306271753E-3</v>
      </c>
      <c r="AZ214" s="72">
        <f t="shared" ca="1" si="235"/>
        <v>1.0093318421921134E-3</v>
      </c>
      <c r="BA214" s="72">
        <f t="shared" ca="1" si="236"/>
        <v>1.0010106065672721</v>
      </c>
      <c r="BB214" s="72">
        <f t="shared" ca="1" si="237"/>
        <v>1.0093314565955175E-3</v>
      </c>
      <c r="BC214" s="72">
        <f t="shared" ca="1" si="224"/>
        <v>0.12729491336412932</v>
      </c>
      <c r="BD214" s="75">
        <f t="shared" ca="1" si="238"/>
        <v>2.8280086912341691</v>
      </c>
      <c r="BE214" s="75">
        <f t="shared" ca="1" si="239"/>
        <v>-1.2198048263246444E-4</v>
      </c>
      <c r="BF214" s="75">
        <f t="shared" ca="1" si="225"/>
        <v>0.12717293288149686</v>
      </c>
      <c r="BG214" s="75">
        <f t="shared" ca="1" si="240"/>
        <v>2.8278867107515366</v>
      </c>
      <c r="BH214" s="75">
        <f t="shared" ca="1" si="241"/>
        <v>-1.2185940714629953E-4</v>
      </c>
      <c r="BI214" s="75">
        <f t="shared" ca="1" si="226"/>
        <v>0.12717305395698303</v>
      </c>
      <c r="BJ214" s="75">
        <f t="shared" ca="1" si="242"/>
        <v>2.8278868318270227</v>
      </c>
      <c r="BK214" s="75">
        <f t="shared" ca="1" si="243"/>
        <v>-1.2185952732074397E-4</v>
      </c>
      <c r="BL214" s="75">
        <f t="shared" ca="1" si="227"/>
        <v>0.12717305383680858</v>
      </c>
      <c r="BM214" s="72">
        <f t="array" aca="1" ref="BM214" ca="1">ATAN2((1-f)*SQRT(AX214^2+(SIN(AV214)*SIN(BL214)-COS(AV214)*COS(BL214)*COS(AU214))^2),SIN(AV214)*COS(BL214)+COS(AV214)*SIN(BL214)*COS(AU214))</f>
        <v>0.88268789396286529</v>
      </c>
      <c r="BN214" s="72">
        <f t="shared" ca="1" si="244"/>
        <v>-0.19372779908138613</v>
      </c>
      <c r="BO214" s="72">
        <f t="array" aca="1" ref="BO214" ca="1">f/16*(1-AX214^2)*(4+f*(4-3*(1-AX214^2)))</f>
        <v>5.0407191971376612E-4</v>
      </c>
      <c r="BP214" s="72">
        <f t="array" aca="1" ref="BP214" ca="1">BN214-(1-BO214)*f*AX214*(BL214+BO214*SIN(BL214)*(COS(BJ214)+BO214*COS(BL214)*(-1+2*COS(BJ214)^2)))</f>
        <v>-0.19345848246257022</v>
      </c>
      <c r="BQ214" s="72">
        <f t="shared" ca="1" si="245"/>
        <v>1.4998106937456568E-2</v>
      </c>
    </row>
    <row r="215" spans="2:69">
      <c r="B215" s="38" t="s">
        <v>1106</v>
      </c>
      <c r="C215" s="72" t="str">
        <f t="shared" si="270"/>
        <v>32UQV1446254700</v>
      </c>
      <c r="D215" s="72">
        <f t="array" aca="1" ref="D215" ca="1">MATCH(TRUE,ISERROR(VALUE(MID(C215,ROW(INDIRECT("1:"&amp;LEN(C215))),1))),0)</f>
        <v>3</v>
      </c>
      <c r="E215" s="72">
        <f t="shared" ca="1" si="271"/>
        <v>32</v>
      </c>
      <c r="F215" s="72" t="str">
        <f t="shared" ca="1" si="272"/>
        <v>U</v>
      </c>
      <c r="G215" s="72" t="str">
        <f t="shared" ca="1" si="273"/>
        <v>Q</v>
      </c>
      <c r="H215" s="72" t="str">
        <f t="shared" ca="1" si="274"/>
        <v>V</v>
      </c>
      <c r="I215" s="72">
        <f t="shared" ca="1" si="275"/>
        <v>10</v>
      </c>
      <c r="J215" s="72">
        <f t="shared" ca="1" si="276"/>
        <v>14462</v>
      </c>
      <c r="K215" s="72">
        <f t="shared" ca="1" si="277"/>
        <v>54700</v>
      </c>
      <c r="L215" s="72">
        <f t="shared" ca="1" si="278"/>
        <v>188.80604746885038</v>
      </c>
      <c r="M215" s="72">
        <f ca="1">VLOOKUP(G215,Coef!$C$2:$F$25,4)</f>
        <v>7</v>
      </c>
      <c r="N215" s="31">
        <f ca="1">VLOOKUP(F215,Coef!$C$4:$D$23,2)</f>
        <v>17</v>
      </c>
      <c r="O215" s="31">
        <f ca="1">MOD(VLOOKUP(H215,Coef!$C$2:$G$21,5)+MOD(E215+1,2)*15,20)</f>
        <v>15</v>
      </c>
      <c r="P215" s="31">
        <f ca="1">VLOOKUP(N215,Coef!$A$27:$B$46,2)</f>
        <v>5.34</v>
      </c>
      <c r="Q215" s="31">
        <f ca="1">VLOOKUP(N215,Coef!$A$27:$C$46,3)+O215/10-0.1</f>
        <v>5.4</v>
      </c>
      <c r="R215" s="31">
        <f ca="1">IF(Q215+0.1&lt;P215,Q215+2,Q215)</f>
        <v>5.4</v>
      </c>
      <c r="S215" s="72">
        <f ca="1">M215*100000+J215</f>
        <v>714462</v>
      </c>
      <c r="T215" s="72">
        <f ca="1">R215*1000000+K215</f>
        <v>5454700</v>
      </c>
      <c r="U215" s="72">
        <f ca="1">IF(N215&lt;11,T215-10000000,T215)</f>
        <v>5454700</v>
      </c>
      <c r="V215" s="72">
        <f ca="1">U215/(6366197.724*0.9996)</f>
        <v>0.85716513838853559</v>
      </c>
      <c r="W215" s="72">
        <f ca="1">(Coef!$J$9/(1+Coef!$J$8*(COS(V215))^2)^0.5)*Coef!$J$6</f>
        <v>6387817.2782036904</v>
      </c>
      <c r="X215" s="72">
        <f ca="1">6*E215-183</f>
        <v>9</v>
      </c>
      <c r="Y215" s="72">
        <f ca="1">(S215-500000)/W215</f>
        <v>3.3573596529096174E-2</v>
      </c>
      <c r="Z215" s="72">
        <f ca="1">SIN(2*V215)</f>
        <v>0.98971667555202059</v>
      </c>
      <c r="AA215" s="72">
        <f ca="1">Z215*(COS(V215))^2</f>
        <v>0.42407300451743746</v>
      </c>
      <c r="AB215" s="72">
        <f ca="1">V215+(Z215/2)</f>
        <v>1.352023476164546</v>
      </c>
      <c r="AC215" s="72">
        <f ca="1">(3*AB215+AA215)/4</f>
        <v>1.120035858252769</v>
      </c>
      <c r="AD215" s="72">
        <f ca="1">(5*AC215+AA215*(COS(V215))^2)/3</f>
        <v>1.9272952503010183</v>
      </c>
      <c r="AE215" s="72">
        <f ca="1">Coef!$J$6*Coef!$J$9*(V215-(Coef!$J$10*AB215)+(Coef!$J$11*AC215)-(Coef!$J$12*AD215))</f>
        <v>5439900.2581732962</v>
      </c>
      <c r="AF215" s="72">
        <f ca="1">(U215-AE215)/W215</f>
        <v>2.3168699388448361E-3</v>
      </c>
      <c r="AG215" s="72">
        <f ca="1">((Coef!$J$8*Y215^2)/2)*(COS(V215))^2</f>
        <v>1.6275073011865516E-6</v>
      </c>
      <c r="AH215" s="72">
        <f ca="1">Y215*(1-(AG215/3))</f>
        <v>3.3573578315338345E-2</v>
      </c>
      <c r="AI215" s="72">
        <f ca="1">AF215*(1-AG215)+V215</f>
        <v>0.85948200455665769</v>
      </c>
      <c r="AJ215" s="72">
        <f ca="1">(EXP(AH215)-EXP(-AH215))/2</f>
        <v>3.3579885944033716E-2</v>
      </c>
      <c r="AK215" s="72">
        <f ca="1">ATAN(AJ215/COS(AI215))</f>
        <v>5.1392124540510037E-2</v>
      </c>
      <c r="AL215" s="72">
        <f ca="1">ATAN(COS(AK215)*TAN(AI215))</f>
        <v>0.85882860035375164</v>
      </c>
      <c r="AM215" s="72">
        <f ca="1">V215+(1+Coef!$J$8*(COS(V215))^2-(3/2)*Coef!$J$8*SIN(V215)*COS(V215)*(AL215-V215))*(AL215-V215)</f>
        <v>0.85883339014681293</v>
      </c>
      <c r="AN215" s="34" t="str">
        <f t="shared" ca="1" si="230"/>
        <v>32 714462 5454700 N</v>
      </c>
      <c r="AO215" s="33">
        <f t="shared" ca="1" si="231"/>
        <v>49.207528560324803</v>
      </c>
      <c r="AP215" s="33">
        <f t="shared" ca="1" si="232"/>
        <v>11.94455183638193</v>
      </c>
      <c r="AQ215" s="72">
        <v>285</v>
      </c>
      <c r="AR215" s="72">
        <v>810000</v>
      </c>
      <c r="AS215" s="72">
        <f t="shared" ca="1" si="279"/>
        <v>0.85883339014681293</v>
      </c>
      <c r="AT215" s="72">
        <f t="shared" ca="1" si="279"/>
        <v>0.20847175721999969</v>
      </c>
      <c r="AU215" s="72">
        <f t="shared" si="279"/>
        <v>4.9741883681838397</v>
      </c>
      <c r="AV215" s="72">
        <f t="array" aca="1" ref="AV215" ca="1">ATAN((1-f)*TAN(AS215))</f>
        <v>0.85717184161654414</v>
      </c>
      <c r="AW215" s="72">
        <f t="shared" ca="1" si="233"/>
        <v>1.3503399899278505</v>
      </c>
      <c r="AX215" s="72">
        <f t="shared" ca="1" si="234"/>
        <v>-0.63227394509641077</v>
      </c>
      <c r="AY215" s="72">
        <f t="shared" ca="1" si="223"/>
        <v>4.0452458270823803E-3</v>
      </c>
      <c r="AZ215" s="72">
        <f t="shared" ca="1" si="235"/>
        <v>1.0092711120437605E-3</v>
      </c>
      <c r="BA215" s="72">
        <f t="shared" ca="1" si="236"/>
        <v>1.001010545683654</v>
      </c>
      <c r="BB215" s="72">
        <f t="shared" ca="1" si="237"/>
        <v>1.0092707265167628E-3</v>
      </c>
      <c r="BC215" s="72">
        <f t="shared" ca="1" si="224"/>
        <v>0.12729492110648022</v>
      </c>
      <c r="BD215" s="75">
        <f t="shared" ca="1" si="238"/>
        <v>2.8279749009621815</v>
      </c>
      <c r="BE215" s="75">
        <f t="shared" ca="1" si="239"/>
        <v>-1.2197180875534336E-4</v>
      </c>
      <c r="BF215" s="75">
        <f t="shared" ca="1" si="225"/>
        <v>0.12717294929772488</v>
      </c>
      <c r="BG215" s="75">
        <f t="shared" ca="1" si="240"/>
        <v>2.8278529291534258</v>
      </c>
      <c r="BH215" s="75">
        <f t="shared" ca="1" si="241"/>
        <v>-1.2185074993952208E-4</v>
      </c>
      <c r="BI215" s="75">
        <f t="shared" ca="1" si="226"/>
        <v>0.12717307035654069</v>
      </c>
      <c r="BJ215" s="75">
        <f t="shared" ca="1" si="242"/>
        <v>2.8278530502122416</v>
      </c>
      <c r="BK215" s="75">
        <f t="shared" ca="1" si="243"/>
        <v>-1.2185087008941963E-4</v>
      </c>
      <c r="BL215" s="75">
        <f t="shared" ca="1" si="227"/>
        <v>0.12717307023639079</v>
      </c>
      <c r="BM215" s="72">
        <f t="array" aca="1" ref="BM215" ca="1">ATAN2((1-f)*SQRT(AX215^2+(SIN(AV215)*SIN(BL215)-COS(AV215)*COS(BL215)*COS(AU215))^2),SIN(AV215)*COS(BL215)+COS(AV215)*SIN(BL215)*COS(AU215))</f>
        <v>0.88264946185903292</v>
      </c>
      <c r="BN215" s="72">
        <f t="shared" ca="1" si="244"/>
        <v>-0.19371867881712007</v>
      </c>
      <c r="BO215" s="72">
        <f t="array" aca="1" ref="BO215" ca="1">f/16*(1-AX215^2)*(4+f*(4-3*(1-AX215^2)))</f>
        <v>5.0404157488243972E-4</v>
      </c>
      <c r="BP215" s="72">
        <f t="array" aca="1" ref="BP215" ca="1">BN215-(1-BO215)*f*AX215*(BL215+BO215*SIN(BL215)*(COS(BJ215)+BO215*COS(BL215)*(-1+2*COS(BJ215)^2)))</f>
        <v>-0.19344934995514143</v>
      </c>
      <c r="BQ215" s="72">
        <f t="shared" ca="1" si="245"/>
        <v>1.5022407264858262E-2</v>
      </c>
    </row>
    <row r="216" spans="2:69">
      <c r="B216" s="38" t="s">
        <v>1107</v>
      </c>
      <c r="C216" s="72" t="str">
        <f t="shared" si="270"/>
        <v>32UQV1451154349</v>
      </c>
      <c r="D216" s="72">
        <f t="array" aca="1" ref="D216" ca="1">MATCH(TRUE,ISERROR(VALUE(MID(C216,ROW(INDIRECT("1:"&amp;LEN(C216))),1))),0)</f>
        <v>3</v>
      </c>
      <c r="E216" s="72">
        <f t="shared" ca="1" si="271"/>
        <v>32</v>
      </c>
      <c r="F216" s="72" t="str">
        <f t="shared" ca="1" si="272"/>
        <v>U</v>
      </c>
      <c r="G216" s="72" t="str">
        <f t="shared" ca="1" si="273"/>
        <v>Q</v>
      </c>
      <c r="H216" s="72" t="str">
        <f t="shared" ca="1" si="274"/>
        <v>V</v>
      </c>
      <c r="I216" s="72">
        <f t="shared" ca="1" si="275"/>
        <v>10</v>
      </c>
      <c r="J216" s="72">
        <f t="shared" ca="1" si="276"/>
        <v>14511</v>
      </c>
      <c r="K216" s="72">
        <f t="shared" ca="1" si="277"/>
        <v>54349</v>
      </c>
      <c r="L216" s="72">
        <f t="shared" ca="1" si="278"/>
        <v>188.80604746885038</v>
      </c>
      <c r="M216" s="72">
        <f ca="1">VLOOKUP(G216,Coef!$C$2:$F$25,4)</f>
        <v>7</v>
      </c>
      <c r="N216" s="31">
        <f ca="1">VLOOKUP(F216,Coef!$C$4:$D$23,2)</f>
        <v>17</v>
      </c>
      <c r="O216" s="31">
        <f ca="1">MOD(VLOOKUP(H216,Coef!$C$2:$G$21,5)+MOD(E216+1,2)*15,20)</f>
        <v>15</v>
      </c>
      <c r="P216" s="31">
        <f ca="1">VLOOKUP(N216,Coef!$A$27:$B$46,2)</f>
        <v>5.34</v>
      </c>
      <c r="Q216" s="31">
        <f ca="1">VLOOKUP(N216,Coef!$A$27:$C$46,3)+O216/10-0.1</f>
        <v>5.4</v>
      </c>
      <c r="R216" s="31">
        <f ca="1">IF(Q216+0.1&lt;P216,Q216+2,Q216)</f>
        <v>5.4</v>
      </c>
      <c r="S216" s="72">
        <f ca="1">M216*100000+J216</f>
        <v>714511</v>
      </c>
      <c r="T216" s="72">
        <f ca="1">R216*1000000+K216</f>
        <v>5454349</v>
      </c>
      <c r="U216" s="72">
        <f ca="1">IF(N216&lt;11,T216-10000000,T216)</f>
        <v>5454349</v>
      </c>
      <c r="V216" s="72">
        <f ca="1">U216/(6366197.724*0.9996)</f>
        <v>0.85710998137466232</v>
      </c>
      <c r="W216" s="72">
        <f ca="1">(Coef!$J$9/(1+Coef!$J$8*(COS(V216))^2)^0.5)*Coef!$J$6</f>
        <v>6387816.1065139901</v>
      </c>
      <c r="X216" s="72">
        <f ca="1">6*E216-183</f>
        <v>9</v>
      </c>
      <c r="Y216" s="72">
        <f ca="1">(S216-500000)/W216</f>
        <v>3.3581273540616158E-2</v>
      </c>
      <c r="Z216" s="72">
        <f ca="1">SIN(2*V216)</f>
        <v>0.98973244902607849</v>
      </c>
      <c r="AA216" s="72">
        <f ca="1">Z216*(COS(V216))^2</f>
        <v>0.42413379286618436</v>
      </c>
      <c r="AB216" s="72">
        <f ca="1">V216+(Z216/2)</f>
        <v>1.3519762058877016</v>
      </c>
      <c r="AC216" s="72">
        <f ca="1">(3*AB216+AA216)/4</f>
        <v>1.1200156026323222</v>
      </c>
      <c r="AD216" s="72">
        <f ca="1">(5*AC216+AA216*(COS(V216))^2)/3</f>
        <v>1.9272778909713242</v>
      </c>
      <c r="AE216" s="72">
        <f ca="1">Coef!$J$6*Coef!$J$9*(V216-(Coef!$J$10*AB216)+(Coef!$J$11*AC216)-(Coef!$J$12*AD216))</f>
        <v>5439548.939857956</v>
      </c>
      <c r="AF216" s="72">
        <f ca="1">(U216-AE216)/W216</f>
        <v>2.3169201954564068E-3</v>
      </c>
      <c r="AG216" s="72">
        <f ca="1">((Coef!$J$8*Y216^2)/2)*(COS(V216))^2</f>
        <v>1.628459131865892E-6</v>
      </c>
      <c r="AH216" s="72">
        <f ca="1">Y216*(1-(AG216/3))</f>
        <v>3.3581255312038975E-2</v>
      </c>
      <c r="AI216" s="72">
        <f ca="1">AF216*(1-AG216)+V216</f>
        <v>0.8594268977971089</v>
      </c>
      <c r="AJ216" s="72">
        <f ca="1">(EXP(AH216)-EXP(-AH216))/2</f>
        <v>3.3587567268828777E-2</v>
      </c>
      <c r="AK216" s="72">
        <f ca="1">ATAN(AJ216/COS(AI216))</f>
        <v>5.1400578859862475E-2</v>
      </c>
      <c r="AL216" s="72">
        <f ca="1">ATAN(COS(AK216)*TAN(AI216))</f>
        <v>0.85877326778151009</v>
      </c>
      <c r="AM216" s="72">
        <f ca="1">V216+(1+Coef!$J$8*(COS(V216))^2-(3/2)*Coef!$J$8*SIN(V216)*COS(V216)*(AL216-V216))*(AL216-V216)</f>
        <v>0.85877805768224769</v>
      </c>
      <c r="AN216" s="34" t="str">
        <f t="shared" ca="1" si="230"/>
        <v>32 714511 5454349 N</v>
      </c>
      <c r="AO216" s="33">
        <f t="shared" ca="1" si="231"/>
        <v>49.204358243635163</v>
      </c>
      <c r="AP216" s="33">
        <f t="shared" ca="1" si="232"/>
        <v>11.945036233199481</v>
      </c>
      <c r="AQ216" s="72">
        <v>285</v>
      </c>
      <c r="AR216" s="72">
        <v>810000</v>
      </c>
      <c r="AS216" s="72">
        <f t="shared" ca="1" si="279"/>
        <v>0.85877805768224791</v>
      </c>
      <c r="AT216" s="72">
        <f t="shared" ca="1" si="279"/>
        <v>0.20848021153935214</v>
      </c>
      <c r="AU216" s="72">
        <f t="shared" si="279"/>
        <v>4.9741883681838397</v>
      </c>
      <c r="AV216" s="72">
        <f t="array" aca="1" ref="AV216" ca="1">ATAN((1-f)*TAN(AS216))</f>
        <v>0.85711648226603099</v>
      </c>
      <c r="AW216" s="72">
        <f t="shared" ca="1" si="233"/>
        <v>1.3503161179578234</v>
      </c>
      <c r="AX216" s="72">
        <f t="shared" ca="1" si="234"/>
        <v>-0.63231436943272668</v>
      </c>
      <c r="AY216" s="72">
        <f t="shared" ca="1" si="223"/>
        <v>4.0449013030429597E-3</v>
      </c>
      <c r="AZ216" s="72">
        <f t="shared" ca="1" si="235"/>
        <v>1.0091853281238696E-3</v>
      </c>
      <c r="BA216" s="72">
        <f t="shared" ca="1" si="236"/>
        <v>1.0010104596829672</v>
      </c>
      <c r="BB216" s="72">
        <f t="shared" ca="1" si="237"/>
        <v>1.0091849426951682E-3</v>
      </c>
      <c r="BC216" s="72">
        <f t="shared" ca="1" si="224"/>
        <v>0.12729493204288006</v>
      </c>
      <c r="BD216" s="75">
        <f t="shared" ca="1" si="238"/>
        <v>2.8279271679585269</v>
      </c>
      <c r="BE216" s="75">
        <f t="shared" ca="1" si="239"/>
        <v>-1.2195955645996684E-4</v>
      </c>
      <c r="BF216" s="75">
        <f t="shared" ca="1" si="225"/>
        <v>0.12717297248642009</v>
      </c>
      <c r="BG216" s="75">
        <f t="shared" ca="1" si="240"/>
        <v>2.8278052084020668</v>
      </c>
      <c r="BH216" s="75">
        <f t="shared" ca="1" si="241"/>
        <v>-1.2183852118997632E-4</v>
      </c>
      <c r="BI216" s="75">
        <f t="shared" ca="1" si="226"/>
        <v>0.12717309352169009</v>
      </c>
      <c r="BJ216" s="75">
        <f t="shared" ca="1" si="242"/>
        <v>2.8278053294373366</v>
      </c>
      <c r="BK216" s="75">
        <f t="shared" ca="1" si="243"/>
        <v>-1.2183864130520563E-4</v>
      </c>
      <c r="BL216" s="75">
        <f t="shared" ca="1" si="227"/>
        <v>0.12717309340157484</v>
      </c>
      <c r="BM216" s="72">
        <f t="array" aca="1" ref="BM216" ca="1">ATAN2((1-f)*SQRT(AX216^2+(SIN(AV216)*SIN(BL216)-COS(AV216)*COS(BL216)*COS(AU216))^2),SIN(AV216)*COS(BL216)+COS(AV216)*SIN(BL216)*COS(AU216))</f>
        <v>0.88259517550063671</v>
      </c>
      <c r="BN216" s="72">
        <f t="shared" ca="1" si="244"/>
        <v>-0.19370579817901545</v>
      </c>
      <c r="BO216" s="72">
        <f t="array" aca="1" ref="BO216" ca="1">f/16*(1-AX216^2)*(4+f*(4-3*(1-AX216^2)))</f>
        <v>5.0399871151951753E-4</v>
      </c>
      <c r="BP216" s="72">
        <f t="array" aca="1" ref="BP216" ca="1">BN216-(1-BO216)*f*AX216*(BL216+BO216*SIN(BL216)*(COS(BJ216)+BO216*COS(BL216)*(-1+2*COS(BJ216)^2)))</f>
        <v>-0.19343645202398516</v>
      </c>
      <c r="BQ216" s="72">
        <f t="shared" ca="1" si="245"/>
        <v>1.5043759515366989E-2</v>
      </c>
    </row>
    <row r="217" spans="2:69">
      <c r="B217" s="38" t="s">
        <v>1108</v>
      </c>
      <c r="C217" s="72" t="str">
        <f t="shared" si="270"/>
        <v>32UQV1446254051</v>
      </c>
      <c r="D217" s="72">
        <f t="array" aca="1" ref="D217" ca="1">MATCH(TRUE,ISERROR(VALUE(MID(C217,ROW(INDIRECT("1:"&amp;LEN(C217))),1))),0)</f>
        <v>3</v>
      </c>
      <c r="E217" s="72">
        <f t="shared" ca="1" si="271"/>
        <v>32</v>
      </c>
      <c r="F217" s="72" t="str">
        <f t="shared" ca="1" si="272"/>
        <v>U</v>
      </c>
      <c r="G217" s="72" t="str">
        <f t="shared" ca="1" si="273"/>
        <v>Q</v>
      </c>
      <c r="H217" s="72" t="str">
        <f t="shared" ca="1" si="274"/>
        <v>V</v>
      </c>
      <c r="I217" s="72">
        <f t="shared" ca="1" si="275"/>
        <v>10</v>
      </c>
      <c r="J217" s="72">
        <f t="shared" ca="1" si="276"/>
        <v>14462</v>
      </c>
      <c r="K217" s="72">
        <f t="shared" ca="1" si="277"/>
        <v>54051</v>
      </c>
      <c r="L217" s="72">
        <f t="shared" ca="1" si="278"/>
        <v>188.80604746885038</v>
      </c>
      <c r="M217" s="72">
        <f ca="1">VLOOKUP(G217,Coef!$C$2:$F$25,4)</f>
        <v>7</v>
      </c>
      <c r="N217" s="31">
        <f ca="1">VLOOKUP(F217,Coef!$C$4:$D$23,2)</f>
        <v>17</v>
      </c>
      <c r="O217" s="31">
        <f ca="1">MOD(VLOOKUP(H217,Coef!$C$2:$G$21,5)+MOD(E217+1,2)*15,20)</f>
        <v>15</v>
      </c>
      <c r="P217" s="31">
        <f ca="1">VLOOKUP(N217,Coef!$A$27:$B$46,2)</f>
        <v>5.34</v>
      </c>
      <c r="Q217" s="31">
        <f ca="1">VLOOKUP(N217,Coef!$A$27:$C$46,3)+O217/10-0.1</f>
        <v>5.4</v>
      </c>
      <c r="R217" s="31">
        <f ca="1">IF(Q217+0.1&lt;P217,Q217+2,Q217)</f>
        <v>5.4</v>
      </c>
      <c r="S217" s="72">
        <f ca="1">M217*100000+J217</f>
        <v>714462</v>
      </c>
      <c r="T217" s="72">
        <f ca="1">R217*1000000+K217</f>
        <v>5454051</v>
      </c>
      <c r="U217" s="72">
        <f ca="1">IF(N217&lt;11,T217-10000000,T217)</f>
        <v>5454051</v>
      </c>
      <c r="V217" s="72">
        <f ca="1">U217/(6366197.724*0.9996)</f>
        <v>0.85706315291274149</v>
      </c>
      <c r="W217" s="72">
        <f ca="1">(Coef!$J$9/(1+Coef!$J$8*(COS(V217))^2)^0.5)*Coef!$J$6</f>
        <v>6387815.1117319502</v>
      </c>
      <c r="X217" s="72">
        <f ca="1">6*E217-183</f>
        <v>9</v>
      </c>
      <c r="Y217" s="72">
        <f ca="1">(S217-500000)/W217</f>
        <v>3.3573607915813986E-2</v>
      </c>
      <c r="Z217" s="72">
        <f ca="1">SIN(2*V217)</f>
        <v>0.98974583129692595</v>
      </c>
      <c r="AA217" s="72">
        <f ca="1">Z217*(COS(V217))^2</f>
        <v>0.42418540032321972</v>
      </c>
      <c r="AB217" s="72">
        <f ca="1">V217+(Z217/2)</f>
        <v>1.3519360685612045</v>
      </c>
      <c r="AC217" s="72">
        <f ca="1">(3*AB217+AA217)/4</f>
        <v>1.1199984015017082</v>
      </c>
      <c r="AD217" s="72">
        <f ca="1">(5*AC217+AA217*(COS(V217))^2)/3</f>
        <v>1.9272631476428312</v>
      </c>
      <c r="AE217" s="72">
        <f ca="1">Coef!$J$6*Coef!$J$9*(V217-(Coef!$J$10*AB217)+(Coef!$J$11*AC217)-(Coef!$J$12*AD217))</f>
        <v>5439250.6697590668</v>
      </c>
      <c r="AF217" s="72">
        <f ca="1">(U217-AE217)/W217</f>
        <v>2.3169628397275827E-3</v>
      </c>
      <c r="AG217" s="72">
        <f ca="1">((Coef!$J$8*Y217^2)/2)*(COS(V217))^2</f>
        <v>1.6278918025029775E-6</v>
      </c>
      <c r="AH217" s="72">
        <f ca="1">Y217*(1-(AG217/3))</f>
        <v>3.3573589697746951E-2</v>
      </c>
      <c r="AI217" s="72">
        <f ca="1">AF217*(1-AG217)+V217</f>
        <v>0.8593801119807043</v>
      </c>
      <c r="AJ217" s="72">
        <f ca="1">(EXP(AH217)-EXP(-AH217))/2</f>
        <v>3.3579897332857878E-2</v>
      </c>
      <c r="AK217" s="72">
        <f ca="1">ATAN(AJ217/COS(AI217))</f>
        <v>5.1386077521088147E-2</v>
      </c>
      <c r="AL217" s="72">
        <f ca="1">ATAN(COS(AK217)*TAN(AI217))</f>
        <v>0.85872684184654735</v>
      </c>
      <c r="AM217" s="72">
        <f ca="1">V217+(1+Coef!$J$8*(COS(V217))^2-(3/2)*Coef!$J$8*SIN(V217)*COS(V217)*(AL217-V217))*(AL217-V217)</f>
        <v>0.85873163342261016</v>
      </c>
      <c r="AN217" s="34" t="str">
        <f t="shared" ca="1" si="230"/>
        <v>32 714462 5454051 N</v>
      </c>
      <c r="AO217" s="33">
        <f t="shared" ca="1" si="231"/>
        <v>49.20169832949091</v>
      </c>
      <c r="AP217" s="33">
        <f t="shared" ca="1" si="232"/>
        <v>11.944205367690422</v>
      </c>
      <c r="AQ217" s="72">
        <v>285</v>
      </c>
      <c r="AR217" s="72">
        <v>810000</v>
      </c>
      <c r="AS217" s="72">
        <f t="shared" ca="1" si="279"/>
        <v>0.85873163342261027</v>
      </c>
      <c r="AT217" s="72">
        <f t="shared" ca="1" si="279"/>
        <v>0.2084657102005778</v>
      </c>
      <c r="AU217" s="72">
        <f t="shared" si="279"/>
        <v>4.9741883681838397</v>
      </c>
      <c r="AV217" s="72">
        <f t="array" aca="1" ref="AV217" ca="1">ATAN((1-f)*TAN(AS217))</f>
        <v>0.85707003546463634</v>
      </c>
      <c r="AW217" s="72">
        <f t="shared" ca="1" si="233"/>
        <v>1.3502960876741987</v>
      </c>
      <c r="AX217" s="72">
        <f t="shared" ca="1" si="234"/>
        <v>-0.63234828417960509</v>
      </c>
      <c r="AY217" s="72">
        <f t="shared" ca="1" si="223"/>
        <v>4.0446122412171387E-3</v>
      </c>
      <c r="AZ217" s="72">
        <f t="shared" ca="1" si="235"/>
        <v>1.009113353859449E-3</v>
      </c>
      <c r="BA217" s="72">
        <f t="shared" ca="1" si="236"/>
        <v>1.0010103875268457</v>
      </c>
      <c r="BB217" s="72">
        <f t="shared" ca="1" si="237"/>
        <v>1.0091129685132071E-3</v>
      </c>
      <c r="BC217" s="72">
        <f t="shared" ca="1" si="224"/>
        <v>0.12729494121871748</v>
      </c>
      <c r="BD217" s="75">
        <f t="shared" ca="1" si="238"/>
        <v>2.8278871165671151</v>
      </c>
      <c r="BE217" s="75">
        <f t="shared" ca="1" si="239"/>
        <v>-1.2194927649448778E-4</v>
      </c>
      <c r="BF217" s="75">
        <f t="shared" ca="1" si="225"/>
        <v>0.12717299194222301</v>
      </c>
      <c r="BG217" s="75">
        <f t="shared" ca="1" si="240"/>
        <v>2.8277651672906203</v>
      </c>
      <c r="BH217" s="75">
        <f t="shared" ca="1" si="241"/>
        <v>-1.2182826097830482E-4</v>
      </c>
      <c r="BI217" s="75">
        <f t="shared" ca="1" si="226"/>
        <v>0.12717311295773917</v>
      </c>
      <c r="BJ217" s="75">
        <f t="shared" ca="1" si="242"/>
        <v>2.8277652883061366</v>
      </c>
      <c r="BK217" s="75">
        <f t="shared" ca="1" si="243"/>
        <v>-1.2182838106445171E-4</v>
      </c>
      <c r="BL217" s="75">
        <f t="shared" ca="1" si="227"/>
        <v>0.12717311283765304</v>
      </c>
      <c r="BM217" s="72">
        <f t="array" aca="1" ref="BM217" ca="1">ATAN2((1-f)*SQRT(AX217^2+(SIN(AV217)*SIN(BL217)-COS(AV217)*COS(BL217)*COS(AU217))^2),SIN(AV217)*COS(BL217)+COS(AV217)*SIN(BL217)*COS(AU217))</f>
        <v>0.88254962882509225</v>
      </c>
      <c r="BN217" s="72">
        <f t="shared" ca="1" si="244"/>
        <v>-0.19369499300785967</v>
      </c>
      <c r="BO217" s="72">
        <f t="array" aca="1" ref="BO217" ca="1">f/16*(1-AX217^2)*(4+f*(4-3*(1-AX217^2)))</f>
        <v>5.0396274838354562E-4</v>
      </c>
      <c r="BP217" s="72">
        <f t="array" aca="1" ref="BP217" ca="1">BN217-(1-BO217)*f*AX217*(BL217+BO217*SIN(BL217)*(COS(BJ217)+BO217*COS(BL217)*(-1+2*COS(BJ217)^2)))</f>
        <v>-0.19342563234449178</v>
      </c>
      <c r="BQ217" s="72">
        <f t="shared" ca="1" si="245"/>
        <v>1.504007785608602E-2</v>
      </c>
    </row>
    <row r="218" spans="2:69">
      <c r="B218" s="38" t="s">
        <v>1109</v>
      </c>
      <c r="C218" s="72" t="str">
        <f t="shared" si="270"/>
        <v>32UQV1409153923</v>
      </c>
      <c r="D218" s="72">
        <f t="array" aca="1" ref="D218" ca="1">MATCH(TRUE,ISERROR(VALUE(MID(C218,ROW(INDIRECT("1:"&amp;LEN(C218))),1))),0)</f>
        <v>3</v>
      </c>
      <c r="E218" s="72">
        <f t="shared" ca="1" si="271"/>
        <v>32</v>
      </c>
      <c r="F218" s="72" t="str">
        <f t="shared" ca="1" si="272"/>
        <v>U</v>
      </c>
      <c r="G218" s="72" t="str">
        <f t="shared" ca="1" si="273"/>
        <v>Q</v>
      </c>
      <c r="H218" s="72" t="str">
        <f t="shared" ca="1" si="274"/>
        <v>V</v>
      </c>
      <c r="I218" s="72">
        <f t="shared" ca="1" si="275"/>
        <v>10</v>
      </c>
      <c r="J218" s="72">
        <f t="shared" ca="1" si="276"/>
        <v>14091</v>
      </c>
      <c r="K218" s="72">
        <f t="shared" ca="1" si="277"/>
        <v>53923</v>
      </c>
      <c r="L218" s="72">
        <f t="shared" ca="1" si="278"/>
        <v>188.80604746885038</v>
      </c>
      <c r="M218" s="72">
        <f ca="1">VLOOKUP(G218,Coef!$C$2:$F$25,4)</f>
        <v>7</v>
      </c>
      <c r="N218" s="31">
        <f ca="1">VLOOKUP(F218,Coef!$C$4:$D$23,2)</f>
        <v>17</v>
      </c>
      <c r="O218" s="31">
        <f ca="1">MOD(VLOOKUP(H218,Coef!$C$2:$G$21,5)+MOD(E218+1,2)*15,20)</f>
        <v>15</v>
      </c>
      <c r="P218" s="31">
        <f ca="1">VLOOKUP(N218,Coef!$A$27:$B$46,2)</f>
        <v>5.34</v>
      </c>
      <c r="Q218" s="31">
        <f ca="1">VLOOKUP(N218,Coef!$A$27:$C$46,3)+O218/10-0.1</f>
        <v>5.4</v>
      </c>
      <c r="R218" s="31">
        <f ca="1">IF(Q218+0.1&lt;P218,Q218+2,Q218)</f>
        <v>5.4</v>
      </c>
      <c r="S218" s="72">
        <f ca="1">M218*100000+J218</f>
        <v>714091</v>
      </c>
      <c r="T218" s="72">
        <f ca="1">R218*1000000+K218</f>
        <v>5453923</v>
      </c>
      <c r="U218" s="72">
        <f ca="1">IF(N218&lt;11,T218-10000000,T218)</f>
        <v>5453923</v>
      </c>
      <c r="V218" s="72">
        <f ca="1">U218/(6366197.724*0.9996)</f>
        <v>0.85704303867406406</v>
      </c>
      <c r="W218" s="72">
        <f ca="1">(Coef!$J$9/(1+Coef!$J$8*(COS(V218))^2)^0.5)*Coef!$J$6</f>
        <v>6387814.6844390333</v>
      </c>
      <c r="X218" s="72">
        <f ca="1">6*E218-183</f>
        <v>9</v>
      </c>
      <c r="Y218" s="72">
        <f ca="1">(S218-500000)/W218</f>
        <v>3.3515530831151705E-2</v>
      </c>
      <c r="Z218" s="72">
        <f ca="1">SIN(2*V218)</f>
        <v>0.98975157672103586</v>
      </c>
      <c r="AA218" s="72">
        <f ca="1">Z218*(COS(V218))^2</f>
        <v>0.42420756671347876</v>
      </c>
      <c r="AB218" s="72">
        <f ca="1">V218+(Z218/2)</f>
        <v>1.3519188270345821</v>
      </c>
      <c r="AC218" s="72">
        <f ca="1">(3*AB218+AA218)/4</f>
        <v>1.1199910119543062</v>
      </c>
      <c r="AD218" s="72">
        <f ca="1">(5*AC218+AA218*(COS(V218))^2)/3</f>
        <v>1.9272568134692964</v>
      </c>
      <c r="AE218" s="72">
        <f ca="1">Coef!$J$6*Coef!$J$9*(V218-(Coef!$J$10*AB218)+(Coef!$J$11*AC218)-(Coef!$J$12*AD218))</f>
        <v>5439122.5537862182</v>
      </c>
      <c r="AF218" s="72">
        <f ca="1">(U218-AE218)/W218</f>
        <v>2.3169811500381031E-3</v>
      </c>
      <c r="AG218" s="72">
        <f ca="1">((Coef!$J$8*Y218^2)/2)*(COS(V218))^2</f>
        <v>1.6223400339657753E-6</v>
      </c>
      <c r="AH218" s="72">
        <f ca="1">Y218*(1-(AG218/3))</f>
        <v>3.3515512706622563E-2</v>
      </c>
      <c r="AI218" s="72">
        <f ca="1">AF218*(1-AG218)+V218</f>
        <v>0.85936001606517087</v>
      </c>
      <c r="AJ218" s="72">
        <f ca="1">(EXP(AH218)-EXP(-AH218))/2</f>
        <v>3.3521787663474079E-2</v>
      </c>
      <c r="AK218" s="72">
        <f ca="1">ATAN(AJ218/COS(AI218))</f>
        <v>5.1296116713194416E-2</v>
      </c>
      <c r="AL218" s="72">
        <f ca="1">ATAN(COS(AK218)*TAN(AI218))</f>
        <v>0.85870902861000176</v>
      </c>
      <c r="AM218" s="72">
        <f ca="1">V218+(1+Coef!$J$8*(COS(V218))^2-(3/2)*Coef!$J$8*SIN(V218)*COS(V218)*(AL218-V218))*(AL218-V218)</f>
        <v>0.85871382701742849</v>
      </c>
      <c r="AN218" s="34" t="str">
        <f t="shared" ca="1" si="230"/>
        <v>32 714091 5453923 N</v>
      </c>
      <c r="AO218" s="33">
        <f t="shared" ca="1" si="231"/>
        <v>49.200678097625698</v>
      </c>
      <c r="AP218" s="33">
        <f t="shared" ca="1" si="232"/>
        <v>11.939050993076524</v>
      </c>
      <c r="AQ218" s="72">
        <v>285</v>
      </c>
      <c r="AR218" s="72">
        <v>810000</v>
      </c>
      <c r="AS218" s="72">
        <f t="shared" ca="1" si="279"/>
        <v>0.85871382701742849</v>
      </c>
      <c r="AT218" s="72">
        <f t="shared" ca="1" si="279"/>
        <v>0.20837574939268405</v>
      </c>
      <c r="AU218" s="72">
        <f t="shared" si="279"/>
        <v>4.9741883681838397</v>
      </c>
      <c r="AV218" s="72">
        <f t="array" aca="1" ref="AV218" ca="1">ATAN((1-f)*TAN(AS218))</f>
        <v>0.85705222041718243</v>
      </c>
      <c r="AW218" s="72">
        <f t="shared" ca="1" si="233"/>
        <v>1.3502884045165848</v>
      </c>
      <c r="AX218" s="72">
        <f t="shared" ca="1" si="234"/>
        <v>-0.63236129209392766</v>
      </c>
      <c r="AY218" s="72">
        <f t="shared" ca="1" si="223"/>
        <v>4.0445013681804625E-3</v>
      </c>
      <c r="AZ218" s="72">
        <f t="shared" ca="1" si="235"/>
        <v>1.0090857472848473E-3</v>
      </c>
      <c r="BA218" s="72">
        <f t="shared" ca="1" si="236"/>
        <v>1.0010103598505211</v>
      </c>
      <c r="BB218" s="72">
        <f t="shared" ca="1" si="237"/>
        <v>1.0090853619702308E-3</v>
      </c>
      <c r="BC218" s="72">
        <f t="shared" ca="1" si="224"/>
        <v>0.12729494473821765</v>
      </c>
      <c r="BD218" s="75">
        <f t="shared" ca="1" si="238"/>
        <v>2.8278717537713871</v>
      </c>
      <c r="BE218" s="75">
        <f t="shared" ca="1" si="239"/>
        <v>-1.219453334766354E-4</v>
      </c>
      <c r="BF218" s="75">
        <f t="shared" ca="1" si="225"/>
        <v>0.127172999404741</v>
      </c>
      <c r="BG218" s="75">
        <f t="shared" ca="1" si="240"/>
        <v>2.8277498084379107</v>
      </c>
      <c r="BH218" s="75">
        <f t="shared" ca="1" si="241"/>
        <v>-1.2182432553687689E-4</v>
      </c>
      <c r="BI218" s="75">
        <f t="shared" ca="1" si="226"/>
        <v>0.12717312041268078</v>
      </c>
      <c r="BJ218" s="75">
        <f t="shared" ca="1" si="242"/>
        <v>2.8277499294458504</v>
      </c>
      <c r="BK218" s="75">
        <f t="shared" ca="1" si="243"/>
        <v>-1.2182444561187007E-4</v>
      </c>
      <c r="BL218" s="75">
        <f t="shared" ca="1" si="227"/>
        <v>0.12717312029260577</v>
      </c>
      <c r="BM218" s="72">
        <f t="array" aca="1" ref="BM218" ca="1">ATAN2((1-f)*SQRT(AX218^2+(SIN(AV218)*SIN(BL218)-COS(AV218)*COS(BL218)*COS(AU218))^2),SIN(AV218)*COS(BL218)+COS(AV218)*SIN(BL218)*COS(AU218))</f>
        <v>0.88253215899904669</v>
      </c>
      <c r="BN218" s="72">
        <f t="shared" ca="1" si="244"/>
        <v>-0.1936908490217589</v>
      </c>
      <c r="BO218" s="72">
        <f t="array" aca="1" ref="BO218" ca="1">f/16*(1-AX218^2)*(4+f*(4-3*(1-AX218^2)))</f>
        <v>5.0394895430099233E-4</v>
      </c>
      <c r="BP218" s="72">
        <f t="array" aca="1" ref="BP218" ca="1">BN218-(1-BO218)*f*AX218*(BL218+BO218*SIN(BL218)*(COS(BJ218)+BO218*COS(BL218)*(-1+2*COS(BJ218)^2)))</f>
        <v>-0.19342148279375257</v>
      </c>
      <c r="BQ218" s="72">
        <f t="shared" ca="1" si="245"/>
        <v>1.4954266598931482E-2</v>
      </c>
    </row>
    <row r="219" spans="2:69">
      <c r="B219" s="38" t="s">
        <v>1110</v>
      </c>
      <c r="C219" s="72" t="str">
        <f t="shared" si="270"/>
        <v>32UQV1393353477</v>
      </c>
      <c r="D219" s="72">
        <f t="array" aca="1" ref="D219" ca="1">MATCH(TRUE,ISERROR(VALUE(MID(C219,ROW(INDIRECT("1:"&amp;LEN(C219))),1))),0)</f>
        <v>3</v>
      </c>
      <c r="E219" s="72">
        <f t="shared" ca="1" si="271"/>
        <v>32</v>
      </c>
      <c r="F219" s="72" t="str">
        <f t="shared" ca="1" si="272"/>
        <v>U</v>
      </c>
      <c r="G219" s="72" t="str">
        <f t="shared" ca="1" si="273"/>
        <v>Q</v>
      </c>
      <c r="H219" s="72" t="str">
        <f t="shared" ca="1" si="274"/>
        <v>V</v>
      </c>
      <c r="I219" s="72">
        <f t="shared" ca="1" si="275"/>
        <v>10</v>
      </c>
      <c r="J219" s="72">
        <f t="shared" ca="1" si="276"/>
        <v>13933</v>
      </c>
      <c r="K219" s="72">
        <f t="shared" ca="1" si="277"/>
        <v>53477</v>
      </c>
      <c r="L219" s="72">
        <f t="shared" ca="1" si="278"/>
        <v>188.80604746885038</v>
      </c>
      <c r="M219" s="72">
        <f ca="1">VLOOKUP(G219,Coef!$C$2:$F$25,4)</f>
        <v>7</v>
      </c>
      <c r="N219" s="31">
        <f ca="1">VLOOKUP(F219,Coef!$C$4:$D$23,2)</f>
        <v>17</v>
      </c>
      <c r="O219" s="31">
        <f ca="1">MOD(VLOOKUP(H219,Coef!$C$2:$G$21,5)+MOD(E219+1,2)*15,20)</f>
        <v>15</v>
      </c>
      <c r="P219" s="31">
        <f ca="1">VLOOKUP(N219,Coef!$A$27:$B$46,2)</f>
        <v>5.34</v>
      </c>
      <c r="Q219" s="31">
        <f ca="1">VLOOKUP(N219,Coef!$A$27:$C$46,3)+O219/10-0.1</f>
        <v>5.4</v>
      </c>
      <c r="R219" s="31">
        <f ca="1">IF(Q219+0.1&lt;P219,Q219+2,Q219)</f>
        <v>5.4</v>
      </c>
      <c r="S219" s="72">
        <f ca="1">M219*100000+J219</f>
        <v>713933</v>
      </c>
      <c r="T219" s="72">
        <f ca="1">R219*1000000+K219</f>
        <v>5453477</v>
      </c>
      <c r="U219" s="72">
        <f ca="1">IF(N219&lt;11,T219-10000000,T219)</f>
        <v>5453477</v>
      </c>
      <c r="V219" s="72">
        <f ca="1">U219/(6366197.724*0.9996)</f>
        <v>0.85697295312367239</v>
      </c>
      <c r="W219" s="72">
        <f ca="1">(Coef!$J$9/(1+Coef!$J$8*(COS(V219))^2)^0.5)*Coef!$J$6</f>
        <v>6387813.195571579</v>
      </c>
      <c r="X219" s="72">
        <f ca="1">6*E219-183</f>
        <v>9</v>
      </c>
      <c r="Y219" s="72">
        <f ca="1">(S219-500000)/W219</f>
        <v>3.3490804043598423E-2</v>
      </c>
      <c r="Z219" s="72">
        <f ca="1">SIN(2*V219)</f>
        <v>0.98977158341928018</v>
      </c>
      <c r="AA219" s="72">
        <f ca="1">Z219*(COS(V219))^2</f>
        <v>0.42428480004573299</v>
      </c>
      <c r="AB219" s="72">
        <f ca="1">V219+(Z219/2)</f>
        <v>1.3518587448333124</v>
      </c>
      <c r="AC219" s="72">
        <f ca="1">(3*AB219+AA219)/4</f>
        <v>1.1199652586364175</v>
      </c>
      <c r="AD219" s="72">
        <f ca="1">(5*AC219+AA219*(COS(V219))^2)/3</f>
        <v>1.9272347359365261</v>
      </c>
      <c r="AE219" s="72">
        <f ca="1">Coef!$J$6*Coef!$J$9*(V219-(Coef!$J$10*AB219)+(Coef!$J$11*AC219)-(Coef!$J$12*AD219))</f>
        <v>5438676.1498941872</v>
      </c>
      <c r="AF219" s="72">
        <f ca="1">(U219-AE219)/W219</f>
        <v>2.3170449186074543E-3</v>
      </c>
      <c r="AG219" s="72">
        <f ca="1">((Coef!$J$8*Y219^2)/2)*(COS(V219))^2</f>
        <v>1.6202092709892395E-6</v>
      </c>
      <c r="AH219" s="72">
        <f ca="1">Y219*(1-(AG219/3))</f>
        <v>3.3490785956228022E-2</v>
      </c>
      <c r="AI219" s="72">
        <f ca="1">AF219*(1-AG219)+V219</f>
        <v>0.8592899942881822</v>
      </c>
      <c r="AJ219" s="72">
        <f ca="1">(EXP(AH219)-EXP(-AH219))/2</f>
        <v>3.3497047034374117E-2</v>
      </c>
      <c r="AK219" s="72">
        <f ca="1">ATAN(AJ219/COS(AI219))</f>
        <v>5.1254168199689483E-2</v>
      </c>
      <c r="AL219" s="72">
        <f ca="1">ATAN(COS(AK219)*TAN(AI219))</f>
        <v>0.85864005818768419</v>
      </c>
      <c r="AM219" s="72">
        <f ca="1">V219+(1+Coef!$J$8*(COS(V219))^2-(3/2)*Coef!$J$8*SIN(V219)*COS(V219)*(AL219-V219))*(AL219-V219)</f>
        <v>0.85864486057671729</v>
      </c>
      <c r="AN219" s="34" t="str">
        <f t="shared" ca="1" si="230"/>
        <v>32 713933 5453477 N</v>
      </c>
      <c r="AO219" s="33">
        <f t="shared" ca="1" si="231"/>
        <v>49.196726611644905</v>
      </c>
      <c r="AP219" s="33">
        <f t="shared" ca="1" si="232"/>
        <v>11.936647520295844</v>
      </c>
      <c r="AQ219" s="72">
        <v>285</v>
      </c>
      <c r="AR219" s="72">
        <v>810000</v>
      </c>
      <c r="AS219" s="72">
        <f t="shared" ca="1" si="279"/>
        <v>0.85864486057671729</v>
      </c>
      <c r="AT219" s="72">
        <f t="shared" ca="1" si="279"/>
        <v>0.20833380087917913</v>
      </c>
      <c r="AU219" s="72">
        <f t="shared" si="279"/>
        <v>4.9741883681838397</v>
      </c>
      <c r="AV219" s="72">
        <f t="array" aca="1" ref="AV219" ca="1">ATAN((1-f)*TAN(AS219))</f>
        <v>0.85698322052376985</v>
      </c>
      <c r="AW219" s="72">
        <f t="shared" ca="1" si="233"/>
        <v>1.3502586447042424</v>
      </c>
      <c r="AX219" s="72">
        <f t="shared" ca="1" si="234"/>
        <v>-0.6324116714691087</v>
      </c>
      <c r="AY219" s="72">
        <f t="shared" ca="1" si="223"/>
        <v>4.0440719377483527E-3</v>
      </c>
      <c r="AZ219" s="72">
        <f t="shared" ca="1" si="235"/>
        <v>1.0089788222217412E-3</v>
      </c>
      <c r="BA219" s="72">
        <f t="shared" ca="1" si="236"/>
        <v>1.001010252655322</v>
      </c>
      <c r="BB219" s="72">
        <f t="shared" ca="1" si="237"/>
        <v>1.0089784370295981E-3</v>
      </c>
      <c r="BC219" s="72">
        <f t="shared" ca="1" si="224"/>
        <v>0.12729495836985319</v>
      </c>
      <c r="BD219" s="75">
        <f t="shared" ca="1" si="238"/>
        <v>2.8278122477783381</v>
      </c>
      <c r="BE219" s="75">
        <f t="shared" ca="1" si="239"/>
        <v>-1.2193006139748946E-4</v>
      </c>
      <c r="BF219" s="75">
        <f t="shared" ca="1" si="225"/>
        <v>0.1271730283084557</v>
      </c>
      <c r="BG219" s="75">
        <f t="shared" ca="1" si="240"/>
        <v>2.8276903177169403</v>
      </c>
      <c r="BH219" s="75">
        <f t="shared" ca="1" si="241"/>
        <v>-1.2180908280054917E-4</v>
      </c>
      <c r="BI219" s="75">
        <f t="shared" ca="1" si="226"/>
        <v>0.12717314928705264</v>
      </c>
      <c r="BJ219" s="75">
        <f t="shared" ca="1" si="242"/>
        <v>2.8276904386955373</v>
      </c>
      <c r="BK219" s="75">
        <f t="shared" ca="1" si="243"/>
        <v>-1.2180920283234812E-4</v>
      </c>
      <c r="BL219" s="75">
        <f t="shared" ca="1" si="227"/>
        <v>0.12717314916702085</v>
      </c>
      <c r="BM219" s="72">
        <f t="array" aca="1" ref="BM219" ca="1">ATAN2((1-f)*SQRT(AX219^2+(SIN(AV219)*SIN(BL219)-COS(AV219)*COS(BL219)*COS(AU219))^2),SIN(AV219)*COS(BL219)+COS(AV219)*SIN(BL219)*COS(AU219))</f>
        <v>0.88246449603849619</v>
      </c>
      <c r="BN219" s="72">
        <f t="shared" ca="1" si="244"/>
        <v>-0.19367480107154403</v>
      </c>
      <c r="BO219" s="72">
        <f t="array" aca="1" ref="BO219" ca="1">f/16*(1-AX219^2)*(4+f*(4-3*(1-AX219^2)))</f>
        <v>5.0389552742460483E-4</v>
      </c>
      <c r="BP219" s="72">
        <f t="array" aca="1" ref="BP219" ca="1">BN219-(1-BO219)*f*AX219*(BL219+BO219*SIN(BL219)*(COS(BJ219)+BO219*COS(BL219)*(-1+2*COS(BJ219)^2)))</f>
        <v>-0.19340541329179747</v>
      </c>
      <c r="BQ219" s="72">
        <f t="shared" ca="1" si="245"/>
        <v>1.4928387587381658E-2</v>
      </c>
    </row>
    <row r="220" spans="2:69">
      <c r="B220" s="38" t="s">
        <v>1111</v>
      </c>
      <c r="C220" s="72" t="str">
        <f t="shared" si="270"/>
        <v>32UQV1392552683</v>
      </c>
      <c r="D220" s="72">
        <f t="array" aca="1" ref="D220" ca="1">MATCH(TRUE,ISERROR(VALUE(MID(C220,ROW(INDIRECT("1:"&amp;LEN(C220))),1))),0)</f>
        <v>3</v>
      </c>
      <c r="E220" s="72">
        <f t="shared" ca="1" si="271"/>
        <v>32</v>
      </c>
      <c r="F220" s="72" t="str">
        <f t="shared" ca="1" si="272"/>
        <v>U</v>
      </c>
      <c r="G220" s="72" t="str">
        <f t="shared" ca="1" si="273"/>
        <v>Q</v>
      </c>
      <c r="H220" s="72" t="str">
        <f t="shared" ca="1" si="274"/>
        <v>V</v>
      </c>
      <c r="I220" s="72">
        <f t="shared" ca="1" si="275"/>
        <v>10</v>
      </c>
      <c r="J220" s="72">
        <f t="shared" ca="1" si="276"/>
        <v>13925</v>
      </c>
      <c r="K220" s="72">
        <f t="shared" ca="1" si="277"/>
        <v>52683</v>
      </c>
      <c r="L220" s="72">
        <f t="shared" ca="1" si="278"/>
        <v>188.80604746885038</v>
      </c>
      <c r="M220" s="72">
        <f ca="1">VLOOKUP(G220,Coef!$C$2:$F$25,4)</f>
        <v>7</v>
      </c>
      <c r="N220" s="31">
        <f ca="1">VLOOKUP(F220,Coef!$C$4:$D$23,2)</f>
        <v>17</v>
      </c>
      <c r="O220" s="31">
        <f ca="1">MOD(VLOOKUP(H220,Coef!$C$2:$G$21,5)+MOD(E220+1,2)*15,20)</f>
        <v>15</v>
      </c>
      <c r="P220" s="31">
        <f ca="1">VLOOKUP(N220,Coef!$A$27:$B$46,2)</f>
        <v>5.34</v>
      </c>
      <c r="Q220" s="31">
        <f ca="1">VLOOKUP(N220,Coef!$A$27:$C$46,3)+O220/10-0.1</f>
        <v>5.4</v>
      </c>
      <c r="R220" s="31">
        <f ca="1">IF(Q220+0.1&lt;P220,Q220+2,Q220)</f>
        <v>5.4</v>
      </c>
      <c r="S220" s="72">
        <f ca="1">M220*100000+J220</f>
        <v>713925</v>
      </c>
      <c r="T220" s="72">
        <f ca="1">R220*1000000+K220</f>
        <v>5452683</v>
      </c>
      <c r="U220" s="72">
        <f ca="1">IF(N220&lt;11,T220-10000000,T220)</f>
        <v>5452683</v>
      </c>
      <c r="V220" s="72">
        <f ca="1">U220/(6366197.724*0.9996)</f>
        <v>0.85684818198687651</v>
      </c>
      <c r="W220" s="72">
        <f ca="1">(Coef!$J$9/(1+Coef!$J$8*(COS(V220))^2)^0.5)*Coef!$J$6</f>
        <v>6387810.544915068</v>
      </c>
      <c r="X220" s="72">
        <f ca="1">6*E220-183</f>
        <v>9</v>
      </c>
      <c r="Y220" s="72">
        <f ca="1">(S220-500000)/W220</f>
        <v>3.3489565555492588E-2</v>
      </c>
      <c r="Z220" s="72">
        <f ca="1">SIN(2*V220)</f>
        <v>0.98980715259724628</v>
      </c>
      <c r="AA220" s="72">
        <f ca="1">Z220*(COS(V220))^2</f>
        <v>0.42442228582196156</v>
      </c>
      <c r="AB220" s="72">
        <f ca="1">V220+(Z220/2)</f>
        <v>1.3517517582854996</v>
      </c>
      <c r="AC220" s="72">
        <f ca="1">(3*AB220+AA220)/4</f>
        <v>1.1199193901696152</v>
      </c>
      <c r="AD220" s="72">
        <f ca="1">(5*AC220+AA220*(COS(V220))^2)/3</f>
        <v>1.9271954054542484</v>
      </c>
      <c r="AE220" s="72">
        <f ca="1">Coef!$J$6*Coef!$J$9*(V220-(Coef!$J$10*AB220)+(Coef!$J$11*AC220)-(Coef!$J$12*AD220))</f>
        <v>5437881.4316302082</v>
      </c>
      <c r="AF220" s="72">
        <f ca="1">(U220-AE220)/W220</f>
        <v>2.3171583229835199E-3</v>
      </c>
      <c r="AG220" s="72">
        <f ca="1">((Coef!$J$8*Y220^2)/2)*(COS(V220))^2</f>
        <v>1.6205561809804701E-6</v>
      </c>
      <c r="AH220" s="72">
        <f ca="1">Y220*(1-(AG220/3))</f>
        <v>3.3489547464918439E-2</v>
      </c>
      <c r="AI220" s="72">
        <f ca="1">AF220*(1-AG220)+V220</f>
        <v>0.85916533655477478</v>
      </c>
      <c r="AJ220" s="72">
        <f ca="1">(EXP(AH220)-EXP(-AH220))/2</f>
        <v>3.3495807848459125E-2</v>
      </c>
      <c r="AK220" s="72">
        <f ca="1">ATAN(AJ220/COS(AI220))</f>
        <v>5.1244879338279356E-2</v>
      </c>
      <c r="AL220" s="72">
        <f ca="1">ATAN(COS(AK220)*TAN(AI220))</f>
        <v>0.85851561214794847</v>
      </c>
      <c r="AM220" s="72">
        <f ca="1">V220+(1+Coef!$J$8*(COS(V220))^2-(3/2)*Coef!$J$8*SIN(V220)*COS(V220)*(AL220-V220))*(AL220-V220)</f>
        <v>0.85852041685808544</v>
      </c>
      <c r="AN220" s="34" t="str">
        <f t="shared" ca="1" si="230"/>
        <v>32 713925 5452683 N</v>
      </c>
      <c r="AO220" s="33">
        <f t="shared" ca="1" si="231"/>
        <v>49.189596511780387</v>
      </c>
      <c r="AP220" s="33">
        <f t="shared" ca="1" si="232"/>
        <v>11.936115307740561</v>
      </c>
      <c r="AQ220" s="72">
        <v>285</v>
      </c>
      <c r="AR220" s="72">
        <v>810000</v>
      </c>
      <c r="AS220" s="72">
        <f t="shared" ca="1" si="279"/>
        <v>0.85852041685808544</v>
      </c>
      <c r="AT220" s="72">
        <f t="shared" ca="1" si="279"/>
        <v>0.20832451201776897</v>
      </c>
      <c r="AU220" s="72">
        <f t="shared" si="279"/>
        <v>4.9741883681838397</v>
      </c>
      <c r="AV220" s="72">
        <f t="array" aca="1" ref="AV220" ca="1">ATAN((1-f)*TAN(AS220))</f>
        <v>0.85685871652280254</v>
      </c>
      <c r="AW220" s="72">
        <f t="shared" ca="1" si="233"/>
        <v>1.3502049378463747</v>
      </c>
      <c r="AX220" s="72">
        <f t="shared" ca="1" si="234"/>
        <v>-0.63250256882867462</v>
      </c>
      <c r="AY220" s="72">
        <f t="shared" ca="1" si="223"/>
        <v>4.0432970481747328E-3</v>
      </c>
      <c r="AZ220" s="72">
        <f t="shared" ca="1" si="235"/>
        <v>1.0087858802220906E-3</v>
      </c>
      <c r="BA220" s="72">
        <f t="shared" ca="1" si="236"/>
        <v>1.0010100592259454</v>
      </c>
      <c r="BB220" s="72">
        <f t="shared" ca="1" si="237"/>
        <v>1.0087854952508803E-3</v>
      </c>
      <c r="BC220" s="72">
        <f t="shared" ca="1" si="224"/>
        <v>0.12729498296759245</v>
      </c>
      <c r="BD220" s="75">
        <f t="shared" ca="1" si="238"/>
        <v>2.8277048586603417</v>
      </c>
      <c r="BE220" s="75">
        <f t="shared" ca="1" si="239"/>
        <v>-1.2190250319776925E-4</v>
      </c>
      <c r="BF220" s="75">
        <f t="shared" ca="1" si="225"/>
        <v>0.12717308046439468</v>
      </c>
      <c r="BG220" s="75">
        <f t="shared" ca="1" si="240"/>
        <v>2.8275829561571442</v>
      </c>
      <c r="BH220" s="75">
        <f t="shared" ca="1" si="241"/>
        <v>-1.2178157754076274E-4</v>
      </c>
      <c r="BI220" s="75">
        <f t="shared" ca="1" si="226"/>
        <v>0.1271732013900517</v>
      </c>
      <c r="BJ220" s="75">
        <f t="shared" ca="1" si="242"/>
        <v>2.8275830770828012</v>
      </c>
      <c r="BK220" s="75">
        <f t="shared" ca="1" si="243"/>
        <v>-1.2178169749464401E-4</v>
      </c>
      <c r="BL220" s="75">
        <f t="shared" ca="1" si="227"/>
        <v>0.12717320127009782</v>
      </c>
      <c r="BM220" s="72">
        <f t="array" aca="1" ref="BM220" ca="1">ATAN2((1-f)*SQRT(AX220^2+(SIN(AV220)*SIN(BL220)-COS(AV220)*COS(BL220)*COS(AU220))^2),SIN(AV220)*COS(BL220)+COS(AV220)*SIN(BL220)*COS(AU220))</f>
        <v>0.88234240379722984</v>
      </c>
      <c r="BN220" s="72">
        <f t="shared" ca="1" si="244"/>
        <v>-0.19364585295065256</v>
      </c>
      <c r="BO220" s="72">
        <f t="array" aca="1" ref="BO220" ca="1">f/16*(1-AX220^2)*(4+f*(4-3*(1-AX220^2)))</f>
        <v>5.0379912077764871E-4</v>
      </c>
      <c r="BP220" s="72">
        <f t="array" aca="1" ref="BP220" ca="1">BN220-(1-BO220)*f*AX220*(BL220+BO220*SIN(BL220)*(COS(BJ220)+BO220*COS(BL220)*(-1+2*COS(BJ220)^2)))</f>
        <v>-0.19337642628596288</v>
      </c>
      <c r="BQ220" s="72">
        <f t="shared" ca="1" si="245"/>
        <v>1.4948085731806088E-2</v>
      </c>
    </row>
    <row r="221" spans="2:69">
      <c r="B221" s="38" t="s">
        <v>1112</v>
      </c>
      <c r="C221" s="72" t="str">
        <f t="shared" si="270"/>
        <v>32UQV1402252113</v>
      </c>
      <c r="D221" s="72">
        <f t="array" aca="1" ref="D221" ca="1">MATCH(TRUE,ISERROR(VALUE(MID(C221,ROW(INDIRECT("1:"&amp;LEN(C221))),1))),0)</f>
        <v>3</v>
      </c>
      <c r="E221" s="72">
        <f t="shared" ca="1" si="271"/>
        <v>32</v>
      </c>
      <c r="F221" s="72" t="str">
        <f t="shared" ca="1" si="272"/>
        <v>U</v>
      </c>
      <c r="G221" s="72" t="str">
        <f t="shared" ca="1" si="273"/>
        <v>Q</v>
      </c>
      <c r="H221" s="72" t="str">
        <f t="shared" ca="1" si="274"/>
        <v>V</v>
      </c>
      <c r="I221" s="72">
        <f t="shared" ca="1" si="275"/>
        <v>10</v>
      </c>
      <c r="J221" s="72">
        <f t="shared" ca="1" si="276"/>
        <v>14022</v>
      </c>
      <c r="K221" s="72">
        <f t="shared" ca="1" si="277"/>
        <v>52113</v>
      </c>
      <c r="L221" s="72">
        <f t="shared" ca="1" si="278"/>
        <v>188.80604746885038</v>
      </c>
      <c r="M221" s="72">
        <f ca="1">VLOOKUP(G221,Coef!$C$2:$F$25,4)</f>
        <v>7</v>
      </c>
      <c r="N221" s="31">
        <f ca="1">VLOOKUP(F221,Coef!$C$4:$D$23,2)</f>
        <v>17</v>
      </c>
      <c r="O221" s="31">
        <f ca="1">MOD(VLOOKUP(H221,Coef!$C$2:$G$21,5)+MOD(E221+1,2)*15,20)</f>
        <v>15</v>
      </c>
      <c r="P221" s="31">
        <f ca="1">VLOOKUP(N221,Coef!$A$27:$B$46,2)</f>
        <v>5.34</v>
      </c>
      <c r="Q221" s="31">
        <f ca="1">VLOOKUP(N221,Coef!$A$27:$C$46,3)+O221/10-0.1</f>
        <v>5.4</v>
      </c>
      <c r="R221" s="31">
        <f ca="1">IF(Q221+0.1&lt;P221,Q221+2,Q221)</f>
        <v>5.4</v>
      </c>
      <c r="S221" s="72">
        <f ca="1">M221*100000+J221</f>
        <v>714022</v>
      </c>
      <c r="T221" s="72">
        <f ca="1">R221*1000000+K221</f>
        <v>5452113</v>
      </c>
      <c r="U221" s="72">
        <f ca="1">IF(N221&lt;11,T221-10000000,T221)</f>
        <v>5452113</v>
      </c>
      <c r="V221" s="72">
        <f ca="1">U221/(6366197.724*0.9996)</f>
        <v>0.85675861076776616</v>
      </c>
      <c r="W221" s="72">
        <f ca="1">(Coef!$J$9/(1+Coef!$J$8*(COS(V221))^2)^0.5)*Coef!$J$6</f>
        <v>6387808.6419941615</v>
      </c>
      <c r="X221" s="72">
        <f ca="1">6*E221-183</f>
        <v>9</v>
      </c>
      <c r="Y221" s="72">
        <f ca="1">(S221-500000)/W221</f>
        <v>3.3504760708233439E-2</v>
      </c>
      <c r="Z221" s="72">
        <f ca="1">SIN(2*V221)</f>
        <v>0.98983264913935953</v>
      </c>
      <c r="AA221" s="72">
        <f ca="1">Z221*(COS(V221))^2</f>
        <v>0.42452097650283993</v>
      </c>
      <c r="AB221" s="72">
        <f ca="1">V221+(Z221/2)</f>
        <v>1.351674935337446</v>
      </c>
      <c r="AC221" s="72">
        <f ca="1">(3*AB221+AA221)/4</f>
        <v>1.1198864456287945</v>
      </c>
      <c r="AD221" s="72">
        <f ca="1">(5*AC221+AA221*(COS(V221))^2)/3</f>
        <v>1.9271671497623946</v>
      </c>
      <c r="AE221" s="72">
        <f ca="1">Coef!$J$6*Coef!$J$9*(V221-(Coef!$J$10*AB221)+(Coef!$J$11*AC221)-(Coef!$J$12*AD221))</f>
        <v>5437310.9166099373</v>
      </c>
      <c r="AF221" s="72">
        <f ca="1">(U221-AE221)/W221</f>
        <v>2.3172396387631496E-3</v>
      </c>
      <c r="AG221" s="72">
        <f ca="1">((Coef!$J$8*Y221^2)/2)*(COS(V221))^2</f>
        <v>1.6223624764207521E-6</v>
      </c>
      <c r="AH221" s="72">
        <f ca="1">Y221*(1-(AG221/3))</f>
        <v>3.3504742589277922E-2</v>
      </c>
      <c r="AI221" s="72">
        <f ca="1">AF221*(1-AG221)+V221</f>
        <v>0.85907584664712666</v>
      </c>
      <c r="AJ221" s="72">
        <f ca="1">(EXP(AH221)-EXP(-AH221))/2</f>
        <v>3.3511011498526866E-2</v>
      </c>
      <c r="AK221" s="72">
        <f ca="1">ATAN(AJ221/COS(AI221))</f>
        <v>5.1262788380712243E-2</v>
      </c>
      <c r="AL221" s="72">
        <f ca="1">ATAN(COS(AK221)*TAN(AI221))</f>
        <v>0.85842565057927045</v>
      </c>
      <c r="AM221" s="72">
        <f ca="1">V221+(1+Coef!$J$8*(COS(V221))^2-(3/2)*Coef!$J$8*SIN(V221)*COS(V221)*(AL221-V221))*(AL221-V221)</f>
        <v>0.85843045516359917</v>
      </c>
      <c r="AN221" s="34" t="str">
        <f t="shared" ca="1" si="230"/>
        <v>32 714022 5452113 N</v>
      </c>
      <c r="AO221" s="33">
        <f t="shared" ca="1" si="231"/>
        <v>49.184442086368477</v>
      </c>
      <c r="AP221" s="33">
        <f t="shared" ca="1" si="232"/>
        <v>11.937141420287087</v>
      </c>
      <c r="AQ221" s="72">
        <v>285</v>
      </c>
      <c r="AR221" s="72">
        <v>810000</v>
      </c>
      <c r="AS221" s="72">
        <f t="shared" ca="1" si="279"/>
        <v>0.85843045516359917</v>
      </c>
      <c r="AT221" s="72">
        <f t="shared" ca="1" si="279"/>
        <v>0.20834242106020193</v>
      </c>
      <c r="AU221" s="72">
        <f t="shared" si="279"/>
        <v>4.9741883681838397</v>
      </c>
      <c r="AV221" s="72">
        <f t="array" aca="1" ref="AV221" ca="1">ATAN((1-f)*TAN(AS221))</f>
        <v>0.85676871131372057</v>
      </c>
      <c r="AW221" s="72">
        <f t="shared" ca="1" si="233"/>
        <v>1.3501661062019987</v>
      </c>
      <c r="AX221" s="72">
        <f t="shared" ca="1" si="234"/>
        <v>-0.63256827334898658</v>
      </c>
      <c r="AY221" s="72">
        <f t="shared" ca="1" si="223"/>
        <v>4.0427368553229721E-3</v>
      </c>
      <c r="AZ221" s="72">
        <f t="shared" ca="1" si="235"/>
        <v>1.0086463960883197E-3</v>
      </c>
      <c r="BA221" s="72">
        <f t="shared" ca="1" si="236"/>
        <v>1.001009919389529</v>
      </c>
      <c r="BB221" s="72">
        <f t="shared" ca="1" si="237"/>
        <v>1.0086460112767766E-3</v>
      </c>
      <c r="BC221" s="72">
        <f t="shared" ca="1" si="224"/>
        <v>0.1272950007501078</v>
      </c>
      <c r="BD221" s="75">
        <f t="shared" ca="1" si="238"/>
        <v>2.8276272131541051</v>
      </c>
      <c r="BE221" s="75">
        <f t="shared" ca="1" si="239"/>
        <v>-1.2188258019100205E-4</v>
      </c>
      <c r="BF221" s="75">
        <f t="shared" ca="1" si="225"/>
        <v>0.1271731181699168</v>
      </c>
      <c r="BG221" s="75">
        <f t="shared" ca="1" si="240"/>
        <v>2.8275053305739144</v>
      </c>
      <c r="BH221" s="75">
        <f t="shared" ca="1" si="241"/>
        <v>-1.2176169279960095E-4</v>
      </c>
      <c r="BI221" s="75">
        <f t="shared" ca="1" si="226"/>
        <v>0.12717323905730821</v>
      </c>
      <c r="BJ221" s="75">
        <f t="shared" ca="1" si="242"/>
        <v>2.8275054514613056</v>
      </c>
      <c r="BK221" s="75">
        <f t="shared" ca="1" si="243"/>
        <v>-1.2176181269717264E-4</v>
      </c>
      <c r="BL221" s="75">
        <f t="shared" ca="1" si="227"/>
        <v>0.12717323893741062</v>
      </c>
      <c r="BM221" s="72">
        <f t="array" aca="1" ref="BM221" ca="1">ATAN2((1-f)*SQRT(AX221^2+(SIN(AV221)*SIN(BL221)-COS(AV221)*COS(BL221)*COS(AU221))^2),SIN(AV221)*COS(BL221)+COS(AV221)*SIN(BL221)*COS(AU221))</f>
        <v>0.88225414158233995</v>
      </c>
      <c r="BN221" s="72">
        <f t="shared" ca="1" si="244"/>
        <v>-0.19362493321987098</v>
      </c>
      <c r="BO221" s="72">
        <f t="array" aca="1" ref="BO221" ca="1">f/16*(1-AX221^2)*(4+f*(4-3*(1-AX221^2)))</f>
        <v>5.0372942524525401E-4</v>
      </c>
      <c r="BP221" s="72">
        <f t="array" aca="1" ref="BP221" ca="1">BN221-(1-BO221)*f*AX221*(BL221+BO221*SIN(BL221)*(COS(BJ221)+BO221*COS(BL221)*(-1+2*COS(BJ221)^2)))</f>
        <v>-0.19335547844742687</v>
      </c>
      <c r="BQ221" s="72">
        <f t="shared" ca="1" si="245"/>
        <v>1.4986942612775056E-2</v>
      </c>
    </row>
    <row r="222" spans="2:69">
      <c r="B222" s="38" t="s">
        <v>1113</v>
      </c>
      <c r="C222" s="72" t="str">
        <f t="shared" si="270"/>
        <v>32UQV1435951821</v>
      </c>
      <c r="D222" s="72">
        <f t="array" aca="1" ref="D222" ca="1">MATCH(TRUE,ISERROR(VALUE(MID(C222,ROW(INDIRECT("1:"&amp;LEN(C222))),1))),0)</f>
        <v>3</v>
      </c>
      <c r="E222" s="72">
        <f t="shared" ca="1" si="271"/>
        <v>32</v>
      </c>
      <c r="F222" s="72" t="str">
        <f t="shared" ca="1" si="272"/>
        <v>U</v>
      </c>
      <c r="G222" s="72" t="str">
        <f t="shared" ca="1" si="273"/>
        <v>Q</v>
      </c>
      <c r="H222" s="72" t="str">
        <f t="shared" ca="1" si="274"/>
        <v>V</v>
      </c>
      <c r="I222" s="72">
        <f t="shared" ca="1" si="275"/>
        <v>10</v>
      </c>
      <c r="J222" s="72">
        <f t="shared" ca="1" si="276"/>
        <v>14359</v>
      </c>
      <c r="K222" s="72">
        <f t="shared" ca="1" si="277"/>
        <v>51821</v>
      </c>
      <c r="L222" s="72">
        <f t="shared" ca="1" si="278"/>
        <v>188.80604746885038</v>
      </c>
      <c r="M222" s="72">
        <f ca="1">VLOOKUP(G222,Coef!$C$2:$F$25,4)</f>
        <v>7</v>
      </c>
      <c r="N222" s="31">
        <f ca="1">VLOOKUP(F222,Coef!$C$4:$D$23,2)</f>
        <v>17</v>
      </c>
      <c r="O222" s="31">
        <f ca="1">MOD(VLOOKUP(H222,Coef!$C$2:$G$21,5)+MOD(E222+1,2)*15,20)</f>
        <v>15</v>
      </c>
      <c r="P222" s="31">
        <f ca="1">VLOOKUP(N222,Coef!$A$27:$B$46,2)</f>
        <v>5.34</v>
      </c>
      <c r="Q222" s="31">
        <f ca="1">VLOOKUP(N222,Coef!$A$27:$C$46,3)+O222/10-0.1</f>
        <v>5.4</v>
      </c>
      <c r="R222" s="31">
        <f ca="1">IF(Q222+0.1&lt;P222,Q222+2,Q222)</f>
        <v>5.4</v>
      </c>
      <c r="S222" s="72">
        <f ca="1">M222*100000+J222</f>
        <v>714359</v>
      </c>
      <c r="T222" s="72">
        <f ca="1">R222*1000000+K222</f>
        <v>5451821</v>
      </c>
      <c r="U222" s="72">
        <f ca="1">IF(N222&lt;11,T222-10000000,T222)</f>
        <v>5451821</v>
      </c>
      <c r="V222" s="72">
        <f ca="1">U222/(6366197.724*0.9996)</f>
        <v>0.85671272516078323</v>
      </c>
      <c r="W222" s="72">
        <f ca="1">(Coef!$J$9/(1+Coef!$J$8*(COS(V222))^2)^0.5)*Coef!$J$6</f>
        <v>6387807.6671461836</v>
      </c>
      <c r="X222" s="72">
        <f ca="1">6*E222-183</f>
        <v>9</v>
      </c>
      <c r="Y222" s="72">
        <f ca="1">(S222-500000)/W222</f>
        <v>3.3557522575780215E-2</v>
      </c>
      <c r="Z222" s="72">
        <f ca="1">SIN(2*V222)</f>
        <v>0.98984569822125046</v>
      </c>
      <c r="AA222" s="72">
        <f ca="1">Z222*(COS(V222))^2</f>
        <v>0.42457153118284291</v>
      </c>
      <c r="AB222" s="72">
        <f ca="1">V222+(Z222/2)</f>
        <v>1.3516355742714086</v>
      </c>
      <c r="AC222" s="72">
        <f ca="1">(3*AB222+AA222)/4</f>
        <v>1.119869563499267</v>
      </c>
      <c r="AD222" s="72">
        <f ca="1">(5*AC222+AA222*(COS(V222))^2)/3</f>
        <v>1.9271526681272999</v>
      </c>
      <c r="AE222" s="72">
        <f ca="1">Coef!$J$6*Coef!$J$9*(V222-(Coef!$J$10*AB222)+(Coef!$J$11*AC222)-(Coef!$J$12*AD222))</f>
        <v>5437018.6529724952</v>
      </c>
      <c r="AF222" s="72">
        <f ca="1">(U222-AE222)/W222</f>
        <v>2.3172812643743722E-3</v>
      </c>
      <c r="AG222" s="72">
        <f ca="1">((Coef!$J$8*Y222^2)/2)*(COS(V222))^2</f>
        <v>1.6276485068717285E-6</v>
      </c>
      <c r="AH222" s="72">
        <f ca="1">Y222*(1-(AG222/3))</f>
        <v>3.3557504369163042E-2</v>
      </c>
      <c r="AI222" s="72">
        <f ca="1">AF222*(1-AG222)+V222</f>
        <v>0.85903000265343821</v>
      </c>
      <c r="AJ222" s="72">
        <f ca="1">(EXP(AH222)-EXP(-AH222))/2</f>
        <v>3.3563802942187915E-2</v>
      </c>
      <c r="AK222" s="72">
        <f ca="1">ATAN(AJ222/COS(AI222))</f>
        <v>5.13406793216859E-2</v>
      </c>
      <c r="AL222" s="72">
        <f ca="1">ATAN(COS(AK222)*TAN(AI222))</f>
        <v>0.8583778193174928</v>
      </c>
      <c r="AM222" s="72">
        <f ca="1">V222+(1+Coef!$J$8*(COS(V222))^2-(3/2)*Coef!$J$8*SIN(V222)*COS(V222)*(AL222-V222))*(AL222-V222)</f>
        <v>0.85838261881995703</v>
      </c>
      <c r="AN222" s="34" t="str">
        <f t="shared" ca="1" si="230"/>
        <v>32 714359 5451821 N</v>
      </c>
      <c r="AO222" s="33">
        <f t="shared" ca="1" si="231"/>
        <v>49.181701265770442</v>
      </c>
      <c r="AP222" s="33">
        <f t="shared" ca="1" si="232"/>
        <v>11.94160424246718</v>
      </c>
      <c r="AQ222" s="72">
        <v>285</v>
      </c>
      <c r="AR222" s="72">
        <v>810000</v>
      </c>
      <c r="AS222" s="72">
        <f t="shared" ca="1" si="279"/>
        <v>0.85838261881995692</v>
      </c>
      <c r="AT222" s="72">
        <f t="shared" ca="1" si="279"/>
        <v>0.20842031200117556</v>
      </c>
      <c r="AU222" s="72">
        <f t="shared" si="279"/>
        <v>4.9741883681838397</v>
      </c>
      <c r="AV222" s="72">
        <f t="array" aca="1" ref="AV222" ca="1">ATAN((1-f)*TAN(AS222))</f>
        <v>0.85672085185349645</v>
      </c>
      <c r="AW222" s="72">
        <f t="shared" ca="1" si="233"/>
        <v>1.350145455633055</v>
      </c>
      <c r="AX222" s="72">
        <f t="shared" ca="1" si="234"/>
        <v>-0.63260320904972178</v>
      </c>
      <c r="AY222" s="72">
        <f t="shared" ca="1" si="223"/>
        <v>4.0424389719103688E-3</v>
      </c>
      <c r="AZ222" s="72">
        <f t="shared" ca="1" si="235"/>
        <v>1.0085722251534463E-3</v>
      </c>
      <c r="BA222" s="72">
        <f t="shared" ca="1" si="236"/>
        <v>1.001009845031287</v>
      </c>
      <c r="BB222" s="72">
        <f t="shared" ca="1" si="237"/>
        <v>1.0085718404267885E-3</v>
      </c>
      <c r="BC222" s="72">
        <f t="shared" ca="1" si="224"/>
        <v>0.12729501020599129</v>
      </c>
      <c r="BD222" s="75">
        <f t="shared" ca="1" si="238"/>
        <v>2.8275859214721013</v>
      </c>
      <c r="BE222" s="75">
        <f t="shared" ca="1" si="239"/>
        <v>-1.2187198600277342E-4</v>
      </c>
      <c r="BF222" s="75">
        <f t="shared" ca="1" si="225"/>
        <v>0.12717313821998852</v>
      </c>
      <c r="BG222" s="75">
        <f t="shared" ca="1" si="240"/>
        <v>2.8274640494860983</v>
      </c>
      <c r="BH222" s="75">
        <f t="shared" ca="1" si="241"/>
        <v>-1.2175111895698198E-4</v>
      </c>
      <c r="BI222" s="75">
        <f t="shared" ca="1" si="226"/>
        <v>0.12717325908703431</v>
      </c>
      <c r="BJ222" s="75">
        <f t="shared" ca="1" si="242"/>
        <v>2.8274641703531445</v>
      </c>
      <c r="BK222" s="75">
        <f t="shared" ca="1" si="243"/>
        <v>-1.2175123882461763E-4</v>
      </c>
      <c r="BL222" s="75">
        <f t="shared" ca="1" si="227"/>
        <v>0.12717325896716666</v>
      </c>
      <c r="BM222" s="72">
        <f t="array" aca="1" ref="BM222" ca="1">ATAN2((1-f)*SQRT(AX222^2+(SIN(AV222)*SIN(BL222)-COS(AV222)*COS(BL222)*COS(AU222))^2),SIN(AV222)*COS(BL222)+COS(AV222)*SIN(BL222)*COS(AU222))</f>
        <v>0.88220720877570535</v>
      </c>
      <c r="BN222" s="72">
        <f t="shared" ca="1" si="244"/>
        <v>-0.19361381178738424</v>
      </c>
      <c r="BO222" s="72">
        <f t="array" aca="1" ref="BO222" ca="1">f/16*(1-AX222^2)*(4+f*(4-3*(1-AX222^2)))</f>
        <v>5.036923645265882E-4</v>
      </c>
      <c r="BP222" s="72">
        <f t="array" aca="1" ref="BP222" ca="1">BN222-(1-BO222)*f*AX222*(BL222+BO222*SIN(BL222)*(COS(BJ222)+BO222*COS(BL222)*(-1+2*COS(BJ222)^2)))</f>
        <v>-0.19334434206977177</v>
      </c>
      <c r="BQ222" s="72">
        <f t="shared" ca="1" si="245"/>
        <v>1.5075969931403782E-2</v>
      </c>
    </row>
    <row r="223" spans="2:69">
      <c r="B223" s="38" t="s">
        <v>1114</v>
      </c>
      <c r="C223" s="72" t="str">
        <f t="shared" si="270"/>
        <v>32UQV1475251377</v>
      </c>
      <c r="D223" s="72">
        <f t="array" aca="1" ref="D223" ca="1">MATCH(TRUE,ISERROR(VALUE(MID(C223,ROW(INDIRECT("1:"&amp;LEN(C223))),1))),0)</f>
        <v>3</v>
      </c>
      <c r="E223" s="72">
        <f t="shared" ca="1" si="271"/>
        <v>32</v>
      </c>
      <c r="F223" s="72" t="str">
        <f t="shared" ca="1" si="272"/>
        <v>U</v>
      </c>
      <c r="G223" s="72" t="str">
        <f t="shared" ca="1" si="273"/>
        <v>Q</v>
      </c>
      <c r="H223" s="72" t="str">
        <f t="shared" ca="1" si="274"/>
        <v>V</v>
      </c>
      <c r="I223" s="72">
        <f t="shared" ca="1" si="275"/>
        <v>10</v>
      </c>
      <c r="J223" s="72">
        <f t="shared" ca="1" si="276"/>
        <v>14752</v>
      </c>
      <c r="K223" s="72">
        <f t="shared" ca="1" si="277"/>
        <v>51377</v>
      </c>
      <c r="L223" s="72">
        <f t="shared" ca="1" si="278"/>
        <v>188.80604746885038</v>
      </c>
      <c r="M223" s="72">
        <f ca="1">VLOOKUP(G223,Coef!$C$2:$F$25,4)</f>
        <v>7</v>
      </c>
      <c r="N223" s="31">
        <f ca="1">VLOOKUP(F223,Coef!$C$4:$D$23,2)</f>
        <v>17</v>
      </c>
      <c r="O223" s="31">
        <f ca="1">MOD(VLOOKUP(H223,Coef!$C$2:$G$21,5)+MOD(E223+1,2)*15,20)</f>
        <v>15</v>
      </c>
      <c r="P223" s="31">
        <f ca="1">VLOOKUP(N223,Coef!$A$27:$B$46,2)</f>
        <v>5.34</v>
      </c>
      <c r="Q223" s="31">
        <f ca="1">VLOOKUP(N223,Coef!$A$27:$C$46,3)+O223/10-0.1</f>
        <v>5.4</v>
      </c>
      <c r="R223" s="31">
        <f ca="1">IF(Q223+0.1&lt;P223,Q223+2,Q223)</f>
        <v>5.4</v>
      </c>
      <c r="S223" s="72">
        <f ca="1">M223*100000+J223</f>
        <v>714752</v>
      </c>
      <c r="T223" s="72">
        <f ca="1">R223*1000000+K223</f>
        <v>5451377</v>
      </c>
      <c r="U223" s="72">
        <f ca="1">IF(N223&lt;11,T223-10000000,T223)</f>
        <v>5451377</v>
      </c>
      <c r="V223" s="72">
        <f ca="1">U223/(6366197.724*0.9996)</f>
        <v>0.85664295389537093</v>
      </c>
      <c r="W223" s="72">
        <f ca="1">(Coef!$J$9/(1+Coef!$J$8*(COS(V223))^2)^0.5)*Coef!$J$6</f>
        <v>6387806.1848193342</v>
      </c>
      <c r="X223" s="72">
        <f ca="1">6*E223-183</f>
        <v>9</v>
      </c>
      <c r="Y223" s="72">
        <f ca="1">(S223-500000)/W223</f>
        <v>3.3619053832653789E-2</v>
      </c>
      <c r="Z223" s="72">
        <f ca="1">SIN(2*V223)</f>
        <v>0.98986552400069816</v>
      </c>
      <c r="AA223" s="72">
        <f ca="1">Z223*(COS(V223))^2</f>
        <v>0.42464839855115888</v>
      </c>
      <c r="AB223" s="72">
        <f ca="1">V223+(Z223/2)</f>
        <v>1.35157571589572</v>
      </c>
      <c r="AC223" s="72">
        <f ca="1">(3*AB223+AA223)/4</f>
        <v>1.1198438865595797</v>
      </c>
      <c r="AD223" s="72">
        <f ca="1">(5*AC223+AA223*(COS(V223))^2)/3</f>
        <v>1.9271306392892116</v>
      </c>
      <c r="AE223" s="72">
        <f ca="1">Coef!$J$6*Coef!$J$9*(V223-(Coef!$J$10*AB223)+(Coef!$J$11*AC223)-(Coef!$J$12*AD223))</f>
        <v>5436574.2523555402</v>
      </c>
      <c r="AF223" s="72">
        <f ca="1">(U223-AE223)/W223</f>
        <v>2.3173445180034833E-3</v>
      </c>
      <c r="AG223" s="72">
        <f ca="1">((Coef!$J$8*Y223^2)/2)*(COS(V223))^2</f>
        <v>1.6338859466380811E-6</v>
      </c>
      <c r="AH223" s="72">
        <f ca="1">Y223*(1-(AG223/3))</f>
        <v>3.3619035522753922E-2</v>
      </c>
      <c r="AI223" s="72">
        <f ca="1">AF223*(1-AG223)+V223</f>
        <v>0.85896029462709778</v>
      </c>
      <c r="AJ223" s="72">
        <f ca="1">(EXP(AH223)-EXP(-AH223))/2</f>
        <v>3.3625368807910339E-2</v>
      </c>
      <c r="AK223" s="72">
        <f ca="1">ATAN(AJ223/COS(AI223))</f>
        <v>5.1430538635015892E-2</v>
      </c>
      <c r="AL223" s="72">
        <f ca="1">ATAN(COS(AK223)*TAN(AI223))</f>
        <v>0.85830581162045694</v>
      </c>
      <c r="AM223" s="72">
        <f ca="1">V223+(1+Coef!$J$8*(COS(V223))^2-(3/2)*Coef!$J$8*SIN(V223)*COS(V223)*(AL223-V223))*(AL223-V223)</f>
        <v>0.85831060546889537</v>
      </c>
      <c r="AN223" s="34" t="str">
        <f t="shared" ca="1" si="230"/>
        <v>32 714752 5451377 N</v>
      </c>
      <c r="AO223" s="33">
        <f t="shared" ca="1" si="231"/>
        <v>49.177575204686015</v>
      </c>
      <c r="AP223" s="33">
        <f t="shared" ca="1" si="232"/>
        <v>11.946752801870932</v>
      </c>
      <c r="AQ223" s="72">
        <v>285</v>
      </c>
      <c r="AR223" s="72">
        <v>810000</v>
      </c>
      <c r="AS223" s="72">
        <f t="shared" ca="1" si="279"/>
        <v>0.85831060546889526</v>
      </c>
      <c r="AT223" s="72">
        <f t="shared" ca="1" si="279"/>
        <v>0.20851017131450555</v>
      </c>
      <c r="AU223" s="72">
        <f t="shared" si="279"/>
        <v>4.9741883681838397</v>
      </c>
      <c r="AV223" s="72">
        <f t="array" aca="1" ref="AV223" ca="1">ATAN((1-f)*TAN(AS223))</f>
        <v>0.8566488037311869</v>
      </c>
      <c r="AW223" s="72">
        <f t="shared" ca="1" si="233"/>
        <v>1.3501143651848395</v>
      </c>
      <c r="AX223" s="72">
        <f t="shared" ca="1" si="234"/>
        <v>-0.63265579887934742</v>
      </c>
      <c r="AY223" s="72">
        <f t="shared" ca="1" si="223"/>
        <v>4.0419905274438721E-3</v>
      </c>
      <c r="AZ223" s="72">
        <f t="shared" ca="1" si="235"/>
        <v>1.0084605655031396E-3</v>
      </c>
      <c r="BA223" s="72">
        <f t="shared" ca="1" si="236"/>
        <v>1.0010097330896839</v>
      </c>
      <c r="BB223" s="72">
        <f t="shared" ca="1" si="237"/>
        <v>1.0084601809042474E-3</v>
      </c>
      <c r="BC223" s="72">
        <f t="shared" ca="1" si="224"/>
        <v>0.12729502444122501</v>
      </c>
      <c r="BD223" s="75">
        <f t="shared" ca="1" si="238"/>
        <v>2.8275237548109042</v>
      </c>
      <c r="BE223" s="75">
        <f t="shared" ca="1" si="239"/>
        <v>-1.2185603699934251E-4</v>
      </c>
      <c r="BF223" s="75">
        <f t="shared" ca="1" si="225"/>
        <v>0.12717316840422566</v>
      </c>
      <c r="BG223" s="75">
        <f t="shared" ca="1" si="240"/>
        <v>2.8274018987739047</v>
      </c>
      <c r="BH223" s="75">
        <f t="shared" ca="1" si="241"/>
        <v>-1.2173520057970671E-4</v>
      </c>
      <c r="BI223" s="75">
        <f t="shared" ca="1" si="226"/>
        <v>0.1271732892406453</v>
      </c>
      <c r="BJ223" s="75">
        <f t="shared" ca="1" si="242"/>
        <v>2.8274020196103242</v>
      </c>
      <c r="BK223" s="75">
        <f t="shared" ca="1" si="243"/>
        <v>-1.2173532040228444E-4</v>
      </c>
      <c r="BL223" s="75">
        <f t="shared" ca="1" si="227"/>
        <v>0.12717328912082274</v>
      </c>
      <c r="BM223" s="72">
        <f t="array" aca="1" ref="BM223" ca="1">ATAN2((1-f)*SQRT(AX223^2+(SIN(AV223)*SIN(BL223)-COS(AV223)*COS(BL223)*COS(AU223))^2),SIN(AV223)*COS(BL223)+COS(AV223)*SIN(BL223)*COS(AU223))</f>
        <v>0.88213655542744673</v>
      </c>
      <c r="BN223" s="72">
        <f t="shared" ca="1" si="244"/>
        <v>-0.19359707267074697</v>
      </c>
      <c r="BO223" s="72">
        <f t="array" aca="1" ref="BO223" ca="1">f/16*(1-AX223^2)*(4+f*(4-3*(1-AX223^2)))</f>
        <v>5.0363657196435306E-4</v>
      </c>
      <c r="BP223" s="72">
        <f t="array" aca="1" ref="BP223" ca="1">BN223-(1-BO223)*f*AX223*(BL223+BO223*SIN(BL223)*(COS(BJ223)+BO223*COS(BL223)*(-1+2*COS(BJ223)^2)))</f>
        <v>-0.19332758045567341</v>
      </c>
      <c r="BQ223" s="72">
        <f t="shared" ca="1" si="245"/>
        <v>1.518259085883214E-2</v>
      </c>
    </row>
    <row r="224" spans="2:69">
      <c r="B224" s="38" t="s">
        <v>1115</v>
      </c>
      <c r="C224" s="72" t="str">
        <f t="shared" si="270"/>
        <v>32UQV1464550915</v>
      </c>
      <c r="D224" s="72">
        <f t="array" aca="1" ref="D224" ca="1">MATCH(TRUE,ISERROR(VALUE(MID(C224,ROW(INDIRECT("1:"&amp;LEN(C224))),1))),0)</f>
        <v>3</v>
      </c>
      <c r="E224" s="72">
        <f t="shared" ca="1" si="271"/>
        <v>32</v>
      </c>
      <c r="F224" s="72" t="str">
        <f t="shared" ca="1" si="272"/>
        <v>U</v>
      </c>
      <c r="G224" s="72" t="str">
        <f t="shared" ca="1" si="273"/>
        <v>Q</v>
      </c>
      <c r="H224" s="72" t="str">
        <f t="shared" ca="1" si="274"/>
        <v>V</v>
      </c>
      <c r="I224" s="72">
        <f t="shared" ca="1" si="275"/>
        <v>10</v>
      </c>
      <c r="J224" s="72">
        <f t="shared" ca="1" si="276"/>
        <v>14645</v>
      </c>
      <c r="K224" s="72">
        <f t="shared" ca="1" si="277"/>
        <v>50915</v>
      </c>
      <c r="L224" s="72">
        <f t="shared" ca="1" si="278"/>
        <v>188.80604746885038</v>
      </c>
      <c r="M224" s="72">
        <f ca="1">VLOOKUP(G224,Coef!$C$2:$F$25,4)</f>
        <v>7</v>
      </c>
      <c r="N224" s="31">
        <f ca="1">VLOOKUP(F224,Coef!$C$4:$D$23,2)</f>
        <v>17</v>
      </c>
      <c r="O224" s="31">
        <f ca="1">MOD(VLOOKUP(H224,Coef!$C$2:$G$21,5)+MOD(E224+1,2)*15,20)</f>
        <v>15</v>
      </c>
      <c r="P224" s="31">
        <f ca="1">VLOOKUP(N224,Coef!$A$27:$B$46,2)</f>
        <v>5.34</v>
      </c>
      <c r="Q224" s="31">
        <f ca="1">VLOOKUP(N224,Coef!$A$27:$C$46,3)+O224/10-0.1</f>
        <v>5.4</v>
      </c>
      <c r="R224" s="31">
        <f ca="1">IF(Q224+0.1&lt;P224,Q224+2,Q224)</f>
        <v>5.4</v>
      </c>
      <c r="S224" s="72">
        <f ca="1">M224*100000+J224</f>
        <v>714645</v>
      </c>
      <c r="T224" s="72">
        <f ca="1">R224*1000000+K224</f>
        <v>5450915</v>
      </c>
      <c r="U224" s="72">
        <f ca="1">IF(N224&lt;11,T224-10000000,T224)</f>
        <v>5450915</v>
      </c>
      <c r="V224" s="72">
        <f ca="1">U224/(6366197.724*0.9996)</f>
        <v>0.85657035406514459</v>
      </c>
      <c r="W224" s="72">
        <f ca="1">(Coef!$J$9/(1+Coef!$J$8*(COS(V224))^2)^0.5)*Coef!$J$6</f>
        <v>6387804.6423677439</v>
      </c>
      <c r="X224" s="72">
        <f ca="1">6*E224-183</f>
        <v>9</v>
      </c>
      <c r="Y224" s="72">
        <f ca="1">(S224-500000)/W224</f>
        <v>3.360231128177369E-2</v>
      </c>
      <c r="Z224" s="72">
        <f ca="1">SIN(2*V224)</f>
        <v>0.98988613306522344</v>
      </c>
      <c r="AA224" s="72">
        <f ca="1">Z224*(COS(V224))^2</f>
        <v>0.42472837774443212</v>
      </c>
      <c r="AB224" s="72">
        <f ca="1">V224+(Z224/2)</f>
        <v>1.3515134205977564</v>
      </c>
      <c r="AC224" s="72">
        <f ca="1">(3*AB224+AA224)/4</f>
        <v>1.1198171598844253</v>
      </c>
      <c r="AD224" s="72">
        <f ca="1">(5*AC224+AA224*(COS(V224))^2)/3</f>
        <v>1.9271077060923307</v>
      </c>
      <c r="AE224" s="72">
        <f ca="1">Coef!$J$6*Coef!$J$9*(V224-(Coef!$J$10*AB224)+(Coef!$J$11*AC224)-(Coef!$J$12*AD224))</f>
        <v>5436111.8358258056</v>
      </c>
      <c r="AF224" s="72">
        <f ca="1">(U224-AE224)/W224</f>
        <v>2.3174102845930828E-3</v>
      </c>
      <c r="AG224" s="72">
        <f ca="1">((Coef!$J$8*Y224^2)/2)*(COS(V224))^2</f>
        <v>1.6325324097223185E-6</v>
      </c>
      <c r="AH224" s="72">
        <f ca="1">Y224*(1-(AG224/3))</f>
        <v>3.3602292996152958E-2</v>
      </c>
      <c r="AI224" s="72">
        <f ca="1">AF224*(1-AG224)+V224</f>
        <v>0.8588877605664903</v>
      </c>
      <c r="AJ224" s="72">
        <f ca="1">(EXP(AH224)-EXP(-AH224))/2</f>
        <v>3.3608616823597337E-2</v>
      </c>
      <c r="AK224" s="72">
        <f ca="1">ATAN(AJ224/COS(AI224))</f>
        <v>5.1400647545461926E-2</v>
      </c>
      <c r="AL224" s="72">
        <f ca="1">ATAN(COS(AK224)*TAN(AI224))</f>
        <v>0.85823402452458974</v>
      </c>
      <c r="AM224" s="72">
        <f ca="1">V224+(1+Coef!$J$8*(COS(V224))^2-(3/2)*Coef!$J$8*SIN(V224)*COS(V224)*(AL224-V224))*(AL224-V224)</f>
        <v>0.85823882151477449</v>
      </c>
      <c r="AN224" s="34" t="str">
        <f t="shared" ca="1" si="230"/>
        <v>32 714645 5450915 N</v>
      </c>
      <c r="AO224" s="33">
        <f t="shared" ca="1" si="231"/>
        <v>49.173462287078131</v>
      </c>
      <c r="AP224" s="33">
        <f t="shared" ca="1" si="232"/>
        <v>11.945040168594442</v>
      </c>
      <c r="AQ224" s="72">
        <v>285</v>
      </c>
      <c r="AR224" s="72">
        <v>810000</v>
      </c>
      <c r="AS224" s="72">
        <f t="shared" ca="1" si="279"/>
        <v>0.85823882151477449</v>
      </c>
      <c r="AT224" s="72">
        <f t="shared" ca="1" si="279"/>
        <v>0.20848028022495158</v>
      </c>
      <c r="AU224" s="72">
        <f t="shared" si="279"/>
        <v>4.9741883681838397</v>
      </c>
      <c r="AV224" s="72">
        <f t="array" aca="1" ref="AV224" ca="1">ATAN((1-f)*TAN(AS224))</f>
        <v>0.85657698515091352</v>
      </c>
      <c r="AW224" s="72">
        <f t="shared" ca="1" si="233"/>
        <v>1.3500833703562434</v>
      </c>
      <c r="AX224" s="72">
        <f t="shared" ca="1" si="234"/>
        <v>-0.63270821789177611</v>
      </c>
      <c r="AY224" s="72">
        <f t="shared" ca="1" si="223"/>
        <v>4.0415435024740171E-3</v>
      </c>
      <c r="AZ224" s="72">
        <f t="shared" ca="1" si="235"/>
        <v>1.0083492592483274E-3</v>
      </c>
      <c r="BA224" s="72">
        <f t="shared" ca="1" si="236"/>
        <v>1.0010096215023996</v>
      </c>
      <c r="BB224" s="72">
        <f t="shared" ca="1" si="237"/>
        <v>1.0083488747767687E-3</v>
      </c>
      <c r="BC224" s="72">
        <f t="shared" ca="1" si="224"/>
        <v>0.1272950386314044</v>
      </c>
      <c r="BD224" s="75">
        <f t="shared" ca="1" si="238"/>
        <v>2.8274617793438912</v>
      </c>
      <c r="BE224" s="75">
        <f t="shared" ca="1" si="239"/>
        <v>-1.2184013832605581E-4</v>
      </c>
      <c r="BF224" s="75">
        <f t="shared" ca="1" si="225"/>
        <v>0.12717319849307834</v>
      </c>
      <c r="BG224" s="75">
        <f t="shared" ca="1" si="240"/>
        <v>2.8273399392055651</v>
      </c>
      <c r="BH224" s="75">
        <f t="shared" ca="1" si="241"/>
        <v>-1.2171933243220999E-4</v>
      </c>
      <c r="BI224" s="75">
        <f t="shared" ca="1" si="226"/>
        <v>0.12717331929897219</v>
      </c>
      <c r="BJ224" s="75">
        <f t="shared" ca="1" si="242"/>
        <v>2.8273400600114589</v>
      </c>
      <c r="BK224" s="75">
        <f t="shared" ca="1" si="243"/>
        <v>-1.2171945220988302E-4</v>
      </c>
      <c r="BL224" s="75">
        <f t="shared" ca="1" si="227"/>
        <v>0.12717331917919453</v>
      </c>
      <c r="BM224" s="72">
        <f t="array" aca="1" ref="BM224" ca="1">ATAN2((1-f)*SQRT(AX224^2+(SIN(AV224)*SIN(BL224)-COS(AV224)*COS(BL224)*COS(AU224))^2),SIN(AV224)*COS(BL224)+COS(AV224)*SIN(BL224)*COS(AU224))</f>
        <v>0.88206612691476083</v>
      </c>
      <c r="BN224" s="72">
        <f t="shared" ca="1" si="244"/>
        <v>-0.19358039071260524</v>
      </c>
      <c r="BO224" s="72">
        <f t="array" aca="1" ref="BO224" ca="1">f/16*(1-AX224^2)*(4+f*(4-3*(1-AX224^2)))</f>
        <v>5.0358095598814021E-4</v>
      </c>
      <c r="BP224" s="72">
        <f t="array" aca="1" ref="BP224" ca="1">BN224-(1-BO224)*f*AX224*(BL224+BO224*SIN(BL224)*(COS(BJ224)+BO224*COS(BL224)*(-1+2*COS(BJ224)^2)))</f>
        <v>-0.19331087607312039</v>
      </c>
      <c r="BQ224" s="72">
        <f t="shared" ca="1" si="245"/>
        <v>1.5169404151831184E-2</v>
      </c>
    </row>
    <row r="225" spans="2:69">
      <c r="B225" s="38" t="s">
        <v>1116</v>
      </c>
      <c r="C225" s="72" t="str">
        <f t="shared" si="270"/>
        <v>32UQV1427950671</v>
      </c>
      <c r="D225" s="72">
        <f t="array" aca="1" ref="D225" ca="1">MATCH(TRUE,ISERROR(VALUE(MID(C225,ROW(INDIRECT("1:"&amp;LEN(C225))),1))),0)</f>
        <v>3</v>
      </c>
      <c r="E225" s="72">
        <f t="shared" ca="1" si="271"/>
        <v>32</v>
      </c>
      <c r="F225" s="72" t="str">
        <f t="shared" ca="1" si="272"/>
        <v>U</v>
      </c>
      <c r="G225" s="72" t="str">
        <f t="shared" ca="1" si="273"/>
        <v>Q</v>
      </c>
      <c r="H225" s="72" t="str">
        <f t="shared" ca="1" si="274"/>
        <v>V</v>
      </c>
      <c r="I225" s="72">
        <f t="shared" ca="1" si="275"/>
        <v>10</v>
      </c>
      <c r="J225" s="72">
        <f t="shared" ca="1" si="276"/>
        <v>14279</v>
      </c>
      <c r="K225" s="72">
        <f t="shared" ca="1" si="277"/>
        <v>50671</v>
      </c>
      <c r="L225" s="72">
        <f t="shared" ca="1" si="278"/>
        <v>188.80604746885038</v>
      </c>
      <c r="M225" s="72">
        <f ca="1">VLOOKUP(G225,Coef!$C$2:$F$25,4)</f>
        <v>7</v>
      </c>
      <c r="N225" s="31">
        <f ca="1">VLOOKUP(F225,Coef!$C$4:$D$23,2)</f>
        <v>17</v>
      </c>
      <c r="O225" s="31">
        <f ca="1">MOD(VLOOKUP(H225,Coef!$C$2:$G$21,5)+MOD(E225+1,2)*15,20)</f>
        <v>15</v>
      </c>
      <c r="P225" s="31">
        <f ca="1">VLOOKUP(N225,Coef!$A$27:$B$46,2)</f>
        <v>5.34</v>
      </c>
      <c r="Q225" s="31">
        <f ca="1">VLOOKUP(N225,Coef!$A$27:$C$46,3)+O225/10-0.1</f>
        <v>5.4</v>
      </c>
      <c r="R225" s="31">
        <f ca="1">IF(Q225+0.1&lt;P225,Q225+2,Q225)</f>
        <v>5.4</v>
      </c>
      <c r="S225" s="72">
        <f ca="1">M225*100000+J225</f>
        <v>714279</v>
      </c>
      <c r="T225" s="72">
        <f ca="1">R225*1000000+K225</f>
        <v>5450671</v>
      </c>
      <c r="U225" s="72">
        <f ca="1">IF(N225&lt;11,T225-10000000,T225)</f>
        <v>5450671</v>
      </c>
      <c r="V225" s="72">
        <f ca="1">U225/(6366197.724*0.9996)</f>
        <v>0.85653201129766576</v>
      </c>
      <c r="W225" s="72">
        <f ca="1">(Coef!$J$9/(1+Coef!$J$8*(COS(V225))^2)^0.5)*Coef!$J$6</f>
        <v>6387803.8277271278</v>
      </c>
      <c r="X225" s="72">
        <f ca="1">6*E225-183</f>
        <v>9</v>
      </c>
      <c r="Y225" s="72">
        <f ca="1">(S225-500000)/W225</f>
        <v>3.3545018879554966E-2</v>
      </c>
      <c r="Z225" s="72">
        <f ca="1">SIN(2*V225)</f>
        <v>0.98989700908460887</v>
      </c>
      <c r="AA225" s="72">
        <f ca="1">Z225*(COS(V225))^2</f>
        <v>0.42477061601687233</v>
      </c>
      <c r="AB225" s="72">
        <f ca="1">V225+(Z225/2)</f>
        <v>1.3514805158399703</v>
      </c>
      <c r="AC225" s="72">
        <f ca="1">(3*AB225+AA225)/4</f>
        <v>1.1198030408841959</v>
      </c>
      <c r="AD225" s="72">
        <f ca="1">(5*AC225+AA225*(COS(V225))^2)/3</f>
        <v>1.9270955895364876</v>
      </c>
      <c r="AE225" s="72">
        <f ca="1">Coef!$J$6*Coef!$J$9*(V225-(Coef!$J$10*AB225)+(Coef!$J$11*AC225)-(Coef!$J$12*AD225))</f>
        <v>5435867.6159755802</v>
      </c>
      <c r="AF225" s="72">
        <f ca="1">(U225-AE225)/W225</f>
        <v>2.3174449973187542E-3</v>
      </c>
      <c r="AG225" s="72">
        <f ca="1">((Coef!$J$8*Y225^2)/2)*(COS(V225))^2</f>
        <v>1.6271140964078105E-6</v>
      </c>
      <c r="AH225" s="72">
        <f ca="1">Y225*(1-(AG225/3))</f>
        <v>3.3545000685697268E-2</v>
      </c>
      <c r="AI225" s="72">
        <f ca="1">AF225*(1-AG225)+V225</f>
        <v>0.85884945252423706</v>
      </c>
      <c r="AJ225" s="72">
        <f ca="1">(EXP(AH225)-EXP(-AH225))/2</f>
        <v>3.3551292220447726E-2</v>
      </c>
      <c r="AK225" s="72">
        <f ca="1">ATAN(AJ225/COS(AI225))</f>
        <v>5.1310855863225473E-2</v>
      </c>
      <c r="AL225" s="72">
        <f ca="1">ATAN(COS(AK225)*TAN(AI225))</f>
        <v>0.85819799237392758</v>
      </c>
      <c r="AM225" s="72">
        <f ca="1">V225+(1+Coef!$J$8*(COS(V225))^2-(3/2)*Coef!$J$8*SIN(V225)*COS(V225)*(AL225-V225))*(AL225-V225)</f>
        <v>0.85820279643323594</v>
      </c>
      <c r="AN225" s="34" t="str">
        <f t="shared" ca="1" si="230"/>
        <v>32 714279 5450671 N</v>
      </c>
      <c r="AO225" s="33">
        <f t="shared" ca="1" si="231"/>
        <v>49.171398201949359</v>
      </c>
      <c r="AP225" s="33">
        <f t="shared" ca="1" si="232"/>
        <v>11.939895484166914</v>
      </c>
      <c r="AQ225" s="72">
        <v>285</v>
      </c>
      <c r="AR225" s="72">
        <v>810000</v>
      </c>
      <c r="AS225" s="72">
        <f t="shared" ca="1" si="279"/>
        <v>0.85820279643323594</v>
      </c>
      <c r="AT225" s="72">
        <f t="shared" ca="1" si="279"/>
        <v>0.20839048854271514</v>
      </c>
      <c r="AU225" s="72">
        <f t="shared" si="279"/>
        <v>4.9741883681838397</v>
      </c>
      <c r="AV225" s="72">
        <f t="array" aca="1" ref="AV225" ca="1">ATAN((1-f)*TAN(AS225))</f>
        <v>0.85654094270501158</v>
      </c>
      <c r="AW225" s="72">
        <f t="shared" ca="1" si="233"/>
        <v>1.3500678141837636</v>
      </c>
      <c r="AX225" s="72">
        <f t="shared" ca="1" si="234"/>
        <v>-0.63273452335601121</v>
      </c>
      <c r="AY225" s="72">
        <f t="shared" ca="1" si="223"/>
        <v>4.0413191577103706E-3</v>
      </c>
      <c r="AZ225" s="72">
        <f t="shared" ca="1" si="235"/>
        <v>1.0082933988702842E-3</v>
      </c>
      <c r="BA225" s="72">
        <f t="shared" ca="1" si="236"/>
        <v>1.0010095655009954</v>
      </c>
      <c r="BB225" s="72">
        <f t="shared" ca="1" si="237"/>
        <v>1.0082930144626186E-3</v>
      </c>
      <c r="BC225" s="72">
        <f t="shared" ca="1" si="224"/>
        <v>0.12729504575291567</v>
      </c>
      <c r="BD225" s="75">
        <f t="shared" ca="1" si="238"/>
        <v>2.8274306741204431</v>
      </c>
      <c r="BE225" s="75">
        <f t="shared" ca="1" si="239"/>
        <v>-1.2183215933085223E-4</v>
      </c>
      <c r="BF225" s="75">
        <f t="shared" ca="1" si="225"/>
        <v>0.12717321359358483</v>
      </c>
      <c r="BG225" s="75">
        <f t="shared" ca="1" si="240"/>
        <v>2.8273088419611123</v>
      </c>
      <c r="BH225" s="75">
        <f t="shared" ca="1" si="241"/>
        <v>-1.2171136875544716E-4</v>
      </c>
      <c r="BI225" s="75">
        <f t="shared" ca="1" si="226"/>
        <v>0.12717333438416023</v>
      </c>
      <c r="BJ225" s="75">
        <f t="shared" ca="1" si="242"/>
        <v>2.8273089627516876</v>
      </c>
      <c r="BK225" s="75">
        <f t="shared" ca="1" si="243"/>
        <v>-1.2171148851058816E-4</v>
      </c>
      <c r="BL225" s="75">
        <f t="shared" ca="1" si="227"/>
        <v>0.12717333426440508</v>
      </c>
      <c r="BM225" s="72">
        <f t="array" aca="1" ref="BM225" ca="1">ATAN2((1-f)*SQRT(AX225^2+(SIN(AV225)*SIN(BL225)-COS(AV225)*COS(BL225)*COS(AU225))^2),SIN(AV225)*COS(BL225)+COS(AV225)*SIN(BL225)*COS(AU225))</f>
        <v>0.88203078198106899</v>
      </c>
      <c r="BN225" s="72">
        <f t="shared" ca="1" si="244"/>
        <v>-0.19357202024433601</v>
      </c>
      <c r="BO225" s="72">
        <f t="array" aca="1" ref="BO225" ca="1">f/16*(1-AX225^2)*(4+f*(4-3*(1-AX225^2)))</f>
        <v>5.0355304444627046E-4</v>
      </c>
      <c r="BP225" s="72">
        <f t="array" aca="1" ref="BP225" ca="1">BN225-(1-BO225)*f*AX225*(BL225+BO225*SIN(BL225)*(COS(BJ225)+BO225*COS(BL225)*(-1+2*COS(BJ225)^2)))</f>
        <v>-0.19330249435158633</v>
      </c>
      <c r="BQ225" s="72">
        <f t="shared" ca="1" si="245"/>
        <v>1.5087994191128801E-2</v>
      </c>
    </row>
    <row r="226" spans="2:69">
      <c r="B226" s="38" t="s">
        <v>1117</v>
      </c>
      <c r="C226" s="72" t="str">
        <f t="shared" si="270"/>
        <v>32UQV1427150213</v>
      </c>
      <c r="D226" s="72">
        <f t="array" aca="1" ref="D226" ca="1">MATCH(TRUE,ISERROR(VALUE(MID(C226,ROW(INDIRECT("1:"&amp;LEN(C226))),1))),0)</f>
        <v>3</v>
      </c>
      <c r="E226" s="72">
        <f t="shared" ca="1" si="271"/>
        <v>32</v>
      </c>
      <c r="F226" s="72" t="str">
        <f t="shared" ca="1" si="272"/>
        <v>U</v>
      </c>
      <c r="G226" s="72" t="str">
        <f t="shared" ca="1" si="273"/>
        <v>Q</v>
      </c>
      <c r="H226" s="72" t="str">
        <f t="shared" ca="1" si="274"/>
        <v>V</v>
      </c>
      <c r="I226" s="72">
        <f t="shared" ca="1" si="275"/>
        <v>10</v>
      </c>
      <c r="J226" s="72">
        <f t="shared" ca="1" si="276"/>
        <v>14271</v>
      </c>
      <c r="K226" s="72">
        <f t="shared" ca="1" si="277"/>
        <v>50213</v>
      </c>
      <c r="L226" s="72">
        <f t="shared" ca="1" si="278"/>
        <v>188.80604746885038</v>
      </c>
      <c r="M226" s="72">
        <f ca="1">VLOOKUP(G226,Coef!$C$2:$F$25,4)</f>
        <v>7</v>
      </c>
      <c r="N226" s="31">
        <f ca="1">VLOOKUP(F226,Coef!$C$4:$D$23,2)</f>
        <v>17</v>
      </c>
      <c r="O226" s="31">
        <f ca="1">MOD(VLOOKUP(H226,Coef!$C$2:$G$21,5)+MOD(E226+1,2)*15,20)</f>
        <v>15</v>
      </c>
      <c r="P226" s="31">
        <f ca="1">VLOOKUP(N226,Coef!$A$27:$B$46,2)</f>
        <v>5.34</v>
      </c>
      <c r="Q226" s="31">
        <f ca="1">VLOOKUP(N226,Coef!$A$27:$C$46,3)+O226/10-0.1</f>
        <v>5.4</v>
      </c>
      <c r="R226" s="31">
        <f ca="1">IF(Q226+0.1&lt;P226,Q226+2,Q226)</f>
        <v>5.4</v>
      </c>
      <c r="S226" s="72">
        <f ca="1">M226*100000+J226</f>
        <v>714271</v>
      </c>
      <c r="T226" s="72">
        <f ca="1">R226*1000000+K226</f>
        <v>5450213</v>
      </c>
      <c r="U226" s="72">
        <f ca="1">IF(N226&lt;11,T226-10000000,T226)</f>
        <v>5450213</v>
      </c>
      <c r="V226" s="72">
        <f ca="1">U226/(6366197.724*0.9996)</f>
        <v>0.85646004003739817</v>
      </c>
      <c r="W226" s="72">
        <f ca="1">(Coef!$J$9/(1+Coef!$J$8*(COS(V226))^2)^0.5)*Coef!$J$6</f>
        <v>6387802.298583311</v>
      </c>
      <c r="X226" s="72">
        <f ca="1">6*E226-183</f>
        <v>9</v>
      </c>
      <c r="Y226" s="72">
        <f ca="1">(S226-500000)/W226</f>
        <v>3.3543774522815317E-2</v>
      </c>
      <c r="Z226" s="72">
        <f ca="1">SIN(2*V226)</f>
        <v>0.98991740818937601</v>
      </c>
      <c r="AA226" s="72">
        <f ca="1">Z226*(COS(V226))^2</f>
        <v>0.42484989592898342</v>
      </c>
      <c r="AB226" s="72">
        <f ca="1">V226+(Z226/2)</f>
        <v>1.3514187441320862</v>
      </c>
      <c r="AC226" s="72">
        <f ca="1">(3*AB226+AA226)/4</f>
        <v>1.1197765320813104</v>
      </c>
      <c r="AD226" s="72">
        <f ca="1">(5*AC226+AA226*(COS(V226))^2)/3</f>
        <v>1.9270728374819921</v>
      </c>
      <c r="AE226" s="72">
        <f ca="1">Coef!$J$6*Coef!$J$9*(V226-(Coef!$J$10*AB226)+(Coef!$J$11*AC226)-(Coef!$J$12*AD226))</f>
        <v>5435409.2035581935</v>
      </c>
      <c r="AF226" s="72">
        <f ca="1">(U226-AE226)/W226</f>
        <v>2.3175101153474443E-3</v>
      </c>
      <c r="AG226" s="72">
        <f ca="1">((Coef!$J$8*Y226^2)/2)*(COS(V226))^2</f>
        <v>1.6272635139500308E-6</v>
      </c>
      <c r="AH226" s="72">
        <f ca="1">Y226*(1-(AG226/3))</f>
        <v>3.3543756327961853E-2</v>
      </c>
      <c r="AI226" s="72">
        <f ca="1">AF226*(1-AG226)+V226</f>
        <v>0.85877754638154591</v>
      </c>
      <c r="AJ226" s="72">
        <f ca="1">(EXP(AH226)-EXP(-AH226))/2</f>
        <v>3.3550047162555219E-2</v>
      </c>
      <c r="AK226" s="72">
        <f ca="1">ATAN(AJ226/COS(AI226))</f>
        <v>5.1304687572072454E-2</v>
      </c>
      <c r="AL226" s="72">
        <f ca="1">ATAN(COS(AK226)*TAN(AI226))</f>
        <v>0.85812622914327974</v>
      </c>
      <c r="AM226" s="72">
        <f ca="1">V226+(1+Coef!$J$8*(COS(V226))^2-(3/2)*Coef!$J$8*SIN(V226)*COS(V226)*(AL226-V226))*(AL226-V226)</f>
        <v>0.85813103460047457</v>
      </c>
      <c r="AN226" s="34" t="str">
        <f t="shared" ca="1" si="230"/>
        <v>32 714271 5450213 N</v>
      </c>
      <c r="AO226" s="33">
        <f t="shared" ca="1" si="231"/>
        <v>49.167286551802007</v>
      </c>
      <c r="AP226" s="33">
        <f t="shared" ca="1" si="232"/>
        <v>11.939542067117038</v>
      </c>
      <c r="AQ226" s="72">
        <v>285</v>
      </c>
      <c r="AR226" s="72">
        <v>810000</v>
      </c>
      <c r="AS226" s="72">
        <f t="shared" ca="1" si="279"/>
        <v>0.85813103460047446</v>
      </c>
      <c r="AT226" s="72">
        <f t="shared" ca="1" si="279"/>
        <v>0.20838432025156209</v>
      </c>
      <c r="AU226" s="72">
        <f t="shared" si="279"/>
        <v>4.9741883681838397</v>
      </c>
      <c r="AV226" s="72">
        <f t="array" aca="1" ref="AV226" ca="1">ATAN((1-f)*TAN(AS226))</f>
        <v>0.8564691463082279</v>
      </c>
      <c r="AW226" s="72">
        <f t="shared" ca="1" si="233"/>
        <v>1.3500368237816454</v>
      </c>
      <c r="AX226" s="72">
        <f t="shared" ca="1" si="234"/>
        <v>-0.63278692127782221</v>
      </c>
      <c r="AY226" s="72">
        <f t="shared" ca="1" si="223"/>
        <v>4.0408722570061603E-3</v>
      </c>
      <c r="AZ226" s="72">
        <f t="shared" ca="1" si="235"/>
        <v>1.008182123482265E-3</v>
      </c>
      <c r="BA226" s="72">
        <f t="shared" ca="1" si="236"/>
        <v>1.0010094539447023</v>
      </c>
      <c r="BB226" s="72">
        <f t="shared" ca="1" si="237"/>
        <v>1.0081817392018552E-3</v>
      </c>
      <c r="BC226" s="72">
        <f t="shared" ca="1" si="224"/>
        <v>0.12729505993915874</v>
      </c>
      <c r="BD226" s="75">
        <f t="shared" ca="1" si="238"/>
        <v>2.8273687075024494</v>
      </c>
      <c r="BE226" s="75">
        <f t="shared" ca="1" si="239"/>
        <v>-1.218162648455568E-4</v>
      </c>
      <c r="BF226" s="75">
        <f t="shared" ca="1" si="225"/>
        <v>0.12717324367431318</v>
      </c>
      <c r="BG226" s="75">
        <f t="shared" ca="1" si="240"/>
        <v>2.8272468912376039</v>
      </c>
      <c r="BH226" s="75">
        <f t="shared" ca="1" si="241"/>
        <v>-1.2169550478232601E-4</v>
      </c>
      <c r="BI226" s="75">
        <f t="shared" ca="1" si="226"/>
        <v>0.12717336443437641</v>
      </c>
      <c r="BJ226" s="75">
        <f t="shared" ca="1" si="242"/>
        <v>2.8272470119976671</v>
      </c>
      <c r="BK226" s="75">
        <f t="shared" ca="1" si="243"/>
        <v>-1.2169562449259046E-4</v>
      </c>
      <c r="BL226" s="75">
        <f t="shared" ca="1" si="227"/>
        <v>0.12717336431466614</v>
      </c>
      <c r="BM226" s="72">
        <f t="array" aca="1" ref="BM226" ca="1">ATAN2((1-f)*SQRT(AX226^2+(SIN(AV226)*SIN(BL226)-COS(AV226)*COS(BL226)*COS(AU226))^2),SIN(AV226)*COS(BL226)+COS(AV226)*SIN(BL226)*COS(AU226))</f>
        <v>0.88196037482877887</v>
      </c>
      <c r="BN226" s="72">
        <f t="shared" ca="1" si="244"/>
        <v>-0.19355534917503761</v>
      </c>
      <c r="BO226" s="72">
        <f t="array" aca="1" ref="BO226" ca="1">f/16*(1-AX226^2)*(4+f*(4-3*(1-AX226^2)))</f>
        <v>5.0349744390254731E-4</v>
      </c>
      <c r="BP226" s="72">
        <f t="array" aca="1" ref="BP226" ca="1">BN226-(1-BO226)*f*AX226*(BL226+BO226*SIN(BL226)*(COS(BJ226)+BO226*COS(BL226)*(-1+2*COS(BJ226)^2)))</f>
        <v>-0.19328580086686259</v>
      </c>
      <c r="BQ226" s="72">
        <f t="shared" ca="1" si="245"/>
        <v>1.5098519384699499E-2</v>
      </c>
    </row>
    <row r="227" spans="2:69">
      <c r="B227" s="38" t="s">
        <v>1118</v>
      </c>
      <c r="C227" s="72" t="str">
        <f t="shared" si="270"/>
        <v>32UQV1460749956</v>
      </c>
      <c r="D227" s="72">
        <f t="array" aca="1" ref="D227" ca="1">MATCH(TRUE,ISERROR(VALUE(MID(C227,ROW(INDIRECT("1:"&amp;LEN(C227))),1))),0)</f>
        <v>3</v>
      </c>
      <c r="E227" s="72">
        <f t="shared" ca="1" si="271"/>
        <v>32</v>
      </c>
      <c r="F227" s="72" t="str">
        <f t="shared" ca="1" si="272"/>
        <v>U</v>
      </c>
      <c r="G227" s="72" t="str">
        <f t="shared" ca="1" si="273"/>
        <v>Q</v>
      </c>
      <c r="H227" s="72" t="str">
        <f t="shared" ca="1" si="274"/>
        <v>V</v>
      </c>
      <c r="I227" s="72">
        <f t="shared" ca="1" si="275"/>
        <v>10</v>
      </c>
      <c r="J227" s="72">
        <f t="shared" ca="1" si="276"/>
        <v>14607</v>
      </c>
      <c r="K227" s="72">
        <f t="shared" ca="1" si="277"/>
        <v>49956</v>
      </c>
      <c r="L227" s="72">
        <f t="shared" ca="1" si="278"/>
        <v>188.80604746885038</v>
      </c>
      <c r="M227" s="72">
        <f ca="1">VLOOKUP(G227,Coef!$C$2:$F$25,4)</f>
        <v>7</v>
      </c>
      <c r="N227" s="31">
        <f ca="1">VLOOKUP(F227,Coef!$C$4:$D$23,2)</f>
        <v>17</v>
      </c>
      <c r="O227" s="31">
        <f ca="1">MOD(VLOOKUP(H227,Coef!$C$2:$G$21,5)+MOD(E227+1,2)*15,20)</f>
        <v>15</v>
      </c>
      <c r="P227" s="31">
        <f ca="1">VLOOKUP(N227,Coef!$A$27:$B$46,2)</f>
        <v>5.34</v>
      </c>
      <c r="Q227" s="31">
        <f ca="1">VLOOKUP(N227,Coef!$A$27:$C$46,3)+O227/10-0.1</f>
        <v>5.4</v>
      </c>
      <c r="R227" s="31">
        <f ca="1">IF(Q227+0.1&lt;P227,Q227+2,Q227)</f>
        <v>5.4</v>
      </c>
      <c r="S227" s="72">
        <f ca="1">M227*100000+J227</f>
        <v>714607</v>
      </c>
      <c r="T227" s="72">
        <f ca="1">R227*1000000+K227</f>
        <v>5449956</v>
      </c>
      <c r="U227" s="72">
        <f ca="1">IF(N227&lt;11,T227-10000000,T227)</f>
        <v>5449956</v>
      </c>
      <c r="V227" s="72">
        <f ca="1">U227/(6366197.724*0.9996)</f>
        <v>0.85641965441755363</v>
      </c>
      <c r="W227" s="72">
        <f ca="1">(Coef!$J$9/(1+Coef!$J$8*(COS(V227))^2)^0.5)*Coef!$J$6</f>
        <v>6387801.440513311</v>
      </c>
      <c r="X227" s="72">
        <f ca="1">6*E227-183</f>
        <v>9</v>
      </c>
      <c r="Y227" s="72">
        <f ca="1">(S227-500000)/W227</f>
        <v>3.3596379286134265E-2</v>
      </c>
      <c r="Z227" s="72">
        <f ca="1">SIN(2*V227)</f>
        <v>0.98992884586492536</v>
      </c>
      <c r="AA227" s="72">
        <f ca="1">Z227*(COS(V227))^2</f>
        <v>0.4248943807454289</v>
      </c>
      <c r="AB227" s="72">
        <f ca="1">V227+(Z227/2)</f>
        <v>1.3513840773500163</v>
      </c>
      <c r="AC227" s="72">
        <f ca="1">(3*AB227+AA227)/4</f>
        <v>1.1197616531988694</v>
      </c>
      <c r="AD227" s="72">
        <f ca="1">(5*AC227+AA227*(COS(V227))^2)/3</f>
        <v>1.9270600655354981</v>
      </c>
      <c r="AE227" s="72">
        <f ca="1">Coef!$J$6*Coef!$J$9*(V227-(Coef!$J$10*AB227)+(Coef!$J$11*AC227)-(Coef!$J$12*AD227))</f>
        <v>5435151.9722804064</v>
      </c>
      <c r="AF227" s="72">
        <f ca="1">(U227-AE227)/W227</f>
        <v>2.317546632821446E-3</v>
      </c>
      <c r="AG227" s="72">
        <f ca="1">((Coef!$J$8*Y227^2)/2)*(COS(V227))^2</f>
        <v>1.6325234611770207E-6</v>
      </c>
      <c r="AH227" s="72">
        <f ca="1">Y227*(1-(AG227/3))</f>
        <v>3.35963610038418E-2</v>
      </c>
      <c r="AI227" s="72">
        <f ca="1">AF227*(1-AG227)+V227</f>
        <v>0.85873719726692588</v>
      </c>
      <c r="AJ227" s="72">
        <f ca="1">(EXP(AH227)-EXP(-AH227))/2</f>
        <v>3.3602681482614249E-2</v>
      </c>
      <c r="AK227" s="72">
        <f ca="1">ATAN(AJ227/COS(AI227))</f>
        <v>5.1382636432688533E-2</v>
      </c>
      <c r="AL227" s="72">
        <f ca="1">ATAN(COS(AK227)*TAN(AI227))</f>
        <v>0.85808389057156276</v>
      </c>
      <c r="AM227" s="72">
        <f ca="1">V227+(1+Coef!$J$8*(COS(V227))^2-(3/2)*Coef!$J$8*SIN(V227)*COS(V227)*(AL227-V227))*(AL227-V227)</f>
        <v>0.85808869086075557</v>
      </c>
      <c r="AN227" s="34" t="str">
        <f t="shared" ca="1" si="230"/>
        <v>32 714607 5449956 N</v>
      </c>
      <c r="AO227" s="33">
        <f t="shared" ca="1" si="231"/>
        <v>49.164860434227307</v>
      </c>
      <c r="AP227" s="33">
        <f t="shared" ca="1" si="232"/>
        <v>11.944008207848192</v>
      </c>
      <c r="AQ227" s="72">
        <v>285</v>
      </c>
      <c r="AR227" s="72">
        <v>810000</v>
      </c>
      <c r="AS227" s="72">
        <f t="shared" ca="1" si="279"/>
        <v>0.85808869086075545</v>
      </c>
      <c r="AT227" s="72">
        <f t="shared" ca="1" si="279"/>
        <v>0.20846226911217819</v>
      </c>
      <c r="AU227" s="72">
        <f t="shared" si="279"/>
        <v>4.9741883681838397</v>
      </c>
      <c r="AV227" s="72">
        <f t="array" aca="1" ref="AV227" ca="1">ATAN((1-f)*TAN(AS227))</f>
        <v>0.85642678218975588</v>
      </c>
      <c r="AW227" s="72">
        <f t="shared" ca="1" si="233"/>
        <v>1.3500185360044548</v>
      </c>
      <c r="AX227" s="72">
        <f t="shared" ca="1" si="234"/>
        <v>-0.63281783761912624</v>
      </c>
      <c r="AY227" s="72">
        <f t="shared" ca="1" si="223"/>
        <v>4.0406085548626456E-3</v>
      </c>
      <c r="AZ227" s="72">
        <f t="shared" ca="1" si="235"/>
        <v>1.0081164633290709E-3</v>
      </c>
      <c r="BA227" s="72">
        <f t="shared" ca="1" si="236"/>
        <v>1.0010093881188105</v>
      </c>
      <c r="BB227" s="72">
        <f t="shared" ca="1" si="237"/>
        <v>1.0081160791237376E-3</v>
      </c>
      <c r="BC227" s="72">
        <f t="shared" ca="1" si="224"/>
        <v>0.12729506831002013</v>
      </c>
      <c r="BD227" s="75">
        <f t="shared" ca="1" si="238"/>
        <v>2.8273321403189295</v>
      </c>
      <c r="BE227" s="75">
        <f t="shared" ca="1" si="239"/>
        <v>-1.2180688593405074E-4</v>
      </c>
      <c r="BF227" s="75">
        <f t="shared" ca="1" si="225"/>
        <v>0.12717326142408608</v>
      </c>
      <c r="BG227" s="75">
        <f t="shared" ca="1" si="240"/>
        <v>2.8272103334329954</v>
      </c>
      <c r="BH227" s="75">
        <f t="shared" ca="1" si="241"/>
        <v>-1.2168614387349847E-4</v>
      </c>
      <c r="BI227" s="75">
        <f t="shared" ca="1" si="226"/>
        <v>0.12717338216614663</v>
      </c>
      <c r="BJ227" s="75">
        <f t="shared" ca="1" si="242"/>
        <v>2.8272104541750562</v>
      </c>
      <c r="BK227" s="75">
        <f t="shared" ca="1" si="243"/>
        <v>-1.2168626355728762E-4</v>
      </c>
      <c r="BL227" s="75">
        <f t="shared" ca="1" si="227"/>
        <v>0.12717338204646284</v>
      </c>
      <c r="BM227" s="72">
        <f t="array" aca="1" ref="BM227" ca="1">ATAN2((1-f)*SQRT(AX227^2+(SIN(AV227)*SIN(BL227)-COS(AV227)*COS(BL227)*COS(AU227))^2),SIN(AV227)*COS(BL227)+COS(AV227)*SIN(BL227)*COS(AU227))</f>
        <v>0.88191883032376461</v>
      </c>
      <c r="BN227" s="72">
        <f t="shared" ca="1" si="244"/>
        <v>-0.19354551404935624</v>
      </c>
      <c r="BO227" s="72">
        <f t="array" aca="1" ref="BO227" ca="1">f/16*(1-AX227^2)*(4+f*(4-3*(1-AX227^2)))</f>
        <v>5.0346463575006893E-4</v>
      </c>
      <c r="BP227" s="72">
        <f t="array" aca="1" ref="BP227" ca="1">BN227-(1-BO227)*f*AX227*(BL227+BO227*SIN(BL227)*(COS(BJ227)+BO227*COS(BL227)*(-1+2*COS(BJ227)^2)))</f>
        <v>-0.19327595251539836</v>
      </c>
      <c r="BQ227" s="72">
        <f t="shared" ca="1" si="245"/>
        <v>1.5186316596779825E-2</v>
      </c>
    </row>
    <row r="228" spans="2:69">
      <c r="B228" s="38" t="s">
        <v>1119</v>
      </c>
      <c r="C228" s="72" t="str">
        <f t="shared" si="270"/>
        <v>32UQV1506549134</v>
      </c>
      <c r="D228" s="72">
        <f t="array" aca="1" ref="D228" ca="1">MATCH(TRUE,ISERROR(VALUE(MID(C228,ROW(INDIRECT("1:"&amp;LEN(C228))),1))),0)</f>
        <v>3</v>
      </c>
      <c r="E228" s="72">
        <f t="shared" ca="1" si="271"/>
        <v>32</v>
      </c>
      <c r="F228" s="72" t="str">
        <f t="shared" ca="1" si="272"/>
        <v>U</v>
      </c>
      <c r="G228" s="72" t="str">
        <f t="shared" ca="1" si="273"/>
        <v>Q</v>
      </c>
      <c r="H228" s="72" t="str">
        <f t="shared" ca="1" si="274"/>
        <v>V</v>
      </c>
      <c r="I228" s="72">
        <f t="shared" ca="1" si="275"/>
        <v>10</v>
      </c>
      <c r="J228" s="72">
        <f t="shared" ca="1" si="276"/>
        <v>15065</v>
      </c>
      <c r="K228" s="72">
        <f t="shared" ca="1" si="277"/>
        <v>49134</v>
      </c>
      <c r="L228" s="72">
        <f t="shared" ca="1" si="278"/>
        <v>188.80604746885038</v>
      </c>
      <c r="M228" s="72">
        <f ca="1">VLOOKUP(G228,Coef!$C$2:$F$25,4)</f>
        <v>7</v>
      </c>
      <c r="N228" s="31">
        <f ca="1">VLOOKUP(F228,Coef!$C$4:$D$23,2)</f>
        <v>17</v>
      </c>
      <c r="O228" s="31">
        <f ca="1">MOD(VLOOKUP(H228,Coef!$C$2:$G$21,5)+MOD(E228+1,2)*15,20)</f>
        <v>15</v>
      </c>
      <c r="P228" s="31">
        <f ca="1">VLOOKUP(N228,Coef!$A$27:$B$46,2)</f>
        <v>5.34</v>
      </c>
      <c r="Q228" s="31">
        <f ca="1">VLOOKUP(N228,Coef!$A$27:$C$46,3)+O228/10-0.1</f>
        <v>5.4</v>
      </c>
      <c r="R228" s="31">
        <f ca="1">IF(Q228+0.1&lt;P228,Q228+2,Q228)</f>
        <v>5.4</v>
      </c>
      <c r="S228" s="72">
        <f ca="1">M228*100000+J228</f>
        <v>715065</v>
      </c>
      <c r="T228" s="72">
        <f ca="1">R228*1000000+K228</f>
        <v>5449134</v>
      </c>
      <c r="U228" s="72">
        <f ca="1">IF(N228&lt;11,T228-10000000,T228)</f>
        <v>5449134</v>
      </c>
      <c r="V228" s="72">
        <f ca="1">U228/(6366197.724*0.9996)</f>
        <v>0.85629048329104707</v>
      </c>
      <c r="W228" s="72">
        <f ca="1">(Coef!$J$9/(1+Coef!$J$8*(COS(V228))^2)^0.5)*Coef!$J$6</f>
        <v>6387798.6959606325</v>
      </c>
      <c r="X228" s="72">
        <f ca="1">6*E228-183</f>
        <v>9</v>
      </c>
      <c r="Y228" s="72">
        <f ca="1">(S228-500000)/W228</f>
        <v>3.36680929121949E-2</v>
      </c>
      <c r="Z228" s="72">
        <f ca="1">SIN(2*V228)</f>
        <v>0.98996538526196864</v>
      </c>
      <c r="AA228" s="72">
        <f ca="1">Z228*(COS(V228))^2</f>
        <v>0.42503665351186631</v>
      </c>
      <c r="AB228" s="72">
        <f ca="1">V228+(Z228/2)</f>
        <v>1.3512731759220313</v>
      </c>
      <c r="AC228" s="72">
        <f ca="1">(3*AB228+AA228)/4</f>
        <v>1.11971404531949</v>
      </c>
      <c r="AD228" s="72">
        <f ca="1">(5*AC228+AA228*(COS(V228))^2)/3</f>
        <v>1.927019191216079</v>
      </c>
      <c r="AE228" s="72">
        <f ca="1">Coef!$J$6*Coef!$J$9*(V228-(Coef!$J$10*AB228)+(Coef!$J$11*AC228)-(Coef!$J$12*AD228))</f>
        <v>5434329.2332474701</v>
      </c>
      <c r="AF228" s="72">
        <f ca="1">(U228-AE228)/W228</f>
        <v>2.3176633230304806E-3</v>
      </c>
      <c r="AG228" s="72">
        <f ca="1">((Coef!$J$8*Y228^2)/2)*(COS(V228))^2</f>
        <v>1.6399887924037156E-6</v>
      </c>
      <c r="AH228" s="72">
        <f ca="1">Y228*(1-(AG228/3))</f>
        <v>3.3668074507096551E-2</v>
      </c>
      <c r="AI228" s="72">
        <f ca="1">AF228*(1-AG228)+V228</f>
        <v>0.85860814281313569</v>
      </c>
      <c r="AJ228" s="72">
        <f ca="1">(EXP(AH228)-EXP(-AH228))/2</f>
        <v>3.3674435548214199E-2</v>
      </c>
      <c r="AK228" s="72">
        <f ca="1">ATAN(AJ228/COS(AI228))</f>
        <v>5.1484479576885837E-2</v>
      </c>
      <c r="AL228" s="72">
        <f ca="1">ATAN(COS(AK228)*TAN(AI228))</f>
        <v>0.85795221749877493</v>
      </c>
      <c r="AM228" s="72">
        <f ca="1">V228+(1+Coef!$J$8*(COS(V228))^2-(3/2)*Coef!$J$8*SIN(V228)*COS(V228)*(AL228-V228))*(AL228-V228)</f>
        <v>0.85795701202377495</v>
      </c>
      <c r="AN228" s="34" t="str">
        <f t="shared" ca="1" si="230"/>
        <v>32 715065 5449134 N</v>
      </c>
      <c r="AO228" s="33">
        <f t="shared" ca="1" si="231"/>
        <v>49.157315792617133</v>
      </c>
      <c r="AP228" s="33">
        <f t="shared" ca="1" si="232"/>
        <v>11.949843390183041</v>
      </c>
      <c r="AQ228" s="72">
        <v>285</v>
      </c>
      <c r="AR228" s="72">
        <v>810000</v>
      </c>
      <c r="AS228" s="72">
        <f t="shared" ca="1" si="279"/>
        <v>0.85795701202377506</v>
      </c>
      <c r="AT228" s="72">
        <f t="shared" ca="1" si="279"/>
        <v>0.20856411225637547</v>
      </c>
      <c r="AU228" s="72">
        <f t="shared" si="279"/>
        <v>4.9741883681838397</v>
      </c>
      <c r="AV228" s="72">
        <f t="array" aca="1" ref="AV228" ca="1">ATAN((1-f)*TAN(AS228))</f>
        <v>0.85629504005598023</v>
      </c>
      <c r="AW228" s="72">
        <f t="shared" ca="1" si="233"/>
        <v>1.3499616578249429</v>
      </c>
      <c r="AX228" s="72">
        <f t="shared" ca="1" si="234"/>
        <v>-0.63291397268460492</v>
      </c>
      <c r="AY228" s="72">
        <f t="shared" ref="AY228:AY291" ca="1" si="280">(1-AX228^2)*(a^2/b^2-1)</f>
        <v>4.0397884847411403E-3</v>
      </c>
      <c r="AZ228" s="72">
        <f t="shared" ca="1" si="235"/>
        <v>1.007912270984624E-3</v>
      </c>
      <c r="BA228" s="72">
        <f t="shared" ca="1" si="236"/>
        <v>1.0010091834111148</v>
      </c>
      <c r="BB228" s="72">
        <f t="shared" ca="1" si="237"/>
        <v>1.0079118870127037E-3</v>
      </c>
      <c r="BC228" s="72">
        <f t="shared" ref="BC228:BC291" ca="1" si="281">$AR228/b/$BA228</f>
        <v>0.12729509434202918</v>
      </c>
      <c r="BD228" s="75">
        <f t="shared" ca="1" si="238"/>
        <v>2.8272184099919149</v>
      </c>
      <c r="BE228" s="75">
        <f t="shared" ca="1" si="239"/>
        <v>-1.2177771872501292E-4</v>
      </c>
      <c r="BF228" s="75">
        <f t="shared" ref="BF228:BF291" ca="1" si="282">$AR228/b/$BA228+BE228</f>
        <v>0.12717331662330417</v>
      </c>
      <c r="BG228" s="75">
        <f t="shared" ca="1" si="240"/>
        <v>2.8270966322731899</v>
      </c>
      <c r="BH228" s="75">
        <f t="shared" ca="1" si="241"/>
        <v>-1.2165703264221831E-4</v>
      </c>
      <c r="BI228" s="75">
        <f t="shared" ref="BI228:BI291" ca="1" si="283">$AR228/b/$BA228+BH228</f>
        <v>0.12717343730938696</v>
      </c>
      <c r="BJ228" s="75">
        <f t="shared" ca="1" si="242"/>
        <v>2.8270967529592728</v>
      </c>
      <c r="BK228" s="75">
        <f t="shared" ca="1" si="243"/>
        <v>-1.2165715224369698E-4</v>
      </c>
      <c r="BL228" s="75">
        <f t="shared" ref="BL228:BL291" ca="1" si="284">$AR228/b/$BA228+BK228</f>
        <v>0.12717343718978549</v>
      </c>
      <c r="BM228" s="72">
        <f t="array" aca="1" ref="BM228" ca="1">ATAN2((1-f)*SQRT(AX228^2+(SIN(AV228)*SIN(BL228)-COS(AV228)*COS(BL228)*COS(AU228))^2),SIN(AV228)*COS(BL228)+COS(AV228)*SIN(BL228)*COS(AU228))</f>
        <v>0.88178963640626407</v>
      </c>
      <c r="BN228" s="72">
        <f t="shared" ca="1" si="244"/>
        <v>-0.19351493768390224</v>
      </c>
      <c r="BO228" s="72">
        <f t="array" aca="1" ref="BO228" ca="1">f/16*(1-AX228^2)*(4+f*(4-3*(1-AX228^2)))</f>
        <v>5.0336260777218906E-4</v>
      </c>
      <c r="BP228" s="72">
        <f t="array" aca="1" ref="BP228" ca="1">BN228-(1-BO228)*f*AX228*(BL228+BO228*SIN(BL228)*(COS(BJ228)+BO228*COS(BL228)*(-1+2*COS(BJ228)^2)))</f>
        <v>-0.19324533502401822</v>
      </c>
      <c r="BQ228" s="72">
        <f t="shared" ca="1" si="245"/>
        <v>1.531877723235725E-2</v>
      </c>
    </row>
    <row r="229" spans="2:69">
      <c r="B229" s="38" t="s">
        <v>1120</v>
      </c>
      <c r="C229" s="72" t="str">
        <f t="shared" si="270"/>
        <v>32UQV1489848287</v>
      </c>
      <c r="D229" s="72">
        <f t="array" aca="1" ref="D229" ca="1">MATCH(TRUE,ISERROR(VALUE(MID(C229,ROW(INDIRECT("1:"&amp;LEN(C229))),1))),0)</f>
        <v>3</v>
      </c>
      <c r="E229" s="72">
        <f t="shared" ca="1" si="271"/>
        <v>32</v>
      </c>
      <c r="F229" s="72" t="str">
        <f t="shared" ca="1" si="272"/>
        <v>U</v>
      </c>
      <c r="G229" s="72" t="str">
        <f t="shared" ca="1" si="273"/>
        <v>Q</v>
      </c>
      <c r="H229" s="72" t="str">
        <f t="shared" ca="1" si="274"/>
        <v>V</v>
      </c>
      <c r="I229" s="72">
        <f t="shared" ca="1" si="275"/>
        <v>10</v>
      </c>
      <c r="J229" s="72">
        <f t="shared" ca="1" si="276"/>
        <v>14898</v>
      </c>
      <c r="K229" s="72">
        <f t="shared" ca="1" si="277"/>
        <v>48287</v>
      </c>
      <c r="L229" s="72">
        <f t="shared" ca="1" si="278"/>
        <v>188.80604746885038</v>
      </c>
      <c r="M229" s="72">
        <f ca="1">VLOOKUP(G229,Coef!$C$2:$F$25,4)</f>
        <v>7</v>
      </c>
      <c r="N229" s="31">
        <f ca="1">VLOOKUP(F229,Coef!$C$4:$D$23,2)</f>
        <v>17</v>
      </c>
      <c r="O229" s="31">
        <f ca="1">MOD(VLOOKUP(H229,Coef!$C$2:$G$21,5)+MOD(E229+1,2)*15,20)</f>
        <v>15</v>
      </c>
      <c r="P229" s="31">
        <f ca="1">VLOOKUP(N229,Coef!$A$27:$B$46,2)</f>
        <v>5.34</v>
      </c>
      <c r="Q229" s="31">
        <f ca="1">VLOOKUP(N229,Coef!$A$27:$C$46,3)+O229/10-0.1</f>
        <v>5.4</v>
      </c>
      <c r="R229" s="31">
        <f ca="1">IF(Q229+0.1&lt;P229,Q229+2,Q229)</f>
        <v>5.4</v>
      </c>
      <c r="S229" s="72">
        <f ca="1">M229*100000+J229</f>
        <v>714898</v>
      </c>
      <c r="T229" s="72">
        <f ca="1">R229*1000000+K229</f>
        <v>5448287</v>
      </c>
      <c r="U229" s="72">
        <f ca="1">IF(N229&lt;11,T229-10000000,T229)</f>
        <v>5448287</v>
      </c>
      <c r="V229" s="72">
        <f ca="1">U229/(6366197.724*0.9996)</f>
        <v>0.85615738360229876</v>
      </c>
      <c r="W229" s="72">
        <f ca="1">(Coef!$J$9/(1+Coef!$J$8*(COS(V229))^2)^0.5)*Coef!$J$6</f>
        <v>6387795.8678339859</v>
      </c>
      <c r="X229" s="72">
        <f ca="1">6*E229-183</f>
        <v>9</v>
      </c>
      <c r="Y229" s="72">
        <f ca="1">(S229-500000)/W229</f>
        <v>3.3641964215251133E-2</v>
      </c>
      <c r="Z229" s="72">
        <f ca="1">SIN(2*V229)</f>
        <v>0.99000296683876921</v>
      </c>
      <c r="AA229" s="72">
        <f ca="1">Z229*(COS(V229))^2</f>
        <v>0.42518323828417742</v>
      </c>
      <c r="AB229" s="72">
        <f ca="1">V229+(Z229/2)</f>
        <v>1.3511588670216834</v>
      </c>
      <c r="AC229" s="72">
        <f ca="1">(3*AB229+AA229)/4</f>
        <v>1.119664959837307</v>
      </c>
      <c r="AD229" s="72">
        <f ca="1">(5*AC229+AA229*(COS(V229))^2)/3</f>
        <v>1.9269770355383893</v>
      </c>
      <c r="AE229" s="72">
        <f ca="1">Coef!$J$6*Coef!$J$9*(V229-(Coef!$J$10*AB229)+(Coef!$J$11*AC229)-(Coef!$J$12*AD229))</f>
        <v>5433481.4728472335</v>
      </c>
      <c r="AF229" s="72">
        <f ca="1">(U229-AE229)/W229</f>
        <v>2.3177833886834621E-3</v>
      </c>
      <c r="AG229" s="72">
        <f ca="1">((Coef!$J$8*Y229^2)/2)*(COS(V229))^2</f>
        <v>1.637946831673752E-6</v>
      </c>
      <c r="AH229" s="72">
        <f ca="1">Y229*(1-(AG229/3))</f>
        <v>3.3641945847334896E-2</v>
      </c>
      <c r="AI229" s="72">
        <f ca="1">AF229*(1-AG229)+V229</f>
        <v>0.85847516319457629</v>
      </c>
      <c r="AJ229" s="72">
        <f ca="1">(EXP(AH229)-EXP(-AH229))/2</f>
        <v>3.3648292089614951E-2</v>
      </c>
      <c r="AK229" s="72">
        <f ca="1">ATAN(AJ229/COS(AI229))</f>
        <v>5.1436671316423134E-2</v>
      </c>
      <c r="AL229" s="72">
        <f ca="1">ATAN(COS(AK229)*TAN(AI229))</f>
        <v>0.85782043060563218</v>
      </c>
      <c r="AM229" s="72">
        <f ca="1">V229+(1+Coef!$J$8*(COS(V229))^2-(3/2)*Coef!$J$8*SIN(V229)*COS(V229)*(AL229-V229))*(AL229-V229)</f>
        <v>0.85782523038378378</v>
      </c>
      <c r="AN229" s="34" t="str">
        <f t="shared" ca="1" si="230"/>
        <v>32 714898 5448287 N</v>
      </c>
      <c r="AO229" s="33">
        <f t="shared" ca="1" si="231"/>
        <v>49.149765260828318</v>
      </c>
      <c r="AP229" s="33">
        <f t="shared" ca="1" si="232"/>
        <v>11.947104178632665</v>
      </c>
      <c r="AQ229" s="72">
        <v>285</v>
      </c>
      <c r="AR229" s="72">
        <v>810000</v>
      </c>
      <c r="AS229" s="72">
        <f t="shared" ca="1" si="279"/>
        <v>0.85782523038378367</v>
      </c>
      <c r="AT229" s="72">
        <f t="shared" ca="1" si="279"/>
        <v>0.20851630399591281</v>
      </c>
      <c r="AU229" s="72">
        <f t="shared" si="279"/>
        <v>4.9741883681838397</v>
      </c>
      <c r="AV229" s="72">
        <f t="array" aca="1" ref="AV229" ca="1">ATAN((1-f)*TAN(AS229))</f>
        <v>0.85616319518526518</v>
      </c>
      <c r="AW229" s="72">
        <f t="shared" ca="1" si="233"/>
        <v>1.3499047237288422</v>
      </c>
      <c r="AX229" s="72">
        <f t="shared" ca="1" si="234"/>
        <v>-0.63301017172173391</v>
      </c>
      <c r="AY229" s="72">
        <f t="shared" ca="1" si="280"/>
        <v>4.0389677442195992E-3</v>
      </c>
      <c r="AZ229" s="72">
        <f t="shared" ca="1" si="235"/>
        <v>1.007707911547669E-3</v>
      </c>
      <c r="BA229" s="72">
        <f t="shared" ca="1" si="236"/>
        <v>1.0010089785360097</v>
      </c>
      <c r="BB229" s="72">
        <f t="shared" ca="1" si="237"/>
        <v>1.0077075278092584E-3</v>
      </c>
      <c r="BC229" s="72">
        <f t="shared" ca="1" si="281"/>
        <v>0.12729512039533777</v>
      </c>
      <c r="BD229" s="75">
        <f t="shared" ca="1" si="238"/>
        <v>2.8271045678530222</v>
      </c>
      <c r="BE229" s="75">
        <f t="shared" ca="1" si="239"/>
        <v>-1.2174852715241289E-4</v>
      </c>
      <c r="BF229" s="75">
        <f t="shared" ca="1" si="282"/>
        <v>0.12717337186818536</v>
      </c>
      <c r="BG229" s="75">
        <f t="shared" ca="1" si="240"/>
        <v>2.8269828193258699</v>
      </c>
      <c r="BH229" s="75">
        <f t="shared" ca="1" si="241"/>
        <v>-1.2162789708162093E-4</v>
      </c>
      <c r="BI229" s="75">
        <f t="shared" ca="1" si="283"/>
        <v>0.12717349249825616</v>
      </c>
      <c r="BJ229" s="75">
        <f t="shared" ca="1" si="242"/>
        <v>2.8269829399559407</v>
      </c>
      <c r="BK229" s="75">
        <f t="shared" ca="1" si="243"/>
        <v>-1.2162801660075725E-4</v>
      </c>
      <c r="BL229" s="75">
        <f t="shared" ca="1" si="284"/>
        <v>0.12717349237873701</v>
      </c>
      <c r="BM229" s="72">
        <f t="array" aca="1" ref="BM229" ca="1">ATAN2((1-f)*SQRT(AX229^2+(SIN(AV229)*SIN(BL229)-COS(AV229)*COS(BL229)*COS(AU229))^2),SIN(AV229)*COS(BL229)+COS(AV229)*SIN(BL229)*COS(AU229))</f>
        <v>0.88166034085633949</v>
      </c>
      <c r="BN229" s="72">
        <f t="shared" ca="1" si="244"/>
        <v>-0.19348435033208422</v>
      </c>
      <c r="BO229" s="72">
        <f t="array" aca="1" ref="BO229" ca="1">f/16*(1-AX229^2)*(4+f*(4-3*(1-AX229^2)))</f>
        <v>5.0326049632485161E-4</v>
      </c>
      <c r="BP229" s="72">
        <f t="array" aca="1" ref="BP229" ca="1">BN229-(1-BO229)*f*AX229*(BL229+BO229*SIN(BL229)*(COS(BJ229)+BO229*COS(BL229)*(-1+2*COS(BJ229)^2)))</f>
        <v>-0.19321470651882569</v>
      </c>
      <c r="BQ229" s="72">
        <f t="shared" ca="1" si="245"/>
        <v>1.530159747708712E-2</v>
      </c>
    </row>
    <row r="230" spans="2:69">
      <c r="B230" s="38" t="s">
        <v>1121</v>
      </c>
      <c r="C230" s="72" t="str">
        <f t="shared" si="270"/>
        <v>32UQV1486647178</v>
      </c>
      <c r="D230" s="72">
        <f t="array" aca="1" ref="D230" ca="1">MATCH(TRUE,ISERROR(VALUE(MID(C230,ROW(INDIRECT("1:"&amp;LEN(C230))),1))),0)</f>
        <v>3</v>
      </c>
      <c r="E230" s="72">
        <f t="shared" ca="1" si="271"/>
        <v>32</v>
      </c>
      <c r="F230" s="72" t="str">
        <f t="shared" ca="1" si="272"/>
        <v>U</v>
      </c>
      <c r="G230" s="72" t="str">
        <f t="shared" ca="1" si="273"/>
        <v>Q</v>
      </c>
      <c r="H230" s="72" t="str">
        <f t="shared" ca="1" si="274"/>
        <v>V</v>
      </c>
      <c r="I230" s="72">
        <f t="shared" ca="1" si="275"/>
        <v>10</v>
      </c>
      <c r="J230" s="72">
        <f t="shared" ca="1" si="276"/>
        <v>14866</v>
      </c>
      <c r="K230" s="72">
        <f t="shared" ca="1" si="277"/>
        <v>47178</v>
      </c>
      <c r="L230" s="72">
        <f t="shared" ca="1" si="278"/>
        <v>188.80604746885038</v>
      </c>
      <c r="M230" s="72">
        <f ca="1">VLOOKUP(G230,Coef!$C$2:$F$25,4)</f>
        <v>7</v>
      </c>
      <c r="N230" s="31">
        <f ca="1">VLOOKUP(F230,Coef!$C$4:$D$23,2)</f>
        <v>17</v>
      </c>
      <c r="O230" s="31">
        <f ca="1">MOD(VLOOKUP(H230,Coef!$C$2:$G$21,5)+MOD(E230+1,2)*15,20)</f>
        <v>15</v>
      </c>
      <c r="P230" s="31">
        <f ca="1">VLOOKUP(N230,Coef!$A$27:$B$46,2)</f>
        <v>5.34</v>
      </c>
      <c r="Q230" s="31">
        <f ca="1">VLOOKUP(N230,Coef!$A$27:$C$46,3)+O230/10-0.1</f>
        <v>5.4</v>
      </c>
      <c r="R230" s="31">
        <f ca="1">IF(Q230+0.1&lt;P230,Q230+2,Q230)</f>
        <v>5.4</v>
      </c>
      <c r="S230" s="72">
        <f ca="1">M230*100000+J230</f>
        <v>714866</v>
      </c>
      <c r="T230" s="72">
        <f ca="1">R230*1000000+K230</f>
        <v>5447178</v>
      </c>
      <c r="U230" s="72">
        <f ca="1">IF(N230&lt;11,T230-10000000,T230)</f>
        <v>5447178</v>
      </c>
      <c r="V230" s="72">
        <f ca="1">U230/(6366197.724*0.9996)</f>
        <v>0.8559831125812577</v>
      </c>
      <c r="W230" s="72">
        <f ca="1">(Coef!$J$9/(1+Coef!$J$8*(COS(V230))^2)^0.5)*Coef!$J$6</f>
        <v>6387792.1647348534</v>
      </c>
      <c r="X230" s="72">
        <f ca="1">6*E230-183</f>
        <v>9</v>
      </c>
      <c r="Y230" s="72">
        <f ca="1">(S230-500000)/W230</f>
        <v>3.3636974162405096E-2</v>
      </c>
      <c r="Z230" s="72">
        <f ca="1">SIN(2*V230)</f>
        <v>0.99005206735232176</v>
      </c>
      <c r="AA230" s="72">
        <f ca="1">Z230*(COS(V230))^2</f>
        <v>0.42537514257252013</v>
      </c>
      <c r="AB230" s="72">
        <f ca="1">V230+(Z230/2)</f>
        <v>1.3510091462574185</v>
      </c>
      <c r="AC230" s="72">
        <f ca="1">(3*AB230+AA230)/4</f>
        <v>1.119600645336194</v>
      </c>
      <c r="AD230" s="72">
        <f ca="1">(5*AC230+AA230*(COS(V230))^2)/3</f>
        <v>1.926921781277174</v>
      </c>
      <c r="AE230" s="72">
        <f ca="1">Coef!$J$6*Coef!$J$9*(V230-(Coef!$J$10*AB230)+(Coef!$J$11*AC230)-(Coef!$J$12*AD230))</f>
        <v>5432371.4789370224</v>
      </c>
      <c r="AF230" s="72">
        <f ca="1">(U230-AE230)/W230</f>
        <v>2.3179403276017835E-3</v>
      </c>
      <c r="AG230" s="72">
        <f ca="1">((Coef!$J$8*Y230^2)/2)*(COS(V230))^2</f>
        <v>1.6381187752003106E-6</v>
      </c>
      <c r="AH230" s="72">
        <f ca="1">Y230*(1-(AG230/3))</f>
        <v>3.3636955795285459E-2</v>
      </c>
      <c r="AI230" s="72">
        <f ca="1">AF230*(1-AG230)+V230</f>
        <v>0.85830104911179794</v>
      </c>
      <c r="AJ230" s="72">
        <f ca="1">(EXP(AH230)-EXP(-AH230))/2</f>
        <v>3.3643299213896249E-2</v>
      </c>
      <c r="AK230" s="72">
        <f ca="1">ATAN(AJ230/COS(AI230))</f>
        <v>5.1418704353175915E-2</v>
      </c>
      <c r="AL230" s="72">
        <f ca="1">ATAN(COS(AK230)*TAN(AI230))</f>
        <v>0.85764674073840452</v>
      </c>
      <c r="AM230" s="72">
        <f ca="1">V230+(1+Coef!$J$8*(COS(V230))^2-(3/2)*Coef!$J$8*SIN(V230)*COS(V230)*(AL230-V230))*(AL230-V230)</f>
        <v>0.85765154412276356</v>
      </c>
      <c r="AN230" s="34" t="str">
        <f t="shared" ca="1" si="230"/>
        <v>32 714866 5447178 N</v>
      </c>
      <c r="AO230" s="33">
        <f t="shared" ca="1" si="231"/>
        <v>49.139813771112451</v>
      </c>
      <c r="AP230" s="33">
        <f t="shared" ca="1" si="232"/>
        <v>11.946074747467934</v>
      </c>
      <c r="AQ230" s="72">
        <v>285</v>
      </c>
      <c r="AR230" s="72">
        <v>810000</v>
      </c>
      <c r="AS230" s="72">
        <f t="shared" ca="1" si="279"/>
        <v>0.85765154412276356</v>
      </c>
      <c r="AT230" s="72">
        <f t="shared" ca="1" si="279"/>
        <v>0.20849833703266557</v>
      </c>
      <c r="AU230" s="72">
        <f t="shared" si="279"/>
        <v>4.9741883681838397</v>
      </c>
      <c r="AV230" s="72">
        <f t="array" aca="1" ref="AV230" ca="1">ATAN((1-f)*TAN(AS230))</f>
        <v>0.85598942576357073</v>
      </c>
      <c r="AW230" s="72">
        <f t="shared" ca="1" si="233"/>
        <v>1.3498296678292707</v>
      </c>
      <c r="AX230" s="72">
        <f t="shared" ca="1" si="234"/>
        <v>-0.63313694369864115</v>
      </c>
      <c r="AY230" s="72">
        <f t="shared" ca="1" si="280"/>
        <v>4.0378859743012965E-3</v>
      </c>
      <c r="AZ230" s="72">
        <f t="shared" ca="1" si="235"/>
        <v>1.0074385571108518E-3</v>
      </c>
      <c r="BA230" s="72">
        <f t="shared" ca="1" si="236"/>
        <v>1.0010087085020603</v>
      </c>
      <c r="BB230" s="72">
        <f t="shared" ca="1" si="237"/>
        <v>1.0074381736800721E-3</v>
      </c>
      <c r="BC230" s="72">
        <f t="shared" ca="1" si="281"/>
        <v>0.12729515473470346</v>
      </c>
      <c r="BD230" s="75">
        <f t="shared" ca="1" si="238"/>
        <v>2.8269544903932449</v>
      </c>
      <c r="BE230" s="75">
        <f t="shared" ca="1" si="239"/>
        <v>-1.2171005065957473E-4</v>
      </c>
      <c r="BF230" s="75">
        <f t="shared" ca="1" si="282"/>
        <v>0.12717344468404387</v>
      </c>
      <c r="BG230" s="75">
        <f t="shared" ca="1" si="240"/>
        <v>2.8268327803425852</v>
      </c>
      <c r="BH230" s="75">
        <f t="shared" ca="1" si="241"/>
        <v>-1.2158949439731457E-4</v>
      </c>
      <c r="BI230" s="75">
        <f t="shared" ca="1" si="283"/>
        <v>0.12717356524030615</v>
      </c>
      <c r="BJ230" s="75">
        <f t="shared" ca="1" si="242"/>
        <v>2.8268329008988475</v>
      </c>
      <c r="BK230" s="75">
        <f t="shared" ca="1" si="243"/>
        <v>-1.2158961380797433E-4</v>
      </c>
      <c r="BL230" s="75">
        <f t="shared" ca="1" si="284"/>
        <v>0.12717356512089548</v>
      </c>
      <c r="BM230" s="72">
        <f t="array" aca="1" ref="BM230" ca="1">ATAN2((1-f)*SQRT(AX230^2+(SIN(AV230)*SIN(BL230)-COS(AV230)*COS(BL230)*COS(AU230))^2),SIN(AV230)*COS(BL230)+COS(AV230)*SIN(BL230)*COS(AU230))</f>
        <v>0.8814899300504041</v>
      </c>
      <c r="BN230" s="72">
        <f t="shared" ca="1" si="244"/>
        <v>-0.19344405633076972</v>
      </c>
      <c r="BO230" s="72">
        <f t="array" aca="1" ref="BO230" ca="1">f/16*(1-AX230^2)*(4+f*(4-3*(1-AX230^2)))</f>
        <v>5.0312590912277022E-4</v>
      </c>
      <c r="BP230" s="72">
        <f t="array" aca="1" ref="BP230" ca="1">BN230-(1-BO230)*f*AX230*(BL230+BO230*SIN(BL230)*(COS(BJ230)+BO230*COS(BL230)*(-1+2*COS(BJ230)^2)))</f>
        <v>-0.19317435828509044</v>
      </c>
      <c r="BQ230" s="72">
        <f t="shared" ca="1" si="245"/>
        <v>1.5323978747575129E-2</v>
      </c>
    </row>
    <row r="231" spans="2:69">
      <c r="B231" s="38" t="s">
        <v>1122</v>
      </c>
      <c r="C231" s="72" t="str">
        <f t="shared" si="270"/>
        <v>32UQV1439846173</v>
      </c>
      <c r="D231" s="72">
        <f t="array" aca="1" ref="D231" ca="1">MATCH(TRUE,ISERROR(VALUE(MID(C231,ROW(INDIRECT("1:"&amp;LEN(C231))),1))),0)</f>
        <v>3</v>
      </c>
      <c r="E231" s="72">
        <f t="shared" ca="1" si="271"/>
        <v>32</v>
      </c>
      <c r="F231" s="72" t="str">
        <f t="shared" ca="1" si="272"/>
        <v>U</v>
      </c>
      <c r="G231" s="72" t="str">
        <f t="shared" ca="1" si="273"/>
        <v>Q</v>
      </c>
      <c r="H231" s="72" t="str">
        <f t="shared" ca="1" si="274"/>
        <v>V</v>
      </c>
      <c r="I231" s="72">
        <f t="shared" ca="1" si="275"/>
        <v>10</v>
      </c>
      <c r="J231" s="72">
        <f t="shared" ca="1" si="276"/>
        <v>14398</v>
      </c>
      <c r="K231" s="72">
        <f t="shared" ca="1" si="277"/>
        <v>46173</v>
      </c>
      <c r="L231" s="72">
        <f t="shared" ca="1" si="278"/>
        <v>188.80604746885038</v>
      </c>
      <c r="M231" s="72">
        <f ca="1">VLOOKUP(G231,Coef!$C$2:$F$25,4)</f>
        <v>7</v>
      </c>
      <c r="N231" s="31">
        <f ca="1">VLOOKUP(F231,Coef!$C$4:$D$23,2)</f>
        <v>17</v>
      </c>
      <c r="O231" s="31">
        <f ca="1">MOD(VLOOKUP(H231,Coef!$C$2:$G$21,5)+MOD(E231+1,2)*15,20)</f>
        <v>15</v>
      </c>
      <c r="P231" s="31">
        <f ca="1">VLOOKUP(N231,Coef!$A$27:$B$46,2)</f>
        <v>5.34</v>
      </c>
      <c r="Q231" s="31">
        <f ca="1">VLOOKUP(N231,Coef!$A$27:$C$46,3)+O231/10-0.1</f>
        <v>5.4</v>
      </c>
      <c r="R231" s="31">
        <f ca="1">IF(Q231+0.1&lt;P231,Q231+2,Q231)</f>
        <v>5.4</v>
      </c>
      <c r="S231" s="72">
        <f ca="1">M231*100000+J231</f>
        <v>714398</v>
      </c>
      <c r="T231" s="72">
        <f ca="1">R231*1000000+K231</f>
        <v>5446173</v>
      </c>
      <c r="U231" s="72">
        <f ca="1">IF(N231&lt;11,T231-10000000,T231)</f>
        <v>5446173</v>
      </c>
      <c r="V231" s="72">
        <f ca="1">U231/(6366197.724*0.9996)</f>
        <v>0.85582518437914201</v>
      </c>
      <c r="W231" s="72">
        <f ca="1">(Coef!$J$9/(1+Coef!$J$8*(COS(V231))^2)^0.5)*Coef!$J$6</f>
        <v>6387788.8087527286</v>
      </c>
      <c r="X231" s="72">
        <f ca="1">6*E231-183</f>
        <v>9</v>
      </c>
      <c r="Y231" s="72">
        <f ca="1">(S231-500000)/W231</f>
        <v>3.3563727045300217E-2</v>
      </c>
      <c r="Z231" s="72">
        <f ca="1">SIN(2*V231)</f>
        <v>0.99009645942586699</v>
      </c>
      <c r="AA231" s="72">
        <f ca="1">Z231*(COS(V231))^2</f>
        <v>0.4255490277199091</v>
      </c>
      <c r="AB231" s="72">
        <f ca="1">V231+(Z231/2)</f>
        <v>1.3508734140920755</v>
      </c>
      <c r="AC231" s="72">
        <f ca="1">(3*AB231+AA231)/4</f>
        <v>1.119542317499034</v>
      </c>
      <c r="AD231" s="72">
        <f ca="1">(5*AC231+AA231*(COS(V231))^2)/3</f>
        <v>1.9268716511312844</v>
      </c>
      <c r="AE231" s="72">
        <f ca="1">Coef!$J$6*Coef!$J$9*(V231-(Coef!$J$10*AB231)+(Coef!$J$11*AC231)-(Coef!$J$12*AD231))</f>
        <v>5431365.5799013162</v>
      </c>
      <c r="AF231" s="72">
        <f ca="1">(U231-AE231)/W231</f>
        <v>2.3180822882550925E-3</v>
      </c>
      <c r="AG231" s="72">
        <f ca="1">((Coef!$J$8*Y231^2)/2)*(COS(V231))^2</f>
        <v>1.6315858427465148E-6</v>
      </c>
      <c r="AH231" s="72">
        <f ca="1">Y231*(1-(AG231/3))</f>
        <v>3.3563708791266259E-2</v>
      </c>
      <c r="AI231" s="72">
        <f ca="1">AF231*(1-AG231)+V231</f>
        <v>0.85814326288524689</v>
      </c>
      <c r="AJ231" s="72">
        <f ca="1">(EXP(AH231)-EXP(-AH231))/2</f>
        <v>3.357001085868383E-2</v>
      </c>
      <c r="AK231" s="72">
        <f ca="1">ATAN(AJ231/COS(AI231))</f>
        <v>5.1297538471754292E-2</v>
      </c>
      <c r="AL231" s="72">
        <f ca="1">ATAN(COS(AK231)*TAN(AI231))</f>
        <v>0.85749200620824373</v>
      </c>
      <c r="AM231" s="72">
        <f ca="1">V231+(1+Coef!$J$8*(COS(V231))^2-(3/2)*Coef!$J$8*SIN(V231)*COS(V231)*(AL231-V231))*(AL231-V231)</f>
        <v>0.85749682054289478</v>
      </c>
      <c r="AN231" s="34" t="str">
        <f t="shared" ca="1" si="230"/>
        <v>32 714398 5446173 N</v>
      </c>
      <c r="AO231" s="33">
        <f t="shared" ca="1" si="231"/>
        <v>49.130948762994819</v>
      </c>
      <c r="AP231" s="33">
        <f t="shared" ca="1" si="232"/>
        <v>11.939132453841491</v>
      </c>
      <c r="AQ231" s="72">
        <v>285</v>
      </c>
      <c r="AR231" s="72">
        <v>810000</v>
      </c>
      <c r="AS231" s="72">
        <f t="shared" ca="1" si="279"/>
        <v>0.85749682054289478</v>
      </c>
      <c r="AT231" s="72">
        <f t="shared" ca="1" si="279"/>
        <v>0.20837717115124393</v>
      </c>
      <c r="AU231" s="72">
        <f t="shared" si="279"/>
        <v>4.9741883681838397</v>
      </c>
      <c r="AV231" s="72">
        <f t="array" aca="1" ref="AV231" ca="1">ATAN((1-f)*TAN(AS231))</f>
        <v>0.85583462827136036</v>
      </c>
      <c r="AW231" s="72">
        <f t="shared" ca="1" si="233"/>
        <v>1.3497627895025319</v>
      </c>
      <c r="AX231" s="72">
        <f t="shared" ca="1" si="234"/>
        <v>-0.63324985876769579</v>
      </c>
      <c r="AY231" s="72">
        <f t="shared" ca="1" si="280"/>
        <v>4.0369222656713019E-3</v>
      </c>
      <c r="AZ231" s="72">
        <f t="shared" ca="1" si="235"/>
        <v>1.0071985990057005E-3</v>
      </c>
      <c r="BA231" s="72">
        <f t="shared" ca="1" si="236"/>
        <v>1.0010084679387552</v>
      </c>
      <c r="BB231" s="72">
        <f t="shared" ca="1" si="237"/>
        <v>1.0071982158488394E-3</v>
      </c>
      <c r="BC231" s="72">
        <f t="shared" ca="1" si="281"/>
        <v>0.12729518532639586</v>
      </c>
      <c r="BD231" s="75">
        <f t="shared" ca="1" si="238"/>
        <v>2.8268207643314596</v>
      </c>
      <c r="BE231" s="75">
        <f t="shared" ca="1" si="239"/>
        <v>-1.2167577262115937E-4</v>
      </c>
      <c r="BF231" s="75">
        <f t="shared" ca="1" si="282"/>
        <v>0.12717350955377471</v>
      </c>
      <c r="BG231" s="75">
        <f t="shared" ca="1" si="240"/>
        <v>2.8266990885588386</v>
      </c>
      <c r="BH231" s="75">
        <f t="shared" ca="1" si="241"/>
        <v>-1.2155528209531667E-4</v>
      </c>
      <c r="BI231" s="75">
        <f t="shared" ca="1" si="283"/>
        <v>0.12717363004430055</v>
      </c>
      <c r="BJ231" s="75">
        <f t="shared" ca="1" si="242"/>
        <v>2.8266992090493646</v>
      </c>
      <c r="BK231" s="75">
        <f t="shared" ca="1" si="243"/>
        <v>-1.2155540140939044E-4</v>
      </c>
      <c r="BL231" s="75">
        <f t="shared" ca="1" si="284"/>
        <v>0.12717362992498646</v>
      </c>
      <c r="BM231" s="72">
        <f t="array" aca="1" ref="BM231" ca="1">ATAN2((1-f)*SQRT(AX231^2+(SIN(AV231)*SIN(BL231)-COS(AV231)*COS(BL231)*COS(AU231))^2),SIN(AV231)*COS(BL231)+COS(AV231)*SIN(BL231)*COS(AU231))</f>
        <v>0.88133812319410387</v>
      </c>
      <c r="BN231" s="72">
        <f t="shared" ca="1" si="244"/>
        <v>-0.19340818037342172</v>
      </c>
      <c r="BO231" s="72">
        <f t="array" aca="1" ref="BO231" ca="1">f/16*(1-AX231^2)*(4+f*(4-3*(1-AX231^2)))</f>
        <v>5.0300601029318217E-4</v>
      </c>
      <c r="BP231" s="72">
        <f t="array" aca="1" ref="BP231" ca="1">BN231-(1-BO231)*f*AX231*(BL231+BO231*SIN(BL231)*(COS(BJ231)+BO231*COS(BL231)*(-1+2*COS(BJ231)^2)))</f>
        <v>-0.19313843402311831</v>
      </c>
      <c r="BQ231" s="72">
        <f t="shared" ca="1" si="245"/>
        <v>1.5238737128125623E-2</v>
      </c>
    </row>
    <row r="232" spans="2:69">
      <c r="B232" s="38" t="s">
        <v>1123</v>
      </c>
      <c r="C232" s="72" t="str">
        <f t="shared" si="270"/>
        <v>32UQV1389045191</v>
      </c>
      <c r="D232" s="72">
        <f t="array" aca="1" ref="D232" ca="1">MATCH(TRUE,ISERROR(VALUE(MID(C232,ROW(INDIRECT("1:"&amp;LEN(C232))),1))),0)</f>
        <v>3</v>
      </c>
      <c r="E232" s="72">
        <f t="shared" ca="1" si="271"/>
        <v>32</v>
      </c>
      <c r="F232" s="72" t="str">
        <f t="shared" ca="1" si="272"/>
        <v>U</v>
      </c>
      <c r="G232" s="72" t="str">
        <f t="shared" ca="1" si="273"/>
        <v>Q</v>
      </c>
      <c r="H232" s="72" t="str">
        <f t="shared" ca="1" si="274"/>
        <v>V</v>
      </c>
      <c r="I232" s="72">
        <f t="shared" ca="1" si="275"/>
        <v>10</v>
      </c>
      <c r="J232" s="72">
        <f t="shared" ca="1" si="276"/>
        <v>13890</v>
      </c>
      <c r="K232" s="72">
        <f t="shared" ca="1" si="277"/>
        <v>45191</v>
      </c>
      <c r="L232" s="72">
        <f t="shared" ca="1" si="278"/>
        <v>188.80604746885038</v>
      </c>
      <c r="M232" s="72">
        <f ca="1">VLOOKUP(G232,Coef!$C$2:$F$25,4)</f>
        <v>7</v>
      </c>
      <c r="N232" s="31">
        <f ca="1">VLOOKUP(F232,Coef!$C$4:$D$23,2)</f>
        <v>17</v>
      </c>
      <c r="O232" s="31">
        <f ca="1">MOD(VLOOKUP(H232,Coef!$C$2:$G$21,5)+MOD(E232+1,2)*15,20)</f>
        <v>15</v>
      </c>
      <c r="P232" s="31">
        <f ca="1">VLOOKUP(N232,Coef!$A$27:$B$46,2)</f>
        <v>5.34</v>
      </c>
      <c r="Q232" s="31">
        <f ca="1">VLOOKUP(N232,Coef!$A$27:$C$46,3)+O232/10-0.1</f>
        <v>5.4</v>
      </c>
      <c r="R232" s="31">
        <f ca="1">IF(Q232+0.1&lt;P232,Q232+2,Q232)</f>
        <v>5.4</v>
      </c>
      <c r="S232" s="72">
        <f ca="1">M232*100000+J232</f>
        <v>713890</v>
      </c>
      <c r="T232" s="72">
        <f ca="1">R232*1000000+K232</f>
        <v>5445191</v>
      </c>
      <c r="U232" s="72">
        <f ca="1">IF(N232&lt;11,T232-10000000,T232)</f>
        <v>5445191</v>
      </c>
      <c r="V232" s="72">
        <f ca="1">U232/(6366197.724*0.9996)</f>
        <v>0.85567087045428869</v>
      </c>
      <c r="W232" s="72">
        <f ca="1">(Coef!$J$9/(1+Coef!$J$8*(COS(V232))^2)^0.5)*Coef!$J$6</f>
        <v>6387785.5294340989</v>
      </c>
      <c r="X232" s="72">
        <f ca="1">6*E232-183</f>
        <v>9</v>
      </c>
      <c r="Y232" s="72">
        <f ca="1">(S232-500000)/W232</f>
        <v>3.3484217498289857E-2</v>
      </c>
      <c r="Z232" s="72">
        <f ca="1">SIN(2*V232)</f>
        <v>0.99013974014919848</v>
      </c>
      <c r="AA232" s="72">
        <f ca="1">Z232*(COS(V232))^2</f>
        <v>0.42571891249016414</v>
      </c>
      <c r="AB232" s="72">
        <f ca="1">V232+(Z232/2)</f>
        <v>1.350740740528888</v>
      </c>
      <c r="AC232" s="72">
        <f ca="1">(3*AB232+AA232)/4</f>
        <v>1.1194852835192071</v>
      </c>
      <c r="AD232" s="72">
        <f ca="1">(5*AC232+AA232*(COS(V232))^2)/3</f>
        <v>1.9268226153654393</v>
      </c>
      <c r="AE232" s="72">
        <f ca="1">Coef!$J$6*Coef!$J$9*(V232-(Coef!$J$10*AB232)+(Coef!$J$11*AC232)-(Coef!$J$12*AD232))</f>
        <v>5430382.7029719995</v>
      </c>
      <c r="AF232" s="72">
        <f ca="1">(U232-AE232)/W232</f>
        <v>2.3182207605070221E-3</v>
      </c>
      <c r="AG232" s="72">
        <f ca="1">((Coef!$J$8*Y232^2)/2)*(COS(V232))^2</f>
        <v>1.6244420871151454E-6</v>
      </c>
      <c r="AH232" s="72">
        <f ca="1">Y232*(1-(AG232/3))</f>
        <v>3.3484199367232473E-2</v>
      </c>
      <c r="AI232" s="72">
        <f ca="1">AF232*(1-AG232)+V232</f>
        <v>0.85798908744898039</v>
      </c>
      <c r="AJ232" s="72">
        <f ca="1">(EXP(AH232)-EXP(-AH232))/2</f>
        <v>3.3490456751892939E-2</v>
      </c>
      <c r="AK232" s="72">
        <f ca="1">ATAN(AJ232/COS(AI232))</f>
        <v>5.1167073816968632E-2</v>
      </c>
      <c r="AL232" s="72">
        <f ca="1">ATAN(COS(AK232)*TAN(AI232))</f>
        <v>0.85734111187474438</v>
      </c>
      <c r="AM232" s="72">
        <f ca="1">V232+(1+Coef!$J$8*(COS(V232))^2-(3/2)*Coef!$J$8*SIN(V232)*COS(V232)*(AL232-V232))*(AL232-V232)</f>
        <v>0.85734593777699886</v>
      </c>
      <c r="AN232" s="34" t="str">
        <f t="shared" ca="1" si="230"/>
        <v>32 713890 5445191 N</v>
      </c>
      <c r="AO232" s="33">
        <f t="shared" ca="1" si="231"/>
        <v>49.122303817307724</v>
      </c>
      <c r="AP232" s="33">
        <f t="shared" ca="1" si="232"/>
        <v>11.931657379746643</v>
      </c>
      <c r="AQ232" s="72">
        <v>285</v>
      </c>
      <c r="AR232" s="72">
        <v>810000</v>
      </c>
      <c r="AS232" s="72">
        <f t="shared" ca="1" si="279"/>
        <v>0.85734593777699886</v>
      </c>
      <c r="AT232" s="72">
        <f t="shared" ca="1" si="279"/>
        <v>0.20824670649645829</v>
      </c>
      <c r="AU232" s="72">
        <f t="shared" si="279"/>
        <v>4.9741883681838397</v>
      </c>
      <c r="AV232" s="72">
        <f t="array" aca="1" ref="AV232" ca="1">ATAN((1-f)*TAN(AS232))</f>
        <v>0.85568367358130137</v>
      </c>
      <c r="AW232" s="72">
        <f t="shared" ca="1" si="233"/>
        <v>1.3496975560326006</v>
      </c>
      <c r="AX232" s="72">
        <f t="shared" ca="1" si="234"/>
        <v>-0.63335995613970308</v>
      </c>
      <c r="AY232" s="72">
        <f t="shared" ca="1" si="280"/>
        <v>4.0359824400740532E-3</v>
      </c>
      <c r="AZ232" s="72">
        <f t="shared" ca="1" si="235"/>
        <v>1.006964587421236E-3</v>
      </c>
      <c r="BA232" s="72">
        <f t="shared" ca="1" si="236"/>
        <v>1.0010082333371078</v>
      </c>
      <c r="BB232" s="72">
        <f t="shared" ca="1" si="237"/>
        <v>1.0069642045313798E-3</v>
      </c>
      <c r="BC232" s="72">
        <f t="shared" ca="1" si="281"/>
        <v>0.12729521515997685</v>
      </c>
      <c r="BD232" s="75">
        <f t="shared" ca="1" si="238"/>
        <v>2.8266903272251778</v>
      </c>
      <c r="BE232" s="75">
        <f t="shared" ca="1" si="239"/>
        <v>-1.2164234338545919E-4</v>
      </c>
      <c r="BF232" s="75">
        <f t="shared" ca="1" si="282"/>
        <v>0.12717357281659139</v>
      </c>
      <c r="BG232" s="75">
        <f t="shared" ca="1" si="240"/>
        <v>2.8265686848817926</v>
      </c>
      <c r="BH232" s="75">
        <f t="shared" ca="1" si="241"/>
        <v>-1.2152191695162211E-4</v>
      </c>
      <c r="BI232" s="75">
        <f t="shared" ca="1" si="283"/>
        <v>0.12717369324302524</v>
      </c>
      <c r="BJ232" s="75">
        <f t="shared" ca="1" si="242"/>
        <v>2.8265688053082263</v>
      </c>
      <c r="BK232" s="75">
        <f t="shared" ca="1" si="243"/>
        <v>-1.2152203617155049E-4</v>
      </c>
      <c r="BL232" s="75">
        <f t="shared" ca="1" si="284"/>
        <v>0.1271736931238053</v>
      </c>
      <c r="BM232" s="72">
        <f t="array" aca="1" ref="BM232" ca="1">ATAN2((1-f)*SQRT(AX232^2+(SIN(AV232)*SIN(BL232)-COS(AV232)*COS(BL232)*COS(AU232))^2),SIN(AV232)*COS(BL232)+COS(AV232)*SIN(BL232)*COS(AU232))</f>
        <v>0.88119008372805518</v>
      </c>
      <c r="BN232" s="72">
        <f t="shared" ca="1" si="244"/>
        <v>-0.19337321207065014</v>
      </c>
      <c r="BO232" s="72">
        <f t="array" aca="1" ref="BO232" ca="1">f/16*(1-AX232^2)*(4+f*(4-3*(1-AX232^2)))</f>
        <v>5.02889082763818E-4</v>
      </c>
      <c r="BP232" s="72">
        <f t="array" aca="1" ref="BP232" ca="1">BN232-(1-BO232)*f*AX232*(BL232+BO232*SIN(BL232)*(COS(BJ232)+BO232*COS(BL232)*(-1+2*COS(BJ232)^2)))</f>
        <v>-0.19310341862101382</v>
      </c>
      <c r="BQ232" s="72">
        <f t="shared" ca="1" si="245"/>
        <v>1.5143287875444472E-2</v>
      </c>
    </row>
    <row r="233" spans="2:69">
      <c r="B233" s="38" t="s">
        <v>1124</v>
      </c>
      <c r="C233" s="72" t="str">
        <f t="shared" si="270"/>
        <v>32UQV1294144024</v>
      </c>
      <c r="D233" s="72">
        <f t="array" aca="1" ref="D233" ca="1">MATCH(TRUE,ISERROR(VALUE(MID(C233,ROW(INDIRECT("1:"&amp;LEN(C233))),1))),0)</f>
        <v>3</v>
      </c>
      <c r="E233" s="72">
        <f t="shared" ca="1" si="271"/>
        <v>32</v>
      </c>
      <c r="F233" s="72" t="str">
        <f t="shared" ca="1" si="272"/>
        <v>U</v>
      </c>
      <c r="G233" s="72" t="str">
        <f t="shared" ca="1" si="273"/>
        <v>Q</v>
      </c>
      <c r="H233" s="72" t="str">
        <f t="shared" ca="1" si="274"/>
        <v>V</v>
      </c>
      <c r="I233" s="72">
        <f t="shared" ca="1" si="275"/>
        <v>10</v>
      </c>
      <c r="J233" s="72">
        <f t="shared" ca="1" si="276"/>
        <v>12941</v>
      </c>
      <c r="K233" s="72">
        <f t="shared" ca="1" si="277"/>
        <v>44024</v>
      </c>
      <c r="L233" s="72">
        <f t="shared" ca="1" si="278"/>
        <v>188.80604746885038</v>
      </c>
      <c r="M233" s="72">
        <f ca="1">VLOOKUP(G233,Coef!$C$2:$F$25,4)</f>
        <v>7</v>
      </c>
      <c r="N233" s="31">
        <f ca="1">VLOOKUP(F233,Coef!$C$4:$D$23,2)</f>
        <v>17</v>
      </c>
      <c r="O233" s="31">
        <f ca="1">MOD(VLOOKUP(H233,Coef!$C$2:$G$21,5)+MOD(E233+1,2)*15,20)</f>
        <v>15</v>
      </c>
      <c r="P233" s="31">
        <f ca="1">VLOOKUP(N233,Coef!$A$27:$B$46,2)</f>
        <v>5.34</v>
      </c>
      <c r="Q233" s="31">
        <f ca="1">VLOOKUP(N233,Coef!$A$27:$C$46,3)+O233/10-0.1</f>
        <v>5.4</v>
      </c>
      <c r="R233" s="31">
        <f ca="1">IF(Q233+0.1&lt;P233,Q233+2,Q233)</f>
        <v>5.4</v>
      </c>
      <c r="S233" s="72">
        <f ca="1">M233*100000+J233</f>
        <v>712941</v>
      </c>
      <c r="T233" s="72">
        <f ca="1">R233*1000000+K233</f>
        <v>5444024</v>
      </c>
      <c r="U233" s="72">
        <f ca="1">IF(N233&lt;11,T233-10000000,T233)</f>
        <v>5444024</v>
      </c>
      <c r="V233" s="72">
        <f ca="1">U233/(6366197.724*0.9996)</f>
        <v>0.85548748516884687</v>
      </c>
      <c r="W233" s="72">
        <f ca="1">(Coef!$J$9/(1+Coef!$J$8*(COS(V233))^2)^0.5)*Coef!$J$6</f>
        <v>6387781.6321416199</v>
      </c>
      <c r="X233" s="72">
        <f ca="1">6*E233-183</f>
        <v>9</v>
      </c>
      <c r="Y233" s="72">
        <f ca="1">(S233-500000)/W233</f>
        <v>3.3335673049394401E-2</v>
      </c>
      <c r="Z233" s="72">
        <f ca="1">SIN(2*V233)</f>
        <v>0.99019105193576007</v>
      </c>
      <c r="AA233" s="72">
        <f ca="1">Z233*(COS(V233))^2</f>
        <v>0.42592077506425585</v>
      </c>
      <c r="AB233" s="72">
        <f ca="1">V233+(Z233/2)</f>
        <v>1.350583011136727</v>
      </c>
      <c r="AC233" s="72">
        <f ca="1">(3*AB233+AA233)/4</f>
        <v>1.1194174521186091</v>
      </c>
      <c r="AD233" s="72">
        <f ca="1">(5*AC233+AA233*(COS(V233))^2)/3</f>
        <v>1.9267642736840014</v>
      </c>
      <c r="AE233" s="72">
        <f ca="1">Coef!$J$6*Coef!$J$9*(V233-(Coef!$J$10*AB233)+(Coef!$J$11*AC233)-(Coef!$J$12*AD233))</f>
        <v>5429214.6628054781</v>
      </c>
      <c r="AF233" s="72">
        <f ca="1">(U233-AE233)/W233</f>
        <v>2.3183850117864491E-3</v>
      </c>
      <c r="AG233" s="72">
        <f ca="1">((Coef!$J$8*Y233^2)/2)*(COS(V233))^2</f>
        <v>1.6107411531407809E-6</v>
      </c>
      <c r="AH233" s="72">
        <f ca="1">Y233*(1-(AG233/3))</f>
        <v>3.3335655151014255E-2</v>
      </c>
      <c r="AI233" s="72">
        <f ca="1">AF233*(1-AG233)+V233</f>
        <v>0.85780586644631518</v>
      </c>
      <c r="AJ233" s="72">
        <f ca="1">(EXP(AH233)-EXP(-AH233))/2</f>
        <v>3.3341829623573016E-2</v>
      </c>
      <c r="AK233" s="72">
        <f ca="1">ATAN(AJ233/COS(AI233))</f>
        <v>5.092961779655767E-2</v>
      </c>
      <c r="AL233" s="72">
        <f ca="1">ATAN(COS(AK233)*TAN(AI233))</f>
        <v>0.85716386011856993</v>
      </c>
      <c r="AM233" s="72">
        <f ca="1">V233+(1+Coef!$J$8*(COS(V233))^2-(3/2)*Coef!$J$8*SIN(V233)*COS(V233)*(AL233-V233))*(AL233-V233)</f>
        <v>0.85716870574200965</v>
      </c>
      <c r="AN233" s="34" t="str">
        <f t="shared" ca="1" si="230"/>
        <v>32 712941 5444024 N</v>
      </c>
      <c r="AO233" s="33">
        <f t="shared" ca="1" si="231"/>
        <v>49.112149169708324</v>
      </c>
      <c r="AP233" s="33">
        <f t="shared" ca="1" si="232"/>
        <v>11.918052151957122</v>
      </c>
      <c r="AQ233" s="72">
        <v>285</v>
      </c>
      <c r="AR233" s="72">
        <v>810000</v>
      </c>
      <c r="AS233" s="72">
        <f t="shared" ca="1" si="279"/>
        <v>0.85716870574200954</v>
      </c>
      <c r="AT233" s="72">
        <f t="shared" ca="1" si="279"/>
        <v>0.20800925047604732</v>
      </c>
      <c r="AU233" s="72">
        <f t="shared" si="279"/>
        <v>4.9741883681838397</v>
      </c>
      <c r="AV233" s="72">
        <f t="array" aca="1" ref="AV233" ca="1">ATAN((1-f)*TAN(AS233))</f>
        <v>0.85550635725520907</v>
      </c>
      <c r="AW233" s="72">
        <f t="shared" ca="1" si="233"/>
        <v>1.3496209112566049</v>
      </c>
      <c r="AX233" s="72">
        <f t="shared" ca="1" si="234"/>
        <v>-0.63348926168758457</v>
      </c>
      <c r="AY233" s="72">
        <f t="shared" ca="1" si="280"/>
        <v>4.0348784388520289E-3</v>
      </c>
      <c r="AZ233" s="72">
        <f t="shared" ca="1" si="235"/>
        <v>1.0066896966979253E-3</v>
      </c>
      <c r="BA233" s="72">
        <f t="shared" ca="1" si="236"/>
        <v>1.0010079577534194</v>
      </c>
      <c r="BB233" s="72">
        <f t="shared" ca="1" si="237"/>
        <v>1.0066893141215583E-3</v>
      </c>
      <c r="BC233" s="72">
        <f t="shared" ca="1" si="281"/>
        <v>0.12729525020513771</v>
      </c>
      <c r="BD233" s="75">
        <f t="shared" ca="1" si="238"/>
        <v>2.8265370727183474</v>
      </c>
      <c r="BE233" s="75">
        <f t="shared" ca="1" si="239"/>
        <v>-1.2160307361560693E-4</v>
      </c>
      <c r="BF233" s="75">
        <f t="shared" ca="1" si="282"/>
        <v>0.1271736471315221</v>
      </c>
      <c r="BG233" s="75">
        <f t="shared" ca="1" si="240"/>
        <v>2.8264154696447319</v>
      </c>
      <c r="BH233" s="75">
        <f t="shared" ca="1" si="241"/>
        <v>-1.2148272245053161E-4</v>
      </c>
      <c r="BI233" s="75">
        <f t="shared" ca="1" si="283"/>
        <v>0.12717376748268719</v>
      </c>
      <c r="BJ233" s="75">
        <f t="shared" ca="1" si="242"/>
        <v>2.8264155899958969</v>
      </c>
      <c r="BK233" s="75">
        <f t="shared" ca="1" si="243"/>
        <v>-1.2148284155992789E-4</v>
      </c>
      <c r="BL233" s="75">
        <f t="shared" ca="1" si="284"/>
        <v>0.12717376736357777</v>
      </c>
      <c r="BM233" s="72">
        <f t="array" aca="1" ref="BM233" ca="1">ATAN2((1-f)*SQRT(AX233^2+(SIN(AV233)*SIN(BL233)-COS(AV233)*COS(BL233)*COS(AU233))^2),SIN(AV233)*COS(BL233)+COS(AV233)*SIN(BL233)*COS(AU233))</f>
        <v>0.88101619024467059</v>
      </c>
      <c r="BN233" s="72">
        <f t="shared" ca="1" si="244"/>
        <v>-0.19333215863755421</v>
      </c>
      <c r="BO233" s="72">
        <f t="array" aca="1" ref="BO233" ca="1">f/16*(1-AX233^2)*(4+f*(4-3*(1-AX233^2)))</f>
        <v>5.0275172937177268E-4</v>
      </c>
      <c r="BP233" s="72">
        <f t="array" aca="1" ref="BP233" ca="1">BN233-(1-BO233)*f*AX233*(BL233+BO233*SIN(BL233)*(COS(BJ233)+BO233*COS(BL233)*(-1+2*COS(BJ233)^2)))</f>
        <v>-0.19306230987124681</v>
      </c>
      <c r="BQ233" s="72">
        <f t="shared" ca="1" si="245"/>
        <v>1.4946940604800507E-2</v>
      </c>
    </row>
    <row r="234" spans="2:69">
      <c r="B234" s="38" t="s">
        <v>1125</v>
      </c>
      <c r="C234" s="72" t="str">
        <f t="shared" si="270"/>
        <v>32UQV1214143234</v>
      </c>
      <c r="D234" s="72">
        <f t="array" aca="1" ref="D234" ca="1">MATCH(TRUE,ISERROR(VALUE(MID(C234,ROW(INDIRECT("1:"&amp;LEN(C234))),1))),0)</f>
        <v>3</v>
      </c>
      <c r="E234" s="72">
        <f t="shared" ca="1" si="271"/>
        <v>32</v>
      </c>
      <c r="F234" s="72" t="str">
        <f t="shared" ca="1" si="272"/>
        <v>U</v>
      </c>
      <c r="G234" s="72" t="str">
        <f t="shared" ca="1" si="273"/>
        <v>Q</v>
      </c>
      <c r="H234" s="72" t="str">
        <f t="shared" ca="1" si="274"/>
        <v>V</v>
      </c>
      <c r="I234" s="72">
        <f t="shared" ca="1" si="275"/>
        <v>10</v>
      </c>
      <c r="J234" s="72">
        <f t="shared" ca="1" si="276"/>
        <v>12141</v>
      </c>
      <c r="K234" s="72">
        <f t="shared" ca="1" si="277"/>
        <v>43234</v>
      </c>
      <c r="L234" s="72">
        <f t="shared" ca="1" si="278"/>
        <v>188.80604746885038</v>
      </c>
      <c r="M234" s="72">
        <f ca="1">VLOOKUP(G234,Coef!$C$2:$F$25,4)</f>
        <v>7</v>
      </c>
      <c r="N234" s="31">
        <f ca="1">VLOOKUP(F234,Coef!$C$4:$D$23,2)</f>
        <v>17</v>
      </c>
      <c r="O234" s="31">
        <f ca="1">MOD(VLOOKUP(H234,Coef!$C$2:$G$21,5)+MOD(E234+1,2)*15,20)</f>
        <v>15</v>
      </c>
      <c r="P234" s="31">
        <f ca="1">VLOOKUP(N234,Coef!$A$27:$B$46,2)</f>
        <v>5.34</v>
      </c>
      <c r="Q234" s="31">
        <f ca="1">VLOOKUP(N234,Coef!$A$27:$C$46,3)+O234/10-0.1</f>
        <v>5.4</v>
      </c>
      <c r="R234" s="31">
        <f ca="1">IF(Q234+0.1&lt;P234,Q234+2,Q234)</f>
        <v>5.4</v>
      </c>
      <c r="S234" s="72">
        <f ca="1">M234*100000+J234</f>
        <v>712141</v>
      </c>
      <c r="T234" s="72">
        <f ca="1">R234*1000000+K234</f>
        <v>5443234</v>
      </c>
      <c r="U234" s="72">
        <f ca="1">IF(N234&lt;11,T234-10000000,T234)</f>
        <v>5443234</v>
      </c>
      <c r="V234" s="72">
        <f ca="1">U234/(6366197.724*0.9996)</f>
        <v>0.85536334260200964</v>
      </c>
      <c r="W234" s="72">
        <f ca="1">(Coef!$J$9/(1+Coef!$J$8*(COS(V234))^2)^0.5)*Coef!$J$6</f>
        <v>6387778.993761179</v>
      </c>
      <c r="X234" s="72">
        <f ca="1">6*E234-183</f>
        <v>9</v>
      </c>
      <c r="Y234" s="72">
        <f ca="1">(S234-500000)/W234</f>
        <v>3.3210447670026476E-2</v>
      </c>
      <c r="Z234" s="72">
        <f ca="1">SIN(2*V234)</f>
        <v>0.99022571181587948</v>
      </c>
      <c r="AA234" s="72">
        <f ca="1">Z234*(COS(V234))^2</f>
        <v>0.42605740915178147</v>
      </c>
      <c r="AB234" s="72">
        <f ca="1">V234+(Z234/2)</f>
        <v>1.3504761985099494</v>
      </c>
      <c r="AC234" s="72">
        <f ca="1">(3*AB234+AA234)/4</f>
        <v>1.1193715011704075</v>
      </c>
      <c r="AD234" s="72">
        <f ca="1">(5*AC234+AA234*(COS(V234))^2)/3</f>
        <v>1.9267247373535374</v>
      </c>
      <c r="AE234" s="72">
        <f ca="1">Coef!$J$6*Coef!$J$9*(V234-(Coef!$J$10*AB234)+(Coef!$J$11*AC234)-(Coef!$J$12*AD234))</f>
        <v>5428423.9598788498</v>
      </c>
      <c r="AF234" s="72">
        <f ca="1">(U234-AE234)/W234</f>
        <v>2.318496011777315E-3</v>
      </c>
      <c r="AG234" s="72">
        <f ca="1">((Coef!$J$8*Y234^2)/2)*(COS(V234))^2</f>
        <v>1.599119263551227E-6</v>
      </c>
      <c r="AH234" s="72">
        <f ca="1">Y234*(1-(AG234/3))</f>
        <v>3.3210429967537598E-2</v>
      </c>
      <c r="AI234" s="72">
        <f ca="1">AF234*(1-AG234)+V234</f>
        <v>0.85768183490623529</v>
      </c>
      <c r="AJ234" s="72">
        <f ca="1">(EXP(AH234)-EXP(-AH234))/2</f>
        <v>3.3216535115509316E-2</v>
      </c>
      <c r="AK234" s="72">
        <f ca="1">ATAN(AJ234/COS(AI234))</f>
        <v>5.0731295843077381E-2</v>
      </c>
      <c r="AL234" s="72">
        <f ca="1">ATAN(COS(AK234)*TAN(AI234))</f>
        <v>0.85704479851856108</v>
      </c>
      <c r="AM234" s="72">
        <f ca="1">V234+(1+Coef!$J$8*(COS(V234))^2-(3/2)*Coef!$J$8*SIN(V234)*COS(V234)*(AL234-V234))*(AL234-V234)</f>
        <v>0.85704966017849615</v>
      </c>
      <c r="AN234" s="34" t="str">
        <f t="shared" ca="1" si="230"/>
        <v>32 712141 5443234 N</v>
      </c>
      <c r="AO234" s="33">
        <f t="shared" ca="1" si="231"/>
        <v>49.105328361349244</v>
      </c>
      <c r="AP234" s="33">
        <f t="shared" ca="1" si="232"/>
        <v>11.906689141037912</v>
      </c>
      <c r="AQ234" s="72">
        <v>285</v>
      </c>
      <c r="AR234" s="72">
        <v>810000</v>
      </c>
      <c r="AS234" s="72">
        <f t="shared" ca="1" si="279"/>
        <v>0.85704966017849604</v>
      </c>
      <c r="AT234" s="72">
        <f t="shared" ca="1" si="279"/>
        <v>0.20781092852256705</v>
      </c>
      <c r="AU234" s="72">
        <f t="shared" si="279"/>
        <v>4.9741883681838397</v>
      </c>
      <c r="AV234" s="72">
        <f t="array" aca="1" ref="AV234" ca="1">ATAN((1-f)*TAN(AS234))</f>
        <v>0.85538725519127656</v>
      </c>
      <c r="AW234" s="72">
        <f t="shared" ca="1" si="233"/>
        <v>1.3495694177528204</v>
      </c>
      <c r="AX234" s="72">
        <f t="shared" ca="1" si="234"/>
        <v>-0.63357610408500065</v>
      </c>
      <c r="AY234" s="72">
        <f t="shared" ca="1" si="280"/>
        <v>4.0341368583681151E-3</v>
      </c>
      <c r="AZ234" s="72">
        <f t="shared" ca="1" si="235"/>
        <v>1.0065050467364482E-3</v>
      </c>
      <c r="BA234" s="72">
        <f t="shared" ca="1" si="236"/>
        <v>1.001007772638085</v>
      </c>
      <c r="BB234" s="72">
        <f t="shared" ca="1" si="237"/>
        <v>1.0065046643705623E-3</v>
      </c>
      <c r="BC234" s="72">
        <f t="shared" ca="1" si="281"/>
        <v>0.12729527374571695</v>
      </c>
      <c r="BD234" s="75">
        <f t="shared" ca="1" si="238"/>
        <v>2.8264341092513576</v>
      </c>
      <c r="BE234" s="75">
        <f t="shared" ca="1" si="239"/>
        <v>-1.2157669477016167E-4</v>
      </c>
      <c r="BF234" s="75">
        <f t="shared" ca="1" si="282"/>
        <v>0.12717369705094678</v>
      </c>
      <c r="BG234" s="75">
        <f t="shared" ca="1" si="240"/>
        <v>2.8263125325565874</v>
      </c>
      <c r="BH234" s="75">
        <f t="shared" ca="1" si="241"/>
        <v>-1.2145639415296116E-4</v>
      </c>
      <c r="BI234" s="75">
        <f t="shared" ca="1" si="283"/>
        <v>0.12717381735156399</v>
      </c>
      <c r="BJ234" s="75">
        <f t="shared" ca="1" si="242"/>
        <v>2.8263126528572049</v>
      </c>
      <c r="BK234" s="75">
        <f t="shared" ca="1" si="243"/>
        <v>-1.2145651318814665E-4</v>
      </c>
      <c r="BL234" s="75">
        <f t="shared" ca="1" si="284"/>
        <v>0.1271738172325288</v>
      </c>
      <c r="BM234" s="72">
        <f t="array" aca="1" ref="BM234" ca="1">ATAN2((1-f)*SQRT(AX234^2+(SIN(AV234)*SIN(BL234)-COS(AV234)*COS(BL234)*COS(AU234))^2),SIN(AV234)*COS(BL234)+COS(AV234)*SIN(BL234)*COS(AU234))</f>
        <v>0.88089938638476961</v>
      </c>
      <c r="BN234" s="72">
        <f t="shared" ca="1" si="244"/>
        <v>-0.19330459637117664</v>
      </c>
      <c r="BO234" s="72">
        <f t="array" aca="1" ref="BO234" ca="1">f/16*(1-AX234^2)*(4+f*(4-3*(1-AX234^2)))</f>
        <v>5.0265946619033268E-4</v>
      </c>
      <c r="BP234" s="72">
        <f t="array" aca="1" ref="BP234" ca="1">BN234-(1-BO234)*f*AX234*(BL234+BO234*SIN(BL234)*(COS(BJ234)+BO234*COS(BL234)*(-1+2*COS(BJ234)^2)))</f>
        <v>-0.19303471045377138</v>
      </c>
      <c r="BQ234" s="72">
        <f t="shared" ca="1" si="245"/>
        <v>1.4776218068795671E-2</v>
      </c>
    </row>
    <row r="235" spans="2:69">
      <c r="B235" s="38" t="s">
        <v>1126</v>
      </c>
      <c r="C235" s="72" t="str">
        <f t="shared" si="270"/>
        <v>32UQV1174941778</v>
      </c>
      <c r="D235" s="72">
        <f t="array" aca="1" ref="D235" ca="1">MATCH(TRUE,ISERROR(VALUE(MID(C235,ROW(INDIRECT("1:"&amp;LEN(C235))),1))),0)</f>
        <v>3</v>
      </c>
      <c r="E235" s="72">
        <f t="shared" ca="1" si="271"/>
        <v>32</v>
      </c>
      <c r="F235" s="72" t="str">
        <f t="shared" ca="1" si="272"/>
        <v>U</v>
      </c>
      <c r="G235" s="72" t="str">
        <f t="shared" ca="1" si="273"/>
        <v>Q</v>
      </c>
      <c r="H235" s="72" t="str">
        <f t="shared" ca="1" si="274"/>
        <v>V</v>
      </c>
      <c r="I235" s="72">
        <f t="shared" ca="1" si="275"/>
        <v>10</v>
      </c>
      <c r="J235" s="72">
        <f t="shared" ca="1" si="276"/>
        <v>11749</v>
      </c>
      <c r="K235" s="72">
        <f t="shared" ca="1" si="277"/>
        <v>41778</v>
      </c>
      <c r="L235" s="72">
        <f t="shared" ca="1" si="278"/>
        <v>188.80604746885038</v>
      </c>
      <c r="M235" s="72">
        <f ca="1">VLOOKUP(G235,Coef!$C$2:$F$25,4)</f>
        <v>7</v>
      </c>
      <c r="N235" s="31">
        <f ca="1">VLOOKUP(F235,Coef!$C$4:$D$23,2)</f>
        <v>17</v>
      </c>
      <c r="O235" s="31">
        <f ca="1">MOD(VLOOKUP(H235,Coef!$C$2:$G$21,5)+MOD(E235+1,2)*15,20)</f>
        <v>15</v>
      </c>
      <c r="P235" s="31">
        <f ca="1">VLOOKUP(N235,Coef!$A$27:$B$46,2)</f>
        <v>5.34</v>
      </c>
      <c r="Q235" s="31">
        <f ca="1">VLOOKUP(N235,Coef!$A$27:$C$46,3)+O235/10-0.1</f>
        <v>5.4</v>
      </c>
      <c r="R235" s="31">
        <f ca="1">IF(Q235+0.1&lt;P235,Q235+2,Q235)</f>
        <v>5.4</v>
      </c>
      <c r="S235" s="72">
        <f ca="1">M235*100000+J235</f>
        <v>711749</v>
      </c>
      <c r="T235" s="72">
        <f ca="1">R235*1000000+K235</f>
        <v>5441778</v>
      </c>
      <c r="U235" s="72">
        <f ca="1">IF(N235&lt;11,T235-10000000,T235)</f>
        <v>5441778</v>
      </c>
      <c r="V235" s="72">
        <f ca="1">U235/(6366197.724*0.9996)</f>
        <v>0.85513454313705395</v>
      </c>
      <c r="W235" s="72">
        <f ca="1">(Coef!$J$9/(1+Coef!$J$8*(COS(V235))^2)^0.5)*Coef!$J$6</f>
        <v>6387774.1308927834</v>
      </c>
      <c r="X235" s="72">
        <f ca="1">6*E235-183</f>
        <v>9</v>
      </c>
      <c r="Y235" s="72">
        <f ca="1">(S235-500000)/W235</f>
        <v>3.3149105723061158E-2</v>
      </c>
      <c r="Z235" s="72">
        <f ca="1">SIN(2*V235)</f>
        <v>0.99028943136227709</v>
      </c>
      <c r="AA235" s="72">
        <f ca="1">Z235*(COS(V235))^2</f>
        <v>0.42630919558908176</v>
      </c>
      <c r="AB235" s="72">
        <f ca="1">V235+(Z235/2)</f>
        <v>1.3502792588181924</v>
      </c>
      <c r="AC235" s="72">
        <f ca="1">(3*AB235+AA235)/4</f>
        <v>1.1192867430109148</v>
      </c>
      <c r="AD235" s="72">
        <f ca="1">(5*AC235+AA235*(COS(V235))^2)/3</f>
        <v>1.9266517815597874</v>
      </c>
      <c r="AE235" s="72">
        <f ca="1">Coef!$J$6*Coef!$J$9*(V235-(Coef!$J$10*AB235)+(Coef!$J$11*AC235)-(Coef!$J$12*AD235))</f>
        <v>5426966.6669253465</v>
      </c>
      <c r="AF235" s="72">
        <f ca="1">(U235-AE235)/W235</f>
        <v>2.3187001874443898E-3</v>
      </c>
      <c r="AG235" s="72">
        <f ca="1">((Coef!$J$8*Y235^2)/2)*(COS(V235))^2</f>
        <v>1.5940563218122654E-6</v>
      </c>
      <c r="AH235" s="72">
        <f ca="1">Y235*(1-(AG235/3))</f>
        <v>3.3149088109213978E-2</v>
      </c>
      <c r="AI235" s="72">
        <f ca="1">AF235*(1-AG235)+V235</f>
        <v>0.85745323962835962</v>
      </c>
      <c r="AJ235" s="72">
        <f ca="1">(EXP(AH235)-EXP(-AH235))/2</f>
        <v>3.3155159488562402E-2</v>
      </c>
      <c r="AK235" s="72">
        <f ca="1">ATAN(AJ235/COS(AI235))</f>
        <v>5.0624362679283649E-2</v>
      </c>
      <c r="AL235" s="72">
        <f ca="1">ATAN(COS(AK235)*TAN(AI235))</f>
        <v>0.85681884536631747</v>
      </c>
      <c r="AM235" s="72">
        <f ca="1">V235+(1+Coef!$J$8*(COS(V235))^2-(3/2)*Coef!$J$8*SIN(V235)*COS(V235)*(AL235-V235))*(AL235-V235)</f>
        <v>0.8568237178028798</v>
      </c>
      <c r="AN235" s="34" t="str">
        <f t="shared" ca="1" si="230"/>
        <v>32 711749 5441778 N</v>
      </c>
      <c r="AO235" s="33">
        <f t="shared" ca="1" si="231"/>
        <v>49.09238281681327</v>
      </c>
      <c r="AP235" s="33">
        <f t="shared" ca="1" si="232"/>
        <v>11.90056232206255</v>
      </c>
      <c r="AQ235" s="72">
        <v>285</v>
      </c>
      <c r="AR235" s="72">
        <v>810000</v>
      </c>
      <c r="AS235" s="72">
        <f t="shared" ca="1" si="279"/>
        <v>0.8568237178028798</v>
      </c>
      <c r="AT235" s="72">
        <f t="shared" ca="1" si="279"/>
        <v>0.20770399535877332</v>
      </c>
      <c r="AU235" s="72">
        <f t="shared" si="279"/>
        <v>4.9741883681838397</v>
      </c>
      <c r="AV235" s="72">
        <f t="array" aca="1" ref="AV235" ca="1">ATAN((1-f)*TAN(AS235))</f>
        <v>0.85516120584010957</v>
      </c>
      <c r="AW235" s="72">
        <f t="shared" ca="1" si="233"/>
        <v>1.3494716597972658</v>
      </c>
      <c r="AX235" s="72">
        <f t="shared" ca="1" si="234"/>
        <v>-0.63374090159623042</v>
      </c>
      <c r="AY235" s="72">
        <f t="shared" ca="1" si="280"/>
        <v>4.0327293098335127E-3</v>
      </c>
      <c r="AZ235" s="72">
        <f t="shared" ca="1" si="235"/>
        <v>1.0061545735692335E-3</v>
      </c>
      <c r="BA235" s="72">
        <f t="shared" ca="1" si="236"/>
        <v>1.0010074212818558</v>
      </c>
      <c r="BB235" s="72">
        <f t="shared" ca="1" si="237"/>
        <v>1.0061541916026372E-3</v>
      </c>
      <c r="BC235" s="72">
        <f t="shared" ca="1" si="281"/>
        <v>0.12729531842669178</v>
      </c>
      <c r="BD235" s="75">
        <f t="shared" ca="1" si="238"/>
        <v>2.8262386380212234</v>
      </c>
      <c r="BE235" s="75">
        <f t="shared" ca="1" si="239"/>
        <v>-1.2152662553156622E-4</v>
      </c>
      <c r="BF235" s="75">
        <f t="shared" ca="1" si="282"/>
        <v>0.12717379180116023</v>
      </c>
      <c r="BG235" s="75">
        <f t="shared" ca="1" si="240"/>
        <v>2.8261171113956918</v>
      </c>
      <c r="BH235" s="75">
        <f t="shared" ca="1" si="241"/>
        <v>-1.2140642083030579E-4</v>
      </c>
      <c r="BI235" s="75">
        <f t="shared" ca="1" si="283"/>
        <v>0.12717391200586148</v>
      </c>
      <c r="BJ235" s="75">
        <f t="shared" ca="1" si="242"/>
        <v>2.8261172316003931</v>
      </c>
      <c r="BK235" s="75">
        <f t="shared" ca="1" si="243"/>
        <v>-1.2140653972471567E-4</v>
      </c>
      <c r="BL235" s="75">
        <f t="shared" ca="1" si="284"/>
        <v>0.12717391188696706</v>
      </c>
      <c r="BM235" s="72">
        <f t="array" aca="1" ref="BM235" ca="1">ATAN2((1-f)*SQRT(AX235^2+(SIN(AV235)*SIN(BL235)-COS(AV235)*COS(BL235)*COS(AU235))^2),SIN(AV235)*COS(BL235)+COS(AV235)*SIN(BL235)*COS(AU235))</f>
        <v>0.88067769692739839</v>
      </c>
      <c r="BN235" s="72">
        <f t="shared" ca="1" si="244"/>
        <v>-0.19325231341792179</v>
      </c>
      <c r="BO235" s="72">
        <f t="array" aca="1" ref="BO235" ca="1">f/16*(1-AX235^2)*(4+f*(4-3*(1-AX235^2)))</f>
        <v>5.0248434695142341E-4</v>
      </c>
      <c r="BP235" s="72">
        <f t="array" aca="1" ref="BP235" ca="1">BN235-(1-BO235)*f*AX235*(BL235+BO235*SIN(BL235)*(COS(BJ235)+BO235*COS(BL235)*(-1+2*COS(BJ235)^2)))</f>
        <v>-0.19298235700010916</v>
      </c>
      <c r="BQ235" s="72">
        <f t="shared" ca="1" si="245"/>
        <v>1.4721638358664163E-2</v>
      </c>
    </row>
    <row r="236" spans="2:69">
      <c r="B236" s="38" t="s">
        <v>1127</v>
      </c>
      <c r="C236" s="72" t="str">
        <f t="shared" si="270"/>
        <v>32UQV1030840358</v>
      </c>
      <c r="D236" s="72">
        <f t="array" aca="1" ref="D236" ca="1">MATCH(TRUE,ISERROR(VALUE(MID(C236,ROW(INDIRECT("1:"&amp;LEN(C236))),1))),0)</f>
        <v>3</v>
      </c>
      <c r="E236" s="72">
        <f t="shared" ca="1" si="271"/>
        <v>32</v>
      </c>
      <c r="F236" s="72" t="str">
        <f t="shared" ca="1" si="272"/>
        <v>U</v>
      </c>
      <c r="G236" s="72" t="str">
        <f t="shared" ca="1" si="273"/>
        <v>Q</v>
      </c>
      <c r="H236" s="72" t="str">
        <f t="shared" ca="1" si="274"/>
        <v>V</v>
      </c>
      <c r="I236" s="72">
        <f t="shared" ca="1" si="275"/>
        <v>10</v>
      </c>
      <c r="J236" s="72">
        <f t="shared" ca="1" si="276"/>
        <v>10308</v>
      </c>
      <c r="K236" s="72">
        <f t="shared" ca="1" si="277"/>
        <v>40358</v>
      </c>
      <c r="L236" s="72">
        <f t="shared" ca="1" si="278"/>
        <v>188.80604746885038</v>
      </c>
      <c r="M236" s="72">
        <f ca="1">VLOOKUP(G236,Coef!$C$2:$F$25,4)</f>
        <v>7</v>
      </c>
      <c r="N236" s="31">
        <f ca="1">VLOOKUP(F236,Coef!$C$4:$D$23,2)</f>
        <v>17</v>
      </c>
      <c r="O236" s="31">
        <f ca="1">MOD(VLOOKUP(H236,Coef!$C$2:$G$21,5)+MOD(E236+1,2)*15,20)</f>
        <v>15</v>
      </c>
      <c r="P236" s="31">
        <f ca="1">VLOOKUP(N236,Coef!$A$27:$B$46,2)</f>
        <v>5.34</v>
      </c>
      <c r="Q236" s="31">
        <f ca="1">VLOOKUP(N236,Coef!$A$27:$C$46,3)+O236/10-0.1</f>
        <v>5.4</v>
      </c>
      <c r="R236" s="31">
        <f ca="1">IF(Q236+0.1&lt;P236,Q236+2,Q236)</f>
        <v>5.4</v>
      </c>
      <c r="S236" s="72">
        <f ca="1">M236*100000+J236</f>
        <v>710308</v>
      </c>
      <c r="T236" s="72">
        <f ca="1">R236*1000000+K236</f>
        <v>5440358</v>
      </c>
      <c r="U236" s="72">
        <f ca="1">IF(N236&lt;11,T236-10000000,T236)</f>
        <v>5440358</v>
      </c>
      <c r="V236" s="72">
        <f ca="1">U236/(6366197.724*0.9996)</f>
        <v>0.85491140080172634</v>
      </c>
      <c r="W236" s="72">
        <f ca="1">(Coef!$J$9/(1+Coef!$J$8*(COS(V236))^2)^0.5)*Coef!$J$6</f>
        <v>6387769.3879699269</v>
      </c>
      <c r="X236" s="72">
        <f ca="1">6*E236-183</f>
        <v>9</v>
      </c>
      <c r="Y236" s="72">
        <f ca="1">(S236-500000)/W236</f>
        <v>3.2923542981384495E-2</v>
      </c>
      <c r="Z236" s="72">
        <f ca="1">SIN(2*V236)</f>
        <v>0.99035137568936649</v>
      </c>
      <c r="AA236" s="72">
        <f ca="1">Z236*(COS(V236))^2</f>
        <v>0.42655471220603508</v>
      </c>
      <c r="AB236" s="72">
        <f ca="1">V236+(Z236/2)</f>
        <v>1.3500870886464096</v>
      </c>
      <c r="AC236" s="72">
        <f ca="1">(3*AB236+AA236)/4</f>
        <v>1.1192039945363159</v>
      </c>
      <c r="AD236" s="72">
        <f ca="1">(5*AC236+AA236*(COS(V236))^2)/3</f>
        <v>1.9265805185730793</v>
      </c>
      <c r="AE236" s="72">
        <f ca="1">Coef!$J$6*Coef!$J$9*(V236-(Coef!$J$10*AB236)+(Coef!$J$11*AC236)-(Coef!$J$12*AD236))</f>
        <v>5425545.4091463629</v>
      </c>
      <c r="AF236" s="72">
        <f ca="1">(U236-AE236)/W236</f>
        <v>2.3188988133375017E-3</v>
      </c>
      <c r="AG236" s="72">
        <f ca="1">((Coef!$J$8*Y236^2)/2)*(COS(V236))^2</f>
        <v>1.5732438254710631E-6</v>
      </c>
      <c r="AH236" s="72">
        <f ca="1">Y236*(1-(AG236/3))</f>
        <v>3.292352571579759E-2</v>
      </c>
      <c r="AI236" s="72">
        <f ca="1">AF236*(1-AG236)+V236</f>
        <v>0.85723029596687061</v>
      </c>
      <c r="AJ236" s="72">
        <f ca="1">(EXP(AH236)-EXP(-AH236))/2</f>
        <v>3.2929473994347702E-2</v>
      </c>
      <c r="AK236" s="72">
        <f ca="1">ATAN(AJ236/COS(AI236))</f>
        <v>5.0267420264401244E-2</v>
      </c>
      <c r="AL236" s="72">
        <f ca="1">ATAN(COS(AK236)*TAN(AI236))</f>
        <v>0.8566047804721777</v>
      </c>
      <c r="AM236" s="72">
        <f ca="1">V236+(1+Coef!$J$8*(COS(V236))^2-(3/2)*Coef!$J$8*SIN(V236)*COS(V236)*(AL236-V236))*(AL236-V236)</f>
        <v>0.85660968161255813</v>
      </c>
      <c r="AN236" s="34" t="str">
        <f t="shared" ca="1" si="230"/>
        <v>32 710308 5440358 N</v>
      </c>
      <c r="AO236" s="33">
        <f t="shared" ca="1" si="231"/>
        <v>49.080119446444776</v>
      </c>
      <c r="AP236" s="33">
        <f t="shared" ca="1" si="232"/>
        <v>11.880111028160581</v>
      </c>
      <c r="AQ236" s="72">
        <v>285</v>
      </c>
      <c r="AR236" s="72">
        <v>810000</v>
      </c>
      <c r="AS236" s="72">
        <f t="shared" ca="1" si="279"/>
        <v>0.85660968161255813</v>
      </c>
      <c r="AT236" s="72">
        <f t="shared" ca="1" si="279"/>
        <v>0.20734705294389094</v>
      </c>
      <c r="AU236" s="72">
        <f t="shared" si="279"/>
        <v>4.9741883681838397</v>
      </c>
      <c r="AV236" s="72">
        <f t="array" aca="1" ref="AV236" ca="1">ATAN((1-f)*TAN(AS236))</f>
        <v>0.85494706862472947</v>
      </c>
      <c r="AW236" s="72">
        <f t="shared" ca="1" si="233"/>
        <v>1.3493790219214243</v>
      </c>
      <c r="AX236" s="72">
        <f t="shared" ca="1" si="234"/>
        <v>-0.63389698489526447</v>
      </c>
      <c r="AY236" s="72">
        <f t="shared" ca="1" si="280"/>
        <v>4.0313958525303589E-3</v>
      </c>
      <c r="AZ236" s="72">
        <f t="shared" ca="1" si="235"/>
        <v>1.0058225483273594E-3</v>
      </c>
      <c r="BA236" s="72">
        <f t="shared" ca="1" si="236"/>
        <v>1.0010070884203184</v>
      </c>
      <c r="BB236" s="72">
        <f t="shared" ca="1" si="237"/>
        <v>1.0058221667387788E-3</v>
      </c>
      <c r="BC236" s="72">
        <f t="shared" ca="1" si="281"/>
        <v>0.12729536075577805</v>
      </c>
      <c r="BD236" s="75">
        <f t="shared" ca="1" si="238"/>
        <v>2.8260534045986265</v>
      </c>
      <c r="BE236" s="75">
        <f t="shared" ca="1" si="239"/>
        <v>-1.2147919045309747E-4</v>
      </c>
      <c r="BF236" s="75">
        <f t="shared" ca="1" si="282"/>
        <v>0.12717388156532494</v>
      </c>
      <c r="BG236" s="75">
        <f t="shared" ca="1" si="240"/>
        <v>2.8259319254081738</v>
      </c>
      <c r="BH236" s="75">
        <f t="shared" ca="1" si="241"/>
        <v>-1.2135907658762265E-4</v>
      </c>
      <c r="BI236" s="75">
        <f t="shared" ca="1" si="283"/>
        <v>0.12717400167919043</v>
      </c>
      <c r="BJ236" s="75">
        <f t="shared" ca="1" si="242"/>
        <v>2.8259320455220389</v>
      </c>
      <c r="BK236" s="75">
        <f t="shared" ca="1" si="243"/>
        <v>-1.2135919534876313E-4</v>
      </c>
      <c r="BL236" s="75">
        <f t="shared" ca="1" si="284"/>
        <v>0.1271740015604293</v>
      </c>
      <c r="BM236" s="72">
        <f t="array" aca="1" ref="BM236" ca="1">ATAN2((1-f)*SQRT(AX236^2+(SIN(AV236)*SIN(BL236)-COS(AV236)*COS(BL236)*COS(AU236))^2),SIN(AV236)*COS(BL236)+COS(AV236)*SIN(BL236)*COS(AU236))</f>
        <v>0.88046768746830595</v>
      </c>
      <c r="BN236" s="72">
        <f t="shared" ca="1" si="244"/>
        <v>-0.19320282033590827</v>
      </c>
      <c r="BO236" s="72">
        <f t="array" aca="1" ref="BO236" ca="1">f/16*(1-AX236^2)*(4+f*(4-3*(1-AX236^2)))</f>
        <v>5.0231844555545632E-4</v>
      </c>
      <c r="BP236" s="72">
        <f t="array" aca="1" ref="BP236" ca="1">BN236-(1-BO236)*f*AX236*(BL236+BO236*SIN(BL236)*(COS(BJ236)+BO236*COS(BL236)*(-1+2*COS(BJ236)^2)))</f>
        <v>-0.19293279714540837</v>
      </c>
      <c r="BQ236" s="72">
        <f t="shared" ca="1" si="245"/>
        <v>1.4414255798482573E-2</v>
      </c>
    </row>
    <row r="237" spans="2:69">
      <c r="B237" s="38" t="s">
        <v>1128</v>
      </c>
      <c r="C237" s="72" t="str">
        <f t="shared" si="270"/>
        <v>32UQV0950139745</v>
      </c>
      <c r="D237" s="72">
        <f t="array" aca="1" ref="D237" ca="1">MATCH(TRUE,ISERROR(VALUE(MID(C237,ROW(INDIRECT("1:"&amp;LEN(C237))),1))),0)</f>
        <v>3</v>
      </c>
      <c r="E237" s="72">
        <f t="shared" ca="1" si="271"/>
        <v>32</v>
      </c>
      <c r="F237" s="72" t="str">
        <f t="shared" ca="1" si="272"/>
        <v>U</v>
      </c>
      <c r="G237" s="72" t="str">
        <f t="shared" ca="1" si="273"/>
        <v>Q</v>
      </c>
      <c r="H237" s="72" t="str">
        <f t="shared" ca="1" si="274"/>
        <v>V</v>
      </c>
      <c r="I237" s="72">
        <f t="shared" ca="1" si="275"/>
        <v>10</v>
      </c>
      <c r="J237" s="72">
        <f t="shared" ca="1" si="276"/>
        <v>9501</v>
      </c>
      <c r="K237" s="72">
        <f t="shared" ca="1" si="277"/>
        <v>39745</v>
      </c>
      <c r="L237" s="72">
        <f t="shared" ca="1" si="278"/>
        <v>188.80604746885038</v>
      </c>
      <c r="M237" s="72">
        <f ca="1">VLOOKUP(G237,Coef!$C$2:$F$25,4)</f>
        <v>7</v>
      </c>
      <c r="N237" s="31">
        <f ca="1">VLOOKUP(F237,Coef!$C$4:$D$23,2)</f>
        <v>17</v>
      </c>
      <c r="O237" s="31">
        <f ca="1">MOD(VLOOKUP(H237,Coef!$C$2:$G$21,5)+MOD(E237+1,2)*15,20)</f>
        <v>15</v>
      </c>
      <c r="P237" s="31">
        <f ca="1">VLOOKUP(N237,Coef!$A$27:$B$46,2)</f>
        <v>5.34</v>
      </c>
      <c r="Q237" s="31">
        <f ca="1">VLOOKUP(N237,Coef!$A$27:$C$46,3)+O237/10-0.1</f>
        <v>5.4</v>
      </c>
      <c r="R237" s="31">
        <f ca="1">IF(Q237+0.1&lt;P237,Q237+2,Q237)</f>
        <v>5.4</v>
      </c>
      <c r="S237" s="72">
        <f ca="1">M237*100000+J237</f>
        <v>709501</v>
      </c>
      <c r="T237" s="72">
        <f ca="1">R237*1000000+K237</f>
        <v>5439745</v>
      </c>
      <c r="U237" s="72">
        <f ca="1">IF(N237&lt;11,T237-10000000,T237)</f>
        <v>5439745</v>
      </c>
      <c r="V237" s="72">
        <f ca="1">U237/(6366197.724*0.9996)</f>
        <v>0.85481507245556021</v>
      </c>
      <c r="W237" s="72">
        <f ca="1">(Coef!$J$9/(1+Coef!$J$8*(COS(V237))^2)^0.5)*Coef!$J$6</f>
        <v>6387767.3404085692</v>
      </c>
      <c r="X237" s="72">
        <f ca="1">6*E237-183</f>
        <v>9</v>
      </c>
      <c r="Y237" s="72">
        <f ca="1">(S237-500000)/W237</f>
        <v>3.2797218313621306E-2</v>
      </c>
      <c r="Z237" s="72">
        <f ca="1">SIN(2*V237)</f>
        <v>0.99037805549106439</v>
      </c>
      <c r="AA237" s="72">
        <f ca="1">Z237*(COS(V237))^2</f>
        <v>0.42666068573618027</v>
      </c>
      <c r="AB237" s="72">
        <f ca="1">V237+(Z237/2)</f>
        <v>1.3500041002010925</v>
      </c>
      <c r="AC237" s="72">
        <f ca="1">(3*AB237+AA237)/4</f>
        <v>1.1191682465848645</v>
      </c>
      <c r="AD237" s="72">
        <f ca="1">(5*AC237+AA237*(COS(V237))^2)/3</f>
        <v>1.9265497211281264</v>
      </c>
      <c r="AE237" s="72">
        <f ca="1">Coef!$J$6*Coef!$J$9*(V237-(Coef!$J$10*AB237)+(Coef!$J$11*AC237)-(Coef!$J$12*AD237))</f>
        <v>5424931.8671539165</v>
      </c>
      <c r="AF237" s="72">
        <f ca="1">(U237-AE237)/W237</f>
        <v>2.3189844051420988E-3</v>
      </c>
      <c r="AG237" s="72">
        <f ca="1">((Coef!$J$8*Y237^2)/2)*(COS(V237))^2</f>
        <v>1.5615399936104345E-6</v>
      </c>
      <c r="AH237" s="72">
        <f ca="1">Y237*(1-(AG237/3))</f>
        <v>3.2797201242231948E-2</v>
      </c>
      <c r="AI237" s="72">
        <f ca="1">AF237*(1-AG237)+V237</f>
        <v>0.85713405323951541</v>
      </c>
      <c r="AJ237" s="72">
        <f ca="1">(EXP(AH237)-EXP(-AH237))/2</f>
        <v>3.2803081311757076E-2</v>
      </c>
      <c r="AK237" s="72">
        <f ca="1">ATAN(AJ237/COS(AI237))</f>
        <v>5.0069246081608836E-2</v>
      </c>
      <c r="AL237" s="72">
        <f ca="1">ATAN(COS(AK237)*TAN(AI237))</f>
        <v>0.85651344538825647</v>
      </c>
      <c r="AM237" s="72">
        <f ca="1">V237+(1+Coef!$J$8*(COS(V237))^2-(3/2)*Coef!$J$8*SIN(V237)*COS(V237)*(AL237-V237))*(AL237-V237)</f>
        <v>0.85651836202973797</v>
      </c>
      <c r="AN237" s="34" t="str">
        <f t="shared" ca="1" si="230"/>
        <v>32 709501 5439745 N</v>
      </c>
      <c r="AO237" s="33">
        <f t="shared" ca="1" si="231"/>
        <v>49.074887219762289</v>
      </c>
      <c r="AP237" s="33">
        <f t="shared" ca="1" si="232"/>
        <v>11.868756483878121</v>
      </c>
      <c r="AQ237" s="72">
        <v>285</v>
      </c>
      <c r="AR237" s="72">
        <v>810000</v>
      </c>
      <c r="AS237" s="72">
        <f t="shared" ca="1" si="279"/>
        <v>0.85651836202973797</v>
      </c>
      <c r="AT237" s="72">
        <f t="shared" ca="1" si="279"/>
        <v>0.2071488787610985</v>
      </c>
      <c r="AU237" s="72">
        <f t="shared" si="279"/>
        <v>4.9741883681838397</v>
      </c>
      <c r="AV237" s="72">
        <f t="array" aca="1" ref="AV237" ca="1">ATAN((1-f)*TAN(AS237))</f>
        <v>0.85485570603186478</v>
      </c>
      <c r="AW237" s="72">
        <f t="shared" ca="1" si="233"/>
        <v>1.3493394882346026</v>
      </c>
      <c r="AX237" s="72">
        <f t="shared" ca="1" si="234"/>
        <v>-0.6339635696811764</v>
      </c>
      <c r="AY237" s="72">
        <f t="shared" ca="1" si="280"/>
        <v>4.0308269027084743E-3</v>
      </c>
      <c r="AZ237" s="72">
        <f t="shared" ca="1" si="235"/>
        <v>1.0056808820881821E-3</v>
      </c>
      <c r="BA237" s="72">
        <f t="shared" ca="1" si="236"/>
        <v>1.0010069463973386</v>
      </c>
      <c r="BB237" s="72">
        <f t="shared" ca="1" si="237"/>
        <v>1.0056805006608146E-3</v>
      </c>
      <c r="BC237" s="72">
        <f t="shared" ca="1" si="281"/>
        <v>0.12729537881645836</v>
      </c>
      <c r="BD237" s="75">
        <f t="shared" ca="1" si="238"/>
        <v>2.8259743552856635</v>
      </c>
      <c r="BE237" s="75">
        <f t="shared" ca="1" si="239"/>
        <v>-1.2145895078309732E-4</v>
      </c>
      <c r="BF237" s="75">
        <f t="shared" ca="1" si="282"/>
        <v>0.12717391986567525</v>
      </c>
      <c r="BG237" s="75">
        <f t="shared" ca="1" si="240"/>
        <v>2.8258528963348803</v>
      </c>
      <c r="BH237" s="75">
        <f t="shared" ca="1" si="241"/>
        <v>-1.2133887566550645E-4</v>
      </c>
      <c r="BI237" s="75">
        <f t="shared" ca="1" si="283"/>
        <v>0.12717403994079285</v>
      </c>
      <c r="BJ237" s="75">
        <f t="shared" ca="1" si="242"/>
        <v>2.8258530164099982</v>
      </c>
      <c r="BK237" s="75">
        <f t="shared" ca="1" si="243"/>
        <v>-1.213389943698129E-4</v>
      </c>
      <c r="BL237" s="75">
        <f t="shared" ca="1" si="284"/>
        <v>0.12717403982208855</v>
      </c>
      <c r="BM237" s="72">
        <f t="array" aca="1" ref="BM237" ca="1">ATAN2((1-f)*SQRT(AX237^2+(SIN(AV237)*SIN(BL237)-COS(AV237)*COS(BL237)*COS(AU237))^2),SIN(AV237)*COS(BL237)+COS(AV237)*SIN(BL237)*COS(AU237))</f>
        <v>0.8803780852955404</v>
      </c>
      <c r="BN237" s="72">
        <f t="shared" ca="1" si="244"/>
        <v>-0.19318171416434685</v>
      </c>
      <c r="BO237" s="72">
        <f t="array" aca="1" ref="BO237" ca="1">f/16*(1-AX237^2)*(4+f*(4-3*(1-AX237^2)))</f>
        <v>5.0224765990942262E-4</v>
      </c>
      <c r="BP237" s="72">
        <f t="array" aca="1" ref="BP237" ca="1">BN237-(1-BO237)*f*AX237*(BL237+BO237*SIN(BL237)*(COS(BJ237)+BO237*COS(BL237)*(-1+2*COS(BJ237)^2)))</f>
        <v>-0.19291166248870245</v>
      </c>
      <c r="BQ237" s="72">
        <f t="shared" ca="1" si="245"/>
        <v>1.4237216272396047E-2</v>
      </c>
    </row>
    <row r="238" spans="2:69">
      <c r="B238" s="38" t="s">
        <v>1129</v>
      </c>
      <c r="C238" s="72" t="str">
        <f t="shared" si="270"/>
        <v>32UQV0879639036</v>
      </c>
      <c r="D238" s="72">
        <f t="array" aca="1" ref="D238" ca="1">MATCH(TRUE,ISERROR(VALUE(MID(C238,ROW(INDIRECT("1:"&amp;LEN(C238))),1))),0)</f>
        <v>3</v>
      </c>
      <c r="E238" s="72">
        <f t="shared" ca="1" si="271"/>
        <v>32</v>
      </c>
      <c r="F238" s="72" t="str">
        <f t="shared" ca="1" si="272"/>
        <v>U</v>
      </c>
      <c r="G238" s="72" t="str">
        <f t="shared" ca="1" si="273"/>
        <v>Q</v>
      </c>
      <c r="H238" s="72" t="str">
        <f t="shared" ca="1" si="274"/>
        <v>V</v>
      </c>
      <c r="I238" s="72">
        <f t="shared" ca="1" si="275"/>
        <v>10</v>
      </c>
      <c r="J238" s="72">
        <f t="shared" ca="1" si="276"/>
        <v>8796</v>
      </c>
      <c r="K238" s="72">
        <f t="shared" ca="1" si="277"/>
        <v>39036</v>
      </c>
      <c r="L238" s="72">
        <f t="shared" ca="1" si="278"/>
        <v>188.80604746885038</v>
      </c>
      <c r="M238" s="72">
        <f ca="1">VLOOKUP(G238,Coef!$C$2:$F$25,4)</f>
        <v>7</v>
      </c>
      <c r="N238" s="31">
        <f ca="1">VLOOKUP(F238,Coef!$C$4:$D$23,2)</f>
        <v>17</v>
      </c>
      <c r="O238" s="31">
        <f ca="1">MOD(VLOOKUP(H238,Coef!$C$2:$G$21,5)+MOD(E238+1,2)*15,20)</f>
        <v>15</v>
      </c>
      <c r="P238" s="31">
        <f ca="1">VLOOKUP(N238,Coef!$A$27:$B$46,2)</f>
        <v>5.34</v>
      </c>
      <c r="Q238" s="31">
        <f ca="1">VLOOKUP(N238,Coef!$A$27:$C$46,3)+O238/10-0.1</f>
        <v>5.4</v>
      </c>
      <c r="R238" s="31">
        <f ca="1">IF(Q238+0.1&lt;P238,Q238+2,Q238)</f>
        <v>5.4</v>
      </c>
      <c r="S238" s="72">
        <f ca="1">M238*100000+J238</f>
        <v>708796</v>
      </c>
      <c r="T238" s="72">
        <f ca="1">R238*1000000+K238</f>
        <v>5439036</v>
      </c>
      <c r="U238" s="72">
        <f ca="1">IF(N238&lt;11,T238-10000000,T238)</f>
        <v>5439036</v>
      </c>
      <c r="V238" s="72">
        <f ca="1">U238/(6366197.724*0.9996)</f>
        <v>0.85470365843038609</v>
      </c>
      <c r="W238" s="72">
        <f ca="1">(Coef!$J$9/(1+Coef!$J$8*(COS(V238))^2)^0.5)*Coef!$J$6</f>
        <v>6387764.9721187856</v>
      </c>
      <c r="X238" s="72">
        <f ca="1">6*E238-183</f>
        <v>9</v>
      </c>
      <c r="Y238" s="72">
        <f ca="1">(S238-500000)/W238</f>
        <v>3.2686863231717107E-2</v>
      </c>
      <c r="Z238" s="72">
        <f ca="1">SIN(2*V238)</f>
        <v>0.99040886768702219</v>
      </c>
      <c r="AA238" s="72">
        <f ca="1">Z238*(COS(V238))^2</f>
        <v>0.42678324521252609</v>
      </c>
      <c r="AB238" s="72">
        <f ca="1">V238+(Z238/2)</f>
        <v>1.3499080922738971</v>
      </c>
      <c r="AC238" s="72">
        <f ca="1">(3*AB238+AA238)/4</f>
        <v>1.1191268805085544</v>
      </c>
      <c r="AD238" s="72">
        <f ca="1">(5*AC238+AA238*(COS(V238))^2)/3</f>
        <v>1.926514075065793</v>
      </c>
      <c r="AE238" s="72">
        <f ca="1">Coef!$J$6*Coef!$J$9*(V238-(Coef!$J$10*AB238)+(Coef!$J$11*AC238)-(Coef!$J$12*AD238))</f>
        <v>5424222.2410175847</v>
      </c>
      <c r="AF238" s="72">
        <f ca="1">(U238-AE238)/W238</f>
        <v>2.3190832861061999E-3</v>
      </c>
      <c r="AG238" s="72">
        <f ca="1">((Coef!$J$8*Y238^2)/2)*(COS(V238))^2</f>
        <v>1.5514465037043775E-6</v>
      </c>
      <c r="AH238" s="72">
        <f ca="1">Y238*(1-(AG238/3))</f>
        <v>3.2686846327743879E-2</v>
      </c>
      <c r="AI238" s="72">
        <f ca="1">AF238*(1-AG238)+V238</f>
        <v>0.85702273811855867</v>
      </c>
      <c r="AJ238" s="72">
        <f ca="1">(EXP(AH238)-EXP(-AH238))/2</f>
        <v>3.2692667239480333E-2</v>
      </c>
      <c r="AK238" s="72">
        <f ca="1">ATAN(AJ238/COS(AI238))</f>
        <v>4.9894591696188539E-2</v>
      </c>
      <c r="AL238" s="72">
        <f ca="1">ATAN(COS(AK238)*TAN(AI238))</f>
        <v>0.85640643485135959</v>
      </c>
      <c r="AM238" s="72">
        <f ca="1">V238+(1+Coef!$J$8*(COS(V238))^2-(3/2)*Coef!$J$8*SIN(V238)*COS(V238)*(AL238-V238))*(AL238-V238)</f>
        <v>0.85641136546885699</v>
      </c>
      <c r="AN238" s="34" t="str">
        <f t="shared" ca="1" si="230"/>
        <v>32 708796 5439036 N</v>
      </c>
      <c r="AO238" s="33">
        <f t="shared" ca="1" si="231"/>
        <v>49.068756768401393</v>
      </c>
      <c r="AP238" s="33">
        <f t="shared" ca="1" si="232"/>
        <v>11.858749524720086</v>
      </c>
      <c r="AQ238" s="72">
        <v>285</v>
      </c>
      <c r="AR238" s="72">
        <v>810000</v>
      </c>
      <c r="AS238" s="72">
        <f t="shared" ca="1" si="279"/>
        <v>0.85641136546885688</v>
      </c>
      <c r="AT238" s="72">
        <f t="shared" ca="1" si="279"/>
        <v>0.20697422437567817</v>
      </c>
      <c r="AU238" s="72">
        <f t="shared" si="279"/>
        <v>4.9741883681838397</v>
      </c>
      <c r="AV238" s="72">
        <f t="array" aca="1" ref="AV238" ca="1">ATAN((1-f)*TAN(AS238))</f>
        <v>0.8547486591479464</v>
      </c>
      <c r="AW238" s="72">
        <f t="shared" ca="1" si="233"/>
        <v>1.3492931606673881</v>
      </c>
      <c r="AX238" s="72">
        <f t="shared" ca="1" si="234"/>
        <v>-0.63404157839930031</v>
      </c>
      <c r="AY238" s="72">
        <f t="shared" ca="1" si="280"/>
        <v>4.0301602623138127E-3</v>
      </c>
      <c r="AZ238" s="72">
        <f t="shared" ca="1" si="235"/>
        <v>1.005514891183277E-3</v>
      </c>
      <c r="BA238" s="72">
        <f t="shared" ca="1" si="236"/>
        <v>1.001006779988503</v>
      </c>
      <c r="BB238" s="72">
        <f t="shared" ca="1" si="237"/>
        <v>1.0055145099447458E-3</v>
      </c>
      <c r="BC238" s="72">
        <f t="shared" ca="1" si="281"/>
        <v>0.12729539997822889</v>
      </c>
      <c r="BD238" s="75">
        <f t="shared" ca="1" si="238"/>
        <v>2.8258817213130052</v>
      </c>
      <c r="BE238" s="75">
        <f t="shared" ca="1" si="239"/>
        <v>-1.2143523557710557E-4</v>
      </c>
      <c r="BF238" s="75">
        <f t="shared" ca="1" si="282"/>
        <v>0.12717396474265177</v>
      </c>
      <c r="BG238" s="75">
        <f t="shared" ca="1" si="240"/>
        <v>2.8257602860774282</v>
      </c>
      <c r="BH238" s="75">
        <f t="shared" ca="1" si="241"/>
        <v>-1.213152058534871E-4</v>
      </c>
      <c r="BI238" s="75">
        <f t="shared" ca="1" si="283"/>
        <v>0.12717408477237541</v>
      </c>
      <c r="BJ238" s="75">
        <f t="shared" ca="1" si="242"/>
        <v>2.8257604061071517</v>
      </c>
      <c r="BK238" s="75">
        <f t="shared" ca="1" si="243"/>
        <v>-1.2131532449122252E-4</v>
      </c>
      <c r="BL238" s="75">
        <f t="shared" ca="1" si="284"/>
        <v>0.12717408465373767</v>
      </c>
      <c r="BM238" s="72">
        <f t="array" aca="1" ref="BM238" ca="1">ATAN2((1-f)*SQRT(AX238^2+(SIN(AV238)*SIN(BL238)-COS(AV238)*COS(BL238)*COS(AU238))^2),SIN(AV238)*COS(BL238)+COS(AV238)*SIN(BL238)*COS(AU238))</f>
        <v>0.88027310050795737</v>
      </c>
      <c r="BN238" s="72">
        <f t="shared" ca="1" si="244"/>
        <v>-0.19315699249069077</v>
      </c>
      <c r="BO238" s="72">
        <f t="array" aca="1" ref="BO238" ca="1">f/16*(1-AX238^2)*(4+f*(4-3*(1-AX238^2)))</f>
        <v>5.0216472009480208E-4</v>
      </c>
      <c r="BP238" s="72">
        <f t="array" aca="1" ref="BP238" ca="1">BN238-(1-BO238)*f*AX238*(BL238+BO238*SIN(BL238)*(COS(BJ238)+BO238*COS(BL238)*(-1+2*COS(BJ238)^2)))</f>
        <v>-0.19288690744266407</v>
      </c>
      <c r="BQ238" s="72">
        <f t="shared" ca="1" si="245"/>
        <v>1.4087316933014099E-2</v>
      </c>
    </row>
    <row r="239" spans="2:69">
      <c r="B239" s="38" t="s">
        <v>1130</v>
      </c>
      <c r="C239" s="72" t="str">
        <f t="shared" si="270"/>
        <v>32UQV0836938464</v>
      </c>
      <c r="D239" s="72">
        <f t="array" aca="1" ref="D239" ca="1">MATCH(TRUE,ISERROR(VALUE(MID(C239,ROW(INDIRECT("1:"&amp;LEN(C239))),1))),0)</f>
        <v>3</v>
      </c>
      <c r="E239" s="72">
        <f t="shared" ca="1" si="271"/>
        <v>32</v>
      </c>
      <c r="F239" s="72" t="str">
        <f t="shared" ca="1" si="272"/>
        <v>U</v>
      </c>
      <c r="G239" s="72" t="str">
        <f t="shared" ca="1" si="273"/>
        <v>Q</v>
      </c>
      <c r="H239" s="72" t="str">
        <f t="shared" ca="1" si="274"/>
        <v>V</v>
      </c>
      <c r="I239" s="72">
        <f t="shared" ca="1" si="275"/>
        <v>10</v>
      </c>
      <c r="J239" s="72">
        <f t="shared" ca="1" si="276"/>
        <v>8369</v>
      </c>
      <c r="K239" s="72">
        <f t="shared" ca="1" si="277"/>
        <v>38464</v>
      </c>
      <c r="L239" s="72">
        <f t="shared" ca="1" si="278"/>
        <v>188.80604746885038</v>
      </c>
      <c r="M239" s="72">
        <f ca="1">VLOOKUP(G239,Coef!$C$2:$F$25,4)</f>
        <v>7</v>
      </c>
      <c r="N239" s="31">
        <f ca="1">VLOOKUP(F239,Coef!$C$4:$D$23,2)</f>
        <v>17</v>
      </c>
      <c r="O239" s="31">
        <f ca="1">MOD(VLOOKUP(H239,Coef!$C$2:$G$21,5)+MOD(E239+1,2)*15,20)</f>
        <v>15</v>
      </c>
      <c r="P239" s="31">
        <f ca="1">VLOOKUP(N239,Coef!$A$27:$B$46,2)</f>
        <v>5.34</v>
      </c>
      <c r="Q239" s="31">
        <f ca="1">VLOOKUP(N239,Coef!$A$27:$C$46,3)+O239/10-0.1</f>
        <v>5.4</v>
      </c>
      <c r="R239" s="31">
        <f ca="1">IF(Q239+0.1&lt;P239,Q239+2,Q239)</f>
        <v>5.4</v>
      </c>
      <c r="S239" s="72">
        <f ca="1">M239*100000+J239</f>
        <v>708369</v>
      </c>
      <c r="T239" s="72">
        <f ca="1">R239*1000000+K239</f>
        <v>5438464</v>
      </c>
      <c r="U239" s="72">
        <f ca="1">IF(N239&lt;11,T239-10000000,T239)</f>
        <v>5438464</v>
      </c>
      <c r="V239" s="72">
        <f ca="1">U239/(6366197.724*0.9996)</f>
        <v>0.85461377292629637</v>
      </c>
      <c r="W239" s="72">
        <f ca="1">(Coef!$J$9/(1+Coef!$J$8*(COS(V239))^2)^0.5)*Coef!$J$6</f>
        <v>6387763.0614016624</v>
      </c>
      <c r="X239" s="72">
        <f ca="1">6*E239-183</f>
        <v>9</v>
      </c>
      <c r="Y239" s="72">
        <f ca="1">(S239-500000)/W239</f>
        <v>3.2620026446985612E-2</v>
      </c>
      <c r="Z239" s="72">
        <f ca="1">SIN(2*V239)</f>
        <v>0.99043369020473182</v>
      </c>
      <c r="AA239" s="72">
        <f ca="1">Z239*(COS(V239))^2</f>
        <v>0.42688211451807884</v>
      </c>
      <c r="AB239" s="72">
        <f ca="1">V239+(Z239/2)</f>
        <v>1.3498306180286623</v>
      </c>
      <c r="AC239" s="72">
        <f ca="1">(3*AB239+AA239)/4</f>
        <v>1.1190934921510165</v>
      </c>
      <c r="AD239" s="72">
        <f ca="1">(5*AC239+AA239*(COS(V239))^2)/3</f>
        <v>1.9264852969235946</v>
      </c>
      <c r="AE239" s="72">
        <f ca="1">Coef!$J$6*Coef!$J$9*(V239-(Coef!$J$10*AB239)+(Coef!$J$11*AC239)-(Coef!$J$12*AD239))</f>
        <v>5423649.736444775</v>
      </c>
      <c r="AF239" s="72">
        <f ca="1">(U239-AE239)/W239</f>
        <v>2.3191629703269395E-3</v>
      </c>
      <c r="AG239" s="72">
        <f ca="1">((Coef!$J$8*Y239^2)/2)*(COS(V239))^2</f>
        <v>1.545427528835909E-6</v>
      </c>
      <c r="AH239" s="72">
        <f ca="1">Y239*(1-(AG239/3))</f>
        <v>3.2620009643023321E-2</v>
      </c>
      <c r="AI239" s="72">
        <f ca="1">AF239*(1-AG239)+V239</f>
        <v>0.85693293231252499</v>
      </c>
      <c r="AJ239" s="72">
        <f ca="1">(EXP(AH239)-EXP(-AH239))/2</f>
        <v>3.2625794919395323E-2</v>
      </c>
      <c r="AK239" s="72">
        <f ca="1">ATAN(AJ239/COS(AI239))</f>
        <v>4.9787548230027109E-2</v>
      </c>
      <c r="AL239" s="72">
        <f ca="1">ATAN(COS(AK239)*TAN(AI239))</f>
        <v>0.85631925613760829</v>
      </c>
      <c r="AM239" s="72">
        <f ca="1">V239+(1+Coef!$J$8*(COS(V239))^2-(3/2)*Coef!$J$8*SIN(V239)*COS(V239)*(AL239-V239))*(AL239-V239)</f>
        <v>0.85632419559276152</v>
      </c>
      <c r="AN239" s="34" t="str">
        <f t="shared" ca="1" si="230"/>
        <v>32 708369 5438464 N</v>
      </c>
      <c r="AO239" s="33">
        <f t="shared" ca="1" si="231"/>
        <v>49.063762302400441</v>
      </c>
      <c r="AP239" s="33">
        <f t="shared" ca="1" si="232"/>
        <v>11.852616385884586</v>
      </c>
      <c r="AQ239" s="72">
        <v>285</v>
      </c>
      <c r="AR239" s="72">
        <v>810000</v>
      </c>
      <c r="AS239" s="72">
        <f t="shared" ca="1" si="279"/>
        <v>0.85632419559276152</v>
      </c>
      <c r="AT239" s="72">
        <f t="shared" ca="1" si="279"/>
        <v>0.20686718090951678</v>
      </c>
      <c r="AU239" s="72">
        <f t="shared" si="279"/>
        <v>4.9741883681838397</v>
      </c>
      <c r="AV239" s="72">
        <f t="array" aca="1" ref="AV239" ca="1">ATAN((1-f)*TAN(AS239))</f>
        <v>0.85466144833010083</v>
      </c>
      <c r="AW239" s="72">
        <f t="shared" ca="1" si="233"/>
        <v>1.3492554120537408</v>
      </c>
      <c r="AX239" s="72">
        <f t="shared" ca="1" si="234"/>
        <v>-0.63410512652828921</v>
      </c>
      <c r="AY239" s="72">
        <f t="shared" ca="1" si="280"/>
        <v>4.029617137388951E-3</v>
      </c>
      <c r="AZ239" s="72">
        <f t="shared" ca="1" si="235"/>
        <v>1.0053796550758465E-3</v>
      </c>
      <c r="BA239" s="72">
        <f t="shared" ca="1" si="236"/>
        <v>1.0010066444119501</v>
      </c>
      <c r="BB239" s="72">
        <f t="shared" ca="1" si="237"/>
        <v>1.0053792739911178E-3</v>
      </c>
      <c r="BC239" s="72">
        <f t="shared" ca="1" si="281"/>
        <v>0.12729541721914495</v>
      </c>
      <c r="BD239" s="75">
        <f t="shared" ca="1" si="238"/>
        <v>2.8258062413266263</v>
      </c>
      <c r="BE239" s="75">
        <f t="shared" ca="1" si="239"/>
        <v>-1.2141591408327536E-4</v>
      </c>
      <c r="BF239" s="75">
        <f t="shared" ca="1" si="282"/>
        <v>0.12717400130506168</v>
      </c>
      <c r="BG239" s="75">
        <f t="shared" ca="1" si="240"/>
        <v>2.8256848254125431</v>
      </c>
      <c r="BH239" s="75">
        <f t="shared" ca="1" si="241"/>
        <v>-1.2129592133738537E-4</v>
      </c>
      <c r="BI239" s="75">
        <f t="shared" ca="1" si="283"/>
        <v>0.12717412129780756</v>
      </c>
      <c r="BJ239" s="75">
        <f t="shared" ca="1" si="242"/>
        <v>2.825684945405289</v>
      </c>
      <c r="BK239" s="75">
        <f t="shared" ca="1" si="243"/>
        <v>-1.2129603992090135E-4</v>
      </c>
      <c r="BL239" s="75">
        <f t="shared" ca="1" si="284"/>
        <v>0.12717412117922405</v>
      </c>
      <c r="BM239" s="72">
        <f t="array" aca="1" ref="BM239" ca="1">ATAN2((1-f)*SQRT(AX239^2+(SIN(AV239)*SIN(BL239)-COS(AV239)*COS(BL239)*COS(AU239))^2),SIN(AV239)*COS(BL239)+COS(AV239)*SIN(BL239)*COS(AU239))</f>
        <v>0.88018756924682784</v>
      </c>
      <c r="BN239" s="72">
        <f t="shared" ca="1" si="244"/>
        <v>-0.19313685803599015</v>
      </c>
      <c r="BO239" s="72">
        <f t="array" aca="1" ref="BO239" ca="1">f/16*(1-AX239^2)*(4+f*(4-3*(1-AX239^2)))</f>
        <v>5.0209714738053081E-4</v>
      </c>
      <c r="BP239" s="72">
        <f t="array" aca="1" ref="BP239" ca="1">BN239-(1-BO239)*f*AX239*(BL239+BO239*SIN(BL239)*(COS(BJ239)+BO239*COS(BL239)*(-1+2*COS(BJ239)^2)))</f>
        <v>-0.19286674580182822</v>
      </c>
      <c r="BQ239" s="72">
        <f t="shared" ca="1" si="245"/>
        <v>1.4000435107688558E-2</v>
      </c>
    </row>
    <row r="240" spans="2:69">
      <c r="B240" s="38" t="s">
        <v>1131</v>
      </c>
      <c r="C240" s="72" t="str">
        <f t="shared" si="270"/>
        <v>32UQV0750036594</v>
      </c>
      <c r="D240" s="72">
        <f t="array" aca="1" ref="D240" ca="1">MATCH(TRUE,ISERROR(VALUE(MID(C240,ROW(INDIRECT("1:"&amp;LEN(C240))),1))),0)</f>
        <v>3</v>
      </c>
      <c r="E240" s="72">
        <f t="shared" ca="1" si="271"/>
        <v>32</v>
      </c>
      <c r="F240" s="72" t="str">
        <f t="shared" ca="1" si="272"/>
        <v>U</v>
      </c>
      <c r="G240" s="72" t="str">
        <f t="shared" ca="1" si="273"/>
        <v>Q</v>
      </c>
      <c r="H240" s="72" t="str">
        <f t="shared" ca="1" si="274"/>
        <v>V</v>
      </c>
      <c r="I240" s="72">
        <f t="shared" ca="1" si="275"/>
        <v>10</v>
      </c>
      <c r="J240" s="72">
        <f t="shared" ca="1" si="276"/>
        <v>7500</v>
      </c>
      <c r="K240" s="72">
        <f t="shared" ca="1" si="277"/>
        <v>36594</v>
      </c>
      <c r="L240" s="72">
        <f t="shared" ca="1" si="278"/>
        <v>188.80604746885038</v>
      </c>
      <c r="M240" s="72">
        <f ca="1">VLOOKUP(G240,Coef!$C$2:$F$25,4)</f>
        <v>7</v>
      </c>
      <c r="N240" s="31">
        <f ca="1">VLOOKUP(F240,Coef!$C$4:$D$23,2)</f>
        <v>17</v>
      </c>
      <c r="O240" s="31">
        <f ca="1">MOD(VLOOKUP(H240,Coef!$C$2:$G$21,5)+MOD(E240+1,2)*15,20)</f>
        <v>15</v>
      </c>
      <c r="P240" s="31">
        <f ca="1">VLOOKUP(N240,Coef!$A$27:$B$46,2)</f>
        <v>5.34</v>
      </c>
      <c r="Q240" s="31">
        <f ca="1">VLOOKUP(N240,Coef!$A$27:$C$46,3)+O240/10-0.1</f>
        <v>5.4</v>
      </c>
      <c r="R240" s="31">
        <f ca="1">IF(Q240+0.1&lt;P240,Q240+2,Q240)</f>
        <v>5.4</v>
      </c>
      <c r="S240" s="72">
        <f ca="1">M240*100000+J240</f>
        <v>707500</v>
      </c>
      <c r="T240" s="72">
        <f ca="1">R240*1000000+K240</f>
        <v>5436594</v>
      </c>
      <c r="U240" s="72">
        <f ca="1">IF(N240&lt;11,T240-10000000,T240)</f>
        <v>5436594</v>
      </c>
      <c r="V240" s="72">
        <f ca="1">U240/(6366197.724*0.9996)</f>
        <v>0.85431991647061845</v>
      </c>
      <c r="W240" s="72">
        <f ca="1">(Coef!$J$9/(1+Coef!$J$8*(COS(V240))^2)^0.5)*Coef!$J$6</f>
        <v>6387756.8145047752</v>
      </c>
      <c r="X240" s="72">
        <f ca="1">6*E240-183</f>
        <v>9</v>
      </c>
      <c r="Y240" s="72">
        <f ca="1">(S240-500000)/W240</f>
        <v>3.2484016850614389E-2</v>
      </c>
      <c r="Z240" s="72">
        <f ca="1">SIN(2*V240)</f>
        <v>0.99051461736655777</v>
      </c>
      <c r="AA240" s="72">
        <f ca="1">Z240*(COS(V240))^2</f>
        <v>0.42720529099265453</v>
      </c>
      <c r="AB240" s="72">
        <f ca="1">V240+(Z240/2)</f>
        <v>1.3495772251538973</v>
      </c>
      <c r="AC240" s="72">
        <f ca="1">(3*AB240+AA240)/4</f>
        <v>1.1189842416135867</v>
      </c>
      <c r="AD240" s="72">
        <f ca="1">(5*AC240+AA240*(COS(V240))^2)/3</f>
        <v>1.9263910900095838</v>
      </c>
      <c r="AE240" s="72">
        <f ca="1">Coef!$J$6*Coef!$J$9*(V240-(Coef!$J$10*AB240)+(Coef!$J$11*AC240)-(Coef!$J$12*AD240))</f>
        <v>5421778.0904651247</v>
      </c>
      <c r="AF240" s="72">
        <f ca="1">(U240-AE240)/W240</f>
        <v>2.3194229156051458E-3</v>
      </c>
      <c r="AG240" s="72">
        <f ca="1">((Coef!$J$8*Y240^2)/2)*(COS(V240))^2</f>
        <v>1.5336019784945309E-6</v>
      </c>
      <c r="AH240" s="72">
        <f ca="1">Y240*(1-(AG240/3))</f>
        <v>3.2484000244763556E-2</v>
      </c>
      <c r="AI240" s="72">
        <f ca="1">AF240*(1-AG240)+V240</f>
        <v>0.85663933582915197</v>
      </c>
      <c r="AJ240" s="72">
        <f ca="1">(EXP(AH240)-EXP(-AH240))/2</f>
        <v>3.2489713454642188E-2</v>
      </c>
      <c r="AK240" s="72">
        <f ca="1">ATAN(AJ240/COS(AI240))</f>
        <v>4.9563457891461285E-2</v>
      </c>
      <c r="AL240" s="72">
        <f ca="1">ATAN(COS(AK240)*TAN(AI240))</f>
        <v>0.85603112306915896</v>
      </c>
      <c r="AM240" s="72">
        <f ca="1">V240+(1+Coef!$J$8*(COS(V240))^2-(3/2)*Coef!$J$8*SIN(V240)*COS(V240)*(AL240-V240))*(AL240-V240)</f>
        <v>0.85603608240694129</v>
      </c>
      <c r="AN240" s="34" t="str">
        <f t="shared" ca="1" si="230"/>
        <v>32 707500 5436594 N</v>
      </c>
      <c r="AO240" s="33">
        <f t="shared" ca="1" si="231"/>
        <v>49.047254632830871</v>
      </c>
      <c r="AP240" s="33">
        <f t="shared" ca="1" si="232"/>
        <v>11.839776955255106</v>
      </c>
      <c r="AQ240" s="72">
        <v>285</v>
      </c>
      <c r="AR240" s="72">
        <v>810000</v>
      </c>
      <c r="AS240" s="72">
        <f t="shared" ca="1" si="279"/>
        <v>0.85603608240694118</v>
      </c>
      <c r="AT240" s="72">
        <f t="shared" ca="1" si="279"/>
        <v>0.20664309057095093</v>
      </c>
      <c r="AU240" s="72">
        <f t="shared" si="279"/>
        <v>4.9741883681838397</v>
      </c>
      <c r="AV240" s="72">
        <f t="array" aca="1" ref="AV240" ca="1">ATAN((1-f)*TAN(AS240))</f>
        <v>0.85437320018375718</v>
      </c>
      <c r="AW240" s="72">
        <f t="shared" ca="1" si="233"/>
        <v>1.3491306095799331</v>
      </c>
      <c r="AX240" s="72">
        <f t="shared" ca="1" si="234"/>
        <v>-0.63431513072422552</v>
      </c>
      <c r="AY240" s="72">
        <f t="shared" ca="1" si="280"/>
        <v>4.0278219135396962E-3</v>
      </c>
      <c r="AZ240" s="72">
        <f t="shared" ca="1" si="235"/>
        <v>1.004932650423332E-3</v>
      </c>
      <c r="BA240" s="72">
        <f t="shared" ca="1" si="236"/>
        <v>1.001006196282328</v>
      </c>
      <c r="BB240" s="72">
        <f t="shared" ca="1" si="237"/>
        <v>1.0049322698466828E-3</v>
      </c>
      <c r="BC240" s="72">
        <f t="shared" ca="1" si="281"/>
        <v>0.12729547420665152</v>
      </c>
      <c r="BD240" s="75">
        <f t="shared" ca="1" si="238"/>
        <v>2.8255566933665177</v>
      </c>
      <c r="BE240" s="75">
        <f t="shared" ca="1" si="239"/>
        <v>-1.2135204795686858E-4</v>
      </c>
      <c r="BF240" s="75">
        <f t="shared" ca="1" si="282"/>
        <v>0.12717412215869464</v>
      </c>
      <c r="BG240" s="75">
        <f t="shared" ca="1" si="240"/>
        <v>2.8254353413185611</v>
      </c>
      <c r="BH240" s="75">
        <f t="shared" ca="1" si="241"/>
        <v>-1.212321773997676E-4</v>
      </c>
      <c r="BI240" s="75">
        <f t="shared" ca="1" si="283"/>
        <v>0.12717424202925176</v>
      </c>
      <c r="BJ240" s="75">
        <f t="shared" ca="1" si="242"/>
        <v>2.8254354611891181</v>
      </c>
      <c r="BK240" s="75">
        <f t="shared" ca="1" si="243"/>
        <v>-1.2123229580417879E-4</v>
      </c>
      <c r="BL240" s="75">
        <f t="shared" ca="1" si="284"/>
        <v>0.12717424191084734</v>
      </c>
      <c r="BM240" s="72">
        <f t="array" aca="1" ref="BM240" ca="1">ATAN2((1-f)*SQRT(AX240^2+(SIN(AV240)*SIN(BL240)-COS(AV240)*COS(BL240)*COS(AU240))^2),SIN(AV240)*COS(BL240)+COS(AV240)*SIN(BL240)*COS(AU240))</f>
        <v>0.87990486961988512</v>
      </c>
      <c r="BN240" s="72">
        <f t="shared" ca="1" si="244"/>
        <v>-0.19307034964130035</v>
      </c>
      <c r="BO240" s="72">
        <f t="array" aca="1" ref="BO240" ca="1">f/16*(1-AX240^2)*(4+f*(4-3*(1-AX240^2)))</f>
        <v>5.0187379498319615E-4</v>
      </c>
      <c r="BP240" s="72">
        <f t="array" aca="1" ref="BP240" ca="1">BN240-(1-BO240)*f*AX240*(BL240+BO240*SIN(BL240)*(COS(BJ240)+BO240*COS(BL240)*(-1+2*COS(BJ240)^2)))</f>
        <v>-0.19280014756627725</v>
      </c>
      <c r="BQ240" s="72">
        <f t="shared" ca="1" si="245"/>
        <v>1.3842943004673675E-2</v>
      </c>
    </row>
    <row r="241" spans="2:69">
      <c r="B241" s="38" t="s">
        <v>1132</v>
      </c>
      <c r="C241" s="72" t="str">
        <f t="shared" si="270"/>
        <v>32UQV0769734867</v>
      </c>
      <c r="D241" s="72">
        <f t="array" aca="1" ref="D241" ca="1">MATCH(TRUE,ISERROR(VALUE(MID(C241,ROW(INDIRECT("1:"&amp;LEN(C241))),1))),0)</f>
        <v>3</v>
      </c>
      <c r="E241" s="72">
        <f t="shared" ca="1" si="271"/>
        <v>32</v>
      </c>
      <c r="F241" s="72" t="str">
        <f t="shared" ca="1" si="272"/>
        <v>U</v>
      </c>
      <c r="G241" s="72" t="str">
        <f t="shared" ca="1" si="273"/>
        <v>Q</v>
      </c>
      <c r="H241" s="72" t="str">
        <f t="shared" ca="1" si="274"/>
        <v>V</v>
      </c>
      <c r="I241" s="72">
        <f t="shared" ca="1" si="275"/>
        <v>10</v>
      </c>
      <c r="J241" s="72">
        <f t="shared" ca="1" si="276"/>
        <v>7697</v>
      </c>
      <c r="K241" s="72">
        <f t="shared" ca="1" si="277"/>
        <v>34867</v>
      </c>
      <c r="L241" s="72">
        <f t="shared" ca="1" si="278"/>
        <v>188.80604746885038</v>
      </c>
      <c r="M241" s="72">
        <f ca="1">VLOOKUP(G241,Coef!$C$2:$F$25,4)</f>
        <v>7</v>
      </c>
      <c r="N241" s="31">
        <f ca="1">VLOOKUP(F241,Coef!$C$4:$D$23,2)</f>
        <v>17</v>
      </c>
      <c r="O241" s="31">
        <f ca="1">MOD(VLOOKUP(H241,Coef!$C$2:$G$21,5)+MOD(E241+1,2)*15,20)</f>
        <v>15</v>
      </c>
      <c r="P241" s="31">
        <f ca="1">VLOOKUP(N241,Coef!$A$27:$B$46,2)</f>
        <v>5.34</v>
      </c>
      <c r="Q241" s="31">
        <f ca="1">VLOOKUP(N241,Coef!$A$27:$C$46,3)+O241/10-0.1</f>
        <v>5.4</v>
      </c>
      <c r="R241" s="31">
        <f ca="1">IF(Q241+0.1&lt;P241,Q241+2,Q241)</f>
        <v>5.4</v>
      </c>
      <c r="S241" s="72">
        <f ca="1">M241*100000+J241</f>
        <v>707697</v>
      </c>
      <c r="T241" s="72">
        <f ca="1">R241*1000000+K241</f>
        <v>5434867</v>
      </c>
      <c r="U241" s="72">
        <f ca="1">IF(N241&lt;11,T241-10000000,T241)</f>
        <v>5434867</v>
      </c>
      <c r="V241" s="72">
        <f ca="1">U241/(6366197.724*0.9996)</f>
        <v>0.85404853139096282</v>
      </c>
      <c r="W241" s="72">
        <f ca="1">(Coef!$J$9/(1+Coef!$J$8*(COS(V241))^2)^0.5)*Coef!$J$6</f>
        <v>6387751.0448756032</v>
      </c>
      <c r="X241" s="72">
        <f ca="1">6*E241-183</f>
        <v>9</v>
      </c>
      <c r="Y241" s="72">
        <f ca="1">(S241-500000)/W241</f>
        <v>3.2514886466437853E-2</v>
      </c>
      <c r="Z241" s="72">
        <f ca="1">SIN(2*V241)</f>
        <v>0.99058905209519588</v>
      </c>
      <c r="AA241" s="72">
        <f ca="1">Z241*(COS(V241))^2</f>
        <v>0.42750368555060453</v>
      </c>
      <c r="AB241" s="72">
        <f ca="1">V241+(Z241/2)</f>
        <v>1.3493430574385608</v>
      </c>
      <c r="AC241" s="72">
        <f ca="1">(3*AB241+AA241)/4</f>
        <v>1.1188832144665717</v>
      </c>
      <c r="AD241" s="72">
        <f ca="1">(5*AC241+AA241*(COS(V241))^2)/3</f>
        <v>1.9263039175763597</v>
      </c>
      <c r="AE241" s="72">
        <f ca="1">Coef!$J$6*Coef!$J$9*(V241-(Coef!$J$10*AB241)+(Coef!$J$11*AC241)-(Coef!$J$12*AD241))</f>
        <v>5420049.5752319917</v>
      </c>
      <c r="AF241" s="72">
        <f ca="1">(U241-AE241)/W241</f>
        <v>2.3196622197565386E-3</v>
      </c>
      <c r="AG241" s="72">
        <f ca="1">((Coef!$J$8*Y241^2)/2)*(COS(V241))^2</f>
        <v>1.5374758229402496E-6</v>
      </c>
      <c r="AH241" s="72">
        <f ca="1">Y241*(1-(AG241/3))</f>
        <v>3.2514869802820576E-2</v>
      </c>
      <c r="AI241" s="72">
        <f ca="1">AF241*(1-AG241)+V241</f>
        <v>0.85636819004429476</v>
      </c>
      <c r="AJ241" s="72">
        <f ca="1">(EXP(AH241)-EXP(-AH241))/2</f>
        <v>3.2520599316553989E-2</v>
      </c>
      <c r="AK241" s="72">
        <f ca="1">ATAN(AJ241/COS(AI241))</f>
        <v>4.9595010436458108E-2</v>
      </c>
      <c r="AL241" s="72">
        <f ca="1">ATAN(COS(AK241)*TAN(AI241))</f>
        <v>0.85575915518020718</v>
      </c>
      <c r="AM241" s="72">
        <f ca="1">V241+(1+Coef!$J$8*(COS(V241))^2-(3/2)*Coef!$J$8*SIN(V241)*COS(V241)*(AL241-V241))*(AL241-V241)</f>
        <v>0.8557641159319781</v>
      </c>
      <c r="AN241" s="34" t="str">
        <f t="shared" ca="1" si="230"/>
        <v>32 707697 5434867 N</v>
      </c>
      <c r="AO241" s="33">
        <f t="shared" ca="1" si="231"/>
        <v>49.031672101646436</v>
      </c>
      <c r="AP241" s="33">
        <f t="shared" ca="1" si="232"/>
        <v>11.841584782916321</v>
      </c>
      <c r="AQ241" s="72">
        <v>285</v>
      </c>
      <c r="AR241" s="72">
        <v>810000</v>
      </c>
      <c r="AS241" s="72">
        <f t="shared" ca="1" si="279"/>
        <v>0.8557641159319781</v>
      </c>
      <c r="AT241" s="72">
        <f t="shared" ca="1" si="279"/>
        <v>0.2066746431159478</v>
      </c>
      <c r="AU241" s="72">
        <f t="shared" si="279"/>
        <v>4.9741883681838397</v>
      </c>
      <c r="AV241" s="72">
        <f t="array" aca="1" ref="AV241" ca="1">ATAN((1-f)*TAN(AS241))</f>
        <v>0.8541011068188008</v>
      </c>
      <c r="AW241" s="72">
        <f t="shared" ca="1" si="233"/>
        <v>1.3490127505747413</v>
      </c>
      <c r="AX241" s="72">
        <f t="shared" ca="1" si="234"/>
        <v>-0.63451331694244295</v>
      </c>
      <c r="AY241" s="72">
        <f t="shared" ca="1" si="280"/>
        <v>4.0261271706308029E-3</v>
      </c>
      <c r="AZ241" s="72">
        <f t="shared" ca="1" si="235"/>
        <v>1.0045106644505886E-3</v>
      </c>
      <c r="BA241" s="72">
        <f t="shared" ca="1" si="236"/>
        <v>1.0010057732348099</v>
      </c>
      <c r="BB241" s="72">
        <f t="shared" ca="1" si="237"/>
        <v>1.0045102843531672E-3</v>
      </c>
      <c r="BC241" s="72">
        <f t="shared" ca="1" si="281"/>
        <v>0.12729552800457744</v>
      </c>
      <c r="BD241" s="75">
        <f t="shared" ca="1" si="238"/>
        <v>2.8253210291540602</v>
      </c>
      <c r="BE241" s="75">
        <f t="shared" ca="1" si="239"/>
        <v>-1.212917542192556E-4</v>
      </c>
      <c r="BF241" s="75">
        <f t="shared" ca="1" si="282"/>
        <v>0.12717423625035817</v>
      </c>
      <c r="BG241" s="75">
        <f t="shared" ca="1" si="240"/>
        <v>2.8251997373998408</v>
      </c>
      <c r="BH241" s="75">
        <f t="shared" ca="1" si="241"/>
        <v>-1.2117199896122789E-4</v>
      </c>
      <c r="BI241" s="75">
        <f t="shared" ca="1" si="283"/>
        <v>0.12717435600561622</v>
      </c>
      <c r="BJ241" s="75">
        <f t="shared" ca="1" si="242"/>
        <v>2.8251998571550989</v>
      </c>
      <c r="BK241" s="75">
        <f t="shared" ca="1" si="243"/>
        <v>-1.2117211719671408E-4</v>
      </c>
      <c r="BL241" s="75">
        <f t="shared" ca="1" si="284"/>
        <v>0.12717435588738071</v>
      </c>
      <c r="BM241" s="72">
        <f t="array" aca="1" ref="BM241" ca="1">ATAN2((1-f)*SQRT(AX241^2+(SIN(AV241)*SIN(BL241)-COS(AV241)*COS(BL241)*COS(AU241))^2),SIN(AV241)*COS(BL241)+COS(AV241)*SIN(BL241)*COS(AU241))</f>
        <v>0.8796380099646014</v>
      </c>
      <c r="BN241" s="72">
        <f t="shared" ca="1" si="244"/>
        <v>-0.19300762465697904</v>
      </c>
      <c r="BO241" s="72">
        <f t="array" aca="1" ref="BO241" ca="1">f/16*(1-AX241^2)*(4+f*(4-3*(1-AX241^2)))</f>
        <v>5.0166294362644017E-4</v>
      </c>
      <c r="BP241" s="72">
        <f t="array" aca="1" ref="BP241" ca="1">BN241-(1-BO241)*f*AX241*(BL241+BO241*SIN(BL241)*(COS(BJ241)+BO241*COS(BL241)*(-1+2*COS(BJ241)^2)))</f>
        <v>-0.19273733779652746</v>
      </c>
      <c r="BQ241" s="72">
        <f t="shared" ca="1" si="245"/>
        <v>1.3937305319420334E-2</v>
      </c>
    </row>
    <row r="242" spans="2:69">
      <c r="B242" s="38" t="s">
        <v>1133</v>
      </c>
      <c r="C242" s="72" t="str">
        <f t="shared" si="270"/>
        <v>32UQV0656533938</v>
      </c>
      <c r="D242" s="72">
        <f t="array" aca="1" ref="D242" ca="1">MATCH(TRUE,ISERROR(VALUE(MID(C242,ROW(INDIRECT("1:"&amp;LEN(C242))),1))),0)</f>
        <v>3</v>
      </c>
      <c r="E242" s="72">
        <f t="shared" ca="1" si="271"/>
        <v>32</v>
      </c>
      <c r="F242" s="72" t="str">
        <f t="shared" ca="1" si="272"/>
        <v>U</v>
      </c>
      <c r="G242" s="72" t="str">
        <f t="shared" ca="1" si="273"/>
        <v>Q</v>
      </c>
      <c r="H242" s="72" t="str">
        <f t="shared" ca="1" si="274"/>
        <v>V</v>
      </c>
      <c r="I242" s="72">
        <f t="shared" ca="1" si="275"/>
        <v>10</v>
      </c>
      <c r="J242" s="72">
        <f t="shared" ca="1" si="276"/>
        <v>6565</v>
      </c>
      <c r="K242" s="72">
        <f t="shared" ca="1" si="277"/>
        <v>33938</v>
      </c>
      <c r="L242" s="72">
        <f t="shared" ca="1" si="278"/>
        <v>188.80604746885038</v>
      </c>
      <c r="M242" s="72">
        <f ca="1">VLOOKUP(G242,Coef!$C$2:$F$25,4)</f>
        <v>7</v>
      </c>
      <c r="N242" s="31">
        <f ca="1">VLOOKUP(F242,Coef!$C$4:$D$23,2)</f>
        <v>17</v>
      </c>
      <c r="O242" s="31">
        <f ca="1">MOD(VLOOKUP(H242,Coef!$C$2:$G$21,5)+MOD(E242+1,2)*15,20)</f>
        <v>15</v>
      </c>
      <c r="P242" s="31">
        <f ca="1">VLOOKUP(N242,Coef!$A$27:$B$46,2)</f>
        <v>5.34</v>
      </c>
      <c r="Q242" s="31">
        <f ca="1">VLOOKUP(N242,Coef!$A$27:$C$46,3)+O242/10-0.1</f>
        <v>5.4</v>
      </c>
      <c r="R242" s="31">
        <f ca="1">IF(Q242+0.1&lt;P242,Q242+2,Q242)</f>
        <v>5.4</v>
      </c>
      <c r="S242" s="72">
        <f ca="1">M242*100000+J242</f>
        <v>706565</v>
      </c>
      <c r="T242" s="72">
        <f ca="1">R242*1000000+K242</f>
        <v>5433938</v>
      </c>
      <c r="U242" s="72">
        <f ca="1">IF(N242&lt;11,T242-10000000,T242)</f>
        <v>5433938</v>
      </c>
      <c r="V242" s="72">
        <f ca="1">U242/(6366197.724*0.9996)</f>
        <v>0.85390254601806193</v>
      </c>
      <c r="W242" s="72">
        <f ca="1">(Coef!$J$9/(1+Coef!$J$8*(COS(V242))^2)^0.5)*Coef!$J$6</f>
        <v>6387747.9410634274</v>
      </c>
      <c r="X242" s="72">
        <f ca="1">6*E242-183</f>
        <v>9</v>
      </c>
      <c r="Y242" s="72">
        <f ca="1">(S242-500000)/W242</f>
        <v>3.2337688009275334E-2</v>
      </c>
      <c r="Z242" s="72">
        <f ca="1">SIN(2*V242)</f>
        <v>0.99062897183678023</v>
      </c>
      <c r="AA242" s="72">
        <f ca="1">Z242*(COS(V242))^2</f>
        <v>0.42766417275993868</v>
      </c>
      <c r="AB242" s="72">
        <f ca="1">V242+(Z242/2)</f>
        <v>1.349217031936452</v>
      </c>
      <c r="AC242" s="72">
        <f ca="1">(3*AB242+AA242)/4</f>
        <v>1.1188288171423237</v>
      </c>
      <c r="AD242" s="72">
        <f ca="1">(5*AC242+AA242*(COS(V242))^2)/3</f>
        <v>1.9262569577330979</v>
      </c>
      <c r="AE242" s="72">
        <f ca="1">Coef!$J$6*Coef!$J$9*(V242-(Coef!$J$10*AB242)+(Coef!$J$11*AC242)-(Coef!$J$12*AD242))</f>
        <v>5419119.7620845828</v>
      </c>
      <c r="AF242" s="72">
        <f ca="1">(U242-AE242)/W242</f>
        <v>2.319790644862272E-3</v>
      </c>
      <c r="AG242" s="72">
        <f ca="1">((Coef!$J$8*Y242^2)/2)*(COS(V242))^2</f>
        <v>1.5212733223252646E-6</v>
      </c>
      <c r="AH242" s="72">
        <f ca="1">Y242*(1-(AG242/3))</f>
        <v>3.2337671611121312E-2</v>
      </c>
      <c r="AI242" s="72">
        <f ca="1">AF242*(1-AG242)+V242</f>
        <v>0.85622233313388862</v>
      </c>
      <c r="AJ242" s="72">
        <f ca="1">(EXP(AH242)-EXP(-AH242))/2</f>
        <v>3.2343307957785783E-2</v>
      </c>
      <c r="AK242" s="72">
        <f ca="1">ATAN(AJ242/COS(AI242))</f>
        <v>4.9316794448630151E-2</v>
      </c>
      <c r="AL242" s="72">
        <f ca="1">ATAN(COS(AK242)*TAN(AI242))</f>
        <v>0.85562009055488075</v>
      </c>
      <c r="AM242" s="72">
        <f ca="1">V242+(1+Coef!$J$8*(COS(V242))^2-(3/2)*Coef!$J$8*SIN(V242)*COS(V242)*(AL242-V242))*(AL242-V242)</f>
        <v>0.85562507299044344</v>
      </c>
      <c r="AN242" s="34" t="str">
        <f t="shared" ca="1" si="230"/>
        <v>32 706565 5433938 N</v>
      </c>
      <c r="AO242" s="33">
        <f t="shared" ca="1" si="231"/>
        <v>49.023705527925415</v>
      </c>
      <c r="AP242" s="33">
        <f t="shared" ca="1" si="232"/>
        <v>11.825644181020715</v>
      </c>
      <c r="AQ242" s="72">
        <v>285</v>
      </c>
      <c r="AR242" s="72">
        <v>810000</v>
      </c>
      <c r="AS242" s="72">
        <f t="shared" ca="1" si="279"/>
        <v>0.85562507299044344</v>
      </c>
      <c r="AT242" s="72">
        <f t="shared" ca="1" si="279"/>
        <v>0.20639642712811981</v>
      </c>
      <c r="AU242" s="72">
        <f t="shared" si="279"/>
        <v>4.9741883681838397</v>
      </c>
      <c r="AV242" s="72">
        <f t="array" aca="1" ref="AV242" ca="1">ATAN((1-f)*TAN(AS242))</f>
        <v>0.85396199919492488</v>
      </c>
      <c r="AW242" s="72">
        <f t="shared" ca="1" si="233"/>
        <v>1.3489524760382225</v>
      </c>
      <c r="AX242" s="72">
        <f t="shared" ca="1" si="234"/>
        <v>-0.63461462142060832</v>
      </c>
      <c r="AY242" s="72">
        <f t="shared" ca="1" si="280"/>
        <v>4.0252606846984838E-3</v>
      </c>
      <c r="AZ242" s="72">
        <f t="shared" ca="1" si="235"/>
        <v>1.0042949117404175E-3</v>
      </c>
      <c r="BA242" s="72">
        <f t="shared" ca="1" si="236"/>
        <v>1.0010055569395258</v>
      </c>
      <c r="BB242" s="72">
        <f t="shared" ca="1" si="237"/>
        <v>1.0042945318878601E-3</v>
      </c>
      <c r="BC242" s="72">
        <f t="shared" ca="1" si="281"/>
        <v>0.12729555551034122</v>
      </c>
      <c r="BD242" s="75">
        <f t="shared" ca="1" si="238"/>
        <v>2.8252005075867865</v>
      </c>
      <c r="BE242" s="75">
        <f t="shared" ca="1" si="239"/>
        <v>-1.2126092646126498E-4</v>
      </c>
      <c r="BF242" s="75">
        <f t="shared" ca="1" si="282"/>
        <v>0.12717429458387997</v>
      </c>
      <c r="BG242" s="75">
        <f t="shared" ca="1" si="240"/>
        <v>2.8250792466603252</v>
      </c>
      <c r="BH242" s="75">
        <f t="shared" ca="1" si="241"/>
        <v>-1.2114123013418609E-4</v>
      </c>
      <c r="BI242" s="75">
        <f t="shared" ca="1" si="283"/>
        <v>0.12717441428020704</v>
      </c>
      <c r="BJ242" s="75">
        <f t="shared" ca="1" si="242"/>
        <v>2.8250793663566522</v>
      </c>
      <c r="BK242" s="75">
        <f t="shared" ca="1" si="243"/>
        <v>-1.2114134828336269E-4</v>
      </c>
      <c r="BL242" s="75">
        <f t="shared" ca="1" si="284"/>
        <v>0.12717441416205785</v>
      </c>
      <c r="BM242" s="72">
        <f t="array" aca="1" ref="BM242" ca="1">ATAN2((1-f)*SQRT(AX242^2+(SIN(AV242)*SIN(BL242)-COS(AV242)*COS(BL242)*COS(AU242))^2),SIN(AV242)*COS(BL242)+COS(AV242)*SIN(BL242)*COS(AU242))</f>
        <v>0.87950157663155659</v>
      </c>
      <c r="BN242" s="72">
        <f t="shared" ca="1" si="244"/>
        <v>-0.19297557751127031</v>
      </c>
      <c r="BO242" s="72">
        <f t="array" aca="1" ref="BO242" ca="1">f/16*(1-AX242^2)*(4+f*(4-3*(1-AX242^2)))</f>
        <v>5.0155513971824033E-4</v>
      </c>
      <c r="BP242" s="72">
        <f t="array" aca="1" ref="BP242" ca="1">BN242-(1-BO242)*f*AX242*(BL242+BO242*SIN(BL242)*(COS(BJ242)+BO242*COS(BL242)*(-1+2*COS(BJ242)^2)))</f>
        <v>-0.1927052473119312</v>
      </c>
      <c r="BQ242" s="72">
        <f t="shared" ca="1" si="245"/>
        <v>1.3691179816188614E-2</v>
      </c>
    </row>
    <row r="243" spans="2:69">
      <c r="B243" s="38" t="s">
        <v>1134</v>
      </c>
      <c r="C243" s="72" t="str">
        <f t="shared" si="270"/>
        <v>32UQV0651632403</v>
      </c>
      <c r="D243" s="72">
        <f t="array" aca="1" ref="D243" ca="1">MATCH(TRUE,ISERROR(VALUE(MID(C243,ROW(INDIRECT("1:"&amp;LEN(C243))),1))),0)</f>
        <v>3</v>
      </c>
      <c r="E243" s="72">
        <f t="shared" ca="1" si="271"/>
        <v>32</v>
      </c>
      <c r="F243" s="72" t="str">
        <f t="shared" ca="1" si="272"/>
        <v>U</v>
      </c>
      <c r="G243" s="72" t="str">
        <f t="shared" ca="1" si="273"/>
        <v>Q</v>
      </c>
      <c r="H243" s="72" t="str">
        <f t="shared" ca="1" si="274"/>
        <v>V</v>
      </c>
      <c r="I243" s="72">
        <f t="shared" ca="1" si="275"/>
        <v>10</v>
      </c>
      <c r="J243" s="72">
        <f t="shared" ca="1" si="276"/>
        <v>6516</v>
      </c>
      <c r="K243" s="72">
        <f t="shared" ca="1" si="277"/>
        <v>32403</v>
      </c>
      <c r="L243" s="72">
        <f t="shared" ca="1" si="278"/>
        <v>188.80604746885038</v>
      </c>
      <c r="M243" s="72">
        <f ca="1">VLOOKUP(G243,Coef!$C$2:$F$25,4)</f>
        <v>7</v>
      </c>
      <c r="N243" s="31">
        <f ca="1">VLOOKUP(F243,Coef!$C$4:$D$23,2)</f>
        <v>17</v>
      </c>
      <c r="O243" s="31">
        <f ca="1">MOD(VLOOKUP(H243,Coef!$C$2:$G$21,5)+MOD(E243+1,2)*15,20)</f>
        <v>15</v>
      </c>
      <c r="P243" s="31">
        <f ca="1">VLOOKUP(N243,Coef!$A$27:$B$46,2)</f>
        <v>5.34</v>
      </c>
      <c r="Q243" s="31">
        <f ca="1">VLOOKUP(N243,Coef!$A$27:$C$46,3)+O243/10-0.1</f>
        <v>5.4</v>
      </c>
      <c r="R243" s="31">
        <f ca="1">IF(Q243+0.1&lt;P243,Q243+2,Q243)</f>
        <v>5.4</v>
      </c>
      <c r="S243" s="72">
        <f ca="1">M243*100000+J243</f>
        <v>706516</v>
      </c>
      <c r="T243" s="72">
        <f ca="1">R243*1000000+K243</f>
        <v>5432403</v>
      </c>
      <c r="U243" s="72">
        <f ca="1">IF(N243&lt;11,T243-10000000,T243)</f>
        <v>5432403</v>
      </c>
      <c r="V243" s="72">
        <f ca="1">U243/(6366197.724*0.9996)</f>
        <v>0.85366133229642249</v>
      </c>
      <c r="W243" s="72">
        <f ca="1">(Coef!$J$9/(1+Coef!$J$8*(COS(V243))^2)^0.5)*Coef!$J$6</f>
        <v>6387742.8123263884</v>
      </c>
      <c r="X243" s="72">
        <f ca="1">6*E243-183</f>
        <v>9</v>
      </c>
      <c r="Y243" s="72">
        <f ca="1">(S243-500000)/W243</f>
        <v>3.2330043032021784E-2</v>
      </c>
      <c r="Z243" s="72">
        <f ca="1">SIN(2*V243)</f>
        <v>0.99069474675068914</v>
      </c>
      <c r="AA243" s="72">
        <f ca="1">Z243*(COS(V243))^2</f>
        <v>0.42792930607447355</v>
      </c>
      <c r="AB243" s="72">
        <f ca="1">V243+(Z243/2)</f>
        <v>1.349008705671767</v>
      </c>
      <c r="AC243" s="72">
        <f ca="1">(3*AB243+AA243)/4</f>
        <v>1.1187388557724436</v>
      </c>
      <c r="AD243" s="72">
        <f ca="1">(5*AC243+AA243*(COS(V243))^2)/3</f>
        <v>1.9261792618334523</v>
      </c>
      <c r="AE243" s="72">
        <f ca="1">Coef!$J$6*Coef!$J$9*(V243-(Coef!$J$10*AB243)+(Coef!$J$11*AC243)-(Coef!$J$12*AD243))</f>
        <v>5417583.4214795278</v>
      </c>
      <c r="AF243" s="72">
        <f ca="1">(U243-AE243)/W243</f>
        <v>2.3200023789115166E-3</v>
      </c>
      <c r="AG243" s="72">
        <f ca="1">((Coef!$J$8*Y243^2)/2)*(COS(V243))^2</f>
        <v>1.5213957781687278E-6</v>
      </c>
      <c r="AH243" s="72">
        <f ca="1">Y243*(1-(AG243/3))</f>
        <v>3.2330026636424793E-2</v>
      </c>
      <c r="AI243" s="72">
        <f ca="1">AF243*(1-AG243)+V243</f>
        <v>0.85598133114569219</v>
      </c>
      <c r="AJ243" s="72">
        <f ca="1">(EXP(AH243)-EXP(-AH243))/2</f>
        <v>3.2335658986415328E-2</v>
      </c>
      <c r="AK243" s="72">
        <f ca="1">ATAN(AJ243/COS(AI243))</f>
        <v>4.9291480307923012E-2</v>
      </c>
      <c r="AL243" s="72">
        <f ca="1">ATAN(COS(AK243)*TAN(AI243))</f>
        <v>0.85537966586086633</v>
      </c>
      <c r="AM243" s="72">
        <f ca="1">V243+(1+Coef!$J$8*(COS(V243))^2-(3/2)*Coef!$J$8*SIN(V243)*COS(V243)*(AL243-V243))*(AL243-V243)</f>
        <v>0.85538465334489278</v>
      </c>
      <c r="AN243" s="34" t="str">
        <f t="shared" ca="1" si="230"/>
        <v>32 706516 5432403 N</v>
      </c>
      <c r="AO243" s="33">
        <f t="shared" ca="1" si="231"/>
        <v>49.009930496923324</v>
      </c>
      <c r="AP243" s="33">
        <f t="shared" ca="1" si="232"/>
        <v>11.824193787596196</v>
      </c>
      <c r="AQ243" s="72">
        <v>285</v>
      </c>
      <c r="AR243" s="72">
        <v>810000</v>
      </c>
      <c r="AS243" s="72">
        <f t="shared" ca="1" si="279"/>
        <v>0.85538465334489266</v>
      </c>
      <c r="AT243" s="72">
        <f t="shared" ca="1" si="279"/>
        <v>0.20637111298741265</v>
      </c>
      <c r="AU243" s="72">
        <f t="shared" si="279"/>
        <v>4.9741883681838397</v>
      </c>
      <c r="AV243" s="72">
        <f t="array" aca="1" ref="AV243" ca="1">ATAN((1-f)*TAN(AS243))</f>
        <v>0.85372146801056759</v>
      </c>
      <c r="AW243" s="72">
        <f t="shared" ca="1" si="233"/>
        <v>1.348848224633203</v>
      </c>
      <c r="AX243" s="72">
        <f t="shared" ca="1" si="234"/>
        <v>-0.63478975815753225</v>
      </c>
      <c r="AY243" s="72">
        <f t="shared" ca="1" si="280"/>
        <v>4.023762364224903E-3</v>
      </c>
      <c r="AZ243" s="72">
        <f t="shared" ca="1" si="235"/>
        <v>1.003921833457499E-3</v>
      </c>
      <c r="BA243" s="72">
        <f t="shared" ca="1" si="236"/>
        <v>1.0010051829233029</v>
      </c>
      <c r="BB243" s="72">
        <f t="shared" ca="1" si="237"/>
        <v>1.0039214540281103E-3</v>
      </c>
      <c r="BC243" s="72">
        <f t="shared" ca="1" si="281"/>
        <v>0.12729560307313478</v>
      </c>
      <c r="BD243" s="75">
        <f t="shared" ca="1" si="238"/>
        <v>2.8249920523395406</v>
      </c>
      <c r="BE243" s="75">
        <f t="shared" ca="1" si="239"/>
        <v>-1.2120761798655427E-4</v>
      </c>
      <c r="BF243" s="75">
        <f t="shared" ca="1" si="282"/>
        <v>0.12717439545514822</v>
      </c>
      <c r="BG243" s="75">
        <f t="shared" ca="1" si="240"/>
        <v>2.8248708447215543</v>
      </c>
      <c r="BH243" s="75">
        <f t="shared" ca="1" si="241"/>
        <v>-1.2108802353203943E-4</v>
      </c>
      <c r="BI243" s="75">
        <f t="shared" ca="1" si="283"/>
        <v>0.12717451504960275</v>
      </c>
      <c r="BJ243" s="75">
        <f t="shared" ca="1" si="242"/>
        <v>2.8248709643160086</v>
      </c>
      <c r="BK243" s="75">
        <f t="shared" ca="1" si="243"/>
        <v>-1.2108814153206305E-4</v>
      </c>
      <c r="BL243" s="75">
        <f t="shared" ca="1" si="284"/>
        <v>0.12717451493160273</v>
      </c>
      <c r="BM243" s="72">
        <f t="array" aca="1" ref="BM243" ca="1">ATAN2((1-f)*SQRT(AX243^2+(SIN(AV243)*SIN(BL243)-COS(AV243)*COS(BL243)*COS(AU243))^2),SIN(AV243)*COS(BL243)+COS(AV243)*SIN(BL243)*COS(AU243))</f>
        <v>0.87926566726842348</v>
      </c>
      <c r="BN243" s="72">
        <f t="shared" ca="1" si="244"/>
        <v>-0.19292019820549089</v>
      </c>
      <c r="BO243" s="72">
        <f t="array" aca="1" ref="BO243" ca="1">f/16*(1-AX243^2)*(4+f*(4-3*(1-AX243^2)))</f>
        <v>5.0136872590673552E-4</v>
      </c>
      <c r="BP243" s="72">
        <f t="array" aca="1" ref="BP243" ca="1">BN243-(1-BO243)*f*AX243*(BL243+BO243*SIN(BL243)*(COS(BJ243)+BO243*COS(BL243)*(-1+2*COS(BJ243)^2)))</f>
        <v>-0.19264979308100322</v>
      </c>
      <c r="BQ243" s="72">
        <f t="shared" ca="1" si="245"/>
        <v>1.3721319906409429E-2</v>
      </c>
    </row>
    <row r="244" spans="2:69">
      <c r="B244" s="38" t="s">
        <v>1135</v>
      </c>
      <c r="C244" s="72" t="str">
        <f t="shared" si="270"/>
        <v>32UQV0511630185</v>
      </c>
      <c r="D244" s="72">
        <f t="array" aca="1" ref="D244" ca="1">MATCH(TRUE,ISERROR(VALUE(MID(C244,ROW(INDIRECT("1:"&amp;LEN(C244))),1))),0)</f>
        <v>3</v>
      </c>
      <c r="E244" s="72">
        <f t="shared" ca="1" si="271"/>
        <v>32</v>
      </c>
      <c r="F244" s="72" t="str">
        <f t="shared" ca="1" si="272"/>
        <v>U</v>
      </c>
      <c r="G244" s="72" t="str">
        <f t="shared" ca="1" si="273"/>
        <v>Q</v>
      </c>
      <c r="H244" s="72" t="str">
        <f t="shared" ca="1" si="274"/>
        <v>V</v>
      </c>
      <c r="I244" s="72">
        <f t="shared" ca="1" si="275"/>
        <v>10</v>
      </c>
      <c r="J244" s="72">
        <f t="shared" ca="1" si="276"/>
        <v>5116</v>
      </c>
      <c r="K244" s="72">
        <f t="shared" ca="1" si="277"/>
        <v>30185</v>
      </c>
      <c r="L244" s="72">
        <f t="shared" ca="1" si="278"/>
        <v>188.80604746885038</v>
      </c>
      <c r="M244" s="72">
        <f ca="1">VLOOKUP(G244,Coef!$C$2:$F$25,4)</f>
        <v>7</v>
      </c>
      <c r="N244" s="31">
        <f ca="1">VLOOKUP(F244,Coef!$C$4:$D$23,2)</f>
        <v>17</v>
      </c>
      <c r="O244" s="31">
        <f ca="1">MOD(VLOOKUP(H244,Coef!$C$2:$G$21,5)+MOD(E244+1,2)*15,20)</f>
        <v>15</v>
      </c>
      <c r="P244" s="31">
        <f ca="1">VLOOKUP(N244,Coef!$A$27:$B$46,2)</f>
        <v>5.34</v>
      </c>
      <c r="Q244" s="31">
        <f ca="1">VLOOKUP(N244,Coef!$A$27:$C$46,3)+O244/10-0.1</f>
        <v>5.4</v>
      </c>
      <c r="R244" s="31">
        <f ca="1">IF(Q244+0.1&lt;P244,Q244+2,Q244)</f>
        <v>5.4</v>
      </c>
      <c r="S244" s="72">
        <f ca="1">M244*100000+J244</f>
        <v>705116</v>
      </c>
      <c r="T244" s="72">
        <f ca="1">R244*1000000+K244</f>
        <v>5430185</v>
      </c>
      <c r="U244" s="72">
        <f ca="1">IF(N244&lt;11,T244-10000000,T244)</f>
        <v>5430185</v>
      </c>
      <c r="V244" s="72">
        <f ca="1">U244/(6366197.724*0.9996)</f>
        <v>0.85331279025434026</v>
      </c>
      <c r="W244" s="72">
        <f ca="1">(Coef!$J$9/(1+Coef!$J$8*(COS(V244))^2)^0.5)*Coef!$J$6</f>
        <v>6387735.400973645</v>
      </c>
      <c r="X244" s="72">
        <f ca="1">6*E244-183</f>
        <v>9</v>
      </c>
      <c r="Y244" s="72">
        <f ca="1">(S244-500000)/W244</f>
        <v>3.2110910537830883E-2</v>
      </c>
      <c r="Z244" s="72">
        <f ca="1">SIN(2*V244)</f>
        <v>0.99078938099965908</v>
      </c>
      <c r="AA244" s="72">
        <f ca="1">Z244*(COS(V244))^2</f>
        <v>0.4283123179237715</v>
      </c>
      <c r="AB244" s="72">
        <f ca="1">V244+(Z244/2)</f>
        <v>1.3487074807541699</v>
      </c>
      <c r="AC244" s="72">
        <f ca="1">(3*AB244+AA244)/4</f>
        <v>1.1186086900465704</v>
      </c>
      <c r="AD244" s="72">
        <f ca="1">(5*AC244+AA244*(COS(V244))^2)/3</f>
        <v>1.9260667670423246</v>
      </c>
      <c r="AE244" s="72">
        <f ca="1">Coef!$J$6*Coef!$J$9*(V244-(Coef!$J$10*AB244)+(Coef!$J$11*AC244)-(Coef!$J$12*AD244))</f>
        <v>5415363.4909077864</v>
      </c>
      <c r="AF244" s="72">
        <f ca="1">(U244-AE244)/W244</f>
        <v>2.320307301701074E-3</v>
      </c>
      <c r="AG244" s="72">
        <f ca="1">((Coef!$J$8*Y244^2)/2)*(COS(V244))^2</f>
        <v>1.5020415087692933E-6</v>
      </c>
      <c r="AH244" s="72">
        <f ca="1">Y244*(1-(AG244/3))</f>
        <v>3.2110894460524043E-2</v>
      </c>
      <c r="AI244" s="72">
        <f ca="1">AF244*(1-AG244)+V244</f>
        <v>0.85563309407084343</v>
      </c>
      <c r="AJ244" s="72">
        <f ca="1">(EXP(AH244)-EXP(-AH244))/2</f>
        <v>3.2116413053315807E-2</v>
      </c>
      <c r="AK244" s="72">
        <f ca="1">ATAN(AJ244/COS(AI244))</f>
        <v>4.893820329034447E-2</v>
      </c>
      <c r="AL244" s="72">
        <f ca="1">ATAN(COS(AK244)*TAN(AI244))</f>
        <v>0.85503996811422633</v>
      </c>
      <c r="AM244" s="72">
        <f ca="1">V244+(1+Coef!$J$8*(COS(V244))^2-(3/2)*Coef!$J$8*SIN(V244)*COS(V244)*(AL244-V244))*(AL244-V244)</f>
        <v>0.85504498521058314</v>
      </c>
      <c r="AN244" s="34" t="str">
        <f t="shared" ca="1" si="230"/>
        <v>32 705116 5430185 N</v>
      </c>
      <c r="AO244" s="33">
        <f t="shared" ca="1" si="231"/>
        <v>48.990468946392305</v>
      </c>
      <c r="AP244" s="33">
        <f t="shared" ca="1" si="232"/>
        <v>11.803952505489978</v>
      </c>
      <c r="AQ244" s="72">
        <v>285</v>
      </c>
      <c r="AR244" s="72">
        <v>810000</v>
      </c>
      <c r="AS244" s="72">
        <f t="shared" ca="1" si="279"/>
        <v>0.85504498521058314</v>
      </c>
      <c r="AT244" s="72">
        <f t="shared" ca="1" si="279"/>
        <v>0.20601783596983414</v>
      </c>
      <c r="AU244" s="72">
        <f t="shared" si="279"/>
        <v>4.9741883681838397</v>
      </c>
      <c r="AV244" s="72">
        <f t="array" aca="1" ref="AV244" ca="1">ATAN((1-f)*TAN(AS244))</f>
        <v>0.85338164294860097</v>
      </c>
      <c r="AW244" s="72">
        <f t="shared" ca="1" si="233"/>
        <v>1.3487008709318544</v>
      </c>
      <c r="AX244" s="72">
        <f t="shared" ca="1" si="234"/>
        <v>-0.63503713063714406</v>
      </c>
      <c r="AY244" s="72">
        <f t="shared" ca="1" si="280"/>
        <v>4.0216453519840217E-3</v>
      </c>
      <c r="AZ244" s="72">
        <f t="shared" ca="1" si="235"/>
        <v>1.0033947014264563E-3</v>
      </c>
      <c r="BA244" s="72">
        <f t="shared" ca="1" si="236"/>
        <v>1.0010046544666267</v>
      </c>
      <c r="BB244" s="72">
        <f t="shared" ca="1" si="237"/>
        <v>1.003394322594438E-3</v>
      </c>
      <c r="BC244" s="72">
        <f t="shared" ca="1" si="281"/>
        <v>0.12729567027583058</v>
      </c>
      <c r="BD244" s="75">
        <f t="shared" ca="1" si="238"/>
        <v>2.8246974121395394</v>
      </c>
      <c r="BE244" s="75">
        <f t="shared" ca="1" si="239"/>
        <v>-1.2113229424147724E-4</v>
      </c>
      <c r="BF244" s="75">
        <f t="shared" ca="1" si="282"/>
        <v>0.12717453798158909</v>
      </c>
      <c r="BG244" s="75">
        <f t="shared" ca="1" si="240"/>
        <v>2.824576279845298</v>
      </c>
      <c r="BH244" s="75">
        <f t="shared" ca="1" si="241"/>
        <v>-1.2101284365951956E-4</v>
      </c>
      <c r="BI244" s="75">
        <f t="shared" ca="1" si="283"/>
        <v>0.12717465743217107</v>
      </c>
      <c r="BJ244" s="75">
        <f t="shared" ca="1" si="242"/>
        <v>2.8245763992958799</v>
      </c>
      <c r="BK244" s="75">
        <f t="shared" ca="1" si="243"/>
        <v>-1.21012961449002E-4</v>
      </c>
      <c r="BL244" s="75">
        <f t="shared" ca="1" si="284"/>
        <v>0.12717465731438157</v>
      </c>
      <c r="BM244" s="72">
        <f t="array" aca="1" ref="BM244" ca="1">ATAN2((1-f)*SQRT(AX244^2+(SIN(AV244)*SIN(BL244)-COS(AV244)*COS(BL244)*COS(AU244))^2),SIN(AV244)*COS(BL244)+COS(AV244)*SIN(BL244)*COS(AU244))</f>
        <v>0.87893236700523381</v>
      </c>
      <c r="BN244" s="72">
        <f t="shared" ca="1" si="244"/>
        <v>-0.19284202991327881</v>
      </c>
      <c r="BO244" s="72">
        <f t="array" aca="1" ref="BO244" ca="1">f/16*(1-AX244^2)*(4+f*(4-3*(1-AX244^2)))</f>
        <v>5.0110533709243205E-4</v>
      </c>
      <c r="BP244" s="72">
        <f t="array" aca="1" ref="BP244" ca="1">BN244-(1-BO244)*f*AX244*(BL244+BO244*SIN(BL244)*(COS(BJ244)+BO244*COS(BL244)*(-1+2*COS(BJ244)^2)))</f>
        <v>-0.19257151896004707</v>
      </c>
      <c r="BQ244" s="72">
        <f t="shared" ca="1" si="245"/>
        <v>1.3446317009787073E-2</v>
      </c>
    </row>
    <row r="245" spans="2:69">
      <c r="B245" s="38"/>
      <c r="C245" s="72" t="str">
        <f t="shared" si="270"/>
        <v/>
      </c>
      <c r="D245" s="72" t="e">
        <f t="array" aca="1" ref="D245" ca="1">MATCH(TRUE,ISERROR(VALUE(MID(C245,ROW(INDIRECT("1:"&amp;LEN(C245))),1))),0)</f>
        <v>#N/A</v>
      </c>
      <c r="E245" s="72" t="e">
        <f t="shared" ca="1" si="271"/>
        <v>#N/A</v>
      </c>
      <c r="F245" s="72" t="e">
        <f t="shared" ca="1" si="272"/>
        <v>#N/A</v>
      </c>
      <c r="G245" s="72" t="e">
        <f t="shared" ca="1" si="273"/>
        <v>#N/A</v>
      </c>
      <c r="H245" s="72" t="e">
        <f t="shared" ca="1" si="274"/>
        <v>#N/A</v>
      </c>
      <c r="I245" s="72" t="e">
        <f t="shared" ca="1" si="275"/>
        <v>#N/A</v>
      </c>
      <c r="J245" s="72" t="e">
        <f t="shared" ca="1" si="276"/>
        <v>#N/A</v>
      </c>
      <c r="K245" s="72" t="e">
        <f t="shared" ca="1" si="277"/>
        <v>#N/A</v>
      </c>
      <c r="L245" s="72" t="e">
        <f t="shared" ca="1" si="278"/>
        <v>#N/A</v>
      </c>
      <c r="M245" s="72" t="e">
        <f ca="1">VLOOKUP(G245,Coef!$C$2:$F$25,4)</f>
        <v>#N/A</v>
      </c>
      <c r="N245" s="31" t="e">
        <f ca="1">VLOOKUP(F245,Coef!$C$4:$D$23,2)</f>
        <v>#N/A</v>
      </c>
      <c r="O245" s="31" t="e">
        <f ca="1">MOD(VLOOKUP(H245,Coef!$C$2:$G$21,5)+MOD(E245+1,2)*15,20)</f>
        <v>#N/A</v>
      </c>
      <c r="P245" s="31" t="e">
        <f ca="1">VLOOKUP(N245,Coef!$A$27:$B$46,2)</f>
        <v>#N/A</v>
      </c>
      <c r="Q245" s="31" t="e">
        <f ca="1">VLOOKUP(N245,Coef!$A$27:$C$46,3)+O245/10-0.1</f>
        <v>#N/A</v>
      </c>
      <c r="R245" s="31" t="e">
        <f ca="1">IF(Q245+0.1&lt;P245,Q245+2,Q245)</f>
        <v>#N/A</v>
      </c>
      <c r="S245" s="72" t="e">
        <f ca="1">M245*100000+J245</f>
        <v>#N/A</v>
      </c>
      <c r="T245" s="72" t="e">
        <f ca="1">R245*1000000+K245</f>
        <v>#N/A</v>
      </c>
      <c r="U245" s="72" t="e">
        <f ca="1">IF(N245&lt;11,T245-10000000,T245)</f>
        <v>#N/A</v>
      </c>
      <c r="V245" s="72" t="e">
        <f ca="1">U245/(6366197.724*0.9996)</f>
        <v>#N/A</v>
      </c>
      <c r="W245" s="72" t="e">
        <f ca="1">(Coef!$J$9/(1+Coef!$J$8*(COS(V245))^2)^0.5)*Coef!$J$6</f>
        <v>#N/A</v>
      </c>
      <c r="X245" s="72" t="e">
        <f ca="1">6*E245-183</f>
        <v>#N/A</v>
      </c>
      <c r="Y245" s="72" t="e">
        <f ca="1">(S245-500000)/W245</f>
        <v>#N/A</v>
      </c>
      <c r="Z245" s="72" t="e">
        <f ca="1">SIN(2*V245)</f>
        <v>#N/A</v>
      </c>
      <c r="AA245" s="72" t="e">
        <f ca="1">Z245*(COS(V245))^2</f>
        <v>#N/A</v>
      </c>
      <c r="AB245" s="72" t="e">
        <f ca="1">V245+(Z245/2)</f>
        <v>#N/A</v>
      </c>
      <c r="AC245" s="72" t="e">
        <f ca="1">(3*AB245+AA245)/4</f>
        <v>#N/A</v>
      </c>
      <c r="AD245" s="72" t="e">
        <f ca="1">(5*AC245+AA245*(COS(V245))^2)/3</f>
        <v>#N/A</v>
      </c>
      <c r="AE245" s="72" t="e">
        <f ca="1">Coef!$J$6*Coef!$J$9*(V245-(Coef!$J$10*AB245)+(Coef!$J$11*AC245)-(Coef!$J$12*AD245))</f>
        <v>#N/A</v>
      </c>
      <c r="AF245" s="72" t="e">
        <f ca="1">(U245-AE245)/W245</f>
        <v>#N/A</v>
      </c>
      <c r="AG245" s="72" t="e">
        <f ca="1">((Coef!$J$8*Y245^2)/2)*(COS(V245))^2</f>
        <v>#N/A</v>
      </c>
      <c r="AH245" s="72" t="e">
        <f ca="1">Y245*(1-(AG245/3))</f>
        <v>#N/A</v>
      </c>
      <c r="AI245" s="72" t="e">
        <f ca="1">AF245*(1-AG245)+V245</f>
        <v>#N/A</v>
      </c>
      <c r="AJ245" s="72" t="e">
        <f ca="1">(EXP(AH245)-EXP(-AH245))/2</f>
        <v>#N/A</v>
      </c>
      <c r="AK245" s="72" t="e">
        <f ca="1">ATAN(AJ245/COS(AI245))</f>
        <v>#N/A</v>
      </c>
      <c r="AL245" s="72" t="e">
        <f ca="1">ATAN(COS(AK245)*TAN(AI245))</f>
        <v>#N/A</v>
      </c>
      <c r="AM245" s="72" t="e">
        <f ca="1">V245+(1+Coef!$J$8*(COS(V245))^2-(3/2)*Coef!$J$8*SIN(V245)*COS(V245)*(AL245-V245))*(AL245-V245)</f>
        <v>#N/A</v>
      </c>
      <c r="AN245" s="34" t="e">
        <f t="shared" ca="1" si="230"/>
        <v>#N/A</v>
      </c>
      <c r="AO245" s="33" t="e">
        <f t="shared" ca="1" si="231"/>
        <v>#N/A</v>
      </c>
      <c r="AP245" s="33" t="e">
        <f t="shared" ca="1" si="232"/>
        <v>#N/A</v>
      </c>
      <c r="AQ245" s="72">
        <v>285</v>
      </c>
      <c r="AR245" s="72">
        <v>810000</v>
      </c>
      <c r="AS245" s="72" t="e">
        <f t="shared" ca="1" si="279"/>
        <v>#N/A</v>
      </c>
      <c r="AT245" s="72" t="e">
        <f t="shared" ca="1" si="279"/>
        <v>#N/A</v>
      </c>
      <c r="AU245" s="72">
        <f t="shared" si="279"/>
        <v>4.9741883681838397</v>
      </c>
      <c r="AV245" s="72" t="e">
        <f t="array" aca="1" ref="AV245" ca="1">ATAN((1-f)*TAN(AS245))</f>
        <v>#N/A</v>
      </c>
      <c r="AW245" s="72" t="e">
        <f t="shared" ca="1" si="233"/>
        <v>#N/A</v>
      </c>
      <c r="AX245" s="72" t="e">
        <f t="shared" ca="1" si="234"/>
        <v>#N/A</v>
      </c>
      <c r="AY245" s="72" t="e">
        <f t="shared" ca="1" si="280"/>
        <v>#N/A</v>
      </c>
      <c r="AZ245" s="72" t="e">
        <f t="shared" ca="1" si="235"/>
        <v>#N/A</v>
      </c>
      <c r="BA245" s="72" t="e">
        <f t="shared" ca="1" si="236"/>
        <v>#N/A</v>
      </c>
      <c r="BB245" s="72" t="e">
        <f t="shared" ca="1" si="237"/>
        <v>#N/A</v>
      </c>
      <c r="BC245" s="72" t="e">
        <f t="shared" ca="1" si="281"/>
        <v>#N/A</v>
      </c>
      <c r="BD245" s="75" t="e">
        <f t="shared" ca="1" si="238"/>
        <v>#N/A</v>
      </c>
      <c r="BE245" s="75" t="e">
        <f t="shared" ca="1" si="239"/>
        <v>#N/A</v>
      </c>
      <c r="BF245" s="75" t="e">
        <f t="shared" ca="1" si="282"/>
        <v>#N/A</v>
      </c>
      <c r="BG245" s="75" t="e">
        <f t="shared" ca="1" si="240"/>
        <v>#N/A</v>
      </c>
      <c r="BH245" s="75" t="e">
        <f t="shared" ca="1" si="241"/>
        <v>#N/A</v>
      </c>
      <c r="BI245" s="75" t="e">
        <f t="shared" ca="1" si="283"/>
        <v>#N/A</v>
      </c>
      <c r="BJ245" s="75" t="e">
        <f t="shared" ca="1" si="242"/>
        <v>#N/A</v>
      </c>
      <c r="BK245" s="75" t="e">
        <f t="shared" ca="1" si="243"/>
        <v>#N/A</v>
      </c>
      <c r="BL245" s="75" t="e">
        <f t="shared" ca="1" si="284"/>
        <v>#N/A</v>
      </c>
      <c r="BM245" s="72" t="e">
        <f t="array" aca="1" ref="BM245" ca="1">ATAN2((1-f)*SQRT(AX245^2+(SIN(AV245)*SIN(BL245)-COS(AV245)*COS(BL245)*COS(AU245))^2),SIN(AV245)*COS(BL245)+COS(AV245)*SIN(BL245)*COS(AU245))</f>
        <v>#N/A</v>
      </c>
      <c r="BN245" s="72" t="e">
        <f t="shared" ca="1" si="244"/>
        <v>#N/A</v>
      </c>
      <c r="BO245" s="72" t="e">
        <f t="array" aca="1" ref="BO245" ca="1">f/16*(1-AX245^2)*(4+f*(4-3*(1-AX245^2)))</f>
        <v>#N/A</v>
      </c>
      <c r="BP245" s="72" t="e">
        <f t="array" aca="1" ref="BP245" ca="1">BN245-(1-BO245)*f*AX245*(BL245+BO245*SIN(BL245)*(COS(BJ245)+BO245*COS(BL245)*(-1+2*COS(BJ245)^2)))</f>
        <v>#N/A</v>
      </c>
      <c r="BQ245" s="72" t="e">
        <f t="shared" ca="1" si="245"/>
        <v>#N/A</v>
      </c>
    </row>
    <row r="246" spans="2:69">
      <c r="B246" s="30" t="s">
        <v>1136</v>
      </c>
      <c r="C246" s="72" t="str">
        <f t="shared" si="270"/>
        <v>33UTQ9276509756</v>
      </c>
      <c r="D246" s="72">
        <f t="array" aca="1" ref="D246" ca="1">MATCH(TRUE,ISERROR(VALUE(MID(C246,ROW(INDIRECT("1:"&amp;LEN(C246))),1))),0)</f>
        <v>3</v>
      </c>
      <c r="E246" s="72">
        <f t="shared" ca="1" si="271"/>
        <v>33</v>
      </c>
      <c r="F246" s="72" t="str">
        <f t="shared" ca="1" si="272"/>
        <v>U</v>
      </c>
      <c r="G246" s="72" t="str">
        <f t="shared" ca="1" si="273"/>
        <v>T</v>
      </c>
      <c r="H246" s="72" t="str">
        <f t="shared" ca="1" si="274"/>
        <v>Q</v>
      </c>
      <c r="I246" s="72">
        <f t="shared" ca="1" si="275"/>
        <v>10</v>
      </c>
      <c r="J246" s="72">
        <f t="shared" ca="1" si="276"/>
        <v>92765</v>
      </c>
      <c r="K246" s="72">
        <f t="shared" ca="1" si="277"/>
        <v>9756</v>
      </c>
      <c r="L246" s="72">
        <f t="shared" ca="1" si="278"/>
        <v>194.80604746885038</v>
      </c>
      <c r="M246" s="72">
        <f ca="1">VLOOKUP(G246,Coef!$C$2:$F$25,4)</f>
        <v>2</v>
      </c>
      <c r="N246" s="31">
        <f ca="1">VLOOKUP(F246,Coef!$C$4:$D$23,2)</f>
        <v>17</v>
      </c>
      <c r="O246" s="31">
        <f ca="1">MOD(VLOOKUP(H246,Coef!$C$2:$G$21,5)+MOD(E246+1,2)*15,20)</f>
        <v>15</v>
      </c>
      <c r="P246" s="31">
        <f ca="1">VLOOKUP(N246,Coef!$A$27:$B$46,2)</f>
        <v>5.34</v>
      </c>
      <c r="Q246" s="31">
        <f ca="1">VLOOKUP(N246,Coef!$A$27:$C$46,3)+O246/10-0.1</f>
        <v>5.4</v>
      </c>
      <c r="R246" s="31">
        <f ca="1">IF(Q246+0.1&lt;P246,Q246+2,Q246)</f>
        <v>5.4</v>
      </c>
      <c r="S246" s="72">
        <f ca="1">M246*100000+J246</f>
        <v>292765</v>
      </c>
      <c r="T246" s="72">
        <f ca="1">R246*1000000+K246</f>
        <v>5409756</v>
      </c>
      <c r="U246" s="72">
        <f ca="1">IF(N246&lt;11,T246-10000000,T246)</f>
        <v>5409756</v>
      </c>
      <c r="V246" s="72">
        <f ca="1">U246/(6366197.724*0.9996)</f>
        <v>0.85010252633292582</v>
      </c>
      <c r="W246" s="72">
        <f ca="1">(Coef!$J$9/(1+Coef!$J$8*(COS(V246))^2)^0.5)*Coef!$J$6</f>
        <v>6387667.1068125181</v>
      </c>
      <c r="X246" s="72">
        <f ca="1">6*E246-183</f>
        <v>15</v>
      </c>
      <c r="Y246" s="72">
        <f ca="1">(S246-500000)/W246</f>
        <v>-3.2442986858063023E-2</v>
      </c>
      <c r="Z246" s="72">
        <f ca="1">SIN(2*V246)</f>
        <v>0.99163836969755348</v>
      </c>
      <c r="AA246" s="72">
        <f ca="1">Z246*(COS(V246))^2</f>
        <v>0.43183479244379958</v>
      </c>
      <c r="AB246" s="72">
        <f ca="1">V246+(Z246/2)</f>
        <v>1.3459217111817026</v>
      </c>
      <c r="AC246" s="72">
        <f ca="1">(3*AB246+AA246)/4</f>
        <v>1.1173999814972269</v>
      </c>
      <c r="AD246" s="72">
        <f ca="1">(5*AC246+AA246*(COS(V246))^2)/3</f>
        <v>1.9250178770551731</v>
      </c>
      <c r="AE246" s="72">
        <f ca="1">Coef!$J$6*Coef!$J$9*(V246-(Coef!$J$10*AB246)+(Coef!$J$11*AC246)-(Coef!$J$12*AD246))</f>
        <v>5394917.0727263959</v>
      </c>
      <c r="AF246" s="72">
        <f ca="1">(U246-AE246)/W246</f>
        <v>2.3230589549317945E-3</v>
      </c>
      <c r="AG246" s="72">
        <f ca="1">((Coef!$J$8*Y246^2)/2)*(COS(V246))^2</f>
        <v>1.5445552239468826E-6</v>
      </c>
      <c r="AH246" s="72">
        <f ca="1">Y246*(1-(AG246/3))</f>
        <v>-3.2442970154734747E-2</v>
      </c>
      <c r="AI246" s="72">
        <f ca="1">AF246*(1-AG246)+V246</f>
        <v>0.85242558169976479</v>
      </c>
      <c r="AJ246" s="72">
        <f ca="1">(EXP(AH246)-EXP(-AH246))/2</f>
        <v>-3.2448661742359719E-2</v>
      </c>
      <c r="AK246" s="72">
        <f ca="1">ATAN(AJ246/COS(AI246))</f>
        <v>-4.9262280418742276E-2</v>
      </c>
      <c r="AL246" s="72">
        <f ca="1">ATAN(COS(AK246)*TAN(AI246))</f>
        <v>0.85182403983159249</v>
      </c>
      <c r="AM246" s="72">
        <f ca="1">V246+(1+Coef!$J$8*(COS(V246))^2-(3/2)*Coef!$J$8*SIN(V246)*COS(V246)*(AL246-V246))*(AL246-V246)</f>
        <v>0.85182907742905623</v>
      </c>
      <c r="AN246" s="34" t="str">
        <f t="shared" ca="1" si="230"/>
        <v>33 292765 5409756 N</v>
      </c>
      <c r="AO246" s="33">
        <f t="shared" ca="1" si="231"/>
        <v>48.806211003207537</v>
      </c>
      <c r="AP246" s="33">
        <f t="shared" ca="1" si="232"/>
        <v>12.177479242816108</v>
      </c>
      <c r="AQ246" s="72">
        <v>285</v>
      </c>
      <c r="AR246" s="72">
        <v>810000</v>
      </c>
      <c r="AS246" s="72">
        <f t="shared" ca="1" si="279"/>
        <v>0.85182907742905623</v>
      </c>
      <c r="AT246" s="72">
        <f t="shared" ca="1" si="279"/>
        <v>0.21253710738040713</v>
      </c>
      <c r="AU246" s="72">
        <f t="shared" si="279"/>
        <v>4.9741883681838397</v>
      </c>
      <c r="AV246" s="72">
        <f t="array" aca="1" ref="AV246" ca="1">ATAN((1-f)*TAN(AS246))</f>
        <v>0.85016428748303019</v>
      </c>
      <c r="AW246" s="72">
        <f t="shared" ca="1" si="233"/>
        <v>1.3473019156907582</v>
      </c>
      <c r="AX246" s="72">
        <f t="shared" ca="1" si="234"/>
        <v>-0.6373755365942575</v>
      </c>
      <c r="AY246" s="72">
        <f t="shared" ca="1" si="280"/>
        <v>4.0015925363729166E-3</v>
      </c>
      <c r="AZ246" s="72">
        <f t="shared" ca="1" si="235"/>
        <v>9.9840153323388402E-4</v>
      </c>
      <c r="BA246" s="72">
        <f t="shared" ca="1" si="236"/>
        <v>1.0009996487855193</v>
      </c>
      <c r="BB246" s="72">
        <f t="shared" ca="1" si="237"/>
        <v>9.9840116002928615E-4</v>
      </c>
      <c r="BC246" s="72">
        <f t="shared" ca="1" si="281"/>
        <v>0.12729630684102072</v>
      </c>
      <c r="BD246" s="75">
        <f t="shared" ca="1" si="238"/>
        <v>2.8219001382225373</v>
      </c>
      <c r="BE246" s="75">
        <f t="shared" ca="1" si="239"/>
        <v>-1.2041863977673282E-4</v>
      </c>
      <c r="BF246" s="75">
        <f t="shared" ca="1" si="282"/>
        <v>0.12717588820124398</v>
      </c>
      <c r="BG246" s="75">
        <f t="shared" ca="1" si="240"/>
        <v>2.8217797195827603</v>
      </c>
      <c r="BH246" s="75">
        <f t="shared" ca="1" si="241"/>
        <v>-1.2030054817471663E-4</v>
      </c>
      <c r="BI246" s="75">
        <f t="shared" ca="1" si="283"/>
        <v>0.12717600629284601</v>
      </c>
      <c r="BJ246" s="75">
        <f t="shared" ca="1" si="242"/>
        <v>2.8217798376743626</v>
      </c>
      <c r="BK246" s="75">
        <f t="shared" ca="1" si="243"/>
        <v>-1.203006639815364E-4</v>
      </c>
      <c r="BL246" s="75">
        <f t="shared" ca="1" si="284"/>
        <v>0.1271760061770392</v>
      </c>
      <c r="BM246" s="72">
        <f t="array" aca="1" ref="BM246" ca="1">ATAN2((1-f)*SQRT(AX246^2+(SIN(AV246)*SIN(BL246)-COS(AV246)*COS(BL246)*COS(AU246))^2),SIN(AV246)*COS(BL246)+COS(AV246)*SIN(BL246)*COS(AU246))</f>
        <v>0.87577649976816352</v>
      </c>
      <c r="BN246" s="72">
        <f t="shared" ca="1" si="244"/>
        <v>-0.19210612498847121</v>
      </c>
      <c r="BO246" s="72">
        <f t="array" aca="1" ref="BO246" ca="1">f/16*(1-AX246^2)*(4+f*(4-3*(1-AX246^2)))</f>
        <v>4.9861043843312869E-4</v>
      </c>
      <c r="BP246" s="72">
        <f t="array" aca="1" ref="BP246" ca="1">BN246-(1-BO246)*f*AX246*(BL246+BO246*SIN(BL246)*(COS(BJ246)+BO246*COS(BL246)*(-1+2*COS(BJ246)^2)))</f>
        <v>-0.19183461361188797</v>
      </c>
      <c r="BQ246" s="72">
        <f t="shared" ca="1" si="245"/>
        <v>2.0702493768519153E-2</v>
      </c>
    </row>
    <row r="247" spans="2:69">
      <c r="B247" s="30" t="s">
        <v>1137</v>
      </c>
      <c r="C247" s="72" t="str">
        <f t="shared" si="270"/>
        <v>33UTQ9394213893</v>
      </c>
      <c r="D247" s="72">
        <f t="array" aca="1" ref="D247" ca="1">MATCH(TRUE,ISERROR(VALUE(MID(C247,ROW(INDIRECT("1:"&amp;LEN(C247))),1))),0)</f>
        <v>3</v>
      </c>
      <c r="E247" s="72">
        <f t="shared" ca="1" si="271"/>
        <v>33</v>
      </c>
      <c r="F247" s="72" t="str">
        <f t="shared" ca="1" si="272"/>
        <v>U</v>
      </c>
      <c r="G247" s="72" t="str">
        <f t="shared" ca="1" si="273"/>
        <v>T</v>
      </c>
      <c r="H247" s="72" t="str">
        <f t="shared" ca="1" si="274"/>
        <v>Q</v>
      </c>
      <c r="I247" s="72">
        <f t="shared" ca="1" si="275"/>
        <v>10</v>
      </c>
      <c r="J247" s="72">
        <f t="shared" ca="1" si="276"/>
        <v>93942</v>
      </c>
      <c r="K247" s="72">
        <f t="shared" ca="1" si="277"/>
        <v>13893</v>
      </c>
      <c r="L247" s="72">
        <f t="shared" ca="1" si="278"/>
        <v>194.80604746885038</v>
      </c>
      <c r="M247" s="72">
        <f ca="1">VLOOKUP(G247,Coef!$C$2:$F$25,4)</f>
        <v>2</v>
      </c>
      <c r="N247" s="31">
        <f ca="1">VLOOKUP(F247,Coef!$C$4:$D$23,2)</f>
        <v>17</v>
      </c>
      <c r="O247" s="31">
        <f ca="1">MOD(VLOOKUP(H247,Coef!$C$2:$G$21,5)+MOD(E247+1,2)*15,20)</f>
        <v>15</v>
      </c>
      <c r="P247" s="31">
        <f ca="1">VLOOKUP(N247,Coef!$A$27:$B$46,2)</f>
        <v>5.34</v>
      </c>
      <c r="Q247" s="31">
        <f ca="1">VLOOKUP(N247,Coef!$A$27:$C$46,3)+O247/10-0.1</f>
        <v>5.4</v>
      </c>
      <c r="R247" s="31">
        <f ca="1">IF(Q247+0.1&lt;P247,Q247+2,Q247)</f>
        <v>5.4</v>
      </c>
      <c r="S247" s="72">
        <f ca="1">M247*100000+J247</f>
        <v>293942</v>
      </c>
      <c r="T247" s="72">
        <f ca="1">R247*1000000+K247</f>
        <v>5413893</v>
      </c>
      <c r="U247" s="72">
        <f ca="1">IF(N247&lt;11,T247-10000000,T247)</f>
        <v>5413893</v>
      </c>
      <c r="V247" s="72">
        <f ca="1">U247/(6366197.724*0.9996)</f>
        <v>0.85075262481267966</v>
      </c>
      <c r="W247" s="72">
        <f ca="1">(Coef!$J$9/(1+Coef!$J$8*(COS(V247))^2)^0.5)*Coef!$J$6</f>
        <v>6387680.9413302876</v>
      </c>
      <c r="X247" s="72">
        <f ca="1">6*E247-183</f>
        <v>15</v>
      </c>
      <c r="Y247" s="72">
        <f ca="1">(S247-500000)/W247</f>
        <v>-3.2258655667464615E-2</v>
      </c>
      <c r="Z247" s="72">
        <f ca="1">SIN(2*V247)</f>
        <v>0.99146974395377208</v>
      </c>
      <c r="AA247" s="72">
        <f ca="1">Z247*(COS(V247))^2</f>
        <v>0.4311222507599809</v>
      </c>
      <c r="AB247" s="72">
        <f ca="1">V247+(Z247/2)</f>
        <v>1.3464874967895657</v>
      </c>
      <c r="AC247" s="72">
        <f ca="1">(3*AB247+AA247)/4</f>
        <v>1.1176461852821695</v>
      </c>
      <c r="AD247" s="72">
        <f ca="1">(5*AC247+AA247*(COS(V247))^2)/3</f>
        <v>1.9252321501436438</v>
      </c>
      <c r="AE247" s="72">
        <f ca="1">Coef!$J$6*Coef!$J$9*(V247-(Coef!$J$10*AB247)+(Coef!$J$11*AC247)-(Coef!$J$12*AD247))</f>
        <v>5399057.5470568249</v>
      </c>
      <c r="AF247" s="72">
        <f ca="1">(U247-AE247)/W247</f>
        <v>2.3225100125438473E-3</v>
      </c>
      <c r="AG247" s="72">
        <f ca="1">((Coef!$J$8*Y247^2)/2)*(COS(V247))^2</f>
        <v>1.5247932964931562E-6</v>
      </c>
      <c r="AH247" s="72">
        <f ca="1">Y247*(1-(AG247/3))</f>
        <v>-3.2258639271537312E-2</v>
      </c>
      <c r="AI247" s="72">
        <f ca="1">AF247*(1-AG247)+V247</f>
        <v>0.8530751312838758</v>
      </c>
      <c r="AJ247" s="72">
        <f ca="1">(EXP(AH247)-EXP(-AH247))/2</f>
        <v>-3.2264234392481383E-2</v>
      </c>
      <c r="AK247" s="72">
        <f ca="1">ATAN(AJ247/COS(AI247))</f>
        <v>-4.9019113769768308E-2</v>
      </c>
      <c r="AL247" s="72">
        <f ca="1">ATAN(COS(AK247)*TAN(AI247))</f>
        <v>0.85247962061825389</v>
      </c>
      <c r="AM247" s="72">
        <f ca="1">V247+(1+Coef!$J$8*(COS(V247))^2-(3/2)*Coef!$J$8*SIN(V247)*COS(V247)*(AL247-V247))*(AL247-V247)</f>
        <v>0.85248466671081857</v>
      </c>
      <c r="AN247" s="34" t="str">
        <f t="shared" ca="1" si="230"/>
        <v>33 293942 5413893 N</v>
      </c>
      <c r="AO247" s="33">
        <f t="shared" ca="1" si="231"/>
        <v>48.843773502146533</v>
      </c>
      <c r="AP247" s="33">
        <f t="shared" ca="1" si="232"/>
        <v>12.191411665520658</v>
      </c>
      <c r="AQ247" s="72">
        <v>285</v>
      </c>
      <c r="AR247" s="72">
        <v>810000</v>
      </c>
      <c r="AS247" s="72">
        <f t="shared" ca="1" si="279"/>
        <v>0.85248466671081868</v>
      </c>
      <c r="AT247" s="72">
        <f t="shared" ca="1" si="279"/>
        <v>0.21278027402938113</v>
      </c>
      <c r="AU247" s="72">
        <f t="shared" si="279"/>
        <v>4.9741883681838397</v>
      </c>
      <c r="AV247" s="72">
        <f t="array" aca="1" ref="AV247" ca="1">ATAN((1-f)*TAN(AS247))</f>
        <v>0.85082016629651525</v>
      </c>
      <c r="AW247" s="72">
        <f t="shared" ca="1" si="233"/>
        <v>1.3475876698880791</v>
      </c>
      <c r="AX247" s="72">
        <f t="shared" ca="1" si="234"/>
        <v>-0.63689937196181323</v>
      </c>
      <c r="AY247" s="72">
        <f t="shared" ca="1" si="280"/>
        <v>4.0056818247108808E-3</v>
      </c>
      <c r="AZ247" s="72">
        <f t="shared" ca="1" si="235"/>
        <v>9.9941977761719685E-4</v>
      </c>
      <c r="BA247" s="72">
        <f t="shared" ca="1" si="236"/>
        <v>1.0010006695765559</v>
      </c>
      <c r="BB247" s="72">
        <f t="shared" ca="1" si="237"/>
        <v>9.9941940326956843E-4</v>
      </c>
      <c r="BC247" s="72">
        <f t="shared" ca="1" si="281"/>
        <v>0.12729617702799165</v>
      </c>
      <c r="BD247" s="75">
        <f t="shared" ca="1" si="238"/>
        <v>2.8224715168041499</v>
      </c>
      <c r="BE247" s="75">
        <f t="shared" ca="1" si="239"/>
        <v>-1.205641974961912E-4</v>
      </c>
      <c r="BF247" s="75">
        <f t="shared" ca="1" si="282"/>
        <v>0.12717561283049544</v>
      </c>
      <c r="BG247" s="75">
        <f t="shared" ca="1" si="240"/>
        <v>2.8223509526066537</v>
      </c>
      <c r="BH247" s="75">
        <f t="shared" ca="1" si="241"/>
        <v>-1.2044582932332418E-4</v>
      </c>
      <c r="BI247" s="75">
        <f t="shared" ca="1" si="283"/>
        <v>0.12717573119866832</v>
      </c>
      <c r="BJ247" s="75">
        <f t="shared" ca="1" si="242"/>
        <v>2.8223510709748263</v>
      </c>
      <c r="BK247" s="75">
        <f t="shared" ca="1" si="243"/>
        <v>-1.2044594553275416E-4</v>
      </c>
      <c r="BL247" s="75">
        <f t="shared" ca="1" si="284"/>
        <v>0.12717573108245889</v>
      </c>
      <c r="BM247" s="72">
        <f t="array" aca="1" ref="BM247" ca="1">ATAN2((1-f)*SQRT(AX247^2+(SIN(AV247)*SIN(BL247)-COS(AV247)*COS(BL247)*COS(AU247))^2),SIN(AV247)*COS(BL247)+COS(AV247)*SIN(BL247)*COS(AU247))</f>
        <v>0.87641988570988938</v>
      </c>
      <c r="BN247" s="72">
        <f t="shared" ca="1" si="244"/>
        <v>-0.19225553463282907</v>
      </c>
      <c r="BO247" s="72">
        <f t="array" aca="1" ref="BO247" ca="1">f/16*(1-AX247^2)*(4+f*(4-3*(1-AX247^2)))</f>
        <v>4.9911921590037138E-4</v>
      </c>
      <c r="BP247" s="72">
        <f t="array" aca="1" ref="BP247" ca="1">BN247-(1-BO247)*f*AX247*(BL247+BO247*SIN(BL247)*(COS(BJ247)+BO247*COS(BL247)*(-1+2*COS(BJ247)^2)))</f>
        <v>-0.1919842269742664</v>
      </c>
      <c r="BQ247" s="72">
        <f t="shared" ca="1" si="245"/>
        <v>2.079604705511473E-2</v>
      </c>
    </row>
    <row r="248" spans="2:69">
      <c r="B248" s="30" t="s">
        <v>1138</v>
      </c>
      <c r="C248" s="72" t="str">
        <f t="shared" si="270"/>
        <v>33UTQ9422816342</v>
      </c>
      <c r="D248" s="72">
        <f t="array" aca="1" ref="D248" ca="1">MATCH(TRUE,ISERROR(VALUE(MID(C248,ROW(INDIRECT("1:"&amp;LEN(C248))),1))),0)</f>
        <v>3</v>
      </c>
      <c r="E248" s="72">
        <f t="shared" ca="1" si="271"/>
        <v>33</v>
      </c>
      <c r="F248" s="72" t="str">
        <f t="shared" ca="1" si="272"/>
        <v>U</v>
      </c>
      <c r="G248" s="72" t="str">
        <f t="shared" ca="1" si="273"/>
        <v>T</v>
      </c>
      <c r="H248" s="72" t="str">
        <f t="shared" ca="1" si="274"/>
        <v>Q</v>
      </c>
      <c r="I248" s="72">
        <f t="shared" ca="1" si="275"/>
        <v>10</v>
      </c>
      <c r="J248" s="72">
        <f t="shared" ca="1" si="276"/>
        <v>94228</v>
      </c>
      <c r="K248" s="72">
        <f t="shared" ca="1" si="277"/>
        <v>16342</v>
      </c>
      <c r="L248" s="72">
        <f t="shared" ca="1" si="278"/>
        <v>194.80604746885038</v>
      </c>
      <c r="M248" s="72">
        <f ca="1">VLOOKUP(G248,Coef!$C$2:$F$25,4)</f>
        <v>2</v>
      </c>
      <c r="N248" s="31">
        <f ca="1">VLOOKUP(F248,Coef!$C$4:$D$23,2)</f>
        <v>17</v>
      </c>
      <c r="O248" s="31">
        <f ca="1">MOD(VLOOKUP(H248,Coef!$C$2:$G$21,5)+MOD(E248+1,2)*15,20)</f>
        <v>15</v>
      </c>
      <c r="P248" s="31">
        <f ca="1">VLOOKUP(N248,Coef!$A$27:$B$46,2)</f>
        <v>5.34</v>
      </c>
      <c r="Q248" s="31">
        <f ca="1">VLOOKUP(N248,Coef!$A$27:$C$46,3)+O248/10-0.1</f>
        <v>5.4</v>
      </c>
      <c r="R248" s="31">
        <f ca="1">IF(Q248+0.1&lt;P248,Q248+2,Q248)</f>
        <v>5.4</v>
      </c>
      <c r="S248" s="72">
        <f ca="1">M248*100000+J248</f>
        <v>294228</v>
      </c>
      <c r="T248" s="72">
        <f ca="1">R248*1000000+K248</f>
        <v>5416342</v>
      </c>
      <c r="U248" s="72">
        <f ca="1">IF(N248&lt;11,T248-10000000,T248)</f>
        <v>5416342</v>
      </c>
      <c r="V248" s="72">
        <f ca="1">U248/(6366197.724*0.9996)</f>
        <v>0.85113746676987512</v>
      </c>
      <c r="W248" s="72">
        <f ca="1">(Coef!$J$9/(1+Coef!$J$8*(COS(V248))^2)^0.5)*Coef!$J$6</f>
        <v>6387689.129946745</v>
      </c>
      <c r="X248" s="72">
        <f ca="1">6*E248-183</f>
        <v>15</v>
      </c>
      <c r="Y248" s="72">
        <f ca="1">(S248-500000)/W248</f>
        <v>-3.2213840688536381E-2</v>
      </c>
      <c r="Z248" s="72">
        <f ca="1">SIN(2*V248)</f>
        <v>0.99136913195225795</v>
      </c>
      <c r="AA248" s="72">
        <f ca="1">Z248*(COS(V248))^2</f>
        <v>0.43070025469906797</v>
      </c>
      <c r="AB248" s="72">
        <f ca="1">V248+(Z248/2)</f>
        <v>1.3468220327460041</v>
      </c>
      <c r="AC248" s="72">
        <f ca="1">(3*AB248+AA248)/4</f>
        <v>1.1177915882342699</v>
      </c>
      <c r="AD248" s="72">
        <f ca="1">(5*AC248+AA248*(COS(V248))^2)/3</f>
        <v>1.9253585462420615</v>
      </c>
      <c r="AE248" s="72">
        <f ca="1">Coef!$J$6*Coef!$J$9*(V248-(Coef!$J$10*AB248)+(Coef!$J$11*AC248)-(Coef!$J$12*AD248))</f>
        <v>5401508.6164489435</v>
      </c>
      <c r="AF248" s="72">
        <f ca="1">(U248-AE248)/W248</f>
        <v>2.322183069541483E-3</v>
      </c>
      <c r="AG248" s="72">
        <f ca="1">((Coef!$J$8*Y248^2)/2)*(COS(V248))^2</f>
        <v>1.5192254306879575E-6</v>
      </c>
      <c r="AH248" s="72">
        <f ca="1">Y248*(1-(AG248/3))</f>
        <v>-3.221382437517438E-2</v>
      </c>
      <c r="AI248" s="72">
        <f ca="1">AF248*(1-AG248)+V248</f>
        <v>0.85345964631149707</v>
      </c>
      <c r="AJ248" s="72">
        <f ca="1">(EXP(AH248)-EXP(-AH248))/2</f>
        <v>-3.2219396208846285E-2</v>
      </c>
      <c r="AK248" s="72">
        <f ca="1">ATAN(AJ248/COS(AI248))</f>
        <v>-4.8972638074648994E-2</v>
      </c>
      <c r="AL248" s="72">
        <f ca="1">ATAN(COS(AK248)*TAN(AI248))</f>
        <v>0.85286532703128159</v>
      </c>
      <c r="AM248" s="72">
        <f ca="1">V248+(1+Coef!$J$8*(COS(V248))^2-(3/2)*Coef!$J$8*SIN(V248)*COS(V248)*(AL248-V248))*(AL248-V248)</f>
        <v>0.85287037120072806</v>
      </c>
      <c r="AN248" s="34" t="str">
        <f t="shared" ca="1" si="230"/>
        <v>33 294228 5416342 N</v>
      </c>
      <c r="AO248" s="33">
        <f t="shared" ca="1" si="231"/>
        <v>48.865872741557595</v>
      </c>
      <c r="AP248" s="33">
        <f t="shared" ca="1" si="232"/>
        <v>12.194074526700931</v>
      </c>
      <c r="AQ248" s="72">
        <v>285</v>
      </c>
      <c r="AR248" s="72">
        <v>810000</v>
      </c>
      <c r="AS248" s="72">
        <f t="shared" ca="1" si="279"/>
        <v>0.85287037120072817</v>
      </c>
      <c r="AT248" s="72">
        <f t="shared" ca="1" si="279"/>
        <v>0.21282674972450041</v>
      </c>
      <c r="AU248" s="72">
        <f t="shared" si="279"/>
        <v>4.9741883681838397</v>
      </c>
      <c r="AV248" s="72">
        <f t="array" aca="1" ref="AV248" ca="1">ATAN((1-f)*TAN(AS248))</f>
        <v>0.85120604246530529</v>
      </c>
      <c r="AW248" s="72">
        <f t="shared" ca="1" si="233"/>
        <v>1.3477556526946177</v>
      </c>
      <c r="AX248" s="72">
        <f t="shared" ca="1" si="234"/>
        <v>-0.63661909982923837</v>
      </c>
      <c r="AY248" s="72">
        <f t="shared" ca="1" si="280"/>
        <v>4.0080873649960937E-3</v>
      </c>
      <c r="AZ248" s="72">
        <f t="shared" ca="1" si="235"/>
        <v>1.0000187620260823E-3</v>
      </c>
      <c r="BA248" s="72">
        <f t="shared" ca="1" si="236"/>
        <v>1.0010012700602533</v>
      </c>
      <c r="BB248" s="72">
        <f t="shared" ca="1" si="237"/>
        <v>1.0000183870049746E-3</v>
      </c>
      <c r="BC248" s="72">
        <f t="shared" ca="1" si="281"/>
        <v>0.12729610066517241</v>
      </c>
      <c r="BD248" s="75">
        <f t="shared" ca="1" si="238"/>
        <v>2.8228074060544079</v>
      </c>
      <c r="BE248" s="75">
        <f t="shared" ca="1" si="239"/>
        <v>-1.2064981640624665E-4</v>
      </c>
      <c r="BF248" s="75">
        <f t="shared" ca="1" si="282"/>
        <v>0.12717545084876616</v>
      </c>
      <c r="BG248" s="75">
        <f t="shared" ca="1" si="240"/>
        <v>2.8226867562380016</v>
      </c>
      <c r="BH248" s="75">
        <f t="shared" ca="1" si="241"/>
        <v>-1.2053128540528113E-4</v>
      </c>
      <c r="BI248" s="75">
        <f t="shared" ca="1" si="283"/>
        <v>0.12717556937976712</v>
      </c>
      <c r="BJ248" s="75">
        <f t="shared" ca="1" si="242"/>
        <v>2.8226868747690026</v>
      </c>
      <c r="BK248" s="75">
        <f t="shared" ca="1" si="243"/>
        <v>-1.2053140185195612E-4</v>
      </c>
      <c r="BL248" s="75">
        <f t="shared" ca="1" si="284"/>
        <v>0.12717556926332046</v>
      </c>
      <c r="BM248" s="72">
        <f t="array" aca="1" ref="BM248" ca="1">ATAN2((1-f)*SQRT(AX248^2+(SIN(AV248)*SIN(BL248)-COS(AV248)*COS(BL248)*COS(AU248))^2),SIN(AV248)*COS(BL248)+COS(AV248)*SIN(BL248)*COS(AU248))</f>
        <v>0.87679840189127844</v>
      </c>
      <c r="BN248" s="72">
        <f t="shared" ca="1" si="244"/>
        <v>-0.19234358286074607</v>
      </c>
      <c r="BO248" s="72">
        <f t="array" aca="1" ref="BO248" ca="1">f/16*(1-AX248^2)*(4+f*(4-3*(1-AX248^2)))</f>
        <v>4.9941850556344534E-4</v>
      </c>
      <c r="BP248" s="72">
        <f t="array" aca="1" ref="BP248" ca="1">BN248-(1-BO248)*f*AX248*(BL248+BO248*SIN(BL248)*(COS(BJ248)+BO248*COS(BL248)*(-1+2*COS(BJ248)^2)))</f>
        <v>-0.19207239511036456</v>
      </c>
      <c r="BQ248" s="72">
        <f t="shared" ca="1" si="245"/>
        <v>2.0754354614135856E-2</v>
      </c>
    </row>
    <row r="249" spans="2:69">
      <c r="B249" s="30" t="s">
        <v>1139</v>
      </c>
      <c r="C249" s="72" t="str">
        <f t="shared" si="270"/>
        <v>33UTQ9518516840</v>
      </c>
      <c r="D249" s="72">
        <f t="array" aca="1" ref="D249" ca="1">MATCH(TRUE,ISERROR(VALUE(MID(C249,ROW(INDIRECT("1:"&amp;LEN(C249))),1))),0)</f>
        <v>3</v>
      </c>
      <c r="E249" s="72">
        <f t="shared" ca="1" si="271"/>
        <v>33</v>
      </c>
      <c r="F249" s="72" t="str">
        <f t="shared" ca="1" si="272"/>
        <v>U</v>
      </c>
      <c r="G249" s="72" t="str">
        <f t="shared" ca="1" si="273"/>
        <v>T</v>
      </c>
      <c r="H249" s="72" t="str">
        <f t="shared" ca="1" si="274"/>
        <v>Q</v>
      </c>
      <c r="I249" s="72">
        <f t="shared" ca="1" si="275"/>
        <v>10</v>
      </c>
      <c r="J249" s="72">
        <f t="shared" ca="1" si="276"/>
        <v>95185</v>
      </c>
      <c r="K249" s="72">
        <f t="shared" ca="1" si="277"/>
        <v>16840</v>
      </c>
      <c r="L249" s="72">
        <f t="shared" ca="1" si="278"/>
        <v>194.80604746885038</v>
      </c>
      <c r="M249" s="72">
        <f ca="1">VLOOKUP(G249,Coef!$C$2:$F$25,4)</f>
        <v>2</v>
      </c>
      <c r="N249" s="31">
        <f ca="1">VLOOKUP(F249,Coef!$C$4:$D$23,2)</f>
        <v>17</v>
      </c>
      <c r="O249" s="31">
        <f ca="1">MOD(VLOOKUP(H249,Coef!$C$2:$G$21,5)+MOD(E249+1,2)*15,20)</f>
        <v>15</v>
      </c>
      <c r="P249" s="31">
        <f ca="1">VLOOKUP(N249,Coef!$A$27:$B$46,2)</f>
        <v>5.34</v>
      </c>
      <c r="Q249" s="31">
        <f ca="1">VLOOKUP(N249,Coef!$A$27:$C$46,3)+O249/10-0.1</f>
        <v>5.4</v>
      </c>
      <c r="R249" s="31">
        <f ca="1">IF(Q249+0.1&lt;P249,Q249+2,Q249)</f>
        <v>5.4</v>
      </c>
      <c r="S249" s="72">
        <f ca="1">M249*100000+J249</f>
        <v>295185</v>
      </c>
      <c r="T249" s="72">
        <f ca="1">R249*1000000+K249</f>
        <v>5416840</v>
      </c>
      <c r="U249" s="72">
        <f ca="1">IF(N249&lt;11,T249-10000000,T249)</f>
        <v>5416840</v>
      </c>
      <c r="V249" s="72">
        <f ca="1">U249/(6366197.724*0.9996)</f>
        <v>0.85121572372972942</v>
      </c>
      <c r="W249" s="72">
        <f ca="1">(Coef!$J$9/(1+Coef!$J$8*(COS(V249))^2)^0.5)*Coef!$J$6</f>
        <v>6387690.7949900655</v>
      </c>
      <c r="X249" s="72">
        <f ca="1">6*E249-183</f>
        <v>15</v>
      </c>
      <c r="Y249" s="72">
        <f ca="1">(S249-500000)/W249</f>
        <v>-3.2064012891894922E-2</v>
      </c>
      <c r="Z249" s="72">
        <f ca="1">SIN(2*V249)</f>
        <v>0.99134860081445575</v>
      </c>
      <c r="AA249" s="72">
        <f ca="1">Z249*(COS(V249))^2</f>
        <v>0.43061442539829747</v>
      </c>
      <c r="AB249" s="72">
        <f ca="1">V249+(Z249/2)</f>
        <v>1.3468900241369572</v>
      </c>
      <c r="AC249" s="72">
        <f ca="1">(3*AB249+AA249)/4</f>
        <v>1.1178211244522922</v>
      </c>
      <c r="AD249" s="72">
        <f ca="1">(5*AC249+AA249*(COS(V249))^2)/3</f>
        <v>1.9253842079667345</v>
      </c>
      <c r="AE249" s="72">
        <f ca="1">Coef!$J$6*Coef!$J$9*(V249-(Coef!$J$10*AB249)+(Coef!$J$11*AC249)-(Coef!$J$12*AD249))</f>
        <v>5402007.0384096075</v>
      </c>
      <c r="AF249" s="72">
        <f ca="1">(U249-AE249)/W249</f>
        <v>2.3221164058263694E-3</v>
      </c>
      <c r="AG249" s="72">
        <f ca="1">((Coef!$J$8*Y249^2)/2)*(COS(V249))^2</f>
        <v>1.5048575705415821E-6</v>
      </c>
      <c r="AH249" s="72">
        <f ca="1">Y249*(1-(AG249/3))</f>
        <v>-3.2063996807970743E-2</v>
      </c>
      <c r="AI249" s="72">
        <f ca="1">AF249*(1-AG249)+V249</f>
        <v>0.85353783664110139</v>
      </c>
      <c r="AJ249" s="72">
        <f ca="1">(EXP(AH249)-EXP(-AH249))/2</f>
        <v>-3.2069491255677374E-2</v>
      </c>
      <c r="AK249" s="72">
        <f ca="1">ATAN(AJ249/COS(AI249))</f>
        <v>-4.874951072767808E-2</v>
      </c>
      <c r="AL249" s="72">
        <f ca="1">ATAN(COS(AK249)*TAN(AI249))</f>
        <v>0.85294893579797648</v>
      </c>
      <c r="AM249" s="72">
        <f ca="1">V249+(1+Coef!$J$8*(COS(V249))^2-(3/2)*Coef!$J$8*SIN(V249)*COS(V249)*(AL249-V249))*(AL249-V249)</f>
        <v>0.85295399463864818</v>
      </c>
      <c r="AN249" s="34" t="str">
        <f t="shared" ca="1" si="230"/>
        <v>33 295185 5416840 N</v>
      </c>
      <c r="AO249" s="33">
        <f t="shared" ca="1" si="231"/>
        <v>48.870664011618793</v>
      </c>
      <c r="AP249" s="33">
        <f t="shared" ca="1" si="232"/>
        <v>12.206858781976315</v>
      </c>
      <c r="AQ249" s="72">
        <v>285</v>
      </c>
      <c r="AR249" s="72">
        <v>810000</v>
      </c>
      <c r="AS249" s="72">
        <f t="shared" ca="1" si="279"/>
        <v>0.85295399463864829</v>
      </c>
      <c r="AT249" s="72">
        <f t="shared" ca="1" si="279"/>
        <v>0.21304987707147136</v>
      </c>
      <c r="AU249" s="72">
        <f t="shared" si="279"/>
        <v>4.9741883681838397</v>
      </c>
      <c r="AV249" s="72">
        <f t="array" aca="1" ref="AV249" ca="1">ATAN((1-f)*TAN(AS249))</f>
        <v>0.85128970325514075</v>
      </c>
      <c r="AW249" s="72">
        <f t="shared" ca="1" si="233"/>
        <v>1.3477920593033994</v>
      </c>
      <c r="AX249" s="72">
        <f t="shared" ca="1" si="234"/>
        <v>-0.63655832226549325</v>
      </c>
      <c r="AY249" s="72">
        <f t="shared" ca="1" si="280"/>
        <v>4.0086088714455072E-3</v>
      </c>
      <c r="AZ249" s="72">
        <f t="shared" ca="1" si="235"/>
        <v>1.0001486180000307E-3</v>
      </c>
      <c r="BA249" s="72">
        <f t="shared" ca="1" si="236"/>
        <v>1.0010014002413821</v>
      </c>
      <c r="BB249" s="72">
        <f t="shared" ca="1" si="237"/>
        <v>1.0001482428328107E-3</v>
      </c>
      <c r="BC249" s="72">
        <f t="shared" ca="1" si="281"/>
        <v>0.12729608411020049</v>
      </c>
      <c r="BD249" s="75">
        <f t="shared" ca="1" si="238"/>
        <v>2.8228802027169992</v>
      </c>
      <c r="BE249" s="75">
        <f t="shared" ca="1" si="239"/>
        <v>-1.2066837747662098E-4</v>
      </c>
      <c r="BF249" s="75">
        <f t="shared" ca="1" si="282"/>
        <v>0.12717541573272387</v>
      </c>
      <c r="BG249" s="75">
        <f t="shared" ca="1" si="240"/>
        <v>2.8227595343395229</v>
      </c>
      <c r="BH249" s="75">
        <f t="shared" ca="1" si="241"/>
        <v>-1.2054981116241121E-4</v>
      </c>
      <c r="BI249" s="75">
        <f t="shared" ca="1" si="283"/>
        <v>0.12717553429903808</v>
      </c>
      <c r="BJ249" s="75">
        <f t="shared" ca="1" si="242"/>
        <v>2.822759652905837</v>
      </c>
      <c r="BK249" s="75">
        <f t="shared" ca="1" si="243"/>
        <v>-1.205499276605594E-4</v>
      </c>
      <c r="BL249" s="75">
        <f t="shared" ca="1" si="284"/>
        <v>0.12717553418253993</v>
      </c>
      <c r="BM249" s="72">
        <f t="array" aca="1" ref="BM249" ca="1">ATAN2((1-f)*SQRT(AX249^2+(SIN(AV249)*SIN(BL249)-COS(AV249)*COS(BL249)*COS(AU249))^2),SIN(AV249)*COS(BL249)+COS(AV249)*SIN(BL249)*COS(AU249))</f>
        <v>0.87688046600325964</v>
      </c>
      <c r="BN249" s="72">
        <f t="shared" ca="1" si="244"/>
        <v>-0.19236268659111516</v>
      </c>
      <c r="BO249" s="72">
        <f t="array" aca="1" ref="BO249" ca="1">f/16*(1-AX249^2)*(4+f*(4-3*(1-AX249^2)))</f>
        <v>4.9948338966457491E-4</v>
      </c>
      <c r="BP249" s="72">
        <f t="array" aca="1" ref="BP249" ca="1">BN249-(1-BO249)*f*AX249*(BL249+BO249*SIN(BL249)*(COS(BJ249)+BO249*COS(BL249)*(-1+2*COS(BJ249)^2)))</f>
        <v>-0.19209152484296665</v>
      </c>
      <c r="BQ249" s="72">
        <f t="shared" ca="1" si="245"/>
        <v>2.0958352228504701E-2</v>
      </c>
    </row>
    <row r="250" spans="2:69">
      <c r="B250" s="30" t="s">
        <v>1140</v>
      </c>
      <c r="C250" s="72" t="str">
        <f t="shared" si="270"/>
        <v>33UTQ9627618370</v>
      </c>
      <c r="D250" s="72">
        <f t="array" aca="1" ref="D250" ca="1">MATCH(TRUE,ISERROR(VALUE(MID(C250,ROW(INDIRECT("1:"&amp;LEN(C250))),1))),0)</f>
        <v>3</v>
      </c>
      <c r="E250" s="72">
        <f t="shared" ca="1" si="271"/>
        <v>33</v>
      </c>
      <c r="F250" s="72" t="str">
        <f t="shared" ca="1" si="272"/>
        <v>U</v>
      </c>
      <c r="G250" s="72" t="str">
        <f t="shared" ca="1" si="273"/>
        <v>T</v>
      </c>
      <c r="H250" s="72" t="str">
        <f t="shared" ca="1" si="274"/>
        <v>Q</v>
      </c>
      <c r="I250" s="72">
        <f t="shared" ca="1" si="275"/>
        <v>10</v>
      </c>
      <c r="J250" s="72">
        <f t="shared" ca="1" si="276"/>
        <v>96276</v>
      </c>
      <c r="K250" s="72">
        <f t="shared" ca="1" si="277"/>
        <v>18370</v>
      </c>
      <c r="L250" s="72">
        <f t="shared" ca="1" si="278"/>
        <v>194.80604746885038</v>
      </c>
      <c r="M250" s="72">
        <f ca="1">VLOOKUP(G250,Coef!$C$2:$F$25,4)</f>
        <v>2</v>
      </c>
      <c r="N250" s="31">
        <f ca="1">VLOOKUP(F250,Coef!$C$4:$D$23,2)</f>
        <v>17</v>
      </c>
      <c r="O250" s="31">
        <f ca="1">MOD(VLOOKUP(H250,Coef!$C$2:$G$21,5)+MOD(E250+1,2)*15,20)</f>
        <v>15</v>
      </c>
      <c r="P250" s="31">
        <f ca="1">VLOOKUP(N250,Coef!$A$27:$B$46,2)</f>
        <v>5.34</v>
      </c>
      <c r="Q250" s="31">
        <f ca="1">VLOOKUP(N250,Coef!$A$27:$C$46,3)+O250/10-0.1</f>
        <v>5.4</v>
      </c>
      <c r="R250" s="31">
        <f ca="1">IF(Q250+0.1&lt;P250,Q250+2,Q250)</f>
        <v>5.4</v>
      </c>
      <c r="S250" s="72">
        <f ca="1">M250*100000+J250</f>
        <v>296276</v>
      </c>
      <c r="T250" s="72">
        <f ca="1">R250*1000000+K250</f>
        <v>5418370</v>
      </c>
      <c r="U250" s="72">
        <f ca="1">IF(N250&lt;11,T250-10000000,T250)</f>
        <v>5418370</v>
      </c>
      <c r="V250" s="72">
        <f ca="1">U250/(6366197.724*0.9996)</f>
        <v>0.85145615173892042</v>
      </c>
      <c r="W250" s="72">
        <f ca="1">(Coef!$J$9/(1+Coef!$J$8*(COS(V250))^2)^0.5)*Coef!$J$6</f>
        <v>6387695.9102767315</v>
      </c>
      <c r="X250" s="72">
        <f ca="1">6*E250-183</f>
        <v>15</v>
      </c>
      <c r="Y250" s="72">
        <f ca="1">(S250-500000)/W250</f>
        <v>-3.1893190105095996E-2</v>
      </c>
      <c r="Z250" s="72">
        <f ca="1">SIN(2*V250)</f>
        <v>0.9912853713087586</v>
      </c>
      <c r="AA250" s="72">
        <f ca="1">Z250*(COS(V250))^2</f>
        <v>0.43035069692289718</v>
      </c>
      <c r="AB250" s="72">
        <f ca="1">V250+(Z250/2)</f>
        <v>1.3470988373932997</v>
      </c>
      <c r="AC250" s="72">
        <f ca="1">(3*AB250+AA250)/4</f>
        <v>1.1179118022756991</v>
      </c>
      <c r="AD250" s="72">
        <f ca="1">(5*AC250+AA250*(COS(V250))^2)/3</f>
        <v>1.9254629622374952</v>
      </c>
      <c r="AE250" s="72">
        <f ca="1">Coef!$J$6*Coef!$J$9*(V250-(Coef!$J$10*AB250)+(Coef!$J$11*AC250)-(Coef!$J$12*AD250))</f>
        <v>5403538.3372329334</v>
      </c>
      <c r="AF250" s="72">
        <f ca="1">(U250-AE250)/W250</f>
        <v>2.3219112142149664E-3</v>
      </c>
      <c r="AG250" s="72">
        <f ca="1">((Coef!$J$8*Y250^2)/2)*(COS(V250))^2</f>
        <v>1.4880489186324384E-6</v>
      </c>
      <c r="AH250" s="72">
        <f ca="1">Y250*(1-(AG250/3))</f>
        <v>-3.1893174285553647E-2</v>
      </c>
      <c r="AI250" s="72">
        <f ca="1">AF250*(1-AG250)+V250</f>
        <v>0.85377805949801788</v>
      </c>
      <c r="AJ250" s="72">
        <f ca="1">(EXP(AH250)-EXP(-AH250))/2</f>
        <v>-3.1898581381496371E-2</v>
      </c>
      <c r="AK250" s="72">
        <f ca="1">ATAN(AJ250/COS(AI250))</f>
        <v>-4.8503454090413692E-2</v>
      </c>
      <c r="AL250" s="72">
        <f ca="1">ATAN(COS(AK250)*TAN(AI250))</f>
        <v>0.85319512955903043</v>
      </c>
      <c r="AM250" s="72">
        <f ca="1">V250+(1+Coef!$J$8*(COS(V250))^2-(3/2)*Coef!$J$8*SIN(V250)*COS(V250)*(AL250-V250))*(AL250-V250)</f>
        <v>0.85320020238599814</v>
      </c>
      <c r="AN250" s="34" t="str">
        <f t="shared" ca="1" si="230"/>
        <v>33 296276 5418370 N</v>
      </c>
      <c r="AO250" s="33">
        <f t="shared" ca="1" si="231"/>
        <v>48.884770676425362</v>
      </c>
      <c r="AP250" s="33">
        <f t="shared" ca="1" si="232"/>
        <v>12.220956788812746</v>
      </c>
      <c r="AQ250" s="72">
        <v>285</v>
      </c>
      <c r="AR250" s="72">
        <v>810000</v>
      </c>
      <c r="AS250" s="72">
        <f t="shared" ca="1" si="279"/>
        <v>0.85320020238599814</v>
      </c>
      <c r="AT250" s="72">
        <f t="shared" ca="1" si="279"/>
        <v>0.2132959337087357</v>
      </c>
      <c r="AU250" s="72">
        <f t="shared" si="279"/>
        <v>4.9741883681838397</v>
      </c>
      <c r="AV250" s="72">
        <f t="array" aca="1" ref="AV250" ca="1">ATAN((1-f)*TAN(AS250))</f>
        <v>0.85153602124609895</v>
      </c>
      <c r="AW250" s="72">
        <f t="shared" ca="1" si="233"/>
        <v>1.3478992218410633</v>
      </c>
      <c r="AX250" s="72">
        <f t="shared" ca="1" si="234"/>
        <v>-0.63637935226572517</v>
      </c>
      <c r="AY250" s="72">
        <f t="shared" ca="1" si="280"/>
        <v>4.0101442477913406E-3</v>
      </c>
      <c r="AZ250" s="72">
        <f t="shared" ca="1" si="235"/>
        <v>1.0005309288741036E-3</v>
      </c>
      <c r="BA250" s="72">
        <f t="shared" ca="1" si="236"/>
        <v>1.0010017835097946</v>
      </c>
      <c r="BB250" s="72">
        <f t="shared" ca="1" si="237"/>
        <v>1.0005305532764916E-3</v>
      </c>
      <c r="BC250" s="72">
        <f t="shared" ca="1" si="281"/>
        <v>0.12729603537045908</v>
      </c>
      <c r="BD250" s="75">
        <f t="shared" ca="1" si="238"/>
        <v>2.8230944790525854</v>
      </c>
      <c r="BE250" s="75">
        <f t="shared" ca="1" si="239"/>
        <v>-1.2072302223770505E-4</v>
      </c>
      <c r="BF250" s="75">
        <f t="shared" ca="1" si="282"/>
        <v>0.12717531234822138</v>
      </c>
      <c r="BG250" s="75">
        <f t="shared" ca="1" si="240"/>
        <v>2.8229737560303478</v>
      </c>
      <c r="BH250" s="75">
        <f t="shared" ca="1" si="241"/>
        <v>-1.2060435193003837E-4</v>
      </c>
      <c r="BI250" s="75">
        <f t="shared" ca="1" si="283"/>
        <v>0.12717543101852904</v>
      </c>
      <c r="BJ250" s="75">
        <f t="shared" ca="1" si="242"/>
        <v>2.8229738747006556</v>
      </c>
      <c r="BK250" s="75">
        <f t="shared" ca="1" si="243"/>
        <v>-1.206044685798121E-4</v>
      </c>
      <c r="BL250" s="75">
        <f t="shared" ca="1" si="284"/>
        <v>0.12717543090187927</v>
      </c>
      <c r="BM250" s="72">
        <f t="array" aca="1" ref="BM250" ca="1">ATAN2((1-f)*SQRT(AX250^2+(SIN(AV250)*SIN(BL250)-COS(AV250)*COS(BL250)*COS(AU250))^2),SIN(AV250)*COS(BL250)+COS(AV250)*SIN(BL250)*COS(AU250))</f>
        <v>0.87712208095454203</v>
      </c>
      <c r="BN250" s="72">
        <f t="shared" ca="1" si="244"/>
        <v>-0.19241896215030824</v>
      </c>
      <c r="BO250" s="72">
        <f t="array" aca="1" ref="BO250" ca="1">f/16*(1-AX250^2)*(4+f*(4-3*(1-AX250^2)))</f>
        <v>4.9967441594580251E-4</v>
      </c>
      <c r="BP250" s="72">
        <f t="array" aca="1" ref="BP250" ca="1">BN250-(1-BO250)*f*AX250*(BL250+BO250*SIN(BL250)*(COS(BJ250)+BO250*COS(BL250)*(-1+2*COS(BJ250)^2)))</f>
        <v>-0.19214787697002056</v>
      </c>
      <c r="BQ250" s="72">
        <f t="shared" ca="1" si="245"/>
        <v>2.1148056738715143E-2</v>
      </c>
    </row>
    <row r="251" spans="2:69">
      <c r="B251" s="30" t="s">
        <v>1141</v>
      </c>
      <c r="C251" s="72" t="str">
        <f t="shared" si="270"/>
        <v>33UTQ9650021828</v>
      </c>
      <c r="D251" s="72">
        <f t="array" aca="1" ref="D251" ca="1">MATCH(TRUE,ISERROR(VALUE(MID(C251,ROW(INDIRECT("1:"&amp;LEN(C251))),1))),0)</f>
        <v>3</v>
      </c>
      <c r="E251" s="72">
        <f t="shared" ca="1" si="271"/>
        <v>33</v>
      </c>
      <c r="F251" s="72" t="str">
        <f t="shared" ca="1" si="272"/>
        <v>U</v>
      </c>
      <c r="G251" s="72" t="str">
        <f t="shared" ca="1" si="273"/>
        <v>T</v>
      </c>
      <c r="H251" s="72" t="str">
        <f t="shared" ca="1" si="274"/>
        <v>Q</v>
      </c>
      <c r="I251" s="72">
        <f t="shared" ca="1" si="275"/>
        <v>10</v>
      </c>
      <c r="J251" s="72">
        <f t="shared" ca="1" si="276"/>
        <v>96500</v>
      </c>
      <c r="K251" s="72">
        <f t="shared" ca="1" si="277"/>
        <v>21828</v>
      </c>
      <c r="L251" s="72">
        <f t="shared" ca="1" si="278"/>
        <v>194.80604746885038</v>
      </c>
      <c r="M251" s="72">
        <f ca="1">VLOOKUP(G251,Coef!$C$2:$F$25,4)</f>
        <v>2</v>
      </c>
      <c r="N251" s="31">
        <f ca="1">VLOOKUP(F251,Coef!$C$4:$D$23,2)</f>
        <v>17</v>
      </c>
      <c r="O251" s="31">
        <f ca="1">MOD(VLOOKUP(H251,Coef!$C$2:$G$21,5)+MOD(E251+1,2)*15,20)</f>
        <v>15</v>
      </c>
      <c r="P251" s="31">
        <f ca="1">VLOOKUP(N251,Coef!$A$27:$B$46,2)</f>
        <v>5.34</v>
      </c>
      <c r="Q251" s="31">
        <f ca="1">VLOOKUP(N251,Coef!$A$27:$C$46,3)+O251/10-0.1</f>
        <v>5.4</v>
      </c>
      <c r="R251" s="31">
        <f ca="1">IF(Q251+0.1&lt;P251,Q251+2,Q251)</f>
        <v>5.4</v>
      </c>
      <c r="S251" s="72">
        <f ca="1">M251*100000+J251</f>
        <v>296500</v>
      </c>
      <c r="T251" s="72">
        <f ca="1">R251*1000000+K251</f>
        <v>5421828</v>
      </c>
      <c r="U251" s="72">
        <f ca="1">IF(N251&lt;11,T251-10000000,T251)</f>
        <v>5421828</v>
      </c>
      <c r="V251" s="72">
        <f ca="1">U251/(6366197.724*0.9996)</f>
        <v>0.8519995504681902</v>
      </c>
      <c r="W251" s="72">
        <f ca="1">(Coef!$J$9/(1+Coef!$J$8*(COS(V251))^2)^0.5)*Coef!$J$6</f>
        <v>6387707.4703324903</v>
      </c>
      <c r="X251" s="72">
        <f ca="1">6*E251-183</f>
        <v>15</v>
      </c>
      <c r="Y251" s="72">
        <f ca="1">(S251-500000)/W251</f>
        <v>-3.1858065032744451E-2</v>
      </c>
      <c r="Z251" s="72">
        <f ca="1">SIN(2*V251)</f>
        <v>0.99114161994606043</v>
      </c>
      <c r="AA251" s="72">
        <f ca="1">Z251*(COS(V251))^2</f>
        <v>0.42975443669779795</v>
      </c>
      <c r="AB251" s="72">
        <f ca="1">V251+(Z251/2)</f>
        <v>1.3475703604412204</v>
      </c>
      <c r="AC251" s="72">
        <f ca="1">(3*AB251+AA251)/4</f>
        <v>1.1181163795053648</v>
      </c>
      <c r="AD251" s="72">
        <f ca="1">(5*AC251+AA251*(COS(V251))^2)/3</f>
        <v>1.9256404799578164</v>
      </c>
      <c r="AE251" s="72">
        <f ca="1">Coef!$J$6*Coef!$J$9*(V251-(Coef!$J$10*AB251)+(Coef!$J$11*AC251)-(Coef!$J$12*AD251))</f>
        <v>5406999.2862960063</v>
      </c>
      <c r="AF251" s="72">
        <f ca="1">(U251-AE251)/W251</f>
        <v>2.3214453343183309E-3</v>
      </c>
      <c r="AG251" s="72">
        <f ca="1">((Coef!$J$8*Y251^2)/2)*(COS(V251))^2</f>
        <v>1.4829309062928213E-6</v>
      </c>
      <c r="AH251" s="72">
        <f ca="1">Y251*(1-(AG251/3))</f>
        <v>-3.1858049284974696E-2</v>
      </c>
      <c r="AI251" s="72">
        <f ca="1">AF251*(1-AG251)+V251</f>
        <v>0.8543209923599655</v>
      </c>
      <c r="AJ251" s="72">
        <f ca="1">(EXP(AH251)-EXP(-AH251))/2</f>
        <v>-3.1863438534944999E-2</v>
      </c>
      <c r="AK251" s="72">
        <f ca="1">ATAN(AJ251/COS(AI251))</f>
        <v>-4.8480253027242841E-2</v>
      </c>
      <c r="AL251" s="72">
        <f ca="1">ATAN(COS(AK251)*TAN(AI251))</f>
        <v>0.85373870722837186</v>
      </c>
      <c r="AM251" s="72">
        <f ca="1">V251+(1+Coef!$J$8*(COS(V251))^2-(3/2)*Coef!$J$8*SIN(V251)*COS(V251)*(AL251-V251))*(AL251-V251)</f>
        <v>0.85374377426473314</v>
      </c>
      <c r="AN251" s="34" t="str">
        <f t="shared" ca="1" si="230"/>
        <v>33 296500 5421828 N</v>
      </c>
      <c r="AO251" s="33">
        <f t="shared" ca="1" si="231"/>
        <v>48.915915050938878</v>
      </c>
      <c r="AP251" s="33">
        <f t="shared" ca="1" si="232"/>
        <v>12.222286111812652</v>
      </c>
      <c r="AQ251" s="72">
        <v>285</v>
      </c>
      <c r="AR251" s="72">
        <v>810000</v>
      </c>
      <c r="AS251" s="72">
        <f t="shared" ca="1" si="279"/>
        <v>0.85374377426473325</v>
      </c>
      <c r="AT251" s="72">
        <f t="shared" ca="1" si="279"/>
        <v>0.21331913477190656</v>
      </c>
      <c r="AU251" s="72">
        <f t="shared" si="279"/>
        <v>4.9741883681838397</v>
      </c>
      <c r="AV251" s="72">
        <f t="array" aca="1" ref="AV251" ca="1">ATAN((1-f)*TAN(AS251))</f>
        <v>0.85207983794797026</v>
      </c>
      <c r="AW251" s="72">
        <f t="shared" ca="1" si="233"/>
        <v>1.3481356682758134</v>
      </c>
      <c r="AX251" s="72">
        <f t="shared" ca="1" si="234"/>
        <v>-0.63598408861483069</v>
      </c>
      <c r="AY251" s="72">
        <f t="shared" ca="1" si="280"/>
        <v>4.0135336688808931E-3</v>
      </c>
      <c r="AZ251" s="72">
        <f t="shared" ca="1" si="235"/>
        <v>1.0013748974315863E-3</v>
      </c>
      <c r="BA251" s="72">
        <f t="shared" ca="1" si="236"/>
        <v>1.0010026295934591</v>
      </c>
      <c r="BB251" s="72">
        <f t="shared" ca="1" si="237"/>
        <v>1.0013745208826989E-3</v>
      </c>
      <c r="BC251" s="72">
        <f t="shared" ca="1" si="281"/>
        <v>0.12729592777524115</v>
      </c>
      <c r="BD251" s="75">
        <f t="shared" ca="1" si="238"/>
        <v>2.8235672643268681</v>
      </c>
      <c r="BE251" s="75">
        <f t="shared" ca="1" si="239"/>
        <v>-1.2084364689918761E-4</v>
      </c>
      <c r="BF251" s="75">
        <f t="shared" ca="1" si="282"/>
        <v>0.12717508412834197</v>
      </c>
      <c r="BG251" s="75">
        <f t="shared" ca="1" si="240"/>
        <v>2.8234464206799688</v>
      </c>
      <c r="BH251" s="75">
        <f t="shared" ca="1" si="241"/>
        <v>-1.2072474687743154E-4</v>
      </c>
      <c r="BI251" s="75">
        <f t="shared" ca="1" si="283"/>
        <v>0.12717520302836371</v>
      </c>
      <c r="BJ251" s="75">
        <f t="shared" ca="1" si="242"/>
        <v>2.8234465395799906</v>
      </c>
      <c r="BK251" s="75">
        <f t="shared" ca="1" si="243"/>
        <v>-1.2072486386236267E-4</v>
      </c>
      <c r="BL251" s="75">
        <f t="shared" ca="1" si="284"/>
        <v>0.12717520291137879</v>
      </c>
      <c r="BM251" s="72">
        <f t="array" aca="1" ref="BM251" ca="1">ATAN2((1-f)*SQRT(AX251^2+(SIN(AV251)*SIN(BL251)-COS(AV251)*COS(BL251)*COS(AU251))^2),SIN(AV251)*COS(BL251)+COS(AV251)*SIN(BL251)*COS(AU251))</f>
        <v>0.87765550364036271</v>
      </c>
      <c r="BN251" s="72">
        <f t="shared" ca="1" si="244"/>
        <v>-0.19254336234505515</v>
      </c>
      <c r="BO251" s="72">
        <f t="array" aca="1" ref="BO251" ca="1">f/16*(1-AX251^2)*(4+f*(4-3*(1-AX251^2)))</f>
        <v>5.0009611536738384E-4</v>
      </c>
      <c r="BP251" s="72">
        <f t="array" aca="1" ref="BP251" ca="1">BN251-(1-BO251)*f*AX251*(BL251+BO251*SIN(BL251)*(COS(BJ251)+BO251*COS(BL251)*(-1+2*COS(BJ251)^2)))</f>
        <v>-0.19227244626747603</v>
      </c>
      <c r="BQ251" s="72">
        <f t="shared" ca="1" si="245"/>
        <v>2.1046688504430533E-2</v>
      </c>
    </row>
    <row r="252" spans="2:69">
      <c r="B252" s="30" t="s">
        <v>1142</v>
      </c>
      <c r="C252" s="72" t="str">
        <f t="shared" si="270"/>
        <v>33UTQ9561425192</v>
      </c>
      <c r="D252" s="72">
        <f t="array" aca="1" ref="D252" ca="1">MATCH(TRUE,ISERROR(VALUE(MID(C252,ROW(INDIRECT("1:"&amp;LEN(C252))),1))),0)</f>
        <v>3</v>
      </c>
      <c r="E252" s="72">
        <f t="shared" ca="1" si="271"/>
        <v>33</v>
      </c>
      <c r="F252" s="72" t="str">
        <f t="shared" ca="1" si="272"/>
        <v>U</v>
      </c>
      <c r="G252" s="72" t="str">
        <f t="shared" ca="1" si="273"/>
        <v>T</v>
      </c>
      <c r="H252" s="72" t="str">
        <f t="shared" ca="1" si="274"/>
        <v>Q</v>
      </c>
      <c r="I252" s="72">
        <f t="shared" ca="1" si="275"/>
        <v>10</v>
      </c>
      <c r="J252" s="72">
        <f t="shared" ca="1" si="276"/>
        <v>95614</v>
      </c>
      <c r="K252" s="72">
        <f t="shared" ca="1" si="277"/>
        <v>25192</v>
      </c>
      <c r="L252" s="72">
        <f t="shared" ca="1" si="278"/>
        <v>194.80604746885038</v>
      </c>
      <c r="M252" s="72">
        <f ca="1">VLOOKUP(G252,Coef!$C$2:$F$25,4)</f>
        <v>2</v>
      </c>
      <c r="N252" s="31">
        <f ca="1">VLOOKUP(F252,Coef!$C$4:$D$23,2)</f>
        <v>17</v>
      </c>
      <c r="O252" s="31">
        <f ca="1">MOD(VLOOKUP(H252,Coef!$C$2:$G$21,5)+MOD(E252+1,2)*15,20)</f>
        <v>15</v>
      </c>
      <c r="P252" s="31">
        <f ca="1">VLOOKUP(N252,Coef!$A$27:$B$46,2)</f>
        <v>5.34</v>
      </c>
      <c r="Q252" s="31">
        <f ca="1">VLOOKUP(N252,Coef!$A$27:$C$46,3)+O252/10-0.1</f>
        <v>5.4</v>
      </c>
      <c r="R252" s="31">
        <f ca="1">IF(Q252+0.1&lt;P252,Q252+2,Q252)</f>
        <v>5.4</v>
      </c>
      <c r="S252" s="72">
        <f ca="1">M252*100000+J252</f>
        <v>295614</v>
      </c>
      <c r="T252" s="72">
        <f ca="1">R252*1000000+K252</f>
        <v>5425192</v>
      </c>
      <c r="U252" s="72">
        <f ca="1">IF(N252&lt;11,T252-10000000,T252)</f>
        <v>5425192</v>
      </c>
      <c r="V252" s="72">
        <f ca="1">U252/(6366197.724*0.9996)</f>
        <v>0.85252817780343115</v>
      </c>
      <c r="W252" s="72">
        <f ca="1">(Coef!$J$9/(1+Coef!$J$8*(COS(V252))^2)^0.5)*Coef!$J$6</f>
        <v>6387718.714592305</v>
      </c>
      <c r="X252" s="72">
        <f ca="1">6*E252-183</f>
        <v>15</v>
      </c>
      <c r="Y252" s="72">
        <f ca="1">(S252-500000)/W252</f>
        <v>-3.1996712618715381E-2</v>
      </c>
      <c r="Z252" s="72">
        <f ca="1">SIN(2*V252)</f>
        <v>0.99100065286014749</v>
      </c>
      <c r="AA252" s="72">
        <f ca="1">Z252*(COS(V252))^2</f>
        <v>0.42917412150065576</v>
      </c>
      <c r="AB252" s="72">
        <f ca="1">V252+(Z252/2)</f>
        <v>1.348028504233505</v>
      </c>
      <c r="AC252" s="72">
        <f ca="1">(3*AB252+AA252)/4</f>
        <v>1.1183149085502926</v>
      </c>
      <c r="AD252" s="72">
        <f ca="1">(5*AC252+AA252*(COS(V252))^2)/3</f>
        <v>1.9258125385435474</v>
      </c>
      <c r="AE252" s="72">
        <f ca="1">Coef!$J$6*Coef!$J$9*(V252-(Coef!$J$10*AB252)+(Coef!$J$11*AC252)-(Coef!$J$12*AD252))</f>
        <v>5410366.1732234685</v>
      </c>
      <c r="AF252" s="72">
        <f ca="1">(U252-AE252)/W252</f>
        <v>2.3209892982079725E-3</v>
      </c>
      <c r="AG252" s="72">
        <f ca="1">((Coef!$J$8*Y252^2)/2)*(COS(V252))^2</f>
        <v>1.4940591088401766E-6</v>
      </c>
      <c r="AH252" s="72">
        <f ca="1">Y252*(1-(AG252/3))</f>
        <v>-3.199669668372207E-2</v>
      </c>
      <c r="AI252" s="72">
        <f ca="1">AF252*(1-AG252)+V252</f>
        <v>0.85484916363394392</v>
      </c>
      <c r="AJ252" s="72">
        <f ca="1">(EXP(AH252)-EXP(-AH252))/2</f>
        <v>-3.2002156605414889E-2</v>
      </c>
      <c r="AK252" s="72">
        <f ca="1">ATAN(AJ252/COS(AI252))</f>
        <v>-4.8720489068089082E-2</v>
      </c>
      <c r="AL252" s="72">
        <f ca="1">ATAN(COS(AK252)*TAN(AI252))</f>
        <v>0.85426117674467261</v>
      </c>
      <c r="AM252" s="72">
        <f ca="1">V252+(1+Coef!$J$8*(COS(V252))^2-(3/2)*Coef!$J$8*SIN(V252)*COS(V252)*(AL252-V252))*(AL252-V252)</f>
        <v>0.8542662197768226</v>
      </c>
      <c r="AN252" s="34" t="str">
        <f t="shared" ca="1" si="230"/>
        <v>33 295614 5425192 N</v>
      </c>
      <c r="AO252" s="33">
        <f t="shared" ca="1" si="231"/>
        <v>48.945848973807152</v>
      </c>
      <c r="AP252" s="33">
        <f t="shared" ca="1" si="232"/>
        <v>12.208521600585231</v>
      </c>
      <c r="AQ252" s="72">
        <v>285</v>
      </c>
      <c r="AR252" s="72">
        <v>810000</v>
      </c>
      <c r="AS252" s="72">
        <f t="shared" ca="1" si="279"/>
        <v>0.8542662197768226</v>
      </c>
      <c r="AT252" s="72">
        <f t="shared" ca="1" si="279"/>
        <v>0.21307889873106037</v>
      </c>
      <c r="AU252" s="72">
        <f t="shared" si="279"/>
        <v>4.9741883681838397</v>
      </c>
      <c r="AV252" s="72">
        <f t="array" aca="1" ref="AV252" ca="1">ATAN((1-f)*TAN(AS252))</f>
        <v>0.85260252062261832</v>
      </c>
      <c r="AW252" s="72">
        <f t="shared" ca="1" si="233"/>
        <v>1.3483627377317415</v>
      </c>
      <c r="AX252" s="72">
        <f t="shared" ca="1" si="234"/>
        <v>-0.63560400859855171</v>
      </c>
      <c r="AY252" s="72">
        <f t="shared" ca="1" si="280"/>
        <v>4.0167909028682109E-3</v>
      </c>
      <c r="AZ252" s="72">
        <f t="shared" ca="1" si="235"/>
        <v>1.002185948609072E-3</v>
      </c>
      <c r="BA252" s="72">
        <f t="shared" ca="1" si="236"/>
        <v>1.0010034426789309</v>
      </c>
      <c r="BB252" s="72">
        <f t="shared" ca="1" si="237"/>
        <v>1.0021855711445002E-3</v>
      </c>
      <c r="BC252" s="72">
        <f t="shared" ca="1" si="281"/>
        <v>0.12729582437652634</v>
      </c>
      <c r="BD252" s="75">
        <f t="shared" ca="1" si="238"/>
        <v>2.8240212998400094</v>
      </c>
      <c r="BE252" s="75">
        <f t="shared" ca="1" si="239"/>
        <v>-1.2095955888373396E-4</v>
      </c>
      <c r="BF252" s="75">
        <f t="shared" ca="1" si="282"/>
        <v>0.12717486481764262</v>
      </c>
      <c r="BG252" s="75">
        <f t="shared" ca="1" si="240"/>
        <v>2.8239003402811256</v>
      </c>
      <c r="BH252" s="75">
        <f t="shared" ca="1" si="241"/>
        <v>-1.2084043792096725E-4</v>
      </c>
      <c r="BI252" s="75">
        <f t="shared" ca="1" si="283"/>
        <v>0.12717498393860538</v>
      </c>
      <c r="BJ252" s="75">
        <f t="shared" ca="1" si="242"/>
        <v>2.8239004594020884</v>
      </c>
      <c r="BK252" s="75">
        <f t="shared" ca="1" si="243"/>
        <v>-1.2084055522855092E-4</v>
      </c>
      <c r="BL252" s="75">
        <f t="shared" ca="1" si="284"/>
        <v>0.1271749838212978</v>
      </c>
      <c r="BM252" s="72">
        <f t="array" aca="1" ref="BM252" ca="1">ATAN2((1-f)*SQRT(AX252^2+(SIN(AV252)*SIN(BL252)-COS(AV252)*COS(BL252)*COS(AU252))^2),SIN(AV252)*COS(BL252)+COS(AV252)*SIN(BL252)*COS(AU252))</f>
        <v>0.8781681822997135</v>
      </c>
      <c r="BN252" s="72">
        <f t="shared" ca="1" si="244"/>
        <v>-0.19266313074747787</v>
      </c>
      <c r="BO252" s="72">
        <f t="array" aca="1" ref="BO252" ca="1">f/16*(1-AX252^2)*(4+f*(4-3*(1-AX252^2)))</f>
        <v>5.0050136754671494E-4</v>
      </c>
      <c r="BP252" s="72">
        <f t="array" aca="1" ref="BP252" ca="1">BN252-(1-BO252)*f*AX252*(BL252+BO252*SIN(BL252)*(COS(BJ252)+BO252*COS(BL252)*(-1+2*COS(BJ252)^2)))</f>
        <v>-0.19239237727539715</v>
      </c>
      <c r="BQ252" s="72">
        <f t="shared" ca="1" si="245"/>
        <v>2.0686521455663215E-2</v>
      </c>
    </row>
    <row r="253" spans="2:69">
      <c r="B253" s="30" t="s">
        <v>1143</v>
      </c>
      <c r="C253" s="72" t="str">
        <f t="shared" si="270"/>
        <v>33UTQ9375027676</v>
      </c>
      <c r="D253" s="72">
        <f t="array" aca="1" ref="D253" ca="1">MATCH(TRUE,ISERROR(VALUE(MID(C253,ROW(INDIRECT("1:"&amp;LEN(C253))),1))),0)</f>
        <v>3</v>
      </c>
      <c r="E253" s="72">
        <f t="shared" ca="1" si="271"/>
        <v>33</v>
      </c>
      <c r="F253" s="72" t="str">
        <f t="shared" ca="1" si="272"/>
        <v>U</v>
      </c>
      <c r="G253" s="72" t="str">
        <f t="shared" ca="1" si="273"/>
        <v>T</v>
      </c>
      <c r="H253" s="72" t="str">
        <f t="shared" ca="1" si="274"/>
        <v>Q</v>
      </c>
      <c r="I253" s="72">
        <f t="shared" ca="1" si="275"/>
        <v>10</v>
      </c>
      <c r="J253" s="72">
        <f t="shared" ca="1" si="276"/>
        <v>93750</v>
      </c>
      <c r="K253" s="72">
        <f t="shared" ca="1" si="277"/>
        <v>27676</v>
      </c>
      <c r="L253" s="72">
        <f t="shared" ca="1" si="278"/>
        <v>194.80604746885038</v>
      </c>
      <c r="M253" s="72">
        <f ca="1">VLOOKUP(G253,Coef!$C$2:$F$25,4)</f>
        <v>2</v>
      </c>
      <c r="N253" s="31">
        <f ca="1">VLOOKUP(F253,Coef!$C$4:$D$23,2)</f>
        <v>17</v>
      </c>
      <c r="O253" s="31">
        <f ca="1">MOD(VLOOKUP(H253,Coef!$C$2:$G$21,5)+MOD(E253+1,2)*15,20)</f>
        <v>15</v>
      </c>
      <c r="P253" s="31">
        <f ca="1">VLOOKUP(N253,Coef!$A$27:$B$46,2)</f>
        <v>5.34</v>
      </c>
      <c r="Q253" s="31">
        <f ca="1">VLOOKUP(N253,Coef!$A$27:$C$46,3)+O253/10-0.1</f>
        <v>5.4</v>
      </c>
      <c r="R253" s="31">
        <f ca="1">IF(Q253+0.1&lt;P253,Q253+2,Q253)</f>
        <v>5.4</v>
      </c>
      <c r="S253" s="72">
        <f ca="1">M253*100000+J253</f>
        <v>293750</v>
      </c>
      <c r="T253" s="72">
        <f ca="1">R253*1000000+K253</f>
        <v>5427676</v>
      </c>
      <c r="U253" s="72">
        <f ca="1">IF(N253&lt;11,T253-10000000,T253)</f>
        <v>5427676</v>
      </c>
      <c r="V253" s="72">
        <f ca="1">U253/(6366197.724*0.9996)</f>
        <v>0.85291851974776489</v>
      </c>
      <c r="W253" s="72">
        <f ca="1">(Coef!$J$9/(1+Coef!$J$8*(COS(V253))^2)^0.5)*Coef!$J$6</f>
        <v>6387727.0164368972</v>
      </c>
      <c r="X253" s="72">
        <f ca="1">6*E253-183</f>
        <v>15</v>
      </c>
      <c r="Y253" s="72">
        <f ca="1">(S253-500000)/W253</f>
        <v>-3.2288480623745751E-2</v>
      </c>
      <c r="Z253" s="72">
        <f ca="1">SIN(2*V253)</f>
        <v>0.99089585084828791</v>
      </c>
      <c r="AA253" s="72">
        <f ca="1">Z253*(COS(V253))^2</f>
        <v>0.42874544761502342</v>
      </c>
      <c r="AB253" s="72">
        <f ca="1">V253+(Z253/2)</f>
        <v>1.3483664451719088</v>
      </c>
      <c r="AC253" s="72">
        <f ca="1">(3*AB253+AA253)/4</f>
        <v>1.1184611957826875</v>
      </c>
      <c r="AD253" s="72">
        <f ca="1">(5*AC253+AA253*(COS(V253))^2)/3</f>
        <v>1.9259391876313245</v>
      </c>
      <c r="AE253" s="72">
        <f ca="1">Coef!$J$6*Coef!$J$9*(V253-(Coef!$J$10*AB253)+(Coef!$J$11*AC253)-(Coef!$J$12*AD253))</f>
        <v>5412852.3163610511</v>
      </c>
      <c r="AF253" s="72">
        <f ca="1">(U253-AE253)/W253</f>
        <v>2.3206507730847998E-3</v>
      </c>
      <c r="AG253" s="72">
        <f ca="1">((Coef!$J$8*Y253^2)/2)*(COS(V253))^2</f>
        <v>1.5200721506397052E-6</v>
      </c>
      <c r="AH253" s="72">
        <f ca="1">Y253*(1-(AG253/3))</f>
        <v>-3.2288464263472358E-2</v>
      </c>
      <c r="AI253" s="72">
        <f ca="1">AF253*(1-AG253)+V253</f>
        <v>0.85523916699329305</v>
      </c>
      <c r="AJ253" s="72">
        <f ca="1">(EXP(AH253)-EXP(-AH253))/2</f>
        <v>-3.2294074918355342E-2</v>
      </c>
      <c r="AK253" s="72">
        <f ca="1">ATAN(AJ253/COS(AI253))</f>
        <v>-4.9186215989096456E-2</v>
      </c>
      <c r="AL253" s="72">
        <f ca="1">ATAN(COS(AK253)*TAN(AI253))</f>
        <v>0.85463994480731564</v>
      </c>
      <c r="AM253" s="72">
        <f ca="1">V253+(1+Coef!$J$8*(COS(V253))^2-(3/2)*Coef!$J$8*SIN(V253)*COS(V253)*(AL253-V253))*(AL253-V253)</f>
        <v>0.85464494977322869</v>
      </c>
      <c r="AN253" s="34" t="str">
        <f t="shared" ca="1" si="230"/>
        <v>33 293750 5427676 N</v>
      </c>
      <c r="AO253" s="33">
        <f t="shared" ca="1" si="231"/>
        <v>48.96754860417623</v>
      </c>
      <c r="AP253" s="33">
        <f t="shared" ca="1" si="232"/>
        <v>12.181837413605885</v>
      </c>
      <c r="AQ253" s="72">
        <v>285</v>
      </c>
      <c r="AR253" s="72">
        <v>810000</v>
      </c>
      <c r="AS253" s="72">
        <f t="shared" ca="1" si="279"/>
        <v>0.8546449497732288</v>
      </c>
      <c r="AT253" s="72">
        <f t="shared" ca="1" si="279"/>
        <v>0.21261317181005299</v>
      </c>
      <c r="AU253" s="72">
        <f t="shared" si="279"/>
        <v>4.9741883681838397</v>
      </c>
      <c r="AV253" s="72">
        <f t="array" aca="1" ref="AV253" ca="1">ATAN((1-f)*TAN(AS253))</f>
        <v>0.85298142367879992</v>
      </c>
      <c r="AW253" s="72">
        <f t="shared" ca="1" si="233"/>
        <v>1.3485272298064646</v>
      </c>
      <c r="AX253" s="72">
        <f t="shared" ca="1" si="234"/>
        <v>-0.63532837247139884</v>
      </c>
      <c r="AY253" s="72">
        <f t="shared" ca="1" si="280"/>
        <v>4.0191518488566389E-3</v>
      </c>
      <c r="AZ253" s="72">
        <f t="shared" ca="1" si="235"/>
        <v>1.0027738224528209E-3</v>
      </c>
      <c r="BA253" s="72">
        <f t="shared" ca="1" si="236"/>
        <v>1.0010040320283227</v>
      </c>
      <c r="BB253" s="72">
        <f t="shared" ca="1" si="237"/>
        <v>1.0027734443236068E-3</v>
      </c>
      <c r="BC253" s="72">
        <f t="shared" ca="1" si="281"/>
        <v>0.12729574943005834</v>
      </c>
      <c r="BD253" s="75">
        <f t="shared" ca="1" si="238"/>
        <v>2.8243502090429873</v>
      </c>
      <c r="BE253" s="75">
        <f t="shared" ca="1" si="239"/>
        <v>-1.2104357044489634E-4</v>
      </c>
      <c r="BF253" s="75">
        <f t="shared" ca="1" si="282"/>
        <v>0.12717470585961343</v>
      </c>
      <c r="BG253" s="75">
        <f t="shared" ca="1" si="240"/>
        <v>2.8242291654725427</v>
      </c>
      <c r="BH253" s="75">
        <f t="shared" ca="1" si="241"/>
        <v>-1.2092428922335109E-4</v>
      </c>
      <c r="BI253" s="75">
        <f t="shared" ca="1" si="283"/>
        <v>0.12717482514083497</v>
      </c>
      <c r="BJ253" s="75">
        <f t="shared" ca="1" si="242"/>
        <v>2.824229284753764</v>
      </c>
      <c r="BK253" s="75">
        <f t="shared" ca="1" si="243"/>
        <v>-1.2092440676515054E-4</v>
      </c>
      <c r="BL253" s="75">
        <f t="shared" ca="1" si="284"/>
        <v>0.12717482502329319</v>
      </c>
      <c r="BM253" s="72">
        <f t="array" aca="1" ref="BM253" ca="1">ATAN2((1-f)*SQRT(AX253^2+(SIN(AV253)*SIN(BL253)-COS(AV253)*COS(BL253)*COS(AU253))^2),SIN(AV253)*COS(BL253)+COS(AV253)*SIN(BL253)*COS(AU253))</f>
        <v>0.87853982469085923</v>
      </c>
      <c r="BN253" s="72">
        <f t="shared" ca="1" si="244"/>
        <v>-0.19275007770663122</v>
      </c>
      <c r="BO253" s="72">
        <f t="array" aca="1" ref="BO253" ca="1">f/16*(1-AX253^2)*(4+f*(4-3*(1-AX253^2)))</f>
        <v>5.0079510650004398E-4</v>
      </c>
      <c r="BP253" s="72">
        <f t="array" aca="1" ref="BP253" ca="1">BN253-(1-BO253)*f*AX253*(BL253+BO253*SIN(BL253)*(COS(BJ253)+BO253*COS(BL253)*(-1+2*COS(BJ253)^2)))</f>
        <v>-0.19247944215615392</v>
      </c>
      <c r="BQ253" s="72">
        <f t="shared" ca="1" si="245"/>
        <v>2.0133729653899063E-2</v>
      </c>
    </row>
    <row r="254" spans="2:69">
      <c r="B254" s="30" t="s">
        <v>1144</v>
      </c>
      <c r="C254" s="72" t="str">
        <f t="shared" si="270"/>
        <v>33UTQ9558928136</v>
      </c>
      <c r="D254" s="72">
        <f t="array" aca="1" ref="D254" ca="1">MATCH(TRUE,ISERROR(VALUE(MID(C254,ROW(INDIRECT("1:"&amp;LEN(C254))),1))),0)</f>
        <v>3</v>
      </c>
      <c r="E254" s="72">
        <f t="shared" ca="1" si="271"/>
        <v>33</v>
      </c>
      <c r="F254" s="72" t="str">
        <f t="shared" ca="1" si="272"/>
        <v>U</v>
      </c>
      <c r="G254" s="72" t="str">
        <f t="shared" ca="1" si="273"/>
        <v>T</v>
      </c>
      <c r="H254" s="72" t="str">
        <f t="shared" ca="1" si="274"/>
        <v>Q</v>
      </c>
      <c r="I254" s="72">
        <f t="shared" ca="1" si="275"/>
        <v>10</v>
      </c>
      <c r="J254" s="72">
        <f t="shared" ca="1" si="276"/>
        <v>95589</v>
      </c>
      <c r="K254" s="72">
        <f t="shared" ca="1" si="277"/>
        <v>28136</v>
      </c>
      <c r="L254" s="72">
        <f t="shared" ca="1" si="278"/>
        <v>194.80604746885038</v>
      </c>
      <c r="M254" s="72">
        <f ca="1">VLOOKUP(G254,Coef!$C$2:$F$25,4)</f>
        <v>2</v>
      </c>
      <c r="N254" s="31">
        <f ca="1">VLOOKUP(F254,Coef!$C$4:$D$23,2)</f>
        <v>17</v>
      </c>
      <c r="O254" s="31">
        <f ca="1">MOD(VLOOKUP(H254,Coef!$C$2:$G$21,5)+MOD(E254+1,2)*15,20)</f>
        <v>15</v>
      </c>
      <c r="P254" s="31">
        <f ca="1">VLOOKUP(N254,Coef!$A$27:$B$46,2)</f>
        <v>5.34</v>
      </c>
      <c r="Q254" s="31">
        <f ca="1">VLOOKUP(N254,Coef!$A$27:$C$46,3)+O254/10-0.1</f>
        <v>5.4</v>
      </c>
      <c r="R254" s="31">
        <f ca="1">IF(Q254+0.1&lt;P254,Q254+2,Q254)</f>
        <v>5.4</v>
      </c>
      <c r="S254" s="72">
        <f ca="1">M254*100000+J254</f>
        <v>295589</v>
      </c>
      <c r="T254" s="72">
        <f ca="1">R254*1000000+K254</f>
        <v>5428136</v>
      </c>
      <c r="U254" s="72">
        <f ca="1">IF(N254&lt;11,T254-10000000,T254)</f>
        <v>5428136</v>
      </c>
      <c r="V254" s="72">
        <f ca="1">U254/(6366197.724*0.9996)</f>
        <v>0.85299080529301186</v>
      </c>
      <c r="W254" s="72">
        <f ca="1">(Coef!$J$9/(1+Coef!$J$8*(COS(V254))^2)^0.5)*Coef!$J$6</f>
        <v>6387728.5537225986</v>
      </c>
      <c r="X254" s="72">
        <f ca="1">6*E254-183</f>
        <v>15</v>
      </c>
      <c r="Y254" s="72">
        <f ca="1">(S254-500000)/W254</f>
        <v>-3.2000577087903131E-2</v>
      </c>
      <c r="Z254" s="72">
        <f ca="1">SIN(2*V254)</f>
        <v>0.99087637679275564</v>
      </c>
      <c r="AA254" s="72">
        <f ca="1">Z254*(COS(V254))^2</f>
        <v>0.42866604824194138</v>
      </c>
      <c r="AB254" s="72">
        <f ca="1">V254+(Z254/2)</f>
        <v>1.3484289936893896</v>
      </c>
      <c r="AC254" s="72">
        <f ca="1">(3*AB254+AA254)/4</f>
        <v>1.1184882573275277</v>
      </c>
      <c r="AD254" s="72">
        <f ca="1">(5*AC254+AA254*(COS(V254))^2)/3</f>
        <v>1.9259626039244775</v>
      </c>
      <c r="AE254" s="72">
        <f ca="1">Coef!$J$6*Coef!$J$9*(V254-(Coef!$J$10*AB254)+(Coef!$J$11*AC254)-(Coef!$J$12*AD254))</f>
        <v>5413312.7143021049</v>
      </c>
      <c r="AF254" s="72">
        <f ca="1">(U254-AE254)/W254</f>
        <v>2.3205879168513642E-3</v>
      </c>
      <c r="AG254" s="72">
        <f ca="1">((Coef!$J$8*Y254^2)/2)*(COS(V254))^2</f>
        <v>1.4928380822070991E-6</v>
      </c>
      <c r="AH254" s="72">
        <f ca="1">Y254*(1-(AG254/3))</f>
        <v>-3.2000561164009754E-2</v>
      </c>
      <c r="AI254" s="72">
        <f ca="1">AF254*(1-AG254)+V254</f>
        <v>0.85531138974560117</v>
      </c>
      <c r="AJ254" s="72">
        <f ca="1">(EXP(AH254)-EXP(-AH254))/2</f>
        <v>-3.2006023064315714E-2</v>
      </c>
      <c r="AK254" s="72">
        <f ca="1">ATAN(AJ254/COS(AI254))</f>
        <v>-4.8752234394727964E-2</v>
      </c>
      <c r="AL254" s="72">
        <f ca="1">ATAN(COS(AK254)*TAN(AI254))</f>
        <v>0.85472271202032057</v>
      </c>
      <c r="AM254" s="72">
        <f ca="1">V254+(1+Coef!$J$8*(COS(V254))^2-(3/2)*Coef!$J$8*SIN(V254)*COS(V254)*(AL254-V254))*(AL254-V254)</f>
        <v>0.85472774653454353</v>
      </c>
      <c r="AN254" s="34" t="str">
        <f t="shared" ca="1" si="230"/>
        <v>33 295589 5428136 N</v>
      </c>
      <c r="AO254" s="33">
        <f t="shared" ca="1" si="231"/>
        <v>48.972292509156915</v>
      </c>
      <c r="AP254" s="33">
        <f t="shared" ca="1" si="232"/>
        <v>12.206702727349558</v>
      </c>
      <c r="AQ254" s="72">
        <v>285</v>
      </c>
      <c r="AR254" s="72">
        <v>810000</v>
      </c>
      <c r="AS254" s="72">
        <f t="shared" ca="1" si="279"/>
        <v>0.85472774653454342</v>
      </c>
      <c r="AT254" s="72">
        <f t="shared" ca="1" si="279"/>
        <v>0.21304715340442146</v>
      </c>
      <c r="AU254" s="72">
        <f t="shared" si="279"/>
        <v>4.9741883681838397</v>
      </c>
      <c r="AV254" s="72">
        <f t="array" aca="1" ref="AV254" ca="1">ATAN((1-f)*TAN(AS254))</f>
        <v>0.85306425840112587</v>
      </c>
      <c r="AW254" s="72">
        <f t="shared" ca="1" si="233"/>
        <v>1.3485631777309912</v>
      </c>
      <c r="AX254" s="72">
        <f t="shared" ca="1" si="234"/>
        <v>-0.63526810152379498</v>
      </c>
      <c r="AY254" s="72">
        <f t="shared" ca="1" si="280"/>
        <v>4.0196679598777912E-3</v>
      </c>
      <c r="AZ254" s="72">
        <f t="shared" ca="1" si="235"/>
        <v>1.0029023335395696E-3</v>
      </c>
      <c r="BA254" s="72">
        <f t="shared" ca="1" si="236"/>
        <v>1.0010041608620841</v>
      </c>
      <c r="BB254" s="72">
        <f t="shared" ca="1" si="237"/>
        <v>1.0029019552649588E-3</v>
      </c>
      <c r="BC254" s="72">
        <f t="shared" ca="1" si="281"/>
        <v>0.12729573304651981</v>
      </c>
      <c r="BD254" s="75">
        <f t="shared" ca="1" si="238"/>
        <v>2.8244220885085021</v>
      </c>
      <c r="BE254" s="75">
        <f t="shared" ca="1" si="239"/>
        <v>-1.2106193509350939E-4</v>
      </c>
      <c r="BF254" s="75">
        <f t="shared" ca="1" si="282"/>
        <v>0.1271746711114263</v>
      </c>
      <c r="BG254" s="75">
        <f t="shared" ca="1" si="240"/>
        <v>2.8243010265734085</v>
      </c>
      <c r="BH254" s="75">
        <f t="shared" ca="1" si="241"/>
        <v>-1.2094261882610471E-4</v>
      </c>
      <c r="BI254" s="75">
        <f t="shared" ca="1" si="283"/>
        <v>0.1271747904276937</v>
      </c>
      <c r="BJ254" s="75">
        <f t="shared" ca="1" si="242"/>
        <v>2.8243011458896761</v>
      </c>
      <c r="BK254" s="75">
        <f t="shared" ca="1" si="243"/>
        <v>-1.2094273641914341E-4</v>
      </c>
      <c r="BL254" s="75">
        <f t="shared" ca="1" si="284"/>
        <v>0.12717479031010068</v>
      </c>
      <c r="BM254" s="72">
        <f t="array" aca="1" ref="BM254" ca="1">ATAN2((1-f)*SQRT(AX254^2+(SIN(AV254)*SIN(BL254)-COS(AV254)*COS(BL254)*COS(AU254))^2),SIN(AV254)*COS(BL254)+COS(AV254)*SIN(BL254)*COS(AU254))</f>
        <v>0.87862107114789978</v>
      </c>
      <c r="BN254" s="72">
        <f t="shared" ca="1" si="244"/>
        <v>-0.19276909976085435</v>
      </c>
      <c r="BO254" s="72">
        <f t="array" aca="1" ref="BO254" ca="1">f/16*(1-AX254^2)*(4+f*(4-3*(1-AX254^2)))</f>
        <v>5.0085931879003905E-4</v>
      </c>
      <c r="BP254" s="72">
        <f t="array" aca="1" ref="BP254" ca="1">BN254-(1-BO254)*f*AX254*(BL254+BO254*SIN(BL254)*(COS(BJ254)+BO254*COS(BL254)*(-1+2*COS(BJ254)^2)))</f>
        <v>-0.19249848999517563</v>
      </c>
      <c r="BQ254" s="72">
        <f t="shared" ca="1" si="245"/>
        <v>2.0548663409245826E-2</v>
      </c>
    </row>
    <row r="255" spans="2:69">
      <c r="B255" s="30" t="s">
        <v>1145</v>
      </c>
      <c r="C255" s="72" t="str">
        <f t="shared" si="270"/>
        <v>33UTQ9702729824</v>
      </c>
      <c r="D255" s="72">
        <f t="array" aca="1" ref="D255" ca="1">MATCH(TRUE,ISERROR(VALUE(MID(C255,ROW(INDIRECT("1:"&amp;LEN(C255))),1))),0)</f>
        <v>3</v>
      </c>
      <c r="E255" s="72">
        <f t="shared" ca="1" si="271"/>
        <v>33</v>
      </c>
      <c r="F255" s="72" t="str">
        <f t="shared" ca="1" si="272"/>
        <v>U</v>
      </c>
      <c r="G255" s="72" t="str">
        <f t="shared" ca="1" si="273"/>
        <v>T</v>
      </c>
      <c r="H255" s="72" t="str">
        <f t="shared" ca="1" si="274"/>
        <v>Q</v>
      </c>
      <c r="I255" s="72">
        <f t="shared" ca="1" si="275"/>
        <v>10</v>
      </c>
      <c r="J255" s="72">
        <f t="shared" ca="1" si="276"/>
        <v>97027</v>
      </c>
      <c r="K255" s="72">
        <f t="shared" ca="1" si="277"/>
        <v>29824</v>
      </c>
      <c r="L255" s="72">
        <f t="shared" ca="1" si="278"/>
        <v>194.80604746885038</v>
      </c>
      <c r="M255" s="72">
        <f ca="1">VLOOKUP(G255,Coef!$C$2:$F$25,4)</f>
        <v>2</v>
      </c>
      <c r="N255" s="31">
        <f ca="1">VLOOKUP(F255,Coef!$C$4:$D$23,2)</f>
        <v>17</v>
      </c>
      <c r="O255" s="31">
        <f ca="1">MOD(VLOOKUP(H255,Coef!$C$2:$G$21,5)+MOD(E255+1,2)*15,20)</f>
        <v>15</v>
      </c>
      <c r="P255" s="31">
        <f ca="1">VLOOKUP(N255,Coef!$A$27:$B$46,2)</f>
        <v>5.34</v>
      </c>
      <c r="Q255" s="31">
        <f ca="1">VLOOKUP(N255,Coef!$A$27:$C$46,3)+O255/10-0.1</f>
        <v>5.4</v>
      </c>
      <c r="R255" s="31">
        <f ca="1">IF(Q255+0.1&lt;P255,Q255+2,Q255)</f>
        <v>5.4</v>
      </c>
      <c r="S255" s="72">
        <f ca="1">M255*100000+J255</f>
        <v>297027</v>
      </c>
      <c r="T255" s="72">
        <f ca="1">R255*1000000+K255</f>
        <v>5429824</v>
      </c>
      <c r="U255" s="72">
        <f ca="1">IF(N255&lt;11,T255-10000000,T255)</f>
        <v>5429824</v>
      </c>
      <c r="V255" s="72">
        <f ca="1">U255/(6366197.724*0.9996)</f>
        <v>0.85325606181557034</v>
      </c>
      <c r="W255" s="72">
        <f ca="1">(Coef!$J$9/(1+Coef!$J$8*(COS(V255))^2)^0.5)*Coef!$J$6</f>
        <v>6387734.194643015</v>
      </c>
      <c r="X255" s="72">
        <f ca="1">6*E255-183</f>
        <v>15</v>
      </c>
      <c r="Y255" s="72">
        <f ca="1">(S255-500000)/W255</f>
        <v>-3.177542988094597E-2</v>
      </c>
      <c r="Z255" s="72">
        <f ca="1">SIN(2*V255)</f>
        <v>0.99080473804234226</v>
      </c>
      <c r="AA255" s="72">
        <f ca="1">Z255*(COS(V255))^2</f>
        <v>0.42837464621947202</v>
      </c>
      <c r="AB255" s="72">
        <f ca="1">V255+(Z255/2)</f>
        <v>1.3486584308367415</v>
      </c>
      <c r="AC255" s="72">
        <f ca="1">(3*AB255+AA255)/4</f>
        <v>1.1185874846824242</v>
      </c>
      <c r="AD255" s="72">
        <f ca="1">(5*AC255+AA255*(COS(V255))^2)/3</f>
        <v>1.9260484319464559</v>
      </c>
      <c r="AE255" s="72">
        <f ca="1">Coef!$J$6*Coef!$J$9*(V255-(Coef!$J$10*AB255)+(Coef!$J$11*AC255)-(Coef!$J$12*AD255))</f>
        <v>5415002.1774205742</v>
      </c>
      <c r="AF255" s="72">
        <f ca="1">(U255-AE255)/W255</f>
        <v>2.3203568163271222E-3</v>
      </c>
      <c r="AG255" s="72">
        <f ca="1">((Coef!$J$8*Y255^2)/2)*(COS(V255))^2</f>
        <v>1.4710113563426107E-6</v>
      </c>
      <c r="AH255" s="72">
        <f ca="1">Y255*(1-(AG255/3))</f>
        <v>-3.1775414300273232E-2</v>
      </c>
      <c r="AI255" s="72">
        <f ca="1">AF255*(1-AG255)+V255</f>
        <v>0.85557641521862626</v>
      </c>
      <c r="AJ255" s="72">
        <f ca="1">(EXP(AH255)-EXP(-AH255))/2</f>
        <v>-3.1780761720811346E-2</v>
      </c>
      <c r="AK255" s="72">
        <f ca="1">ATAN(AJ255/COS(AI255))</f>
        <v>-4.8424394483955011E-2</v>
      </c>
      <c r="AL255" s="72">
        <f ca="1">ATAN(COS(AK255)*TAN(AI255))</f>
        <v>0.8549956750914125</v>
      </c>
      <c r="AM255" s="72">
        <f ca="1">V255+(1+Coef!$J$8*(COS(V255))^2-(3/2)*Coef!$J$8*SIN(V255)*COS(V255)*(AL255-V255))*(AL255-V255)</f>
        <v>0.85500072886049094</v>
      </c>
      <c r="AN255" s="34" t="str">
        <f t="shared" ca="1" si="230"/>
        <v>33 297027 5429824 N</v>
      </c>
      <c r="AO255" s="33">
        <f t="shared" ca="1" si="231"/>
        <v>48.987933244315364</v>
      </c>
      <c r="AP255" s="33">
        <f t="shared" ca="1" si="232"/>
        <v>12.225486570592794</v>
      </c>
      <c r="AQ255" s="72">
        <v>285</v>
      </c>
      <c r="AR255" s="72">
        <v>810000</v>
      </c>
      <c r="AS255" s="72">
        <f t="shared" ca="1" si="279"/>
        <v>0.85500072886049083</v>
      </c>
      <c r="AT255" s="72">
        <f t="shared" ca="1" si="279"/>
        <v>0.21337499331519444</v>
      </c>
      <c r="AU255" s="72">
        <f t="shared" si="279"/>
        <v>4.9741883681838397</v>
      </c>
      <c r="AV255" s="72">
        <f t="array" aca="1" ref="AV255" ca="1">ATAN((1-f)*TAN(AS255))</f>
        <v>0.85333736620850908</v>
      </c>
      <c r="AW255" s="72">
        <f t="shared" ca="1" si="233"/>
        <v>1.3486816661021168</v>
      </c>
      <c r="AX255" s="72">
        <f t="shared" ca="1" si="234"/>
        <v>-0.63506935607715531</v>
      </c>
      <c r="AY255" s="72">
        <f t="shared" ca="1" si="280"/>
        <v>4.0213695061319648E-3</v>
      </c>
      <c r="AZ255" s="72">
        <f t="shared" ca="1" si="235"/>
        <v>1.0033260162507929E-3</v>
      </c>
      <c r="BA255" s="72">
        <f t="shared" ca="1" si="236"/>
        <v>1.0010045856089016</v>
      </c>
      <c r="BB255" s="72">
        <f t="shared" ca="1" si="237"/>
        <v>1.0033256374965657E-3</v>
      </c>
      <c r="BC255" s="72">
        <f t="shared" ca="1" si="281"/>
        <v>0.12729567903232422</v>
      </c>
      <c r="BD255" s="75">
        <f t="shared" ca="1" si="238"/>
        <v>2.8246590112365579</v>
      </c>
      <c r="BE255" s="75">
        <f t="shared" ca="1" si="239"/>
        <v>-1.2112247933335262E-4</v>
      </c>
      <c r="BF255" s="75">
        <f t="shared" ca="1" si="282"/>
        <v>0.12717455655299087</v>
      </c>
      <c r="BG255" s="75">
        <f t="shared" ca="1" si="240"/>
        <v>2.8245378887572246</v>
      </c>
      <c r="BH255" s="75">
        <f t="shared" ca="1" si="241"/>
        <v>-1.2100304749227485E-4</v>
      </c>
      <c r="BI255" s="75">
        <f t="shared" ca="1" si="283"/>
        <v>0.12717467598483195</v>
      </c>
      <c r="BJ255" s="75">
        <f t="shared" ca="1" si="242"/>
        <v>2.8245380081890654</v>
      </c>
      <c r="BK255" s="75">
        <f t="shared" ca="1" si="243"/>
        <v>-1.210031652543411E-4</v>
      </c>
      <c r="BL255" s="75">
        <f t="shared" ca="1" si="284"/>
        <v>0.12717467586706988</v>
      </c>
      <c r="BM255" s="72">
        <f t="array" aca="1" ref="BM255" ca="1">ATAN2((1-f)*SQRT(AX255^2+(SIN(AV255)*SIN(BL255)-COS(AV255)*COS(BL255)*COS(AU255))^2),SIN(AV255)*COS(BL255)+COS(AV255)*SIN(BL255)*COS(AU255))</f>
        <v>0.87888893997167805</v>
      </c>
      <c r="BN255" s="72">
        <f t="shared" ca="1" si="244"/>
        <v>-0.19283185137180253</v>
      </c>
      <c r="BO255" s="72">
        <f t="array" aca="1" ref="BO255" ca="1">f/16*(1-AX255^2)*(4+f*(4-3*(1-AX255^2)))</f>
        <v>5.0107101760417166E-4</v>
      </c>
      <c r="BP255" s="72">
        <f t="array" aca="1" ref="BP255" ca="1">BN255-(1-BO255)*f*AX255*(BL255+BO255*SIN(BL255)*(COS(BJ255)+BO255*COS(BL255)*(-1+2*COS(BJ255)^2)))</f>
        <v>-0.19256132663212319</v>
      </c>
      <c r="BQ255" s="72">
        <f t="shared" ca="1" si="245"/>
        <v>2.0813666683071247E-2</v>
      </c>
    </row>
    <row r="256" spans="2:69">
      <c r="B256" s="30" t="s">
        <v>1146</v>
      </c>
      <c r="C256" s="72" t="str">
        <f t="shared" si="270"/>
        <v>33UTQ9582731892</v>
      </c>
      <c r="D256" s="72">
        <f t="array" aca="1" ref="D256" ca="1">MATCH(TRUE,ISERROR(VALUE(MID(C256,ROW(INDIRECT("1:"&amp;LEN(C256))),1))),0)</f>
        <v>3</v>
      </c>
      <c r="E256" s="72">
        <f t="shared" ca="1" si="271"/>
        <v>33</v>
      </c>
      <c r="F256" s="72" t="str">
        <f t="shared" ca="1" si="272"/>
        <v>U</v>
      </c>
      <c r="G256" s="72" t="str">
        <f t="shared" ca="1" si="273"/>
        <v>T</v>
      </c>
      <c r="H256" s="72" t="str">
        <f t="shared" ca="1" si="274"/>
        <v>Q</v>
      </c>
      <c r="I256" s="72">
        <f t="shared" ca="1" si="275"/>
        <v>10</v>
      </c>
      <c r="J256" s="72">
        <f t="shared" ca="1" si="276"/>
        <v>95827</v>
      </c>
      <c r="K256" s="72">
        <f t="shared" ca="1" si="277"/>
        <v>31892</v>
      </c>
      <c r="L256" s="72">
        <f t="shared" ca="1" si="278"/>
        <v>194.80604746885038</v>
      </c>
      <c r="M256" s="72">
        <f ca="1">VLOOKUP(G256,Coef!$C$2:$F$25,4)</f>
        <v>2</v>
      </c>
      <c r="N256" s="31">
        <f ca="1">VLOOKUP(F256,Coef!$C$4:$D$23,2)</f>
        <v>17</v>
      </c>
      <c r="O256" s="31">
        <f ca="1">MOD(VLOOKUP(H256,Coef!$C$2:$G$21,5)+MOD(E256+1,2)*15,20)</f>
        <v>15</v>
      </c>
      <c r="P256" s="31">
        <f ca="1">VLOOKUP(N256,Coef!$A$27:$B$46,2)</f>
        <v>5.34</v>
      </c>
      <c r="Q256" s="31">
        <f ca="1">VLOOKUP(N256,Coef!$A$27:$C$46,3)+O256/10-0.1</f>
        <v>5.4</v>
      </c>
      <c r="R256" s="31">
        <f ca="1">IF(Q256+0.1&lt;P256,Q256+2,Q256)</f>
        <v>5.4</v>
      </c>
      <c r="S256" s="72">
        <f ca="1">M256*100000+J256</f>
        <v>295827</v>
      </c>
      <c r="T256" s="72">
        <f ca="1">R256*1000000+K256</f>
        <v>5431892</v>
      </c>
      <c r="U256" s="72">
        <f ca="1">IF(N256&lt;11,T256-10000000,T256)</f>
        <v>5431892</v>
      </c>
      <c r="V256" s="72">
        <f ca="1">U256/(6366197.724*0.9996)</f>
        <v>0.85358103248420247</v>
      </c>
      <c r="W256" s="72">
        <f ca="1">(Coef!$J$9/(1+Coef!$J$8*(COS(V256))^2)^0.5)*Coef!$J$6</f>
        <v>6387741.1049021063</v>
      </c>
      <c r="X256" s="72">
        <f ca="1">6*E256-183</f>
        <v>15</v>
      </c>
      <c r="Y256" s="72">
        <f ca="1">(S256-500000)/W256</f>
        <v>-3.1963255342849245E-2</v>
      </c>
      <c r="Z256" s="72">
        <f ca="1">SIN(2*V256)</f>
        <v>0.99071659200153239</v>
      </c>
      <c r="AA256" s="72">
        <f ca="1">Z256*(COS(V256))^2</f>
        <v>0.42801755705411532</v>
      </c>
      <c r="AB256" s="72">
        <f ca="1">V256+(Z256/2)</f>
        <v>1.3489393284849687</v>
      </c>
      <c r="AC256" s="72">
        <f ca="1">(3*AB256+AA256)/4</f>
        <v>1.1187088856272553</v>
      </c>
      <c r="AD256" s="72">
        <f ca="1">(5*AC256+AA256*(COS(V256))^2)/3</f>
        <v>1.9261533683186933</v>
      </c>
      <c r="AE256" s="72">
        <f ca="1">Coef!$J$6*Coef!$J$9*(V256-(Coef!$J$10*AB256)+(Coef!$J$11*AC256)-(Coef!$J$12*AD256))</f>
        <v>5417071.9760144446</v>
      </c>
      <c r="AF256" s="72">
        <f ca="1">(U256-AE256)/W256</f>
        <v>2.3200727365393931E-3</v>
      </c>
      <c r="AG256" s="72">
        <f ca="1">((Coef!$J$8*Y256^2)/2)*(COS(V256))^2</f>
        <v>1.4873446924785646E-6</v>
      </c>
      <c r="AH256" s="72">
        <f ca="1">Y256*(1-(AG256/3))</f>
        <v>-3.1963239496056513E-2</v>
      </c>
      <c r="AI256" s="72">
        <f ca="1">AF256*(1-AG256)+V256</f>
        <v>0.85590110176999401</v>
      </c>
      <c r="AJ256" s="72">
        <f ca="1">(EXP(AH256)-EXP(-AH256))/2</f>
        <v>-3.1968682307649543E-2</v>
      </c>
      <c r="AK256" s="72">
        <f ca="1">ATAN(AJ256/COS(AI256))</f>
        <v>-4.872846569948748E-2</v>
      </c>
      <c r="AL256" s="72">
        <f ca="1">ATAN(COS(AK256)*TAN(AI256))</f>
        <v>0.85531309581311155</v>
      </c>
      <c r="AM256" s="72">
        <f ca="1">V256+(1+Coef!$J$8*(COS(V256))^2-(3/2)*Coef!$J$8*SIN(V256)*COS(V256)*(AL256-V256))*(AL256-V256)</f>
        <v>0.85531812395717666</v>
      </c>
      <c r="AN256" s="34" t="str">
        <f t="shared" ca="1" si="230"/>
        <v>33 295827 5431892 N</v>
      </c>
      <c r="AO256" s="33">
        <f t="shared" ca="1" si="231"/>
        <v>49.006118643793606</v>
      </c>
      <c r="AP256" s="33">
        <f t="shared" ca="1" si="232"/>
        <v>12.20806457327137</v>
      </c>
      <c r="AQ256" s="72">
        <v>285</v>
      </c>
      <c r="AR256" s="72">
        <v>810000</v>
      </c>
      <c r="AS256" s="72">
        <f t="shared" ca="1" si="279"/>
        <v>0.85531812395717666</v>
      </c>
      <c r="AT256" s="72">
        <f t="shared" ca="1" si="279"/>
        <v>0.21307092209966194</v>
      </c>
      <c r="AU256" s="72">
        <f t="shared" si="279"/>
        <v>4.9741883681838397</v>
      </c>
      <c r="AV256" s="72">
        <f t="array" aca="1" ref="AV256" ca="1">ATAN((1-f)*TAN(AS256))</f>
        <v>0.8536549078255925</v>
      </c>
      <c r="AW256" s="72">
        <f t="shared" ca="1" si="233"/>
        <v>1.3488193691552981</v>
      </c>
      <c r="AX256" s="72">
        <f t="shared" ca="1" si="234"/>
        <v>-0.63483821579631061</v>
      </c>
      <c r="AY256" s="72">
        <f t="shared" ca="1" si="280"/>
        <v>4.0233477289958759E-3</v>
      </c>
      <c r="AZ256" s="72">
        <f t="shared" ca="1" si="235"/>
        <v>1.0038185901598306E-3</v>
      </c>
      <c r="BA256" s="72">
        <f t="shared" ca="1" si="236"/>
        <v>1.0010050794205072</v>
      </c>
      <c r="BB256" s="72">
        <f t="shared" ca="1" si="237"/>
        <v>1.0038182108474914E-3</v>
      </c>
      <c r="BC256" s="72">
        <f t="shared" ca="1" si="281"/>
        <v>0.12729561623535651</v>
      </c>
      <c r="BD256" s="75">
        <f t="shared" ca="1" si="238"/>
        <v>2.8249343545459529</v>
      </c>
      <c r="BE256" s="75">
        <f t="shared" ca="1" si="239"/>
        <v>-1.211928654488505E-4</v>
      </c>
      <c r="BF256" s="75">
        <f t="shared" ca="1" si="282"/>
        <v>0.12717442336990767</v>
      </c>
      <c r="BG256" s="75">
        <f t="shared" ca="1" si="240"/>
        <v>2.8248131616805039</v>
      </c>
      <c r="BH256" s="75">
        <f t="shared" ca="1" si="241"/>
        <v>-1.2107329917907423E-4</v>
      </c>
      <c r="BI256" s="75">
        <f t="shared" ca="1" si="283"/>
        <v>0.12717454293617744</v>
      </c>
      <c r="BJ256" s="75">
        <f t="shared" ca="1" si="242"/>
        <v>2.8248132812467737</v>
      </c>
      <c r="BK256" s="75">
        <f t="shared" ca="1" si="243"/>
        <v>-1.2107341713784305E-4</v>
      </c>
      <c r="BL256" s="75">
        <f t="shared" ca="1" si="284"/>
        <v>0.12717454281821866</v>
      </c>
      <c r="BM256" s="72">
        <f t="array" aca="1" ref="BM256" ca="1">ATAN2((1-f)*SQRT(AX256^2+(SIN(AV256)*SIN(BL256)-COS(AV256)*COS(BL256)*COS(AU256))^2),SIN(AV256)*COS(BL256)+COS(AV256)*SIN(BL256)*COS(AU256))</f>
        <v>0.87920038552715352</v>
      </c>
      <c r="BN256" s="72">
        <f t="shared" ca="1" si="244"/>
        <v>-0.19290488103762748</v>
      </c>
      <c r="BO256" s="72">
        <f t="array" aca="1" ref="BO256" ca="1">f/16*(1-AX256^2)*(4+f*(4-3*(1-AX256^2)))</f>
        <v>5.0131713895325042E-4</v>
      </c>
      <c r="BP256" s="72">
        <f t="array" aca="1" ref="BP256" ca="1">BN256-(1-BO256)*f*AX256*(BL256+BO256*SIN(BL256)*(COS(BJ256)+BO256*COS(BL256)*(-1+2*COS(BJ256)^2)))</f>
        <v>-0.1926344551824567</v>
      </c>
      <c r="BQ256" s="72">
        <f t="shared" ca="1" si="245"/>
        <v>2.0436466917205243E-2</v>
      </c>
    </row>
    <row r="257" spans="2:69">
      <c r="B257" s="30" t="s">
        <v>1147</v>
      </c>
      <c r="C257" s="72" t="str">
        <f t="shared" si="270"/>
        <v>33UTQ9695532343</v>
      </c>
      <c r="D257" s="72">
        <f t="array" aca="1" ref="D257" ca="1">MATCH(TRUE,ISERROR(VALUE(MID(C257,ROW(INDIRECT("1:"&amp;LEN(C257))),1))),0)</f>
        <v>3</v>
      </c>
      <c r="E257" s="72">
        <f t="shared" ca="1" si="271"/>
        <v>33</v>
      </c>
      <c r="F257" s="72" t="str">
        <f t="shared" ca="1" si="272"/>
        <v>U</v>
      </c>
      <c r="G257" s="72" t="str">
        <f t="shared" ca="1" si="273"/>
        <v>T</v>
      </c>
      <c r="H257" s="72" t="str">
        <f t="shared" ca="1" si="274"/>
        <v>Q</v>
      </c>
      <c r="I257" s="72">
        <f t="shared" ca="1" si="275"/>
        <v>10</v>
      </c>
      <c r="J257" s="72">
        <f t="shared" ca="1" si="276"/>
        <v>96955</v>
      </c>
      <c r="K257" s="72">
        <f t="shared" ca="1" si="277"/>
        <v>32343</v>
      </c>
      <c r="L257" s="72">
        <f t="shared" ca="1" si="278"/>
        <v>194.80604746885038</v>
      </c>
      <c r="M257" s="72">
        <f ca="1">VLOOKUP(G257,Coef!$C$2:$F$25,4)</f>
        <v>2</v>
      </c>
      <c r="N257" s="31">
        <f ca="1">VLOOKUP(F257,Coef!$C$4:$D$23,2)</f>
        <v>17</v>
      </c>
      <c r="O257" s="31">
        <f ca="1">MOD(VLOOKUP(H257,Coef!$C$2:$G$21,5)+MOD(E257+1,2)*15,20)</f>
        <v>15</v>
      </c>
      <c r="P257" s="31">
        <f ca="1">VLOOKUP(N257,Coef!$A$27:$B$46,2)</f>
        <v>5.34</v>
      </c>
      <c r="Q257" s="31">
        <f ca="1">VLOOKUP(N257,Coef!$A$27:$C$46,3)+O257/10-0.1</f>
        <v>5.4</v>
      </c>
      <c r="R257" s="31">
        <f ca="1">IF(Q257+0.1&lt;P257,Q257+2,Q257)</f>
        <v>5.4</v>
      </c>
      <c r="S257" s="72">
        <f ca="1">M257*100000+J257</f>
        <v>296955</v>
      </c>
      <c r="T257" s="72">
        <f ca="1">R257*1000000+K257</f>
        <v>5432343</v>
      </c>
      <c r="U257" s="72">
        <f ca="1">IF(N257&lt;11,T257-10000000,T257)</f>
        <v>5432343</v>
      </c>
      <c r="V257" s="72">
        <f ca="1">U257/(6366197.724*0.9996)</f>
        <v>0.85365190374704247</v>
      </c>
      <c r="W257" s="72">
        <f ca="1">(Coef!$J$9/(1+Coef!$J$8*(COS(V257))^2)^0.5)*Coef!$J$6</f>
        <v>6387742.6118479241</v>
      </c>
      <c r="X257" s="72">
        <f ca="1">6*E257-183</f>
        <v>15</v>
      </c>
      <c r="Y257" s="72">
        <f ca="1">(S257-500000)/W257</f>
        <v>-3.1786659597616548E-2</v>
      </c>
      <c r="Z257" s="72">
        <f ca="1">SIN(2*V257)</f>
        <v>0.99069731307478959</v>
      </c>
      <c r="AA257" s="72">
        <f ca="1">Z257*(COS(V257))^2</f>
        <v>0.42793966852648252</v>
      </c>
      <c r="AB257" s="72">
        <f ca="1">V257+(Z257/2)</f>
        <v>1.3490005602844373</v>
      </c>
      <c r="AC257" s="72">
        <f ca="1">(3*AB257+AA257)/4</f>
        <v>1.1187353373449485</v>
      </c>
      <c r="AD257" s="72">
        <f ca="1">(5*AC257+AA257*(COS(V257))^2)/3</f>
        <v>1.9261762222402352</v>
      </c>
      <c r="AE257" s="72">
        <f ca="1">Coef!$J$6*Coef!$J$9*(V257-(Coef!$J$10*AB257)+(Coef!$J$11*AC257)-(Coef!$J$12*AD257))</f>
        <v>5417523.3691531802</v>
      </c>
      <c r="AF257" s="72">
        <f ca="1">(U257-AE257)/W257</f>
        <v>2.3200106434051568E-3</v>
      </c>
      <c r="AG257" s="72">
        <f ca="1">((Coef!$J$8*Y257^2)/2)*(COS(V257))^2</f>
        <v>1.4707159929216304E-6</v>
      </c>
      <c r="AH257" s="72">
        <f ca="1">Y257*(1-(AG257/3))</f>
        <v>-3.1786644014567003E-2</v>
      </c>
      <c r="AI257" s="72">
        <f ca="1">AF257*(1-AG257)+V257</f>
        <v>0.85597191097837089</v>
      </c>
      <c r="AJ257" s="72">
        <f ca="1">(EXP(AH257)-EXP(-AH257))/2</f>
        <v>-3.1791997106778103E-2</v>
      </c>
      <c r="AK257" s="72">
        <f ca="1">ATAN(AJ257/COS(AI257))</f>
        <v>-4.846352187853898E-2</v>
      </c>
      <c r="AL257" s="72">
        <f ca="1">ATAN(COS(AK257)*TAN(AI257))</f>
        <v>0.85539029646006481</v>
      </c>
      <c r="AM257" s="72">
        <f ca="1">V257+(1+Coef!$J$8*(COS(V257))^2-(3/2)*Coef!$J$8*SIN(V257)*COS(V257)*(AL257-V257))*(AL257-V257)</f>
        <v>0.85539534210079238</v>
      </c>
      <c r="AN257" s="34" t="str">
        <f t="shared" ca="1" si="230"/>
        <v>33 296955 5432343 N</v>
      </c>
      <c r="AO257" s="33">
        <f t="shared" ca="1" si="231"/>
        <v>49.010542917524631</v>
      </c>
      <c r="AP257" s="33">
        <f t="shared" ca="1" si="232"/>
        <v>12.22324473601979</v>
      </c>
      <c r="AQ257" s="72">
        <v>285</v>
      </c>
      <c r="AR257" s="72">
        <v>810000</v>
      </c>
      <c r="AS257" s="72">
        <f t="shared" ca="1" si="279"/>
        <v>0.85539534210079249</v>
      </c>
      <c r="AT257" s="72">
        <f t="shared" ca="1" si="279"/>
        <v>0.21333586592061043</v>
      </c>
      <c r="AU257" s="72">
        <f t="shared" si="279"/>
        <v>4.9741883681838397</v>
      </c>
      <c r="AV257" s="72">
        <f t="array" aca="1" ref="AV257" ca="1">ATAN((1-f)*TAN(AS257))</f>
        <v>0.85373216171716926</v>
      </c>
      <c r="AW257" s="72">
        <f t="shared" ca="1" si="233"/>
        <v>1.3488528603408962</v>
      </c>
      <c r="AX257" s="72">
        <f t="shared" ca="1" si="234"/>
        <v>-0.6347819725838445</v>
      </c>
      <c r="AY257" s="72">
        <f t="shared" ca="1" si="280"/>
        <v>4.023828979730853E-3</v>
      </c>
      <c r="AZ257" s="72">
        <f t="shared" ca="1" si="235"/>
        <v>1.0039384205739992E-3</v>
      </c>
      <c r="BA257" s="72">
        <f t="shared" ca="1" si="236"/>
        <v>1.001005199552113</v>
      </c>
      <c r="BB257" s="72">
        <f t="shared" ca="1" si="237"/>
        <v>1.0039380411258031E-3</v>
      </c>
      <c r="BC257" s="72">
        <f t="shared" ca="1" si="281"/>
        <v>0.12729560095848602</v>
      </c>
      <c r="BD257" s="75">
        <f t="shared" ca="1" si="238"/>
        <v>2.8250013216402783</v>
      </c>
      <c r="BE257" s="75">
        <f t="shared" ca="1" si="239"/>
        <v>-1.2120998812438681E-4</v>
      </c>
      <c r="BF257" s="75">
        <f t="shared" ca="1" si="282"/>
        <v>0.12717439097036162</v>
      </c>
      <c r="BG257" s="75">
        <f t="shared" ca="1" si="240"/>
        <v>2.824880111652154</v>
      </c>
      <c r="BH257" s="75">
        <f t="shared" ca="1" si="241"/>
        <v>-1.2109038914142284E-4</v>
      </c>
      <c r="BI257" s="75">
        <f t="shared" ca="1" si="283"/>
        <v>0.12717451056934459</v>
      </c>
      <c r="BJ257" s="75">
        <f t="shared" ca="1" si="242"/>
        <v>2.8248802312511372</v>
      </c>
      <c r="BK257" s="75">
        <f t="shared" ca="1" si="243"/>
        <v>-1.2109050714807536E-4</v>
      </c>
      <c r="BL257" s="75">
        <f t="shared" ca="1" si="284"/>
        <v>0.12717451045133796</v>
      </c>
      <c r="BM257" s="72">
        <f t="array" aca="1" ref="BM257" ca="1">ATAN2((1-f)*SQRT(AX257^2+(SIN(AV257)*SIN(BL257)-COS(AV257)*COS(BL257)*COS(AU257))^2),SIN(AV257)*COS(BL257)+COS(AV257)*SIN(BL257)*COS(AU257))</f>
        <v>0.87927615555665128</v>
      </c>
      <c r="BN257" s="72">
        <f t="shared" ca="1" si="244"/>
        <v>-0.19292265939799003</v>
      </c>
      <c r="BO257" s="72">
        <f t="array" aca="1" ref="BO257" ca="1">f/16*(1-AX257^2)*(4+f*(4-3*(1-AX257^2)))</f>
        <v>5.0137701389132885E-4</v>
      </c>
      <c r="BP257" s="72">
        <f t="array" aca="1" ref="BP257" ca="1">BN257-(1-BO257)*f*AX257*(BL257+BO257*SIN(BL257)*(COS(BJ257)+BO257*COS(BL257)*(-1+2*COS(BJ257)^2)))</f>
        <v>-0.19265225760425</v>
      </c>
      <c r="BQ257" s="72">
        <f t="shared" ca="1" si="245"/>
        <v>2.068360831636043E-2</v>
      </c>
    </row>
    <row r="258" spans="2:69">
      <c r="B258" s="30" t="s">
        <v>1148</v>
      </c>
      <c r="C258" s="72" t="str">
        <f t="shared" si="270"/>
        <v>33UTQ9665834083</v>
      </c>
      <c r="D258" s="72">
        <f t="array" aca="1" ref="D258" ca="1">MATCH(TRUE,ISERROR(VALUE(MID(C258,ROW(INDIRECT("1:"&amp;LEN(C258))),1))),0)</f>
        <v>3</v>
      </c>
      <c r="E258" s="72">
        <f t="shared" ca="1" si="271"/>
        <v>33</v>
      </c>
      <c r="F258" s="72" t="str">
        <f t="shared" ca="1" si="272"/>
        <v>U</v>
      </c>
      <c r="G258" s="72" t="str">
        <f t="shared" ca="1" si="273"/>
        <v>T</v>
      </c>
      <c r="H258" s="72" t="str">
        <f t="shared" ca="1" si="274"/>
        <v>Q</v>
      </c>
      <c r="I258" s="72">
        <f t="shared" ca="1" si="275"/>
        <v>10</v>
      </c>
      <c r="J258" s="72">
        <f t="shared" ca="1" si="276"/>
        <v>96658</v>
      </c>
      <c r="K258" s="72">
        <f t="shared" ca="1" si="277"/>
        <v>34083</v>
      </c>
      <c r="L258" s="72">
        <f t="shared" ca="1" si="278"/>
        <v>194.80604746885038</v>
      </c>
      <c r="M258" s="72">
        <f ca="1">VLOOKUP(G258,Coef!$C$2:$F$25,4)</f>
        <v>2</v>
      </c>
      <c r="N258" s="31">
        <f ca="1">VLOOKUP(F258,Coef!$C$4:$D$23,2)</f>
        <v>17</v>
      </c>
      <c r="O258" s="31">
        <f ca="1">MOD(VLOOKUP(H258,Coef!$C$2:$G$21,5)+MOD(E258+1,2)*15,20)</f>
        <v>15</v>
      </c>
      <c r="P258" s="31">
        <f ca="1">VLOOKUP(N258,Coef!$A$27:$B$46,2)</f>
        <v>5.34</v>
      </c>
      <c r="Q258" s="31">
        <f ca="1">VLOOKUP(N258,Coef!$A$27:$C$46,3)+O258/10-0.1</f>
        <v>5.4</v>
      </c>
      <c r="R258" s="31">
        <f ca="1">IF(Q258+0.1&lt;P258,Q258+2,Q258)</f>
        <v>5.4</v>
      </c>
      <c r="S258" s="72">
        <f ca="1">M258*100000+J258</f>
        <v>296658</v>
      </c>
      <c r="T258" s="72">
        <f ca="1">R258*1000000+K258</f>
        <v>5434083</v>
      </c>
      <c r="U258" s="72">
        <f ca="1">IF(N258&lt;11,T258-10000000,T258)</f>
        <v>5434083</v>
      </c>
      <c r="V258" s="72">
        <f ca="1">U258/(6366197.724*0.9996)</f>
        <v>0.8539253316790637</v>
      </c>
      <c r="W258" s="72">
        <f ca="1">(Coef!$J$9/(1+Coef!$J$8*(COS(V258))^2)^0.5)*Coef!$J$6</f>
        <v>6387748.4255199824</v>
      </c>
      <c r="X258" s="72">
        <f ca="1">6*E258-183</f>
        <v>15</v>
      </c>
      <c r="Y258" s="72">
        <f ca="1">(S258-500000)/W258</f>
        <v>-3.1833125923935765E-2</v>
      </c>
      <c r="Z258" s="72">
        <f ca="1">SIN(2*V258)</f>
        <v>0.99062274665299799</v>
      </c>
      <c r="AA258" s="72">
        <f ca="1">Z258*(COS(V258))^2</f>
        <v>0.42763912488644606</v>
      </c>
      <c r="AB258" s="72">
        <f ca="1">V258+(Z258/2)</f>
        <v>1.3492367050055627</v>
      </c>
      <c r="AC258" s="72">
        <f ca="1">(3*AB258+AA258)/4</f>
        <v>1.1188373099757836</v>
      </c>
      <c r="AD258" s="72">
        <f ca="1">(5*AC258+AA258*(COS(V258))^2)/3</f>
        <v>1.9262642904191967</v>
      </c>
      <c r="AE258" s="72">
        <f ca="1">Coef!$J$6*Coef!$J$9*(V258-(Coef!$J$10*AB258)+(Coef!$J$11*AC258)-(Coef!$J$12*AD258))</f>
        <v>5419264.8889128333</v>
      </c>
      <c r="AF258" s="72">
        <f ca="1">(U258-AE258)/W258</f>
        <v>2.3197706140032377E-3</v>
      </c>
      <c r="AG258" s="72">
        <f ca="1">((Coef!$J$8*Y258^2)/2)*(COS(V258))^2</f>
        <v>1.4740940140106397E-6</v>
      </c>
      <c r="AH258" s="72">
        <f ca="1">Y258*(1-(AG258/3))</f>
        <v>-3.1833110282262309E-2</v>
      </c>
      <c r="AI258" s="72">
        <f ca="1">AF258*(1-AG258)+V258</f>
        <v>0.85624509887350697</v>
      </c>
      <c r="AJ258" s="72">
        <f ca="1">(EXP(AH258)-EXP(-AH258))/2</f>
        <v>-3.1838486885331307E-2</v>
      </c>
      <c r="AK258" s="72">
        <f ca="1">ATAN(AJ258/COS(AI258))</f>
        <v>-4.8549538230134338E-2</v>
      </c>
      <c r="AL258" s="72">
        <f ca="1">ATAN(COS(AK258)*TAN(AI258))</f>
        <v>0.85566146217773287</v>
      </c>
      <c r="AM258" s="72">
        <f ca="1">V258+(1+Coef!$J$8*(COS(V258))^2-(3/2)*Coef!$J$8*SIN(V258)*COS(V258)*(AL258-V258))*(AL258-V258)</f>
        <v>0.85566649810384177</v>
      </c>
      <c r="AN258" s="34" t="str">
        <f t="shared" ref="AN258:AN321" ca="1" si="285">E258&amp;" "&amp;RIGHT(S258+1000000,6)&amp;" "&amp;RIGHT(T258+10000000,7)&amp;" "&amp;IF(AO258&lt;0,"S","N")</f>
        <v>33 296658 5434083 N</v>
      </c>
      <c r="AO258" s="33">
        <f t="shared" ref="AO258:AO321" ca="1" si="286">AM258/PI()*180</f>
        <v>49.026079012088985</v>
      </c>
      <c r="AP258" s="33">
        <f t="shared" ref="AP258:AP321" ca="1" si="287">AK258/PI()*180+X258</f>
        <v>12.218316362104261</v>
      </c>
      <c r="AQ258" s="72">
        <v>285</v>
      </c>
      <c r="AR258" s="72">
        <v>810000</v>
      </c>
      <c r="AS258" s="72">
        <f t="shared" ca="1" si="279"/>
        <v>0.85566649810384177</v>
      </c>
      <c r="AT258" s="72">
        <f t="shared" ca="1" si="279"/>
        <v>0.21324984956901508</v>
      </c>
      <c r="AU258" s="72">
        <f t="shared" si="279"/>
        <v>4.9741883681838397</v>
      </c>
      <c r="AV258" s="72">
        <f t="array" aca="1" ref="AV258" ca="1">ATAN((1-f)*TAN(AS258))</f>
        <v>0.8540034435656968</v>
      </c>
      <c r="AW258" s="72">
        <f t="shared" ref="AW258:AW321" ca="1" si="288">ATAN2(COS(AU258),TAN(AV258))</f>
        <v>1.3489704350035099</v>
      </c>
      <c r="AX258" s="72">
        <f t="shared" ref="AX258:AX321" ca="1" si="289">COS(AV258)*SIN(AU258)</f>
        <v>-0.63458444103516909</v>
      </c>
      <c r="AY258" s="72">
        <f t="shared" ca="1" si="280"/>
        <v>4.0255188405611715E-3</v>
      </c>
      <c r="AZ258" s="72">
        <f t="shared" ca="1" si="235"/>
        <v>1.0043591918882716E-3</v>
      </c>
      <c r="BA258" s="72">
        <f t="shared" ca="1" si="236"/>
        <v>1.0010056213813125</v>
      </c>
      <c r="BB258" s="72">
        <f t="shared" ca="1" si="237"/>
        <v>1.0043588119627717E-3</v>
      </c>
      <c r="BC258" s="72">
        <f t="shared" ca="1" si="281"/>
        <v>0.12729554731542916</v>
      </c>
      <c r="BD258" s="75">
        <f t="shared" ca="1" si="238"/>
        <v>2.8252364173224489</v>
      </c>
      <c r="BE258" s="75">
        <f t="shared" ca="1" si="239"/>
        <v>-1.212701111676375E-4</v>
      </c>
      <c r="BF258" s="75">
        <f t="shared" ca="1" si="282"/>
        <v>0.12717427720426153</v>
      </c>
      <c r="BG258" s="75">
        <f t="shared" ca="1" si="240"/>
        <v>2.8251151472112812</v>
      </c>
      <c r="BH258" s="75">
        <f t="shared" ca="1" si="241"/>
        <v>-1.2115039728435417E-4</v>
      </c>
      <c r="BI258" s="75">
        <f t="shared" ca="1" si="283"/>
        <v>0.12717439691814481</v>
      </c>
      <c r="BJ258" s="75">
        <f t="shared" ca="1" si="242"/>
        <v>2.8251152669251645</v>
      </c>
      <c r="BK258" s="75">
        <f t="shared" ca="1" si="243"/>
        <v>-1.2115051545924121E-4</v>
      </c>
      <c r="BL258" s="75">
        <f t="shared" ca="1" si="284"/>
        <v>0.12717439679996992</v>
      </c>
      <c r="BM258" s="72">
        <f t="array" aca="1" ref="BM258" ca="1">ATAN2((1-f)*SQRT(AX258^2+(SIN(AV258)*SIN(BL258)-COS(AV258)*COS(BL258)*COS(AU258))^2),SIN(AV258)*COS(BL258)+COS(AV258)*SIN(BL258)*COS(AU258))</f>
        <v>0.87954222435209062</v>
      </c>
      <c r="BN258" s="72">
        <f t="shared" ca="1" si="244"/>
        <v>-0.19298512384215238</v>
      </c>
      <c r="BO258" s="72">
        <f t="array" aca="1" ref="BO258" ca="1">f/16*(1-AX258^2)*(4+f*(4-3*(1-AX258^2)))</f>
        <v>5.0158725820533749E-4</v>
      </c>
      <c r="BP258" s="72">
        <f t="array" aca="1" ref="BP258" ca="1">BN258-(1-BO258)*f*AX258*(BL258+BO258*SIN(BL258)*(COS(BJ258)+BO258*COS(BL258)*(-1+2*COS(BJ258)^2)))</f>
        <v>-0.19271480655423945</v>
      </c>
      <c r="BQ258" s="72">
        <f t="shared" ca="1" si="245"/>
        <v>2.0535043014775628E-2</v>
      </c>
    </row>
    <row r="259" spans="2:69">
      <c r="B259" s="30" t="s">
        <v>1149</v>
      </c>
      <c r="C259" s="72" t="str">
        <f t="shared" si="270"/>
        <v>33UTQ9731435596</v>
      </c>
      <c r="D259" s="72">
        <f t="array" aca="1" ref="D259" ca="1">MATCH(TRUE,ISERROR(VALUE(MID(C259,ROW(INDIRECT("1:"&amp;LEN(C259))),1))),0)</f>
        <v>3</v>
      </c>
      <c r="E259" s="72">
        <f t="shared" ca="1" si="271"/>
        <v>33</v>
      </c>
      <c r="F259" s="72" t="str">
        <f t="shared" ca="1" si="272"/>
        <v>U</v>
      </c>
      <c r="G259" s="72" t="str">
        <f t="shared" ca="1" si="273"/>
        <v>T</v>
      </c>
      <c r="H259" s="72" t="str">
        <f t="shared" ca="1" si="274"/>
        <v>Q</v>
      </c>
      <c r="I259" s="72">
        <f t="shared" ca="1" si="275"/>
        <v>10</v>
      </c>
      <c r="J259" s="72">
        <f t="shared" ca="1" si="276"/>
        <v>97314</v>
      </c>
      <c r="K259" s="72">
        <f t="shared" ca="1" si="277"/>
        <v>35596</v>
      </c>
      <c r="L259" s="72">
        <f t="shared" ca="1" si="278"/>
        <v>194.80604746885038</v>
      </c>
      <c r="M259" s="72">
        <f ca="1">VLOOKUP(G259,Coef!$C$2:$F$25,4)</f>
        <v>2</v>
      </c>
      <c r="N259" s="31">
        <f ca="1">VLOOKUP(F259,Coef!$C$4:$D$23,2)</f>
        <v>17</v>
      </c>
      <c r="O259" s="31">
        <f ca="1">MOD(VLOOKUP(H259,Coef!$C$2:$G$21,5)+MOD(E259+1,2)*15,20)</f>
        <v>15</v>
      </c>
      <c r="P259" s="31">
        <f ca="1">VLOOKUP(N259,Coef!$A$27:$B$46,2)</f>
        <v>5.34</v>
      </c>
      <c r="Q259" s="31">
        <f ca="1">VLOOKUP(N259,Coef!$A$27:$C$46,3)+O259/10-0.1</f>
        <v>5.4</v>
      </c>
      <c r="R259" s="31">
        <f ca="1">IF(Q259+0.1&lt;P259,Q259+2,Q259)</f>
        <v>5.4</v>
      </c>
      <c r="S259" s="72">
        <f ca="1">M259*100000+J259</f>
        <v>297314</v>
      </c>
      <c r="T259" s="72">
        <f ca="1">R259*1000000+K259</f>
        <v>5435596</v>
      </c>
      <c r="U259" s="72">
        <f ca="1">IF(N259&lt;11,T259-10000000,T259)</f>
        <v>5435596</v>
      </c>
      <c r="V259" s="72">
        <f ca="1">U259/(6366197.724*0.9996)</f>
        <v>0.85416308826593035</v>
      </c>
      <c r="W259" s="72">
        <f ca="1">(Coef!$J$9/(1+Coef!$J$8*(COS(V259))^2)^0.5)*Coef!$J$6</f>
        <v>6387753.4803982945</v>
      </c>
      <c r="X259" s="72">
        <f ca="1">6*E259-183</f>
        <v>15</v>
      </c>
      <c r="Y259" s="72">
        <f ca="1">(S259-500000)/W259</f>
        <v>-3.1730404221448127E-2</v>
      </c>
      <c r="Z259" s="72">
        <f ca="1">SIN(2*V259)</f>
        <v>0.99055766735306983</v>
      </c>
      <c r="AA259" s="72">
        <f ca="1">Z259*(COS(V259))^2</f>
        <v>0.42737773548899188</v>
      </c>
      <c r="AB259" s="72">
        <f ca="1">V259+(Z259/2)</f>
        <v>1.3494419219424652</v>
      </c>
      <c r="AC259" s="72">
        <f ca="1">(3*AB259+AA259)/4</f>
        <v>1.1189258753290969</v>
      </c>
      <c r="AD259" s="72">
        <f ca="1">(5*AC259+AA259*(COS(V259))^2)/3</f>
        <v>1.9263407346164501</v>
      </c>
      <c r="AE259" s="72">
        <f ca="1">Coef!$J$6*Coef!$J$9*(V259-(Coef!$J$10*AB259)+(Coef!$J$11*AC259)-(Coef!$J$12*AD259))</f>
        <v>5420779.2142698476</v>
      </c>
      <c r="AF259" s="72">
        <f ca="1">(U259-AE259)/W259</f>
        <v>2.3195612942202215E-3</v>
      </c>
      <c r="AG259" s="72">
        <f ca="1">((Coef!$J$8*Y259^2)/2)*(COS(V259))^2</f>
        <v>1.4637968596565657E-6</v>
      </c>
      <c r="AH259" s="72">
        <f ca="1">Y259*(1-(AG259/3))</f>
        <v>-3.173038873915944E-2</v>
      </c>
      <c r="AI259" s="72">
        <f ca="1">AF259*(1-AG259)+V259</f>
        <v>0.85648264616478398</v>
      </c>
      <c r="AJ259" s="72">
        <f ca="1">(EXP(AH259)-EXP(-AH259))/2</f>
        <v>-3.1735713459348613E-2</v>
      </c>
      <c r="AK259" s="72">
        <f ca="1">ATAN(AJ259/COS(AI259))</f>
        <v>-4.8406303286309425E-2</v>
      </c>
      <c r="AL259" s="72">
        <f ca="1">ATAN(COS(AK259)*TAN(AI259))</f>
        <v>0.85590248903130994</v>
      </c>
      <c r="AM259" s="72">
        <f ca="1">V259+(1+Coef!$J$8*(COS(V259))^2-(3/2)*Coef!$J$8*SIN(V259)*COS(V259)*(AL259-V259))*(AL259-V259)</f>
        <v>0.85590753165494748</v>
      </c>
      <c r="AN259" s="34" t="str">
        <f t="shared" ca="1" si="285"/>
        <v>33 297314 5435596 N</v>
      </c>
      <c r="AO259" s="33">
        <f t="shared" ca="1" si="286"/>
        <v>49.039889217288405</v>
      </c>
      <c r="AP259" s="33">
        <f t="shared" ca="1" si="287"/>
        <v>12.226523119864222</v>
      </c>
      <c r="AQ259" s="72">
        <v>285</v>
      </c>
      <c r="AR259" s="72">
        <v>810000</v>
      </c>
      <c r="AS259" s="72">
        <f t="shared" ca="1" si="279"/>
        <v>0.8559075316549476</v>
      </c>
      <c r="AT259" s="72">
        <f t="shared" ca="1" si="279"/>
        <v>0.21339308451283998</v>
      </c>
      <c r="AU259" s="72">
        <f t="shared" si="279"/>
        <v>4.9741883681838397</v>
      </c>
      <c r="AV259" s="72">
        <f t="array" aca="1" ref="AV259" ca="1">ATAN((1-f)*TAN(AS259))</f>
        <v>0.85424458939314352</v>
      </c>
      <c r="AW259" s="72">
        <f t="shared" ca="1" si="288"/>
        <v>1.3490749071636228</v>
      </c>
      <c r="AX259" s="72">
        <f t="shared" ca="1" si="289"/>
        <v>-0.63440881356329759</v>
      </c>
      <c r="AY259" s="72">
        <f t="shared" ca="1" si="280"/>
        <v>4.0270208727199207E-3</v>
      </c>
      <c r="AZ259" s="72">
        <f t="shared" ref="AZ259:AZ322" ca="1" si="290">(SQRT(1+AY259)-1)/(SQRT(1+AY259)+1)</f>
        <v>1.0047331937168356E-3</v>
      </c>
      <c r="BA259" s="72">
        <f t="shared" ref="BA259:BA322" ca="1" si="291">(1+0.25*AZ259^2)/(1-AZ259)</f>
        <v>1.0010059963238138</v>
      </c>
      <c r="BB259" s="72">
        <f t="shared" ref="BB259:BB322" ca="1" si="292">AZ259*(1-3/8*AZ259^2)</f>
        <v>1.0047328133667493E-3</v>
      </c>
      <c r="BC259" s="72">
        <f t="shared" ca="1" si="281"/>
        <v>0.12729549963488471</v>
      </c>
      <c r="BD259" s="75">
        <f t="shared" ref="BD259:BD322" ca="1" si="293">2*$AW259+BC259</f>
        <v>2.8254453139621303</v>
      </c>
      <c r="BE259" s="75">
        <f t="shared" ref="BE259:BE322" ca="1" si="294">$BB259*SIN(BC259)*(COS(BD259)+$BB259/4*(COS(BC259)*(-1+2*COS(BD259))-$BB259/6*COS(BD259)*(-3+4*SIN(BC259)^2)*(-3+4*COS(BD259)^2)))</f>
        <v>-1.2132354966526571E-4</v>
      </c>
      <c r="BF259" s="75">
        <f t="shared" ca="1" si="282"/>
        <v>0.12717417608521944</v>
      </c>
      <c r="BG259" s="75">
        <f t="shared" ref="BG259:BG322" ca="1" si="295">2*$AW259+BF259</f>
        <v>2.825323990412465</v>
      </c>
      <c r="BH259" s="75">
        <f t="shared" ref="BH259:BH322" ca="1" si="296">$BB259*SIN(BF259)*(COS(BG259)+$BB259/4*(COS(BF259)*(-1+2*COS(BG259))-$BB259/6*COS(BG259)*(-3+4*SIN(BF259)^2)*(-3+4*COS(BG259)^2)))</f>
        <v>-1.2120373361180395E-4</v>
      </c>
      <c r="BI259" s="75">
        <f t="shared" ca="1" si="283"/>
        <v>0.12717429590127291</v>
      </c>
      <c r="BJ259" s="75">
        <f t="shared" ref="BJ259:BJ322" ca="1" si="297">2*$AW259+BI259</f>
        <v>2.8253241102285185</v>
      </c>
      <c r="BK259" s="75">
        <f t="shared" ref="BK259:BK322" ca="1" si="298">$BB259*SIN(BI259)*(COS(BJ259)+$BB259/4*(COS(BI259)*(-1+2*COS(BJ259))-$BB259/6*COS(BJ259)*(-3+4*SIN(BI259)^2)*(-3+4*COS(BJ259)^2)))</f>
        <v>-1.2120385193635192E-4</v>
      </c>
      <c r="BL259" s="75">
        <f t="shared" ca="1" si="284"/>
        <v>0.12717429578294837</v>
      </c>
      <c r="BM259" s="72">
        <f t="array" aca="1" ref="BM259" ca="1">ATAN2((1-f)*SQRT(AX259^2+(SIN(AV259)*SIN(BL259)-COS(AV259)*COS(BL259)*COS(AU259))^2),SIN(AV259)*COS(BL259)+COS(AV259)*SIN(BL259)*COS(AU259))</f>
        <v>0.87977873311998211</v>
      </c>
      <c r="BN259" s="72">
        <f t="shared" ref="BN259:BN322" ca="1" si="299">ATAN2(COS(AV259)*COS(BL259)-SIN(AV259)*SIN(BL259)*COS(AU259),SIN(BL259)*SIN(AU259))</f>
        <v>-0.19304069455614262</v>
      </c>
      <c r="BO259" s="72">
        <f t="array" aca="1" ref="BO259" ca="1">f/16*(1-AX259^2)*(4+f*(4-3*(1-AX259^2)))</f>
        <v>5.0177413356170312E-4</v>
      </c>
      <c r="BP259" s="72">
        <f t="array" aca="1" ref="BP259" ca="1">BN259-(1-BO259)*f*AX259*(BL259+BO259*SIN(BL259)*(COS(BJ259)+BO259*COS(BL259)*(-1+2*COS(BJ259)^2)))</f>
        <v>-0.19277045240299942</v>
      </c>
      <c r="BQ259" s="72">
        <f t="shared" ref="BQ259:BQ322" ca="1" si="300">BP259+AT259</f>
        <v>2.0622632109840555E-2</v>
      </c>
    </row>
    <row r="260" spans="2:69">
      <c r="B260" s="30" t="s">
        <v>1150</v>
      </c>
      <c r="C260" s="72" t="str">
        <f t="shared" ref="C260:C323" si="301">SUBSTITUTE(B260," ","")</f>
        <v>33UTQ9811636360</v>
      </c>
      <c r="D260" s="72">
        <f t="array" aca="1" ref="D260" ca="1">MATCH(TRUE,ISERROR(VALUE(MID(C260,ROW(INDIRECT("1:"&amp;LEN(C260))),1))),0)</f>
        <v>3</v>
      </c>
      <c r="E260" s="72">
        <f t="shared" ref="E260:E323" ca="1" si="302">VALUE(LEFT(C260,D260-1))</f>
        <v>33</v>
      </c>
      <c r="F260" s="72" t="str">
        <f t="shared" ref="F260:F323" ca="1" si="303">MID(C260,D260,1)</f>
        <v>U</v>
      </c>
      <c r="G260" s="72" t="str">
        <f t="shared" ref="G260:G323" ca="1" si="304">MID(C260,D260+1,1)</f>
        <v>T</v>
      </c>
      <c r="H260" s="72" t="str">
        <f t="shared" ref="H260:H323" ca="1" si="305">MID(C260,D260+2,1)</f>
        <v>Q</v>
      </c>
      <c r="I260" s="72">
        <f t="shared" ref="I260:I323" ca="1" si="306">LEN(C260)-D260-2</f>
        <v>10</v>
      </c>
      <c r="J260" s="72">
        <f t="shared" ref="J260:J323" ca="1" si="307">VALUE(LEFT(RIGHT(C260,I260),I260/2))*10^(5-I260/2)</f>
        <v>98116</v>
      </c>
      <c r="K260" s="72">
        <f t="shared" ref="K260:K323" ca="1" si="308">VALUE(RIGHT(C260,I260/2))*10^(5-I260/2)</f>
        <v>36360</v>
      </c>
      <c r="L260" s="72">
        <f t="shared" ref="L260:L323" ca="1" si="309">E260*6-183*PI()/180</f>
        <v>194.80604746885038</v>
      </c>
      <c r="M260" s="72">
        <f ca="1">VLOOKUP(G260,Coef!$C$2:$F$25,4)</f>
        <v>2</v>
      </c>
      <c r="N260" s="31">
        <f ca="1">VLOOKUP(F260,Coef!$C$4:$D$23,2)</f>
        <v>17</v>
      </c>
      <c r="O260" s="31">
        <f ca="1">MOD(VLOOKUP(H260,Coef!$C$2:$G$21,5)+MOD(E260+1,2)*15,20)</f>
        <v>15</v>
      </c>
      <c r="P260" s="31">
        <f ca="1">VLOOKUP(N260,Coef!$A$27:$B$46,2)</f>
        <v>5.34</v>
      </c>
      <c r="Q260" s="31">
        <f ca="1">VLOOKUP(N260,Coef!$A$27:$C$46,3)+O260/10-0.1</f>
        <v>5.4</v>
      </c>
      <c r="R260" s="31">
        <f ca="1">IF(Q260+0.1&lt;P260,Q260+2,Q260)</f>
        <v>5.4</v>
      </c>
      <c r="S260" s="72">
        <f ca="1">M260*100000+J260</f>
        <v>298116</v>
      </c>
      <c r="T260" s="72">
        <f ca="1">R260*1000000+K260</f>
        <v>5436360</v>
      </c>
      <c r="U260" s="72">
        <f ca="1">IF(N260&lt;11,T260-10000000,T260)</f>
        <v>5436360</v>
      </c>
      <c r="V260" s="72">
        <f ca="1">U260/(6366197.724*0.9996)</f>
        <v>0.85428314512803627</v>
      </c>
      <c r="W260" s="72">
        <f ca="1">(Coef!$J$9/(1+Coef!$J$8*(COS(V260))^2)^0.5)*Coef!$J$6</f>
        <v>6387756.0327729089</v>
      </c>
      <c r="X260" s="72">
        <f ca="1">6*E260-183</f>
        <v>15</v>
      </c>
      <c r="Y260" s="72">
        <f ca="1">(S260-500000)/W260</f>
        <v>-3.1604838845475235E-2</v>
      </c>
      <c r="Z260" s="72">
        <f ca="1">SIN(2*V260)</f>
        <v>0.99052471999688196</v>
      </c>
      <c r="AA260" s="72">
        <f ca="1">Z260*(COS(V260))^2</f>
        <v>0.42724572584219417</v>
      </c>
      <c r="AB260" s="72">
        <f ca="1">V260+(Z260/2)</f>
        <v>1.3495455051264773</v>
      </c>
      <c r="AC260" s="72">
        <f ca="1">(3*AB260+AA260)/4</f>
        <v>1.1189705603054065</v>
      </c>
      <c r="AD260" s="72">
        <f ca="1">(5*AC260+AA260*(COS(V260))^2)/3</f>
        <v>1.926379288116026</v>
      </c>
      <c r="AE260" s="72">
        <f ca="1">Coef!$J$6*Coef!$J$9*(V260-(Coef!$J$10*AB260)+(Coef!$J$11*AC260)-(Coef!$J$12*AD260))</f>
        <v>5421543.8848841758</v>
      </c>
      <c r="AF260" s="72">
        <f ca="1">(U260-AE260)/W260</f>
        <v>2.3194553830498308E-3</v>
      </c>
      <c r="AG260" s="72">
        <f ca="1">((Coef!$J$8*Y260^2)/2)*(COS(V260))^2</f>
        <v>1.4518342604734787E-6</v>
      </c>
      <c r="AH260" s="72">
        <f ca="1">Y260*(1-(AG260/3))</f>
        <v>-3.1604823550479291E-2</v>
      </c>
      <c r="AI260" s="72">
        <f ca="1">AF260*(1-AG260)+V260</f>
        <v>0.8566025971436213</v>
      </c>
      <c r="AJ260" s="72">
        <f ca="1">(EXP(AH260)-EXP(-AH260))/2</f>
        <v>-3.1610085304598079E-2</v>
      </c>
      <c r="AK260" s="72">
        <f ca="1">ATAN(AJ260/COS(AI260))</f>
        <v>-4.8221641917727771E-2</v>
      </c>
      <c r="AL260" s="72">
        <f ca="1">ATAN(COS(AK260)*TAN(AI260))</f>
        <v>0.85602687974086511</v>
      </c>
      <c r="AM260" s="72">
        <f ca="1">V260+(1+Coef!$J$8*(COS(V260))^2-(3/2)*Coef!$J$8*SIN(V260)*COS(V260)*(AL260-V260))*(AL260-V260)</f>
        <v>0.85603193349369633</v>
      </c>
      <c r="AN260" s="34" t="str">
        <f t="shared" ca="1" si="285"/>
        <v>33 298116 5436360 N</v>
      </c>
      <c r="AO260" s="33">
        <f t="shared" ca="1" si="286"/>
        <v>49.047016917612375</v>
      </c>
      <c r="AP260" s="33">
        <f t="shared" ca="1" si="287"/>
        <v>12.237103436923061</v>
      </c>
      <c r="AQ260" s="72">
        <v>285</v>
      </c>
      <c r="AR260" s="72">
        <v>810000</v>
      </c>
      <c r="AS260" s="72">
        <f t="shared" ca="1" si="279"/>
        <v>0.85603193349369633</v>
      </c>
      <c r="AT260" s="72">
        <f t="shared" ca="1" si="279"/>
        <v>0.21357774588142167</v>
      </c>
      <c r="AU260" s="72">
        <f t="shared" si="279"/>
        <v>4.9741883681838397</v>
      </c>
      <c r="AV260" s="72">
        <f t="array" aca="1" ref="AV260" ca="1">ATAN((1-f)*TAN(AS260))</f>
        <v>0.85436904933107727</v>
      </c>
      <c r="AW260" s="72">
        <f t="shared" ca="1" si="288"/>
        <v>1.3491288119836908</v>
      </c>
      <c r="AX260" s="72">
        <f t="shared" ca="1" si="289"/>
        <v>-0.63431815445758022</v>
      </c>
      <c r="AY260" s="72">
        <f t="shared" ca="1" si="280"/>
        <v>4.0277960607710247E-3</v>
      </c>
      <c r="AZ260" s="72">
        <f t="shared" ca="1" si="290"/>
        <v>1.0049262131657003E-3</v>
      </c>
      <c r="BA260" s="72">
        <f t="shared" ca="1" si="291"/>
        <v>1.0010061898288738</v>
      </c>
      <c r="BB260" s="72">
        <f t="shared" ca="1" si="292"/>
        <v>1.0049258325963647E-3</v>
      </c>
      <c r="BC260" s="72">
        <f t="shared" ca="1" si="281"/>
        <v>0.1272954750273213</v>
      </c>
      <c r="BD260" s="75">
        <f t="shared" ca="1" si="293"/>
        <v>2.8255530989947029</v>
      </c>
      <c r="BE260" s="75">
        <f t="shared" ca="1" si="294"/>
        <v>-1.2135112821153119E-4</v>
      </c>
      <c r="BF260" s="75">
        <f t="shared" ca="1" si="282"/>
        <v>0.12717412389910976</v>
      </c>
      <c r="BG260" s="75">
        <f t="shared" ca="1" si="295"/>
        <v>2.8254317478664914</v>
      </c>
      <c r="BH260" s="75">
        <f t="shared" ca="1" si="296"/>
        <v>-1.2123125941365074E-4</v>
      </c>
      <c r="BI260" s="75">
        <f t="shared" ca="1" si="283"/>
        <v>0.12717424376790765</v>
      </c>
      <c r="BJ260" s="75">
        <f t="shared" ca="1" si="297"/>
        <v>2.8254318677352894</v>
      </c>
      <c r="BK260" s="75">
        <f t="shared" ca="1" si="298"/>
        <v>-1.2123137781548393E-4</v>
      </c>
      <c r="BL260" s="75">
        <f t="shared" ca="1" si="284"/>
        <v>0.12717424364950583</v>
      </c>
      <c r="BM260" s="72">
        <f t="array" aca="1" ref="BM260" ca="1">ATAN2((1-f)*SQRT(AX260^2+(SIN(AV260)*SIN(BL260)-COS(AV260)*COS(BL260)*COS(AU260))^2),SIN(AV260)*COS(BL260)+COS(AV260)*SIN(BL260)*COS(AU260))</f>
        <v>0.87990079863679715</v>
      </c>
      <c r="BN260" s="72">
        <f t="shared" ca="1" si="299"/>
        <v>-0.19306939234779583</v>
      </c>
      <c r="BO260" s="72">
        <f t="array" aca="1" ref="BO260" ca="1">f/16*(1-AX260^2)*(4+f*(4-3*(1-AX260^2)))</f>
        <v>5.0187057851423886E-4</v>
      </c>
      <c r="BP260" s="72">
        <f t="array" aca="1" ref="BP260" ca="1">BN260-(1-BO260)*f*AX260*(BL260+BO260*SIN(BL260)*(COS(BJ260)+BO260*COS(BL260)*(-1+2*COS(BJ260)^2)))</f>
        <v>-0.19279918897920142</v>
      </c>
      <c r="BQ260" s="72">
        <f t="shared" ca="1" si="300"/>
        <v>2.0778556902220247E-2</v>
      </c>
    </row>
    <row r="261" spans="2:69">
      <c r="B261" s="30" t="s">
        <v>1151</v>
      </c>
      <c r="C261" s="72" t="str">
        <f t="shared" si="301"/>
        <v>33UTQ9828437144</v>
      </c>
      <c r="D261" s="72">
        <f t="array" aca="1" ref="D261" ca="1">MATCH(TRUE,ISERROR(VALUE(MID(C261,ROW(INDIRECT("1:"&amp;LEN(C261))),1))),0)</f>
        <v>3</v>
      </c>
      <c r="E261" s="72">
        <f t="shared" ca="1" si="302"/>
        <v>33</v>
      </c>
      <c r="F261" s="72" t="str">
        <f t="shared" ca="1" si="303"/>
        <v>U</v>
      </c>
      <c r="G261" s="72" t="str">
        <f t="shared" ca="1" si="304"/>
        <v>T</v>
      </c>
      <c r="H261" s="72" t="str">
        <f t="shared" ca="1" si="305"/>
        <v>Q</v>
      </c>
      <c r="I261" s="72">
        <f t="shared" ca="1" si="306"/>
        <v>10</v>
      </c>
      <c r="J261" s="72">
        <f t="shared" ca="1" si="307"/>
        <v>98284</v>
      </c>
      <c r="K261" s="72">
        <f t="shared" ca="1" si="308"/>
        <v>37144</v>
      </c>
      <c r="L261" s="72">
        <f t="shared" ca="1" si="309"/>
        <v>194.80604746885038</v>
      </c>
      <c r="M261" s="72">
        <f ca="1">VLOOKUP(G261,Coef!$C$2:$F$25,4)</f>
        <v>2</v>
      </c>
      <c r="N261" s="31">
        <f ca="1">VLOOKUP(F261,Coef!$C$4:$D$23,2)</f>
        <v>17</v>
      </c>
      <c r="O261" s="31">
        <f ca="1">MOD(VLOOKUP(H261,Coef!$C$2:$G$21,5)+MOD(E261+1,2)*15,20)</f>
        <v>15</v>
      </c>
      <c r="P261" s="31">
        <f ca="1">VLOOKUP(N261,Coef!$A$27:$B$46,2)</f>
        <v>5.34</v>
      </c>
      <c r="Q261" s="31">
        <f ca="1">VLOOKUP(N261,Coef!$A$27:$C$46,3)+O261/10-0.1</f>
        <v>5.4</v>
      </c>
      <c r="R261" s="31">
        <f ca="1">IF(Q261+0.1&lt;P261,Q261+2,Q261)</f>
        <v>5.4</v>
      </c>
      <c r="S261" s="72">
        <f ca="1">M261*100000+J261</f>
        <v>298284</v>
      </c>
      <c r="T261" s="72">
        <f ca="1">R261*1000000+K261</f>
        <v>5437144</v>
      </c>
      <c r="U261" s="72">
        <f ca="1">IF(N261&lt;11,T261-10000000,T261)</f>
        <v>5437144</v>
      </c>
      <c r="V261" s="72">
        <f ca="1">U261/(6366197.724*0.9996)</f>
        <v>0.85440634483993549</v>
      </c>
      <c r="W261" s="72">
        <f ca="1">(Coef!$J$9/(1+Coef!$J$8*(COS(V261))^2)^0.5)*Coef!$J$6</f>
        <v>6387758.6518784547</v>
      </c>
      <c r="X261" s="72">
        <f ca="1">6*E261-183</f>
        <v>15</v>
      </c>
      <c r="Y261" s="72">
        <f ca="1">(S261-500000)/W261</f>
        <v>-3.1578525582002255E-2</v>
      </c>
      <c r="Z261" s="72">
        <f ca="1">SIN(2*V261)</f>
        <v>0.99049085077412879</v>
      </c>
      <c r="AA261" s="72">
        <f ca="1">Z261*(COS(V261))^2</f>
        <v>0.42711024706775685</v>
      </c>
      <c r="AB261" s="72">
        <f ca="1">V261+(Z261/2)</f>
        <v>1.3496517702269999</v>
      </c>
      <c r="AC261" s="72">
        <f ca="1">(3*AB261+AA261)/4</f>
        <v>1.1190163894371892</v>
      </c>
      <c r="AD261" s="72">
        <f ca="1">(5*AC261+AA261*(COS(V261))^2)/3</f>
        <v>1.926418817732497</v>
      </c>
      <c r="AE261" s="72">
        <f ca="1">Coef!$J$6*Coef!$J$9*(V261-(Coef!$J$10*AB261)+(Coef!$J$11*AC261)-(Coef!$J$12*AD261))</f>
        <v>5422328.5740067707</v>
      </c>
      <c r="AF261" s="72">
        <f ca="1">(U261-AE261)/W261</f>
        <v>2.3193465502758899E-3</v>
      </c>
      <c r="AG261" s="72">
        <f ca="1">((Coef!$J$8*Y261^2)/2)*(COS(V261))^2</f>
        <v>1.4490076961777983E-6</v>
      </c>
      <c r="AH261" s="72">
        <f ca="1">Y261*(1-(AG261/3))</f>
        <v>-3.1578510329493388E-2</v>
      </c>
      <c r="AI261" s="72">
        <f ca="1">AF261*(1-AG261)+V261</f>
        <v>0.85672568802946036</v>
      </c>
      <c r="AJ261" s="72">
        <f ca="1">(EXP(AH261)-EXP(-AH261))/2</f>
        <v>-3.1583758951782281E-2</v>
      </c>
      <c r="AK261" s="72">
        <f ca="1">ATAN(AJ261/COS(AI261))</f>
        <v>-4.8188375288176426E-2</v>
      </c>
      <c r="AL261" s="72">
        <f ca="1">ATAN(COS(AK261)*TAN(AI261))</f>
        <v>0.85615078529425981</v>
      </c>
      <c r="AM261" s="72">
        <f ca="1">V261+(1+Coef!$J$8*(COS(V261))^2-(3/2)*Coef!$J$8*SIN(V261)*COS(V261)*(AL261-V261))*(AL261-V261)</f>
        <v>0.85615583965247444</v>
      </c>
      <c r="AN261" s="34" t="str">
        <f t="shared" ca="1" si="285"/>
        <v>33 298284 5437144 N</v>
      </c>
      <c r="AO261" s="33">
        <f t="shared" ca="1" si="286"/>
        <v>49.05411621756604</v>
      </c>
      <c r="AP261" s="33">
        <f t="shared" ca="1" si="287"/>
        <v>12.23900947439498</v>
      </c>
      <c r="AQ261" s="72">
        <v>285</v>
      </c>
      <c r="AR261" s="72">
        <v>810000</v>
      </c>
      <c r="AS261" s="72">
        <f t="shared" ca="1" si="279"/>
        <v>0.85615583965247455</v>
      </c>
      <c r="AT261" s="72">
        <f t="shared" ca="1" si="279"/>
        <v>0.21361101251097303</v>
      </c>
      <c r="AU261" s="72">
        <f t="shared" si="279"/>
        <v>4.9741883681838397</v>
      </c>
      <c r="AV261" s="72">
        <f t="array" aca="1" ref="AV261" ca="1">ATAN((1-f)*TAN(AS261))</f>
        <v>0.85449301345993911</v>
      </c>
      <c r="AW261" s="72">
        <f t="shared" ca="1" si="288"/>
        <v>1.3491824917525608</v>
      </c>
      <c r="AX261" s="72">
        <f t="shared" ca="1" si="289"/>
        <v>-0.63422784674196875</v>
      </c>
      <c r="AY261" s="72">
        <f t="shared" ca="1" si="280"/>
        <v>4.0285681340908961E-3</v>
      </c>
      <c r="AZ261" s="72">
        <f t="shared" ca="1" si="290"/>
        <v>1.0051184569078932E-3</v>
      </c>
      <c r="BA261" s="72">
        <f t="shared" ca="1" si="291"/>
        <v>1.001006382556368</v>
      </c>
      <c r="BB261" s="72">
        <f t="shared" ca="1" si="292"/>
        <v>1.0051180761201056E-3</v>
      </c>
      <c r="BC261" s="72">
        <f t="shared" ca="1" si="281"/>
        <v>0.12729545051864846</v>
      </c>
      <c r="BD261" s="75">
        <f t="shared" ca="1" si="293"/>
        <v>2.8256604340237699</v>
      </c>
      <c r="BE261" s="75">
        <f t="shared" ca="1" si="294"/>
        <v>-1.2137859548604452E-4</v>
      </c>
      <c r="BF261" s="75">
        <f t="shared" ca="1" si="282"/>
        <v>0.12717407192316241</v>
      </c>
      <c r="BG261" s="75">
        <f t="shared" ca="1" si="295"/>
        <v>2.8255390554282838</v>
      </c>
      <c r="BH261" s="75">
        <f t="shared" ca="1" si="296"/>
        <v>-1.2125867414544303E-4</v>
      </c>
      <c r="BI261" s="75">
        <f t="shared" ca="1" si="283"/>
        <v>0.12717419184450302</v>
      </c>
      <c r="BJ261" s="75">
        <f t="shared" ca="1" si="297"/>
        <v>2.8255391753496246</v>
      </c>
      <c r="BK261" s="75">
        <f t="shared" ca="1" si="298"/>
        <v>-1.2125879262428219E-4</v>
      </c>
      <c r="BL261" s="75">
        <f t="shared" ca="1" si="284"/>
        <v>0.12717419172602418</v>
      </c>
      <c r="BM261" s="72">
        <f t="array" aca="1" ref="BM261" ca="1">ATAN2((1-f)*SQRT(AX261^2+(SIN(AV261)*SIN(BL261)-COS(AV261)*COS(BL261)*COS(AU261))^2),SIN(AV261)*COS(BL261)+COS(AV261)*SIN(BL261)*COS(AU261))</f>
        <v>0.88002237710663178</v>
      </c>
      <c r="BN261" s="72">
        <f t="shared" ca="1" si="299"/>
        <v>-0.19309798712059695</v>
      </c>
      <c r="BO261" s="72">
        <f t="array" aca="1" ref="BO261" ca="1">f/16*(1-AX261^2)*(4+f*(4-3*(1-AX261^2)))</f>
        <v>5.0196663589232964E-4</v>
      </c>
      <c r="BP261" s="72">
        <f t="array" aca="1" ref="BP261" ca="1">BN261-(1-BO261)*f*AX261*(BL261+BO261*SIN(BL261)*(COS(BJ261)+BO261*COS(BL261)*(-1+2*COS(BJ261)^2)))</f>
        <v>-0.19282782238615201</v>
      </c>
      <c r="BQ261" s="72">
        <f t="shared" ca="1" si="300"/>
        <v>2.0783190124821022E-2</v>
      </c>
    </row>
    <row r="262" spans="2:69">
      <c r="B262" s="30" t="s">
        <v>1152</v>
      </c>
      <c r="C262" s="72" t="str">
        <f t="shared" si="301"/>
        <v>33UTQ9869837436</v>
      </c>
      <c r="D262" s="72">
        <f t="array" aca="1" ref="D262" ca="1">MATCH(TRUE,ISERROR(VALUE(MID(C262,ROW(INDIRECT("1:"&amp;LEN(C262))),1))),0)</f>
        <v>3</v>
      </c>
      <c r="E262" s="72">
        <f t="shared" ca="1" si="302"/>
        <v>33</v>
      </c>
      <c r="F262" s="72" t="str">
        <f t="shared" ca="1" si="303"/>
        <v>U</v>
      </c>
      <c r="G262" s="72" t="str">
        <f t="shared" ca="1" si="304"/>
        <v>T</v>
      </c>
      <c r="H262" s="72" t="str">
        <f t="shared" ca="1" si="305"/>
        <v>Q</v>
      </c>
      <c r="I262" s="72">
        <f t="shared" ca="1" si="306"/>
        <v>10</v>
      </c>
      <c r="J262" s="72">
        <f t="shared" ca="1" si="307"/>
        <v>98698</v>
      </c>
      <c r="K262" s="72">
        <f t="shared" ca="1" si="308"/>
        <v>37436</v>
      </c>
      <c r="L262" s="72">
        <f t="shared" ca="1" si="309"/>
        <v>194.80604746885038</v>
      </c>
      <c r="M262" s="72">
        <f ca="1">VLOOKUP(G262,Coef!$C$2:$F$25,4)</f>
        <v>2</v>
      </c>
      <c r="N262" s="31">
        <f ca="1">VLOOKUP(F262,Coef!$C$4:$D$23,2)</f>
        <v>17</v>
      </c>
      <c r="O262" s="31">
        <f ca="1">MOD(VLOOKUP(H262,Coef!$C$2:$G$21,5)+MOD(E262+1,2)*15,20)</f>
        <v>15</v>
      </c>
      <c r="P262" s="31">
        <f ca="1">VLOOKUP(N262,Coef!$A$27:$B$46,2)</f>
        <v>5.34</v>
      </c>
      <c r="Q262" s="31">
        <f ca="1">VLOOKUP(N262,Coef!$A$27:$C$46,3)+O262/10-0.1</f>
        <v>5.4</v>
      </c>
      <c r="R262" s="31">
        <f ca="1">IF(Q262+0.1&lt;P262,Q262+2,Q262)</f>
        <v>5.4</v>
      </c>
      <c r="S262" s="72">
        <f ca="1">M262*100000+J262</f>
        <v>298698</v>
      </c>
      <c r="T262" s="72">
        <f ca="1">R262*1000000+K262</f>
        <v>5437436</v>
      </c>
      <c r="U262" s="72">
        <f ca="1">IF(N262&lt;11,T262-10000000,T262)</f>
        <v>5437436</v>
      </c>
      <c r="V262" s="72">
        <f ca="1">U262/(6366197.724*0.9996)</f>
        <v>0.85445223044691831</v>
      </c>
      <c r="W262" s="72">
        <f ca="1">(Coef!$J$9/(1+Coef!$J$8*(COS(V262))^2)^0.5)*Coef!$J$6</f>
        <v>6387759.6273395652</v>
      </c>
      <c r="X262" s="72">
        <f ca="1">6*E262-183</f>
        <v>15</v>
      </c>
      <c r="Y262" s="72">
        <f ca="1">(S262-500000)/W262</f>
        <v>-3.1513709304030302E-2</v>
      </c>
      <c r="Z262" s="72">
        <f ca="1">SIN(2*V262)</f>
        <v>0.99047822084695492</v>
      </c>
      <c r="AA262" s="72">
        <f ca="1">Z262*(COS(V262))^2</f>
        <v>0.42705978467912159</v>
      </c>
      <c r="AB262" s="72">
        <f ca="1">V262+(Z262/2)</f>
        <v>1.3496913408703959</v>
      </c>
      <c r="AC262" s="72">
        <f ca="1">(3*AB262+AA262)/4</f>
        <v>1.1190334518225773</v>
      </c>
      <c r="AD262" s="72">
        <f ca="1">(5*AC262+AA262*(COS(V262))^2)/3</f>
        <v>1.9264335319231405</v>
      </c>
      <c r="AE262" s="72">
        <f ca="1">Coef!$J$6*Coef!$J$9*(V262-(Coef!$J$10*AB262)+(Coef!$J$11*AC262)-(Coef!$J$12*AD262))</f>
        <v>5422620.8309164681</v>
      </c>
      <c r="AF262" s="72">
        <f ca="1">(U262-AE262)/W262</f>
        <v>2.3193059770319361E-3</v>
      </c>
      <c r="AG262" s="72">
        <f ca="1">((Coef!$J$8*Y262^2)/2)*(COS(V262))^2</f>
        <v>1.4429134028587992E-6</v>
      </c>
      <c r="AH262" s="72">
        <f ca="1">Y262*(1-(AG262/3))</f>
        <v>-3.1513694146845794E-2</v>
      </c>
      <c r="AI262" s="72">
        <f ca="1">AF262*(1-AG262)+V262</f>
        <v>0.85677153307739262</v>
      </c>
      <c r="AJ262" s="72">
        <f ca="1">(EXP(AH262)-EXP(-AH262))/2</f>
        <v>-3.1518910515323795E-2</v>
      </c>
      <c r="AK262" s="72">
        <f ca="1">ATAN(AJ262/COS(AI262))</f>
        <v>-4.8092126749465884E-2</v>
      </c>
      <c r="AL262" s="72">
        <f ca="1">ATAN(COS(AK262)*TAN(AI262))</f>
        <v>0.85619893318659956</v>
      </c>
      <c r="AM262" s="72">
        <f ca="1">V262+(1+Coef!$J$8*(COS(V262))^2-(3/2)*Coef!$J$8*SIN(V262)*COS(V262)*(AL262-V262))*(AL262-V262)</f>
        <v>0.85620399354497156</v>
      </c>
      <c r="AN262" s="34" t="str">
        <f t="shared" ca="1" si="285"/>
        <v>33 298698 5437436 N</v>
      </c>
      <c r="AO262" s="33">
        <f t="shared" ca="1" si="286"/>
        <v>49.056875232373251</v>
      </c>
      <c r="AP262" s="33">
        <f t="shared" ca="1" si="287"/>
        <v>12.244524109447394</v>
      </c>
      <c r="AQ262" s="72">
        <v>285</v>
      </c>
      <c r="AR262" s="72">
        <v>810000</v>
      </c>
      <c r="AS262" s="72">
        <f t="shared" ca="1" si="279"/>
        <v>0.85620399354497145</v>
      </c>
      <c r="AT262" s="72">
        <f t="shared" ca="1" si="279"/>
        <v>0.21370726104968354</v>
      </c>
      <c r="AU262" s="72">
        <f t="shared" si="279"/>
        <v>4.9741883681838397</v>
      </c>
      <c r="AV262" s="72">
        <f t="array" aca="1" ref="AV262" ca="1">ATAN((1-f)*TAN(AS262))</f>
        <v>0.85454118990903682</v>
      </c>
      <c r="AW262" s="72">
        <f t="shared" ca="1" si="288"/>
        <v>1.3492033506620327</v>
      </c>
      <c r="AX262" s="72">
        <f t="shared" ca="1" si="289"/>
        <v>-0.63419274762803524</v>
      </c>
      <c r="AY262" s="72">
        <f t="shared" ca="1" si="280"/>
        <v>4.0288681794442144E-3</v>
      </c>
      <c r="AZ262" s="72">
        <f t="shared" ca="1" si="290"/>
        <v>1.0051931671838492E-3</v>
      </c>
      <c r="BA262" s="72">
        <f t="shared" ca="1" si="291"/>
        <v>1.0010064574546662</v>
      </c>
      <c r="BB262" s="72">
        <f t="shared" ca="1" si="292"/>
        <v>1.0051927863111434E-3</v>
      </c>
      <c r="BC262" s="72">
        <f t="shared" ca="1" si="281"/>
        <v>0.12729544099402199</v>
      </c>
      <c r="BD262" s="75">
        <f t="shared" ca="1" si="293"/>
        <v>2.8257021423180873</v>
      </c>
      <c r="BE262" s="75">
        <f t="shared" ca="1" si="294"/>
        <v>-1.2138926977329708E-4</v>
      </c>
      <c r="BF262" s="75">
        <f t="shared" ca="1" si="282"/>
        <v>0.1271740517242487</v>
      </c>
      <c r="BG262" s="75">
        <f t="shared" ca="1" si="295"/>
        <v>2.8255807530483139</v>
      </c>
      <c r="BH262" s="75">
        <f t="shared" ca="1" si="296"/>
        <v>-1.2126932801063742E-4</v>
      </c>
      <c r="BI262" s="75">
        <f t="shared" ca="1" si="283"/>
        <v>0.12717417166601136</v>
      </c>
      <c r="BJ262" s="75">
        <f t="shared" ca="1" si="297"/>
        <v>2.8255808729900767</v>
      </c>
      <c r="BK262" s="75">
        <f t="shared" ca="1" si="298"/>
        <v>-1.2126944651941127E-4</v>
      </c>
      <c r="BL262" s="75">
        <f t="shared" ca="1" si="284"/>
        <v>0.12717417154750257</v>
      </c>
      <c r="BM262" s="72">
        <f t="array" aca="1" ref="BM262" ca="1">ATAN2((1-f)*SQRT(AX262^2+(SIN(AV262)*SIN(BL262)-COS(AV262)*COS(BL262)*COS(AU262))^2),SIN(AV262)*COS(BL262)+COS(AV262)*SIN(BL262)*COS(AU262))</f>
        <v>0.8800696262026797</v>
      </c>
      <c r="BN262" s="72">
        <f t="shared" ca="1" si="299"/>
        <v>-0.19310910301473311</v>
      </c>
      <c r="BO262" s="72">
        <f t="array" aca="1" ref="BO262" ca="1">f/16*(1-AX262^2)*(4+f*(4-3*(1-AX262^2)))</f>
        <v>5.0200396597184537E-4</v>
      </c>
      <c r="BP262" s="72">
        <f t="array" aca="1" ref="BP262" ca="1">BN262-(1-BO262)*f*AX262*(BL262+BO262*SIN(BL262)*(COS(BJ262)+BO262*COS(BL262)*(-1+2*COS(BJ262)^2)))</f>
        <v>-0.19283895329586734</v>
      </c>
      <c r="BQ262" s="72">
        <f t="shared" ca="1" si="300"/>
        <v>2.0868307753816207E-2</v>
      </c>
    </row>
    <row r="263" spans="2:69">
      <c r="B263" s="30" t="s">
        <v>1153</v>
      </c>
      <c r="C263" s="72" t="str">
        <f t="shared" si="301"/>
        <v>33UTQ9865538092</v>
      </c>
      <c r="D263" s="72">
        <f t="array" aca="1" ref="D263" ca="1">MATCH(TRUE,ISERROR(VALUE(MID(C263,ROW(INDIRECT("1:"&amp;LEN(C263))),1))),0)</f>
        <v>3</v>
      </c>
      <c r="E263" s="72">
        <f t="shared" ca="1" si="302"/>
        <v>33</v>
      </c>
      <c r="F263" s="72" t="str">
        <f t="shared" ca="1" si="303"/>
        <v>U</v>
      </c>
      <c r="G263" s="72" t="str">
        <f t="shared" ca="1" si="304"/>
        <v>T</v>
      </c>
      <c r="H263" s="72" t="str">
        <f t="shared" ca="1" si="305"/>
        <v>Q</v>
      </c>
      <c r="I263" s="72">
        <f t="shared" ca="1" si="306"/>
        <v>10</v>
      </c>
      <c r="J263" s="72">
        <f t="shared" ca="1" si="307"/>
        <v>98655</v>
      </c>
      <c r="K263" s="72">
        <f t="shared" ca="1" si="308"/>
        <v>38092</v>
      </c>
      <c r="L263" s="72">
        <f t="shared" ca="1" si="309"/>
        <v>194.80604746885038</v>
      </c>
      <c r="M263" s="72">
        <f ca="1">VLOOKUP(G263,Coef!$C$2:$F$25,4)</f>
        <v>2</v>
      </c>
      <c r="N263" s="31">
        <f ca="1">VLOOKUP(F263,Coef!$C$4:$D$23,2)</f>
        <v>17</v>
      </c>
      <c r="O263" s="31">
        <f ca="1">MOD(VLOOKUP(H263,Coef!$C$2:$G$21,5)+MOD(E263+1,2)*15,20)</f>
        <v>15</v>
      </c>
      <c r="P263" s="31">
        <f ca="1">VLOOKUP(N263,Coef!$A$27:$B$46,2)</f>
        <v>5.34</v>
      </c>
      <c r="Q263" s="31">
        <f ca="1">VLOOKUP(N263,Coef!$A$27:$C$46,3)+O263/10-0.1</f>
        <v>5.4</v>
      </c>
      <c r="R263" s="31">
        <f ca="1">IF(Q263+0.1&lt;P263,Q263+2,Q263)</f>
        <v>5.4</v>
      </c>
      <c r="S263" s="72">
        <f ca="1">M263*100000+J263</f>
        <v>298655</v>
      </c>
      <c r="T263" s="72">
        <f ca="1">R263*1000000+K263</f>
        <v>5438092</v>
      </c>
      <c r="U263" s="72">
        <f ca="1">IF(N263&lt;11,T263-10000000,T263)</f>
        <v>5438092</v>
      </c>
      <c r="V263" s="72">
        <f ca="1">U263/(6366197.724*0.9996)</f>
        <v>0.85455531592014011</v>
      </c>
      <c r="W263" s="72">
        <f ca="1">(Coef!$J$9/(1+Coef!$J$8*(COS(V263))^2)^0.5)*Coef!$J$6</f>
        <v>6387761.8187426841</v>
      </c>
      <c r="X263" s="72">
        <f ca="1">6*E263-183</f>
        <v>15</v>
      </c>
      <c r="Y263" s="72">
        <f ca="1">(S263-500000)/W263</f>
        <v>-3.1520430115165303E-2</v>
      </c>
      <c r="Z263" s="72">
        <f ca="1">SIN(2*V263)</f>
        <v>0.99044981634308882</v>
      </c>
      <c r="AA263" s="72">
        <f ca="1">Z263*(COS(V263))^2</f>
        <v>0.42694641028900016</v>
      </c>
      <c r="AB263" s="72">
        <f ca="1">V263+(Z263/2)</f>
        <v>1.3497802240916845</v>
      </c>
      <c r="AC263" s="72">
        <f ca="1">(3*AB263+AA263)/4</f>
        <v>1.1190717706410134</v>
      </c>
      <c r="AD263" s="72">
        <f ca="1">(5*AC263+AA263*(COS(V263))^2)/3</f>
        <v>1.9264665714964571</v>
      </c>
      <c r="AE263" s="72">
        <f ca="1">Coef!$J$6*Coef!$J$9*(V263-(Coef!$J$10*AB263)+(Coef!$J$11*AC263)-(Coef!$J$12*AD263))</f>
        <v>5423277.4085717294</v>
      </c>
      <c r="AF263" s="72">
        <f ca="1">(U263-AE263)/W263</f>
        <v>2.3192147498052062E-3</v>
      </c>
      <c r="AG263" s="72">
        <f ca="1">((Coef!$J$8*Y263^2)/2)*(COS(V263))^2</f>
        <v>1.4431870819026708E-6</v>
      </c>
      <c r="AH263" s="72">
        <f ca="1">Y263*(1-(AG263/3))</f>
        <v>-3.1520414951872786E-2</v>
      </c>
      <c r="AI263" s="72">
        <f ca="1">AF263*(1-AG263)+V263</f>
        <v>0.8568745273228846</v>
      </c>
      <c r="AJ263" s="72">
        <f ca="1">(EXP(AH263)-EXP(-AH263))/2</f>
        <v>-3.152563465859809E-2</v>
      </c>
      <c r="AK263" s="72">
        <f ca="1">ATAN(AJ263/COS(AI263))</f>
        <v>-4.8108080092500824E-2</v>
      </c>
      <c r="AL263" s="72">
        <f ca="1">ATAN(COS(AK263)*TAN(AI263))</f>
        <v>0.85630156420820247</v>
      </c>
      <c r="AM263" s="72">
        <f ca="1">V263+(1+Coef!$J$8*(COS(V263))^2-(3/2)*Coef!$J$8*SIN(V263)*COS(V263)*(AL263-V263))*(AL263-V263)</f>
        <v>0.85630662205277031</v>
      </c>
      <c r="AN263" s="34" t="str">
        <f t="shared" ca="1" si="285"/>
        <v>33 298655 5438092 N</v>
      </c>
      <c r="AO263" s="33">
        <f t="shared" ca="1" si="286"/>
        <v>49.062755412727846</v>
      </c>
      <c r="AP263" s="33">
        <f t="shared" ca="1" si="287"/>
        <v>12.243610050222369</v>
      </c>
      <c r="AQ263" s="72">
        <v>285</v>
      </c>
      <c r="AR263" s="72">
        <v>810000</v>
      </c>
      <c r="AS263" s="72">
        <f t="shared" ca="1" si="279"/>
        <v>0.85630662205277031</v>
      </c>
      <c r="AT263" s="72">
        <f t="shared" ca="1" si="279"/>
        <v>0.21369130770664863</v>
      </c>
      <c r="AU263" s="72">
        <f t="shared" si="279"/>
        <v>4.9741883681838397</v>
      </c>
      <c r="AV263" s="72">
        <f t="array" aca="1" ref="AV263" ca="1">ATAN((1-f)*TAN(AS263))</f>
        <v>0.85464386654233471</v>
      </c>
      <c r="AW263" s="72">
        <f t="shared" ca="1" si="288"/>
        <v>1.3492478012793654</v>
      </c>
      <c r="AX263" s="72">
        <f t="shared" ca="1" si="289"/>
        <v>-0.63411793731027155</v>
      </c>
      <c r="AY263" s="72">
        <f t="shared" ca="1" si="280"/>
        <v>4.0295076412626982E-3</v>
      </c>
      <c r="AZ263" s="72">
        <f t="shared" ca="1" si="290"/>
        <v>1.0053523909344865E-3</v>
      </c>
      <c r="BA263" s="72">
        <f t="shared" ca="1" si="291"/>
        <v>1.0010066170791794</v>
      </c>
      <c r="BB263" s="72">
        <f t="shared" ca="1" si="292"/>
        <v>1.0053520098807602E-3</v>
      </c>
      <c r="BC263" s="72">
        <f t="shared" ca="1" si="281"/>
        <v>0.12729542069498254</v>
      </c>
      <c r="BD263" s="75">
        <f t="shared" ca="1" si="293"/>
        <v>2.8257910232537133</v>
      </c>
      <c r="BE263" s="75">
        <f t="shared" ca="1" si="294"/>
        <v>-1.2141201876639696E-4</v>
      </c>
      <c r="BF263" s="75">
        <f t="shared" ca="1" si="282"/>
        <v>0.12717400867621614</v>
      </c>
      <c r="BG263" s="75">
        <f t="shared" ca="1" si="295"/>
        <v>2.8256696112349471</v>
      </c>
      <c r="BH263" s="75">
        <f t="shared" ca="1" si="296"/>
        <v>-1.2129203347475098E-4</v>
      </c>
      <c r="BI263" s="75">
        <f t="shared" ca="1" si="283"/>
        <v>0.12717412866150779</v>
      </c>
      <c r="BJ263" s="75">
        <f t="shared" ca="1" si="297"/>
        <v>2.8256697312202386</v>
      </c>
      <c r="BK263" s="75">
        <f t="shared" ca="1" si="298"/>
        <v>-1.2129215204733797E-4</v>
      </c>
      <c r="BL263" s="75">
        <f t="shared" ca="1" si="284"/>
        <v>0.12717412854293519</v>
      </c>
      <c r="BM263" s="72">
        <f t="array" aca="1" ref="BM263" ca="1">ATAN2((1-f)*SQRT(AX263^2+(SIN(AV263)*SIN(BL263)-COS(AV263)*COS(BL263)*COS(AU263))^2),SIN(AV263)*COS(BL263)+COS(AV263)*SIN(BL263)*COS(AU263))</f>
        <v>0.88017032601285594</v>
      </c>
      <c r="BN263" s="72">
        <f t="shared" ca="1" si="299"/>
        <v>-0.19313279958704105</v>
      </c>
      <c r="BO263" s="72">
        <f t="array" aca="1" ref="BO263" ca="1">f/16*(1-AX263^2)*(4+f*(4-3*(1-AX263^2)))</f>
        <v>5.0208352445159615E-4</v>
      </c>
      <c r="BP263" s="72">
        <f t="array" aca="1" ref="BP263" ca="1">BN263-(1-BO263)*f*AX263*(BL263+BO263*SIN(BL263)*(COS(BJ263)+BO263*COS(BL263)*(-1+2*COS(BJ263)^2)))</f>
        <v>-0.19286268187237274</v>
      </c>
      <c r="BQ263" s="72">
        <f t="shared" ca="1" si="300"/>
        <v>2.0828625834275888E-2</v>
      </c>
    </row>
    <row r="264" spans="2:69">
      <c r="B264" s="30" t="s">
        <v>1154</v>
      </c>
      <c r="C264" s="72" t="str">
        <f t="shared" si="301"/>
        <v>33UTQ9898938408</v>
      </c>
      <c r="D264" s="72">
        <f t="array" aca="1" ref="D264" ca="1">MATCH(TRUE,ISERROR(VALUE(MID(C264,ROW(INDIRECT("1:"&amp;LEN(C264))),1))),0)</f>
        <v>3</v>
      </c>
      <c r="E264" s="72">
        <f t="shared" ca="1" si="302"/>
        <v>33</v>
      </c>
      <c r="F264" s="72" t="str">
        <f t="shared" ca="1" si="303"/>
        <v>U</v>
      </c>
      <c r="G264" s="72" t="str">
        <f t="shared" ca="1" si="304"/>
        <v>T</v>
      </c>
      <c r="H264" s="72" t="str">
        <f t="shared" ca="1" si="305"/>
        <v>Q</v>
      </c>
      <c r="I264" s="72">
        <f t="shared" ca="1" si="306"/>
        <v>10</v>
      </c>
      <c r="J264" s="72">
        <f t="shared" ca="1" si="307"/>
        <v>98989</v>
      </c>
      <c r="K264" s="72">
        <f t="shared" ca="1" si="308"/>
        <v>38408</v>
      </c>
      <c r="L264" s="72">
        <f t="shared" ca="1" si="309"/>
        <v>194.80604746885038</v>
      </c>
      <c r="M264" s="72">
        <f ca="1">VLOOKUP(G264,Coef!$C$2:$F$25,4)</f>
        <v>2</v>
      </c>
      <c r="N264" s="31">
        <f ca="1">VLOOKUP(F264,Coef!$C$4:$D$23,2)</f>
        <v>17</v>
      </c>
      <c r="O264" s="31">
        <f ca="1">MOD(VLOOKUP(H264,Coef!$C$2:$G$21,5)+MOD(E264+1,2)*15,20)</f>
        <v>15</v>
      </c>
      <c r="P264" s="31">
        <f ca="1">VLOOKUP(N264,Coef!$A$27:$B$46,2)</f>
        <v>5.34</v>
      </c>
      <c r="Q264" s="31">
        <f ca="1">VLOOKUP(N264,Coef!$A$27:$C$46,3)+O264/10-0.1</f>
        <v>5.4</v>
      </c>
      <c r="R264" s="31">
        <f ca="1">IF(Q264+0.1&lt;P264,Q264+2,Q264)</f>
        <v>5.4</v>
      </c>
      <c r="S264" s="72">
        <f ca="1">M264*100000+J264</f>
        <v>298989</v>
      </c>
      <c r="T264" s="72">
        <f ca="1">R264*1000000+K264</f>
        <v>5438408</v>
      </c>
      <c r="U264" s="72">
        <f ca="1">IF(N264&lt;11,T264-10000000,T264)</f>
        <v>5438408</v>
      </c>
      <c r="V264" s="72">
        <f ca="1">U264/(6366197.724*0.9996)</f>
        <v>0.85460497294687499</v>
      </c>
      <c r="W264" s="72">
        <f ca="1">(Coef!$J$9/(1+Coef!$J$8*(COS(V264))^2)^0.5)*Coef!$J$6</f>
        <v>6387762.874335967</v>
      </c>
      <c r="X264" s="72">
        <f ca="1">6*E264-183</f>
        <v>15</v>
      </c>
      <c r="Y264" s="72">
        <f ca="1">(S264-500000)/W264</f>
        <v>-3.1468137430022539E-2</v>
      </c>
      <c r="Z264" s="72">
        <f ca="1">SIN(2*V264)</f>
        <v>0.99043611866105863</v>
      </c>
      <c r="AA264" s="72">
        <f ca="1">Z264*(COS(V264))^2</f>
        <v>0.42689179364532664</v>
      </c>
      <c r="AB264" s="72">
        <f ca="1">V264+(Z264/2)</f>
        <v>1.3498230322774043</v>
      </c>
      <c r="AC264" s="72">
        <f ca="1">(3*AB264+AA264)/4</f>
        <v>1.1190902226193848</v>
      </c>
      <c r="AD264" s="72">
        <f ca="1">(5*AC264+AA264*(COS(V264))^2)/3</f>
        <v>1.9264824785245391</v>
      </c>
      <c r="AE264" s="72">
        <f ca="1">Coef!$J$6*Coef!$J$9*(V264-(Coef!$J$10*AB264)+(Coef!$J$11*AC264)-(Coef!$J$12*AD264))</f>
        <v>5423593.6870736489</v>
      </c>
      <c r="AF264" s="72">
        <f ca="1">(U264-AE264)/W264</f>
        <v>2.3191707672603765E-3</v>
      </c>
      <c r="AG264" s="72">
        <f ca="1">((Coef!$J$8*Y264^2)/2)*(COS(V264))^2</f>
        <v>1.4382384170145958E-6</v>
      </c>
      <c r="AH264" s="72">
        <f ca="1">Y264*(1-(AG264/3))</f>
        <v>-3.1468122343794487E-2</v>
      </c>
      <c r="AI264" s="72">
        <f ca="1">AF264*(1-AG264)+V264</f>
        <v>0.85692414037861486</v>
      </c>
      <c r="AJ264" s="72">
        <f ca="1">(EXP(AH264)-EXP(-AH264))/2</f>
        <v>-3.1473316114139838E-2</v>
      </c>
      <c r="AK264" s="72">
        <f ca="1">ATAN(AJ264/COS(AI264))</f>
        <v>-4.8031111229265559E-2</v>
      </c>
      <c r="AL264" s="72">
        <f ca="1">ATAN(COS(AK264)*TAN(AI264))</f>
        <v>0.85635301816461762</v>
      </c>
      <c r="AM264" s="72">
        <f ca="1">V264+(1+Coef!$J$8*(COS(V264))^2-(3/2)*Coef!$J$8*SIN(V264)*COS(V264)*(AL264-V264))*(AL264-V264)</f>
        <v>0.85635808061889418</v>
      </c>
      <c r="AN264" s="34" t="str">
        <f t="shared" ca="1" si="285"/>
        <v>33 298989 5438408 N</v>
      </c>
      <c r="AO264" s="33">
        <f t="shared" ca="1" si="286"/>
        <v>49.065703771386538</v>
      </c>
      <c r="AP264" s="33">
        <f t="shared" ca="1" si="287"/>
        <v>12.248020041239668</v>
      </c>
      <c r="AQ264" s="72">
        <v>285</v>
      </c>
      <c r="AR264" s="72">
        <v>810000</v>
      </c>
      <c r="AS264" s="72">
        <f t="shared" ca="1" si="279"/>
        <v>0.85635808061889429</v>
      </c>
      <c r="AT264" s="72">
        <f t="shared" ca="1" si="279"/>
        <v>0.21376827656988387</v>
      </c>
      <c r="AU264" s="72">
        <f t="shared" si="279"/>
        <v>4.9741883681838397</v>
      </c>
      <c r="AV264" s="72">
        <f t="array" aca="1" ref="AV264" ca="1">ATAN((1-f)*TAN(AS264))</f>
        <v>0.85469534926526758</v>
      </c>
      <c r="AW264" s="72">
        <f t="shared" ca="1" si="288"/>
        <v>1.3492700864490759</v>
      </c>
      <c r="AX264" s="72">
        <f t="shared" ca="1" si="289"/>
        <v>-0.63408042442039703</v>
      </c>
      <c r="AY264" s="72">
        <f t="shared" ca="1" si="280"/>
        <v>4.0298282646349763E-3</v>
      </c>
      <c r="AZ264" s="72">
        <f t="shared" ca="1" si="290"/>
        <v>1.0054322249917365E-3</v>
      </c>
      <c r="BA264" s="72">
        <f t="shared" ca="1" si="291"/>
        <v>1.0010066971142009</v>
      </c>
      <c r="BB264" s="72">
        <f t="shared" ca="1" si="292"/>
        <v>1.0054318438472256E-3</v>
      </c>
      <c r="BC264" s="72">
        <f t="shared" ca="1" si="281"/>
        <v>0.12729541051713683</v>
      </c>
      <c r="BD264" s="75">
        <f t="shared" ca="1" si="293"/>
        <v>2.8258355834152886</v>
      </c>
      <c r="BE264" s="75">
        <f t="shared" ca="1" si="294"/>
        <v>-1.214234248938866E-4</v>
      </c>
      <c r="BF264" s="75">
        <f t="shared" ca="1" si="282"/>
        <v>0.12717398709224295</v>
      </c>
      <c r="BG264" s="75">
        <f t="shared" ca="1" si="295"/>
        <v>2.8257141599903948</v>
      </c>
      <c r="BH264" s="75">
        <f t="shared" ca="1" si="296"/>
        <v>-1.2130341777436054E-4</v>
      </c>
      <c r="BI264" s="75">
        <f t="shared" ca="1" si="283"/>
        <v>0.12717410709936247</v>
      </c>
      <c r="BJ264" s="75">
        <f t="shared" ca="1" si="297"/>
        <v>2.8257142799975141</v>
      </c>
      <c r="BK264" s="75">
        <f t="shared" ca="1" si="298"/>
        <v>-1.2130353637895122E-4</v>
      </c>
      <c r="BL264" s="75">
        <f t="shared" ca="1" si="284"/>
        <v>0.12717410698075787</v>
      </c>
      <c r="BM264" s="72">
        <f t="array" aca="1" ref="BM264" ca="1">ATAN2((1-f)*SQRT(AX264^2+(SIN(AV264)*SIN(BL264)-COS(AV264)*COS(BL264)*COS(AU264))^2),SIN(AV264)*COS(BL264)+COS(AV264)*SIN(BL264)*COS(AU264))</f>
        <v>0.88022081734367097</v>
      </c>
      <c r="BN264" s="72">
        <f t="shared" ca="1" si="299"/>
        <v>-0.19314468411682212</v>
      </c>
      <c r="BO264" s="72">
        <f t="array" aca="1" ref="BO264" ca="1">f/16*(1-AX264^2)*(4+f*(4-3*(1-AX264^2)))</f>
        <v>5.0212341471274878E-4</v>
      </c>
      <c r="BP264" s="72">
        <f t="array" aca="1" ref="BP264" ca="1">BN264-(1-BO264)*f*AX264*(BL264+BO264*SIN(BL264)*(COS(BJ264)+BO264*COS(BL264)*(-1+2*COS(BJ264)^2)))</f>
        <v>-0.19287458245032169</v>
      </c>
      <c r="BQ264" s="72">
        <f t="shared" ca="1" si="300"/>
        <v>2.0893694119562184E-2</v>
      </c>
    </row>
    <row r="265" spans="2:69">
      <c r="B265" s="30" t="s">
        <v>1155</v>
      </c>
      <c r="C265" s="72" t="str">
        <f t="shared" si="301"/>
        <v>33UTQ9914639384</v>
      </c>
      <c r="D265" s="72">
        <f t="array" aca="1" ref="D265" ca="1">MATCH(TRUE,ISERROR(VALUE(MID(C265,ROW(INDIRECT("1:"&amp;LEN(C265))),1))),0)</f>
        <v>3</v>
      </c>
      <c r="E265" s="72">
        <f t="shared" ca="1" si="302"/>
        <v>33</v>
      </c>
      <c r="F265" s="72" t="str">
        <f t="shared" ca="1" si="303"/>
        <v>U</v>
      </c>
      <c r="G265" s="72" t="str">
        <f t="shared" ca="1" si="304"/>
        <v>T</v>
      </c>
      <c r="H265" s="72" t="str">
        <f t="shared" ca="1" si="305"/>
        <v>Q</v>
      </c>
      <c r="I265" s="72">
        <f t="shared" ca="1" si="306"/>
        <v>10</v>
      </c>
      <c r="J265" s="72">
        <f t="shared" ca="1" si="307"/>
        <v>99146</v>
      </c>
      <c r="K265" s="72">
        <f t="shared" ca="1" si="308"/>
        <v>39384</v>
      </c>
      <c r="L265" s="72">
        <f t="shared" ca="1" si="309"/>
        <v>194.80604746885038</v>
      </c>
      <c r="M265" s="72">
        <f ca="1">VLOOKUP(G265,Coef!$C$2:$F$25,4)</f>
        <v>2</v>
      </c>
      <c r="N265" s="31">
        <f ca="1">VLOOKUP(F265,Coef!$C$4:$D$23,2)</f>
        <v>17</v>
      </c>
      <c r="O265" s="31">
        <f ca="1">MOD(VLOOKUP(H265,Coef!$C$2:$G$21,5)+MOD(E265+1,2)*15,20)</f>
        <v>15</v>
      </c>
      <c r="P265" s="31">
        <f ca="1">VLOOKUP(N265,Coef!$A$27:$B$46,2)</f>
        <v>5.34</v>
      </c>
      <c r="Q265" s="31">
        <f ca="1">VLOOKUP(N265,Coef!$A$27:$C$46,3)+O265/10-0.1</f>
        <v>5.4</v>
      </c>
      <c r="R265" s="31">
        <f ca="1">IF(Q265+0.1&lt;P265,Q265+2,Q265)</f>
        <v>5.4</v>
      </c>
      <c r="S265" s="72">
        <f ca="1">M265*100000+J265</f>
        <v>299146</v>
      </c>
      <c r="T265" s="72">
        <f ca="1">R265*1000000+K265</f>
        <v>5439384</v>
      </c>
      <c r="U265" s="72">
        <f ca="1">IF(N265&lt;11,T265-10000000,T265)</f>
        <v>5439384</v>
      </c>
      <c r="V265" s="72">
        <f ca="1">U265/(6366197.724*0.9996)</f>
        <v>0.85475834401679029</v>
      </c>
      <c r="W265" s="72">
        <f ca="1">(Coef!$J$9/(1+Coef!$J$8*(COS(V265))^2)^0.5)*Coef!$J$6</f>
        <v>6387766.1345604481</v>
      </c>
      <c r="X265" s="72">
        <f ca="1">6*E265-183</f>
        <v>15</v>
      </c>
      <c r="Y265" s="72">
        <f ca="1">(S265-500000)/W265</f>
        <v>-3.1443543136824792E-2</v>
      </c>
      <c r="Z265" s="72">
        <f ca="1">SIN(2*V265)</f>
        <v>0.99039375021524156</v>
      </c>
      <c r="AA265" s="72">
        <f ca="1">Z265*(COS(V265))^2</f>
        <v>0.4267230904533118</v>
      </c>
      <c r="AB265" s="72">
        <f ca="1">V265+(Z265/2)</f>
        <v>1.3499552191244111</v>
      </c>
      <c r="AC265" s="72">
        <f ca="1">(3*AB265+AA265)/4</f>
        <v>1.1191471869566363</v>
      </c>
      <c r="AD265" s="72">
        <f ca="1">(5*AC265+AA265*(COS(V265))^2)/3</f>
        <v>1.9265315747217111</v>
      </c>
      <c r="AE265" s="72">
        <f ca="1">Coef!$J$6*Coef!$J$9*(V265-(Coef!$J$10*AB265)+(Coef!$J$11*AC265)-(Coef!$J$12*AD265))</f>
        <v>5424570.5482468037</v>
      </c>
      <c r="AF265" s="72">
        <f ca="1">(U265-AE265)/W265</f>
        <v>2.319034767576951E-3</v>
      </c>
      <c r="AG265" s="72">
        <f ca="1">((Coef!$J$8*Y265^2)/2)*(COS(V265))^2</f>
        <v>1.4354850690248918E-6</v>
      </c>
      <c r="AH265" s="72">
        <f ca="1">Y265*(1-(AG265/3))</f>
        <v>-3.1443528091245891E-2</v>
      </c>
      <c r="AI265" s="72">
        <f ca="1">AF265*(1-AG265)+V265</f>
        <v>0.8570773754554275</v>
      </c>
      <c r="AJ265" s="72">
        <f ca="1">(EXP(AH265)-EXP(-AH265))/2</f>
        <v>-3.1448709692962817E-2</v>
      </c>
      <c r="AK265" s="72">
        <f ca="1">ATAN(AJ265/COS(AI265))</f>
        <v>-4.8002095790525841E-2</v>
      </c>
      <c r="AL265" s="72">
        <f ca="1">ATAN(COS(AK265)*TAN(AI265))</f>
        <v>0.85650696848816665</v>
      </c>
      <c r="AM265" s="72">
        <f ca="1">V265+(1+Coef!$J$8*(COS(V265))^2-(3/2)*Coef!$J$8*SIN(V265)*COS(V265)*(AL265-V265))*(AL265-V265)</f>
        <v>0.85651203082545369</v>
      </c>
      <c r="AN265" s="34" t="str">
        <f t="shared" ca="1" si="285"/>
        <v>33 299146 5439384 N</v>
      </c>
      <c r="AO265" s="33">
        <f t="shared" ca="1" si="286"/>
        <v>49.07452446847757</v>
      </c>
      <c r="AP265" s="33">
        <f t="shared" ca="1" si="287"/>
        <v>12.249682503420175</v>
      </c>
      <c r="AQ265" s="72">
        <v>285</v>
      </c>
      <c r="AR265" s="72">
        <v>810000</v>
      </c>
      <c r="AS265" s="72">
        <f t="shared" ca="1" si="279"/>
        <v>0.8565120308254538</v>
      </c>
      <c r="AT265" s="72">
        <f t="shared" ca="1" si="279"/>
        <v>0.21379729200862357</v>
      </c>
      <c r="AU265" s="72">
        <f t="shared" si="279"/>
        <v>4.9741883681838397</v>
      </c>
      <c r="AV265" s="72">
        <f t="array" aca="1" ref="AV265" ca="1">ATAN((1-f)*TAN(AS265))</f>
        <v>0.85484937184774312</v>
      </c>
      <c r="AW265" s="72">
        <f t="shared" ca="1" si="288"/>
        <v>1.3493367471505175</v>
      </c>
      <c r="AX265" s="72">
        <f t="shared" ca="1" si="289"/>
        <v>-0.63396818581957137</v>
      </c>
      <c r="AY265" s="72">
        <f t="shared" ca="1" si="280"/>
        <v>4.0307874567814036E-3</v>
      </c>
      <c r="AZ265" s="72">
        <f t="shared" ca="1" si="290"/>
        <v>1.0056710602064694E-3</v>
      </c>
      <c r="BA265" s="72">
        <f t="shared" ca="1" si="291"/>
        <v>1.0010069365507253</v>
      </c>
      <c r="BB265" s="72">
        <f t="shared" ca="1" si="292"/>
        <v>1.0056706787902774E-3</v>
      </c>
      <c r="BC265" s="72">
        <f t="shared" ca="1" si="281"/>
        <v>0.12729538006862587</v>
      </c>
      <c r="BD265" s="75">
        <f t="shared" ca="1" si="293"/>
        <v>2.8259688743696612</v>
      </c>
      <c r="BE265" s="75">
        <f t="shared" ca="1" si="294"/>
        <v>-1.2145754753490056E-4</v>
      </c>
      <c r="BF265" s="75">
        <f t="shared" ca="1" si="282"/>
        <v>0.12717392252109097</v>
      </c>
      <c r="BG265" s="75">
        <f t="shared" ca="1" si="295"/>
        <v>2.8258474168221261</v>
      </c>
      <c r="BH265" s="75">
        <f t="shared" ca="1" si="296"/>
        <v>-1.2133747510353836E-4</v>
      </c>
      <c r="BI265" s="75">
        <f t="shared" ca="1" si="283"/>
        <v>0.12717404259352233</v>
      </c>
      <c r="BJ265" s="75">
        <f t="shared" ca="1" si="297"/>
        <v>2.8258475368945573</v>
      </c>
      <c r="BK265" s="75">
        <f t="shared" ca="1" si="298"/>
        <v>-1.2133759380390506E-4</v>
      </c>
      <c r="BL265" s="75">
        <f t="shared" ca="1" si="284"/>
        <v>0.12717404247482197</v>
      </c>
      <c r="BM265" s="72">
        <f t="array" aca="1" ref="BM265" ca="1">ATAN2((1-f)*SQRT(AX265^2+(SIN(AV265)*SIN(BL265)-COS(AV265)*COS(BL265)*COS(AU265))^2),SIN(AV265)*COS(BL265)+COS(AV265)*SIN(BL265)*COS(AU265))</f>
        <v>0.88037187314600973</v>
      </c>
      <c r="BN265" s="72">
        <f t="shared" ca="1" si="299"/>
        <v>-0.19318025109751211</v>
      </c>
      <c r="BO265" s="72">
        <f t="array" aca="1" ref="BO265" ca="1">f/16*(1-AX265^2)*(4+f*(4-3*(1-AX265^2)))</f>
        <v>5.0224275226035185E-4</v>
      </c>
      <c r="BP265" s="72">
        <f t="array" aca="1" ref="BP265" ca="1">BN265-(1-BO265)*f*AX265*(BL265+BO265*SIN(BL265)*(COS(BJ265)+BO265*COS(BL265)*(-1+2*COS(BJ265)^2)))</f>
        <v>-0.19291019744707025</v>
      </c>
      <c r="BQ265" s="72">
        <f t="shared" ca="1" si="300"/>
        <v>2.0887094561553327E-2</v>
      </c>
    </row>
    <row r="266" spans="2:69">
      <c r="B266" s="30" t="s">
        <v>1156</v>
      </c>
      <c r="C266" s="72" t="str">
        <f t="shared" si="301"/>
        <v>33UTQ9921840282</v>
      </c>
      <c r="D266" s="72">
        <f t="array" aca="1" ref="D266" ca="1">MATCH(TRUE,ISERROR(VALUE(MID(C266,ROW(INDIRECT("1:"&amp;LEN(C266))),1))),0)</f>
        <v>3</v>
      </c>
      <c r="E266" s="72">
        <f t="shared" ca="1" si="302"/>
        <v>33</v>
      </c>
      <c r="F266" s="72" t="str">
        <f t="shared" ca="1" si="303"/>
        <v>U</v>
      </c>
      <c r="G266" s="72" t="str">
        <f t="shared" ca="1" si="304"/>
        <v>T</v>
      </c>
      <c r="H266" s="72" t="str">
        <f t="shared" ca="1" si="305"/>
        <v>Q</v>
      </c>
      <c r="I266" s="72">
        <f t="shared" ca="1" si="306"/>
        <v>10</v>
      </c>
      <c r="J266" s="72">
        <f t="shared" ca="1" si="307"/>
        <v>99218</v>
      </c>
      <c r="K266" s="72">
        <f t="shared" ca="1" si="308"/>
        <v>40282</v>
      </c>
      <c r="L266" s="72">
        <f t="shared" ca="1" si="309"/>
        <v>194.80604746885038</v>
      </c>
      <c r="M266" s="72">
        <f ca="1">VLOOKUP(G266,Coef!$C$2:$F$25,4)</f>
        <v>2</v>
      </c>
      <c r="N266" s="31">
        <f ca="1">VLOOKUP(F266,Coef!$C$4:$D$23,2)</f>
        <v>17</v>
      </c>
      <c r="O266" s="31">
        <f ca="1">MOD(VLOOKUP(H266,Coef!$C$2:$G$21,5)+MOD(E266+1,2)*15,20)</f>
        <v>15</v>
      </c>
      <c r="P266" s="31">
        <f ca="1">VLOOKUP(N266,Coef!$A$27:$B$46,2)</f>
        <v>5.34</v>
      </c>
      <c r="Q266" s="31">
        <f ca="1">VLOOKUP(N266,Coef!$A$27:$C$46,3)+O266/10-0.1</f>
        <v>5.4</v>
      </c>
      <c r="R266" s="31">
        <f ca="1">IF(Q266+0.1&lt;P266,Q266+2,Q266)</f>
        <v>5.4</v>
      </c>
      <c r="S266" s="72">
        <f ca="1">M266*100000+J266</f>
        <v>299218</v>
      </c>
      <c r="T266" s="72">
        <f ca="1">R266*1000000+K266</f>
        <v>5440282</v>
      </c>
      <c r="U266" s="72">
        <f ca="1">IF(N266&lt;11,T266-10000000,T266)</f>
        <v>5440282</v>
      </c>
      <c r="V266" s="72">
        <f ca="1">U266/(6366197.724*0.9996)</f>
        <v>0.85489945797251166</v>
      </c>
      <c r="W266" s="72">
        <f ca="1">(Coef!$J$9/(1+Coef!$J$8*(COS(V266))^2)^0.5)*Coef!$J$6</f>
        <v>6387769.134115289</v>
      </c>
      <c r="X266" s="72">
        <f ca="1">6*E266-183</f>
        <v>15</v>
      </c>
      <c r="Y266" s="72">
        <f ca="1">(S266-500000)/W266</f>
        <v>-3.1432256830898828E-2</v>
      </c>
      <c r="Z266" s="72">
        <f ca="1">SIN(2*V266)</f>
        <v>0.990354685458673</v>
      </c>
      <c r="AA266" s="72">
        <f ca="1">Z266*(COS(V266))^2</f>
        <v>0.42656785129436747</v>
      </c>
      <c r="AB266" s="72">
        <f ca="1">V266+(Z266/2)</f>
        <v>1.3500768007018482</v>
      </c>
      <c r="AC266" s="72">
        <f ca="1">(3*AB266+AA266)/4</f>
        <v>1.1191995633499781</v>
      </c>
      <c r="AD266" s="72">
        <f ca="1">(5*AC266+AA266*(COS(V266))^2)/3</f>
        <v>1.926576701403917</v>
      </c>
      <c r="AE266" s="72">
        <f ca="1">Coef!$J$6*Coef!$J$9*(V266-(Coef!$J$10*AB266)+(Coef!$J$11*AC266)-(Coef!$J$12*AD266))</f>
        <v>5425469.3419178706</v>
      </c>
      <c r="AF266" s="72">
        <f ca="1">(U266-AE266)/W266</f>
        <v>2.3189094300573839E-3</v>
      </c>
      <c r="AG266" s="72">
        <f ca="1">((Coef!$J$8*Y266^2)/2)*(COS(V266))^2</f>
        <v>1.4339894677873444E-6</v>
      </c>
      <c r="AH266" s="72">
        <f ca="1">Y266*(1-(AG266/3))</f>
        <v>-3.1432241806390412E-2</v>
      </c>
      <c r="AI266" s="72">
        <f ca="1">AF266*(1-AG266)+V266</f>
        <v>0.85721836407727736</v>
      </c>
      <c r="AJ266" s="72">
        <f ca="1">(EXP(AH266)-EXP(-AH266))/2</f>
        <v>-3.1437417830300962E-2</v>
      </c>
      <c r="AK266" s="72">
        <f ca="1">ATAN(AJ266/COS(AI266))</f>
        <v>-4.7992688542198056E-2</v>
      </c>
      <c r="AL266" s="72">
        <f ca="1">ATAN(COS(AK266)*TAN(AI266))</f>
        <v>0.85664820390339735</v>
      </c>
      <c r="AM266" s="72">
        <f ca="1">V266+(1+Coef!$J$8*(COS(V266))^2-(3/2)*Coef!$J$8*SIN(V266)*COS(V266)*(AL266-V266))*(AL266-V266)</f>
        <v>0.8566532649447417</v>
      </c>
      <c r="AN266" s="34" t="str">
        <f t="shared" ca="1" si="285"/>
        <v>33 299218 5440282 N</v>
      </c>
      <c r="AO266" s="33">
        <f t="shared" ca="1" si="286"/>
        <v>49.082616587436014</v>
      </c>
      <c r="AP266" s="33">
        <f t="shared" ca="1" si="287"/>
        <v>12.250221499046187</v>
      </c>
      <c r="AQ266" s="72">
        <v>285</v>
      </c>
      <c r="AR266" s="72">
        <v>810000</v>
      </c>
      <c r="AS266" s="72">
        <f t="shared" ca="1" si="279"/>
        <v>0.85665326494474159</v>
      </c>
      <c r="AT266" s="72">
        <f t="shared" ca="1" si="279"/>
        <v>0.21380669925695134</v>
      </c>
      <c r="AU266" s="72">
        <f t="shared" si="279"/>
        <v>4.9741883681838397</v>
      </c>
      <c r="AV266" s="72">
        <f t="array" aca="1" ref="AV266" ca="1">ATAN((1-f)*TAN(AS266))</f>
        <v>0.85499067250352134</v>
      </c>
      <c r="AW266" s="72">
        <f t="shared" ca="1" si="288"/>
        <v>1.3493978878745856</v>
      </c>
      <c r="AX266" s="72">
        <f t="shared" ca="1" si="289"/>
        <v>-0.63386520465280971</v>
      </c>
      <c r="AY266" s="72">
        <f t="shared" ca="1" si="280"/>
        <v>4.0316673854371857E-3</v>
      </c>
      <c r="AZ266" s="72">
        <f t="shared" ca="1" si="290"/>
        <v>1.0058901589111891E-3</v>
      </c>
      <c r="BA266" s="72">
        <f t="shared" ca="1" si="291"/>
        <v>1.0010071562011755</v>
      </c>
      <c r="BB266" s="72">
        <f t="shared" ca="1" si="292"/>
        <v>1.0058897772456529E-3</v>
      </c>
      <c r="BC266" s="72">
        <f t="shared" ca="1" si="281"/>
        <v>0.12729535213627058</v>
      </c>
      <c r="BD266" s="75">
        <f t="shared" ca="1" si="293"/>
        <v>2.8260911278854417</v>
      </c>
      <c r="BE266" s="75">
        <f t="shared" ca="1" si="294"/>
        <v>-1.2148884980471463E-4</v>
      </c>
      <c r="BF266" s="75">
        <f t="shared" ca="1" si="282"/>
        <v>0.12717386328646588</v>
      </c>
      <c r="BG266" s="75">
        <f t="shared" ca="1" si="295"/>
        <v>2.825969639035637</v>
      </c>
      <c r="BH266" s="75">
        <f t="shared" ca="1" si="296"/>
        <v>-1.2136871744474919E-4</v>
      </c>
      <c r="BI266" s="75">
        <f t="shared" ca="1" si="283"/>
        <v>0.12717398341882583</v>
      </c>
      <c r="BJ266" s="75">
        <f t="shared" ca="1" si="297"/>
        <v>2.8259697591679971</v>
      </c>
      <c r="BK266" s="75">
        <f t="shared" ca="1" si="298"/>
        <v>-1.2136883623301986E-4</v>
      </c>
      <c r="BL266" s="75">
        <f t="shared" ca="1" si="284"/>
        <v>0.12717398330003757</v>
      </c>
      <c r="BM266" s="72">
        <f t="array" aca="1" ref="BM266" ca="1">ATAN2((1-f)*SQRT(AX266^2+(SIN(AV266)*SIN(BL266)-COS(AV266)*COS(BL266)*COS(AU266))^2),SIN(AV266)*COS(BL266)+COS(AV266)*SIN(BL266)*COS(AU266))</f>
        <v>0.8805104510170616</v>
      </c>
      <c r="BN266" s="72">
        <f t="shared" ca="1" si="299"/>
        <v>-0.19321289567130928</v>
      </c>
      <c r="BO266" s="72">
        <f t="array" aca="1" ref="BO266" ca="1">f/16*(1-AX266^2)*(4+f*(4-3*(1-AX266^2)))</f>
        <v>5.0235222819403774E-4</v>
      </c>
      <c r="BP266" s="72">
        <f t="array" aca="1" ref="BP266" ca="1">BN266-(1-BO266)*f*AX266*(BL266+BO266*SIN(BL266)*(COS(BJ266)+BO266*COS(BL266)*(-1+2*COS(BJ266)^2)))</f>
        <v>-0.19294288607646587</v>
      </c>
      <c r="BQ266" s="72">
        <f t="shared" ca="1" si="300"/>
        <v>2.0863813180485469E-2</v>
      </c>
    </row>
    <row r="267" spans="2:69">
      <c r="B267" s="30" t="s">
        <v>1157</v>
      </c>
      <c r="C267" s="72" t="str">
        <f t="shared" si="301"/>
        <v>33UTQ9902441300</v>
      </c>
      <c r="D267" s="72">
        <f t="array" aca="1" ref="D267" ca="1">MATCH(TRUE,ISERROR(VALUE(MID(C267,ROW(INDIRECT("1:"&amp;LEN(C267))),1))),0)</f>
        <v>3</v>
      </c>
      <c r="E267" s="72">
        <f t="shared" ca="1" si="302"/>
        <v>33</v>
      </c>
      <c r="F267" s="72" t="str">
        <f t="shared" ca="1" si="303"/>
        <v>U</v>
      </c>
      <c r="G267" s="72" t="str">
        <f t="shared" ca="1" si="304"/>
        <v>T</v>
      </c>
      <c r="H267" s="72" t="str">
        <f t="shared" ca="1" si="305"/>
        <v>Q</v>
      </c>
      <c r="I267" s="72">
        <f t="shared" ca="1" si="306"/>
        <v>10</v>
      </c>
      <c r="J267" s="72">
        <f t="shared" ca="1" si="307"/>
        <v>99024</v>
      </c>
      <c r="K267" s="72">
        <f t="shared" ca="1" si="308"/>
        <v>41300</v>
      </c>
      <c r="L267" s="72">
        <f t="shared" ca="1" si="309"/>
        <v>194.80604746885038</v>
      </c>
      <c r="M267" s="72">
        <f ca="1">VLOOKUP(G267,Coef!$C$2:$F$25,4)</f>
        <v>2</v>
      </c>
      <c r="N267" s="31">
        <f ca="1">VLOOKUP(F267,Coef!$C$4:$D$23,2)</f>
        <v>17</v>
      </c>
      <c r="O267" s="31">
        <f ca="1">MOD(VLOOKUP(H267,Coef!$C$2:$G$21,5)+MOD(E267+1,2)*15,20)</f>
        <v>15</v>
      </c>
      <c r="P267" s="31">
        <f ca="1">VLOOKUP(N267,Coef!$A$27:$B$46,2)</f>
        <v>5.34</v>
      </c>
      <c r="Q267" s="31">
        <f ca="1">VLOOKUP(N267,Coef!$A$27:$C$46,3)+O267/10-0.1</f>
        <v>5.4</v>
      </c>
      <c r="R267" s="31">
        <f ca="1">IF(Q267+0.1&lt;P267,Q267+2,Q267)</f>
        <v>5.4</v>
      </c>
      <c r="S267" s="72">
        <f ca="1">M267*100000+J267</f>
        <v>299024</v>
      </c>
      <c r="T267" s="72">
        <f ca="1">R267*1000000+K267</f>
        <v>5441300</v>
      </c>
      <c r="U267" s="72">
        <f ca="1">IF(N267&lt;11,T267-10000000,T267)</f>
        <v>5441300</v>
      </c>
      <c r="V267" s="72">
        <f ca="1">U267/(6366197.724*0.9996)</f>
        <v>0.85505942902699295</v>
      </c>
      <c r="W267" s="72">
        <f ca="1">(Coef!$J$9/(1+Coef!$J$8*(COS(V267))^2)^0.5)*Coef!$J$6</f>
        <v>6387772.534363376</v>
      </c>
      <c r="X267" s="72">
        <f ca="1">6*E267-183</f>
        <v>15</v>
      </c>
      <c r="Y267" s="72">
        <f ca="1">(S267-500000)/W267</f>
        <v>-3.1462610623474531E-2</v>
      </c>
      <c r="Z267" s="72">
        <f ca="1">SIN(2*V267)</f>
        <v>0.99031030506689999</v>
      </c>
      <c r="AA267" s="72">
        <f ca="1">Z267*(COS(V267))^2</f>
        <v>0.42639184622030502</v>
      </c>
      <c r="AB267" s="72">
        <f ca="1">V267+(Z267/2)</f>
        <v>1.3502145815604429</v>
      </c>
      <c r="AC267" s="72">
        <f ca="1">(3*AB267+AA267)/4</f>
        <v>1.1192588977254085</v>
      </c>
      <c r="AD267" s="72">
        <f ca="1">(5*AC267+AA267*(COS(V267))^2)/3</f>
        <v>1.9266278052826902</v>
      </c>
      <c r="AE267" s="72">
        <f ca="1">Coef!$J$6*Coef!$J$9*(V267-(Coef!$J$10*AB267)+(Coef!$J$11*AC267)-(Coef!$J$12*AD267))</f>
        <v>5426488.2431786628</v>
      </c>
      <c r="AF267" s="72">
        <f ca="1">(U267-AE267)/W267</f>
        <v>2.3187671041284721E-3</v>
      </c>
      <c r="AG267" s="72">
        <f ca="1">((Coef!$J$8*Y267^2)/2)*(COS(V267))^2</f>
        <v>1.4362319247754867E-6</v>
      </c>
      <c r="AH267" s="72">
        <f ca="1">Y267*(1-(AG267/3))</f>
        <v>-3.1462595560939263E-2</v>
      </c>
      <c r="AI267" s="72">
        <f ca="1">AF267*(1-AG267)+V267</f>
        <v>0.85737819280083405</v>
      </c>
      <c r="AJ267" s="72">
        <f ca="1">(EXP(AH267)-EXP(-AH267))/2</f>
        <v>-3.146778659511118E-2</v>
      </c>
      <c r="AK267" s="72">
        <f ca="1">ATAN(AJ267/COS(AI267))</f>
        <v>-4.8047835585086046E-2</v>
      </c>
      <c r="AL267" s="72">
        <f ca="1">ATAN(COS(AK267)*TAN(AI267))</f>
        <v>0.85680674729783124</v>
      </c>
      <c r="AM267" s="72">
        <f ca="1">V267+(1+Coef!$J$8*(COS(V267))^2-(3/2)*Coef!$J$8*SIN(V267)*COS(V267)*(AL267-V267))*(AL267-V267)</f>
        <v>0.85681180235494592</v>
      </c>
      <c r="AN267" s="34" t="str">
        <f t="shared" ca="1" si="285"/>
        <v>33 299024 5441300 N</v>
      </c>
      <c r="AO267" s="33">
        <f t="shared" ca="1" si="286"/>
        <v>49.091700111935651</v>
      </c>
      <c r="AP267" s="33">
        <f t="shared" ca="1" si="287"/>
        <v>12.247061806236079</v>
      </c>
      <c r="AQ267" s="72">
        <v>285</v>
      </c>
      <c r="AR267" s="72">
        <v>810000</v>
      </c>
      <c r="AS267" s="72">
        <f t="shared" ca="1" si="279"/>
        <v>0.85681180235494592</v>
      </c>
      <c r="AT267" s="72">
        <f t="shared" ca="1" si="279"/>
        <v>0.21375155221406336</v>
      </c>
      <c r="AU267" s="72">
        <f t="shared" si="279"/>
        <v>4.9741883681838397</v>
      </c>
      <c r="AV267" s="72">
        <f t="array" aca="1" ref="AV267" ca="1">ATAN((1-f)*TAN(AS267))</f>
        <v>0.85514928476007179</v>
      </c>
      <c r="AW267" s="72">
        <f t="shared" ca="1" si="288"/>
        <v>1.3494665034254307</v>
      </c>
      <c r="AX267" s="72">
        <f t="shared" ca="1" si="289"/>
        <v>-0.63374959156206301</v>
      </c>
      <c r="AY267" s="72">
        <f t="shared" ca="1" si="280"/>
        <v>4.0326550779898294E-3</v>
      </c>
      <c r="AZ267" s="72">
        <f t="shared" ca="1" si="290"/>
        <v>1.00613609016497E-3</v>
      </c>
      <c r="BA267" s="72">
        <f t="shared" ca="1" si="291"/>
        <v>1.0010074027518889</v>
      </c>
      <c r="BB267" s="72">
        <f t="shared" ca="1" si="292"/>
        <v>1.0061357082194239E-3</v>
      </c>
      <c r="BC267" s="72">
        <f t="shared" ca="1" si="281"/>
        <v>0.12729532078309597</v>
      </c>
      <c r="BD267" s="75">
        <f t="shared" ca="1" si="293"/>
        <v>2.8262283276339573</v>
      </c>
      <c r="BE267" s="75">
        <f t="shared" ca="1" si="294"/>
        <v>-1.2152398491812173E-4</v>
      </c>
      <c r="BF267" s="75">
        <f t="shared" ca="1" si="282"/>
        <v>0.12717379679817783</v>
      </c>
      <c r="BG267" s="75">
        <f t="shared" ca="1" si="295"/>
        <v>2.8261068036490391</v>
      </c>
      <c r="BH267" s="75">
        <f t="shared" ca="1" si="296"/>
        <v>-1.2140378527437206E-4</v>
      </c>
      <c r="BI267" s="75">
        <f t="shared" ca="1" si="283"/>
        <v>0.1271739169978216</v>
      </c>
      <c r="BJ267" s="75">
        <f t="shared" ca="1" si="297"/>
        <v>2.8261069238486831</v>
      </c>
      <c r="BK267" s="75">
        <f t="shared" ca="1" si="298"/>
        <v>-1.2140390416136061E-4</v>
      </c>
      <c r="BL267" s="75">
        <f t="shared" ca="1" si="284"/>
        <v>0.12717391687893462</v>
      </c>
      <c r="BM267" s="72">
        <f t="array" aca="1" ref="BM267" ca="1">ATAN2((1-f)*SQRT(AX267^2+(SIN(AV267)*SIN(BL267)-COS(AV267)*COS(BL267)*COS(AU267))^2),SIN(AV267)*COS(BL267)+COS(AV267)*SIN(BL267)*COS(AU267))</f>
        <v>0.88066600570168307</v>
      </c>
      <c r="BN267" s="72">
        <f t="shared" ca="1" si="299"/>
        <v>-0.19324955723640894</v>
      </c>
      <c r="BO267" s="72">
        <f t="array" aca="1" ref="BO267" ca="1">f/16*(1-AX267^2)*(4+f*(4-3*(1-AX267^2)))</f>
        <v>5.0247511143958581E-4</v>
      </c>
      <c r="BP267" s="72">
        <f t="array" aca="1" ref="BP267" ca="1">BN267-(1-BO267)*f*AX267*(BL267+BO267*SIN(BL267)*(COS(BJ267)+BO267*COS(BL267)*(-1+2*COS(BJ267)^2)))</f>
        <v>-0.19297959710102056</v>
      </c>
      <c r="BQ267" s="72">
        <f t="shared" ca="1" si="300"/>
        <v>2.0771955113042806E-2</v>
      </c>
    </row>
    <row r="268" spans="2:69">
      <c r="B268" s="30" t="s">
        <v>1158</v>
      </c>
      <c r="C268" s="72" t="str">
        <f t="shared" si="301"/>
        <v>33UTQ9963842611</v>
      </c>
      <c r="D268" s="72">
        <f t="array" aca="1" ref="D268" ca="1">MATCH(TRUE,ISERROR(VALUE(MID(C268,ROW(INDIRECT("1:"&amp;LEN(C268))),1))),0)</f>
        <v>3</v>
      </c>
      <c r="E268" s="72">
        <f t="shared" ca="1" si="302"/>
        <v>33</v>
      </c>
      <c r="F268" s="72" t="str">
        <f t="shared" ca="1" si="303"/>
        <v>U</v>
      </c>
      <c r="G268" s="72" t="str">
        <f t="shared" ca="1" si="304"/>
        <v>T</v>
      </c>
      <c r="H268" s="72" t="str">
        <f t="shared" ca="1" si="305"/>
        <v>Q</v>
      </c>
      <c r="I268" s="72">
        <f t="shared" ca="1" si="306"/>
        <v>10</v>
      </c>
      <c r="J268" s="72">
        <f t="shared" ca="1" si="307"/>
        <v>99638</v>
      </c>
      <c r="K268" s="72">
        <f t="shared" ca="1" si="308"/>
        <v>42611</v>
      </c>
      <c r="L268" s="72">
        <f t="shared" ca="1" si="309"/>
        <v>194.80604746885038</v>
      </c>
      <c r="M268" s="72">
        <f ca="1">VLOOKUP(G268,Coef!$C$2:$F$25,4)</f>
        <v>2</v>
      </c>
      <c r="N268" s="31">
        <f ca="1">VLOOKUP(F268,Coef!$C$4:$D$23,2)</f>
        <v>17</v>
      </c>
      <c r="O268" s="31">
        <f ca="1">MOD(VLOOKUP(H268,Coef!$C$2:$G$21,5)+MOD(E268+1,2)*15,20)</f>
        <v>15</v>
      </c>
      <c r="P268" s="31">
        <f ca="1">VLOOKUP(N268,Coef!$A$27:$B$46,2)</f>
        <v>5.34</v>
      </c>
      <c r="Q268" s="31">
        <f ca="1">VLOOKUP(N268,Coef!$A$27:$C$46,3)+O268/10-0.1</f>
        <v>5.4</v>
      </c>
      <c r="R268" s="31">
        <f ca="1">IF(Q268+0.1&lt;P268,Q268+2,Q268)</f>
        <v>5.4</v>
      </c>
      <c r="S268" s="72">
        <f ca="1">M268*100000+J268</f>
        <v>299638</v>
      </c>
      <c r="T268" s="72">
        <f ca="1">R268*1000000+K268</f>
        <v>5442611</v>
      </c>
      <c r="U268" s="72">
        <f ca="1">IF(N268&lt;11,T268-10000000,T268)</f>
        <v>5442611</v>
      </c>
      <c r="V268" s="72">
        <f ca="1">U268/(6366197.724*0.9996)</f>
        <v>0.85526544283094685</v>
      </c>
      <c r="W268" s="72">
        <f ca="1">(Coef!$J$9/(1+Coef!$J$8*(COS(V268))^2)^0.5)*Coef!$J$6</f>
        <v>6387776.9130515493</v>
      </c>
      <c r="X268" s="72">
        <f ca="1">6*E268-183</f>
        <v>15</v>
      </c>
      <c r="Y268" s="72">
        <f ca="1">(S268-500000)/W268</f>
        <v>-3.1366467978964481E-2</v>
      </c>
      <c r="Z268" s="72">
        <f ca="1">SIN(2*V268)</f>
        <v>0.99025300180984432</v>
      </c>
      <c r="AA268" s="72">
        <f ca="1">Z268*(COS(V268))^2</f>
        <v>0.42616515031598462</v>
      </c>
      <c r="AB268" s="72">
        <f ca="1">V268+(Z268/2)</f>
        <v>1.3503919437358691</v>
      </c>
      <c r="AC268" s="72">
        <f ca="1">(3*AB268+AA268)/4</f>
        <v>1.119335245380898</v>
      </c>
      <c r="AD268" s="72">
        <f ca="1">(5*AC268+AA268*(COS(V268))^2)/3</f>
        <v>1.9266935347945642</v>
      </c>
      <c r="AE268" s="72">
        <f ca="1">Coef!$J$6*Coef!$J$9*(V268-(Coef!$J$10*AB268)+(Coef!$J$11*AC268)-(Coef!$J$12*AD268))</f>
        <v>5427800.4062365657</v>
      </c>
      <c r="AF268" s="72">
        <f ca="1">(U268-AE268)/W268</f>
        <v>2.3185834391262509E-3</v>
      </c>
      <c r="AG268" s="72">
        <f ca="1">((Coef!$J$8*Y268^2)/2)*(COS(V268))^2</f>
        <v>1.4267913649480389E-6</v>
      </c>
      <c r="AH268" s="72">
        <f ca="1">Y268*(1-(AG268/3))</f>
        <v>-3.1366453061162591E-2</v>
      </c>
      <c r="AI268" s="72">
        <f ca="1">AF268*(1-AG268)+V268</f>
        <v>0.85758402296193825</v>
      </c>
      <c r="AJ268" s="72">
        <f ca="1">(EXP(AH268)-EXP(-AH268))/2</f>
        <v>-3.1371596651209199E-2</v>
      </c>
      <c r="AK268" s="72">
        <f ca="1">ATAN(AJ268/COS(AI268))</f>
        <v>-4.7912567192513869E-2</v>
      </c>
      <c r="AL268" s="72">
        <f ca="1">ATAN(COS(AK268)*TAN(AI268))</f>
        <v>0.85701582581304703</v>
      </c>
      <c r="AM268" s="72">
        <f ca="1">V268+(1+Coef!$J$8*(COS(V268))^2-(3/2)*Coef!$J$8*SIN(V268)*COS(V268)*(AL268-V268))*(AL268-V268)</f>
        <v>0.85702088730385628</v>
      </c>
      <c r="AN268" s="34" t="str">
        <f t="shared" ca="1" si="285"/>
        <v>33 299638 5442611 N</v>
      </c>
      <c r="AO268" s="33">
        <f t="shared" ca="1" si="286"/>
        <v>49.103679797067919</v>
      </c>
      <c r="AP268" s="33">
        <f t="shared" ca="1" si="287"/>
        <v>12.254812114231983</v>
      </c>
      <c r="AQ268" s="72">
        <v>285</v>
      </c>
      <c r="AR268" s="72">
        <v>810000</v>
      </c>
      <c r="AS268" s="72">
        <f t="shared" ca="1" si="279"/>
        <v>0.85702088730385617</v>
      </c>
      <c r="AT268" s="72">
        <f t="shared" ca="1" si="279"/>
        <v>0.21388682060663555</v>
      </c>
      <c r="AU268" s="72">
        <f t="shared" si="279"/>
        <v>4.9741883681838397</v>
      </c>
      <c r="AV268" s="72">
        <f t="array" aca="1" ref="AV268" ca="1">ATAN((1-f)*TAN(AS268))</f>
        <v>0.85535846867484422</v>
      </c>
      <c r="AW268" s="72">
        <f t="shared" ca="1" si="288"/>
        <v>1.3495569705481327</v>
      </c>
      <c r="AX268" s="72">
        <f t="shared" ca="1" si="289"/>
        <v>-0.63359709221399485</v>
      </c>
      <c r="AY268" s="72">
        <f t="shared" ca="1" si="280"/>
        <v>4.0339576174456115E-3</v>
      </c>
      <c r="AZ268" s="72">
        <f t="shared" ca="1" si="290"/>
        <v>1.0064604165912628E-3</v>
      </c>
      <c r="BA268" s="72">
        <f t="shared" ca="1" si="291"/>
        <v>1.0010077278954712</v>
      </c>
      <c r="BB268" s="72">
        <f t="shared" ca="1" si="292"/>
        <v>1.006460034276239E-3</v>
      </c>
      <c r="BC268" s="72">
        <f t="shared" ca="1" si="281"/>
        <v>0.12729527943550648</v>
      </c>
      <c r="BD268" s="75">
        <f t="shared" ca="1" si="293"/>
        <v>2.8264092205317719</v>
      </c>
      <c r="BE268" s="75">
        <f t="shared" ca="1" si="294"/>
        <v>-1.2157031890686019E-4</v>
      </c>
      <c r="BF268" s="75">
        <f t="shared" ca="1" si="282"/>
        <v>0.12717370911659961</v>
      </c>
      <c r="BG268" s="75">
        <f t="shared" ca="1" si="295"/>
        <v>2.8262876502128651</v>
      </c>
      <c r="BH268" s="75">
        <f t="shared" ca="1" si="296"/>
        <v>-1.2145003050573133E-4</v>
      </c>
      <c r="BI268" s="75">
        <f t="shared" ca="1" si="283"/>
        <v>0.12717382940500074</v>
      </c>
      <c r="BJ268" s="75">
        <f t="shared" ca="1" si="297"/>
        <v>2.8262877705012661</v>
      </c>
      <c r="BK268" s="75">
        <f t="shared" ca="1" si="298"/>
        <v>-1.2145014952298431E-4</v>
      </c>
      <c r="BL268" s="75">
        <f t="shared" ca="1" si="284"/>
        <v>0.1271738292859835</v>
      </c>
      <c r="BM268" s="72">
        <f t="array" aca="1" ref="BM268" ca="1">ATAN2((1-f)*SQRT(AX268^2+(SIN(AV268)*SIN(BL268)-COS(AV268)*COS(BL268)*COS(AU268))^2),SIN(AV268)*COS(BL268)+COS(AV268)*SIN(BL268)*COS(AU268))</f>
        <v>0.88087115522775106</v>
      </c>
      <c r="BN268" s="72">
        <f t="shared" ca="1" si="299"/>
        <v>-0.19329793624552524</v>
      </c>
      <c r="BO268" s="72">
        <f t="array" aca="1" ref="BO268" ca="1">f/16*(1-AX268^2)*(4+f*(4-3*(1-AX268^2)))</f>
        <v>5.0263716605731547E-4</v>
      </c>
      <c r="BP268" s="72">
        <f t="array" aca="1" ref="BP268" ca="1">BN268-(1-BO268)*f*AX268*(BL268+BO268*SIN(BL268)*(COS(BJ268)+BO268*COS(BL268)*(-1+2*COS(BJ268)^2)))</f>
        <v>-0.19302804134940765</v>
      </c>
      <c r="BQ268" s="72">
        <f t="shared" ca="1" si="300"/>
        <v>2.08587792572279E-2</v>
      </c>
    </row>
    <row r="269" spans="2:69" ht="30.75">
      <c r="B269" s="30" t="s">
        <v>1159</v>
      </c>
      <c r="C269" s="72" t="str">
        <f t="shared" si="301"/>
        <v>33UUQ0057443832</v>
      </c>
      <c r="D269" s="72">
        <f t="array" aca="1" ref="D269" ca="1">MATCH(TRUE,ISERROR(VALUE(MID(C269,ROW(INDIRECT("1:"&amp;LEN(C269))),1))),0)</f>
        <v>3</v>
      </c>
      <c r="E269" s="72">
        <f t="shared" ca="1" si="302"/>
        <v>33</v>
      </c>
      <c r="F269" s="72" t="str">
        <f t="shared" ca="1" si="303"/>
        <v>U</v>
      </c>
      <c r="G269" s="72" t="str">
        <f t="shared" ca="1" si="304"/>
        <v>U</v>
      </c>
      <c r="H269" s="72" t="str">
        <f t="shared" ca="1" si="305"/>
        <v>Q</v>
      </c>
      <c r="I269" s="72">
        <f t="shared" ca="1" si="306"/>
        <v>10</v>
      </c>
      <c r="J269" s="72">
        <f t="shared" ca="1" si="307"/>
        <v>574</v>
      </c>
      <c r="K269" s="72">
        <f t="shared" ca="1" si="308"/>
        <v>43832</v>
      </c>
      <c r="L269" s="72">
        <f t="shared" ca="1" si="309"/>
        <v>194.80604746885038</v>
      </c>
      <c r="M269" s="72">
        <f ca="1">VLOOKUP(G269,Coef!$C$2:$F$25,4)</f>
        <v>3</v>
      </c>
      <c r="N269" s="31">
        <f ca="1">VLOOKUP(F269,Coef!$C$4:$D$23,2)</f>
        <v>17</v>
      </c>
      <c r="O269" s="31">
        <f ca="1">MOD(VLOOKUP(H269,Coef!$C$2:$G$21,5)+MOD(E269+1,2)*15,20)</f>
        <v>15</v>
      </c>
      <c r="P269" s="31">
        <f ca="1">VLOOKUP(N269,Coef!$A$27:$B$46,2)</f>
        <v>5.34</v>
      </c>
      <c r="Q269" s="31">
        <f ca="1">VLOOKUP(N269,Coef!$A$27:$C$46,3)+O269/10-0.1</f>
        <v>5.4</v>
      </c>
      <c r="R269" s="31">
        <f ca="1">IF(Q269+0.1&lt;P269,Q269+2,Q269)</f>
        <v>5.4</v>
      </c>
      <c r="S269" s="72">
        <f ca="1">M269*100000+J269</f>
        <v>300574</v>
      </c>
      <c r="T269" s="72">
        <f ca="1">R269*1000000+K269</f>
        <v>5443832</v>
      </c>
      <c r="U269" s="72">
        <f ca="1">IF(N269&lt;11,T269-10000000,T269)</f>
        <v>5443832</v>
      </c>
      <c r="V269" s="72">
        <f ca="1">U269/(6366197.724*0.9996)</f>
        <v>0.85545731381083068</v>
      </c>
      <c r="W269" s="72">
        <f ca="1">(Coef!$J$9/(1+Coef!$J$8*(COS(V269))^2)^0.5)*Coef!$J$6</f>
        <v>6387780.9909231765</v>
      </c>
      <c r="X269" s="72">
        <f ca="1">6*E269-183</f>
        <v>15</v>
      </c>
      <c r="Y269" s="72">
        <f ca="1">(S269-500000)/W269</f>
        <v>-3.1219918197473846E-2</v>
      </c>
      <c r="Z269" s="72">
        <f ca="1">SIN(2*V269)</f>
        <v>0.99019948121776513</v>
      </c>
      <c r="AA269" s="72">
        <f ca="1">Z269*(COS(V269))^2</f>
        <v>0.42595398357573561</v>
      </c>
      <c r="AB269" s="72">
        <f ca="1">V269+(Z269/2)</f>
        <v>1.3505570544197132</v>
      </c>
      <c r="AC269" s="72">
        <f ca="1">(3*AB269+AA269)/4</f>
        <v>1.1194062867087187</v>
      </c>
      <c r="AD269" s="72">
        <f ca="1">(5*AC269+AA269*(COS(V269))^2)/3</f>
        <v>1.9267546679716914</v>
      </c>
      <c r="AE269" s="72">
        <f ca="1">Coef!$J$6*Coef!$J$9*(V269-(Coef!$J$10*AB269)+(Coef!$J$11*AC269)-(Coef!$J$12*AD269))</f>
        <v>5429022.4918774907</v>
      </c>
      <c r="AF269" s="72">
        <f ca="1">(U269-AE269)/W269</f>
        <v>2.3184120030967188E-3</v>
      </c>
      <c r="AG269" s="72">
        <f ca="1">((Coef!$J$8*Y269^2)/2)*(COS(V269))^2</f>
        <v>1.4128660299278331E-6</v>
      </c>
      <c r="AH269" s="72">
        <f ca="1">Y269*(1-(AG269/3))</f>
        <v>-3.1219903494286553E-2</v>
      </c>
      <c r="AI269" s="72">
        <f ca="1">AF269*(1-AG269)+V269</f>
        <v>0.85777572253832179</v>
      </c>
      <c r="AJ269" s="72">
        <f ca="1">(EXP(AH269)-EXP(-AH269))/2</f>
        <v>-3.1224975323061399E-2</v>
      </c>
      <c r="AK269" s="72">
        <f ca="1">ATAN(AJ269/COS(AI269))</f>
        <v>-4.7699532883371941E-2</v>
      </c>
      <c r="AL269" s="72">
        <f ca="1">ATAN(COS(AK269)*TAN(AI269))</f>
        <v>0.85721260055599613</v>
      </c>
      <c r="AM269" s="72">
        <f ca="1">V269+(1+Coef!$J$8*(COS(V269))^2-(3/2)*Coef!$J$8*SIN(V269)*COS(V269)*(AL269-V269))*(AL269-V269)</f>
        <v>0.85721767393690884</v>
      </c>
      <c r="AN269" s="34" t="str">
        <f t="shared" ca="1" si="285"/>
        <v>33 300574 5443832 N</v>
      </c>
      <c r="AO269" s="33">
        <f t="shared" ca="1" si="286"/>
        <v>49.114954840606423</v>
      </c>
      <c r="AP269" s="33">
        <f t="shared" ca="1" si="287"/>
        <v>12.267018081037302</v>
      </c>
      <c r="AQ269" s="72">
        <v>285</v>
      </c>
      <c r="AR269" s="72">
        <v>810000</v>
      </c>
      <c r="AS269" s="72">
        <f t="shared" ca="1" si="279"/>
        <v>0.85721767393690884</v>
      </c>
      <c r="AT269" s="72">
        <f t="shared" ca="1" si="279"/>
        <v>0.21409985491577749</v>
      </c>
      <c r="AU269" s="72">
        <f t="shared" si="279"/>
        <v>4.9741883681838397</v>
      </c>
      <c r="AV269" s="72">
        <f t="array" aca="1" ref="AV269" ca="1">ATAN((1-f)*TAN(AS269))</f>
        <v>0.85555534871836036</v>
      </c>
      <c r="AW269" s="72">
        <f t="shared" ca="1" si="288"/>
        <v>1.3496420898561012</v>
      </c>
      <c r="AX269" s="72">
        <f t="shared" ca="1" si="289"/>
        <v>-0.63345353731261311</v>
      </c>
      <c r="AY269" s="72">
        <f t="shared" ca="1" si="280"/>
        <v>4.0351834734592426E-3</v>
      </c>
      <c r="AZ269" s="72">
        <f t="shared" ca="1" si="290"/>
        <v>1.0067656488033793E-3</v>
      </c>
      <c r="BA269" s="72">
        <f t="shared" ca="1" si="291"/>
        <v>1.0010080338969718</v>
      </c>
      <c r="BB269" s="72">
        <f t="shared" ca="1" si="292"/>
        <v>1.0067652661404124E-3</v>
      </c>
      <c r="BC269" s="72">
        <f t="shared" ca="1" si="281"/>
        <v>0.12729524052218591</v>
      </c>
      <c r="BD269" s="75">
        <f t="shared" ca="1" si="293"/>
        <v>2.8265794202343884</v>
      </c>
      <c r="BE269" s="75">
        <f t="shared" ca="1" si="294"/>
        <v>-1.2161392391391138E-4</v>
      </c>
      <c r="BF269" s="75">
        <f t="shared" ca="1" si="282"/>
        <v>0.127173626598272</v>
      </c>
      <c r="BG269" s="75">
        <f t="shared" ca="1" si="295"/>
        <v>2.8264578063104744</v>
      </c>
      <c r="BH269" s="75">
        <f t="shared" ca="1" si="296"/>
        <v>-1.2149355195422589E-4</v>
      </c>
      <c r="BI269" s="75">
        <f t="shared" ca="1" si="283"/>
        <v>0.12717374697023168</v>
      </c>
      <c r="BJ269" s="75">
        <f t="shared" ca="1" si="297"/>
        <v>2.8264579266824343</v>
      </c>
      <c r="BK269" s="75">
        <f t="shared" ca="1" si="298"/>
        <v>-1.2149367109415568E-4</v>
      </c>
      <c r="BL269" s="75">
        <f t="shared" ca="1" si="284"/>
        <v>0.12717374685109176</v>
      </c>
      <c r="BM269" s="72">
        <f t="array" aca="1" ref="BM269" ca="1">ATAN2((1-f)*SQRT(AX269^2+(SIN(AV269)*SIN(BL269)-COS(AV269)*COS(BL269)*COS(AU269))^2),SIN(AV269)*COS(BL269)+COS(AV269)*SIN(BL269)*COS(AU269))</f>
        <v>0.88106423615566287</v>
      </c>
      <c r="BN269" s="72">
        <f t="shared" ca="1" si="299"/>
        <v>-0.19334349914161791</v>
      </c>
      <c r="BO269" s="72">
        <f t="array" aca="1" ref="BO269" ca="1">f/16*(1-AX269^2)*(4+f*(4-3*(1-AX269^2)))</f>
        <v>5.0278968000954543E-4</v>
      </c>
      <c r="BP269" s="72">
        <f t="array" aca="1" ref="BP269" ca="1">BN269-(1-BO269)*f*AX269*(BL269+BO269*SIN(BL269)*(COS(BJ269)+BO269*COS(BL269)*(-1+2*COS(BJ269)^2)))</f>
        <v>-0.19307366565814596</v>
      </c>
      <c r="BQ269" s="72">
        <f t="shared" ca="1" si="300"/>
        <v>2.1026189257631528E-2</v>
      </c>
    </row>
    <row r="270" spans="2:69" ht="30.75">
      <c r="B270" s="30" t="s">
        <v>1160</v>
      </c>
      <c r="C270" s="72" t="str">
        <f t="shared" si="301"/>
        <v>33UUQ0133245346</v>
      </c>
      <c r="D270" s="72">
        <f t="array" aca="1" ref="D270" ca="1">MATCH(TRUE,ISERROR(VALUE(MID(C270,ROW(INDIRECT("1:"&amp;LEN(C270))),1))),0)</f>
        <v>3</v>
      </c>
      <c r="E270" s="72">
        <f t="shared" ca="1" si="302"/>
        <v>33</v>
      </c>
      <c r="F270" s="72" t="str">
        <f t="shared" ca="1" si="303"/>
        <v>U</v>
      </c>
      <c r="G270" s="72" t="str">
        <f t="shared" ca="1" si="304"/>
        <v>U</v>
      </c>
      <c r="H270" s="72" t="str">
        <f t="shared" ca="1" si="305"/>
        <v>Q</v>
      </c>
      <c r="I270" s="72">
        <f t="shared" ca="1" si="306"/>
        <v>10</v>
      </c>
      <c r="J270" s="72">
        <f t="shared" ca="1" si="307"/>
        <v>1332</v>
      </c>
      <c r="K270" s="72">
        <f t="shared" ca="1" si="308"/>
        <v>45346</v>
      </c>
      <c r="L270" s="72">
        <f t="shared" ca="1" si="309"/>
        <v>194.80604746885038</v>
      </c>
      <c r="M270" s="72">
        <f ca="1">VLOOKUP(G270,Coef!$C$2:$F$25,4)</f>
        <v>3</v>
      </c>
      <c r="N270" s="31">
        <f ca="1">VLOOKUP(F270,Coef!$C$4:$D$23,2)</f>
        <v>17</v>
      </c>
      <c r="O270" s="31">
        <f ca="1">MOD(VLOOKUP(H270,Coef!$C$2:$G$21,5)+MOD(E270+1,2)*15,20)</f>
        <v>15</v>
      </c>
      <c r="P270" s="31">
        <f ca="1">VLOOKUP(N270,Coef!$A$27:$B$46,2)</f>
        <v>5.34</v>
      </c>
      <c r="Q270" s="31">
        <f ca="1">VLOOKUP(N270,Coef!$A$27:$C$46,3)+O270/10-0.1</f>
        <v>5.4</v>
      </c>
      <c r="R270" s="31">
        <f ca="1">IF(Q270+0.1&lt;P270,Q270+2,Q270)</f>
        <v>5.4</v>
      </c>
      <c r="S270" s="72">
        <f ca="1">M270*100000+J270</f>
        <v>301332</v>
      </c>
      <c r="T270" s="72">
        <f ca="1">R270*1000000+K270</f>
        <v>5445346</v>
      </c>
      <c r="U270" s="72">
        <f ca="1">IF(N270&lt;11,T270-10000000,T270)</f>
        <v>5445346</v>
      </c>
      <c r="V270" s="72">
        <f ca="1">U270/(6366197.724*0.9996)</f>
        <v>0.85569522754018712</v>
      </c>
      <c r="W270" s="72">
        <f ca="1">(Coef!$J$9/(1+Coef!$J$8*(COS(V270))^2)^0.5)*Coef!$J$6</f>
        <v>6387786.0470546801</v>
      </c>
      <c r="X270" s="72">
        <f ca="1">6*E270-183</f>
        <v>15</v>
      </c>
      <c r="Y270" s="72">
        <f ca="1">(S270-500000)/W270</f>
        <v>-3.1101229524054436E-2</v>
      </c>
      <c r="Z270" s="72">
        <f ca="1">SIN(2*V270)</f>
        <v>0.99013291493867628</v>
      </c>
      <c r="AA270" s="72">
        <f ca="1">Z270*(COS(V270))^2</f>
        <v>0.42569209906075384</v>
      </c>
      <c r="AB270" s="72">
        <f ca="1">V270+(Z270/2)</f>
        <v>1.3507616850095252</v>
      </c>
      <c r="AC270" s="72">
        <f ca="1">(3*AB270+AA270)/4</f>
        <v>1.1194942885223325</v>
      </c>
      <c r="AD270" s="72">
        <f ca="1">(5*AC270+AA270*(COS(V270))^2)/3</f>
        <v>1.9268303587019979</v>
      </c>
      <c r="AE270" s="72">
        <f ca="1">Coef!$J$6*Coef!$J$9*(V270-(Coef!$J$10*AB270)+(Coef!$J$11*AC270)-(Coef!$J$12*AD270))</f>
        <v>5430537.8412869126</v>
      </c>
      <c r="AF270" s="72">
        <f ca="1">(U270-AE270)/W270</f>
        <v>2.3181989196265078E-3</v>
      </c>
      <c r="AG270" s="72">
        <f ca="1">((Coef!$J$8*Y270^2)/2)*(COS(V270))^2</f>
        <v>1.4013760157425345E-6</v>
      </c>
      <c r="AH270" s="72">
        <f ca="1">Y270*(1-(AG270/3))</f>
        <v>-3.1101214995882063E-2</v>
      </c>
      <c r="AI270" s="72">
        <f ca="1">AF270*(1-AG270)+V270</f>
        <v>0.85801342321114527</v>
      </c>
      <c r="AJ270" s="72">
        <f ca="1">(EXP(AH270)-EXP(-AH270))/2</f>
        <v>-3.110622919781858E-2</v>
      </c>
      <c r="AK270" s="72">
        <f ca="1">ATAN(AJ270/COS(AI270))</f>
        <v>-4.7531455125795277E-2</v>
      </c>
      <c r="AL270" s="72">
        <f ca="1">ATAN(COS(AK270)*TAN(AI270))</f>
        <v>0.85745430323649041</v>
      </c>
      <c r="AM270" s="72">
        <f ca="1">V270+(1+Coef!$J$8*(COS(V270))^2-(3/2)*Coef!$J$8*SIN(V270)*COS(V270)*(AL270-V270))*(AL270-V270)</f>
        <v>0.85745938474365535</v>
      </c>
      <c r="AN270" s="34" t="str">
        <f t="shared" ca="1" si="285"/>
        <v>33 301332 5445346 N</v>
      </c>
      <c r="AO270" s="33">
        <f t="shared" ca="1" si="286"/>
        <v>49.1288038496957</v>
      </c>
      <c r="AP270" s="33">
        <f t="shared" ca="1" si="287"/>
        <v>12.276648227176468</v>
      </c>
      <c r="AQ270" s="72">
        <v>285</v>
      </c>
      <c r="AR270" s="72">
        <v>810000</v>
      </c>
      <c r="AS270" s="72">
        <f t="shared" ca="1" si="279"/>
        <v>0.85745938474365535</v>
      </c>
      <c r="AT270" s="72">
        <f t="shared" ca="1" si="279"/>
        <v>0.21426793267335414</v>
      </c>
      <c r="AU270" s="72">
        <f t="shared" si="279"/>
        <v>4.9741883681838397</v>
      </c>
      <c r="AV270" s="72">
        <f t="array" aca="1" ref="AV270" ca="1">ATAN((1-f)*TAN(AS270))</f>
        <v>0.85579717461275617</v>
      </c>
      <c r="AW270" s="72">
        <f t="shared" ca="1" si="288"/>
        <v>1.3497466057174656</v>
      </c>
      <c r="AX270" s="72">
        <f t="shared" ca="1" si="289"/>
        <v>-0.63327717658458327</v>
      </c>
      <c r="AY270" s="72">
        <f t="shared" ca="1" si="280"/>
        <v>4.0366890874838921E-3</v>
      </c>
      <c r="AZ270" s="72">
        <f t="shared" ca="1" si="290"/>
        <v>1.0071405388953521E-3</v>
      </c>
      <c r="BA270" s="72">
        <f t="shared" ca="1" si="291"/>
        <v>1.0010084097322329</v>
      </c>
      <c r="BB270" s="72">
        <f t="shared" ca="1" si="292"/>
        <v>1.0071401558047486E-3</v>
      </c>
      <c r="BC270" s="72">
        <f t="shared" ca="1" si="281"/>
        <v>0.12729519272834172</v>
      </c>
      <c r="BD270" s="75">
        <f t="shared" ca="1" si="293"/>
        <v>2.8267884041632731</v>
      </c>
      <c r="BE270" s="75">
        <f t="shared" ca="1" si="294"/>
        <v>-1.2166747862610248E-4</v>
      </c>
      <c r="BF270" s="75">
        <f t="shared" ca="1" si="282"/>
        <v>0.12717352524971562</v>
      </c>
      <c r="BG270" s="75">
        <f t="shared" ca="1" si="295"/>
        <v>2.826666736684647</v>
      </c>
      <c r="BH270" s="75">
        <f t="shared" ca="1" si="296"/>
        <v>-1.2154700400340458E-4</v>
      </c>
      <c r="BI270" s="75">
        <f t="shared" ca="1" si="283"/>
        <v>0.12717364572433831</v>
      </c>
      <c r="BJ270" s="75">
        <f t="shared" ca="1" si="297"/>
        <v>2.8266668571592697</v>
      </c>
      <c r="BK270" s="75">
        <f t="shared" ca="1" si="298"/>
        <v>-1.2154712329411577E-4</v>
      </c>
      <c r="BL270" s="75">
        <f t="shared" ca="1" si="284"/>
        <v>0.1271736456050476</v>
      </c>
      <c r="BM270" s="72">
        <f t="array" aca="1" ref="BM270" ca="1">ATAN2((1-f)*SQRT(AX270^2+(SIN(AV270)*SIN(BL270)-COS(AV270)*COS(BL270)*COS(AU270))^2),SIN(AV270)*COS(BL270)+COS(AV270)*SIN(BL270)*COS(AU270))</f>
        <v>0.88130139294509591</v>
      </c>
      <c r="BN270" s="72">
        <f t="shared" ca="1" si="299"/>
        <v>-0.19339950275108808</v>
      </c>
      <c r="BO270" s="72">
        <f t="array" aca="1" ref="BO270" ca="1">f/16*(1-AX270^2)*(4+f*(4-3*(1-AX270^2)))</f>
        <v>5.0297699965307096E-4</v>
      </c>
      <c r="BP270" s="72">
        <f t="array" aca="1" ref="BP270" ca="1">BN270-(1-BO270)*f*AX270*(BL270+BO270*SIN(BL270)*(COS(BJ270)+BO270*COS(BL270)*(-1+2*COS(BJ270)^2)))</f>
        <v>-0.19312974471431271</v>
      </c>
      <c r="BQ270" s="72">
        <f t="shared" ca="1" si="300"/>
        <v>2.1138187959041432E-2</v>
      </c>
    </row>
    <row r="271" spans="2:69" ht="30.75">
      <c r="B271" s="30" t="s">
        <v>1161</v>
      </c>
      <c r="C271" s="72" t="str">
        <f t="shared" si="301"/>
        <v>33UUQ0133447270</v>
      </c>
      <c r="D271" s="72">
        <f t="array" aca="1" ref="D271" ca="1">MATCH(TRUE,ISERROR(VALUE(MID(C271,ROW(INDIRECT("1:"&amp;LEN(C271))),1))),0)</f>
        <v>3</v>
      </c>
      <c r="E271" s="72">
        <f t="shared" ca="1" si="302"/>
        <v>33</v>
      </c>
      <c r="F271" s="72" t="str">
        <f t="shared" ca="1" si="303"/>
        <v>U</v>
      </c>
      <c r="G271" s="72" t="str">
        <f t="shared" ca="1" si="304"/>
        <v>U</v>
      </c>
      <c r="H271" s="72" t="str">
        <f t="shared" ca="1" si="305"/>
        <v>Q</v>
      </c>
      <c r="I271" s="72">
        <f t="shared" ca="1" si="306"/>
        <v>10</v>
      </c>
      <c r="J271" s="72">
        <f t="shared" ca="1" si="307"/>
        <v>1334</v>
      </c>
      <c r="K271" s="72">
        <f t="shared" ca="1" si="308"/>
        <v>47270</v>
      </c>
      <c r="L271" s="72">
        <f t="shared" ca="1" si="309"/>
        <v>194.80604746885038</v>
      </c>
      <c r="M271" s="72">
        <f ca="1">VLOOKUP(G271,Coef!$C$2:$F$25,4)</f>
        <v>3</v>
      </c>
      <c r="N271" s="31">
        <f ca="1">VLOOKUP(F271,Coef!$C$4:$D$23,2)</f>
        <v>17</v>
      </c>
      <c r="O271" s="31">
        <f ca="1">MOD(VLOOKUP(H271,Coef!$C$2:$G$21,5)+MOD(E271+1,2)*15,20)</f>
        <v>15</v>
      </c>
      <c r="P271" s="31">
        <f ca="1">VLOOKUP(N271,Coef!$A$27:$B$46,2)</f>
        <v>5.34</v>
      </c>
      <c r="Q271" s="31">
        <f ca="1">VLOOKUP(N271,Coef!$A$27:$C$46,3)+O271/10-0.1</f>
        <v>5.4</v>
      </c>
      <c r="R271" s="31">
        <f ca="1">IF(Q271+0.1&lt;P271,Q271+2,Q271)</f>
        <v>5.4</v>
      </c>
      <c r="S271" s="72">
        <f ca="1">M271*100000+J271</f>
        <v>301334</v>
      </c>
      <c r="T271" s="72">
        <f ca="1">R271*1000000+K271</f>
        <v>5447270</v>
      </c>
      <c r="U271" s="72">
        <f ca="1">IF(N271&lt;11,T271-10000000,T271)</f>
        <v>5447270</v>
      </c>
      <c r="V271" s="72">
        <f ca="1">U271/(6366197.724*0.9996)</f>
        <v>0.85599756969030716</v>
      </c>
      <c r="W271" s="72">
        <f ca="1">(Coef!$J$9/(1+Coef!$J$8*(COS(V271))^2)^0.5)*Coef!$J$6</f>
        <v>6387792.4719418809</v>
      </c>
      <c r="X271" s="72">
        <f ca="1">6*E271-183</f>
        <v>15</v>
      </c>
      <c r="Y271" s="72">
        <f ca="1">(S271-500000)/W271</f>
        <v>-3.1100885145006252E-2</v>
      </c>
      <c r="Z271" s="72">
        <f ca="1">SIN(2*V271)</f>
        <v>0.99004799866544646</v>
      </c>
      <c r="AA271" s="72">
        <f ca="1">Z271*(COS(V271))^2</f>
        <v>0.42535922364849948</v>
      </c>
      <c r="AB271" s="72">
        <f ca="1">V271+(Z271/2)</f>
        <v>1.3510215690230303</v>
      </c>
      <c r="AC271" s="72">
        <f ca="1">(3*AB271+AA271)/4</f>
        <v>1.1196059826793974</v>
      </c>
      <c r="AD271" s="72">
        <f ca="1">(5*AC271+AA271*(COS(V271))^2)/3</f>
        <v>1.9269263675719435</v>
      </c>
      <c r="AE271" s="72">
        <f ca="1">Coef!$J$6*Coef!$J$9*(V271-(Coef!$J$10*AB271)+(Coef!$J$11*AC271)-(Coef!$J$12*AD271))</f>
        <v>5432463.5613160189</v>
      </c>
      <c r="AF271" s="72">
        <f ca="1">(U271-AE271)/W271</f>
        <v>2.3179273198084874E-3</v>
      </c>
      <c r="AG271" s="72">
        <f ca="1">((Coef!$J$8*Y271^2)/2)*(COS(V271))^2</f>
        <v>1.4003692809160144E-6</v>
      </c>
      <c r="AH271" s="72">
        <f ca="1">Y271*(1-(AG271/3))</f>
        <v>-3.110087062743153E-2</v>
      </c>
      <c r="AI271" s="72">
        <f ca="1">AF271*(1-AG271)+V271</f>
        <v>0.85831549376416139</v>
      </c>
      <c r="AJ271" s="72">
        <f ca="1">(EXP(AH271)-EXP(-AH271))/2</f>
        <v>-3.1105884662805117E-2</v>
      </c>
      <c r="AK271" s="72">
        <f ca="1">ATAN(AJ271/COS(AI271))</f>
        <v>-4.7547522813790717E-2</v>
      </c>
      <c r="AL271" s="72">
        <f ca="1">ATAN(COS(AK271)*TAN(AI271))</f>
        <v>0.8577560448900613</v>
      </c>
      <c r="AM271" s="72">
        <f ca="1">V271+(1+Coef!$J$8*(COS(V271))^2-(3/2)*Coef!$J$8*SIN(V271)*COS(V271)*(AL271-V271))*(AL271-V271)</f>
        <v>0.8577611211215399</v>
      </c>
      <c r="AN271" s="34" t="str">
        <f t="shared" ca="1" si="285"/>
        <v>33 301334 5447270 N</v>
      </c>
      <c r="AO271" s="33">
        <f t="shared" ca="1" si="286"/>
        <v>49.146092070674051</v>
      </c>
      <c r="AP271" s="33">
        <f t="shared" ca="1" si="287"/>
        <v>12.275727616467796</v>
      </c>
      <c r="AQ271" s="72">
        <v>285</v>
      </c>
      <c r="AR271" s="72">
        <v>810000</v>
      </c>
      <c r="AS271" s="72">
        <f t="shared" ca="1" si="279"/>
        <v>0.85776112112154002</v>
      </c>
      <c r="AT271" s="72">
        <f t="shared" ca="1" si="279"/>
        <v>0.2142518649853587</v>
      </c>
      <c r="AU271" s="72">
        <f t="shared" si="279"/>
        <v>4.9741883681838397</v>
      </c>
      <c r="AV271" s="72">
        <f t="array" aca="1" ref="AV271" ca="1">ATAN((1-f)*TAN(AS271))</f>
        <v>0.85609905520425178</v>
      </c>
      <c r="AW271" s="72">
        <f t="shared" ca="1" si="288"/>
        <v>1.3498770222083081</v>
      </c>
      <c r="AX271" s="72">
        <f t="shared" ca="1" si="289"/>
        <v>-0.63305696671523659</v>
      </c>
      <c r="AY271" s="72">
        <f t="shared" ca="1" si="280"/>
        <v>4.0385684586677021E-3</v>
      </c>
      <c r="AZ271" s="72">
        <f t="shared" ca="1" si="290"/>
        <v>1.0076084917943781E-3</v>
      </c>
      <c r="BA271" s="72">
        <f t="shared" ca="1" si="291"/>
        <v>1.0010088788654246</v>
      </c>
      <c r="BB271" s="72">
        <f t="shared" ca="1" si="292"/>
        <v>1.0076081081695344E-3</v>
      </c>
      <c r="BC271" s="72">
        <f t="shared" ca="1" si="281"/>
        <v>0.12729513307012957</v>
      </c>
      <c r="BD271" s="75">
        <f t="shared" ca="1" si="293"/>
        <v>2.8270491774867459</v>
      </c>
      <c r="BE271" s="75">
        <f t="shared" ca="1" si="294"/>
        <v>-1.2173432543198111E-4</v>
      </c>
      <c r="BF271" s="75">
        <f t="shared" ca="1" si="282"/>
        <v>0.1271733987446976</v>
      </c>
      <c r="BG271" s="75">
        <f t="shared" ca="1" si="295"/>
        <v>2.8269274431613138</v>
      </c>
      <c r="BH271" s="75">
        <f t="shared" ca="1" si="296"/>
        <v>-1.216137226065407E-4</v>
      </c>
      <c r="BI271" s="75">
        <f t="shared" ca="1" si="283"/>
        <v>0.12717351934752302</v>
      </c>
      <c r="BJ271" s="75">
        <f t="shared" ca="1" si="297"/>
        <v>2.8269275637641393</v>
      </c>
      <c r="BK271" s="75">
        <f t="shared" ca="1" si="298"/>
        <v>-1.2161384208563068E-4</v>
      </c>
      <c r="BL271" s="75">
        <f t="shared" ca="1" si="284"/>
        <v>0.12717351922804393</v>
      </c>
      <c r="BM271" s="72">
        <f t="array" aca="1" ref="BM271" ca="1">ATAN2((1-f)*SQRT(AX271^2+(SIN(AV271)*SIN(BL271)-COS(AV271)*COS(BL271)*COS(AU271))^2),SIN(AV271)*COS(BL271)+COS(AV271)*SIN(BL271)*COS(AU271))</f>
        <v>0.88159744075147028</v>
      </c>
      <c r="BN271" s="72">
        <f t="shared" ca="1" si="299"/>
        <v>-0.19346947482553659</v>
      </c>
      <c r="BO271" s="72">
        <f t="array" aca="1" ref="BO271" ca="1">f/16*(1-AX271^2)*(4+f*(4-3*(1-AX271^2)))</f>
        <v>5.0321081966933309E-4</v>
      </c>
      <c r="BP271" s="72">
        <f t="array" aca="1" ref="BP271" ca="1">BN271-(1-BO271)*f*AX271*(BL271+BO271*SIN(BL271)*(COS(BJ271)+BO271*COS(BL271)*(-1+2*COS(BJ271)^2)))</f>
        <v>-0.19319981099362929</v>
      </c>
      <c r="BQ271" s="72">
        <f t="shared" ca="1" si="300"/>
        <v>2.1052053991729408E-2</v>
      </c>
    </row>
    <row r="272" spans="2:69" ht="30.75">
      <c r="B272" s="30" t="s">
        <v>1162</v>
      </c>
      <c r="C272" s="72" t="str">
        <f t="shared" si="301"/>
        <v>33UUQ0156748360</v>
      </c>
      <c r="D272" s="72">
        <f t="array" aca="1" ref="D272" ca="1">MATCH(TRUE,ISERROR(VALUE(MID(C272,ROW(INDIRECT("1:"&amp;LEN(C272))),1))),0)</f>
        <v>3</v>
      </c>
      <c r="E272" s="72">
        <f t="shared" ca="1" si="302"/>
        <v>33</v>
      </c>
      <c r="F272" s="72" t="str">
        <f t="shared" ca="1" si="303"/>
        <v>U</v>
      </c>
      <c r="G272" s="72" t="str">
        <f t="shared" ca="1" si="304"/>
        <v>U</v>
      </c>
      <c r="H272" s="72" t="str">
        <f t="shared" ca="1" si="305"/>
        <v>Q</v>
      </c>
      <c r="I272" s="72">
        <f t="shared" ca="1" si="306"/>
        <v>10</v>
      </c>
      <c r="J272" s="72">
        <f t="shared" ca="1" si="307"/>
        <v>1567</v>
      </c>
      <c r="K272" s="72">
        <f t="shared" ca="1" si="308"/>
        <v>48360</v>
      </c>
      <c r="L272" s="72">
        <f t="shared" ca="1" si="309"/>
        <v>194.80604746885038</v>
      </c>
      <c r="M272" s="72">
        <f ca="1">VLOOKUP(G272,Coef!$C$2:$F$25,4)</f>
        <v>3</v>
      </c>
      <c r="N272" s="31">
        <f ca="1">VLOOKUP(F272,Coef!$C$4:$D$23,2)</f>
        <v>17</v>
      </c>
      <c r="O272" s="31">
        <f ca="1">MOD(VLOOKUP(H272,Coef!$C$2:$G$21,5)+MOD(E272+1,2)*15,20)</f>
        <v>15</v>
      </c>
      <c r="P272" s="31">
        <f ca="1">VLOOKUP(N272,Coef!$A$27:$B$46,2)</f>
        <v>5.34</v>
      </c>
      <c r="Q272" s="31">
        <f ca="1">VLOOKUP(N272,Coef!$A$27:$C$46,3)+O272/10-0.1</f>
        <v>5.4</v>
      </c>
      <c r="R272" s="31">
        <f ca="1">IF(Q272+0.1&lt;P272,Q272+2,Q272)</f>
        <v>5.4</v>
      </c>
      <c r="S272" s="72">
        <f ca="1">M272*100000+J272</f>
        <v>301567</v>
      </c>
      <c r="T272" s="72">
        <f ca="1">R272*1000000+K272</f>
        <v>5448360</v>
      </c>
      <c r="U272" s="72">
        <f ca="1">IF(N272&lt;11,T272-10000000,T272)</f>
        <v>5448360</v>
      </c>
      <c r="V272" s="72">
        <f ca="1">U272/(6366197.724*0.9996)</f>
        <v>0.85616885500404449</v>
      </c>
      <c r="W272" s="72">
        <f ca="1">(Coef!$J$9/(1+Coef!$J$8*(COS(V272))^2)^0.5)*Coef!$J$6</f>
        <v>6387796.1115845172</v>
      </c>
      <c r="X272" s="72">
        <f ca="1">6*E272-183</f>
        <v>15</v>
      </c>
      <c r="Y272" s="72">
        <f ca="1">(S272-500000)/W272</f>
        <v>-3.1064391620160517E-2</v>
      </c>
      <c r="Z272" s="72">
        <f ca="1">SIN(2*V272)</f>
        <v>0.98999973057522883</v>
      </c>
      <c r="AA272" s="72">
        <f ca="1">Z272*(COS(V272))^2</f>
        <v>0.42517060525118161</v>
      </c>
      <c r="AB272" s="72">
        <f ca="1">V272+(Z272/2)</f>
        <v>1.3511687202916589</v>
      </c>
      <c r="AC272" s="72">
        <f ca="1">(3*AB272+AA272)/4</f>
        <v>1.1196691915315395</v>
      </c>
      <c r="AD272" s="72">
        <f ca="1">(5*AC272+AA272*(COS(V272))^2)/3</f>
        <v>1.9269806703187464</v>
      </c>
      <c r="AE272" s="72">
        <f ca="1">Coef!$J$6*Coef!$J$9*(V272-(Coef!$J$10*AB272)+(Coef!$J$11*AC272)-(Coef!$J$12*AD272))</f>
        <v>5433554.5383391585</v>
      </c>
      <c r="AF272" s="72">
        <f ca="1">(U272-AE272)/W272</f>
        <v>2.3177730475760173E-3</v>
      </c>
      <c r="AG272" s="72">
        <f ca="1">((Coef!$J$8*Y272^2)/2)*(COS(V272))^2</f>
        <v>1.3965334170374303E-6</v>
      </c>
      <c r="AH272" s="72">
        <f ca="1">Y272*(1-(AG272/3))</f>
        <v>-3.1064377159340191E-2</v>
      </c>
      <c r="AI272" s="72">
        <f ca="1">AF272*(1-AG272)+V272</f>
        <v>0.858486624814773</v>
      </c>
      <c r="AJ272" s="72">
        <f ca="1">(EXP(AH272)-EXP(-AH272))/2</f>
        <v>-3.1069373564584168E-2</v>
      </c>
      <c r="AK272" s="72">
        <f ca="1">ATAN(AJ272/COS(AI272))</f>
        <v>-4.7501193622847999E-2</v>
      </c>
      <c r="AL272" s="72">
        <f ca="1">ATAN(COS(AK272)*TAN(AI272))</f>
        <v>0.85792829413132665</v>
      </c>
      <c r="AM272" s="72">
        <f ca="1">V272+(1+Coef!$J$8*(COS(V272))^2-(3/2)*Coef!$J$8*SIN(V272)*COS(V272)*(AL272-V272))*(AL272-V272)</f>
        <v>0.85793337112687185</v>
      </c>
      <c r="AN272" s="34" t="str">
        <f t="shared" ca="1" si="285"/>
        <v>33 301567 5448360 N</v>
      </c>
      <c r="AO272" s="33">
        <f t="shared" ca="1" si="286"/>
        <v>49.155961269000684</v>
      </c>
      <c r="AP272" s="33">
        <f t="shared" ca="1" si="287"/>
        <v>12.278382083577069</v>
      </c>
      <c r="AQ272" s="72">
        <v>285</v>
      </c>
      <c r="AR272" s="72">
        <v>810000</v>
      </c>
      <c r="AS272" s="72">
        <f t="shared" ca="1" si="279"/>
        <v>0.85793337112687196</v>
      </c>
      <c r="AT272" s="72">
        <f t="shared" ca="1" si="279"/>
        <v>0.21429819417630144</v>
      </c>
      <c r="AU272" s="72">
        <f t="shared" si="279"/>
        <v>4.9741883681838397</v>
      </c>
      <c r="AV272" s="72">
        <f t="array" aca="1" ref="AV272" ca="1">ATAN((1-f)*TAN(AS272))</f>
        <v>0.85627138780733114</v>
      </c>
      <c r="AW272" s="72">
        <f t="shared" ca="1" si="288"/>
        <v>1.3499514450109626</v>
      </c>
      <c r="AX272" s="72">
        <f t="shared" ca="1" si="289"/>
        <v>-0.63293123107554361</v>
      </c>
      <c r="AY272" s="72">
        <f t="shared" ca="1" si="280"/>
        <v>4.0396412506531381E-3</v>
      </c>
      <c r="AZ272" s="72">
        <f t="shared" ca="1" si="290"/>
        <v>1.0078756105975396E-3</v>
      </c>
      <c r="BA272" s="72">
        <f t="shared" ca="1" si="291"/>
        <v>1.0010091466582136</v>
      </c>
      <c r="BB272" s="72">
        <f t="shared" ca="1" si="292"/>
        <v>1.007875226667516E-3</v>
      </c>
      <c r="BC272" s="72">
        <f t="shared" ca="1" si="281"/>
        <v>0.12729509901577671</v>
      </c>
      <c r="BD272" s="75">
        <f t="shared" ca="1" si="293"/>
        <v>2.8271979890377019</v>
      </c>
      <c r="BE272" s="75">
        <f t="shared" ca="1" si="294"/>
        <v>-1.2177248203564241E-4</v>
      </c>
      <c r="BF272" s="75">
        <f t="shared" ca="1" si="282"/>
        <v>0.12717332653374105</v>
      </c>
      <c r="BG272" s="75">
        <f t="shared" ca="1" si="295"/>
        <v>2.8270762165556662</v>
      </c>
      <c r="BH272" s="75">
        <f t="shared" ca="1" si="296"/>
        <v>-1.2165180600178768E-4</v>
      </c>
      <c r="BI272" s="75">
        <f t="shared" ca="1" si="283"/>
        <v>0.12717344720977491</v>
      </c>
      <c r="BJ272" s="75">
        <f t="shared" ca="1" si="297"/>
        <v>2.8270763372317003</v>
      </c>
      <c r="BK272" s="75">
        <f t="shared" ca="1" si="298"/>
        <v>-1.2165192558849221E-4</v>
      </c>
      <c r="BL272" s="75">
        <f t="shared" ca="1" si="284"/>
        <v>0.12717344709018821</v>
      </c>
      <c r="BM272" s="72">
        <f t="array" aca="1" ref="BM272" ca="1">ATAN2((1-f)*SQRT(AX272^2+(SIN(AV272)*SIN(BL272)-COS(AV272)*COS(BL272)*COS(AU272))^2),SIN(AV272)*COS(BL272)+COS(AV272)*SIN(BL272)*COS(AU272))</f>
        <v>0.88176644155680295</v>
      </c>
      <c r="BN272" s="72">
        <f t="shared" ca="1" si="299"/>
        <v>-0.19350944953368907</v>
      </c>
      <c r="BO272" s="72">
        <f t="array" aca="1" ref="BO272" ca="1">f/16*(1-AX272^2)*(4+f*(4-3*(1-AX272^2)))</f>
        <v>5.0334428982436988E-4</v>
      </c>
      <c r="BP272" s="72">
        <f t="array" aca="1" ref="BP272" ca="1">BN272-(1-BO272)*f*AX272*(BL272+BO272*SIN(BL272)*(COS(BJ272)+BO272*COS(BL272)*(-1+2*COS(BJ272)^2)))</f>
        <v>-0.19323983949077433</v>
      </c>
      <c r="BQ272" s="72">
        <f t="shared" ca="1" si="300"/>
        <v>2.1058354685527109E-2</v>
      </c>
    </row>
    <row r="273" spans="2:69" ht="30.75">
      <c r="B273" s="30" t="s">
        <v>1163</v>
      </c>
      <c r="C273" s="72" t="str">
        <f t="shared" si="301"/>
        <v>33UUQ0180949502</v>
      </c>
      <c r="D273" s="72">
        <f t="array" aca="1" ref="D273" ca="1">MATCH(TRUE,ISERROR(VALUE(MID(C273,ROW(INDIRECT("1:"&amp;LEN(C273))),1))),0)</f>
        <v>3</v>
      </c>
      <c r="E273" s="72">
        <f t="shared" ca="1" si="302"/>
        <v>33</v>
      </c>
      <c r="F273" s="72" t="str">
        <f t="shared" ca="1" si="303"/>
        <v>U</v>
      </c>
      <c r="G273" s="72" t="str">
        <f t="shared" ca="1" si="304"/>
        <v>U</v>
      </c>
      <c r="H273" s="72" t="str">
        <f t="shared" ca="1" si="305"/>
        <v>Q</v>
      </c>
      <c r="I273" s="72">
        <f t="shared" ca="1" si="306"/>
        <v>10</v>
      </c>
      <c r="J273" s="72">
        <f t="shared" ca="1" si="307"/>
        <v>1809</v>
      </c>
      <c r="K273" s="72">
        <f t="shared" ca="1" si="308"/>
        <v>49502</v>
      </c>
      <c r="L273" s="72">
        <f t="shared" ca="1" si="309"/>
        <v>194.80604746885038</v>
      </c>
      <c r="M273" s="72">
        <f ca="1">VLOOKUP(G273,Coef!$C$2:$F$25,4)</f>
        <v>3</v>
      </c>
      <c r="N273" s="31">
        <f ca="1">VLOOKUP(F273,Coef!$C$4:$D$23,2)</f>
        <v>17</v>
      </c>
      <c r="O273" s="31">
        <f ca="1">MOD(VLOOKUP(H273,Coef!$C$2:$G$21,5)+MOD(E273+1,2)*15,20)</f>
        <v>15</v>
      </c>
      <c r="P273" s="31">
        <f ca="1">VLOOKUP(N273,Coef!$A$27:$B$46,2)</f>
        <v>5.34</v>
      </c>
      <c r="Q273" s="31">
        <f ca="1">VLOOKUP(N273,Coef!$A$27:$C$46,3)+O273/10-0.1</f>
        <v>5.4</v>
      </c>
      <c r="R273" s="31">
        <f ca="1">IF(Q273+0.1&lt;P273,Q273+2,Q273)</f>
        <v>5.4</v>
      </c>
      <c r="S273" s="72">
        <f ca="1">M273*100000+J273</f>
        <v>301809</v>
      </c>
      <c r="T273" s="72">
        <f ca="1">R273*1000000+K273</f>
        <v>5449502</v>
      </c>
      <c r="U273" s="72">
        <f ca="1">IF(N273&lt;11,T273-10000000,T273)</f>
        <v>5449502</v>
      </c>
      <c r="V273" s="72">
        <f ca="1">U273/(6366197.724*0.9996)</f>
        <v>0.85634831172724468</v>
      </c>
      <c r="W273" s="72">
        <f ca="1">(Coef!$J$9/(1+Coef!$J$8*(COS(V273))^2)^0.5)*Coef!$J$6</f>
        <v>6387799.9246775676</v>
      </c>
      <c r="X273" s="72">
        <f ca="1">6*E273-183</f>
        <v>15</v>
      </c>
      <c r="Y273" s="72">
        <f ca="1">(S273-500000)/W273</f>
        <v>-3.1026488358588337E-2</v>
      </c>
      <c r="Z273" s="72">
        <f ca="1">SIN(2*V273)</f>
        <v>0.98994903516008814</v>
      </c>
      <c r="AA273" s="72">
        <f ca="1">Z273*(COS(V273))^2</f>
        <v>0.42497296139490975</v>
      </c>
      <c r="AB273" s="72">
        <f ca="1">V273+(Z273/2)</f>
        <v>1.3513228293072888</v>
      </c>
      <c r="AC273" s="72">
        <f ca="1">(3*AB273+AA273)/4</f>
        <v>1.1197353623291939</v>
      </c>
      <c r="AD273" s="72">
        <f ca="1">(5*AC273+AA273*(COS(V273))^2)/3</f>
        <v>1.9270374946973432</v>
      </c>
      <c r="AE273" s="72">
        <f ca="1">Coef!$J$6*Coef!$J$9*(V273-(Coef!$J$10*AB273)+(Coef!$J$11*AC273)-(Coef!$J$12*AD273))</f>
        <v>5434697.5639729546</v>
      </c>
      <c r="AF273" s="72">
        <f ca="1">(U273-AE273)/W273</f>
        <v>2.3176111026665626E-3</v>
      </c>
      <c r="AG273" s="72">
        <f ca="1">((Coef!$J$8*Y273^2)/2)*(COS(V273))^2</f>
        <v>1.3925512346132533E-6</v>
      </c>
      <c r="AH273" s="72">
        <f ca="1">Y273*(1-(AG273/3))</f>
        <v>-3.102647395659678E-2</v>
      </c>
      <c r="AI273" s="72">
        <f ca="1">AF273*(1-AG273)+V273</f>
        <v>0.85866591960251903</v>
      </c>
      <c r="AJ273" s="72">
        <f ca="1">(EXP(AH273)-EXP(-AH273))/2</f>
        <v>-3.1031452094468392E-2</v>
      </c>
      <c r="AK273" s="72">
        <f ca="1">ATAN(AJ273/COS(AI273))</f>
        <v>-4.7453141863711967E-2</v>
      </c>
      <c r="AL273" s="72">
        <f ca="1">ATAN(COS(AK273)*TAN(AI273))</f>
        <v>0.85810874780950108</v>
      </c>
      <c r="AM273" s="72">
        <f ca="1">V273+(1+Coef!$J$8*(COS(V273))^2-(3/2)*Coef!$J$8*SIN(V273)*COS(V273)*(AL273-V273))*(AL273-V273)</f>
        <v>0.85811382556603755</v>
      </c>
      <c r="AN273" s="34" t="str">
        <f t="shared" ca="1" si="285"/>
        <v>33 301809 5449502 N</v>
      </c>
      <c r="AO273" s="33">
        <f t="shared" ca="1" si="286"/>
        <v>49.166300546759274</v>
      </c>
      <c r="AP273" s="33">
        <f t="shared" ca="1" si="287"/>
        <v>12.281135246573744</v>
      </c>
      <c r="AQ273" s="72">
        <v>285</v>
      </c>
      <c r="AR273" s="72">
        <v>810000</v>
      </c>
      <c r="AS273" s="72">
        <f t="shared" ca="1" si="279"/>
        <v>0.85811382556603755</v>
      </c>
      <c r="AT273" s="72">
        <f t="shared" ca="1" si="279"/>
        <v>0.2143462459354375</v>
      </c>
      <c r="AU273" s="72">
        <f t="shared" si="279"/>
        <v>4.9741883681838397</v>
      </c>
      <c r="AV273" s="72">
        <f t="array" aca="1" ref="AV273" ca="1">ATAN((1-f)*TAN(AS273))</f>
        <v>0.85645192899016787</v>
      </c>
      <c r="AW273" s="72">
        <f t="shared" ca="1" si="288"/>
        <v>1.3500293915397097</v>
      </c>
      <c r="AX273" s="72">
        <f t="shared" ca="1" si="289"/>
        <v>-0.63279948621022497</v>
      </c>
      <c r="AY273" s="72">
        <f t="shared" ca="1" si="280"/>
        <v>4.0407650854773405E-3</v>
      </c>
      <c r="AZ273" s="72">
        <f t="shared" ca="1" si="290"/>
        <v>1.0081554384566782E-3</v>
      </c>
      <c r="BA273" s="72">
        <f t="shared" ca="1" si="291"/>
        <v>1.0010094271923176</v>
      </c>
      <c r="BB273" s="72">
        <f t="shared" ca="1" si="292"/>
        <v>1.0081550542067814E-3</v>
      </c>
      <c r="BC273" s="72">
        <f t="shared" ca="1" si="281"/>
        <v>0.12729506334117108</v>
      </c>
      <c r="BD273" s="75">
        <f t="shared" ca="1" si="293"/>
        <v>2.8273538464205905</v>
      </c>
      <c r="BE273" s="75">
        <f t="shared" ca="1" si="294"/>
        <v>-1.2181245315649097E-4</v>
      </c>
      <c r="BF273" s="75">
        <f t="shared" ca="1" si="282"/>
        <v>0.12717325088801459</v>
      </c>
      <c r="BG273" s="75">
        <f t="shared" ca="1" si="295"/>
        <v>2.8272320339674342</v>
      </c>
      <c r="BH273" s="75">
        <f t="shared" ca="1" si="296"/>
        <v>-1.2169170040989546E-4</v>
      </c>
      <c r="BI273" s="75">
        <f t="shared" ca="1" si="283"/>
        <v>0.12717337164076117</v>
      </c>
      <c r="BJ273" s="75">
        <f t="shared" ca="1" si="297"/>
        <v>2.8272321547201806</v>
      </c>
      <c r="BK273" s="75">
        <f t="shared" ca="1" si="298"/>
        <v>-1.2169182010939959E-4</v>
      </c>
      <c r="BL273" s="75">
        <f t="shared" ca="1" si="284"/>
        <v>0.12717337152106167</v>
      </c>
      <c r="BM273" s="72">
        <f t="array" aca="1" ref="BM273" ca="1">ATAN2((1-f)*SQRT(AX273^2+(SIN(AV273)*SIN(BL273)-COS(AV273)*COS(BL273)*COS(AU273))^2),SIN(AV273)*COS(BL273)+COS(AV273)*SIN(BL273)*COS(AU273))</f>
        <v>0.88194349062308441</v>
      </c>
      <c r="BN273" s="72">
        <f t="shared" ca="1" si="299"/>
        <v>-0.19355135189423028</v>
      </c>
      <c r="BO273" s="72">
        <f t="array" aca="1" ref="BO273" ca="1">f/16*(1-AX273^2)*(4+f*(4-3*(1-AX273^2)))</f>
        <v>5.0348411029969256E-4</v>
      </c>
      <c r="BP273" s="72">
        <f t="array" aca="1" ref="BP273" ca="1">BN273-(1-BO273)*f*AX273*(BL273+BO273*SIN(BL273)*(COS(BJ273)+BO273*COS(BL273)*(-1+2*COS(BJ273)^2)))</f>
        <v>-0.19328179821087085</v>
      </c>
      <c r="BQ273" s="72">
        <f t="shared" ca="1" si="300"/>
        <v>2.1064447724566643E-2</v>
      </c>
    </row>
    <row r="274" spans="2:69" ht="30.75">
      <c r="B274" s="30" t="s">
        <v>1164</v>
      </c>
      <c r="C274" s="72" t="str">
        <f t="shared" si="301"/>
        <v>33UUQ0226250661</v>
      </c>
      <c r="D274" s="72">
        <f t="array" aca="1" ref="D274" ca="1">MATCH(TRUE,ISERROR(VALUE(MID(C274,ROW(INDIRECT("1:"&amp;LEN(C274))),1))),0)</f>
        <v>3</v>
      </c>
      <c r="E274" s="72">
        <f t="shared" ca="1" si="302"/>
        <v>33</v>
      </c>
      <c r="F274" s="72" t="str">
        <f t="shared" ca="1" si="303"/>
        <v>U</v>
      </c>
      <c r="G274" s="72" t="str">
        <f t="shared" ca="1" si="304"/>
        <v>U</v>
      </c>
      <c r="H274" s="72" t="str">
        <f t="shared" ca="1" si="305"/>
        <v>Q</v>
      </c>
      <c r="I274" s="72">
        <f t="shared" ca="1" si="306"/>
        <v>10</v>
      </c>
      <c r="J274" s="72">
        <f t="shared" ca="1" si="307"/>
        <v>2262</v>
      </c>
      <c r="K274" s="72">
        <f t="shared" ca="1" si="308"/>
        <v>50661</v>
      </c>
      <c r="L274" s="72">
        <f t="shared" ca="1" si="309"/>
        <v>194.80604746885038</v>
      </c>
      <c r="M274" s="72">
        <f ca="1">VLOOKUP(G274,Coef!$C$2:$F$25,4)</f>
        <v>3</v>
      </c>
      <c r="N274" s="31">
        <f ca="1">VLOOKUP(F274,Coef!$C$4:$D$23,2)</f>
        <v>17</v>
      </c>
      <c r="O274" s="31">
        <f ca="1">MOD(VLOOKUP(H274,Coef!$C$2:$G$21,5)+MOD(E274+1,2)*15,20)</f>
        <v>15</v>
      </c>
      <c r="P274" s="31">
        <f ca="1">VLOOKUP(N274,Coef!$A$27:$B$46,2)</f>
        <v>5.34</v>
      </c>
      <c r="Q274" s="31">
        <f ca="1">VLOOKUP(N274,Coef!$A$27:$C$46,3)+O274/10-0.1</f>
        <v>5.4</v>
      </c>
      <c r="R274" s="31">
        <f ca="1">IF(Q274+0.1&lt;P274,Q274+2,Q274)</f>
        <v>5.4</v>
      </c>
      <c r="S274" s="72">
        <f ca="1">M274*100000+J274</f>
        <v>302262</v>
      </c>
      <c r="T274" s="72">
        <f ca="1">R274*1000000+K274</f>
        <v>5450661</v>
      </c>
      <c r="U274" s="72">
        <f ca="1">IF(N274&lt;11,T274-10000000,T274)</f>
        <v>5450661</v>
      </c>
      <c r="V274" s="72">
        <f ca="1">U274/(6366197.724*0.9996)</f>
        <v>0.85653043987276911</v>
      </c>
      <c r="W274" s="72">
        <f ca="1">(Coef!$J$9/(1+Coef!$J$8*(COS(V274))^2)^0.5)*Coef!$J$6</f>
        <v>6387803.7943400322</v>
      </c>
      <c r="X274" s="72">
        <f ca="1">6*E274-183</f>
        <v>15</v>
      </c>
      <c r="Y274" s="72">
        <f ca="1">(S274-500000)/W274</f>
        <v>-3.0955553170748204E-2</v>
      </c>
      <c r="Z274" s="72">
        <f ca="1">SIN(2*V274)</f>
        <v>0.98989745469893176</v>
      </c>
      <c r="AA274" s="72">
        <f ca="1">Z274*(COS(V274))^2</f>
        <v>0.42477234706674294</v>
      </c>
      <c r="AB274" s="72">
        <f ca="1">V274+(Z274/2)</f>
        <v>1.351479167222235</v>
      </c>
      <c r="AC274" s="72">
        <f ca="1">(3*AB274+AA274)/4</f>
        <v>1.119802462183362</v>
      </c>
      <c r="AD274" s="72">
        <f ca="1">(5*AC274+AA274*(COS(V274))^2)/3</f>
        <v>1.9270950928877391</v>
      </c>
      <c r="AE274" s="72">
        <f ca="1">Coef!$J$6*Coef!$J$9*(V274-(Coef!$J$10*AB274)+(Coef!$J$11*AC274)-(Coef!$J$12*AD274))</f>
        <v>5435857.6069673188</v>
      </c>
      <c r="AF274" s="72">
        <f ca="1">(U274-AE274)/W274</f>
        <v>2.3174464196595813E-3</v>
      </c>
      <c r="AG274" s="72">
        <f ca="1">((Coef!$J$8*Y274^2)/2)*(COS(V274))^2</f>
        <v>1.3856088196328978E-6</v>
      </c>
      <c r="AH274" s="72">
        <f ca="1">Y274*(1-(AG274/3))</f>
        <v>-3.095553887331904E-2</v>
      </c>
      <c r="AI274" s="72">
        <f ca="1">AF274*(1-AG274)+V274</f>
        <v>0.85884788308135451</v>
      </c>
      <c r="AJ274" s="72">
        <f ca="1">(EXP(AH274)-EXP(-AH274))/2</f>
        <v>-3.0960482943915624E-2</v>
      </c>
      <c r="AK274" s="72">
        <f ca="1">ATAN(AJ274/COS(AI274))</f>
        <v>-4.7354746322673065E-2</v>
      </c>
      <c r="AL274" s="72">
        <f ca="1">ATAN(COS(AK274)*TAN(AI274))</f>
        <v>0.85829305029797109</v>
      </c>
      <c r="AM274" s="72">
        <f ca="1">V274+(1+Coef!$J$8*(COS(V274))^2-(3/2)*Coef!$J$8*SIN(V274)*COS(V274)*(AL274-V274))*(AL274-V274)</f>
        <v>0.85829813216604056</v>
      </c>
      <c r="AN274" s="34" t="str">
        <f t="shared" ca="1" si="285"/>
        <v>33 302262 5450661 N</v>
      </c>
      <c r="AO274" s="33">
        <f t="shared" ca="1" si="286"/>
        <v>49.176860537075846</v>
      </c>
      <c r="AP274" s="33">
        <f t="shared" ca="1" si="287"/>
        <v>12.286772895798178</v>
      </c>
      <c r="AQ274" s="72">
        <v>285</v>
      </c>
      <c r="AR274" s="72">
        <v>810000</v>
      </c>
      <c r="AS274" s="72">
        <f t="shared" ca="1" si="279"/>
        <v>0.85829813216604045</v>
      </c>
      <c r="AT274" s="72">
        <f t="shared" ca="1" si="279"/>
        <v>0.21444464147647635</v>
      </c>
      <c r="AU274" s="72">
        <f t="shared" si="279"/>
        <v>4.9741883681838397</v>
      </c>
      <c r="AV274" s="72">
        <f t="array" aca="1" ref="AV274" ca="1">ATAN((1-f)*TAN(AS274))</f>
        <v>0.85663632440917192</v>
      </c>
      <c r="AW274" s="72">
        <f t="shared" ca="1" si="288"/>
        <v>1.3501089797153327</v>
      </c>
      <c r="AX274" s="72">
        <f t="shared" ca="1" si="289"/>
        <v>-0.63266490753280469</v>
      </c>
      <c r="AY274" s="72">
        <f t="shared" ca="1" si="280"/>
        <v>4.0419128522649478E-3</v>
      </c>
      <c r="AZ274" s="72">
        <f t="shared" ca="1" si="290"/>
        <v>1.0084412249018934E-3</v>
      </c>
      <c r="BA274" s="72">
        <f t="shared" ca="1" si="291"/>
        <v>1.0010097137002487</v>
      </c>
      <c r="BB274" s="72">
        <f t="shared" ca="1" si="292"/>
        <v>1.0084408403251289E-3</v>
      </c>
      <c r="BC274" s="72">
        <f t="shared" ca="1" si="281"/>
        <v>0.12729502690691399</v>
      </c>
      <c r="BD274" s="75">
        <f t="shared" ca="1" si="293"/>
        <v>2.8275129863375796</v>
      </c>
      <c r="BE274" s="75">
        <f t="shared" ca="1" si="294"/>
        <v>-1.2185327445266547E-4</v>
      </c>
      <c r="BF274" s="75">
        <f t="shared" ca="1" si="282"/>
        <v>0.12717317363246133</v>
      </c>
      <c r="BG274" s="75">
        <f t="shared" ca="1" si="295"/>
        <v>2.8273911330631267</v>
      </c>
      <c r="BH274" s="75">
        <f t="shared" ca="1" si="296"/>
        <v>-1.2173244333744444E-4</v>
      </c>
      <c r="BI274" s="75">
        <f t="shared" ca="1" si="283"/>
        <v>0.12717329446357656</v>
      </c>
      <c r="BJ274" s="75">
        <f t="shared" ca="1" si="297"/>
        <v>2.8273912538942421</v>
      </c>
      <c r="BK274" s="75">
        <f t="shared" ca="1" si="298"/>
        <v>-1.2173256315221879E-4</v>
      </c>
      <c r="BL274" s="75">
        <f t="shared" ca="1" si="284"/>
        <v>0.12717329434376176</v>
      </c>
      <c r="BM274" s="72">
        <f t="array" aca="1" ref="BM274" ca="1">ATAN2((1-f)*SQRT(AX274^2+(SIN(AV274)*SIN(BL274)-COS(AV274)*COS(BL274)*COS(AU274))^2),SIN(AV274)*COS(BL274)+COS(AV274)*SIN(BL274)*COS(AU274))</f>
        <v>0.88212431766483601</v>
      </c>
      <c r="BN274" s="72">
        <f t="shared" ca="1" si="299"/>
        <v>-0.19359417371019674</v>
      </c>
      <c r="BO274" s="72">
        <f t="array" aca="1" ref="BO274" ca="1">f/16*(1-AX274^2)*(4+f*(4-3*(1-AX274^2)))</f>
        <v>5.0362690811870791E-4</v>
      </c>
      <c r="BP274" s="72">
        <f t="array" aca="1" ref="BP274" ca="1">BN274-(1-BO274)*f*AX274*(BL274+BO274*SIN(BL274)*(COS(BJ274)+BO274*COS(BL274)*(-1+2*COS(BJ274)^2)))</f>
        <v>-0.19332467759851985</v>
      </c>
      <c r="BQ274" s="72">
        <f t="shared" ca="1" si="300"/>
        <v>2.1119963877956505E-2</v>
      </c>
    </row>
    <row r="275" spans="2:69" ht="30.75">
      <c r="B275" s="30" t="s">
        <v>1165</v>
      </c>
      <c r="C275" s="72" t="str">
        <f t="shared" si="301"/>
        <v>33UUQ0210151570</v>
      </c>
      <c r="D275" s="72">
        <f t="array" aca="1" ref="D275" ca="1">MATCH(TRUE,ISERROR(VALUE(MID(C275,ROW(INDIRECT("1:"&amp;LEN(C275))),1))),0)</f>
        <v>3</v>
      </c>
      <c r="E275" s="72">
        <f t="shared" ca="1" si="302"/>
        <v>33</v>
      </c>
      <c r="F275" s="72" t="str">
        <f t="shared" ca="1" si="303"/>
        <v>U</v>
      </c>
      <c r="G275" s="72" t="str">
        <f t="shared" ca="1" si="304"/>
        <v>U</v>
      </c>
      <c r="H275" s="72" t="str">
        <f t="shared" ca="1" si="305"/>
        <v>Q</v>
      </c>
      <c r="I275" s="72">
        <f t="shared" ca="1" si="306"/>
        <v>10</v>
      </c>
      <c r="J275" s="72">
        <f t="shared" ca="1" si="307"/>
        <v>2101</v>
      </c>
      <c r="K275" s="72">
        <f t="shared" ca="1" si="308"/>
        <v>51570</v>
      </c>
      <c r="L275" s="72">
        <f t="shared" ca="1" si="309"/>
        <v>194.80604746885038</v>
      </c>
      <c r="M275" s="72">
        <f ca="1">VLOOKUP(G275,Coef!$C$2:$F$25,4)</f>
        <v>3</v>
      </c>
      <c r="N275" s="31">
        <f ca="1">VLOOKUP(F275,Coef!$C$4:$D$23,2)</f>
        <v>17</v>
      </c>
      <c r="O275" s="31">
        <f ca="1">MOD(VLOOKUP(H275,Coef!$C$2:$G$21,5)+MOD(E275+1,2)*15,20)</f>
        <v>15</v>
      </c>
      <c r="P275" s="31">
        <f ca="1">VLOOKUP(N275,Coef!$A$27:$B$46,2)</f>
        <v>5.34</v>
      </c>
      <c r="Q275" s="31">
        <f ca="1">VLOOKUP(N275,Coef!$A$27:$C$46,3)+O275/10-0.1</f>
        <v>5.4</v>
      </c>
      <c r="R275" s="31">
        <f ca="1">IF(Q275+0.1&lt;P275,Q275+2,Q275)</f>
        <v>5.4</v>
      </c>
      <c r="S275" s="72">
        <f ca="1">M275*100000+J275</f>
        <v>302101</v>
      </c>
      <c r="T275" s="72">
        <f ca="1">R275*1000000+K275</f>
        <v>5451570</v>
      </c>
      <c r="U275" s="72">
        <f ca="1">IF(N275&lt;11,T275-10000000,T275)</f>
        <v>5451570</v>
      </c>
      <c r="V275" s="72">
        <f ca="1">U275/(6366197.724*0.9996)</f>
        <v>0.8566732823958767</v>
      </c>
      <c r="W275" s="72">
        <f ca="1">(Coef!$J$9/(1+Coef!$J$8*(COS(V275))^2)^0.5)*Coef!$J$6</f>
        <v>6387806.8291676342</v>
      </c>
      <c r="X275" s="72">
        <f ca="1">6*E275-183</f>
        <v>15</v>
      </c>
      <c r="Y275" s="72">
        <f ca="1">(S275-500000)/W275</f>
        <v>-3.0980742732601905E-2</v>
      </c>
      <c r="Z275" s="72">
        <f ca="1">SIN(2*V275)</f>
        <v>0.98985690840622098</v>
      </c>
      <c r="AA275" s="72">
        <f ca="1">Z275*(COS(V275))^2</f>
        <v>0.42461498599458319</v>
      </c>
      <c r="AB275" s="72">
        <f ca="1">V275+(Z275/2)</f>
        <v>1.3516017365989872</v>
      </c>
      <c r="AC275" s="72">
        <f ca="1">(3*AB275+AA275)/4</f>
        <v>1.1198550489478862</v>
      </c>
      <c r="AD275" s="72">
        <f ca="1">(5*AC275+AA275*(COS(V275))^2)/3</f>
        <v>1.9271402161950684</v>
      </c>
      <c r="AE275" s="72">
        <f ca="1">Coef!$J$6*Coef!$J$9*(V275-(Coef!$J$10*AB275)+(Coef!$J$11*AC275)-(Coef!$J$12*AD275))</f>
        <v>5436767.4264595816</v>
      </c>
      <c r="AF275" s="72">
        <f ca="1">(U275-AE275)/W275</f>
        <v>2.3173170285656968E-3</v>
      </c>
      <c r="AG275" s="72">
        <f ca="1">((Coef!$J$8*Y275^2)/2)*(COS(V275))^2</f>
        <v>1.3874074492297705E-6</v>
      </c>
      <c r="AH275" s="72">
        <f ca="1">Y275*(1-(AG275/3))</f>
        <v>-3.0980728404964155E-2</v>
      </c>
      <c r="AI275" s="72">
        <f ca="1">AF275*(1-AG275)+V275</f>
        <v>0.85899059620937945</v>
      </c>
      <c r="AJ275" s="72">
        <f ca="1">(EXP(AH275)-EXP(-AH275))/2</f>
        <v>-3.0985684555225934E-2</v>
      </c>
      <c r="AK275" s="72">
        <f ca="1">ATAN(AJ275/COS(AI275))</f>
        <v>-4.7401063178705863E-2</v>
      </c>
      <c r="AL275" s="72">
        <f ca="1">ATAN(COS(AK275)*TAN(AI275))</f>
        <v>0.85843470046737291</v>
      </c>
      <c r="AM275" s="72">
        <f ca="1">V275+(1+Coef!$J$8*(COS(V275))^2-(3/2)*Coef!$J$8*SIN(V275)*COS(V275)*(AL275-V275))*(AL275-V275)</f>
        <v>0.85843977723032516</v>
      </c>
      <c r="AN275" s="34" t="str">
        <f t="shared" ca="1" si="285"/>
        <v>33 302101 5451570 N</v>
      </c>
      <c r="AO275" s="33">
        <f t="shared" ca="1" si="286"/>
        <v>49.184976201448222</v>
      </c>
      <c r="AP275" s="33">
        <f t="shared" ca="1" si="287"/>
        <v>12.284119135427183</v>
      </c>
      <c r="AQ275" s="72">
        <v>285</v>
      </c>
      <c r="AR275" s="72">
        <v>810000</v>
      </c>
      <c r="AS275" s="72">
        <f t="shared" ref="AS275:AU338" ca="1" si="310">AO275*PI()/180</f>
        <v>0.85843977723032527</v>
      </c>
      <c r="AT275" s="72">
        <f t="shared" ca="1" si="310"/>
        <v>0.21439832462044353</v>
      </c>
      <c r="AU275" s="72">
        <f t="shared" si="310"/>
        <v>4.9741883681838397</v>
      </c>
      <c r="AV275" s="72">
        <f t="array" aca="1" ref="AV275" ca="1">ATAN((1-f)*TAN(AS275))</f>
        <v>0.85677803788704299</v>
      </c>
      <c r="AW275" s="72">
        <f t="shared" ca="1" si="288"/>
        <v>1.3501701302876454</v>
      </c>
      <c r="AX275" s="72">
        <f t="shared" ca="1" si="289"/>
        <v>-0.63256146511407374</v>
      </c>
      <c r="AY275" s="72">
        <f t="shared" ca="1" si="280"/>
        <v>4.0427949046333272E-3</v>
      </c>
      <c r="AZ275" s="72">
        <f t="shared" ca="1" si="290"/>
        <v>1.0086608499675193E-3</v>
      </c>
      <c r="BA275" s="72">
        <f t="shared" ca="1" si="291"/>
        <v>1.0010099338799108</v>
      </c>
      <c r="BB275" s="72">
        <f t="shared" ca="1" si="292"/>
        <v>1.0086604651394328E-3</v>
      </c>
      <c r="BC275" s="72">
        <f t="shared" ca="1" si="281"/>
        <v>0.12729499890741564</v>
      </c>
      <c r="BD275" s="75">
        <f t="shared" ca="1" si="293"/>
        <v>2.8276352594827063</v>
      </c>
      <c r="BE275" s="75">
        <f t="shared" ca="1" si="294"/>
        <v>-1.2188464469986541E-4</v>
      </c>
      <c r="BF275" s="75">
        <f t="shared" ca="1" si="282"/>
        <v>0.12717311426271577</v>
      </c>
      <c r="BG275" s="75">
        <f t="shared" ca="1" si="295"/>
        <v>2.8275133748380066</v>
      </c>
      <c r="BH275" s="75">
        <f t="shared" ca="1" si="296"/>
        <v>-1.2176375334348616E-4</v>
      </c>
      <c r="BI275" s="75">
        <f t="shared" ca="1" si="283"/>
        <v>0.12717323515407214</v>
      </c>
      <c r="BJ275" s="75">
        <f t="shared" ca="1" si="297"/>
        <v>2.8275134957293631</v>
      </c>
      <c r="BK275" s="75">
        <f t="shared" ca="1" si="298"/>
        <v>-1.2176387324689203E-4</v>
      </c>
      <c r="BL275" s="75">
        <f t="shared" ca="1" si="284"/>
        <v>0.12717323503416875</v>
      </c>
      <c r="BM275" s="72">
        <f t="array" aca="1" ref="BM275" ca="1">ATAN2((1-f)*SQRT(AX275^2+(SIN(AV275)*SIN(BL275)-COS(AV275)*COS(BL275)*COS(AU275))^2),SIN(AV275)*COS(BL275)+COS(AV275)*SIN(BL275)*COS(AU275))</f>
        <v>0.88226328756122907</v>
      </c>
      <c r="BN275" s="72">
        <f t="shared" ca="1" si="299"/>
        <v>-0.1936271006976763</v>
      </c>
      <c r="BO275" s="72">
        <f t="array" aca="1" ref="BO275" ca="1">f/16*(1-AX275^2)*(4+f*(4-3*(1-AX275^2)))</f>
        <v>5.0373664736230782E-4</v>
      </c>
      <c r="BP275" s="72">
        <f t="array" aca="1" ref="BP275" ca="1">BN275-(1-BO275)*f*AX275*(BL275+BO275*SIN(BL275)*(COS(BJ275)+BO275*COS(BL275)*(-1+2*COS(BJ275)^2)))</f>
        <v>-0.1933576488377306</v>
      </c>
      <c r="BQ275" s="72">
        <f t="shared" ca="1" si="300"/>
        <v>2.1040675782712931E-2</v>
      </c>
    </row>
    <row r="276" spans="2:69" ht="30.75">
      <c r="B276" s="30" t="s">
        <v>1166</v>
      </c>
      <c r="C276" s="72" t="str">
        <f t="shared" si="301"/>
        <v>33UUQ0204152094</v>
      </c>
      <c r="D276" s="72">
        <f t="array" aca="1" ref="D276" ca="1">MATCH(TRUE,ISERROR(VALUE(MID(C276,ROW(INDIRECT("1:"&amp;LEN(C276))),1))),0)</f>
        <v>3</v>
      </c>
      <c r="E276" s="72">
        <f t="shared" ca="1" si="302"/>
        <v>33</v>
      </c>
      <c r="F276" s="72" t="str">
        <f t="shared" ca="1" si="303"/>
        <v>U</v>
      </c>
      <c r="G276" s="72" t="str">
        <f t="shared" ca="1" si="304"/>
        <v>U</v>
      </c>
      <c r="H276" s="72" t="str">
        <f t="shared" ca="1" si="305"/>
        <v>Q</v>
      </c>
      <c r="I276" s="72">
        <f t="shared" ca="1" si="306"/>
        <v>10</v>
      </c>
      <c r="J276" s="72">
        <f t="shared" ca="1" si="307"/>
        <v>2041</v>
      </c>
      <c r="K276" s="72">
        <f t="shared" ca="1" si="308"/>
        <v>52094</v>
      </c>
      <c r="L276" s="72">
        <f t="shared" ca="1" si="309"/>
        <v>194.80604746885038</v>
      </c>
      <c r="M276" s="72">
        <f ca="1">VLOOKUP(G276,Coef!$C$2:$F$25,4)</f>
        <v>3</v>
      </c>
      <c r="N276" s="31">
        <f ca="1">VLOOKUP(F276,Coef!$C$4:$D$23,2)</f>
        <v>17</v>
      </c>
      <c r="O276" s="31">
        <f ca="1">MOD(VLOOKUP(H276,Coef!$C$2:$G$21,5)+MOD(E276+1,2)*15,20)</f>
        <v>15</v>
      </c>
      <c r="P276" s="31">
        <f ca="1">VLOOKUP(N276,Coef!$A$27:$B$46,2)</f>
        <v>5.34</v>
      </c>
      <c r="Q276" s="31">
        <f ca="1">VLOOKUP(N276,Coef!$A$27:$C$46,3)+O276/10-0.1</f>
        <v>5.4</v>
      </c>
      <c r="R276" s="31">
        <f ca="1">IF(Q276+0.1&lt;P276,Q276+2,Q276)</f>
        <v>5.4</v>
      </c>
      <c r="S276" s="72">
        <f ca="1">M276*100000+J276</f>
        <v>302041</v>
      </c>
      <c r="T276" s="72">
        <f ca="1">R276*1000000+K276</f>
        <v>5452094</v>
      </c>
      <c r="U276" s="72">
        <f ca="1">IF(N276&lt;11,T276-10000000,T276)</f>
        <v>5452094</v>
      </c>
      <c r="V276" s="72">
        <f ca="1">U276/(6366197.724*0.9996)</f>
        <v>0.85675562506046243</v>
      </c>
      <c r="W276" s="72">
        <f ca="1">(Coef!$J$9/(1+Coef!$J$8*(COS(V276))^2)^0.5)*Coef!$J$6</f>
        <v>6387808.578562649</v>
      </c>
      <c r="X276" s="72">
        <f ca="1">6*E276-183</f>
        <v>15</v>
      </c>
      <c r="Y276" s="72">
        <f ca="1">(S276-500000)/W276</f>
        <v>-3.099012714068268E-2</v>
      </c>
      <c r="Z276" s="72">
        <f ca="1">SIN(2*V276)</f>
        <v>0.98983349847702484</v>
      </c>
      <c r="AA276" s="72">
        <f ca="1">Z276*(COS(V276))^2</f>
        <v>0.42452426607435667</v>
      </c>
      <c r="AB276" s="72">
        <f ca="1">V276+(Z276/2)</f>
        <v>1.3516723742989749</v>
      </c>
      <c r="AC276" s="72">
        <f ca="1">(3*AB276+AA276)/4</f>
        <v>1.1198853472428203</v>
      </c>
      <c r="AD276" s="72">
        <f ca="1">(5*AC276+AA276*(COS(V276))^2)/3</f>
        <v>1.9271662076041551</v>
      </c>
      <c r="AE276" s="72">
        <f ca="1">Coef!$J$6*Coef!$J$9*(V276-(Coef!$J$10*AB276)+(Coef!$J$11*AC276)-(Coef!$J$12*AD276))</f>
        <v>5437291.8994513769</v>
      </c>
      <c r="AF276" s="72">
        <f ca="1">(U276-AE276)/W276</f>
        <v>2.3172423479154757E-3</v>
      </c>
      <c r="AG276" s="72">
        <f ca="1">((Coef!$J$8*Y276^2)/2)*(COS(V276))^2</f>
        <v>1.387984321841349E-6</v>
      </c>
      <c r="AH276" s="72">
        <f ca="1">Y276*(1-(AG276/3))</f>
        <v>-3.0990112802745811E-2</v>
      </c>
      <c r="AI276" s="72">
        <f ca="1">AF276*(1-AG276)+V276</f>
        <v>0.85907286419208184</v>
      </c>
      <c r="AJ276" s="72">
        <f ca="1">(EXP(AH276)-EXP(-AH276))/2</f>
        <v>-3.0995073458330802E-2</v>
      </c>
      <c r="AK276" s="72">
        <f ca="1">ATAN(AJ276/COS(AI276))</f>
        <v>-4.7419920093170129E-2</v>
      </c>
      <c r="AL276" s="72">
        <f ca="1">ATAN(COS(AK276)*TAN(AI276))</f>
        <v>0.85851653939880934</v>
      </c>
      <c r="AM276" s="72">
        <f ca="1">V276+(1+Coef!$J$8*(COS(V276))^2-(3/2)*Coef!$J$8*SIN(V276)*COS(V276)*(AL276-V276))*(AL276-V276)</f>
        <v>0.8585216137474132</v>
      </c>
      <c r="AN276" s="34" t="str">
        <f t="shared" ca="1" si="285"/>
        <v>33 302041 5452094 N</v>
      </c>
      <c r="AO276" s="33">
        <f t="shared" ca="1" si="286"/>
        <v>49.189665088487409</v>
      </c>
      <c r="AP276" s="33">
        <f t="shared" ca="1" si="287"/>
        <v>12.283038713813742</v>
      </c>
      <c r="AQ276" s="72">
        <v>285</v>
      </c>
      <c r="AR276" s="72">
        <v>810000</v>
      </c>
      <c r="AS276" s="72">
        <f t="shared" ca="1" si="310"/>
        <v>0.85852161374741309</v>
      </c>
      <c r="AT276" s="72">
        <f t="shared" ca="1" si="310"/>
        <v>0.21437946770597932</v>
      </c>
      <c r="AU276" s="72">
        <f t="shared" si="310"/>
        <v>4.9741883681838397</v>
      </c>
      <c r="AV276" s="72">
        <f t="array" aca="1" ref="AV276" ca="1">ATAN((1-f)*TAN(AS276))</f>
        <v>0.85685991399142991</v>
      </c>
      <c r="AW276" s="72">
        <f t="shared" ca="1" si="288"/>
        <v>1.350205454443272</v>
      </c>
      <c r="AX276" s="72">
        <f t="shared" ca="1" si="289"/>
        <v>-0.63250169463248851</v>
      </c>
      <c r="AY276" s="72">
        <f t="shared" ca="1" si="280"/>
        <v>4.0433045011274218E-3</v>
      </c>
      <c r="AZ276" s="72">
        <f t="shared" ca="1" si="290"/>
        <v>1.0087877359550189E-3</v>
      </c>
      <c r="BA276" s="72">
        <f t="shared" ca="1" si="291"/>
        <v>1.0010100610863657</v>
      </c>
      <c r="BB276" s="72">
        <f t="shared" ca="1" si="292"/>
        <v>1.008787350981684E-3</v>
      </c>
      <c r="BC276" s="72">
        <f t="shared" ca="1" si="281"/>
        <v>0.12729498273100925</v>
      </c>
      <c r="BD276" s="75">
        <f t="shared" ca="1" si="293"/>
        <v>2.827705891617553</v>
      </c>
      <c r="BE276" s="75">
        <f t="shared" ca="1" si="294"/>
        <v>-1.2190276825703825E-4</v>
      </c>
      <c r="BF276" s="75">
        <f t="shared" ca="1" si="282"/>
        <v>0.12717307996275221</v>
      </c>
      <c r="BG276" s="75">
        <f t="shared" ca="1" si="295"/>
        <v>2.8275839888492964</v>
      </c>
      <c r="BH276" s="75">
        <f t="shared" ca="1" si="296"/>
        <v>-1.2178184209089995E-4</v>
      </c>
      <c r="BI276" s="75">
        <f t="shared" ca="1" si="283"/>
        <v>0.12717320088891834</v>
      </c>
      <c r="BJ276" s="75">
        <f t="shared" ca="1" si="297"/>
        <v>2.8275841097754624</v>
      </c>
      <c r="BK276" s="75">
        <f t="shared" ca="1" si="298"/>
        <v>-1.2178196204553046E-4</v>
      </c>
      <c r="BL276" s="75">
        <f t="shared" ca="1" si="284"/>
        <v>0.12717320076896371</v>
      </c>
      <c r="BM276" s="72">
        <f t="array" aca="1" ref="BM276" ca="1">ATAN2((1-f)*SQRT(AX276^2+(SIN(AV276)*SIN(BL276)-COS(AV276)*COS(BL276)*COS(AU276))^2),SIN(AV276)*COS(BL276)+COS(AV276)*SIN(BL276)*COS(AU276))</f>
        <v>0.88234357807352126</v>
      </c>
      <c r="BN276" s="72">
        <f t="shared" ca="1" si="299"/>
        <v>-0.19364613131638789</v>
      </c>
      <c r="BO276" s="72">
        <f t="array" aca="1" ref="BO276" ca="1">f/16*(1-AX276^2)*(4+f*(4-3*(1-AX276^2)))</f>
        <v>5.0380004802510288E-4</v>
      </c>
      <c r="BP276" s="72">
        <f t="array" aca="1" ref="BP276" ca="1">BN276-(1-BO276)*f*AX276*(BL276+BO276*SIN(BL276)*(COS(BJ276)+BO276*COS(BL276)*(-1+2*COS(BJ276)^2)))</f>
        <v>-0.19337670502567059</v>
      </c>
      <c r="BQ276" s="72">
        <f t="shared" ca="1" si="300"/>
        <v>2.1002762680308734E-2</v>
      </c>
    </row>
    <row r="277" spans="2:69" ht="30.75">
      <c r="B277" s="30" t="s">
        <v>1167</v>
      </c>
      <c r="C277" s="72" t="str">
        <f t="shared" si="301"/>
        <v>33UUQ0177852855</v>
      </c>
      <c r="D277" s="72">
        <f t="array" aca="1" ref="D277" ca="1">MATCH(TRUE,ISERROR(VALUE(MID(C277,ROW(INDIRECT("1:"&amp;LEN(C277))),1))),0)</f>
        <v>3</v>
      </c>
      <c r="E277" s="72">
        <f t="shared" ca="1" si="302"/>
        <v>33</v>
      </c>
      <c r="F277" s="72" t="str">
        <f t="shared" ca="1" si="303"/>
        <v>U</v>
      </c>
      <c r="G277" s="72" t="str">
        <f t="shared" ca="1" si="304"/>
        <v>U</v>
      </c>
      <c r="H277" s="72" t="str">
        <f t="shared" ca="1" si="305"/>
        <v>Q</v>
      </c>
      <c r="I277" s="72">
        <f t="shared" ca="1" si="306"/>
        <v>10</v>
      </c>
      <c r="J277" s="72">
        <f t="shared" ca="1" si="307"/>
        <v>1778</v>
      </c>
      <c r="K277" s="72">
        <f t="shared" ca="1" si="308"/>
        <v>52855</v>
      </c>
      <c r="L277" s="72">
        <f t="shared" ca="1" si="309"/>
        <v>194.80604746885038</v>
      </c>
      <c r="M277" s="72">
        <f ca="1">VLOOKUP(G277,Coef!$C$2:$F$25,4)</f>
        <v>3</v>
      </c>
      <c r="N277" s="31">
        <f ca="1">VLOOKUP(F277,Coef!$C$4:$D$23,2)</f>
        <v>17</v>
      </c>
      <c r="O277" s="31">
        <f ca="1">MOD(VLOOKUP(H277,Coef!$C$2:$G$21,5)+MOD(E277+1,2)*15,20)</f>
        <v>15</v>
      </c>
      <c r="P277" s="31">
        <f ca="1">VLOOKUP(N277,Coef!$A$27:$B$46,2)</f>
        <v>5.34</v>
      </c>
      <c r="Q277" s="31">
        <f ca="1">VLOOKUP(N277,Coef!$A$27:$C$46,3)+O277/10-0.1</f>
        <v>5.4</v>
      </c>
      <c r="R277" s="31">
        <f ca="1">IF(Q277+0.1&lt;P277,Q277+2,Q277)</f>
        <v>5.4</v>
      </c>
      <c r="S277" s="72">
        <f ca="1">M277*100000+J277</f>
        <v>301778</v>
      </c>
      <c r="T277" s="72">
        <f ca="1">R277*1000000+K277</f>
        <v>5452855</v>
      </c>
      <c r="U277" s="72">
        <f ca="1">IF(N277&lt;11,T277-10000000,T277)</f>
        <v>5452855</v>
      </c>
      <c r="V277" s="72">
        <f ca="1">U277/(6366197.724*0.9996)</f>
        <v>0.85687521049509929</v>
      </c>
      <c r="W277" s="72">
        <f ca="1">(Coef!$J$9/(1+Coef!$J$8*(COS(V277))^2)^0.5)*Coef!$J$6</f>
        <v>6387811.119120501</v>
      </c>
      <c r="X277" s="72">
        <f ca="1">6*E277-183</f>
        <v>15</v>
      </c>
      <c r="Y277" s="72">
        <f ca="1">(S277-500000)/W277</f>
        <v>-3.1031286978205452E-2</v>
      </c>
      <c r="Z277" s="72">
        <f ca="1">SIN(2*V277)</f>
        <v>0.98979945266501179</v>
      </c>
      <c r="AA277" s="72">
        <f ca="1">Z277*(COS(V277))^2</f>
        <v>0.42439250413321966</v>
      </c>
      <c r="AB277" s="72">
        <f ca="1">V277+(Z277/2)</f>
        <v>1.3517749368276051</v>
      </c>
      <c r="AC277" s="72">
        <f ca="1">(3*AB277+AA277)/4</f>
        <v>1.1199293286540088</v>
      </c>
      <c r="AD277" s="72">
        <f ca="1">(5*AC277+AA277*(COS(V277))^2)/3</f>
        <v>1.9272039282915887</v>
      </c>
      <c r="AE277" s="72">
        <f ca="1">Coef!$J$6*Coef!$J$9*(V277-(Coef!$J$10*AB277)+(Coef!$J$11*AC277)-(Coef!$J$12*AD277))</f>
        <v>5438053.5871399743</v>
      </c>
      <c r="AF277" s="72">
        <f ca="1">(U277-AE277)/W277</f>
        <v>2.3171337699264298E-3</v>
      </c>
      <c r="AG277" s="72">
        <f ca="1">((Coef!$J$8*Y277^2)/2)*(COS(V277))^2</f>
        <v>1.3912896125390682E-6</v>
      </c>
      <c r="AH277" s="72">
        <f ca="1">Y277*(1-(AG277/3))</f>
        <v>-3.1031272587036373E-2</v>
      </c>
      <c r="AI277" s="72">
        <f ca="1">AF277*(1-AG277)+V277</f>
        <v>0.85919234104122155</v>
      </c>
      <c r="AJ277" s="72">
        <f ca="1">(EXP(AH277)-EXP(-AH277))/2</f>
        <v>-3.1036253035132411E-2</v>
      </c>
      <c r="AK277" s="72">
        <f ca="1">ATAN(AJ277/COS(AI277))</f>
        <v>-4.7489395519744425E-2</v>
      </c>
      <c r="AL277" s="72">
        <f ca="1">ATAN(COS(AK277)*TAN(AI277))</f>
        <v>0.85863440388138623</v>
      </c>
      <c r="AM277" s="72">
        <f ca="1">V277+(1+Coef!$J$8*(COS(V277))^2-(3/2)*Coef!$J$8*SIN(V277)*COS(V277)*(AL277-V277))*(AL277-V277)</f>
        <v>0.85863947188310297</v>
      </c>
      <c r="AN277" s="34" t="str">
        <f t="shared" ca="1" si="285"/>
        <v>33 301778 5452855 N</v>
      </c>
      <c r="AO277" s="33">
        <f t="shared" ca="1" si="286"/>
        <v>49.19641786224372</v>
      </c>
      <c r="AP277" s="33">
        <f t="shared" ca="1" si="287"/>
        <v>12.279058065091164</v>
      </c>
      <c r="AQ277" s="72">
        <v>285</v>
      </c>
      <c r="AR277" s="72">
        <v>810000</v>
      </c>
      <c r="AS277" s="72">
        <f t="shared" ca="1" si="310"/>
        <v>0.85863947188310308</v>
      </c>
      <c r="AT277" s="72">
        <f t="shared" ca="1" si="310"/>
        <v>0.214309992279405</v>
      </c>
      <c r="AU277" s="72">
        <f t="shared" si="310"/>
        <v>4.9741883681838397</v>
      </c>
      <c r="AV277" s="72">
        <f t="array" aca="1" ref="AV277" ca="1">ATAN((1-f)*TAN(AS277))</f>
        <v>0.85697782921766086</v>
      </c>
      <c r="AW277" s="72">
        <f t="shared" ca="1" si="288"/>
        <v>1.3502563192884445</v>
      </c>
      <c r="AX277" s="72">
        <f t="shared" ca="1" si="289"/>
        <v>-0.63241560773436145</v>
      </c>
      <c r="AY277" s="72">
        <f t="shared" ca="1" si="280"/>
        <v>4.0440383838451057E-3</v>
      </c>
      <c r="AZ277" s="72">
        <f t="shared" ca="1" si="290"/>
        <v>1.0089704675412833E-3</v>
      </c>
      <c r="BA277" s="72">
        <f t="shared" ca="1" si="291"/>
        <v>1.0010102442795354</v>
      </c>
      <c r="BB277" s="72">
        <f t="shared" ca="1" si="292"/>
        <v>1.0089700823587087E-3</v>
      </c>
      <c r="BC277" s="72">
        <f t="shared" ca="1" si="281"/>
        <v>0.12729495943497257</v>
      </c>
      <c r="BD277" s="75">
        <f t="shared" ca="1" si="293"/>
        <v>2.8278075980118613</v>
      </c>
      <c r="BE277" s="75">
        <f t="shared" ca="1" si="294"/>
        <v>-1.2192886809491467E-4</v>
      </c>
      <c r="BF277" s="75">
        <f t="shared" ca="1" si="282"/>
        <v>0.12717303056687765</v>
      </c>
      <c r="BG277" s="75">
        <f t="shared" ca="1" si="295"/>
        <v>2.8276856691437664</v>
      </c>
      <c r="BH277" s="75">
        <f t="shared" ca="1" si="296"/>
        <v>-1.2180789179056703E-4</v>
      </c>
      <c r="BI277" s="75">
        <f t="shared" ca="1" si="283"/>
        <v>0.12717315154318201</v>
      </c>
      <c r="BJ277" s="75">
        <f t="shared" ca="1" si="297"/>
        <v>2.8276857901200709</v>
      </c>
      <c r="BK277" s="75">
        <f t="shared" ca="1" si="298"/>
        <v>-1.2180801181899141E-4</v>
      </c>
      <c r="BL277" s="75">
        <f t="shared" ca="1" si="284"/>
        <v>0.12717315142315358</v>
      </c>
      <c r="BM277" s="72">
        <f t="array" aca="1" ref="BM277" ca="1">ATAN2((1-f)*SQRT(AX277^2+(SIN(AV277)*SIN(BL277)-COS(AV277)*COS(BL277)*COS(AU277))^2),SIN(AV277)*COS(BL277)+COS(AV277)*SIN(BL277)*COS(AU277))</f>
        <v>0.88245920918341159</v>
      </c>
      <c r="BN277" s="72">
        <f t="shared" ca="1" si="299"/>
        <v>-0.19367354731391007</v>
      </c>
      <c r="BO277" s="72">
        <f t="array" aca="1" ref="BO277" ca="1">f/16*(1-AX277^2)*(4+f*(4-3*(1-AX277^2)))</f>
        <v>5.0389135287055224E-4</v>
      </c>
      <c r="BP277" s="72">
        <f t="array" aca="1" ref="BP277" ca="1">BN277-(1-BO277)*f*AX277*(BL277+BO277*SIN(BL277)*(COS(BJ277)+BO277*COS(BL277)*(-1+2*COS(BJ277)^2)))</f>
        <v>-0.19340415785027176</v>
      </c>
      <c r="BQ277" s="72">
        <f t="shared" ca="1" si="300"/>
        <v>2.0905834429133241E-2</v>
      </c>
    </row>
    <row r="278" spans="2:69" ht="30.75">
      <c r="B278" s="30" t="s">
        <v>1168</v>
      </c>
      <c r="C278" s="72" t="str">
        <f t="shared" si="301"/>
        <v>33UUQ0134553032</v>
      </c>
      <c r="D278" s="72">
        <f t="array" aca="1" ref="D278" ca="1">MATCH(TRUE,ISERROR(VALUE(MID(C278,ROW(INDIRECT("1:"&amp;LEN(C278))),1))),0)</f>
        <v>3</v>
      </c>
      <c r="E278" s="72">
        <f t="shared" ca="1" si="302"/>
        <v>33</v>
      </c>
      <c r="F278" s="72" t="str">
        <f t="shared" ca="1" si="303"/>
        <v>U</v>
      </c>
      <c r="G278" s="72" t="str">
        <f t="shared" ca="1" si="304"/>
        <v>U</v>
      </c>
      <c r="H278" s="72" t="str">
        <f t="shared" ca="1" si="305"/>
        <v>Q</v>
      </c>
      <c r="I278" s="72">
        <f t="shared" ca="1" si="306"/>
        <v>10</v>
      </c>
      <c r="J278" s="72">
        <f t="shared" ca="1" si="307"/>
        <v>1345</v>
      </c>
      <c r="K278" s="72">
        <f t="shared" ca="1" si="308"/>
        <v>53032</v>
      </c>
      <c r="L278" s="72">
        <f t="shared" ca="1" si="309"/>
        <v>194.80604746885038</v>
      </c>
      <c r="M278" s="72">
        <f ca="1">VLOOKUP(G278,Coef!$C$2:$F$25,4)</f>
        <v>3</v>
      </c>
      <c r="N278" s="31">
        <f ca="1">VLOOKUP(F278,Coef!$C$4:$D$23,2)</f>
        <v>17</v>
      </c>
      <c r="O278" s="31">
        <f ca="1">MOD(VLOOKUP(H278,Coef!$C$2:$G$21,5)+MOD(E278+1,2)*15,20)</f>
        <v>15</v>
      </c>
      <c r="P278" s="31">
        <f ca="1">VLOOKUP(N278,Coef!$A$27:$B$46,2)</f>
        <v>5.34</v>
      </c>
      <c r="Q278" s="31">
        <f ca="1">VLOOKUP(N278,Coef!$A$27:$C$46,3)+O278/10-0.1</f>
        <v>5.4</v>
      </c>
      <c r="R278" s="31">
        <f ca="1">IF(Q278+0.1&lt;P278,Q278+2,Q278)</f>
        <v>5.4</v>
      </c>
      <c r="S278" s="72">
        <f ca="1">M278*100000+J278</f>
        <v>301345</v>
      </c>
      <c r="T278" s="72">
        <f ca="1">R278*1000000+K278</f>
        <v>5453032</v>
      </c>
      <c r="U278" s="72">
        <f ca="1">IF(N278&lt;11,T278-10000000,T278)</f>
        <v>5453032</v>
      </c>
      <c r="V278" s="72">
        <f ca="1">U278/(6366197.724*0.9996)</f>
        <v>0.8569030247157704</v>
      </c>
      <c r="W278" s="72">
        <f ca="1">(Coef!$J$9/(1+Coef!$J$8*(COS(V278))^2)^0.5)*Coef!$J$6</f>
        <v>6387811.7100134492</v>
      </c>
      <c r="X278" s="72">
        <f ca="1">6*E278-183</f>
        <v>15</v>
      </c>
      <c r="Y278" s="72">
        <f ca="1">(S278-500000)/W278</f>
        <v>-3.1099069449494112E-2</v>
      </c>
      <c r="Z278" s="72">
        <f ca="1">SIN(2*V278)</f>
        <v>0.98979152587784258</v>
      </c>
      <c r="AA278" s="72">
        <f ca="1">Z278*(COS(V278))^2</f>
        <v>0.42436185604828558</v>
      </c>
      <c r="AB278" s="72">
        <f ca="1">V278+(Z278/2)</f>
        <v>1.3517987876546917</v>
      </c>
      <c r="AC278" s="72">
        <f ca="1">(3*AB278+AA278)/4</f>
        <v>1.1199395547530901</v>
      </c>
      <c r="AD278" s="72">
        <f ca="1">(5*AC278+AA278*(COS(V278))^2)/3</f>
        <v>1.9272126972204042</v>
      </c>
      <c r="AE278" s="72">
        <f ca="1">Coef!$J$6*Coef!$J$9*(V278-(Coef!$J$10*AB278)+(Coef!$J$11*AC278)-(Coef!$J$12*AD278))</f>
        <v>5438230.7472188398</v>
      </c>
      <c r="AF278" s="72">
        <f ca="1">(U278-AE278)/W278</f>
        <v>2.3171084955365745E-3</v>
      </c>
      <c r="AG278" s="72">
        <f ca="1">((Coef!$J$8*Y278^2)/2)*(COS(V278))^2</f>
        <v>1.3972845899325602E-6</v>
      </c>
      <c r="AH278" s="72">
        <f ca="1">Y278*(1-(AG278/3))</f>
        <v>-3.1099054964743942E-2</v>
      </c>
      <c r="AI278" s="72">
        <f ca="1">AF278*(1-AG278)+V278</f>
        <v>0.85922012997364694</v>
      </c>
      <c r="AJ278" s="72">
        <f ca="1">(EXP(AH278)-EXP(-AH278))/2</f>
        <v>-3.1104068121985295E-2</v>
      </c>
      <c r="AK278" s="72">
        <f ca="1">ATAN(AJ278/COS(AI278))</f>
        <v>-4.7594536206390176E-2</v>
      </c>
      <c r="AL278" s="72">
        <f ca="1">ATAN(COS(AK278)*TAN(AI278))</f>
        <v>0.85865972302715066</v>
      </c>
      <c r="AM278" s="72">
        <f ca="1">V278+(1+Coef!$J$8*(COS(V278))^2-(3/2)*Coef!$J$8*SIN(V278)*COS(V278)*(AL278-V278))*(AL278-V278)</f>
        <v>0.85866478353700204</v>
      </c>
      <c r="AN278" s="34" t="str">
        <f t="shared" ca="1" si="285"/>
        <v>33 301345 5453032 N</v>
      </c>
      <c r="AO278" s="33">
        <f t="shared" ca="1" si="286"/>
        <v>49.197868113184626</v>
      </c>
      <c r="AP278" s="33">
        <f t="shared" ca="1" si="287"/>
        <v>12.273033947491255</v>
      </c>
      <c r="AQ278" s="72">
        <v>285</v>
      </c>
      <c r="AR278" s="72">
        <v>810000</v>
      </c>
      <c r="AS278" s="72">
        <f t="shared" ca="1" si="310"/>
        <v>0.85866478353700193</v>
      </c>
      <c r="AT278" s="72">
        <f t="shared" ca="1" si="310"/>
        <v>0.21420485159275923</v>
      </c>
      <c r="AU278" s="72">
        <f t="shared" si="310"/>
        <v>4.9741883681838397</v>
      </c>
      <c r="AV278" s="72">
        <f t="array" aca="1" ref="AV278" ca="1">ATAN((1-f)*TAN(AS278))</f>
        <v>0.85700315314458975</v>
      </c>
      <c r="AW278" s="72">
        <f t="shared" ca="1" si="288"/>
        <v>1.3502672420139123</v>
      </c>
      <c r="AX278" s="72">
        <f t="shared" ca="1" si="289"/>
        <v>-0.63239711823439104</v>
      </c>
      <c r="AY278" s="72">
        <f t="shared" ca="1" si="280"/>
        <v>4.0441959920637961E-3</v>
      </c>
      <c r="AZ278" s="72">
        <f t="shared" ca="1" si="290"/>
        <v>1.0090097108513131E-3</v>
      </c>
      <c r="BA278" s="72">
        <f t="shared" ca="1" si="291"/>
        <v>1.0010102836219859</v>
      </c>
      <c r="BB278" s="72">
        <f t="shared" ca="1" si="292"/>
        <v>1.0090093256237924E-3</v>
      </c>
      <c r="BC278" s="72">
        <f t="shared" ca="1" si="281"/>
        <v>0.12729495443193142</v>
      </c>
      <c r="BD278" s="75">
        <f t="shared" ca="1" si="293"/>
        <v>2.827829438459756</v>
      </c>
      <c r="BE278" s="75">
        <f t="shared" ca="1" si="294"/>
        <v>-1.2193447322642672E-4</v>
      </c>
      <c r="BF278" s="75">
        <f t="shared" ca="1" si="282"/>
        <v>0.127173019958705</v>
      </c>
      <c r="BG278" s="75">
        <f t="shared" ca="1" si="295"/>
        <v>2.8277075039865296</v>
      </c>
      <c r="BH278" s="75">
        <f t="shared" ca="1" si="296"/>
        <v>-1.2181348615322597E-4</v>
      </c>
      <c r="BI278" s="75">
        <f t="shared" ca="1" si="283"/>
        <v>0.1271731409457782</v>
      </c>
      <c r="BJ278" s="75">
        <f t="shared" ca="1" si="297"/>
        <v>2.8277076249736028</v>
      </c>
      <c r="BK278" s="75">
        <f t="shared" ca="1" si="298"/>
        <v>-1.2181360619750194E-4</v>
      </c>
      <c r="BL278" s="75">
        <f t="shared" ca="1" si="284"/>
        <v>0.12717314082573392</v>
      </c>
      <c r="BM278" s="72">
        <f t="array" aca="1" ref="BM278" ca="1">ATAN2((1-f)*SQRT(AX278^2+(SIN(AV278)*SIN(BL278)-COS(AV278)*COS(BL278)*COS(AU278))^2),SIN(AV278)*COS(BL278)+COS(AV278)*SIN(BL278)*COS(AU278))</f>
        <v>0.8824840424723841</v>
      </c>
      <c r="BN278" s="72">
        <f t="shared" ca="1" si="299"/>
        <v>-0.19367943662455805</v>
      </c>
      <c r="BO278" s="72">
        <f t="array" aca="1" ref="BO278" ca="1">f/16*(1-AX278^2)*(4+f*(4-3*(1-AX278^2)))</f>
        <v>5.0391096143867519E-4</v>
      </c>
      <c r="BP278" s="72">
        <f t="array" aca="1" ref="BP278" ca="1">BN278-(1-BO278)*f*AX278*(BL278+BO278*SIN(BL278)*(COS(BJ278)+BO278*COS(BL278)*(-1+2*COS(BJ278)^2)))</f>
        <v>-0.19341005507052686</v>
      </c>
      <c r="BQ278" s="72">
        <f t="shared" ca="1" si="300"/>
        <v>2.0794796522232373E-2</v>
      </c>
    </row>
    <row r="279" spans="2:69" ht="30.75">
      <c r="B279" s="30" t="s">
        <v>1169</v>
      </c>
      <c r="C279" s="72" t="str">
        <f t="shared" si="301"/>
        <v>33UUQ0175353605</v>
      </c>
      <c r="D279" s="72">
        <f t="array" aca="1" ref="D279" ca="1">MATCH(TRUE,ISERROR(VALUE(MID(C279,ROW(INDIRECT("1:"&amp;LEN(C279))),1))),0)</f>
        <v>3</v>
      </c>
      <c r="E279" s="72">
        <f t="shared" ca="1" si="302"/>
        <v>33</v>
      </c>
      <c r="F279" s="72" t="str">
        <f t="shared" ca="1" si="303"/>
        <v>U</v>
      </c>
      <c r="G279" s="72" t="str">
        <f t="shared" ca="1" si="304"/>
        <v>U</v>
      </c>
      <c r="H279" s="72" t="str">
        <f t="shared" ca="1" si="305"/>
        <v>Q</v>
      </c>
      <c r="I279" s="72">
        <f t="shared" ca="1" si="306"/>
        <v>10</v>
      </c>
      <c r="J279" s="72">
        <f t="shared" ca="1" si="307"/>
        <v>1753</v>
      </c>
      <c r="K279" s="72">
        <f t="shared" ca="1" si="308"/>
        <v>53605</v>
      </c>
      <c r="L279" s="72">
        <f t="shared" ca="1" si="309"/>
        <v>194.80604746885038</v>
      </c>
      <c r="M279" s="72">
        <f ca="1">VLOOKUP(G279,Coef!$C$2:$F$25,4)</f>
        <v>3</v>
      </c>
      <c r="N279" s="31">
        <f ca="1">VLOOKUP(F279,Coef!$C$4:$D$23,2)</f>
        <v>17</v>
      </c>
      <c r="O279" s="31">
        <f ca="1">MOD(VLOOKUP(H279,Coef!$C$2:$G$21,5)+MOD(E279+1,2)*15,20)</f>
        <v>15</v>
      </c>
      <c r="P279" s="31">
        <f ca="1">VLOOKUP(N279,Coef!$A$27:$B$46,2)</f>
        <v>5.34</v>
      </c>
      <c r="Q279" s="31">
        <f ca="1">VLOOKUP(N279,Coef!$A$27:$C$46,3)+O279/10-0.1</f>
        <v>5.4</v>
      </c>
      <c r="R279" s="31">
        <f ca="1">IF(Q279+0.1&lt;P279,Q279+2,Q279)</f>
        <v>5.4</v>
      </c>
      <c r="S279" s="72">
        <f ca="1">M279*100000+J279</f>
        <v>301753</v>
      </c>
      <c r="T279" s="72">
        <f ca="1">R279*1000000+K279</f>
        <v>5453605</v>
      </c>
      <c r="U279" s="72">
        <f ca="1">IF(N279&lt;11,T279-10000000,T279)</f>
        <v>5453605</v>
      </c>
      <c r="V279" s="72">
        <f ca="1">U279/(6366197.724*0.9996)</f>
        <v>0.85699306736234981</v>
      </c>
      <c r="W279" s="72">
        <f ca="1">(Coef!$J$9/(1+Coef!$J$8*(COS(V279))^2)^0.5)*Coef!$J$6</f>
        <v>6387813.622872835</v>
      </c>
      <c r="X279" s="72">
        <f ca="1">6*E279-183</f>
        <v>15</v>
      </c>
      <c r="Y279" s="72">
        <f ca="1">(S279-500000)/W279</f>
        <v>-3.1035188517419678E-2</v>
      </c>
      <c r="Z279" s="72">
        <f ca="1">SIN(2*V279)</f>
        <v>0.98976584357629094</v>
      </c>
      <c r="AA279" s="72">
        <f ca="1">Z279*(COS(V279))^2</f>
        <v>0.42426263485261911</v>
      </c>
      <c r="AB279" s="72">
        <f ca="1">V279+(Z279/2)</f>
        <v>1.3518759891504952</v>
      </c>
      <c r="AC279" s="72">
        <f ca="1">(3*AB279+AA279)/4</f>
        <v>1.1199726505760261</v>
      </c>
      <c r="AD279" s="72">
        <f ca="1">(5*AC279+AA279*(COS(V279))^2)/3</f>
        <v>1.9272410731861376</v>
      </c>
      <c r="AE279" s="72">
        <f ca="1">Coef!$J$6*Coef!$J$9*(V279-(Coef!$J$10*AB279)+(Coef!$J$11*AC279)-(Coef!$J$12*AD279))</f>
        <v>5438804.265777451</v>
      </c>
      <c r="AF279" s="72">
        <f ca="1">(U279-AE279)/W279</f>
        <v>2.3170266223097127E-3</v>
      </c>
      <c r="AG279" s="72">
        <f ca="1">((Coef!$J$8*Y279^2)/2)*(COS(V279))^2</f>
        <v>1.3912608682644772E-6</v>
      </c>
      <c r="AH279" s="72">
        <f ca="1">Y279*(1-(AG279/3))</f>
        <v>-3.1035174124738572E-2</v>
      </c>
      <c r="AI279" s="72">
        <f ca="1">AF279*(1-AG279)+V279</f>
        <v>0.85931009076107101</v>
      </c>
      <c r="AJ279" s="72">
        <f ca="1">(EXP(AH279)-EXP(-AH279))/2</f>
        <v>-3.1040156451694612E-2</v>
      </c>
      <c r="AK279" s="72">
        <f ca="1">ATAN(AJ279/COS(AI279))</f>
        <v>-4.7501836201595989E-2</v>
      </c>
      <c r="AL279" s="72">
        <f ca="1">ATAN(COS(AK279)*TAN(AI279))</f>
        <v>0.85875188059244734</v>
      </c>
      <c r="AM279" s="72">
        <f ca="1">V279+(1+Coef!$J$8*(COS(V279))^2-(3/2)*Coef!$J$8*SIN(V279)*COS(V279)*(AL279-V279))*(AL279-V279)</f>
        <v>0.858756946120111</v>
      </c>
      <c r="AN279" s="34" t="str">
        <f t="shared" ca="1" si="285"/>
        <v>33 301753 5453605 N</v>
      </c>
      <c r="AO279" s="33">
        <f t="shared" ca="1" si="286"/>
        <v>49.203148640225791</v>
      </c>
      <c r="AP279" s="33">
        <f t="shared" ca="1" si="287"/>
        <v>12.278345266526804</v>
      </c>
      <c r="AQ279" s="72">
        <v>285</v>
      </c>
      <c r="AR279" s="72">
        <v>810000</v>
      </c>
      <c r="AS279" s="72">
        <f t="shared" ca="1" si="310"/>
        <v>0.85875694612011089</v>
      </c>
      <c r="AT279" s="72">
        <f t="shared" ca="1" si="310"/>
        <v>0.21429755159755343</v>
      </c>
      <c r="AU279" s="72">
        <f t="shared" si="310"/>
        <v>4.9741883681838397</v>
      </c>
      <c r="AV279" s="72">
        <f t="array" aca="1" ref="AV279" ca="1">ATAN((1-f)*TAN(AS279))</f>
        <v>0.85709536045118961</v>
      </c>
      <c r="AW279" s="72">
        <f t="shared" ca="1" si="288"/>
        <v>1.3503070093069289</v>
      </c>
      <c r="AX279" s="72">
        <f t="shared" ca="1" si="289"/>
        <v>-0.6323297924293062</v>
      </c>
      <c r="AY279" s="72">
        <f t="shared" ca="1" si="280"/>
        <v>4.0447698518373933E-3</v>
      </c>
      <c r="AZ279" s="72">
        <f t="shared" ca="1" si="290"/>
        <v>1.0091525977449301E-3</v>
      </c>
      <c r="BA279" s="72">
        <f t="shared" ca="1" si="291"/>
        <v>1.0010104268698867</v>
      </c>
      <c r="BB279" s="72">
        <f t="shared" ca="1" si="292"/>
        <v>1.0091522123537289E-3</v>
      </c>
      <c r="BC279" s="72">
        <f t="shared" ca="1" si="281"/>
        <v>0.12729493621560267</v>
      </c>
      <c r="BD279" s="75">
        <f t="shared" ca="1" si="293"/>
        <v>2.8279089548294607</v>
      </c>
      <c r="BE279" s="75">
        <f t="shared" ca="1" si="294"/>
        <v>-1.2195488164155871E-4</v>
      </c>
      <c r="BF279" s="75">
        <f t="shared" ca="1" si="282"/>
        <v>0.12717298133396113</v>
      </c>
      <c r="BG279" s="75">
        <f t="shared" ca="1" si="295"/>
        <v>2.8277869999478189</v>
      </c>
      <c r="BH279" s="75">
        <f t="shared" ca="1" si="296"/>
        <v>-1.2183385535481253E-4</v>
      </c>
      <c r="BI279" s="75">
        <f t="shared" ca="1" si="283"/>
        <v>0.12717310236024787</v>
      </c>
      <c r="BJ279" s="75">
        <f t="shared" ca="1" si="297"/>
        <v>2.8277871209741057</v>
      </c>
      <c r="BK279" s="75">
        <f t="shared" ca="1" si="298"/>
        <v>-1.2183397545681603E-4</v>
      </c>
      <c r="BL279" s="75">
        <f t="shared" ca="1" si="284"/>
        <v>0.12717310224014586</v>
      </c>
      <c r="BM279" s="72">
        <f t="array" aca="1" ref="BM279" ca="1">ATAN2((1-f)*SQRT(AX279^2+(SIN(AV279)*SIN(BL279)-COS(AV279)*COS(BL279)*COS(AU279))^2),SIN(AV279)*COS(BL279)+COS(AV279)*SIN(BL279)*COS(AU279))</f>
        <v>0.88257446303420894</v>
      </c>
      <c r="BN279" s="72">
        <f t="shared" ca="1" si="299"/>
        <v>-0.19370088429818141</v>
      </c>
      <c r="BO279" s="72">
        <f t="array" aca="1" ref="BO279" ca="1">f/16*(1-AX279^2)*(4+f*(4-3*(1-AX279^2)))</f>
        <v>5.0398235724206095E-4</v>
      </c>
      <c r="BP279" s="72">
        <f t="array" aca="1" ref="BP279" ca="1">BN279-(1-BO279)*f*AX279*(BL279+BO279*SIN(BL279)*(COS(BJ279)+BO279*COS(BL279)*(-1+2*COS(BJ279)^2)))</f>
        <v>-0.19343153154537232</v>
      </c>
      <c r="BQ279" s="72">
        <f t="shared" ca="1" si="300"/>
        <v>2.0866020052181106E-2</v>
      </c>
    </row>
    <row r="280" spans="2:69" ht="30.75">
      <c r="B280" s="30" t="s">
        <v>1170</v>
      </c>
      <c r="C280" s="72" t="str">
        <f t="shared" si="301"/>
        <v>33UUQ0218054448</v>
      </c>
      <c r="D280" s="72">
        <f t="array" aca="1" ref="D280" ca="1">MATCH(TRUE,ISERROR(VALUE(MID(C280,ROW(INDIRECT("1:"&amp;LEN(C280))),1))),0)</f>
        <v>3</v>
      </c>
      <c r="E280" s="72">
        <f t="shared" ca="1" si="302"/>
        <v>33</v>
      </c>
      <c r="F280" s="72" t="str">
        <f t="shared" ca="1" si="303"/>
        <v>U</v>
      </c>
      <c r="G280" s="72" t="str">
        <f t="shared" ca="1" si="304"/>
        <v>U</v>
      </c>
      <c r="H280" s="72" t="str">
        <f t="shared" ca="1" si="305"/>
        <v>Q</v>
      </c>
      <c r="I280" s="72">
        <f t="shared" ca="1" si="306"/>
        <v>10</v>
      </c>
      <c r="J280" s="72">
        <f t="shared" ca="1" si="307"/>
        <v>2180</v>
      </c>
      <c r="K280" s="72">
        <f t="shared" ca="1" si="308"/>
        <v>54448</v>
      </c>
      <c r="L280" s="72">
        <f t="shared" ca="1" si="309"/>
        <v>194.80604746885038</v>
      </c>
      <c r="M280" s="72">
        <f ca="1">VLOOKUP(G280,Coef!$C$2:$F$25,4)</f>
        <v>3</v>
      </c>
      <c r="N280" s="31">
        <f ca="1">VLOOKUP(F280,Coef!$C$4:$D$23,2)</f>
        <v>17</v>
      </c>
      <c r="O280" s="31">
        <f ca="1">MOD(VLOOKUP(H280,Coef!$C$2:$G$21,5)+MOD(E280+1,2)*15,20)</f>
        <v>15</v>
      </c>
      <c r="P280" s="31">
        <f ca="1">VLOOKUP(N280,Coef!$A$27:$B$46,2)</f>
        <v>5.34</v>
      </c>
      <c r="Q280" s="31">
        <f ca="1">VLOOKUP(N280,Coef!$A$27:$C$46,3)+O280/10-0.1</f>
        <v>5.4</v>
      </c>
      <c r="R280" s="31">
        <f ca="1">IF(Q280+0.1&lt;P280,Q280+2,Q280)</f>
        <v>5.4</v>
      </c>
      <c r="S280" s="72">
        <f ca="1">M280*100000+J280</f>
        <v>302180</v>
      </c>
      <c r="T280" s="72">
        <f ca="1">R280*1000000+K280</f>
        <v>5454448</v>
      </c>
      <c r="U280" s="72">
        <f ca="1">IF(N280&lt;11,T280-10000000,T280)</f>
        <v>5454448</v>
      </c>
      <c r="V280" s="72">
        <f ca="1">U280/(6366197.724*0.9996)</f>
        <v>0.85712553848113937</v>
      </c>
      <c r="W280" s="72">
        <f ca="1">(Coef!$J$9/(1+Coef!$J$8*(COS(V280))^2)^0.5)*Coef!$J$6</f>
        <v>6387816.4369923966</v>
      </c>
      <c r="X280" s="72">
        <f ca="1">6*E280-183</f>
        <v>15</v>
      </c>
      <c r="Y280" s="72">
        <f ca="1">(S280-500000)/W280</f>
        <v>-3.0968328841512616E-2</v>
      </c>
      <c r="Z280" s="72">
        <f ca="1">SIN(2*V280)</f>
        <v>0.98972800131695882</v>
      </c>
      <c r="AA280" s="72">
        <f ca="1">Z280*(COS(V280))^2</f>
        <v>0.42411664769550217</v>
      </c>
      <c r="AB280" s="72">
        <f ca="1">V280+(Z280/2)</f>
        <v>1.3519895391396188</v>
      </c>
      <c r="AC280" s="72">
        <f ca="1">(3*AB280+AA280)/4</f>
        <v>1.1200213162785897</v>
      </c>
      <c r="AD280" s="72">
        <f ca="1">(5*AC280+AA280*(COS(V280))^2)/3</f>
        <v>1.9272827878642766</v>
      </c>
      <c r="AE280" s="72">
        <f ca="1">Coef!$J$6*Coef!$J$9*(V280-(Coef!$J$10*AB280)+(Coef!$J$11*AC280)-(Coef!$J$12*AD280))</f>
        <v>5439648.0296196323</v>
      </c>
      <c r="AF280" s="72">
        <f ca="1">(U280-AE280)/W280</f>
        <v>2.3169060235763515E-3</v>
      </c>
      <c r="AG280" s="72">
        <f ca="1">((Coef!$J$8*Y280^2)/2)*(COS(V280))^2</f>
        <v>1.384849168181313E-6</v>
      </c>
      <c r="AH280" s="72">
        <f ca="1">Y280*(1-(AG280/3))</f>
        <v>-3.0968314546024469E-2</v>
      </c>
      <c r="AI280" s="72">
        <f ca="1">AF280*(1-AG280)+V280</f>
        <v>0.85944244129615033</v>
      </c>
      <c r="AJ280" s="72">
        <f ca="1">(EXP(AH280)-EXP(-AH280))/2</f>
        <v>-3.0973264740751627E-2</v>
      </c>
      <c r="AK280" s="72">
        <f ca="1">ATAN(AJ280/COS(AI280))</f>
        <v>-4.7406890239843527E-2</v>
      </c>
      <c r="AL280" s="72">
        <f ca="1">ATAN(COS(AK280)*TAN(AI280))</f>
        <v>0.8588864832536427</v>
      </c>
      <c r="AM280" s="72">
        <f ca="1">V280+(1+Coef!$J$8*(COS(V280))^2-(3/2)*Coef!$J$8*SIN(V280)*COS(V280)*(AL280-V280))*(AL280-V280)</f>
        <v>0.85889155334610734</v>
      </c>
      <c r="AN280" s="34" t="str">
        <f t="shared" ca="1" si="285"/>
        <v>33 302180 5454448 N</v>
      </c>
      <c r="AO280" s="33">
        <f t="shared" ca="1" si="286"/>
        <v>49.210861066167354</v>
      </c>
      <c r="AP280" s="33">
        <f t="shared" ca="1" si="287"/>
        <v>12.283785269417031</v>
      </c>
      <c r="AQ280" s="72">
        <v>285</v>
      </c>
      <c r="AR280" s="72">
        <v>810000</v>
      </c>
      <c r="AS280" s="72">
        <f t="shared" ca="1" si="310"/>
        <v>0.85889155334610745</v>
      </c>
      <c r="AT280" s="72">
        <f t="shared" ca="1" si="310"/>
        <v>0.21439249755930589</v>
      </c>
      <c r="AU280" s="72">
        <f t="shared" si="310"/>
        <v>4.9741883681838397</v>
      </c>
      <c r="AV280" s="72">
        <f t="array" aca="1" ref="AV280" ca="1">ATAN((1-f)*TAN(AS280))</f>
        <v>0.85723003309918855</v>
      </c>
      <c r="AW280" s="72">
        <f t="shared" ca="1" si="288"/>
        <v>1.3503650809736563</v>
      </c>
      <c r="AX280" s="72">
        <f t="shared" ca="1" si="289"/>
        <v>-0.63223145060026298</v>
      </c>
      <c r="AY280" s="72">
        <f t="shared" ca="1" si="280"/>
        <v>4.0456079707026195E-3</v>
      </c>
      <c r="AZ280" s="72">
        <f t="shared" ca="1" si="290"/>
        <v>1.00936128307624E-3</v>
      </c>
      <c r="BA280" s="72">
        <f t="shared" ca="1" si="291"/>
        <v>1.0010106360825592</v>
      </c>
      <c r="BB280" s="72">
        <f t="shared" ca="1" si="292"/>
        <v>1.0093608974459012E-3</v>
      </c>
      <c r="BC280" s="72">
        <f t="shared" ca="1" si="281"/>
        <v>0.12729490961077666</v>
      </c>
      <c r="BD280" s="75">
        <f t="shared" ca="1" si="293"/>
        <v>2.828025071558089</v>
      </c>
      <c r="BE280" s="75">
        <f t="shared" ca="1" si="294"/>
        <v>-1.2198468755638213E-4</v>
      </c>
      <c r="BF280" s="75">
        <f t="shared" ca="1" si="282"/>
        <v>0.12717292492322027</v>
      </c>
      <c r="BG280" s="75">
        <f t="shared" ca="1" si="295"/>
        <v>2.8279030868705326</v>
      </c>
      <c r="BH280" s="75">
        <f t="shared" ca="1" si="296"/>
        <v>-1.2186360398836691E-4</v>
      </c>
      <c r="BI280" s="75">
        <f t="shared" ca="1" si="283"/>
        <v>0.1271730460067883</v>
      </c>
      <c r="BJ280" s="75">
        <f t="shared" ca="1" si="297"/>
        <v>2.8279032079541007</v>
      </c>
      <c r="BK280" s="75">
        <f t="shared" ca="1" si="298"/>
        <v>-1.2186372417471238E-4</v>
      </c>
      <c r="BL280" s="75">
        <f t="shared" ca="1" si="284"/>
        <v>0.12717304588660194</v>
      </c>
      <c r="BM280" s="72">
        <f t="array" aca="1" ref="BM280" ca="1">ATAN2((1-f)*SQRT(AX280^2+(SIN(AV280)*SIN(BL280)-COS(AV280)*COS(BL280)*COS(AU280))^2),SIN(AV280)*COS(BL280)+COS(AV280)*SIN(BL280)*COS(AU280))</f>
        <v>0.88270652528791371</v>
      </c>
      <c r="BN280" s="72">
        <f t="shared" ca="1" si="299"/>
        <v>-0.19373222087016514</v>
      </c>
      <c r="BO280" s="72">
        <f t="array" aca="1" ref="BO280" ca="1">f/16*(1-AX280^2)*(4+f*(4-3*(1-AX280^2)))</f>
        <v>5.0408663034318211E-4</v>
      </c>
      <c r="BP280" s="72">
        <f t="array" aca="1" ref="BP280" ca="1">BN280-(1-BO280)*f*AX280*(BL280+BO280*SIN(BL280)*(COS(BJ280)+BO280*COS(BL280)*(-1+2*COS(BJ280)^2)))</f>
        <v>-0.19346291018681241</v>
      </c>
      <c r="BQ280" s="72">
        <f t="shared" ca="1" si="300"/>
        <v>2.092958737249348E-2</v>
      </c>
    </row>
    <row r="281" spans="2:69" ht="30.75">
      <c r="B281" s="30" t="s">
        <v>1171</v>
      </c>
      <c r="C281" s="72" t="str">
        <f t="shared" si="301"/>
        <v>33UUQ0260755266</v>
      </c>
      <c r="D281" s="72">
        <f t="array" aca="1" ref="D281" ca="1">MATCH(TRUE,ISERROR(VALUE(MID(C281,ROW(INDIRECT("1:"&amp;LEN(C281))),1))),0)</f>
        <v>3</v>
      </c>
      <c r="E281" s="72">
        <f t="shared" ca="1" si="302"/>
        <v>33</v>
      </c>
      <c r="F281" s="72" t="str">
        <f t="shared" ca="1" si="303"/>
        <v>U</v>
      </c>
      <c r="G281" s="72" t="str">
        <f t="shared" ca="1" si="304"/>
        <v>U</v>
      </c>
      <c r="H281" s="72" t="str">
        <f t="shared" ca="1" si="305"/>
        <v>Q</v>
      </c>
      <c r="I281" s="72">
        <f t="shared" ca="1" si="306"/>
        <v>10</v>
      </c>
      <c r="J281" s="72">
        <f t="shared" ca="1" si="307"/>
        <v>2607</v>
      </c>
      <c r="K281" s="72">
        <f t="shared" ca="1" si="308"/>
        <v>55266</v>
      </c>
      <c r="L281" s="72">
        <f t="shared" ca="1" si="309"/>
        <v>194.80604746885038</v>
      </c>
      <c r="M281" s="72">
        <f ca="1">VLOOKUP(G281,Coef!$C$2:$F$25,4)</f>
        <v>3</v>
      </c>
      <c r="N281" s="31">
        <f ca="1">VLOOKUP(F281,Coef!$C$4:$D$23,2)</f>
        <v>17</v>
      </c>
      <c r="O281" s="31">
        <f ca="1">MOD(VLOOKUP(H281,Coef!$C$2:$G$21,5)+MOD(E281+1,2)*15,20)</f>
        <v>15</v>
      </c>
      <c r="P281" s="31">
        <f ca="1">VLOOKUP(N281,Coef!$A$27:$B$46,2)</f>
        <v>5.34</v>
      </c>
      <c r="Q281" s="31">
        <f ca="1">VLOOKUP(N281,Coef!$A$27:$C$46,3)+O281/10-0.1</f>
        <v>5.4</v>
      </c>
      <c r="R281" s="31">
        <f ca="1">IF(Q281+0.1&lt;P281,Q281+2,Q281)</f>
        <v>5.4</v>
      </c>
      <c r="S281" s="72">
        <f ca="1">M281*100000+J281</f>
        <v>302607</v>
      </c>
      <c r="T281" s="72">
        <f ca="1">R281*1000000+K281</f>
        <v>5455266</v>
      </c>
      <c r="U281" s="72">
        <f ca="1">IF(N281&lt;11,T281-10000000,T281)</f>
        <v>5455266</v>
      </c>
      <c r="V281" s="72">
        <f ca="1">U281/(6366197.724*0.9996)</f>
        <v>0.8572540810376873</v>
      </c>
      <c r="W281" s="72">
        <f ca="1">(Coef!$J$9/(1+Coef!$J$8*(COS(V281))^2)^0.5)*Coef!$J$6</f>
        <v>6387819.1675570635</v>
      </c>
      <c r="X281" s="72">
        <f ca="1">6*E281-183</f>
        <v>15</v>
      </c>
      <c r="Y281" s="72">
        <f ca="1">(S281-500000)/W281</f>
        <v>-3.0901469628716857E-2</v>
      </c>
      <c r="Z281" s="72">
        <f ca="1">SIN(2*V281)</f>
        <v>0.98969121489383449</v>
      </c>
      <c r="AA281" s="72">
        <f ca="1">Z281*(COS(V281))^2</f>
        <v>0.42397497571441795</v>
      </c>
      <c r="AB281" s="72">
        <f ca="1">V281+(Z281/2)</f>
        <v>1.3520996884846046</v>
      </c>
      <c r="AC281" s="72">
        <f ca="1">(3*AB281+AA281)/4</f>
        <v>1.120068510292058</v>
      </c>
      <c r="AD281" s="72">
        <f ca="1">(5*AC281+AA281*(COS(V281))^2)/3</f>
        <v>1.9273232288659712</v>
      </c>
      <c r="AE281" s="72">
        <f ca="1">Coef!$J$6*Coef!$J$9*(V281-(Coef!$J$10*AB281)+(Coef!$J$11*AC281)-(Coef!$J$12*AD281))</f>
        <v>5440466.7718753284</v>
      </c>
      <c r="AF281" s="72">
        <f ca="1">(U281-AE281)/W281</f>
        <v>2.3167888345736287E-3</v>
      </c>
      <c r="AG281" s="72">
        <f ca="1">((Coef!$J$8*Y281^2)/2)*(COS(V281))^2</f>
        <v>1.3784666056352371E-6</v>
      </c>
      <c r="AH281" s="72">
        <f ca="1">Y281*(1-(AG281/3))</f>
        <v>-3.0901455429835543E-2</v>
      </c>
      <c r="AI281" s="72">
        <f ca="1">AF281*(1-AG281)+V281</f>
        <v>0.85957086667864491</v>
      </c>
      <c r="AJ281" s="72">
        <f ca="1">(EXP(AH281)-EXP(-AH281))/2</f>
        <v>-3.0906373631011341E-2</v>
      </c>
      <c r="AK281" s="72">
        <f ca="1">ATAN(AJ281/COS(AI281))</f>
        <v>-4.7311700806206669E-2</v>
      </c>
      <c r="AL281" s="72">
        <f ca="1">ATAN(COS(AK281)*TAN(AI281))</f>
        <v>0.85901716121057237</v>
      </c>
      <c r="AM281" s="72">
        <f ca="1">V281+(1+Coef!$J$8*(COS(V281))^2-(3/2)*Coef!$J$8*SIN(V281)*COS(V281)*(AL281-V281))*(AL281-V281)</f>
        <v>0.85902223592134086</v>
      </c>
      <c r="AN281" s="34" t="str">
        <f t="shared" ca="1" si="285"/>
        <v>33 302607 5455266 N</v>
      </c>
      <c r="AO281" s="33">
        <f t="shared" ca="1" si="286"/>
        <v>49.218348626184138</v>
      </c>
      <c r="AP281" s="33">
        <f t="shared" ca="1" si="287"/>
        <v>12.289239222218663</v>
      </c>
      <c r="AQ281" s="72">
        <v>285</v>
      </c>
      <c r="AR281" s="72">
        <v>810000</v>
      </c>
      <c r="AS281" s="72">
        <f t="shared" ca="1" si="310"/>
        <v>0.85902223592134108</v>
      </c>
      <c r="AT281" s="72">
        <f t="shared" ca="1" si="310"/>
        <v>0.21448768699294274</v>
      </c>
      <c r="AU281" s="72">
        <f t="shared" si="310"/>
        <v>4.9741883681838397</v>
      </c>
      <c r="AV281" s="72">
        <f t="array" aca="1" ref="AV281" ca="1">ATAN((1-f)*TAN(AS281))</f>
        <v>0.85736077930425003</v>
      </c>
      <c r="AW281" s="72">
        <f t="shared" ca="1" si="288"/>
        <v>1.3504214480260746</v>
      </c>
      <c r="AX281" s="72">
        <f t="shared" ca="1" si="289"/>
        <v>-0.63213596500241087</v>
      </c>
      <c r="AY281" s="72">
        <f t="shared" ca="1" si="280"/>
        <v>4.0464216225865315E-3</v>
      </c>
      <c r="AZ281" s="72">
        <f t="shared" ca="1" si="290"/>
        <v>1.0095638761454674E-3</v>
      </c>
      <c r="BA281" s="72">
        <f t="shared" ca="1" si="291"/>
        <v>1.0010108391876791</v>
      </c>
      <c r="BB281" s="72">
        <f t="shared" ca="1" si="292"/>
        <v>1.0095634902828774E-3</v>
      </c>
      <c r="BC281" s="72">
        <f t="shared" ca="1" si="281"/>
        <v>0.1272948837826369</v>
      </c>
      <c r="BD281" s="75">
        <f t="shared" ca="1" si="293"/>
        <v>2.828137779834786</v>
      </c>
      <c r="BE281" s="75">
        <f t="shared" ca="1" si="294"/>
        <v>-1.2201362283609521E-4</v>
      </c>
      <c r="BF281" s="75">
        <f t="shared" ca="1" si="282"/>
        <v>0.1271728701598008</v>
      </c>
      <c r="BG281" s="75">
        <f t="shared" ca="1" si="295"/>
        <v>2.8280157662119501</v>
      </c>
      <c r="BH281" s="75">
        <f t="shared" ca="1" si="296"/>
        <v>-1.2189248364752314E-4</v>
      </c>
      <c r="BI281" s="75">
        <f t="shared" ca="1" si="283"/>
        <v>0.12717299129898937</v>
      </c>
      <c r="BJ281" s="75">
        <f t="shared" ca="1" si="297"/>
        <v>2.8280158873511385</v>
      </c>
      <c r="BK281" s="75">
        <f t="shared" ca="1" si="298"/>
        <v>-1.2189260391578371E-4</v>
      </c>
      <c r="BL281" s="75">
        <f t="shared" ca="1" si="284"/>
        <v>0.12717299117872111</v>
      </c>
      <c r="BM281" s="72">
        <f t="array" aca="1" ref="BM281" ca="1">ATAN2((1-f)*SQRT(AX281^2+(SIN(AV281)*SIN(BL281)-COS(AV281)*COS(BL281)*COS(AU281))^2),SIN(AV281)*COS(BL281)+COS(AV281)*SIN(BL281)*COS(AU281))</f>
        <v>0.88283473632142184</v>
      </c>
      <c r="BN281" s="72">
        <f t="shared" ca="1" si="299"/>
        <v>-0.19376265669913761</v>
      </c>
      <c r="BO281" s="72">
        <f t="array" aca="1" ref="BO281" ca="1">f/16*(1-AX281^2)*(4+f*(4-3*(1-AX281^2)))</f>
        <v>5.0418785936500441E-4</v>
      </c>
      <c r="BP281" s="72">
        <f t="array" aca="1" ref="BP281" ca="1">BN281-(1-BO281)*f*AX281*(BL281+BO281*SIN(BL281)*(COS(BJ281)+BO281*COS(BL281)*(-1+2*COS(BJ281)^2)))</f>
        <v>-0.19349338686329809</v>
      </c>
      <c r="BQ281" s="72">
        <f t="shared" ca="1" si="300"/>
        <v>2.099430012964465E-2</v>
      </c>
    </row>
    <row r="282" spans="2:69" ht="30.75">
      <c r="B282" s="30" t="s">
        <v>1172</v>
      </c>
      <c r="C282" s="72" t="str">
        <f t="shared" si="301"/>
        <v>33UUQ0260156022</v>
      </c>
      <c r="D282" s="72">
        <f t="array" aca="1" ref="D282" ca="1">MATCH(TRUE,ISERROR(VALUE(MID(C282,ROW(INDIRECT("1:"&amp;LEN(C282))),1))),0)</f>
        <v>3</v>
      </c>
      <c r="E282" s="72">
        <f t="shared" ca="1" si="302"/>
        <v>33</v>
      </c>
      <c r="F282" s="72" t="str">
        <f t="shared" ca="1" si="303"/>
        <v>U</v>
      </c>
      <c r="G282" s="72" t="str">
        <f t="shared" ca="1" si="304"/>
        <v>U</v>
      </c>
      <c r="H282" s="72" t="str">
        <f t="shared" ca="1" si="305"/>
        <v>Q</v>
      </c>
      <c r="I282" s="72">
        <f t="shared" ca="1" si="306"/>
        <v>10</v>
      </c>
      <c r="J282" s="72">
        <f t="shared" ca="1" si="307"/>
        <v>2601</v>
      </c>
      <c r="K282" s="72">
        <f t="shared" ca="1" si="308"/>
        <v>56022</v>
      </c>
      <c r="L282" s="72">
        <f t="shared" ca="1" si="309"/>
        <v>194.80604746885038</v>
      </c>
      <c r="M282" s="72">
        <f ca="1">VLOOKUP(G282,Coef!$C$2:$F$25,4)</f>
        <v>3</v>
      </c>
      <c r="N282" s="31">
        <f ca="1">VLOOKUP(F282,Coef!$C$4:$D$23,2)</f>
        <v>17</v>
      </c>
      <c r="O282" s="31">
        <f ca="1">MOD(VLOOKUP(H282,Coef!$C$2:$G$21,5)+MOD(E282+1,2)*15,20)</f>
        <v>15</v>
      </c>
      <c r="P282" s="31">
        <f ca="1">VLOOKUP(N282,Coef!$A$27:$B$46,2)</f>
        <v>5.34</v>
      </c>
      <c r="Q282" s="31">
        <f ca="1">VLOOKUP(N282,Coef!$A$27:$C$46,3)+O282/10-0.1</f>
        <v>5.4</v>
      </c>
      <c r="R282" s="31">
        <f ca="1">IF(Q282+0.1&lt;P282,Q282+2,Q282)</f>
        <v>5.4</v>
      </c>
      <c r="S282" s="72">
        <f ca="1">M282*100000+J282</f>
        <v>302601</v>
      </c>
      <c r="T282" s="72">
        <f ca="1">R282*1000000+K282</f>
        <v>5456022</v>
      </c>
      <c r="U282" s="72">
        <f ca="1">IF(N282&lt;11,T282-10000000,T282)</f>
        <v>5456022</v>
      </c>
      <c r="V282" s="72">
        <f ca="1">U282/(6366197.724*0.9996)</f>
        <v>0.85737288075987583</v>
      </c>
      <c r="W282" s="72">
        <f ca="1">(Coef!$J$9/(1+Coef!$J$8*(COS(V282))^2)^0.5)*Coef!$J$6</f>
        <v>6387821.6910724072</v>
      </c>
      <c r="X282" s="72">
        <f ca="1">6*E282-183</f>
        <v>15</v>
      </c>
      <c r="Y282" s="72">
        <f ca="1">(S282-500000)/W282</f>
        <v>-3.0902396708393412E-2</v>
      </c>
      <c r="Z282" s="72">
        <f ca="1">SIN(2*V282)</f>
        <v>0.98965715852109815</v>
      </c>
      <c r="AA282" s="72">
        <f ca="1">Z282*(COS(V282))^2</f>
        <v>0.42384402928522291</v>
      </c>
      <c r="AB282" s="72">
        <f ca="1">V282+(Z282/2)</f>
        <v>1.3522014600204249</v>
      </c>
      <c r="AC282" s="72">
        <f ca="1">(3*AB282+AA282)/4</f>
        <v>1.1201121023366245</v>
      </c>
      <c r="AD282" s="72">
        <f ca="1">(5*AC282+AA282*(COS(V282))^2)/3</f>
        <v>1.9273605726349554</v>
      </c>
      <c r="AE282" s="72">
        <f ca="1">Coef!$J$6*Coef!$J$9*(V282-(Coef!$J$10*AB282)+(Coef!$J$11*AC282)-(Coef!$J$12*AD282))</f>
        <v>5441223.4588056151</v>
      </c>
      <c r="AF282" s="72">
        <f ca="1">(U282-AE282)/W282</f>
        <v>2.3166803818377235E-3</v>
      </c>
      <c r="AG282" s="72">
        <f ca="1">((Coef!$J$8*Y282^2)/2)*(COS(V282))^2</f>
        <v>1.3781709717666737E-6</v>
      </c>
      <c r="AH282" s="72">
        <f ca="1">Y282*(1-(AG282/3))</f>
        <v>-3.0902382512131378E-2</v>
      </c>
      <c r="AI282" s="72">
        <f ca="1">AF282*(1-AG282)+V282</f>
        <v>0.85968955794893187</v>
      </c>
      <c r="AJ282" s="72">
        <f ca="1">(EXP(AH282)-EXP(-AH282))/2</f>
        <v>-3.0907301155991107E-2</v>
      </c>
      <c r="AK282" s="72">
        <f ca="1">ATAN(AJ282/COS(AI282))</f>
        <v>-4.7319627293393104E-2</v>
      </c>
      <c r="AL282" s="72">
        <f ca="1">ATAN(COS(AK282)*TAN(AI282))</f>
        <v>0.85913568643998095</v>
      </c>
      <c r="AM282" s="72">
        <f ca="1">V282+(1+Coef!$J$8*(COS(V282))^2-(3/2)*Coef!$J$8*SIN(V282)*COS(V282)*(AL282-V282))*(AL282-V282)</f>
        <v>0.85914075896680941</v>
      </c>
      <c r="AN282" s="34" t="str">
        <f t="shared" ca="1" si="285"/>
        <v>33 302601 5456022 N</v>
      </c>
      <c r="AO282" s="33">
        <f t="shared" ca="1" si="286"/>
        <v>49.225139496464521</v>
      </c>
      <c r="AP282" s="33">
        <f t="shared" ca="1" si="287"/>
        <v>12.288785067956516</v>
      </c>
      <c r="AQ282" s="72">
        <v>285</v>
      </c>
      <c r="AR282" s="72">
        <v>810000</v>
      </c>
      <c r="AS282" s="72">
        <f t="shared" ca="1" si="310"/>
        <v>0.85914075896680941</v>
      </c>
      <c r="AT282" s="72">
        <f t="shared" ca="1" si="310"/>
        <v>0.21447976050575632</v>
      </c>
      <c r="AU282" s="72">
        <f t="shared" si="310"/>
        <v>4.9741883681838397</v>
      </c>
      <c r="AV282" s="72">
        <f t="array" aca="1" ref="AV282" ca="1">ATAN((1-f)*TAN(AS282))</f>
        <v>0.8574793601572458</v>
      </c>
      <c r="AW282" s="72">
        <f t="shared" ca="1" si="288"/>
        <v>1.3504725605749375</v>
      </c>
      <c r="AX282" s="72">
        <f t="shared" ca="1" si="289"/>
        <v>-0.63204935456944189</v>
      </c>
      <c r="AY282" s="72">
        <f t="shared" ca="1" si="280"/>
        <v>4.0471595411233387E-3</v>
      </c>
      <c r="AZ282" s="72">
        <f t="shared" ca="1" si="290"/>
        <v>1.0097476120508142E-3</v>
      </c>
      <c r="BA282" s="72">
        <f t="shared" ca="1" si="291"/>
        <v>1.0010110233880627</v>
      </c>
      <c r="BB282" s="72">
        <f t="shared" ca="1" si="292"/>
        <v>1.0097472259775104E-3</v>
      </c>
      <c r="BC282" s="72">
        <f t="shared" ca="1" si="281"/>
        <v>0.12729486035855278</v>
      </c>
      <c r="BD282" s="75">
        <f t="shared" ca="1" si="293"/>
        <v>2.8282399815084278</v>
      </c>
      <c r="BE282" s="75">
        <f t="shared" ca="1" si="294"/>
        <v>-1.220398644265275E-4</v>
      </c>
      <c r="BF282" s="75">
        <f t="shared" ca="1" si="282"/>
        <v>0.12717282049412626</v>
      </c>
      <c r="BG282" s="75">
        <f t="shared" ca="1" si="295"/>
        <v>2.8281179416440012</v>
      </c>
      <c r="BH282" s="75">
        <f t="shared" ca="1" si="296"/>
        <v>-1.2191867478468343E-4</v>
      </c>
      <c r="BI282" s="75">
        <f t="shared" ca="1" si="283"/>
        <v>0.12717294168376811</v>
      </c>
      <c r="BJ282" s="75">
        <f t="shared" ca="1" si="297"/>
        <v>2.8281180628336431</v>
      </c>
      <c r="BK282" s="75">
        <f t="shared" ca="1" si="298"/>
        <v>-1.219187951272647E-4</v>
      </c>
      <c r="BL282" s="75">
        <f t="shared" ca="1" si="284"/>
        <v>0.12717294156342551</v>
      </c>
      <c r="BM282" s="72">
        <f t="array" aca="1" ref="BM282" ca="1">ATAN2((1-f)*SQRT(AX282^2+(SIN(AV282)*SIN(BL282)-COS(AV282)*COS(BL282)*COS(AU282))^2),SIN(AV282)*COS(BL282)+COS(AV282)*SIN(BL282)*COS(AU282))</f>
        <v>0.8829510171353534</v>
      </c>
      <c r="BN282" s="72">
        <f t="shared" ca="1" si="299"/>
        <v>-0.19379027159671949</v>
      </c>
      <c r="BO282" s="72">
        <f t="array" aca="1" ref="BO282" ca="1">f/16*(1-AX282^2)*(4+f*(4-3*(1-AX282^2)))</f>
        <v>5.0427966610682221E-4</v>
      </c>
      <c r="BP282" s="72">
        <f t="array" aca="1" ref="BP282" ca="1">BN282-(1-BO282)*f*AX282*(BL282+BO282*SIN(BL282)*(COS(BJ282)+BO282*COS(BL282)*(-1+2*COS(BJ282)^2)))</f>
        <v>-0.19352103881164198</v>
      </c>
      <c r="BQ282" s="72">
        <f t="shared" ca="1" si="300"/>
        <v>2.0958721694114335E-2</v>
      </c>
    </row>
    <row r="283" spans="2:69" ht="30.75">
      <c r="B283" s="30" t="s">
        <v>1173</v>
      </c>
      <c r="C283" s="72" t="str">
        <f t="shared" si="301"/>
        <v>33UUQ0368058296</v>
      </c>
      <c r="D283" s="72">
        <f t="array" aca="1" ref="D283" ca="1">MATCH(TRUE,ISERROR(VALUE(MID(C283,ROW(INDIRECT("1:"&amp;LEN(C283))),1))),0)</f>
        <v>3</v>
      </c>
      <c r="E283" s="72">
        <f t="shared" ca="1" si="302"/>
        <v>33</v>
      </c>
      <c r="F283" s="72" t="str">
        <f t="shared" ca="1" si="303"/>
        <v>U</v>
      </c>
      <c r="G283" s="72" t="str">
        <f t="shared" ca="1" si="304"/>
        <v>U</v>
      </c>
      <c r="H283" s="72" t="str">
        <f t="shared" ca="1" si="305"/>
        <v>Q</v>
      </c>
      <c r="I283" s="72">
        <f t="shared" ca="1" si="306"/>
        <v>10</v>
      </c>
      <c r="J283" s="72">
        <f t="shared" ca="1" si="307"/>
        <v>3680</v>
      </c>
      <c r="K283" s="72">
        <f t="shared" ca="1" si="308"/>
        <v>58296</v>
      </c>
      <c r="L283" s="72">
        <f t="shared" ca="1" si="309"/>
        <v>194.80604746885038</v>
      </c>
      <c r="M283" s="72">
        <f ca="1">VLOOKUP(G283,Coef!$C$2:$F$25,4)</f>
        <v>3</v>
      </c>
      <c r="N283" s="31">
        <f ca="1">VLOOKUP(F283,Coef!$C$4:$D$23,2)</f>
        <v>17</v>
      </c>
      <c r="O283" s="31">
        <f ca="1">MOD(VLOOKUP(H283,Coef!$C$2:$G$21,5)+MOD(E283+1,2)*15,20)</f>
        <v>15</v>
      </c>
      <c r="P283" s="31">
        <f ca="1">VLOOKUP(N283,Coef!$A$27:$B$46,2)</f>
        <v>5.34</v>
      </c>
      <c r="Q283" s="31">
        <f ca="1">VLOOKUP(N283,Coef!$A$27:$C$46,3)+O283/10-0.1</f>
        <v>5.4</v>
      </c>
      <c r="R283" s="31">
        <f ca="1">IF(Q283+0.1&lt;P283,Q283+2,Q283)</f>
        <v>5.4</v>
      </c>
      <c r="S283" s="72">
        <f ca="1">M283*100000+J283</f>
        <v>303680</v>
      </c>
      <c r="T283" s="72">
        <f ca="1">R283*1000000+K283</f>
        <v>5458296</v>
      </c>
      <c r="U283" s="72">
        <f ca="1">IF(N283&lt;11,T283-10000000,T283)</f>
        <v>5458296</v>
      </c>
      <c r="V283" s="72">
        <f ca="1">U283/(6366197.724*0.9996)</f>
        <v>0.85773022278137934</v>
      </c>
      <c r="W283" s="72">
        <f ca="1">(Coef!$J$9/(1+Coef!$J$8*(COS(V283))^2)^0.5)*Coef!$J$6</f>
        <v>6387829.2811399158</v>
      </c>
      <c r="X283" s="72">
        <f ca="1">6*E283-183</f>
        <v>15</v>
      </c>
      <c r="Y283" s="72">
        <f ca="1">(S283-500000)/W283</f>
        <v>-3.0733445018581721E-2</v>
      </c>
      <c r="Z283" s="72">
        <f ca="1">SIN(2*V283)</f>
        <v>0.9895543823506594</v>
      </c>
      <c r="AA283" s="72">
        <f ca="1">Z283*(COS(V283))^2</f>
        <v>0.42345007908383664</v>
      </c>
      <c r="AB283" s="72">
        <f ca="1">V283+(Z283/2)</f>
        <v>1.352507413956709</v>
      </c>
      <c r="AC283" s="72">
        <f ca="1">(3*AB283+AA283)/4</f>
        <v>1.1202430802384908</v>
      </c>
      <c r="AD283" s="72">
        <f ca="1">(5*AC283+AA283*(COS(V283))^2)/3</f>
        <v>1.9274727150833328</v>
      </c>
      <c r="AE283" s="72">
        <f ca="1">Coef!$J$6*Coef!$J$9*(V283-(Coef!$J$10*AB283)+(Coef!$J$11*AC283)-(Coef!$J$12*AD283))</f>
        <v>5443499.5304537779</v>
      </c>
      <c r="AF283" s="72">
        <f ca="1">(U283-AE283)/W283</f>
        <v>2.3163533173794653E-3</v>
      </c>
      <c r="AG283" s="72">
        <f ca="1">((Coef!$J$8*Y283^2)/2)*(COS(V283))^2</f>
        <v>1.3620169522609532E-6</v>
      </c>
      <c r="AH283" s="72">
        <f ca="1">Y283*(1-(AG283/3))</f>
        <v>-3.0733431065424015E-2</v>
      </c>
      <c r="AI283" s="72">
        <f ca="1">AF283*(1-AG283)+V283</f>
        <v>0.86004657294384634</v>
      </c>
      <c r="AJ283" s="72">
        <f ca="1">(EXP(AH283)-EXP(-AH283))/2</f>
        <v>-3.0738269472473767E-2</v>
      </c>
      <c r="AK283" s="72">
        <f ca="1">ATAN(AJ283/COS(AI283))</f>
        <v>-4.7080705737972461E-2</v>
      </c>
      <c r="AL283" s="72">
        <f ca="1">ATAN(COS(AK283)*TAN(AI283))</f>
        <v>0.85949834146569881</v>
      </c>
      <c r="AM283" s="72">
        <f ca="1">V283+(1+Coef!$J$8*(COS(V283))^2-(3/2)*Coef!$J$8*SIN(V283)*COS(V283)*(AL283-V283))*(AL283-V283)</f>
        <v>0.8595034250215805</v>
      </c>
      <c r="AN283" s="34" t="str">
        <f t="shared" ca="1" si="285"/>
        <v>33 303680 5458296 N</v>
      </c>
      <c r="AO283" s="33">
        <f t="shared" ca="1" si="286"/>
        <v>49.245918730775557</v>
      </c>
      <c r="AP283" s="33">
        <f t="shared" ca="1" si="287"/>
        <v>12.302474264716821</v>
      </c>
      <c r="AQ283" s="72">
        <v>285</v>
      </c>
      <c r="AR283" s="72">
        <v>810000</v>
      </c>
      <c r="AS283" s="72">
        <f t="shared" ca="1" si="310"/>
        <v>0.85950342502158039</v>
      </c>
      <c r="AT283" s="72">
        <f t="shared" ca="1" si="310"/>
        <v>0.214718682061177</v>
      </c>
      <c r="AU283" s="72">
        <f t="shared" si="310"/>
        <v>4.9741883681838397</v>
      </c>
      <c r="AV283" s="72">
        <f t="array" aca="1" ref="AV283" ca="1">ATAN((1-f)*TAN(AS283))</f>
        <v>0.8578422036762724</v>
      </c>
      <c r="AW283" s="72">
        <f t="shared" ca="1" si="288"/>
        <v>1.3506289011229577</v>
      </c>
      <c r="AX283" s="72">
        <f t="shared" ca="1" si="289"/>
        <v>-0.63178428159198863</v>
      </c>
      <c r="AY283" s="72">
        <f t="shared" ca="1" si="280"/>
        <v>4.0494173274248178E-3</v>
      </c>
      <c r="AZ283" s="72">
        <f t="shared" ca="1" si="290"/>
        <v>1.0103097822233874E-3</v>
      </c>
      <c r="BA283" s="72">
        <f t="shared" ca="1" si="291"/>
        <v>1.0010115869799088</v>
      </c>
      <c r="BB283" s="72">
        <f t="shared" ca="1" si="292"/>
        <v>1.0103093955048934E-3</v>
      </c>
      <c r="BC283" s="72">
        <f t="shared" ca="1" si="281"/>
        <v>0.12729478868870769</v>
      </c>
      <c r="BD283" s="75">
        <f t="shared" ca="1" si="293"/>
        <v>2.8285525909346232</v>
      </c>
      <c r="BE283" s="75">
        <f t="shared" ca="1" si="294"/>
        <v>-1.2212015238879749E-4</v>
      </c>
      <c r="BF283" s="75">
        <f t="shared" ca="1" si="282"/>
        <v>0.12717266853631889</v>
      </c>
      <c r="BG283" s="75">
        <f t="shared" ca="1" si="295"/>
        <v>2.8284304707822345</v>
      </c>
      <c r="BH283" s="75">
        <f t="shared" ca="1" si="296"/>
        <v>-1.219988083188697E-4</v>
      </c>
      <c r="BI283" s="75">
        <f t="shared" ca="1" si="283"/>
        <v>0.12717278988038883</v>
      </c>
      <c r="BJ283" s="75">
        <f t="shared" ca="1" si="297"/>
        <v>2.8284305921263044</v>
      </c>
      <c r="BK283" s="75">
        <f t="shared" ca="1" si="298"/>
        <v>-1.2199892888902564E-4</v>
      </c>
      <c r="BL283" s="75">
        <f t="shared" ca="1" si="284"/>
        <v>0.12717278975981866</v>
      </c>
      <c r="BM283" s="72">
        <f t="array" aca="1" ref="BM283" ca="1">ATAN2((1-f)*SQRT(AX283^2+(SIN(AV283)*SIN(BL283)-COS(AV283)*COS(BL283)*COS(AU283))^2),SIN(AV283)*COS(BL283)+COS(AV283)*SIN(BL283)*COS(AU283))</f>
        <v>0.88330681834637848</v>
      </c>
      <c r="BN283" s="72">
        <f t="shared" ca="1" si="299"/>
        <v>-0.19387483491739874</v>
      </c>
      <c r="BO283" s="72">
        <f t="array" aca="1" ref="BO283" ca="1">f/16*(1-AX283^2)*(4+f*(4-3*(1-AX283^2)))</f>
        <v>5.0456056401372074E-4</v>
      </c>
      <c r="BP283" s="72">
        <f t="array" aca="1" ref="BP283" ca="1">BN283-(1-BO283)*f*AX283*(BL283+BO283*SIN(BL283)*(COS(BJ283)+BO283*COS(BL283)*(-1+2*COS(BJ283)^2)))</f>
        <v>-0.19360571552651476</v>
      </c>
      <c r="BQ283" s="72">
        <f t="shared" ca="1" si="300"/>
        <v>2.1112966534662242E-2</v>
      </c>
    </row>
    <row r="284" spans="2:69" ht="30.75">
      <c r="B284" s="30" t="s">
        <v>1174</v>
      </c>
      <c r="C284" s="72" t="str">
        <f t="shared" si="301"/>
        <v>33UUQ0296160172</v>
      </c>
      <c r="D284" s="72">
        <f t="array" aca="1" ref="D284" ca="1">MATCH(TRUE,ISERROR(VALUE(MID(C284,ROW(INDIRECT("1:"&amp;LEN(C284))),1))),0)</f>
        <v>3</v>
      </c>
      <c r="E284" s="72">
        <f t="shared" ca="1" si="302"/>
        <v>33</v>
      </c>
      <c r="F284" s="72" t="str">
        <f t="shared" ca="1" si="303"/>
        <v>U</v>
      </c>
      <c r="G284" s="72" t="str">
        <f t="shared" ca="1" si="304"/>
        <v>U</v>
      </c>
      <c r="H284" s="72" t="str">
        <f t="shared" ca="1" si="305"/>
        <v>Q</v>
      </c>
      <c r="I284" s="72">
        <f t="shared" ca="1" si="306"/>
        <v>10</v>
      </c>
      <c r="J284" s="72">
        <f t="shared" ca="1" si="307"/>
        <v>2961</v>
      </c>
      <c r="K284" s="72">
        <f t="shared" ca="1" si="308"/>
        <v>60172</v>
      </c>
      <c r="L284" s="72">
        <f t="shared" ca="1" si="309"/>
        <v>194.80604746885038</v>
      </c>
      <c r="M284" s="72">
        <f ca="1">VLOOKUP(G284,Coef!$C$2:$F$25,4)</f>
        <v>3</v>
      </c>
      <c r="N284" s="31">
        <f ca="1">VLOOKUP(F284,Coef!$C$4:$D$23,2)</f>
        <v>17</v>
      </c>
      <c r="O284" s="31">
        <f ca="1">MOD(VLOOKUP(H284,Coef!$C$2:$G$21,5)+MOD(E284+1,2)*15,20)</f>
        <v>15</v>
      </c>
      <c r="P284" s="31">
        <f ca="1">VLOOKUP(N284,Coef!$A$27:$B$46,2)</f>
        <v>5.34</v>
      </c>
      <c r="Q284" s="31">
        <f ca="1">VLOOKUP(N284,Coef!$A$27:$C$46,3)+O284/10-0.1</f>
        <v>5.4</v>
      </c>
      <c r="R284" s="31">
        <f ca="1">IF(Q284+0.1&lt;P284,Q284+2,Q284)</f>
        <v>5.4</v>
      </c>
      <c r="S284" s="72">
        <f ca="1">M284*100000+J284</f>
        <v>302961</v>
      </c>
      <c r="T284" s="72">
        <f ca="1">R284*1000000+K284</f>
        <v>5460172</v>
      </c>
      <c r="U284" s="72">
        <f ca="1">IF(N284&lt;11,T284-10000000,T284)</f>
        <v>5460172</v>
      </c>
      <c r="V284" s="72">
        <f ca="1">U284/(6366197.724*0.9996)</f>
        <v>0.85802502209199538</v>
      </c>
      <c r="W284" s="72">
        <f ca="1">(Coef!$J$9/(1+Coef!$J$8*(COS(V284))^2)^0.5)*Coef!$J$6</f>
        <v>6387835.5422044005</v>
      </c>
      <c r="X284" s="72">
        <f ca="1">6*E284-183</f>
        <v>15</v>
      </c>
      <c r="Y284" s="72">
        <f ca="1">(S284-500000)/W284</f>
        <v>-3.0845972583070466E-2</v>
      </c>
      <c r="Z284" s="72">
        <f ca="1">SIN(2*V284)</f>
        <v>0.98946921378228703</v>
      </c>
      <c r="AA284" s="72">
        <f ca="1">Z284*(COS(V284))^2</f>
        <v>0.4231249982567778</v>
      </c>
      <c r="AB284" s="72">
        <f ca="1">V284+(Z284/2)</f>
        <v>1.352759628983139</v>
      </c>
      <c r="AC284" s="72">
        <f ca="1">(3*AB284+AA284)/4</f>
        <v>1.1203509713015487</v>
      </c>
      <c r="AD284" s="72">
        <f ca="1">(5*AC284+AA284*(COS(V284))^2)/3</f>
        <v>1.9275650210977968</v>
      </c>
      <c r="AE284" s="72">
        <f ca="1">Coef!$J$6*Coef!$J$9*(V284-(Coef!$J$10*AB284)+(Coef!$J$11*AC284)-(Coef!$J$12*AD284))</f>
        <v>5445377.2456252864</v>
      </c>
      <c r="AF284" s="72">
        <f ca="1">(U284-AE284)/W284</f>
        <v>2.3160825410993694E-3</v>
      </c>
      <c r="AG284" s="72">
        <f ca="1">((Coef!$J$8*Y284^2)/2)*(COS(V284))^2</f>
        <v>1.371073719999762E-6</v>
      </c>
      <c r="AH284" s="72">
        <f ca="1">Y284*(1-(AG284/3))</f>
        <v>-3.0845958485703009E-2</v>
      </c>
      <c r="AI284" s="72">
        <f ca="1">AF284*(1-AG284)+V284</f>
        <v>0.86034110145757481</v>
      </c>
      <c r="AJ284" s="72">
        <f ca="1">(EXP(AH284)-EXP(-AH284))/2</f>
        <v>-3.0850850235321636E-2</v>
      </c>
      <c r="AK284" s="72">
        <f ca="1">ATAN(AJ284/COS(AI284))</f>
        <v>-4.7269036333843543E-2</v>
      </c>
      <c r="AL284" s="72">
        <f ca="1">ATAN(COS(AK284)*TAN(AI284))</f>
        <v>0.85978852205343204</v>
      </c>
      <c r="AM284" s="72">
        <f ca="1">V284+(1+Coef!$J$8*(COS(V284))^2-(3/2)*Coef!$J$8*SIN(V284)*COS(V284)*(AL284-V284))*(AL284-V284)</f>
        <v>0.85979358890503155</v>
      </c>
      <c r="AN284" s="34" t="str">
        <f t="shared" ca="1" si="285"/>
        <v>33 302961 5460172 N</v>
      </c>
      <c r="AO284" s="33">
        <f t="shared" ca="1" si="286"/>
        <v>49.262543896664432</v>
      </c>
      <c r="AP284" s="33">
        <f t="shared" ca="1" si="287"/>
        <v>12.291683716420224</v>
      </c>
      <c r="AQ284" s="72">
        <v>285</v>
      </c>
      <c r="AR284" s="72">
        <v>810000</v>
      </c>
      <c r="AS284" s="72">
        <f t="shared" ca="1" si="310"/>
        <v>0.85979358890503166</v>
      </c>
      <c r="AT284" s="72">
        <f t="shared" ca="1" si="310"/>
        <v>0.21453035146530589</v>
      </c>
      <c r="AU284" s="72">
        <f t="shared" si="310"/>
        <v>4.9741883681838397</v>
      </c>
      <c r="AV284" s="72">
        <f t="array" aca="1" ref="AV284" ca="1">ATAN((1-f)*TAN(AS284))</f>
        <v>0.85813251017614744</v>
      </c>
      <c r="AW284" s="72">
        <f t="shared" ca="1" si="288"/>
        <v>1.3507539244576781</v>
      </c>
      <c r="AX284" s="72">
        <f t="shared" ca="1" si="289"/>
        <v>-0.63157214016385721</v>
      </c>
      <c r="AY284" s="72">
        <f t="shared" ca="1" si="280"/>
        <v>4.051223581534205E-3</v>
      </c>
      <c r="AZ284" s="72">
        <f t="shared" ca="1" si="290"/>
        <v>1.010759523692475E-3</v>
      </c>
      <c r="BA284" s="72">
        <f t="shared" ca="1" si="291"/>
        <v>1.0010120378593008</v>
      </c>
      <c r="BB284" s="72">
        <f t="shared" ca="1" si="292"/>
        <v>1.0107591364573055E-3</v>
      </c>
      <c r="BC284" s="72">
        <f t="shared" ca="1" si="281"/>
        <v>0.12729473135213756</v>
      </c>
      <c r="BD284" s="75">
        <f t="shared" ca="1" si="293"/>
        <v>2.8288025802674936</v>
      </c>
      <c r="BE284" s="75">
        <f t="shared" ca="1" si="294"/>
        <v>-1.2218438081410573E-4</v>
      </c>
      <c r="BF284" s="75">
        <f t="shared" ca="1" si="282"/>
        <v>0.12717254697132346</v>
      </c>
      <c r="BG284" s="75">
        <f t="shared" ca="1" si="295"/>
        <v>2.8286803958866797</v>
      </c>
      <c r="BH284" s="75">
        <f t="shared" ca="1" si="296"/>
        <v>-1.2206291313729624E-4</v>
      </c>
      <c r="BI284" s="75">
        <f t="shared" ca="1" si="283"/>
        <v>0.12717266843900027</v>
      </c>
      <c r="BJ284" s="75">
        <f t="shared" ca="1" si="297"/>
        <v>2.8286805173543565</v>
      </c>
      <c r="BK284" s="75">
        <f t="shared" ca="1" si="298"/>
        <v>-1.2206303388970765E-4</v>
      </c>
      <c r="BL284" s="75">
        <f t="shared" ca="1" si="284"/>
        <v>0.12717266831824786</v>
      </c>
      <c r="BM284" s="72">
        <f t="array" aca="1" ref="BM284" ca="1">ATAN2((1-f)*SQRT(AX284^2+(SIN(AV284)*SIN(BL284)-COS(AV284)*COS(BL284)*COS(AU284))^2),SIN(AV284)*COS(BL284)+COS(AV284)*SIN(BL284)*COS(AU284))</f>
        <v>0.88359148554122457</v>
      </c>
      <c r="BN284" s="72">
        <f t="shared" ca="1" si="299"/>
        <v>-0.19394256355593301</v>
      </c>
      <c r="BO284" s="72">
        <f t="array" aca="1" ref="BO284" ca="1">f/16*(1-AX284^2)*(4+f*(4-3*(1-AX284^2)))</f>
        <v>5.0478528511740516E-4</v>
      </c>
      <c r="BP284" s="72">
        <f t="array" aca="1" ref="BP284" ca="1">BN284-(1-BO284)*f*AX284*(BL284+BO284*SIN(BL284)*(COS(BJ284)+BO284*COS(BL284)*(-1+2*COS(BJ284)^2)))</f>
        <v>-0.19367353491548339</v>
      </c>
      <c r="BQ284" s="72">
        <f t="shared" ca="1" si="300"/>
        <v>2.0856816549822493E-2</v>
      </c>
    </row>
    <row r="285" spans="2:69" ht="30.75">
      <c r="B285" s="30" t="s">
        <v>1175</v>
      </c>
      <c r="C285" s="72" t="str">
        <f t="shared" si="301"/>
        <v>33UUQ0275760748</v>
      </c>
      <c r="D285" s="72">
        <f t="array" aca="1" ref="D285" ca="1">MATCH(TRUE,ISERROR(VALUE(MID(C285,ROW(INDIRECT("1:"&amp;LEN(C285))),1))),0)</f>
        <v>3</v>
      </c>
      <c r="E285" s="72">
        <f t="shared" ca="1" si="302"/>
        <v>33</v>
      </c>
      <c r="F285" s="72" t="str">
        <f t="shared" ca="1" si="303"/>
        <v>U</v>
      </c>
      <c r="G285" s="72" t="str">
        <f t="shared" ca="1" si="304"/>
        <v>U</v>
      </c>
      <c r="H285" s="72" t="str">
        <f t="shared" ca="1" si="305"/>
        <v>Q</v>
      </c>
      <c r="I285" s="72">
        <f t="shared" ca="1" si="306"/>
        <v>10</v>
      </c>
      <c r="J285" s="72">
        <f t="shared" ca="1" si="307"/>
        <v>2757</v>
      </c>
      <c r="K285" s="72">
        <f t="shared" ca="1" si="308"/>
        <v>60748</v>
      </c>
      <c r="L285" s="72">
        <f t="shared" ca="1" si="309"/>
        <v>194.80604746885038</v>
      </c>
      <c r="M285" s="72">
        <f ca="1">VLOOKUP(G285,Coef!$C$2:$F$25,4)</f>
        <v>3</v>
      </c>
      <c r="N285" s="31">
        <f ca="1">VLOOKUP(F285,Coef!$C$4:$D$23,2)</f>
        <v>17</v>
      </c>
      <c r="O285" s="31">
        <f ca="1">MOD(VLOOKUP(H285,Coef!$C$2:$G$21,5)+MOD(E285+1,2)*15,20)</f>
        <v>15</v>
      </c>
      <c r="P285" s="31">
        <f ca="1">VLOOKUP(N285,Coef!$A$27:$B$46,2)</f>
        <v>5.34</v>
      </c>
      <c r="Q285" s="31">
        <f ca="1">VLOOKUP(N285,Coef!$A$27:$C$46,3)+O285/10-0.1</f>
        <v>5.4</v>
      </c>
      <c r="R285" s="31">
        <f ca="1">IF(Q285+0.1&lt;P285,Q285+2,Q285)</f>
        <v>5.4</v>
      </c>
      <c r="S285" s="72">
        <f ca="1">M285*100000+J285</f>
        <v>302757</v>
      </c>
      <c r="T285" s="72">
        <f ca="1">R285*1000000+K285</f>
        <v>5460748</v>
      </c>
      <c r="U285" s="72">
        <f ca="1">IF(N285&lt;11,T285-10000000,T285)</f>
        <v>5460748</v>
      </c>
      <c r="V285" s="72">
        <f ca="1">U285/(6366197.724*0.9996)</f>
        <v>0.85811553616604375</v>
      </c>
      <c r="W285" s="72">
        <f ca="1">(Coef!$J$9/(1+Coef!$J$8*(COS(V285))^2)^0.5)*Coef!$J$6</f>
        <v>6387837.4644735875</v>
      </c>
      <c r="X285" s="72">
        <f ca="1">6*E285-183</f>
        <v>15</v>
      </c>
      <c r="Y285" s="72">
        <f ca="1">(S285-500000)/W285</f>
        <v>-3.0877898991165786E-2</v>
      </c>
      <c r="Z285" s="72">
        <f ca="1">SIN(2*V285)</f>
        <v>0.98944299492527066</v>
      </c>
      <c r="AA285" s="72">
        <f ca="1">Z285*(COS(V285))^2</f>
        <v>0.42302517211147245</v>
      </c>
      <c r="AB285" s="72">
        <f ca="1">V285+(Z285/2)</f>
        <v>1.352837033628679</v>
      </c>
      <c r="AC285" s="72">
        <f ca="1">(3*AB285+AA285)/4</f>
        <v>1.1203840682493773</v>
      </c>
      <c r="AD285" s="72">
        <f ca="1">(5*AC285+AA285*(COS(V285))^2)/3</f>
        <v>1.9275933245142631</v>
      </c>
      <c r="AE285" s="72">
        <f ca="1">Coef!$J$6*Coef!$J$9*(V285-(Coef!$J$10*AB285)+(Coef!$J$11*AC285)-(Coef!$J$12*AD285))</f>
        <v>5445953.7733529666</v>
      </c>
      <c r="AF285" s="72">
        <f ca="1">(U285-AE285)/W285</f>
        <v>2.3159992296786667E-3</v>
      </c>
      <c r="AG285" s="72">
        <f ca="1">((Coef!$J$8*Y285^2)/2)*(COS(V285))^2</f>
        <v>1.3736256413227988E-6</v>
      </c>
      <c r="AH285" s="72">
        <f ca="1">Y285*(1-(AG285/3))</f>
        <v>-3.0877884852941184E-2</v>
      </c>
      <c r="AI285" s="72">
        <f ca="1">AF285*(1-AG285)+V285</f>
        <v>0.86043153221440649</v>
      </c>
      <c r="AJ285" s="72">
        <f ca="1">(EXP(AH285)-EXP(-AH285))/2</f>
        <v>-3.0882791808033383E-2</v>
      </c>
      <c r="AK285" s="72">
        <f ca="1">ATAN(AJ285/COS(AI285))</f>
        <v>-4.7322870586071819E-2</v>
      </c>
      <c r="AL285" s="72">
        <f ca="1">ATAN(COS(AK285)*TAN(AI285))</f>
        <v>0.85987770794430385</v>
      </c>
      <c r="AM285" s="72">
        <f ca="1">V285+(1+Coef!$J$8*(COS(V285))^2-(3/2)*Coef!$J$8*SIN(V285)*COS(V285)*(AL285-V285))*(AL285-V285)</f>
        <v>0.8598827699282876</v>
      </c>
      <c r="AN285" s="34" t="str">
        <f t="shared" ca="1" si="285"/>
        <v>33 302757 5460748 N</v>
      </c>
      <c r="AO285" s="33">
        <f t="shared" ca="1" si="286"/>
        <v>49.26765359290966</v>
      </c>
      <c r="AP285" s="33">
        <f t="shared" ca="1" si="287"/>
        <v>12.2885992409743</v>
      </c>
      <c r="AQ285" s="72">
        <v>285</v>
      </c>
      <c r="AR285" s="72">
        <v>810000</v>
      </c>
      <c r="AS285" s="72">
        <f t="shared" ca="1" si="310"/>
        <v>0.8598827699282876</v>
      </c>
      <c r="AT285" s="72">
        <f t="shared" ca="1" si="310"/>
        <v>0.21447651721307759</v>
      </c>
      <c r="AU285" s="72">
        <f t="shared" si="310"/>
        <v>4.9741883681838397</v>
      </c>
      <c r="AV285" s="72">
        <f t="array" aca="1" ref="AV285" ca="1">ATAN((1-f)*TAN(AS285))</f>
        <v>0.85822173514462041</v>
      </c>
      <c r="AW285" s="72">
        <f t="shared" ca="1" si="288"/>
        <v>1.3507923388649583</v>
      </c>
      <c r="AX285" s="72">
        <f t="shared" ca="1" si="289"/>
        <v>-0.63150692833797528</v>
      </c>
      <c r="AY285" s="72">
        <f t="shared" ca="1" si="280"/>
        <v>4.0517786983280636E-3</v>
      </c>
      <c r="AZ285" s="72">
        <f t="shared" ca="1" si="290"/>
        <v>1.0108977427544252E-3</v>
      </c>
      <c r="BA285" s="72">
        <f t="shared" ca="1" si="291"/>
        <v>1.0010121764281825</v>
      </c>
      <c r="BB285" s="72">
        <f t="shared" ca="1" si="292"/>
        <v>1.0108973553603735E-3</v>
      </c>
      <c r="BC285" s="72">
        <f t="shared" ca="1" si="281"/>
        <v>0.1272947137308848</v>
      </c>
      <c r="BD285" s="75">
        <f t="shared" ca="1" si="293"/>
        <v>2.8288793914608013</v>
      </c>
      <c r="BE285" s="75">
        <f t="shared" ca="1" si="294"/>
        <v>-1.2220411965508225E-4</v>
      </c>
      <c r="BF285" s="75">
        <f t="shared" ca="1" si="282"/>
        <v>0.12717250961122972</v>
      </c>
      <c r="BG285" s="75">
        <f t="shared" ca="1" si="295"/>
        <v>2.8287571873411466</v>
      </c>
      <c r="BH285" s="75">
        <f t="shared" ca="1" si="296"/>
        <v>-1.2208261397892646E-4</v>
      </c>
      <c r="BI285" s="75">
        <f t="shared" ca="1" si="283"/>
        <v>0.12717263111690588</v>
      </c>
      <c r="BJ285" s="75">
        <f t="shared" ca="1" si="297"/>
        <v>2.8287573088468223</v>
      </c>
      <c r="BK285" s="75">
        <f t="shared" ca="1" si="298"/>
        <v>-1.2208273478738502E-4</v>
      </c>
      <c r="BL285" s="75">
        <f t="shared" ca="1" si="284"/>
        <v>0.12717263099609741</v>
      </c>
      <c r="BM285" s="72">
        <f t="array" aca="1" ref="BM285" ca="1">ATAN2((1-f)*SQRT(AX285^2+(SIN(AV285)*SIN(BL285)-COS(AV285)*COS(BL285)*COS(AU285))^2),SIN(AV285)*COS(BL285)+COS(AV285)*SIN(BL285)*COS(AU285))</f>
        <v>0.88367897641770543</v>
      </c>
      <c r="BN285" s="72">
        <f t="shared" ca="1" si="299"/>
        <v>-0.19396339240283217</v>
      </c>
      <c r="BO285" s="72">
        <f t="array" aca="1" ref="BO285" ca="1">f/16*(1-AX285^2)*(4+f*(4-3*(1-AX285^2)))</f>
        <v>5.0485434868275194E-4</v>
      </c>
      <c r="BP285" s="72">
        <f t="array" aca="1" ref="BP285" ca="1">BN285-(1-BO285)*f*AX285*(BL285+BO285*SIN(BL285)*(COS(BJ285)+BO285*COS(BL285)*(-1+2*COS(BJ285)^2)))</f>
        <v>-0.19369439165879423</v>
      </c>
      <c r="BQ285" s="72">
        <f t="shared" ca="1" si="300"/>
        <v>2.0782125554283354E-2</v>
      </c>
    </row>
    <row r="286" spans="2:69" ht="30.75">
      <c r="B286" s="30" t="s">
        <v>1176</v>
      </c>
      <c r="C286" s="72" t="str">
        <f t="shared" si="301"/>
        <v>33UUQ0253360771</v>
      </c>
      <c r="D286" s="72">
        <f t="array" aca="1" ref="D286" ca="1">MATCH(TRUE,ISERROR(VALUE(MID(C286,ROW(INDIRECT("1:"&amp;LEN(C286))),1))),0)</f>
        <v>3</v>
      </c>
      <c r="E286" s="72">
        <f t="shared" ca="1" si="302"/>
        <v>33</v>
      </c>
      <c r="F286" s="72" t="str">
        <f t="shared" ca="1" si="303"/>
        <v>U</v>
      </c>
      <c r="G286" s="72" t="str">
        <f t="shared" ca="1" si="304"/>
        <v>U</v>
      </c>
      <c r="H286" s="72" t="str">
        <f t="shared" ca="1" si="305"/>
        <v>Q</v>
      </c>
      <c r="I286" s="72">
        <f t="shared" ca="1" si="306"/>
        <v>10</v>
      </c>
      <c r="J286" s="72">
        <f t="shared" ca="1" si="307"/>
        <v>2533</v>
      </c>
      <c r="K286" s="72">
        <f t="shared" ca="1" si="308"/>
        <v>60771</v>
      </c>
      <c r="L286" s="72">
        <f t="shared" ca="1" si="309"/>
        <v>194.80604746885038</v>
      </c>
      <c r="M286" s="72">
        <f ca="1">VLOOKUP(G286,Coef!$C$2:$F$25,4)</f>
        <v>3</v>
      </c>
      <c r="N286" s="31">
        <f ca="1">VLOOKUP(F286,Coef!$C$4:$D$23,2)</f>
        <v>17</v>
      </c>
      <c r="O286" s="31">
        <f ca="1">MOD(VLOOKUP(H286,Coef!$C$2:$G$21,5)+MOD(E286+1,2)*15,20)</f>
        <v>15</v>
      </c>
      <c r="P286" s="31">
        <f ca="1">VLOOKUP(N286,Coef!$A$27:$B$46,2)</f>
        <v>5.34</v>
      </c>
      <c r="Q286" s="31">
        <f ca="1">VLOOKUP(N286,Coef!$A$27:$C$46,3)+O286/10-0.1</f>
        <v>5.4</v>
      </c>
      <c r="R286" s="31">
        <f ca="1">IF(Q286+0.1&lt;P286,Q286+2,Q286)</f>
        <v>5.4</v>
      </c>
      <c r="S286" s="72">
        <f ca="1">M286*100000+J286</f>
        <v>302533</v>
      </c>
      <c r="T286" s="72">
        <f ca="1">R286*1000000+K286</f>
        <v>5460771</v>
      </c>
      <c r="U286" s="72">
        <f ca="1">IF(N286&lt;11,T286-10000000,T286)</f>
        <v>5460771</v>
      </c>
      <c r="V286" s="72">
        <f ca="1">U286/(6366197.724*0.9996)</f>
        <v>0.85811915044330611</v>
      </c>
      <c r="W286" s="72">
        <f ca="1">(Coef!$J$9/(1+Coef!$J$8*(COS(V286))^2)^0.5)*Coef!$J$6</f>
        <v>6387837.5412298422</v>
      </c>
      <c r="X286" s="72">
        <f ca="1">6*E286-183</f>
        <v>15</v>
      </c>
      <c r="Y286" s="72">
        <f ca="1">(S286-500000)/W286</f>
        <v>-3.0912965260225127E-2</v>
      </c>
      <c r="Z286" s="72">
        <f ca="1">SIN(2*V286)</f>
        <v>0.98944194731850943</v>
      </c>
      <c r="AA286" s="72">
        <f ca="1">Z286*(COS(V286))^2</f>
        <v>0.42302118585647075</v>
      </c>
      <c r="AB286" s="72">
        <f ca="1">V286+(Z286/2)</f>
        <v>1.3528401241025607</v>
      </c>
      <c r="AC286" s="72">
        <f ca="1">(3*AB286+AA286)/4</f>
        <v>1.1203853895410383</v>
      </c>
      <c r="AD286" s="72">
        <f ca="1">(5*AC286+AA286*(COS(V286))^2)/3</f>
        <v>1.9275944543161769</v>
      </c>
      <c r="AE286" s="72">
        <f ca="1">Coef!$J$6*Coef!$J$9*(V286-(Coef!$J$10*AB286)+(Coef!$J$11*AC286)-(Coef!$J$12*AD286))</f>
        <v>5445976.7944362322</v>
      </c>
      <c r="AF286" s="72">
        <f ca="1">(U286-AE286)/W286</f>
        <v>2.3159959013170995E-3</v>
      </c>
      <c r="AG286" s="72">
        <f ca="1">((Coef!$J$8*Y286^2)/2)*(COS(V286))^2</f>
        <v>1.3767357937731014E-6</v>
      </c>
      <c r="AH286" s="72">
        <f ca="1">Y286*(1-(AG286/3))</f>
        <v>-3.0912951073896539E-2</v>
      </c>
      <c r="AI286" s="72">
        <f ca="1">AF286*(1-AG286)+V286</f>
        <v>0.86043514315610881</v>
      </c>
      <c r="AJ286" s="72">
        <f ca="1">(EXP(AH286)-EXP(-AH286))/2</f>
        <v>-3.0917874766146491E-2</v>
      </c>
      <c r="AK286" s="72">
        <f ca="1">ATAN(AJ286/COS(AI286))</f>
        <v>-4.7376747758548665E-2</v>
      </c>
      <c r="AL286" s="72">
        <f ca="1">ATAN(COS(AK286)*TAN(AI286))</f>
        <v>0.85988005713441096</v>
      </c>
      <c r="AM286" s="72">
        <f ca="1">V286+(1+Coef!$J$8*(COS(V286))^2-(3/2)*Coef!$J$8*SIN(V286)*COS(V286)*(AL286-V286))*(AL286-V286)</f>
        <v>0.85988511545304513</v>
      </c>
      <c r="AN286" s="34" t="str">
        <f t="shared" ca="1" si="285"/>
        <v>33 302533 5460771 N</v>
      </c>
      <c r="AO286" s="33">
        <f t="shared" ca="1" si="286"/>
        <v>49.267787981579012</v>
      </c>
      <c r="AP286" s="33">
        <f t="shared" ca="1" si="287"/>
        <v>12.285512306379278</v>
      </c>
      <c r="AQ286" s="72">
        <v>285</v>
      </c>
      <c r="AR286" s="72">
        <v>810000</v>
      </c>
      <c r="AS286" s="72">
        <f t="shared" ca="1" si="310"/>
        <v>0.85988511545304525</v>
      </c>
      <c r="AT286" s="72">
        <f t="shared" ca="1" si="310"/>
        <v>0.21442264004060074</v>
      </c>
      <c r="AU286" s="72">
        <f t="shared" si="310"/>
        <v>4.9741883681838397</v>
      </c>
      <c r="AV286" s="72">
        <f t="array" aca="1" ref="AV286" ca="1">ATAN((1-f)*TAN(AS286))</f>
        <v>0.85822408182588239</v>
      </c>
      <c r="AW286" s="72">
        <f t="shared" ca="1" si="288"/>
        <v>1.3507933491206467</v>
      </c>
      <c r="AX286" s="72">
        <f t="shared" ca="1" si="289"/>
        <v>-0.63150521315189245</v>
      </c>
      <c r="AY286" s="72">
        <f t="shared" ca="1" si="280"/>
        <v>4.0517932981055686E-3</v>
      </c>
      <c r="AZ286" s="72">
        <f t="shared" ca="1" si="290"/>
        <v>1.0109013779660636E-3</v>
      </c>
      <c r="BA286" s="72">
        <f t="shared" ca="1" si="291"/>
        <v>1.0010121800725953</v>
      </c>
      <c r="BB286" s="72">
        <f t="shared" ca="1" si="292"/>
        <v>1.0109009905678325E-3</v>
      </c>
      <c r="BC286" s="72">
        <f t="shared" ca="1" si="281"/>
        <v>0.12729471326743941</v>
      </c>
      <c r="BD286" s="75">
        <f t="shared" ca="1" si="293"/>
        <v>2.8288814115087328</v>
      </c>
      <c r="BE286" s="75">
        <f t="shared" ca="1" si="294"/>
        <v>-1.2220463879071544E-4</v>
      </c>
      <c r="BF286" s="75">
        <f t="shared" ca="1" si="282"/>
        <v>0.12717250862864871</v>
      </c>
      <c r="BG286" s="75">
        <f t="shared" ca="1" si="295"/>
        <v>2.8287592068699423</v>
      </c>
      <c r="BH286" s="75">
        <f t="shared" ca="1" si="296"/>
        <v>-1.220831321150917E-4</v>
      </c>
      <c r="BI286" s="75">
        <f t="shared" ca="1" si="283"/>
        <v>0.12717263013532432</v>
      </c>
      <c r="BJ286" s="75">
        <f t="shared" ca="1" si="297"/>
        <v>2.8287593283766177</v>
      </c>
      <c r="BK286" s="75">
        <f t="shared" ca="1" si="298"/>
        <v>-1.220832529250245E-4</v>
      </c>
      <c r="BL286" s="75">
        <f t="shared" ca="1" si="284"/>
        <v>0.12717263001451437</v>
      </c>
      <c r="BM286" s="72">
        <f t="array" aca="1" ref="BM286" ca="1">ATAN2((1-f)*SQRT(AX286^2+(SIN(AV286)*SIN(BL286)-COS(AV286)*COS(BL286)*COS(AU286))^2),SIN(AV286)*COS(BL286)+COS(AV286)*SIN(BL286)*COS(AU286))</f>
        <v>0.88368127748559566</v>
      </c>
      <c r="BN286" s="72">
        <f t="shared" ca="1" si="299"/>
        <v>-0.19396394029671635</v>
      </c>
      <c r="BO286" s="72">
        <f t="array" aca="1" ref="BO286" ca="1">f/16*(1-AX286^2)*(4+f*(4-3*(1-AX286^2)))</f>
        <v>5.0485616507974201E-4</v>
      </c>
      <c r="BP286" s="72">
        <f t="array" aca="1" ref="BP286" ca="1">BN286-(1-BO286)*f*AX286*(BL286+BO286*SIN(BL286)*(COS(BJ286)+BO286*COS(BL286)*(-1+2*COS(BJ286)^2)))</f>
        <v>-0.19369494028640274</v>
      </c>
      <c r="BQ286" s="72">
        <f t="shared" ca="1" si="300"/>
        <v>2.0727699754197998E-2</v>
      </c>
    </row>
    <row r="287" spans="2:69" ht="30.75">
      <c r="B287" s="30" t="s">
        <v>1177</v>
      </c>
      <c r="C287" s="72" t="str">
        <f t="shared" si="301"/>
        <v>33UUQ0090262374</v>
      </c>
      <c r="D287" s="72">
        <f t="array" aca="1" ref="D287" ca="1">MATCH(TRUE,ISERROR(VALUE(MID(C287,ROW(INDIRECT("1:"&amp;LEN(C287))),1))),0)</f>
        <v>3</v>
      </c>
      <c r="E287" s="72">
        <f t="shared" ca="1" si="302"/>
        <v>33</v>
      </c>
      <c r="F287" s="72" t="str">
        <f t="shared" ca="1" si="303"/>
        <v>U</v>
      </c>
      <c r="G287" s="72" t="str">
        <f t="shared" ca="1" si="304"/>
        <v>U</v>
      </c>
      <c r="H287" s="72" t="str">
        <f t="shared" ca="1" si="305"/>
        <v>Q</v>
      </c>
      <c r="I287" s="72">
        <f t="shared" ca="1" si="306"/>
        <v>10</v>
      </c>
      <c r="J287" s="72">
        <f t="shared" ca="1" si="307"/>
        <v>902</v>
      </c>
      <c r="K287" s="72">
        <f t="shared" ca="1" si="308"/>
        <v>62374</v>
      </c>
      <c r="L287" s="72">
        <f t="shared" ca="1" si="309"/>
        <v>194.80604746885038</v>
      </c>
      <c r="M287" s="72">
        <f ca="1">VLOOKUP(G287,Coef!$C$2:$F$25,4)</f>
        <v>3</v>
      </c>
      <c r="N287" s="31">
        <f ca="1">VLOOKUP(F287,Coef!$C$4:$D$23,2)</f>
        <v>17</v>
      </c>
      <c r="O287" s="31">
        <f ca="1">MOD(VLOOKUP(H287,Coef!$C$2:$G$21,5)+MOD(E287+1,2)*15,20)</f>
        <v>15</v>
      </c>
      <c r="P287" s="31">
        <f ca="1">VLOOKUP(N287,Coef!$A$27:$B$46,2)</f>
        <v>5.34</v>
      </c>
      <c r="Q287" s="31">
        <f ca="1">VLOOKUP(N287,Coef!$A$27:$C$46,3)+O287/10-0.1</f>
        <v>5.4</v>
      </c>
      <c r="R287" s="31">
        <f ca="1">IF(Q287+0.1&lt;P287,Q287+2,Q287)</f>
        <v>5.4</v>
      </c>
      <c r="S287" s="72">
        <f ca="1">M287*100000+J287</f>
        <v>300902</v>
      </c>
      <c r="T287" s="72">
        <f ca="1">R287*1000000+K287</f>
        <v>5462374</v>
      </c>
      <c r="U287" s="72">
        <f ca="1">IF(N287&lt;11,T287-10000000,T287)</f>
        <v>5462374</v>
      </c>
      <c r="V287" s="72">
        <f ca="1">U287/(6366197.724*0.9996)</f>
        <v>0.85837104985424284</v>
      </c>
      <c r="W287" s="72">
        <f ca="1">(Coef!$J$9/(1+Coef!$J$8*(COS(V287))^2)^0.5)*Coef!$J$6</f>
        <v>6387842.8906134544</v>
      </c>
      <c r="X287" s="72">
        <f ca="1">6*E287-183</f>
        <v>15</v>
      </c>
      <c r="Y287" s="72">
        <f ca="1">(S287-500000)/W287</f>
        <v>-3.1168268132042255E-2</v>
      </c>
      <c r="Z287" s="72">
        <f ca="1">SIN(2*V287)</f>
        <v>0.98936880631677204</v>
      </c>
      <c r="AA287" s="72">
        <f ca="1">Z287*(COS(V287))^2</f>
        <v>0.42274333449151025</v>
      </c>
      <c r="AB287" s="72">
        <f ca="1">V287+(Z287/2)</f>
        <v>1.3530554530126289</v>
      </c>
      <c r="AC287" s="72">
        <f ca="1">(3*AB287+AA287)/4</f>
        <v>1.1204774233823493</v>
      </c>
      <c r="AD287" s="72">
        <f ca="1">(5*AC287+AA287*(COS(V287))^2)/3</f>
        <v>1.9276731267822551</v>
      </c>
      <c r="AE287" s="72">
        <f ca="1">Coef!$J$6*Coef!$J$9*(V287-(Coef!$J$10*AB287)+(Coef!$J$11*AC287)-(Coef!$J$12*AD287))</f>
        <v>5447581.2658925895</v>
      </c>
      <c r="AF287" s="72">
        <f ca="1">(U287-AE287)/W287</f>
        <v>2.3157636092064125E-3</v>
      </c>
      <c r="AG287" s="72">
        <f ca="1">((Coef!$J$8*Y287^2)/2)*(COS(V287))^2</f>
        <v>1.3987540917573913E-6</v>
      </c>
      <c r="AH287" s="72">
        <f ca="1">Y287*(1-(AG287/3))</f>
        <v>-3.1168253599794724E-2</v>
      </c>
      <c r="AI287" s="72">
        <f ca="1">AF287*(1-AG287)+V287</f>
        <v>0.86068681022426541</v>
      </c>
      <c r="AJ287" s="72">
        <f ca="1">(EXP(AH287)-EXP(-AH287))/2</f>
        <v>-3.1173300297030637E-2</v>
      </c>
      <c r="AK287" s="72">
        <f ca="1">ATAN(AJ287/COS(AI287))</f>
        <v>-4.7781514564053579E-2</v>
      </c>
      <c r="AL287" s="72">
        <f ca="1">ATAN(COS(AK287)*TAN(AI287))</f>
        <v>0.86012223729378312</v>
      </c>
      <c r="AM287" s="72">
        <f ca="1">V287+(1+Coef!$J$8*(COS(V287))^2-(3/2)*Coef!$J$8*SIN(V287)*COS(V287)*(AL287-V287))*(AL287-V287)</f>
        <v>0.86012726483804292</v>
      </c>
      <c r="AN287" s="34" t="str">
        <f t="shared" ca="1" si="285"/>
        <v>33 300902 5462374 N</v>
      </c>
      <c r="AO287" s="33">
        <f t="shared" ca="1" si="286"/>
        <v>49.281662119351076</v>
      </c>
      <c r="AP287" s="33">
        <f t="shared" ca="1" si="287"/>
        <v>12.262320876736855</v>
      </c>
      <c r="AQ287" s="72">
        <v>285</v>
      </c>
      <c r="AR287" s="72">
        <v>810000</v>
      </c>
      <c r="AS287" s="72">
        <f t="shared" ca="1" si="310"/>
        <v>0.86012726483804303</v>
      </c>
      <c r="AT287" s="72">
        <f t="shared" ca="1" si="310"/>
        <v>0.21401787323509586</v>
      </c>
      <c r="AU287" s="72">
        <f t="shared" si="310"/>
        <v>4.9741883681838397</v>
      </c>
      <c r="AV287" s="72">
        <f t="array" aca="1" ref="AV287" ca="1">ATAN((1-f)*TAN(AS287))</f>
        <v>0.85846635080393641</v>
      </c>
      <c r="AW287" s="72">
        <f t="shared" ca="1" si="288"/>
        <v>1.350897627304716</v>
      </c>
      <c r="AX287" s="72">
        <f t="shared" ca="1" si="289"/>
        <v>-0.63132812038087838</v>
      </c>
      <c r="AY287" s="72">
        <f t="shared" ca="1" si="280"/>
        <v>4.0533005100881038E-3</v>
      </c>
      <c r="AZ287" s="72">
        <f t="shared" ca="1" si="290"/>
        <v>1.0112766597294917E-3</v>
      </c>
      <c r="BA287" s="72">
        <f t="shared" ca="1" si="291"/>
        <v>1.0010125563044074</v>
      </c>
      <c r="BB287" s="72">
        <f t="shared" ca="1" si="292"/>
        <v>1.0112762718996534E-3</v>
      </c>
      <c r="BC287" s="72">
        <f t="shared" ca="1" si="281"/>
        <v>0.12729466542356338</v>
      </c>
      <c r="BD287" s="75">
        <f t="shared" ca="1" si="293"/>
        <v>2.8290899200329953</v>
      </c>
      <c r="BE287" s="75">
        <f t="shared" ca="1" si="294"/>
        <v>-1.2225823101070498E-4</v>
      </c>
      <c r="BF287" s="75">
        <f t="shared" ca="1" si="282"/>
        <v>0.12717240719255268</v>
      </c>
      <c r="BG287" s="75">
        <f t="shared" ca="1" si="295"/>
        <v>2.8289676618019848</v>
      </c>
      <c r="BH287" s="75">
        <f t="shared" ca="1" si="296"/>
        <v>-1.2213662113515569E-4</v>
      </c>
      <c r="BI287" s="75">
        <f t="shared" ca="1" si="283"/>
        <v>0.12717252880242821</v>
      </c>
      <c r="BJ287" s="75">
        <f t="shared" ca="1" si="297"/>
        <v>2.8289677834118603</v>
      </c>
      <c r="BK287" s="75">
        <f t="shared" ca="1" si="298"/>
        <v>-1.2213674209734661E-4</v>
      </c>
      <c r="BL287" s="75">
        <f t="shared" ca="1" si="284"/>
        <v>0.12717252868146603</v>
      </c>
      <c r="BM287" s="72">
        <f t="array" aca="1" ref="BM287" ca="1">ATAN2((1-f)*SQRT(AX287^2+(SIN(AV287)*SIN(BL287)-COS(AV287)*COS(BL287)*COS(AU287))^2),SIN(AV287)*COS(BL287)+COS(AV287)*SIN(BL287)*COS(AU287))</f>
        <v>0.88391883586905629</v>
      </c>
      <c r="BN287" s="72">
        <f t="shared" ca="1" si="299"/>
        <v>-0.1940205264113537</v>
      </c>
      <c r="BO287" s="72">
        <f t="array" aca="1" ref="BO287" ca="1">f/16*(1-AX287^2)*(4+f*(4-3*(1-AX287^2)))</f>
        <v>5.0504368120822692E-4</v>
      </c>
      <c r="BP287" s="72">
        <f t="array" aca="1" ref="BP287" ca="1">BN287-(1-BO287)*f*AX287*(BL287+BO287*SIN(BL287)*(COS(BJ287)+BO287*COS(BL287)*(-1+2*COS(BJ287)^2)))</f>
        <v>-0.19375160215785681</v>
      </c>
      <c r="BQ287" s="72">
        <f t="shared" ca="1" si="300"/>
        <v>2.0266271077239051E-2</v>
      </c>
    </row>
    <row r="288" spans="2:69">
      <c r="B288" s="30" t="s">
        <v>1178</v>
      </c>
      <c r="C288" s="72" t="str">
        <f t="shared" si="301"/>
        <v>33UTQ9965862786</v>
      </c>
      <c r="D288" s="72">
        <f t="array" aca="1" ref="D288" ca="1">MATCH(TRUE,ISERROR(VALUE(MID(C288,ROW(INDIRECT("1:"&amp;LEN(C288))),1))),0)</f>
        <v>3</v>
      </c>
      <c r="E288" s="72">
        <f t="shared" ca="1" si="302"/>
        <v>33</v>
      </c>
      <c r="F288" s="72" t="str">
        <f t="shared" ca="1" si="303"/>
        <v>U</v>
      </c>
      <c r="G288" s="72" t="str">
        <f t="shared" ca="1" si="304"/>
        <v>T</v>
      </c>
      <c r="H288" s="72" t="str">
        <f t="shared" ca="1" si="305"/>
        <v>Q</v>
      </c>
      <c r="I288" s="72">
        <f t="shared" ca="1" si="306"/>
        <v>10</v>
      </c>
      <c r="J288" s="72">
        <f t="shared" ca="1" si="307"/>
        <v>99658</v>
      </c>
      <c r="K288" s="72">
        <f t="shared" ca="1" si="308"/>
        <v>62786</v>
      </c>
      <c r="L288" s="72">
        <f t="shared" ca="1" si="309"/>
        <v>194.80604746885038</v>
      </c>
      <c r="M288" s="72">
        <f ca="1">VLOOKUP(G288,Coef!$C$2:$F$25,4)</f>
        <v>2</v>
      </c>
      <c r="N288" s="31">
        <f ca="1">VLOOKUP(F288,Coef!$C$4:$D$23,2)</f>
        <v>17</v>
      </c>
      <c r="O288" s="31">
        <f ca="1">MOD(VLOOKUP(H288,Coef!$C$2:$G$21,5)+MOD(E288+1,2)*15,20)</f>
        <v>15</v>
      </c>
      <c r="P288" s="31">
        <f ca="1">VLOOKUP(N288,Coef!$A$27:$B$46,2)</f>
        <v>5.34</v>
      </c>
      <c r="Q288" s="31">
        <f ca="1">VLOOKUP(N288,Coef!$A$27:$C$46,3)+O288/10-0.1</f>
        <v>5.4</v>
      </c>
      <c r="R288" s="31">
        <f ca="1">IF(Q288+0.1&lt;P288,Q288+2,Q288)</f>
        <v>5.4</v>
      </c>
      <c r="S288" s="72">
        <f ca="1">M288*100000+J288</f>
        <v>299658</v>
      </c>
      <c r="T288" s="72">
        <f ca="1">R288*1000000+K288</f>
        <v>5462786</v>
      </c>
      <c r="U288" s="72">
        <f ca="1">IF(N288&lt;11,T288-10000000,T288)</f>
        <v>5462786</v>
      </c>
      <c r="V288" s="72">
        <f ca="1">U288/(6366197.724*0.9996)</f>
        <v>0.85843579255998581</v>
      </c>
      <c r="W288" s="72">
        <f ca="1">(Coef!$J$9/(1+Coef!$J$8*(COS(V288))^2)^0.5)*Coef!$J$6</f>
        <v>6387844.2654400542</v>
      </c>
      <c r="X288" s="72">
        <f ca="1">6*E288-183</f>
        <v>15</v>
      </c>
      <c r="Y288" s="72">
        <f ca="1">(S288-500000)/W288</f>
        <v>-3.1363006309327826E-2</v>
      </c>
      <c r="Z288" s="72">
        <f ca="1">SIN(2*V288)</f>
        <v>0.98934996719073243</v>
      </c>
      <c r="AA288" s="72">
        <f ca="1">Z288*(COS(V288))^2</f>
        <v>0.42267191317007718</v>
      </c>
      <c r="AB288" s="72">
        <f ca="1">V288+(Z288/2)</f>
        <v>1.353110776155352</v>
      </c>
      <c r="AC288" s="72">
        <f ca="1">(3*AB288+AA288)/4</f>
        <v>1.1205010604090333</v>
      </c>
      <c r="AD288" s="72">
        <f ca="1">(5*AC288+AA288*(COS(V288))^2)/3</f>
        <v>1.927693324804421</v>
      </c>
      <c r="AE288" s="72">
        <f ca="1">Coef!$J$6*Coef!$J$9*(V288-(Coef!$J$10*AB288)+(Coef!$J$11*AC288)-(Coef!$J$12*AD288))</f>
        <v>5447993.6447346266</v>
      </c>
      <c r="AF288" s="72">
        <f ca="1">(U288-AE288)/W288</f>
        <v>2.3157038040836344E-3</v>
      </c>
      <c r="AG288" s="72">
        <f ca="1">((Coef!$J$8*Y288^2)/2)*(COS(V288))^2</f>
        <v>1.4160751082319729E-6</v>
      </c>
      <c r="AH288" s="72">
        <f ca="1">Y288*(1-(AG288/3))</f>
        <v>-3.1362991505203643E-2</v>
      </c>
      <c r="AI288" s="72">
        <f ca="1">AF288*(1-AG288)+V288</f>
        <v>0.86075149308485888</v>
      </c>
      <c r="AJ288" s="72">
        <f ca="1">(EXP(AH288)-EXP(-AH288))/2</f>
        <v>-3.136813339246497E-2</v>
      </c>
      <c r="AK288" s="72">
        <f ca="1">ATAN(AJ288/COS(AI288))</f>
        <v>-4.8083302573724035E-2</v>
      </c>
      <c r="AL288" s="72">
        <f ca="1">ATAN(COS(AK288)*TAN(AI288))</f>
        <v>0.86017977375581223</v>
      </c>
      <c r="AM288" s="72">
        <f ca="1">V288+(1+Coef!$J$8*(COS(V288))^2-(3/2)*Coef!$J$8*SIN(V288)*COS(V288)*(AL288-V288))*(AL288-V288)</f>
        <v>0.86018477992169762</v>
      </c>
      <c r="AN288" s="34" t="str">
        <f t="shared" ca="1" si="285"/>
        <v>33 299658 5462786 N</v>
      </c>
      <c r="AO288" s="33">
        <f t="shared" ca="1" si="286"/>
        <v>49.284957490902833</v>
      </c>
      <c r="AP288" s="33">
        <f t="shared" ca="1" si="287"/>
        <v>12.245029697475085</v>
      </c>
      <c r="AQ288" s="72">
        <v>285</v>
      </c>
      <c r="AR288" s="72">
        <v>810000</v>
      </c>
      <c r="AS288" s="72">
        <f t="shared" ca="1" si="310"/>
        <v>0.86018477992169773</v>
      </c>
      <c r="AT288" s="72">
        <f t="shared" ca="1" si="310"/>
        <v>0.2137160852254254</v>
      </c>
      <c r="AU288" s="72">
        <f t="shared" si="310"/>
        <v>4.9741883681838397</v>
      </c>
      <c r="AV288" s="72">
        <f t="array" aca="1" ref="AV288" ca="1">ATAN((1-f)*TAN(AS288))</f>
        <v>0.85852389435051202</v>
      </c>
      <c r="AW288" s="72">
        <f t="shared" ca="1" si="288"/>
        <v>1.3509223896823799</v>
      </c>
      <c r="AX288" s="72">
        <f t="shared" ca="1" si="289"/>
        <v>-0.63128605199196908</v>
      </c>
      <c r="AY288" s="72">
        <f t="shared" ca="1" si="280"/>
        <v>4.053658486167862E-3</v>
      </c>
      <c r="AZ288" s="72">
        <f t="shared" ca="1" si="290"/>
        <v>1.0113657923605929E-3</v>
      </c>
      <c r="BA288" s="72">
        <f t="shared" ca="1" si="291"/>
        <v>1.0010126456627351</v>
      </c>
      <c r="BB288" s="72">
        <f t="shared" ca="1" si="292"/>
        <v>1.0113654044281971E-3</v>
      </c>
      <c r="BC288" s="72">
        <f t="shared" ca="1" si="281"/>
        <v>0.12729465406023199</v>
      </c>
      <c r="BD288" s="75">
        <f t="shared" ca="1" si="293"/>
        <v>2.8291394334249915</v>
      </c>
      <c r="BE288" s="75">
        <f t="shared" ca="1" si="294"/>
        <v>-1.2227095937543883E-4</v>
      </c>
      <c r="BF288" s="75">
        <f t="shared" ca="1" si="282"/>
        <v>0.12717238310085655</v>
      </c>
      <c r="BG288" s="75">
        <f t="shared" ca="1" si="295"/>
        <v>2.8290171624656164</v>
      </c>
      <c r="BH288" s="75">
        <f t="shared" ca="1" si="296"/>
        <v>-1.2214932498330066E-4</v>
      </c>
      <c r="BI288" s="75">
        <f t="shared" ca="1" si="283"/>
        <v>0.12717250473524869</v>
      </c>
      <c r="BJ288" s="75">
        <f t="shared" ca="1" si="297"/>
        <v>2.8290172841000083</v>
      </c>
      <c r="BK288" s="75">
        <f t="shared" ca="1" si="298"/>
        <v>-1.2214944598167181E-4</v>
      </c>
      <c r="BL288" s="75">
        <f t="shared" ca="1" si="284"/>
        <v>0.12717250461425031</v>
      </c>
      <c r="BM288" s="72">
        <f t="array" aca="1" ref="BM288" ca="1">ATAN2((1-f)*SQRT(AX288^2+(SIN(AV288)*SIN(BL288)-COS(AV288)*COS(BL288)*COS(AU288))^2),SIN(AV288)*COS(BL288)+COS(AV288)*SIN(BL288)*COS(AU288))</f>
        <v>0.88397526011703875</v>
      </c>
      <c r="BN288" s="72">
        <f t="shared" ca="1" si="299"/>
        <v>-0.19403397314203552</v>
      </c>
      <c r="BO288" s="72">
        <f t="array" aca="1" ref="BO288" ca="1">f/16*(1-AX288^2)*(4+f*(4-3*(1-AX288^2)))</f>
        <v>5.0508821790422233E-4</v>
      </c>
      <c r="BP288" s="72">
        <f t="array" aca="1" ref="BP288" ca="1">BN288-(1-BO288)*f*AX288*(BL288+BO288*SIN(BL288)*(COS(BJ288)+BO288*COS(BL288)*(-1+2*COS(BJ288)^2)))</f>
        <v>-0.19376506688453032</v>
      </c>
      <c r="BQ288" s="72">
        <f t="shared" ca="1" si="300"/>
        <v>1.9951018340895077E-2</v>
      </c>
    </row>
    <row r="289" spans="2:69">
      <c r="B289" s="30" t="s">
        <v>1179</v>
      </c>
      <c r="C289" s="72" t="str">
        <f t="shared" si="301"/>
        <v>33UTQ9998265844</v>
      </c>
      <c r="D289" s="72">
        <f t="array" aca="1" ref="D289" ca="1">MATCH(TRUE,ISERROR(VALUE(MID(C289,ROW(INDIRECT("1:"&amp;LEN(C289))),1))),0)</f>
        <v>3</v>
      </c>
      <c r="E289" s="72">
        <f t="shared" ca="1" si="302"/>
        <v>33</v>
      </c>
      <c r="F289" s="72" t="str">
        <f t="shared" ca="1" si="303"/>
        <v>U</v>
      </c>
      <c r="G289" s="72" t="str">
        <f t="shared" ca="1" si="304"/>
        <v>T</v>
      </c>
      <c r="H289" s="72" t="str">
        <f t="shared" ca="1" si="305"/>
        <v>Q</v>
      </c>
      <c r="I289" s="72">
        <f t="shared" ca="1" si="306"/>
        <v>10</v>
      </c>
      <c r="J289" s="72">
        <f t="shared" ca="1" si="307"/>
        <v>99982</v>
      </c>
      <c r="K289" s="72">
        <f t="shared" ca="1" si="308"/>
        <v>65844</v>
      </c>
      <c r="L289" s="72">
        <f t="shared" ca="1" si="309"/>
        <v>194.80604746885038</v>
      </c>
      <c r="M289" s="72">
        <f ca="1">VLOOKUP(G289,Coef!$C$2:$F$25,4)</f>
        <v>2</v>
      </c>
      <c r="N289" s="31">
        <f ca="1">VLOOKUP(F289,Coef!$C$4:$D$23,2)</f>
        <v>17</v>
      </c>
      <c r="O289" s="31">
        <f ca="1">MOD(VLOOKUP(H289,Coef!$C$2:$G$21,5)+MOD(E289+1,2)*15,20)</f>
        <v>15</v>
      </c>
      <c r="P289" s="31">
        <f ca="1">VLOOKUP(N289,Coef!$A$27:$B$46,2)</f>
        <v>5.34</v>
      </c>
      <c r="Q289" s="31">
        <f ca="1">VLOOKUP(N289,Coef!$A$27:$C$46,3)+O289/10-0.1</f>
        <v>5.4</v>
      </c>
      <c r="R289" s="31">
        <f ca="1">IF(Q289+0.1&lt;P289,Q289+2,Q289)</f>
        <v>5.4</v>
      </c>
      <c r="S289" s="72">
        <f ca="1">M289*100000+J289</f>
        <v>299982</v>
      </c>
      <c r="T289" s="72">
        <f ca="1">R289*1000000+K289</f>
        <v>5465844</v>
      </c>
      <c r="U289" s="72">
        <f ca="1">IF(N289&lt;11,T289-10000000,T289)</f>
        <v>5465844</v>
      </c>
      <c r="V289" s="72">
        <f ca="1">U289/(6366197.724*0.9996)</f>
        <v>0.85891633429338865</v>
      </c>
      <c r="W289" s="72">
        <f ca="1">(Coef!$J$9/(1+Coef!$J$8*(COS(V289))^2)^0.5)*Coef!$J$6</f>
        <v>6387854.4690644704</v>
      </c>
      <c r="X289" s="72">
        <f ca="1">6*E289-183</f>
        <v>15</v>
      </c>
      <c r="Y289" s="72">
        <f ca="1">(S289-500000)/W289</f>
        <v>-3.131223495598727E-2</v>
      </c>
      <c r="Z289" s="72">
        <f ca="1">SIN(2*V289)</f>
        <v>0.9892096185171444</v>
      </c>
      <c r="AA289" s="72">
        <f ca="1">Z289*(COS(V289))^2</f>
        <v>0.42214169253075706</v>
      </c>
      <c r="AB289" s="72">
        <f ca="1">V289+(Z289/2)</f>
        <v>1.3535211435519607</v>
      </c>
      <c r="AC289" s="72">
        <f ca="1">(3*AB289+AA289)/4</f>
        <v>1.1206762807966599</v>
      </c>
      <c r="AD289" s="72">
        <f ca="1">(5*AC289+AA289*(COS(V289))^2)/3</f>
        <v>1.9278429574880371</v>
      </c>
      <c r="AE289" s="72">
        <f ca="1">Coef!$J$6*Coef!$J$9*(V289-(Coef!$J$10*AB289)+(Coef!$J$11*AC289)-(Coef!$J$12*AD289))</f>
        <v>5451054.4649473988</v>
      </c>
      <c r="AF289" s="72">
        <f ca="1">(U289-AE289)/W289</f>
        <v>2.315258609009488E-3</v>
      </c>
      <c r="AG289" s="72">
        <f ca="1">((Coef!$J$8*Y289^2)/2)*(COS(V289))^2</f>
        <v>1.4099234142432567E-6</v>
      </c>
      <c r="AH289" s="72">
        <f ca="1">Y289*(1-(AG289/3))</f>
        <v>-3.1312220240036194E-2</v>
      </c>
      <c r="AI289" s="72">
        <f ca="1">AF289*(1-AG289)+V289</f>
        <v>0.86123158963806079</v>
      </c>
      <c r="AJ289" s="72">
        <f ca="1">(EXP(AH289)-EXP(-AH289))/2</f>
        <v>-3.1317337195404527E-2</v>
      </c>
      <c r="AK289" s="72">
        <f ca="1">ATAN(AJ289/COS(AI289))</f>
        <v>-4.8032348958776061E-2</v>
      </c>
      <c r="AL289" s="72">
        <f ca="1">ATAN(COS(AK289)*TAN(AI289))</f>
        <v>0.86066116507124579</v>
      </c>
      <c r="AM289" s="72">
        <f ca="1">V289+(1+Coef!$J$8*(COS(V289))^2-(3/2)*Coef!$J$8*SIN(V289)*COS(V289)*(AL289-V289))*(AL289-V289)</f>
        <v>0.86066616808038832</v>
      </c>
      <c r="AN289" s="34" t="str">
        <f t="shared" ca="1" si="285"/>
        <v>33 299982 5465844 N</v>
      </c>
      <c r="AO289" s="33">
        <f t="shared" ca="1" si="286"/>
        <v>49.312539000703381</v>
      </c>
      <c r="AP289" s="33">
        <f t="shared" ca="1" si="287"/>
        <v>12.247949124562538</v>
      </c>
      <c r="AQ289" s="72">
        <v>285</v>
      </c>
      <c r="AR289" s="72">
        <v>810000</v>
      </c>
      <c r="AS289" s="72">
        <f t="shared" ca="1" si="310"/>
        <v>0.86066616808038832</v>
      </c>
      <c r="AT289" s="72">
        <f t="shared" ca="1" si="310"/>
        <v>0.21376703884037337</v>
      </c>
      <c r="AU289" s="72">
        <f t="shared" si="310"/>
        <v>4.9741883681838397</v>
      </c>
      <c r="AV289" s="72">
        <f t="array" aca="1" ref="AV289" ca="1">ATAN((1-f)*TAN(AS289))</f>
        <v>0.85900552159971788</v>
      </c>
      <c r="AW289" s="72">
        <f t="shared" ca="1" si="288"/>
        <v>1.3511295598175044</v>
      </c>
      <c r="AX289" s="72">
        <f t="shared" ca="1" si="289"/>
        <v>-0.63093386656935269</v>
      </c>
      <c r="AY289" s="72">
        <f t="shared" ca="1" si="280"/>
        <v>4.0566544314217167E-3</v>
      </c>
      <c r="AZ289" s="72">
        <f t="shared" ca="1" si="290"/>
        <v>1.012111752920613E-3</v>
      </c>
      <c r="BA289" s="72">
        <f t="shared" ca="1" si="291"/>
        <v>1.0010133935129555</v>
      </c>
      <c r="BB289" s="72">
        <f t="shared" ca="1" si="292"/>
        <v>1.0121113641291934E-3</v>
      </c>
      <c r="BC289" s="72">
        <f t="shared" ca="1" si="281"/>
        <v>0.12729455895927158</v>
      </c>
      <c r="BD289" s="75">
        <f t="shared" ca="1" si="293"/>
        <v>2.8295536785942805</v>
      </c>
      <c r="BE289" s="75">
        <f t="shared" ca="1" si="294"/>
        <v>-1.2237748071995864E-4</v>
      </c>
      <c r="BF289" s="75">
        <f t="shared" ca="1" si="282"/>
        <v>0.12717218147855161</v>
      </c>
      <c r="BG289" s="75">
        <f t="shared" ca="1" si="295"/>
        <v>2.8294313011135603</v>
      </c>
      <c r="BH289" s="75">
        <f t="shared" ca="1" si="296"/>
        <v>-1.2225564105974445E-4</v>
      </c>
      <c r="BI289" s="75">
        <f t="shared" ca="1" si="283"/>
        <v>0.12717230331821183</v>
      </c>
      <c r="BJ289" s="75">
        <f t="shared" ca="1" si="297"/>
        <v>2.8294314229532205</v>
      </c>
      <c r="BK289" s="75">
        <f t="shared" ca="1" si="298"/>
        <v>-1.2225576236117691E-4</v>
      </c>
      <c r="BL289" s="75">
        <f t="shared" ca="1" si="284"/>
        <v>0.12717230319691039</v>
      </c>
      <c r="BM289" s="72">
        <f t="array" aca="1" ref="BM289" ca="1">ATAN2((1-f)*SQRT(AX289^2+(SIN(AV289)*SIN(BL289)-COS(AV289)*COS(BL289)*COS(AU289))^2),SIN(AV289)*COS(BL289)+COS(AV289)*SIN(BL289)*COS(AU289))</f>
        <v>0.88444751242025477</v>
      </c>
      <c r="BN289" s="72">
        <f t="shared" ca="1" si="299"/>
        <v>-0.19414661644271383</v>
      </c>
      <c r="BO289" s="72">
        <f t="array" aca="1" ref="BO289" ca="1">f/16*(1-AX289^2)*(4+f*(4-3*(1-AX289^2)))</f>
        <v>5.0546095045149442E-4</v>
      </c>
      <c r="BP289" s="72">
        <f t="array" aca="1" ref="BP289" ca="1">BN289-(1-BO289)*f*AX289*(BL289+BO289*SIN(BL289)*(COS(BJ289)+BO289*COS(BL289)*(-1+2*COS(BJ289)^2)))</f>
        <v>-0.19387786084227862</v>
      </c>
      <c r="BQ289" s="72">
        <f t="shared" ca="1" si="300"/>
        <v>1.9889177998094754E-2</v>
      </c>
    </row>
    <row r="290" spans="2:69" ht="30.75">
      <c r="B290" s="30" t="s">
        <v>1180</v>
      </c>
      <c r="C290" s="72" t="str">
        <f t="shared" si="301"/>
        <v>33UUQ0131766402</v>
      </c>
      <c r="D290" s="72">
        <f t="array" aca="1" ref="D290" ca="1">MATCH(TRUE,ISERROR(VALUE(MID(C290,ROW(INDIRECT("1:"&amp;LEN(C290))),1))),0)</f>
        <v>3</v>
      </c>
      <c r="E290" s="72">
        <f t="shared" ca="1" si="302"/>
        <v>33</v>
      </c>
      <c r="F290" s="72" t="str">
        <f t="shared" ca="1" si="303"/>
        <v>U</v>
      </c>
      <c r="G290" s="72" t="str">
        <f t="shared" ca="1" si="304"/>
        <v>U</v>
      </c>
      <c r="H290" s="72" t="str">
        <f t="shared" ca="1" si="305"/>
        <v>Q</v>
      </c>
      <c r="I290" s="72">
        <f t="shared" ca="1" si="306"/>
        <v>10</v>
      </c>
      <c r="J290" s="72">
        <f t="shared" ca="1" si="307"/>
        <v>1317</v>
      </c>
      <c r="K290" s="72">
        <f t="shared" ca="1" si="308"/>
        <v>66402</v>
      </c>
      <c r="L290" s="72">
        <f t="shared" ca="1" si="309"/>
        <v>194.80604746885038</v>
      </c>
      <c r="M290" s="72">
        <f ca="1">VLOOKUP(G290,Coef!$C$2:$F$25,4)</f>
        <v>3</v>
      </c>
      <c r="N290" s="31">
        <f ca="1">VLOOKUP(F290,Coef!$C$4:$D$23,2)</f>
        <v>17</v>
      </c>
      <c r="O290" s="31">
        <f ca="1">MOD(VLOOKUP(H290,Coef!$C$2:$G$21,5)+MOD(E290+1,2)*15,20)</f>
        <v>15</v>
      </c>
      <c r="P290" s="31">
        <f ca="1">VLOOKUP(N290,Coef!$A$27:$B$46,2)</f>
        <v>5.34</v>
      </c>
      <c r="Q290" s="31">
        <f ca="1">VLOOKUP(N290,Coef!$A$27:$C$46,3)+O290/10-0.1</f>
        <v>5.4</v>
      </c>
      <c r="R290" s="31">
        <f ca="1">IF(Q290+0.1&lt;P290,Q290+2,Q290)</f>
        <v>5.4</v>
      </c>
      <c r="S290" s="72">
        <f ca="1">M290*100000+J290</f>
        <v>301317</v>
      </c>
      <c r="T290" s="72">
        <f ca="1">R290*1000000+K290</f>
        <v>5466402</v>
      </c>
      <c r="U290" s="72">
        <f ca="1">IF(N290&lt;11,T290-10000000,T290)</f>
        <v>5466402</v>
      </c>
      <c r="V290" s="72">
        <f ca="1">U290/(6366197.724*0.9996)</f>
        <v>0.85900401980262298</v>
      </c>
      <c r="W290" s="72">
        <f ca="1">(Coef!$J$9/(1+Coef!$J$8*(COS(V290))^2)^0.5)*Coef!$J$6</f>
        <v>6387856.33079118</v>
      </c>
      <c r="X290" s="72">
        <f ca="1">6*E290-183</f>
        <v>15</v>
      </c>
      <c r="Y290" s="72">
        <f ca="1">(S290-500000)/W290</f>
        <v>-3.1103235531815997E-2</v>
      </c>
      <c r="Z290" s="72">
        <f ca="1">SIN(2*V290)</f>
        <v>0.989183910206199</v>
      </c>
      <c r="AA290" s="72">
        <f ca="1">Z290*(COS(V290))^2</f>
        <v>0.42204492154650008</v>
      </c>
      <c r="AB290" s="72">
        <f ca="1">V290+(Z290/2)</f>
        <v>1.3535959749057225</v>
      </c>
      <c r="AC290" s="72">
        <f ca="1">(3*AB290+AA290)/4</f>
        <v>1.1207082115659168</v>
      </c>
      <c r="AD290" s="72">
        <f ca="1">(5*AC290+AA290*(COS(V290))^2)/3</f>
        <v>1.927870207403416</v>
      </c>
      <c r="AE290" s="72">
        <f ca="1">Coef!$J$6*Coef!$J$9*(V290-(Coef!$J$10*AB290)+(Coef!$J$11*AC290)-(Coef!$J$12*AD290))</f>
        <v>5451612.9811401907</v>
      </c>
      <c r="AF290" s="72">
        <f ca="1">(U290-AE290)/W290</f>
        <v>2.315177125778836E-3</v>
      </c>
      <c r="AG290" s="72">
        <f ca="1">((Coef!$J$8*Y290^2)/2)*(COS(V290))^2</f>
        <v>1.3908818675910251E-6</v>
      </c>
      <c r="AH290" s="72">
        <f ca="1">Y290*(1-(AG290/3))</f>
        <v>-3.110322111150722E-2</v>
      </c>
      <c r="AI290" s="72">
        <f ca="1">AF290*(1-AG290)+V290</f>
        <v>0.86131919370826393</v>
      </c>
      <c r="AJ290" s="72">
        <f ca="1">(EXP(AH290)-EXP(-AH290))/2</f>
        <v>-3.1108236283827917E-2</v>
      </c>
      <c r="AK290" s="72">
        <f ca="1">ATAN(AJ290/COS(AI290))</f>
        <v>-4.771699312502372E-2</v>
      </c>
      <c r="AL290" s="72">
        <f ca="1">ATAN(COS(AK290)*TAN(AI290))</f>
        <v>0.86075625328809513</v>
      </c>
      <c r="AM290" s="72">
        <f ca="1">V290+(1+Coef!$J$8*(COS(V290))^2-(3/2)*Coef!$J$8*SIN(V290)*COS(V290)*(AL290-V290))*(AL290-V290)</f>
        <v>0.86076127643449318</v>
      </c>
      <c r="AN290" s="34" t="str">
        <f t="shared" ca="1" si="285"/>
        <v>33 301317 5466402 N</v>
      </c>
      <c r="AO290" s="33">
        <f t="shared" ca="1" si="286"/>
        <v>49.317988307990021</v>
      </c>
      <c r="AP290" s="33">
        <f t="shared" ca="1" si="287"/>
        <v>12.266017682881376</v>
      </c>
      <c r="AQ290" s="72">
        <v>285</v>
      </c>
      <c r="AR290" s="72">
        <v>810000</v>
      </c>
      <c r="AS290" s="72">
        <f t="shared" ca="1" si="310"/>
        <v>0.86076127643449307</v>
      </c>
      <c r="AT290" s="72">
        <f t="shared" ca="1" si="310"/>
        <v>0.21408239467412571</v>
      </c>
      <c r="AU290" s="72">
        <f t="shared" si="310"/>
        <v>4.9741883681838397</v>
      </c>
      <c r="AV290" s="72">
        <f t="array" aca="1" ref="AV290" ca="1">ATAN((1-f)*TAN(AS290))</f>
        <v>0.85910067737343032</v>
      </c>
      <c r="AW290" s="72">
        <f t="shared" ca="1" si="288"/>
        <v>1.3511704726124942</v>
      </c>
      <c r="AX290" s="72">
        <f t="shared" ca="1" si="289"/>
        <v>-0.63086426748281521</v>
      </c>
      <c r="AY290" s="72">
        <f t="shared" ca="1" si="280"/>
        <v>4.0572462940089409E-3</v>
      </c>
      <c r="AZ290" s="72">
        <f t="shared" ca="1" si="290"/>
        <v>1.0122591205526362E-3</v>
      </c>
      <c r="BA290" s="72">
        <f t="shared" ca="1" si="291"/>
        <v>1.0010135412540628</v>
      </c>
      <c r="BB290" s="72">
        <f t="shared" ca="1" si="292"/>
        <v>1.0122587315913628E-3</v>
      </c>
      <c r="BC290" s="72">
        <f t="shared" ca="1" si="281"/>
        <v>0.12729454017167449</v>
      </c>
      <c r="BD290" s="75">
        <f t="shared" ca="1" si="293"/>
        <v>2.829635485396663</v>
      </c>
      <c r="BE290" s="75">
        <f t="shared" ca="1" si="294"/>
        <v>-1.2239852367411678E-4</v>
      </c>
      <c r="BF290" s="75">
        <f t="shared" ca="1" si="282"/>
        <v>0.12717214164800036</v>
      </c>
      <c r="BG290" s="75">
        <f t="shared" ca="1" si="295"/>
        <v>2.8295130868729887</v>
      </c>
      <c r="BH290" s="75">
        <f t="shared" ca="1" si="296"/>
        <v>-1.2227664344413968E-4</v>
      </c>
      <c r="BI290" s="75">
        <f t="shared" ca="1" si="283"/>
        <v>0.12717226352823036</v>
      </c>
      <c r="BJ290" s="75">
        <f t="shared" ca="1" si="297"/>
        <v>2.8295132087532187</v>
      </c>
      <c r="BK290" s="75">
        <f t="shared" ca="1" si="298"/>
        <v>-1.2227676480549925E-4</v>
      </c>
      <c r="BL290" s="75">
        <f t="shared" ca="1" si="284"/>
        <v>0.12717226340686899</v>
      </c>
      <c r="BM290" s="72">
        <f t="array" aca="1" ref="BM290" ca="1">ATAN2((1-f)*SQRT(AX290^2+(SIN(AV290)*SIN(BL290)-COS(AV290)*COS(BL290)*COS(AU290))^2),SIN(AV290)*COS(BL290)+COS(AV290)*SIN(BL290)*COS(AU290))</f>
        <v>0.88454081456505329</v>
      </c>
      <c r="BN290" s="72">
        <f t="shared" ca="1" si="299"/>
        <v>-0.19416889206258897</v>
      </c>
      <c r="BO290" s="72">
        <f t="array" aca="1" ref="BO290" ca="1">f/16*(1-AX290^2)*(4+f*(4-3*(1-AX290^2)))</f>
        <v>5.0553458535996479E-4</v>
      </c>
      <c r="BP290" s="72">
        <f t="array" aca="1" ref="BP290" ca="1">BN290-(1-BO290)*f*AX290*(BL290+BO290*SIN(BL290)*(COS(BJ290)+BO290*COS(BL290)*(-1+2*COS(BJ290)^2)))</f>
        <v>-0.19390016623496167</v>
      </c>
      <c r="BQ290" s="72">
        <f t="shared" ca="1" si="300"/>
        <v>2.0182228439164035E-2</v>
      </c>
    </row>
    <row r="291" spans="2:69" ht="30.75">
      <c r="B291" s="30" t="s">
        <v>1181</v>
      </c>
      <c r="C291" s="72" t="str">
        <f t="shared" si="301"/>
        <v>33UUQ0147967369</v>
      </c>
      <c r="D291" s="72">
        <f t="array" aca="1" ref="D291" ca="1">MATCH(TRUE,ISERROR(VALUE(MID(C291,ROW(INDIRECT("1:"&amp;LEN(C291))),1))),0)</f>
        <v>3</v>
      </c>
      <c r="E291" s="72">
        <f t="shared" ca="1" si="302"/>
        <v>33</v>
      </c>
      <c r="F291" s="72" t="str">
        <f t="shared" ca="1" si="303"/>
        <v>U</v>
      </c>
      <c r="G291" s="72" t="str">
        <f t="shared" ca="1" si="304"/>
        <v>U</v>
      </c>
      <c r="H291" s="72" t="str">
        <f t="shared" ca="1" si="305"/>
        <v>Q</v>
      </c>
      <c r="I291" s="72">
        <f t="shared" ca="1" si="306"/>
        <v>10</v>
      </c>
      <c r="J291" s="72">
        <f t="shared" ca="1" si="307"/>
        <v>1479</v>
      </c>
      <c r="K291" s="72">
        <f t="shared" ca="1" si="308"/>
        <v>67369</v>
      </c>
      <c r="L291" s="72">
        <f t="shared" ca="1" si="309"/>
        <v>194.80604746885038</v>
      </c>
      <c r="M291" s="72">
        <f ca="1">VLOOKUP(G291,Coef!$C$2:$F$25,4)</f>
        <v>3</v>
      </c>
      <c r="N291" s="31">
        <f ca="1">VLOOKUP(F291,Coef!$C$4:$D$23,2)</f>
        <v>17</v>
      </c>
      <c r="O291" s="31">
        <f ca="1">MOD(VLOOKUP(H291,Coef!$C$2:$G$21,5)+MOD(E291+1,2)*15,20)</f>
        <v>15</v>
      </c>
      <c r="P291" s="31">
        <f ca="1">VLOOKUP(N291,Coef!$A$27:$B$46,2)</f>
        <v>5.34</v>
      </c>
      <c r="Q291" s="31">
        <f ca="1">VLOOKUP(N291,Coef!$A$27:$C$46,3)+O291/10-0.1</f>
        <v>5.4</v>
      </c>
      <c r="R291" s="31">
        <f ca="1">IF(Q291+0.1&lt;P291,Q291+2,Q291)</f>
        <v>5.4</v>
      </c>
      <c r="S291" s="72">
        <f ca="1">M291*100000+J291</f>
        <v>301479</v>
      </c>
      <c r="T291" s="72">
        <f ca="1">R291*1000000+K291</f>
        <v>5467369</v>
      </c>
      <c r="U291" s="72">
        <f ca="1">IF(N291&lt;11,T291-10000000,T291)</f>
        <v>5467369</v>
      </c>
      <c r="V291" s="72">
        <f ca="1">U291/(6366197.724*0.9996)</f>
        <v>0.85915597659013132</v>
      </c>
      <c r="W291" s="72">
        <f ca="1">(Coef!$J$9/(1+Coef!$J$8*(COS(V291))^2)^0.5)*Coef!$J$6</f>
        <v>6387859.5570060313</v>
      </c>
      <c r="X291" s="72">
        <f ca="1">6*E291-183</f>
        <v>15</v>
      </c>
      <c r="Y291" s="72">
        <f ca="1">(S291-500000)/W291</f>
        <v>-3.107785921534038E-2</v>
      </c>
      <c r="Z291" s="72">
        <f ca="1">SIN(2*V291)</f>
        <v>0.98913928630599479</v>
      </c>
      <c r="AA291" s="72">
        <f ca="1">Z291*(COS(V291))^2</f>
        <v>0.42187720497808739</v>
      </c>
      <c r="AB291" s="72">
        <f ca="1">V291+(Z291/2)</f>
        <v>1.3537256197431287</v>
      </c>
      <c r="AC291" s="72">
        <f ca="1">(3*AB291+AA291)/4</f>
        <v>1.1207635160518683</v>
      </c>
      <c r="AD291" s="72">
        <f ca="1">(5*AC291+AA291*(COS(V291))^2)/3</f>
        <v>1.9279173914835408</v>
      </c>
      <c r="AE291" s="72">
        <f ca="1">Coef!$J$6*Coef!$J$9*(V291-(Coef!$J$10*AB291)+(Coef!$J$11*AC291)-(Coef!$J$12*AD291))</f>
        <v>5452580.8768457491</v>
      </c>
      <c r="AF291" s="72">
        <f ca="1">(U291-AE291)/W291</f>
        <v>2.315035736506087E-3</v>
      </c>
      <c r="AG291" s="72">
        <f ca="1">((Coef!$J$8*Y291^2)/2)*(COS(V291))^2</f>
        <v>1.3881240245072861E-6</v>
      </c>
      <c r="AH291" s="72">
        <f ca="1">Y291*(1-(AG291/3))</f>
        <v>-3.1077844835366047E-2</v>
      </c>
      <c r="AI291" s="72">
        <f ca="1">AF291*(1-AG291)+V291</f>
        <v>0.86147100911308072</v>
      </c>
      <c r="AJ291" s="72">
        <f ca="1">(EXP(AH291)-EXP(-AH291))/2</f>
        <v>-3.1082847742074204E-2</v>
      </c>
      <c r="AK291" s="72">
        <f ca="1">ATAN(AJ291/COS(AI291))</f>
        <v>-4.7686527986001634E-2</v>
      </c>
      <c r="AL291" s="72">
        <f ca="1">ATAN(COS(AK291)*TAN(AI291))</f>
        <v>0.86090881367310645</v>
      </c>
      <c r="AM291" s="72">
        <f ca="1">V291+(1+Coef!$J$8*(COS(V291))^2-(3/2)*Coef!$J$8*SIN(V291)*COS(V291)*(AL291-V291))*(AL291-V291)</f>
        <v>0.86091383676960087</v>
      </c>
      <c r="AN291" s="34" t="str">
        <f t="shared" ca="1" si="285"/>
        <v>33 301479 5467369 N</v>
      </c>
      <c r="AO291" s="33">
        <f t="shared" ca="1" si="286"/>
        <v>49.326729371312801</v>
      </c>
      <c r="AP291" s="33">
        <f t="shared" ca="1" si="287"/>
        <v>12.267763206769621</v>
      </c>
      <c r="AQ291" s="72">
        <v>285</v>
      </c>
      <c r="AR291" s="72">
        <v>810000</v>
      </c>
      <c r="AS291" s="72">
        <f t="shared" ca="1" si="310"/>
        <v>0.86091383676960098</v>
      </c>
      <c r="AT291" s="72">
        <f t="shared" ca="1" si="310"/>
        <v>0.21411285981314776</v>
      </c>
      <c r="AU291" s="72">
        <f t="shared" si="310"/>
        <v>4.9741883681838397</v>
      </c>
      <c r="AV291" s="72">
        <f t="array" aca="1" ref="AV291" ca="1">ATAN((1-f)*TAN(AS291))</f>
        <v>0.85925331389843007</v>
      </c>
      <c r="AW291" s="72">
        <f t="shared" ca="1" si="288"/>
        <v>1.3512360871376894</v>
      </c>
      <c r="AX291" s="72">
        <f t="shared" ca="1" si="289"/>
        <v>-0.630752613743776</v>
      </c>
      <c r="AY291" s="72">
        <f t="shared" ca="1" si="280"/>
        <v>4.058195648109165E-3</v>
      </c>
      <c r="AZ291" s="72">
        <f t="shared" ca="1" si="290"/>
        <v>1.0124954996739814E-3</v>
      </c>
      <c r="BA291" s="72">
        <f t="shared" ca="1" si="291"/>
        <v>1.001013778232356</v>
      </c>
      <c r="BB291" s="72">
        <f t="shared" ca="1" si="292"/>
        <v>1.0124951104401579E-3</v>
      </c>
      <c r="BC291" s="72">
        <f t="shared" ca="1" si="281"/>
        <v>0.12729451003618233</v>
      </c>
      <c r="BD291" s="75">
        <f t="shared" ca="1" si="293"/>
        <v>2.829766684311561</v>
      </c>
      <c r="BE291" s="75">
        <f t="shared" ca="1" si="294"/>
        <v>-1.2243227623819503E-4</v>
      </c>
      <c r="BF291" s="75">
        <f t="shared" ca="1" si="282"/>
        <v>0.12717207775994413</v>
      </c>
      <c r="BG291" s="75">
        <f t="shared" ca="1" si="295"/>
        <v>2.8296442520353229</v>
      </c>
      <c r="BH291" s="75">
        <f t="shared" ca="1" si="296"/>
        <v>-1.2231033092138726E-4</v>
      </c>
      <c r="BI291" s="75">
        <f t="shared" ca="1" si="283"/>
        <v>0.12717219970526095</v>
      </c>
      <c r="BJ291" s="75">
        <f t="shared" ca="1" si="297"/>
        <v>2.8296443739806398</v>
      </c>
      <c r="BK291" s="75">
        <f t="shared" ca="1" si="298"/>
        <v>-1.2231045237890911E-4</v>
      </c>
      <c r="BL291" s="75">
        <f t="shared" ca="1" si="284"/>
        <v>0.12717219958380344</v>
      </c>
      <c r="BM291" s="72">
        <f t="array" aca="1" ref="BM291" ca="1">ATAN2((1-f)*SQRT(AX291^2+(SIN(AV291)*SIN(BL291)-COS(AV291)*COS(BL291)*COS(AU291))^2),SIN(AV291)*COS(BL291)+COS(AV291)*SIN(BL291)*COS(AU291))</f>
        <v>0.88469047676853019</v>
      </c>
      <c r="BN291" s="72">
        <f t="shared" ca="1" si="299"/>
        <v>-0.19420463787499781</v>
      </c>
      <c r="BO291" s="72">
        <f t="array" aca="1" ref="BO291" ca="1">f/16*(1-AX291^2)*(4+f*(4-3*(1-AX291^2)))</f>
        <v>5.0565269649521566E-4</v>
      </c>
      <c r="BP291" s="72">
        <f t="array" aca="1" ref="BP291" ca="1">BN291-(1-BO291)*f*AX291*(BL291+BO291*SIN(BL291)*(COS(BJ291)+BO291*COS(BL291)*(-1+2*COS(BJ291)^2)))</f>
        <v>-0.19393595981005374</v>
      </c>
      <c r="BQ291" s="72">
        <f t="shared" ca="1" si="300"/>
        <v>2.0176900003094023E-2</v>
      </c>
    </row>
    <row r="292" spans="2:69" ht="30.75">
      <c r="B292" s="30" t="s">
        <v>1182</v>
      </c>
      <c r="C292" s="72" t="str">
        <f t="shared" si="301"/>
        <v>33UUQ0122767832</v>
      </c>
      <c r="D292" s="72">
        <f t="array" aca="1" ref="D292" ca="1">MATCH(TRUE,ISERROR(VALUE(MID(C292,ROW(INDIRECT("1:"&amp;LEN(C292))),1))),0)</f>
        <v>3</v>
      </c>
      <c r="E292" s="72">
        <f t="shared" ca="1" si="302"/>
        <v>33</v>
      </c>
      <c r="F292" s="72" t="str">
        <f t="shared" ca="1" si="303"/>
        <v>U</v>
      </c>
      <c r="G292" s="72" t="str">
        <f t="shared" ca="1" si="304"/>
        <v>U</v>
      </c>
      <c r="H292" s="72" t="str">
        <f t="shared" ca="1" si="305"/>
        <v>Q</v>
      </c>
      <c r="I292" s="72">
        <f t="shared" ca="1" si="306"/>
        <v>10</v>
      </c>
      <c r="J292" s="72">
        <f t="shared" ca="1" si="307"/>
        <v>1227</v>
      </c>
      <c r="K292" s="72">
        <f t="shared" ca="1" si="308"/>
        <v>67832</v>
      </c>
      <c r="L292" s="72">
        <f t="shared" ca="1" si="309"/>
        <v>194.80604746885038</v>
      </c>
      <c r="M292" s="72">
        <f ca="1">VLOOKUP(G292,Coef!$C$2:$F$25,4)</f>
        <v>3</v>
      </c>
      <c r="N292" s="31">
        <f ca="1">VLOOKUP(F292,Coef!$C$4:$D$23,2)</f>
        <v>17</v>
      </c>
      <c r="O292" s="31">
        <f ca="1">MOD(VLOOKUP(H292,Coef!$C$2:$G$21,5)+MOD(E292+1,2)*15,20)</f>
        <v>15</v>
      </c>
      <c r="P292" s="31">
        <f ca="1">VLOOKUP(N292,Coef!$A$27:$B$46,2)</f>
        <v>5.34</v>
      </c>
      <c r="Q292" s="31">
        <f ca="1">VLOOKUP(N292,Coef!$A$27:$C$46,3)+O292/10-0.1</f>
        <v>5.4</v>
      </c>
      <c r="R292" s="31">
        <f ca="1">IF(Q292+0.1&lt;P292,Q292+2,Q292)</f>
        <v>5.4</v>
      </c>
      <c r="S292" s="72">
        <f ca="1">M292*100000+J292</f>
        <v>301227</v>
      </c>
      <c r="T292" s="72">
        <f ca="1">R292*1000000+K292</f>
        <v>5467832</v>
      </c>
      <c r="U292" s="72">
        <f ca="1">IF(N292&lt;11,T292-10000000,T292)</f>
        <v>5467832</v>
      </c>
      <c r="V292" s="72">
        <f ca="1">U292/(6366197.724*0.9996)</f>
        <v>0.85922873356284735</v>
      </c>
      <c r="W292" s="72">
        <f ca="1">(Coef!$J$9/(1+Coef!$J$8*(COS(V292))^2)^0.5)*Coef!$J$6</f>
        <v>6387861.1016692063</v>
      </c>
      <c r="X292" s="72">
        <f ca="1">6*E292-183</f>
        <v>15</v>
      </c>
      <c r="Y292" s="72">
        <f ca="1">(S292-500000)/W292</f>
        <v>-3.1117301524928087E-2</v>
      </c>
      <c r="Z292" s="72">
        <f ca="1">SIN(2*V292)</f>
        <v>0.98911788802001321</v>
      </c>
      <c r="AA292" s="72">
        <f ca="1">Z292*(COS(V292))^2</f>
        <v>0.42179689554827493</v>
      </c>
      <c r="AB292" s="72">
        <f ca="1">V292+(Z292/2)</f>
        <v>1.3537876775728539</v>
      </c>
      <c r="AC292" s="72">
        <f ca="1">(3*AB292+AA292)/4</f>
        <v>1.1207899820667093</v>
      </c>
      <c r="AD292" s="72">
        <f ca="1">(5*AC292+AA292*(COS(V292))^2)/3</f>
        <v>1.9279399655872869</v>
      </c>
      <c r="AE292" s="72">
        <f ca="1">Coef!$J$6*Coef!$J$9*(V292-(Coef!$J$10*AB292)+(Coef!$J$11*AC292)-(Coef!$J$12*AD292))</f>
        <v>5453044.3062291192</v>
      </c>
      <c r="AF292" s="72">
        <f ca="1">(U292-AE292)/W292</f>
        <v>2.3149679580566729E-3</v>
      </c>
      <c r="AG292" s="72">
        <f ca="1">((Coef!$J$8*Y292^2)/2)*(COS(V292))^2</f>
        <v>1.3914149051747087E-6</v>
      </c>
      <c r="AH292" s="72">
        <f ca="1">Y292*(1-(AG292/3))</f>
        <v>-3.1117287092569036E-2</v>
      </c>
      <c r="AI292" s="72">
        <f ca="1">AF292*(1-AG292)+V292</f>
        <v>0.86154369829982314</v>
      </c>
      <c r="AJ292" s="72">
        <f ca="1">(EXP(AH292)-EXP(-AH292))/2</f>
        <v>-3.1122309072303955E-2</v>
      </c>
      <c r="AK292" s="72">
        <f ca="1">ATAN(AJ292/COS(AI292))</f>
        <v>-4.7751014397717888E-2</v>
      </c>
      <c r="AL292" s="72">
        <f ca="1">ATAN(COS(AK292)*TAN(AI292))</f>
        <v>0.86097999313580065</v>
      </c>
      <c r="AM292" s="72">
        <f ca="1">V292+(1+Coef!$J$8*(COS(V292))^2-(3/2)*Coef!$J$8*SIN(V292)*COS(V292)*(AL292-V292))*(AL292-V292)</f>
        <v>0.86098501087639012</v>
      </c>
      <c r="AN292" s="34" t="str">
        <f t="shared" ca="1" si="285"/>
        <v>33 301227 5467832 N</v>
      </c>
      <c r="AO292" s="33">
        <f t="shared" ca="1" si="286"/>
        <v>49.330807347242441</v>
      </c>
      <c r="AP292" s="33">
        <f t="shared" ca="1" si="287"/>
        <v>12.264068407542336</v>
      </c>
      <c r="AQ292" s="72">
        <v>285</v>
      </c>
      <c r="AR292" s="72">
        <v>810000</v>
      </c>
      <c r="AS292" s="72">
        <f t="shared" ca="1" si="310"/>
        <v>0.86098501087639034</v>
      </c>
      <c r="AT292" s="72">
        <f t="shared" ca="1" si="310"/>
        <v>0.21404837340143151</v>
      </c>
      <c r="AU292" s="72">
        <f t="shared" si="310"/>
        <v>4.9741883681838397</v>
      </c>
      <c r="AV292" s="72">
        <f t="array" aca="1" ref="AV292" ca="1">ATAN((1-f)*TAN(AS292))</f>
        <v>0.8593245236030812</v>
      </c>
      <c r="AW292" s="72">
        <f t="shared" ca="1" si="288"/>
        <v>1.3512666931116732</v>
      </c>
      <c r="AX292" s="72">
        <f t="shared" ca="1" si="289"/>
        <v>-0.63070051876110844</v>
      </c>
      <c r="AY292" s="72">
        <f t="shared" ref="AY292:AY355" ca="1" si="311">(1-AX292^2)*(a^2/b^2-1)</f>
        <v>4.0586385366923501E-3</v>
      </c>
      <c r="AZ292" s="72">
        <f t="shared" ca="1" si="290"/>
        <v>1.0126057741662927E-3</v>
      </c>
      <c r="BA292" s="72">
        <f t="shared" ca="1" si="291"/>
        <v>1.0010138887864191</v>
      </c>
      <c r="BB292" s="72">
        <f t="shared" ca="1" si="292"/>
        <v>1.0126053848052768E-3</v>
      </c>
      <c r="BC292" s="72">
        <f t="shared" ref="BC292:BC355" ca="1" si="312">$AR292/b/$BA292</f>
        <v>0.12729449597751097</v>
      </c>
      <c r="BD292" s="75">
        <f t="shared" ca="1" si="293"/>
        <v>2.8298278822008576</v>
      </c>
      <c r="BE292" s="75">
        <f t="shared" ca="1" si="294"/>
        <v>-1.224480221004138E-4</v>
      </c>
      <c r="BF292" s="75">
        <f t="shared" ref="BF292:BF355" ca="1" si="313">$AR292/b/$BA292+BE292</f>
        <v>0.12717204795541057</v>
      </c>
      <c r="BG292" s="75">
        <f t="shared" ca="1" si="295"/>
        <v>2.8297054341787571</v>
      </c>
      <c r="BH292" s="75">
        <f t="shared" ca="1" si="296"/>
        <v>-1.2232604641431748E-4</v>
      </c>
      <c r="BI292" s="75">
        <f t="shared" ref="BI292:BI355" ca="1" si="314">$AR292/b/$BA292+BH292</f>
        <v>0.12717216993109665</v>
      </c>
      <c r="BJ292" s="75">
        <f t="shared" ca="1" si="297"/>
        <v>2.8297055561544431</v>
      </c>
      <c r="BK292" s="75">
        <f t="shared" ca="1" si="298"/>
        <v>-1.2232616791671677E-4</v>
      </c>
      <c r="BL292" s="75">
        <f t="shared" ref="BL292:BL355" ca="1" si="315">$AR292/b/$BA292+BK292</f>
        <v>0.12717216980959425</v>
      </c>
      <c r="BM292" s="72">
        <f t="array" aca="1" ref="BM292" ca="1">ATAN2((1-f)*SQRT(AX292^2+(SIN(AV292)*SIN(BL292)-COS(AV292)*COS(BL292)*COS(AU292))^2),SIN(AV292)*COS(BL292)+COS(AV292)*SIN(BL292)*COS(AU292))</f>
        <v>0.88476029844996407</v>
      </c>
      <c r="BN292" s="72">
        <f t="shared" ca="1" si="299"/>
        <v>-0.19422132038209181</v>
      </c>
      <c r="BO292" s="72">
        <f t="array" aca="1" ref="BO292" ca="1">f/16*(1-AX292^2)*(4+f*(4-3*(1-AX292^2)))</f>
        <v>5.0570779716436825E-4</v>
      </c>
      <c r="BP292" s="72">
        <f t="array" aca="1" ref="BP292" ca="1">BN292-(1-BO292)*f*AX292*(BL292+BO292*SIN(BL292)*(COS(BJ292)+BO292*COS(BL292)*(-1+2*COS(BJ292)^2)))</f>
        <v>-0.19395266460204375</v>
      </c>
      <c r="BQ292" s="72">
        <f t="shared" ca="1" si="300"/>
        <v>2.0095708799387768E-2</v>
      </c>
    </row>
    <row r="293" spans="2:69" ht="30.75">
      <c r="B293" s="30" t="s">
        <v>1183</v>
      </c>
      <c r="C293" s="72" t="str">
        <f t="shared" si="301"/>
        <v>33UUQ0127468328</v>
      </c>
      <c r="D293" s="72">
        <f t="array" aca="1" ref="D293" ca="1">MATCH(TRUE,ISERROR(VALUE(MID(C293,ROW(INDIRECT("1:"&amp;LEN(C293))),1))),0)</f>
        <v>3</v>
      </c>
      <c r="E293" s="72">
        <f t="shared" ca="1" si="302"/>
        <v>33</v>
      </c>
      <c r="F293" s="72" t="str">
        <f t="shared" ca="1" si="303"/>
        <v>U</v>
      </c>
      <c r="G293" s="72" t="str">
        <f t="shared" ca="1" si="304"/>
        <v>U</v>
      </c>
      <c r="H293" s="72" t="str">
        <f t="shared" ca="1" si="305"/>
        <v>Q</v>
      </c>
      <c r="I293" s="72">
        <f t="shared" ca="1" si="306"/>
        <v>10</v>
      </c>
      <c r="J293" s="72">
        <f t="shared" ca="1" si="307"/>
        <v>1274</v>
      </c>
      <c r="K293" s="72">
        <f t="shared" ca="1" si="308"/>
        <v>68328</v>
      </c>
      <c r="L293" s="72">
        <f t="shared" ca="1" si="309"/>
        <v>194.80604746885038</v>
      </c>
      <c r="M293" s="72">
        <f ca="1">VLOOKUP(G293,Coef!$C$2:$F$25,4)</f>
        <v>3</v>
      </c>
      <c r="N293" s="31">
        <f ca="1">VLOOKUP(F293,Coef!$C$4:$D$23,2)</f>
        <v>17</v>
      </c>
      <c r="O293" s="31">
        <f ca="1">MOD(VLOOKUP(H293,Coef!$C$2:$G$21,5)+MOD(E293+1,2)*15,20)</f>
        <v>15</v>
      </c>
      <c r="P293" s="31">
        <f ca="1">VLOOKUP(N293,Coef!$A$27:$B$46,2)</f>
        <v>5.34</v>
      </c>
      <c r="Q293" s="31">
        <f ca="1">VLOOKUP(N293,Coef!$A$27:$C$46,3)+O293/10-0.1</f>
        <v>5.4</v>
      </c>
      <c r="R293" s="31">
        <f ca="1">IF(Q293+0.1&lt;P293,Q293+2,Q293)</f>
        <v>5.4</v>
      </c>
      <c r="S293" s="72">
        <f ca="1">M293*100000+J293</f>
        <v>301274</v>
      </c>
      <c r="T293" s="72">
        <f ca="1">R293*1000000+K293</f>
        <v>5468328</v>
      </c>
      <c r="U293" s="72">
        <f ca="1">IF(N293&lt;11,T293-10000000,T293)</f>
        <v>5468328</v>
      </c>
      <c r="V293" s="72">
        <f ca="1">U293/(6366197.724*0.9996)</f>
        <v>0.85930667623772228</v>
      </c>
      <c r="W293" s="72">
        <f ca="1">(Coef!$J$9/(1+Coef!$J$8*(COS(V293))^2)^0.5)*Coef!$J$6</f>
        <v>6387862.7563913157</v>
      </c>
      <c r="X293" s="72">
        <f ca="1">6*E293-183</f>
        <v>15</v>
      </c>
      <c r="Y293" s="72">
        <f ca="1">(S293-500000)/W293</f>
        <v>-3.1109935760777981E-2</v>
      </c>
      <c r="Z293" s="72">
        <f ca="1">SIN(2*V293)</f>
        <v>0.98909494135000453</v>
      </c>
      <c r="AA293" s="72">
        <f ca="1">Z293*(COS(V293))^2</f>
        <v>0.42171085733953895</v>
      </c>
      <c r="AB293" s="72">
        <f ca="1">V293+(Z293/2)</f>
        <v>1.3538541469127245</v>
      </c>
      <c r="AC293" s="72">
        <f ca="1">(3*AB293+AA293)/4</f>
        <v>1.1208183245194281</v>
      </c>
      <c r="AD293" s="72">
        <f ca="1">(5*AC293+AA293*(COS(V293))^2)/3</f>
        <v>1.927964135968093</v>
      </c>
      <c r="AE293" s="72">
        <f ca="1">Coef!$J$6*Coef!$J$9*(V293-(Coef!$J$10*AB293)+(Coef!$J$11*AC293)-(Coef!$J$12*AD293))</f>
        <v>5453540.7665894674</v>
      </c>
      <c r="AF293" s="72">
        <f ca="1">(U293-AE293)/W293</f>
        <v>2.3148952904063821E-3</v>
      </c>
      <c r="AG293" s="72">
        <f ca="1">((Coef!$J$8*Y293^2)/2)*(COS(V293))^2</f>
        <v>1.3905048323696626E-6</v>
      </c>
      <c r="AH293" s="72">
        <f ca="1">Y293*(1-(AG293/3))</f>
        <v>-3.1109921341272644E-2</v>
      </c>
      <c r="AI293" s="72">
        <f ca="1">AF293*(1-AG293)+V293</f>
        <v>0.86162156830925563</v>
      </c>
      <c r="AJ293" s="72">
        <f ca="1">(EXP(AH293)-EXP(-AH293))/2</f>
        <v>-3.1114939755488791E-2</v>
      </c>
      <c r="AK293" s="72">
        <f ca="1">ATAN(AJ293/COS(AI293))</f>
        <v>-4.7744050354247974E-2</v>
      </c>
      <c r="AL293" s="72">
        <f ca="1">ATAN(COS(AK293)*TAN(AI293))</f>
        <v>0.86105804105989847</v>
      </c>
      <c r="AM293" s="72">
        <f ca="1">V293+(1+Coef!$J$8*(COS(V293))^2-(3/2)*Coef!$J$8*SIN(V293)*COS(V293)*(AL293-V293))*(AL293-V293)</f>
        <v>0.86106305819152384</v>
      </c>
      <c r="AN293" s="34" t="str">
        <f t="shared" ca="1" si="285"/>
        <v>33 301274 5468328 N</v>
      </c>
      <c r="AO293" s="33">
        <f t="shared" ca="1" si="286"/>
        <v>49.335279129001925</v>
      </c>
      <c r="AP293" s="33">
        <f t="shared" ca="1" si="287"/>
        <v>12.264467417841509</v>
      </c>
      <c r="AQ293" s="72">
        <v>285</v>
      </c>
      <c r="AR293" s="72">
        <v>810000</v>
      </c>
      <c r="AS293" s="72">
        <f t="shared" ca="1" si="310"/>
        <v>0.86106305819152396</v>
      </c>
      <c r="AT293" s="72">
        <f t="shared" ca="1" si="310"/>
        <v>0.21405533744490149</v>
      </c>
      <c r="AU293" s="72">
        <f t="shared" si="310"/>
        <v>4.9741883681838397</v>
      </c>
      <c r="AV293" s="72">
        <f t="array" aca="1" ref="AV293" ca="1">ATAN((1-f)*TAN(AS293))</f>
        <v>0.85940260999243079</v>
      </c>
      <c r="AW293" s="72">
        <f t="shared" ca="1" si="288"/>
        <v>1.3513002508500096</v>
      </c>
      <c r="AX293" s="72">
        <f t="shared" ca="1" si="289"/>
        <v>-0.63064338931631092</v>
      </c>
      <c r="AY293" s="72">
        <f t="shared" ca="1" si="311"/>
        <v>4.0591241839997667E-3</v>
      </c>
      <c r="AZ293" s="72">
        <f t="shared" ca="1" si="290"/>
        <v>1.0127266950650713E-3</v>
      </c>
      <c r="BA293" s="72">
        <f t="shared" ca="1" si="291"/>
        <v>1.0010140100139149</v>
      </c>
      <c r="BB293" s="72">
        <f t="shared" ca="1" si="292"/>
        <v>1.0127263055645516E-3</v>
      </c>
      <c r="BC293" s="72">
        <f t="shared" ca="1" si="312"/>
        <v>0.12729448056154993</v>
      </c>
      <c r="BD293" s="75">
        <f t="shared" ca="1" si="293"/>
        <v>2.8298949822615693</v>
      </c>
      <c r="BE293" s="75">
        <f t="shared" ca="1" si="294"/>
        <v>-1.2246528797411839E-4</v>
      </c>
      <c r="BF293" s="75">
        <f t="shared" ca="1" si="313"/>
        <v>0.12717201527357583</v>
      </c>
      <c r="BG293" s="75">
        <f t="shared" ca="1" si="295"/>
        <v>2.8297725169735952</v>
      </c>
      <c r="BH293" s="75">
        <f t="shared" ca="1" si="296"/>
        <v>-1.2234327898288027E-4</v>
      </c>
      <c r="BI293" s="75">
        <f t="shared" ca="1" si="314"/>
        <v>0.12717213728256704</v>
      </c>
      <c r="BJ293" s="75">
        <f t="shared" ca="1" si="297"/>
        <v>2.8297726389825861</v>
      </c>
      <c r="BK293" s="75">
        <f t="shared" ca="1" si="298"/>
        <v>-1.2234340053450158E-4</v>
      </c>
      <c r="BL293" s="75">
        <f t="shared" ca="1" si="315"/>
        <v>0.12717213716101544</v>
      </c>
      <c r="BM293" s="72">
        <f t="array" aca="1" ref="BM293" ca="1">ATAN2((1-f)*SQRT(AX293^2+(SIN(AV293)*SIN(BL293)-COS(AV293)*COS(BL293)*COS(AU293))^2),SIN(AV293)*COS(BL293)+COS(AV293)*SIN(BL293)*COS(AU293))</f>
        <v>0.88483686247589854</v>
      </c>
      <c r="BN293" s="72">
        <f t="shared" ca="1" si="299"/>
        <v>-0.19423961827807518</v>
      </c>
      <c r="BO293" s="72">
        <f t="array" aca="1" ref="BO293" ca="1">f/16*(1-AX293^2)*(4+f*(4-3*(1-AX293^2)))</f>
        <v>5.0576821751241745E-4</v>
      </c>
      <c r="BP293" s="72">
        <f t="array" aca="1" ref="BP293" ca="1">BN293-(1-BO293)*f*AX293*(BL293+BO293*SIN(BL293)*(COS(BJ293)+BO293*COS(BL293)*(-1+2*COS(BJ293)^2)))</f>
        <v>-0.1939709869365093</v>
      </c>
      <c r="BQ293" s="72">
        <f t="shared" ca="1" si="300"/>
        <v>2.008435050839219E-2</v>
      </c>
    </row>
    <row r="294" spans="2:69" ht="30.75">
      <c r="B294" s="30" t="s">
        <v>1184</v>
      </c>
      <c r="C294" s="72" t="str">
        <f t="shared" si="301"/>
        <v>33UUQ0197468951</v>
      </c>
      <c r="D294" s="72">
        <f t="array" aca="1" ref="D294" ca="1">MATCH(TRUE,ISERROR(VALUE(MID(C294,ROW(INDIRECT("1:"&amp;LEN(C294))),1))),0)</f>
        <v>3</v>
      </c>
      <c r="E294" s="72">
        <f t="shared" ca="1" si="302"/>
        <v>33</v>
      </c>
      <c r="F294" s="72" t="str">
        <f t="shared" ca="1" si="303"/>
        <v>U</v>
      </c>
      <c r="G294" s="72" t="str">
        <f t="shared" ca="1" si="304"/>
        <v>U</v>
      </c>
      <c r="H294" s="72" t="str">
        <f t="shared" ca="1" si="305"/>
        <v>Q</v>
      </c>
      <c r="I294" s="72">
        <f t="shared" ca="1" si="306"/>
        <v>10</v>
      </c>
      <c r="J294" s="72">
        <f t="shared" ca="1" si="307"/>
        <v>1974</v>
      </c>
      <c r="K294" s="72">
        <f t="shared" ca="1" si="308"/>
        <v>68951</v>
      </c>
      <c r="L294" s="72">
        <f t="shared" ca="1" si="309"/>
        <v>194.80604746885038</v>
      </c>
      <c r="M294" s="72">
        <f ca="1">VLOOKUP(G294,Coef!$C$2:$F$25,4)</f>
        <v>3</v>
      </c>
      <c r="N294" s="31">
        <f ca="1">VLOOKUP(F294,Coef!$C$4:$D$23,2)</f>
        <v>17</v>
      </c>
      <c r="O294" s="31">
        <f ca="1">MOD(VLOOKUP(H294,Coef!$C$2:$G$21,5)+MOD(E294+1,2)*15,20)</f>
        <v>15</v>
      </c>
      <c r="P294" s="31">
        <f ca="1">VLOOKUP(N294,Coef!$A$27:$B$46,2)</f>
        <v>5.34</v>
      </c>
      <c r="Q294" s="31">
        <f ca="1">VLOOKUP(N294,Coef!$A$27:$C$46,3)+O294/10-0.1</f>
        <v>5.4</v>
      </c>
      <c r="R294" s="31">
        <f ca="1">IF(Q294+0.1&lt;P294,Q294+2,Q294)</f>
        <v>5.4</v>
      </c>
      <c r="S294" s="72">
        <f ca="1">M294*100000+J294</f>
        <v>301974</v>
      </c>
      <c r="T294" s="72">
        <f ca="1">R294*1000000+K294</f>
        <v>5468951</v>
      </c>
      <c r="U294" s="72">
        <f ca="1">IF(N294&lt;11,T294-10000000,T294)</f>
        <v>5468951</v>
      </c>
      <c r="V294" s="72">
        <f ca="1">U294/(6366197.724*0.9996)</f>
        <v>0.85940457600878506</v>
      </c>
      <c r="W294" s="72">
        <f ca="1">(Coef!$J$9/(1+Coef!$J$8*(COS(V294))^2)^0.5)*Coef!$J$6</f>
        <v>6387864.8347497489</v>
      </c>
      <c r="X294" s="72">
        <f ca="1">6*E294-183</f>
        <v>15</v>
      </c>
      <c r="Y294" s="72">
        <f ca="1">(S294-500000)/W294</f>
        <v>-3.100034285677835E-2</v>
      </c>
      <c r="Z294" s="72">
        <f ca="1">SIN(2*V294)</f>
        <v>0.98906608516780781</v>
      </c>
      <c r="AA294" s="72">
        <f ca="1">Z294*(COS(V294))^2</f>
        <v>0.42160278219095293</v>
      </c>
      <c r="AB294" s="72">
        <f ca="1">V294+(Z294/2)</f>
        <v>1.353937618592689</v>
      </c>
      <c r="AC294" s="72">
        <f ca="1">(3*AB294+AA294)/4</f>
        <v>1.1208539094922549</v>
      </c>
      <c r="AD294" s="72">
        <f ca="1">(5*AC294+AA294*(COS(V294))^2)/3</f>
        <v>1.9279944765649775</v>
      </c>
      <c r="AE294" s="72">
        <f ca="1">Coef!$J$6*Coef!$J$9*(V294-(Coef!$J$10*AB294)+(Coef!$J$11*AC294)-(Coef!$J$12*AD294))</f>
        <v>5454164.3453709735</v>
      </c>
      <c r="AF294" s="72">
        <f ca="1">(U294-AE294)/W294</f>
        <v>2.3148039308201521E-3</v>
      </c>
      <c r="AG294" s="72">
        <f ca="1">((Coef!$J$8*Y294^2)/2)*(COS(V294))^2</f>
        <v>1.3804116760585985E-6</v>
      </c>
      <c r="AH294" s="72">
        <f ca="1">Y294*(1-(AG294/3))</f>
        <v>-3.1000328592366604E-2</v>
      </c>
      <c r="AI294" s="72">
        <f ca="1">AF294*(1-AG294)+V294</f>
        <v>0.86171937674422283</v>
      </c>
      <c r="AJ294" s="72">
        <f ca="1">(EXP(AH294)-EXP(-AH294))/2</f>
        <v>-3.1005294155517948E-2</v>
      </c>
      <c r="AK294" s="72">
        <f ca="1">ATAN(AJ294/COS(AI294))</f>
        <v>-4.7581475361078769E-2</v>
      </c>
      <c r="AL294" s="72">
        <f ca="1">ATAN(COS(AK294)*TAN(AI294))</f>
        <v>0.8611596992803251</v>
      </c>
      <c r="AM294" s="72">
        <f ca="1">V294+(1+Coef!$J$8*(COS(V294))^2-(3/2)*Coef!$J$8*SIN(V294)*COS(V294)*(AL294-V294))*(AL294-V294)</f>
        <v>0.86116472600086658</v>
      </c>
      <c r="AN294" s="34" t="str">
        <f t="shared" ca="1" si="285"/>
        <v>33 301974 5468951 N</v>
      </c>
      <c r="AO294" s="33">
        <f t="shared" ca="1" si="286"/>
        <v>49.341104265389603</v>
      </c>
      <c r="AP294" s="33">
        <f t="shared" ca="1" si="287"/>
        <v>12.273782278804472</v>
      </c>
      <c r="AQ294" s="72">
        <v>285</v>
      </c>
      <c r="AR294" s="72">
        <v>810000</v>
      </c>
      <c r="AS294" s="72">
        <f t="shared" ca="1" si="310"/>
        <v>0.86116472600086647</v>
      </c>
      <c r="AT294" s="72">
        <f t="shared" ca="1" si="310"/>
        <v>0.21421791243807067</v>
      </c>
      <c r="AU294" s="72">
        <f t="shared" si="310"/>
        <v>4.9741883681838397</v>
      </c>
      <c r="AV294" s="72">
        <f t="array" aca="1" ref="AV294" ca="1">ATAN((1-f)*TAN(AS294))</f>
        <v>0.85950432876225968</v>
      </c>
      <c r="AW294" s="72">
        <f t="shared" ca="1" si="288"/>
        <v>1.3513439586170093</v>
      </c>
      <c r="AX294" s="72">
        <f t="shared" ca="1" si="289"/>
        <v>-0.63056896421839403</v>
      </c>
      <c r="AY294" s="72">
        <f t="shared" ca="1" si="311"/>
        <v>4.0597567926096362E-3</v>
      </c>
      <c r="AZ294" s="72">
        <f t="shared" ca="1" si="290"/>
        <v>1.012884207642432E-3</v>
      </c>
      <c r="BA294" s="72">
        <f t="shared" ca="1" si="291"/>
        <v>1.001014167925923</v>
      </c>
      <c r="BB294" s="72">
        <f t="shared" ca="1" si="292"/>
        <v>1.0128838179601432E-3</v>
      </c>
      <c r="BC294" s="72">
        <f t="shared" ca="1" si="312"/>
        <v>0.12729446048058835</v>
      </c>
      <c r="BD294" s="75">
        <f t="shared" ca="1" si="293"/>
        <v>2.8299823777146069</v>
      </c>
      <c r="BE294" s="75">
        <f t="shared" ca="1" si="294"/>
        <v>-1.2248777838495269E-4</v>
      </c>
      <c r="BF294" s="75">
        <f t="shared" ca="1" si="313"/>
        <v>0.1271719727022034</v>
      </c>
      <c r="BG294" s="75">
        <f t="shared" ca="1" si="295"/>
        <v>2.829859889936222</v>
      </c>
      <c r="BH294" s="75">
        <f t="shared" ca="1" si="296"/>
        <v>-1.223657260040984E-4</v>
      </c>
      <c r="BI294" s="75">
        <f t="shared" ca="1" si="314"/>
        <v>0.12717209475458424</v>
      </c>
      <c r="BJ294" s="75">
        <f t="shared" ca="1" si="297"/>
        <v>2.829860011988603</v>
      </c>
      <c r="BK294" s="75">
        <f t="shared" ca="1" si="298"/>
        <v>-1.2236584761985547E-4</v>
      </c>
      <c r="BL294" s="75">
        <f t="shared" ca="1" si="315"/>
        <v>0.1271720946329685</v>
      </c>
      <c r="BM294" s="72">
        <f t="array" aca="1" ref="BM294" ca="1">ATAN2((1-f)*SQRT(AX294^2+(SIN(AV294)*SIN(BL294)-COS(AV294)*COS(BL294)*COS(AU294))^2),SIN(AV294)*COS(BL294)+COS(AV294)*SIN(BL294)*COS(AU294))</f>
        <v>0.88493659767806809</v>
      </c>
      <c r="BN294" s="72">
        <f t="shared" ca="1" si="299"/>
        <v>-0.19426346077790546</v>
      </c>
      <c r="BO294" s="72">
        <f t="array" aca="1" ref="BO294" ca="1">f/16*(1-AX294^2)*(4+f*(4-3*(1-AX294^2)))</f>
        <v>5.0584692157575864E-4</v>
      </c>
      <c r="BP294" s="72">
        <f t="array" aca="1" ref="BP294" ca="1">BN294-(1-BO294)*f*AX294*(BL294+BO294*SIN(BL294)*(COS(BJ294)+BO294*COS(BL294)*(-1+2*COS(BJ294)^2)))</f>
        <v>-0.1939948612734067</v>
      </c>
      <c r="BQ294" s="72">
        <f t="shared" ca="1" si="300"/>
        <v>2.0223051164663969E-2</v>
      </c>
    </row>
    <row r="295" spans="2:69" ht="30.75">
      <c r="B295" s="30" t="s">
        <v>1185</v>
      </c>
      <c r="C295" s="72" t="str">
        <f t="shared" si="301"/>
        <v>33UUQ0222669656</v>
      </c>
      <c r="D295" s="72">
        <f t="array" aca="1" ref="D295" ca="1">MATCH(TRUE,ISERROR(VALUE(MID(C295,ROW(INDIRECT("1:"&amp;LEN(C295))),1))),0)</f>
        <v>3</v>
      </c>
      <c r="E295" s="72">
        <f t="shared" ca="1" si="302"/>
        <v>33</v>
      </c>
      <c r="F295" s="72" t="str">
        <f t="shared" ca="1" si="303"/>
        <v>U</v>
      </c>
      <c r="G295" s="72" t="str">
        <f t="shared" ca="1" si="304"/>
        <v>U</v>
      </c>
      <c r="H295" s="72" t="str">
        <f t="shared" ca="1" si="305"/>
        <v>Q</v>
      </c>
      <c r="I295" s="72">
        <f t="shared" ca="1" si="306"/>
        <v>10</v>
      </c>
      <c r="J295" s="72">
        <f t="shared" ca="1" si="307"/>
        <v>2226</v>
      </c>
      <c r="K295" s="72">
        <f t="shared" ca="1" si="308"/>
        <v>69656</v>
      </c>
      <c r="L295" s="72">
        <f t="shared" ca="1" si="309"/>
        <v>194.80604746885038</v>
      </c>
      <c r="M295" s="72">
        <f ca="1">VLOOKUP(G295,Coef!$C$2:$F$25,4)</f>
        <v>3</v>
      </c>
      <c r="N295" s="31">
        <f ca="1">VLOOKUP(F295,Coef!$C$4:$D$23,2)</f>
        <v>17</v>
      </c>
      <c r="O295" s="31">
        <f ca="1">MOD(VLOOKUP(H295,Coef!$C$2:$G$21,5)+MOD(E295+1,2)*15,20)</f>
        <v>15</v>
      </c>
      <c r="P295" s="31">
        <f ca="1">VLOOKUP(N295,Coef!$A$27:$B$46,2)</f>
        <v>5.34</v>
      </c>
      <c r="Q295" s="31">
        <f ca="1">VLOOKUP(N295,Coef!$A$27:$C$46,3)+O295/10-0.1</f>
        <v>5.4</v>
      </c>
      <c r="R295" s="31">
        <f ca="1">IF(Q295+0.1&lt;P295,Q295+2,Q295)</f>
        <v>5.4</v>
      </c>
      <c r="S295" s="72">
        <f ca="1">M295*100000+J295</f>
        <v>302226</v>
      </c>
      <c r="T295" s="72">
        <f ca="1">R295*1000000+K295</f>
        <v>5469656</v>
      </c>
      <c r="U295" s="72">
        <f ca="1">IF(N295&lt;11,T295-10000000,T295)</f>
        <v>5469656</v>
      </c>
      <c r="V295" s="72">
        <f ca="1">U295/(6366197.724*0.9996)</f>
        <v>0.85951536146400054</v>
      </c>
      <c r="W295" s="72">
        <f ca="1">(Coef!$J$9/(1+Coef!$J$8*(COS(V295))^2)^0.5)*Coef!$J$6</f>
        <v>6387867.1865934497</v>
      </c>
      <c r="X295" s="72">
        <f ca="1">6*E295-183</f>
        <v>15</v>
      </c>
      <c r="Y295" s="72">
        <f ca="1">(S295-500000)/W295</f>
        <v>-3.0960881656255882E-2</v>
      </c>
      <c r="Z295" s="72">
        <f ca="1">SIN(2*V295)</f>
        <v>0.9890333851676868</v>
      </c>
      <c r="AA295" s="72">
        <f ca="1">Z295*(COS(V295))^2</f>
        <v>0.42148047268598915</v>
      </c>
      <c r="AB295" s="72">
        <f ca="1">V295+(Z295/2)</f>
        <v>1.3540320540478439</v>
      </c>
      <c r="AC295" s="72">
        <f ca="1">(3*AB295+AA295)/4</f>
        <v>1.1208941587073802</v>
      </c>
      <c r="AD295" s="72">
        <f ca="1">(5*AC295+AA295*(COS(V295))^2)/3</f>
        <v>1.9280287856986489</v>
      </c>
      <c r="AE295" s="72">
        <f ca="1">Coef!$J$6*Coef!$J$9*(V295-(Coef!$J$10*AB295)+(Coef!$J$11*AC295)-(Coef!$J$12*AD295))</f>
        <v>5454870.0010664826</v>
      </c>
      <c r="AF295" s="72">
        <f ca="1">(U295-AE295)/W295</f>
        <v>2.3147004315539812E-3</v>
      </c>
      <c r="AG295" s="72">
        <f ca="1">((Coef!$J$8*Y295^2)/2)*(COS(V295))^2</f>
        <v>1.3765456475973721E-6</v>
      </c>
      <c r="AH295" s="72">
        <f ca="1">Y295*(1-(AG295/3))</f>
        <v>-3.0960867449900252E-2</v>
      </c>
      <c r="AI295" s="72">
        <f ca="1">AF295*(1-AG295)+V295</f>
        <v>0.86183005870926377</v>
      </c>
      <c r="AJ295" s="72">
        <f ca="1">(EXP(AH295)-EXP(-AH295))/2</f>
        <v>-3.0965814074182252E-2</v>
      </c>
      <c r="AK295" s="72">
        <f ca="1">ATAN(AJ295/COS(AI295))</f>
        <v>-4.7527102096271763E-2</v>
      </c>
      <c r="AL295" s="72">
        <f ca="1">ATAN(COS(AK295)*TAN(AI295))</f>
        <v>0.8612716791979842</v>
      </c>
      <c r="AM295" s="72">
        <f ca="1">V295+(1+Coef!$J$8*(COS(V295))^2-(3/2)*Coef!$J$8*SIN(V295)*COS(V295)*(AL295-V295))*(AL295-V295)</f>
        <v>0.86127670803254586</v>
      </c>
      <c r="AN295" s="34" t="str">
        <f t="shared" ca="1" si="285"/>
        <v>33 302226 5469656 N</v>
      </c>
      <c r="AO295" s="33">
        <f t="shared" ca="1" si="286"/>
        <v>49.347520363186121</v>
      </c>
      <c r="AP295" s="33">
        <f t="shared" ca="1" si="287"/>
        <v>12.27689763739626</v>
      </c>
      <c r="AQ295" s="72">
        <v>285</v>
      </c>
      <c r="AR295" s="72">
        <v>810000</v>
      </c>
      <c r="AS295" s="72">
        <f t="shared" ca="1" si="310"/>
        <v>0.86127670803254575</v>
      </c>
      <c r="AT295" s="72">
        <f t="shared" ca="1" si="310"/>
        <v>0.21427228570287768</v>
      </c>
      <c r="AU295" s="72">
        <f t="shared" si="310"/>
        <v>4.9741883681838397</v>
      </c>
      <c r="AV295" s="72">
        <f t="array" aca="1" ref="AV295" ca="1">ATAN((1-f)*TAN(AS295))</f>
        <v>0.85961636700388822</v>
      </c>
      <c r="AW295" s="72">
        <f t="shared" ca="1" si="288"/>
        <v>1.3513920926996694</v>
      </c>
      <c r="AX295" s="72">
        <f t="shared" ca="1" si="289"/>
        <v>-0.63048698106851797</v>
      </c>
      <c r="AY295" s="72">
        <f t="shared" ca="1" si="311"/>
        <v>4.060453557762092E-3</v>
      </c>
      <c r="AZ295" s="72">
        <f t="shared" ca="1" si="290"/>
        <v>1.0130576943774587E-3</v>
      </c>
      <c r="BA295" s="72">
        <f t="shared" ca="1" si="291"/>
        <v>1.0010143418526689</v>
      </c>
      <c r="BB295" s="72">
        <f t="shared" ca="1" si="292"/>
        <v>1.0130573044949012E-3</v>
      </c>
      <c r="BC295" s="72">
        <f t="shared" ca="1" si="312"/>
        <v>0.12729443836311174</v>
      </c>
      <c r="BD295" s="75">
        <f t="shared" ca="1" si="293"/>
        <v>2.8300786237624505</v>
      </c>
      <c r="BE295" s="75">
        <f t="shared" ca="1" si="294"/>
        <v>-1.2251254932167058E-4</v>
      </c>
      <c r="BF295" s="75">
        <f t="shared" ca="1" si="313"/>
        <v>0.12717192581379008</v>
      </c>
      <c r="BG295" s="75">
        <f t="shared" ca="1" si="295"/>
        <v>2.8299561112131291</v>
      </c>
      <c r="BH295" s="75">
        <f t="shared" ca="1" si="296"/>
        <v>-1.2239044914290413E-4</v>
      </c>
      <c r="BI295" s="75">
        <f t="shared" ca="1" si="314"/>
        <v>0.12717204791396883</v>
      </c>
      <c r="BJ295" s="75">
        <f t="shared" ca="1" si="297"/>
        <v>2.8299562333133075</v>
      </c>
      <c r="BK295" s="75">
        <f t="shared" ca="1" si="298"/>
        <v>-1.2239057082932573E-4</v>
      </c>
      <c r="BL295" s="75">
        <f t="shared" ca="1" si="315"/>
        <v>0.12717204779228242</v>
      </c>
      <c r="BM295" s="72">
        <f t="array" aca="1" ref="BM295" ca="1">ATAN2((1-f)*SQRT(AX295^2+(SIN(AV295)*SIN(BL295)-COS(AV295)*COS(BL295)*COS(AU295))^2),SIN(AV295)*COS(BL295)+COS(AV295)*SIN(BL295)*COS(AU295))</f>
        <v>0.88504645050140096</v>
      </c>
      <c r="BN295" s="72">
        <f t="shared" ca="1" si="299"/>
        <v>-0.1942897311027193</v>
      </c>
      <c r="BO295" s="72">
        <f t="array" aca="1" ref="BO295" ca="1">f/16*(1-AX295^2)*(4+f*(4-3*(1-AX295^2)))</f>
        <v>5.0593360743593485E-4</v>
      </c>
      <c r="BP295" s="72">
        <f t="array" aca="1" ref="BP295" ca="1">BN295-(1-BO295)*f*AX295*(BL295+BO295*SIN(BL295)*(COS(BJ295)+BO295*COS(BL295)*(-1+2*COS(BJ295)^2)))</f>
        <v>-0.19402116666836383</v>
      </c>
      <c r="BQ295" s="72">
        <f t="shared" ca="1" si="300"/>
        <v>2.0251119034513848E-2</v>
      </c>
    </row>
    <row r="296" spans="2:69" ht="30.75">
      <c r="B296" s="30" t="s">
        <v>1186</v>
      </c>
      <c r="C296" s="72" t="str">
        <f t="shared" si="301"/>
        <v>33UUQ0205670030</v>
      </c>
      <c r="D296" s="72">
        <f t="array" aca="1" ref="D296" ca="1">MATCH(TRUE,ISERROR(VALUE(MID(C296,ROW(INDIRECT("1:"&amp;LEN(C296))),1))),0)</f>
        <v>3</v>
      </c>
      <c r="E296" s="72">
        <f t="shared" ca="1" si="302"/>
        <v>33</v>
      </c>
      <c r="F296" s="72" t="str">
        <f t="shared" ca="1" si="303"/>
        <v>U</v>
      </c>
      <c r="G296" s="72" t="str">
        <f t="shared" ca="1" si="304"/>
        <v>U</v>
      </c>
      <c r="H296" s="72" t="str">
        <f t="shared" ca="1" si="305"/>
        <v>Q</v>
      </c>
      <c r="I296" s="72">
        <f t="shared" ca="1" si="306"/>
        <v>10</v>
      </c>
      <c r="J296" s="72">
        <f t="shared" ca="1" si="307"/>
        <v>2056</v>
      </c>
      <c r="K296" s="72">
        <f t="shared" ca="1" si="308"/>
        <v>70030</v>
      </c>
      <c r="L296" s="72">
        <f t="shared" ca="1" si="309"/>
        <v>194.80604746885038</v>
      </c>
      <c r="M296" s="72">
        <f ca="1">VLOOKUP(G296,Coef!$C$2:$F$25,4)</f>
        <v>3</v>
      </c>
      <c r="N296" s="31">
        <f ca="1">VLOOKUP(F296,Coef!$C$4:$D$23,2)</f>
        <v>17</v>
      </c>
      <c r="O296" s="31">
        <f ca="1">MOD(VLOOKUP(H296,Coef!$C$2:$G$21,5)+MOD(E296+1,2)*15,20)</f>
        <v>15</v>
      </c>
      <c r="P296" s="31">
        <f ca="1">VLOOKUP(N296,Coef!$A$27:$B$46,2)</f>
        <v>5.34</v>
      </c>
      <c r="Q296" s="31">
        <f ca="1">VLOOKUP(N296,Coef!$A$27:$C$46,3)+O296/10-0.1</f>
        <v>5.4</v>
      </c>
      <c r="R296" s="31">
        <f ca="1">IF(Q296+0.1&lt;P296,Q296+2,Q296)</f>
        <v>5.4</v>
      </c>
      <c r="S296" s="72">
        <f ca="1">M296*100000+J296</f>
        <v>302056</v>
      </c>
      <c r="T296" s="72">
        <f ca="1">R296*1000000+K296</f>
        <v>5470030</v>
      </c>
      <c r="U296" s="72">
        <f ca="1">IF(N296&lt;11,T296-10000000,T296)</f>
        <v>5470030</v>
      </c>
      <c r="V296" s="72">
        <f ca="1">U296/(6366197.724*0.9996)</f>
        <v>0.85957413275513617</v>
      </c>
      <c r="W296" s="72">
        <f ca="1">(Coef!$J$9/(1+Coef!$J$8*(COS(V296))^2)^0.5)*Coef!$J$6</f>
        <v>6387868.4342076676</v>
      </c>
      <c r="X296" s="72">
        <f ca="1">6*E296-183</f>
        <v>15</v>
      </c>
      <c r="Y296" s="72">
        <f ca="1">(S296-500000)/W296</f>
        <v>-3.098748855564875E-2</v>
      </c>
      <c r="Z296" s="72">
        <f ca="1">SIN(2*V296)</f>
        <v>0.98901601822190632</v>
      </c>
      <c r="AA296" s="72">
        <f ca="1">Z296*(COS(V296))^2</f>
        <v>0.42141558389265654</v>
      </c>
      <c r="AB296" s="72">
        <f ca="1">V296+(Z296/2)</f>
        <v>1.3540821418660893</v>
      </c>
      <c r="AC296" s="72">
        <f ca="1">(3*AB296+AA296)/4</f>
        <v>1.1209155023727311</v>
      </c>
      <c r="AD296" s="72">
        <f ca="1">(5*AC296+AA296*(COS(V296))^2)/3</f>
        <v>1.9280469758321894</v>
      </c>
      <c r="AE296" s="72">
        <f ca="1">Coef!$J$6*Coef!$J$9*(V296-(Coef!$J$10*AB296)+(Coef!$J$11*AC296)-(Coef!$J$12*AD296))</f>
        <v>5455244.3492270336</v>
      </c>
      <c r="AF296" s="72">
        <f ca="1">(U296-AE296)/W296</f>
        <v>2.3146454760695793E-3</v>
      </c>
      <c r="AG296" s="72">
        <f ca="1">((Coef!$J$8*Y296^2)/2)*(COS(V296))^2</f>
        <v>1.3787245124126035E-6</v>
      </c>
      <c r="AH296" s="72">
        <f ca="1">Y296*(1-(AG296/3))</f>
        <v>-3.0987474314578732E-2</v>
      </c>
      <c r="AI296" s="72">
        <f ca="1">AF296*(1-AG296)+V296</f>
        <v>0.86188877503994732</v>
      </c>
      <c r="AJ296" s="72">
        <f ca="1">(EXP(AH296)-EXP(-AH296))/2</f>
        <v>-3.0992433703185218E-2</v>
      </c>
      <c r="AK296" s="72">
        <f ca="1">ATAN(AJ296/COS(AI296))</f>
        <v>-4.7571148656258194E-2</v>
      </c>
      <c r="AL296" s="72">
        <f ca="1">ATAN(COS(AK296)*TAN(AI296))</f>
        <v>0.8613293696819676</v>
      </c>
      <c r="AM296" s="72">
        <f ca="1">V296+(1+Coef!$J$8*(COS(V296))^2-(3/2)*Coef!$J$8*SIN(V296)*COS(V296)*(AL296-V296))*(AL296-V296)</f>
        <v>0.86133439474402729</v>
      </c>
      <c r="AN296" s="34" t="str">
        <f t="shared" ca="1" si="285"/>
        <v>33 302056 5470030 N</v>
      </c>
      <c r="AO296" s="33">
        <f t="shared" ca="1" si="286"/>
        <v>49.350825568288002</v>
      </c>
      <c r="AP296" s="33">
        <f t="shared" ca="1" si="287"/>
        <v>12.274373955406968</v>
      </c>
      <c r="AQ296" s="72">
        <v>285</v>
      </c>
      <c r="AR296" s="72">
        <v>810000</v>
      </c>
      <c r="AS296" s="72">
        <f t="shared" ca="1" si="310"/>
        <v>0.86133439474402718</v>
      </c>
      <c r="AT296" s="72">
        <f t="shared" ca="1" si="310"/>
        <v>0.21422823914289124</v>
      </c>
      <c r="AU296" s="72">
        <f t="shared" si="310"/>
        <v>4.9741883681838397</v>
      </c>
      <c r="AV296" s="72">
        <f t="array" aca="1" ref="AV296" ca="1">ATAN((1-f)*TAN(AS296))</f>
        <v>0.85967408270403356</v>
      </c>
      <c r="AW296" s="72">
        <f t="shared" ca="1" si="288"/>
        <v>1.3514168854053639</v>
      </c>
      <c r="AX296" s="72">
        <f t="shared" ca="1" si="289"/>
        <v>-0.63044474494562219</v>
      </c>
      <c r="AY296" s="72">
        <f t="shared" ca="1" si="311"/>
        <v>4.0608124822460543E-3</v>
      </c>
      <c r="AZ296" s="72">
        <f t="shared" ca="1" si="290"/>
        <v>1.0131470625151426E-3</v>
      </c>
      <c r="BA296" s="72">
        <f t="shared" ca="1" si="291"/>
        <v>1.0010144314474987</v>
      </c>
      <c r="BB296" s="72">
        <f t="shared" ca="1" si="292"/>
        <v>1.0131466725293943E-3</v>
      </c>
      <c r="BC296" s="72">
        <f t="shared" ca="1" si="312"/>
        <v>0.12729442696974599</v>
      </c>
      <c r="BD296" s="75">
        <f t="shared" ca="1" si="293"/>
        <v>2.8301281977804735</v>
      </c>
      <c r="BE296" s="75">
        <f t="shared" ca="1" si="294"/>
        <v>-1.225253094224011E-4</v>
      </c>
      <c r="BF296" s="75">
        <f t="shared" ca="1" si="313"/>
        <v>0.12717190166032361</v>
      </c>
      <c r="BG296" s="75">
        <f t="shared" ca="1" si="295"/>
        <v>2.8300056724710512</v>
      </c>
      <c r="BH296" s="75">
        <f t="shared" ca="1" si="296"/>
        <v>-1.2240318461827443E-4</v>
      </c>
      <c r="BI296" s="75">
        <f t="shared" ca="1" si="314"/>
        <v>0.12717202378512771</v>
      </c>
      <c r="BJ296" s="75">
        <f t="shared" ca="1" si="297"/>
        <v>2.8300057945958557</v>
      </c>
      <c r="BK296" s="75">
        <f t="shared" ca="1" si="298"/>
        <v>-1.2240330634110742E-4</v>
      </c>
      <c r="BL296" s="75">
        <f t="shared" ca="1" si="315"/>
        <v>0.12717202366340488</v>
      </c>
      <c r="BM296" s="72">
        <f t="array" aca="1" ref="BM296" ca="1">ATAN2((1-f)*SQRT(AX296^2+(SIN(AV296)*SIN(BL296)-COS(AV296)*COS(BL296)*COS(AU296))^2),SIN(AV296)*COS(BL296)+COS(AV296)*SIN(BL296)*COS(AU296))</f>
        <v>0.8851030401469504</v>
      </c>
      <c r="BN296" s="72">
        <f t="shared" ca="1" si="299"/>
        <v>-0.19430326774775969</v>
      </c>
      <c r="BO296" s="72">
        <f t="array" aca="1" ref="BO296" ca="1">f/16*(1-AX296^2)*(4+f*(4-3*(1-AX296^2)))</f>
        <v>5.0597826188696375E-4</v>
      </c>
      <c r="BP296" s="72">
        <f t="array" aca="1" ref="BP296" ca="1">BN296-(1-BO296)*f*AX296*(BL296+BO296*SIN(BL296)*(COS(BJ296)+BO296*COS(BL296)*(-1+2*COS(BJ296)^2)))</f>
        <v>-0.19403472138083624</v>
      </c>
      <c r="BQ296" s="72">
        <f t="shared" ca="1" si="300"/>
        <v>2.0193517762054997E-2</v>
      </c>
    </row>
    <row r="297" spans="2:69" ht="30.75">
      <c r="B297" s="30" t="s">
        <v>1187</v>
      </c>
      <c r="C297" s="72" t="str">
        <f t="shared" si="301"/>
        <v>33UUQ0252070812</v>
      </c>
      <c r="D297" s="72">
        <f t="array" aca="1" ref="D297" ca="1">MATCH(TRUE,ISERROR(VALUE(MID(C297,ROW(INDIRECT("1:"&amp;LEN(C297))),1))),0)</f>
        <v>3</v>
      </c>
      <c r="E297" s="72">
        <f t="shared" ca="1" si="302"/>
        <v>33</v>
      </c>
      <c r="F297" s="72" t="str">
        <f t="shared" ca="1" si="303"/>
        <v>U</v>
      </c>
      <c r="G297" s="72" t="str">
        <f t="shared" ca="1" si="304"/>
        <v>U</v>
      </c>
      <c r="H297" s="72" t="str">
        <f t="shared" ca="1" si="305"/>
        <v>Q</v>
      </c>
      <c r="I297" s="72">
        <f t="shared" ca="1" si="306"/>
        <v>10</v>
      </c>
      <c r="J297" s="72">
        <f t="shared" ca="1" si="307"/>
        <v>2520</v>
      </c>
      <c r="K297" s="72">
        <f t="shared" ca="1" si="308"/>
        <v>70812</v>
      </c>
      <c r="L297" s="72">
        <f t="shared" ca="1" si="309"/>
        <v>194.80604746885038</v>
      </c>
      <c r="M297" s="72">
        <f ca="1">VLOOKUP(G297,Coef!$C$2:$F$25,4)</f>
        <v>3</v>
      </c>
      <c r="N297" s="31">
        <f ca="1">VLOOKUP(F297,Coef!$C$4:$D$23,2)</f>
        <v>17</v>
      </c>
      <c r="O297" s="31">
        <f ca="1">MOD(VLOOKUP(H297,Coef!$C$2:$G$21,5)+MOD(E297+1,2)*15,20)</f>
        <v>15</v>
      </c>
      <c r="P297" s="31">
        <f ca="1">VLOOKUP(N297,Coef!$A$27:$B$46,2)</f>
        <v>5.34</v>
      </c>
      <c r="Q297" s="31">
        <f ca="1">VLOOKUP(N297,Coef!$A$27:$C$46,3)+O297/10-0.1</f>
        <v>5.4</v>
      </c>
      <c r="R297" s="31">
        <f ca="1">IF(Q297+0.1&lt;P297,Q297+2,Q297)</f>
        <v>5.4</v>
      </c>
      <c r="S297" s="72">
        <f ca="1">M297*100000+J297</f>
        <v>302520</v>
      </c>
      <c r="T297" s="72">
        <f ca="1">R297*1000000+K297</f>
        <v>5470812</v>
      </c>
      <c r="U297" s="72">
        <f ca="1">IF(N297&lt;11,T297-10000000,T297)</f>
        <v>5470812</v>
      </c>
      <c r="V297" s="72">
        <f ca="1">U297/(6366197.724*0.9996)</f>
        <v>0.85969701818205602</v>
      </c>
      <c r="W297" s="72">
        <f ca="1">(Coef!$J$9/(1+Coef!$J$8*(COS(V297))^2)^0.5)*Coef!$J$6</f>
        <v>6387871.0427870946</v>
      </c>
      <c r="X297" s="72">
        <f ca="1">6*E297-183</f>
        <v>15</v>
      </c>
      <c r="Y297" s="72">
        <f ca="1">(S297-500000)/W297</f>
        <v>-3.0914838242231863E-2</v>
      </c>
      <c r="Z297" s="72">
        <f ca="1">SIN(2*V297)</f>
        <v>0.98897966136183824</v>
      </c>
      <c r="AA297" s="72">
        <f ca="1">Z297*(COS(V297))^2</f>
        <v>0.42127989830391771</v>
      </c>
      <c r="AB297" s="72">
        <f ca="1">V297+(Z297/2)</f>
        <v>1.3541868488629751</v>
      </c>
      <c r="AC297" s="72">
        <f ca="1">(3*AB297+AA297)/4</f>
        <v>1.1209601112232108</v>
      </c>
      <c r="AD297" s="72">
        <f ca="1">(5*AC297+AA297*(COS(V297))^2)/3</f>
        <v>1.9280849856999882</v>
      </c>
      <c r="AE297" s="72">
        <f ca="1">Coef!$J$6*Coef!$J$9*(V297-(Coef!$J$10*AB297)+(Coef!$J$11*AC297)-(Coef!$J$12*AD297))</f>
        <v>5456027.0779078659</v>
      </c>
      <c r="AF297" s="72">
        <f ca="1">(U297-AE297)/W297</f>
        <v>2.3145304582860393E-3</v>
      </c>
      <c r="AG297" s="72">
        <f ca="1">((Coef!$J$8*Y297^2)/2)*(COS(V297))^2</f>
        <v>1.3718758328662559E-6</v>
      </c>
      <c r="AH297" s="72">
        <f ca="1">Y297*(1-(AG297/3))</f>
        <v>-3.0914824105125374E-2</v>
      </c>
      <c r="AI297" s="72">
        <f ca="1">AF297*(1-AG297)+V297</f>
        <v>0.86201154546509362</v>
      </c>
      <c r="AJ297" s="72">
        <f ca="1">(EXP(AH297)-EXP(-AH297))/2</f>
        <v>-3.0919748692445015E-2</v>
      </c>
      <c r="AK297" s="72">
        <f ca="1">ATAN(AJ297/COS(AI297))</f>
        <v>-4.7466535085381893E-2</v>
      </c>
      <c r="AL297" s="72">
        <f ca="1">ATAN(COS(AK297)*TAN(AI297))</f>
        <v>0.86145461993489314</v>
      </c>
      <c r="AM297" s="72">
        <f ca="1">V297+(1+Coef!$J$8*(COS(V297))^2-(3/2)*Coef!$J$8*SIN(V297)*COS(V297)*(AL297-V297))*(AL297-V297)</f>
        <v>0.86145965030738869</v>
      </c>
      <c r="AN297" s="34" t="str">
        <f t="shared" ca="1" si="285"/>
        <v>33 302520 5470812 N</v>
      </c>
      <c r="AO297" s="33">
        <f t="shared" ca="1" si="286"/>
        <v>49.358002183429143</v>
      </c>
      <c r="AP297" s="33">
        <f t="shared" ca="1" si="287"/>
        <v>12.280367871497972</v>
      </c>
      <c r="AQ297" s="72">
        <v>285</v>
      </c>
      <c r="AR297" s="72">
        <v>810000</v>
      </c>
      <c r="AS297" s="72">
        <f t="shared" ca="1" si="310"/>
        <v>0.86145965030738869</v>
      </c>
      <c r="AT297" s="72">
        <f t="shared" ca="1" si="310"/>
        <v>0.21433285271376754</v>
      </c>
      <c r="AU297" s="72">
        <f t="shared" si="310"/>
        <v>4.9741883681838397</v>
      </c>
      <c r="AV297" s="72">
        <f t="array" aca="1" ref="AV297" ca="1">ATAN((1-f)*TAN(AS297))</f>
        <v>0.85979940128683285</v>
      </c>
      <c r="AW297" s="72">
        <f t="shared" ca="1" si="288"/>
        <v>1.3514707104709838</v>
      </c>
      <c r="AX297" s="72">
        <f t="shared" ca="1" si="289"/>
        <v>-0.63035303006821275</v>
      </c>
      <c r="AY297" s="72">
        <f t="shared" ca="1" si="311"/>
        <v>4.0615917966285312E-3</v>
      </c>
      <c r="AZ297" s="72">
        <f t="shared" ca="1" si="290"/>
        <v>1.013341102873516E-3</v>
      </c>
      <c r="BA297" s="72">
        <f t="shared" ca="1" si="291"/>
        <v>1.0010146259801309</v>
      </c>
      <c r="BB297" s="72">
        <f t="shared" ca="1" si="292"/>
        <v>1.0133407126636518E-3</v>
      </c>
      <c r="BC297" s="72">
        <f t="shared" ca="1" si="312"/>
        <v>0.1272944022319257</v>
      </c>
      <c r="BD297" s="75">
        <f t="shared" ca="1" si="293"/>
        <v>2.8302358231738931</v>
      </c>
      <c r="BE297" s="75">
        <f t="shared" ca="1" si="294"/>
        <v>-1.2255301443353587E-4</v>
      </c>
      <c r="BF297" s="75">
        <f t="shared" ca="1" si="313"/>
        <v>0.12717184921749217</v>
      </c>
      <c r="BG297" s="75">
        <f t="shared" ca="1" si="295"/>
        <v>2.8301132701594596</v>
      </c>
      <c r="BH297" s="75">
        <f t="shared" ca="1" si="296"/>
        <v>-1.2243083615405808E-4</v>
      </c>
      <c r="BI297" s="75">
        <f t="shared" ca="1" si="314"/>
        <v>0.12717197139577163</v>
      </c>
      <c r="BJ297" s="75">
        <f t="shared" ca="1" si="297"/>
        <v>2.8301133923377391</v>
      </c>
      <c r="BK297" s="75">
        <f t="shared" ca="1" si="298"/>
        <v>-1.2243095795597272E-4</v>
      </c>
      <c r="BL297" s="75">
        <f t="shared" ca="1" si="315"/>
        <v>0.12717197127396973</v>
      </c>
      <c r="BM297" s="72">
        <f t="array" aca="1" ref="BM297" ca="1">ATAN2((1-f)*SQRT(AX297^2+(SIN(AV297)*SIN(BL297)-COS(AV297)*COS(BL297)*COS(AU297))^2),SIN(AV297)*COS(BL297)+COS(AV297)*SIN(BL297)*COS(AU297))</f>
        <v>0.88522591312786281</v>
      </c>
      <c r="BN297" s="72">
        <f t="shared" ca="1" si="299"/>
        <v>-0.19433266858529902</v>
      </c>
      <c r="BO297" s="72">
        <f t="array" aca="1" ref="BO297" ca="1">f/16*(1-AX297^2)*(4+f*(4-3*(1-AX297^2)))</f>
        <v>5.0607521777241873E-4</v>
      </c>
      <c r="BP297" s="72">
        <f t="array" aca="1" ref="BP297" ca="1">BN297-(1-BO297)*f*AX297*(BL297+BO297*SIN(BL297)*(COS(BJ297)+BO297*COS(BL297)*(-1+2*COS(BJ297)^2)))</f>
        <v>-0.19406416145138086</v>
      </c>
      <c r="BQ297" s="72">
        <f t="shared" ca="1" si="300"/>
        <v>2.0268691262386673E-2</v>
      </c>
    </row>
    <row r="298" spans="2:69" ht="30.75">
      <c r="B298" s="30" t="s">
        <v>1188</v>
      </c>
      <c r="C298" s="72" t="str">
        <f t="shared" si="301"/>
        <v>33UUQ0387971701</v>
      </c>
      <c r="D298" s="72">
        <f t="array" aca="1" ref="D298" ca="1">MATCH(TRUE,ISERROR(VALUE(MID(C298,ROW(INDIRECT("1:"&amp;LEN(C298))),1))),0)</f>
        <v>3</v>
      </c>
      <c r="E298" s="72">
        <f t="shared" ca="1" si="302"/>
        <v>33</v>
      </c>
      <c r="F298" s="72" t="str">
        <f t="shared" ca="1" si="303"/>
        <v>U</v>
      </c>
      <c r="G298" s="72" t="str">
        <f t="shared" ca="1" si="304"/>
        <v>U</v>
      </c>
      <c r="H298" s="72" t="str">
        <f t="shared" ca="1" si="305"/>
        <v>Q</v>
      </c>
      <c r="I298" s="72">
        <f t="shared" ca="1" si="306"/>
        <v>10</v>
      </c>
      <c r="J298" s="72">
        <f t="shared" ca="1" si="307"/>
        <v>3879</v>
      </c>
      <c r="K298" s="72">
        <f t="shared" ca="1" si="308"/>
        <v>71701</v>
      </c>
      <c r="L298" s="72">
        <f t="shared" ca="1" si="309"/>
        <v>194.80604746885038</v>
      </c>
      <c r="M298" s="72">
        <f ca="1">VLOOKUP(G298,Coef!$C$2:$F$25,4)</f>
        <v>3</v>
      </c>
      <c r="N298" s="31">
        <f ca="1">VLOOKUP(F298,Coef!$C$4:$D$23,2)</f>
        <v>17</v>
      </c>
      <c r="O298" s="31">
        <f ca="1">MOD(VLOOKUP(H298,Coef!$C$2:$G$21,5)+MOD(E298+1,2)*15,20)</f>
        <v>15</v>
      </c>
      <c r="P298" s="31">
        <f ca="1">VLOOKUP(N298,Coef!$A$27:$B$46,2)</f>
        <v>5.34</v>
      </c>
      <c r="Q298" s="31">
        <f ca="1">VLOOKUP(N298,Coef!$A$27:$C$46,3)+O298/10-0.1</f>
        <v>5.4</v>
      </c>
      <c r="R298" s="31">
        <f ca="1">IF(Q298+0.1&lt;P298,Q298+2,Q298)</f>
        <v>5.4</v>
      </c>
      <c r="S298" s="72">
        <f ca="1">M298*100000+J298</f>
        <v>303879</v>
      </c>
      <c r="T298" s="72">
        <f ca="1">R298*1000000+K298</f>
        <v>5471701</v>
      </c>
      <c r="U298" s="72">
        <f ca="1">IF(N298&lt;11,T298-10000000,T298)</f>
        <v>5471701</v>
      </c>
      <c r="V298" s="72">
        <f ca="1">U298/(6366197.724*0.9996)</f>
        <v>0.8598367178553703</v>
      </c>
      <c r="W298" s="72">
        <f ca="1">(Coef!$J$9/(1+Coef!$J$8*(COS(V298))^2)^0.5)*Coef!$J$6</f>
        <v>6387874.0081822108</v>
      </c>
      <c r="X298" s="72">
        <f ca="1">6*E298-183</f>
        <v>15</v>
      </c>
      <c r="Y298" s="72">
        <f ca="1">(S298-500000)/W298</f>
        <v>-3.0702077052363452E-2</v>
      </c>
      <c r="Z298" s="72">
        <f ca="1">SIN(2*V298)</f>
        <v>0.98893825728442486</v>
      </c>
      <c r="AA298" s="72">
        <f ca="1">Z298*(COS(V298))^2</f>
        <v>0.42112563224734417</v>
      </c>
      <c r="AB298" s="72">
        <f ca="1">V298+(Z298/2)</f>
        <v>1.3543058464975828</v>
      </c>
      <c r="AC298" s="72">
        <f ca="1">(3*AB298+AA298)/4</f>
        <v>1.121010792935023</v>
      </c>
      <c r="AD298" s="72">
        <f ca="1">(5*AC298+AA298*(COS(V298))^2)/3</f>
        <v>1.9281281569099573</v>
      </c>
      <c r="AE298" s="72">
        <f ca="1">Coef!$J$6*Coef!$J$9*(V298-(Coef!$J$10*AB298)+(Coef!$J$11*AC298)-(Coef!$J$12*AD298))</f>
        <v>5456916.9074577885</v>
      </c>
      <c r="AF298" s="72">
        <f ca="1">(U298-AE298)/W298</f>
        <v>2.3143995206033525E-3</v>
      </c>
      <c r="AG298" s="72">
        <f ca="1">((Coef!$J$8*Y298^2)/2)*(COS(V298))^2</f>
        <v>1.3526190033583978E-6</v>
      </c>
      <c r="AH298" s="72">
        <f ca="1">Y298*(1-(AG298/3))</f>
        <v>-3.0702063209625829E-2</v>
      </c>
      <c r="AI298" s="72">
        <f ca="1">AF298*(1-AG298)+V298</f>
        <v>0.86215111424547286</v>
      </c>
      <c r="AJ298" s="72">
        <f ca="1">(EXP(AH298)-EXP(-AH298))/2</f>
        <v>-3.0706886816470103E-2</v>
      </c>
      <c r="AK298" s="72">
        <f ca="1">ATAN(AJ298/COS(AI298))</f>
        <v>-4.7147908907638342E-2</v>
      </c>
      <c r="AL298" s="72">
        <f ca="1">ATAN(COS(AK298)*TAN(AI298))</f>
        <v>0.86160166752830947</v>
      </c>
      <c r="AM298" s="72">
        <f ca="1">V298+(1+Coef!$J$8*(COS(V298))^2-(3/2)*Coef!$J$8*SIN(V298)*COS(V298)*(AL298-V298))*(AL298-V298)</f>
        <v>0.86160671722349802</v>
      </c>
      <c r="AN298" s="34" t="str">
        <f t="shared" ca="1" si="285"/>
        <v>33 303879 5471701 N</v>
      </c>
      <c r="AO298" s="33">
        <f t="shared" ca="1" si="286"/>
        <v>49.366428497028217</v>
      </c>
      <c r="AP298" s="33">
        <f t="shared" ca="1" si="287"/>
        <v>12.298623806725063</v>
      </c>
      <c r="AQ298" s="72">
        <v>285</v>
      </c>
      <c r="AR298" s="72">
        <v>810000</v>
      </c>
      <c r="AS298" s="72">
        <f t="shared" ca="1" si="310"/>
        <v>0.86160671722349802</v>
      </c>
      <c r="AT298" s="72">
        <f t="shared" ca="1" si="310"/>
        <v>0.21465147889151107</v>
      </c>
      <c r="AU298" s="72">
        <f t="shared" si="310"/>
        <v>4.9741883681838397</v>
      </c>
      <c r="AV298" s="72">
        <f t="array" aca="1" ref="AV298" ca="1">ATAN((1-f)*TAN(AS298))</f>
        <v>0.85994654232934242</v>
      </c>
      <c r="AW298" s="72">
        <f t="shared" ca="1" si="288"/>
        <v>1.3515338952309131</v>
      </c>
      <c r="AX298" s="72">
        <f t="shared" ca="1" si="289"/>
        <v>-0.63024533170605213</v>
      </c>
      <c r="AY298" s="72">
        <f t="shared" ca="1" si="311"/>
        <v>4.0625067802178812E-3</v>
      </c>
      <c r="AZ298" s="72">
        <f t="shared" ca="1" si="290"/>
        <v>1.0135689231188449E-3</v>
      </c>
      <c r="BA298" s="72">
        <f t="shared" ca="1" si="291"/>
        <v>1.0010148543784687</v>
      </c>
      <c r="BB298" s="72">
        <f t="shared" ca="1" si="292"/>
        <v>1.0135685326457394E-3</v>
      </c>
      <c r="BC298" s="72">
        <f t="shared" ca="1" si="312"/>
        <v>0.12729437318757161</v>
      </c>
      <c r="BD298" s="75">
        <f t="shared" ca="1" si="293"/>
        <v>2.8303621636493976</v>
      </c>
      <c r="BE298" s="75">
        <f t="shared" ca="1" si="294"/>
        <v>-1.2258554195208996E-4</v>
      </c>
      <c r="BF298" s="75">
        <f t="shared" ca="1" si="313"/>
        <v>0.12717178764561951</v>
      </c>
      <c r="BG298" s="75">
        <f t="shared" ca="1" si="295"/>
        <v>2.8302395781074456</v>
      </c>
      <c r="BH298" s="75">
        <f t="shared" ca="1" si="296"/>
        <v>-1.2246330087462872E-4</v>
      </c>
      <c r="BI298" s="75">
        <f t="shared" ca="1" si="314"/>
        <v>0.12717190988669699</v>
      </c>
      <c r="BJ298" s="75">
        <f t="shared" ca="1" si="297"/>
        <v>2.8302397003485229</v>
      </c>
      <c r="BK298" s="75">
        <f t="shared" ca="1" si="298"/>
        <v>-1.22463422769433E-4</v>
      </c>
      <c r="BL298" s="75">
        <f t="shared" ca="1" si="315"/>
        <v>0.12717190976480219</v>
      </c>
      <c r="BM298" s="72">
        <f t="array" aca="1" ref="BM298" ca="1">ATAN2((1-f)*SQRT(AX298^2+(SIN(AV298)*SIN(BL298)-COS(AV298)*COS(BL298)*COS(AU298))^2),SIN(AV298)*COS(BL298)+COS(AV298)*SIN(BL298)*COS(AU298))</f>
        <v>0.88537018166965809</v>
      </c>
      <c r="BN298" s="72">
        <f t="shared" ca="1" si="299"/>
        <v>-0.19436720421290188</v>
      </c>
      <c r="BO298" s="72">
        <f t="array" aca="1" ref="BO298" ca="1">f/16*(1-AX298^2)*(4+f*(4-3*(1-AX298^2)))</f>
        <v>5.0618905243274758E-4</v>
      </c>
      <c r="BP298" s="72">
        <f t="array" aca="1" ref="BP298" ca="1">BN298-(1-BO298)*f*AX298*(BL298+BO298*SIN(BL298)*(COS(BJ298)+BO298*COS(BL298)*(-1+2*COS(BJ298)^2)))</f>
        <v>-0.19409874314917286</v>
      </c>
      <c r="BQ298" s="72">
        <f t="shared" ca="1" si="300"/>
        <v>2.0552735742338207E-2</v>
      </c>
    </row>
    <row r="299" spans="2:69" ht="30.75">
      <c r="B299" s="30" t="s">
        <v>1189</v>
      </c>
      <c r="C299" s="72" t="str">
        <f t="shared" si="301"/>
        <v>33UUQ0471673340</v>
      </c>
      <c r="D299" s="72">
        <f t="array" aca="1" ref="D299" ca="1">MATCH(TRUE,ISERROR(VALUE(MID(C299,ROW(INDIRECT("1:"&amp;LEN(C299))),1))),0)</f>
        <v>3</v>
      </c>
      <c r="E299" s="72">
        <f t="shared" ca="1" si="302"/>
        <v>33</v>
      </c>
      <c r="F299" s="72" t="str">
        <f t="shared" ca="1" si="303"/>
        <v>U</v>
      </c>
      <c r="G299" s="72" t="str">
        <f t="shared" ca="1" si="304"/>
        <v>U</v>
      </c>
      <c r="H299" s="72" t="str">
        <f t="shared" ca="1" si="305"/>
        <v>Q</v>
      </c>
      <c r="I299" s="72">
        <f t="shared" ca="1" si="306"/>
        <v>10</v>
      </c>
      <c r="J299" s="72">
        <f t="shared" ca="1" si="307"/>
        <v>4716</v>
      </c>
      <c r="K299" s="72">
        <f t="shared" ca="1" si="308"/>
        <v>73340</v>
      </c>
      <c r="L299" s="72">
        <f t="shared" ca="1" si="309"/>
        <v>194.80604746885038</v>
      </c>
      <c r="M299" s="72">
        <f ca="1">VLOOKUP(G299,Coef!$C$2:$F$25,4)</f>
        <v>3</v>
      </c>
      <c r="N299" s="31">
        <f ca="1">VLOOKUP(F299,Coef!$C$4:$D$23,2)</f>
        <v>17</v>
      </c>
      <c r="O299" s="31">
        <f ca="1">MOD(VLOOKUP(H299,Coef!$C$2:$G$21,5)+MOD(E299+1,2)*15,20)</f>
        <v>15</v>
      </c>
      <c r="P299" s="31">
        <f ca="1">VLOOKUP(N299,Coef!$A$27:$B$46,2)</f>
        <v>5.34</v>
      </c>
      <c r="Q299" s="31">
        <f ca="1">VLOOKUP(N299,Coef!$A$27:$C$46,3)+O299/10-0.1</f>
        <v>5.4</v>
      </c>
      <c r="R299" s="31">
        <f ca="1">IF(Q299+0.1&lt;P299,Q299+2,Q299)</f>
        <v>5.4</v>
      </c>
      <c r="S299" s="72">
        <f ca="1">M299*100000+J299</f>
        <v>304716</v>
      </c>
      <c r="T299" s="72">
        <f ca="1">R299*1000000+K299</f>
        <v>5473340</v>
      </c>
      <c r="U299" s="72">
        <f ca="1">IF(N299&lt;11,T299-10000000,T299)</f>
        <v>5473340</v>
      </c>
      <c r="V299" s="72">
        <f ca="1">U299/(6366197.724*0.9996)</f>
        <v>0.86009427439593511</v>
      </c>
      <c r="W299" s="72">
        <f ca="1">(Coef!$J$9/(1+Coef!$J$8*(COS(V299))^2)^0.5)*Coef!$J$6</f>
        <v>6387879.4750016518</v>
      </c>
      <c r="X299" s="72">
        <f ca="1">6*E299-183</f>
        <v>15</v>
      </c>
      <c r="Y299" s="72">
        <f ca="1">(S299-500000)/W299</f>
        <v>-3.0571021379508651E-2</v>
      </c>
      <c r="Z299" s="72">
        <f ca="1">SIN(2*V299)</f>
        <v>0.98886172051708532</v>
      </c>
      <c r="AA299" s="72">
        <f ca="1">Z299*(COS(V299))^2</f>
        <v>0.42084117935520704</v>
      </c>
      <c r="AB299" s="72">
        <f ca="1">V299+(Z299/2)</f>
        <v>1.3545251346544778</v>
      </c>
      <c r="AC299" s="72">
        <f ca="1">(3*AB299+AA299)/4</f>
        <v>1.1211041458296602</v>
      </c>
      <c r="AD299" s="72">
        <f ca="1">(5*AC299+AA299*(COS(V299))^2)/3</f>
        <v>1.928207639206863</v>
      </c>
      <c r="AE299" s="72">
        <f ca="1">Coef!$J$6*Coef!$J$9*(V299-(Coef!$J$10*AB299)+(Coef!$J$11*AC299)-(Coef!$J$12*AD299))</f>
        <v>5458557.4401013339</v>
      </c>
      <c r="AF299" s="72">
        <f ca="1">(U299-AE299)/W299</f>
        <v>2.3141576099731096E-3</v>
      </c>
      <c r="AG299" s="72">
        <f ca="1">((Coef!$J$8*Y299^2)/2)*(COS(V299))^2</f>
        <v>1.3402938758532182E-6</v>
      </c>
      <c r="AH299" s="72">
        <f ca="1">Y299*(1-(AG299/3))</f>
        <v>-3.0571007721457738E-2</v>
      </c>
      <c r="AI299" s="72">
        <f ca="1">AF299*(1-AG299)+V299</f>
        <v>0.86240842890425695</v>
      </c>
      <c r="AJ299" s="72">
        <f ca="1">(EXP(AH299)-EXP(-AH299))/2</f>
        <v>-3.0575769819233323E-2</v>
      </c>
      <c r="AK299" s="72">
        <f ca="1">ATAN(AJ299/COS(AI299))</f>
        <v>-4.6960963815630627E-2</v>
      </c>
      <c r="AL299" s="72">
        <f ca="1">ATAN(COS(AK299)*TAN(AI299))</f>
        <v>0.86186337603329011</v>
      </c>
      <c r="AM299" s="72">
        <f ca="1">V299+(1+Coef!$J$8*(COS(V299))^2-(3/2)*Coef!$J$8*SIN(V299)*COS(V299)*(AL299-V299))*(AL299-V299)</f>
        <v>0.86186843453542938</v>
      </c>
      <c r="AN299" s="34" t="str">
        <f t="shared" ca="1" si="285"/>
        <v>33 304716 5473340 N</v>
      </c>
      <c r="AO299" s="33">
        <f t="shared" ca="1" si="286"/>
        <v>49.381423794427384</v>
      </c>
      <c r="AP299" s="33">
        <f t="shared" ca="1" si="287"/>
        <v>12.30933497149779</v>
      </c>
      <c r="AQ299" s="72">
        <v>285</v>
      </c>
      <c r="AR299" s="72">
        <v>810000</v>
      </c>
      <c r="AS299" s="72">
        <f t="shared" ca="1" si="310"/>
        <v>0.86186843453542927</v>
      </c>
      <c r="AT299" s="72">
        <f t="shared" ca="1" si="310"/>
        <v>0.21483842398351879</v>
      </c>
      <c r="AU299" s="72">
        <f t="shared" si="310"/>
        <v>4.9741883681838397</v>
      </c>
      <c r="AV299" s="72">
        <f t="array" aca="1" ref="AV299" ca="1">ATAN((1-f)*TAN(AS299))</f>
        <v>0.86020839191061316</v>
      </c>
      <c r="AW299" s="72">
        <f t="shared" ca="1" si="288"/>
        <v>1.3516463025182714</v>
      </c>
      <c r="AX299" s="72">
        <f t="shared" ca="1" si="289"/>
        <v>-0.6300536398706984</v>
      </c>
      <c r="AY299" s="72">
        <f t="shared" ca="1" si="311"/>
        <v>4.0641349686510635E-3</v>
      </c>
      <c r="AZ299" s="72">
        <f t="shared" ca="1" si="290"/>
        <v>1.0139743225408933E-3</v>
      </c>
      <c r="BA299" s="72">
        <f t="shared" ca="1" si="291"/>
        <v>1.0010152608069114</v>
      </c>
      <c r="BB299" s="72">
        <f t="shared" ca="1" si="292"/>
        <v>1.0139739315990651E-3</v>
      </c>
      <c r="BC299" s="72">
        <f t="shared" ca="1" si="312"/>
        <v>0.12729432150399006</v>
      </c>
      <c r="BD299" s="75">
        <f t="shared" ca="1" si="293"/>
        <v>2.830586926540533</v>
      </c>
      <c r="BE299" s="75">
        <f t="shared" ca="1" si="294"/>
        <v>-1.2264342218487416E-4</v>
      </c>
      <c r="BF299" s="75">
        <f t="shared" ca="1" si="313"/>
        <v>0.12717167808180518</v>
      </c>
      <c r="BG299" s="75">
        <f t="shared" ca="1" si="295"/>
        <v>2.830464283118348</v>
      </c>
      <c r="BH299" s="75">
        <f t="shared" ca="1" si="296"/>
        <v>-1.2252106932480013E-4</v>
      </c>
      <c r="BI299" s="75">
        <f t="shared" ca="1" si="314"/>
        <v>0.12717180043466525</v>
      </c>
      <c r="BJ299" s="75">
        <f t="shared" ca="1" si="297"/>
        <v>2.8304644054712083</v>
      </c>
      <c r="BK299" s="75">
        <f t="shared" ca="1" si="298"/>
        <v>-1.2252119138500824E-4</v>
      </c>
      <c r="BL299" s="75">
        <f t="shared" ca="1" si="315"/>
        <v>0.12717180031260505</v>
      </c>
      <c r="BM299" s="72">
        <f t="array" aca="1" ref="BM299" ca="1">ATAN2((1-f)*SQRT(AX299^2+(SIN(AV299)*SIN(BL299)-COS(AV299)*COS(BL299)*COS(AU299))^2),SIN(AV299)*COS(BL299)+COS(AV299)*SIN(BL299)*COS(AU299))</f>
        <v>0.88562691664153881</v>
      </c>
      <c r="BN299" s="72">
        <f t="shared" ca="1" si="299"/>
        <v>-0.1944287034341835</v>
      </c>
      <c r="BO299" s="72">
        <f t="array" aca="1" ref="BO299" ca="1">f/16*(1-AX299^2)*(4+f*(4-3*(1-AX299^2)))</f>
        <v>5.0639161792526979E-4</v>
      </c>
      <c r="BP299" s="72">
        <f t="array" aca="1" ref="BP299" ca="1">BN299-(1-BO299)*f*AX299*(BL299+BO299*SIN(BL299)*(COS(BJ299)+BO299*COS(BL299)*(-1+2*COS(BJ299)^2)))</f>
        <v>-0.19416032437032671</v>
      </c>
      <c r="BQ299" s="72">
        <f t="shared" ca="1" si="300"/>
        <v>2.0678099613192086E-2</v>
      </c>
    </row>
    <row r="300" spans="2:69" ht="30.75">
      <c r="B300" s="30" t="s">
        <v>1190</v>
      </c>
      <c r="C300" s="72" t="str">
        <f t="shared" si="301"/>
        <v>33UUQ0369774410</v>
      </c>
      <c r="D300" s="72">
        <f t="array" aca="1" ref="D300" ca="1">MATCH(TRUE,ISERROR(VALUE(MID(C300,ROW(INDIRECT("1:"&amp;LEN(C300))),1))),0)</f>
        <v>3</v>
      </c>
      <c r="E300" s="72">
        <f t="shared" ca="1" si="302"/>
        <v>33</v>
      </c>
      <c r="F300" s="72" t="str">
        <f t="shared" ca="1" si="303"/>
        <v>U</v>
      </c>
      <c r="G300" s="72" t="str">
        <f t="shared" ca="1" si="304"/>
        <v>U</v>
      </c>
      <c r="H300" s="72" t="str">
        <f t="shared" ca="1" si="305"/>
        <v>Q</v>
      </c>
      <c r="I300" s="72">
        <f t="shared" ca="1" si="306"/>
        <v>10</v>
      </c>
      <c r="J300" s="72">
        <f t="shared" ca="1" si="307"/>
        <v>3697</v>
      </c>
      <c r="K300" s="72">
        <f t="shared" ca="1" si="308"/>
        <v>74410</v>
      </c>
      <c r="L300" s="72">
        <f t="shared" ca="1" si="309"/>
        <v>194.80604746885038</v>
      </c>
      <c r="M300" s="72">
        <f ca="1">VLOOKUP(G300,Coef!$C$2:$F$25,4)</f>
        <v>3</v>
      </c>
      <c r="N300" s="31">
        <f ca="1">VLOOKUP(F300,Coef!$C$4:$D$23,2)</f>
        <v>17</v>
      </c>
      <c r="O300" s="31">
        <f ca="1">MOD(VLOOKUP(H300,Coef!$C$2:$G$21,5)+MOD(E300+1,2)*15,20)</f>
        <v>15</v>
      </c>
      <c r="P300" s="31">
        <f ca="1">VLOOKUP(N300,Coef!$A$27:$B$46,2)</f>
        <v>5.34</v>
      </c>
      <c r="Q300" s="31">
        <f ca="1">VLOOKUP(N300,Coef!$A$27:$C$46,3)+O300/10-0.1</f>
        <v>5.4</v>
      </c>
      <c r="R300" s="31">
        <f ca="1">IF(Q300+0.1&lt;P300,Q300+2,Q300)</f>
        <v>5.4</v>
      </c>
      <c r="S300" s="72">
        <f ca="1">M300*100000+J300</f>
        <v>303697</v>
      </c>
      <c r="T300" s="72">
        <f ca="1">R300*1000000+K300</f>
        <v>5474410</v>
      </c>
      <c r="U300" s="72">
        <f ca="1">IF(N300&lt;11,T300-10000000,T300)</f>
        <v>5474410</v>
      </c>
      <c r="V300" s="72">
        <f ca="1">U300/(6366197.724*0.9996)</f>
        <v>0.86026241685987914</v>
      </c>
      <c r="W300" s="72">
        <f ca="1">(Coef!$J$9/(1+Coef!$J$8*(COS(V300))^2)^0.5)*Coef!$J$6</f>
        <v>6387883.0437231762</v>
      </c>
      <c r="X300" s="72">
        <f ca="1">6*E300-183</f>
        <v>15</v>
      </c>
      <c r="Y300" s="72">
        <f ca="1">(S300-500000)/W300</f>
        <v>-3.0730525066968797E-2</v>
      </c>
      <c r="Z300" s="72">
        <f ca="1">SIN(2*V300)</f>
        <v>0.98881161291326081</v>
      </c>
      <c r="AA300" s="72">
        <f ca="1">Z300*(COS(V300))^2</f>
        <v>0.42065544929670912</v>
      </c>
      <c r="AB300" s="72">
        <f ca="1">V300+(Z300/2)</f>
        <v>1.3546682233165095</v>
      </c>
      <c r="AC300" s="72">
        <f ca="1">(3*AB300+AA300)/4</f>
        <v>1.1211650298115594</v>
      </c>
      <c r="AD300" s="72">
        <f ca="1">(5*AC300+AA300*(COS(V300))^2)/3</f>
        <v>1.9282594512686491</v>
      </c>
      <c r="AE300" s="72">
        <f ca="1">Coef!$J$6*Coef!$J$9*(V300-(Coef!$J$10*AB300)+(Coef!$J$11*AC300)-(Coef!$J$12*AD300))</f>
        <v>5459628.4429402547</v>
      </c>
      <c r="AF300" s="72">
        <f ca="1">(U300-AE300)/W300</f>
        <v>2.3139993263135697E-3</v>
      </c>
      <c r="AG300" s="72">
        <f ca="1">((Coef!$J$8*Y300^2)/2)*(COS(V300))^2</f>
        <v>1.3537871719867013E-6</v>
      </c>
      <c r="AH300" s="72">
        <f ca="1">Y300*(1-(AG300/3))</f>
        <v>-3.0730511199438589E-2</v>
      </c>
      <c r="AI300" s="72">
        <f ca="1">AF300*(1-AG300)+V300</f>
        <v>0.86257641305353006</v>
      </c>
      <c r="AJ300" s="72">
        <f ca="1">(EXP(AH300)-EXP(-AH300))/2</f>
        <v>-3.0735348227540205E-2</v>
      </c>
      <c r="AK300" s="72">
        <f ca="1">ATAN(AJ300/COS(AI300))</f>
        <v>-4.7214940041675917E-2</v>
      </c>
      <c r="AL300" s="72">
        <f ca="1">ATAN(COS(AK300)*TAN(AI300))</f>
        <v>0.86202547465079782</v>
      </c>
      <c r="AM300" s="72">
        <f ca="1">V300+(1+Coef!$J$8*(COS(V300))^2-(3/2)*Coef!$J$8*SIN(V300)*COS(V300)*(AL300-V300))*(AL300-V300)</f>
        <v>0.86203051394985319</v>
      </c>
      <c r="AN300" s="34" t="str">
        <f t="shared" ca="1" si="285"/>
        <v>33 303697 5474410 N</v>
      </c>
      <c r="AO300" s="33">
        <f t="shared" ca="1" si="286"/>
        <v>49.390710260819823</v>
      </c>
      <c r="AP300" s="33">
        <f t="shared" ca="1" si="287"/>
        <v>12.294783205648734</v>
      </c>
      <c r="AQ300" s="72">
        <v>285</v>
      </c>
      <c r="AR300" s="72">
        <v>810000</v>
      </c>
      <c r="AS300" s="72">
        <f t="shared" ca="1" si="310"/>
        <v>0.86203051394985308</v>
      </c>
      <c r="AT300" s="72">
        <f t="shared" ca="1" si="310"/>
        <v>0.21458444775747351</v>
      </c>
      <c r="AU300" s="72">
        <f t="shared" si="310"/>
        <v>4.9741883681838397</v>
      </c>
      <c r="AV300" s="72">
        <f t="array" aca="1" ref="AV300" ca="1">ATAN((1-f)*TAN(AS300))</f>
        <v>0.86037055346659719</v>
      </c>
      <c r="AW300" s="72">
        <f t="shared" ca="1" si="288"/>
        <v>1.3517158929630895</v>
      </c>
      <c r="AX300" s="72">
        <f t="shared" ca="1" si="289"/>
        <v>-0.62993490483890491</v>
      </c>
      <c r="AY300" s="72">
        <f t="shared" ca="1" si="311"/>
        <v>4.0651432295779333E-3</v>
      </c>
      <c r="AZ300" s="72">
        <f t="shared" ca="1" si="290"/>
        <v>1.0142253671078098E-3</v>
      </c>
      <c r="BA300" s="72">
        <f t="shared" ca="1" si="291"/>
        <v>1.0010155124889084</v>
      </c>
      <c r="BB300" s="72">
        <f t="shared" ca="1" si="292"/>
        <v>1.0142249758755362E-3</v>
      </c>
      <c r="BC300" s="72">
        <f t="shared" ca="1" si="312"/>
        <v>0.12729428949880267</v>
      </c>
      <c r="BD300" s="75">
        <f t="shared" ca="1" si="293"/>
        <v>2.8307260754249817</v>
      </c>
      <c r="BE300" s="75">
        <f t="shared" ca="1" si="294"/>
        <v>-1.2267926367632364E-4</v>
      </c>
      <c r="BF300" s="75">
        <f t="shared" ca="1" si="313"/>
        <v>0.12717161023512635</v>
      </c>
      <c r="BG300" s="75">
        <f t="shared" ca="1" si="295"/>
        <v>2.8306033961613055</v>
      </c>
      <c r="BH300" s="75">
        <f t="shared" ca="1" si="296"/>
        <v>-1.2255684157184404E-4</v>
      </c>
      <c r="BI300" s="75">
        <f t="shared" ca="1" si="314"/>
        <v>0.12717173265723083</v>
      </c>
      <c r="BJ300" s="75">
        <f t="shared" ca="1" si="297"/>
        <v>2.83060351858341</v>
      </c>
      <c r="BK300" s="75">
        <f t="shared" ca="1" si="298"/>
        <v>-1.2255696373454918E-4</v>
      </c>
      <c r="BL300" s="75">
        <f t="shared" ca="1" si="315"/>
        <v>0.12717173253506811</v>
      </c>
      <c r="BM300" s="72">
        <f t="array" aca="1" ref="BM300" ca="1">ATAN2((1-f)*SQRT(AX300^2+(SIN(AV300)*SIN(BL300)-COS(AV300)*COS(BL300)*COS(AU300))^2),SIN(AV300)*COS(BL300)+COS(AV300)*SIN(BL300)*COS(AU300))</f>
        <v>0.88578590898467535</v>
      </c>
      <c r="BN300" s="72">
        <f t="shared" ca="1" si="299"/>
        <v>-0.19446681530948365</v>
      </c>
      <c r="BO300" s="72">
        <f t="array" aca="1" ref="BO300" ca="1">f/16*(1-AX300^2)*(4+f*(4-3*(1-AX300^2)))</f>
        <v>5.0651705713502886E-4</v>
      </c>
      <c r="BP300" s="72">
        <f t="array" aca="1" ref="BP300" ca="1">BN300-(1-BO300)*f*AX300*(BL300+BO300*SIN(BL300)*(COS(BJ300)+BO300*COS(BL300)*(-1+2*COS(BJ300)^2)))</f>
        <v>-0.19419848703666009</v>
      </c>
      <c r="BQ300" s="72">
        <f t="shared" ca="1" si="300"/>
        <v>2.0385960720813417E-2</v>
      </c>
    </row>
    <row r="301" spans="2:69" ht="30.75">
      <c r="B301" s="30" t="s">
        <v>1191</v>
      </c>
      <c r="C301" s="72" t="str">
        <f t="shared" si="301"/>
        <v>33UUQ0379475098</v>
      </c>
      <c r="D301" s="72">
        <f t="array" aca="1" ref="D301" ca="1">MATCH(TRUE,ISERROR(VALUE(MID(C301,ROW(INDIRECT("1:"&amp;LEN(C301))),1))),0)</f>
        <v>3</v>
      </c>
      <c r="E301" s="72">
        <f t="shared" ca="1" si="302"/>
        <v>33</v>
      </c>
      <c r="F301" s="72" t="str">
        <f t="shared" ca="1" si="303"/>
        <v>U</v>
      </c>
      <c r="G301" s="72" t="str">
        <f t="shared" ca="1" si="304"/>
        <v>U</v>
      </c>
      <c r="H301" s="72" t="str">
        <f t="shared" ca="1" si="305"/>
        <v>Q</v>
      </c>
      <c r="I301" s="72">
        <f t="shared" ca="1" si="306"/>
        <v>10</v>
      </c>
      <c r="J301" s="72">
        <f t="shared" ca="1" si="307"/>
        <v>3794</v>
      </c>
      <c r="K301" s="72">
        <f t="shared" ca="1" si="308"/>
        <v>75098</v>
      </c>
      <c r="L301" s="72">
        <f t="shared" ca="1" si="309"/>
        <v>194.80604746885038</v>
      </c>
      <c r="M301" s="72">
        <f ca="1">VLOOKUP(G301,Coef!$C$2:$F$25,4)</f>
        <v>3</v>
      </c>
      <c r="N301" s="31">
        <f ca="1">VLOOKUP(F301,Coef!$C$4:$D$23,2)</f>
        <v>17</v>
      </c>
      <c r="O301" s="31">
        <f ca="1">MOD(VLOOKUP(H301,Coef!$C$2:$G$21,5)+MOD(E301+1,2)*15,20)</f>
        <v>15</v>
      </c>
      <c r="P301" s="31">
        <f ca="1">VLOOKUP(N301,Coef!$A$27:$B$46,2)</f>
        <v>5.34</v>
      </c>
      <c r="Q301" s="31">
        <f ca="1">VLOOKUP(N301,Coef!$A$27:$C$46,3)+O301/10-0.1</f>
        <v>5.4</v>
      </c>
      <c r="R301" s="31">
        <f ca="1">IF(Q301+0.1&lt;P301,Q301+2,Q301)</f>
        <v>5.4</v>
      </c>
      <c r="S301" s="72">
        <f ca="1">M301*100000+J301</f>
        <v>303794</v>
      </c>
      <c r="T301" s="72">
        <f ca="1">R301*1000000+K301</f>
        <v>5475098</v>
      </c>
      <c r="U301" s="72">
        <f ca="1">IF(N301&lt;11,T301-10000000,T301)</f>
        <v>5475098</v>
      </c>
      <c r="V301" s="72">
        <f ca="1">U301/(6366197.724*0.9996)</f>
        <v>0.86037053089277038</v>
      </c>
      <c r="W301" s="72">
        <f ca="1">(Coef!$J$9/(1+Coef!$J$8*(COS(V301))^2)^0.5)*Coef!$J$6</f>
        <v>6387885.3382853195</v>
      </c>
      <c r="X301" s="72">
        <f ca="1">6*E301-183</f>
        <v>15</v>
      </c>
      <c r="Y301" s="72">
        <f ca="1">(S301-500000)/W301</f>
        <v>-3.0715329034485608E-2</v>
      </c>
      <c r="Z301" s="72">
        <f ca="1">SIN(2*V301)</f>
        <v>0.98877933512586458</v>
      </c>
      <c r="AA301" s="72">
        <f ca="1">Z301*(COS(V301))^2</f>
        <v>0.42053601468884039</v>
      </c>
      <c r="AB301" s="72">
        <f ca="1">V301+(Z301/2)</f>
        <v>1.3547601984557027</v>
      </c>
      <c r="AC301" s="72">
        <f ca="1">(3*AB301+AA301)/4</f>
        <v>1.1212041525139873</v>
      </c>
      <c r="AD301" s="72">
        <f ca="1">(5*AC301+AA301*(COS(V301))^2)/3</f>
        <v>1.9282927338679856</v>
      </c>
      <c r="AE301" s="72">
        <f ca="1">Coef!$J$6*Coef!$J$9*(V301-(Coef!$J$10*AB301)+(Coef!$J$11*AC301)-(Coef!$J$12*AD301))</f>
        <v>5460317.0887044426</v>
      </c>
      <c r="AF301" s="72">
        <f ca="1">(U301-AE301)/W301</f>
        <v>2.3138974030997542E-3</v>
      </c>
      <c r="AG301" s="72">
        <f ca="1">((Coef!$J$8*Y301^2)/2)*(COS(V301))^2</f>
        <v>1.3521087690928789E-6</v>
      </c>
      <c r="AH301" s="72">
        <f ca="1">Y301*(1-(AG301/3))</f>
        <v>-3.0715315190997031E-2</v>
      </c>
      <c r="AI301" s="72">
        <f ca="1">AF301*(1-AG301)+V301</f>
        <v>0.86268442516722921</v>
      </c>
      <c r="AJ301" s="72">
        <f ca="1">(EXP(AH301)-EXP(-AH301))/2</f>
        <v>-3.0720145046797986E-2</v>
      </c>
      <c r="AK301" s="72">
        <f ca="1">ATAN(AJ301/COS(AI301))</f>
        <v>-4.7197563824843455E-2</v>
      </c>
      <c r="AL301" s="72">
        <f ca="1">ATAN(COS(AK301)*TAN(AI301))</f>
        <v>0.86213391084382374</v>
      </c>
      <c r="AM301" s="72">
        <f ca="1">V301+(1+Coef!$J$8*(COS(V301))^2-(3/2)*Coef!$J$8*SIN(V301)*COS(V301)*(AL301-V301))*(AL301-V301)</f>
        <v>0.86213894979090577</v>
      </c>
      <c r="AN301" s="34" t="str">
        <f t="shared" ca="1" si="285"/>
        <v>33 303794 5475098 N</v>
      </c>
      <c r="AO301" s="33">
        <f t="shared" ca="1" si="286"/>
        <v>49.396923176860092</v>
      </c>
      <c r="AP301" s="33">
        <f t="shared" ca="1" si="287"/>
        <v>12.295778789537138</v>
      </c>
      <c r="AQ301" s="72">
        <v>285</v>
      </c>
      <c r="AR301" s="72">
        <v>810000</v>
      </c>
      <c r="AS301" s="72">
        <f t="shared" ca="1" si="310"/>
        <v>0.86213894979090577</v>
      </c>
      <c r="AT301" s="72">
        <f t="shared" ca="1" si="310"/>
        <v>0.21460182397430597</v>
      </c>
      <c r="AU301" s="72">
        <f t="shared" si="310"/>
        <v>4.9741883681838397</v>
      </c>
      <c r="AV301" s="72">
        <f t="array" aca="1" ref="AV301" ca="1">ATAN((1-f)*TAN(AS301))</f>
        <v>0.86047904436020206</v>
      </c>
      <c r="AW301" s="72">
        <f t="shared" ca="1" si="288"/>
        <v>1.3517624414001872</v>
      </c>
      <c r="AX301" s="72">
        <f t="shared" ca="1" si="289"/>
        <v>-0.62985545833011714</v>
      </c>
      <c r="AY301" s="72">
        <f t="shared" ca="1" si="311"/>
        <v>4.0658177584860147E-3</v>
      </c>
      <c r="AZ301" s="72">
        <f t="shared" ca="1" si="290"/>
        <v>1.014393316366948E-3</v>
      </c>
      <c r="BA301" s="72">
        <f t="shared" ca="1" si="291"/>
        <v>1.0010156808646977</v>
      </c>
      <c r="BB301" s="72">
        <f t="shared" ca="1" si="292"/>
        <v>1.0143929249402854E-3</v>
      </c>
      <c r="BC301" s="72">
        <f t="shared" ca="1" si="312"/>
        <v>0.12729426808727348</v>
      </c>
      <c r="BD301" s="75">
        <f t="shared" ca="1" si="293"/>
        <v>2.8308191508876477</v>
      </c>
      <c r="BE301" s="75">
        <f t="shared" ca="1" si="294"/>
        <v>-1.2270324127813427E-4</v>
      </c>
      <c r="BF301" s="75">
        <f t="shared" ca="1" si="313"/>
        <v>0.12717156484599534</v>
      </c>
      <c r="BG301" s="75">
        <f t="shared" ca="1" si="295"/>
        <v>2.8306964476463699</v>
      </c>
      <c r="BH301" s="75">
        <f t="shared" ca="1" si="296"/>
        <v>-1.2258077283931019E-4</v>
      </c>
      <c r="BI301" s="75">
        <f t="shared" ca="1" si="314"/>
        <v>0.12717168731443418</v>
      </c>
      <c r="BJ301" s="75">
        <f t="shared" ca="1" si="297"/>
        <v>2.8306965701148084</v>
      </c>
      <c r="BK301" s="75">
        <f t="shared" ca="1" si="298"/>
        <v>-1.22580895070616E-4</v>
      </c>
      <c r="BL301" s="75">
        <f t="shared" ca="1" si="315"/>
        <v>0.12717168719220287</v>
      </c>
      <c r="BM301" s="72">
        <f t="array" aca="1" ref="BM301" ca="1">ATAN2((1-f)*SQRT(AX301^2+(SIN(AV301)*SIN(BL301)-COS(AV301)*COS(BL301)*COS(AU301))^2),SIN(AV301)*COS(BL301)+COS(AV301)*SIN(BL301)*COS(AU301))</f>
        <v>0.88589227882351496</v>
      </c>
      <c r="BN301" s="72">
        <f t="shared" ca="1" si="299"/>
        <v>-0.19449232433314706</v>
      </c>
      <c r="BO301" s="72">
        <f t="array" aca="1" ref="BO301" ca="1">f/16*(1-AX301^2)*(4+f*(4-3*(1-AX301^2)))</f>
        <v>5.0660097620580278E-4</v>
      </c>
      <c r="BP301" s="72">
        <f t="array" aca="1" ref="BP301" ca="1">BN301-(1-BO301)*f*AX301*(BL301+BO301*SIN(BL301)*(COS(BJ301)+BO301*COS(BL301)*(-1+2*COS(BJ301)^2)))</f>
        <v>-0.1942240300449192</v>
      </c>
      <c r="BQ301" s="72">
        <f t="shared" ca="1" si="300"/>
        <v>2.0377793929386767E-2</v>
      </c>
    </row>
    <row r="302" spans="2:69" ht="30.75">
      <c r="B302" s="30" t="s">
        <v>1192</v>
      </c>
      <c r="C302" s="72" t="str">
        <f t="shared" si="301"/>
        <v>33UUQ0425275511</v>
      </c>
      <c r="D302" s="72">
        <f t="array" aca="1" ref="D302" ca="1">MATCH(TRUE,ISERROR(VALUE(MID(C302,ROW(INDIRECT("1:"&amp;LEN(C302))),1))),0)</f>
        <v>3</v>
      </c>
      <c r="E302" s="72">
        <f t="shared" ca="1" si="302"/>
        <v>33</v>
      </c>
      <c r="F302" s="72" t="str">
        <f t="shared" ca="1" si="303"/>
        <v>U</v>
      </c>
      <c r="G302" s="72" t="str">
        <f t="shared" ca="1" si="304"/>
        <v>U</v>
      </c>
      <c r="H302" s="72" t="str">
        <f t="shared" ca="1" si="305"/>
        <v>Q</v>
      </c>
      <c r="I302" s="72">
        <f t="shared" ca="1" si="306"/>
        <v>10</v>
      </c>
      <c r="J302" s="72">
        <f t="shared" ca="1" si="307"/>
        <v>4252</v>
      </c>
      <c r="K302" s="72">
        <f t="shared" ca="1" si="308"/>
        <v>75511</v>
      </c>
      <c r="L302" s="72">
        <f t="shared" ca="1" si="309"/>
        <v>194.80604746885038</v>
      </c>
      <c r="M302" s="72">
        <f ca="1">VLOOKUP(G302,Coef!$C$2:$F$25,4)</f>
        <v>3</v>
      </c>
      <c r="N302" s="31">
        <f ca="1">VLOOKUP(F302,Coef!$C$4:$D$23,2)</f>
        <v>17</v>
      </c>
      <c r="O302" s="31">
        <f ca="1">MOD(VLOOKUP(H302,Coef!$C$2:$G$21,5)+MOD(E302+1,2)*15,20)</f>
        <v>15</v>
      </c>
      <c r="P302" s="31">
        <f ca="1">VLOOKUP(N302,Coef!$A$27:$B$46,2)</f>
        <v>5.34</v>
      </c>
      <c r="Q302" s="31">
        <f ca="1">VLOOKUP(N302,Coef!$A$27:$C$46,3)+O302/10-0.1</f>
        <v>5.4</v>
      </c>
      <c r="R302" s="31">
        <f ca="1">IF(Q302+0.1&lt;P302,Q302+2,Q302)</f>
        <v>5.4</v>
      </c>
      <c r="S302" s="72">
        <f ca="1">M302*100000+J302</f>
        <v>304252</v>
      </c>
      <c r="T302" s="72">
        <f ca="1">R302*1000000+K302</f>
        <v>5475511</v>
      </c>
      <c r="U302" s="72">
        <f ca="1">IF(N302&lt;11,T302-10000000,T302)</f>
        <v>5475511</v>
      </c>
      <c r="V302" s="72">
        <f ca="1">U302/(6366197.724*0.9996)</f>
        <v>0.86043543074100293</v>
      </c>
      <c r="W302" s="72">
        <f ca="1">(Coef!$J$9/(1+Coef!$J$8*(COS(V302))^2)^0.5)*Coef!$J$6</f>
        <v>6387886.7156548211</v>
      </c>
      <c r="X302" s="72">
        <f ca="1">6*E302-183</f>
        <v>15</v>
      </c>
      <c r="Y302" s="72">
        <f ca="1">(S302-500000)/W302</f>
        <v>-3.0643624208344138E-2</v>
      </c>
      <c r="Z302" s="72">
        <f ca="1">SIN(2*V302)</f>
        <v>0.98875993686508734</v>
      </c>
      <c r="AA302" s="72">
        <f ca="1">Z302*(COS(V302))^2</f>
        <v>0.42046431473505952</v>
      </c>
      <c r="AB302" s="72">
        <f ca="1">V302+(Z302/2)</f>
        <v>1.3548153991735465</v>
      </c>
      <c r="AC302" s="72">
        <f ca="1">(3*AB302+AA302)/4</f>
        <v>1.1212276280639248</v>
      </c>
      <c r="AD302" s="72">
        <f ca="1">(5*AC302+AA302*(COS(V302))^2)/3</f>
        <v>1.9283127010520162</v>
      </c>
      <c r="AE302" s="72">
        <f ca="1">Coef!$J$6*Coef!$J$9*(V302-(Coef!$J$10*AB302)+(Coef!$J$11*AC302)-(Coef!$J$12*AD302))</f>
        <v>5460730.4767071158</v>
      </c>
      <c r="AF302" s="72">
        <f ca="1">(U302-AE302)/W302</f>
        <v>2.3138361637913113E-3</v>
      </c>
      <c r="AG302" s="72">
        <f ca="1">((Coef!$J$8*Y302^2)/2)*(COS(V302))^2</f>
        <v>1.3456000953823188E-6</v>
      </c>
      <c r="AH302" s="72">
        <f ca="1">Y302*(1-(AG302/3))</f>
        <v>-3.0643610463656254E-2</v>
      </c>
      <c r="AI302" s="72">
        <f ca="1">AF302*(1-AG302)+V302</f>
        <v>0.86274926379129613</v>
      </c>
      <c r="AJ302" s="72">
        <f ca="1">(EXP(AH302)-EXP(-AH302))/2</f>
        <v>-3.0648406571494702E-2</v>
      </c>
      <c r="AK302" s="72">
        <f ca="1">ATAN(AJ302/COS(AI302))</f>
        <v>-4.7091070639200538E-2</v>
      </c>
      <c r="AL302" s="72">
        <f ca="1">ATAN(COS(AK302)*TAN(AI302))</f>
        <v>0.86220124311488977</v>
      </c>
      <c r="AM302" s="72">
        <f ca="1">V302+(1+Coef!$J$8*(COS(V302))^2-(3/2)*Coef!$J$8*SIN(V302)*COS(V302)*(AL302-V302))*(AL302-V302)</f>
        <v>0.86220628822790246</v>
      </c>
      <c r="AN302" s="34" t="str">
        <f t="shared" ca="1" si="285"/>
        <v>33 304252 5475511 N</v>
      </c>
      <c r="AO302" s="33">
        <f t="shared" ca="1" si="286"/>
        <v>49.400781385099002</v>
      </c>
      <c r="AP302" s="33">
        <f t="shared" ca="1" si="287"/>
        <v>12.301880399621382</v>
      </c>
      <c r="AQ302" s="72">
        <v>285</v>
      </c>
      <c r="AR302" s="72">
        <v>810000</v>
      </c>
      <c r="AS302" s="72">
        <f t="shared" ca="1" si="310"/>
        <v>0.86220628822790235</v>
      </c>
      <c r="AT302" s="72">
        <f t="shared" ca="1" si="310"/>
        <v>0.2147083171599489</v>
      </c>
      <c r="AU302" s="72">
        <f t="shared" si="310"/>
        <v>4.9741883681838397</v>
      </c>
      <c r="AV302" s="72">
        <f t="array" aca="1" ref="AV302" ca="1">ATAN((1-f)*TAN(AS302))</f>
        <v>0.86054641702404611</v>
      </c>
      <c r="AW302" s="72">
        <f t="shared" ca="1" si="288"/>
        <v>1.3517913440152602</v>
      </c>
      <c r="AX302" s="72">
        <f t="shared" ca="1" si="289"/>
        <v>-0.62980611844931778</v>
      </c>
      <c r="AY302" s="72">
        <f t="shared" ca="1" si="311"/>
        <v>4.0662366286685547E-3</v>
      </c>
      <c r="AZ302" s="72">
        <f t="shared" ca="1" si="290"/>
        <v>1.014497609745052E-3</v>
      </c>
      <c r="BA302" s="72">
        <f t="shared" ca="1" si="291"/>
        <v>1.0010157854229786</v>
      </c>
      <c r="BB302" s="72">
        <f t="shared" ca="1" si="292"/>
        <v>1.0144972181976451E-3</v>
      </c>
      <c r="BC302" s="72">
        <f t="shared" ca="1" si="312"/>
        <v>0.1272942547911097</v>
      </c>
      <c r="BD302" s="75">
        <f t="shared" ca="1" si="293"/>
        <v>2.83087694282163</v>
      </c>
      <c r="BE302" s="75">
        <f t="shared" ca="1" si="294"/>
        <v>-1.2271813075538128E-4</v>
      </c>
      <c r="BF302" s="75">
        <f t="shared" ca="1" si="313"/>
        <v>0.12717153666035433</v>
      </c>
      <c r="BG302" s="75">
        <f t="shared" ca="1" si="295"/>
        <v>2.830754224690875</v>
      </c>
      <c r="BH302" s="75">
        <f t="shared" ca="1" si="296"/>
        <v>-1.2259563353986841E-4</v>
      </c>
      <c r="BI302" s="75">
        <f t="shared" ca="1" si="314"/>
        <v>0.12717165915756984</v>
      </c>
      <c r="BJ302" s="75">
        <f t="shared" ca="1" si="297"/>
        <v>2.8307543471880905</v>
      </c>
      <c r="BK302" s="75">
        <f t="shared" ca="1" si="298"/>
        <v>-1.2259575581378604E-4</v>
      </c>
      <c r="BL302" s="75">
        <f t="shared" ca="1" si="315"/>
        <v>0.12717165903529593</v>
      </c>
      <c r="BM302" s="72">
        <f t="array" aca="1" ref="BM302" ca="1">ATAN2((1-f)*SQRT(AX302^2+(SIN(AV302)*SIN(BL302)-COS(AV302)*COS(BL302)*COS(AU302))^2),SIN(AV302)*COS(BL302)+COS(AV302)*SIN(BL302)*COS(AU302))</f>
        <v>0.88595833401017565</v>
      </c>
      <c r="BN302" s="72">
        <f t="shared" ca="1" si="299"/>
        <v>-0.19450816985432665</v>
      </c>
      <c r="BO302" s="72">
        <f t="array" aca="1" ref="BO302" ca="1">f/16*(1-AX302^2)*(4+f*(4-3*(1-AX302^2)))</f>
        <v>5.0665308840104986E-4</v>
      </c>
      <c r="BP302" s="72">
        <f t="array" aca="1" ref="BP302" ca="1">BN302-(1-BO302)*f*AX302*(BL302+BO302*SIN(BL302)*(COS(BJ302)+BO302*COS(BL302)*(-1+2*COS(BJ302)^2)))</f>
        <v>-0.19423989667204428</v>
      </c>
      <c r="BQ302" s="72">
        <f t="shared" ca="1" si="300"/>
        <v>2.0468420487904621E-2</v>
      </c>
    </row>
    <row r="303" spans="2:69" ht="30.75">
      <c r="B303" s="30" t="s">
        <v>1193</v>
      </c>
      <c r="C303" s="72" t="str">
        <f t="shared" si="301"/>
        <v>33UUQ0470176947</v>
      </c>
      <c r="D303" s="72">
        <f t="array" aca="1" ref="D303" ca="1">MATCH(TRUE,ISERROR(VALUE(MID(C303,ROW(INDIRECT("1:"&amp;LEN(C303))),1))),0)</f>
        <v>3</v>
      </c>
      <c r="E303" s="72">
        <f t="shared" ca="1" si="302"/>
        <v>33</v>
      </c>
      <c r="F303" s="72" t="str">
        <f t="shared" ca="1" si="303"/>
        <v>U</v>
      </c>
      <c r="G303" s="72" t="str">
        <f t="shared" ca="1" si="304"/>
        <v>U</v>
      </c>
      <c r="H303" s="72" t="str">
        <f t="shared" ca="1" si="305"/>
        <v>Q</v>
      </c>
      <c r="I303" s="72">
        <f t="shared" ca="1" si="306"/>
        <v>10</v>
      </c>
      <c r="J303" s="72">
        <f t="shared" ca="1" si="307"/>
        <v>4701</v>
      </c>
      <c r="K303" s="72">
        <f t="shared" ca="1" si="308"/>
        <v>76947</v>
      </c>
      <c r="L303" s="72">
        <f t="shared" ca="1" si="309"/>
        <v>194.80604746885038</v>
      </c>
      <c r="M303" s="72">
        <f ca="1">VLOOKUP(G303,Coef!$C$2:$F$25,4)</f>
        <v>3</v>
      </c>
      <c r="N303" s="31">
        <f ca="1">VLOOKUP(F303,Coef!$C$4:$D$23,2)</f>
        <v>17</v>
      </c>
      <c r="O303" s="31">
        <f ca="1">MOD(VLOOKUP(H303,Coef!$C$2:$G$21,5)+MOD(E303+1,2)*15,20)</f>
        <v>15</v>
      </c>
      <c r="P303" s="31">
        <f ca="1">VLOOKUP(N303,Coef!$A$27:$B$46,2)</f>
        <v>5.34</v>
      </c>
      <c r="Q303" s="31">
        <f ca="1">VLOOKUP(N303,Coef!$A$27:$C$46,3)+O303/10-0.1</f>
        <v>5.4</v>
      </c>
      <c r="R303" s="31">
        <f ca="1">IF(Q303+0.1&lt;P303,Q303+2,Q303)</f>
        <v>5.4</v>
      </c>
      <c r="S303" s="72">
        <f ca="1">M303*100000+J303</f>
        <v>304701</v>
      </c>
      <c r="T303" s="72">
        <f ca="1">R303*1000000+K303</f>
        <v>5476947</v>
      </c>
      <c r="U303" s="72">
        <f ca="1">IF(N303&lt;11,T303-10000000,T303)</f>
        <v>5476947</v>
      </c>
      <c r="V303" s="72">
        <f ca="1">U303/(6366197.724*0.9996)</f>
        <v>0.86066108735616531</v>
      </c>
      <c r="W303" s="72">
        <f ca="1">(Coef!$J$9/(1+Coef!$J$8*(COS(V303))^2)^0.5)*Coef!$J$6</f>
        <v>6387891.5045616198</v>
      </c>
      <c r="X303" s="72">
        <f ca="1">6*E303-183</f>
        <v>15</v>
      </c>
      <c r="Y303" s="72">
        <f ca="1">(S303-500000)/W303</f>
        <v>-3.057331200139141E-2</v>
      </c>
      <c r="Z303" s="72">
        <f ca="1">SIN(2*V303)</f>
        <v>0.98869235950339285</v>
      </c>
      <c r="AA303" s="72">
        <f ca="1">Z303*(COS(V303))^2</f>
        <v>0.42021498813907127</v>
      </c>
      <c r="AB303" s="72">
        <f ca="1">V303+(Z303/2)</f>
        <v>1.3550072671078617</v>
      </c>
      <c r="AC303" s="72">
        <f ca="1">(3*AB303+AA303)/4</f>
        <v>1.1213091973656641</v>
      </c>
      <c r="AD303" s="72">
        <f ca="1">(5*AC303+AA303*(COS(V303))^2)/3</f>
        <v>1.9283820565820344</v>
      </c>
      <c r="AE303" s="72">
        <f ca="1">Coef!$J$6*Coef!$J$9*(V303-(Coef!$J$10*AB303)+(Coef!$J$11*AC303)-(Coef!$J$12*AD303))</f>
        <v>5462167.8278727187</v>
      </c>
      <c r="AF303" s="72">
        <f ca="1">(U303-AE303)/W303</f>
        <v>2.3136229093320458E-3</v>
      </c>
      <c r="AG303" s="72">
        <f ca="1">((Coef!$J$8*Y303^2)/2)*(COS(V303))^2</f>
        <v>1.3387294255268072E-6</v>
      </c>
      <c r="AH303" s="72">
        <f ca="1">Y303*(1-(AG303/3))</f>
        <v>-3.0573298358260604E-2</v>
      </c>
      <c r="AI303" s="72">
        <f ca="1">AF303*(1-AG303)+V303</f>
        <v>0.86297470716818225</v>
      </c>
      <c r="AJ303" s="72">
        <f ca="1">(EXP(AH303)-EXP(-AH303))/2</f>
        <v>-3.0578061526598865E-2</v>
      </c>
      <c r="AK303" s="72">
        <f ca="1">ATAN(AJ303/COS(AI303))</f>
        <v>-4.6995503236308307E-2</v>
      </c>
      <c r="AL303" s="72">
        <f ca="1">ATAN(COS(AK303)*TAN(AI303))</f>
        <v>0.86242894786514845</v>
      </c>
      <c r="AM303" s="72">
        <f ca="1">V303+(1+Coef!$J$8*(COS(V303))^2-(3/2)*Coef!$J$8*SIN(V303)*COS(V303)*(AL303-V303))*(AL303-V303)</f>
        <v>0.86243399615459859</v>
      </c>
      <c r="AN303" s="34" t="str">
        <f t="shared" ca="1" si="285"/>
        <v>33 304701 5476947 N</v>
      </c>
      <c r="AO303" s="33">
        <f t="shared" ca="1" si="286"/>
        <v>49.413828088260367</v>
      </c>
      <c r="AP303" s="33">
        <f t="shared" ca="1" si="287"/>
        <v>12.307356008466133</v>
      </c>
      <c r="AQ303" s="72">
        <v>285</v>
      </c>
      <c r="AR303" s="72">
        <v>810000</v>
      </c>
      <c r="AS303" s="72">
        <f t="shared" ca="1" si="310"/>
        <v>0.86243399615459848</v>
      </c>
      <c r="AT303" s="72">
        <f t="shared" ca="1" si="310"/>
        <v>0.21480388456284111</v>
      </c>
      <c r="AU303" s="72">
        <f t="shared" si="310"/>
        <v>4.9741883681838397</v>
      </c>
      <c r="AV303" s="72">
        <f t="array" aca="1" ref="AV303" ca="1">ATAN((1-f)*TAN(AS303))</f>
        <v>0.86077424091355514</v>
      </c>
      <c r="AW303" s="72">
        <f t="shared" ca="1" si="288"/>
        <v>1.3518890575411817</v>
      </c>
      <c r="AX303" s="72">
        <f t="shared" ca="1" si="289"/>
        <v>-0.62963925210252614</v>
      </c>
      <c r="AY303" s="72">
        <f t="shared" ca="1" si="311"/>
        <v>4.0676529948876919E-3</v>
      </c>
      <c r="AZ303" s="72">
        <f t="shared" ca="1" si="290"/>
        <v>1.0148502666989833E-3</v>
      </c>
      <c r="BA303" s="72">
        <f t="shared" ca="1" si="291"/>
        <v>1.0010161389758756</v>
      </c>
      <c r="BB303" s="72">
        <f t="shared" ca="1" si="292"/>
        <v>1.0148498747431084E-3</v>
      </c>
      <c r="BC303" s="72">
        <f t="shared" ca="1" si="312"/>
        <v>0.12729420983154233</v>
      </c>
      <c r="BD303" s="75">
        <f t="shared" ca="1" si="293"/>
        <v>2.8310723249139058</v>
      </c>
      <c r="BE303" s="75">
        <f t="shared" ca="1" si="294"/>
        <v>-1.2276847697690051E-4</v>
      </c>
      <c r="BF303" s="75">
        <f t="shared" ca="1" si="313"/>
        <v>0.12717144135456543</v>
      </c>
      <c r="BG303" s="75">
        <f t="shared" ca="1" si="295"/>
        <v>2.8309495564369289</v>
      </c>
      <c r="BH303" s="75">
        <f t="shared" ca="1" si="296"/>
        <v>-1.2264588243383553E-4</v>
      </c>
      <c r="BI303" s="75">
        <f t="shared" ca="1" si="314"/>
        <v>0.1271715639491085</v>
      </c>
      <c r="BJ303" s="75">
        <f t="shared" ca="1" si="297"/>
        <v>2.8309496790314719</v>
      </c>
      <c r="BK303" s="75">
        <f t="shared" ca="1" si="298"/>
        <v>-1.2264600485190945E-4</v>
      </c>
      <c r="BL303" s="75">
        <f t="shared" ca="1" si="315"/>
        <v>0.12717156382669043</v>
      </c>
      <c r="BM303" s="72">
        <f t="array" aca="1" ref="BM303" ca="1">ATAN2((1-f)*SQRT(AX303^2+(SIN(AV303)*SIN(BL303)-COS(AV303)*COS(BL303)*COS(AU303))^2),SIN(AV303)*COS(BL303)+COS(AV303)*SIN(BL303)*COS(AU303))</f>
        <v>0.88618170105133465</v>
      </c>
      <c r="BN303" s="72">
        <f t="shared" ca="1" si="299"/>
        <v>-0.19456177757304932</v>
      </c>
      <c r="BO303" s="72">
        <f t="array" aca="1" ref="BO303" ca="1">f/16*(1-AX303^2)*(4+f*(4-3*(1-AX303^2)))</f>
        <v>5.0682930028125579E-4</v>
      </c>
      <c r="BP303" s="72">
        <f t="array" aca="1" ref="BP303" ca="1">BN303-(1-BO303)*f*AX303*(BL303+BO303*SIN(BL303)*(COS(BJ303)+BO303*COS(BL303)*(-1+2*COS(BJ303)^2)))</f>
        <v>-0.19429357577043266</v>
      </c>
      <c r="BQ303" s="72">
        <f t="shared" ca="1" si="300"/>
        <v>2.0510308792408449E-2</v>
      </c>
    </row>
    <row r="304" spans="2:69" ht="30.75">
      <c r="B304" s="30" t="s">
        <v>1194</v>
      </c>
      <c r="C304" s="72" t="str">
        <f t="shared" si="301"/>
        <v>33UUQ0582079180</v>
      </c>
      <c r="D304" s="72">
        <f t="array" aca="1" ref="D304" ca="1">MATCH(TRUE,ISERROR(VALUE(MID(C304,ROW(INDIRECT("1:"&amp;LEN(C304))),1))),0)</f>
        <v>3</v>
      </c>
      <c r="E304" s="72">
        <f t="shared" ca="1" si="302"/>
        <v>33</v>
      </c>
      <c r="F304" s="72" t="str">
        <f t="shared" ca="1" si="303"/>
        <v>U</v>
      </c>
      <c r="G304" s="72" t="str">
        <f t="shared" ca="1" si="304"/>
        <v>U</v>
      </c>
      <c r="H304" s="72" t="str">
        <f t="shared" ca="1" si="305"/>
        <v>Q</v>
      </c>
      <c r="I304" s="72">
        <f t="shared" ca="1" si="306"/>
        <v>10</v>
      </c>
      <c r="J304" s="72">
        <f t="shared" ca="1" si="307"/>
        <v>5820</v>
      </c>
      <c r="K304" s="72">
        <f t="shared" ca="1" si="308"/>
        <v>79180</v>
      </c>
      <c r="L304" s="72">
        <f t="shared" ca="1" si="309"/>
        <v>194.80604746885038</v>
      </c>
      <c r="M304" s="72">
        <f ca="1">VLOOKUP(G304,Coef!$C$2:$F$25,4)</f>
        <v>3</v>
      </c>
      <c r="N304" s="31">
        <f ca="1">VLOOKUP(F304,Coef!$C$4:$D$23,2)</f>
        <v>17</v>
      </c>
      <c r="O304" s="31">
        <f ca="1">MOD(VLOOKUP(H304,Coef!$C$2:$G$21,5)+MOD(E304+1,2)*15,20)</f>
        <v>15</v>
      </c>
      <c r="P304" s="31">
        <f ca="1">VLOOKUP(N304,Coef!$A$27:$B$46,2)</f>
        <v>5.34</v>
      </c>
      <c r="Q304" s="31">
        <f ca="1">VLOOKUP(N304,Coef!$A$27:$C$46,3)+O304/10-0.1</f>
        <v>5.4</v>
      </c>
      <c r="R304" s="31">
        <f ca="1">IF(Q304+0.1&lt;P304,Q304+2,Q304)</f>
        <v>5.4</v>
      </c>
      <c r="S304" s="72">
        <f ca="1">M304*100000+J304</f>
        <v>305820</v>
      </c>
      <c r="T304" s="72">
        <f ca="1">R304*1000000+K304</f>
        <v>5479180</v>
      </c>
      <c r="U304" s="72">
        <f ca="1">IF(N304&lt;11,T304-10000000,T304)</f>
        <v>5479180</v>
      </c>
      <c r="V304" s="72">
        <f ca="1">U304/(6366197.724*0.9996)</f>
        <v>0.86101198653559252</v>
      </c>
      <c r="W304" s="72">
        <f ca="1">(Coef!$J$9/(1+Coef!$J$8*(COS(V304))^2)^0.5)*Coef!$J$6</f>
        <v>6387898.9507482341</v>
      </c>
      <c r="X304" s="72">
        <f ca="1">6*E304-183</f>
        <v>15</v>
      </c>
      <c r="Y304" s="72">
        <f ca="1">(S304-500000)/W304</f>
        <v>-3.0398101394082808E-2</v>
      </c>
      <c r="Z304" s="72">
        <f ca="1">SIN(2*V304)</f>
        <v>0.98858687571930171</v>
      </c>
      <c r="AA304" s="72">
        <f ca="1">Z304*(COS(V304))^2</f>
        <v>0.41982720183317868</v>
      </c>
      <c r="AB304" s="72">
        <f ca="1">V304+(Z304/2)</f>
        <v>1.3553054243952434</v>
      </c>
      <c r="AC304" s="72">
        <f ca="1">(3*AB304+AA304)/4</f>
        <v>1.121435868754727</v>
      </c>
      <c r="AD304" s="72">
        <f ca="1">(5*AC304+AA304*(COS(V304))^2)/3</f>
        <v>1.9284896886432163</v>
      </c>
      <c r="AE304" s="72">
        <f ca="1">Coef!$J$6*Coef!$J$9*(V304-(Coef!$J$10*AB304)+(Coef!$J$11*AC304)-(Coef!$J$12*AD304))</f>
        <v>5464402.9353756243</v>
      </c>
      <c r="AF304" s="72">
        <f ca="1">(U304-AE304)/W304</f>
        <v>2.3132902912693667E-3</v>
      </c>
      <c r="AG304" s="72">
        <f ca="1">((Coef!$J$8*Y304^2)/2)*(COS(V304))^2</f>
        <v>1.3223491013299947E-6</v>
      </c>
      <c r="AH304" s="72">
        <f ca="1">Y304*(1-(AG304/3))</f>
        <v>-3.0398087995115456E-2</v>
      </c>
      <c r="AI304" s="72">
        <f ca="1">AF304*(1-AG304)+V304</f>
        <v>0.86332527376788459</v>
      </c>
      <c r="AJ304" s="72">
        <f ca="1">(EXP(AH304)-EXP(-AH304))/2</f>
        <v>-3.0402769738640034E-2</v>
      </c>
      <c r="AK304" s="72">
        <f ca="1">ATAN(AJ304/COS(AI304))</f>
        <v>-4.6745614780566373E-2</v>
      </c>
      <c r="AL304" s="72">
        <f ca="1">ATAN(COS(AK304)*TAN(AI304))</f>
        <v>0.86278536468932265</v>
      </c>
      <c r="AM304" s="72">
        <f ca="1">V304+(1+Coef!$J$8*(COS(V304))^2-(3/2)*Coef!$J$8*SIN(V304)*COS(V304)*(AL304-V304))*(AL304-V304)</f>
        <v>0.86279042454150567</v>
      </c>
      <c r="AN304" s="34" t="str">
        <f t="shared" ca="1" si="285"/>
        <v>33 305820 5479180 N</v>
      </c>
      <c r="AO304" s="33">
        <f t="shared" ca="1" si="286"/>
        <v>49.434249930528807</v>
      </c>
      <c r="AP304" s="33">
        <f t="shared" ca="1" si="287"/>
        <v>12.321673562329186</v>
      </c>
      <c r="AQ304" s="72">
        <v>285</v>
      </c>
      <c r="AR304" s="72">
        <v>810000</v>
      </c>
      <c r="AS304" s="72">
        <f t="shared" ca="1" si="310"/>
        <v>0.86279042454150578</v>
      </c>
      <c r="AT304" s="72">
        <f t="shared" ca="1" si="310"/>
        <v>0.21505377301858306</v>
      </c>
      <c r="AU304" s="72">
        <f t="shared" si="310"/>
        <v>4.9741883681838397</v>
      </c>
      <c r="AV304" s="72">
        <f t="array" aca="1" ref="AV304" ca="1">ATAN((1-f)*TAN(AS304))</f>
        <v>0.86113085150726354</v>
      </c>
      <c r="AW304" s="72">
        <f t="shared" ca="1" si="288"/>
        <v>1.3520419393187619</v>
      </c>
      <c r="AX304" s="72">
        <f t="shared" ca="1" si="289"/>
        <v>-0.62937799216767965</v>
      </c>
      <c r="AY304" s="72">
        <f t="shared" ca="1" si="311"/>
        <v>4.0698698226947711E-3</v>
      </c>
      <c r="AZ304" s="72">
        <f t="shared" ca="1" si="290"/>
        <v>1.0154022272837637E-3</v>
      </c>
      <c r="BA304" s="72">
        <f t="shared" ca="1" si="291"/>
        <v>1.0010166923393704</v>
      </c>
      <c r="BB304" s="72">
        <f t="shared" ca="1" si="292"/>
        <v>1.0154018346880058E-3</v>
      </c>
      <c r="BC304" s="72">
        <f t="shared" ca="1" si="312"/>
        <v>0.12729413946311655</v>
      </c>
      <c r="BD304" s="75">
        <f t="shared" ca="1" si="293"/>
        <v>2.8313780181006405</v>
      </c>
      <c r="BE304" s="75">
        <f t="shared" ca="1" si="294"/>
        <v>-1.2284727332504387E-4</v>
      </c>
      <c r="BF304" s="75">
        <f t="shared" ca="1" si="313"/>
        <v>0.12717129218979151</v>
      </c>
      <c r="BG304" s="75">
        <f t="shared" ca="1" si="295"/>
        <v>2.8312551708273155</v>
      </c>
      <c r="BH304" s="75">
        <f t="shared" ca="1" si="296"/>
        <v>-1.2272452638097711E-4</v>
      </c>
      <c r="BI304" s="75">
        <f t="shared" ca="1" si="314"/>
        <v>0.12717141493673556</v>
      </c>
      <c r="BJ304" s="75">
        <f t="shared" ca="1" si="297"/>
        <v>2.8312552935742596</v>
      </c>
      <c r="BK304" s="75">
        <f t="shared" ca="1" si="298"/>
        <v>-1.2272464902489001E-4</v>
      </c>
      <c r="BL304" s="75">
        <f t="shared" ca="1" si="315"/>
        <v>0.12717141481409167</v>
      </c>
      <c r="BM304" s="72">
        <f t="array" aca="1" ref="BM304" ca="1">ATAN2((1-f)*SQRT(AX304^2+(SIN(AV304)*SIN(BL304)-COS(AV304)*COS(BL304)*COS(AU304))^2),SIN(AV304)*COS(BL304)+COS(AV304)*SIN(BL304)*COS(AU304))</f>
        <v>0.88653132999743522</v>
      </c>
      <c r="BN304" s="72">
        <f t="shared" ca="1" si="299"/>
        <v>-0.19464576779947915</v>
      </c>
      <c r="BO304" s="72">
        <f t="array" aca="1" ref="BO304" ca="1">f/16*(1-AX304^2)*(4+f*(4-3*(1-AX304^2)))</f>
        <v>5.0710509820789949E-4</v>
      </c>
      <c r="BP304" s="72">
        <f t="array" aca="1" ref="BP304" ca="1">BN304-(1-BO304)*f*AX304*(BL304+BO304*SIN(BL304)*(COS(BJ304)+BO304*COS(BL304)*(-1+2*COS(BJ304)^2)))</f>
        <v>-0.19437767775435699</v>
      </c>
      <c r="BQ304" s="72">
        <f t="shared" ca="1" si="300"/>
        <v>2.0676095264226063E-2</v>
      </c>
    </row>
    <row r="305" spans="2:69" ht="30.75">
      <c r="B305" s="30" t="s">
        <v>1195</v>
      </c>
      <c r="C305" s="72" t="str">
        <f t="shared" si="301"/>
        <v>33UUQ0744280584</v>
      </c>
      <c r="D305" s="72">
        <f t="array" aca="1" ref="D305" ca="1">MATCH(TRUE,ISERROR(VALUE(MID(C305,ROW(INDIRECT("1:"&amp;LEN(C305))),1))),0)</f>
        <v>3</v>
      </c>
      <c r="E305" s="72">
        <f t="shared" ca="1" si="302"/>
        <v>33</v>
      </c>
      <c r="F305" s="72" t="str">
        <f t="shared" ca="1" si="303"/>
        <v>U</v>
      </c>
      <c r="G305" s="72" t="str">
        <f t="shared" ca="1" si="304"/>
        <v>U</v>
      </c>
      <c r="H305" s="72" t="str">
        <f t="shared" ca="1" si="305"/>
        <v>Q</v>
      </c>
      <c r="I305" s="72">
        <f t="shared" ca="1" si="306"/>
        <v>10</v>
      </c>
      <c r="J305" s="72">
        <f t="shared" ca="1" si="307"/>
        <v>7442</v>
      </c>
      <c r="K305" s="72">
        <f t="shared" ca="1" si="308"/>
        <v>80584</v>
      </c>
      <c r="L305" s="72">
        <f t="shared" ca="1" si="309"/>
        <v>194.80604746885038</v>
      </c>
      <c r="M305" s="72">
        <f ca="1">VLOOKUP(G305,Coef!$C$2:$F$25,4)</f>
        <v>3</v>
      </c>
      <c r="N305" s="31">
        <f ca="1">VLOOKUP(F305,Coef!$C$4:$D$23,2)</f>
        <v>17</v>
      </c>
      <c r="O305" s="31">
        <f ca="1">MOD(VLOOKUP(H305,Coef!$C$2:$G$21,5)+MOD(E305+1,2)*15,20)</f>
        <v>15</v>
      </c>
      <c r="P305" s="31">
        <f ca="1">VLOOKUP(N305,Coef!$A$27:$B$46,2)</f>
        <v>5.34</v>
      </c>
      <c r="Q305" s="31">
        <f ca="1">VLOOKUP(N305,Coef!$A$27:$C$46,3)+O305/10-0.1</f>
        <v>5.4</v>
      </c>
      <c r="R305" s="31">
        <f ca="1">IF(Q305+0.1&lt;P305,Q305+2,Q305)</f>
        <v>5.4</v>
      </c>
      <c r="S305" s="72">
        <f ca="1">M305*100000+J305</f>
        <v>307442</v>
      </c>
      <c r="T305" s="72">
        <f ca="1">R305*1000000+K305</f>
        <v>5480584</v>
      </c>
      <c r="U305" s="72">
        <f ca="1">IF(N305&lt;11,T305-10000000,T305)</f>
        <v>5480584</v>
      </c>
      <c r="V305" s="72">
        <f ca="1">U305/(6366197.724*0.9996)</f>
        <v>0.86123261459108547</v>
      </c>
      <c r="W305" s="72">
        <f ca="1">(Coef!$J$9/(1+Coef!$J$8*(COS(V305))^2)^0.5)*Coef!$J$6</f>
        <v>6387903.6321480591</v>
      </c>
      <c r="X305" s="72">
        <f ca="1">6*E305-183</f>
        <v>15</v>
      </c>
      <c r="Y305" s="72">
        <f ca="1">(S305-500000)/W305</f>
        <v>-3.0144161698201537E-2</v>
      </c>
      <c r="Z305" s="72">
        <f ca="1">SIN(2*V305)</f>
        <v>0.98852030341610397</v>
      </c>
      <c r="AA305" s="72">
        <f ca="1">Z305*(COS(V305))^2</f>
        <v>0.41958333139552156</v>
      </c>
      <c r="AB305" s="72">
        <f ca="1">V305+(Z305/2)</f>
        <v>1.3554927662991374</v>
      </c>
      <c r="AC305" s="72">
        <f ca="1">(3*AB305+AA305)/4</f>
        <v>1.1215154075732334</v>
      </c>
      <c r="AD305" s="72">
        <f ca="1">(5*AC305+AA305*(COS(V305))^2)/3</f>
        <v>1.9285572274442753</v>
      </c>
      <c r="AE305" s="72">
        <f ca="1">Coef!$J$6*Coef!$J$9*(V305-(Coef!$J$10*AB305)+(Coef!$J$11*AC305)-(Coef!$J$12*AD305))</f>
        <v>5465808.2644713037</v>
      </c>
      <c r="AF305" s="72">
        <f ca="1">(U305-AE305)/W305</f>
        <v>2.313080531511978E-3</v>
      </c>
      <c r="AG305" s="72">
        <f ca="1">((Coef!$J$8*Y305^2)/2)*(COS(V305))^2</f>
        <v>1.2996802714038345E-6</v>
      </c>
      <c r="AH305" s="72">
        <f ca="1">Y305*(1-(AG305/3))</f>
        <v>-3.0144148638944119E-2</v>
      </c>
      <c r="AI305" s="72">
        <f ca="1">AF305*(1-AG305)+V305</f>
        <v>0.86354569211633236</v>
      </c>
      <c r="AJ305" s="72">
        <f ca="1">(EXP(AH305)-EXP(-AH305))/2</f>
        <v>-3.014871402542979E-2</v>
      </c>
      <c r="AK305" s="72">
        <f ca="1">ATAN(AJ305/COS(AI305))</f>
        <v>-4.6367490030138403E-2</v>
      </c>
      <c r="AL305" s="72">
        <f ca="1">ATAN(COS(AK305)*TAN(AI305))</f>
        <v>0.86301452291294922</v>
      </c>
      <c r="AM305" s="72">
        <f ca="1">V305+(1+Coef!$J$8*(COS(V305))^2-(3/2)*Coef!$J$8*SIN(V305)*COS(V305)*(AL305-V305))*(AL305-V305)</f>
        <v>0.86301960440953096</v>
      </c>
      <c r="AN305" s="34" t="str">
        <f t="shared" ca="1" si="285"/>
        <v>33 307442 5480584 N</v>
      </c>
      <c r="AO305" s="33">
        <f t="shared" ca="1" si="286"/>
        <v>49.447380969716008</v>
      </c>
      <c r="AP305" s="33">
        <f t="shared" ca="1" si="287"/>
        <v>12.343338514658146</v>
      </c>
      <c r="AQ305" s="72">
        <v>285</v>
      </c>
      <c r="AR305" s="72">
        <v>810000</v>
      </c>
      <c r="AS305" s="72">
        <f t="shared" ca="1" si="310"/>
        <v>0.86301960440953096</v>
      </c>
      <c r="AT305" s="72">
        <f t="shared" ca="1" si="310"/>
        <v>0.215431897769011</v>
      </c>
      <c r="AU305" s="72">
        <f t="shared" si="310"/>
        <v>4.9741883681838397</v>
      </c>
      <c r="AV305" s="72">
        <f t="array" aca="1" ref="AV305" ca="1">ATAN((1-f)*TAN(AS305))</f>
        <v>0.86136014897823909</v>
      </c>
      <c r="AW305" s="72">
        <f t="shared" ca="1" si="288"/>
        <v>1.352140196977065</v>
      </c>
      <c r="AX305" s="72">
        <f t="shared" ca="1" si="289"/>
        <v>-0.62920996205088409</v>
      </c>
      <c r="AY305" s="72">
        <f t="shared" ca="1" si="311"/>
        <v>4.0712950960550527E-3</v>
      </c>
      <c r="AZ305" s="72">
        <f t="shared" ca="1" si="290"/>
        <v>1.0157571007146993E-3</v>
      </c>
      <c r="BA305" s="72">
        <f t="shared" ca="1" si="291"/>
        <v>1.0010170481151814</v>
      </c>
      <c r="BB305" s="72">
        <f t="shared" ca="1" si="292"/>
        <v>1.015756707707172E-3</v>
      </c>
      <c r="BC305" s="72">
        <f t="shared" ca="1" si="312"/>
        <v>0.12729409422095428</v>
      </c>
      <c r="BD305" s="75">
        <f t="shared" ca="1" si="293"/>
        <v>2.8315744881750842</v>
      </c>
      <c r="BE305" s="75">
        <f t="shared" ca="1" si="294"/>
        <v>-1.228979321437722E-4</v>
      </c>
      <c r="BF305" s="75">
        <f t="shared" ca="1" si="313"/>
        <v>0.12717119628881052</v>
      </c>
      <c r="BG305" s="75">
        <f t="shared" ca="1" si="295"/>
        <v>2.8314515902429407</v>
      </c>
      <c r="BH305" s="75">
        <f t="shared" ca="1" si="296"/>
        <v>-1.2277508717173767E-4</v>
      </c>
      <c r="BI305" s="75">
        <f t="shared" ca="1" si="314"/>
        <v>0.12717131913378255</v>
      </c>
      <c r="BJ305" s="75">
        <f t="shared" ca="1" si="297"/>
        <v>2.8314517130879127</v>
      </c>
      <c r="BK305" s="75">
        <f t="shared" ca="1" si="298"/>
        <v>-1.2277520996098717E-4</v>
      </c>
      <c r="BL305" s="75">
        <f t="shared" ca="1" si="315"/>
        <v>0.12717131901099329</v>
      </c>
      <c r="BM305" s="72">
        <f t="array" aca="1" ref="BM305" ca="1">ATAN2((1-f)*SQRT(AX305^2+(SIN(AV305)*SIN(BL305)-COS(AV305)*COS(BL305)*COS(AU305))^2),SIN(AV305)*COS(BL305)+COS(AV305)*SIN(BL305)*COS(AU305))</f>
        <v>0.88675613485582794</v>
      </c>
      <c r="BN305" s="72">
        <f t="shared" ca="1" si="299"/>
        <v>-0.19469982347831896</v>
      </c>
      <c r="BO305" s="72">
        <f t="array" aca="1" ref="BO305" ca="1">f/16*(1-AX305^2)*(4+f*(4-3*(1-AX305^2)))</f>
        <v>5.0728241775541008E-4</v>
      </c>
      <c r="BP305" s="72">
        <f t="array" aca="1" ref="BP305" ca="1">BN305-(1-BO305)*f*AX305*(BL305+BO305*SIN(BL305)*(COS(BJ305)+BO305*COS(BL305)*(-1+2*COS(BJ305)^2)))</f>
        <v>-0.1944318053100505</v>
      </c>
      <c r="BQ305" s="72">
        <f t="shared" ca="1" si="300"/>
        <v>2.1000092458960506E-2</v>
      </c>
    </row>
    <row r="306" spans="2:69" ht="30.75">
      <c r="B306" s="30" t="s">
        <v>1196</v>
      </c>
      <c r="C306" s="72" t="str">
        <f t="shared" si="301"/>
        <v>33UUQ0789181794</v>
      </c>
      <c r="D306" s="72">
        <f t="array" aca="1" ref="D306" ca="1">MATCH(TRUE,ISERROR(VALUE(MID(C306,ROW(INDIRECT("1:"&amp;LEN(C306))),1))),0)</f>
        <v>3</v>
      </c>
      <c r="E306" s="72">
        <f t="shared" ca="1" si="302"/>
        <v>33</v>
      </c>
      <c r="F306" s="72" t="str">
        <f t="shared" ca="1" si="303"/>
        <v>U</v>
      </c>
      <c r="G306" s="72" t="str">
        <f t="shared" ca="1" si="304"/>
        <v>U</v>
      </c>
      <c r="H306" s="72" t="str">
        <f t="shared" ca="1" si="305"/>
        <v>Q</v>
      </c>
      <c r="I306" s="72">
        <f t="shared" ca="1" si="306"/>
        <v>10</v>
      </c>
      <c r="J306" s="72">
        <f t="shared" ca="1" si="307"/>
        <v>7891</v>
      </c>
      <c r="K306" s="72">
        <f t="shared" ca="1" si="308"/>
        <v>81794</v>
      </c>
      <c r="L306" s="72">
        <f t="shared" ca="1" si="309"/>
        <v>194.80604746885038</v>
      </c>
      <c r="M306" s="72">
        <f ca="1">VLOOKUP(G306,Coef!$C$2:$F$25,4)</f>
        <v>3</v>
      </c>
      <c r="N306" s="31">
        <f ca="1">VLOOKUP(F306,Coef!$C$4:$D$23,2)</f>
        <v>17</v>
      </c>
      <c r="O306" s="31">
        <f ca="1">MOD(VLOOKUP(H306,Coef!$C$2:$G$21,5)+MOD(E306+1,2)*15,20)</f>
        <v>15</v>
      </c>
      <c r="P306" s="31">
        <f ca="1">VLOOKUP(N306,Coef!$A$27:$B$46,2)</f>
        <v>5.34</v>
      </c>
      <c r="Q306" s="31">
        <f ca="1">VLOOKUP(N306,Coef!$A$27:$C$46,3)+O306/10-0.1</f>
        <v>5.4</v>
      </c>
      <c r="R306" s="31">
        <f ca="1">IF(Q306+0.1&lt;P306,Q306+2,Q306)</f>
        <v>5.4</v>
      </c>
      <c r="S306" s="72">
        <f ca="1">M306*100000+J306</f>
        <v>307891</v>
      </c>
      <c r="T306" s="72">
        <f ca="1">R306*1000000+K306</f>
        <v>5481794</v>
      </c>
      <c r="U306" s="72">
        <f ca="1">IF(N306&lt;11,T306-10000000,T306)</f>
        <v>5481794</v>
      </c>
      <c r="V306" s="72">
        <f ca="1">U306/(6366197.724*0.9996)</f>
        <v>0.86142275700358295</v>
      </c>
      <c r="W306" s="72">
        <f ca="1">(Coef!$J$9/(1+Coef!$J$8*(COS(V306))^2)^0.5)*Coef!$J$6</f>
        <v>6387907.6664427901</v>
      </c>
      <c r="X306" s="72">
        <f ca="1">6*E306-183</f>
        <v>15</v>
      </c>
      <c r="Y306" s="72">
        <f ca="1">(S306-500000)/W306</f>
        <v>-3.0073853604552649E-2</v>
      </c>
      <c r="Z306" s="72">
        <f ca="1">SIN(2*V306)</f>
        <v>0.98846277543294558</v>
      </c>
      <c r="AA306" s="72">
        <f ca="1">Z306*(COS(V306))^2</f>
        <v>0.4193731276015194</v>
      </c>
      <c r="AB306" s="72">
        <f ca="1">V306+(Z306/2)</f>
        <v>1.3556541447200559</v>
      </c>
      <c r="AC306" s="72">
        <f ca="1">(3*AB306+AA306)/4</f>
        <v>1.1215838904404218</v>
      </c>
      <c r="AD306" s="72">
        <f ca="1">(5*AC306+AA306*(COS(V306))^2)/3</f>
        <v>1.9286153504962709</v>
      </c>
      <c r="AE306" s="72">
        <f ca="1">Coef!$J$6*Coef!$J$9*(V306-(Coef!$J$10*AB306)+(Coef!$J$11*AC306)-(Coef!$J$12*AD306))</f>
        <v>5467019.4123957502</v>
      </c>
      <c r="AF306" s="72">
        <f ca="1">(U306-AE306)/W306</f>
        <v>2.3128993679517752E-3</v>
      </c>
      <c r="AG306" s="72">
        <f ca="1">((Coef!$J$8*Y306^2)/2)*(COS(V306))^2</f>
        <v>1.2930517736486324E-6</v>
      </c>
      <c r="AH306" s="72">
        <f ca="1">Y306*(1-(AG306/3))</f>
        <v>-3.0073840642202733E-2</v>
      </c>
      <c r="AI306" s="72">
        <f ca="1">AF306*(1-AG306)+V306</f>
        <v>0.86373565338083613</v>
      </c>
      <c r="AJ306" s="72">
        <f ca="1">(EXP(AH306)-EXP(-AH306))/2</f>
        <v>-3.0078374157354315E-2</v>
      </c>
      <c r="AK306" s="72">
        <f ca="1">ATAN(AJ306/COS(AI306))</f>
        <v>-4.6269733763084665E-2</v>
      </c>
      <c r="AL306" s="72">
        <f ca="1">ATAN(COS(AK306)*TAN(AI306))</f>
        <v>0.86320675412009895</v>
      </c>
      <c r="AM306" s="72">
        <f ca="1">V306+(1+Coef!$J$8*(COS(V306))^2-(3/2)*Coef!$J$8*SIN(V306)*COS(V306)*(AL306-V306))*(AL306-V306)</f>
        <v>0.86321183929581746</v>
      </c>
      <c r="AN306" s="34" t="str">
        <f t="shared" ca="1" si="285"/>
        <v>33 307891 5481794 N</v>
      </c>
      <c r="AO306" s="33">
        <f t="shared" ca="1" si="286"/>
        <v>49.458395217375404</v>
      </c>
      <c r="AP306" s="33">
        <f t="shared" ca="1" si="287"/>
        <v>12.34893953618128</v>
      </c>
      <c r="AQ306" s="72">
        <v>285</v>
      </c>
      <c r="AR306" s="72">
        <v>810000</v>
      </c>
      <c r="AS306" s="72">
        <f t="shared" ca="1" si="310"/>
        <v>0.86321183929581735</v>
      </c>
      <c r="AT306" s="72">
        <f t="shared" ca="1" si="310"/>
        <v>0.21552965403606478</v>
      </c>
      <c r="AU306" s="72">
        <f t="shared" si="310"/>
        <v>4.9741883681838397</v>
      </c>
      <c r="AV306" s="72">
        <f t="array" aca="1" ref="AV306" ca="1">ATAN((1-f)*TAN(AS306))</f>
        <v>0.86155248277834662</v>
      </c>
      <c r="AW306" s="72">
        <f t="shared" ca="1" si="288"/>
        <v>1.3522225885844825</v>
      </c>
      <c r="AX306" s="72">
        <f t="shared" ca="1" si="289"/>
        <v>-0.62906899354910584</v>
      </c>
      <c r="AY306" s="72">
        <f t="shared" ca="1" si="311"/>
        <v>4.0724905324808977E-3</v>
      </c>
      <c r="AZ306" s="72">
        <f t="shared" ca="1" si="290"/>
        <v>1.0160547475268123E-3</v>
      </c>
      <c r="BA306" s="72">
        <f t="shared" ca="1" si="291"/>
        <v>1.0010173465191001</v>
      </c>
      <c r="BB306" s="72">
        <f t="shared" ca="1" si="292"/>
        <v>1.0160543541736953E-3</v>
      </c>
      <c r="BC306" s="72">
        <f t="shared" ca="1" si="312"/>
        <v>0.12729405627450244</v>
      </c>
      <c r="BD306" s="75">
        <f t="shared" ca="1" si="293"/>
        <v>2.8317392334434675</v>
      </c>
      <c r="BE306" s="75">
        <f t="shared" ca="1" si="294"/>
        <v>-1.2294042060160241E-4</v>
      </c>
      <c r="BF306" s="75">
        <f t="shared" ca="1" si="313"/>
        <v>0.12717111585390084</v>
      </c>
      <c r="BG306" s="75">
        <f t="shared" ca="1" si="295"/>
        <v>2.8316162930228659</v>
      </c>
      <c r="BH306" s="75">
        <f t="shared" ca="1" si="296"/>
        <v>-1.2281749338272329E-4</v>
      </c>
      <c r="BI306" s="75">
        <f t="shared" ca="1" si="314"/>
        <v>0.12717123878111972</v>
      </c>
      <c r="BJ306" s="75">
        <f t="shared" ca="1" si="297"/>
        <v>2.831616415950085</v>
      </c>
      <c r="BK306" s="75">
        <f t="shared" ca="1" si="298"/>
        <v>-1.2281761629395551E-4</v>
      </c>
      <c r="BL306" s="75">
        <f t="shared" ca="1" si="315"/>
        <v>0.12717123865820848</v>
      </c>
      <c r="BM306" s="72">
        <f t="array" aca="1" ref="BM306" ca="1">ATAN2((1-f)*SQRT(AX306^2+(SIN(AV306)*SIN(BL306)-COS(AV306)*COS(BL306)*COS(AU306))^2),SIN(AV306)*COS(BL306)+COS(AV306)*SIN(BL306)*COS(AU306))</f>
        <v>0.88694469817107491</v>
      </c>
      <c r="BN306" s="72">
        <f t="shared" ca="1" si="299"/>
        <v>-0.19474519580323191</v>
      </c>
      <c r="BO306" s="72">
        <f t="array" aca="1" ref="BO306" ca="1">f/16*(1-AX306^2)*(4+f*(4-3*(1-AX306^2)))</f>
        <v>5.0743114293670276E-4</v>
      </c>
      <c r="BP306" s="72">
        <f t="array" aca="1" ref="BP306" ca="1">BN306-(1-BO306)*f*AX306*(BL306+BO306*SIN(BL306)*(COS(BJ306)+BO306*COS(BL306)*(-1+2*COS(BJ306)^2)))</f>
        <v>-0.19447723793570265</v>
      </c>
      <c r="BQ306" s="72">
        <f t="shared" ca="1" si="300"/>
        <v>2.1052416100362126E-2</v>
      </c>
    </row>
    <row r="307" spans="2:69" ht="30.75">
      <c r="B307" s="30" t="s">
        <v>1197</v>
      </c>
      <c r="C307" s="72" t="str">
        <f t="shared" si="301"/>
        <v>33UUQ0657783716</v>
      </c>
      <c r="D307" s="72">
        <f t="array" aca="1" ref="D307" ca="1">MATCH(TRUE,ISERROR(VALUE(MID(C307,ROW(INDIRECT("1:"&amp;LEN(C307))),1))),0)</f>
        <v>3</v>
      </c>
      <c r="E307" s="72">
        <f t="shared" ca="1" si="302"/>
        <v>33</v>
      </c>
      <c r="F307" s="72" t="str">
        <f t="shared" ca="1" si="303"/>
        <v>U</v>
      </c>
      <c r="G307" s="72" t="str">
        <f t="shared" ca="1" si="304"/>
        <v>U</v>
      </c>
      <c r="H307" s="72" t="str">
        <f t="shared" ca="1" si="305"/>
        <v>Q</v>
      </c>
      <c r="I307" s="72">
        <f t="shared" ca="1" si="306"/>
        <v>10</v>
      </c>
      <c r="J307" s="72">
        <f t="shared" ca="1" si="307"/>
        <v>6577</v>
      </c>
      <c r="K307" s="72">
        <f t="shared" ca="1" si="308"/>
        <v>83716</v>
      </c>
      <c r="L307" s="72">
        <f t="shared" ca="1" si="309"/>
        <v>194.80604746885038</v>
      </c>
      <c r="M307" s="72">
        <f ca="1">VLOOKUP(G307,Coef!$C$2:$F$25,4)</f>
        <v>3</v>
      </c>
      <c r="N307" s="31">
        <f ca="1">VLOOKUP(F307,Coef!$C$4:$D$23,2)</f>
        <v>17</v>
      </c>
      <c r="O307" s="31">
        <f ca="1">MOD(VLOOKUP(H307,Coef!$C$2:$G$21,5)+MOD(E307+1,2)*15,20)</f>
        <v>15</v>
      </c>
      <c r="P307" s="31">
        <f ca="1">VLOOKUP(N307,Coef!$A$27:$B$46,2)</f>
        <v>5.34</v>
      </c>
      <c r="Q307" s="31">
        <f ca="1">VLOOKUP(N307,Coef!$A$27:$C$46,3)+O307/10-0.1</f>
        <v>5.4</v>
      </c>
      <c r="R307" s="31">
        <f ca="1">IF(Q307+0.1&lt;P307,Q307+2,Q307)</f>
        <v>5.4</v>
      </c>
      <c r="S307" s="72">
        <f ca="1">M307*100000+J307</f>
        <v>306577</v>
      </c>
      <c r="T307" s="72">
        <f ca="1">R307*1000000+K307</f>
        <v>5483716</v>
      </c>
      <c r="U307" s="72">
        <f ca="1">IF(N307&lt;11,T307-10000000,T307)</f>
        <v>5483716</v>
      </c>
      <c r="V307" s="72">
        <f ca="1">U307/(6366197.724*0.9996)</f>
        <v>0.86172478486872361</v>
      </c>
      <c r="W307" s="72">
        <f ca="1">(Coef!$J$9/(1+Coef!$J$8*(COS(V307))^2)^0.5)*Coef!$J$6</f>
        <v>6387914.0741687808</v>
      </c>
      <c r="X307" s="72">
        <f ca="1">6*E307-183</f>
        <v>15</v>
      </c>
      <c r="Y307" s="72">
        <f ca="1">(S307-500000)/W307</f>
        <v>-3.0279524388431747E-2</v>
      </c>
      <c r="Z307" s="72">
        <f ca="1">SIN(2*V307)</f>
        <v>0.98837110240800652</v>
      </c>
      <c r="AA307" s="72">
        <f ca="1">Z307*(COS(V307))^2</f>
        <v>0.41903917577190719</v>
      </c>
      <c r="AB307" s="72">
        <f ca="1">V307+(Z307/2)</f>
        <v>1.3559103360727269</v>
      </c>
      <c r="AC307" s="72">
        <f ca="1">(3*AB307+AA307)/4</f>
        <v>1.121692545997522</v>
      </c>
      <c r="AD307" s="72">
        <f ca="1">(5*AC307+AA307*(COS(V307))^2)/3</f>
        <v>1.9287075162189085</v>
      </c>
      <c r="AE307" s="72">
        <f ca="1">Coef!$J$6*Coef!$J$9*(V307-(Coef!$J$10*AB307)+(Coef!$J$11*AC307)-(Coef!$J$12*AD307))</f>
        <v>5468943.2405103082</v>
      </c>
      <c r="AF307" s="72">
        <f ca="1">(U307-AE307)/W307</f>
        <v>2.312610864543306E-3</v>
      </c>
      <c r="AG307" s="72">
        <f ca="1">((Coef!$J$8*Y307^2)/2)*(COS(V307))^2</f>
        <v>1.3098759195085617E-6</v>
      </c>
      <c r="AH307" s="72">
        <f ca="1">Y307*(1-(AG307/3))</f>
        <v>-3.0279511167625131E-2</v>
      </c>
      <c r="AI307" s="72">
        <f ca="1">AF307*(1-AG307)+V307</f>
        <v>0.86403739270403368</v>
      </c>
      <c r="AJ307" s="72">
        <f ca="1">(EXP(AH307)-EXP(-AH307))/2</f>
        <v>-3.0284138335303024E-2</v>
      </c>
      <c r="AK307" s="72">
        <f ca="1">ATAN(AJ307/COS(AI307))</f>
        <v>-4.6602241494493185E-2</v>
      </c>
      <c r="AL307" s="72">
        <f ca="1">ATAN(COS(AK307)*TAN(AI307))</f>
        <v>0.86350091214718072</v>
      </c>
      <c r="AM307" s="72">
        <f ca="1">V307+(1+Coef!$J$8*(COS(V307))^2-(3/2)*Coef!$J$8*SIN(V307)*COS(V307)*(AL307-V307))*(AL307-V307)</f>
        <v>0.86350597138824325</v>
      </c>
      <c r="AN307" s="34" t="str">
        <f t="shared" ca="1" si="285"/>
        <v>33 306577 5483716 N</v>
      </c>
      <c r="AO307" s="33">
        <f t="shared" ca="1" si="286"/>
        <v>49.475247744890765</v>
      </c>
      <c r="AP307" s="33">
        <f t="shared" ca="1" si="287"/>
        <v>12.329888246516102</v>
      </c>
      <c r="AQ307" s="72">
        <v>285</v>
      </c>
      <c r="AR307" s="72">
        <v>810000</v>
      </c>
      <c r="AS307" s="72">
        <f t="shared" ca="1" si="310"/>
        <v>0.86350597138824337</v>
      </c>
      <c r="AT307" s="72">
        <f t="shared" ca="1" si="310"/>
        <v>0.21519714630465622</v>
      </c>
      <c r="AU307" s="72">
        <f t="shared" si="310"/>
        <v>4.9741883681838397</v>
      </c>
      <c r="AV307" s="72">
        <f t="array" aca="1" ref="AV307" ca="1">ATAN((1-f)*TAN(AS307))</f>
        <v>0.86184676669058713</v>
      </c>
      <c r="AW307" s="72">
        <f t="shared" ca="1" si="288"/>
        <v>1.3523486065986094</v>
      </c>
      <c r="AX307" s="72">
        <f t="shared" ca="1" si="289"/>
        <v>-0.62885325702729078</v>
      </c>
      <c r="AY307" s="72">
        <f t="shared" ca="1" si="311"/>
        <v>4.0743194955638294E-3</v>
      </c>
      <c r="AZ307" s="72">
        <f t="shared" ca="1" si="290"/>
        <v>1.0165101328564632E-3</v>
      </c>
      <c r="BA307" s="72">
        <f t="shared" ca="1" si="291"/>
        <v>1.001017803063196</v>
      </c>
      <c r="BB307" s="72">
        <f t="shared" ca="1" si="292"/>
        <v>1.0165097389742187E-3</v>
      </c>
      <c r="BC307" s="72">
        <f t="shared" ca="1" si="312"/>
        <v>0.12729399821824244</v>
      </c>
      <c r="BD307" s="75">
        <f t="shared" ca="1" si="293"/>
        <v>2.8319912114154615</v>
      </c>
      <c r="BE307" s="75">
        <f t="shared" ca="1" si="294"/>
        <v>-1.2300542385601759E-4</v>
      </c>
      <c r="BF307" s="75">
        <f t="shared" ca="1" si="313"/>
        <v>0.12717099279438643</v>
      </c>
      <c r="BG307" s="75">
        <f t="shared" ca="1" si="295"/>
        <v>2.8318682059916052</v>
      </c>
      <c r="BH307" s="75">
        <f t="shared" ca="1" si="296"/>
        <v>-1.2288237075611973E-4</v>
      </c>
      <c r="BI307" s="75">
        <f t="shared" ca="1" si="314"/>
        <v>0.12717111584748633</v>
      </c>
      <c r="BJ307" s="75">
        <f t="shared" ca="1" si="297"/>
        <v>2.8318683290447053</v>
      </c>
      <c r="BK307" s="75">
        <f t="shared" ca="1" si="298"/>
        <v>-1.2288249385412604E-4</v>
      </c>
      <c r="BL307" s="75">
        <f t="shared" ca="1" si="315"/>
        <v>0.12717111572438833</v>
      </c>
      <c r="BM307" s="72">
        <f t="array" aca="1" ref="BM307" ca="1">ATAN2((1-f)*SQRT(AX307^2+(SIN(AV307)*SIN(BL307)-COS(AV307)*COS(BL307)*COS(AU307))^2),SIN(AV307)*COS(BL307)+COS(AV307)*SIN(BL307)*COS(AU307))</f>
        <v>0.88723320927201055</v>
      </c>
      <c r="BN307" s="72">
        <f t="shared" ca="1" si="299"/>
        <v>-0.19481467273121758</v>
      </c>
      <c r="BO307" s="72">
        <f t="array" aca="1" ref="BO307" ca="1">f/16*(1-AX307^2)*(4+f*(4-3*(1-AX307^2)))</f>
        <v>5.0765868540851458E-4</v>
      </c>
      <c r="BP307" s="72">
        <f t="array" aca="1" ref="BP307" ca="1">BN307-(1-BO307)*f*AX307*(BL307+BO307*SIN(BL307)*(COS(BJ307)+BO307*COS(BL307)*(-1+2*COS(BJ307)^2)))</f>
        <v>-0.19454680714688619</v>
      </c>
      <c r="BQ307" s="72">
        <f t="shared" ca="1" si="300"/>
        <v>2.0650339157770037E-2</v>
      </c>
    </row>
    <row r="308" spans="2:69" ht="30.75">
      <c r="B308" s="30" t="s">
        <v>1198</v>
      </c>
      <c r="C308" s="72" t="str">
        <f t="shared" si="301"/>
        <v>33UUQ0623385444</v>
      </c>
      <c r="D308" s="72">
        <f t="array" aca="1" ref="D308" ca="1">MATCH(TRUE,ISERROR(VALUE(MID(C308,ROW(INDIRECT("1:"&amp;LEN(C308))),1))),0)</f>
        <v>3</v>
      </c>
      <c r="E308" s="72">
        <f t="shared" ca="1" si="302"/>
        <v>33</v>
      </c>
      <c r="F308" s="72" t="str">
        <f t="shared" ca="1" si="303"/>
        <v>U</v>
      </c>
      <c r="G308" s="72" t="str">
        <f t="shared" ca="1" si="304"/>
        <v>U</v>
      </c>
      <c r="H308" s="72" t="str">
        <f t="shared" ca="1" si="305"/>
        <v>Q</v>
      </c>
      <c r="I308" s="72">
        <f t="shared" ca="1" si="306"/>
        <v>10</v>
      </c>
      <c r="J308" s="72">
        <f t="shared" ca="1" si="307"/>
        <v>6233</v>
      </c>
      <c r="K308" s="72">
        <f t="shared" ca="1" si="308"/>
        <v>85444</v>
      </c>
      <c r="L308" s="72">
        <f t="shared" ca="1" si="309"/>
        <v>194.80604746885038</v>
      </c>
      <c r="M308" s="72">
        <f ca="1">VLOOKUP(G308,Coef!$C$2:$F$25,4)</f>
        <v>3</v>
      </c>
      <c r="N308" s="31">
        <f ca="1">VLOOKUP(F308,Coef!$C$4:$D$23,2)</f>
        <v>17</v>
      </c>
      <c r="O308" s="31">
        <f ca="1">MOD(VLOOKUP(H308,Coef!$C$2:$G$21,5)+MOD(E308+1,2)*15,20)</f>
        <v>15</v>
      </c>
      <c r="P308" s="31">
        <f ca="1">VLOOKUP(N308,Coef!$A$27:$B$46,2)</f>
        <v>5.34</v>
      </c>
      <c r="Q308" s="31">
        <f ca="1">VLOOKUP(N308,Coef!$A$27:$C$46,3)+O308/10-0.1</f>
        <v>5.4</v>
      </c>
      <c r="R308" s="31">
        <f ca="1">IF(Q308+0.1&lt;P308,Q308+2,Q308)</f>
        <v>5.4</v>
      </c>
      <c r="S308" s="72">
        <f ca="1">M308*100000+J308</f>
        <v>306233</v>
      </c>
      <c r="T308" s="72">
        <f ca="1">R308*1000000+K308</f>
        <v>5485444</v>
      </c>
      <c r="U308" s="72">
        <f ca="1">IF(N308&lt;11,T308-10000000,T308)</f>
        <v>5485444</v>
      </c>
      <c r="V308" s="72">
        <f ca="1">U308/(6366197.724*0.9996)</f>
        <v>0.86199632709086882</v>
      </c>
      <c r="W308" s="72">
        <f ca="1">(Coef!$J$9/(1+Coef!$J$8*(COS(V308))^2)^0.5)*Coef!$J$6</f>
        <v>6387919.8346293606</v>
      </c>
      <c r="X308" s="72">
        <f ca="1">6*E308-183</f>
        <v>15</v>
      </c>
      <c r="Y308" s="72">
        <f ca="1">(S308-500000)/W308</f>
        <v>-3.0333348729515285E-2</v>
      </c>
      <c r="Z308" s="72">
        <f ca="1">SIN(2*V308)</f>
        <v>0.98828837466401143</v>
      </c>
      <c r="AA308" s="72">
        <f ca="1">Z308*(COS(V308))^2</f>
        <v>0.41873887156091433</v>
      </c>
      <c r="AB308" s="72">
        <f ca="1">V308+(Z308/2)</f>
        <v>1.3561405144228744</v>
      </c>
      <c r="AC308" s="72">
        <f ca="1">(3*AB308+AA308)/4</f>
        <v>1.1217901037073845</v>
      </c>
      <c r="AD308" s="72">
        <f ca="1">(5*AC308+AA308*(COS(V308))^2)/3</f>
        <v>1.9287902130239338</v>
      </c>
      <c r="AE308" s="72">
        <f ca="1">Coef!$J$6*Coef!$J$9*(V308-(Coef!$J$10*AB308)+(Coef!$J$11*AC308)-(Coef!$J$12*AD308))</f>
        <v>5470672.8890434718</v>
      </c>
      <c r="AF308" s="72">
        <f ca="1">(U308-AE308)/W308</f>
        <v>2.312350708669354E-3</v>
      </c>
      <c r="AG308" s="72">
        <f ca="1">((Coef!$J$8*Y308^2)/2)*(COS(V308))^2</f>
        <v>1.3137047788184244E-6</v>
      </c>
      <c r="AH308" s="72">
        <f ca="1">Y308*(1-(AG308/3))</f>
        <v>-3.0333335446493557E-2</v>
      </c>
      <c r="AI308" s="72">
        <f ca="1">AF308*(1-AG308)+V308</f>
        <v>0.86430867476179196</v>
      </c>
      <c r="AJ308" s="72">
        <f ca="1">(EXP(AH308)-EXP(-AH308))/2</f>
        <v>-3.033798733431281E-2</v>
      </c>
      <c r="AK308" s="72">
        <f ca="1">ATAN(AJ308/COS(AI308))</f>
        <v>-4.6699802318133976E-2</v>
      </c>
      <c r="AL308" s="72">
        <f ca="1">ATAN(COS(AK308)*TAN(AI308))</f>
        <v>0.86376999089917739</v>
      </c>
      <c r="AM308" s="72">
        <f ca="1">V308+(1+Coef!$J$8*(COS(V308))^2-(3/2)*Coef!$J$8*SIN(V308)*COS(V308)*(AL308-V308))*(AL308-V308)</f>
        <v>0.86377503993824212</v>
      </c>
      <c r="AN308" s="34" t="str">
        <f t="shared" ca="1" si="285"/>
        <v>33 306233 5485444 N</v>
      </c>
      <c r="AO308" s="33">
        <f t="shared" ca="1" si="286"/>
        <v>49.490664237205394</v>
      </c>
      <c r="AP308" s="33">
        <f t="shared" ca="1" si="287"/>
        <v>12.324298423075664</v>
      </c>
      <c r="AQ308" s="72">
        <v>285</v>
      </c>
      <c r="AR308" s="72">
        <v>810000</v>
      </c>
      <c r="AS308" s="72">
        <f t="shared" ca="1" si="310"/>
        <v>0.86377503993824201</v>
      </c>
      <c r="AT308" s="72">
        <f t="shared" ca="1" si="310"/>
        <v>0.21509958548101543</v>
      </c>
      <c r="AU308" s="72">
        <f t="shared" si="310"/>
        <v>4.9741883681838397</v>
      </c>
      <c r="AV308" s="72">
        <f t="array" aca="1" ref="AV308" ca="1">ATAN((1-f)*TAN(AS308))</f>
        <v>0.86211597462681389</v>
      </c>
      <c r="AW308" s="72">
        <f t="shared" ca="1" si="288"/>
        <v>1.3524638370665012</v>
      </c>
      <c r="AX308" s="72">
        <f t="shared" ca="1" si="289"/>
        <v>-0.62865585574877025</v>
      </c>
      <c r="AY308" s="72">
        <f t="shared" ca="1" si="311"/>
        <v>4.0759924671687712E-3</v>
      </c>
      <c r="AZ308" s="72">
        <f t="shared" ca="1" si="290"/>
        <v>1.016926677839523E-3</v>
      </c>
      <c r="BA308" s="72">
        <f t="shared" ca="1" si="291"/>
        <v>1.0010182206685683</v>
      </c>
      <c r="BB308" s="72">
        <f t="shared" ca="1" si="292"/>
        <v>1.0169262834728654E-3</v>
      </c>
      <c r="BC308" s="72">
        <f t="shared" ca="1" si="312"/>
        <v>0.12729394511365713</v>
      </c>
      <c r="BD308" s="75">
        <f t="shared" ca="1" si="293"/>
        <v>2.8322216192466594</v>
      </c>
      <c r="BE308" s="75">
        <f t="shared" ca="1" si="294"/>
        <v>-1.230648807396873E-4</v>
      </c>
      <c r="BF308" s="75">
        <f t="shared" ca="1" si="313"/>
        <v>0.12717088023291745</v>
      </c>
      <c r="BG308" s="75">
        <f t="shared" ca="1" si="295"/>
        <v>2.8320985543659196</v>
      </c>
      <c r="BH308" s="75">
        <f t="shared" ca="1" si="296"/>
        <v>-1.2294171244522678E-4</v>
      </c>
      <c r="BI308" s="75">
        <f t="shared" ca="1" si="314"/>
        <v>0.1271710034012119</v>
      </c>
      <c r="BJ308" s="75">
        <f t="shared" ca="1" si="297"/>
        <v>2.8320986775342143</v>
      </c>
      <c r="BK308" s="75">
        <f t="shared" ca="1" si="298"/>
        <v>-1.2294183571423211E-4</v>
      </c>
      <c r="BL308" s="75">
        <f t="shared" ca="1" si="315"/>
        <v>0.1271710032779429</v>
      </c>
      <c r="BM308" s="72">
        <f t="array" aca="1" ref="BM308" ca="1">ATAN2((1-f)*SQRT(AX308^2+(SIN(AV308)*SIN(BL308)-COS(AV308)*COS(BL308)*COS(AU308))^2),SIN(AV308)*COS(BL308)+COS(AV308)*SIN(BL308)*COS(AU308))</f>
        <v>0.8874971323644758</v>
      </c>
      <c r="BN308" s="72">
        <f t="shared" ca="1" si="299"/>
        <v>-0.19487828694913042</v>
      </c>
      <c r="BO308" s="72">
        <f t="array" aca="1" ref="BO308" ca="1">f/16*(1-AX308^2)*(4+f*(4-3*(1-AX308^2)))</f>
        <v>5.078668206084932E-4</v>
      </c>
      <c r="BP308" s="72">
        <f t="array" aca="1" ref="BP308" ca="1">BN308-(1-BO308)*f*AX308*(BL308+BO308*SIN(BL308)*(COS(BJ308)+BO308*COS(BL308)*(-1+2*COS(BJ308)^2)))</f>
        <v>-0.19461050580457731</v>
      </c>
      <c r="BQ308" s="72">
        <f t="shared" ca="1" si="300"/>
        <v>2.0489079676438121E-2</v>
      </c>
    </row>
    <row r="309" spans="2:69" ht="30.75">
      <c r="B309" s="30" t="s">
        <v>1199</v>
      </c>
      <c r="C309" s="72" t="str">
        <f t="shared" si="301"/>
        <v>33UUQ0614986716</v>
      </c>
      <c r="D309" s="72">
        <f t="array" aca="1" ref="D309" ca="1">MATCH(TRUE,ISERROR(VALUE(MID(C309,ROW(INDIRECT("1:"&amp;LEN(C309))),1))),0)</f>
        <v>3</v>
      </c>
      <c r="E309" s="72">
        <f t="shared" ca="1" si="302"/>
        <v>33</v>
      </c>
      <c r="F309" s="72" t="str">
        <f t="shared" ca="1" si="303"/>
        <v>U</v>
      </c>
      <c r="G309" s="72" t="str">
        <f t="shared" ca="1" si="304"/>
        <v>U</v>
      </c>
      <c r="H309" s="72" t="str">
        <f t="shared" ca="1" si="305"/>
        <v>Q</v>
      </c>
      <c r="I309" s="72">
        <f t="shared" ca="1" si="306"/>
        <v>10</v>
      </c>
      <c r="J309" s="72">
        <f t="shared" ca="1" si="307"/>
        <v>6149</v>
      </c>
      <c r="K309" s="72">
        <f t="shared" ca="1" si="308"/>
        <v>86716</v>
      </c>
      <c r="L309" s="72">
        <f t="shared" ca="1" si="309"/>
        <v>194.80604746885038</v>
      </c>
      <c r="M309" s="72">
        <f ca="1">VLOOKUP(G309,Coef!$C$2:$F$25,4)</f>
        <v>3</v>
      </c>
      <c r="N309" s="31">
        <f ca="1">VLOOKUP(F309,Coef!$C$4:$D$23,2)</f>
        <v>17</v>
      </c>
      <c r="O309" s="31">
        <f ca="1">MOD(VLOOKUP(H309,Coef!$C$2:$G$21,5)+MOD(E309+1,2)*15,20)</f>
        <v>15</v>
      </c>
      <c r="P309" s="31">
        <f ca="1">VLOOKUP(N309,Coef!$A$27:$B$46,2)</f>
        <v>5.34</v>
      </c>
      <c r="Q309" s="31">
        <f ca="1">VLOOKUP(N309,Coef!$A$27:$C$46,3)+O309/10-0.1</f>
        <v>5.4</v>
      </c>
      <c r="R309" s="31">
        <f ca="1">IF(Q309+0.1&lt;P309,Q309+2,Q309)</f>
        <v>5.4</v>
      </c>
      <c r="S309" s="72">
        <f ca="1">M309*100000+J309</f>
        <v>306149</v>
      </c>
      <c r="T309" s="72">
        <f ca="1">R309*1000000+K309</f>
        <v>5486716</v>
      </c>
      <c r="U309" s="72">
        <f ca="1">IF(N309&lt;11,T309-10000000,T309)</f>
        <v>5486716</v>
      </c>
      <c r="V309" s="72">
        <f ca="1">U309/(6366197.724*0.9996)</f>
        <v>0.8621962123377257</v>
      </c>
      <c r="W309" s="72">
        <f ca="1">(Coef!$J$9/(1+Coef!$J$8*(COS(V309))^2)^0.5)*Coef!$J$6</f>
        <v>6387924.0746698044</v>
      </c>
      <c r="X309" s="72">
        <f ca="1">6*E309-183</f>
        <v>15</v>
      </c>
      <c r="Y309" s="72">
        <f ca="1">(S309-500000)/W309</f>
        <v>-3.0346478407387814E-2</v>
      </c>
      <c r="Z309" s="72">
        <f ca="1">SIN(2*V309)</f>
        <v>0.98822729159550282</v>
      </c>
      <c r="AA309" s="72">
        <f ca="1">Z309*(COS(V309))^2</f>
        <v>0.41851777799322398</v>
      </c>
      <c r="AB309" s="72">
        <f ca="1">V309+(Z309/2)</f>
        <v>1.3563098581354771</v>
      </c>
      <c r="AC309" s="72">
        <f ca="1">(3*AB309+AA309)/4</f>
        <v>1.1218618380999139</v>
      </c>
      <c r="AD309" s="72">
        <f ca="1">(5*AC309+AA309*(COS(V309))^2)/3</f>
        <v>1.9288509867377694</v>
      </c>
      <c r="AE309" s="72">
        <f ca="1">Coef!$J$6*Coef!$J$9*(V309-(Coef!$J$10*AB309)+(Coef!$J$11*AC309)-(Coef!$J$12*AD309))</f>
        <v>5471946.1055369303</v>
      </c>
      <c r="AF309" s="72">
        <f ca="1">(U309-AE309)/W309</f>
        <v>2.3121587373959515E-3</v>
      </c>
      <c r="AG309" s="72">
        <f ca="1">((Coef!$J$8*Y309^2)/2)*(COS(V309))^2</f>
        <v>1.3142292829571347E-6</v>
      </c>
      <c r="AH309" s="72">
        <f ca="1">Y309*(1-(AG309/3))</f>
        <v>-3.0346465113310961E-2</v>
      </c>
      <c r="AI309" s="72">
        <f ca="1">AF309*(1-AG309)+V309</f>
        <v>0.86450836803641495</v>
      </c>
      <c r="AJ309" s="72">
        <f ca="1">(EXP(AH309)-EXP(-AH309))/2</f>
        <v>-3.0351123044585704E-2</v>
      </c>
      <c r="AK309" s="72">
        <f ca="1">ATAN(AJ309/COS(AI309))</f>
        <v>-4.6730912365998696E-2</v>
      </c>
      <c r="AL309" s="72">
        <f ca="1">ATAN(COS(AK309)*TAN(AI309))</f>
        <v>0.86396900011217703</v>
      </c>
      <c r="AM309" s="72">
        <f ca="1">V309+(1+Coef!$J$8*(COS(V309))^2-(3/2)*Coef!$J$8*SIN(V309)*COS(V309)*(AL309-V309))*(AL309-V309)</f>
        <v>0.86397404430606284</v>
      </c>
      <c r="AN309" s="34" t="str">
        <f t="shared" ca="1" si="285"/>
        <v>33 306149 5486716 N</v>
      </c>
      <c r="AO309" s="33">
        <f t="shared" ca="1" si="286"/>
        <v>49.502066347586194</v>
      </c>
      <c r="AP309" s="33">
        <f t="shared" ca="1" si="287"/>
        <v>12.322515948632567</v>
      </c>
      <c r="AQ309" s="72">
        <v>285</v>
      </c>
      <c r="AR309" s="72">
        <v>810000</v>
      </c>
      <c r="AS309" s="72">
        <f t="shared" ca="1" si="310"/>
        <v>0.86397404430606284</v>
      </c>
      <c r="AT309" s="72">
        <f t="shared" ca="1" si="310"/>
        <v>0.21506847543315075</v>
      </c>
      <c r="AU309" s="72">
        <f t="shared" si="310"/>
        <v>4.9741883681838397</v>
      </c>
      <c r="AV309" s="72">
        <f t="array" aca="1" ref="AV309" ca="1">ATAN((1-f)*TAN(AS309))</f>
        <v>0.86231508239466814</v>
      </c>
      <c r="AW309" s="72">
        <f t="shared" ca="1" si="288"/>
        <v>1.3525490317752871</v>
      </c>
      <c r="AX309" s="72">
        <f t="shared" ca="1" si="289"/>
        <v>-0.6285098272955203</v>
      </c>
      <c r="AY309" s="72">
        <f t="shared" ca="1" si="311"/>
        <v>4.0772297171913037E-3</v>
      </c>
      <c r="AZ309" s="72">
        <f t="shared" ca="1" si="290"/>
        <v>1.0172347341992538E-3</v>
      </c>
      <c r="BA309" s="72">
        <f t="shared" ca="1" si="291"/>
        <v>1.0010185295094201</v>
      </c>
      <c r="BB309" s="72">
        <f t="shared" ca="1" si="292"/>
        <v>1.0172343394740924E-3</v>
      </c>
      <c r="BC309" s="72">
        <f t="shared" ca="1" si="312"/>
        <v>0.12729390584008798</v>
      </c>
      <c r="BD309" s="75">
        <f t="shared" ca="1" si="293"/>
        <v>2.8323919693906623</v>
      </c>
      <c r="BE309" s="75">
        <f t="shared" ca="1" si="294"/>
        <v>-1.2310885081958007E-4</v>
      </c>
      <c r="BF309" s="75">
        <f t="shared" ca="1" si="313"/>
        <v>0.12717079698926839</v>
      </c>
      <c r="BG309" s="75">
        <f t="shared" ca="1" si="295"/>
        <v>2.8322688605398425</v>
      </c>
      <c r="BH309" s="75">
        <f t="shared" ca="1" si="296"/>
        <v>-1.2298559730206313E-4</v>
      </c>
      <c r="BI309" s="75">
        <f t="shared" ca="1" si="314"/>
        <v>0.12717092024278592</v>
      </c>
      <c r="BJ309" s="75">
        <f t="shared" ca="1" si="297"/>
        <v>2.8322689837933601</v>
      </c>
      <c r="BK309" s="75">
        <f t="shared" ca="1" si="298"/>
        <v>-1.2298572069762643E-4</v>
      </c>
      <c r="BL309" s="75">
        <f t="shared" ca="1" si="315"/>
        <v>0.12717092011939035</v>
      </c>
      <c r="BM309" s="72">
        <f t="array" aca="1" ref="BM309" ca="1">ATAN2((1-f)*SQRT(AX309^2+(SIN(AV309)*SIN(BL309)-COS(AV309)*COS(BL309)*COS(AU309))^2),SIN(AV309)*COS(BL309)+COS(AV309)*SIN(BL309)*COS(AU309))</f>
        <v>0.88769232901004902</v>
      </c>
      <c r="BN309" s="72">
        <f t="shared" ca="1" si="299"/>
        <v>-0.1949253717358089</v>
      </c>
      <c r="BO309" s="72">
        <f t="array" aca="1" ref="BO309" ca="1">f/16*(1-AX309^2)*(4+f*(4-3*(1-AX309^2)))</f>
        <v>5.0802074731027798E-4</v>
      </c>
      <c r="BP309" s="72">
        <f t="array" aca="1" ref="BP309" ca="1">BN309-(1-BO309)*f*AX309*(BL309+BO309*SIN(BL309)*(COS(BJ309)+BO309*COS(BL309)*(-1+2*COS(BJ309)^2)))</f>
        <v>-0.19465765305572863</v>
      </c>
      <c r="BQ309" s="72">
        <f t="shared" ca="1" si="300"/>
        <v>2.0410822377422116E-2</v>
      </c>
    </row>
    <row r="310" spans="2:69" ht="30.75">
      <c r="B310" s="30" t="s">
        <v>1200</v>
      </c>
      <c r="C310" s="72" t="str">
        <f t="shared" si="301"/>
        <v>33UUQ0665688452</v>
      </c>
      <c r="D310" s="72">
        <f t="array" aca="1" ref="D310" ca="1">MATCH(TRUE,ISERROR(VALUE(MID(C310,ROW(INDIRECT("1:"&amp;LEN(C310))),1))),0)</f>
        <v>3</v>
      </c>
      <c r="E310" s="72">
        <f t="shared" ca="1" si="302"/>
        <v>33</v>
      </c>
      <c r="F310" s="72" t="str">
        <f t="shared" ca="1" si="303"/>
        <v>U</v>
      </c>
      <c r="G310" s="72" t="str">
        <f t="shared" ca="1" si="304"/>
        <v>U</v>
      </c>
      <c r="H310" s="72" t="str">
        <f t="shared" ca="1" si="305"/>
        <v>Q</v>
      </c>
      <c r="I310" s="72">
        <f t="shared" ca="1" si="306"/>
        <v>10</v>
      </c>
      <c r="J310" s="72">
        <f t="shared" ca="1" si="307"/>
        <v>6656</v>
      </c>
      <c r="K310" s="72">
        <f t="shared" ca="1" si="308"/>
        <v>88452</v>
      </c>
      <c r="L310" s="72">
        <f t="shared" ca="1" si="309"/>
        <v>194.80604746885038</v>
      </c>
      <c r="M310" s="72">
        <f ca="1">VLOOKUP(G310,Coef!$C$2:$F$25,4)</f>
        <v>3</v>
      </c>
      <c r="N310" s="31">
        <f ca="1">VLOOKUP(F310,Coef!$C$4:$D$23,2)</f>
        <v>17</v>
      </c>
      <c r="O310" s="31">
        <f ca="1">MOD(VLOOKUP(H310,Coef!$C$2:$G$21,5)+MOD(E310+1,2)*15,20)</f>
        <v>15</v>
      </c>
      <c r="P310" s="31">
        <f ca="1">VLOOKUP(N310,Coef!$A$27:$B$46,2)</f>
        <v>5.34</v>
      </c>
      <c r="Q310" s="31">
        <f ca="1">VLOOKUP(N310,Coef!$A$27:$C$46,3)+O310/10-0.1</f>
        <v>5.4</v>
      </c>
      <c r="R310" s="31">
        <f ca="1">IF(Q310+0.1&lt;P310,Q310+2,Q310)</f>
        <v>5.4</v>
      </c>
      <c r="S310" s="72">
        <f ca="1">M310*100000+J310</f>
        <v>306656</v>
      </c>
      <c r="T310" s="72">
        <f ca="1">R310*1000000+K310</f>
        <v>5488452</v>
      </c>
      <c r="U310" s="72">
        <f ca="1">IF(N310&lt;11,T310-10000000,T310)</f>
        <v>5488452</v>
      </c>
      <c r="V310" s="72">
        <f ca="1">U310/(6366197.724*0.9996)</f>
        <v>0.86246901169978818</v>
      </c>
      <c r="W310" s="72">
        <f ca="1">(Coef!$J$9/(1+Coef!$J$8*(COS(V310))^2)^0.5)*Coef!$J$6</f>
        <v>6387929.8609817056</v>
      </c>
      <c r="X310" s="72">
        <f ca="1">6*E310-183</f>
        <v>15</v>
      </c>
      <c r="Y310" s="72">
        <f ca="1">(S310-500000)/W310</f>
        <v>-3.0267082483320603E-2</v>
      </c>
      <c r="Z310" s="72">
        <f ca="1">SIN(2*V310)</f>
        <v>0.98814367179488638</v>
      </c>
      <c r="AA310" s="72">
        <f ca="1">Z310*(COS(V310))^2</f>
        <v>0.41821598452010794</v>
      </c>
      <c r="AB310" s="72">
        <f ca="1">V310+(Z310/2)</f>
        <v>1.3565408475972314</v>
      </c>
      <c r="AC310" s="72">
        <f ca="1">(3*AB310+AA310)/4</f>
        <v>1.1219596318279506</v>
      </c>
      <c r="AD310" s="72">
        <f ca="1">(5*AC310+AA310*(COS(V310))^2)/3</f>
        <v>1.9289337923644314</v>
      </c>
      <c r="AE310" s="72">
        <f ca="1">Coef!$J$6*Coef!$J$9*(V310-(Coef!$J$10*AB310)+(Coef!$J$11*AC310)-(Coef!$J$12*AD310))</f>
        <v>5473683.7698738342</v>
      </c>
      <c r="AF310" s="72">
        <f ca="1">(U310-AE310)/W310</f>
        <v>2.3118960989806773E-3</v>
      </c>
      <c r="AG310" s="72">
        <f ca="1">((Coef!$J$8*Y310^2)/2)*(COS(V310))^2</f>
        <v>1.3065292193383828E-6</v>
      </c>
      <c r="AH310" s="72">
        <f ca="1">Y310*(1-(AG310/3))</f>
        <v>-3.0267069301711386E-2</v>
      </c>
      <c r="AI310" s="72">
        <f ca="1">AF310*(1-AG310)+V310</f>
        <v>0.86478090477820901</v>
      </c>
      <c r="AJ310" s="72">
        <f ca="1">(EXP(AH310)-EXP(-AH310))/2</f>
        <v>-3.0271690767642301E-2</v>
      </c>
      <c r="AK310" s="72">
        <f ca="1">ATAN(AJ310/COS(AI310))</f>
        <v>-4.6623664575811227E-2</v>
      </c>
      <c r="AL310" s="72">
        <f ca="1">ATAN(COS(AK310)*TAN(AI310))</f>
        <v>0.86424405744302601</v>
      </c>
      <c r="AM310" s="72">
        <f ca="1">V310+(1+Coef!$J$8*(COS(V310))^2-(3/2)*Coef!$J$8*SIN(V310)*COS(V310)*(AL310-V310))*(AL310-V310)</f>
        <v>0.86424910481800543</v>
      </c>
      <c r="AN310" s="34" t="str">
        <f t="shared" ca="1" si="285"/>
        <v>33 306656 5488452 N</v>
      </c>
      <c r="AO310" s="33">
        <f t="shared" ca="1" si="286"/>
        <v>49.517826154031212</v>
      </c>
      <c r="AP310" s="33">
        <f t="shared" ca="1" si="287"/>
        <v>12.328660794372412</v>
      </c>
      <c r="AQ310" s="72">
        <v>285</v>
      </c>
      <c r="AR310" s="72">
        <v>810000</v>
      </c>
      <c r="AS310" s="72">
        <f t="shared" ca="1" si="310"/>
        <v>0.86424910481800543</v>
      </c>
      <c r="AT310" s="72">
        <f t="shared" ca="1" si="310"/>
        <v>0.21517572322333819</v>
      </c>
      <c r="AU310" s="72">
        <f t="shared" si="310"/>
        <v>4.9741883681838397</v>
      </c>
      <c r="AV310" s="72">
        <f t="array" aca="1" ref="AV310" ca="1">ATAN((1-f)*TAN(AS310))</f>
        <v>0.86259028625738965</v>
      </c>
      <c r="AW310" s="72">
        <f t="shared" ca="1" si="288"/>
        <v>1.3526667441133808</v>
      </c>
      <c r="AX310" s="72">
        <f t="shared" ca="1" si="289"/>
        <v>-0.6283079478707122</v>
      </c>
      <c r="AY310" s="72">
        <f t="shared" ca="1" si="311"/>
        <v>4.0789397003798055E-3</v>
      </c>
      <c r="AZ310" s="72">
        <f t="shared" ca="1" si="290"/>
        <v>1.0176604932722471E-3</v>
      </c>
      <c r="BA310" s="72">
        <f t="shared" ca="1" si="291"/>
        <v>1.0010189563531171</v>
      </c>
      <c r="BB310" s="72">
        <f t="shared" ca="1" si="292"/>
        <v>1.0176600980512469E-3</v>
      </c>
      <c r="BC310" s="72">
        <f t="shared" ca="1" si="312"/>
        <v>0.12729385156079481</v>
      </c>
      <c r="BD310" s="75">
        <f t="shared" ca="1" si="293"/>
        <v>2.8326273397875563</v>
      </c>
      <c r="BE310" s="75">
        <f t="shared" ca="1" si="294"/>
        <v>-1.2316961919940292E-4</v>
      </c>
      <c r="BF310" s="75">
        <f t="shared" ca="1" si="313"/>
        <v>0.12717068194159542</v>
      </c>
      <c r="BG310" s="75">
        <f t="shared" ca="1" si="295"/>
        <v>2.8325041701683569</v>
      </c>
      <c r="BH310" s="75">
        <f t="shared" ca="1" si="296"/>
        <v>-1.2304624785358962E-4</v>
      </c>
      <c r="BI310" s="75">
        <f t="shared" ca="1" si="314"/>
        <v>0.12717080531294123</v>
      </c>
      <c r="BJ310" s="75">
        <f t="shared" ca="1" si="297"/>
        <v>2.8325042935397029</v>
      </c>
      <c r="BK310" s="75">
        <f t="shared" ca="1" si="298"/>
        <v>-1.2304637142419986E-4</v>
      </c>
      <c r="BL310" s="75">
        <f t="shared" ca="1" si="315"/>
        <v>0.1271708051893706</v>
      </c>
      <c r="BM310" s="72">
        <f t="array" aca="1" ref="BM310" ca="1">ATAN2((1-f)*SQRT(AX310^2+(SIN(AV310)*SIN(BL310)-COS(AV310)*COS(BL310)*COS(AU310))^2),SIN(AV310)*COS(BL310)+COS(AV310)*SIN(BL310)*COS(AU310))</f>
        <v>0.88796212358429538</v>
      </c>
      <c r="BN310" s="72">
        <f t="shared" ca="1" si="299"/>
        <v>-0.19499050116388159</v>
      </c>
      <c r="BO310" s="72">
        <f t="array" aca="1" ref="BO310" ca="1">f/16*(1-AX310^2)*(4+f*(4-3*(1-AX310^2)))</f>
        <v>5.0823348667432462E-4</v>
      </c>
      <c r="BP310" s="72">
        <f t="array" aca="1" ref="BP310" ca="1">BN310-(1-BO310)*f*AX310*(BL310+BO310*SIN(BL310)*(COS(BJ310)+BO310*COS(BL310)*(-1+2*COS(BJ310)^2)))</f>
        <v>-0.19472286883852613</v>
      </c>
      <c r="BQ310" s="72">
        <f t="shared" ca="1" si="300"/>
        <v>2.0452854384812064E-2</v>
      </c>
    </row>
    <row r="311" spans="2:69" ht="30.75">
      <c r="B311" s="30" t="s">
        <v>1201</v>
      </c>
      <c r="C311" s="72" t="str">
        <f t="shared" si="301"/>
        <v>33UUQ0797389596</v>
      </c>
      <c r="D311" s="72">
        <f t="array" aca="1" ref="D311" ca="1">MATCH(TRUE,ISERROR(VALUE(MID(C311,ROW(INDIRECT("1:"&amp;LEN(C311))),1))),0)</f>
        <v>3</v>
      </c>
      <c r="E311" s="72">
        <f t="shared" ca="1" si="302"/>
        <v>33</v>
      </c>
      <c r="F311" s="72" t="str">
        <f t="shared" ca="1" si="303"/>
        <v>U</v>
      </c>
      <c r="G311" s="72" t="str">
        <f t="shared" ca="1" si="304"/>
        <v>U</v>
      </c>
      <c r="H311" s="72" t="str">
        <f t="shared" ca="1" si="305"/>
        <v>Q</v>
      </c>
      <c r="I311" s="72">
        <f t="shared" ca="1" si="306"/>
        <v>10</v>
      </c>
      <c r="J311" s="72">
        <f t="shared" ca="1" si="307"/>
        <v>7973</v>
      </c>
      <c r="K311" s="72">
        <f t="shared" ca="1" si="308"/>
        <v>89596</v>
      </c>
      <c r="L311" s="72">
        <f t="shared" ca="1" si="309"/>
        <v>194.80604746885038</v>
      </c>
      <c r="M311" s="72">
        <f ca="1">VLOOKUP(G311,Coef!$C$2:$F$25,4)</f>
        <v>3</v>
      </c>
      <c r="N311" s="31">
        <f ca="1">VLOOKUP(F311,Coef!$C$4:$D$23,2)</f>
        <v>17</v>
      </c>
      <c r="O311" s="31">
        <f ca="1">MOD(VLOOKUP(H311,Coef!$C$2:$G$21,5)+MOD(E311+1,2)*15,20)</f>
        <v>15</v>
      </c>
      <c r="P311" s="31">
        <f ca="1">VLOOKUP(N311,Coef!$A$27:$B$46,2)</f>
        <v>5.34</v>
      </c>
      <c r="Q311" s="31">
        <f ca="1">VLOOKUP(N311,Coef!$A$27:$C$46,3)+O311/10-0.1</f>
        <v>5.4</v>
      </c>
      <c r="R311" s="31">
        <f ca="1">IF(Q311+0.1&lt;P311,Q311+2,Q311)</f>
        <v>5.4</v>
      </c>
      <c r="S311" s="72">
        <f ca="1">M311*100000+J311</f>
        <v>307973</v>
      </c>
      <c r="T311" s="72">
        <f ca="1">R311*1000000+K311</f>
        <v>5489596</v>
      </c>
      <c r="U311" s="72">
        <f ca="1">IF(N311&lt;11,T311-10000000,T311)</f>
        <v>5489596</v>
      </c>
      <c r="V311" s="72">
        <f ca="1">U311/(6366197.724*0.9996)</f>
        <v>0.86264878270796763</v>
      </c>
      <c r="W311" s="72">
        <f ca="1">(Coef!$J$9/(1+Coef!$J$8*(COS(V311))^2)^0.5)*Coef!$J$6</f>
        <v>6387933.6738218367</v>
      </c>
      <c r="X311" s="72">
        <f ca="1">6*E311-183</f>
        <v>15</v>
      </c>
      <c r="Y311" s="72">
        <f ca="1">(S311-500000)/W311</f>
        <v>-3.0060894462154326E-2</v>
      </c>
      <c r="Z311" s="72">
        <f ca="1">SIN(2*V311)</f>
        <v>0.98808840671194331</v>
      </c>
      <c r="AA311" s="72">
        <f ca="1">Z311*(COS(V311))^2</f>
        <v>0.41801707575163244</v>
      </c>
      <c r="AB311" s="72">
        <f ca="1">V311+(Z311/2)</f>
        <v>1.3566929860639392</v>
      </c>
      <c r="AC311" s="72">
        <f ca="1">(3*AB311+AA311)/4</f>
        <v>1.1220240084858626</v>
      </c>
      <c r="AD311" s="72">
        <f ca="1">(5*AC311+AA311*(COS(V311))^2)/3</f>
        <v>1.9289882737094122</v>
      </c>
      <c r="AE311" s="72">
        <f ca="1">Coef!$J$6*Coef!$J$9*(V311-(Coef!$J$10*AB311)+(Coef!$J$11*AC311)-(Coef!$J$12*AD311))</f>
        <v>5474828.8692299426</v>
      </c>
      <c r="AF311" s="72">
        <f ca="1">(U311-AE311)/W311</f>
        <v>2.3117226201915795E-3</v>
      </c>
      <c r="AG311" s="72">
        <f ca="1">((Coef!$J$8*Y311^2)/2)*(COS(V311))^2</f>
        <v>1.2882480356128858E-6</v>
      </c>
      <c r="AH311" s="72">
        <f ca="1">Y311*(1-(AG311/3))</f>
        <v>-3.0060881553524915E-2</v>
      </c>
      <c r="AI311" s="72">
        <f ca="1">AF311*(1-AG311)+V311</f>
        <v>0.86496050235008703</v>
      </c>
      <c r="AJ311" s="72">
        <f ca="1">(EXP(AH311)-EXP(-AH311))/2</f>
        <v>-3.0065409210427607E-2</v>
      </c>
      <c r="AK311" s="72">
        <f ca="1">ATAN(AJ311/COS(AI311))</f>
        <v>-4.6316153546206301E-2</v>
      </c>
      <c r="AL311" s="72">
        <f ca="1">ATAN(COS(AK311)*TAN(AI311))</f>
        <v>0.86443074684540766</v>
      </c>
      <c r="AM311" s="72">
        <f ca="1">V311+(1+Coef!$J$8*(COS(V311))^2-(3/2)*Coef!$J$8*SIN(V311)*COS(V311)*(AL311-V311))*(AL311-V311)</f>
        <v>0.86443581169896777</v>
      </c>
      <c r="AN311" s="34" t="str">
        <f t="shared" ca="1" si="285"/>
        <v>33 307973 5489596 N</v>
      </c>
      <c r="AO311" s="33">
        <f t="shared" ca="1" si="286"/>
        <v>49.52852367031641</v>
      </c>
      <c r="AP311" s="33">
        <f t="shared" ca="1" si="287"/>
        <v>12.346279878522498</v>
      </c>
      <c r="AQ311" s="72">
        <v>285</v>
      </c>
      <c r="AR311" s="72">
        <v>810000</v>
      </c>
      <c r="AS311" s="72">
        <f t="shared" ca="1" si="310"/>
        <v>0.86443581169896788</v>
      </c>
      <c r="AT311" s="72">
        <f t="shared" ca="1" si="310"/>
        <v>0.21548323425294313</v>
      </c>
      <c r="AU311" s="72">
        <f t="shared" si="310"/>
        <v>4.9741883681838397</v>
      </c>
      <c r="AV311" s="72">
        <f t="array" aca="1" ref="AV311" ca="1">ATAN((1-f)*TAN(AS311))</f>
        <v>0.86277709072893216</v>
      </c>
      <c r="AW311" s="72">
        <f t="shared" ca="1" si="288"/>
        <v>1.3527466174634597</v>
      </c>
      <c r="AX311" s="72">
        <f t="shared" ca="1" si="289"/>
        <v>-0.62817088787166997</v>
      </c>
      <c r="AY311" s="72">
        <f t="shared" ca="1" si="311"/>
        <v>4.0801003292515675E-3</v>
      </c>
      <c r="AZ311" s="72">
        <f t="shared" ca="1" si="290"/>
        <v>1.0179494712979718E-3</v>
      </c>
      <c r="BA311" s="72">
        <f t="shared" ca="1" si="291"/>
        <v>1.0010192460675751</v>
      </c>
      <c r="BB311" s="72">
        <f t="shared" ca="1" si="292"/>
        <v>1.0179490757401914E-3</v>
      </c>
      <c r="BC311" s="72">
        <f t="shared" ca="1" si="312"/>
        <v>0.12729381471947598</v>
      </c>
      <c r="BD311" s="75">
        <f t="shared" ca="1" si="293"/>
        <v>2.8327870496463952</v>
      </c>
      <c r="BE311" s="75">
        <f t="shared" ca="1" si="294"/>
        <v>-1.2321086365536766E-4</v>
      </c>
      <c r="BF311" s="75">
        <f t="shared" ca="1" si="313"/>
        <v>0.12717060385582063</v>
      </c>
      <c r="BG311" s="75">
        <f t="shared" ca="1" si="295"/>
        <v>2.8326638387827399</v>
      </c>
      <c r="BH311" s="75">
        <f t="shared" ca="1" si="296"/>
        <v>-1.2308741230677834E-4</v>
      </c>
      <c r="BI311" s="75">
        <f t="shared" ca="1" si="314"/>
        <v>0.12717072730716922</v>
      </c>
      <c r="BJ311" s="75">
        <f t="shared" ca="1" si="297"/>
        <v>2.8326639622340886</v>
      </c>
      <c r="BK311" s="75">
        <f t="shared" ca="1" si="298"/>
        <v>-1.2308753599628752E-4</v>
      </c>
      <c r="BL311" s="75">
        <f t="shared" ca="1" si="315"/>
        <v>0.12717072718347969</v>
      </c>
      <c r="BM311" s="72">
        <f t="array" aca="1" ref="BM311" ca="1">ATAN2((1-f)*SQRT(AX311^2+(SIN(AV311)*SIN(BL311)-COS(AV311)*COS(BL311)*COS(AU311))^2),SIN(AV311)*COS(BL311)+COS(AV311)*SIN(BL311)*COS(AU311))</f>
        <v>0.88814525406301292</v>
      </c>
      <c r="BN311" s="72">
        <f t="shared" ca="1" si="299"/>
        <v>-0.19503474286600911</v>
      </c>
      <c r="BO311" s="72">
        <f t="array" aca="1" ref="BO311" ca="1">f/16*(1-AX311^2)*(4+f*(4-3*(1-AX311^2)))</f>
        <v>5.0837788059898746E-4</v>
      </c>
      <c r="BP311" s="72">
        <f t="array" aca="1" ref="BP311" ca="1">BN311-(1-BO311)*f*AX311*(BL311+BO311*SIN(BL311)*(COS(BJ311)+BO311*COS(BL311)*(-1+2*COS(BJ311)^2)))</f>
        <v>-0.19476716916840836</v>
      </c>
      <c r="BQ311" s="72">
        <f t="shared" ca="1" si="300"/>
        <v>2.0716065084534774E-2</v>
      </c>
    </row>
    <row r="312" spans="2:69" ht="30.75">
      <c r="B312" s="30" t="s">
        <v>1202</v>
      </c>
      <c r="C312" s="72" t="str">
        <f t="shared" si="301"/>
        <v>33UUQ0926991542</v>
      </c>
      <c r="D312" s="72">
        <f t="array" aca="1" ref="D312" ca="1">MATCH(TRUE,ISERROR(VALUE(MID(C312,ROW(INDIRECT("1:"&amp;LEN(C312))),1))),0)</f>
        <v>3</v>
      </c>
      <c r="E312" s="72">
        <f t="shared" ca="1" si="302"/>
        <v>33</v>
      </c>
      <c r="F312" s="72" t="str">
        <f t="shared" ca="1" si="303"/>
        <v>U</v>
      </c>
      <c r="G312" s="72" t="str">
        <f t="shared" ca="1" si="304"/>
        <v>U</v>
      </c>
      <c r="H312" s="72" t="str">
        <f t="shared" ca="1" si="305"/>
        <v>Q</v>
      </c>
      <c r="I312" s="72">
        <f t="shared" ca="1" si="306"/>
        <v>10</v>
      </c>
      <c r="J312" s="72">
        <f t="shared" ca="1" si="307"/>
        <v>9269</v>
      </c>
      <c r="K312" s="72">
        <f t="shared" ca="1" si="308"/>
        <v>91542</v>
      </c>
      <c r="L312" s="72">
        <f t="shared" ca="1" si="309"/>
        <v>194.80604746885038</v>
      </c>
      <c r="M312" s="72">
        <f ca="1">VLOOKUP(G312,Coef!$C$2:$F$25,4)</f>
        <v>3</v>
      </c>
      <c r="N312" s="31">
        <f ca="1">VLOOKUP(F312,Coef!$C$4:$D$23,2)</f>
        <v>17</v>
      </c>
      <c r="O312" s="31">
        <f ca="1">MOD(VLOOKUP(H312,Coef!$C$2:$G$21,5)+MOD(E312+1,2)*15,20)</f>
        <v>15</v>
      </c>
      <c r="P312" s="31">
        <f ca="1">VLOOKUP(N312,Coef!$A$27:$B$46,2)</f>
        <v>5.34</v>
      </c>
      <c r="Q312" s="31">
        <f ca="1">VLOOKUP(N312,Coef!$A$27:$C$46,3)+O312/10-0.1</f>
        <v>5.4</v>
      </c>
      <c r="R312" s="31">
        <f ca="1">IF(Q312+0.1&lt;P312,Q312+2,Q312)</f>
        <v>5.4</v>
      </c>
      <c r="S312" s="72">
        <f ca="1">M312*100000+J312</f>
        <v>309269</v>
      </c>
      <c r="T312" s="72">
        <f ca="1">R312*1000000+K312</f>
        <v>5491542</v>
      </c>
      <c r="U312" s="72">
        <f ca="1">IF(N312&lt;11,T312-10000000,T312)</f>
        <v>5491542</v>
      </c>
      <c r="V312" s="72">
        <f ca="1">U312/(6366197.724*0.9996)</f>
        <v>0.86295458199286035</v>
      </c>
      <c r="W312" s="72">
        <f ca="1">(Coef!$J$9/(1+Coef!$J$8*(COS(V312))^2)^0.5)*Coef!$J$6</f>
        <v>6387940.1591744917</v>
      </c>
      <c r="X312" s="72">
        <f ca="1">6*E312-183</f>
        <v>15</v>
      </c>
      <c r="Y312" s="72">
        <f ca="1">(S312-500000)/W312</f>
        <v>-2.9857981641557521E-2</v>
      </c>
      <c r="Z312" s="72">
        <f ca="1">SIN(2*V312)</f>
        <v>0.98799410466775783</v>
      </c>
      <c r="AA312" s="72">
        <f ca="1">Z312*(COS(V312))^2</f>
        <v>0.41767866584313607</v>
      </c>
      <c r="AB312" s="72">
        <f ca="1">V312+(Z312/2)</f>
        <v>1.3569516343267392</v>
      </c>
      <c r="AC312" s="72">
        <f ca="1">(3*AB312+AA312)/4</f>
        <v>1.1221333922058383</v>
      </c>
      <c r="AD312" s="72">
        <f ca="1">(5*AC312+AA312*(COS(V312))^2)/3</f>
        <v>1.9290807916221571</v>
      </c>
      <c r="AE312" s="72">
        <f ca="1">Coef!$J$6*Coef!$J$9*(V312-(Coef!$J$10*AB312)+(Coef!$J$11*AC312)-(Coef!$J$12*AD312))</f>
        <v>5476776.743998873</v>
      </c>
      <c r="AF312" s="72">
        <f ca="1">(U312-AE312)/W312</f>
        <v>2.3114267875413309E-3</v>
      </c>
      <c r="AG312" s="72">
        <f ca="1">((Coef!$J$8*Y312^2)/2)*(COS(V312))^2</f>
        <v>1.270007557088723E-6</v>
      </c>
      <c r="AH312" s="72">
        <f ca="1">Y312*(1-(AG312/3))</f>
        <v>-2.9857969001603413E-2</v>
      </c>
      <c r="AI312" s="72">
        <f ca="1">AF312*(1-AG312)+V312</f>
        <v>0.86526600584487223</v>
      </c>
      <c r="AJ312" s="72">
        <f ca="1">(EXP(AH312)-EXP(-AH312))/2</f>
        <v>-2.9862405587524454E-2</v>
      </c>
      <c r="AK312" s="72">
        <f ca="1">ATAN(AJ312/COS(AI312))</f>
        <v>-4.6020340782166026E-2</v>
      </c>
      <c r="AL312" s="72">
        <f ca="1">ATAN(COS(AK312)*TAN(AI312))</f>
        <v>0.86474304979367322</v>
      </c>
      <c r="AM312" s="72">
        <f ca="1">V312+(1+Coef!$J$8*(COS(V312))^2-(3/2)*Coef!$J$8*SIN(V312)*COS(V312)*(AL312-V312))*(AL312-V312)</f>
        <v>0.86474812943410906</v>
      </c>
      <c r="AN312" s="34" t="str">
        <f t="shared" ca="1" si="285"/>
        <v>33 309269 5491542 N</v>
      </c>
      <c r="AO312" s="33">
        <f t="shared" ca="1" si="286"/>
        <v>49.546418158407086</v>
      </c>
      <c r="AP312" s="33">
        <f t="shared" ca="1" si="287"/>
        <v>12.363228701428104</v>
      </c>
      <c r="AQ312" s="72">
        <v>285</v>
      </c>
      <c r="AR312" s="72">
        <v>810000</v>
      </c>
      <c r="AS312" s="72">
        <f t="shared" ca="1" si="310"/>
        <v>0.86474812943410906</v>
      </c>
      <c r="AT312" s="72">
        <f t="shared" ca="1" si="310"/>
        <v>0.21577904701698339</v>
      </c>
      <c r="AU312" s="72">
        <f t="shared" si="310"/>
        <v>4.9741883681838397</v>
      </c>
      <c r="AV312" s="72">
        <f t="array" aca="1" ref="AV312" ca="1">ATAN((1-f)*TAN(AS312))</f>
        <v>0.86308957222813965</v>
      </c>
      <c r="AW312" s="72">
        <f t="shared" ca="1" si="288"/>
        <v>1.3528801766807423</v>
      </c>
      <c r="AX312" s="72">
        <f t="shared" ca="1" si="289"/>
        <v>-0.62794156858859895</v>
      </c>
      <c r="AY312" s="72">
        <f t="shared" ca="1" si="311"/>
        <v>4.0820416467335042E-3</v>
      </c>
      <c r="AZ312" s="72">
        <f t="shared" ca="1" si="290"/>
        <v>1.018432827554069E-3</v>
      </c>
      <c r="BA312" s="72">
        <f t="shared" ca="1" si="291"/>
        <v>1.0010197306560857</v>
      </c>
      <c r="BB312" s="72">
        <f t="shared" ca="1" si="292"/>
        <v>1.0184324314325491E-3</v>
      </c>
      <c r="BC312" s="72">
        <f t="shared" ca="1" si="312"/>
        <v>0.12729375309719401</v>
      </c>
      <c r="BD312" s="75">
        <f t="shared" ca="1" si="293"/>
        <v>2.8330541064586785</v>
      </c>
      <c r="BE312" s="75">
        <f t="shared" ca="1" si="294"/>
        <v>-1.2327984855984905E-4</v>
      </c>
      <c r="BF312" s="75">
        <f t="shared" ca="1" si="313"/>
        <v>0.12717047324863417</v>
      </c>
      <c r="BG312" s="75">
        <f t="shared" ca="1" si="295"/>
        <v>2.8329308266101187</v>
      </c>
      <c r="BH312" s="75">
        <f t="shared" ca="1" si="296"/>
        <v>-1.2315626334396366E-4</v>
      </c>
      <c r="BI312" s="75">
        <f t="shared" ca="1" si="314"/>
        <v>0.12717059683385004</v>
      </c>
      <c r="BJ312" s="75">
        <f t="shared" ca="1" si="297"/>
        <v>2.8329309501953346</v>
      </c>
      <c r="BK312" s="75">
        <f t="shared" ca="1" si="298"/>
        <v>-1.2315638723250769E-4</v>
      </c>
      <c r="BL312" s="75">
        <f t="shared" ca="1" si="315"/>
        <v>0.1271705967099615</v>
      </c>
      <c r="BM312" s="72">
        <f t="array" aca="1" ref="BM312" ca="1">ATAN2((1-f)*SQRT(AX312^2+(SIN(AV312)*SIN(BL312)-COS(AV312)*COS(BL312)*COS(AU312))^2),SIN(AV312)*COS(BL312)+COS(AV312)*SIN(BL312)*COS(AU312))</f>
        <v>0.88845158574399097</v>
      </c>
      <c r="BN312" s="72">
        <f t="shared" ca="1" si="299"/>
        <v>-0.19510880850291568</v>
      </c>
      <c r="BO312" s="72">
        <f t="array" aca="1" ref="BO312" ca="1">f/16*(1-AX312^2)*(4+f*(4-3*(1-AX312^2)))</f>
        <v>5.0861939977253439E-4</v>
      </c>
      <c r="BP312" s="72">
        <f t="array" aca="1" ref="BP312" ca="1">BN312-(1-BO312)*f*AX312*(BL312+BO312*SIN(BL312)*(COS(BJ312)+BO312*COS(BL312)*(-1+2*COS(BJ312)^2)))</f>
        <v>-0.19484133289683925</v>
      </c>
      <c r="BQ312" s="72">
        <f t="shared" ca="1" si="300"/>
        <v>2.0937714120144141E-2</v>
      </c>
    </row>
    <row r="313" spans="2:69" ht="30.75">
      <c r="B313" s="30" t="s">
        <v>1203</v>
      </c>
      <c r="C313" s="72" t="str">
        <f t="shared" si="301"/>
        <v>33UUQ0960493160</v>
      </c>
      <c r="D313" s="72">
        <f t="array" aca="1" ref="D313" ca="1">MATCH(TRUE,ISERROR(VALUE(MID(C313,ROW(INDIRECT("1:"&amp;LEN(C313))),1))),0)</f>
        <v>3</v>
      </c>
      <c r="E313" s="72">
        <f t="shared" ca="1" si="302"/>
        <v>33</v>
      </c>
      <c r="F313" s="72" t="str">
        <f t="shared" ca="1" si="303"/>
        <v>U</v>
      </c>
      <c r="G313" s="72" t="str">
        <f t="shared" ca="1" si="304"/>
        <v>U</v>
      </c>
      <c r="H313" s="72" t="str">
        <f t="shared" ca="1" si="305"/>
        <v>Q</v>
      </c>
      <c r="I313" s="72">
        <f t="shared" ca="1" si="306"/>
        <v>10</v>
      </c>
      <c r="J313" s="72">
        <f t="shared" ca="1" si="307"/>
        <v>9604</v>
      </c>
      <c r="K313" s="72">
        <f t="shared" ca="1" si="308"/>
        <v>93160</v>
      </c>
      <c r="L313" s="72">
        <f t="shared" ca="1" si="309"/>
        <v>194.80604746885038</v>
      </c>
      <c r="M313" s="72">
        <f ca="1">VLOOKUP(G313,Coef!$C$2:$F$25,4)</f>
        <v>3</v>
      </c>
      <c r="N313" s="31">
        <f ca="1">VLOOKUP(F313,Coef!$C$4:$D$23,2)</f>
        <v>17</v>
      </c>
      <c r="O313" s="31">
        <f ca="1">MOD(VLOOKUP(H313,Coef!$C$2:$G$21,5)+MOD(E313+1,2)*15,20)</f>
        <v>15</v>
      </c>
      <c r="P313" s="31">
        <f ca="1">VLOOKUP(N313,Coef!$A$27:$B$46,2)</f>
        <v>5.34</v>
      </c>
      <c r="Q313" s="31">
        <f ca="1">VLOOKUP(N313,Coef!$A$27:$C$46,3)+O313/10-0.1</f>
        <v>5.4</v>
      </c>
      <c r="R313" s="31">
        <f ca="1">IF(Q313+0.1&lt;P313,Q313+2,Q313)</f>
        <v>5.4</v>
      </c>
      <c r="S313" s="72">
        <f ca="1">M313*100000+J313</f>
        <v>309604</v>
      </c>
      <c r="T313" s="72">
        <f ca="1">R313*1000000+K313</f>
        <v>5493160</v>
      </c>
      <c r="U313" s="72">
        <f ca="1">IF(N313&lt;11,T313-10000000,T313)</f>
        <v>5493160</v>
      </c>
      <c r="V313" s="72">
        <f ca="1">U313/(6366197.724*0.9996)</f>
        <v>0.86320883854114216</v>
      </c>
      <c r="W313" s="72">
        <f ca="1">(Coef!$J$9/(1+Coef!$J$8*(COS(V313))^2)^0.5)*Coef!$J$6</f>
        <v>6387945.5509582283</v>
      </c>
      <c r="X313" s="72">
        <f ca="1">6*E313-183</f>
        <v>15</v>
      </c>
      <c r="Y313" s="72">
        <f ca="1">(S313-500000)/W313</f>
        <v>-2.9805513913849738E-2</v>
      </c>
      <c r="Z313" s="72">
        <f ca="1">SIN(2*V313)</f>
        <v>0.98791541593749821</v>
      </c>
      <c r="AA313" s="72">
        <f ca="1">Z313*(COS(V313))^2</f>
        <v>0.41739724145329971</v>
      </c>
      <c r="AB313" s="72">
        <f ca="1">V313+(Z313/2)</f>
        <v>1.3571665465098912</v>
      </c>
      <c r="AC313" s="72">
        <f ca="1">(3*AB313+AA313)/4</f>
        <v>1.1222242202457433</v>
      </c>
      <c r="AD313" s="72">
        <f ca="1">(5*AC313+AA313*(COS(V313))^2)/3</f>
        <v>1.9291575646831802</v>
      </c>
      <c r="AE313" s="72">
        <f ca="1">Coef!$J$6*Coef!$J$9*(V313-(Coef!$J$10*AB313)+(Coef!$J$11*AC313)-(Coef!$J$12*AD313))</f>
        <v>5478396.3072907403</v>
      </c>
      <c r="AF313" s="72">
        <f ca="1">(U313-AE313)/W313</f>
        <v>2.3111801112714637E-3</v>
      </c>
      <c r="AG313" s="72">
        <f ca="1">((Coef!$J$8*Y313^2)/2)*(COS(V313))^2</f>
        <v>1.2647960861369569E-6</v>
      </c>
      <c r="AH313" s="72">
        <f ca="1">Y313*(1-(AG313/3))</f>
        <v>-2.9805501347883956E-2</v>
      </c>
      <c r="AI313" s="72">
        <f ca="1">AF313*(1-AG313)+V313</f>
        <v>0.86552001572924209</v>
      </c>
      <c r="AJ313" s="72">
        <f ca="1">(EXP(AH313)-EXP(-AH313))/2</f>
        <v>-2.9809914585734509E-2</v>
      </c>
      <c r="AK313" s="72">
        <f ca="1">ATAN(AJ313/COS(AI313))</f>
        <v>-4.5953247689690349E-2</v>
      </c>
      <c r="AL313" s="72">
        <f ca="1">ATAN(COS(AK313)*TAN(AI313))</f>
        <v>0.86499862667316374</v>
      </c>
      <c r="AM313" s="72">
        <f ca="1">V313+(1+Coef!$J$8*(COS(V313))^2-(3/2)*Coef!$J$8*SIN(V313)*COS(V313)*(AL313-V313))*(AL313-V313)</f>
        <v>0.86500370702313245</v>
      </c>
      <c r="AN313" s="34" t="str">
        <f t="shared" ca="1" si="285"/>
        <v>33 309604 5493160 N</v>
      </c>
      <c r="AO313" s="33">
        <f t="shared" ca="1" si="286"/>
        <v>49.561061675596257</v>
      </c>
      <c r="AP313" s="33">
        <f t="shared" ca="1" si="287"/>
        <v>12.367072852461442</v>
      </c>
      <c r="AQ313" s="72">
        <v>285</v>
      </c>
      <c r="AR313" s="72">
        <v>810000</v>
      </c>
      <c r="AS313" s="72">
        <f t="shared" ca="1" si="310"/>
        <v>0.86500370702313256</v>
      </c>
      <c r="AT313" s="72">
        <f t="shared" ca="1" si="310"/>
        <v>0.2158461401094591</v>
      </c>
      <c r="AU313" s="72">
        <f t="shared" si="310"/>
        <v>4.9741883681838397</v>
      </c>
      <c r="AV313" s="72">
        <f t="array" aca="1" ref="AV313" ca="1">ATAN((1-f)*TAN(AS313))</f>
        <v>0.86334528431131941</v>
      </c>
      <c r="AW313" s="72">
        <f t="shared" ca="1" si="288"/>
        <v>1.3529894245634624</v>
      </c>
      <c r="AX313" s="72">
        <f t="shared" ca="1" si="289"/>
        <v>-0.62775386478260986</v>
      </c>
      <c r="AY313" s="72">
        <f t="shared" ca="1" si="311"/>
        <v>4.0836301381091825E-3</v>
      </c>
      <c r="AZ313" s="72">
        <f t="shared" ca="1" si="290"/>
        <v>1.0188283351931255E-3</v>
      </c>
      <c r="BA313" s="72">
        <f t="shared" ca="1" si="291"/>
        <v>1.0010201271724561</v>
      </c>
      <c r="BB313" s="72">
        <f t="shared" ca="1" si="292"/>
        <v>1.0188279386099258E-3</v>
      </c>
      <c r="BC313" s="72">
        <f t="shared" ca="1" si="312"/>
        <v>0.12729370267457454</v>
      </c>
      <c r="BD313" s="75">
        <f t="shared" ca="1" si="293"/>
        <v>2.8332725518014992</v>
      </c>
      <c r="BE313" s="75">
        <f t="shared" ca="1" si="294"/>
        <v>-1.2333629357870585E-4</v>
      </c>
      <c r="BF313" s="75">
        <f t="shared" ca="1" si="313"/>
        <v>0.12717036638099583</v>
      </c>
      <c r="BG313" s="75">
        <f t="shared" ca="1" si="295"/>
        <v>2.8331492155079205</v>
      </c>
      <c r="BH313" s="75">
        <f t="shared" ca="1" si="296"/>
        <v>-1.232125987776367E-4</v>
      </c>
      <c r="BI313" s="75">
        <f t="shared" ca="1" si="314"/>
        <v>0.12717049007579689</v>
      </c>
      <c r="BJ313" s="75">
        <f t="shared" ca="1" si="297"/>
        <v>2.8331493392027216</v>
      </c>
      <c r="BK313" s="75">
        <f t="shared" ca="1" si="298"/>
        <v>-1.2321272282919026E-4</v>
      </c>
      <c r="BL313" s="75">
        <f t="shared" ca="1" si="315"/>
        <v>0.12717048995174535</v>
      </c>
      <c r="BM313" s="72">
        <f t="array" aca="1" ref="BM313" ca="1">ATAN2((1-f)*SQRT(AX313^2+(SIN(AV313)*SIN(BL313)-COS(AV313)*COS(BL313)*COS(AU313))^2),SIN(AV313)*COS(BL313)+COS(AV313)*SIN(BL313)*COS(AU313))</f>
        <v>0.88870226147794507</v>
      </c>
      <c r="BN313" s="72">
        <f t="shared" ca="1" si="299"/>
        <v>-0.19516947370998741</v>
      </c>
      <c r="BO313" s="72">
        <f t="array" aca="1" ref="BO313" ca="1">f/16*(1-AX313^2)*(4+f*(4-3*(1-AX313^2)))</f>
        <v>5.0881702361442905E-4</v>
      </c>
      <c r="BP313" s="72">
        <f t="array" aca="1" ref="BP313" ca="1">BN313-(1-BO313)*f*AX313*(BL313+BO313*SIN(BL313)*(COS(BJ313)+BO313*COS(BL313)*(-1+2*COS(BJ313)^2)))</f>
        <v>-0.1949020783940357</v>
      </c>
      <c r="BQ313" s="72">
        <f t="shared" ca="1" si="300"/>
        <v>2.0944061715423401E-2</v>
      </c>
    </row>
    <row r="314" spans="2:69">
      <c r="B314" s="38"/>
      <c r="C314" s="72" t="str">
        <f t="shared" si="301"/>
        <v/>
      </c>
      <c r="D314" s="72" t="e">
        <f t="array" aca="1" ref="D314" ca="1">MATCH(TRUE,ISERROR(VALUE(MID(C314,ROW(INDIRECT("1:"&amp;LEN(C314))),1))),0)</f>
        <v>#N/A</v>
      </c>
      <c r="E314" s="72" t="e">
        <f t="shared" ca="1" si="302"/>
        <v>#N/A</v>
      </c>
      <c r="F314" s="72" t="e">
        <f t="shared" ca="1" si="303"/>
        <v>#N/A</v>
      </c>
      <c r="G314" s="72" t="e">
        <f t="shared" ca="1" si="304"/>
        <v>#N/A</v>
      </c>
      <c r="H314" s="72" t="e">
        <f t="shared" ca="1" si="305"/>
        <v>#N/A</v>
      </c>
      <c r="I314" s="72" t="e">
        <f t="shared" ca="1" si="306"/>
        <v>#N/A</v>
      </c>
      <c r="J314" s="72" t="e">
        <f t="shared" ca="1" si="307"/>
        <v>#N/A</v>
      </c>
      <c r="K314" s="72" t="e">
        <f t="shared" ca="1" si="308"/>
        <v>#N/A</v>
      </c>
      <c r="L314" s="72" t="e">
        <f t="shared" ca="1" si="309"/>
        <v>#N/A</v>
      </c>
      <c r="M314" s="72" t="e">
        <f ca="1">VLOOKUP(G314,Coef!$C$2:$F$25,4)</f>
        <v>#N/A</v>
      </c>
      <c r="N314" s="31" t="e">
        <f ca="1">VLOOKUP(F314,Coef!$C$4:$D$23,2)</f>
        <v>#N/A</v>
      </c>
      <c r="O314" s="31" t="e">
        <f ca="1">MOD(VLOOKUP(H314,Coef!$C$2:$G$21,5)+MOD(E314+1,2)*15,20)</f>
        <v>#N/A</v>
      </c>
      <c r="P314" s="31" t="e">
        <f ca="1">VLOOKUP(N314,Coef!$A$27:$B$46,2)</f>
        <v>#N/A</v>
      </c>
      <c r="Q314" s="31" t="e">
        <f ca="1">VLOOKUP(N314,Coef!$A$27:$C$46,3)+O314/10-0.1</f>
        <v>#N/A</v>
      </c>
      <c r="R314" s="31" t="e">
        <f ca="1">IF(Q314+0.1&lt;P314,Q314+2,Q314)</f>
        <v>#N/A</v>
      </c>
      <c r="S314" s="72" t="e">
        <f ca="1">M314*100000+J314</f>
        <v>#N/A</v>
      </c>
      <c r="T314" s="72" t="e">
        <f ca="1">R314*1000000+K314</f>
        <v>#N/A</v>
      </c>
      <c r="U314" s="72" t="e">
        <f ca="1">IF(N314&lt;11,T314-10000000,T314)</f>
        <v>#N/A</v>
      </c>
      <c r="V314" s="72" t="e">
        <f ca="1">U314/(6366197.724*0.9996)</f>
        <v>#N/A</v>
      </c>
      <c r="W314" s="72" t="e">
        <f ca="1">(Coef!$J$9/(1+Coef!$J$8*(COS(V314))^2)^0.5)*Coef!$J$6</f>
        <v>#N/A</v>
      </c>
      <c r="X314" s="72" t="e">
        <f ca="1">6*E314-183</f>
        <v>#N/A</v>
      </c>
      <c r="Y314" s="72" t="e">
        <f ca="1">(S314-500000)/W314</f>
        <v>#N/A</v>
      </c>
      <c r="Z314" s="72" t="e">
        <f ca="1">SIN(2*V314)</f>
        <v>#N/A</v>
      </c>
      <c r="AA314" s="72" t="e">
        <f ca="1">Z314*(COS(V314))^2</f>
        <v>#N/A</v>
      </c>
      <c r="AB314" s="72" t="e">
        <f ca="1">V314+(Z314/2)</f>
        <v>#N/A</v>
      </c>
      <c r="AC314" s="72" t="e">
        <f ca="1">(3*AB314+AA314)/4</f>
        <v>#N/A</v>
      </c>
      <c r="AD314" s="72" t="e">
        <f ca="1">(5*AC314+AA314*(COS(V314))^2)/3</f>
        <v>#N/A</v>
      </c>
      <c r="AE314" s="72" t="e">
        <f ca="1">Coef!$J$6*Coef!$J$9*(V314-(Coef!$J$10*AB314)+(Coef!$J$11*AC314)-(Coef!$J$12*AD314))</f>
        <v>#N/A</v>
      </c>
      <c r="AF314" s="72" t="e">
        <f ca="1">(U314-AE314)/W314</f>
        <v>#N/A</v>
      </c>
      <c r="AG314" s="72" t="e">
        <f ca="1">((Coef!$J$8*Y314^2)/2)*(COS(V314))^2</f>
        <v>#N/A</v>
      </c>
      <c r="AH314" s="72" t="e">
        <f ca="1">Y314*(1-(AG314/3))</f>
        <v>#N/A</v>
      </c>
      <c r="AI314" s="72" t="e">
        <f ca="1">AF314*(1-AG314)+V314</f>
        <v>#N/A</v>
      </c>
      <c r="AJ314" s="72" t="e">
        <f ca="1">(EXP(AH314)-EXP(-AH314))/2</f>
        <v>#N/A</v>
      </c>
      <c r="AK314" s="72" t="e">
        <f ca="1">ATAN(AJ314/COS(AI314))</f>
        <v>#N/A</v>
      </c>
      <c r="AL314" s="72" t="e">
        <f ca="1">ATAN(COS(AK314)*TAN(AI314))</f>
        <v>#N/A</v>
      </c>
      <c r="AM314" s="72" t="e">
        <f ca="1">V314+(1+Coef!$J$8*(COS(V314))^2-(3/2)*Coef!$J$8*SIN(V314)*COS(V314)*(AL314-V314))*(AL314-V314)</f>
        <v>#N/A</v>
      </c>
      <c r="AN314" s="34" t="e">
        <f t="shared" ca="1" si="285"/>
        <v>#N/A</v>
      </c>
      <c r="AO314" s="33" t="e">
        <f t="shared" ca="1" si="286"/>
        <v>#N/A</v>
      </c>
      <c r="AP314" s="33" t="e">
        <f t="shared" ca="1" si="287"/>
        <v>#N/A</v>
      </c>
      <c r="AQ314" s="72">
        <v>285</v>
      </c>
      <c r="AR314" s="72">
        <v>810000</v>
      </c>
      <c r="AS314" s="72" t="e">
        <f t="shared" ca="1" si="310"/>
        <v>#N/A</v>
      </c>
      <c r="AT314" s="72" t="e">
        <f t="shared" ca="1" si="310"/>
        <v>#N/A</v>
      </c>
      <c r="AU314" s="72">
        <f t="shared" si="310"/>
        <v>4.9741883681838397</v>
      </c>
      <c r="AV314" s="72" t="e">
        <f t="array" aca="1" ref="AV314" ca="1">ATAN((1-f)*TAN(AS314))</f>
        <v>#N/A</v>
      </c>
      <c r="AW314" s="72" t="e">
        <f t="shared" ca="1" si="288"/>
        <v>#N/A</v>
      </c>
      <c r="AX314" s="72" t="e">
        <f t="shared" ca="1" si="289"/>
        <v>#N/A</v>
      </c>
      <c r="AY314" s="72" t="e">
        <f t="shared" ca="1" si="311"/>
        <v>#N/A</v>
      </c>
      <c r="AZ314" s="72" t="e">
        <f t="shared" ca="1" si="290"/>
        <v>#N/A</v>
      </c>
      <c r="BA314" s="72" t="e">
        <f t="shared" ca="1" si="291"/>
        <v>#N/A</v>
      </c>
      <c r="BB314" s="72" t="e">
        <f t="shared" ca="1" si="292"/>
        <v>#N/A</v>
      </c>
      <c r="BC314" s="72" t="e">
        <f t="shared" ca="1" si="312"/>
        <v>#N/A</v>
      </c>
      <c r="BD314" s="75" t="e">
        <f t="shared" ca="1" si="293"/>
        <v>#N/A</v>
      </c>
      <c r="BE314" s="75" t="e">
        <f t="shared" ca="1" si="294"/>
        <v>#N/A</v>
      </c>
      <c r="BF314" s="75" t="e">
        <f t="shared" ca="1" si="313"/>
        <v>#N/A</v>
      </c>
      <c r="BG314" s="75" t="e">
        <f t="shared" ca="1" si="295"/>
        <v>#N/A</v>
      </c>
      <c r="BH314" s="75" t="e">
        <f t="shared" ca="1" si="296"/>
        <v>#N/A</v>
      </c>
      <c r="BI314" s="75" t="e">
        <f t="shared" ca="1" si="314"/>
        <v>#N/A</v>
      </c>
      <c r="BJ314" s="75" t="e">
        <f t="shared" ca="1" si="297"/>
        <v>#N/A</v>
      </c>
      <c r="BK314" s="75" t="e">
        <f t="shared" ca="1" si="298"/>
        <v>#N/A</v>
      </c>
      <c r="BL314" s="75" t="e">
        <f t="shared" ca="1" si="315"/>
        <v>#N/A</v>
      </c>
      <c r="BM314" s="72" t="e">
        <f t="array" aca="1" ref="BM314" ca="1">ATAN2((1-f)*SQRT(AX314^2+(SIN(AV314)*SIN(BL314)-COS(AV314)*COS(BL314)*COS(AU314))^2),SIN(AV314)*COS(BL314)+COS(AV314)*SIN(BL314)*COS(AU314))</f>
        <v>#N/A</v>
      </c>
      <c r="BN314" s="72" t="e">
        <f t="shared" ca="1" si="299"/>
        <v>#N/A</v>
      </c>
      <c r="BO314" s="72" t="e">
        <f t="array" aca="1" ref="BO314" ca="1">f/16*(1-AX314^2)*(4+f*(4-3*(1-AX314^2)))</f>
        <v>#N/A</v>
      </c>
      <c r="BP314" s="72" t="e">
        <f t="array" aca="1" ref="BP314" ca="1">BN314-(1-BO314)*f*AX314*(BL314+BO314*SIN(BL314)*(COS(BJ314)+BO314*COS(BL314)*(-1+2*COS(BJ314)^2)))</f>
        <v>#N/A</v>
      </c>
      <c r="BQ314" s="72" t="e">
        <f t="shared" ca="1" si="300"/>
        <v>#N/A</v>
      </c>
    </row>
    <row r="315" spans="2:69">
      <c r="B315" s="43" t="s">
        <v>1204</v>
      </c>
      <c r="C315" s="72" t="str">
        <f t="shared" si="301"/>
        <v>32UQV1150058314</v>
      </c>
      <c r="D315" s="72">
        <f t="array" aca="1" ref="D315" ca="1">MATCH(TRUE,ISERROR(VALUE(MID(C315,ROW(INDIRECT("1:"&amp;LEN(C315))),1))),0)</f>
        <v>3</v>
      </c>
      <c r="E315" s="72">
        <f t="shared" ca="1" si="302"/>
        <v>32</v>
      </c>
      <c r="F315" s="72" t="str">
        <f t="shared" ca="1" si="303"/>
        <v>U</v>
      </c>
      <c r="G315" s="72" t="str">
        <f t="shared" ca="1" si="304"/>
        <v>Q</v>
      </c>
      <c r="H315" s="72" t="str">
        <f t="shared" ca="1" si="305"/>
        <v>V</v>
      </c>
      <c r="I315" s="72">
        <f t="shared" ca="1" si="306"/>
        <v>10</v>
      </c>
      <c r="J315" s="72">
        <f t="shared" ca="1" si="307"/>
        <v>11500</v>
      </c>
      <c r="K315" s="72">
        <f t="shared" ca="1" si="308"/>
        <v>58314</v>
      </c>
      <c r="L315" s="72">
        <f t="shared" ca="1" si="309"/>
        <v>188.80604746885038</v>
      </c>
      <c r="M315" s="72">
        <f ca="1">VLOOKUP(G315,Coef!$C$2:$F$25,4)</f>
        <v>7</v>
      </c>
      <c r="N315" s="31">
        <f ca="1">VLOOKUP(F315,Coef!$C$4:$D$23,2)</f>
        <v>17</v>
      </c>
      <c r="O315" s="31">
        <f ca="1">MOD(VLOOKUP(H315,Coef!$C$2:$G$21,5)+MOD(E315+1,2)*15,20)</f>
        <v>15</v>
      </c>
      <c r="P315" s="31">
        <f ca="1">VLOOKUP(N315,Coef!$A$27:$B$46,2)</f>
        <v>5.34</v>
      </c>
      <c r="Q315" s="31">
        <f ca="1">VLOOKUP(N315,Coef!$A$27:$C$46,3)+O315/10-0.1</f>
        <v>5.4</v>
      </c>
      <c r="R315" s="31">
        <f ca="1">IF(Q315+0.1&lt;P315,Q315+2,Q315)</f>
        <v>5.4</v>
      </c>
      <c r="S315" s="72">
        <f ca="1">M315*100000+J315</f>
        <v>711500</v>
      </c>
      <c r="T315" s="72">
        <f ca="1">R315*1000000+K315</f>
        <v>5458314</v>
      </c>
      <c r="U315" s="72">
        <f ca="1">IF(N315&lt;11,T315-10000000,T315)</f>
        <v>5458314</v>
      </c>
      <c r="V315" s="72">
        <f ca="1">U315/(6366197.724*0.9996)</f>
        <v>0.85773305134619338</v>
      </c>
      <c r="W315" s="72">
        <f ca="1">(Coef!$J$9/(1+Coef!$J$8*(COS(V315))^2)^0.5)*Coef!$J$6</f>
        <v>6387829.341216567</v>
      </c>
      <c r="X315" s="72">
        <f ca="1">6*E315-183</f>
        <v>9</v>
      </c>
      <c r="Y315" s="72">
        <f ca="1">(S315-500000)/W315</f>
        <v>3.3109838836070042E-2</v>
      </c>
      <c r="Z315" s="72">
        <f ca="1">SIN(2*V315)</f>
        <v>0.9895535668026495</v>
      </c>
      <c r="AA315" s="72">
        <f ca="1">Z315*(COS(V315))^2</f>
        <v>0.42344696031675455</v>
      </c>
      <c r="AB315" s="72">
        <f ca="1">V315+(Z315/2)</f>
        <v>1.3525098347475182</v>
      </c>
      <c r="AC315" s="72">
        <f ca="1">(3*AB315+AA315)/4</f>
        <v>1.1202441161398271</v>
      </c>
      <c r="AD315" s="72">
        <f ca="1">(5*AC315+AA315*(COS(V315))^2)/3</f>
        <v>1.9274736016461655</v>
      </c>
      <c r="AE315" s="72">
        <f ca="1">Coef!$J$6*Coef!$J$9*(V315-(Coef!$J$10*AB315)+(Coef!$J$11*AC315)-(Coef!$J$12*AD315))</f>
        <v>5443517.5468844138</v>
      </c>
      <c r="AF315" s="72">
        <f ca="1">(U315-AE315)/W315</f>
        <v>2.316350723416195E-3</v>
      </c>
      <c r="AG315" s="72">
        <f ca="1">((Coef!$J$8*Y315^2)/2)*(COS(V315))^2</f>
        <v>1.5807795785116799E-6</v>
      </c>
      <c r="AH315" s="72">
        <f ca="1">Y315*(1-(AG315/3))</f>
        <v>3.3109821389617683E-2</v>
      </c>
      <c r="AI315" s="72">
        <f ca="1">AF315*(1-AG315)+V315</f>
        <v>0.86004939840796968</v>
      </c>
      <c r="AJ315" s="72">
        <f ca="1">(EXP(AH315)-EXP(-AH315))/2</f>
        <v>3.3115871218187043E-2</v>
      </c>
      <c r="AK315" s="72">
        <f ca="1">ATAN(AJ315/COS(AI315))</f>
        <v>5.071654135240513E-2</v>
      </c>
      <c r="AL315" s="72">
        <f ca="1">ATAN(COS(AK315)*TAN(AI315))</f>
        <v>0.85941317681218299</v>
      </c>
      <c r="AM315" s="72">
        <f ca="1">V315+(1+Coef!$J$8*(COS(V315))^2-(3/2)*Coef!$J$8*SIN(V315)*COS(V315)*(AL315-V315))*(AL315-V315)</f>
        <v>0.85941800808466451</v>
      </c>
      <c r="AN315" s="34" t="str">
        <f t="shared" ca="1" si="285"/>
        <v>32 711500 5458314 N</v>
      </c>
      <c r="AO315" s="33">
        <f t="shared" ca="1" si="286"/>
        <v>49.241024700791336</v>
      </c>
      <c r="AP315" s="33">
        <f t="shared" ca="1" si="287"/>
        <v>11.905843770993526</v>
      </c>
      <c r="AQ315" s="72">
        <v>285</v>
      </c>
      <c r="AR315" s="72">
        <v>810000</v>
      </c>
      <c r="AS315" s="72">
        <f t="shared" ca="1" si="310"/>
        <v>0.8594180080846644</v>
      </c>
      <c r="AT315" s="72">
        <f t="shared" ca="1" si="310"/>
        <v>0.20779617403189476</v>
      </c>
      <c r="AU315" s="72">
        <f t="shared" si="310"/>
        <v>4.9741883681838397</v>
      </c>
      <c r="AV315" s="72">
        <f t="array" aca="1" ref="AV315" ca="1">ATAN((1-f)*TAN(AS315))</f>
        <v>0.85775674486333797</v>
      </c>
      <c r="AW315" s="72">
        <f t="shared" ca="1" si="288"/>
        <v>1.3505920868241299</v>
      </c>
      <c r="AX315" s="72">
        <f t="shared" ca="1" si="289"/>
        <v>-0.63184672046253532</v>
      </c>
      <c r="AY315" s="72">
        <f t="shared" ca="1" si="311"/>
        <v>4.0488855832038683E-3</v>
      </c>
      <c r="AZ315" s="72">
        <f t="shared" ca="1" si="290"/>
        <v>1.0101773824107447E-3</v>
      </c>
      <c r="BA315" s="72">
        <f t="shared" ca="1" si="291"/>
        <v>1.0010114542451984</v>
      </c>
      <c r="BB315" s="72">
        <f t="shared" ca="1" si="292"/>
        <v>1.0101769958442677E-3</v>
      </c>
      <c r="BC315" s="72">
        <f t="shared" ca="1" si="312"/>
        <v>0.12729480556807191</v>
      </c>
      <c r="BD315" s="75">
        <f t="shared" ca="1" si="293"/>
        <v>2.8284789792163316</v>
      </c>
      <c r="BE315" s="75">
        <f t="shared" ca="1" si="294"/>
        <v>-1.2210124366416385E-4</v>
      </c>
      <c r="BF315" s="75">
        <f t="shared" ca="1" si="313"/>
        <v>0.12717270432440775</v>
      </c>
      <c r="BG315" s="75">
        <f t="shared" ca="1" si="295"/>
        <v>2.8283568779726673</v>
      </c>
      <c r="BH315" s="75">
        <f t="shared" ca="1" si="296"/>
        <v>-1.2197993597232134E-4</v>
      </c>
      <c r="BI315" s="75">
        <f t="shared" ca="1" si="314"/>
        <v>0.12717282563209958</v>
      </c>
      <c r="BJ315" s="75">
        <f t="shared" ca="1" si="297"/>
        <v>2.8283569992803592</v>
      </c>
      <c r="BK315" s="75">
        <f t="shared" ca="1" si="298"/>
        <v>-1.2198005648885572E-4</v>
      </c>
      <c r="BL315" s="75">
        <f t="shared" ca="1" si="315"/>
        <v>0.12717282551158304</v>
      </c>
      <c r="BM315" s="72">
        <f t="array" aca="1" ref="BM315" ca="1">ATAN2((1-f)*SQRT(AX315^2+(SIN(AV315)*SIN(BL315)-COS(AV315)*COS(BL315)*COS(AU315))^2),SIN(AV315)*COS(BL315)+COS(AV315)*SIN(BL315)*COS(AU315))</f>
        <v>0.88322301878009901</v>
      </c>
      <c r="BN315" s="72">
        <f t="shared" ca="1" si="299"/>
        <v>-0.1938549092982442</v>
      </c>
      <c r="BO315" s="72">
        <f t="array" aca="1" ref="BO315" ca="1">f/16*(1-AX315^2)*(4+f*(4-3*(1-AX315^2)))</f>
        <v>5.0449440817673544E-4</v>
      </c>
      <c r="BP315" s="72">
        <f t="array" aca="1" ref="BP315" ca="1">BN315-(1-BO315)*f*AX315*(BL315+BO315*SIN(BL315)*(COS(BJ315)+BO315*COS(BL315)*(-1+2*COS(BJ315)^2)))</f>
        <v>-0.19358576319701556</v>
      </c>
      <c r="BQ315" s="72">
        <f t="shared" ca="1" si="300"/>
        <v>1.42104108348792E-2</v>
      </c>
    </row>
    <row r="316" spans="2:69">
      <c r="B316" s="43" t="s">
        <v>1205</v>
      </c>
      <c r="C316" s="72" t="str">
        <f t="shared" si="301"/>
        <v>32UQV1146158260</v>
      </c>
      <c r="D316" s="72">
        <f t="array" aca="1" ref="D316" ca="1">MATCH(TRUE,ISERROR(VALUE(MID(C316,ROW(INDIRECT("1:"&amp;LEN(C316))),1))),0)</f>
        <v>3</v>
      </c>
      <c r="E316" s="72">
        <f t="shared" ca="1" si="302"/>
        <v>32</v>
      </c>
      <c r="F316" s="72" t="str">
        <f t="shared" ca="1" si="303"/>
        <v>U</v>
      </c>
      <c r="G316" s="72" t="str">
        <f t="shared" ca="1" si="304"/>
        <v>Q</v>
      </c>
      <c r="H316" s="72" t="str">
        <f t="shared" ca="1" si="305"/>
        <v>V</v>
      </c>
      <c r="I316" s="72">
        <f t="shared" ca="1" si="306"/>
        <v>10</v>
      </c>
      <c r="J316" s="72">
        <f t="shared" ca="1" si="307"/>
        <v>11461</v>
      </c>
      <c r="K316" s="72">
        <f t="shared" ca="1" si="308"/>
        <v>58260</v>
      </c>
      <c r="L316" s="72">
        <f t="shared" ca="1" si="309"/>
        <v>188.80604746885038</v>
      </c>
      <c r="M316" s="72">
        <f ca="1">VLOOKUP(G316,Coef!$C$2:$F$25,4)</f>
        <v>7</v>
      </c>
      <c r="N316" s="31">
        <f ca="1">VLOOKUP(F316,Coef!$C$4:$D$23,2)</f>
        <v>17</v>
      </c>
      <c r="O316" s="31">
        <f ca="1">MOD(VLOOKUP(H316,Coef!$C$2:$G$21,5)+MOD(E316+1,2)*15,20)</f>
        <v>15</v>
      </c>
      <c r="P316" s="31">
        <f ca="1">VLOOKUP(N316,Coef!$A$27:$B$46,2)</f>
        <v>5.34</v>
      </c>
      <c r="Q316" s="31">
        <f ca="1">VLOOKUP(N316,Coef!$A$27:$C$46,3)+O316/10-0.1</f>
        <v>5.4</v>
      </c>
      <c r="R316" s="31">
        <f ca="1">IF(Q316+0.1&lt;P316,Q316+2,Q316)</f>
        <v>5.4</v>
      </c>
      <c r="S316" s="72">
        <f ca="1">M316*100000+J316</f>
        <v>711461</v>
      </c>
      <c r="T316" s="72">
        <f ca="1">R316*1000000+K316</f>
        <v>5458260</v>
      </c>
      <c r="U316" s="72">
        <f ca="1">IF(N316&lt;11,T316-10000000,T316)</f>
        <v>5458260</v>
      </c>
      <c r="V316" s="72">
        <f ca="1">U316/(6366197.724*0.9996)</f>
        <v>0.85772456565175137</v>
      </c>
      <c r="W316" s="72">
        <f ca="1">(Coef!$J$9/(1+Coef!$J$8*(COS(V316))^2)^0.5)*Coef!$J$6</f>
        <v>6387829.160986471</v>
      </c>
      <c r="X316" s="72">
        <f ca="1">6*E316-183</f>
        <v>9</v>
      </c>
      <c r="Y316" s="72">
        <f ca="1">(S316-500000)/W316</f>
        <v>3.3103734409726158E-2</v>
      </c>
      <c r="Z316" s="72">
        <f ca="1">SIN(2*V316)</f>
        <v>0.98955601335167265</v>
      </c>
      <c r="AA316" s="72">
        <f ca="1">Z316*(COS(V316))^2</f>
        <v>0.42345631659788924</v>
      </c>
      <c r="AB316" s="72">
        <f ca="1">V316+(Z316/2)</f>
        <v>1.3525025723275876</v>
      </c>
      <c r="AC316" s="72">
        <f ca="1">(3*AB316+AA316)/4</f>
        <v>1.1202410083951631</v>
      </c>
      <c r="AD316" s="72">
        <f ca="1">(5*AC316+AA316*(COS(V316))^2)/3</f>
        <v>1.9274709419054756</v>
      </c>
      <c r="AE316" s="72">
        <f ca="1">Coef!$J$6*Coef!$J$9*(V316-(Coef!$J$10*AB316)+(Coef!$J$11*AC316)-(Coef!$J$12*AD316))</f>
        <v>5443463.4975940334</v>
      </c>
      <c r="AF316" s="72">
        <f ca="1">(U316-AE316)/W316</f>
        <v>2.3163585050670972E-3</v>
      </c>
      <c r="AG316" s="72">
        <f ca="1">((Coef!$J$8*Y316^2)/2)*(COS(V316))^2</f>
        <v>1.5802277472434698E-6</v>
      </c>
      <c r="AH316" s="72">
        <f ca="1">Y316*(1-(AG316/3))</f>
        <v>3.3103716972579605E-2</v>
      </c>
      <c r="AI316" s="72">
        <f ca="1">AF316*(1-AG316)+V316</f>
        <v>0.86004092049644454</v>
      </c>
      <c r="AJ316" s="72">
        <f ca="1">(EXP(AH316)-EXP(-AH316))/2</f>
        <v>3.3109763455445307E-2</v>
      </c>
      <c r="AK316" s="72">
        <f ca="1">ATAN(AJ316/COS(AI316))</f>
        <v>5.0706704887475369E-2</v>
      </c>
      <c r="AL316" s="72">
        <f ca="1">ATAN(COS(AK316)*TAN(AI316))</f>
        <v>0.85940494418108337</v>
      </c>
      <c r="AM316" s="72">
        <f ca="1">V316+(1+Coef!$J$8*(COS(V316))^2-(3/2)*Coef!$J$8*SIN(V316)*COS(V316)*(AL316-V316))*(AL316-V316)</f>
        <v>0.85940977627419335</v>
      </c>
      <c r="AN316" s="34" t="str">
        <f t="shared" ca="1" si="285"/>
        <v>32 711461 5458260 N</v>
      </c>
      <c r="AO316" s="33">
        <f t="shared" ca="1" si="286"/>
        <v>49.240553052793594</v>
      </c>
      <c r="AP316" s="33">
        <f t="shared" ca="1" si="287"/>
        <v>11.905280183067722</v>
      </c>
      <c r="AQ316" s="72">
        <v>285</v>
      </c>
      <c r="AR316" s="72">
        <v>810000</v>
      </c>
      <c r="AS316" s="72">
        <f t="shared" ca="1" si="310"/>
        <v>0.85940977627419335</v>
      </c>
      <c r="AT316" s="72">
        <f t="shared" ca="1" si="310"/>
        <v>0.20778633756696505</v>
      </c>
      <c r="AU316" s="72">
        <f t="shared" si="310"/>
        <v>4.9741883681838397</v>
      </c>
      <c r="AV316" s="72">
        <f t="array" aca="1" ref="AV316" ca="1">ATAN((1-f)*TAN(AS316))</f>
        <v>0.85774850901974986</v>
      </c>
      <c r="AW316" s="72">
        <f t="shared" ca="1" si="288"/>
        <v>1.350588538698142</v>
      </c>
      <c r="AX316" s="72">
        <f t="shared" ca="1" si="289"/>
        <v>-0.63185273758260929</v>
      </c>
      <c r="AY316" s="72">
        <f t="shared" ca="1" si="311"/>
        <v>4.0488343372070785E-3</v>
      </c>
      <c r="AZ316" s="72">
        <f t="shared" ca="1" si="290"/>
        <v>1.0101646225872992E-3</v>
      </c>
      <c r="BA316" s="72">
        <f t="shared" ca="1" si="291"/>
        <v>1.0010114414531024</v>
      </c>
      <c r="BB316" s="72">
        <f t="shared" ca="1" si="292"/>
        <v>1.0101642360354705E-3</v>
      </c>
      <c r="BC316" s="72">
        <f t="shared" ca="1" si="312"/>
        <v>0.12729480719479394</v>
      </c>
      <c r="BD316" s="75">
        <f t="shared" ca="1" si="293"/>
        <v>2.8284718845910781</v>
      </c>
      <c r="BE316" s="75">
        <f t="shared" ca="1" si="294"/>
        <v>-1.2209942135459301E-4</v>
      </c>
      <c r="BF316" s="75">
        <f t="shared" ca="1" si="313"/>
        <v>0.12717270777343934</v>
      </c>
      <c r="BG316" s="75">
        <f t="shared" ca="1" si="295"/>
        <v>2.8283497851697232</v>
      </c>
      <c r="BH316" s="75">
        <f t="shared" ca="1" si="296"/>
        <v>-1.219781171683749E-4</v>
      </c>
      <c r="BI316" s="75">
        <f t="shared" ca="1" si="314"/>
        <v>0.12717282907762556</v>
      </c>
      <c r="BJ316" s="75">
        <f t="shared" ca="1" si="297"/>
        <v>2.8283499064739095</v>
      </c>
      <c r="BK316" s="75">
        <f t="shared" ca="1" si="298"/>
        <v>-1.2197823767974236E-4</v>
      </c>
      <c r="BL316" s="75">
        <f t="shared" ca="1" si="315"/>
        <v>0.12717282895711421</v>
      </c>
      <c r="BM316" s="72">
        <f t="array" aca="1" ref="BM316" ca="1">ATAN2((1-f)*SQRT(AX316^2+(SIN(AV316)*SIN(BL316)-COS(AV316)*COS(BL316)*COS(AU316))^2),SIN(AV316)*COS(BL316)+COS(AV316)*SIN(BL316)*COS(AU316))</f>
        <v>0.88321494282185364</v>
      </c>
      <c r="BN316" s="72">
        <f t="shared" ca="1" si="299"/>
        <v>-0.19385298931213657</v>
      </c>
      <c r="BO316" s="72">
        <f t="array" aca="1" ref="BO316" ca="1">f/16*(1-AX316^2)*(4+f*(4-3*(1-AX316^2)))</f>
        <v>5.0448803251262192E-4</v>
      </c>
      <c r="BP316" s="72">
        <f t="array" aca="1" ref="BP316" ca="1">BN316-(1-BO316)*f*AX316*(BL316+BO316*SIN(BL316)*(COS(BJ316)+BO316*COS(BL316)*(-1+2*COS(BJ316)^2)))</f>
        <v>-0.19358384063687895</v>
      </c>
      <c r="BQ316" s="72">
        <f t="shared" ca="1" si="300"/>
        <v>1.42024969300861E-2</v>
      </c>
    </row>
    <row r="317" spans="2:69">
      <c r="B317" s="43" t="s">
        <v>1206</v>
      </c>
      <c r="C317" s="72" t="str">
        <f t="shared" si="301"/>
        <v>32UQV1145158285</v>
      </c>
      <c r="D317" s="72">
        <f t="array" aca="1" ref="D317" ca="1">MATCH(TRUE,ISERROR(VALUE(MID(C317,ROW(INDIRECT("1:"&amp;LEN(C317))),1))),0)</f>
        <v>3</v>
      </c>
      <c r="E317" s="72">
        <f t="shared" ca="1" si="302"/>
        <v>32</v>
      </c>
      <c r="F317" s="72" t="str">
        <f t="shared" ca="1" si="303"/>
        <v>U</v>
      </c>
      <c r="G317" s="72" t="str">
        <f t="shared" ca="1" si="304"/>
        <v>Q</v>
      </c>
      <c r="H317" s="72" t="str">
        <f t="shared" ca="1" si="305"/>
        <v>V</v>
      </c>
      <c r="I317" s="72">
        <f t="shared" ca="1" si="306"/>
        <v>10</v>
      </c>
      <c r="J317" s="72">
        <f t="shared" ca="1" si="307"/>
        <v>11451</v>
      </c>
      <c r="K317" s="72">
        <f t="shared" ca="1" si="308"/>
        <v>58285</v>
      </c>
      <c r="L317" s="72">
        <f t="shared" ca="1" si="309"/>
        <v>188.80604746885038</v>
      </c>
      <c r="M317" s="72">
        <f ca="1">VLOOKUP(G317,Coef!$C$2:$F$25,4)</f>
        <v>7</v>
      </c>
      <c r="N317" s="31">
        <f ca="1">VLOOKUP(F317,Coef!$C$4:$D$23,2)</f>
        <v>17</v>
      </c>
      <c r="O317" s="31">
        <f ca="1">MOD(VLOOKUP(H317,Coef!$C$2:$G$21,5)+MOD(E317+1,2)*15,20)</f>
        <v>15</v>
      </c>
      <c r="P317" s="31">
        <f ca="1">VLOOKUP(N317,Coef!$A$27:$B$46,2)</f>
        <v>5.34</v>
      </c>
      <c r="Q317" s="31">
        <f ca="1">VLOOKUP(N317,Coef!$A$27:$C$46,3)+O317/10-0.1</f>
        <v>5.4</v>
      </c>
      <c r="R317" s="31">
        <f ca="1">IF(Q317+0.1&lt;P317,Q317+2,Q317)</f>
        <v>5.4</v>
      </c>
      <c r="S317" s="72">
        <f ca="1">M317*100000+J317</f>
        <v>711451</v>
      </c>
      <c r="T317" s="72">
        <f ca="1">R317*1000000+K317</f>
        <v>5458285</v>
      </c>
      <c r="U317" s="72">
        <f ca="1">IF(N317&lt;11,T317-10000000,T317)</f>
        <v>5458285</v>
      </c>
      <c r="V317" s="72">
        <f ca="1">U317/(6366197.724*0.9996)</f>
        <v>0.857728494213993</v>
      </c>
      <c r="W317" s="72">
        <f ca="1">(Coef!$J$9/(1+Coef!$J$8*(COS(V317))^2)^0.5)*Coef!$J$6</f>
        <v>6387829.2444263836</v>
      </c>
      <c r="X317" s="72">
        <f ca="1">6*E317-183</f>
        <v>9</v>
      </c>
      <c r="Y317" s="72">
        <f ca="1">(S317-500000)/W317</f>
        <v>3.3102168500277113E-2</v>
      </c>
      <c r="Z317" s="72">
        <f ca="1">SIN(2*V317)</f>
        <v>0.98955488072551989</v>
      </c>
      <c r="AA317" s="72">
        <f ca="1">Z317*(COS(V317))^2</f>
        <v>0.42345198499375336</v>
      </c>
      <c r="AB317" s="72">
        <f ca="1">V317+(Z317/2)</f>
        <v>1.3525059345767529</v>
      </c>
      <c r="AC317" s="72">
        <f ca="1">(3*AB317+AA317)/4</f>
        <v>1.1202424471810031</v>
      </c>
      <c r="AD317" s="72">
        <f ca="1">(5*AC317+AA317*(COS(V317))^2)/3</f>
        <v>1.9274721732863707</v>
      </c>
      <c r="AE317" s="72">
        <f ca="1">Coef!$J$6*Coef!$J$9*(V317-(Coef!$J$10*AB317)+(Coef!$J$11*AC317)-(Coef!$J$12*AD317))</f>
        <v>5443488.520413084</v>
      </c>
      <c r="AF317" s="72">
        <f ca="1">(U317-AE317)/W317</f>
        <v>2.3163549025400948E-3</v>
      </c>
      <c r="AG317" s="72">
        <f ca="1">((Coef!$J$8*Y317^2)/2)*(COS(V317))^2</f>
        <v>1.5800638970490103E-6</v>
      </c>
      <c r="AH317" s="72">
        <f ca="1">Y317*(1-(AG317/3))</f>
        <v>3.3102151065763329E-2</v>
      </c>
      <c r="AI317" s="72">
        <f ca="1">AF317*(1-AG317)+V317</f>
        <v>0.86004484545654436</v>
      </c>
      <c r="AJ317" s="72">
        <f ca="1">(EXP(AH317)-EXP(-AH317))/2</f>
        <v>3.3108196690587066E-2</v>
      </c>
      <c r="AK317" s="72">
        <f ca="1">ATAN(AJ317/COS(AI317))</f>
        <v>5.0704540328666357E-2</v>
      </c>
      <c r="AL317" s="72">
        <f ca="1">ATAN(COS(AK317)*TAN(AI317))</f>
        <v>0.85940892421301973</v>
      </c>
      <c r="AM317" s="72">
        <f ca="1">V317+(1+Coef!$J$8*(COS(V317))^2-(3/2)*Coef!$J$8*SIN(V317)*COS(V317)*(AL317-V317))*(AL317-V317)</f>
        <v>0.8594137564096922</v>
      </c>
      <c r="AN317" s="34" t="str">
        <f t="shared" ca="1" si="285"/>
        <v>32 711451 5458285 N</v>
      </c>
      <c r="AO317" s="33">
        <f t="shared" ca="1" si="286"/>
        <v>49.240781097759559</v>
      </c>
      <c r="AP317" s="33">
        <f t="shared" ca="1" si="287"/>
        <v>11.905156162983459</v>
      </c>
      <c r="AQ317" s="72">
        <v>285</v>
      </c>
      <c r="AR317" s="72">
        <v>810000</v>
      </c>
      <c r="AS317" s="72">
        <f t="shared" ca="1" si="310"/>
        <v>0.85941375640969209</v>
      </c>
      <c r="AT317" s="72">
        <f t="shared" ca="1" si="310"/>
        <v>0.20778417300815602</v>
      </c>
      <c r="AU317" s="72">
        <f t="shared" si="310"/>
        <v>4.9741883681838397</v>
      </c>
      <c r="AV317" s="72">
        <f t="array" aca="1" ref="AV317" ca="1">ATAN((1-f)*TAN(AS317))</f>
        <v>0.85775249110523144</v>
      </c>
      <c r="AW317" s="72">
        <f t="shared" ca="1" si="288"/>
        <v>1.3505902542464054</v>
      </c>
      <c r="AX317" s="72">
        <f t="shared" ca="1" si="289"/>
        <v>-0.63184982827014391</v>
      </c>
      <c r="AY317" s="72">
        <f t="shared" ca="1" si="311"/>
        <v>4.0488591150047767E-3</v>
      </c>
      <c r="AZ317" s="72">
        <f t="shared" ca="1" si="290"/>
        <v>1.0101707920511772E-3</v>
      </c>
      <c r="BA317" s="72">
        <f t="shared" ca="1" si="291"/>
        <v>1.0010114476381702</v>
      </c>
      <c r="BB317" s="72">
        <f t="shared" ca="1" si="292"/>
        <v>1.010170405492266E-3</v>
      </c>
      <c r="BC317" s="72">
        <f t="shared" ca="1" si="312"/>
        <v>0.12729480640826246</v>
      </c>
      <c r="BD317" s="75">
        <f t="shared" ca="1" si="293"/>
        <v>2.8284753149010733</v>
      </c>
      <c r="BE317" s="75">
        <f t="shared" ca="1" si="294"/>
        <v>-1.2210030245425835E-4</v>
      </c>
      <c r="BF317" s="75">
        <f t="shared" ca="1" si="313"/>
        <v>0.12717270610580819</v>
      </c>
      <c r="BG317" s="75">
        <f t="shared" ca="1" si="295"/>
        <v>2.8283532145986192</v>
      </c>
      <c r="BH317" s="75">
        <f t="shared" ca="1" si="296"/>
        <v>-1.2197899657305195E-4</v>
      </c>
      <c r="BI317" s="75">
        <f t="shared" ca="1" si="314"/>
        <v>0.12717282741168942</v>
      </c>
      <c r="BJ317" s="75">
        <f t="shared" ca="1" si="297"/>
        <v>2.8283533359045001</v>
      </c>
      <c r="BK317" s="75">
        <f t="shared" ca="1" si="298"/>
        <v>-1.2197911708691765E-4</v>
      </c>
      <c r="BL317" s="75">
        <f t="shared" ca="1" si="315"/>
        <v>0.12717282729117554</v>
      </c>
      <c r="BM317" s="72">
        <f t="array" aca="1" ref="BM317" ca="1">ATAN2((1-f)*SQRT(AX317^2+(SIN(AV317)*SIN(BL317)-COS(AV317)*COS(BL317)*COS(AU317))^2),SIN(AV317)*COS(BL317)+COS(AV317)*SIN(BL317)*COS(AU317))</f>
        <v>0.88321884760213476</v>
      </c>
      <c r="BN317" s="72">
        <f t="shared" ca="1" si="299"/>
        <v>-0.19385391763196141</v>
      </c>
      <c r="BO317" s="72">
        <f t="array" aca="1" ref="BO317" ca="1">f/16*(1-AX317^2)*(4+f*(4-3*(1-AX317^2)))</f>
        <v>5.0449111519082219E-4</v>
      </c>
      <c r="BP317" s="72">
        <f t="array" aca="1" ref="BP317" ca="1">BN317-(1-BO317)*f*AX317*(BL317+BO317*SIN(BL317)*(COS(BJ317)+BO317*COS(BL317)*(-1+2*COS(BJ317)^2)))</f>
        <v>-0.19358477020126177</v>
      </c>
      <c r="BQ317" s="72">
        <f t="shared" ca="1" si="300"/>
        <v>1.4199402806894246E-2</v>
      </c>
    </row>
    <row r="318" spans="2:69">
      <c r="B318" s="43" t="s">
        <v>1207</v>
      </c>
      <c r="C318" s="72" t="str">
        <f t="shared" si="301"/>
        <v>32UQV1129158816</v>
      </c>
      <c r="D318" s="72">
        <f t="array" aca="1" ref="D318" ca="1">MATCH(TRUE,ISERROR(VALUE(MID(C318,ROW(INDIRECT("1:"&amp;LEN(C318))),1))),0)</f>
        <v>3</v>
      </c>
      <c r="E318" s="72">
        <f t="shared" ca="1" si="302"/>
        <v>32</v>
      </c>
      <c r="F318" s="72" t="str">
        <f t="shared" ca="1" si="303"/>
        <v>U</v>
      </c>
      <c r="G318" s="72" t="str">
        <f t="shared" ca="1" si="304"/>
        <v>Q</v>
      </c>
      <c r="H318" s="72" t="str">
        <f t="shared" ca="1" si="305"/>
        <v>V</v>
      </c>
      <c r="I318" s="72">
        <f t="shared" ca="1" si="306"/>
        <v>10</v>
      </c>
      <c r="J318" s="72">
        <f t="shared" ca="1" si="307"/>
        <v>11291</v>
      </c>
      <c r="K318" s="72">
        <f t="shared" ca="1" si="308"/>
        <v>58816</v>
      </c>
      <c r="L318" s="72">
        <f t="shared" ca="1" si="309"/>
        <v>188.80604746885038</v>
      </c>
      <c r="M318" s="72">
        <f ca="1">VLOOKUP(G318,Coef!$C$2:$F$25,4)</f>
        <v>7</v>
      </c>
      <c r="N318" s="31">
        <f ca="1">VLOOKUP(F318,Coef!$C$4:$D$23,2)</f>
        <v>17</v>
      </c>
      <c r="O318" s="31">
        <f ca="1">MOD(VLOOKUP(H318,Coef!$C$2:$G$21,5)+MOD(E318+1,2)*15,20)</f>
        <v>15</v>
      </c>
      <c r="P318" s="31">
        <f ca="1">VLOOKUP(N318,Coef!$A$27:$B$46,2)</f>
        <v>5.34</v>
      </c>
      <c r="Q318" s="31">
        <f ca="1">VLOOKUP(N318,Coef!$A$27:$C$46,3)+O318/10-0.1</f>
        <v>5.4</v>
      </c>
      <c r="R318" s="31">
        <f ca="1">IF(Q318+0.1&lt;P318,Q318+2,Q318)</f>
        <v>5.4</v>
      </c>
      <c r="S318" s="72">
        <f ca="1">M318*100000+J318</f>
        <v>711291</v>
      </c>
      <c r="T318" s="72">
        <f ca="1">R318*1000000+K318</f>
        <v>5458816</v>
      </c>
      <c r="U318" s="72">
        <f ca="1">IF(N318&lt;11,T318-10000000,T318)</f>
        <v>5458816</v>
      </c>
      <c r="V318" s="72">
        <f ca="1">U318/(6366197.724*0.9996)</f>
        <v>0.85781193687600643</v>
      </c>
      <c r="W318" s="72">
        <f ca="1">(Coef!$J$9/(1+Coef!$J$8*(COS(V318))^2)^0.5)*Coef!$J$6</f>
        <v>6387831.0166683365</v>
      </c>
      <c r="X318" s="72">
        <f ca="1">6*E318-183</f>
        <v>9</v>
      </c>
      <c r="Y318" s="72">
        <f ca="1">(S318-500000)/W318</f>
        <v>3.3077111690753808E-2</v>
      </c>
      <c r="Z318" s="72">
        <f ca="1">SIN(2*V318)</f>
        <v>0.98953080931746995</v>
      </c>
      <c r="AA318" s="72">
        <f ca="1">Z318*(COS(V318))^2</f>
        <v>0.42335997866908337</v>
      </c>
      <c r="AB318" s="72">
        <f ca="1">V318+(Z318/2)</f>
        <v>1.3525773415347415</v>
      </c>
      <c r="AC318" s="72">
        <f ca="1">(3*AB318+AA318)/4</f>
        <v>1.1202730008183268</v>
      </c>
      <c r="AD318" s="72">
        <f ca="1">(5*AC318+AA318*(COS(V318))^2)/3</f>
        <v>1.9274983198912088</v>
      </c>
      <c r="AE318" s="72">
        <f ca="1">Coef!$J$6*Coef!$J$9*(V318-(Coef!$J$10*AB318)+(Coef!$J$11*AC318)-(Coef!$J$12*AD318))</f>
        <v>5444020.0053213369</v>
      </c>
      <c r="AF318" s="72">
        <f ca="1">(U318-AE318)/W318</f>
        <v>2.3162783486373674E-3</v>
      </c>
      <c r="AG318" s="72">
        <f ca="1">((Coef!$J$8*Y318^2)/2)*(COS(V318))^2</f>
        <v>1.5773683103636875E-6</v>
      </c>
      <c r="AH318" s="72">
        <f ca="1">Y318*(1-(AG318/3))</f>
        <v>3.307709429915788E-2</v>
      </c>
      <c r="AI318" s="72">
        <f ca="1">AF318*(1-AG318)+V318</f>
        <v>0.86012821157101971</v>
      </c>
      <c r="AJ318" s="72">
        <f ca="1">(EXP(AH318)-EXP(-AH318))/2</f>
        <v>3.3083126205112612E-2</v>
      </c>
      <c r="AK318" s="72">
        <f ca="1">ATAN(AJ318/COS(AI318))</f>
        <v>5.0671110014647448E-2</v>
      </c>
      <c r="AL318" s="72">
        <f ca="1">ATAN(COS(AK318)*TAN(AI318))</f>
        <v>0.85949314490442252</v>
      </c>
      <c r="AM318" s="72">
        <f ca="1">V318+(1+Coef!$J$8*(COS(V318))^2-(3/2)*Coef!$J$8*SIN(V318)*COS(V318)*(AL318-V318))*(AL318-V318)</f>
        <v>0.85949797839661546</v>
      </c>
      <c r="AN318" s="34" t="str">
        <f t="shared" ca="1" si="285"/>
        <v>32 711291 5458816 N</v>
      </c>
      <c r="AO318" s="33">
        <f t="shared" ca="1" si="286"/>
        <v>49.245606662152476</v>
      </c>
      <c r="AP318" s="33">
        <f t="shared" ca="1" si="287"/>
        <v>11.903240747082378</v>
      </c>
      <c r="AQ318" s="72">
        <v>285</v>
      </c>
      <c r="AR318" s="72">
        <v>810000</v>
      </c>
      <c r="AS318" s="72">
        <f t="shared" ca="1" si="310"/>
        <v>0.85949797839661546</v>
      </c>
      <c r="AT318" s="72">
        <f t="shared" ca="1" si="310"/>
        <v>0.20775074269413712</v>
      </c>
      <c r="AU318" s="72">
        <f t="shared" si="310"/>
        <v>4.9741883681838397</v>
      </c>
      <c r="AV318" s="72">
        <f t="array" aca="1" ref="AV318" ca="1">ATAN((1-f)*TAN(AS318))</f>
        <v>0.85783675437962803</v>
      </c>
      <c r="AW318" s="72">
        <f t="shared" ca="1" si="288"/>
        <v>1.3506265537968458</v>
      </c>
      <c r="AX318" s="72">
        <f t="shared" ca="1" si="289"/>
        <v>-0.63178826315558068</v>
      </c>
      <c r="AY318" s="72">
        <f t="shared" ca="1" si="311"/>
        <v>4.0493834210541778E-3</v>
      </c>
      <c r="AZ318" s="72">
        <f t="shared" ca="1" si="290"/>
        <v>1.0103013398259615E-3</v>
      </c>
      <c r="BA318" s="72">
        <f t="shared" ca="1" si="291"/>
        <v>1.0010115785161555</v>
      </c>
      <c r="BB318" s="72">
        <f t="shared" ca="1" si="292"/>
        <v>1.010300953117162E-3</v>
      </c>
      <c r="BC318" s="72">
        <f t="shared" ca="1" si="312"/>
        <v>0.12729478976501063</v>
      </c>
      <c r="BD318" s="75">
        <f t="shared" ca="1" si="293"/>
        <v>2.8285478973587024</v>
      </c>
      <c r="BE318" s="75">
        <f t="shared" ca="1" si="294"/>
        <v>-1.2211894669113843E-4</v>
      </c>
      <c r="BF318" s="75">
        <f t="shared" ca="1" si="313"/>
        <v>0.12717267081831948</v>
      </c>
      <c r="BG318" s="75">
        <f t="shared" ca="1" si="295"/>
        <v>2.828425778412011</v>
      </c>
      <c r="BH318" s="75">
        <f t="shared" ca="1" si="296"/>
        <v>-1.219976049409829E-4</v>
      </c>
      <c r="BI318" s="75">
        <f t="shared" ca="1" si="314"/>
        <v>0.12717279216006966</v>
      </c>
      <c r="BJ318" s="75">
        <f t="shared" ca="1" si="297"/>
        <v>2.8284258997537615</v>
      </c>
      <c r="BK318" s="75">
        <f t="shared" ca="1" si="298"/>
        <v>-1.2199772550771929E-4</v>
      </c>
      <c r="BL318" s="75">
        <f t="shared" ca="1" si="315"/>
        <v>0.12717279203950291</v>
      </c>
      <c r="BM318" s="72">
        <f t="array" aca="1" ref="BM318" ca="1">ATAN2((1-f)*SQRT(AX318^2+(SIN(AV318)*SIN(BL318)-COS(AV318)*COS(BL318)*COS(AU318))^2),SIN(AV318)*COS(BL318)+COS(AV318)*SIN(BL318)*COS(AU318))</f>
        <v>0.88330147486303401</v>
      </c>
      <c r="BN318" s="72">
        <f t="shared" ca="1" si="299"/>
        <v>-0.19387356419436663</v>
      </c>
      <c r="BO318" s="72">
        <f t="array" aca="1" ref="BO318" ca="1">f/16*(1-AX318^2)*(4+f*(4-3*(1-AX318^2)))</f>
        <v>5.0455634562483395E-4</v>
      </c>
      <c r="BP318" s="72">
        <f t="array" aca="1" ref="BP318" ca="1">BN318-(1-BO318)*f*AX318*(BL318+BO318*SIN(BL318)*(COS(BJ318)+BO318*COS(BL318)*(-1+2*COS(BJ318)^2)))</f>
        <v>-0.19360444310023481</v>
      </c>
      <c r="BQ318" s="72">
        <f t="shared" ca="1" si="300"/>
        <v>1.4146299593902317E-2</v>
      </c>
    </row>
    <row r="319" spans="2:69">
      <c r="B319" s="43" t="s">
        <v>1208</v>
      </c>
      <c r="C319" s="72" t="str">
        <f t="shared" si="301"/>
        <v>32UQV1149558273</v>
      </c>
      <c r="D319" s="72">
        <f t="array" aca="1" ref="D319" ca="1">MATCH(TRUE,ISERROR(VALUE(MID(C319,ROW(INDIRECT("1:"&amp;LEN(C319))),1))),0)</f>
        <v>3</v>
      </c>
      <c r="E319" s="72">
        <f t="shared" ca="1" si="302"/>
        <v>32</v>
      </c>
      <c r="F319" s="72" t="str">
        <f t="shared" ca="1" si="303"/>
        <v>U</v>
      </c>
      <c r="G319" s="72" t="str">
        <f t="shared" ca="1" si="304"/>
        <v>Q</v>
      </c>
      <c r="H319" s="72" t="str">
        <f t="shared" ca="1" si="305"/>
        <v>V</v>
      </c>
      <c r="I319" s="72">
        <f t="shared" ca="1" si="306"/>
        <v>10</v>
      </c>
      <c r="J319" s="72">
        <f t="shared" ca="1" si="307"/>
        <v>11495</v>
      </c>
      <c r="K319" s="72">
        <f t="shared" ca="1" si="308"/>
        <v>58273</v>
      </c>
      <c r="L319" s="72">
        <f t="shared" ca="1" si="309"/>
        <v>188.80604746885038</v>
      </c>
      <c r="M319" s="72">
        <f ca="1">VLOOKUP(G319,Coef!$C$2:$F$25,4)</f>
        <v>7</v>
      </c>
      <c r="N319" s="31">
        <f ca="1">VLOOKUP(F319,Coef!$C$4:$D$23,2)</f>
        <v>17</v>
      </c>
      <c r="O319" s="31">
        <f ca="1">MOD(VLOOKUP(H319,Coef!$C$2:$G$21,5)+MOD(E319+1,2)*15,20)</f>
        <v>15</v>
      </c>
      <c r="P319" s="31">
        <f ca="1">VLOOKUP(N319,Coef!$A$27:$B$46,2)</f>
        <v>5.34</v>
      </c>
      <c r="Q319" s="31">
        <f ca="1">VLOOKUP(N319,Coef!$A$27:$C$46,3)+O319/10-0.1</f>
        <v>5.4</v>
      </c>
      <c r="R319" s="31">
        <f ca="1">IF(Q319+0.1&lt;P319,Q319+2,Q319)</f>
        <v>5.4</v>
      </c>
      <c r="S319" s="72">
        <f ca="1">M319*100000+J319</f>
        <v>711495</v>
      </c>
      <c r="T319" s="72">
        <f ca="1">R319*1000000+K319</f>
        <v>5458273</v>
      </c>
      <c r="U319" s="72">
        <f ca="1">IF(N319&lt;11,T319-10000000,T319)</f>
        <v>5458273</v>
      </c>
      <c r="V319" s="72">
        <f ca="1">U319/(6366197.724*0.9996)</f>
        <v>0.85772660850411708</v>
      </c>
      <c r="W319" s="72">
        <f ca="1">(Coef!$J$9/(1+Coef!$J$8*(COS(V319))^2)^0.5)*Coef!$J$6</f>
        <v>6387829.2043752382</v>
      </c>
      <c r="X319" s="72">
        <f ca="1">6*E319-183</f>
        <v>9</v>
      </c>
      <c r="Y319" s="72">
        <f ca="1">(S319-500000)/W319</f>
        <v>3.3109056806831967E-2</v>
      </c>
      <c r="Z319" s="72">
        <f ca="1">SIN(2*V319)</f>
        <v>0.98955542439369715</v>
      </c>
      <c r="AA319" s="72">
        <f ca="1">Z319*(COS(V319))^2</f>
        <v>0.42345406416535247</v>
      </c>
      <c r="AB319" s="72">
        <f ca="1">V319+(Z319/2)</f>
        <v>1.3525043207009657</v>
      </c>
      <c r="AC319" s="72">
        <f ca="1">(3*AB319+AA319)/4</f>
        <v>1.1202417565670624</v>
      </c>
      <c r="AD319" s="72">
        <f ca="1">(5*AC319+AA319*(COS(V319))^2)/3</f>
        <v>1.9274715822277295</v>
      </c>
      <c r="AE319" s="72">
        <f ca="1">Coef!$J$6*Coef!$J$9*(V319-(Coef!$J$10*AB319)+(Coef!$J$11*AC319)-(Coef!$J$12*AD319))</f>
        <v>5443476.5094598178</v>
      </c>
      <c r="AF319" s="72">
        <f ca="1">(U319-AE319)/W319</f>
        <v>2.3163566317721215E-3</v>
      </c>
      <c r="AG319" s="72">
        <f ca="1">((Coef!$J$8*Y319^2)/2)*(COS(V319))^2</f>
        <v>1.580728456710774E-6</v>
      </c>
      <c r="AH319" s="72">
        <f ca="1">Y319*(1-(AG319/3))</f>
        <v>3.3109039361355876E-2</v>
      </c>
      <c r="AI319" s="72">
        <f ca="1">AF319*(1-AG319)+V319</f>
        <v>0.86004296147435833</v>
      </c>
      <c r="AJ319" s="72">
        <f ca="1">(EXP(AH319)-EXP(-AH319))/2</f>
        <v>3.3115088761242917E-2</v>
      </c>
      <c r="AK319" s="72">
        <f ca="1">ATAN(AJ319/COS(AI319))</f>
        <v>5.0714966507624477E-2</v>
      </c>
      <c r="AL319" s="72">
        <f ca="1">ATAN(COS(AK319)*TAN(AI319))</f>
        <v>0.85940677818373656</v>
      </c>
      <c r="AM319" s="72">
        <f ca="1">V319+(1+Coef!$J$8*(COS(V319))^2-(3/2)*Coef!$J$8*SIN(V319)*COS(V319)*(AL319-V319))*(AL319-V319)</f>
        <v>0.85941160965515162</v>
      </c>
      <c r="AN319" s="34" t="str">
        <f t="shared" ca="1" si="285"/>
        <v>32 711495 5458273 N</v>
      </c>
      <c r="AO319" s="33">
        <f t="shared" ca="1" si="286"/>
        <v>49.240658097784738</v>
      </c>
      <c r="AP319" s="33">
        <f t="shared" ca="1" si="287"/>
        <v>11.905753539034206</v>
      </c>
      <c r="AQ319" s="72">
        <v>285</v>
      </c>
      <c r="AR319" s="72">
        <v>810000</v>
      </c>
      <c r="AS319" s="72">
        <f t="shared" ca="1" si="310"/>
        <v>0.85941160965515162</v>
      </c>
      <c r="AT319" s="72">
        <f t="shared" ca="1" si="310"/>
        <v>0.20779459918711413</v>
      </c>
      <c r="AU319" s="72">
        <f t="shared" si="310"/>
        <v>4.9741883681838397</v>
      </c>
      <c r="AV319" s="72">
        <f t="array" aca="1" ref="AV319" ca="1">ATAN((1-f)*TAN(AS319))</f>
        <v>0.85775034329892097</v>
      </c>
      <c r="AW319" s="72">
        <f t="shared" ca="1" si="288"/>
        <v>1.3505893289372402</v>
      </c>
      <c r="AX319" s="72">
        <f t="shared" ca="1" si="289"/>
        <v>-0.63185139745911723</v>
      </c>
      <c r="AY319" s="72">
        <f t="shared" ca="1" si="311"/>
        <v>4.0488457506768945E-3</v>
      </c>
      <c r="AZ319" s="72">
        <f t="shared" ca="1" si="290"/>
        <v>1.0101674644455727E-3</v>
      </c>
      <c r="BA319" s="72">
        <f t="shared" ca="1" si="291"/>
        <v>1.0010114443021483</v>
      </c>
      <c r="BB319" s="72">
        <f t="shared" ca="1" si="292"/>
        <v>1.0101670778904816E-3</v>
      </c>
      <c r="BC319" s="72">
        <f t="shared" ca="1" si="312"/>
        <v>0.12729480683249164</v>
      </c>
      <c r="BD319" s="75">
        <f t="shared" ca="1" si="293"/>
        <v>2.8284734647069718</v>
      </c>
      <c r="BE319" s="75">
        <f t="shared" ca="1" si="294"/>
        <v>-1.2209982721817769E-4</v>
      </c>
      <c r="BF319" s="75">
        <f t="shared" ca="1" si="313"/>
        <v>0.12717270700527347</v>
      </c>
      <c r="BG319" s="75">
        <f t="shared" ca="1" si="295"/>
        <v>2.8283513648797536</v>
      </c>
      <c r="BH319" s="75">
        <f t="shared" ca="1" si="296"/>
        <v>-1.2197852225119345E-4</v>
      </c>
      <c r="BI319" s="75">
        <f t="shared" ca="1" si="314"/>
        <v>0.12717282831024046</v>
      </c>
      <c r="BJ319" s="75">
        <f t="shared" ca="1" si="297"/>
        <v>2.8283514861847205</v>
      </c>
      <c r="BK319" s="75">
        <f t="shared" ca="1" si="298"/>
        <v>-1.2197864276371168E-4</v>
      </c>
      <c r="BL319" s="75">
        <f t="shared" ca="1" si="315"/>
        <v>0.12717282818972794</v>
      </c>
      <c r="BM319" s="72">
        <f t="array" aca="1" ref="BM319" ca="1">ATAN2((1-f)*SQRT(AX319^2+(SIN(AV319)*SIN(BL319)-COS(AV319)*COS(BL319)*COS(AU319))^2),SIN(AV319)*COS(BL319)+COS(AV319)*SIN(BL319)*COS(AU319))</f>
        <v>0.88321674149181473</v>
      </c>
      <c r="BN319" s="72">
        <f t="shared" ca="1" si="299"/>
        <v>-0.19385341692522712</v>
      </c>
      <c r="BO319" s="72">
        <f t="array" aca="1" ref="BO319" ca="1">f/16*(1-AX319^2)*(4+f*(4-3*(1-AX319^2)))</f>
        <v>5.0448945249575343E-4</v>
      </c>
      <c r="BP319" s="72">
        <f t="array" aca="1" ref="BP319" ca="1">BN319-(1-BO319)*f*AX319*(BL319+BO319*SIN(BL319)*(COS(BJ319)+BO319*COS(BL319)*(-1+2*COS(BJ319)^2)))</f>
        <v>-0.19358426882325319</v>
      </c>
      <c r="BQ319" s="72">
        <f t="shared" ca="1" si="300"/>
        <v>1.4210330363860935E-2</v>
      </c>
    </row>
    <row r="320" spans="2:69">
      <c r="B320" s="43" t="s">
        <v>1209</v>
      </c>
      <c r="C320" s="72" t="str">
        <f t="shared" si="301"/>
        <v>32UQV1055453735</v>
      </c>
      <c r="D320" s="72">
        <f t="array" aca="1" ref="D320" ca="1">MATCH(TRUE,ISERROR(VALUE(MID(C320,ROW(INDIRECT("1:"&amp;LEN(C320))),1))),0)</f>
        <v>3</v>
      </c>
      <c r="E320" s="72">
        <f t="shared" ca="1" si="302"/>
        <v>32</v>
      </c>
      <c r="F320" s="72" t="str">
        <f t="shared" ca="1" si="303"/>
        <v>U</v>
      </c>
      <c r="G320" s="72" t="str">
        <f t="shared" ca="1" si="304"/>
        <v>Q</v>
      </c>
      <c r="H320" s="72" t="str">
        <f t="shared" ca="1" si="305"/>
        <v>V</v>
      </c>
      <c r="I320" s="72">
        <f t="shared" ca="1" si="306"/>
        <v>10</v>
      </c>
      <c r="J320" s="72">
        <f t="shared" ca="1" si="307"/>
        <v>10554</v>
      </c>
      <c r="K320" s="72">
        <f t="shared" ca="1" si="308"/>
        <v>53735</v>
      </c>
      <c r="L320" s="72">
        <f t="shared" ca="1" si="309"/>
        <v>188.80604746885038</v>
      </c>
      <c r="M320" s="72">
        <f ca="1">VLOOKUP(G320,Coef!$C$2:$F$25,4)</f>
        <v>7</v>
      </c>
      <c r="N320" s="31">
        <f ca="1">VLOOKUP(F320,Coef!$C$4:$D$23,2)</f>
        <v>17</v>
      </c>
      <c r="O320" s="31">
        <f ca="1">MOD(VLOOKUP(H320,Coef!$C$2:$G$21,5)+MOD(E320+1,2)*15,20)</f>
        <v>15</v>
      </c>
      <c r="P320" s="31">
        <f ca="1">VLOOKUP(N320,Coef!$A$27:$B$46,2)</f>
        <v>5.34</v>
      </c>
      <c r="Q320" s="31">
        <f ca="1">VLOOKUP(N320,Coef!$A$27:$C$46,3)+O320/10-0.1</f>
        <v>5.4</v>
      </c>
      <c r="R320" s="31">
        <f ca="1">IF(Q320+0.1&lt;P320,Q320+2,Q320)</f>
        <v>5.4</v>
      </c>
      <c r="S320" s="72">
        <f ca="1">M320*100000+J320</f>
        <v>710554</v>
      </c>
      <c r="T320" s="72">
        <f ca="1">R320*1000000+K320</f>
        <v>5453735</v>
      </c>
      <c r="U320" s="72">
        <f ca="1">IF(N320&lt;11,T320-10000000,T320)</f>
        <v>5453735</v>
      </c>
      <c r="V320" s="72">
        <f ca="1">U320/(6366197.724*0.9996)</f>
        <v>0.85701349588600662</v>
      </c>
      <c r="W320" s="72">
        <f ca="1">(Coef!$J$9/(1+Coef!$J$8*(COS(V320))^2)^0.5)*Coef!$J$6</f>
        <v>6387814.0568482233</v>
      </c>
      <c r="X320" s="72">
        <f ca="1">6*E320-183</f>
        <v>9</v>
      </c>
      <c r="Y320" s="72">
        <f ca="1">(S320-500000)/W320</f>
        <v>3.2961823579424648E-2</v>
      </c>
      <c r="Z320" s="72">
        <f ca="1">SIN(2*V320)</f>
        <v>0.98976001240874978</v>
      </c>
      <c r="AA320" s="72">
        <f ca="1">Z320*(COS(V320))^2</f>
        <v>0.42424012297652886</v>
      </c>
      <c r="AB320" s="72">
        <f ca="1">V320+(Z320/2)</f>
        <v>1.3518935020903815</v>
      </c>
      <c r="AC320" s="72">
        <f ca="1">(3*AB320+AA320)/4</f>
        <v>1.1199801573119184</v>
      </c>
      <c r="AD320" s="72">
        <f ca="1">(5*AC320+AA320*(COS(V320))^2)/3</f>
        <v>1.9272475085515455</v>
      </c>
      <c r="AE320" s="72">
        <f ca="1">Coef!$J$6*Coef!$J$9*(V320-(Coef!$J$10*AB320)+(Coef!$J$11*AC320)-(Coef!$J$12*AD320))</f>
        <v>5438934.3834977094</v>
      </c>
      <c r="AF320" s="72">
        <f ca="1">(U320-AE320)/W320</f>
        <v>2.3170080360155761E-3</v>
      </c>
      <c r="AG320" s="72">
        <f ca="1">((Coef!$J$8*Y320^2)/2)*(COS(V320))^2</f>
        <v>1.5692848045362738E-6</v>
      </c>
      <c r="AH320" s="72">
        <f ca="1">Y320*(1-(AG320/3))</f>
        <v>3.2961806337261694E-2</v>
      </c>
      <c r="AI320" s="72">
        <f ca="1">AF320*(1-AG320)+V320</f>
        <v>0.85933050028597668</v>
      </c>
      <c r="AJ320" s="72">
        <f ca="1">(EXP(AH320)-EXP(-AH320))/2</f>
        <v>3.2967775389126319E-2</v>
      </c>
      <c r="AK320" s="72">
        <f ca="1">ATAN(AJ320/COS(AI320))</f>
        <v>5.0448074739518428E-2</v>
      </c>
      <c r="AL320" s="72">
        <f ca="1">ATAN(COS(AK320)*TAN(AI320))</f>
        <v>0.8587008650655088</v>
      </c>
      <c r="AM320" s="72">
        <f ca="1">V320+(1+Coef!$J$8*(COS(V320))^2-(3/2)*Coef!$J$8*SIN(V320)*COS(V320)*(AL320-V320))*(AL320-V320)</f>
        <v>0.85870572520165367</v>
      </c>
      <c r="AN320" s="34" t="str">
        <f t="shared" ca="1" si="285"/>
        <v>32 710554 5453735 N</v>
      </c>
      <c r="AO320" s="33">
        <f t="shared" ca="1" si="286"/>
        <v>49.200213897775406</v>
      </c>
      <c r="AP320" s="33">
        <f t="shared" ca="1" si="287"/>
        <v>11.890461767134946</v>
      </c>
      <c r="AQ320" s="72">
        <v>285</v>
      </c>
      <c r="AR320" s="72">
        <v>810000</v>
      </c>
      <c r="AS320" s="72">
        <f t="shared" ca="1" si="310"/>
        <v>0.85870572520165367</v>
      </c>
      <c r="AT320" s="72">
        <f t="shared" ca="1" si="310"/>
        <v>0.20752770741900808</v>
      </c>
      <c r="AU320" s="72">
        <f t="shared" si="310"/>
        <v>4.9741883681838397</v>
      </c>
      <c r="AV320" s="72">
        <f t="array" aca="1" ref="AV320" ca="1">ATAN((1-f)*TAN(AS320))</f>
        <v>0.85704411466991981</v>
      </c>
      <c r="AW320" s="72">
        <f t="shared" ca="1" si="288"/>
        <v>1.3502849086529911</v>
      </c>
      <c r="AX320" s="72">
        <f t="shared" ca="1" si="289"/>
        <v>-0.63236721055598633</v>
      </c>
      <c r="AY320" s="72">
        <f t="shared" ca="1" si="311"/>
        <v>4.0444509213782608E-3</v>
      </c>
      <c r="AZ320" s="72">
        <f t="shared" ca="1" si="290"/>
        <v>1.0090731863993314E-3</v>
      </c>
      <c r="BA320" s="72">
        <f t="shared" ca="1" si="291"/>
        <v>1.0010103472578999</v>
      </c>
      <c r="BB320" s="72">
        <f t="shared" ca="1" si="292"/>
        <v>1.0090728010991035E-3</v>
      </c>
      <c r="BC320" s="72">
        <f t="shared" ca="1" si="312"/>
        <v>0.12729494633957672</v>
      </c>
      <c r="BD320" s="75">
        <f t="shared" ca="1" si="293"/>
        <v>2.8278647636455592</v>
      </c>
      <c r="BE320" s="75">
        <f t="shared" ca="1" si="294"/>
        <v>-1.2194353941564431E-4</v>
      </c>
      <c r="BF320" s="75">
        <f t="shared" ca="1" si="313"/>
        <v>0.12717300280016108</v>
      </c>
      <c r="BG320" s="75">
        <f t="shared" ca="1" si="295"/>
        <v>2.8277428201061432</v>
      </c>
      <c r="BH320" s="75">
        <f t="shared" ca="1" si="296"/>
        <v>-1.2182253492306003E-4</v>
      </c>
      <c r="BI320" s="75">
        <f t="shared" ca="1" si="314"/>
        <v>0.12717312380465365</v>
      </c>
      <c r="BJ320" s="75">
        <f t="shared" ca="1" si="297"/>
        <v>2.8277429411106358</v>
      </c>
      <c r="BK320" s="75">
        <f t="shared" ca="1" si="298"/>
        <v>-1.2182265499297849E-4</v>
      </c>
      <c r="BL320" s="75">
        <f t="shared" ca="1" si="315"/>
        <v>0.12717312368458375</v>
      </c>
      <c r="BM320" s="72">
        <f t="array" aca="1" ref="BM320" ca="1">ATAN2((1-f)*SQRT(AX320^2+(SIN(AV320)*SIN(BL320)-COS(AV320)*COS(BL320)*COS(AU320))^2),SIN(AV320)*COS(BL320)+COS(AV320)*SIN(BL320)*COS(AU320))</f>
        <v>0.88252421032024853</v>
      </c>
      <c r="BN320" s="72">
        <f t="shared" ca="1" si="299"/>
        <v>-0.19368896360917007</v>
      </c>
      <c r="BO320" s="72">
        <f t="array" aca="1" ref="BO320" ca="1">f/16*(1-AX320^2)*(4+f*(4-3*(1-AX320^2)))</f>
        <v>5.0394267804648664E-4</v>
      </c>
      <c r="BP320" s="72">
        <f t="array" aca="1" ref="BP320" ca="1">BN320-(1-BO320)*f*AX320*(BL320+BO320*SIN(BL320)*(COS(BJ320)+BO320*COS(BL320)*(-1+2*COS(BJ320)^2)))</f>
        <v>-0.1934195948493122</v>
      </c>
      <c r="BQ320" s="72">
        <f t="shared" ca="1" si="300"/>
        <v>1.410811256969588E-2</v>
      </c>
    </row>
    <row r="321" spans="2:69">
      <c r="B321" s="43" t="s">
        <v>1210</v>
      </c>
      <c r="C321" s="72" t="str">
        <f t="shared" si="301"/>
        <v>32UQV1053153854</v>
      </c>
      <c r="D321" s="72">
        <f t="array" aca="1" ref="D321" ca="1">MATCH(TRUE,ISERROR(VALUE(MID(C321,ROW(INDIRECT("1:"&amp;LEN(C321))),1))),0)</f>
        <v>3</v>
      </c>
      <c r="E321" s="72">
        <f t="shared" ca="1" si="302"/>
        <v>32</v>
      </c>
      <c r="F321" s="72" t="str">
        <f t="shared" ca="1" si="303"/>
        <v>U</v>
      </c>
      <c r="G321" s="72" t="str">
        <f t="shared" ca="1" si="304"/>
        <v>Q</v>
      </c>
      <c r="H321" s="72" t="str">
        <f t="shared" ca="1" si="305"/>
        <v>V</v>
      </c>
      <c r="I321" s="72">
        <f t="shared" ca="1" si="306"/>
        <v>10</v>
      </c>
      <c r="J321" s="72">
        <f t="shared" ca="1" si="307"/>
        <v>10531</v>
      </c>
      <c r="K321" s="72">
        <f t="shared" ca="1" si="308"/>
        <v>53854</v>
      </c>
      <c r="L321" s="72">
        <f t="shared" ca="1" si="309"/>
        <v>188.80604746885038</v>
      </c>
      <c r="M321" s="72">
        <f ca="1">VLOOKUP(G321,Coef!$C$2:$F$25,4)</f>
        <v>7</v>
      </c>
      <c r="N321" s="31">
        <f ca="1">VLOOKUP(F321,Coef!$C$4:$D$23,2)</f>
        <v>17</v>
      </c>
      <c r="O321" s="31">
        <f ca="1">MOD(VLOOKUP(H321,Coef!$C$2:$G$21,5)+MOD(E321+1,2)*15,20)</f>
        <v>15</v>
      </c>
      <c r="P321" s="31">
        <f ca="1">VLOOKUP(N321,Coef!$A$27:$B$46,2)</f>
        <v>5.34</v>
      </c>
      <c r="Q321" s="31">
        <f ca="1">VLOOKUP(N321,Coef!$A$27:$C$46,3)+O321/10-0.1</f>
        <v>5.4</v>
      </c>
      <c r="R321" s="31">
        <f ca="1">IF(Q321+0.1&lt;P321,Q321+2,Q321)</f>
        <v>5.4</v>
      </c>
      <c r="S321" s="72">
        <f ca="1">M321*100000+J321</f>
        <v>710531</v>
      </c>
      <c r="T321" s="72">
        <f ca="1">R321*1000000+K321</f>
        <v>5453854</v>
      </c>
      <c r="U321" s="72">
        <f ca="1">IF(N321&lt;11,T321-10000000,T321)</f>
        <v>5453854</v>
      </c>
      <c r="V321" s="72">
        <f ca="1">U321/(6366197.724*0.9996)</f>
        <v>0.85703219584227697</v>
      </c>
      <c r="W321" s="72">
        <f ca="1">(Coef!$J$9/(1+Coef!$J$8*(COS(V321))^2)^0.5)*Coef!$J$6</f>
        <v>6387814.4541004533</v>
      </c>
      <c r="X321" s="72">
        <f ca="1">6*E321-183</f>
        <v>9</v>
      </c>
      <c r="Y321" s="72">
        <f ca="1">(S321-500000)/W321</f>
        <v>3.2958220924037072E-2</v>
      </c>
      <c r="Z321" s="72">
        <f ca="1">SIN(2*V321)</f>
        <v>0.98975467319927624</v>
      </c>
      <c r="AA321" s="72">
        <f ca="1">Z321*(COS(V321))^2</f>
        <v>0.42421951564077914</v>
      </c>
      <c r="AB321" s="72">
        <f ca="1">V321+(Z321/2)</f>
        <v>1.351909532441915</v>
      </c>
      <c r="AC321" s="72">
        <f ca="1">(3*AB321+AA321)/4</f>
        <v>1.1199870282416309</v>
      </c>
      <c r="AD321" s="72">
        <f ca="1">(5*AC321+AA321*(COS(V321))^2)/3</f>
        <v>1.9272533985877089</v>
      </c>
      <c r="AE321" s="72">
        <f ca="1">Coef!$J$6*Coef!$J$9*(V321-(Coef!$J$10*AB321)+(Coef!$J$11*AC321)-(Coef!$J$12*AD321))</f>
        <v>5439053.4912802689</v>
      </c>
      <c r="AF321" s="72">
        <f ca="1">(U321-AE321)/W321</f>
        <v>2.3169910187717507E-3</v>
      </c>
      <c r="AG321" s="72">
        <f ca="1">((Coef!$J$8*Y321^2)/2)*(COS(V321))^2</f>
        <v>1.5688740368110306E-6</v>
      </c>
      <c r="AH321" s="72">
        <f ca="1">Y321*(1-(AG321/3))</f>
        <v>3.2958203688271369E-2</v>
      </c>
      <c r="AI321" s="72">
        <f ca="1">AF321*(1-AG321)+V321</f>
        <v>0.85934918322598164</v>
      </c>
      <c r="AJ321" s="72">
        <f ca="1">(EXP(AH321)-EXP(-AH321))/2</f>
        <v>3.2964170783068403E-2</v>
      </c>
      <c r="AK321" s="72">
        <f ca="1">ATAN(AJ321/COS(AI321))</f>
        <v>5.0443659603907981E-2</v>
      </c>
      <c r="AL321" s="72">
        <f ca="1">ATAN(COS(AK321)*TAN(AI321))</f>
        <v>0.85871966175649339</v>
      </c>
      <c r="AM321" s="72">
        <f ca="1">V321+(1+Coef!$J$8*(COS(V321))^2-(3/2)*Coef!$J$8*SIN(V321)*COS(V321)*(AL321-V321))*(AL321-V321)</f>
        <v>0.85872452196003368</v>
      </c>
      <c r="AN321" s="34" t="str">
        <f t="shared" ca="1" si="285"/>
        <v>32 710531 5453854 N</v>
      </c>
      <c r="AO321" s="33">
        <f t="shared" ca="1" si="286"/>
        <v>49.201290872699111</v>
      </c>
      <c r="AP321" s="33">
        <f t="shared" ca="1" si="287"/>
        <v>11.890208798498488</v>
      </c>
      <c r="AQ321" s="72">
        <v>285</v>
      </c>
      <c r="AR321" s="72">
        <v>810000</v>
      </c>
      <c r="AS321" s="72">
        <f t="shared" ca="1" si="310"/>
        <v>0.85872452196003368</v>
      </c>
      <c r="AT321" s="72">
        <f t="shared" ca="1" si="310"/>
        <v>0.20752329228339761</v>
      </c>
      <c r="AU321" s="72">
        <f t="shared" si="310"/>
        <v>4.9741883681838397</v>
      </c>
      <c r="AV321" s="72">
        <f t="array" aca="1" ref="AV321" ca="1">ATAN((1-f)*TAN(AS321))</f>
        <v>0.8570629205502851</v>
      </c>
      <c r="AW321" s="72">
        <f t="shared" ca="1" si="288"/>
        <v>1.3502930192255467</v>
      </c>
      <c r="AX321" s="72">
        <f t="shared" ca="1" si="289"/>
        <v>-0.63235347926119856</v>
      </c>
      <c r="AY321" s="72">
        <f t="shared" ca="1" si="311"/>
        <v>4.0445679611811908E-3</v>
      </c>
      <c r="AZ321" s="72">
        <f t="shared" ca="1" si="290"/>
        <v>1.009102328454946E-3</v>
      </c>
      <c r="BA321" s="72">
        <f t="shared" ca="1" si="291"/>
        <v>1.0010103764735845</v>
      </c>
      <c r="BB321" s="72">
        <f t="shared" ca="1" si="292"/>
        <v>1.0091019431213346E-3</v>
      </c>
      <c r="BC321" s="72">
        <f t="shared" ca="1" si="312"/>
        <v>0.12729494262432153</v>
      </c>
      <c r="BD321" s="75">
        <f t="shared" ca="1" si="293"/>
        <v>2.8278809810754151</v>
      </c>
      <c r="BE321" s="75">
        <f t="shared" ca="1" si="294"/>
        <v>-1.2194770174871037E-4</v>
      </c>
      <c r="BF321" s="75">
        <f t="shared" ca="1" si="313"/>
        <v>0.12717299492257284</v>
      </c>
      <c r="BG321" s="75">
        <f t="shared" ca="1" si="295"/>
        <v>2.827759033373666</v>
      </c>
      <c r="BH321" s="75">
        <f t="shared" ca="1" si="296"/>
        <v>-1.2182668925839511E-4</v>
      </c>
      <c r="BI321" s="75">
        <f t="shared" ca="1" si="314"/>
        <v>0.12717311593506314</v>
      </c>
      <c r="BJ321" s="75">
        <f t="shared" ca="1" si="297"/>
        <v>2.8277591543861567</v>
      </c>
      <c r="BK321" s="75">
        <f t="shared" ca="1" si="298"/>
        <v>-1.2182680934008742E-4</v>
      </c>
      <c r="BL321" s="75">
        <f t="shared" ca="1" si="315"/>
        <v>0.12717311581498145</v>
      </c>
      <c r="BM321" s="72">
        <f t="array" aca="1" ref="BM321" ca="1">ATAN2((1-f)*SQRT(AX321^2+(SIN(AV321)*SIN(BL321)-COS(AV321)*COS(BL321)*COS(AU321))^2),SIN(AV321)*COS(BL321)+COS(AV321)*SIN(BL321)*COS(AU321))</f>
        <v>0.88254265178605729</v>
      </c>
      <c r="BN321" s="72">
        <f t="shared" ca="1" si="299"/>
        <v>-0.19369333796822802</v>
      </c>
      <c r="BO321" s="72">
        <f t="array" aca="1" ref="BO321" ca="1">f/16*(1-AX321^2)*(4+f*(4-3*(1-AX321^2)))</f>
        <v>5.039572393574158E-4</v>
      </c>
      <c r="BP321" s="72">
        <f t="array" aca="1" ref="BP321" ca="1">BN321-(1-BO321)*f*AX321*(BL321+BO321*SIN(BL321)*(COS(BJ321)+BO321*COS(BL321)*(-1+2*COS(BJ321)^2)))</f>
        <v>-0.19342397508246323</v>
      </c>
      <c r="BQ321" s="72">
        <f t="shared" ca="1" si="300"/>
        <v>1.409931720093438E-2</v>
      </c>
    </row>
    <row r="322" spans="2:69">
      <c r="B322" s="43" t="s">
        <v>1211</v>
      </c>
      <c r="C322" s="72" t="str">
        <f t="shared" si="301"/>
        <v>32UQV1054553789</v>
      </c>
      <c r="D322" s="72">
        <f t="array" aca="1" ref="D322" ca="1">MATCH(TRUE,ISERROR(VALUE(MID(C322,ROW(INDIRECT("1:"&amp;LEN(C322))),1))),0)</f>
        <v>3</v>
      </c>
      <c r="E322" s="72">
        <f t="shared" ca="1" si="302"/>
        <v>32</v>
      </c>
      <c r="F322" s="72" t="str">
        <f t="shared" ca="1" si="303"/>
        <v>U</v>
      </c>
      <c r="G322" s="72" t="str">
        <f t="shared" ca="1" si="304"/>
        <v>Q</v>
      </c>
      <c r="H322" s="72" t="str">
        <f t="shared" ca="1" si="305"/>
        <v>V</v>
      </c>
      <c r="I322" s="72">
        <f t="shared" ca="1" si="306"/>
        <v>10</v>
      </c>
      <c r="J322" s="72">
        <f t="shared" ca="1" si="307"/>
        <v>10545</v>
      </c>
      <c r="K322" s="72">
        <f t="shared" ca="1" si="308"/>
        <v>53789</v>
      </c>
      <c r="L322" s="72">
        <f t="shared" ca="1" si="309"/>
        <v>188.80604746885038</v>
      </c>
      <c r="M322" s="72">
        <f ca="1">VLOOKUP(G322,Coef!$C$2:$F$25,4)</f>
        <v>7</v>
      </c>
      <c r="N322" s="31">
        <f ca="1">VLOOKUP(F322,Coef!$C$4:$D$23,2)</f>
        <v>17</v>
      </c>
      <c r="O322" s="31">
        <f ca="1">MOD(VLOOKUP(H322,Coef!$C$2:$G$21,5)+MOD(E322+1,2)*15,20)</f>
        <v>15</v>
      </c>
      <c r="P322" s="31">
        <f ca="1">VLOOKUP(N322,Coef!$A$27:$B$46,2)</f>
        <v>5.34</v>
      </c>
      <c r="Q322" s="31">
        <f ca="1">VLOOKUP(N322,Coef!$A$27:$C$46,3)+O322/10-0.1</f>
        <v>5.4</v>
      </c>
      <c r="R322" s="31">
        <f ca="1">IF(Q322+0.1&lt;P322,Q322+2,Q322)</f>
        <v>5.4</v>
      </c>
      <c r="S322" s="72">
        <f ca="1">M322*100000+J322</f>
        <v>710545</v>
      </c>
      <c r="T322" s="72">
        <f ca="1">R322*1000000+K322</f>
        <v>5453789</v>
      </c>
      <c r="U322" s="72">
        <f ca="1">IF(N322&lt;11,T322-10000000,T322)</f>
        <v>5453789</v>
      </c>
      <c r="V322" s="72">
        <f ca="1">U322/(6366197.724*0.9996)</f>
        <v>0.85702198158044862</v>
      </c>
      <c r="W322" s="72">
        <f ca="1">(Coef!$J$9/(1+Coef!$J$8*(COS(V322))^2)^0.5)*Coef!$J$6</f>
        <v>6387814.2371141976</v>
      </c>
      <c r="X322" s="72">
        <f ca="1">6*E322-183</f>
        <v>9</v>
      </c>
      <c r="Y322" s="72">
        <f ca="1">(S322-500000)/W322</f>
        <v>3.2960413716588796E-2</v>
      </c>
      <c r="Z322" s="72">
        <f ca="1">SIN(2*V322)</f>
        <v>0.98975758974577344</v>
      </c>
      <c r="AA322" s="72">
        <f ca="1">Z322*(COS(V322))^2</f>
        <v>0.42423077178534119</v>
      </c>
      <c r="AB322" s="72">
        <f ca="1">V322+(Z322/2)</f>
        <v>1.3519007764533353</v>
      </c>
      <c r="AC322" s="72">
        <f ca="1">(3*AB322+AA322)/4</f>
        <v>1.1199832752863368</v>
      </c>
      <c r="AD322" s="72">
        <f ca="1">(5*AC322+AA322*(COS(V322))^2)/3</f>
        <v>1.9272501814356282</v>
      </c>
      <c r="AE322" s="72">
        <f ca="1">Coef!$J$6*Coef!$J$9*(V322-(Coef!$J$10*AB322)+(Coef!$J$11*AC322)-(Coef!$J$12*AD322))</f>
        <v>5438988.4324046876</v>
      </c>
      <c r="AF322" s="72">
        <f ca="1">(U322-AE322)/W322</f>
        <v>2.3170003143358122E-3</v>
      </c>
      <c r="AG322" s="72">
        <f ca="1">((Coef!$J$8*Y322^2)/2)*(COS(V322))^2</f>
        <v>1.5691198158574126E-6</v>
      </c>
      <c r="AH322" s="72">
        <f ca="1">Y322*(1-(AG322/3))</f>
        <v>3.2960396476976031E-2</v>
      </c>
      <c r="AI322" s="72">
        <f ca="1">AF322*(1-AG322)+V322</f>
        <v>0.8593389782591333</v>
      </c>
      <c r="AJ322" s="72">
        <f ca="1">(EXP(AH322)-EXP(-AH322))/2</f>
        <v>3.2966364762911093E-2</v>
      </c>
      <c r="AK322" s="72">
        <f ca="1">ATAN(AJ322/COS(AI322))</f>
        <v>5.0446415092540338E-2</v>
      </c>
      <c r="AL322" s="72">
        <f ca="1">ATAN(COS(AK322)*TAN(AI322))</f>
        <v>0.85870938607055292</v>
      </c>
      <c r="AM322" s="72">
        <f ca="1">V322+(1+Coef!$J$8*(COS(V322))^2-(3/2)*Coef!$J$8*SIN(V322)*COS(V322)*(AL322-V322))*(AL322-V322)</f>
        <v>0.8587142462126266</v>
      </c>
      <c r="AN322" s="34" t="str">
        <f t="shared" ref="AN322:AN385" ca="1" si="316">E322&amp;" "&amp;RIGHT(S322+1000000,6)&amp;" "&amp;RIGHT(T322+10000000,7)&amp;" "&amp;IF(AO322&lt;0,"S","N")</f>
        <v>32 710545 5453789 N</v>
      </c>
      <c r="AO322" s="33">
        <f t="shared" ref="AO322:AO385" ca="1" si="317">AM322/PI()*180</f>
        <v>49.200702115741343</v>
      </c>
      <c r="AP322" s="33">
        <f t="shared" ref="AP322:AP385" ca="1" si="318">AK322/PI()*180+X322</f>
        <v>11.89036667636762</v>
      </c>
      <c r="AQ322" s="72">
        <v>285</v>
      </c>
      <c r="AR322" s="72">
        <v>810000</v>
      </c>
      <c r="AS322" s="72">
        <f t="shared" ca="1" si="310"/>
        <v>0.8587142462126266</v>
      </c>
      <c r="AT322" s="72">
        <f t="shared" ca="1" si="310"/>
        <v>0.20752604777203001</v>
      </c>
      <c r="AU322" s="72">
        <f t="shared" si="310"/>
        <v>4.9741883681838397</v>
      </c>
      <c r="AV322" s="72">
        <f t="array" aca="1" ref="AV322" ca="1">ATAN((1-f)*TAN(AS322))</f>
        <v>0.85705263981581115</v>
      </c>
      <c r="AW322" s="72">
        <f t="shared" ref="AW322:AW385" ca="1" si="319">ATAN2(COS(AU322),TAN(AV322))</f>
        <v>1.3502885853945141</v>
      </c>
      <c r="AX322" s="72">
        <f t="shared" ref="AX322:AX385" ca="1" si="320">COS(AV322)*SIN(AU322)</f>
        <v>-0.63236098586626532</v>
      </c>
      <c r="AY322" s="72">
        <f t="shared" ca="1" si="311"/>
        <v>4.0445039783400154E-3</v>
      </c>
      <c r="AZ322" s="72">
        <f t="shared" ca="1" si="290"/>
        <v>1.0090863971955243E-3</v>
      </c>
      <c r="BA322" s="72">
        <f t="shared" ca="1" si="291"/>
        <v>1.0010103605020737</v>
      </c>
      <c r="BB322" s="72">
        <f t="shared" ca="1" si="292"/>
        <v>1.0090860118801631E-3</v>
      </c>
      <c r="BC322" s="72">
        <f t="shared" ca="1" si="312"/>
        <v>0.12729494465536201</v>
      </c>
      <c r="BD322" s="75">
        <f t="shared" ca="1" si="293"/>
        <v>2.8278721154443902</v>
      </c>
      <c r="BE322" s="75">
        <f t="shared" ca="1" si="294"/>
        <v>-1.219454263027937E-4</v>
      </c>
      <c r="BF322" s="75">
        <f t="shared" ca="1" si="313"/>
        <v>0.12717299922905922</v>
      </c>
      <c r="BG322" s="75">
        <f t="shared" ca="1" si="295"/>
        <v>2.8277501700180876</v>
      </c>
      <c r="BH322" s="75">
        <f t="shared" ca="1" si="296"/>
        <v>-1.2182441818467434E-4</v>
      </c>
      <c r="BI322" s="75">
        <f t="shared" ca="1" si="314"/>
        <v>0.12717312023717733</v>
      </c>
      <c r="BJ322" s="75">
        <f t="shared" ca="1" si="297"/>
        <v>2.8277502910262058</v>
      </c>
      <c r="BK322" s="75">
        <f t="shared" ca="1" si="298"/>
        <v>-1.2182453825993007E-4</v>
      </c>
      <c r="BL322" s="75">
        <f t="shared" ca="1" si="315"/>
        <v>0.12717312011710208</v>
      </c>
      <c r="BM322" s="72">
        <f t="array" aca="1" ref="BM322" ca="1">ATAN2((1-f)*SQRT(AX322^2+(SIN(AV322)*SIN(BL322)-COS(AV322)*COS(BL322)*COS(AU322))^2),SIN(AV322)*COS(BL322)+COS(AV322)*SIN(BL322)*COS(AU322))</f>
        <v>0.88253257027072141</v>
      </c>
      <c r="BN322" s="72">
        <f t="shared" ca="1" si="299"/>
        <v>-0.19369094657602326</v>
      </c>
      <c r="BO322" s="72">
        <f t="array" aca="1" ref="BO322" ca="1">f/16*(1-AX322^2)*(4+f*(4-3*(1-AX322^2)))</f>
        <v>5.0394927903962014E-4</v>
      </c>
      <c r="BP322" s="72">
        <f t="array" aca="1" ref="BP322" ca="1">BN322-(1-BO322)*f*AX322*(BL322+BO322*SIN(BL322)*(COS(BJ322)+BO322*COS(BL322)*(-1+2*COS(BJ322)^2)))</f>
        <v>-0.19342158047901767</v>
      </c>
      <c r="BQ322" s="72">
        <f t="shared" ca="1" si="300"/>
        <v>1.4104467293012346E-2</v>
      </c>
    </row>
    <row r="323" spans="2:69">
      <c r="B323" s="43" t="s">
        <v>1212</v>
      </c>
      <c r="C323" s="72" t="str">
        <f t="shared" si="301"/>
        <v>32UQV0824860228</v>
      </c>
      <c r="D323" s="72">
        <f t="array" aca="1" ref="D323" ca="1">MATCH(TRUE,ISERROR(VALUE(MID(C323,ROW(INDIRECT("1:"&amp;LEN(C323))),1))),0)</f>
        <v>3</v>
      </c>
      <c r="E323" s="72">
        <f t="shared" ca="1" si="302"/>
        <v>32</v>
      </c>
      <c r="F323" s="72" t="str">
        <f t="shared" ca="1" si="303"/>
        <v>U</v>
      </c>
      <c r="G323" s="72" t="str">
        <f t="shared" ca="1" si="304"/>
        <v>Q</v>
      </c>
      <c r="H323" s="72" t="str">
        <f t="shared" ca="1" si="305"/>
        <v>V</v>
      </c>
      <c r="I323" s="72">
        <f t="shared" ca="1" si="306"/>
        <v>10</v>
      </c>
      <c r="J323" s="72">
        <f t="shared" ca="1" si="307"/>
        <v>8248</v>
      </c>
      <c r="K323" s="72">
        <f t="shared" ca="1" si="308"/>
        <v>60228</v>
      </c>
      <c r="L323" s="72">
        <f t="shared" ca="1" si="309"/>
        <v>188.80604746885038</v>
      </c>
      <c r="M323" s="72">
        <f ca="1">VLOOKUP(G323,Coef!$C$2:$F$25,4)</f>
        <v>7</v>
      </c>
      <c r="N323" s="31">
        <f ca="1">VLOOKUP(F323,Coef!$C$4:$D$23,2)</f>
        <v>17</v>
      </c>
      <c r="O323" s="31">
        <f ca="1">MOD(VLOOKUP(H323,Coef!$C$2:$G$21,5)+MOD(E323+1,2)*15,20)</f>
        <v>15</v>
      </c>
      <c r="P323" s="31">
        <f ca="1">VLOOKUP(N323,Coef!$A$27:$B$46,2)</f>
        <v>5.34</v>
      </c>
      <c r="Q323" s="31">
        <f ca="1">VLOOKUP(N323,Coef!$A$27:$C$46,3)+O323/10-0.1</f>
        <v>5.4</v>
      </c>
      <c r="R323" s="31">
        <f ca="1">IF(Q323+0.1&lt;P323,Q323+2,Q323)</f>
        <v>5.4</v>
      </c>
      <c r="S323" s="72">
        <f ca="1">M323*100000+J323</f>
        <v>708248</v>
      </c>
      <c r="T323" s="72">
        <f ca="1">R323*1000000+K323</f>
        <v>5460228</v>
      </c>
      <c r="U323" s="72">
        <f ca="1">IF(N323&lt;11,T323-10000000,T323)</f>
        <v>5460228</v>
      </c>
      <c r="V323" s="72">
        <f ca="1">U323/(6366197.724*0.9996)</f>
        <v>0.85803382207141676</v>
      </c>
      <c r="W323" s="72">
        <f ca="1">(Coef!$J$9/(1+Coef!$J$8*(COS(V323))^2)^0.5)*Coef!$J$6</f>
        <v>6387835.7290938403</v>
      </c>
      <c r="X323" s="72">
        <f ca="1">6*E323-183</f>
        <v>9</v>
      </c>
      <c r="Y323" s="72">
        <f ca="1">(S323-500000)/W323</f>
        <v>3.2600713110313727E-2</v>
      </c>
      <c r="Z323" s="72">
        <f ca="1">SIN(2*V323)</f>
        <v>0.98946666614974976</v>
      </c>
      <c r="AA323" s="72">
        <f ca="1">Z323*(COS(V323))^2</f>
        <v>0.42311529323647018</v>
      </c>
      <c r="AB323" s="72">
        <f ca="1">V323+(Z323/2)</f>
        <v>1.3527671551462916</v>
      </c>
      <c r="AC323" s="72">
        <f ca="1">(3*AB323+AA323)/4</f>
        <v>1.1203541896688363</v>
      </c>
      <c r="AD323" s="72">
        <f ca="1">(5*AC323+AA323*(COS(V323))^2)/3</f>
        <v>1.9275677735993801</v>
      </c>
      <c r="AE323" s="72">
        <f ca="1">Coef!$J$6*Coef!$J$9*(V323-(Coef!$J$10*AB323)+(Coef!$J$11*AC323)-(Coef!$J$12*AD323))</f>
        <v>5445433.2969093034</v>
      </c>
      <c r="AF323" s="72">
        <f ca="1">(U323-AE323)/W323</f>
        <v>2.316074444950595E-3</v>
      </c>
      <c r="AG323" s="72">
        <f ca="1">((Coef!$J$8*Y323^2)/2)*(COS(V323))^2</f>
        <v>1.5314725851656695E-6</v>
      </c>
      <c r="AH323" s="72">
        <f ca="1">Y323*(1-(AG323/3))</f>
        <v>3.2600696467947603E-2</v>
      </c>
      <c r="AI323" s="72">
        <f ca="1">AF323*(1-AG323)+V323</f>
        <v>0.86034989296936282</v>
      </c>
      <c r="AJ323" s="72">
        <f ca="1">(EXP(AH323)-EXP(-AH323))/2</f>
        <v>3.2606471474254772E-2</v>
      </c>
      <c r="AK323" s="72">
        <f ca="1">ATAN(AJ323/COS(AI323))</f>
        <v>4.9955119888904387E-2</v>
      </c>
      <c r="AL323" s="72">
        <f ca="1">ATAN(COS(AK323)*TAN(AI323))</f>
        <v>0.8597326968394442</v>
      </c>
      <c r="AM323" s="72">
        <f ca="1">V323+(1+Coef!$J$8*(COS(V323))^2-(3/2)*Coef!$J$8*SIN(V323)*COS(V323)*(AL323-V323))*(AL323-V323)</f>
        <v>0.85973757846072119</v>
      </c>
      <c r="AN323" s="34" t="str">
        <f t="shared" ca="1" si="316"/>
        <v>32 708248 5460228 N</v>
      </c>
      <c r="AO323" s="33">
        <f t="shared" ca="1" si="317"/>
        <v>49.259334734596791</v>
      </c>
      <c r="AP323" s="33">
        <f t="shared" ca="1" si="318"/>
        <v>11.862217534704259</v>
      </c>
      <c r="AQ323" s="72">
        <v>285</v>
      </c>
      <c r="AR323" s="72">
        <v>810000</v>
      </c>
      <c r="AS323" s="72">
        <f t="shared" ca="1" si="310"/>
        <v>0.85973757846072107</v>
      </c>
      <c r="AT323" s="72">
        <f t="shared" ca="1" si="310"/>
        <v>0.20703475256839401</v>
      </c>
      <c r="AU323" s="72">
        <f t="shared" si="310"/>
        <v>4.9741883681838397</v>
      </c>
      <c r="AV323" s="72">
        <f t="array" aca="1" ref="AV323" ca="1">ATAN((1-f)*TAN(AS323))</f>
        <v>0.85807647215893079</v>
      </c>
      <c r="AW323" s="72">
        <f t="shared" ca="1" si="319"/>
        <v>1.3507297954792554</v>
      </c>
      <c r="AX323" s="72">
        <f t="shared" ca="1" si="320"/>
        <v>-0.63161309408210775</v>
      </c>
      <c r="AY323" s="72">
        <f t="shared" ca="1" si="311"/>
        <v>4.0508749312952496E-3</v>
      </c>
      <c r="AZ323" s="72">
        <f t="shared" ref="AZ323:AZ386" ca="1" si="321">(SQRT(1+AY323)-1)/(SQRT(1+AY323)+1)</f>
        <v>1.0106727128966072E-3</v>
      </c>
      <c r="BA323" s="72">
        <f t="shared" ref="BA323:BA386" ca="1" si="322">(1+0.25*AZ323^2)/(1-AZ323)</f>
        <v>1.0010119508288191</v>
      </c>
      <c r="BB323" s="72">
        <f t="shared" ref="BB323:BB386" ca="1" si="323">AZ323*(1-3/8*AZ323^2)</f>
        <v>1.0106723257612043E-3</v>
      </c>
      <c r="BC323" s="72">
        <f t="shared" ca="1" si="312"/>
        <v>0.12729474241945976</v>
      </c>
      <c r="BD323" s="75">
        <f t="shared" ref="BD323:BD386" ca="1" si="324">2*$AW323+BC323</f>
        <v>2.8287543333779706</v>
      </c>
      <c r="BE323" s="75">
        <f t="shared" ref="BE323:BE386" ca="1" si="325">$BB323*SIN(BC323)*(COS(BD323)+$BB323/4*(COS(BC323)*(-1+2*COS(BD323))-$BB323/6*COS(BD323)*(-3+4*SIN(BC323)^2)*(-3+4*COS(BD323)^2)))</f>
        <v>-1.221719833883881E-4</v>
      </c>
      <c r="BF323" s="75">
        <f t="shared" ca="1" si="313"/>
        <v>0.12717257043607139</v>
      </c>
      <c r="BG323" s="75">
        <f t="shared" ref="BG323:BG386" ca="1" si="326">2*$AW323+BF323</f>
        <v>2.8286321613945824</v>
      </c>
      <c r="BH323" s="75">
        <f t="shared" ref="BH323:BH386" ca="1" si="327">$BB323*SIN(BF323)*(COS(BG323)+$BB323/4*(COS(BF323)*(-1+2*COS(BG323))-$BB323/6*COS(BG323)*(-3+4*SIN(BF323)^2)*(-3+4*COS(BG323)^2)))</f>
        <v>-1.220505395750028E-4</v>
      </c>
      <c r="BI323" s="75">
        <f t="shared" ca="1" si="314"/>
        <v>0.12717269187988475</v>
      </c>
      <c r="BJ323" s="75">
        <f t="shared" ref="BJ323:BJ386" ca="1" si="328">2*$AW323+BI323</f>
        <v>2.8286322828383956</v>
      </c>
      <c r="BK323" s="75">
        <f t="shared" ref="BK323:BK386" ca="1" si="329">$BB323*SIN(BI323)*(COS(BJ323)+$BB323/4*(COS(BI323)*(-1+2*COS(BJ323))-$BB323/6*COS(BJ323)*(-3+4*SIN(BI323)^2)*(-3+4*COS(BJ323)^2)))</f>
        <v>-1.2205066029222114E-4</v>
      </c>
      <c r="BL323" s="75">
        <f t="shared" ca="1" si="315"/>
        <v>0.12717269175916754</v>
      </c>
      <c r="BM323" s="72">
        <f t="array" aca="1" ref="BM323" ca="1">ATAN2((1-f)*SQRT(AX323^2+(SIN(AV323)*SIN(BL323)-COS(AV323)*COS(BL323)*COS(AU323))^2),SIN(AV323)*COS(BL323)+COS(AV323)*SIN(BL323)*COS(AU323))</f>
        <v>0.88353653641764496</v>
      </c>
      <c r="BN323" s="72">
        <f t="shared" ref="BN323:BN386" ca="1" si="330">ATAN2(COS(AV323)*COS(BL323)-SIN(AV323)*SIN(BL323)*COS(AU323),SIN(BL323)*SIN(AU323))</f>
        <v>-0.19392948496915016</v>
      </c>
      <c r="BO323" s="72">
        <f t="array" aca="1" ref="BO323" ca="1">f/16*(1-AX323^2)*(4+f*(4-3*(1-AX323^2)))</f>
        <v>5.0474190859386167E-4</v>
      </c>
      <c r="BP323" s="72">
        <f t="array" aca="1" ref="BP323" ca="1">BN323-(1-BO323)*f*AX323*(BL323+BO323*SIN(BL323)*(COS(BJ323)+BO323*COS(BL323)*(-1+2*COS(BJ323)^2)))</f>
        <v>-0.19366043880935344</v>
      </c>
      <c r="BQ323" s="72">
        <f t="shared" ref="BQ323:BQ386" ca="1" si="331">BP323+AT323</f>
        <v>1.3374313759040579E-2</v>
      </c>
    </row>
    <row r="324" spans="2:69">
      <c r="B324" s="43" t="s">
        <v>1213</v>
      </c>
      <c r="C324" s="72" t="str">
        <f t="shared" ref="C324:C387" si="332">SUBSTITUTE(B324," ","")</f>
        <v>32UQV0830260274</v>
      </c>
      <c r="D324" s="72">
        <f t="array" aca="1" ref="D324" ca="1">MATCH(TRUE,ISERROR(VALUE(MID(C324,ROW(INDIRECT("1:"&amp;LEN(C324))),1))),0)</f>
        <v>3</v>
      </c>
      <c r="E324" s="72">
        <f t="shared" ref="E324:E387" ca="1" si="333">VALUE(LEFT(C324,D324-1))</f>
        <v>32</v>
      </c>
      <c r="F324" s="72" t="str">
        <f t="shared" ref="F324:F387" ca="1" si="334">MID(C324,D324,1)</f>
        <v>U</v>
      </c>
      <c r="G324" s="72" t="str">
        <f t="shared" ref="G324:G387" ca="1" si="335">MID(C324,D324+1,1)</f>
        <v>Q</v>
      </c>
      <c r="H324" s="72" t="str">
        <f t="shared" ref="H324:H387" ca="1" si="336">MID(C324,D324+2,1)</f>
        <v>V</v>
      </c>
      <c r="I324" s="72">
        <f t="shared" ref="I324:I387" ca="1" si="337">LEN(C324)-D324-2</f>
        <v>10</v>
      </c>
      <c r="J324" s="72">
        <f t="shared" ref="J324:J387" ca="1" si="338">VALUE(LEFT(RIGHT(C324,I324),I324/2))*10^(5-I324/2)</f>
        <v>8302</v>
      </c>
      <c r="K324" s="72">
        <f t="shared" ref="K324:K387" ca="1" si="339">VALUE(RIGHT(C324,I324/2))*10^(5-I324/2)</f>
        <v>60274</v>
      </c>
      <c r="L324" s="72">
        <f t="shared" ref="L324:L387" ca="1" si="340">E324*6-183*PI()/180</f>
        <v>188.80604746885038</v>
      </c>
      <c r="M324" s="72">
        <f ca="1">VLOOKUP(G324,Coef!$C$2:$F$25,4)</f>
        <v>7</v>
      </c>
      <c r="N324" s="31">
        <f ca="1">VLOOKUP(F324,Coef!$C$4:$D$23,2)</f>
        <v>17</v>
      </c>
      <c r="O324" s="31">
        <f ca="1">MOD(VLOOKUP(H324,Coef!$C$2:$G$21,5)+MOD(E324+1,2)*15,20)</f>
        <v>15</v>
      </c>
      <c r="P324" s="31">
        <f ca="1">VLOOKUP(N324,Coef!$A$27:$B$46,2)</f>
        <v>5.34</v>
      </c>
      <c r="Q324" s="31">
        <f ca="1">VLOOKUP(N324,Coef!$A$27:$C$46,3)+O324/10-0.1</f>
        <v>5.4</v>
      </c>
      <c r="R324" s="31">
        <f ca="1">IF(Q324+0.1&lt;P324,Q324+2,Q324)</f>
        <v>5.4</v>
      </c>
      <c r="S324" s="72">
        <f ca="1">M324*100000+J324</f>
        <v>708302</v>
      </c>
      <c r="T324" s="72">
        <f ca="1">R324*1000000+K324</f>
        <v>5460274</v>
      </c>
      <c r="U324" s="72">
        <f ca="1">IF(N324&lt;11,T324-10000000,T324)</f>
        <v>5460274</v>
      </c>
      <c r="V324" s="72">
        <f ca="1">U324/(6366197.724*0.9996)</f>
        <v>0.85804105062594138</v>
      </c>
      <c r="W324" s="72">
        <f ca="1">(Coef!$J$9/(1+Coef!$J$8*(COS(V324))^2)^0.5)*Coef!$J$6</f>
        <v>6387835.8826098191</v>
      </c>
      <c r="X324" s="72">
        <f ca="1">6*E324-183</f>
        <v>9</v>
      </c>
      <c r="Y324" s="72">
        <f ca="1">(S324-500000)/W324</f>
        <v>3.2609165894051738E-2</v>
      </c>
      <c r="Z324" s="72">
        <f ca="1">SIN(2*V324)</f>
        <v>0.98946457322230863</v>
      </c>
      <c r="AA324" s="72">
        <f ca="1">Z324*(COS(V324))^2</f>
        <v>0.4231073212072432</v>
      </c>
      <c r="AB324" s="72">
        <f ca="1">V324+(Z324/2)</f>
        <v>1.3527733372370956</v>
      </c>
      <c r="AC324" s="72">
        <f ca="1">(3*AB324+AA324)/4</f>
        <v>1.1203568332296323</v>
      </c>
      <c r="AD324" s="72">
        <f ca="1">(5*AC324+AA324*(COS(V324))^2)/3</f>
        <v>1.9275700344570428</v>
      </c>
      <c r="AE324" s="72">
        <f ca="1">Coef!$J$6*Coef!$J$9*(V324-(Coef!$J$10*AB324)+(Coef!$J$11*AC324)-(Coef!$J$12*AD324))</f>
        <v>5445479.3390391404</v>
      </c>
      <c r="AF324" s="72">
        <f ca="1">(U324-AE324)/W324</f>
        <v>2.3160677939670395E-3</v>
      </c>
      <c r="AG324" s="72">
        <f ca="1">((Coef!$J$8*Y324^2)/2)*(COS(V324))^2</f>
        <v>1.53224122635775E-6</v>
      </c>
      <c r="AH324" s="72">
        <f ca="1">Y324*(1-(AG324/3))</f>
        <v>3.2609149239015624E-2</v>
      </c>
      <c r="AI324" s="72">
        <f ca="1">AF324*(1-AG324)+V324</f>
        <v>0.86035711487113387</v>
      </c>
      <c r="AJ324" s="72">
        <f ca="1">(EXP(AH324)-EXP(-AH324))/2</f>
        <v>3.261492873871108E-2</v>
      </c>
      <c r="AK324" s="72">
        <f ca="1">ATAN(AJ324/COS(AI324))</f>
        <v>4.9968474152138995E-2</v>
      </c>
      <c r="AL324" s="72">
        <f ca="1">ATAN(COS(AK324)*TAN(AI324))</f>
        <v>0.85973958988655708</v>
      </c>
      <c r="AM324" s="72">
        <f ca="1">V324+(1+Coef!$J$8*(COS(V324))^2-(3/2)*Coef!$J$8*SIN(V324)*COS(V324)*(AL324-V324))*(AL324-V324)</f>
        <v>0.85974447046477731</v>
      </c>
      <c r="AN324" s="34" t="str">
        <f t="shared" ca="1" si="316"/>
        <v>32 708302 5460274 N</v>
      </c>
      <c r="AO324" s="33">
        <f t="shared" ca="1" si="317"/>
        <v>49.259729617341598</v>
      </c>
      <c r="AP324" s="33">
        <f t="shared" ca="1" si="318"/>
        <v>11.862982677626109</v>
      </c>
      <c r="AQ324" s="72">
        <v>285</v>
      </c>
      <c r="AR324" s="72">
        <v>810000</v>
      </c>
      <c r="AS324" s="72">
        <f t="shared" ca="1" si="310"/>
        <v>0.85974447046477742</v>
      </c>
      <c r="AT324" s="72">
        <f t="shared" ca="1" si="310"/>
        <v>0.20704810683162864</v>
      </c>
      <c r="AU324" s="72">
        <f t="shared" si="310"/>
        <v>4.9741883681838397</v>
      </c>
      <c r="AV324" s="72">
        <f t="array" aca="1" ref="AV324" ca="1">ATAN((1-f)*TAN(AS324))</f>
        <v>0.85808336755466785</v>
      </c>
      <c r="AW324" s="72">
        <f t="shared" ca="1" si="319"/>
        <v>1.3507327646266667</v>
      </c>
      <c r="AX324" s="72">
        <f t="shared" ca="1" si="320"/>
        <v>-0.63160805486961114</v>
      </c>
      <c r="AY324" s="72">
        <f t="shared" ca="1" si="311"/>
        <v>4.0509178325039436E-3</v>
      </c>
      <c r="AZ324" s="72">
        <f t="shared" ca="1" si="321"/>
        <v>1.0106833949160789E-3</v>
      </c>
      <c r="BA324" s="72">
        <f t="shared" ca="1" si="322"/>
        <v>1.0010119615378699</v>
      </c>
      <c r="BB324" s="72">
        <f t="shared" ca="1" si="323"/>
        <v>1.0106830077684006E-3</v>
      </c>
      <c r="BC324" s="72">
        <f t="shared" ca="1" si="312"/>
        <v>0.127294741057632</v>
      </c>
      <c r="BD324" s="75">
        <f t="shared" ca="1" si="324"/>
        <v>2.8287602703109656</v>
      </c>
      <c r="BE324" s="75">
        <f t="shared" ca="1" si="325"/>
        <v>-1.221735088894667E-4</v>
      </c>
      <c r="BF324" s="75">
        <f t="shared" ca="1" si="313"/>
        <v>0.12717256754874254</v>
      </c>
      <c r="BG324" s="75">
        <f t="shared" ca="1" si="326"/>
        <v>2.8286380968020759</v>
      </c>
      <c r="BH324" s="75">
        <f t="shared" ca="1" si="327"/>
        <v>-1.2205206213981297E-4</v>
      </c>
      <c r="BI324" s="75">
        <f t="shared" ca="1" si="314"/>
        <v>0.12717268899549219</v>
      </c>
      <c r="BJ324" s="75">
        <f t="shared" ca="1" si="328"/>
        <v>2.8286382182488254</v>
      </c>
      <c r="BK324" s="75">
        <f t="shared" ca="1" si="329"/>
        <v>-1.2205218286136149E-4</v>
      </c>
      <c r="BL324" s="75">
        <f t="shared" ca="1" si="315"/>
        <v>0.12717268887477065</v>
      </c>
      <c r="BM324" s="72">
        <f t="array" aca="1" ref="BM324" ca="1">ATAN2((1-f)*SQRT(AX324^2+(SIN(AV324)*SIN(BL324)-COS(AV324)*COS(BL324)*COS(AU324))^2),SIN(AV324)*COS(BL324)+COS(AV324)*SIN(BL324)*COS(AU324))</f>
        <v>0.88354329783528396</v>
      </c>
      <c r="BN324" s="72">
        <f t="shared" ca="1" si="330"/>
        <v>-0.19393109414373974</v>
      </c>
      <c r="BO324" s="72">
        <f t="array" aca="1" ref="BO324" ca="1">f/16*(1-AX324^2)*(4+f*(4-3*(1-AX324^2)))</f>
        <v>5.0474724605041046E-4</v>
      </c>
      <c r="BP324" s="72">
        <f t="array" aca="1" ref="BP324" ca="1">BN324-(1-BO324)*f*AX324*(BL324+BO324*SIN(BL324)*(COS(BJ324)+BO324*COS(BL324)*(-1+2*COS(BJ324)^2)))</f>
        <v>-0.19366205013962798</v>
      </c>
      <c r="BQ324" s="72">
        <f t="shared" ca="1" si="331"/>
        <v>1.3386056692000659E-2</v>
      </c>
    </row>
    <row r="325" spans="2:69">
      <c r="B325" s="43" t="s">
        <v>1214</v>
      </c>
      <c r="C325" s="72" t="str">
        <f t="shared" si="332"/>
        <v>32UQV0828760293</v>
      </c>
      <c r="D325" s="72">
        <f t="array" aca="1" ref="D325" ca="1">MATCH(TRUE,ISERROR(VALUE(MID(C325,ROW(INDIRECT("1:"&amp;LEN(C325))),1))),0)</f>
        <v>3</v>
      </c>
      <c r="E325" s="72">
        <f t="shared" ca="1" si="333"/>
        <v>32</v>
      </c>
      <c r="F325" s="72" t="str">
        <f t="shared" ca="1" si="334"/>
        <v>U</v>
      </c>
      <c r="G325" s="72" t="str">
        <f t="shared" ca="1" si="335"/>
        <v>Q</v>
      </c>
      <c r="H325" s="72" t="str">
        <f t="shared" ca="1" si="336"/>
        <v>V</v>
      </c>
      <c r="I325" s="72">
        <f t="shared" ca="1" si="337"/>
        <v>10</v>
      </c>
      <c r="J325" s="72">
        <f t="shared" ca="1" si="338"/>
        <v>8287</v>
      </c>
      <c r="K325" s="72">
        <f t="shared" ca="1" si="339"/>
        <v>60293</v>
      </c>
      <c r="L325" s="72">
        <f t="shared" ca="1" si="340"/>
        <v>188.80604746885038</v>
      </c>
      <c r="M325" s="72">
        <f ca="1">VLOOKUP(G325,Coef!$C$2:$F$25,4)</f>
        <v>7</v>
      </c>
      <c r="N325" s="31">
        <f ca="1">VLOOKUP(F325,Coef!$C$4:$D$23,2)</f>
        <v>17</v>
      </c>
      <c r="O325" s="31">
        <f ca="1">MOD(VLOOKUP(H325,Coef!$C$2:$G$21,5)+MOD(E325+1,2)*15,20)</f>
        <v>15</v>
      </c>
      <c r="P325" s="31">
        <f ca="1">VLOOKUP(N325,Coef!$A$27:$B$46,2)</f>
        <v>5.34</v>
      </c>
      <c r="Q325" s="31">
        <f ca="1">VLOOKUP(N325,Coef!$A$27:$C$46,3)+O325/10-0.1</f>
        <v>5.4</v>
      </c>
      <c r="R325" s="31">
        <f ca="1">IF(Q325+0.1&lt;P325,Q325+2,Q325)</f>
        <v>5.4</v>
      </c>
      <c r="S325" s="72">
        <f ca="1">M325*100000+J325</f>
        <v>708287</v>
      </c>
      <c r="T325" s="72">
        <f ca="1">R325*1000000+K325</f>
        <v>5460293</v>
      </c>
      <c r="U325" s="72">
        <f ca="1">IF(N325&lt;11,T325-10000000,T325)</f>
        <v>5460293</v>
      </c>
      <c r="V325" s="72">
        <f ca="1">U325/(6366197.724*0.9996)</f>
        <v>0.85804403633324511</v>
      </c>
      <c r="W325" s="72">
        <f ca="1">(Coef!$J$9/(1+Coef!$J$8*(COS(V325))^2)^0.5)*Coef!$J$6</f>
        <v>6387835.946018503</v>
      </c>
      <c r="X325" s="72">
        <f ca="1">6*E325-183</f>
        <v>9</v>
      </c>
      <c r="Y325" s="72">
        <f ca="1">(S325-500000)/W325</f>
        <v>3.2606817357265401E-2</v>
      </c>
      <c r="Z325" s="72">
        <f ca="1">SIN(2*V325)</f>
        <v>0.98946370869192757</v>
      </c>
      <c r="AA325" s="72">
        <f ca="1">Z325*(COS(V325))^2</f>
        <v>0.42310402839986117</v>
      </c>
      <c r="AB325" s="72">
        <f ca="1">V325+(Z325/2)</f>
        <v>1.3527758906792089</v>
      </c>
      <c r="AC325" s="72">
        <f ca="1">(3*AB325+AA325)/4</f>
        <v>1.120357925109372</v>
      </c>
      <c r="AD325" s="72">
        <f ca="1">(5*AC325+AA325*(COS(V325))^2)/3</f>
        <v>1.9275709682564504</v>
      </c>
      <c r="AE325" s="72">
        <f ca="1">Coef!$J$6*Coef!$J$9*(V325-(Coef!$J$10*AB325)+(Coef!$J$11*AC325)-(Coef!$J$12*AD325))</f>
        <v>5445498.356441563</v>
      </c>
      <c r="AF325" s="72">
        <f ca="1">(U325-AE325)/W325</f>
        <v>2.3160650466702124E-3</v>
      </c>
      <c r="AG325" s="72">
        <f ca="1">((Coef!$J$8*Y325^2)/2)*(COS(V325))^2</f>
        <v>1.5320099436754769E-6</v>
      </c>
      <c r="AH325" s="72">
        <f ca="1">Y325*(1-(AG325/3))</f>
        <v>3.2606800705942594E-2</v>
      </c>
      <c r="AI325" s="72">
        <f ca="1">AF325*(1-AG325)+V325</f>
        <v>0.86036009783168066</v>
      </c>
      <c r="AJ325" s="72">
        <f ca="1">(EXP(AH325)-EXP(-AH325))/2</f>
        <v>3.2612578956953187E-2</v>
      </c>
      <c r="AK325" s="72">
        <f ca="1">ATAN(AJ325/COS(AI325))</f>
        <v>4.9965053061991609E-2</v>
      </c>
      <c r="AL325" s="72">
        <f ca="1">ATAN(COS(AK325)*TAN(AI325))</f>
        <v>0.85974265799907879</v>
      </c>
      <c r="AM325" s="72">
        <f ca="1">V325+(1+Coef!$J$8*(COS(V325))^2-(3/2)*Coef!$J$8*SIN(V325)*COS(V325)*(AL325-V325))*(AL325-V325)</f>
        <v>0.85974753877957466</v>
      </c>
      <c r="AN325" s="34" t="str">
        <f t="shared" ca="1" si="316"/>
        <v>32 708287 5460293 N</v>
      </c>
      <c r="AO325" s="33">
        <f t="shared" ca="1" si="317"/>
        <v>49.259905418829703</v>
      </c>
      <c r="AP325" s="33">
        <f t="shared" ca="1" si="318"/>
        <v>11.86278666359933</v>
      </c>
      <c r="AQ325" s="72">
        <v>285</v>
      </c>
      <c r="AR325" s="72">
        <v>810000</v>
      </c>
      <c r="AS325" s="72">
        <f t="shared" ca="1" si="310"/>
        <v>0.85974753877957455</v>
      </c>
      <c r="AT325" s="72">
        <f t="shared" ca="1" si="310"/>
        <v>0.20704468574148127</v>
      </c>
      <c r="AU325" s="72">
        <f t="shared" si="310"/>
        <v>4.9741883681838397</v>
      </c>
      <c r="AV325" s="72">
        <f t="array" aca="1" ref="AV325" ca="1">ATAN((1-f)*TAN(AS325))</f>
        <v>0.85808643737954005</v>
      </c>
      <c r="AW325" s="72">
        <f t="shared" ca="1" si="319"/>
        <v>1.3507340864786921</v>
      </c>
      <c r="AX325" s="72">
        <f t="shared" ca="1" si="320"/>
        <v>-0.63160581140642735</v>
      </c>
      <c r="AY325" s="72">
        <f t="shared" ca="1" si="311"/>
        <v>4.0509369320611511E-3</v>
      </c>
      <c r="AZ325" s="72">
        <f t="shared" ca="1" si="321"/>
        <v>1.0106881505358082E-3</v>
      </c>
      <c r="BA325" s="72">
        <f t="shared" ca="1" si="322"/>
        <v>1.0010119663055239</v>
      </c>
      <c r="BB325" s="72">
        <f t="shared" ca="1" si="323"/>
        <v>1.0106877633826649E-3</v>
      </c>
      <c r="BC325" s="72">
        <f t="shared" ca="1" si="312"/>
        <v>0.12729474045134825</v>
      </c>
      <c r="BD325" s="75">
        <f t="shared" ca="1" si="324"/>
        <v>2.8287629134087324</v>
      </c>
      <c r="BE325" s="75">
        <f t="shared" ca="1" si="325"/>
        <v>-1.2217418803992032E-4</v>
      </c>
      <c r="BF325" s="75">
        <f t="shared" ca="1" si="313"/>
        <v>0.12717256626330833</v>
      </c>
      <c r="BG325" s="75">
        <f t="shared" ca="1" si="326"/>
        <v>2.8286407392206927</v>
      </c>
      <c r="BH325" s="75">
        <f t="shared" ca="1" si="327"/>
        <v>-1.2205273998303397E-4</v>
      </c>
      <c r="BI325" s="75">
        <f t="shared" ca="1" si="314"/>
        <v>0.12717268771136522</v>
      </c>
      <c r="BJ325" s="75">
        <f t="shared" ca="1" si="328"/>
        <v>2.8286408606687492</v>
      </c>
      <c r="BK325" s="75">
        <f t="shared" ca="1" si="329"/>
        <v>-1.2205286070651029E-4</v>
      </c>
      <c r="BL325" s="75">
        <f t="shared" ca="1" si="315"/>
        <v>0.12717268759064174</v>
      </c>
      <c r="BM325" s="72">
        <f t="array" aca="1" ref="BM325" ca="1">ATAN2((1-f)*SQRT(AX325^2+(SIN(AV325)*SIN(BL325)-COS(AV325)*COS(BL325)*COS(AU325))^2),SIN(AV325)*COS(BL325)+COS(AV325)*SIN(BL325)*COS(AU325))</f>
        <v>0.88354630801242784</v>
      </c>
      <c r="BN325" s="72">
        <f t="shared" ca="1" si="330"/>
        <v>-0.1939318105584302</v>
      </c>
      <c r="BO325" s="72">
        <f t="array" aca="1" ref="BO325" ca="1">f/16*(1-AX325^2)*(4+f*(4-3*(1-AX325^2)))</f>
        <v>5.0474962227843405E-4</v>
      </c>
      <c r="BP325" s="72">
        <f t="array" aca="1" ref="BP325" ca="1">BN325-(1-BO325)*f*AX325*(BL325+BO325*SIN(BL325)*(COS(BJ325)+BO325*COS(BL325)*(-1+2*COS(BJ325)^2)))</f>
        <v>-0.19366276751403178</v>
      </c>
      <c r="BQ325" s="72">
        <f t="shared" ca="1" si="331"/>
        <v>1.3381918227449496E-2</v>
      </c>
    </row>
    <row r="326" spans="2:69">
      <c r="B326" s="43" t="s">
        <v>1215</v>
      </c>
      <c r="C326" s="72" t="str">
        <f t="shared" si="332"/>
        <v>32UQV0563960112</v>
      </c>
      <c r="D326" s="72">
        <f t="array" aca="1" ref="D326" ca="1">MATCH(TRUE,ISERROR(VALUE(MID(C326,ROW(INDIRECT("1:"&amp;LEN(C326))),1))),0)</f>
        <v>3</v>
      </c>
      <c r="E326" s="72">
        <f t="shared" ca="1" si="333"/>
        <v>32</v>
      </c>
      <c r="F326" s="72" t="str">
        <f t="shared" ca="1" si="334"/>
        <v>U</v>
      </c>
      <c r="G326" s="72" t="str">
        <f t="shared" ca="1" si="335"/>
        <v>Q</v>
      </c>
      <c r="H326" s="72" t="str">
        <f t="shared" ca="1" si="336"/>
        <v>V</v>
      </c>
      <c r="I326" s="72">
        <f t="shared" ca="1" si="337"/>
        <v>10</v>
      </c>
      <c r="J326" s="72">
        <f t="shared" ca="1" si="338"/>
        <v>5639</v>
      </c>
      <c r="K326" s="72">
        <f t="shared" ca="1" si="339"/>
        <v>60112</v>
      </c>
      <c r="L326" s="72">
        <f t="shared" ca="1" si="340"/>
        <v>188.80604746885038</v>
      </c>
      <c r="M326" s="72">
        <f ca="1">VLOOKUP(G326,Coef!$C$2:$F$25,4)</f>
        <v>7</v>
      </c>
      <c r="N326" s="31">
        <f ca="1">VLOOKUP(F326,Coef!$C$4:$D$23,2)</f>
        <v>17</v>
      </c>
      <c r="O326" s="31">
        <f ca="1">MOD(VLOOKUP(H326,Coef!$C$2:$G$21,5)+MOD(E326+1,2)*15,20)</f>
        <v>15</v>
      </c>
      <c r="P326" s="31">
        <f ca="1">VLOOKUP(N326,Coef!$A$27:$B$46,2)</f>
        <v>5.34</v>
      </c>
      <c r="Q326" s="31">
        <f ca="1">VLOOKUP(N326,Coef!$A$27:$C$46,3)+O326/10-0.1</f>
        <v>5.4</v>
      </c>
      <c r="R326" s="31">
        <f ca="1">IF(Q326+0.1&lt;P326,Q326+2,Q326)</f>
        <v>5.4</v>
      </c>
      <c r="S326" s="72">
        <f ca="1">M326*100000+J326</f>
        <v>705639</v>
      </c>
      <c r="T326" s="72">
        <f ca="1">R326*1000000+K326</f>
        <v>5460112</v>
      </c>
      <c r="U326" s="72">
        <f ca="1">IF(N326&lt;11,T326-10000000,T326)</f>
        <v>5460112</v>
      </c>
      <c r="V326" s="72">
        <f ca="1">U326/(6366197.724*0.9996)</f>
        <v>0.85801559354261536</v>
      </c>
      <c r="W326" s="72">
        <f ca="1">(Coef!$J$9/(1+Coef!$J$8*(COS(V326))^2)^0.5)*Coef!$J$6</f>
        <v>6387835.3419651976</v>
      </c>
      <c r="X326" s="72">
        <f ca="1">6*E326-183</f>
        <v>9</v>
      </c>
      <c r="Y326" s="72">
        <f ca="1">(S326-500000)/W326</f>
        <v>3.2192282516902794E-2</v>
      </c>
      <c r="Z326" s="72">
        <f ca="1">SIN(2*V326)</f>
        <v>0.98947194304845976</v>
      </c>
      <c r="AA326" s="72">
        <f ca="1">Z326*(COS(V326))^2</f>
        <v>0.42313539642122217</v>
      </c>
      <c r="AB326" s="72">
        <f ca="1">V326+(Z326/2)</f>
        <v>1.3527515650668454</v>
      </c>
      <c r="AC326" s="72">
        <f ca="1">(3*AB326+AA326)/4</f>
        <v>1.1203475229054396</v>
      </c>
      <c r="AD326" s="72">
        <f ca="1">(5*AC326+AA326*(COS(V326))^2)/3</f>
        <v>1.9275620718023694</v>
      </c>
      <c r="AE326" s="72">
        <f ca="1">Coef!$J$6*Coef!$J$9*(V326-(Coef!$J$10*AB326)+(Coef!$J$11*AC326)-(Coef!$J$12*AD326))</f>
        <v>5445317.1906835847</v>
      </c>
      <c r="AF326" s="72">
        <f ca="1">(U326-AE326)/W326</f>
        <v>2.3160912146905407E-3</v>
      </c>
      <c r="AG326" s="72">
        <f ca="1">((Coef!$J$8*Y326^2)/2)*(COS(V326))^2</f>
        <v>1.4934025395224298E-6</v>
      </c>
      <c r="AH326" s="72">
        <f ca="1">Y326*(1-(AG326/3))</f>
        <v>3.2192266491557306E-2</v>
      </c>
      <c r="AI326" s="72">
        <f ca="1">AF326*(1-AG326)+V326</f>
        <v>0.86033168129844939</v>
      </c>
      <c r="AJ326" s="72">
        <f ca="1">(EXP(AH326)-EXP(-AH326))/2</f>
        <v>3.2197827146110525E-2</v>
      </c>
      <c r="AK326" s="72">
        <f ca="1">ATAN(AJ326/COS(AI326))</f>
        <v>4.9329030709620629E-2</v>
      </c>
      <c r="AL326" s="72">
        <f ca="1">ATAN(COS(AK326)*TAN(AI326))</f>
        <v>0.85972986323430245</v>
      </c>
      <c r="AM326" s="72">
        <f ca="1">V326+(1+Coef!$J$8*(COS(V326))^2-(3/2)*Coef!$J$8*SIN(V326)*COS(V326)*(AL326-V326))*(AL326-V326)</f>
        <v>0.85973478916834045</v>
      </c>
      <c r="AN326" s="34" t="str">
        <f t="shared" ca="1" si="316"/>
        <v>32 705639 5460112 N</v>
      </c>
      <c r="AO326" s="33">
        <f t="shared" ca="1" si="317"/>
        <v>49.259174919915559</v>
      </c>
      <c r="AP326" s="33">
        <f t="shared" ca="1" si="318"/>
        <v>11.82634526713249</v>
      </c>
      <c r="AQ326" s="72">
        <v>285</v>
      </c>
      <c r="AR326" s="72">
        <v>810000</v>
      </c>
      <c r="AS326" s="72">
        <f t="shared" ca="1" si="310"/>
        <v>0.85973478916834067</v>
      </c>
      <c r="AT326" s="72">
        <f t="shared" ca="1" si="310"/>
        <v>0.20640866338911029</v>
      </c>
      <c r="AU326" s="72">
        <f t="shared" si="310"/>
        <v>4.9741883681838397</v>
      </c>
      <c r="AV326" s="72">
        <f t="array" aca="1" ref="AV326" ca="1">ATAN((1-f)*TAN(AS326))</f>
        <v>0.85807368149397856</v>
      </c>
      <c r="AW326" s="72">
        <f t="shared" ca="1" si="319"/>
        <v>1.350728593814033</v>
      </c>
      <c r="AX326" s="72">
        <f t="shared" ca="1" si="320"/>
        <v>-0.63161513351470533</v>
      </c>
      <c r="AY326" s="72">
        <f t="shared" ca="1" si="311"/>
        <v>4.0508575685398928E-3</v>
      </c>
      <c r="AZ326" s="72">
        <f t="shared" ca="1" si="321"/>
        <v>1.0106683897247693E-3</v>
      </c>
      <c r="BA326" s="72">
        <f t="shared" ca="1" si="322"/>
        <v>1.0010119464947076</v>
      </c>
      <c r="BB326" s="72">
        <f t="shared" ca="1" si="323"/>
        <v>1.0106680025943342E-3</v>
      </c>
      <c r="BC326" s="72">
        <f t="shared" ca="1" si="312"/>
        <v>0.12729474297061164</v>
      </c>
      <c r="BD326" s="75">
        <f t="shared" ca="1" si="324"/>
        <v>2.8287519305986777</v>
      </c>
      <c r="BE326" s="75">
        <f t="shared" ca="1" si="325"/>
        <v>-1.2217136599507251E-4</v>
      </c>
      <c r="BF326" s="75">
        <f t="shared" ca="1" si="313"/>
        <v>0.12717257160461656</v>
      </c>
      <c r="BG326" s="75">
        <f t="shared" ca="1" si="326"/>
        <v>2.8286297592326823</v>
      </c>
      <c r="BH326" s="75">
        <f t="shared" ca="1" si="327"/>
        <v>-1.2204992337002969E-4</v>
      </c>
      <c r="BI326" s="75">
        <f t="shared" ca="1" si="314"/>
        <v>0.1271726930472416</v>
      </c>
      <c r="BJ326" s="75">
        <f t="shared" ca="1" si="328"/>
        <v>2.8286298806753076</v>
      </c>
      <c r="BK326" s="75">
        <f t="shared" ca="1" si="329"/>
        <v>-1.2205004408549562E-4</v>
      </c>
      <c r="BL326" s="75">
        <f t="shared" ca="1" si="315"/>
        <v>0.12717269292652614</v>
      </c>
      <c r="BM326" s="72">
        <f t="array" aca="1" ref="BM326" ca="1">ATAN2((1-f)*SQRT(AX326^2+(SIN(AV326)*SIN(BL326)-COS(AV326)*COS(BL326)*COS(AU326))^2),SIN(AV326)*COS(BL326)+COS(AV326)*SIN(BL326)*COS(AU326))</f>
        <v>0.88353379997484771</v>
      </c>
      <c r="BN326" s="72">
        <f t="shared" ca="1" si="330"/>
        <v>-0.19392883372332909</v>
      </c>
      <c r="BO326" s="72">
        <f t="array" aca="1" ref="BO326" ca="1">f/16*(1-AX326^2)*(4+f*(4-3*(1-AX326^2)))</f>
        <v>5.0473974844599662E-4</v>
      </c>
      <c r="BP326" s="72">
        <f t="array" aca="1" ref="BP326" ca="1">BN326-(1-BO326)*f*AX326*(BL326+BO326*SIN(BL326)*(COS(BJ326)+BO326*COS(BL326)*(-1+2*COS(BJ326)^2)))</f>
        <v>-0.19365978669109951</v>
      </c>
      <c r="BQ326" s="72">
        <f t="shared" ca="1" si="331"/>
        <v>1.274887669801078E-2</v>
      </c>
    </row>
    <row r="327" spans="2:69">
      <c r="B327" s="44" t="s">
        <v>1216</v>
      </c>
      <c r="C327" s="72" t="str">
        <f t="shared" si="332"/>
        <v>32UQV0566160100</v>
      </c>
      <c r="D327" s="72">
        <f t="array" aca="1" ref="D327" ca="1">MATCH(TRUE,ISERROR(VALUE(MID(C327,ROW(INDIRECT("1:"&amp;LEN(C327))),1))),0)</f>
        <v>3</v>
      </c>
      <c r="E327" s="72">
        <f t="shared" ca="1" si="333"/>
        <v>32</v>
      </c>
      <c r="F327" s="72" t="str">
        <f t="shared" ca="1" si="334"/>
        <v>U</v>
      </c>
      <c r="G327" s="72" t="str">
        <f t="shared" ca="1" si="335"/>
        <v>Q</v>
      </c>
      <c r="H327" s="72" t="str">
        <f t="shared" ca="1" si="336"/>
        <v>V</v>
      </c>
      <c r="I327" s="72">
        <f t="shared" ca="1" si="337"/>
        <v>10</v>
      </c>
      <c r="J327" s="72">
        <f t="shared" ca="1" si="338"/>
        <v>5661</v>
      </c>
      <c r="K327" s="72">
        <f t="shared" ca="1" si="339"/>
        <v>60100</v>
      </c>
      <c r="L327" s="72">
        <f t="shared" ca="1" si="340"/>
        <v>188.80604746885038</v>
      </c>
      <c r="M327" s="72">
        <f ca="1">VLOOKUP(G327,Coef!$C$2:$F$25,4)</f>
        <v>7</v>
      </c>
      <c r="N327" s="31">
        <f ca="1">VLOOKUP(F327,Coef!$C$4:$D$23,2)</f>
        <v>17</v>
      </c>
      <c r="O327" s="31">
        <f ca="1">MOD(VLOOKUP(H327,Coef!$C$2:$G$21,5)+MOD(E327+1,2)*15,20)</f>
        <v>15</v>
      </c>
      <c r="P327" s="31">
        <f ca="1">VLOOKUP(N327,Coef!$A$27:$B$46,2)</f>
        <v>5.34</v>
      </c>
      <c r="Q327" s="31">
        <f ca="1">VLOOKUP(N327,Coef!$A$27:$C$46,3)+O327/10-0.1</f>
        <v>5.4</v>
      </c>
      <c r="R327" s="31">
        <f ca="1">IF(Q327+0.1&lt;P327,Q327+2,Q327)</f>
        <v>5.4</v>
      </c>
      <c r="S327" s="72">
        <f ca="1">M327*100000+J327</f>
        <v>705661</v>
      </c>
      <c r="T327" s="72">
        <f ca="1">R327*1000000+K327</f>
        <v>5460100</v>
      </c>
      <c r="U327" s="72">
        <f ca="1">IF(N327&lt;11,T327-10000000,T327)</f>
        <v>5460100</v>
      </c>
      <c r="V327" s="72">
        <f ca="1">U327/(6366197.724*0.9996)</f>
        <v>0.85801370783273934</v>
      </c>
      <c r="W327" s="72">
        <f ca="1">(Coef!$J$9/(1+Coef!$J$8*(COS(V327))^2)^0.5)*Coef!$J$6</f>
        <v>6387835.3019172922</v>
      </c>
      <c r="X327" s="72">
        <f ca="1">6*E327-183</f>
        <v>9</v>
      </c>
      <c r="Y327" s="72">
        <f ca="1">(S327-500000)/W327</f>
        <v>3.2195726764945143E-2</v>
      </c>
      <c r="Z327" s="72">
        <f ca="1">SIN(2*V327)</f>
        <v>0.9894724888594727</v>
      </c>
      <c r="AA327" s="72">
        <f ca="1">Z327*(COS(V327))^2</f>
        <v>0.42313747604522173</v>
      </c>
      <c r="AB327" s="72">
        <f ca="1">V327+(Z327/2)</f>
        <v>1.3527499522624757</v>
      </c>
      <c r="AC327" s="72">
        <f ca="1">(3*AB327+AA327)/4</f>
        <v>1.1203468332081621</v>
      </c>
      <c r="AD327" s="72">
        <f ca="1">(5*AC327+AA327*(COS(V327))^2)/3</f>
        <v>1.9275614819201199</v>
      </c>
      <c r="AE327" s="72">
        <f ca="1">Coef!$J$6*Coef!$J$9*(V327-(Coef!$J$10*AB327)+(Coef!$J$11*AC327)-(Coef!$J$12*AD327))</f>
        <v>5445305.179695922</v>
      </c>
      <c r="AF327" s="72">
        <f ca="1">(U327-AE327)/W327</f>
        <v>2.3160929493027823E-3</v>
      </c>
      <c r="AG327" s="72">
        <f ca="1">((Coef!$J$8*Y327^2)/2)*(COS(V327))^2</f>
        <v>1.4937286318675432E-6</v>
      </c>
      <c r="AH327" s="72">
        <f ca="1">Y327*(1-(AG327/3))</f>
        <v>3.2195710734385513E-2</v>
      </c>
      <c r="AI327" s="72">
        <f ca="1">AF327*(1-AG327)+V327</f>
        <v>0.86032979732242776</v>
      </c>
      <c r="AJ327" s="72">
        <f ca="1">(EXP(AH327)-EXP(-AH327))/2</f>
        <v>3.220127317399063E-2</v>
      </c>
      <c r="AK327" s="72">
        <f ca="1">ATAN(AJ327/COS(AI327))</f>
        <v>4.9334193814905433E-2</v>
      </c>
      <c r="AL327" s="72">
        <f ca="1">ATAN(COS(AK327)*TAN(AI327))</f>
        <v>0.85972785286744757</v>
      </c>
      <c r="AM327" s="72">
        <f ca="1">V327+(1+Coef!$J$8*(COS(V327))^2-(3/2)*Coef!$J$8*SIN(V327)*COS(V327)*(AL327-V327))*(AL327-V327)</f>
        <v>0.85973277846590113</v>
      </c>
      <c r="AN327" s="34" t="str">
        <f t="shared" ca="1" si="316"/>
        <v>32 705661 5460100 N</v>
      </c>
      <c r="AO327" s="33">
        <f t="shared" ca="1" si="317"/>
        <v>49.25905971515192</v>
      </c>
      <c r="AP327" s="33">
        <f t="shared" ca="1" si="318"/>
        <v>11.826641091274491</v>
      </c>
      <c r="AQ327" s="72">
        <v>285</v>
      </c>
      <c r="AR327" s="72">
        <v>810000</v>
      </c>
      <c r="AS327" s="72">
        <f t="shared" ca="1" si="310"/>
        <v>0.85973277846590124</v>
      </c>
      <c r="AT327" s="72">
        <f t="shared" ca="1" si="310"/>
        <v>0.20641382649439508</v>
      </c>
      <c r="AU327" s="72">
        <f t="shared" si="310"/>
        <v>4.9741883681838397</v>
      </c>
      <c r="AV327" s="72">
        <f t="array" aca="1" ref="AV327" ca="1">ATAN((1-f)*TAN(AS327))</f>
        <v>0.85807166980213267</v>
      </c>
      <c r="AW327" s="72">
        <f t="shared" ca="1" si="319"/>
        <v>1.3507277275728016</v>
      </c>
      <c r="AX327" s="72">
        <f t="shared" ca="1" si="320"/>
        <v>-0.63161660366661632</v>
      </c>
      <c r="AY327" s="72">
        <f t="shared" ca="1" si="311"/>
        <v>4.0508450523337102E-3</v>
      </c>
      <c r="AZ327" s="72">
        <f t="shared" ca="1" si="321"/>
        <v>1.0106652733005927E-3</v>
      </c>
      <c r="BA327" s="72">
        <f t="shared" ca="1" si="322"/>
        <v>1.0010119433703972</v>
      </c>
      <c r="BB327" s="72">
        <f t="shared" ca="1" si="323"/>
        <v>1.0106648861737387E-3</v>
      </c>
      <c r="BC327" s="72">
        <f t="shared" ca="1" si="312"/>
        <v>0.12729474336791785</v>
      </c>
      <c r="BD327" s="75">
        <f t="shared" ca="1" si="324"/>
        <v>2.8287501985135211</v>
      </c>
      <c r="BE327" s="75">
        <f t="shared" ca="1" si="325"/>
        <v>-1.2217092093757189E-4</v>
      </c>
      <c r="BF327" s="75">
        <f t="shared" ca="1" si="313"/>
        <v>0.12717257244698027</v>
      </c>
      <c r="BG327" s="75">
        <f t="shared" ca="1" si="326"/>
        <v>2.8286280275925835</v>
      </c>
      <c r="BH327" s="75">
        <f t="shared" ca="1" si="327"/>
        <v>-1.2204947916916055E-4</v>
      </c>
      <c r="BI327" s="75">
        <f t="shared" ca="1" si="314"/>
        <v>0.12717269388874869</v>
      </c>
      <c r="BJ327" s="75">
        <f t="shared" ca="1" si="328"/>
        <v>2.8286281490343517</v>
      </c>
      <c r="BK327" s="75">
        <f t="shared" ca="1" si="329"/>
        <v>-1.2204959988336324E-4</v>
      </c>
      <c r="BL327" s="75">
        <f t="shared" ca="1" si="315"/>
        <v>0.1271726937680345</v>
      </c>
      <c r="BM327" s="72">
        <f t="array" aca="1" ref="BM327" ca="1">ATAN2((1-f)*SQRT(AX327^2+(SIN(AV327)*SIN(BL327)-COS(AV327)*COS(BL327)*COS(AU327))^2),SIN(AV327)*COS(BL327)+COS(AV327)*SIN(BL327)*COS(AU327))</f>
        <v>0.88353182736959202</v>
      </c>
      <c r="BN327" s="72">
        <f t="shared" ca="1" si="330"/>
        <v>-0.19392836426680818</v>
      </c>
      <c r="BO327" s="72">
        <f t="array" aca="1" ref="BO327" ca="1">f/16*(1-AX327^2)*(4+f*(4-3*(1-AX327^2)))</f>
        <v>5.0473819127054792E-4</v>
      </c>
      <c r="BP327" s="72">
        <f t="array" aca="1" ref="BP327" ca="1">BN327-(1-BO327)*f*AX327*(BL327+BO327*SIN(BL327)*(COS(BJ327)+BO327*COS(BL327)*(-1+2*COS(BJ327)^2)))</f>
        <v>-0.19365931660567384</v>
      </c>
      <c r="BQ327" s="72">
        <f t="shared" ca="1" si="331"/>
        <v>1.2754509888721233E-2</v>
      </c>
    </row>
    <row r="328" spans="2:69">
      <c r="B328" s="43" t="s">
        <v>1217</v>
      </c>
      <c r="C328" s="72" t="str">
        <f t="shared" si="332"/>
        <v>32UQV0563160145</v>
      </c>
      <c r="D328" s="72">
        <f t="array" aca="1" ref="D328" ca="1">MATCH(TRUE,ISERROR(VALUE(MID(C328,ROW(INDIRECT("1:"&amp;LEN(C328))),1))),0)</f>
        <v>3</v>
      </c>
      <c r="E328" s="72">
        <f t="shared" ca="1" si="333"/>
        <v>32</v>
      </c>
      <c r="F328" s="72" t="str">
        <f t="shared" ca="1" si="334"/>
        <v>U</v>
      </c>
      <c r="G328" s="72" t="str">
        <f t="shared" ca="1" si="335"/>
        <v>Q</v>
      </c>
      <c r="H328" s="72" t="str">
        <f t="shared" ca="1" si="336"/>
        <v>V</v>
      </c>
      <c r="I328" s="72">
        <f t="shared" ca="1" si="337"/>
        <v>10</v>
      </c>
      <c r="J328" s="72">
        <f t="shared" ca="1" si="338"/>
        <v>5631</v>
      </c>
      <c r="K328" s="72">
        <f t="shared" ca="1" si="339"/>
        <v>60145</v>
      </c>
      <c r="L328" s="72">
        <f t="shared" ca="1" si="340"/>
        <v>188.80604746885038</v>
      </c>
      <c r="M328" s="72">
        <f ca="1">VLOOKUP(G328,Coef!$C$2:$F$25,4)</f>
        <v>7</v>
      </c>
      <c r="N328" s="31">
        <f ca="1">VLOOKUP(F328,Coef!$C$4:$D$23,2)</f>
        <v>17</v>
      </c>
      <c r="O328" s="31">
        <f ca="1">MOD(VLOOKUP(H328,Coef!$C$2:$G$21,5)+MOD(E328+1,2)*15,20)</f>
        <v>15</v>
      </c>
      <c r="P328" s="31">
        <f ca="1">VLOOKUP(N328,Coef!$A$27:$B$46,2)</f>
        <v>5.34</v>
      </c>
      <c r="Q328" s="31">
        <f ca="1">VLOOKUP(N328,Coef!$A$27:$C$46,3)+O328/10-0.1</f>
        <v>5.4</v>
      </c>
      <c r="R328" s="31">
        <f ca="1">IF(Q328+0.1&lt;P328,Q328+2,Q328)</f>
        <v>5.4</v>
      </c>
      <c r="S328" s="72">
        <f ca="1">M328*100000+J328</f>
        <v>705631</v>
      </c>
      <c r="T328" s="72">
        <f ca="1">R328*1000000+K328</f>
        <v>5460145</v>
      </c>
      <c r="U328" s="72">
        <f ca="1">IF(N328&lt;11,T328-10000000,T328)</f>
        <v>5460145</v>
      </c>
      <c r="V328" s="72">
        <f ca="1">U328/(6366197.724*0.9996)</f>
        <v>0.85802077924477438</v>
      </c>
      <c r="W328" s="72">
        <f ca="1">(Coef!$J$9/(1+Coef!$J$8*(COS(V328))^2)^0.5)*Coef!$J$6</f>
        <v>6387835.4520968255</v>
      </c>
      <c r="X328" s="72">
        <f ca="1">6*E328-183</f>
        <v>9</v>
      </c>
      <c r="Y328" s="72">
        <f ca="1">(S328-500000)/W328</f>
        <v>3.2191029581468168E-2</v>
      </c>
      <c r="Z328" s="72">
        <f ca="1">SIN(2*V328)</f>
        <v>0.98947044199560574</v>
      </c>
      <c r="AA328" s="72">
        <f ca="1">Z328*(COS(V328))^2</f>
        <v>0.42312967743994445</v>
      </c>
      <c r="AB328" s="72">
        <f ca="1">V328+(Z328/2)</f>
        <v>1.3527560002425774</v>
      </c>
      <c r="AC328" s="72">
        <f ca="1">(3*AB328+AA328)/4</f>
        <v>1.1203494195419192</v>
      </c>
      <c r="AD328" s="72">
        <f ca="1">(5*AC328+AA328*(COS(V328))^2)/3</f>
        <v>1.9275636939387415</v>
      </c>
      <c r="AE328" s="72">
        <f ca="1">Coef!$J$6*Coef!$J$9*(V328-(Coef!$J$10*AB328)+(Coef!$J$11*AC328)-(Coef!$J$12*AD328))</f>
        <v>5445350.2209008224</v>
      </c>
      <c r="AF328" s="72">
        <f ca="1">(U328-AE328)/W328</f>
        <v>2.3160864443246016E-3</v>
      </c>
      <c r="AG328" s="72">
        <f ca="1">((Coef!$J$8*Y328^2)/2)*(COS(V328))^2</f>
        <v>1.493268376714889E-6</v>
      </c>
      <c r="AH328" s="72">
        <f ca="1">Y328*(1-(AG328/3))</f>
        <v>3.2191013558186009E-2</v>
      </c>
      <c r="AI328" s="72">
        <f ca="1">AF328*(1-AG328)+V328</f>
        <v>0.86033686223056038</v>
      </c>
      <c r="AJ328" s="72">
        <f ca="1">(EXP(AH328)-EXP(-AH328))/2</f>
        <v>3.2196573563474662E-2</v>
      </c>
      <c r="AK328" s="72">
        <f ca="1">ATAN(AJ328/COS(AI328))</f>
        <v>4.9327409826391902E-2</v>
      </c>
      <c r="AL328" s="72">
        <f ca="1">ATAN(COS(AK328)*TAN(AI328))</f>
        <v>0.85973508467304116</v>
      </c>
      <c r="AM328" s="72">
        <f ca="1">V328+(1+Coef!$J$8*(COS(V328))^2-(3/2)*Coef!$J$8*SIN(V328)*COS(V328)*(AL328-V328))*(AL328-V328)</f>
        <v>0.85974001065020123</v>
      </c>
      <c r="AN328" s="34" t="str">
        <f t="shared" ca="1" si="316"/>
        <v>32 705631 5460145 N</v>
      </c>
      <c r="AO328" s="33">
        <f t="shared" ca="1" si="317"/>
        <v>49.259474088788977</v>
      </c>
      <c r="AP328" s="33">
        <f t="shared" ca="1" si="318"/>
        <v>11.826252397364401</v>
      </c>
      <c r="AQ328" s="72">
        <v>285</v>
      </c>
      <c r="AR328" s="72">
        <v>810000</v>
      </c>
      <c r="AS328" s="72">
        <f t="shared" ca="1" si="310"/>
        <v>0.85974001065020123</v>
      </c>
      <c r="AT328" s="72">
        <f t="shared" ca="1" si="310"/>
        <v>0.20640704250588157</v>
      </c>
      <c r="AU328" s="72">
        <f t="shared" si="310"/>
        <v>4.9741883681838397</v>
      </c>
      <c r="AV328" s="72">
        <f t="array" aca="1" ref="AV328" ca="1">ATAN((1-f)*TAN(AS328))</f>
        <v>0.85807890554529953</v>
      </c>
      <c r="AW328" s="72">
        <f t="shared" ca="1" si="319"/>
        <v>1.3507308432954896</v>
      </c>
      <c r="AX328" s="72">
        <f t="shared" ca="1" si="320"/>
        <v>-0.63161131574656004</v>
      </c>
      <c r="AY328" s="72">
        <f t="shared" ca="1" si="311"/>
        <v>4.0508900711492346E-3</v>
      </c>
      <c r="AZ328" s="72">
        <f t="shared" ca="1" si="321"/>
        <v>1.0106764825856384E-3</v>
      </c>
      <c r="BA328" s="72">
        <f t="shared" ca="1" si="322"/>
        <v>1.0010119546080476</v>
      </c>
      <c r="BB328" s="72">
        <f t="shared" ca="1" si="323"/>
        <v>1.0106760954459034E-3</v>
      </c>
      <c r="BC328" s="72">
        <f t="shared" ca="1" si="312"/>
        <v>0.12729474193887017</v>
      </c>
      <c r="BD328" s="75">
        <f t="shared" ca="1" si="324"/>
        <v>2.8287564285298497</v>
      </c>
      <c r="BE328" s="75">
        <f t="shared" ca="1" si="325"/>
        <v>-1.2217252173849701E-4</v>
      </c>
      <c r="BF328" s="75">
        <f t="shared" ca="1" si="313"/>
        <v>0.12717256941713168</v>
      </c>
      <c r="BG328" s="75">
        <f t="shared" ca="1" si="326"/>
        <v>2.8286342560081108</v>
      </c>
      <c r="BH328" s="75">
        <f t="shared" ca="1" si="327"/>
        <v>-1.2205107688890499E-4</v>
      </c>
      <c r="BI328" s="75">
        <f t="shared" ca="1" si="314"/>
        <v>0.12717269086198127</v>
      </c>
      <c r="BJ328" s="75">
        <f t="shared" ca="1" si="328"/>
        <v>2.8286343774529605</v>
      </c>
      <c r="BK328" s="75">
        <f t="shared" ca="1" si="329"/>
        <v>-1.2205119760765146E-4</v>
      </c>
      <c r="BL328" s="75">
        <f t="shared" ca="1" si="315"/>
        <v>0.1271726907412625</v>
      </c>
      <c r="BM328" s="72">
        <f t="array" aca="1" ref="BM328" ca="1">ATAN2((1-f)*SQRT(AX328^2+(SIN(AV328)*SIN(BL328)-COS(AV328)*COS(BL328)*COS(AU328))^2),SIN(AV328)*COS(BL328)+COS(AV328)*SIN(BL328)*COS(AU328))</f>
        <v>0.88353892252339694</v>
      </c>
      <c r="BN328" s="72">
        <f t="shared" ca="1" si="330"/>
        <v>-0.19393005284309892</v>
      </c>
      <c r="BO328" s="72">
        <f t="array" aca="1" ref="BO328" ca="1">f/16*(1-AX328^2)*(4+f*(4-3*(1-AX328^2)))</f>
        <v>5.0474379218446667E-4</v>
      </c>
      <c r="BP328" s="72">
        <f t="array" aca="1" ref="BP328" ca="1">BN328-(1-BO328)*f*AX328*(BL328+BO328*SIN(BL328)*(COS(BJ328)+BO328*COS(BL328)*(-1+2*COS(BJ328)^2)))</f>
        <v>-0.19366100744404235</v>
      </c>
      <c r="BQ328" s="72">
        <f t="shared" ca="1" si="331"/>
        <v>1.2746035061839217E-2</v>
      </c>
    </row>
    <row r="329" spans="2:69">
      <c r="B329" s="43" t="s">
        <v>1218</v>
      </c>
      <c r="C329" s="72" t="str">
        <f t="shared" si="332"/>
        <v>32UQV0574560110</v>
      </c>
      <c r="D329" s="72">
        <f t="array" aca="1" ref="D329" ca="1">MATCH(TRUE,ISERROR(VALUE(MID(C329,ROW(INDIRECT("1:"&amp;LEN(C329))),1))),0)</f>
        <v>3</v>
      </c>
      <c r="E329" s="72">
        <f t="shared" ca="1" si="333"/>
        <v>32</v>
      </c>
      <c r="F329" s="72" t="str">
        <f t="shared" ca="1" si="334"/>
        <v>U</v>
      </c>
      <c r="G329" s="72" t="str">
        <f t="shared" ca="1" si="335"/>
        <v>Q</v>
      </c>
      <c r="H329" s="72" t="str">
        <f t="shared" ca="1" si="336"/>
        <v>V</v>
      </c>
      <c r="I329" s="72">
        <f t="shared" ca="1" si="337"/>
        <v>10</v>
      </c>
      <c r="J329" s="72">
        <f t="shared" ca="1" si="338"/>
        <v>5745</v>
      </c>
      <c r="K329" s="72">
        <f t="shared" ca="1" si="339"/>
        <v>60110</v>
      </c>
      <c r="L329" s="72">
        <f t="shared" ca="1" si="340"/>
        <v>188.80604746885038</v>
      </c>
      <c r="M329" s="72">
        <f ca="1">VLOOKUP(G329,Coef!$C$2:$F$25,4)</f>
        <v>7</v>
      </c>
      <c r="N329" s="31">
        <f ca="1">VLOOKUP(F329,Coef!$C$4:$D$23,2)</f>
        <v>17</v>
      </c>
      <c r="O329" s="31">
        <f ca="1">MOD(VLOOKUP(H329,Coef!$C$2:$G$21,5)+MOD(E329+1,2)*15,20)</f>
        <v>15</v>
      </c>
      <c r="P329" s="31">
        <f ca="1">VLOOKUP(N329,Coef!$A$27:$B$46,2)</f>
        <v>5.34</v>
      </c>
      <c r="Q329" s="31">
        <f ca="1">VLOOKUP(N329,Coef!$A$27:$C$46,3)+O329/10-0.1</f>
        <v>5.4</v>
      </c>
      <c r="R329" s="31">
        <f ca="1">IF(Q329+0.1&lt;P329,Q329+2,Q329)</f>
        <v>5.4</v>
      </c>
      <c r="S329" s="72">
        <f ca="1">M329*100000+J329</f>
        <v>705745</v>
      </c>
      <c r="T329" s="72">
        <f ca="1">R329*1000000+K329</f>
        <v>5460110</v>
      </c>
      <c r="U329" s="72">
        <f ca="1">IF(N329&lt;11,T329-10000000,T329)</f>
        <v>5460110</v>
      </c>
      <c r="V329" s="72">
        <f ca="1">U329/(6366197.724*0.9996)</f>
        <v>0.85801527925763599</v>
      </c>
      <c r="W329" s="72">
        <f ca="1">(Coef!$J$9/(1+Coef!$J$8*(COS(V329))^2)^0.5)*Coef!$J$6</f>
        <v>6387835.3352905484</v>
      </c>
      <c r="X329" s="72">
        <f ca="1">6*E329-183</f>
        <v>9</v>
      </c>
      <c r="Y329" s="72">
        <f ca="1">(S329-500000)/W329</f>
        <v>3.2208876591312725E-2</v>
      </c>
      <c r="Z329" s="72">
        <f ca="1">SIN(2*V329)</f>
        <v>0.98947203401793926</v>
      </c>
      <c r="AA329" s="72">
        <f ca="1">Z329*(COS(V329))^2</f>
        <v>0.42313574302542784</v>
      </c>
      <c r="AB329" s="72">
        <f ca="1">V329+(Z329/2)</f>
        <v>1.3527512962666055</v>
      </c>
      <c r="AC329" s="72">
        <f ca="1">(3*AB329+AA329)/4</f>
        <v>1.1203474079563112</v>
      </c>
      <c r="AD329" s="72">
        <f ca="1">(5*AC329+AA329*(COS(V329))^2)/3</f>
        <v>1.9275619734891969</v>
      </c>
      <c r="AE329" s="72">
        <f ca="1">Coef!$J$6*Coef!$J$9*(V329-(Coef!$J$10*AB329)+(Coef!$J$11*AC329)-(Coef!$J$12*AD329))</f>
        <v>5445315.1888522925</v>
      </c>
      <c r="AF329" s="72">
        <f ca="1">(U329-AE329)/W329</f>
        <v>2.316091503794936E-3</v>
      </c>
      <c r="AG329" s="72">
        <f ca="1">((Coef!$J$8*Y329^2)/2)*(COS(V329))^2</f>
        <v>1.4949436243014905E-6</v>
      </c>
      <c r="AH329" s="72">
        <f ca="1">Y329*(1-(AG329/3))</f>
        <v>3.2208860541161156E-2</v>
      </c>
      <c r="AI329" s="72">
        <f ca="1">AF329*(1-AG329)+V329</f>
        <v>0.86033136729900472</v>
      </c>
      <c r="AJ329" s="72">
        <f ca="1">(EXP(AH329)-EXP(-AH329))/2</f>
        <v>3.2214429799446276E-2</v>
      </c>
      <c r="AK329" s="72">
        <f ca="1">ATAN(AJ329/COS(AI329))</f>
        <v>4.9354407725783395E-2</v>
      </c>
      <c r="AL329" s="72">
        <f ca="1">ATAN(COS(AK329)*TAN(AI329))</f>
        <v>0.85972892950775659</v>
      </c>
      <c r="AM329" s="72">
        <f ca="1">V329+(1+Coef!$J$8*(COS(V329))^2-(3/2)*Coef!$J$8*SIN(V329)*COS(V329)*(AL329-V329))*(AL329-V329)</f>
        <v>0.85973385367073563</v>
      </c>
      <c r="AN329" s="34" t="str">
        <f t="shared" ca="1" si="316"/>
        <v>32 705745 5460110 N</v>
      </c>
      <c r="AO329" s="33">
        <f t="shared" ca="1" si="317"/>
        <v>49.259121319851047</v>
      </c>
      <c r="AP329" s="33">
        <f t="shared" ca="1" si="318"/>
        <v>11.827799263055251</v>
      </c>
      <c r="AQ329" s="72">
        <v>285</v>
      </c>
      <c r="AR329" s="72">
        <v>810000</v>
      </c>
      <c r="AS329" s="72">
        <f t="shared" ca="1" si="310"/>
        <v>0.85973385367073563</v>
      </c>
      <c r="AT329" s="72">
        <f t="shared" ca="1" si="310"/>
        <v>0.20643404040527302</v>
      </c>
      <c r="AU329" s="72">
        <f t="shared" si="310"/>
        <v>4.9741883681838397</v>
      </c>
      <c r="AV329" s="72">
        <f t="array" aca="1" ref="AV329" ca="1">ATAN((1-f)*TAN(AS329))</f>
        <v>0.85807274553603974</v>
      </c>
      <c r="AW329" s="72">
        <f t="shared" ca="1" si="319"/>
        <v>1.3507281907877497</v>
      </c>
      <c r="AX329" s="72">
        <f t="shared" ca="1" si="320"/>
        <v>-0.63161581751657903</v>
      </c>
      <c r="AY329" s="72">
        <f t="shared" ca="1" si="311"/>
        <v>4.05085174526198E-3</v>
      </c>
      <c r="AZ329" s="72">
        <f t="shared" ca="1" si="321"/>
        <v>1.010666939780337E-3</v>
      </c>
      <c r="BA329" s="72">
        <f t="shared" ca="1" si="322"/>
        <v>1.0010119450410941</v>
      </c>
      <c r="BB329" s="72">
        <f t="shared" ca="1" si="323"/>
        <v>1.0106665526515681E-3</v>
      </c>
      <c r="BC329" s="72">
        <f t="shared" ca="1" si="312"/>
        <v>0.12729474315546191</v>
      </c>
      <c r="BD329" s="75">
        <f t="shared" ca="1" si="324"/>
        <v>2.8287511247309616</v>
      </c>
      <c r="BE329" s="75">
        <f t="shared" ca="1" si="325"/>
        <v>-1.2217115892807306E-4</v>
      </c>
      <c r="BF329" s="75">
        <f t="shared" ca="1" si="313"/>
        <v>0.12717257199653384</v>
      </c>
      <c r="BG329" s="75">
        <f t="shared" ca="1" si="326"/>
        <v>2.8286289535720335</v>
      </c>
      <c r="BH329" s="75">
        <f t="shared" ca="1" si="327"/>
        <v>-1.2204971670158608E-4</v>
      </c>
      <c r="BI329" s="75">
        <f t="shared" ca="1" si="314"/>
        <v>0.12717269343876031</v>
      </c>
      <c r="BJ329" s="75">
        <f t="shared" ca="1" si="328"/>
        <v>2.82862907501426</v>
      </c>
      <c r="BK329" s="75">
        <f t="shared" ca="1" si="329"/>
        <v>-1.2204983741646427E-4</v>
      </c>
      <c r="BL329" s="75">
        <f t="shared" ca="1" si="315"/>
        <v>0.12717269331804545</v>
      </c>
      <c r="BM329" s="72">
        <f t="array" aca="1" ref="BM329" ca="1">ATAN2((1-f)*SQRT(AX329^2+(SIN(AV329)*SIN(BL329)-COS(AV329)*COS(BL329)*COS(AU329))^2),SIN(AV329)*COS(BL329)+COS(AV329)*SIN(BL329)*COS(AU329))</f>
        <v>0.88353288220232662</v>
      </c>
      <c r="BN329" s="72">
        <f t="shared" ca="1" si="330"/>
        <v>-0.19392861530403505</v>
      </c>
      <c r="BO329" s="72">
        <f t="array" aca="1" ref="BO329" ca="1">f/16*(1-AX329^2)*(4+f*(4-3*(1-AX329^2)))</f>
        <v>5.0473902395606384E-4</v>
      </c>
      <c r="BP329" s="72">
        <f t="array" aca="1" ref="BP329" ca="1">BN329-(1-BO329)*f*AX329*(BL329+BO329*SIN(BL329)*(COS(BJ329)+BO329*COS(BL329)*(-1+2*COS(BJ329)^2)))</f>
        <v>-0.19365956797920167</v>
      </c>
      <c r="BQ329" s="72">
        <f t="shared" ca="1" si="331"/>
        <v>1.2774472426071354E-2</v>
      </c>
    </row>
    <row r="330" spans="2:69">
      <c r="B330" s="43" t="s">
        <v>1219</v>
      </c>
      <c r="C330" s="72" t="str">
        <f t="shared" si="332"/>
        <v>32UQV0570960132</v>
      </c>
      <c r="D330" s="72">
        <f t="array" aca="1" ref="D330" ca="1">MATCH(TRUE,ISERROR(VALUE(MID(C330,ROW(INDIRECT("1:"&amp;LEN(C330))),1))),0)</f>
        <v>3</v>
      </c>
      <c r="E330" s="72">
        <f t="shared" ca="1" si="333"/>
        <v>32</v>
      </c>
      <c r="F330" s="72" t="str">
        <f t="shared" ca="1" si="334"/>
        <v>U</v>
      </c>
      <c r="G330" s="72" t="str">
        <f t="shared" ca="1" si="335"/>
        <v>Q</v>
      </c>
      <c r="H330" s="72" t="str">
        <f t="shared" ca="1" si="336"/>
        <v>V</v>
      </c>
      <c r="I330" s="72">
        <f t="shared" ca="1" si="337"/>
        <v>10</v>
      </c>
      <c r="J330" s="72">
        <f t="shared" ca="1" si="338"/>
        <v>5709</v>
      </c>
      <c r="K330" s="72">
        <f t="shared" ca="1" si="339"/>
        <v>60132</v>
      </c>
      <c r="L330" s="72">
        <f t="shared" ca="1" si="340"/>
        <v>188.80604746885038</v>
      </c>
      <c r="M330" s="72">
        <f ca="1">VLOOKUP(G330,Coef!$C$2:$F$25,4)</f>
        <v>7</v>
      </c>
      <c r="N330" s="31">
        <f ca="1">VLOOKUP(F330,Coef!$C$4:$D$23,2)</f>
        <v>17</v>
      </c>
      <c r="O330" s="31">
        <f ca="1">MOD(VLOOKUP(H330,Coef!$C$2:$G$21,5)+MOD(E330+1,2)*15,20)</f>
        <v>15</v>
      </c>
      <c r="P330" s="31">
        <f ca="1">VLOOKUP(N330,Coef!$A$27:$B$46,2)</f>
        <v>5.34</v>
      </c>
      <c r="Q330" s="31">
        <f ca="1">VLOOKUP(N330,Coef!$A$27:$C$46,3)+O330/10-0.1</f>
        <v>5.4</v>
      </c>
      <c r="R330" s="31">
        <f ca="1">IF(Q330+0.1&lt;P330,Q330+2,Q330)</f>
        <v>5.4</v>
      </c>
      <c r="S330" s="72">
        <f ca="1">M330*100000+J330</f>
        <v>705709</v>
      </c>
      <c r="T330" s="72">
        <f ca="1">R330*1000000+K330</f>
        <v>5460132</v>
      </c>
      <c r="U330" s="72">
        <f ca="1">IF(N330&lt;11,T330-10000000,T330)</f>
        <v>5460132</v>
      </c>
      <c r="V330" s="72">
        <f ca="1">U330/(6366197.724*0.9996)</f>
        <v>0.85801873639240867</v>
      </c>
      <c r="W330" s="72">
        <f ca="1">(Coef!$J$9/(1+Coef!$J$8*(COS(V330))^2)^0.5)*Coef!$J$6</f>
        <v>6387835.4087116569</v>
      </c>
      <c r="X330" s="72">
        <f ca="1">6*E330-183</f>
        <v>9</v>
      </c>
      <c r="Y330" s="72">
        <f ca="1">(S330-500000)/W330</f>
        <v>3.2203240509211681E-2</v>
      </c>
      <c r="Z330" s="72">
        <f ca="1">SIN(2*V330)</f>
        <v>0.98947103333216291</v>
      </c>
      <c r="AA330" s="72">
        <f ca="1">Z330*(COS(V330))^2</f>
        <v>0.42313193037463809</v>
      </c>
      <c r="AB330" s="72">
        <f ca="1">V330+(Z330/2)</f>
        <v>1.3527542530584902</v>
      </c>
      <c r="AC330" s="72">
        <f ca="1">(3*AB330+AA330)/4</f>
        <v>1.1203486723875271</v>
      </c>
      <c r="AD330" s="72">
        <f ca="1">(5*AC330+AA330*(COS(V330))^2)/3</f>
        <v>1.9275630549222924</v>
      </c>
      <c r="AE330" s="72">
        <f ca="1">Coef!$J$6*Coef!$J$9*(V330-(Coef!$J$10*AB330)+(Coef!$J$11*AC330)-(Coef!$J$12*AD330))</f>
        <v>5445337.2089968584</v>
      </c>
      <c r="AF330" s="72">
        <f ca="1">(U330-AE330)/W330</f>
        <v>2.3160883235915229E-3</v>
      </c>
      <c r="AG330" s="72">
        <f ca="1">((Coef!$J$8*Y330^2)/2)*(COS(V330))^2</f>
        <v>1.4944085294758614E-6</v>
      </c>
      <c r="AH330" s="72">
        <f ca="1">Y330*(1-(AG330/3))</f>
        <v>3.2203224467612583E-2</v>
      </c>
      <c r="AI330" s="72">
        <f ca="1">AF330*(1-AG330)+V330</f>
        <v>0.86033482125481808</v>
      </c>
      <c r="AJ330" s="72">
        <f ca="1">(EXP(AH330)-EXP(-AH330))/2</f>
        <v>3.2208790802695064E-2</v>
      </c>
      <c r="AK330" s="72">
        <f ca="1">ATAN(AJ330/COS(AI330))</f>
        <v>4.9345980254619365E-2</v>
      </c>
      <c r="AL330" s="72">
        <f ca="1">ATAN(COS(AK330)*TAN(AI330))</f>
        <v>0.85973258991140611</v>
      </c>
      <c r="AM330" s="72">
        <f ca="1">V330+(1+Coef!$J$8*(COS(V330))^2-(3/2)*Coef!$J$8*SIN(V330)*COS(V330)*(AL330-V330))*(AL330-V330)</f>
        <v>0.85973751461723824</v>
      </c>
      <c r="AN330" s="34" t="str">
        <f t="shared" ca="1" si="316"/>
        <v>32 705709 5460132 N</v>
      </c>
      <c r="AO330" s="33">
        <f t="shared" ca="1" si="317"/>
        <v>49.259331076634673</v>
      </c>
      <c r="AP330" s="33">
        <f t="shared" ca="1" si="318"/>
        <v>11.827316404525586</v>
      </c>
      <c r="AQ330" s="72">
        <v>285</v>
      </c>
      <c r="AR330" s="72">
        <v>810000</v>
      </c>
      <c r="AS330" s="72">
        <f t="shared" ca="1" si="310"/>
        <v>0.85973751461723824</v>
      </c>
      <c r="AT330" s="72">
        <f t="shared" ca="1" si="310"/>
        <v>0.20642561293410905</v>
      </c>
      <c r="AU330" s="72">
        <f t="shared" si="310"/>
        <v>4.9741883681838397</v>
      </c>
      <c r="AV330" s="72">
        <f t="array" aca="1" ref="AV330" ca="1">ATAN((1-f)*TAN(AS330))</f>
        <v>0.85807640828403087</v>
      </c>
      <c r="AW330" s="72">
        <f t="shared" ca="1" si="319"/>
        <v>1.350729767974669</v>
      </c>
      <c r="AX330" s="72">
        <f t="shared" ca="1" si="320"/>
        <v>-0.63161314076227504</v>
      </c>
      <c r="AY330" s="72">
        <f t="shared" ca="1" si="311"/>
        <v>4.0508745338832209E-3</v>
      </c>
      <c r="AZ330" s="72">
        <f t="shared" ca="1" si="321"/>
        <v>1.0106726139445742E-3</v>
      </c>
      <c r="BA330" s="72">
        <f t="shared" ca="1" si="322"/>
        <v>1.0010119507296167</v>
      </c>
      <c r="BB330" s="72">
        <f t="shared" ca="1" si="323"/>
        <v>1.0106722268092849E-3</v>
      </c>
      <c r="BC330" s="72">
        <f t="shared" ca="1" si="312"/>
        <v>0.12729474243207495</v>
      </c>
      <c r="BD330" s="75">
        <f t="shared" ca="1" si="324"/>
        <v>2.828754278381413</v>
      </c>
      <c r="BE330" s="75">
        <f t="shared" ca="1" si="325"/>
        <v>-1.2217196925702384E-4</v>
      </c>
      <c r="BF330" s="75">
        <f t="shared" ca="1" si="313"/>
        <v>0.12717257046281794</v>
      </c>
      <c r="BG330" s="75">
        <f t="shared" ca="1" si="326"/>
        <v>2.8286321064121562</v>
      </c>
      <c r="BH330" s="75">
        <f t="shared" ca="1" si="327"/>
        <v>-1.2205052547083829E-4</v>
      </c>
      <c r="BI330" s="75">
        <f t="shared" ca="1" si="314"/>
        <v>0.1271726919066041</v>
      </c>
      <c r="BJ330" s="75">
        <f t="shared" ca="1" si="328"/>
        <v>2.8286322278559424</v>
      </c>
      <c r="BK330" s="75">
        <f t="shared" ca="1" si="329"/>
        <v>-1.2205064618801655E-4</v>
      </c>
      <c r="BL330" s="75">
        <f t="shared" ca="1" si="315"/>
        <v>0.12717269178588694</v>
      </c>
      <c r="BM330" s="72">
        <f t="array" aca="1" ref="BM330" ca="1">ATAN2((1-f)*SQRT(AX330^2+(SIN(AV330)*SIN(BL330)-COS(AV330)*COS(BL330)*COS(AU330))^2),SIN(AV330)*COS(BL330)+COS(AV330)*SIN(BL330)*COS(AU330))</f>
        <v>0.88353647378382816</v>
      </c>
      <c r="BN330" s="72">
        <f t="shared" ca="1" si="330"/>
        <v>-0.1939294700628667</v>
      </c>
      <c r="BO330" s="72">
        <f t="array" aca="1" ref="BO330" ca="1">f/16*(1-AX330^2)*(4+f*(4-3*(1-AX330^2)))</f>
        <v>5.0474185915074486E-4</v>
      </c>
      <c r="BP330" s="72">
        <f t="array" aca="1" ref="BP330" ca="1">BN330-(1-BO330)*f*AX330*(BL330+BO330*SIN(BL330)*(COS(BJ330)+BO330*COS(BL330)*(-1+2*COS(BJ330)^2)))</f>
        <v>-0.19366042388310103</v>
      </c>
      <c r="BQ330" s="72">
        <f t="shared" ca="1" si="331"/>
        <v>1.2765189051008013E-2</v>
      </c>
    </row>
    <row r="331" spans="2:69">
      <c r="B331" s="43" t="s">
        <v>1220</v>
      </c>
      <c r="C331" s="72" t="str">
        <f t="shared" si="332"/>
        <v>32UQV0567260178</v>
      </c>
      <c r="D331" s="72">
        <f t="array" aca="1" ref="D331" ca="1">MATCH(TRUE,ISERROR(VALUE(MID(C331,ROW(INDIRECT("1:"&amp;LEN(C331))),1))),0)</f>
        <v>3</v>
      </c>
      <c r="E331" s="72">
        <f t="shared" ca="1" si="333"/>
        <v>32</v>
      </c>
      <c r="F331" s="72" t="str">
        <f t="shared" ca="1" si="334"/>
        <v>U</v>
      </c>
      <c r="G331" s="72" t="str">
        <f t="shared" ca="1" si="335"/>
        <v>Q</v>
      </c>
      <c r="H331" s="72" t="str">
        <f t="shared" ca="1" si="336"/>
        <v>V</v>
      </c>
      <c r="I331" s="72">
        <f t="shared" ca="1" si="337"/>
        <v>10</v>
      </c>
      <c r="J331" s="72">
        <f t="shared" ca="1" si="338"/>
        <v>5672</v>
      </c>
      <c r="K331" s="72">
        <f t="shared" ca="1" si="339"/>
        <v>60178</v>
      </c>
      <c r="L331" s="72">
        <f t="shared" ca="1" si="340"/>
        <v>188.80604746885038</v>
      </c>
      <c r="M331" s="72">
        <f ca="1">VLOOKUP(G331,Coef!$C$2:$F$25,4)</f>
        <v>7</v>
      </c>
      <c r="N331" s="31">
        <f ca="1">VLOOKUP(F331,Coef!$C$4:$D$23,2)</f>
        <v>17</v>
      </c>
      <c r="O331" s="31">
        <f ca="1">MOD(VLOOKUP(H331,Coef!$C$2:$G$21,5)+MOD(E331+1,2)*15,20)</f>
        <v>15</v>
      </c>
      <c r="P331" s="31">
        <f ca="1">VLOOKUP(N331,Coef!$A$27:$B$46,2)</f>
        <v>5.34</v>
      </c>
      <c r="Q331" s="31">
        <f ca="1">VLOOKUP(N331,Coef!$A$27:$C$46,3)+O331/10-0.1</f>
        <v>5.4</v>
      </c>
      <c r="R331" s="31">
        <f ca="1">IF(Q331+0.1&lt;P331,Q331+2,Q331)</f>
        <v>5.4</v>
      </c>
      <c r="S331" s="72">
        <f ca="1">M331*100000+J331</f>
        <v>705672</v>
      </c>
      <c r="T331" s="72">
        <f ca="1">R331*1000000+K331</f>
        <v>5460178</v>
      </c>
      <c r="U331" s="72">
        <f ca="1">IF(N331&lt;11,T331-10000000,T331)</f>
        <v>5460178</v>
      </c>
      <c r="V331" s="72">
        <f ca="1">U331/(6366197.724*0.9996)</f>
        <v>0.85802596494693339</v>
      </c>
      <c r="W331" s="72">
        <f ca="1">(Coef!$J$9/(1+Coef!$J$8*(COS(V331))^2)^0.5)*Coef!$J$6</f>
        <v>6387835.5622282913</v>
      </c>
      <c r="X331" s="72">
        <f ca="1">6*E331-183</f>
        <v>9</v>
      </c>
      <c r="Y331" s="72">
        <f ca="1">(S331-500000)/W331</f>
        <v>3.2197447475973334E-2</v>
      </c>
      <c r="Z331" s="72">
        <f ca="1">SIN(2*V331)</f>
        <v>0.98946894083631831</v>
      </c>
      <c r="AA331" s="72">
        <f ca="1">Z331*(COS(V331))^2</f>
        <v>0.42312395843625933</v>
      </c>
      <c r="AB331" s="72">
        <f ca="1">V331+(Z331/2)</f>
        <v>1.3527604353650926</v>
      </c>
      <c r="AC331" s="72">
        <f ca="1">(3*AB331+AA331)/4</f>
        <v>1.1203513161328844</v>
      </c>
      <c r="AD331" s="72">
        <f ca="1">(5*AC331+AA331*(COS(V331))^2)/3</f>
        <v>1.9275653160167234</v>
      </c>
      <c r="AE331" s="72">
        <f ca="1">Coef!$J$6*Coef!$J$9*(V331-(Coef!$J$10*AB331)+(Coef!$J$11*AC331)-(Coef!$J$12*AD331))</f>
        <v>5445383.2511197664</v>
      </c>
      <c r="AF331" s="72">
        <f ca="1">(U331-AE331)/W331</f>
        <v>2.3160816736917866E-3</v>
      </c>
      <c r="AG331" s="72">
        <f ca="1">((Coef!$J$8*Y331^2)/2)*(COS(V331))^2</f>
        <v>1.4938459343807728E-6</v>
      </c>
      <c r="AH331" s="72">
        <f ca="1">Y331*(1-(AG331/3))</f>
        <v>3.2197431443298001E-2</v>
      </c>
      <c r="AI331" s="72">
        <f ca="1">AF331*(1-AG331)+V331</f>
        <v>0.86034204316075602</v>
      </c>
      <c r="AJ331" s="72">
        <f ca="1">(EXP(AH331)-EXP(-AH331))/2</f>
        <v>3.2202994774840177E-2</v>
      </c>
      <c r="AK331" s="72">
        <f ca="1">ATAN(AJ331/COS(AI331))</f>
        <v>4.933752824905302E-2</v>
      </c>
      <c r="AL331" s="72">
        <f ca="1">ATAN(COS(AK331)*TAN(AI331))</f>
        <v>0.85974001951100754</v>
      </c>
      <c r="AM331" s="72">
        <f ca="1">V331+(1+Coef!$J$8*(COS(V331))^2-(3/2)*Coef!$J$8*SIN(V331)*COS(V331)*(AL331-V331))*(AL331-V331)</f>
        <v>0.85974494471022012</v>
      </c>
      <c r="AN331" s="34" t="str">
        <f t="shared" ca="1" si="316"/>
        <v>32 705672 5460178 N</v>
      </c>
      <c r="AO331" s="33">
        <f t="shared" ca="1" si="317"/>
        <v>49.259756789603927</v>
      </c>
      <c r="AP331" s="33">
        <f t="shared" ca="1" si="318"/>
        <v>11.826832140278214</v>
      </c>
      <c r="AQ331" s="72">
        <v>285</v>
      </c>
      <c r="AR331" s="72">
        <v>810000</v>
      </c>
      <c r="AS331" s="72">
        <f t="shared" ca="1" si="310"/>
        <v>0.85974494471022023</v>
      </c>
      <c r="AT331" s="72">
        <f t="shared" ca="1" si="310"/>
        <v>0.2064171609285427</v>
      </c>
      <c r="AU331" s="72">
        <f t="shared" si="310"/>
        <v>4.9741883681838397</v>
      </c>
      <c r="AV331" s="72">
        <f t="array" aca="1" ref="AV331" ca="1">ATAN((1-f)*TAN(AS331))</f>
        <v>0.85808384203350696</v>
      </c>
      <c r="AW331" s="72">
        <f t="shared" ca="1" si="319"/>
        <v>1.3507329689354108</v>
      </c>
      <c r="AX331" s="72">
        <f t="shared" ca="1" si="320"/>
        <v>-0.63160770811542899</v>
      </c>
      <c r="AY331" s="72">
        <f t="shared" ca="1" si="311"/>
        <v>4.0509207845743538E-3</v>
      </c>
      <c r="AZ331" s="72">
        <f t="shared" ca="1" si="321"/>
        <v>1.0106841299553225E-3</v>
      </c>
      <c r="BA331" s="72">
        <f t="shared" ca="1" si="322"/>
        <v>1.0010119622747693</v>
      </c>
      <c r="BB331" s="72">
        <f t="shared" ca="1" si="323"/>
        <v>1.0106837428067994E-3</v>
      </c>
      <c r="BC331" s="72">
        <f t="shared" ca="1" si="312"/>
        <v>0.12729474096392343</v>
      </c>
      <c r="BD331" s="75">
        <f t="shared" ca="1" si="324"/>
        <v>2.8287606788347452</v>
      </c>
      <c r="BE331" s="75">
        <f t="shared" ca="1" si="325"/>
        <v>-1.2217361386050087E-4</v>
      </c>
      <c r="BF331" s="75">
        <f t="shared" ca="1" si="313"/>
        <v>0.12717256735006294</v>
      </c>
      <c r="BG331" s="75">
        <f t="shared" ca="1" si="326"/>
        <v>2.8286385052208844</v>
      </c>
      <c r="BH331" s="75">
        <f t="shared" ca="1" si="327"/>
        <v>-1.2205216690879872E-4</v>
      </c>
      <c r="BI331" s="75">
        <f t="shared" ca="1" si="314"/>
        <v>0.12717268879701463</v>
      </c>
      <c r="BJ331" s="75">
        <f t="shared" ca="1" si="328"/>
        <v>2.8286386266678365</v>
      </c>
      <c r="BK331" s="75">
        <f t="shared" ca="1" si="329"/>
        <v>-1.2205228763064523E-4</v>
      </c>
      <c r="BL331" s="75">
        <f t="shared" ca="1" si="315"/>
        <v>0.12717268867629278</v>
      </c>
      <c r="BM331" s="72">
        <f t="array" aca="1" ref="BM331" ca="1">ATAN2((1-f)*SQRT(AX331^2+(SIN(AV331)*SIN(BL331)-COS(AV331)*COS(BL331)*COS(AU331))^2),SIN(AV331)*COS(BL331)+COS(AV331)*SIN(BL331)*COS(AU331))</f>
        <v>0.88354376309487126</v>
      </c>
      <c r="BN331" s="72">
        <f t="shared" ca="1" si="330"/>
        <v>-0.1939312048739005</v>
      </c>
      <c r="BO331" s="72">
        <f t="array" aca="1" ref="BO331" ca="1">f/16*(1-AX331^2)*(4+f*(4-3*(1-AX331^2)))</f>
        <v>5.0474761332554687E-4</v>
      </c>
      <c r="BP331" s="72">
        <f t="array" aca="1" ref="BP331" ca="1">BN331-(1-BO331)*f*AX331*(BL331+BO331*SIN(BL331)*(COS(BJ331)+BO331*COS(BL331)*(-1+2*COS(BJ331)^2)))</f>
        <v>-0.19366216101812397</v>
      </c>
      <c r="BQ331" s="72">
        <f t="shared" ca="1" si="331"/>
        <v>1.2754999910418729E-2</v>
      </c>
    </row>
    <row r="332" spans="2:69">
      <c r="B332" s="43" t="s">
        <v>1221</v>
      </c>
      <c r="C332" s="72" t="str">
        <f t="shared" si="332"/>
        <v>32UQV0319460926</v>
      </c>
      <c r="D332" s="72">
        <f t="array" aca="1" ref="D332" ca="1">MATCH(TRUE,ISERROR(VALUE(MID(C332,ROW(INDIRECT("1:"&amp;LEN(C332))),1))),0)</f>
        <v>3</v>
      </c>
      <c r="E332" s="72">
        <f t="shared" ca="1" si="333"/>
        <v>32</v>
      </c>
      <c r="F332" s="72" t="str">
        <f t="shared" ca="1" si="334"/>
        <v>U</v>
      </c>
      <c r="G332" s="72" t="str">
        <f t="shared" ca="1" si="335"/>
        <v>Q</v>
      </c>
      <c r="H332" s="72" t="str">
        <f t="shared" ca="1" si="336"/>
        <v>V</v>
      </c>
      <c r="I332" s="72">
        <f t="shared" ca="1" si="337"/>
        <v>10</v>
      </c>
      <c r="J332" s="72">
        <f t="shared" ca="1" si="338"/>
        <v>3194</v>
      </c>
      <c r="K332" s="72">
        <f t="shared" ca="1" si="339"/>
        <v>60926</v>
      </c>
      <c r="L332" s="72">
        <f t="shared" ca="1" si="340"/>
        <v>188.80604746885038</v>
      </c>
      <c r="M332" s="72">
        <f ca="1">VLOOKUP(G332,Coef!$C$2:$F$25,4)</f>
        <v>7</v>
      </c>
      <c r="N332" s="31">
        <f ca="1">VLOOKUP(F332,Coef!$C$4:$D$23,2)</f>
        <v>17</v>
      </c>
      <c r="O332" s="31">
        <f ca="1">MOD(VLOOKUP(H332,Coef!$C$2:$G$21,5)+MOD(E332+1,2)*15,20)</f>
        <v>15</v>
      </c>
      <c r="P332" s="31">
        <f ca="1">VLOOKUP(N332,Coef!$A$27:$B$46,2)</f>
        <v>5.34</v>
      </c>
      <c r="Q332" s="31">
        <f ca="1">VLOOKUP(N332,Coef!$A$27:$C$46,3)+O332/10-0.1</f>
        <v>5.4</v>
      </c>
      <c r="R332" s="31">
        <f ca="1">IF(Q332+0.1&lt;P332,Q332+2,Q332)</f>
        <v>5.4</v>
      </c>
      <c r="S332" s="72">
        <f ca="1">M332*100000+J332</f>
        <v>703194</v>
      </c>
      <c r="T332" s="72">
        <f ca="1">R332*1000000+K332</f>
        <v>5460926</v>
      </c>
      <c r="U332" s="72">
        <f ca="1">IF(N332&lt;11,T332-10000000,T332)</f>
        <v>5460926</v>
      </c>
      <c r="V332" s="72">
        <f ca="1">U332/(6366197.724*0.9996)</f>
        <v>0.85814350752920454</v>
      </c>
      <c r="W332" s="72">
        <f ca="1">(Coef!$J$9/(1+Coef!$J$8*(COS(V332))^2)^0.5)*Coef!$J$6</f>
        <v>6387838.0584982084</v>
      </c>
      <c r="X332" s="72">
        <f ca="1">6*E332-183</f>
        <v>9</v>
      </c>
      <c r="Y332" s="72">
        <f ca="1">(S332-500000)/W332</f>
        <v>3.1809510219138408E-2</v>
      </c>
      <c r="Z332" s="72">
        <f ca="1">SIN(2*V332)</f>
        <v>0.98943488601168861</v>
      </c>
      <c r="AA332" s="72">
        <f ca="1">Z332*(COS(V332))^2</f>
        <v>0.42299432168079115</v>
      </c>
      <c r="AB332" s="72">
        <f ca="1">V332+(Z332/2)</f>
        <v>1.3528609505350488</v>
      </c>
      <c r="AC332" s="72">
        <f ca="1">(3*AB332+AA332)/4</f>
        <v>1.1203942933214845</v>
      </c>
      <c r="AD332" s="72">
        <f ca="1">(5*AC332+AA332*(COS(V332))^2)/3</f>
        <v>1.9276020674593595</v>
      </c>
      <c r="AE332" s="72">
        <f ca="1">Coef!$J$6*Coef!$J$9*(V332-(Coef!$J$10*AB332)+(Coef!$J$11*AC332)-(Coef!$J$12*AD332))</f>
        <v>5446131.9365407508</v>
      </c>
      <c r="AF332" s="72">
        <f ca="1">(U332-AE332)/W332</f>
        <v>2.3159734676691732E-3</v>
      </c>
      <c r="AG332" s="72">
        <f ca="1">((Coef!$J$8*Y332^2)/2)*(COS(V332))^2</f>
        <v>1.457668453404288E-6</v>
      </c>
      <c r="AH332" s="72">
        <f ca="1">Y332*(1-(AG332/3))</f>
        <v>3.1809494763231888E-2</v>
      </c>
      <c r="AI332" s="72">
        <f ca="1">AF332*(1-AG332)+V332</f>
        <v>0.86045947762095221</v>
      </c>
      <c r="AJ332" s="72">
        <f ca="1">(EXP(AH332)-EXP(-AH332))/2</f>
        <v>3.1814859408809626E-2</v>
      </c>
      <c r="AK332" s="72">
        <f ca="1">ATAN(AJ332/COS(AI332))</f>
        <v>4.8750465738806419E-2</v>
      </c>
      <c r="AL332" s="72">
        <f ca="1">ATAN(COS(AK332)*TAN(AI332))</f>
        <v>0.85987172326499817</v>
      </c>
      <c r="AM332" s="72">
        <f ca="1">V332+(1+Coef!$J$8*(COS(V332))^2-(3/2)*Coef!$J$8*SIN(V332)*COS(V332)*(AL332-V332))*(AL332-V332)</f>
        <v>0.85987668767870828</v>
      </c>
      <c r="AN332" s="34" t="str">
        <f t="shared" ca="1" si="316"/>
        <v>32 703194 5460926 N</v>
      </c>
      <c r="AO332" s="33">
        <f t="shared" ca="1" si="317"/>
        <v>49.267305105678815</v>
      </c>
      <c r="AP332" s="33">
        <f t="shared" ca="1" si="318"/>
        <v>11.793195936130726</v>
      </c>
      <c r="AQ332" s="72">
        <v>285</v>
      </c>
      <c r="AR332" s="72">
        <v>810000</v>
      </c>
      <c r="AS332" s="72">
        <f t="shared" ca="1" si="310"/>
        <v>0.85987668767870817</v>
      </c>
      <c r="AT332" s="72">
        <f t="shared" ca="1" si="310"/>
        <v>0.20583009841829605</v>
      </c>
      <c r="AU332" s="72">
        <f t="shared" si="310"/>
        <v>4.9741883681838397</v>
      </c>
      <c r="AV332" s="72">
        <f t="array" aca="1" ref="AV332" ca="1">ATAN((1-f)*TAN(AS332))</f>
        <v>0.85821564989624577</v>
      </c>
      <c r="AW332" s="72">
        <f t="shared" ca="1" si="319"/>
        <v>1.3507897191241851</v>
      </c>
      <c r="AX332" s="72">
        <f t="shared" ca="1" si="320"/>
        <v>-0.63151137602137897</v>
      </c>
      <c r="AY332" s="72">
        <f t="shared" ca="1" si="311"/>
        <v>4.0517408391677048E-3</v>
      </c>
      <c r="AZ332" s="72">
        <f t="shared" ca="1" si="321"/>
        <v>1.0108883161683271E-3</v>
      </c>
      <c r="BA332" s="72">
        <f t="shared" ca="1" si="322"/>
        <v>1.0010121669777372</v>
      </c>
      <c r="BB332" s="72">
        <f t="shared" ca="1" si="323"/>
        <v>1.0108879287851124E-3</v>
      </c>
      <c r="BC332" s="72">
        <f t="shared" ca="1" si="312"/>
        <v>0.12729471493266012</v>
      </c>
      <c r="BD332" s="75">
        <f t="shared" ca="1" si="324"/>
        <v>2.8288741531810304</v>
      </c>
      <c r="BE332" s="75">
        <f t="shared" ca="1" si="325"/>
        <v>-1.2220277346676765E-4</v>
      </c>
      <c r="BF332" s="75">
        <f t="shared" ca="1" si="313"/>
        <v>0.12717251215919334</v>
      </c>
      <c r="BG332" s="75">
        <f t="shared" ca="1" si="326"/>
        <v>2.8287519504075638</v>
      </c>
      <c r="BH332" s="75">
        <f t="shared" ca="1" si="327"/>
        <v>-1.2208127038234779E-4</v>
      </c>
      <c r="BI332" s="75">
        <f t="shared" ca="1" si="314"/>
        <v>0.12717263366227777</v>
      </c>
      <c r="BJ332" s="75">
        <f t="shared" ca="1" si="328"/>
        <v>2.8287520719106478</v>
      </c>
      <c r="BK332" s="75">
        <f t="shared" ca="1" si="329"/>
        <v>-1.2208139118698337E-4</v>
      </c>
      <c r="BL332" s="75">
        <f t="shared" ca="1" si="315"/>
        <v>0.12717263354147312</v>
      </c>
      <c r="BM332" s="72">
        <f t="array" aca="1" ref="BM332" ca="1">ATAN2((1-f)*SQRT(AX332^2+(SIN(AV332)*SIN(BL332)-COS(AV332)*COS(BL332)*COS(AU332))^2),SIN(AV332)*COS(BL332)+COS(AV332)*SIN(BL332)*COS(AU332))</f>
        <v>0.88367300944939764</v>
      </c>
      <c r="BN332" s="72">
        <f t="shared" ca="1" si="330"/>
        <v>-0.19396197166218182</v>
      </c>
      <c r="BO332" s="72">
        <f t="array" aca="1" ref="BO332" ca="1">f/16*(1-AX332^2)*(4+f*(4-3*(1-AX332^2)))</f>
        <v>5.0484963852424122E-4</v>
      </c>
      <c r="BP332" s="72">
        <f t="array" aca="1" ref="BP332" ca="1">BN332-(1-BO332)*f*AX332*(BL332+BO332*SIN(BL332)*(COS(BJ332)+BO332*COS(BL332)*(-1+2*COS(BJ332)^2)))</f>
        <v>-0.19369296901550845</v>
      </c>
      <c r="BQ332" s="72">
        <f t="shared" ca="1" si="331"/>
        <v>1.2137129402787605E-2</v>
      </c>
    </row>
    <row r="333" spans="2:69">
      <c r="B333" s="43" t="s">
        <v>1222</v>
      </c>
      <c r="C333" s="72" t="str">
        <f t="shared" si="332"/>
        <v>32UQV0315660924</v>
      </c>
      <c r="D333" s="72">
        <f t="array" aca="1" ref="D333" ca="1">MATCH(TRUE,ISERROR(VALUE(MID(C333,ROW(INDIRECT("1:"&amp;LEN(C333))),1))),0)</f>
        <v>3</v>
      </c>
      <c r="E333" s="72">
        <f t="shared" ca="1" si="333"/>
        <v>32</v>
      </c>
      <c r="F333" s="72" t="str">
        <f t="shared" ca="1" si="334"/>
        <v>U</v>
      </c>
      <c r="G333" s="72" t="str">
        <f t="shared" ca="1" si="335"/>
        <v>Q</v>
      </c>
      <c r="H333" s="72" t="str">
        <f t="shared" ca="1" si="336"/>
        <v>V</v>
      </c>
      <c r="I333" s="72">
        <f t="shared" ca="1" si="337"/>
        <v>10</v>
      </c>
      <c r="J333" s="72">
        <f t="shared" ca="1" si="338"/>
        <v>3156</v>
      </c>
      <c r="K333" s="72">
        <f t="shared" ca="1" si="339"/>
        <v>60924</v>
      </c>
      <c r="L333" s="72">
        <f t="shared" ca="1" si="340"/>
        <v>188.80604746885038</v>
      </c>
      <c r="M333" s="72">
        <f ca="1">VLOOKUP(G333,Coef!$C$2:$F$25,4)</f>
        <v>7</v>
      </c>
      <c r="N333" s="31">
        <f ca="1">VLOOKUP(F333,Coef!$C$4:$D$23,2)</f>
        <v>17</v>
      </c>
      <c r="O333" s="31">
        <f ca="1">MOD(VLOOKUP(H333,Coef!$C$2:$G$21,5)+MOD(E333+1,2)*15,20)</f>
        <v>15</v>
      </c>
      <c r="P333" s="31">
        <f ca="1">VLOOKUP(N333,Coef!$A$27:$B$46,2)</f>
        <v>5.34</v>
      </c>
      <c r="Q333" s="31">
        <f ca="1">VLOOKUP(N333,Coef!$A$27:$C$46,3)+O333/10-0.1</f>
        <v>5.4</v>
      </c>
      <c r="R333" s="31">
        <f ca="1">IF(Q333+0.1&lt;P333,Q333+2,Q333)</f>
        <v>5.4</v>
      </c>
      <c r="S333" s="72">
        <f ca="1">M333*100000+J333</f>
        <v>703156</v>
      </c>
      <c r="T333" s="72">
        <f ca="1">R333*1000000+K333</f>
        <v>5460924</v>
      </c>
      <c r="U333" s="72">
        <f ca="1">IF(N333&lt;11,T333-10000000,T333)</f>
        <v>5460924</v>
      </c>
      <c r="V333" s="72">
        <f ca="1">U333/(6366197.724*0.9996)</f>
        <v>0.85814319324422517</v>
      </c>
      <c r="W333" s="72">
        <f ca="1">(Coef!$J$9/(1+Coef!$J$8*(COS(V333))^2)^0.5)*Coef!$J$6</f>
        <v>6387838.0518238014</v>
      </c>
      <c r="X333" s="72">
        <f ca="1">6*E333-183</f>
        <v>9</v>
      </c>
      <c r="Y333" s="72">
        <f ca="1">(S333-500000)/W333</f>
        <v>3.1803561447835485E-2</v>
      </c>
      <c r="Z333" s="72">
        <f ca="1">SIN(2*V333)</f>
        <v>0.98943497714027795</v>
      </c>
      <c r="AA333" s="72">
        <f ca="1">Z333*(COS(V333))^2</f>
        <v>0.42299466831845739</v>
      </c>
      <c r="AB333" s="72">
        <f ca="1">V333+(Z333/2)</f>
        <v>1.3528606818143643</v>
      </c>
      <c r="AC333" s="72">
        <f ca="1">(3*AB333+AA333)/4</f>
        <v>1.1203941784403875</v>
      </c>
      <c r="AD333" s="72">
        <f ca="1">(5*AC333+AA333*(COS(V333))^2)/3</f>
        <v>1.9276019692334525</v>
      </c>
      <c r="AE333" s="72">
        <f ca="1">Coef!$J$6*Coef!$J$9*(V333-(Coef!$J$10*AB333)+(Coef!$J$11*AC333)-(Coef!$J$12*AD333))</f>
        <v>5446129.9347069049</v>
      </c>
      <c r="AF333" s="72">
        <f ca="1">(U333-AE333)/W333</f>
        <v>2.3159737571730077E-3</v>
      </c>
      <c r="AG333" s="72">
        <f ca="1">((Coef!$J$8*Y333^2)/2)*(COS(V333))^2</f>
        <v>1.4571243602618592E-6</v>
      </c>
      <c r="AH333" s="72">
        <f ca="1">Y333*(1-(AG333/3))</f>
        <v>3.1803546000587442E-2</v>
      </c>
      <c r="AI333" s="72">
        <f ca="1">AF333*(1-AG333)+V333</f>
        <v>0.86045916362673636</v>
      </c>
      <c r="AJ333" s="72">
        <f ca="1">(EXP(AH333)-EXP(-AH333))/2</f>
        <v>3.1808907636864558E-2</v>
      </c>
      <c r="AK333" s="72">
        <f ca="1">ATAN(AJ333/COS(AI333))</f>
        <v>4.8741342407998552E-2</v>
      </c>
      <c r="AL333" s="72">
        <f ca="1">ATAN(COS(AK333)*TAN(AI333))</f>
        <v>0.85987162928999861</v>
      </c>
      <c r="AM333" s="72">
        <f ca="1">V333+(1+Coef!$J$8*(COS(V333))^2-(3/2)*Coef!$J$8*SIN(V333)*COS(V333)*(AL333-V333))*(AL333-V333)</f>
        <v>0.85987659433828023</v>
      </c>
      <c r="AN333" s="34" t="str">
        <f t="shared" ca="1" si="316"/>
        <v>32 703156 5460924 N</v>
      </c>
      <c r="AO333" s="33">
        <f t="shared" ca="1" si="317"/>
        <v>49.267299757666237</v>
      </c>
      <c r="AP333" s="33">
        <f t="shared" ca="1" si="318"/>
        <v>11.792673207780334</v>
      </c>
      <c r="AQ333" s="72">
        <v>285</v>
      </c>
      <c r="AR333" s="72">
        <v>810000</v>
      </c>
      <c r="AS333" s="72">
        <f t="shared" ca="1" si="310"/>
        <v>0.85987659433828034</v>
      </c>
      <c r="AT333" s="72">
        <f t="shared" ca="1" si="310"/>
        <v>0.20582097508748823</v>
      </c>
      <c r="AU333" s="72">
        <f t="shared" si="310"/>
        <v>4.9741883681838397</v>
      </c>
      <c r="AV333" s="72">
        <f t="array" aca="1" ref="AV333" ca="1">ATAN((1-f)*TAN(AS333))</f>
        <v>0.85821555650979919</v>
      </c>
      <c r="AW333" s="72">
        <f t="shared" ca="1" si="319"/>
        <v>1.3507896789204945</v>
      </c>
      <c r="AX333" s="72">
        <f t="shared" ca="1" si="320"/>
        <v>-0.63151144427697259</v>
      </c>
      <c r="AY333" s="72">
        <f t="shared" ca="1" si="311"/>
        <v>4.0517402581666598E-3</v>
      </c>
      <c r="AZ333" s="72">
        <f t="shared" ca="1" si="321"/>
        <v>1.0108881715043142E-3</v>
      </c>
      <c r="BA333" s="72">
        <f t="shared" ca="1" si="322"/>
        <v>1.0010121668327068</v>
      </c>
      <c r="BB333" s="72">
        <f t="shared" ca="1" si="323"/>
        <v>1.0108877841212658E-3</v>
      </c>
      <c r="BC333" s="72">
        <f t="shared" ca="1" si="312"/>
        <v>0.12729471495110306</v>
      </c>
      <c r="BD333" s="75">
        <f t="shared" ca="1" si="324"/>
        <v>2.8288740727920922</v>
      </c>
      <c r="BE333" s="75">
        <f t="shared" ca="1" si="325"/>
        <v>-1.2220275280763716E-4</v>
      </c>
      <c r="BF333" s="75">
        <f t="shared" ca="1" si="313"/>
        <v>0.12717251219829542</v>
      </c>
      <c r="BG333" s="75">
        <f t="shared" ca="1" si="326"/>
        <v>2.8287518700392846</v>
      </c>
      <c r="BH333" s="75">
        <f t="shared" ca="1" si="327"/>
        <v>-1.2208124976299085E-4</v>
      </c>
      <c r="BI333" s="75">
        <f t="shared" ca="1" si="314"/>
        <v>0.12717263370134008</v>
      </c>
      <c r="BJ333" s="75">
        <f t="shared" ca="1" si="328"/>
        <v>2.8287519915423291</v>
      </c>
      <c r="BK333" s="75">
        <f t="shared" ca="1" si="329"/>
        <v>-1.2208137056756783E-4</v>
      </c>
      <c r="BL333" s="75">
        <f t="shared" ca="1" si="315"/>
        <v>0.12717263358053549</v>
      </c>
      <c r="BM333" s="72">
        <f t="array" aca="1" ref="BM333" ca="1">ATAN2((1-f)*SQRT(AX333^2+(SIN(AV333)*SIN(BL333)-COS(AV333)*COS(BL333)*COS(AU333))^2),SIN(AV333)*COS(BL333)+COS(AV333)*SIN(BL333)*COS(AU333))</f>
        <v>0.88367291787810531</v>
      </c>
      <c r="BN333" s="72">
        <f t="shared" ca="1" si="330"/>
        <v>-0.19396194985919152</v>
      </c>
      <c r="BO333" s="72">
        <f t="array" aca="1" ref="BO333" ca="1">f/16*(1-AX333^2)*(4+f*(4-3*(1-AX333^2)))</f>
        <v>5.0484956624035997E-4</v>
      </c>
      <c r="BP333" s="72">
        <f t="array" aca="1" ref="BP333" ca="1">BN333-(1-BO333)*f*AX333*(BL333+BO333*SIN(BL333)*(COS(BJ333)+BO333*COS(BL333)*(-1+2*COS(BJ333)^2)))</f>
        <v>-0.1936929471833197</v>
      </c>
      <c r="BQ333" s="72">
        <f t="shared" ca="1" si="331"/>
        <v>1.2128027904168531E-2</v>
      </c>
    </row>
    <row r="334" spans="2:69">
      <c r="B334" s="43" t="s">
        <v>1223</v>
      </c>
      <c r="C334" s="72" t="str">
        <f t="shared" si="332"/>
        <v>32UQV0316460856</v>
      </c>
      <c r="D334" s="72">
        <f t="array" aca="1" ref="D334" ca="1">MATCH(TRUE,ISERROR(VALUE(MID(C334,ROW(INDIRECT("1:"&amp;LEN(C334))),1))),0)</f>
        <v>3</v>
      </c>
      <c r="E334" s="72">
        <f t="shared" ca="1" si="333"/>
        <v>32</v>
      </c>
      <c r="F334" s="72" t="str">
        <f t="shared" ca="1" si="334"/>
        <v>U</v>
      </c>
      <c r="G334" s="72" t="str">
        <f t="shared" ca="1" si="335"/>
        <v>Q</v>
      </c>
      <c r="H334" s="72" t="str">
        <f t="shared" ca="1" si="336"/>
        <v>V</v>
      </c>
      <c r="I334" s="72">
        <f t="shared" ca="1" si="337"/>
        <v>10</v>
      </c>
      <c r="J334" s="72">
        <f t="shared" ca="1" si="338"/>
        <v>3164</v>
      </c>
      <c r="K334" s="72">
        <f t="shared" ca="1" si="339"/>
        <v>60856</v>
      </c>
      <c r="L334" s="72">
        <f t="shared" ca="1" si="340"/>
        <v>188.80604746885038</v>
      </c>
      <c r="M334" s="72">
        <f ca="1">VLOOKUP(G334,Coef!$C$2:$F$25,4)</f>
        <v>7</v>
      </c>
      <c r="N334" s="31">
        <f ca="1">VLOOKUP(F334,Coef!$C$4:$D$23,2)</f>
        <v>17</v>
      </c>
      <c r="O334" s="31">
        <f ca="1">MOD(VLOOKUP(H334,Coef!$C$2:$G$21,5)+MOD(E334+1,2)*15,20)</f>
        <v>15</v>
      </c>
      <c r="P334" s="31">
        <f ca="1">VLOOKUP(N334,Coef!$A$27:$B$46,2)</f>
        <v>5.34</v>
      </c>
      <c r="Q334" s="31">
        <f ca="1">VLOOKUP(N334,Coef!$A$27:$C$46,3)+O334/10-0.1</f>
        <v>5.4</v>
      </c>
      <c r="R334" s="31">
        <f ca="1">IF(Q334+0.1&lt;P334,Q334+2,Q334)</f>
        <v>5.4</v>
      </c>
      <c r="S334" s="72">
        <f ca="1">M334*100000+J334</f>
        <v>703164</v>
      </c>
      <c r="T334" s="72">
        <f ca="1">R334*1000000+K334</f>
        <v>5460856</v>
      </c>
      <c r="U334" s="72">
        <f ca="1">IF(N334&lt;11,T334-10000000,T334)</f>
        <v>5460856</v>
      </c>
      <c r="V334" s="72">
        <f ca="1">U334/(6366197.724*0.9996)</f>
        <v>0.85813250755492787</v>
      </c>
      <c r="W334" s="72">
        <f ca="1">(Coef!$J$9/(1+Coef!$J$8*(COS(V334))^2)^0.5)*Coef!$J$6</f>
        <v>6387837.8248935826</v>
      </c>
      <c r="X334" s="72">
        <f ca="1">6*E334-183</f>
        <v>9</v>
      </c>
      <c r="Y334" s="72">
        <f ca="1">(S334-500000)/W334</f>
        <v>3.1804814957615897E-2</v>
      </c>
      <c r="Z334" s="72">
        <f ca="1">SIN(2*V334)</f>
        <v>0.98943807527971472</v>
      </c>
      <c r="AA334" s="72">
        <f ca="1">Z334*(COS(V334))^2</f>
        <v>0.42300645395024694</v>
      </c>
      <c r="AB334" s="72">
        <f ca="1">V334+(Z334/2)</f>
        <v>1.3528515451947851</v>
      </c>
      <c r="AC334" s="72">
        <f ca="1">(3*AB334+AA334)/4</f>
        <v>1.1203902723836507</v>
      </c>
      <c r="AD334" s="72">
        <f ca="1">(5*AC334+AA334*(COS(V334))^2)/3</f>
        <v>1.9275986294250913</v>
      </c>
      <c r="AE334" s="72">
        <f ca="1">Coef!$J$6*Coef!$J$9*(V334-(Coef!$J$10*AB334)+(Coef!$J$11*AC334)-(Coef!$J$12*AD334))</f>
        <v>5446061.8723598504</v>
      </c>
      <c r="AF334" s="72">
        <f ca="1">(U334-AE334)/W334</f>
        <v>2.3159835997239044E-3</v>
      </c>
      <c r="AG334" s="72">
        <f ca="1">((Coef!$J$8*Y334^2)/2)*(COS(V334))^2</f>
        <v>1.4572752641905647E-6</v>
      </c>
      <c r="AH334" s="72">
        <f ca="1">Y334*(1-(AG334/3))</f>
        <v>3.180479950815919E-2</v>
      </c>
      <c r="AI334" s="72">
        <f ca="1">AF334*(1-AG334)+V334</f>
        <v>0.86044848777962613</v>
      </c>
      <c r="AJ334" s="72">
        <f ca="1">(EXP(AH334)-EXP(-AH334))/2</f>
        <v>3.1810161778454582E-2</v>
      </c>
      <c r="AK334" s="72">
        <f ca="1">ATAN(AJ334/COS(AI334))</f>
        <v>4.8742657069701573E-2</v>
      </c>
      <c r="AL334" s="72">
        <f ca="1">ATAN(COS(AK334)*TAN(AI334))</f>
        <v>0.85986091984276658</v>
      </c>
      <c r="AM334" s="72">
        <f ca="1">V334+(1+Coef!$J$8*(COS(V334))^2-(3/2)*Coef!$J$8*SIN(V334)*COS(V334)*(AL334-V334))*(AL334-V334)</f>
        <v>0.85986588494611926</v>
      </c>
      <c r="AN334" s="34" t="str">
        <f t="shared" ca="1" si="316"/>
        <v>32 703164 5460856 N</v>
      </c>
      <c r="AO334" s="33">
        <f t="shared" ca="1" si="317"/>
        <v>49.266686154694263</v>
      </c>
      <c r="AP334" s="33">
        <f t="shared" ca="1" si="318"/>
        <v>11.792748532347405</v>
      </c>
      <c r="AQ334" s="72">
        <v>285</v>
      </c>
      <c r="AR334" s="72">
        <v>810000</v>
      </c>
      <c r="AS334" s="72">
        <f t="shared" ca="1" si="310"/>
        <v>0.85986588494611926</v>
      </c>
      <c r="AT334" s="72">
        <f t="shared" ca="1" si="310"/>
        <v>0.20582228974919123</v>
      </c>
      <c r="AU334" s="72">
        <f t="shared" si="310"/>
        <v>4.9741883681838397</v>
      </c>
      <c r="AV334" s="72">
        <f t="array" aca="1" ref="AV334" ca="1">ATAN((1-f)*TAN(AS334))</f>
        <v>0.85820484183807877</v>
      </c>
      <c r="AW334" s="72">
        <f t="shared" ca="1" si="319"/>
        <v>1.350785066121357</v>
      </c>
      <c r="AX334" s="72">
        <f t="shared" ca="1" si="320"/>
        <v>-0.63151927552968989</v>
      </c>
      <c r="AY334" s="72">
        <f t="shared" ca="1" si="311"/>
        <v>4.0516735970444594E-3</v>
      </c>
      <c r="AZ334" s="72">
        <f t="shared" ca="1" si="321"/>
        <v>1.0108715734910478E-3</v>
      </c>
      <c r="BA334" s="72">
        <f t="shared" ca="1" si="322"/>
        <v>1.0010121501926834</v>
      </c>
      <c r="BB334" s="72">
        <f t="shared" ca="1" si="323"/>
        <v>1.0108711861270808E-3</v>
      </c>
      <c r="BC334" s="72">
        <f t="shared" ca="1" si="312"/>
        <v>0.12729471706714834</v>
      </c>
      <c r="BD334" s="75">
        <f t="shared" ca="1" si="324"/>
        <v>2.8288648493098623</v>
      </c>
      <c r="BE334" s="75">
        <f t="shared" ca="1" si="325"/>
        <v>-1.2220038248229005E-4</v>
      </c>
      <c r="BF334" s="75">
        <f t="shared" ca="1" si="313"/>
        <v>0.12717251668466606</v>
      </c>
      <c r="BG334" s="75">
        <f t="shared" ca="1" si="326"/>
        <v>2.8287426489273799</v>
      </c>
      <c r="BH334" s="75">
        <f t="shared" ca="1" si="327"/>
        <v>-1.2207888400102423E-4</v>
      </c>
      <c r="BI334" s="75">
        <f t="shared" ca="1" si="314"/>
        <v>0.12717263818314731</v>
      </c>
      <c r="BJ334" s="75">
        <f t="shared" ca="1" si="328"/>
        <v>2.8287427704258614</v>
      </c>
      <c r="BK334" s="75">
        <f t="shared" ca="1" si="329"/>
        <v>-1.2207900479887005E-4</v>
      </c>
      <c r="BL334" s="75">
        <f t="shared" ca="1" si="315"/>
        <v>0.12717263806234946</v>
      </c>
      <c r="BM334" s="72">
        <f t="array" aca="1" ref="BM334" ca="1">ATAN2((1-f)*SQRT(AX334^2+(SIN(AV334)*SIN(BL334)-COS(AV334)*COS(BL334)*COS(AU334))^2),SIN(AV334)*COS(BL334)+COS(AV334)*SIN(BL334)*COS(AU334))</f>
        <v>0.88366241146472935</v>
      </c>
      <c r="BN334" s="72">
        <f t="shared" ca="1" si="330"/>
        <v>-0.19395944834147422</v>
      </c>
      <c r="BO334" s="72">
        <f t="array" aca="1" ref="BO334" ca="1">f/16*(1-AX334^2)*(4+f*(4-3*(1-AX334^2)))</f>
        <v>5.0484127275309139E-4</v>
      </c>
      <c r="BP334" s="72">
        <f t="array" aca="1" ref="BP334" ca="1">BN334-(1-BO334)*f*AX334*(BL334+BO334*SIN(BL334)*(COS(BJ334)+BO334*COS(BL334)*(-1+2*COS(BJ334)^2)))</f>
        <v>-0.19369044231553914</v>
      </c>
      <c r="BQ334" s="72">
        <f t="shared" ca="1" si="331"/>
        <v>1.2131847433652088E-2</v>
      </c>
    </row>
    <row r="335" spans="2:69">
      <c r="B335" s="43" t="s">
        <v>1224</v>
      </c>
      <c r="C335" s="72" t="str">
        <f t="shared" si="332"/>
        <v>32UQV0317560842</v>
      </c>
      <c r="D335" s="72">
        <f t="array" aca="1" ref="D335" ca="1">MATCH(TRUE,ISERROR(VALUE(MID(C335,ROW(INDIRECT("1:"&amp;LEN(C335))),1))),0)</f>
        <v>3</v>
      </c>
      <c r="E335" s="72">
        <f t="shared" ca="1" si="333"/>
        <v>32</v>
      </c>
      <c r="F335" s="72" t="str">
        <f t="shared" ca="1" si="334"/>
        <v>U</v>
      </c>
      <c r="G335" s="72" t="str">
        <f t="shared" ca="1" si="335"/>
        <v>Q</v>
      </c>
      <c r="H335" s="72" t="str">
        <f t="shared" ca="1" si="336"/>
        <v>V</v>
      </c>
      <c r="I335" s="72">
        <f t="shared" ca="1" si="337"/>
        <v>10</v>
      </c>
      <c r="J335" s="72">
        <f t="shared" ca="1" si="338"/>
        <v>3175</v>
      </c>
      <c r="K335" s="72">
        <f t="shared" ca="1" si="339"/>
        <v>60842</v>
      </c>
      <c r="L335" s="72">
        <f t="shared" ca="1" si="340"/>
        <v>188.80604746885038</v>
      </c>
      <c r="M335" s="72">
        <f ca="1">VLOOKUP(G335,Coef!$C$2:$F$25,4)</f>
        <v>7</v>
      </c>
      <c r="N335" s="31">
        <f ca="1">VLOOKUP(F335,Coef!$C$4:$D$23,2)</f>
        <v>17</v>
      </c>
      <c r="O335" s="31">
        <f ca="1">MOD(VLOOKUP(H335,Coef!$C$2:$G$21,5)+MOD(E335+1,2)*15,20)</f>
        <v>15</v>
      </c>
      <c r="P335" s="31">
        <f ca="1">VLOOKUP(N335,Coef!$A$27:$B$46,2)</f>
        <v>5.34</v>
      </c>
      <c r="Q335" s="31">
        <f ca="1">VLOOKUP(N335,Coef!$A$27:$C$46,3)+O335/10-0.1</f>
        <v>5.4</v>
      </c>
      <c r="R335" s="31">
        <f ca="1">IF(Q335+0.1&lt;P335,Q335+2,Q335)</f>
        <v>5.4</v>
      </c>
      <c r="S335" s="72">
        <f ca="1">M335*100000+J335</f>
        <v>703175</v>
      </c>
      <c r="T335" s="72">
        <f ca="1">R335*1000000+K335</f>
        <v>5460842</v>
      </c>
      <c r="U335" s="72">
        <f ca="1">IF(N335&lt;11,T335-10000000,T335)</f>
        <v>5460842</v>
      </c>
      <c r="V335" s="72">
        <f ca="1">U335/(6366197.724*0.9996)</f>
        <v>0.85813030756007247</v>
      </c>
      <c r="W335" s="72">
        <f ca="1">(Coef!$J$9/(1+Coef!$J$8*(COS(V335))^2)^0.5)*Coef!$J$6</f>
        <v>6387837.7781725684</v>
      </c>
      <c r="X335" s="72">
        <f ca="1">6*E335-183</f>
        <v>9</v>
      </c>
      <c r="Y335" s="72">
        <f ca="1">(S335-500000)/W335</f>
        <v>3.18065372126786E-2</v>
      </c>
      <c r="Z335" s="72">
        <f ca="1">SIN(2*V335)</f>
        <v>0.98943871307585363</v>
      </c>
      <c r="AA335" s="72">
        <f ca="1">Z335*(COS(V335))^2</f>
        <v>0.42300888039206586</v>
      </c>
      <c r="AB335" s="72">
        <f ca="1">V335+(Z335/2)</f>
        <v>1.3528496640979992</v>
      </c>
      <c r="AC335" s="72">
        <f ca="1">(3*AB335+AA335)/4</f>
        <v>1.1203894681715161</v>
      </c>
      <c r="AD335" s="72">
        <f ca="1">(5*AC335+AA335*(COS(V335))^2)/3</f>
        <v>1.9275979417867282</v>
      </c>
      <c r="AE335" s="72">
        <f ca="1">Coef!$J$6*Coef!$J$9*(V335-(Coef!$J$10*AB335)+(Coef!$J$11*AC335)-(Coef!$J$12*AD335))</f>
        <v>5446047.8595245909</v>
      </c>
      <c r="AF335" s="72">
        <f ca="1">(U335-AE335)/W335</f>
        <v>2.3159856259908672E-3</v>
      </c>
      <c r="AG335" s="72">
        <f ca="1">((Coef!$J$8*Y335^2)/2)*(COS(V335))^2</f>
        <v>1.4574405142329315E-6</v>
      </c>
      <c r="AH335" s="72">
        <f ca="1">Y335*(1-(AG335/3))</f>
        <v>3.1806521760633283E-2</v>
      </c>
      <c r="AI335" s="72">
        <f ca="1">AF335*(1-AG335)+V335</f>
        <v>0.86044628981065208</v>
      </c>
      <c r="AJ335" s="72">
        <f ca="1">(EXP(AH335)-EXP(-AH335))/2</f>
        <v>3.1811884902117449E-2</v>
      </c>
      <c r="AK335" s="72">
        <f ca="1">ATAN(AJ335/COS(AI335))</f>
        <v>4.8745168863669572E-2</v>
      </c>
      <c r="AL335" s="72">
        <f ca="1">ATAN(COS(AK335)*TAN(AI335))</f>
        <v>0.85985866089692486</v>
      </c>
      <c r="AM335" s="72">
        <f ca="1">V335+(1+Coef!$J$8*(COS(V335))^2-(3/2)*Coef!$J$8*SIN(V335)*COS(V335)*(AL335-V335))*(AL335-V335)</f>
        <v>0.85986362585678799</v>
      </c>
      <c r="AN335" s="34" t="str">
        <f t="shared" ca="1" si="316"/>
        <v>32 703175 5460842 N</v>
      </c>
      <c r="AO335" s="33">
        <f t="shared" ca="1" si="317"/>
        <v>49.266556718410044</v>
      </c>
      <c r="AP335" s="33">
        <f t="shared" ca="1" si="318"/>
        <v>11.792892447540778</v>
      </c>
      <c r="AQ335" s="72">
        <v>285</v>
      </c>
      <c r="AR335" s="72">
        <v>810000</v>
      </c>
      <c r="AS335" s="72">
        <f t="shared" ca="1" si="310"/>
        <v>0.85986362585678811</v>
      </c>
      <c r="AT335" s="72">
        <f t="shared" ca="1" si="310"/>
        <v>0.20582480154315924</v>
      </c>
      <c r="AU335" s="72">
        <f t="shared" si="310"/>
        <v>4.9741883681838397</v>
      </c>
      <c r="AV335" s="72">
        <f t="array" aca="1" ref="AV335" ca="1">ATAN((1-f)*TAN(AS335))</f>
        <v>0.85820258163515006</v>
      </c>
      <c r="AW335" s="72">
        <f t="shared" ca="1" si="319"/>
        <v>1.3507840930662554</v>
      </c>
      <c r="AX335" s="72">
        <f t="shared" ca="1" si="320"/>
        <v>-0.63152092748147814</v>
      </c>
      <c r="AY335" s="72">
        <f t="shared" ca="1" si="311"/>
        <v>4.0516595352090394E-3</v>
      </c>
      <c r="AZ335" s="72">
        <f t="shared" ca="1" si="321"/>
        <v>1.0108680722218468E-3</v>
      </c>
      <c r="BA335" s="72">
        <f t="shared" ca="1" si="322"/>
        <v>1.0010121466825526</v>
      </c>
      <c r="BB335" s="72">
        <f t="shared" ca="1" si="323"/>
        <v>1.0108676848619047E-3</v>
      </c>
      <c r="BC335" s="72">
        <f t="shared" ca="1" si="312"/>
        <v>0.12729471751351767</v>
      </c>
      <c r="BD335" s="75">
        <f t="shared" ca="1" si="324"/>
        <v>2.8288629036460282</v>
      </c>
      <c r="BE335" s="75">
        <f t="shared" ca="1" si="325"/>
        <v>-1.2219988247340449E-4</v>
      </c>
      <c r="BF335" s="75">
        <f t="shared" ca="1" si="313"/>
        <v>0.12717251763104426</v>
      </c>
      <c r="BG335" s="75">
        <f t="shared" ca="1" si="326"/>
        <v>2.8287407037635548</v>
      </c>
      <c r="BH335" s="75">
        <f t="shared" ca="1" si="327"/>
        <v>-1.2207838495475158E-4</v>
      </c>
      <c r="BI335" s="75">
        <f t="shared" ca="1" si="314"/>
        <v>0.12717263912856291</v>
      </c>
      <c r="BJ335" s="75">
        <f t="shared" ca="1" si="328"/>
        <v>2.8287408252610735</v>
      </c>
      <c r="BK335" s="75">
        <f t="shared" ca="1" si="329"/>
        <v>-1.2207850575117753E-4</v>
      </c>
      <c r="BL335" s="75">
        <f t="shared" ca="1" si="315"/>
        <v>0.12717263900776649</v>
      </c>
      <c r="BM335" s="72">
        <f t="array" aca="1" ref="BM335" ca="1">ATAN2((1-f)*SQRT(AX335^2+(SIN(AV335)*SIN(BL335)-COS(AV335)*COS(BL335)*COS(AU335))^2),SIN(AV335)*COS(BL335)+COS(AV335)*SIN(BL335)*COS(AU335))</f>
        <v>0.88366019519203887</v>
      </c>
      <c r="BN335" s="72">
        <f t="shared" ca="1" si="330"/>
        <v>-0.19395892067057213</v>
      </c>
      <c r="BO335" s="72">
        <f t="array" aca="1" ref="BO335" ca="1">f/16*(1-AX335^2)*(4+f*(4-3*(1-AX335^2)))</f>
        <v>5.0483952328274503E-4</v>
      </c>
      <c r="BP335" s="72">
        <f t="array" aca="1" ref="BP335" ca="1">BN335-(1-BO335)*f*AX335*(BL335+BO335*SIN(BL335)*(COS(BJ335)+BO335*COS(BL335)*(-1+2*COS(BJ335)^2)))</f>
        <v>-0.19368991393796295</v>
      </c>
      <c r="BQ335" s="72">
        <f t="shared" ca="1" si="331"/>
        <v>1.2134887605196293E-2</v>
      </c>
    </row>
    <row r="336" spans="2:69">
      <c r="B336" s="43" t="s">
        <v>1225</v>
      </c>
      <c r="C336" s="72" t="str">
        <f t="shared" si="332"/>
        <v>32UQV0319960871</v>
      </c>
      <c r="D336" s="72">
        <f t="array" aca="1" ref="D336" ca="1">MATCH(TRUE,ISERROR(VALUE(MID(C336,ROW(INDIRECT("1:"&amp;LEN(C336))),1))),0)</f>
        <v>3</v>
      </c>
      <c r="E336" s="72">
        <f t="shared" ca="1" si="333"/>
        <v>32</v>
      </c>
      <c r="F336" s="72" t="str">
        <f t="shared" ca="1" si="334"/>
        <v>U</v>
      </c>
      <c r="G336" s="72" t="str">
        <f t="shared" ca="1" si="335"/>
        <v>Q</v>
      </c>
      <c r="H336" s="72" t="str">
        <f t="shared" ca="1" si="336"/>
        <v>V</v>
      </c>
      <c r="I336" s="72">
        <f t="shared" ca="1" si="337"/>
        <v>10</v>
      </c>
      <c r="J336" s="72">
        <f t="shared" ca="1" si="338"/>
        <v>3199</v>
      </c>
      <c r="K336" s="72">
        <f t="shared" ca="1" si="339"/>
        <v>60871</v>
      </c>
      <c r="L336" s="72">
        <f t="shared" ca="1" si="340"/>
        <v>188.80604746885038</v>
      </c>
      <c r="M336" s="72">
        <f ca="1">VLOOKUP(G336,Coef!$C$2:$F$25,4)</f>
        <v>7</v>
      </c>
      <c r="N336" s="31">
        <f ca="1">VLOOKUP(F336,Coef!$C$4:$D$23,2)</f>
        <v>17</v>
      </c>
      <c r="O336" s="31">
        <f ca="1">MOD(VLOOKUP(H336,Coef!$C$2:$G$21,5)+MOD(E336+1,2)*15,20)</f>
        <v>15</v>
      </c>
      <c r="P336" s="31">
        <f ca="1">VLOOKUP(N336,Coef!$A$27:$B$46,2)</f>
        <v>5.34</v>
      </c>
      <c r="Q336" s="31">
        <f ca="1">VLOOKUP(N336,Coef!$A$27:$C$46,3)+O336/10-0.1</f>
        <v>5.4</v>
      </c>
      <c r="R336" s="31">
        <f ca="1">IF(Q336+0.1&lt;P336,Q336+2,Q336)</f>
        <v>5.4</v>
      </c>
      <c r="S336" s="72">
        <f ca="1">M336*100000+J336</f>
        <v>703199</v>
      </c>
      <c r="T336" s="72">
        <f ca="1">R336*1000000+K336</f>
        <v>5460871</v>
      </c>
      <c r="U336" s="72">
        <f ca="1">IF(N336&lt;11,T336-10000000,T336)</f>
        <v>5460871</v>
      </c>
      <c r="V336" s="72">
        <f ca="1">U336/(6366197.724*0.9996)</f>
        <v>0.85813486469227285</v>
      </c>
      <c r="W336" s="72">
        <f ca="1">(Coef!$J$9/(1+Coef!$J$8*(COS(V336))^2)^0.5)*Coef!$J$6</f>
        <v>6387837.874951777</v>
      </c>
      <c r="X336" s="72">
        <f ca="1">6*E336-183</f>
        <v>9</v>
      </c>
      <c r="Y336" s="72">
        <f ca="1">(S336-500000)/W336</f>
        <v>3.1810293870605473E-2</v>
      </c>
      <c r="Z336" s="72">
        <f ca="1">SIN(2*V336)</f>
        <v>0.98943739190545199</v>
      </c>
      <c r="AA336" s="72">
        <f ca="1">Z336*(COS(V336))^2</f>
        <v>0.42300385418668957</v>
      </c>
      <c r="AB336" s="72">
        <f ca="1">V336+(Z336/2)</f>
        <v>1.352853560644999</v>
      </c>
      <c r="AC336" s="72">
        <f ca="1">(3*AB336+AA336)/4</f>
        <v>1.1203911340304218</v>
      </c>
      <c r="AD336" s="72">
        <f ca="1">(5*AC336+AA336*(COS(V336))^2)/3</f>
        <v>1.9275993661688258</v>
      </c>
      <c r="AE336" s="72">
        <f ca="1">Coef!$J$6*Coef!$J$9*(V336-(Coef!$J$10*AB336)+(Coef!$J$11*AC336)-(Coef!$J$12*AD336))</f>
        <v>5446076.8861122532</v>
      </c>
      <c r="AF336" s="72">
        <f ca="1">(U336-AE336)/W336</f>
        <v>2.3159814286705738E-3</v>
      </c>
      <c r="AG336" s="72">
        <f ca="1">((Coef!$J$8*Y336^2)/2)*(COS(V336))^2</f>
        <v>1.4577694351185033E-6</v>
      </c>
      <c r="AH336" s="72">
        <f ca="1">Y336*(1-(AG336/3))</f>
        <v>3.1810278413247434E-2</v>
      </c>
      <c r="AI336" s="72">
        <f ca="1">AF336*(1-AG336)+V336</f>
        <v>0.86045084274477646</v>
      </c>
      <c r="AJ336" s="72">
        <f ca="1">(EXP(AH336)-EXP(-AH336))/2</f>
        <v>3.1815643455334164E-2</v>
      </c>
      <c r="AK336" s="72">
        <f ca="1">ATAN(AJ336/COS(AI336))</f>
        <v>4.8751176597637912E-2</v>
      </c>
      <c r="AL336" s="72">
        <f ca="1">ATAN(COS(AK336)*TAN(AI336))</f>
        <v>0.85986306971026805</v>
      </c>
      <c r="AM336" s="72">
        <f ca="1">V336+(1+Coef!$J$8*(COS(V336))^2-(3/2)*Coef!$J$8*SIN(V336)*COS(V336)*(AL336-V336))*(AL336-V336)</f>
        <v>0.85986803419284707</v>
      </c>
      <c r="AN336" s="34" t="str">
        <f t="shared" ca="1" si="316"/>
        <v>32 703199 5460871 N</v>
      </c>
      <c r="AO336" s="33">
        <f t="shared" ca="1" si="317"/>
        <v>49.266809297460895</v>
      </c>
      <c r="AP336" s="33">
        <f t="shared" ca="1" si="318"/>
        <v>11.793236665341601</v>
      </c>
      <c r="AQ336" s="72">
        <v>285</v>
      </c>
      <c r="AR336" s="72">
        <v>810000</v>
      </c>
      <c r="AS336" s="72">
        <f t="shared" ca="1" si="310"/>
        <v>0.85986803419284696</v>
      </c>
      <c r="AT336" s="72">
        <f t="shared" ca="1" si="310"/>
        <v>0.20583080927712755</v>
      </c>
      <c r="AU336" s="72">
        <f t="shared" si="310"/>
        <v>4.9741883681838397</v>
      </c>
      <c r="AV336" s="72">
        <f t="array" aca="1" ref="AV336" ca="1">ATAN((1-f)*TAN(AS336))</f>
        <v>0.85820699214428964</v>
      </c>
      <c r="AW336" s="72">
        <f t="shared" ca="1" si="319"/>
        <v>1.3507859918609517</v>
      </c>
      <c r="AX336" s="72">
        <f t="shared" ca="1" si="320"/>
        <v>-0.6315177038969334</v>
      </c>
      <c r="AY336" s="72">
        <f t="shared" ca="1" si="311"/>
        <v>4.0516869751496291E-3</v>
      </c>
      <c r="AZ336" s="72">
        <f t="shared" ca="1" si="321"/>
        <v>1.0108749045177237E-3</v>
      </c>
      <c r="BA336" s="72">
        <f t="shared" ca="1" si="322"/>
        <v>1.001012153532141</v>
      </c>
      <c r="BB336" s="72">
        <f t="shared" ca="1" si="323"/>
        <v>1.0108745171499274E-3</v>
      </c>
      <c r="BC336" s="72">
        <f t="shared" ca="1" si="312"/>
        <v>0.12729471664248287</v>
      </c>
      <c r="BD336" s="75">
        <f t="shared" ca="1" si="324"/>
        <v>2.8288667003643861</v>
      </c>
      <c r="BE336" s="75">
        <f t="shared" ca="1" si="325"/>
        <v>-1.2220085817906049E-4</v>
      </c>
      <c r="BF336" s="75">
        <f t="shared" ca="1" si="313"/>
        <v>0.1271725157843038</v>
      </c>
      <c r="BG336" s="75">
        <f t="shared" ca="1" si="326"/>
        <v>2.8287444995062074</v>
      </c>
      <c r="BH336" s="75">
        <f t="shared" ca="1" si="327"/>
        <v>-1.2207935878198384E-4</v>
      </c>
      <c r="BI336" s="75">
        <f t="shared" ca="1" si="314"/>
        <v>0.1271726372837009</v>
      </c>
      <c r="BJ336" s="75">
        <f t="shared" ca="1" si="328"/>
        <v>2.8287446210056042</v>
      </c>
      <c r="BK336" s="75">
        <f t="shared" ca="1" si="329"/>
        <v>-1.2207947958118049E-4</v>
      </c>
      <c r="BL336" s="75">
        <f t="shared" ca="1" si="315"/>
        <v>0.1271726371629017</v>
      </c>
      <c r="BM336" s="72">
        <f t="array" aca="1" ref="BM336" ca="1">ATAN2((1-f)*SQRT(AX336^2+(SIN(AV336)*SIN(BL336)-COS(AV336)*COS(BL336)*COS(AU336))^2),SIN(AV336)*COS(BL336)+COS(AV336)*SIN(BL336)*COS(AU336))</f>
        <v>0.88366451997645734</v>
      </c>
      <c r="BN336" s="72">
        <f t="shared" ca="1" si="330"/>
        <v>-0.19395995035923438</v>
      </c>
      <c r="BO336" s="72">
        <f t="array" aca="1" ref="BO336" ca="1">f/16*(1-AX336^2)*(4+f*(4-3*(1-AX336^2)))</f>
        <v>5.0484293715872164E-4</v>
      </c>
      <c r="BP336" s="72">
        <f t="array" aca="1" ref="BP336" ca="1">BN336-(1-BO336)*f*AX336*(BL336+BO336*SIN(BL336)*(COS(BJ336)+BO336*COS(BL336)*(-1+2*COS(BJ336)^2)))</f>
        <v>-0.19369094500561443</v>
      </c>
      <c r="BQ336" s="72">
        <f t="shared" ca="1" si="331"/>
        <v>1.2139864271513118E-2</v>
      </c>
    </row>
    <row r="337" spans="2:69">
      <c r="B337" s="43" t="s">
        <v>1226</v>
      </c>
      <c r="C337" s="72" t="str">
        <f t="shared" si="332"/>
        <v>32UQV0315260832</v>
      </c>
      <c r="D337" s="72">
        <f t="array" aca="1" ref="D337" ca="1">MATCH(TRUE,ISERROR(VALUE(MID(C337,ROW(INDIRECT("1:"&amp;LEN(C337))),1))),0)</f>
        <v>3</v>
      </c>
      <c r="E337" s="72">
        <f t="shared" ca="1" si="333"/>
        <v>32</v>
      </c>
      <c r="F337" s="72" t="str">
        <f t="shared" ca="1" si="334"/>
        <v>U</v>
      </c>
      <c r="G337" s="72" t="str">
        <f t="shared" ca="1" si="335"/>
        <v>Q</v>
      </c>
      <c r="H337" s="72" t="str">
        <f t="shared" ca="1" si="336"/>
        <v>V</v>
      </c>
      <c r="I337" s="72">
        <f t="shared" ca="1" si="337"/>
        <v>10</v>
      </c>
      <c r="J337" s="72">
        <f t="shared" ca="1" si="338"/>
        <v>3152</v>
      </c>
      <c r="K337" s="72">
        <f t="shared" ca="1" si="339"/>
        <v>60832</v>
      </c>
      <c r="L337" s="72">
        <f t="shared" ca="1" si="340"/>
        <v>188.80604746885038</v>
      </c>
      <c r="M337" s="72">
        <f ca="1">VLOOKUP(G337,Coef!$C$2:$F$25,4)</f>
        <v>7</v>
      </c>
      <c r="N337" s="31">
        <f ca="1">VLOOKUP(F337,Coef!$C$4:$D$23,2)</f>
        <v>17</v>
      </c>
      <c r="O337" s="31">
        <f ca="1">MOD(VLOOKUP(H337,Coef!$C$2:$G$21,5)+MOD(E337+1,2)*15,20)</f>
        <v>15</v>
      </c>
      <c r="P337" s="31">
        <f ca="1">VLOOKUP(N337,Coef!$A$27:$B$46,2)</f>
        <v>5.34</v>
      </c>
      <c r="Q337" s="31">
        <f ca="1">VLOOKUP(N337,Coef!$A$27:$C$46,3)+O337/10-0.1</f>
        <v>5.4</v>
      </c>
      <c r="R337" s="31">
        <f ca="1">IF(Q337+0.1&lt;P337,Q337+2,Q337)</f>
        <v>5.4</v>
      </c>
      <c r="S337" s="72">
        <f ca="1">M337*100000+J337</f>
        <v>703152</v>
      </c>
      <c r="T337" s="72">
        <f ca="1">R337*1000000+K337</f>
        <v>5460832</v>
      </c>
      <c r="U337" s="72">
        <f ca="1">IF(N337&lt;11,T337-10000000,T337)</f>
        <v>5460832</v>
      </c>
      <c r="V337" s="72">
        <f ca="1">U337/(6366197.724*0.9996)</f>
        <v>0.85812873613517582</v>
      </c>
      <c r="W337" s="72">
        <f ca="1">(Coef!$J$9/(1+Coef!$J$8*(COS(V337))^2)^0.5)*Coef!$J$6</f>
        <v>6387837.7448003991</v>
      </c>
      <c r="X337" s="72">
        <f ca="1">6*E337-183</f>
        <v>9</v>
      </c>
      <c r="Y337" s="72">
        <f ca="1">(S337-500000)/W337</f>
        <v>3.180293678645213E-2</v>
      </c>
      <c r="Z337" s="72">
        <f ca="1">SIN(2*V337)</f>
        <v>0.98943916863279657</v>
      </c>
      <c r="AA337" s="72">
        <f ca="1">Z337*(COS(V337))^2</f>
        <v>0.42301061356232966</v>
      </c>
      <c r="AB337" s="72">
        <f ca="1">V337+(Z337/2)</f>
        <v>1.352848320451574</v>
      </c>
      <c r="AC337" s="72">
        <f ca="1">(3*AB337+AA337)/4</f>
        <v>1.1203888937292628</v>
      </c>
      <c r="AD337" s="72">
        <f ca="1">(5*AC337+AA337*(COS(V337))^2)/3</f>
        <v>1.9275974506100375</v>
      </c>
      <c r="AE337" s="72">
        <f ca="1">Coef!$J$6*Coef!$J$9*(V337-(Coef!$J$10*AB337)+(Coef!$J$11*AC337)-(Coef!$J$12*AD337))</f>
        <v>5446037.8503567381</v>
      </c>
      <c r="AF337" s="72">
        <f ca="1">(U337-AE337)/W337</f>
        <v>2.3159870732947351E-3</v>
      </c>
      <c r="AG337" s="72">
        <f ca="1">((Coef!$J$8*Y337^2)/2)*(COS(V337))^2</f>
        <v>1.4571158743895415E-6</v>
      </c>
      <c r="AH337" s="72">
        <f ca="1">Y337*(1-(AG337/3))</f>
        <v>3.1802921339597452E-2</v>
      </c>
      <c r="AI337" s="72">
        <f ca="1">AF337*(1-AG337)+V337</f>
        <v>0.86044471983380899</v>
      </c>
      <c r="AJ337" s="72">
        <f ca="1">(EXP(AH337)-EXP(-AH337))/2</f>
        <v>3.1808282659942622E-2</v>
      </c>
      <c r="AK337" s="72">
        <f ca="1">ATAN(AJ337/COS(AI337))</f>
        <v>4.8739569084901485E-2</v>
      </c>
      <c r="AL337" s="72">
        <f ca="1">ATAN(COS(AK337)*TAN(AI337))</f>
        <v>0.85985722571188949</v>
      </c>
      <c r="AM337" s="72">
        <f ca="1">V337+(1+Coef!$J$8*(COS(V337))^2-(3/2)*Coef!$J$8*SIN(V337)*COS(V337)*(AL337-V337))*(AL337-V337)</f>
        <v>0.85986219108005035</v>
      </c>
      <c r="AN337" s="34" t="str">
        <f t="shared" ca="1" si="316"/>
        <v>32 703152 5460832 N</v>
      </c>
      <c r="AO337" s="33">
        <f t="shared" ca="1" si="317"/>
        <v>49.266474511758425</v>
      </c>
      <c r="AP337" s="33">
        <f t="shared" ca="1" si="318"/>
        <v>11.792571603851158</v>
      </c>
      <c r="AQ337" s="72">
        <v>285</v>
      </c>
      <c r="AR337" s="72">
        <v>810000</v>
      </c>
      <c r="AS337" s="72">
        <f t="shared" ca="1" si="310"/>
        <v>0.85986219108005035</v>
      </c>
      <c r="AT337" s="72">
        <f t="shared" ca="1" si="310"/>
        <v>0.20581920176439111</v>
      </c>
      <c r="AU337" s="72">
        <f t="shared" si="310"/>
        <v>4.9741883681838397</v>
      </c>
      <c r="AV337" s="72">
        <f t="array" aca="1" ref="AV337" ca="1">ATAN((1-f)*TAN(AS337))</f>
        <v>0.85820114615116971</v>
      </c>
      <c r="AW337" s="72">
        <f t="shared" ca="1" si="319"/>
        <v>1.3507834750646786</v>
      </c>
      <c r="AX337" s="72">
        <f t="shared" ca="1" si="320"/>
        <v>-0.63152197665565291</v>
      </c>
      <c r="AY337" s="72">
        <f t="shared" ca="1" si="311"/>
        <v>4.0516506043514746E-3</v>
      </c>
      <c r="AZ337" s="72">
        <f t="shared" ca="1" si="321"/>
        <v>1.0108658485194536E-3</v>
      </c>
      <c r="BA337" s="72">
        <f t="shared" ca="1" si="322"/>
        <v>1.0010121444532221</v>
      </c>
      <c r="BB337" s="72">
        <f t="shared" ca="1" si="323"/>
        <v>1.0108654611620681E-3</v>
      </c>
      <c r="BC337" s="72">
        <f t="shared" ca="1" si="312"/>
        <v>0.12729471779701274</v>
      </c>
      <c r="BD337" s="75">
        <f t="shared" ca="1" si="324"/>
        <v>2.8288616679263701</v>
      </c>
      <c r="BE337" s="75">
        <f t="shared" ca="1" si="325"/>
        <v>-1.2219956491107053E-4</v>
      </c>
      <c r="BF337" s="75">
        <f t="shared" ca="1" si="313"/>
        <v>0.12717251823210166</v>
      </c>
      <c r="BG337" s="75">
        <f t="shared" ca="1" si="326"/>
        <v>2.8287394683614586</v>
      </c>
      <c r="BH337" s="75">
        <f t="shared" ca="1" si="327"/>
        <v>-1.2207806800378405E-4</v>
      </c>
      <c r="BI337" s="75">
        <f t="shared" ca="1" si="314"/>
        <v>0.12717263972900894</v>
      </c>
      <c r="BJ337" s="75">
        <f t="shared" ca="1" si="328"/>
        <v>2.8287395898583663</v>
      </c>
      <c r="BK337" s="75">
        <f t="shared" ca="1" si="329"/>
        <v>-1.2207818879930821E-4</v>
      </c>
      <c r="BL337" s="75">
        <f t="shared" ca="1" si="315"/>
        <v>0.12717263960821343</v>
      </c>
      <c r="BM337" s="72">
        <f t="array" aca="1" ref="BM337" ca="1">ATAN2((1-f)*SQRT(AX337^2+(SIN(AV337)*SIN(BL337)-COS(AV337)*COS(BL337)*COS(AU337))^2),SIN(AV337)*COS(BL337)+COS(AV337)*SIN(BL337)*COS(AU337))</f>
        <v>0.88365878760858274</v>
      </c>
      <c r="BN337" s="72">
        <f t="shared" ca="1" si="330"/>
        <v>-0.19395858554196677</v>
      </c>
      <c r="BO337" s="72">
        <f t="array" aca="1" ref="BO337" ca="1">f/16*(1-AX337^2)*(4+f*(4-3*(1-AX337^2)))</f>
        <v>5.0483841217099164E-4</v>
      </c>
      <c r="BP337" s="72">
        <f t="array" aca="1" ref="BP337" ca="1">BN337-(1-BO337)*f*AX337*(BL337+BO337*SIN(BL337)*(COS(BJ337)+BO337*COS(BL337)*(-1+2*COS(BJ337)^2)))</f>
        <v>-0.19368957836054049</v>
      </c>
      <c r="BQ337" s="72">
        <f t="shared" ca="1" si="331"/>
        <v>1.2129623403850626E-2</v>
      </c>
    </row>
    <row r="338" spans="2:69">
      <c r="B338" s="43" t="s">
        <v>1227</v>
      </c>
      <c r="C338" s="72" t="str">
        <f t="shared" si="332"/>
        <v>32UPV9738961500</v>
      </c>
      <c r="D338" s="72">
        <f t="array" aca="1" ref="D338" ca="1">MATCH(TRUE,ISERROR(VALUE(MID(C338,ROW(INDIRECT("1:"&amp;LEN(C338))),1))),0)</f>
        <v>3</v>
      </c>
      <c r="E338" s="72">
        <f t="shared" ca="1" si="333"/>
        <v>32</v>
      </c>
      <c r="F338" s="72" t="str">
        <f t="shared" ca="1" si="334"/>
        <v>U</v>
      </c>
      <c r="G338" s="72" t="str">
        <f t="shared" ca="1" si="335"/>
        <v>P</v>
      </c>
      <c r="H338" s="72" t="str">
        <f t="shared" ca="1" si="336"/>
        <v>V</v>
      </c>
      <c r="I338" s="72">
        <f t="shared" ca="1" si="337"/>
        <v>10</v>
      </c>
      <c r="J338" s="72">
        <f t="shared" ca="1" si="338"/>
        <v>97389</v>
      </c>
      <c r="K338" s="72">
        <f t="shared" ca="1" si="339"/>
        <v>61500</v>
      </c>
      <c r="L338" s="72">
        <f t="shared" ca="1" si="340"/>
        <v>188.80604746885038</v>
      </c>
      <c r="M338" s="72">
        <f ca="1">VLOOKUP(G338,Coef!$C$2:$F$25,4)</f>
        <v>6</v>
      </c>
      <c r="N338" s="31">
        <f ca="1">VLOOKUP(F338,Coef!$C$4:$D$23,2)</f>
        <v>17</v>
      </c>
      <c r="O338" s="31">
        <f ca="1">MOD(VLOOKUP(H338,Coef!$C$2:$G$21,5)+MOD(E338+1,2)*15,20)</f>
        <v>15</v>
      </c>
      <c r="P338" s="31">
        <f ca="1">VLOOKUP(N338,Coef!$A$27:$B$46,2)</f>
        <v>5.34</v>
      </c>
      <c r="Q338" s="31">
        <f ca="1">VLOOKUP(N338,Coef!$A$27:$C$46,3)+O338/10-0.1</f>
        <v>5.4</v>
      </c>
      <c r="R338" s="31">
        <f ca="1">IF(Q338+0.1&lt;P338,Q338+2,Q338)</f>
        <v>5.4</v>
      </c>
      <c r="S338" s="72">
        <f ca="1">M338*100000+J338</f>
        <v>697389</v>
      </c>
      <c r="T338" s="72">
        <f ca="1">R338*1000000+K338</f>
        <v>5461500</v>
      </c>
      <c r="U338" s="72">
        <f ca="1">IF(N338&lt;11,T338-10000000,T338)</f>
        <v>5461500</v>
      </c>
      <c r="V338" s="72">
        <f ca="1">U338/(6366197.724*0.9996)</f>
        <v>0.85823370731827364</v>
      </c>
      <c r="W338" s="72">
        <f ca="1">(Coef!$J$9/(1+Coef!$J$8*(COS(V338))^2)^0.5)*Coef!$J$6</f>
        <v>6387839.9740287</v>
      </c>
      <c r="X338" s="72">
        <f ca="1">6*E338-183</f>
        <v>9</v>
      </c>
      <c r="Y338" s="72">
        <f ca="1">(S338-500000)/W338</f>
        <v>3.0900742786690409E-2</v>
      </c>
      <c r="Z338" s="72">
        <f ca="1">SIN(2*V338)</f>
        <v>0.98940871595050084</v>
      </c>
      <c r="AA338" s="72">
        <f ca="1">Z338*(COS(V338))^2</f>
        <v>0.42289483327903576</v>
      </c>
      <c r="AB338" s="72">
        <f ca="1">V338+(Z338/2)</f>
        <v>1.3529380652935241</v>
      </c>
      <c r="AC338" s="72">
        <f ca="1">(3*AB338+AA338)/4</f>
        <v>1.1204272572899019</v>
      </c>
      <c r="AD338" s="72">
        <f ca="1">(5*AC338+AA338*(COS(V338))^2)/3</f>
        <v>1.9276302494374724</v>
      </c>
      <c r="AE338" s="72">
        <f ca="1">Coef!$J$6*Coef!$J$9*(V338-(Coef!$J$10*AB338)+(Coef!$J$11*AC338)-(Coef!$J$12*AD338))</f>
        <v>5446706.4631140856</v>
      </c>
      <c r="AF338" s="72">
        <f ca="1">(U338-AE338)/W338</f>
        <v>2.3158903394670306E-3</v>
      </c>
      <c r="AG338" s="72">
        <f ca="1">((Coef!$J$8*Y338^2)/2)*(COS(V338))^2</f>
        <v>1.37528262888353E-6</v>
      </c>
      <c r="AH338" s="72">
        <f ca="1">Y338*(1-(AG338/3))</f>
        <v>3.090072862093882E-2</v>
      </c>
      <c r="AI338" s="72">
        <f ca="1">AF338*(1-AG338)+V338</f>
        <v>0.86054959447273693</v>
      </c>
      <c r="AJ338" s="72">
        <f ca="1">(EXP(AH338)-EXP(-AH338))/2</f>
        <v>3.0905646475080373E-2</v>
      </c>
      <c r="AK338" s="72">
        <f ca="1">ATAN(AJ338/COS(AI338))</f>
        <v>4.7364330972740516E-2</v>
      </c>
      <c r="AL338" s="72">
        <f ca="1">ATAN(COS(AK338)*TAN(AI338))</f>
        <v>0.85999481865365723</v>
      </c>
      <c r="AM338" s="72">
        <f ca="1">V338+(1+Coef!$J$8*(COS(V338))^2-(3/2)*Coef!$J$8*SIN(V338)*COS(V338)*(AL338-V338))*(AL338-V338)</f>
        <v>0.85999987621356588</v>
      </c>
      <c r="AN338" s="34" t="str">
        <f t="shared" ca="1" si="316"/>
        <v>32 697389 5461500 N</v>
      </c>
      <c r="AO338" s="33">
        <f t="shared" ca="1" si="317"/>
        <v>49.274363288810569</v>
      </c>
      <c r="AP338" s="33">
        <f t="shared" ca="1" si="318"/>
        <v>11.713776264198795</v>
      </c>
      <c r="AQ338" s="72">
        <v>285</v>
      </c>
      <c r="AR338" s="72">
        <v>810000</v>
      </c>
      <c r="AS338" s="72">
        <f t="shared" ca="1" si="310"/>
        <v>0.85999987621356599</v>
      </c>
      <c r="AT338" s="72">
        <f t="shared" ca="1" si="310"/>
        <v>0.20444396365223017</v>
      </c>
      <c r="AU338" s="72">
        <f t="shared" si="310"/>
        <v>4.9741883681838397</v>
      </c>
      <c r="AV338" s="72">
        <f t="array" aca="1" ref="AV338" ca="1">ATAN((1-f)*TAN(AS338))</f>
        <v>0.85833889921599782</v>
      </c>
      <c r="AW338" s="72">
        <f t="shared" ca="1" si="319"/>
        <v>1.3508427740215831</v>
      </c>
      <c r="AX338" s="72">
        <f t="shared" ca="1" si="320"/>
        <v>-0.63142128903308126</v>
      </c>
      <c r="AY338" s="72">
        <f t="shared" ca="1" si="311"/>
        <v>4.0525076173236266E-3</v>
      </c>
      <c r="AZ338" s="72">
        <f t="shared" ca="1" si="321"/>
        <v>1.011079236876956E-3</v>
      </c>
      <c r="BA338" s="72">
        <f t="shared" ca="1" si="322"/>
        <v>1.0010123583817228</v>
      </c>
      <c r="BB338" s="72">
        <f t="shared" ca="1" si="323"/>
        <v>1.0110788492742114E-3</v>
      </c>
      <c r="BC338" s="72">
        <f t="shared" ca="1" si="312"/>
        <v>0.12729469059258522</v>
      </c>
      <c r="BD338" s="75">
        <f t="shared" ca="1" si="324"/>
        <v>2.8289802386357517</v>
      </c>
      <c r="BE338" s="75">
        <f t="shared" ca="1" si="325"/>
        <v>-1.2223003819242771E-4</v>
      </c>
      <c r="BF338" s="75">
        <f t="shared" ca="1" si="313"/>
        <v>0.1271724605543928</v>
      </c>
      <c r="BG338" s="75">
        <f t="shared" ca="1" si="326"/>
        <v>2.828858008597559</v>
      </c>
      <c r="BH338" s="75">
        <f t="shared" ca="1" si="327"/>
        <v>-1.2210848261167141E-4</v>
      </c>
      <c r="BI338" s="75">
        <f t="shared" ca="1" si="314"/>
        <v>0.12717258210997354</v>
      </c>
      <c r="BJ338" s="75">
        <f t="shared" ca="1" si="328"/>
        <v>2.8288581301531397</v>
      </c>
      <c r="BK338" s="75">
        <f t="shared" ca="1" si="329"/>
        <v>-1.2210860349374966E-4</v>
      </c>
      <c r="BL338" s="75">
        <f t="shared" ca="1" si="315"/>
        <v>0.12717258198909148</v>
      </c>
      <c r="BM338" s="72">
        <f t="array" aca="1" ref="BM338" ca="1">ATAN2((1-f)*SQRT(AX338^2+(SIN(AV338)*SIN(BL338)-COS(AV338)*COS(BL338)*COS(AU338))^2),SIN(AV338)*COS(BL338)+COS(AV338)*SIN(BL338)*COS(AU338))</f>
        <v>0.88379386278046868</v>
      </c>
      <c r="BN338" s="72">
        <f t="shared" ca="1" si="330"/>
        <v>-0.1939907524259093</v>
      </c>
      <c r="BO338" s="72">
        <f t="array" aca="1" ref="BO338" ca="1">f/16*(1-AX338^2)*(4+f*(4-3*(1-AX338^2)))</f>
        <v>5.0494503540152711E-4</v>
      </c>
      <c r="BP338" s="72">
        <f t="array" aca="1" ref="BP338" ca="1">BN338-(1-BO338)*f*AX338*(BL338+BO338*SIN(BL338)*(COS(BJ338)+BO338*COS(BL338)*(-1+2*COS(BJ338)^2)))</f>
        <v>-0.1937217883167234</v>
      </c>
      <c r="BQ338" s="72">
        <f t="shared" ca="1" si="331"/>
        <v>1.0722175335506762E-2</v>
      </c>
    </row>
    <row r="339" spans="2:69">
      <c r="B339" s="43" t="s">
        <v>1228</v>
      </c>
      <c r="C339" s="72" t="str">
        <f t="shared" si="332"/>
        <v>32UPV9737461497</v>
      </c>
      <c r="D339" s="72">
        <f t="array" aca="1" ref="D339" ca="1">MATCH(TRUE,ISERROR(VALUE(MID(C339,ROW(INDIRECT("1:"&amp;LEN(C339))),1))),0)</f>
        <v>3</v>
      </c>
      <c r="E339" s="72">
        <f t="shared" ca="1" si="333"/>
        <v>32</v>
      </c>
      <c r="F339" s="72" t="str">
        <f t="shared" ca="1" si="334"/>
        <v>U</v>
      </c>
      <c r="G339" s="72" t="str">
        <f t="shared" ca="1" si="335"/>
        <v>P</v>
      </c>
      <c r="H339" s="72" t="str">
        <f t="shared" ca="1" si="336"/>
        <v>V</v>
      </c>
      <c r="I339" s="72">
        <f t="shared" ca="1" si="337"/>
        <v>10</v>
      </c>
      <c r="J339" s="72">
        <f t="shared" ca="1" si="338"/>
        <v>97374</v>
      </c>
      <c r="K339" s="72">
        <f t="shared" ca="1" si="339"/>
        <v>61497</v>
      </c>
      <c r="L339" s="72">
        <f t="shared" ca="1" si="340"/>
        <v>188.80604746885038</v>
      </c>
      <c r="M339" s="72">
        <f ca="1">VLOOKUP(G339,Coef!$C$2:$F$25,4)</f>
        <v>6</v>
      </c>
      <c r="N339" s="31">
        <f ca="1">VLOOKUP(F339,Coef!$C$4:$D$23,2)</f>
        <v>17</v>
      </c>
      <c r="O339" s="31">
        <f ca="1">MOD(VLOOKUP(H339,Coef!$C$2:$G$21,5)+MOD(E339+1,2)*15,20)</f>
        <v>15</v>
      </c>
      <c r="P339" s="31">
        <f ca="1">VLOOKUP(N339,Coef!$A$27:$B$46,2)</f>
        <v>5.34</v>
      </c>
      <c r="Q339" s="31">
        <f ca="1">VLOOKUP(N339,Coef!$A$27:$C$46,3)+O339/10-0.1</f>
        <v>5.4</v>
      </c>
      <c r="R339" s="31">
        <f ca="1">IF(Q339+0.1&lt;P339,Q339+2,Q339)</f>
        <v>5.4</v>
      </c>
      <c r="S339" s="72">
        <f ca="1">M339*100000+J339</f>
        <v>697374</v>
      </c>
      <c r="T339" s="72">
        <f ca="1">R339*1000000+K339</f>
        <v>5461497</v>
      </c>
      <c r="U339" s="72">
        <f ca="1">IF(N339&lt;11,T339-10000000,T339)</f>
        <v>5461497</v>
      </c>
      <c r="V339" s="72">
        <f ca="1">U339/(6366197.724*0.9996)</f>
        <v>0.85823323589080458</v>
      </c>
      <c r="W339" s="72">
        <f ca="1">(Coef!$J$9/(1+Coef!$J$8*(COS(V339))^2)^0.5)*Coef!$J$6</f>
        <v>6387839.9640173437</v>
      </c>
      <c r="X339" s="72">
        <f ca="1">6*E339-183</f>
        <v>9</v>
      </c>
      <c r="Y339" s="72">
        <f ca="1">(S339-500000)/W339</f>
        <v>3.0898394623504397E-2</v>
      </c>
      <c r="Z339" s="72">
        <f ca="1">SIN(2*V339)</f>
        <v>0.98940885281152968</v>
      </c>
      <c r="AA339" s="72">
        <f ca="1">Z339*(COS(V339))^2</f>
        <v>0.42289535327082295</v>
      </c>
      <c r="AB339" s="72">
        <f ca="1">V339+(Z339/2)</f>
        <v>1.3529376622965694</v>
      </c>
      <c r="AC339" s="72">
        <f ca="1">(3*AB339+AA339)/4</f>
        <v>1.1204270850401328</v>
      </c>
      <c r="AD339" s="72">
        <f ca="1">(5*AC339+AA339*(COS(V339))^2)/3</f>
        <v>1.9276301021907865</v>
      </c>
      <c r="AE339" s="72">
        <f ca="1">Coef!$J$6*Coef!$J$9*(V339-(Coef!$J$10*AB339)+(Coef!$J$11*AC339)-(Coef!$J$12*AD339))</f>
        <v>5446703.4603606164</v>
      </c>
      <c r="AF339" s="72">
        <f ca="1">(U339-AE339)/W339</f>
        <v>2.3158907741451656E-3</v>
      </c>
      <c r="AG339" s="72">
        <f ca="1">((Coef!$J$8*Y339^2)/2)*(COS(V339))^2</f>
        <v>1.3750751205527791E-6</v>
      </c>
      <c r="AH339" s="72">
        <f ca="1">Y339*(1-(AG339/3))</f>
        <v>3.0898380460966494E-2</v>
      </c>
      <c r="AI339" s="72">
        <f ca="1">AF339*(1-AG339)+V339</f>
        <v>0.860549123480426</v>
      </c>
      <c r="AJ339" s="72">
        <f ca="1">(EXP(AH339)-EXP(-AH339))/2</f>
        <v>3.090329719402779E-2</v>
      </c>
      <c r="AK339" s="72">
        <f ca="1">ATAN(AJ339/COS(AI339))</f>
        <v>4.7360710072328636E-2</v>
      </c>
      <c r="AL339" s="72">
        <f ca="1">ATAN(COS(AK339)*TAN(AI339))</f>
        <v>0.85999443244090745</v>
      </c>
      <c r="AM339" s="72">
        <f ca="1">V339+(1+Coef!$J$8*(COS(V339))^2-(3/2)*Coef!$J$8*SIN(V339)*COS(V339)*(AL339-V339))*(AL339-V339)</f>
        <v>0.85999949025031952</v>
      </c>
      <c r="AN339" s="34" t="str">
        <f t="shared" ca="1" si="316"/>
        <v>32 697374 5461497 N</v>
      </c>
      <c r="AO339" s="33">
        <f t="shared" ca="1" si="317"/>
        <v>49.274341174745494</v>
      </c>
      <c r="AP339" s="33">
        <f t="shared" ca="1" si="318"/>
        <v>11.71356880188716</v>
      </c>
      <c r="AQ339" s="72">
        <v>285</v>
      </c>
      <c r="AR339" s="72">
        <v>810000</v>
      </c>
      <c r="AS339" s="72">
        <f t="shared" ref="AS339:AU402" ca="1" si="341">AO339*PI()/180</f>
        <v>0.85999949025031952</v>
      </c>
      <c r="AT339" s="72">
        <f t="shared" ca="1" si="341"/>
        <v>0.2044403427518183</v>
      </c>
      <c r="AU339" s="72">
        <f t="shared" si="341"/>
        <v>4.9741883681838397</v>
      </c>
      <c r="AV339" s="72">
        <f t="array" aca="1" ref="AV339" ca="1">ATAN((1-f)*TAN(AS339))</f>
        <v>0.85833851306214815</v>
      </c>
      <c r="AW339" s="72">
        <f t="shared" ca="1" si="319"/>
        <v>1.3508426078103559</v>
      </c>
      <c r="AX339" s="72">
        <f t="shared" ca="1" si="320"/>
        <v>-0.63142157130063115</v>
      </c>
      <c r="AY339" s="72">
        <f t="shared" ca="1" si="311"/>
        <v>4.0525052149655832E-3</v>
      </c>
      <c r="AZ339" s="72">
        <f t="shared" ca="1" si="321"/>
        <v>1.0110786387121612E-3</v>
      </c>
      <c r="BA339" s="72">
        <f t="shared" ca="1" si="322"/>
        <v>1.0010123577820438</v>
      </c>
      <c r="BB339" s="72">
        <f t="shared" ca="1" si="323"/>
        <v>1.0110782511101046E-3</v>
      </c>
      <c r="BC339" s="72">
        <f t="shared" ca="1" si="312"/>
        <v>0.12729469066884397</v>
      </c>
      <c r="BD339" s="75">
        <f t="shared" ca="1" si="324"/>
        <v>2.8289799062895558</v>
      </c>
      <c r="BE339" s="75">
        <f t="shared" ca="1" si="325"/>
        <v>-1.2222995277125988E-4</v>
      </c>
      <c r="BF339" s="75">
        <f t="shared" ca="1" si="313"/>
        <v>0.12717246071607272</v>
      </c>
      <c r="BG339" s="75">
        <f t="shared" ca="1" si="326"/>
        <v>2.8288576763367845</v>
      </c>
      <c r="BH339" s="75">
        <f t="shared" ca="1" si="327"/>
        <v>-1.2210839735499318E-4</v>
      </c>
      <c r="BI339" s="75">
        <f t="shared" ca="1" si="314"/>
        <v>0.12717258227148898</v>
      </c>
      <c r="BJ339" s="75">
        <f t="shared" ca="1" si="328"/>
        <v>2.8288577978922009</v>
      </c>
      <c r="BK339" s="75">
        <f t="shared" ca="1" si="329"/>
        <v>-1.2210851823682873E-4</v>
      </c>
      <c r="BL339" s="75">
        <f t="shared" ca="1" si="315"/>
        <v>0.12717258215060714</v>
      </c>
      <c r="BM339" s="72">
        <f t="array" aca="1" ref="BM339" ca="1">ATAN2((1-f)*SQRT(AX339^2+(SIN(AV339)*SIN(BL339)-COS(AV339)*COS(BL339)*COS(AU339))^2),SIN(AV339)*COS(BL339)+COS(AV339)*SIN(BL339)*COS(AU339))</f>
        <v>0.88379348413473269</v>
      </c>
      <c r="BN339" s="72">
        <f t="shared" ca="1" si="330"/>
        <v>-0.19399066223487052</v>
      </c>
      <c r="BO339" s="72">
        <f t="array" aca="1" ref="BO339" ca="1">f/16*(1-AX339^2)*(4+f*(4-3*(1-AX339^2)))</f>
        <v>5.0494473651796034E-4</v>
      </c>
      <c r="BP339" s="72">
        <f t="array" aca="1" ref="BP339" ca="1">BN339-(1-BO339)*f*AX339*(BL339+BO339*SIN(BL339)*(COS(BJ339)+BO339*COS(BL339)*(-1+2*COS(BJ339)^2)))</f>
        <v>-0.19372169800493608</v>
      </c>
      <c r="BQ339" s="72">
        <f t="shared" ca="1" si="331"/>
        <v>1.0718644746882222E-2</v>
      </c>
    </row>
    <row r="340" spans="2:69">
      <c r="B340" s="43" t="s">
        <v>1229</v>
      </c>
      <c r="C340" s="72" t="str">
        <f t="shared" si="332"/>
        <v>32UPV9739661435</v>
      </c>
      <c r="D340" s="72">
        <f t="array" aca="1" ref="D340" ca="1">MATCH(TRUE,ISERROR(VALUE(MID(C340,ROW(INDIRECT("1:"&amp;LEN(C340))),1))),0)</f>
        <v>3</v>
      </c>
      <c r="E340" s="72">
        <f t="shared" ca="1" si="333"/>
        <v>32</v>
      </c>
      <c r="F340" s="72" t="str">
        <f t="shared" ca="1" si="334"/>
        <v>U</v>
      </c>
      <c r="G340" s="72" t="str">
        <f t="shared" ca="1" si="335"/>
        <v>P</v>
      </c>
      <c r="H340" s="72" t="str">
        <f t="shared" ca="1" si="336"/>
        <v>V</v>
      </c>
      <c r="I340" s="72">
        <f t="shared" ca="1" si="337"/>
        <v>10</v>
      </c>
      <c r="J340" s="72">
        <f t="shared" ca="1" si="338"/>
        <v>97396</v>
      </c>
      <c r="K340" s="72">
        <f t="shared" ca="1" si="339"/>
        <v>61435</v>
      </c>
      <c r="L340" s="72">
        <f t="shared" ca="1" si="340"/>
        <v>188.80604746885038</v>
      </c>
      <c r="M340" s="72">
        <f ca="1">VLOOKUP(G340,Coef!$C$2:$F$25,4)</f>
        <v>6</v>
      </c>
      <c r="N340" s="31">
        <f ca="1">VLOOKUP(F340,Coef!$C$4:$D$23,2)</f>
        <v>17</v>
      </c>
      <c r="O340" s="31">
        <f ca="1">MOD(VLOOKUP(H340,Coef!$C$2:$G$21,5)+MOD(E340+1,2)*15,20)</f>
        <v>15</v>
      </c>
      <c r="P340" s="31">
        <f ca="1">VLOOKUP(N340,Coef!$A$27:$B$46,2)</f>
        <v>5.34</v>
      </c>
      <c r="Q340" s="31">
        <f ca="1">VLOOKUP(N340,Coef!$A$27:$C$46,3)+O340/10-0.1</f>
        <v>5.4</v>
      </c>
      <c r="R340" s="31">
        <f ca="1">IF(Q340+0.1&lt;P340,Q340+2,Q340)</f>
        <v>5.4</v>
      </c>
      <c r="S340" s="72">
        <f ca="1">M340*100000+J340</f>
        <v>697396</v>
      </c>
      <c r="T340" s="72">
        <f ca="1">R340*1000000+K340</f>
        <v>5461435</v>
      </c>
      <c r="U340" s="72">
        <f ca="1">IF(N340&lt;11,T340-10000000,T340)</f>
        <v>5461435</v>
      </c>
      <c r="V340" s="72">
        <f ca="1">U340/(6366197.724*0.9996)</f>
        <v>0.85822349305644519</v>
      </c>
      <c r="W340" s="72">
        <f ca="1">(Coef!$J$9/(1+Coef!$J$8*(COS(V340))^2)^0.5)*Coef!$J$6</f>
        <v>6387839.7571156835</v>
      </c>
      <c r="X340" s="72">
        <f ca="1">6*E340-183</f>
        <v>9</v>
      </c>
      <c r="Y340" s="72">
        <f ca="1">(S340-500000)/W340</f>
        <v>3.0901839668115074E-2</v>
      </c>
      <c r="Z340" s="72">
        <f ca="1">SIN(2*V340)</f>
        <v>0.98941168107586808</v>
      </c>
      <c r="AA340" s="72">
        <f ca="1">Z340*(COS(V340))^2</f>
        <v>0.42290609972646304</v>
      </c>
      <c r="AB340" s="72">
        <f ca="1">V340+(Z340/2)</f>
        <v>1.3529293335943793</v>
      </c>
      <c r="AC340" s="72">
        <f ca="1">(3*AB340+AA340)/4</f>
        <v>1.1204235251274002</v>
      </c>
      <c r="AD340" s="72">
        <f ca="1">(5*AC340+AA340*(COS(V340))^2)/3</f>
        <v>1.9276270589846847</v>
      </c>
      <c r="AE340" s="72">
        <f ca="1">Coef!$J$6*Coef!$J$9*(V340-(Coef!$J$10*AB340)+(Coef!$J$11*AC340)-(Coef!$J$12*AD340))</f>
        <v>5446641.4034587499</v>
      </c>
      <c r="AF340" s="72">
        <f ca="1">(U340-AE340)/W340</f>
        <v>2.3158997569985868E-3</v>
      </c>
      <c r="AG340" s="72">
        <f ca="1">((Coef!$J$8*Y340^2)/2)*(COS(V340))^2</f>
        <v>1.3754127871549688E-6</v>
      </c>
      <c r="AH340" s="72">
        <f ca="1">Y340*(1-(AG340/3))</f>
        <v>3.0901825500519935E-2</v>
      </c>
      <c r="AI340" s="72">
        <f ca="1">AF340*(1-AG340)+V340</f>
        <v>0.86053938962812559</v>
      </c>
      <c r="AJ340" s="72">
        <f ca="1">(EXP(AH340)-EXP(-AH340))/2</f>
        <v>3.0906743878402199E-2</v>
      </c>
      <c r="AK340" s="72">
        <f ca="1">ATAN(AJ340/COS(AI340))</f>
        <v>4.7365449051801178E-2</v>
      </c>
      <c r="AL340" s="72">
        <f ca="1">ATAN(COS(AK340)*TAN(AI340))</f>
        <v>0.85998458589628179</v>
      </c>
      <c r="AM340" s="72">
        <f ca="1">V340+(1+Coef!$J$8*(COS(V340))^2-(3/2)*Coef!$J$8*SIN(V340)*COS(V340)*(AL340-V340))*(AL340-V340)</f>
        <v>0.85998964352313945</v>
      </c>
      <c r="AN340" s="34" t="str">
        <f t="shared" ca="1" si="316"/>
        <v>32 697396 5461435 N</v>
      </c>
      <c r="AO340" s="33">
        <f t="shared" ca="1" si="317"/>
        <v>49.27377699883607</v>
      </c>
      <c r="AP340" s="33">
        <f t="shared" ca="1" si="318"/>
        <v>11.713840325410136</v>
      </c>
      <c r="AQ340" s="72">
        <v>285</v>
      </c>
      <c r="AR340" s="72">
        <v>810000</v>
      </c>
      <c r="AS340" s="72">
        <f t="shared" ca="1" si="341"/>
        <v>0.85998964352313956</v>
      </c>
      <c r="AT340" s="72">
        <f t="shared" ca="1" si="341"/>
        <v>0.20444508173129086</v>
      </c>
      <c r="AU340" s="72">
        <f t="shared" si="341"/>
        <v>4.9741883681838397</v>
      </c>
      <c r="AV340" s="72">
        <f t="array" aca="1" ref="AV340" ca="1">ATAN((1-f)*TAN(AS340))</f>
        <v>0.85832866147261455</v>
      </c>
      <c r="AW340" s="72">
        <f t="shared" ca="1" si="319"/>
        <v>1.3508383673822082</v>
      </c>
      <c r="AX340" s="72">
        <f t="shared" ca="1" si="320"/>
        <v>-0.63142877250229679</v>
      </c>
      <c r="AY340" s="72">
        <f t="shared" ca="1" si="311"/>
        <v>4.0524439257126335E-3</v>
      </c>
      <c r="AZ340" s="72">
        <f t="shared" ca="1" si="321"/>
        <v>1.0110633782570992E-3</v>
      </c>
      <c r="BA340" s="72">
        <f t="shared" ca="1" si="322"/>
        <v>1.0010123424829565</v>
      </c>
      <c r="BB340" s="72">
        <f t="shared" ca="1" si="323"/>
        <v>1.0110629906725926E-3</v>
      </c>
      <c r="BC340" s="72">
        <f t="shared" ca="1" si="312"/>
        <v>0.12729469261436704</v>
      </c>
      <c r="BD340" s="75">
        <f t="shared" ca="1" si="324"/>
        <v>2.8289714273787836</v>
      </c>
      <c r="BE340" s="75">
        <f t="shared" ca="1" si="325"/>
        <v>-1.222277734943244E-4</v>
      </c>
      <c r="BF340" s="75">
        <f t="shared" ca="1" si="313"/>
        <v>0.12717246484087272</v>
      </c>
      <c r="BG340" s="75">
        <f t="shared" ca="1" si="326"/>
        <v>2.8288491996052891</v>
      </c>
      <c r="BH340" s="75">
        <f t="shared" ca="1" si="327"/>
        <v>-1.2210622227450279E-4</v>
      </c>
      <c r="BI340" s="75">
        <f t="shared" ca="1" si="314"/>
        <v>0.12717258639209253</v>
      </c>
      <c r="BJ340" s="75">
        <f t="shared" ca="1" si="328"/>
        <v>2.8288493211565089</v>
      </c>
      <c r="BK340" s="75">
        <f t="shared" ca="1" si="329"/>
        <v>-1.221063431501471E-4</v>
      </c>
      <c r="BL340" s="75">
        <f t="shared" ca="1" si="315"/>
        <v>0.12717258627121689</v>
      </c>
      <c r="BM340" s="72">
        <f t="array" aca="1" ref="BM340" ca="1">ATAN2((1-f)*SQRT(AX340^2+(SIN(AV340)*SIN(BL340)-COS(AV340)*COS(BL340)*COS(AU340))^2),SIN(AV340)*COS(BL340)+COS(AV340)*SIN(BL340)*COS(AU340))</f>
        <v>0.8837838240902447</v>
      </c>
      <c r="BN340" s="72">
        <f t="shared" ca="1" si="330"/>
        <v>-0.19398836131112632</v>
      </c>
      <c r="BO340" s="72">
        <f t="array" aca="1" ref="BO340" ca="1">f/16*(1-AX340^2)*(4+f*(4-3*(1-AX340^2)))</f>
        <v>5.0493711136357993E-4</v>
      </c>
      <c r="BP340" s="72">
        <f t="array" aca="1" ref="BP340" ca="1">BN340-(1-BO340)*f*AX340*(BL340+BO340*SIN(BL340)*(COS(BJ340)+BO340*COS(BL340)*(-1+2*COS(BJ340)^2)))</f>
        <v>-0.19371939400065841</v>
      </c>
      <c r="BQ340" s="72">
        <f t="shared" ca="1" si="331"/>
        <v>1.0725687730632455E-2</v>
      </c>
    </row>
    <row r="341" spans="2:69">
      <c r="B341" s="43" t="s">
        <v>1230</v>
      </c>
      <c r="C341" s="72" t="str">
        <f t="shared" si="332"/>
        <v>32UPV9738361517</v>
      </c>
      <c r="D341" s="72">
        <f t="array" aca="1" ref="D341" ca="1">MATCH(TRUE,ISERROR(VALUE(MID(C341,ROW(INDIRECT("1:"&amp;LEN(C341))),1))),0)</f>
        <v>3</v>
      </c>
      <c r="E341" s="72">
        <f t="shared" ca="1" si="333"/>
        <v>32</v>
      </c>
      <c r="F341" s="72" t="str">
        <f t="shared" ca="1" si="334"/>
        <v>U</v>
      </c>
      <c r="G341" s="72" t="str">
        <f t="shared" ca="1" si="335"/>
        <v>P</v>
      </c>
      <c r="H341" s="72" t="str">
        <f t="shared" ca="1" si="336"/>
        <v>V</v>
      </c>
      <c r="I341" s="72">
        <f t="shared" ca="1" si="337"/>
        <v>10</v>
      </c>
      <c r="J341" s="72">
        <f t="shared" ca="1" si="338"/>
        <v>97383</v>
      </c>
      <c r="K341" s="72">
        <f t="shared" ca="1" si="339"/>
        <v>61517</v>
      </c>
      <c r="L341" s="72">
        <f t="shared" ca="1" si="340"/>
        <v>188.80604746885038</v>
      </c>
      <c r="M341" s="72">
        <f ca="1">VLOOKUP(G341,Coef!$C$2:$F$25,4)</f>
        <v>6</v>
      </c>
      <c r="N341" s="31">
        <f ca="1">VLOOKUP(F341,Coef!$C$4:$D$23,2)</f>
        <v>17</v>
      </c>
      <c r="O341" s="31">
        <f ca="1">MOD(VLOOKUP(H341,Coef!$C$2:$G$21,5)+MOD(E341+1,2)*15,20)</f>
        <v>15</v>
      </c>
      <c r="P341" s="31">
        <f ca="1">VLOOKUP(N341,Coef!$A$27:$B$46,2)</f>
        <v>5.34</v>
      </c>
      <c r="Q341" s="31">
        <f ca="1">VLOOKUP(N341,Coef!$A$27:$C$46,3)+O341/10-0.1</f>
        <v>5.4</v>
      </c>
      <c r="R341" s="31">
        <f ca="1">IF(Q341+0.1&lt;P341,Q341+2,Q341)</f>
        <v>5.4</v>
      </c>
      <c r="S341" s="72">
        <f ca="1">M341*100000+J341</f>
        <v>697383</v>
      </c>
      <c r="T341" s="72">
        <f ca="1">R341*1000000+K341</f>
        <v>5461517</v>
      </c>
      <c r="U341" s="72">
        <f ca="1">IF(N341&lt;11,T341-10000000,T341)</f>
        <v>5461517</v>
      </c>
      <c r="V341" s="72">
        <f ca="1">U341/(6366197.724*0.9996)</f>
        <v>0.85823637874059799</v>
      </c>
      <c r="W341" s="72">
        <f ca="1">(Coef!$J$9/(1+Coef!$J$8*(COS(V341))^2)^0.5)*Coef!$J$6</f>
        <v>6387840.0307596922</v>
      </c>
      <c r="X341" s="72">
        <f ca="1">6*E341-183</f>
        <v>9</v>
      </c>
      <c r="Y341" s="72">
        <f ca="1">(S341-500000)/W341</f>
        <v>3.0899803227621789E-2</v>
      </c>
      <c r="Z341" s="72">
        <f ca="1">SIN(2*V341)</f>
        <v>0.98940794038805702</v>
      </c>
      <c r="AA341" s="72">
        <f ca="1">Z341*(COS(V341))^2</f>
        <v>0.42289188665542482</v>
      </c>
      <c r="AB341" s="72">
        <f ca="1">V341+(Z341/2)</f>
        <v>1.3529403489346266</v>
      </c>
      <c r="AC341" s="72">
        <f ca="1">(3*AB341+AA341)/4</f>
        <v>1.1204282333648261</v>
      </c>
      <c r="AD341" s="72">
        <f ca="1">(5*AC341+AA341*(COS(V341))^2)/3</f>
        <v>1.9276310838262534</v>
      </c>
      <c r="AE341" s="72">
        <f ca="1">Coef!$J$6*Coef!$J$9*(V341-(Coef!$J$10*AB341)+(Coef!$J$11*AC341)-(Coef!$J$12*AD341))</f>
        <v>5446723.4787173439</v>
      </c>
      <c r="AF341" s="72">
        <f ca="1">(U341-AE341)/W341</f>
        <v>2.3158878762492676E-3</v>
      </c>
      <c r="AG341" s="72">
        <f ca="1">((Coef!$J$8*Y341^2)/2)*(COS(V341))^2</f>
        <v>1.3751904931878098E-6</v>
      </c>
      <c r="AH341" s="72">
        <f ca="1">Y341*(1-(AG341/3))</f>
        <v>3.0899789063249909E-2</v>
      </c>
      <c r="AI341" s="72">
        <f ca="1">AF341*(1-AG341)+V341</f>
        <v>0.86055226343206026</v>
      </c>
      <c r="AJ341" s="72">
        <f ca="1">(EXP(AH341)-EXP(-AH341))/2</f>
        <v>3.0904706468798671E-2</v>
      </c>
      <c r="AK341" s="72">
        <f ca="1">ATAN(AJ341/COS(AI341))</f>
        <v>4.7363039299225085E-2</v>
      </c>
      <c r="AL341" s="72">
        <f ca="1">ATAN(COS(AK341)*TAN(AI341))</f>
        <v>0.85999751833184523</v>
      </c>
      <c r="AM341" s="72">
        <f ca="1">V341+(1+Coef!$J$8*(COS(V341))^2-(3/2)*Coef!$J$8*SIN(V341)*COS(V341)*(AL341-V341))*(AL341-V341)</f>
        <v>0.86000257594129059</v>
      </c>
      <c r="AN341" s="34" t="str">
        <f t="shared" ca="1" si="316"/>
        <v>32 697383 5461517 N</v>
      </c>
      <c r="AO341" s="33">
        <f t="shared" ca="1" si="317"/>
        <v>49.274517971815023</v>
      </c>
      <c r="AP341" s="33">
        <f t="shared" ca="1" si="318"/>
        <v>11.713702256757854</v>
      </c>
      <c r="AQ341" s="72">
        <v>285</v>
      </c>
      <c r="AR341" s="72">
        <v>810000</v>
      </c>
      <c r="AS341" s="72">
        <f t="shared" ca="1" si="341"/>
        <v>0.86000257594129059</v>
      </c>
      <c r="AT341" s="72">
        <f t="shared" ca="1" si="341"/>
        <v>0.20444267197871471</v>
      </c>
      <c r="AU341" s="72">
        <f t="shared" si="341"/>
        <v>4.9741883681838397</v>
      </c>
      <c r="AV341" s="72">
        <f t="array" aca="1" ref="AV341" ca="1">ATAN((1-f)*TAN(AS341))</f>
        <v>0.85834160027697848</v>
      </c>
      <c r="AW341" s="72">
        <f t="shared" ca="1" si="319"/>
        <v>1.3508439366296907</v>
      </c>
      <c r="AX341" s="72">
        <f t="shared" ca="1" si="320"/>
        <v>-0.63141931463121348</v>
      </c>
      <c r="AY341" s="72">
        <f t="shared" ca="1" si="311"/>
        <v>4.0525244212804932E-3</v>
      </c>
      <c r="AZ341" s="72">
        <f t="shared" ca="1" si="321"/>
        <v>1.0110834209059978E-3</v>
      </c>
      <c r="BA341" s="72">
        <f t="shared" ca="1" si="322"/>
        <v>1.0010123625763439</v>
      </c>
      <c r="BB341" s="72">
        <f t="shared" ca="1" si="323"/>
        <v>1.0110830332984413E-3</v>
      </c>
      <c r="BC341" s="72">
        <f t="shared" ca="1" si="312"/>
        <v>0.12729469005917224</v>
      </c>
      <c r="BD341" s="75">
        <f t="shared" ca="1" si="324"/>
        <v>2.8289825633185535</v>
      </c>
      <c r="BE341" s="75">
        <f t="shared" ca="1" si="325"/>
        <v>-1.222306356942802E-4</v>
      </c>
      <c r="BF341" s="75">
        <f t="shared" ca="1" si="313"/>
        <v>0.12717245942347796</v>
      </c>
      <c r="BG341" s="75">
        <f t="shared" ca="1" si="326"/>
        <v>2.8288603326828592</v>
      </c>
      <c r="BH341" s="75">
        <f t="shared" ca="1" si="327"/>
        <v>-1.2210907896295338E-4</v>
      </c>
      <c r="BI341" s="75">
        <f t="shared" ca="1" si="314"/>
        <v>0.12717258098020928</v>
      </c>
      <c r="BJ341" s="75">
        <f t="shared" ca="1" si="328"/>
        <v>2.8288604542395905</v>
      </c>
      <c r="BK341" s="75">
        <f t="shared" ca="1" si="329"/>
        <v>-1.2210919984672914E-4</v>
      </c>
      <c r="BL341" s="75">
        <f t="shared" ca="1" si="315"/>
        <v>0.12717258085932551</v>
      </c>
      <c r="BM341" s="72">
        <f t="array" aca="1" ref="BM341" ca="1">ATAN2((1-f)*SQRT(AX341^2+(SIN(AV341)*SIN(BL341)-COS(AV341)*COS(BL341)*COS(AU341))^2),SIN(AV341)*COS(BL341)+COS(AV341)*SIN(BL341)*COS(AU341))</f>
        <v>0.88379651132363757</v>
      </c>
      <c r="BN341" s="72">
        <f t="shared" ca="1" si="330"/>
        <v>-0.19399138329543783</v>
      </c>
      <c r="BO341" s="72">
        <f t="array" aca="1" ref="BO341" ca="1">f/16*(1-AX341^2)*(4+f*(4-3*(1-AX341^2)))</f>
        <v>5.0494712602517126E-4</v>
      </c>
      <c r="BP341" s="72">
        <f t="array" aca="1" ref="BP341" ca="1">BN341-(1-BO341)*f*AX341*(BL341+BO341*SIN(BL341)*(COS(BJ341)+BO341*COS(BL341)*(-1+2*COS(BJ341)^2)))</f>
        <v>-0.19372242003086243</v>
      </c>
      <c r="BQ341" s="72">
        <f t="shared" ca="1" si="331"/>
        <v>1.0720251947852283E-2</v>
      </c>
    </row>
    <row r="342" spans="2:69">
      <c r="B342" s="43" t="s">
        <v>1231</v>
      </c>
      <c r="C342" s="72" t="str">
        <f t="shared" si="332"/>
        <v>32UPV9715761761</v>
      </c>
      <c r="D342" s="72">
        <f t="array" aca="1" ref="D342" ca="1">MATCH(TRUE,ISERROR(VALUE(MID(C342,ROW(INDIRECT("1:"&amp;LEN(C342))),1))),0)</f>
        <v>3</v>
      </c>
      <c r="E342" s="72">
        <f t="shared" ca="1" si="333"/>
        <v>32</v>
      </c>
      <c r="F342" s="72" t="str">
        <f t="shared" ca="1" si="334"/>
        <v>U</v>
      </c>
      <c r="G342" s="72" t="str">
        <f t="shared" ca="1" si="335"/>
        <v>P</v>
      </c>
      <c r="H342" s="72" t="str">
        <f t="shared" ca="1" si="336"/>
        <v>V</v>
      </c>
      <c r="I342" s="72">
        <f t="shared" ca="1" si="337"/>
        <v>10</v>
      </c>
      <c r="J342" s="72">
        <f t="shared" ca="1" si="338"/>
        <v>97157</v>
      </c>
      <c r="K342" s="72">
        <f t="shared" ca="1" si="339"/>
        <v>61761</v>
      </c>
      <c r="L342" s="72">
        <f t="shared" ca="1" si="340"/>
        <v>188.80604746885038</v>
      </c>
      <c r="M342" s="72">
        <f ca="1">VLOOKUP(G342,Coef!$C$2:$F$25,4)</f>
        <v>6</v>
      </c>
      <c r="N342" s="31">
        <f ca="1">VLOOKUP(F342,Coef!$C$4:$D$23,2)</f>
        <v>17</v>
      </c>
      <c r="O342" s="31">
        <f ca="1">MOD(VLOOKUP(H342,Coef!$C$2:$G$21,5)+MOD(E342+1,2)*15,20)</f>
        <v>15</v>
      </c>
      <c r="P342" s="31">
        <f ca="1">VLOOKUP(N342,Coef!$A$27:$B$46,2)</f>
        <v>5.34</v>
      </c>
      <c r="Q342" s="31">
        <f ca="1">VLOOKUP(N342,Coef!$A$27:$C$46,3)+O342/10-0.1</f>
        <v>5.4</v>
      </c>
      <c r="R342" s="31">
        <f ca="1">IF(Q342+0.1&lt;P342,Q342+2,Q342)</f>
        <v>5.4</v>
      </c>
      <c r="S342" s="72">
        <f ca="1">M342*100000+J342</f>
        <v>697157</v>
      </c>
      <c r="T342" s="72">
        <f ca="1">R342*1000000+K342</f>
        <v>5461761</v>
      </c>
      <c r="U342" s="72">
        <f ca="1">IF(N342&lt;11,T342-10000000,T342)</f>
        <v>5461761</v>
      </c>
      <c r="V342" s="72">
        <f ca="1">U342/(6366197.724*0.9996)</f>
        <v>0.85827472150807682</v>
      </c>
      <c r="W342" s="72">
        <f ca="1">(Coef!$J$9/(1+Coef!$J$8*(COS(V342))^2)^0.5)*Coef!$J$6</f>
        <v>6387840.845011563</v>
      </c>
      <c r="X342" s="72">
        <f ca="1">6*E342-183</f>
        <v>9</v>
      </c>
      <c r="Y342" s="72">
        <f ca="1">(S342-500000)/W342</f>
        <v>3.0864419572063258E-2</v>
      </c>
      <c r="Z342" s="72">
        <f ca="1">SIN(2*V342)</f>
        <v>0.98939680567405097</v>
      </c>
      <c r="AA342" s="72">
        <f ca="1">Z342*(COS(V342))^2</f>
        <v>0.42284959328772603</v>
      </c>
      <c r="AB342" s="72">
        <f ca="1">V342+(Z342/2)</f>
        <v>1.3529731243451022</v>
      </c>
      <c r="AC342" s="72">
        <f ca="1">(3*AB342+AA342)/4</f>
        <v>1.1204422415807582</v>
      </c>
      <c r="AD342" s="72">
        <f ca="1">(5*AC342+AA342*(COS(V342))^2)/3</f>
        <v>1.9276430580539365</v>
      </c>
      <c r="AE342" s="72">
        <f ca="1">Coef!$J$6*Coef!$J$9*(V342-(Coef!$J$10*AB342)+(Coef!$J$11*AC342)-(Coef!$J$12*AD342))</f>
        <v>5446967.7027199371</v>
      </c>
      <c r="AF342" s="72">
        <f ca="1">(U342-AE342)/W342</f>
        <v>2.3158525140173783E-3</v>
      </c>
      <c r="AG342" s="72">
        <f ca="1">((Coef!$J$8*Y342^2)/2)*(COS(V342))^2</f>
        <v>1.3719210309273979E-6</v>
      </c>
      <c r="AH342" s="72">
        <f ca="1">Y342*(1-(AG342/3))</f>
        <v>3.086440545754782E-2</v>
      </c>
      <c r="AI342" s="72">
        <f ca="1">AF342*(1-AG342)+V342</f>
        <v>0.8605905708449274</v>
      </c>
      <c r="AJ342" s="72">
        <f ca="1">(EXP(AH342)-EXP(-AH342))/2</f>
        <v>3.0869305989011775E-2</v>
      </c>
      <c r="AK342" s="72">
        <f ca="1">ATAN(AJ342/COS(AI342))</f>
        <v>4.7310971620911031E-2</v>
      </c>
      <c r="AL342" s="72">
        <f ca="1">ATAN(COS(AK342)*TAN(AI342))</f>
        <v>0.86003705172951395</v>
      </c>
      <c r="AM342" s="72">
        <f ca="1">V342+(1+Coef!$J$8*(COS(V342))^2-(3/2)*Coef!$J$8*SIN(V342)*COS(V342)*(AL342-V342))*(AL342-V342)</f>
        <v>0.86004211229729188</v>
      </c>
      <c r="AN342" s="34" t="str">
        <f t="shared" ca="1" si="316"/>
        <v>32 697157 5461761 N</v>
      </c>
      <c r="AO342" s="33">
        <f t="shared" ca="1" si="317"/>
        <v>49.276783238151225</v>
      </c>
      <c r="AP342" s="33">
        <f t="shared" ca="1" si="318"/>
        <v>11.710718998541413</v>
      </c>
      <c r="AQ342" s="72">
        <v>285</v>
      </c>
      <c r="AR342" s="72">
        <v>810000</v>
      </c>
      <c r="AS342" s="72">
        <f t="shared" ca="1" si="341"/>
        <v>0.86004211229729199</v>
      </c>
      <c r="AT342" s="72">
        <f t="shared" ca="1" si="341"/>
        <v>0.20439060430040068</v>
      </c>
      <c r="AU342" s="72">
        <f t="shared" si="341"/>
        <v>4.9741883681838397</v>
      </c>
      <c r="AV342" s="72">
        <f t="array" aca="1" ref="AV342" ca="1">ATAN((1-f)*TAN(AS342))</f>
        <v>0.85838115616349386</v>
      </c>
      <c r="AW342" s="72">
        <f t="shared" ca="1" si="319"/>
        <v>1.3508609619775509</v>
      </c>
      <c r="AX342" s="72">
        <f t="shared" ca="1" si="320"/>
        <v>-0.63139039982990386</v>
      </c>
      <c r="AY342" s="72">
        <f t="shared" ca="1" si="311"/>
        <v>4.0527705065365772E-3</v>
      </c>
      <c r="AZ342" s="72">
        <f t="shared" ca="1" si="321"/>
        <v>1.0111446938395395E-3</v>
      </c>
      <c r="BA342" s="72">
        <f t="shared" ca="1" si="322"/>
        <v>1.0010124240043976</v>
      </c>
      <c r="BB342" s="72">
        <f t="shared" ca="1" si="323"/>
        <v>1.0111443061615101E-3</v>
      </c>
      <c r="BC342" s="72">
        <f t="shared" ca="1" si="312"/>
        <v>0.12729468224761578</v>
      </c>
      <c r="BD342" s="75">
        <f t="shared" ca="1" si="324"/>
        <v>2.8290166062027176</v>
      </c>
      <c r="BE342" s="75">
        <f t="shared" ca="1" si="325"/>
        <v>-1.2223938577489896E-4</v>
      </c>
      <c r="BF342" s="75">
        <f t="shared" ca="1" si="313"/>
        <v>0.12717244286184087</v>
      </c>
      <c r="BG342" s="75">
        <f t="shared" ca="1" si="326"/>
        <v>2.8288943668169426</v>
      </c>
      <c r="BH342" s="75">
        <f t="shared" ca="1" si="327"/>
        <v>-1.2211781219350899E-4</v>
      </c>
      <c r="BI342" s="75">
        <f t="shared" ca="1" si="314"/>
        <v>0.12717256443542227</v>
      </c>
      <c r="BJ342" s="75">
        <f t="shared" ca="1" si="328"/>
        <v>2.828894488390524</v>
      </c>
      <c r="BK342" s="75">
        <f t="shared" ca="1" si="329"/>
        <v>-1.221179331021455E-4</v>
      </c>
      <c r="BL342" s="75">
        <f t="shared" ca="1" si="315"/>
        <v>0.12717256431451363</v>
      </c>
      <c r="BM342" s="72">
        <f t="array" aca="1" ref="BM342" ca="1">ATAN2((1-f)*SQRT(AX342^2+(SIN(AV342)*SIN(BL342)-COS(AV342)*COS(BL342)*COS(AU342))^2),SIN(AV342)*COS(BL342)+COS(AV342)*SIN(BL342)*COS(AU342))</f>
        <v>0.88383529806640559</v>
      </c>
      <c r="BN342" s="72">
        <f t="shared" ca="1" si="330"/>
        <v>-0.19400062273444726</v>
      </c>
      <c r="BO342" s="72">
        <f t="array" aca="1" ref="BO342" ca="1">f/16*(1-AX342^2)*(4+f*(4-3*(1-AX342^2)))</f>
        <v>5.0497774212401555E-4</v>
      </c>
      <c r="BP342" s="72">
        <f t="array" aca="1" ref="BP342" ca="1">BN342-(1-BO342)*f*AX342*(BL342+BO342*SIN(BL342)*(COS(BJ342)+BO342*COS(BL342)*(-1+2*COS(BJ342)^2)))</f>
        <v>-0.19373167183905415</v>
      </c>
      <c r="BQ342" s="72">
        <f t="shared" ca="1" si="331"/>
        <v>1.0658932461346526E-2</v>
      </c>
    </row>
    <row r="343" spans="2:69">
      <c r="B343" s="43" t="s">
        <v>1232</v>
      </c>
      <c r="C343" s="72" t="str">
        <f t="shared" si="332"/>
        <v>32UPV9859664627</v>
      </c>
      <c r="D343" s="72">
        <f t="array" aca="1" ref="D343" ca="1">MATCH(TRUE,ISERROR(VALUE(MID(C343,ROW(INDIRECT("1:"&amp;LEN(C343))),1))),0)</f>
        <v>3</v>
      </c>
      <c r="E343" s="72">
        <f t="shared" ca="1" si="333"/>
        <v>32</v>
      </c>
      <c r="F343" s="72" t="str">
        <f t="shared" ca="1" si="334"/>
        <v>U</v>
      </c>
      <c r="G343" s="72" t="str">
        <f t="shared" ca="1" si="335"/>
        <v>P</v>
      </c>
      <c r="H343" s="72" t="str">
        <f t="shared" ca="1" si="336"/>
        <v>V</v>
      </c>
      <c r="I343" s="72">
        <f t="shared" ca="1" si="337"/>
        <v>10</v>
      </c>
      <c r="J343" s="72">
        <f t="shared" ca="1" si="338"/>
        <v>98596</v>
      </c>
      <c r="K343" s="72">
        <f t="shared" ca="1" si="339"/>
        <v>64627</v>
      </c>
      <c r="L343" s="72">
        <f t="shared" ca="1" si="340"/>
        <v>188.80604746885038</v>
      </c>
      <c r="M343" s="72">
        <f ca="1">VLOOKUP(G343,Coef!$C$2:$F$25,4)</f>
        <v>6</v>
      </c>
      <c r="N343" s="31">
        <f ca="1">VLOOKUP(F343,Coef!$C$4:$D$23,2)</f>
        <v>17</v>
      </c>
      <c r="O343" s="31">
        <f ca="1">MOD(VLOOKUP(H343,Coef!$C$2:$G$21,5)+MOD(E343+1,2)*15,20)</f>
        <v>15</v>
      </c>
      <c r="P343" s="31">
        <f ca="1">VLOOKUP(N343,Coef!$A$27:$B$46,2)</f>
        <v>5.34</v>
      </c>
      <c r="Q343" s="31">
        <f ca="1">VLOOKUP(N343,Coef!$A$27:$C$46,3)+O343/10-0.1</f>
        <v>5.4</v>
      </c>
      <c r="R343" s="31">
        <f ca="1">IF(Q343+0.1&lt;P343,Q343+2,Q343)</f>
        <v>5.4</v>
      </c>
      <c r="S343" s="72">
        <f ca="1">M343*100000+J343</f>
        <v>698596</v>
      </c>
      <c r="T343" s="72">
        <f ca="1">R343*1000000+K343</f>
        <v>5464627</v>
      </c>
      <c r="U343" s="72">
        <f ca="1">IF(N343&lt;11,T343-10000000,T343)</f>
        <v>5464627</v>
      </c>
      <c r="V343" s="72">
        <f ca="1">U343/(6366197.724*0.9996)</f>
        <v>0.85872509188346346</v>
      </c>
      <c r="W343" s="72">
        <f ca="1">(Coef!$J$9/(1+Coef!$J$8*(COS(V343))^2)^0.5)*Coef!$J$6</f>
        <v>6387850.4084698297</v>
      </c>
      <c r="X343" s="72">
        <f ca="1">6*E343-183</f>
        <v>9</v>
      </c>
      <c r="Y343" s="72">
        <f ca="1">(S343-500000)/W343</f>
        <v>3.1089644763233028E-2</v>
      </c>
      <c r="Z343" s="72">
        <f ca="1">SIN(2*V343)</f>
        <v>0.9892655828998671</v>
      </c>
      <c r="AA343" s="72">
        <f ca="1">Z343*(COS(V343))^2</f>
        <v>0.42235272853548689</v>
      </c>
      <c r="AB343" s="72">
        <f ca="1">V343+(Z343/2)</f>
        <v>1.353357883333397</v>
      </c>
      <c r="AC343" s="72">
        <f ca="1">(3*AB343+AA343)/4</f>
        <v>1.1206065946339197</v>
      </c>
      <c r="AD343" s="72">
        <f ca="1">(5*AC343+AA343*(COS(V343))^2)/3</f>
        <v>1.927783467657634</v>
      </c>
      <c r="AE343" s="72">
        <f ca="1">Coef!$J$6*Coef!$J$9*(V343-(Coef!$J$10*AB343)+(Coef!$J$11*AC343)-(Coef!$J$12*AD343))</f>
        <v>5449836.3408230841</v>
      </c>
      <c r="AF343" s="72">
        <f ca="1">(U343-AE343)/W343</f>
        <v>2.3154360592578271E-3</v>
      </c>
      <c r="AG343" s="72">
        <f ca="1">((Coef!$J$8*Y343^2)/2)*(COS(V343))^2</f>
        <v>1.390565325249401E-6</v>
      </c>
      <c r="AH343" s="72">
        <f ca="1">Y343*(1-(AG343/3))</f>
        <v>3.1089630352505702E-2</v>
      </c>
      <c r="AI343" s="72">
        <f ca="1">AF343*(1-AG343)+V343</f>
        <v>0.86104052472295622</v>
      </c>
      <c r="AJ343" s="72">
        <f ca="1">(EXP(AH343)-EXP(-AH343))/2</f>
        <v>3.1094638953248377E-2</v>
      </c>
      <c r="AK343" s="72">
        <f ca="1">ATAN(AJ343/COS(AI343))</f>
        <v>4.7680718084591747E-2</v>
      </c>
      <c r="AL343" s="72">
        <f ca="1">ATAN(COS(AK343)*TAN(AI343))</f>
        <v>0.86047839261024184</v>
      </c>
      <c r="AM343" s="72">
        <f ca="1">V343+(1+Coef!$J$8*(COS(V343))^2-(3/2)*Coef!$J$8*SIN(V343)*COS(V343)*(AL343-V343))*(AL343-V343)</f>
        <v>0.86048342206588668</v>
      </c>
      <c r="AN343" s="34" t="str">
        <f t="shared" ca="1" si="316"/>
        <v>32 698596 5464627 N</v>
      </c>
      <c r="AO343" s="33">
        <f t="shared" ca="1" si="317"/>
        <v>49.302068425349603</v>
      </c>
      <c r="AP343" s="33">
        <f t="shared" ca="1" si="318"/>
        <v>11.731903910400206</v>
      </c>
      <c r="AQ343" s="72">
        <v>285</v>
      </c>
      <c r="AR343" s="72">
        <v>810000</v>
      </c>
      <c r="AS343" s="72">
        <f t="shared" ca="1" si="341"/>
        <v>0.86048342206588679</v>
      </c>
      <c r="AT343" s="72">
        <f t="shared" ca="1" si="341"/>
        <v>0.20476035076408142</v>
      </c>
      <c r="AU343" s="72">
        <f t="shared" si="341"/>
        <v>4.9741883681838397</v>
      </c>
      <c r="AV343" s="72">
        <f t="array" aca="1" ref="AV343" ca="1">ATAN((1-f)*TAN(AS343))</f>
        <v>0.85882268463954992</v>
      </c>
      <c r="AW343" s="72">
        <f t="shared" ca="1" si="319"/>
        <v>1.3510509312143508</v>
      </c>
      <c r="AX343" s="72">
        <f t="shared" ca="1" si="320"/>
        <v>-0.63106758162524679</v>
      </c>
      <c r="AY343" s="72">
        <f t="shared" ca="1" si="311"/>
        <v>4.0555171508209519E-3</v>
      </c>
      <c r="AZ343" s="72">
        <f t="shared" ca="1" si="321"/>
        <v>1.0118285816286261E-3</v>
      </c>
      <c r="BA343" s="72">
        <f t="shared" ca="1" si="322"/>
        <v>1.0010131096241723</v>
      </c>
      <c r="BB343" s="72">
        <f t="shared" ca="1" si="323"/>
        <v>1.0118281931634464E-3</v>
      </c>
      <c r="BC343" s="72">
        <f t="shared" ca="1" si="312"/>
        <v>0.12729459506019483</v>
      </c>
      <c r="BD343" s="75">
        <f t="shared" ca="1" si="324"/>
        <v>2.8293964574888966</v>
      </c>
      <c r="BE343" s="75">
        <f t="shared" ca="1" si="325"/>
        <v>-1.2233704533149258E-4</v>
      </c>
      <c r="BF343" s="75">
        <f t="shared" ca="1" si="313"/>
        <v>0.12717225801486334</v>
      </c>
      <c r="BG343" s="75">
        <f t="shared" ca="1" si="326"/>
        <v>2.8292741204435652</v>
      </c>
      <c r="BH343" s="75">
        <f t="shared" ca="1" si="327"/>
        <v>-1.2221528361043682E-4</v>
      </c>
      <c r="BI343" s="75">
        <f t="shared" ca="1" si="314"/>
        <v>0.12717237977658438</v>
      </c>
      <c r="BJ343" s="75">
        <f t="shared" ca="1" si="328"/>
        <v>2.8292742422052859</v>
      </c>
      <c r="BK343" s="75">
        <f t="shared" ca="1" si="329"/>
        <v>-1.2221540479676949E-4</v>
      </c>
      <c r="BL343" s="75">
        <f t="shared" ca="1" si="315"/>
        <v>0.12717237965539807</v>
      </c>
      <c r="BM343" s="72">
        <f t="array" aca="1" ref="BM343" ca="1">ATAN2((1-f)*SQRT(AX343^2+(SIN(AV343)*SIN(BL343)-COS(AV343)*COS(BL343)*COS(AU343))^2),SIN(AV343)*COS(BL343)+COS(AV343)*SIN(BL343)*COS(AU343))</f>
        <v>0.88426823580931324</v>
      </c>
      <c r="BN343" s="72">
        <f t="shared" ca="1" si="330"/>
        <v>-0.1941038339917032</v>
      </c>
      <c r="BO343" s="72">
        <f t="array" aca="1" ref="BO343" ca="1">f/16*(1-AX343^2)*(4+f*(4-3*(1-AX343^2)))</f>
        <v>5.0531945881346699E-4</v>
      </c>
      <c r="BP343" s="72">
        <f t="array" aca="1" ref="BP343" ca="1">BN343-(1-BO343)*f*AX343*(BL343+BO343*SIN(BL343)*(COS(BJ343)+BO343*COS(BL343)*(-1+2*COS(BJ343)^2)))</f>
        <v>-0.19383502119107759</v>
      </c>
      <c r="BQ343" s="72">
        <f t="shared" ca="1" si="331"/>
        <v>1.0925329573003822E-2</v>
      </c>
    </row>
    <row r="344" spans="2:69">
      <c r="B344" s="43" t="s">
        <v>1233</v>
      </c>
      <c r="C344" s="72" t="str">
        <f t="shared" si="332"/>
        <v>32UPV9857664599</v>
      </c>
      <c r="D344" s="72">
        <f t="array" aca="1" ref="D344" ca="1">MATCH(TRUE,ISERROR(VALUE(MID(C344,ROW(INDIRECT("1:"&amp;LEN(C344))),1))),0)</f>
        <v>3</v>
      </c>
      <c r="E344" s="72">
        <f t="shared" ca="1" si="333"/>
        <v>32</v>
      </c>
      <c r="F344" s="72" t="str">
        <f t="shared" ca="1" si="334"/>
        <v>U</v>
      </c>
      <c r="G344" s="72" t="str">
        <f t="shared" ca="1" si="335"/>
        <v>P</v>
      </c>
      <c r="H344" s="72" t="str">
        <f t="shared" ca="1" si="336"/>
        <v>V</v>
      </c>
      <c r="I344" s="72">
        <f t="shared" ca="1" si="337"/>
        <v>10</v>
      </c>
      <c r="J344" s="72">
        <f t="shared" ca="1" si="338"/>
        <v>98576</v>
      </c>
      <c r="K344" s="72">
        <f t="shared" ca="1" si="339"/>
        <v>64599</v>
      </c>
      <c r="L344" s="72">
        <f t="shared" ca="1" si="340"/>
        <v>188.80604746885038</v>
      </c>
      <c r="M344" s="72">
        <f ca="1">VLOOKUP(G344,Coef!$C$2:$F$25,4)</f>
        <v>6</v>
      </c>
      <c r="N344" s="31">
        <f ca="1">VLOOKUP(F344,Coef!$C$4:$D$23,2)</f>
        <v>17</v>
      </c>
      <c r="O344" s="31">
        <f ca="1">MOD(VLOOKUP(H344,Coef!$C$2:$G$21,5)+MOD(E344+1,2)*15,20)</f>
        <v>15</v>
      </c>
      <c r="P344" s="31">
        <f ca="1">VLOOKUP(N344,Coef!$A$27:$B$46,2)</f>
        <v>5.34</v>
      </c>
      <c r="Q344" s="31">
        <f ca="1">VLOOKUP(N344,Coef!$A$27:$C$46,3)+O344/10-0.1</f>
        <v>5.4</v>
      </c>
      <c r="R344" s="31">
        <f ca="1">IF(Q344+0.1&lt;P344,Q344+2,Q344)</f>
        <v>5.4</v>
      </c>
      <c r="S344" s="72">
        <f ca="1">M344*100000+J344</f>
        <v>698576</v>
      </c>
      <c r="T344" s="72">
        <f ca="1">R344*1000000+K344</f>
        <v>5464599</v>
      </c>
      <c r="U344" s="72">
        <f ca="1">IF(N344&lt;11,T344-10000000,T344)</f>
        <v>5464599</v>
      </c>
      <c r="V344" s="72">
        <f ca="1">U344/(6366197.724*0.9996)</f>
        <v>0.85872069189375277</v>
      </c>
      <c r="W344" s="72">
        <f ca="1">(Coef!$J$9/(1+Coef!$J$8*(COS(V344))^2)^0.5)*Coef!$J$6</f>
        <v>6387850.3150435146</v>
      </c>
      <c r="X344" s="72">
        <f ca="1">6*E344-183</f>
        <v>9</v>
      </c>
      <c r="Y344" s="72">
        <f ca="1">(S344-500000)/W344</f>
        <v>3.1086514274191675E-2</v>
      </c>
      <c r="Z344" s="72">
        <f ca="1">SIN(2*V344)</f>
        <v>0.98926686879140258</v>
      </c>
      <c r="AA344" s="72">
        <f ca="1">Z344*(COS(V344))^2</f>
        <v>0.42235758357086201</v>
      </c>
      <c r="AB344" s="72">
        <f ca="1">V344+(Z344/2)</f>
        <v>1.353354126289454</v>
      </c>
      <c r="AC344" s="72">
        <f ca="1">(3*AB344+AA344)/4</f>
        <v>1.1206049906098059</v>
      </c>
      <c r="AD344" s="72">
        <f ca="1">(5*AC344+AA344*(COS(V344))^2)/3</f>
        <v>1.9277820980205487</v>
      </c>
      <c r="AE344" s="72">
        <f ca="1">Coef!$J$6*Coef!$J$9*(V344-(Coef!$J$10*AB344)+(Coef!$J$11*AC344)-(Coef!$J$12*AD344))</f>
        <v>5449808.3149872497</v>
      </c>
      <c r="AF344" s="72">
        <f ca="1">(U344-AE344)/W344</f>
        <v>2.315440137649746E-3</v>
      </c>
      <c r="AG344" s="72">
        <f ca="1">((Coef!$J$8*Y344^2)/2)*(COS(V344))^2</f>
        <v>1.3902994752537861E-6</v>
      </c>
      <c r="AH344" s="72">
        <f ca="1">Y344*(1-(AG344/3))</f>
        <v>3.1086499867670182E-2</v>
      </c>
      <c r="AI344" s="72">
        <f ca="1">AF344*(1-AG344)+V344</f>
        <v>0.86103612881224734</v>
      </c>
      <c r="AJ344" s="72">
        <f ca="1">(EXP(AH344)-EXP(-AH344))/2</f>
        <v>3.1091506955534587E-2</v>
      </c>
      <c r="AK344" s="72">
        <f ca="1">ATAN(AJ344/COS(AI344))</f>
        <v>4.7675679154350309E-2</v>
      </c>
      <c r="AL344" s="72">
        <f ca="1">ATAN(COS(AK344)*TAN(AI344))</f>
        <v>0.86047411481095637</v>
      </c>
      <c r="AM344" s="72">
        <f ca="1">V344+(1+Coef!$J$8*(COS(V344))^2-(3/2)*Coef!$J$8*SIN(V344)*COS(V344)*(AL344-V344))*(AL344-V344)</f>
        <v>0.86047914466745834</v>
      </c>
      <c r="AN344" s="34" t="str">
        <f t="shared" ca="1" si="316"/>
        <v>32 698576 5464599 N</v>
      </c>
      <c r="AO344" s="33">
        <f t="shared" ca="1" si="317"/>
        <v>49.301823348472361</v>
      </c>
      <c r="AP344" s="33">
        <f t="shared" ca="1" si="318"/>
        <v>11.731615200964111</v>
      </c>
      <c r="AQ344" s="72">
        <v>285</v>
      </c>
      <c r="AR344" s="72">
        <v>810000</v>
      </c>
      <c r="AS344" s="72">
        <f t="shared" ca="1" si="341"/>
        <v>0.86047914466745834</v>
      </c>
      <c r="AT344" s="72">
        <f t="shared" ca="1" si="341"/>
        <v>0.20475531183383996</v>
      </c>
      <c r="AU344" s="72">
        <f t="shared" si="341"/>
        <v>4.9741883681838397</v>
      </c>
      <c r="AV344" s="72">
        <f t="array" aca="1" ref="AV344" ca="1">ATAN((1-f)*TAN(AS344))</f>
        <v>0.85881840511508378</v>
      </c>
      <c r="AW344" s="72">
        <f t="shared" ca="1" si="319"/>
        <v>1.3510490905508743</v>
      </c>
      <c r="AX344" s="72">
        <f t="shared" ca="1" si="320"/>
        <v>-0.63107071113833024</v>
      </c>
      <c r="AY344" s="72">
        <f t="shared" ca="1" si="311"/>
        <v>4.055490530629014E-3</v>
      </c>
      <c r="AZ344" s="72">
        <f t="shared" ca="1" si="321"/>
        <v>1.0118219534680395E-3</v>
      </c>
      <c r="BA344" s="72">
        <f t="shared" ca="1" si="322"/>
        <v>1.00101310297922</v>
      </c>
      <c r="BB344" s="72">
        <f t="shared" ca="1" si="323"/>
        <v>1.0118215650104939E-3</v>
      </c>
      <c r="BC344" s="72">
        <f t="shared" ca="1" si="312"/>
        <v>0.12729459590520528</v>
      </c>
      <c r="BD344" s="75">
        <f t="shared" ca="1" si="324"/>
        <v>2.8293927770069538</v>
      </c>
      <c r="BE344" s="75">
        <f t="shared" ca="1" si="325"/>
        <v>-1.2233609885318387E-4</v>
      </c>
      <c r="BF344" s="75">
        <f t="shared" ca="1" si="313"/>
        <v>0.12717225980635211</v>
      </c>
      <c r="BG344" s="75">
        <f t="shared" ca="1" si="326"/>
        <v>2.8292704409081009</v>
      </c>
      <c r="BH344" s="75">
        <f t="shared" ca="1" si="327"/>
        <v>-1.222143389561763E-4</v>
      </c>
      <c r="BI344" s="75">
        <f t="shared" ca="1" si="314"/>
        <v>0.1271723815662491</v>
      </c>
      <c r="BJ344" s="75">
        <f t="shared" ca="1" si="328"/>
        <v>2.8292705626679977</v>
      </c>
      <c r="BK344" s="75">
        <f t="shared" ca="1" si="329"/>
        <v>-1.222144601398157E-4</v>
      </c>
      <c r="BL344" s="75">
        <f t="shared" ca="1" si="315"/>
        <v>0.12717238144506546</v>
      </c>
      <c r="BM344" s="72">
        <f t="array" aca="1" ref="BM344" ca="1">ATAN2((1-f)*SQRT(AX344^2+(SIN(AV344)*SIN(BL344)-COS(AV344)*COS(BL344)*COS(AU344))^2),SIN(AV344)*COS(BL344)+COS(AV344)*SIN(BL344)*COS(AU344))</f>
        <v>0.88426403959867206</v>
      </c>
      <c r="BN344" s="72">
        <f t="shared" ca="1" si="330"/>
        <v>-0.19410283291515276</v>
      </c>
      <c r="BO344" s="72">
        <f t="array" aca="1" ref="BO344" ca="1">f/16*(1-AX344^2)*(4+f*(4-3*(1-AX344^2)))</f>
        <v>5.053161469340641E-4</v>
      </c>
      <c r="BP344" s="72">
        <f t="array" aca="1" ref="BP344" ca="1">BN344-(1-BO344)*f*AX344*(BL344+BO344*SIN(BL344)*(COS(BJ344)+BO344*COS(BL344)*(-1+2*COS(BJ344)^2)))</f>
        <v>-0.19383401877579237</v>
      </c>
      <c r="BQ344" s="72">
        <f t="shared" ca="1" si="331"/>
        <v>1.0921293058047593E-2</v>
      </c>
    </row>
    <row r="345" spans="2:69">
      <c r="B345" s="43" t="s">
        <v>1234</v>
      </c>
      <c r="C345" s="72" t="str">
        <f t="shared" si="332"/>
        <v>32UPV9858064593</v>
      </c>
      <c r="D345" s="72">
        <f t="array" aca="1" ref="D345" ca="1">MATCH(TRUE,ISERROR(VALUE(MID(C345,ROW(INDIRECT("1:"&amp;LEN(C345))),1))),0)</f>
        <v>3</v>
      </c>
      <c r="E345" s="72">
        <f t="shared" ca="1" si="333"/>
        <v>32</v>
      </c>
      <c r="F345" s="72" t="str">
        <f t="shared" ca="1" si="334"/>
        <v>U</v>
      </c>
      <c r="G345" s="72" t="str">
        <f t="shared" ca="1" si="335"/>
        <v>P</v>
      </c>
      <c r="H345" s="72" t="str">
        <f t="shared" ca="1" si="336"/>
        <v>V</v>
      </c>
      <c r="I345" s="72">
        <f t="shared" ca="1" si="337"/>
        <v>10</v>
      </c>
      <c r="J345" s="72">
        <f t="shared" ca="1" si="338"/>
        <v>98580</v>
      </c>
      <c r="K345" s="72">
        <f t="shared" ca="1" si="339"/>
        <v>64593</v>
      </c>
      <c r="L345" s="72">
        <f t="shared" ca="1" si="340"/>
        <v>188.80604746885038</v>
      </c>
      <c r="M345" s="72">
        <f ca="1">VLOOKUP(G345,Coef!$C$2:$F$25,4)</f>
        <v>6</v>
      </c>
      <c r="N345" s="31">
        <f ca="1">VLOOKUP(F345,Coef!$C$4:$D$23,2)</f>
        <v>17</v>
      </c>
      <c r="O345" s="31">
        <f ca="1">MOD(VLOOKUP(H345,Coef!$C$2:$G$21,5)+MOD(E345+1,2)*15,20)</f>
        <v>15</v>
      </c>
      <c r="P345" s="31">
        <f ca="1">VLOOKUP(N345,Coef!$A$27:$B$46,2)</f>
        <v>5.34</v>
      </c>
      <c r="Q345" s="31">
        <f ca="1">VLOOKUP(N345,Coef!$A$27:$C$46,3)+O345/10-0.1</f>
        <v>5.4</v>
      </c>
      <c r="R345" s="31">
        <f ca="1">IF(Q345+0.1&lt;P345,Q345+2,Q345)</f>
        <v>5.4</v>
      </c>
      <c r="S345" s="72">
        <f ca="1">M345*100000+J345</f>
        <v>698580</v>
      </c>
      <c r="T345" s="72">
        <f ca="1">R345*1000000+K345</f>
        <v>5464593</v>
      </c>
      <c r="U345" s="72">
        <f ca="1">IF(N345&lt;11,T345-10000000,T345)</f>
        <v>5464593</v>
      </c>
      <c r="V345" s="72">
        <f ca="1">U345/(6366197.724*0.9996)</f>
        <v>0.85871974903881476</v>
      </c>
      <c r="W345" s="72">
        <f ca="1">(Coef!$J$9/(1+Coef!$J$8*(COS(V345))^2)^0.5)*Coef!$J$6</f>
        <v>6387850.2950235736</v>
      </c>
      <c r="X345" s="72">
        <f ca="1">6*E345-183</f>
        <v>9</v>
      </c>
      <c r="Y345" s="72">
        <f ca="1">(S345-500000)/W345</f>
        <v>3.1087140560370187E-2</v>
      </c>
      <c r="Z345" s="72">
        <f ca="1">SIN(2*V345)</f>
        <v>0.98926714432962193</v>
      </c>
      <c r="AA345" s="72">
        <f ca="1">Z345*(COS(V345))^2</f>
        <v>0.4223586239335147</v>
      </c>
      <c r="AB345" s="72">
        <f ca="1">V345+(Z345/2)</f>
        <v>1.3533533212036257</v>
      </c>
      <c r="AC345" s="72">
        <f ca="1">(3*AB345+AA345)/4</f>
        <v>1.120604646886098</v>
      </c>
      <c r="AD345" s="72">
        <f ca="1">(5*AC345+AA345*(COS(V345))^2)/3</f>
        <v>1.9277818045214377</v>
      </c>
      <c r="AE345" s="72">
        <f ca="1">Coef!$J$6*Coef!$J$9*(V345-(Coef!$J$10*AB345)+(Coef!$J$11*AC345)-(Coef!$J$12*AD345))</f>
        <v>5449802.3094511591</v>
      </c>
      <c r="AF345" s="72">
        <f ca="1">(U345-AE345)/W345</f>
        <v>2.315441011565899E-3</v>
      </c>
      <c r="AG345" s="72">
        <f ca="1">((Coef!$J$8*Y345^2)/2)*(COS(V345))^2</f>
        <v>1.390358532816576E-6</v>
      </c>
      <c r="AH345" s="72">
        <f ca="1">Y345*(1-(AG345/3))</f>
        <v>3.1087126152946471E-2</v>
      </c>
      <c r="AI345" s="72">
        <f ca="1">AF345*(1-AG345)+V345</f>
        <v>0.86103518683108748</v>
      </c>
      <c r="AJ345" s="72">
        <f ca="1">(EXP(AH345)-EXP(-AH345))/2</f>
        <v>3.1092133543453249E-2</v>
      </c>
      <c r="AK345" s="72">
        <f ca="1">ATAN(AJ345/COS(AI345))</f>
        <v>4.7676586311960013E-2</v>
      </c>
      <c r="AL345" s="72">
        <f ca="1">ATAN(COS(AK345)*TAN(AI345))</f>
        <v>0.86047315127119728</v>
      </c>
      <c r="AM345" s="72">
        <f ca="1">V345+(1+Coef!$J$8*(COS(V345))^2-(3/2)*Coef!$J$8*SIN(V345)*COS(V345)*(AL345-V345))*(AL345-V345)</f>
        <v>0.8604781810795622</v>
      </c>
      <c r="AN345" s="34" t="str">
        <f t="shared" ca="1" si="316"/>
        <v>32 698580 5464593 N</v>
      </c>
      <c r="AO345" s="33">
        <f t="shared" ca="1" si="317"/>
        <v>49.301768138952724</v>
      </c>
      <c r="AP345" s="33">
        <f t="shared" ca="1" si="318"/>
        <v>11.7316671772665</v>
      </c>
      <c r="AQ345" s="72">
        <v>285</v>
      </c>
      <c r="AR345" s="72">
        <v>810000</v>
      </c>
      <c r="AS345" s="72">
        <f t="shared" ca="1" si="341"/>
        <v>0.86047818107956231</v>
      </c>
      <c r="AT345" s="72">
        <f t="shared" ca="1" si="341"/>
        <v>0.20475621899144969</v>
      </c>
      <c r="AU345" s="72">
        <f t="shared" si="341"/>
        <v>4.9741883681838397</v>
      </c>
      <c r="AV345" s="72">
        <f t="array" aca="1" ref="AV345" ca="1">ATAN((1-f)*TAN(AS345))</f>
        <v>0.85881744104826285</v>
      </c>
      <c r="AW345" s="72">
        <f t="shared" ca="1" si="319"/>
        <v>1.3510486758950555</v>
      </c>
      <c r="AX345" s="72">
        <f t="shared" ca="1" si="320"/>
        <v>-0.63107141613556228</v>
      </c>
      <c r="AY345" s="72">
        <f t="shared" ca="1" si="311"/>
        <v>4.0554845337796167E-3</v>
      </c>
      <c r="AZ345" s="72">
        <f t="shared" ca="1" si="321"/>
        <v>1.0118204603127322E-3</v>
      </c>
      <c r="BA345" s="72">
        <f t="shared" ca="1" si="322"/>
        <v>1.0010131014822821</v>
      </c>
      <c r="BB345" s="72">
        <f t="shared" ca="1" si="323"/>
        <v>1.0118200718569064E-3</v>
      </c>
      <c r="BC345" s="72">
        <f t="shared" ca="1" si="312"/>
        <v>0.12729459609556454</v>
      </c>
      <c r="BD345" s="75">
        <f t="shared" ca="1" si="324"/>
        <v>2.8293919478856755</v>
      </c>
      <c r="BE345" s="75">
        <f t="shared" ca="1" si="325"/>
        <v>-1.2233588563571984E-4</v>
      </c>
      <c r="BF345" s="75">
        <f t="shared" ca="1" si="313"/>
        <v>0.12717226020992881</v>
      </c>
      <c r="BG345" s="75">
        <f t="shared" ca="1" si="326"/>
        <v>2.82926961200004</v>
      </c>
      <c r="BH345" s="75">
        <f t="shared" ca="1" si="327"/>
        <v>-1.2221412614962204E-4</v>
      </c>
      <c r="BI345" s="75">
        <f t="shared" ca="1" si="314"/>
        <v>0.12717238196941491</v>
      </c>
      <c r="BJ345" s="75">
        <f t="shared" ca="1" si="328"/>
        <v>2.8292697337595261</v>
      </c>
      <c r="BK345" s="75">
        <f t="shared" ca="1" si="329"/>
        <v>-1.2221424733265473E-4</v>
      </c>
      <c r="BL345" s="75">
        <f t="shared" ca="1" si="315"/>
        <v>0.12717238184823187</v>
      </c>
      <c r="BM345" s="72">
        <f t="array" aca="1" ref="BM345" ca="1">ATAN2((1-f)*SQRT(AX345^2+(SIN(AV345)*SIN(BL345)-COS(AV345)*COS(BL345)*COS(AU345))^2),SIN(AV345)*COS(BL345)+COS(AV345)*SIN(BL345)*COS(AU345))</f>
        <v>0.88426309430018402</v>
      </c>
      <c r="BN345" s="72">
        <f t="shared" ca="1" si="330"/>
        <v>-0.19410260740023699</v>
      </c>
      <c r="BO345" s="72">
        <f t="array" aca="1" ref="BO345" ca="1">f/16*(1-AX345^2)*(4+f*(4-3*(1-AX345^2)))</f>
        <v>5.0531540085220678E-4</v>
      </c>
      <c r="BP345" s="72">
        <f t="array" aca="1" ref="BP345" ca="1">BN345-(1-BO345)*f*AX345*(BL345+BO345*SIN(BL345)*(COS(BJ345)+BO345*COS(BL345)*(-1+2*COS(BJ345)^2)))</f>
        <v>-0.19383379295929476</v>
      </c>
      <c r="BQ345" s="72">
        <f t="shared" ca="1" si="331"/>
        <v>1.092242603215493E-2</v>
      </c>
    </row>
    <row r="346" spans="2:69">
      <c r="B346" s="43" t="s">
        <v>1235</v>
      </c>
      <c r="C346" s="72" t="str">
        <f t="shared" si="332"/>
        <v>32UPV9857564567</v>
      </c>
      <c r="D346" s="72">
        <f t="array" aca="1" ref="D346" ca="1">MATCH(TRUE,ISERROR(VALUE(MID(C346,ROW(INDIRECT("1:"&amp;LEN(C346))),1))),0)</f>
        <v>3</v>
      </c>
      <c r="E346" s="72">
        <f t="shared" ca="1" si="333"/>
        <v>32</v>
      </c>
      <c r="F346" s="72" t="str">
        <f t="shared" ca="1" si="334"/>
        <v>U</v>
      </c>
      <c r="G346" s="72" t="str">
        <f t="shared" ca="1" si="335"/>
        <v>P</v>
      </c>
      <c r="H346" s="72" t="str">
        <f t="shared" ca="1" si="336"/>
        <v>V</v>
      </c>
      <c r="I346" s="72">
        <f t="shared" ca="1" si="337"/>
        <v>10</v>
      </c>
      <c r="J346" s="72">
        <f t="shared" ca="1" si="338"/>
        <v>98575</v>
      </c>
      <c r="K346" s="72">
        <f t="shared" ca="1" si="339"/>
        <v>64567</v>
      </c>
      <c r="L346" s="72">
        <f t="shared" ca="1" si="340"/>
        <v>188.80604746885038</v>
      </c>
      <c r="M346" s="72">
        <f ca="1">VLOOKUP(G346,Coef!$C$2:$F$25,4)</f>
        <v>6</v>
      </c>
      <c r="N346" s="31">
        <f ca="1">VLOOKUP(F346,Coef!$C$4:$D$23,2)</f>
        <v>17</v>
      </c>
      <c r="O346" s="31">
        <f ca="1">MOD(VLOOKUP(H346,Coef!$C$2:$G$21,5)+MOD(E346+1,2)*15,20)</f>
        <v>15</v>
      </c>
      <c r="P346" s="31">
        <f ca="1">VLOOKUP(N346,Coef!$A$27:$B$46,2)</f>
        <v>5.34</v>
      </c>
      <c r="Q346" s="31">
        <f ca="1">VLOOKUP(N346,Coef!$A$27:$C$46,3)+O346/10-0.1</f>
        <v>5.4</v>
      </c>
      <c r="R346" s="31">
        <f ca="1">IF(Q346+0.1&lt;P346,Q346+2,Q346)</f>
        <v>5.4</v>
      </c>
      <c r="S346" s="72">
        <f ca="1">M346*100000+J346</f>
        <v>698575</v>
      </c>
      <c r="T346" s="72">
        <f ca="1">R346*1000000+K346</f>
        <v>5464567</v>
      </c>
      <c r="U346" s="72">
        <f ca="1">IF(N346&lt;11,T346-10000000,T346)</f>
        <v>5464567</v>
      </c>
      <c r="V346" s="72">
        <f ca="1">U346/(6366197.724*0.9996)</f>
        <v>0.85871566333408333</v>
      </c>
      <c r="W346" s="72">
        <f ca="1">(Coef!$J$9/(1+Coef!$J$8*(COS(V346))^2)^0.5)*Coef!$J$6</f>
        <v>6387850.2082704362</v>
      </c>
      <c r="X346" s="72">
        <f ca="1">6*E346-183</f>
        <v>9</v>
      </c>
      <c r="Y346" s="72">
        <f ca="1">(S346-500000)/W346</f>
        <v>3.1086358246613589E-2</v>
      </c>
      <c r="Z346" s="72">
        <f ca="1">SIN(2*V346)</f>
        <v>0.9892683382879226</v>
      </c>
      <c r="AA346" s="72">
        <f ca="1">Z346*(COS(V346))^2</f>
        <v>0.42236313216323024</v>
      </c>
      <c r="AB346" s="72">
        <f ca="1">V346+(Z346/2)</f>
        <v>1.3533498324780446</v>
      </c>
      <c r="AC346" s="72">
        <f ca="1">(3*AB346+AA346)/4</f>
        <v>1.1206031573993411</v>
      </c>
      <c r="AD346" s="72">
        <f ca="1">(5*AC346+AA346*(COS(V346))^2)/3</f>
        <v>1.9277805326697273</v>
      </c>
      <c r="AE346" s="72">
        <f ca="1">Coef!$J$6*Coef!$J$9*(V346-(Coef!$J$10*AB346)+(Coef!$J$11*AC346)-(Coef!$J$12*AD346))</f>
        <v>5449776.285462087</v>
      </c>
      <c r="AF346" s="72">
        <f ca="1">(U346-AE346)/W346</f>
        <v>2.3154447984336328E-3</v>
      </c>
      <c r="AG346" s="72">
        <f ca="1">((Coef!$J$8*Y346^2)/2)*(COS(V346))^2</f>
        <v>1.3903017183095331E-6</v>
      </c>
      <c r="AH346" s="72">
        <f ca="1">Y346*(1-(AG346/3))</f>
        <v>3.108634384014116E-2</v>
      </c>
      <c r="AI346" s="72">
        <f ca="1">AF346*(1-AG346)+V346</f>
        <v>0.86103110491335011</v>
      </c>
      <c r="AJ346" s="72">
        <f ca="1">(EXP(AH346)-EXP(-AH346))/2</f>
        <v>3.1091350852609723E-2</v>
      </c>
      <c r="AK346" s="72">
        <f ca="1">ATAN(AJ346/COS(AI346))</f>
        <v>4.76751617777494E-2</v>
      </c>
      <c r="AL346" s="72">
        <f ca="1">ATAN(COS(AK346)*TAN(AI346))</f>
        <v>0.86046910225800133</v>
      </c>
      <c r="AM346" s="72">
        <f ca="1">V346+(1+Coef!$J$8*(COS(V346))^2-(3/2)*Coef!$J$8*SIN(V346)*COS(V346)*(AL346-V346))*(AL346-V346)</f>
        <v>0.86047413221904312</v>
      </c>
      <c r="AN346" s="34" t="str">
        <f t="shared" ca="1" si="316"/>
        <v>32 698575 5464567 N</v>
      </c>
      <c r="AO346" s="33">
        <f t="shared" ca="1" si="317"/>
        <v>49.301536156333142</v>
      </c>
      <c r="AP346" s="33">
        <f t="shared" ca="1" si="318"/>
        <v>11.73158555746846</v>
      </c>
      <c r="AQ346" s="72">
        <v>285</v>
      </c>
      <c r="AR346" s="72">
        <v>810000</v>
      </c>
      <c r="AS346" s="72">
        <f t="shared" ca="1" si="341"/>
        <v>0.86047413221904323</v>
      </c>
      <c r="AT346" s="72">
        <f t="shared" ca="1" si="341"/>
        <v>0.20475479445723907</v>
      </c>
      <c r="AU346" s="72">
        <f t="shared" si="341"/>
        <v>4.9741883681838397</v>
      </c>
      <c r="AV346" s="72">
        <f t="array" aca="1" ref="AV346" ca="1">ATAN((1-f)*TAN(AS346))</f>
        <v>0.85881339017543645</v>
      </c>
      <c r="AW346" s="72">
        <f t="shared" ca="1" si="319"/>
        <v>1.3510469335630793</v>
      </c>
      <c r="AX346" s="72">
        <f t="shared" ca="1" si="320"/>
        <v>-0.63107437842810088</v>
      </c>
      <c r="AY346" s="72">
        <f t="shared" ca="1" si="311"/>
        <v>4.0554593358454478E-3</v>
      </c>
      <c r="AZ346" s="72">
        <f t="shared" ca="1" si="321"/>
        <v>1.0118141862797011E-3</v>
      </c>
      <c r="BA346" s="72">
        <f t="shared" ca="1" si="322"/>
        <v>1.0010130951923544</v>
      </c>
      <c r="BB346" s="72">
        <f t="shared" ca="1" si="323"/>
        <v>1.0118137978311014E-3</v>
      </c>
      <c r="BC346" s="72">
        <f t="shared" ca="1" si="312"/>
        <v>0.12729459689542799</v>
      </c>
      <c r="BD346" s="75">
        <f t="shared" ca="1" si="324"/>
        <v>2.8293884640215863</v>
      </c>
      <c r="BE346" s="75">
        <f t="shared" ca="1" si="325"/>
        <v>-1.2233498972500612E-4</v>
      </c>
      <c r="BF346" s="75">
        <f t="shared" ca="1" si="313"/>
        <v>0.12717226190570299</v>
      </c>
      <c r="BG346" s="75">
        <f t="shared" ca="1" si="326"/>
        <v>2.8292661290318617</v>
      </c>
      <c r="BH346" s="75">
        <f t="shared" ca="1" si="327"/>
        <v>-1.2221323196548803E-4</v>
      </c>
      <c r="BI346" s="75">
        <f t="shared" ca="1" si="314"/>
        <v>0.12717238366346251</v>
      </c>
      <c r="BJ346" s="75">
        <f t="shared" ca="1" si="328"/>
        <v>2.8292662507896211</v>
      </c>
      <c r="BK346" s="75">
        <f t="shared" ca="1" si="329"/>
        <v>-1.2221335314597132E-4</v>
      </c>
      <c r="BL346" s="75">
        <f t="shared" ca="1" si="315"/>
        <v>0.12717238354228202</v>
      </c>
      <c r="BM346" s="72">
        <f t="array" aca="1" ref="BM346" ca="1">ATAN2((1-f)*SQRT(AX346^2+(SIN(AV346)*SIN(BL346)-COS(AV346)*COS(BL346)*COS(AU346))^2),SIN(AV346)*COS(BL346)+COS(AV346)*SIN(BL346)*COS(AU346))</f>
        <v>0.88425912228872461</v>
      </c>
      <c r="BN346" s="72">
        <f t="shared" ca="1" si="330"/>
        <v>-0.19410165982595895</v>
      </c>
      <c r="BO346" s="72">
        <f t="array" aca="1" ref="BO346" ca="1">f/16*(1-AX346^2)*(4+f*(4-3*(1-AX346^2)))</f>
        <v>5.0531226591909464E-4</v>
      </c>
      <c r="BP346" s="72">
        <f t="array" aca="1" ref="BP346" ca="1">BN346-(1-BO346)*f*AX346*(BL346+BO346*SIN(BL346)*(COS(BJ346)+BO346*COS(BL346)*(-1+2*COS(BJ346)^2)))</f>
        <v>-0.19383284411781498</v>
      </c>
      <c r="BQ346" s="72">
        <f t="shared" ca="1" si="331"/>
        <v>1.0921950339424086E-2</v>
      </c>
    </row>
    <row r="347" spans="2:69">
      <c r="B347" s="43" t="s">
        <v>1236</v>
      </c>
      <c r="C347" s="72" t="str">
        <f t="shared" si="332"/>
        <v>32UPV9856664576</v>
      </c>
      <c r="D347" s="72">
        <f t="array" aca="1" ref="D347" ca="1">MATCH(TRUE,ISERROR(VALUE(MID(C347,ROW(INDIRECT("1:"&amp;LEN(C347))),1))),0)</f>
        <v>3</v>
      </c>
      <c r="E347" s="72">
        <f t="shared" ca="1" si="333"/>
        <v>32</v>
      </c>
      <c r="F347" s="72" t="str">
        <f t="shared" ca="1" si="334"/>
        <v>U</v>
      </c>
      <c r="G347" s="72" t="str">
        <f t="shared" ca="1" si="335"/>
        <v>P</v>
      </c>
      <c r="H347" s="72" t="str">
        <f t="shared" ca="1" si="336"/>
        <v>V</v>
      </c>
      <c r="I347" s="72">
        <f t="shared" ca="1" si="337"/>
        <v>10</v>
      </c>
      <c r="J347" s="72">
        <f t="shared" ca="1" si="338"/>
        <v>98566</v>
      </c>
      <c r="K347" s="72">
        <f t="shared" ca="1" si="339"/>
        <v>64576</v>
      </c>
      <c r="L347" s="72">
        <f t="shared" ca="1" si="340"/>
        <v>188.80604746885038</v>
      </c>
      <c r="M347" s="72">
        <f ca="1">VLOOKUP(G347,Coef!$C$2:$F$25,4)</f>
        <v>6</v>
      </c>
      <c r="N347" s="31">
        <f ca="1">VLOOKUP(F347,Coef!$C$4:$D$23,2)</f>
        <v>17</v>
      </c>
      <c r="O347" s="31">
        <f ca="1">MOD(VLOOKUP(H347,Coef!$C$2:$G$21,5)+MOD(E347+1,2)*15,20)</f>
        <v>15</v>
      </c>
      <c r="P347" s="31">
        <f ca="1">VLOOKUP(N347,Coef!$A$27:$B$46,2)</f>
        <v>5.34</v>
      </c>
      <c r="Q347" s="31">
        <f ca="1">VLOOKUP(N347,Coef!$A$27:$C$46,3)+O347/10-0.1</f>
        <v>5.4</v>
      </c>
      <c r="R347" s="31">
        <f ca="1">IF(Q347+0.1&lt;P347,Q347+2,Q347)</f>
        <v>5.4</v>
      </c>
      <c r="S347" s="72">
        <f ca="1">M347*100000+J347</f>
        <v>698566</v>
      </c>
      <c r="T347" s="72">
        <f ca="1">R347*1000000+K347</f>
        <v>5464576</v>
      </c>
      <c r="U347" s="72">
        <f ca="1">IF(N347&lt;11,T347-10000000,T347)</f>
        <v>5464576</v>
      </c>
      <c r="V347" s="72">
        <f ca="1">U347/(6366197.724*0.9996)</f>
        <v>0.85871707761649041</v>
      </c>
      <c r="W347" s="72">
        <f ca="1">(Coef!$J$9/(1+Coef!$J$8*(COS(V347))^2)^0.5)*Coef!$J$6</f>
        <v>6387850.2383003794</v>
      </c>
      <c r="X347" s="72">
        <f ca="1">6*E347-183</f>
        <v>9</v>
      </c>
      <c r="Y347" s="72">
        <f ca="1">(S347-500000)/W347</f>
        <v>3.1084949175770378E-2</v>
      </c>
      <c r="Z347" s="72">
        <f ca="1">SIN(2*V347)</f>
        <v>0.98926792500213989</v>
      </c>
      <c r="AA347" s="72">
        <f ca="1">Z347*(COS(V347))^2</f>
        <v>0.422361571623728</v>
      </c>
      <c r="AB347" s="72">
        <f ca="1">V347+(Z347/2)</f>
        <v>1.3533510401175604</v>
      </c>
      <c r="AC347" s="72">
        <f ca="1">(3*AB347+AA347)/4</f>
        <v>1.1206036729941022</v>
      </c>
      <c r="AD347" s="72">
        <f ca="1">(5*AC347+AA347*(COS(V347))^2)/3</f>
        <v>1.9277809729301765</v>
      </c>
      <c r="AE347" s="72">
        <f ca="1">Coef!$J$6*Coef!$J$9*(V347-(Coef!$J$10*AB347)+(Coef!$J$11*AC347)-(Coef!$J$12*AD347))</f>
        <v>5449785.2937658774</v>
      </c>
      <c r="AF347" s="72">
        <f ca="1">(U347-AE347)/W347</f>
        <v>2.3154434876134482E-3</v>
      </c>
      <c r="AG347" s="72">
        <f ca="1">((Coef!$J$8*Y347^2)/2)*(COS(V347))^2</f>
        <v>1.3901711273865105E-6</v>
      </c>
      <c r="AH347" s="72">
        <f ca="1">Y347*(1-(AG347/3))</f>
        <v>3.1084934771304095E-2</v>
      </c>
      <c r="AI347" s="72">
        <f ca="1">AF347*(1-AG347)+V347</f>
        <v>0.86103251788524116</v>
      </c>
      <c r="AJ347" s="72">
        <f ca="1">(EXP(AH347)-EXP(-AH347))/2</f>
        <v>3.1089941102914298E-2</v>
      </c>
      <c r="AK347" s="72">
        <f ca="1">ATAN(AJ347/COS(AI347))</f>
        <v>4.7673081643652956E-2</v>
      </c>
      <c r="AL347" s="72">
        <f ca="1">ATAN(COS(AK347)*TAN(AI347))</f>
        <v>0.86047056453469828</v>
      </c>
      <c r="AM347" s="72">
        <f ca="1">V347+(1+Coef!$J$8*(COS(V347))^2-(3/2)*Coef!$J$8*SIN(V347)*COS(V347)*(AL347-V347))*(AL347-V347)</f>
        <v>0.86047559461646927</v>
      </c>
      <c r="AN347" s="34" t="str">
        <f t="shared" ca="1" si="316"/>
        <v>32 698566 5464576 N</v>
      </c>
      <c r="AO347" s="33">
        <f t="shared" ca="1" si="317"/>
        <v>49.301619945533631</v>
      </c>
      <c r="AP347" s="33">
        <f t="shared" ca="1" si="318"/>
        <v>11.731466374563912</v>
      </c>
      <c r="AQ347" s="72">
        <v>285</v>
      </c>
      <c r="AR347" s="72">
        <v>810000</v>
      </c>
      <c r="AS347" s="72">
        <f t="shared" ca="1" si="341"/>
        <v>0.86047559461646927</v>
      </c>
      <c r="AT347" s="72">
        <f t="shared" ca="1" si="341"/>
        <v>0.2047527143231426</v>
      </c>
      <c r="AU347" s="72">
        <f t="shared" si="341"/>
        <v>4.9741883681838397</v>
      </c>
      <c r="AV347" s="72">
        <f t="array" aca="1" ref="AV347" ca="1">ATAN((1-f)*TAN(AS347))</f>
        <v>0.85881485329967</v>
      </c>
      <c r="AW347" s="72">
        <f t="shared" ca="1" si="319"/>
        <v>1.3510475628726888</v>
      </c>
      <c r="AX347" s="72">
        <f t="shared" ca="1" si="320"/>
        <v>-0.63107330848654841</v>
      </c>
      <c r="AY347" s="72">
        <f t="shared" ca="1" si="311"/>
        <v>4.0554684370253192E-3</v>
      </c>
      <c r="AZ347" s="72">
        <f t="shared" ca="1" si="321"/>
        <v>1.0118164523822758E-3</v>
      </c>
      <c r="BA347" s="72">
        <f t="shared" ca="1" si="322"/>
        <v>1.0010130974641978</v>
      </c>
      <c r="BB347" s="72">
        <f t="shared" ca="1" si="323"/>
        <v>1.011816063931066E-3</v>
      </c>
      <c r="BC347" s="72">
        <f t="shared" ca="1" si="312"/>
        <v>0.12729459660652728</v>
      </c>
      <c r="BD347" s="75">
        <f t="shared" ca="1" si="324"/>
        <v>2.8293897223519049</v>
      </c>
      <c r="BE347" s="75">
        <f t="shared" ca="1" si="325"/>
        <v>-1.2233531331684962E-4</v>
      </c>
      <c r="BF347" s="75">
        <f t="shared" ca="1" si="313"/>
        <v>0.12717226129321044</v>
      </c>
      <c r="BG347" s="75">
        <f t="shared" ca="1" si="326"/>
        <v>2.829267387038588</v>
      </c>
      <c r="BH347" s="75">
        <f t="shared" ca="1" si="327"/>
        <v>-1.222135549337137E-4</v>
      </c>
      <c r="BI347" s="75">
        <f t="shared" ca="1" si="314"/>
        <v>0.12717238305159356</v>
      </c>
      <c r="BJ347" s="75">
        <f t="shared" ca="1" si="328"/>
        <v>2.829267508796971</v>
      </c>
      <c r="BK347" s="75">
        <f t="shared" ca="1" si="329"/>
        <v>-1.2221367611511775E-4</v>
      </c>
      <c r="BL347" s="75">
        <f t="shared" ca="1" si="315"/>
        <v>0.12717238293041216</v>
      </c>
      <c r="BM347" s="72">
        <f t="array" aca="1" ref="BM347" ca="1">ATAN2((1-f)*SQRT(AX347^2+(SIN(AV347)*SIN(BL347)-COS(AV347)*COS(BL347)*COS(AU347))^2),SIN(AV347)*COS(BL347)+COS(AV347)*SIN(BL347)*COS(AU347))</f>
        <v>0.88426055692932293</v>
      </c>
      <c r="BN347" s="72">
        <f t="shared" ca="1" si="330"/>
        <v>-0.19410200207643552</v>
      </c>
      <c r="BO347" s="72">
        <f t="array" aca="1" ref="BO347" ca="1">f/16*(1-AX347^2)*(4+f*(4-3*(1-AX347^2)))</f>
        <v>5.0531339821788224E-4</v>
      </c>
      <c r="BP347" s="72">
        <f t="array" aca="1" ref="BP347" ca="1">BN347-(1-BO347)*f*AX347*(BL347+BO347*SIN(BL347)*(COS(BJ347)+BO347*COS(BL347)*(-1+2*COS(BJ347)^2)))</f>
        <v>-0.19383318682598835</v>
      </c>
      <c r="BQ347" s="72">
        <f t="shared" ca="1" si="331"/>
        <v>1.0919527497154247E-2</v>
      </c>
    </row>
    <row r="348" spans="2:69">
      <c r="B348" s="44" t="s">
        <v>1237</v>
      </c>
      <c r="C348" s="72" t="str">
        <f t="shared" si="332"/>
        <v>32UPV9856864581</v>
      </c>
      <c r="D348" s="72">
        <f t="array" aca="1" ref="D348" ca="1">MATCH(TRUE,ISERROR(VALUE(MID(C348,ROW(INDIRECT("1:"&amp;LEN(C348))),1))),0)</f>
        <v>3</v>
      </c>
      <c r="E348" s="72">
        <f t="shared" ca="1" si="333"/>
        <v>32</v>
      </c>
      <c r="F348" s="72" t="str">
        <f t="shared" ca="1" si="334"/>
        <v>U</v>
      </c>
      <c r="G348" s="72" t="str">
        <f t="shared" ca="1" si="335"/>
        <v>P</v>
      </c>
      <c r="H348" s="72" t="str">
        <f t="shared" ca="1" si="336"/>
        <v>V</v>
      </c>
      <c r="I348" s="72">
        <f t="shared" ca="1" si="337"/>
        <v>10</v>
      </c>
      <c r="J348" s="72">
        <f t="shared" ca="1" si="338"/>
        <v>98568</v>
      </c>
      <c r="K348" s="72">
        <f t="shared" ca="1" si="339"/>
        <v>64581</v>
      </c>
      <c r="L348" s="72">
        <f t="shared" ca="1" si="340"/>
        <v>188.80604746885038</v>
      </c>
      <c r="M348" s="72">
        <f ca="1">VLOOKUP(G348,Coef!$C$2:$F$25,4)</f>
        <v>6</v>
      </c>
      <c r="N348" s="31">
        <f ca="1">VLOOKUP(F348,Coef!$C$4:$D$23,2)</f>
        <v>17</v>
      </c>
      <c r="O348" s="31">
        <f ca="1">MOD(VLOOKUP(H348,Coef!$C$2:$G$21,5)+MOD(E348+1,2)*15,20)</f>
        <v>15</v>
      </c>
      <c r="P348" s="31">
        <f ca="1">VLOOKUP(N348,Coef!$A$27:$B$46,2)</f>
        <v>5.34</v>
      </c>
      <c r="Q348" s="31">
        <f ca="1">VLOOKUP(N348,Coef!$A$27:$C$46,3)+O348/10-0.1</f>
        <v>5.4</v>
      </c>
      <c r="R348" s="31">
        <f ca="1">IF(Q348+0.1&lt;P348,Q348+2,Q348)</f>
        <v>5.4</v>
      </c>
      <c r="S348" s="72">
        <f ca="1">M348*100000+J348</f>
        <v>698568</v>
      </c>
      <c r="T348" s="72">
        <f ca="1">R348*1000000+K348</f>
        <v>5464581</v>
      </c>
      <c r="U348" s="72">
        <f ca="1">IF(N348&lt;11,T348-10000000,T348)</f>
        <v>5464581</v>
      </c>
      <c r="V348" s="72">
        <f ca="1">U348/(6366197.724*0.9996)</f>
        <v>0.85871786332893874</v>
      </c>
      <c r="W348" s="72">
        <f ca="1">(Coef!$J$9/(1+Coef!$J$8*(COS(V348))^2)^0.5)*Coef!$J$6</f>
        <v>6387850.2549836766</v>
      </c>
      <c r="X348" s="72">
        <f ca="1">6*E348-183</f>
        <v>9</v>
      </c>
      <c r="Y348" s="72">
        <f ca="1">(S348-500000)/W348</f>
        <v>3.1085262188962726E-2</v>
      </c>
      <c r="Z348" s="72">
        <f ca="1">SIN(2*V348)</f>
        <v>0.98926769539550719</v>
      </c>
      <c r="AA348" s="72">
        <f ca="1">Z348*(COS(V348))^2</f>
        <v>0.42236070465662717</v>
      </c>
      <c r="AB348" s="72">
        <f ca="1">V348+(Z348/2)</f>
        <v>1.3533517110266924</v>
      </c>
      <c r="AC348" s="72">
        <f ca="1">(3*AB348+AA348)/4</f>
        <v>1.1206039594341761</v>
      </c>
      <c r="AD348" s="72">
        <f ca="1">(5*AC348+AA348*(COS(V348))^2)/3</f>
        <v>1.9277812175174445</v>
      </c>
      <c r="AE348" s="72">
        <f ca="1">Coef!$J$6*Coef!$J$9*(V348-(Coef!$J$10*AB348)+(Coef!$J$11*AC348)-(Coef!$J$12*AD348))</f>
        <v>5449790.2983791484</v>
      </c>
      <c r="AF348" s="72">
        <f ca="1">(U348-AE348)/W348</f>
        <v>2.315442759371547E-3</v>
      </c>
      <c r="AG348" s="72">
        <f ca="1">((Coef!$J$8*Y348^2)/2)*(COS(V348))^2</f>
        <v>1.3901965935258227E-6</v>
      </c>
      <c r="AH348" s="72">
        <f ca="1">Y348*(1-(AG348/3))</f>
        <v>3.1085247784087524E-2</v>
      </c>
      <c r="AI348" s="72">
        <f ca="1">AF348*(1-AG348)+V348</f>
        <v>0.86103330286938962</v>
      </c>
      <c r="AJ348" s="72">
        <f ca="1">(EXP(AH348)-EXP(-AH348))/2</f>
        <v>3.1090254266939288E-2</v>
      </c>
      <c r="AK348" s="72">
        <f ca="1">ATAN(AJ348/COS(AI348))</f>
        <v>4.767360461361049E-2</v>
      </c>
      <c r="AL348" s="72">
        <f ca="1">ATAN(COS(AK348)*TAN(AI348))</f>
        <v>0.86047133731787728</v>
      </c>
      <c r="AM348" s="72">
        <f ca="1">V348+(1+Coef!$J$8*(COS(V348))^2-(3/2)*Coef!$J$8*SIN(V348)*COS(V348)*(AL348-V348))*(AL348-V348)</f>
        <v>0.86047636735349053</v>
      </c>
      <c r="AN348" s="34" t="str">
        <f t="shared" ca="1" si="316"/>
        <v>32 698568 5464581 N</v>
      </c>
      <c r="AO348" s="33">
        <f t="shared" ca="1" si="317"/>
        <v>49.301664220103618</v>
      </c>
      <c r="AP348" s="33">
        <f t="shared" ca="1" si="318"/>
        <v>11.73149633853529</v>
      </c>
      <c r="AQ348" s="72">
        <v>285</v>
      </c>
      <c r="AR348" s="72">
        <v>810000</v>
      </c>
      <c r="AS348" s="72">
        <f t="shared" ca="1" si="341"/>
        <v>0.86047636735349042</v>
      </c>
      <c r="AT348" s="72">
        <f t="shared" ca="1" si="341"/>
        <v>0.20475323729310013</v>
      </c>
      <c r="AU348" s="72">
        <f t="shared" si="341"/>
        <v>4.9741883681838397</v>
      </c>
      <c r="AV348" s="72">
        <f t="array" aca="1" ref="AV348" ca="1">ATAN((1-f)*TAN(AS348))</f>
        <v>0.85881562642074494</v>
      </c>
      <c r="AW348" s="72">
        <f t="shared" ca="1" si="319"/>
        <v>1.3510478954019958</v>
      </c>
      <c r="AX348" s="72">
        <f t="shared" ca="1" si="320"/>
        <v>-0.63107274312433081</v>
      </c>
      <c r="AY348" s="72">
        <f t="shared" ca="1" si="311"/>
        <v>4.0554732461259247E-3</v>
      </c>
      <c r="AZ348" s="72">
        <f t="shared" ca="1" si="321"/>
        <v>1.0118176498001255E-3</v>
      </c>
      <c r="BA348" s="72">
        <f t="shared" ca="1" si="322"/>
        <v>1.001013098664649</v>
      </c>
      <c r="BB348" s="72">
        <f t="shared" ca="1" si="323"/>
        <v>1.0118172613475366E-3</v>
      </c>
      <c r="BC348" s="72">
        <f t="shared" ca="1" si="312"/>
        <v>0.12729459645387098</v>
      </c>
      <c r="BD348" s="75">
        <f t="shared" ca="1" si="324"/>
        <v>2.8293903872578623</v>
      </c>
      <c r="BE348" s="75">
        <f t="shared" ca="1" si="325"/>
        <v>-1.2233548430407568E-4</v>
      </c>
      <c r="BF348" s="75">
        <f t="shared" ca="1" si="313"/>
        <v>0.12717226096956691</v>
      </c>
      <c r="BG348" s="75">
        <f t="shared" ca="1" si="326"/>
        <v>2.8292680517735587</v>
      </c>
      <c r="BH348" s="75">
        <f t="shared" ca="1" si="327"/>
        <v>-1.2221372559141706E-4</v>
      </c>
      <c r="BI348" s="75">
        <f t="shared" ca="1" si="314"/>
        <v>0.12717238272827955</v>
      </c>
      <c r="BJ348" s="75">
        <f t="shared" ca="1" si="328"/>
        <v>2.8292681735322711</v>
      </c>
      <c r="BK348" s="75">
        <f t="shared" ca="1" si="329"/>
        <v>-1.2221384677330767E-4</v>
      </c>
      <c r="BL348" s="75">
        <f t="shared" ca="1" si="315"/>
        <v>0.12717238260709768</v>
      </c>
      <c r="BM348" s="72">
        <f t="array" aca="1" ref="BM348" ca="1">ATAN2((1-f)*SQRT(AX348^2+(SIN(AV348)*SIN(BL348)-COS(AV348)*COS(BL348)*COS(AU348))^2),SIN(AV348)*COS(BL348)+COS(AV348)*SIN(BL348)*COS(AU348))</f>
        <v>0.88426131499947946</v>
      </c>
      <c r="BN348" s="72">
        <f t="shared" ca="1" si="330"/>
        <v>-0.194102182923691</v>
      </c>
      <c r="BO348" s="72">
        <f t="array" aca="1" ref="BO348" ca="1">f/16*(1-AX348^2)*(4+f*(4-3*(1-AX348^2)))</f>
        <v>5.0531399652918184E-4</v>
      </c>
      <c r="BP348" s="72">
        <f t="array" aca="1" ref="BP348" ca="1">BN348-(1-BO348)*f*AX348*(BL348+BO348*SIN(BL348)*(COS(BJ348)+BO348*COS(BL348)*(-1+2*COS(BJ348)^2)))</f>
        <v>-0.19383336791509301</v>
      </c>
      <c r="BQ348" s="72">
        <f t="shared" ca="1" si="331"/>
        <v>1.0919869378007124E-2</v>
      </c>
    </row>
    <row r="349" spans="2:69">
      <c r="B349" s="45" t="s">
        <v>1238</v>
      </c>
      <c r="C349" s="72" t="str">
        <f t="shared" si="332"/>
        <v>32UQV1220357545</v>
      </c>
      <c r="D349" s="72">
        <f t="array" aca="1" ref="D349" ca="1">MATCH(TRUE,ISERROR(VALUE(MID(C349,ROW(INDIRECT("1:"&amp;LEN(C349))),1))),0)</f>
        <v>3</v>
      </c>
      <c r="E349" s="72">
        <f t="shared" ca="1" si="333"/>
        <v>32</v>
      </c>
      <c r="F349" s="72" t="str">
        <f t="shared" ca="1" si="334"/>
        <v>U</v>
      </c>
      <c r="G349" s="72" t="str">
        <f t="shared" ca="1" si="335"/>
        <v>Q</v>
      </c>
      <c r="H349" s="72" t="str">
        <f t="shared" ca="1" si="336"/>
        <v>V</v>
      </c>
      <c r="I349" s="72">
        <f t="shared" ca="1" si="337"/>
        <v>10</v>
      </c>
      <c r="J349" s="72">
        <f t="shared" ca="1" si="338"/>
        <v>12203</v>
      </c>
      <c r="K349" s="72">
        <f t="shared" ca="1" si="339"/>
        <v>57545</v>
      </c>
      <c r="L349" s="72">
        <f t="shared" ca="1" si="340"/>
        <v>188.80604746885038</v>
      </c>
      <c r="M349" s="72">
        <f ca="1">VLOOKUP(G349,Coef!$C$2:$F$25,4)</f>
        <v>7</v>
      </c>
      <c r="N349" s="31">
        <f ca="1">VLOOKUP(F349,Coef!$C$4:$D$23,2)</f>
        <v>17</v>
      </c>
      <c r="O349" s="31">
        <f ca="1">MOD(VLOOKUP(H349,Coef!$C$2:$G$21,5)+MOD(E349+1,2)*15,20)</f>
        <v>15</v>
      </c>
      <c r="P349" s="31">
        <f ca="1">VLOOKUP(N349,Coef!$A$27:$B$46,2)</f>
        <v>5.34</v>
      </c>
      <c r="Q349" s="31">
        <f ca="1">VLOOKUP(N349,Coef!$A$27:$C$46,3)+O349/10-0.1</f>
        <v>5.4</v>
      </c>
      <c r="R349" s="31">
        <f ca="1">IF(Q349+0.1&lt;P349,Q349+2,Q349)</f>
        <v>5.4</v>
      </c>
      <c r="S349" s="72">
        <f ca="1">M349*100000+J349</f>
        <v>712203</v>
      </c>
      <c r="T349" s="72">
        <f ca="1">R349*1000000+K349</f>
        <v>5457545</v>
      </c>
      <c r="U349" s="72">
        <f ca="1">IF(N349&lt;11,T349-10000000,T349)</f>
        <v>5457545</v>
      </c>
      <c r="V349" s="72">
        <f ca="1">U349/(6366197.724*0.9996)</f>
        <v>0.85761220877163924</v>
      </c>
      <c r="W349" s="72">
        <f ca="1">(Coef!$J$9/(1+Coef!$J$8*(COS(V349))^2)^0.5)*Coef!$J$6</f>
        <v>6387826.7745659472</v>
      </c>
      <c r="X349" s="72">
        <f ca="1">6*E349-183</f>
        <v>9</v>
      </c>
      <c r="Y349" s="72">
        <f ca="1">(S349-500000)/W349</f>
        <v>3.3219905217986942E-2</v>
      </c>
      <c r="Z349" s="72">
        <f ca="1">SIN(2*V349)</f>
        <v>0.98958838060134369</v>
      </c>
      <c r="AA349" s="72">
        <f ca="1">Z349*(COS(V349))^2</f>
        <v>0.42358019499821853</v>
      </c>
      <c r="AB349" s="72">
        <f ca="1">V349+(Z349/2)</f>
        <v>1.352406399072311</v>
      </c>
      <c r="AC349" s="72">
        <f ca="1">(3*AB349+AA349)/4</f>
        <v>1.1201998480537878</v>
      </c>
      <c r="AD349" s="72">
        <f ca="1">(5*AC349+AA349*(COS(V349))^2)/3</f>
        <v>1.9274357102039639</v>
      </c>
      <c r="AE349" s="72">
        <f ca="1">Coef!$J$6*Coef!$J$9*(V349-(Coef!$J$10*AB349)+(Coef!$J$11*AC349)-(Coef!$J$12*AD349))</f>
        <v>5442747.8453842197</v>
      </c>
      <c r="AF349" s="72">
        <f ca="1">(U349-AE349)/W349</f>
        <v>2.3164614724208461E-3</v>
      </c>
      <c r="AG349" s="72">
        <f ca="1">((Coef!$J$8*Y349^2)/2)*(COS(V349))^2</f>
        <v>1.5917516498800465E-6</v>
      </c>
      <c r="AH349" s="72">
        <f ca="1">Y349*(1-(AG349/3))</f>
        <v>3.3219887592040628E-2</v>
      </c>
      <c r="AI349" s="72">
        <f ca="1">AF349*(1-AG349)+V349</f>
        <v>0.85992866655682876</v>
      </c>
      <c r="AJ349" s="72">
        <f ca="1">(EXP(AH349)-EXP(-AH349))/2</f>
        <v>3.3225997957538833E-2</v>
      </c>
      <c r="AK349" s="72">
        <f ca="1">ATAN(AJ349/COS(AI349))</f>
        <v>5.087778560008515E-2</v>
      </c>
      <c r="AL349" s="72">
        <f ca="1">ATAN(COS(AK349)*TAN(AI349))</f>
        <v>0.85928836774662198</v>
      </c>
      <c r="AM349" s="72">
        <f ca="1">V349+(1+Coef!$J$8*(COS(V349))^2-(3/2)*Coef!$J$8*SIN(V349)*COS(V349)*(AL349-V349))*(AL349-V349)</f>
        <v>0.8592931889969071</v>
      </c>
      <c r="AN349" s="34" t="str">
        <f t="shared" ca="1" si="316"/>
        <v>32 712203 5457545 N</v>
      </c>
      <c r="AO349" s="33">
        <f t="shared" ca="1" si="317"/>
        <v>49.233873093860161</v>
      </c>
      <c r="AP349" s="33">
        <f t="shared" ca="1" si="318"/>
        <v>11.915082385856353</v>
      </c>
      <c r="AQ349" s="72">
        <v>285</v>
      </c>
      <c r="AR349" s="72">
        <v>810000</v>
      </c>
      <c r="AS349" s="72">
        <f t="shared" ca="1" si="341"/>
        <v>0.85929318899690699</v>
      </c>
      <c r="AT349" s="72">
        <f t="shared" ca="1" si="341"/>
        <v>0.20795741827957481</v>
      </c>
      <c r="AU349" s="72">
        <f t="shared" si="341"/>
        <v>4.9741883681838397</v>
      </c>
      <c r="AV349" s="72">
        <f t="array" aca="1" ref="AV349" ca="1">ATAN((1-f)*TAN(AS349))</f>
        <v>0.85763186466974162</v>
      </c>
      <c r="AW349" s="72">
        <f t="shared" ca="1" si="319"/>
        <v>1.350538281725105</v>
      </c>
      <c r="AX349" s="72">
        <f t="shared" ca="1" si="320"/>
        <v>-0.63193795352312532</v>
      </c>
      <c r="AY349" s="72">
        <f t="shared" ca="1" si="311"/>
        <v>4.0481085263481828E-3</v>
      </c>
      <c r="AZ349" s="72">
        <f t="shared" ca="1" si="321"/>
        <v>1.0099839017009972E-3</v>
      </c>
      <c r="BA349" s="72">
        <f t="shared" ca="1" si="322"/>
        <v>1.00101126027517</v>
      </c>
      <c r="BB349" s="72">
        <f t="shared" ca="1" si="323"/>
        <v>1.0099835153565965E-3</v>
      </c>
      <c r="BC349" s="72">
        <f t="shared" ca="1" si="312"/>
        <v>0.12729483023450477</v>
      </c>
      <c r="BD349" s="75">
        <f t="shared" ca="1" si="324"/>
        <v>2.8283713936847148</v>
      </c>
      <c r="BE349" s="75">
        <f t="shared" ca="1" si="325"/>
        <v>-1.2207361127541185E-4</v>
      </c>
      <c r="BF349" s="75">
        <f t="shared" ca="1" si="313"/>
        <v>0.12717275662322935</v>
      </c>
      <c r="BG349" s="75">
        <f t="shared" ca="1" si="326"/>
        <v>2.8282493200734393</v>
      </c>
      <c r="BH349" s="75">
        <f t="shared" ca="1" si="327"/>
        <v>-1.2195235673547964E-4</v>
      </c>
      <c r="BI349" s="75">
        <f t="shared" ca="1" si="314"/>
        <v>0.12717287787776929</v>
      </c>
      <c r="BJ349" s="75">
        <f t="shared" ca="1" si="328"/>
        <v>2.8282494413279795</v>
      </c>
      <c r="BK349" s="75">
        <f t="shared" ca="1" si="329"/>
        <v>-1.2195247717368166E-4</v>
      </c>
      <c r="BL349" s="75">
        <f t="shared" ca="1" si="315"/>
        <v>0.1271728777573311</v>
      </c>
      <c r="BM349" s="72">
        <f t="array" aca="1" ref="BM349" ca="1">ATAN2((1-f)*SQRT(AX349^2+(SIN(AV349)*SIN(BL349)-COS(AV349)*COS(BL349)*COS(AU349))^2),SIN(AV349)*COS(BL349)+COS(AV349)*SIN(BL349)*COS(AU349))</f>
        <v>0.8831005625578896</v>
      </c>
      <c r="BN349" s="72">
        <f t="shared" ca="1" si="330"/>
        <v>-0.19382580194732774</v>
      </c>
      <c r="BO349" s="72">
        <f t="array" aca="1" ref="BO349" ca="1">f/16*(1-AX349^2)*(4+f*(4-3*(1-AX349^2)))</f>
        <v>5.043977322379226E-4</v>
      </c>
      <c r="BP349" s="72">
        <f t="array" aca="1" ref="BP349" ca="1">BN349-(1-BO349)*f*AX349*(BL349+BO349*SIN(BL349)*(COS(BJ349)+BO349*COS(BL349)*(-1+2*COS(BJ349)^2)))</f>
        <v>-0.19355661681800124</v>
      </c>
      <c r="BQ349" s="72">
        <f t="shared" ca="1" si="331"/>
        <v>1.4400801461573576E-2</v>
      </c>
    </row>
    <row r="350" spans="2:69">
      <c r="B350" s="38"/>
      <c r="C350" s="72" t="str">
        <f t="shared" si="332"/>
        <v/>
      </c>
      <c r="D350" s="72" t="e">
        <f t="array" aca="1" ref="D350" ca="1">MATCH(TRUE,ISERROR(VALUE(MID(C350,ROW(INDIRECT("1:"&amp;LEN(C350))),1))),0)</f>
        <v>#N/A</v>
      </c>
      <c r="E350" s="72" t="e">
        <f t="shared" ca="1" si="333"/>
        <v>#N/A</v>
      </c>
      <c r="F350" s="72" t="e">
        <f t="shared" ca="1" si="334"/>
        <v>#N/A</v>
      </c>
      <c r="G350" s="72" t="e">
        <f t="shared" ca="1" si="335"/>
        <v>#N/A</v>
      </c>
      <c r="H350" s="72" t="e">
        <f t="shared" ca="1" si="336"/>
        <v>#N/A</v>
      </c>
      <c r="I350" s="72" t="e">
        <f t="shared" ca="1" si="337"/>
        <v>#N/A</v>
      </c>
      <c r="J350" s="72" t="e">
        <f t="shared" ca="1" si="338"/>
        <v>#N/A</v>
      </c>
      <c r="K350" s="72" t="e">
        <f t="shared" ca="1" si="339"/>
        <v>#N/A</v>
      </c>
      <c r="L350" s="72" t="e">
        <f t="shared" ca="1" si="340"/>
        <v>#N/A</v>
      </c>
      <c r="M350" s="72" t="e">
        <f ca="1">VLOOKUP(G350,Coef!$C$2:$F$25,4)</f>
        <v>#N/A</v>
      </c>
      <c r="N350" s="31" t="e">
        <f ca="1">VLOOKUP(F350,Coef!$C$4:$D$23,2)</f>
        <v>#N/A</v>
      </c>
      <c r="O350" s="31" t="e">
        <f ca="1">MOD(VLOOKUP(H350,Coef!$C$2:$G$21,5)+MOD(E350+1,2)*15,20)</f>
        <v>#N/A</v>
      </c>
      <c r="P350" s="31" t="e">
        <f ca="1">VLOOKUP(N350,Coef!$A$27:$B$46,2)</f>
        <v>#N/A</v>
      </c>
      <c r="Q350" s="31" t="e">
        <f ca="1">VLOOKUP(N350,Coef!$A$27:$C$46,3)+O350/10-0.1</f>
        <v>#N/A</v>
      </c>
      <c r="R350" s="31" t="e">
        <f ca="1">IF(Q350+0.1&lt;P350,Q350+2,Q350)</f>
        <v>#N/A</v>
      </c>
      <c r="S350" s="72" t="e">
        <f ca="1">M350*100000+J350</f>
        <v>#N/A</v>
      </c>
      <c r="T350" s="72" t="e">
        <f ca="1">R350*1000000+K350</f>
        <v>#N/A</v>
      </c>
      <c r="U350" s="72" t="e">
        <f ca="1">IF(N350&lt;11,T350-10000000,T350)</f>
        <v>#N/A</v>
      </c>
      <c r="V350" s="72" t="e">
        <f ca="1">U350/(6366197.724*0.9996)</f>
        <v>#N/A</v>
      </c>
      <c r="W350" s="72" t="e">
        <f ca="1">(Coef!$J$9/(1+Coef!$J$8*(COS(V350))^2)^0.5)*Coef!$J$6</f>
        <v>#N/A</v>
      </c>
      <c r="X350" s="72" t="e">
        <f ca="1">6*E350-183</f>
        <v>#N/A</v>
      </c>
      <c r="Y350" s="72" t="e">
        <f ca="1">(S350-500000)/W350</f>
        <v>#N/A</v>
      </c>
      <c r="Z350" s="72" t="e">
        <f ca="1">SIN(2*V350)</f>
        <v>#N/A</v>
      </c>
      <c r="AA350" s="72" t="e">
        <f ca="1">Z350*(COS(V350))^2</f>
        <v>#N/A</v>
      </c>
      <c r="AB350" s="72" t="e">
        <f ca="1">V350+(Z350/2)</f>
        <v>#N/A</v>
      </c>
      <c r="AC350" s="72" t="e">
        <f ca="1">(3*AB350+AA350)/4</f>
        <v>#N/A</v>
      </c>
      <c r="AD350" s="72" t="e">
        <f ca="1">(5*AC350+AA350*(COS(V350))^2)/3</f>
        <v>#N/A</v>
      </c>
      <c r="AE350" s="72" t="e">
        <f ca="1">Coef!$J$6*Coef!$J$9*(V350-(Coef!$J$10*AB350)+(Coef!$J$11*AC350)-(Coef!$J$12*AD350))</f>
        <v>#N/A</v>
      </c>
      <c r="AF350" s="72" t="e">
        <f ca="1">(U350-AE350)/W350</f>
        <v>#N/A</v>
      </c>
      <c r="AG350" s="72" t="e">
        <f ca="1">((Coef!$J$8*Y350^2)/2)*(COS(V350))^2</f>
        <v>#N/A</v>
      </c>
      <c r="AH350" s="72" t="e">
        <f ca="1">Y350*(1-(AG350/3))</f>
        <v>#N/A</v>
      </c>
      <c r="AI350" s="72" t="e">
        <f ca="1">AF350*(1-AG350)+V350</f>
        <v>#N/A</v>
      </c>
      <c r="AJ350" s="72" t="e">
        <f ca="1">(EXP(AH350)-EXP(-AH350))/2</f>
        <v>#N/A</v>
      </c>
      <c r="AK350" s="72" t="e">
        <f ca="1">ATAN(AJ350/COS(AI350))</f>
        <v>#N/A</v>
      </c>
      <c r="AL350" s="72" t="e">
        <f ca="1">ATAN(COS(AK350)*TAN(AI350))</f>
        <v>#N/A</v>
      </c>
      <c r="AM350" s="72" t="e">
        <f ca="1">V350+(1+Coef!$J$8*(COS(V350))^2-(3/2)*Coef!$J$8*SIN(V350)*COS(V350)*(AL350-V350))*(AL350-V350)</f>
        <v>#N/A</v>
      </c>
      <c r="AN350" s="34" t="e">
        <f t="shared" ca="1" si="316"/>
        <v>#N/A</v>
      </c>
      <c r="AO350" s="33" t="e">
        <f t="shared" ca="1" si="317"/>
        <v>#N/A</v>
      </c>
      <c r="AP350" s="33" t="e">
        <f t="shared" ca="1" si="318"/>
        <v>#N/A</v>
      </c>
      <c r="AQ350" s="72">
        <v>285</v>
      </c>
      <c r="AR350" s="72">
        <v>810000</v>
      </c>
      <c r="AS350" s="72" t="e">
        <f t="shared" ca="1" si="341"/>
        <v>#N/A</v>
      </c>
      <c r="AT350" s="72" t="e">
        <f t="shared" ca="1" si="341"/>
        <v>#N/A</v>
      </c>
      <c r="AU350" s="72">
        <f t="shared" si="341"/>
        <v>4.9741883681838397</v>
      </c>
      <c r="AV350" s="72" t="e">
        <f t="array" aca="1" ref="AV350" ca="1">ATAN((1-f)*TAN(AS350))</f>
        <v>#N/A</v>
      </c>
      <c r="AW350" s="72" t="e">
        <f t="shared" ca="1" si="319"/>
        <v>#N/A</v>
      </c>
      <c r="AX350" s="72" t="e">
        <f t="shared" ca="1" si="320"/>
        <v>#N/A</v>
      </c>
      <c r="AY350" s="72" t="e">
        <f t="shared" ca="1" si="311"/>
        <v>#N/A</v>
      </c>
      <c r="AZ350" s="72" t="e">
        <f t="shared" ca="1" si="321"/>
        <v>#N/A</v>
      </c>
      <c r="BA350" s="72" t="e">
        <f t="shared" ca="1" si="322"/>
        <v>#N/A</v>
      </c>
      <c r="BB350" s="72" t="e">
        <f t="shared" ca="1" si="323"/>
        <v>#N/A</v>
      </c>
      <c r="BC350" s="72" t="e">
        <f t="shared" ca="1" si="312"/>
        <v>#N/A</v>
      </c>
      <c r="BD350" s="75" t="e">
        <f t="shared" ca="1" si="324"/>
        <v>#N/A</v>
      </c>
      <c r="BE350" s="75" t="e">
        <f t="shared" ca="1" si="325"/>
        <v>#N/A</v>
      </c>
      <c r="BF350" s="75" t="e">
        <f t="shared" ca="1" si="313"/>
        <v>#N/A</v>
      </c>
      <c r="BG350" s="75" t="e">
        <f t="shared" ca="1" si="326"/>
        <v>#N/A</v>
      </c>
      <c r="BH350" s="75" t="e">
        <f t="shared" ca="1" si="327"/>
        <v>#N/A</v>
      </c>
      <c r="BI350" s="75" t="e">
        <f t="shared" ca="1" si="314"/>
        <v>#N/A</v>
      </c>
      <c r="BJ350" s="75" t="e">
        <f t="shared" ca="1" si="328"/>
        <v>#N/A</v>
      </c>
      <c r="BK350" s="75" t="e">
        <f t="shared" ca="1" si="329"/>
        <v>#N/A</v>
      </c>
      <c r="BL350" s="75" t="e">
        <f t="shared" ca="1" si="315"/>
        <v>#N/A</v>
      </c>
      <c r="BM350" s="72" t="e">
        <f t="array" aca="1" ref="BM350" ca="1">ATAN2((1-f)*SQRT(AX350^2+(SIN(AV350)*SIN(BL350)-COS(AV350)*COS(BL350)*COS(AU350))^2),SIN(AV350)*COS(BL350)+COS(AV350)*SIN(BL350)*COS(AU350))</f>
        <v>#N/A</v>
      </c>
      <c r="BN350" s="72" t="e">
        <f t="shared" ca="1" si="330"/>
        <v>#N/A</v>
      </c>
      <c r="BO350" s="72" t="e">
        <f t="array" aca="1" ref="BO350" ca="1">f/16*(1-AX350^2)*(4+f*(4-3*(1-AX350^2)))</f>
        <v>#N/A</v>
      </c>
      <c r="BP350" s="72" t="e">
        <f t="array" aca="1" ref="BP350" ca="1">BN350-(1-BO350)*f*AX350*(BL350+BO350*SIN(BL350)*(COS(BJ350)+BO350*COS(BL350)*(-1+2*COS(BJ350)^2)))</f>
        <v>#N/A</v>
      </c>
      <c r="BQ350" s="72" t="e">
        <f t="shared" ca="1" si="331"/>
        <v>#N/A</v>
      </c>
    </row>
    <row r="351" spans="2:69">
      <c r="B351" s="38" t="s">
        <v>1239</v>
      </c>
      <c r="C351" s="72" t="str">
        <f t="shared" si="332"/>
        <v>32UQV102373</v>
      </c>
      <c r="D351" s="72">
        <f t="array" aca="1" ref="D351" ca="1">MATCH(TRUE,ISERROR(VALUE(MID(C351,ROW(INDIRECT("1:"&amp;LEN(C351))),1))),0)</f>
        <v>3</v>
      </c>
      <c r="E351" s="72">
        <f t="shared" ca="1" si="333"/>
        <v>32</v>
      </c>
      <c r="F351" s="72" t="str">
        <f t="shared" ca="1" si="334"/>
        <v>U</v>
      </c>
      <c r="G351" s="72" t="str">
        <f t="shared" ca="1" si="335"/>
        <v>Q</v>
      </c>
      <c r="H351" s="72" t="str">
        <f t="shared" ca="1" si="336"/>
        <v>V</v>
      </c>
      <c r="I351" s="72">
        <f t="shared" ca="1" si="337"/>
        <v>6</v>
      </c>
      <c r="J351" s="72">
        <f t="shared" ca="1" si="338"/>
        <v>10200</v>
      </c>
      <c r="K351" s="72">
        <f t="shared" ca="1" si="339"/>
        <v>37300</v>
      </c>
      <c r="L351" s="72">
        <f t="shared" ca="1" si="340"/>
        <v>188.80604746885038</v>
      </c>
      <c r="M351" s="72">
        <f ca="1">VLOOKUP(G351,Coef!$C$2:$F$25,4)</f>
        <v>7</v>
      </c>
      <c r="N351" s="31">
        <f ca="1">VLOOKUP(F351,Coef!$C$4:$D$23,2)</f>
        <v>17</v>
      </c>
      <c r="O351" s="31">
        <f ca="1">MOD(VLOOKUP(H351,Coef!$C$2:$G$21,5)+MOD(E351+1,2)*15,20)</f>
        <v>15</v>
      </c>
      <c r="P351" s="31">
        <f ca="1">VLOOKUP(N351,Coef!$A$27:$B$46,2)</f>
        <v>5.34</v>
      </c>
      <c r="Q351" s="31">
        <f ca="1">VLOOKUP(N351,Coef!$A$27:$C$46,3)+O351/10-0.1</f>
        <v>5.4</v>
      </c>
      <c r="R351" s="31">
        <f ca="1">IF(Q351+0.1&lt;P351,Q351+2,Q351)</f>
        <v>5.4</v>
      </c>
      <c r="S351" s="72">
        <f ca="1">M351*100000+J351</f>
        <v>710200</v>
      </c>
      <c r="T351" s="72">
        <f ca="1">R351*1000000+K351</f>
        <v>5437300</v>
      </c>
      <c r="U351" s="72">
        <f ca="1">IF(N351&lt;11,T351-10000000,T351)</f>
        <v>5437300</v>
      </c>
      <c r="V351" s="72">
        <f ca="1">U351/(6366197.724*0.9996)</f>
        <v>0.8544308590683235</v>
      </c>
      <c r="W351" s="72">
        <f ca="1">(Coef!$J$9/(1+Coef!$J$8*(COS(V351))^2)^0.5)*Coef!$J$6</f>
        <v>6387759.1730167037</v>
      </c>
      <c r="X351" s="72">
        <f ca="1">6*E351-183</f>
        <v>9</v>
      </c>
      <c r="Y351" s="72">
        <f ca="1">(S351-500000)/W351</f>
        <v>3.2906688293436438E-2</v>
      </c>
      <c r="Z351" s="72">
        <f ca="1">SIN(2*V351)</f>
        <v>0.99048410431662448</v>
      </c>
      <c r="AA351" s="72">
        <f ca="1">Z351*(COS(V351))^2</f>
        <v>0.42708328794269812</v>
      </c>
      <c r="AB351" s="72">
        <f ca="1">V351+(Z351/2)</f>
        <v>1.3496729112266357</v>
      </c>
      <c r="AC351" s="72">
        <f ca="1">(3*AB351+AA351)/4</f>
        <v>1.1190255054056513</v>
      </c>
      <c r="AD351" s="72">
        <f ca="1">(5*AC351+AA351*(COS(V351))^2)/3</f>
        <v>1.9264266793173279</v>
      </c>
      <c r="AE351" s="72">
        <f ca="1">Coef!$J$6*Coef!$J$9*(V351-(Coef!$J$10*AB351)+(Coef!$J$11*AC351)-(Coef!$J$12*AD351))</f>
        <v>5422484.7112432392</v>
      </c>
      <c r="AF351" s="72">
        <f ca="1">(U351-AE351)/W351</f>
        <v>2.3193248767648909E-3</v>
      </c>
      <c r="AG351" s="72">
        <f ca="1">((Coef!$J$8*Y351^2)/2)*(COS(V351))^2</f>
        <v>1.5733701054333536E-6</v>
      </c>
      <c r="AH351" s="72">
        <f ca="1">Y351*(1-(AG351/3))</f>
        <v>3.2906671035303224E-2</v>
      </c>
      <c r="AI351" s="72">
        <f ca="1">AF351*(1-AG351)+V351</f>
        <v>0.85675018029593197</v>
      </c>
      <c r="AJ351" s="72">
        <f ca="1">(EXP(AH351)-EXP(-AH351))/2</f>
        <v>3.2912610182817215E-2</v>
      </c>
      <c r="AK351" s="72">
        <f ca="1">ATAN(AJ351/COS(AI351))</f>
        <v>5.0213926274592549E-2</v>
      </c>
      <c r="AL351" s="72">
        <f ca="1">ATAN(COS(AK351)*TAN(AI351))</f>
        <v>0.85612591006218708</v>
      </c>
      <c r="AM351" s="72">
        <f ca="1">V351+(1+Coef!$J$8*(COS(V351))^2-(3/2)*Coef!$J$8*SIN(V351)*COS(V351)*(AL351-V351))*(AL351-V351)</f>
        <v>0.85613082146076724</v>
      </c>
      <c r="AN351" s="34" t="str">
        <f t="shared" ca="1" si="316"/>
        <v>32 710200 5437300 N</v>
      </c>
      <c r="AO351" s="33">
        <f t="shared" ca="1" si="317"/>
        <v>49.052682780770169</v>
      </c>
      <c r="AP351" s="33">
        <f t="shared" ca="1" si="318"/>
        <v>11.877046048315226</v>
      </c>
      <c r="AQ351" s="72">
        <v>285</v>
      </c>
      <c r="AR351" s="72">
        <v>810000</v>
      </c>
      <c r="AS351" s="72">
        <f t="shared" ca="1" si="341"/>
        <v>0.85613082146076736</v>
      </c>
      <c r="AT351" s="72">
        <f t="shared" ca="1" si="341"/>
        <v>0.20729355895408222</v>
      </c>
      <c r="AU351" s="72">
        <f t="shared" si="341"/>
        <v>4.9741883681838397</v>
      </c>
      <c r="AV351" s="72">
        <f t="array" aca="1" ref="AV351" ca="1">ATAN((1-f)*TAN(AS351))</f>
        <v>0.85446798355511877</v>
      </c>
      <c r="AW351" s="72">
        <f t="shared" ca="1" si="319"/>
        <v>1.3491716539661909</v>
      </c>
      <c r="AX351" s="72">
        <f t="shared" ca="1" si="320"/>
        <v>-0.63424608178220476</v>
      </c>
      <c r="AY351" s="72">
        <f t="shared" ca="1" si="311"/>
        <v>4.0284122449947236E-3</v>
      </c>
      <c r="AZ351" s="72">
        <f t="shared" ca="1" si="321"/>
        <v>1.0050796410425889E-3</v>
      </c>
      <c r="BA351" s="72">
        <f t="shared" ca="1" si="322"/>
        <v>1.0010063436428212</v>
      </c>
      <c r="BB351" s="72">
        <f t="shared" ca="1" si="323"/>
        <v>1.0050792602989155E-3</v>
      </c>
      <c r="BC351" s="72">
        <f t="shared" ca="1" si="312"/>
        <v>0.12729545546718601</v>
      </c>
      <c r="BD351" s="75">
        <f t="shared" ca="1" si="324"/>
        <v>2.8256387633995677</v>
      </c>
      <c r="BE351" s="75">
        <f t="shared" ca="1" si="325"/>
        <v>-1.2137304961376746E-4</v>
      </c>
      <c r="BF351" s="75">
        <f t="shared" ca="1" si="313"/>
        <v>0.12717408241757225</v>
      </c>
      <c r="BG351" s="75">
        <f t="shared" ca="1" si="326"/>
        <v>2.8255173903499542</v>
      </c>
      <c r="BH351" s="75">
        <f t="shared" ca="1" si="327"/>
        <v>-1.212531388828739E-4</v>
      </c>
      <c r="BI351" s="75">
        <f t="shared" ca="1" si="314"/>
        <v>0.12717420232830315</v>
      </c>
      <c r="BJ351" s="75">
        <f t="shared" ca="1" si="328"/>
        <v>2.8255175102606849</v>
      </c>
      <c r="BK351" s="75">
        <f t="shared" ca="1" si="329"/>
        <v>-1.2125325734616224E-4</v>
      </c>
      <c r="BL351" s="75">
        <f t="shared" ca="1" si="315"/>
        <v>0.12717420220983985</v>
      </c>
      <c r="BM351" s="72">
        <f t="array" aca="1" ref="BM351" ca="1">ATAN2((1-f)*SQRT(AX351^2+(SIN(AV351)*SIN(BL351)-COS(AV351)*COS(BL351)*COS(AU351))^2),SIN(AV351)*COS(BL351)+COS(AV351)*SIN(BL351)*COS(AU351))</f>
        <v>0.87999782895860346</v>
      </c>
      <c r="BN351" s="72">
        <f t="shared" ca="1" si="330"/>
        <v>-0.19309221256982326</v>
      </c>
      <c r="BO351" s="72">
        <f t="array" aca="1" ref="BO351" ca="1">f/16*(1-AX351^2)*(4+f*(4-3*(1-AX351^2)))</f>
        <v>5.0194724097992382E-4</v>
      </c>
      <c r="BP351" s="72">
        <f t="array" aca="1" ref="BP351" ca="1">BN351-(1-BO351)*f*AX351*(BL351+BO351*SIN(BL351)*(COS(BJ351)+BO351*COS(BL351)*(-1+2*COS(BJ351)^2)))</f>
        <v>-0.1928220400343312</v>
      </c>
      <c r="BQ351" s="72">
        <f t="shared" ca="1" si="331"/>
        <v>1.4471518919751014E-2</v>
      </c>
    </row>
    <row r="352" spans="2:69">
      <c r="B352" s="38" t="s">
        <v>1240</v>
      </c>
      <c r="C352" s="72" t="str">
        <f t="shared" si="332"/>
        <v>32UQV066423</v>
      </c>
      <c r="D352" s="72">
        <f t="array" aca="1" ref="D352" ca="1">MATCH(TRUE,ISERROR(VALUE(MID(C352,ROW(INDIRECT("1:"&amp;LEN(C352))),1))),0)</f>
        <v>3</v>
      </c>
      <c r="E352" s="72">
        <f t="shared" ca="1" si="333"/>
        <v>32</v>
      </c>
      <c r="F352" s="72" t="str">
        <f t="shared" ca="1" si="334"/>
        <v>U</v>
      </c>
      <c r="G352" s="72" t="str">
        <f t="shared" ca="1" si="335"/>
        <v>Q</v>
      </c>
      <c r="H352" s="72" t="str">
        <f t="shared" ca="1" si="336"/>
        <v>V</v>
      </c>
      <c r="I352" s="72">
        <f t="shared" ca="1" si="337"/>
        <v>6</v>
      </c>
      <c r="J352" s="72">
        <f t="shared" ca="1" si="338"/>
        <v>6600</v>
      </c>
      <c r="K352" s="72">
        <f t="shared" ca="1" si="339"/>
        <v>42300</v>
      </c>
      <c r="L352" s="72">
        <f t="shared" ca="1" si="340"/>
        <v>188.80604746885038</v>
      </c>
      <c r="M352" s="72">
        <f ca="1">VLOOKUP(G352,Coef!$C$2:$F$25,4)</f>
        <v>7</v>
      </c>
      <c r="N352" s="31">
        <f ca="1">VLOOKUP(F352,Coef!$C$4:$D$23,2)</f>
        <v>17</v>
      </c>
      <c r="O352" s="31">
        <f ca="1">MOD(VLOOKUP(H352,Coef!$C$2:$G$21,5)+MOD(E352+1,2)*15,20)</f>
        <v>15</v>
      </c>
      <c r="P352" s="31">
        <f ca="1">VLOOKUP(N352,Coef!$A$27:$B$46,2)</f>
        <v>5.34</v>
      </c>
      <c r="Q352" s="31">
        <f ca="1">VLOOKUP(N352,Coef!$A$27:$C$46,3)+O352/10-0.1</f>
        <v>5.4</v>
      </c>
      <c r="R352" s="31">
        <f ca="1">IF(Q352+0.1&lt;P352,Q352+2,Q352)</f>
        <v>5.4</v>
      </c>
      <c r="S352" s="72">
        <f ca="1">M352*100000+J352</f>
        <v>706600</v>
      </c>
      <c r="T352" s="72">
        <f ca="1">R352*1000000+K352</f>
        <v>5442300</v>
      </c>
      <c r="U352" s="72">
        <f ca="1">IF(N352&lt;11,T352-10000000,T352)</f>
        <v>5442300</v>
      </c>
      <c r="V352" s="72">
        <f ca="1">U352/(6366197.724*0.9996)</f>
        <v>0.85521657151666031</v>
      </c>
      <c r="W352" s="72">
        <f ca="1">(Coef!$J$9/(1+Coef!$J$8*(COS(V352))^2)^0.5)*Coef!$J$6</f>
        <v>6387775.8743459592</v>
      </c>
      <c r="X352" s="72">
        <f ca="1">6*E352-183</f>
        <v>9</v>
      </c>
      <c r="Y352" s="72">
        <f ca="1">(S352-500000)/W352</f>
        <v>3.2343025814310318E-2</v>
      </c>
      <c r="Z352" s="72">
        <f ca="1">SIN(2*V352)</f>
        <v>0.99026661069884692</v>
      </c>
      <c r="AA352" s="72">
        <f ca="1">Z352*(COS(V352))^2</f>
        <v>0.42621893128362504</v>
      </c>
      <c r="AB352" s="72">
        <f ca="1">V352+(Z352/2)</f>
        <v>1.3503498768660838</v>
      </c>
      <c r="AC352" s="72">
        <f ca="1">(3*AB352+AA352)/4</f>
        <v>1.1193171404704692</v>
      </c>
      <c r="AD352" s="72">
        <f ca="1">(5*AC352+AA352*(COS(V352))^2)/3</f>
        <v>1.9266779506646465</v>
      </c>
      <c r="AE352" s="72">
        <f ca="1">Coef!$J$6*Coef!$J$9*(V352-(Coef!$J$10*AB352)+(Coef!$J$11*AC352)-(Coef!$J$12*AD352))</f>
        <v>5427489.1300877742</v>
      </c>
      <c r="AF352" s="72">
        <f ca="1">(U352-AE352)/W352</f>
        <v>2.3186270469676162E-3</v>
      </c>
      <c r="AG352" s="72">
        <f ca="1">((Coef!$J$8*Y352^2)/2)*(COS(V352))^2</f>
        <v>1.5171878867621699E-6</v>
      </c>
      <c r="AH352" s="72">
        <f ca="1">Y352*(1-(AG352/3))</f>
        <v>3.2343009457494659E-2</v>
      </c>
      <c r="AI352" s="72">
        <f ca="1">AF352*(1-AG352)+V352</f>
        <v>0.85753519504583509</v>
      </c>
      <c r="AJ352" s="72">
        <f ca="1">(EXP(AH352)-EXP(-AH352))/2</f>
        <v>3.2348648595822815E-2</v>
      </c>
      <c r="AK352" s="72">
        <f ca="1">ATAN(AJ352/COS(AI352))</f>
        <v>4.9399605296049136E-2</v>
      </c>
      <c r="AL352" s="72">
        <f ca="1">ATAN(COS(AK352)*TAN(AI352))</f>
        <v>0.85693115463124137</v>
      </c>
      <c r="AM352" s="72">
        <f ca="1">V352+(1+Coef!$J$8*(COS(V352))^2-(3/2)*Coef!$J$8*SIN(V352)*COS(V352)*(AL352-V352))*(AL352-V352)</f>
        <v>0.85693611346771248</v>
      </c>
      <c r="AN352" s="34" t="str">
        <f t="shared" ca="1" si="316"/>
        <v>32 706600 5442300 N</v>
      </c>
      <c r="AO352" s="33">
        <f t="shared" ca="1" si="317"/>
        <v>49.098822614043755</v>
      </c>
      <c r="AP352" s="33">
        <f t="shared" ca="1" si="318"/>
        <v>11.830388893075725</v>
      </c>
      <c r="AQ352" s="72">
        <v>285</v>
      </c>
      <c r="AR352" s="72">
        <v>810000</v>
      </c>
      <c r="AS352" s="72">
        <f t="shared" ca="1" si="341"/>
        <v>0.85693611346771248</v>
      </c>
      <c r="AT352" s="72">
        <f t="shared" ca="1" si="341"/>
        <v>0.2064792379755388</v>
      </c>
      <c r="AU352" s="72">
        <f t="shared" si="341"/>
        <v>4.9741883681838397</v>
      </c>
      <c r="AV352" s="72">
        <f t="array" aca="1" ref="AV352" ca="1">ATAN((1-f)*TAN(AS352))</f>
        <v>0.85527365467776495</v>
      </c>
      <c r="AW352" s="72">
        <f t="shared" ca="1" si="319"/>
        <v>1.3495202940107294</v>
      </c>
      <c r="AX352" s="72">
        <f t="shared" ca="1" si="320"/>
        <v>-0.63365892669291346</v>
      </c>
      <c r="AY352" s="72">
        <f t="shared" ca="1" si="311"/>
        <v>4.0334295097018977E-3</v>
      </c>
      <c r="AZ352" s="72">
        <f t="shared" ca="1" si="321"/>
        <v>1.0063289202052426E-3</v>
      </c>
      <c r="BA352" s="72">
        <f t="shared" ca="1" si="322"/>
        <v>1.001007596067742</v>
      </c>
      <c r="BB352" s="72">
        <f t="shared" ca="1" si="323"/>
        <v>1.0063285380400501E-3</v>
      </c>
      <c r="BC352" s="72">
        <f t="shared" ca="1" si="312"/>
        <v>0.12729529619966259</v>
      </c>
      <c r="BD352" s="75">
        <f t="shared" ca="1" si="324"/>
        <v>2.8263358842211215</v>
      </c>
      <c r="BE352" s="75">
        <f t="shared" ca="1" si="325"/>
        <v>-1.2155153319349752E-4</v>
      </c>
      <c r="BF352" s="75">
        <f t="shared" ca="1" si="313"/>
        <v>0.12717374466646911</v>
      </c>
      <c r="BG352" s="75">
        <f t="shared" ca="1" si="326"/>
        <v>2.8262143326879277</v>
      </c>
      <c r="BH352" s="75">
        <f t="shared" ca="1" si="327"/>
        <v>-1.2143128078207966E-4</v>
      </c>
      <c r="BI352" s="75">
        <f t="shared" ca="1" si="314"/>
        <v>0.12717386491888052</v>
      </c>
      <c r="BJ352" s="75">
        <f t="shared" ca="1" si="328"/>
        <v>2.8262144529403392</v>
      </c>
      <c r="BK352" s="75">
        <f t="shared" ca="1" si="329"/>
        <v>-1.2143139974650685E-4</v>
      </c>
      <c r="BL352" s="75">
        <f t="shared" ca="1" si="315"/>
        <v>0.12717386479991608</v>
      </c>
      <c r="BM352" s="72">
        <f t="array" aca="1" ref="BM352" ca="1">ATAN2((1-f)*SQRT(AX352^2+(SIN(AV352)*SIN(BL352)-COS(AV352)*COS(BL352)*COS(AU352))^2),SIN(AV352)*COS(BL352)+COS(AV352)*SIN(BL352)*COS(AU352))</f>
        <v>0.88078797724775049</v>
      </c>
      <c r="BN352" s="72">
        <f t="shared" ca="1" si="330"/>
        <v>-0.19327831700249512</v>
      </c>
      <c r="BO352" s="72">
        <f t="array" aca="1" ref="BO352" ca="1">f/16*(1-AX352^2)*(4+f*(4-3*(1-AX352^2)))</f>
        <v>5.0257146188733659E-4</v>
      </c>
      <c r="BP352" s="72">
        <f t="array" aca="1" ref="BP352" ca="1">BN352-(1-BO352)*f*AX352*(BL352+BO352*SIN(BL352)*(COS(BJ352)+BO352*COS(BL352)*(-1+2*COS(BJ352)^2)))</f>
        <v>-0.1930083956535921</v>
      </c>
      <c r="BQ352" s="72">
        <f t="shared" ca="1" si="331"/>
        <v>1.3470842321946702E-2</v>
      </c>
    </row>
    <row r="353" spans="2:69">
      <c r="B353" s="38" t="s">
        <v>1241</v>
      </c>
      <c r="C353" s="72" t="str">
        <f t="shared" si="332"/>
        <v>32UQV009455</v>
      </c>
      <c r="D353" s="72">
        <f t="array" aca="1" ref="D353" ca="1">MATCH(TRUE,ISERROR(VALUE(MID(C353,ROW(INDIRECT("1:"&amp;LEN(C353))),1))),0)</f>
        <v>3</v>
      </c>
      <c r="E353" s="72">
        <f t="shared" ca="1" si="333"/>
        <v>32</v>
      </c>
      <c r="F353" s="72" t="str">
        <f t="shared" ca="1" si="334"/>
        <v>U</v>
      </c>
      <c r="G353" s="72" t="str">
        <f t="shared" ca="1" si="335"/>
        <v>Q</v>
      </c>
      <c r="H353" s="72" t="str">
        <f t="shared" ca="1" si="336"/>
        <v>V</v>
      </c>
      <c r="I353" s="72">
        <f t="shared" ca="1" si="337"/>
        <v>6</v>
      </c>
      <c r="J353" s="72">
        <f t="shared" ca="1" si="338"/>
        <v>900</v>
      </c>
      <c r="K353" s="72">
        <f t="shared" ca="1" si="339"/>
        <v>45500</v>
      </c>
      <c r="L353" s="72">
        <f t="shared" ca="1" si="340"/>
        <v>188.80604746885038</v>
      </c>
      <c r="M353" s="72">
        <f ca="1">VLOOKUP(G353,Coef!$C$2:$F$25,4)</f>
        <v>7</v>
      </c>
      <c r="N353" s="31">
        <f ca="1">VLOOKUP(F353,Coef!$C$4:$D$23,2)</f>
        <v>17</v>
      </c>
      <c r="O353" s="31">
        <f ca="1">MOD(VLOOKUP(H353,Coef!$C$2:$G$21,5)+MOD(E353+1,2)*15,20)</f>
        <v>15</v>
      </c>
      <c r="P353" s="31">
        <f ca="1">VLOOKUP(N353,Coef!$A$27:$B$46,2)</f>
        <v>5.34</v>
      </c>
      <c r="Q353" s="31">
        <f ca="1">VLOOKUP(N353,Coef!$A$27:$C$46,3)+O353/10-0.1</f>
        <v>5.4</v>
      </c>
      <c r="R353" s="31">
        <f ca="1">IF(Q353+0.1&lt;P353,Q353+2,Q353)</f>
        <v>5.4</v>
      </c>
      <c r="S353" s="72">
        <f ca="1">M353*100000+J353</f>
        <v>700900</v>
      </c>
      <c r="T353" s="72">
        <f ca="1">R353*1000000+K353</f>
        <v>5445500</v>
      </c>
      <c r="U353" s="72">
        <f ca="1">IF(N353&lt;11,T353-10000000,T353)</f>
        <v>5445500</v>
      </c>
      <c r="V353" s="72">
        <f ca="1">U353/(6366197.724*0.9996)</f>
        <v>0.85571942748359586</v>
      </c>
      <c r="W353" s="72">
        <f ca="1">(Coef!$J$9/(1+Coef!$J$8*(COS(V353))^2)^0.5)*Coef!$J$6</f>
        <v>6387786.5613323655</v>
      </c>
      <c r="X353" s="72">
        <f ca="1">6*E353-183</f>
        <v>9</v>
      </c>
      <c r="Y353" s="72">
        <f ca="1">(S353-500000)/W353</f>
        <v>3.1450643829604767E-2</v>
      </c>
      <c r="Z353" s="72">
        <f ca="1">SIN(2*V353)</f>
        <v>0.99012613143480466</v>
      </c>
      <c r="AA353" s="72">
        <f ca="1">Z353*(COS(V353))^2</f>
        <v>0.42566545810988921</v>
      </c>
      <c r="AB353" s="72">
        <f ca="1">V353+(Z353/2)</f>
        <v>1.3507824932009982</v>
      </c>
      <c r="AC353" s="72">
        <f ca="1">(3*AB353+AA353)/4</f>
        <v>1.119503234428221</v>
      </c>
      <c r="AD353" s="72">
        <f ca="1">(5*AC353+AA353*(COS(V353))^2)/3</f>
        <v>1.9268380507911724</v>
      </c>
      <c r="AE353" s="72">
        <f ca="1">Coef!$J$6*Coef!$J$9*(V353-(Coef!$J$10*AB353)+(Coef!$J$11*AC353)-(Coef!$J$12*AD353))</f>
        <v>5430691.9787468221</v>
      </c>
      <c r="AF353" s="72">
        <f ca="1">(U353-AE353)/W353</f>
        <v>2.318177213812422E-3</v>
      </c>
      <c r="AG353" s="72">
        <f ca="1">((Coef!$J$8*Y353^2)/2)*(COS(V353))^2</f>
        <v>1.4329612278597898E-6</v>
      </c>
      <c r="AH353" s="72">
        <f ca="1">Y353*(1-(AG353/3))</f>
        <v>3.145062880708703E-2</v>
      </c>
      <c r="AI353" s="72">
        <f ca="1">AF353*(1-AG353)+V353</f>
        <v>0.85803760137555019</v>
      </c>
      <c r="AJ353" s="72">
        <f ca="1">(EXP(AH353)-EXP(-AH353))/2</f>
        <v>3.1455813920108766E-2</v>
      </c>
      <c r="AK353" s="72">
        <f ca="1">ATAN(AJ353/COS(AI353))</f>
        <v>4.8066158018767624E-2</v>
      </c>
      <c r="AL353" s="72">
        <f ca="1">ATAN(COS(AK353)*TAN(AI353))</f>
        <v>0.85746582915661906</v>
      </c>
      <c r="AM353" s="72">
        <f ca="1">V353+(1+Coef!$J$8*(COS(V353))^2-(3/2)*Coef!$J$8*SIN(V353)*COS(V353)*(AL353-V353))*(AL353-V353)</f>
        <v>0.85747087388072374</v>
      </c>
      <c r="AN353" s="34" t="str">
        <f t="shared" ca="1" si="316"/>
        <v>32 700900 5445500 N</v>
      </c>
      <c r="AO353" s="33">
        <f t="shared" ca="1" si="317"/>
        <v>49.129462128759968</v>
      </c>
      <c r="AP353" s="33">
        <f t="shared" ca="1" si="318"/>
        <v>11.753987991884284</v>
      </c>
      <c r="AQ353" s="72">
        <v>285</v>
      </c>
      <c r="AR353" s="72">
        <v>810000</v>
      </c>
      <c r="AS353" s="72">
        <f t="shared" ca="1" si="341"/>
        <v>0.85747087388072374</v>
      </c>
      <c r="AT353" s="72">
        <f t="shared" ca="1" si="341"/>
        <v>0.20514579069825728</v>
      </c>
      <c r="AU353" s="72">
        <f t="shared" si="341"/>
        <v>4.9741883681838397</v>
      </c>
      <c r="AV353" s="72">
        <f t="array" aca="1" ref="AV353" ca="1">ATAN((1-f)*TAN(AS353))</f>
        <v>0.85580866922991494</v>
      </c>
      <c r="AW353" s="72">
        <f t="shared" ca="1" si="319"/>
        <v>1.3497515726591292</v>
      </c>
      <c r="AX353" s="72">
        <f t="shared" ca="1" si="320"/>
        <v>-0.63326879277590276</v>
      </c>
      <c r="AY353" s="72">
        <f t="shared" ca="1" si="311"/>
        <v>4.0367606506891427E-3</v>
      </c>
      <c r="AZ353" s="72">
        <f t="shared" ca="1" si="321"/>
        <v>1.0071583577486419E-3</v>
      </c>
      <c r="BA353" s="72">
        <f t="shared" ca="1" si="322"/>
        <v>1.0010084275960196</v>
      </c>
      <c r="BB353" s="72">
        <f t="shared" ca="1" si="323"/>
        <v>1.0071579746377046E-3</v>
      </c>
      <c r="BC353" s="72">
        <f t="shared" ca="1" si="312"/>
        <v>0.12729519045665838</v>
      </c>
      <c r="BD353" s="75">
        <f t="shared" ca="1" si="324"/>
        <v>2.8267983357749165</v>
      </c>
      <c r="BE353" s="75">
        <f t="shared" ca="1" si="325"/>
        <v>-1.2167002408678825E-4</v>
      </c>
      <c r="BF353" s="75">
        <f t="shared" ca="1" si="313"/>
        <v>0.1271735204325716</v>
      </c>
      <c r="BG353" s="75">
        <f t="shared" ca="1" si="326"/>
        <v>2.82667666575083</v>
      </c>
      <c r="BH353" s="75">
        <f t="shared" ca="1" si="327"/>
        <v>-1.2154954458345824E-4</v>
      </c>
      <c r="BI353" s="75">
        <f t="shared" ca="1" si="314"/>
        <v>0.12717364091207492</v>
      </c>
      <c r="BJ353" s="75">
        <f t="shared" ca="1" si="328"/>
        <v>2.8266767862303332</v>
      </c>
      <c r="BK353" s="75">
        <f t="shared" ca="1" si="329"/>
        <v>-1.2154966388133921E-4</v>
      </c>
      <c r="BL353" s="75">
        <f t="shared" ca="1" si="315"/>
        <v>0.12717364079277704</v>
      </c>
      <c r="BM353" s="72">
        <f t="array" aca="1" ref="BM353" ca="1">ATAN2((1-f)*SQRT(AX353^2+(SIN(AV353)*SIN(BL353)-COS(AV353)*COS(BL353)*COS(AU353))^2),SIN(AV353)*COS(BL353)+COS(AV353)*SIN(BL353)*COS(AU353))</f>
        <v>0.88131266555368915</v>
      </c>
      <c r="BN353" s="72">
        <f t="shared" ca="1" si="330"/>
        <v>-0.1934021658238978</v>
      </c>
      <c r="BO353" s="72">
        <f t="array" aca="1" ref="BO353" ca="1">f/16*(1-AX353^2)*(4+f*(4-3*(1-AX353^2)))</f>
        <v>5.0298590312101933E-4</v>
      </c>
      <c r="BP353" s="72">
        <f t="array" aca="1" ref="BP353" ca="1">BN353-(1-BO353)*f*AX353*(BL353+BO353*SIN(BL353)*(COS(BJ353)+BO353*COS(BL353)*(-1+2*COS(BJ353)^2)))</f>
        <v>-0.19313241137368881</v>
      </c>
      <c r="BQ353" s="72">
        <f t="shared" ca="1" si="331"/>
        <v>1.2013379324568474E-2</v>
      </c>
    </row>
    <row r="354" spans="2:69">
      <c r="B354" s="38" t="s">
        <v>1242</v>
      </c>
      <c r="C354" s="72" t="str">
        <f t="shared" si="332"/>
        <v>33UTQ822572</v>
      </c>
      <c r="D354" s="72">
        <f t="array" aca="1" ref="D354" ca="1">MATCH(TRUE,ISERROR(VALUE(MID(C354,ROW(INDIRECT("1:"&amp;LEN(C354))),1))),0)</f>
        <v>3</v>
      </c>
      <c r="E354" s="72">
        <f t="shared" ca="1" si="333"/>
        <v>33</v>
      </c>
      <c r="F354" s="72" t="str">
        <f t="shared" ca="1" si="334"/>
        <v>U</v>
      </c>
      <c r="G354" s="72" t="str">
        <f t="shared" ca="1" si="335"/>
        <v>T</v>
      </c>
      <c r="H354" s="72" t="str">
        <f t="shared" ca="1" si="336"/>
        <v>Q</v>
      </c>
      <c r="I354" s="72">
        <f t="shared" ca="1" si="337"/>
        <v>6</v>
      </c>
      <c r="J354" s="72">
        <f t="shared" ca="1" si="338"/>
        <v>82200</v>
      </c>
      <c r="K354" s="72">
        <f t="shared" ca="1" si="339"/>
        <v>57200</v>
      </c>
      <c r="L354" s="72">
        <f t="shared" ca="1" si="340"/>
        <v>194.80604746885038</v>
      </c>
      <c r="M354" s="72">
        <f ca="1">VLOOKUP(G354,Coef!$C$2:$F$25,4)</f>
        <v>2</v>
      </c>
      <c r="N354" s="31">
        <f ca="1">VLOOKUP(F354,Coef!$C$4:$D$23,2)</f>
        <v>17</v>
      </c>
      <c r="O354" s="31">
        <f ca="1">MOD(VLOOKUP(H354,Coef!$C$2:$G$21,5)+MOD(E354+1,2)*15,20)</f>
        <v>15</v>
      </c>
      <c r="P354" s="31">
        <f ca="1">VLOOKUP(N354,Coef!$A$27:$B$46,2)</f>
        <v>5.34</v>
      </c>
      <c r="Q354" s="31">
        <f ca="1">VLOOKUP(N354,Coef!$A$27:$C$46,3)+O354/10-0.1</f>
        <v>5.4</v>
      </c>
      <c r="R354" s="31">
        <f ca="1">IF(Q354+0.1&lt;P354,Q354+2,Q354)</f>
        <v>5.4</v>
      </c>
      <c r="S354" s="72">
        <f ca="1">M354*100000+J354</f>
        <v>282200</v>
      </c>
      <c r="T354" s="72">
        <f ca="1">R354*1000000+K354</f>
        <v>5457200</v>
      </c>
      <c r="U354" s="72">
        <f ca="1">IF(N354&lt;11,T354-10000000,T354)</f>
        <v>5457200</v>
      </c>
      <c r="V354" s="72">
        <f ca="1">U354/(6366197.724*0.9996)</f>
        <v>0.85755799461270399</v>
      </c>
      <c r="W354" s="72">
        <f ca="1">(Coef!$J$9/(1+Coef!$J$8*(COS(V354))^2)^0.5)*Coef!$J$6</f>
        <v>6387825.6230493756</v>
      </c>
      <c r="X354" s="72">
        <f ca="1">6*E354-183</f>
        <v>15</v>
      </c>
      <c r="Y354" s="72">
        <f ca="1">(S354-500000)/W354</f>
        <v>-3.4096109200931528E-2</v>
      </c>
      <c r="Z354" s="72">
        <f ca="1">SIN(2*V354)</f>
        <v>0.9896039804922987</v>
      </c>
      <c r="AA354" s="72">
        <f ca="1">Z354*(COS(V354))^2</f>
        <v>0.4236399647017785</v>
      </c>
      <c r="AB354" s="72">
        <f ca="1">V354+(Z354/2)</f>
        <v>1.3523599848588534</v>
      </c>
      <c r="AC354" s="72">
        <f ca="1">(3*AB354+AA354)/4</f>
        <v>1.1201799798195846</v>
      </c>
      <c r="AD354" s="72">
        <f ca="1">(5*AC354+AA354*(COS(V354))^2)/3</f>
        <v>1.9274187004691667</v>
      </c>
      <c r="AE354" s="72">
        <f ca="1">Coef!$J$6*Coef!$J$9*(V354-(Coef!$J$10*AB354)+(Coef!$J$11*AC354)-(Coef!$J$12*AD354))</f>
        <v>5442402.5309684649</v>
      </c>
      <c r="AF354" s="72">
        <f ca="1">(U354-AE354)/W354</f>
        <v>2.3165111110956056E-3</v>
      </c>
      <c r="AG354" s="72">
        <f ca="1">((Coef!$J$8*Y354^2)/2)*(COS(V354))^2</f>
        <v>1.6770368606892621E-6</v>
      </c>
      <c r="AH354" s="72">
        <f ca="1">Y354*(1-(AG354/3))</f>
        <v>-3.4096090140787551E-2</v>
      </c>
      <c r="AI354" s="72">
        <f ca="1">AF354*(1-AG354)+V354</f>
        <v>0.85987450183892511</v>
      </c>
      <c r="AJ354" s="72">
        <f ca="1">(EXP(AH354)-EXP(-AH354))/2</f>
        <v>-3.410269688868961E-2</v>
      </c>
      <c r="AK354" s="72">
        <f ca="1">ATAN(AJ354/COS(AI354))</f>
        <v>-5.2214557095039332E-2</v>
      </c>
      <c r="AL354" s="72">
        <f ca="1">ATAN(COS(AK354)*TAN(AI354))</f>
        <v>0.85920008451593233</v>
      </c>
      <c r="AM354" s="72">
        <f ca="1">V354+(1+Coef!$J$8*(COS(V354))^2-(3/2)*Coef!$J$8*SIN(V354)*COS(V354)*(AL354-V354))*(AL354-V354)</f>
        <v>0.85920480864438442</v>
      </c>
      <c r="AN354" s="34" t="str">
        <f t="shared" ca="1" si="316"/>
        <v>33 282200 5457200 N</v>
      </c>
      <c r="AO354" s="33">
        <f t="shared" ca="1" si="317"/>
        <v>49.228809272668741</v>
      </c>
      <c r="AP354" s="33">
        <f t="shared" ca="1" si="318"/>
        <v>12.008326249309377</v>
      </c>
      <c r="AQ354" s="72">
        <v>285</v>
      </c>
      <c r="AR354" s="72">
        <v>810000</v>
      </c>
      <c r="AS354" s="72">
        <f t="shared" ca="1" si="341"/>
        <v>0.85920480864438453</v>
      </c>
      <c r="AT354" s="72">
        <f t="shared" ca="1" si="341"/>
        <v>0.20958483070411008</v>
      </c>
      <c r="AU354" s="72">
        <f t="shared" si="341"/>
        <v>4.9741883681838397</v>
      </c>
      <c r="AV354" s="72">
        <f t="array" aca="1" ref="AV354" ca="1">ATAN((1-f)*TAN(AS354))</f>
        <v>0.85754344111280734</v>
      </c>
      <c r="AW354" s="72">
        <f t="shared" ca="1" si="319"/>
        <v>1.3505001778584509</v>
      </c>
      <c r="AX354" s="72">
        <f t="shared" ca="1" si="320"/>
        <v>-0.63200254669262745</v>
      </c>
      <c r="AY354" s="72">
        <f t="shared" ca="1" si="311"/>
        <v>4.047558300874287E-3</v>
      </c>
      <c r="AZ354" s="72">
        <f t="shared" ca="1" si="321"/>
        <v>1.009846900032849E-3</v>
      </c>
      <c r="BA354" s="72">
        <f t="shared" ca="1" si="322"/>
        <v>1.0010111229270766</v>
      </c>
      <c r="BB354" s="72">
        <f t="shared" ca="1" si="323"/>
        <v>1.0098465138456468E-3</v>
      </c>
      <c r="BC354" s="72">
        <f t="shared" ca="1" si="312"/>
        <v>0.12729484770054669</v>
      </c>
      <c r="BD354" s="75">
        <f t="shared" ca="1" si="324"/>
        <v>2.8282952034174484</v>
      </c>
      <c r="BE354" s="75">
        <f t="shared" ca="1" si="325"/>
        <v>-1.2205404480060974E-4</v>
      </c>
      <c r="BF354" s="75">
        <f t="shared" ca="1" si="313"/>
        <v>0.12717279365574607</v>
      </c>
      <c r="BG354" s="75">
        <f t="shared" ca="1" si="326"/>
        <v>2.8281731493726481</v>
      </c>
      <c r="BH354" s="75">
        <f t="shared" ca="1" si="327"/>
        <v>-1.219328278907261E-4</v>
      </c>
      <c r="BI354" s="75">
        <f t="shared" ca="1" si="314"/>
        <v>0.12717291487265597</v>
      </c>
      <c r="BJ354" s="75">
        <f t="shared" ca="1" si="328"/>
        <v>2.8281732705895579</v>
      </c>
      <c r="BK354" s="75">
        <f t="shared" ca="1" si="329"/>
        <v>-1.219329482734811E-4</v>
      </c>
      <c r="BL354" s="75">
        <f t="shared" ca="1" si="315"/>
        <v>0.12717291475227321</v>
      </c>
      <c r="BM354" s="72">
        <f t="array" aca="1" ref="BM354" ca="1">ATAN2((1-f)*SQRT(AX354^2+(SIN(AV354)*SIN(BL354)-COS(AV354)*COS(BL354)*COS(AU354))^2),SIN(AV354)*COS(BL354)+COS(AV354)*SIN(BL354)*COS(AU354))</f>
        <v>0.88301385485386508</v>
      </c>
      <c r="BN354" s="72">
        <f t="shared" ca="1" si="330"/>
        <v>-0.19380519900705556</v>
      </c>
      <c r="BO354" s="72">
        <f t="array" aca="1" ref="BO354" ca="1">f/16*(1-AX354^2)*(4+f*(4-3*(1-AX354^2)))</f>
        <v>5.0432927702748003E-4</v>
      </c>
      <c r="BP354" s="72">
        <f t="array" aca="1" ref="BP354" ca="1">BN354-(1-BO354)*f*AX354*(BL354+BO354*SIN(BL354)*(COS(BJ354)+BO354*COS(BL354)*(-1+2*COS(BJ354)^2)))</f>
        <v>-0.19353598624572182</v>
      </c>
      <c r="BQ354" s="72">
        <f t="shared" ca="1" si="331"/>
        <v>1.6048844458388251E-2</v>
      </c>
    </row>
    <row r="355" spans="2:69">
      <c r="B355" s="38" t="s">
        <v>1243</v>
      </c>
      <c r="C355" s="72" t="str">
        <f t="shared" si="332"/>
        <v>33UTQ827619</v>
      </c>
      <c r="D355" s="72">
        <f t="array" aca="1" ref="D355" ca="1">MATCH(TRUE,ISERROR(VALUE(MID(C355,ROW(INDIRECT("1:"&amp;LEN(C355))),1))),0)</f>
        <v>3</v>
      </c>
      <c r="E355" s="72">
        <f t="shared" ca="1" si="333"/>
        <v>33</v>
      </c>
      <c r="F355" s="72" t="str">
        <f t="shared" ca="1" si="334"/>
        <v>U</v>
      </c>
      <c r="G355" s="72" t="str">
        <f t="shared" ca="1" si="335"/>
        <v>T</v>
      </c>
      <c r="H355" s="72" t="str">
        <f t="shared" ca="1" si="336"/>
        <v>Q</v>
      </c>
      <c r="I355" s="72">
        <f t="shared" ca="1" si="337"/>
        <v>6</v>
      </c>
      <c r="J355" s="72">
        <f t="shared" ca="1" si="338"/>
        <v>82700</v>
      </c>
      <c r="K355" s="72">
        <f t="shared" ca="1" si="339"/>
        <v>61900</v>
      </c>
      <c r="L355" s="72">
        <f t="shared" ca="1" si="340"/>
        <v>194.80604746885038</v>
      </c>
      <c r="M355" s="72">
        <f ca="1">VLOOKUP(G355,Coef!$C$2:$F$25,4)</f>
        <v>2</v>
      </c>
      <c r="N355" s="31">
        <f ca="1">VLOOKUP(F355,Coef!$C$4:$D$23,2)</f>
        <v>17</v>
      </c>
      <c r="O355" s="31">
        <f ca="1">MOD(VLOOKUP(H355,Coef!$C$2:$G$21,5)+MOD(E355+1,2)*15,20)</f>
        <v>15</v>
      </c>
      <c r="P355" s="31">
        <f ca="1">VLOOKUP(N355,Coef!$A$27:$B$46,2)</f>
        <v>5.34</v>
      </c>
      <c r="Q355" s="31">
        <f ca="1">VLOOKUP(N355,Coef!$A$27:$C$46,3)+O355/10-0.1</f>
        <v>5.4</v>
      </c>
      <c r="R355" s="31">
        <f ca="1">IF(Q355+0.1&lt;P355,Q355+2,Q355)</f>
        <v>5.4</v>
      </c>
      <c r="S355" s="72">
        <f ca="1">M355*100000+J355</f>
        <v>282700</v>
      </c>
      <c r="T355" s="72">
        <f ca="1">R355*1000000+K355</f>
        <v>5461900</v>
      </c>
      <c r="U355" s="72">
        <f ca="1">IF(N355&lt;11,T355-10000000,T355)</f>
        <v>5461900</v>
      </c>
      <c r="V355" s="72">
        <f ca="1">U355/(6366197.724*0.9996)</f>
        <v>0.85829656431414059</v>
      </c>
      <c r="W355" s="72">
        <f ca="1">(Coef!$J$9/(1+Coef!$J$8*(COS(V355))^2)^0.5)*Coef!$J$6</f>
        <v>6387841.3088642033</v>
      </c>
      <c r="X355" s="72">
        <f ca="1">6*E355-183</f>
        <v>15</v>
      </c>
      <c r="Y355" s="72">
        <f ca="1">(S355-500000)/W355</f>
        <v>-3.4017751771394156E-2</v>
      </c>
      <c r="Z355" s="72">
        <f ca="1">SIN(2*V355)</f>
        <v>0.98939045993642405</v>
      </c>
      <c r="AA355" s="72">
        <f ca="1">Z355*(COS(V355))^2</f>
        <v>0.42282549938970787</v>
      </c>
      <c r="AB355" s="72">
        <f ca="1">V355+(Z355/2)</f>
        <v>1.3529917942823526</v>
      </c>
      <c r="AC355" s="72">
        <f ca="1">(3*AB355+AA355)/4</f>
        <v>1.1204502205591913</v>
      </c>
      <c r="AD355" s="72">
        <f ca="1">(5*AC355+AA355*(COS(V355))^2)/3</f>
        <v>1.9276498780122469</v>
      </c>
      <c r="AE355" s="72">
        <f ca="1">Coef!$J$6*Coef!$J$9*(V355-(Coef!$J$10*AB355)+(Coef!$J$11*AC355)-(Coef!$J$12*AD355))</f>
        <v>5447106.8303697268</v>
      </c>
      <c r="AF355" s="72">
        <f ca="1">(U355-AE355)/W355</f>
        <v>2.3158323626082003E-3</v>
      </c>
      <c r="AG355" s="72">
        <f ca="1">((Coef!$J$8*Y355^2)/2)*(COS(V355))^2</f>
        <v>1.6664878038437564E-6</v>
      </c>
      <c r="AH355" s="72">
        <f ca="1">Y355*(1-(AG355/3))</f>
        <v>-3.4017732874671344E-2</v>
      </c>
      <c r="AI355" s="72">
        <f ca="1">AF355*(1-AG355)+V355</f>
        <v>0.8606123928174424</v>
      </c>
      <c r="AJ355" s="72">
        <f ca="1">(EXP(AH355)-EXP(-AH355))/2</f>
        <v>-3.4024294175913572E-2</v>
      </c>
      <c r="AK355" s="72">
        <f ca="1">ATAN(AJ355/COS(AI355))</f>
        <v>-5.2139342921572455E-2</v>
      </c>
      <c r="AL355" s="72">
        <f ca="1">ATAN(COS(AK355)*TAN(AI355))</f>
        <v>0.85994006713621041</v>
      </c>
      <c r="AM355" s="72">
        <f ca="1">V355+(1+Coef!$J$8*(COS(V355))^2-(3/2)*Coef!$J$8*SIN(V355)*COS(V355)*(AL355-V355))*(AL355-V355)</f>
        <v>0.85994478722602674</v>
      </c>
      <c r="AN355" s="34" t="str">
        <f t="shared" ca="1" si="316"/>
        <v>33 282700 5461900 N</v>
      </c>
      <c r="AO355" s="33">
        <f t="shared" ca="1" si="317"/>
        <v>49.271206922326918</v>
      </c>
      <c r="AP355" s="33">
        <f t="shared" ca="1" si="318"/>
        <v>12.012635704008595</v>
      </c>
      <c r="AQ355" s="72">
        <v>285</v>
      </c>
      <c r="AR355" s="72">
        <v>810000</v>
      </c>
      <c r="AS355" s="72">
        <f t="shared" ca="1" si="341"/>
        <v>0.85994478722602674</v>
      </c>
      <c r="AT355" s="72">
        <f t="shared" ca="1" si="341"/>
        <v>0.20966004487757697</v>
      </c>
      <c r="AU355" s="72">
        <f t="shared" si="341"/>
        <v>4.9741883681838397</v>
      </c>
      <c r="AV355" s="72">
        <f t="array" aca="1" ref="AV355" ca="1">ATAN((1-f)*TAN(AS355))</f>
        <v>0.85828378303343855</v>
      </c>
      <c r="AW355" s="72">
        <f t="shared" ca="1" si="319"/>
        <v>1.3508190495055161</v>
      </c>
      <c r="AX355" s="72">
        <f t="shared" ca="1" si="320"/>
        <v>-0.63146157645238554</v>
      </c>
      <c r="AY355" s="72">
        <f t="shared" ca="1" si="311"/>
        <v>4.0521647232435809E-3</v>
      </c>
      <c r="AZ355" s="72">
        <f t="shared" ca="1" si="321"/>
        <v>1.0109938594226695E-3</v>
      </c>
      <c r="BA355" s="72">
        <f t="shared" ca="1" si="322"/>
        <v>1.0010122727881414</v>
      </c>
      <c r="BB355" s="72">
        <f t="shared" ca="1" si="323"/>
        <v>1.0109934719181063E-3</v>
      </c>
      <c r="BC355" s="72">
        <f t="shared" ca="1" si="312"/>
        <v>0.1272947014771755</v>
      </c>
      <c r="BD355" s="75">
        <f t="shared" ca="1" si="324"/>
        <v>2.8289328004882077</v>
      </c>
      <c r="BE355" s="75">
        <f t="shared" ca="1" si="325"/>
        <v>-1.2221784578725505E-4</v>
      </c>
      <c r="BF355" s="75">
        <f t="shared" ca="1" si="313"/>
        <v>0.12717248363138825</v>
      </c>
      <c r="BG355" s="75">
        <f t="shared" ca="1" si="326"/>
        <v>2.8288105826424204</v>
      </c>
      <c r="BH355" s="75">
        <f t="shared" ca="1" si="327"/>
        <v>-1.2209631368347769E-4</v>
      </c>
      <c r="BI355" s="75">
        <f t="shared" ca="1" si="314"/>
        <v>0.12717260516349202</v>
      </c>
      <c r="BJ355" s="75">
        <f t="shared" ca="1" si="328"/>
        <v>2.8288107041745243</v>
      </c>
      <c r="BK355" s="75">
        <f t="shared" ca="1" si="329"/>
        <v>-1.2209643453092069E-4</v>
      </c>
      <c r="BL355" s="75">
        <f t="shared" ca="1" si="315"/>
        <v>0.12717260504264458</v>
      </c>
      <c r="BM355" s="72">
        <f t="array" aca="1" ref="BM355" ca="1">ATAN2((1-f)*SQRT(AX355^2+(SIN(AV355)*SIN(BL355)-COS(AV355)*COS(BL355)*COS(AU355))^2),SIN(AV355)*COS(BL355)+COS(AV355)*SIN(BL355)*COS(AU355))</f>
        <v>0.883739818162389</v>
      </c>
      <c r="BN355" s="72">
        <f t="shared" ca="1" si="330"/>
        <v>-0.19397788048079245</v>
      </c>
      <c r="BO355" s="72">
        <f t="array" aca="1" ref="BO355" ca="1">f/16*(1-AX355^2)*(4+f*(4-3*(1-AX355^2)))</f>
        <v>5.049023750583083E-4</v>
      </c>
      <c r="BP355" s="72">
        <f t="array" aca="1" ref="BP355" ca="1">BN355-(1-BO355)*f*AX355*(BL355+BO355*SIN(BL355)*(COS(BJ355)+BO355*COS(BL355)*(-1+2*COS(BJ355)^2)))</f>
        <v>-0.19370889913742936</v>
      </c>
      <c r="BQ355" s="72">
        <f t="shared" ca="1" si="331"/>
        <v>1.595114574014761E-2</v>
      </c>
    </row>
    <row r="356" spans="2:69">
      <c r="B356" s="38" t="s">
        <v>1244</v>
      </c>
      <c r="C356" s="72" t="str">
        <f t="shared" si="332"/>
        <v>33UTQ824679</v>
      </c>
      <c r="D356" s="72">
        <f t="array" aca="1" ref="D356" ca="1">MATCH(TRUE,ISERROR(VALUE(MID(C356,ROW(INDIRECT("1:"&amp;LEN(C356))),1))),0)</f>
        <v>3</v>
      </c>
      <c r="E356" s="72">
        <f t="shared" ca="1" si="333"/>
        <v>33</v>
      </c>
      <c r="F356" s="72" t="str">
        <f t="shared" ca="1" si="334"/>
        <v>U</v>
      </c>
      <c r="G356" s="72" t="str">
        <f t="shared" ca="1" si="335"/>
        <v>T</v>
      </c>
      <c r="H356" s="72" t="str">
        <f t="shared" ca="1" si="336"/>
        <v>Q</v>
      </c>
      <c r="I356" s="72">
        <f t="shared" ca="1" si="337"/>
        <v>6</v>
      </c>
      <c r="J356" s="72">
        <f t="shared" ca="1" si="338"/>
        <v>82400</v>
      </c>
      <c r="K356" s="72">
        <f t="shared" ca="1" si="339"/>
        <v>67900</v>
      </c>
      <c r="L356" s="72">
        <f t="shared" ca="1" si="340"/>
        <v>194.80604746885038</v>
      </c>
      <c r="M356" s="72">
        <f ca="1">VLOOKUP(G356,Coef!$C$2:$F$25,4)</f>
        <v>2</v>
      </c>
      <c r="N356" s="31">
        <f ca="1">VLOOKUP(F356,Coef!$C$4:$D$23,2)</f>
        <v>17</v>
      </c>
      <c r="O356" s="31">
        <f ca="1">MOD(VLOOKUP(H356,Coef!$C$2:$G$21,5)+MOD(E356+1,2)*15,20)</f>
        <v>15</v>
      </c>
      <c r="P356" s="31">
        <f ca="1">VLOOKUP(N356,Coef!$A$27:$B$46,2)</f>
        <v>5.34</v>
      </c>
      <c r="Q356" s="31">
        <f ca="1">VLOOKUP(N356,Coef!$A$27:$C$46,3)+O356/10-0.1</f>
        <v>5.4</v>
      </c>
      <c r="R356" s="31">
        <f ca="1">IF(Q356+0.1&lt;P356,Q356+2,Q356)</f>
        <v>5.4</v>
      </c>
      <c r="S356" s="72">
        <f ca="1">M356*100000+J356</f>
        <v>282400</v>
      </c>
      <c r="T356" s="72">
        <f ca="1">R356*1000000+K356</f>
        <v>5467900</v>
      </c>
      <c r="U356" s="72">
        <f ca="1">IF(N356&lt;11,T356-10000000,T356)</f>
        <v>5467900</v>
      </c>
      <c r="V356" s="72">
        <f ca="1">U356/(6366197.724*0.9996)</f>
        <v>0.85923941925214464</v>
      </c>
      <c r="W356" s="72">
        <f ca="1">(Coef!$J$9/(1+Coef!$J$8*(COS(V356))^2)^0.5)*Coef!$J$6</f>
        <v>6387861.3285284648</v>
      </c>
      <c r="X356" s="72">
        <f ca="1">6*E356-183</f>
        <v>15</v>
      </c>
      <c r="Y356" s="72">
        <f ca="1">(S356-500000)/W356</f>
        <v>-3.4064609234422324E-2</v>
      </c>
      <c r="Z356" s="72">
        <f ca="1">SIN(2*V356)</f>
        <v>0.98911474352729689</v>
      </c>
      <c r="AA356" s="72">
        <f ca="1">Z356*(COS(V356))^2</f>
        <v>0.42178510027975225</v>
      </c>
      <c r="AB356" s="72">
        <f ca="1">V356+(Z356/2)</f>
        <v>1.3537967910157931</v>
      </c>
      <c r="AC356" s="72">
        <f ca="1">(3*AB356+AA356)/4</f>
        <v>1.1207938683317828</v>
      </c>
      <c r="AD356" s="72">
        <f ca="1">(5*AC356+AA356*(COS(V356))^2)/3</f>
        <v>1.9279432800440344</v>
      </c>
      <c r="AE356" s="72">
        <f ca="1">Coef!$J$6*Coef!$J$9*(V356-(Coef!$J$10*AB356)+(Coef!$J$11*AC356)-(Coef!$J$12*AD356))</f>
        <v>5453112.3693202166</v>
      </c>
      <c r="AF356" s="72">
        <f ca="1">(U356-AE356)/W356</f>
        <v>2.3149579991258128E-3</v>
      </c>
      <c r="AG356" s="72">
        <f ca="1">((Coef!$J$8*Y356^2)/2)*(COS(V356))^2</f>
        <v>1.6674347704873784E-6</v>
      </c>
      <c r="AH356" s="72">
        <f ca="1">Y356*(1-(AG356/3))</f>
        <v>-3.4064590300917699E-2</v>
      </c>
      <c r="AI356" s="72">
        <f ca="1">AF356*(1-AG356)+V356</f>
        <v>0.86155437339122898</v>
      </c>
      <c r="AJ356" s="72">
        <f ca="1">(EXP(AH356)-EXP(-AH356))/2</f>
        <v>-3.4071178753994846E-2</v>
      </c>
      <c r="AK356" s="72">
        <f ca="1">ATAN(AJ356/COS(AI356))</f>
        <v>-5.2268239085499983E-2</v>
      </c>
      <c r="AL356" s="72">
        <f ca="1">ATAN(COS(AK356)*TAN(AI356))</f>
        <v>0.86087891084667756</v>
      </c>
      <c r="AM356" s="72">
        <f ca="1">V356+(1+Coef!$J$8*(COS(V356))^2-(3/2)*Coef!$J$8*SIN(V356)*COS(V356)*(AL356-V356))*(AL356-V356)</f>
        <v>0.86088360914703566</v>
      </c>
      <c r="AN356" s="34" t="str">
        <f t="shared" ca="1" si="316"/>
        <v>33 282400 5467900 N</v>
      </c>
      <c r="AO356" s="33">
        <f t="shared" ca="1" si="317"/>
        <v>49.324997456115092</v>
      </c>
      <c r="AP356" s="33">
        <f t="shared" ca="1" si="318"/>
        <v>12.005250497820121</v>
      </c>
      <c r="AQ356" s="72">
        <v>285</v>
      </c>
      <c r="AR356" s="72">
        <v>810000</v>
      </c>
      <c r="AS356" s="72">
        <f t="shared" ca="1" si="341"/>
        <v>0.86088360914703566</v>
      </c>
      <c r="AT356" s="72">
        <f t="shared" ca="1" si="341"/>
        <v>0.20953114871364945</v>
      </c>
      <c r="AU356" s="72">
        <f t="shared" si="341"/>
        <v>4.9741883681838397</v>
      </c>
      <c r="AV356" s="72">
        <f t="array" aca="1" ref="AV356" ca="1">ATAN((1-f)*TAN(AS356))</f>
        <v>0.85922307116765018</v>
      </c>
      <c r="AW356" s="72">
        <f t="shared" ca="1" si="319"/>
        <v>1.3512230877832354</v>
      </c>
      <c r="AX356" s="72">
        <f t="shared" ca="1" si="320"/>
        <v>-0.63077473749277135</v>
      </c>
      <c r="AY356" s="72">
        <f t="shared" ref="AY356:AY419" ca="1" si="342">(1-AX356^2)*(a^2/b^2-1)</f>
        <v>4.0580075506794194E-3</v>
      </c>
      <c r="AZ356" s="72">
        <f t="shared" ca="1" si="321"/>
        <v>1.012448665422893E-3</v>
      </c>
      <c r="BA356" s="72">
        <f t="shared" ca="1" si="322"/>
        <v>1.0010137312793788</v>
      </c>
      <c r="BB356" s="72">
        <f t="shared" ca="1" si="323"/>
        <v>1.0124482762430805E-3</v>
      </c>
      <c r="BC356" s="72">
        <f t="shared" ref="BC356:BC419" ca="1" si="343">$AR356/b/$BA356</f>
        <v>0.12729451600698577</v>
      </c>
      <c r="BD356" s="75">
        <f t="shared" ca="1" si="324"/>
        <v>2.8297406915734564</v>
      </c>
      <c r="BE356" s="75">
        <f t="shared" ca="1" si="325"/>
        <v>-1.2242558883043873E-4</v>
      </c>
      <c r="BF356" s="75">
        <f t="shared" ref="BF356:BF419" ca="1" si="344">$AR356/b/$BA356+BE356</f>
        <v>0.12717209041815533</v>
      </c>
      <c r="BG356" s="75">
        <f t="shared" ca="1" si="326"/>
        <v>2.8296182659846263</v>
      </c>
      <c r="BH356" s="75">
        <f t="shared" ca="1" si="327"/>
        <v>-1.2230365641063688E-4</v>
      </c>
      <c r="BI356" s="75">
        <f t="shared" ref="BI356:BI419" ca="1" si="345">$AR356/b/$BA356+BH356</f>
        <v>0.12717221235057513</v>
      </c>
      <c r="BJ356" s="75">
        <f t="shared" ca="1" si="328"/>
        <v>2.829618387917046</v>
      </c>
      <c r="BK356" s="75">
        <f t="shared" ca="1" si="329"/>
        <v>-1.2230377784910209E-4</v>
      </c>
      <c r="BL356" s="75">
        <f t="shared" ref="BL356:BL419" ca="1" si="346">$AR356/b/$BA356+BK356</f>
        <v>0.12717221222913666</v>
      </c>
      <c r="BM356" s="72">
        <f t="array" aca="1" ref="BM356" ca="1">ATAN2((1-f)*SQRT(AX356^2+(SIN(AV356)*SIN(BL356)-COS(AV356)*COS(BL356)*COS(AU356))^2),SIN(AV356)*COS(BL356)+COS(AV356)*SIN(BL356)*COS(AU356))</f>
        <v>0.8846608234518033</v>
      </c>
      <c r="BN356" s="72">
        <f t="shared" ca="1" si="330"/>
        <v>-0.19419755397067823</v>
      </c>
      <c r="BO356" s="72">
        <f t="array" aca="1" ref="BO356" ca="1">f/16*(1-AX356^2)*(4+f*(4-3*(1-AX356^2)))</f>
        <v>5.0562929490601774E-4</v>
      </c>
      <c r="BP356" s="72">
        <f t="array" aca="1" ref="BP356" ca="1">BN356-(1-BO356)*f*AX356*(BL356+BO356*SIN(BL356)*(COS(BJ356)+BO356*COS(BL356)*(-1+2*COS(BJ356)^2)))</f>
        <v>-0.19392886644175517</v>
      </c>
      <c r="BQ356" s="72">
        <f t="shared" ca="1" si="331"/>
        <v>1.560228227189428E-2</v>
      </c>
    </row>
    <row r="357" spans="2:69">
      <c r="B357" s="38" t="s">
        <v>1239</v>
      </c>
      <c r="C357" s="72" t="str">
        <f t="shared" si="332"/>
        <v>32UQV102373</v>
      </c>
      <c r="D357" s="72">
        <f t="array" aca="1" ref="D357" ca="1">MATCH(TRUE,ISERROR(VALUE(MID(C357,ROW(INDIRECT("1:"&amp;LEN(C357))),1))),0)</f>
        <v>3</v>
      </c>
      <c r="E357" s="72">
        <f t="shared" ca="1" si="333"/>
        <v>32</v>
      </c>
      <c r="F357" s="72" t="str">
        <f t="shared" ca="1" si="334"/>
        <v>U</v>
      </c>
      <c r="G357" s="72" t="str">
        <f t="shared" ca="1" si="335"/>
        <v>Q</v>
      </c>
      <c r="H357" s="72" t="str">
        <f t="shared" ca="1" si="336"/>
        <v>V</v>
      </c>
      <c r="I357" s="72">
        <f t="shared" ca="1" si="337"/>
        <v>6</v>
      </c>
      <c r="J357" s="72">
        <f t="shared" ca="1" si="338"/>
        <v>10200</v>
      </c>
      <c r="K357" s="72">
        <f t="shared" ca="1" si="339"/>
        <v>37300</v>
      </c>
      <c r="L357" s="72">
        <f t="shared" ca="1" si="340"/>
        <v>188.80604746885038</v>
      </c>
      <c r="M357" s="72">
        <f ca="1">VLOOKUP(G357,Coef!$C$2:$F$25,4)</f>
        <v>7</v>
      </c>
      <c r="N357" s="31">
        <f ca="1">VLOOKUP(F357,Coef!$C$4:$D$23,2)</f>
        <v>17</v>
      </c>
      <c r="O357" s="31">
        <f ca="1">MOD(VLOOKUP(H357,Coef!$C$2:$G$21,5)+MOD(E357+1,2)*15,20)</f>
        <v>15</v>
      </c>
      <c r="P357" s="31">
        <f ca="1">VLOOKUP(N357,Coef!$A$27:$B$46,2)</f>
        <v>5.34</v>
      </c>
      <c r="Q357" s="31">
        <f ca="1">VLOOKUP(N357,Coef!$A$27:$C$46,3)+O357/10-0.1</f>
        <v>5.4</v>
      </c>
      <c r="R357" s="31">
        <f ca="1">IF(Q357+0.1&lt;P357,Q357+2,Q357)</f>
        <v>5.4</v>
      </c>
      <c r="S357" s="72">
        <f ca="1">M357*100000+J357</f>
        <v>710200</v>
      </c>
      <c r="T357" s="72">
        <f ca="1">R357*1000000+K357</f>
        <v>5437300</v>
      </c>
      <c r="U357" s="72">
        <f ca="1">IF(N357&lt;11,T357-10000000,T357)</f>
        <v>5437300</v>
      </c>
      <c r="V357" s="72">
        <f ca="1">U357/(6366197.724*0.9996)</f>
        <v>0.8544308590683235</v>
      </c>
      <c r="W357" s="72">
        <f ca="1">(Coef!$J$9/(1+Coef!$J$8*(COS(V357))^2)^0.5)*Coef!$J$6</f>
        <v>6387759.1730167037</v>
      </c>
      <c r="X357" s="72">
        <f ca="1">6*E357-183</f>
        <v>9</v>
      </c>
      <c r="Y357" s="72">
        <f ca="1">(S357-500000)/W357</f>
        <v>3.2906688293436438E-2</v>
      </c>
      <c r="Z357" s="72">
        <f ca="1">SIN(2*V357)</f>
        <v>0.99048410431662448</v>
      </c>
      <c r="AA357" s="72">
        <f ca="1">Z357*(COS(V357))^2</f>
        <v>0.42708328794269812</v>
      </c>
      <c r="AB357" s="72">
        <f ca="1">V357+(Z357/2)</f>
        <v>1.3496729112266357</v>
      </c>
      <c r="AC357" s="72">
        <f ca="1">(3*AB357+AA357)/4</f>
        <v>1.1190255054056513</v>
      </c>
      <c r="AD357" s="72">
        <f ca="1">(5*AC357+AA357*(COS(V357))^2)/3</f>
        <v>1.9264266793173279</v>
      </c>
      <c r="AE357" s="72">
        <f ca="1">Coef!$J$6*Coef!$J$9*(V357-(Coef!$J$10*AB357)+(Coef!$J$11*AC357)-(Coef!$J$12*AD357))</f>
        <v>5422484.7112432392</v>
      </c>
      <c r="AF357" s="72">
        <f ca="1">(U357-AE357)/W357</f>
        <v>2.3193248767648909E-3</v>
      </c>
      <c r="AG357" s="72">
        <f ca="1">((Coef!$J$8*Y357^2)/2)*(COS(V357))^2</f>
        <v>1.5733701054333536E-6</v>
      </c>
      <c r="AH357" s="72">
        <f ca="1">Y357*(1-(AG357/3))</f>
        <v>3.2906671035303224E-2</v>
      </c>
      <c r="AI357" s="72">
        <f ca="1">AF357*(1-AG357)+V357</f>
        <v>0.85675018029593197</v>
      </c>
      <c r="AJ357" s="72">
        <f ca="1">(EXP(AH357)-EXP(-AH357))/2</f>
        <v>3.2912610182817215E-2</v>
      </c>
      <c r="AK357" s="72">
        <f ca="1">ATAN(AJ357/COS(AI357))</f>
        <v>5.0213926274592549E-2</v>
      </c>
      <c r="AL357" s="72">
        <f ca="1">ATAN(COS(AK357)*TAN(AI357))</f>
        <v>0.85612591006218708</v>
      </c>
      <c r="AM357" s="72">
        <f ca="1">V357+(1+Coef!$J$8*(COS(V357))^2-(3/2)*Coef!$J$8*SIN(V357)*COS(V357)*(AL357-V357))*(AL357-V357)</f>
        <v>0.85613082146076724</v>
      </c>
      <c r="AN357" s="34" t="str">
        <f t="shared" ca="1" si="316"/>
        <v>32 710200 5437300 N</v>
      </c>
      <c r="AO357" s="33">
        <f t="shared" ca="1" si="317"/>
        <v>49.052682780770169</v>
      </c>
      <c r="AP357" s="33">
        <f t="shared" ca="1" si="318"/>
        <v>11.877046048315226</v>
      </c>
      <c r="AQ357" s="72">
        <v>285</v>
      </c>
      <c r="AR357" s="72">
        <v>810000</v>
      </c>
      <c r="AS357" s="72">
        <f t="shared" ca="1" si="341"/>
        <v>0.85613082146076736</v>
      </c>
      <c r="AT357" s="72">
        <f t="shared" ca="1" si="341"/>
        <v>0.20729355895408222</v>
      </c>
      <c r="AU357" s="72">
        <f t="shared" si="341"/>
        <v>4.9741883681838397</v>
      </c>
      <c r="AV357" s="72">
        <f t="array" aca="1" ref="AV357" ca="1">ATAN((1-f)*TAN(AS357))</f>
        <v>0.85446798355511877</v>
      </c>
      <c r="AW357" s="72">
        <f t="shared" ca="1" si="319"/>
        <v>1.3491716539661909</v>
      </c>
      <c r="AX357" s="72">
        <f t="shared" ca="1" si="320"/>
        <v>-0.63424608178220476</v>
      </c>
      <c r="AY357" s="72">
        <f t="shared" ca="1" si="342"/>
        <v>4.0284122449947236E-3</v>
      </c>
      <c r="AZ357" s="72">
        <f t="shared" ca="1" si="321"/>
        <v>1.0050796410425889E-3</v>
      </c>
      <c r="BA357" s="72">
        <f t="shared" ca="1" si="322"/>
        <v>1.0010063436428212</v>
      </c>
      <c r="BB357" s="72">
        <f t="shared" ca="1" si="323"/>
        <v>1.0050792602989155E-3</v>
      </c>
      <c r="BC357" s="72">
        <f t="shared" ca="1" si="343"/>
        <v>0.12729545546718601</v>
      </c>
      <c r="BD357" s="75">
        <f t="shared" ca="1" si="324"/>
        <v>2.8256387633995677</v>
      </c>
      <c r="BE357" s="75">
        <f t="shared" ca="1" si="325"/>
        <v>-1.2137304961376746E-4</v>
      </c>
      <c r="BF357" s="75">
        <f t="shared" ca="1" si="344"/>
        <v>0.12717408241757225</v>
      </c>
      <c r="BG357" s="75">
        <f t="shared" ca="1" si="326"/>
        <v>2.8255173903499542</v>
      </c>
      <c r="BH357" s="75">
        <f t="shared" ca="1" si="327"/>
        <v>-1.212531388828739E-4</v>
      </c>
      <c r="BI357" s="75">
        <f t="shared" ca="1" si="345"/>
        <v>0.12717420232830315</v>
      </c>
      <c r="BJ357" s="75">
        <f t="shared" ca="1" si="328"/>
        <v>2.8255175102606849</v>
      </c>
      <c r="BK357" s="75">
        <f t="shared" ca="1" si="329"/>
        <v>-1.2125325734616224E-4</v>
      </c>
      <c r="BL357" s="75">
        <f t="shared" ca="1" si="346"/>
        <v>0.12717420220983985</v>
      </c>
      <c r="BM357" s="72">
        <f t="array" aca="1" ref="BM357" ca="1">ATAN2((1-f)*SQRT(AX357^2+(SIN(AV357)*SIN(BL357)-COS(AV357)*COS(BL357)*COS(AU357))^2),SIN(AV357)*COS(BL357)+COS(AV357)*SIN(BL357)*COS(AU357))</f>
        <v>0.87999782895860346</v>
      </c>
      <c r="BN357" s="72">
        <f t="shared" ca="1" si="330"/>
        <v>-0.19309221256982326</v>
      </c>
      <c r="BO357" s="72">
        <f t="array" aca="1" ref="BO357" ca="1">f/16*(1-AX357^2)*(4+f*(4-3*(1-AX357^2)))</f>
        <v>5.0194724097992382E-4</v>
      </c>
      <c r="BP357" s="72">
        <f t="array" aca="1" ref="BP357" ca="1">BN357-(1-BO357)*f*AX357*(BL357+BO357*SIN(BL357)*(COS(BJ357)+BO357*COS(BL357)*(-1+2*COS(BJ357)^2)))</f>
        <v>-0.1928220400343312</v>
      </c>
      <c r="BQ357" s="72">
        <f t="shared" ca="1" si="331"/>
        <v>1.4471518919751014E-2</v>
      </c>
    </row>
    <row r="358" spans="2:69">
      <c r="B358" s="38" t="s">
        <v>1242</v>
      </c>
      <c r="C358" s="72" t="str">
        <f t="shared" si="332"/>
        <v>33UTQ822572</v>
      </c>
      <c r="D358" s="72">
        <f t="array" aca="1" ref="D358" ca="1">MATCH(TRUE,ISERROR(VALUE(MID(C358,ROW(INDIRECT("1:"&amp;LEN(C358))),1))),0)</f>
        <v>3</v>
      </c>
      <c r="E358" s="72">
        <f t="shared" ca="1" si="333"/>
        <v>33</v>
      </c>
      <c r="F358" s="72" t="str">
        <f t="shared" ca="1" si="334"/>
        <v>U</v>
      </c>
      <c r="G358" s="72" t="str">
        <f t="shared" ca="1" si="335"/>
        <v>T</v>
      </c>
      <c r="H358" s="72" t="str">
        <f t="shared" ca="1" si="336"/>
        <v>Q</v>
      </c>
      <c r="I358" s="72">
        <f t="shared" ca="1" si="337"/>
        <v>6</v>
      </c>
      <c r="J358" s="72">
        <f t="shared" ca="1" si="338"/>
        <v>82200</v>
      </c>
      <c r="K358" s="72">
        <f t="shared" ca="1" si="339"/>
        <v>57200</v>
      </c>
      <c r="L358" s="72">
        <f t="shared" ca="1" si="340"/>
        <v>194.80604746885038</v>
      </c>
      <c r="M358" s="72">
        <f ca="1">VLOOKUP(G358,Coef!$C$2:$F$25,4)</f>
        <v>2</v>
      </c>
      <c r="N358" s="31">
        <f ca="1">VLOOKUP(F358,Coef!$C$4:$D$23,2)</f>
        <v>17</v>
      </c>
      <c r="O358" s="31">
        <f ca="1">MOD(VLOOKUP(H358,Coef!$C$2:$G$21,5)+MOD(E358+1,2)*15,20)</f>
        <v>15</v>
      </c>
      <c r="P358" s="31">
        <f ca="1">VLOOKUP(N358,Coef!$A$27:$B$46,2)</f>
        <v>5.34</v>
      </c>
      <c r="Q358" s="31">
        <f ca="1">VLOOKUP(N358,Coef!$A$27:$C$46,3)+O358/10-0.1</f>
        <v>5.4</v>
      </c>
      <c r="R358" s="31">
        <f ca="1">IF(Q358+0.1&lt;P358,Q358+2,Q358)</f>
        <v>5.4</v>
      </c>
      <c r="S358" s="72">
        <f ca="1">M358*100000+J358</f>
        <v>282200</v>
      </c>
      <c r="T358" s="72">
        <f ca="1">R358*1000000+K358</f>
        <v>5457200</v>
      </c>
      <c r="U358" s="72">
        <f ca="1">IF(N358&lt;11,T358-10000000,T358)</f>
        <v>5457200</v>
      </c>
      <c r="V358" s="72">
        <f ca="1">U358/(6366197.724*0.9996)</f>
        <v>0.85755799461270399</v>
      </c>
      <c r="W358" s="72">
        <f ca="1">(Coef!$J$9/(1+Coef!$J$8*(COS(V358))^2)^0.5)*Coef!$J$6</f>
        <v>6387825.6230493756</v>
      </c>
      <c r="X358" s="72">
        <f ca="1">6*E358-183</f>
        <v>15</v>
      </c>
      <c r="Y358" s="72">
        <f ca="1">(S358-500000)/W358</f>
        <v>-3.4096109200931528E-2</v>
      </c>
      <c r="Z358" s="72">
        <f ca="1">SIN(2*V358)</f>
        <v>0.9896039804922987</v>
      </c>
      <c r="AA358" s="72">
        <f ca="1">Z358*(COS(V358))^2</f>
        <v>0.4236399647017785</v>
      </c>
      <c r="AB358" s="72">
        <f ca="1">V358+(Z358/2)</f>
        <v>1.3523599848588534</v>
      </c>
      <c r="AC358" s="72">
        <f ca="1">(3*AB358+AA358)/4</f>
        <v>1.1201799798195846</v>
      </c>
      <c r="AD358" s="72">
        <f ca="1">(5*AC358+AA358*(COS(V358))^2)/3</f>
        <v>1.9274187004691667</v>
      </c>
      <c r="AE358" s="72">
        <f ca="1">Coef!$J$6*Coef!$J$9*(V358-(Coef!$J$10*AB358)+(Coef!$J$11*AC358)-(Coef!$J$12*AD358))</f>
        <v>5442402.5309684649</v>
      </c>
      <c r="AF358" s="72">
        <f ca="1">(U358-AE358)/W358</f>
        <v>2.3165111110956056E-3</v>
      </c>
      <c r="AG358" s="72">
        <f ca="1">((Coef!$J$8*Y358^2)/2)*(COS(V358))^2</f>
        <v>1.6770368606892621E-6</v>
      </c>
      <c r="AH358" s="72">
        <f ca="1">Y358*(1-(AG358/3))</f>
        <v>-3.4096090140787551E-2</v>
      </c>
      <c r="AI358" s="72">
        <f ca="1">AF358*(1-AG358)+V358</f>
        <v>0.85987450183892511</v>
      </c>
      <c r="AJ358" s="72">
        <f ca="1">(EXP(AH358)-EXP(-AH358))/2</f>
        <v>-3.410269688868961E-2</v>
      </c>
      <c r="AK358" s="72">
        <f ca="1">ATAN(AJ358/COS(AI358))</f>
        <v>-5.2214557095039332E-2</v>
      </c>
      <c r="AL358" s="72">
        <f ca="1">ATAN(COS(AK358)*TAN(AI358))</f>
        <v>0.85920008451593233</v>
      </c>
      <c r="AM358" s="72">
        <f ca="1">V358+(1+Coef!$J$8*(COS(V358))^2-(3/2)*Coef!$J$8*SIN(V358)*COS(V358)*(AL358-V358))*(AL358-V358)</f>
        <v>0.85920480864438442</v>
      </c>
      <c r="AN358" s="34" t="str">
        <f t="shared" ca="1" si="316"/>
        <v>33 282200 5457200 N</v>
      </c>
      <c r="AO358" s="33">
        <f t="shared" ca="1" si="317"/>
        <v>49.228809272668741</v>
      </c>
      <c r="AP358" s="33">
        <f t="shared" ca="1" si="318"/>
        <v>12.008326249309377</v>
      </c>
      <c r="AQ358" s="72">
        <v>285</v>
      </c>
      <c r="AR358" s="72">
        <v>810000</v>
      </c>
      <c r="AS358" s="72">
        <f t="shared" ca="1" si="341"/>
        <v>0.85920480864438453</v>
      </c>
      <c r="AT358" s="72">
        <f t="shared" ca="1" si="341"/>
        <v>0.20958483070411008</v>
      </c>
      <c r="AU358" s="72">
        <f t="shared" si="341"/>
        <v>4.9741883681838397</v>
      </c>
      <c r="AV358" s="72">
        <f t="array" aca="1" ref="AV358" ca="1">ATAN((1-f)*TAN(AS358))</f>
        <v>0.85754344111280734</v>
      </c>
      <c r="AW358" s="72">
        <f t="shared" ca="1" si="319"/>
        <v>1.3505001778584509</v>
      </c>
      <c r="AX358" s="72">
        <f t="shared" ca="1" si="320"/>
        <v>-0.63200254669262745</v>
      </c>
      <c r="AY358" s="72">
        <f t="shared" ca="1" si="342"/>
        <v>4.047558300874287E-3</v>
      </c>
      <c r="AZ358" s="72">
        <f t="shared" ca="1" si="321"/>
        <v>1.009846900032849E-3</v>
      </c>
      <c r="BA358" s="72">
        <f t="shared" ca="1" si="322"/>
        <v>1.0010111229270766</v>
      </c>
      <c r="BB358" s="72">
        <f t="shared" ca="1" si="323"/>
        <v>1.0098465138456468E-3</v>
      </c>
      <c r="BC358" s="72">
        <f t="shared" ca="1" si="343"/>
        <v>0.12729484770054669</v>
      </c>
      <c r="BD358" s="75">
        <f t="shared" ca="1" si="324"/>
        <v>2.8282952034174484</v>
      </c>
      <c r="BE358" s="75">
        <f t="shared" ca="1" si="325"/>
        <v>-1.2205404480060974E-4</v>
      </c>
      <c r="BF358" s="75">
        <f t="shared" ca="1" si="344"/>
        <v>0.12717279365574607</v>
      </c>
      <c r="BG358" s="75">
        <f t="shared" ca="1" si="326"/>
        <v>2.8281731493726481</v>
      </c>
      <c r="BH358" s="75">
        <f t="shared" ca="1" si="327"/>
        <v>-1.219328278907261E-4</v>
      </c>
      <c r="BI358" s="75">
        <f t="shared" ca="1" si="345"/>
        <v>0.12717291487265597</v>
      </c>
      <c r="BJ358" s="75">
        <f t="shared" ca="1" si="328"/>
        <v>2.8281732705895579</v>
      </c>
      <c r="BK358" s="75">
        <f t="shared" ca="1" si="329"/>
        <v>-1.219329482734811E-4</v>
      </c>
      <c r="BL358" s="75">
        <f t="shared" ca="1" si="346"/>
        <v>0.12717291475227321</v>
      </c>
      <c r="BM358" s="72">
        <f t="array" aca="1" ref="BM358" ca="1">ATAN2((1-f)*SQRT(AX358^2+(SIN(AV358)*SIN(BL358)-COS(AV358)*COS(BL358)*COS(AU358))^2),SIN(AV358)*COS(BL358)+COS(AV358)*SIN(BL358)*COS(AU358))</f>
        <v>0.88301385485386508</v>
      </c>
      <c r="BN358" s="72">
        <f t="shared" ca="1" si="330"/>
        <v>-0.19380519900705556</v>
      </c>
      <c r="BO358" s="72">
        <f t="array" aca="1" ref="BO358" ca="1">f/16*(1-AX358^2)*(4+f*(4-3*(1-AX358^2)))</f>
        <v>5.0432927702748003E-4</v>
      </c>
      <c r="BP358" s="72">
        <f t="array" aca="1" ref="BP358" ca="1">BN358-(1-BO358)*f*AX358*(BL358+BO358*SIN(BL358)*(COS(BJ358)+BO358*COS(BL358)*(-1+2*COS(BJ358)^2)))</f>
        <v>-0.19353598624572182</v>
      </c>
      <c r="BQ358" s="72">
        <f t="shared" ca="1" si="331"/>
        <v>1.6048844458388251E-2</v>
      </c>
    </row>
    <row r="359" spans="2:69">
      <c r="B359" s="38"/>
      <c r="C359" s="72" t="str">
        <f t="shared" si="332"/>
        <v/>
      </c>
      <c r="D359" s="72" t="e">
        <f t="array" aca="1" ref="D359" ca="1">MATCH(TRUE,ISERROR(VALUE(MID(C359,ROW(INDIRECT("1:"&amp;LEN(C359))),1))),0)</f>
        <v>#N/A</v>
      </c>
      <c r="E359" s="72" t="e">
        <f t="shared" ca="1" si="333"/>
        <v>#N/A</v>
      </c>
      <c r="F359" s="72" t="e">
        <f t="shared" ca="1" si="334"/>
        <v>#N/A</v>
      </c>
      <c r="G359" s="72" t="e">
        <f t="shared" ca="1" si="335"/>
        <v>#N/A</v>
      </c>
      <c r="H359" s="72" t="e">
        <f t="shared" ca="1" si="336"/>
        <v>#N/A</v>
      </c>
      <c r="I359" s="72" t="e">
        <f t="shared" ca="1" si="337"/>
        <v>#N/A</v>
      </c>
      <c r="J359" s="72" t="e">
        <f t="shared" ca="1" si="338"/>
        <v>#N/A</v>
      </c>
      <c r="K359" s="72" t="e">
        <f t="shared" ca="1" si="339"/>
        <v>#N/A</v>
      </c>
      <c r="L359" s="72" t="e">
        <f t="shared" ca="1" si="340"/>
        <v>#N/A</v>
      </c>
      <c r="M359" s="72" t="e">
        <f ca="1">VLOOKUP(G359,Coef!$C$2:$F$25,4)</f>
        <v>#N/A</v>
      </c>
      <c r="N359" s="31" t="e">
        <f ca="1">VLOOKUP(F359,Coef!$C$4:$D$23,2)</f>
        <v>#N/A</v>
      </c>
      <c r="O359" s="31" t="e">
        <f ca="1">MOD(VLOOKUP(H359,Coef!$C$2:$G$21,5)+MOD(E359+1,2)*15,20)</f>
        <v>#N/A</v>
      </c>
      <c r="P359" s="31" t="e">
        <f ca="1">VLOOKUP(N359,Coef!$A$27:$B$46,2)</f>
        <v>#N/A</v>
      </c>
      <c r="Q359" s="31" t="e">
        <f ca="1">VLOOKUP(N359,Coef!$A$27:$C$46,3)+O359/10-0.1</f>
        <v>#N/A</v>
      </c>
      <c r="R359" s="31" t="e">
        <f ca="1">IF(Q359+0.1&lt;P359,Q359+2,Q359)</f>
        <v>#N/A</v>
      </c>
      <c r="S359" s="72" t="e">
        <f ca="1">M359*100000+J359</f>
        <v>#N/A</v>
      </c>
      <c r="T359" s="72" t="e">
        <f ca="1">R359*1000000+K359</f>
        <v>#N/A</v>
      </c>
      <c r="U359" s="72" t="e">
        <f ca="1">IF(N359&lt;11,T359-10000000,T359)</f>
        <v>#N/A</v>
      </c>
      <c r="V359" s="72" t="e">
        <f ca="1">U359/(6366197.724*0.9996)</f>
        <v>#N/A</v>
      </c>
      <c r="W359" s="72" t="e">
        <f ca="1">(Coef!$J$9/(1+Coef!$J$8*(COS(V359))^2)^0.5)*Coef!$J$6</f>
        <v>#N/A</v>
      </c>
      <c r="X359" s="72" t="e">
        <f ca="1">6*E359-183</f>
        <v>#N/A</v>
      </c>
      <c r="Y359" s="72" t="e">
        <f ca="1">(S359-500000)/W359</f>
        <v>#N/A</v>
      </c>
      <c r="Z359" s="72" t="e">
        <f ca="1">SIN(2*V359)</f>
        <v>#N/A</v>
      </c>
      <c r="AA359" s="72" t="e">
        <f ca="1">Z359*(COS(V359))^2</f>
        <v>#N/A</v>
      </c>
      <c r="AB359" s="72" t="e">
        <f ca="1">V359+(Z359/2)</f>
        <v>#N/A</v>
      </c>
      <c r="AC359" s="72" t="e">
        <f ca="1">(3*AB359+AA359)/4</f>
        <v>#N/A</v>
      </c>
      <c r="AD359" s="72" t="e">
        <f ca="1">(5*AC359+AA359*(COS(V359))^2)/3</f>
        <v>#N/A</v>
      </c>
      <c r="AE359" s="72" t="e">
        <f ca="1">Coef!$J$6*Coef!$J$9*(V359-(Coef!$J$10*AB359)+(Coef!$J$11*AC359)-(Coef!$J$12*AD359))</f>
        <v>#N/A</v>
      </c>
      <c r="AF359" s="72" t="e">
        <f ca="1">(U359-AE359)/W359</f>
        <v>#N/A</v>
      </c>
      <c r="AG359" s="72" t="e">
        <f ca="1">((Coef!$J$8*Y359^2)/2)*(COS(V359))^2</f>
        <v>#N/A</v>
      </c>
      <c r="AH359" s="72" t="e">
        <f ca="1">Y359*(1-(AG359/3))</f>
        <v>#N/A</v>
      </c>
      <c r="AI359" s="72" t="e">
        <f ca="1">AF359*(1-AG359)+V359</f>
        <v>#N/A</v>
      </c>
      <c r="AJ359" s="72" t="e">
        <f ca="1">(EXP(AH359)-EXP(-AH359))/2</f>
        <v>#N/A</v>
      </c>
      <c r="AK359" s="72" t="e">
        <f ca="1">ATAN(AJ359/COS(AI359))</f>
        <v>#N/A</v>
      </c>
      <c r="AL359" s="72" t="e">
        <f ca="1">ATAN(COS(AK359)*TAN(AI359))</f>
        <v>#N/A</v>
      </c>
      <c r="AM359" s="72" t="e">
        <f ca="1">V359+(1+Coef!$J$8*(COS(V359))^2-(3/2)*Coef!$J$8*SIN(V359)*COS(V359)*(AL359-V359))*(AL359-V359)</f>
        <v>#N/A</v>
      </c>
      <c r="AN359" s="34" t="e">
        <f t="shared" ca="1" si="316"/>
        <v>#N/A</v>
      </c>
      <c r="AO359" s="33" t="e">
        <f t="shared" ca="1" si="317"/>
        <v>#N/A</v>
      </c>
      <c r="AP359" s="33" t="e">
        <f t="shared" ca="1" si="318"/>
        <v>#N/A</v>
      </c>
      <c r="AQ359" s="72">
        <v>285</v>
      </c>
      <c r="AR359" s="72">
        <v>810000</v>
      </c>
      <c r="AS359" s="72" t="e">
        <f t="shared" ca="1" si="341"/>
        <v>#N/A</v>
      </c>
      <c r="AT359" s="72" t="e">
        <f t="shared" ca="1" si="341"/>
        <v>#N/A</v>
      </c>
      <c r="AU359" s="72">
        <f t="shared" si="341"/>
        <v>4.9741883681838397</v>
      </c>
      <c r="AV359" s="72" t="e">
        <f t="array" aca="1" ref="AV359" ca="1">ATAN((1-f)*TAN(AS359))</f>
        <v>#N/A</v>
      </c>
      <c r="AW359" s="72" t="e">
        <f t="shared" ca="1" si="319"/>
        <v>#N/A</v>
      </c>
      <c r="AX359" s="72" t="e">
        <f t="shared" ca="1" si="320"/>
        <v>#N/A</v>
      </c>
      <c r="AY359" s="72" t="e">
        <f t="shared" ca="1" si="342"/>
        <v>#N/A</v>
      </c>
      <c r="AZ359" s="72" t="e">
        <f t="shared" ca="1" si="321"/>
        <v>#N/A</v>
      </c>
      <c r="BA359" s="72" t="e">
        <f t="shared" ca="1" si="322"/>
        <v>#N/A</v>
      </c>
      <c r="BB359" s="72" t="e">
        <f t="shared" ca="1" si="323"/>
        <v>#N/A</v>
      </c>
      <c r="BC359" s="72" t="e">
        <f t="shared" ca="1" si="343"/>
        <v>#N/A</v>
      </c>
      <c r="BD359" s="75" t="e">
        <f t="shared" ca="1" si="324"/>
        <v>#N/A</v>
      </c>
      <c r="BE359" s="75" t="e">
        <f t="shared" ca="1" si="325"/>
        <v>#N/A</v>
      </c>
      <c r="BF359" s="75" t="e">
        <f t="shared" ca="1" si="344"/>
        <v>#N/A</v>
      </c>
      <c r="BG359" s="75" t="e">
        <f t="shared" ca="1" si="326"/>
        <v>#N/A</v>
      </c>
      <c r="BH359" s="75" t="e">
        <f t="shared" ca="1" si="327"/>
        <v>#N/A</v>
      </c>
      <c r="BI359" s="75" t="e">
        <f t="shared" ca="1" si="345"/>
        <v>#N/A</v>
      </c>
      <c r="BJ359" s="75" t="e">
        <f t="shared" ca="1" si="328"/>
        <v>#N/A</v>
      </c>
      <c r="BK359" s="75" t="e">
        <f t="shared" ca="1" si="329"/>
        <v>#N/A</v>
      </c>
      <c r="BL359" s="75" t="e">
        <f t="shared" ca="1" si="346"/>
        <v>#N/A</v>
      </c>
      <c r="BM359" s="72" t="e">
        <f t="array" aca="1" ref="BM359" ca="1">ATAN2((1-f)*SQRT(AX359^2+(SIN(AV359)*SIN(BL359)-COS(AV359)*COS(BL359)*COS(AU359))^2),SIN(AV359)*COS(BL359)+COS(AV359)*SIN(BL359)*COS(AU359))</f>
        <v>#N/A</v>
      </c>
      <c r="BN359" s="72" t="e">
        <f t="shared" ca="1" si="330"/>
        <v>#N/A</v>
      </c>
      <c r="BO359" s="72" t="e">
        <f t="array" aca="1" ref="BO359" ca="1">f/16*(1-AX359^2)*(4+f*(4-3*(1-AX359^2)))</f>
        <v>#N/A</v>
      </c>
      <c r="BP359" s="72" t="e">
        <f t="array" aca="1" ref="BP359" ca="1">BN359-(1-BO359)*f*AX359*(BL359+BO359*SIN(BL359)*(COS(BJ359)+BO359*COS(BL359)*(-1+2*COS(BJ359)^2)))</f>
        <v>#N/A</v>
      </c>
      <c r="BQ359" s="72" t="e">
        <f t="shared" ca="1" si="331"/>
        <v>#N/A</v>
      </c>
    </row>
    <row r="360" spans="2:69">
      <c r="B360" s="38"/>
      <c r="C360" s="72" t="str">
        <f t="shared" si="332"/>
        <v/>
      </c>
      <c r="D360" s="72" t="e">
        <f t="array" aca="1" ref="D360" ca="1">MATCH(TRUE,ISERROR(VALUE(MID(C360,ROW(INDIRECT("1:"&amp;LEN(C360))),1))),0)</f>
        <v>#N/A</v>
      </c>
      <c r="E360" s="72" t="e">
        <f t="shared" ca="1" si="333"/>
        <v>#N/A</v>
      </c>
      <c r="F360" s="72" t="e">
        <f t="shared" ca="1" si="334"/>
        <v>#N/A</v>
      </c>
      <c r="G360" s="72" t="e">
        <f t="shared" ca="1" si="335"/>
        <v>#N/A</v>
      </c>
      <c r="H360" s="72" t="e">
        <f t="shared" ca="1" si="336"/>
        <v>#N/A</v>
      </c>
      <c r="I360" s="72" t="e">
        <f t="shared" ca="1" si="337"/>
        <v>#N/A</v>
      </c>
      <c r="J360" s="72" t="e">
        <f t="shared" ca="1" si="338"/>
        <v>#N/A</v>
      </c>
      <c r="K360" s="72" t="e">
        <f t="shared" ca="1" si="339"/>
        <v>#N/A</v>
      </c>
      <c r="L360" s="72" t="e">
        <f t="shared" ca="1" si="340"/>
        <v>#N/A</v>
      </c>
      <c r="M360" s="72" t="e">
        <f ca="1">VLOOKUP(G360,Coef!$C$2:$F$25,4)</f>
        <v>#N/A</v>
      </c>
      <c r="N360" s="31" t="e">
        <f ca="1">VLOOKUP(F360,Coef!$C$4:$D$23,2)</f>
        <v>#N/A</v>
      </c>
      <c r="O360" s="31" t="e">
        <f ca="1">MOD(VLOOKUP(H360,Coef!$C$2:$G$21,5)+MOD(E360+1,2)*15,20)</f>
        <v>#N/A</v>
      </c>
      <c r="P360" s="31" t="e">
        <f ca="1">VLOOKUP(N360,Coef!$A$27:$B$46,2)</f>
        <v>#N/A</v>
      </c>
      <c r="Q360" s="31" t="e">
        <f ca="1">VLOOKUP(N360,Coef!$A$27:$C$46,3)+O360/10-0.1</f>
        <v>#N/A</v>
      </c>
      <c r="R360" s="31" t="e">
        <f ca="1">IF(Q360+0.1&lt;P360,Q360+2,Q360)</f>
        <v>#N/A</v>
      </c>
      <c r="S360" s="72" t="e">
        <f ca="1">M360*100000+J360</f>
        <v>#N/A</v>
      </c>
      <c r="T360" s="72" t="e">
        <f ca="1">R360*1000000+K360</f>
        <v>#N/A</v>
      </c>
      <c r="U360" s="72" t="e">
        <f ca="1">IF(N360&lt;11,T360-10000000,T360)</f>
        <v>#N/A</v>
      </c>
      <c r="V360" s="72" t="e">
        <f ca="1">U360/(6366197.724*0.9996)</f>
        <v>#N/A</v>
      </c>
      <c r="W360" s="72" t="e">
        <f ca="1">(Coef!$J$9/(1+Coef!$J$8*(COS(V360))^2)^0.5)*Coef!$J$6</f>
        <v>#N/A</v>
      </c>
      <c r="X360" s="72" t="e">
        <f ca="1">6*E360-183</f>
        <v>#N/A</v>
      </c>
      <c r="Y360" s="72" t="e">
        <f ca="1">(S360-500000)/W360</f>
        <v>#N/A</v>
      </c>
      <c r="Z360" s="72" t="e">
        <f ca="1">SIN(2*V360)</f>
        <v>#N/A</v>
      </c>
      <c r="AA360" s="72" t="e">
        <f ca="1">Z360*(COS(V360))^2</f>
        <v>#N/A</v>
      </c>
      <c r="AB360" s="72" t="e">
        <f ca="1">V360+(Z360/2)</f>
        <v>#N/A</v>
      </c>
      <c r="AC360" s="72" t="e">
        <f ca="1">(3*AB360+AA360)/4</f>
        <v>#N/A</v>
      </c>
      <c r="AD360" s="72" t="e">
        <f ca="1">(5*AC360+AA360*(COS(V360))^2)/3</f>
        <v>#N/A</v>
      </c>
      <c r="AE360" s="72" t="e">
        <f ca="1">Coef!$J$6*Coef!$J$9*(V360-(Coef!$J$10*AB360)+(Coef!$J$11*AC360)-(Coef!$J$12*AD360))</f>
        <v>#N/A</v>
      </c>
      <c r="AF360" s="72" t="e">
        <f ca="1">(U360-AE360)/W360</f>
        <v>#N/A</v>
      </c>
      <c r="AG360" s="72" t="e">
        <f ca="1">((Coef!$J$8*Y360^2)/2)*(COS(V360))^2</f>
        <v>#N/A</v>
      </c>
      <c r="AH360" s="72" t="e">
        <f ca="1">Y360*(1-(AG360/3))</f>
        <v>#N/A</v>
      </c>
      <c r="AI360" s="72" t="e">
        <f ca="1">AF360*(1-AG360)+V360</f>
        <v>#N/A</v>
      </c>
      <c r="AJ360" s="72" t="e">
        <f ca="1">(EXP(AH360)-EXP(-AH360))/2</f>
        <v>#N/A</v>
      </c>
      <c r="AK360" s="72" t="e">
        <f ca="1">ATAN(AJ360/COS(AI360))</f>
        <v>#N/A</v>
      </c>
      <c r="AL360" s="72" t="e">
        <f ca="1">ATAN(COS(AK360)*TAN(AI360))</f>
        <v>#N/A</v>
      </c>
      <c r="AM360" s="72" t="e">
        <f ca="1">V360+(1+Coef!$J$8*(COS(V360))^2-(3/2)*Coef!$J$8*SIN(V360)*COS(V360)*(AL360-V360))*(AL360-V360)</f>
        <v>#N/A</v>
      </c>
      <c r="AN360" s="34" t="e">
        <f t="shared" ca="1" si="316"/>
        <v>#N/A</v>
      </c>
      <c r="AO360" s="33" t="e">
        <f t="shared" ca="1" si="317"/>
        <v>#N/A</v>
      </c>
      <c r="AP360" s="33" t="e">
        <f t="shared" ca="1" si="318"/>
        <v>#N/A</v>
      </c>
      <c r="AQ360" s="72">
        <v>285</v>
      </c>
      <c r="AR360" s="72">
        <v>810000</v>
      </c>
      <c r="AS360" s="72" t="e">
        <f t="shared" ca="1" si="341"/>
        <v>#N/A</v>
      </c>
      <c r="AT360" s="72" t="e">
        <f t="shared" ca="1" si="341"/>
        <v>#N/A</v>
      </c>
      <c r="AU360" s="72">
        <f t="shared" si="341"/>
        <v>4.9741883681838397</v>
      </c>
      <c r="AV360" s="72" t="e">
        <f t="array" aca="1" ref="AV360" ca="1">ATAN((1-f)*TAN(AS360))</f>
        <v>#N/A</v>
      </c>
      <c r="AW360" s="72" t="e">
        <f t="shared" ca="1" si="319"/>
        <v>#N/A</v>
      </c>
      <c r="AX360" s="72" t="e">
        <f t="shared" ca="1" si="320"/>
        <v>#N/A</v>
      </c>
      <c r="AY360" s="72" t="e">
        <f t="shared" ca="1" si="342"/>
        <v>#N/A</v>
      </c>
      <c r="AZ360" s="72" t="e">
        <f t="shared" ca="1" si="321"/>
        <v>#N/A</v>
      </c>
      <c r="BA360" s="72" t="e">
        <f t="shared" ca="1" si="322"/>
        <v>#N/A</v>
      </c>
      <c r="BB360" s="72" t="e">
        <f t="shared" ca="1" si="323"/>
        <v>#N/A</v>
      </c>
      <c r="BC360" s="72" t="e">
        <f t="shared" ca="1" si="343"/>
        <v>#N/A</v>
      </c>
      <c r="BD360" s="75" t="e">
        <f t="shared" ca="1" si="324"/>
        <v>#N/A</v>
      </c>
      <c r="BE360" s="75" t="e">
        <f t="shared" ca="1" si="325"/>
        <v>#N/A</v>
      </c>
      <c r="BF360" s="75" t="e">
        <f t="shared" ca="1" si="344"/>
        <v>#N/A</v>
      </c>
      <c r="BG360" s="75" t="e">
        <f t="shared" ca="1" si="326"/>
        <v>#N/A</v>
      </c>
      <c r="BH360" s="75" t="e">
        <f t="shared" ca="1" si="327"/>
        <v>#N/A</v>
      </c>
      <c r="BI360" s="75" t="e">
        <f t="shared" ca="1" si="345"/>
        <v>#N/A</v>
      </c>
      <c r="BJ360" s="75" t="e">
        <f t="shared" ca="1" si="328"/>
        <v>#N/A</v>
      </c>
      <c r="BK360" s="75" t="e">
        <f t="shared" ca="1" si="329"/>
        <v>#N/A</v>
      </c>
      <c r="BL360" s="75" t="e">
        <f t="shared" ca="1" si="346"/>
        <v>#N/A</v>
      </c>
      <c r="BM360" s="72" t="e">
        <f t="array" aca="1" ref="BM360" ca="1">ATAN2((1-f)*SQRT(AX360^2+(SIN(AV360)*SIN(BL360)-COS(AV360)*COS(BL360)*COS(AU360))^2),SIN(AV360)*COS(BL360)+COS(AV360)*SIN(BL360)*COS(AU360))</f>
        <v>#N/A</v>
      </c>
      <c r="BN360" s="72" t="e">
        <f t="shared" ca="1" si="330"/>
        <v>#N/A</v>
      </c>
      <c r="BO360" s="72" t="e">
        <f t="array" aca="1" ref="BO360" ca="1">f/16*(1-AX360^2)*(4+f*(4-3*(1-AX360^2)))</f>
        <v>#N/A</v>
      </c>
      <c r="BP360" s="72" t="e">
        <f t="array" aca="1" ref="BP360" ca="1">BN360-(1-BO360)*f*AX360*(BL360+BO360*SIN(BL360)*(COS(BJ360)+BO360*COS(BL360)*(-1+2*COS(BJ360)^2)))</f>
        <v>#N/A</v>
      </c>
      <c r="BQ360" s="72" t="e">
        <f t="shared" ca="1" si="331"/>
        <v>#N/A</v>
      </c>
    </row>
    <row r="361" spans="2:69">
      <c r="B361" s="38"/>
      <c r="C361" s="72" t="str">
        <f t="shared" si="332"/>
        <v/>
      </c>
      <c r="D361" s="72" t="e">
        <f t="array" aca="1" ref="D361" ca="1">MATCH(TRUE,ISERROR(VALUE(MID(C361,ROW(INDIRECT("1:"&amp;LEN(C361))),1))),0)</f>
        <v>#N/A</v>
      </c>
      <c r="E361" s="72" t="e">
        <f t="shared" ca="1" si="333"/>
        <v>#N/A</v>
      </c>
      <c r="F361" s="72" t="e">
        <f t="shared" ca="1" si="334"/>
        <v>#N/A</v>
      </c>
      <c r="G361" s="72" t="e">
        <f t="shared" ca="1" si="335"/>
        <v>#N/A</v>
      </c>
      <c r="H361" s="72" t="e">
        <f t="shared" ca="1" si="336"/>
        <v>#N/A</v>
      </c>
      <c r="I361" s="72" t="e">
        <f t="shared" ca="1" si="337"/>
        <v>#N/A</v>
      </c>
      <c r="J361" s="72" t="e">
        <f t="shared" ca="1" si="338"/>
        <v>#N/A</v>
      </c>
      <c r="K361" s="72" t="e">
        <f t="shared" ca="1" si="339"/>
        <v>#N/A</v>
      </c>
      <c r="L361" s="72" t="e">
        <f t="shared" ca="1" si="340"/>
        <v>#N/A</v>
      </c>
      <c r="M361" s="72" t="e">
        <f ca="1">VLOOKUP(G361,Coef!$C$2:$F$25,4)</f>
        <v>#N/A</v>
      </c>
      <c r="N361" s="31" t="e">
        <f ca="1">VLOOKUP(F361,Coef!$C$4:$D$23,2)</f>
        <v>#N/A</v>
      </c>
      <c r="O361" s="31" t="e">
        <f ca="1">MOD(VLOOKUP(H361,Coef!$C$2:$G$21,5)+MOD(E361+1,2)*15,20)</f>
        <v>#N/A</v>
      </c>
      <c r="P361" s="31" t="e">
        <f ca="1">VLOOKUP(N361,Coef!$A$27:$B$46,2)</f>
        <v>#N/A</v>
      </c>
      <c r="Q361" s="31" t="e">
        <f ca="1">VLOOKUP(N361,Coef!$A$27:$C$46,3)+O361/10-0.1</f>
        <v>#N/A</v>
      </c>
      <c r="R361" s="31" t="e">
        <f ca="1">IF(Q361+0.1&lt;P361,Q361+2,Q361)</f>
        <v>#N/A</v>
      </c>
      <c r="S361" s="72" t="e">
        <f ca="1">M361*100000+J361</f>
        <v>#N/A</v>
      </c>
      <c r="T361" s="72" t="e">
        <f ca="1">R361*1000000+K361</f>
        <v>#N/A</v>
      </c>
      <c r="U361" s="72" t="e">
        <f ca="1">IF(N361&lt;11,T361-10000000,T361)</f>
        <v>#N/A</v>
      </c>
      <c r="V361" s="72" t="e">
        <f ca="1">U361/(6366197.724*0.9996)</f>
        <v>#N/A</v>
      </c>
      <c r="W361" s="72" t="e">
        <f ca="1">(Coef!$J$9/(1+Coef!$J$8*(COS(V361))^2)^0.5)*Coef!$J$6</f>
        <v>#N/A</v>
      </c>
      <c r="X361" s="72" t="e">
        <f ca="1">6*E361-183</f>
        <v>#N/A</v>
      </c>
      <c r="Y361" s="72" t="e">
        <f ca="1">(S361-500000)/W361</f>
        <v>#N/A</v>
      </c>
      <c r="Z361" s="72" t="e">
        <f ca="1">SIN(2*V361)</f>
        <v>#N/A</v>
      </c>
      <c r="AA361" s="72" t="e">
        <f ca="1">Z361*(COS(V361))^2</f>
        <v>#N/A</v>
      </c>
      <c r="AB361" s="72" t="e">
        <f ca="1">V361+(Z361/2)</f>
        <v>#N/A</v>
      </c>
      <c r="AC361" s="72" t="e">
        <f ca="1">(3*AB361+AA361)/4</f>
        <v>#N/A</v>
      </c>
      <c r="AD361" s="72" t="e">
        <f ca="1">(5*AC361+AA361*(COS(V361))^2)/3</f>
        <v>#N/A</v>
      </c>
      <c r="AE361" s="72" t="e">
        <f ca="1">Coef!$J$6*Coef!$J$9*(V361-(Coef!$J$10*AB361)+(Coef!$J$11*AC361)-(Coef!$J$12*AD361))</f>
        <v>#N/A</v>
      </c>
      <c r="AF361" s="72" t="e">
        <f ca="1">(U361-AE361)/W361</f>
        <v>#N/A</v>
      </c>
      <c r="AG361" s="72" t="e">
        <f ca="1">((Coef!$J$8*Y361^2)/2)*(COS(V361))^2</f>
        <v>#N/A</v>
      </c>
      <c r="AH361" s="72" t="e">
        <f ca="1">Y361*(1-(AG361/3))</f>
        <v>#N/A</v>
      </c>
      <c r="AI361" s="72" t="e">
        <f ca="1">AF361*(1-AG361)+V361</f>
        <v>#N/A</v>
      </c>
      <c r="AJ361" s="72" t="e">
        <f ca="1">(EXP(AH361)-EXP(-AH361))/2</f>
        <v>#N/A</v>
      </c>
      <c r="AK361" s="72" t="e">
        <f ca="1">ATAN(AJ361/COS(AI361))</f>
        <v>#N/A</v>
      </c>
      <c r="AL361" s="72" t="e">
        <f ca="1">ATAN(COS(AK361)*TAN(AI361))</f>
        <v>#N/A</v>
      </c>
      <c r="AM361" s="72" t="e">
        <f ca="1">V361+(1+Coef!$J$8*(COS(V361))^2-(3/2)*Coef!$J$8*SIN(V361)*COS(V361)*(AL361-V361))*(AL361-V361)</f>
        <v>#N/A</v>
      </c>
      <c r="AN361" s="34" t="e">
        <f t="shared" ca="1" si="316"/>
        <v>#N/A</v>
      </c>
      <c r="AO361" s="33" t="e">
        <f t="shared" ca="1" si="317"/>
        <v>#N/A</v>
      </c>
      <c r="AP361" s="33" t="e">
        <f t="shared" ca="1" si="318"/>
        <v>#N/A</v>
      </c>
      <c r="AQ361" s="72">
        <v>285</v>
      </c>
      <c r="AR361" s="72">
        <v>810000</v>
      </c>
      <c r="AS361" s="72" t="e">
        <f t="shared" ca="1" si="341"/>
        <v>#N/A</v>
      </c>
      <c r="AT361" s="72" t="e">
        <f t="shared" ca="1" si="341"/>
        <v>#N/A</v>
      </c>
      <c r="AU361" s="72">
        <f t="shared" si="341"/>
        <v>4.9741883681838397</v>
      </c>
      <c r="AV361" s="72" t="e">
        <f t="array" aca="1" ref="AV361" ca="1">ATAN((1-f)*TAN(AS361))</f>
        <v>#N/A</v>
      </c>
      <c r="AW361" s="72" t="e">
        <f t="shared" ca="1" si="319"/>
        <v>#N/A</v>
      </c>
      <c r="AX361" s="72" t="e">
        <f t="shared" ca="1" si="320"/>
        <v>#N/A</v>
      </c>
      <c r="AY361" s="72" t="e">
        <f t="shared" ca="1" si="342"/>
        <v>#N/A</v>
      </c>
      <c r="AZ361" s="72" t="e">
        <f t="shared" ca="1" si="321"/>
        <v>#N/A</v>
      </c>
      <c r="BA361" s="72" t="e">
        <f t="shared" ca="1" si="322"/>
        <v>#N/A</v>
      </c>
      <c r="BB361" s="72" t="e">
        <f t="shared" ca="1" si="323"/>
        <v>#N/A</v>
      </c>
      <c r="BC361" s="72" t="e">
        <f t="shared" ca="1" si="343"/>
        <v>#N/A</v>
      </c>
      <c r="BD361" s="75" t="e">
        <f t="shared" ca="1" si="324"/>
        <v>#N/A</v>
      </c>
      <c r="BE361" s="75" t="e">
        <f t="shared" ca="1" si="325"/>
        <v>#N/A</v>
      </c>
      <c r="BF361" s="75" t="e">
        <f t="shared" ca="1" si="344"/>
        <v>#N/A</v>
      </c>
      <c r="BG361" s="75" t="e">
        <f t="shared" ca="1" si="326"/>
        <v>#N/A</v>
      </c>
      <c r="BH361" s="75" t="e">
        <f t="shared" ca="1" si="327"/>
        <v>#N/A</v>
      </c>
      <c r="BI361" s="75" t="e">
        <f t="shared" ca="1" si="345"/>
        <v>#N/A</v>
      </c>
      <c r="BJ361" s="75" t="e">
        <f t="shared" ca="1" si="328"/>
        <v>#N/A</v>
      </c>
      <c r="BK361" s="75" t="e">
        <f t="shared" ca="1" si="329"/>
        <v>#N/A</v>
      </c>
      <c r="BL361" s="75" t="e">
        <f t="shared" ca="1" si="346"/>
        <v>#N/A</v>
      </c>
      <c r="BM361" s="72" t="e">
        <f t="array" aca="1" ref="BM361" ca="1">ATAN2((1-f)*SQRT(AX361^2+(SIN(AV361)*SIN(BL361)-COS(AV361)*COS(BL361)*COS(AU361))^2),SIN(AV361)*COS(BL361)+COS(AV361)*SIN(BL361)*COS(AU361))</f>
        <v>#N/A</v>
      </c>
      <c r="BN361" s="72" t="e">
        <f t="shared" ca="1" si="330"/>
        <v>#N/A</v>
      </c>
      <c r="BO361" s="72" t="e">
        <f t="array" aca="1" ref="BO361" ca="1">f/16*(1-AX361^2)*(4+f*(4-3*(1-AX361^2)))</f>
        <v>#N/A</v>
      </c>
      <c r="BP361" s="72" t="e">
        <f t="array" aca="1" ref="BP361" ca="1">BN361-(1-BO361)*f*AX361*(BL361+BO361*SIN(BL361)*(COS(BJ361)+BO361*COS(BL361)*(-1+2*COS(BJ361)^2)))</f>
        <v>#N/A</v>
      </c>
      <c r="BQ361" s="72" t="e">
        <f t="shared" ca="1" si="331"/>
        <v>#N/A</v>
      </c>
    </row>
    <row r="362" spans="2:69">
      <c r="B362" s="38"/>
      <c r="C362" s="72" t="str">
        <f t="shared" si="332"/>
        <v/>
      </c>
      <c r="D362" s="72" t="e">
        <f t="array" aca="1" ref="D362" ca="1">MATCH(TRUE,ISERROR(VALUE(MID(C362,ROW(INDIRECT("1:"&amp;LEN(C362))),1))),0)</f>
        <v>#N/A</v>
      </c>
      <c r="E362" s="72" t="e">
        <f t="shared" ca="1" si="333"/>
        <v>#N/A</v>
      </c>
      <c r="F362" s="72" t="e">
        <f t="shared" ca="1" si="334"/>
        <v>#N/A</v>
      </c>
      <c r="G362" s="72" t="e">
        <f t="shared" ca="1" si="335"/>
        <v>#N/A</v>
      </c>
      <c r="H362" s="72" t="e">
        <f t="shared" ca="1" si="336"/>
        <v>#N/A</v>
      </c>
      <c r="I362" s="72" t="e">
        <f t="shared" ca="1" si="337"/>
        <v>#N/A</v>
      </c>
      <c r="J362" s="72" t="e">
        <f t="shared" ca="1" si="338"/>
        <v>#N/A</v>
      </c>
      <c r="K362" s="72" t="e">
        <f t="shared" ca="1" si="339"/>
        <v>#N/A</v>
      </c>
      <c r="L362" s="72" t="e">
        <f t="shared" ca="1" si="340"/>
        <v>#N/A</v>
      </c>
      <c r="M362" s="72" t="e">
        <f ca="1">VLOOKUP(G362,Coef!$C$2:$F$25,4)</f>
        <v>#N/A</v>
      </c>
      <c r="N362" s="31" t="e">
        <f ca="1">VLOOKUP(F362,Coef!$C$4:$D$23,2)</f>
        <v>#N/A</v>
      </c>
      <c r="O362" s="31" t="e">
        <f ca="1">MOD(VLOOKUP(H362,Coef!$C$2:$G$21,5)+MOD(E362+1,2)*15,20)</f>
        <v>#N/A</v>
      </c>
      <c r="P362" s="31" t="e">
        <f ca="1">VLOOKUP(N362,Coef!$A$27:$B$46,2)</f>
        <v>#N/A</v>
      </c>
      <c r="Q362" s="31" t="e">
        <f ca="1">VLOOKUP(N362,Coef!$A$27:$C$46,3)+O362/10-0.1</f>
        <v>#N/A</v>
      </c>
      <c r="R362" s="31" t="e">
        <f ca="1">IF(Q362+0.1&lt;P362,Q362+2,Q362)</f>
        <v>#N/A</v>
      </c>
      <c r="S362" s="72" t="e">
        <f ca="1">M362*100000+J362</f>
        <v>#N/A</v>
      </c>
      <c r="T362" s="72" t="e">
        <f ca="1">R362*1000000+K362</f>
        <v>#N/A</v>
      </c>
      <c r="U362" s="72" t="e">
        <f ca="1">IF(N362&lt;11,T362-10000000,T362)</f>
        <v>#N/A</v>
      </c>
      <c r="V362" s="72" t="e">
        <f ca="1">U362/(6366197.724*0.9996)</f>
        <v>#N/A</v>
      </c>
      <c r="W362" s="72" t="e">
        <f ca="1">(Coef!$J$9/(1+Coef!$J$8*(COS(V362))^2)^0.5)*Coef!$J$6</f>
        <v>#N/A</v>
      </c>
      <c r="X362" s="72" t="e">
        <f ca="1">6*E362-183</f>
        <v>#N/A</v>
      </c>
      <c r="Y362" s="72" t="e">
        <f ca="1">(S362-500000)/W362</f>
        <v>#N/A</v>
      </c>
      <c r="Z362" s="72" t="e">
        <f ca="1">SIN(2*V362)</f>
        <v>#N/A</v>
      </c>
      <c r="AA362" s="72" t="e">
        <f ca="1">Z362*(COS(V362))^2</f>
        <v>#N/A</v>
      </c>
      <c r="AB362" s="72" t="e">
        <f ca="1">V362+(Z362/2)</f>
        <v>#N/A</v>
      </c>
      <c r="AC362" s="72" t="e">
        <f ca="1">(3*AB362+AA362)/4</f>
        <v>#N/A</v>
      </c>
      <c r="AD362" s="72" t="e">
        <f ca="1">(5*AC362+AA362*(COS(V362))^2)/3</f>
        <v>#N/A</v>
      </c>
      <c r="AE362" s="72" t="e">
        <f ca="1">Coef!$J$6*Coef!$J$9*(V362-(Coef!$J$10*AB362)+(Coef!$J$11*AC362)-(Coef!$J$12*AD362))</f>
        <v>#N/A</v>
      </c>
      <c r="AF362" s="72" t="e">
        <f ca="1">(U362-AE362)/W362</f>
        <v>#N/A</v>
      </c>
      <c r="AG362" s="72" t="e">
        <f ca="1">((Coef!$J$8*Y362^2)/2)*(COS(V362))^2</f>
        <v>#N/A</v>
      </c>
      <c r="AH362" s="72" t="e">
        <f ca="1">Y362*(1-(AG362/3))</f>
        <v>#N/A</v>
      </c>
      <c r="AI362" s="72" t="e">
        <f ca="1">AF362*(1-AG362)+V362</f>
        <v>#N/A</v>
      </c>
      <c r="AJ362" s="72" t="e">
        <f ca="1">(EXP(AH362)-EXP(-AH362))/2</f>
        <v>#N/A</v>
      </c>
      <c r="AK362" s="72" t="e">
        <f ca="1">ATAN(AJ362/COS(AI362))</f>
        <v>#N/A</v>
      </c>
      <c r="AL362" s="72" t="e">
        <f ca="1">ATAN(COS(AK362)*TAN(AI362))</f>
        <v>#N/A</v>
      </c>
      <c r="AM362" s="72" t="e">
        <f ca="1">V362+(1+Coef!$J$8*(COS(V362))^2-(3/2)*Coef!$J$8*SIN(V362)*COS(V362)*(AL362-V362))*(AL362-V362)</f>
        <v>#N/A</v>
      </c>
      <c r="AN362" s="34" t="e">
        <f t="shared" ca="1" si="316"/>
        <v>#N/A</v>
      </c>
      <c r="AO362" s="33" t="e">
        <f t="shared" ca="1" si="317"/>
        <v>#N/A</v>
      </c>
      <c r="AP362" s="33" t="e">
        <f t="shared" ca="1" si="318"/>
        <v>#N/A</v>
      </c>
      <c r="AQ362" s="72">
        <v>285</v>
      </c>
      <c r="AR362" s="72">
        <v>810000</v>
      </c>
      <c r="AS362" s="72" t="e">
        <f t="shared" ca="1" si="341"/>
        <v>#N/A</v>
      </c>
      <c r="AT362" s="72" t="e">
        <f t="shared" ca="1" si="341"/>
        <v>#N/A</v>
      </c>
      <c r="AU362" s="72">
        <f t="shared" si="341"/>
        <v>4.9741883681838397</v>
      </c>
      <c r="AV362" s="72" t="e">
        <f t="array" aca="1" ref="AV362" ca="1">ATAN((1-f)*TAN(AS362))</f>
        <v>#N/A</v>
      </c>
      <c r="AW362" s="72" t="e">
        <f t="shared" ca="1" si="319"/>
        <v>#N/A</v>
      </c>
      <c r="AX362" s="72" t="e">
        <f t="shared" ca="1" si="320"/>
        <v>#N/A</v>
      </c>
      <c r="AY362" s="72" t="e">
        <f t="shared" ca="1" si="342"/>
        <v>#N/A</v>
      </c>
      <c r="AZ362" s="72" t="e">
        <f t="shared" ca="1" si="321"/>
        <v>#N/A</v>
      </c>
      <c r="BA362" s="72" t="e">
        <f t="shared" ca="1" si="322"/>
        <v>#N/A</v>
      </c>
      <c r="BB362" s="72" t="e">
        <f t="shared" ca="1" si="323"/>
        <v>#N/A</v>
      </c>
      <c r="BC362" s="72" t="e">
        <f t="shared" ca="1" si="343"/>
        <v>#N/A</v>
      </c>
      <c r="BD362" s="75" t="e">
        <f t="shared" ca="1" si="324"/>
        <v>#N/A</v>
      </c>
      <c r="BE362" s="75" t="e">
        <f t="shared" ca="1" si="325"/>
        <v>#N/A</v>
      </c>
      <c r="BF362" s="75" t="e">
        <f t="shared" ca="1" si="344"/>
        <v>#N/A</v>
      </c>
      <c r="BG362" s="75" t="e">
        <f t="shared" ca="1" si="326"/>
        <v>#N/A</v>
      </c>
      <c r="BH362" s="75" t="e">
        <f t="shared" ca="1" si="327"/>
        <v>#N/A</v>
      </c>
      <c r="BI362" s="75" t="e">
        <f t="shared" ca="1" si="345"/>
        <v>#N/A</v>
      </c>
      <c r="BJ362" s="75" t="e">
        <f t="shared" ca="1" si="328"/>
        <v>#N/A</v>
      </c>
      <c r="BK362" s="75" t="e">
        <f t="shared" ca="1" si="329"/>
        <v>#N/A</v>
      </c>
      <c r="BL362" s="75" t="e">
        <f t="shared" ca="1" si="346"/>
        <v>#N/A</v>
      </c>
      <c r="BM362" s="72" t="e">
        <f t="array" aca="1" ref="BM362" ca="1">ATAN2((1-f)*SQRT(AX362^2+(SIN(AV362)*SIN(BL362)-COS(AV362)*COS(BL362)*COS(AU362))^2),SIN(AV362)*COS(BL362)+COS(AV362)*SIN(BL362)*COS(AU362))</f>
        <v>#N/A</v>
      </c>
      <c r="BN362" s="72" t="e">
        <f t="shared" ca="1" si="330"/>
        <v>#N/A</v>
      </c>
      <c r="BO362" s="72" t="e">
        <f t="array" aca="1" ref="BO362" ca="1">f/16*(1-AX362^2)*(4+f*(4-3*(1-AX362^2)))</f>
        <v>#N/A</v>
      </c>
      <c r="BP362" s="72" t="e">
        <f t="array" aca="1" ref="BP362" ca="1">BN362-(1-BO362)*f*AX362*(BL362+BO362*SIN(BL362)*(COS(BJ362)+BO362*COS(BL362)*(-1+2*COS(BJ362)^2)))</f>
        <v>#N/A</v>
      </c>
      <c r="BQ362" s="72" t="e">
        <f t="shared" ca="1" si="331"/>
        <v>#N/A</v>
      </c>
    </row>
    <row r="363" spans="2:69">
      <c r="B363" s="38"/>
      <c r="C363" s="72" t="str">
        <f t="shared" si="332"/>
        <v/>
      </c>
      <c r="D363" s="72" t="e">
        <f t="array" aca="1" ref="D363" ca="1">MATCH(TRUE,ISERROR(VALUE(MID(C363,ROW(INDIRECT("1:"&amp;LEN(C363))),1))),0)</f>
        <v>#N/A</v>
      </c>
      <c r="E363" s="72" t="e">
        <f t="shared" ca="1" si="333"/>
        <v>#N/A</v>
      </c>
      <c r="F363" s="72" t="e">
        <f t="shared" ca="1" si="334"/>
        <v>#N/A</v>
      </c>
      <c r="G363" s="72" t="e">
        <f t="shared" ca="1" si="335"/>
        <v>#N/A</v>
      </c>
      <c r="H363" s="72" t="e">
        <f t="shared" ca="1" si="336"/>
        <v>#N/A</v>
      </c>
      <c r="I363" s="72" t="e">
        <f t="shared" ca="1" si="337"/>
        <v>#N/A</v>
      </c>
      <c r="J363" s="72" t="e">
        <f t="shared" ca="1" si="338"/>
        <v>#N/A</v>
      </c>
      <c r="K363" s="72" t="e">
        <f t="shared" ca="1" si="339"/>
        <v>#N/A</v>
      </c>
      <c r="L363" s="72" t="e">
        <f t="shared" ca="1" si="340"/>
        <v>#N/A</v>
      </c>
      <c r="M363" s="72" t="e">
        <f ca="1">VLOOKUP(G363,Coef!$C$2:$F$25,4)</f>
        <v>#N/A</v>
      </c>
      <c r="N363" s="31" t="e">
        <f ca="1">VLOOKUP(F363,Coef!$C$4:$D$23,2)</f>
        <v>#N/A</v>
      </c>
      <c r="O363" s="31" t="e">
        <f ca="1">MOD(VLOOKUP(H363,Coef!$C$2:$G$21,5)+MOD(E363+1,2)*15,20)</f>
        <v>#N/A</v>
      </c>
      <c r="P363" s="31" t="e">
        <f ca="1">VLOOKUP(N363,Coef!$A$27:$B$46,2)</f>
        <v>#N/A</v>
      </c>
      <c r="Q363" s="31" t="e">
        <f ca="1">VLOOKUP(N363,Coef!$A$27:$C$46,3)+O363/10-0.1</f>
        <v>#N/A</v>
      </c>
      <c r="R363" s="31" t="e">
        <f ca="1">IF(Q363+0.1&lt;P363,Q363+2,Q363)</f>
        <v>#N/A</v>
      </c>
      <c r="S363" s="72" t="e">
        <f ca="1">M363*100000+J363</f>
        <v>#N/A</v>
      </c>
      <c r="T363" s="72" t="e">
        <f ca="1">R363*1000000+K363</f>
        <v>#N/A</v>
      </c>
      <c r="U363" s="72" t="e">
        <f ca="1">IF(N363&lt;11,T363-10000000,T363)</f>
        <v>#N/A</v>
      </c>
      <c r="V363" s="72" t="e">
        <f ca="1">U363/(6366197.724*0.9996)</f>
        <v>#N/A</v>
      </c>
      <c r="W363" s="72" t="e">
        <f ca="1">(Coef!$J$9/(1+Coef!$J$8*(COS(V363))^2)^0.5)*Coef!$J$6</f>
        <v>#N/A</v>
      </c>
      <c r="X363" s="72" t="e">
        <f ca="1">6*E363-183</f>
        <v>#N/A</v>
      </c>
      <c r="Y363" s="72" t="e">
        <f ca="1">(S363-500000)/W363</f>
        <v>#N/A</v>
      </c>
      <c r="Z363" s="72" t="e">
        <f ca="1">SIN(2*V363)</f>
        <v>#N/A</v>
      </c>
      <c r="AA363" s="72" t="e">
        <f ca="1">Z363*(COS(V363))^2</f>
        <v>#N/A</v>
      </c>
      <c r="AB363" s="72" t="e">
        <f ca="1">V363+(Z363/2)</f>
        <v>#N/A</v>
      </c>
      <c r="AC363" s="72" t="e">
        <f ca="1">(3*AB363+AA363)/4</f>
        <v>#N/A</v>
      </c>
      <c r="AD363" s="72" t="e">
        <f ca="1">(5*AC363+AA363*(COS(V363))^2)/3</f>
        <v>#N/A</v>
      </c>
      <c r="AE363" s="72" t="e">
        <f ca="1">Coef!$J$6*Coef!$J$9*(V363-(Coef!$J$10*AB363)+(Coef!$J$11*AC363)-(Coef!$J$12*AD363))</f>
        <v>#N/A</v>
      </c>
      <c r="AF363" s="72" t="e">
        <f ca="1">(U363-AE363)/W363</f>
        <v>#N/A</v>
      </c>
      <c r="AG363" s="72" t="e">
        <f ca="1">((Coef!$J$8*Y363^2)/2)*(COS(V363))^2</f>
        <v>#N/A</v>
      </c>
      <c r="AH363" s="72" t="e">
        <f ca="1">Y363*(1-(AG363/3))</f>
        <v>#N/A</v>
      </c>
      <c r="AI363" s="72" t="e">
        <f ca="1">AF363*(1-AG363)+V363</f>
        <v>#N/A</v>
      </c>
      <c r="AJ363" s="72" t="e">
        <f ca="1">(EXP(AH363)-EXP(-AH363))/2</f>
        <v>#N/A</v>
      </c>
      <c r="AK363" s="72" t="e">
        <f ca="1">ATAN(AJ363/COS(AI363))</f>
        <v>#N/A</v>
      </c>
      <c r="AL363" s="72" t="e">
        <f ca="1">ATAN(COS(AK363)*TAN(AI363))</f>
        <v>#N/A</v>
      </c>
      <c r="AM363" s="72" t="e">
        <f ca="1">V363+(1+Coef!$J$8*(COS(V363))^2-(3/2)*Coef!$J$8*SIN(V363)*COS(V363)*(AL363-V363))*(AL363-V363)</f>
        <v>#N/A</v>
      </c>
      <c r="AN363" s="34" t="e">
        <f t="shared" ca="1" si="316"/>
        <v>#N/A</v>
      </c>
      <c r="AO363" s="33" t="e">
        <f t="shared" ca="1" si="317"/>
        <v>#N/A</v>
      </c>
      <c r="AP363" s="33" t="e">
        <f t="shared" ca="1" si="318"/>
        <v>#N/A</v>
      </c>
      <c r="AQ363" s="72">
        <v>285</v>
      </c>
      <c r="AR363" s="72">
        <v>810000</v>
      </c>
      <c r="AS363" s="72" t="e">
        <f t="shared" ca="1" si="341"/>
        <v>#N/A</v>
      </c>
      <c r="AT363" s="72" t="e">
        <f t="shared" ca="1" si="341"/>
        <v>#N/A</v>
      </c>
      <c r="AU363" s="72">
        <f t="shared" si="341"/>
        <v>4.9741883681838397</v>
      </c>
      <c r="AV363" s="72" t="e">
        <f t="array" aca="1" ref="AV363" ca="1">ATAN((1-f)*TAN(AS363))</f>
        <v>#N/A</v>
      </c>
      <c r="AW363" s="72" t="e">
        <f t="shared" ca="1" si="319"/>
        <v>#N/A</v>
      </c>
      <c r="AX363" s="72" t="e">
        <f t="shared" ca="1" si="320"/>
        <v>#N/A</v>
      </c>
      <c r="AY363" s="72" t="e">
        <f t="shared" ca="1" si="342"/>
        <v>#N/A</v>
      </c>
      <c r="AZ363" s="72" t="e">
        <f t="shared" ca="1" si="321"/>
        <v>#N/A</v>
      </c>
      <c r="BA363" s="72" t="e">
        <f t="shared" ca="1" si="322"/>
        <v>#N/A</v>
      </c>
      <c r="BB363" s="72" t="e">
        <f t="shared" ca="1" si="323"/>
        <v>#N/A</v>
      </c>
      <c r="BC363" s="72" t="e">
        <f t="shared" ca="1" si="343"/>
        <v>#N/A</v>
      </c>
      <c r="BD363" s="75" t="e">
        <f t="shared" ca="1" si="324"/>
        <v>#N/A</v>
      </c>
      <c r="BE363" s="75" t="e">
        <f t="shared" ca="1" si="325"/>
        <v>#N/A</v>
      </c>
      <c r="BF363" s="75" t="e">
        <f t="shared" ca="1" si="344"/>
        <v>#N/A</v>
      </c>
      <c r="BG363" s="75" t="e">
        <f t="shared" ca="1" si="326"/>
        <v>#N/A</v>
      </c>
      <c r="BH363" s="75" t="e">
        <f t="shared" ca="1" si="327"/>
        <v>#N/A</v>
      </c>
      <c r="BI363" s="75" t="e">
        <f t="shared" ca="1" si="345"/>
        <v>#N/A</v>
      </c>
      <c r="BJ363" s="75" t="e">
        <f t="shared" ca="1" si="328"/>
        <v>#N/A</v>
      </c>
      <c r="BK363" s="75" t="e">
        <f t="shared" ca="1" si="329"/>
        <v>#N/A</v>
      </c>
      <c r="BL363" s="75" t="e">
        <f t="shared" ca="1" si="346"/>
        <v>#N/A</v>
      </c>
      <c r="BM363" s="72" t="e">
        <f t="array" aca="1" ref="BM363" ca="1">ATAN2((1-f)*SQRT(AX363^2+(SIN(AV363)*SIN(BL363)-COS(AV363)*COS(BL363)*COS(AU363))^2),SIN(AV363)*COS(BL363)+COS(AV363)*SIN(BL363)*COS(AU363))</f>
        <v>#N/A</v>
      </c>
      <c r="BN363" s="72" t="e">
        <f t="shared" ca="1" si="330"/>
        <v>#N/A</v>
      </c>
      <c r="BO363" s="72" t="e">
        <f t="array" aca="1" ref="BO363" ca="1">f/16*(1-AX363^2)*(4+f*(4-3*(1-AX363^2)))</f>
        <v>#N/A</v>
      </c>
      <c r="BP363" s="72" t="e">
        <f t="array" aca="1" ref="BP363" ca="1">BN363-(1-BO363)*f*AX363*(BL363+BO363*SIN(BL363)*(COS(BJ363)+BO363*COS(BL363)*(-1+2*COS(BJ363)^2)))</f>
        <v>#N/A</v>
      </c>
      <c r="BQ363" s="72" t="e">
        <f t="shared" ca="1" si="331"/>
        <v>#N/A</v>
      </c>
    </row>
    <row r="364" spans="2:69">
      <c r="B364" s="38"/>
      <c r="C364" s="72" t="str">
        <f t="shared" si="332"/>
        <v/>
      </c>
      <c r="D364" s="72" t="e">
        <f t="array" aca="1" ref="D364" ca="1">MATCH(TRUE,ISERROR(VALUE(MID(C364,ROW(INDIRECT("1:"&amp;LEN(C364))),1))),0)</f>
        <v>#N/A</v>
      </c>
      <c r="E364" s="72" t="e">
        <f t="shared" ca="1" si="333"/>
        <v>#N/A</v>
      </c>
      <c r="F364" s="72" t="e">
        <f t="shared" ca="1" si="334"/>
        <v>#N/A</v>
      </c>
      <c r="G364" s="72" t="e">
        <f t="shared" ca="1" si="335"/>
        <v>#N/A</v>
      </c>
      <c r="H364" s="72" t="e">
        <f t="shared" ca="1" si="336"/>
        <v>#N/A</v>
      </c>
      <c r="I364" s="72" t="e">
        <f t="shared" ca="1" si="337"/>
        <v>#N/A</v>
      </c>
      <c r="J364" s="72" t="e">
        <f t="shared" ca="1" si="338"/>
        <v>#N/A</v>
      </c>
      <c r="K364" s="72" t="e">
        <f t="shared" ca="1" si="339"/>
        <v>#N/A</v>
      </c>
      <c r="L364" s="72" t="e">
        <f t="shared" ca="1" si="340"/>
        <v>#N/A</v>
      </c>
      <c r="M364" s="72" t="e">
        <f ca="1">VLOOKUP(G364,Coef!$C$2:$F$25,4)</f>
        <v>#N/A</v>
      </c>
      <c r="N364" s="31" t="e">
        <f ca="1">VLOOKUP(F364,Coef!$C$4:$D$23,2)</f>
        <v>#N/A</v>
      </c>
      <c r="O364" s="31" t="e">
        <f ca="1">MOD(VLOOKUP(H364,Coef!$C$2:$G$21,5)+MOD(E364+1,2)*15,20)</f>
        <v>#N/A</v>
      </c>
      <c r="P364" s="31" t="e">
        <f ca="1">VLOOKUP(N364,Coef!$A$27:$B$46,2)</f>
        <v>#N/A</v>
      </c>
      <c r="Q364" s="31" t="e">
        <f ca="1">VLOOKUP(N364,Coef!$A$27:$C$46,3)+O364/10-0.1</f>
        <v>#N/A</v>
      </c>
      <c r="R364" s="31" t="e">
        <f ca="1">IF(Q364+0.1&lt;P364,Q364+2,Q364)</f>
        <v>#N/A</v>
      </c>
      <c r="S364" s="72" t="e">
        <f ca="1">M364*100000+J364</f>
        <v>#N/A</v>
      </c>
      <c r="T364" s="72" t="e">
        <f ca="1">R364*1000000+K364</f>
        <v>#N/A</v>
      </c>
      <c r="U364" s="72" t="e">
        <f ca="1">IF(N364&lt;11,T364-10000000,T364)</f>
        <v>#N/A</v>
      </c>
      <c r="V364" s="72" t="e">
        <f ca="1">U364/(6366197.724*0.9996)</f>
        <v>#N/A</v>
      </c>
      <c r="W364" s="72" t="e">
        <f ca="1">(Coef!$J$9/(1+Coef!$J$8*(COS(V364))^2)^0.5)*Coef!$J$6</f>
        <v>#N/A</v>
      </c>
      <c r="X364" s="72" t="e">
        <f ca="1">6*E364-183</f>
        <v>#N/A</v>
      </c>
      <c r="Y364" s="72" t="e">
        <f ca="1">(S364-500000)/W364</f>
        <v>#N/A</v>
      </c>
      <c r="Z364" s="72" t="e">
        <f ca="1">SIN(2*V364)</f>
        <v>#N/A</v>
      </c>
      <c r="AA364" s="72" t="e">
        <f ca="1">Z364*(COS(V364))^2</f>
        <v>#N/A</v>
      </c>
      <c r="AB364" s="72" t="e">
        <f ca="1">V364+(Z364/2)</f>
        <v>#N/A</v>
      </c>
      <c r="AC364" s="72" t="e">
        <f ca="1">(3*AB364+AA364)/4</f>
        <v>#N/A</v>
      </c>
      <c r="AD364" s="72" t="e">
        <f ca="1">(5*AC364+AA364*(COS(V364))^2)/3</f>
        <v>#N/A</v>
      </c>
      <c r="AE364" s="72" t="e">
        <f ca="1">Coef!$J$6*Coef!$J$9*(V364-(Coef!$J$10*AB364)+(Coef!$J$11*AC364)-(Coef!$J$12*AD364))</f>
        <v>#N/A</v>
      </c>
      <c r="AF364" s="72" t="e">
        <f ca="1">(U364-AE364)/W364</f>
        <v>#N/A</v>
      </c>
      <c r="AG364" s="72" t="e">
        <f ca="1">((Coef!$J$8*Y364^2)/2)*(COS(V364))^2</f>
        <v>#N/A</v>
      </c>
      <c r="AH364" s="72" t="e">
        <f ca="1">Y364*(1-(AG364/3))</f>
        <v>#N/A</v>
      </c>
      <c r="AI364" s="72" t="e">
        <f ca="1">AF364*(1-AG364)+V364</f>
        <v>#N/A</v>
      </c>
      <c r="AJ364" s="72" t="e">
        <f ca="1">(EXP(AH364)-EXP(-AH364))/2</f>
        <v>#N/A</v>
      </c>
      <c r="AK364" s="72" t="e">
        <f ca="1">ATAN(AJ364/COS(AI364))</f>
        <v>#N/A</v>
      </c>
      <c r="AL364" s="72" t="e">
        <f ca="1">ATAN(COS(AK364)*TAN(AI364))</f>
        <v>#N/A</v>
      </c>
      <c r="AM364" s="72" t="e">
        <f ca="1">V364+(1+Coef!$J$8*(COS(V364))^2-(3/2)*Coef!$J$8*SIN(V364)*COS(V364)*(AL364-V364))*(AL364-V364)</f>
        <v>#N/A</v>
      </c>
      <c r="AN364" s="34" t="e">
        <f t="shared" ca="1" si="316"/>
        <v>#N/A</v>
      </c>
      <c r="AO364" s="33" t="e">
        <f t="shared" ca="1" si="317"/>
        <v>#N/A</v>
      </c>
      <c r="AP364" s="33" t="e">
        <f t="shared" ca="1" si="318"/>
        <v>#N/A</v>
      </c>
      <c r="AQ364" s="72">
        <v>285</v>
      </c>
      <c r="AR364" s="72">
        <v>810000</v>
      </c>
      <c r="AS364" s="72" t="e">
        <f t="shared" ca="1" si="341"/>
        <v>#N/A</v>
      </c>
      <c r="AT364" s="72" t="e">
        <f t="shared" ca="1" si="341"/>
        <v>#N/A</v>
      </c>
      <c r="AU364" s="72">
        <f t="shared" si="341"/>
        <v>4.9741883681838397</v>
      </c>
      <c r="AV364" s="72" t="e">
        <f t="array" aca="1" ref="AV364" ca="1">ATAN((1-f)*TAN(AS364))</f>
        <v>#N/A</v>
      </c>
      <c r="AW364" s="72" t="e">
        <f t="shared" ca="1" si="319"/>
        <v>#N/A</v>
      </c>
      <c r="AX364" s="72" t="e">
        <f t="shared" ca="1" si="320"/>
        <v>#N/A</v>
      </c>
      <c r="AY364" s="72" t="e">
        <f t="shared" ca="1" si="342"/>
        <v>#N/A</v>
      </c>
      <c r="AZ364" s="72" t="e">
        <f t="shared" ca="1" si="321"/>
        <v>#N/A</v>
      </c>
      <c r="BA364" s="72" t="e">
        <f t="shared" ca="1" si="322"/>
        <v>#N/A</v>
      </c>
      <c r="BB364" s="72" t="e">
        <f t="shared" ca="1" si="323"/>
        <v>#N/A</v>
      </c>
      <c r="BC364" s="72" t="e">
        <f t="shared" ca="1" si="343"/>
        <v>#N/A</v>
      </c>
      <c r="BD364" s="75" t="e">
        <f t="shared" ca="1" si="324"/>
        <v>#N/A</v>
      </c>
      <c r="BE364" s="75" t="e">
        <f t="shared" ca="1" si="325"/>
        <v>#N/A</v>
      </c>
      <c r="BF364" s="75" t="e">
        <f t="shared" ca="1" si="344"/>
        <v>#N/A</v>
      </c>
      <c r="BG364" s="75" t="e">
        <f t="shared" ca="1" si="326"/>
        <v>#N/A</v>
      </c>
      <c r="BH364" s="75" t="e">
        <f t="shared" ca="1" si="327"/>
        <v>#N/A</v>
      </c>
      <c r="BI364" s="75" t="e">
        <f t="shared" ca="1" si="345"/>
        <v>#N/A</v>
      </c>
      <c r="BJ364" s="75" t="e">
        <f t="shared" ca="1" si="328"/>
        <v>#N/A</v>
      </c>
      <c r="BK364" s="75" t="e">
        <f t="shared" ca="1" si="329"/>
        <v>#N/A</v>
      </c>
      <c r="BL364" s="75" t="e">
        <f t="shared" ca="1" si="346"/>
        <v>#N/A</v>
      </c>
      <c r="BM364" s="72" t="e">
        <f t="array" aca="1" ref="BM364" ca="1">ATAN2((1-f)*SQRT(AX364^2+(SIN(AV364)*SIN(BL364)-COS(AV364)*COS(BL364)*COS(AU364))^2),SIN(AV364)*COS(BL364)+COS(AV364)*SIN(BL364)*COS(AU364))</f>
        <v>#N/A</v>
      </c>
      <c r="BN364" s="72" t="e">
        <f t="shared" ca="1" si="330"/>
        <v>#N/A</v>
      </c>
      <c r="BO364" s="72" t="e">
        <f t="array" aca="1" ref="BO364" ca="1">f/16*(1-AX364^2)*(4+f*(4-3*(1-AX364^2)))</f>
        <v>#N/A</v>
      </c>
      <c r="BP364" s="72" t="e">
        <f t="array" aca="1" ref="BP364" ca="1">BN364-(1-BO364)*f*AX364*(BL364+BO364*SIN(BL364)*(COS(BJ364)+BO364*COS(BL364)*(-1+2*COS(BJ364)^2)))</f>
        <v>#N/A</v>
      </c>
      <c r="BQ364" s="72" t="e">
        <f t="shared" ca="1" si="331"/>
        <v>#N/A</v>
      </c>
    </row>
    <row r="365" spans="2:69">
      <c r="B365" s="38"/>
      <c r="C365" s="72" t="str">
        <f t="shared" si="332"/>
        <v/>
      </c>
      <c r="D365" s="72" t="e">
        <f t="array" aca="1" ref="D365" ca="1">MATCH(TRUE,ISERROR(VALUE(MID(C365,ROW(INDIRECT("1:"&amp;LEN(C365))),1))),0)</f>
        <v>#N/A</v>
      </c>
      <c r="E365" s="72" t="e">
        <f t="shared" ca="1" si="333"/>
        <v>#N/A</v>
      </c>
      <c r="F365" s="72" t="e">
        <f t="shared" ca="1" si="334"/>
        <v>#N/A</v>
      </c>
      <c r="G365" s="72" t="e">
        <f t="shared" ca="1" si="335"/>
        <v>#N/A</v>
      </c>
      <c r="H365" s="72" t="e">
        <f t="shared" ca="1" si="336"/>
        <v>#N/A</v>
      </c>
      <c r="I365" s="72" t="e">
        <f t="shared" ca="1" si="337"/>
        <v>#N/A</v>
      </c>
      <c r="J365" s="72" t="e">
        <f t="shared" ca="1" si="338"/>
        <v>#N/A</v>
      </c>
      <c r="K365" s="72" t="e">
        <f t="shared" ca="1" si="339"/>
        <v>#N/A</v>
      </c>
      <c r="L365" s="72" t="e">
        <f t="shared" ca="1" si="340"/>
        <v>#N/A</v>
      </c>
      <c r="M365" s="72" t="e">
        <f ca="1">VLOOKUP(G365,Coef!$C$2:$F$25,4)</f>
        <v>#N/A</v>
      </c>
      <c r="N365" s="31" t="e">
        <f ca="1">VLOOKUP(F365,Coef!$C$4:$D$23,2)</f>
        <v>#N/A</v>
      </c>
      <c r="O365" s="31" t="e">
        <f ca="1">MOD(VLOOKUP(H365,Coef!$C$2:$G$21,5)+MOD(E365+1,2)*15,20)</f>
        <v>#N/A</v>
      </c>
      <c r="P365" s="31" t="e">
        <f ca="1">VLOOKUP(N365,Coef!$A$27:$B$46,2)</f>
        <v>#N/A</v>
      </c>
      <c r="Q365" s="31" t="e">
        <f ca="1">VLOOKUP(N365,Coef!$A$27:$C$46,3)+O365/10-0.1</f>
        <v>#N/A</v>
      </c>
      <c r="R365" s="31" t="e">
        <f ca="1">IF(Q365+0.1&lt;P365,Q365+2,Q365)</f>
        <v>#N/A</v>
      </c>
      <c r="S365" s="72" t="e">
        <f ca="1">M365*100000+J365</f>
        <v>#N/A</v>
      </c>
      <c r="T365" s="72" t="e">
        <f ca="1">R365*1000000+K365</f>
        <v>#N/A</v>
      </c>
      <c r="U365" s="72" t="e">
        <f ca="1">IF(N365&lt;11,T365-10000000,T365)</f>
        <v>#N/A</v>
      </c>
      <c r="V365" s="72" t="e">
        <f ca="1">U365/(6366197.724*0.9996)</f>
        <v>#N/A</v>
      </c>
      <c r="W365" s="72" t="e">
        <f ca="1">(Coef!$J$9/(1+Coef!$J$8*(COS(V365))^2)^0.5)*Coef!$J$6</f>
        <v>#N/A</v>
      </c>
      <c r="X365" s="72" t="e">
        <f ca="1">6*E365-183</f>
        <v>#N/A</v>
      </c>
      <c r="Y365" s="72" t="e">
        <f ca="1">(S365-500000)/W365</f>
        <v>#N/A</v>
      </c>
      <c r="Z365" s="72" t="e">
        <f ca="1">SIN(2*V365)</f>
        <v>#N/A</v>
      </c>
      <c r="AA365" s="72" t="e">
        <f ca="1">Z365*(COS(V365))^2</f>
        <v>#N/A</v>
      </c>
      <c r="AB365" s="72" t="e">
        <f ca="1">V365+(Z365/2)</f>
        <v>#N/A</v>
      </c>
      <c r="AC365" s="72" t="e">
        <f ca="1">(3*AB365+AA365)/4</f>
        <v>#N/A</v>
      </c>
      <c r="AD365" s="72" t="e">
        <f ca="1">(5*AC365+AA365*(COS(V365))^2)/3</f>
        <v>#N/A</v>
      </c>
      <c r="AE365" s="72" t="e">
        <f ca="1">Coef!$J$6*Coef!$J$9*(V365-(Coef!$J$10*AB365)+(Coef!$J$11*AC365)-(Coef!$J$12*AD365))</f>
        <v>#N/A</v>
      </c>
      <c r="AF365" s="72" t="e">
        <f ca="1">(U365-AE365)/W365</f>
        <v>#N/A</v>
      </c>
      <c r="AG365" s="72" t="e">
        <f ca="1">((Coef!$J$8*Y365^2)/2)*(COS(V365))^2</f>
        <v>#N/A</v>
      </c>
      <c r="AH365" s="72" t="e">
        <f ca="1">Y365*(1-(AG365/3))</f>
        <v>#N/A</v>
      </c>
      <c r="AI365" s="72" t="e">
        <f ca="1">AF365*(1-AG365)+V365</f>
        <v>#N/A</v>
      </c>
      <c r="AJ365" s="72" t="e">
        <f ca="1">(EXP(AH365)-EXP(-AH365))/2</f>
        <v>#N/A</v>
      </c>
      <c r="AK365" s="72" t="e">
        <f ca="1">ATAN(AJ365/COS(AI365))</f>
        <v>#N/A</v>
      </c>
      <c r="AL365" s="72" t="e">
        <f ca="1">ATAN(COS(AK365)*TAN(AI365))</f>
        <v>#N/A</v>
      </c>
      <c r="AM365" s="72" t="e">
        <f ca="1">V365+(1+Coef!$J$8*(COS(V365))^2-(3/2)*Coef!$J$8*SIN(V365)*COS(V365)*(AL365-V365))*(AL365-V365)</f>
        <v>#N/A</v>
      </c>
      <c r="AN365" s="34" t="e">
        <f t="shared" ca="1" si="316"/>
        <v>#N/A</v>
      </c>
      <c r="AO365" s="33" t="e">
        <f t="shared" ca="1" si="317"/>
        <v>#N/A</v>
      </c>
      <c r="AP365" s="33" t="e">
        <f t="shared" ca="1" si="318"/>
        <v>#N/A</v>
      </c>
      <c r="AQ365" s="72">
        <v>285</v>
      </c>
      <c r="AR365" s="72">
        <v>810000</v>
      </c>
      <c r="AS365" s="72" t="e">
        <f t="shared" ca="1" si="341"/>
        <v>#N/A</v>
      </c>
      <c r="AT365" s="72" t="e">
        <f t="shared" ca="1" si="341"/>
        <v>#N/A</v>
      </c>
      <c r="AU365" s="72">
        <f t="shared" si="341"/>
        <v>4.9741883681838397</v>
      </c>
      <c r="AV365" s="72" t="e">
        <f t="array" aca="1" ref="AV365" ca="1">ATAN((1-f)*TAN(AS365))</f>
        <v>#N/A</v>
      </c>
      <c r="AW365" s="72" t="e">
        <f t="shared" ca="1" si="319"/>
        <v>#N/A</v>
      </c>
      <c r="AX365" s="72" t="e">
        <f t="shared" ca="1" si="320"/>
        <v>#N/A</v>
      </c>
      <c r="AY365" s="72" t="e">
        <f t="shared" ca="1" si="342"/>
        <v>#N/A</v>
      </c>
      <c r="AZ365" s="72" t="e">
        <f t="shared" ca="1" si="321"/>
        <v>#N/A</v>
      </c>
      <c r="BA365" s="72" t="e">
        <f t="shared" ca="1" si="322"/>
        <v>#N/A</v>
      </c>
      <c r="BB365" s="72" t="e">
        <f t="shared" ca="1" si="323"/>
        <v>#N/A</v>
      </c>
      <c r="BC365" s="72" t="e">
        <f t="shared" ca="1" si="343"/>
        <v>#N/A</v>
      </c>
      <c r="BD365" s="75" t="e">
        <f t="shared" ca="1" si="324"/>
        <v>#N/A</v>
      </c>
      <c r="BE365" s="75" t="e">
        <f t="shared" ca="1" si="325"/>
        <v>#N/A</v>
      </c>
      <c r="BF365" s="75" t="e">
        <f t="shared" ca="1" si="344"/>
        <v>#N/A</v>
      </c>
      <c r="BG365" s="75" t="e">
        <f t="shared" ca="1" si="326"/>
        <v>#N/A</v>
      </c>
      <c r="BH365" s="75" t="e">
        <f t="shared" ca="1" si="327"/>
        <v>#N/A</v>
      </c>
      <c r="BI365" s="75" t="e">
        <f t="shared" ca="1" si="345"/>
        <v>#N/A</v>
      </c>
      <c r="BJ365" s="75" t="e">
        <f t="shared" ca="1" si="328"/>
        <v>#N/A</v>
      </c>
      <c r="BK365" s="75" t="e">
        <f t="shared" ca="1" si="329"/>
        <v>#N/A</v>
      </c>
      <c r="BL365" s="75" t="e">
        <f t="shared" ca="1" si="346"/>
        <v>#N/A</v>
      </c>
      <c r="BM365" s="72" t="e">
        <f t="array" aca="1" ref="BM365" ca="1">ATAN2((1-f)*SQRT(AX365^2+(SIN(AV365)*SIN(BL365)-COS(AV365)*COS(BL365)*COS(AU365))^2),SIN(AV365)*COS(BL365)+COS(AV365)*SIN(BL365)*COS(AU365))</f>
        <v>#N/A</v>
      </c>
      <c r="BN365" s="72" t="e">
        <f t="shared" ca="1" si="330"/>
        <v>#N/A</v>
      </c>
      <c r="BO365" s="72" t="e">
        <f t="array" aca="1" ref="BO365" ca="1">f/16*(1-AX365^2)*(4+f*(4-3*(1-AX365^2)))</f>
        <v>#N/A</v>
      </c>
      <c r="BP365" s="72" t="e">
        <f t="array" aca="1" ref="BP365" ca="1">BN365-(1-BO365)*f*AX365*(BL365+BO365*SIN(BL365)*(COS(BJ365)+BO365*COS(BL365)*(-1+2*COS(BJ365)^2)))</f>
        <v>#N/A</v>
      </c>
      <c r="BQ365" s="72" t="e">
        <f t="shared" ca="1" si="331"/>
        <v>#N/A</v>
      </c>
    </row>
    <row r="366" spans="2:69">
      <c r="B366" s="38"/>
      <c r="C366" s="72" t="str">
        <f t="shared" si="332"/>
        <v/>
      </c>
      <c r="D366" s="72" t="e">
        <f t="array" aca="1" ref="D366" ca="1">MATCH(TRUE,ISERROR(VALUE(MID(C366,ROW(INDIRECT("1:"&amp;LEN(C366))),1))),0)</f>
        <v>#N/A</v>
      </c>
      <c r="E366" s="72" t="e">
        <f t="shared" ca="1" si="333"/>
        <v>#N/A</v>
      </c>
      <c r="F366" s="72" t="e">
        <f t="shared" ca="1" si="334"/>
        <v>#N/A</v>
      </c>
      <c r="G366" s="72" t="e">
        <f t="shared" ca="1" si="335"/>
        <v>#N/A</v>
      </c>
      <c r="H366" s="72" t="e">
        <f t="shared" ca="1" si="336"/>
        <v>#N/A</v>
      </c>
      <c r="I366" s="72" t="e">
        <f t="shared" ca="1" si="337"/>
        <v>#N/A</v>
      </c>
      <c r="J366" s="72" t="e">
        <f t="shared" ca="1" si="338"/>
        <v>#N/A</v>
      </c>
      <c r="K366" s="72" t="e">
        <f t="shared" ca="1" si="339"/>
        <v>#N/A</v>
      </c>
      <c r="L366" s="72" t="e">
        <f t="shared" ca="1" si="340"/>
        <v>#N/A</v>
      </c>
      <c r="M366" s="72" t="e">
        <f ca="1">VLOOKUP(G366,Coef!$C$2:$F$25,4)</f>
        <v>#N/A</v>
      </c>
      <c r="N366" s="31" t="e">
        <f ca="1">VLOOKUP(F366,Coef!$C$4:$D$23,2)</f>
        <v>#N/A</v>
      </c>
      <c r="O366" s="31" t="e">
        <f ca="1">MOD(VLOOKUP(H366,Coef!$C$2:$G$21,5)+MOD(E366+1,2)*15,20)</f>
        <v>#N/A</v>
      </c>
      <c r="P366" s="31" t="e">
        <f ca="1">VLOOKUP(N366,Coef!$A$27:$B$46,2)</f>
        <v>#N/A</v>
      </c>
      <c r="Q366" s="31" t="e">
        <f ca="1">VLOOKUP(N366,Coef!$A$27:$C$46,3)+O366/10-0.1</f>
        <v>#N/A</v>
      </c>
      <c r="R366" s="31" t="e">
        <f ca="1">IF(Q366+0.1&lt;P366,Q366+2,Q366)</f>
        <v>#N/A</v>
      </c>
      <c r="S366" s="72" t="e">
        <f ca="1">M366*100000+J366</f>
        <v>#N/A</v>
      </c>
      <c r="T366" s="72" t="e">
        <f ca="1">R366*1000000+K366</f>
        <v>#N/A</v>
      </c>
      <c r="U366" s="72" t="e">
        <f ca="1">IF(N366&lt;11,T366-10000000,T366)</f>
        <v>#N/A</v>
      </c>
      <c r="V366" s="72" t="e">
        <f ca="1">U366/(6366197.724*0.9996)</f>
        <v>#N/A</v>
      </c>
      <c r="W366" s="72" t="e">
        <f ca="1">(Coef!$J$9/(1+Coef!$J$8*(COS(V366))^2)^0.5)*Coef!$J$6</f>
        <v>#N/A</v>
      </c>
      <c r="X366" s="72" t="e">
        <f ca="1">6*E366-183</f>
        <v>#N/A</v>
      </c>
      <c r="Y366" s="72" t="e">
        <f ca="1">(S366-500000)/W366</f>
        <v>#N/A</v>
      </c>
      <c r="Z366" s="72" t="e">
        <f ca="1">SIN(2*V366)</f>
        <v>#N/A</v>
      </c>
      <c r="AA366" s="72" t="e">
        <f ca="1">Z366*(COS(V366))^2</f>
        <v>#N/A</v>
      </c>
      <c r="AB366" s="72" t="e">
        <f ca="1">V366+(Z366/2)</f>
        <v>#N/A</v>
      </c>
      <c r="AC366" s="72" t="e">
        <f ca="1">(3*AB366+AA366)/4</f>
        <v>#N/A</v>
      </c>
      <c r="AD366" s="72" t="e">
        <f ca="1">(5*AC366+AA366*(COS(V366))^2)/3</f>
        <v>#N/A</v>
      </c>
      <c r="AE366" s="72" t="e">
        <f ca="1">Coef!$J$6*Coef!$J$9*(V366-(Coef!$J$10*AB366)+(Coef!$J$11*AC366)-(Coef!$J$12*AD366))</f>
        <v>#N/A</v>
      </c>
      <c r="AF366" s="72" t="e">
        <f ca="1">(U366-AE366)/W366</f>
        <v>#N/A</v>
      </c>
      <c r="AG366" s="72" t="e">
        <f ca="1">((Coef!$J$8*Y366^2)/2)*(COS(V366))^2</f>
        <v>#N/A</v>
      </c>
      <c r="AH366" s="72" t="e">
        <f ca="1">Y366*(1-(AG366/3))</f>
        <v>#N/A</v>
      </c>
      <c r="AI366" s="72" t="e">
        <f ca="1">AF366*(1-AG366)+V366</f>
        <v>#N/A</v>
      </c>
      <c r="AJ366" s="72" t="e">
        <f ca="1">(EXP(AH366)-EXP(-AH366))/2</f>
        <v>#N/A</v>
      </c>
      <c r="AK366" s="72" t="e">
        <f ca="1">ATAN(AJ366/COS(AI366))</f>
        <v>#N/A</v>
      </c>
      <c r="AL366" s="72" t="e">
        <f ca="1">ATAN(COS(AK366)*TAN(AI366))</f>
        <v>#N/A</v>
      </c>
      <c r="AM366" s="72" t="e">
        <f ca="1">V366+(1+Coef!$J$8*(COS(V366))^2-(3/2)*Coef!$J$8*SIN(V366)*COS(V366)*(AL366-V366))*(AL366-V366)</f>
        <v>#N/A</v>
      </c>
      <c r="AN366" s="34" t="e">
        <f t="shared" ca="1" si="316"/>
        <v>#N/A</v>
      </c>
      <c r="AO366" s="33" t="e">
        <f t="shared" ca="1" si="317"/>
        <v>#N/A</v>
      </c>
      <c r="AP366" s="33" t="e">
        <f t="shared" ca="1" si="318"/>
        <v>#N/A</v>
      </c>
      <c r="AQ366" s="72">
        <v>285</v>
      </c>
      <c r="AR366" s="72">
        <v>810000</v>
      </c>
      <c r="AS366" s="72" t="e">
        <f t="shared" ca="1" si="341"/>
        <v>#N/A</v>
      </c>
      <c r="AT366" s="72" t="e">
        <f t="shared" ca="1" si="341"/>
        <v>#N/A</v>
      </c>
      <c r="AU366" s="72">
        <f t="shared" si="341"/>
        <v>4.9741883681838397</v>
      </c>
      <c r="AV366" s="72" t="e">
        <f t="array" aca="1" ref="AV366" ca="1">ATAN((1-f)*TAN(AS366))</f>
        <v>#N/A</v>
      </c>
      <c r="AW366" s="72" t="e">
        <f t="shared" ca="1" si="319"/>
        <v>#N/A</v>
      </c>
      <c r="AX366" s="72" t="e">
        <f t="shared" ca="1" si="320"/>
        <v>#N/A</v>
      </c>
      <c r="AY366" s="72" t="e">
        <f t="shared" ca="1" si="342"/>
        <v>#N/A</v>
      </c>
      <c r="AZ366" s="72" t="e">
        <f t="shared" ca="1" si="321"/>
        <v>#N/A</v>
      </c>
      <c r="BA366" s="72" t="e">
        <f t="shared" ca="1" si="322"/>
        <v>#N/A</v>
      </c>
      <c r="BB366" s="72" t="e">
        <f t="shared" ca="1" si="323"/>
        <v>#N/A</v>
      </c>
      <c r="BC366" s="72" t="e">
        <f t="shared" ca="1" si="343"/>
        <v>#N/A</v>
      </c>
      <c r="BD366" s="75" t="e">
        <f t="shared" ca="1" si="324"/>
        <v>#N/A</v>
      </c>
      <c r="BE366" s="75" t="e">
        <f t="shared" ca="1" si="325"/>
        <v>#N/A</v>
      </c>
      <c r="BF366" s="75" t="e">
        <f t="shared" ca="1" si="344"/>
        <v>#N/A</v>
      </c>
      <c r="BG366" s="75" t="e">
        <f t="shared" ca="1" si="326"/>
        <v>#N/A</v>
      </c>
      <c r="BH366" s="75" t="e">
        <f t="shared" ca="1" si="327"/>
        <v>#N/A</v>
      </c>
      <c r="BI366" s="75" t="e">
        <f t="shared" ca="1" si="345"/>
        <v>#N/A</v>
      </c>
      <c r="BJ366" s="75" t="e">
        <f t="shared" ca="1" si="328"/>
        <v>#N/A</v>
      </c>
      <c r="BK366" s="75" t="e">
        <f t="shared" ca="1" si="329"/>
        <v>#N/A</v>
      </c>
      <c r="BL366" s="75" t="e">
        <f t="shared" ca="1" si="346"/>
        <v>#N/A</v>
      </c>
      <c r="BM366" s="72" t="e">
        <f t="array" aca="1" ref="BM366" ca="1">ATAN2((1-f)*SQRT(AX366^2+(SIN(AV366)*SIN(BL366)-COS(AV366)*COS(BL366)*COS(AU366))^2),SIN(AV366)*COS(BL366)+COS(AV366)*SIN(BL366)*COS(AU366))</f>
        <v>#N/A</v>
      </c>
      <c r="BN366" s="72" t="e">
        <f t="shared" ca="1" si="330"/>
        <v>#N/A</v>
      </c>
      <c r="BO366" s="72" t="e">
        <f t="array" aca="1" ref="BO366" ca="1">f/16*(1-AX366^2)*(4+f*(4-3*(1-AX366^2)))</f>
        <v>#N/A</v>
      </c>
      <c r="BP366" s="72" t="e">
        <f t="array" aca="1" ref="BP366" ca="1">BN366-(1-BO366)*f*AX366*(BL366+BO366*SIN(BL366)*(COS(BJ366)+BO366*COS(BL366)*(-1+2*COS(BJ366)^2)))</f>
        <v>#N/A</v>
      </c>
      <c r="BQ366" s="72" t="e">
        <f t="shared" ca="1" si="331"/>
        <v>#N/A</v>
      </c>
    </row>
    <row r="367" spans="2:69">
      <c r="B367" s="38"/>
      <c r="C367" s="72" t="str">
        <f t="shared" si="332"/>
        <v/>
      </c>
      <c r="D367" s="72" t="e">
        <f t="array" aca="1" ref="D367" ca="1">MATCH(TRUE,ISERROR(VALUE(MID(C367,ROW(INDIRECT("1:"&amp;LEN(C367))),1))),0)</f>
        <v>#N/A</v>
      </c>
      <c r="E367" s="72" t="e">
        <f t="shared" ca="1" si="333"/>
        <v>#N/A</v>
      </c>
      <c r="F367" s="72" t="e">
        <f t="shared" ca="1" si="334"/>
        <v>#N/A</v>
      </c>
      <c r="G367" s="72" t="e">
        <f t="shared" ca="1" si="335"/>
        <v>#N/A</v>
      </c>
      <c r="H367" s="72" t="e">
        <f t="shared" ca="1" si="336"/>
        <v>#N/A</v>
      </c>
      <c r="I367" s="72" t="e">
        <f t="shared" ca="1" si="337"/>
        <v>#N/A</v>
      </c>
      <c r="J367" s="72" t="e">
        <f t="shared" ca="1" si="338"/>
        <v>#N/A</v>
      </c>
      <c r="K367" s="72" t="e">
        <f t="shared" ca="1" si="339"/>
        <v>#N/A</v>
      </c>
      <c r="L367" s="72" t="e">
        <f t="shared" ca="1" si="340"/>
        <v>#N/A</v>
      </c>
      <c r="M367" s="72" t="e">
        <f ca="1">VLOOKUP(G367,Coef!$C$2:$F$25,4)</f>
        <v>#N/A</v>
      </c>
      <c r="N367" s="31" t="e">
        <f ca="1">VLOOKUP(F367,Coef!$C$4:$D$23,2)</f>
        <v>#N/A</v>
      </c>
      <c r="O367" s="31" t="e">
        <f ca="1">MOD(VLOOKUP(H367,Coef!$C$2:$G$21,5)+MOD(E367+1,2)*15,20)</f>
        <v>#N/A</v>
      </c>
      <c r="P367" s="31" t="e">
        <f ca="1">VLOOKUP(N367,Coef!$A$27:$B$46,2)</f>
        <v>#N/A</v>
      </c>
      <c r="Q367" s="31" t="e">
        <f ca="1">VLOOKUP(N367,Coef!$A$27:$C$46,3)+O367/10-0.1</f>
        <v>#N/A</v>
      </c>
      <c r="R367" s="31" t="e">
        <f ca="1">IF(Q367+0.1&lt;P367,Q367+2,Q367)</f>
        <v>#N/A</v>
      </c>
      <c r="S367" s="72" t="e">
        <f ca="1">M367*100000+J367</f>
        <v>#N/A</v>
      </c>
      <c r="T367" s="72" t="e">
        <f ca="1">R367*1000000+K367</f>
        <v>#N/A</v>
      </c>
      <c r="U367" s="72" t="e">
        <f ca="1">IF(N367&lt;11,T367-10000000,T367)</f>
        <v>#N/A</v>
      </c>
      <c r="V367" s="72" t="e">
        <f ca="1">U367/(6366197.724*0.9996)</f>
        <v>#N/A</v>
      </c>
      <c r="W367" s="72" t="e">
        <f ca="1">(Coef!$J$9/(1+Coef!$J$8*(COS(V367))^2)^0.5)*Coef!$J$6</f>
        <v>#N/A</v>
      </c>
      <c r="X367" s="72" t="e">
        <f ca="1">6*E367-183</f>
        <v>#N/A</v>
      </c>
      <c r="Y367" s="72" t="e">
        <f ca="1">(S367-500000)/W367</f>
        <v>#N/A</v>
      </c>
      <c r="Z367" s="72" t="e">
        <f ca="1">SIN(2*V367)</f>
        <v>#N/A</v>
      </c>
      <c r="AA367" s="72" t="e">
        <f ca="1">Z367*(COS(V367))^2</f>
        <v>#N/A</v>
      </c>
      <c r="AB367" s="72" t="e">
        <f ca="1">V367+(Z367/2)</f>
        <v>#N/A</v>
      </c>
      <c r="AC367" s="72" t="e">
        <f ca="1">(3*AB367+AA367)/4</f>
        <v>#N/A</v>
      </c>
      <c r="AD367" s="72" t="e">
        <f ca="1">(5*AC367+AA367*(COS(V367))^2)/3</f>
        <v>#N/A</v>
      </c>
      <c r="AE367" s="72" t="e">
        <f ca="1">Coef!$J$6*Coef!$J$9*(V367-(Coef!$J$10*AB367)+(Coef!$J$11*AC367)-(Coef!$J$12*AD367))</f>
        <v>#N/A</v>
      </c>
      <c r="AF367" s="72" t="e">
        <f ca="1">(U367-AE367)/W367</f>
        <v>#N/A</v>
      </c>
      <c r="AG367" s="72" t="e">
        <f ca="1">((Coef!$J$8*Y367^2)/2)*(COS(V367))^2</f>
        <v>#N/A</v>
      </c>
      <c r="AH367" s="72" t="e">
        <f ca="1">Y367*(1-(AG367/3))</f>
        <v>#N/A</v>
      </c>
      <c r="AI367" s="72" t="e">
        <f ca="1">AF367*(1-AG367)+V367</f>
        <v>#N/A</v>
      </c>
      <c r="AJ367" s="72" t="e">
        <f ca="1">(EXP(AH367)-EXP(-AH367))/2</f>
        <v>#N/A</v>
      </c>
      <c r="AK367" s="72" t="e">
        <f ca="1">ATAN(AJ367/COS(AI367))</f>
        <v>#N/A</v>
      </c>
      <c r="AL367" s="72" t="e">
        <f ca="1">ATAN(COS(AK367)*TAN(AI367))</f>
        <v>#N/A</v>
      </c>
      <c r="AM367" s="72" t="e">
        <f ca="1">V367+(1+Coef!$J$8*(COS(V367))^2-(3/2)*Coef!$J$8*SIN(V367)*COS(V367)*(AL367-V367))*(AL367-V367)</f>
        <v>#N/A</v>
      </c>
      <c r="AN367" s="34" t="e">
        <f t="shared" ca="1" si="316"/>
        <v>#N/A</v>
      </c>
      <c r="AO367" s="33" t="e">
        <f t="shared" ca="1" si="317"/>
        <v>#N/A</v>
      </c>
      <c r="AP367" s="33" t="e">
        <f t="shared" ca="1" si="318"/>
        <v>#N/A</v>
      </c>
      <c r="AQ367" s="72">
        <v>285</v>
      </c>
      <c r="AR367" s="72">
        <v>810000</v>
      </c>
      <c r="AS367" s="72" t="e">
        <f t="shared" ca="1" si="341"/>
        <v>#N/A</v>
      </c>
      <c r="AT367" s="72" t="e">
        <f t="shared" ca="1" si="341"/>
        <v>#N/A</v>
      </c>
      <c r="AU367" s="72">
        <f t="shared" si="341"/>
        <v>4.9741883681838397</v>
      </c>
      <c r="AV367" s="72" t="e">
        <f t="array" aca="1" ref="AV367" ca="1">ATAN((1-f)*TAN(AS367))</f>
        <v>#N/A</v>
      </c>
      <c r="AW367" s="72" t="e">
        <f t="shared" ca="1" si="319"/>
        <v>#N/A</v>
      </c>
      <c r="AX367" s="72" t="e">
        <f t="shared" ca="1" si="320"/>
        <v>#N/A</v>
      </c>
      <c r="AY367" s="72" t="e">
        <f t="shared" ca="1" si="342"/>
        <v>#N/A</v>
      </c>
      <c r="AZ367" s="72" t="e">
        <f t="shared" ca="1" si="321"/>
        <v>#N/A</v>
      </c>
      <c r="BA367" s="72" t="e">
        <f t="shared" ca="1" si="322"/>
        <v>#N/A</v>
      </c>
      <c r="BB367" s="72" t="e">
        <f t="shared" ca="1" si="323"/>
        <v>#N/A</v>
      </c>
      <c r="BC367" s="72" t="e">
        <f t="shared" ca="1" si="343"/>
        <v>#N/A</v>
      </c>
      <c r="BD367" s="75" t="e">
        <f t="shared" ca="1" si="324"/>
        <v>#N/A</v>
      </c>
      <c r="BE367" s="75" t="e">
        <f t="shared" ca="1" si="325"/>
        <v>#N/A</v>
      </c>
      <c r="BF367" s="75" t="e">
        <f t="shared" ca="1" si="344"/>
        <v>#N/A</v>
      </c>
      <c r="BG367" s="75" t="e">
        <f t="shared" ca="1" si="326"/>
        <v>#N/A</v>
      </c>
      <c r="BH367" s="75" t="e">
        <f t="shared" ca="1" si="327"/>
        <v>#N/A</v>
      </c>
      <c r="BI367" s="75" t="e">
        <f t="shared" ca="1" si="345"/>
        <v>#N/A</v>
      </c>
      <c r="BJ367" s="75" t="e">
        <f t="shared" ca="1" si="328"/>
        <v>#N/A</v>
      </c>
      <c r="BK367" s="75" t="e">
        <f t="shared" ca="1" si="329"/>
        <v>#N/A</v>
      </c>
      <c r="BL367" s="75" t="e">
        <f t="shared" ca="1" si="346"/>
        <v>#N/A</v>
      </c>
      <c r="BM367" s="72" t="e">
        <f t="array" aca="1" ref="BM367" ca="1">ATAN2((1-f)*SQRT(AX367^2+(SIN(AV367)*SIN(BL367)-COS(AV367)*COS(BL367)*COS(AU367))^2),SIN(AV367)*COS(BL367)+COS(AV367)*SIN(BL367)*COS(AU367))</f>
        <v>#N/A</v>
      </c>
      <c r="BN367" s="72" t="e">
        <f t="shared" ca="1" si="330"/>
        <v>#N/A</v>
      </c>
      <c r="BO367" s="72" t="e">
        <f t="array" aca="1" ref="BO367" ca="1">f/16*(1-AX367^2)*(4+f*(4-3*(1-AX367^2)))</f>
        <v>#N/A</v>
      </c>
      <c r="BP367" s="72" t="e">
        <f t="array" aca="1" ref="BP367" ca="1">BN367-(1-BO367)*f*AX367*(BL367+BO367*SIN(BL367)*(COS(BJ367)+BO367*COS(BL367)*(-1+2*COS(BJ367)^2)))</f>
        <v>#N/A</v>
      </c>
      <c r="BQ367" s="72" t="e">
        <f t="shared" ca="1" si="331"/>
        <v>#N/A</v>
      </c>
    </row>
    <row r="368" spans="2:69">
      <c r="B368" s="38"/>
      <c r="C368" s="72" t="str">
        <f t="shared" si="332"/>
        <v/>
      </c>
      <c r="D368" s="72" t="e">
        <f t="array" aca="1" ref="D368" ca="1">MATCH(TRUE,ISERROR(VALUE(MID(C368,ROW(INDIRECT("1:"&amp;LEN(C368))),1))),0)</f>
        <v>#N/A</v>
      </c>
      <c r="E368" s="72" t="e">
        <f t="shared" ca="1" si="333"/>
        <v>#N/A</v>
      </c>
      <c r="F368" s="72" t="e">
        <f t="shared" ca="1" si="334"/>
        <v>#N/A</v>
      </c>
      <c r="G368" s="72" t="e">
        <f t="shared" ca="1" si="335"/>
        <v>#N/A</v>
      </c>
      <c r="H368" s="72" t="e">
        <f t="shared" ca="1" si="336"/>
        <v>#N/A</v>
      </c>
      <c r="I368" s="72" t="e">
        <f t="shared" ca="1" si="337"/>
        <v>#N/A</v>
      </c>
      <c r="J368" s="72" t="e">
        <f t="shared" ca="1" si="338"/>
        <v>#N/A</v>
      </c>
      <c r="K368" s="72" t="e">
        <f t="shared" ca="1" si="339"/>
        <v>#N/A</v>
      </c>
      <c r="L368" s="72" t="e">
        <f t="shared" ca="1" si="340"/>
        <v>#N/A</v>
      </c>
      <c r="M368" s="72" t="e">
        <f ca="1">VLOOKUP(G368,Coef!$C$2:$F$25,4)</f>
        <v>#N/A</v>
      </c>
      <c r="N368" s="31" t="e">
        <f ca="1">VLOOKUP(F368,Coef!$C$4:$D$23,2)</f>
        <v>#N/A</v>
      </c>
      <c r="O368" s="31" t="e">
        <f ca="1">MOD(VLOOKUP(H368,Coef!$C$2:$G$21,5)+MOD(E368+1,2)*15,20)</f>
        <v>#N/A</v>
      </c>
      <c r="P368" s="31" t="e">
        <f ca="1">VLOOKUP(N368,Coef!$A$27:$B$46,2)</f>
        <v>#N/A</v>
      </c>
      <c r="Q368" s="31" t="e">
        <f ca="1">VLOOKUP(N368,Coef!$A$27:$C$46,3)+O368/10-0.1</f>
        <v>#N/A</v>
      </c>
      <c r="R368" s="31" t="e">
        <f ca="1">IF(Q368+0.1&lt;P368,Q368+2,Q368)</f>
        <v>#N/A</v>
      </c>
      <c r="S368" s="72" t="e">
        <f ca="1">M368*100000+J368</f>
        <v>#N/A</v>
      </c>
      <c r="T368" s="72" t="e">
        <f ca="1">R368*1000000+K368</f>
        <v>#N/A</v>
      </c>
      <c r="U368" s="72" t="e">
        <f ca="1">IF(N368&lt;11,T368-10000000,T368)</f>
        <v>#N/A</v>
      </c>
      <c r="V368" s="72" t="e">
        <f ca="1">U368/(6366197.724*0.9996)</f>
        <v>#N/A</v>
      </c>
      <c r="W368" s="72" t="e">
        <f ca="1">(Coef!$J$9/(1+Coef!$J$8*(COS(V368))^2)^0.5)*Coef!$J$6</f>
        <v>#N/A</v>
      </c>
      <c r="X368" s="72" t="e">
        <f ca="1">6*E368-183</f>
        <v>#N/A</v>
      </c>
      <c r="Y368" s="72" t="e">
        <f ca="1">(S368-500000)/W368</f>
        <v>#N/A</v>
      </c>
      <c r="Z368" s="72" t="e">
        <f ca="1">SIN(2*V368)</f>
        <v>#N/A</v>
      </c>
      <c r="AA368" s="72" t="e">
        <f ca="1">Z368*(COS(V368))^2</f>
        <v>#N/A</v>
      </c>
      <c r="AB368" s="72" t="e">
        <f ca="1">V368+(Z368/2)</f>
        <v>#N/A</v>
      </c>
      <c r="AC368" s="72" t="e">
        <f ca="1">(3*AB368+AA368)/4</f>
        <v>#N/A</v>
      </c>
      <c r="AD368" s="72" t="e">
        <f ca="1">(5*AC368+AA368*(COS(V368))^2)/3</f>
        <v>#N/A</v>
      </c>
      <c r="AE368" s="72" t="e">
        <f ca="1">Coef!$J$6*Coef!$J$9*(V368-(Coef!$J$10*AB368)+(Coef!$J$11*AC368)-(Coef!$J$12*AD368))</f>
        <v>#N/A</v>
      </c>
      <c r="AF368" s="72" t="e">
        <f ca="1">(U368-AE368)/W368</f>
        <v>#N/A</v>
      </c>
      <c r="AG368" s="72" t="e">
        <f ca="1">((Coef!$J$8*Y368^2)/2)*(COS(V368))^2</f>
        <v>#N/A</v>
      </c>
      <c r="AH368" s="72" t="e">
        <f ca="1">Y368*(1-(AG368/3))</f>
        <v>#N/A</v>
      </c>
      <c r="AI368" s="72" t="e">
        <f ca="1">AF368*(1-AG368)+V368</f>
        <v>#N/A</v>
      </c>
      <c r="AJ368" s="72" t="e">
        <f ca="1">(EXP(AH368)-EXP(-AH368))/2</f>
        <v>#N/A</v>
      </c>
      <c r="AK368" s="72" t="e">
        <f ca="1">ATAN(AJ368/COS(AI368))</f>
        <v>#N/A</v>
      </c>
      <c r="AL368" s="72" t="e">
        <f ca="1">ATAN(COS(AK368)*TAN(AI368))</f>
        <v>#N/A</v>
      </c>
      <c r="AM368" s="72" t="e">
        <f ca="1">V368+(1+Coef!$J$8*(COS(V368))^2-(3/2)*Coef!$J$8*SIN(V368)*COS(V368)*(AL368-V368))*(AL368-V368)</f>
        <v>#N/A</v>
      </c>
      <c r="AN368" s="34" t="e">
        <f t="shared" ca="1" si="316"/>
        <v>#N/A</v>
      </c>
      <c r="AO368" s="33" t="e">
        <f t="shared" ca="1" si="317"/>
        <v>#N/A</v>
      </c>
      <c r="AP368" s="33" t="e">
        <f t="shared" ca="1" si="318"/>
        <v>#N/A</v>
      </c>
      <c r="AQ368" s="72">
        <v>285</v>
      </c>
      <c r="AR368" s="72">
        <v>810000</v>
      </c>
      <c r="AS368" s="72" t="e">
        <f t="shared" ca="1" si="341"/>
        <v>#N/A</v>
      </c>
      <c r="AT368" s="72" t="e">
        <f t="shared" ca="1" si="341"/>
        <v>#N/A</v>
      </c>
      <c r="AU368" s="72">
        <f t="shared" si="341"/>
        <v>4.9741883681838397</v>
      </c>
      <c r="AV368" s="72" t="e">
        <f t="array" aca="1" ref="AV368" ca="1">ATAN((1-f)*TAN(AS368))</f>
        <v>#N/A</v>
      </c>
      <c r="AW368" s="72" t="e">
        <f t="shared" ca="1" si="319"/>
        <v>#N/A</v>
      </c>
      <c r="AX368" s="72" t="e">
        <f t="shared" ca="1" si="320"/>
        <v>#N/A</v>
      </c>
      <c r="AY368" s="72" t="e">
        <f t="shared" ca="1" si="342"/>
        <v>#N/A</v>
      </c>
      <c r="AZ368" s="72" t="e">
        <f t="shared" ca="1" si="321"/>
        <v>#N/A</v>
      </c>
      <c r="BA368" s="72" t="e">
        <f t="shared" ca="1" si="322"/>
        <v>#N/A</v>
      </c>
      <c r="BB368" s="72" t="e">
        <f t="shared" ca="1" si="323"/>
        <v>#N/A</v>
      </c>
      <c r="BC368" s="72" t="e">
        <f t="shared" ca="1" si="343"/>
        <v>#N/A</v>
      </c>
      <c r="BD368" s="75" t="e">
        <f t="shared" ca="1" si="324"/>
        <v>#N/A</v>
      </c>
      <c r="BE368" s="75" t="e">
        <f t="shared" ca="1" si="325"/>
        <v>#N/A</v>
      </c>
      <c r="BF368" s="75" t="e">
        <f t="shared" ca="1" si="344"/>
        <v>#N/A</v>
      </c>
      <c r="BG368" s="75" t="e">
        <f t="shared" ca="1" si="326"/>
        <v>#N/A</v>
      </c>
      <c r="BH368" s="75" t="e">
        <f t="shared" ca="1" si="327"/>
        <v>#N/A</v>
      </c>
      <c r="BI368" s="75" t="e">
        <f t="shared" ca="1" si="345"/>
        <v>#N/A</v>
      </c>
      <c r="BJ368" s="75" t="e">
        <f t="shared" ca="1" si="328"/>
        <v>#N/A</v>
      </c>
      <c r="BK368" s="75" t="e">
        <f t="shared" ca="1" si="329"/>
        <v>#N/A</v>
      </c>
      <c r="BL368" s="75" t="e">
        <f t="shared" ca="1" si="346"/>
        <v>#N/A</v>
      </c>
      <c r="BM368" s="72" t="e">
        <f t="array" aca="1" ref="BM368" ca="1">ATAN2((1-f)*SQRT(AX368^2+(SIN(AV368)*SIN(BL368)-COS(AV368)*COS(BL368)*COS(AU368))^2),SIN(AV368)*COS(BL368)+COS(AV368)*SIN(BL368)*COS(AU368))</f>
        <v>#N/A</v>
      </c>
      <c r="BN368" s="72" t="e">
        <f t="shared" ca="1" si="330"/>
        <v>#N/A</v>
      </c>
      <c r="BO368" s="72" t="e">
        <f t="array" aca="1" ref="BO368" ca="1">f/16*(1-AX368^2)*(4+f*(4-3*(1-AX368^2)))</f>
        <v>#N/A</v>
      </c>
      <c r="BP368" s="72" t="e">
        <f t="array" aca="1" ref="BP368" ca="1">BN368-(1-BO368)*f*AX368*(BL368+BO368*SIN(BL368)*(COS(BJ368)+BO368*COS(BL368)*(-1+2*COS(BJ368)^2)))</f>
        <v>#N/A</v>
      </c>
      <c r="BQ368" s="72" t="e">
        <f t="shared" ca="1" si="331"/>
        <v>#N/A</v>
      </c>
    </row>
    <row r="369" spans="2:69">
      <c r="B369" s="38"/>
      <c r="C369" s="72" t="str">
        <f t="shared" si="332"/>
        <v/>
      </c>
      <c r="D369" s="72" t="e">
        <f t="array" aca="1" ref="D369" ca="1">MATCH(TRUE,ISERROR(VALUE(MID(C369,ROW(INDIRECT("1:"&amp;LEN(C369))),1))),0)</f>
        <v>#N/A</v>
      </c>
      <c r="E369" s="72" t="e">
        <f t="shared" ca="1" si="333"/>
        <v>#N/A</v>
      </c>
      <c r="F369" s="72" t="e">
        <f t="shared" ca="1" si="334"/>
        <v>#N/A</v>
      </c>
      <c r="G369" s="72" t="e">
        <f t="shared" ca="1" si="335"/>
        <v>#N/A</v>
      </c>
      <c r="H369" s="72" t="e">
        <f t="shared" ca="1" si="336"/>
        <v>#N/A</v>
      </c>
      <c r="I369" s="72" t="e">
        <f t="shared" ca="1" si="337"/>
        <v>#N/A</v>
      </c>
      <c r="J369" s="72" t="e">
        <f t="shared" ca="1" si="338"/>
        <v>#N/A</v>
      </c>
      <c r="K369" s="72" t="e">
        <f t="shared" ca="1" si="339"/>
        <v>#N/A</v>
      </c>
      <c r="L369" s="72" t="e">
        <f t="shared" ca="1" si="340"/>
        <v>#N/A</v>
      </c>
      <c r="M369" s="72" t="e">
        <f ca="1">VLOOKUP(G369,Coef!$C$2:$F$25,4)</f>
        <v>#N/A</v>
      </c>
      <c r="N369" s="31" t="e">
        <f ca="1">VLOOKUP(F369,Coef!$C$4:$D$23,2)</f>
        <v>#N/A</v>
      </c>
      <c r="O369" s="31" t="e">
        <f ca="1">MOD(VLOOKUP(H369,Coef!$C$2:$G$21,5)+MOD(E369+1,2)*15,20)</f>
        <v>#N/A</v>
      </c>
      <c r="P369" s="31" t="e">
        <f ca="1">VLOOKUP(N369,Coef!$A$27:$B$46,2)</f>
        <v>#N/A</v>
      </c>
      <c r="Q369" s="31" t="e">
        <f ca="1">VLOOKUP(N369,Coef!$A$27:$C$46,3)+O369/10-0.1</f>
        <v>#N/A</v>
      </c>
      <c r="R369" s="31" t="e">
        <f ca="1">IF(Q369+0.1&lt;P369,Q369+2,Q369)</f>
        <v>#N/A</v>
      </c>
      <c r="S369" s="72" t="e">
        <f ca="1">M369*100000+J369</f>
        <v>#N/A</v>
      </c>
      <c r="T369" s="72" t="e">
        <f ca="1">R369*1000000+K369</f>
        <v>#N/A</v>
      </c>
      <c r="U369" s="72" t="e">
        <f ca="1">IF(N369&lt;11,T369-10000000,T369)</f>
        <v>#N/A</v>
      </c>
      <c r="V369" s="72" t="e">
        <f ca="1">U369/(6366197.724*0.9996)</f>
        <v>#N/A</v>
      </c>
      <c r="W369" s="72" t="e">
        <f ca="1">(Coef!$J$9/(1+Coef!$J$8*(COS(V369))^2)^0.5)*Coef!$J$6</f>
        <v>#N/A</v>
      </c>
      <c r="X369" s="72" t="e">
        <f ca="1">6*E369-183</f>
        <v>#N/A</v>
      </c>
      <c r="Y369" s="72" t="e">
        <f ca="1">(S369-500000)/W369</f>
        <v>#N/A</v>
      </c>
      <c r="Z369" s="72" t="e">
        <f ca="1">SIN(2*V369)</f>
        <v>#N/A</v>
      </c>
      <c r="AA369" s="72" t="e">
        <f ca="1">Z369*(COS(V369))^2</f>
        <v>#N/A</v>
      </c>
      <c r="AB369" s="72" t="e">
        <f ca="1">V369+(Z369/2)</f>
        <v>#N/A</v>
      </c>
      <c r="AC369" s="72" t="e">
        <f ca="1">(3*AB369+AA369)/4</f>
        <v>#N/A</v>
      </c>
      <c r="AD369" s="72" t="e">
        <f ca="1">(5*AC369+AA369*(COS(V369))^2)/3</f>
        <v>#N/A</v>
      </c>
      <c r="AE369" s="72" t="e">
        <f ca="1">Coef!$J$6*Coef!$J$9*(V369-(Coef!$J$10*AB369)+(Coef!$J$11*AC369)-(Coef!$J$12*AD369))</f>
        <v>#N/A</v>
      </c>
      <c r="AF369" s="72" t="e">
        <f ca="1">(U369-AE369)/W369</f>
        <v>#N/A</v>
      </c>
      <c r="AG369" s="72" t="e">
        <f ca="1">((Coef!$J$8*Y369^2)/2)*(COS(V369))^2</f>
        <v>#N/A</v>
      </c>
      <c r="AH369" s="72" t="e">
        <f ca="1">Y369*(1-(AG369/3))</f>
        <v>#N/A</v>
      </c>
      <c r="AI369" s="72" t="e">
        <f ca="1">AF369*(1-AG369)+V369</f>
        <v>#N/A</v>
      </c>
      <c r="AJ369" s="72" t="e">
        <f ca="1">(EXP(AH369)-EXP(-AH369))/2</f>
        <v>#N/A</v>
      </c>
      <c r="AK369" s="72" t="e">
        <f ca="1">ATAN(AJ369/COS(AI369))</f>
        <v>#N/A</v>
      </c>
      <c r="AL369" s="72" t="e">
        <f ca="1">ATAN(COS(AK369)*TAN(AI369))</f>
        <v>#N/A</v>
      </c>
      <c r="AM369" s="72" t="e">
        <f ca="1">V369+(1+Coef!$J$8*(COS(V369))^2-(3/2)*Coef!$J$8*SIN(V369)*COS(V369)*(AL369-V369))*(AL369-V369)</f>
        <v>#N/A</v>
      </c>
      <c r="AN369" s="34" t="e">
        <f t="shared" ca="1" si="316"/>
        <v>#N/A</v>
      </c>
      <c r="AO369" s="33" t="e">
        <f t="shared" ca="1" si="317"/>
        <v>#N/A</v>
      </c>
      <c r="AP369" s="33" t="e">
        <f t="shared" ca="1" si="318"/>
        <v>#N/A</v>
      </c>
      <c r="AQ369" s="72">
        <v>285</v>
      </c>
      <c r="AR369" s="72">
        <v>810000</v>
      </c>
      <c r="AS369" s="72" t="e">
        <f t="shared" ca="1" si="341"/>
        <v>#N/A</v>
      </c>
      <c r="AT369" s="72" t="e">
        <f t="shared" ca="1" si="341"/>
        <v>#N/A</v>
      </c>
      <c r="AU369" s="72">
        <f t="shared" si="341"/>
        <v>4.9741883681838397</v>
      </c>
      <c r="AV369" s="72" t="e">
        <f t="array" aca="1" ref="AV369" ca="1">ATAN((1-f)*TAN(AS369))</f>
        <v>#N/A</v>
      </c>
      <c r="AW369" s="72" t="e">
        <f t="shared" ca="1" si="319"/>
        <v>#N/A</v>
      </c>
      <c r="AX369" s="72" t="e">
        <f t="shared" ca="1" si="320"/>
        <v>#N/A</v>
      </c>
      <c r="AY369" s="72" t="e">
        <f t="shared" ca="1" si="342"/>
        <v>#N/A</v>
      </c>
      <c r="AZ369" s="72" t="e">
        <f t="shared" ca="1" si="321"/>
        <v>#N/A</v>
      </c>
      <c r="BA369" s="72" t="e">
        <f t="shared" ca="1" si="322"/>
        <v>#N/A</v>
      </c>
      <c r="BB369" s="72" t="e">
        <f t="shared" ca="1" si="323"/>
        <v>#N/A</v>
      </c>
      <c r="BC369" s="72" t="e">
        <f t="shared" ca="1" si="343"/>
        <v>#N/A</v>
      </c>
      <c r="BD369" s="75" t="e">
        <f t="shared" ca="1" si="324"/>
        <v>#N/A</v>
      </c>
      <c r="BE369" s="75" t="e">
        <f t="shared" ca="1" si="325"/>
        <v>#N/A</v>
      </c>
      <c r="BF369" s="75" t="e">
        <f t="shared" ca="1" si="344"/>
        <v>#N/A</v>
      </c>
      <c r="BG369" s="75" t="e">
        <f t="shared" ca="1" si="326"/>
        <v>#N/A</v>
      </c>
      <c r="BH369" s="75" t="e">
        <f t="shared" ca="1" si="327"/>
        <v>#N/A</v>
      </c>
      <c r="BI369" s="75" t="e">
        <f t="shared" ca="1" si="345"/>
        <v>#N/A</v>
      </c>
      <c r="BJ369" s="75" t="e">
        <f t="shared" ca="1" si="328"/>
        <v>#N/A</v>
      </c>
      <c r="BK369" s="75" t="e">
        <f t="shared" ca="1" si="329"/>
        <v>#N/A</v>
      </c>
      <c r="BL369" s="75" t="e">
        <f t="shared" ca="1" si="346"/>
        <v>#N/A</v>
      </c>
      <c r="BM369" s="72" t="e">
        <f t="array" aca="1" ref="BM369" ca="1">ATAN2((1-f)*SQRT(AX369^2+(SIN(AV369)*SIN(BL369)-COS(AV369)*COS(BL369)*COS(AU369))^2),SIN(AV369)*COS(BL369)+COS(AV369)*SIN(BL369)*COS(AU369))</f>
        <v>#N/A</v>
      </c>
      <c r="BN369" s="72" t="e">
        <f t="shared" ca="1" si="330"/>
        <v>#N/A</v>
      </c>
      <c r="BO369" s="72" t="e">
        <f t="array" aca="1" ref="BO369" ca="1">f/16*(1-AX369^2)*(4+f*(4-3*(1-AX369^2)))</f>
        <v>#N/A</v>
      </c>
      <c r="BP369" s="72" t="e">
        <f t="array" aca="1" ref="BP369" ca="1">BN369-(1-BO369)*f*AX369*(BL369+BO369*SIN(BL369)*(COS(BJ369)+BO369*COS(BL369)*(-1+2*COS(BJ369)^2)))</f>
        <v>#N/A</v>
      </c>
      <c r="BQ369" s="72" t="e">
        <f t="shared" ca="1" si="331"/>
        <v>#N/A</v>
      </c>
    </row>
    <row r="370" spans="2:69">
      <c r="B370" s="38"/>
      <c r="C370" s="72" t="str">
        <f t="shared" si="332"/>
        <v/>
      </c>
      <c r="D370" s="72" t="e">
        <f t="array" aca="1" ref="D370" ca="1">MATCH(TRUE,ISERROR(VALUE(MID(C370,ROW(INDIRECT("1:"&amp;LEN(C370))),1))),0)</f>
        <v>#N/A</v>
      </c>
      <c r="E370" s="72" t="e">
        <f t="shared" ca="1" si="333"/>
        <v>#N/A</v>
      </c>
      <c r="F370" s="72" t="e">
        <f t="shared" ca="1" si="334"/>
        <v>#N/A</v>
      </c>
      <c r="G370" s="72" t="e">
        <f t="shared" ca="1" si="335"/>
        <v>#N/A</v>
      </c>
      <c r="H370" s="72" t="e">
        <f t="shared" ca="1" si="336"/>
        <v>#N/A</v>
      </c>
      <c r="I370" s="72" t="e">
        <f t="shared" ca="1" si="337"/>
        <v>#N/A</v>
      </c>
      <c r="J370" s="72" t="e">
        <f t="shared" ca="1" si="338"/>
        <v>#N/A</v>
      </c>
      <c r="K370" s="72" t="e">
        <f t="shared" ca="1" si="339"/>
        <v>#N/A</v>
      </c>
      <c r="L370" s="72" t="e">
        <f t="shared" ca="1" si="340"/>
        <v>#N/A</v>
      </c>
      <c r="M370" s="72" t="e">
        <f ca="1">VLOOKUP(G370,Coef!$C$2:$F$25,4)</f>
        <v>#N/A</v>
      </c>
      <c r="N370" s="31" t="e">
        <f ca="1">VLOOKUP(F370,Coef!$C$4:$D$23,2)</f>
        <v>#N/A</v>
      </c>
      <c r="O370" s="31" t="e">
        <f ca="1">MOD(VLOOKUP(H370,Coef!$C$2:$G$21,5)+MOD(E370+1,2)*15,20)</f>
        <v>#N/A</v>
      </c>
      <c r="P370" s="31" t="e">
        <f ca="1">VLOOKUP(N370,Coef!$A$27:$B$46,2)</f>
        <v>#N/A</v>
      </c>
      <c r="Q370" s="31" t="e">
        <f ca="1">VLOOKUP(N370,Coef!$A$27:$C$46,3)+O370/10-0.1</f>
        <v>#N/A</v>
      </c>
      <c r="R370" s="31" t="e">
        <f ca="1">IF(Q370+0.1&lt;P370,Q370+2,Q370)</f>
        <v>#N/A</v>
      </c>
      <c r="S370" s="72" t="e">
        <f ca="1">M370*100000+J370</f>
        <v>#N/A</v>
      </c>
      <c r="T370" s="72" t="e">
        <f ca="1">R370*1000000+K370</f>
        <v>#N/A</v>
      </c>
      <c r="U370" s="72" t="e">
        <f ca="1">IF(N370&lt;11,T370-10000000,T370)</f>
        <v>#N/A</v>
      </c>
      <c r="V370" s="72" t="e">
        <f ca="1">U370/(6366197.724*0.9996)</f>
        <v>#N/A</v>
      </c>
      <c r="W370" s="72" t="e">
        <f ca="1">(Coef!$J$9/(1+Coef!$J$8*(COS(V370))^2)^0.5)*Coef!$J$6</f>
        <v>#N/A</v>
      </c>
      <c r="X370" s="72" t="e">
        <f ca="1">6*E370-183</f>
        <v>#N/A</v>
      </c>
      <c r="Y370" s="72" t="e">
        <f ca="1">(S370-500000)/W370</f>
        <v>#N/A</v>
      </c>
      <c r="Z370" s="72" t="e">
        <f ca="1">SIN(2*V370)</f>
        <v>#N/A</v>
      </c>
      <c r="AA370" s="72" t="e">
        <f ca="1">Z370*(COS(V370))^2</f>
        <v>#N/A</v>
      </c>
      <c r="AB370" s="72" t="e">
        <f ca="1">V370+(Z370/2)</f>
        <v>#N/A</v>
      </c>
      <c r="AC370" s="72" t="e">
        <f ca="1">(3*AB370+AA370)/4</f>
        <v>#N/A</v>
      </c>
      <c r="AD370" s="72" t="e">
        <f ca="1">(5*AC370+AA370*(COS(V370))^2)/3</f>
        <v>#N/A</v>
      </c>
      <c r="AE370" s="72" t="e">
        <f ca="1">Coef!$J$6*Coef!$J$9*(V370-(Coef!$J$10*AB370)+(Coef!$J$11*AC370)-(Coef!$J$12*AD370))</f>
        <v>#N/A</v>
      </c>
      <c r="AF370" s="72" t="e">
        <f ca="1">(U370-AE370)/W370</f>
        <v>#N/A</v>
      </c>
      <c r="AG370" s="72" t="e">
        <f ca="1">((Coef!$J$8*Y370^2)/2)*(COS(V370))^2</f>
        <v>#N/A</v>
      </c>
      <c r="AH370" s="72" t="e">
        <f ca="1">Y370*(1-(AG370/3))</f>
        <v>#N/A</v>
      </c>
      <c r="AI370" s="72" t="e">
        <f ca="1">AF370*(1-AG370)+V370</f>
        <v>#N/A</v>
      </c>
      <c r="AJ370" s="72" t="e">
        <f ca="1">(EXP(AH370)-EXP(-AH370))/2</f>
        <v>#N/A</v>
      </c>
      <c r="AK370" s="72" t="e">
        <f ca="1">ATAN(AJ370/COS(AI370))</f>
        <v>#N/A</v>
      </c>
      <c r="AL370" s="72" t="e">
        <f ca="1">ATAN(COS(AK370)*TAN(AI370))</f>
        <v>#N/A</v>
      </c>
      <c r="AM370" s="72" t="e">
        <f ca="1">V370+(1+Coef!$J$8*(COS(V370))^2-(3/2)*Coef!$J$8*SIN(V370)*COS(V370)*(AL370-V370))*(AL370-V370)</f>
        <v>#N/A</v>
      </c>
      <c r="AN370" s="34" t="e">
        <f t="shared" ca="1" si="316"/>
        <v>#N/A</v>
      </c>
      <c r="AO370" s="33" t="e">
        <f t="shared" ca="1" si="317"/>
        <v>#N/A</v>
      </c>
      <c r="AP370" s="33" t="e">
        <f t="shared" ca="1" si="318"/>
        <v>#N/A</v>
      </c>
      <c r="AQ370" s="72">
        <v>285</v>
      </c>
      <c r="AR370" s="72">
        <v>810000</v>
      </c>
      <c r="AS370" s="72" t="e">
        <f t="shared" ca="1" si="341"/>
        <v>#N/A</v>
      </c>
      <c r="AT370" s="72" t="e">
        <f t="shared" ca="1" si="341"/>
        <v>#N/A</v>
      </c>
      <c r="AU370" s="72">
        <f t="shared" si="341"/>
        <v>4.9741883681838397</v>
      </c>
      <c r="AV370" s="72" t="e">
        <f t="array" aca="1" ref="AV370" ca="1">ATAN((1-f)*TAN(AS370))</f>
        <v>#N/A</v>
      </c>
      <c r="AW370" s="72" t="e">
        <f t="shared" ca="1" si="319"/>
        <v>#N/A</v>
      </c>
      <c r="AX370" s="72" t="e">
        <f t="shared" ca="1" si="320"/>
        <v>#N/A</v>
      </c>
      <c r="AY370" s="72" t="e">
        <f t="shared" ca="1" si="342"/>
        <v>#N/A</v>
      </c>
      <c r="AZ370" s="72" t="e">
        <f t="shared" ca="1" si="321"/>
        <v>#N/A</v>
      </c>
      <c r="BA370" s="72" t="e">
        <f t="shared" ca="1" si="322"/>
        <v>#N/A</v>
      </c>
      <c r="BB370" s="72" t="e">
        <f t="shared" ca="1" si="323"/>
        <v>#N/A</v>
      </c>
      <c r="BC370" s="72" t="e">
        <f t="shared" ca="1" si="343"/>
        <v>#N/A</v>
      </c>
      <c r="BD370" s="75" t="e">
        <f t="shared" ca="1" si="324"/>
        <v>#N/A</v>
      </c>
      <c r="BE370" s="75" t="e">
        <f t="shared" ca="1" si="325"/>
        <v>#N/A</v>
      </c>
      <c r="BF370" s="75" t="e">
        <f t="shared" ca="1" si="344"/>
        <v>#N/A</v>
      </c>
      <c r="BG370" s="75" t="e">
        <f t="shared" ca="1" si="326"/>
        <v>#N/A</v>
      </c>
      <c r="BH370" s="75" t="e">
        <f t="shared" ca="1" si="327"/>
        <v>#N/A</v>
      </c>
      <c r="BI370" s="75" t="e">
        <f t="shared" ca="1" si="345"/>
        <v>#N/A</v>
      </c>
      <c r="BJ370" s="75" t="e">
        <f t="shared" ca="1" si="328"/>
        <v>#N/A</v>
      </c>
      <c r="BK370" s="75" t="e">
        <f t="shared" ca="1" si="329"/>
        <v>#N/A</v>
      </c>
      <c r="BL370" s="75" t="e">
        <f t="shared" ca="1" si="346"/>
        <v>#N/A</v>
      </c>
      <c r="BM370" s="72" t="e">
        <f t="array" aca="1" ref="BM370" ca="1">ATAN2((1-f)*SQRT(AX370^2+(SIN(AV370)*SIN(BL370)-COS(AV370)*COS(BL370)*COS(AU370))^2),SIN(AV370)*COS(BL370)+COS(AV370)*SIN(BL370)*COS(AU370))</f>
        <v>#N/A</v>
      </c>
      <c r="BN370" s="72" t="e">
        <f t="shared" ca="1" si="330"/>
        <v>#N/A</v>
      </c>
      <c r="BO370" s="72" t="e">
        <f t="array" aca="1" ref="BO370" ca="1">f/16*(1-AX370^2)*(4+f*(4-3*(1-AX370^2)))</f>
        <v>#N/A</v>
      </c>
      <c r="BP370" s="72" t="e">
        <f t="array" aca="1" ref="BP370" ca="1">BN370-(1-BO370)*f*AX370*(BL370+BO370*SIN(BL370)*(COS(BJ370)+BO370*COS(BL370)*(-1+2*COS(BJ370)^2)))</f>
        <v>#N/A</v>
      </c>
      <c r="BQ370" s="72" t="e">
        <f t="shared" ca="1" si="331"/>
        <v>#N/A</v>
      </c>
    </row>
    <row r="371" spans="2:69">
      <c r="B371" s="38"/>
      <c r="C371" s="72" t="str">
        <f t="shared" si="332"/>
        <v/>
      </c>
      <c r="D371" s="72" t="e">
        <f t="array" aca="1" ref="D371" ca="1">MATCH(TRUE,ISERROR(VALUE(MID(C371,ROW(INDIRECT("1:"&amp;LEN(C371))),1))),0)</f>
        <v>#N/A</v>
      </c>
      <c r="E371" s="72" t="e">
        <f t="shared" ca="1" si="333"/>
        <v>#N/A</v>
      </c>
      <c r="F371" s="72" t="e">
        <f t="shared" ca="1" si="334"/>
        <v>#N/A</v>
      </c>
      <c r="G371" s="72" t="e">
        <f t="shared" ca="1" si="335"/>
        <v>#N/A</v>
      </c>
      <c r="H371" s="72" t="e">
        <f t="shared" ca="1" si="336"/>
        <v>#N/A</v>
      </c>
      <c r="I371" s="72" t="e">
        <f t="shared" ca="1" si="337"/>
        <v>#N/A</v>
      </c>
      <c r="J371" s="72" t="e">
        <f t="shared" ca="1" si="338"/>
        <v>#N/A</v>
      </c>
      <c r="K371" s="72" t="e">
        <f t="shared" ca="1" si="339"/>
        <v>#N/A</v>
      </c>
      <c r="L371" s="72" t="e">
        <f t="shared" ca="1" si="340"/>
        <v>#N/A</v>
      </c>
      <c r="M371" s="72" t="e">
        <f ca="1">VLOOKUP(G371,Coef!$C$2:$F$25,4)</f>
        <v>#N/A</v>
      </c>
      <c r="N371" s="31" t="e">
        <f ca="1">VLOOKUP(F371,Coef!$C$4:$D$23,2)</f>
        <v>#N/A</v>
      </c>
      <c r="O371" s="31" t="e">
        <f ca="1">MOD(VLOOKUP(H371,Coef!$C$2:$G$21,5)+MOD(E371+1,2)*15,20)</f>
        <v>#N/A</v>
      </c>
      <c r="P371" s="31" t="e">
        <f ca="1">VLOOKUP(N371,Coef!$A$27:$B$46,2)</f>
        <v>#N/A</v>
      </c>
      <c r="Q371" s="31" t="e">
        <f ca="1">VLOOKUP(N371,Coef!$A$27:$C$46,3)+O371/10-0.1</f>
        <v>#N/A</v>
      </c>
      <c r="R371" s="31" t="e">
        <f ca="1">IF(Q371+0.1&lt;P371,Q371+2,Q371)</f>
        <v>#N/A</v>
      </c>
      <c r="S371" s="72" t="e">
        <f ca="1">M371*100000+J371</f>
        <v>#N/A</v>
      </c>
      <c r="T371" s="72" t="e">
        <f ca="1">R371*1000000+K371</f>
        <v>#N/A</v>
      </c>
      <c r="U371" s="72" t="e">
        <f ca="1">IF(N371&lt;11,T371-10000000,T371)</f>
        <v>#N/A</v>
      </c>
      <c r="V371" s="72" t="e">
        <f ca="1">U371/(6366197.724*0.9996)</f>
        <v>#N/A</v>
      </c>
      <c r="W371" s="72" t="e">
        <f ca="1">(Coef!$J$9/(1+Coef!$J$8*(COS(V371))^2)^0.5)*Coef!$J$6</f>
        <v>#N/A</v>
      </c>
      <c r="X371" s="72" t="e">
        <f ca="1">6*E371-183</f>
        <v>#N/A</v>
      </c>
      <c r="Y371" s="72" t="e">
        <f ca="1">(S371-500000)/W371</f>
        <v>#N/A</v>
      </c>
      <c r="Z371" s="72" t="e">
        <f ca="1">SIN(2*V371)</f>
        <v>#N/A</v>
      </c>
      <c r="AA371" s="72" t="e">
        <f ca="1">Z371*(COS(V371))^2</f>
        <v>#N/A</v>
      </c>
      <c r="AB371" s="72" t="e">
        <f ca="1">V371+(Z371/2)</f>
        <v>#N/A</v>
      </c>
      <c r="AC371" s="72" t="e">
        <f ca="1">(3*AB371+AA371)/4</f>
        <v>#N/A</v>
      </c>
      <c r="AD371" s="72" t="e">
        <f ca="1">(5*AC371+AA371*(COS(V371))^2)/3</f>
        <v>#N/A</v>
      </c>
      <c r="AE371" s="72" t="e">
        <f ca="1">Coef!$J$6*Coef!$J$9*(V371-(Coef!$J$10*AB371)+(Coef!$J$11*AC371)-(Coef!$J$12*AD371))</f>
        <v>#N/A</v>
      </c>
      <c r="AF371" s="72" t="e">
        <f ca="1">(U371-AE371)/W371</f>
        <v>#N/A</v>
      </c>
      <c r="AG371" s="72" t="e">
        <f ca="1">((Coef!$J$8*Y371^2)/2)*(COS(V371))^2</f>
        <v>#N/A</v>
      </c>
      <c r="AH371" s="72" t="e">
        <f ca="1">Y371*(1-(AG371/3))</f>
        <v>#N/A</v>
      </c>
      <c r="AI371" s="72" t="e">
        <f ca="1">AF371*(1-AG371)+V371</f>
        <v>#N/A</v>
      </c>
      <c r="AJ371" s="72" t="e">
        <f ca="1">(EXP(AH371)-EXP(-AH371))/2</f>
        <v>#N/A</v>
      </c>
      <c r="AK371" s="72" t="e">
        <f ca="1">ATAN(AJ371/COS(AI371))</f>
        <v>#N/A</v>
      </c>
      <c r="AL371" s="72" t="e">
        <f ca="1">ATAN(COS(AK371)*TAN(AI371))</f>
        <v>#N/A</v>
      </c>
      <c r="AM371" s="72" t="e">
        <f ca="1">V371+(1+Coef!$J$8*(COS(V371))^2-(3/2)*Coef!$J$8*SIN(V371)*COS(V371)*(AL371-V371))*(AL371-V371)</f>
        <v>#N/A</v>
      </c>
      <c r="AN371" s="34" t="e">
        <f t="shared" ca="1" si="316"/>
        <v>#N/A</v>
      </c>
      <c r="AO371" s="33" t="e">
        <f t="shared" ca="1" si="317"/>
        <v>#N/A</v>
      </c>
      <c r="AP371" s="33" t="e">
        <f t="shared" ca="1" si="318"/>
        <v>#N/A</v>
      </c>
      <c r="AQ371" s="72">
        <v>285</v>
      </c>
      <c r="AR371" s="72">
        <v>810000</v>
      </c>
      <c r="AS371" s="72" t="e">
        <f t="shared" ca="1" si="341"/>
        <v>#N/A</v>
      </c>
      <c r="AT371" s="72" t="e">
        <f t="shared" ca="1" si="341"/>
        <v>#N/A</v>
      </c>
      <c r="AU371" s="72">
        <f t="shared" si="341"/>
        <v>4.9741883681838397</v>
      </c>
      <c r="AV371" s="72" t="e">
        <f t="array" aca="1" ref="AV371" ca="1">ATAN((1-f)*TAN(AS371))</f>
        <v>#N/A</v>
      </c>
      <c r="AW371" s="72" t="e">
        <f t="shared" ca="1" si="319"/>
        <v>#N/A</v>
      </c>
      <c r="AX371" s="72" t="e">
        <f t="shared" ca="1" si="320"/>
        <v>#N/A</v>
      </c>
      <c r="AY371" s="72" t="e">
        <f t="shared" ca="1" si="342"/>
        <v>#N/A</v>
      </c>
      <c r="AZ371" s="72" t="e">
        <f t="shared" ca="1" si="321"/>
        <v>#N/A</v>
      </c>
      <c r="BA371" s="72" t="e">
        <f t="shared" ca="1" si="322"/>
        <v>#N/A</v>
      </c>
      <c r="BB371" s="72" t="e">
        <f t="shared" ca="1" si="323"/>
        <v>#N/A</v>
      </c>
      <c r="BC371" s="72" t="e">
        <f t="shared" ca="1" si="343"/>
        <v>#N/A</v>
      </c>
      <c r="BD371" s="75" t="e">
        <f t="shared" ca="1" si="324"/>
        <v>#N/A</v>
      </c>
      <c r="BE371" s="75" t="e">
        <f t="shared" ca="1" si="325"/>
        <v>#N/A</v>
      </c>
      <c r="BF371" s="75" t="e">
        <f t="shared" ca="1" si="344"/>
        <v>#N/A</v>
      </c>
      <c r="BG371" s="75" t="e">
        <f t="shared" ca="1" si="326"/>
        <v>#N/A</v>
      </c>
      <c r="BH371" s="75" t="e">
        <f t="shared" ca="1" si="327"/>
        <v>#N/A</v>
      </c>
      <c r="BI371" s="75" t="e">
        <f t="shared" ca="1" si="345"/>
        <v>#N/A</v>
      </c>
      <c r="BJ371" s="75" t="e">
        <f t="shared" ca="1" si="328"/>
        <v>#N/A</v>
      </c>
      <c r="BK371" s="75" t="e">
        <f t="shared" ca="1" si="329"/>
        <v>#N/A</v>
      </c>
      <c r="BL371" s="75" t="e">
        <f t="shared" ca="1" si="346"/>
        <v>#N/A</v>
      </c>
      <c r="BM371" s="72" t="e">
        <f t="array" aca="1" ref="BM371" ca="1">ATAN2((1-f)*SQRT(AX371^2+(SIN(AV371)*SIN(BL371)-COS(AV371)*COS(BL371)*COS(AU371))^2),SIN(AV371)*COS(BL371)+COS(AV371)*SIN(BL371)*COS(AU371))</f>
        <v>#N/A</v>
      </c>
      <c r="BN371" s="72" t="e">
        <f t="shared" ca="1" si="330"/>
        <v>#N/A</v>
      </c>
      <c r="BO371" s="72" t="e">
        <f t="array" aca="1" ref="BO371" ca="1">f/16*(1-AX371^2)*(4+f*(4-3*(1-AX371^2)))</f>
        <v>#N/A</v>
      </c>
      <c r="BP371" s="72" t="e">
        <f t="array" aca="1" ref="BP371" ca="1">BN371-(1-BO371)*f*AX371*(BL371+BO371*SIN(BL371)*(COS(BJ371)+BO371*COS(BL371)*(-1+2*COS(BJ371)^2)))</f>
        <v>#N/A</v>
      </c>
      <c r="BQ371" s="72" t="e">
        <f t="shared" ca="1" si="331"/>
        <v>#N/A</v>
      </c>
    </row>
    <row r="372" spans="2:69">
      <c r="B372" s="38"/>
      <c r="C372" s="72" t="str">
        <f t="shared" si="332"/>
        <v/>
      </c>
      <c r="D372" s="72" t="e">
        <f t="array" aca="1" ref="D372" ca="1">MATCH(TRUE,ISERROR(VALUE(MID(C372,ROW(INDIRECT("1:"&amp;LEN(C372))),1))),0)</f>
        <v>#N/A</v>
      </c>
      <c r="E372" s="72" t="e">
        <f t="shared" ca="1" si="333"/>
        <v>#N/A</v>
      </c>
      <c r="F372" s="72" t="e">
        <f t="shared" ca="1" si="334"/>
        <v>#N/A</v>
      </c>
      <c r="G372" s="72" t="e">
        <f t="shared" ca="1" si="335"/>
        <v>#N/A</v>
      </c>
      <c r="H372" s="72" t="e">
        <f t="shared" ca="1" si="336"/>
        <v>#N/A</v>
      </c>
      <c r="I372" s="72" t="e">
        <f t="shared" ca="1" si="337"/>
        <v>#N/A</v>
      </c>
      <c r="J372" s="72" t="e">
        <f t="shared" ca="1" si="338"/>
        <v>#N/A</v>
      </c>
      <c r="K372" s="72" t="e">
        <f t="shared" ca="1" si="339"/>
        <v>#N/A</v>
      </c>
      <c r="L372" s="72" t="e">
        <f t="shared" ca="1" si="340"/>
        <v>#N/A</v>
      </c>
      <c r="M372" s="72" t="e">
        <f ca="1">VLOOKUP(G372,Coef!$C$2:$F$25,4)</f>
        <v>#N/A</v>
      </c>
      <c r="N372" s="31" t="e">
        <f ca="1">VLOOKUP(F372,Coef!$C$4:$D$23,2)</f>
        <v>#N/A</v>
      </c>
      <c r="O372" s="31" t="e">
        <f ca="1">MOD(VLOOKUP(H372,Coef!$C$2:$G$21,5)+MOD(E372+1,2)*15,20)</f>
        <v>#N/A</v>
      </c>
      <c r="P372" s="31" t="e">
        <f ca="1">VLOOKUP(N372,Coef!$A$27:$B$46,2)</f>
        <v>#N/A</v>
      </c>
      <c r="Q372" s="31" t="e">
        <f ca="1">VLOOKUP(N372,Coef!$A$27:$C$46,3)+O372/10-0.1</f>
        <v>#N/A</v>
      </c>
      <c r="R372" s="31" t="e">
        <f ca="1">IF(Q372+0.1&lt;P372,Q372+2,Q372)</f>
        <v>#N/A</v>
      </c>
      <c r="S372" s="72" t="e">
        <f ca="1">M372*100000+J372</f>
        <v>#N/A</v>
      </c>
      <c r="T372" s="72" t="e">
        <f ca="1">R372*1000000+K372</f>
        <v>#N/A</v>
      </c>
      <c r="U372" s="72" t="e">
        <f ca="1">IF(N372&lt;11,T372-10000000,T372)</f>
        <v>#N/A</v>
      </c>
      <c r="V372" s="72" t="e">
        <f ca="1">U372/(6366197.724*0.9996)</f>
        <v>#N/A</v>
      </c>
      <c r="W372" s="72" t="e">
        <f ca="1">(Coef!$J$9/(1+Coef!$J$8*(COS(V372))^2)^0.5)*Coef!$J$6</f>
        <v>#N/A</v>
      </c>
      <c r="X372" s="72" t="e">
        <f ca="1">6*E372-183</f>
        <v>#N/A</v>
      </c>
      <c r="Y372" s="72" t="e">
        <f ca="1">(S372-500000)/W372</f>
        <v>#N/A</v>
      </c>
      <c r="Z372" s="72" t="e">
        <f ca="1">SIN(2*V372)</f>
        <v>#N/A</v>
      </c>
      <c r="AA372" s="72" t="e">
        <f ca="1">Z372*(COS(V372))^2</f>
        <v>#N/A</v>
      </c>
      <c r="AB372" s="72" t="e">
        <f ca="1">V372+(Z372/2)</f>
        <v>#N/A</v>
      </c>
      <c r="AC372" s="72" t="e">
        <f ca="1">(3*AB372+AA372)/4</f>
        <v>#N/A</v>
      </c>
      <c r="AD372" s="72" t="e">
        <f ca="1">(5*AC372+AA372*(COS(V372))^2)/3</f>
        <v>#N/A</v>
      </c>
      <c r="AE372" s="72" t="e">
        <f ca="1">Coef!$J$6*Coef!$J$9*(V372-(Coef!$J$10*AB372)+(Coef!$J$11*AC372)-(Coef!$J$12*AD372))</f>
        <v>#N/A</v>
      </c>
      <c r="AF372" s="72" t="e">
        <f ca="1">(U372-AE372)/W372</f>
        <v>#N/A</v>
      </c>
      <c r="AG372" s="72" t="e">
        <f ca="1">((Coef!$J$8*Y372^2)/2)*(COS(V372))^2</f>
        <v>#N/A</v>
      </c>
      <c r="AH372" s="72" t="e">
        <f ca="1">Y372*(1-(AG372/3))</f>
        <v>#N/A</v>
      </c>
      <c r="AI372" s="72" t="e">
        <f ca="1">AF372*(1-AG372)+V372</f>
        <v>#N/A</v>
      </c>
      <c r="AJ372" s="72" t="e">
        <f ca="1">(EXP(AH372)-EXP(-AH372))/2</f>
        <v>#N/A</v>
      </c>
      <c r="AK372" s="72" t="e">
        <f ca="1">ATAN(AJ372/COS(AI372))</f>
        <v>#N/A</v>
      </c>
      <c r="AL372" s="72" t="e">
        <f ca="1">ATAN(COS(AK372)*TAN(AI372))</f>
        <v>#N/A</v>
      </c>
      <c r="AM372" s="72" t="e">
        <f ca="1">V372+(1+Coef!$J$8*(COS(V372))^2-(3/2)*Coef!$J$8*SIN(V372)*COS(V372)*(AL372-V372))*(AL372-V372)</f>
        <v>#N/A</v>
      </c>
      <c r="AN372" s="34" t="e">
        <f t="shared" ca="1" si="316"/>
        <v>#N/A</v>
      </c>
      <c r="AO372" s="33" t="e">
        <f t="shared" ca="1" si="317"/>
        <v>#N/A</v>
      </c>
      <c r="AP372" s="33" t="e">
        <f t="shared" ca="1" si="318"/>
        <v>#N/A</v>
      </c>
      <c r="AQ372" s="72">
        <v>285</v>
      </c>
      <c r="AR372" s="72">
        <v>810000</v>
      </c>
      <c r="AS372" s="72" t="e">
        <f t="shared" ca="1" si="341"/>
        <v>#N/A</v>
      </c>
      <c r="AT372" s="72" t="e">
        <f t="shared" ca="1" si="341"/>
        <v>#N/A</v>
      </c>
      <c r="AU372" s="72">
        <f t="shared" si="341"/>
        <v>4.9741883681838397</v>
      </c>
      <c r="AV372" s="72" t="e">
        <f t="array" aca="1" ref="AV372" ca="1">ATAN((1-f)*TAN(AS372))</f>
        <v>#N/A</v>
      </c>
      <c r="AW372" s="72" t="e">
        <f t="shared" ca="1" si="319"/>
        <v>#N/A</v>
      </c>
      <c r="AX372" s="72" t="e">
        <f t="shared" ca="1" si="320"/>
        <v>#N/A</v>
      </c>
      <c r="AY372" s="72" t="e">
        <f t="shared" ca="1" si="342"/>
        <v>#N/A</v>
      </c>
      <c r="AZ372" s="72" t="e">
        <f t="shared" ca="1" si="321"/>
        <v>#N/A</v>
      </c>
      <c r="BA372" s="72" t="e">
        <f t="shared" ca="1" si="322"/>
        <v>#N/A</v>
      </c>
      <c r="BB372" s="72" t="e">
        <f t="shared" ca="1" si="323"/>
        <v>#N/A</v>
      </c>
      <c r="BC372" s="72" t="e">
        <f t="shared" ca="1" si="343"/>
        <v>#N/A</v>
      </c>
      <c r="BD372" s="75" t="e">
        <f t="shared" ca="1" si="324"/>
        <v>#N/A</v>
      </c>
      <c r="BE372" s="75" t="e">
        <f t="shared" ca="1" si="325"/>
        <v>#N/A</v>
      </c>
      <c r="BF372" s="75" t="e">
        <f t="shared" ca="1" si="344"/>
        <v>#N/A</v>
      </c>
      <c r="BG372" s="75" t="e">
        <f t="shared" ca="1" si="326"/>
        <v>#N/A</v>
      </c>
      <c r="BH372" s="75" t="e">
        <f t="shared" ca="1" si="327"/>
        <v>#N/A</v>
      </c>
      <c r="BI372" s="75" t="e">
        <f t="shared" ca="1" si="345"/>
        <v>#N/A</v>
      </c>
      <c r="BJ372" s="75" t="e">
        <f t="shared" ca="1" si="328"/>
        <v>#N/A</v>
      </c>
      <c r="BK372" s="75" t="e">
        <f t="shared" ca="1" si="329"/>
        <v>#N/A</v>
      </c>
      <c r="BL372" s="75" t="e">
        <f t="shared" ca="1" si="346"/>
        <v>#N/A</v>
      </c>
      <c r="BM372" s="72" t="e">
        <f t="array" aca="1" ref="BM372" ca="1">ATAN2((1-f)*SQRT(AX372^2+(SIN(AV372)*SIN(BL372)-COS(AV372)*COS(BL372)*COS(AU372))^2),SIN(AV372)*COS(BL372)+COS(AV372)*SIN(BL372)*COS(AU372))</f>
        <v>#N/A</v>
      </c>
      <c r="BN372" s="72" t="e">
        <f t="shared" ca="1" si="330"/>
        <v>#N/A</v>
      </c>
      <c r="BO372" s="72" t="e">
        <f t="array" aca="1" ref="BO372" ca="1">f/16*(1-AX372^2)*(4+f*(4-3*(1-AX372^2)))</f>
        <v>#N/A</v>
      </c>
      <c r="BP372" s="72" t="e">
        <f t="array" aca="1" ref="BP372" ca="1">BN372-(1-BO372)*f*AX372*(BL372+BO372*SIN(BL372)*(COS(BJ372)+BO372*COS(BL372)*(-1+2*COS(BJ372)^2)))</f>
        <v>#N/A</v>
      </c>
      <c r="BQ372" s="72" t="e">
        <f t="shared" ca="1" si="331"/>
        <v>#N/A</v>
      </c>
    </row>
    <row r="373" spans="2:69">
      <c r="B373" s="38"/>
      <c r="C373" s="72" t="str">
        <f t="shared" si="332"/>
        <v/>
      </c>
      <c r="D373" s="72" t="e">
        <f t="array" aca="1" ref="D373" ca="1">MATCH(TRUE,ISERROR(VALUE(MID(C373,ROW(INDIRECT("1:"&amp;LEN(C373))),1))),0)</f>
        <v>#N/A</v>
      </c>
      <c r="E373" s="72" t="e">
        <f t="shared" ca="1" si="333"/>
        <v>#N/A</v>
      </c>
      <c r="F373" s="72" t="e">
        <f t="shared" ca="1" si="334"/>
        <v>#N/A</v>
      </c>
      <c r="G373" s="72" t="e">
        <f t="shared" ca="1" si="335"/>
        <v>#N/A</v>
      </c>
      <c r="H373" s="72" t="e">
        <f t="shared" ca="1" si="336"/>
        <v>#N/A</v>
      </c>
      <c r="I373" s="72" t="e">
        <f t="shared" ca="1" si="337"/>
        <v>#N/A</v>
      </c>
      <c r="J373" s="72" t="e">
        <f t="shared" ca="1" si="338"/>
        <v>#N/A</v>
      </c>
      <c r="K373" s="72" t="e">
        <f t="shared" ca="1" si="339"/>
        <v>#N/A</v>
      </c>
      <c r="L373" s="72" t="e">
        <f t="shared" ca="1" si="340"/>
        <v>#N/A</v>
      </c>
      <c r="M373" s="72" t="e">
        <f ca="1">VLOOKUP(G373,Coef!$C$2:$F$25,4)</f>
        <v>#N/A</v>
      </c>
      <c r="N373" s="31" t="e">
        <f ca="1">VLOOKUP(F373,Coef!$C$4:$D$23,2)</f>
        <v>#N/A</v>
      </c>
      <c r="O373" s="31" t="e">
        <f ca="1">MOD(VLOOKUP(H373,Coef!$C$2:$G$21,5)+MOD(E373+1,2)*15,20)</f>
        <v>#N/A</v>
      </c>
      <c r="P373" s="31" t="e">
        <f ca="1">VLOOKUP(N373,Coef!$A$27:$B$46,2)</f>
        <v>#N/A</v>
      </c>
      <c r="Q373" s="31" t="e">
        <f ca="1">VLOOKUP(N373,Coef!$A$27:$C$46,3)+O373/10-0.1</f>
        <v>#N/A</v>
      </c>
      <c r="R373" s="31" t="e">
        <f ca="1">IF(Q373+0.1&lt;P373,Q373+2,Q373)</f>
        <v>#N/A</v>
      </c>
      <c r="S373" s="72" t="e">
        <f ca="1">M373*100000+J373</f>
        <v>#N/A</v>
      </c>
      <c r="T373" s="72" t="e">
        <f ca="1">R373*1000000+K373</f>
        <v>#N/A</v>
      </c>
      <c r="U373" s="72" t="e">
        <f ca="1">IF(N373&lt;11,T373-10000000,T373)</f>
        <v>#N/A</v>
      </c>
      <c r="V373" s="72" t="e">
        <f ca="1">U373/(6366197.724*0.9996)</f>
        <v>#N/A</v>
      </c>
      <c r="W373" s="72" t="e">
        <f ca="1">(Coef!$J$9/(1+Coef!$J$8*(COS(V373))^2)^0.5)*Coef!$J$6</f>
        <v>#N/A</v>
      </c>
      <c r="X373" s="72" t="e">
        <f ca="1">6*E373-183</f>
        <v>#N/A</v>
      </c>
      <c r="Y373" s="72" t="e">
        <f ca="1">(S373-500000)/W373</f>
        <v>#N/A</v>
      </c>
      <c r="Z373" s="72" t="e">
        <f ca="1">SIN(2*V373)</f>
        <v>#N/A</v>
      </c>
      <c r="AA373" s="72" t="e">
        <f ca="1">Z373*(COS(V373))^2</f>
        <v>#N/A</v>
      </c>
      <c r="AB373" s="72" t="e">
        <f ca="1">V373+(Z373/2)</f>
        <v>#N/A</v>
      </c>
      <c r="AC373" s="72" t="e">
        <f ca="1">(3*AB373+AA373)/4</f>
        <v>#N/A</v>
      </c>
      <c r="AD373" s="72" t="e">
        <f ca="1">(5*AC373+AA373*(COS(V373))^2)/3</f>
        <v>#N/A</v>
      </c>
      <c r="AE373" s="72" t="e">
        <f ca="1">Coef!$J$6*Coef!$J$9*(V373-(Coef!$J$10*AB373)+(Coef!$J$11*AC373)-(Coef!$J$12*AD373))</f>
        <v>#N/A</v>
      </c>
      <c r="AF373" s="72" t="e">
        <f ca="1">(U373-AE373)/W373</f>
        <v>#N/A</v>
      </c>
      <c r="AG373" s="72" t="e">
        <f ca="1">((Coef!$J$8*Y373^2)/2)*(COS(V373))^2</f>
        <v>#N/A</v>
      </c>
      <c r="AH373" s="72" t="e">
        <f ca="1">Y373*(1-(AG373/3))</f>
        <v>#N/A</v>
      </c>
      <c r="AI373" s="72" t="e">
        <f ca="1">AF373*(1-AG373)+V373</f>
        <v>#N/A</v>
      </c>
      <c r="AJ373" s="72" t="e">
        <f ca="1">(EXP(AH373)-EXP(-AH373))/2</f>
        <v>#N/A</v>
      </c>
      <c r="AK373" s="72" t="e">
        <f ca="1">ATAN(AJ373/COS(AI373))</f>
        <v>#N/A</v>
      </c>
      <c r="AL373" s="72" t="e">
        <f ca="1">ATAN(COS(AK373)*TAN(AI373))</f>
        <v>#N/A</v>
      </c>
      <c r="AM373" s="72" t="e">
        <f ca="1">V373+(1+Coef!$J$8*(COS(V373))^2-(3/2)*Coef!$J$8*SIN(V373)*COS(V373)*(AL373-V373))*(AL373-V373)</f>
        <v>#N/A</v>
      </c>
      <c r="AN373" s="34" t="e">
        <f t="shared" ca="1" si="316"/>
        <v>#N/A</v>
      </c>
      <c r="AO373" s="33" t="e">
        <f t="shared" ca="1" si="317"/>
        <v>#N/A</v>
      </c>
      <c r="AP373" s="33" t="e">
        <f t="shared" ca="1" si="318"/>
        <v>#N/A</v>
      </c>
      <c r="AQ373" s="72">
        <v>285</v>
      </c>
      <c r="AR373" s="72">
        <v>810000</v>
      </c>
      <c r="AS373" s="72" t="e">
        <f t="shared" ca="1" si="341"/>
        <v>#N/A</v>
      </c>
      <c r="AT373" s="72" t="e">
        <f t="shared" ca="1" si="341"/>
        <v>#N/A</v>
      </c>
      <c r="AU373" s="72">
        <f t="shared" si="341"/>
        <v>4.9741883681838397</v>
      </c>
      <c r="AV373" s="72" t="e">
        <f t="array" aca="1" ref="AV373" ca="1">ATAN((1-f)*TAN(AS373))</f>
        <v>#N/A</v>
      </c>
      <c r="AW373" s="72" t="e">
        <f t="shared" ca="1" si="319"/>
        <v>#N/A</v>
      </c>
      <c r="AX373" s="72" t="e">
        <f t="shared" ca="1" si="320"/>
        <v>#N/A</v>
      </c>
      <c r="AY373" s="72" t="e">
        <f t="shared" ca="1" si="342"/>
        <v>#N/A</v>
      </c>
      <c r="AZ373" s="72" t="e">
        <f t="shared" ca="1" si="321"/>
        <v>#N/A</v>
      </c>
      <c r="BA373" s="72" t="e">
        <f t="shared" ca="1" si="322"/>
        <v>#N/A</v>
      </c>
      <c r="BB373" s="72" t="e">
        <f t="shared" ca="1" si="323"/>
        <v>#N/A</v>
      </c>
      <c r="BC373" s="72" t="e">
        <f t="shared" ca="1" si="343"/>
        <v>#N/A</v>
      </c>
      <c r="BD373" s="75" t="e">
        <f t="shared" ca="1" si="324"/>
        <v>#N/A</v>
      </c>
      <c r="BE373" s="75" t="e">
        <f t="shared" ca="1" si="325"/>
        <v>#N/A</v>
      </c>
      <c r="BF373" s="75" t="e">
        <f t="shared" ca="1" si="344"/>
        <v>#N/A</v>
      </c>
      <c r="BG373" s="75" t="e">
        <f t="shared" ca="1" si="326"/>
        <v>#N/A</v>
      </c>
      <c r="BH373" s="75" t="e">
        <f t="shared" ca="1" si="327"/>
        <v>#N/A</v>
      </c>
      <c r="BI373" s="75" t="e">
        <f t="shared" ca="1" si="345"/>
        <v>#N/A</v>
      </c>
      <c r="BJ373" s="75" t="e">
        <f t="shared" ca="1" si="328"/>
        <v>#N/A</v>
      </c>
      <c r="BK373" s="75" t="e">
        <f t="shared" ca="1" si="329"/>
        <v>#N/A</v>
      </c>
      <c r="BL373" s="75" t="e">
        <f t="shared" ca="1" si="346"/>
        <v>#N/A</v>
      </c>
      <c r="BM373" s="72" t="e">
        <f t="array" aca="1" ref="BM373" ca="1">ATAN2((1-f)*SQRT(AX373^2+(SIN(AV373)*SIN(BL373)-COS(AV373)*COS(BL373)*COS(AU373))^2),SIN(AV373)*COS(BL373)+COS(AV373)*SIN(BL373)*COS(AU373))</f>
        <v>#N/A</v>
      </c>
      <c r="BN373" s="72" t="e">
        <f t="shared" ca="1" si="330"/>
        <v>#N/A</v>
      </c>
      <c r="BO373" s="72" t="e">
        <f t="array" aca="1" ref="BO373" ca="1">f/16*(1-AX373^2)*(4+f*(4-3*(1-AX373^2)))</f>
        <v>#N/A</v>
      </c>
      <c r="BP373" s="72" t="e">
        <f t="array" aca="1" ref="BP373" ca="1">BN373-(1-BO373)*f*AX373*(BL373+BO373*SIN(BL373)*(COS(BJ373)+BO373*COS(BL373)*(-1+2*COS(BJ373)^2)))</f>
        <v>#N/A</v>
      </c>
      <c r="BQ373" s="72" t="e">
        <f t="shared" ca="1" si="331"/>
        <v>#N/A</v>
      </c>
    </row>
    <row r="374" spans="2:69">
      <c r="B374" s="38"/>
      <c r="C374" s="72" t="str">
        <f t="shared" si="332"/>
        <v/>
      </c>
      <c r="D374" s="72" t="e">
        <f t="array" aca="1" ref="D374" ca="1">MATCH(TRUE,ISERROR(VALUE(MID(C374,ROW(INDIRECT("1:"&amp;LEN(C374))),1))),0)</f>
        <v>#N/A</v>
      </c>
      <c r="E374" s="72" t="e">
        <f t="shared" ca="1" si="333"/>
        <v>#N/A</v>
      </c>
      <c r="F374" s="72" t="e">
        <f t="shared" ca="1" si="334"/>
        <v>#N/A</v>
      </c>
      <c r="G374" s="72" t="e">
        <f t="shared" ca="1" si="335"/>
        <v>#N/A</v>
      </c>
      <c r="H374" s="72" t="e">
        <f t="shared" ca="1" si="336"/>
        <v>#N/A</v>
      </c>
      <c r="I374" s="72" t="e">
        <f t="shared" ca="1" si="337"/>
        <v>#N/A</v>
      </c>
      <c r="J374" s="72" t="e">
        <f t="shared" ca="1" si="338"/>
        <v>#N/A</v>
      </c>
      <c r="K374" s="72" t="e">
        <f t="shared" ca="1" si="339"/>
        <v>#N/A</v>
      </c>
      <c r="L374" s="72" t="e">
        <f t="shared" ca="1" si="340"/>
        <v>#N/A</v>
      </c>
      <c r="M374" s="72" t="e">
        <f ca="1">VLOOKUP(G374,Coef!$C$2:$F$25,4)</f>
        <v>#N/A</v>
      </c>
      <c r="N374" s="31" t="e">
        <f ca="1">VLOOKUP(F374,Coef!$C$4:$D$23,2)</f>
        <v>#N/A</v>
      </c>
      <c r="O374" s="31" t="e">
        <f ca="1">MOD(VLOOKUP(H374,Coef!$C$2:$G$21,5)+MOD(E374+1,2)*15,20)</f>
        <v>#N/A</v>
      </c>
      <c r="P374" s="31" t="e">
        <f ca="1">VLOOKUP(N374,Coef!$A$27:$B$46,2)</f>
        <v>#N/A</v>
      </c>
      <c r="Q374" s="31" t="e">
        <f ca="1">VLOOKUP(N374,Coef!$A$27:$C$46,3)+O374/10-0.1</f>
        <v>#N/A</v>
      </c>
      <c r="R374" s="31" t="e">
        <f ca="1">IF(Q374+0.1&lt;P374,Q374+2,Q374)</f>
        <v>#N/A</v>
      </c>
      <c r="S374" s="72" t="e">
        <f ca="1">M374*100000+J374</f>
        <v>#N/A</v>
      </c>
      <c r="T374" s="72" t="e">
        <f ca="1">R374*1000000+K374</f>
        <v>#N/A</v>
      </c>
      <c r="U374" s="72" t="e">
        <f ca="1">IF(N374&lt;11,T374-10000000,T374)</f>
        <v>#N/A</v>
      </c>
      <c r="V374" s="72" t="e">
        <f ca="1">U374/(6366197.724*0.9996)</f>
        <v>#N/A</v>
      </c>
      <c r="W374" s="72" t="e">
        <f ca="1">(Coef!$J$9/(1+Coef!$J$8*(COS(V374))^2)^0.5)*Coef!$J$6</f>
        <v>#N/A</v>
      </c>
      <c r="X374" s="72" t="e">
        <f ca="1">6*E374-183</f>
        <v>#N/A</v>
      </c>
      <c r="Y374" s="72" t="e">
        <f ca="1">(S374-500000)/W374</f>
        <v>#N/A</v>
      </c>
      <c r="Z374" s="72" t="e">
        <f ca="1">SIN(2*V374)</f>
        <v>#N/A</v>
      </c>
      <c r="AA374" s="72" t="e">
        <f ca="1">Z374*(COS(V374))^2</f>
        <v>#N/A</v>
      </c>
      <c r="AB374" s="72" t="e">
        <f ca="1">V374+(Z374/2)</f>
        <v>#N/A</v>
      </c>
      <c r="AC374" s="72" t="e">
        <f ca="1">(3*AB374+AA374)/4</f>
        <v>#N/A</v>
      </c>
      <c r="AD374" s="72" t="e">
        <f ca="1">(5*AC374+AA374*(COS(V374))^2)/3</f>
        <v>#N/A</v>
      </c>
      <c r="AE374" s="72" t="e">
        <f ca="1">Coef!$J$6*Coef!$J$9*(V374-(Coef!$J$10*AB374)+(Coef!$J$11*AC374)-(Coef!$J$12*AD374))</f>
        <v>#N/A</v>
      </c>
      <c r="AF374" s="72" t="e">
        <f ca="1">(U374-AE374)/W374</f>
        <v>#N/A</v>
      </c>
      <c r="AG374" s="72" t="e">
        <f ca="1">((Coef!$J$8*Y374^2)/2)*(COS(V374))^2</f>
        <v>#N/A</v>
      </c>
      <c r="AH374" s="72" t="e">
        <f ca="1">Y374*(1-(AG374/3))</f>
        <v>#N/A</v>
      </c>
      <c r="AI374" s="72" t="e">
        <f ca="1">AF374*(1-AG374)+V374</f>
        <v>#N/A</v>
      </c>
      <c r="AJ374" s="72" t="e">
        <f ca="1">(EXP(AH374)-EXP(-AH374))/2</f>
        <v>#N/A</v>
      </c>
      <c r="AK374" s="72" t="e">
        <f ca="1">ATAN(AJ374/COS(AI374))</f>
        <v>#N/A</v>
      </c>
      <c r="AL374" s="72" t="e">
        <f ca="1">ATAN(COS(AK374)*TAN(AI374))</f>
        <v>#N/A</v>
      </c>
      <c r="AM374" s="72" t="e">
        <f ca="1">V374+(1+Coef!$J$8*(COS(V374))^2-(3/2)*Coef!$J$8*SIN(V374)*COS(V374)*(AL374-V374))*(AL374-V374)</f>
        <v>#N/A</v>
      </c>
      <c r="AN374" s="34" t="e">
        <f t="shared" ca="1" si="316"/>
        <v>#N/A</v>
      </c>
      <c r="AO374" s="33" t="e">
        <f t="shared" ca="1" si="317"/>
        <v>#N/A</v>
      </c>
      <c r="AP374" s="33" t="e">
        <f t="shared" ca="1" si="318"/>
        <v>#N/A</v>
      </c>
      <c r="AQ374" s="72">
        <v>285</v>
      </c>
      <c r="AR374" s="72">
        <v>810000</v>
      </c>
      <c r="AS374" s="72" t="e">
        <f t="shared" ca="1" si="341"/>
        <v>#N/A</v>
      </c>
      <c r="AT374" s="72" t="e">
        <f t="shared" ca="1" si="341"/>
        <v>#N/A</v>
      </c>
      <c r="AU374" s="72">
        <f t="shared" si="341"/>
        <v>4.9741883681838397</v>
      </c>
      <c r="AV374" s="72" t="e">
        <f t="array" aca="1" ref="AV374" ca="1">ATAN((1-f)*TAN(AS374))</f>
        <v>#N/A</v>
      </c>
      <c r="AW374" s="72" t="e">
        <f t="shared" ca="1" si="319"/>
        <v>#N/A</v>
      </c>
      <c r="AX374" s="72" t="e">
        <f t="shared" ca="1" si="320"/>
        <v>#N/A</v>
      </c>
      <c r="AY374" s="72" t="e">
        <f t="shared" ca="1" si="342"/>
        <v>#N/A</v>
      </c>
      <c r="AZ374" s="72" t="e">
        <f t="shared" ca="1" si="321"/>
        <v>#N/A</v>
      </c>
      <c r="BA374" s="72" t="e">
        <f t="shared" ca="1" si="322"/>
        <v>#N/A</v>
      </c>
      <c r="BB374" s="72" t="e">
        <f t="shared" ca="1" si="323"/>
        <v>#N/A</v>
      </c>
      <c r="BC374" s="72" t="e">
        <f t="shared" ca="1" si="343"/>
        <v>#N/A</v>
      </c>
      <c r="BD374" s="75" t="e">
        <f t="shared" ca="1" si="324"/>
        <v>#N/A</v>
      </c>
      <c r="BE374" s="75" t="e">
        <f t="shared" ca="1" si="325"/>
        <v>#N/A</v>
      </c>
      <c r="BF374" s="75" t="e">
        <f t="shared" ca="1" si="344"/>
        <v>#N/A</v>
      </c>
      <c r="BG374" s="75" t="e">
        <f t="shared" ca="1" si="326"/>
        <v>#N/A</v>
      </c>
      <c r="BH374" s="75" t="e">
        <f t="shared" ca="1" si="327"/>
        <v>#N/A</v>
      </c>
      <c r="BI374" s="75" t="e">
        <f t="shared" ca="1" si="345"/>
        <v>#N/A</v>
      </c>
      <c r="BJ374" s="75" t="e">
        <f t="shared" ca="1" si="328"/>
        <v>#N/A</v>
      </c>
      <c r="BK374" s="75" t="e">
        <f t="shared" ca="1" si="329"/>
        <v>#N/A</v>
      </c>
      <c r="BL374" s="75" t="e">
        <f t="shared" ca="1" si="346"/>
        <v>#N/A</v>
      </c>
      <c r="BM374" s="72" t="e">
        <f t="array" aca="1" ref="BM374" ca="1">ATAN2((1-f)*SQRT(AX374^2+(SIN(AV374)*SIN(BL374)-COS(AV374)*COS(BL374)*COS(AU374))^2),SIN(AV374)*COS(BL374)+COS(AV374)*SIN(BL374)*COS(AU374))</f>
        <v>#N/A</v>
      </c>
      <c r="BN374" s="72" t="e">
        <f t="shared" ca="1" si="330"/>
        <v>#N/A</v>
      </c>
      <c r="BO374" s="72" t="e">
        <f t="array" aca="1" ref="BO374" ca="1">f/16*(1-AX374^2)*(4+f*(4-3*(1-AX374^2)))</f>
        <v>#N/A</v>
      </c>
      <c r="BP374" s="72" t="e">
        <f t="array" aca="1" ref="BP374" ca="1">BN374-(1-BO374)*f*AX374*(BL374+BO374*SIN(BL374)*(COS(BJ374)+BO374*COS(BL374)*(-1+2*COS(BJ374)^2)))</f>
        <v>#N/A</v>
      </c>
      <c r="BQ374" s="72" t="e">
        <f t="shared" ca="1" si="331"/>
        <v>#N/A</v>
      </c>
    </row>
    <row r="375" spans="2:69">
      <c r="B375" s="38"/>
      <c r="C375" s="72" t="str">
        <f t="shared" si="332"/>
        <v/>
      </c>
      <c r="D375" s="72" t="e">
        <f t="array" aca="1" ref="D375" ca="1">MATCH(TRUE,ISERROR(VALUE(MID(C375,ROW(INDIRECT("1:"&amp;LEN(C375))),1))),0)</f>
        <v>#N/A</v>
      </c>
      <c r="E375" s="72" t="e">
        <f t="shared" ca="1" si="333"/>
        <v>#N/A</v>
      </c>
      <c r="F375" s="72" t="e">
        <f t="shared" ca="1" si="334"/>
        <v>#N/A</v>
      </c>
      <c r="G375" s="72" t="e">
        <f t="shared" ca="1" si="335"/>
        <v>#N/A</v>
      </c>
      <c r="H375" s="72" t="e">
        <f t="shared" ca="1" si="336"/>
        <v>#N/A</v>
      </c>
      <c r="I375" s="72" t="e">
        <f t="shared" ca="1" si="337"/>
        <v>#N/A</v>
      </c>
      <c r="J375" s="72" t="e">
        <f t="shared" ca="1" si="338"/>
        <v>#N/A</v>
      </c>
      <c r="K375" s="72" t="e">
        <f t="shared" ca="1" si="339"/>
        <v>#N/A</v>
      </c>
      <c r="L375" s="72" t="e">
        <f t="shared" ca="1" si="340"/>
        <v>#N/A</v>
      </c>
      <c r="M375" s="72" t="e">
        <f ca="1">VLOOKUP(G375,Coef!$C$2:$F$25,4)</f>
        <v>#N/A</v>
      </c>
      <c r="N375" s="31" t="e">
        <f ca="1">VLOOKUP(F375,Coef!$C$4:$D$23,2)</f>
        <v>#N/A</v>
      </c>
      <c r="O375" s="31" t="e">
        <f ca="1">MOD(VLOOKUP(H375,Coef!$C$2:$G$21,5)+MOD(E375+1,2)*15,20)</f>
        <v>#N/A</v>
      </c>
      <c r="P375" s="31" t="e">
        <f ca="1">VLOOKUP(N375,Coef!$A$27:$B$46,2)</f>
        <v>#N/A</v>
      </c>
      <c r="Q375" s="31" t="e">
        <f ca="1">VLOOKUP(N375,Coef!$A$27:$C$46,3)+O375/10-0.1</f>
        <v>#N/A</v>
      </c>
      <c r="R375" s="31" t="e">
        <f ca="1">IF(Q375+0.1&lt;P375,Q375+2,Q375)</f>
        <v>#N/A</v>
      </c>
      <c r="S375" s="72" t="e">
        <f ca="1">M375*100000+J375</f>
        <v>#N/A</v>
      </c>
      <c r="T375" s="72" t="e">
        <f ca="1">R375*1000000+K375</f>
        <v>#N/A</v>
      </c>
      <c r="U375" s="72" t="e">
        <f ca="1">IF(N375&lt;11,T375-10000000,T375)</f>
        <v>#N/A</v>
      </c>
      <c r="V375" s="72" t="e">
        <f ca="1">U375/(6366197.724*0.9996)</f>
        <v>#N/A</v>
      </c>
      <c r="W375" s="72" t="e">
        <f ca="1">(Coef!$J$9/(1+Coef!$J$8*(COS(V375))^2)^0.5)*Coef!$J$6</f>
        <v>#N/A</v>
      </c>
      <c r="X375" s="72" t="e">
        <f ca="1">6*E375-183</f>
        <v>#N/A</v>
      </c>
      <c r="Y375" s="72" t="e">
        <f ca="1">(S375-500000)/W375</f>
        <v>#N/A</v>
      </c>
      <c r="Z375" s="72" t="e">
        <f ca="1">SIN(2*V375)</f>
        <v>#N/A</v>
      </c>
      <c r="AA375" s="72" t="e">
        <f ca="1">Z375*(COS(V375))^2</f>
        <v>#N/A</v>
      </c>
      <c r="AB375" s="72" t="e">
        <f ca="1">V375+(Z375/2)</f>
        <v>#N/A</v>
      </c>
      <c r="AC375" s="72" t="e">
        <f ca="1">(3*AB375+AA375)/4</f>
        <v>#N/A</v>
      </c>
      <c r="AD375" s="72" t="e">
        <f ca="1">(5*AC375+AA375*(COS(V375))^2)/3</f>
        <v>#N/A</v>
      </c>
      <c r="AE375" s="72" t="e">
        <f ca="1">Coef!$J$6*Coef!$J$9*(V375-(Coef!$J$10*AB375)+(Coef!$J$11*AC375)-(Coef!$J$12*AD375))</f>
        <v>#N/A</v>
      </c>
      <c r="AF375" s="72" t="e">
        <f ca="1">(U375-AE375)/W375</f>
        <v>#N/A</v>
      </c>
      <c r="AG375" s="72" t="e">
        <f ca="1">((Coef!$J$8*Y375^2)/2)*(COS(V375))^2</f>
        <v>#N/A</v>
      </c>
      <c r="AH375" s="72" t="e">
        <f ca="1">Y375*(1-(AG375/3))</f>
        <v>#N/A</v>
      </c>
      <c r="AI375" s="72" t="e">
        <f ca="1">AF375*(1-AG375)+V375</f>
        <v>#N/A</v>
      </c>
      <c r="AJ375" s="72" t="e">
        <f ca="1">(EXP(AH375)-EXP(-AH375))/2</f>
        <v>#N/A</v>
      </c>
      <c r="AK375" s="72" t="e">
        <f ca="1">ATAN(AJ375/COS(AI375))</f>
        <v>#N/A</v>
      </c>
      <c r="AL375" s="72" t="e">
        <f ca="1">ATAN(COS(AK375)*TAN(AI375))</f>
        <v>#N/A</v>
      </c>
      <c r="AM375" s="72" t="e">
        <f ca="1">V375+(1+Coef!$J$8*(COS(V375))^2-(3/2)*Coef!$J$8*SIN(V375)*COS(V375)*(AL375-V375))*(AL375-V375)</f>
        <v>#N/A</v>
      </c>
      <c r="AN375" s="34" t="e">
        <f t="shared" ca="1" si="316"/>
        <v>#N/A</v>
      </c>
      <c r="AO375" s="33" t="e">
        <f t="shared" ca="1" si="317"/>
        <v>#N/A</v>
      </c>
      <c r="AP375" s="33" t="e">
        <f t="shared" ca="1" si="318"/>
        <v>#N/A</v>
      </c>
      <c r="AQ375" s="72">
        <v>285</v>
      </c>
      <c r="AR375" s="72">
        <v>810000</v>
      </c>
      <c r="AS375" s="72" t="e">
        <f t="shared" ca="1" si="341"/>
        <v>#N/A</v>
      </c>
      <c r="AT375" s="72" t="e">
        <f t="shared" ca="1" si="341"/>
        <v>#N/A</v>
      </c>
      <c r="AU375" s="72">
        <f t="shared" si="341"/>
        <v>4.9741883681838397</v>
      </c>
      <c r="AV375" s="72" t="e">
        <f t="array" aca="1" ref="AV375" ca="1">ATAN((1-f)*TAN(AS375))</f>
        <v>#N/A</v>
      </c>
      <c r="AW375" s="72" t="e">
        <f t="shared" ca="1" si="319"/>
        <v>#N/A</v>
      </c>
      <c r="AX375" s="72" t="e">
        <f t="shared" ca="1" si="320"/>
        <v>#N/A</v>
      </c>
      <c r="AY375" s="72" t="e">
        <f t="shared" ca="1" si="342"/>
        <v>#N/A</v>
      </c>
      <c r="AZ375" s="72" t="e">
        <f t="shared" ca="1" si="321"/>
        <v>#N/A</v>
      </c>
      <c r="BA375" s="72" t="e">
        <f t="shared" ca="1" si="322"/>
        <v>#N/A</v>
      </c>
      <c r="BB375" s="72" t="e">
        <f t="shared" ca="1" si="323"/>
        <v>#N/A</v>
      </c>
      <c r="BC375" s="72" t="e">
        <f t="shared" ca="1" si="343"/>
        <v>#N/A</v>
      </c>
      <c r="BD375" s="75" t="e">
        <f t="shared" ca="1" si="324"/>
        <v>#N/A</v>
      </c>
      <c r="BE375" s="75" t="e">
        <f t="shared" ca="1" si="325"/>
        <v>#N/A</v>
      </c>
      <c r="BF375" s="75" t="e">
        <f t="shared" ca="1" si="344"/>
        <v>#N/A</v>
      </c>
      <c r="BG375" s="75" t="e">
        <f t="shared" ca="1" si="326"/>
        <v>#N/A</v>
      </c>
      <c r="BH375" s="75" t="e">
        <f t="shared" ca="1" si="327"/>
        <v>#N/A</v>
      </c>
      <c r="BI375" s="75" t="e">
        <f t="shared" ca="1" si="345"/>
        <v>#N/A</v>
      </c>
      <c r="BJ375" s="75" t="e">
        <f t="shared" ca="1" si="328"/>
        <v>#N/A</v>
      </c>
      <c r="BK375" s="75" t="e">
        <f t="shared" ca="1" si="329"/>
        <v>#N/A</v>
      </c>
      <c r="BL375" s="75" t="e">
        <f t="shared" ca="1" si="346"/>
        <v>#N/A</v>
      </c>
      <c r="BM375" s="72" t="e">
        <f t="array" aca="1" ref="BM375" ca="1">ATAN2((1-f)*SQRT(AX375^2+(SIN(AV375)*SIN(BL375)-COS(AV375)*COS(BL375)*COS(AU375))^2),SIN(AV375)*COS(BL375)+COS(AV375)*SIN(BL375)*COS(AU375))</f>
        <v>#N/A</v>
      </c>
      <c r="BN375" s="72" t="e">
        <f t="shared" ca="1" si="330"/>
        <v>#N/A</v>
      </c>
      <c r="BO375" s="72" t="e">
        <f t="array" aca="1" ref="BO375" ca="1">f/16*(1-AX375^2)*(4+f*(4-3*(1-AX375^2)))</f>
        <v>#N/A</v>
      </c>
      <c r="BP375" s="72" t="e">
        <f t="array" aca="1" ref="BP375" ca="1">BN375-(1-BO375)*f*AX375*(BL375+BO375*SIN(BL375)*(COS(BJ375)+BO375*COS(BL375)*(-1+2*COS(BJ375)^2)))</f>
        <v>#N/A</v>
      </c>
      <c r="BQ375" s="72" t="e">
        <f t="shared" ca="1" si="331"/>
        <v>#N/A</v>
      </c>
    </row>
    <row r="376" spans="2:69">
      <c r="B376" s="38"/>
      <c r="C376" s="72" t="str">
        <f t="shared" si="332"/>
        <v/>
      </c>
      <c r="D376" s="72" t="e">
        <f t="array" aca="1" ref="D376" ca="1">MATCH(TRUE,ISERROR(VALUE(MID(C376,ROW(INDIRECT("1:"&amp;LEN(C376))),1))),0)</f>
        <v>#N/A</v>
      </c>
      <c r="E376" s="72" t="e">
        <f t="shared" ca="1" si="333"/>
        <v>#N/A</v>
      </c>
      <c r="F376" s="72" t="e">
        <f t="shared" ca="1" si="334"/>
        <v>#N/A</v>
      </c>
      <c r="G376" s="72" t="e">
        <f t="shared" ca="1" si="335"/>
        <v>#N/A</v>
      </c>
      <c r="H376" s="72" t="e">
        <f t="shared" ca="1" si="336"/>
        <v>#N/A</v>
      </c>
      <c r="I376" s="72" t="e">
        <f t="shared" ca="1" si="337"/>
        <v>#N/A</v>
      </c>
      <c r="J376" s="72" t="e">
        <f t="shared" ca="1" si="338"/>
        <v>#N/A</v>
      </c>
      <c r="K376" s="72" t="e">
        <f t="shared" ca="1" si="339"/>
        <v>#N/A</v>
      </c>
      <c r="L376" s="72" t="e">
        <f t="shared" ca="1" si="340"/>
        <v>#N/A</v>
      </c>
      <c r="M376" s="72" t="e">
        <f ca="1">VLOOKUP(G376,Coef!$C$2:$F$25,4)</f>
        <v>#N/A</v>
      </c>
      <c r="N376" s="31" t="e">
        <f ca="1">VLOOKUP(F376,Coef!$C$4:$D$23,2)</f>
        <v>#N/A</v>
      </c>
      <c r="O376" s="31" t="e">
        <f ca="1">MOD(VLOOKUP(H376,Coef!$C$2:$G$21,5)+MOD(E376+1,2)*15,20)</f>
        <v>#N/A</v>
      </c>
      <c r="P376" s="31" t="e">
        <f ca="1">VLOOKUP(N376,Coef!$A$27:$B$46,2)</f>
        <v>#N/A</v>
      </c>
      <c r="Q376" s="31" t="e">
        <f ca="1">VLOOKUP(N376,Coef!$A$27:$C$46,3)+O376/10-0.1</f>
        <v>#N/A</v>
      </c>
      <c r="R376" s="31" t="e">
        <f ca="1">IF(Q376+0.1&lt;P376,Q376+2,Q376)</f>
        <v>#N/A</v>
      </c>
      <c r="S376" s="72" t="e">
        <f ca="1">M376*100000+J376</f>
        <v>#N/A</v>
      </c>
      <c r="T376" s="72" t="e">
        <f ca="1">R376*1000000+K376</f>
        <v>#N/A</v>
      </c>
      <c r="U376" s="72" t="e">
        <f ca="1">IF(N376&lt;11,T376-10000000,T376)</f>
        <v>#N/A</v>
      </c>
      <c r="V376" s="72" t="e">
        <f ca="1">U376/(6366197.724*0.9996)</f>
        <v>#N/A</v>
      </c>
      <c r="W376" s="72" t="e">
        <f ca="1">(Coef!$J$9/(1+Coef!$J$8*(COS(V376))^2)^0.5)*Coef!$J$6</f>
        <v>#N/A</v>
      </c>
      <c r="X376" s="72" t="e">
        <f ca="1">6*E376-183</f>
        <v>#N/A</v>
      </c>
      <c r="Y376" s="72" t="e">
        <f ca="1">(S376-500000)/W376</f>
        <v>#N/A</v>
      </c>
      <c r="Z376" s="72" t="e">
        <f ca="1">SIN(2*V376)</f>
        <v>#N/A</v>
      </c>
      <c r="AA376" s="72" t="e">
        <f ca="1">Z376*(COS(V376))^2</f>
        <v>#N/A</v>
      </c>
      <c r="AB376" s="72" t="e">
        <f ca="1">V376+(Z376/2)</f>
        <v>#N/A</v>
      </c>
      <c r="AC376" s="72" t="e">
        <f ca="1">(3*AB376+AA376)/4</f>
        <v>#N/A</v>
      </c>
      <c r="AD376" s="72" t="e">
        <f ca="1">(5*AC376+AA376*(COS(V376))^2)/3</f>
        <v>#N/A</v>
      </c>
      <c r="AE376" s="72" t="e">
        <f ca="1">Coef!$J$6*Coef!$J$9*(V376-(Coef!$J$10*AB376)+(Coef!$J$11*AC376)-(Coef!$J$12*AD376))</f>
        <v>#N/A</v>
      </c>
      <c r="AF376" s="72" t="e">
        <f ca="1">(U376-AE376)/W376</f>
        <v>#N/A</v>
      </c>
      <c r="AG376" s="72" t="e">
        <f ca="1">((Coef!$J$8*Y376^2)/2)*(COS(V376))^2</f>
        <v>#N/A</v>
      </c>
      <c r="AH376" s="72" t="e">
        <f ca="1">Y376*(1-(AG376/3))</f>
        <v>#N/A</v>
      </c>
      <c r="AI376" s="72" t="e">
        <f ca="1">AF376*(1-AG376)+V376</f>
        <v>#N/A</v>
      </c>
      <c r="AJ376" s="72" t="e">
        <f ca="1">(EXP(AH376)-EXP(-AH376))/2</f>
        <v>#N/A</v>
      </c>
      <c r="AK376" s="72" t="e">
        <f ca="1">ATAN(AJ376/COS(AI376))</f>
        <v>#N/A</v>
      </c>
      <c r="AL376" s="72" t="e">
        <f ca="1">ATAN(COS(AK376)*TAN(AI376))</f>
        <v>#N/A</v>
      </c>
      <c r="AM376" s="72" t="e">
        <f ca="1">V376+(1+Coef!$J$8*(COS(V376))^2-(3/2)*Coef!$J$8*SIN(V376)*COS(V376)*(AL376-V376))*(AL376-V376)</f>
        <v>#N/A</v>
      </c>
      <c r="AN376" s="34" t="e">
        <f t="shared" ca="1" si="316"/>
        <v>#N/A</v>
      </c>
      <c r="AO376" s="33" t="e">
        <f t="shared" ca="1" si="317"/>
        <v>#N/A</v>
      </c>
      <c r="AP376" s="33" t="e">
        <f t="shared" ca="1" si="318"/>
        <v>#N/A</v>
      </c>
      <c r="AQ376" s="72">
        <v>285</v>
      </c>
      <c r="AR376" s="72">
        <v>810000</v>
      </c>
      <c r="AS376" s="72" t="e">
        <f t="shared" ca="1" si="341"/>
        <v>#N/A</v>
      </c>
      <c r="AT376" s="72" t="e">
        <f t="shared" ca="1" si="341"/>
        <v>#N/A</v>
      </c>
      <c r="AU376" s="72">
        <f t="shared" si="341"/>
        <v>4.9741883681838397</v>
      </c>
      <c r="AV376" s="72" t="e">
        <f t="array" aca="1" ref="AV376" ca="1">ATAN((1-f)*TAN(AS376))</f>
        <v>#N/A</v>
      </c>
      <c r="AW376" s="72" t="e">
        <f t="shared" ca="1" si="319"/>
        <v>#N/A</v>
      </c>
      <c r="AX376" s="72" t="e">
        <f t="shared" ca="1" si="320"/>
        <v>#N/A</v>
      </c>
      <c r="AY376" s="72" t="e">
        <f t="shared" ca="1" si="342"/>
        <v>#N/A</v>
      </c>
      <c r="AZ376" s="72" t="e">
        <f t="shared" ca="1" si="321"/>
        <v>#N/A</v>
      </c>
      <c r="BA376" s="72" t="e">
        <f t="shared" ca="1" si="322"/>
        <v>#N/A</v>
      </c>
      <c r="BB376" s="72" t="e">
        <f t="shared" ca="1" si="323"/>
        <v>#N/A</v>
      </c>
      <c r="BC376" s="72" t="e">
        <f t="shared" ca="1" si="343"/>
        <v>#N/A</v>
      </c>
      <c r="BD376" s="75" t="e">
        <f t="shared" ca="1" si="324"/>
        <v>#N/A</v>
      </c>
      <c r="BE376" s="75" t="e">
        <f t="shared" ca="1" si="325"/>
        <v>#N/A</v>
      </c>
      <c r="BF376" s="75" t="e">
        <f t="shared" ca="1" si="344"/>
        <v>#N/A</v>
      </c>
      <c r="BG376" s="75" t="e">
        <f t="shared" ca="1" si="326"/>
        <v>#N/A</v>
      </c>
      <c r="BH376" s="75" t="e">
        <f t="shared" ca="1" si="327"/>
        <v>#N/A</v>
      </c>
      <c r="BI376" s="75" t="e">
        <f t="shared" ca="1" si="345"/>
        <v>#N/A</v>
      </c>
      <c r="BJ376" s="75" t="e">
        <f t="shared" ca="1" si="328"/>
        <v>#N/A</v>
      </c>
      <c r="BK376" s="75" t="e">
        <f t="shared" ca="1" si="329"/>
        <v>#N/A</v>
      </c>
      <c r="BL376" s="75" t="e">
        <f t="shared" ca="1" si="346"/>
        <v>#N/A</v>
      </c>
      <c r="BM376" s="72" t="e">
        <f t="array" aca="1" ref="BM376" ca="1">ATAN2((1-f)*SQRT(AX376^2+(SIN(AV376)*SIN(BL376)-COS(AV376)*COS(BL376)*COS(AU376))^2),SIN(AV376)*COS(BL376)+COS(AV376)*SIN(BL376)*COS(AU376))</f>
        <v>#N/A</v>
      </c>
      <c r="BN376" s="72" t="e">
        <f t="shared" ca="1" si="330"/>
        <v>#N/A</v>
      </c>
      <c r="BO376" s="72" t="e">
        <f t="array" aca="1" ref="BO376" ca="1">f/16*(1-AX376^2)*(4+f*(4-3*(1-AX376^2)))</f>
        <v>#N/A</v>
      </c>
      <c r="BP376" s="72" t="e">
        <f t="array" aca="1" ref="BP376" ca="1">BN376-(1-BO376)*f*AX376*(BL376+BO376*SIN(BL376)*(COS(BJ376)+BO376*COS(BL376)*(-1+2*COS(BJ376)^2)))</f>
        <v>#N/A</v>
      </c>
      <c r="BQ376" s="72" t="e">
        <f t="shared" ca="1" si="331"/>
        <v>#N/A</v>
      </c>
    </row>
    <row r="377" spans="2:69">
      <c r="B377" s="38"/>
      <c r="C377" s="72" t="str">
        <f t="shared" si="332"/>
        <v/>
      </c>
      <c r="D377" s="72" t="e">
        <f t="array" aca="1" ref="D377" ca="1">MATCH(TRUE,ISERROR(VALUE(MID(C377,ROW(INDIRECT("1:"&amp;LEN(C377))),1))),0)</f>
        <v>#N/A</v>
      </c>
      <c r="E377" s="72" t="e">
        <f t="shared" ca="1" si="333"/>
        <v>#N/A</v>
      </c>
      <c r="F377" s="72" t="e">
        <f t="shared" ca="1" si="334"/>
        <v>#N/A</v>
      </c>
      <c r="G377" s="72" t="e">
        <f t="shared" ca="1" si="335"/>
        <v>#N/A</v>
      </c>
      <c r="H377" s="72" t="e">
        <f t="shared" ca="1" si="336"/>
        <v>#N/A</v>
      </c>
      <c r="I377" s="72" t="e">
        <f t="shared" ca="1" si="337"/>
        <v>#N/A</v>
      </c>
      <c r="J377" s="72" t="e">
        <f t="shared" ca="1" si="338"/>
        <v>#N/A</v>
      </c>
      <c r="K377" s="72" t="e">
        <f t="shared" ca="1" si="339"/>
        <v>#N/A</v>
      </c>
      <c r="L377" s="72" t="e">
        <f t="shared" ca="1" si="340"/>
        <v>#N/A</v>
      </c>
      <c r="M377" s="72" t="e">
        <f ca="1">VLOOKUP(G377,Coef!$C$2:$F$25,4)</f>
        <v>#N/A</v>
      </c>
      <c r="N377" s="31" t="e">
        <f ca="1">VLOOKUP(F377,Coef!$C$4:$D$23,2)</f>
        <v>#N/A</v>
      </c>
      <c r="O377" s="31" t="e">
        <f ca="1">MOD(VLOOKUP(H377,Coef!$C$2:$G$21,5)+MOD(E377+1,2)*15,20)</f>
        <v>#N/A</v>
      </c>
      <c r="P377" s="31" t="e">
        <f ca="1">VLOOKUP(N377,Coef!$A$27:$B$46,2)</f>
        <v>#N/A</v>
      </c>
      <c r="Q377" s="31" t="e">
        <f ca="1">VLOOKUP(N377,Coef!$A$27:$C$46,3)+O377/10-0.1</f>
        <v>#N/A</v>
      </c>
      <c r="R377" s="31" t="e">
        <f ca="1">IF(Q377+0.1&lt;P377,Q377+2,Q377)</f>
        <v>#N/A</v>
      </c>
      <c r="S377" s="72" t="e">
        <f ca="1">M377*100000+J377</f>
        <v>#N/A</v>
      </c>
      <c r="T377" s="72" t="e">
        <f ca="1">R377*1000000+K377</f>
        <v>#N/A</v>
      </c>
      <c r="U377" s="72" t="e">
        <f ca="1">IF(N377&lt;11,T377-10000000,T377)</f>
        <v>#N/A</v>
      </c>
      <c r="V377" s="72" t="e">
        <f ca="1">U377/(6366197.724*0.9996)</f>
        <v>#N/A</v>
      </c>
      <c r="W377" s="72" t="e">
        <f ca="1">(Coef!$J$9/(1+Coef!$J$8*(COS(V377))^2)^0.5)*Coef!$J$6</f>
        <v>#N/A</v>
      </c>
      <c r="X377" s="72" t="e">
        <f ca="1">6*E377-183</f>
        <v>#N/A</v>
      </c>
      <c r="Y377" s="72" t="e">
        <f ca="1">(S377-500000)/W377</f>
        <v>#N/A</v>
      </c>
      <c r="Z377" s="72" t="e">
        <f ca="1">SIN(2*V377)</f>
        <v>#N/A</v>
      </c>
      <c r="AA377" s="72" t="e">
        <f ca="1">Z377*(COS(V377))^2</f>
        <v>#N/A</v>
      </c>
      <c r="AB377" s="72" t="e">
        <f ca="1">V377+(Z377/2)</f>
        <v>#N/A</v>
      </c>
      <c r="AC377" s="72" t="e">
        <f ca="1">(3*AB377+AA377)/4</f>
        <v>#N/A</v>
      </c>
      <c r="AD377" s="72" t="e">
        <f ca="1">(5*AC377+AA377*(COS(V377))^2)/3</f>
        <v>#N/A</v>
      </c>
      <c r="AE377" s="72" t="e">
        <f ca="1">Coef!$J$6*Coef!$J$9*(V377-(Coef!$J$10*AB377)+(Coef!$J$11*AC377)-(Coef!$J$12*AD377))</f>
        <v>#N/A</v>
      </c>
      <c r="AF377" s="72" t="e">
        <f ca="1">(U377-AE377)/W377</f>
        <v>#N/A</v>
      </c>
      <c r="AG377" s="72" t="e">
        <f ca="1">((Coef!$J$8*Y377^2)/2)*(COS(V377))^2</f>
        <v>#N/A</v>
      </c>
      <c r="AH377" s="72" t="e">
        <f ca="1">Y377*(1-(AG377/3))</f>
        <v>#N/A</v>
      </c>
      <c r="AI377" s="72" t="e">
        <f ca="1">AF377*(1-AG377)+V377</f>
        <v>#N/A</v>
      </c>
      <c r="AJ377" s="72" t="e">
        <f ca="1">(EXP(AH377)-EXP(-AH377))/2</f>
        <v>#N/A</v>
      </c>
      <c r="AK377" s="72" t="e">
        <f ca="1">ATAN(AJ377/COS(AI377))</f>
        <v>#N/A</v>
      </c>
      <c r="AL377" s="72" t="e">
        <f ca="1">ATAN(COS(AK377)*TAN(AI377))</f>
        <v>#N/A</v>
      </c>
      <c r="AM377" s="72" t="e">
        <f ca="1">V377+(1+Coef!$J$8*(COS(V377))^2-(3/2)*Coef!$J$8*SIN(V377)*COS(V377)*(AL377-V377))*(AL377-V377)</f>
        <v>#N/A</v>
      </c>
      <c r="AN377" s="34" t="e">
        <f t="shared" ca="1" si="316"/>
        <v>#N/A</v>
      </c>
      <c r="AO377" s="33" t="e">
        <f t="shared" ca="1" si="317"/>
        <v>#N/A</v>
      </c>
      <c r="AP377" s="33" t="e">
        <f t="shared" ca="1" si="318"/>
        <v>#N/A</v>
      </c>
      <c r="AQ377" s="72">
        <v>285</v>
      </c>
      <c r="AR377" s="72">
        <v>810000</v>
      </c>
      <c r="AS377" s="72" t="e">
        <f t="shared" ca="1" si="341"/>
        <v>#N/A</v>
      </c>
      <c r="AT377" s="72" t="e">
        <f t="shared" ca="1" si="341"/>
        <v>#N/A</v>
      </c>
      <c r="AU377" s="72">
        <f t="shared" si="341"/>
        <v>4.9741883681838397</v>
      </c>
      <c r="AV377" s="72" t="e">
        <f t="array" aca="1" ref="AV377" ca="1">ATAN((1-f)*TAN(AS377))</f>
        <v>#N/A</v>
      </c>
      <c r="AW377" s="72" t="e">
        <f t="shared" ca="1" si="319"/>
        <v>#N/A</v>
      </c>
      <c r="AX377" s="72" t="e">
        <f t="shared" ca="1" si="320"/>
        <v>#N/A</v>
      </c>
      <c r="AY377" s="72" t="e">
        <f t="shared" ca="1" si="342"/>
        <v>#N/A</v>
      </c>
      <c r="AZ377" s="72" t="e">
        <f t="shared" ca="1" si="321"/>
        <v>#N/A</v>
      </c>
      <c r="BA377" s="72" t="e">
        <f t="shared" ca="1" si="322"/>
        <v>#N/A</v>
      </c>
      <c r="BB377" s="72" t="e">
        <f t="shared" ca="1" si="323"/>
        <v>#N/A</v>
      </c>
      <c r="BC377" s="72" t="e">
        <f t="shared" ca="1" si="343"/>
        <v>#N/A</v>
      </c>
      <c r="BD377" s="75" t="e">
        <f t="shared" ca="1" si="324"/>
        <v>#N/A</v>
      </c>
      <c r="BE377" s="75" t="e">
        <f t="shared" ca="1" si="325"/>
        <v>#N/A</v>
      </c>
      <c r="BF377" s="75" t="e">
        <f t="shared" ca="1" si="344"/>
        <v>#N/A</v>
      </c>
      <c r="BG377" s="75" t="e">
        <f t="shared" ca="1" si="326"/>
        <v>#N/A</v>
      </c>
      <c r="BH377" s="75" t="e">
        <f t="shared" ca="1" si="327"/>
        <v>#N/A</v>
      </c>
      <c r="BI377" s="75" t="e">
        <f t="shared" ca="1" si="345"/>
        <v>#N/A</v>
      </c>
      <c r="BJ377" s="75" t="e">
        <f t="shared" ca="1" si="328"/>
        <v>#N/A</v>
      </c>
      <c r="BK377" s="75" t="e">
        <f t="shared" ca="1" si="329"/>
        <v>#N/A</v>
      </c>
      <c r="BL377" s="75" t="e">
        <f t="shared" ca="1" si="346"/>
        <v>#N/A</v>
      </c>
      <c r="BM377" s="72" t="e">
        <f t="array" aca="1" ref="BM377" ca="1">ATAN2((1-f)*SQRT(AX377^2+(SIN(AV377)*SIN(BL377)-COS(AV377)*COS(BL377)*COS(AU377))^2),SIN(AV377)*COS(BL377)+COS(AV377)*SIN(BL377)*COS(AU377))</f>
        <v>#N/A</v>
      </c>
      <c r="BN377" s="72" t="e">
        <f t="shared" ca="1" si="330"/>
        <v>#N/A</v>
      </c>
      <c r="BO377" s="72" t="e">
        <f t="array" aca="1" ref="BO377" ca="1">f/16*(1-AX377^2)*(4+f*(4-3*(1-AX377^2)))</f>
        <v>#N/A</v>
      </c>
      <c r="BP377" s="72" t="e">
        <f t="array" aca="1" ref="BP377" ca="1">BN377-(1-BO377)*f*AX377*(BL377+BO377*SIN(BL377)*(COS(BJ377)+BO377*COS(BL377)*(-1+2*COS(BJ377)^2)))</f>
        <v>#N/A</v>
      </c>
      <c r="BQ377" s="72" t="e">
        <f t="shared" ca="1" si="331"/>
        <v>#N/A</v>
      </c>
    </row>
    <row r="378" spans="2:69">
      <c r="B378" s="38"/>
      <c r="C378" s="72" t="str">
        <f t="shared" si="332"/>
        <v/>
      </c>
      <c r="D378" s="72" t="e">
        <f t="array" aca="1" ref="D378" ca="1">MATCH(TRUE,ISERROR(VALUE(MID(C378,ROW(INDIRECT("1:"&amp;LEN(C378))),1))),0)</f>
        <v>#N/A</v>
      </c>
      <c r="E378" s="72" t="e">
        <f t="shared" ca="1" si="333"/>
        <v>#N/A</v>
      </c>
      <c r="F378" s="72" t="e">
        <f t="shared" ca="1" si="334"/>
        <v>#N/A</v>
      </c>
      <c r="G378" s="72" t="e">
        <f t="shared" ca="1" si="335"/>
        <v>#N/A</v>
      </c>
      <c r="H378" s="72" t="e">
        <f t="shared" ca="1" si="336"/>
        <v>#N/A</v>
      </c>
      <c r="I378" s="72" t="e">
        <f t="shared" ca="1" si="337"/>
        <v>#N/A</v>
      </c>
      <c r="J378" s="72" t="e">
        <f t="shared" ca="1" si="338"/>
        <v>#N/A</v>
      </c>
      <c r="K378" s="72" t="e">
        <f t="shared" ca="1" si="339"/>
        <v>#N/A</v>
      </c>
      <c r="L378" s="72" t="e">
        <f t="shared" ca="1" si="340"/>
        <v>#N/A</v>
      </c>
      <c r="M378" s="72" t="e">
        <f ca="1">VLOOKUP(G378,Coef!$C$2:$F$25,4)</f>
        <v>#N/A</v>
      </c>
      <c r="N378" s="31" t="e">
        <f ca="1">VLOOKUP(F378,Coef!$C$4:$D$23,2)</f>
        <v>#N/A</v>
      </c>
      <c r="O378" s="31" t="e">
        <f ca="1">MOD(VLOOKUP(H378,Coef!$C$2:$G$21,5)+MOD(E378+1,2)*15,20)</f>
        <v>#N/A</v>
      </c>
      <c r="P378" s="31" t="e">
        <f ca="1">VLOOKUP(N378,Coef!$A$27:$B$46,2)</f>
        <v>#N/A</v>
      </c>
      <c r="Q378" s="31" t="e">
        <f ca="1">VLOOKUP(N378,Coef!$A$27:$C$46,3)+O378/10-0.1</f>
        <v>#N/A</v>
      </c>
      <c r="R378" s="31" t="e">
        <f ca="1">IF(Q378+0.1&lt;P378,Q378+2,Q378)</f>
        <v>#N/A</v>
      </c>
      <c r="S378" s="72" t="e">
        <f ca="1">M378*100000+J378</f>
        <v>#N/A</v>
      </c>
      <c r="T378" s="72" t="e">
        <f ca="1">R378*1000000+K378</f>
        <v>#N/A</v>
      </c>
      <c r="U378" s="72" t="e">
        <f ca="1">IF(N378&lt;11,T378-10000000,T378)</f>
        <v>#N/A</v>
      </c>
      <c r="V378" s="72" t="e">
        <f ca="1">U378/(6366197.724*0.9996)</f>
        <v>#N/A</v>
      </c>
      <c r="W378" s="72" t="e">
        <f ca="1">(Coef!$J$9/(1+Coef!$J$8*(COS(V378))^2)^0.5)*Coef!$J$6</f>
        <v>#N/A</v>
      </c>
      <c r="X378" s="72" t="e">
        <f ca="1">6*E378-183</f>
        <v>#N/A</v>
      </c>
      <c r="Y378" s="72" t="e">
        <f ca="1">(S378-500000)/W378</f>
        <v>#N/A</v>
      </c>
      <c r="Z378" s="72" t="e">
        <f ca="1">SIN(2*V378)</f>
        <v>#N/A</v>
      </c>
      <c r="AA378" s="72" t="e">
        <f ca="1">Z378*(COS(V378))^2</f>
        <v>#N/A</v>
      </c>
      <c r="AB378" s="72" t="e">
        <f ca="1">V378+(Z378/2)</f>
        <v>#N/A</v>
      </c>
      <c r="AC378" s="72" t="e">
        <f ca="1">(3*AB378+AA378)/4</f>
        <v>#N/A</v>
      </c>
      <c r="AD378" s="72" t="e">
        <f ca="1">(5*AC378+AA378*(COS(V378))^2)/3</f>
        <v>#N/A</v>
      </c>
      <c r="AE378" s="72" t="e">
        <f ca="1">Coef!$J$6*Coef!$J$9*(V378-(Coef!$J$10*AB378)+(Coef!$J$11*AC378)-(Coef!$J$12*AD378))</f>
        <v>#N/A</v>
      </c>
      <c r="AF378" s="72" t="e">
        <f ca="1">(U378-AE378)/W378</f>
        <v>#N/A</v>
      </c>
      <c r="AG378" s="72" t="e">
        <f ca="1">((Coef!$J$8*Y378^2)/2)*(COS(V378))^2</f>
        <v>#N/A</v>
      </c>
      <c r="AH378" s="72" t="e">
        <f ca="1">Y378*(1-(AG378/3))</f>
        <v>#N/A</v>
      </c>
      <c r="AI378" s="72" t="e">
        <f ca="1">AF378*(1-AG378)+V378</f>
        <v>#N/A</v>
      </c>
      <c r="AJ378" s="72" t="e">
        <f ca="1">(EXP(AH378)-EXP(-AH378))/2</f>
        <v>#N/A</v>
      </c>
      <c r="AK378" s="72" t="e">
        <f ca="1">ATAN(AJ378/COS(AI378))</f>
        <v>#N/A</v>
      </c>
      <c r="AL378" s="72" t="e">
        <f ca="1">ATAN(COS(AK378)*TAN(AI378))</f>
        <v>#N/A</v>
      </c>
      <c r="AM378" s="72" t="e">
        <f ca="1">V378+(1+Coef!$J$8*(COS(V378))^2-(3/2)*Coef!$J$8*SIN(V378)*COS(V378)*(AL378-V378))*(AL378-V378)</f>
        <v>#N/A</v>
      </c>
      <c r="AN378" s="34" t="e">
        <f t="shared" ca="1" si="316"/>
        <v>#N/A</v>
      </c>
      <c r="AO378" s="33" t="e">
        <f t="shared" ca="1" si="317"/>
        <v>#N/A</v>
      </c>
      <c r="AP378" s="33" t="e">
        <f t="shared" ca="1" si="318"/>
        <v>#N/A</v>
      </c>
      <c r="AQ378" s="72">
        <v>285</v>
      </c>
      <c r="AR378" s="72">
        <v>810000</v>
      </c>
      <c r="AS378" s="72" t="e">
        <f t="shared" ca="1" si="341"/>
        <v>#N/A</v>
      </c>
      <c r="AT378" s="72" t="e">
        <f t="shared" ca="1" si="341"/>
        <v>#N/A</v>
      </c>
      <c r="AU378" s="72">
        <f t="shared" si="341"/>
        <v>4.9741883681838397</v>
      </c>
      <c r="AV378" s="72" t="e">
        <f t="array" aca="1" ref="AV378" ca="1">ATAN((1-f)*TAN(AS378))</f>
        <v>#N/A</v>
      </c>
      <c r="AW378" s="72" t="e">
        <f t="shared" ca="1" si="319"/>
        <v>#N/A</v>
      </c>
      <c r="AX378" s="72" t="e">
        <f t="shared" ca="1" si="320"/>
        <v>#N/A</v>
      </c>
      <c r="AY378" s="72" t="e">
        <f t="shared" ca="1" si="342"/>
        <v>#N/A</v>
      </c>
      <c r="AZ378" s="72" t="e">
        <f t="shared" ca="1" si="321"/>
        <v>#N/A</v>
      </c>
      <c r="BA378" s="72" t="e">
        <f t="shared" ca="1" si="322"/>
        <v>#N/A</v>
      </c>
      <c r="BB378" s="72" t="e">
        <f t="shared" ca="1" si="323"/>
        <v>#N/A</v>
      </c>
      <c r="BC378" s="72" t="e">
        <f t="shared" ca="1" si="343"/>
        <v>#N/A</v>
      </c>
      <c r="BD378" s="75" t="e">
        <f t="shared" ca="1" si="324"/>
        <v>#N/A</v>
      </c>
      <c r="BE378" s="75" t="e">
        <f t="shared" ca="1" si="325"/>
        <v>#N/A</v>
      </c>
      <c r="BF378" s="75" t="e">
        <f t="shared" ca="1" si="344"/>
        <v>#N/A</v>
      </c>
      <c r="BG378" s="75" t="e">
        <f t="shared" ca="1" si="326"/>
        <v>#N/A</v>
      </c>
      <c r="BH378" s="75" t="e">
        <f t="shared" ca="1" si="327"/>
        <v>#N/A</v>
      </c>
      <c r="BI378" s="75" t="e">
        <f t="shared" ca="1" si="345"/>
        <v>#N/A</v>
      </c>
      <c r="BJ378" s="75" t="e">
        <f t="shared" ca="1" si="328"/>
        <v>#N/A</v>
      </c>
      <c r="BK378" s="75" t="e">
        <f t="shared" ca="1" si="329"/>
        <v>#N/A</v>
      </c>
      <c r="BL378" s="75" t="e">
        <f t="shared" ca="1" si="346"/>
        <v>#N/A</v>
      </c>
      <c r="BM378" s="72" t="e">
        <f t="array" aca="1" ref="BM378" ca="1">ATAN2((1-f)*SQRT(AX378^2+(SIN(AV378)*SIN(BL378)-COS(AV378)*COS(BL378)*COS(AU378))^2),SIN(AV378)*COS(BL378)+COS(AV378)*SIN(BL378)*COS(AU378))</f>
        <v>#N/A</v>
      </c>
      <c r="BN378" s="72" t="e">
        <f t="shared" ca="1" si="330"/>
        <v>#N/A</v>
      </c>
      <c r="BO378" s="72" t="e">
        <f t="array" aca="1" ref="BO378" ca="1">f/16*(1-AX378^2)*(4+f*(4-3*(1-AX378^2)))</f>
        <v>#N/A</v>
      </c>
      <c r="BP378" s="72" t="e">
        <f t="array" aca="1" ref="BP378" ca="1">BN378-(1-BO378)*f*AX378*(BL378+BO378*SIN(BL378)*(COS(BJ378)+BO378*COS(BL378)*(-1+2*COS(BJ378)^2)))</f>
        <v>#N/A</v>
      </c>
      <c r="BQ378" s="72" t="e">
        <f t="shared" ca="1" si="331"/>
        <v>#N/A</v>
      </c>
    </row>
    <row r="379" spans="2:69">
      <c r="B379" s="38"/>
      <c r="C379" s="72" t="str">
        <f t="shared" si="332"/>
        <v/>
      </c>
      <c r="D379" s="72" t="e">
        <f t="array" aca="1" ref="D379" ca="1">MATCH(TRUE,ISERROR(VALUE(MID(C379,ROW(INDIRECT("1:"&amp;LEN(C379))),1))),0)</f>
        <v>#N/A</v>
      </c>
      <c r="E379" s="72" t="e">
        <f t="shared" ca="1" si="333"/>
        <v>#N/A</v>
      </c>
      <c r="F379" s="72" t="e">
        <f t="shared" ca="1" si="334"/>
        <v>#N/A</v>
      </c>
      <c r="G379" s="72" t="e">
        <f t="shared" ca="1" si="335"/>
        <v>#N/A</v>
      </c>
      <c r="H379" s="72" t="e">
        <f t="shared" ca="1" si="336"/>
        <v>#N/A</v>
      </c>
      <c r="I379" s="72" t="e">
        <f t="shared" ca="1" si="337"/>
        <v>#N/A</v>
      </c>
      <c r="J379" s="72" t="e">
        <f t="shared" ca="1" si="338"/>
        <v>#N/A</v>
      </c>
      <c r="K379" s="72" t="e">
        <f t="shared" ca="1" si="339"/>
        <v>#N/A</v>
      </c>
      <c r="L379" s="72" t="e">
        <f t="shared" ca="1" si="340"/>
        <v>#N/A</v>
      </c>
      <c r="M379" s="72" t="e">
        <f ca="1">VLOOKUP(G379,Coef!$C$2:$F$25,4)</f>
        <v>#N/A</v>
      </c>
      <c r="N379" s="31" t="e">
        <f ca="1">VLOOKUP(F379,Coef!$C$4:$D$23,2)</f>
        <v>#N/A</v>
      </c>
      <c r="O379" s="31" t="e">
        <f ca="1">MOD(VLOOKUP(H379,Coef!$C$2:$G$21,5)+MOD(E379+1,2)*15,20)</f>
        <v>#N/A</v>
      </c>
      <c r="P379" s="31" t="e">
        <f ca="1">VLOOKUP(N379,Coef!$A$27:$B$46,2)</f>
        <v>#N/A</v>
      </c>
      <c r="Q379" s="31" t="e">
        <f ca="1">VLOOKUP(N379,Coef!$A$27:$C$46,3)+O379/10-0.1</f>
        <v>#N/A</v>
      </c>
      <c r="R379" s="31" t="e">
        <f ca="1">IF(Q379+0.1&lt;P379,Q379+2,Q379)</f>
        <v>#N/A</v>
      </c>
      <c r="S379" s="72" t="e">
        <f ca="1">M379*100000+J379</f>
        <v>#N/A</v>
      </c>
      <c r="T379" s="72" t="e">
        <f ca="1">R379*1000000+K379</f>
        <v>#N/A</v>
      </c>
      <c r="U379" s="72" t="e">
        <f ca="1">IF(N379&lt;11,T379-10000000,T379)</f>
        <v>#N/A</v>
      </c>
      <c r="V379" s="72" t="e">
        <f ca="1">U379/(6366197.724*0.9996)</f>
        <v>#N/A</v>
      </c>
      <c r="W379" s="72" t="e">
        <f ca="1">(Coef!$J$9/(1+Coef!$J$8*(COS(V379))^2)^0.5)*Coef!$J$6</f>
        <v>#N/A</v>
      </c>
      <c r="X379" s="72" t="e">
        <f ca="1">6*E379-183</f>
        <v>#N/A</v>
      </c>
      <c r="Y379" s="72" t="e">
        <f ca="1">(S379-500000)/W379</f>
        <v>#N/A</v>
      </c>
      <c r="Z379" s="72" t="e">
        <f ca="1">SIN(2*V379)</f>
        <v>#N/A</v>
      </c>
      <c r="AA379" s="72" t="e">
        <f ca="1">Z379*(COS(V379))^2</f>
        <v>#N/A</v>
      </c>
      <c r="AB379" s="72" t="e">
        <f ca="1">V379+(Z379/2)</f>
        <v>#N/A</v>
      </c>
      <c r="AC379" s="72" t="e">
        <f ca="1">(3*AB379+AA379)/4</f>
        <v>#N/A</v>
      </c>
      <c r="AD379" s="72" t="e">
        <f ca="1">(5*AC379+AA379*(COS(V379))^2)/3</f>
        <v>#N/A</v>
      </c>
      <c r="AE379" s="72" t="e">
        <f ca="1">Coef!$J$6*Coef!$J$9*(V379-(Coef!$J$10*AB379)+(Coef!$J$11*AC379)-(Coef!$J$12*AD379))</f>
        <v>#N/A</v>
      </c>
      <c r="AF379" s="72" t="e">
        <f ca="1">(U379-AE379)/W379</f>
        <v>#N/A</v>
      </c>
      <c r="AG379" s="72" t="e">
        <f ca="1">((Coef!$J$8*Y379^2)/2)*(COS(V379))^2</f>
        <v>#N/A</v>
      </c>
      <c r="AH379" s="72" t="e">
        <f ca="1">Y379*(1-(AG379/3))</f>
        <v>#N/A</v>
      </c>
      <c r="AI379" s="72" t="e">
        <f ca="1">AF379*(1-AG379)+V379</f>
        <v>#N/A</v>
      </c>
      <c r="AJ379" s="72" t="e">
        <f ca="1">(EXP(AH379)-EXP(-AH379))/2</f>
        <v>#N/A</v>
      </c>
      <c r="AK379" s="72" t="e">
        <f ca="1">ATAN(AJ379/COS(AI379))</f>
        <v>#N/A</v>
      </c>
      <c r="AL379" s="72" t="e">
        <f ca="1">ATAN(COS(AK379)*TAN(AI379))</f>
        <v>#N/A</v>
      </c>
      <c r="AM379" s="72" t="e">
        <f ca="1">V379+(1+Coef!$J$8*(COS(V379))^2-(3/2)*Coef!$J$8*SIN(V379)*COS(V379)*(AL379-V379))*(AL379-V379)</f>
        <v>#N/A</v>
      </c>
      <c r="AN379" s="34" t="e">
        <f t="shared" ca="1" si="316"/>
        <v>#N/A</v>
      </c>
      <c r="AO379" s="33" t="e">
        <f t="shared" ca="1" si="317"/>
        <v>#N/A</v>
      </c>
      <c r="AP379" s="33" t="e">
        <f t="shared" ca="1" si="318"/>
        <v>#N/A</v>
      </c>
      <c r="AQ379" s="72">
        <v>285</v>
      </c>
      <c r="AR379" s="72">
        <v>810000</v>
      </c>
      <c r="AS379" s="72" t="e">
        <f t="shared" ca="1" si="341"/>
        <v>#N/A</v>
      </c>
      <c r="AT379" s="72" t="e">
        <f t="shared" ca="1" si="341"/>
        <v>#N/A</v>
      </c>
      <c r="AU379" s="72">
        <f t="shared" si="341"/>
        <v>4.9741883681838397</v>
      </c>
      <c r="AV379" s="72" t="e">
        <f t="array" aca="1" ref="AV379" ca="1">ATAN((1-f)*TAN(AS379))</f>
        <v>#N/A</v>
      </c>
      <c r="AW379" s="72" t="e">
        <f t="shared" ca="1" si="319"/>
        <v>#N/A</v>
      </c>
      <c r="AX379" s="72" t="e">
        <f t="shared" ca="1" si="320"/>
        <v>#N/A</v>
      </c>
      <c r="AY379" s="72" t="e">
        <f t="shared" ca="1" si="342"/>
        <v>#N/A</v>
      </c>
      <c r="AZ379" s="72" t="e">
        <f t="shared" ca="1" si="321"/>
        <v>#N/A</v>
      </c>
      <c r="BA379" s="72" t="e">
        <f t="shared" ca="1" si="322"/>
        <v>#N/A</v>
      </c>
      <c r="BB379" s="72" t="e">
        <f t="shared" ca="1" si="323"/>
        <v>#N/A</v>
      </c>
      <c r="BC379" s="72" t="e">
        <f t="shared" ca="1" si="343"/>
        <v>#N/A</v>
      </c>
      <c r="BD379" s="75" t="e">
        <f t="shared" ca="1" si="324"/>
        <v>#N/A</v>
      </c>
      <c r="BE379" s="75" t="e">
        <f t="shared" ca="1" si="325"/>
        <v>#N/A</v>
      </c>
      <c r="BF379" s="75" t="e">
        <f t="shared" ca="1" si="344"/>
        <v>#N/A</v>
      </c>
      <c r="BG379" s="75" t="e">
        <f t="shared" ca="1" si="326"/>
        <v>#N/A</v>
      </c>
      <c r="BH379" s="75" t="e">
        <f t="shared" ca="1" si="327"/>
        <v>#N/A</v>
      </c>
      <c r="BI379" s="75" t="e">
        <f t="shared" ca="1" si="345"/>
        <v>#N/A</v>
      </c>
      <c r="BJ379" s="75" t="e">
        <f t="shared" ca="1" si="328"/>
        <v>#N/A</v>
      </c>
      <c r="BK379" s="75" t="e">
        <f t="shared" ca="1" si="329"/>
        <v>#N/A</v>
      </c>
      <c r="BL379" s="75" t="e">
        <f t="shared" ca="1" si="346"/>
        <v>#N/A</v>
      </c>
      <c r="BM379" s="72" t="e">
        <f t="array" aca="1" ref="BM379" ca="1">ATAN2((1-f)*SQRT(AX379^2+(SIN(AV379)*SIN(BL379)-COS(AV379)*COS(BL379)*COS(AU379))^2),SIN(AV379)*COS(BL379)+COS(AV379)*SIN(BL379)*COS(AU379))</f>
        <v>#N/A</v>
      </c>
      <c r="BN379" s="72" t="e">
        <f t="shared" ca="1" si="330"/>
        <v>#N/A</v>
      </c>
      <c r="BO379" s="72" t="e">
        <f t="array" aca="1" ref="BO379" ca="1">f/16*(1-AX379^2)*(4+f*(4-3*(1-AX379^2)))</f>
        <v>#N/A</v>
      </c>
      <c r="BP379" s="72" t="e">
        <f t="array" aca="1" ref="BP379" ca="1">BN379-(1-BO379)*f*AX379*(BL379+BO379*SIN(BL379)*(COS(BJ379)+BO379*COS(BL379)*(-1+2*COS(BJ379)^2)))</f>
        <v>#N/A</v>
      </c>
      <c r="BQ379" s="72" t="e">
        <f t="shared" ca="1" si="331"/>
        <v>#N/A</v>
      </c>
    </row>
    <row r="380" spans="2:69">
      <c r="B380" s="38"/>
      <c r="C380" s="72" t="str">
        <f t="shared" si="332"/>
        <v/>
      </c>
      <c r="D380" s="72" t="e">
        <f t="array" aca="1" ref="D380" ca="1">MATCH(TRUE,ISERROR(VALUE(MID(C380,ROW(INDIRECT("1:"&amp;LEN(C380))),1))),0)</f>
        <v>#N/A</v>
      </c>
      <c r="E380" s="72" t="e">
        <f t="shared" ca="1" si="333"/>
        <v>#N/A</v>
      </c>
      <c r="F380" s="72" t="e">
        <f t="shared" ca="1" si="334"/>
        <v>#N/A</v>
      </c>
      <c r="G380" s="72" t="e">
        <f t="shared" ca="1" si="335"/>
        <v>#N/A</v>
      </c>
      <c r="H380" s="72" t="e">
        <f t="shared" ca="1" si="336"/>
        <v>#N/A</v>
      </c>
      <c r="I380" s="72" t="e">
        <f t="shared" ca="1" si="337"/>
        <v>#N/A</v>
      </c>
      <c r="J380" s="72" t="e">
        <f t="shared" ca="1" si="338"/>
        <v>#N/A</v>
      </c>
      <c r="K380" s="72" t="e">
        <f t="shared" ca="1" si="339"/>
        <v>#N/A</v>
      </c>
      <c r="L380" s="72" t="e">
        <f t="shared" ca="1" si="340"/>
        <v>#N/A</v>
      </c>
      <c r="M380" s="72" t="e">
        <f ca="1">VLOOKUP(G380,Coef!$C$2:$F$25,4)</f>
        <v>#N/A</v>
      </c>
      <c r="N380" s="31" t="e">
        <f ca="1">VLOOKUP(F380,Coef!$C$4:$D$23,2)</f>
        <v>#N/A</v>
      </c>
      <c r="O380" s="31" t="e">
        <f ca="1">MOD(VLOOKUP(H380,Coef!$C$2:$G$21,5)+MOD(E380+1,2)*15,20)</f>
        <v>#N/A</v>
      </c>
      <c r="P380" s="31" t="e">
        <f ca="1">VLOOKUP(N380,Coef!$A$27:$B$46,2)</f>
        <v>#N/A</v>
      </c>
      <c r="Q380" s="31" t="e">
        <f ca="1">VLOOKUP(N380,Coef!$A$27:$C$46,3)+O380/10-0.1</f>
        <v>#N/A</v>
      </c>
      <c r="R380" s="31" t="e">
        <f ca="1">IF(Q380+0.1&lt;P380,Q380+2,Q380)</f>
        <v>#N/A</v>
      </c>
      <c r="S380" s="72" t="e">
        <f ca="1">M380*100000+J380</f>
        <v>#N/A</v>
      </c>
      <c r="T380" s="72" t="e">
        <f ca="1">R380*1000000+K380</f>
        <v>#N/A</v>
      </c>
      <c r="U380" s="72" t="e">
        <f ca="1">IF(N380&lt;11,T380-10000000,T380)</f>
        <v>#N/A</v>
      </c>
      <c r="V380" s="72" t="e">
        <f ca="1">U380/(6366197.724*0.9996)</f>
        <v>#N/A</v>
      </c>
      <c r="W380" s="72" t="e">
        <f ca="1">(Coef!$J$9/(1+Coef!$J$8*(COS(V380))^2)^0.5)*Coef!$J$6</f>
        <v>#N/A</v>
      </c>
      <c r="X380" s="72" t="e">
        <f ca="1">6*E380-183</f>
        <v>#N/A</v>
      </c>
      <c r="Y380" s="72" t="e">
        <f ca="1">(S380-500000)/W380</f>
        <v>#N/A</v>
      </c>
      <c r="Z380" s="72" t="e">
        <f ca="1">SIN(2*V380)</f>
        <v>#N/A</v>
      </c>
      <c r="AA380" s="72" t="e">
        <f ca="1">Z380*(COS(V380))^2</f>
        <v>#N/A</v>
      </c>
      <c r="AB380" s="72" t="e">
        <f ca="1">V380+(Z380/2)</f>
        <v>#N/A</v>
      </c>
      <c r="AC380" s="72" t="e">
        <f ca="1">(3*AB380+AA380)/4</f>
        <v>#N/A</v>
      </c>
      <c r="AD380" s="72" t="e">
        <f ca="1">(5*AC380+AA380*(COS(V380))^2)/3</f>
        <v>#N/A</v>
      </c>
      <c r="AE380" s="72" t="e">
        <f ca="1">Coef!$J$6*Coef!$J$9*(V380-(Coef!$J$10*AB380)+(Coef!$J$11*AC380)-(Coef!$J$12*AD380))</f>
        <v>#N/A</v>
      </c>
      <c r="AF380" s="72" t="e">
        <f ca="1">(U380-AE380)/W380</f>
        <v>#N/A</v>
      </c>
      <c r="AG380" s="72" t="e">
        <f ca="1">((Coef!$J$8*Y380^2)/2)*(COS(V380))^2</f>
        <v>#N/A</v>
      </c>
      <c r="AH380" s="72" t="e">
        <f ca="1">Y380*(1-(AG380/3))</f>
        <v>#N/A</v>
      </c>
      <c r="AI380" s="72" t="e">
        <f ca="1">AF380*(1-AG380)+V380</f>
        <v>#N/A</v>
      </c>
      <c r="AJ380" s="72" t="e">
        <f ca="1">(EXP(AH380)-EXP(-AH380))/2</f>
        <v>#N/A</v>
      </c>
      <c r="AK380" s="72" t="e">
        <f ca="1">ATAN(AJ380/COS(AI380))</f>
        <v>#N/A</v>
      </c>
      <c r="AL380" s="72" t="e">
        <f ca="1">ATAN(COS(AK380)*TAN(AI380))</f>
        <v>#N/A</v>
      </c>
      <c r="AM380" s="72" t="e">
        <f ca="1">V380+(1+Coef!$J$8*(COS(V380))^2-(3/2)*Coef!$J$8*SIN(V380)*COS(V380)*(AL380-V380))*(AL380-V380)</f>
        <v>#N/A</v>
      </c>
      <c r="AN380" s="34" t="e">
        <f t="shared" ca="1" si="316"/>
        <v>#N/A</v>
      </c>
      <c r="AO380" s="33" t="e">
        <f t="shared" ca="1" si="317"/>
        <v>#N/A</v>
      </c>
      <c r="AP380" s="33" t="e">
        <f t="shared" ca="1" si="318"/>
        <v>#N/A</v>
      </c>
      <c r="AQ380" s="72">
        <v>285</v>
      </c>
      <c r="AR380" s="72">
        <v>810000</v>
      </c>
      <c r="AS380" s="72" t="e">
        <f t="shared" ca="1" si="341"/>
        <v>#N/A</v>
      </c>
      <c r="AT380" s="72" t="e">
        <f t="shared" ca="1" si="341"/>
        <v>#N/A</v>
      </c>
      <c r="AU380" s="72">
        <f t="shared" si="341"/>
        <v>4.9741883681838397</v>
      </c>
      <c r="AV380" s="72" t="e">
        <f t="array" aca="1" ref="AV380" ca="1">ATAN((1-f)*TAN(AS380))</f>
        <v>#N/A</v>
      </c>
      <c r="AW380" s="72" t="e">
        <f t="shared" ca="1" si="319"/>
        <v>#N/A</v>
      </c>
      <c r="AX380" s="72" t="e">
        <f t="shared" ca="1" si="320"/>
        <v>#N/A</v>
      </c>
      <c r="AY380" s="72" t="e">
        <f t="shared" ca="1" si="342"/>
        <v>#N/A</v>
      </c>
      <c r="AZ380" s="72" t="e">
        <f t="shared" ca="1" si="321"/>
        <v>#N/A</v>
      </c>
      <c r="BA380" s="72" t="e">
        <f t="shared" ca="1" si="322"/>
        <v>#N/A</v>
      </c>
      <c r="BB380" s="72" t="e">
        <f t="shared" ca="1" si="323"/>
        <v>#N/A</v>
      </c>
      <c r="BC380" s="72" t="e">
        <f t="shared" ca="1" si="343"/>
        <v>#N/A</v>
      </c>
      <c r="BD380" s="75" t="e">
        <f t="shared" ca="1" si="324"/>
        <v>#N/A</v>
      </c>
      <c r="BE380" s="75" t="e">
        <f t="shared" ca="1" si="325"/>
        <v>#N/A</v>
      </c>
      <c r="BF380" s="75" t="e">
        <f t="shared" ca="1" si="344"/>
        <v>#N/A</v>
      </c>
      <c r="BG380" s="75" t="e">
        <f t="shared" ca="1" si="326"/>
        <v>#N/A</v>
      </c>
      <c r="BH380" s="75" t="e">
        <f t="shared" ca="1" si="327"/>
        <v>#N/A</v>
      </c>
      <c r="BI380" s="75" t="e">
        <f t="shared" ca="1" si="345"/>
        <v>#N/A</v>
      </c>
      <c r="BJ380" s="75" t="e">
        <f t="shared" ca="1" si="328"/>
        <v>#N/A</v>
      </c>
      <c r="BK380" s="75" t="e">
        <f t="shared" ca="1" si="329"/>
        <v>#N/A</v>
      </c>
      <c r="BL380" s="75" t="e">
        <f t="shared" ca="1" si="346"/>
        <v>#N/A</v>
      </c>
      <c r="BM380" s="72" t="e">
        <f t="array" aca="1" ref="BM380" ca="1">ATAN2((1-f)*SQRT(AX380^2+(SIN(AV380)*SIN(BL380)-COS(AV380)*COS(BL380)*COS(AU380))^2),SIN(AV380)*COS(BL380)+COS(AV380)*SIN(BL380)*COS(AU380))</f>
        <v>#N/A</v>
      </c>
      <c r="BN380" s="72" t="e">
        <f t="shared" ca="1" si="330"/>
        <v>#N/A</v>
      </c>
      <c r="BO380" s="72" t="e">
        <f t="array" aca="1" ref="BO380" ca="1">f/16*(1-AX380^2)*(4+f*(4-3*(1-AX380^2)))</f>
        <v>#N/A</v>
      </c>
      <c r="BP380" s="72" t="e">
        <f t="array" aca="1" ref="BP380" ca="1">BN380-(1-BO380)*f*AX380*(BL380+BO380*SIN(BL380)*(COS(BJ380)+BO380*COS(BL380)*(-1+2*COS(BJ380)^2)))</f>
        <v>#N/A</v>
      </c>
      <c r="BQ380" s="72" t="e">
        <f t="shared" ca="1" si="331"/>
        <v>#N/A</v>
      </c>
    </row>
    <row r="381" spans="2:69">
      <c r="B381" s="38"/>
      <c r="C381" s="72" t="str">
        <f t="shared" si="332"/>
        <v/>
      </c>
      <c r="D381" s="72" t="e">
        <f t="array" aca="1" ref="D381" ca="1">MATCH(TRUE,ISERROR(VALUE(MID(C381,ROW(INDIRECT("1:"&amp;LEN(C381))),1))),0)</f>
        <v>#N/A</v>
      </c>
      <c r="E381" s="72" t="e">
        <f t="shared" ca="1" si="333"/>
        <v>#N/A</v>
      </c>
      <c r="F381" s="72" t="e">
        <f t="shared" ca="1" si="334"/>
        <v>#N/A</v>
      </c>
      <c r="G381" s="72" t="e">
        <f t="shared" ca="1" si="335"/>
        <v>#N/A</v>
      </c>
      <c r="H381" s="72" t="e">
        <f t="shared" ca="1" si="336"/>
        <v>#N/A</v>
      </c>
      <c r="I381" s="72" t="e">
        <f t="shared" ca="1" si="337"/>
        <v>#N/A</v>
      </c>
      <c r="J381" s="72" t="e">
        <f t="shared" ca="1" si="338"/>
        <v>#N/A</v>
      </c>
      <c r="K381" s="72" t="e">
        <f t="shared" ca="1" si="339"/>
        <v>#N/A</v>
      </c>
      <c r="L381" s="72" t="e">
        <f t="shared" ca="1" si="340"/>
        <v>#N/A</v>
      </c>
      <c r="M381" s="72" t="e">
        <f ca="1">VLOOKUP(G381,Coef!$C$2:$F$25,4)</f>
        <v>#N/A</v>
      </c>
      <c r="N381" s="31" t="e">
        <f ca="1">VLOOKUP(F381,Coef!$C$4:$D$23,2)</f>
        <v>#N/A</v>
      </c>
      <c r="O381" s="31" t="e">
        <f ca="1">MOD(VLOOKUP(H381,Coef!$C$2:$G$21,5)+MOD(E381+1,2)*15,20)</f>
        <v>#N/A</v>
      </c>
      <c r="P381" s="31" t="e">
        <f ca="1">VLOOKUP(N381,Coef!$A$27:$B$46,2)</f>
        <v>#N/A</v>
      </c>
      <c r="Q381" s="31" t="e">
        <f ca="1">VLOOKUP(N381,Coef!$A$27:$C$46,3)+O381/10-0.1</f>
        <v>#N/A</v>
      </c>
      <c r="R381" s="31" t="e">
        <f ca="1">IF(Q381+0.1&lt;P381,Q381+2,Q381)</f>
        <v>#N/A</v>
      </c>
      <c r="S381" s="72" t="e">
        <f ca="1">M381*100000+J381</f>
        <v>#N/A</v>
      </c>
      <c r="T381" s="72" t="e">
        <f ca="1">R381*1000000+K381</f>
        <v>#N/A</v>
      </c>
      <c r="U381" s="72" t="e">
        <f ca="1">IF(N381&lt;11,T381-10000000,T381)</f>
        <v>#N/A</v>
      </c>
      <c r="V381" s="72" t="e">
        <f ca="1">U381/(6366197.724*0.9996)</f>
        <v>#N/A</v>
      </c>
      <c r="W381" s="72" t="e">
        <f ca="1">(Coef!$J$9/(1+Coef!$J$8*(COS(V381))^2)^0.5)*Coef!$J$6</f>
        <v>#N/A</v>
      </c>
      <c r="X381" s="72" t="e">
        <f ca="1">6*E381-183</f>
        <v>#N/A</v>
      </c>
      <c r="Y381" s="72" t="e">
        <f ca="1">(S381-500000)/W381</f>
        <v>#N/A</v>
      </c>
      <c r="Z381" s="72" t="e">
        <f ca="1">SIN(2*V381)</f>
        <v>#N/A</v>
      </c>
      <c r="AA381" s="72" t="e">
        <f ca="1">Z381*(COS(V381))^2</f>
        <v>#N/A</v>
      </c>
      <c r="AB381" s="72" t="e">
        <f ca="1">V381+(Z381/2)</f>
        <v>#N/A</v>
      </c>
      <c r="AC381" s="72" t="e">
        <f ca="1">(3*AB381+AA381)/4</f>
        <v>#N/A</v>
      </c>
      <c r="AD381" s="72" t="e">
        <f ca="1">(5*AC381+AA381*(COS(V381))^2)/3</f>
        <v>#N/A</v>
      </c>
      <c r="AE381" s="72" t="e">
        <f ca="1">Coef!$J$6*Coef!$J$9*(V381-(Coef!$J$10*AB381)+(Coef!$J$11*AC381)-(Coef!$J$12*AD381))</f>
        <v>#N/A</v>
      </c>
      <c r="AF381" s="72" t="e">
        <f ca="1">(U381-AE381)/W381</f>
        <v>#N/A</v>
      </c>
      <c r="AG381" s="72" t="e">
        <f ca="1">((Coef!$J$8*Y381^2)/2)*(COS(V381))^2</f>
        <v>#N/A</v>
      </c>
      <c r="AH381" s="72" t="e">
        <f ca="1">Y381*(1-(AG381/3))</f>
        <v>#N/A</v>
      </c>
      <c r="AI381" s="72" t="e">
        <f ca="1">AF381*(1-AG381)+V381</f>
        <v>#N/A</v>
      </c>
      <c r="AJ381" s="72" t="e">
        <f ca="1">(EXP(AH381)-EXP(-AH381))/2</f>
        <v>#N/A</v>
      </c>
      <c r="AK381" s="72" t="e">
        <f ca="1">ATAN(AJ381/COS(AI381))</f>
        <v>#N/A</v>
      </c>
      <c r="AL381" s="72" t="e">
        <f ca="1">ATAN(COS(AK381)*TAN(AI381))</f>
        <v>#N/A</v>
      </c>
      <c r="AM381" s="72" t="e">
        <f ca="1">V381+(1+Coef!$J$8*(COS(V381))^2-(3/2)*Coef!$J$8*SIN(V381)*COS(V381)*(AL381-V381))*(AL381-V381)</f>
        <v>#N/A</v>
      </c>
      <c r="AN381" s="34" t="e">
        <f t="shared" ca="1" si="316"/>
        <v>#N/A</v>
      </c>
      <c r="AO381" s="33" t="e">
        <f t="shared" ca="1" si="317"/>
        <v>#N/A</v>
      </c>
      <c r="AP381" s="33" t="e">
        <f t="shared" ca="1" si="318"/>
        <v>#N/A</v>
      </c>
      <c r="AQ381" s="72">
        <v>285</v>
      </c>
      <c r="AR381" s="72">
        <v>810000</v>
      </c>
      <c r="AS381" s="72" t="e">
        <f t="shared" ca="1" si="341"/>
        <v>#N/A</v>
      </c>
      <c r="AT381" s="72" t="e">
        <f t="shared" ca="1" si="341"/>
        <v>#N/A</v>
      </c>
      <c r="AU381" s="72">
        <f t="shared" si="341"/>
        <v>4.9741883681838397</v>
      </c>
      <c r="AV381" s="72" t="e">
        <f t="array" aca="1" ref="AV381" ca="1">ATAN((1-f)*TAN(AS381))</f>
        <v>#N/A</v>
      </c>
      <c r="AW381" s="72" t="e">
        <f t="shared" ca="1" si="319"/>
        <v>#N/A</v>
      </c>
      <c r="AX381" s="72" t="e">
        <f t="shared" ca="1" si="320"/>
        <v>#N/A</v>
      </c>
      <c r="AY381" s="72" t="e">
        <f t="shared" ca="1" si="342"/>
        <v>#N/A</v>
      </c>
      <c r="AZ381" s="72" t="e">
        <f t="shared" ca="1" si="321"/>
        <v>#N/A</v>
      </c>
      <c r="BA381" s="72" t="e">
        <f t="shared" ca="1" si="322"/>
        <v>#N/A</v>
      </c>
      <c r="BB381" s="72" t="e">
        <f t="shared" ca="1" si="323"/>
        <v>#N/A</v>
      </c>
      <c r="BC381" s="72" t="e">
        <f t="shared" ca="1" si="343"/>
        <v>#N/A</v>
      </c>
      <c r="BD381" s="75" t="e">
        <f t="shared" ca="1" si="324"/>
        <v>#N/A</v>
      </c>
      <c r="BE381" s="75" t="e">
        <f t="shared" ca="1" si="325"/>
        <v>#N/A</v>
      </c>
      <c r="BF381" s="75" t="e">
        <f t="shared" ca="1" si="344"/>
        <v>#N/A</v>
      </c>
      <c r="BG381" s="75" t="e">
        <f t="shared" ca="1" si="326"/>
        <v>#N/A</v>
      </c>
      <c r="BH381" s="75" t="e">
        <f t="shared" ca="1" si="327"/>
        <v>#N/A</v>
      </c>
      <c r="BI381" s="75" t="e">
        <f t="shared" ca="1" si="345"/>
        <v>#N/A</v>
      </c>
      <c r="BJ381" s="75" t="e">
        <f t="shared" ca="1" si="328"/>
        <v>#N/A</v>
      </c>
      <c r="BK381" s="75" t="e">
        <f t="shared" ca="1" si="329"/>
        <v>#N/A</v>
      </c>
      <c r="BL381" s="75" t="e">
        <f t="shared" ca="1" si="346"/>
        <v>#N/A</v>
      </c>
      <c r="BM381" s="72" t="e">
        <f t="array" aca="1" ref="BM381" ca="1">ATAN2((1-f)*SQRT(AX381^2+(SIN(AV381)*SIN(BL381)-COS(AV381)*COS(BL381)*COS(AU381))^2),SIN(AV381)*COS(BL381)+COS(AV381)*SIN(BL381)*COS(AU381))</f>
        <v>#N/A</v>
      </c>
      <c r="BN381" s="72" t="e">
        <f t="shared" ca="1" si="330"/>
        <v>#N/A</v>
      </c>
      <c r="BO381" s="72" t="e">
        <f t="array" aca="1" ref="BO381" ca="1">f/16*(1-AX381^2)*(4+f*(4-3*(1-AX381^2)))</f>
        <v>#N/A</v>
      </c>
      <c r="BP381" s="72" t="e">
        <f t="array" aca="1" ref="BP381" ca="1">BN381-(1-BO381)*f*AX381*(BL381+BO381*SIN(BL381)*(COS(BJ381)+BO381*COS(BL381)*(-1+2*COS(BJ381)^2)))</f>
        <v>#N/A</v>
      </c>
      <c r="BQ381" s="72" t="e">
        <f t="shared" ca="1" si="331"/>
        <v>#N/A</v>
      </c>
    </row>
    <row r="382" spans="2:69">
      <c r="B382" s="38"/>
      <c r="C382" s="72" t="str">
        <f t="shared" si="332"/>
        <v/>
      </c>
      <c r="D382" s="72" t="e">
        <f t="array" aca="1" ref="D382" ca="1">MATCH(TRUE,ISERROR(VALUE(MID(C382,ROW(INDIRECT("1:"&amp;LEN(C382))),1))),0)</f>
        <v>#N/A</v>
      </c>
      <c r="E382" s="72" t="e">
        <f t="shared" ca="1" si="333"/>
        <v>#N/A</v>
      </c>
      <c r="F382" s="72" t="e">
        <f t="shared" ca="1" si="334"/>
        <v>#N/A</v>
      </c>
      <c r="G382" s="72" t="e">
        <f t="shared" ca="1" si="335"/>
        <v>#N/A</v>
      </c>
      <c r="H382" s="72" t="e">
        <f t="shared" ca="1" si="336"/>
        <v>#N/A</v>
      </c>
      <c r="I382" s="72" t="e">
        <f t="shared" ca="1" si="337"/>
        <v>#N/A</v>
      </c>
      <c r="J382" s="72" t="e">
        <f t="shared" ca="1" si="338"/>
        <v>#N/A</v>
      </c>
      <c r="K382" s="72" t="e">
        <f t="shared" ca="1" si="339"/>
        <v>#N/A</v>
      </c>
      <c r="L382" s="72" t="e">
        <f t="shared" ca="1" si="340"/>
        <v>#N/A</v>
      </c>
      <c r="M382" s="72" t="e">
        <f ca="1">VLOOKUP(G382,Coef!$C$2:$F$25,4)</f>
        <v>#N/A</v>
      </c>
      <c r="N382" s="31" t="e">
        <f ca="1">VLOOKUP(F382,Coef!$C$4:$D$23,2)</f>
        <v>#N/A</v>
      </c>
      <c r="O382" s="31" t="e">
        <f ca="1">MOD(VLOOKUP(H382,Coef!$C$2:$G$21,5)+MOD(E382+1,2)*15,20)</f>
        <v>#N/A</v>
      </c>
      <c r="P382" s="31" t="e">
        <f ca="1">VLOOKUP(N382,Coef!$A$27:$B$46,2)</f>
        <v>#N/A</v>
      </c>
      <c r="Q382" s="31" t="e">
        <f ca="1">VLOOKUP(N382,Coef!$A$27:$C$46,3)+O382/10-0.1</f>
        <v>#N/A</v>
      </c>
      <c r="R382" s="31" t="e">
        <f ca="1">IF(Q382+0.1&lt;P382,Q382+2,Q382)</f>
        <v>#N/A</v>
      </c>
      <c r="S382" s="72" t="e">
        <f ca="1">M382*100000+J382</f>
        <v>#N/A</v>
      </c>
      <c r="T382" s="72" t="e">
        <f ca="1">R382*1000000+K382</f>
        <v>#N/A</v>
      </c>
      <c r="U382" s="72" t="e">
        <f ca="1">IF(N382&lt;11,T382-10000000,T382)</f>
        <v>#N/A</v>
      </c>
      <c r="V382" s="72" t="e">
        <f ca="1">U382/(6366197.724*0.9996)</f>
        <v>#N/A</v>
      </c>
      <c r="W382" s="72" t="e">
        <f ca="1">(Coef!$J$9/(1+Coef!$J$8*(COS(V382))^2)^0.5)*Coef!$J$6</f>
        <v>#N/A</v>
      </c>
      <c r="X382" s="72" t="e">
        <f ca="1">6*E382-183</f>
        <v>#N/A</v>
      </c>
      <c r="Y382" s="72" t="e">
        <f ca="1">(S382-500000)/W382</f>
        <v>#N/A</v>
      </c>
      <c r="Z382" s="72" t="e">
        <f ca="1">SIN(2*V382)</f>
        <v>#N/A</v>
      </c>
      <c r="AA382" s="72" t="e">
        <f ca="1">Z382*(COS(V382))^2</f>
        <v>#N/A</v>
      </c>
      <c r="AB382" s="72" t="e">
        <f ca="1">V382+(Z382/2)</f>
        <v>#N/A</v>
      </c>
      <c r="AC382" s="72" t="e">
        <f ca="1">(3*AB382+AA382)/4</f>
        <v>#N/A</v>
      </c>
      <c r="AD382" s="72" t="e">
        <f ca="1">(5*AC382+AA382*(COS(V382))^2)/3</f>
        <v>#N/A</v>
      </c>
      <c r="AE382" s="72" t="e">
        <f ca="1">Coef!$J$6*Coef!$J$9*(V382-(Coef!$J$10*AB382)+(Coef!$J$11*AC382)-(Coef!$J$12*AD382))</f>
        <v>#N/A</v>
      </c>
      <c r="AF382" s="72" t="e">
        <f ca="1">(U382-AE382)/W382</f>
        <v>#N/A</v>
      </c>
      <c r="AG382" s="72" t="e">
        <f ca="1">((Coef!$J$8*Y382^2)/2)*(COS(V382))^2</f>
        <v>#N/A</v>
      </c>
      <c r="AH382" s="72" t="e">
        <f ca="1">Y382*(1-(AG382/3))</f>
        <v>#N/A</v>
      </c>
      <c r="AI382" s="72" t="e">
        <f ca="1">AF382*(1-AG382)+V382</f>
        <v>#N/A</v>
      </c>
      <c r="AJ382" s="72" t="e">
        <f ca="1">(EXP(AH382)-EXP(-AH382))/2</f>
        <v>#N/A</v>
      </c>
      <c r="AK382" s="72" t="e">
        <f ca="1">ATAN(AJ382/COS(AI382))</f>
        <v>#N/A</v>
      </c>
      <c r="AL382" s="72" t="e">
        <f ca="1">ATAN(COS(AK382)*TAN(AI382))</f>
        <v>#N/A</v>
      </c>
      <c r="AM382" s="72" t="e">
        <f ca="1">V382+(1+Coef!$J$8*(COS(V382))^2-(3/2)*Coef!$J$8*SIN(V382)*COS(V382)*(AL382-V382))*(AL382-V382)</f>
        <v>#N/A</v>
      </c>
      <c r="AN382" s="34" t="e">
        <f t="shared" ca="1" si="316"/>
        <v>#N/A</v>
      </c>
      <c r="AO382" s="33" t="e">
        <f t="shared" ca="1" si="317"/>
        <v>#N/A</v>
      </c>
      <c r="AP382" s="33" t="e">
        <f t="shared" ca="1" si="318"/>
        <v>#N/A</v>
      </c>
      <c r="AQ382" s="72">
        <v>285</v>
      </c>
      <c r="AR382" s="72">
        <v>810000</v>
      </c>
      <c r="AS382" s="72" t="e">
        <f t="shared" ca="1" si="341"/>
        <v>#N/A</v>
      </c>
      <c r="AT382" s="72" t="e">
        <f t="shared" ca="1" si="341"/>
        <v>#N/A</v>
      </c>
      <c r="AU382" s="72">
        <f t="shared" si="341"/>
        <v>4.9741883681838397</v>
      </c>
      <c r="AV382" s="72" t="e">
        <f t="array" aca="1" ref="AV382" ca="1">ATAN((1-f)*TAN(AS382))</f>
        <v>#N/A</v>
      </c>
      <c r="AW382" s="72" t="e">
        <f t="shared" ca="1" si="319"/>
        <v>#N/A</v>
      </c>
      <c r="AX382" s="72" t="e">
        <f t="shared" ca="1" si="320"/>
        <v>#N/A</v>
      </c>
      <c r="AY382" s="72" t="e">
        <f t="shared" ca="1" si="342"/>
        <v>#N/A</v>
      </c>
      <c r="AZ382" s="72" t="e">
        <f t="shared" ca="1" si="321"/>
        <v>#N/A</v>
      </c>
      <c r="BA382" s="72" t="e">
        <f t="shared" ca="1" si="322"/>
        <v>#N/A</v>
      </c>
      <c r="BB382" s="72" t="e">
        <f t="shared" ca="1" si="323"/>
        <v>#N/A</v>
      </c>
      <c r="BC382" s="72" t="e">
        <f t="shared" ca="1" si="343"/>
        <v>#N/A</v>
      </c>
      <c r="BD382" s="75" t="e">
        <f t="shared" ca="1" si="324"/>
        <v>#N/A</v>
      </c>
      <c r="BE382" s="75" t="e">
        <f t="shared" ca="1" si="325"/>
        <v>#N/A</v>
      </c>
      <c r="BF382" s="75" t="e">
        <f t="shared" ca="1" si="344"/>
        <v>#N/A</v>
      </c>
      <c r="BG382" s="75" t="e">
        <f t="shared" ca="1" si="326"/>
        <v>#N/A</v>
      </c>
      <c r="BH382" s="75" t="e">
        <f t="shared" ca="1" si="327"/>
        <v>#N/A</v>
      </c>
      <c r="BI382" s="75" t="e">
        <f t="shared" ca="1" si="345"/>
        <v>#N/A</v>
      </c>
      <c r="BJ382" s="75" t="e">
        <f t="shared" ca="1" si="328"/>
        <v>#N/A</v>
      </c>
      <c r="BK382" s="75" t="e">
        <f t="shared" ca="1" si="329"/>
        <v>#N/A</v>
      </c>
      <c r="BL382" s="75" t="e">
        <f t="shared" ca="1" si="346"/>
        <v>#N/A</v>
      </c>
      <c r="BM382" s="72" t="e">
        <f t="array" aca="1" ref="BM382" ca="1">ATAN2((1-f)*SQRT(AX382^2+(SIN(AV382)*SIN(BL382)-COS(AV382)*COS(BL382)*COS(AU382))^2),SIN(AV382)*COS(BL382)+COS(AV382)*SIN(BL382)*COS(AU382))</f>
        <v>#N/A</v>
      </c>
      <c r="BN382" s="72" t="e">
        <f t="shared" ca="1" si="330"/>
        <v>#N/A</v>
      </c>
      <c r="BO382" s="72" t="e">
        <f t="array" aca="1" ref="BO382" ca="1">f/16*(1-AX382^2)*(4+f*(4-3*(1-AX382^2)))</f>
        <v>#N/A</v>
      </c>
      <c r="BP382" s="72" t="e">
        <f t="array" aca="1" ref="BP382" ca="1">BN382-(1-BO382)*f*AX382*(BL382+BO382*SIN(BL382)*(COS(BJ382)+BO382*COS(BL382)*(-1+2*COS(BJ382)^2)))</f>
        <v>#N/A</v>
      </c>
      <c r="BQ382" s="72" t="e">
        <f t="shared" ca="1" si="331"/>
        <v>#N/A</v>
      </c>
    </row>
    <row r="383" spans="2:69">
      <c r="B383" s="38"/>
      <c r="C383" s="72" t="str">
        <f t="shared" si="332"/>
        <v/>
      </c>
      <c r="D383" s="72" t="e">
        <f t="array" aca="1" ref="D383" ca="1">MATCH(TRUE,ISERROR(VALUE(MID(C383,ROW(INDIRECT("1:"&amp;LEN(C383))),1))),0)</f>
        <v>#N/A</v>
      </c>
      <c r="E383" s="72" t="e">
        <f t="shared" ca="1" si="333"/>
        <v>#N/A</v>
      </c>
      <c r="F383" s="72" t="e">
        <f t="shared" ca="1" si="334"/>
        <v>#N/A</v>
      </c>
      <c r="G383" s="72" t="e">
        <f t="shared" ca="1" si="335"/>
        <v>#N/A</v>
      </c>
      <c r="H383" s="72" t="e">
        <f t="shared" ca="1" si="336"/>
        <v>#N/A</v>
      </c>
      <c r="I383" s="72" t="e">
        <f t="shared" ca="1" si="337"/>
        <v>#N/A</v>
      </c>
      <c r="J383" s="72" t="e">
        <f t="shared" ca="1" si="338"/>
        <v>#N/A</v>
      </c>
      <c r="K383" s="72" t="e">
        <f t="shared" ca="1" si="339"/>
        <v>#N/A</v>
      </c>
      <c r="L383" s="72" t="e">
        <f t="shared" ca="1" si="340"/>
        <v>#N/A</v>
      </c>
      <c r="M383" s="72" t="e">
        <f ca="1">VLOOKUP(G383,Coef!$C$2:$F$25,4)</f>
        <v>#N/A</v>
      </c>
      <c r="N383" s="31" t="e">
        <f ca="1">VLOOKUP(F383,Coef!$C$4:$D$23,2)</f>
        <v>#N/A</v>
      </c>
      <c r="O383" s="31" t="e">
        <f ca="1">MOD(VLOOKUP(H383,Coef!$C$2:$G$21,5)+MOD(E383+1,2)*15,20)</f>
        <v>#N/A</v>
      </c>
      <c r="P383" s="31" t="e">
        <f ca="1">VLOOKUP(N383,Coef!$A$27:$B$46,2)</f>
        <v>#N/A</v>
      </c>
      <c r="Q383" s="31" t="e">
        <f ca="1">VLOOKUP(N383,Coef!$A$27:$C$46,3)+O383/10-0.1</f>
        <v>#N/A</v>
      </c>
      <c r="R383" s="31" t="e">
        <f ca="1">IF(Q383+0.1&lt;P383,Q383+2,Q383)</f>
        <v>#N/A</v>
      </c>
      <c r="S383" s="72" t="e">
        <f ca="1">M383*100000+J383</f>
        <v>#N/A</v>
      </c>
      <c r="T383" s="72" t="e">
        <f ca="1">R383*1000000+K383</f>
        <v>#N/A</v>
      </c>
      <c r="U383" s="72" t="e">
        <f ca="1">IF(N383&lt;11,T383-10000000,T383)</f>
        <v>#N/A</v>
      </c>
      <c r="V383" s="72" t="e">
        <f ca="1">U383/(6366197.724*0.9996)</f>
        <v>#N/A</v>
      </c>
      <c r="W383" s="72" t="e">
        <f ca="1">(Coef!$J$9/(1+Coef!$J$8*(COS(V383))^2)^0.5)*Coef!$J$6</f>
        <v>#N/A</v>
      </c>
      <c r="X383" s="72" t="e">
        <f ca="1">6*E383-183</f>
        <v>#N/A</v>
      </c>
      <c r="Y383" s="72" t="e">
        <f ca="1">(S383-500000)/W383</f>
        <v>#N/A</v>
      </c>
      <c r="Z383" s="72" t="e">
        <f ca="1">SIN(2*V383)</f>
        <v>#N/A</v>
      </c>
      <c r="AA383" s="72" t="e">
        <f ca="1">Z383*(COS(V383))^2</f>
        <v>#N/A</v>
      </c>
      <c r="AB383" s="72" t="e">
        <f ca="1">V383+(Z383/2)</f>
        <v>#N/A</v>
      </c>
      <c r="AC383" s="72" t="e">
        <f ca="1">(3*AB383+AA383)/4</f>
        <v>#N/A</v>
      </c>
      <c r="AD383" s="72" t="e">
        <f ca="1">(5*AC383+AA383*(COS(V383))^2)/3</f>
        <v>#N/A</v>
      </c>
      <c r="AE383" s="72" t="e">
        <f ca="1">Coef!$J$6*Coef!$J$9*(V383-(Coef!$J$10*AB383)+(Coef!$J$11*AC383)-(Coef!$J$12*AD383))</f>
        <v>#N/A</v>
      </c>
      <c r="AF383" s="72" t="e">
        <f ca="1">(U383-AE383)/W383</f>
        <v>#N/A</v>
      </c>
      <c r="AG383" s="72" t="e">
        <f ca="1">((Coef!$J$8*Y383^2)/2)*(COS(V383))^2</f>
        <v>#N/A</v>
      </c>
      <c r="AH383" s="72" t="e">
        <f ca="1">Y383*(1-(AG383/3))</f>
        <v>#N/A</v>
      </c>
      <c r="AI383" s="72" t="e">
        <f ca="1">AF383*(1-AG383)+V383</f>
        <v>#N/A</v>
      </c>
      <c r="AJ383" s="72" t="e">
        <f ca="1">(EXP(AH383)-EXP(-AH383))/2</f>
        <v>#N/A</v>
      </c>
      <c r="AK383" s="72" t="e">
        <f ca="1">ATAN(AJ383/COS(AI383))</f>
        <v>#N/A</v>
      </c>
      <c r="AL383" s="72" t="e">
        <f ca="1">ATAN(COS(AK383)*TAN(AI383))</f>
        <v>#N/A</v>
      </c>
      <c r="AM383" s="72" t="e">
        <f ca="1">V383+(1+Coef!$J$8*(COS(V383))^2-(3/2)*Coef!$J$8*SIN(V383)*COS(V383)*(AL383-V383))*(AL383-V383)</f>
        <v>#N/A</v>
      </c>
      <c r="AN383" s="34" t="e">
        <f t="shared" ca="1" si="316"/>
        <v>#N/A</v>
      </c>
      <c r="AO383" s="33" t="e">
        <f t="shared" ca="1" si="317"/>
        <v>#N/A</v>
      </c>
      <c r="AP383" s="33" t="e">
        <f t="shared" ca="1" si="318"/>
        <v>#N/A</v>
      </c>
      <c r="AQ383" s="72">
        <v>285</v>
      </c>
      <c r="AR383" s="72">
        <v>810000</v>
      </c>
      <c r="AS383" s="72" t="e">
        <f t="shared" ca="1" si="341"/>
        <v>#N/A</v>
      </c>
      <c r="AT383" s="72" t="e">
        <f t="shared" ca="1" si="341"/>
        <v>#N/A</v>
      </c>
      <c r="AU383" s="72">
        <f t="shared" si="341"/>
        <v>4.9741883681838397</v>
      </c>
      <c r="AV383" s="72" t="e">
        <f t="array" aca="1" ref="AV383" ca="1">ATAN((1-f)*TAN(AS383))</f>
        <v>#N/A</v>
      </c>
      <c r="AW383" s="72" t="e">
        <f t="shared" ca="1" si="319"/>
        <v>#N/A</v>
      </c>
      <c r="AX383" s="72" t="e">
        <f t="shared" ca="1" si="320"/>
        <v>#N/A</v>
      </c>
      <c r="AY383" s="72" t="e">
        <f t="shared" ca="1" si="342"/>
        <v>#N/A</v>
      </c>
      <c r="AZ383" s="72" t="e">
        <f t="shared" ca="1" si="321"/>
        <v>#N/A</v>
      </c>
      <c r="BA383" s="72" t="e">
        <f t="shared" ca="1" si="322"/>
        <v>#N/A</v>
      </c>
      <c r="BB383" s="72" t="e">
        <f t="shared" ca="1" si="323"/>
        <v>#N/A</v>
      </c>
      <c r="BC383" s="72" t="e">
        <f t="shared" ca="1" si="343"/>
        <v>#N/A</v>
      </c>
      <c r="BD383" s="75" t="e">
        <f t="shared" ca="1" si="324"/>
        <v>#N/A</v>
      </c>
      <c r="BE383" s="75" t="e">
        <f t="shared" ca="1" si="325"/>
        <v>#N/A</v>
      </c>
      <c r="BF383" s="75" t="e">
        <f t="shared" ca="1" si="344"/>
        <v>#N/A</v>
      </c>
      <c r="BG383" s="75" t="e">
        <f t="shared" ca="1" si="326"/>
        <v>#N/A</v>
      </c>
      <c r="BH383" s="75" t="e">
        <f t="shared" ca="1" si="327"/>
        <v>#N/A</v>
      </c>
      <c r="BI383" s="75" t="e">
        <f t="shared" ca="1" si="345"/>
        <v>#N/A</v>
      </c>
      <c r="BJ383" s="75" t="e">
        <f t="shared" ca="1" si="328"/>
        <v>#N/A</v>
      </c>
      <c r="BK383" s="75" t="e">
        <f t="shared" ca="1" si="329"/>
        <v>#N/A</v>
      </c>
      <c r="BL383" s="75" t="e">
        <f t="shared" ca="1" si="346"/>
        <v>#N/A</v>
      </c>
      <c r="BM383" s="72" t="e">
        <f t="array" aca="1" ref="BM383" ca="1">ATAN2((1-f)*SQRT(AX383^2+(SIN(AV383)*SIN(BL383)-COS(AV383)*COS(BL383)*COS(AU383))^2),SIN(AV383)*COS(BL383)+COS(AV383)*SIN(BL383)*COS(AU383))</f>
        <v>#N/A</v>
      </c>
      <c r="BN383" s="72" t="e">
        <f t="shared" ca="1" si="330"/>
        <v>#N/A</v>
      </c>
      <c r="BO383" s="72" t="e">
        <f t="array" aca="1" ref="BO383" ca="1">f/16*(1-AX383^2)*(4+f*(4-3*(1-AX383^2)))</f>
        <v>#N/A</v>
      </c>
      <c r="BP383" s="72" t="e">
        <f t="array" aca="1" ref="BP383" ca="1">BN383-(1-BO383)*f*AX383*(BL383+BO383*SIN(BL383)*(COS(BJ383)+BO383*COS(BL383)*(-1+2*COS(BJ383)^2)))</f>
        <v>#N/A</v>
      </c>
      <c r="BQ383" s="72" t="e">
        <f t="shared" ca="1" si="331"/>
        <v>#N/A</v>
      </c>
    </row>
    <row r="384" spans="2:69">
      <c r="B384" s="38"/>
      <c r="C384" s="72" t="str">
        <f t="shared" si="332"/>
        <v/>
      </c>
      <c r="D384" s="72" t="e">
        <f t="array" aca="1" ref="D384" ca="1">MATCH(TRUE,ISERROR(VALUE(MID(C384,ROW(INDIRECT("1:"&amp;LEN(C384))),1))),0)</f>
        <v>#N/A</v>
      </c>
      <c r="E384" s="72" t="e">
        <f t="shared" ca="1" si="333"/>
        <v>#N/A</v>
      </c>
      <c r="F384" s="72" t="e">
        <f t="shared" ca="1" si="334"/>
        <v>#N/A</v>
      </c>
      <c r="G384" s="72" t="e">
        <f t="shared" ca="1" si="335"/>
        <v>#N/A</v>
      </c>
      <c r="H384" s="72" t="e">
        <f t="shared" ca="1" si="336"/>
        <v>#N/A</v>
      </c>
      <c r="I384" s="72" t="e">
        <f t="shared" ca="1" si="337"/>
        <v>#N/A</v>
      </c>
      <c r="J384" s="72" t="e">
        <f t="shared" ca="1" si="338"/>
        <v>#N/A</v>
      </c>
      <c r="K384" s="72" t="e">
        <f t="shared" ca="1" si="339"/>
        <v>#N/A</v>
      </c>
      <c r="L384" s="72" t="e">
        <f t="shared" ca="1" si="340"/>
        <v>#N/A</v>
      </c>
      <c r="M384" s="72" t="e">
        <f ca="1">VLOOKUP(G384,Coef!$C$2:$F$25,4)</f>
        <v>#N/A</v>
      </c>
      <c r="N384" s="31" t="e">
        <f ca="1">VLOOKUP(F384,Coef!$C$4:$D$23,2)</f>
        <v>#N/A</v>
      </c>
      <c r="O384" s="31" t="e">
        <f ca="1">MOD(VLOOKUP(H384,Coef!$C$2:$G$21,5)+MOD(E384+1,2)*15,20)</f>
        <v>#N/A</v>
      </c>
      <c r="P384" s="31" t="e">
        <f ca="1">VLOOKUP(N384,Coef!$A$27:$B$46,2)</f>
        <v>#N/A</v>
      </c>
      <c r="Q384" s="31" t="e">
        <f ca="1">VLOOKUP(N384,Coef!$A$27:$C$46,3)+O384/10-0.1</f>
        <v>#N/A</v>
      </c>
      <c r="R384" s="31" t="e">
        <f ca="1">IF(Q384+0.1&lt;P384,Q384+2,Q384)</f>
        <v>#N/A</v>
      </c>
      <c r="S384" s="72" t="e">
        <f ca="1">M384*100000+J384</f>
        <v>#N/A</v>
      </c>
      <c r="T384" s="72" t="e">
        <f ca="1">R384*1000000+K384</f>
        <v>#N/A</v>
      </c>
      <c r="U384" s="72" t="e">
        <f ca="1">IF(N384&lt;11,T384-10000000,T384)</f>
        <v>#N/A</v>
      </c>
      <c r="V384" s="72" t="e">
        <f ca="1">U384/(6366197.724*0.9996)</f>
        <v>#N/A</v>
      </c>
      <c r="W384" s="72" t="e">
        <f ca="1">(Coef!$J$9/(1+Coef!$J$8*(COS(V384))^2)^0.5)*Coef!$J$6</f>
        <v>#N/A</v>
      </c>
      <c r="X384" s="72" t="e">
        <f ca="1">6*E384-183</f>
        <v>#N/A</v>
      </c>
      <c r="Y384" s="72" t="e">
        <f ca="1">(S384-500000)/W384</f>
        <v>#N/A</v>
      </c>
      <c r="Z384" s="72" t="e">
        <f ca="1">SIN(2*V384)</f>
        <v>#N/A</v>
      </c>
      <c r="AA384" s="72" t="e">
        <f ca="1">Z384*(COS(V384))^2</f>
        <v>#N/A</v>
      </c>
      <c r="AB384" s="72" t="e">
        <f ca="1">V384+(Z384/2)</f>
        <v>#N/A</v>
      </c>
      <c r="AC384" s="72" t="e">
        <f ca="1">(3*AB384+AA384)/4</f>
        <v>#N/A</v>
      </c>
      <c r="AD384" s="72" t="e">
        <f ca="1">(5*AC384+AA384*(COS(V384))^2)/3</f>
        <v>#N/A</v>
      </c>
      <c r="AE384" s="72" t="e">
        <f ca="1">Coef!$J$6*Coef!$J$9*(V384-(Coef!$J$10*AB384)+(Coef!$J$11*AC384)-(Coef!$J$12*AD384))</f>
        <v>#N/A</v>
      </c>
      <c r="AF384" s="72" t="e">
        <f ca="1">(U384-AE384)/W384</f>
        <v>#N/A</v>
      </c>
      <c r="AG384" s="72" t="e">
        <f ca="1">((Coef!$J$8*Y384^2)/2)*(COS(V384))^2</f>
        <v>#N/A</v>
      </c>
      <c r="AH384" s="72" t="e">
        <f ca="1">Y384*(1-(AG384/3))</f>
        <v>#N/A</v>
      </c>
      <c r="AI384" s="72" t="e">
        <f ca="1">AF384*(1-AG384)+V384</f>
        <v>#N/A</v>
      </c>
      <c r="AJ384" s="72" t="e">
        <f ca="1">(EXP(AH384)-EXP(-AH384))/2</f>
        <v>#N/A</v>
      </c>
      <c r="AK384" s="72" t="e">
        <f ca="1">ATAN(AJ384/COS(AI384))</f>
        <v>#N/A</v>
      </c>
      <c r="AL384" s="72" t="e">
        <f ca="1">ATAN(COS(AK384)*TAN(AI384))</f>
        <v>#N/A</v>
      </c>
      <c r="AM384" s="72" t="e">
        <f ca="1">V384+(1+Coef!$J$8*(COS(V384))^2-(3/2)*Coef!$J$8*SIN(V384)*COS(V384)*(AL384-V384))*(AL384-V384)</f>
        <v>#N/A</v>
      </c>
      <c r="AN384" s="34" t="e">
        <f t="shared" ca="1" si="316"/>
        <v>#N/A</v>
      </c>
      <c r="AO384" s="33" t="e">
        <f t="shared" ca="1" si="317"/>
        <v>#N/A</v>
      </c>
      <c r="AP384" s="33" t="e">
        <f t="shared" ca="1" si="318"/>
        <v>#N/A</v>
      </c>
      <c r="AQ384" s="72">
        <v>285</v>
      </c>
      <c r="AR384" s="72">
        <v>810000</v>
      </c>
      <c r="AS384" s="72" t="e">
        <f t="shared" ca="1" si="341"/>
        <v>#N/A</v>
      </c>
      <c r="AT384" s="72" t="e">
        <f t="shared" ca="1" si="341"/>
        <v>#N/A</v>
      </c>
      <c r="AU384" s="72">
        <f t="shared" si="341"/>
        <v>4.9741883681838397</v>
      </c>
      <c r="AV384" s="72" t="e">
        <f t="array" aca="1" ref="AV384" ca="1">ATAN((1-f)*TAN(AS384))</f>
        <v>#N/A</v>
      </c>
      <c r="AW384" s="72" t="e">
        <f t="shared" ca="1" si="319"/>
        <v>#N/A</v>
      </c>
      <c r="AX384" s="72" t="e">
        <f t="shared" ca="1" si="320"/>
        <v>#N/A</v>
      </c>
      <c r="AY384" s="72" t="e">
        <f t="shared" ca="1" si="342"/>
        <v>#N/A</v>
      </c>
      <c r="AZ384" s="72" t="e">
        <f t="shared" ca="1" si="321"/>
        <v>#N/A</v>
      </c>
      <c r="BA384" s="72" t="e">
        <f t="shared" ca="1" si="322"/>
        <v>#N/A</v>
      </c>
      <c r="BB384" s="72" t="e">
        <f t="shared" ca="1" si="323"/>
        <v>#N/A</v>
      </c>
      <c r="BC384" s="72" t="e">
        <f t="shared" ca="1" si="343"/>
        <v>#N/A</v>
      </c>
      <c r="BD384" s="75" t="e">
        <f t="shared" ca="1" si="324"/>
        <v>#N/A</v>
      </c>
      <c r="BE384" s="75" t="e">
        <f t="shared" ca="1" si="325"/>
        <v>#N/A</v>
      </c>
      <c r="BF384" s="75" t="e">
        <f t="shared" ca="1" si="344"/>
        <v>#N/A</v>
      </c>
      <c r="BG384" s="75" t="e">
        <f t="shared" ca="1" si="326"/>
        <v>#N/A</v>
      </c>
      <c r="BH384" s="75" t="e">
        <f t="shared" ca="1" si="327"/>
        <v>#N/A</v>
      </c>
      <c r="BI384" s="75" t="e">
        <f t="shared" ca="1" si="345"/>
        <v>#N/A</v>
      </c>
      <c r="BJ384" s="75" t="e">
        <f t="shared" ca="1" si="328"/>
        <v>#N/A</v>
      </c>
      <c r="BK384" s="75" t="e">
        <f t="shared" ca="1" si="329"/>
        <v>#N/A</v>
      </c>
      <c r="BL384" s="75" t="e">
        <f t="shared" ca="1" si="346"/>
        <v>#N/A</v>
      </c>
      <c r="BM384" s="72" t="e">
        <f t="array" aca="1" ref="BM384" ca="1">ATAN2((1-f)*SQRT(AX384^2+(SIN(AV384)*SIN(BL384)-COS(AV384)*COS(BL384)*COS(AU384))^2),SIN(AV384)*COS(BL384)+COS(AV384)*SIN(BL384)*COS(AU384))</f>
        <v>#N/A</v>
      </c>
      <c r="BN384" s="72" t="e">
        <f t="shared" ca="1" si="330"/>
        <v>#N/A</v>
      </c>
      <c r="BO384" s="72" t="e">
        <f t="array" aca="1" ref="BO384" ca="1">f/16*(1-AX384^2)*(4+f*(4-3*(1-AX384^2)))</f>
        <v>#N/A</v>
      </c>
      <c r="BP384" s="72" t="e">
        <f t="array" aca="1" ref="BP384" ca="1">BN384-(1-BO384)*f*AX384*(BL384+BO384*SIN(BL384)*(COS(BJ384)+BO384*COS(BL384)*(-1+2*COS(BJ384)^2)))</f>
        <v>#N/A</v>
      </c>
      <c r="BQ384" s="72" t="e">
        <f t="shared" ca="1" si="331"/>
        <v>#N/A</v>
      </c>
    </row>
    <row r="385" spans="2:69">
      <c r="B385" s="38"/>
      <c r="C385" s="72" t="str">
        <f t="shared" si="332"/>
        <v/>
      </c>
      <c r="D385" s="72" t="e">
        <f t="array" aca="1" ref="D385" ca="1">MATCH(TRUE,ISERROR(VALUE(MID(C385,ROW(INDIRECT("1:"&amp;LEN(C385))),1))),0)</f>
        <v>#N/A</v>
      </c>
      <c r="E385" s="72" t="e">
        <f t="shared" ca="1" si="333"/>
        <v>#N/A</v>
      </c>
      <c r="F385" s="72" t="e">
        <f t="shared" ca="1" si="334"/>
        <v>#N/A</v>
      </c>
      <c r="G385" s="72" t="e">
        <f t="shared" ca="1" si="335"/>
        <v>#N/A</v>
      </c>
      <c r="H385" s="72" t="e">
        <f t="shared" ca="1" si="336"/>
        <v>#N/A</v>
      </c>
      <c r="I385" s="72" t="e">
        <f t="shared" ca="1" si="337"/>
        <v>#N/A</v>
      </c>
      <c r="J385" s="72" t="e">
        <f t="shared" ca="1" si="338"/>
        <v>#N/A</v>
      </c>
      <c r="K385" s="72" t="e">
        <f t="shared" ca="1" si="339"/>
        <v>#N/A</v>
      </c>
      <c r="L385" s="72" t="e">
        <f t="shared" ca="1" si="340"/>
        <v>#N/A</v>
      </c>
      <c r="M385" s="72" t="e">
        <f ca="1">VLOOKUP(G385,Coef!$C$2:$F$25,4)</f>
        <v>#N/A</v>
      </c>
      <c r="N385" s="31" t="e">
        <f ca="1">VLOOKUP(F385,Coef!$C$4:$D$23,2)</f>
        <v>#N/A</v>
      </c>
      <c r="O385" s="31" t="e">
        <f ca="1">MOD(VLOOKUP(H385,Coef!$C$2:$G$21,5)+MOD(E385+1,2)*15,20)</f>
        <v>#N/A</v>
      </c>
      <c r="P385" s="31" t="e">
        <f ca="1">VLOOKUP(N385,Coef!$A$27:$B$46,2)</f>
        <v>#N/A</v>
      </c>
      <c r="Q385" s="31" t="e">
        <f ca="1">VLOOKUP(N385,Coef!$A$27:$C$46,3)+O385/10-0.1</f>
        <v>#N/A</v>
      </c>
      <c r="R385" s="31" t="e">
        <f ca="1">IF(Q385+0.1&lt;P385,Q385+2,Q385)</f>
        <v>#N/A</v>
      </c>
      <c r="S385" s="72" t="e">
        <f ca="1">M385*100000+J385</f>
        <v>#N/A</v>
      </c>
      <c r="T385" s="72" t="e">
        <f ca="1">R385*1000000+K385</f>
        <v>#N/A</v>
      </c>
      <c r="U385" s="72" t="e">
        <f ca="1">IF(N385&lt;11,T385-10000000,T385)</f>
        <v>#N/A</v>
      </c>
      <c r="V385" s="72" t="e">
        <f ca="1">U385/(6366197.724*0.9996)</f>
        <v>#N/A</v>
      </c>
      <c r="W385" s="72" t="e">
        <f ca="1">(Coef!$J$9/(1+Coef!$J$8*(COS(V385))^2)^0.5)*Coef!$J$6</f>
        <v>#N/A</v>
      </c>
      <c r="X385" s="72" t="e">
        <f ca="1">6*E385-183</f>
        <v>#N/A</v>
      </c>
      <c r="Y385" s="72" t="e">
        <f ca="1">(S385-500000)/W385</f>
        <v>#N/A</v>
      </c>
      <c r="Z385" s="72" t="e">
        <f ca="1">SIN(2*V385)</f>
        <v>#N/A</v>
      </c>
      <c r="AA385" s="72" t="e">
        <f ca="1">Z385*(COS(V385))^2</f>
        <v>#N/A</v>
      </c>
      <c r="AB385" s="72" t="e">
        <f ca="1">V385+(Z385/2)</f>
        <v>#N/A</v>
      </c>
      <c r="AC385" s="72" t="e">
        <f ca="1">(3*AB385+AA385)/4</f>
        <v>#N/A</v>
      </c>
      <c r="AD385" s="72" t="e">
        <f ca="1">(5*AC385+AA385*(COS(V385))^2)/3</f>
        <v>#N/A</v>
      </c>
      <c r="AE385" s="72" t="e">
        <f ca="1">Coef!$J$6*Coef!$J$9*(V385-(Coef!$J$10*AB385)+(Coef!$J$11*AC385)-(Coef!$J$12*AD385))</f>
        <v>#N/A</v>
      </c>
      <c r="AF385" s="72" t="e">
        <f ca="1">(U385-AE385)/W385</f>
        <v>#N/A</v>
      </c>
      <c r="AG385" s="72" t="e">
        <f ca="1">((Coef!$J$8*Y385^2)/2)*(COS(V385))^2</f>
        <v>#N/A</v>
      </c>
      <c r="AH385" s="72" t="e">
        <f ca="1">Y385*(1-(AG385/3))</f>
        <v>#N/A</v>
      </c>
      <c r="AI385" s="72" t="e">
        <f ca="1">AF385*(1-AG385)+V385</f>
        <v>#N/A</v>
      </c>
      <c r="AJ385" s="72" t="e">
        <f ca="1">(EXP(AH385)-EXP(-AH385))/2</f>
        <v>#N/A</v>
      </c>
      <c r="AK385" s="72" t="e">
        <f ca="1">ATAN(AJ385/COS(AI385))</f>
        <v>#N/A</v>
      </c>
      <c r="AL385" s="72" t="e">
        <f ca="1">ATAN(COS(AK385)*TAN(AI385))</f>
        <v>#N/A</v>
      </c>
      <c r="AM385" s="72" t="e">
        <f ca="1">V385+(1+Coef!$J$8*(COS(V385))^2-(3/2)*Coef!$J$8*SIN(V385)*COS(V385)*(AL385-V385))*(AL385-V385)</f>
        <v>#N/A</v>
      </c>
      <c r="AN385" s="34" t="e">
        <f t="shared" ca="1" si="316"/>
        <v>#N/A</v>
      </c>
      <c r="AO385" s="33" t="e">
        <f t="shared" ca="1" si="317"/>
        <v>#N/A</v>
      </c>
      <c r="AP385" s="33" t="e">
        <f t="shared" ca="1" si="318"/>
        <v>#N/A</v>
      </c>
      <c r="AQ385" s="72">
        <v>285</v>
      </c>
      <c r="AR385" s="72">
        <v>810000</v>
      </c>
      <c r="AS385" s="72" t="e">
        <f t="shared" ca="1" si="341"/>
        <v>#N/A</v>
      </c>
      <c r="AT385" s="72" t="e">
        <f t="shared" ca="1" si="341"/>
        <v>#N/A</v>
      </c>
      <c r="AU385" s="72">
        <f t="shared" si="341"/>
        <v>4.9741883681838397</v>
      </c>
      <c r="AV385" s="72" t="e">
        <f t="array" aca="1" ref="AV385" ca="1">ATAN((1-f)*TAN(AS385))</f>
        <v>#N/A</v>
      </c>
      <c r="AW385" s="72" t="e">
        <f t="shared" ca="1" si="319"/>
        <v>#N/A</v>
      </c>
      <c r="AX385" s="72" t="e">
        <f t="shared" ca="1" si="320"/>
        <v>#N/A</v>
      </c>
      <c r="AY385" s="72" t="e">
        <f t="shared" ca="1" si="342"/>
        <v>#N/A</v>
      </c>
      <c r="AZ385" s="72" t="e">
        <f t="shared" ca="1" si="321"/>
        <v>#N/A</v>
      </c>
      <c r="BA385" s="72" t="e">
        <f t="shared" ca="1" si="322"/>
        <v>#N/A</v>
      </c>
      <c r="BB385" s="72" t="e">
        <f t="shared" ca="1" si="323"/>
        <v>#N/A</v>
      </c>
      <c r="BC385" s="72" t="e">
        <f t="shared" ca="1" si="343"/>
        <v>#N/A</v>
      </c>
      <c r="BD385" s="75" t="e">
        <f t="shared" ca="1" si="324"/>
        <v>#N/A</v>
      </c>
      <c r="BE385" s="75" t="e">
        <f t="shared" ca="1" si="325"/>
        <v>#N/A</v>
      </c>
      <c r="BF385" s="75" t="e">
        <f t="shared" ca="1" si="344"/>
        <v>#N/A</v>
      </c>
      <c r="BG385" s="75" t="e">
        <f t="shared" ca="1" si="326"/>
        <v>#N/A</v>
      </c>
      <c r="BH385" s="75" t="e">
        <f t="shared" ca="1" si="327"/>
        <v>#N/A</v>
      </c>
      <c r="BI385" s="75" t="e">
        <f t="shared" ca="1" si="345"/>
        <v>#N/A</v>
      </c>
      <c r="BJ385" s="75" t="e">
        <f t="shared" ca="1" si="328"/>
        <v>#N/A</v>
      </c>
      <c r="BK385" s="75" t="e">
        <f t="shared" ca="1" si="329"/>
        <v>#N/A</v>
      </c>
      <c r="BL385" s="75" t="e">
        <f t="shared" ca="1" si="346"/>
        <v>#N/A</v>
      </c>
      <c r="BM385" s="72" t="e">
        <f t="array" aca="1" ref="BM385" ca="1">ATAN2((1-f)*SQRT(AX385^2+(SIN(AV385)*SIN(BL385)-COS(AV385)*COS(BL385)*COS(AU385))^2),SIN(AV385)*COS(BL385)+COS(AV385)*SIN(BL385)*COS(AU385))</f>
        <v>#N/A</v>
      </c>
      <c r="BN385" s="72" t="e">
        <f t="shared" ca="1" si="330"/>
        <v>#N/A</v>
      </c>
      <c r="BO385" s="72" t="e">
        <f t="array" aca="1" ref="BO385" ca="1">f/16*(1-AX385^2)*(4+f*(4-3*(1-AX385^2)))</f>
        <v>#N/A</v>
      </c>
      <c r="BP385" s="72" t="e">
        <f t="array" aca="1" ref="BP385" ca="1">BN385-(1-BO385)*f*AX385*(BL385+BO385*SIN(BL385)*(COS(BJ385)+BO385*COS(BL385)*(-1+2*COS(BJ385)^2)))</f>
        <v>#N/A</v>
      </c>
      <c r="BQ385" s="72" t="e">
        <f t="shared" ca="1" si="331"/>
        <v>#N/A</v>
      </c>
    </row>
    <row r="386" spans="2:69">
      <c r="B386" s="38"/>
      <c r="C386" s="72" t="str">
        <f t="shared" si="332"/>
        <v/>
      </c>
      <c r="D386" s="72" t="e">
        <f t="array" aca="1" ref="D386" ca="1">MATCH(TRUE,ISERROR(VALUE(MID(C386,ROW(INDIRECT("1:"&amp;LEN(C386))),1))),0)</f>
        <v>#N/A</v>
      </c>
      <c r="E386" s="72" t="e">
        <f t="shared" ca="1" si="333"/>
        <v>#N/A</v>
      </c>
      <c r="F386" s="72" t="e">
        <f t="shared" ca="1" si="334"/>
        <v>#N/A</v>
      </c>
      <c r="G386" s="72" t="e">
        <f t="shared" ca="1" si="335"/>
        <v>#N/A</v>
      </c>
      <c r="H386" s="72" t="e">
        <f t="shared" ca="1" si="336"/>
        <v>#N/A</v>
      </c>
      <c r="I386" s="72" t="e">
        <f t="shared" ca="1" si="337"/>
        <v>#N/A</v>
      </c>
      <c r="J386" s="72" t="e">
        <f t="shared" ca="1" si="338"/>
        <v>#N/A</v>
      </c>
      <c r="K386" s="72" t="e">
        <f t="shared" ca="1" si="339"/>
        <v>#N/A</v>
      </c>
      <c r="L386" s="72" t="e">
        <f t="shared" ca="1" si="340"/>
        <v>#N/A</v>
      </c>
      <c r="M386" s="72" t="e">
        <f ca="1">VLOOKUP(G386,Coef!$C$2:$F$25,4)</f>
        <v>#N/A</v>
      </c>
      <c r="N386" s="31" t="e">
        <f ca="1">VLOOKUP(F386,Coef!$C$4:$D$23,2)</f>
        <v>#N/A</v>
      </c>
      <c r="O386" s="31" t="e">
        <f ca="1">MOD(VLOOKUP(H386,Coef!$C$2:$G$21,5)+MOD(E386+1,2)*15,20)</f>
        <v>#N/A</v>
      </c>
      <c r="P386" s="31" t="e">
        <f ca="1">VLOOKUP(N386,Coef!$A$27:$B$46,2)</f>
        <v>#N/A</v>
      </c>
      <c r="Q386" s="31" t="e">
        <f ca="1">VLOOKUP(N386,Coef!$A$27:$C$46,3)+O386/10-0.1</f>
        <v>#N/A</v>
      </c>
      <c r="R386" s="31" t="e">
        <f ca="1">IF(Q386+0.1&lt;P386,Q386+2,Q386)</f>
        <v>#N/A</v>
      </c>
      <c r="S386" s="72" t="e">
        <f ca="1">M386*100000+J386</f>
        <v>#N/A</v>
      </c>
      <c r="T386" s="72" t="e">
        <f ca="1">R386*1000000+K386</f>
        <v>#N/A</v>
      </c>
      <c r="U386" s="72" t="e">
        <f ca="1">IF(N386&lt;11,T386-10000000,T386)</f>
        <v>#N/A</v>
      </c>
      <c r="V386" s="72" t="e">
        <f ca="1">U386/(6366197.724*0.9996)</f>
        <v>#N/A</v>
      </c>
      <c r="W386" s="72" t="e">
        <f ca="1">(Coef!$J$9/(1+Coef!$J$8*(COS(V386))^2)^0.5)*Coef!$J$6</f>
        <v>#N/A</v>
      </c>
      <c r="X386" s="72" t="e">
        <f ca="1">6*E386-183</f>
        <v>#N/A</v>
      </c>
      <c r="Y386" s="72" t="e">
        <f ca="1">(S386-500000)/W386</f>
        <v>#N/A</v>
      </c>
      <c r="Z386" s="72" t="e">
        <f ca="1">SIN(2*V386)</f>
        <v>#N/A</v>
      </c>
      <c r="AA386" s="72" t="e">
        <f ca="1">Z386*(COS(V386))^2</f>
        <v>#N/A</v>
      </c>
      <c r="AB386" s="72" t="e">
        <f ca="1">V386+(Z386/2)</f>
        <v>#N/A</v>
      </c>
      <c r="AC386" s="72" t="e">
        <f ca="1">(3*AB386+AA386)/4</f>
        <v>#N/A</v>
      </c>
      <c r="AD386" s="72" t="e">
        <f ca="1">(5*AC386+AA386*(COS(V386))^2)/3</f>
        <v>#N/A</v>
      </c>
      <c r="AE386" s="72" t="e">
        <f ca="1">Coef!$J$6*Coef!$J$9*(V386-(Coef!$J$10*AB386)+(Coef!$J$11*AC386)-(Coef!$J$12*AD386))</f>
        <v>#N/A</v>
      </c>
      <c r="AF386" s="72" t="e">
        <f ca="1">(U386-AE386)/W386</f>
        <v>#N/A</v>
      </c>
      <c r="AG386" s="72" t="e">
        <f ca="1">((Coef!$J$8*Y386^2)/2)*(COS(V386))^2</f>
        <v>#N/A</v>
      </c>
      <c r="AH386" s="72" t="e">
        <f ca="1">Y386*(1-(AG386/3))</f>
        <v>#N/A</v>
      </c>
      <c r="AI386" s="72" t="e">
        <f ca="1">AF386*(1-AG386)+V386</f>
        <v>#N/A</v>
      </c>
      <c r="AJ386" s="72" t="e">
        <f ca="1">(EXP(AH386)-EXP(-AH386))/2</f>
        <v>#N/A</v>
      </c>
      <c r="AK386" s="72" t="e">
        <f ca="1">ATAN(AJ386/COS(AI386))</f>
        <v>#N/A</v>
      </c>
      <c r="AL386" s="72" t="e">
        <f ca="1">ATAN(COS(AK386)*TAN(AI386))</f>
        <v>#N/A</v>
      </c>
      <c r="AM386" s="72" t="e">
        <f ca="1">V386+(1+Coef!$J$8*(COS(V386))^2-(3/2)*Coef!$J$8*SIN(V386)*COS(V386)*(AL386-V386))*(AL386-V386)</f>
        <v>#N/A</v>
      </c>
      <c r="AN386" s="34" t="e">
        <f t="shared" ref="AN386:AN449" ca="1" si="347">E386&amp;" "&amp;RIGHT(S386+1000000,6)&amp;" "&amp;RIGHT(T386+10000000,7)&amp;" "&amp;IF(AO386&lt;0,"S","N")</f>
        <v>#N/A</v>
      </c>
      <c r="AO386" s="33" t="e">
        <f t="shared" ref="AO386:AO449" ca="1" si="348">AM386/PI()*180</f>
        <v>#N/A</v>
      </c>
      <c r="AP386" s="33" t="e">
        <f t="shared" ref="AP386:AP449" ca="1" si="349">AK386/PI()*180+X386</f>
        <v>#N/A</v>
      </c>
      <c r="AQ386" s="72">
        <v>285</v>
      </c>
      <c r="AR386" s="72">
        <v>810000</v>
      </c>
      <c r="AS386" s="72" t="e">
        <f t="shared" ca="1" si="341"/>
        <v>#N/A</v>
      </c>
      <c r="AT386" s="72" t="e">
        <f t="shared" ca="1" si="341"/>
        <v>#N/A</v>
      </c>
      <c r="AU386" s="72">
        <f t="shared" si="341"/>
        <v>4.9741883681838397</v>
      </c>
      <c r="AV386" s="72" t="e">
        <f t="array" aca="1" ref="AV386" ca="1">ATAN((1-f)*TAN(AS386))</f>
        <v>#N/A</v>
      </c>
      <c r="AW386" s="72" t="e">
        <f t="shared" ref="AW386:AW449" ca="1" si="350">ATAN2(COS(AU386),TAN(AV386))</f>
        <v>#N/A</v>
      </c>
      <c r="AX386" s="72" t="e">
        <f t="shared" ref="AX386:AX449" ca="1" si="351">COS(AV386)*SIN(AU386)</f>
        <v>#N/A</v>
      </c>
      <c r="AY386" s="72" t="e">
        <f t="shared" ca="1" si="342"/>
        <v>#N/A</v>
      </c>
      <c r="AZ386" s="72" t="e">
        <f t="shared" ca="1" si="321"/>
        <v>#N/A</v>
      </c>
      <c r="BA386" s="72" t="e">
        <f t="shared" ca="1" si="322"/>
        <v>#N/A</v>
      </c>
      <c r="BB386" s="72" t="e">
        <f t="shared" ca="1" si="323"/>
        <v>#N/A</v>
      </c>
      <c r="BC386" s="72" t="e">
        <f t="shared" ca="1" si="343"/>
        <v>#N/A</v>
      </c>
      <c r="BD386" s="75" t="e">
        <f t="shared" ca="1" si="324"/>
        <v>#N/A</v>
      </c>
      <c r="BE386" s="75" t="e">
        <f t="shared" ca="1" si="325"/>
        <v>#N/A</v>
      </c>
      <c r="BF386" s="75" t="e">
        <f t="shared" ca="1" si="344"/>
        <v>#N/A</v>
      </c>
      <c r="BG386" s="75" t="e">
        <f t="shared" ca="1" si="326"/>
        <v>#N/A</v>
      </c>
      <c r="BH386" s="75" t="e">
        <f t="shared" ca="1" si="327"/>
        <v>#N/A</v>
      </c>
      <c r="BI386" s="75" t="e">
        <f t="shared" ca="1" si="345"/>
        <v>#N/A</v>
      </c>
      <c r="BJ386" s="75" t="e">
        <f t="shared" ca="1" si="328"/>
        <v>#N/A</v>
      </c>
      <c r="BK386" s="75" t="e">
        <f t="shared" ca="1" si="329"/>
        <v>#N/A</v>
      </c>
      <c r="BL386" s="75" t="e">
        <f t="shared" ca="1" si="346"/>
        <v>#N/A</v>
      </c>
      <c r="BM386" s="72" t="e">
        <f t="array" aca="1" ref="BM386" ca="1">ATAN2((1-f)*SQRT(AX386^2+(SIN(AV386)*SIN(BL386)-COS(AV386)*COS(BL386)*COS(AU386))^2),SIN(AV386)*COS(BL386)+COS(AV386)*SIN(BL386)*COS(AU386))</f>
        <v>#N/A</v>
      </c>
      <c r="BN386" s="72" t="e">
        <f t="shared" ca="1" si="330"/>
        <v>#N/A</v>
      </c>
      <c r="BO386" s="72" t="e">
        <f t="array" aca="1" ref="BO386" ca="1">f/16*(1-AX386^2)*(4+f*(4-3*(1-AX386^2)))</f>
        <v>#N/A</v>
      </c>
      <c r="BP386" s="72" t="e">
        <f t="array" aca="1" ref="BP386" ca="1">BN386-(1-BO386)*f*AX386*(BL386+BO386*SIN(BL386)*(COS(BJ386)+BO386*COS(BL386)*(-1+2*COS(BJ386)^2)))</f>
        <v>#N/A</v>
      </c>
      <c r="BQ386" s="72" t="e">
        <f t="shared" ca="1" si="331"/>
        <v>#N/A</v>
      </c>
    </row>
    <row r="387" spans="2:69">
      <c r="B387" s="38"/>
      <c r="C387" s="72" t="str">
        <f t="shared" si="332"/>
        <v/>
      </c>
      <c r="D387" s="72" t="e">
        <f t="array" aca="1" ref="D387" ca="1">MATCH(TRUE,ISERROR(VALUE(MID(C387,ROW(INDIRECT("1:"&amp;LEN(C387))),1))),0)</f>
        <v>#N/A</v>
      </c>
      <c r="E387" s="72" t="e">
        <f t="shared" ca="1" si="333"/>
        <v>#N/A</v>
      </c>
      <c r="F387" s="72" t="e">
        <f t="shared" ca="1" si="334"/>
        <v>#N/A</v>
      </c>
      <c r="G387" s="72" t="e">
        <f t="shared" ca="1" si="335"/>
        <v>#N/A</v>
      </c>
      <c r="H387" s="72" t="e">
        <f t="shared" ca="1" si="336"/>
        <v>#N/A</v>
      </c>
      <c r="I387" s="72" t="e">
        <f t="shared" ca="1" si="337"/>
        <v>#N/A</v>
      </c>
      <c r="J387" s="72" t="e">
        <f t="shared" ca="1" si="338"/>
        <v>#N/A</v>
      </c>
      <c r="K387" s="72" t="e">
        <f t="shared" ca="1" si="339"/>
        <v>#N/A</v>
      </c>
      <c r="L387" s="72" t="e">
        <f t="shared" ca="1" si="340"/>
        <v>#N/A</v>
      </c>
      <c r="M387" s="72" t="e">
        <f ca="1">VLOOKUP(G387,Coef!$C$2:$F$25,4)</f>
        <v>#N/A</v>
      </c>
      <c r="N387" s="31" t="e">
        <f ca="1">VLOOKUP(F387,Coef!$C$4:$D$23,2)</f>
        <v>#N/A</v>
      </c>
      <c r="O387" s="31" t="e">
        <f ca="1">MOD(VLOOKUP(H387,Coef!$C$2:$G$21,5)+MOD(E387+1,2)*15,20)</f>
        <v>#N/A</v>
      </c>
      <c r="P387" s="31" t="e">
        <f ca="1">VLOOKUP(N387,Coef!$A$27:$B$46,2)</f>
        <v>#N/A</v>
      </c>
      <c r="Q387" s="31" t="e">
        <f ca="1">VLOOKUP(N387,Coef!$A$27:$C$46,3)+O387/10-0.1</f>
        <v>#N/A</v>
      </c>
      <c r="R387" s="31" t="e">
        <f ca="1">IF(Q387+0.1&lt;P387,Q387+2,Q387)</f>
        <v>#N/A</v>
      </c>
      <c r="S387" s="72" t="e">
        <f ca="1">M387*100000+J387</f>
        <v>#N/A</v>
      </c>
      <c r="T387" s="72" t="e">
        <f ca="1">R387*1000000+K387</f>
        <v>#N/A</v>
      </c>
      <c r="U387" s="72" t="e">
        <f ca="1">IF(N387&lt;11,T387-10000000,T387)</f>
        <v>#N/A</v>
      </c>
      <c r="V387" s="72" t="e">
        <f ca="1">U387/(6366197.724*0.9996)</f>
        <v>#N/A</v>
      </c>
      <c r="W387" s="72" t="e">
        <f ca="1">(Coef!$J$9/(1+Coef!$J$8*(COS(V387))^2)^0.5)*Coef!$J$6</f>
        <v>#N/A</v>
      </c>
      <c r="X387" s="72" t="e">
        <f ca="1">6*E387-183</f>
        <v>#N/A</v>
      </c>
      <c r="Y387" s="72" t="e">
        <f ca="1">(S387-500000)/W387</f>
        <v>#N/A</v>
      </c>
      <c r="Z387" s="72" t="e">
        <f ca="1">SIN(2*V387)</f>
        <v>#N/A</v>
      </c>
      <c r="AA387" s="72" t="e">
        <f ca="1">Z387*(COS(V387))^2</f>
        <v>#N/A</v>
      </c>
      <c r="AB387" s="72" t="e">
        <f ca="1">V387+(Z387/2)</f>
        <v>#N/A</v>
      </c>
      <c r="AC387" s="72" t="e">
        <f ca="1">(3*AB387+AA387)/4</f>
        <v>#N/A</v>
      </c>
      <c r="AD387" s="72" t="e">
        <f ca="1">(5*AC387+AA387*(COS(V387))^2)/3</f>
        <v>#N/A</v>
      </c>
      <c r="AE387" s="72" t="e">
        <f ca="1">Coef!$J$6*Coef!$J$9*(V387-(Coef!$J$10*AB387)+(Coef!$J$11*AC387)-(Coef!$J$12*AD387))</f>
        <v>#N/A</v>
      </c>
      <c r="AF387" s="72" t="e">
        <f ca="1">(U387-AE387)/W387</f>
        <v>#N/A</v>
      </c>
      <c r="AG387" s="72" t="e">
        <f ca="1">((Coef!$J$8*Y387^2)/2)*(COS(V387))^2</f>
        <v>#N/A</v>
      </c>
      <c r="AH387" s="72" t="e">
        <f ca="1">Y387*(1-(AG387/3))</f>
        <v>#N/A</v>
      </c>
      <c r="AI387" s="72" t="e">
        <f ca="1">AF387*(1-AG387)+V387</f>
        <v>#N/A</v>
      </c>
      <c r="AJ387" s="72" t="e">
        <f ca="1">(EXP(AH387)-EXP(-AH387))/2</f>
        <v>#N/A</v>
      </c>
      <c r="AK387" s="72" t="e">
        <f ca="1">ATAN(AJ387/COS(AI387))</f>
        <v>#N/A</v>
      </c>
      <c r="AL387" s="72" t="e">
        <f ca="1">ATAN(COS(AK387)*TAN(AI387))</f>
        <v>#N/A</v>
      </c>
      <c r="AM387" s="72" t="e">
        <f ca="1">V387+(1+Coef!$J$8*(COS(V387))^2-(3/2)*Coef!$J$8*SIN(V387)*COS(V387)*(AL387-V387))*(AL387-V387)</f>
        <v>#N/A</v>
      </c>
      <c r="AN387" s="34" t="e">
        <f t="shared" ca="1" si="347"/>
        <v>#N/A</v>
      </c>
      <c r="AO387" s="33" t="e">
        <f t="shared" ca="1" si="348"/>
        <v>#N/A</v>
      </c>
      <c r="AP387" s="33" t="e">
        <f t="shared" ca="1" si="349"/>
        <v>#N/A</v>
      </c>
      <c r="AQ387" s="72">
        <v>285</v>
      </c>
      <c r="AR387" s="72">
        <v>810000</v>
      </c>
      <c r="AS387" s="72" t="e">
        <f t="shared" ca="1" si="341"/>
        <v>#N/A</v>
      </c>
      <c r="AT387" s="72" t="e">
        <f t="shared" ca="1" si="341"/>
        <v>#N/A</v>
      </c>
      <c r="AU387" s="72">
        <f t="shared" si="341"/>
        <v>4.9741883681838397</v>
      </c>
      <c r="AV387" s="72" t="e">
        <f t="array" aca="1" ref="AV387" ca="1">ATAN((1-f)*TAN(AS387))</f>
        <v>#N/A</v>
      </c>
      <c r="AW387" s="72" t="e">
        <f t="shared" ca="1" si="350"/>
        <v>#N/A</v>
      </c>
      <c r="AX387" s="72" t="e">
        <f t="shared" ca="1" si="351"/>
        <v>#N/A</v>
      </c>
      <c r="AY387" s="72" t="e">
        <f t="shared" ca="1" si="342"/>
        <v>#N/A</v>
      </c>
      <c r="AZ387" s="72" t="e">
        <f t="shared" ref="AZ387:AZ450" ca="1" si="352">(SQRT(1+AY387)-1)/(SQRT(1+AY387)+1)</f>
        <v>#N/A</v>
      </c>
      <c r="BA387" s="72" t="e">
        <f t="shared" ref="BA387:BA450" ca="1" si="353">(1+0.25*AZ387^2)/(1-AZ387)</f>
        <v>#N/A</v>
      </c>
      <c r="BB387" s="72" t="e">
        <f t="shared" ref="BB387:BB450" ca="1" si="354">AZ387*(1-3/8*AZ387^2)</f>
        <v>#N/A</v>
      </c>
      <c r="BC387" s="72" t="e">
        <f t="shared" ca="1" si="343"/>
        <v>#N/A</v>
      </c>
      <c r="BD387" s="75" t="e">
        <f t="shared" ref="BD387:BD450" ca="1" si="355">2*$AW387+BC387</f>
        <v>#N/A</v>
      </c>
      <c r="BE387" s="75" t="e">
        <f t="shared" ref="BE387:BE450" ca="1" si="356">$BB387*SIN(BC387)*(COS(BD387)+$BB387/4*(COS(BC387)*(-1+2*COS(BD387))-$BB387/6*COS(BD387)*(-3+4*SIN(BC387)^2)*(-3+4*COS(BD387)^2)))</f>
        <v>#N/A</v>
      </c>
      <c r="BF387" s="75" t="e">
        <f t="shared" ca="1" si="344"/>
        <v>#N/A</v>
      </c>
      <c r="BG387" s="75" t="e">
        <f t="shared" ref="BG387:BG450" ca="1" si="357">2*$AW387+BF387</f>
        <v>#N/A</v>
      </c>
      <c r="BH387" s="75" t="e">
        <f t="shared" ref="BH387:BH450" ca="1" si="358">$BB387*SIN(BF387)*(COS(BG387)+$BB387/4*(COS(BF387)*(-1+2*COS(BG387))-$BB387/6*COS(BG387)*(-3+4*SIN(BF387)^2)*(-3+4*COS(BG387)^2)))</f>
        <v>#N/A</v>
      </c>
      <c r="BI387" s="75" t="e">
        <f t="shared" ca="1" si="345"/>
        <v>#N/A</v>
      </c>
      <c r="BJ387" s="75" t="e">
        <f t="shared" ref="BJ387:BJ450" ca="1" si="359">2*$AW387+BI387</f>
        <v>#N/A</v>
      </c>
      <c r="BK387" s="75" t="e">
        <f t="shared" ref="BK387:BK450" ca="1" si="360">$BB387*SIN(BI387)*(COS(BJ387)+$BB387/4*(COS(BI387)*(-1+2*COS(BJ387))-$BB387/6*COS(BJ387)*(-3+4*SIN(BI387)^2)*(-3+4*COS(BJ387)^2)))</f>
        <v>#N/A</v>
      </c>
      <c r="BL387" s="75" t="e">
        <f t="shared" ca="1" si="346"/>
        <v>#N/A</v>
      </c>
      <c r="BM387" s="72" t="e">
        <f t="array" aca="1" ref="BM387" ca="1">ATAN2((1-f)*SQRT(AX387^2+(SIN(AV387)*SIN(BL387)-COS(AV387)*COS(BL387)*COS(AU387))^2),SIN(AV387)*COS(BL387)+COS(AV387)*SIN(BL387)*COS(AU387))</f>
        <v>#N/A</v>
      </c>
      <c r="BN387" s="72" t="e">
        <f t="shared" ref="BN387:BN450" ca="1" si="361">ATAN2(COS(AV387)*COS(BL387)-SIN(AV387)*SIN(BL387)*COS(AU387),SIN(BL387)*SIN(AU387))</f>
        <v>#N/A</v>
      </c>
      <c r="BO387" s="72" t="e">
        <f t="array" aca="1" ref="BO387" ca="1">f/16*(1-AX387^2)*(4+f*(4-3*(1-AX387^2)))</f>
        <v>#N/A</v>
      </c>
      <c r="BP387" s="72" t="e">
        <f t="array" aca="1" ref="BP387" ca="1">BN387-(1-BO387)*f*AX387*(BL387+BO387*SIN(BL387)*(COS(BJ387)+BO387*COS(BL387)*(-1+2*COS(BJ387)^2)))</f>
        <v>#N/A</v>
      </c>
      <c r="BQ387" s="72" t="e">
        <f t="shared" ref="BQ387:BQ450" ca="1" si="362">BP387+AT387</f>
        <v>#N/A</v>
      </c>
    </row>
    <row r="388" spans="2:69">
      <c r="B388" s="38"/>
      <c r="C388" s="72" t="str">
        <f t="shared" ref="C388:C451" si="363">SUBSTITUTE(B388," ","")</f>
        <v/>
      </c>
      <c r="D388" s="72" t="e">
        <f t="array" aca="1" ref="D388" ca="1">MATCH(TRUE,ISERROR(VALUE(MID(C388,ROW(INDIRECT("1:"&amp;LEN(C388))),1))),0)</f>
        <v>#N/A</v>
      </c>
      <c r="E388" s="72" t="e">
        <f t="shared" ref="E388:E451" ca="1" si="364">VALUE(LEFT(C388,D388-1))</f>
        <v>#N/A</v>
      </c>
      <c r="F388" s="72" t="e">
        <f t="shared" ref="F388:F451" ca="1" si="365">MID(C388,D388,1)</f>
        <v>#N/A</v>
      </c>
      <c r="G388" s="72" t="e">
        <f t="shared" ref="G388:G451" ca="1" si="366">MID(C388,D388+1,1)</f>
        <v>#N/A</v>
      </c>
      <c r="H388" s="72" t="e">
        <f t="shared" ref="H388:H451" ca="1" si="367">MID(C388,D388+2,1)</f>
        <v>#N/A</v>
      </c>
      <c r="I388" s="72" t="e">
        <f t="shared" ref="I388:I451" ca="1" si="368">LEN(C388)-D388-2</f>
        <v>#N/A</v>
      </c>
      <c r="J388" s="72" t="e">
        <f t="shared" ref="J388:J451" ca="1" si="369">VALUE(LEFT(RIGHT(C388,I388),I388/2))*10^(5-I388/2)</f>
        <v>#N/A</v>
      </c>
      <c r="K388" s="72" t="e">
        <f t="shared" ref="K388:K451" ca="1" si="370">VALUE(RIGHT(C388,I388/2))*10^(5-I388/2)</f>
        <v>#N/A</v>
      </c>
      <c r="L388" s="72" t="e">
        <f t="shared" ref="L388:L451" ca="1" si="371">E388*6-183*PI()/180</f>
        <v>#N/A</v>
      </c>
      <c r="M388" s="72" t="e">
        <f ca="1">VLOOKUP(G388,Coef!$C$2:$F$25,4)</f>
        <v>#N/A</v>
      </c>
      <c r="N388" s="31" t="e">
        <f ca="1">VLOOKUP(F388,Coef!$C$4:$D$23,2)</f>
        <v>#N/A</v>
      </c>
      <c r="O388" s="31" t="e">
        <f ca="1">MOD(VLOOKUP(H388,Coef!$C$2:$G$21,5)+MOD(E388+1,2)*15,20)</f>
        <v>#N/A</v>
      </c>
      <c r="P388" s="31" t="e">
        <f ca="1">VLOOKUP(N388,Coef!$A$27:$B$46,2)</f>
        <v>#N/A</v>
      </c>
      <c r="Q388" s="31" t="e">
        <f ca="1">VLOOKUP(N388,Coef!$A$27:$C$46,3)+O388/10-0.1</f>
        <v>#N/A</v>
      </c>
      <c r="R388" s="31" t="e">
        <f ca="1">IF(Q388+0.1&lt;P388,Q388+2,Q388)</f>
        <v>#N/A</v>
      </c>
      <c r="S388" s="72" t="e">
        <f ca="1">M388*100000+J388</f>
        <v>#N/A</v>
      </c>
      <c r="T388" s="72" t="e">
        <f ca="1">R388*1000000+K388</f>
        <v>#N/A</v>
      </c>
      <c r="U388" s="72" t="e">
        <f ca="1">IF(N388&lt;11,T388-10000000,T388)</f>
        <v>#N/A</v>
      </c>
      <c r="V388" s="72" t="e">
        <f ca="1">U388/(6366197.724*0.9996)</f>
        <v>#N/A</v>
      </c>
      <c r="W388" s="72" t="e">
        <f ca="1">(Coef!$J$9/(1+Coef!$J$8*(COS(V388))^2)^0.5)*Coef!$J$6</f>
        <v>#N/A</v>
      </c>
      <c r="X388" s="72" t="e">
        <f ca="1">6*E388-183</f>
        <v>#N/A</v>
      </c>
      <c r="Y388" s="72" t="e">
        <f ca="1">(S388-500000)/W388</f>
        <v>#N/A</v>
      </c>
      <c r="Z388" s="72" t="e">
        <f ca="1">SIN(2*V388)</f>
        <v>#N/A</v>
      </c>
      <c r="AA388" s="72" t="e">
        <f ca="1">Z388*(COS(V388))^2</f>
        <v>#N/A</v>
      </c>
      <c r="AB388" s="72" t="e">
        <f ca="1">V388+(Z388/2)</f>
        <v>#N/A</v>
      </c>
      <c r="AC388" s="72" t="e">
        <f ca="1">(3*AB388+AA388)/4</f>
        <v>#N/A</v>
      </c>
      <c r="AD388" s="72" t="e">
        <f ca="1">(5*AC388+AA388*(COS(V388))^2)/3</f>
        <v>#N/A</v>
      </c>
      <c r="AE388" s="72" t="e">
        <f ca="1">Coef!$J$6*Coef!$J$9*(V388-(Coef!$J$10*AB388)+(Coef!$J$11*AC388)-(Coef!$J$12*AD388))</f>
        <v>#N/A</v>
      </c>
      <c r="AF388" s="72" t="e">
        <f ca="1">(U388-AE388)/W388</f>
        <v>#N/A</v>
      </c>
      <c r="AG388" s="72" t="e">
        <f ca="1">((Coef!$J$8*Y388^2)/2)*(COS(V388))^2</f>
        <v>#N/A</v>
      </c>
      <c r="AH388" s="72" t="e">
        <f ca="1">Y388*(1-(AG388/3))</f>
        <v>#N/A</v>
      </c>
      <c r="AI388" s="72" t="e">
        <f ca="1">AF388*(1-AG388)+V388</f>
        <v>#N/A</v>
      </c>
      <c r="AJ388" s="72" t="e">
        <f ca="1">(EXP(AH388)-EXP(-AH388))/2</f>
        <v>#N/A</v>
      </c>
      <c r="AK388" s="72" t="e">
        <f ca="1">ATAN(AJ388/COS(AI388))</f>
        <v>#N/A</v>
      </c>
      <c r="AL388" s="72" t="e">
        <f ca="1">ATAN(COS(AK388)*TAN(AI388))</f>
        <v>#N/A</v>
      </c>
      <c r="AM388" s="72" t="e">
        <f ca="1">V388+(1+Coef!$J$8*(COS(V388))^2-(3/2)*Coef!$J$8*SIN(V388)*COS(V388)*(AL388-V388))*(AL388-V388)</f>
        <v>#N/A</v>
      </c>
      <c r="AN388" s="34" t="e">
        <f t="shared" ca="1" si="347"/>
        <v>#N/A</v>
      </c>
      <c r="AO388" s="33" t="e">
        <f t="shared" ca="1" si="348"/>
        <v>#N/A</v>
      </c>
      <c r="AP388" s="33" t="e">
        <f t="shared" ca="1" si="349"/>
        <v>#N/A</v>
      </c>
      <c r="AQ388" s="72">
        <v>285</v>
      </c>
      <c r="AR388" s="72">
        <v>810000</v>
      </c>
      <c r="AS388" s="72" t="e">
        <f t="shared" ca="1" si="341"/>
        <v>#N/A</v>
      </c>
      <c r="AT388" s="72" t="e">
        <f t="shared" ca="1" si="341"/>
        <v>#N/A</v>
      </c>
      <c r="AU388" s="72">
        <f t="shared" si="341"/>
        <v>4.9741883681838397</v>
      </c>
      <c r="AV388" s="72" t="e">
        <f t="array" aca="1" ref="AV388" ca="1">ATAN((1-f)*TAN(AS388))</f>
        <v>#N/A</v>
      </c>
      <c r="AW388" s="72" t="e">
        <f t="shared" ca="1" si="350"/>
        <v>#N/A</v>
      </c>
      <c r="AX388" s="72" t="e">
        <f t="shared" ca="1" si="351"/>
        <v>#N/A</v>
      </c>
      <c r="AY388" s="72" t="e">
        <f t="shared" ca="1" si="342"/>
        <v>#N/A</v>
      </c>
      <c r="AZ388" s="72" t="e">
        <f t="shared" ca="1" si="352"/>
        <v>#N/A</v>
      </c>
      <c r="BA388" s="72" t="e">
        <f t="shared" ca="1" si="353"/>
        <v>#N/A</v>
      </c>
      <c r="BB388" s="72" t="e">
        <f t="shared" ca="1" si="354"/>
        <v>#N/A</v>
      </c>
      <c r="BC388" s="72" t="e">
        <f t="shared" ca="1" si="343"/>
        <v>#N/A</v>
      </c>
      <c r="BD388" s="75" t="e">
        <f t="shared" ca="1" si="355"/>
        <v>#N/A</v>
      </c>
      <c r="BE388" s="75" t="e">
        <f t="shared" ca="1" si="356"/>
        <v>#N/A</v>
      </c>
      <c r="BF388" s="75" t="e">
        <f t="shared" ca="1" si="344"/>
        <v>#N/A</v>
      </c>
      <c r="BG388" s="75" t="e">
        <f t="shared" ca="1" si="357"/>
        <v>#N/A</v>
      </c>
      <c r="BH388" s="75" t="e">
        <f t="shared" ca="1" si="358"/>
        <v>#N/A</v>
      </c>
      <c r="BI388" s="75" t="e">
        <f t="shared" ca="1" si="345"/>
        <v>#N/A</v>
      </c>
      <c r="BJ388" s="75" t="e">
        <f t="shared" ca="1" si="359"/>
        <v>#N/A</v>
      </c>
      <c r="BK388" s="75" t="e">
        <f t="shared" ca="1" si="360"/>
        <v>#N/A</v>
      </c>
      <c r="BL388" s="75" t="e">
        <f t="shared" ca="1" si="346"/>
        <v>#N/A</v>
      </c>
      <c r="BM388" s="72" t="e">
        <f t="array" aca="1" ref="BM388" ca="1">ATAN2((1-f)*SQRT(AX388^2+(SIN(AV388)*SIN(BL388)-COS(AV388)*COS(BL388)*COS(AU388))^2),SIN(AV388)*COS(BL388)+COS(AV388)*SIN(BL388)*COS(AU388))</f>
        <v>#N/A</v>
      </c>
      <c r="BN388" s="72" t="e">
        <f t="shared" ca="1" si="361"/>
        <v>#N/A</v>
      </c>
      <c r="BO388" s="72" t="e">
        <f t="array" aca="1" ref="BO388" ca="1">f/16*(1-AX388^2)*(4+f*(4-3*(1-AX388^2)))</f>
        <v>#N/A</v>
      </c>
      <c r="BP388" s="72" t="e">
        <f t="array" aca="1" ref="BP388" ca="1">BN388-(1-BO388)*f*AX388*(BL388+BO388*SIN(BL388)*(COS(BJ388)+BO388*COS(BL388)*(-1+2*COS(BJ388)^2)))</f>
        <v>#N/A</v>
      </c>
      <c r="BQ388" s="72" t="e">
        <f t="shared" ca="1" si="362"/>
        <v>#N/A</v>
      </c>
    </row>
    <row r="389" spans="2:69">
      <c r="B389" s="38"/>
      <c r="C389" s="72" t="str">
        <f t="shared" si="363"/>
        <v/>
      </c>
      <c r="D389" s="72" t="e">
        <f t="array" aca="1" ref="D389" ca="1">MATCH(TRUE,ISERROR(VALUE(MID(C389,ROW(INDIRECT("1:"&amp;LEN(C389))),1))),0)</f>
        <v>#N/A</v>
      </c>
      <c r="E389" s="72" t="e">
        <f t="shared" ca="1" si="364"/>
        <v>#N/A</v>
      </c>
      <c r="F389" s="72" t="e">
        <f t="shared" ca="1" si="365"/>
        <v>#N/A</v>
      </c>
      <c r="G389" s="72" t="e">
        <f t="shared" ca="1" si="366"/>
        <v>#N/A</v>
      </c>
      <c r="H389" s="72" t="e">
        <f t="shared" ca="1" si="367"/>
        <v>#N/A</v>
      </c>
      <c r="I389" s="72" t="e">
        <f t="shared" ca="1" si="368"/>
        <v>#N/A</v>
      </c>
      <c r="J389" s="72" t="e">
        <f t="shared" ca="1" si="369"/>
        <v>#N/A</v>
      </c>
      <c r="K389" s="72" t="e">
        <f t="shared" ca="1" si="370"/>
        <v>#N/A</v>
      </c>
      <c r="L389" s="72" t="e">
        <f t="shared" ca="1" si="371"/>
        <v>#N/A</v>
      </c>
      <c r="M389" s="72" t="e">
        <f ca="1">VLOOKUP(G389,Coef!$C$2:$F$25,4)</f>
        <v>#N/A</v>
      </c>
      <c r="N389" s="31" t="e">
        <f ca="1">VLOOKUP(F389,Coef!$C$4:$D$23,2)</f>
        <v>#N/A</v>
      </c>
      <c r="O389" s="31" t="e">
        <f ca="1">MOD(VLOOKUP(H389,Coef!$C$2:$G$21,5)+MOD(E389+1,2)*15,20)</f>
        <v>#N/A</v>
      </c>
      <c r="P389" s="31" t="e">
        <f ca="1">VLOOKUP(N389,Coef!$A$27:$B$46,2)</f>
        <v>#N/A</v>
      </c>
      <c r="Q389" s="31" t="e">
        <f ca="1">VLOOKUP(N389,Coef!$A$27:$C$46,3)+O389/10-0.1</f>
        <v>#N/A</v>
      </c>
      <c r="R389" s="31" t="e">
        <f ca="1">IF(Q389+0.1&lt;P389,Q389+2,Q389)</f>
        <v>#N/A</v>
      </c>
      <c r="S389" s="72" t="e">
        <f ca="1">M389*100000+J389</f>
        <v>#N/A</v>
      </c>
      <c r="T389" s="72" t="e">
        <f ca="1">R389*1000000+K389</f>
        <v>#N/A</v>
      </c>
      <c r="U389" s="72" t="e">
        <f ca="1">IF(N389&lt;11,T389-10000000,T389)</f>
        <v>#N/A</v>
      </c>
      <c r="V389" s="72" t="e">
        <f ca="1">U389/(6366197.724*0.9996)</f>
        <v>#N/A</v>
      </c>
      <c r="W389" s="72" t="e">
        <f ca="1">(Coef!$J$9/(1+Coef!$J$8*(COS(V389))^2)^0.5)*Coef!$J$6</f>
        <v>#N/A</v>
      </c>
      <c r="X389" s="72" t="e">
        <f ca="1">6*E389-183</f>
        <v>#N/A</v>
      </c>
      <c r="Y389" s="72" t="e">
        <f ca="1">(S389-500000)/W389</f>
        <v>#N/A</v>
      </c>
      <c r="Z389" s="72" t="e">
        <f ca="1">SIN(2*V389)</f>
        <v>#N/A</v>
      </c>
      <c r="AA389" s="72" t="e">
        <f ca="1">Z389*(COS(V389))^2</f>
        <v>#N/A</v>
      </c>
      <c r="AB389" s="72" t="e">
        <f ca="1">V389+(Z389/2)</f>
        <v>#N/A</v>
      </c>
      <c r="AC389" s="72" t="e">
        <f ca="1">(3*AB389+AA389)/4</f>
        <v>#N/A</v>
      </c>
      <c r="AD389" s="72" t="e">
        <f ca="1">(5*AC389+AA389*(COS(V389))^2)/3</f>
        <v>#N/A</v>
      </c>
      <c r="AE389" s="72" t="e">
        <f ca="1">Coef!$J$6*Coef!$J$9*(V389-(Coef!$J$10*AB389)+(Coef!$J$11*AC389)-(Coef!$J$12*AD389))</f>
        <v>#N/A</v>
      </c>
      <c r="AF389" s="72" t="e">
        <f ca="1">(U389-AE389)/W389</f>
        <v>#N/A</v>
      </c>
      <c r="AG389" s="72" t="e">
        <f ca="1">((Coef!$J$8*Y389^2)/2)*(COS(V389))^2</f>
        <v>#N/A</v>
      </c>
      <c r="AH389" s="72" t="e">
        <f ca="1">Y389*(1-(AG389/3))</f>
        <v>#N/A</v>
      </c>
      <c r="AI389" s="72" t="e">
        <f ca="1">AF389*(1-AG389)+V389</f>
        <v>#N/A</v>
      </c>
      <c r="AJ389" s="72" t="e">
        <f ca="1">(EXP(AH389)-EXP(-AH389))/2</f>
        <v>#N/A</v>
      </c>
      <c r="AK389" s="72" t="e">
        <f ca="1">ATAN(AJ389/COS(AI389))</f>
        <v>#N/A</v>
      </c>
      <c r="AL389" s="72" t="e">
        <f ca="1">ATAN(COS(AK389)*TAN(AI389))</f>
        <v>#N/A</v>
      </c>
      <c r="AM389" s="72" t="e">
        <f ca="1">V389+(1+Coef!$J$8*(COS(V389))^2-(3/2)*Coef!$J$8*SIN(V389)*COS(V389)*(AL389-V389))*(AL389-V389)</f>
        <v>#N/A</v>
      </c>
      <c r="AN389" s="34" t="e">
        <f t="shared" ca="1" si="347"/>
        <v>#N/A</v>
      </c>
      <c r="AO389" s="33" t="e">
        <f t="shared" ca="1" si="348"/>
        <v>#N/A</v>
      </c>
      <c r="AP389" s="33" t="e">
        <f t="shared" ca="1" si="349"/>
        <v>#N/A</v>
      </c>
      <c r="AQ389" s="72">
        <v>285</v>
      </c>
      <c r="AR389" s="72">
        <v>810000</v>
      </c>
      <c r="AS389" s="72" t="e">
        <f t="shared" ca="1" si="341"/>
        <v>#N/A</v>
      </c>
      <c r="AT389" s="72" t="e">
        <f t="shared" ca="1" si="341"/>
        <v>#N/A</v>
      </c>
      <c r="AU389" s="72">
        <f t="shared" si="341"/>
        <v>4.9741883681838397</v>
      </c>
      <c r="AV389" s="72" t="e">
        <f t="array" aca="1" ref="AV389" ca="1">ATAN((1-f)*TAN(AS389))</f>
        <v>#N/A</v>
      </c>
      <c r="AW389" s="72" t="e">
        <f t="shared" ca="1" si="350"/>
        <v>#N/A</v>
      </c>
      <c r="AX389" s="72" t="e">
        <f t="shared" ca="1" si="351"/>
        <v>#N/A</v>
      </c>
      <c r="AY389" s="72" t="e">
        <f t="shared" ca="1" si="342"/>
        <v>#N/A</v>
      </c>
      <c r="AZ389" s="72" t="e">
        <f t="shared" ca="1" si="352"/>
        <v>#N/A</v>
      </c>
      <c r="BA389" s="72" t="e">
        <f t="shared" ca="1" si="353"/>
        <v>#N/A</v>
      </c>
      <c r="BB389" s="72" t="e">
        <f t="shared" ca="1" si="354"/>
        <v>#N/A</v>
      </c>
      <c r="BC389" s="72" t="e">
        <f t="shared" ca="1" si="343"/>
        <v>#N/A</v>
      </c>
      <c r="BD389" s="75" t="e">
        <f t="shared" ca="1" si="355"/>
        <v>#N/A</v>
      </c>
      <c r="BE389" s="75" t="e">
        <f t="shared" ca="1" si="356"/>
        <v>#N/A</v>
      </c>
      <c r="BF389" s="75" t="e">
        <f t="shared" ca="1" si="344"/>
        <v>#N/A</v>
      </c>
      <c r="BG389" s="75" t="e">
        <f t="shared" ca="1" si="357"/>
        <v>#N/A</v>
      </c>
      <c r="BH389" s="75" t="e">
        <f t="shared" ca="1" si="358"/>
        <v>#N/A</v>
      </c>
      <c r="BI389" s="75" t="e">
        <f t="shared" ca="1" si="345"/>
        <v>#N/A</v>
      </c>
      <c r="BJ389" s="75" t="e">
        <f t="shared" ca="1" si="359"/>
        <v>#N/A</v>
      </c>
      <c r="BK389" s="75" t="e">
        <f t="shared" ca="1" si="360"/>
        <v>#N/A</v>
      </c>
      <c r="BL389" s="75" t="e">
        <f t="shared" ca="1" si="346"/>
        <v>#N/A</v>
      </c>
      <c r="BM389" s="72" t="e">
        <f t="array" aca="1" ref="BM389" ca="1">ATAN2((1-f)*SQRT(AX389^2+(SIN(AV389)*SIN(BL389)-COS(AV389)*COS(BL389)*COS(AU389))^2),SIN(AV389)*COS(BL389)+COS(AV389)*SIN(BL389)*COS(AU389))</f>
        <v>#N/A</v>
      </c>
      <c r="BN389" s="72" t="e">
        <f t="shared" ca="1" si="361"/>
        <v>#N/A</v>
      </c>
      <c r="BO389" s="72" t="e">
        <f t="array" aca="1" ref="BO389" ca="1">f/16*(1-AX389^2)*(4+f*(4-3*(1-AX389^2)))</f>
        <v>#N/A</v>
      </c>
      <c r="BP389" s="72" t="e">
        <f t="array" aca="1" ref="BP389" ca="1">BN389-(1-BO389)*f*AX389*(BL389+BO389*SIN(BL389)*(COS(BJ389)+BO389*COS(BL389)*(-1+2*COS(BJ389)^2)))</f>
        <v>#N/A</v>
      </c>
      <c r="BQ389" s="72" t="e">
        <f t="shared" ca="1" si="362"/>
        <v>#N/A</v>
      </c>
    </row>
    <row r="390" spans="2:69">
      <c r="B390" s="38"/>
      <c r="C390" s="72" t="str">
        <f t="shared" si="363"/>
        <v/>
      </c>
      <c r="D390" s="72" t="e">
        <f t="array" aca="1" ref="D390" ca="1">MATCH(TRUE,ISERROR(VALUE(MID(C390,ROW(INDIRECT("1:"&amp;LEN(C390))),1))),0)</f>
        <v>#N/A</v>
      </c>
      <c r="E390" s="72" t="e">
        <f t="shared" ca="1" si="364"/>
        <v>#N/A</v>
      </c>
      <c r="F390" s="72" t="e">
        <f t="shared" ca="1" si="365"/>
        <v>#N/A</v>
      </c>
      <c r="G390" s="72" t="e">
        <f t="shared" ca="1" si="366"/>
        <v>#N/A</v>
      </c>
      <c r="H390" s="72" t="e">
        <f t="shared" ca="1" si="367"/>
        <v>#N/A</v>
      </c>
      <c r="I390" s="72" t="e">
        <f t="shared" ca="1" si="368"/>
        <v>#N/A</v>
      </c>
      <c r="J390" s="72" t="e">
        <f t="shared" ca="1" si="369"/>
        <v>#N/A</v>
      </c>
      <c r="K390" s="72" t="e">
        <f t="shared" ca="1" si="370"/>
        <v>#N/A</v>
      </c>
      <c r="L390" s="72" t="e">
        <f t="shared" ca="1" si="371"/>
        <v>#N/A</v>
      </c>
      <c r="M390" s="72" t="e">
        <f ca="1">VLOOKUP(G390,Coef!$C$2:$F$25,4)</f>
        <v>#N/A</v>
      </c>
      <c r="N390" s="31" t="e">
        <f ca="1">VLOOKUP(F390,Coef!$C$4:$D$23,2)</f>
        <v>#N/A</v>
      </c>
      <c r="O390" s="31" t="e">
        <f ca="1">MOD(VLOOKUP(H390,Coef!$C$2:$G$21,5)+MOD(E390+1,2)*15,20)</f>
        <v>#N/A</v>
      </c>
      <c r="P390" s="31" t="e">
        <f ca="1">VLOOKUP(N390,Coef!$A$27:$B$46,2)</f>
        <v>#N/A</v>
      </c>
      <c r="Q390" s="31" t="e">
        <f ca="1">VLOOKUP(N390,Coef!$A$27:$C$46,3)+O390/10-0.1</f>
        <v>#N/A</v>
      </c>
      <c r="R390" s="31" t="e">
        <f ca="1">IF(Q390+0.1&lt;P390,Q390+2,Q390)</f>
        <v>#N/A</v>
      </c>
      <c r="S390" s="72" t="e">
        <f ca="1">M390*100000+J390</f>
        <v>#N/A</v>
      </c>
      <c r="T390" s="72" t="e">
        <f ca="1">R390*1000000+K390</f>
        <v>#N/A</v>
      </c>
      <c r="U390" s="72" t="e">
        <f ca="1">IF(N390&lt;11,T390-10000000,T390)</f>
        <v>#N/A</v>
      </c>
      <c r="V390" s="72" t="e">
        <f ca="1">U390/(6366197.724*0.9996)</f>
        <v>#N/A</v>
      </c>
      <c r="W390" s="72" t="e">
        <f ca="1">(Coef!$J$9/(1+Coef!$J$8*(COS(V390))^2)^0.5)*Coef!$J$6</f>
        <v>#N/A</v>
      </c>
      <c r="X390" s="72" t="e">
        <f ca="1">6*E390-183</f>
        <v>#N/A</v>
      </c>
      <c r="Y390" s="72" t="e">
        <f ca="1">(S390-500000)/W390</f>
        <v>#N/A</v>
      </c>
      <c r="Z390" s="72" t="e">
        <f ca="1">SIN(2*V390)</f>
        <v>#N/A</v>
      </c>
      <c r="AA390" s="72" t="e">
        <f ca="1">Z390*(COS(V390))^2</f>
        <v>#N/A</v>
      </c>
      <c r="AB390" s="72" t="e">
        <f ca="1">V390+(Z390/2)</f>
        <v>#N/A</v>
      </c>
      <c r="AC390" s="72" t="e">
        <f ca="1">(3*AB390+AA390)/4</f>
        <v>#N/A</v>
      </c>
      <c r="AD390" s="72" t="e">
        <f ca="1">(5*AC390+AA390*(COS(V390))^2)/3</f>
        <v>#N/A</v>
      </c>
      <c r="AE390" s="72" t="e">
        <f ca="1">Coef!$J$6*Coef!$J$9*(V390-(Coef!$J$10*AB390)+(Coef!$J$11*AC390)-(Coef!$J$12*AD390))</f>
        <v>#N/A</v>
      </c>
      <c r="AF390" s="72" t="e">
        <f ca="1">(U390-AE390)/W390</f>
        <v>#N/A</v>
      </c>
      <c r="AG390" s="72" t="e">
        <f ca="1">((Coef!$J$8*Y390^2)/2)*(COS(V390))^2</f>
        <v>#N/A</v>
      </c>
      <c r="AH390" s="72" t="e">
        <f ca="1">Y390*(1-(AG390/3))</f>
        <v>#N/A</v>
      </c>
      <c r="AI390" s="72" t="e">
        <f ca="1">AF390*(1-AG390)+V390</f>
        <v>#N/A</v>
      </c>
      <c r="AJ390" s="72" t="e">
        <f ca="1">(EXP(AH390)-EXP(-AH390))/2</f>
        <v>#N/A</v>
      </c>
      <c r="AK390" s="72" t="e">
        <f ca="1">ATAN(AJ390/COS(AI390))</f>
        <v>#N/A</v>
      </c>
      <c r="AL390" s="72" t="e">
        <f ca="1">ATAN(COS(AK390)*TAN(AI390))</f>
        <v>#N/A</v>
      </c>
      <c r="AM390" s="72" t="e">
        <f ca="1">V390+(1+Coef!$J$8*(COS(V390))^2-(3/2)*Coef!$J$8*SIN(V390)*COS(V390)*(AL390-V390))*(AL390-V390)</f>
        <v>#N/A</v>
      </c>
      <c r="AN390" s="34" t="e">
        <f t="shared" ca="1" si="347"/>
        <v>#N/A</v>
      </c>
      <c r="AO390" s="33" t="e">
        <f t="shared" ca="1" si="348"/>
        <v>#N/A</v>
      </c>
      <c r="AP390" s="33" t="e">
        <f t="shared" ca="1" si="349"/>
        <v>#N/A</v>
      </c>
      <c r="AQ390" s="72">
        <v>285</v>
      </c>
      <c r="AR390" s="72">
        <v>810000</v>
      </c>
      <c r="AS390" s="72" t="e">
        <f t="shared" ca="1" si="341"/>
        <v>#N/A</v>
      </c>
      <c r="AT390" s="72" t="e">
        <f t="shared" ca="1" si="341"/>
        <v>#N/A</v>
      </c>
      <c r="AU390" s="72">
        <f t="shared" si="341"/>
        <v>4.9741883681838397</v>
      </c>
      <c r="AV390" s="72" t="e">
        <f t="array" aca="1" ref="AV390" ca="1">ATAN((1-f)*TAN(AS390))</f>
        <v>#N/A</v>
      </c>
      <c r="AW390" s="72" t="e">
        <f t="shared" ca="1" si="350"/>
        <v>#N/A</v>
      </c>
      <c r="AX390" s="72" t="e">
        <f t="shared" ca="1" si="351"/>
        <v>#N/A</v>
      </c>
      <c r="AY390" s="72" t="e">
        <f t="shared" ca="1" si="342"/>
        <v>#N/A</v>
      </c>
      <c r="AZ390" s="72" t="e">
        <f t="shared" ca="1" si="352"/>
        <v>#N/A</v>
      </c>
      <c r="BA390" s="72" t="e">
        <f t="shared" ca="1" si="353"/>
        <v>#N/A</v>
      </c>
      <c r="BB390" s="72" t="e">
        <f t="shared" ca="1" si="354"/>
        <v>#N/A</v>
      </c>
      <c r="BC390" s="72" t="e">
        <f t="shared" ca="1" si="343"/>
        <v>#N/A</v>
      </c>
      <c r="BD390" s="75" t="e">
        <f t="shared" ca="1" si="355"/>
        <v>#N/A</v>
      </c>
      <c r="BE390" s="75" t="e">
        <f t="shared" ca="1" si="356"/>
        <v>#N/A</v>
      </c>
      <c r="BF390" s="75" t="e">
        <f t="shared" ca="1" si="344"/>
        <v>#N/A</v>
      </c>
      <c r="BG390" s="75" t="e">
        <f t="shared" ca="1" si="357"/>
        <v>#N/A</v>
      </c>
      <c r="BH390" s="75" t="e">
        <f t="shared" ca="1" si="358"/>
        <v>#N/A</v>
      </c>
      <c r="BI390" s="75" t="e">
        <f t="shared" ca="1" si="345"/>
        <v>#N/A</v>
      </c>
      <c r="BJ390" s="75" t="e">
        <f t="shared" ca="1" si="359"/>
        <v>#N/A</v>
      </c>
      <c r="BK390" s="75" t="e">
        <f t="shared" ca="1" si="360"/>
        <v>#N/A</v>
      </c>
      <c r="BL390" s="75" t="e">
        <f t="shared" ca="1" si="346"/>
        <v>#N/A</v>
      </c>
      <c r="BM390" s="72" t="e">
        <f t="array" aca="1" ref="BM390" ca="1">ATAN2((1-f)*SQRT(AX390^2+(SIN(AV390)*SIN(BL390)-COS(AV390)*COS(BL390)*COS(AU390))^2),SIN(AV390)*COS(BL390)+COS(AV390)*SIN(BL390)*COS(AU390))</f>
        <v>#N/A</v>
      </c>
      <c r="BN390" s="72" t="e">
        <f t="shared" ca="1" si="361"/>
        <v>#N/A</v>
      </c>
      <c r="BO390" s="72" t="e">
        <f t="array" aca="1" ref="BO390" ca="1">f/16*(1-AX390^2)*(4+f*(4-3*(1-AX390^2)))</f>
        <v>#N/A</v>
      </c>
      <c r="BP390" s="72" t="e">
        <f t="array" aca="1" ref="BP390" ca="1">BN390-(1-BO390)*f*AX390*(BL390+BO390*SIN(BL390)*(COS(BJ390)+BO390*COS(BL390)*(-1+2*COS(BJ390)^2)))</f>
        <v>#N/A</v>
      </c>
      <c r="BQ390" s="72" t="e">
        <f t="shared" ca="1" si="362"/>
        <v>#N/A</v>
      </c>
    </row>
    <row r="391" spans="2:69">
      <c r="B391" s="38"/>
      <c r="C391" s="72" t="str">
        <f t="shared" si="363"/>
        <v/>
      </c>
      <c r="D391" s="72" t="e">
        <f t="array" aca="1" ref="D391" ca="1">MATCH(TRUE,ISERROR(VALUE(MID(C391,ROW(INDIRECT("1:"&amp;LEN(C391))),1))),0)</f>
        <v>#N/A</v>
      </c>
      <c r="E391" s="72" t="e">
        <f t="shared" ca="1" si="364"/>
        <v>#N/A</v>
      </c>
      <c r="F391" s="72" t="e">
        <f t="shared" ca="1" si="365"/>
        <v>#N/A</v>
      </c>
      <c r="G391" s="72" t="e">
        <f t="shared" ca="1" si="366"/>
        <v>#N/A</v>
      </c>
      <c r="H391" s="72" t="e">
        <f t="shared" ca="1" si="367"/>
        <v>#N/A</v>
      </c>
      <c r="I391" s="72" t="e">
        <f t="shared" ca="1" si="368"/>
        <v>#N/A</v>
      </c>
      <c r="J391" s="72" t="e">
        <f t="shared" ca="1" si="369"/>
        <v>#N/A</v>
      </c>
      <c r="K391" s="72" t="e">
        <f t="shared" ca="1" si="370"/>
        <v>#N/A</v>
      </c>
      <c r="L391" s="72" t="e">
        <f t="shared" ca="1" si="371"/>
        <v>#N/A</v>
      </c>
      <c r="M391" s="72" t="e">
        <f ca="1">VLOOKUP(G391,Coef!$C$2:$F$25,4)</f>
        <v>#N/A</v>
      </c>
      <c r="N391" s="31" t="e">
        <f ca="1">VLOOKUP(F391,Coef!$C$4:$D$23,2)</f>
        <v>#N/A</v>
      </c>
      <c r="O391" s="31" t="e">
        <f ca="1">MOD(VLOOKUP(H391,Coef!$C$2:$G$21,5)+MOD(E391+1,2)*15,20)</f>
        <v>#N/A</v>
      </c>
      <c r="P391" s="31" t="e">
        <f ca="1">VLOOKUP(N391,Coef!$A$27:$B$46,2)</f>
        <v>#N/A</v>
      </c>
      <c r="Q391" s="31" t="e">
        <f ca="1">VLOOKUP(N391,Coef!$A$27:$C$46,3)+O391/10-0.1</f>
        <v>#N/A</v>
      </c>
      <c r="R391" s="31" t="e">
        <f ca="1">IF(Q391+0.1&lt;P391,Q391+2,Q391)</f>
        <v>#N/A</v>
      </c>
      <c r="S391" s="72" t="e">
        <f ca="1">M391*100000+J391</f>
        <v>#N/A</v>
      </c>
      <c r="T391" s="72" t="e">
        <f ca="1">R391*1000000+K391</f>
        <v>#N/A</v>
      </c>
      <c r="U391" s="72" t="e">
        <f ca="1">IF(N391&lt;11,T391-10000000,T391)</f>
        <v>#N/A</v>
      </c>
      <c r="V391" s="72" t="e">
        <f ca="1">U391/(6366197.724*0.9996)</f>
        <v>#N/A</v>
      </c>
      <c r="W391" s="72" t="e">
        <f ca="1">(Coef!$J$9/(1+Coef!$J$8*(COS(V391))^2)^0.5)*Coef!$J$6</f>
        <v>#N/A</v>
      </c>
      <c r="X391" s="72" t="e">
        <f ca="1">6*E391-183</f>
        <v>#N/A</v>
      </c>
      <c r="Y391" s="72" t="e">
        <f ca="1">(S391-500000)/W391</f>
        <v>#N/A</v>
      </c>
      <c r="Z391" s="72" t="e">
        <f ca="1">SIN(2*V391)</f>
        <v>#N/A</v>
      </c>
      <c r="AA391" s="72" t="e">
        <f ca="1">Z391*(COS(V391))^2</f>
        <v>#N/A</v>
      </c>
      <c r="AB391" s="72" t="e">
        <f ca="1">V391+(Z391/2)</f>
        <v>#N/A</v>
      </c>
      <c r="AC391" s="72" t="e">
        <f ca="1">(3*AB391+AA391)/4</f>
        <v>#N/A</v>
      </c>
      <c r="AD391" s="72" t="e">
        <f ca="1">(5*AC391+AA391*(COS(V391))^2)/3</f>
        <v>#N/A</v>
      </c>
      <c r="AE391" s="72" t="e">
        <f ca="1">Coef!$J$6*Coef!$J$9*(V391-(Coef!$J$10*AB391)+(Coef!$J$11*AC391)-(Coef!$J$12*AD391))</f>
        <v>#N/A</v>
      </c>
      <c r="AF391" s="72" t="e">
        <f ca="1">(U391-AE391)/W391</f>
        <v>#N/A</v>
      </c>
      <c r="AG391" s="72" t="e">
        <f ca="1">((Coef!$J$8*Y391^2)/2)*(COS(V391))^2</f>
        <v>#N/A</v>
      </c>
      <c r="AH391" s="72" t="e">
        <f ca="1">Y391*(1-(AG391/3))</f>
        <v>#N/A</v>
      </c>
      <c r="AI391" s="72" t="e">
        <f ca="1">AF391*(1-AG391)+V391</f>
        <v>#N/A</v>
      </c>
      <c r="AJ391" s="72" t="e">
        <f ca="1">(EXP(AH391)-EXP(-AH391))/2</f>
        <v>#N/A</v>
      </c>
      <c r="AK391" s="72" t="e">
        <f ca="1">ATAN(AJ391/COS(AI391))</f>
        <v>#N/A</v>
      </c>
      <c r="AL391" s="72" t="e">
        <f ca="1">ATAN(COS(AK391)*TAN(AI391))</f>
        <v>#N/A</v>
      </c>
      <c r="AM391" s="72" t="e">
        <f ca="1">V391+(1+Coef!$J$8*(COS(V391))^2-(3/2)*Coef!$J$8*SIN(V391)*COS(V391)*(AL391-V391))*(AL391-V391)</f>
        <v>#N/A</v>
      </c>
      <c r="AN391" s="34" t="e">
        <f t="shared" ca="1" si="347"/>
        <v>#N/A</v>
      </c>
      <c r="AO391" s="33" t="e">
        <f t="shared" ca="1" si="348"/>
        <v>#N/A</v>
      </c>
      <c r="AP391" s="33" t="e">
        <f t="shared" ca="1" si="349"/>
        <v>#N/A</v>
      </c>
      <c r="AQ391" s="72">
        <v>285</v>
      </c>
      <c r="AR391" s="72">
        <v>810000</v>
      </c>
      <c r="AS391" s="72" t="e">
        <f t="shared" ca="1" si="341"/>
        <v>#N/A</v>
      </c>
      <c r="AT391" s="72" t="e">
        <f t="shared" ca="1" si="341"/>
        <v>#N/A</v>
      </c>
      <c r="AU391" s="72">
        <f t="shared" si="341"/>
        <v>4.9741883681838397</v>
      </c>
      <c r="AV391" s="72" t="e">
        <f t="array" aca="1" ref="AV391" ca="1">ATAN((1-f)*TAN(AS391))</f>
        <v>#N/A</v>
      </c>
      <c r="AW391" s="72" t="e">
        <f t="shared" ca="1" si="350"/>
        <v>#N/A</v>
      </c>
      <c r="AX391" s="72" t="e">
        <f t="shared" ca="1" si="351"/>
        <v>#N/A</v>
      </c>
      <c r="AY391" s="72" t="e">
        <f t="shared" ca="1" si="342"/>
        <v>#N/A</v>
      </c>
      <c r="AZ391" s="72" t="e">
        <f t="shared" ca="1" si="352"/>
        <v>#N/A</v>
      </c>
      <c r="BA391" s="72" t="e">
        <f t="shared" ca="1" si="353"/>
        <v>#N/A</v>
      </c>
      <c r="BB391" s="72" t="e">
        <f t="shared" ca="1" si="354"/>
        <v>#N/A</v>
      </c>
      <c r="BC391" s="72" t="e">
        <f t="shared" ca="1" si="343"/>
        <v>#N/A</v>
      </c>
      <c r="BD391" s="75" t="e">
        <f t="shared" ca="1" si="355"/>
        <v>#N/A</v>
      </c>
      <c r="BE391" s="75" t="e">
        <f t="shared" ca="1" si="356"/>
        <v>#N/A</v>
      </c>
      <c r="BF391" s="75" t="e">
        <f t="shared" ca="1" si="344"/>
        <v>#N/A</v>
      </c>
      <c r="BG391" s="75" t="e">
        <f t="shared" ca="1" si="357"/>
        <v>#N/A</v>
      </c>
      <c r="BH391" s="75" t="e">
        <f t="shared" ca="1" si="358"/>
        <v>#N/A</v>
      </c>
      <c r="BI391" s="75" t="e">
        <f t="shared" ca="1" si="345"/>
        <v>#N/A</v>
      </c>
      <c r="BJ391" s="75" t="e">
        <f t="shared" ca="1" si="359"/>
        <v>#N/A</v>
      </c>
      <c r="BK391" s="75" t="e">
        <f t="shared" ca="1" si="360"/>
        <v>#N/A</v>
      </c>
      <c r="BL391" s="75" t="e">
        <f t="shared" ca="1" si="346"/>
        <v>#N/A</v>
      </c>
      <c r="BM391" s="72" t="e">
        <f t="array" aca="1" ref="BM391" ca="1">ATAN2((1-f)*SQRT(AX391^2+(SIN(AV391)*SIN(BL391)-COS(AV391)*COS(BL391)*COS(AU391))^2),SIN(AV391)*COS(BL391)+COS(AV391)*SIN(BL391)*COS(AU391))</f>
        <v>#N/A</v>
      </c>
      <c r="BN391" s="72" t="e">
        <f t="shared" ca="1" si="361"/>
        <v>#N/A</v>
      </c>
      <c r="BO391" s="72" t="e">
        <f t="array" aca="1" ref="BO391" ca="1">f/16*(1-AX391^2)*(4+f*(4-3*(1-AX391^2)))</f>
        <v>#N/A</v>
      </c>
      <c r="BP391" s="72" t="e">
        <f t="array" aca="1" ref="BP391" ca="1">BN391-(1-BO391)*f*AX391*(BL391+BO391*SIN(BL391)*(COS(BJ391)+BO391*COS(BL391)*(-1+2*COS(BJ391)^2)))</f>
        <v>#N/A</v>
      </c>
      <c r="BQ391" s="72" t="e">
        <f t="shared" ca="1" si="362"/>
        <v>#N/A</v>
      </c>
    </row>
    <row r="392" spans="2:69">
      <c r="B392" s="38"/>
      <c r="C392" s="72" t="str">
        <f t="shared" si="363"/>
        <v/>
      </c>
      <c r="D392" s="72" t="e">
        <f t="array" aca="1" ref="D392" ca="1">MATCH(TRUE,ISERROR(VALUE(MID(C392,ROW(INDIRECT("1:"&amp;LEN(C392))),1))),0)</f>
        <v>#N/A</v>
      </c>
      <c r="E392" s="72" t="e">
        <f t="shared" ca="1" si="364"/>
        <v>#N/A</v>
      </c>
      <c r="F392" s="72" t="e">
        <f t="shared" ca="1" si="365"/>
        <v>#N/A</v>
      </c>
      <c r="G392" s="72" t="e">
        <f t="shared" ca="1" si="366"/>
        <v>#N/A</v>
      </c>
      <c r="H392" s="72" t="e">
        <f t="shared" ca="1" si="367"/>
        <v>#N/A</v>
      </c>
      <c r="I392" s="72" t="e">
        <f t="shared" ca="1" si="368"/>
        <v>#N/A</v>
      </c>
      <c r="J392" s="72" t="e">
        <f t="shared" ca="1" si="369"/>
        <v>#N/A</v>
      </c>
      <c r="K392" s="72" t="e">
        <f t="shared" ca="1" si="370"/>
        <v>#N/A</v>
      </c>
      <c r="L392" s="72" t="e">
        <f t="shared" ca="1" si="371"/>
        <v>#N/A</v>
      </c>
      <c r="M392" s="72" t="e">
        <f ca="1">VLOOKUP(G392,Coef!$C$2:$F$25,4)</f>
        <v>#N/A</v>
      </c>
      <c r="N392" s="31" t="e">
        <f ca="1">VLOOKUP(F392,Coef!$C$4:$D$23,2)</f>
        <v>#N/A</v>
      </c>
      <c r="O392" s="31" t="e">
        <f ca="1">MOD(VLOOKUP(H392,Coef!$C$2:$G$21,5)+MOD(E392+1,2)*15,20)</f>
        <v>#N/A</v>
      </c>
      <c r="P392" s="31" t="e">
        <f ca="1">VLOOKUP(N392,Coef!$A$27:$B$46,2)</f>
        <v>#N/A</v>
      </c>
      <c r="Q392" s="31" t="e">
        <f ca="1">VLOOKUP(N392,Coef!$A$27:$C$46,3)+O392/10-0.1</f>
        <v>#N/A</v>
      </c>
      <c r="R392" s="31" t="e">
        <f ca="1">IF(Q392+0.1&lt;P392,Q392+2,Q392)</f>
        <v>#N/A</v>
      </c>
      <c r="S392" s="72" t="e">
        <f ca="1">M392*100000+J392</f>
        <v>#N/A</v>
      </c>
      <c r="T392" s="72" t="e">
        <f ca="1">R392*1000000+K392</f>
        <v>#N/A</v>
      </c>
      <c r="U392" s="72" t="e">
        <f ca="1">IF(N392&lt;11,T392-10000000,T392)</f>
        <v>#N/A</v>
      </c>
      <c r="V392" s="72" t="e">
        <f ca="1">U392/(6366197.724*0.9996)</f>
        <v>#N/A</v>
      </c>
      <c r="W392" s="72" t="e">
        <f ca="1">(Coef!$J$9/(1+Coef!$J$8*(COS(V392))^2)^0.5)*Coef!$J$6</f>
        <v>#N/A</v>
      </c>
      <c r="X392" s="72" t="e">
        <f ca="1">6*E392-183</f>
        <v>#N/A</v>
      </c>
      <c r="Y392" s="72" t="e">
        <f ca="1">(S392-500000)/W392</f>
        <v>#N/A</v>
      </c>
      <c r="Z392" s="72" t="e">
        <f ca="1">SIN(2*V392)</f>
        <v>#N/A</v>
      </c>
      <c r="AA392" s="72" t="e">
        <f ca="1">Z392*(COS(V392))^2</f>
        <v>#N/A</v>
      </c>
      <c r="AB392" s="72" t="e">
        <f ca="1">V392+(Z392/2)</f>
        <v>#N/A</v>
      </c>
      <c r="AC392" s="72" t="e">
        <f ca="1">(3*AB392+AA392)/4</f>
        <v>#N/A</v>
      </c>
      <c r="AD392" s="72" t="e">
        <f ca="1">(5*AC392+AA392*(COS(V392))^2)/3</f>
        <v>#N/A</v>
      </c>
      <c r="AE392" s="72" t="e">
        <f ca="1">Coef!$J$6*Coef!$J$9*(V392-(Coef!$J$10*AB392)+(Coef!$J$11*AC392)-(Coef!$J$12*AD392))</f>
        <v>#N/A</v>
      </c>
      <c r="AF392" s="72" t="e">
        <f ca="1">(U392-AE392)/W392</f>
        <v>#N/A</v>
      </c>
      <c r="AG392" s="72" t="e">
        <f ca="1">((Coef!$J$8*Y392^2)/2)*(COS(V392))^2</f>
        <v>#N/A</v>
      </c>
      <c r="AH392" s="72" t="e">
        <f ca="1">Y392*(1-(AG392/3))</f>
        <v>#N/A</v>
      </c>
      <c r="AI392" s="72" t="e">
        <f ca="1">AF392*(1-AG392)+V392</f>
        <v>#N/A</v>
      </c>
      <c r="AJ392" s="72" t="e">
        <f ca="1">(EXP(AH392)-EXP(-AH392))/2</f>
        <v>#N/A</v>
      </c>
      <c r="AK392" s="72" t="e">
        <f ca="1">ATAN(AJ392/COS(AI392))</f>
        <v>#N/A</v>
      </c>
      <c r="AL392" s="72" t="e">
        <f ca="1">ATAN(COS(AK392)*TAN(AI392))</f>
        <v>#N/A</v>
      </c>
      <c r="AM392" s="72" t="e">
        <f ca="1">V392+(1+Coef!$J$8*(COS(V392))^2-(3/2)*Coef!$J$8*SIN(V392)*COS(V392)*(AL392-V392))*(AL392-V392)</f>
        <v>#N/A</v>
      </c>
      <c r="AN392" s="34" t="e">
        <f t="shared" ca="1" si="347"/>
        <v>#N/A</v>
      </c>
      <c r="AO392" s="33" t="e">
        <f t="shared" ca="1" si="348"/>
        <v>#N/A</v>
      </c>
      <c r="AP392" s="33" t="e">
        <f t="shared" ca="1" si="349"/>
        <v>#N/A</v>
      </c>
      <c r="AQ392" s="72">
        <v>285</v>
      </c>
      <c r="AR392" s="72">
        <v>810000</v>
      </c>
      <c r="AS392" s="72" t="e">
        <f t="shared" ca="1" si="341"/>
        <v>#N/A</v>
      </c>
      <c r="AT392" s="72" t="e">
        <f t="shared" ca="1" si="341"/>
        <v>#N/A</v>
      </c>
      <c r="AU392" s="72">
        <f t="shared" si="341"/>
        <v>4.9741883681838397</v>
      </c>
      <c r="AV392" s="72" t="e">
        <f t="array" aca="1" ref="AV392" ca="1">ATAN((1-f)*TAN(AS392))</f>
        <v>#N/A</v>
      </c>
      <c r="AW392" s="72" t="e">
        <f t="shared" ca="1" si="350"/>
        <v>#N/A</v>
      </c>
      <c r="AX392" s="72" t="e">
        <f t="shared" ca="1" si="351"/>
        <v>#N/A</v>
      </c>
      <c r="AY392" s="72" t="e">
        <f t="shared" ca="1" si="342"/>
        <v>#N/A</v>
      </c>
      <c r="AZ392" s="72" t="e">
        <f t="shared" ca="1" si="352"/>
        <v>#N/A</v>
      </c>
      <c r="BA392" s="72" t="e">
        <f t="shared" ca="1" si="353"/>
        <v>#N/A</v>
      </c>
      <c r="BB392" s="72" t="e">
        <f t="shared" ca="1" si="354"/>
        <v>#N/A</v>
      </c>
      <c r="BC392" s="72" t="e">
        <f t="shared" ca="1" si="343"/>
        <v>#N/A</v>
      </c>
      <c r="BD392" s="75" t="e">
        <f t="shared" ca="1" si="355"/>
        <v>#N/A</v>
      </c>
      <c r="BE392" s="75" t="e">
        <f t="shared" ca="1" si="356"/>
        <v>#N/A</v>
      </c>
      <c r="BF392" s="75" t="e">
        <f t="shared" ca="1" si="344"/>
        <v>#N/A</v>
      </c>
      <c r="BG392" s="75" t="e">
        <f t="shared" ca="1" si="357"/>
        <v>#N/A</v>
      </c>
      <c r="BH392" s="75" t="e">
        <f t="shared" ca="1" si="358"/>
        <v>#N/A</v>
      </c>
      <c r="BI392" s="75" t="e">
        <f t="shared" ca="1" si="345"/>
        <v>#N/A</v>
      </c>
      <c r="BJ392" s="75" t="e">
        <f t="shared" ca="1" si="359"/>
        <v>#N/A</v>
      </c>
      <c r="BK392" s="75" t="e">
        <f t="shared" ca="1" si="360"/>
        <v>#N/A</v>
      </c>
      <c r="BL392" s="75" t="e">
        <f t="shared" ca="1" si="346"/>
        <v>#N/A</v>
      </c>
      <c r="BM392" s="72" t="e">
        <f t="array" aca="1" ref="BM392" ca="1">ATAN2((1-f)*SQRT(AX392^2+(SIN(AV392)*SIN(BL392)-COS(AV392)*COS(BL392)*COS(AU392))^2),SIN(AV392)*COS(BL392)+COS(AV392)*SIN(BL392)*COS(AU392))</f>
        <v>#N/A</v>
      </c>
      <c r="BN392" s="72" t="e">
        <f t="shared" ca="1" si="361"/>
        <v>#N/A</v>
      </c>
      <c r="BO392" s="72" t="e">
        <f t="array" aca="1" ref="BO392" ca="1">f/16*(1-AX392^2)*(4+f*(4-3*(1-AX392^2)))</f>
        <v>#N/A</v>
      </c>
      <c r="BP392" s="72" t="e">
        <f t="array" aca="1" ref="BP392" ca="1">BN392-(1-BO392)*f*AX392*(BL392+BO392*SIN(BL392)*(COS(BJ392)+BO392*COS(BL392)*(-1+2*COS(BJ392)^2)))</f>
        <v>#N/A</v>
      </c>
      <c r="BQ392" s="72" t="e">
        <f t="shared" ca="1" si="362"/>
        <v>#N/A</v>
      </c>
    </row>
    <row r="393" spans="2:69">
      <c r="B393" s="38"/>
      <c r="C393" s="72" t="str">
        <f t="shared" si="363"/>
        <v/>
      </c>
      <c r="D393" s="72" t="e">
        <f t="array" aca="1" ref="D393" ca="1">MATCH(TRUE,ISERROR(VALUE(MID(C393,ROW(INDIRECT("1:"&amp;LEN(C393))),1))),0)</f>
        <v>#N/A</v>
      </c>
      <c r="E393" s="72" t="e">
        <f t="shared" ca="1" si="364"/>
        <v>#N/A</v>
      </c>
      <c r="F393" s="72" t="e">
        <f t="shared" ca="1" si="365"/>
        <v>#N/A</v>
      </c>
      <c r="G393" s="72" t="e">
        <f t="shared" ca="1" si="366"/>
        <v>#N/A</v>
      </c>
      <c r="H393" s="72" t="e">
        <f t="shared" ca="1" si="367"/>
        <v>#N/A</v>
      </c>
      <c r="I393" s="72" t="e">
        <f t="shared" ca="1" si="368"/>
        <v>#N/A</v>
      </c>
      <c r="J393" s="72" t="e">
        <f t="shared" ca="1" si="369"/>
        <v>#N/A</v>
      </c>
      <c r="K393" s="72" t="e">
        <f t="shared" ca="1" si="370"/>
        <v>#N/A</v>
      </c>
      <c r="L393" s="72" t="e">
        <f t="shared" ca="1" si="371"/>
        <v>#N/A</v>
      </c>
      <c r="M393" s="72" t="e">
        <f ca="1">VLOOKUP(G393,Coef!$C$2:$F$25,4)</f>
        <v>#N/A</v>
      </c>
      <c r="N393" s="31" t="e">
        <f ca="1">VLOOKUP(F393,Coef!$C$4:$D$23,2)</f>
        <v>#N/A</v>
      </c>
      <c r="O393" s="31" t="e">
        <f ca="1">MOD(VLOOKUP(H393,Coef!$C$2:$G$21,5)+MOD(E393+1,2)*15,20)</f>
        <v>#N/A</v>
      </c>
      <c r="P393" s="31" t="e">
        <f ca="1">VLOOKUP(N393,Coef!$A$27:$B$46,2)</f>
        <v>#N/A</v>
      </c>
      <c r="Q393" s="31" t="e">
        <f ca="1">VLOOKUP(N393,Coef!$A$27:$C$46,3)+O393/10-0.1</f>
        <v>#N/A</v>
      </c>
      <c r="R393" s="31" t="e">
        <f ca="1">IF(Q393+0.1&lt;P393,Q393+2,Q393)</f>
        <v>#N/A</v>
      </c>
      <c r="S393" s="72" t="e">
        <f ca="1">M393*100000+J393</f>
        <v>#N/A</v>
      </c>
      <c r="T393" s="72" t="e">
        <f ca="1">R393*1000000+K393</f>
        <v>#N/A</v>
      </c>
      <c r="U393" s="72" t="e">
        <f ca="1">IF(N393&lt;11,T393-10000000,T393)</f>
        <v>#N/A</v>
      </c>
      <c r="V393" s="72" t="e">
        <f ca="1">U393/(6366197.724*0.9996)</f>
        <v>#N/A</v>
      </c>
      <c r="W393" s="72" t="e">
        <f ca="1">(Coef!$J$9/(1+Coef!$J$8*(COS(V393))^2)^0.5)*Coef!$J$6</f>
        <v>#N/A</v>
      </c>
      <c r="X393" s="72" t="e">
        <f ca="1">6*E393-183</f>
        <v>#N/A</v>
      </c>
      <c r="Y393" s="72" t="e">
        <f ca="1">(S393-500000)/W393</f>
        <v>#N/A</v>
      </c>
      <c r="Z393" s="72" t="e">
        <f ca="1">SIN(2*V393)</f>
        <v>#N/A</v>
      </c>
      <c r="AA393" s="72" t="e">
        <f ca="1">Z393*(COS(V393))^2</f>
        <v>#N/A</v>
      </c>
      <c r="AB393" s="72" t="e">
        <f ca="1">V393+(Z393/2)</f>
        <v>#N/A</v>
      </c>
      <c r="AC393" s="72" t="e">
        <f ca="1">(3*AB393+AA393)/4</f>
        <v>#N/A</v>
      </c>
      <c r="AD393" s="72" t="e">
        <f ca="1">(5*AC393+AA393*(COS(V393))^2)/3</f>
        <v>#N/A</v>
      </c>
      <c r="AE393" s="72" t="e">
        <f ca="1">Coef!$J$6*Coef!$J$9*(V393-(Coef!$J$10*AB393)+(Coef!$J$11*AC393)-(Coef!$J$12*AD393))</f>
        <v>#N/A</v>
      </c>
      <c r="AF393" s="72" t="e">
        <f ca="1">(U393-AE393)/W393</f>
        <v>#N/A</v>
      </c>
      <c r="AG393" s="72" t="e">
        <f ca="1">((Coef!$J$8*Y393^2)/2)*(COS(V393))^2</f>
        <v>#N/A</v>
      </c>
      <c r="AH393" s="72" t="e">
        <f ca="1">Y393*(1-(AG393/3))</f>
        <v>#N/A</v>
      </c>
      <c r="AI393" s="72" t="e">
        <f ca="1">AF393*(1-AG393)+V393</f>
        <v>#N/A</v>
      </c>
      <c r="AJ393" s="72" t="e">
        <f ca="1">(EXP(AH393)-EXP(-AH393))/2</f>
        <v>#N/A</v>
      </c>
      <c r="AK393" s="72" t="e">
        <f ca="1">ATAN(AJ393/COS(AI393))</f>
        <v>#N/A</v>
      </c>
      <c r="AL393" s="72" t="e">
        <f ca="1">ATAN(COS(AK393)*TAN(AI393))</f>
        <v>#N/A</v>
      </c>
      <c r="AM393" s="72" t="e">
        <f ca="1">V393+(1+Coef!$J$8*(COS(V393))^2-(3/2)*Coef!$J$8*SIN(V393)*COS(V393)*(AL393-V393))*(AL393-V393)</f>
        <v>#N/A</v>
      </c>
      <c r="AN393" s="34" t="e">
        <f t="shared" ca="1" si="347"/>
        <v>#N/A</v>
      </c>
      <c r="AO393" s="33" t="e">
        <f t="shared" ca="1" si="348"/>
        <v>#N/A</v>
      </c>
      <c r="AP393" s="33" t="e">
        <f t="shared" ca="1" si="349"/>
        <v>#N/A</v>
      </c>
      <c r="AQ393" s="72">
        <v>285</v>
      </c>
      <c r="AR393" s="72">
        <v>810000</v>
      </c>
      <c r="AS393" s="72" t="e">
        <f t="shared" ca="1" si="341"/>
        <v>#N/A</v>
      </c>
      <c r="AT393" s="72" t="e">
        <f t="shared" ca="1" si="341"/>
        <v>#N/A</v>
      </c>
      <c r="AU393" s="72">
        <f t="shared" si="341"/>
        <v>4.9741883681838397</v>
      </c>
      <c r="AV393" s="72" t="e">
        <f t="array" aca="1" ref="AV393" ca="1">ATAN((1-f)*TAN(AS393))</f>
        <v>#N/A</v>
      </c>
      <c r="AW393" s="72" t="e">
        <f t="shared" ca="1" si="350"/>
        <v>#N/A</v>
      </c>
      <c r="AX393" s="72" t="e">
        <f t="shared" ca="1" si="351"/>
        <v>#N/A</v>
      </c>
      <c r="AY393" s="72" t="e">
        <f t="shared" ca="1" si="342"/>
        <v>#N/A</v>
      </c>
      <c r="AZ393" s="72" t="e">
        <f t="shared" ca="1" si="352"/>
        <v>#N/A</v>
      </c>
      <c r="BA393" s="72" t="e">
        <f t="shared" ca="1" si="353"/>
        <v>#N/A</v>
      </c>
      <c r="BB393" s="72" t="e">
        <f t="shared" ca="1" si="354"/>
        <v>#N/A</v>
      </c>
      <c r="BC393" s="72" t="e">
        <f t="shared" ca="1" si="343"/>
        <v>#N/A</v>
      </c>
      <c r="BD393" s="75" t="e">
        <f t="shared" ca="1" si="355"/>
        <v>#N/A</v>
      </c>
      <c r="BE393" s="75" t="e">
        <f t="shared" ca="1" si="356"/>
        <v>#N/A</v>
      </c>
      <c r="BF393" s="75" t="e">
        <f t="shared" ca="1" si="344"/>
        <v>#N/A</v>
      </c>
      <c r="BG393" s="75" t="e">
        <f t="shared" ca="1" si="357"/>
        <v>#N/A</v>
      </c>
      <c r="BH393" s="75" t="e">
        <f t="shared" ca="1" si="358"/>
        <v>#N/A</v>
      </c>
      <c r="BI393" s="75" t="e">
        <f t="shared" ca="1" si="345"/>
        <v>#N/A</v>
      </c>
      <c r="BJ393" s="75" t="e">
        <f t="shared" ca="1" si="359"/>
        <v>#N/A</v>
      </c>
      <c r="BK393" s="75" t="e">
        <f t="shared" ca="1" si="360"/>
        <v>#N/A</v>
      </c>
      <c r="BL393" s="75" t="e">
        <f t="shared" ca="1" si="346"/>
        <v>#N/A</v>
      </c>
      <c r="BM393" s="72" t="e">
        <f t="array" aca="1" ref="BM393" ca="1">ATAN2((1-f)*SQRT(AX393^2+(SIN(AV393)*SIN(BL393)-COS(AV393)*COS(BL393)*COS(AU393))^2),SIN(AV393)*COS(BL393)+COS(AV393)*SIN(BL393)*COS(AU393))</f>
        <v>#N/A</v>
      </c>
      <c r="BN393" s="72" t="e">
        <f t="shared" ca="1" si="361"/>
        <v>#N/A</v>
      </c>
      <c r="BO393" s="72" t="e">
        <f t="array" aca="1" ref="BO393" ca="1">f/16*(1-AX393^2)*(4+f*(4-3*(1-AX393^2)))</f>
        <v>#N/A</v>
      </c>
      <c r="BP393" s="72" t="e">
        <f t="array" aca="1" ref="BP393" ca="1">BN393-(1-BO393)*f*AX393*(BL393+BO393*SIN(BL393)*(COS(BJ393)+BO393*COS(BL393)*(-1+2*COS(BJ393)^2)))</f>
        <v>#N/A</v>
      </c>
      <c r="BQ393" s="72" t="e">
        <f t="shared" ca="1" si="362"/>
        <v>#N/A</v>
      </c>
    </row>
    <row r="394" spans="2:69">
      <c r="B394" s="38"/>
      <c r="C394" s="72" t="str">
        <f t="shared" si="363"/>
        <v/>
      </c>
      <c r="D394" s="72" t="e">
        <f t="array" aca="1" ref="D394" ca="1">MATCH(TRUE,ISERROR(VALUE(MID(C394,ROW(INDIRECT("1:"&amp;LEN(C394))),1))),0)</f>
        <v>#N/A</v>
      </c>
      <c r="E394" s="72" t="e">
        <f t="shared" ca="1" si="364"/>
        <v>#N/A</v>
      </c>
      <c r="F394" s="72" t="e">
        <f t="shared" ca="1" si="365"/>
        <v>#N/A</v>
      </c>
      <c r="G394" s="72" t="e">
        <f t="shared" ca="1" si="366"/>
        <v>#N/A</v>
      </c>
      <c r="H394" s="72" t="e">
        <f t="shared" ca="1" si="367"/>
        <v>#N/A</v>
      </c>
      <c r="I394" s="72" t="e">
        <f t="shared" ca="1" si="368"/>
        <v>#N/A</v>
      </c>
      <c r="J394" s="72" t="e">
        <f t="shared" ca="1" si="369"/>
        <v>#N/A</v>
      </c>
      <c r="K394" s="72" t="e">
        <f t="shared" ca="1" si="370"/>
        <v>#N/A</v>
      </c>
      <c r="L394" s="72" t="e">
        <f t="shared" ca="1" si="371"/>
        <v>#N/A</v>
      </c>
      <c r="M394" s="72" t="e">
        <f ca="1">VLOOKUP(G394,Coef!$C$2:$F$25,4)</f>
        <v>#N/A</v>
      </c>
      <c r="N394" s="31" t="e">
        <f ca="1">VLOOKUP(F394,Coef!$C$4:$D$23,2)</f>
        <v>#N/A</v>
      </c>
      <c r="O394" s="31" t="e">
        <f ca="1">MOD(VLOOKUP(H394,Coef!$C$2:$G$21,5)+MOD(E394+1,2)*15,20)</f>
        <v>#N/A</v>
      </c>
      <c r="P394" s="31" t="e">
        <f ca="1">VLOOKUP(N394,Coef!$A$27:$B$46,2)</f>
        <v>#N/A</v>
      </c>
      <c r="Q394" s="31" t="e">
        <f ca="1">VLOOKUP(N394,Coef!$A$27:$C$46,3)+O394/10-0.1</f>
        <v>#N/A</v>
      </c>
      <c r="R394" s="31" t="e">
        <f ca="1">IF(Q394+0.1&lt;P394,Q394+2,Q394)</f>
        <v>#N/A</v>
      </c>
      <c r="S394" s="72" t="e">
        <f ca="1">M394*100000+J394</f>
        <v>#N/A</v>
      </c>
      <c r="T394" s="72" t="e">
        <f ca="1">R394*1000000+K394</f>
        <v>#N/A</v>
      </c>
      <c r="U394" s="72" t="e">
        <f ca="1">IF(N394&lt;11,T394-10000000,T394)</f>
        <v>#N/A</v>
      </c>
      <c r="V394" s="72" t="e">
        <f ca="1">U394/(6366197.724*0.9996)</f>
        <v>#N/A</v>
      </c>
      <c r="W394" s="72" t="e">
        <f ca="1">(Coef!$J$9/(1+Coef!$J$8*(COS(V394))^2)^0.5)*Coef!$J$6</f>
        <v>#N/A</v>
      </c>
      <c r="X394" s="72" t="e">
        <f ca="1">6*E394-183</f>
        <v>#N/A</v>
      </c>
      <c r="Y394" s="72" t="e">
        <f ca="1">(S394-500000)/W394</f>
        <v>#N/A</v>
      </c>
      <c r="Z394" s="72" t="e">
        <f ca="1">SIN(2*V394)</f>
        <v>#N/A</v>
      </c>
      <c r="AA394" s="72" t="e">
        <f ca="1">Z394*(COS(V394))^2</f>
        <v>#N/A</v>
      </c>
      <c r="AB394" s="72" t="e">
        <f ca="1">V394+(Z394/2)</f>
        <v>#N/A</v>
      </c>
      <c r="AC394" s="72" t="e">
        <f ca="1">(3*AB394+AA394)/4</f>
        <v>#N/A</v>
      </c>
      <c r="AD394" s="72" t="e">
        <f ca="1">(5*AC394+AA394*(COS(V394))^2)/3</f>
        <v>#N/A</v>
      </c>
      <c r="AE394" s="72" t="e">
        <f ca="1">Coef!$J$6*Coef!$J$9*(V394-(Coef!$J$10*AB394)+(Coef!$J$11*AC394)-(Coef!$J$12*AD394))</f>
        <v>#N/A</v>
      </c>
      <c r="AF394" s="72" t="e">
        <f ca="1">(U394-AE394)/W394</f>
        <v>#N/A</v>
      </c>
      <c r="AG394" s="72" t="e">
        <f ca="1">((Coef!$J$8*Y394^2)/2)*(COS(V394))^2</f>
        <v>#N/A</v>
      </c>
      <c r="AH394" s="72" t="e">
        <f ca="1">Y394*(1-(AG394/3))</f>
        <v>#N/A</v>
      </c>
      <c r="AI394" s="72" t="e">
        <f ca="1">AF394*(1-AG394)+V394</f>
        <v>#N/A</v>
      </c>
      <c r="AJ394" s="72" t="e">
        <f ca="1">(EXP(AH394)-EXP(-AH394))/2</f>
        <v>#N/A</v>
      </c>
      <c r="AK394" s="72" t="e">
        <f ca="1">ATAN(AJ394/COS(AI394))</f>
        <v>#N/A</v>
      </c>
      <c r="AL394" s="72" t="e">
        <f ca="1">ATAN(COS(AK394)*TAN(AI394))</f>
        <v>#N/A</v>
      </c>
      <c r="AM394" s="72" t="e">
        <f ca="1">V394+(1+Coef!$J$8*(COS(V394))^2-(3/2)*Coef!$J$8*SIN(V394)*COS(V394)*(AL394-V394))*(AL394-V394)</f>
        <v>#N/A</v>
      </c>
      <c r="AN394" s="34" t="e">
        <f t="shared" ca="1" si="347"/>
        <v>#N/A</v>
      </c>
      <c r="AO394" s="33" t="e">
        <f t="shared" ca="1" si="348"/>
        <v>#N/A</v>
      </c>
      <c r="AP394" s="33" t="e">
        <f t="shared" ca="1" si="349"/>
        <v>#N/A</v>
      </c>
      <c r="AQ394" s="72">
        <v>285</v>
      </c>
      <c r="AR394" s="72">
        <v>810000</v>
      </c>
      <c r="AS394" s="72" t="e">
        <f t="shared" ca="1" si="341"/>
        <v>#N/A</v>
      </c>
      <c r="AT394" s="72" t="e">
        <f t="shared" ca="1" si="341"/>
        <v>#N/A</v>
      </c>
      <c r="AU394" s="72">
        <f t="shared" si="341"/>
        <v>4.9741883681838397</v>
      </c>
      <c r="AV394" s="72" t="e">
        <f t="array" aca="1" ref="AV394" ca="1">ATAN((1-f)*TAN(AS394))</f>
        <v>#N/A</v>
      </c>
      <c r="AW394" s="72" t="e">
        <f t="shared" ca="1" si="350"/>
        <v>#N/A</v>
      </c>
      <c r="AX394" s="72" t="e">
        <f t="shared" ca="1" si="351"/>
        <v>#N/A</v>
      </c>
      <c r="AY394" s="72" t="e">
        <f t="shared" ca="1" si="342"/>
        <v>#N/A</v>
      </c>
      <c r="AZ394" s="72" t="e">
        <f t="shared" ca="1" si="352"/>
        <v>#N/A</v>
      </c>
      <c r="BA394" s="72" t="e">
        <f t="shared" ca="1" si="353"/>
        <v>#N/A</v>
      </c>
      <c r="BB394" s="72" t="e">
        <f t="shared" ca="1" si="354"/>
        <v>#N/A</v>
      </c>
      <c r="BC394" s="72" t="e">
        <f t="shared" ca="1" si="343"/>
        <v>#N/A</v>
      </c>
      <c r="BD394" s="75" t="e">
        <f t="shared" ca="1" si="355"/>
        <v>#N/A</v>
      </c>
      <c r="BE394" s="75" t="e">
        <f t="shared" ca="1" si="356"/>
        <v>#N/A</v>
      </c>
      <c r="BF394" s="75" t="e">
        <f t="shared" ca="1" si="344"/>
        <v>#N/A</v>
      </c>
      <c r="BG394" s="75" t="e">
        <f t="shared" ca="1" si="357"/>
        <v>#N/A</v>
      </c>
      <c r="BH394" s="75" t="e">
        <f t="shared" ca="1" si="358"/>
        <v>#N/A</v>
      </c>
      <c r="BI394" s="75" t="e">
        <f t="shared" ca="1" si="345"/>
        <v>#N/A</v>
      </c>
      <c r="BJ394" s="75" t="e">
        <f t="shared" ca="1" si="359"/>
        <v>#N/A</v>
      </c>
      <c r="BK394" s="75" t="e">
        <f t="shared" ca="1" si="360"/>
        <v>#N/A</v>
      </c>
      <c r="BL394" s="75" t="e">
        <f t="shared" ca="1" si="346"/>
        <v>#N/A</v>
      </c>
      <c r="BM394" s="72" t="e">
        <f t="array" aca="1" ref="BM394" ca="1">ATAN2((1-f)*SQRT(AX394^2+(SIN(AV394)*SIN(BL394)-COS(AV394)*COS(BL394)*COS(AU394))^2),SIN(AV394)*COS(BL394)+COS(AV394)*SIN(BL394)*COS(AU394))</f>
        <v>#N/A</v>
      </c>
      <c r="BN394" s="72" t="e">
        <f t="shared" ca="1" si="361"/>
        <v>#N/A</v>
      </c>
      <c r="BO394" s="72" t="e">
        <f t="array" aca="1" ref="BO394" ca="1">f/16*(1-AX394^2)*(4+f*(4-3*(1-AX394^2)))</f>
        <v>#N/A</v>
      </c>
      <c r="BP394" s="72" t="e">
        <f t="array" aca="1" ref="BP394" ca="1">BN394-(1-BO394)*f*AX394*(BL394+BO394*SIN(BL394)*(COS(BJ394)+BO394*COS(BL394)*(-1+2*COS(BJ394)^2)))</f>
        <v>#N/A</v>
      </c>
      <c r="BQ394" s="72" t="e">
        <f t="shared" ca="1" si="362"/>
        <v>#N/A</v>
      </c>
    </row>
    <row r="395" spans="2:69">
      <c r="B395" s="38"/>
      <c r="C395" s="72" t="str">
        <f t="shared" si="363"/>
        <v/>
      </c>
      <c r="D395" s="72" t="e">
        <f t="array" aca="1" ref="D395" ca="1">MATCH(TRUE,ISERROR(VALUE(MID(C395,ROW(INDIRECT("1:"&amp;LEN(C395))),1))),0)</f>
        <v>#N/A</v>
      </c>
      <c r="E395" s="72" t="e">
        <f t="shared" ca="1" si="364"/>
        <v>#N/A</v>
      </c>
      <c r="F395" s="72" t="e">
        <f t="shared" ca="1" si="365"/>
        <v>#N/A</v>
      </c>
      <c r="G395" s="72" t="e">
        <f t="shared" ca="1" si="366"/>
        <v>#N/A</v>
      </c>
      <c r="H395" s="72" t="e">
        <f t="shared" ca="1" si="367"/>
        <v>#N/A</v>
      </c>
      <c r="I395" s="72" t="e">
        <f t="shared" ca="1" si="368"/>
        <v>#N/A</v>
      </c>
      <c r="J395" s="72" t="e">
        <f t="shared" ca="1" si="369"/>
        <v>#N/A</v>
      </c>
      <c r="K395" s="72" t="e">
        <f t="shared" ca="1" si="370"/>
        <v>#N/A</v>
      </c>
      <c r="L395" s="72" t="e">
        <f t="shared" ca="1" si="371"/>
        <v>#N/A</v>
      </c>
      <c r="M395" s="72" t="e">
        <f ca="1">VLOOKUP(G395,Coef!$C$2:$F$25,4)</f>
        <v>#N/A</v>
      </c>
      <c r="N395" s="31" t="e">
        <f ca="1">VLOOKUP(F395,Coef!$C$4:$D$23,2)</f>
        <v>#N/A</v>
      </c>
      <c r="O395" s="31" t="e">
        <f ca="1">MOD(VLOOKUP(H395,Coef!$C$2:$G$21,5)+MOD(E395+1,2)*15,20)</f>
        <v>#N/A</v>
      </c>
      <c r="P395" s="31" t="e">
        <f ca="1">VLOOKUP(N395,Coef!$A$27:$B$46,2)</f>
        <v>#N/A</v>
      </c>
      <c r="Q395" s="31" t="e">
        <f ca="1">VLOOKUP(N395,Coef!$A$27:$C$46,3)+O395/10-0.1</f>
        <v>#N/A</v>
      </c>
      <c r="R395" s="31" t="e">
        <f ca="1">IF(Q395+0.1&lt;P395,Q395+2,Q395)</f>
        <v>#N/A</v>
      </c>
      <c r="S395" s="72" t="e">
        <f ca="1">M395*100000+J395</f>
        <v>#N/A</v>
      </c>
      <c r="T395" s="72" t="e">
        <f ca="1">R395*1000000+K395</f>
        <v>#N/A</v>
      </c>
      <c r="U395" s="72" t="e">
        <f ca="1">IF(N395&lt;11,T395-10000000,T395)</f>
        <v>#N/A</v>
      </c>
      <c r="V395" s="72" t="e">
        <f ca="1">U395/(6366197.724*0.9996)</f>
        <v>#N/A</v>
      </c>
      <c r="W395" s="72" t="e">
        <f ca="1">(Coef!$J$9/(1+Coef!$J$8*(COS(V395))^2)^0.5)*Coef!$J$6</f>
        <v>#N/A</v>
      </c>
      <c r="X395" s="72" t="e">
        <f ca="1">6*E395-183</f>
        <v>#N/A</v>
      </c>
      <c r="Y395" s="72" t="e">
        <f ca="1">(S395-500000)/W395</f>
        <v>#N/A</v>
      </c>
      <c r="Z395" s="72" t="e">
        <f ca="1">SIN(2*V395)</f>
        <v>#N/A</v>
      </c>
      <c r="AA395" s="72" t="e">
        <f ca="1">Z395*(COS(V395))^2</f>
        <v>#N/A</v>
      </c>
      <c r="AB395" s="72" t="e">
        <f ca="1">V395+(Z395/2)</f>
        <v>#N/A</v>
      </c>
      <c r="AC395" s="72" t="e">
        <f ca="1">(3*AB395+AA395)/4</f>
        <v>#N/A</v>
      </c>
      <c r="AD395" s="72" t="e">
        <f ca="1">(5*AC395+AA395*(COS(V395))^2)/3</f>
        <v>#N/A</v>
      </c>
      <c r="AE395" s="72" t="e">
        <f ca="1">Coef!$J$6*Coef!$J$9*(V395-(Coef!$J$10*AB395)+(Coef!$J$11*AC395)-(Coef!$J$12*AD395))</f>
        <v>#N/A</v>
      </c>
      <c r="AF395" s="72" t="e">
        <f ca="1">(U395-AE395)/W395</f>
        <v>#N/A</v>
      </c>
      <c r="AG395" s="72" t="e">
        <f ca="1">((Coef!$J$8*Y395^2)/2)*(COS(V395))^2</f>
        <v>#N/A</v>
      </c>
      <c r="AH395" s="72" t="e">
        <f ca="1">Y395*(1-(AG395/3))</f>
        <v>#N/A</v>
      </c>
      <c r="AI395" s="72" t="e">
        <f ca="1">AF395*(1-AG395)+V395</f>
        <v>#N/A</v>
      </c>
      <c r="AJ395" s="72" t="e">
        <f ca="1">(EXP(AH395)-EXP(-AH395))/2</f>
        <v>#N/A</v>
      </c>
      <c r="AK395" s="72" t="e">
        <f ca="1">ATAN(AJ395/COS(AI395))</f>
        <v>#N/A</v>
      </c>
      <c r="AL395" s="72" t="e">
        <f ca="1">ATAN(COS(AK395)*TAN(AI395))</f>
        <v>#N/A</v>
      </c>
      <c r="AM395" s="72" t="e">
        <f ca="1">V395+(1+Coef!$J$8*(COS(V395))^2-(3/2)*Coef!$J$8*SIN(V395)*COS(V395)*(AL395-V395))*(AL395-V395)</f>
        <v>#N/A</v>
      </c>
      <c r="AN395" s="34" t="e">
        <f t="shared" ca="1" si="347"/>
        <v>#N/A</v>
      </c>
      <c r="AO395" s="33" t="e">
        <f t="shared" ca="1" si="348"/>
        <v>#N/A</v>
      </c>
      <c r="AP395" s="33" t="e">
        <f t="shared" ca="1" si="349"/>
        <v>#N/A</v>
      </c>
      <c r="AQ395" s="72">
        <v>285</v>
      </c>
      <c r="AR395" s="72">
        <v>810000</v>
      </c>
      <c r="AS395" s="72" t="e">
        <f t="shared" ca="1" si="341"/>
        <v>#N/A</v>
      </c>
      <c r="AT395" s="72" t="e">
        <f t="shared" ca="1" si="341"/>
        <v>#N/A</v>
      </c>
      <c r="AU395" s="72">
        <f t="shared" si="341"/>
        <v>4.9741883681838397</v>
      </c>
      <c r="AV395" s="72" t="e">
        <f t="array" aca="1" ref="AV395" ca="1">ATAN((1-f)*TAN(AS395))</f>
        <v>#N/A</v>
      </c>
      <c r="AW395" s="72" t="e">
        <f t="shared" ca="1" si="350"/>
        <v>#N/A</v>
      </c>
      <c r="AX395" s="72" t="e">
        <f t="shared" ca="1" si="351"/>
        <v>#N/A</v>
      </c>
      <c r="AY395" s="72" t="e">
        <f t="shared" ca="1" si="342"/>
        <v>#N/A</v>
      </c>
      <c r="AZ395" s="72" t="e">
        <f t="shared" ca="1" si="352"/>
        <v>#N/A</v>
      </c>
      <c r="BA395" s="72" t="e">
        <f t="shared" ca="1" si="353"/>
        <v>#N/A</v>
      </c>
      <c r="BB395" s="72" t="e">
        <f t="shared" ca="1" si="354"/>
        <v>#N/A</v>
      </c>
      <c r="BC395" s="72" t="e">
        <f t="shared" ca="1" si="343"/>
        <v>#N/A</v>
      </c>
      <c r="BD395" s="75" t="e">
        <f t="shared" ca="1" si="355"/>
        <v>#N/A</v>
      </c>
      <c r="BE395" s="75" t="e">
        <f t="shared" ca="1" si="356"/>
        <v>#N/A</v>
      </c>
      <c r="BF395" s="75" t="e">
        <f t="shared" ca="1" si="344"/>
        <v>#N/A</v>
      </c>
      <c r="BG395" s="75" t="e">
        <f t="shared" ca="1" si="357"/>
        <v>#N/A</v>
      </c>
      <c r="BH395" s="75" t="e">
        <f t="shared" ca="1" si="358"/>
        <v>#N/A</v>
      </c>
      <c r="BI395" s="75" t="e">
        <f t="shared" ca="1" si="345"/>
        <v>#N/A</v>
      </c>
      <c r="BJ395" s="75" t="e">
        <f t="shared" ca="1" si="359"/>
        <v>#N/A</v>
      </c>
      <c r="BK395" s="75" t="e">
        <f t="shared" ca="1" si="360"/>
        <v>#N/A</v>
      </c>
      <c r="BL395" s="75" t="e">
        <f t="shared" ca="1" si="346"/>
        <v>#N/A</v>
      </c>
      <c r="BM395" s="72" t="e">
        <f t="array" aca="1" ref="BM395" ca="1">ATAN2((1-f)*SQRT(AX395^2+(SIN(AV395)*SIN(BL395)-COS(AV395)*COS(BL395)*COS(AU395))^2),SIN(AV395)*COS(BL395)+COS(AV395)*SIN(BL395)*COS(AU395))</f>
        <v>#N/A</v>
      </c>
      <c r="BN395" s="72" t="e">
        <f t="shared" ca="1" si="361"/>
        <v>#N/A</v>
      </c>
      <c r="BO395" s="72" t="e">
        <f t="array" aca="1" ref="BO395" ca="1">f/16*(1-AX395^2)*(4+f*(4-3*(1-AX395^2)))</f>
        <v>#N/A</v>
      </c>
      <c r="BP395" s="72" t="e">
        <f t="array" aca="1" ref="BP395" ca="1">BN395-(1-BO395)*f*AX395*(BL395+BO395*SIN(BL395)*(COS(BJ395)+BO395*COS(BL395)*(-1+2*COS(BJ395)^2)))</f>
        <v>#N/A</v>
      </c>
      <c r="BQ395" s="72" t="e">
        <f t="shared" ca="1" si="362"/>
        <v>#N/A</v>
      </c>
    </row>
    <row r="396" spans="2:69">
      <c r="B396" s="38"/>
      <c r="C396" s="72" t="str">
        <f t="shared" si="363"/>
        <v/>
      </c>
      <c r="D396" s="72" t="e">
        <f t="array" aca="1" ref="D396" ca="1">MATCH(TRUE,ISERROR(VALUE(MID(C396,ROW(INDIRECT("1:"&amp;LEN(C396))),1))),0)</f>
        <v>#N/A</v>
      </c>
      <c r="E396" s="72" t="e">
        <f t="shared" ca="1" si="364"/>
        <v>#N/A</v>
      </c>
      <c r="F396" s="72" t="e">
        <f t="shared" ca="1" si="365"/>
        <v>#N/A</v>
      </c>
      <c r="G396" s="72" t="e">
        <f t="shared" ca="1" si="366"/>
        <v>#N/A</v>
      </c>
      <c r="H396" s="72" t="e">
        <f t="shared" ca="1" si="367"/>
        <v>#N/A</v>
      </c>
      <c r="I396" s="72" t="e">
        <f t="shared" ca="1" si="368"/>
        <v>#N/A</v>
      </c>
      <c r="J396" s="72" t="e">
        <f t="shared" ca="1" si="369"/>
        <v>#N/A</v>
      </c>
      <c r="K396" s="72" t="e">
        <f t="shared" ca="1" si="370"/>
        <v>#N/A</v>
      </c>
      <c r="L396" s="72" t="e">
        <f t="shared" ca="1" si="371"/>
        <v>#N/A</v>
      </c>
      <c r="M396" s="72" t="e">
        <f ca="1">VLOOKUP(G396,Coef!$C$2:$F$25,4)</f>
        <v>#N/A</v>
      </c>
      <c r="N396" s="31" t="e">
        <f ca="1">VLOOKUP(F396,Coef!$C$4:$D$23,2)</f>
        <v>#N/A</v>
      </c>
      <c r="O396" s="31" t="e">
        <f ca="1">MOD(VLOOKUP(H396,Coef!$C$2:$G$21,5)+MOD(E396+1,2)*15,20)</f>
        <v>#N/A</v>
      </c>
      <c r="P396" s="31" t="e">
        <f ca="1">VLOOKUP(N396,Coef!$A$27:$B$46,2)</f>
        <v>#N/A</v>
      </c>
      <c r="Q396" s="31" t="e">
        <f ca="1">VLOOKUP(N396,Coef!$A$27:$C$46,3)+O396/10-0.1</f>
        <v>#N/A</v>
      </c>
      <c r="R396" s="31" t="e">
        <f ca="1">IF(Q396+0.1&lt;P396,Q396+2,Q396)</f>
        <v>#N/A</v>
      </c>
      <c r="S396" s="72" t="e">
        <f ca="1">M396*100000+J396</f>
        <v>#N/A</v>
      </c>
      <c r="T396" s="72" t="e">
        <f ca="1">R396*1000000+K396</f>
        <v>#N/A</v>
      </c>
      <c r="U396" s="72" t="e">
        <f ca="1">IF(N396&lt;11,T396-10000000,T396)</f>
        <v>#N/A</v>
      </c>
      <c r="V396" s="72" t="e">
        <f ca="1">U396/(6366197.724*0.9996)</f>
        <v>#N/A</v>
      </c>
      <c r="W396" s="72" t="e">
        <f ca="1">(Coef!$J$9/(1+Coef!$J$8*(COS(V396))^2)^0.5)*Coef!$J$6</f>
        <v>#N/A</v>
      </c>
      <c r="X396" s="72" t="e">
        <f ca="1">6*E396-183</f>
        <v>#N/A</v>
      </c>
      <c r="Y396" s="72" t="e">
        <f ca="1">(S396-500000)/W396</f>
        <v>#N/A</v>
      </c>
      <c r="Z396" s="72" t="e">
        <f ca="1">SIN(2*V396)</f>
        <v>#N/A</v>
      </c>
      <c r="AA396" s="72" t="e">
        <f ca="1">Z396*(COS(V396))^2</f>
        <v>#N/A</v>
      </c>
      <c r="AB396" s="72" t="e">
        <f ca="1">V396+(Z396/2)</f>
        <v>#N/A</v>
      </c>
      <c r="AC396" s="72" t="e">
        <f ca="1">(3*AB396+AA396)/4</f>
        <v>#N/A</v>
      </c>
      <c r="AD396" s="72" t="e">
        <f ca="1">(5*AC396+AA396*(COS(V396))^2)/3</f>
        <v>#N/A</v>
      </c>
      <c r="AE396" s="72" t="e">
        <f ca="1">Coef!$J$6*Coef!$J$9*(V396-(Coef!$J$10*AB396)+(Coef!$J$11*AC396)-(Coef!$J$12*AD396))</f>
        <v>#N/A</v>
      </c>
      <c r="AF396" s="72" t="e">
        <f ca="1">(U396-AE396)/W396</f>
        <v>#N/A</v>
      </c>
      <c r="AG396" s="72" t="e">
        <f ca="1">((Coef!$J$8*Y396^2)/2)*(COS(V396))^2</f>
        <v>#N/A</v>
      </c>
      <c r="AH396" s="72" t="e">
        <f ca="1">Y396*(1-(AG396/3))</f>
        <v>#N/A</v>
      </c>
      <c r="AI396" s="72" t="e">
        <f ca="1">AF396*(1-AG396)+V396</f>
        <v>#N/A</v>
      </c>
      <c r="AJ396" s="72" t="e">
        <f ca="1">(EXP(AH396)-EXP(-AH396))/2</f>
        <v>#N/A</v>
      </c>
      <c r="AK396" s="72" t="e">
        <f ca="1">ATAN(AJ396/COS(AI396))</f>
        <v>#N/A</v>
      </c>
      <c r="AL396" s="72" t="e">
        <f ca="1">ATAN(COS(AK396)*TAN(AI396))</f>
        <v>#N/A</v>
      </c>
      <c r="AM396" s="72" t="e">
        <f ca="1">V396+(1+Coef!$J$8*(COS(V396))^2-(3/2)*Coef!$J$8*SIN(V396)*COS(V396)*(AL396-V396))*(AL396-V396)</f>
        <v>#N/A</v>
      </c>
      <c r="AN396" s="34" t="e">
        <f t="shared" ca="1" si="347"/>
        <v>#N/A</v>
      </c>
      <c r="AO396" s="33" t="e">
        <f t="shared" ca="1" si="348"/>
        <v>#N/A</v>
      </c>
      <c r="AP396" s="33" t="e">
        <f t="shared" ca="1" si="349"/>
        <v>#N/A</v>
      </c>
      <c r="AQ396" s="72">
        <v>285</v>
      </c>
      <c r="AR396" s="72">
        <v>810000</v>
      </c>
      <c r="AS396" s="72" t="e">
        <f t="shared" ca="1" si="341"/>
        <v>#N/A</v>
      </c>
      <c r="AT396" s="72" t="e">
        <f t="shared" ca="1" si="341"/>
        <v>#N/A</v>
      </c>
      <c r="AU396" s="72">
        <f t="shared" si="341"/>
        <v>4.9741883681838397</v>
      </c>
      <c r="AV396" s="72" t="e">
        <f t="array" aca="1" ref="AV396" ca="1">ATAN((1-f)*TAN(AS396))</f>
        <v>#N/A</v>
      </c>
      <c r="AW396" s="72" t="e">
        <f t="shared" ca="1" si="350"/>
        <v>#N/A</v>
      </c>
      <c r="AX396" s="72" t="e">
        <f t="shared" ca="1" si="351"/>
        <v>#N/A</v>
      </c>
      <c r="AY396" s="72" t="e">
        <f t="shared" ca="1" si="342"/>
        <v>#N/A</v>
      </c>
      <c r="AZ396" s="72" t="e">
        <f t="shared" ca="1" si="352"/>
        <v>#N/A</v>
      </c>
      <c r="BA396" s="72" t="e">
        <f t="shared" ca="1" si="353"/>
        <v>#N/A</v>
      </c>
      <c r="BB396" s="72" t="e">
        <f t="shared" ca="1" si="354"/>
        <v>#N/A</v>
      </c>
      <c r="BC396" s="72" t="e">
        <f t="shared" ca="1" si="343"/>
        <v>#N/A</v>
      </c>
      <c r="BD396" s="75" t="e">
        <f t="shared" ca="1" si="355"/>
        <v>#N/A</v>
      </c>
      <c r="BE396" s="75" t="e">
        <f t="shared" ca="1" si="356"/>
        <v>#N/A</v>
      </c>
      <c r="BF396" s="75" t="e">
        <f t="shared" ca="1" si="344"/>
        <v>#N/A</v>
      </c>
      <c r="BG396" s="75" t="e">
        <f t="shared" ca="1" si="357"/>
        <v>#N/A</v>
      </c>
      <c r="BH396" s="75" t="e">
        <f t="shared" ca="1" si="358"/>
        <v>#N/A</v>
      </c>
      <c r="BI396" s="75" t="e">
        <f t="shared" ca="1" si="345"/>
        <v>#N/A</v>
      </c>
      <c r="BJ396" s="75" t="e">
        <f t="shared" ca="1" si="359"/>
        <v>#N/A</v>
      </c>
      <c r="BK396" s="75" t="e">
        <f t="shared" ca="1" si="360"/>
        <v>#N/A</v>
      </c>
      <c r="BL396" s="75" t="e">
        <f t="shared" ca="1" si="346"/>
        <v>#N/A</v>
      </c>
      <c r="BM396" s="72" t="e">
        <f t="array" aca="1" ref="BM396" ca="1">ATAN2((1-f)*SQRT(AX396^2+(SIN(AV396)*SIN(BL396)-COS(AV396)*COS(BL396)*COS(AU396))^2),SIN(AV396)*COS(BL396)+COS(AV396)*SIN(BL396)*COS(AU396))</f>
        <v>#N/A</v>
      </c>
      <c r="BN396" s="72" t="e">
        <f t="shared" ca="1" si="361"/>
        <v>#N/A</v>
      </c>
      <c r="BO396" s="72" t="e">
        <f t="array" aca="1" ref="BO396" ca="1">f/16*(1-AX396^2)*(4+f*(4-3*(1-AX396^2)))</f>
        <v>#N/A</v>
      </c>
      <c r="BP396" s="72" t="e">
        <f t="array" aca="1" ref="BP396" ca="1">BN396-(1-BO396)*f*AX396*(BL396+BO396*SIN(BL396)*(COS(BJ396)+BO396*COS(BL396)*(-1+2*COS(BJ396)^2)))</f>
        <v>#N/A</v>
      </c>
      <c r="BQ396" s="72" t="e">
        <f t="shared" ca="1" si="362"/>
        <v>#N/A</v>
      </c>
    </row>
    <row r="397" spans="2:69">
      <c r="B397" s="38"/>
      <c r="C397" s="72" t="str">
        <f t="shared" si="363"/>
        <v/>
      </c>
      <c r="D397" s="72" t="e">
        <f t="array" aca="1" ref="D397" ca="1">MATCH(TRUE,ISERROR(VALUE(MID(C397,ROW(INDIRECT("1:"&amp;LEN(C397))),1))),0)</f>
        <v>#N/A</v>
      </c>
      <c r="E397" s="72" t="e">
        <f t="shared" ca="1" si="364"/>
        <v>#N/A</v>
      </c>
      <c r="F397" s="72" t="e">
        <f t="shared" ca="1" si="365"/>
        <v>#N/A</v>
      </c>
      <c r="G397" s="72" t="e">
        <f t="shared" ca="1" si="366"/>
        <v>#N/A</v>
      </c>
      <c r="H397" s="72" t="e">
        <f t="shared" ca="1" si="367"/>
        <v>#N/A</v>
      </c>
      <c r="I397" s="72" t="e">
        <f t="shared" ca="1" si="368"/>
        <v>#N/A</v>
      </c>
      <c r="J397" s="72" t="e">
        <f t="shared" ca="1" si="369"/>
        <v>#N/A</v>
      </c>
      <c r="K397" s="72" t="e">
        <f t="shared" ca="1" si="370"/>
        <v>#N/A</v>
      </c>
      <c r="L397" s="72" t="e">
        <f t="shared" ca="1" si="371"/>
        <v>#N/A</v>
      </c>
      <c r="M397" s="72" t="e">
        <f ca="1">VLOOKUP(G397,Coef!$C$2:$F$25,4)</f>
        <v>#N/A</v>
      </c>
      <c r="N397" s="31" t="e">
        <f ca="1">VLOOKUP(F397,Coef!$C$4:$D$23,2)</f>
        <v>#N/A</v>
      </c>
      <c r="O397" s="31" t="e">
        <f ca="1">MOD(VLOOKUP(H397,Coef!$C$2:$G$21,5)+MOD(E397+1,2)*15,20)</f>
        <v>#N/A</v>
      </c>
      <c r="P397" s="31" t="e">
        <f ca="1">VLOOKUP(N397,Coef!$A$27:$B$46,2)</f>
        <v>#N/A</v>
      </c>
      <c r="Q397" s="31" t="e">
        <f ca="1">VLOOKUP(N397,Coef!$A$27:$C$46,3)+O397/10-0.1</f>
        <v>#N/A</v>
      </c>
      <c r="R397" s="31" t="e">
        <f ca="1">IF(Q397+0.1&lt;P397,Q397+2,Q397)</f>
        <v>#N/A</v>
      </c>
      <c r="S397" s="72" t="e">
        <f ca="1">M397*100000+J397</f>
        <v>#N/A</v>
      </c>
      <c r="T397" s="72" t="e">
        <f ca="1">R397*1000000+K397</f>
        <v>#N/A</v>
      </c>
      <c r="U397" s="72" t="e">
        <f ca="1">IF(N397&lt;11,T397-10000000,T397)</f>
        <v>#N/A</v>
      </c>
      <c r="V397" s="72" t="e">
        <f ca="1">U397/(6366197.724*0.9996)</f>
        <v>#N/A</v>
      </c>
      <c r="W397" s="72" t="e">
        <f ca="1">(Coef!$J$9/(1+Coef!$J$8*(COS(V397))^2)^0.5)*Coef!$J$6</f>
        <v>#N/A</v>
      </c>
      <c r="X397" s="72" t="e">
        <f ca="1">6*E397-183</f>
        <v>#N/A</v>
      </c>
      <c r="Y397" s="72" t="e">
        <f ca="1">(S397-500000)/W397</f>
        <v>#N/A</v>
      </c>
      <c r="Z397" s="72" t="e">
        <f ca="1">SIN(2*V397)</f>
        <v>#N/A</v>
      </c>
      <c r="AA397" s="72" t="e">
        <f ca="1">Z397*(COS(V397))^2</f>
        <v>#N/A</v>
      </c>
      <c r="AB397" s="72" t="e">
        <f ca="1">V397+(Z397/2)</f>
        <v>#N/A</v>
      </c>
      <c r="AC397" s="72" t="e">
        <f ca="1">(3*AB397+AA397)/4</f>
        <v>#N/A</v>
      </c>
      <c r="AD397" s="72" t="e">
        <f ca="1">(5*AC397+AA397*(COS(V397))^2)/3</f>
        <v>#N/A</v>
      </c>
      <c r="AE397" s="72" t="e">
        <f ca="1">Coef!$J$6*Coef!$J$9*(V397-(Coef!$J$10*AB397)+(Coef!$J$11*AC397)-(Coef!$J$12*AD397))</f>
        <v>#N/A</v>
      </c>
      <c r="AF397" s="72" t="e">
        <f ca="1">(U397-AE397)/W397</f>
        <v>#N/A</v>
      </c>
      <c r="AG397" s="72" t="e">
        <f ca="1">((Coef!$J$8*Y397^2)/2)*(COS(V397))^2</f>
        <v>#N/A</v>
      </c>
      <c r="AH397" s="72" t="e">
        <f ca="1">Y397*(1-(AG397/3))</f>
        <v>#N/A</v>
      </c>
      <c r="AI397" s="72" t="e">
        <f ca="1">AF397*(1-AG397)+V397</f>
        <v>#N/A</v>
      </c>
      <c r="AJ397" s="72" t="e">
        <f ca="1">(EXP(AH397)-EXP(-AH397))/2</f>
        <v>#N/A</v>
      </c>
      <c r="AK397" s="72" t="e">
        <f ca="1">ATAN(AJ397/COS(AI397))</f>
        <v>#N/A</v>
      </c>
      <c r="AL397" s="72" t="e">
        <f ca="1">ATAN(COS(AK397)*TAN(AI397))</f>
        <v>#N/A</v>
      </c>
      <c r="AM397" s="72" t="e">
        <f ca="1">V397+(1+Coef!$J$8*(COS(V397))^2-(3/2)*Coef!$J$8*SIN(V397)*COS(V397)*(AL397-V397))*(AL397-V397)</f>
        <v>#N/A</v>
      </c>
      <c r="AN397" s="34" t="e">
        <f t="shared" ca="1" si="347"/>
        <v>#N/A</v>
      </c>
      <c r="AO397" s="33" t="e">
        <f t="shared" ca="1" si="348"/>
        <v>#N/A</v>
      </c>
      <c r="AP397" s="33" t="e">
        <f t="shared" ca="1" si="349"/>
        <v>#N/A</v>
      </c>
      <c r="AQ397" s="72">
        <v>285</v>
      </c>
      <c r="AR397" s="72">
        <v>810000</v>
      </c>
      <c r="AS397" s="72" t="e">
        <f t="shared" ca="1" si="341"/>
        <v>#N/A</v>
      </c>
      <c r="AT397" s="72" t="e">
        <f t="shared" ca="1" si="341"/>
        <v>#N/A</v>
      </c>
      <c r="AU397" s="72">
        <f t="shared" si="341"/>
        <v>4.9741883681838397</v>
      </c>
      <c r="AV397" s="72" t="e">
        <f t="array" aca="1" ref="AV397" ca="1">ATAN((1-f)*TAN(AS397))</f>
        <v>#N/A</v>
      </c>
      <c r="AW397" s="72" t="e">
        <f t="shared" ca="1" si="350"/>
        <v>#N/A</v>
      </c>
      <c r="AX397" s="72" t="e">
        <f t="shared" ca="1" si="351"/>
        <v>#N/A</v>
      </c>
      <c r="AY397" s="72" t="e">
        <f t="shared" ca="1" si="342"/>
        <v>#N/A</v>
      </c>
      <c r="AZ397" s="72" t="e">
        <f t="shared" ca="1" si="352"/>
        <v>#N/A</v>
      </c>
      <c r="BA397" s="72" t="e">
        <f t="shared" ca="1" si="353"/>
        <v>#N/A</v>
      </c>
      <c r="BB397" s="72" t="e">
        <f t="shared" ca="1" si="354"/>
        <v>#N/A</v>
      </c>
      <c r="BC397" s="72" t="e">
        <f t="shared" ca="1" si="343"/>
        <v>#N/A</v>
      </c>
      <c r="BD397" s="75" t="e">
        <f t="shared" ca="1" si="355"/>
        <v>#N/A</v>
      </c>
      <c r="BE397" s="75" t="e">
        <f t="shared" ca="1" si="356"/>
        <v>#N/A</v>
      </c>
      <c r="BF397" s="75" t="e">
        <f t="shared" ca="1" si="344"/>
        <v>#N/A</v>
      </c>
      <c r="BG397" s="75" t="e">
        <f t="shared" ca="1" si="357"/>
        <v>#N/A</v>
      </c>
      <c r="BH397" s="75" t="e">
        <f t="shared" ca="1" si="358"/>
        <v>#N/A</v>
      </c>
      <c r="BI397" s="75" t="e">
        <f t="shared" ca="1" si="345"/>
        <v>#N/A</v>
      </c>
      <c r="BJ397" s="75" t="e">
        <f t="shared" ca="1" si="359"/>
        <v>#N/A</v>
      </c>
      <c r="BK397" s="75" t="e">
        <f t="shared" ca="1" si="360"/>
        <v>#N/A</v>
      </c>
      <c r="BL397" s="75" t="e">
        <f t="shared" ca="1" si="346"/>
        <v>#N/A</v>
      </c>
      <c r="BM397" s="72" t="e">
        <f t="array" aca="1" ref="BM397" ca="1">ATAN2((1-f)*SQRT(AX397^2+(SIN(AV397)*SIN(BL397)-COS(AV397)*COS(BL397)*COS(AU397))^2),SIN(AV397)*COS(BL397)+COS(AV397)*SIN(BL397)*COS(AU397))</f>
        <v>#N/A</v>
      </c>
      <c r="BN397" s="72" t="e">
        <f t="shared" ca="1" si="361"/>
        <v>#N/A</v>
      </c>
      <c r="BO397" s="72" t="e">
        <f t="array" aca="1" ref="BO397" ca="1">f/16*(1-AX397^2)*(4+f*(4-3*(1-AX397^2)))</f>
        <v>#N/A</v>
      </c>
      <c r="BP397" s="72" t="e">
        <f t="array" aca="1" ref="BP397" ca="1">BN397-(1-BO397)*f*AX397*(BL397+BO397*SIN(BL397)*(COS(BJ397)+BO397*COS(BL397)*(-1+2*COS(BJ397)^2)))</f>
        <v>#N/A</v>
      </c>
      <c r="BQ397" s="72" t="e">
        <f t="shared" ca="1" si="362"/>
        <v>#N/A</v>
      </c>
    </row>
    <row r="398" spans="2:69">
      <c r="B398" s="38"/>
      <c r="C398" s="72" t="str">
        <f t="shared" si="363"/>
        <v/>
      </c>
      <c r="D398" s="72" t="e">
        <f t="array" aca="1" ref="D398" ca="1">MATCH(TRUE,ISERROR(VALUE(MID(C398,ROW(INDIRECT("1:"&amp;LEN(C398))),1))),0)</f>
        <v>#N/A</v>
      </c>
      <c r="E398" s="72" t="e">
        <f t="shared" ca="1" si="364"/>
        <v>#N/A</v>
      </c>
      <c r="F398" s="72" t="e">
        <f t="shared" ca="1" si="365"/>
        <v>#N/A</v>
      </c>
      <c r="G398" s="72" t="e">
        <f t="shared" ca="1" si="366"/>
        <v>#N/A</v>
      </c>
      <c r="H398" s="72" t="e">
        <f t="shared" ca="1" si="367"/>
        <v>#N/A</v>
      </c>
      <c r="I398" s="72" t="e">
        <f t="shared" ca="1" si="368"/>
        <v>#N/A</v>
      </c>
      <c r="J398" s="72" t="e">
        <f t="shared" ca="1" si="369"/>
        <v>#N/A</v>
      </c>
      <c r="K398" s="72" t="e">
        <f t="shared" ca="1" si="370"/>
        <v>#N/A</v>
      </c>
      <c r="L398" s="72" t="e">
        <f t="shared" ca="1" si="371"/>
        <v>#N/A</v>
      </c>
      <c r="M398" s="72" t="e">
        <f ca="1">VLOOKUP(G398,Coef!$C$2:$F$25,4)</f>
        <v>#N/A</v>
      </c>
      <c r="N398" s="31" t="e">
        <f ca="1">VLOOKUP(F398,Coef!$C$4:$D$23,2)</f>
        <v>#N/A</v>
      </c>
      <c r="O398" s="31" t="e">
        <f ca="1">MOD(VLOOKUP(H398,Coef!$C$2:$G$21,5)+MOD(E398+1,2)*15,20)</f>
        <v>#N/A</v>
      </c>
      <c r="P398" s="31" t="e">
        <f ca="1">VLOOKUP(N398,Coef!$A$27:$B$46,2)</f>
        <v>#N/A</v>
      </c>
      <c r="Q398" s="31" t="e">
        <f ca="1">VLOOKUP(N398,Coef!$A$27:$C$46,3)+O398/10-0.1</f>
        <v>#N/A</v>
      </c>
      <c r="R398" s="31" t="e">
        <f ca="1">IF(Q398+0.1&lt;P398,Q398+2,Q398)</f>
        <v>#N/A</v>
      </c>
      <c r="S398" s="72" t="e">
        <f ca="1">M398*100000+J398</f>
        <v>#N/A</v>
      </c>
      <c r="T398" s="72" t="e">
        <f ca="1">R398*1000000+K398</f>
        <v>#N/A</v>
      </c>
      <c r="U398" s="72" t="e">
        <f ca="1">IF(N398&lt;11,T398-10000000,T398)</f>
        <v>#N/A</v>
      </c>
      <c r="V398" s="72" t="e">
        <f ca="1">U398/(6366197.724*0.9996)</f>
        <v>#N/A</v>
      </c>
      <c r="W398" s="72" t="e">
        <f ca="1">(Coef!$J$9/(1+Coef!$J$8*(COS(V398))^2)^0.5)*Coef!$J$6</f>
        <v>#N/A</v>
      </c>
      <c r="X398" s="72" t="e">
        <f ca="1">6*E398-183</f>
        <v>#N/A</v>
      </c>
      <c r="Y398" s="72" t="e">
        <f ca="1">(S398-500000)/W398</f>
        <v>#N/A</v>
      </c>
      <c r="Z398" s="72" t="e">
        <f ca="1">SIN(2*V398)</f>
        <v>#N/A</v>
      </c>
      <c r="AA398" s="72" t="e">
        <f ca="1">Z398*(COS(V398))^2</f>
        <v>#N/A</v>
      </c>
      <c r="AB398" s="72" t="e">
        <f ca="1">V398+(Z398/2)</f>
        <v>#N/A</v>
      </c>
      <c r="AC398" s="72" t="e">
        <f ca="1">(3*AB398+AA398)/4</f>
        <v>#N/A</v>
      </c>
      <c r="AD398" s="72" t="e">
        <f ca="1">(5*AC398+AA398*(COS(V398))^2)/3</f>
        <v>#N/A</v>
      </c>
      <c r="AE398" s="72" t="e">
        <f ca="1">Coef!$J$6*Coef!$J$9*(V398-(Coef!$J$10*AB398)+(Coef!$J$11*AC398)-(Coef!$J$12*AD398))</f>
        <v>#N/A</v>
      </c>
      <c r="AF398" s="72" t="e">
        <f ca="1">(U398-AE398)/W398</f>
        <v>#N/A</v>
      </c>
      <c r="AG398" s="72" t="e">
        <f ca="1">((Coef!$J$8*Y398^2)/2)*(COS(V398))^2</f>
        <v>#N/A</v>
      </c>
      <c r="AH398" s="72" t="e">
        <f ca="1">Y398*(1-(AG398/3))</f>
        <v>#N/A</v>
      </c>
      <c r="AI398" s="72" t="e">
        <f ca="1">AF398*(1-AG398)+V398</f>
        <v>#N/A</v>
      </c>
      <c r="AJ398" s="72" t="e">
        <f ca="1">(EXP(AH398)-EXP(-AH398))/2</f>
        <v>#N/A</v>
      </c>
      <c r="AK398" s="72" t="e">
        <f ca="1">ATAN(AJ398/COS(AI398))</f>
        <v>#N/A</v>
      </c>
      <c r="AL398" s="72" t="e">
        <f ca="1">ATAN(COS(AK398)*TAN(AI398))</f>
        <v>#N/A</v>
      </c>
      <c r="AM398" s="72" t="e">
        <f ca="1">V398+(1+Coef!$J$8*(COS(V398))^2-(3/2)*Coef!$J$8*SIN(V398)*COS(V398)*(AL398-V398))*(AL398-V398)</f>
        <v>#N/A</v>
      </c>
      <c r="AN398" s="34" t="e">
        <f t="shared" ca="1" si="347"/>
        <v>#N/A</v>
      </c>
      <c r="AO398" s="33" t="e">
        <f t="shared" ca="1" si="348"/>
        <v>#N/A</v>
      </c>
      <c r="AP398" s="33" t="e">
        <f t="shared" ca="1" si="349"/>
        <v>#N/A</v>
      </c>
      <c r="AQ398" s="72">
        <v>285</v>
      </c>
      <c r="AR398" s="72">
        <v>810000</v>
      </c>
      <c r="AS398" s="72" t="e">
        <f t="shared" ca="1" si="341"/>
        <v>#N/A</v>
      </c>
      <c r="AT398" s="72" t="e">
        <f t="shared" ca="1" si="341"/>
        <v>#N/A</v>
      </c>
      <c r="AU398" s="72">
        <f t="shared" si="341"/>
        <v>4.9741883681838397</v>
      </c>
      <c r="AV398" s="72" t="e">
        <f t="array" aca="1" ref="AV398" ca="1">ATAN((1-f)*TAN(AS398))</f>
        <v>#N/A</v>
      </c>
      <c r="AW398" s="72" t="e">
        <f t="shared" ca="1" si="350"/>
        <v>#N/A</v>
      </c>
      <c r="AX398" s="72" t="e">
        <f t="shared" ca="1" si="351"/>
        <v>#N/A</v>
      </c>
      <c r="AY398" s="72" t="e">
        <f t="shared" ca="1" si="342"/>
        <v>#N/A</v>
      </c>
      <c r="AZ398" s="72" t="e">
        <f t="shared" ca="1" si="352"/>
        <v>#N/A</v>
      </c>
      <c r="BA398" s="72" t="e">
        <f t="shared" ca="1" si="353"/>
        <v>#N/A</v>
      </c>
      <c r="BB398" s="72" t="e">
        <f t="shared" ca="1" si="354"/>
        <v>#N/A</v>
      </c>
      <c r="BC398" s="72" t="e">
        <f t="shared" ca="1" si="343"/>
        <v>#N/A</v>
      </c>
      <c r="BD398" s="75" t="e">
        <f t="shared" ca="1" si="355"/>
        <v>#N/A</v>
      </c>
      <c r="BE398" s="75" t="e">
        <f t="shared" ca="1" si="356"/>
        <v>#N/A</v>
      </c>
      <c r="BF398" s="75" t="e">
        <f t="shared" ca="1" si="344"/>
        <v>#N/A</v>
      </c>
      <c r="BG398" s="75" t="e">
        <f t="shared" ca="1" si="357"/>
        <v>#N/A</v>
      </c>
      <c r="BH398" s="75" t="e">
        <f t="shared" ca="1" si="358"/>
        <v>#N/A</v>
      </c>
      <c r="BI398" s="75" t="e">
        <f t="shared" ca="1" si="345"/>
        <v>#N/A</v>
      </c>
      <c r="BJ398" s="75" t="e">
        <f t="shared" ca="1" si="359"/>
        <v>#N/A</v>
      </c>
      <c r="BK398" s="75" t="e">
        <f t="shared" ca="1" si="360"/>
        <v>#N/A</v>
      </c>
      <c r="BL398" s="75" t="e">
        <f t="shared" ca="1" si="346"/>
        <v>#N/A</v>
      </c>
      <c r="BM398" s="72" t="e">
        <f t="array" aca="1" ref="BM398" ca="1">ATAN2((1-f)*SQRT(AX398^2+(SIN(AV398)*SIN(BL398)-COS(AV398)*COS(BL398)*COS(AU398))^2),SIN(AV398)*COS(BL398)+COS(AV398)*SIN(BL398)*COS(AU398))</f>
        <v>#N/A</v>
      </c>
      <c r="BN398" s="72" t="e">
        <f t="shared" ca="1" si="361"/>
        <v>#N/A</v>
      </c>
      <c r="BO398" s="72" t="e">
        <f t="array" aca="1" ref="BO398" ca="1">f/16*(1-AX398^2)*(4+f*(4-3*(1-AX398^2)))</f>
        <v>#N/A</v>
      </c>
      <c r="BP398" s="72" t="e">
        <f t="array" aca="1" ref="BP398" ca="1">BN398-(1-BO398)*f*AX398*(BL398+BO398*SIN(BL398)*(COS(BJ398)+BO398*COS(BL398)*(-1+2*COS(BJ398)^2)))</f>
        <v>#N/A</v>
      </c>
      <c r="BQ398" s="72" t="e">
        <f t="shared" ca="1" si="362"/>
        <v>#N/A</v>
      </c>
    </row>
    <row r="399" spans="2:69">
      <c r="B399" s="38"/>
      <c r="C399" s="72" t="str">
        <f t="shared" si="363"/>
        <v/>
      </c>
      <c r="D399" s="72" t="e">
        <f t="array" aca="1" ref="D399" ca="1">MATCH(TRUE,ISERROR(VALUE(MID(C399,ROW(INDIRECT("1:"&amp;LEN(C399))),1))),0)</f>
        <v>#N/A</v>
      </c>
      <c r="E399" s="72" t="e">
        <f t="shared" ca="1" si="364"/>
        <v>#N/A</v>
      </c>
      <c r="F399" s="72" t="e">
        <f t="shared" ca="1" si="365"/>
        <v>#N/A</v>
      </c>
      <c r="G399" s="72" t="e">
        <f t="shared" ca="1" si="366"/>
        <v>#N/A</v>
      </c>
      <c r="H399" s="72" t="e">
        <f t="shared" ca="1" si="367"/>
        <v>#N/A</v>
      </c>
      <c r="I399" s="72" t="e">
        <f t="shared" ca="1" si="368"/>
        <v>#N/A</v>
      </c>
      <c r="J399" s="72" t="e">
        <f t="shared" ca="1" si="369"/>
        <v>#N/A</v>
      </c>
      <c r="K399" s="72" t="e">
        <f t="shared" ca="1" si="370"/>
        <v>#N/A</v>
      </c>
      <c r="L399" s="72" t="e">
        <f t="shared" ca="1" si="371"/>
        <v>#N/A</v>
      </c>
      <c r="M399" s="72" t="e">
        <f ca="1">VLOOKUP(G399,Coef!$C$2:$F$25,4)</f>
        <v>#N/A</v>
      </c>
      <c r="N399" s="31" t="e">
        <f ca="1">VLOOKUP(F399,Coef!$C$4:$D$23,2)</f>
        <v>#N/A</v>
      </c>
      <c r="O399" s="31" t="e">
        <f ca="1">MOD(VLOOKUP(H399,Coef!$C$2:$G$21,5)+MOD(E399+1,2)*15,20)</f>
        <v>#N/A</v>
      </c>
      <c r="P399" s="31" t="e">
        <f ca="1">VLOOKUP(N399,Coef!$A$27:$B$46,2)</f>
        <v>#N/A</v>
      </c>
      <c r="Q399" s="31" t="e">
        <f ca="1">VLOOKUP(N399,Coef!$A$27:$C$46,3)+O399/10-0.1</f>
        <v>#N/A</v>
      </c>
      <c r="R399" s="31" t="e">
        <f ca="1">IF(Q399+0.1&lt;P399,Q399+2,Q399)</f>
        <v>#N/A</v>
      </c>
      <c r="S399" s="72" t="e">
        <f ca="1">M399*100000+J399</f>
        <v>#N/A</v>
      </c>
      <c r="T399" s="72" t="e">
        <f ca="1">R399*1000000+K399</f>
        <v>#N/A</v>
      </c>
      <c r="U399" s="72" t="e">
        <f ca="1">IF(N399&lt;11,T399-10000000,T399)</f>
        <v>#N/A</v>
      </c>
      <c r="V399" s="72" t="e">
        <f ca="1">U399/(6366197.724*0.9996)</f>
        <v>#N/A</v>
      </c>
      <c r="W399" s="72" t="e">
        <f ca="1">(Coef!$J$9/(1+Coef!$J$8*(COS(V399))^2)^0.5)*Coef!$J$6</f>
        <v>#N/A</v>
      </c>
      <c r="X399" s="72" t="e">
        <f ca="1">6*E399-183</f>
        <v>#N/A</v>
      </c>
      <c r="Y399" s="72" t="e">
        <f ca="1">(S399-500000)/W399</f>
        <v>#N/A</v>
      </c>
      <c r="Z399" s="72" t="e">
        <f ca="1">SIN(2*V399)</f>
        <v>#N/A</v>
      </c>
      <c r="AA399" s="72" t="e">
        <f ca="1">Z399*(COS(V399))^2</f>
        <v>#N/A</v>
      </c>
      <c r="AB399" s="72" t="e">
        <f ca="1">V399+(Z399/2)</f>
        <v>#N/A</v>
      </c>
      <c r="AC399" s="72" t="e">
        <f ca="1">(3*AB399+AA399)/4</f>
        <v>#N/A</v>
      </c>
      <c r="AD399" s="72" t="e">
        <f ca="1">(5*AC399+AA399*(COS(V399))^2)/3</f>
        <v>#N/A</v>
      </c>
      <c r="AE399" s="72" t="e">
        <f ca="1">Coef!$J$6*Coef!$J$9*(V399-(Coef!$J$10*AB399)+(Coef!$J$11*AC399)-(Coef!$J$12*AD399))</f>
        <v>#N/A</v>
      </c>
      <c r="AF399" s="72" t="e">
        <f ca="1">(U399-AE399)/W399</f>
        <v>#N/A</v>
      </c>
      <c r="AG399" s="72" t="e">
        <f ca="1">((Coef!$J$8*Y399^2)/2)*(COS(V399))^2</f>
        <v>#N/A</v>
      </c>
      <c r="AH399" s="72" t="e">
        <f ca="1">Y399*(1-(AG399/3))</f>
        <v>#N/A</v>
      </c>
      <c r="AI399" s="72" t="e">
        <f ca="1">AF399*(1-AG399)+V399</f>
        <v>#N/A</v>
      </c>
      <c r="AJ399" s="72" t="e">
        <f ca="1">(EXP(AH399)-EXP(-AH399))/2</f>
        <v>#N/A</v>
      </c>
      <c r="AK399" s="72" t="e">
        <f ca="1">ATAN(AJ399/COS(AI399))</f>
        <v>#N/A</v>
      </c>
      <c r="AL399" s="72" t="e">
        <f ca="1">ATAN(COS(AK399)*TAN(AI399))</f>
        <v>#N/A</v>
      </c>
      <c r="AM399" s="72" t="e">
        <f ca="1">V399+(1+Coef!$J$8*(COS(V399))^2-(3/2)*Coef!$J$8*SIN(V399)*COS(V399)*(AL399-V399))*(AL399-V399)</f>
        <v>#N/A</v>
      </c>
      <c r="AN399" s="34" t="e">
        <f t="shared" ca="1" si="347"/>
        <v>#N/A</v>
      </c>
      <c r="AO399" s="33" t="e">
        <f t="shared" ca="1" si="348"/>
        <v>#N/A</v>
      </c>
      <c r="AP399" s="33" t="e">
        <f t="shared" ca="1" si="349"/>
        <v>#N/A</v>
      </c>
      <c r="AQ399" s="72">
        <v>285</v>
      </c>
      <c r="AR399" s="72">
        <v>810000</v>
      </c>
      <c r="AS399" s="72" t="e">
        <f t="shared" ca="1" si="341"/>
        <v>#N/A</v>
      </c>
      <c r="AT399" s="72" t="e">
        <f t="shared" ca="1" si="341"/>
        <v>#N/A</v>
      </c>
      <c r="AU399" s="72">
        <f t="shared" si="341"/>
        <v>4.9741883681838397</v>
      </c>
      <c r="AV399" s="72" t="e">
        <f t="array" aca="1" ref="AV399" ca="1">ATAN((1-f)*TAN(AS399))</f>
        <v>#N/A</v>
      </c>
      <c r="AW399" s="72" t="e">
        <f t="shared" ca="1" si="350"/>
        <v>#N/A</v>
      </c>
      <c r="AX399" s="72" t="e">
        <f t="shared" ca="1" si="351"/>
        <v>#N/A</v>
      </c>
      <c r="AY399" s="72" t="e">
        <f t="shared" ca="1" si="342"/>
        <v>#N/A</v>
      </c>
      <c r="AZ399" s="72" t="e">
        <f t="shared" ca="1" si="352"/>
        <v>#N/A</v>
      </c>
      <c r="BA399" s="72" t="e">
        <f t="shared" ca="1" si="353"/>
        <v>#N/A</v>
      </c>
      <c r="BB399" s="72" t="e">
        <f t="shared" ca="1" si="354"/>
        <v>#N/A</v>
      </c>
      <c r="BC399" s="72" t="e">
        <f t="shared" ca="1" si="343"/>
        <v>#N/A</v>
      </c>
      <c r="BD399" s="75" t="e">
        <f t="shared" ca="1" si="355"/>
        <v>#N/A</v>
      </c>
      <c r="BE399" s="75" t="e">
        <f t="shared" ca="1" si="356"/>
        <v>#N/A</v>
      </c>
      <c r="BF399" s="75" t="e">
        <f t="shared" ca="1" si="344"/>
        <v>#N/A</v>
      </c>
      <c r="BG399" s="75" t="e">
        <f t="shared" ca="1" si="357"/>
        <v>#N/A</v>
      </c>
      <c r="BH399" s="75" t="e">
        <f t="shared" ca="1" si="358"/>
        <v>#N/A</v>
      </c>
      <c r="BI399" s="75" t="e">
        <f t="shared" ca="1" si="345"/>
        <v>#N/A</v>
      </c>
      <c r="BJ399" s="75" t="e">
        <f t="shared" ca="1" si="359"/>
        <v>#N/A</v>
      </c>
      <c r="BK399" s="75" t="e">
        <f t="shared" ca="1" si="360"/>
        <v>#N/A</v>
      </c>
      <c r="BL399" s="75" t="e">
        <f t="shared" ca="1" si="346"/>
        <v>#N/A</v>
      </c>
      <c r="BM399" s="72" t="e">
        <f t="array" aca="1" ref="BM399" ca="1">ATAN2((1-f)*SQRT(AX399^2+(SIN(AV399)*SIN(BL399)-COS(AV399)*COS(BL399)*COS(AU399))^2),SIN(AV399)*COS(BL399)+COS(AV399)*SIN(BL399)*COS(AU399))</f>
        <v>#N/A</v>
      </c>
      <c r="BN399" s="72" t="e">
        <f t="shared" ca="1" si="361"/>
        <v>#N/A</v>
      </c>
      <c r="BO399" s="72" t="e">
        <f t="array" aca="1" ref="BO399" ca="1">f/16*(1-AX399^2)*(4+f*(4-3*(1-AX399^2)))</f>
        <v>#N/A</v>
      </c>
      <c r="BP399" s="72" t="e">
        <f t="array" aca="1" ref="BP399" ca="1">BN399-(1-BO399)*f*AX399*(BL399+BO399*SIN(BL399)*(COS(BJ399)+BO399*COS(BL399)*(-1+2*COS(BJ399)^2)))</f>
        <v>#N/A</v>
      </c>
      <c r="BQ399" s="72" t="e">
        <f t="shared" ca="1" si="362"/>
        <v>#N/A</v>
      </c>
    </row>
    <row r="400" spans="2:69">
      <c r="B400" s="38"/>
      <c r="C400" s="72" t="str">
        <f t="shared" si="363"/>
        <v/>
      </c>
      <c r="D400" s="72" t="e">
        <f t="array" aca="1" ref="D400" ca="1">MATCH(TRUE,ISERROR(VALUE(MID(C400,ROW(INDIRECT("1:"&amp;LEN(C400))),1))),0)</f>
        <v>#N/A</v>
      </c>
      <c r="E400" s="72" t="e">
        <f t="shared" ca="1" si="364"/>
        <v>#N/A</v>
      </c>
      <c r="F400" s="72" t="e">
        <f t="shared" ca="1" si="365"/>
        <v>#N/A</v>
      </c>
      <c r="G400" s="72" t="e">
        <f t="shared" ca="1" si="366"/>
        <v>#N/A</v>
      </c>
      <c r="H400" s="72" t="e">
        <f t="shared" ca="1" si="367"/>
        <v>#N/A</v>
      </c>
      <c r="I400" s="72" t="e">
        <f t="shared" ca="1" si="368"/>
        <v>#N/A</v>
      </c>
      <c r="J400" s="72" t="e">
        <f t="shared" ca="1" si="369"/>
        <v>#N/A</v>
      </c>
      <c r="K400" s="72" t="e">
        <f t="shared" ca="1" si="370"/>
        <v>#N/A</v>
      </c>
      <c r="L400" s="72" t="e">
        <f t="shared" ca="1" si="371"/>
        <v>#N/A</v>
      </c>
      <c r="M400" s="72" t="e">
        <f ca="1">VLOOKUP(G400,Coef!$C$2:$F$25,4)</f>
        <v>#N/A</v>
      </c>
      <c r="N400" s="31" t="e">
        <f ca="1">VLOOKUP(F400,Coef!$C$4:$D$23,2)</f>
        <v>#N/A</v>
      </c>
      <c r="O400" s="31" t="e">
        <f ca="1">MOD(VLOOKUP(H400,Coef!$C$2:$G$21,5)+MOD(E400+1,2)*15,20)</f>
        <v>#N/A</v>
      </c>
      <c r="P400" s="31" t="e">
        <f ca="1">VLOOKUP(N400,Coef!$A$27:$B$46,2)</f>
        <v>#N/A</v>
      </c>
      <c r="Q400" s="31" t="e">
        <f ca="1">VLOOKUP(N400,Coef!$A$27:$C$46,3)+O400/10-0.1</f>
        <v>#N/A</v>
      </c>
      <c r="R400" s="31" t="e">
        <f ca="1">IF(Q400+0.1&lt;P400,Q400+2,Q400)</f>
        <v>#N/A</v>
      </c>
      <c r="S400" s="72" t="e">
        <f ca="1">M400*100000+J400</f>
        <v>#N/A</v>
      </c>
      <c r="T400" s="72" t="e">
        <f ca="1">R400*1000000+K400</f>
        <v>#N/A</v>
      </c>
      <c r="U400" s="72" t="e">
        <f ca="1">IF(N400&lt;11,T400-10000000,T400)</f>
        <v>#N/A</v>
      </c>
      <c r="V400" s="72" t="e">
        <f ca="1">U400/(6366197.724*0.9996)</f>
        <v>#N/A</v>
      </c>
      <c r="W400" s="72" t="e">
        <f ca="1">(Coef!$J$9/(1+Coef!$J$8*(COS(V400))^2)^0.5)*Coef!$J$6</f>
        <v>#N/A</v>
      </c>
      <c r="X400" s="72" t="e">
        <f ca="1">6*E400-183</f>
        <v>#N/A</v>
      </c>
      <c r="Y400" s="72" t="e">
        <f ca="1">(S400-500000)/W400</f>
        <v>#N/A</v>
      </c>
      <c r="Z400" s="72" t="e">
        <f ca="1">SIN(2*V400)</f>
        <v>#N/A</v>
      </c>
      <c r="AA400" s="72" t="e">
        <f ca="1">Z400*(COS(V400))^2</f>
        <v>#N/A</v>
      </c>
      <c r="AB400" s="72" t="e">
        <f ca="1">V400+(Z400/2)</f>
        <v>#N/A</v>
      </c>
      <c r="AC400" s="72" t="e">
        <f ca="1">(3*AB400+AA400)/4</f>
        <v>#N/A</v>
      </c>
      <c r="AD400" s="72" t="e">
        <f ca="1">(5*AC400+AA400*(COS(V400))^2)/3</f>
        <v>#N/A</v>
      </c>
      <c r="AE400" s="72" t="e">
        <f ca="1">Coef!$J$6*Coef!$J$9*(V400-(Coef!$J$10*AB400)+(Coef!$J$11*AC400)-(Coef!$J$12*AD400))</f>
        <v>#N/A</v>
      </c>
      <c r="AF400" s="72" t="e">
        <f ca="1">(U400-AE400)/W400</f>
        <v>#N/A</v>
      </c>
      <c r="AG400" s="72" t="e">
        <f ca="1">((Coef!$J$8*Y400^2)/2)*(COS(V400))^2</f>
        <v>#N/A</v>
      </c>
      <c r="AH400" s="72" t="e">
        <f ca="1">Y400*(1-(AG400/3))</f>
        <v>#N/A</v>
      </c>
      <c r="AI400" s="72" t="e">
        <f ca="1">AF400*(1-AG400)+V400</f>
        <v>#N/A</v>
      </c>
      <c r="AJ400" s="72" t="e">
        <f ca="1">(EXP(AH400)-EXP(-AH400))/2</f>
        <v>#N/A</v>
      </c>
      <c r="AK400" s="72" t="e">
        <f ca="1">ATAN(AJ400/COS(AI400))</f>
        <v>#N/A</v>
      </c>
      <c r="AL400" s="72" t="e">
        <f ca="1">ATAN(COS(AK400)*TAN(AI400))</f>
        <v>#N/A</v>
      </c>
      <c r="AM400" s="72" t="e">
        <f ca="1">V400+(1+Coef!$J$8*(COS(V400))^2-(3/2)*Coef!$J$8*SIN(V400)*COS(V400)*(AL400-V400))*(AL400-V400)</f>
        <v>#N/A</v>
      </c>
      <c r="AN400" s="34" t="e">
        <f t="shared" ca="1" si="347"/>
        <v>#N/A</v>
      </c>
      <c r="AO400" s="33" t="e">
        <f t="shared" ca="1" si="348"/>
        <v>#N/A</v>
      </c>
      <c r="AP400" s="33" t="e">
        <f t="shared" ca="1" si="349"/>
        <v>#N/A</v>
      </c>
      <c r="AQ400" s="72">
        <v>285</v>
      </c>
      <c r="AR400" s="72">
        <v>810000</v>
      </c>
      <c r="AS400" s="72" t="e">
        <f t="shared" ca="1" si="341"/>
        <v>#N/A</v>
      </c>
      <c r="AT400" s="72" t="e">
        <f t="shared" ca="1" si="341"/>
        <v>#N/A</v>
      </c>
      <c r="AU400" s="72">
        <f t="shared" si="341"/>
        <v>4.9741883681838397</v>
      </c>
      <c r="AV400" s="72" t="e">
        <f t="array" aca="1" ref="AV400" ca="1">ATAN((1-f)*TAN(AS400))</f>
        <v>#N/A</v>
      </c>
      <c r="AW400" s="72" t="e">
        <f t="shared" ca="1" si="350"/>
        <v>#N/A</v>
      </c>
      <c r="AX400" s="72" t="e">
        <f t="shared" ca="1" si="351"/>
        <v>#N/A</v>
      </c>
      <c r="AY400" s="72" t="e">
        <f t="shared" ca="1" si="342"/>
        <v>#N/A</v>
      </c>
      <c r="AZ400" s="72" t="e">
        <f t="shared" ca="1" si="352"/>
        <v>#N/A</v>
      </c>
      <c r="BA400" s="72" t="e">
        <f t="shared" ca="1" si="353"/>
        <v>#N/A</v>
      </c>
      <c r="BB400" s="72" t="e">
        <f t="shared" ca="1" si="354"/>
        <v>#N/A</v>
      </c>
      <c r="BC400" s="72" t="e">
        <f t="shared" ca="1" si="343"/>
        <v>#N/A</v>
      </c>
      <c r="BD400" s="75" t="e">
        <f t="shared" ca="1" si="355"/>
        <v>#N/A</v>
      </c>
      <c r="BE400" s="75" t="e">
        <f t="shared" ca="1" si="356"/>
        <v>#N/A</v>
      </c>
      <c r="BF400" s="75" t="e">
        <f t="shared" ca="1" si="344"/>
        <v>#N/A</v>
      </c>
      <c r="BG400" s="75" t="e">
        <f t="shared" ca="1" si="357"/>
        <v>#N/A</v>
      </c>
      <c r="BH400" s="75" t="e">
        <f t="shared" ca="1" si="358"/>
        <v>#N/A</v>
      </c>
      <c r="BI400" s="75" t="e">
        <f t="shared" ca="1" si="345"/>
        <v>#N/A</v>
      </c>
      <c r="BJ400" s="75" t="e">
        <f t="shared" ca="1" si="359"/>
        <v>#N/A</v>
      </c>
      <c r="BK400" s="75" t="e">
        <f t="shared" ca="1" si="360"/>
        <v>#N/A</v>
      </c>
      <c r="BL400" s="75" t="e">
        <f t="shared" ca="1" si="346"/>
        <v>#N/A</v>
      </c>
      <c r="BM400" s="72" t="e">
        <f t="array" aca="1" ref="BM400" ca="1">ATAN2((1-f)*SQRT(AX400^2+(SIN(AV400)*SIN(BL400)-COS(AV400)*COS(BL400)*COS(AU400))^2),SIN(AV400)*COS(BL400)+COS(AV400)*SIN(BL400)*COS(AU400))</f>
        <v>#N/A</v>
      </c>
      <c r="BN400" s="72" t="e">
        <f t="shared" ca="1" si="361"/>
        <v>#N/A</v>
      </c>
      <c r="BO400" s="72" t="e">
        <f t="array" aca="1" ref="BO400" ca="1">f/16*(1-AX400^2)*(4+f*(4-3*(1-AX400^2)))</f>
        <v>#N/A</v>
      </c>
      <c r="BP400" s="72" t="e">
        <f t="array" aca="1" ref="BP400" ca="1">BN400-(1-BO400)*f*AX400*(BL400+BO400*SIN(BL400)*(COS(BJ400)+BO400*COS(BL400)*(-1+2*COS(BJ400)^2)))</f>
        <v>#N/A</v>
      </c>
      <c r="BQ400" s="72" t="e">
        <f t="shared" ca="1" si="362"/>
        <v>#N/A</v>
      </c>
    </row>
    <row r="401" spans="2:69">
      <c r="B401" s="38"/>
      <c r="C401" s="72" t="str">
        <f t="shared" si="363"/>
        <v/>
      </c>
      <c r="D401" s="72" t="e">
        <f t="array" aca="1" ref="D401" ca="1">MATCH(TRUE,ISERROR(VALUE(MID(C401,ROW(INDIRECT("1:"&amp;LEN(C401))),1))),0)</f>
        <v>#N/A</v>
      </c>
      <c r="E401" s="72" t="e">
        <f t="shared" ca="1" si="364"/>
        <v>#N/A</v>
      </c>
      <c r="F401" s="72" t="e">
        <f t="shared" ca="1" si="365"/>
        <v>#N/A</v>
      </c>
      <c r="G401" s="72" t="e">
        <f t="shared" ca="1" si="366"/>
        <v>#N/A</v>
      </c>
      <c r="H401" s="72" t="e">
        <f t="shared" ca="1" si="367"/>
        <v>#N/A</v>
      </c>
      <c r="I401" s="72" t="e">
        <f t="shared" ca="1" si="368"/>
        <v>#N/A</v>
      </c>
      <c r="J401" s="72" t="e">
        <f t="shared" ca="1" si="369"/>
        <v>#N/A</v>
      </c>
      <c r="K401" s="72" t="e">
        <f t="shared" ca="1" si="370"/>
        <v>#N/A</v>
      </c>
      <c r="L401" s="72" t="e">
        <f t="shared" ca="1" si="371"/>
        <v>#N/A</v>
      </c>
      <c r="M401" s="72" t="e">
        <f ca="1">VLOOKUP(G401,Coef!$C$2:$F$25,4)</f>
        <v>#N/A</v>
      </c>
      <c r="N401" s="31" t="e">
        <f ca="1">VLOOKUP(F401,Coef!$C$4:$D$23,2)</f>
        <v>#N/A</v>
      </c>
      <c r="O401" s="31" t="e">
        <f ca="1">MOD(VLOOKUP(H401,Coef!$C$2:$G$21,5)+MOD(E401+1,2)*15,20)</f>
        <v>#N/A</v>
      </c>
      <c r="P401" s="31" t="e">
        <f ca="1">VLOOKUP(N401,Coef!$A$27:$B$46,2)</f>
        <v>#N/A</v>
      </c>
      <c r="Q401" s="31" t="e">
        <f ca="1">VLOOKUP(N401,Coef!$A$27:$C$46,3)+O401/10-0.1</f>
        <v>#N/A</v>
      </c>
      <c r="R401" s="31" t="e">
        <f ca="1">IF(Q401+0.1&lt;P401,Q401+2,Q401)</f>
        <v>#N/A</v>
      </c>
      <c r="S401" s="72" t="e">
        <f ca="1">M401*100000+J401</f>
        <v>#N/A</v>
      </c>
      <c r="T401" s="72" t="e">
        <f ca="1">R401*1000000+K401</f>
        <v>#N/A</v>
      </c>
      <c r="U401" s="72" t="e">
        <f ca="1">IF(N401&lt;11,T401-10000000,T401)</f>
        <v>#N/A</v>
      </c>
      <c r="V401" s="72" t="e">
        <f ca="1">U401/(6366197.724*0.9996)</f>
        <v>#N/A</v>
      </c>
      <c r="W401" s="72" t="e">
        <f ca="1">(Coef!$J$9/(1+Coef!$J$8*(COS(V401))^2)^0.5)*Coef!$J$6</f>
        <v>#N/A</v>
      </c>
      <c r="X401" s="72" t="e">
        <f ca="1">6*E401-183</f>
        <v>#N/A</v>
      </c>
      <c r="Y401" s="72" t="e">
        <f ca="1">(S401-500000)/W401</f>
        <v>#N/A</v>
      </c>
      <c r="Z401" s="72" t="e">
        <f ca="1">SIN(2*V401)</f>
        <v>#N/A</v>
      </c>
      <c r="AA401" s="72" t="e">
        <f ca="1">Z401*(COS(V401))^2</f>
        <v>#N/A</v>
      </c>
      <c r="AB401" s="72" t="e">
        <f ca="1">V401+(Z401/2)</f>
        <v>#N/A</v>
      </c>
      <c r="AC401" s="72" t="e">
        <f ca="1">(3*AB401+AA401)/4</f>
        <v>#N/A</v>
      </c>
      <c r="AD401" s="72" t="e">
        <f ca="1">(5*AC401+AA401*(COS(V401))^2)/3</f>
        <v>#N/A</v>
      </c>
      <c r="AE401" s="72" t="e">
        <f ca="1">Coef!$J$6*Coef!$J$9*(V401-(Coef!$J$10*AB401)+(Coef!$J$11*AC401)-(Coef!$J$12*AD401))</f>
        <v>#N/A</v>
      </c>
      <c r="AF401" s="72" t="e">
        <f ca="1">(U401-AE401)/W401</f>
        <v>#N/A</v>
      </c>
      <c r="AG401" s="72" t="e">
        <f ca="1">((Coef!$J$8*Y401^2)/2)*(COS(V401))^2</f>
        <v>#N/A</v>
      </c>
      <c r="AH401" s="72" t="e">
        <f ca="1">Y401*(1-(AG401/3))</f>
        <v>#N/A</v>
      </c>
      <c r="AI401" s="72" t="e">
        <f ca="1">AF401*(1-AG401)+V401</f>
        <v>#N/A</v>
      </c>
      <c r="AJ401" s="72" t="e">
        <f ca="1">(EXP(AH401)-EXP(-AH401))/2</f>
        <v>#N/A</v>
      </c>
      <c r="AK401" s="72" t="e">
        <f ca="1">ATAN(AJ401/COS(AI401))</f>
        <v>#N/A</v>
      </c>
      <c r="AL401" s="72" t="e">
        <f ca="1">ATAN(COS(AK401)*TAN(AI401))</f>
        <v>#N/A</v>
      </c>
      <c r="AM401" s="72" t="e">
        <f ca="1">V401+(1+Coef!$J$8*(COS(V401))^2-(3/2)*Coef!$J$8*SIN(V401)*COS(V401)*(AL401-V401))*(AL401-V401)</f>
        <v>#N/A</v>
      </c>
      <c r="AN401" s="34" t="e">
        <f t="shared" ca="1" si="347"/>
        <v>#N/A</v>
      </c>
      <c r="AO401" s="33" t="e">
        <f t="shared" ca="1" si="348"/>
        <v>#N/A</v>
      </c>
      <c r="AP401" s="33" t="e">
        <f t="shared" ca="1" si="349"/>
        <v>#N/A</v>
      </c>
      <c r="AQ401" s="72">
        <v>285</v>
      </c>
      <c r="AR401" s="72">
        <v>810000</v>
      </c>
      <c r="AS401" s="72" t="e">
        <f t="shared" ca="1" si="341"/>
        <v>#N/A</v>
      </c>
      <c r="AT401" s="72" t="e">
        <f t="shared" ca="1" si="341"/>
        <v>#N/A</v>
      </c>
      <c r="AU401" s="72">
        <f t="shared" si="341"/>
        <v>4.9741883681838397</v>
      </c>
      <c r="AV401" s="72" t="e">
        <f t="array" aca="1" ref="AV401" ca="1">ATAN((1-f)*TAN(AS401))</f>
        <v>#N/A</v>
      </c>
      <c r="AW401" s="72" t="e">
        <f t="shared" ca="1" si="350"/>
        <v>#N/A</v>
      </c>
      <c r="AX401" s="72" t="e">
        <f t="shared" ca="1" si="351"/>
        <v>#N/A</v>
      </c>
      <c r="AY401" s="72" t="e">
        <f t="shared" ca="1" si="342"/>
        <v>#N/A</v>
      </c>
      <c r="AZ401" s="72" t="e">
        <f t="shared" ca="1" si="352"/>
        <v>#N/A</v>
      </c>
      <c r="BA401" s="72" t="e">
        <f t="shared" ca="1" si="353"/>
        <v>#N/A</v>
      </c>
      <c r="BB401" s="72" t="e">
        <f t="shared" ca="1" si="354"/>
        <v>#N/A</v>
      </c>
      <c r="BC401" s="72" t="e">
        <f t="shared" ca="1" si="343"/>
        <v>#N/A</v>
      </c>
      <c r="BD401" s="75" t="e">
        <f t="shared" ca="1" si="355"/>
        <v>#N/A</v>
      </c>
      <c r="BE401" s="75" t="e">
        <f t="shared" ca="1" si="356"/>
        <v>#N/A</v>
      </c>
      <c r="BF401" s="75" t="e">
        <f t="shared" ca="1" si="344"/>
        <v>#N/A</v>
      </c>
      <c r="BG401" s="75" t="e">
        <f t="shared" ca="1" si="357"/>
        <v>#N/A</v>
      </c>
      <c r="BH401" s="75" t="e">
        <f t="shared" ca="1" si="358"/>
        <v>#N/A</v>
      </c>
      <c r="BI401" s="75" t="e">
        <f t="shared" ca="1" si="345"/>
        <v>#N/A</v>
      </c>
      <c r="BJ401" s="75" t="e">
        <f t="shared" ca="1" si="359"/>
        <v>#N/A</v>
      </c>
      <c r="BK401" s="75" t="e">
        <f t="shared" ca="1" si="360"/>
        <v>#N/A</v>
      </c>
      <c r="BL401" s="75" t="e">
        <f t="shared" ca="1" si="346"/>
        <v>#N/A</v>
      </c>
      <c r="BM401" s="72" t="e">
        <f t="array" aca="1" ref="BM401" ca="1">ATAN2((1-f)*SQRT(AX401^2+(SIN(AV401)*SIN(BL401)-COS(AV401)*COS(BL401)*COS(AU401))^2),SIN(AV401)*COS(BL401)+COS(AV401)*SIN(BL401)*COS(AU401))</f>
        <v>#N/A</v>
      </c>
      <c r="BN401" s="72" t="e">
        <f t="shared" ca="1" si="361"/>
        <v>#N/A</v>
      </c>
      <c r="BO401" s="72" t="e">
        <f t="array" aca="1" ref="BO401" ca="1">f/16*(1-AX401^2)*(4+f*(4-3*(1-AX401^2)))</f>
        <v>#N/A</v>
      </c>
      <c r="BP401" s="72" t="e">
        <f t="array" aca="1" ref="BP401" ca="1">BN401-(1-BO401)*f*AX401*(BL401+BO401*SIN(BL401)*(COS(BJ401)+BO401*COS(BL401)*(-1+2*COS(BJ401)^2)))</f>
        <v>#N/A</v>
      </c>
      <c r="BQ401" s="72" t="e">
        <f t="shared" ca="1" si="362"/>
        <v>#N/A</v>
      </c>
    </row>
    <row r="402" spans="2:69">
      <c r="B402" s="38"/>
      <c r="C402" s="72" t="str">
        <f t="shared" si="363"/>
        <v/>
      </c>
      <c r="D402" s="72" t="e">
        <f t="array" aca="1" ref="D402" ca="1">MATCH(TRUE,ISERROR(VALUE(MID(C402,ROW(INDIRECT("1:"&amp;LEN(C402))),1))),0)</f>
        <v>#N/A</v>
      </c>
      <c r="E402" s="72" t="e">
        <f t="shared" ca="1" si="364"/>
        <v>#N/A</v>
      </c>
      <c r="F402" s="72" t="e">
        <f t="shared" ca="1" si="365"/>
        <v>#N/A</v>
      </c>
      <c r="G402" s="72" t="e">
        <f t="shared" ca="1" si="366"/>
        <v>#N/A</v>
      </c>
      <c r="H402" s="72" t="e">
        <f t="shared" ca="1" si="367"/>
        <v>#N/A</v>
      </c>
      <c r="I402" s="72" t="e">
        <f t="shared" ca="1" si="368"/>
        <v>#N/A</v>
      </c>
      <c r="J402" s="72" t="e">
        <f t="shared" ca="1" si="369"/>
        <v>#N/A</v>
      </c>
      <c r="K402" s="72" t="e">
        <f t="shared" ca="1" si="370"/>
        <v>#N/A</v>
      </c>
      <c r="L402" s="72" t="e">
        <f t="shared" ca="1" si="371"/>
        <v>#N/A</v>
      </c>
      <c r="M402" s="72" t="e">
        <f ca="1">VLOOKUP(G402,Coef!$C$2:$F$25,4)</f>
        <v>#N/A</v>
      </c>
      <c r="N402" s="31" t="e">
        <f ca="1">VLOOKUP(F402,Coef!$C$4:$D$23,2)</f>
        <v>#N/A</v>
      </c>
      <c r="O402" s="31" t="e">
        <f ca="1">MOD(VLOOKUP(H402,Coef!$C$2:$G$21,5)+MOD(E402+1,2)*15,20)</f>
        <v>#N/A</v>
      </c>
      <c r="P402" s="31" t="e">
        <f ca="1">VLOOKUP(N402,Coef!$A$27:$B$46,2)</f>
        <v>#N/A</v>
      </c>
      <c r="Q402" s="31" t="e">
        <f ca="1">VLOOKUP(N402,Coef!$A$27:$C$46,3)+O402/10-0.1</f>
        <v>#N/A</v>
      </c>
      <c r="R402" s="31" t="e">
        <f ca="1">IF(Q402+0.1&lt;P402,Q402+2,Q402)</f>
        <v>#N/A</v>
      </c>
      <c r="S402" s="72" t="e">
        <f ca="1">M402*100000+J402</f>
        <v>#N/A</v>
      </c>
      <c r="T402" s="72" t="e">
        <f ca="1">R402*1000000+K402</f>
        <v>#N/A</v>
      </c>
      <c r="U402" s="72" t="e">
        <f ca="1">IF(N402&lt;11,T402-10000000,T402)</f>
        <v>#N/A</v>
      </c>
      <c r="V402" s="72" t="e">
        <f ca="1">U402/(6366197.724*0.9996)</f>
        <v>#N/A</v>
      </c>
      <c r="W402" s="72" t="e">
        <f ca="1">(Coef!$J$9/(1+Coef!$J$8*(COS(V402))^2)^0.5)*Coef!$J$6</f>
        <v>#N/A</v>
      </c>
      <c r="X402" s="72" t="e">
        <f ca="1">6*E402-183</f>
        <v>#N/A</v>
      </c>
      <c r="Y402" s="72" t="e">
        <f ca="1">(S402-500000)/W402</f>
        <v>#N/A</v>
      </c>
      <c r="Z402" s="72" t="e">
        <f ca="1">SIN(2*V402)</f>
        <v>#N/A</v>
      </c>
      <c r="AA402" s="72" t="e">
        <f ca="1">Z402*(COS(V402))^2</f>
        <v>#N/A</v>
      </c>
      <c r="AB402" s="72" t="e">
        <f ca="1">V402+(Z402/2)</f>
        <v>#N/A</v>
      </c>
      <c r="AC402" s="72" t="e">
        <f ca="1">(3*AB402+AA402)/4</f>
        <v>#N/A</v>
      </c>
      <c r="AD402" s="72" t="e">
        <f ca="1">(5*AC402+AA402*(COS(V402))^2)/3</f>
        <v>#N/A</v>
      </c>
      <c r="AE402" s="72" t="e">
        <f ca="1">Coef!$J$6*Coef!$J$9*(V402-(Coef!$J$10*AB402)+(Coef!$J$11*AC402)-(Coef!$J$12*AD402))</f>
        <v>#N/A</v>
      </c>
      <c r="AF402" s="72" t="e">
        <f ca="1">(U402-AE402)/W402</f>
        <v>#N/A</v>
      </c>
      <c r="AG402" s="72" t="e">
        <f ca="1">((Coef!$J$8*Y402^2)/2)*(COS(V402))^2</f>
        <v>#N/A</v>
      </c>
      <c r="AH402" s="72" t="e">
        <f ca="1">Y402*(1-(AG402/3))</f>
        <v>#N/A</v>
      </c>
      <c r="AI402" s="72" t="e">
        <f ca="1">AF402*(1-AG402)+V402</f>
        <v>#N/A</v>
      </c>
      <c r="AJ402" s="72" t="e">
        <f ca="1">(EXP(AH402)-EXP(-AH402))/2</f>
        <v>#N/A</v>
      </c>
      <c r="AK402" s="72" t="e">
        <f ca="1">ATAN(AJ402/COS(AI402))</f>
        <v>#N/A</v>
      </c>
      <c r="AL402" s="72" t="e">
        <f ca="1">ATAN(COS(AK402)*TAN(AI402))</f>
        <v>#N/A</v>
      </c>
      <c r="AM402" s="72" t="e">
        <f ca="1">V402+(1+Coef!$J$8*(COS(V402))^2-(3/2)*Coef!$J$8*SIN(V402)*COS(V402)*(AL402-V402))*(AL402-V402)</f>
        <v>#N/A</v>
      </c>
      <c r="AN402" s="34" t="e">
        <f t="shared" ca="1" si="347"/>
        <v>#N/A</v>
      </c>
      <c r="AO402" s="33" t="e">
        <f t="shared" ca="1" si="348"/>
        <v>#N/A</v>
      </c>
      <c r="AP402" s="33" t="e">
        <f t="shared" ca="1" si="349"/>
        <v>#N/A</v>
      </c>
      <c r="AQ402" s="72">
        <v>285</v>
      </c>
      <c r="AR402" s="72">
        <v>810000</v>
      </c>
      <c r="AS402" s="72" t="e">
        <f t="shared" ca="1" si="341"/>
        <v>#N/A</v>
      </c>
      <c r="AT402" s="72" t="e">
        <f t="shared" ca="1" si="341"/>
        <v>#N/A</v>
      </c>
      <c r="AU402" s="72">
        <f t="shared" si="341"/>
        <v>4.9741883681838397</v>
      </c>
      <c r="AV402" s="72" t="e">
        <f t="array" aca="1" ref="AV402" ca="1">ATAN((1-f)*TAN(AS402))</f>
        <v>#N/A</v>
      </c>
      <c r="AW402" s="72" t="e">
        <f t="shared" ca="1" si="350"/>
        <v>#N/A</v>
      </c>
      <c r="AX402" s="72" t="e">
        <f t="shared" ca="1" si="351"/>
        <v>#N/A</v>
      </c>
      <c r="AY402" s="72" t="e">
        <f t="shared" ca="1" si="342"/>
        <v>#N/A</v>
      </c>
      <c r="AZ402" s="72" t="e">
        <f t="shared" ca="1" si="352"/>
        <v>#N/A</v>
      </c>
      <c r="BA402" s="72" t="e">
        <f t="shared" ca="1" si="353"/>
        <v>#N/A</v>
      </c>
      <c r="BB402" s="72" t="e">
        <f t="shared" ca="1" si="354"/>
        <v>#N/A</v>
      </c>
      <c r="BC402" s="72" t="e">
        <f t="shared" ca="1" si="343"/>
        <v>#N/A</v>
      </c>
      <c r="BD402" s="75" t="e">
        <f t="shared" ca="1" si="355"/>
        <v>#N/A</v>
      </c>
      <c r="BE402" s="75" t="e">
        <f t="shared" ca="1" si="356"/>
        <v>#N/A</v>
      </c>
      <c r="BF402" s="75" t="e">
        <f t="shared" ca="1" si="344"/>
        <v>#N/A</v>
      </c>
      <c r="BG402" s="75" t="e">
        <f t="shared" ca="1" si="357"/>
        <v>#N/A</v>
      </c>
      <c r="BH402" s="75" t="e">
        <f t="shared" ca="1" si="358"/>
        <v>#N/A</v>
      </c>
      <c r="BI402" s="75" t="e">
        <f t="shared" ca="1" si="345"/>
        <v>#N/A</v>
      </c>
      <c r="BJ402" s="75" t="e">
        <f t="shared" ca="1" si="359"/>
        <v>#N/A</v>
      </c>
      <c r="BK402" s="75" t="e">
        <f t="shared" ca="1" si="360"/>
        <v>#N/A</v>
      </c>
      <c r="BL402" s="75" t="e">
        <f t="shared" ca="1" si="346"/>
        <v>#N/A</v>
      </c>
      <c r="BM402" s="72" t="e">
        <f t="array" aca="1" ref="BM402" ca="1">ATAN2((1-f)*SQRT(AX402^2+(SIN(AV402)*SIN(BL402)-COS(AV402)*COS(BL402)*COS(AU402))^2),SIN(AV402)*COS(BL402)+COS(AV402)*SIN(BL402)*COS(AU402))</f>
        <v>#N/A</v>
      </c>
      <c r="BN402" s="72" t="e">
        <f t="shared" ca="1" si="361"/>
        <v>#N/A</v>
      </c>
      <c r="BO402" s="72" t="e">
        <f t="array" aca="1" ref="BO402" ca="1">f/16*(1-AX402^2)*(4+f*(4-3*(1-AX402^2)))</f>
        <v>#N/A</v>
      </c>
      <c r="BP402" s="72" t="e">
        <f t="array" aca="1" ref="BP402" ca="1">BN402-(1-BO402)*f*AX402*(BL402+BO402*SIN(BL402)*(COS(BJ402)+BO402*COS(BL402)*(-1+2*COS(BJ402)^2)))</f>
        <v>#N/A</v>
      </c>
      <c r="BQ402" s="72" t="e">
        <f t="shared" ca="1" si="362"/>
        <v>#N/A</v>
      </c>
    </row>
    <row r="403" spans="2:69">
      <c r="B403" s="38"/>
      <c r="C403" s="72" t="str">
        <f t="shared" si="363"/>
        <v/>
      </c>
      <c r="D403" s="72" t="e">
        <f t="array" aca="1" ref="D403" ca="1">MATCH(TRUE,ISERROR(VALUE(MID(C403,ROW(INDIRECT("1:"&amp;LEN(C403))),1))),0)</f>
        <v>#N/A</v>
      </c>
      <c r="E403" s="72" t="e">
        <f t="shared" ca="1" si="364"/>
        <v>#N/A</v>
      </c>
      <c r="F403" s="72" t="e">
        <f t="shared" ca="1" si="365"/>
        <v>#N/A</v>
      </c>
      <c r="G403" s="72" t="e">
        <f t="shared" ca="1" si="366"/>
        <v>#N/A</v>
      </c>
      <c r="H403" s="72" t="e">
        <f t="shared" ca="1" si="367"/>
        <v>#N/A</v>
      </c>
      <c r="I403" s="72" t="e">
        <f t="shared" ca="1" si="368"/>
        <v>#N/A</v>
      </c>
      <c r="J403" s="72" t="e">
        <f t="shared" ca="1" si="369"/>
        <v>#N/A</v>
      </c>
      <c r="K403" s="72" t="e">
        <f t="shared" ca="1" si="370"/>
        <v>#N/A</v>
      </c>
      <c r="L403" s="72" t="e">
        <f t="shared" ca="1" si="371"/>
        <v>#N/A</v>
      </c>
      <c r="M403" s="72" t="e">
        <f ca="1">VLOOKUP(G403,Coef!$C$2:$F$25,4)</f>
        <v>#N/A</v>
      </c>
      <c r="N403" s="31" t="e">
        <f ca="1">VLOOKUP(F403,Coef!$C$4:$D$23,2)</f>
        <v>#N/A</v>
      </c>
      <c r="O403" s="31" t="e">
        <f ca="1">MOD(VLOOKUP(H403,Coef!$C$2:$G$21,5)+MOD(E403+1,2)*15,20)</f>
        <v>#N/A</v>
      </c>
      <c r="P403" s="31" t="e">
        <f ca="1">VLOOKUP(N403,Coef!$A$27:$B$46,2)</f>
        <v>#N/A</v>
      </c>
      <c r="Q403" s="31" t="e">
        <f ca="1">VLOOKUP(N403,Coef!$A$27:$C$46,3)+O403/10-0.1</f>
        <v>#N/A</v>
      </c>
      <c r="R403" s="31" t="e">
        <f ca="1">IF(Q403+0.1&lt;P403,Q403+2,Q403)</f>
        <v>#N/A</v>
      </c>
      <c r="S403" s="72" t="e">
        <f ca="1">M403*100000+J403</f>
        <v>#N/A</v>
      </c>
      <c r="T403" s="72" t="e">
        <f ca="1">R403*1000000+K403</f>
        <v>#N/A</v>
      </c>
      <c r="U403" s="72" t="e">
        <f ca="1">IF(N403&lt;11,T403-10000000,T403)</f>
        <v>#N/A</v>
      </c>
      <c r="V403" s="72" t="e">
        <f ca="1">U403/(6366197.724*0.9996)</f>
        <v>#N/A</v>
      </c>
      <c r="W403" s="72" t="e">
        <f ca="1">(Coef!$J$9/(1+Coef!$J$8*(COS(V403))^2)^0.5)*Coef!$J$6</f>
        <v>#N/A</v>
      </c>
      <c r="X403" s="72" t="e">
        <f ca="1">6*E403-183</f>
        <v>#N/A</v>
      </c>
      <c r="Y403" s="72" t="e">
        <f ca="1">(S403-500000)/W403</f>
        <v>#N/A</v>
      </c>
      <c r="Z403" s="72" t="e">
        <f ca="1">SIN(2*V403)</f>
        <v>#N/A</v>
      </c>
      <c r="AA403" s="72" t="e">
        <f ca="1">Z403*(COS(V403))^2</f>
        <v>#N/A</v>
      </c>
      <c r="AB403" s="72" t="e">
        <f ca="1">V403+(Z403/2)</f>
        <v>#N/A</v>
      </c>
      <c r="AC403" s="72" t="e">
        <f ca="1">(3*AB403+AA403)/4</f>
        <v>#N/A</v>
      </c>
      <c r="AD403" s="72" t="e">
        <f ca="1">(5*AC403+AA403*(COS(V403))^2)/3</f>
        <v>#N/A</v>
      </c>
      <c r="AE403" s="72" t="e">
        <f ca="1">Coef!$J$6*Coef!$J$9*(V403-(Coef!$J$10*AB403)+(Coef!$J$11*AC403)-(Coef!$J$12*AD403))</f>
        <v>#N/A</v>
      </c>
      <c r="AF403" s="72" t="e">
        <f ca="1">(U403-AE403)/W403</f>
        <v>#N/A</v>
      </c>
      <c r="AG403" s="72" t="e">
        <f ca="1">((Coef!$J$8*Y403^2)/2)*(COS(V403))^2</f>
        <v>#N/A</v>
      </c>
      <c r="AH403" s="72" t="e">
        <f ca="1">Y403*(1-(AG403/3))</f>
        <v>#N/A</v>
      </c>
      <c r="AI403" s="72" t="e">
        <f ca="1">AF403*(1-AG403)+V403</f>
        <v>#N/A</v>
      </c>
      <c r="AJ403" s="72" t="e">
        <f ca="1">(EXP(AH403)-EXP(-AH403))/2</f>
        <v>#N/A</v>
      </c>
      <c r="AK403" s="72" t="e">
        <f ca="1">ATAN(AJ403/COS(AI403))</f>
        <v>#N/A</v>
      </c>
      <c r="AL403" s="72" t="e">
        <f ca="1">ATAN(COS(AK403)*TAN(AI403))</f>
        <v>#N/A</v>
      </c>
      <c r="AM403" s="72" t="e">
        <f ca="1">V403+(1+Coef!$J$8*(COS(V403))^2-(3/2)*Coef!$J$8*SIN(V403)*COS(V403)*(AL403-V403))*(AL403-V403)</f>
        <v>#N/A</v>
      </c>
      <c r="AN403" s="34" t="e">
        <f t="shared" ca="1" si="347"/>
        <v>#N/A</v>
      </c>
      <c r="AO403" s="33" t="e">
        <f t="shared" ca="1" si="348"/>
        <v>#N/A</v>
      </c>
      <c r="AP403" s="33" t="e">
        <f t="shared" ca="1" si="349"/>
        <v>#N/A</v>
      </c>
      <c r="AQ403" s="72">
        <v>285</v>
      </c>
      <c r="AR403" s="72">
        <v>810000</v>
      </c>
      <c r="AS403" s="72" t="e">
        <f t="shared" ref="AS403:AU466" ca="1" si="372">AO403*PI()/180</f>
        <v>#N/A</v>
      </c>
      <c r="AT403" s="72" t="e">
        <f t="shared" ca="1" si="372"/>
        <v>#N/A</v>
      </c>
      <c r="AU403" s="72">
        <f t="shared" si="372"/>
        <v>4.9741883681838397</v>
      </c>
      <c r="AV403" s="72" t="e">
        <f t="array" aca="1" ref="AV403" ca="1">ATAN((1-f)*TAN(AS403))</f>
        <v>#N/A</v>
      </c>
      <c r="AW403" s="72" t="e">
        <f t="shared" ca="1" si="350"/>
        <v>#N/A</v>
      </c>
      <c r="AX403" s="72" t="e">
        <f t="shared" ca="1" si="351"/>
        <v>#N/A</v>
      </c>
      <c r="AY403" s="72" t="e">
        <f t="shared" ca="1" si="342"/>
        <v>#N/A</v>
      </c>
      <c r="AZ403" s="72" t="e">
        <f t="shared" ca="1" si="352"/>
        <v>#N/A</v>
      </c>
      <c r="BA403" s="72" t="e">
        <f t="shared" ca="1" si="353"/>
        <v>#N/A</v>
      </c>
      <c r="BB403" s="72" t="e">
        <f t="shared" ca="1" si="354"/>
        <v>#N/A</v>
      </c>
      <c r="BC403" s="72" t="e">
        <f t="shared" ca="1" si="343"/>
        <v>#N/A</v>
      </c>
      <c r="BD403" s="75" t="e">
        <f t="shared" ca="1" si="355"/>
        <v>#N/A</v>
      </c>
      <c r="BE403" s="75" t="e">
        <f t="shared" ca="1" si="356"/>
        <v>#N/A</v>
      </c>
      <c r="BF403" s="75" t="e">
        <f t="shared" ca="1" si="344"/>
        <v>#N/A</v>
      </c>
      <c r="BG403" s="75" t="e">
        <f t="shared" ca="1" si="357"/>
        <v>#N/A</v>
      </c>
      <c r="BH403" s="75" t="e">
        <f t="shared" ca="1" si="358"/>
        <v>#N/A</v>
      </c>
      <c r="BI403" s="75" t="e">
        <f t="shared" ca="1" si="345"/>
        <v>#N/A</v>
      </c>
      <c r="BJ403" s="75" t="e">
        <f t="shared" ca="1" si="359"/>
        <v>#N/A</v>
      </c>
      <c r="BK403" s="75" t="e">
        <f t="shared" ca="1" si="360"/>
        <v>#N/A</v>
      </c>
      <c r="BL403" s="75" t="e">
        <f t="shared" ca="1" si="346"/>
        <v>#N/A</v>
      </c>
      <c r="BM403" s="72" t="e">
        <f t="array" aca="1" ref="BM403" ca="1">ATAN2((1-f)*SQRT(AX403^2+(SIN(AV403)*SIN(BL403)-COS(AV403)*COS(BL403)*COS(AU403))^2),SIN(AV403)*COS(BL403)+COS(AV403)*SIN(BL403)*COS(AU403))</f>
        <v>#N/A</v>
      </c>
      <c r="BN403" s="72" t="e">
        <f t="shared" ca="1" si="361"/>
        <v>#N/A</v>
      </c>
      <c r="BO403" s="72" t="e">
        <f t="array" aca="1" ref="BO403" ca="1">f/16*(1-AX403^2)*(4+f*(4-3*(1-AX403^2)))</f>
        <v>#N/A</v>
      </c>
      <c r="BP403" s="72" t="e">
        <f t="array" aca="1" ref="BP403" ca="1">BN403-(1-BO403)*f*AX403*(BL403+BO403*SIN(BL403)*(COS(BJ403)+BO403*COS(BL403)*(-1+2*COS(BJ403)^2)))</f>
        <v>#N/A</v>
      </c>
      <c r="BQ403" s="72" t="e">
        <f t="shared" ca="1" si="362"/>
        <v>#N/A</v>
      </c>
    </row>
    <row r="404" spans="2:69">
      <c r="B404" s="38"/>
      <c r="C404" s="72" t="str">
        <f t="shared" si="363"/>
        <v/>
      </c>
      <c r="D404" s="72" t="e">
        <f t="array" aca="1" ref="D404" ca="1">MATCH(TRUE,ISERROR(VALUE(MID(C404,ROW(INDIRECT("1:"&amp;LEN(C404))),1))),0)</f>
        <v>#N/A</v>
      </c>
      <c r="E404" s="72" t="e">
        <f t="shared" ca="1" si="364"/>
        <v>#N/A</v>
      </c>
      <c r="F404" s="72" t="e">
        <f t="shared" ca="1" si="365"/>
        <v>#N/A</v>
      </c>
      <c r="G404" s="72" t="e">
        <f t="shared" ca="1" si="366"/>
        <v>#N/A</v>
      </c>
      <c r="H404" s="72" t="e">
        <f t="shared" ca="1" si="367"/>
        <v>#N/A</v>
      </c>
      <c r="I404" s="72" t="e">
        <f t="shared" ca="1" si="368"/>
        <v>#N/A</v>
      </c>
      <c r="J404" s="72" t="e">
        <f t="shared" ca="1" si="369"/>
        <v>#N/A</v>
      </c>
      <c r="K404" s="72" t="e">
        <f t="shared" ca="1" si="370"/>
        <v>#N/A</v>
      </c>
      <c r="L404" s="72" t="e">
        <f t="shared" ca="1" si="371"/>
        <v>#N/A</v>
      </c>
      <c r="M404" s="72" t="e">
        <f ca="1">VLOOKUP(G404,Coef!$C$2:$F$25,4)</f>
        <v>#N/A</v>
      </c>
      <c r="N404" s="31" t="e">
        <f ca="1">VLOOKUP(F404,Coef!$C$4:$D$23,2)</f>
        <v>#N/A</v>
      </c>
      <c r="O404" s="31" t="e">
        <f ca="1">MOD(VLOOKUP(H404,Coef!$C$2:$G$21,5)+MOD(E404+1,2)*15,20)</f>
        <v>#N/A</v>
      </c>
      <c r="P404" s="31" t="e">
        <f ca="1">VLOOKUP(N404,Coef!$A$27:$B$46,2)</f>
        <v>#N/A</v>
      </c>
      <c r="Q404" s="31" t="e">
        <f ca="1">VLOOKUP(N404,Coef!$A$27:$C$46,3)+O404/10-0.1</f>
        <v>#N/A</v>
      </c>
      <c r="R404" s="31" t="e">
        <f ca="1">IF(Q404+0.1&lt;P404,Q404+2,Q404)</f>
        <v>#N/A</v>
      </c>
      <c r="S404" s="72" t="e">
        <f ca="1">M404*100000+J404</f>
        <v>#N/A</v>
      </c>
      <c r="T404" s="72" t="e">
        <f ca="1">R404*1000000+K404</f>
        <v>#N/A</v>
      </c>
      <c r="U404" s="72" t="e">
        <f ca="1">IF(N404&lt;11,T404-10000000,T404)</f>
        <v>#N/A</v>
      </c>
      <c r="V404" s="72" t="e">
        <f ca="1">U404/(6366197.724*0.9996)</f>
        <v>#N/A</v>
      </c>
      <c r="W404" s="72" t="e">
        <f ca="1">(Coef!$J$9/(1+Coef!$J$8*(COS(V404))^2)^0.5)*Coef!$J$6</f>
        <v>#N/A</v>
      </c>
      <c r="X404" s="72" t="e">
        <f ca="1">6*E404-183</f>
        <v>#N/A</v>
      </c>
      <c r="Y404" s="72" t="e">
        <f ca="1">(S404-500000)/W404</f>
        <v>#N/A</v>
      </c>
      <c r="Z404" s="72" t="e">
        <f ca="1">SIN(2*V404)</f>
        <v>#N/A</v>
      </c>
      <c r="AA404" s="72" t="e">
        <f ca="1">Z404*(COS(V404))^2</f>
        <v>#N/A</v>
      </c>
      <c r="AB404" s="72" t="e">
        <f ca="1">V404+(Z404/2)</f>
        <v>#N/A</v>
      </c>
      <c r="AC404" s="72" t="e">
        <f ca="1">(3*AB404+AA404)/4</f>
        <v>#N/A</v>
      </c>
      <c r="AD404" s="72" t="e">
        <f ca="1">(5*AC404+AA404*(COS(V404))^2)/3</f>
        <v>#N/A</v>
      </c>
      <c r="AE404" s="72" t="e">
        <f ca="1">Coef!$J$6*Coef!$J$9*(V404-(Coef!$J$10*AB404)+(Coef!$J$11*AC404)-(Coef!$J$12*AD404))</f>
        <v>#N/A</v>
      </c>
      <c r="AF404" s="72" t="e">
        <f ca="1">(U404-AE404)/W404</f>
        <v>#N/A</v>
      </c>
      <c r="AG404" s="72" t="e">
        <f ca="1">((Coef!$J$8*Y404^2)/2)*(COS(V404))^2</f>
        <v>#N/A</v>
      </c>
      <c r="AH404" s="72" t="e">
        <f ca="1">Y404*(1-(AG404/3))</f>
        <v>#N/A</v>
      </c>
      <c r="AI404" s="72" t="e">
        <f ca="1">AF404*(1-AG404)+V404</f>
        <v>#N/A</v>
      </c>
      <c r="AJ404" s="72" t="e">
        <f ca="1">(EXP(AH404)-EXP(-AH404))/2</f>
        <v>#N/A</v>
      </c>
      <c r="AK404" s="72" t="e">
        <f ca="1">ATAN(AJ404/COS(AI404))</f>
        <v>#N/A</v>
      </c>
      <c r="AL404" s="72" t="e">
        <f ca="1">ATAN(COS(AK404)*TAN(AI404))</f>
        <v>#N/A</v>
      </c>
      <c r="AM404" s="72" t="e">
        <f ca="1">V404+(1+Coef!$J$8*(COS(V404))^2-(3/2)*Coef!$J$8*SIN(V404)*COS(V404)*(AL404-V404))*(AL404-V404)</f>
        <v>#N/A</v>
      </c>
      <c r="AN404" s="34" t="e">
        <f t="shared" ca="1" si="347"/>
        <v>#N/A</v>
      </c>
      <c r="AO404" s="33" t="e">
        <f t="shared" ca="1" si="348"/>
        <v>#N/A</v>
      </c>
      <c r="AP404" s="33" t="e">
        <f t="shared" ca="1" si="349"/>
        <v>#N/A</v>
      </c>
      <c r="AQ404" s="72">
        <v>285</v>
      </c>
      <c r="AR404" s="72">
        <v>810000</v>
      </c>
      <c r="AS404" s="72" t="e">
        <f t="shared" ca="1" si="372"/>
        <v>#N/A</v>
      </c>
      <c r="AT404" s="72" t="e">
        <f t="shared" ca="1" si="372"/>
        <v>#N/A</v>
      </c>
      <c r="AU404" s="72">
        <f t="shared" si="372"/>
        <v>4.9741883681838397</v>
      </c>
      <c r="AV404" s="72" t="e">
        <f t="array" aca="1" ref="AV404" ca="1">ATAN((1-f)*TAN(AS404))</f>
        <v>#N/A</v>
      </c>
      <c r="AW404" s="72" t="e">
        <f t="shared" ca="1" si="350"/>
        <v>#N/A</v>
      </c>
      <c r="AX404" s="72" t="e">
        <f t="shared" ca="1" si="351"/>
        <v>#N/A</v>
      </c>
      <c r="AY404" s="72" t="e">
        <f t="shared" ca="1" si="342"/>
        <v>#N/A</v>
      </c>
      <c r="AZ404" s="72" t="e">
        <f t="shared" ca="1" si="352"/>
        <v>#N/A</v>
      </c>
      <c r="BA404" s="72" t="e">
        <f t="shared" ca="1" si="353"/>
        <v>#N/A</v>
      </c>
      <c r="BB404" s="72" t="e">
        <f t="shared" ca="1" si="354"/>
        <v>#N/A</v>
      </c>
      <c r="BC404" s="72" t="e">
        <f t="shared" ca="1" si="343"/>
        <v>#N/A</v>
      </c>
      <c r="BD404" s="75" t="e">
        <f t="shared" ca="1" si="355"/>
        <v>#N/A</v>
      </c>
      <c r="BE404" s="75" t="e">
        <f t="shared" ca="1" si="356"/>
        <v>#N/A</v>
      </c>
      <c r="BF404" s="75" t="e">
        <f t="shared" ca="1" si="344"/>
        <v>#N/A</v>
      </c>
      <c r="BG404" s="75" t="e">
        <f t="shared" ca="1" si="357"/>
        <v>#N/A</v>
      </c>
      <c r="BH404" s="75" t="e">
        <f t="shared" ca="1" si="358"/>
        <v>#N/A</v>
      </c>
      <c r="BI404" s="75" t="e">
        <f t="shared" ca="1" si="345"/>
        <v>#N/A</v>
      </c>
      <c r="BJ404" s="75" t="e">
        <f t="shared" ca="1" si="359"/>
        <v>#N/A</v>
      </c>
      <c r="BK404" s="75" t="e">
        <f t="shared" ca="1" si="360"/>
        <v>#N/A</v>
      </c>
      <c r="BL404" s="75" t="e">
        <f t="shared" ca="1" si="346"/>
        <v>#N/A</v>
      </c>
      <c r="BM404" s="72" t="e">
        <f t="array" aca="1" ref="BM404" ca="1">ATAN2((1-f)*SQRT(AX404^2+(SIN(AV404)*SIN(BL404)-COS(AV404)*COS(BL404)*COS(AU404))^2),SIN(AV404)*COS(BL404)+COS(AV404)*SIN(BL404)*COS(AU404))</f>
        <v>#N/A</v>
      </c>
      <c r="BN404" s="72" t="e">
        <f t="shared" ca="1" si="361"/>
        <v>#N/A</v>
      </c>
      <c r="BO404" s="72" t="e">
        <f t="array" aca="1" ref="BO404" ca="1">f/16*(1-AX404^2)*(4+f*(4-3*(1-AX404^2)))</f>
        <v>#N/A</v>
      </c>
      <c r="BP404" s="72" t="e">
        <f t="array" aca="1" ref="BP404" ca="1">BN404-(1-BO404)*f*AX404*(BL404+BO404*SIN(BL404)*(COS(BJ404)+BO404*COS(BL404)*(-1+2*COS(BJ404)^2)))</f>
        <v>#N/A</v>
      </c>
      <c r="BQ404" s="72" t="e">
        <f t="shared" ca="1" si="362"/>
        <v>#N/A</v>
      </c>
    </row>
    <row r="405" spans="2:69">
      <c r="B405" s="38"/>
      <c r="C405" s="72" t="str">
        <f t="shared" si="363"/>
        <v/>
      </c>
      <c r="D405" s="72" t="e">
        <f t="array" aca="1" ref="D405" ca="1">MATCH(TRUE,ISERROR(VALUE(MID(C405,ROW(INDIRECT("1:"&amp;LEN(C405))),1))),0)</f>
        <v>#N/A</v>
      </c>
      <c r="E405" s="72" t="e">
        <f t="shared" ca="1" si="364"/>
        <v>#N/A</v>
      </c>
      <c r="F405" s="72" t="e">
        <f t="shared" ca="1" si="365"/>
        <v>#N/A</v>
      </c>
      <c r="G405" s="72" t="e">
        <f t="shared" ca="1" si="366"/>
        <v>#N/A</v>
      </c>
      <c r="H405" s="72" t="e">
        <f t="shared" ca="1" si="367"/>
        <v>#N/A</v>
      </c>
      <c r="I405" s="72" t="e">
        <f t="shared" ca="1" si="368"/>
        <v>#N/A</v>
      </c>
      <c r="J405" s="72" t="e">
        <f t="shared" ca="1" si="369"/>
        <v>#N/A</v>
      </c>
      <c r="K405" s="72" t="e">
        <f t="shared" ca="1" si="370"/>
        <v>#N/A</v>
      </c>
      <c r="L405" s="72" t="e">
        <f t="shared" ca="1" si="371"/>
        <v>#N/A</v>
      </c>
      <c r="M405" s="72" t="e">
        <f ca="1">VLOOKUP(G405,Coef!$C$2:$F$25,4)</f>
        <v>#N/A</v>
      </c>
      <c r="N405" s="31" t="e">
        <f ca="1">VLOOKUP(F405,Coef!$C$4:$D$23,2)</f>
        <v>#N/A</v>
      </c>
      <c r="O405" s="31" t="e">
        <f ca="1">MOD(VLOOKUP(H405,Coef!$C$2:$G$21,5)+MOD(E405+1,2)*15,20)</f>
        <v>#N/A</v>
      </c>
      <c r="P405" s="31" t="e">
        <f ca="1">VLOOKUP(N405,Coef!$A$27:$B$46,2)</f>
        <v>#N/A</v>
      </c>
      <c r="Q405" s="31" t="e">
        <f ca="1">VLOOKUP(N405,Coef!$A$27:$C$46,3)+O405/10-0.1</f>
        <v>#N/A</v>
      </c>
      <c r="R405" s="31" t="e">
        <f ca="1">IF(Q405+0.1&lt;P405,Q405+2,Q405)</f>
        <v>#N/A</v>
      </c>
      <c r="S405" s="72" t="e">
        <f ca="1">M405*100000+J405</f>
        <v>#N/A</v>
      </c>
      <c r="T405" s="72" t="e">
        <f ca="1">R405*1000000+K405</f>
        <v>#N/A</v>
      </c>
      <c r="U405" s="72" t="e">
        <f ca="1">IF(N405&lt;11,T405-10000000,T405)</f>
        <v>#N/A</v>
      </c>
      <c r="V405" s="72" t="e">
        <f ca="1">U405/(6366197.724*0.9996)</f>
        <v>#N/A</v>
      </c>
      <c r="W405" s="72" t="e">
        <f ca="1">(Coef!$J$9/(1+Coef!$J$8*(COS(V405))^2)^0.5)*Coef!$J$6</f>
        <v>#N/A</v>
      </c>
      <c r="X405" s="72" t="e">
        <f ca="1">6*E405-183</f>
        <v>#N/A</v>
      </c>
      <c r="Y405" s="72" t="e">
        <f ca="1">(S405-500000)/W405</f>
        <v>#N/A</v>
      </c>
      <c r="Z405" s="72" t="e">
        <f ca="1">SIN(2*V405)</f>
        <v>#N/A</v>
      </c>
      <c r="AA405" s="72" t="e">
        <f ca="1">Z405*(COS(V405))^2</f>
        <v>#N/A</v>
      </c>
      <c r="AB405" s="72" t="e">
        <f ca="1">V405+(Z405/2)</f>
        <v>#N/A</v>
      </c>
      <c r="AC405" s="72" t="e">
        <f ca="1">(3*AB405+AA405)/4</f>
        <v>#N/A</v>
      </c>
      <c r="AD405" s="72" t="e">
        <f ca="1">(5*AC405+AA405*(COS(V405))^2)/3</f>
        <v>#N/A</v>
      </c>
      <c r="AE405" s="72" t="e">
        <f ca="1">Coef!$J$6*Coef!$J$9*(V405-(Coef!$J$10*AB405)+(Coef!$J$11*AC405)-(Coef!$J$12*AD405))</f>
        <v>#N/A</v>
      </c>
      <c r="AF405" s="72" t="e">
        <f ca="1">(U405-AE405)/W405</f>
        <v>#N/A</v>
      </c>
      <c r="AG405" s="72" t="e">
        <f ca="1">((Coef!$J$8*Y405^2)/2)*(COS(V405))^2</f>
        <v>#N/A</v>
      </c>
      <c r="AH405" s="72" t="e">
        <f ca="1">Y405*(1-(AG405/3))</f>
        <v>#N/A</v>
      </c>
      <c r="AI405" s="72" t="e">
        <f ca="1">AF405*(1-AG405)+V405</f>
        <v>#N/A</v>
      </c>
      <c r="AJ405" s="72" t="e">
        <f ca="1">(EXP(AH405)-EXP(-AH405))/2</f>
        <v>#N/A</v>
      </c>
      <c r="AK405" s="72" t="e">
        <f ca="1">ATAN(AJ405/COS(AI405))</f>
        <v>#N/A</v>
      </c>
      <c r="AL405" s="72" t="e">
        <f ca="1">ATAN(COS(AK405)*TAN(AI405))</f>
        <v>#N/A</v>
      </c>
      <c r="AM405" s="72" t="e">
        <f ca="1">V405+(1+Coef!$J$8*(COS(V405))^2-(3/2)*Coef!$J$8*SIN(V405)*COS(V405)*(AL405-V405))*(AL405-V405)</f>
        <v>#N/A</v>
      </c>
      <c r="AN405" s="34" t="e">
        <f t="shared" ca="1" si="347"/>
        <v>#N/A</v>
      </c>
      <c r="AO405" s="33" t="e">
        <f t="shared" ca="1" si="348"/>
        <v>#N/A</v>
      </c>
      <c r="AP405" s="33" t="e">
        <f t="shared" ca="1" si="349"/>
        <v>#N/A</v>
      </c>
      <c r="AQ405" s="72">
        <v>285</v>
      </c>
      <c r="AR405" s="72">
        <v>810000</v>
      </c>
      <c r="AS405" s="72" t="e">
        <f t="shared" ca="1" si="372"/>
        <v>#N/A</v>
      </c>
      <c r="AT405" s="72" t="e">
        <f t="shared" ca="1" si="372"/>
        <v>#N/A</v>
      </c>
      <c r="AU405" s="72">
        <f t="shared" si="372"/>
        <v>4.9741883681838397</v>
      </c>
      <c r="AV405" s="72" t="e">
        <f t="array" aca="1" ref="AV405" ca="1">ATAN((1-f)*TAN(AS405))</f>
        <v>#N/A</v>
      </c>
      <c r="AW405" s="72" t="e">
        <f t="shared" ca="1" si="350"/>
        <v>#N/A</v>
      </c>
      <c r="AX405" s="72" t="e">
        <f t="shared" ca="1" si="351"/>
        <v>#N/A</v>
      </c>
      <c r="AY405" s="72" t="e">
        <f t="shared" ca="1" si="342"/>
        <v>#N/A</v>
      </c>
      <c r="AZ405" s="72" t="e">
        <f t="shared" ca="1" si="352"/>
        <v>#N/A</v>
      </c>
      <c r="BA405" s="72" t="e">
        <f t="shared" ca="1" si="353"/>
        <v>#N/A</v>
      </c>
      <c r="BB405" s="72" t="e">
        <f t="shared" ca="1" si="354"/>
        <v>#N/A</v>
      </c>
      <c r="BC405" s="72" t="e">
        <f t="shared" ca="1" si="343"/>
        <v>#N/A</v>
      </c>
      <c r="BD405" s="75" t="e">
        <f t="shared" ca="1" si="355"/>
        <v>#N/A</v>
      </c>
      <c r="BE405" s="75" t="e">
        <f t="shared" ca="1" si="356"/>
        <v>#N/A</v>
      </c>
      <c r="BF405" s="75" t="e">
        <f t="shared" ca="1" si="344"/>
        <v>#N/A</v>
      </c>
      <c r="BG405" s="75" t="e">
        <f t="shared" ca="1" si="357"/>
        <v>#N/A</v>
      </c>
      <c r="BH405" s="75" t="e">
        <f t="shared" ca="1" si="358"/>
        <v>#N/A</v>
      </c>
      <c r="BI405" s="75" t="e">
        <f t="shared" ca="1" si="345"/>
        <v>#N/A</v>
      </c>
      <c r="BJ405" s="75" t="e">
        <f t="shared" ca="1" si="359"/>
        <v>#N/A</v>
      </c>
      <c r="BK405" s="75" t="e">
        <f t="shared" ca="1" si="360"/>
        <v>#N/A</v>
      </c>
      <c r="BL405" s="75" t="e">
        <f t="shared" ca="1" si="346"/>
        <v>#N/A</v>
      </c>
      <c r="BM405" s="72" t="e">
        <f t="array" aca="1" ref="BM405" ca="1">ATAN2((1-f)*SQRT(AX405^2+(SIN(AV405)*SIN(BL405)-COS(AV405)*COS(BL405)*COS(AU405))^2),SIN(AV405)*COS(BL405)+COS(AV405)*SIN(BL405)*COS(AU405))</f>
        <v>#N/A</v>
      </c>
      <c r="BN405" s="72" t="e">
        <f t="shared" ca="1" si="361"/>
        <v>#N/A</v>
      </c>
      <c r="BO405" s="72" t="e">
        <f t="array" aca="1" ref="BO405" ca="1">f/16*(1-AX405^2)*(4+f*(4-3*(1-AX405^2)))</f>
        <v>#N/A</v>
      </c>
      <c r="BP405" s="72" t="e">
        <f t="array" aca="1" ref="BP405" ca="1">BN405-(1-BO405)*f*AX405*(BL405+BO405*SIN(BL405)*(COS(BJ405)+BO405*COS(BL405)*(-1+2*COS(BJ405)^2)))</f>
        <v>#N/A</v>
      </c>
      <c r="BQ405" s="72" t="e">
        <f t="shared" ca="1" si="362"/>
        <v>#N/A</v>
      </c>
    </row>
    <row r="406" spans="2:69">
      <c r="B406" s="38"/>
      <c r="C406" s="72" t="str">
        <f t="shared" si="363"/>
        <v/>
      </c>
      <c r="D406" s="72" t="e">
        <f t="array" aca="1" ref="D406" ca="1">MATCH(TRUE,ISERROR(VALUE(MID(C406,ROW(INDIRECT("1:"&amp;LEN(C406))),1))),0)</f>
        <v>#N/A</v>
      </c>
      <c r="E406" s="72" t="e">
        <f t="shared" ca="1" si="364"/>
        <v>#N/A</v>
      </c>
      <c r="F406" s="72" t="e">
        <f t="shared" ca="1" si="365"/>
        <v>#N/A</v>
      </c>
      <c r="G406" s="72" t="e">
        <f t="shared" ca="1" si="366"/>
        <v>#N/A</v>
      </c>
      <c r="H406" s="72" t="e">
        <f t="shared" ca="1" si="367"/>
        <v>#N/A</v>
      </c>
      <c r="I406" s="72" t="e">
        <f t="shared" ca="1" si="368"/>
        <v>#N/A</v>
      </c>
      <c r="J406" s="72" t="e">
        <f t="shared" ca="1" si="369"/>
        <v>#N/A</v>
      </c>
      <c r="K406" s="72" t="e">
        <f t="shared" ca="1" si="370"/>
        <v>#N/A</v>
      </c>
      <c r="L406" s="72" t="e">
        <f t="shared" ca="1" si="371"/>
        <v>#N/A</v>
      </c>
      <c r="M406" s="72" t="e">
        <f ca="1">VLOOKUP(G406,Coef!$C$2:$F$25,4)</f>
        <v>#N/A</v>
      </c>
      <c r="N406" s="31" t="e">
        <f ca="1">VLOOKUP(F406,Coef!$C$4:$D$23,2)</f>
        <v>#N/A</v>
      </c>
      <c r="O406" s="31" t="e">
        <f ca="1">MOD(VLOOKUP(H406,Coef!$C$2:$G$21,5)+MOD(E406+1,2)*15,20)</f>
        <v>#N/A</v>
      </c>
      <c r="P406" s="31" t="e">
        <f ca="1">VLOOKUP(N406,Coef!$A$27:$B$46,2)</f>
        <v>#N/A</v>
      </c>
      <c r="Q406" s="31" t="e">
        <f ca="1">VLOOKUP(N406,Coef!$A$27:$C$46,3)+O406/10-0.1</f>
        <v>#N/A</v>
      </c>
      <c r="R406" s="31" t="e">
        <f ca="1">IF(Q406+0.1&lt;P406,Q406+2,Q406)</f>
        <v>#N/A</v>
      </c>
      <c r="S406" s="72" t="e">
        <f ca="1">M406*100000+J406</f>
        <v>#N/A</v>
      </c>
      <c r="T406" s="72" t="e">
        <f ca="1">R406*1000000+K406</f>
        <v>#N/A</v>
      </c>
      <c r="U406" s="72" t="e">
        <f ca="1">IF(N406&lt;11,T406-10000000,T406)</f>
        <v>#N/A</v>
      </c>
      <c r="V406" s="72" t="e">
        <f ca="1">U406/(6366197.724*0.9996)</f>
        <v>#N/A</v>
      </c>
      <c r="W406" s="72" t="e">
        <f ca="1">(Coef!$J$9/(1+Coef!$J$8*(COS(V406))^2)^0.5)*Coef!$J$6</f>
        <v>#N/A</v>
      </c>
      <c r="X406" s="72" t="e">
        <f ca="1">6*E406-183</f>
        <v>#N/A</v>
      </c>
      <c r="Y406" s="72" t="e">
        <f ca="1">(S406-500000)/W406</f>
        <v>#N/A</v>
      </c>
      <c r="Z406" s="72" t="e">
        <f ca="1">SIN(2*V406)</f>
        <v>#N/A</v>
      </c>
      <c r="AA406" s="72" t="e">
        <f ca="1">Z406*(COS(V406))^2</f>
        <v>#N/A</v>
      </c>
      <c r="AB406" s="72" t="e">
        <f ca="1">V406+(Z406/2)</f>
        <v>#N/A</v>
      </c>
      <c r="AC406" s="72" t="e">
        <f ca="1">(3*AB406+AA406)/4</f>
        <v>#N/A</v>
      </c>
      <c r="AD406" s="72" t="e">
        <f ca="1">(5*AC406+AA406*(COS(V406))^2)/3</f>
        <v>#N/A</v>
      </c>
      <c r="AE406" s="72" t="e">
        <f ca="1">Coef!$J$6*Coef!$J$9*(V406-(Coef!$J$10*AB406)+(Coef!$J$11*AC406)-(Coef!$J$12*AD406))</f>
        <v>#N/A</v>
      </c>
      <c r="AF406" s="72" t="e">
        <f ca="1">(U406-AE406)/W406</f>
        <v>#N/A</v>
      </c>
      <c r="AG406" s="72" t="e">
        <f ca="1">((Coef!$J$8*Y406^2)/2)*(COS(V406))^2</f>
        <v>#N/A</v>
      </c>
      <c r="AH406" s="72" t="e">
        <f ca="1">Y406*(1-(AG406/3))</f>
        <v>#N/A</v>
      </c>
      <c r="AI406" s="72" t="e">
        <f ca="1">AF406*(1-AG406)+V406</f>
        <v>#N/A</v>
      </c>
      <c r="AJ406" s="72" t="e">
        <f ca="1">(EXP(AH406)-EXP(-AH406))/2</f>
        <v>#N/A</v>
      </c>
      <c r="AK406" s="72" t="e">
        <f ca="1">ATAN(AJ406/COS(AI406))</f>
        <v>#N/A</v>
      </c>
      <c r="AL406" s="72" t="e">
        <f ca="1">ATAN(COS(AK406)*TAN(AI406))</f>
        <v>#N/A</v>
      </c>
      <c r="AM406" s="72" t="e">
        <f ca="1">V406+(1+Coef!$J$8*(COS(V406))^2-(3/2)*Coef!$J$8*SIN(V406)*COS(V406)*(AL406-V406))*(AL406-V406)</f>
        <v>#N/A</v>
      </c>
      <c r="AN406" s="34" t="e">
        <f t="shared" ca="1" si="347"/>
        <v>#N/A</v>
      </c>
      <c r="AO406" s="33" t="e">
        <f t="shared" ca="1" si="348"/>
        <v>#N/A</v>
      </c>
      <c r="AP406" s="33" t="e">
        <f t="shared" ca="1" si="349"/>
        <v>#N/A</v>
      </c>
      <c r="AQ406" s="72">
        <v>285</v>
      </c>
      <c r="AR406" s="72">
        <v>810000</v>
      </c>
      <c r="AS406" s="72" t="e">
        <f t="shared" ca="1" si="372"/>
        <v>#N/A</v>
      </c>
      <c r="AT406" s="72" t="e">
        <f t="shared" ca="1" si="372"/>
        <v>#N/A</v>
      </c>
      <c r="AU406" s="72">
        <f t="shared" si="372"/>
        <v>4.9741883681838397</v>
      </c>
      <c r="AV406" s="72" t="e">
        <f t="array" aca="1" ref="AV406" ca="1">ATAN((1-f)*TAN(AS406))</f>
        <v>#N/A</v>
      </c>
      <c r="AW406" s="72" t="e">
        <f t="shared" ca="1" si="350"/>
        <v>#N/A</v>
      </c>
      <c r="AX406" s="72" t="e">
        <f t="shared" ca="1" si="351"/>
        <v>#N/A</v>
      </c>
      <c r="AY406" s="72" t="e">
        <f t="shared" ca="1" si="342"/>
        <v>#N/A</v>
      </c>
      <c r="AZ406" s="72" t="e">
        <f t="shared" ca="1" si="352"/>
        <v>#N/A</v>
      </c>
      <c r="BA406" s="72" t="e">
        <f t="shared" ca="1" si="353"/>
        <v>#N/A</v>
      </c>
      <c r="BB406" s="72" t="e">
        <f t="shared" ca="1" si="354"/>
        <v>#N/A</v>
      </c>
      <c r="BC406" s="72" t="e">
        <f t="shared" ca="1" si="343"/>
        <v>#N/A</v>
      </c>
      <c r="BD406" s="75" t="e">
        <f t="shared" ca="1" si="355"/>
        <v>#N/A</v>
      </c>
      <c r="BE406" s="75" t="e">
        <f t="shared" ca="1" si="356"/>
        <v>#N/A</v>
      </c>
      <c r="BF406" s="75" t="e">
        <f t="shared" ca="1" si="344"/>
        <v>#N/A</v>
      </c>
      <c r="BG406" s="75" t="e">
        <f t="shared" ca="1" si="357"/>
        <v>#N/A</v>
      </c>
      <c r="BH406" s="75" t="e">
        <f t="shared" ca="1" si="358"/>
        <v>#N/A</v>
      </c>
      <c r="BI406" s="75" t="e">
        <f t="shared" ca="1" si="345"/>
        <v>#N/A</v>
      </c>
      <c r="BJ406" s="75" t="e">
        <f t="shared" ca="1" si="359"/>
        <v>#N/A</v>
      </c>
      <c r="BK406" s="75" t="e">
        <f t="shared" ca="1" si="360"/>
        <v>#N/A</v>
      </c>
      <c r="BL406" s="75" t="e">
        <f t="shared" ca="1" si="346"/>
        <v>#N/A</v>
      </c>
      <c r="BM406" s="72" t="e">
        <f t="array" aca="1" ref="BM406" ca="1">ATAN2((1-f)*SQRT(AX406^2+(SIN(AV406)*SIN(BL406)-COS(AV406)*COS(BL406)*COS(AU406))^2),SIN(AV406)*COS(BL406)+COS(AV406)*SIN(BL406)*COS(AU406))</f>
        <v>#N/A</v>
      </c>
      <c r="BN406" s="72" t="e">
        <f t="shared" ca="1" si="361"/>
        <v>#N/A</v>
      </c>
      <c r="BO406" s="72" t="e">
        <f t="array" aca="1" ref="BO406" ca="1">f/16*(1-AX406^2)*(4+f*(4-3*(1-AX406^2)))</f>
        <v>#N/A</v>
      </c>
      <c r="BP406" s="72" t="e">
        <f t="array" aca="1" ref="BP406" ca="1">BN406-(1-BO406)*f*AX406*(BL406+BO406*SIN(BL406)*(COS(BJ406)+BO406*COS(BL406)*(-1+2*COS(BJ406)^2)))</f>
        <v>#N/A</v>
      </c>
      <c r="BQ406" s="72" t="e">
        <f t="shared" ca="1" si="362"/>
        <v>#N/A</v>
      </c>
    </row>
    <row r="407" spans="2:69">
      <c r="B407" s="38"/>
      <c r="C407" s="72" t="str">
        <f t="shared" si="363"/>
        <v/>
      </c>
      <c r="D407" s="72" t="e">
        <f t="array" aca="1" ref="D407" ca="1">MATCH(TRUE,ISERROR(VALUE(MID(C407,ROW(INDIRECT("1:"&amp;LEN(C407))),1))),0)</f>
        <v>#N/A</v>
      </c>
      <c r="E407" s="72" t="e">
        <f t="shared" ca="1" si="364"/>
        <v>#N/A</v>
      </c>
      <c r="F407" s="72" t="e">
        <f t="shared" ca="1" si="365"/>
        <v>#N/A</v>
      </c>
      <c r="G407" s="72" t="e">
        <f t="shared" ca="1" si="366"/>
        <v>#N/A</v>
      </c>
      <c r="H407" s="72" t="e">
        <f t="shared" ca="1" si="367"/>
        <v>#N/A</v>
      </c>
      <c r="I407" s="72" t="e">
        <f t="shared" ca="1" si="368"/>
        <v>#N/A</v>
      </c>
      <c r="J407" s="72" t="e">
        <f t="shared" ca="1" si="369"/>
        <v>#N/A</v>
      </c>
      <c r="K407" s="72" t="e">
        <f t="shared" ca="1" si="370"/>
        <v>#N/A</v>
      </c>
      <c r="L407" s="72" t="e">
        <f t="shared" ca="1" si="371"/>
        <v>#N/A</v>
      </c>
      <c r="M407" s="72" t="e">
        <f ca="1">VLOOKUP(G407,Coef!$C$2:$F$25,4)</f>
        <v>#N/A</v>
      </c>
      <c r="N407" s="31" t="e">
        <f ca="1">VLOOKUP(F407,Coef!$C$4:$D$23,2)</f>
        <v>#N/A</v>
      </c>
      <c r="O407" s="31" t="e">
        <f ca="1">MOD(VLOOKUP(H407,Coef!$C$2:$G$21,5)+MOD(E407+1,2)*15,20)</f>
        <v>#N/A</v>
      </c>
      <c r="P407" s="31" t="e">
        <f ca="1">VLOOKUP(N407,Coef!$A$27:$B$46,2)</f>
        <v>#N/A</v>
      </c>
      <c r="Q407" s="31" t="e">
        <f ca="1">VLOOKUP(N407,Coef!$A$27:$C$46,3)+O407/10-0.1</f>
        <v>#N/A</v>
      </c>
      <c r="R407" s="31" t="e">
        <f ca="1">IF(Q407+0.1&lt;P407,Q407+2,Q407)</f>
        <v>#N/A</v>
      </c>
      <c r="S407" s="72" t="e">
        <f ca="1">M407*100000+J407</f>
        <v>#N/A</v>
      </c>
      <c r="T407" s="72" t="e">
        <f ca="1">R407*1000000+K407</f>
        <v>#N/A</v>
      </c>
      <c r="U407" s="72" t="e">
        <f ca="1">IF(N407&lt;11,T407-10000000,T407)</f>
        <v>#N/A</v>
      </c>
      <c r="V407" s="72" t="e">
        <f ca="1">U407/(6366197.724*0.9996)</f>
        <v>#N/A</v>
      </c>
      <c r="W407" s="72" t="e">
        <f ca="1">(Coef!$J$9/(1+Coef!$J$8*(COS(V407))^2)^0.5)*Coef!$J$6</f>
        <v>#N/A</v>
      </c>
      <c r="X407" s="72" t="e">
        <f ca="1">6*E407-183</f>
        <v>#N/A</v>
      </c>
      <c r="Y407" s="72" t="e">
        <f ca="1">(S407-500000)/W407</f>
        <v>#N/A</v>
      </c>
      <c r="Z407" s="72" t="e">
        <f ca="1">SIN(2*V407)</f>
        <v>#N/A</v>
      </c>
      <c r="AA407" s="72" t="e">
        <f ca="1">Z407*(COS(V407))^2</f>
        <v>#N/A</v>
      </c>
      <c r="AB407" s="72" t="e">
        <f ca="1">V407+(Z407/2)</f>
        <v>#N/A</v>
      </c>
      <c r="AC407" s="72" t="e">
        <f ca="1">(3*AB407+AA407)/4</f>
        <v>#N/A</v>
      </c>
      <c r="AD407" s="72" t="e">
        <f ca="1">(5*AC407+AA407*(COS(V407))^2)/3</f>
        <v>#N/A</v>
      </c>
      <c r="AE407" s="72" t="e">
        <f ca="1">Coef!$J$6*Coef!$J$9*(V407-(Coef!$J$10*AB407)+(Coef!$J$11*AC407)-(Coef!$J$12*AD407))</f>
        <v>#N/A</v>
      </c>
      <c r="AF407" s="72" t="e">
        <f ca="1">(U407-AE407)/W407</f>
        <v>#N/A</v>
      </c>
      <c r="AG407" s="72" t="e">
        <f ca="1">((Coef!$J$8*Y407^2)/2)*(COS(V407))^2</f>
        <v>#N/A</v>
      </c>
      <c r="AH407" s="72" t="e">
        <f ca="1">Y407*(1-(AG407/3))</f>
        <v>#N/A</v>
      </c>
      <c r="AI407" s="72" t="e">
        <f ca="1">AF407*(1-AG407)+V407</f>
        <v>#N/A</v>
      </c>
      <c r="AJ407" s="72" t="e">
        <f ca="1">(EXP(AH407)-EXP(-AH407))/2</f>
        <v>#N/A</v>
      </c>
      <c r="AK407" s="72" t="e">
        <f ca="1">ATAN(AJ407/COS(AI407))</f>
        <v>#N/A</v>
      </c>
      <c r="AL407" s="72" t="e">
        <f ca="1">ATAN(COS(AK407)*TAN(AI407))</f>
        <v>#N/A</v>
      </c>
      <c r="AM407" s="72" t="e">
        <f ca="1">V407+(1+Coef!$J$8*(COS(V407))^2-(3/2)*Coef!$J$8*SIN(V407)*COS(V407)*(AL407-V407))*(AL407-V407)</f>
        <v>#N/A</v>
      </c>
      <c r="AN407" s="34" t="e">
        <f t="shared" ca="1" si="347"/>
        <v>#N/A</v>
      </c>
      <c r="AO407" s="33" t="e">
        <f t="shared" ca="1" si="348"/>
        <v>#N/A</v>
      </c>
      <c r="AP407" s="33" t="e">
        <f t="shared" ca="1" si="349"/>
        <v>#N/A</v>
      </c>
      <c r="AQ407" s="72">
        <v>285</v>
      </c>
      <c r="AR407" s="72">
        <v>810000</v>
      </c>
      <c r="AS407" s="72" t="e">
        <f t="shared" ca="1" si="372"/>
        <v>#N/A</v>
      </c>
      <c r="AT407" s="72" t="e">
        <f t="shared" ca="1" si="372"/>
        <v>#N/A</v>
      </c>
      <c r="AU407" s="72">
        <f t="shared" si="372"/>
        <v>4.9741883681838397</v>
      </c>
      <c r="AV407" s="72" t="e">
        <f t="array" aca="1" ref="AV407" ca="1">ATAN((1-f)*TAN(AS407))</f>
        <v>#N/A</v>
      </c>
      <c r="AW407" s="72" t="e">
        <f t="shared" ca="1" si="350"/>
        <v>#N/A</v>
      </c>
      <c r="AX407" s="72" t="e">
        <f t="shared" ca="1" si="351"/>
        <v>#N/A</v>
      </c>
      <c r="AY407" s="72" t="e">
        <f t="shared" ca="1" si="342"/>
        <v>#N/A</v>
      </c>
      <c r="AZ407" s="72" t="e">
        <f t="shared" ca="1" si="352"/>
        <v>#N/A</v>
      </c>
      <c r="BA407" s="72" t="e">
        <f t="shared" ca="1" si="353"/>
        <v>#N/A</v>
      </c>
      <c r="BB407" s="72" t="e">
        <f t="shared" ca="1" si="354"/>
        <v>#N/A</v>
      </c>
      <c r="BC407" s="72" t="e">
        <f t="shared" ca="1" si="343"/>
        <v>#N/A</v>
      </c>
      <c r="BD407" s="75" t="e">
        <f t="shared" ca="1" si="355"/>
        <v>#N/A</v>
      </c>
      <c r="BE407" s="75" t="e">
        <f t="shared" ca="1" si="356"/>
        <v>#N/A</v>
      </c>
      <c r="BF407" s="75" t="e">
        <f t="shared" ca="1" si="344"/>
        <v>#N/A</v>
      </c>
      <c r="BG407" s="75" t="e">
        <f t="shared" ca="1" si="357"/>
        <v>#N/A</v>
      </c>
      <c r="BH407" s="75" t="e">
        <f t="shared" ca="1" si="358"/>
        <v>#N/A</v>
      </c>
      <c r="BI407" s="75" t="e">
        <f t="shared" ca="1" si="345"/>
        <v>#N/A</v>
      </c>
      <c r="BJ407" s="75" t="e">
        <f t="shared" ca="1" si="359"/>
        <v>#N/A</v>
      </c>
      <c r="BK407" s="75" t="e">
        <f t="shared" ca="1" si="360"/>
        <v>#N/A</v>
      </c>
      <c r="BL407" s="75" t="e">
        <f t="shared" ca="1" si="346"/>
        <v>#N/A</v>
      </c>
      <c r="BM407" s="72" t="e">
        <f t="array" aca="1" ref="BM407" ca="1">ATAN2((1-f)*SQRT(AX407^2+(SIN(AV407)*SIN(BL407)-COS(AV407)*COS(BL407)*COS(AU407))^2),SIN(AV407)*COS(BL407)+COS(AV407)*SIN(BL407)*COS(AU407))</f>
        <v>#N/A</v>
      </c>
      <c r="BN407" s="72" t="e">
        <f t="shared" ca="1" si="361"/>
        <v>#N/A</v>
      </c>
      <c r="BO407" s="72" t="e">
        <f t="array" aca="1" ref="BO407" ca="1">f/16*(1-AX407^2)*(4+f*(4-3*(1-AX407^2)))</f>
        <v>#N/A</v>
      </c>
      <c r="BP407" s="72" t="e">
        <f t="array" aca="1" ref="BP407" ca="1">BN407-(1-BO407)*f*AX407*(BL407+BO407*SIN(BL407)*(COS(BJ407)+BO407*COS(BL407)*(-1+2*COS(BJ407)^2)))</f>
        <v>#N/A</v>
      </c>
      <c r="BQ407" s="72" t="e">
        <f t="shared" ca="1" si="362"/>
        <v>#N/A</v>
      </c>
    </row>
    <row r="408" spans="2:69">
      <c r="B408" s="38"/>
      <c r="C408" s="72" t="str">
        <f t="shared" si="363"/>
        <v/>
      </c>
      <c r="D408" s="72" t="e">
        <f t="array" aca="1" ref="D408" ca="1">MATCH(TRUE,ISERROR(VALUE(MID(C408,ROW(INDIRECT("1:"&amp;LEN(C408))),1))),0)</f>
        <v>#N/A</v>
      </c>
      <c r="E408" s="72" t="e">
        <f t="shared" ca="1" si="364"/>
        <v>#N/A</v>
      </c>
      <c r="F408" s="72" t="e">
        <f t="shared" ca="1" si="365"/>
        <v>#N/A</v>
      </c>
      <c r="G408" s="72" t="e">
        <f t="shared" ca="1" si="366"/>
        <v>#N/A</v>
      </c>
      <c r="H408" s="72" t="e">
        <f t="shared" ca="1" si="367"/>
        <v>#N/A</v>
      </c>
      <c r="I408" s="72" t="e">
        <f t="shared" ca="1" si="368"/>
        <v>#N/A</v>
      </c>
      <c r="J408" s="72" t="e">
        <f t="shared" ca="1" si="369"/>
        <v>#N/A</v>
      </c>
      <c r="K408" s="72" t="e">
        <f t="shared" ca="1" si="370"/>
        <v>#N/A</v>
      </c>
      <c r="L408" s="72" t="e">
        <f t="shared" ca="1" si="371"/>
        <v>#N/A</v>
      </c>
      <c r="M408" s="72" t="e">
        <f ca="1">VLOOKUP(G408,Coef!$C$2:$F$25,4)</f>
        <v>#N/A</v>
      </c>
      <c r="N408" s="31" t="e">
        <f ca="1">VLOOKUP(F408,Coef!$C$4:$D$23,2)</f>
        <v>#N/A</v>
      </c>
      <c r="O408" s="31" t="e">
        <f ca="1">MOD(VLOOKUP(H408,Coef!$C$2:$G$21,5)+MOD(E408+1,2)*15,20)</f>
        <v>#N/A</v>
      </c>
      <c r="P408" s="31" t="e">
        <f ca="1">VLOOKUP(N408,Coef!$A$27:$B$46,2)</f>
        <v>#N/A</v>
      </c>
      <c r="Q408" s="31" t="e">
        <f ca="1">VLOOKUP(N408,Coef!$A$27:$C$46,3)+O408/10-0.1</f>
        <v>#N/A</v>
      </c>
      <c r="R408" s="31" t="e">
        <f ca="1">IF(Q408+0.1&lt;P408,Q408+2,Q408)</f>
        <v>#N/A</v>
      </c>
      <c r="S408" s="72" t="e">
        <f ca="1">M408*100000+J408</f>
        <v>#N/A</v>
      </c>
      <c r="T408" s="72" t="e">
        <f ca="1">R408*1000000+K408</f>
        <v>#N/A</v>
      </c>
      <c r="U408" s="72" t="e">
        <f ca="1">IF(N408&lt;11,T408-10000000,T408)</f>
        <v>#N/A</v>
      </c>
      <c r="V408" s="72" t="e">
        <f ca="1">U408/(6366197.724*0.9996)</f>
        <v>#N/A</v>
      </c>
      <c r="W408" s="72" t="e">
        <f ca="1">(Coef!$J$9/(1+Coef!$J$8*(COS(V408))^2)^0.5)*Coef!$J$6</f>
        <v>#N/A</v>
      </c>
      <c r="X408" s="72" t="e">
        <f ca="1">6*E408-183</f>
        <v>#N/A</v>
      </c>
      <c r="Y408" s="72" t="e">
        <f ca="1">(S408-500000)/W408</f>
        <v>#N/A</v>
      </c>
      <c r="Z408" s="72" t="e">
        <f ca="1">SIN(2*V408)</f>
        <v>#N/A</v>
      </c>
      <c r="AA408" s="72" t="e">
        <f ca="1">Z408*(COS(V408))^2</f>
        <v>#N/A</v>
      </c>
      <c r="AB408" s="72" t="e">
        <f ca="1">V408+(Z408/2)</f>
        <v>#N/A</v>
      </c>
      <c r="AC408" s="72" t="e">
        <f ca="1">(3*AB408+AA408)/4</f>
        <v>#N/A</v>
      </c>
      <c r="AD408" s="72" t="e">
        <f ca="1">(5*AC408+AA408*(COS(V408))^2)/3</f>
        <v>#N/A</v>
      </c>
      <c r="AE408" s="72" t="e">
        <f ca="1">Coef!$J$6*Coef!$J$9*(V408-(Coef!$J$10*AB408)+(Coef!$J$11*AC408)-(Coef!$J$12*AD408))</f>
        <v>#N/A</v>
      </c>
      <c r="AF408" s="72" t="e">
        <f ca="1">(U408-AE408)/W408</f>
        <v>#N/A</v>
      </c>
      <c r="AG408" s="72" t="e">
        <f ca="1">((Coef!$J$8*Y408^2)/2)*(COS(V408))^2</f>
        <v>#N/A</v>
      </c>
      <c r="AH408" s="72" t="e">
        <f ca="1">Y408*(1-(AG408/3))</f>
        <v>#N/A</v>
      </c>
      <c r="AI408" s="72" t="e">
        <f ca="1">AF408*(1-AG408)+V408</f>
        <v>#N/A</v>
      </c>
      <c r="AJ408" s="72" t="e">
        <f ca="1">(EXP(AH408)-EXP(-AH408))/2</f>
        <v>#N/A</v>
      </c>
      <c r="AK408" s="72" t="e">
        <f ca="1">ATAN(AJ408/COS(AI408))</f>
        <v>#N/A</v>
      </c>
      <c r="AL408" s="72" t="e">
        <f ca="1">ATAN(COS(AK408)*TAN(AI408))</f>
        <v>#N/A</v>
      </c>
      <c r="AM408" s="72" t="e">
        <f ca="1">V408+(1+Coef!$J$8*(COS(V408))^2-(3/2)*Coef!$J$8*SIN(V408)*COS(V408)*(AL408-V408))*(AL408-V408)</f>
        <v>#N/A</v>
      </c>
      <c r="AN408" s="34" t="e">
        <f t="shared" ca="1" si="347"/>
        <v>#N/A</v>
      </c>
      <c r="AO408" s="33" t="e">
        <f t="shared" ca="1" si="348"/>
        <v>#N/A</v>
      </c>
      <c r="AP408" s="33" t="e">
        <f t="shared" ca="1" si="349"/>
        <v>#N/A</v>
      </c>
      <c r="AQ408" s="72">
        <v>285</v>
      </c>
      <c r="AR408" s="72">
        <v>810000</v>
      </c>
      <c r="AS408" s="72" t="e">
        <f t="shared" ca="1" si="372"/>
        <v>#N/A</v>
      </c>
      <c r="AT408" s="72" t="e">
        <f t="shared" ca="1" si="372"/>
        <v>#N/A</v>
      </c>
      <c r="AU408" s="72">
        <f t="shared" si="372"/>
        <v>4.9741883681838397</v>
      </c>
      <c r="AV408" s="72" t="e">
        <f t="array" aca="1" ref="AV408" ca="1">ATAN((1-f)*TAN(AS408))</f>
        <v>#N/A</v>
      </c>
      <c r="AW408" s="72" t="e">
        <f t="shared" ca="1" si="350"/>
        <v>#N/A</v>
      </c>
      <c r="AX408" s="72" t="e">
        <f t="shared" ca="1" si="351"/>
        <v>#N/A</v>
      </c>
      <c r="AY408" s="72" t="e">
        <f t="shared" ca="1" si="342"/>
        <v>#N/A</v>
      </c>
      <c r="AZ408" s="72" t="e">
        <f t="shared" ca="1" si="352"/>
        <v>#N/A</v>
      </c>
      <c r="BA408" s="72" t="e">
        <f t="shared" ca="1" si="353"/>
        <v>#N/A</v>
      </c>
      <c r="BB408" s="72" t="e">
        <f t="shared" ca="1" si="354"/>
        <v>#N/A</v>
      </c>
      <c r="BC408" s="72" t="e">
        <f t="shared" ca="1" si="343"/>
        <v>#N/A</v>
      </c>
      <c r="BD408" s="75" t="e">
        <f t="shared" ca="1" si="355"/>
        <v>#N/A</v>
      </c>
      <c r="BE408" s="75" t="e">
        <f t="shared" ca="1" si="356"/>
        <v>#N/A</v>
      </c>
      <c r="BF408" s="75" t="e">
        <f t="shared" ca="1" si="344"/>
        <v>#N/A</v>
      </c>
      <c r="BG408" s="75" t="e">
        <f t="shared" ca="1" si="357"/>
        <v>#N/A</v>
      </c>
      <c r="BH408" s="75" t="e">
        <f t="shared" ca="1" si="358"/>
        <v>#N/A</v>
      </c>
      <c r="BI408" s="75" t="e">
        <f t="shared" ca="1" si="345"/>
        <v>#N/A</v>
      </c>
      <c r="BJ408" s="75" t="e">
        <f t="shared" ca="1" si="359"/>
        <v>#N/A</v>
      </c>
      <c r="BK408" s="75" t="e">
        <f t="shared" ca="1" si="360"/>
        <v>#N/A</v>
      </c>
      <c r="BL408" s="75" t="e">
        <f t="shared" ca="1" si="346"/>
        <v>#N/A</v>
      </c>
      <c r="BM408" s="72" t="e">
        <f t="array" aca="1" ref="BM408" ca="1">ATAN2((1-f)*SQRT(AX408^2+(SIN(AV408)*SIN(BL408)-COS(AV408)*COS(BL408)*COS(AU408))^2),SIN(AV408)*COS(BL408)+COS(AV408)*SIN(BL408)*COS(AU408))</f>
        <v>#N/A</v>
      </c>
      <c r="BN408" s="72" t="e">
        <f t="shared" ca="1" si="361"/>
        <v>#N/A</v>
      </c>
      <c r="BO408" s="72" t="e">
        <f t="array" aca="1" ref="BO408" ca="1">f/16*(1-AX408^2)*(4+f*(4-3*(1-AX408^2)))</f>
        <v>#N/A</v>
      </c>
      <c r="BP408" s="72" t="e">
        <f t="array" aca="1" ref="BP408" ca="1">BN408-(1-BO408)*f*AX408*(BL408+BO408*SIN(BL408)*(COS(BJ408)+BO408*COS(BL408)*(-1+2*COS(BJ408)^2)))</f>
        <v>#N/A</v>
      </c>
      <c r="BQ408" s="72" t="e">
        <f t="shared" ca="1" si="362"/>
        <v>#N/A</v>
      </c>
    </row>
    <row r="409" spans="2:69">
      <c r="B409" s="38"/>
      <c r="C409" s="72" t="str">
        <f t="shared" si="363"/>
        <v/>
      </c>
      <c r="D409" s="72" t="e">
        <f t="array" aca="1" ref="D409" ca="1">MATCH(TRUE,ISERROR(VALUE(MID(C409,ROW(INDIRECT("1:"&amp;LEN(C409))),1))),0)</f>
        <v>#N/A</v>
      </c>
      <c r="E409" s="72" t="e">
        <f t="shared" ca="1" si="364"/>
        <v>#N/A</v>
      </c>
      <c r="F409" s="72" t="e">
        <f t="shared" ca="1" si="365"/>
        <v>#N/A</v>
      </c>
      <c r="G409" s="72" t="e">
        <f t="shared" ca="1" si="366"/>
        <v>#N/A</v>
      </c>
      <c r="H409" s="72" t="e">
        <f t="shared" ca="1" si="367"/>
        <v>#N/A</v>
      </c>
      <c r="I409" s="72" t="e">
        <f t="shared" ca="1" si="368"/>
        <v>#N/A</v>
      </c>
      <c r="J409" s="72" t="e">
        <f t="shared" ca="1" si="369"/>
        <v>#N/A</v>
      </c>
      <c r="K409" s="72" t="e">
        <f t="shared" ca="1" si="370"/>
        <v>#N/A</v>
      </c>
      <c r="L409" s="72" t="e">
        <f t="shared" ca="1" si="371"/>
        <v>#N/A</v>
      </c>
      <c r="M409" s="72" t="e">
        <f ca="1">VLOOKUP(G409,Coef!$C$2:$F$25,4)</f>
        <v>#N/A</v>
      </c>
      <c r="N409" s="31" t="e">
        <f ca="1">VLOOKUP(F409,Coef!$C$4:$D$23,2)</f>
        <v>#N/A</v>
      </c>
      <c r="O409" s="31" t="e">
        <f ca="1">MOD(VLOOKUP(H409,Coef!$C$2:$G$21,5)+MOD(E409+1,2)*15,20)</f>
        <v>#N/A</v>
      </c>
      <c r="P409" s="31" t="e">
        <f ca="1">VLOOKUP(N409,Coef!$A$27:$B$46,2)</f>
        <v>#N/A</v>
      </c>
      <c r="Q409" s="31" t="e">
        <f ca="1">VLOOKUP(N409,Coef!$A$27:$C$46,3)+O409/10-0.1</f>
        <v>#N/A</v>
      </c>
      <c r="R409" s="31" t="e">
        <f ca="1">IF(Q409+0.1&lt;P409,Q409+2,Q409)</f>
        <v>#N/A</v>
      </c>
      <c r="S409" s="72" t="e">
        <f ca="1">M409*100000+J409</f>
        <v>#N/A</v>
      </c>
      <c r="T409" s="72" t="e">
        <f ca="1">R409*1000000+K409</f>
        <v>#N/A</v>
      </c>
      <c r="U409" s="72" t="e">
        <f ca="1">IF(N409&lt;11,T409-10000000,T409)</f>
        <v>#N/A</v>
      </c>
      <c r="V409" s="72" t="e">
        <f ca="1">U409/(6366197.724*0.9996)</f>
        <v>#N/A</v>
      </c>
      <c r="W409" s="72" t="e">
        <f ca="1">(Coef!$J$9/(1+Coef!$J$8*(COS(V409))^2)^0.5)*Coef!$J$6</f>
        <v>#N/A</v>
      </c>
      <c r="X409" s="72" t="e">
        <f ca="1">6*E409-183</f>
        <v>#N/A</v>
      </c>
      <c r="Y409" s="72" t="e">
        <f ca="1">(S409-500000)/W409</f>
        <v>#N/A</v>
      </c>
      <c r="Z409" s="72" t="e">
        <f ca="1">SIN(2*V409)</f>
        <v>#N/A</v>
      </c>
      <c r="AA409" s="72" t="e">
        <f ca="1">Z409*(COS(V409))^2</f>
        <v>#N/A</v>
      </c>
      <c r="AB409" s="72" t="e">
        <f ca="1">V409+(Z409/2)</f>
        <v>#N/A</v>
      </c>
      <c r="AC409" s="72" t="e">
        <f ca="1">(3*AB409+AA409)/4</f>
        <v>#N/A</v>
      </c>
      <c r="AD409" s="72" t="e">
        <f ca="1">(5*AC409+AA409*(COS(V409))^2)/3</f>
        <v>#N/A</v>
      </c>
      <c r="AE409" s="72" t="e">
        <f ca="1">Coef!$J$6*Coef!$J$9*(V409-(Coef!$J$10*AB409)+(Coef!$J$11*AC409)-(Coef!$J$12*AD409))</f>
        <v>#N/A</v>
      </c>
      <c r="AF409" s="72" t="e">
        <f ca="1">(U409-AE409)/W409</f>
        <v>#N/A</v>
      </c>
      <c r="AG409" s="72" t="e">
        <f ca="1">((Coef!$J$8*Y409^2)/2)*(COS(V409))^2</f>
        <v>#N/A</v>
      </c>
      <c r="AH409" s="72" t="e">
        <f ca="1">Y409*(1-(AG409/3))</f>
        <v>#N/A</v>
      </c>
      <c r="AI409" s="72" t="e">
        <f ca="1">AF409*(1-AG409)+V409</f>
        <v>#N/A</v>
      </c>
      <c r="AJ409" s="72" t="e">
        <f ca="1">(EXP(AH409)-EXP(-AH409))/2</f>
        <v>#N/A</v>
      </c>
      <c r="AK409" s="72" t="e">
        <f ca="1">ATAN(AJ409/COS(AI409))</f>
        <v>#N/A</v>
      </c>
      <c r="AL409" s="72" t="e">
        <f ca="1">ATAN(COS(AK409)*TAN(AI409))</f>
        <v>#N/A</v>
      </c>
      <c r="AM409" s="72" t="e">
        <f ca="1">V409+(1+Coef!$J$8*(COS(V409))^2-(3/2)*Coef!$J$8*SIN(V409)*COS(V409)*(AL409-V409))*(AL409-V409)</f>
        <v>#N/A</v>
      </c>
      <c r="AN409" s="34" t="e">
        <f t="shared" ca="1" si="347"/>
        <v>#N/A</v>
      </c>
      <c r="AO409" s="33" t="e">
        <f t="shared" ca="1" si="348"/>
        <v>#N/A</v>
      </c>
      <c r="AP409" s="33" t="e">
        <f t="shared" ca="1" si="349"/>
        <v>#N/A</v>
      </c>
      <c r="AQ409" s="72">
        <v>285</v>
      </c>
      <c r="AR409" s="72">
        <v>810000</v>
      </c>
      <c r="AS409" s="72" t="e">
        <f t="shared" ca="1" si="372"/>
        <v>#N/A</v>
      </c>
      <c r="AT409" s="72" t="e">
        <f t="shared" ca="1" si="372"/>
        <v>#N/A</v>
      </c>
      <c r="AU409" s="72">
        <f t="shared" si="372"/>
        <v>4.9741883681838397</v>
      </c>
      <c r="AV409" s="72" t="e">
        <f t="array" aca="1" ref="AV409" ca="1">ATAN((1-f)*TAN(AS409))</f>
        <v>#N/A</v>
      </c>
      <c r="AW409" s="72" t="e">
        <f t="shared" ca="1" si="350"/>
        <v>#N/A</v>
      </c>
      <c r="AX409" s="72" t="e">
        <f t="shared" ca="1" si="351"/>
        <v>#N/A</v>
      </c>
      <c r="AY409" s="72" t="e">
        <f t="shared" ca="1" si="342"/>
        <v>#N/A</v>
      </c>
      <c r="AZ409" s="72" t="e">
        <f t="shared" ca="1" si="352"/>
        <v>#N/A</v>
      </c>
      <c r="BA409" s="72" t="e">
        <f t="shared" ca="1" si="353"/>
        <v>#N/A</v>
      </c>
      <c r="BB409" s="72" t="e">
        <f t="shared" ca="1" si="354"/>
        <v>#N/A</v>
      </c>
      <c r="BC409" s="72" t="e">
        <f t="shared" ca="1" si="343"/>
        <v>#N/A</v>
      </c>
      <c r="BD409" s="75" t="e">
        <f t="shared" ca="1" si="355"/>
        <v>#N/A</v>
      </c>
      <c r="BE409" s="75" t="e">
        <f t="shared" ca="1" si="356"/>
        <v>#N/A</v>
      </c>
      <c r="BF409" s="75" t="e">
        <f t="shared" ca="1" si="344"/>
        <v>#N/A</v>
      </c>
      <c r="BG409" s="75" t="e">
        <f t="shared" ca="1" si="357"/>
        <v>#N/A</v>
      </c>
      <c r="BH409" s="75" t="e">
        <f t="shared" ca="1" si="358"/>
        <v>#N/A</v>
      </c>
      <c r="BI409" s="75" t="e">
        <f t="shared" ca="1" si="345"/>
        <v>#N/A</v>
      </c>
      <c r="BJ409" s="75" t="e">
        <f t="shared" ca="1" si="359"/>
        <v>#N/A</v>
      </c>
      <c r="BK409" s="75" t="e">
        <f t="shared" ca="1" si="360"/>
        <v>#N/A</v>
      </c>
      <c r="BL409" s="75" t="e">
        <f t="shared" ca="1" si="346"/>
        <v>#N/A</v>
      </c>
      <c r="BM409" s="72" t="e">
        <f t="array" aca="1" ref="BM409" ca="1">ATAN2((1-f)*SQRT(AX409^2+(SIN(AV409)*SIN(BL409)-COS(AV409)*COS(BL409)*COS(AU409))^2),SIN(AV409)*COS(BL409)+COS(AV409)*SIN(BL409)*COS(AU409))</f>
        <v>#N/A</v>
      </c>
      <c r="BN409" s="72" t="e">
        <f t="shared" ca="1" si="361"/>
        <v>#N/A</v>
      </c>
      <c r="BO409" s="72" t="e">
        <f t="array" aca="1" ref="BO409" ca="1">f/16*(1-AX409^2)*(4+f*(4-3*(1-AX409^2)))</f>
        <v>#N/A</v>
      </c>
      <c r="BP409" s="72" t="e">
        <f t="array" aca="1" ref="BP409" ca="1">BN409-(1-BO409)*f*AX409*(BL409+BO409*SIN(BL409)*(COS(BJ409)+BO409*COS(BL409)*(-1+2*COS(BJ409)^2)))</f>
        <v>#N/A</v>
      </c>
      <c r="BQ409" s="72" t="e">
        <f t="shared" ca="1" si="362"/>
        <v>#N/A</v>
      </c>
    </row>
    <row r="410" spans="2:69">
      <c r="B410" s="38"/>
      <c r="C410" s="72" t="str">
        <f t="shared" si="363"/>
        <v/>
      </c>
      <c r="D410" s="72" t="e">
        <f t="array" aca="1" ref="D410" ca="1">MATCH(TRUE,ISERROR(VALUE(MID(C410,ROW(INDIRECT("1:"&amp;LEN(C410))),1))),0)</f>
        <v>#N/A</v>
      </c>
      <c r="E410" s="72" t="e">
        <f t="shared" ca="1" si="364"/>
        <v>#N/A</v>
      </c>
      <c r="F410" s="72" t="e">
        <f t="shared" ca="1" si="365"/>
        <v>#N/A</v>
      </c>
      <c r="G410" s="72" t="e">
        <f t="shared" ca="1" si="366"/>
        <v>#N/A</v>
      </c>
      <c r="H410" s="72" t="e">
        <f t="shared" ca="1" si="367"/>
        <v>#N/A</v>
      </c>
      <c r="I410" s="72" t="e">
        <f t="shared" ca="1" si="368"/>
        <v>#N/A</v>
      </c>
      <c r="J410" s="72" t="e">
        <f t="shared" ca="1" si="369"/>
        <v>#N/A</v>
      </c>
      <c r="K410" s="72" t="e">
        <f t="shared" ca="1" si="370"/>
        <v>#N/A</v>
      </c>
      <c r="L410" s="72" t="e">
        <f t="shared" ca="1" si="371"/>
        <v>#N/A</v>
      </c>
      <c r="M410" s="72" t="e">
        <f ca="1">VLOOKUP(G410,Coef!$C$2:$F$25,4)</f>
        <v>#N/A</v>
      </c>
      <c r="N410" s="31" t="e">
        <f ca="1">VLOOKUP(F410,Coef!$C$4:$D$23,2)</f>
        <v>#N/A</v>
      </c>
      <c r="O410" s="31" t="e">
        <f ca="1">MOD(VLOOKUP(H410,Coef!$C$2:$G$21,5)+MOD(E410+1,2)*15,20)</f>
        <v>#N/A</v>
      </c>
      <c r="P410" s="31" t="e">
        <f ca="1">VLOOKUP(N410,Coef!$A$27:$B$46,2)</f>
        <v>#N/A</v>
      </c>
      <c r="Q410" s="31" t="e">
        <f ca="1">VLOOKUP(N410,Coef!$A$27:$C$46,3)+O410/10-0.1</f>
        <v>#N/A</v>
      </c>
      <c r="R410" s="31" t="e">
        <f ca="1">IF(Q410+0.1&lt;P410,Q410+2,Q410)</f>
        <v>#N/A</v>
      </c>
      <c r="S410" s="72" t="e">
        <f ca="1">M410*100000+J410</f>
        <v>#N/A</v>
      </c>
      <c r="T410" s="72" t="e">
        <f ca="1">R410*1000000+K410</f>
        <v>#N/A</v>
      </c>
      <c r="U410" s="72" t="e">
        <f ca="1">IF(N410&lt;11,T410-10000000,T410)</f>
        <v>#N/A</v>
      </c>
      <c r="V410" s="72" t="e">
        <f ca="1">U410/(6366197.724*0.9996)</f>
        <v>#N/A</v>
      </c>
      <c r="W410" s="72" t="e">
        <f ca="1">(Coef!$J$9/(1+Coef!$J$8*(COS(V410))^2)^0.5)*Coef!$J$6</f>
        <v>#N/A</v>
      </c>
      <c r="X410" s="72" t="e">
        <f ca="1">6*E410-183</f>
        <v>#N/A</v>
      </c>
      <c r="Y410" s="72" t="e">
        <f ca="1">(S410-500000)/W410</f>
        <v>#N/A</v>
      </c>
      <c r="Z410" s="72" t="e">
        <f ca="1">SIN(2*V410)</f>
        <v>#N/A</v>
      </c>
      <c r="AA410" s="72" t="e">
        <f ca="1">Z410*(COS(V410))^2</f>
        <v>#N/A</v>
      </c>
      <c r="AB410" s="72" t="e">
        <f ca="1">V410+(Z410/2)</f>
        <v>#N/A</v>
      </c>
      <c r="AC410" s="72" t="e">
        <f ca="1">(3*AB410+AA410)/4</f>
        <v>#N/A</v>
      </c>
      <c r="AD410" s="72" t="e">
        <f ca="1">(5*AC410+AA410*(COS(V410))^2)/3</f>
        <v>#N/A</v>
      </c>
      <c r="AE410" s="72" t="e">
        <f ca="1">Coef!$J$6*Coef!$J$9*(V410-(Coef!$J$10*AB410)+(Coef!$J$11*AC410)-(Coef!$J$12*AD410))</f>
        <v>#N/A</v>
      </c>
      <c r="AF410" s="72" t="e">
        <f ca="1">(U410-AE410)/W410</f>
        <v>#N/A</v>
      </c>
      <c r="AG410" s="72" t="e">
        <f ca="1">((Coef!$J$8*Y410^2)/2)*(COS(V410))^2</f>
        <v>#N/A</v>
      </c>
      <c r="AH410" s="72" t="e">
        <f ca="1">Y410*(1-(AG410/3))</f>
        <v>#N/A</v>
      </c>
      <c r="AI410" s="72" t="e">
        <f ca="1">AF410*(1-AG410)+V410</f>
        <v>#N/A</v>
      </c>
      <c r="AJ410" s="72" t="e">
        <f ca="1">(EXP(AH410)-EXP(-AH410))/2</f>
        <v>#N/A</v>
      </c>
      <c r="AK410" s="72" t="e">
        <f ca="1">ATAN(AJ410/COS(AI410))</f>
        <v>#N/A</v>
      </c>
      <c r="AL410" s="72" t="e">
        <f ca="1">ATAN(COS(AK410)*TAN(AI410))</f>
        <v>#N/A</v>
      </c>
      <c r="AM410" s="72" t="e">
        <f ca="1">V410+(1+Coef!$J$8*(COS(V410))^2-(3/2)*Coef!$J$8*SIN(V410)*COS(V410)*(AL410-V410))*(AL410-V410)</f>
        <v>#N/A</v>
      </c>
      <c r="AN410" s="34" t="e">
        <f t="shared" ca="1" si="347"/>
        <v>#N/A</v>
      </c>
      <c r="AO410" s="33" t="e">
        <f t="shared" ca="1" si="348"/>
        <v>#N/A</v>
      </c>
      <c r="AP410" s="33" t="e">
        <f t="shared" ca="1" si="349"/>
        <v>#N/A</v>
      </c>
      <c r="AQ410" s="72">
        <v>285</v>
      </c>
      <c r="AR410" s="72">
        <v>810000</v>
      </c>
      <c r="AS410" s="72" t="e">
        <f t="shared" ca="1" si="372"/>
        <v>#N/A</v>
      </c>
      <c r="AT410" s="72" t="e">
        <f t="shared" ca="1" si="372"/>
        <v>#N/A</v>
      </c>
      <c r="AU410" s="72">
        <f t="shared" si="372"/>
        <v>4.9741883681838397</v>
      </c>
      <c r="AV410" s="72" t="e">
        <f t="array" aca="1" ref="AV410" ca="1">ATAN((1-f)*TAN(AS410))</f>
        <v>#N/A</v>
      </c>
      <c r="AW410" s="72" t="e">
        <f t="shared" ca="1" si="350"/>
        <v>#N/A</v>
      </c>
      <c r="AX410" s="72" t="e">
        <f t="shared" ca="1" si="351"/>
        <v>#N/A</v>
      </c>
      <c r="AY410" s="72" t="e">
        <f t="shared" ca="1" si="342"/>
        <v>#N/A</v>
      </c>
      <c r="AZ410" s="72" t="e">
        <f t="shared" ca="1" si="352"/>
        <v>#N/A</v>
      </c>
      <c r="BA410" s="72" t="e">
        <f t="shared" ca="1" si="353"/>
        <v>#N/A</v>
      </c>
      <c r="BB410" s="72" t="e">
        <f t="shared" ca="1" si="354"/>
        <v>#N/A</v>
      </c>
      <c r="BC410" s="72" t="e">
        <f t="shared" ca="1" si="343"/>
        <v>#N/A</v>
      </c>
      <c r="BD410" s="75" t="e">
        <f t="shared" ca="1" si="355"/>
        <v>#N/A</v>
      </c>
      <c r="BE410" s="75" t="e">
        <f t="shared" ca="1" si="356"/>
        <v>#N/A</v>
      </c>
      <c r="BF410" s="75" t="e">
        <f t="shared" ca="1" si="344"/>
        <v>#N/A</v>
      </c>
      <c r="BG410" s="75" t="e">
        <f t="shared" ca="1" si="357"/>
        <v>#N/A</v>
      </c>
      <c r="BH410" s="75" t="e">
        <f t="shared" ca="1" si="358"/>
        <v>#N/A</v>
      </c>
      <c r="BI410" s="75" t="e">
        <f t="shared" ca="1" si="345"/>
        <v>#N/A</v>
      </c>
      <c r="BJ410" s="75" t="e">
        <f t="shared" ca="1" si="359"/>
        <v>#N/A</v>
      </c>
      <c r="BK410" s="75" t="e">
        <f t="shared" ca="1" si="360"/>
        <v>#N/A</v>
      </c>
      <c r="BL410" s="75" t="e">
        <f t="shared" ca="1" si="346"/>
        <v>#N/A</v>
      </c>
      <c r="BM410" s="72" t="e">
        <f t="array" aca="1" ref="BM410" ca="1">ATAN2((1-f)*SQRT(AX410^2+(SIN(AV410)*SIN(BL410)-COS(AV410)*COS(BL410)*COS(AU410))^2),SIN(AV410)*COS(BL410)+COS(AV410)*SIN(BL410)*COS(AU410))</f>
        <v>#N/A</v>
      </c>
      <c r="BN410" s="72" t="e">
        <f t="shared" ca="1" si="361"/>
        <v>#N/A</v>
      </c>
      <c r="BO410" s="72" t="e">
        <f t="array" aca="1" ref="BO410" ca="1">f/16*(1-AX410^2)*(4+f*(4-3*(1-AX410^2)))</f>
        <v>#N/A</v>
      </c>
      <c r="BP410" s="72" t="e">
        <f t="array" aca="1" ref="BP410" ca="1">BN410-(1-BO410)*f*AX410*(BL410+BO410*SIN(BL410)*(COS(BJ410)+BO410*COS(BL410)*(-1+2*COS(BJ410)^2)))</f>
        <v>#N/A</v>
      </c>
      <c r="BQ410" s="72" t="e">
        <f t="shared" ca="1" si="362"/>
        <v>#N/A</v>
      </c>
    </row>
    <row r="411" spans="2:69">
      <c r="B411" s="38"/>
      <c r="C411" s="72" t="str">
        <f t="shared" si="363"/>
        <v/>
      </c>
      <c r="D411" s="72" t="e">
        <f t="array" aca="1" ref="D411" ca="1">MATCH(TRUE,ISERROR(VALUE(MID(C411,ROW(INDIRECT("1:"&amp;LEN(C411))),1))),0)</f>
        <v>#N/A</v>
      </c>
      <c r="E411" s="72" t="e">
        <f t="shared" ca="1" si="364"/>
        <v>#N/A</v>
      </c>
      <c r="F411" s="72" t="e">
        <f t="shared" ca="1" si="365"/>
        <v>#N/A</v>
      </c>
      <c r="G411" s="72" t="e">
        <f t="shared" ca="1" si="366"/>
        <v>#N/A</v>
      </c>
      <c r="H411" s="72" t="e">
        <f t="shared" ca="1" si="367"/>
        <v>#N/A</v>
      </c>
      <c r="I411" s="72" t="e">
        <f t="shared" ca="1" si="368"/>
        <v>#N/A</v>
      </c>
      <c r="J411" s="72" t="e">
        <f t="shared" ca="1" si="369"/>
        <v>#N/A</v>
      </c>
      <c r="K411" s="72" t="e">
        <f t="shared" ca="1" si="370"/>
        <v>#N/A</v>
      </c>
      <c r="L411" s="72" t="e">
        <f t="shared" ca="1" si="371"/>
        <v>#N/A</v>
      </c>
      <c r="M411" s="72" t="e">
        <f ca="1">VLOOKUP(G411,Coef!$C$2:$F$25,4)</f>
        <v>#N/A</v>
      </c>
      <c r="N411" s="31" t="e">
        <f ca="1">VLOOKUP(F411,Coef!$C$4:$D$23,2)</f>
        <v>#N/A</v>
      </c>
      <c r="O411" s="31" t="e">
        <f ca="1">MOD(VLOOKUP(H411,Coef!$C$2:$G$21,5)+MOD(E411+1,2)*15,20)</f>
        <v>#N/A</v>
      </c>
      <c r="P411" s="31" t="e">
        <f ca="1">VLOOKUP(N411,Coef!$A$27:$B$46,2)</f>
        <v>#N/A</v>
      </c>
      <c r="Q411" s="31" t="e">
        <f ca="1">VLOOKUP(N411,Coef!$A$27:$C$46,3)+O411/10-0.1</f>
        <v>#N/A</v>
      </c>
      <c r="R411" s="31" t="e">
        <f ca="1">IF(Q411+0.1&lt;P411,Q411+2,Q411)</f>
        <v>#N/A</v>
      </c>
      <c r="S411" s="72" t="e">
        <f ca="1">M411*100000+J411</f>
        <v>#N/A</v>
      </c>
      <c r="T411" s="72" t="e">
        <f ca="1">R411*1000000+K411</f>
        <v>#N/A</v>
      </c>
      <c r="U411" s="72" t="e">
        <f ca="1">IF(N411&lt;11,T411-10000000,T411)</f>
        <v>#N/A</v>
      </c>
      <c r="V411" s="72" t="e">
        <f ca="1">U411/(6366197.724*0.9996)</f>
        <v>#N/A</v>
      </c>
      <c r="W411" s="72" t="e">
        <f ca="1">(Coef!$J$9/(1+Coef!$J$8*(COS(V411))^2)^0.5)*Coef!$J$6</f>
        <v>#N/A</v>
      </c>
      <c r="X411" s="72" t="e">
        <f ca="1">6*E411-183</f>
        <v>#N/A</v>
      </c>
      <c r="Y411" s="72" t="e">
        <f ca="1">(S411-500000)/W411</f>
        <v>#N/A</v>
      </c>
      <c r="Z411" s="72" t="e">
        <f ca="1">SIN(2*V411)</f>
        <v>#N/A</v>
      </c>
      <c r="AA411" s="72" t="e">
        <f ca="1">Z411*(COS(V411))^2</f>
        <v>#N/A</v>
      </c>
      <c r="AB411" s="72" t="e">
        <f ca="1">V411+(Z411/2)</f>
        <v>#N/A</v>
      </c>
      <c r="AC411" s="72" t="e">
        <f ca="1">(3*AB411+AA411)/4</f>
        <v>#N/A</v>
      </c>
      <c r="AD411" s="72" t="e">
        <f ca="1">(5*AC411+AA411*(COS(V411))^2)/3</f>
        <v>#N/A</v>
      </c>
      <c r="AE411" s="72" t="e">
        <f ca="1">Coef!$J$6*Coef!$J$9*(V411-(Coef!$J$10*AB411)+(Coef!$J$11*AC411)-(Coef!$J$12*AD411))</f>
        <v>#N/A</v>
      </c>
      <c r="AF411" s="72" t="e">
        <f ca="1">(U411-AE411)/W411</f>
        <v>#N/A</v>
      </c>
      <c r="AG411" s="72" t="e">
        <f ca="1">((Coef!$J$8*Y411^2)/2)*(COS(V411))^2</f>
        <v>#N/A</v>
      </c>
      <c r="AH411" s="72" t="e">
        <f ca="1">Y411*(1-(AG411/3))</f>
        <v>#N/A</v>
      </c>
      <c r="AI411" s="72" t="e">
        <f ca="1">AF411*(1-AG411)+V411</f>
        <v>#N/A</v>
      </c>
      <c r="AJ411" s="72" t="e">
        <f ca="1">(EXP(AH411)-EXP(-AH411))/2</f>
        <v>#N/A</v>
      </c>
      <c r="AK411" s="72" t="e">
        <f ca="1">ATAN(AJ411/COS(AI411))</f>
        <v>#N/A</v>
      </c>
      <c r="AL411" s="72" t="e">
        <f ca="1">ATAN(COS(AK411)*TAN(AI411))</f>
        <v>#N/A</v>
      </c>
      <c r="AM411" s="72" t="e">
        <f ca="1">V411+(1+Coef!$J$8*(COS(V411))^2-(3/2)*Coef!$J$8*SIN(V411)*COS(V411)*(AL411-V411))*(AL411-V411)</f>
        <v>#N/A</v>
      </c>
      <c r="AN411" s="34" t="e">
        <f t="shared" ca="1" si="347"/>
        <v>#N/A</v>
      </c>
      <c r="AO411" s="33" t="e">
        <f t="shared" ca="1" si="348"/>
        <v>#N/A</v>
      </c>
      <c r="AP411" s="33" t="e">
        <f t="shared" ca="1" si="349"/>
        <v>#N/A</v>
      </c>
      <c r="AQ411" s="72">
        <v>285</v>
      </c>
      <c r="AR411" s="72">
        <v>810000</v>
      </c>
      <c r="AS411" s="72" t="e">
        <f t="shared" ca="1" si="372"/>
        <v>#N/A</v>
      </c>
      <c r="AT411" s="72" t="e">
        <f t="shared" ca="1" si="372"/>
        <v>#N/A</v>
      </c>
      <c r="AU411" s="72">
        <f t="shared" si="372"/>
        <v>4.9741883681838397</v>
      </c>
      <c r="AV411" s="72" t="e">
        <f t="array" aca="1" ref="AV411" ca="1">ATAN((1-f)*TAN(AS411))</f>
        <v>#N/A</v>
      </c>
      <c r="AW411" s="72" t="e">
        <f t="shared" ca="1" si="350"/>
        <v>#N/A</v>
      </c>
      <c r="AX411" s="72" t="e">
        <f t="shared" ca="1" si="351"/>
        <v>#N/A</v>
      </c>
      <c r="AY411" s="72" t="e">
        <f t="shared" ca="1" si="342"/>
        <v>#N/A</v>
      </c>
      <c r="AZ411" s="72" t="e">
        <f t="shared" ca="1" si="352"/>
        <v>#N/A</v>
      </c>
      <c r="BA411" s="72" t="e">
        <f t="shared" ca="1" si="353"/>
        <v>#N/A</v>
      </c>
      <c r="BB411" s="72" t="e">
        <f t="shared" ca="1" si="354"/>
        <v>#N/A</v>
      </c>
      <c r="BC411" s="72" t="e">
        <f t="shared" ca="1" si="343"/>
        <v>#N/A</v>
      </c>
      <c r="BD411" s="75" t="e">
        <f t="shared" ca="1" si="355"/>
        <v>#N/A</v>
      </c>
      <c r="BE411" s="75" t="e">
        <f t="shared" ca="1" si="356"/>
        <v>#N/A</v>
      </c>
      <c r="BF411" s="75" t="e">
        <f t="shared" ca="1" si="344"/>
        <v>#N/A</v>
      </c>
      <c r="BG411" s="75" t="e">
        <f t="shared" ca="1" si="357"/>
        <v>#N/A</v>
      </c>
      <c r="BH411" s="75" t="e">
        <f t="shared" ca="1" si="358"/>
        <v>#N/A</v>
      </c>
      <c r="BI411" s="75" t="e">
        <f t="shared" ca="1" si="345"/>
        <v>#N/A</v>
      </c>
      <c r="BJ411" s="75" t="e">
        <f t="shared" ca="1" si="359"/>
        <v>#N/A</v>
      </c>
      <c r="BK411" s="75" t="e">
        <f t="shared" ca="1" si="360"/>
        <v>#N/A</v>
      </c>
      <c r="BL411" s="75" t="e">
        <f t="shared" ca="1" si="346"/>
        <v>#N/A</v>
      </c>
      <c r="BM411" s="72" t="e">
        <f t="array" aca="1" ref="BM411" ca="1">ATAN2((1-f)*SQRT(AX411^2+(SIN(AV411)*SIN(BL411)-COS(AV411)*COS(BL411)*COS(AU411))^2),SIN(AV411)*COS(BL411)+COS(AV411)*SIN(BL411)*COS(AU411))</f>
        <v>#N/A</v>
      </c>
      <c r="BN411" s="72" t="e">
        <f t="shared" ca="1" si="361"/>
        <v>#N/A</v>
      </c>
      <c r="BO411" s="72" t="e">
        <f t="array" aca="1" ref="BO411" ca="1">f/16*(1-AX411^2)*(4+f*(4-3*(1-AX411^2)))</f>
        <v>#N/A</v>
      </c>
      <c r="BP411" s="72" t="e">
        <f t="array" aca="1" ref="BP411" ca="1">BN411-(1-BO411)*f*AX411*(BL411+BO411*SIN(BL411)*(COS(BJ411)+BO411*COS(BL411)*(-1+2*COS(BJ411)^2)))</f>
        <v>#N/A</v>
      </c>
      <c r="BQ411" s="72" t="e">
        <f t="shared" ca="1" si="362"/>
        <v>#N/A</v>
      </c>
    </row>
    <row r="412" spans="2:69">
      <c r="B412" s="38"/>
      <c r="C412" s="72" t="str">
        <f t="shared" si="363"/>
        <v/>
      </c>
      <c r="D412" s="72" t="e">
        <f t="array" aca="1" ref="D412" ca="1">MATCH(TRUE,ISERROR(VALUE(MID(C412,ROW(INDIRECT("1:"&amp;LEN(C412))),1))),0)</f>
        <v>#N/A</v>
      </c>
      <c r="E412" s="72" t="e">
        <f t="shared" ca="1" si="364"/>
        <v>#N/A</v>
      </c>
      <c r="F412" s="72" t="e">
        <f t="shared" ca="1" si="365"/>
        <v>#N/A</v>
      </c>
      <c r="G412" s="72" t="e">
        <f t="shared" ca="1" si="366"/>
        <v>#N/A</v>
      </c>
      <c r="H412" s="72" t="e">
        <f t="shared" ca="1" si="367"/>
        <v>#N/A</v>
      </c>
      <c r="I412" s="72" t="e">
        <f t="shared" ca="1" si="368"/>
        <v>#N/A</v>
      </c>
      <c r="J412" s="72" t="e">
        <f t="shared" ca="1" si="369"/>
        <v>#N/A</v>
      </c>
      <c r="K412" s="72" t="e">
        <f t="shared" ca="1" si="370"/>
        <v>#N/A</v>
      </c>
      <c r="L412" s="72" t="e">
        <f t="shared" ca="1" si="371"/>
        <v>#N/A</v>
      </c>
      <c r="M412" s="72" t="e">
        <f ca="1">VLOOKUP(G412,Coef!$C$2:$F$25,4)</f>
        <v>#N/A</v>
      </c>
      <c r="N412" s="31" t="e">
        <f ca="1">VLOOKUP(F412,Coef!$C$4:$D$23,2)</f>
        <v>#N/A</v>
      </c>
      <c r="O412" s="31" t="e">
        <f ca="1">MOD(VLOOKUP(H412,Coef!$C$2:$G$21,5)+MOD(E412+1,2)*15,20)</f>
        <v>#N/A</v>
      </c>
      <c r="P412" s="31" t="e">
        <f ca="1">VLOOKUP(N412,Coef!$A$27:$B$46,2)</f>
        <v>#N/A</v>
      </c>
      <c r="Q412" s="31" t="e">
        <f ca="1">VLOOKUP(N412,Coef!$A$27:$C$46,3)+O412/10-0.1</f>
        <v>#N/A</v>
      </c>
      <c r="R412" s="31" t="e">
        <f ca="1">IF(Q412+0.1&lt;P412,Q412+2,Q412)</f>
        <v>#N/A</v>
      </c>
      <c r="S412" s="72" t="e">
        <f ca="1">M412*100000+J412</f>
        <v>#N/A</v>
      </c>
      <c r="T412" s="72" t="e">
        <f ca="1">R412*1000000+K412</f>
        <v>#N/A</v>
      </c>
      <c r="U412" s="72" t="e">
        <f ca="1">IF(N412&lt;11,T412-10000000,T412)</f>
        <v>#N/A</v>
      </c>
      <c r="V412" s="72" t="e">
        <f ca="1">U412/(6366197.724*0.9996)</f>
        <v>#N/A</v>
      </c>
      <c r="W412" s="72" t="e">
        <f ca="1">(Coef!$J$9/(1+Coef!$J$8*(COS(V412))^2)^0.5)*Coef!$J$6</f>
        <v>#N/A</v>
      </c>
      <c r="X412" s="72" t="e">
        <f ca="1">6*E412-183</f>
        <v>#N/A</v>
      </c>
      <c r="Y412" s="72" t="e">
        <f ca="1">(S412-500000)/W412</f>
        <v>#N/A</v>
      </c>
      <c r="Z412" s="72" t="e">
        <f ca="1">SIN(2*V412)</f>
        <v>#N/A</v>
      </c>
      <c r="AA412" s="72" t="e">
        <f ca="1">Z412*(COS(V412))^2</f>
        <v>#N/A</v>
      </c>
      <c r="AB412" s="72" t="e">
        <f ca="1">V412+(Z412/2)</f>
        <v>#N/A</v>
      </c>
      <c r="AC412" s="72" t="e">
        <f ca="1">(3*AB412+AA412)/4</f>
        <v>#N/A</v>
      </c>
      <c r="AD412" s="72" t="e">
        <f ca="1">(5*AC412+AA412*(COS(V412))^2)/3</f>
        <v>#N/A</v>
      </c>
      <c r="AE412" s="72" t="e">
        <f ca="1">Coef!$J$6*Coef!$J$9*(V412-(Coef!$J$10*AB412)+(Coef!$J$11*AC412)-(Coef!$J$12*AD412))</f>
        <v>#N/A</v>
      </c>
      <c r="AF412" s="72" t="e">
        <f ca="1">(U412-AE412)/W412</f>
        <v>#N/A</v>
      </c>
      <c r="AG412" s="72" t="e">
        <f ca="1">((Coef!$J$8*Y412^2)/2)*(COS(V412))^2</f>
        <v>#N/A</v>
      </c>
      <c r="AH412" s="72" t="e">
        <f ca="1">Y412*(1-(AG412/3))</f>
        <v>#N/A</v>
      </c>
      <c r="AI412" s="72" t="e">
        <f ca="1">AF412*(1-AG412)+V412</f>
        <v>#N/A</v>
      </c>
      <c r="AJ412" s="72" t="e">
        <f ca="1">(EXP(AH412)-EXP(-AH412))/2</f>
        <v>#N/A</v>
      </c>
      <c r="AK412" s="72" t="e">
        <f ca="1">ATAN(AJ412/COS(AI412))</f>
        <v>#N/A</v>
      </c>
      <c r="AL412" s="72" t="e">
        <f ca="1">ATAN(COS(AK412)*TAN(AI412))</f>
        <v>#N/A</v>
      </c>
      <c r="AM412" s="72" t="e">
        <f ca="1">V412+(1+Coef!$J$8*(COS(V412))^2-(3/2)*Coef!$J$8*SIN(V412)*COS(V412)*(AL412-V412))*(AL412-V412)</f>
        <v>#N/A</v>
      </c>
      <c r="AN412" s="34" t="e">
        <f t="shared" ca="1" si="347"/>
        <v>#N/A</v>
      </c>
      <c r="AO412" s="33" t="e">
        <f t="shared" ca="1" si="348"/>
        <v>#N/A</v>
      </c>
      <c r="AP412" s="33" t="e">
        <f t="shared" ca="1" si="349"/>
        <v>#N/A</v>
      </c>
      <c r="AQ412" s="72">
        <v>285</v>
      </c>
      <c r="AR412" s="72">
        <v>810000</v>
      </c>
      <c r="AS412" s="72" t="e">
        <f t="shared" ca="1" si="372"/>
        <v>#N/A</v>
      </c>
      <c r="AT412" s="72" t="e">
        <f t="shared" ca="1" si="372"/>
        <v>#N/A</v>
      </c>
      <c r="AU412" s="72">
        <f t="shared" si="372"/>
        <v>4.9741883681838397</v>
      </c>
      <c r="AV412" s="72" t="e">
        <f t="array" aca="1" ref="AV412" ca="1">ATAN((1-f)*TAN(AS412))</f>
        <v>#N/A</v>
      </c>
      <c r="AW412" s="72" t="e">
        <f t="shared" ca="1" si="350"/>
        <v>#N/A</v>
      </c>
      <c r="AX412" s="72" t="e">
        <f t="shared" ca="1" si="351"/>
        <v>#N/A</v>
      </c>
      <c r="AY412" s="72" t="e">
        <f t="shared" ca="1" si="342"/>
        <v>#N/A</v>
      </c>
      <c r="AZ412" s="72" t="e">
        <f t="shared" ca="1" si="352"/>
        <v>#N/A</v>
      </c>
      <c r="BA412" s="72" t="e">
        <f t="shared" ca="1" si="353"/>
        <v>#N/A</v>
      </c>
      <c r="BB412" s="72" t="e">
        <f t="shared" ca="1" si="354"/>
        <v>#N/A</v>
      </c>
      <c r="BC412" s="72" t="e">
        <f t="shared" ca="1" si="343"/>
        <v>#N/A</v>
      </c>
      <c r="BD412" s="75" t="e">
        <f t="shared" ca="1" si="355"/>
        <v>#N/A</v>
      </c>
      <c r="BE412" s="75" t="e">
        <f t="shared" ca="1" si="356"/>
        <v>#N/A</v>
      </c>
      <c r="BF412" s="75" t="e">
        <f t="shared" ca="1" si="344"/>
        <v>#N/A</v>
      </c>
      <c r="BG412" s="75" t="e">
        <f t="shared" ca="1" si="357"/>
        <v>#N/A</v>
      </c>
      <c r="BH412" s="75" t="e">
        <f t="shared" ca="1" si="358"/>
        <v>#N/A</v>
      </c>
      <c r="BI412" s="75" t="e">
        <f t="shared" ca="1" si="345"/>
        <v>#N/A</v>
      </c>
      <c r="BJ412" s="75" t="e">
        <f t="shared" ca="1" si="359"/>
        <v>#N/A</v>
      </c>
      <c r="BK412" s="75" t="e">
        <f t="shared" ca="1" si="360"/>
        <v>#N/A</v>
      </c>
      <c r="BL412" s="75" t="e">
        <f t="shared" ca="1" si="346"/>
        <v>#N/A</v>
      </c>
      <c r="BM412" s="72" t="e">
        <f t="array" aca="1" ref="BM412" ca="1">ATAN2((1-f)*SQRT(AX412^2+(SIN(AV412)*SIN(BL412)-COS(AV412)*COS(BL412)*COS(AU412))^2),SIN(AV412)*COS(BL412)+COS(AV412)*SIN(BL412)*COS(AU412))</f>
        <v>#N/A</v>
      </c>
      <c r="BN412" s="72" t="e">
        <f t="shared" ca="1" si="361"/>
        <v>#N/A</v>
      </c>
      <c r="BO412" s="72" t="e">
        <f t="array" aca="1" ref="BO412" ca="1">f/16*(1-AX412^2)*(4+f*(4-3*(1-AX412^2)))</f>
        <v>#N/A</v>
      </c>
      <c r="BP412" s="72" t="e">
        <f t="array" aca="1" ref="BP412" ca="1">BN412-(1-BO412)*f*AX412*(BL412+BO412*SIN(BL412)*(COS(BJ412)+BO412*COS(BL412)*(-1+2*COS(BJ412)^2)))</f>
        <v>#N/A</v>
      </c>
      <c r="BQ412" s="72" t="e">
        <f t="shared" ca="1" si="362"/>
        <v>#N/A</v>
      </c>
    </row>
    <row r="413" spans="2:69">
      <c r="B413" s="38"/>
      <c r="C413" s="72" t="str">
        <f t="shared" si="363"/>
        <v/>
      </c>
      <c r="D413" s="72" t="e">
        <f t="array" aca="1" ref="D413" ca="1">MATCH(TRUE,ISERROR(VALUE(MID(C413,ROW(INDIRECT("1:"&amp;LEN(C413))),1))),0)</f>
        <v>#N/A</v>
      </c>
      <c r="E413" s="72" t="e">
        <f t="shared" ca="1" si="364"/>
        <v>#N/A</v>
      </c>
      <c r="F413" s="72" t="e">
        <f t="shared" ca="1" si="365"/>
        <v>#N/A</v>
      </c>
      <c r="G413" s="72" t="e">
        <f t="shared" ca="1" si="366"/>
        <v>#N/A</v>
      </c>
      <c r="H413" s="72" t="e">
        <f t="shared" ca="1" si="367"/>
        <v>#N/A</v>
      </c>
      <c r="I413" s="72" t="e">
        <f t="shared" ca="1" si="368"/>
        <v>#N/A</v>
      </c>
      <c r="J413" s="72" t="e">
        <f t="shared" ca="1" si="369"/>
        <v>#N/A</v>
      </c>
      <c r="K413" s="72" t="e">
        <f t="shared" ca="1" si="370"/>
        <v>#N/A</v>
      </c>
      <c r="L413" s="72" t="e">
        <f t="shared" ca="1" si="371"/>
        <v>#N/A</v>
      </c>
      <c r="M413" s="72" t="e">
        <f ca="1">VLOOKUP(G413,Coef!$C$2:$F$25,4)</f>
        <v>#N/A</v>
      </c>
      <c r="N413" s="31" t="e">
        <f ca="1">VLOOKUP(F413,Coef!$C$4:$D$23,2)</f>
        <v>#N/A</v>
      </c>
      <c r="O413" s="31" t="e">
        <f ca="1">MOD(VLOOKUP(H413,Coef!$C$2:$G$21,5)+MOD(E413+1,2)*15,20)</f>
        <v>#N/A</v>
      </c>
      <c r="P413" s="31" t="e">
        <f ca="1">VLOOKUP(N413,Coef!$A$27:$B$46,2)</f>
        <v>#N/A</v>
      </c>
      <c r="Q413" s="31" t="e">
        <f ca="1">VLOOKUP(N413,Coef!$A$27:$C$46,3)+O413/10-0.1</f>
        <v>#N/A</v>
      </c>
      <c r="R413" s="31" t="e">
        <f ca="1">IF(Q413+0.1&lt;P413,Q413+2,Q413)</f>
        <v>#N/A</v>
      </c>
      <c r="S413" s="72" t="e">
        <f ca="1">M413*100000+J413</f>
        <v>#N/A</v>
      </c>
      <c r="T413" s="72" t="e">
        <f ca="1">R413*1000000+K413</f>
        <v>#N/A</v>
      </c>
      <c r="U413" s="72" t="e">
        <f ca="1">IF(N413&lt;11,T413-10000000,T413)</f>
        <v>#N/A</v>
      </c>
      <c r="V413" s="72" t="e">
        <f ca="1">U413/(6366197.724*0.9996)</f>
        <v>#N/A</v>
      </c>
      <c r="W413" s="72" t="e">
        <f ca="1">(Coef!$J$9/(1+Coef!$J$8*(COS(V413))^2)^0.5)*Coef!$J$6</f>
        <v>#N/A</v>
      </c>
      <c r="X413" s="72" t="e">
        <f ca="1">6*E413-183</f>
        <v>#N/A</v>
      </c>
      <c r="Y413" s="72" t="e">
        <f ca="1">(S413-500000)/W413</f>
        <v>#N/A</v>
      </c>
      <c r="Z413" s="72" t="e">
        <f ca="1">SIN(2*V413)</f>
        <v>#N/A</v>
      </c>
      <c r="AA413" s="72" t="e">
        <f ca="1">Z413*(COS(V413))^2</f>
        <v>#N/A</v>
      </c>
      <c r="AB413" s="72" t="e">
        <f ca="1">V413+(Z413/2)</f>
        <v>#N/A</v>
      </c>
      <c r="AC413" s="72" t="e">
        <f ca="1">(3*AB413+AA413)/4</f>
        <v>#N/A</v>
      </c>
      <c r="AD413" s="72" t="e">
        <f ca="1">(5*AC413+AA413*(COS(V413))^2)/3</f>
        <v>#N/A</v>
      </c>
      <c r="AE413" s="72" t="e">
        <f ca="1">Coef!$J$6*Coef!$J$9*(V413-(Coef!$J$10*AB413)+(Coef!$J$11*AC413)-(Coef!$J$12*AD413))</f>
        <v>#N/A</v>
      </c>
      <c r="AF413" s="72" t="e">
        <f ca="1">(U413-AE413)/W413</f>
        <v>#N/A</v>
      </c>
      <c r="AG413" s="72" t="e">
        <f ca="1">((Coef!$J$8*Y413^2)/2)*(COS(V413))^2</f>
        <v>#N/A</v>
      </c>
      <c r="AH413" s="72" t="e">
        <f ca="1">Y413*(1-(AG413/3))</f>
        <v>#N/A</v>
      </c>
      <c r="AI413" s="72" t="e">
        <f ca="1">AF413*(1-AG413)+V413</f>
        <v>#N/A</v>
      </c>
      <c r="AJ413" s="72" t="e">
        <f ca="1">(EXP(AH413)-EXP(-AH413))/2</f>
        <v>#N/A</v>
      </c>
      <c r="AK413" s="72" t="e">
        <f ca="1">ATAN(AJ413/COS(AI413))</f>
        <v>#N/A</v>
      </c>
      <c r="AL413" s="72" t="e">
        <f ca="1">ATAN(COS(AK413)*TAN(AI413))</f>
        <v>#N/A</v>
      </c>
      <c r="AM413" s="72" t="e">
        <f ca="1">V413+(1+Coef!$J$8*(COS(V413))^2-(3/2)*Coef!$J$8*SIN(V413)*COS(V413)*(AL413-V413))*(AL413-V413)</f>
        <v>#N/A</v>
      </c>
      <c r="AN413" s="34" t="e">
        <f t="shared" ca="1" si="347"/>
        <v>#N/A</v>
      </c>
      <c r="AO413" s="33" t="e">
        <f t="shared" ca="1" si="348"/>
        <v>#N/A</v>
      </c>
      <c r="AP413" s="33" t="e">
        <f t="shared" ca="1" si="349"/>
        <v>#N/A</v>
      </c>
      <c r="AQ413" s="72">
        <v>285</v>
      </c>
      <c r="AR413" s="72">
        <v>810000</v>
      </c>
      <c r="AS413" s="72" t="e">
        <f t="shared" ca="1" si="372"/>
        <v>#N/A</v>
      </c>
      <c r="AT413" s="72" t="e">
        <f t="shared" ca="1" si="372"/>
        <v>#N/A</v>
      </c>
      <c r="AU413" s="72">
        <f t="shared" si="372"/>
        <v>4.9741883681838397</v>
      </c>
      <c r="AV413" s="72" t="e">
        <f t="array" aca="1" ref="AV413" ca="1">ATAN((1-f)*TAN(AS413))</f>
        <v>#N/A</v>
      </c>
      <c r="AW413" s="72" t="e">
        <f t="shared" ca="1" si="350"/>
        <v>#N/A</v>
      </c>
      <c r="AX413" s="72" t="e">
        <f t="shared" ca="1" si="351"/>
        <v>#N/A</v>
      </c>
      <c r="AY413" s="72" t="e">
        <f t="shared" ca="1" si="342"/>
        <v>#N/A</v>
      </c>
      <c r="AZ413" s="72" t="e">
        <f t="shared" ca="1" si="352"/>
        <v>#N/A</v>
      </c>
      <c r="BA413" s="72" t="e">
        <f t="shared" ca="1" si="353"/>
        <v>#N/A</v>
      </c>
      <c r="BB413" s="72" t="e">
        <f t="shared" ca="1" si="354"/>
        <v>#N/A</v>
      </c>
      <c r="BC413" s="72" t="e">
        <f t="shared" ca="1" si="343"/>
        <v>#N/A</v>
      </c>
      <c r="BD413" s="75" t="e">
        <f t="shared" ca="1" si="355"/>
        <v>#N/A</v>
      </c>
      <c r="BE413" s="75" t="e">
        <f t="shared" ca="1" si="356"/>
        <v>#N/A</v>
      </c>
      <c r="BF413" s="75" t="e">
        <f t="shared" ca="1" si="344"/>
        <v>#N/A</v>
      </c>
      <c r="BG413" s="75" t="e">
        <f t="shared" ca="1" si="357"/>
        <v>#N/A</v>
      </c>
      <c r="BH413" s="75" t="e">
        <f t="shared" ca="1" si="358"/>
        <v>#N/A</v>
      </c>
      <c r="BI413" s="75" t="e">
        <f t="shared" ca="1" si="345"/>
        <v>#N/A</v>
      </c>
      <c r="BJ413" s="75" t="e">
        <f t="shared" ca="1" si="359"/>
        <v>#N/A</v>
      </c>
      <c r="BK413" s="75" t="e">
        <f t="shared" ca="1" si="360"/>
        <v>#N/A</v>
      </c>
      <c r="BL413" s="75" t="e">
        <f t="shared" ca="1" si="346"/>
        <v>#N/A</v>
      </c>
      <c r="BM413" s="72" t="e">
        <f t="array" aca="1" ref="BM413" ca="1">ATAN2((1-f)*SQRT(AX413^2+(SIN(AV413)*SIN(BL413)-COS(AV413)*COS(BL413)*COS(AU413))^2),SIN(AV413)*COS(BL413)+COS(AV413)*SIN(BL413)*COS(AU413))</f>
        <v>#N/A</v>
      </c>
      <c r="BN413" s="72" t="e">
        <f t="shared" ca="1" si="361"/>
        <v>#N/A</v>
      </c>
      <c r="BO413" s="72" t="e">
        <f t="array" aca="1" ref="BO413" ca="1">f/16*(1-AX413^2)*(4+f*(4-3*(1-AX413^2)))</f>
        <v>#N/A</v>
      </c>
      <c r="BP413" s="72" t="e">
        <f t="array" aca="1" ref="BP413" ca="1">BN413-(1-BO413)*f*AX413*(BL413+BO413*SIN(BL413)*(COS(BJ413)+BO413*COS(BL413)*(-1+2*COS(BJ413)^2)))</f>
        <v>#N/A</v>
      </c>
      <c r="BQ413" s="72" t="e">
        <f t="shared" ca="1" si="362"/>
        <v>#N/A</v>
      </c>
    </row>
    <row r="414" spans="2:69">
      <c r="B414" s="38"/>
      <c r="C414" s="72" t="str">
        <f t="shared" si="363"/>
        <v/>
      </c>
      <c r="D414" s="72" t="e">
        <f t="array" aca="1" ref="D414" ca="1">MATCH(TRUE,ISERROR(VALUE(MID(C414,ROW(INDIRECT("1:"&amp;LEN(C414))),1))),0)</f>
        <v>#N/A</v>
      </c>
      <c r="E414" s="72" t="e">
        <f t="shared" ca="1" si="364"/>
        <v>#N/A</v>
      </c>
      <c r="F414" s="72" t="e">
        <f t="shared" ca="1" si="365"/>
        <v>#N/A</v>
      </c>
      <c r="G414" s="72" t="e">
        <f t="shared" ca="1" si="366"/>
        <v>#N/A</v>
      </c>
      <c r="H414" s="72" t="e">
        <f t="shared" ca="1" si="367"/>
        <v>#N/A</v>
      </c>
      <c r="I414" s="72" t="e">
        <f t="shared" ca="1" si="368"/>
        <v>#N/A</v>
      </c>
      <c r="J414" s="72" t="e">
        <f t="shared" ca="1" si="369"/>
        <v>#N/A</v>
      </c>
      <c r="K414" s="72" t="e">
        <f t="shared" ca="1" si="370"/>
        <v>#N/A</v>
      </c>
      <c r="L414" s="72" t="e">
        <f t="shared" ca="1" si="371"/>
        <v>#N/A</v>
      </c>
      <c r="M414" s="72" t="e">
        <f ca="1">VLOOKUP(G414,Coef!$C$2:$F$25,4)</f>
        <v>#N/A</v>
      </c>
      <c r="N414" s="31" t="e">
        <f ca="1">VLOOKUP(F414,Coef!$C$4:$D$23,2)</f>
        <v>#N/A</v>
      </c>
      <c r="O414" s="31" t="e">
        <f ca="1">MOD(VLOOKUP(H414,Coef!$C$2:$G$21,5)+MOD(E414+1,2)*15,20)</f>
        <v>#N/A</v>
      </c>
      <c r="P414" s="31" t="e">
        <f ca="1">VLOOKUP(N414,Coef!$A$27:$B$46,2)</f>
        <v>#N/A</v>
      </c>
      <c r="Q414" s="31" t="e">
        <f ca="1">VLOOKUP(N414,Coef!$A$27:$C$46,3)+O414/10-0.1</f>
        <v>#N/A</v>
      </c>
      <c r="R414" s="31" t="e">
        <f ca="1">IF(Q414+0.1&lt;P414,Q414+2,Q414)</f>
        <v>#N/A</v>
      </c>
      <c r="S414" s="72" t="e">
        <f ca="1">M414*100000+J414</f>
        <v>#N/A</v>
      </c>
      <c r="T414" s="72" t="e">
        <f ca="1">R414*1000000+K414</f>
        <v>#N/A</v>
      </c>
      <c r="U414" s="72" t="e">
        <f ca="1">IF(N414&lt;11,T414-10000000,T414)</f>
        <v>#N/A</v>
      </c>
      <c r="V414" s="72" t="e">
        <f ca="1">U414/(6366197.724*0.9996)</f>
        <v>#N/A</v>
      </c>
      <c r="W414" s="72" t="e">
        <f ca="1">(Coef!$J$9/(1+Coef!$J$8*(COS(V414))^2)^0.5)*Coef!$J$6</f>
        <v>#N/A</v>
      </c>
      <c r="X414" s="72" t="e">
        <f ca="1">6*E414-183</f>
        <v>#N/A</v>
      </c>
      <c r="Y414" s="72" t="e">
        <f ca="1">(S414-500000)/W414</f>
        <v>#N/A</v>
      </c>
      <c r="Z414" s="72" t="e">
        <f ca="1">SIN(2*V414)</f>
        <v>#N/A</v>
      </c>
      <c r="AA414" s="72" t="e">
        <f ca="1">Z414*(COS(V414))^2</f>
        <v>#N/A</v>
      </c>
      <c r="AB414" s="72" t="e">
        <f ca="1">V414+(Z414/2)</f>
        <v>#N/A</v>
      </c>
      <c r="AC414" s="72" t="e">
        <f ca="1">(3*AB414+AA414)/4</f>
        <v>#N/A</v>
      </c>
      <c r="AD414" s="72" t="e">
        <f ca="1">(5*AC414+AA414*(COS(V414))^2)/3</f>
        <v>#N/A</v>
      </c>
      <c r="AE414" s="72" t="e">
        <f ca="1">Coef!$J$6*Coef!$J$9*(V414-(Coef!$J$10*AB414)+(Coef!$J$11*AC414)-(Coef!$J$12*AD414))</f>
        <v>#N/A</v>
      </c>
      <c r="AF414" s="72" t="e">
        <f ca="1">(U414-AE414)/W414</f>
        <v>#N/A</v>
      </c>
      <c r="AG414" s="72" t="e">
        <f ca="1">((Coef!$J$8*Y414^2)/2)*(COS(V414))^2</f>
        <v>#N/A</v>
      </c>
      <c r="AH414" s="72" t="e">
        <f ca="1">Y414*(1-(AG414/3))</f>
        <v>#N/A</v>
      </c>
      <c r="AI414" s="72" t="e">
        <f ca="1">AF414*(1-AG414)+V414</f>
        <v>#N/A</v>
      </c>
      <c r="AJ414" s="72" t="e">
        <f ca="1">(EXP(AH414)-EXP(-AH414))/2</f>
        <v>#N/A</v>
      </c>
      <c r="AK414" s="72" t="e">
        <f ca="1">ATAN(AJ414/COS(AI414))</f>
        <v>#N/A</v>
      </c>
      <c r="AL414" s="72" t="e">
        <f ca="1">ATAN(COS(AK414)*TAN(AI414))</f>
        <v>#N/A</v>
      </c>
      <c r="AM414" s="72" t="e">
        <f ca="1">V414+(1+Coef!$J$8*(COS(V414))^2-(3/2)*Coef!$J$8*SIN(V414)*COS(V414)*(AL414-V414))*(AL414-V414)</f>
        <v>#N/A</v>
      </c>
      <c r="AN414" s="34" t="e">
        <f t="shared" ca="1" si="347"/>
        <v>#N/A</v>
      </c>
      <c r="AO414" s="33" t="e">
        <f t="shared" ca="1" si="348"/>
        <v>#N/A</v>
      </c>
      <c r="AP414" s="33" t="e">
        <f t="shared" ca="1" si="349"/>
        <v>#N/A</v>
      </c>
      <c r="AQ414" s="72">
        <v>285</v>
      </c>
      <c r="AR414" s="72">
        <v>810000</v>
      </c>
      <c r="AS414" s="72" t="e">
        <f t="shared" ca="1" si="372"/>
        <v>#N/A</v>
      </c>
      <c r="AT414" s="72" t="e">
        <f t="shared" ca="1" si="372"/>
        <v>#N/A</v>
      </c>
      <c r="AU414" s="72">
        <f t="shared" si="372"/>
        <v>4.9741883681838397</v>
      </c>
      <c r="AV414" s="72" t="e">
        <f t="array" aca="1" ref="AV414" ca="1">ATAN((1-f)*TAN(AS414))</f>
        <v>#N/A</v>
      </c>
      <c r="AW414" s="72" t="e">
        <f t="shared" ca="1" si="350"/>
        <v>#N/A</v>
      </c>
      <c r="AX414" s="72" t="e">
        <f t="shared" ca="1" si="351"/>
        <v>#N/A</v>
      </c>
      <c r="AY414" s="72" t="e">
        <f t="shared" ca="1" si="342"/>
        <v>#N/A</v>
      </c>
      <c r="AZ414" s="72" t="e">
        <f t="shared" ca="1" si="352"/>
        <v>#N/A</v>
      </c>
      <c r="BA414" s="72" t="e">
        <f t="shared" ca="1" si="353"/>
        <v>#N/A</v>
      </c>
      <c r="BB414" s="72" t="e">
        <f t="shared" ca="1" si="354"/>
        <v>#N/A</v>
      </c>
      <c r="BC414" s="72" t="e">
        <f t="shared" ca="1" si="343"/>
        <v>#N/A</v>
      </c>
      <c r="BD414" s="75" t="e">
        <f t="shared" ca="1" si="355"/>
        <v>#N/A</v>
      </c>
      <c r="BE414" s="75" t="e">
        <f t="shared" ca="1" si="356"/>
        <v>#N/A</v>
      </c>
      <c r="BF414" s="75" t="e">
        <f t="shared" ca="1" si="344"/>
        <v>#N/A</v>
      </c>
      <c r="BG414" s="75" t="e">
        <f t="shared" ca="1" si="357"/>
        <v>#N/A</v>
      </c>
      <c r="BH414" s="75" t="e">
        <f t="shared" ca="1" si="358"/>
        <v>#N/A</v>
      </c>
      <c r="BI414" s="75" t="e">
        <f t="shared" ca="1" si="345"/>
        <v>#N/A</v>
      </c>
      <c r="BJ414" s="75" t="e">
        <f t="shared" ca="1" si="359"/>
        <v>#N/A</v>
      </c>
      <c r="BK414" s="75" t="e">
        <f t="shared" ca="1" si="360"/>
        <v>#N/A</v>
      </c>
      <c r="BL414" s="75" t="e">
        <f t="shared" ca="1" si="346"/>
        <v>#N/A</v>
      </c>
      <c r="BM414" s="72" t="e">
        <f t="array" aca="1" ref="BM414" ca="1">ATAN2((1-f)*SQRT(AX414^2+(SIN(AV414)*SIN(BL414)-COS(AV414)*COS(BL414)*COS(AU414))^2),SIN(AV414)*COS(BL414)+COS(AV414)*SIN(BL414)*COS(AU414))</f>
        <v>#N/A</v>
      </c>
      <c r="BN414" s="72" t="e">
        <f t="shared" ca="1" si="361"/>
        <v>#N/A</v>
      </c>
      <c r="BO414" s="72" t="e">
        <f t="array" aca="1" ref="BO414" ca="1">f/16*(1-AX414^2)*(4+f*(4-3*(1-AX414^2)))</f>
        <v>#N/A</v>
      </c>
      <c r="BP414" s="72" t="e">
        <f t="array" aca="1" ref="BP414" ca="1">BN414-(1-BO414)*f*AX414*(BL414+BO414*SIN(BL414)*(COS(BJ414)+BO414*COS(BL414)*(-1+2*COS(BJ414)^2)))</f>
        <v>#N/A</v>
      </c>
      <c r="BQ414" s="72" t="e">
        <f t="shared" ca="1" si="362"/>
        <v>#N/A</v>
      </c>
    </row>
    <row r="415" spans="2:69">
      <c r="B415" s="38"/>
      <c r="C415" s="72" t="str">
        <f t="shared" si="363"/>
        <v/>
      </c>
      <c r="D415" s="72" t="e">
        <f t="array" aca="1" ref="D415" ca="1">MATCH(TRUE,ISERROR(VALUE(MID(C415,ROW(INDIRECT("1:"&amp;LEN(C415))),1))),0)</f>
        <v>#N/A</v>
      </c>
      <c r="E415" s="72" t="e">
        <f t="shared" ca="1" si="364"/>
        <v>#N/A</v>
      </c>
      <c r="F415" s="72" t="e">
        <f t="shared" ca="1" si="365"/>
        <v>#N/A</v>
      </c>
      <c r="G415" s="72" t="e">
        <f t="shared" ca="1" si="366"/>
        <v>#N/A</v>
      </c>
      <c r="H415" s="72" t="e">
        <f t="shared" ca="1" si="367"/>
        <v>#N/A</v>
      </c>
      <c r="I415" s="72" t="e">
        <f t="shared" ca="1" si="368"/>
        <v>#N/A</v>
      </c>
      <c r="J415" s="72" t="e">
        <f t="shared" ca="1" si="369"/>
        <v>#N/A</v>
      </c>
      <c r="K415" s="72" t="e">
        <f t="shared" ca="1" si="370"/>
        <v>#N/A</v>
      </c>
      <c r="L415" s="72" t="e">
        <f t="shared" ca="1" si="371"/>
        <v>#N/A</v>
      </c>
      <c r="M415" s="72" t="e">
        <f ca="1">VLOOKUP(G415,Coef!$C$2:$F$25,4)</f>
        <v>#N/A</v>
      </c>
      <c r="N415" s="31" t="e">
        <f ca="1">VLOOKUP(F415,Coef!$C$4:$D$23,2)</f>
        <v>#N/A</v>
      </c>
      <c r="O415" s="31" t="e">
        <f ca="1">MOD(VLOOKUP(H415,Coef!$C$2:$G$21,5)+MOD(E415+1,2)*15,20)</f>
        <v>#N/A</v>
      </c>
      <c r="P415" s="31" t="e">
        <f ca="1">VLOOKUP(N415,Coef!$A$27:$B$46,2)</f>
        <v>#N/A</v>
      </c>
      <c r="Q415" s="31" t="e">
        <f ca="1">VLOOKUP(N415,Coef!$A$27:$C$46,3)+O415/10-0.1</f>
        <v>#N/A</v>
      </c>
      <c r="R415" s="31" t="e">
        <f ca="1">IF(Q415+0.1&lt;P415,Q415+2,Q415)</f>
        <v>#N/A</v>
      </c>
      <c r="S415" s="72" t="e">
        <f ca="1">M415*100000+J415</f>
        <v>#N/A</v>
      </c>
      <c r="T415" s="72" t="e">
        <f ca="1">R415*1000000+K415</f>
        <v>#N/A</v>
      </c>
      <c r="U415" s="72" t="e">
        <f ca="1">IF(N415&lt;11,T415-10000000,T415)</f>
        <v>#N/A</v>
      </c>
      <c r="V415" s="72" t="e">
        <f ca="1">U415/(6366197.724*0.9996)</f>
        <v>#N/A</v>
      </c>
      <c r="W415" s="72" t="e">
        <f ca="1">(Coef!$J$9/(1+Coef!$J$8*(COS(V415))^2)^0.5)*Coef!$J$6</f>
        <v>#N/A</v>
      </c>
      <c r="X415" s="72" t="e">
        <f ca="1">6*E415-183</f>
        <v>#N/A</v>
      </c>
      <c r="Y415" s="72" t="e">
        <f ca="1">(S415-500000)/W415</f>
        <v>#N/A</v>
      </c>
      <c r="Z415" s="72" t="e">
        <f ca="1">SIN(2*V415)</f>
        <v>#N/A</v>
      </c>
      <c r="AA415" s="72" t="e">
        <f ca="1">Z415*(COS(V415))^2</f>
        <v>#N/A</v>
      </c>
      <c r="AB415" s="72" t="e">
        <f ca="1">V415+(Z415/2)</f>
        <v>#N/A</v>
      </c>
      <c r="AC415" s="72" t="e">
        <f ca="1">(3*AB415+AA415)/4</f>
        <v>#N/A</v>
      </c>
      <c r="AD415" s="72" t="e">
        <f ca="1">(5*AC415+AA415*(COS(V415))^2)/3</f>
        <v>#N/A</v>
      </c>
      <c r="AE415" s="72" t="e">
        <f ca="1">Coef!$J$6*Coef!$J$9*(V415-(Coef!$J$10*AB415)+(Coef!$J$11*AC415)-(Coef!$J$12*AD415))</f>
        <v>#N/A</v>
      </c>
      <c r="AF415" s="72" t="e">
        <f ca="1">(U415-AE415)/W415</f>
        <v>#N/A</v>
      </c>
      <c r="AG415" s="72" t="e">
        <f ca="1">((Coef!$J$8*Y415^2)/2)*(COS(V415))^2</f>
        <v>#N/A</v>
      </c>
      <c r="AH415" s="72" t="e">
        <f ca="1">Y415*(1-(AG415/3))</f>
        <v>#N/A</v>
      </c>
      <c r="AI415" s="72" t="e">
        <f ca="1">AF415*(1-AG415)+V415</f>
        <v>#N/A</v>
      </c>
      <c r="AJ415" s="72" t="e">
        <f ca="1">(EXP(AH415)-EXP(-AH415))/2</f>
        <v>#N/A</v>
      </c>
      <c r="AK415" s="72" t="e">
        <f ca="1">ATAN(AJ415/COS(AI415))</f>
        <v>#N/A</v>
      </c>
      <c r="AL415" s="72" t="e">
        <f ca="1">ATAN(COS(AK415)*TAN(AI415))</f>
        <v>#N/A</v>
      </c>
      <c r="AM415" s="72" t="e">
        <f ca="1">V415+(1+Coef!$J$8*(COS(V415))^2-(3/2)*Coef!$J$8*SIN(V415)*COS(V415)*(AL415-V415))*(AL415-V415)</f>
        <v>#N/A</v>
      </c>
      <c r="AN415" s="34" t="e">
        <f t="shared" ca="1" si="347"/>
        <v>#N/A</v>
      </c>
      <c r="AO415" s="33" t="e">
        <f t="shared" ca="1" si="348"/>
        <v>#N/A</v>
      </c>
      <c r="AP415" s="33" t="e">
        <f t="shared" ca="1" si="349"/>
        <v>#N/A</v>
      </c>
      <c r="AQ415" s="72">
        <v>285</v>
      </c>
      <c r="AR415" s="72">
        <v>810000</v>
      </c>
      <c r="AS415" s="72" t="e">
        <f t="shared" ca="1" si="372"/>
        <v>#N/A</v>
      </c>
      <c r="AT415" s="72" t="e">
        <f t="shared" ca="1" si="372"/>
        <v>#N/A</v>
      </c>
      <c r="AU415" s="72">
        <f t="shared" si="372"/>
        <v>4.9741883681838397</v>
      </c>
      <c r="AV415" s="72" t="e">
        <f t="array" aca="1" ref="AV415" ca="1">ATAN((1-f)*TAN(AS415))</f>
        <v>#N/A</v>
      </c>
      <c r="AW415" s="72" t="e">
        <f t="shared" ca="1" si="350"/>
        <v>#N/A</v>
      </c>
      <c r="AX415" s="72" t="e">
        <f t="shared" ca="1" si="351"/>
        <v>#N/A</v>
      </c>
      <c r="AY415" s="72" t="e">
        <f t="shared" ca="1" si="342"/>
        <v>#N/A</v>
      </c>
      <c r="AZ415" s="72" t="e">
        <f t="shared" ca="1" si="352"/>
        <v>#N/A</v>
      </c>
      <c r="BA415" s="72" t="e">
        <f t="shared" ca="1" si="353"/>
        <v>#N/A</v>
      </c>
      <c r="BB415" s="72" t="e">
        <f t="shared" ca="1" si="354"/>
        <v>#N/A</v>
      </c>
      <c r="BC415" s="72" t="e">
        <f t="shared" ca="1" si="343"/>
        <v>#N/A</v>
      </c>
      <c r="BD415" s="75" t="e">
        <f t="shared" ca="1" si="355"/>
        <v>#N/A</v>
      </c>
      <c r="BE415" s="75" t="e">
        <f t="shared" ca="1" si="356"/>
        <v>#N/A</v>
      </c>
      <c r="BF415" s="75" t="e">
        <f t="shared" ca="1" si="344"/>
        <v>#N/A</v>
      </c>
      <c r="BG415" s="75" t="e">
        <f t="shared" ca="1" si="357"/>
        <v>#N/A</v>
      </c>
      <c r="BH415" s="75" t="e">
        <f t="shared" ca="1" si="358"/>
        <v>#N/A</v>
      </c>
      <c r="BI415" s="75" t="e">
        <f t="shared" ca="1" si="345"/>
        <v>#N/A</v>
      </c>
      <c r="BJ415" s="75" t="e">
        <f t="shared" ca="1" si="359"/>
        <v>#N/A</v>
      </c>
      <c r="BK415" s="75" t="e">
        <f t="shared" ca="1" si="360"/>
        <v>#N/A</v>
      </c>
      <c r="BL415" s="75" t="e">
        <f t="shared" ca="1" si="346"/>
        <v>#N/A</v>
      </c>
      <c r="BM415" s="72" t="e">
        <f t="array" aca="1" ref="BM415" ca="1">ATAN2((1-f)*SQRT(AX415^2+(SIN(AV415)*SIN(BL415)-COS(AV415)*COS(BL415)*COS(AU415))^2),SIN(AV415)*COS(BL415)+COS(AV415)*SIN(BL415)*COS(AU415))</f>
        <v>#N/A</v>
      </c>
      <c r="BN415" s="72" t="e">
        <f t="shared" ca="1" si="361"/>
        <v>#N/A</v>
      </c>
      <c r="BO415" s="72" t="e">
        <f t="array" aca="1" ref="BO415" ca="1">f/16*(1-AX415^2)*(4+f*(4-3*(1-AX415^2)))</f>
        <v>#N/A</v>
      </c>
      <c r="BP415" s="72" t="e">
        <f t="array" aca="1" ref="BP415" ca="1">BN415-(1-BO415)*f*AX415*(BL415+BO415*SIN(BL415)*(COS(BJ415)+BO415*COS(BL415)*(-1+2*COS(BJ415)^2)))</f>
        <v>#N/A</v>
      </c>
      <c r="BQ415" s="72" t="e">
        <f t="shared" ca="1" si="362"/>
        <v>#N/A</v>
      </c>
    </row>
    <row r="416" spans="2:69">
      <c r="B416" s="38"/>
      <c r="C416" s="72" t="str">
        <f t="shared" si="363"/>
        <v/>
      </c>
      <c r="D416" s="72" t="e">
        <f t="array" aca="1" ref="D416" ca="1">MATCH(TRUE,ISERROR(VALUE(MID(C416,ROW(INDIRECT("1:"&amp;LEN(C416))),1))),0)</f>
        <v>#N/A</v>
      </c>
      <c r="E416" s="72" t="e">
        <f t="shared" ca="1" si="364"/>
        <v>#N/A</v>
      </c>
      <c r="F416" s="72" t="e">
        <f t="shared" ca="1" si="365"/>
        <v>#N/A</v>
      </c>
      <c r="G416" s="72" t="e">
        <f t="shared" ca="1" si="366"/>
        <v>#N/A</v>
      </c>
      <c r="H416" s="72" t="e">
        <f t="shared" ca="1" si="367"/>
        <v>#N/A</v>
      </c>
      <c r="I416" s="72" t="e">
        <f t="shared" ca="1" si="368"/>
        <v>#N/A</v>
      </c>
      <c r="J416" s="72" t="e">
        <f t="shared" ca="1" si="369"/>
        <v>#N/A</v>
      </c>
      <c r="K416" s="72" t="e">
        <f t="shared" ca="1" si="370"/>
        <v>#N/A</v>
      </c>
      <c r="L416" s="72" t="e">
        <f t="shared" ca="1" si="371"/>
        <v>#N/A</v>
      </c>
      <c r="M416" s="72" t="e">
        <f ca="1">VLOOKUP(G416,Coef!$C$2:$F$25,4)</f>
        <v>#N/A</v>
      </c>
      <c r="N416" s="31" t="e">
        <f ca="1">VLOOKUP(F416,Coef!$C$4:$D$23,2)</f>
        <v>#N/A</v>
      </c>
      <c r="O416" s="31" t="e">
        <f ca="1">MOD(VLOOKUP(H416,Coef!$C$2:$G$21,5)+MOD(E416+1,2)*15,20)</f>
        <v>#N/A</v>
      </c>
      <c r="P416" s="31" t="e">
        <f ca="1">VLOOKUP(N416,Coef!$A$27:$B$46,2)</f>
        <v>#N/A</v>
      </c>
      <c r="Q416" s="31" t="e">
        <f ca="1">VLOOKUP(N416,Coef!$A$27:$C$46,3)+O416/10-0.1</f>
        <v>#N/A</v>
      </c>
      <c r="R416" s="31" t="e">
        <f ca="1">IF(Q416+0.1&lt;P416,Q416+2,Q416)</f>
        <v>#N/A</v>
      </c>
      <c r="S416" s="72" t="e">
        <f ca="1">M416*100000+J416</f>
        <v>#N/A</v>
      </c>
      <c r="T416" s="72" t="e">
        <f ca="1">R416*1000000+K416</f>
        <v>#N/A</v>
      </c>
      <c r="U416" s="72" t="e">
        <f ca="1">IF(N416&lt;11,T416-10000000,T416)</f>
        <v>#N/A</v>
      </c>
      <c r="V416" s="72" t="e">
        <f ca="1">U416/(6366197.724*0.9996)</f>
        <v>#N/A</v>
      </c>
      <c r="W416" s="72" t="e">
        <f ca="1">(Coef!$J$9/(1+Coef!$J$8*(COS(V416))^2)^0.5)*Coef!$J$6</f>
        <v>#N/A</v>
      </c>
      <c r="X416" s="72" t="e">
        <f ca="1">6*E416-183</f>
        <v>#N/A</v>
      </c>
      <c r="Y416" s="72" t="e">
        <f ca="1">(S416-500000)/W416</f>
        <v>#N/A</v>
      </c>
      <c r="Z416" s="72" t="e">
        <f ca="1">SIN(2*V416)</f>
        <v>#N/A</v>
      </c>
      <c r="AA416" s="72" t="e">
        <f ca="1">Z416*(COS(V416))^2</f>
        <v>#N/A</v>
      </c>
      <c r="AB416" s="72" t="e">
        <f ca="1">V416+(Z416/2)</f>
        <v>#N/A</v>
      </c>
      <c r="AC416" s="72" t="e">
        <f ca="1">(3*AB416+AA416)/4</f>
        <v>#N/A</v>
      </c>
      <c r="AD416" s="72" t="e">
        <f ca="1">(5*AC416+AA416*(COS(V416))^2)/3</f>
        <v>#N/A</v>
      </c>
      <c r="AE416" s="72" t="e">
        <f ca="1">Coef!$J$6*Coef!$J$9*(V416-(Coef!$J$10*AB416)+(Coef!$J$11*AC416)-(Coef!$J$12*AD416))</f>
        <v>#N/A</v>
      </c>
      <c r="AF416" s="72" t="e">
        <f ca="1">(U416-AE416)/W416</f>
        <v>#N/A</v>
      </c>
      <c r="AG416" s="72" t="e">
        <f ca="1">((Coef!$J$8*Y416^2)/2)*(COS(V416))^2</f>
        <v>#N/A</v>
      </c>
      <c r="AH416" s="72" t="e">
        <f ca="1">Y416*(1-(AG416/3))</f>
        <v>#N/A</v>
      </c>
      <c r="AI416" s="72" t="e">
        <f ca="1">AF416*(1-AG416)+V416</f>
        <v>#N/A</v>
      </c>
      <c r="AJ416" s="72" t="e">
        <f ca="1">(EXP(AH416)-EXP(-AH416))/2</f>
        <v>#N/A</v>
      </c>
      <c r="AK416" s="72" t="e">
        <f ca="1">ATAN(AJ416/COS(AI416))</f>
        <v>#N/A</v>
      </c>
      <c r="AL416" s="72" t="e">
        <f ca="1">ATAN(COS(AK416)*TAN(AI416))</f>
        <v>#N/A</v>
      </c>
      <c r="AM416" s="72" t="e">
        <f ca="1">V416+(1+Coef!$J$8*(COS(V416))^2-(3/2)*Coef!$J$8*SIN(V416)*COS(V416)*(AL416-V416))*(AL416-V416)</f>
        <v>#N/A</v>
      </c>
      <c r="AN416" s="34" t="e">
        <f t="shared" ca="1" si="347"/>
        <v>#N/A</v>
      </c>
      <c r="AO416" s="33" t="e">
        <f t="shared" ca="1" si="348"/>
        <v>#N/A</v>
      </c>
      <c r="AP416" s="33" t="e">
        <f t="shared" ca="1" si="349"/>
        <v>#N/A</v>
      </c>
      <c r="AQ416" s="72">
        <v>285</v>
      </c>
      <c r="AR416" s="72">
        <v>810000</v>
      </c>
      <c r="AS416" s="72" t="e">
        <f t="shared" ca="1" si="372"/>
        <v>#N/A</v>
      </c>
      <c r="AT416" s="72" t="e">
        <f t="shared" ca="1" si="372"/>
        <v>#N/A</v>
      </c>
      <c r="AU416" s="72">
        <f t="shared" si="372"/>
        <v>4.9741883681838397</v>
      </c>
      <c r="AV416" s="72" t="e">
        <f t="array" aca="1" ref="AV416" ca="1">ATAN((1-f)*TAN(AS416))</f>
        <v>#N/A</v>
      </c>
      <c r="AW416" s="72" t="e">
        <f t="shared" ca="1" si="350"/>
        <v>#N/A</v>
      </c>
      <c r="AX416" s="72" t="e">
        <f t="shared" ca="1" si="351"/>
        <v>#N/A</v>
      </c>
      <c r="AY416" s="72" t="e">
        <f t="shared" ca="1" si="342"/>
        <v>#N/A</v>
      </c>
      <c r="AZ416" s="72" t="e">
        <f t="shared" ca="1" si="352"/>
        <v>#N/A</v>
      </c>
      <c r="BA416" s="72" t="e">
        <f t="shared" ca="1" si="353"/>
        <v>#N/A</v>
      </c>
      <c r="BB416" s="72" t="e">
        <f t="shared" ca="1" si="354"/>
        <v>#N/A</v>
      </c>
      <c r="BC416" s="72" t="e">
        <f t="shared" ca="1" si="343"/>
        <v>#N/A</v>
      </c>
      <c r="BD416" s="75" t="e">
        <f t="shared" ca="1" si="355"/>
        <v>#N/A</v>
      </c>
      <c r="BE416" s="75" t="e">
        <f t="shared" ca="1" si="356"/>
        <v>#N/A</v>
      </c>
      <c r="BF416" s="75" t="e">
        <f t="shared" ca="1" si="344"/>
        <v>#N/A</v>
      </c>
      <c r="BG416" s="75" t="e">
        <f t="shared" ca="1" si="357"/>
        <v>#N/A</v>
      </c>
      <c r="BH416" s="75" t="e">
        <f t="shared" ca="1" si="358"/>
        <v>#N/A</v>
      </c>
      <c r="BI416" s="75" t="e">
        <f t="shared" ca="1" si="345"/>
        <v>#N/A</v>
      </c>
      <c r="BJ416" s="75" t="e">
        <f t="shared" ca="1" si="359"/>
        <v>#N/A</v>
      </c>
      <c r="BK416" s="75" t="e">
        <f t="shared" ca="1" si="360"/>
        <v>#N/A</v>
      </c>
      <c r="BL416" s="75" t="e">
        <f t="shared" ca="1" si="346"/>
        <v>#N/A</v>
      </c>
      <c r="BM416" s="72" t="e">
        <f t="array" aca="1" ref="BM416" ca="1">ATAN2((1-f)*SQRT(AX416^2+(SIN(AV416)*SIN(BL416)-COS(AV416)*COS(BL416)*COS(AU416))^2),SIN(AV416)*COS(BL416)+COS(AV416)*SIN(BL416)*COS(AU416))</f>
        <v>#N/A</v>
      </c>
      <c r="BN416" s="72" t="e">
        <f t="shared" ca="1" si="361"/>
        <v>#N/A</v>
      </c>
      <c r="BO416" s="72" t="e">
        <f t="array" aca="1" ref="BO416" ca="1">f/16*(1-AX416^2)*(4+f*(4-3*(1-AX416^2)))</f>
        <v>#N/A</v>
      </c>
      <c r="BP416" s="72" t="e">
        <f t="array" aca="1" ref="BP416" ca="1">BN416-(1-BO416)*f*AX416*(BL416+BO416*SIN(BL416)*(COS(BJ416)+BO416*COS(BL416)*(-1+2*COS(BJ416)^2)))</f>
        <v>#N/A</v>
      </c>
      <c r="BQ416" s="72" t="e">
        <f t="shared" ca="1" si="362"/>
        <v>#N/A</v>
      </c>
    </row>
    <row r="417" spans="2:69">
      <c r="B417" s="38"/>
      <c r="C417" s="72" t="str">
        <f t="shared" si="363"/>
        <v/>
      </c>
      <c r="D417" s="72" t="e">
        <f t="array" aca="1" ref="D417" ca="1">MATCH(TRUE,ISERROR(VALUE(MID(C417,ROW(INDIRECT("1:"&amp;LEN(C417))),1))),0)</f>
        <v>#N/A</v>
      </c>
      <c r="E417" s="72" t="e">
        <f t="shared" ca="1" si="364"/>
        <v>#N/A</v>
      </c>
      <c r="F417" s="72" t="e">
        <f t="shared" ca="1" si="365"/>
        <v>#N/A</v>
      </c>
      <c r="G417" s="72" t="e">
        <f t="shared" ca="1" si="366"/>
        <v>#N/A</v>
      </c>
      <c r="H417" s="72" t="e">
        <f t="shared" ca="1" si="367"/>
        <v>#N/A</v>
      </c>
      <c r="I417" s="72" t="e">
        <f t="shared" ca="1" si="368"/>
        <v>#N/A</v>
      </c>
      <c r="J417" s="72" t="e">
        <f t="shared" ca="1" si="369"/>
        <v>#N/A</v>
      </c>
      <c r="K417" s="72" t="e">
        <f t="shared" ca="1" si="370"/>
        <v>#N/A</v>
      </c>
      <c r="L417" s="72" t="e">
        <f t="shared" ca="1" si="371"/>
        <v>#N/A</v>
      </c>
      <c r="M417" s="72" t="e">
        <f ca="1">VLOOKUP(G417,Coef!$C$2:$F$25,4)</f>
        <v>#N/A</v>
      </c>
      <c r="N417" s="31" t="e">
        <f ca="1">VLOOKUP(F417,Coef!$C$4:$D$23,2)</f>
        <v>#N/A</v>
      </c>
      <c r="O417" s="31" t="e">
        <f ca="1">MOD(VLOOKUP(H417,Coef!$C$2:$G$21,5)+MOD(E417+1,2)*15,20)</f>
        <v>#N/A</v>
      </c>
      <c r="P417" s="31" t="e">
        <f ca="1">VLOOKUP(N417,Coef!$A$27:$B$46,2)</f>
        <v>#N/A</v>
      </c>
      <c r="Q417" s="31" t="e">
        <f ca="1">VLOOKUP(N417,Coef!$A$27:$C$46,3)+O417/10-0.1</f>
        <v>#N/A</v>
      </c>
      <c r="R417" s="31" t="e">
        <f ca="1">IF(Q417+0.1&lt;P417,Q417+2,Q417)</f>
        <v>#N/A</v>
      </c>
      <c r="S417" s="72" t="e">
        <f ca="1">M417*100000+J417</f>
        <v>#N/A</v>
      </c>
      <c r="T417" s="72" t="e">
        <f ca="1">R417*1000000+K417</f>
        <v>#N/A</v>
      </c>
      <c r="U417" s="72" t="e">
        <f ca="1">IF(N417&lt;11,T417-10000000,T417)</f>
        <v>#N/A</v>
      </c>
      <c r="V417" s="72" t="e">
        <f ca="1">U417/(6366197.724*0.9996)</f>
        <v>#N/A</v>
      </c>
      <c r="W417" s="72" t="e">
        <f ca="1">(Coef!$J$9/(1+Coef!$J$8*(COS(V417))^2)^0.5)*Coef!$J$6</f>
        <v>#N/A</v>
      </c>
      <c r="X417" s="72" t="e">
        <f ca="1">6*E417-183</f>
        <v>#N/A</v>
      </c>
      <c r="Y417" s="72" t="e">
        <f ca="1">(S417-500000)/W417</f>
        <v>#N/A</v>
      </c>
      <c r="Z417" s="72" t="e">
        <f ca="1">SIN(2*V417)</f>
        <v>#N/A</v>
      </c>
      <c r="AA417" s="72" t="e">
        <f ca="1">Z417*(COS(V417))^2</f>
        <v>#N/A</v>
      </c>
      <c r="AB417" s="72" t="e">
        <f ca="1">V417+(Z417/2)</f>
        <v>#N/A</v>
      </c>
      <c r="AC417" s="72" t="e">
        <f ca="1">(3*AB417+AA417)/4</f>
        <v>#N/A</v>
      </c>
      <c r="AD417" s="72" t="e">
        <f ca="1">(5*AC417+AA417*(COS(V417))^2)/3</f>
        <v>#N/A</v>
      </c>
      <c r="AE417" s="72" t="e">
        <f ca="1">Coef!$J$6*Coef!$J$9*(V417-(Coef!$J$10*AB417)+(Coef!$J$11*AC417)-(Coef!$J$12*AD417))</f>
        <v>#N/A</v>
      </c>
      <c r="AF417" s="72" t="e">
        <f ca="1">(U417-AE417)/W417</f>
        <v>#N/A</v>
      </c>
      <c r="AG417" s="72" t="e">
        <f ca="1">((Coef!$J$8*Y417^2)/2)*(COS(V417))^2</f>
        <v>#N/A</v>
      </c>
      <c r="AH417" s="72" t="e">
        <f ca="1">Y417*(1-(AG417/3))</f>
        <v>#N/A</v>
      </c>
      <c r="AI417" s="72" t="e">
        <f ca="1">AF417*(1-AG417)+V417</f>
        <v>#N/A</v>
      </c>
      <c r="AJ417" s="72" t="e">
        <f ca="1">(EXP(AH417)-EXP(-AH417))/2</f>
        <v>#N/A</v>
      </c>
      <c r="AK417" s="72" t="e">
        <f ca="1">ATAN(AJ417/COS(AI417))</f>
        <v>#N/A</v>
      </c>
      <c r="AL417" s="72" t="e">
        <f ca="1">ATAN(COS(AK417)*TAN(AI417))</f>
        <v>#N/A</v>
      </c>
      <c r="AM417" s="72" t="e">
        <f ca="1">V417+(1+Coef!$J$8*(COS(V417))^2-(3/2)*Coef!$J$8*SIN(V417)*COS(V417)*(AL417-V417))*(AL417-V417)</f>
        <v>#N/A</v>
      </c>
      <c r="AN417" s="34" t="e">
        <f t="shared" ca="1" si="347"/>
        <v>#N/A</v>
      </c>
      <c r="AO417" s="33" t="e">
        <f t="shared" ca="1" si="348"/>
        <v>#N/A</v>
      </c>
      <c r="AP417" s="33" t="e">
        <f t="shared" ca="1" si="349"/>
        <v>#N/A</v>
      </c>
      <c r="AQ417" s="72">
        <v>285</v>
      </c>
      <c r="AR417" s="72">
        <v>810000</v>
      </c>
      <c r="AS417" s="72" t="e">
        <f t="shared" ca="1" si="372"/>
        <v>#N/A</v>
      </c>
      <c r="AT417" s="72" t="e">
        <f t="shared" ca="1" si="372"/>
        <v>#N/A</v>
      </c>
      <c r="AU417" s="72">
        <f t="shared" si="372"/>
        <v>4.9741883681838397</v>
      </c>
      <c r="AV417" s="72" t="e">
        <f t="array" aca="1" ref="AV417" ca="1">ATAN((1-f)*TAN(AS417))</f>
        <v>#N/A</v>
      </c>
      <c r="AW417" s="72" t="e">
        <f t="shared" ca="1" si="350"/>
        <v>#N/A</v>
      </c>
      <c r="AX417" s="72" t="e">
        <f t="shared" ca="1" si="351"/>
        <v>#N/A</v>
      </c>
      <c r="AY417" s="72" t="e">
        <f t="shared" ca="1" si="342"/>
        <v>#N/A</v>
      </c>
      <c r="AZ417" s="72" t="e">
        <f t="shared" ca="1" si="352"/>
        <v>#N/A</v>
      </c>
      <c r="BA417" s="72" t="e">
        <f t="shared" ca="1" si="353"/>
        <v>#N/A</v>
      </c>
      <c r="BB417" s="72" t="e">
        <f t="shared" ca="1" si="354"/>
        <v>#N/A</v>
      </c>
      <c r="BC417" s="72" t="e">
        <f t="shared" ca="1" si="343"/>
        <v>#N/A</v>
      </c>
      <c r="BD417" s="75" t="e">
        <f t="shared" ca="1" si="355"/>
        <v>#N/A</v>
      </c>
      <c r="BE417" s="75" t="e">
        <f t="shared" ca="1" si="356"/>
        <v>#N/A</v>
      </c>
      <c r="BF417" s="75" t="e">
        <f t="shared" ca="1" si="344"/>
        <v>#N/A</v>
      </c>
      <c r="BG417" s="75" t="e">
        <f t="shared" ca="1" si="357"/>
        <v>#N/A</v>
      </c>
      <c r="BH417" s="75" t="e">
        <f t="shared" ca="1" si="358"/>
        <v>#N/A</v>
      </c>
      <c r="BI417" s="75" t="e">
        <f t="shared" ca="1" si="345"/>
        <v>#N/A</v>
      </c>
      <c r="BJ417" s="75" t="e">
        <f t="shared" ca="1" si="359"/>
        <v>#N/A</v>
      </c>
      <c r="BK417" s="75" t="e">
        <f t="shared" ca="1" si="360"/>
        <v>#N/A</v>
      </c>
      <c r="BL417" s="75" t="e">
        <f t="shared" ca="1" si="346"/>
        <v>#N/A</v>
      </c>
      <c r="BM417" s="72" t="e">
        <f t="array" aca="1" ref="BM417" ca="1">ATAN2((1-f)*SQRT(AX417^2+(SIN(AV417)*SIN(BL417)-COS(AV417)*COS(BL417)*COS(AU417))^2),SIN(AV417)*COS(BL417)+COS(AV417)*SIN(BL417)*COS(AU417))</f>
        <v>#N/A</v>
      </c>
      <c r="BN417" s="72" t="e">
        <f t="shared" ca="1" si="361"/>
        <v>#N/A</v>
      </c>
      <c r="BO417" s="72" t="e">
        <f t="array" aca="1" ref="BO417" ca="1">f/16*(1-AX417^2)*(4+f*(4-3*(1-AX417^2)))</f>
        <v>#N/A</v>
      </c>
      <c r="BP417" s="72" t="e">
        <f t="array" aca="1" ref="BP417" ca="1">BN417-(1-BO417)*f*AX417*(BL417+BO417*SIN(BL417)*(COS(BJ417)+BO417*COS(BL417)*(-1+2*COS(BJ417)^2)))</f>
        <v>#N/A</v>
      </c>
      <c r="BQ417" s="72" t="e">
        <f t="shared" ca="1" si="362"/>
        <v>#N/A</v>
      </c>
    </row>
    <row r="418" spans="2:69">
      <c r="B418" s="38"/>
      <c r="C418" s="72" t="str">
        <f t="shared" si="363"/>
        <v/>
      </c>
      <c r="D418" s="72" t="e">
        <f t="array" aca="1" ref="D418" ca="1">MATCH(TRUE,ISERROR(VALUE(MID(C418,ROW(INDIRECT("1:"&amp;LEN(C418))),1))),0)</f>
        <v>#N/A</v>
      </c>
      <c r="E418" s="72" t="e">
        <f t="shared" ca="1" si="364"/>
        <v>#N/A</v>
      </c>
      <c r="F418" s="72" t="e">
        <f t="shared" ca="1" si="365"/>
        <v>#N/A</v>
      </c>
      <c r="G418" s="72" t="e">
        <f t="shared" ca="1" si="366"/>
        <v>#N/A</v>
      </c>
      <c r="H418" s="72" t="e">
        <f t="shared" ca="1" si="367"/>
        <v>#N/A</v>
      </c>
      <c r="I418" s="72" t="e">
        <f t="shared" ca="1" si="368"/>
        <v>#N/A</v>
      </c>
      <c r="J418" s="72" t="e">
        <f t="shared" ca="1" si="369"/>
        <v>#N/A</v>
      </c>
      <c r="K418" s="72" t="e">
        <f t="shared" ca="1" si="370"/>
        <v>#N/A</v>
      </c>
      <c r="L418" s="72" t="e">
        <f t="shared" ca="1" si="371"/>
        <v>#N/A</v>
      </c>
      <c r="M418" s="72" t="e">
        <f ca="1">VLOOKUP(G418,Coef!$C$2:$F$25,4)</f>
        <v>#N/A</v>
      </c>
      <c r="N418" s="31" t="e">
        <f ca="1">VLOOKUP(F418,Coef!$C$4:$D$23,2)</f>
        <v>#N/A</v>
      </c>
      <c r="O418" s="31" t="e">
        <f ca="1">MOD(VLOOKUP(H418,Coef!$C$2:$G$21,5)+MOD(E418+1,2)*15,20)</f>
        <v>#N/A</v>
      </c>
      <c r="P418" s="31" t="e">
        <f ca="1">VLOOKUP(N418,Coef!$A$27:$B$46,2)</f>
        <v>#N/A</v>
      </c>
      <c r="Q418" s="31" t="e">
        <f ca="1">VLOOKUP(N418,Coef!$A$27:$C$46,3)+O418/10-0.1</f>
        <v>#N/A</v>
      </c>
      <c r="R418" s="31" t="e">
        <f ca="1">IF(Q418+0.1&lt;P418,Q418+2,Q418)</f>
        <v>#N/A</v>
      </c>
      <c r="S418" s="72" t="e">
        <f ca="1">M418*100000+J418</f>
        <v>#N/A</v>
      </c>
      <c r="T418" s="72" t="e">
        <f ca="1">R418*1000000+K418</f>
        <v>#N/A</v>
      </c>
      <c r="U418" s="72" t="e">
        <f ca="1">IF(N418&lt;11,T418-10000000,T418)</f>
        <v>#N/A</v>
      </c>
      <c r="V418" s="72" t="e">
        <f ca="1">U418/(6366197.724*0.9996)</f>
        <v>#N/A</v>
      </c>
      <c r="W418" s="72" t="e">
        <f ca="1">(Coef!$J$9/(1+Coef!$J$8*(COS(V418))^2)^0.5)*Coef!$J$6</f>
        <v>#N/A</v>
      </c>
      <c r="X418" s="72" t="e">
        <f ca="1">6*E418-183</f>
        <v>#N/A</v>
      </c>
      <c r="Y418" s="72" t="e">
        <f ca="1">(S418-500000)/W418</f>
        <v>#N/A</v>
      </c>
      <c r="Z418" s="72" t="e">
        <f ca="1">SIN(2*V418)</f>
        <v>#N/A</v>
      </c>
      <c r="AA418" s="72" t="e">
        <f ca="1">Z418*(COS(V418))^2</f>
        <v>#N/A</v>
      </c>
      <c r="AB418" s="72" t="e">
        <f ca="1">V418+(Z418/2)</f>
        <v>#N/A</v>
      </c>
      <c r="AC418" s="72" t="e">
        <f ca="1">(3*AB418+AA418)/4</f>
        <v>#N/A</v>
      </c>
      <c r="AD418" s="72" t="e">
        <f ca="1">(5*AC418+AA418*(COS(V418))^2)/3</f>
        <v>#N/A</v>
      </c>
      <c r="AE418" s="72" t="e">
        <f ca="1">Coef!$J$6*Coef!$J$9*(V418-(Coef!$J$10*AB418)+(Coef!$J$11*AC418)-(Coef!$J$12*AD418))</f>
        <v>#N/A</v>
      </c>
      <c r="AF418" s="72" t="e">
        <f ca="1">(U418-AE418)/W418</f>
        <v>#N/A</v>
      </c>
      <c r="AG418" s="72" t="e">
        <f ca="1">((Coef!$J$8*Y418^2)/2)*(COS(V418))^2</f>
        <v>#N/A</v>
      </c>
      <c r="AH418" s="72" t="e">
        <f ca="1">Y418*(1-(AG418/3))</f>
        <v>#N/A</v>
      </c>
      <c r="AI418" s="72" t="e">
        <f ca="1">AF418*(1-AG418)+V418</f>
        <v>#N/A</v>
      </c>
      <c r="AJ418" s="72" t="e">
        <f ca="1">(EXP(AH418)-EXP(-AH418))/2</f>
        <v>#N/A</v>
      </c>
      <c r="AK418" s="72" t="e">
        <f ca="1">ATAN(AJ418/COS(AI418))</f>
        <v>#N/A</v>
      </c>
      <c r="AL418" s="72" t="e">
        <f ca="1">ATAN(COS(AK418)*TAN(AI418))</f>
        <v>#N/A</v>
      </c>
      <c r="AM418" s="72" t="e">
        <f ca="1">V418+(1+Coef!$J$8*(COS(V418))^2-(3/2)*Coef!$J$8*SIN(V418)*COS(V418)*(AL418-V418))*(AL418-V418)</f>
        <v>#N/A</v>
      </c>
      <c r="AN418" s="34" t="e">
        <f t="shared" ca="1" si="347"/>
        <v>#N/A</v>
      </c>
      <c r="AO418" s="33" t="e">
        <f t="shared" ca="1" si="348"/>
        <v>#N/A</v>
      </c>
      <c r="AP418" s="33" t="e">
        <f t="shared" ca="1" si="349"/>
        <v>#N/A</v>
      </c>
      <c r="AQ418" s="72">
        <v>285</v>
      </c>
      <c r="AR418" s="72">
        <v>810000</v>
      </c>
      <c r="AS418" s="72" t="e">
        <f t="shared" ca="1" si="372"/>
        <v>#N/A</v>
      </c>
      <c r="AT418" s="72" t="e">
        <f t="shared" ca="1" si="372"/>
        <v>#N/A</v>
      </c>
      <c r="AU418" s="72">
        <f t="shared" si="372"/>
        <v>4.9741883681838397</v>
      </c>
      <c r="AV418" s="72" t="e">
        <f t="array" aca="1" ref="AV418" ca="1">ATAN((1-f)*TAN(AS418))</f>
        <v>#N/A</v>
      </c>
      <c r="AW418" s="72" t="e">
        <f t="shared" ca="1" si="350"/>
        <v>#N/A</v>
      </c>
      <c r="AX418" s="72" t="e">
        <f t="shared" ca="1" si="351"/>
        <v>#N/A</v>
      </c>
      <c r="AY418" s="72" t="e">
        <f t="shared" ca="1" si="342"/>
        <v>#N/A</v>
      </c>
      <c r="AZ418" s="72" t="e">
        <f t="shared" ca="1" si="352"/>
        <v>#N/A</v>
      </c>
      <c r="BA418" s="72" t="e">
        <f t="shared" ca="1" si="353"/>
        <v>#N/A</v>
      </c>
      <c r="BB418" s="72" t="e">
        <f t="shared" ca="1" si="354"/>
        <v>#N/A</v>
      </c>
      <c r="BC418" s="72" t="e">
        <f t="shared" ca="1" si="343"/>
        <v>#N/A</v>
      </c>
      <c r="BD418" s="75" t="e">
        <f t="shared" ca="1" si="355"/>
        <v>#N/A</v>
      </c>
      <c r="BE418" s="75" t="e">
        <f t="shared" ca="1" si="356"/>
        <v>#N/A</v>
      </c>
      <c r="BF418" s="75" t="e">
        <f t="shared" ca="1" si="344"/>
        <v>#N/A</v>
      </c>
      <c r="BG418" s="75" t="e">
        <f t="shared" ca="1" si="357"/>
        <v>#N/A</v>
      </c>
      <c r="BH418" s="75" t="e">
        <f t="shared" ca="1" si="358"/>
        <v>#N/A</v>
      </c>
      <c r="BI418" s="75" t="e">
        <f t="shared" ca="1" si="345"/>
        <v>#N/A</v>
      </c>
      <c r="BJ418" s="75" t="e">
        <f t="shared" ca="1" si="359"/>
        <v>#N/A</v>
      </c>
      <c r="BK418" s="75" t="e">
        <f t="shared" ca="1" si="360"/>
        <v>#N/A</v>
      </c>
      <c r="BL418" s="75" t="e">
        <f t="shared" ca="1" si="346"/>
        <v>#N/A</v>
      </c>
      <c r="BM418" s="72" t="e">
        <f t="array" aca="1" ref="BM418" ca="1">ATAN2((1-f)*SQRT(AX418^2+(SIN(AV418)*SIN(BL418)-COS(AV418)*COS(BL418)*COS(AU418))^2),SIN(AV418)*COS(BL418)+COS(AV418)*SIN(BL418)*COS(AU418))</f>
        <v>#N/A</v>
      </c>
      <c r="BN418" s="72" t="e">
        <f t="shared" ca="1" si="361"/>
        <v>#N/A</v>
      </c>
      <c r="BO418" s="72" t="e">
        <f t="array" aca="1" ref="BO418" ca="1">f/16*(1-AX418^2)*(4+f*(4-3*(1-AX418^2)))</f>
        <v>#N/A</v>
      </c>
      <c r="BP418" s="72" t="e">
        <f t="array" aca="1" ref="BP418" ca="1">BN418-(1-BO418)*f*AX418*(BL418+BO418*SIN(BL418)*(COS(BJ418)+BO418*COS(BL418)*(-1+2*COS(BJ418)^2)))</f>
        <v>#N/A</v>
      </c>
      <c r="BQ418" s="72" t="e">
        <f t="shared" ca="1" si="362"/>
        <v>#N/A</v>
      </c>
    </row>
    <row r="419" spans="2:69">
      <c r="B419" s="38"/>
      <c r="C419" s="72" t="str">
        <f t="shared" si="363"/>
        <v/>
      </c>
      <c r="D419" s="72" t="e">
        <f t="array" aca="1" ref="D419" ca="1">MATCH(TRUE,ISERROR(VALUE(MID(C419,ROW(INDIRECT("1:"&amp;LEN(C419))),1))),0)</f>
        <v>#N/A</v>
      </c>
      <c r="E419" s="72" t="e">
        <f t="shared" ca="1" si="364"/>
        <v>#N/A</v>
      </c>
      <c r="F419" s="72" t="e">
        <f t="shared" ca="1" si="365"/>
        <v>#N/A</v>
      </c>
      <c r="G419" s="72" t="e">
        <f t="shared" ca="1" si="366"/>
        <v>#N/A</v>
      </c>
      <c r="H419" s="72" t="e">
        <f t="shared" ca="1" si="367"/>
        <v>#N/A</v>
      </c>
      <c r="I419" s="72" t="e">
        <f t="shared" ca="1" si="368"/>
        <v>#N/A</v>
      </c>
      <c r="J419" s="72" t="e">
        <f t="shared" ca="1" si="369"/>
        <v>#N/A</v>
      </c>
      <c r="K419" s="72" t="e">
        <f t="shared" ca="1" si="370"/>
        <v>#N/A</v>
      </c>
      <c r="L419" s="72" t="e">
        <f t="shared" ca="1" si="371"/>
        <v>#N/A</v>
      </c>
      <c r="M419" s="72" t="e">
        <f ca="1">VLOOKUP(G419,Coef!$C$2:$F$25,4)</f>
        <v>#N/A</v>
      </c>
      <c r="N419" s="31" t="e">
        <f ca="1">VLOOKUP(F419,Coef!$C$4:$D$23,2)</f>
        <v>#N/A</v>
      </c>
      <c r="O419" s="31" t="e">
        <f ca="1">MOD(VLOOKUP(H419,Coef!$C$2:$G$21,5)+MOD(E419+1,2)*15,20)</f>
        <v>#N/A</v>
      </c>
      <c r="P419" s="31" t="e">
        <f ca="1">VLOOKUP(N419,Coef!$A$27:$B$46,2)</f>
        <v>#N/A</v>
      </c>
      <c r="Q419" s="31" t="e">
        <f ca="1">VLOOKUP(N419,Coef!$A$27:$C$46,3)+O419/10-0.1</f>
        <v>#N/A</v>
      </c>
      <c r="R419" s="31" t="e">
        <f ca="1">IF(Q419+0.1&lt;P419,Q419+2,Q419)</f>
        <v>#N/A</v>
      </c>
      <c r="S419" s="72" t="e">
        <f ca="1">M419*100000+J419</f>
        <v>#N/A</v>
      </c>
      <c r="T419" s="72" t="e">
        <f ca="1">R419*1000000+K419</f>
        <v>#N/A</v>
      </c>
      <c r="U419" s="72" t="e">
        <f ca="1">IF(N419&lt;11,T419-10000000,T419)</f>
        <v>#N/A</v>
      </c>
      <c r="V419" s="72" t="e">
        <f ca="1">U419/(6366197.724*0.9996)</f>
        <v>#N/A</v>
      </c>
      <c r="W419" s="72" t="e">
        <f ca="1">(Coef!$J$9/(1+Coef!$J$8*(COS(V419))^2)^0.5)*Coef!$J$6</f>
        <v>#N/A</v>
      </c>
      <c r="X419" s="72" t="e">
        <f ca="1">6*E419-183</f>
        <v>#N/A</v>
      </c>
      <c r="Y419" s="72" t="e">
        <f ca="1">(S419-500000)/W419</f>
        <v>#N/A</v>
      </c>
      <c r="Z419" s="72" t="e">
        <f ca="1">SIN(2*V419)</f>
        <v>#N/A</v>
      </c>
      <c r="AA419" s="72" t="e">
        <f ca="1">Z419*(COS(V419))^2</f>
        <v>#N/A</v>
      </c>
      <c r="AB419" s="72" t="e">
        <f ca="1">V419+(Z419/2)</f>
        <v>#N/A</v>
      </c>
      <c r="AC419" s="72" t="e">
        <f ca="1">(3*AB419+AA419)/4</f>
        <v>#N/A</v>
      </c>
      <c r="AD419" s="72" t="e">
        <f ca="1">(5*AC419+AA419*(COS(V419))^2)/3</f>
        <v>#N/A</v>
      </c>
      <c r="AE419" s="72" t="e">
        <f ca="1">Coef!$J$6*Coef!$J$9*(V419-(Coef!$J$10*AB419)+(Coef!$J$11*AC419)-(Coef!$J$12*AD419))</f>
        <v>#N/A</v>
      </c>
      <c r="AF419" s="72" t="e">
        <f ca="1">(U419-AE419)/W419</f>
        <v>#N/A</v>
      </c>
      <c r="AG419" s="72" t="e">
        <f ca="1">((Coef!$J$8*Y419^2)/2)*(COS(V419))^2</f>
        <v>#N/A</v>
      </c>
      <c r="AH419" s="72" t="e">
        <f ca="1">Y419*(1-(AG419/3))</f>
        <v>#N/A</v>
      </c>
      <c r="AI419" s="72" t="e">
        <f ca="1">AF419*(1-AG419)+V419</f>
        <v>#N/A</v>
      </c>
      <c r="AJ419" s="72" t="e">
        <f ca="1">(EXP(AH419)-EXP(-AH419))/2</f>
        <v>#N/A</v>
      </c>
      <c r="AK419" s="72" t="e">
        <f ca="1">ATAN(AJ419/COS(AI419))</f>
        <v>#N/A</v>
      </c>
      <c r="AL419" s="72" t="e">
        <f ca="1">ATAN(COS(AK419)*TAN(AI419))</f>
        <v>#N/A</v>
      </c>
      <c r="AM419" s="72" t="e">
        <f ca="1">V419+(1+Coef!$J$8*(COS(V419))^2-(3/2)*Coef!$J$8*SIN(V419)*COS(V419)*(AL419-V419))*(AL419-V419)</f>
        <v>#N/A</v>
      </c>
      <c r="AN419" s="34" t="e">
        <f t="shared" ca="1" si="347"/>
        <v>#N/A</v>
      </c>
      <c r="AO419" s="33" t="e">
        <f t="shared" ca="1" si="348"/>
        <v>#N/A</v>
      </c>
      <c r="AP419" s="33" t="e">
        <f t="shared" ca="1" si="349"/>
        <v>#N/A</v>
      </c>
      <c r="AQ419" s="72">
        <v>285</v>
      </c>
      <c r="AR419" s="72">
        <v>810000</v>
      </c>
      <c r="AS419" s="72" t="e">
        <f t="shared" ca="1" si="372"/>
        <v>#N/A</v>
      </c>
      <c r="AT419" s="72" t="e">
        <f t="shared" ca="1" si="372"/>
        <v>#N/A</v>
      </c>
      <c r="AU419" s="72">
        <f t="shared" si="372"/>
        <v>4.9741883681838397</v>
      </c>
      <c r="AV419" s="72" t="e">
        <f t="array" aca="1" ref="AV419" ca="1">ATAN((1-f)*TAN(AS419))</f>
        <v>#N/A</v>
      </c>
      <c r="AW419" s="72" t="e">
        <f t="shared" ca="1" si="350"/>
        <v>#N/A</v>
      </c>
      <c r="AX419" s="72" t="e">
        <f t="shared" ca="1" si="351"/>
        <v>#N/A</v>
      </c>
      <c r="AY419" s="72" t="e">
        <f t="shared" ca="1" si="342"/>
        <v>#N/A</v>
      </c>
      <c r="AZ419" s="72" t="e">
        <f t="shared" ca="1" si="352"/>
        <v>#N/A</v>
      </c>
      <c r="BA419" s="72" t="e">
        <f t="shared" ca="1" si="353"/>
        <v>#N/A</v>
      </c>
      <c r="BB419" s="72" t="e">
        <f t="shared" ca="1" si="354"/>
        <v>#N/A</v>
      </c>
      <c r="BC419" s="72" t="e">
        <f t="shared" ca="1" si="343"/>
        <v>#N/A</v>
      </c>
      <c r="BD419" s="75" t="e">
        <f t="shared" ca="1" si="355"/>
        <v>#N/A</v>
      </c>
      <c r="BE419" s="75" t="e">
        <f t="shared" ca="1" si="356"/>
        <v>#N/A</v>
      </c>
      <c r="BF419" s="75" t="e">
        <f t="shared" ca="1" si="344"/>
        <v>#N/A</v>
      </c>
      <c r="BG419" s="75" t="e">
        <f t="shared" ca="1" si="357"/>
        <v>#N/A</v>
      </c>
      <c r="BH419" s="75" t="e">
        <f t="shared" ca="1" si="358"/>
        <v>#N/A</v>
      </c>
      <c r="BI419" s="75" t="e">
        <f t="shared" ca="1" si="345"/>
        <v>#N/A</v>
      </c>
      <c r="BJ419" s="75" t="e">
        <f t="shared" ca="1" si="359"/>
        <v>#N/A</v>
      </c>
      <c r="BK419" s="75" t="e">
        <f t="shared" ca="1" si="360"/>
        <v>#N/A</v>
      </c>
      <c r="BL419" s="75" t="e">
        <f t="shared" ca="1" si="346"/>
        <v>#N/A</v>
      </c>
      <c r="BM419" s="72" t="e">
        <f t="array" aca="1" ref="BM419" ca="1">ATAN2((1-f)*SQRT(AX419^2+(SIN(AV419)*SIN(BL419)-COS(AV419)*COS(BL419)*COS(AU419))^2),SIN(AV419)*COS(BL419)+COS(AV419)*SIN(BL419)*COS(AU419))</f>
        <v>#N/A</v>
      </c>
      <c r="BN419" s="72" t="e">
        <f t="shared" ca="1" si="361"/>
        <v>#N/A</v>
      </c>
      <c r="BO419" s="72" t="e">
        <f t="array" aca="1" ref="BO419" ca="1">f/16*(1-AX419^2)*(4+f*(4-3*(1-AX419^2)))</f>
        <v>#N/A</v>
      </c>
      <c r="BP419" s="72" t="e">
        <f t="array" aca="1" ref="BP419" ca="1">BN419-(1-BO419)*f*AX419*(BL419+BO419*SIN(BL419)*(COS(BJ419)+BO419*COS(BL419)*(-1+2*COS(BJ419)^2)))</f>
        <v>#N/A</v>
      </c>
      <c r="BQ419" s="72" t="e">
        <f t="shared" ca="1" si="362"/>
        <v>#N/A</v>
      </c>
    </row>
    <row r="420" spans="2:69">
      <c r="B420" s="38"/>
      <c r="C420" s="72" t="str">
        <f t="shared" si="363"/>
        <v/>
      </c>
      <c r="D420" s="72" t="e">
        <f t="array" aca="1" ref="D420" ca="1">MATCH(TRUE,ISERROR(VALUE(MID(C420,ROW(INDIRECT("1:"&amp;LEN(C420))),1))),0)</f>
        <v>#N/A</v>
      </c>
      <c r="E420" s="72" t="e">
        <f t="shared" ca="1" si="364"/>
        <v>#N/A</v>
      </c>
      <c r="F420" s="72" t="e">
        <f t="shared" ca="1" si="365"/>
        <v>#N/A</v>
      </c>
      <c r="G420" s="72" t="e">
        <f t="shared" ca="1" si="366"/>
        <v>#N/A</v>
      </c>
      <c r="H420" s="72" t="e">
        <f t="shared" ca="1" si="367"/>
        <v>#N/A</v>
      </c>
      <c r="I420" s="72" t="e">
        <f t="shared" ca="1" si="368"/>
        <v>#N/A</v>
      </c>
      <c r="J420" s="72" t="e">
        <f t="shared" ca="1" si="369"/>
        <v>#N/A</v>
      </c>
      <c r="K420" s="72" t="e">
        <f t="shared" ca="1" si="370"/>
        <v>#N/A</v>
      </c>
      <c r="L420" s="72" t="e">
        <f t="shared" ca="1" si="371"/>
        <v>#N/A</v>
      </c>
      <c r="M420" s="72" t="e">
        <f ca="1">VLOOKUP(G420,Coef!$C$2:$F$25,4)</f>
        <v>#N/A</v>
      </c>
      <c r="N420" s="31" t="e">
        <f ca="1">VLOOKUP(F420,Coef!$C$4:$D$23,2)</f>
        <v>#N/A</v>
      </c>
      <c r="O420" s="31" t="e">
        <f ca="1">MOD(VLOOKUP(H420,Coef!$C$2:$G$21,5)+MOD(E420+1,2)*15,20)</f>
        <v>#N/A</v>
      </c>
      <c r="P420" s="31" t="e">
        <f ca="1">VLOOKUP(N420,Coef!$A$27:$B$46,2)</f>
        <v>#N/A</v>
      </c>
      <c r="Q420" s="31" t="e">
        <f ca="1">VLOOKUP(N420,Coef!$A$27:$C$46,3)+O420/10-0.1</f>
        <v>#N/A</v>
      </c>
      <c r="R420" s="31" t="e">
        <f ca="1">IF(Q420+0.1&lt;P420,Q420+2,Q420)</f>
        <v>#N/A</v>
      </c>
      <c r="S420" s="72" t="e">
        <f ca="1">M420*100000+J420</f>
        <v>#N/A</v>
      </c>
      <c r="T420" s="72" t="e">
        <f ca="1">R420*1000000+K420</f>
        <v>#N/A</v>
      </c>
      <c r="U420" s="72" t="e">
        <f ca="1">IF(N420&lt;11,T420-10000000,T420)</f>
        <v>#N/A</v>
      </c>
      <c r="V420" s="72" t="e">
        <f ca="1">U420/(6366197.724*0.9996)</f>
        <v>#N/A</v>
      </c>
      <c r="W420" s="72" t="e">
        <f ca="1">(Coef!$J$9/(1+Coef!$J$8*(COS(V420))^2)^0.5)*Coef!$J$6</f>
        <v>#N/A</v>
      </c>
      <c r="X420" s="72" t="e">
        <f ca="1">6*E420-183</f>
        <v>#N/A</v>
      </c>
      <c r="Y420" s="72" t="e">
        <f ca="1">(S420-500000)/W420</f>
        <v>#N/A</v>
      </c>
      <c r="Z420" s="72" t="e">
        <f ca="1">SIN(2*V420)</f>
        <v>#N/A</v>
      </c>
      <c r="AA420" s="72" t="e">
        <f ca="1">Z420*(COS(V420))^2</f>
        <v>#N/A</v>
      </c>
      <c r="AB420" s="72" t="e">
        <f ca="1">V420+(Z420/2)</f>
        <v>#N/A</v>
      </c>
      <c r="AC420" s="72" t="e">
        <f ca="1">(3*AB420+AA420)/4</f>
        <v>#N/A</v>
      </c>
      <c r="AD420" s="72" t="e">
        <f ca="1">(5*AC420+AA420*(COS(V420))^2)/3</f>
        <v>#N/A</v>
      </c>
      <c r="AE420" s="72" t="e">
        <f ca="1">Coef!$J$6*Coef!$J$9*(V420-(Coef!$J$10*AB420)+(Coef!$J$11*AC420)-(Coef!$J$12*AD420))</f>
        <v>#N/A</v>
      </c>
      <c r="AF420" s="72" t="e">
        <f ca="1">(U420-AE420)/W420</f>
        <v>#N/A</v>
      </c>
      <c r="AG420" s="72" t="e">
        <f ca="1">((Coef!$J$8*Y420^2)/2)*(COS(V420))^2</f>
        <v>#N/A</v>
      </c>
      <c r="AH420" s="72" t="e">
        <f ca="1">Y420*(1-(AG420/3))</f>
        <v>#N/A</v>
      </c>
      <c r="AI420" s="72" t="e">
        <f ca="1">AF420*(1-AG420)+V420</f>
        <v>#N/A</v>
      </c>
      <c r="AJ420" s="72" t="e">
        <f ca="1">(EXP(AH420)-EXP(-AH420))/2</f>
        <v>#N/A</v>
      </c>
      <c r="AK420" s="72" t="e">
        <f ca="1">ATAN(AJ420/COS(AI420))</f>
        <v>#N/A</v>
      </c>
      <c r="AL420" s="72" t="e">
        <f ca="1">ATAN(COS(AK420)*TAN(AI420))</f>
        <v>#N/A</v>
      </c>
      <c r="AM420" s="72" t="e">
        <f ca="1">V420+(1+Coef!$J$8*(COS(V420))^2-(3/2)*Coef!$J$8*SIN(V420)*COS(V420)*(AL420-V420))*(AL420-V420)</f>
        <v>#N/A</v>
      </c>
      <c r="AN420" s="34" t="e">
        <f t="shared" ca="1" si="347"/>
        <v>#N/A</v>
      </c>
      <c r="AO420" s="33" t="e">
        <f t="shared" ca="1" si="348"/>
        <v>#N/A</v>
      </c>
      <c r="AP420" s="33" t="e">
        <f t="shared" ca="1" si="349"/>
        <v>#N/A</v>
      </c>
      <c r="AQ420" s="72">
        <v>285</v>
      </c>
      <c r="AR420" s="72">
        <v>810000</v>
      </c>
      <c r="AS420" s="72" t="e">
        <f t="shared" ca="1" si="372"/>
        <v>#N/A</v>
      </c>
      <c r="AT420" s="72" t="e">
        <f t="shared" ca="1" si="372"/>
        <v>#N/A</v>
      </c>
      <c r="AU420" s="72">
        <f t="shared" si="372"/>
        <v>4.9741883681838397</v>
      </c>
      <c r="AV420" s="72" t="e">
        <f t="array" aca="1" ref="AV420" ca="1">ATAN((1-f)*TAN(AS420))</f>
        <v>#N/A</v>
      </c>
      <c r="AW420" s="72" t="e">
        <f t="shared" ca="1" si="350"/>
        <v>#N/A</v>
      </c>
      <c r="AX420" s="72" t="e">
        <f t="shared" ca="1" si="351"/>
        <v>#N/A</v>
      </c>
      <c r="AY420" s="72" t="e">
        <f t="shared" ref="AY420:AY483" ca="1" si="373">(1-AX420^2)*(a^2/b^2-1)</f>
        <v>#N/A</v>
      </c>
      <c r="AZ420" s="72" t="e">
        <f t="shared" ca="1" si="352"/>
        <v>#N/A</v>
      </c>
      <c r="BA420" s="72" t="e">
        <f t="shared" ca="1" si="353"/>
        <v>#N/A</v>
      </c>
      <c r="BB420" s="72" t="e">
        <f t="shared" ca="1" si="354"/>
        <v>#N/A</v>
      </c>
      <c r="BC420" s="72" t="e">
        <f t="shared" ref="BC420:BC483" ca="1" si="374">$AR420/b/$BA420</f>
        <v>#N/A</v>
      </c>
      <c r="BD420" s="75" t="e">
        <f t="shared" ca="1" si="355"/>
        <v>#N/A</v>
      </c>
      <c r="BE420" s="75" t="e">
        <f t="shared" ca="1" si="356"/>
        <v>#N/A</v>
      </c>
      <c r="BF420" s="75" t="e">
        <f t="shared" ref="BF420:BF483" ca="1" si="375">$AR420/b/$BA420+BE420</f>
        <v>#N/A</v>
      </c>
      <c r="BG420" s="75" t="e">
        <f t="shared" ca="1" si="357"/>
        <v>#N/A</v>
      </c>
      <c r="BH420" s="75" t="e">
        <f t="shared" ca="1" si="358"/>
        <v>#N/A</v>
      </c>
      <c r="BI420" s="75" t="e">
        <f t="shared" ref="BI420:BI483" ca="1" si="376">$AR420/b/$BA420+BH420</f>
        <v>#N/A</v>
      </c>
      <c r="BJ420" s="75" t="e">
        <f t="shared" ca="1" si="359"/>
        <v>#N/A</v>
      </c>
      <c r="BK420" s="75" t="e">
        <f t="shared" ca="1" si="360"/>
        <v>#N/A</v>
      </c>
      <c r="BL420" s="75" t="e">
        <f t="shared" ref="BL420:BL483" ca="1" si="377">$AR420/b/$BA420+BK420</f>
        <v>#N/A</v>
      </c>
      <c r="BM420" s="72" t="e">
        <f t="array" aca="1" ref="BM420" ca="1">ATAN2((1-f)*SQRT(AX420^2+(SIN(AV420)*SIN(BL420)-COS(AV420)*COS(BL420)*COS(AU420))^2),SIN(AV420)*COS(BL420)+COS(AV420)*SIN(BL420)*COS(AU420))</f>
        <v>#N/A</v>
      </c>
      <c r="BN420" s="72" t="e">
        <f t="shared" ca="1" si="361"/>
        <v>#N/A</v>
      </c>
      <c r="BO420" s="72" t="e">
        <f t="array" aca="1" ref="BO420" ca="1">f/16*(1-AX420^2)*(4+f*(4-3*(1-AX420^2)))</f>
        <v>#N/A</v>
      </c>
      <c r="BP420" s="72" t="e">
        <f t="array" aca="1" ref="BP420" ca="1">BN420-(1-BO420)*f*AX420*(BL420+BO420*SIN(BL420)*(COS(BJ420)+BO420*COS(BL420)*(-1+2*COS(BJ420)^2)))</f>
        <v>#N/A</v>
      </c>
      <c r="BQ420" s="72" t="e">
        <f t="shared" ca="1" si="362"/>
        <v>#N/A</v>
      </c>
    </row>
    <row r="421" spans="2:69">
      <c r="B421" s="38"/>
      <c r="C421" s="72" t="str">
        <f t="shared" si="363"/>
        <v/>
      </c>
      <c r="D421" s="72" t="e">
        <f t="array" aca="1" ref="D421" ca="1">MATCH(TRUE,ISERROR(VALUE(MID(C421,ROW(INDIRECT("1:"&amp;LEN(C421))),1))),0)</f>
        <v>#N/A</v>
      </c>
      <c r="E421" s="72" t="e">
        <f t="shared" ca="1" si="364"/>
        <v>#N/A</v>
      </c>
      <c r="F421" s="72" t="e">
        <f t="shared" ca="1" si="365"/>
        <v>#N/A</v>
      </c>
      <c r="G421" s="72" t="e">
        <f t="shared" ca="1" si="366"/>
        <v>#N/A</v>
      </c>
      <c r="H421" s="72" t="e">
        <f t="shared" ca="1" si="367"/>
        <v>#N/A</v>
      </c>
      <c r="I421" s="72" t="e">
        <f t="shared" ca="1" si="368"/>
        <v>#N/A</v>
      </c>
      <c r="J421" s="72" t="e">
        <f t="shared" ca="1" si="369"/>
        <v>#N/A</v>
      </c>
      <c r="K421" s="72" t="e">
        <f t="shared" ca="1" si="370"/>
        <v>#N/A</v>
      </c>
      <c r="L421" s="72" t="e">
        <f t="shared" ca="1" si="371"/>
        <v>#N/A</v>
      </c>
      <c r="M421" s="72" t="e">
        <f ca="1">VLOOKUP(G421,Coef!$C$2:$F$25,4)</f>
        <v>#N/A</v>
      </c>
      <c r="N421" s="31" t="e">
        <f ca="1">VLOOKUP(F421,Coef!$C$4:$D$23,2)</f>
        <v>#N/A</v>
      </c>
      <c r="O421" s="31" t="e">
        <f ca="1">MOD(VLOOKUP(H421,Coef!$C$2:$G$21,5)+MOD(E421+1,2)*15,20)</f>
        <v>#N/A</v>
      </c>
      <c r="P421" s="31" t="e">
        <f ca="1">VLOOKUP(N421,Coef!$A$27:$B$46,2)</f>
        <v>#N/A</v>
      </c>
      <c r="Q421" s="31" t="e">
        <f ca="1">VLOOKUP(N421,Coef!$A$27:$C$46,3)+O421/10-0.1</f>
        <v>#N/A</v>
      </c>
      <c r="R421" s="31" t="e">
        <f ca="1">IF(Q421+0.1&lt;P421,Q421+2,Q421)</f>
        <v>#N/A</v>
      </c>
      <c r="S421" s="72" t="e">
        <f ca="1">M421*100000+J421</f>
        <v>#N/A</v>
      </c>
      <c r="T421" s="72" t="e">
        <f ca="1">R421*1000000+K421</f>
        <v>#N/A</v>
      </c>
      <c r="U421" s="72" t="e">
        <f ca="1">IF(N421&lt;11,T421-10000000,T421)</f>
        <v>#N/A</v>
      </c>
      <c r="V421" s="72" t="e">
        <f ca="1">U421/(6366197.724*0.9996)</f>
        <v>#N/A</v>
      </c>
      <c r="W421" s="72" t="e">
        <f ca="1">(Coef!$J$9/(1+Coef!$J$8*(COS(V421))^2)^0.5)*Coef!$J$6</f>
        <v>#N/A</v>
      </c>
      <c r="X421" s="72" t="e">
        <f ca="1">6*E421-183</f>
        <v>#N/A</v>
      </c>
      <c r="Y421" s="72" t="e">
        <f ca="1">(S421-500000)/W421</f>
        <v>#N/A</v>
      </c>
      <c r="Z421" s="72" t="e">
        <f ca="1">SIN(2*V421)</f>
        <v>#N/A</v>
      </c>
      <c r="AA421" s="72" t="e">
        <f ca="1">Z421*(COS(V421))^2</f>
        <v>#N/A</v>
      </c>
      <c r="AB421" s="72" t="e">
        <f ca="1">V421+(Z421/2)</f>
        <v>#N/A</v>
      </c>
      <c r="AC421" s="72" t="e">
        <f ca="1">(3*AB421+AA421)/4</f>
        <v>#N/A</v>
      </c>
      <c r="AD421" s="72" t="e">
        <f ca="1">(5*AC421+AA421*(COS(V421))^2)/3</f>
        <v>#N/A</v>
      </c>
      <c r="AE421" s="72" t="e">
        <f ca="1">Coef!$J$6*Coef!$J$9*(V421-(Coef!$J$10*AB421)+(Coef!$J$11*AC421)-(Coef!$J$12*AD421))</f>
        <v>#N/A</v>
      </c>
      <c r="AF421" s="72" t="e">
        <f ca="1">(U421-AE421)/W421</f>
        <v>#N/A</v>
      </c>
      <c r="AG421" s="72" t="e">
        <f ca="1">((Coef!$J$8*Y421^2)/2)*(COS(V421))^2</f>
        <v>#N/A</v>
      </c>
      <c r="AH421" s="72" t="e">
        <f ca="1">Y421*(1-(AG421/3))</f>
        <v>#N/A</v>
      </c>
      <c r="AI421" s="72" t="e">
        <f ca="1">AF421*(1-AG421)+V421</f>
        <v>#N/A</v>
      </c>
      <c r="AJ421" s="72" t="e">
        <f ca="1">(EXP(AH421)-EXP(-AH421))/2</f>
        <v>#N/A</v>
      </c>
      <c r="AK421" s="72" t="e">
        <f ca="1">ATAN(AJ421/COS(AI421))</f>
        <v>#N/A</v>
      </c>
      <c r="AL421" s="72" t="e">
        <f ca="1">ATAN(COS(AK421)*TAN(AI421))</f>
        <v>#N/A</v>
      </c>
      <c r="AM421" s="72" t="e">
        <f ca="1">V421+(1+Coef!$J$8*(COS(V421))^2-(3/2)*Coef!$J$8*SIN(V421)*COS(V421)*(AL421-V421))*(AL421-V421)</f>
        <v>#N/A</v>
      </c>
      <c r="AN421" s="34" t="e">
        <f t="shared" ca="1" si="347"/>
        <v>#N/A</v>
      </c>
      <c r="AO421" s="33" t="e">
        <f t="shared" ca="1" si="348"/>
        <v>#N/A</v>
      </c>
      <c r="AP421" s="33" t="e">
        <f t="shared" ca="1" si="349"/>
        <v>#N/A</v>
      </c>
      <c r="AQ421" s="72">
        <v>285</v>
      </c>
      <c r="AR421" s="72">
        <v>810000</v>
      </c>
      <c r="AS421" s="72" t="e">
        <f t="shared" ca="1" si="372"/>
        <v>#N/A</v>
      </c>
      <c r="AT421" s="72" t="e">
        <f t="shared" ca="1" si="372"/>
        <v>#N/A</v>
      </c>
      <c r="AU421" s="72">
        <f t="shared" si="372"/>
        <v>4.9741883681838397</v>
      </c>
      <c r="AV421" s="72" t="e">
        <f t="array" aca="1" ref="AV421" ca="1">ATAN((1-f)*TAN(AS421))</f>
        <v>#N/A</v>
      </c>
      <c r="AW421" s="72" t="e">
        <f t="shared" ca="1" si="350"/>
        <v>#N/A</v>
      </c>
      <c r="AX421" s="72" t="e">
        <f t="shared" ca="1" si="351"/>
        <v>#N/A</v>
      </c>
      <c r="AY421" s="72" t="e">
        <f t="shared" ca="1" si="373"/>
        <v>#N/A</v>
      </c>
      <c r="AZ421" s="72" t="e">
        <f t="shared" ca="1" si="352"/>
        <v>#N/A</v>
      </c>
      <c r="BA421" s="72" t="e">
        <f t="shared" ca="1" si="353"/>
        <v>#N/A</v>
      </c>
      <c r="BB421" s="72" t="e">
        <f t="shared" ca="1" si="354"/>
        <v>#N/A</v>
      </c>
      <c r="BC421" s="72" t="e">
        <f t="shared" ca="1" si="374"/>
        <v>#N/A</v>
      </c>
      <c r="BD421" s="75" t="e">
        <f t="shared" ca="1" si="355"/>
        <v>#N/A</v>
      </c>
      <c r="BE421" s="75" t="e">
        <f t="shared" ca="1" si="356"/>
        <v>#N/A</v>
      </c>
      <c r="BF421" s="75" t="e">
        <f t="shared" ca="1" si="375"/>
        <v>#N/A</v>
      </c>
      <c r="BG421" s="75" t="e">
        <f t="shared" ca="1" si="357"/>
        <v>#N/A</v>
      </c>
      <c r="BH421" s="75" t="e">
        <f t="shared" ca="1" si="358"/>
        <v>#N/A</v>
      </c>
      <c r="BI421" s="75" t="e">
        <f t="shared" ca="1" si="376"/>
        <v>#N/A</v>
      </c>
      <c r="BJ421" s="75" t="e">
        <f t="shared" ca="1" si="359"/>
        <v>#N/A</v>
      </c>
      <c r="BK421" s="75" t="e">
        <f t="shared" ca="1" si="360"/>
        <v>#N/A</v>
      </c>
      <c r="BL421" s="75" t="e">
        <f t="shared" ca="1" si="377"/>
        <v>#N/A</v>
      </c>
      <c r="BM421" s="72" t="e">
        <f t="array" aca="1" ref="BM421" ca="1">ATAN2((1-f)*SQRT(AX421^2+(SIN(AV421)*SIN(BL421)-COS(AV421)*COS(BL421)*COS(AU421))^2),SIN(AV421)*COS(BL421)+COS(AV421)*SIN(BL421)*COS(AU421))</f>
        <v>#N/A</v>
      </c>
      <c r="BN421" s="72" t="e">
        <f t="shared" ca="1" si="361"/>
        <v>#N/A</v>
      </c>
      <c r="BO421" s="72" t="e">
        <f t="array" aca="1" ref="BO421" ca="1">f/16*(1-AX421^2)*(4+f*(4-3*(1-AX421^2)))</f>
        <v>#N/A</v>
      </c>
      <c r="BP421" s="72" t="e">
        <f t="array" aca="1" ref="BP421" ca="1">BN421-(1-BO421)*f*AX421*(BL421+BO421*SIN(BL421)*(COS(BJ421)+BO421*COS(BL421)*(-1+2*COS(BJ421)^2)))</f>
        <v>#N/A</v>
      </c>
      <c r="BQ421" s="72" t="e">
        <f t="shared" ca="1" si="362"/>
        <v>#N/A</v>
      </c>
    </row>
    <row r="422" spans="2:69">
      <c r="B422" s="38"/>
      <c r="C422" s="72" t="str">
        <f t="shared" si="363"/>
        <v/>
      </c>
      <c r="D422" s="72" t="e">
        <f t="array" aca="1" ref="D422" ca="1">MATCH(TRUE,ISERROR(VALUE(MID(C422,ROW(INDIRECT("1:"&amp;LEN(C422))),1))),0)</f>
        <v>#N/A</v>
      </c>
      <c r="E422" s="72" t="e">
        <f t="shared" ca="1" si="364"/>
        <v>#N/A</v>
      </c>
      <c r="F422" s="72" t="e">
        <f t="shared" ca="1" si="365"/>
        <v>#N/A</v>
      </c>
      <c r="G422" s="72" t="e">
        <f t="shared" ca="1" si="366"/>
        <v>#N/A</v>
      </c>
      <c r="H422" s="72" t="e">
        <f t="shared" ca="1" si="367"/>
        <v>#N/A</v>
      </c>
      <c r="I422" s="72" t="e">
        <f t="shared" ca="1" si="368"/>
        <v>#N/A</v>
      </c>
      <c r="J422" s="72" t="e">
        <f t="shared" ca="1" si="369"/>
        <v>#N/A</v>
      </c>
      <c r="K422" s="72" t="e">
        <f t="shared" ca="1" si="370"/>
        <v>#N/A</v>
      </c>
      <c r="L422" s="72" t="e">
        <f t="shared" ca="1" si="371"/>
        <v>#N/A</v>
      </c>
      <c r="M422" s="72" t="e">
        <f ca="1">VLOOKUP(G422,Coef!$C$2:$F$25,4)</f>
        <v>#N/A</v>
      </c>
      <c r="N422" s="31" t="e">
        <f ca="1">VLOOKUP(F422,Coef!$C$4:$D$23,2)</f>
        <v>#N/A</v>
      </c>
      <c r="O422" s="31" t="e">
        <f ca="1">MOD(VLOOKUP(H422,Coef!$C$2:$G$21,5)+MOD(E422+1,2)*15,20)</f>
        <v>#N/A</v>
      </c>
      <c r="P422" s="31" t="e">
        <f ca="1">VLOOKUP(N422,Coef!$A$27:$B$46,2)</f>
        <v>#N/A</v>
      </c>
      <c r="Q422" s="31" t="e">
        <f ca="1">VLOOKUP(N422,Coef!$A$27:$C$46,3)+O422/10-0.1</f>
        <v>#N/A</v>
      </c>
      <c r="R422" s="31" t="e">
        <f ca="1">IF(Q422+0.1&lt;P422,Q422+2,Q422)</f>
        <v>#N/A</v>
      </c>
      <c r="S422" s="72" t="e">
        <f ca="1">M422*100000+J422</f>
        <v>#N/A</v>
      </c>
      <c r="T422" s="72" t="e">
        <f ca="1">R422*1000000+K422</f>
        <v>#N/A</v>
      </c>
      <c r="U422" s="72" t="e">
        <f ca="1">IF(N422&lt;11,T422-10000000,T422)</f>
        <v>#N/A</v>
      </c>
      <c r="V422" s="72" t="e">
        <f ca="1">U422/(6366197.724*0.9996)</f>
        <v>#N/A</v>
      </c>
      <c r="W422" s="72" t="e">
        <f ca="1">(Coef!$J$9/(1+Coef!$J$8*(COS(V422))^2)^0.5)*Coef!$J$6</f>
        <v>#N/A</v>
      </c>
      <c r="X422" s="72" t="e">
        <f ca="1">6*E422-183</f>
        <v>#N/A</v>
      </c>
      <c r="Y422" s="72" t="e">
        <f ca="1">(S422-500000)/W422</f>
        <v>#N/A</v>
      </c>
      <c r="Z422" s="72" t="e">
        <f ca="1">SIN(2*V422)</f>
        <v>#N/A</v>
      </c>
      <c r="AA422" s="72" t="e">
        <f ca="1">Z422*(COS(V422))^2</f>
        <v>#N/A</v>
      </c>
      <c r="AB422" s="72" t="e">
        <f ca="1">V422+(Z422/2)</f>
        <v>#N/A</v>
      </c>
      <c r="AC422" s="72" t="e">
        <f ca="1">(3*AB422+AA422)/4</f>
        <v>#N/A</v>
      </c>
      <c r="AD422" s="72" t="e">
        <f ca="1">(5*AC422+AA422*(COS(V422))^2)/3</f>
        <v>#N/A</v>
      </c>
      <c r="AE422" s="72" t="e">
        <f ca="1">Coef!$J$6*Coef!$J$9*(V422-(Coef!$J$10*AB422)+(Coef!$J$11*AC422)-(Coef!$J$12*AD422))</f>
        <v>#N/A</v>
      </c>
      <c r="AF422" s="72" t="e">
        <f ca="1">(U422-AE422)/W422</f>
        <v>#N/A</v>
      </c>
      <c r="AG422" s="72" t="e">
        <f ca="1">((Coef!$J$8*Y422^2)/2)*(COS(V422))^2</f>
        <v>#N/A</v>
      </c>
      <c r="AH422" s="72" t="e">
        <f ca="1">Y422*(1-(AG422/3))</f>
        <v>#N/A</v>
      </c>
      <c r="AI422" s="72" t="e">
        <f ca="1">AF422*(1-AG422)+V422</f>
        <v>#N/A</v>
      </c>
      <c r="AJ422" s="72" t="e">
        <f ca="1">(EXP(AH422)-EXP(-AH422))/2</f>
        <v>#N/A</v>
      </c>
      <c r="AK422" s="72" t="e">
        <f ca="1">ATAN(AJ422/COS(AI422))</f>
        <v>#N/A</v>
      </c>
      <c r="AL422" s="72" t="e">
        <f ca="1">ATAN(COS(AK422)*TAN(AI422))</f>
        <v>#N/A</v>
      </c>
      <c r="AM422" s="72" t="e">
        <f ca="1">V422+(1+Coef!$J$8*(COS(V422))^2-(3/2)*Coef!$J$8*SIN(V422)*COS(V422)*(AL422-V422))*(AL422-V422)</f>
        <v>#N/A</v>
      </c>
      <c r="AN422" s="34" t="e">
        <f t="shared" ca="1" si="347"/>
        <v>#N/A</v>
      </c>
      <c r="AO422" s="33" t="e">
        <f t="shared" ca="1" si="348"/>
        <v>#N/A</v>
      </c>
      <c r="AP422" s="33" t="e">
        <f t="shared" ca="1" si="349"/>
        <v>#N/A</v>
      </c>
      <c r="AQ422" s="72">
        <v>285</v>
      </c>
      <c r="AR422" s="72">
        <v>810000</v>
      </c>
      <c r="AS422" s="72" t="e">
        <f t="shared" ca="1" si="372"/>
        <v>#N/A</v>
      </c>
      <c r="AT422" s="72" t="e">
        <f t="shared" ca="1" si="372"/>
        <v>#N/A</v>
      </c>
      <c r="AU422" s="72">
        <f t="shared" si="372"/>
        <v>4.9741883681838397</v>
      </c>
      <c r="AV422" s="72" t="e">
        <f t="array" aca="1" ref="AV422" ca="1">ATAN((1-f)*TAN(AS422))</f>
        <v>#N/A</v>
      </c>
      <c r="AW422" s="72" t="e">
        <f t="shared" ca="1" si="350"/>
        <v>#N/A</v>
      </c>
      <c r="AX422" s="72" t="e">
        <f t="shared" ca="1" si="351"/>
        <v>#N/A</v>
      </c>
      <c r="AY422" s="72" t="e">
        <f t="shared" ca="1" si="373"/>
        <v>#N/A</v>
      </c>
      <c r="AZ422" s="72" t="e">
        <f t="shared" ca="1" si="352"/>
        <v>#N/A</v>
      </c>
      <c r="BA422" s="72" t="e">
        <f t="shared" ca="1" si="353"/>
        <v>#N/A</v>
      </c>
      <c r="BB422" s="72" t="e">
        <f t="shared" ca="1" si="354"/>
        <v>#N/A</v>
      </c>
      <c r="BC422" s="72" t="e">
        <f t="shared" ca="1" si="374"/>
        <v>#N/A</v>
      </c>
      <c r="BD422" s="75" t="e">
        <f t="shared" ca="1" si="355"/>
        <v>#N/A</v>
      </c>
      <c r="BE422" s="75" t="e">
        <f t="shared" ca="1" si="356"/>
        <v>#N/A</v>
      </c>
      <c r="BF422" s="75" t="e">
        <f t="shared" ca="1" si="375"/>
        <v>#N/A</v>
      </c>
      <c r="BG422" s="75" t="e">
        <f t="shared" ca="1" si="357"/>
        <v>#N/A</v>
      </c>
      <c r="BH422" s="75" t="e">
        <f t="shared" ca="1" si="358"/>
        <v>#N/A</v>
      </c>
      <c r="BI422" s="75" t="e">
        <f t="shared" ca="1" si="376"/>
        <v>#N/A</v>
      </c>
      <c r="BJ422" s="75" t="e">
        <f t="shared" ca="1" si="359"/>
        <v>#N/A</v>
      </c>
      <c r="BK422" s="75" t="e">
        <f t="shared" ca="1" si="360"/>
        <v>#N/A</v>
      </c>
      <c r="BL422" s="75" t="e">
        <f t="shared" ca="1" si="377"/>
        <v>#N/A</v>
      </c>
      <c r="BM422" s="72" t="e">
        <f t="array" aca="1" ref="BM422" ca="1">ATAN2((1-f)*SQRT(AX422^2+(SIN(AV422)*SIN(BL422)-COS(AV422)*COS(BL422)*COS(AU422))^2),SIN(AV422)*COS(BL422)+COS(AV422)*SIN(BL422)*COS(AU422))</f>
        <v>#N/A</v>
      </c>
      <c r="BN422" s="72" t="e">
        <f t="shared" ca="1" si="361"/>
        <v>#N/A</v>
      </c>
      <c r="BO422" s="72" t="e">
        <f t="array" aca="1" ref="BO422" ca="1">f/16*(1-AX422^2)*(4+f*(4-3*(1-AX422^2)))</f>
        <v>#N/A</v>
      </c>
      <c r="BP422" s="72" t="e">
        <f t="array" aca="1" ref="BP422" ca="1">BN422-(1-BO422)*f*AX422*(BL422+BO422*SIN(BL422)*(COS(BJ422)+BO422*COS(BL422)*(-1+2*COS(BJ422)^2)))</f>
        <v>#N/A</v>
      </c>
      <c r="BQ422" s="72" t="e">
        <f t="shared" ca="1" si="362"/>
        <v>#N/A</v>
      </c>
    </row>
    <row r="423" spans="2:69">
      <c r="B423" s="38"/>
      <c r="C423" s="72" t="str">
        <f t="shared" si="363"/>
        <v/>
      </c>
      <c r="D423" s="72" t="e">
        <f t="array" aca="1" ref="D423" ca="1">MATCH(TRUE,ISERROR(VALUE(MID(C423,ROW(INDIRECT("1:"&amp;LEN(C423))),1))),0)</f>
        <v>#N/A</v>
      </c>
      <c r="E423" s="72" t="e">
        <f t="shared" ca="1" si="364"/>
        <v>#N/A</v>
      </c>
      <c r="F423" s="72" t="e">
        <f t="shared" ca="1" si="365"/>
        <v>#N/A</v>
      </c>
      <c r="G423" s="72" t="e">
        <f t="shared" ca="1" si="366"/>
        <v>#N/A</v>
      </c>
      <c r="H423" s="72" t="e">
        <f t="shared" ca="1" si="367"/>
        <v>#N/A</v>
      </c>
      <c r="I423" s="72" t="e">
        <f t="shared" ca="1" si="368"/>
        <v>#N/A</v>
      </c>
      <c r="J423" s="72" t="e">
        <f t="shared" ca="1" si="369"/>
        <v>#N/A</v>
      </c>
      <c r="K423" s="72" t="e">
        <f t="shared" ca="1" si="370"/>
        <v>#N/A</v>
      </c>
      <c r="L423" s="72" t="e">
        <f t="shared" ca="1" si="371"/>
        <v>#N/A</v>
      </c>
      <c r="M423" s="72" t="e">
        <f ca="1">VLOOKUP(G423,Coef!$C$2:$F$25,4)</f>
        <v>#N/A</v>
      </c>
      <c r="N423" s="31" t="e">
        <f ca="1">VLOOKUP(F423,Coef!$C$4:$D$23,2)</f>
        <v>#N/A</v>
      </c>
      <c r="O423" s="31" t="e">
        <f ca="1">MOD(VLOOKUP(H423,Coef!$C$2:$G$21,5)+MOD(E423+1,2)*15,20)</f>
        <v>#N/A</v>
      </c>
      <c r="P423" s="31" t="e">
        <f ca="1">VLOOKUP(N423,Coef!$A$27:$B$46,2)</f>
        <v>#N/A</v>
      </c>
      <c r="Q423" s="31" t="e">
        <f ca="1">VLOOKUP(N423,Coef!$A$27:$C$46,3)+O423/10-0.1</f>
        <v>#N/A</v>
      </c>
      <c r="R423" s="31" t="e">
        <f ca="1">IF(Q423+0.1&lt;P423,Q423+2,Q423)</f>
        <v>#N/A</v>
      </c>
      <c r="S423" s="72" t="e">
        <f ca="1">M423*100000+J423</f>
        <v>#N/A</v>
      </c>
      <c r="T423" s="72" t="e">
        <f ca="1">R423*1000000+K423</f>
        <v>#N/A</v>
      </c>
      <c r="U423" s="72" t="e">
        <f ca="1">IF(N423&lt;11,T423-10000000,T423)</f>
        <v>#N/A</v>
      </c>
      <c r="V423" s="72" t="e">
        <f ca="1">U423/(6366197.724*0.9996)</f>
        <v>#N/A</v>
      </c>
      <c r="W423" s="72" t="e">
        <f ca="1">(Coef!$J$9/(1+Coef!$J$8*(COS(V423))^2)^0.5)*Coef!$J$6</f>
        <v>#N/A</v>
      </c>
      <c r="X423" s="72" t="e">
        <f ca="1">6*E423-183</f>
        <v>#N/A</v>
      </c>
      <c r="Y423" s="72" t="e">
        <f ca="1">(S423-500000)/W423</f>
        <v>#N/A</v>
      </c>
      <c r="Z423" s="72" t="e">
        <f ca="1">SIN(2*V423)</f>
        <v>#N/A</v>
      </c>
      <c r="AA423" s="72" t="e">
        <f ca="1">Z423*(COS(V423))^2</f>
        <v>#N/A</v>
      </c>
      <c r="AB423" s="72" t="e">
        <f ca="1">V423+(Z423/2)</f>
        <v>#N/A</v>
      </c>
      <c r="AC423" s="72" t="e">
        <f ca="1">(3*AB423+AA423)/4</f>
        <v>#N/A</v>
      </c>
      <c r="AD423" s="72" t="e">
        <f ca="1">(5*AC423+AA423*(COS(V423))^2)/3</f>
        <v>#N/A</v>
      </c>
      <c r="AE423" s="72" t="e">
        <f ca="1">Coef!$J$6*Coef!$J$9*(V423-(Coef!$J$10*AB423)+(Coef!$J$11*AC423)-(Coef!$J$12*AD423))</f>
        <v>#N/A</v>
      </c>
      <c r="AF423" s="72" t="e">
        <f ca="1">(U423-AE423)/W423</f>
        <v>#N/A</v>
      </c>
      <c r="AG423" s="72" t="e">
        <f ca="1">((Coef!$J$8*Y423^2)/2)*(COS(V423))^2</f>
        <v>#N/A</v>
      </c>
      <c r="AH423" s="72" t="e">
        <f ca="1">Y423*(1-(AG423/3))</f>
        <v>#N/A</v>
      </c>
      <c r="AI423" s="72" t="e">
        <f ca="1">AF423*(1-AG423)+V423</f>
        <v>#N/A</v>
      </c>
      <c r="AJ423" s="72" t="e">
        <f ca="1">(EXP(AH423)-EXP(-AH423))/2</f>
        <v>#N/A</v>
      </c>
      <c r="AK423" s="72" t="e">
        <f ca="1">ATAN(AJ423/COS(AI423))</f>
        <v>#N/A</v>
      </c>
      <c r="AL423" s="72" t="e">
        <f ca="1">ATAN(COS(AK423)*TAN(AI423))</f>
        <v>#N/A</v>
      </c>
      <c r="AM423" s="72" t="e">
        <f ca="1">V423+(1+Coef!$J$8*(COS(V423))^2-(3/2)*Coef!$J$8*SIN(V423)*COS(V423)*(AL423-V423))*(AL423-V423)</f>
        <v>#N/A</v>
      </c>
      <c r="AN423" s="34" t="e">
        <f t="shared" ca="1" si="347"/>
        <v>#N/A</v>
      </c>
      <c r="AO423" s="33" t="e">
        <f t="shared" ca="1" si="348"/>
        <v>#N/A</v>
      </c>
      <c r="AP423" s="33" t="e">
        <f t="shared" ca="1" si="349"/>
        <v>#N/A</v>
      </c>
      <c r="AQ423" s="72">
        <v>285</v>
      </c>
      <c r="AR423" s="72">
        <v>810000</v>
      </c>
      <c r="AS423" s="72" t="e">
        <f t="shared" ca="1" si="372"/>
        <v>#N/A</v>
      </c>
      <c r="AT423" s="72" t="e">
        <f t="shared" ca="1" si="372"/>
        <v>#N/A</v>
      </c>
      <c r="AU423" s="72">
        <f t="shared" si="372"/>
        <v>4.9741883681838397</v>
      </c>
      <c r="AV423" s="72" t="e">
        <f t="array" aca="1" ref="AV423" ca="1">ATAN((1-f)*TAN(AS423))</f>
        <v>#N/A</v>
      </c>
      <c r="AW423" s="72" t="e">
        <f t="shared" ca="1" si="350"/>
        <v>#N/A</v>
      </c>
      <c r="AX423" s="72" t="e">
        <f t="shared" ca="1" si="351"/>
        <v>#N/A</v>
      </c>
      <c r="AY423" s="72" t="e">
        <f t="shared" ca="1" si="373"/>
        <v>#N/A</v>
      </c>
      <c r="AZ423" s="72" t="e">
        <f t="shared" ca="1" si="352"/>
        <v>#N/A</v>
      </c>
      <c r="BA423" s="72" t="e">
        <f t="shared" ca="1" si="353"/>
        <v>#N/A</v>
      </c>
      <c r="BB423" s="72" t="e">
        <f t="shared" ca="1" si="354"/>
        <v>#N/A</v>
      </c>
      <c r="BC423" s="72" t="e">
        <f t="shared" ca="1" si="374"/>
        <v>#N/A</v>
      </c>
      <c r="BD423" s="75" t="e">
        <f t="shared" ca="1" si="355"/>
        <v>#N/A</v>
      </c>
      <c r="BE423" s="75" t="e">
        <f t="shared" ca="1" si="356"/>
        <v>#N/A</v>
      </c>
      <c r="BF423" s="75" t="e">
        <f t="shared" ca="1" si="375"/>
        <v>#N/A</v>
      </c>
      <c r="BG423" s="75" t="e">
        <f t="shared" ca="1" si="357"/>
        <v>#N/A</v>
      </c>
      <c r="BH423" s="75" t="e">
        <f t="shared" ca="1" si="358"/>
        <v>#N/A</v>
      </c>
      <c r="BI423" s="75" t="e">
        <f t="shared" ca="1" si="376"/>
        <v>#N/A</v>
      </c>
      <c r="BJ423" s="75" t="e">
        <f t="shared" ca="1" si="359"/>
        <v>#N/A</v>
      </c>
      <c r="BK423" s="75" t="e">
        <f t="shared" ca="1" si="360"/>
        <v>#N/A</v>
      </c>
      <c r="BL423" s="75" t="e">
        <f t="shared" ca="1" si="377"/>
        <v>#N/A</v>
      </c>
      <c r="BM423" s="72" t="e">
        <f t="array" aca="1" ref="BM423" ca="1">ATAN2((1-f)*SQRT(AX423^2+(SIN(AV423)*SIN(BL423)-COS(AV423)*COS(BL423)*COS(AU423))^2),SIN(AV423)*COS(BL423)+COS(AV423)*SIN(BL423)*COS(AU423))</f>
        <v>#N/A</v>
      </c>
      <c r="BN423" s="72" t="e">
        <f t="shared" ca="1" si="361"/>
        <v>#N/A</v>
      </c>
      <c r="BO423" s="72" t="e">
        <f t="array" aca="1" ref="BO423" ca="1">f/16*(1-AX423^2)*(4+f*(4-3*(1-AX423^2)))</f>
        <v>#N/A</v>
      </c>
      <c r="BP423" s="72" t="e">
        <f t="array" aca="1" ref="BP423" ca="1">BN423-(1-BO423)*f*AX423*(BL423+BO423*SIN(BL423)*(COS(BJ423)+BO423*COS(BL423)*(-1+2*COS(BJ423)^2)))</f>
        <v>#N/A</v>
      </c>
      <c r="BQ423" s="72" t="e">
        <f t="shared" ca="1" si="362"/>
        <v>#N/A</v>
      </c>
    </row>
    <row r="424" spans="2:69">
      <c r="B424" s="38"/>
      <c r="C424" s="72" t="str">
        <f t="shared" si="363"/>
        <v/>
      </c>
      <c r="D424" s="72" t="e">
        <f t="array" aca="1" ref="D424" ca="1">MATCH(TRUE,ISERROR(VALUE(MID(C424,ROW(INDIRECT("1:"&amp;LEN(C424))),1))),0)</f>
        <v>#N/A</v>
      </c>
      <c r="E424" s="72" t="e">
        <f t="shared" ca="1" si="364"/>
        <v>#N/A</v>
      </c>
      <c r="F424" s="72" t="e">
        <f t="shared" ca="1" si="365"/>
        <v>#N/A</v>
      </c>
      <c r="G424" s="72" t="e">
        <f t="shared" ca="1" si="366"/>
        <v>#N/A</v>
      </c>
      <c r="H424" s="72" t="e">
        <f t="shared" ca="1" si="367"/>
        <v>#N/A</v>
      </c>
      <c r="I424" s="72" t="e">
        <f t="shared" ca="1" si="368"/>
        <v>#N/A</v>
      </c>
      <c r="J424" s="72" t="e">
        <f t="shared" ca="1" si="369"/>
        <v>#N/A</v>
      </c>
      <c r="K424" s="72" t="e">
        <f t="shared" ca="1" si="370"/>
        <v>#N/A</v>
      </c>
      <c r="L424" s="72" t="e">
        <f t="shared" ca="1" si="371"/>
        <v>#N/A</v>
      </c>
      <c r="M424" s="72" t="e">
        <f ca="1">VLOOKUP(G424,Coef!$C$2:$F$25,4)</f>
        <v>#N/A</v>
      </c>
      <c r="N424" s="31" t="e">
        <f ca="1">VLOOKUP(F424,Coef!$C$4:$D$23,2)</f>
        <v>#N/A</v>
      </c>
      <c r="O424" s="31" t="e">
        <f ca="1">MOD(VLOOKUP(H424,Coef!$C$2:$G$21,5)+MOD(E424+1,2)*15,20)</f>
        <v>#N/A</v>
      </c>
      <c r="P424" s="31" t="e">
        <f ca="1">VLOOKUP(N424,Coef!$A$27:$B$46,2)</f>
        <v>#N/A</v>
      </c>
      <c r="Q424" s="31" t="e">
        <f ca="1">VLOOKUP(N424,Coef!$A$27:$C$46,3)+O424/10-0.1</f>
        <v>#N/A</v>
      </c>
      <c r="R424" s="31" t="e">
        <f ca="1">IF(Q424+0.1&lt;P424,Q424+2,Q424)</f>
        <v>#N/A</v>
      </c>
      <c r="S424" s="72" t="e">
        <f ca="1">M424*100000+J424</f>
        <v>#N/A</v>
      </c>
      <c r="T424" s="72" t="e">
        <f ca="1">R424*1000000+K424</f>
        <v>#N/A</v>
      </c>
      <c r="U424" s="72" t="e">
        <f ca="1">IF(N424&lt;11,T424-10000000,T424)</f>
        <v>#N/A</v>
      </c>
      <c r="V424" s="72" t="e">
        <f ca="1">U424/(6366197.724*0.9996)</f>
        <v>#N/A</v>
      </c>
      <c r="W424" s="72" t="e">
        <f ca="1">(Coef!$J$9/(1+Coef!$J$8*(COS(V424))^2)^0.5)*Coef!$J$6</f>
        <v>#N/A</v>
      </c>
      <c r="X424" s="72" t="e">
        <f ca="1">6*E424-183</f>
        <v>#N/A</v>
      </c>
      <c r="Y424" s="72" t="e">
        <f ca="1">(S424-500000)/W424</f>
        <v>#N/A</v>
      </c>
      <c r="Z424" s="72" t="e">
        <f ca="1">SIN(2*V424)</f>
        <v>#N/A</v>
      </c>
      <c r="AA424" s="72" t="e">
        <f ca="1">Z424*(COS(V424))^2</f>
        <v>#N/A</v>
      </c>
      <c r="AB424" s="72" t="e">
        <f ca="1">V424+(Z424/2)</f>
        <v>#N/A</v>
      </c>
      <c r="AC424" s="72" t="e">
        <f ca="1">(3*AB424+AA424)/4</f>
        <v>#N/A</v>
      </c>
      <c r="AD424" s="72" t="e">
        <f ca="1">(5*AC424+AA424*(COS(V424))^2)/3</f>
        <v>#N/A</v>
      </c>
      <c r="AE424" s="72" t="e">
        <f ca="1">Coef!$J$6*Coef!$J$9*(V424-(Coef!$J$10*AB424)+(Coef!$J$11*AC424)-(Coef!$J$12*AD424))</f>
        <v>#N/A</v>
      </c>
      <c r="AF424" s="72" t="e">
        <f ca="1">(U424-AE424)/W424</f>
        <v>#N/A</v>
      </c>
      <c r="AG424" s="72" t="e">
        <f ca="1">((Coef!$J$8*Y424^2)/2)*(COS(V424))^2</f>
        <v>#N/A</v>
      </c>
      <c r="AH424" s="72" t="e">
        <f ca="1">Y424*(1-(AG424/3))</f>
        <v>#N/A</v>
      </c>
      <c r="AI424" s="72" t="e">
        <f ca="1">AF424*(1-AG424)+V424</f>
        <v>#N/A</v>
      </c>
      <c r="AJ424" s="72" t="e">
        <f ca="1">(EXP(AH424)-EXP(-AH424))/2</f>
        <v>#N/A</v>
      </c>
      <c r="AK424" s="72" t="e">
        <f ca="1">ATAN(AJ424/COS(AI424))</f>
        <v>#N/A</v>
      </c>
      <c r="AL424" s="72" t="e">
        <f ca="1">ATAN(COS(AK424)*TAN(AI424))</f>
        <v>#N/A</v>
      </c>
      <c r="AM424" s="72" t="e">
        <f ca="1">V424+(1+Coef!$J$8*(COS(V424))^2-(3/2)*Coef!$J$8*SIN(V424)*COS(V424)*(AL424-V424))*(AL424-V424)</f>
        <v>#N/A</v>
      </c>
      <c r="AN424" s="34" t="e">
        <f t="shared" ca="1" si="347"/>
        <v>#N/A</v>
      </c>
      <c r="AO424" s="33" t="e">
        <f t="shared" ca="1" si="348"/>
        <v>#N/A</v>
      </c>
      <c r="AP424" s="33" t="e">
        <f t="shared" ca="1" si="349"/>
        <v>#N/A</v>
      </c>
      <c r="AQ424" s="72">
        <v>285</v>
      </c>
      <c r="AR424" s="72">
        <v>810000</v>
      </c>
      <c r="AS424" s="72" t="e">
        <f t="shared" ca="1" si="372"/>
        <v>#N/A</v>
      </c>
      <c r="AT424" s="72" t="e">
        <f t="shared" ca="1" si="372"/>
        <v>#N/A</v>
      </c>
      <c r="AU424" s="72">
        <f t="shared" si="372"/>
        <v>4.9741883681838397</v>
      </c>
      <c r="AV424" s="72" t="e">
        <f t="array" aca="1" ref="AV424" ca="1">ATAN((1-f)*TAN(AS424))</f>
        <v>#N/A</v>
      </c>
      <c r="AW424" s="72" t="e">
        <f t="shared" ca="1" si="350"/>
        <v>#N/A</v>
      </c>
      <c r="AX424" s="72" t="e">
        <f t="shared" ca="1" si="351"/>
        <v>#N/A</v>
      </c>
      <c r="AY424" s="72" t="e">
        <f t="shared" ca="1" si="373"/>
        <v>#N/A</v>
      </c>
      <c r="AZ424" s="72" t="e">
        <f t="shared" ca="1" si="352"/>
        <v>#N/A</v>
      </c>
      <c r="BA424" s="72" t="e">
        <f t="shared" ca="1" si="353"/>
        <v>#N/A</v>
      </c>
      <c r="BB424" s="72" t="e">
        <f t="shared" ca="1" si="354"/>
        <v>#N/A</v>
      </c>
      <c r="BC424" s="72" t="e">
        <f t="shared" ca="1" si="374"/>
        <v>#N/A</v>
      </c>
      <c r="BD424" s="75" t="e">
        <f t="shared" ca="1" si="355"/>
        <v>#N/A</v>
      </c>
      <c r="BE424" s="75" t="e">
        <f t="shared" ca="1" si="356"/>
        <v>#N/A</v>
      </c>
      <c r="BF424" s="75" t="e">
        <f t="shared" ca="1" si="375"/>
        <v>#N/A</v>
      </c>
      <c r="BG424" s="75" t="e">
        <f t="shared" ca="1" si="357"/>
        <v>#N/A</v>
      </c>
      <c r="BH424" s="75" t="e">
        <f t="shared" ca="1" si="358"/>
        <v>#N/A</v>
      </c>
      <c r="BI424" s="75" t="e">
        <f t="shared" ca="1" si="376"/>
        <v>#N/A</v>
      </c>
      <c r="BJ424" s="75" t="e">
        <f t="shared" ca="1" si="359"/>
        <v>#N/A</v>
      </c>
      <c r="BK424" s="75" t="e">
        <f t="shared" ca="1" si="360"/>
        <v>#N/A</v>
      </c>
      <c r="BL424" s="75" t="e">
        <f t="shared" ca="1" si="377"/>
        <v>#N/A</v>
      </c>
      <c r="BM424" s="72" t="e">
        <f t="array" aca="1" ref="BM424" ca="1">ATAN2((1-f)*SQRT(AX424^2+(SIN(AV424)*SIN(BL424)-COS(AV424)*COS(BL424)*COS(AU424))^2),SIN(AV424)*COS(BL424)+COS(AV424)*SIN(BL424)*COS(AU424))</f>
        <v>#N/A</v>
      </c>
      <c r="BN424" s="72" t="e">
        <f t="shared" ca="1" si="361"/>
        <v>#N/A</v>
      </c>
      <c r="BO424" s="72" t="e">
        <f t="array" aca="1" ref="BO424" ca="1">f/16*(1-AX424^2)*(4+f*(4-3*(1-AX424^2)))</f>
        <v>#N/A</v>
      </c>
      <c r="BP424" s="72" t="e">
        <f t="array" aca="1" ref="BP424" ca="1">BN424-(1-BO424)*f*AX424*(BL424+BO424*SIN(BL424)*(COS(BJ424)+BO424*COS(BL424)*(-1+2*COS(BJ424)^2)))</f>
        <v>#N/A</v>
      </c>
      <c r="BQ424" s="72" t="e">
        <f t="shared" ca="1" si="362"/>
        <v>#N/A</v>
      </c>
    </row>
    <row r="425" spans="2:69">
      <c r="B425" s="38"/>
      <c r="C425" s="72" t="str">
        <f t="shared" si="363"/>
        <v/>
      </c>
      <c r="D425" s="72" t="e">
        <f t="array" aca="1" ref="D425" ca="1">MATCH(TRUE,ISERROR(VALUE(MID(C425,ROW(INDIRECT("1:"&amp;LEN(C425))),1))),0)</f>
        <v>#N/A</v>
      </c>
      <c r="E425" s="72" t="e">
        <f t="shared" ca="1" si="364"/>
        <v>#N/A</v>
      </c>
      <c r="F425" s="72" t="e">
        <f t="shared" ca="1" si="365"/>
        <v>#N/A</v>
      </c>
      <c r="G425" s="72" t="e">
        <f t="shared" ca="1" si="366"/>
        <v>#N/A</v>
      </c>
      <c r="H425" s="72" t="e">
        <f t="shared" ca="1" si="367"/>
        <v>#N/A</v>
      </c>
      <c r="I425" s="72" t="e">
        <f t="shared" ca="1" si="368"/>
        <v>#N/A</v>
      </c>
      <c r="J425" s="72" t="e">
        <f t="shared" ca="1" si="369"/>
        <v>#N/A</v>
      </c>
      <c r="K425" s="72" t="e">
        <f t="shared" ca="1" si="370"/>
        <v>#N/A</v>
      </c>
      <c r="L425" s="72" t="e">
        <f t="shared" ca="1" si="371"/>
        <v>#N/A</v>
      </c>
      <c r="M425" s="72" t="e">
        <f ca="1">VLOOKUP(G425,Coef!$C$2:$F$25,4)</f>
        <v>#N/A</v>
      </c>
      <c r="N425" s="31" t="e">
        <f ca="1">VLOOKUP(F425,Coef!$C$4:$D$23,2)</f>
        <v>#N/A</v>
      </c>
      <c r="O425" s="31" t="e">
        <f ca="1">MOD(VLOOKUP(H425,Coef!$C$2:$G$21,5)+MOD(E425+1,2)*15,20)</f>
        <v>#N/A</v>
      </c>
      <c r="P425" s="31" t="e">
        <f ca="1">VLOOKUP(N425,Coef!$A$27:$B$46,2)</f>
        <v>#N/A</v>
      </c>
      <c r="Q425" s="31" t="e">
        <f ca="1">VLOOKUP(N425,Coef!$A$27:$C$46,3)+O425/10-0.1</f>
        <v>#N/A</v>
      </c>
      <c r="R425" s="31" t="e">
        <f ca="1">IF(Q425+0.1&lt;P425,Q425+2,Q425)</f>
        <v>#N/A</v>
      </c>
      <c r="S425" s="72" t="e">
        <f ca="1">M425*100000+J425</f>
        <v>#N/A</v>
      </c>
      <c r="T425" s="72" t="e">
        <f ca="1">R425*1000000+K425</f>
        <v>#N/A</v>
      </c>
      <c r="U425" s="72" t="e">
        <f ca="1">IF(N425&lt;11,T425-10000000,T425)</f>
        <v>#N/A</v>
      </c>
      <c r="V425" s="72" t="e">
        <f ca="1">U425/(6366197.724*0.9996)</f>
        <v>#N/A</v>
      </c>
      <c r="W425" s="72" t="e">
        <f ca="1">(Coef!$J$9/(1+Coef!$J$8*(COS(V425))^2)^0.5)*Coef!$J$6</f>
        <v>#N/A</v>
      </c>
      <c r="X425" s="72" t="e">
        <f ca="1">6*E425-183</f>
        <v>#N/A</v>
      </c>
      <c r="Y425" s="72" t="e">
        <f ca="1">(S425-500000)/W425</f>
        <v>#N/A</v>
      </c>
      <c r="Z425" s="72" t="e">
        <f ca="1">SIN(2*V425)</f>
        <v>#N/A</v>
      </c>
      <c r="AA425" s="72" t="e">
        <f ca="1">Z425*(COS(V425))^2</f>
        <v>#N/A</v>
      </c>
      <c r="AB425" s="72" t="e">
        <f ca="1">V425+(Z425/2)</f>
        <v>#N/A</v>
      </c>
      <c r="AC425" s="72" t="e">
        <f ca="1">(3*AB425+AA425)/4</f>
        <v>#N/A</v>
      </c>
      <c r="AD425" s="72" t="e">
        <f ca="1">(5*AC425+AA425*(COS(V425))^2)/3</f>
        <v>#N/A</v>
      </c>
      <c r="AE425" s="72" t="e">
        <f ca="1">Coef!$J$6*Coef!$J$9*(V425-(Coef!$J$10*AB425)+(Coef!$J$11*AC425)-(Coef!$J$12*AD425))</f>
        <v>#N/A</v>
      </c>
      <c r="AF425" s="72" t="e">
        <f ca="1">(U425-AE425)/W425</f>
        <v>#N/A</v>
      </c>
      <c r="AG425" s="72" t="e">
        <f ca="1">((Coef!$J$8*Y425^2)/2)*(COS(V425))^2</f>
        <v>#N/A</v>
      </c>
      <c r="AH425" s="72" t="e">
        <f ca="1">Y425*(1-(AG425/3))</f>
        <v>#N/A</v>
      </c>
      <c r="AI425" s="72" t="e">
        <f ca="1">AF425*(1-AG425)+V425</f>
        <v>#N/A</v>
      </c>
      <c r="AJ425" s="72" t="e">
        <f ca="1">(EXP(AH425)-EXP(-AH425))/2</f>
        <v>#N/A</v>
      </c>
      <c r="AK425" s="72" t="e">
        <f ca="1">ATAN(AJ425/COS(AI425))</f>
        <v>#N/A</v>
      </c>
      <c r="AL425" s="72" t="e">
        <f ca="1">ATAN(COS(AK425)*TAN(AI425))</f>
        <v>#N/A</v>
      </c>
      <c r="AM425" s="72" t="e">
        <f ca="1">V425+(1+Coef!$J$8*(COS(V425))^2-(3/2)*Coef!$J$8*SIN(V425)*COS(V425)*(AL425-V425))*(AL425-V425)</f>
        <v>#N/A</v>
      </c>
      <c r="AN425" s="34" t="e">
        <f t="shared" ca="1" si="347"/>
        <v>#N/A</v>
      </c>
      <c r="AO425" s="33" t="e">
        <f t="shared" ca="1" si="348"/>
        <v>#N/A</v>
      </c>
      <c r="AP425" s="33" t="e">
        <f t="shared" ca="1" si="349"/>
        <v>#N/A</v>
      </c>
      <c r="AQ425" s="72">
        <v>285</v>
      </c>
      <c r="AR425" s="72">
        <v>810000</v>
      </c>
      <c r="AS425" s="72" t="e">
        <f t="shared" ca="1" si="372"/>
        <v>#N/A</v>
      </c>
      <c r="AT425" s="72" t="e">
        <f t="shared" ca="1" si="372"/>
        <v>#N/A</v>
      </c>
      <c r="AU425" s="72">
        <f t="shared" si="372"/>
        <v>4.9741883681838397</v>
      </c>
      <c r="AV425" s="72" t="e">
        <f t="array" aca="1" ref="AV425" ca="1">ATAN((1-f)*TAN(AS425))</f>
        <v>#N/A</v>
      </c>
      <c r="AW425" s="72" t="e">
        <f t="shared" ca="1" si="350"/>
        <v>#N/A</v>
      </c>
      <c r="AX425" s="72" t="e">
        <f t="shared" ca="1" si="351"/>
        <v>#N/A</v>
      </c>
      <c r="AY425" s="72" t="e">
        <f t="shared" ca="1" si="373"/>
        <v>#N/A</v>
      </c>
      <c r="AZ425" s="72" t="e">
        <f t="shared" ca="1" si="352"/>
        <v>#N/A</v>
      </c>
      <c r="BA425" s="72" t="e">
        <f t="shared" ca="1" si="353"/>
        <v>#N/A</v>
      </c>
      <c r="BB425" s="72" t="e">
        <f t="shared" ca="1" si="354"/>
        <v>#N/A</v>
      </c>
      <c r="BC425" s="72" t="e">
        <f t="shared" ca="1" si="374"/>
        <v>#N/A</v>
      </c>
      <c r="BD425" s="75" t="e">
        <f t="shared" ca="1" si="355"/>
        <v>#N/A</v>
      </c>
      <c r="BE425" s="75" t="e">
        <f t="shared" ca="1" si="356"/>
        <v>#N/A</v>
      </c>
      <c r="BF425" s="75" t="e">
        <f t="shared" ca="1" si="375"/>
        <v>#N/A</v>
      </c>
      <c r="BG425" s="75" t="e">
        <f t="shared" ca="1" si="357"/>
        <v>#N/A</v>
      </c>
      <c r="BH425" s="75" t="e">
        <f t="shared" ca="1" si="358"/>
        <v>#N/A</v>
      </c>
      <c r="BI425" s="75" t="e">
        <f t="shared" ca="1" si="376"/>
        <v>#N/A</v>
      </c>
      <c r="BJ425" s="75" t="e">
        <f t="shared" ca="1" si="359"/>
        <v>#N/A</v>
      </c>
      <c r="BK425" s="75" t="e">
        <f t="shared" ca="1" si="360"/>
        <v>#N/A</v>
      </c>
      <c r="BL425" s="75" t="e">
        <f t="shared" ca="1" si="377"/>
        <v>#N/A</v>
      </c>
      <c r="BM425" s="72" t="e">
        <f t="array" aca="1" ref="BM425" ca="1">ATAN2((1-f)*SQRT(AX425^2+(SIN(AV425)*SIN(BL425)-COS(AV425)*COS(BL425)*COS(AU425))^2),SIN(AV425)*COS(BL425)+COS(AV425)*SIN(BL425)*COS(AU425))</f>
        <v>#N/A</v>
      </c>
      <c r="BN425" s="72" t="e">
        <f t="shared" ca="1" si="361"/>
        <v>#N/A</v>
      </c>
      <c r="BO425" s="72" t="e">
        <f t="array" aca="1" ref="BO425" ca="1">f/16*(1-AX425^2)*(4+f*(4-3*(1-AX425^2)))</f>
        <v>#N/A</v>
      </c>
      <c r="BP425" s="72" t="e">
        <f t="array" aca="1" ref="BP425" ca="1">BN425-(1-BO425)*f*AX425*(BL425+BO425*SIN(BL425)*(COS(BJ425)+BO425*COS(BL425)*(-1+2*COS(BJ425)^2)))</f>
        <v>#N/A</v>
      </c>
      <c r="BQ425" s="72" t="e">
        <f t="shared" ca="1" si="362"/>
        <v>#N/A</v>
      </c>
    </row>
    <row r="426" spans="2:69">
      <c r="B426" s="38"/>
      <c r="C426" s="72" t="str">
        <f t="shared" si="363"/>
        <v/>
      </c>
      <c r="D426" s="72" t="e">
        <f t="array" aca="1" ref="D426" ca="1">MATCH(TRUE,ISERROR(VALUE(MID(C426,ROW(INDIRECT("1:"&amp;LEN(C426))),1))),0)</f>
        <v>#N/A</v>
      </c>
      <c r="E426" s="72" t="e">
        <f t="shared" ca="1" si="364"/>
        <v>#N/A</v>
      </c>
      <c r="F426" s="72" t="e">
        <f t="shared" ca="1" si="365"/>
        <v>#N/A</v>
      </c>
      <c r="G426" s="72" t="e">
        <f t="shared" ca="1" si="366"/>
        <v>#N/A</v>
      </c>
      <c r="H426" s="72" t="e">
        <f t="shared" ca="1" si="367"/>
        <v>#N/A</v>
      </c>
      <c r="I426" s="72" t="e">
        <f t="shared" ca="1" si="368"/>
        <v>#N/A</v>
      </c>
      <c r="J426" s="72" t="e">
        <f t="shared" ca="1" si="369"/>
        <v>#N/A</v>
      </c>
      <c r="K426" s="72" t="e">
        <f t="shared" ca="1" si="370"/>
        <v>#N/A</v>
      </c>
      <c r="L426" s="72" t="e">
        <f t="shared" ca="1" si="371"/>
        <v>#N/A</v>
      </c>
      <c r="M426" s="72" t="e">
        <f ca="1">VLOOKUP(G426,Coef!$C$2:$F$25,4)</f>
        <v>#N/A</v>
      </c>
      <c r="N426" s="31" t="e">
        <f ca="1">VLOOKUP(F426,Coef!$C$4:$D$23,2)</f>
        <v>#N/A</v>
      </c>
      <c r="O426" s="31" t="e">
        <f ca="1">MOD(VLOOKUP(H426,Coef!$C$2:$G$21,5)+MOD(E426+1,2)*15,20)</f>
        <v>#N/A</v>
      </c>
      <c r="P426" s="31" t="e">
        <f ca="1">VLOOKUP(N426,Coef!$A$27:$B$46,2)</f>
        <v>#N/A</v>
      </c>
      <c r="Q426" s="31" t="e">
        <f ca="1">VLOOKUP(N426,Coef!$A$27:$C$46,3)+O426/10-0.1</f>
        <v>#N/A</v>
      </c>
      <c r="R426" s="31" t="e">
        <f ca="1">IF(Q426+0.1&lt;P426,Q426+2,Q426)</f>
        <v>#N/A</v>
      </c>
      <c r="S426" s="72" t="e">
        <f ca="1">M426*100000+J426</f>
        <v>#N/A</v>
      </c>
      <c r="T426" s="72" t="e">
        <f ca="1">R426*1000000+K426</f>
        <v>#N/A</v>
      </c>
      <c r="U426" s="72" t="e">
        <f ca="1">IF(N426&lt;11,T426-10000000,T426)</f>
        <v>#N/A</v>
      </c>
      <c r="V426" s="72" t="e">
        <f ca="1">U426/(6366197.724*0.9996)</f>
        <v>#N/A</v>
      </c>
      <c r="W426" s="72" t="e">
        <f ca="1">(Coef!$J$9/(1+Coef!$J$8*(COS(V426))^2)^0.5)*Coef!$J$6</f>
        <v>#N/A</v>
      </c>
      <c r="X426" s="72" t="e">
        <f ca="1">6*E426-183</f>
        <v>#N/A</v>
      </c>
      <c r="Y426" s="72" t="e">
        <f ca="1">(S426-500000)/W426</f>
        <v>#N/A</v>
      </c>
      <c r="Z426" s="72" t="e">
        <f ca="1">SIN(2*V426)</f>
        <v>#N/A</v>
      </c>
      <c r="AA426" s="72" t="e">
        <f ca="1">Z426*(COS(V426))^2</f>
        <v>#N/A</v>
      </c>
      <c r="AB426" s="72" t="e">
        <f ca="1">V426+(Z426/2)</f>
        <v>#N/A</v>
      </c>
      <c r="AC426" s="72" t="e">
        <f ca="1">(3*AB426+AA426)/4</f>
        <v>#N/A</v>
      </c>
      <c r="AD426" s="72" t="e">
        <f ca="1">(5*AC426+AA426*(COS(V426))^2)/3</f>
        <v>#N/A</v>
      </c>
      <c r="AE426" s="72" t="e">
        <f ca="1">Coef!$J$6*Coef!$J$9*(V426-(Coef!$J$10*AB426)+(Coef!$J$11*AC426)-(Coef!$J$12*AD426))</f>
        <v>#N/A</v>
      </c>
      <c r="AF426" s="72" t="e">
        <f ca="1">(U426-AE426)/W426</f>
        <v>#N/A</v>
      </c>
      <c r="AG426" s="72" t="e">
        <f ca="1">((Coef!$J$8*Y426^2)/2)*(COS(V426))^2</f>
        <v>#N/A</v>
      </c>
      <c r="AH426" s="72" t="e">
        <f ca="1">Y426*(1-(AG426/3))</f>
        <v>#N/A</v>
      </c>
      <c r="AI426" s="72" t="e">
        <f ca="1">AF426*(1-AG426)+V426</f>
        <v>#N/A</v>
      </c>
      <c r="AJ426" s="72" t="e">
        <f ca="1">(EXP(AH426)-EXP(-AH426))/2</f>
        <v>#N/A</v>
      </c>
      <c r="AK426" s="72" t="e">
        <f ca="1">ATAN(AJ426/COS(AI426))</f>
        <v>#N/A</v>
      </c>
      <c r="AL426" s="72" t="e">
        <f ca="1">ATAN(COS(AK426)*TAN(AI426))</f>
        <v>#N/A</v>
      </c>
      <c r="AM426" s="72" t="e">
        <f ca="1">V426+(1+Coef!$J$8*(COS(V426))^2-(3/2)*Coef!$J$8*SIN(V426)*COS(V426)*(AL426-V426))*(AL426-V426)</f>
        <v>#N/A</v>
      </c>
      <c r="AN426" s="34" t="e">
        <f t="shared" ca="1" si="347"/>
        <v>#N/A</v>
      </c>
      <c r="AO426" s="33" t="e">
        <f t="shared" ca="1" si="348"/>
        <v>#N/A</v>
      </c>
      <c r="AP426" s="33" t="e">
        <f t="shared" ca="1" si="349"/>
        <v>#N/A</v>
      </c>
      <c r="AQ426" s="72">
        <v>285</v>
      </c>
      <c r="AR426" s="72">
        <v>810000</v>
      </c>
      <c r="AS426" s="72" t="e">
        <f t="shared" ca="1" si="372"/>
        <v>#N/A</v>
      </c>
      <c r="AT426" s="72" t="e">
        <f t="shared" ca="1" si="372"/>
        <v>#N/A</v>
      </c>
      <c r="AU426" s="72">
        <f t="shared" si="372"/>
        <v>4.9741883681838397</v>
      </c>
      <c r="AV426" s="72" t="e">
        <f t="array" aca="1" ref="AV426" ca="1">ATAN((1-f)*TAN(AS426))</f>
        <v>#N/A</v>
      </c>
      <c r="AW426" s="72" t="e">
        <f t="shared" ca="1" si="350"/>
        <v>#N/A</v>
      </c>
      <c r="AX426" s="72" t="e">
        <f t="shared" ca="1" si="351"/>
        <v>#N/A</v>
      </c>
      <c r="AY426" s="72" t="e">
        <f t="shared" ca="1" si="373"/>
        <v>#N/A</v>
      </c>
      <c r="AZ426" s="72" t="e">
        <f t="shared" ca="1" si="352"/>
        <v>#N/A</v>
      </c>
      <c r="BA426" s="72" t="e">
        <f t="shared" ca="1" si="353"/>
        <v>#N/A</v>
      </c>
      <c r="BB426" s="72" t="e">
        <f t="shared" ca="1" si="354"/>
        <v>#N/A</v>
      </c>
      <c r="BC426" s="72" t="e">
        <f t="shared" ca="1" si="374"/>
        <v>#N/A</v>
      </c>
      <c r="BD426" s="75" t="e">
        <f t="shared" ca="1" si="355"/>
        <v>#N/A</v>
      </c>
      <c r="BE426" s="75" t="e">
        <f t="shared" ca="1" si="356"/>
        <v>#N/A</v>
      </c>
      <c r="BF426" s="75" t="e">
        <f t="shared" ca="1" si="375"/>
        <v>#N/A</v>
      </c>
      <c r="BG426" s="75" t="e">
        <f t="shared" ca="1" si="357"/>
        <v>#N/A</v>
      </c>
      <c r="BH426" s="75" t="e">
        <f t="shared" ca="1" si="358"/>
        <v>#N/A</v>
      </c>
      <c r="BI426" s="75" t="e">
        <f t="shared" ca="1" si="376"/>
        <v>#N/A</v>
      </c>
      <c r="BJ426" s="75" t="e">
        <f t="shared" ca="1" si="359"/>
        <v>#N/A</v>
      </c>
      <c r="BK426" s="75" t="e">
        <f t="shared" ca="1" si="360"/>
        <v>#N/A</v>
      </c>
      <c r="BL426" s="75" t="e">
        <f t="shared" ca="1" si="377"/>
        <v>#N/A</v>
      </c>
      <c r="BM426" s="72" t="e">
        <f t="array" aca="1" ref="BM426" ca="1">ATAN2((1-f)*SQRT(AX426^2+(SIN(AV426)*SIN(BL426)-COS(AV426)*COS(BL426)*COS(AU426))^2),SIN(AV426)*COS(BL426)+COS(AV426)*SIN(BL426)*COS(AU426))</f>
        <v>#N/A</v>
      </c>
      <c r="BN426" s="72" t="e">
        <f t="shared" ca="1" si="361"/>
        <v>#N/A</v>
      </c>
      <c r="BO426" s="72" t="e">
        <f t="array" aca="1" ref="BO426" ca="1">f/16*(1-AX426^2)*(4+f*(4-3*(1-AX426^2)))</f>
        <v>#N/A</v>
      </c>
      <c r="BP426" s="72" t="e">
        <f t="array" aca="1" ref="BP426" ca="1">BN426-(1-BO426)*f*AX426*(BL426+BO426*SIN(BL426)*(COS(BJ426)+BO426*COS(BL426)*(-1+2*COS(BJ426)^2)))</f>
        <v>#N/A</v>
      </c>
      <c r="BQ426" s="72" t="e">
        <f t="shared" ca="1" si="362"/>
        <v>#N/A</v>
      </c>
    </row>
    <row r="427" spans="2:69">
      <c r="B427" s="38"/>
      <c r="C427" s="72" t="str">
        <f t="shared" si="363"/>
        <v/>
      </c>
      <c r="D427" s="72" t="e">
        <f t="array" aca="1" ref="D427" ca="1">MATCH(TRUE,ISERROR(VALUE(MID(C427,ROW(INDIRECT("1:"&amp;LEN(C427))),1))),0)</f>
        <v>#N/A</v>
      </c>
      <c r="E427" s="72" t="e">
        <f t="shared" ca="1" si="364"/>
        <v>#N/A</v>
      </c>
      <c r="F427" s="72" t="e">
        <f t="shared" ca="1" si="365"/>
        <v>#N/A</v>
      </c>
      <c r="G427" s="72" t="e">
        <f t="shared" ca="1" si="366"/>
        <v>#N/A</v>
      </c>
      <c r="H427" s="72" t="e">
        <f t="shared" ca="1" si="367"/>
        <v>#N/A</v>
      </c>
      <c r="I427" s="72" t="e">
        <f t="shared" ca="1" si="368"/>
        <v>#N/A</v>
      </c>
      <c r="J427" s="72" t="e">
        <f t="shared" ca="1" si="369"/>
        <v>#N/A</v>
      </c>
      <c r="K427" s="72" t="e">
        <f t="shared" ca="1" si="370"/>
        <v>#N/A</v>
      </c>
      <c r="L427" s="72" t="e">
        <f t="shared" ca="1" si="371"/>
        <v>#N/A</v>
      </c>
      <c r="M427" s="72" t="e">
        <f ca="1">VLOOKUP(G427,Coef!$C$2:$F$25,4)</f>
        <v>#N/A</v>
      </c>
      <c r="N427" s="31" t="e">
        <f ca="1">VLOOKUP(F427,Coef!$C$4:$D$23,2)</f>
        <v>#N/A</v>
      </c>
      <c r="O427" s="31" t="e">
        <f ca="1">MOD(VLOOKUP(H427,Coef!$C$2:$G$21,5)+MOD(E427+1,2)*15,20)</f>
        <v>#N/A</v>
      </c>
      <c r="P427" s="31" t="e">
        <f ca="1">VLOOKUP(N427,Coef!$A$27:$B$46,2)</f>
        <v>#N/A</v>
      </c>
      <c r="Q427" s="31" t="e">
        <f ca="1">VLOOKUP(N427,Coef!$A$27:$C$46,3)+O427/10-0.1</f>
        <v>#N/A</v>
      </c>
      <c r="R427" s="31" t="e">
        <f ca="1">IF(Q427+0.1&lt;P427,Q427+2,Q427)</f>
        <v>#N/A</v>
      </c>
      <c r="S427" s="72" t="e">
        <f ca="1">M427*100000+J427</f>
        <v>#N/A</v>
      </c>
      <c r="T427" s="72" t="e">
        <f ca="1">R427*1000000+K427</f>
        <v>#N/A</v>
      </c>
      <c r="U427" s="72" t="e">
        <f ca="1">IF(N427&lt;11,T427-10000000,T427)</f>
        <v>#N/A</v>
      </c>
      <c r="V427" s="72" t="e">
        <f ca="1">U427/(6366197.724*0.9996)</f>
        <v>#N/A</v>
      </c>
      <c r="W427" s="72" t="e">
        <f ca="1">(Coef!$J$9/(1+Coef!$J$8*(COS(V427))^2)^0.5)*Coef!$J$6</f>
        <v>#N/A</v>
      </c>
      <c r="X427" s="72" t="e">
        <f ca="1">6*E427-183</f>
        <v>#N/A</v>
      </c>
      <c r="Y427" s="72" t="e">
        <f ca="1">(S427-500000)/W427</f>
        <v>#N/A</v>
      </c>
      <c r="Z427" s="72" t="e">
        <f ca="1">SIN(2*V427)</f>
        <v>#N/A</v>
      </c>
      <c r="AA427" s="72" t="e">
        <f ca="1">Z427*(COS(V427))^2</f>
        <v>#N/A</v>
      </c>
      <c r="AB427" s="72" t="e">
        <f ca="1">V427+(Z427/2)</f>
        <v>#N/A</v>
      </c>
      <c r="AC427" s="72" t="e">
        <f ca="1">(3*AB427+AA427)/4</f>
        <v>#N/A</v>
      </c>
      <c r="AD427" s="72" t="e">
        <f ca="1">(5*AC427+AA427*(COS(V427))^2)/3</f>
        <v>#N/A</v>
      </c>
      <c r="AE427" s="72" t="e">
        <f ca="1">Coef!$J$6*Coef!$J$9*(V427-(Coef!$J$10*AB427)+(Coef!$J$11*AC427)-(Coef!$J$12*AD427))</f>
        <v>#N/A</v>
      </c>
      <c r="AF427" s="72" t="e">
        <f ca="1">(U427-AE427)/W427</f>
        <v>#N/A</v>
      </c>
      <c r="AG427" s="72" t="e">
        <f ca="1">((Coef!$J$8*Y427^2)/2)*(COS(V427))^2</f>
        <v>#N/A</v>
      </c>
      <c r="AH427" s="72" t="e">
        <f ca="1">Y427*(1-(AG427/3))</f>
        <v>#N/A</v>
      </c>
      <c r="AI427" s="72" t="e">
        <f ca="1">AF427*(1-AG427)+V427</f>
        <v>#N/A</v>
      </c>
      <c r="AJ427" s="72" t="e">
        <f ca="1">(EXP(AH427)-EXP(-AH427))/2</f>
        <v>#N/A</v>
      </c>
      <c r="AK427" s="72" t="e">
        <f ca="1">ATAN(AJ427/COS(AI427))</f>
        <v>#N/A</v>
      </c>
      <c r="AL427" s="72" t="e">
        <f ca="1">ATAN(COS(AK427)*TAN(AI427))</f>
        <v>#N/A</v>
      </c>
      <c r="AM427" s="72" t="e">
        <f ca="1">V427+(1+Coef!$J$8*(COS(V427))^2-(3/2)*Coef!$J$8*SIN(V427)*COS(V427)*(AL427-V427))*(AL427-V427)</f>
        <v>#N/A</v>
      </c>
      <c r="AN427" s="34" t="e">
        <f t="shared" ca="1" si="347"/>
        <v>#N/A</v>
      </c>
      <c r="AO427" s="33" t="e">
        <f t="shared" ca="1" si="348"/>
        <v>#N/A</v>
      </c>
      <c r="AP427" s="33" t="e">
        <f t="shared" ca="1" si="349"/>
        <v>#N/A</v>
      </c>
      <c r="AQ427" s="72">
        <v>285</v>
      </c>
      <c r="AR427" s="72">
        <v>810000</v>
      </c>
      <c r="AS427" s="72" t="e">
        <f t="shared" ca="1" si="372"/>
        <v>#N/A</v>
      </c>
      <c r="AT427" s="72" t="e">
        <f t="shared" ca="1" si="372"/>
        <v>#N/A</v>
      </c>
      <c r="AU427" s="72">
        <f t="shared" si="372"/>
        <v>4.9741883681838397</v>
      </c>
      <c r="AV427" s="72" t="e">
        <f t="array" aca="1" ref="AV427" ca="1">ATAN((1-f)*TAN(AS427))</f>
        <v>#N/A</v>
      </c>
      <c r="AW427" s="72" t="e">
        <f t="shared" ca="1" si="350"/>
        <v>#N/A</v>
      </c>
      <c r="AX427" s="72" t="e">
        <f t="shared" ca="1" si="351"/>
        <v>#N/A</v>
      </c>
      <c r="AY427" s="72" t="e">
        <f t="shared" ca="1" si="373"/>
        <v>#N/A</v>
      </c>
      <c r="AZ427" s="72" t="e">
        <f t="shared" ca="1" si="352"/>
        <v>#N/A</v>
      </c>
      <c r="BA427" s="72" t="e">
        <f t="shared" ca="1" si="353"/>
        <v>#N/A</v>
      </c>
      <c r="BB427" s="72" t="e">
        <f t="shared" ca="1" si="354"/>
        <v>#N/A</v>
      </c>
      <c r="BC427" s="72" t="e">
        <f t="shared" ca="1" si="374"/>
        <v>#N/A</v>
      </c>
      <c r="BD427" s="75" t="e">
        <f t="shared" ca="1" si="355"/>
        <v>#N/A</v>
      </c>
      <c r="BE427" s="75" t="e">
        <f t="shared" ca="1" si="356"/>
        <v>#N/A</v>
      </c>
      <c r="BF427" s="75" t="e">
        <f t="shared" ca="1" si="375"/>
        <v>#N/A</v>
      </c>
      <c r="BG427" s="75" t="e">
        <f t="shared" ca="1" si="357"/>
        <v>#N/A</v>
      </c>
      <c r="BH427" s="75" t="e">
        <f t="shared" ca="1" si="358"/>
        <v>#N/A</v>
      </c>
      <c r="BI427" s="75" t="e">
        <f t="shared" ca="1" si="376"/>
        <v>#N/A</v>
      </c>
      <c r="BJ427" s="75" t="e">
        <f t="shared" ca="1" si="359"/>
        <v>#N/A</v>
      </c>
      <c r="BK427" s="75" t="e">
        <f t="shared" ca="1" si="360"/>
        <v>#N/A</v>
      </c>
      <c r="BL427" s="75" t="e">
        <f t="shared" ca="1" si="377"/>
        <v>#N/A</v>
      </c>
      <c r="BM427" s="72" t="e">
        <f t="array" aca="1" ref="BM427" ca="1">ATAN2((1-f)*SQRT(AX427^2+(SIN(AV427)*SIN(BL427)-COS(AV427)*COS(BL427)*COS(AU427))^2),SIN(AV427)*COS(BL427)+COS(AV427)*SIN(BL427)*COS(AU427))</f>
        <v>#N/A</v>
      </c>
      <c r="BN427" s="72" t="e">
        <f t="shared" ca="1" si="361"/>
        <v>#N/A</v>
      </c>
      <c r="BO427" s="72" t="e">
        <f t="array" aca="1" ref="BO427" ca="1">f/16*(1-AX427^2)*(4+f*(4-3*(1-AX427^2)))</f>
        <v>#N/A</v>
      </c>
      <c r="BP427" s="72" t="e">
        <f t="array" aca="1" ref="BP427" ca="1">BN427-(1-BO427)*f*AX427*(BL427+BO427*SIN(BL427)*(COS(BJ427)+BO427*COS(BL427)*(-1+2*COS(BJ427)^2)))</f>
        <v>#N/A</v>
      </c>
      <c r="BQ427" s="72" t="e">
        <f t="shared" ca="1" si="362"/>
        <v>#N/A</v>
      </c>
    </row>
    <row r="428" spans="2:69">
      <c r="B428" s="38"/>
      <c r="C428" s="72" t="str">
        <f t="shared" si="363"/>
        <v/>
      </c>
      <c r="D428" s="72" t="e">
        <f t="array" aca="1" ref="D428" ca="1">MATCH(TRUE,ISERROR(VALUE(MID(C428,ROW(INDIRECT("1:"&amp;LEN(C428))),1))),0)</f>
        <v>#N/A</v>
      </c>
      <c r="E428" s="72" t="e">
        <f t="shared" ca="1" si="364"/>
        <v>#N/A</v>
      </c>
      <c r="F428" s="72" t="e">
        <f t="shared" ca="1" si="365"/>
        <v>#N/A</v>
      </c>
      <c r="G428" s="72" t="e">
        <f t="shared" ca="1" si="366"/>
        <v>#N/A</v>
      </c>
      <c r="H428" s="72" t="e">
        <f t="shared" ca="1" si="367"/>
        <v>#N/A</v>
      </c>
      <c r="I428" s="72" t="e">
        <f t="shared" ca="1" si="368"/>
        <v>#N/A</v>
      </c>
      <c r="J428" s="72" t="e">
        <f t="shared" ca="1" si="369"/>
        <v>#N/A</v>
      </c>
      <c r="K428" s="72" t="e">
        <f t="shared" ca="1" si="370"/>
        <v>#N/A</v>
      </c>
      <c r="L428" s="72" t="e">
        <f t="shared" ca="1" si="371"/>
        <v>#N/A</v>
      </c>
      <c r="M428" s="72" t="e">
        <f ca="1">VLOOKUP(G428,Coef!$C$2:$F$25,4)</f>
        <v>#N/A</v>
      </c>
      <c r="N428" s="31" t="e">
        <f ca="1">VLOOKUP(F428,Coef!$C$4:$D$23,2)</f>
        <v>#N/A</v>
      </c>
      <c r="O428" s="31" t="e">
        <f ca="1">MOD(VLOOKUP(H428,Coef!$C$2:$G$21,5)+MOD(E428+1,2)*15,20)</f>
        <v>#N/A</v>
      </c>
      <c r="P428" s="31" t="e">
        <f ca="1">VLOOKUP(N428,Coef!$A$27:$B$46,2)</f>
        <v>#N/A</v>
      </c>
      <c r="Q428" s="31" t="e">
        <f ca="1">VLOOKUP(N428,Coef!$A$27:$C$46,3)+O428/10-0.1</f>
        <v>#N/A</v>
      </c>
      <c r="R428" s="31" t="e">
        <f ca="1">IF(Q428+0.1&lt;P428,Q428+2,Q428)</f>
        <v>#N/A</v>
      </c>
      <c r="S428" s="72" t="e">
        <f ca="1">M428*100000+J428</f>
        <v>#N/A</v>
      </c>
      <c r="T428" s="72" t="e">
        <f ca="1">R428*1000000+K428</f>
        <v>#N/A</v>
      </c>
      <c r="U428" s="72" t="e">
        <f ca="1">IF(N428&lt;11,T428-10000000,T428)</f>
        <v>#N/A</v>
      </c>
      <c r="V428" s="72" t="e">
        <f ca="1">U428/(6366197.724*0.9996)</f>
        <v>#N/A</v>
      </c>
      <c r="W428" s="72" t="e">
        <f ca="1">(Coef!$J$9/(1+Coef!$J$8*(COS(V428))^2)^0.5)*Coef!$J$6</f>
        <v>#N/A</v>
      </c>
      <c r="X428" s="72" t="e">
        <f ca="1">6*E428-183</f>
        <v>#N/A</v>
      </c>
      <c r="Y428" s="72" t="e">
        <f ca="1">(S428-500000)/W428</f>
        <v>#N/A</v>
      </c>
      <c r="Z428" s="72" t="e">
        <f ca="1">SIN(2*V428)</f>
        <v>#N/A</v>
      </c>
      <c r="AA428" s="72" t="e">
        <f ca="1">Z428*(COS(V428))^2</f>
        <v>#N/A</v>
      </c>
      <c r="AB428" s="72" t="e">
        <f ca="1">V428+(Z428/2)</f>
        <v>#N/A</v>
      </c>
      <c r="AC428" s="72" t="e">
        <f ca="1">(3*AB428+AA428)/4</f>
        <v>#N/A</v>
      </c>
      <c r="AD428" s="72" t="e">
        <f ca="1">(5*AC428+AA428*(COS(V428))^2)/3</f>
        <v>#N/A</v>
      </c>
      <c r="AE428" s="72" t="e">
        <f ca="1">Coef!$J$6*Coef!$J$9*(V428-(Coef!$J$10*AB428)+(Coef!$J$11*AC428)-(Coef!$J$12*AD428))</f>
        <v>#N/A</v>
      </c>
      <c r="AF428" s="72" t="e">
        <f ca="1">(U428-AE428)/W428</f>
        <v>#N/A</v>
      </c>
      <c r="AG428" s="72" t="e">
        <f ca="1">((Coef!$J$8*Y428^2)/2)*(COS(V428))^2</f>
        <v>#N/A</v>
      </c>
      <c r="AH428" s="72" t="e">
        <f ca="1">Y428*(1-(AG428/3))</f>
        <v>#N/A</v>
      </c>
      <c r="AI428" s="72" t="e">
        <f ca="1">AF428*(1-AG428)+V428</f>
        <v>#N/A</v>
      </c>
      <c r="AJ428" s="72" t="e">
        <f ca="1">(EXP(AH428)-EXP(-AH428))/2</f>
        <v>#N/A</v>
      </c>
      <c r="AK428" s="72" t="e">
        <f ca="1">ATAN(AJ428/COS(AI428))</f>
        <v>#N/A</v>
      </c>
      <c r="AL428" s="72" t="e">
        <f ca="1">ATAN(COS(AK428)*TAN(AI428))</f>
        <v>#N/A</v>
      </c>
      <c r="AM428" s="72" t="e">
        <f ca="1">V428+(1+Coef!$J$8*(COS(V428))^2-(3/2)*Coef!$J$8*SIN(V428)*COS(V428)*(AL428-V428))*(AL428-V428)</f>
        <v>#N/A</v>
      </c>
      <c r="AN428" s="34" t="e">
        <f t="shared" ca="1" si="347"/>
        <v>#N/A</v>
      </c>
      <c r="AO428" s="33" t="e">
        <f t="shared" ca="1" si="348"/>
        <v>#N/A</v>
      </c>
      <c r="AP428" s="33" t="e">
        <f t="shared" ca="1" si="349"/>
        <v>#N/A</v>
      </c>
      <c r="AQ428" s="72">
        <v>285</v>
      </c>
      <c r="AR428" s="72">
        <v>810000</v>
      </c>
      <c r="AS428" s="72" t="e">
        <f t="shared" ca="1" si="372"/>
        <v>#N/A</v>
      </c>
      <c r="AT428" s="72" t="e">
        <f t="shared" ca="1" si="372"/>
        <v>#N/A</v>
      </c>
      <c r="AU428" s="72">
        <f t="shared" si="372"/>
        <v>4.9741883681838397</v>
      </c>
      <c r="AV428" s="72" t="e">
        <f t="array" aca="1" ref="AV428" ca="1">ATAN((1-f)*TAN(AS428))</f>
        <v>#N/A</v>
      </c>
      <c r="AW428" s="72" t="e">
        <f t="shared" ca="1" si="350"/>
        <v>#N/A</v>
      </c>
      <c r="AX428" s="72" t="e">
        <f t="shared" ca="1" si="351"/>
        <v>#N/A</v>
      </c>
      <c r="AY428" s="72" t="e">
        <f t="shared" ca="1" si="373"/>
        <v>#N/A</v>
      </c>
      <c r="AZ428" s="72" t="e">
        <f t="shared" ca="1" si="352"/>
        <v>#N/A</v>
      </c>
      <c r="BA428" s="72" t="e">
        <f t="shared" ca="1" si="353"/>
        <v>#N/A</v>
      </c>
      <c r="BB428" s="72" t="e">
        <f t="shared" ca="1" si="354"/>
        <v>#N/A</v>
      </c>
      <c r="BC428" s="72" t="e">
        <f t="shared" ca="1" si="374"/>
        <v>#N/A</v>
      </c>
      <c r="BD428" s="75" t="e">
        <f t="shared" ca="1" si="355"/>
        <v>#N/A</v>
      </c>
      <c r="BE428" s="75" t="e">
        <f t="shared" ca="1" si="356"/>
        <v>#N/A</v>
      </c>
      <c r="BF428" s="75" t="e">
        <f t="shared" ca="1" si="375"/>
        <v>#N/A</v>
      </c>
      <c r="BG428" s="75" t="e">
        <f t="shared" ca="1" si="357"/>
        <v>#N/A</v>
      </c>
      <c r="BH428" s="75" t="e">
        <f t="shared" ca="1" si="358"/>
        <v>#N/A</v>
      </c>
      <c r="BI428" s="75" t="e">
        <f t="shared" ca="1" si="376"/>
        <v>#N/A</v>
      </c>
      <c r="BJ428" s="75" t="e">
        <f t="shared" ca="1" si="359"/>
        <v>#N/A</v>
      </c>
      <c r="BK428" s="75" t="e">
        <f t="shared" ca="1" si="360"/>
        <v>#N/A</v>
      </c>
      <c r="BL428" s="75" t="e">
        <f t="shared" ca="1" si="377"/>
        <v>#N/A</v>
      </c>
      <c r="BM428" s="72" t="e">
        <f t="array" aca="1" ref="BM428" ca="1">ATAN2((1-f)*SQRT(AX428^2+(SIN(AV428)*SIN(BL428)-COS(AV428)*COS(BL428)*COS(AU428))^2),SIN(AV428)*COS(BL428)+COS(AV428)*SIN(BL428)*COS(AU428))</f>
        <v>#N/A</v>
      </c>
      <c r="BN428" s="72" t="e">
        <f t="shared" ca="1" si="361"/>
        <v>#N/A</v>
      </c>
      <c r="BO428" s="72" t="e">
        <f t="array" aca="1" ref="BO428" ca="1">f/16*(1-AX428^2)*(4+f*(4-3*(1-AX428^2)))</f>
        <v>#N/A</v>
      </c>
      <c r="BP428" s="72" t="e">
        <f t="array" aca="1" ref="BP428" ca="1">BN428-(1-BO428)*f*AX428*(BL428+BO428*SIN(BL428)*(COS(BJ428)+BO428*COS(BL428)*(-1+2*COS(BJ428)^2)))</f>
        <v>#N/A</v>
      </c>
      <c r="BQ428" s="72" t="e">
        <f t="shared" ca="1" si="362"/>
        <v>#N/A</v>
      </c>
    </row>
    <row r="429" spans="2:69">
      <c r="B429" s="38"/>
      <c r="C429" s="72" t="str">
        <f t="shared" si="363"/>
        <v/>
      </c>
      <c r="D429" s="72" t="e">
        <f t="array" aca="1" ref="D429" ca="1">MATCH(TRUE,ISERROR(VALUE(MID(C429,ROW(INDIRECT("1:"&amp;LEN(C429))),1))),0)</f>
        <v>#N/A</v>
      </c>
      <c r="E429" s="72" t="e">
        <f t="shared" ca="1" si="364"/>
        <v>#N/A</v>
      </c>
      <c r="F429" s="72" t="e">
        <f t="shared" ca="1" si="365"/>
        <v>#N/A</v>
      </c>
      <c r="G429" s="72" t="e">
        <f t="shared" ca="1" si="366"/>
        <v>#N/A</v>
      </c>
      <c r="H429" s="72" t="e">
        <f t="shared" ca="1" si="367"/>
        <v>#N/A</v>
      </c>
      <c r="I429" s="72" t="e">
        <f t="shared" ca="1" si="368"/>
        <v>#N/A</v>
      </c>
      <c r="J429" s="72" t="e">
        <f t="shared" ca="1" si="369"/>
        <v>#N/A</v>
      </c>
      <c r="K429" s="72" t="e">
        <f t="shared" ca="1" si="370"/>
        <v>#N/A</v>
      </c>
      <c r="L429" s="72" t="e">
        <f t="shared" ca="1" si="371"/>
        <v>#N/A</v>
      </c>
      <c r="M429" s="72" t="e">
        <f ca="1">VLOOKUP(G429,Coef!$C$2:$F$25,4)</f>
        <v>#N/A</v>
      </c>
      <c r="N429" s="31" t="e">
        <f ca="1">VLOOKUP(F429,Coef!$C$4:$D$23,2)</f>
        <v>#N/A</v>
      </c>
      <c r="O429" s="31" t="e">
        <f ca="1">MOD(VLOOKUP(H429,Coef!$C$2:$G$21,5)+MOD(E429+1,2)*15,20)</f>
        <v>#N/A</v>
      </c>
      <c r="P429" s="31" t="e">
        <f ca="1">VLOOKUP(N429,Coef!$A$27:$B$46,2)</f>
        <v>#N/A</v>
      </c>
      <c r="Q429" s="31" t="e">
        <f ca="1">VLOOKUP(N429,Coef!$A$27:$C$46,3)+O429/10-0.1</f>
        <v>#N/A</v>
      </c>
      <c r="R429" s="31" t="e">
        <f ca="1">IF(Q429+0.1&lt;P429,Q429+2,Q429)</f>
        <v>#N/A</v>
      </c>
      <c r="S429" s="72" t="e">
        <f ca="1">M429*100000+J429</f>
        <v>#N/A</v>
      </c>
      <c r="T429" s="72" t="e">
        <f ca="1">R429*1000000+K429</f>
        <v>#N/A</v>
      </c>
      <c r="U429" s="72" t="e">
        <f ca="1">IF(N429&lt;11,T429-10000000,T429)</f>
        <v>#N/A</v>
      </c>
      <c r="V429" s="72" t="e">
        <f ca="1">U429/(6366197.724*0.9996)</f>
        <v>#N/A</v>
      </c>
      <c r="W429" s="72" t="e">
        <f ca="1">(Coef!$J$9/(1+Coef!$J$8*(COS(V429))^2)^0.5)*Coef!$J$6</f>
        <v>#N/A</v>
      </c>
      <c r="X429" s="72" t="e">
        <f ca="1">6*E429-183</f>
        <v>#N/A</v>
      </c>
      <c r="Y429" s="72" t="e">
        <f ca="1">(S429-500000)/W429</f>
        <v>#N/A</v>
      </c>
      <c r="Z429" s="72" t="e">
        <f ca="1">SIN(2*V429)</f>
        <v>#N/A</v>
      </c>
      <c r="AA429" s="72" t="e">
        <f ca="1">Z429*(COS(V429))^2</f>
        <v>#N/A</v>
      </c>
      <c r="AB429" s="72" t="e">
        <f ca="1">V429+(Z429/2)</f>
        <v>#N/A</v>
      </c>
      <c r="AC429" s="72" t="e">
        <f ca="1">(3*AB429+AA429)/4</f>
        <v>#N/A</v>
      </c>
      <c r="AD429" s="72" t="e">
        <f ca="1">(5*AC429+AA429*(COS(V429))^2)/3</f>
        <v>#N/A</v>
      </c>
      <c r="AE429" s="72" t="e">
        <f ca="1">Coef!$J$6*Coef!$J$9*(V429-(Coef!$J$10*AB429)+(Coef!$J$11*AC429)-(Coef!$J$12*AD429))</f>
        <v>#N/A</v>
      </c>
      <c r="AF429" s="72" t="e">
        <f ca="1">(U429-AE429)/W429</f>
        <v>#N/A</v>
      </c>
      <c r="AG429" s="72" t="e">
        <f ca="1">((Coef!$J$8*Y429^2)/2)*(COS(V429))^2</f>
        <v>#N/A</v>
      </c>
      <c r="AH429" s="72" t="e">
        <f ca="1">Y429*(1-(AG429/3))</f>
        <v>#N/A</v>
      </c>
      <c r="AI429" s="72" t="e">
        <f ca="1">AF429*(1-AG429)+V429</f>
        <v>#N/A</v>
      </c>
      <c r="AJ429" s="72" t="e">
        <f ca="1">(EXP(AH429)-EXP(-AH429))/2</f>
        <v>#N/A</v>
      </c>
      <c r="AK429" s="72" t="e">
        <f ca="1">ATAN(AJ429/COS(AI429))</f>
        <v>#N/A</v>
      </c>
      <c r="AL429" s="72" t="e">
        <f ca="1">ATAN(COS(AK429)*TAN(AI429))</f>
        <v>#N/A</v>
      </c>
      <c r="AM429" s="72" t="e">
        <f ca="1">V429+(1+Coef!$J$8*(COS(V429))^2-(3/2)*Coef!$J$8*SIN(V429)*COS(V429)*(AL429-V429))*(AL429-V429)</f>
        <v>#N/A</v>
      </c>
      <c r="AN429" s="34" t="e">
        <f t="shared" ca="1" si="347"/>
        <v>#N/A</v>
      </c>
      <c r="AO429" s="33" t="e">
        <f t="shared" ca="1" si="348"/>
        <v>#N/A</v>
      </c>
      <c r="AP429" s="33" t="e">
        <f t="shared" ca="1" si="349"/>
        <v>#N/A</v>
      </c>
      <c r="AQ429" s="72">
        <v>285</v>
      </c>
      <c r="AR429" s="72">
        <v>810000</v>
      </c>
      <c r="AS429" s="72" t="e">
        <f t="shared" ca="1" si="372"/>
        <v>#N/A</v>
      </c>
      <c r="AT429" s="72" t="e">
        <f t="shared" ca="1" si="372"/>
        <v>#N/A</v>
      </c>
      <c r="AU429" s="72">
        <f t="shared" si="372"/>
        <v>4.9741883681838397</v>
      </c>
      <c r="AV429" s="72" t="e">
        <f t="array" aca="1" ref="AV429" ca="1">ATAN((1-f)*TAN(AS429))</f>
        <v>#N/A</v>
      </c>
      <c r="AW429" s="72" t="e">
        <f t="shared" ca="1" si="350"/>
        <v>#N/A</v>
      </c>
      <c r="AX429" s="72" t="e">
        <f t="shared" ca="1" si="351"/>
        <v>#N/A</v>
      </c>
      <c r="AY429" s="72" t="e">
        <f t="shared" ca="1" si="373"/>
        <v>#N/A</v>
      </c>
      <c r="AZ429" s="72" t="e">
        <f t="shared" ca="1" si="352"/>
        <v>#N/A</v>
      </c>
      <c r="BA429" s="72" t="e">
        <f t="shared" ca="1" si="353"/>
        <v>#N/A</v>
      </c>
      <c r="BB429" s="72" t="e">
        <f t="shared" ca="1" si="354"/>
        <v>#N/A</v>
      </c>
      <c r="BC429" s="72" t="e">
        <f t="shared" ca="1" si="374"/>
        <v>#N/A</v>
      </c>
      <c r="BD429" s="75" t="e">
        <f t="shared" ca="1" si="355"/>
        <v>#N/A</v>
      </c>
      <c r="BE429" s="75" t="e">
        <f t="shared" ca="1" si="356"/>
        <v>#N/A</v>
      </c>
      <c r="BF429" s="75" t="e">
        <f t="shared" ca="1" si="375"/>
        <v>#N/A</v>
      </c>
      <c r="BG429" s="75" t="e">
        <f t="shared" ca="1" si="357"/>
        <v>#N/A</v>
      </c>
      <c r="BH429" s="75" t="e">
        <f t="shared" ca="1" si="358"/>
        <v>#N/A</v>
      </c>
      <c r="BI429" s="75" t="e">
        <f t="shared" ca="1" si="376"/>
        <v>#N/A</v>
      </c>
      <c r="BJ429" s="75" t="e">
        <f t="shared" ca="1" si="359"/>
        <v>#N/A</v>
      </c>
      <c r="BK429" s="75" t="e">
        <f t="shared" ca="1" si="360"/>
        <v>#N/A</v>
      </c>
      <c r="BL429" s="75" t="e">
        <f t="shared" ca="1" si="377"/>
        <v>#N/A</v>
      </c>
      <c r="BM429" s="72" t="e">
        <f t="array" aca="1" ref="BM429" ca="1">ATAN2((1-f)*SQRT(AX429^2+(SIN(AV429)*SIN(BL429)-COS(AV429)*COS(BL429)*COS(AU429))^2),SIN(AV429)*COS(BL429)+COS(AV429)*SIN(BL429)*COS(AU429))</f>
        <v>#N/A</v>
      </c>
      <c r="BN429" s="72" t="e">
        <f t="shared" ca="1" si="361"/>
        <v>#N/A</v>
      </c>
      <c r="BO429" s="72" t="e">
        <f t="array" aca="1" ref="BO429" ca="1">f/16*(1-AX429^2)*(4+f*(4-3*(1-AX429^2)))</f>
        <v>#N/A</v>
      </c>
      <c r="BP429" s="72" t="e">
        <f t="array" aca="1" ref="BP429" ca="1">BN429-(1-BO429)*f*AX429*(BL429+BO429*SIN(BL429)*(COS(BJ429)+BO429*COS(BL429)*(-1+2*COS(BJ429)^2)))</f>
        <v>#N/A</v>
      </c>
      <c r="BQ429" s="72" t="e">
        <f t="shared" ca="1" si="362"/>
        <v>#N/A</v>
      </c>
    </row>
    <row r="430" spans="2:69">
      <c r="B430" s="38"/>
      <c r="C430" s="72" t="str">
        <f t="shared" si="363"/>
        <v/>
      </c>
      <c r="D430" s="72" t="e">
        <f t="array" aca="1" ref="D430" ca="1">MATCH(TRUE,ISERROR(VALUE(MID(C430,ROW(INDIRECT("1:"&amp;LEN(C430))),1))),0)</f>
        <v>#N/A</v>
      </c>
      <c r="E430" s="72" t="e">
        <f t="shared" ca="1" si="364"/>
        <v>#N/A</v>
      </c>
      <c r="F430" s="72" t="e">
        <f t="shared" ca="1" si="365"/>
        <v>#N/A</v>
      </c>
      <c r="G430" s="72" t="e">
        <f t="shared" ca="1" si="366"/>
        <v>#N/A</v>
      </c>
      <c r="H430" s="72" t="e">
        <f t="shared" ca="1" si="367"/>
        <v>#N/A</v>
      </c>
      <c r="I430" s="72" t="e">
        <f t="shared" ca="1" si="368"/>
        <v>#N/A</v>
      </c>
      <c r="J430" s="72" t="e">
        <f t="shared" ca="1" si="369"/>
        <v>#N/A</v>
      </c>
      <c r="K430" s="72" t="e">
        <f t="shared" ca="1" si="370"/>
        <v>#N/A</v>
      </c>
      <c r="L430" s="72" t="e">
        <f t="shared" ca="1" si="371"/>
        <v>#N/A</v>
      </c>
      <c r="M430" s="72" t="e">
        <f ca="1">VLOOKUP(G430,Coef!$C$2:$F$25,4)</f>
        <v>#N/A</v>
      </c>
      <c r="N430" s="31" t="e">
        <f ca="1">VLOOKUP(F430,Coef!$C$4:$D$23,2)</f>
        <v>#N/A</v>
      </c>
      <c r="O430" s="31" t="e">
        <f ca="1">MOD(VLOOKUP(H430,Coef!$C$2:$G$21,5)+MOD(E430+1,2)*15,20)</f>
        <v>#N/A</v>
      </c>
      <c r="P430" s="31" t="e">
        <f ca="1">VLOOKUP(N430,Coef!$A$27:$B$46,2)</f>
        <v>#N/A</v>
      </c>
      <c r="Q430" s="31" t="e">
        <f ca="1">VLOOKUP(N430,Coef!$A$27:$C$46,3)+O430/10-0.1</f>
        <v>#N/A</v>
      </c>
      <c r="R430" s="31" t="e">
        <f ca="1">IF(Q430+0.1&lt;P430,Q430+2,Q430)</f>
        <v>#N/A</v>
      </c>
      <c r="S430" s="72" t="e">
        <f ca="1">M430*100000+J430</f>
        <v>#N/A</v>
      </c>
      <c r="T430" s="72" t="e">
        <f ca="1">R430*1000000+K430</f>
        <v>#N/A</v>
      </c>
      <c r="U430" s="72" t="e">
        <f ca="1">IF(N430&lt;11,T430-10000000,T430)</f>
        <v>#N/A</v>
      </c>
      <c r="V430" s="72" t="e">
        <f ca="1">U430/(6366197.724*0.9996)</f>
        <v>#N/A</v>
      </c>
      <c r="W430" s="72" t="e">
        <f ca="1">(Coef!$J$9/(1+Coef!$J$8*(COS(V430))^2)^0.5)*Coef!$J$6</f>
        <v>#N/A</v>
      </c>
      <c r="X430" s="72" t="e">
        <f ca="1">6*E430-183</f>
        <v>#N/A</v>
      </c>
      <c r="Y430" s="72" t="e">
        <f ca="1">(S430-500000)/W430</f>
        <v>#N/A</v>
      </c>
      <c r="Z430" s="72" t="e">
        <f ca="1">SIN(2*V430)</f>
        <v>#N/A</v>
      </c>
      <c r="AA430" s="72" t="e">
        <f ca="1">Z430*(COS(V430))^2</f>
        <v>#N/A</v>
      </c>
      <c r="AB430" s="72" t="e">
        <f ca="1">V430+(Z430/2)</f>
        <v>#N/A</v>
      </c>
      <c r="AC430" s="72" t="e">
        <f ca="1">(3*AB430+AA430)/4</f>
        <v>#N/A</v>
      </c>
      <c r="AD430" s="72" t="e">
        <f ca="1">(5*AC430+AA430*(COS(V430))^2)/3</f>
        <v>#N/A</v>
      </c>
      <c r="AE430" s="72" t="e">
        <f ca="1">Coef!$J$6*Coef!$J$9*(V430-(Coef!$J$10*AB430)+(Coef!$J$11*AC430)-(Coef!$J$12*AD430))</f>
        <v>#N/A</v>
      </c>
      <c r="AF430" s="72" t="e">
        <f ca="1">(U430-AE430)/W430</f>
        <v>#N/A</v>
      </c>
      <c r="AG430" s="72" t="e">
        <f ca="1">((Coef!$J$8*Y430^2)/2)*(COS(V430))^2</f>
        <v>#N/A</v>
      </c>
      <c r="AH430" s="72" t="e">
        <f ca="1">Y430*(1-(AG430/3))</f>
        <v>#N/A</v>
      </c>
      <c r="AI430" s="72" t="e">
        <f ca="1">AF430*(1-AG430)+V430</f>
        <v>#N/A</v>
      </c>
      <c r="AJ430" s="72" t="e">
        <f ca="1">(EXP(AH430)-EXP(-AH430))/2</f>
        <v>#N/A</v>
      </c>
      <c r="AK430" s="72" t="e">
        <f ca="1">ATAN(AJ430/COS(AI430))</f>
        <v>#N/A</v>
      </c>
      <c r="AL430" s="72" t="e">
        <f ca="1">ATAN(COS(AK430)*TAN(AI430))</f>
        <v>#N/A</v>
      </c>
      <c r="AM430" s="72" t="e">
        <f ca="1">V430+(1+Coef!$J$8*(COS(V430))^2-(3/2)*Coef!$J$8*SIN(V430)*COS(V430)*(AL430-V430))*(AL430-V430)</f>
        <v>#N/A</v>
      </c>
      <c r="AN430" s="34" t="e">
        <f t="shared" ca="1" si="347"/>
        <v>#N/A</v>
      </c>
      <c r="AO430" s="33" t="e">
        <f t="shared" ca="1" si="348"/>
        <v>#N/A</v>
      </c>
      <c r="AP430" s="33" t="e">
        <f t="shared" ca="1" si="349"/>
        <v>#N/A</v>
      </c>
      <c r="AQ430" s="72">
        <v>285</v>
      </c>
      <c r="AR430" s="72">
        <v>810000</v>
      </c>
      <c r="AS430" s="72" t="e">
        <f t="shared" ca="1" si="372"/>
        <v>#N/A</v>
      </c>
      <c r="AT430" s="72" t="e">
        <f t="shared" ca="1" si="372"/>
        <v>#N/A</v>
      </c>
      <c r="AU430" s="72">
        <f t="shared" si="372"/>
        <v>4.9741883681838397</v>
      </c>
      <c r="AV430" s="72" t="e">
        <f t="array" aca="1" ref="AV430" ca="1">ATAN((1-f)*TAN(AS430))</f>
        <v>#N/A</v>
      </c>
      <c r="AW430" s="72" t="e">
        <f t="shared" ca="1" si="350"/>
        <v>#N/A</v>
      </c>
      <c r="AX430" s="72" t="e">
        <f t="shared" ca="1" si="351"/>
        <v>#N/A</v>
      </c>
      <c r="AY430" s="72" t="e">
        <f t="shared" ca="1" si="373"/>
        <v>#N/A</v>
      </c>
      <c r="AZ430" s="72" t="e">
        <f t="shared" ca="1" si="352"/>
        <v>#N/A</v>
      </c>
      <c r="BA430" s="72" t="e">
        <f t="shared" ca="1" si="353"/>
        <v>#N/A</v>
      </c>
      <c r="BB430" s="72" t="e">
        <f t="shared" ca="1" si="354"/>
        <v>#N/A</v>
      </c>
      <c r="BC430" s="72" t="e">
        <f t="shared" ca="1" si="374"/>
        <v>#N/A</v>
      </c>
      <c r="BD430" s="75" t="e">
        <f t="shared" ca="1" si="355"/>
        <v>#N/A</v>
      </c>
      <c r="BE430" s="75" t="e">
        <f t="shared" ca="1" si="356"/>
        <v>#N/A</v>
      </c>
      <c r="BF430" s="75" t="e">
        <f t="shared" ca="1" si="375"/>
        <v>#N/A</v>
      </c>
      <c r="BG430" s="75" t="e">
        <f t="shared" ca="1" si="357"/>
        <v>#N/A</v>
      </c>
      <c r="BH430" s="75" t="e">
        <f t="shared" ca="1" si="358"/>
        <v>#N/A</v>
      </c>
      <c r="BI430" s="75" t="e">
        <f t="shared" ca="1" si="376"/>
        <v>#N/A</v>
      </c>
      <c r="BJ430" s="75" t="e">
        <f t="shared" ca="1" si="359"/>
        <v>#N/A</v>
      </c>
      <c r="BK430" s="75" t="e">
        <f t="shared" ca="1" si="360"/>
        <v>#N/A</v>
      </c>
      <c r="BL430" s="75" t="e">
        <f t="shared" ca="1" si="377"/>
        <v>#N/A</v>
      </c>
      <c r="BM430" s="72" t="e">
        <f t="array" aca="1" ref="BM430" ca="1">ATAN2((1-f)*SQRT(AX430^2+(SIN(AV430)*SIN(BL430)-COS(AV430)*COS(BL430)*COS(AU430))^2),SIN(AV430)*COS(BL430)+COS(AV430)*SIN(BL430)*COS(AU430))</f>
        <v>#N/A</v>
      </c>
      <c r="BN430" s="72" t="e">
        <f t="shared" ca="1" si="361"/>
        <v>#N/A</v>
      </c>
      <c r="BO430" s="72" t="e">
        <f t="array" aca="1" ref="BO430" ca="1">f/16*(1-AX430^2)*(4+f*(4-3*(1-AX430^2)))</f>
        <v>#N/A</v>
      </c>
      <c r="BP430" s="72" t="e">
        <f t="array" aca="1" ref="BP430" ca="1">BN430-(1-BO430)*f*AX430*(BL430+BO430*SIN(BL430)*(COS(BJ430)+BO430*COS(BL430)*(-1+2*COS(BJ430)^2)))</f>
        <v>#N/A</v>
      </c>
      <c r="BQ430" s="72" t="e">
        <f t="shared" ca="1" si="362"/>
        <v>#N/A</v>
      </c>
    </row>
    <row r="431" spans="2:69">
      <c r="B431" s="38"/>
      <c r="C431" s="72" t="str">
        <f t="shared" si="363"/>
        <v/>
      </c>
      <c r="D431" s="72" t="e">
        <f t="array" aca="1" ref="D431" ca="1">MATCH(TRUE,ISERROR(VALUE(MID(C431,ROW(INDIRECT("1:"&amp;LEN(C431))),1))),0)</f>
        <v>#N/A</v>
      </c>
      <c r="E431" s="72" t="e">
        <f t="shared" ca="1" si="364"/>
        <v>#N/A</v>
      </c>
      <c r="F431" s="72" t="e">
        <f t="shared" ca="1" si="365"/>
        <v>#N/A</v>
      </c>
      <c r="G431" s="72" t="e">
        <f t="shared" ca="1" si="366"/>
        <v>#N/A</v>
      </c>
      <c r="H431" s="72" t="e">
        <f t="shared" ca="1" si="367"/>
        <v>#N/A</v>
      </c>
      <c r="I431" s="72" t="e">
        <f t="shared" ca="1" si="368"/>
        <v>#N/A</v>
      </c>
      <c r="J431" s="72" t="e">
        <f t="shared" ca="1" si="369"/>
        <v>#N/A</v>
      </c>
      <c r="K431" s="72" t="e">
        <f t="shared" ca="1" si="370"/>
        <v>#N/A</v>
      </c>
      <c r="L431" s="72" t="e">
        <f t="shared" ca="1" si="371"/>
        <v>#N/A</v>
      </c>
      <c r="M431" s="72" t="e">
        <f ca="1">VLOOKUP(G431,Coef!$C$2:$F$25,4)</f>
        <v>#N/A</v>
      </c>
      <c r="N431" s="31" t="e">
        <f ca="1">VLOOKUP(F431,Coef!$C$4:$D$23,2)</f>
        <v>#N/A</v>
      </c>
      <c r="O431" s="31" t="e">
        <f ca="1">MOD(VLOOKUP(H431,Coef!$C$2:$G$21,5)+MOD(E431+1,2)*15,20)</f>
        <v>#N/A</v>
      </c>
      <c r="P431" s="31" t="e">
        <f ca="1">VLOOKUP(N431,Coef!$A$27:$B$46,2)</f>
        <v>#N/A</v>
      </c>
      <c r="Q431" s="31" t="e">
        <f ca="1">VLOOKUP(N431,Coef!$A$27:$C$46,3)+O431/10-0.1</f>
        <v>#N/A</v>
      </c>
      <c r="R431" s="31" t="e">
        <f ca="1">IF(Q431+0.1&lt;P431,Q431+2,Q431)</f>
        <v>#N/A</v>
      </c>
      <c r="S431" s="72" t="e">
        <f ca="1">M431*100000+J431</f>
        <v>#N/A</v>
      </c>
      <c r="T431" s="72" t="e">
        <f ca="1">R431*1000000+K431</f>
        <v>#N/A</v>
      </c>
      <c r="U431" s="72" t="e">
        <f ca="1">IF(N431&lt;11,T431-10000000,T431)</f>
        <v>#N/A</v>
      </c>
      <c r="V431" s="72" t="e">
        <f ca="1">U431/(6366197.724*0.9996)</f>
        <v>#N/A</v>
      </c>
      <c r="W431" s="72" t="e">
        <f ca="1">(Coef!$J$9/(1+Coef!$J$8*(COS(V431))^2)^0.5)*Coef!$J$6</f>
        <v>#N/A</v>
      </c>
      <c r="X431" s="72" t="e">
        <f ca="1">6*E431-183</f>
        <v>#N/A</v>
      </c>
      <c r="Y431" s="72" t="e">
        <f ca="1">(S431-500000)/W431</f>
        <v>#N/A</v>
      </c>
      <c r="Z431" s="72" t="e">
        <f ca="1">SIN(2*V431)</f>
        <v>#N/A</v>
      </c>
      <c r="AA431" s="72" t="e">
        <f ca="1">Z431*(COS(V431))^2</f>
        <v>#N/A</v>
      </c>
      <c r="AB431" s="72" t="e">
        <f ca="1">V431+(Z431/2)</f>
        <v>#N/A</v>
      </c>
      <c r="AC431" s="72" t="e">
        <f ca="1">(3*AB431+AA431)/4</f>
        <v>#N/A</v>
      </c>
      <c r="AD431" s="72" t="e">
        <f ca="1">(5*AC431+AA431*(COS(V431))^2)/3</f>
        <v>#N/A</v>
      </c>
      <c r="AE431" s="72" t="e">
        <f ca="1">Coef!$J$6*Coef!$J$9*(V431-(Coef!$J$10*AB431)+(Coef!$J$11*AC431)-(Coef!$J$12*AD431))</f>
        <v>#N/A</v>
      </c>
      <c r="AF431" s="72" t="e">
        <f ca="1">(U431-AE431)/W431</f>
        <v>#N/A</v>
      </c>
      <c r="AG431" s="72" t="e">
        <f ca="1">((Coef!$J$8*Y431^2)/2)*(COS(V431))^2</f>
        <v>#N/A</v>
      </c>
      <c r="AH431" s="72" t="e">
        <f ca="1">Y431*(1-(AG431/3))</f>
        <v>#N/A</v>
      </c>
      <c r="AI431" s="72" t="e">
        <f ca="1">AF431*(1-AG431)+V431</f>
        <v>#N/A</v>
      </c>
      <c r="AJ431" s="72" t="e">
        <f ca="1">(EXP(AH431)-EXP(-AH431))/2</f>
        <v>#N/A</v>
      </c>
      <c r="AK431" s="72" t="e">
        <f ca="1">ATAN(AJ431/COS(AI431))</f>
        <v>#N/A</v>
      </c>
      <c r="AL431" s="72" t="e">
        <f ca="1">ATAN(COS(AK431)*TAN(AI431))</f>
        <v>#N/A</v>
      </c>
      <c r="AM431" s="72" t="e">
        <f ca="1">V431+(1+Coef!$J$8*(COS(V431))^2-(3/2)*Coef!$J$8*SIN(V431)*COS(V431)*(AL431-V431))*(AL431-V431)</f>
        <v>#N/A</v>
      </c>
      <c r="AN431" s="34" t="e">
        <f t="shared" ca="1" si="347"/>
        <v>#N/A</v>
      </c>
      <c r="AO431" s="33" t="e">
        <f t="shared" ca="1" si="348"/>
        <v>#N/A</v>
      </c>
      <c r="AP431" s="33" t="e">
        <f t="shared" ca="1" si="349"/>
        <v>#N/A</v>
      </c>
      <c r="AQ431" s="72">
        <v>285</v>
      </c>
      <c r="AR431" s="72">
        <v>810000</v>
      </c>
      <c r="AS431" s="72" t="e">
        <f t="shared" ca="1" si="372"/>
        <v>#N/A</v>
      </c>
      <c r="AT431" s="72" t="e">
        <f t="shared" ca="1" si="372"/>
        <v>#N/A</v>
      </c>
      <c r="AU431" s="72">
        <f t="shared" si="372"/>
        <v>4.9741883681838397</v>
      </c>
      <c r="AV431" s="72" t="e">
        <f t="array" aca="1" ref="AV431" ca="1">ATAN((1-f)*TAN(AS431))</f>
        <v>#N/A</v>
      </c>
      <c r="AW431" s="72" t="e">
        <f t="shared" ca="1" si="350"/>
        <v>#N/A</v>
      </c>
      <c r="AX431" s="72" t="e">
        <f t="shared" ca="1" si="351"/>
        <v>#N/A</v>
      </c>
      <c r="AY431" s="72" t="e">
        <f t="shared" ca="1" si="373"/>
        <v>#N/A</v>
      </c>
      <c r="AZ431" s="72" t="e">
        <f t="shared" ca="1" si="352"/>
        <v>#N/A</v>
      </c>
      <c r="BA431" s="72" t="e">
        <f t="shared" ca="1" si="353"/>
        <v>#N/A</v>
      </c>
      <c r="BB431" s="72" t="e">
        <f t="shared" ca="1" si="354"/>
        <v>#N/A</v>
      </c>
      <c r="BC431" s="72" t="e">
        <f t="shared" ca="1" si="374"/>
        <v>#N/A</v>
      </c>
      <c r="BD431" s="75" t="e">
        <f t="shared" ca="1" si="355"/>
        <v>#N/A</v>
      </c>
      <c r="BE431" s="75" t="e">
        <f t="shared" ca="1" si="356"/>
        <v>#N/A</v>
      </c>
      <c r="BF431" s="75" t="e">
        <f t="shared" ca="1" si="375"/>
        <v>#N/A</v>
      </c>
      <c r="BG431" s="75" t="e">
        <f t="shared" ca="1" si="357"/>
        <v>#N/A</v>
      </c>
      <c r="BH431" s="75" t="e">
        <f t="shared" ca="1" si="358"/>
        <v>#N/A</v>
      </c>
      <c r="BI431" s="75" t="e">
        <f t="shared" ca="1" si="376"/>
        <v>#N/A</v>
      </c>
      <c r="BJ431" s="75" t="e">
        <f t="shared" ca="1" si="359"/>
        <v>#N/A</v>
      </c>
      <c r="BK431" s="75" t="e">
        <f t="shared" ca="1" si="360"/>
        <v>#N/A</v>
      </c>
      <c r="BL431" s="75" t="e">
        <f t="shared" ca="1" si="377"/>
        <v>#N/A</v>
      </c>
      <c r="BM431" s="72" t="e">
        <f t="array" aca="1" ref="BM431" ca="1">ATAN2((1-f)*SQRT(AX431^2+(SIN(AV431)*SIN(BL431)-COS(AV431)*COS(BL431)*COS(AU431))^2),SIN(AV431)*COS(BL431)+COS(AV431)*SIN(BL431)*COS(AU431))</f>
        <v>#N/A</v>
      </c>
      <c r="BN431" s="72" t="e">
        <f t="shared" ca="1" si="361"/>
        <v>#N/A</v>
      </c>
      <c r="BO431" s="72" t="e">
        <f t="array" aca="1" ref="BO431" ca="1">f/16*(1-AX431^2)*(4+f*(4-3*(1-AX431^2)))</f>
        <v>#N/A</v>
      </c>
      <c r="BP431" s="72" t="e">
        <f t="array" aca="1" ref="BP431" ca="1">BN431-(1-BO431)*f*AX431*(BL431+BO431*SIN(BL431)*(COS(BJ431)+BO431*COS(BL431)*(-1+2*COS(BJ431)^2)))</f>
        <v>#N/A</v>
      </c>
      <c r="BQ431" s="72" t="e">
        <f t="shared" ca="1" si="362"/>
        <v>#N/A</v>
      </c>
    </row>
    <row r="432" spans="2:69">
      <c r="B432" s="38"/>
      <c r="C432" s="72" t="str">
        <f t="shared" si="363"/>
        <v/>
      </c>
      <c r="D432" s="72" t="e">
        <f t="array" aca="1" ref="D432" ca="1">MATCH(TRUE,ISERROR(VALUE(MID(C432,ROW(INDIRECT("1:"&amp;LEN(C432))),1))),0)</f>
        <v>#N/A</v>
      </c>
      <c r="E432" s="72" t="e">
        <f t="shared" ca="1" si="364"/>
        <v>#N/A</v>
      </c>
      <c r="F432" s="72" t="e">
        <f t="shared" ca="1" si="365"/>
        <v>#N/A</v>
      </c>
      <c r="G432" s="72" t="e">
        <f t="shared" ca="1" si="366"/>
        <v>#N/A</v>
      </c>
      <c r="H432" s="72" t="e">
        <f t="shared" ca="1" si="367"/>
        <v>#N/A</v>
      </c>
      <c r="I432" s="72" t="e">
        <f t="shared" ca="1" si="368"/>
        <v>#N/A</v>
      </c>
      <c r="J432" s="72" t="e">
        <f t="shared" ca="1" si="369"/>
        <v>#N/A</v>
      </c>
      <c r="K432" s="72" t="e">
        <f t="shared" ca="1" si="370"/>
        <v>#N/A</v>
      </c>
      <c r="L432" s="72" t="e">
        <f t="shared" ca="1" si="371"/>
        <v>#N/A</v>
      </c>
      <c r="M432" s="72" t="e">
        <f ca="1">VLOOKUP(G432,Coef!$C$2:$F$25,4)</f>
        <v>#N/A</v>
      </c>
      <c r="N432" s="31" t="e">
        <f ca="1">VLOOKUP(F432,Coef!$C$4:$D$23,2)</f>
        <v>#N/A</v>
      </c>
      <c r="O432" s="31" t="e">
        <f ca="1">MOD(VLOOKUP(H432,Coef!$C$2:$G$21,5)+MOD(E432+1,2)*15,20)</f>
        <v>#N/A</v>
      </c>
      <c r="P432" s="31" t="e">
        <f ca="1">VLOOKUP(N432,Coef!$A$27:$B$46,2)</f>
        <v>#N/A</v>
      </c>
      <c r="Q432" s="31" t="e">
        <f ca="1">VLOOKUP(N432,Coef!$A$27:$C$46,3)+O432/10-0.1</f>
        <v>#N/A</v>
      </c>
      <c r="R432" s="31" t="e">
        <f ca="1">IF(Q432+0.1&lt;P432,Q432+2,Q432)</f>
        <v>#N/A</v>
      </c>
      <c r="S432" s="72" t="e">
        <f ca="1">M432*100000+J432</f>
        <v>#N/A</v>
      </c>
      <c r="T432" s="72" t="e">
        <f ca="1">R432*1000000+K432</f>
        <v>#N/A</v>
      </c>
      <c r="U432" s="72" t="e">
        <f ca="1">IF(N432&lt;11,T432-10000000,T432)</f>
        <v>#N/A</v>
      </c>
      <c r="V432" s="72" t="e">
        <f ca="1">U432/(6366197.724*0.9996)</f>
        <v>#N/A</v>
      </c>
      <c r="W432" s="72" t="e">
        <f ca="1">(Coef!$J$9/(1+Coef!$J$8*(COS(V432))^2)^0.5)*Coef!$J$6</f>
        <v>#N/A</v>
      </c>
      <c r="X432" s="72" t="e">
        <f ca="1">6*E432-183</f>
        <v>#N/A</v>
      </c>
      <c r="Y432" s="72" t="e">
        <f ca="1">(S432-500000)/W432</f>
        <v>#N/A</v>
      </c>
      <c r="Z432" s="72" t="e">
        <f ca="1">SIN(2*V432)</f>
        <v>#N/A</v>
      </c>
      <c r="AA432" s="72" t="e">
        <f ca="1">Z432*(COS(V432))^2</f>
        <v>#N/A</v>
      </c>
      <c r="AB432" s="72" t="e">
        <f ca="1">V432+(Z432/2)</f>
        <v>#N/A</v>
      </c>
      <c r="AC432" s="72" t="e">
        <f ca="1">(3*AB432+AA432)/4</f>
        <v>#N/A</v>
      </c>
      <c r="AD432" s="72" t="e">
        <f ca="1">(5*AC432+AA432*(COS(V432))^2)/3</f>
        <v>#N/A</v>
      </c>
      <c r="AE432" s="72" t="e">
        <f ca="1">Coef!$J$6*Coef!$J$9*(V432-(Coef!$J$10*AB432)+(Coef!$J$11*AC432)-(Coef!$J$12*AD432))</f>
        <v>#N/A</v>
      </c>
      <c r="AF432" s="72" t="e">
        <f ca="1">(U432-AE432)/W432</f>
        <v>#N/A</v>
      </c>
      <c r="AG432" s="72" t="e">
        <f ca="1">((Coef!$J$8*Y432^2)/2)*(COS(V432))^2</f>
        <v>#N/A</v>
      </c>
      <c r="AH432" s="72" t="e">
        <f ca="1">Y432*(1-(AG432/3))</f>
        <v>#N/A</v>
      </c>
      <c r="AI432" s="72" t="e">
        <f ca="1">AF432*(1-AG432)+V432</f>
        <v>#N/A</v>
      </c>
      <c r="AJ432" s="72" t="e">
        <f ca="1">(EXP(AH432)-EXP(-AH432))/2</f>
        <v>#N/A</v>
      </c>
      <c r="AK432" s="72" t="e">
        <f ca="1">ATAN(AJ432/COS(AI432))</f>
        <v>#N/A</v>
      </c>
      <c r="AL432" s="72" t="e">
        <f ca="1">ATAN(COS(AK432)*TAN(AI432))</f>
        <v>#N/A</v>
      </c>
      <c r="AM432" s="72" t="e">
        <f ca="1">V432+(1+Coef!$J$8*(COS(V432))^2-(3/2)*Coef!$J$8*SIN(V432)*COS(V432)*(AL432-V432))*(AL432-V432)</f>
        <v>#N/A</v>
      </c>
      <c r="AN432" s="34" t="e">
        <f t="shared" ca="1" si="347"/>
        <v>#N/A</v>
      </c>
      <c r="AO432" s="33" t="e">
        <f t="shared" ca="1" si="348"/>
        <v>#N/A</v>
      </c>
      <c r="AP432" s="33" t="e">
        <f t="shared" ca="1" si="349"/>
        <v>#N/A</v>
      </c>
      <c r="AQ432" s="72">
        <v>285</v>
      </c>
      <c r="AR432" s="72">
        <v>810000</v>
      </c>
      <c r="AS432" s="72" t="e">
        <f t="shared" ca="1" si="372"/>
        <v>#N/A</v>
      </c>
      <c r="AT432" s="72" t="e">
        <f t="shared" ca="1" si="372"/>
        <v>#N/A</v>
      </c>
      <c r="AU432" s="72">
        <f t="shared" si="372"/>
        <v>4.9741883681838397</v>
      </c>
      <c r="AV432" s="72" t="e">
        <f t="array" aca="1" ref="AV432" ca="1">ATAN((1-f)*TAN(AS432))</f>
        <v>#N/A</v>
      </c>
      <c r="AW432" s="72" t="e">
        <f t="shared" ca="1" si="350"/>
        <v>#N/A</v>
      </c>
      <c r="AX432" s="72" t="e">
        <f t="shared" ca="1" si="351"/>
        <v>#N/A</v>
      </c>
      <c r="AY432" s="72" t="e">
        <f t="shared" ca="1" si="373"/>
        <v>#N/A</v>
      </c>
      <c r="AZ432" s="72" t="e">
        <f t="shared" ca="1" si="352"/>
        <v>#N/A</v>
      </c>
      <c r="BA432" s="72" t="e">
        <f t="shared" ca="1" si="353"/>
        <v>#N/A</v>
      </c>
      <c r="BB432" s="72" t="e">
        <f t="shared" ca="1" si="354"/>
        <v>#N/A</v>
      </c>
      <c r="BC432" s="72" t="e">
        <f t="shared" ca="1" si="374"/>
        <v>#N/A</v>
      </c>
      <c r="BD432" s="75" t="e">
        <f t="shared" ca="1" si="355"/>
        <v>#N/A</v>
      </c>
      <c r="BE432" s="75" t="e">
        <f t="shared" ca="1" si="356"/>
        <v>#N/A</v>
      </c>
      <c r="BF432" s="75" t="e">
        <f t="shared" ca="1" si="375"/>
        <v>#N/A</v>
      </c>
      <c r="BG432" s="75" t="e">
        <f t="shared" ca="1" si="357"/>
        <v>#N/A</v>
      </c>
      <c r="BH432" s="75" t="e">
        <f t="shared" ca="1" si="358"/>
        <v>#N/A</v>
      </c>
      <c r="BI432" s="75" t="e">
        <f t="shared" ca="1" si="376"/>
        <v>#N/A</v>
      </c>
      <c r="BJ432" s="75" t="e">
        <f t="shared" ca="1" si="359"/>
        <v>#N/A</v>
      </c>
      <c r="BK432" s="75" t="e">
        <f t="shared" ca="1" si="360"/>
        <v>#N/A</v>
      </c>
      <c r="BL432" s="75" t="e">
        <f t="shared" ca="1" si="377"/>
        <v>#N/A</v>
      </c>
      <c r="BM432" s="72" t="e">
        <f t="array" aca="1" ref="BM432" ca="1">ATAN2((1-f)*SQRT(AX432^2+(SIN(AV432)*SIN(BL432)-COS(AV432)*COS(BL432)*COS(AU432))^2),SIN(AV432)*COS(BL432)+COS(AV432)*SIN(BL432)*COS(AU432))</f>
        <v>#N/A</v>
      </c>
      <c r="BN432" s="72" t="e">
        <f t="shared" ca="1" si="361"/>
        <v>#N/A</v>
      </c>
      <c r="BO432" s="72" t="e">
        <f t="array" aca="1" ref="BO432" ca="1">f/16*(1-AX432^2)*(4+f*(4-3*(1-AX432^2)))</f>
        <v>#N/A</v>
      </c>
      <c r="BP432" s="72" t="e">
        <f t="array" aca="1" ref="BP432" ca="1">BN432-(1-BO432)*f*AX432*(BL432+BO432*SIN(BL432)*(COS(BJ432)+BO432*COS(BL432)*(-1+2*COS(BJ432)^2)))</f>
        <v>#N/A</v>
      </c>
      <c r="BQ432" s="72" t="e">
        <f t="shared" ca="1" si="362"/>
        <v>#N/A</v>
      </c>
    </row>
    <row r="433" spans="2:69">
      <c r="B433" s="38"/>
      <c r="C433" s="72" t="str">
        <f t="shared" si="363"/>
        <v/>
      </c>
      <c r="D433" s="72" t="e">
        <f t="array" aca="1" ref="D433" ca="1">MATCH(TRUE,ISERROR(VALUE(MID(C433,ROW(INDIRECT("1:"&amp;LEN(C433))),1))),0)</f>
        <v>#N/A</v>
      </c>
      <c r="E433" s="72" t="e">
        <f t="shared" ca="1" si="364"/>
        <v>#N/A</v>
      </c>
      <c r="F433" s="72" t="e">
        <f t="shared" ca="1" si="365"/>
        <v>#N/A</v>
      </c>
      <c r="G433" s="72" t="e">
        <f t="shared" ca="1" si="366"/>
        <v>#N/A</v>
      </c>
      <c r="H433" s="72" t="e">
        <f t="shared" ca="1" si="367"/>
        <v>#N/A</v>
      </c>
      <c r="I433" s="72" t="e">
        <f t="shared" ca="1" si="368"/>
        <v>#N/A</v>
      </c>
      <c r="J433" s="72" t="e">
        <f t="shared" ca="1" si="369"/>
        <v>#N/A</v>
      </c>
      <c r="K433" s="72" t="e">
        <f t="shared" ca="1" si="370"/>
        <v>#N/A</v>
      </c>
      <c r="L433" s="72" t="e">
        <f t="shared" ca="1" si="371"/>
        <v>#N/A</v>
      </c>
      <c r="M433" s="72" t="e">
        <f ca="1">VLOOKUP(G433,Coef!$C$2:$F$25,4)</f>
        <v>#N/A</v>
      </c>
      <c r="N433" s="31" t="e">
        <f ca="1">VLOOKUP(F433,Coef!$C$4:$D$23,2)</f>
        <v>#N/A</v>
      </c>
      <c r="O433" s="31" t="e">
        <f ca="1">MOD(VLOOKUP(H433,Coef!$C$2:$G$21,5)+MOD(E433+1,2)*15,20)</f>
        <v>#N/A</v>
      </c>
      <c r="P433" s="31" t="e">
        <f ca="1">VLOOKUP(N433,Coef!$A$27:$B$46,2)</f>
        <v>#N/A</v>
      </c>
      <c r="Q433" s="31" t="e">
        <f ca="1">VLOOKUP(N433,Coef!$A$27:$C$46,3)+O433/10-0.1</f>
        <v>#N/A</v>
      </c>
      <c r="R433" s="31" t="e">
        <f ca="1">IF(Q433+0.1&lt;P433,Q433+2,Q433)</f>
        <v>#N/A</v>
      </c>
      <c r="S433" s="72" t="e">
        <f ca="1">M433*100000+J433</f>
        <v>#N/A</v>
      </c>
      <c r="T433" s="72" t="e">
        <f ca="1">R433*1000000+K433</f>
        <v>#N/A</v>
      </c>
      <c r="U433" s="72" t="e">
        <f ca="1">IF(N433&lt;11,T433-10000000,T433)</f>
        <v>#N/A</v>
      </c>
      <c r="V433" s="72" t="e">
        <f ca="1">U433/(6366197.724*0.9996)</f>
        <v>#N/A</v>
      </c>
      <c r="W433" s="72" t="e">
        <f ca="1">(Coef!$J$9/(1+Coef!$J$8*(COS(V433))^2)^0.5)*Coef!$J$6</f>
        <v>#N/A</v>
      </c>
      <c r="X433" s="72" t="e">
        <f ca="1">6*E433-183</f>
        <v>#N/A</v>
      </c>
      <c r="Y433" s="72" t="e">
        <f ca="1">(S433-500000)/W433</f>
        <v>#N/A</v>
      </c>
      <c r="Z433" s="72" t="e">
        <f ca="1">SIN(2*V433)</f>
        <v>#N/A</v>
      </c>
      <c r="AA433" s="72" t="e">
        <f ca="1">Z433*(COS(V433))^2</f>
        <v>#N/A</v>
      </c>
      <c r="AB433" s="72" t="e">
        <f ca="1">V433+(Z433/2)</f>
        <v>#N/A</v>
      </c>
      <c r="AC433" s="72" t="e">
        <f ca="1">(3*AB433+AA433)/4</f>
        <v>#N/A</v>
      </c>
      <c r="AD433" s="72" t="e">
        <f ca="1">(5*AC433+AA433*(COS(V433))^2)/3</f>
        <v>#N/A</v>
      </c>
      <c r="AE433" s="72" t="e">
        <f ca="1">Coef!$J$6*Coef!$J$9*(V433-(Coef!$J$10*AB433)+(Coef!$J$11*AC433)-(Coef!$J$12*AD433))</f>
        <v>#N/A</v>
      </c>
      <c r="AF433" s="72" t="e">
        <f ca="1">(U433-AE433)/W433</f>
        <v>#N/A</v>
      </c>
      <c r="AG433" s="72" t="e">
        <f ca="1">((Coef!$J$8*Y433^2)/2)*(COS(V433))^2</f>
        <v>#N/A</v>
      </c>
      <c r="AH433" s="72" t="e">
        <f ca="1">Y433*(1-(AG433/3))</f>
        <v>#N/A</v>
      </c>
      <c r="AI433" s="72" t="e">
        <f ca="1">AF433*(1-AG433)+V433</f>
        <v>#N/A</v>
      </c>
      <c r="AJ433" s="72" t="e">
        <f ca="1">(EXP(AH433)-EXP(-AH433))/2</f>
        <v>#N/A</v>
      </c>
      <c r="AK433" s="72" t="e">
        <f ca="1">ATAN(AJ433/COS(AI433))</f>
        <v>#N/A</v>
      </c>
      <c r="AL433" s="72" t="e">
        <f ca="1">ATAN(COS(AK433)*TAN(AI433))</f>
        <v>#N/A</v>
      </c>
      <c r="AM433" s="72" t="e">
        <f ca="1">V433+(1+Coef!$J$8*(COS(V433))^2-(3/2)*Coef!$J$8*SIN(V433)*COS(V433)*(AL433-V433))*(AL433-V433)</f>
        <v>#N/A</v>
      </c>
      <c r="AN433" s="34" t="e">
        <f t="shared" ca="1" si="347"/>
        <v>#N/A</v>
      </c>
      <c r="AO433" s="33" t="e">
        <f t="shared" ca="1" si="348"/>
        <v>#N/A</v>
      </c>
      <c r="AP433" s="33" t="e">
        <f t="shared" ca="1" si="349"/>
        <v>#N/A</v>
      </c>
      <c r="AQ433" s="72">
        <v>285</v>
      </c>
      <c r="AR433" s="72">
        <v>810000</v>
      </c>
      <c r="AS433" s="72" t="e">
        <f t="shared" ca="1" si="372"/>
        <v>#N/A</v>
      </c>
      <c r="AT433" s="72" t="e">
        <f t="shared" ca="1" si="372"/>
        <v>#N/A</v>
      </c>
      <c r="AU433" s="72">
        <f t="shared" si="372"/>
        <v>4.9741883681838397</v>
      </c>
      <c r="AV433" s="72" t="e">
        <f t="array" aca="1" ref="AV433" ca="1">ATAN((1-f)*TAN(AS433))</f>
        <v>#N/A</v>
      </c>
      <c r="AW433" s="72" t="e">
        <f t="shared" ca="1" si="350"/>
        <v>#N/A</v>
      </c>
      <c r="AX433" s="72" t="e">
        <f t="shared" ca="1" si="351"/>
        <v>#N/A</v>
      </c>
      <c r="AY433" s="72" t="e">
        <f t="shared" ca="1" si="373"/>
        <v>#N/A</v>
      </c>
      <c r="AZ433" s="72" t="e">
        <f t="shared" ca="1" si="352"/>
        <v>#N/A</v>
      </c>
      <c r="BA433" s="72" t="e">
        <f t="shared" ca="1" si="353"/>
        <v>#N/A</v>
      </c>
      <c r="BB433" s="72" t="e">
        <f t="shared" ca="1" si="354"/>
        <v>#N/A</v>
      </c>
      <c r="BC433" s="72" t="e">
        <f t="shared" ca="1" si="374"/>
        <v>#N/A</v>
      </c>
      <c r="BD433" s="75" t="e">
        <f t="shared" ca="1" si="355"/>
        <v>#N/A</v>
      </c>
      <c r="BE433" s="75" t="e">
        <f t="shared" ca="1" si="356"/>
        <v>#N/A</v>
      </c>
      <c r="BF433" s="75" t="e">
        <f t="shared" ca="1" si="375"/>
        <v>#N/A</v>
      </c>
      <c r="BG433" s="75" t="e">
        <f t="shared" ca="1" si="357"/>
        <v>#N/A</v>
      </c>
      <c r="BH433" s="75" t="e">
        <f t="shared" ca="1" si="358"/>
        <v>#N/A</v>
      </c>
      <c r="BI433" s="75" t="e">
        <f t="shared" ca="1" si="376"/>
        <v>#N/A</v>
      </c>
      <c r="BJ433" s="75" t="e">
        <f t="shared" ca="1" si="359"/>
        <v>#N/A</v>
      </c>
      <c r="BK433" s="75" t="e">
        <f t="shared" ca="1" si="360"/>
        <v>#N/A</v>
      </c>
      <c r="BL433" s="75" t="e">
        <f t="shared" ca="1" si="377"/>
        <v>#N/A</v>
      </c>
      <c r="BM433" s="72" t="e">
        <f t="array" aca="1" ref="BM433" ca="1">ATAN2((1-f)*SQRT(AX433^2+(SIN(AV433)*SIN(BL433)-COS(AV433)*COS(BL433)*COS(AU433))^2),SIN(AV433)*COS(BL433)+COS(AV433)*SIN(BL433)*COS(AU433))</f>
        <v>#N/A</v>
      </c>
      <c r="BN433" s="72" t="e">
        <f t="shared" ca="1" si="361"/>
        <v>#N/A</v>
      </c>
      <c r="BO433" s="72" t="e">
        <f t="array" aca="1" ref="BO433" ca="1">f/16*(1-AX433^2)*(4+f*(4-3*(1-AX433^2)))</f>
        <v>#N/A</v>
      </c>
      <c r="BP433" s="72" t="e">
        <f t="array" aca="1" ref="BP433" ca="1">BN433-(1-BO433)*f*AX433*(BL433+BO433*SIN(BL433)*(COS(BJ433)+BO433*COS(BL433)*(-1+2*COS(BJ433)^2)))</f>
        <v>#N/A</v>
      </c>
      <c r="BQ433" s="72" t="e">
        <f t="shared" ca="1" si="362"/>
        <v>#N/A</v>
      </c>
    </row>
    <row r="434" spans="2:69">
      <c r="B434" s="38"/>
      <c r="C434" s="72" t="str">
        <f t="shared" si="363"/>
        <v/>
      </c>
      <c r="D434" s="72" t="e">
        <f t="array" aca="1" ref="D434" ca="1">MATCH(TRUE,ISERROR(VALUE(MID(C434,ROW(INDIRECT("1:"&amp;LEN(C434))),1))),0)</f>
        <v>#N/A</v>
      </c>
      <c r="E434" s="72" t="e">
        <f t="shared" ca="1" si="364"/>
        <v>#N/A</v>
      </c>
      <c r="F434" s="72" t="e">
        <f t="shared" ca="1" si="365"/>
        <v>#N/A</v>
      </c>
      <c r="G434" s="72" t="e">
        <f t="shared" ca="1" si="366"/>
        <v>#N/A</v>
      </c>
      <c r="H434" s="72" t="e">
        <f t="shared" ca="1" si="367"/>
        <v>#N/A</v>
      </c>
      <c r="I434" s="72" t="e">
        <f t="shared" ca="1" si="368"/>
        <v>#N/A</v>
      </c>
      <c r="J434" s="72" t="e">
        <f t="shared" ca="1" si="369"/>
        <v>#N/A</v>
      </c>
      <c r="K434" s="72" t="e">
        <f t="shared" ca="1" si="370"/>
        <v>#N/A</v>
      </c>
      <c r="L434" s="72" t="e">
        <f t="shared" ca="1" si="371"/>
        <v>#N/A</v>
      </c>
      <c r="M434" s="72" t="e">
        <f ca="1">VLOOKUP(G434,Coef!$C$2:$F$25,4)</f>
        <v>#N/A</v>
      </c>
      <c r="N434" s="31" t="e">
        <f ca="1">VLOOKUP(F434,Coef!$C$4:$D$23,2)</f>
        <v>#N/A</v>
      </c>
      <c r="O434" s="31" t="e">
        <f ca="1">MOD(VLOOKUP(H434,Coef!$C$2:$G$21,5)+MOD(E434+1,2)*15,20)</f>
        <v>#N/A</v>
      </c>
      <c r="P434" s="31" t="e">
        <f ca="1">VLOOKUP(N434,Coef!$A$27:$B$46,2)</f>
        <v>#N/A</v>
      </c>
      <c r="Q434" s="31" t="e">
        <f ca="1">VLOOKUP(N434,Coef!$A$27:$C$46,3)+O434/10-0.1</f>
        <v>#N/A</v>
      </c>
      <c r="R434" s="31" t="e">
        <f ca="1">IF(Q434+0.1&lt;P434,Q434+2,Q434)</f>
        <v>#N/A</v>
      </c>
      <c r="S434" s="72" t="e">
        <f ca="1">M434*100000+J434</f>
        <v>#N/A</v>
      </c>
      <c r="T434" s="72" t="e">
        <f ca="1">R434*1000000+K434</f>
        <v>#N/A</v>
      </c>
      <c r="U434" s="72" t="e">
        <f ca="1">IF(N434&lt;11,T434-10000000,T434)</f>
        <v>#N/A</v>
      </c>
      <c r="V434" s="72" t="e">
        <f ca="1">U434/(6366197.724*0.9996)</f>
        <v>#N/A</v>
      </c>
      <c r="W434" s="72" t="e">
        <f ca="1">(Coef!$J$9/(1+Coef!$J$8*(COS(V434))^2)^0.5)*Coef!$J$6</f>
        <v>#N/A</v>
      </c>
      <c r="X434" s="72" t="e">
        <f ca="1">6*E434-183</f>
        <v>#N/A</v>
      </c>
      <c r="Y434" s="72" t="e">
        <f ca="1">(S434-500000)/W434</f>
        <v>#N/A</v>
      </c>
      <c r="Z434" s="72" t="e">
        <f ca="1">SIN(2*V434)</f>
        <v>#N/A</v>
      </c>
      <c r="AA434" s="72" t="e">
        <f ca="1">Z434*(COS(V434))^2</f>
        <v>#N/A</v>
      </c>
      <c r="AB434" s="72" t="e">
        <f ca="1">V434+(Z434/2)</f>
        <v>#N/A</v>
      </c>
      <c r="AC434" s="72" t="e">
        <f ca="1">(3*AB434+AA434)/4</f>
        <v>#N/A</v>
      </c>
      <c r="AD434" s="72" t="e">
        <f ca="1">(5*AC434+AA434*(COS(V434))^2)/3</f>
        <v>#N/A</v>
      </c>
      <c r="AE434" s="72" t="e">
        <f ca="1">Coef!$J$6*Coef!$J$9*(V434-(Coef!$J$10*AB434)+(Coef!$J$11*AC434)-(Coef!$J$12*AD434))</f>
        <v>#N/A</v>
      </c>
      <c r="AF434" s="72" t="e">
        <f ca="1">(U434-AE434)/W434</f>
        <v>#N/A</v>
      </c>
      <c r="AG434" s="72" t="e">
        <f ca="1">((Coef!$J$8*Y434^2)/2)*(COS(V434))^2</f>
        <v>#N/A</v>
      </c>
      <c r="AH434" s="72" t="e">
        <f ca="1">Y434*(1-(AG434/3))</f>
        <v>#N/A</v>
      </c>
      <c r="AI434" s="72" t="e">
        <f ca="1">AF434*(1-AG434)+V434</f>
        <v>#N/A</v>
      </c>
      <c r="AJ434" s="72" t="e">
        <f ca="1">(EXP(AH434)-EXP(-AH434))/2</f>
        <v>#N/A</v>
      </c>
      <c r="AK434" s="72" t="e">
        <f ca="1">ATAN(AJ434/COS(AI434))</f>
        <v>#N/A</v>
      </c>
      <c r="AL434" s="72" t="e">
        <f ca="1">ATAN(COS(AK434)*TAN(AI434))</f>
        <v>#N/A</v>
      </c>
      <c r="AM434" s="72" t="e">
        <f ca="1">V434+(1+Coef!$J$8*(COS(V434))^2-(3/2)*Coef!$J$8*SIN(V434)*COS(V434)*(AL434-V434))*(AL434-V434)</f>
        <v>#N/A</v>
      </c>
      <c r="AN434" s="34" t="e">
        <f t="shared" ca="1" si="347"/>
        <v>#N/A</v>
      </c>
      <c r="AO434" s="33" t="e">
        <f t="shared" ca="1" si="348"/>
        <v>#N/A</v>
      </c>
      <c r="AP434" s="33" t="e">
        <f t="shared" ca="1" si="349"/>
        <v>#N/A</v>
      </c>
      <c r="AQ434" s="72">
        <v>285</v>
      </c>
      <c r="AR434" s="72">
        <v>810000</v>
      </c>
      <c r="AS434" s="72" t="e">
        <f t="shared" ca="1" si="372"/>
        <v>#N/A</v>
      </c>
      <c r="AT434" s="72" t="e">
        <f t="shared" ca="1" si="372"/>
        <v>#N/A</v>
      </c>
      <c r="AU434" s="72">
        <f t="shared" si="372"/>
        <v>4.9741883681838397</v>
      </c>
      <c r="AV434" s="72" t="e">
        <f t="array" aca="1" ref="AV434" ca="1">ATAN((1-f)*TAN(AS434))</f>
        <v>#N/A</v>
      </c>
      <c r="AW434" s="72" t="e">
        <f t="shared" ca="1" si="350"/>
        <v>#N/A</v>
      </c>
      <c r="AX434" s="72" t="e">
        <f t="shared" ca="1" si="351"/>
        <v>#N/A</v>
      </c>
      <c r="AY434" s="72" t="e">
        <f t="shared" ca="1" si="373"/>
        <v>#N/A</v>
      </c>
      <c r="AZ434" s="72" t="e">
        <f t="shared" ca="1" si="352"/>
        <v>#N/A</v>
      </c>
      <c r="BA434" s="72" t="e">
        <f t="shared" ca="1" si="353"/>
        <v>#N/A</v>
      </c>
      <c r="BB434" s="72" t="e">
        <f t="shared" ca="1" si="354"/>
        <v>#N/A</v>
      </c>
      <c r="BC434" s="72" t="e">
        <f t="shared" ca="1" si="374"/>
        <v>#N/A</v>
      </c>
      <c r="BD434" s="75" t="e">
        <f t="shared" ca="1" si="355"/>
        <v>#N/A</v>
      </c>
      <c r="BE434" s="75" t="e">
        <f t="shared" ca="1" si="356"/>
        <v>#N/A</v>
      </c>
      <c r="BF434" s="75" t="e">
        <f t="shared" ca="1" si="375"/>
        <v>#N/A</v>
      </c>
      <c r="BG434" s="75" t="e">
        <f t="shared" ca="1" si="357"/>
        <v>#N/A</v>
      </c>
      <c r="BH434" s="75" t="e">
        <f t="shared" ca="1" si="358"/>
        <v>#N/A</v>
      </c>
      <c r="BI434" s="75" t="e">
        <f t="shared" ca="1" si="376"/>
        <v>#N/A</v>
      </c>
      <c r="BJ434" s="75" t="e">
        <f t="shared" ca="1" si="359"/>
        <v>#N/A</v>
      </c>
      <c r="BK434" s="75" t="e">
        <f t="shared" ca="1" si="360"/>
        <v>#N/A</v>
      </c>
      <c r="BL434" s="75" t="e">
        <f t="shared" ca="1" si="377"/>
        <v>#N/A</v>
      </c>
      <c r="BM434" s="72" t="e">
        <f t="array" aca="1" ref="BM434" ca="1">ATAN2((1-f)*SQRT(AX434^2+(SIN(AV434)*SIN(BL434)-COS(AV434)*COS(BL434)*COS(AU434))^2),SIN(AV434)*COS(BL434)+COS(AV434)*SIN(BL434)*COS(AU434))</f>
        <v>#N/A</v>
      </c>
      <c r="BN434" s="72" t="e">
        <f t="shared" ca="1" si="361"/>
        <v>#N/A</v>
      </c>
      <c r="BO434" s="72" t="e">
        <f t="array" aca="1" ref="BO434" ca="1">f/16*(1-AX434^2)*(4+f*(4-3*(1-AX434^2)))</f>
        <v>#N/A</v>
      </c>
      <c r="BP434" s="72" t="e">
        <f t="array" aca="1" ref="BP434" ca="1">BN434-(1-BO434)*f*AX434*(BL434+BO434*SIN(BL434)*(COS(BJ434)+BO434*COS(BL434)*(-1+2*COS(BJ434)^2)))</f>
        <v>#N/A</v>
      </c>
      <c r="BQ434" s="72" t="e">
        <f t="shared" ca="1" si="362"/>
        <v>#N/A</v>
      </c>
    </row>
    <row r="435" spans="2:69">
      <c r="B435" s="38"/>
      <c r="C435" s="72" t="str">
        <f t="shared" si="363"/>
        <v/>
      </c>
      <c r="D435" s="72" t="e">
        <f t="array" aca="1" ref="D435" ca="1">MATCH(TRUE,ISERROR(VALUE(MID(C435,ROW(INDIRECT("1:"&amp;LEN(C435))),1))),0)</f>
        <v>#N/A</v>
      </c>
      <c r="E435" s="72" t="e">
        <f t="shared" ca="1" si="364"/>
        <v>#N/A</v>
      </c>
      <c r="F435" s="72" t="e">
        <f t="shared" ca="1" si="365"/>
        <v>#N/A</v>
      </c>
      <c r="G435" s="72" t="e">
        <f t="shared" ca="1" si="366"/>
        <v>#N/A</v>
      </c>
      <c r="H435" s="72" t="e">
        <f t="shared" ca="1" si="367"/>
        <v>#N/A</v>
      </c>
      <c r="I435" s="72" t="e">
        <f t="shared" ca="1" si="368"/>
        <v>#N/A</v>
      </c>
      <c r="J435" s="72" t="e">
        <f t="shared" ca="1" si="369"/>
        <v>#N/A</v>
      </c>
      <c r="K435" s="72" t="e">
        <f t="shared" ca="1" si="370"/>
        <v>#N/A</v>
      </c>
      <c r="L435" s="72" t="e">
        <f t="shared" ca="1" si="371"/>
        <v>#N/A</v>
      </c>
      <c r="M435" s="72" t="e">
        <f ca="1">VLOOKUP(G435,Coef!$C$2:$F$25,4)</f>
        <v>#N/A</v>
      </c>
      <c r="N435" s="31" t="e">
        <f ca="1">VLOOKUP(F435,Coef!$C$4:$D$23,2)</f>
        <v>#N/A</v>
      </c>
      <c r="O435" s="31" t="e">
        <f ca="1">MOD(VLOOKUP(H435,Coef!$C$2:$G$21,5)+MOD(E435+1,2)*15,20)</f>
        <v>#N/A</v>
      </c>
      <c r="P435" s="31" t="e">
        <f ca="1">VLOOKUP(N435,Coef!$A$27:$B$46,2)</f>
        <v>#N/A</v>
      </c>
      <c r="Q435" s="31" t="e">
        <f ca="1">VLOOKUP(N435,Coef!$A$27:$C$46,3)+O435/10-0.1</f>
        <v>#N/A</v>
      </c>
      <c r="R435" s="31" t="e">
        <f ca="1">IF(Q435+0.1&lt;P435,Q435+2,Q435)</f>
        <v>#N/A</v>
      </c>
      <c r="S435" s="72" t="e">
        <f ca="1">M435*100000+J435</f>
        <v>#N/A</v>
      </c>
      <c r="T435" s="72" t="e">
        <f ca="1">R435*1000000+K435</f>
        <v>#N/A</v>
      </c>
      <c r="U435" s="72" t="e">
        <f ca="1">IF(N435&lt;11,T435-10000000,T435)</f>
        <v>#N/A</v>
      </c>
      <c r="V435" s="72" t="e">
        <f ca="1">U435/(6366197.724*0.9996)</f>
        <v>#N/A</v>
      </c>
      <c r="W435" s="72" t="e">
        <f ca="1">(Coef!$J$9/(1+Coef!$J$8*(COS(V435))^2)^0.5)*Coef!$J$6</f>
        <v>#N/A</v>
      </c>
      <c r="X435" s="72" t="e">
        <f ca="1">6*E435-183</f>
        <v>#N/A</v>
      </c>
      <c r="Y435" s="72" t="e">
        <f ca="1">(S435-500000)/W435</f>
        <v>#N/A</v>
      </c>
      <c r="Z435" s="72" t="e">
        <f ca="1">SIN(2*V435)</f>
        <v>#N/A</v>
      </c>
      <c r="AA435" s="72" t="e">
        <f ca="1">Z435*(COS(V435))^2</f>
        <v>#N/A</v>
      </c>
      <c r="AB435" s="72" t="e">
        <f ca="1">V435+(Z435/2)</f>
        <v>#N/A</v>
      </c>
      <c r="AC435" s="72" t="e">
        <f ca="1">(3*AB435+AA435)/4</f>
        <v>#N/A</v>
      </c>
      <c r="AD435" s="72" t="e">
        <f ca="1">(5*AC435+AA435*(COS(V435))^2)/3</f>
        <v>#N/A</v>
      </c>
      <c r="AE435" s="72" t="e">
        <f ca="1">Coef!$J$6*Coef!$J$9*(V435-(Coef!$J$10*AB435)+(Coef!$J$11*AC435)-(Coef!$J$12*AD435))</f>
        <v>#N/A</v>
      </c>
      <c r="AF435" s="72" t="e">
        <f ca="1">(U435-AE435)/W435</f>
        <v>#N/A</v>
      </c>
      <c r="AG435" s="72" t="e">
        <f ca="1">((Coef!$J$8*Y435^2)/2)*(COS(V435))^2</f>
        <v>#N/A</v>
      </c>
      <c r="AH435" s="72" t="e">
        <f ca="1">Y435*(1-(AG435/3))</f>
        <v>#N/A</v>
      </c>
      <c r="AI435" s="72" t="e">
        <f ca="1">AF435*(1-AG435)+V435</f>
        <v>#N/A</v>
      </c>
      <c r="AJ435" s="72" t="e">
        <f ca="1">(EXP(AH435)-EXP(-AH435))/2</f>
        <v>#N/A</v>
      </c>
      <c r="AK435" s="72" t="e">
        <f ca="1">ATAN(AJ435/COS(AI435))</f>
        <v>#N/A</v>
      </c>
      <c r="AL435" s="72" t="e">
        <f ca="1">ATAN(COS(AK435)*TAN(AI435))</f>
        <v>#N/A</v>
      </c>
      <c r="AM435" s="72" t="e">
        <f ca="1">V435+(1+Coef!$J$8*(COS(V435))^2-(3/2)*Coef!$J$8*SIN(V435)*COS(V435)*(AL435-V435))*(AL435-V435)</f>
        <v>#N/A</v>
      </c>
      <c r="AN435" s="34" t="e">
        <f t="shared" ca="1" si="347"/>
        <v>#N/A</v>
      </c>
      <c r="AO435" s="33" t="e">
        <f t="shared" ca="1" si="348"/>
        <v>#N/A</v>
      </c>
      <c r="AP435" s="33" t="e">
        <f t="shared" ca="1" si="349"/>
        <v>#N/A</v>
      </c>
      <c r="AQ435" s="72">
        <v>285</v>
      </c>
      <c r="AR435" s="72">
        <v>810000</v>
      </c>
      <c r="AS435" s="72" t="e">
        <f t="shared" ca="1" si="372"/>
        <v>#N/A</v>
      </c>
      <c r="AT435" s="72" t="e">
        <f t="shared" ca="1" si="372"/>
        <v>#N/A</v>
      </c>
      <c r="AU435" s="72">
        <f t="shared" si="372"/>
        <v>4.9741883681838397</v>
      </c>
      <c r="AV435" s="72" t="e">
        <f t="array" aca="1" ref="AV435" ca="1">ATAN((1-f)*TAN(AS435))</f>
        <v>#N/A</v>
      </c>
      <c r="AW435" s="72" t="e">
        <f t="shared" ca="1" si="350"/>
        <v>#N/A</v>
      </c>
      <c r="AX435" s="72" t="e">
        <f t="shared" ca="1" si="351"/>
        <v>#N/A</v>
      </c>
      <c r="AY435" s="72" t="e">
        <f t="shared" ca="1" si="373"/>
        <v>#N/A</v>
      </c>
      <c r="AZ435" s="72" t="e">
        <f t="shared" ca="1" si="352"/>
        <v>#N/A</v>
      </c>
      <c r="BA435" s="72" t="e">
        <f t="shared" ca="1" si="353"/>
        <v>#N/A</v>
      </c>
      <c r="BB435" s="72" t="e">
        <f t="shared" ca="1" si="354"/>
        <v>#N/A</v>
      </c>
      <c r="BC435" s="72" t="e">
        <f t="shared" ca="1" si="374"/>
        <v>#N/A</v>
      </c>
      <c r="BD435" s="75" t="e">
        <f t="shared" ca="1" si="355"/>
        <v>#N/A</v>
      </c>
      <c r="BE435" s="75" t="e">
        <f t="shared" ca="1" si="356"/>
        <v>#N/A</v>
      </c>
      <c r="BF435" s="75" t="e">
        <f t="shared" ca="1" si="375"/>
        <v>#N/A</v>
      </c>
      <c r="BG435" s="75" t="e">
        <f t="shared" ca="1" si="357"/>
        <v>#N/A</v>
      </c>
      <c r="BH435" s="75" t="e">
        <f t="shared" ca="1" si="358"/>
        <v>#N/A</v>
      </c>
      <c r="BI435" s="75" t="e">
        <f t="shared" ca="1" si="376"/>
        <v>#N/A</v>
      </c>
      <c r="BJ435" s="75" t="e">
        <f t="shared" ca="1" si="359"/>
        <v>#N/A</v>
      </c>
      <c r="BK435" s="75" t="e">
        <f t="shared" ca="1" si="360"/>
        <v>#N/A</v>
      </c>
      <c r="BL435" s="75" t="e">
        <f t="shared" ca="1" si="377"/>
        <v>#N/A</v>
      </c>
      <c r="BM435" s="72" t="e">
        <f t="array" aca="1" ref="BM435" ca="1">ATAN2((1-f)*SQRT(AX435^2+(SIN(AV435)*SIN(BL435)-COS(AV435)*COS(BL435)*COS(AU435))^2),SIN(AV435)*COS(BL435)+COS(AV435)*SIN(BL435)*COS(AU435))</f>
        <v>#N/A</v>
      </c>
      <c r="BN435" s="72" t="e">
        <f t="shared" ca="1" si="361"/>
        <v>#N/A</v>
      </c>
      <c r="BO435" s="72" t="e">
        <f t="array" aca="1" ref="BO435" ca="1">f/16*(1-AX435^2)*(4+f*(4-3*(1-AX435^2)))</f>
        <v>#N/A</v>
      </c>
      <c r="BP435" s="72" t="e">
        <f t="array" aca="1" ref="BP435" ca="1">BN435-(1-BO435)*f*AX435*(BL435+BO435*SIN(BL435)*(COS(BJ435)+BO435*COS(BL435)*(-1+2*COS(BJ435)^2)))</f>
        <v>#N/A</v>
      </c>
      <c r="BQ435" s="72" t="e">
        <f t="shared" ca="1" si="362"/>
        <v>#N/A</v>
      </c>
    </row>
    <row r="436" spans="2:69">
      <c r="B436" s="38"/>
      <c r="C436" s="72" t="str">
        <f t="shared" si="363"/>
        <v/>
      </c>
      <c r="D436" s="72" t="e">
        <f t="array" aca="1" ref="D436" ca="1">MATCH(TRUE,ISERROR(VALUE(MID(C436,ROW(INDIRECT("1:"&amp;LEN(C436))),1))),0)</f>
        <v>#N/A</v>
      </c>
      <c r="E436" s="72" t="e">
        <f t="shared" ca="1" si="364"/>
        <v>#N/A</v>
      </c>
      <c r="F436" s="72" t="e">
        <f t="shared" ca="1" si="365"/>
        <v>#N/A</v>
      </c>
      <c r="G436" s="72" t="e">
        <f t="shared" ca="1" si="366"/>
        <v>#N/A</v>
      </c>
      <c r="H436" s="72" t="e">
        <f t="shared" ca="1" si="367"/>
        <v>#N/A</v>
      </c>
      <c r="I436" s="72" t="e">
        <f t="shared" ca="1" si="368"/>
        <v>#N/A</v>
      </c>
      <c r="J436" s="72" t="e">
        <f t="shared" ca="1" si="369"/>
        <v>#N/A</v>
      </c>
      <c r="K436" s="72" t="e">
        <f t="shared" ca="1" si="370"/>
        <v>#N/A</v>
      </c>
      <c r="L436" s="72" t="e">
        <f t="shared" ca="1" si="371"/>
        <v>#N/A</v>
      </c>
      <c r="M436" s="72" t="e">
        <f ca="1">VLOOKUP(G436,Coef!$C$2:$F$25,4)</f>
        <v>#N/A</v>
      </c>
      <c r="N436" s="31" t="e">
        <f ca="1">VLOOKUP(F436,Coef!$C$4:$D$23,2)</f>
        <v>#N/A</v>
      </c>
      <c r="O436" s="31" t="e">
        <f ca="1">MOD(VLOOKUP(H436,Coef!$C$2:$G$21,5)+MOD(E436+1,2)*15,20)</f>
        <v>#N/A</v>
      </c>
      <c r="P436" s="31" t="e">
        <f ca="1">VLOOKUP(N436,Coef!$A$27:$B$46,2)</f>
        <v>#N/A</v>
      </c>
      <c r="Q436" s="31" t="e">
        <f ca="1">VLOOKUP(N436,Coef!$A$27:$C$46,3)+O436/10-0.1</f>
        <v>#N/A</v>
      </c>
      <c r="R436" s="31" t="e">
        <f ca="1">IF(Q436+0.1&lt;P436,Q436+2,Q436)</f>
        <v>#N/A</v>
      </c>
      <c r="S436" s="72" t="e">
        <f ca="1">M436*100000+J436</f>
        <v>#N/A</v>
      </c>
      <c r="T436" s="72" t="e">
        <f ca="1">R436*1000000+K436</f>
        <v>#N/A</v>
      </c>
      <c r="U436" s="72" t="e">
        <f ca="1">IF(N436&lt;11,T436-10000000,T436)</f>
        <v>#N/A</v>
      </c>
      <c r="V436" s="72" t="e">
        <f ca="1">U436/(6366197.724*0.9996)</f>
        <v>#N/A</v>
      </c>
      <c r="W436" s="72" t="e">
        <f ca="1">(Coef!$J$9/(1+Coef!$J$8*(COS(V436))^2)^0.5)*Coef!$J$6</f>
        <v>#N/A</v>
      </c>
      <c r="X436" s="72" t="e">
        <f ca="1">6*E436-183</f>
        <v>#N/A</v>
      </c>
      <c r="Y436" s="72" t="e">
        <f ca="1">(S436-500000)/W436</f>
        <v>#N/A</v>
      </c>
      <c r="Z436" s="72" t="e">
        <f ca="1">SIN(2*V436)</f>
        <v>#N/A</v>
      </c>
      <c r="AA436" s="72" t="e">
        <f ca="1">Z436*(COS(V436))^2</f>
        <v>#N/A</v>
      </c>
      <c r="AB436" s="72" t="e">
        <f ca="1">V436+(Z436/2)</f>
        <v>#N/A</v>
      </c>
      <c r="AC436" s="72" t="e">
        <f ca="1">(3*AB436+AA436)/4</f>
        <v>#N/A</v>
      </c>
      <c r="AD436" s="72" t="e">
        <f ca="1">(5*AC436+AA436*(COS(V436))^2)/3</f>
        <v>#N/A</v>
      </c>
      <c r="AE436" s="72" t="e">
        <f ca="1">Coef!$J$6*Coef!$J$9*(V436-(Coef!$J$10*AB436)+(Coef!$J$11*AC436)-(Coef!$J$12*AD436))</f>
        <v>#N/A</v>
      </c>
      <c r="AF436" s="72" t="e">
        <f ca="1">(U436-AE436)/W436</f>
        <v>#N/A</v>
      </c>
      <c r="AG436" s="72" t="e">
        <f ca="1">((Coef!$J$8*Y436^2)/2)*(COS(V436))^2</f>
        <v>#N/A</v>
      </c>
      <c r="AH436" s="72" t="e">
        <f ca="1">Y436*(1-(AG436/3))</f>
        <v>#N/A</v>
      </c>
      <c r="AI436" s="72" t="e">
        <f ca="1">AF436*(1-AG436)+V436</f>
        <v>#N/A</v>
      </c>
      <c r="AJ436" s="72" t="e">
        <f ca="1">(EXP(AH436)-EXP(-AH436))/2</f>
        <v>#N/A</v>
      </c>
      <c r="AK436" s="72" t="e">
        <f ca="1">ATAN(AJ436/COS(AI436))</f>
        <v>#N/A</v>
      </c>
      <c r="AL436" s="72" t="e">
        <f ca="1">ATAN(COS(AK436)*TAN(AI436))</f>
        <v>#N/A</v>
      </c>
      <c r="AM436" s="72" t="e">
        <f ca="1">V436+(1+Coef!$J$8*(COS(V436))^2-(3/2)*Coef!$J$8*SIN(V436)*COS(V436)*(AL436-V436))*(AL436-V436)</f>
        <v>#N/A</v>
      </c>
      <c r="AN436" s="34" t="e">
        <f t="shared" ca="1" si="347"/>
        <v>#N/A</v>
      </c>
      <c r="AO436" s="33" t="e">
        <f t="shared" ca="1" si="348"/>
        <v>#N/A</v>
      </c>
      <c r="AP436" s="33" t="e">
        <f t="shared" ca="1" si="349"/>
        <v>#N/A</v>
      </c>
      <c r="AQ436" s="72">
        <v>285</v>
      </c>
      <c r="AR436" s="72">
        <v>810000</v>
      </c>
      <c r="AS436" s="72" t="e">
        <f t="shared" ca="1" si="372"/>
        <v>#N/A</v>
      </c>
      <c r="AT436" s="72" t="e">
        <f t="shared" ca="1" si="372"/>
        <v>#N/A</v>
      </c>
      <c r="AU436" s="72">
        <f t="shared" si="372"/>
        <v>4.9741883681838397</v>
      </c>
      <c r="AV436" s="72" t="e">
        <f t="array" aca="1" ref="AV436" ca="1">ATAN((1-f)*TAN(AS436))</f>
        <v>#N/A</v>
      </c>
      <c r="AW436" s="72" t="e">
        <f t="shared" ca="1" si="350"/>
        <v>#N/A</v>
      </c>
      <c r="AX436" s="72" t="e">
        <f t="shared" ca="1" si="351"/>
        <v>#N/A</v>
      </c>
      <c r="AY436" s="72" t="e">
        <f t="shared" ca="1" si="373"/>
        <v>#N/A</v>
      </c>
      <c r="AZ436" s="72" t="e">
        <f t="shared" ca="1" si="352"/>
        <v>#N/A</v>
      </c>
      <c r="BA436" s="72" t="e">
        <f t="shared" ca="1" si="353"/>
        <v>#N/A</v>
      </c>
      <c r="BB436" s="72" t="e">
        <f t="shared" ca="1" si="354"/>
        <v>#N/A</v>
      </c>
      <c r="BC436" s="72" t="e">
        <f t="shared" ca="1" si="374"/>
        <v>#N/A</v>
      </c>
      <c r="BD436" s="75" t="e">
        <f t="shared" ca="1" si="355"/>
        <v>#N/A</v>
      </c>
      <c r="BE436" s="75" t="e">
        <f t="shared" ca="1" si="356"/>
        <v>#N/A</v>
      </c>
      <c r="BF436" s="75" t="e">
        <f t="shared" ca="1" si="375"/>
        <v>#N/A</v>
      </c>
      <c r="BG436" s="75" t="e">
        <f t="shared" ca="1" si="357"/>
        <v>#N/A</v>
      </c>
      <c r="BH436" s="75" t="e">
        <f t="shared" ca="1" si="358"/>
        <v>#N/A</v>
      </c>
      <c r="BI436" s="75" t="e">
        <f t="shared" ca="1" si="376"/>
        <v>#N/A</v>
      </c>
      <c r="BJ436" s="75" t="e">
        <f t="shared" ca="1" si="359"/>
        <v>#N/A</v>
      </c>
      <c r="BK436" s="75" t="e">
        <f t="shared" ca="1" si="360"/>
        <v>#N/A</v>
      </c>
      <c r="BL436" s="75" t="e">
        <f t="shared" ca="1" si="377"/>
        <v>#N/A</v>
      </c>
      <c r="BM436" s="72" t="e">
        <f t="array" aca="1" ref="BM436" ca="1">ATAN2((1-f)*SQRT(AX436^2+(SIN(AV436)*SIN(BL436)-COS(AV436)*COS(BL436)*COS(AU436))^2),SIN(AV436)*COS(BL436)+COS(AV436)*SIN(BL436)*COS(AU436))</f>
        <v>#N/A</v>
      </c>
      <c r="BN436" s="72" t="e">
        <f t="shared" ca="1" si="361"/>
        <v>#N/A</v>
      </c>
      <c r="BO436" s="72" t="e">
        <f t="array" aca="1" ref="BO436" ca="1">f/16*(1-AX436^2)*(4+f*(4-3*(1-AX436^2)))</f>
        <v>#N/A</v>
      </c>
      <c r="BP436" s="72" t="e">
        <f t="array" aca="1" ref="BP436" ca="1">BN436-(1-BO436)*f*AX436*(BL436+BO436*SIN(BL436)*(COS(BJ436)+BO436*COS(BL436)*(-1+2*COS(BJ436)^2)))</f>
        <v>#N/A</v>
      </c>
      <c r="BQ436" s="72" t="e">
        <f t="shared" ca="1" si="362"/>
        <v>#N/A</v>
      </c>
    </row>
    <row r="437" spans="2:69">
      <c r="B437" s="38"/>
      <c r="C437" s="72" t="str">
        <f t="shared" si="363"/>
        <v/>
      </c>
      <c r="D437" s="72" t="e">
        <f t="array" aca="1" ref="D437" ca="1">MATCH(TRUE,ISERROR(VALUE(MID(C437,ROW(INDIRECT("1:"&amp;LEN(C437))),1))),0)</f>
        <v>#N/A</v>
      </c>
      <c r="E437" s="72" t="e">
        <f t="shared" ca="1" si="364"/>
        <v>#N/A</v>
      </c>
      <c r="F437" s="72" t="e">
        <f t="shared" ca="1" si="365"/>
        <v>#N/A</v>
      </c>
      <c r="G437" s="72" t="e">
        <f t="shared" ca="1" si="366"/>
        <v>#N/A</v>
      </c>
      <c r="H437" s="72" t="e">
        <f t="shared" ca="1" si="367"/>
        <v>#N/A</v>
      </c>
      <c r="I437" s="72" t="e">
        <f t="shared" ca="1" si="368"/>
        <v>#N/A</v>
      </c>
      <c r="J437" s="72" t="e">
        <f t="shared" ca="1" si="369"/>
        <v>#N/A</v>
      </c>
      <c r="K437" s="72" t="e">
        <f t="shared" ca="1" si="370"/>
        <v>#N/A</v>
      </c>
      <c r="L437" s="72" t="e">
        <f t="shared" ca="1" si="371"/>
        <v>#N/A</v>
      </c>
      <c r="M437" s="72" t="e">
        <f ca="1">VLOOKUP(G437,Coef!$C$2:$F$25,4)</f>
        <v>#N/A</v>
      </c>
      <c r="N437" s="31" t="e">
        <f ca="1">VLOOKUP(F437,Coef!$C$4:$D$23,2)</f>
        <v>#N/A</v>
      </c>
      <c r="O437" s="31" t="e">
        <f ca="1">MOD(VLOOKUP(H437,Coef!$C$2:$G$21,5)+MOD(E437+1,2)*15,20)</f>
        <v>#N/A</v>
      </c>
      <c r="P437" s="31" t="e">
        <f ca="1">VLOOKUP(N437,Coef!$A$27:$B$46,2)</f>
        <v>#N/A</v>
      </c>
      <c r="Q437" s="31" t="e">
        <f ca="1">VLOOKUP(N437,Coef!$A$27:$C$46,3)+O437/10-0.1</f>
        <v>#N/A</v>
      </c>
      <c r="R437" s="31" t="e">
        <f ca="1">IF(Q437+0.1&lt;P437,Q437+2,Q437)</f>
        <v>#N/A</v>
      </c>
      <c r="S437" s="72" t="e">
        <f ca="1">M437*100000+J437</f>
        <v>#N/A</v>
      </c>
      <c r="T437" s="72" t="e">
        <f ca="1">R437*1000000+K437</f>
        <v>#N/A</v>
      </c>
      <c r="U437" s="72" t="e">
        <f ca="1">IF(N437&lt;11,T437-10000000,T437)</f>
        <v>#N/A</v>
      </c>
      <c r="V437" s="72" t="e">
        <f ca="1">U437/(6366197.724*0.9996)</f>
        <v>#N/A</v>
      </c>
      <c r="W437" s="72" t="e">
        <f ca="1">(Coef!$J$9/(1+Coef!$J$8*(COS(V437))^2)^0.5)*Coef!$J$6</f>
        <v>#N/A</v>
      </c>
      <c r="X437" s="72" t="e">
        <f ca="1">6*E437-183</f>
        <v>#N/A</v>
      </c>
      <c r="Y437" s="72" t="e">
        <f ca="1">(S437-500000)/W437</f>
        <v>#N/A</v>
      </c>
      <c r="Z437" s="72" t="e">
        <f ca="1">SIN(2*V437)</f>
        <v>#N/A</v>
      </c>
      <c r="AA437" s="72" t="e">
        <f ca="1">Z437*(COS(V437))^2</f>
        <v>#N/A</v>
      </c>
      <c r="AB437" s="72" t="e">
        <f ca="1">V437+(Z437/2)</f>
        <v>#N/A</v>
      </c>
      <c r="AC437" s="72" t="e">
        <f ca="1">(3*AB437+AA437)/4</f>
        <v>#N/A</v>
      </c>
      <c r="AD437" s="72" t="e">
        <f ca="1">(5*AC437+AA437*(COS(V437))^2)/3</f>
        <v>#N/A</v>
      </c>
      <c r="AE437" s="72" t="e">
        <f ca="1">Coef!$J$6*Coef!$J$9*(V437-(Coef!$J$10*AB437)+(Coef!$J$11*AC437)-(Coef!$J$12*AD437))</f>
        <v>#N/A</v>
      </c>
      <c r="AF437" s="72" t="e">
        <f ca="1">(U437-AE437)/W437</f>
        <v>#N/A</v>
      </c>
      <c r="AG437" s="72" t="e">
        <f ca="1">((Coef!$J$8*Y437^2)/2)*(COS(V437))^2</f>
        <v>#N/A</v>
      </c>
      <c r="AH437" s="72" t="e">
        <f ca="1">Y437*(1-(AG437/3))</f>
        <v>#N/A</v>
      </c>
      <c r="AI437" s="72" t="e">
        <f ca="1">AF437*(1-AG437)+V437</f>
        <v>#N/A</v>
      </c>
      <c r="AJ437" s="72" t="e">
        <f ca="1">(EXP(AH437)-EXP(-AH437))/2</f>
        <v>#N/A</v>
      </c>
      <c r="AK437" s="72" t="e">
        <f ca="1">ATAN(AJ437/COS(AI437))</f>
        <v>#N/A</v>
      </c>
      <c r="AL437" s="72" t="e">
        <f ca="1">ATAN(COS(AK437)*TAN(AI437))</f>
        <v>#N/A</v>
      </c>
      <c r="AM437" s="72" t="e">
        <f ca="1">V437+(1+Coef!$J$8*(COS(V437))^2-(3/2)*Coef!$J$8*SIN(V437)*COS(V437)*(AL437-V437))*(AL437-V437)</f>
        <v>#N/A</v>
      </c>
      <c r="AN437" s="34" t="e">
        <f t="shared" ca="1" si="347"/>
        <v>#N/A</v>
      </c>
      <c r="AO437" s="33" t="e">
        <f t="shared" ca="1" si="348"/>
        <v>#N/A</v>
      </c>
      <c r="AP437" s="33" t="e">
        <f t="shared" ca="1" si="349"/>
        <v>#N/A</v>
      </c>
      <c r="AQ437" s="72">
        <v>285</v>
      </c>
      <c r="AR437" s="72">
        <v>810000</v>
      </c>
      <c r="AS437" s="72" t="e">
        <f t="shared" ca="1" si="372"/>
        <v>#N/A</v>
      </c>
      <c r="AT437" s="72" t="e">
        <f t="shared" ca="1" si="372"/>
        <v>#N/A</v>
      </c>
      <c r="AU437" s="72">
        <f t="shared" si="372"/>
        <v>4.9741883681838397</v>
      </c>
      <c r="AV437" s="72" t="e">
        <f t="array" aca="1" ref="AV437" ca="1">ATAN((1-f)*TAN(AS437))</f>
        <v>#N/A</v>
      </c>
      <c r="AW437" s="72" t="e">
        <f t="shared" ca="1" si="350"/>
        <v>#N/A</v>
      </c>
      <c r="AX437" s="72" t="e">
        <f t="shared" ca="1" si="351"/>
        <v>#N/A</v>
      </c>
      <c r="AY437" s="72" t="e">
        <f t="shared" ca="1" si="373"/>
        <v>#N/A</v>
      </c>
      <c r="AZ437" s="72" t="e">
        <f t="shared" ca="1" si="352"/>
        <v>#N/A</v>
      </c>
      <c r="BA437" s="72" t="e">
        <f t="shared" ca="1" si="353"/>
        <v>#N/A</v>
      </c>
      <c r="BB437" s="72" t="e">
        <f t="shared" ca="1" si="354"/>
        <v>#N/A</v>
      </c>
      <c r="BC437" s="72" t="e">
        <f t="shared" ca="1" si="374"/>
        <v>#N/A</v>
      </c>
      <c r="BD437" s="75" t="e">
        <f t="shared" ca="1" si="355"/>
        <v>#N/A</v>
      </c>
      <c r="BE437" s="75" t="e">
        <f t="shared" ca="1" si="356"/>
        <v>#N/A</v>
      </c>
      <c r="BF437" s="75" t="e">
        <f t="shared" ca="1" si="375"/>
        <v>#N/A</v>
      </c>
      <c r="BG437" s="75" t="e">
        <f t="shared" ca="1" si="357"/>
        <v>#N/A</v>
      </c>
      <c r="BH437" s="75" t="e">
        <f t="shared" ca="1" si="358"/>
        <v>#N/A</v>
      </c>
      <c r="BI437" s="75" t="e">
        <f t="shared" ca="1" si="376"/>
        <v>#N/A</v>
      </c>
      <c r="BJ437" s="75" t="e">
        <f t="shared" ca="1" si="359"/>
        <v>#N/A</v>
      </c>
      <c r="BK437" s="75" t="e">
        <f t="shared" ca="1" si="360"/>
        <v>#N/A</v>
      </c>
      <c r="BL437" s="75" t="e">
        <f t="shared" ca="1" si="377"/>
        <v>#N/A</v>
      </c>
      <c r="BM437" s="72" t="e">
        <f t="array" aca="1" ref="BM437" ca="1">ATAN2((1-f)*SQRT(AX437^2+(SIN(AV437)*SIN(BL437)-COS(AV437)*COS(BL437)*COS(AU437))^2),SIN(AV437)*COS(BL437)+COS(AV437)*SIN(BL437)*COS(AU437))</f>
        <v>#N/A</v>
      </c>
      <c r="BN437" s="72" t="e">
        <f t="shared" ca="1" si="361"/>
        <v>#N/A</v>
      </c>
      <c r="BO437" s="72" t="e">
        <f t="array" aca="1" ref="BO437" ca="1">f/16*(1-AX437^2)*(4+f*(4-3*(1-AX437^2)))</f>
        <v>#N/A</v>
      </c>
      <c r="BP437" s="72" t="e">
        <f t="array" aca="1" ref="BP437" ca="1">BN437-(1-BO437)*f*AX437*(BL437+BO437*SIN(BL437)*(COS(BJ437)+BO437*COS(BL437)*(-1+2*COS(BJ437)^2)))</f>
        <v>#N/A</v>
      </c>
      <c r="BQ437" s="72" t="e">
        <f t="shared" ca="1" si="362"/>
        <v>#N/A</v>
      </c>
    </row>
    <row r="438" spans="2:69">
      <c r="B438" s="38"/>
      <c r="C438" s="72" t="str">
        <f t="shared" si="363"/>
        <v/>
      </c>
      <c r="D438" s="72" t="e">
        <f t="array" aca="1" ref="D438" ca="1">MATCH(TRUE,ISERROR(VALUE(MID(C438,ROW(INDIRECT("1:"&amp;LEN(C438))),1))),0)</f>
        <v>#N/A</v>
      </c>
      <c r="E438" s="72" t="e">
        <f t="shared" ca="1" si="364"/>
        <v>#N/A</v>
      </c>
      <c r="F438" s="72" t="e">
        <f t="shared" ca="1" si="365"/>
        <v>#N/A</v>
      </c>
      <c r="G438" s="72" t="e">
        <f t="shared" ca="1" si="366"/>
        <v>#N/A</v>
      </c>
      <c r="H438" s="72" t="e">
        <f t="shared" ca="1" si="367"/>
        <v>#N/A</v>
      </c>
      <c r="I438" s="72" t="e">
        <f t="shared" ca="1" si="368"/>
        <v>#N/A</v>
      </c>
      <c r="J438" s="72" t="e">
        <f t="shared" ca="1" si="369"/>
        <v>#N/A</v>
      </c>
      <c r="K438" s="72" t="e">
        <f t="shared" ca="1" si="370"/>
        <v>#N/A</v>
      </c>
      <c r="L438" s="72" t="e">
        <f t="shared" ca="1" si="371"/>
        <v>#N/A</v>
      </c>
      <c r="M438" s="72" t="e">
        <f ca="1">VLOOKUP(G438,Coef!$C$2:$F$25,4)</f>
        <v>#N/A</v>
      </c>
      <c r="N438" s="31" t="e">
        <f ca="1">VLOOKUP(F438,Coef!$C$4:$D$23,2)</f>
        <v>#N/A</v>
      </c>
      <c r="O438" s="31" t="e">
        <f ca="1">MOD(VLOOKUP(H438,Coef!$C$2:$G$21,5)+MOD(E438+1,2)*15,20)</f>
        <v>#N/A</v>
      </c>
      <c r="P438" s="31" t="e">
        <f ca="1">VLOOKUP(N438,Coef!$A$27:$B$46,2)</f>
        <v>#N/A</v>
      </c>
      <c r="Q438" s="31" t="e">
        <f ca="1">VLOOKUP(N438,Coef!$A$27:$C$46,3)+O438/10-0.1</f>
        <v>#N/A</v>
      </c>
      <c r="R438" s="31" t="e">
        <f ca="1">IF(Q438+0.1&lt;P438,Q438+2,Q438)</f>
        <v>#N/A</v>
      </c>
      <c r="S438" s="72" t="e">
        <f ca="1">M438*100000+J438</f>
        <v>#N/A</v>
      </c>
      <c r="T438" s="72" t="e">
        <f ca="1">R438*1000000+K438</f>
        <v>#N/A</v>
      </c>
      <c r="U438" s="72" t="e">
        <f ca="1">IF(N438&lt;11,T438-10000000,T438)</f>
        <v>#N/A</v>
      </c>
      <c r="V438" s="72" t="e">
        <f ca="1">U438/(6366197.724*0.9996)</f>
        <v>#N/A</v>
      </c>
      <c r="W438" s="72" t="e">
        <f ca="1">(Coef!$J$9/(1+Coef!$J$8*(COS(V438))^2)^0.5)*Coef!$J$6</f>
        <v>#N/A</v>
      </c>
      <c r="X438" s="72" t="e">
        <f ca="1">6*E438-183</f>
        <v>#N/A</v>
      </c>
      <c r="Y438" s="72" t="e">
        <f ca="1">(S438-500000)/W438</f>
        <v>#N/A</v>
      </c>
      <c r="Z438" s="72" t="e">
        <f ca="1">SIN(2*V438)</f>
        <v>#N/A</v>
      </c>
      <c r="AA438" s="72" t="e">
        <f ca="1">Z438*(COS(V438))^2</f>
        <v>#N/A</v>
      </c>
      <c r="AB438" s="72" t="e">
        <f ca="1">V438+(Z438/2)</f>
        <v>#N/A</v>
      </c>
      <c r="AC438" s="72" t="e">
        <f ca="1">(3*AB438+AA438)/4</f>
        <v>#N/A</v>
      </c>
      <c r="AD438" s="72" t="e">
        <f ca="1">(5*AC438+AA438*(COS(V438))^2)/3</f>
        <v>#N/A</v>
      </c>
      <c r="AE438" s="72" t="e">
        <f ca="1">Coef!$J$6*Coef!$J$9*(V438-(Coef!$J$10*AB438)+(Coef!$J$11*AC438)-(Coef!$J$12*AD438))</f>
        <v>#N/A</v>
      </c>
      <c r="AF438" s="72" t="e">
        <f ca="1">(U438-AE438)/W438</f>
        <v>#N/A</v>
      </c>
      <c r="AG438" s="72" t="e">
        <f ca="1">((Coef!$J$8*Y438^2)/2)*(COS(V438))^2</f>
        <v>#N/A</v>
      </c>
      <c r="AH438" s="72" t="e">
        <f ca="1">Y438*(1-(AG438/3))</f>
        <v>#N/A</v>
      </c>
      <c r="AI438" s="72" t="e">
        <f ca="1">AF438*(1-AG438)+V438</f>
        <v>#N/A</v>
      </c>
      <c r="AJ438" s="72" t="e">
        <f ca="1">(EXP(AH438)-EXP(-AH438))/2</f>
        <v>#N/A</v>
      </c>
      <c r="AK438" s="72" t="e">
        <f ca="1">ATAN(AJ438/COS(AI438))</f>
        <v>#N/A</v>
      </c>
      <c r="AL438" s="72" t="e">
        <f ca="1">ATAN(COS(AK438)*TAN(AI438))</f>
        <v>#N/A</v>
      </c>
      <c r="AM438" s="72" t="e">
        <f ca="1">V438+(1+Coef!$J$8*(COS(V438))^2-(3/2)*Coef!$J$8*SIN(V438)*COS(V438)*(AL438-V438))*(AL438-V438)</f>
        <v>#N/A</v>
      </c>
      <c r="AN438" s="34" t="e">
        <f t="shared" ca="1" si="347"/>
        <v>#N/A</v>
      </c>
      <c r="AO438" s="33" t="e">
        <f t="shared" ca="1" si="348"/>
        <v>#N/A</v>
      </c>
      <c r="AP438" s="33" t="e">
        <f t="shared" ca="1" si="349"/>
        <v>#N/A</v>
      </c>
      <c r="AQ438" s="72">
        <v>285</v>
      </c>
      <c r="AR438" s="72">
        <v>810000</v>
      </c>
      <c r="AS438" s="72" t="e">
        <f t="shared" ca="1" si="372"/>
        <v>#N/A</v>
      </c>
      <c r="AT438" s="72" t="e">
        <f t="shared" ca="1" si="372"/>
        <v>#N/A</v>
      </c>
      <c r="AU438" s="72">
        <f t="shared" si="372"/>
        <v>4.9741883681838397</v>
      </c>
      <c r="AV438" s="72" t="e">
        <f t="array" aca="1" ref="AV438" ca="1">ATAN((1-f)*TAN(AS438))</f>
        <v>#N/A</v>
      </c>
      <c r="AW438" s="72" t="e">
        <f t="shared" ca="1" si="350"/>
        <v>#N/A</v>
      </c>
      <c r="AX438" s="72" t="e">
        <f t="shared" ca="1" si="351"/>
        <v>#N/A</v>
      </c>
      <c r="AY438" s="72" t="e">
        <f t="shared" ca="1" si="373"/>
        <v>#N/A</v>
      </c>
      <c r="AZ438" s="72" t="e">
        <f t="shared" ca="1" si="352"/>
        <v>#N/A</v>
      </c>
      <c r="BA438" s="72" t="e">
        <f t="shared" ca="1" si="353"/>
        <v>#N/A</v>
      </c>
      <c r="BB438" s="72" t="e">
        <f t="shared" ca="1" si="354"/>
        <v>#N/A</v>
      </c>
      <c r="BC438" s="72" t="e">
        <f t="shared" ca="1" si="374"/>
        <v>#N/A</v>
      </c>
      <c r="BD438" s="75" t="e">
        <f t="shared" ca="1" si="355"/>
        <v>#N/A</v>
      </c>
      <c r="BE438" s="75" t="e">
        <f t="shared" ca="1" si="356"/>
        <v>#N/A</v>
      </c>
      <c r="BF438" s="75" t="e">
        <f t="shared" ca="1" si="375"/>
        <v>#N/A</v>
      </c>
      <c r="BG438" s="75" t="e">
        <f t="shared" ca="1" si="357"/>
        <v>#N/A</v>
      </c>
      <c r="BH438" s="75" t="e">
        <f t="shared" ca="1" si="358"/>
        <v>#N/A</v>
      </c>
      <c r="BI438" s="75" t="e">
        <f t="shared" ca="1" si="376"/>
        <v>#N/A</v>
      </c>
      <c r="BJ438" s="75" t="e">
        <f t="shared" ca="1" si="359"/>
        <v>#N/A</v>
      </c>
      <c r="BK438" s="75" t="e">
        <f t="shared" ca="1" si="360"/>
        <v>#N/A</v>
      </c>
      <c r="BL438" s="75" t="e">
        <f t="shared" ca="1" si="377"/>
        <v>#N/A</v>
      </c>
      <c r="BM438" s="72" t="e">
        <f t="array" aca="1" ref="BM438" ca="1">ATAN2((1-f)*SQRT(AX438^2+(SIN(AV438)*SIN(BL438)-COS(AV438)*COS(BL438)*COS(AU438))^2),SIN(AV438)*COS(BL438)+COS(AV438)*SIN(BL438)*COS(AU438))</f>
        <v>#N/A</v>
      </c>
      <c r="BN438" s="72" t="e">
        <f t="shared" ca="1" si="361"/>
        <v>#N/A</v>
      </c>
      <c r="BO438" s="72" t="e">
        <f t="array" aca="1" ref="BO438" ca="1">f/16*(1-AX438^2)*(4+f*(4-3*(1-AX438^2)))</f>
        <v>#N/A</v>
      </c>
      <c r="BP438" s="72" t="e">
        <f t="array" aca="1" ref="BP438" ca="1">BN438-(1-BO438)*f*AX438*(BL438+BO438*SIN(BL438)*(COS(BJ438)+BO438*COS(BL438)*(-1+2*COS(BJ438)^2)))</f>
        <v>#N/A</v>
      </c>
      <c r="BQ438" s="72" t="e">
        <f t="shared" ca="1" si="362"/>
        <v>#N/A</v>
      </c>
    </row>
    <row r="439" spans="2:69">
      <c r="B439" s="38"/>
      <c r="C439" s="72" t="str">
        <f t="shared" si="363"/>
        <v/>
      </c>
      <c r="D439" s="72" t="e">
        <f t="array" aca="1" ref="D439" ca="1">MATCH(TRUE,ISERROR(VALUE(MID(C439,ROW(INDIRECT("1:"&amp;LEN(C439))),1))),0)</f>
        <v>#N/A</v>
      </c>
      <c r="E439" s="72" t="e">
        <f t="shared" ca="1" si="364"/>
        <v>#N/A</v>
      </c>
      <c r="F439" s="72" t="e">
        <f t="shared" ca="1" si="365"/>
        <v>#N/A</v>
      </c>
      <c r="G439" s="72" t="e">
        <f t="shared" ca="1" si="366"/>
        <v>#N/A</v>
      </c>
      <c r="H439" s="72" t="e">
        <f t="shared" ca="1" si="367"/>
        <v>#N/A</v>
      </c>
      <c r="I439" s="72" t="e">
        <f t="shared" ca="1" si="368"/>
        <v>#N/A</v>
      </c>
      <c r="J439" s="72" t="e">
        <f t="shared" ca="1" si="369"/>
        <v>#N/A</v>
      </c>
      <c r="K439" s="72" t="e">
        <f t="shared" ca="1" si="370"/>
        <v>#N/A</v>
      </c>
      <c r="L439" s="72" t="e">
        <f t="shared" ca="1" si="371"/>
        <v>#N/A</v>
      </c>
      <c r="M439" s="72" t="e">
        <f ca="1">VLOOKUP(G439,Coef!$C$2:$F$25,4)</f>
        <v>#N/A</v>
      </c>
      <c r="N439" s="31" t="e">
        <f ca="1">VLOOKUP(F439,Coef!$C$4:$D$23,2)</f>
        <v>#N/A</v>
      </c>
      <c r="O439" s="31" t="e">
        <f ca="1">MOD(VLOOKUP(H439,Coef!$C$2:$G$21,5)+MOD(E439+1,2)*15,20)</f>
        <v>#N/A</v>
      </c>
      <c r="P439" s="31" t="e">
        <f ca="1">VLOOKUP(N439,Coef!$A$27:$B$46,2)</f>
        <v>#N/A</v>
      </c>
      <c r="Q439" s="31" t="e">
        <f ca="1">VLOOKUP(N439,Coef!$A$27:$C$46,3)+O439/10-0.1</f>
        <v>#N/A</v>
      </c>
      <c r="R439" s="31" t="e">
        <f ca="1">IF(Q439+0.1&lt;P439,Q439+2,Q439)</f>
        <v>#N/A</v>
      </c>
      <c r="S439" s="72" t="e">
        <f ca="1">M439*100000+J439</f>
        <v>#N/A</v>
      </c>
      <c r="T439" s="72" t="e">
        <f ca="1">R439*1000000+K439</f>
        <v>#N/A</v>
      </c>
      <c r="U439" s="72" t="e">
        <f ca="1">IF(N439&lt;11,T439-10000000,T439)</f>
        <v>#N/A</v>
      </c>
      <c r="V439" s="72" t="e">
        <f ca="1">U439/(6366197.724*0.9996)</f>
        <v>#N/A</v>
      </c>
      <c r="W439" s="72" t="e">
        <f ca="1">(Coef!$J$9/(1+Coef!$J$8*(COS(V439))^2)^0.5)*Coef!$J$6</f>
        <v>#N/A</v>
      </c>
      <c r="X439" s="72" t="e">
        <f ca="1">6*E439-183</f>
        <v>#N/A</v>
      </c>
      <c r="Y439" s="72" t="e">
        <f ca="1">(S439-500000)/W439</f>
        <v>#N/A</v>
      </c>
      <c r="Z439" s="72" t="e">
        <f ca="1">SIN(2*V439)</f>
        <v>#N/A</v>
      </c>
      <c r="AA439" s="72" t="e">
        <f ca="1">Z439*(COS(V439))^2</f>
        <v>#N/A</v>
      </c>
      <c r="AB439" s="72" t="e">
        <f ca="1">V439+(Z439/2)</f>
        <v>#N/A</v>
      </c>
      <c r="AC439" s="72" t="e">
        <f ca="1">(3*AB439+AA439)/4</f>
        <v>#N/A</v>
      </c>
      <c r="AD439" s="72" t="e">
        <f ca="1">(5*AC439+AA439*(COS(V439))^2)/3</f>
        <v>#N/A</v>
      </c>
      <c r="AE439" s="72" t="e">
        <f ca="1">Coef!$J$6*Coef!$J$9*(V439-(Coef!$J$10*AB439)+(Coef!$J$11*AC439)-(Coef!$J$12*AD439))</f>
        <v>#N/A</v>
      </c>
      <c r="AF439" s="72" t="e">
        <f ca="1">(U439-AE439)/W439</f>
        <v>#N/A</v>
      </c>
      <c r="AG439" s="72" t="e">
        <f ca="1">((Coef!$J$8*Y439^2)/2)*(COS(V439))^2</f>
        <v>#N/A</v>
      </c>
      <c r="AH439" s="72" t="e">
        <f ca="1">Y439*(1-(AG439/3))</f>
        <v>#N/A</v>
      </c>
      <c r="AI439" s="72" t="e">
        <f ca="1">AF439*(1-AG439)+V439</f>
        <v>#N/A</v>
      </c>
      <c r="AJ439" s="72" t="e">
        <f ca="1">(EXP(AH439)-EXP(-AH439))/2</f>
        <v>#N/A</v>
      </c>
      <c r="AK439" s="72" t="e">
        <f ca="1">ATAN(AJ439/COS(AI439))</f>
        <v>#N/A</v>
      </c>
      <c r="AL439" s="72" t="e">
        <f ca="1">ATAN(COS(AK439)*TAN(AI439))</f>
        <v>#N/A</v>
      </c>
      <c r="AM439" s="72" t="e">
        <f ca="1">V439+(1+Coef!$J$8*(COS(V439))^2-(3/2)*Coef!$J$8*SIN(V439)*COS(V439)*(AL439-V439))*(AL439-V439)</f>
        <v>#N/A</v>
      </c>
      <c r="AN439" s="34" t="e">
        <f t="shared" ca="1" si="347"/>
        <v>#N/A</v>
      </c>
      <c r="AO439" s="33" t="e">
        <f t="shared" ca="1" si="348"/>
        <v>#N/A</v>
      </c>
      <c r="AP439" s="33" t="e">
        <f t="shared" ca="1" si="349"/>
        <v>#N/A</v>
      </c>
      <c r="AQ439" s="72">
        <v>285</v>
      </c>
      <c r="AR439" s="72">
        <v>810000</v>
      </c>
      <c r="AS439" s="72" t="e">
        <f t="shared" ca="1" si="372"/>
        <v>#N/A</v>
      </c>
      <c r="AT439" s="72" t="e">
        <f t="shared" ca="1" si="372"/>
        <v>#N/A</v>
      </c>
      <c r="AU439" s="72">
        <f t="shared" si="372"/>
        <v>4.9741883681838397</v>
      </c>
      <c r="AV439" s="72" t="e">
        <f t="array" aca="1" ref="AV439" ca="1">ATAN((1-f)*TAN(AS439))</f>
        <v>#N/A</v>
      </c>
      <c r="AW439" s="72" t="e">
        <f t="shared" ca="1" si="350"/>
        <v>#N/A</v>
      </c>
      <c r="AX439" s="72" t="e">
        <f t="shared" ca="1" si="351"/>
        <v>#N/A</v>
      </c>
      <c r="AY439" s="72" t="e">
        <f t="shared" ca="1" si="373"/>
        <v>#N/A</v>
      </c>
      <c r="AZ439" s="72" t="e">
        <f t="shared" ca="1" si="352"/>
        <v>#N/A</v>
      </c>
      <c r="BA439" s="72" t="e">
        <f t="shared" ca="1" si="353"/>
        <v>#N/A</v>
      </c>
      <c r="BB439" s="72" t="e">
        <f t="shared" ca="1" si="354"/>
        <v>#N/A</v>
      </c>
      <c r="BC439" s="72" t="e">
        <f t="shared" ca="1" si="374"/>
        <v>#N/A</v>
      </c>
      <c r="BD439" s="75" t="e">
        <f t="shared" ca="1" si="355"/>
        <v>#N/A</v>
      </c>
      <c r="BE439" s="75" t="e">
        <f t="shared" ca="1" si="356"/>
        <v>#N/A</v>
      </c>
      <c r="BF439" s="75" t="e">
        <f t="shared" ca="1" si="375"/>
        <v>#N/A</v>
      </c>
      <c r="BG439" s="75" t="e">
        <f t="shared" ca="1" si="357"/>
        <v>#N/A</v>
      </c>
      <c r="BH439" s="75" t="e">
        <f t="shared" ca="1" si="358"/>
        <v>#N/A</v>
      </c>
      <c r="BI439" s="75" t="e">
        <f t="shared" ca="1" si="376"/>
        <v>#N/A</v>
      </c>
      <c r="BJ439" s="75" t="e">
        <f t="shared" ca="1" si="359"/>
        <v>#N/A</v>
      </c>
      <c r="BK439" s="75" t="e">
        <f t="shared" ca="1" si="360"/>
        <v>#N/A</v>
      </c>
      <c r="BL439" s="75" t="e">
        <f t="shared" ca="1" si="377"/>
        <v>#N/A</v>
      </c>
      <c r="BM439" s="72" t="e">
        <f t="array" aca="1" ref="BM439" ca="1">ATAN2((1-f)*SQRT(AX439^2+(SIN(AV439)*SIN(BL439)-COS(AV439)*COS(BL439)*COS(AU439))^2),SIN(AV439)*COS(BL439)+COS(AV439)*SIN(BL439)*COS(AU439))</f>
        <v>#N/A</v>
      </c>
      <c r="BN439" s="72" t="e">
        <f t="shared" ca="1" si="361"/>
        <v>#N/A</v>
      </c>
      <c r="BO439" s="72" t="e">
        <f t="array" aca="1" ref="BO439" ca="1">f/16*(1-AX439^2)*(4+f*(4-3*(1-AX439^2)))</f>
        <v>#N/A</v>
      </c>
      <c r="BP439" s="72" t="e">
        <f t="array" aca="1" ref="BP439" ca="1">BN439-(1-BO439)*f*AX439*(BL439+BO439*SIN(BL439)*(COS(BJ439)+BO439*COS(BL439)*(-1+2*COS(BJ439)^2)))</f>
        <v>#N/A</v>
      </c>
      <c r="BQ439" s="72" t="e">
        <f t="shared" ca="1" si="362"/>
        <v>#N/A</v>
      </c>
    </row>
    <row r="440" spans="2:69">
      <c r="B440" s="38"/>
      <c r="C440" s="72" t="str">
        <f t="shared" si="363"/>
        <v/>
      </c>
      <c r="D440" s="72" t="e">
        <f t="array" aca="1" ref="D440" ca="1">MATCH(TRUE,ISERROR(VALUE(MID(C440,ROW(INDIRECT("1:"&amp;LEN(C440))),1))),0)</f>
        <v>#N/A</v>
      </c>
      <c r="E440" s="72" t="e">
        <f t="shared" ca="1" si="364"/>
        <v>#N/A</v>
      </c>
      <c r="F440" s="72" t="e">
        <f t="shared" ca="1" si="365"/>
        <v>#N/A</v>
      </c>
      <c r="G440" s="72" t="e">
        <f t="shared" ca="1" si="366"/>
        <v>#N/A</v>
      </c>
      <c r="H440" s="72" t="e">
        <f t="shared" ca="1" si="367"/>
        <v>#N/A</v>
      </c>
      <c r="I440" s="72" t="e">
        <f t="shared" ca="1" si="368"/>
        <v>#N/A</v>
      </c>
      <c r="J440" s="72" t="e">
        <f t="shared" ca="1" si="369"/>
        <v>#N/A</v>
      </c>
      <c r="K440" s="72" t="e">
        <f t="shared" ca="1" si="370"/>
        <v>#N/A</v>
      </c>
      <c r="L440" s="72" t="e">
        <f t="shared" ca="1" si="371"/>
        <v>#N/A</v>
      </c>
      <c r="M440" s="72" t="e">
        <f ca="1">VLOOKUP(G440,Coef!$C$2:$F$25,4)</f>
        <v>#N/A</v>
      </c>
      <c r="N440" s="31" t="e">
        <f ca="1">VLOOKUP(F440,Coef!$C$4:$D$23,2)</f>
        <v>#N/A</v>
      </c>
      <c r="O440" s="31" t="e">
        <f ca="1">MOD(VLOOKUP(H440,Coef!$C$2:$G$21,5)+MOD(E440+1,2)*15,20)</f>
        <v>#N/A</v>
      </c>
      <c r="P440" s="31" t="e">
        <f ca="1">VLOOKUP(N440,Coef!$A$27:$B$46,2)</f>
        <v>#N/A</v>
      </c>
      <c r="Q440" s="31" t="e">
        <f ca="1">VLOOKUP(N440,Coef!$A$27:$C$46,3)+O440/10-0.1</f>
        <v>#N/A</v>
      </c>
      <c r="R440" s="31" t="e">
        <f ca="1">IF(Q440+0.1&lt;P440,Q440+2,Q440)</f>
        <v>#N/A</v>
      </c>
      <c r="S440" s="72" t="e">
        <f ca="1">M440*100000+J440</f>
        <v>#N/A</v>
      </c>
      <c r="T440" s="72" t="e">
        <f ca="1">R440*1000000+K440</f>
        <v>#N/A</v>
      </c>
      <c r="U440" s="72" t="e">
        <f ca="1">IF(N440&lt;11,T440-10000000,T440)</f>
        <v>#N/A</v>
      </c>
      <c r="V440" s="72" t="e">
        <f ca="1">U440/(6366197.724*0.9996)</f>
        <v>#N/A</v>
      </c>
      <c r="W440" s="72" t="e">
        <f ca="1">(Coef!$J$9/(1+Coef!$J$8*(COS(V440))^2)^0.5)*Coef!$J$6</f>
        <v>#N/A</v>
      </c>
      <c r="X440" s="72" t="e">
        <f ca="1">6*E440-183</f>
        <v>#N/A</v>
      </c>
      <c r="Y440" s="72" t="e">
        <f ca="1">(S440-500000)/W440</f>
        <v>#N/A</v>
      </c>
      <c r="Z440" s="72" t="e">
        <f ca="1">SIN(2*V440)</f>
        <v>#N/A</v>
      </c>
      <c r="AA440" s="72" t="e">
        <f ca="1">Z440*(COS(V440))^2</f>
        <v>#N/A</v>
      </c>
      <c r="AB440" s="72" t="e">
        <f ca="1">V440+(Z440/2)</f>
        <v>#N/A</v>
      </c>
      <c r="AC440" s="72" t="e">
        <f ca="1">(3*AB440+AA440)/4</f>
        <v>#N/A</v>
      </c>
      <c r="AD440" s="72" t="e">
        <f ca="1">(5*AC440+AA440*(COS(V440))^2)/3</f>
        <v>#N/A</v>
      </c>
      <c r="AE440" s="72" t="e">
        <f ca="1">Coef!$J$6*Coef!$J$9*(V440-(Coef!$J$10*AB440)+(Coef!$J$11*AC440)-(Coef!$J$12*AD440))</f>
        <v>#N/A</v>
      </c>
      <c r="AF440" s="72" t="e">
        <f ca="1">(U440-AE440)/W440</f>
        <v>#N/A</v>
      </c>
      <c r="AG440" s="72" t="e">
        <f ca="1">((Coef!$J$8*Y440^2)/2)*(COS(V440))^2</f>
        <v>#N/A</v>
      </c>
      <c r="AH440" s="72" t="e">
        <f ca="1">Y440*(1-(AG440/3))</f>
        <v>#N/A</v>
      </c>
      <c r="AI440" s="72" t="e">
        <f ca="1">AF440*(1-AG440)+V440</f>
        <v>#N/A</v>
      </c>
      <c r="AJ440" s="72" t="e">
        <f ca="1">(EXP(AH440)-EXP(-AH440))/2</f>
        <v>#N/A</v>
      </c>
      <c r="AK440" s="72" t="e">
        <f ca="1">ATAN(AJ440/COS(AI440))</f>
        <v>#N/A</v>
      </c>
      <c r="AL440" s="72" t="e">
        <f ca="1">ATAN(COS(AK440)*TAN(AI440))</f>
        <v>#N/A</v>
      </c>
      <c r="AM440" s="72" t="e">
        <f ca="1">V440+(1+Coef!$J$8*(COS(V440))^2-(3/2)*Coef!$J$8*SIN(V440)*COS(V440)*(AL440-V440))*(AL440-V440)</f>
        <v>#N/A</v>
      </c>
      <c r="AN440" s="34" t="e">
        <f t="shared" ca="1" si="347"/>
        <v>#N/A</v>
      </c>
      <c r="AO440" s="33" t="e">
        <f t="shared" ca="1" si="348"/>
        <v>#N/A</v>
      </c>
      <c r="AP440" s="33" t="e">
        <f t="shared" ca="1" si="349"/>
        <v>#N/A</v>
      </c>
      <c r="AQ440" s="72">
        <v>285</v>
      </c>
      <c r="AR440" s="72">
        <v>810000</v>
      </c>
      <c r="AS440" s="72" t="e">
        <f t="shared" ca="1" si="372"/>
        <v>#N/A</v>
      </c>
      <c r="AT440" s="72" t="e">
        <f t="shared" ca="1" si="372"/>
        <v>#N/A</v>
      </c>
      <c r="AU440" s="72">
        <f t="shared" si="372"/>
        <v>4.9741883681838397</v>
      </c>
      <c r="AV440" s="72" t="e">
        <f t="array" aca="1" ref="AV440" ca="1">ATAN((1-f)*TAN(AS440))</f>
        <v>#N/A</v>
      </c>
      <c r="AW440" s="72" t="e">
        <f t="shared" ca="1" si="350"/>
        <v>#N/A</v>
      </c>
      <c r="AX440" s="72" t="e">
        <f t="shared" ca="1" si="351"/>
        <v>#N/A</v>
      </c>
      <c r="AY440" s="72" t="e">
        <f t="shared" ca="1" si="373"/>
        <v>#N/A</v>
      </c>
      <c r="AZ440" s="72" t="e">
        <f t="shared" ca="1" si="352"/>
        <v>#N/A</v>
      </c>
      <c r="BA440" s="72" t="e">
        <f t="shared" ca="1" si="353"/>
        <v>#N/A</v>
      </c>
      <c r="BB440" s="72" t="e">
        <f t="shared" ca="1" si="354"/>
        <v>#N/A</v>
      </c>
      <c r="BC440" s="72" t="e">
        <f t="shared" ca="1" si="374"/>
        <v>#N/A</v>
      </c>
      <c r="BD440" s="75" t="e">
        <f t="shared" ca="1" si="355"/>
        <v>#N/A</v>
      </c>
      <c r="BE440" s="75" t="e">
        <f t="shared" ca="1" si="356"/>
        <v>#N/A</v>
      </c>
      <c r="BF440" s="75" t="e">
        <f t="shared" ca="1" si="375"/>
        <v>#N/A</v>
      </c>
      <c r="BG440" s="75" t="e">
        <f t="shared" ca="1" si="357"/>
        <v>#N/A</v>
      </c>
      <c r="BH440" s="75" t="e">
        <f t="shared" ca="1" si="358"/>
        <v>#N/A</v>
      </c>
      <c r="BI440" s="75" t="e">
        <f t="shared" ca="1" si="376"/>
        <v>#N/A</v>
      </c>
      <c r="BJ440" s="75" t="e">
        <f t="shared" ca="1" si="359"/>
        <v>#N/A</v>
      </c>
      <c r="BK440" s="75" t="e">
        <f t="shared" ca="1" si="360"/>
        <v>#N/A</v>
      </c>
      <c r="BL440" s="75" t="e">
        <f t="shared" ca="1" si="377"/>
        <v>#N/A</v>
      </c>
      <c r="BM440" s="72" t="e">
        <f t="array" aca="1" ref="BM440" ca="1">ATAN2((1-f)*SQRT(AX440^2+(SIN(AV440)*SIN(BL440)-COS(AV440)*COS(BL440)*COS(AU440))^2),SIN(AV440)*COS(BL440)+COS(AV440)*SIN(BL440)*COS(AU440))</f>
        <v>#N/A</v>
      </c>
      <c r="BN440" s="72" t="e">
        <f t="shared" ca="1" si="361"/>
        <v>#N/A</v>
      </c>
      <c r="BO440" s="72" t="e">
        <f t="array" aca="1" ref="BO440" ca="1">f/16*(1-AX440^2)*(4+f*(4-3*(1-AX440^2)))</f>
        <v>#N/A</v>
      </c>
      <c r="BP440" s="72" t="e">
        <f t="array" aca="1" ref="BP440" ca="1">BN440-(1-BO440)*f*AX440*(BL440+BO440*SIN(BL440)*(COS(BJ440)+BO440*COS(BL440)*(-1+2*COS(BJ440)^2)))</f>
        <v>#N/A</v>
      </c>
      <c r="BQ440" s="72" t="e">
        <f t="shared" ca="1" si="362"/>
        <v>#N/A</v>
      </c>
    </row>
    <row r="441" spans="2:69">
      <c r="B441" s="38"/>
      <c r="C441" s="72" t="str">
        <f t="shared" si="363"/>
        <v/>
      </c>
      <c r="D441" s="72" t="e">
        <f t="array" aca="1" ref="D441" ca="1">MATCH(TRUE,ISERROR(VALUE(MID(C441,ROW(INDIRECT("1:"&amp;LEN(C441))),1))),0)</f>
        <v>#N/A</v>
      </c>
      <c r="E441" s="72" t="e">
        <f t="shared" ca="1" si="364"/>
        <v>#N/A</v>
      </c>
      <c r="F441" s="72" t="e">
        <f t="shared" ca="1" si="365"/>
        <v>#N/A</v>
      </c>
      <c r="G441" s="72" t="e">
        <f t="shared" ca="1" si="366"/>
        <v>#N/A</v>
      </c>
      <c r="H441" s="72" t="e">
        <f t="shared" ca="1" si="367"/>
        <v>#N/A</v>
      </c>
      <c r="I441" s="72" t="e">
        <f t="shared" ca="1" si="368"/>
        <v>#N/A</v>
      </c>
      <c r="J441" s="72" t="e">
        <f t="shared" ca="1" si="369"/>
        <v>#N/A</v>
      </c>
      <c r="K441" s="72" t="e">
        <f t="shared" ca="1" si="370"/>
        <v>#N/A</v>
      </c>
      <c r="L441" s="72" t="e">
        <f t="shared" ca="1" si="371"/>
        <v>#N/A</v>
      </c>
      <c r="M441" s="72" t="e">
        <f ca="1">VLOOKUP(G441,Coef!$C$2:$F$25,4)</f>
        <v>#N/A</v>
      </c>
      <c r="N441" s="31" t="e">
        <f ca="1">VLOOKUP(F441,Coef!$C$4:$D$23,2)</f>
        <v>#N/A</v>
      </c>
      <c r="O441" s="31" t="e">
        <f ca="1">MOD(VLOOKUP(H441,Coef!$C$2:$G$21,5)+MOD(E441+1,2)*15,20)</f>
        <v>#N/A</v>
      </c>
      <c r="P441" s="31" t="e">
        <f ca="1">VLOOKUP(N441,Coef!$A$27:$B$46,2)</f>
        <v>#N/A</v>
      </c>
      <c r="Q441" s="31" t="e">
        <f ca="1">VLOOKUP(N441,Coef!$A$27:$C$46,3)+O441/10-0.1</f>
        <v>#N/A</v>
      </c>
      <c r="R441" s="31" t="e">
        <f ca="1">IF(Q441+0.1&lt;P441,Q441+2,Q441)</f>
        <v>#N/A</v>
      </c>
      <c r="S441" s="72" t="e">
        <f ca="1">M441*100000+J441</f>
        <v>#N/A</v>
      </c>
      <c r="T441" s="72" t="e">
        <f ca="1">R441*1000000+K441</f>
        <v>#N/A</v>
      </c>
      <c r="U441" s="72" t="e">
        <f ca="1">IF(N441&lt;11,T441-10000000,T441)</f>
        <v>#N/A</v>
      </c>
      <c r="V441" s="72" t="e">
        <f ca="1">U441/(6366197.724*0.9996)</f>
        <v>#N/A</v>
      </c>
      <c r="W441" s="72" t="e">
        <f ca="1">(Coef!$J$9/(1+Coef!$J$8*(COS(V441))^2)^0.5)*Coef!$J$6</f>
        <v>#N/A</v>
      </c>
      <c r="X441" s="72" t="e">
        <f ca="1">6*E441-183</f>
        <v>#N/A</v>
      </c>
      <c r="Y441" s="72" t="e">
        <f ca="1">(S441-500000)/W441</f>
        <v>#N/A</v>
      </c>
      <c r="Z441" s="72" t="e">
        <f ca="1">SIN(2*V441)</f>
        <v>#N/A</v>
      </c>
      <c r="AA441" s="72" t="e">
        <f ca="1">Z441*(COS(V441))^2</f>
        <v>#N/A</v>
      </c>
      <c r="AB441" s="72" t="e">
        <f ca="1">V441+(Z441/2)</f>
        <v>#N/A</v>
      </c>
      <c r="AC441" s="72" t="e">
        <f ca="1">(3*AB441+AA441)/4</f>
        <v>#N/A</v>
      </c>
      <c r="AD441" s="72" t="e">
        <f ca="1">(5*AC441+AA441*(COS(V441))^2)/3</f>
        <v>#N/A</v>
      </c>
      <c r="AE441" s="72" t="e">
        <f ca="1">Coef!$J$6*Coef!$J$9*(V441-(Coef!$J$10*AB441)+(Coef!$J$11*AC441)-(Coef!$J$12*AD441))</f>
        <v>#N/A</v>
      </c>
      <c r="AF441" s="72" t="e">
        <f ca="1">(U441-AE441)/W441</f>
        <v>#N/A</v>
      </c>
      <c r="AG441" s="72" t="e">
        <f ca="1">((Coef!$J$8*Y441^2)/2)*(COS(V441))^2</f>
        <v>#N/A</v>
      </c>
      <c r="AH441" s="72" t="e">
        <f ca="1">Y441*(1-(AG441/3))</f>
        <v>#N/A</v>
      </c>
      <c r="AI441" s="72" t="e">
        <f ca="1">AF441*(1-AG441)+V441</f>
        <v>#N/A</v>
      </c>
      <c r="AJ441" s="72" t="e">
        <f ca="1">(EXP(AH441)-EXP(-AH441))/2</f>
        <v>#N/A</v>
      </c>
      <c r="AK441" s="72" t="e">
        <f ca="1">ATAN(AJ441/COS(AI441))</f>
        <v>#N/A</v>
      </c>
      <c r="AL441" s="72" t="e">
        <f ca="1">ATAN(COS(AK441)*TAN(AI441))</f>
        <v>#N/A</v>
      </c>
      <c r="AM441" s="72" t="e">
        <f ca="1">V441+(1+Coef!$J$8*(COS(V441))^2-(3/2)*Coef!$J$8*SIN(V441)*COS(V441)*(AL441-V441))*(AL441-V441)</f>
        <v>#N/A</v>
      </c>
      <c r="AN441" s="34" t="e">
        <f t="shared" ca="1" si="347"/>
        <v>#N/A</v>
      </c>
      <c r="AO441" s="33" t="e">
        <f t="shared" ca="1" si="348"/>
        <v>#N/A</v>
      </c>
      <c r="AP441" s="33" t="e">
        <f t="shared" ca="1" si="349"/>
        <v>#N/A</v>
      </c>
      <c r="AQ441" s="72">
        <v>285</v>
      </c>
      <c r="AR441" s="72">
        <v>810000</v>
      </c>
      <c r="AS441" s="72" t="e">
        <f t="shared" ca="1" si="372"/>
        <v>#N/A</v>
      </c>
      <c r="AT441" s="72" t="e">
        <f t="shared" ca="1" si="372"/>
        <v>#N/A</v>
      </c>
      <c r="AU441" s="72">
        <f t="shared" si="372"/>
        <v>4.9741883681838397</v>
      </c>
      <c r="AV441" s="72" t="e">
        <f t="array" aca="1" ref="AV441" ca="1">ATAN((1-f)*TAN(AS441))</f>
        <v>#N/A</v>
      </c>
      <c r="AW441" s="72" t="e">
        <f t="shared" ca="1" si="350"/>
        <v>#N/A</v>
      </c>
      <c r="AX441" s="72" t="e">
        <f t="shared" ca="1" si="351"/>
        <v>#N/A</v>
      </c>
      <c r="AY441" s="72" t="e">
        <f t="shared" ca="1" si="373"/>
        <v>#N/A</v>
      </c>
      <c r="AZ441" s="72" t="e">
        <f t="shared" ca="1" si="352"/>
        <v>#N/A</v>
      </c>
      <c r="BA441" s="72" t="e">
        <f t="shared" ca="1" si="353"/>
        <v>#N/A</v>
      </c>
      <c r="BB441" s="72" t="e">
        <f t="shared" ca="1" si="354"/>
        <v>#N/A</v>
      </c>
      <c r="BC441" s="72" t="e">
        <f t="shared" ca="1" si="374"/>
        <v>#N/A</v>
      </c>
      <c r="BD441" s="75" t="e">
        <f t="shared" ca="1" si="355"/>
        <v>#N/A</v>
      </c>
      <c r="BE441" s="75" t="e">
        <f t="shared" ca="1" si="356"/>
        <v>#N/A</v>
      </c>
      <c r="BF441" s="75" t="e">
        <f t="shared" ca="1" si="375"/>
        <v>#N/A</v>
      </c>
      <c r="BG441" s="75" t="e">
        <f t="shared" ca="1" si="357"/>
        <v>#N/A</v>
      </c>
      <c r="BH441" s="75" t="e">
        <f t="shared" ca="1" si="358"/>
        <v>#N/A</v>
      </c>
      <c r="BI441" s="75" t="e">
        <f t="shared" ca="1" si="376"/>
        <v>#N/A</v>
      </c>
      <c r="BJ441" s="75" t="e">
        <f t="shared" ca="1" si="359"/>
        <v>#N/A</v>
      </c>
      <c r="BK441" s="75" t="e">
        <f t="shared" ca="1" si="360"/>
        <v>#N/A</v>
      </c>
      <c r="BL441" s="75" t="e">
        <f t="shared" ca="1" si="377"/>
        <v>#N/A</v>
      </c>
      <c r="BM441" s="72" t="e">
        <f t="array" aca="1" ref="BM441" ca="1">ATAN2((1-f)*SQRT(AX441^2+(SIN(AV441)*SIN(BL441)-COS(AV441)*COS(BL441)*COS(AU441))^2),SIN(AV441)*COS(BL441)+COS(AV441)*SIN(BL441)*COS(AU441))</f>
        <v>#N/A</v>
      </c>
      <c r="BN441" s="72" t="e">
        <f t="shared" ca="1" si="361"/>
        <v>#N/A</v>
      </c>
      <c r="BO441" s="72" t="e">
        <f t="array" aca="1" ref="BO441" ca="1">f/16*(1-AX441^2)*(4+f*(4-3*(1-AX441^2)))</f>
        <v>#N/A</v>
      </c>
      <c r="BP441" s="72" t="e">
        <f t="array" aca="1" ref="BP441" ca="1">BN441-(1-BO441)*f*AX441*(BL441+BO441*SIN(BL441)*(COS(BJ441)+BO441*COS(BL441)*(-1+2*COS(BJ441)^2)))</f>
        <v>#N/A</v>
      </c>
      <c r="BQ441" s="72" t="e">
        <f t="shared" ca="1" si="362"/>
        <v>#N/A</v>
      </c>
    </row>
    <row r="442" spans="2:69">
      <c r="B442" s="38"/>
      <c r="C442" s="72" t="str">
        <f t="shared" si="363"/>
        <v/>
      </c>
      <c r="D442" s="72" t="e">
        <f t="array" aca="1" ref="D442" ca="1">MATCH(TRUE,ISERROR(VALUE(MID(C442,ROW(INDIRECT("1:"&amp;LEN(C442))),1))),0)</f>
        <v>#N/A</v>
      </c>
      <c r="E442" s="72" t="e">
        <f t="shared" ca="1" si="364"/>
        <v>#N/A</v>
      </c>
      <c r="F442" s="72" t="e">
        <f t="shared" ca="1" si="365"/>
        <v>#N/A</v>
      </c>
      <c r="G442" s="72" t="e">
        <f t="shared" ca="1" si="366"/>
        <v>#N/A</v>
      </c>
      <c r="H442" s="72" t="e">
        <f t="shared" ca="1" si="367"/>
        <v>#N/A</v>
      </c>
      <c r="I442" s="72" t="e">
        <f t="shared" ca="1" si="368"/>
        <v>#N/A</v>
      </c>
      <c r="J442" s="72" t="e">
        <f t="shared" ca="1" si="369"/>
        <v>#N/A</v>
      </c>
      <c r="K442" s="72" t="e">
        <f t="shared" ca="1" si="370"/>
        <v>#N/A</v>
      </c>
      <c r="L442" s="72" t="e">
        <f t="shared" ca="1" si="371"/>
        <v>#N/A</v>
      </c>
      <c r="M442" s="72" t="e">
        <f ca="1">VLOOKUP(G442,Coef!$C$2:$F$25,4)</f>
        <v>#N/A</v>
      </c>
      <c r="N442" s="31" t="e">
        <f ca="1">VLOOKUP(F442,Coef!$C$4:$D$23,2)</f>
        <v>#N/A</v>
      </c>
      <c r="O442" s="31" t="e">
        <f ca="1">MOD(VLOOKUP(H442,Coef!$C$2:$G$21,5)+MOD(E442+1,2)*15,20)</f>
        <v>#N/A</v>
      </c>
      <c r="P442" s="31" t="e">
        <f ca="1">VLOOKUP(N442,Coef!$A$27:$B$46,2)</f>
        <v>#N/A</v>
      </c>
      <c r="Q442" s="31" t="e">
        <f ca="1">VLOOKUP(N442,Coef!$A$27:$C$46,3)+O442/10-0.1</f>
        <v>#N/A</v>
      </c>
      <c r="R442" s="31" t="e">
        <f ca="1">IF(Q442+0.1&lt;P442,Q442+2,Q442)</f>
        <v>#N/A</v>
      </c>
      <c r="S442" s="72" t="e">
        <f ca="1">M442*100000+J442</f>
        <v>#N/A</v>
      </c>
      <c r="T442" s="72" t="e">
        <f ca="1">R442*1000000+K442</f>
        <v>#N/A</v>
      </c>
      <c r="U442" s="72" t="e">
        <f ca="1">IF(N442&lt;11,T442-10000000,T442)</f>
        <v>#N/A</v>
      </c>
      <c r="V442" s="72" t="e">
        <f ca="1">U442/(6366197.724*0.9996)</f>
        <v>#N/A</v>
      </c>
      <c r="W442" s="72" t="e">
        <f ca="1">(Coef!$J$9/(1+Coef!$J$8*(COS(V442))^2)^0.5)*Coef!$J$6</f>
        <v>#N/A</v>
      </c>
      <c r="X442" s="72" t="e">
        <f ca="1">6*E442-183</f>
        <v>#N/A</v>
      </c>
      <c r="Y442" s="72" t="e">
        <f ca="1">(S442-500000)/W442</f>
        <v>#N/A</v>
      </c>
      <c r="Z442" s="72" t="e">
        <f ca="1">SIN(2*V442)</f>
        <v>#N/A</v>
      </c>
      <c r="AA442" s="72" t="e">
        <f ca="1">Z442*(COS(V442))^2</f>
        <v>#N/A</v>
      </c>
      <c r="AB442" s="72" t="e">
        <f ca="1">V442+(Z442/2)</f>
        <v>#N/A</v>
      </c>
      <c r="AC442" s="72" t="e">
        <f ca="1">(3*AB442+AA442)/4</f>
        <v>#N/A</v>
      </c>
      <c r="AD442" s="72" t="e">
        <f ca="1">(5*AC442+AA442*(COS(V442))^2)/3</f>
        <v>#N/A</v>
      </c>
      <c r="AE442" s="72" t="e">
        <f ca="1">Coef!$J$6*Coef!$J$9*(V442-(Coef!$J$10*AB442)+(Coef!$J$11*AC442)-(Coef!$J$12*AD442))</f>
        <v>#N/A</v>
      </c>
      <c r="AF442" s="72" t="e">
        <f ca="1">(U442-AE442)/W442</f>
        <v>#N/A</v>
      </c>
      <c r="AG442" s="72" t="e">
        <f ca="1">((Coef!$J$8*Y442^2)/2)*(COS(V442))^2</f>
        <v>#N/A</v>
      </c>
      <c r="AH442" s="72" t="e">
        <f ca="1">Y442*(1-(AG442/3))</f>
        <v>#N/A</v>
      </c>
      <c r="AI442" s="72" t="e">
        <f ca="1">AF442*(1-AG442)+V442</f>
        <v>#N/A</v>
      </c>
      <c r="AJ442" s="72" t="e">
        <f ca="1">(EXP(AH442)-EXP(-AH442))/2</f>
        <v>#N/A</v>
      </c>
      <c r="AK442" s="72" t="e">
        <f ca="1">ATAN(AJ442/COS(AI442))</f>
        <v>#N/A</v>
      </c>
      <c r="AL442" s="72" t="e">
        <f ca="1">ATAN(COS(AK442)*TAN(AI442))</f>
        <v>#N/A</v>
      </c>
      <c r="AM442" s="72" t="e">
        <f ca="1">V442+(1+Coef!$J$8*(COS(V442))^2-(3/2)*Coef!$J$8*SIN(V442)*COS(V442)*(AL442-V442))*(AL442-V442)</f>
        <v>#N/A</v>
      </c>
      <c r="AN442" s="34" t="e">
        <f t="shared" ca="1" si="347"/>
        <v>#N/A</v>
      </c>
      <c r="AO442" s="33" t="e">
        <f t="shared" ca="1" si="348"/>
        <v>#N/A</v>
      </c>
      <c r="AP442" s="33" t="e">
        <f t="shared" ca="1" si="349"/>
        <v>#N/A</v>
      </c>
      <c r="AQ442" s="72">
        <v>285</v>
      </c>
      <c r="AR442" s="72">
        <v>810000</v>
      </c>
      <c r="AS442" s="72" t="e">
        <f t="shared" ca="1" si="372"/>
        <v>#N/A</v>
      </c>
      <c r="AT442" s="72" t="e">
        <f t="shared" ca="1" si="372"/>
        <v>#N/A</v>
      </c>
      <c r="AU442" s="72">
        <f t="shared" si="372"/>
        <v>4.9741883681838397</v>
      </c>
      <c r="AV442" s="72" t="e">
        <f t="array" aca="1" ref="AV442" ca="1">ATAN((1-f)*TAN(AS442))</f>
        <v>#N/A</v>
      </c>
      <c r="AW442" s="72" t="e">
        <f t="shared" ca="1" si="350"/>
        <v>#N/A</v>
      </c>
      <c r="AX442" s="72" t="e">
        <f t="shared" ca="1" si="351"/>
        <v>#N/A</v>
      </c>
      <c r="AY442" s="72" t="e">
        <f t="shared" ca="1" si="373"/>
        <v>#N/A</v>
      </c>
      <c r="AZ442" s="72" t="e">
        <f t="shared" ca="1" si="352"/>
        <v>#N/A</v>
      </c>
      <c r="BA442" s="72" t="e">
        <f t="shared" ca="1" si="353"/>
        <v>#N/A</v>
      </c>
      <c r="BB442" s="72" t="e">
        <f t="shared" ca="1" si="354"/>
        <v>#N/A</v>
      </c>
      <c r="BC442" s="72" t="e">
        <f t="shared" ca="1" si="374"/>
        <v>#N/A</v>
      </c>
      <c r="BD442" s="75" t="e">
        <f t="shared" ca="1" si="355"/>
        <v>#N/A</v>
      </c>
      <c r="BE442" s="75" t="e">
        <f t="shared" ca="1" si="356"/>
        <v>#N/A</v>
      </c>
      <c r="BF442" s="75" t="e">
        <f t="shared" ca="1" si="375"/>
        <v>#N/A</v>
      </c>
      <c r="BG442" s="75" t="e">
        <f t="shared" ca="1" si="357"/>
        <v>#N/A</v>
      </c>
      <c r="BH442" s="75" t="e">
        <f t="shared" ca="1" si="358"/>
        <v>#N/A</v>
      </c>
      <c r="BI442" s="75" t="e">
        <f t="shared" ca="1" si="376"/>
        <v>#N/A</v>
      </c>
      <c r="BJ442" s="75" t="e">
        <f t="shared" ca="1" si="359"/>
        <v>#N/A</v>
      </c>
      <c r="BK442" s="75" t="e">
        <f t="shared" ca="1" si="360"/>
        <v>#N/A</v>
      </c>
      <c r="BL442" s="75" t="e">
        <f t="shared" ca="1" si="377"/>
        <v>#N/A</v>
      </c>
      <c r="BM442" s="72" t="e">
        <f t="array" aca="1" ref="BM442" ca="1">ATAN2((1-f)*SQRT(AX442^2+(SIN(AV442)*SIN(BL442)-COS(AV442)*COS(BL442)*COS(AU442))^2),SIN(AV442)*COS(BL442)+COS(AV442)*SIN(BL442)*COS(AU442))</f>
        <v>#N/A</v>
      </c>
      <c r="BN442" s="72" t="e">
        <f t="shared" ca="1" si="361"/>
        <v>#N/A</v>
      </c>
      <c r="BO442" s="72" t="e">
        <f t="array" aca="1" ref="BO442" ca="1">f/16*(1-AX442^2)*(4+f*(4-3*(1-AX442^2)))</f>
        <v>#N/A</v>
      </c>
      <c r="BP442" s="72" t="e">
        <f t="array" aca="1" ref="BP442" ca="1">BN442-(1-BO442)*f*AX442*(BL442+BO442*SIN(BL442)*(COS(BJ442)+BO442*COS(BL442)*(-1+2*COS(BJ442)^2)))</f>
        <v>#N/A</v>
      </c>
      <c r="BQ442" s="72" t="e">
        <f t="shared" ca="1" si="362"/>
        <v>#N/A</v>
      </c>
    </row>
    <row r="443" spans="2:69">
      <c r="B443" s="38"/>
      <c r="C443" s="72" t="str">
        <f t="shared" si="363"/>
        <v/>
      </c>
      <c r="D443" s="72" t="e">
        <f t="array" aca="1" ref="D443" ca="1">MATCH(TRUE,ISERROR(VALUE(MID(C443,ROW(INDIRECT("1:"&amp;LEN(C443))),1))),0)</f>
        <v>#N/A</v>
      </c>
      <c r="E443" s="72" t="e">
        <f t="shared" ca="1" si="364"/>
        <v>#N/A</v>
      </c>
      <c r="F443" s="72" t="e">
        <f t="shared" ca="1" si="365"/>
        <v>#N/A</v>
      </c>
      <c r="G443" s="72" t="e">
        <f t="shared" ca="1" si="366"/>
        <v>#N/A</v>
      </c>
      <c r="H443" s="72" t="e">
        <f t="shared" ca="1" si="367"/>
        <v>#N/A</v>
      </c>
      <c r="I443" s="72" t="e">
        <f t="shared" ca="1" si="368"/>
        <v>#N/A</v>
      </c>
      <c r="J443" s="72" t="e">
        <f t="shared" ca="1" si="369"/>
        <v>#N/A</v>
      </c>
      <c r="K443" s="72" t="e">
        <f t="shared" ca="1" si="370"/>
        <v>#N/A</v>
      </c>
      <c r="L443" s="72" t="e">
        <f t="shared" ca="1" si="371"/>
        <v>#N/A</v>
      </c>
      <c r="M443" s="72" t="e">
        <f ca="1">VLOOKUP(G443,Coef!$C$2:$F$25,4)</f>
        <v>#N/A</v>
      </c>
      <c r="N443" s="31" t="e">
        <f ca="1">VLOOKUP(F443,Coef!$C$4:$D$23,2)</f>
        <v>#N/A</v>
      </c>
      <c r="O443" s="31" t="e">
        <f ca="1">MOD(VLOOKUP(H443,Coef!$C$2:$G$21,5)+MOD(E443+1,2)*15,20)</f>
        <v>#N/A</v>
      </c>
      <c r="P443" s="31" t="e">
        <f ca="1">VLOOKUP(N443,Coef!$A$27:$B$46,2)</f>
        <v>#N/A</v>
      </c>
      <c r="Q443" s="31" t="e">
        <f ca="1">VLOOKUP(N443,Coef!$A$27:$C$46,3)+O443/10-0.1</f>
        <v>#N/A</v>
      </c>
      <c r="R443" s="31" t="e">
        <f ca="1">IF(Q443+0.1&lt;P443,Q443+2,Q443)</f>
        <v>#N/A</v>
      </c>
      <c r="S443" s="72" t="e">
        <f ca="1">M443*100000+J443</f>
        <v>#N/A</v>
      </c>
      <c r="T443" s="72" t="e">
        <f ca="1">R443*1000000+K443</f>
        <v>#N/A</v>
      </c>
      <c r="U443" s="72" t="e">
        <f ca="1">IF(N443&lt;11,T443-10000000,T443)</f>
        <v>#N/A</v>
      </c>
      <c r="V443" s="72" t="e">
        <f ca="1">U443/(6366197.724*0.9996)</f>
        <v>#N/A</v>
      </c>
      <c r="W443" s="72" t="e">
        <f ca="1">(Coef!$J$9/(1+Coef!$J$8*(COS(V443))^2)^0.5)*Coef!$J$6</f>
        <v>#N/A</v>
      </c>
      <c r="X443" s="72" t="e">
        <f ca="1">6*E443-183</f>
        <v>#N/A</v>
      </c>
      <c r="Y443" s="72" t="e">
        <f ca="1">(S443-500000)/W443</f>
        <v>#N/A</v>
      </c>
      <c r="Z443" s="72" t="e">
        <f ca="1">SIN(2*V443)</f>
        <v>#N/A</v>
      </c>
      <c r="AA443" s="72" t="e">
        <f ca="1">Z443*(COS(V443))^2</f>
        <v>#N/A</v>
      </c>
      <c r="AB443" s="72" t="e">
        <f ca="1">V443+(Z443/2)</f>
        <v>#N/A</v>
      </c>
      <c r="AC443" s="72" t="e">
        <f ca="1">(3*AB443+AA443)/4</f>
        <v>#N/A</v>
      </c>
      <c r="AD443" s="72" t="e">
        <f ca="1">(5*AC443+AA443*(COS(V443))^2)/3</f>
        <v>#N/A</v>
      </c>
      <c r="AE443" s="72" t="e">
        <f ca="1">Coef!$J$6*Coef!$J$9*(V443-(Coef!$J$10*AB443)+(Coef!$J$11*AC443)-(Coef!$J$12*AD443))</f>
        <v>#N/A</v>
      </c>
      <c r="AF443" s="72" t="e">
        <f ca="1">(U443-AE443)/W443</f>
        <v>#N/A</v>
      </c>
      <c r="AG443" s="72" t="e">
        <f ca="1">((Coef!$J$8*Y443^2)/2)*(COS(V443))^2</f>
        <v>#N/A</v>
      </c>
      <c r="AH443" s="72" t="e">
        <f ca="1">Y443*(1-(AG443/3))</f>
        <v>#N/A</v>
      </c>
      <c r="AI443" s="72" t="e">
        <f ca="1">AF443*(1-AG443)+V443</f>
        <v>#N/A</v>
      </c>
      <c r="AJ443" s="72" t="e">
        <f ca="1">(EXP(AH443)-EXP(-AH443))/2</f>
        <v>#N/A</v>
      </c>
      <c r="AK443" s="72" t="e">
        <f ca="1">ATAN(AJ443/COS(AI443))</f>
        <v>#N/A</v>
      </c>
      <c r="AL443" s="72" t="e">
        <f ca="1">ATAN(COS(AK443)*TAN(AI443))</f>
        <v>#N/A</v>
      </c>
      <c r="AM443" s="72" t="e">
        <f ca="1">V443+(1+Coef!$J$8*(COS(V443))^2-(3/2)*Coef!$J$8*SIN(V443)*COS(V443)*(AL443-V443))*(AL443-V443)</f>
        <v>#N/A</v>
      </c>
      <c r="AN443" s="34" t="e">
        <f t="shared" ca="1" si="347"/>
        <v>#N/A</v>
      </c>
      <c r="AO443" s="33" t="e">
        <f t="shared" ca="1" si="348"/>
        <v>#N/A</v>
      </c>
      <c r="AP443" s="33" t="e">
        <f t="shared" ca="1" si="349"/>
        <v>#N/A</v>
      </c>
      <c r="AQ443" s="72">
        <v>285</v>
      </c>
      <c r="AR443" s="72">
        <v>810000</v>
      </c>
      <c r="AS443" s="72" t="e">
        <f t="shared" ca="1" si="372"/>
        <v>#N/A</v>
      </c>
      <c r="AT443" s="72" t="e">
        <f t="shared" ca="1" si="372"/>
        <v>#N/A</v>
      </c>
      <c r="AU443" s="72">
        <f t="shared" si="372"/>
        <v>4.9741883681838397</v>
      </c>
      <c r="AV443" s="72" t="e">
        <f t="array" aca="1" ref="AV443" ca="1">ATAN((1-f)*TAN(AS443))</f>
        <v>#N/A</v>
      </c>
      <c r="AW443" s="72" t="e">
        <f t="shared" ca="1" si="350"/>
        <v>#N/A</v>
      </c>
      <c r="AX443" s="72" t="e">
        <f t="shared" ca="1" si="351"/>
        <v>#N/A</v>
      </c>
      <c r="AY443" s="72" t="e">
        <f t="shared" ca="1" si="373"/>
        <v>#N/A</v>
      </c>
      <c r="AZ443" s="72" t="e">
        <f t="shared" ca="1" si="352"/>
        <v>#N/A</v>
      </c>
      <c r="BA443" s="72" t="e">
        <f t="shared" ca="1" si="353"/>
        <v>#N/A</v>
      </c>
      <c r="BB443" s="72" t="e">
        <f t="shared" ca="1" si="354"/>
        <v>#N/A</v>
      </c>
      <c r="BC443" s="72" t="e">
        <f t="shared" ca="1" si="374"/>
        <v>#N/A</v>
      </c>
      <c r="BD443" s="75" t="e">
        <f t="shared" ca="1" si="355"/>
        <v>#N/A</v>
      </c>
      <c r="BE443" s="75" t="e">
        <f t="shared" ca="1" si="356"/>
        <v>#N/A</v>
      </c>
      <c r="BF443" s="75" t="e">
        <f t="shared" ca="1" si="375"/>
        <v>#N/A</v>
      </c>
      <c r="BG443" s="75" t="e">
        <f t="shared" ca="1" si="357"/>
        <v>#N/A</v>
      </c>
      <c r="BH443" s="75" t="e">
        <f t="shared" ca="1" si="358"/>
        <v>#N/A</v>
      </c>
      <c r="BI443" s="75" t="e">
        <f t="shared" ca="1" si="376"/>
        <v>#N/A</v>
      </c>
      <c r="BJ443" s="75" t="e">
        <f t="shared" ca="1" si="359"/>
        <v>#N/A</v>
      </c>
      <c r="BK443" s="75" t="e">
        <f t="shared" ca="1" si="360"/>
        <v>#N/A</v>
      </c>
      <c r="BL443" s="75" t="e">
        <f t="shared" ca="1" si="377"/>
        <v>#N/A</v>
      </c>
      <c r="BM443" s="72" t="e">
        <f t="array" aca="1" ref="BM443" ca="1">ATAN2((1-f)*SQRT(AX443^2+(SIN(AV443)*SIN(BL443)-COS(AV443)*COS(BL443)*COS(AU443))^2),SIN(AV443)*COS(BL443)+COS(AV443)*SIN(BL443)*COS(AU443))</f>
        <v>#N/A</v>
      </c>
      <c r="BN443" s="72" t="e">
        <f t="shared" ca="1" si="361"/>
        <v>#N/A</v>
      </c>
      <c r="BO443" s="72" t="e">
        <f t="array" aca="1" ref="BO443" ca="1">f/16*(1-AX443^2)*(4+f*(4-3*(1-AX443^2)))</f>
        <v>#N/A</v>
      </c>
      <c r="BP443" s="72" t="e">
        <f t="array" aca="1" ref="BP443" ca="1">BN443-(1-BO443)*f*AX443*(BL443+BO443*SIN(BL443)*(COS(BJ443)+BO443*COS(BL443)*(-1+2*COS(BJ443)^2)))</f>
        <v>#N/A</v>
      </c>
      <c r="BQ443" s="72" t="e">
        <f t="shared" ca="1" si="362"/>
        <v>#N/A</v>
      </c>
    </row>
    <row r="444" spans="2:69">
      <c r="B444" s="38"/>
      <c r="C444" s="72" t="str">
        <f t="shared" si="363"/>
        <v/>
      </c>
      <c r="D444" s="72" t="e">
        <f t="array" aca="1" ref="D444" ca="1">MATCH(TRUE,ISERROR(VALUE(MID(C444,ROW(INDIRECT("1:"&amp;LEN(C444))),1))),0)</f>
        <v>#N/A</v>
      </c>
      <c r="E444" s="72" t="e">
        <f t="shared" ca="1" si="364"/>
        <v>#N/A</v>
      </c>
      <c r="F444" s="72" t="e">
        <f t="shared" ca="1" si="365"/>
        <v>#N/A</v>
      </c>
      <c r="G444" s="72" t="e">
        <f t="shared" ca="1" si="366"/>
        <v>#N/A</v>
      </c>
      <c r="H444" s="72" t="e">
        <f t="shared" ca="1" si="367"/>
        <v>#N/A</v>
      </c>
      <c r="I444" s="72" t="e">
        <f t="shared" ca="1" si="368"/>
        <v>#N/A</v>
      </c>
      <c r="J444" s="72" t="e">
        <f t="shared" ca="1" si="369"/>
        <v>#N/A</v>
      </c>
      <c r="K444" s="72" t="e">
        <f t="shared" ca="1" si="370"/>
        <v>#N/A</v>
      </c>
      <c r="L444" s="72" t="e">
        <f t="shared" ca="1" si="371"/>
        <v>#N/A</v>
      </c>
      <c r="M444" s="72" t="e">
        <f ca="1">VLOOKUP(G444,Coef!$C$2:$F$25,4)</f>
        <v>#N/A</v>
      </c>
      <c r="N444" s="31" t="e">
        <f ca="1">VLOOKUP(F444,Coef!$C$4:$D$23,2)</f>
        <v>#N/A</v>
      </c>
      <c r="O444" s="31" t="e">
        <f ca="1">MOD(VLOOKUP(H444,Coef!$C$2:$G$21,5)+MOD(E444+1,2)*15,20)</f>
        <v>#N/A</v>
      </c>
      <c r="P444" s="31" t="e">
        <f ca="1">VLOOKUP(N444,Coef!$A$27:$B$46,2)</f>
        <v>#N/A</v>
      </c>
      <c r="Q444" s="31" t="e">
        <f ca="1">VLOOKUP(N444,Coef!$A$27:$C$46,3)+O444/10-0.1</f>
        <v>#N/A</v>
      </c>
      <c r="R444" s="31" t="e">
        <f ca="1">IF(Q444+0.1&lt;P444,Q444+2,Q444)</f>
        <v>#N/A</v>
      </c>
      <c r="S444" s="72" t="e">
        <f ca="1">M444*100000+J444</f>
        <v>#N/A</v>
      </c>
      <c r="T444" s="72" t="e">
        <f ca="1">R444*1000000+K444</f>
        <v>#N/A</v>
      </c>
      <c r="U444" s="72" t="e">
        <f ca="1">IF(N444&lt;11,T444-10000000,T444)</f>
        <v>#N/A</v>
      </c>
      <c r="V444" s="72" t="e">
        <f ca="1">U444/(6366197.724*0.9996)</f>
        <v>#N/A</v>
      </c>
      <c r="W444" s="72" t="e">
        <f ca="1">(Coef!$J$9/(1+Coef!$J$8*(COS(V444))^2)^0.5)*Coef!$J$6</f>
        <v>#N/A</v>
      </c>
      <c r="X444" s="72" t="e">
        <f ca="1">6*E444-183</f>
        <v>#N/A</v>
      </c>
      <c r="Y444" s="72" t="e">
        <f ca="1">(S444-500000)/W444</f>
        <v>#N/A</v>
      </c>
      <c r="Z444" s="72" t="e">
        <f ca="1">SIN(2*V444)</f>
        <v>#N/A</v>
      </c>
      <c r="AA444" s="72" t="e">
        <f ca="1">Z444*(COS(V444))^2</f>
        <v>#N/A</v>
      </c>
      <c r="AB444" s="72" t="e">
        <f ca="1">V444+(Z444/2)</f>
        <v>#N/A</v>
      </c>
      <c r="AC444" s="72" t="e">
        <f ca="1">(3*AB444+AA444)/4</f>
        <v>#N/A</v>
      </c>
      <c r="AD444" s="72" t="e">
        <f ca="1">(5*AC444+AA444*(COS(V444))^2)/3</f>
        <v>#N/A</v>
      </c>
      <c r="AE444" s="72" t="e">
        <f ca="1">Coef!$J$6*Coef!$J$9*(V444-(Coef!$J$10*AB444)+(Coef!$J$11*AC444)-(Coef!$J$12*AD444))</f>
        <v>#N/A</v>
      </c>
      <c r="AF444" s="72" t="e">
        <f ca="1">(U444-AE444)/W444</f>
        <v>#N/A</v>
      </c>
      <c r="AG444" s="72" t="e">
        <f ca="1">((Coef!$J$8*Y444^2)/2)*(COS(V444))^2</f>
        <v>#N/A</v>
      </c>
      <c r="AH444" s="72" t="e">
        <f ca="1">Y444*(1-(AG444/3))</f>
        <v>#N/A</v>
      </c>
      <c r="AI444" s="72" t="e">
        <f ca="1">AF444*(1-AG444)+V444</f>
        <v>#N/A</v>
      </c>
      <c r="AJ444" s="72" t="e">
        <f ca="1">(EXP(AH444)-EXP(-AH444))/2</f>
        <v>#N/A</v>
      </c>
      <c r="AK444" s="72" t="e">
        <f ca="1">ATAN(AJ444/COS(AI444))</f>
        <v>#N/A</v>
      </c>
      <c r="AL444" s="72" t="e">
        <f ca="1">ATAN(COS(AK444)*TAN(AI444))</f>
        <v>#N/A</v>
      </c>
      <c r="AM444" s="72" t="e">
        <f ca="1">V444+(1+Coef!$J$8*(COS(V444))^2-(3/2)*Coef!$J$8*SIN(V444)*COS(V444)*(AL444-V444))*(AL444-V444)</f>
        <v>#N/A</v>
      </c>
      <c r="AN444" s="34" t="e">
        <f t="shared" ca="1" si="347"/>
        <v>#N/A</v>
      </c>
      <c r="AO444" s="33" t="e">
        <f t="shared" ca="1" si="348"/>
        <v>#N/A</v>
      </c>
      <c r="AP444" s="33" t="e">
        <f t="shared" ca="1" si="349"/>
        <v>#N/A</v>
      </c>
      <c r="AQ444" s="72">
        <v>285</v>
      </c>
      <c r="AR444" s="72">
        <v>810000</v>
      </c>
      <c r="AS444" s="72" t="e">
        <f t="shared" ca="1" si="372"/>
        <v>#N/A</v>
      </c>
      <c r="AT444" s="72" t="e">
        <f t="shared" ca="1" si="372"/>
        <v>#N/A</v>
      </c>
      <c r="AU444" s="72">
        <f t="shared" si="372"/>
        <v>4.9741883681838397</v>
      </c>
      <c r="AV444" s="72" t="e">
        <f t="array" aca="1" ref="AV444" ca="1">ATAN((1-f)*TAN(AS444))</f>
        <v>#N/A</v>
      </c>
      <c r="AW444" s="72" t="e">
        <f t="shared" ca="1" si="350"/>
        <v>#N/A</v>
      </c>
      <c r="AX444" s="72" t="e">
        <f t="shared" ca="1" si="351"/>
        <v>#N/A</v>
      </c>
      <c r="AY444" s="72" t="e">
        <f t="shared" ca="1" si="373"/>
        <v>#N/A</v>
      </c>
      <c r="AZ444" s="72" t="e">
        <f t="shared" ca="1" si="352"/>
        <v>#N/A</v>
      </c>
      <c r="BA444" s="72" t="e">
        <f t="shared" ca="1" si="353"/>
        <v>#N/A</v>
      </c>
      <c r="BB444" s="72" t="e">
        <f t="shared" ca="1" si="354"/>
        <v>#N/A</v>
      </c>
      <c r="BC444" s="72" t="e">
        <f t="shared" ca="1" si="374"/>
        <v>#N/A</v>
      </c>
      <c r="BD444" s="75" t="e">
        <f t="shared" ca="1" si="355"/>
        <v>#N/A</v>
      </c>
      <c r="BE444" s="75" t="e">
        <f t="shared" ca="1" si="356"/>
        <v>#N/A</v>
      </c>
      <c r="BF444" s="75" t="e">
        <f t="shared" ca="1" si="375"/>
        <v>#N/A</v>
      </c>
      <c r="BG444" s="75" t="e">
        <f t="shared" ca="1" si="357"/>
        <v>#N/A</v>
      </c>
      <c r="BH444" s="75" t="e">
        <f t="shared" ca="1" si="358"/>
        <v>#N/A</v>
      </c>
      <c r="BI444" s="75" t="e">
        <f t="shared" ca="1" si="376"/>
        <v>#N/A</v>
      </c>
      <c r="BJ444" s="75" t="e">
        <f t="shared" ca="1" si="359"/>
        <v>#N/A</v>
      </c>
      <c r="BK444" s="75" t="e">
        <f t="shared" ca="1" si="360"/>
        <v>#N/A</v>
      </c>
      <c r="BL444" s="75" t="e">
        <f t="shared" ca="1" si="377"/>
        <v>#N/A</v>
      </c>
      <c r="BM444" s="72" t="e">
        <f t="array" aca="1" ref="BM444" ca="1">ATAN2((1-f)*SQRT(AX444^2+(SIN(AV444)*SIN(BL444)-COS(AV444)*COS(BL444)*COS(AU444))^2),SIN(AV444)*COS(BL444)+COS(AV444)*SIN(BL444)*COS(AU444))</f>
        <v>#N/A</v>
      </c>
      <c r="BN444" s="72" t="e">
        <f t="shared" ca="1" si="361"/>
        <v>#N/A</v>
      </c>
      <c r="BO444" s="72" t="e">
        <f t="array" aca="1" ref="BO444" ca="1">f/16*(1-AX444^2)*(4+f*(4-3*(1-AX444^2)))</f>
        <v>#N/A</v>
      </c>
      <c r="BP444" s="72" t="e">
        <f t="array" aca="1" ref="BP444" ca="1">BN444-(1-BO444)*f*AX444*(BL444+BO444*SIN(BL444)*(COS(BJ444)+BO444*COS(BL444)*(-1+2*COS(BJ444)^2)))</f>
        <v>#N/A</v>
      </c>
      <c r="BQ444" s="72" t="e">
        <f t="shared" ca="1" si="362"/>
        <v>#N/A</v>
      </c>
    </row>
    <row r="445" spans="2:69">
      <c r="B445" s="38"/>
      <c r="C445" s="72" t="str">
        <f t="shared" si="363"/>
        <v/>
      </c>
      <c r="D445" s="72" t="e">
        <f t="array" aca="1" ref="D445" ca="1">MATCH(TRUE,ISERROR(VALUE(MID(C445,ROW(INDIRECT("1:"&amp;LEN(C445))),1))),0)</f>
        <v>#N/A</v>
      </c>
      <c r="E445" s="72" t="e">
        <f t="shared" ca="1" si="364"/>
        <v>#N/A</v>
      </c>
      <c r="F445" s="72" t="e">
        <f t="shared" ca="1" si="365"/>
        <v>#N/A</v>
      </c>
      <c r="G445" s="72" t="e">
        <f t="shared" ca="1" si="366"/>
        <v>#N/A</v>
      </c>
      <c r="H445" s="72" t="e">
        <f t="shared" ca="1" si="367"/>
        <v>#N/A</v>
      </c>
      <c r="I445" s="72" t="e">
        <f t="shared" ca="1" si="368"/>
        <v>#N/A</v>
      </c>
      <c r="J445" s="72" t="e">
        <f t="shared" ca="1" si="369"/>
        <v>#N/A</v>
      </c>
      <c r="K445" s="72" t="e">
        <f t="shared" ca="1" si="370"/>
        <v>#N/A</v>
      </c>
      <c r="L445" s="72" t="e">
        <f t="shared" ca="1" si="371"/>
        <v>#N/A</v>
      </c>
      <c r="M445" s="72" t="e">
        <f ca="1">VLOOKUP(G445,Coef!$C$2:$F$25,4)</f>
        <v>#N/A</v>
      </c>
      <c r="N445" s="31" t="e">
        <f ca="1">VLOOKUP(F445,Coef!$C$4:$D$23,2)</f>
        <v>#N/A</v>
      </c>
      <c r="O445" s="31" t="e">
        <f ca="1">MOD(VLOOKUP(H445,Coef!$C$2:$G$21,5)+MOD(E445+1,2)*15,20)</f>
        <v>#N/A</v>
      </c>
      <c r="P445" s="31" t="e">
        <f ca="1">VLOOKUP(N445,Coef!$A$27:$B$46,2)</f>
        <v>#N/A</v>
      </c>
      <c r="Q445" s="31" t="e">
        <f ca="1">VLOOKUP(N445,Coef!$A$27:$C$46,3)+O445/10-0.1</f>
        <v>#N/A</v>
      </c>
      <c r="R445" s="31" t="e">
        <f ca="1">IF(Q445+0.1&lt;P445,Q445+2,Q445)</f>
        <v>#N/A</v>
      </c>
      <c r="S445" s="72" t="e">
        <f ca="1">M445*100000+J445</f>
        <v>#N/A</v>
      </c>
      <c r="T445" s="72" t="e">
        <f ca="1">R445*1000000+K445</f>
        <v>#N/A</v>
      </c>
      <c r="U445" s="72" t="e">
        <f ca="1">IF(N445&lt;11,T445-10000000,T445)</f>
        <v>#N/A</v>
      </c>
      <c r="V445" s="72" t="e">
        <f ca="1">U445/(6366197.724*0.9996)</f>
        <v>#N/A</v>
      </c>
      <c r="W445" s="72" t="e">
        <f ca="1">(Coef!$J$9/(1+Coef!$J$8*(COS(V445))^2)^0.5)*Coef!$J$6</f>
        <v>#N/A</v>
      </c>
      <c r="X445" s="72" t="e">
        <f ca="1">6*E445-183</f>
        <v>#N/A</v>
      </c>
      <c r="Y445" s="72" t="e">
        <f ca="1">(S445-500000)/W445</f>
        <v>#N/A</v>
      </c>
      <c r="Z445" s="72" t="e">
        <f ca="1">SIN(2*V445)</f>
        <v>#N/A</v>
      </c>
      <c r="AA445" s="72" t="e">
        <f ca="1">Z445*(COS(V445))^2</f>
        <v>#N/A</v>
      </c>
      <c r="AB445" s="72" t="e">
        <f ca="1">V445+(Z445/2)</f>
        <v>#N/A</v>
      </c>
      <c r="AC445" s="72" t="e">
        <f ca="1">(3*AB445+AA445)/4</f>
        <v>#N/A</v>
      </c>
      <c r="AD445" s="72" t="e">
        <f ca="1">(5*AC445+AA445*(COS(V445))^2)/3</f>
        <v>#N/A</v>
      </c>
      <c r="AE445" s="72" t="e">
        <f ca="1">Coef!$J$6*Coef!$J$9*(V445-(Coef!$J$10*AB445)+(Coef!$J$11*AC445)-(Coef!$J$12*AD445))</f>
        <v>#N/A</v>
      </c>
      <c r="AF445" s="72" t="e">
        <f ca="1">(U445-AE445)/W445</f>
        <v>#N/A</v>
      </c>
      <c r="AG445" s="72" t="e">
        <f ca="1">((Coef!$J$8*Y445^2)/2)*(COS(V445))^2</f>
        <v>#N/A</v>
      </c>
      <c r="AH445" s="72" t="e">
        <f ca="1">Y445*(1-(AG445/3))</f>
        <v>#N/A</v>
      </c>
      <c r="AI445" s="72" t="e">
        <f ca="1">AF445*(1-AG445)+V445</f>
        <v>#N/A</v>
      </c>
      <c r="AJ445" s="72" t="e">
        <f ca="1">(EXP(AH445)-EXP(-AH445))/2</f>
        <v>#N/A</v>
      </c>
      <c r="AK445" s="72" t="e">
        <f ca="1">ATAN(AJ445/COS(AI445))</f>
        <v>#N/A</v>
      </c>
      <c r="AL445" s="72" t="e">
        <f ca="1">ATAN(COS(AK445)*TAN(AI445))</f>
        <v>#N/A</v>
      </c>
      <c r="AM445" s="72" t="e">
        <f ca="1">V445+(1+Coef!$J$8*(COS(V445))^2-(3/2)*Coef!$J$8*SIN(V445)*COS(V445)*(AL445-V445))*(AL445-V445)</f>
        <v>#N/A</v>
      </c>
      <c r="AN445" s="34" t="e">
        <f t="shared" ca="1" si="347"/>
        <v>#N/A</v>
      </c>
      <c r="AO445" s="33" t="e">
        <f t="shared" ca="1" si="348"/>
        <v>#N/A</v>
      </c>
      <c r="AP445" s="33" t="e">
        <f t="shared" ca="1" si="349"/>
        <v>#N/A</v>
      </c>
      <c r="AQ445" s="72">
        <v>285</v>
      </c>
      <c r="AR445" s="72">
        <v>810000</v>
      </c>
      <c r="AS445" s="72" t="e">
        <f t="shared" ca="1" si="372"/>
        <v>#N/A</v>
      </c>
      <c r="AT445" s="72" t="e">
        <f t="shared" ca="1" si="372"/>
        <v>#N/A</v>
      </c>
      <c r="AU445" s="72">
        <f t="shared" si="372"/>
        <v>4.9741883681838397</v>
      </c>
      <c r="AV445" s="72" t="e">
        <f t="array" aca="1" ref="AV445" ca="1">ATAN((1-f)*TAN(AS445))</f>
        <v>#N/A</v>
      </c>
      <c r="AW445" s="72" t="e">
        <f t="shared" ca="1" si="350"/>
        <v>#N/A</v>
      </c>
      <c r="AX445" s="72" t="e">
        <f t="shared" ca="1" si="351"/>
        <v>#N/A</v>
      </c>
      <c r="AY445" s="72" t="e">
        <f t="shared" ca="1" si="373"/>
        <v>#N/A</v>
      </c>
      <c r="AZ445" s="72" t="e">
        <f t="shared" ca="1" si="352"/>
        <v>#N/A</v>
      </c>
      <c r="BA445" s="72" t="e">
        <f t="shared" ca="1" si="353"/>
        <v>#N/A</v>
      </c>
      <c r="BB445" s="72" t="e">
        <f t="shared" ca="1" si="354"/>
        <v>#N/A</v>
      </c>
      <c r="BC445" s="72" t="e">
        <f t="shared" ca="1" si="374"/>
        <v>#N/A</v>
      </c>
      <c r="BD445" s="75" t="e">
        <f t="shared" ca="1" si="355"/>
        <v>#N/A</v>
      </c>
      <c r="BE445" s="75" t="e">
        <f t="shared" ca="1" si="356"/>
        <v>#N/A</v>
      </c>
      <c r="BF445" s="75" t="e">
        <f t="shared" ca="1" si="375"/>
        <v>#N/A</v>
      </c>
      <c r="BG445" s="75" t="e">
        <f t="shared" ca="1" si="357"/>
        <v>#N/A</v>
      </c>
      <c r="BH445" s="75" t="e">
        <f t="shared" ca="1" si="358"/>
        <v>#N/A</v>
      </c>
      <c r="BI445" s="75" t="e">
        <f t="shared" ca="1" si="376"/>
        <v>#N/A</v>
      </c>
      <c r="BJ445" s="75" t="e">
        <f t="shared" ca="1" si="359"/>
        <v>#N/A</v>
      </c>
      <c r="BK445" s="75" t="e">
        <f t="shared" ca="1" si="360"/>
        <v>#N/A</v>
      </c>
      <c r="BL445" s="75" t="e">
        <f t="shared" ca="1" si="377"/>
        <v>#N/A</v>
      </c>
      <c r="BM445" s="72" t="e">
        <f t="array" aca="1" ref="BM445" ca="1">ATAN2((1-f)*SQRT(AX445^2+(SIN(AV445)*SIN(BL445)-COS(AV445)*COS(BL445)*COS(AU445))^2),SIN(AV445)*COS(BL445)+COS(AV445)*SIN(BL445)*COS(AU445))</f>
        <v>#N/A</v>
      </c>
      <c r="BN445" s="72" t="e">
        <f t="shared" ca="1" si="361"/>
        <v>#N/A</v>
      </c>
      <c r="BO445" s="72" t="e">
        <f t="array" aca="1" ref="BO445" ca="1">f/16*(1-AX445^2)*(4+f*(4-3*(1-AX445^2)))</f>
        <v>#N/A</v>
      </c>
      <c r="BP445" s="72" t="e">
        <f t="array" aca="1" ref="BP445" ca="1">BN445-(1-BO445)*f*AX445*(BL445+BO445*SIN(BL445)*(COS(BJ445)+BO445*COS(BL445)*(-1+2*COS(BJ445)^2)))</f>
        <v>#N/A</v>
      </c>
      <c r="BQ445" s="72" t="e">
        <f t="shared" ca="1" si="362"/>
        <v>#N/A</v>
      </c>
    </row>
    <row r="446" spans="2:69">
      <c r="B446" s="38"/>
      <c r="C446" s="72" t="str">
        <f t="shared" si="363"/>
        <v/>
      </c>
      <c r="D446" s="72" t="e">
        <f t="array" aca="1" ref="D446" ca="1">MATCH(TRUE,ISERROR(VALUE(MID(C446,ROW(INDIRECT("1:"&amp;LEN(C446))),1))),0)</f>
        <v>#N/A</v>
      </c>
      <c r="E446" s="72" t="e">
        <f t="shared" ca="1" si="364"/>
        <v>#N/A</v>
      </c>
      <c r="F446" s="72" t="e">
        <f t="shared" ca="1" si="365"/>
        <v>#N/A</v>
      </c>
      <c r="G446" s="72" t="e">
        <f t="shared" ca="1" si="366"/>
        <v>#N/A</v>
      </c>
      <c r="H446" s="72" t="e">
        <f t="shared" ca="1" si="367"/>
        <v>#N/A</v>
      </c>
      <c r="I446" s="72" t="e">
        <f t="shared" ca="1" si="368"/>
        <v>#N/A</v>
      </c>
      <c r="J446" s="72" t="e">
        <f t="shared" ca="1" si="369"/>
        <v>#N/A</v>
      </c>
      <c r="K446" s="72" t="e">
        <f t="shared" ca="1" si="370"/>
        <v>#N/A</v>
      </c>
      <c r="L446" s="72" t="e">
        <f t="shared" ca="1" si="371"/>
        <v>#N/A</v>
      </c>
      <c r="M446" s="72" t="e">
        <f ca="1">VLOOKUP(G446,Coef!$C$2:$F$25,4)</f>
        <v>#N/A</v>
      </c>
      <c r="N446" s="31" t="e">
        <f ca="1">VLOOKUP(F446,Coef!$C$4:$D$23,2)</f>
        <v>#N/A</v>
      </c>
      <c r="O446" s="31" t="e">
        <f ca="1">MOD(VLOOKUP(H446,Coef!$C$2:$G$21,5)+MOD(E446+1,2)*15,20)</f>
        <v>#N/A</v>
      </c>
      <c r="P446" s="31" t="e">
        <f ca="1">VLOOKUP(N446,Coef!$A$27:$B$46,2)</f>
        <v>#N/A</v>
      </c>
      <c r="Q446" s="31" t="e">
        <f ca="1">VLOOKUP(N446,Coef!$A$27:$C$46,3)+O446/10-0.1</f>
        <v>#N/A</v>
      </c>
      <c r="R446" s="31" t="e">
        <f ca="1">IF(Q446+0.1&lt;P446,Q446+2,Q446)</f>
        <v>#N/A</v>
      </c>
      <c r="S446" s="72" t="e">
        <f ca="1">M446*100000+J446</f>
        <v>#N/A</v>
      </c>
      <c r="T446" s="72" t="e">
        <f ca="1">R446*1000000+K446</f>
        <v>#N/A</v>
      </c>
      <c r="U446" s="72" t="e">
        <f ca="1">IF(N446&lt;11,T446-10000000,T446)</f>
        <v>#N/A</v>
      </c>
      <c r="V446" s="72" t="e">
        <f ca="1">U446/(6366197.724*0.9996)</f>
        <v>#N/A</v>
      </c>
      <c r="W446" s="72" t="e">
        <f ca="1">(Coef!$J$9/(1+Coef!$J$8*(COS(V446))^2)^0.5)*Coef!$J$6</f>
        <v>#N/A</v>
      </c>
      <c r="X446" s="72" t="e">
        <f ca="1">6*E446-183</f>
        <v>#N/A</v>
      </c>
      <c r="Y446" s="72" t="e">
        <f ca="1">(S446-500000)/W446</f>
        <v>#N/A</v>
      </c>
      <c r="Z446" s="72" t="e">
        <f ca="1">SIN(2*V446)</f>
        <v>#N/A</v>
      </c>
      <c r="AA446" s="72" t="e">
        <f ca="1">Z446*(COS(V446))^2</f>
        <v>#N/A</v>
      </c>
      <c r="AB446" s="72" t="e">
        <f ca="1">V446+(Z446/2)</f>
        <v>#N/A</v>
      </c>
      <c r="AC446" s="72" t="e">
        <f ca="1">(3*AB446+AA446)/4</f>
        <v>#N/A</v>
      </c>
      <c r="AD446" s="72" t="e">
        <f ca="1">(5*AC446+AA446*(COS(V446))^2)/3</f>
        <v>#N/A</v>
      </c>
      <c r="AE446" s="72" t="e">
        <f ca="1">Coef!$J$6*Coef!$J$9*(V446-(Coef!$J$10*AB446)+(Coef!$J$11*AC446)-(Coef!$J$12*AD446))</f>
        <v>#N/A</v>
      </c>
      <c r="AF446" s="72" t="e">
        <f ca="1">(U446-AE446)/W446</f>
        <v>#N/A</v>
      </c>
      <c r="AG446" s="72" t="e">
        <f ca="1">((Coef!$J$8*Y446^2)/2)*(COS(V446))^2</f>
        <v>#N/A</v>
      </c>
      <c r="AH446" s="72" t="e">
        <f ca="1">Y446*(1-(AG446/3))</f>
        <v>#N/A</v>
      </c>
      <c r="AI446" s="72" t="e">
        <f ca="1">AF446*(1-AG446)+V446</f>
        <v>#N/A</v>
      </c>
      <c r="AJ446" s="72" t="e">
        <f ca="1">(EXP(AH446)-EXP(-AH446))/2</f>
        <v>#N/A</v>
      </c>
      <c r="AK446" s="72" t="e">
        <f ca="1">ATAN(AJ446/COS(AI446))</f>
        <v>#N/A</v>
      </c>
      <c r="AL446" s="72" t="e">
        <f ca="1">ATAN(COS(AK446)*TAN(AI446))</f>
        <v>#N/A</v>
      </c>
      <c r="AM446" s="72" t="e">
        <f ca="1">V446+(1+Coef!$J$8*(COS(V446))^2-(3/2)*Coef!$J$8*SIN(V446)*COS(V446)*(AL446-V446))*(AL446-V446)</f>
        <v>#N/A</v>
      </c>
      <c r="AN446" s="34" t="e">
        <f t="shared" ca="1" si="347"/>
        <v>#N/A</v>
      </c>
      <c r="AO446" s="33" t="e">
        <f t="shared" ca="1" si="348"/>
        <v>#N/A</v>
      </c>
      <c r="AP446" s="33" t="e">
        <f t="shared" ca="1" si="349"/>
        <v>#N/A</v>
      </c>
      <c r="AQ446" s="72">
        <v>285</v>
      </c>
      <c r="AR446" s="72">
        <v>810000</v>
      </c>
      <c r="AS446" s="72" t="e">
        <f t="shared" ca="1" si="372"/>
        <v>#N/A</v>
      </c>
      <c r="AT446" s="72" t="e">
        <f t="shared" ca="1" si="372"/>
        <v>#N/A</v>
      </c>
      <c r="AU446" s="72">
        <f t="shared" si="372"/>
        <v>4.9741883681838397</v>
      </c>
      <c r="AV446" s="72" t="e">
        <f t="array" aca="1" ref="AV446" ca="1">ATAN((1-f)*TAN(AS446))</f>
        <v>#N/A</v>
      </c>
      <c r="AW446" s="72" t="e">
        <f t="shared" ca="1" si="350"/>
        <v>#N/A</v>
      </c>
      <c r="AX446" s="72" t="e">
        <f t="shared" ca="1" si="351"/>
        <v>#N/A</v>
      </c>
      <c r="AY446" s="72" t="e">
        <f t="shared" ca="1" si="373"/>
        <v>#N/A</v>
      </c>
      <c r="AZ446" s="72" t="e">
        <f t="shared" ca="1" si="352"/>
        <v>#N/A</v>
      </c>
      <c r="BA446" s="72" t="e">
        <f t="shared" ca="1" si="353"/>
        <v>#N/A</v>
      </c>
      <c r="BB446" s="72" t="e">
        <f t="shared" ca="1" si="354"/>
        <v>#N/A</v>
      </c>
      <c r="BC446" s="72" t="e">
        <f t="shared" ca="1" si="374"/>
        <v>#N/A</v>
      </c>
      <c r="BD446" s="75" t="e">
        <f t="shared" ca="1" si="355"/>
        <v>#N/A</v>
      </c>
      <c r="BE446" s="75" t="e">
        <f t="shared" ca="1" si="356"/>
        <v>#N/A</v>
      </c>
      <c r="BF446" s="75" t="e">
        <f t="shared" ca="1" si="375"/>
        <v>#N/A</v>
      </c>
      <c r="BG446" s="75" t="e">
        <f t="shared" ca="1" si="357"/>
        <v>#N/A</v>
      </c>
      <c r="BH446" s="75" t="e">
        <f t="shared" ca="1" si="358"/>
        <v>#N/A</v>
      </c>
      <c r="BI446" s="75" t="e">
        <f t="shared" ca="1" si="376"/>
        <v>#N/A</v>
      </c>
      <c r="BJ446" s="75" t="e">
        <f t="shared" ca="1" si="359"/>
        <v>#N/A</v>
      </c>
      <c r="BK446" s="75" t="e">
        <f t="shared" ca="1" si="360"/>
        <v>#N/A</v>
      </c>
      <c r="BL446" s="75" t="e">
        <f t="shared" ca="1" si="377"/>
        <v>#N/A</v>
      </c>
      <c r="BM446" s="72" t="e">
        <f t="array" aca="1" ref="BM446" ca="1">ATAN2((1-f)*SQRT(AX446^2+(SIN(AV446)*SIN(BL446)-COS(AV446)*COS(BL446)*COS(AU446))^2),SIN(AV446)*COS(BL446)+COS(AV446)*SIN(BL446)*COS(AU446))</f>
        <v>#N/A</v>
      </c>
      <c r="BN446" s="72" t="e">
        <f t="shared" ca="1" si="361"/>
        <v>#N/A</v>
      </c>
      <c r="BO446" s="72" t="e">
        <f t="array" aca="1" ref="BO446" ca="1">f/16*(1-AX446^2)*(4+f*(4-3*(1-AX446^2)))</f>
        <v>#N/A</v>
      </c>
      <c r="BP446" s="72" t="e">
        <f t="array" aca="1" ref="BP446" ca="1">BN446-(1-BO446)*f*AX446*(BL446+BO446*SIN(BL446)*(COS(BJ446)+BO446*COS(BL446)*(-1+2*COS(BJ446)^2)))</f>
        <v>#N/A</v>
      </c>
      <c r="BQ446" s="72" t="e">
        <f t="shared" ca="1" si="362"/>
        <v>#N/A</v>
      </c>
    </row>
    <row r="447" spans="2:69">
      <c r="B447" s="38"/>
      <c r="C447" s="72" t="str">
        <f t="shared" si="363"/>
        <v/>
      </c>
      <c r="D447" s="72" t="e">
        <f t="array" aca="1" ref="D447" ca="1">MATCH(TRUE,ISERROR(VALUE(MID(C447,ROW(INDIRECT("1:"&amp;LEN(C447))),1))),0)</f>
        <v>#N/A</v>
      </c>
      <c r="E447" s="72" t="e">
        <f t="shared" ca="1" si="364"/>
        <v>#N/A</v>
      </c>
      <c r="F447" s="72" t="e">
        <f t="shared" ca="1" si="365"/>
        <v>#N/A</v>
      </c>
      <c r="G447" s="72" t="e">
        <f t="shared" ca="1" si="366"/>
        <v>#N/A</v>
      </c>
      <c r="H447" s="72" t="e">
        <f t="shared" ca="1" si="367"/>
        <v>#N/A</v>
      </c>
      <c r="I447" s="72" t="e">
        <f t="shared" ca="1" si="368"/>
        <v>#N/A</v>
      </c>
      <c r="J447" s="72" t="e">
        <f t="shared" ca="1" si="369"/>
        <v>#N/A</v>
      </c>
      <c r="K447" s="72" t="e">
        <f t="shared" ca="1" si="370"/>
        <v>#N/A</v>
      </c>
      <c r="L447" s="72" t="e">
        <f t="shared" ca="1" si="371"/>
        <v>#N/A</v>
      </c>
      <c r="M447" s="72" t="e">
        <f ca="1">VLOOKUP(G447,Coef!$C$2:$F$25,4)</f>
        <v>#N/A</v>
      </c>
      <c r="N447" s="31" t="e">
        <f ca="1">VLOOKUP(F447,Coef!$C$4:$D$23,2)</f>
        <v>#N/A</v>
      </c>
      <c r="O447" s="31" t="e">
        <f ca="1">MOD(VLOOKUP(H447,Coef!$C$2:$G$21,5)+MOD(E447+1,2)*15,20)</f>
        <v>#N/A</v>
      </c>
      <c r="P447" s="31" t="e">
        <f ca="1">VLOOKUP(N447,Coef!$A$27:$B$46,2)</f>
        <v>#N/A</v>
      </c>
      <c r="Q447" s="31" t="e">
        <f ca="1">VLOOKUP(N447,Coef!$A$27:$C$46,3)+O447/10-0.1</f>
        <v>#N/A</v>
      </c>
      <c r="R447" s="31" t="e">
        <f ca="1">IF(Q447+0.1&lt;P447,Q447+2,Q447)</f>
        <v>#N/A</v>
      </c>
      <c r="S447" s="72" t="e">
        <f ca="1">M447*100000+J447</f>
        <v>#N/A</v>
      </c>
      <c r="T447" s="72" t="e">
        <f ca="1">R447*1000000+K447</f>
        <v>#N/A</v>
      </c>
      <c r="U447" s="72" t="e">
        <f ca="1">IF(N447&lt;11,T447-10000000,T447)</f>
        <v>#N/A</v>
      </c>
      <c r="V447" s="72" t="e">
        <f ca="1">U447/(6366197.724*0.9996)</f>
        <v>#N/A</v>
      </c>
      <c r="W447" s="72" t="e">
        <f ca="1">(Coef!$J$9/(1+Coef!$J$8*(COS(V447))^2)^0.5)*Coef!$J$6</f>
        <v>#N/A</v>
      </c>
      <c r="X447" s="72" t="e">
        <f ca="1">6*E447-183</f>
        <v>#N/A</v>
      </c>
      <c r="Y447" s="72" t="e">
        <f ca="1">(S447-500000)/W447</f>
        <v>#N/A</v>
      </c>
      <c r="Z447" s="72" t="e">
        <f ca="1">SIN(2*V447)</f>
        <v>#N/A</v>
      </c>
      <c r="AA447" s="72" t="e">
        <f ca="1">Z447*(COS(V447))^2</f>
        <v>#N/A</v>
      </c>
      <c r="AB447" s="72" t="e">
        <f ca="1">V447+(Z447/2)</f>
        <v>#N/A</v>
      </c>
      <c r="AC447" s="72" t="e">
        <f ca="1">(3*AB447+AA447)/4</f>
        <v>#N/A</v>
      </c>
      <c r="AD447" s="72" t="e">
        <f ca="1">(5*AC447+AA447*(COS(V447))^2)/3</f>
        <v>#N/A</v>
      </c>
      <c r="AE447" s="72" t="e">
        <f ca="1">Coef!$J$6*Coef!$J$9*(V447-(Coef!$J$10*AB447)+(Coef!$J$11*AC447)-(Coef!$J$12*AD447))</f>
        <v>#N/A</v>
      </c>
      <c r="AF447" s="72" t="e">
        <f ca="1">(U447-AE447)/W447</f>
        <v>#N/A</v>
      </c>
      <c r="AG447" s="72" t="e">
        <f ca="1">((Coef!$J$8*Y447^2)/2)*(COS(V447))^2</f>
        <v>#N/A</v>
      </c>
      <c r="AH447" s="72" t="e">
        <f ca="1">Y447*(1-(AG447/3))</f>
        <v>#N/A</v>
      </c>
      <c r="AI447" s="72" t="e">
        <f ca="1">AF447*(1-AG447)+V447</f>
        <v>#N/A</v>
      </c>
      <c r="AJ447" s="72" t="e">
        <f ca="1">(EXP(AH447)-EXP(-AH447))/2</f>
        <v>#N/A</v>
      </c>
      <c r="AK447" s="72" t="e">
        <f ca="1">ATAN(AJ447/COS(AI447))</f>
        <v>#N/A</v>
      </c>
      <c r="AL447" s="72" t="e">
        <f ca="1">ATAN(COS(AK447)*TAN(AI447))</f>
        <v>#N/A</v>
      </c>
      <c r="AM447" s="72" t="e">
        <f ca="1">V447+(1+Coef!$J$8*(COS(V447))^2-(3/2)*Coef!$J$8*SIN(V447)*COS(V447)*(AL447-V447))*(AL447-V447)</f>
        <v>#N/A</v>
      </c>
      <c r="AN447" s="34" t="e">
        <f t="shared" ca="1" si="347"/>
        <v>#N/A</v>
      </c>
      <c r="AO447" s="33" t="e">
        <f t="shared" ca="1" si="348"/>
        <v>#N/A</v>
      </c>
      <c r="AP447" s="33" t="e">
        <f t="shared" ca="1" si="349"/>
        <v>#N/A</v>
      </c>
      <c r="AQ447" s="72">
        <v>285</v>
      </c>
      <c r="AR447" s="72">
        <v>810000</v>
      </c>
      <c r="AS447" s="72" t="e">
        <f t="shared" ca="1" si="372"/>
        <v>#N/A</v>
      </c>
      <c r="AT447" s="72" t="e">
        <f t="shared" ca="1" si="372"/>
        <v>#N/A</v>
      </c>
      <c r="AU447" s="72">
        <f t="shared" si="372"/>
        <v>4.9741883681838397</v>
      </c>
      <c r="AV447" s="72" t="e">
        <f t="array" aca="1" ref="AV447" ca="1">ATAN((1-f)*TAN(AS447))</f>
        <v>#N/A</v>
      </c>
      <c r="AW447" s="72" t="e">
        <f t="shared" ca="1" si="350"/>
        <v>#N/A</v>
      </c>
      <c r="AX447" s="72" t="e">
        <f t="shared" ca="1" si="351"/>
        <v>#N/A</v>
      </c>
      <c r="AY447" s="72" t="e">
        <f t="shared" ca="1" si="373"/>
        <v>#N/A</v>
      </c>
      <c r="AZ447" s="72" t="e">
        <f t="shared" ca="1" si="352"/>
        <v>#N/A</v>
      </c>
      <c r="BA447" s="72" t="e">
        <f t="shared" ca="1" si="353"/>
        <v>#N/A</v>
      </c>
      <c r="BB447" s="72" t="e">
        <f t="shared" ca="1" si="354"/>
        <v>#N/A</v>
      </c>
      <c r="BC447" s="72" t="e">
        <f t="shared" ca="1" si="374"/>
        <v>#N/A</v>
      </c>
      <c r="BD447" s="75" t="e">
        <f t="shared" ca="1" si="355"/>
        <v>#N/A</v>
      </c>
      <c r="BE447" s="75" t="e">
        <f t="shared" ca="1" si="356"/>
        <v>#N/A</v>
      </c>
      <c r="BF447" s="75" t="e">
        <f t="shared" ca="1" si="375"/>
        <v>#N/A</v>
      </c>
      <c r="BG447" s="75" t="e">
        <f t="shared" ca="1" si="357"/>
        <v>#N/A</v>
      </c>
      <c r="BH447" s="75" t="e">
        <f t="shared" ca="1" si="358"/>
        <v>#N/A</v>
      </c>
      <c r="BI447" s="75" t="e">
        <f t="shared" ca="1" si="376"/>
        <v>#N/A</v>
      </c>
      <c r="BJ447" s="75" t="e">
        <f t="shared" ca="1" si="359"/>
        <v>#N/A</v>
      </c>
      <c r="BK447" s="75" t="e">
        <f t="shared" ca="1" si="360"/>
        <v>#N/A</v>
      </c>
      <c r="BL447" s="75" t="e">
        <f t="shared" ca="1" si="377"/>
        <v>#N/A</v>
      </c>
      <c r="BM447" s="72" t="e">
        <f t="array" aca="1" ref="BM447" ca="1">ATAN2((1-f)*SQRT(AX447^2+(SIN(AV447)*SIN(BL447)-COS(AV447)*COS(BL447)*COS(AU447))^2),SIN(AV447)*COS(BL447)+COS(AV447)*SIN(BL447)*COS(AU447))</f>
        <v>#N/A</v>
      </c>
      <c r="BN447" s="72" t="e">
        <f t="shared" ca="1" si="361"/>
        <v>#N/A</v>
      </c>
      <c r="BO447" s="72" t="e">
        <f t="array" aca="1" ref="BO447" ca="1">f/16*(1-AX447^2)*(4+f*(4-3*(1-AX447^2)))</f>
        <v>#N/A</v>
      </c>
      <c r="BP447" s="72" t="e">
        <f t="array" aca="1" ref="BP447" ca="1">BN447-(1-BO447)*f*AX447*(BL447+BO447*SIN(BL447)*(COS(BJ447)+BO447*COS(BL447)*(-1+2*COS(BJ447)^2)))</f>
        <v>#N/A</v>
      </c>
      <c r="BQ447" s="72" t="e">
        <f t="shared" ca="1" si="362"/>
        <v>#N/A</v>
      </c>
    </row>
    <row r="448" spans="2:69">
      <c r="B448" s="38"/>
      <c r="C448" s="72" t="str">
        <f t="shared" si="363"/>
        <v/>
      </c>
      <c r="D448" s="72" t="e">
        <f t="array" aca="1" ref="D448" ca="1">MATCH(TRUE,ISERROR(VALUE(MID(C448,ROW(INDIRECT("1:"&amp;LEN(C448))),1))),0)</f>
        <v>#N/A</v>
      </c>
      <c r="E448" s="72" t="e">
        <f t="shared" ca="1" si="364"/>
        <v>#N/A</v>
      </c>
      <c r="F448" s="72" t="e">
        <f t="shared" ca="1" si="365"/>
        <v>#N/A</v>
      </c>
      <c r="G448" s="72" t="e">
        <f t="shared" ca="1" si="366"/>
        <v>#N/A</v>
      </c>
      <c r="H448" s="72" t="e">
        <f t="shared" ca="1" si="367"/>
        <v>#N/A</v>
      </c>
      <c r="I448" s="72" t="e">
        <f t="shared" ca="1" si="368"/>
        <v>#N/A</v>
      </c>
      <c r="J448" s="72" t="e">
        <f t="shared" ca="1" si="369"/>
        <v>#N/A</v>
      </c>
      <c r="K448" s="72" t="e">
        <f t="shared" ca="1" si="370"/>
        <v>#N/A</v>
      </c>
      <c r="L448" s="72" t="e">
        <f t="shared" ca="1" si="371"/>
        <v>#N/A</v>
      </c>
      <c r="M448" s="72" t="e">
        <f ca="1">VLOOKUP(G448,Coef!$C$2:$F$25,4)</f>
        <v>#N/A</v>
      </c>
      <c r="N448" s="31" t="e">
        <f ca="1">VLOOKUP(F448,Coef!$C$4:$D$23,2)</f>
        <v>#N/A</v>
      </c>
      <c r="O448" s="31" t="e">
        <f ca="1">MOD(VLOOKUP(H448,Coef!$C$2:$G$21,5)+MOD(E448+1,2)*15,20)</f>
        <v>#N/A</v>
      </c>
      <c r="P448" s="31" t="e">
        <f ca="1">VLOOKUP(N448,Coef!$A$27:$B$46,2)</f>
        <v>#N/A</v>
      </c>
      <c r="Q448" s="31" t="e">
        <f ca="1">VLOOKUP(N448,Coef!$A$27:$C$46,3)+O448/10-0.1</f>
        <v>#N/A</v>
      </c>
      <c r="R448" s="31" t="e">
        <f ca="1">IF(Q448+0.1&lt;P448,Q448+2,Q448)</f>
        <v>#N/A</v>
      </c>
      <c r="S448" s="72" t="e">
        <f ca="1">M448*100000+J448</f>
        <v>#N/A</v>
      </c>
      <c r="T448" s="72" t="e">
        <f ca="1">R448*1000000+K448</f>
        <v>#N/A</v>
      </c>
      <c r="U448" s="72" t="e">
        <f ca="1">IF(N448&lt;11,T448-10000000,T448)</f>
        <v>#N/A</v>
      </c>
      <c r="V448" s="72" t="e">
        <f ca="1">U448/(6366197.724*0.9996)</f>
        <v>#N/A</v>
      </c>
      <c r="W448" s="72" t="e">
        <f ca="1">(Coef!$J$9/(1+Coef!$J$8*(COS(V448))^2)^0.5)*Coef!$J$6</f>
        <v>#N/A</v>
      </c>
      <c r="X448" s="72" t="e">
        <f ca="1">6*E448-183</f>
        <v>#N/A</v>
      </c>
      <c r="Y448" s="72" t="e">
        <f ca="1">(S448-500000)/W448</f>
        <v>#N/A</v>
      </c>
      <c r="Z448" s="72" t="e">
        <f ca="1">SIN(2*V448)</f>
        <v>#N/A</v>
      </c>
      <c r="AA448" s="72" t="e">
        <f ca="1">Z448*(COS(V448))^2</f>
        <v>#N/A</v>
      </c>
      <c r="AB448" s="72" t="e">
        <f ca="1">V448+(Z448/2)</f>
        <v>#N/A</v>
      </c>
      <c r="AC448" s="72" t="e">
        <f ca="1">(3*AB448+AA448)/4</f>
        <v>#N/A</v>
      </c>
      <c r="AD448" s="72" t="e">
        <f ca="1">(5*AC448+AA448*(COS(V448))^2)/3</f>
        <v>#N/A</v>
      </c>
      <c r="AE448" s="72" t="e">
        <f ca="1">Coef!$J$6*Coef!$J$9*(V448-(Coef!$J$10*AB448)+(Coef!$J$11*AC448)-(Coef!$J$12*AD448))</f>
        <v>#N/A</v>
      </c>
      <c r="AF448" s="72" t="e">
        <f ca="1">(U448-AE448)/W448</f>
        <v>#N/A</v>
      </c>
      <c r="AG448" s="72" t="e">
        <f ca="1">((Coef!$J$8*Y448^2)/2)*(COS(V448))^2</f>
        <v>#N/A</v>
      </c>
      <c r="AH448" s="72" t="e">
        <f ca="1">Y448*(1-(AG448/3))</f>
        <v>#N/A</v>
      </c>
      <c r="AI448" s="72" t="e">
        <f ca="1">AF448*(1-AG448)+V448</f>
        <v>#N/A</v>
      </c>
      <c r="AJ448" s="72" t="e">
        <f ca="1">(EXP(AH448)-EXP(-AH448))/2</f>
        <v>#N/A</v>
      </c>
      <c r="AK448" s="72" t="e">
        <f ca="1">ATAN(AJ448/COS(AI448))</f>
        <v>#N/A</v>
      </c>
      <c r="AL448" s="72" t="e">
        <f ca="1">ATAN(COS(AK448)*TAN(AI448))</f>
        <v>#N/A</v>
      </c>
      <c r="AM448" s="72" t="e">
        <f ca="1">V448+(1+Coef!$J$8*(COS(V448))^2-(3/2)*Coef!$J$8*SIN(V448)*COS(V448)*(AL448-V448))*(AL448-V448)</f>
        <v>#N/A</v>
      </c>
      <c r="AN448" s="34" t="e">
        <f t="shared" ca="1" si="347"/>
        <v>#N/A</v>
      </c>
      <c r="AO448" s="33" t="e">
        <f t="shared" ca="1" si="348"/>
        <v>#N/A</v>
      </c>
      <c r="AP448" s="33" t="e">
        <f t="shared" ca="1" si="349"/>
        <v>#N/A</v>
      </c>
      <c r="AQ448" s="72">
        <v>285</v>
      </c>
      <c r="AR448" s="72">
        <v>810000</v>
      </c>
      <c r="AS448" s="72" t="e">
        <f t="shared" ca="1" si="372"/>
        <v>#N/A</v>
      </c>
      <c r="AT448" s="72" t="e">
        <f t="shared" ca="1" si="372"/>
        <v>#N/A</v>
      </c>
      <c r="AU448" s="72">
        <f t="shared" si="372"/>
        <v>4.9741883681838397</v>
      </c>
      <c r="AV448" s="72" t="e">
        <f t="array" aca="1" ref="AV448" ca="1">ATAN((1-f)*TAN(AS448))</f>
        <v>#N/A</v>
      </c>
      <c r="AW448" s="72" t="e">
        <f t="shared" ca="1" si="350"/>
        <v>#N/A</v>
      </c>
      <c r="AX448" s="72" t="e">
        <f t="shared" ca="1" si="351"/>
        <v>#N/A</v>
      </c>
      <c r="AY448" s="72" t="e">
        <f t="shared" ca="1" si="373"/>
        <v>#N/A</v>
      </c>
      <c r="AZ448" s="72" t="e">
        <f t="shared" ca="1" si="352"/>
        <v>#N/A</v>
      </c>
      <c r="BA448" s="72" t="e">
        <f t="shared" ca="1" si="353"/>
        <v>#N/A</v>
      </c>
      <c r="BB448" s="72" t="e">
        <f t="shared" ca="1" si="354"/>
        <v>#N/A</v>
      </c>
      <c r="BC448" s="72" t="e">
        <f t="shared" ca="1" si="374"/>
        <v>#N/A</v>
      </c>
      <c r="BD448" s="75" t="e">
        <f t="shared" ca="1" si="355"/>
        <v>#N/A</v>
      </c>
      <c r="BE448" s="75" t="e">
        <f t="shared" ca="1" si="356"/>
        <v>#N/A</v>
      </c>
      <c r="BF448" s="75" t="e">
        <f t="shared" ca="1" si="375"/>
        <v>#N/A</v>
      </c>
      <c r="BG448" s="75" t="e">
        <f t="shared" ca="1" si="357"/>
        <v>#N/A</v>
      </c>
      <c r="BH448" s="75" t="e">
        <f t="shared" ca="1" si="358"/>
        <v>#N/A</v>
      </c>
      <c r="BI448" s="75" t="e">
        <f t="shared" ca="1" si="376"/>
        <v>#N/A</v>
      </c>
      <c r="BJ448" s="75" t="e">
        <f t="shared" ca="1" si="359"/>
        <v>#N/A</v>
      </c>
      <c r="BK448" s="75" t="e">
        <f t="shared" ca="1" si="360"/>
        <v>#N/A</v>
      </c>
      <c r="BL448" s="75" t="e">
        <f t="shared" ca="1" si="377"/>
        <v>#N/A</v>
      </c>
      <c r="BM448" s="72" t="e">
        <f t="array" aca="1" ref="BM448" ca="1">ATAN2((1-f)*SQRT(AX448^2+(SIN(AV448)*SIN(BL448)-COS(AV448)*COS(BL448)*COS(AU448))^2),SIN(AV448)*COS(BL448)+COS(AV448)*SIN(BL448)*COS(AU448))</f>
        <v>#N/A</v>
      </c>
      <c r="BN448" s="72" t="e">
        <f t="shared" ca="1" si="361"/>
        <v>#N/A</v>
      </c>
      <c r="BO448" s="72" t="e">
        <f t="array" aca="1" ref="BO448" ca="1">f/16*(1-AX448^2)*(4+f*(4-3*(1-AX448^2)))</f>
        <v>#N/A</v>
      </c>
      <c r="BP448" s="72" t="e">
        <f t="array" aca="1" ref="BP448" ca="1">BN448-(1-BO448)*f*AX448*(BL448+BO448*SIN(BL448)*(COS(BJ448)+BO448*COS(BL448)*(-1+2*COS(BJ448)^2)))</f>
        <v>#N/A</v>
      </c>
      <c r="BQ448" s="72" t="e">
        <f t="shared" ca="1" si="362"/>
        <v>#N/A</v>
      </c>
    </row>
    <row r="449" spans="2:69">
      <c r="B449" s="38"/>
      <c r="C449" s="72" t="str">
        <f t="shared" si="363"/>
        <v/>
      </c>
      <c r="D449" s="72" t="e">
        <f t="array" aca="1" ref="D449" ca="1">MATCH(TRUE,ISERROR(VALUE(MID(C449,ROW(INDIRECT("1:"&amp;LEN(C449))),1))),0)</f>
        <v>#N/A</v>
      </c>
      <c r="E449" s="72" t="e">
        <f t="shared" ca="1" si="364"/>
        <v>#N/A</v>
      </c>
      <c r="F449" s="72" t="e">
        <f t="shared" ca="1" si="365"/>
        <v>#N/A</v>
      </c>
      <c r="G449" s="72" t="e">
        <f t="shared" ca="1" si="366"/>
        <v>#N/A</v>
      </c>
      <c r="H449" s="72" t="e">
        <f t="shared" ca="1" si="367"/>
        <v>#N/A</v>
      </c>
      <c r="I449" s="72" t="e">
        <f t="shared" ca="1" si="368"/>
        <v>#N/A</v>
      </c>
      <c r="J449" s="72" t="e">
        <f t="shared" ca="1" si="369"/>
        <v>#N/A</v>
      </c>
      <c r="K449" s="72" t="e">
        <f t="shared" ca="1" si="370"/>
        <v>#N/A</v>
      </c>
      <c r="L449" s="72" t="e">
        <f t="shared" ca="1" si="371"/>
        <v>#N/A</v>
      </c>
      <c r="M449" s="72" t="e">
        <f ca="1">VLOOKUP(G449,Coef!$C$2:$F$25,4)</f>
        <v>#N/A</v>
      </c>
      <c r="N449" s="31" t="e">
        <f ca="1">VLOOKUP(F449,Coef!$C$4:$D$23,2)</f>
        <v>#N/A</v>
      </c>
      <c r="O449" s="31" t="e">
        <f ca="1">MOD(VLOOKUP(H449,Coef!$C$2:$G$21,5)+MOD(E449+1,2)*15,20)</f>
        <v>#N/A</v>
      </c>
      <c r="P449" s="31" t="e">
        <f ca="1">VLOOKUP(N449,Coef!$A$27:$B$46,2)</f>
        <v>#N/A</v>
      </c>
      <c r="Q449" s="31" t="e">
        <f ca="1">VLOOKUP(N449,Coef!$A$27:$C$46,3)+O449/10-0.1</f>
        <v>#N/A</v>
      </c>
      <c r="R449" s="31" t="e">
        <f ca="1">IF(Q449+0.1&lt;P449,Q449+2,Q449)</f>
        <v>#N/A</v>
      </c>
      <c r="S449" s="72" t="e">
        <f ca="1">M449*100000+J449</f>
        <v>#N/A</v>
      </c>
      <c r="T449" s="72" t="e">
        <f ca="1">R449*1000000+K449</f>
        <v>#N/A</v>
      </c>
      <c r="U449" s="72" t="e">
        <f ca="1">IF(N449&lt;11,T449-10000000,T449)</f>
        <v>#N/A</v>
      </c>
      <c r="V449" s="72" t="e">
        <f ca="1">U449/(6366197.724*0.9996)</f>
        <v>#N/A</v>
      </c>
      <c r="W449" s="72" t="e">
        <f ca="1">(Coef!$J$9/(1+Coef!$J$8*(COS(V449))^2)^0.5)*Coef!$J$6</f>
        <v>#N/A</v>
      </c>
      <c r="X449" s="72" t="e">
        <f ca="1">6*E449-183</f>
        <v>#N/A</v>
      </c>
      <c r="Y449" s="72" t="e">
        <f ca="1">(S449-500000)/W449</f>
        <v>#N/A</v>
      </c>
      <c r="Z449" s="72" t="e">
        <f ca="1">SIN(2*V449)</f>
        <v>#N/A</v>
      </c>
      <c r="AA449" s="72" t="e">
        <f ca="1">Z449*(COS(V449))^2</f>
        <v>#N/A</v>
      </c>
      <c r="AB449" s="72" t="e">
        <f ca="1">V449+(Z449/2)</f>
        <v>#N/A</v>
      </c>
      <c r="AC449" s="72" t="e">
        <f ca="1">(3*AB449+AA449)/4</f>
        <v>#N/A</v>
      </c>
      <c r="AD449" s="72" t="e">
        <f ca="1">(5*AC449+AA449*(COS(V449))^2)/3</f>
        <v>#N/A</v>
      </c>
      <c r="AE449" s="72" t="e">
        <f ca="1">Coef!$J$6*Coef!$J$9*(V449-(Coef!$J$10*AB449)+(Coef!$J$11*AC449)-(Coef!$J$12*AD449))</f>
        <v>#N/A</v>
      </c>
      <c r="AF449" s="72" t="e">
        <f ca="1">(U449-AE449)/W449</f>
        <v>#N/A</v>
      </c>
      <c r="AG449" s="72" t="e">
        <f ca="1">((Coef!$J$8*Y449^2)/2)*(COS(V449))^2</f>
        <v>#N/A</v>
      </c>
      <c r="AH449" s="72" t="e">
        <f ca="1">Y449*(1-(AG449/3))</f>
        <v>#N/A</v>
      </c>
      <c r="AI449" s="72" t="e">
        <f ca="1">AF449*(1-AG449)+V449</f>
        <v>#N/A</v>
      </c>
      <c r="AJ449" s="72" t="e">
        <f ca="1">(EXP(AH449)-EXP(-AH449))/2</f>
        <v>#N/A</v>
      </c>
      <c r="AK449" s="72" t="e">
        <f ca="1">ATAN(AJ449/COS(AI449))</f>
        <v>#N/A</v>
      </c>
      <c r="AL449" s="72" t="e">
        <f ca="1">ATAN(COS(AK449)*TAN(AI449))</f>
        <v>#N/A</v>
      </c>
      <c r="AM449" s="72" t="e">
        <f ca="1">V449+(1+Coef!$J$8*(COS(V449))^2-(3/2)*Coef!$J$8*SIN(V449)*COS(V449)*(AL449-V449))*(AL449-V449)</f>
        <v>#N/A</v>
      </c>
      <c r="AN449" s="34" t="e">
        <f t="shared" ca="1" si="347"/>
        <v>#N/A</v>
      </c>
      <c r="AO449" s="33" t="e">
        <f t="shared" ca="1" si="348"/>
        <v>#N/A</v>
      </c>
      <c r="AP449" s="33" t="e">
        <f t="shared" ca="1" si="349"/>
        <v>#N/A</v>
      </c>
      <c r="AQ449" s="72">
        <v>285</v>
      </c>
      <c r="AR449" s="72">
        <v>810000</v>
      </c>
      <c r="AS449" s="72" t="e">
        <f t="shared" ca="1" si="372"/>
        <v>#N/A</v>
      </c>
      <c r="AT449" s="72" t="e">
        <f t="shared" ca="1" si="372"/>
        <v>#N/A</v>
      </c>
      <c r="AU449" s="72">
        <f t="shared" si="372"/>
        <v>4.9741883681838397</v>
      </c>
      <c r="AV449" s="72" t="e">
        <f t="array" aca="1" ref="AV449" ca="1">ATAN((1-f)*TAN(AS449))</f>
        <v>#N/A</v>
      </c>
      <c r="AW449" s="72" t="e">
        <f t="shared" ca="1" si="350"/>
        <v>#N/A</v>
      </c>
      <c r="AX449" s="72" t="e">
        <f t="shared" ca="1" si="351"/>
        <v>#N/A</v>
      </c>
      <c r="AY449" s="72" t="e">
        <f t="shared" ca="1" si="373"/>
        <v>#N/A</v>
      </c>
      <c r="AZ449" s="72" t="e">
        <f t="shared" ca="1" si="352"/>
        <v>#N/A</v>
      </c>
      <c r="BA449" s="72" t="e">
        <f t="shared" ca="1" si="353"/>
        <v>#N/A</v>
      </c>
      <c r="BB449" s="72" t="e">
        <f t="shared" ca="1" si="354"/>
        <v>#N/A</v>
      </c>
      <c r="BC449" s="72" t="e">
        <f t="shared" ca="1" si="374"/>
        <v>#N/A</v>
      </c>
      <c r="BD449" s="75" t="e">
        <f t="shared" ca="1" si="355"/>
        <v>#N/A</v>
      </c>
      <c r="BE449" s="75" t="e">
        <f t="shared" ca="1" si="356"/>
        <v>#N/A</v>
      </c>
      <c r="BF449" s="75" t="e">
        <f t="shared" ca="1" si="375"/>
        <v>#N/A</v>
      </c>
      <c r="BG449" s="75" t="e">
        <f t="shared" ca="1" si="357"/>
        <v>#N/A</v>
      </c>
      <c r="BH449" s="75" t="e">
        <f t="shared" ca="1" si="358"/>
        <v>#N/A</v>
      </c>
      <c r="BI449" s="75" t="e">
        <f t="shared" ca="1" si="376"/>
        <v>#N/A</v>
      </c>
      <c r="BJ449" s="75" t="e">
        <f t="shared" ca="1" si="359"/>
        <v>#N/A</v>
      </c>
      <c r="BK449" s="75" t="e">
        <f t="shared" ca="1" si="360"/>
        <v>#N/A</v>
      </c>
      <c r="BL449" s="75" t="e">
        <f t="shared" ca="1" si="377"/>
        <v>#N/A</v>
      </c>
      <c r="BM449" s="72" t="e">
        <f t="array" aca="1" ref="BM449" ca="1">ATAN2((1-f)*SQRT(AX449^2+(SIN(AV449)*SIN(BL449)-COS(AV449)*COS(BL449)*COS(AU449))^2),SIN(AV449)*COS(BL449)+COS(AV449)*SIN(BL449)*COS(AU449))</f>
        <v>#N/A</v>
      </c>
      <c r="BN449" s="72" t="e">
        <f t="shared" ca="1" si="361"/>
        <v>#N/A</v>
      </c>
      <c r="BO449" s="72" t="e">
        <f t="array" aca="1" ref="BO449" ca="1">f/16*(1-AX449^2)*(4+f*(4-3*(1-AX449^2)))</f>
        <v>#N/A</v>
      </c>
      <c r="BP449" s="72" t="e">
        <f t="array" aca="1" ref="BP449" ca="1">BN449-(1-BO449)*f*AX449*(BL449+BO449*SIN(BL449)*(COS(BJ449)+BO449*COS(BL449)*(-1+2*COS(BJ449)^2)))</f>
        <v>#N/A</v>
      </c>
      <c r="BQ449" s="72" t="e">
        <f t="shared" ca="1" si="362"/>
        <v>#N/A</v>
      </c>
    </row>
    <row r="450" spans="2:69">
      <c r="B450" s="38"/>
      <c r="C450" s="72" t="str">
        <f t="shared" si="363"/>
        <v/>
      </c>
      <c r="D450" s="72" t="e">
        <f t="array" aca="1" ref="D450" ca="1">MATCH(TRUE,ISERROR(VALUE(MID(C450,ROW(INDIRECT("1:"&amp;LEN(C450))),1))),0)</f>
        <v>#N/A</v>
      </c>
      <c r="E450" s="72" t="e">
        <f t="shared" ca="1" si="364"/>
        <v>#N/A</v>
      </c>
      <c r="F450" s="72" t="e">
        <f t="shared" ca="1" si="365"/>
        <v>#N/A</v>
      </c>
      <c r="G450" s="72" t="e">
        <f t="shared" ca="1" si="366"/>
        <v>#N/A</v>
      </c>
      <c r="H450" s="72" t="e">
        <f t="shared" ca="1" si="367"/>
        <v>#N/A</v>
      </c>
      <c r="I450" s="72" t="e">
        <f t="shared" ca="1" si="368"/>
        <v>#N/A</v>
      </c>
      <c r="J450" s="72" t="e">
        <f t="shared" ca="1" si="369"/>
        <v>#N/A</v>
      </c>
      <c r="K450" s="72" t="e">
        <f t="shared" ca="1" si="370"/>
        <v>#N/A</v>
      </c>
      <c r="L450" s="72" t="e">
        <f t="shared" ca="1" si="371"/>
        <v>#N/A</v>
      </c>
      <c r="M450" s="72" t="e">
        <f ca="1">VLOOKUP(G450,Coef!$C$2:$F$25,4)</f>
        <v>#N/A</v>
      </c>
      <c r="N450" s="31" t="e">
        <f ca="1">VLOOKUP(F450,Coef!$C$4:$D$23,2)</f>
        <v>#N/A</v>
      </c>
      <c r="O450" s="31" t="e">
        <f ca="1">MOD(VLOOKUP(H450,Coef!$C$2:$G$21,5)+MOD(E450+1,2)*15,20)</f>
        <v>#N/A</v>
      </c>
      <c r="P450" s="31" t="e">
        <f ca="1">VLOOKUP(N450,Coef!$A$27:$B$46,2)</f>
        <v>#N/A</v>
      </c>
      <c r="Q450" s="31" t="e">
        <f ca="1">VLOOKUP(N450,Coef!$A$27:$C$46,3)+O450/10-0.1</f>
        <v>#N/A</v>
      </c>
      <c r="R450" s="31" t="e">
        <f ca="1">IF(Q450+0.1&lt;P450,Q450+2,Q450)</f>
        <v>#N/A</v>
      </c>
      <c r="S450" s="72" t="e">
        <f ca="1">M450*100000+J450</f>
        <v>#N/A</v>
      </c>
      <c r="T450" s="72" t="e">
        <f ca="1">R450*1000000+K450</f>
        <v>#N/A</v>
      </c>
      <c r="U450" s="72" t="e">
        <f ca="1">IF(N450&lt;11,T450-10000000,T450)</f>
        <v>#N/A</v>
      </c>
      <c r="V450" s="72" t="e">
        <f ca="1">U450/(6366197.724*0.9996)</f>
        <v>#N/A</v>
      </c>
      <c r="W450" s="72" t="e">
        <f ca="1">(Coef!$J$9/(1+Coef!$J$8*(COS(V450))^2)^0.5)*Coef!$J$6</f>
        <v>#N/A</v>
      </c>
      <c r="X450" s="72" t="e">
        <f ca="1">6*E450-183</f>
        <v>#N/A</v>
      </c>
      <c r="Y450" s="72" t="e">
        <f ca="1">(S450-500000)/W450</f>
        <v>#N/A</v>
      </c>
      <c r="Z450" s="72" t="e">
        <f ca="1">SIN(2*V450)</f>
        <v>#N/A</v>
      </c>
      <c r="AA450" s="72" t="e">
        <f ca="1">Z450*(COS(V450))^2</f>
        <v>#N/A</v>
      </c>
      <c r="AB450" s="72" t="e">
        <f ca="1">V450+(Z450/2)</f>
        <v>#N/A</v>
      </c>
      <c r="AC450" s="72" t="e">
        <f ca="1">(3*AB450+AA450)/4</f>
        <v>#N/A</v>
      </c>
      <c r="AD450" s="72" t="e">
        <f ca="1">(5*AC450+AA450*(COS(V450))^2)/3</f>
        <v>#N/A</v>
      </c>
      <c r="AE450" s="72" t="e">
        <f ca="1">Coef!$J$6*Coef!$J$9*(V450-(Coef!$J$10*AB450)+(Coef!$J$11*AC450)-(Coef!$J$12*AD450))</f>
        <v>#N/A</v>
      </c>
      <c r="AF450" s="72" t="e">
        <f ca="1">(U450-AE450)/W450</f>
        <v>#N/A</v>
      </c>
      <c r="AG450" s="72" t="e">
        <f ca="1">((Coef!$J$8*Y450^2)/2)*(COS(V450))^2</f>
        <v>#N/A</v>
      </c>
      <c r="AH450" s="72" t="e">
        <f ca="1">Y450*(1-(AG450/3))</f>
        <v>#N/A</v>
      </c>
      <c r="AI450" s="72" t="e">
        <f ca="1">AF450*(1-AG450)+V450</f>
        <v>#N/A</v>
      </c>
      <c r="AJ450" s="72" t="e">
        <f ca="1">(EXP(AH450)-EXP(-AH450))/2</f>
        <v>#N/A</v>
      </c>
      <c r="AK450" s="72" t="e">
        <f ca="1">ATAN(AJ450/COS(AI450))</f>
        <v>#N/A</v>
      </c>
      <c r="AL450" s="72" t="e">
        <f ca="1">ATAN(COS(AK450)*TAN(AI450))</f>
        <v>#N/A</v>
      </c>
      <c r="AM450" s="72" t="e">
        <f ca="1">V450+(1+Coef!$J$8*(COS(V450))^2-(3/2)*Coef!$J$8*SIN(V450)*COS(V450)*(AL450-V450))*(AL450-V450)</f>
        <v>#N/A</v>
      </c>
      <c r="AN450" s="34" t="e">
        <f t="shared" ref="AN450:AN513" ca="1" si="378">E450&amp;" "&amp;RIGHT(S450+1000000,6)&amp;" "&amp;RIGHT(T450+10000000,7)&amp;" "&amp;IF(AO450&lt;0,"S","N")</f>
        <v>#N/A</v>
      </c>
      <c r="AO450" s="33" t="e">
        <f t="shared" ref="AO450:AO513" ca="1" si="379">AM450/PI()*180</f>
        <v>#N/A</v>
      </c>
      <c r="AP450" s="33" t="e">
        <f t="shared" ref="AP450:AP513" ca="1" si="380">AK450/PI()*180+X450</f>
        <v>#N/A</v>
      </c>
      <c r="AQ450" s="72">
        <v>285</v>
      </c>
      <c r="AR450" s="72">
        <v>810000</v>
      </c>
      <c r="AS450" s="72" t="e">
        <f t="shared" ca="1" si="372"/>
        <v>#N/A</v>
      </c>
      <c r="AT450" s="72" t="e">
        <f t="shared" ca="1" si="372"/>
        <v>#N/A</v>
      </c>
      <c r="AU450" s="72">
        <f t="shared" si="372"/>
        <v>4.9741883681838397</v>
      </c>
      <c r="AV450" s="72" t="e">
        <f t="array" aca="1" ref="AV450" ca="1">ATAN((1-f)*TAN(AS450))</f>
        <v>#N/A</v>
      </c>
      <c r="AW450" s="72" t="e">
        <f t="shared" ref="AW450:AW513" ca="1" si="381">ATAN2(COS(AU450),TAN(AV450))</f>
        <v>#N/A</v>
      </c>
      <c r="AX450" s="72" t="e">
        <f t="shared" ref="AX450:AX513" ca="1" si="382">COS(AV450)*SIN(AU450)</f>
        <v>#N/A</v>
      </c>
      <c r="AY450" s="72" t="e">
        <f t="shared" ca="1" si="373"/>
        <v>#N/A</v>
      </c>
      <c r="AZ450" s="72" t="e">
        <f t="shared" ca="1" si="352"/>
        <v>#N/A</v>
      </c>
      <c r="BA450" s="72" t="e">
        <f t="shared" ca="1" si="353"/>
        <v>#N/A</v>
      </c>
      <c r="BB450" s="72" t="e">
        <f t="shared" ca="1" si="354"/>
        <v>#N/A</v>
      </c>
      <c r="BC450" s="72" t="e">
        <f t="shared" ca="1" si="374"/>
        <v>#N/A</v>
      </c>
      <c r="BD450" s="75" t="e">
        <f t="shared" ca="1" si="355"/>
        <v>#N/A</v>
      </c>
      <c r="BE450" s="75" t="e">
        <f t="shared" ca="1" si="356"/>
        <v>#N/A</v>
      </c>
      <c r="BF450" s="75" t="e">
        <f t="shared" ca="1" si="375"/>
        <v>#N/A</v>
      </c>
      <c r="BG450" s="75" t="e">
        <f t="shared" ca="1" si="357"/>
        <v>#N/A</v>
      </c>
      <c r="BH450" s="75" t="e">
        <f t="shared" ca="1" si="358"/>
        <v>#N/A</v>
      </c>
      <c r="BI450" s="75" t="e">
        <f t="shared" ca="1" si="376"/>
        <v>#N/A</v>
      </c>
      <c r="BJ450" s="75" t="e">
        <f t="shared" ca="1" si="359"/>
        <v>#N/A</v>
      </c>
      <c r="BK450" s="75" t="e">
        <f t="shared" ca="1" si="360"/>
        <v>#N/A</v>
      </c>
      <c r="BL450" s="75" t="e">
        <f t="shared" ca="1" si="377"/>
        <v>#N/A</v>
      </c>
      <c r="BM450" s="72" t="e">
        <f t="array" aca="1" ref="BM450" ca="1">ATAN2((1-f)*SQRT(AX450^2+(SIN(AV450)*SIN(BL450)-COS(AV450)*COS(BL450)*COS(AU450))^2),SIN(AV450)*COS(BL450)+COS(AV450)*SIN(BL450)*COS(AU450))</f>
        <v>#N/A</v>
      </c>
      <c r="BN450" s="72" t="e">
        <f t="shared" ca="1" si="361"/>
        <v>#N/A</v>
      </c>
      <c r="BO450" s="72" t="e">
        <f t="array" aca="1" ref="BO450" ca="1">f/16*(1-AX450^2)*(4+f*(4-3*(1-AX450^2)))</f>
        <v>#N/A</v>
      </c>
      <c r="BP450" s="72" t="e">
        <f t="array" aca="1" ref="BP450" ca="1">BN450-(1-BO450)*f*AX450*(BL450+BO450*SIN(BL450)*(COS(BJ450)+BO450*COS(BL450)*(-1+2*COS(BJ450)^2)))</f>
        <v>#N/A</v>
      </c>
      <c r="BQ450" s="72" t="e">
        <f t="shared" ca="1" si="362"/>
        <v>#N/A</v>
      </c>
    </row>
    <row r="451" spans="2:69">
      <c r="B451" s="38"/>
      <c r="C451" s="72" t="str">
        <f t="shared" si="363"/>
        <v/>
      </c>
      <c r="D451" s="72" t="e">
        <f t="array" aca="1" ref="D451" ca="1">MATCH(TRUE,ISERROR(VALUE(MID(C451,ROW(INDIRECT("1:"&amp;LEN(C451))),1))),0)</f>
        <v>#N/A</v>
      </c>
      <c r="E451" s="72" t="e">
        <f t="shared" ca="1" si="364"/>
        <v>#N/A</v>
      </c>
      <c r="F451" s="72" t="e">
        <f t="shared" ca="1" si="365"/>
        <v>#N/A</v>
      </c>
      <c r="G451" s="72" t="e">
        <f t="shared" ca="1" si="366"/>
        <v>#N/A</v>
      </c>
      <c r="H451" s="72" t="e">
        <f t="shared" ca="1" si="367"/>
        <v>#N/A</v>
      </c>
      <c r="I451" s="72" t="e">
        <f t="shared" ca="1" si="368"/>
        <v>#N/A</v>
      </c>
      <c r="J451" s="72" t="e">
        <f t="shared" ca="1" si="369"/>
        <v>#N/A</v>
      </c>
      <c r="K451" s="72" t="e">
        <f t="shared" ca="1" si="370"/>
        <v>#N/A</v>
      </c>
      <c r="L451" s="72" t="e">
        <f t="shared" ca="1" si="371"/>
        <v>#N/A</v>
      </c>
      <c r="M451" s="72" t="e">
        <f ca="1">VLOOKUP(G451,Coef!$C$2:$F$25,4)</f>
        <v>#N/A</v>
      </c>
      <c r="N451" s="31" t="e">
        <f ca="1">VLOOKUP(F451,Coef!$C$4:$D$23,2)</f>
        <v>#N/A</v>
      </c>
      <c r="O451" s="31" t="e">
        <f ca="1">MOD(VLOOKUP(H451,Coef!$C$2:$G$21,5)+MOD(E451+1,2)*15,20)</f>
        <v>#N/A</v>
      </c>
      <c r="P451" s="31" t="e">
        <f ca="1">VLOOKUP(N451,Coef!$A$27:$B$46,2)</f>
        <v>#N/A</v>
      </c>
      <c r="Q451" s="31" t="e">
        <f ca="1">VLOOKUP(N451,Coef!$A$27:$C$46,3)+O451/10-0.1</f>
        <v>#N/A</v>
      </c>
      <c r="R451" s="31" t="e">
        <f ca="1">IF(Q451+0.1&lt;P451,Q451+2,Q451)</f>
        <v>#N/A</v>
      </c>
      <c r="S451" s="72" t="e">
        <f ca="1">M451*100000+J451</f>
        <v>#N/A</v>
      </c>
      <c r="T451" s="72" t="e">
        <f ca="1">R451*1000000+K451</f>
        <v>#N/A</v>
      </c>
      <c r="U451" s="72" t="e">
        <f ca="1">IF(N451&lt;11,T451-10000000,T451)</f>
        <v>#N/A</v>
      </c>
      <c r="V451" s="72" t="e">
        <f ca="1">U451/(6366197.724*0.9996)</f>
        <v>#N/A</v>
      </c>
      <c r="W451" s="72" t="e">
        <f ca="1">(Coef!$J$9/(1+Coef!$J$8*(COS(V451))^2)^0.5)*Coef!$J$6</f>
        <v>#N/A</v>
      </c>
      <c r="X451" s="72" t="e">
        <f ca="1">6*E451-183</f>
        <v>#N/A</v>
      </c>
      <c r="Y451" s="72" t="e">
        <f ca="1">(S451-500000)/W451</f>
        <v>#N/A</v>
      </c>
      <c r="Z451" s="72" t="e">
        <f ca="1">SIN(2*V451)</f>
        <v>#N/A</v>
      </c>
      <c r="AA451" s="72" t="e">
        <f ca="1">Z451*(COS(V451))^2</f>
        <v>#N/A</v>
      </c>
      <c r="AB451" s="72" t="e">
        <f ca="1">V451+(Z451/2)</f>
        <v>#N/A</v>
      </c>
      <c r="AC451" s="72" t="e">
        <f ca="1">(3*AB451+AA451)/4</f>
        <v>#N/A</v>
      </c>
      <c r="AD451" s="72" t="e">
        <f ca="1">(5*AC451+AA451*(COS(V451))^2)/3</f>
        <v>#N/A</v>
      </c>
      <c r="AE451" s="72" t="e">
        <f ca="1">Coef!$J$6*Coef!$J$9*(V451-(Coef!$J$10*AB451)+(Coef!$J$11*AC451)-(Coef!$J$12*AD451))</f>
        <v>#N/A</v>
      </c>
      <c r="AF451" s="72" t="e">
        <f ca="1">(U451-AE451)/W451</f>
        <v>#N/A</v>
      </c>
      <c r="AG451" s="72" t="e">
        <f ca="1">((Coef!$J$8*Y451^2)/2)*(COS(V451))^2</f>
        <v>#N/A</v>
      </c>
      <c r="AH451" s="72" t="e">
        <f ca="1">Y451*(1-(AG451/3))</f>
        <v>#N/A</v>
      </c>
      <c r="AI451" s="72" t="e">
        <f ca="1">AF451*(1-AG451)+V451</f>
        <v>#N/A</v>
      </c>
      <c r="AJ451" s="72" t="e">
        <f ca="1">(EXP(AH451)-EXP(-AH451))/2</f>
        <v>#N/A</v>
      </c>
      <c r="AK451" s="72" t="e">
        <f ca="1">ATAN(AJ451/COS(AI451))</f>
        <v>#N/A</v>
      </c>
      <c r="AL451" s="72" t="e">
        <f ca="1">ATAN(COS(AK451)*TAN(AI451))</f>
        <v>#N/A</v>
      </c>
      <c r="AM451" s="72" t="e">
        <f ca="1">V451+(1+Coef!$J$8*(COS(V451))^2-(3/2)*Coef!$J$8*SIN(V451)*COS(V451)*(AL451-V451))*(AL451-V451)</f>
        <v>#N/A</v>
      </c>
      <c r="AN451" s="34" t="e">
        <f t="shared" ca="1" si="378"/>
        <v>#N/A</v>
      </c>
      <c r="AO451" s="33" t="e">
        <f t="shared" ca="1" si="379"/>
        <v>#N/A</v>
      </c>
      <c r="AP451" s="33" t="e">
        <f t="shared" ca="1" si="380"/>
        <v>#N/A</v>
      </c>
      <c r="AQ451" s="72">
        <v>285</v>
      </c>
      <c r="AR451" s="72">
        <v>810000</v>
      </c>
      <c r="AS451" s="72" t="e">
        <f t="shared" ca="1" si="372"/>
        <v>#N/A</v>
      </c>
      <c r="AT451" s="72" t="e">
        <f t="shared" ca="1" si="372"/>
        <v>#N/A</v>
      </c>
      <c r="AU451" s="72">
        <f t="shared" si="372"/>
        <v>4.9741883681838397</v>
      </c>
      <c r="AV451" s="72" t="e">
        <f t="array" aca="1" ref="AV451" ca="1">ATAN((1-f)*TAN(AS451))</f>
        <v>#N/A</v>
      </c>
      <c r="AW451" s="72" t="e">
        <f t="shared" ca="1" si="381"/>
        <v>#N/A</v>
      </c>
      <c r="AX451" s="72" t="e">
        <f t="shared" ca="1" si="382"/>
        <v>#N/A</v>
      </c>
      <c r="AY451" s="72" t="e">
        <f t="shared" ca="1" si="373"/>
        <v>#N/A</v>
      </c>
      <c r="AZ451" s="72" t="e">
        <f t="shared" ref="AZ451:AZ514" ca="1" si="383">(SQRT(1+AY451)-1)/(SQRT(1+AY451)+1)</f>
        <v>#N/A</v>
      </c>
      <c r="BA451" s="72" t="e">
        <f t="shared" ref="BA451:BA514" ca="1" si="384">(1+0.25*AZ451^2)/(1-AZ451)</f>
        <v>#N/A</v>
      </c>
      <c r="BB451" s="72" t="e">
        <f t="shared" ref="BB451:BB514" ca="1" si="385">AZ451*(1-3/8*AZ451^2)</f>
        <v>#N/A</v>
      </c>
      <c r="BC451" s="72" t="e">
        <f t="shared" ca="1" si="374"/>
        <v>#N/A</v>
      </c>
      <c r="BD451" s="75" t="e">
        <f t="shared" ref="BD451:BD514" ca="1" si="386">2*$AW451+BC451</f>
        <v>#N/A</v>
      </c>
      <c r="BE451" s="75" t="e">
        <f t="shared" ref="BE451:BE514" ca="1" si="387">$BB451*SIN(BC451)*(COS(BD451)+$BB451/4*(COS(BC451)*(-1+2*COS(BD451))-$BB451/6*COS(BD451)*(-3+4*SIN(BC451)^2)*(-3+4*COS(BD451)^2)))</f>
        <v>#N/A</v>
      </c>
      <c r="BF451" s="75" t="e">
        <f t="shared" ca="1" si="375"/>
        <v>#N/A</v>
      </c>
      <c r="BG451" s="75" t="e">
        <f t="shared" ref="BG451:BG514" ca="1" si="388">2*$AW451+BF451</f>
        <v>#N/A</v>
      </c>
      <c r="BH451" s="75" t="e">
        <f t="shared" ref="BH451:BH514" ca="1" si="389">$BB451*SIN(BF451)*(COS(BG451)+$BB451/4*(COS(BF451)*(-1+2*COS(BG451))-$BB451/6*COS(BG451)*(-3+4*SIN(BF451)^2)*(-3+4*COS(BG451)^2)))</f>
        <v>#N/A</v>
      </c>
      <c r="BI451" s="75" t="e">
        <f t="shared" ca="1" si="376"/>
        <v>#N/A</v>
      </c>
      <c r="BJ451" s="75" t="e">
        <f t="shared" ref="BJ451:BJ514" ca="1" si="390">2*$AW451+BI451</f>
        <v>#N/A</v>
      </c>
      <c r="BK451" s="75" t="e">
        <f t="shared" ref="BK451:BK514" ca="1" si="391">$BB451*SIN(BI451)*(COS(BJ451)+$BB451/4*(COS(BI451)*(-1+2*COS(BJ451))-$BB451/6*COS(BJ451)*(-3+4*SIN(BI451)^2)*(-3+4*COS(BJ451)^2)))</f>
        <v>#N/A</v>
      </c>
      <c r="BL451" s="75" t="e">
        <f t="shared" ca="1" si="377"/>
        <v>#N/A</v>
      </c>
      <c r="BM451" s="72" t="e">
        <f t="array" aca="1" ref="BM451" ca="1">ATAN2((1-f)*SQRT(AX451^2+(SIN(AV451)*SIN(BL451)-COS(AV451)*COS(BL451)*COS(AU451))^2),SIN(AV451)*COS(BL451)+COS(AV451)*SIN(BL451)*COS(AU451))</f>
        <v>#N/A</v>
      </c>
      <c r="BN451" s="72" t="e">
        <f t="shared" ref="BN451:BN514" ca="1" si="392">ATAN2(COS(AV451)*COS(BL451)-SIN(AV451)*SIN(BL451)*COS(AU451),SIN(BL451)*SIN(AU451))</f>
        <v>#N/A</v>
      </c>
      <c r="BO451" s="72" t="e">
        <f t="array" aca="1" ref="BO451" ca="1">f/16*(1-AX451^2)*(4+f*(4-3*(1-AX451^2)))</f>
        <v>#N/A</v>
      </c>
      <c r="BP451" s="72" t="e">
        <f t="array" aca="1" ref="BP451" ca="1">BN451-(1-BO451)*f*AX451*(BL451+BO451*SIN(BL451)*(COS(BJ451)+BO451*COS(BL451)*(-1+2*COS(BJ451)^2)))</f>
        <v>#N/A</v>
      </c>
      <c r="BQ451" s="72" t="e">
        <f t="shared" ref="BQ451:BQ514" ca="1" si="393">BP451+AT451</f>
        <v>#N/A</v>
      </c>
    </row>
    <row r="452" spans="2:69">
      <c r="B452" s="38"/>
      <c r="C452" s="72" t="str">
        <f t="shared" ref="C452:C515" si="394">SUBSTITUTE(B452," ","")</f>
        <v/>
      </c>
      <c r="D452" s="72" t="e">
        <f t="array" aca="1" ref="D452" ca="1">MATCH(TRUE,ISERROR(VALUE(MID(C452,ROW(INDIRECT("1:"&amp;LEN(C452))),1))),0)</f>
        <v>#N/A</v>
      </c>
      <c r="E452" s="72" t="e">
        <f t="shared" ref="E452:E515" ca="1" si="395">VALUE(LEFT(C452,D452-1))</f>
        <v>#N/A</v>
      </c>
      <c r="F452" s="72" t="e">
        <f t="shared" ref="F452:F515" ca="1" si="396">MID(C452,D452,1)</f>
        <v>#N/A</v>
      </c>
      <c r="G452" s="72" t="e">
        <f t="shared" ref="G452:G515" ca="1" si="397">MID(C452,D452+1,1)</f>
        <v>#N/A</v>
      </c>
      <c r="H452" s="72" t="e">
        <f t="shared" ref="H452:H515" ca="1" si="398">MID(C452,D452+2,1)</f>
        <v>#N/A</v>
      </c>
      <c r="I452" s="72" t="e">
        <f t="shared" ref="I452:I515" ca="1" si="399">LEN(C452)-D452-2</f>
        <v>#N/A</v>
      </c>
      <c r="J452" s="72" t="e">
        <f t="shared" ref="J452:J515" ca="1" si="400">VALUE(LEFT(RIGHT(C452,I452),I452/2))*10^(5-I452/2)</f>
        <v>#N/A</v>
      </c>
      <c r="K452" s="72" t="e">
        <f t="shared" ref="K452:K515" ca="1" si="401">VALUE(RIGHT(C452,I452/2))*10^(5-I452/2)</f>
        <v>#N/A</v>
      </c>
      <c r="L452" s="72" t="e">
        <f t="shared" ref="L452:L515" ca="1" si="402">E452*6-183*PI()/180</f>
        <v>#N/A</v>
      </c>
      <c r="M452" s="72" t="e">
        <f ca="1">VLOOKUP(G452,Coef!$C$2:$F$25,4)</f>
        <v>#N/A</v>
      </c>
      <c r="N452" s="31" t="e">
        <f ca="1">VLOOKUP(F452,Coef!$C$4:$D$23,2)</f>
        <v>#N/A</v>
      </c>
      <c r="O452" s="31" t="e">
        <f ca="1">MOD(VLOOKUP(H452,Coef!$C$2:$G$21,5)+MOD(E452+1,2)*15,20)</f>
        <v>#N/A</v>
      </c>
      <c r="P452" s="31" t="e">
        <f ca="1">VLOOKUP(N452,Coef!$A$27:$B$46,2)</f>
        <v>#N/A</v>
      </c>
      <c r="Q452" s="31" t="e">
        <f ca="1">VLOOKUP(N452,Coef!$A$27:$C$46,3)+O452/10-0.1</f>
        <v>#N/A</v>
      </c>
      <c r="R452" s="31" t="e">
        <f ca="1">IF(Q452+0.1&lt;P452,Q452+2,Q452)</f>
        <v>#N/A</v>
      </c>
      <c r="S452" s="72" t="e">
        <f ca="1">M452*100000+J452</f>
        <v>#N/A</v>
      </c>
      <c r="T452" s="72" t="e">
        <f ca="1">R452*1000000+K452</f>
        <v>#N/A</v>
      </c>
      <c r="U452" s="72" t="e">
        <f ca="1">IF(N452&lt;11,T452-10000000,T452)</f>
        <v>#N/A</v>
      </c>
      <c r="V452" s="72" t="e">
        <f ca="1">U452/(6366197.724*0.9996)</f>
        <v>#N/A</v>
      </c>
      <c r="W452" s="72" t="e">
        <f ca="1">(Coef!$J$9/(1+Coef!$J$8*(COS(V452))^2)^0.5)*Coef!$J$6</f>
        <v>#N/A</v>
      </c>
      <c r="X452" s="72" t="e">
        <f ca="1">6*E452-183</f>
        <v>#N/A</v>
      </c>
      <c r="Y452" s="72" t="e">
        <f ca="1">(S452-500000)/W452</f>
        <v>#N/A</v>
      </c>
      <c r="Z452" s="72" t="e">
        <f ca="1">SIN(2*V452)</f>
        <v>#N/A</v>
      </c>
      <c r="AA452" s="72" t="e">
        <f ca="1">Z452*(COS(V452))^2</f>
        <v>#N/A</v>
      </c>
      <c r="AB452" s="72" t="e">
        <f ca="1">V452+(Z452/2)</f>
        <v>#N/A</v>
      </c>
      <c r="AC452" s="72" t="e">
        <f ca="1">(3*AB452+AA452)/4</f>
        <v>#N/A</v>
      </c>
      <c r="AD452" s="72" t="e">
        <f ca="1">(5*AC452+AA452*(COS(V452))^2)/3</f>
        <v>#N/A</v>
      </c>
      <c r="AE452" s="72" t="e">
        <f ca="1">Coef!$J$6*Coef!$J$9*(V452-(Coef!$J$10*AB452)+(Coef!$J$11*AC452)-(Coef!$J$12*AD452))</f>
        <v>#N/A</v>
      </c>
      <c r="AF452" s="72" t="e">
        <f ca="1">(U452-AE452)/W452</f>
        <v>#N/A</v>
      </c>
      <c r="AG452" s="72" t="e">
        <f ca="1">((Coef!$J$8*Y452^2)/2)*(COS(V452))^2</f>
        <v>#N/A</v>
      </c>
      <c r="AH452" s="72" t="e">
        <f ca="1">Y452*(1-(AG452/3))</f>
        <v>#N/A</v>
      </c>
      <c r="AI452" s="72" t="e">
        <f ca="1">AF452*(1-AG452)+V452</f>
        <v>#N/A</v>
      </c>
      <c r="AJ452" s="72" t="e">
        <f ca="1">(EXP(AH452)-EXP(-AH452))/2</f>
        <v>#N/A</v>
      </c>
      <c r="AK452" s="72" t="e">
        <f ca="1">ATAN(AJ452/COS(AI452))</f>
        <v>#N/A</v>
      </c>
      <c r="AL452" s="72" t="e">
        <f ca="1">ATAN(COS(AK452)*TAN(AI452))</f>
        <v>#N/A</v>
      </c>
      <c r="AM452" s="72" t="e">
        <f ca="1">V452+(1+Coef!$J$8*(COS(V452))^2-(3/2)*Coef!$J$8*SIN(V452)*COS(V452)*(AL452-V452))*(AL452-V452)</f>
        <v>#N/A</v>
      </c>
      <c r="AN452" s="34" t="e">
        <f t="shared" ca="1" si="378"/>
        <v>#N/A</v>
      </c>
      <c r="AO452" s="33" t="e">
        <f t="shared" ca="1" si="379"/>
        <v>#N/A</v>
      </c>
      <c r="AP452" s="33" t="e">
        <f t="shared" ca="1" si="380"/>
        <v>#N/A</v>
      </c>
      <c r="AQ452" s="72">
        <v>285</v>
      </c>
      <c r="AR452" s="72">
        <v>810000</v>
      </c>
      <c r="AS452" s="72" t="e">
        <f t="shared" ca="1" si="372"/>
        <v>#N/A</v>
      </c>
      <c r="AT452" s="72" t="e">
        <f t="shared" ca="1" si="372"/>
        <v>#N/A</v>
      </c>
      <c r="AU452" s="72">
        <f t="shared" si="372"/>
        <v>4.9741883681838397</v>
      </c>
      <c r="AV452" s="72" t="e">
        <f t="array" aca="1" ref="AV452" ca="1">ATAN((1-f)*TAN(AS452))</f>
        <v>#N/A</v>
      </c>
      <c r="AW452" s="72" t="e">
        <f t="shared" ca="1" si="381"/>
        <v>#N/A</v>
      </c>
      <c r="AX452" s="72" t="e">
        <f t="shared" ca="1" si="382"/>
        <v>#N/A</v>
      </c>
      <c r="AY452" s="72" t="e">
        <f t="shared" ca="1" si="373"/>
        <v>#N/A</v>
      </c>
      <c r="AZ452" s="72" t="e">
        <f t="shared" ca="1" si="383"/>
        <v>#N/A</v>
      </c>
      <c r="BA452" s="72" t="e">
        <f t="shared" ca="1" si="384"/>
        <v>#N/A</v>
      </c>
      <c r="BB452" s="72" t="e">
        <f t="shared" ca="1" si="385"/>
        <v>#N/A</v>
      </c>
      <c r="BC452" s="72" t="e">
        <f t="shared" ca="1" si="374"/>
        <v>#N/A</v>
      </c>
      <c r="BD452" s="75" t="e">
        <f t="shared" ca="1" si="386"/>
        <v>#N/A</v>
      </c>
      <c r="BE452" s="75" t="e">
        <f t="shared" ca="1" si="387"/>
        <v>#N/A</v>
      </c>
      <c r="BF452" s="75" t="e">
        <f t="shared" ca="1" si="375"/>
        <v>#N/A</v>
      </c>
      <c r="BG452" s="75" t="e">
        <f t="shared" ca="1" si="388"/>
        <v>#N/A</v>
      </c>
      <c r="BH452" s="75" t="e">
        <f t="shared" ca="1" si="389"/>
        <v>#N/A</v>
      </c>
      <c r="BI452" s="75" t="e">
        <f t="shared" ca="1" si="376"/>
        <v>#N/A</v>
      </c>
      <c r="BJ452" s="75" t="e">
        <f t="shared" ca="1" si="390"/>
        <v>#N/A</v>
      </c>
      <c r="BK452" s="75" t="e">
        <f t="shared" ca="1" si="391"/>
        <v>#N/A</v>
      </c>
      <c r="BL452" s="75" t="e">
        <f t="shared" ca="1" si="377"/>
        <v>#N/A</v>
      </c>
      <c r="BM452" s="72" t="e">
        <f t="array" aca="1" ref="BM452" ca="1">ATAN2((1-f)*SQRT(AX452^2+(SIN(AV452)*SIN(BL452)-COS(AV452)*COS(BL452)*COS(AU452))^2),SIN(AV452)*COS(BL452)+COS(AV452)*SIN(BL452)*COS(AU452))</f>
        <v>#N/A</v>
      </c>
      <c r="BN452" s="72" t="e">
        <f t="shared" ca="1" si="392"/>
        <v>#N/A</v>
      </c>
      <c r="BO452" s="72" t="e">
        <f t="array" aca="1" ref="BO452" ca="1">f/16*(1-AX452^2)*(4+f*(4-3*(1-AX452^2)))</f>
        <v>#N/A</v>
      </c>
      <c r="BP452" s="72" t="e">
        <f t="array" aca="1" ref="BP452" ca="1">BN452-(1-BO452)*f*AX452*(BL452+BO452*SIN(BL452)*(COS(BJ452)+BO452*COS(BL452)*(-1+2*COS(BJ452)^2)))</f>
        <v>#N/A</v>
      </c>
      <c r="BQ452" s="72" t="e">
        <f t="shared" ca="1" si="393"/>
        <v>#N/A</v>
      </c>
    </row>
    <row r="453" spans="2:69">
      <c r="B453" s="38"/>
      <c r="C453" s="72" t="str">
        <f t="shared" si="394"/>
        <v/>
      </c>
      <c r="D453" s="72" t="e">
        <f t="array" aca="1" ref="D453" ca="1">MATCH(TRUE,ISERROR(VALUE(MID(C453,ROW(INDIRECT("1:"&amp;LEN(C453))),1))),0)</f>
        <v>#N/A</v>
      </c>
      <c r="E453" s="72" t="e">
        <f t="shared" ca="1" si="395"/>
        <v>#N/A</v>
      </c>
      <c r="F453" s="72" t="e">
        <f t="shared" ca="1" si="396"/>
        <v>#N/A</v>
      </c>
      <c r="G453" s="72" t="e">
        <f t="shared" ca="1" si="397"/>
        <v>#N/A</v>
      </c>
      <c r="H453" s="72" t="e">
        <f t="shared" ca="1" si="398"/>
        <v>#N/A</v>
      </c>
      <c r="I453" s="72" t="e">
        <f t="shared" ca="1" si="399"/>
        <v>#N/A</v>
      </c>
      <c r="J453" s="72" t="e">
        <f t="shared" ca="1" si="400"/>
        <v>#N/A</v>
      </c>
      <c r="K453" s="72" t="e">
        <f t="shared" ca="1" si="401"/>
        <v>#N/A</v>
      </c>
      <c r="L453" s="72" t="e">
        <f t="shared" ca="1" si="402"/>
        <v>#N/A</v>
      </c>
      <c r="M453" s="72" t="e">
        <f ca="1">VLOOKUP(G453,Coef!$C$2:$F$25,4)</f>
        <v>#N/A</v>
      </c>
      <c r="N453" s="31" t="e">
        <f ca="1">VLOOKUP(F453,Coef!$C$4:$D$23,2)</f>
        <v>#N/A</v>
      </c>
      <c r="O453" s="31" t="e">
        <f ca="1">MOD(VLOOKUP(H453,Coef!$C$2:$G$21,5)+MOD(E453+1,2)*15,20)</f>
        <v>#N/A</v>
      </c>
      <c r="P453" s="31" t="e">
        <f ca="1">VLOOKUP(N453,Coef!$A$27:$B$46,2)</f>
        <v>#N/A</v>
      </c>
      <c r="Q453" s="31" t="e">
        <f ca="1">VLOOKUP(N453,Coef!$A$27:$C$46,3)+O453/10-0.1</f>
        <v>#N/A</v>
      </c>
      <c r="R453" s="31" t="e">
        <f ca="1">IF(Q453+0.1&lt;P453,Q453+2,Q453)</f>
        <v>#N/A</v>
      </c>
      <c r="S453" s="72" t="e">
        <f ca="1">M453*100000+J453</f>
        <v>#N/A</v>
      </c>
      <c r="T453" s="72" t="e">
        <f ca="1">R453*1000000+K453</f>
        <v>#N/A</v>
      </c>
      <c r="U453" s="72" t="e">
        <f ca="1">IF(N453&lt;11,T453-10000000,T453)</f>
        <v>#N/A</v>
      </c>
      <c r="V453" s="72" t="e">
        <f ca="1">U453/(6366197.724*0.9996)</f>
        <v>#N/A</v>
      </c>
      <c r="W453" s="72" t="e">
        <f ca="1">(Coef!$J$9/(1+Coef!$J$8*(COS(V453))^2)^0.5)*Coef!$J$6</f>
        <v>#N/A</v>
      </c>
      <c r="X453" s="72" t="e">
        <f ca="1">6*E453-183</f>
        <v>#N/A</v>
      </c>
      <c r="Y453" s="72" t="e">
        <f ca="1">(S453-500000)/W453</f>
        <v>#N/A</v>
      </c>
      <c r="Z453" s="72" t="e">
        <f ca="1">SIN(2*V453)</f>
        <v>#N/A</v>
      </c>
      <c r="AA453" s="72" t="e">
        <f ca="1">Z453*(COS(V453))^2</f>
        <v>#N/A</v>
      </c>
      <c r="AB453" s="72" t="e">
        <f ca="1">V453+(Z453/2)</f>
        <v>#N/A</v>
      </c>
      <c r="AC453" s="72" t="e">
        <f ca="1">(3*AB453+AA453)/4</f>
        <v>#N/A</v>
      </c>
      <c r="AD453" s="72" t="e">
        <f ca="1">(5*AC453+AA453*(COS(V453))^2)/3</f>
        <v>#N/A</v>
      </c>
      <c r="AE453" s="72" t="e">
        <f ca="1">Coef!$J$6*Coef!$J$9*(V453-(Coef!$J$10*AB453)+(Coef!$J$11*AC453)-(Coef!$J$12*AD453))</f>
        <v>#N/A</v>
      </c>
      <c r="AF453" s="72" t="e">
        <f ca="1">(U453-AE453)/W453</f>
        <v>#N/A</v>
      </c>
      <c r="AG453" s="72" t="e">
        <f ca="1">((Coef!$J$8*Y453^2)/2)*(COS(V453))^2</f>
        <v>#N/A</v>
      </c>
      <c r="AH453" s="72" t="e">
        <f ca="1">Y453*(1-(AG453/3))</f>
        <v>#N/A</v>
      </c>
      <c r="AI453" s="72" t="e">
        <f ca="1">AF453*(1-AG453)+V453</f>
        <v>#N/A</v>
      </c>
      <c r="AJ453" s="72" t="e">
        <f ca="1">(EXP(AH453)-EXP(-AH453))/2</f>
        <v>#N/A</v>
      </c>
      <c r="AK453" s="72" t="e">
        <f ca="1">ATAN(AJ453/COS(AI453))</f>
        <v>#N/A</v>
      </c>
      <c r="AL453" s="72" t="e">
        <f ca="1">ATAN(COS(AK453)*TAN(AI453))</f>
        <v>#N/A</v>
      </c>
      <c r="AM453" s="72" t="e">
        <f ca="1">V453+(1+Coef!$J$8*(COS(V453))^2-(3/2)*Coef!$J$8*SIN(V453)*COS(V453)*(AL453-V453))*(AL453-V453)</f>
        <v>#N/A</v>
      </c>
      <c r="AN453" s="34" t="e">
        <f t="shared" ca="1" si="378"/>
        <v>#N/A</v>
      </c>
      <c r="AO453" s="33" t="e">
        <f t="shared" ca="1" si="379"/>
        <v>#N/A</v>
      </c>
      <c r="AP453" s="33" t="e">
        <f t="shared" ca="1" si="380"/>
        <v>#N/A</v>
      </c>
      <c r="AQ453" s="72">
        <v>285</v>
      </c>
      <c r="AR453" s="72">
        <v>810000</v>
      </c>
      <c r="AS453" s="72" t="e">
        <f t="shared" ca="1" si="372"/>
        <v>#N/A</v>
      </c>
      <c r="AT453" s="72" t="e">
        <f t="shared" ca="1" si="372"/>
        <v>#N/A</v>
      </c>
      <c r="AU453" s="72">
        <f t="shared" si="372"/>
        <v>4.9741883681838397</v>
      </c>
      <c r="AV453" s="72" t="e">
        <f t="array" aca="1" ref="AV453" ca="1">ATAN((1-f)*TAN(AS453))</f>
        <v>#N/A</v>
      </c>
      <c r="AW453" s="72" t="e">
        <f t="shared" ca="1" si="381"/>
        <v>#N/A</v>
      </c>
      <c r="AX453" s="72" t="e">
        <f t="shared" ca="1" si="382"/>
        <v>#N/A</v>
      </c>
      <c r="AY453" s="72" t="e">
        <f t="shared" ca="1" si="373"/>
        <v>#N/A</v>
      </c>
      <c r="AZ453" s="72" t="e">
        <f t="shared" ca="1" si="383"/>
        <v>#N/A</v>
      </c>
      <c r="BA453" s="72" t="e">
        <f t="shared" ca="1" si="384"/>
        <v>#N/A</v>
      </c>
      <c r="BB453" s="72" t="e">
        <f t="shared" ca="1" si="385"/>
        <v>#N/A</v>
      </c>
      <c r="BC453" s="72" t="e">
        <f t="shared" ca="1" si="374"/>
        <v>#N/A</v>
      </c>
      <c r="BD453" s="75" t="e">
        <f t="shared" ca="1" si="386"/>
        <v>#N/A</v>
      </c>
      <c r="BE453" s="75" t="e">
        <f t="shared" ca="1" si="387"/>
        <v>#N/A</v>
      </c>
      <c r="BF453" s="75" t="e">
        <f t="shared" ca="1" si="375"/>
        <v>#N/A</v>
      </c>
      <c r="BG453" s="75" t="e">
        <f t="shared" ca="1" si="388"/>
        <v>#N/A</v>
      </c>
      <c r="BH453" s="75" t="e">
        <f t="shared" ca="1" si="389"/>
        <v>#N/A</v>
      </c>
      <c r="BI453" s="75" t="e">
        <f t="shared" ca="1" si="376"/>
        <v>#N/A</v>
      </c>
      <c r="BJ453" s="75" t="e">
        <f t="shared" ca="1" si="390"/>
        <v>#N/A</v>
      </c>
      <c r="BK453" s="75" t="e">
        <f t="shared" ca="1" si="391"/>
        <v>#N/A</v>
      </c>
      <c r="BL453" s="75" t="e">
        <f t="shared" ca="1" si="377"/>
        <v>#N/A</v>
      </c>
      <c r="BM453" s="72" t="e">
        <f t="array" aca="1" ref="BM453" ca="1">ATAN2((1-f)*SQRT(AX453^2+(SIN(AV453)*SIN(BL453)-COS(AV453)*COS(BL453)*COS(AU453))^2),SIN(AV453)*COS(BL453)+COS(AV453)*SIN(BL453)*COS(AU453))</f>
        <v>#N/A</v>
      </c>
      <c r="BN453" s="72" t="e">
        <f t="shared" ca="1" si="392"/>
        <v>#N/A</v>
      </c>
      <c r="BO453" s="72" t="e">
        <f t="array" aca="1" ref="BO453" ca="1">f/16*(1-AX453^2)*(4+f*(4-3*(1-AX453^2)))</f>
        <v>#N/A</v>
      </c>
      <c r="BP453" s="72" t="e">
        <f t="array" aca="1" ref="BP453" ca="1">BN453-(1-BO453)*f*AX453*(BL453+BO453*SIN(BL453)*(COS(BJ453)+BO453*COS(BL453)*(-1+2*COS(BJ453)^2)))</f>
        <v>#N/A</v>
      </c>
      <c r="BQ453" s="72" t="e">
        <f t="shared" ca="1" si="393"/>
        <v>#N/A</v>
      </c>
    </row>
    <row r="454" spans="2:69">
      <c r="B454" s="38"/>
      <c r="C454" s="72" t="str">
        <f t="shared" si="394"/>
        <v/>
      </c>
      <c r="D454" s="72" t="e">
        <f t="array" aca="1" ref="D454" ca="1">MATCH(TRUE,ISERROR(VALUE(MID(C454,ROW(INDIRECT("1:"&amp;LEN(C454))),1))),0)</f>
        <v>#N/A</v>
      </c>
      <c r="E454" s="72" t="e">
        <f t="shared" ca="1" si="395"/>
        <v>#N/A</v>
      </c>
      <c r="F454" s="72" t="e">
        <f t="shared" ca="1" si="396"/>
        <v>#N/A</v>
      </c>
      <c r="G454" s="72" t="e">
        <f t="shared" ca="1" si="397"/>
        <v>#N/A</v>
      </c>
      <c r="H454" s="72" t="e">
        <f t="shared" ca="1" si="398"/>
        <v>#N/A</v>
      </c>
      <c r="I454" s="72" t="e">
        <f t="shared" ca="1" si="399"/>
        <v>#N/A</v>
      </c>
      <c r="J454" s="72" t="e">
        <f t="shared" ca="1" si="400"/>
        <v>#N/A</v>
      </c>
      <c r="K454" s="72" t="e">
        <f t="shared" ca="1" si="401"/>
        <v>#N/A</v>
      </c>
      <c r="L454" s="72" t="e">
        <f t="shared" ca="1" si="402"/>
        <v>#N/A</v>
      </c>
      <c r="M454" s="72" t="e">
        <f ca="1">VLOOKUP(G454,Coef!$C$2:$F$25,4)</f>
        <v>#N/A</v>
      </c>
      <c r="N454" s="31" t="e">
        <f ca="1">VLOOKUP(F454,Coef!$C$4:$D$23,2)</f>
        <v>#N/A</v>
      </c>
      <c r="O454" s="31" t="e">
        <f ca="1">MOD(VLOOKUP(H454,Coef!$C$2:$G$21,5)+MOD(E454+1,2)*15,20)</f>
        <v>#N/A</v>
      </c>
      <c r="P454" s="31" t="e">
        <f ca="1">VLOOKUP(N454,Coef!$A$27:$B$46,2)</f>
        <v>#N/A</v>
      </c>
      <c r="Q454" s="31" t="e">
        <f ca="1">VLOOKUP(N454,Coef!$A$27:$C$46,3)+O454/10-0.1</f>
        <v>#N/A</v>
      </c>
      <c r="R454" s="31" t="e">
        <f ca="1">IF(Q454+0.1&lt;P454,Q454+2,Q454)</f>
        <v>#N/A</v>
      </c>
      <c r="S454" s="72" t="e">
        <f ca="1">M454*100000+J454</f>
        <v>#N/A</v>
      </c>
      <c r="T454" s="72" t="e">
        <f ca="1">R454*1000000+K454</f>
        <v>#N/A</v>
      </c>
      <c r="U454" s="72" t="e">
        <f ca="1">IF(N454&lt;11,T454-10000000,T454)</f>
        <v>#N/A</v>
      </c>
      <c r="V454" s="72" t="e">
        <f ca="1">U454/(6366197.724*0.9996)</f>
        <v>#N/A</v>
      </c>
      <c r="W454" s="72" t="e">
        <f ca="1">(Coef!$J$9/(1+Coef!$J$8*(COS(V454))^2)^0.5)*Coef!$J$6</f>
        <v>#N/A</v>
      </c>
      <c r="X454" s="72" t="e">
        <f ca="1">6*E454-183</f>
        <v>#N/A</v>
      </c>
      <c r="Y454" s="72" t="e">
        <f ca="1">(S454-500000)/W454</f>
        <v>#N/A</v>
      </c>
      <c r="Z454" s="72" t="e">
        <f ca="1">SIN(2*V454)</f>
        <v>#N/A</v>
      </c>
      <c r="AA454" s="72" t="e">
        <f ca="1">Z454*(COS(V454))^2</f>
        <v>#N/A</v>
      </c>
      <c r="AB454" s="72" t="e">
        <f ca="1">V454+(Z454/2)</f>
        <v>#N/A</v>
      </c>
      <c r="AC454" s="72" t="e">
        <f ca="1">(3*AB454+AA454)/4</f>
        <v>#N/A</v>
      </c>
      <c r="AD454" s="72" t="e">
        <f ca="1">(5*AC454+AA454*(COS(V454))^2)/3</f>
        <v>#N/A</v>
      </c>
      <c r="AE454" s="72" t="e">
        <f ca="1">Coef!$J$6*Coef!$J$9*(V454-(Coef!$J$10*AB454)+(Coef!$J$11*AC454)-(Coef!$J$12*AD454))</f>
        <v>#N/A</v>
      </c>
      <c r="AF454" s="72" t="e">
        <f ca="1">(U454-AE454)/W454</f>
        <v>#N/A</v>
      </c>
      <c r="AG454" s="72" t="e">
        <f ca="1">((Coef!$J$8*Y454^2)/2)*(COS(V454))^2</f>
        <v>#N/A</v>
      </c>
      <c r="AH454" s="72" t="e">
        <f ca="1">Y454*(1-(AG454/3))</f>
        <v>#N/A</v>
      </c>
      <c r="AI454" s="72" t="e">
        <f ca="1">AF454*(1-AG454)+V454</f>
        <v>#N/A</v>
      </c>
      <c r="AJ454" s="72" t="e">
        <f ca="1">(EXP(AH454)-EXP(-AH454))/2</f>
        <v>#N/A</v>
      </c>
      <c r="AK454" s="72" t="e">
        <f ca="1">ATAN(AJ454/COS(AI454))</f>
        <v>#N/A</v>
      </c>
      <c r="AL454" s="72" t="e">
        <f ca="1">ATAN(COS(AK454)*TAN(AI454))</f>
        <v>#N/A</v>
      </c>
      <c r="AM454" s="72" t="e">
        <f ca="1">V454+(1+Coef!$J$8*(COS(V454))^2-(3/2)*Coef!$J$8*SIN(V454)*COS(V454)*(AL454-V454))*(AL454-V454)</f>
        <v>#N/A</v>
      </c>
      <c r="AN454" s="34" t="e">
        <f t="shared" ca="1" si="378"/>
        <v>#N/A</v>
      </c>
      <c r="AO454" s="33" t="e">
        <f t="shared" ca="1" si="379"/>
        <v>#N/A</v>
      </c>
      <c r="AP454" s="33" t="e">
        <f t="shared" ca="1" si="380"/>
        <v>#N/A</v>
      </c>
      <c r="AQ454" s="72">
        <v>285</v>
      </c>
      <c r="AR454" s="72">
        <v>810000</v>
      </c>
      <c r="AS454" s="72" t="e">
        <f t="shared" ca="1" si="372"/>
        <v>#N/A</v>
      </c>
      <c r="AT454" s="72" t="e">
        <f t="shared" ca="1" si="372"/>
        <v>#N/A</v>
      </c>
      <c r="AU454" s="72">
        <f t="shared" si="372"/>
        <v>4.9741883681838397</v>
      </c>
      <c r="AV454" s="72" t="e">
        <f t="array" aca="1" ref="AV454" ca="1">ATAN((1-f)*TAN(AS454))</f>
        <v>#N/A</v>
      </c>
      <c r="AW454" s="72" t="e">
        <f t="shared" ca="1" si="381"/>
        <v>#N/A</v>
      </c>
      <c r="AX454" s="72" t="e">
        <f t="shared" ca="1" si="382"/>
        <v>#N/A</v>
      </c>
      <c r="AY454" s="72" t="e">
        <f t="shared" ca="1" si="373"/>
        <v>#N/A</v>
      </c>
      <c r="AZ454" s="72" t="e">
        <f t="shared" ca="1" si="383"/>
        <v>#N/A</v>
      </c>
      <c r="BA454" s="72" t="e">
        <f t="shared" ca="1" si="384"/>
        <v>#N/A</v>
      </c>
      <c r="BB454" s="72" t="e">
        <f t="shared" ca="1" si="385"/>
        <v>#N/A</v>
      </c>
      <c r="BC454" s="72" t="e">
        <f t="shared" ca="1" si="374"/>
        <v>#N/A</v>
      </c>
      <c r="BD454" s="75" t="e">
        <f t="shared" ca="1" si="386"/>
        <v>#N/A</v>
      </c>
      <c r="BE454" s="75" t="e">
        <f t="shared" ca="1" si="387"/>
        <v>#N/A</v>
      </c>
      <c r="BF454" s="75" t="e">
        <f t="shared" ca="1" si="375"/>
        <v>#N/A</v>
      </c>
      <c r="BG454" s="75" t="e">
        <f t="shared" ca="1" si="388"/>
        <v>#N/A</v>
      </c>
      <c r="BH454" s="75" t="e">
        <f t="shared" ca="1" si="389"/>
        <v>#N/A</v>
      </c>
      <c r="BI454" s="75" t="e">
        <f t="shared" ca="1" si="376"/>
        <v>#N/A</v>
      </c>
      <c r="BJ454" s="75" t="e">
        <f t="shared" ca="1" si="390"/>
        <v>#N/A</v>
      </c>
      <c r="BK454" s="75" t="e">
        <f t="shared" ca="1" si="391"/>
        <v>#N/A</v>
      </c>
      <c r="BL454" s="75" t="e">
        <f t="shared" ca="1" si="377"/>
        <v>#N/A</v>
      </c>
      <c r="BM454" s="72" t="e">
        <f t="array" aca="1" ref="BM454" ca="1">ATAN2((1-f)*SQRT(AX454^2+(SIN(AV454)*SIN(BL454)-COS(AV454)*COS(BL454)*COS(AU454))^2),SIN(AV454)*COS(BL454)+COS(AV454)*SIN(BL454)*COS(AU454))</f>
        <v>#N/A</v>
      </c>
      <c r="BN454" s="72" t="e">
        <f t="shared" ca="1" si="392"/>
        <v>#N/A</v>
      </c>
      <c r="BO454" s="72" t="e">
        <f t="array" aca="1" ref="BO454" ca="1">f/16*(1-AX454^2)*(4+f*(4-3*(1-AX454^2)))</f>
        <v>#N/A</v>
      </c>
      <c r="BP454" s="72" t="e">
        <f t="array" aca="1" ref="BP454" ca="1">BN454-(1-BO454)*f*AX454*(BL454+BO454*SIN(BL454)*(COS(BJ454)+BO454*COS(BL454)*(-1+2*COS(BJ454)^2)))</f>
        <v>#N/A</v>
      </c>
      <c r="BQ454" s="72" t="e">
        <f t="shared" ca="1" si="393"/>
        <v>#N/A</v>
      </c>
    </row>
    <row r="455" spans="2:69">
      <c r="B455" s="38"/>
      <c r="C455" s="72" t="str">
        <f t="shared" si="394"/>
        <v/>
      </c>
      <c r="D455" s="72" t="e">
        <f t="array" aca="1" ref="D455" ca="1">MATCH(TRUE,ISERROR(VALUE(MID(C455,ROW(INDIRECT("1:"&amp;LEN(C455))),1))),0)</f>
        <v>#N/A</v>
      </c>
      <c r="E455" s="72" t="e">
        <f t="shared" ca="1" si="395"/>
        <v>#N/A</v>
      </c>
      <c r="F455" s="72" t="e">
        <f t="shared" ca="1" si="396"/>
        <v>#N/A</v>
      </c>
      <c r="G455" s="72" t="e">
        <f t="shared" ca="1" si="397"/>
        <v>#N/A</v>
      </c>
      <c r="H455" s="72" t="e">
        <f t="shared" ca="1" si="398"/>
        <v>#N/A</v>
      </c>
      <c r="I455" s="72" t="e">
        <f t="shared" ca="1" si="399"/>
        <v>#N/A</v>
      </c>
      <c r="J455" s="72" t="e">
        <f t="shared" ca="1" si="400"/>
        <v>#N/A</v>
      </c>
      <c r="K455" s="72" t="e">
        <f t="shared" ca="1" si="401"/>
        <v>#N/A</v>
      </c>
      <c r="L455" s="72" t="e">
        <f t="shared" ca="1" si="402"/>
        <v>#N/A</v>
      </c>
      <c r="M455" s="72" t="e">
        <f ca="1">VLOOKUP(G455,Coef!$C$2:$F$25,4)</f>
        <v>#N/A</v>
      </c>
      <c r="N455" s="31" t="e">
        <f ca="1">VLOOKUP(F455,Coef!$C$4:$D$23,2)</f>
        <v>#N/A</v>
      </c>
      <c r="O455" s="31" t="e">
        <f ca="1">MOD(VLOOKUP(H455,Coef!$C$2:$G$21,5)+MOD(E455+1,2)*15,20)</f>
        <v>#N/A</v>
      </c>
      <c r="P455" s="31" t="e">
        <f ca="1">VLOOKUP(N455,Coef!$A$27:$B$46,2)</f>
        <v>#N/A</v>
      </c>
      <c r="Q455" s="31" t="e">
        <f ca="1">VLOOKUP(N455,Coef!$A$27:$C$46,3)+O455/10-0.1</f>
        <v>#N/A</v>
      </c>
      <c r="R455" s="31" t="e">
        <f ca="1">IF(Q455+0.1&lt;P455,Q455+2,Q455)</f>
        <v>#N/A</v>
      </c>
      <c r="S455" s="72" t="e">
        <f ca="1">M455*100000+J455</f>
        <v>#N/A</v>
      </c>
      <c r="T455" s="72" t="e">
        <f ca="1">R455*1000000+K455</f>
        <v>#N/A</v>
      </c>
      <c r="U455" s="72" t="e">
        <f ca="1">IF(N455&lt;11,T455-10000000,T455)</f>
        <v>#N/A</v>
      </c>
      <c r="V455" s="72" t="e">
        <f ca="1">U455/(6366197.724*0.9996)</f>
        <v>#N/A</v>
      </c>
      <c r="W455" s="72" t="e">
        <f ca="1">(Coef!$J$9/(1+Coef!$J$8*(COS(V455))^2)^0.5)*Coef!$J$6</f>
        <v>#N/A</v>
      </c>
      <c r="X455" s="72" t="e">
        <f ca="1">6*E455-183</f>
        <v>#N/A</v>
      </c>
      <c r="Y455" s="72" t="e">
        <f ca="1">(S455-500000)/W455</f>
        <v>#N/A</v>
      </c>
      <c r="Z455" s="72" t="e">
        <f ca="1">SIN(2*V455)</f>
        <v>#N/A</v>
      </c>
      <c r="AA455" s="72" t="e">
        <f ca="1">Z455*(COS(V455))^2</f>
        <v>#N/A</v>
      </c>
      <c r="AB455" s="72" t="e">
        <f ca="1">V455+(Z455/2)</f>
        <v>#N/A</v>
      </c>
      <c r="AC455" s="72" t="e">
        <f ca="1">(3*AB455+AA455)/4</f>
        <v>#N/A</v>
      </c>
      <c r="AD455" s="72" t="e">
        <f ca="1">(5*AC455+AA455*(COS(V455))^2)/3</f>
        <v>#N/A</v>
      </c>
      <c r="AE455" s="72" t="e">
        <f ca="1">Coef!$J$6*Coef!$J$9*(V455-(Coef!$J$10*AB455)+(Coef!$J$11*AC455)-(Coef!$J$12*AD455))</f>
        <v>#N/A</v>
      </c>
      <c r="AF455" s="72" t="e">
        <f ca="1">(U455-AE455)/W455</f>
        <v>#N/A</v>
      </c>
      <c r="AG455" s="72" t="e">
        <f ca="1">((Coef!$J$8*Y455^2)/2)*(COS(V455))^2</f>
        <v>#N/A</v>
      </c>
      <c r="AH455" s="72" t="e">
        <f ca="1">Y455*(1-(AG455/3))</f>
        <v>#N/A</v>
      </c>
      <c r="AI455" s="72" t="e">
        <f ca="1">AF455*(1-AG455)+V455</f>
        <v>#N/A</v>
      </c>
      <c r="AJ455" s="72" t="e">
        <f ca="1">(EXP(AH455)-EXP(-AH455))/2</f>
        <v>#N/A</v>
      </c>
      <c r="AK455" s="72" t="e">
        <f ca="1">ATAN(AJ455/COS(AI455))</f>
        <v>#N/A</v>
      </c>
      <c r="AL455" s="72" t="e">
        <f ca="1">ATAN(COS(AK455)*TAN(AI455))</f>
        <v>#N/A</v>
      </c>
      <c r="AM455" s="72" t="e">
        <f ca="1">V455+(1+Coef!$J$8*(COS(V455))^2-(3/2)*Coef!$J$8*SIN(V455)*COS(V455)*(AL455-V455))*(AL455-V455)</f>
        <v>#N/A</v>
      </c>
      <c r="AN455" s="34" t="e">
        <f t="shared" ca="1" si="378"/>
        <v>#N/A</v>
      </c>
      <c r="AO455" s="33" t="e">
        <f t="shared" ca="1" si="379"/>
        <v>#N/A</v>
      </c>
      <c r="AP455" s="33" t="e">
        <f t="shared" ca="1" si="380"/>
        <v>#N/A</v>
      </c>
      <c r="AQ455" s="72">
        <v>285</v>
      </c>
      <c r="AR455" s="72">
        <v>810000</v>
      </c>
      <c r="AS455" s="72" t="e">
        <f t="shared" ca="1" si="372"/>
        <v>#N/A</v>
      </c>
      <c r="AT455" s="72" t="e">
        <f t="shared" ca="1" si="372"/>
        <v>#N/A</v>
      </c>
      <c r="AU455" s="72">
        <f t="shared" si="372"/>
        <v>4.9741883681838397</v>
      </c>
      <c r="AV455" s="72" t="e">
        <f t="array" aca="1" ref="AV455" ca="1">ATAN((1-f)*TAN(AS455))</f>
        <v>#N/A</v>
      </c>
      <c r="AW455" s="72" t="e">
        <f t="shared" ca="1" si="381"/>
        <v>#N/A</v>
      </c>
      <c r="AX455" s="72" t="e">
        <f t="shared" ca="1" si="382"/>
        <v>#N/A</v>
      </c>
      <c r="AY455" s="72" t="e">
        <f t="shared" ca="1" si="373"/>
        <v>#N/A</v>
      </c>
      <c r="AZ455" s="72" t="e">
        <f t="shared" ca="1" si="383"/>
        <v>#N/A</v>
      </c>
      <c r="BA455" s="72" t="e">
        <f t="shared" ca="1" si="384"/>
        <v>#N/A</v>
      </c>
      <c r="BB455" s="72" t="e">
        <f t="shared" ca="1" si="385"/>
        <v>#N/A</v>
      </c>
      <c r="BC455" s="72" t="e">
        <f t="shared" ca="1" si="374"/>
        <v>#N/A</v>
      </c>
      <c r="BD455" s="75" t="e">
        <f t="shared" ca="1" si="386"/>
        <v>#N/A</v>
      </c>
      <c r="BE455" s="75" t="e">
        <f t="shared" ca="1" si="387"/>
        <v>#N/A</v>
      </c>
      <c r="BF455" s="75" t="e">
        <f t="shared" ca="1" si="375"/>
        <v>#N/A</v>
      </c>
      <c r="BG455" s="75" t="e">
        <f t="shared" ca="1" si="388"/>
        <v>#N/A</v>
      </c>
      <c r="BH455" s="75" t="e">
        <f t="shared" ca="1" si="389"/>
        <v>#N/A</v>
      </c>
      <c r="BI455" s="75" t="e">
        <f t="shared" ca="1" si="376"/>
        <v>#N/A</v>
      </c>
      <c r="BJ455" s="75" t="e">
        <f t="shared" ca="1" si="390"/>
        <v>#N/A</v>
      </c>
      <c r="BK455" s="75" t="e">
        <f t="shared" ca="1" si="391"/>
        <v>#N/A</v>
      </c>
      <c r="BL455" s="75" t="e">
        <f t="shared" ca="1" si="377"/>
        <v>#N/A</v>
      </c>
      <c r="BM455" s="72" t="e">
        <f t="array" aca="1" ref="BM455" ca="1">ATAN2((1-f)*SQRT(AX455^2+(SIN(AV455)*SIN(BL455)-COS(AV455)*COS(BL455)*COS(AU455))^2),SIN(AV455)*COS(BL455)+COS(AV455)*SIN(BL455)*COS(AU455))</f>
        <v>#N/A</v>
      </c>
      <c r="BN455" s="72" t="e">
        <f t="shared" ca="1" si="392"/>
        <v>#N/A</v>
      </c>
      <c r="BO455" s="72" t="e">
        <f t="array" aca="1" ref="BO455" ca="1">f/16*(1-AX455^2)*(4+f*(4-3*(1-AX455^2)))</f>
        <v>#N/A</v>
      </c>
      <c r="BP455" s="72" t="e">
        <f t="array" aca="1" ref="BP455" ca="1">BN455-(1-BO455)*f*AX455*(BL455+BO455*SIN(BL455)*(COS(BJ455)+BO455*COS(BL455)*(-1+2*COS(BJ455)^2)))</f>
        <v>#N/A</v>
      </c>
      <c r="BQ455" s="72" t="e">
        <f t="shared" ca="1" si="393"/>
        <v>#N/A</v>
      </c>
    </row>
    <row r="456" spans="2:69">
      <c r="B456" s="38"/>
      <c r="C456" s="72" t="str">
        <f t="shared" si="394"/>
        <v/>
      </c>
      <c r="D456" s="72" t="e">
        <f t="array" aca="1" ref="D456" ca="1">MATCH(TRUE,ISERROR(VALUE(MID(C456,ROW(INDIRECT("1:"&amp;LEN(C456))),1))),0)</f>
        <v>#N/A</v>
      </c>
      <c r="E456" s="72" t="e">
        <f t="shared" ca="1" si="395"/>
        <v>#N/A</v>
      </c>
      <c r="F456" s="72" t="e">
        <f t="shared" ca="1" si="396"/>
        <v>#N/A</v>
      </c>
      <c r="G456" s="72" t="e">
        <f t="shared" ca="1" si="397"/>
        <v>#N/A</v>
      </c>
      <c r="H456" s="72" t="e">
        <f t="shared" ca="1" si="398"/>
        <v>#N/A</v>
      </c>
      <c r="I456" s="72" t="e">
        <f t="shared" ca="1" si="399"/>
        <v>#N/A</v>
      </c>
      <c r="J456" s="72" t="e">
        <f t="shared" ca="1" si="400"/>
        <v>#N/A</v>
      </c>
      <c r="K456" s="72" t="e">
        <f t="shared" ca="1" si="401"/>
        <v>#N/A</v>
      </c>
      <c r="L456" s="72" t="e">
        <f t="shared" ca="1" si="402"/>
        <v>#N/A</v>
      </c>
      <c r="M456" s="72" t="e">
        <f ca="1">VLOOKUP(G456,Coef!$C$2:$F$25,4)</f>
        <v>#N/A</v>
      </c>
      <c r="N456" s="31" t="e">
        <f ca="1">VLOOKUP(F456,Coef!$C$4:$D$23,2)</f>
        <v>#N/A</v>
      </c>
      <c r="O456" s="31" t="e">
        <f ca="1">MOD(VLOOKUP(H456,Coef!$C$2:$G$21,5)+MOD(E456+1,2)*15,20)</f>
        <v>#N/A</v>
      </c>
      <c r="P456" s="31" t="e">
        <f ca="1">VLOOKUP(N456,Coef!$A$27:$B$46,2)</f>
        <v>#N/A</v>
      </c>
      <c r="Q456" s="31" t="e">
        <f ca="1">VLOOKUP(N456,Coef!$A$27:$C$46,3)+O456/10-0.1</f>
        <v>#N/A</v>
      </c>
      <c r="R456" s="31" t="e">
        <f ca="1">IF(Q456+0.1&lt;P456,Q456+2,Q456)</f>
        <v>#N/A</v>
      </c>
      <c r="S456" s="72" t="e">
        <f ca="1">M456*100000+J456</f>
        <v>#N/A</v>
      </c>
      <c r="T456" s="72" t="e">
        <f ca="1">R456*1000000+K456</f>
        <v>#N/A</v>
      </c>
      <c r="U456" s="72" t="e">
        <f ca="1">IF(N456&lt;11,T456-10000000,T456)</f>
        <v>#N/A</v>
      </c>
      <c r="V456" s="72" t="e">
        <f ca="1">U456/(6366197.724*0.9996)</f>
        <v>#N/A</v>
      </c>
      <c r="W456" s="72" t="e">
        <f ca="1">(Coef!$J$9/(1+Coef!$J$8*(COS(V456))^2)^0.5)*Coef!$J$6</f>
        <v>#N/A</v>
      </c>
      <c r="X456" s="72" t="e">
        <f ca="1">6*E456-183</f>
        <v>#N/A</v>
      </c>
      <c r="Y456" s="72" t="e">
        <f ca="1">(S456-500000)/W456</f>
        <v>#N/A</v>
      </c>
      <c r="Z456" s="72" t="e">
        <f ca="1">SIN(2*V456)</f>
        <v>#N/A</v>
      </c>
      <c r="AA456" s="72" t="e">
        <f ca="1">Z456*(COS(V456))^2</f>
        <v>#N/A</v>
      </c>
      <c r="AB456" s="72" t="e">
        <f ca="1">V456+(Z456/2)</f>
        <v>#N/A</v>
      </c>
      <c r="AC456" s="72" t="e">
        <f ca="1">(3*AB456+AA456)/4</f>
        <v>#N/A</v>
      </c>
      <c r="AD456" s="72" t="e">
        <f ca="1">(5*AC456+AA456*(COS(V456))^2)/3</f>
        <v>#N/A</v>
      </c>
      <c r="AE456" s="72" t="e">
        <f ca="1">Coef!$J$6*Coef!$J$9*(V456-(Coef!$J$10*AB456)+(Coef!$J$11*AC456)-(Coef!$J$12*AD456))</f>
        <v>#N/A</v>
      </c>
      <c r="AF456" s="72" t="e">
        <f ca="1">(U456-AE456)/W456</f>
        <v>#N/A</v>
      </c>
      <c r="AG456" s="72" t="e">
        <f ca="1">((Coef!$J$8*Y456^2)/2)*(COS(V456))^2</f>
        <v>#N/A</v>
      </c>
      <c r="AH456" s="72" t="e">
        <f ca="1">Y456*(1-(AG456/3))</f>
        <v>#N/A</v>
      </c>
      <c r="AI456" s="72" t="e">
        <f ca="1">AF456*(1-AG456)+V456</f>
        <v>#N/A</v>
      </c>
      <c r="AJ456" s="72" t="e">
        <f ca="1">(EXP(AH456)-EXP(-AH456))/2</f>
        <v>#N/A</v>
      </c>
      <c r="AK456" s="72" t="e">
        <f ca="1">ATAN(AJ456/COS(AI456))</f>
        <v>#N/A</v>
      </c>
      <c r="AL456" s="72" t="e">
        <f ca="1">ATAN(COS(AK456)*TAN(AI456))</f>
        <v>#N/A</v>
      </c>
      <c r="AM456" s="72" t="e">
        <f ca="1">V456+(1+Coef!$J$8*(COS(V456))^2-(3/2)*Coef!$J$8*SIN(V456)*COS(V456)*(AL456-V456))*(AL456-V456)</f>
        <v>#N/A</v>
      </c>
      <c r="AN456" s="34" t="e">
        <f t="shared" ca="1" si="378"/>
        <v>#N/A</v>
      </c>
      <c r="AO456" s="33" t="e">
        <f t="shared" ca="1" si="379"/>
        <v>#N/A</v>
      </c>
      <c r="AP456" s="33" t="e">
        <f t="shared" ca="1" si="380"/>
        <v>#N/A</v>
      </c>
      <c r="AQ456" s="72">
        <v>285</v>
      </c>
      <c r="AR456" s="72">
        <v>810000</v>
      </c>
      <c r="AS456" s="72" t="e">
        <f t="shared" ca="1" si="372"/>
        <v>#N/A</v>
      </c>
      <c r="AT456" s="72" t="e">
        <f t="shared" ca="1" si="372"/>
        <v>#N/A</v>
      </c>
      <c r="AU456" s="72">
        <f t="shared" si="372"/>
        <v>4.9741883681838397</v>
      </c>
      <c r="AV456" s="72" t="e">
        <f t="array" aca="1" ref="AV456" ca="1">ATAN((1-f)*TAN(AS456))</f>
        <v>#N/A</v>
      </c>
      <c r="AW456" s="72" t="e">
        <f t="shared" ca="1" si="381"/>
        <v>#N/A</v>
      </c>
      <c r="AX456" s="72" t="e">
        <f t="shared" ca="1" si="382"/>
        <v>#N/A</v>
      </c>
      <c r="AY456" s="72" t="e">
        <f t="shared" ca="1" si="373"/>
        <v>#N/A</v>
      </c>
      <c r="AZ456" s="72" t="e">
        <f t="shared" ca="1" si="383"/>
        <v>#N/A</v>
      </c>
      <c r="BA456" s="72" t="e">
        <f t="shared" ca="1" si="384"/>
        <v>#N/A</v>
      </c>
      <c r="BB456" s="72" t="e">
        <f t="shared" ca="1" si="385"/>
        <v>#N/A</v>
      </c>
      <c r="BC456" s="72" t="e">
        <f t="shared" ca="1" si="374"/>
        <v>#N/A</v>
      </c>
      <c r="BD456" s="75" t="e">
        <f t="shared" ca="1" si="386"/>
        <v>#N/A</v>
      </c>
      <c r="BE456" s="75" t="e">
        <f t="shared" ca="1" si="387"/>
        <v>#N/A</v>
      </c>
      <c r="BF456" s="75" t="e">
        <f t="shared" ca="1" si="375"/>
        <v>#N/A</v>
      </c>
      <c r="BG456" s="75" t="e">
        <f t="shared" ca="1" si="388"/>
        <v>#N/A</v>
      </c>
      <c r="BH456" s="75" t="e">
        <f t="shared" ca="1" si="389"/>
        <v>#N/A</v>
      </c>
      <c r="BI456" s="75" t="e">
        <f t="shared" ca="1" si="376"/>
        <v>#N/A</v>
      </c>
      <c r="BJ456" s="75" t="e">
        <f t="shared" ca="1" si="390"/>
        <v>#N/A</v>
      </c>
      <c r="BK456" s="75" t="e">
        <f t="shared" ca="1" si="391"/>
        <v>#N/A</v>
      </c>
      <c r="BL456" s="75" t="e">
        <f t="shared" ca="1" si="377"/>
        <v>#N/A</v>
      </c>
      <c r="BM456" s="72" t="e">
        <f t="array" aca="1" ref="BM456" ca="1">ATAN2((1-f)*SQRT(AX456^2+(SIN(AV456)*SIN(BL456)-COS(AV456)*COS(BL456)*COS(AU456))^2),SIN(AV456)*COS(BL456)+COS(AV456)*SIN(BL456)*COS(AU456))</f>
        <v>#N/A</v>
      </c>
      <c r="BN456" s="72" t="e">
        <f t="shared" ca="1" si="392"/>
        <v>#N/A</v>
      </c>
      <c r="BO456" s="72" t="e">
        <f t="array" aca="1" ref="BO456" ca="1">f/16*(1-AX456^2)*(4+f*(4-3*(1-AX456^2)))</f>
        <v>#N/A</v>
      </c>
      <c r="BP456" s="72" t="e">
        <f t="array" aca="1" ref="BP456" ca="1">BN456-(1-BO456)*f*AX456*(BL456+BO456*SIN(BL456)*(COS(BJ456)+BO456*COS(BL456)*(-1+2*COS(BJ456)^2)))</f>
        <v>#N/A</v>
      </c>
      <c r="BQ456" s="72" t="e">
        <f t="shared" ca="1" si="393"/>
        <v>#N/A</v>
      </c>
    </row>
    <row r="457" spans="2:69">
      <c r="B457" s="38"/>
      <c r="C457" s="72" t="str">
        <f t="shared" si="394"/>
        <v/>
      </c>
      <c r="D457" s="72" t="e">
        <f t="array" aca="1" ref="D457" ca="1">MATCH(TRUE,ISERROR(VALUE(MID(C457,ROW(INDIRECT("1:"&amp;LEN(C457))),1))),0)</f>
        <v>#N/A</v>
      </c>
      <c r="E457" s="72" t="e">
        <f t="shared" ca="1" si="395"/>
        <v>#N/A</v>
      </c>
      <c r="F457" s="72" t="e">
        <f t="shared" ca="1" si="396"/>
        <v>#N/A</v>
      </c>
      <c r="G457" s="72" t="e">
        <f t="shared" ca="1" si="397"/>
        <v>#N/A</v>
      </c>
      <c r="H457" s="72" t="e">
        <f t="shared" ca="1" si="398"/>
        <v>#N/A</v>
      </c>
      <c r="I457" s="72" t="e">
        <f t="shared" ca="1" si="399"/>
        <v>#N/A</v>
      </c>
      <c r="J457" s="72" t="e">
        <f t="shared" ca="1" si="400"/>
        <v>#N/A</v>
      </c>
      <c r="K457" s="72" t="e">
        <f t="shared" ca="1" si="401"/>
        <v>#N/A</v>
      </c>
      <c r="L457" s="72" t="e">
        <f t="shared" ca="1" si="402"/>
        <v>#N/A</v>
      </c>
      <c r="M457" s="72" t="e">
        <f ca="1">VLOOKUP(G457,Coef!$C$2:$F$25,4)</f>
        <v>#N/A</v>
      </c>
      <c r="N457" s="31" t="e">
        <f ca="1">VLOOKUP(F457,Coef!$C$4:$D$23,2)</f>
        <v>#N/A</v>
      </c>
      <c r="O457" s="31" t="e">
        <f ca="1">MOD(VLOOKUP(H457,Coef!$C$2:$G$21,5)+MOD(E457+1,2)*15,20)</f>
        <v>#N/A</v>
      </c>
      <c r="P457" s="31" t="e">
        <f ca="1">VLOOKUP(N457,Coef!$A$27:$B$46,2)</f>
        <v>#N/A</v>
      </c>
      <c r="Q457" s="31" t="e">
        <f ca="1">VLOOKUP(N457,Coef!$A$27:$C$46,3)+O457/10-0.1</f>
        <v>#N/A</v>
      </c>
      <c r="R457" s="31" t="e">
        <f ca="1">IF(Q457+0.1&lt;P457,Q457+2,Q457)</f>
        <v>#N/A</v>
      </c>
      <c r="S457" s="72" t="e">
        <f ca="1">M457*100000+J457</f>
        <v>#N/A</v>
      </c>
      <c r="T457" s="72" t="e">
        <f ca="1">R457*1000000+K457</f>
        <v>#N/A</v>
      </c>
      <c r="U457" s="72" t="e">
        <f ca="1">IF(N457&lt;11,T457-10000000,T457)</f>
        <v>#N/A</v>
      </c>
      <c r="V457" s="72" t="e">
        <f ca="1">U457/(6366197.724*0.9996)</f>
        <v>#N/A</v>
      </c>
      <c r="W457" s="72" t="e">
        <f ca="1">(Coef!$J$9/(1+Coef!$J$8*(COS(V457))^2)^0.5)*Coef!$J$6</f>
        <v>#N/A</v>
      </c>
      <c r="X457" s="72" t="e">
        <f ca="1">6*E457-183</f>
        <v>#N/A</v>
      </c>
      <c r="Y457" s="72" t="e">
        <f ca="1">(S457-500000)/W457</f>
        <v>#N/A</v>
      </c>
      <c r="Z457" s="72" t="e">
        <f ca="1">SIN(2*V457)</f>
        <v>#N/A</v>
      </c>
      <c r="AA457" s="72" t="e">
        <f ca="1">Z457*(COS(V457))^2</f>
        <v>#N/A</v>
      </c>
      <c r="AB457" s="72" t="e">
        <f ca="1">V457+(Z457/2)</f>
        <v>#N/A</v>
      </c>
      <c r="AC457" s="72" t="e">
        <f ca="1">(3*AB457+AA457)/4</f>
        <v>#N/A</v>
      </c>
      <c r="AD457" s="72" t="e">
        <f ca="1">(5*AC457+AA457*(COS(V457))^2)/3</f>
        <v>#N/A</v>
      </c>
      <c r="AE457" s="72" t="e">
        <f ca="1">Coef!$J$6*Coef!$J$9*(V457-(Coef!$J$10*AB457)+(Coef!$J$11*AC457)-(Coef!$J$12*AD457))</f>
        <v>#N/A</v>
      </c>
      <c r="AF457" s="72" t="e">
        <f ca="1">(U457-AE457)/W457</f>
        <v>#N/A</v>
      </c>
      <c r="AG457" s="72" t="e">
        <f ca="1">((Coef!$J$8*Y457^2)/2)*(COS(V457))^2</f>
        <v>#N/A</v>
      </c>
      <c r="AH457" s="72" t="e">
        <f ca="1">Y457*(1-(AG457/3))</f>
        <v>#N/A</v>
      </c>
      <c r="AI457" s="72" t="e">
        <f ca="1">AF457*(1-AG457)+V457</f>
        <v>#N/A</v>
      </c>
      <c r="AJ457" s="72" t="e">
        <f ca="1">(EXP(AH457)-EXP(-AH457))/2</f>
        <v>#N/A</v>
      </c>
      <c r="AK457" s="72" t="e">
        <f ca="1">ATAN(AJ457/COS(AI457))</f>
        <v>#N/A</v>
      </c>
      <c r="AL457" s="72" t="e">
        <f ca="1">ATAN(COS(AK457)*TAN(AI457))</f>
        <v>#N/A</v>
      </c>
      <c r="AM457" s="72" t="e">
        <f ca="1">V457+(1+Coef!$J$8*(COS(V457))^2-(3/2)*Coef!$J$8*SIN(V457)*COS(V457)*(AL457-V457))*(AL457-V457)</f>
        <v>#N/A</v>
      </c>
      <c r="AN457" s="34" t="e">
        <f t="shared" ca="1" si="378"/>
        <v>#N/A</v>
      </c>
      <c r="AO457" s="33" t="e">
        <f t="shared" ca="1" si="379"/>
        <v>#N/A</v>
      </c>
      <c r="AP457" s="33" t="e">
        <f t="shared" ca="1" si="380"/>
        <v>#N/A</v>
      </c>
      <c r="AQ457" s="72">
        <v>285</v>
      </c>
      <c r="AR457" s="72">
        <v>810000</v>
      </c>
      <c r="AS457" s="72" t="e">
        <f t="shared" ca="1" si="372"/>
        <v>#N/A</v>
      </c>
      <c r="AT457" s="72" t="e">
        <f t="shared" ca="1" si="372"/>
        <v>#N/A</v>
      </c>
      <c r="AU457" s="72">
        <f t="shared" si="372"/>
        <v>4.9741883681838397</v>
      </c>
      <c r="AV457" s="72" t="e">
        <f t="array" aca="1" ref="AV457" ca="1">ATAN((1-f)*TAN(AS457))</f>
        <v>#N/A</v>
      </c>
      <c r="AW457" s="72" t="e">
        <f t="shared" ca="1" si="381"/>
        <v>#N/A</v>
      </c>
      <c r="AX457" s="72" t="e">
        <f t="shared" ca="1" si="382"/>
        <v>#N/A</v>
      </c>
      <c r="AY457" s="72" t="e">
        <f t="shared" ca="1" si="373"/>
        <v>#N/A</v>
      </c>
      <c r="AZ457" s="72" t="e">
        <f t="shared" ca="1" si="383"/>
        <v>#N/A</v>
      </c>
      <c r="BA457" s="72" t="e">
        <f t="shared" ca="1" si="384"/>
        <v>#N/A</v>
      </c>
      <c r="BB457" s="72" t="e">
        <f t="shared" ca="1" si="385"/>
        <v>#N/A</v>
      </c>
      <c r="BC457" s="72" t="e">
        <f t="shared" ca="1" si="374"/>
        <v>#N/A</v>
      </c>
      <c r="BD457" s="75" t="e">
        <f t="shared" ca="1" si="386"/>
        <v>#N/A</v>
      </c>
      <c r="BE457" s="75" t="e">
        <f t="shared" ca="1" si="387"/>
        <v>#N/A</v>
      </c>
      <c r="BF457" s="75" t="e">
        <f t="shared" ca="1" si="375"/>
        <v>#N/A</v>
      </c>
      <c r="BG457" s="75" t="e">
        <f t="shared" ca="1" si="388"/>
        <v>#N/A</v>
      </c>
      <c r="BH457" s="75" t="e">
        <f t="shared" ca="1" si="389"/>
        <v>#N/A</v>
      </c>
      <c r="BI457" s="75" t="e">
        <f t="shared" ca="1" si="376"/>
        <v>#N/A</v>
      </c>
      <c r="BJ457" s="75" t="e">
        <f t="shared" ca="1" si="390"/>
        <v>#N/A</v>
      </c>
      <c r="BK457" s="75" t="e">
        <f t="shared" ca="1" si="391"/>
        <v>#N/A</v>
      </c>
      <c r="BL457" s="75" t="e">
        <f t="shared" ca="1" si="377"/>
        <v>#N/A</v>
      </c>
      <c r="BM457" s="72" t="e">
        <f t="array" aca="1" ref="BM457" ca="1">ATAN2((1-f)*SQRT(AX457^2+(SIN(AV457)*SIN(BL457)-COS(AV457)*COS(BL457)*COS(AU457))^2),SIN(AV457)*COS(BL457)+COS(AV457)*SIN(BL457)*COS(AU457))</f>
        <v>#N/A</v>
      </c>
      <c r="BN457" s="72" t="e">
        <f t="shared" ca="1" si="392"/>
        <v>#N/A</v>
      </c>
      <c r="BO457" s="72" t="e">
        <f t="array" aca="1" ref="BO457" ca="1">f/16*(1-AX457^2)*(4+f*(4-3*(1-AX457^2)))</f>
        <v>#N/A</v>
      </c>
      <c r="BP457" s="72" t="e">
        <f t="array" aca="1" ref="BP457" ca="1">BN457-(1-BO457)*f*AX457*(BL457+BO457*SIN(BL457)*(COS(BJ457)+BO457*COS(BL457)*(-1+2*COS(BJ457)^2)))</f>
        <v>#N/A</v>
      </c>
      <c r="BQ457" s="72" t="e">
        <f t="shared" ca="1" si="393"/>
        <v>#N/A</v>
      </c>
    </row>
    <row r="458" spans="2:69">
      <c r="B458" s="38"/>
      <c r="C458" s="72" t="str">
        <f t="shared" si="394"/>
        <v/>
      </c>
      <c r="D458" s="72" t="e">
        <f t="array" aca="1" ref="D458" ca="1">MATCH(TRUE,ISERROR(VALUE(MID(C458,ROW(INDIRECT("1:"&amp;LEN(C458))),1))),0)</f>
        <v>#N/A</v>
      </c>
      <c r="E458" s="72" t="e">
        <f t="shared" ca="1" si="395"/>
        <v>#N/A</v>
      </c>
      <c r="F458" s="72" t="e">
        <f t="shared" ca="1" si="396"/>
        <v>#N/A</v>
      </c>
      <c r="G458" s="72" t="e">
        <f t="shared" ca="1" si="397"/>
        <v>#N/A</v>
      </c>
      <c r="H458" s="72" t="e">
        <f t="shared" ca="1" si="398"/>
        <v>#N/A</v>
      </c>
      <c r="I458" s="72" t="e">
        <f t="shared" ca="1" si="399"/>
        <v>#N/A</v>
      </c>
      <c r="J458" s="72" t="e">
        <f t="shared" ca="1" si="400"/>
        <v>#N/A</v>
      </c>
      <c r="K458" s="72" t="e">
        <f t="shared" ca="1" si="401"/>
        <v>#N/A</v>
      </c>
      <c r="L458" s="72" t="e">
        <f t="shared" ca="1" si="402"/>
        <v>#N/A</v>
      </c>
      <c r="M458" s="72" t="e">
        <f ca="1">VLOOKUP(G458,Coef!$C$2:$F$25,4)</f>
        <v>#N/A</v>
      </c>
      <c r="N458" s="31" t="e">
        <f ca="1">VLOOKUP(F458,Coef!$C$4:$D$23,2)</f>
        <v>#N/A</v>
      </c>
      <c r="O458" s="31" t="e">
        <f ca="1">MOD(VLOOKUP(H458,Coef!$C$2:$G$21,5)+MOD(E458+1,2)*15,20)</f>
        <v>#N/A</v>
      </c>
      <c r="P458" s="31" t="e">
        <f ca="1">VLOOKUP(N458,Coef!$A$27:$B$46,2)</f>
        <v>#N/A</v>
      </c>
      <c r="Q458" s="31" t="e">
        <f ca="1">VLOOKUP(N458,Coef!$A$27:$C$46,3)+O458/10-0.1</f>
        <v>#N/A</v>
      </c>
      <c r="R458" s="31" t="e">
        <f ca="1">IF(Q458+0.1&lt;P458,Q458+2,Q458)</f>
        <v>#N/A</v>
      </c>
      <c r="S458" s="72" t="e">
        <f ca="1">M458*100000+J458</f>
        <v>#N/A</v>
      </c>
      <c r="T458" s="72" t="e">
        <f ca="1">R458*1000000+K458</f>
        <v>#N/A</v>
      </c>
      <c r="U458" s="72" t="e">
        <f ca="1">IF(N458&lt;11,T458-10000000,T458)</f>
        <v>#N/A</v>
      </c>
      <c r="V458" s="72" t="e">
        <f ca="1">U458/(6366197.724*0.9996)</f>
        <v>#N/A</v>
      </c>
      <c r="W458" s="72" t="e">
        <f ca="1">(Coef!$J$9/(1+Coef!$J$8*(COS(V458))^2)^0.5)*Coef!$J$6</f>
        <v>#N/A</v>
      </c>
      <c r="X458" s="72" t="e">
        <f ca="1">6*E458-183</f>
        <v>#N/A</v>
      </c>
      <c r="Y458" s="72" t="e">
        <f ca="1">(S458-500000)/W458</f>
        <v>#N/A</v>
      </c>
      <c r="Z458" s="72" t="e">
        <f ca="1">SIN(2*V458)</f>
        <v>#N/A</v>
      </c>
      <c r="AA458" s="72" t="e">
        <f ca="1">Z458*(COS(V458))^2</f>
        <v>#N/A</v>
      </c>
      <c r="AB458" s="72" t="e">
        <f ca="1">V458+(Z458/2)</f>
        <v>#N/A</v>
      </c>
      <c r="AC458" s="72" t="e">
        <f ca="1">(3*AB458+AA458)/4</f>
        <v>#N/A</v>
      </c>
      <c r="AD458" s="72" t="e">
        <f ca="1">(5*AC458+AA458*(COS(V458))^2)/3</f>
        <v>#N/A</v>
      </c>
      <c r="AE458" s="72" t="e">
        <f ca="1">Coef!$J$6*Coef!$J$9*(V458-(Coef!$J$10*AB458)+(Coef!$J$11*AC458)-(Coef!$J$12*AD458))</f>
        <v>#N/A</v>
      </c>
      <c r="AF458" s="72" t="e">
        <f ca="1">(U458-AE458)/W458</f>
        <v>#N/A</v>
      </c>
      <c r="AG458" s="72" t="e">
        <f ca="1">((Coef!$J$8*Y458^2)/2)*(COS(V458))^2</f>
        <v>#N/A</v>
      </c>
      <c r="AH458" s="72" t="e">
        <f ca="1">Y458*(1-(AG458/3))</f>
        <v>#N/A</v>
      </c>
      <c r="AI458" s="72" t="e">
        <f ca="1">AF458*(1-AG458)+V458</f>
        <v>#N/A</v>
      </c>
      <c r="AJ458" s="72" t="e">
        <f ca="1">(EXP(AH458)-EXP(-AH458))/2</f>
        <v>#N/A</v>
      </c>
      <c r="AK458" s="72" t="e">
        <f ca="1">ATAN(AJ458/COS(AI458))</f>
        <v>#N/A</v>
      </c>
      <c r="AL458" s="72" t="e">
        <f ca="1">ATAN(COS(AK458)*TAN(AI458))</f>
        <v>#N/A</v>
      </c>
      <c r="AM458" s="72" t="e">
        <f ca="1">V458+(1+Coef!$J$8*(COS(V458))^2-(3/2)*Coef!$J$8*SIN(V458)*COS(V458)*(AL458-V458))*(AL458-V458)</f>
        <v>#N/A</v>
      </c>
      <c r="AN458" s="34" t="e">
        <f t="shared" ca="1" si="378"/>
        <v>#N/A</v>
      </c>
      <c r="AO458" s="33" t="e">
        <f t="shared" ca="1" si="379"/>
        <v>#N/A</v>
      </c>
      <c r="AP458" s="33" t="e">
        <f t="shared" ca="1" si="380"/>
        <v>#N/A</v>
      </c>
      <c r="AQ458" s="72">
        <v>285</v>
      </c>
      <c r="AR458" s="72">
        <v>810000</v>
      </c>
      <c r="AS458" s="72" t="e">
        <f t="shared" ca="1" si="372"/>
        <v>#N/A</v>
      </c>
      <c r="AT458" s="72" t="e">
        <f t="shared" ca="1" si="372"/>
        <v>#N/A</v>
      </c>
      <c r="AU458" s="72">
        <f t="shared" si="372"/>
        <v>4.9741883681838397</v>
      </c>
      <c r="AV458" s="72" t="e">
        <f t="array" aca="1" ref="AV458" ca="1">ATAN((1-f)*TAN(AS458))</f>
        <v>#N/A</v>
      </c>
      <c r="AW458" s="72" t="e">
        <f t="shared" ca="1" si="381"/>
        <v>#N/A</v>
      </c>
      <c r="AX458" s="72" t="e">
        <f t="shared" ca="1" si="382"/>
        <v>#N/A</v>
      </c>
      <c r="AY458" s="72" t="e">
        <f t="shared" ca="1" si="373"/>
        <v>#N/A</v>
      </c>
      <c r="AZ458" s="72" t="e">
        <f t="shared" ca="1" si="383"/>
        <v>#N/A</v>
      </c>
      <c r="BA458" s="72" t="e">
        <f t="shared" ca="1" si="384"/>
        <v>#N/A</v>
      </c>
      <c r="BB458" s="72" t="e">
        <f t="shared" ca="1" si="385"/>
        <v>#N/A</v>
      </c>
      <c r="BC458" s="72" t="e">
        <f t="shared" ca="1" si="374"/>
        <v>#N/A</v>
      </c>
      <c r="BD458" s="75" t="e">
        <f t="shared" ca="1" si="386"/>
        <v>#N/A</v>
      </c>
      <c r="BE458" s="75" t="e">
        <f t="shared" ca="1" si="387"/>
        <v>#N/A</v>
      </c>
      <c r="BF458" s="75" t="e">
        <f t="shared" ca="1" si="375"/>
        <v>#N/A</v>
      </c>
      <c r="BG458" s="75" t="e">
        <f t="shared" ca="1" si="388"/>
        <v>#N/A</v>
      </c>
      <c r="BH458" s="75" t="e">
        <f t="shared" ca="1" si="389"/>
        <v>#N/A</v>
      </c>
      <c r="BI458" s="75" t="e">
        <f t="shared" ca="1" si="376"/>
        <v>#N/A</v>
      </c>
      <c r="BJ458" s="75" t="e">
        <f t="shared" ca="1" si="390"/>
        <v>#N/A</v>
      </c>
      <c r="BK458" s="75" t="e">
        <f t="shared" ca="1" si="391"/>
        <v>#N/A</v>
      </c>
      <c r="BL458" s="75" t="e">
        <f t="shared" ca="1" si="377"/>
        <v>#N/A</v>
      </c>
      <c r="BM458" s="72" t="e">
        <f t="array" aca="1" ref="BM458" ca="1">ATAN2((1-f)*SQRT(AX458^2+(SIN(AV458)*SIN(BL458)-COS(AV458)*COS(BL458)*COS(AU458))^2),SIN(AV458)*COS(BL458)+COS(AV458)*SIN(BL458)*COS(AU458))</f>
        <v>#N/A</v>
      </c>
      <c r="BN458" s="72" t="e">
        <f t="shared" ca="1" si="392"/>
        <v>#N/A</v>
      </c>
      <c r="BO458" s="72" t="e">
        <f t="array" aca="1" ref="BO458" ca="1">f/16*(1-AX458^2)*(4+f*(4-3*(1-AX458^2)))</f>
        <v>#N/A</v>
      </c>
      <c r="BP458" s="72" t="e">
        <f t="array" aca="1" ref="BP458" ca="1">BN458-(1-BO458)*f*AX458*(BL458+BO458*SIN(BL458)*(COS(BJ458)+BO458*COS(BL458)*(-1+2*COS(BJ458)^2)))</f>
        <v>#N/A</v>
      </c>
      <c r="BQ458" s="72" t="e">
        <f t="shared" ca="1" si="393"/>
        <v>#N/A</v>
      </c>
    </row>
    <row r="459" spans="2:69">
      <c r="B459" s="38"/>
      <c r="C459" s="72" t="str">
        <f t="shared" si="394"/>
        <v/>
      </c>
      <c r="D459" s="72" t="e">
        <f t="array" aca="1" ref="D459" ca="1">MATCH(TRUE,ISERROR(VALUE(MID(C459,ROW(INDIRECT("1:"&amp;LEN(C459))),1))),0)</f>
        <v>#N/A</v>
      </c>
      <c r="E459" s="72" t="e">
        <f t="shared" ca="1" si="395"/>
        <v>#N/A</v>
      </c>
      <c r="F459" s="72" t="e">
        <f t="shared" ca="1" si="396"/>
        <v>#N/A</v>
      </c>
      <c r="G459" s="72" t="e">
        <f t="shared" ca="1" si="397"/>
        <v>#N/A</v>
      </c>
      <c r="H459" s="72" t="e">
        <f t="shared" ca="1" si="398"/>
        <v>#N/A</v>
      </c>
      <c r="I459" s="72" t="e">
        <f t="shared" ca="1" si="399"/>
        <v>#N/A</v>
      </c>
      <c r="J459" s="72" t="e">
        <f t="shared" ca="1" si="400"/>
        <v>#N/A</v>
      </c>
      <c r="K459" s="72" t="e">
        <f t="shared" ca="1" si="401"/>
        <v>#N/A</v>
      </c>
      <c r="L459" s="72" t="e">
        <f t="shared" ca="1" si="402"/>
        <v>#N/A</v>
      </c>
      <c r="M459" s="72" t="e">
        <f ca="1">VLOOKUP(G459,Coef!$C$2:$F$25,4)</f>
        <v>#N/A</v>
      </c>
      <c r="N459" s="31" t="e">
        <f ca="1">VLOOKUP(F459,Coef!$C$4:$D$23,2)</f>
        <v>#N/A</v>
      </c>
      <c r="O459" s="31" t="e">
        <f ca="1">MOD(VLOOKUP(H459,Coef!$C$2:$G$21,5)+MOD(E459+1,2)*15,20)</f>
        <v>#N/A</v>
      </c>
      <c r="P459" s="31" t="e">
        <f ca="1">VLOOKUP(N459,Coef!$A$27:$B$46,2)</f>
        <v>#N/A</v>
      </c>
      <c r="Q459" s="31" t="e">
        <f ca="1">VLOOKUP(N459,Coef!$A$27:$C$46,3)+O459/10-0.1</f>
        <v>#N/A</v>
      </c>
      <c r="R459" s="31" t="e">
        <f ca="1">IF(Q459+0.1&lt;P459,Q459+2,Q459)</f>
        <v>#N/A</v>
      </c>
      <c r="S459" s="72" t="e">
        <f ca="1">M459*100000+J459</f>
        <v>#N/A</v>
      </c>
      <c r="T459" s="72" t="e">
        <f ca="1">R459*1000000+K459</f>
        <v>#N/A</v>
      </c>
      <c r="U459" s="72" t="e">
        <f ca="1">IF(N459&lt;11,T459-10000000,T459)</f>
        <v>#N/A</v>
      </c>
      <c r="V459" s="72" t="e">
        <f ca="1">U459/(6366197.724*0.9996)</f>
        <v>#N/A</v>
      </c>
      <c r="W459" s="72" t="e">
        <f ca="1">(Coef!$J$9/(1+Coef!$J$8*(COS(V459))^2)^0.5)*Coef!$J$6</f>
        <v>#N/A</v>
      </c>
      <c r="X459" s="72" t="e">
        <f ca="1">6*E459-183</f>
        <v>#N/A</v>
      </c>
      <c r="Y459" s="72" t="e">
        <f ca="1">(S459-500000)/W459</f>
        <v>#N/A</v>
      </c>
      <c r="Z459" s="72" t="e">
        <f ca="1">SIN(2*V459)</f>
        <v>#N/A</v>
      </c>
      <c r="AA459" s="72" t="e">
        <f ca="1">Z459*(COS(V459))^2</f>
        <v>#N/A</v>
      </c>
      <c r="AB459" s="72" t="e">
        <f ca="1">V459+(Z459/2)</f>
        <v>#N/A</v>
      </c>
      <c r="AC459" s="72" t="e">
        <f ca="1">(3*AB459+AA459)/4</f>
        <v>#N/A</v>
      </c>
      <c r="AD459" s="72" t="e">
        <f ca="1">(5*AC459+AA459*(COS(V459))^2)/3</f>
        <v>#N/A</v>
      </c>
      <c r="AE459" s="72" t="e">
        <f ca="1">Coef!$J$6*Coef!$J$9*(V459-(Coef!$J$10*AB459)+(Coef!$J$11*AC459)-(Coef!$J$12*AD459))</f>
        <v>#N/A</v>
      </c>
      <c r="AF459" s="72" t="e">
        <f ca="1">(U459-AE459)/W459</f>
        <v>#N/A</v>
      </c>
      <c r="AG459" s="72" t="e">
        <f ca="1">((Coef!$J$8*Y459^2)/2)*(COS(V459))^2</f>
        <v>#N/A</v>
      </c>
      <c r="AH459" s="72" t="e">
        <f ca="1">Y459*(1-(AG459/3))</f>
        <v>#N/A</v>
      </c>
      <c r="AI459" s="72" t="e">
        <f ca="1">AF459*(1-AG459)+V459</f>
        <v>#N/A</v>
      </c>
      <c r="AJ459" s="72" t="e">
        <f ca="1">(EXP(AH459)-EXP(-AH459))/2</f>
        <v>#N/A</v>
      </c>
      <c r="AK459" s="72" t="e">
        <f ca="1">ATAN(AJ459/COS(AI459))</f>
        <v>#N/A</v>
      </c>
      <c r="AL459" s="72" t="e">
        <f ca="1">ATAN(COS(AK459)*TAN(AI459))</f>
        <v>#N/A</v>
      </c>
      <c r="AM459" s="72" t="e">
        <f ca="1">V459+(1+Coef!$J$8*(COS(V459))^2-(3/2)*Coef!$J$8*SIN(V459)*COS(V459)*(AL459-V459))*(AL459-V459)</f>
        <v>#N/A</v>
      </c>
      <c r="AN459" s="34" t="e">
        <f t="shared" ca="1" si="378"/>
        <v>#N/A</v>
      </c>
      <c r="AO459" s="33" t="e">
        <f t="shared" ca="1" si="379"/>
        <v>#N/A</v>
      </c>
      <c r="AP459" s="33" t="e">
        <f t="shared" ca="1" si="380"/>
        <v>#N/A</v>
      </c>
      <c r="AQ459" s="72">
        <v>285</v>
      </c>
      <c r="AR459" s="72">
        <v>810000</v>
      </c>
      <c r="AS459" s="72" t="e">
        <f t="shared" ca="1" si="372"/>
        <v>#N/A</v>
      </c>
      <c r="AT459" s="72" t="e">
        <f t="shared" ca="1" si="372"/>
        <v>#N/A</v>
      </c>
      <c r="AU459" s="72">
        <f t="shared" si="372"/>
        <v>4.9741883681838397</v>
      </c>
      <c r="AV459" s="72" t="e">
        <f t="array" aca="1" ref="AV459" ca="1">ATAN((1-f)*TAN(AS459))</f>
        <v>#N/A</v>
      </c>
      <c r="AW459" s="72" t="e">
        <f t="shared" ca="1" si="381"/>
        <v>#N/A</v>
      </c>
      <c r="AX459" s="72" t="e">
        <f t="shared" ca="1" si="382"/>
        <v>#N/A</v>
      </c>
      <c r="AY459" s="72" t="e">
        <f t="shared" ca="1" si="373"/>
        <v>#N/A</v>
      </c>
      <c r="AZ459" s="72" t="e">
        <f t="shared" ca="1" si="383"/>
        <v>#N/A</v>
      </c>
      <c r="BA459" s="72" t="e">
        <f t="shared" ca="1" si="384"/>
        <v>#N/A</v>
      </c>
      <c r="BB459" s="72" t="e">
        <f t="shared" ca="1" si="385"/>
        <v>#N/A</v>
      </c>
      <c r="BC459" s="72" t="e">
        <f t="shared" ca="1" si="374"/>
        <v>#N/A</v>
      </c>
      <c r="BD459" s="75" t="e">
        <f t="shared" ca="1" si="386"/>
        <v>#N/A</v>
      </c>
      <c r="BE459" s="75" t="e">
        <f t="shared" ca="1" si="387"/>
        <v>#N/A</v>
      </c>
      <c r="BF459" s="75" t="e">
        <f t="shared" ca="1" si="375"/>
        <v>#N/A</v>
      </c>
      <c r="BG459" s="75" t="e">
        <f t="shared" ca="1" si="388"/>
        <v>#N/A</v>
      </c>
      <c r="BH459" s="75" t="e">
        <f t="shared" ca="1" si="389"/>
        <v>#N/A</v>
      </c>
      <c r="BI459" s="75" t="e">
        <f t="shared" ca="1" si="376"/>
        <v>#N/A</v>
      </c>
      <c r="BJ459" s="75" t="e">
        <f t="shared" ca="1" si="390"/>
        <v>#N/A</v>
      </c>
      <c r="BK459" s="75" t="e">
        <f t="shared" ca="1" si="391"/>
        <v>#N/A</v>
      </c>
      <c r="BL459" s="75" t="e">
        <f t="shared" ca="1" si="377"/>
        <v>#N/A</v>
      </c>
      <c r="BM459" s="72" t="e">
        <f t="array" aca="1" ref="BM459" ca="1">ATAN2((1-f)*SQRT(AX459^2+(SIN(AV459)*SIN(BL459)-COS(AV459)*COS(BL459)*COS(AU459))^2),SIN(AV459)*COS(BL459)+COS(AV459)*SIN(BL459)*COS(AU459))</f>
        <v>#N/A</v>
      </c>
      <c r="BN459" s="72" t="e">
        <f t="shared" ca="1" si="392"/>
        <v>#N/A</v>
      </c>
      <c r="BO459" s="72" t="e">
        <f t="array" aca="1" ref="BO459" ca="1">f/16*(1-AX459^2)*(4+f*(4-3*(1-AX459^2)))</f>
        <v>#N/A</v>
      </c>
      <c r="BP459" s="72" t="e">
        <f t="array" aca="1" ref="BP459" ca="1">BN459-(1-BO459)*f*AX459*(BL459+BO459*SIN(BL459)*(COS(BJ459)+BO459*COS(BL459)*(-1+2*COS(BJ459)^2)))</f>
        <v>#N/A</v>
      </c>
      <c r="BQ459" s="72" t="e">
        <f t="shared" ca="1" si="393"/>
        <v>#N/A</v>
      </c>
    </row>
    <row r="460" spans="2:69">
      <c r="B460" s="38"/>
      <c r="C460" s="72" t="str">
        <f t="shared" si="394"/>
        <v/>
      </c>
      <c r="D460" s="72" t="e">
        <f t="array" aca="1" ref="D460" ca="1">MATCH(TRUE,ISERROR(VALUE(MID(C460,ROW(INDIRECT("1:"&amp;LEN(C460))),1))),0)</f>
        <v>#N/A</v>
      </c>
      <c r="E460" s="72" t="e">
        <f t="shared" ca="1" si="395"/>
        <v>#N/A</v>
      </c>
      <c r="F460" s="72" t="e">
        <f t="shared" ca="1" si="396"/>
        <v>#N/A</v>
      </c>
      <c r="G460" s="72" t="e">
        <f t="shared" ca="1" si="397"/>
        <v>#N/A</v>
      </c>
      <c r="H460" s="72" t="e">
        <f t="shared" ca="1" si="398"/>
        <v>#N/A</v>
      </c>
      <c r="I460" s="72" t="e">
        <f t="shared" ca="1" si="399"/>
        <v>#N/A</v>
      </c>
      <c r="J460" s="72" t="e">
        <f t="shared" ca="1" si="400"/>
        <v>#N/A</v>
      </c>
      <c r="K460" s="72" t="e">
        <f t="shared" ca="1" si="401"/>
        <v>#N/A</v>
      </c>
      <c r="L460" s="72" t="e">
        <f t="shared" ca="1" si="402"/>
        <v>#N/A</v>
      </c>
      <c r="M460" s="72" t="e">
        <f ca="1">VLOOKUP(G460,Coef!$C$2:$F$25,4)</f>
        <v>#N/A</v>
      </c>
      <c r="N460" s="31" t="e">
        <f ca="1">VLOOKUP(F460,Coef!$C$4:$D$23,2)</f>
        <v>#N/A</v>
      </c>
      <c r="O460" s="31" t="e">
        <f ca="1">MOD(VLOOKUP(H460,Coef!$C$2:$G$21,5)+MOD(E460+1,2)*15,20)</f>
        <v>#N/A</v>
      </c>
      <c r="P460" s="31" t="e">
        <f ca="1">VLOOKUP(N460,Coef!$A$27:$B$46,2)</f>
        <v>#N/A</v>
      </c>
      <c r="Q460" s="31" t="e">
        <f ca="1">VLOOKUP(N460,Coef!$A$27:$C$46,3)+O460/10-0.1</f>
        <v>#N/A</v>
      </c>
      <c r="R460" s="31" t="e">
        <f ca="1">IF(Q460+0.1&lt;P460,Q460+2,Q460)</f>
        <v>#N/A</v>
      </c>
      <c r="S460" s="72" t="e">
        <f ca="1">M460*100000+J460</f>
        <v>#N/A</v>
      </c>
      <c r="T460" s="72" t="e">
        <f ca="1">R460*1000000+K460</f>
        <v>#N/A</v>
      </c>
      <c r="U460" s="72" t="e">
        <f ca="1">IF(N460&lt;11,T460-10000000,T460)</f>
        <v>#N/A</v>
      </c>
      <c r="V460" s="72" t="e">
        <f ca="1">U460/(6366197.724*0.9996)</f>
        <v>#N/A</v>
      </c>
      <c r="W460" s="72" t="e">
        <f ca="1">(Coef!$J$9/(1+Coef!$J$8*(COS(V460))^2)^0.5)*Coef!$J$6</f>
        <v>#N/A</v>
      </c>
      <c r="X460" s="72" t="e">
        <f ca="1">6*E460-183</f>
        <v>#N/A</v>
      </c>
      <c r="Y460" s="72" t="e">
        <f ca="1">(S460-500000)/W460</f>
        <v>#N/A</v>
      </c>
      <c r="Z460" s="72" t="e">
        <f ca="1">SIN(2*V460)</f>
        <v>#N/A</v>
      </c>
      <c r="AA460" s="72" t="e">
        <f ca="1">Z460*(COS(V460))^2</f>
        <v>#N/A</v>
      </c>
      <c r="AB460" s="72" t="e">
        <f ca="1">V460+(Z460/2)</f>
        <v>#N/A</v>
      </c>
      <c r="AC460" s="72" t="e">
        <f ca="1">(3*AB460+AA460)/4</f>
        <v>#N/A</v>
      </c>
      <c r="AD460" s="72" t="e">
        <f ca="1">(5*AC460+AA460*(COS(V460))^2)/3</f>
        <v>#N/A</v>
      </c>
      <c r="AE460" s="72" t="e">
        <f ca="1">Coef!$J$6*Coef!$J$9*(V460-(Coef!$J$10*AB460)+(Coef!$J$11*AC460)-(Coef!$J$12*AD460))</f>
        <v>#N/A</v>
      </c>
      <c r="AF460" s="72" t="e">
        <f ca="1">(U460-AE460)/W460</f>
        <v>#N/A</v>
      </c>
      <c r="AG460" s="72" t="e">
        <f ca="1">((Coef!$J$8*Y460^2)/2)*(COS(V460))^2</f>
        <v>#N/A</v>
      </c>
      <c r="AH460" s="72" t="e">
        <f ca="1">Y460*(1-(AG460/3))</f>
        <v>#N/A</v>
      </c>
      <c r="AI460" s="72" t="e">
        <f ca="1">AF460*(1-AG460)+V460</f>
        <v>#N/A</v>
      </c>
      <c r="AJ460" s="72" t="e">
        <f ca="1">(EXP(AH460)-EXP(-AH460))/2</f>
        <v>#N/A</v>
      </c>
      <c r="AK460" s="72" t="e">
        <f ca="1">ATAN(AJ460/COS(AI460))</f>
        <v>#N/A</v>
      </c>
      <c r="AL460" s="72" t="e">
        <f ca="1">ATAN(COS(AK460)*TAN(AI460))</f>
        <v>#N/A</v>
      </c>
      <c r="AM460" s="72" t="e">
        <f ca="1">V460+(1+Coef!$J$8*(COS(V460))^2-(3/2)*Coef!$J$8*SIN(V460)*COS(V460)*(AL460-V460))*(AL460-V460)</f>
        <v>#N/A</v>
      </c>
      <c r="AN460" s="34" t="e">
        <f t="shared" ca="1" si="378"/>
        <v>#N/A</v>
      </c>
      <c r="AO460" s="33" t="e">
        <f t="shared" ca="1" si="379"/>
        <v>#N/A</v>
      </c>
      <c r="AP460" s="33" t="e">
        <f t="shared" ca="1" si="380"/>
        <v>#N/A</v>
      </c>
      <c r="AQ460" s="72">
        <v>285</v>
      </c>
      <c r="AR460" s="72">
        <v>810000</v>
      </c>
      <c r="AS460" s="72" t="e">
        <f t="shared" ca="1" si="372"/>
        <v>#N/A</v>
      </c>
      <c r="AT460" s="72" t="e">
        <f t="shared" ca="1" si="372"/>
        <v>#N/A</v>
      </c>
      <c r="AU460" s="72">
        <f t="shared" si="372"/>
        <v>4.9741883681838397</v>
      </c>
      <c r="AV460" s="72" t="e">
        <f t="array" aca="1" ref="AV460" ca="1">ATAN((1-f)*TAN(AS460))</f>
        <v>#N/A</v>
      </c>
      <c r="AW460" s="72" t="e">
        <f t="shared" ca="1" si="381"/>
        <v>#N/A</v>
      </c>
      <c r="AX460" s="72" t="e">
        <f t="shared" ca="1" si="382"/>
        <v>#N/A</v>
      </c>
      <c r="AY460" s="72" t="e">
        <f t="shared" ca="1" si="373"/>
        <v>#N/A</v>
      </c>
      <c r="AZ460" s="72" t="e">
        <f t="shared" ca="1" si="383"/>
        <v>#N/A</v>
      </c>
      <c r="BA460" s="72" t="e">
        <f t="shared" ca="1" si="384"/>
        <v>#N/A</v>
      </c>
      <c r="BB460" s="72" t="e">
        <f t="shared" ca="1" si="385"/>
        <v>#N/A</v>
      </c>
      <c r="BC460" s="72" t="e">
        <f t="shared" ca="1" si="374"/>
        <v>#N/A</v>
      </c>
      <c r="BD460" s="75" t="e">
        <f t="shared" ca="1" si="386"/>
        <v>#N/A</v>
      </c>
      <c r="BE460" s="75" t="e">
        <f t="shared" ca="1" si="387"/>
        <v>#N/A</v>
      </c>
      <c r="BF460" s="75" t="e">
        <f t="shared" ca="1" si="375"/>
        <v>#N/A</v>
      </c>
      <c r="BG460" s="75" t="e">
        <f t="shared" ca="1" si="388"/>
        <v>#N/A</v>
      </c>
      <c r="BH460" s="75" t="e">
        <f t="shared" ca="1" si="389"/>
        <v>#N/A</v>
      </c>
      <c r="BI460" s="75" t="e">
        <f t="shared" ca="1" si="376"/>
        <v>#N/A</v>
      </c>
      <c r="BJ460" s="75" t="e">
        <f t="shared" ca="1" si="390"/>
        <v>#N/A</v>
      </c>
      <c r="BK460" s="75" t="e">
        <f t="shared" ca="1" si="391"/>
        <v>#N/A</v>
      </c>
      <c r="BL460" s="75" t="e">
        <f t="shared" ca="1" si="377"/>
        <v>#N/A</v>
      </c>
      <c r="BM460" s="72" t="e">
        <f t="array" aca="1" ref="BM460" ca="1">ATAN2((1-f)*SQRT(AX460^2+(SIN(AV460)*SIN(BL460)-COS(AV460)*COS(BL460)*COS(AU460))^2),SIN(AV460)*COS(BL460)+COS(AV460)*SIN(BL460)*COS(AU460))</f>
        <v>#N/A</v>
      </c>
      <c r="BN460" s="72" t="e">
        <f t="shared" ca="1" si="392"/>
        <v>#N/A</v>
      </c>
      <c r="BO460" s="72" t="e">
        <f t="array" aca="1" ref="BO460" ca="1">f/16*(1-AX460^2)*(4+f*(4-3*(1-AX460^2)))</f>
        <v>#N/A</v>
      </c>
      <c r="BP460" s="72" t="e">
        <f t="array" aca="1" ref="BP460" ca="1">BN460-(1-BO460)*f*AX460*(BL460+BO460*SIN(BL460)*(COS(BJ460)+BO460*COS(BL460)*(-1+2*COS(BJ460)^2)))</f>
        <v>#N/A</v>
      </c>
      <c r="BQ460" s="72" t="e">
        <f t="shared" ca="1" si="393"/>
        <v>#N/A</v>
      </c>
    </row>
    <row r="461" spans="2:69">
      <c r="B461" s="38"/>
      <c r="C461" s="72" t="str">
        <f t="shared" si="394"/>
        <v/>
      </c>
      <c r="D461" s="72" t="e">
        <f t="array" aca="1" ref="D461" ca="1">MATCH(TRUE,ISERROR(VALUE(MID(C461,ROW(INDIRECT("1:"&amp;LEN(C461))),1))),0)</f>
        <v>#N/A</v>
      </c>
      <c r="E461" s="72" t="e">
        <f t="shared" ca="1" si="395"/>
        <v>#N/A</v>
      </c>
      <c r="F461" s="72" t="e">
        <f t="shared" ca="1" si="396"/>
        <v>#N/A</v>
      </c>
      <c r="G461" s="72" t="e">
        <f t="shared" ca="1" si="397"/>
        <v>#N/A</v>
      </c>
      <c r="H461" s="72" t="e">
        <f t="shared" ca="1" si="398"/>
        <v>#N/A</v>
      </c>
      <c r="I461" s="72" t="e">
        <f t="shared" ca="1" si="399"/>
        <v>#N/A</v>
      </c>
      <c r="J461" s="72" t="e">
        <f t="shared" ca="1" si="400"/>
        <v>#N/A</v>
      </c>
      <c r="K461" s="72" t="e">
        <f t="shared" ca="1" si="401"/>
        <v>#N/A</v>
      </c>
      <c r="L461" s="72" t="e">
        <f t="shared" ca="1" si="402"/>
        <v>#N/A</v>
      </c>
      <c r="M461" s="72" t="e">
        <f ca="1">VLOOKUP(G461,Coef!$C$2:$F$25,4)</f>
        <v>#N/A</v>
      </c>
      <c r="N461" s="31" t="e">
        <f ca="1">VLOOKUP(F461,Coef!$C$4:$D$23,2)</f>
        <v>#N/A</v>
      </c>
      <c r="O461" s="31" t="e">
        <f ca="1">MOD(VLOOKUP(H461,Coef!$C$2:$G$21,5)+MOD(E461+1,2)*15,20)</f>
        <v>#N/A</v>
      </c>
      <c r="P461" s="31" t="e">
        <f ca="1">VLOOKUP(N461,Coef!$A$27:$B$46,2)</f>
        <v>#N/A</v>
      </c>
      <c r="Q461" s="31" t="e">
        <f ca="1">VLOOKUP(N461,Coef!$A$27:$C$46,3)+O461/10-0.1</f>
        <v>#N/A</v>
      </c>
      <c r="R461" s="31" t="e">
        <f ca="1">IF(Q461+0.1&lt;P461,Q461+2,Q461)</f>
        <v>#N/A</v>
      </c>
      <c r="S461" s="72" t="e">
        <f ca="1">M461*100000+J461</f>
        <v>#N/A</v>
      </c>
      <c r="T461" s="72" t="e">
        <f ca="1">R461*1000000+K461</f>
        <v>#N/A</v>
      </c>
      <c r="U461" s="72" t="e">
        <f ca="1">IF(N461&lt;11,T461-10000000,T461)</f>
        <v>#N/A</v>
      </c>
      <c r="V461" s="72" t="e">
        <f ca="1">U461/(6366197.724*0.9996)</f>
        <v>#N/A</v>
      </c>
      <c r="W461" s="72" t="e">
        <f ca="1">(Coef!$J$9/(1+Coef!$J$8*(COS(V461))^2)^0.5)*Coef!$J$6</f>
        <v>#N/A</v>
      </c>
      <c r="X461" s="72" t="e">
        <f ca="1">6*E461-183</f>
        <v>#N/A</v>
      </c>
      <c r="Y461" s="72" t="e">
        <f ca="1">(S461-500000)/W461</f>
        <v>#N/A</v>
      </c>
      <c r="Z461" s="72" t="e">
        <f ca="1">SIN(2*V461)</f>
        <v>#N/A</v>
      </c>
      <c r="AA461" s="72" t="e">
        <f ca="1">Z461*(COS(V461))^2</f>
        <v>#N/A</v>
      </c>
      <c r="AB461" s="72" t="e">
        <f ca="1">V461+(Z461/2)</f>
        <v>#N/A</v>
      </c>
      <c r="AC461" s="72" t="e">
        <f ca="1">(3*AB461+AA461)/4</f>
        <v>#N/A</v>
      </c>
      <c r="AD461" s="72" t="e">
        <f ca="1">(5*AC461+AA461*(COS(V461))^2)/3</f>
        <v>#N/A</v>
      </c>
      <c r="AE461" s="72" t="e">
        <f ca="1">Coef!$J$6*Coef!$J$9*(V461-(Coef!$J$10*AB461)+(Coef!$J$11*AC461)-(Coef!$J$12*AD461))</f>
        <v>#N/A</v>
      </c>
      <c r="AF461" s="72" t="e">
        <f ca="1">(U461-AE461)/W461</f>
        <v>#N/A</v>
      </c>
      <c r="AG461" s="72" t="e">
        <f ca="1">((Coef!$J$8*Y461^2)/2)*(COS(V461))^2</f>
        <v>#N/A</v>
      </c>
      <c r="AH461" s="72" t="e">
        <f ca="1">Y461*(1-(AG461/3))</f>
        <v>#N/A</v>
      </c>
      <c r="AI461" s="72" t="e">
        <f ca="1">AF461*(1-AG461)+V461</f>
        <v>#N/A</v>
      </c>
      <c r="AJ461" s="72" t="e">
        <f ca="1">(EXP(AH461)-EXP(-AH461))/2</f>
        <v>#N/A</v>
      </c>
      <c r="AK461" s="72" t="e">
        <f ca="1">ATAN(AJ461/COS(AI461))</f>
        <v>#N/A</v>
      </c>
      <c r="AL461" s="72" t="e">
        <f ca="1">ATAN(COS(AK461)*TAN(AI461))</f>
        <v>#N/A</v>
      </c>
      <c r="AM461" s="72" t="e">
        <f ca="1">V461+(1+Coef!$J$8*(COS(V461))^2-(3/2)*Coef!$J$8*SIN(V461)*COS(V461)*(AL461-V461))*(AL461-V461)</f>
        <v>#N/A</v>
      </c>
      <c r="AN461" s="34" t="e">
        <f t="shared" ca="1" si="378"/>
        <v>#N/A</v>
      </c>
      <c r="AO461" s="33" t="e">
        <f t="shared" ca="1" si="379"/>
        <v>#N/A</v>
      </c>
      <c r="AP461" s="33" t="e">
        <f t="shared" ca="1" si="380"/>
        <v>#N/A</v>
      </c>
      <c r="AQ461" s="72">
        <v>285</v>
      </c>
      <c r="AR461" s="72">
        <v>810000</v>
      </c>
      <c r="AS461" s="72" t="e">
        <f t="shared" ca="1" si="372"/>
        <v>#N/A</v>
      </c>
      <c r="AT461" s="72" t="e">
        <f t="shared" ca="1" si="372"/>
        <v>#N/A</v>
      </c>
      <c r="AU461" s="72">
        <f t="shared" si="372"/>
        <v>4.9741883681838397</v>
      </c>
      <c r="AV461" s="72" t="e">
        <f t="array" aca="1" ref="AV461" ca="1">ATAN((1-f)*TAN(AS461))</f>
        <v>#N/A</v>
      </c>
      <c r="AW461" s="72" t="e">
        <f t="shared" ca="1" si="381"/>
        <v>#N/A</v>
      </c>
      <c r="AX461" s="72" t="e">
        <f t="shared" ca="1" si="382"/>
        <v>#N/A</v>
      </c>
      <c r="AY461" s="72" t="e">
        <f t="shared" ca="1" si="373"/>
        <v>#N/A</v>
      </c>
      <c r="AZ461" s="72" t="e">
        <f t="shared" ca="1" si="383"/>
        <v>#N/A</v>
      </c>
      <c r="BA461" s="72" t="e">
        <f t="shared" ca="1" si="384"/>
        <v>#N/A</v>
      </c>
      <c r="BB461" s="72" t="e">
        <f t="shared" ca="1" si="385"/>
        <v>#N/A</v>
      </c>
      <c r="BC461" s="72" t="e">
        <f t="shared" ca="1" si="374"/>
        <v>#N/A</v>
      </c>
      <c r="BD461" s="75" t="e">
        <f t="shared" ca="1" si="386"/>
        <v>#N/A</v>
      </c>
      <c r="BE461" s="75" t="e">
        <f t="shared" ca="1" si="387"/>
        <v>#N/A</v>
      </c>
      <c r="BF461" s="75" t="e">
        <f t="shared" ca="1" si="375"/>
        <v>#N/A</v>
      </c>
      <c r="BG461" s="75" t="e">
        <f t="shared" ca="1" si="388"/>
        <v>#N/A</v>
      </c>
      <c r="BH461" s="75" t="e">
        <f t="shared" ca="1" si="389"/>
        <v>#N/A</v>
      </c>
      <c r="BI461" s="75" t="e">
        <f t="shared" ca="1" si="376"/>
        <v>#N/A</v>
      </c>
      <c r="BJ461" s="75" t="e">
        <f t="shared" ca="1" si="390"/>
        <v>#N/A</v>
      </c>
      <c r="BK461" s="75" t="e">
        <f t="shared" ca="1" si="391"/>
        <v>#N/A</v>
      </c>
      <c r="BL461" s="75" t="e">
        <f t="shared" ca="1" si="377"/>
        <v>#N/A</v>
      </c>
      <c r="BM461" s="72" t="e">
        <f t="array" aca="1" ref="BM461" ca="1">ATAN2((1-f)*SQRT(AX461^2+(SIN(AV461)*SIN(BL461)-COS(AV461)*COS(BL461)*COS(AU461))^2),SIN(AV461)*COS(BL461)+COS(AV461)*SIN(BL461)*COS(AU461))</f>
        <v>#N/A</v>
      </c>
      <c r="BN461" s="72" t="e">
        <f t="shared" ca="1" si="392"/>
        <v>#N/A</v>
      </c>
      <c r="BO461" s="72" t="e">
        <f t="array" aca="1" ref="BO461" ca="1">f/16*(1-AX461^2)*(4+f*(4-3*(1-AX461^2)))</f>
        <v>#N/A</v>
      </c>
      <c r="BP461" s="72" t="e">
        <f t="array" aca="1" ref="BP461" ca="1">BN461-(1-BO461)*f*AX461*(BL461+BO461*SIN(BL461)*(COS(BJ461)+BO461*COS(BL461)*(-1+2*COS(BJ461)^2)))</f>
        <v>#N/A</v>
      </c>
      <c r="BQ461" s="72" t="e">
        <f t="shared" ca="1" si="393"/>
        <v>#N/A</v>
      </c>
    </row>
    <row r="462" spans="2:69">
      <c r="B462" s="38"/>
      <c r="C462" s="72" t="str">
        <f t="shared" si="394"/>
        <v/>
      </c>
      <c r="D462" s="72" t="e">
        <f t="array" aca="1" ref="D462" ca="1">MATCH(TRUE,ISERROR(VALUE(MID(C462,ROW(INDIRECT("1:"&amp;LEN(C462))),1))),0)</f>
        <v>#N/A</v>
      </c>
      <c r="E462" s="72" t="e">
        <f t="shared" ca="1" si="395"/>
        <v>#N/A</v>
      </c>
      <c r="F462" s="72" t="e">
        <f t="shared" ca="1" si="396"/>
        <v>#N/A</v>
      </c>
      <c r="G462" s="72" t="e">
        <f t="shared" ca="1" si="397"/>
        <v>#N/A</v>
      </c>
      <c r="H462" s="72" t="e">
        <f t="shared" ca="1" si="398"/>
        <v>#N/A</v>
      </c>
      <c r="I462" s="72" t="e">
        <f t="shared" ca="1" si="399"/>
        <v>#N/A</v>
      </c>
      <c r="J462" s="72" t="e">
        <f t="shared" ca="1" si="400"/>
        <v>#N/A</v>
      </c>
      <c r="K462" s="72" t="e">
        <f t="shared" ca="1" si="401"/>
        <v>#N/A</v>
      </c>
      <c r="L462" s="72" t="e">
        <f t="shared" ca="1" si="402"/>
        <v>#N/A</v>
      </c>
      <c r="M462" s="72" t="e">
        <f ca="1">VLOOKUP(G462,Coef!$C$2:$F$25,4)</f>
        <v>#N/A</v>
      </c>
      <c r="N462" s="31" t="e">
        <f ca="1">VLOOKUP(F462,Coef!$C$4:$D$23,2)</f>
        <v>#N/A</v>
      </c>
      <c r="O462" s="31" t="e">
        <f ca="1">MOD(VLOOKUP(H462,Coef!$C$2:$G$21,5)+MOD(E462+1,2)*15,20)</f>
        <v>#N/A</v>
      </c>
      <c r="P462" s="31" t="e">
        <f ca="1">VLOOKUP(N462,Coef!$A$27:$B$46,2)</f>
        <v>#N/A</v>
      </c>
      <c r="Q462" s="31" t="e">
        <f ca="1">VLOOKUP(N462,Coef!$A$27:$C$46,3)+O462/10-0.1</f>
        <v>#N/A</v>
      </c>
      <c r="R462" s="31" t="e">
        <f ca="1">IF(Q462+0.1&lt;P462,Q462+2,Q462)</f>
        <v>#N/A</v>
      </c>
      <c r="S462" s="72" t="e">
        <f ca="1">M462*100000+J462</f>
        <v>#N/A</v>
      </c>
      <c r="T462" s="72" t="e">
        <f ca="1">R462*1000000+K462</f>
        <v>#N/A</v>
      </c>
      <c r="U462" s="72" t="e">
        <f ca="1">IF(N462&lt;11,T462-10000000,T462)</f>
        <v>#N/A</v>
      </c>
      <c r="V462" s="72" t="e">
        <f ca="1">U462/(6366197.724*0.9996)</f>
        <v>#N/A</v>
      </c>
      <c r="W462" s="72" t="e">
        <f ca="1">(Coef!$J$9/(1+Coef!$J$8*(COS(V462))^2)^0.5)*Coef!$J$6</f>
        <v>#N/A</v>
      </c>
      <c r="X462" s="72" t="e">
        <f ca="1">6*E462-183</f>
        <v>#N/A</v>
      </c>
      <c r="Y462" s="72" t="e">
        <f ca="1">(S462-500000)/W462</f>
        <v>#N/A</v>
      </c>
      <c r="Z462" s="72" t="e">
        <f ca="1">SIN(2*V462)</f>
        <v>#N/A</v>
      </c>
      <c r="AA462" s="72" t="e">
        <f ca="1">Z462*(COS(V462))^2</f>
        <v>#N/A</v>
      </c>
      <c r="AB462" s="72" t="e">
        <f ca="1">V462+(Z462/2)</f>
        <v>#N/A</v>
      </c>
      <c r="AC462" s="72" t="e">
        <f ca="1">(3*AB462+AA462)/4</f>
        <v>#N/A</v>
      </c>
      <c r="AD462" s="72" t="e">
        <f ca="1">(5*AC462+AA462*(COS(V462))^2)/3</f>
        <v>#N/A</v>
      </c>
      <c r="AE462" s="72" t="e">
        <f ca="1">Coef!$J$6*Coef!$J$9*(V462-(Coef!$J$10*AB462)+(Coef!$J$11*AC462)-(Coef!$J$12*AD462))</f>
        <v>#N/A</v>
      </c>
      <c r="AF462" s="72" t="e">
        <f ca="1">(U462-AE462)/W462</f>
        <v>#N/A</v>
      </c>
      <c r="AG462" s="72" t="e">
        <f ca="1">((Coef!$J$8*Y462^2)/2)*(COS(V462))^2</f>
        <v>#N/A</v>
      </c>
      <c r="AH462" s="72" t="e">
        <f ca="1">Y462*(1-(AG462/3))</f>
        <v>#N/A</v>
      </c>
      <c r="AI462" s="72" t="e">
        <f ca="1">AF462*(1-AG462)+V462</f>
        <v>#N/A</v>
      </c>
      <c r="AJ462" s="72" t="e">
        <f ca="1">(EXP(AH462)-EXP(-AH462))/2</f>
        <v>#N/A</v>
      </c>
      <c r="AK462" s="72" t="e">
        <f ca="1">ATAN(AJ462/COS(AI462))</f>
        <v>#N/A</v>
      </c>
      <c r="AL462" s="72" t="e">
        <f ca="1">ATAN(COS(AK462)*TAN(AI462))</f>
        <v>#N/A</v>
      </c>
      <c r="AM462" s="72" t="e">
        <f ca="1">V462+(1+Coef!$J$8*(COS(V462))^2-(3/2)*Coef!$J$8*SIN(V462)*COS(V462)*(AL462-V462))*(AL462-V462)</f>
        <v>#N/A</v>
      </c>
      <c r="AN462" s="34" t="e">
        <f t="shared" ca="1" si="378"/>
        <v>#N/A</v>
      </c>
      <c r="AO462" s="33" t="e">
        <f t="shared" ca="1" si="379"/>
        <v>#N/A</v>
      </c>
      <c r="AP462" s="33" t="e">
        <f t="shared" ca="1" si="380"/>
        <v>#N/A</v>
      </c>
      <c r="AQ462" s="72">
        <v>285</v>
      </c>
      <c r="AR462" s="72">
        <v>810000</v>
      </c>
      <c r="AS462" s="72" t="e">
        <f t="shared" ca="1" si="372"/>
        <v>#N/A</v>
      </c>
      <c r="AT462" s="72" t="e">
        <f t="shared" ca="1" si="372"/>
        <v>#N/A</v>
      </c>
      <c r="AU462" s="72">
        <f t="shared" si="372"/>
        <v>4.9741883681838397</v>
      </c>
      <c r="AV462" s="72" t="e">
        <f t="array" aca="1" ref="AV462" ca="1">ATAN((1-f)*TAN(AS462))</f>
        <v>#N/A</v>
      </c>
      <c r="AW462" s="72" t="e">
        <f t="shared" ca="1" si="381"/>
        <v>#N/A</v>
      </c>
      <c r="AX462" s="72" t="e">
        <f t="shared" ca="1" si="382"/>
        <v>#N/A</v>
      </c>
      <c r="AY462" s="72" t="e">
        <f t="shared" ca="1" si="373"/>
        <v>#N/A</v>
      </c>
      <c r="AZ462" s="72" t="e">
        <f t="shared" ca="1" si="383"/>
        <v>#N/A</v>
      </c>
      <c r="BA462" s="72" t="e">
        <f t="shared" ca="1" si="384"/>
        <v>#N/A</v>
      </c>
      <c r="BB462" s="72" t="e">
        <f t="shared" ca="1" si="385"/>
        <v>#N/A</v>
      </c>
      <c r="BC462" s="72" t="e">
        <f t="shared" ca="1" si="374"/>
        <v>#N/A</v>
      </c>
      <c r="BD462" s="75" t="e">
        <f t="shared" ca="1" si="386"/>
        <v>#N/A</v>
      </c>
      <c r="BE462" s="75" t="e">
        <f t="shared" ca="1" si="387"/>
        <v>#N/A</v>
      </c>
      <c r="BF462" s="75" t="e">
        <f t="shared" ca="1" si="375"/>
        <v>#N/A</v>
      </c>
      <c r="BG462" s="75" t="e">
        <f t="shared" ca="1" si="388"/>
        <v>#N/A</v>
      </c>
      <c r="BH462" s="75" t="e">
        <f t="shared" ca="1" si="389"/>
        <v>#N/A</v>
      </c>
      <c r="BI462" s="75" t="e">
        <f t="shared" ca="1" si="376"/>
        <v>#N/A</v>
      </c>
      <c r="BJ462" s="75" t="e">
        <f t="shared" ca="1" si="390"/>
        <v>#N/A</v>
      </c>
      <c r="BK462" s="75" t="e">
        <f t="shared" ca="1" si="391"/>
        <v>#N/A</v>
      </c>
      <c r="BL462" s="75" t="e">
        <f t="shared" ca="1" si="377"/>
        <v>#N/A</v>
      </c>
      <c r="BM462" s="72" t="e">
        <f t="array" aca="1" ref="BM462" ca="1">ATAN2((1-f)*SQRT(AX462^2+(SIN(AV462)*SIN(BL462)-COS(AV462)*COS(BL462)*COS(AU462))^2),SIN(AV462)*COS(BL462)+COS(AV462)*SIN(BL462)*COS(AU462))</f>
        <v>#N/A</v>
      </c>
      <c r="BN462" s="72" t="e">
        <f t="shared" ca="1" si="392"/>
        <v>#N/A</v>
      </c>
      <c r="BO462" s="72" t="e">
        <f t="array" aca="1" ref="BO462" ca="1">f/16*(1-AX462^2)*(4+f*(4-3*(1-AX462^2)))</f>
        <v>#N/A</v>
      </c>
      <c r="BP462" s="72" t="e">
        <f t="array" aca="1" ref="BP462" ca="1">BN462-(1-BO462)*f*AX462*(BL462+BO462*SIN(BL462)*(COS(BJ462)+BO462*COS(BL462)*(-1+2*COS(BJ462)^2)))</f>
        <v>#N/A</v>
      </c>
      <c r="BQ462" s="72" t="e">
        <f t="shared" ca="1" si="393"/>
        <v>#N/A</v>
      </c>
    </row>
    <row r="463" spans="2:69">
      <c r="B463" s="38"/>
      <c r="C463" s="72" t="str">
        <f t="shared" si="394"/>
        <v/>
      </c>
      <c r="D463" s="72" t="e">
        <f t="array" aca="1" ref="D463" ca="1">MATCH(TRUE,ISERROR(VALUE(MID(C463,ROW(INDIRECT("1:"&amp;LEN(C463))),1))),0)</f>
        <v>#N/A</v>
      </c>
      <c r="E463" s="72" t="e">
        <f t="shared" ca="1" si="395"/>
        <v>#N/A</v>
      </c>
      <c r="F463" s="72" t="e">
        <f t="shared" ca="1" si="396"/>
        <v>#N/A</v>
      </c>
      <c r="G463" s="72" t="e">
        <f t="shared" ca="1" si="397"/>
        <v>#N/A</v>
      </c>
      <c r="H463" s="72" t="e">
        <f t="shared" ca="1" si="398"/>
        <v>#N/A</v>
      </c>
      <c r="I463" s="72" t="e">
        <f t="shared" ca="1" si="399"/>
        <v>#N/A</v>
      </c>
      <c r="J463" s="72" t="e">
        <f t="shared" ca="1" si="400"/>
        <v>#N/A</v>
      </c>
      <c r="K463" s="72" t="e">
        <f t="shared" ca="1" si="401"/>
        <v>#N/A</v>
      </c>
      <c r="L463" s="72" t="e">
        <f t="shared" ca="1" si="402"/>
        <v>#N/A</v>
      </c>
      <c r="M463" s="72" t="e">
        <f ca="1">VLOOKUP(G463,Coef!$C$2:$F$25,4)</f>
        <v>#N/A</v>
      </c>
      <c r="N463" s="31" t="e">
        <f ca="1">VLOOKUP(F463,Coef!$C$4:$D$23,2)</f>
        <v>#N/A</v>
      </c>
      <c r="O463" s="31" t="e">
        <f ca="1">MOD(VLOOKUP(H463,Coef!$C$2:$G$21,5)+MOD(E463+1,2)*15,20)</f>
        <v>#N/A</v>
      </c>
      <c r="P463" s="31" t="e">
        <f ca="1">VLOOKUP(N463,Coef!$A$27:$B$46,2)</f>
        <v>#N/A</v>
      </c>
      <c r="Q463" s="31" t="e">
        <f ca="1">VLOOKUP(N463,Coef!$A$27:$C$46,3)+O463/10-0.1</f>
        <v>#N/A</v>
      </c>
      <c r="R463" s="31" t="e">
        <f ca="1">IF(Q463+0.1&lt;P463,Q463+2,Q463)</f>
        <v>#N/A</v>
      </c>
      <c r="S463" s="72" t="e">
        <f ca="1">M463*100000+J463</f>
        <v>#N/A</v>
      </c>
      <c r="T463" s="72" t="e">
        <f ca="1">R463*1000000+K463</f>
        <v>#N/A</v>
      </c>
      <c r="U463" s="72" t="e">
        <f ca="1">IF(N463&lt;11,T463-10000000,T463)</f>
        <v>#N/A</v>
      </c>
      <c r="V463" s="72" t="e">
        <f ca="1">U463/(6366197.724*0.9996)</f>
        <v>#N/A</v>
      </c>
      <c r="W463" s="72" t="e">
        <f ca="1">(Coef!$J$9/(1+Coef!$J$8*(COS(V463))^2)^0.5)*Coef!$J$6</f>
        <v>#N/A</v>
      </c>
      <c r="X463" s="72" t="e">
        <f ca="1">6*E463-183</f>
        <v>#N/A</v>
      </c>
      <c r="Y463" s="72" t="e">
        <f ca="1">(S463-500000)/W463</f>
        <v>#N/A</v>
      </c>
      <c r="Z463" s="72" t="e">
        <f ca="1">SIN(2*V463)</f>
        <v>#N/A</v>
      </c>
      <c r="AA463" s="72" t="e">
        <f ca="1">Z463*(COS(V463))^2</f>
        <v>#N/A</v>
      </c>
      <c r="AB463" s="72" t="e">
        <f ca="1">V463+(Z463/2)</f>
        <v>#N/A</v>
      </c>
      <c r="AC463" s="72" t="e">
        <f ca="1">(3*AB463+AA463)/4</f>
        <v>#N/A</v>
      </c>
      <c r="AD463" s="72" t="e">
        <f ca="1">(5*AC463+AA463*(COS(V463))^2)/3</f>
        <v>#N/A</v>
      </c>
      <c r="AE463" s="72" t="e">
        <f ca="1">Coef!$J$6*Coef!$J$9*(V463-(Coef!$J$10*AB463)+(Coef!$J$11*AC463)-(Coef!$J$12*AD463))</f>
        <v>#N/A</v>
      </c>
      <c r="AF463" s="72" t="e">
        <f ca="1">(U463-AE463)/W463</f>
        <v>#N/A</v>
      </c>
      <c r="AG463" s="72" t="e">
        <f ca="1">((Coef!$J$8*Y463^2)/2)*(COS(V463))^2</f>
        <v>#N/A</v>
      </c>
      <c r="AH463" s="72" t="e">
        <f ca="1">Y463*(1-(AG463/3))</f>
        <v>#N/A</v>
      </c>
      <c r="AI463" s="72" t="e">
        <f ca="1">AF463*(1-AG463)+V463</f>
        <v>#N/A</v>
      </c>
      <c r="AJ463" s="72" t="e">
        <f ca="1">(EXP(AH463)-EXP(-AH463))/2</f>
        <v>#N/A</v>
      </c>
      <c r="AK463" s="72" t="e">
        <f ca="1">ATAN(AJ463/COS(AI463))</f>
        <v>#N/A</v>
      </c>
      <c r="AL463" s="72" t="e">
        <f ca="1">ATAN(COS(AK463)*TAN(AI463))</f>
        <v>#N/A</v>
      </c>
      <c r="AM463" s="72" t="e">
        <f ca="1">V463+(1+Coef!$J$8*(COS(V463))^2-(3/2)*Coef!$J$8*SIN(V463)*COS(V463)*(AL463-V463))*(AL463-V463)</f>
        <v>#N/A</v>
      </c>
      <c r="AN463" s="34" t="e">
        <f t="shared" ca="1" si="378"/>
        <v>#N/A</v>
      </c>
      <c r="AO463" s="33" t="e">
        <f t="shared" ca="1" si="379"/>
        <v>#N/A</v>
      </c>
      <c r="AP463" s="33" t="e">
        <f t="shared" ca="1" si="380"/>
        <v>#N/A</v>
      </c>
      <c r="AQ463" s="72">
        <v>285</v>
      </c>
      <c r="AR463" s="72">
        <v>810000</v>
      </c>
      <c r="AS463" s="72" t="e">
        <f t="shared" ca="1" si="372"/>
        <v>#N/A</v>
      </c>
      <c r="AT463" s="72" t="e">
        <f t="shared" ca="1" si="372"/>
        <v>#N/A</v>
      </c>
      <c r="AU463" s="72">
        <f t="shared" si="372"/>
        <v>4.9741883681838397</v>
      </c>
      <c r="AV463" s="72" t="e">
        <f t="array" aca="1" ref="AV463" ca="1">ATAN((1-f)*TAN(AS463))</f>
        <v>#N/A</v>
      </c>
      <c r="AW463" s="72" t="e">
        <f t="shared" ca="1" si="381"/>
        <v>#N/A</v>
      </c>
      <c r="AX463" s="72" t="e">
        <f t="shared" ca="1" si="382"/>
        <v>#N/A</v>
      </c>
      <c r="AY463" s="72" t="e">
        <f t="shared" ca="1" si="373"/>
        <v>#N/A</v>
      </c>
      <c r="AZ463" s="72" t="e">
        <f t="shared" ca="1" si="383"/>
        <v>#N/A</v>
      </c>
      <c r="BA463" s="72" t="e">
        <f t="shared" ca="1" si="384"/>
        <v>#N/A</v>
      </c>
      <c r="BB463" s="72" t="e">
        <f t="shared" ca="1" si="385"/>
        <v>#N/A</v>
      </c>
      <c r="BC463" s="72" t="e">
        <f t="shared" ca="1" si="374"/>
        <v>#N/A</v>
      </c>
      <c r="BD463" s="75" t="e">
        <f t="shared" ca="1" si="386"/>
        <v>#N/A</v>
      </c>
      <c r="BE463" s="75" t="e">
        <f t="shared" ca="1" si="387"/>
        <v>#N/A</v>
      </c>
      <c r="BF463" s="75" t="e">
        <f t="shared" ca="1" si="375"/>
        <v>#N/A</v>
      </c>
      <c r="BG463" s="75" t="e">
        <f t="shared" ca="1" si="388"/>
        <v>#N/A</v>
      </c>
      <c r="BH463" s="75" t="e">
        <f t="shared" ca="1" si="389"/>
        <v>#N/A</v>
      </c>
      <c r="BI463" s="75" t="e">
        <f t="shared" ca="1" si="376"/>
        <v>#N/A</v>
      </c>
      <c r="BJ463" s="75" t="e">
        <f t="shared" ca="1" si="390"/>
        <v>#N/A</v>
      </c>
      <c r="BK463" s="75" t="e">
        <f t="shared" ca="1" si="391"/>
        <v>#N/A</v>
      </c>
      <c r="BL463" s="75" t="e">
        <f t="shared" ca="1" si="377"/>
        <v>#N/A</v>
      </c>
      <c r="BM463" s="72" t="e">
        <f t="array" aca="1" ref="BM463" ca="1">ATAN2((1-f)*SQRT(AX463^2+(SIN(AV463)*SIN(BL463)-COS(AV463)*COS(BL463)*COS(AU463))^2),SIN(AV463)*COS(BL463)+COS(AV463)*SIN(BL463)*COS(AU463))</f>
        <v>#N/A</v>
      </c>
      <c r="BN463" s="72" t="e">
        <f t="shared" ca="1" si="392"/>
        <v>#N/A</v>
      </c>
      <c r="BO463" s="72" t="e">
        <f t="array" aca="1" ref="BO463" ca="1">f/16*(1-AX463^2)*(4+f*(4-3*(1-AX463^2)))</f>
        <v>#N/A</v>
      </c>
      <c r="BP463" s="72" t="e">
        <f t="array" aca="1" ref="BP463" ca="1">BN463-(1-BO463)*f*AX463*(BL463+BO463*SIN(BL463)*(COS(BJ463)+BO463*COS(BL463)*(-1+2*COS(BJ463)^2)))</f>
        <v>#N/A</v>
      </c>
      <c r="BQ463" s="72" t="e">
        <f t="shared" ca="1" si="393"/>
        <v>#N/A</v>
      </c>
    </row>
    <row r="464" spans="2:69">
      <c r="B464" s="38"/>
      <c r="C464" s="72" t="str">
        <f t="shared" si="394"/>
        <v/>
      </c>
      <c r="D464" s="72" t="e">
        <f t="array" aca="1" ref="D464" ca="1">MATCH(TRUE,ISERROR(VALUE(MID(C464,ROW(INDIRECT("1:"&amp;LEN(C464))),1))),0)</f>
        <v>#N/A</v>
      </c>
      <c r="E464" s="72" t="e">
        <f t="shared" ca="1" si="395"/>
        <v>#N/A</v>
      </c>
      <c r="F464" s="72" t="e">
        <f t="shared" ca="1" si="396"/>
        <v>#N/A</v>
      </c>
      <c r="G464" s="72" t="e">
        <f t="shared" ca="1" si="397"/>
        <v>#N/A</v>
      </c>
      <c r="H464" s="72" t="e">
        <f t="shared" ca="1" si="398"/>
        <v>#N/A</v>
      </c>
      <c r="I464" s="72" t="e">
        <f t="shared" ca="1" si="399"/>
        <v>#N/A</v>
      </c>
      <c r="J464" s="72" t="e">
        <f t="shared" ca="1" si="400"/>
        <v>#N/A</v>
      </c>
      <c r="K464" s="72" t="e">
        <f t="shared" ca="1" si="401"/>
        <v>#N/A</v>
      </c>
      <c r="L464" s="72" t="e">
        <f t="shared" ca="1" si="402"/>
        <v>#N/A</v>
      </c>
      <c r="M464" s="72" t="e">
        <f ca="1">VLOOKUP(G464,Coef!$C$2:$F$25,4)</f>
        <v>#N/A</v>
      </c>
      <c r="N464" s="31" t="e">
        <f ca="1">VLOOKUP(F464,Coef!$C$4:$D$23,2)</f>
        <v>#N/A</v>
      </c>
      <c r="O464" s="31" t="e">
        <f ca="1">MOD(VLOOKUP(H464,Coef!$C$2:$G$21,5)+MOD(E464+1,2)*15,20)</f>
        <v>#N/A</v>
      </c>
      <c r="P464" s="31" t="e">
        <f ca="1">VLOOKUP(N464,Coef!$A$27:$B$46,2)</f>
        <v>#N/A</v>
      </c>
      <c r="Q464" s="31" t="e">
        <f ca="1">VLOOKUP(N464,Coef!$A$27:$C$46,3)+O464/10-0.1</f>
        <v>#N/A</v>
      </c>
      <c r="R464" s="31" t="e">
        <f ca="1">IF(Q464+0.1&lt;P464,Q464+2,Q464)</f>
        <v>#N/A</v>
      </c>
      <c r="S464" s="72" t="e">
        <f ca="1">M464*100000+J464</f>
        <v>#N/A</v>
      </c>
      <c r="T464" s="72" t="e">
        <f ca="1">R464*1000000+K464</f>
        <v>#N/A</v>
      </c>
      <c r="U464" s="72" t="e">
        <f ca="1">IF(N464&lt;11,T464-10000000,T464)</f>
        <v>#N/A</v>
      </c>
      <c r="V464" s="72" t="e">
        <f ca="1">U464/(6366197.724*0.9996)</f>
        <v>#N/A</v>
      </c>
      <c r="W464" s="72" t="e">
        <f ca="1">(Coef!$J$9/(1+Coef!$J$8*(COS(V464))^2)^0.5)*Coef!$J$6</f>
        <v>#N/A</v>
      </c>
      <c r="X464" s="72" t="e">
        <f ca="1">6*E464-183</f>
        <v>#N/A</v>
      </c>
      <c r="Y464" s="72" t="e">
        <f ca="1">(S464-500000)/W464</f>
        <v>#N/A</v>
      </c>
      <c r="Z464" s="72" t="e">
        <f ca="1">SIN(2*V464)</f>
        <v>#N/A</v>
      </c>
      <c r="AA464" s="72" t="e">
        <f ca="1">Z464*(COS(V464))^2</f>
        <v>#N/A</v>
      </c>
      <c r="AB464" s="72" t="e">
        <f ca="1">V464+(Z464/2)</f>
        <v>#N/A</v>
      </c>
      <c r="AC464" s="72" t="e">
        <f ca="1">(3*AB464+AA464)/4</f>
        <v>#N/A</v>
      </c>
      <c r="AD464" s="72" t="e">
        <f ca="1">(5*AC464+AA464*(COS(V464))^2)/3</f>
        <v>#N/A</v>
      </c>
      <c r="AE464" s="72" t="e">
        <f ca="1">Coef!$J$6*Coef!$J$9*(V464-(Coef!$J$10*AB464)+(Coef!$J$11*AC464)-(Coef!$J$12*AD464))</f>
        <v>#N/A</v>
      </c>
      <c r="AF464" s="72" t="e">
        <f ca="1">(U464-AE464)/W464</f>
        <v>#N/A</v>
      </c>
      <c r="AG464" s="72" t="e">
        <f ca="1">((Coef!$J$8*Y464^2)/2)*(COS(V464))^2</f>
        <v>#N/A</v>
      </c>
      <c r="AH464" s="72" t="e">
        <f ca="1">Y464*(1-(AG464/3))</f>
        <v>#N/A</v>
      </c>
      <c r="AI464" s="72" t="e">
        <f ca="1">AF464*(1-AG464)+V464</f>
        <v>#N/A</v>
      </c>
      <c r="AJ464" s="72" t="e">
        <f ca="1">(EXP(AH464)-EXP(-AH464))/2</f>
        <v>#N/A</v>
      </c>
      <c r="AK464" s="72" t="e">
        <f ca="1">ATAN(AJ464/COS(AI464))</f>
        <v>#N/A</v>
      </c>
      <c r="AL464" s="72" t="e">
        <f ca="1">ATAN(COS(AK464)*TAN(AI464))</f>
        <v>#N/A</v>
      </c>
      <c r="AM464" s="72" t="e">
        <f ca="1">V464+(1+Coef!$J$8*(COS(V464))^2-(3/2)*Coef!$J$8*SIN(V464)*COS(V464)*(AL464-V464))*(AL464-V464)</f>
        <v>#N/A</v>
      </c>
      <c r="AN464" s="34" t="e">
        <f t="shared" ca="1" si="378"/>
        <v>#N/A</v>
      </c>
      <c r="AO464" s="33" t="e">
        <f t="shared" ca="1" si="379"/>
        <v>#N/A</v>
      </c>
      <c r="AP464" s="33" t="e">
        <f t="shared" ca="1" si="380"/>
        <v>#N/A</v>
      </c>
      <c r="AQ464" s="72">
        <v>285</v>
      </c>
      <c r="AR464" s="72">
        <v>810000</v>
      </c>
      <c r="AS464" s="72" t="e">
        <f t="shared" ca="1" si="372"/>
        <v>#N/A</v>
      </c>
      <c r="AT464" s="72" t="e">
        <f t="shared" ca="1" si="372"/>
        <v>#N/A</v>
      </c>
      <c r="AU464" s="72">
        <f t="shared" si="372"/>
        <v>4.9741883681838397</v>
      </c>
      <c r="AV464" s="72" t="e">
        <f t="array" aca="1" ref="AV464" ca="1">ATAN((1-f)*TAN(AS464))</f>
        <v>#N/A</v>
      </c>
      <c r="AW464" s="72" t="e">
        <f t="shared" ca="1" si="381"/>
        <v>#N/A</v>
      </c>
      <c r="AX464" s="72" t="e">
        <f t="shared" ca="1" si="382"/>
        <v>#N/A</v>
      </c>
      <c r="AY464" s="72" t="e">
        <f t="shared" ca="1" si="373"/>
        <v>#N/A</v>
      </c>
      <c r="AZ464" s="72" t="e">
        <f t="shared" ca="1" si="383"/>
        <v>#N/A</v>
      </c>
      <c r="BA464" s="72" t="e">
        <f t="shared" ca="1" si="384"/>
        <v>#N/A</v>
      </c>
      <c r="BB464" s="72" t="e">
        <f t="shared" ca="1" si="385"/>
        <v>#N/A</v>
      </c>
      <c r="BC464" s="72" t="e">
        <f t="shared" ca="1" si="374"/>
        <v>#N/A</v>
      </c>
      <c r="BD464" s="75" t="e">
        <f t="shared" ca="1" si="386"/>
        <v>#N/A</v>
      </c>
      <c r="BE464" s="75" t="e">
        <f t="shared" ca="1" si="387"/>
        <v>#N/A</v>
      </c>
      <c r="BF464" s="75" t="e">
        <f t="shared" ca="1" si="375"/>
        <v>#N/A</v>
      </c>
      <c r="BG464" s="75" t="e">
        <f t="shared" ca="1" si="388"/>
        <v>#N/A</v>
      </c>
      <c r="BH464" s="75" t="e">
        <f t="shared" ca="1" si="389"/>
        <v>#N/A</v>
      </c>
      <c r="BI464" s="75" t="e">
        <f t="shared" ca="1" si="376"/>
        <v>#N/A</v>
      </c>
      <c r="BJ464" s="75" t="e">
        <f t="shared" ca="1" si="390"/>
        <v>#N/A</v>
      </c>
      <c r="BK464" s="75" t="e">
        <f t="shared" ca="1" si="391"/>
        <v>#N/A</v>
      </c>
      <c r="BL464" s="75" t="e">
        <f t="shared" ca="1" si="377"/>
        <v>#N/A</v>
      </c>
      <c r="BM464" s="72" t="e">
        <f t="array" aca="1" ref="BM464" ca="1">ATAN2((1-f)*SQRT(AX464^2+(SIN(AV464)*SIN(BL464)-COS(AV464)*COS(BL464)*COS(AU464))^2),SIN(AV464)*COS(BL464)+COS(AV464)*SIN(BL464)*COS(AU464))</f>
        <v>#N/A</v>
      </c>
      <c r="BN464" s="72" t="e">
        <f t="shared" ca="1" si="392"/>
        <v>#N/A</v>
      </c>
      <c r="BO464" s="72" t="e">
        <f t="array" aca="1" ref="BO464" ca="1">f/16*(1-AX464^2)*(4+f*(4-3*(1-AX464^2)))</f>
        <v>#N/A</v>
      </c>
      <c r="BP464" s="72" t="e">
        <f t="array" aca="1" ref="BP464" ca="1">BN464-(1-BO464)*f*AX464*(BL464+BO464*SIN(BL464)*(COS(BJ464)+BO464*COS(BL464)*(-1+2*COS(BJ464)^2)))</f>
        <v>#N/A</v>
      </c>
      <c r="BQ464" s="72" t="e">
        <f t="shared" ca="1" si="393"/>
        <v>#N/A</v>
      </c>
    </row>
    <row r="465" spans="2:69">
      <c r="B465" s="38"/>
      <c r="C465" s="72" t="str">
        <f t="shared" si="394"/>
        <v/>
      </c>
      <c r="D465" s="72" t="e">
        <f t="array" aca="1" ref="D465" ca="1">MATCH(TRUE,ISERROR(VALUE(MID(C465,ROW(INDIRECT("1:"&amp;LEN(C465))),1))),0)</f>
        <v>#N/A</v>
      </c>
      <c r="E465" s="72" t="e">
        <f t="shared" ca="1" si="395"/>
        <v>#N/A</v>
      </c>
      <c r="F465" s="72" t="e">
        <f t="shared" ca="1" si="396"/>
        <v>#N/A</v>
      </c>
      <c r="G465" s="72" t="e">
        <f t="shared" ca="1" si="397"/>
        <v>#N/A</v>
      </c>
      <c r="H465" s="72" t="e">
        <f t="shared" ca="1" si="398"/>
        <v>#N/A</v>
      </c>
      <c r="I465" s="72" t="e">
        <f t="shared" ca="1" si="399"/>
        <v>#N/A</v>
      </c>
      <c r="J465" s="72" t="e">
        <f t="shared" ca="1" si="400"/>
        <v>#N/A</v>
      </c>
      <c r="K465" s="72" t="e">
        <f t="shared" ca="1" si="401"/>
        <v>#N/A</v>
      </c>
      <c r="L465" s="72" t="e">
        <f t="shared" ca="1" si="402"/>
        <v>#N/A</v>
      </c>
      <c r="M465" s="72" t="e">
        <f ca="1">VLOOKUP(G465,Coef!$C$2:$F$25,4)</f>
        <v>#N/A</v>
      </c>
      <c r="N465" s="31" t="e">
        <f ca="1">VLOOKUP(F465,Coef!$C$4:$D$23,2)</f>
        <v>#N/A</v>
      </c>
      <c r="O465" s="31" t="e">
        <f ca="1">MOD(VLOOKUP(H465,Coef!$C$2:$G$21,5)+MOD(E465+1,2)*15,20)</f>
        <v>#N/A</v>
      </c>
      <c r="P465" s="31" t="e">
        <f ca="1">VLOOKUP(N465,Coef!$A$27:$B$46,2)</f>
        <v>#N/A</v>
      </c>
      <c r="Q465" s="31" t="e">
        <f ca="1">VLOOKUP(N465,Coef!$A$27:$C$46,3)+O465/10-0.1</f>
        <v>#N/A</v>
      </c>
      <c r="R465" s="31" t="e">
        <f ca="1">IF(Q465+0.1&lt;P465,Q465+2,Q465)</f>
        <v>#N/A</v>
      </c>
      <c r="S465" s="72" t="e">
        <f ca="1">M465*100000+J465</f>
        <v>#N/A</v>
      </c>
      <c r="T465" s="72" t="e">
        <f ca="1">R465*1000000+K465</f>
        <v>#N/A</v>
      </c>
      <c r="U465" s="72" t="e">
        <f ca="1">IF(N465&lt;11,T465-10000000,T465)</f>
        <v>#N/A</v>
      </c>
      <c r="V465" s="72" t="e">
        <f ca="1">U465/(6366197.724*0.9996)</f>
        <v>#N/A</v>
      </c>
      <c r="W465" s="72" t="e">
        <f ca="1">(Coef!$J$9/(1+Coef!$J$8*(COS(V465))^2)^0.5)*Coef!$J$6</f>
        <v>#N/A</v>
      </c>
      <c r="X465" s="72" t="e">
        <f ca="1">6*E465-183</f>
        <v>#N/A</v>
      </c>
      <c r="Y465" s="72" t="e">
        <f ca="1">(S465-500000)/W465</f>
        <v>#N/A</v>
      </c>
      <c r="Z465" s="72" t="e">
        <f ca="1">SIN(2*V465)</f>
        <v>#N/A</v>
      </c>
      <c r="AA465" s="72" t="e">
        <f ca="1">Z465*(COS(V465))^2</f>
        <v>#N/A</v>
      </c>
      <c r="AB465" s="72" t="e">
        <f ca="1">V465+(Z465/2)</f>
        <v>#N/A</v>
      </c>
      <c r="AC465" s="72" t="e">
        <f ca="1">(3*AB465+AA465)/4</f>
        <v>#N/A</v>
      </c>
      <c r="AD465" s="72" t="e">
        <f ca="1">(5*AC465+AA465*(COS(V465))^2)/3</f>
        <v>#N/A</v>
      </c>
      <c r="AE465" s="72" t="e">
        <f ca="1">Coef!$J$6*Coef!$J$9*(V465-(Coef!$J$10*AB465)+(Coef!$J$11*AC465)-(Coef!$J$12*AD465))</f>
        <v>#N/A</v>
      </c>
      <c r="AF465" s="72" t="e">
        <f ca="1">(U465-AE465)/W465</f>
        <v>#N/A</v>
      </c>
      <c r="AG465" s="72" t="e">
        <f ca="1">((Coef!$J$8*Y465^2)/2)*(COS(V465))^2</f>
        <v>#N/A</v>
      </c>
      <c r="AH465" s="72" t="e">
        <f ca="1">Y465*(1-(AG465/3))</f>
        <v>#N/A</v>
      </c>
      <c r="AI465" s="72" t="e">
        <f ca="1">AF465*(1-AG465)+V465</f>
        <v>#N/A</v>
      </c>
      <c r="AJ465" s="72" t="e">
        <f ca="1">(EXP(AH465)-EXP(-AH465))/2</f>
        <v>#N/A</v>
      </c>
      <c r="AK465" s="72" t="e">
        <f ca="1">ATAN(AJ465/COS(AI465))</f>
        <v>#N/A</v>
      </c>
      <c r="AL465" s="72" t="e">
        <f ca="1">ATAN(COS(AK465)*TAN(AI465))</f>
        <v>#N/A</v>
      </c>
      <c r="AM465" s="72" t="e">
        <f ca="1">V465+(1+Coef!$J$8*(COS(V465))^2-(3/2)*Coef!$J$8*SIN(V465)*COS(V465)*(AL465-V465))*(AL465-V465)</f>
        <v>#N/A</v>
      </c>
      <c r="AN465" s="34" t="e">
        <f t="shared" ca="1" si="378"/>
        <v>#N/A</v>
      </c>
      <c r="AO465" s="33" t="e">
        <f t="shared" ca="1" si="379"/>
        <v>#N/A</v>
      </c>
      <c r="AP465" s="33" t="e">
        <f t="shared" ca="1" si="380"/>
        <v>#N/A</v>
      </c>
      <c r="AQ465" s="72">
        <v>285</v>
      </c>
      <c r="AR465" s="72">
        <v>810000</v>
      </c>
      <c r="AS465" s="72" t="e">
        <f t="shared" ca="1" si="372"/>
        <v>#N/A</v>
      </c>
      <c r="AT465" s="72" t="e">
        <f t="shared" ca="1" si="372"/>
        <v>#N/A</v>
      </c>
      <c r="AU465" s="72">
        <f t="shared" si="372"/>
        <v>4.9741883681838397</v>
      </c>
      <c r="AV465" s="72" t="e">
        <f t="array" aca="1" ref="AV465" ca="1">ATAN((1-f)*TAN(AS465))</f>
        <v>#N/A</v>
      </c>
      <c r="AW465" s="72" t="e">
        <f t="shared" ca="1" si="381"/>
        <v>#N/A</v>
      </c>
      <c r="AX465" s="72" t="e">
        <f t="shared" ca="1" si="382"/>
        <v>#N/A</v>
      </c>
      <c r="AY465" s="72" t="e">
        <f t="shared" ca="1" si="373"/>
        <v>#N/A</v>
      </c>
      <c r="AZ465" s="72" t="e">
        <f t="shared" ca="1" si="383"/>
        <v>#N/A</v>
      </c>
      <c r="BA465" s="72" t="e">
        <f t="shared" ca="1" si="384"/>
        <v>#N/A</v>
      </c>
      <c r="BB465" s="72" t="e">
        <f t="shared" ca="1" si="385"/>
        <v>#N/A</v>
      </c>
      <c r="BC465" s="72" t="e">
        <f t="shared" ca="1" si="374"/>
        <v>#N/A</v>
      </c>
      <c r="BD465" s="75" t="e">
        <f t="shared" ca="1" si="386"/>
        <v>#N/A</v>
      </c>
      <c r="BE465" s="75" t="e">
        <f t="shared" ca="1" si="387"/>
        <v>#N/A</v>
      </c>
      <c r="BF465" s="75" t="e">
        <f t="shared" ca="1" si="375"/>
        <v>#N/A</v>
      </c>
      <c r="BG465" s="75" t="e">
        <f t="shared" ca="1" si="388"/>
        <v>#N/A</v>
      </c>
      <c r="BH465" s="75" t="e">
        <f t="shared" ca="1" si="389"/>
        <v>#N/A</v>
      </c>
      <c r="BI465" s="75" t="e">
        <f t="shared" ca="1" si="376"/>
        <v>#N/A</v>
      </c>
      <c r="BJ465" s="75" t="e">
        <f t="shared" ca="1" si="390"/>
        <v>#N/A</v>
      </c>
      <c r="BK465" s="75" t="e">
        <f t="shared" ca="1" si="391"/>
        <v>#N/A</v>
      </c>
      <c r="BL465" s="75" t="e">
        <f t="shared" ca="1" si="377"/>
        <v>#N/A</v>
      </c>
      <c r="BM465" s="72" t="e">
        <f t="array" aca="1" ref="BM465" ca="1">ATAN2((1-f)*SQRT(AX465^2+(SIN(AV465)*SIN(BL465)-COS(AV465)*COS(BL465)*COS(AU465))^2),SIN(AV465)*COS(BL465)+COS(AV465)*SIN(BL465)*COS(AU465))</f>
        <v>#N/A</v>
      </c>
      <c r="BN465" s="72" t="e">
        <f t="shared" ca="1" si="392"/>
        <v>#N/A</v>
      </c>
      <c r="BO465" s="72" t="e">
        <f t="array" aca="1" ref="BO465" ca="1">f/16*(1-AX465^2)*(4+f*(4-3*(1-AX465^2)))</f>
        <v>#N/A</v>
      </c>
      <c r="BP465" s="72" t="e">
        <f t="array" aca="1" ref="BP465" ca="1">BN465-(1-BO465)*f*AX465*(BL465+BO465*SIN(BL465)*(COS(BJ465)+BO465*COS(BL465)*(-1+2*COS(BJ465)^2)))</f>
        <v>#N/A</v>
      </c>
      <c r="BQ465" s="72" t="e">
        <f t="shared" ca="1" si="393"/>
        <v>#N/A</v>
      </c>
    </row>
    <row r="466" spans="2:69">
      <c r="B466" s="38"/>
      <c r="C466" s="72" t="str">
        <f t="shared" si="394"/>
        <v/>
      </c>
      <c r="D466" s="72" t="e">
        <f t="array" aca="1" ref="D466" ca="1">MATCH(TRUE,ISERROR(VALUE(MID(C466,ROW(INDIRECT("1:"&amp;LEN(C466))),1))),0)</f>
        <v>#N/A</v>
      </c>
      <c r="E466" s="72" t="e">
        <f t="shared" ca="1" si="395"/>
        <v>#N/A</v>
      </c>
      <c r="F466" s="72" t="e">
        <f t="shared" ca="1" si="396"/>
        <v>#N/A</v>
      </c>
      <c r="G466" s="72" t="e">
        <f t="shared" ca="1" si="397"/>
        <v>#N/A</v>
      </c>
      <c r="H466" s="72" t="e">
        <f t="shared" ca="1" si="398"/>
        <v>#N/A</v>
      </c>
      <c r="I466" s="72" t="e">
        <f t="shared" ca="1" si="399"/>
        <v>#N/A</v>
      </c>
      <c r="J466" s="72" t="e">
        <f t="shared" ca="1" si="400"/>
        <v>#N/A</v>
      </c>
      <c r="K466" s="72" t="e">
        <f t="shared" ca="1" si="401"/>
        <v>#N/A</v>
      </c>
      <c r="L466" s="72" t="e">
        <f t="shared" ca="1" si="402"/>
        <v>#N/A</v>
      </c>
      <c r="M466" s="72" t="e">
        <f ca="1">VLOOKUP(G466,Coef!$C$2:$F$25,4)</f>
        <v>#N/A</v>
      </c>
      <c r="N466" s="31" t="e">
        <f ca="1">VLOOKUP(F466,Coef!$C$4:$D$23,2)</f>
        <v>#N/A</v>
      </c>
      <c r="O466" s="31" t="e">
        <f ca="1">MOD(VLOOKUP(H466,Coef!$C$2:$G$21,5)+MOD(E466+1,2)*15,20)</f>
        <v>#N/A</v>
      </c>
      <c r="P466" s="31" t="e">
        <f ca="1">VLOOKUP(N466,Coef!$A$27:$B$46,2)</f>
        <v>#N/A</v>
      </c>
      <c r="Q466" s="31" t="e">
        <f ca="1">VLOOKUP(N466,Coef!$A$27:$C$46,3)+O466/10-0.1</f>
        <v>#N/A</v>
      </c>
      <c r="R466" s="31" t="e">
        <f ca="1">IF(Q466+0.1&lt;P466,Q466+2,Q466)</f>
        <v>#N/A</v>
      </c>
      <c r="S466" s="72" t="e">
        <f ca="1">M466*100000+J466</f>
        <v>#N/A</v>
      </c>
      <c r="T466" s="72" t="e">
        <f ca="1">R466*1000000+K466</f>
        <v>#N/A</v>
      </c>
      <c r="U466" s="72" t="e">
        <f ca="1">IF(N466&lt;11,T466-10000000,T466)</f>
        <v>#N/A</v>
      </c>
      <c r="V466" s="72" t="e">
        <f ca="1">U466/(6366197.724*0.9996)</f>
        <v>#N/A</v>
      </c>
      <c r="W466" s="72" t="e">
        <f ca="1">(Coef!$J$9/(1+Coef!$J$8*(COS(V466))^2)^0.5)*Coef!$J$6</f>
        <v>#N/A</v>
      </c>
      <c r="X466" s="72" t="e">
        <f ca="1">6*E466-183</f>
        <v>#N/A</v>
      </c>
      <c r="Y466" s="72" t="e">
        <f ca="1">(S466-500000)/W466</f>
        <v>#N/A</v>
      </c>
      <c r="Z466" s="72" t="e">
        <f ca="1">SIN(2*V466)</f>
        <v>#N/A</v>
      </c>
      <c r="AA466" s="72" t="e">
        <f ca="1">Z466*(COS(V466))^2</f>
        <v>#N/A</v>
      </c>
      <c r="AB466" s="72" t="e">
        <f ca="1">V466+(Z466/2)</f>
        <v>#N/A</v>
      </c>
      <c r="AC466" s="72" t="e">
        <f ca="1">(3*AB466+AA466)/4</f>
        <v>#N/A</v>
      </c>
      <c r="AD466" s="72" t="e">
        <f ca="1">(5*AC466+AA466*(COS(V466))^2)/3</f>
        <v>#N/A</v>
      </c>
      <c r="AE466" s="72" t="e">
        <f ca="1">Coef!$J$6*Coef!$J$9*(V466-(Coef!$J$10*AB466)+(Coef!$J$11*AC466)-(Coef!$J$12*AD466))</f>
        <v>#N/A</v>
      </c>
      <c r="AF466" s="72" t="e">
        <f ca="1">(U466-AE466)/W466</f>
        <v>#N/A</v>
      </c>
      <c r="AG466" s="72" t="e">
        <f ca="1">((Coef!$J$8*Y466^2)/2)*(COS(V466))^2</f>
        <v>#N/A</v>
      </c>
      <c r="AH466" s="72" t="e">
        <f ca="1">Y466*(1-(AG466/3))</f>
        <v>#N/A</v>
      </c>
      <c r="AI466" s="72" t="e">
        <f ca="1">AF466*(1-AG466)+V466</f>
        <v>#N/A</v>
      </c>
      <c r="AJ466" s="72" t="e">
        <f ca="1">(EXP(AH466)-EXP(-AH466))/2</f>
        <v>#N/A</v>
      </c>
      <c r="AK466" s="72" t="e">
        <f ca="1">ATAN(AJ466/COS(AI466))</f>
        <v>#N/A</v>
      </c>
      <c r="AL466" s="72" t="e">
        <f ca="1">ATAN(COS(AK466)*TAN(AI466))</f>
        <v>#N/A</v>
      </c>
      <c r="AM466" s="72" t="e">
        <f ca="1">V466+(1+Coef!$J$8*(COS(V466))^2-(3/2)*Coef!$J$8*SIN(V466)*COS(V466)*(AL466-V466))*(AL466-V466)</f>
        <v>#N/A</v>
      </c>
      <c r="AN466" s="34" t="e">
        <f t="shared" ca="1" si="378"/>
        <v>#N/A</v>
      </c>
      <c r="AO466" s="33" t="e">
        <f t="shared" ca="1" si="379"/>
        <v>#N/A</v>
      </c>
      <c r="AP466" s="33" t="e">
        <f t="shared" ca="1" si="380"/>
        <v>#N/A</v>
      </c>
      <c r="AQ466" s="72">
        <v>285</v>
      </c>
      <c r="AR466" s="72">
        <v>810000</v>
      </c>
      <c r="AS466" s="72" t="e">
        <f t="shared" ca="1" si="372"/>
        <v>#N/A</v>
      </c>
      <c r="AT466" s="72" t="e">
        <f t="shared" ca="1" si="372"/>
        <v>#N/A</v>
      </c>
      <c r="AU466" s="72">
        <f t="shared" si="372"/>
        <v>4.9741883681838397</v>
      </c>
      <c r="AV466" s="72" t="e">
        <f t="array" aca="1" ref="AV466" ca="1">ATAN((1-f)*TAN(AS466))</f>
        <v>#N/A</v>
      </c>
      <c r="AW466" s="72" t="e">
        <f t="shared" ca="1" si="381"/>
        <v>#N/A</v>
      </c>
      <c r="AX466" s="72" t="e">
        <f t="shared" ca="1" si="382"/>
        <v>#N/A</v>
      </c>
      <c r="AY466" s="72" t="e">
        <f t="shared" ca="1" si="373"/>
        <v>#N/A</v>
      </c>
      <c r="AZ466" s="72" t="e">
        <f t="shared" ca="1" si="383"/>
        <v>#N/A</v>
      </c>
      <c r="BA466" s="72" t="e">
        <f t="shared" ca="1" si="384"/>
        <v>#N/A</v>
      </c>
      <c r="BB466" s="72" t="e">
        <f t="shared" ca="1" si="385"/>
        <v>#N/A</v>
      </c>
      <c r="BC466" s="72" t="e">
        <f t="shared" ca="1" si="374"/>
        <v>#N/A</v>
      </c>
      <c r="BD466" s="75" t="e">
        <f t="shared" ca="1" si="386"/>
        <v>#N/A</v>
      </c>
      <c r="BE466" s="75" t="e">
        <f t="shared" ca="1" si="387"/>
        <v>#N/A</v>
      </c>
      <c r="BF466" s="75" t="e">
        <f t="shared" ca="1" si="375"/>
        <v>#N/A</v>
      </c>
      <c r="BG466" s="75" t="e">
        <f t="shared" ca="1" si="388"/>
        <v>#N/A</v>
      </c>
      <c r="BH466" s="75" t="e">
        <f t="shared" ca="1" si="389"/>
        <v>#N/A</v>
      </c>
      <c r="BI466" s="75" t="e">
        <f t="shared" ca="1" si="376"/>
        <v>#N/A</v>
      </c>
      <c r="BJ466" s="75" t="e">
        <f t="shared" ca="1" si="390"/>
        <v>#N/A</v>
      </c>
      <c r="BK466" s="75" t="e">
        <f t="shared" ca="1" si="391"/>
        <v>#N/A</v>
      </c>
      <c r="BL466" s="75" t="e">
        <f t="shared" ca="1" si="377"/>
        <v>#N/A</v>
      </c>
      <c r="BM466" s="72" t="e">
        <f t="array" aca="1" ref="BM466" ca="1">ATAN2((1-f)*SQRT(AX466^2+(SIN(AV466)*SIN(BL466)-COS(AV466)*COS(BL466)*COS(AU466))^2),SIN(AV466)*COS(BL466)+COS(AV466)*SIN(BL466)*COS(AU466))</f>
        <v>#N/A</v>
      </c>
      <c r="BN466" s="72" t="e">
        <f t="shared" ca="1" si="392"/>
        <v>#N/A</v>
      </c>
      <c r="BO466" s="72" t="e">
        <f t="array" aca="1" ref="BO466" ca="1">f/16*(1-AX466^2)*(4+f*(4-3*(1-AX466^2)))</f>
        <v>#N/A</v>
      </c>
      <c r="BP466" s="72" t="e">
        <f t="array" aca="1" ref="BP466" ca="1">BN466-(1-BO466)*f*AX466*(BL466+BO466*SIN(BL466)*(COS(BJ466)+BO466*COS(BL466)*(-1+2*COS(BJ466)^2)))</f>
        <v>#N/A</v>
      </c>
      <c r="BQ466" s="72" t="e">
        <f t="shared" ca="1" si="393"/>
        <v>#N/A</v>
      </c>
    </row>
    <row r="467" spans="2:69">
      <c r="B467" s="38"/>
      <c r="C467" s="72" t="str">
        <f t="shared" si="394"/>
        <v/>
      </c>
      <c r="D467" s="72" t="e">
        <f t="array" aca="1" ref="D467" ca="1">MATCH(TRUE,ISERROR(VALUE(MID(C467,ROW(INDIRECT("1:"&amp;LEN(C467))),1))),0)</f>
        <v>#N/A</v>
      </c>
      <c r="E467" s="72" t="e">
        <f t="shared" ca="1" si="395"/>
        <v>#N/A</v>
      </c>
      <c r="F467" s="72" t="e">
        <f t="shared" ca="1" si="396"/>
        <v>#N/A</v>
      </c>
      <c r="G467" s="72" t="e">
        <f t="shared" ca="1" si="397"/>
        <v>#N/A</v>
      </c>
      <c r="H467" s="72" t="e">
        <f t="shared" ca="1" si="398"/>
        <v>#N/A</v>
      </c>
      <c r="I467" s="72" t="e">
        <f t="shared" ca="1" si="399"/>
        <v>#N/A</v>
      </c>
      <c r="J467" s="72" t="e">
        <f t="shared" ca="1" si="400"/>
        <v>#N/A</v>
      </c>
      <c r="K467" s="72" t="e">
        <f t="shared" ca="1" si="401"/>
        <v>#N/A</v>
      </c>
      <c r="L467" s="72" t="e">
        <f t="shared" ca="1" si="402"/>
        <v>#N/A</v>
      </c>
      <c r="M467" s="72" t="e">
        <f ca="1">VLOOKUP(G467,Coef!$C$2:$F$25,4)</f>
        <v>#N/A</v>
      </c>
      <c r="N467" s="31" t="e">
        <f ca="1">VLOOKUP(F467,Coef!$C$4:$D$23,2)</f>
        <v>#N/A</v>
      </c>
      <c r="O467" s="31" t="e">
        <f ca="1">MOD(VLOOKUP(H467,Coef!$C$2:$G$21,5)+MOD(E467+1,2)*15,20)</f>
        <v>#N/A</v>
      </c>
      <c r="P467" s="31" t="e">
        <f ca="1">VLOOKUP(N467,Coef!$A$27:$B$46,2)</f>
        <v>#N/A</v>
      </c>
      <c r="Q467" s="31" t="e">
        <f ca="1">VLOOKUP(N467,Coef!$A$27:$C$46,3)+O467/10-0.1</f>
        <v>#N/A</v>
      </c>
      <c r="R467" s="31" t="e">
        <f ca="1">IF(Q467+0.1&lt;P467,Q467+2,Q467)</f>
        <v>#N/A</v>
      </c>
      <c r="S467" s="72" t="e">
        <f ca="1">M467*100000+J467</f>
        <v>#N/A</v>
      </c>
      <c r="T467" s="72" t="e">
        <f ca="1">R467*1000000+K467</f>
        <v>#N/A</v>
      </c>
      <c r="U467" s="72" t="e">
        <f ca="1">IF(N467&lt;11,T467-10000000,T467)</f>
        <v>#N/A</v>
      </c>
      <c r="V467" s="72" t="e">
        <f ca="1">U467/(6366197.724*0.9996)</f>
        <v>#N/A</v>
      </c>
      <c r="W467" s="72" t="e">
        <f ca="1">(Coef!$J$9/(1+Coef!$J$8*(COS(V467))^2)^0.5)*Coef!$J$6</f>
        <v>#N/A</v>
      </c>
      <c r="X467" s="72" t="e">
        <f ca="1">6*E467-183</f>
        <v>#N/A</v>
      </c>
      <c r="Y467" s="72" t="e">
        <f ca="1">(S467-500000)/W467</f>
        <v>#N/A</v>
      </c>
      <c r="Z467" s="72" t="e">
        <f ca="1">SIN(2*V467)</f>
        <v>#N/A</v>
      </c>
      <c r="AA467" s="72" t="e">
        <f ca="1">Z467*(COS(V467))^2</f>
        <v>#N/A</v>
      </c>
      <c r="AB467" s="72" t="e">
        <f ca="1">V467+(Z467/2)</f>
        <v>#N/A</v>
      </c>
      <c r="AC467" s="72" t="e">
        <f ca="1">(3*AB467+AA467)/4</f>
        <v>#N/A</v>
      </c>
      <c r="AD467" s="72" t="e">
        <f ca="1">(5*AC467+AA467*(COS(V467))^2)/3</f>
        <v>#N/A</v>
      </c>
      <c r="AE467" s="72" t="e">
        <f ca="1">Coef!$J$6*Coef!$J$9*(V467-(Coef!$J$10*AB467)+(Coef!$J$11*AC467)-(Coef!$J$12*AD467))</f>
        <v>#N/A</v>
      </c>
      <c r="AF467" s="72" t="e">
        <f ca="1">(U467-AE467)/W467</f>
        <v>#N/A</v>
      </c>
      <c r="AG467" s="72" t="e">
        <f ca="1">((Coef!$J$8*Y467^2)/2)*(COS(V467))^2</f>
        <v>#N/A</v>
      </c>
      <c r="AH467" s="72" t="e">
        <f ca="1">Y467*(1-(AG467/3))</f>
        <v>#N/A</v>
      </c>
      <c r="AI467" s="72" t="e">
        <f ca="1">AF467*(1-AG467)+V467</f>
        <v>#N/A</v>
      </c>
      <c r="AJ467" s="72" t="e">
        <f ca="1">(EXP(AH467)-EXP(-AH467))/2</f>
        <v>#N/A</v>
      </c>
      <c r="AK467" s="72" t="e">
        <f ca="1">ATAN(AJ467/COS(AI467))</f>
        <v>#N/A</v>
      </c>
      <c r="AL467" s="72" t="e">
        <f ca="1">ATAN(COS(AK467)*TAN(AI467))</f>
        <v>#N/A</v>
      </c>
      <c r="AM467" s="72" t="e">
        <f ca="1">V467+(1+Coef!$J$8*(COS(V467))^2-(3/2)*Coef!$J$8*SIN(V467)*COS(V467)*(AL467-V467))*(AL467-V467)</f>
        <v>#N/A</v>
      </c>
      <c r="AN467" s="34" t="e">
        <f t="shared" ca="1" si="378"/>
        <v>#N/A</v>
      </c>
      <c r="AO467" s="33" t="e">
        <f t="shared" ca="1" si="379"/>
        <v>#N/A</v>
      </c>
      <c r="AP467" s="33" t="e">
        <f t="shared" ca="1" si="380"/>
        <v>#N/A</v>
      </c>
      <c r="AQ467" s="72">
        <v>285</v>
      </c>
      <c r="AR467" s="72">
        <v>810000</v>
      </c>
      <c r="AS467" s="72" t="e">
        <f t="shared" ref="AS467:AU530" ca="1" si="403">AO467*PI()/180</f>
        <v>#N/A</v>
      </c>
      <c r="AT467" s="72" t="e">
        <f t="shared" ca="1" si="403"/>
        <v>#N/A</v>
      </c>
      <c r="AU467" s="72">
        <f t="shared" si="403"/>
        <v>4.9741883681838397</v>
      </c>
      <c r="AV467" s="72" t="e">
        <f t="array" aca="1" ref="AV467" ca="1">ATAN((1-f)*TAN(AS467))</f>
        <v>#N/A</v>
      </c>
      <c r="AW467" s="72" t="e">
        <f t="shared" ca="1" si="381"/>
        <v>#N/A</v>
      </c>
      <c r="AX467" s="72" t="e">
        <f t="shared" ca="1" si="382"/>
        <v>#N/A</v>
      </c>
      <c r="AY467" s="72" t="e">
        <f t="shared" ca="1" si="373"/>
        <v>#N/A</v>
      </c>
      <c r="AZ467" s="72" t="e">
        <f t="shared" ca="1" si="383"/>
        <v>#N/A</v>
      </c>
      <c r="BA467" s="72" t="e">
        <f t="shared" ca="1" si="384"/>
        <v>#N/A</v>
      </c>
      <c r="BB467" s="72" t="e">
        <f t="shared" ca="1" si="385"/>
        <v>#N/A</v>
      </c>
      <c r="BC467" s="72" t="e">
        <f t="shared" ca="1" si="374"/>
        <v>#N/A</v>
      </c>
      <c r="BD467" s="75" t="e">
        <f t="shared" ca="1" si="386"/>
        <v>#N/A</v>
      </c>
      <c r="BE467" s="75" t="e">
        <f t="shared" ca="1" si="387"/>
        <v>#N/A</v>
      </c>
      <c r="BF467" s="75" t="e">
        <f t="shared" ca="1" si="375"/>
        <v>#N/A</v>
      </c>
      <c r="BG467" s="75" t="e">
        <f t="shared" ca="1" si="388"/>
        <v>#N/A</v>
      </c>
      <c r="BH467" s="75" t="e">
        <f t="shared" ca="1" si="389"/>
        <v>#N/A</v>
      </c>
      <c r="BI467" s="75" t="e">
        <f t="shared" ca="1" si="376"/>
        <v>#N/A</v>
      </c>
      <c r="BJ467" s="75" t="e">
        <f t="shared" ca="1" si="390"/>
        <v>#N/A</v>
      </c>
      <c r="BK467" s="75" t="e">
        <f t="shared" ca="1" si="391"/>
        <v>#N/A</v>
      </c>
      <c r="BL467" s="75" t="e">
        <f t="shared" ca="1" si="377"/>
        <v>#N/A</v>
      </c>
      <c r="BM467" s="72" t="e">
        <f t="array" aca="1" ref="BM467" ca="1">ATAN2((1-f)*SQRT(AX467^2+(SIN(AV467)*SIN(BL467)-COS(AV467)*COS(BL467)*COS(AU467))^2),SIN(AV467)*COS(BL467)+COS(AV467)*SIN(BL467)*COS(AU467))</f>
        <v>#N/A</v>
      </c>
      <c r="BN467" s="72" t="e">
        <f t="shared" ca="1" si="392"/>
        <v>#N/A</v>
      </c>
      <c r="BO467" s="72" t="e">
        <f t="array" aca="1" ref="BO467" ca="1">f/16*(1-AX467^2)*(4+f*(4-3*(1-AX467^2)))</f>
        <v>#N/A</v>
      </c>
      <c r="BP467" s="72" t="e">
        <f t="array" aca="1" ref="BP467" ca="1">BN467-(1-BO467)*f*AX467*(BL467+BO467*SIN(BL467)*(COS(BJ467)+BO467*COS(BL467)*(-1+2*COS(BJ467)^2)))</f>
        <v>#N/A</v>
      </c>
      <c r="BQ467" s="72" t="e">
        <f t="shared" ca="1" si="393"/>
        <v>#N/A</v>
      </c>
    </row>
    <row r="468" spans="2:69">
      <c r="B468" s="38"/>
      <c r="C468" s="72" t="str">
        <f t="shared" si="394"/>
        <v/>
      </c>
      <c r="D468" s="72" t="e">
        <f t="array" aca="1" ref="D468" ca="1">MATCH(TRUE,ISERROR(VALUE(MID(C468,ROW(INDIRECT("1:"&amp;LEN(C468))),1))),0)</f>
        <v>#N/A</v>
      </c>
      <c r="E468" s="72" t="e">
        <f t="shared" ca="1" si="395"/>
        <v>#N/A</v>
      </c>
      <c r="F468" s="72" t="e">
        <f t="shared" ca="1" si="396"/>
        <v>#N/A</v>
      </c>
      <c r="G468" s="72" t="e">
        <f t="shared" ca="1" si="397"/>
        <v>#N/A</v>
      </c>
      <c r="H468" s="72" t="e">
        <f t="shared" ca="1" si="398"/>
        <v>#N/A</v>
      </c>
      <c r="I468" s="72" t="e">
        <f t="shared" ca="1" si="399"/>
        <v>#N/A</v>
      </c>
      <c r="J468" s="72" t="e">
        <f t="shared" ca="1" si="400"/>
        <v>#N/A</v>
      </c>
      <c r="K468" s="72" t="e">
        <f t="shared" ca="1" si="401"/>
        <v>#N/A</v>
      </c>
      <c r="L468" s="72" t="e">
        <f t="shared" ca="1" si="402"/>
        <v>#N/A</v>
      </c>
      <c r="M468" s="72" t="e">
        <f ca="1">VLOOKUP(G468,Coef!$C$2:$F$25,4)</f>
        <v>#N/A</v>
      </c>
      <c r="N468" s="31" t="e">
        <f ca="1">VLOOKUP(F468,Coef!$C$4:$D$23,2)</f>
        <v>#N/A</v>
      </c>
      <c r="O468" s="31" t="e">
        <f ca="1">MOD(VLOOKUP(H468,Coef!$C$2:$G$21,5)+MOD(E468+1,2)*15,20)</f>
        <v>#N/A</v>
      </c>
      <c r="P468" s="31" t="e">
        <f ca="1">VLOOKUP(N468,Coef!$A$27:$B$46,2)</f>
        <v>#N/A</v>
      </c>
      <c r="Q468" s="31" t="e">
        <f ca="1">VLOOKUP(N468,Coef!$A$27:$C$46,3)+O468/10-0.1</f>
        <v>#N/A</v>
      </c>
      <c r="R468" s="31" t="e">
        <f ca="1">IF(Q468+0.1&lt;P468,Q468+2,Q468)</f>
        <v>#N/A</v>
      </c>
      <c r="S468" s="72" t="e">
        <f ca="1">M468*100000+J468</f>
        <v>#N/A</v>
      </c>
      <c r="T468" s="72" t="e">
        <f ca="1">R468*1000000+K468</f>
        <v>#N/A</v>
      </c>
      <c r="U468" s="72" t="e">
        <f ca="1">IF(N468&lt;11,T468-10000000,T468)</f>
        <v>#N/A</v>
      </c>
      <c r="V468" s="72" t="e">
        <f ca="1">U468/(6366197.724*0.9996)</f>
        <v>#N/A</v>
      </c>
      <c r="W468" s="72" t="e">
        <f ca="1">(Coef!$J$9/(1+Coef!$J$8*(COS(V468))^2)^0.5)*Coef!$J$6</f>
        <v>#N/A</v>
      </c>
      <c r="X468" s="72" t="e">
        <f ca="1">6*E468-183</f>
        <v>#N/A</v>
      </c>
      <c r="Y468" s="72" t="e">
        <f ca="1">(S468-500000)/W468</f>
        <v>#N/A</v>
      </c>
      <c r="Z468" s="72" t="e">
        <f ca="1">SIN(2*V468)</f>
        <v>#N/A</v>
      </c>
      <c r="AA468" s="72" t="e">
        <f ca="1">Z468*(COS(V468))^2</f>
        <v>#N/A</v>
      </c>
      <c r="AB468" s="72" t="e">
        <f ca="1">V468+(Z468/2)</f>
        <v>#N/A</v>
      </c>
      <c r="AC468" s="72" t="e">
        <f ca="1">(3*AB468+AA468)/4</f>
        <v>#N/A</v>
      </c>
      <c r="AD468" s="72" t="e">
        <f ca="1">(5*AC468+AA468*(COS(V468))^2)/3</f>
        <v>#N/A</v>
      </c>
      <c r="AE468" s="72" t="e">
        <f ca="1">Coef!$J$6*Coef!$J$9*(V468-(Coef!$J$10*AB468)+(Coef!$J$11*AC468)-(Coef!$J$12*AD468))</f>
        <v>#N/A</v>
      </c>
      <c r="AF468" s="72" t="e">
        <f ca="1">(U468-AE468)/W468</f>
        <v>#N/A</v>
      </c>
      <c r="AG468" s="72" t="e">
        <f ca="1">((Coef!$J$8*Y468^2)/2)*(COS(V468))^2</f>
        <v>#N/A</v>
      </c>
      <c r="AH468" s="72" t="e">
        <f ca="1">Y468*(1-(AG468/3))</f>
        <v>#N/A</v>
      </c>
      <c r="AI468" s="72" t="e">
        <f ca="1">AF468*(1-AG468)+V468</f>
        <v>#N/A</v>
      </c>
      <c r="AJ468" s="72" t="e">
        <f ca="1">(EXP(AH468)-EXP(-AH468))/2</f>
        <v>#N/A</v>
      </c>
      <c r="AK468" s="72" t="e">
        <f ca="1">ATAN(AJ468/COS(AI468))</f>
        <v>#N/A</v>
      </c>
      <c r="AL468" s="72" t="e">
        <f ca="1">ATAN(COS(AK468)*TAN(AI468))</f>
        <v>#N/A</v>
      </c>
      <c r="AM468" s="72" t="e">
        <f ca="1">V468+(1+Coef!$J$8*(COS(V468))^2-(3/2)*Coef!$J$8*SIN(V468)*COS(V468)*(AL468-V468))*(AL468-V468)</f>
        <v>#N/A</v>
      </c>
      <c r="AN468" s="34" t="e">
        <f t="shared" ca="1" si="378"/>
        <v>#N/A</v>
      </c>
      <c r="AO468" s="33" t="e">
        <f t="shared" ca="1" si="379"/>
        <v>#N/A</v>
      </c>
      <c r="AP468" s="33" t="e">
        <f t="shared" ca="1" si="380"/>
        <v>#N/A</v>
      </c>
      <c r="AQ468" s="72">
        <v>285</v>
      </c>
      <c r="AR468" s="72">
        <v>810000</v>
      </c>
      <c r="AS468" s="72" t="e">
        <f t="shared" ca="1" si="403"/>
        <v>#N/A</v>
      </c>
      <c r="AT468" s="72" t="e">
        <f t="shared" ca="1" si="403"/>
        <v>#N/A</v>
      </c>
      <c r="AU468" s="72">
        <f t="shared" si="403"/>
        <v>4.9741883681838397</v>
      </c>
      <c r="AV468" s="72" t="e">
        <f t="array" aca="1" ref="AV468" ca="1">ATAN((1-f)*TAN(AS468))</f>
        <v>#N/A</v>
      </c>
      <c r="AW468" s="72" t="e">
        <f t="shared" ca="1" si="381"/>
        <v>#N/A</v>
      </c>
      <c r="AX468" s="72" t="e">
        <f t="shared" ca="1" si="382"/>
        <v>#N/A</v>
      </c>
      <c r="AY468" s="72" t="e">
        <f t="shared" ca="1" si="373"/>
        <v>#N/A</v>
      </c>
      <c r="AZ468" s="72" t="e">
        <f t="shared" ca="1" si="383"/>
        <v>#N/A</v>
      </c>
      <c r="BA468" s="72" t="e">
        <f t="shared" ca="1" si="384"/>
        <v>#N/A</v>
      </c>
      <c r="BB468" s="72" t="e">
        <f t="shared" ca="1" si="385"/>
        <v>#N/A</v>
      </c>
      <c r="BC468" s="72" t="e">
        <f t="shared" ca="1" si="374"/>
        <v>#N/A</v>
      </c>
      <c r="BD468" s="75" t="e">
        <f t="shared" ca="1" si="386"/>
        <v>#N/A</v>
      </c>
      <c r="BE468" s="75" t="e">
        <f t="shared" ca="1" si="387"/>
        <v>#N/A</v>
      </c>
      <c r="BF468" s="75" t="e">
        <f t="shared" ca="1" si="375"/>
        <v>#N/A</v>
      </c>
      <c r="BG468" s="75" t="e">
        <f t="shared" ca="1" si="388"/>
        <v>#N/A</v>
      </c>
      <c r="BH468" s="75" t="e">
        <f t="shared" ca="1" si="389"/>
        <v>#N/A</v>
      </c>
      <c r="BI468" s="75" t="e">
        <f t="shared" ca="1" si="376"/>
        <v>#N/A</v>
      </c>
      <c r="BJ468" s="75" t="e">
        <f t="shared" ca="1" si="390"/>
        <v>#N/A</v>
      </c>
      <c r="BK468" s="75" t="e">
        <f t="shared" ca="1" si="391"/>
        <v>#N/A</v>
      </c>
      <c r="BL468" s="75" t="e">
        <f t="shared" ca="1" si="377"/>
        <v>#N/A</v>
      </c>
      <c r="BM468" s="72" t="e">
        <f t="array" aca="1" ref="BM468" ca="1">ATAN2((1-f)*SQRT(AX468^2+(SIN(AV468)*SIN(BL468)-COS(AV468)*COS(BL468)*COS(AU468))^2),SIN(AV468)*COS(BL468)+COS(AV468)*SIN(BL468)*COS(AU468))</f>
        <v>#N/A</v>
      </c>
      <c r="BN468" s="72" t="e">
        <f t="shared" ca="1" si="392"/>
        <v>#N/A</v>
      </c>
      <c r="BO468" s="72" t="e">
        <f t="array" aca="1" ref="BO468" ca="1">f/16*(1-AX468^2)*(4+f*(4-3*(1-AX468^2)))</f>
        <v>#N/A</v>
      </c>
      <c r="BP468" s="72" t="e">
        <f t="array" aca="1" ref="BP468" ca="1">BN468-(1-BO468)*f*AX468*(BL468+BO468*SIN(BL468)*(COS(BJ468)+BO468*COS(BL468)*(-1+2*COS(BJ468)^2)))</f>
        <v>#N/A</v>
      </c>
      <c r="BQ468" s="72" t="e">
        <f t="shared" ca="1" si="393"/>
        <v>#N/A</v>
      </c>
    </row>
    <row r="469" spans="2:69">
      <c r="B469" s="38"/>
      <c r="C469" s="72" t="str">
        <f t="shared" si="394"/>
        <v/>
      </c>
      <c r="D469" s="72" t="e">
        <f t="array" aca="1" ref="D469" ca="1">MATCH(TRUE,ISERROR(VALUE(MID(C469,ROW(INDIRECT("1:"&amp;LEN(C469))),1))),0)</f>
        <v>#N/A</v>
      </c>
      <c r="E469" s="72" t="e">
        <f t="shared" ca="1" si="395"/>
        <v>#N/A</v>
      </c>
      <c r="F469" s="72" t="e">
        <f t="shared" ca="1" si="396"/>
        <v>#N/A</v>
      </c>
      <c r="G469" s="72" t="e">
        <f t="shared" ca="1" si="397"/>
        <v>#N/A</v>
      </c>
      <c r="H469" s="72" t="e">
        <f t="shared" ca="1" si="398"/>
        <v>#N/A</v>
      </c>
      <c r="I469" s="72" t="e">
        <f t="shared" ca="1" si="399"/>
        <v>#N/A</v>
      </c>
      <c r="J469" s="72" t="e">
        <f t="shared" ca="1" si="400"/>
        <v>#N/A</v>
      </c>
      <c r="K469" s="72" t="e">
        <f t="shared" ca="1" si="401"/>
        <v>#N/A</v>
      </c>
      <c r="L469" s="72" t="e">
        <f t="shared" ca="1" si="402"/>
        <v>#N/A</v>
      </c>
      <c r="M469" s="72" t="e">
        <f ca="1">VLOOKUP(G469,Coef!$C$2:$F$25,4)</f>
        <v>#N/A</v>
      </c>
      <c r="N469" s="31" t="e">
        <f ca="1">VLOOKUP(F469,Coef!$C$4:$D$23,2)</f>
        <v>#N/A</v>
      </c>
      <c r="O469" s="31" t="e">
        <f ca="1">MOD(VLOOKUP(H469,Coef!$C$2:$G$21,5)+MOD(E469+1,2)*15,20)</f>
        <v>#N/A</v>
      </c>
      <c r="P469" s="31" t="e">
        <f ca="1">VLOOKUP(N469,Coef!$A$27:$B$46,2)</f>
        <v>#N/A</v>
      </c>
      <c r="Q469" s="31" t="e">
        <f ca="1">VLOOKUP(N469,Coef!$A$27:$C$46,3)+O469/10-0.1</f>
        <v>#N/A</v>
      </c>
      <c r="R469" s="31" t="e">
        <f ca="1">IF(Q469+0.1&lt;P469,Q469+2,Q469)</f>
        <v>#N/A</v>
      </c>
      <c r="S469" s="72" t="e">
        <f ca="1">M469*100000+J469</f>
        <v>#N/A</v>
      </c>
      <c r="T469" s="72" t="e">
        <f ca="1">R469*1000000+K469</f>
        <v>#N/A</v>
      </c>
      <c r="U469" s="72" t="e">
        <f ca="1">IF(N469&lt;11,T469-10000000,T469)</f>
        <v>#N/A</v>
      </c>
      <c r="V469" s="72" t="e">
        <f ca="1">U469/(6366197.724*0.9996)</f>
        <v>#N/A</v>
      </c>
      <c r="W469" s="72" t="e">
        <f ca="1">(Coef!$J$9/(1+Coef!$J$8*(COS(V469))^2)^0.5)*Coef!$J$6</f>
        <v>#N/A</v>
      </c>
      <c r="X469" s="72" t="e">
        <f ca="1">6*E469-183</f>
        <v>#N/A</v>
      </c>
      <c r="Y469" s="72" t="e">
        <f ca="1">(S469-500000)/W469</f>
        <v>#N/A</v>
      </c>
      <c r="Z469" s="72" t="e">
        <f ca="1">SIN(2*V469)</f>
        <v>#N/A</v>
      </c>
      <c r="AA469" s="72" t="e">
        <f ca="1">Z469*(COS(V469))^2</f>
        <v>#N/A</v>
      </c>
      <c r="AB469" s="72" t="e">
        <f ca="1">V469+(Z469/2)</f>
        <v>#N/A</v>
      </c>
      <c r="AC469" s="72" t="e">
        <f ca="1">(3*AB469+AA469)/4</f>
        <v>#N/A</v>
      </c>
      <c r="AD469" s="72" t="e">
        <f ca="1">(5*AC469+AA469*(COS(V469))^2)/3</f>
        <v>#N/A</v>
      </c>
      <c r="AE469" s="72" t="e">
        <f ca="1">Coef!$J$6*Coef!$J$9*(V469-(Coef!$J$10*AB469)+(Coef!$J$11*AC469)-(Coef!$J$12*AD469))</f>
        <v>#N/A</v>
      </c>
      <c r="AF469" s="72" t="e">
        <f ca="1">(U469-AE469)/W469</f>
        <v>#N/A</v>
      </c>
      <c r="AG469" s="72" t="e">
        <f ca="1">((Coef!$J$8*Y469^2)/2)*(COS(V469))^2</f>
        <v>#N/A</v>
      </c>
      <c r="AH469" s="72" t="e">
        <f ca="1">Y469*(1-(AG469/3))</f>
        <v>#N/A</v>
      </c>
      <c r="AI469" s="72" t="e">
        <f ca="1">AF469*(1-AG469)+V469</f>
        <v>#N/A</v>
      </c>
      <c r="AJ469" s="72" t="e">
        <f ca="1">(EXP(AH469)-EXP(-AH469))/2</f>
        <v>#N/A</v>
      </c>
      <c r="AK469" s="72" t="e">
        <f ca="1">ATAN(AJ469/COS(AI469))</f>
        <v>#N/A</v>
      </c>
      <c r="AL469" s="72" t="e">
        <f ca="1">ATAN(COS(AK469)*TAN(AI469))</f>
        <v>#N/A</v>
      </c>
      <c r="AM469" s="72" t="e">
        <f ca="1">V469+(1+Coef!$J$8*(COS(V469))^2-(3/2)*Coef!$J$8*SIN(V469)*COS(V469)*(AL469-V469))*(AL469-V469)</f>
        <v>#N/A</v>
      </c>
      <c r="AN469" s="34" t="e">
        <f t="shared" ca="1" si="378"/>
        <v>#N/A</v>
      </c>
      <c r="AO469" s="33" t="e">
        <f t="shared" ca="1" si="379"/>
        <v>#N/A</v>
      </c>
      <c r="AP469" s="33" t="e">
        <f t="shared" ca="1" si="380"/>
        <v>#N/A</v>
      </c>
      <c r="AQ469" s="72">
        <v>285</v>
      </c>
      <c r="AR469" s="72">
        <v>810000</v>
      </c>
      <c r="AS469" s="72" t="e">
        <f t="shared" ca="1" si="403"/>
        <v>#N/A</v>
      </c>
      <c r="AT469" s="72" t="e">
        <f t="shared" ca="1" si="403"/>
        <v>#N/A</v>
      </c>
      <c r="AU469" s="72">
        <f t="shared" si="403"/>
        <v>4.9741883681838397</v>
      </c>
      <c r="AV469" s="72" t="e">
        <f t="array" aca="1" ref="AV469" ca="1">ATAN((1-f)*TAN(AS469))</f>
        <v>#N/A</v>
      </c>
      <c r="AW469" s="72" t="e">
        <f t="shared" ca="1" si="381"/>
        <v>#N/A</v>
      </c>
      <c r="AX469" s="72" t="e">
        <f t="shared" ca="1" si="382"/>
        <v>#N/A</v>
      </c>
      <c r="AY469" s="72" t="e">
        <f t="shared" ca="1" si="373"/>
        <v>#N/A</v>
      </c>
      <c r="AZ469" s="72" t="e">
        <f t="shared" ca="1" si="383"/>
        <v>#N/A</v>
      </c>
      <c r="BA469" s="72" t="e">
        <f t="shared" ca="1" si="384"/>
        <v>#N/A</v>
      </c>
      <c r="BB469" s="72" t="e">
        <f t="shared" ca="1" si="385"/>
        <v>#N/A</v>
      </c>
      <c r="BC469" s="72" t="e">
        <f t="shared" ca="1" si="374"/>
        <v>#N/A</v>
      </c>
      <c r="BD469" s="75" t="e">
        <f t="shared" ca="1" si="386"/>
        <v>#N/A</v>
      </c>
      <c r="BE469" s="75" t="e">
        <f t="shared" ca="1" si="387"/>
        <v>#N/A</v>
      </c>
      <c r="BF469" s="75" t="e">
        <f t="shared" ca="1" si="375"/>
        <v>#N/A</v>
      </c>
      <c r="BG469" s="75" t="e">
        <f t="shared" ca="1" si="388"/>
        <v>#N/A</v>
      </c>
      <c r="BH469" s="75" t="e">
        <f t="shared" ca="1" si="389"/>
        <v>#N/A</v>
      </c>
      <c r="BI469" s="75" t="e">
        <f t="shared" ca="1" si="376"/>
        <v>#N/A</v>
      </c>
      <c r="BJ469" s="75" t="e">
        <f t="shared" ca="1" si="390"/>
        <v>#N/A</v>
      </c>
      <c r="BK469" s="75" t="e">
        <f t="shared" ca="1" si="391"/>
        <v>#N/A</v>
      </c>
      <c r="BL469" s="75" t="e">
        <f t="shared" ca="1" si="377"/>
        <v>#N/A</v>
      </c>
      <c r="BM469" s="72" t="e">
        <f t="array" aca="1" ref="BM469" ca="1">ATAN2((1-f)*SQRT(AX469^2+(SIN(AV469)*SIN(BL469)-COS(AV469)*COS(BL469)*COS(AU469))^2),SIN(AV469)*COS(BL469)+COS(AV469)*SIN(BL469)*COS(AU469))</f>
        <v>#N/A</v>
      </c>
      <c r="BN469" s="72" t="e">
        <f t="shared" ca="1" si="392"/>
        <v>#N/A</v>
      </c>
      <c r="BO469" s="72" t="e">
        <f t="array" aca="1" ref="BO469" ca="1">f/16*(1-AX469^2)*(4+f*(4-3*(1-AX469^2)))</f>
        <v>#N/A</v>
      </c>
      <c r="BP469" s="72" t="e">
        <f t="array" aca="1" ref="BP469" ca="1">BN469-(1-BO469)*f*AX469*(BL469+BO469*SIN(BL469)*(COS(BJ469)+BO469*COS(BL469)*(-1+2*COS(BJ469)^2)))</f>
        <v>#N/A</v>
      </c>
      <c r="BQ469" s="72" t="e">
        <f t="shared" ca="1" si="393"/>
        <v>#N/A</v>
      </c>
    </row>
    <row r="470" spans="2:69">
      <c r="B470" s="38"/>
      <c r="C470" s="72" t="str">
        <f t="shared" si="394"/>
        <v/>
      </c>
      <c r="D470" s="72" t="e">
        <f t="array" aca="1" ref="D470" ca="1">MATCH(TRUE,ISERROR(VALUE(MID(C470,ROW(INDIRECT("1:"&amp;LEN(C470))),1))),0)</f>
        <v>#N/A</v>
      </c>
      <c r="E470" s="72" t="e">
        <f t="shared" ca="1" si="395"/>
        <v>#N/A</v>
      </c>
      <c r="F470" s="72" t="e">
        <f t="shared" ca="1" si="396"/>
        <v>#N/A</v>
      </c>
      <c r="G470" s="72" t="e">
        <f t="shared" ca="1" si="397"/>
        <v>#N/A</v>
      </c>
      <c r="H470" s="72" t="e">
        <f t="shared" ca="1" si="398"/>
        <v>#N/A</v>
      </c>
      <c r="I470" s="72" t="e">
        <f t="shared" ca="1" si="399"/>
        <v>#N/A</v>
      </c>
      <c r="J470" s="72" t="e">
        <f t="shared" ca="1" si="400"/>
        <v>#N/A</v>
      </c>
      <c r="K470" s="72" t="e">
        <f t="shared" ca="1" si="401"/>
        <v>#N/A</v>
      </c>
      <c r="L470" s="72" t="e">
        <f t="shared" ca="1" si="402"/>
        <v>#N/A</v>
      </c>
      <c r="M470" s="72" t="e">
        <f ca="1">VLOOKUP(G470,Coef!$C$2:$F$25,4)</f>
        <v>#N/A</v>
      </c>
      <c r="N470" s="31" t="e">
        <f ca="1">VLOOKUP(F470,Coef!$C$4:$D$23,2)</f>
        <v>#N/A</v>
      </c>
      <c r="O470" s="31" t="e">
        <f ca="1">MOD(VLOOKUP(H470,Coef!$C$2:$G$21,5)+MOD(E470+1,2)*15,20)</f>
        <v>#N/A</v>
      </c>
      <c r="P470" s="31" t="e">
        <f ca="1">VLOOKUP(N470,Coef!$A$27:$B$46,2)</f>
        <v>#N/A</v>
      </c>
      <c r="Q470" s="31" t="e">
        <f ca="1">VLOOKUP(N470,Coef!$A$27:$C$46,3)+O470/10-0.1</f>
        <v>#N/A</v>
      </c>
      <c r="R470" s="31" t="e">
        <f ca="1">IF(Q470+0.1&lt;P470,Q470+2,Q470)</f>
        <v>#N/A</v>
      </c>
      <c r="S470" s="72" t="e">
        <f ca="1">M470*100000+J470</f>
        <v>#N/A</v>
      </c>
      <c r="T470" s="72" t="e">
        <f ca="1">R470*1000000+K470</f>
        <v>#N/A</v>
      </c>
      <c r="U470" s="72" t="e">
        <f ca="1">IF(N470&lt;11,T470-10000000,T470)</f>
        <v>#N/A</v>
      </c>
      <c r="V470" s="72" t="e">
        <f ca="1">U470/(6366197.724*0.9996)</f>
        <v>#N/A</v>
      </c>
      <c r="W470" s="72" t="e">
        <f ca="1">(Coef!$J$9/(1+Coef!$J$8*(COS(V470))^2)^0.5)*Coef!$J$6</f>
        <v>#N/A</v>
      </c>
      <c r="X470" s="72" t="e">
        <f ca="1">6*E470-183</f>
        <v>#N/A</v>
      </c>
      <c r="Y470" s="72" t="e">
        <f ca="1">(S470-500000)/W470</f>
        <v>#N/A</v>
      </c>
      <c r="Z470" s="72" t="e">
        <f ca="1">SIN(2*V470)</f>
        <v>#N/A</v>
      </c>
      <c r="AA470" s="72" t="e">
        <f ca="1">Z470*(COS(V470))^2</f>
        <v>#N/A</v>
      </c>
      <c r="AB470" s="72" t="e">
        <f ca="1">V470+(Z470/2)</f>
        <v>#N/A</v>
      </c>
      <c r="AC470" s="72" t="e">
        <f ca="1">(3*AB470+AA470)/4</f>
        <v>#N/A</v>
      </c>
      <c r="AD470" s="72" t="e">
        <f ca="1">(5*AC470+AA470*(COS(V470))^2)/3</f>
        <v>#N/A</v>
      </c>
      <c r="AE470" s="72" t="e">
        <f ca="1">Coef!$J$6*Coef!$J$9*(V470-(Coef!$J$10*AB470)+(Coef!$J$11*AC470)-(Coef!$J$12*AD470))</f>
        <v>#N/A</v>
      </c>
      <c r="AF470" s="72" t="e">
        <f ca="1">(U470-AE470)/W470</f>
        <v>#N/A</v>
      </c>
      <c r="AG470" s="72" t="e">
        <f ca="1">((Coef!$J$8*Y470^2)/2)*(COS(V470))^2</f>
        <v>#N/A</v>
      </c>
      <c r="AH470" s="72" t="e">
        <f ca="1">Y470*(1-(AG470/3))</f>
        <v>#N/A</v>
      </c>
      <c r="AI470" s="72" t="e">
        <f ca="1">AF470*(1-AG470)+V470</f>
        <v>#N/A</v>
      </c>
      <c r="AJ470" s="72" t="e">
        <f ca="1">(EXP(AH470)-EXP(-AH470))/2</f>
        <v>#N/A</v>
      </c>
      <c r="AK470" s="72" t="e">
        <f ca="1">ATAN(AJ470/COS(AI470))</f>
        <v>#N/A</v>
      </c>
      <c r="AL470" s="72" t="e">
        <f ca="1">ATAN(COS(AK470)*TAN(AI470))</f>
        <v>#N/A</v>
      </c>
      <c r="AM470" s="72" t="e">
        <f ca="1">V470+(1+Coef!$J$8*(COS(V470))^2-(3/2)*Coef!$J$8*SIN(V470)*COS(V470)*(AL470-V470))*(AL470-V470)</f>
        <v>#N/A</v>
      </c>
      <c r="AN470" s="34" t="e">
        <f t="shared" ca="1" si="378"/>
        <v>#N/A</v>
      </c>
      <c r="AO470" s="33" t="e">
        <f t="shared" ca="1" si="379"/>
        <v>#N/A</v>
      </c>
      <c r="AP470" s="33" t="e">
        <f t="shared" ca="1" si="380"/>
        <v>#N/A</v>
      </c>
      <c r="AQ470" s="72">
        <v>285</v>
      </c>
      <c r="AR470" s="72">
        <v>810000</v>
      </c>
      <c r="AS470" s="72" t="e">
        <f t="shared" ca="1" si="403"/>
        <v>#N/A</v>
      </c>
      <c r="AT470" s="72" t="e">
        <f t="shared" ca="1" si="403"/>
        <v>#N/A</v>
      </c>
      <c r="AU470" s="72">
        <f t="shared" si="403"/>
        <v>4.9741883681838397</v>
      </c>
      <c r="AV470" s="72" t="e">
        <f t="array" aca="1" ref="AV470" ca="1">ATAN((1-f)*TAN(AS470))</f>
        <v>#N/A</v>
      </c>
      <c r="AW470" s="72" t="e">
        <f t="shared" ca="1" si="381"/>
        <v>#N/A</v>
      </c>
      <c r="AX470" s="72" t="e">
        <f t="shared" ca="1" si="382"/>
        <v>#N/A</v>
      </c>
      <c r="AY470" s="72" t="e">
        <f t="shared" ca="1" si="373"/>
        <v>#N/A</v>
      </c>
      <c r="AZ470" s="72" t="e">
        <f t="shared" ca="1" si="383"/>
        <v>#N/A</v>
      </c>
      <c r="BA470" s="72" t="e">
        <f t="shared" ca="1" si="384"/>
        <v>#N/A</v>
      </c>
      <c r="BB470" s="72" t="e">
        <f t="shared" ca="1" si="385"/>
        <v>#N/A</v>
      </c>
      <c r="BC470" s="72" t="e">
        <f t="shared" ca="1" si="374"/>
        <v>#N/A</v>
      </c>
      <c r="BD470" s="75" t="e">
        <f t="shared" ca="1" si="386"/>
        <v>#N/A</v>
      </c>
      <c r="BE470" s="75" t="e">
        <f t="shared" ca="1" si="387"/>
        <v>#N/A</v>
      </c>
      <c r="BF470" s="75" t="e">
        <f t="shared" ca="1" si="375"/>
        <v>#N/A</v>
      </c>
      <c r="BG470" s="75" t="e">
        <f t="shared" ca="1" si="388"/>
        <v>#N/A</v>
      </c>
      <c r="BH470" s="75" t="e">
        <f t="shared" ca="1" si="389"/>
        <v>#N/A</v>
      </c>
      <c r="BI470" s="75" t="e">
        <f t="shared" ca="1" si="376"/>
        <v>#N/A</v>
      </c>
      <c r="BJ470" s="75" t="e">
        <f t="shared" ca="1" si="390"/>
        <v>#N/A</v>
      </c>
      <c r="BK470" s="75" t="e">
        <f t="shared" ca="1" si="391"/>
        <v>#N/A</v>
      </c>
      <c r="BL470" s="75" t="e">
        <f t="shared" ca="1" si="377"/>
        <v>#N/A</v>
      </c>
      <c r="BM470" s="72" t="e">
        <f t="array" aca="1" ref="BM470" ca="1">ATAN2((1-f)*SQRT(AX470^2+(SIN(AV470)*SIN(BL470)-COS(AV470)*COS(BL470)*COS(AU470))^2),SIN(AV470)*COS(BL470)+COS(AV470)*SIN(BL470)*COS(AU470))</f>
        <v>#N/A</v>
      </c>
      <c r="BN470" s="72" t="e">
        <f t="shared" ca="1" si="392"/>
        <v>#N/A</v>
      </c>
      <c r="BO470" s="72" t="e">
        <f t="array" aca="1" ref="BO470" ca="1">f/16*(1-AX470^2)*(4+f*(4-3*(1-AX470^2)))</f>
        <v>#N/A</v>
      </c>
      <c r="BP470" s="72" t="e">
        <f t="array" aca="1" ref="BP470" ca="1">BN470-(1-BO470)*f*AX470*(BL470+BO470*SIN(BL470)*(COS(BJ470)+BO470*COS(BL470)*(-1+2*COS(BJ470)^2)))</f>
        <v>#N/A</v>
      </c>
      <c r="BQ470" s="72" t="e">
        <f t="shared" ca="1" si="393"/>
        <v>#N/A</v>
      </c>
    </row>
    <row r="471" spans="2:69">
      <c r="B471" s="38"/>
      <c r="C471" s="72" t="str">
        <f t="shared" si="394"/>
        <v/>
      </c>
      <c r="D471" s="72" t="e">
        <f t="array" aca="1" ref="D471" ca="1">MATCH(TRUE,ISERROR(VALUE(MID(C471,ROW(INDIRECT("1:"&amp;LEN(C471))),1))),0)</f>
        <v>#N/A</v>
      </c>
      <c r="E471" s="72" t="e">
        <f t="shared" ca="1" si="395"/>
        <v>#N/A</v>
      </c>
      <c r="F471" s="72" t="e">
        <f t="shared" ca="1" si="396"/>
        <v>#N/A</v>
      </c>
      <c r="G471" s="72" t="e">
        <f t="shared" ca="1" si="397"/>
        <v>#N/A</v>
      </c>
      <c r="H471" s="72" t="e">
        <f t="shared" ca="1" si="398"/>
        <v>#N/A</v>
      </c>
      <c r="I471" s="72" t="e">
        <f t="shared" ca="1" si="399"/>
        <v>#N/A</v>
      </c>
      <c r="J471" s="72" t="e">
        <f t="shared" ca="1" si="400"/>
        <v>#N/A</v>
      </c>
      <c r="K471" s="72" t="e">
        <f t="shared" ca="1" si="401"/>
        <v>#N/A</v>
      </c>
      <c r="L471" s="72" t="e">
        <f t="shared" ca="1" si="402"/>
        <v>#N/A</v>
      </c>
      <c r="M471" s="72" t="e">
        <f ca="1">VLOOKUP(G471,Coef!$C$2:$F$25,4)</f>
        <v>#N/A</v>
      </c>
      <c r="N471" s="31" t="e">
        <f ca="1">VLOOKUP(F471,Coef!$C$4:$D$23,2)</f>
        <v>#N/A</v>
      </c>
      <c r="O471" s="31" t="e">
        <f ca="1">MOD(VLOOKUP(H471,Coef!$C$2:$G$21,5)+MOD(E471+1,2)*15,20)</f>
        <v>#N/A</v>
      </c>
      <c r="P471" s="31" t="e">
        <f ca="1">VLOOKUP(N471,Coef!$A$27:$B$46,2)</f>
        <v>#N/A</v>
      </c>
      <c r="Q471" s="31" t="e">
        <f ca="1">VLOOKUP(N471,Coef!$A$27:$C$46,3)+O471/10-0.1</f>
        <v>#N/A</v>
      </c>
      <c r="R471" s="31" t="e">
        <f ca="1">IF(Q471+0.1&lt;P471,Q471+2,Q471)</f>
        <v>#N/A</v>
      </c>
      <c r="S471" s="72" t="e">
        <f ca="1">M471*100000+J471</f>
        <v>#N/A</v>
      </c>
      <c r="T471" s="72" t="e">
        <f ca="1">R471*1000000+K471</f>
        <v>#N/A</v>
      </c>
      <c r="U471" s="72" t="e">
        <f ca="1">IF(N471&lt;11,T471-10000000,T471)</f>
        <v>#N/A</v>
      </c>
      <c r="V471" s="72" t="e">
        <f ca="1">U471/(6366197.724*0.9996)</f>
        <v>#N/A</v>
      </c>
      <c r="W471" s="72" t="e">
        <f ca="1">(Coef!$J$9/(1+Coef!$J$8*(COS(V471))^2)^0.5)*Coef!$J$6</f>
        <v>#N/A</v>
      </c>
      <c r="X471" s="72" t="e">
        <f ca="1">6*E471-183</f>
        <v>#N/A</v>
      </c>
      <c r="Y471" s="72" t="e">
        <f ca="1">(S471-500000)/W471</f>
        <v>#N/A</v>
      </c>
      <c r="Z471" s="72" t="e">
        <f ca="1">SIN(2*V471)</f>
        <v>#N/A</v>
      </c>
      <c r="AA471" s="72" t="e">
        <f ca="1">Z471*(COS(V471))^2</f>
        <v>#N/A</v>
      </c>
      <c r="AB471" s="72" t="e">
        <f ca="1">V471+(Z471/2)</f>
        <v>#N/A</v>
      </c>
      <c r="AC471" s="72" t="e">
        <f ca="1">(3*AB471+AA471)/4</f>
        <v>#N/A</v>
      </c>
      <c r="AD471" s="72" t="e">
        <f ca="1">(5*AC471+AA471*(COS(V471))^2)/3</f>
        <v>#N/A</v>
      </c>
      <c r="AE471" s="72" t="e">
        <f ca="1">Coef!$J$6*Coef!$J$9*(V471-(Coef!$J$10*AB471)+(Coef!$J$11*AC471)-(Coef!$J$12*AD471))</f>
        <v>#N/A</v>
      </c>
      <c r="AF471" s="72" t="e">
        <f ca="1">(U471-AE471)/W471</f>
        <v>#N/A</v>
      </c>
      <c r="AG471" s="72" t="e">
        <f ca="1">((Coef!$J$8*Y471^2)/2)*(COS(V471))^2</f>
        <v>#N/A</v>
      </c>
      <c r="AH471" s="72" t="e">
        <f ca="1">Y471*(1-(AG471/3))</f>
        <v>#N/A</v>
      </c>
      <c r="AI471" s="72" t="e">
        <f ca="1">AF471*(1-AG471)+V471</f>
        <v>#N/A</v>
      </c>
      <c r="AJ471" s="72" t="e">
        <f ca="1">(EXP(AH471)-EXP(-AH471))/2</f>
        <v>#N/A</v>
      </c>
      <c r="AK471" s="72" t="e">
        <f ca="1">ATAN(AJ471/COS(AI471))</f>
        <v>#N/A</v>
      </c>
      <c r="AL471" s="72" t="e">
        <f ca="1">ATAN(COS(AK471)*TAN(AI471))</f>
        <v>#N/A</v>
      </c>
      <c r="AM471" s="72" t="e">
        <f ca="1">V471+(1+Coef!$J$8*(COS(V471))^2-(3/2)*Coef!$J$8*SIN(V471)*COS(V471)*(AL471-V471))*(AL471-V471)</f>
        <v>#N/A</v>
      </c>
      <c r="AN471" s="34" t="e">
        <f t="shared" ca="1" si="378"/>
        <v>#N/A</v>
      </c>
      <c r="AO471" s="33" t="e">
        <f t="shared" ca="1" si="379"/>
        <v>#N/A</v>
      </c>
      <c r="AP471" s="33" t="e">
        <f t="shared" ca="1" si="380"/>
        <v>#N/A</v>
      </c>
      <c r="AQ471" s="72">
        <v>285</v>
      </c>
      <c r="AR471" s="72">
        <v>810000</v>
      </c>
      <c r="AS471" s="72" t="e">
        <f t="shared" ca="1" si="403"/>
        <v>#N/A</v>
      </c>
      <c r="AT471" s="72" t="e">
        <f t="shared" ca="1" si="403"/>
        <v>#N/A</v>
      </c>
      <c r="AU471" s="72">
        <f t="shared" si="403"/>
        <v>4.9741883681838397</v>
      </c>
      <c r="AV471" s="72" t="e">
        <f t="array" aca="1" ref="AV471" ca="1">ATAN((1-f)*TAN(AS471))</f>
        <v>#N/A</v>
      </c>
      <c r="AW471" s="72" t="e">
        <f t="shared" ca="1" si="381"/>
        <v>#N/A</v>
      </c>
      <c r="AX471" s="72" t="e">
        <f t="shared" ca="1" si="382"/>
        <v>#N/A</v>
      </c>
      <c r="AY471" s="72" t="e">
        <f t="shared" ca="1" si="373"/>
        <v>#N/A</v>
      </c>
      <c r="AZ471" s="72" t="e">
        <f t="shared" ca="1" si="383"/>
        <v>#N/A</v>
      </c>
      <c r="BA471" s="72" t="e">
        <f t="shared" ca="1" si="384"/>
        <v>#N/A</v>
      </c>
      <c r="BB471" s="72" t="e">
        <f t="shared" ca="1" si="385"/>
        <v>#N/A</v>
      </c>
      <c r="BC471" s="72" t="e">
        <f t="shared" ca="1" si="374"/>
        <v>#N/A</v>
      </c>
      <c r="BD471" s="75" t="e">
        <f t="shared" ca="1" si="386"/>
        <v>#N/A</v>
      </c>
      <c r="BE471" s="75" t="e">
        <f t="shared" ca="1" si="387"/>
        <v>#N/A</v>
      </c>
      <c r="BF471" s="75" t="e">
        <f t="shared" ca="1" si="375"/>
        <v>#N/A</v>
      </c>
      <c r="BG471" s="75" t="e">
        <f t="shared" ca="1" si="388"/>
        <v>#N/A</v>
      </c>
      <c r="BH471" s="75" t="e">
        <f t="shared" ca="1" si="389"/>
        <v>#N/A</v>
      </c>
      <c r="BI471" s="75" t="e">
        <f t="shared" ca="1" si="376"/>
        <v>#N/A</v>
      </c>
      <c r="BJ471" s="75" t="e">
        <f t="shared" ca="1" si="390"/>
        <v>#N/A</v>
      </c>
      <c r="BK471" s="75" t="e">
        <f t="shared" ca="1" si="391"/>
        <v>#N/A</v>
      </c>
      <c r="BL471" s="75" t="e">
        <f t="shared" ca="1" si="377"/>
        <v>#N/A</v>
      </c>
      <c r="BM471" s="72" t="e">
        <f t="array" aca="1" ref="BM471" ca="1">ATAN2((1-f)*SQRT(AX471^2+(SIN(AV471)*SIN(BL471)-COS(AV471)*COS(BL471)*COS(AU471))^2),SIN(AV471)*COS(BL471)+COS(AV471)*SIN(BL471)*COS(AU471))</f>
        <v>#N/A</v>
      </c>
      <c r="BN471" s="72" t="e">
        <f t="shared" ca="1" si="392"/>
        <v>#N/A</v>
      </c>
      <c r="BO471" s="72" t="e">
        <f t="array" aca="1" ref="BO471" ca="1">f/16*(1-AX471^2)*(4+f*(4-3*(1-AX471^2)))</f>
        <v>#N/A</v>
      </c>
      <c r="BP471" s="72" t="e">
        <f t="array" aca="1" ref="BP471" ca="1">BN471-(1-BO471)*f*AX471*(BL471+BO471*SIN(BL471)*(COS(BJ471)+BO471*COS(BL471)*(-1+2*COS(BJ471)^2)))</f>
        <v>#N/A</v>
      </c>
      <c r="BQ471" s="72" t="e">
        <f t="shared" ca="1" si="393"/>
        <v>#N/A</v>
      </c>
    </row>
    <row r="472" spans="2:69">
      <c r="B472" s="38"/>
      <c r="C472" s="72" t="str">
        <f t="shared" si="394"/>
        <v/>
      </c>
      <c r="D472" s="72" t="e">
        <f t="array" aca="1" ref="D472" ca="1">MATCH(TRUE,ISERROR(VALUE(MID(C472,ROW(INDIRECT("1:"&amp;LEN(C472))),1))),0)</f>
        <v>#N/A</v>
      </c>
      <c r="E472" s="72" t="e">
        <f t="shared" ca="1" si="395"/>
        <v>#N/A</v>
      </c>
      <c r="F472" s="72" t="e">
        <f t="shared" ca="1" si="396"/>
        <v>#N/A</v>
      </c>
      <c r="G472" s="72" t="e">
        <f t="shared" ca="1" si="397"/>
        <v>#N/A</v>
      </c>
      <c r="H472" s="72" t="e">
        <f t="shared" ca="1" si="398"/>
        <v>#N/A</v>
      </c>
      <c r="I472" s="72" t="e">
        <f t="shared" ca="1" si="399"/>
        <v>#N/A</v>
      </c>
      <c r="J472" s="72" t="e">
        <f t="shared" ca="1" si="400"/>
        <v>#N/A</v>
      </c>
      <c r="K472" s="72" t="e">
        <f t="shared" ca="1" si="401"/>
        <v>#N/A</v>
      </c>
      <c r="L472" s="72" t="e">
        <f t="shared" ca="1" si="402"/>
        <v>#N/A</v>
      </c>
      <c r="M472" s="72" t="e">
        <f ca="1">VLOOKUP(G472,Coef!$C$2:$F$25,4)</f>
        <v>#N/A</v>
      </c>
      <c r="N472" s="31" t="e">
        <f ca="1">VLOOKUP(F472,Coef!$C$4:$D$23,2)</f>
        <v>#N/A</v>
      </c>
      <c r="O472" s="31" t="e">
        <f ca="1">MOD(VLOOKUP(H472,Coef!$C$2:$G$21,5)+MOD(E472+1,2)*15,20)</f>
        <v>#N/A</v>
      </c>
      <c r="P472" s="31" t="e">
        <f ca="1">VLOOKUP(N472,Coef!$A$27:$B$46,2)</f>
        <v>#N/A</v>
      </c>
      <c r="Q472" s="31" t="e">
        <f ca="1">VLOOKUP(N472,Coef!$A$27:$C$46,3)+O472/10-0.1</f>
        <v>#N/A</v>
      </c>
      <c r="R472" s="31" t="e">
        <f ca="1">IF(Q472+0.1&lt;P472,Q472+2,Q472)</f>
        <v>#N/A</v>
      </c>
      <c r="S472" s="72" t="e">
        <f ca="1">M472*100000+J472</f>
        <v>#N/A</v>
      </c>
      <c r="T472" s="72" t="e">
        <f ca="1">R472*1000000+K472</f>
        <v>#N/A</v>
      </c>
      <c r="U472" s="72" t="e">
        <f ca="1">IF(N472&lt;11,T472-10000000,T472)</f>
        <v>#N/A</v>
      </c>
      <c r="V472" s="72" t="e">
        <f ca="1">U472/(6366197.724*0.9996)</f>
        <v>#N/A</v>
      </c>
      <c r="W472" s="72" t="e">
        <f ca="1">(Coef!$J$9/(1+Coef!$J$8*(COS(V472))^2)^0.5)*Coef!$J$6</f>
        <v>#N/A</v>
      </c>
      <c r="X472" s="72" t="e">
        <f ca="1">6*E472-183</f>
        <v>#N/A</v>
      </c>
      <c r="Y472" s="72" t="e">
        <f ca="1">(S472-500000)/W472</f>
        <v>#N/A</v>
      </c>
      <c r="Z472" s="72" t="e">
        <f ca="1">SIN(2*V472)</f>
        <v>#N/A</v>
      </c>
      <c r="AA472" s="72" t="e">
        <f ca="1">Z472*(COS(V472))^2</f>
        <v>#N/A</v>
      </c>
      <c r="AB472" s="72" t="e">
        <f ca="1">V472+(Z472/2)</f>
        <v>#N/A</v>
      </c>
      <c r="AC472" s="72" t="e">
        <f ca="1">(3*AB472+AA472)/4</f>
        <v>#N/A</v>
      </c>
      <c r="AD472" s="72" t="e">
        <f ca="1">(5*AC472+AA472*(COS(V472))^2)/3</f>
        <v>#N/A</v>
      </c>
      <c r="AE472" s="72" t="e">
        <f ca="1">Coef!$J$6*Coef!$J$9*(V472-(Coef!$J$10*AB472)+(Coef!$J$11*AC472)-(Coef!$J$12*AD472))</f>
        <v>#N/A</v>
      </c>
      <c r="AF472" s="72" t="e">
        <f ca="1">(U472-AE472)/W472</f>
        <v>#N/A</v>
      </c>
      <c r="AG472" s="72" t="e">
        <f ca="1">((Coef!$J$8*Y472^2)/2)*(COS(V472))^2</f>
        <v>#N/A</v>
      </c>
      <c r="AH472" s="72" t="e">
        <f ca="1">Y472*(1-(AG472/3))</f>
        <v>#N/A</v>
      </c>
      <c r="AI472" s="72" t="e">
        <f ca="1">AF472*(1-AG472)+V472</f>
        <v>#N/A</v>
      </c>
      <c r="AJ472" s="72" t="e">
        <f ca="1">(EXP(AH472)-EXP(-AH472))/2</f>
        <v>#N/A</v>
      </c>
      <c r="AK472" s="72" t="e">
        <f ca="1">ATAN(AJ472/COS(AI472))</f>
        <v>#N/A</v>
      </c>
      <c r="AL472" s="72" t="e">
        <f ca="1">ATAN(COS(AK472)*TAN(AI472))</f>
        <v>#N/A</v>
      </c>
      <c r="AM472" s="72" t="e">
        <f ca="1">V472+(1+Coef!$J$8*(COS(V472))^2-(3/2)*Coef!$J$8*SIN(V472)*COS(V472)*(AL472-V472))*(AL472-V472)</f>
        <v>#N/A</v>
      </c>
      <c r="AN472" s="34" t="e">
        <f t="shared" ca="1" si="378"/>
        <v>#N/A</v>
      </c>
      <c r="AO472" s="33" t="e">
        <f t="shared" ca="1" si="379"/>
        <v>#N/A</v>
      </c>
      <c r="AP472" s="33" t="e">
        <f t="shared" ca="1" si="380"/>
        <v>#N/A</v>
      </c>
      <c r="AQ472" s="72">
        <v>285</v>
      </c>
      <c r="AR472" s="72">
        <v>810000</v>
      </c>
      <c r="AS472" s="72" t="e">
        <f t="shared" ca="1" si="403"/>
        <v>#N/A</v>
      </c>
      <c r="AT472" s="72" t="e">
        <f t="shared" ca="1" si="403"/>
        <v>#N/A</v>
      </c>
      <c r="AU472" s="72">
        <f t="shared" si="403"/>
        <v>4.9741883681838397</v>
      </c>
      <c r="AV472" s="72" t="e">
        <f t="array" aca="1" ref="AV472" ca="1">ATAN((1-f)*TAN(AS472))</f>
        <v>#N/A</v>
      </c>
      <c r="AW472" s="72" t="e">
        <f t="shared" ca="1" si="381"/>
        <v>#N/A</v>
      </c>
      <c r="AX472" s="72" t="e">
        <f t="shared" ca="1" si="382"/>
        <v>#N/A</v>
      </c>
      <c r="AY472" s="72" t="e">
        <f t="shared" ca="1" si="373"/>
        <v>#N/A</v>
      </c>
      <c r="AZ472" s="72" t="e">
        <f t="shared" ca="1" si="383"/>
        <v>#N/A</v>
      </c>
      <c r="BA472" s="72" t="e">
        <f t="shared" ca="1" si="384"/>
        <v>#N/A</v>
      </c>
      <c r="BB472" s="72" t="e">
        <f t="shared" ca="1" si="385"/>
        <v>#N/A</v>
      </c>
      <c r="BC472" s="72" t="e">
        <f t="shared" ca="1" si="374"/>
        <v>#N/A</v>
      </c>
      <c r="BD472" s="75" t="e">
        <f t="shared" ca="1" si="386"/>
        <v>#N/A</v>
      </c>
      <c r="BE472" s="75" t="e">
        <f t="shared" ca="1" si="387"/>
        <v>#N/A</v>
      </c>
      <c r="BF472" s="75" t="e">
        <f t="shared" ca="1" si="375"/>
        <v>#N/A</v>
      </c>
      <c r="BG472" s="75" t="e">
        <f t="shared" ca="1" si="388"/>
        <v>#N/A</v>
      </c>
      <c r="BH472" s="75" t="e">
        <f t="shared" ca="1" si="389"/>
        <v>#N/A</v>
      </c>
      <c r="BI472" s="75" t="e">
        <f t="shared" ca="1" si="376"/>
        <v>#N/A</v>
      </c>
      <c r="BJ472" s="75" t="e">
        <f t="shared" ca="1" si="390"/>
        <v>#N/A</v>
      </c>
      <c r="BK472" s="75" t="e">
        <f t="shared" ca="1" si="391"/>
        <v>#N/A</v>
      </c>
      <c r="BL472" s="75" t="e">
        <f t="shared" ca="1" si="377"/>
        <v>#N/A</v>
      </c>
      <c r="BM472" s="72" t="e">
        <f t="array" aca="1" ref="BM472" ca="1">ATAN2((1-f)*SQRT(AX472^2+(SIN(AV472)*SIN(BL472)-COS(AV472)*COS(BL472)*COS(AU472))^2),SIN(AV472)*COS(BL472)+COS(AV472)*SIN(BL472)*COS(AU472))</f>
        <v>#N/A</v>
      </c>
      <c r="BN472" s="72" t="e">
        <f t="shared" ca="1" si="392"/>
        <v>#N/A</v>
      </c>
      <c r="BO472" s="72" t="e">
        <f t="array" aca="1" ref="BO472" ca="1">f/16*(1-AX472^2)*(4+f*(4-3*(1-AX472^2)))</f>
        <v>#N/A</v>
      </c>
      <c r="BP472" s="72" t="e">
        <f t="array" aca="1" ref="BP472" ca="1">BN472-(1-BO472)*f*AX472*(BL472+BO472*SIN(BL472)*(COS(BJ472)+BO472*COS(BL472)*(-1+2*COS(BJ472)^2)))</f>
        <v>#N/A</v>
      </c>
      <c r="BQ472" s="72" t="e">
        <f t="shared" ca="1" si="393"/>
        <v>#N/A</v>
      </c>
    </row>
    <row r="473" spans="2:69">
      <c r="B473" s="38"/>
      <c r="C473" s="72" t="str">
        <f t="shared" si="394"/>
        <v/>
      </c>
      <c r="D473" s="72" t="e">
        <f t="array" aca="1" ref="D473" ca="1">MATCH(TRUE,ISERROR(VALUE(MID(C473,ROW(INDIRECT("1:"&amp;LEN(C473))),1))),0)</f>
        <v>#N/A</v>
      </c>
      <c r="E473" s="72" t="e">
        <f t="shared" ca="1" si="395"/>
        <v>#N/A</v>
      </c>
      <c r="F473" s="72" t="e">
        <f t="shared" ca="1" si="396"/>
        <v>#N/A</v>
      </c>
      <c r="G473" s="72" t="e">
        <f t="shared" ca="1" si="397"/>
        <v>#N/A</v>
      </c>
      <c r="H473" s="72" t="e">
        <f t="shared" ca="1" si="398"/>
        <v>#N/A</v>
      </c>
      <c r="I473" s="72" t="e">
        <f t="shared" ca="1" si="399"/>
        <v>#N/A</v>
      </c>
      <c r="J473" s="72" t="e">
        <f t="shared" ca="1" si="400"/>
        <v>#N/A</v>
      </c>
      <c r="K473" s="72" t="e">
        <f t="shared" ca="1" si="401"/>
        <v>#N/A</v>
      </c>
      <c r="L473" s="72" t="e">
        <f t="shared" ca="1" si="402"/>
        <v>#N/A</v>
      </c>
      <c r="M473" s="72" t="e">
        <f ca="1">VLOOKUP(G473,Coef!$C$2:$F$25,4)</f>
        <v>#N/A</v>
      </c>
      <c r="N473" s="31" t="e">
        <f ca="1">VLOOKUP(F473,Coef!$C$4:$D$23,2)</f>
        <v>#N/A</v>
      </c>
      <c r="O473" s="31" t="e">
        <f ca="1">MOD(VLOOKUP(H473,Coef!$C$2:$G$21,5)+MOD(E473+1,2)*15,20)</f>
        <v>#N/A</v>
      </c>
      <c r="P473" s="31" t="e">
        <f ca="1">VLOOKUP(N473,Coef!$A$27:$B$46,2)</f>
        <v>#N/A</v>
      </c>
      <c r="Q473" s="31" t="e">
        <f ca="1">VLOOKUP(N473,Coef!$A$27:$C$46,3)+O473/10-0.1</f>
        <v>#N/A</v>
      </c>
      <c r="R473" s="31" t="e">
        <f ca="1">IF(Q473+0.1&lt;P473,Q473+2,Q473)</f>
        <v>#N/A</v>
      </c>
      <c r="S473" s="72" t="e">
        <f ca="1">M473*100000+J473</f>
        <v>#N/A</v>
      </c>
      <c r="T473" s="72" t="e">
        <f ca="1">R473*1000000+K473</f>
        <v>#N/A</v>
      </c>
      <c r="U473" s="72" t="e">
        <f ca="1">IF(N473&lt;11,T473-10000000,T473)</f>
        <v>#N/A</v>
      </c>
      <c r="V473" s="72" t="e">
        <f ca="1">U473/(6366197.724*0.9996)</f>
        <v>#N/A</v>
      </c>
      <c r="W473" s="72" t="e">
        <f ca="1">(Coef!$J$9/(1+Coef!$J$8*(COS(V473))^2)^0.5)*Coef!$J$6</f>
        <v>#N/A</v>
      </c>
      <c r="X473" s="72" t="e">
        <f ca="1">6*E473-183</f>
        <v>#N/A</v>
      </c>
      <c r="Y473" s="72" t="e">
        <f ca="1">(S473-500000)/W473</f>
        <v>#N/A</v>
      </c>
      <c r="Z473" s="72" t="e">
        <f ca="1">SIN(2*V473)</f>
        <v>#N/A</v>
      </c>
      <c r="AA473" s="72" t="e">
        <f ca="1">Z473*(COS(V473))^2</f>
        <v>#N/A</v>
      </c>
      <c r="AB473" s="72" t="e">
        <f ca="1">V473+(Z473/2)</f>
        <v>#N/A</v>
      </c>
      <c r="AC473" s="72" t="e">
        <f ca="1">(3*AB473+AA473)/4</f>
        <v>#N/A</v>
      </c>
      <c r="AD473" s="72" t="e">
        <f ca="1">(5*AC473+AA473*(COS(V473))^2)/3</f>
        <v>#N/A</v>
      </c>
      <c r="AE473" s="72" t="e">
        <f ca="1">Coef!$J$6*Coef!$J$9*(V473-(Coef!$J$10*AB473)+(Coef!$J$11*AC473)-(Coef!$J$12*AD473))</f>
        <v>#N/A</v>
      </c>
      <c r="AF473" s="72" t="e">
        <f ca="1">(U473-AE473)/W473</f>
        <v>#N/A</v>
      </c>
      <c r="AG473" s="72" t="e">
        <f ca="1">((Coef!$J$8*Y473^2)/2)*(COS(V473))^2</f>
        <v>#N/A</v>
      </c>
      <c r="AH473" s="72" t="e">
        <f ca="1">Y473*(1-(AG473/3))</f>
        <v>#N/A</v>
      </c>
      <c r="AI473" s="72" t="e">
        <f ca="1">AF473*(1-AG473)+V473</f>
        <v>#N/A</v>
      </c>
      <c r="AJ473" s="72" t="e">
        <f ca="1">(EXP(AH473)-EXP(-AH473))/2</f>
        <v>#N/A</v>
      </c>
      <c r="AK473" s="72" t="e">
        <f ca="1">ATAN(AJ473/COS(AI473))</f>
        <v>#N/A</v>
      </c>
      <c r="AL473" s="72" t="e">
        <f ca="1">ATAN(COS(AK473)*TAN(AI473))</f>
        <v>#N/A</v>
      </c>
      <c r="AM473" s="72" t="e">
        <f ca="1">V473+(1+Coef!$J$8*(COS(V473))^2-(3/2)*Coef!$J$8*SIN(V473)*COS(V473)*(AL473-V473))*(AL473-V473)</f>
        <v>#N/A</v>
      </c>
      <c r="AN473" s="34" t="e">
        <f t="shared" ca="1" si="378"/>
        <v>#N/A</v>
      </c>
      <c r="AO473" s="33" t="e">
        <f t="shared" ca="1" si="379"/>
        <v>#N/A</v>
      </c>
      <c r="AP473" s="33" t="e">
        <f t="shared" ca="1" si="380"/>
        <v>#N/A</v>
      </c>
      <c r="AQ473" s="72">
        <v>285</v>
      </c>
      <c r="AR473" s="72">
        <v>810000</v>
      </c>
      <c r="AS473" s="72" t="e">
        <f t="shared" ca="1" si="403"/>
        <v>#N/A</v>
      </c>
      <c r="AT473" s="72" t="e">
        <f t="shared" ca="1" si="403"/>
        <v>#N/A</v>
      </c>
      <c r="AU473" s="72">
        <f t="shared" si="403"/>
        <v>4.9741883681838397</v>
      </c>
      <c r="AV473" s="72" t="e">
        <f t="array" aca="1" ref="AV473" ca="1">ATAN((1-f)*TAN(AS473))</f>
        <v>#N/A</v>
      </c>
      <c r="AW473" s="72" t="e">
        <f t="shared" ca="1" si="381"/>
        <v>#N/A</v>
      </c>
      <c r="AX473" s="72" t="e">
        <f t="shared" ca="1" si="382"/>
        <v>#N/A</v>
      </c>
      <c r="AY473" s="72" t="e">
        <f t="shared" ca="1" si="373"/>
        <v>#N/A</v>
      </c>
      <c r="AZ473" s="72" t="e">
        <f t="shared" ca="1" si="383"/>
        <v>#N/A</v>
      </c>
      <c r="BA473" s="72" t="e">
        <f t="shared" ca="1" si="384"/>
        <v>#N/A</v>
      </c>
      <c r="BB473" s="72" t="e">
        <f t="shared" ca="1" si="385"/>
        <v>#N/A</v>
      </c>
      <c r="BC473" s="72" t="e">
        <f t="shared" ca="1" si="374"/>
        <v>#N/A</v>
      </c>
      <c r="BD473" s="75" t="e">
        <f t="shared" ca="1" si="386"/>
        <v>#N/A</v>
      </c>
      <c r="BE473" s="75" t="e">
        <f t="shared" ca="1" si="387"/>
        <v>#N/A</v>
      </c>
      <c r="BF473" s="75" t="e">
        <f t="shared" ca="1" si="375"/>
        <v>#N/A</v>
      </c>
      <c r="BG473" s="75" t="e">
        <f t="shared" ca="1" si="388"/>
        <v>#N/A</v>
      </c>
      <c r="BH473" s="75" t="e">
        <f t="shared" ca="1" si="389"/>
        <v>#N/A</v>
      </c>
      <c r="BI473" s="75" t="e">
        <f t="shared" ca="1" si="376"/>
        <v>#N/A</v>
      </c>
      <c r="BJ473" s="75" t="e">
        <f t="shared" ca="1" si="390"/>
        <v>#N/A</v>
      </c>
      <c r="BK473" s="75" t="e">
        <f t="shared" ca="1" si="391"/>
        <v>#N/A</v>
      </c>
      <c r="BL473" s="75" t="e">
        <f t="shared" ca="1" si="377"/>
        <v>#N/A</v>
      </c>
      <c r="BM473" s="72" t="e">
        <f t="array" aca="1" ref="BM473" ca="1">ATAN2((1-f)*SQRT(AX473^2+(SIN(AV473)*SIN(BL473)-COS(AV473)*COS(BL473)*COS(AU473))^2),SIN(AV473)*COS(BL473)+COS(AV473)*SIN(BL473)*COS(AU473))</f>
        <v>#N/A</v>
      </c>
      <c r="BN473" s="72" t="e">
        <f t="shared" ca="1" si="392"/>
        <v>#N/A</v>
      </c>
      <c r="BO473" s="72" t="e">
        <f t="array" aca="1" ref="BO473" ca="1">f/16*(1-AX473^2)*(4+f*(4-3*(1-AX473^2)))</f>
        <v>#N/A</v>
      </c>
      <c r="BP473" s="72" t="e">
        <f t="array" aca="1" ref="BP473" ca="1">BN473-(1-BO473)*f*AX473*(BL473+BO473*SIN(BL473)*(COS(BJ473)+BO473*COS(BL473)*(-1+2*COS(BJ473)^2)))</f>
        <v>#N/A</v>
      </c>
      <c r="BQ473" s="72" t="e">
        <f t="shared" ca="1" si="393"/>
        <v>#N/A</v>
      </c>
    </row>
    <row r="474" spans="2:69">
      <c r="B474" s="38"/>
      <c r="C474" s="72" t="str">
        <f t="shared" si="394"/>
        <v/>
      </c>
      <c r="D474" s="72" t="e">
        <f t="array" aca="1" ref="D474" ca="1">MATCH(TRUE,ISERROR(VALUE(MID(C474,ROW(INDIRECT("1:"&amp;LEN(C474))),1))),0)</f>
        <v>#N/A</v>
      </c>
      <c r="E474" s="72" t="e">
        <f t="shared" ca="1" si="395"/>
        <v>#N/A</v>
      </c>
      <c r="F474" s="72" t="e">
        <f t="shared" ca="1" si="396"/>
        <v>#N/A</v>
      </c>
      <c r="G474" s="72" t="e">
        <f t="shared" ca="1" si="397"/>
        <v>#N/A</v>
      </c>
      <c r="H474" s="72" t="e">
        <f t="shared" ca="1" si="398"/>
        <v>#N/A</v>
      </c>
      <c r="I474" s="72" t="e">
        <f t="shared" ca="1" si="399"/>
        <v>#N/A</v>
      </c>
      <c r="J474" s="72" t="e">
        <f t="shared" ca="1" si="400"/>
        <v>#N/A</v>
      </c>
      <c r="K474" s="72" t="e">
        <f t="shared" ca="1" si="401"/>
        <v>#N/A</v>
      </c>
      <c r="L474" s="72" t="e">
        <f t="shared" ca="1" si="402"/>
        <v>#N/A</v>
      </c>
      <c r="M474" s="72" t="e">
        <f ca="1">VLOOKUP(G474,Coef!$C$2:$F$25,4)</f>
        <v>#N/A</v>
      </c>
      <c r="N474" s="31" t="e">
        <f ca="1">VLOOKUP(F474,Coef!$C$4:$D$23,2)</f>
        <v>#N/A</v>
      </c>
      <c r="O474" s="31" t="e">
        <f ca="1">MOD(VLOOKUP(H474,Coef!$C$2:$G$21,5)+MOD(E474+1,2)*15,20)</f>
        <v>#N/A</v>
      </c>
      <c r="P474" s="31" t="e">
        <f ca="1">VLOOKUP(N474,Coef!$A$27:$B$46,2)</f>
        <v>#N/A</v>
      </c>
      <c r="Q474" s="31" t="e">
        <f ca="1">VLOOKUP(N474,Coef!$A$27:$C$46,3)+O474/10-0.1</f>
        <v>#N/A</v>
      </c>
      <c r="R474" s="31" t="e">
        <f ca="1">IF(Q474+0.1&lt;P474,Q474+2,Q474)</f>
        <v>#N/A</v>
      </c>
      <c r="S474" s="72" t="e">
        <f ca="1">M474*100000+J474</f>
        <v>#N/A</v>
      </c>
      <c r="T474" s="72" t="e">
        <f ca="1">R474*1000000+K474</f>
        <v>#N/A</v>
      </c>
      <c r="U474" s="72" t="e">
        <f ca="1">IF(N474&lt;11,T474-10000000,T474)</f>
        <v>#N/A</v>
      </c>
      <c r="V474" s="72" t="e">
        <f ca="1">U474/(6366197.724*0.9996)</f>
        <v>#N/A</v>
      </c>
      <c r="W474" s="72" t="e">
        <f ca="1">(Coef!$J$9/(1+Coef!$J$8*(COS(V474))^2)^0.5)*Coef!$J$6</f>
        <v>#N/A</v>
      </c>
      <c r="X474" s="72" t="e">
        <f ca="1">6*E474-183</f>
        <v>#N/A</v>
      </c>
      <c r="Y474" s="72" t="e">
        <f ca="1">(S474-500000)/W474</f>
        <v>#N/A</v>
      </c>
      <c r="Z474" s="72" t="e">
        <f ca="1">SIN(2*V474)</f>
        <v>#N/A</v>
      </c>
      <c r="AA474" s="72" t="e">
        <f ca="1">Z474*(COS(V474))^2</f>
        <v>#N/A</v>
      </c>
      <c r="AB474" s="72" t="e">
        <f ca="1">V474+(Z474/2)</f>
        <v>#N/A</v>
      </c>
      <c r="AC474" s="72" t="e">
        <f ca="1">(3*AB474+AA474)/4</f>
        <v>#N/A</v>
      </c>
      <c r="AD474" s="72" t="e">
        <f ca="1">(5*AC474+AA474*(COS(V474))^2)/3</f>
        <v>#N/A</v>
      </c>
      <c r="AE474" s="72" t="e">
        <f ca="1">Coef!$J$6*Coef!$J$9*(V474-(Coef!$J$10*AB474)+(Coef!$J$11*AC474)-(Coef!$J$12*AD474))</f>
        <v>#N/A</v>
      </c>
      <c r="AF474" s="72" t="e">
        <f ca="1">(U474-AE474)/W474</f>
        <v>#N/A</v>
      </c>
      <c r="AG474" s="72" t="e">
        <f ca="1">((Coef!$J$8*Y474^2)/2)*(COS(V474))^2</f>
        <v>#N/A</v>
      </c>
      <c r="AH474" s="72" t="e">
        <f ca="1">Y474*(1-(AG474/3))</f>
        <v>#N/A</v>
      </c>
      <c r="AI474" s="72" t="e">
        <f ca="1">AF474*(1-AG474)+V474</f>
        <v>#N/A</v>
      </c>
      <c r="AJ474" s="72" t="e">
        <f ca="1">(EXP(AH474)-EXP(-AH474))/2</f>
        <v>#N/A</v>
      </c>
      <c r="AK474" s="72" t="e">
        <f ca="1">ATAN(AJ474/COS(AI474))</f>
        <v>#N/A</v>
      </c>
      <c r="AL474" s="72" t="e">
        <f ca="1">ATAN(COS(AK474)*TAN(AI474))</f>
        <v>#N/A</v>
      </c>
      <c r="AM474" s="72" t="e">
        <f ca="1">V474+(1+Coef!$J$8*(COS(V474))^2-(3/2)*Coef!$J$8*SIN(V474)*COS(V474)*(AL474-V474))*(AL474-V474)</f>
        <v>#N/A</v>
      </c>
      <c r="AN474" s="34" t="e">
        <f t="shared" ca="1" si="378"/>
        <v>#N/A</v>
      </c>
      <c r="AO474" s="33" t="e">
        <f t="shared" ca="1" si="379"/>
        <v>#N/A</v>
      </c>
      <c r="AP474" s="33" t="e">
        <f t="shared" ca="1" si="380"/>
        <v>#N/A</v>
      </c>
      <c r="AQ474" s="72">
        <v>285</v>
      </c>
      <c r="AR474" s="72">
        <v>810000</v>
      </c>
      <c r="AS474" s="72" t="e">
        <f t="shared" ca="1" si="403"/>
        <v>#N/A</v>
      </c>
      <c r="AT474" s="72" t="e">
        <f t="shared" ca="1" si="403"/>
        <v>#N/A</v>
      </c>
      <c r="AU474" s="72">
        <f t="shared" si="403"/>
        <v>4.9741883681838397</v>
      </c>
      <c r="AV474" s="72" t="e">
        <f t="array" aca="1" ref="AV474" ca="1">ATAN((1-f)*TAN(AS474))</f>
        <v>#N/A</v>
      </c>
      <c r="AW474" s="72" t="e">
        <f t="shared" ca="1" si="381"/>
        <v>#N/A</v>
      </c>
      <c r="AX474" s="72" t="e">
        <f t="shared" ca="1" si="382"/>
        <v>#N/A</v>
      </c>
      <c r="AY474" s="72" t="e">
        <f t="shared" ca="1" si="373"/>
        <v>#N/A</v>
      </c>
      <c r="AZ474" s="72" t="e">
        <f t="shared" ca="1" si="383"/>
        <v>#N/A</v>
      </c>
      <c r="BA474" s="72" t="e">
        <f t="shared" ca="1" si="384"/>
        <v>#N/A</v>
      </c>
      <c r="BB474" s="72" t="e">
        <f t="shared" ca="1" si="385"/>
        <v>#N/A</v>
      </c>
      <c r="BC474" s="72" t="e">
        <f t="shared" ca="1" si="374"/>
        <v>#N/A</v>
      </c>
      <c r="BD474" s="75" t="e">
        <f t="shared" ca="1" si="386"/>
        <v>#N/A</v>
      </c>
      <c r="BE474" s="75" t="e">
        <f t="shared" ca="1" si="387"/>
        <v>#N/A</v>
      </c>
      <c r="BF474" s="75" t="e">
        <f t="shared" ca="1" si="375"/>
        <v>#N/A</v>
      </c>
      <c r="BG474" s="75" t="e">
        <f t="shared" ca="1" si="388"/>
        <v>#N/A</v>
      </c>
      <c r="BH474" s="75" t="e">
        <f t="shared" ca="1" si="389"/>
        <v>#N/A</v>
      </c>
      <c r="BI474" s="75" t="e">
        <f t="shared" ca="1" si="376"/>
        <v>#N/A</v>
      </c>
      <c r="BJ474" s="75" t="e">
        <f t="shared" ca="1" si="390"/>
        <v>#N/A</v>
      </c>
      <c r="BK474" s="75" t="e">
        <f t="shared" ca="1" si="391"/>
        <v>#N/A</v>
      </c>
      <c r="BL474" s="75" t="e">
        <f t="shared" ca="1" si="377"/>
        <v>#N/A</v>
      </c>
      <c r="BM474" s="72" t="e">
        <f t="array" aca="1" ref="BM474" ca="1">ATAN2((1-f)*SQRT(AX474^2+(SIN(AV474)*SIN(BL474)-COS(AV474)*COS(BL474)*COS(AU474))^2),SIN(AV474)*COS(BL474)+COS(AV474)*SIN(BL474)*COS(AU474))</f>
        <v>#N/A</v>
      </c>
      <c r="BN474" s="72" t="e">
        <f t="shared" ca="1" si="392"/>
        <v>#N/A</v>
      </c>
      <c r="BO474" s="72" t="e">
        <f t="array" aca="1" ref="BO474" ca="1">f/16*(1-AX474^2)*(4+f*(4-3*(1-AX474^2)))</f>
        <v>#N/A</v>
      </c>
      <c r="BP474" s="72" t="e">
        <f t="array" aca="1" ref="BP474" ca="1">BN474-(1-BO474)*f*AX474*(BL474+BO474*SIN(BL474)*(COS(BJ474)+BO474*COS(BL474)*(-1+2*COS(BJ474)^2)))</f>
        <v>#N/A</v>
      </c>
      <c r="BQ474" s="72" t="e">
        <f t="shared" ca="1" si="393"/>
        <v>#N/A</v>
      </c>
    </row>
    <row r="475" spans="2:69">
      <c r="B475" s="38"/>
      <c r="C475" s="72" t="str">
        <f t="shared" si="394"/>
        <v/>
      </c>
      <c r="D475" s="72" t="e">
        <f t="array" aca="1" ref="D475" ca="1">MATCH(TRUE,ISERROR(VALUE(MID(C475,ROW(INDIRECT("1:"&amp;LEN(C475))),1))),0)</f>
        <v>#N/A</v>
      </c>
      <c r="E475" s="72" t="e">
        <f t="shared" ca="1" si="395"/>
        <v>#N/A</v>
      </c>
      <c r="F475" s="72" t="e">
        <f t="shared" ca="1" si="396"/>
        <v>#N/A</v>
      </c>
      <c r="G475" s="72" t="e">
        <f t="shared" ca="1" si="397"/>
        <v>#N/A</v>
      </c>
      <c r="H475" s="72" t="e">
        <f t="shared" ca="1" si="398"/>
        <v>#N/A</v>
      </c>
      <c r="I475" s="72" t="e">
        <f t="shared" ca="1" si="399"/>
        <v>#N/A</v>
      </c>
      <c r="J475" s="72" t="e">
        <f t="shared" ca="1" si="400"/>
        <v>#N/A</v>
      </c>
      <c r="K475" s="72" t="e">
        <f t="shared" ca="1" si="401"/>
        <v>#N/A</v>
      </c>
      <c r="L475" s="72" t="e">
        <f t="shared" ca="1" si="402"/>
        <v>#N/A</v>
      </c>
      <c r="M475" s="72" t="e">
        <f ca="1">VLOOKUP(G475,Coef!$C$2:$F$25,4)</f>
        <v>#N/A</v>
      </c>
      <c r="N475" s="31" t="e">
        <f ca="1">VLOOKUP(F475,Coef!$C$4:$D$23,2)</f>
        <v>#N/A</v>
      </c>
      <c r="O475" s="31" t="e">
        <f ca="1">MOD(VLOOKUP(H475,Coef!$C$2:$G$21,5)+MOD(E475+1,2)*15,20)</f>
        <v>#N/A</v>
      </c>
      <c r="P475" s="31" t="e">
        <f ca="1">VLOOKUP(N475,Coef!$A$27:$B$46,2)</f>
        <v>#N/A</v>
      </c>
      <c r="Q475" s="31" t="e">
        <f ca="1">VLOOKUP(N475,Coef!$A$27:$C$46,3)+O475/10-0.1</f>
        <v>#N/A</v>
      </c>
      <c r="R475" s="31" t="e">
        <f ca="1">IF(Q475+0.1&lt;P475,Q475+2,Q475)</f>
        <v>#N/A</v>
      </c>
      <c r="S475" s="72" t="e">
        <f ca="1">M475*100000+J475</f>
        <v>#N/A</v>
      </c>
      <c r="T475" s="72" t="e">
        <f ca="1">R475*1000000+K475</f>
        <v>#N/A</v>
      </c>
      <c r="U475" s="72" t="e">
        <f ca="1">IF(N475&lt;11,T475-10000000,T475)</f>
        <v>#N/A</v>
      </c>
      <c r="V475" s="72" t="e">
        <f ca="1">U475/(6366197.724*0.9996)</f>
        <v>#N/A</v>
      </c>
      <c r="W475" s="72" t="e">
        <f ca="1">(Coef!$J$9/(1+Coef!$J$8*(COS(V475))^2)^0.5)*Coef!$J$6</f>
        <v>#N/A</v>
      </c>
      <c r="X475" s="72" t="e">
        <f ca="1">6*E475-183</f>
        <v>#N/A</v>
      </c>
      <c r="Y475" s="72" t="e">
        <f ca="1">(S475-500000)/W475</f>
        <v>#N/A</v>
      </c>
      <c r="Z475" s="72" t="e">
        <f ca="1">SIN(2*V475)</f>
        <v>#N/A</v>
      </c>
      <c r="AA475" s="72" t="e">
        <f ca="1">Z475*(COS(V475))^2</f>
        <v>#N/A</v>
      </c>
      <c r="AB475" s="72" t="e">
        <f ca="1">V475+(Z475/2)</f>
        <v>#N/A</v>
      </c>
      <c r="AC475" s="72" t="e">
        <f ca="1">(3*AB475+AA475)/4</f>
        <v>#N/A</v>
      </c>
      <c r="AD475" s="72" t="e">
        <f ca="1">(5*AC475+AA475*(COS(V475))^2)/3</f>
        <v>#N/A</v>
      </c>
      <c r="AE475" s="72" t="e">
        <f ca="1">Coef!$J$6*Coef!$J$9*(V475-(Coef!$J$10*AB475)+(Coef!$J$11*AC475)-(Coef!$J$12*AD475))</f>
        <v>#N/A</v>
      </c>
      <c r="AF475" s="72" t="e">
        <f ca="1">(U475-AE475)/W475</f>
        <v>#N/A</v>
      </c>
      <c r="AG475" s="72" t="e">
        <f ca="1">((Coef!$J$8*Y475^2)/2)*(COS(V475))^2</f>
        <v>#N/A</v>
      </c>
      <c r="AH475" s="72" t="e">
        <f ca="1">Y475*(1-(AG475/3))</f>
        <v>#N/A</v>
      </c>
      <c r="AI475" s="72" t="e">
        <f ca="1">AF475*(1-AG475)+V475</f>
        <v>#N/A</v>
      </c>
      <c r="AJ475" s="72" t="e">
        <f ca="1">(EXP(AH475)-EXP(-AH475))/2</f>
        <v>#N/A</v>
      </c>
      <c r="AK475" s="72" t="e">
        <f ca="1">ATAN(AJ475/COS(AI475))</f>
        <v>#N/A</v>
      </c>
      <c r="AL475" s="72" t="e">
        <f ca="1">ATAN(COS(AK475)*TAN(AI475))</f>
        <v>#N/A</v>
      </c>
      <c r="AM475" s="72" t="e">
        <f ca="1">V475+(1+Coef!$J$8*(COS(V475))^2-(3/2)*Coef!$J$8*SIN(V475)*COS(V475)*(AL475-V475))*(AL475-V475)</f>
        <v>#N/A</v>
      </c>
      <c r="AN475" s="34" t="e">
        <f t="shared" ca="1" si="378"/>
        <v>#N/A</v>
      </c>
      <c r="AO475" s="33" t="e">
        <f t="shared" ca="1" si="379"/>
        <v>#N/A</v>
      </c>
      <c r="AP475" s="33" t="e">
        <f t="shared" ca="1" si="380"/>
        <v>#N/A</v>
      </c>
      <c r="AQ475" s="72">
        <v>285</v>
      </c>
      <c r="AR475" s="72">
        <v>810000</v>
      </c>
      <c r="AS475" s="72" t="e">
        <f t="shared" ca="1" si="403"/>
        <v>#N/A</v>
      </c>
      <c r="AT475" s="72" t="e">
        <f t="shared" ca="1" si="403"/>
        <v>#N/A</v>
      </c>
      <c r="AU475" s="72">
        <f t="shared" si="403"/>
        <v>4.9741883681838397</v>
      </c>
      <c r="AV475" s="72" t="e">
        <f t="array" aca="1" ref="AV475" ca="1">ATAN((1-f)*TAN(AS475))</f>
        <v>#N/A</v>
      </c>
      <c r="AW475" s="72" t="e">
        <f t="shared" ca="1" si="381"/>
        <v>#N/A</v>
      </c>
      <c r="AX475" s="72" t="e">
        <f t="shared" ca="1" si="382"/>
        <v>#N/A</v>
      </c>
      <c r="AY475" s="72" t="e">
        <f t="shared" ca="1" si="373"/>
        <v>#N/A</v>
      </c>
      <c r="AZ475" s="72" t="e">
        <f t="shared" ca="1" si="383"/>
        <v>#N/A</v>
      </c>
      <c r="BA475" s="72" t="e">
        <f t="shared" ca="1" si="384"/>
        <v>#N/A</v>
      </c>
      <c r="BB475" s="72" t="e">
        <f t="shared" ca="1" si="385"/>
        <v>#N/A</v>
      </c>
      <c r="BC475" s="72" t="e">
        <f t="shared" ca="1" si="374"/>
        <v>#N/A</v>
      </c>
      <c r="BD475" s="75" t="e">
        <f t="shared" ca="1" si="386"/>
        <v>#N/A</v>
      </c>
      <c r="BE475" s="75" t="e">
        <f t="shared" ca="1" si="387"/>
        <v>#N/A</v>
      </c>
      <c r="BF475" s="75" t="e">
        <f t="shared" ca="1" si="375"/>
        <v>#N/A</v>
      </c>
      <c r="BG475" s="75" t="e">
        <f t="shared" ca="1" si="388"/>
        <v>#N/A</v>
      </c>
      <c r="BH475" s="75" t="e">
        <f t="shared" ca="1" si="389"/>
        <v>#N/A</v>
      </c>
      <c r="BI475" s="75" t="e">
        <f t="shared" ca="1" si="376"/>
        <v>#N/A</v>
      </c>
      <c r="BJ475" s="75" t="e">
        <f t="shared" ca="1" si="390"/>
        <v>#N/A</v>
      </c>
      <c r="BK475" s="75" t="e">
        <f t="shared" ca="1" si="391"/>
        <v>#N/A</v>
      </c>
      <c r="BL475" s="75" t="e">
        <f t="shared" ca="1" si="377"/>
        <v>#N/A</v>
      </c>
      <c r="BM475" s="72" t="e">
        <f t="array" aca="1" ref="BM475" ca="1">ATAN2((1-f)*SQRT(AX475^2+(SIN(AV475)*SIN(BL475)-COS(AV475)*COS(BL475)*COS(AU475))^2),SIN(AV475)*COS(BL475)+COS(AV475)*SIN(BL475)*COS(AU475))</f>
        <v>#N/A</v>
      </c>
      <c r="BN475" s="72" t="e">
        <f t="shared" ca="1" si="392"/>
        <v>#N/A</v>
      </c>
      <c r="BO475" s="72" t="e">
        <f t="array" aca="1" ref="BO475" ca="1">f/16*(1-AX475^2)*(4+f*(4-3*(1-AX475^2)))</f>
        <v>#N/A</v>
      </c>
      <c r="BP475" s="72" t="e">
        <f t="array" aca="1" ref="BP475" ca="1">BN475-(1-BO475)*f*AX475*(BL475+BO475*SIN(BL475)*(COS(BJ475)+BO475*COS(BL475)*(-1+2*COS(BJ475)^2)))</f>
        <v>#N/A</v>
      </c>
      <c r="BQ475" s="72" t="e">
        <f t="shared" ca="1" si="393"/>
        <v>#N/A</v>
      </c>
    </row>
    <row r="476" spans="2:69">
      <c r="B476" s="38"/>
      <c r="C476" s="72" t="str">
        <f t="shared" si="394"/>
        <v/>
      </c>
      <c r="D476" s="72" t="e">
        <f t="array" aca="1" ref="D476" ca="1">MATCH(TRUE,ISERROR(VALUE(MID(C476,ROW(INDIRECT("1:"&amp;LEN(C476))),1))),0)</f>
        <v>#N/A</v>
      </c>
      <c r="E476" s="72" t="e">
        <f t="shared" ca="1" si="395"/>
        <v>#N/A</v>
      </c>
      <c r="F476" s="72" t="e">
        <f t="shared" ca="1" si="396"/>
        <v>#N/A</v>
      </c>
      <c r="G476" s="72" t="e">
        <f t="shared" ca="1" si="397"/>
        <v>#N/A</v>
      </c>
      <c r="H476" s="72" t="e">
        <f t="shared" ca="1" si="398"/>
        <v>#N/A</v>
      </c>
      <c r="I476" s="72" t="e">
        <f t="shared" ca="1" si="399"/>
        <v>#N/A</v>
      </c>
      <c r="J476" s="72" t="e">
        <f t="shared" ca="1" si="400"/>
        <v>#N/A</v>
      </c>
      <c r="K476" s="72" t="e">
        <f t="shared" ca="1" si="401"/>
        <v>#N/A</v>
      </c>
      <c r="L476" s="72" t="e">
        <f t="shared" ca="1" si="402"/>
        <v>#N/A</v>
      </c>
      <c r="M476" s="72" t="e">
        <f ca="1">VLOOKUP(G476,Coef!$C$2:$F$25,4)</f>
        <v>#N/A</v>
      </c>
      <c r="N476" s="31" t="e">
        <f ca="1">VLOOKUP(F476,Coef!$C$4:$D$23,2)</f>
        <v>#N/A</v>
      </c>
      <c r="O476" s="31" t="e">
        <f ca="1">MOD(VLOOKUP(H476,Coef!$C$2:$G$21,5)+MOD(E476+1,2)*15,20)</f>
        <v>#N/A</v>
      </c>
      <c r="P476" s="31" t="e">
        <f ca="1">VLOOKUP(N476,Coef!$A$27:$B$46,2)</f>
        <v>#N/A</v>
      </c>
      <c r="Q476" s="31" t="e">
        <f ca="1">VLOOKUP(N476,Coef!$A$27:$C$46,3)+O476/10-0.1</f>
        <v>#N/A</v>
      </c>
      <c r="R476" s="31" t="e">
        <f ca="1">IF(Q476+0.1&lt;P476,Q476+2,Q476)</f>
        <v>#N/A</v>
      </c>
      <c r="S476" s="72" t="e">
        <f ca="1">M476*100000+J476</f>
        <v>#N/A</v>
      </c>
      <c r="T476" s="72" t="e">
        <f ca="1">R476*1000000+K476</f>
        <v>#N/A</v>
      </c>
      <c r="U476" s="72" t="e">
        <f ca="1">IF(N476&lt;11,T476-10000000,T476)</f>
        <v>#N/A</v>
      </c>
      <c r="V476" s="72" t="e">
        <f ca="1">U476/(6366197.724*0.9996)</f>
        <v>#N/A</v>
      </c>
      <c r="W476" s="72" t="e">
        <f ca="1">(Coef!$J$9/(1+Coef!$J$8*(COS(V476))^2)^0.5)*Coef!$J$6</f>
        <v>#N/A</v>
      </c>
      <c r="X476" s="72" t="e">
        <f ca="1">6*E476-183</f>
        <v>#N/A</v>
      </c>
      <c r="Y476" s="72" t="e">
        <f ca="1">(S476-500000)/W476</f>
        <v>#N/A</v>
      </c>
      <c r="Z476" s="72" t="e">
        <f ca="1">SIN(2*V476)</f>
        <v>#N/A</v>
      </c>
      <c r="AA476" s="72" t="e">
        <f ca="1">Z476*(COS(V476))^2</f>
        <v>#N/A</v>
      </c>
      <c r="AB476" s="72" t="e">
        <f ca="1">V476+(Z476/2)</f>
        <v>#N/A</v>
      </c>
      <c r="AC476" s="72" t="e">
        <f ca="1">(3*AB476+AA476)/4</f>
        <v>#N/A</v>
      </c>
      <c r="AD476" s="72" t="e">
        <f ca="1">(5*AC476+AA476*(COS(V476))^2)/3</f>
        <v>#N/A</v>
      </c>
      <c r="AE476" s="72" t="e">
        <f ca="1">Coef!$J$6*Coef!$J$9*(V476-(Coef!$J$10*AB476)+(Coef!$J$11*AC476)-(Coef!$J$12*AD476))</f>
        <v>#N/A</v>
      </c>
      <c r="AF476" s="72" t="e">
        <f ca="1">(U476-AE476)/W476</f>
        <v>#N/A</v>
      </c>
      <c r="AG476" s="72" t="e">
        <f ca="1">((Coef!$J$8*Y476^2)/2)*(COS(V476))^2</f>
        <v>#N/A</v>
      </c>
      <c r="AH476" s="72" t="e">
        <f ca="1">Y476*(1-(AG476/3))</f>
        <v>#N/A</v>
      </c>
      <c r="AI476" s="72" t="e">
        <f ca="1">AF476*(1-AG476)+V476</f>
        <v>#N/A</v>
      </c>
      <c r="AJ476" s="72" t="e">
        <f ca="1">(EXP(AH476)-EXP(-AH476))/2</f>
        <v>#N/A</v>
      </c>
      <c r="AK476" s="72" t="e">
        <f ca="1">ATAN(AJ476/COS(AI476))</f>
        <v>#N/A</v>
      </c>
      <c r="AL476" s="72" t="e">
        <f ca="1">ATAN(COS(AK476)*TAN(AI476))</f>
        <v>#N/A</v>
      </c>
      <c r="AM476" s="72" t="e">
        <f ca="1">V476+(1+Coef!$J$8*(COS(V476))^2-(3/2)*Coef!$J$8*SIN(V476)*COS(V476)*(AL476-V476))*(AL476-V476)</f>
        <v>#N/A</v>
      </c>
      <c r="AN476" s="34" t="e">
        <f t="shared" ca="1" si="378"/>
        <v>#N/A</v>
      </c>
      <c r="AO476" s="33" t="e">
        <f t="shared" ca="1" si="379"/>
        <v>#N/A</v>
      </c>
      <c r="AP476" s="33" t="e">
        <f t="shared" ca="1" si="380"/>
        <v>#N/A</v>
      </c>
      <c r="AQ476" s="72">
        <v>285</v>
      </c>
      <c r="AR476" s="72">
        <v>810000</v>
      </c>
      <c r="AS476" s="72" t="e">
        <f t="shared" ca="1" si="403"/>
        <v>#N/A</v>
      </c>
      <c r="AT476" s="72" t="e">
        <f t="shared" ca="1" si="403"/>
        <v>#N/A</v>
      </c>
      <c r="AU476" s="72">
        <f t="shared" si="403"/>
        <v>4.9741883681838397</v>
      </c>
      <c r="AV476" s="72" t="e">
        <f t="array" aca="1" ref="AV476" ca="1">ATAN((1-f)*TAN(AS476))</f>
        <v>#N/A</v>
      </c>
      <c r="AW476" s="72" t="e">
        <f t="shared" ca="1" si="381"/>
        <v>#N/A</v>
      </c>
      <c r="AX476" s="72" t="e">
        <f t="shared" ca="1" si="382"/>
        <v>#N/A</v>
      </c>
      <c r="AY476" s="72" t="e">
        <f t="shared" ca="1" si="373"/>
        <v>#N/A</v>
      </c>
      <c r="AZ476" s="72" t="e">
        <f t="shared" ca="1" si="383"/>
        <v>#N/A</v>
      </c>
      <c r="BA476" s="72" t="e">
        <f t="shared" ca="1" si="384"/>
        <v>#N/A</v>
      </c>
      <c r="BB476" s="72" t="e">
        <f t="shared" ca="1" si="385"/>
        <v>#N/A</v>
      </c>
      <c r="BC476" s="72" t="e">
        <f t="shared" ca="1" si="374"/>
        <v>#N/A</v>
      </c>
      <c r="BD476" s="75" t="e">
        <f t="shared" ca="1" si="386"/>
        <v>#N/A</v>
      </c>
      <c r="BE476" s="75" t="e">
        <f t="shared" ca="1" si="387"/>
        <v>#N/A</v>
      </c>
      <c r="BF476" s="75" t="e">
        <f t="shared" ca="1" si="375"/>
        <v>#N/A</v>
      </c>
      <c r="BG476" s="75" t="e">
        <f t="shared" ca="1" si="388"/>
        <v>#N/A</v>
      </c>
      <c r="BH476" s="75" t="e">
        <f t="shared" ca="1" si="389"/>
        <v>#N/A</v>
      </c>
      <c r="BI476" s="75" t="e">
        <f t="shared" ca="1" si="376"/>
        <v>#N/A</v>
      </c>
      <c r="BJ476" s="75" t="e">
        <f t="shared" ca="1" si="390"/>
        <v>#N/A</v>
      </c>
      <c r="BK476" s="75" t="e">
        <f t="shared" ca="1" si="391"/>
        <v>#N/A</v>
      </c>
      <c r="BL476" s="75" t="e">
        <f t="shared" ca="1" si="377"/>
        <v>#N/A</v>
      </c>
      <c r="BM476" s="72" t="e">
        <f t="array" aca="1" ref="BM476" ca="1">ATAN2((1-f)*SQRT(AX476^2+(SIN(AV476)*SIN(BL476)-COS(AV476)*COS(BL476)*COS(AU476))^2),SIN(AV476)*COS(BL476)+COS(AV476)*SIN(BL476)*COS(AU476))</f>
        <v>#N/A</v>
      </c>
      <c r="BN476" s="72" t="e">
        <f t="shared" ca="1" si="392"/>
        <v>#N/A</v>
      </c>
      <c r="BO476" s="72" t="e">
        <f t="array" aca="1" ref="BO476" ca="1">f/16*(1-AX476^2)*(4+f*(4-3*(1-AX476^2)))</f>
        <v>#N/A</v>
      </c>
      <c r="BP476" s="72" t="e">
        <f t="array" aca="1" ref="BP476" ca="1">BN476-(1-BO476)*f*AX476*(BL476+BO476*SIN(BL476)*(COS(BJ476)+BO476*COS(BL476)*(-1+2*COS(BJ476)^2)))</f>
        <v>#N/A</v>
      </c>
      <c r="BQ476" s="72" t="e">
        <f t="shared" ca="1" si="393"/>
        <v>#N/A</v>
      </c>
    </row>
    <row r="477" spans="2:69">
      <c r="B477" s="38"/>
      <c r="C477" s="72" t="str">
        <f t="shared" si="394"/>
        <v/>
      </c>
      <c r="D477" s="72" t="e">
        <f t="array" aca="1" ref="D477" ca="1">MATCH(TRUE,ISERROR(VALUE(MID(C477,ROW(INDIRECT("1:"&amp;LEN(C477))),1))),0)</f>
        <v>#N/A</v>
      </c>
      <c r="E477" s="72" t="e">
        <f t="shared" ca="1" si="395"/>
        <v>#N/A</v>
      </c>
      <c r="F477" s="72" t="e">
        <f t="shared" ca="1" si="396"/>
        <v>#N/A</v>
      </c>
      <c r="G477" s="72" t="e">
        <f t="shared" ca="1" si="397"/>
        <v>#N/A</v>
      </c>
      <c r="H477" s="72" t="e">
        <f t="shared" ca="1" si="398"/>
        <v>#N/A</v>
      </c>
      <c r="I477" s="72" t="e">
        <f t="shared" ca="1" si="399"/>
        <v>#N/A</v>
      </c>
      <c r="J477" s="72" t="e">
        <f t="shared" ca="1" si="400"/>
        <v>#N/A</v>
      </c>
      <c r="K477" s="72" t="e">
        <f t="shared" ca="1" si="401"/>
        <v>#N/A</v>
      </c>
      <c r="L477" s="72" t="e">
        <f t="shared" ca="1" si="402"/>
        <v>#N/A</v>
      </c>
      <c r="M477" s="72" t="e">
        <f ca="1">VLOOKUP(G477,Coef!$C$2:$F$25,4)</f>
        <v>#N/A</v>
      </c>
      <c r="N477" s="31" t="e">
        <f ca="1">VLOOKUP(F477,Coef!$C$4:$D$23,2)</f>
        <v>#N/A</v>
      </c>
      <c r="O477" s="31" t="e">
        <f ca="1">MOD(VLOOKUP(H477,Coef!$C$2:$G$21,5)+MOD(E477+1,2)*15,20)</f>
        <v>#N/A</v>
      </c>
      <c r="P477" s="31" t="e">
        <f ca="1">VLOOKUP(N477,Coef!$A$27:$B$46,2)</f>
        <v>#N/A</v>
      </c>
      <c r="Q477" s="31" t="e">
        <f ca="1">VLOOKUP(N477,Coef!$A$27:$C$46,3)+O477/10-0.1</f>
        <v>#N/A</v>
      </c>
      <c r="R477" s="31" t="e">
        <f ca="1">IF(Q477+0.1&lt;P477,Q477+2,Q477)</f>
        <v>#N/A</v>
      </c>
      <c r="S477" s="72" t="e">
        <f ca="1">M477*100000+J477</f>
        <v>#N/A</v>
      </c>
      <c r="T477" s="72" t="e">
        <f ca="1">R477*1000000+K477</f>
        <v>#N/A</v>
      </c>
      <c r="U477" s="72" t="e">
        <f ca="1">IF(N477&lt;11,T477-10000000,T477)</f>
        <v>#N/A</v>
      </c>
      <c r="V477" s="72" t="e">
        <f ca="1">U477/(6366197.724*0.9996)</f>
        <v>#N/A</v>
      </c>
      <c r="W477" s="72" t="e">
        <f ca="1">(Coef!$J$9/(1+Coef!$J$8*(COS(V477))^2)^0.5)*Coef!$J$6</f>
        <v>#N/A</v>
      </c>
      <c r="X477" s="72" t="e">
        <f ca="1">6*E477-183</f>
        <v>#N/A</v>
      </c>
      <c r="Y477" s="72" t="e">
        <f ca="1">(S477-500000)/W477</f>
        <v>#N/A</v>
      </c>
      <c r="Z477" s="72" t="e">
        <f ca="1">SIN(2*V477)</f>
        <v>#N/A</v>
      </c>
      <c r="AA477" s="72" t="e">
        <f ca="1">Z477*(COS(V477))^2</f>
        <v>#N/A</v>
      </c>
      <c r="AB477" s="72" t="e">
        <f ca="1">V477+(Z477/2)</f>
        <v>#N/A</v>
      </c>
      <c r="AC477" s="72" t="e">
        <f ca="1">(3*AB477+AA477)/4</f>
        <v>#N/A</v>
      </c>
      <c r="AD477" s="72" t="e">
        <f ca="1">(5*AC477+AA477*(COS(V477))^2)/3</f>
        <v>#N/A</v>
      </c>
      <c r="AE477" s="72" t="e">
        <f ca="1">Coef!$J$6*Coef!$J$9*(V477-(Coef!$J$10*AB477)+(Coef!$J$11*AC477)-(Coef!$J$12*AD477))</f>
        <v>#N/A</v>
      </c>
      <c r="AF477" s="72" t="e">
        <f ca="1">(U477-AE477)/W477</f>
        <v>#N/A</v>
      </c>
      <c r="AG477" s="72" t="e">
        <f ca="1">((Coef!$J$8*Y477^2)/2)*(COS(V477))^2</f>
        <v>#N/A</v>
      </c>
      <c r="AH477" s="72" t="e">
        <f ca="1">Y477*(1-(AG477/3))</f>
        <v>#N/A</v>
      </c>
      <c r="AI477" s="72" t="e">
        <f ca="1">AF477*(1-AG477)+V477</f>
        <v>#N/A</v>
      </c>
      <c r="AJ477" s="72" t="e">
        <f ca="1">(EXP(AH477)-EXP(-AH477))/2</f>
        <v>#N/A</v>
      </c>
      <c r="AK477" s="72" t="e">
        <f ca="1">ATAN(AJ477/COS(AI477))</f>
        <v>#N/A</v>
      </c>
      <c r="AL477" s="72" t="e">
        <f ca="1">ATAN(COS(AK477)*TAN(AI477))</f>
        <v>#N/A</v>
      </c>
      <c r="AM477" s="72" t="e">
        <f ca="1">V477+(1+Coef!$J$8*(COS(V477))^2-(3/2)*Coef!$J$8*SIN(V477)*COS(V477)*(AL477-V477))*(AL477-V477)</f>
        <v>#N/A</v>
      </c>
      <c r="AN477" s="34" t="e">
        <f t="shared" ca="1" si="378"/>
        <v>#N/A</v>
      </c>
      <c r="AO477" s="33" t="e">
        <f t="shared" ca="1" si="379"/>
        <v>#N/A</v>
      </c>
      <c r="AP477" s="33" t="e">
        <f t="shared" ca="1" si="380"/>
        <v>#N/A</v>
      </c>
      <c r="AQ477" s="72">
        <v>285</v>
      </c>
      <c r="AR477" s="72">
        <v>810000</v>
      </c>
      <c r="AS477" s="72" t="e">
        <f t="shared" ca="1" si="403"/>
        <v>#N/A</v>
      </c>
      <c r="AT477" s="72" t="e">
        <f t="shared" ca="1" si="403"/>
        <v>#N/A</v>
      </c>
      <c r="AU477" s="72">
        <f t="shared" si="403"/>
        <v>4.9741883681838397</v>
      </c>
      <c r="AV477" s="72" t="e">
        <f t="array" aca="1" ref="AV477" ca="1">ATAN((1-f)*TAN(AS477))</f>
        <v>#N/A</v>
      </c>
      <c r="AW477" s="72" t="e">
        <f t="shared" ca="1" si="381"/>
        <v>#N/A</v>
      </c>
      <c r="AX477" s="72" t="e">
        <f t="shared" ca="1" si="382"/>
        <v>#N/A</v>
      </c>
      <c r="AY477" s="72" t="e">
        <f t="shared" ca="1" si="373"/>
        <v>#N/A</v>
      </c>
      <c r="AZ477" s="72" t="e">
        <f t="shared" ca="1" si="383"/>
        <v>#N/A</v>
      </c>
      <c r="BA477" s="72" t="e">
        <f t="shared" ca="1" si="384"/>
        <v>#N/A</v>
      </c>
      <c r="BB477" s="72" t="e">
        <f t="shared" ca="1" si="385"/>
        <v>#N/A</v>
      </c>
      <c r="BC477" s="72" t="e">
        <f t="shared" ca="1" si="374"/>
        <v>#N/A</v>
      </c>
      <c r="BD477" s="75" t="e">
        <f t="shared" ca="1" si="386"/>
        <v>#N/A</v>
      </c>
      <c r="BE477" s="75" t="e">
        <f t="shared" ca="1" si="387"/>
        <v>#N/A</v>
      </c>
      <c r="BF477" s="75" t="e">
        <f t="shared" ca="1" si="375"/>
        <v>#N/A</v>
      </c>
      <c r="BG477" s="75" t="e">
        <f t="shared" ca="1" si="388"/>
        <v>#N/A</v>
      </c>
      <c r="BH477" s="75" t="e">
        <f t="shared" ca="1" si="389"/>
        <v>#N/A</v>
      </c>
      <c r="BI477" s="75" t="e">
        <f t="shared" ca="1" si="376"/>
        <v>#N/A</v>
      </c>
      <c r="BJ477" s="75" t="e">
        <f t="shared" ca="1" si="390"/>
        <v>#N/A</v>
      </c>
      <c r="BK477" s="75" t="e">
        <f t="shared" ca="1" si="391"/>
        <v>#N/A</v>
      </c>
      <c r="BL477" s="75" t="e">
        <f t="shared" ca="1" si="377"/>
        <v>#N/A</v>
      </c>
      <c r="BM477" s="72" t="e">
        <f t="array" aca="1" ref="BM477" ca="1">ATAN2((1-f)*SQRT(AX477^2+(SIN(AV477)*SIN(BL477)-COS(AV477)*COS(BL477)*COS(AU477))^2),SIN(AV477)*COS(BL477)+COS(AV477)*SIN(BL477)*COS(AU477))</f>
        <v>#N/A</v>
      </c>
      <c r="BN477" s="72" t="e">
        <f t="shared" ca="1" si="392"/>
        <v>#N/A</v>
      </c>
      <c r="BO477" s="72" t="e">
        <f t="array" aca="1" ref="BO477" ca="1">f/16*(1-AX477^2)*(4+f*(4-3*(1-AX477^2)))</f>
        <v>#N/A</v>
      </c>
      <c r="BP477" s="72" t="e">
        <f t="array" aca="1" ref="BP477" ca="1">BN477-(1-BO477)*f*AX477*(BL477+BO477*SIN(BL477)*(COS(BJ477)+BO477*COS(BL477)*(-1+2*COS(BJ477)^2)))</f>
        <v>#N/A</v>
      </c>
      <c r="BQ477" s="72" t="e">
        <f t="shared" ca="1" si="393"/>
        <v>#N/A</v>
      </c>
    </row>
    <row r="478" spans="2:69">
      <c r="B478" s="38"/>
      <c r="C478" s="72" t="str">
        <f t="shared" si="394"/>
        <v/>
      </c>
      <c r="D478" s="72" t="e">
        <f t="array" aca="1" ref="D478" ca="1">MATCH(TRUE,ISERROR(VALUE(MID(C478,ROW(INDIRECT("1:"&amp;LEN(C478))),1))),0)</f>
        <v>#N/A</v>
      </c>
      <c r="E478" s="72" t="e">
        <f t="shared" ca="1" si="395"/>
        <v>#N/A</v>
      </c>
      <c r="F478" s="72" t="e">
        <f t="shared" ca="1" si="396"/>
        <v>#N/A</v>
      </c>
      <c r="G478" s="72" t="e">
        <f t="shared" ca="1" si="397"/>
        <v>#N/A</v>
      </c>
      <c r="H478" s="72" t="e">
        <f t="shared" ca="1" si="398"/>
        <v>#N/A</v>
      </c>
      <c r="I478" s="72" t="e">
        <f t="shared" ca="1" si="399"/>
        <v>#N/A</v>
      </c>
      <c r="J478" s="72" t="e">
        <f t="shared" ca="1" si="400"/>
        <v>#N/A</v>
      </c>
      <c r="K478" s="72" t="e">
        <f t="shared" ca="1" si="401"/>
        <v>#N/A</v>
      </c>
      <c r="L478" s="72" t="e">
        <f t="shared" ca="1" si="402"/>
        <v>#N/A</v>
      </c>
      <c r="M478" s="72" t="e">
        <f ca="1">VLOOKUP(G478,Coef!$C$2:$F$25,4)</f>
        <v>#N/A</v>
      </c>
      <c r="N478" s="31" t="e">
        <f ca="1">VLOOKUP(F478,Coef!$C$4:$D$23,2)</f>
        <v>#N/A</v>
      </c>
      <c r="O478" s="31" t="e">
        <f ca="1">MOD(VLOOKUP(H478,Coef!$C$2:$G$21,5)+MOD(E478+1,2)*15,20)</f>
        <v>#N/A</v>
      </c>
      <c r="P478" s="31" t="e">
        <f ca="1">VLOOKUP(N478,Coef!$A$27:$B$46,2)</f>
        <v>#N/A</v>
      </c>
      <c r="Q478" s="31" t="e">
        <f ca="1">VLOOKUP(N478,Coef!$A$27:$C$46,3)+O478/10-0.1</f>
        <v>#N/A</v>
      </c>
      <c r="R478" s="31" t="e">
        <f ca="1">IF(Q478+0.1&lt;P478,Q478+2,Q478)</f>
        <v>#N/A</v>
      </c>
      <c r="S478" s="72" t="e">
        <f ca="1">M478*100000+J478</f>
        <v>#N/A</v>
      </c>
      <c r="T478" s="72" t="e">
        <f ca="1">R478*1000000+K478</f>
        <v>#N/A</v>
      </c>
      <c r="U478" s="72" t="e">
        <f ca="1">IF(N478&lt;11,T478-10000000,T478)</f>
        <v>#N/A</v>
      </c>
      <c r="V478" s="72" t="e">
        <f ca="1">U478/(6366197.724*0.9996)</f>
        <v>#N/A</v>
      </c>
      <c r="W478" s="72" t="e">
        <f ca="1">(Coef!$J$9/(1+Coef!$J$8*(COS(V478))^2)^0.5)*Coef!$J$6</f>
        <v>#N/A</v>
      </c>
      <c r="X478" s="72" t="e">
        <f ca="1">6*E478-183</f>
        <v>#N/A</v>
      </c>
      <c r="Y478" s="72" t="e">
        <f ca="1">(S478-500000)/W478</f>
        <v>#N/A</v>
      </c>
      <c r="Z478" s="72" t="e">
        <f ca="1">SIN(2*V478)</f>
        <v>#N/A</v>
      </c>
      <c r="AA478" s="72" t="e">
        <f ca="1">Z478*(COS(V478))^2</f>
        <v>#N/A</v>
      </c>
      <c r="AB478" s="72" t="e">
        <f ca="1">V478+(Z478/2)</f>
        <v>#N/A</v>
      </c>
      <c r="AC478" s="72" t="e">
        <f ca="1">(3*AB478+AA478)/4</f>
        <v>#N/A</v>
      </c>
      <c r="AD478" s="72" t="e">
        <f ca="1">(5*AC478+AA478*(COS(V478))^2)/3</f>
        <v>#N/A</v>
      </c>
      <c r="AE478" s="72" t="e">
        <f ca="1">Coef!$J$6*Coef!$J$9*(V478-(Coef!$J$10*AB478)+(Coef!$J$11*AC478)-(Coef!$J$12*AD478))</f>
        <v>#N/A</v>
      </c>
      <c r="AF478" s="72" t="e">
        <f ca="1">(U478-AE478)/W478</f>
        <v>#N/A</v>
      </c>
      <c r="AG478" s="72" t="e">
        <f ca="1">((Coef!$J$8*Y478^2)/2)*(COS(V478))^2</f>
        <v>#N/A</v>
      </c>
      <c r="AH478" s="72" t="e">
        <f ca="1">Y478*(1-(AG478/3))</f>
        <v>#N/A</v>
      </c>
      <c r="AI478" s="72" t="e">
        <f ca="1">AF478*(1-AG478)+V478</f>
        <v>#N/A</v>
      </c>
      <c r="AJ478" s="72" t="e">
        <f ca="1">(EXP(AH478)-EXP(-AH478))/2</f>
        <v>#N/A</v>
      </c>
      <c r="AK478" s="72" t="e">
        <f ca="1">ATAN(AJ478/COS(AI478))</f>
        <v>#N/A</v>
      </c>
      <c r="AL478" s="72" t="e">
        <f ca="1">ATAN(COS(AK478)*TAN(AI478))</f>
        <v>#N/A</v>
      </c>
      <c r="AM478" s="72" t="e">
        <f ca="1">V478+(1+Coef!$J$8*(COS(V478))^2-(3/2)*Coef!$J$8*SIN(V478)*COS(V478)*(AL478-V478))*(AL478-V478)</f>
        <v>#N/A</v>
      </c>
      <c r="AN478" s="34" t="e">
        <f t="shared" ca="1" si="378"/>
        <v>#N/A</v>
      </c>
      <c r="AO478" s="33" t="e">
        <f t="shared" ca="1" si="379"/>
        <v>#N/A</v>
      </c>
      <c r="AP478" s="33" t="e">
        <f t="shared" ca="1" si="380"/>
        <v>#N/A</v>
      </c>
      <c r="AQ478" s="72">
        <v>285</v>
      </c>
      <c r="AR478" s="72">
        <v>810000</v>
      </c>
      <c r="AS478" s="72" t="e">
        <f t="shared" ca="1" si="403"/>
        <v>#N/A</v>
      </c>
      <c r="AT478" s="72" t="e">
        <f t="shared" ca="1" si="403"/>
        <v>#N/A</v>
      </c>
      <c r="AU478" s="72">
        <f t="shared" si="403"/>
        <v>4.9741883681838397</v>
      </c>
      <c r="AV478" s="72" t="e">
        <f t="array" aca="1" ref="AV478" ca="1">ATAN((1-f)*TAN(AS478))</f>
        <v>#N/A</v>
      </c>
      <c r="AW478" s="72" t="e">
        <f t="shared" ca="1" si="381"/>
        <v>#N/A</v>
      </c>
      <c r="AX478" s="72" t="e">
        <f t="shared" ca="1" si="382"/>
        <v>#N/A</v>
      </c>
      <c r="AY478" s="72" t="e">
        <f t="shared" ca="1" si="373"/>
        <v>#N/A</v>
      </c>
      <c r="AZ478" s="72" t="e">
        <f t="shared" ca="1" si="383"/>
        <v>#N/A</v>
      </c>
      <c r="BA478" s="72" t="e">
        <f t="shared" ca="1" si="384"/>
        <v>#N/A</v>
      </c>
      <c r="BB478" s="72" t="e">
        <f t="shared" ca="1" si="385"/>
        <v>#N/A</v>
      </c>
      <c r="BC478" s="72" t="e">
        <f t="shared" ca="1" si="374"/>
        <v>#N/A</v>
      </c>
      <c r="BD478" s="75" t="e">
        <f t="shared" ca="1" si="386"/>
        <v>#N/A</v>
      </c>
      <c r="BE478" s="75" t="e">
        <f t="shared" ca="1" si="387"/>
        <v>#N/A</v>
      </c>
      <c r="BF478" s="75" t="e">
        <f t="shared" ca="1" si="375"/>
        <v>#N/A</v>
      </c>
      <c r="BG478" s="75" t="e">
        <f t="shared" ca="1" si="388"/>
        <v>#N/A</v>
      </c>
      <c r="BH478" s="75" t="e">
        <f t="shared" ca="1" si="389"/>
        <v>#N/A</v>
      </c>
      <c r="BI478" s="75" t="e">
        <f t="shared" ca="1" si="376"/>
        <v>#N/A</v>
      </c>
      <c r="BJ478" s="75" t="e">
        <f t="shared" ca="1" si="390"/>
        <v>#N/A</v>
      </c>
      <c r="BK478" s="75" t="e">
        <f t="shared" ca="1" si="391"/>
        <v>#N/A</v>
      </c>
      <c r="BL478" s="75" t="e">
        <f t="shared" ca="1" si="377"/>
        <v>#N/A</v>
      </c>
      <c r="BM478" s="72" t="e">
        <f t="array" aca="1" ref="BM478" ca="1">ATAN2((1-f)*SQRT(AX478^2+(SIN(AV478)*SIN(BL478)-COS(AV478)*COS(BL478)*COS(AU478))^2),SIN(AV478)*COS(BL478)+COS(AV478)*SIN(BL478)*COS(AU478))</f>
        <v>#N/A</v>
      </c>
      <c r="BN478" s="72" t="e">
        <f t="shared" ca="1" si="392"/>
        <v>#N/A</v>
      </c>
      <c r="BO478" s="72" t="e">
        <f t="array" aca="1" ref="BO478" ca="1">f/16*(1-AX478^2)*(4+f*(4-3*(1-AX478^2)))</f>
        <v>#N/A</v>
      </c>
      <c r="BP478" s="72" t="e">
        <f t="array" aca="1" ref="BP478" ca="1">BN478-(1-BO478)*f*AX478*(BL478+BO478*SIN(BL478)*(COS(BJ478)+BO478*COS(BL478)*(-1+2*COS(BJ478)^2)))</f>
        <v>#N/A</v>
      </c>
      <c r="BQ478" s="72" t="e">
        <f t="shared" ca="1" si="393"/>
        <v>#N/A</v>
      </c>
    </row>
    <row r="479" spans="2:69">
      <c r="B479" s="38"/>
      <c r="C479" s="72" t="str">
        <f t="shared" si="394"/>
        <v/>
      </c>
      <c r="D479" s="72" t="e">
        <f t="array" aca="1" ref="D479" ca="1">MATCH(TRUE,ISERROR(VALUE(MID(C479,ROW(INDIRECT("1:"&amp;LEN(C479))),1))),0)</f>
        <v>#N/A</v>
      </c>
      <c r="E479" s="72" t="e">
        <f t="shared" ca="1" si="395"/>
        <v>#N/A</v>
      </c>
      <c r="F479" s="72" t="e">
        <f t="shared" ca="1" si="396"/>
        <v>#N/A</v>
      </c>
      <c r="G479" s="72" t="e">
        <f t="shared" ca="1" si="397"/>
        <v>#N/A</v>
      </c>
      <c r="H479" s="72" t="e">
        <f t="shared" ca="1" si="398"/>
        <v>#N/A</v>
      </c>
      <c r="I479" s="72" t="e">
        <f t="shared" ca="1" si="399"/>
        <v>#N/A</v>
      </c>
      <c r="J479" s="72" t="e">
        <f t="shared" ca="1" si="400"/>
        <v>#N/A</v>
      </c>
      <c r="K479" s="72" t="e">
        <f t="shared" ca="1" si="401"/>
        <v>#N/A</v>
      </c>
      <c r="L479" s="72" t="e">
        <f t="shared" ca="1" si="402"/>
        <v>#N/A</v>
      </c>
      <c r="M479" s="72" t="e">
        <f ca="1">VLOOKUP(G479,Coef!$C$2:$F$25,4)</f>
        <v>#N/A</v>
      </c>
      <c r="N479" s="31" t="e">
        <f ca="1">VLOOKUP(F479,Coef!$C$4:$D$23,2)</f>
        <v>#N/A</v>
      </c>
      <c r="O479" s="31" t="e">
        <f ca="1">MOD(VLOOKUP(H479,Coef!$C$2:$G$21,5)+MOD(E479+1,2)*15,20)</f>
        <v>#N/A</v>
      </c>
      <c r="P479" s="31" t="e">
        <f ca="1">VLOOKUP(N479,Coef!$A$27:$B$46,2)</f>
        <v>#N/A</v>
      </c>
      <c r="Q479" s="31" t="e">
        <f ca="1">VLOOKUP(N479,Coef!$A$27:$C$46,3)+O479/10-0.1</f>
        <v>#N/A</v>
      </c>
      <c r="R479" s="31" t="e">
        <f ca="1">IF(Q479+0.1&lt;P479,Q479+2,Q479)</f>
        <v>#N/A</v>
      </c>
      <c r="S479" s="72" t="e">
        <f ca="1">M479*100000+J479</f>
        <v>#N/A</v>
      </c>
      <c r="T479" s="72" t="e">
        <f ca="1">R479*1000000+K479</f>
        <v>#N/A</v>
      </c>
      <c r="U479" s="72" t="e">
        <f ca="1">IF(N479&lt;11,T479-10000000,T479)</f>
        <v>#N/A</v>
      </c>
      <c r="V479" s="72" t="e">
        <f ca="1">U479/(6366197.724*0.9996)</f>
        <v>#N/A</v>
      </c>
      <c r="W479" s="72" t="e">
        <f ca="1">(Coef!$J$9/(1+Coef!$J$8*(COS(V479))^2)^0.5)*Coef!$J$6</f>
        <v>#N/A</v>
      </c>
      <c r="X479" s="72" t="e">
        <f ca="1">6*E479-183</f>
        <v>#N/A</v>
      </c>
      <c r="Y479" s="72" t="e">
        <f ca="1">(S479-500000)/W479</f>
        <v>#N/A</v>
      </c>
      <c r="Z479" s="72" t="e">
        <f ca="1">SIN(2*V479)</f>
        <v>#N/A</v>
      </c>
      <c r="AA479" s="72" t="e">
        <f ca="1">Z479*(COS(V479))^2</f>
        <v>#N/A</v>
      </c>
      <c r="AB479" s="72" t="e">
        <f ca="1">V479+(Z479/2)</f>
        <v>#N/A</v>
      </c>
      <c r="AC479" s="72" t="e">
        <f ca="1">(3*AB479+AA479)/4</f>
        <v>#N/A</v>
      </c>
      <c r="AD479" s="72" t="e">
        <f ca="1">(5*AC479+AA479*(COS(V479))^2)/3</f>
        <v>#N/A</v>
      </c>
      <c r="AE479" s="72" t="e">
        <f ca="1">Coef!$J$6*Coef!$J$9*(V479-(Coef!$J$10*AB479)+(Coef!$J$11*AC479)-(Coef!$J$12*AD479))</f>
        <v>#N/A</v>
      </c>
      <c r="AF479" s="72" t="e">
        <f ca="1">(U479-AE479)/W479</f>
        <v>#N/A</v>
      </c>
      <c r="AG479" s="72" t="e">
        <f ca="1">((Coef!$J$8*Y479^2)/2)*(COS(V479))^2</f>
        <v>#N/A</v>
      </c>
      <c r="AH479" s="72" t="e">
        <f ca="1">Y479*(1-(AG479/3))</f>
        <v>#N/A</v>
      </c>
      <c r="AI479" s="72" t="e">
        <f ca="1">AF479*(1-AG479)+V479</f>
        <v>#N/A</v>
      </c>
      <c r="AJ479" s="72" t="e">
        <f ca="1">(EXP(AH479)-EXP(-AH479))/2</f>
        <v>#N/A</v>
      </c>
      <c r="AK479" s="72" t="e">
        <f ca="1">ATAN(AJ479/COS(AI479))</f>
        <v>#N/A</v>
      </c>
      <c r="AL479" s="72" t="e">
        <f ca="1">ATAN(COS(AK479)*TAN(AI479))</f>
        <v>#N/A</v>
      </c>
      <c r="AM479" s="72" t="e">
        <f ca="1">V479+(1+Coef!$J$8*(COS(V479))^2-(3/2)*Coef!$J$8*SIN(V479)*COS(V479)*(AL479-V479))*(AL479-V479)</f>
        <v>#N/A</v>
      </c>
      <c r="AN479" s="34" t="e">
        <f t="shared" ca="1" si="378"/>
        <v>#N/A</v>
      </c>
      <c r="AO479" s="33" t="e">
        <f t="shared" ca="1" si="379"/>
        <v>#N/A</v>
      </c>
      <c r="AP479" s="33" t="e">
        <f t="shared" ca="1" si="380"/>
        <v>#N/A</v>
      </c>
      <c r="AQ479" s="72">
        <v>285</v>
      </c>
      <c r="AR479" s="72">
        <v>810000</v>
      </c>
      <c r="AS479" s="72" t="e">
        <f t="shared" ca="1" si="403"/>
        <v>#N/A</v>
      </c>
      <c r="AT479" s="72" t="e">
        <f t="shared" ca="1" si="403"/>
        <v>#N/A</v>
      </c>
      <c r="AU479" s="72">
        <f t="shared" si="403"/>
        <v>4.9741883681838397</v>
      </c>
      <c r="AV479" s="72" t="e">
        <f t="array" aca="1" ref="AV479" ca="1">ATAN((1-f)*TAN(AS479))</f>
        <v>#N/A</v>
      </c>
      <c r="AW479" s="72" t="e">
        <f t="shared" ca="1" si="381"/>
        <v>#N/A</v>
      </c>
      <c r="AX479" s="72" t="e">
        <f t="shared" ca="1" si="382"/>
        <v>#N/A</v>
      </c>
      <c r="AY479" s="72" t="e">
        <f t="shared" ca="1" si="373"/>
        <v>#N/A</v>
      </c>
      <c r="AZ479" s="72" t="e">
        <f t="shared" ca="1" si="383"/>
        <v>#N/A</v>
      </c>
      <c r="BA479" s="72" t="e">
        <f t="shared" ca="1" si="384"/>
        <v>#N/A</v>
      </c>
      <c r="BB479" s="72" t="e">
        <f t="shared" ca="1" si="385"/>
        <v>#N/A</v>
      </c>
      <c r="BC479" s="72" t="e">
        <f t="shared" ca="1" si="374"/>
        <v>#N/A</v>
      </c>
      <c r="BD479" s="75" t="e">
        <f t="shared" ca="1" si="386"/>
        <v>#N/A</v>
      </c>
      <c r="BE479" s="75" t="e">
        <f t="shared" ca="1" si="387"/>
        <v>#N/A</v>
      </c>
      <c r="BF479" s="75" t="e">
        <f t="shared" ca="1" si="375"/>
        <v>#N/A</v>
      </c>
      <c r="BG479" s="75" t="e">
        <f t="shared" ca="1" si="388"/>
        <v>#N/A</v>
      </c>
      <c r="BH479" s="75" t="e">
        <f t="shared" ca="1" si="389"/>
        <v>#N/A</v>
      </c>
      <c r="BI479" s="75" t="e">
        <f t="shared" ca="1" si="376"/>
        <v>#N/A</v>
      </c>
      <c r="BJ479" s="75" t="e">
        <f t="shared" ca="1" si="390"/>
        <v>#N/A</v>
      </c>
      <c r="BK479" s="75" t="e">
        <f t="shared" ca="1" si="391"/>
        <v>#N/A</v>
      </c>
      <c r="BL479" s="75" t="e">
        <f t="shared" ca="1" si="377"/>
        <v>#N/A</v>
      </c>
      <c r="BM479" s="72" t="e">
        <f t="array" aca="1" ref="BM479" ca="1">ATAN2((1-f)*SQRT(AX479^2+(SIN(AV479)*SIN(BL479)-COS(AV479)*COS(BL479)*COS(AU479))^2),SIN(AV479)*COS(BL479)+COS(AV479)*SIN(BL479)*COS(AU479))</f>
        <v>#N/A</v>
      </c>
      <c r="BN479" s="72" t="e">
        <f t="shared" ca="1" si="392"/>
        <v>#N/A</v>
      </c>
      <c r="BO479" s="72" t="e">
        <f t="array" aca="1" ref="BO479" ca="1">f/16*(1-AX479^2)*(4+f*(4-3*(1-AX479^2)))</f>
        <v>#N/A</v>
      </c>
      <c r="BP479" s="72" t="e">
        <f t="array" aca="1" ref="BP479" ca="1">BN479-(1-BO479)*f*AX479*(BL479+BO479*SIN(BL479)*(COS(BJ479)+BO479*COS(BL479)*(-1+2*COS(BJ479)^2)))</f>
        <v>#N/A</v>
      </c>
      <c r="BQ479" s="72" t="e">
        <f t="shared" ca="1" si="393"/>
        <v>#N/A</v>
      </c>
    </row>
    <row r="480" spans="2:69">
      <c r="B480" s="38"/>
      <c r="C480" s="72" t="str">
        <f t="shared" si="394"/>
        <v/>
      </c>
      <c r="D480" s="72" t="e">
        <f t="array" aca="1" ref="D480" ca="1">MATCH(TRUE,ISERROR(VALUE(MID(C480,ROW(INDIRECT("1:"&amp;LEN(C480))),1))),0)</f>
        <v>#N/A</v>
      </c>
      <c r="E480" s="72" t="e">
        <f t="shared" ca="1" si="395"/>
        <v>#N/A</v>
      </c>
      <c r="F480" s="72" t="e">
        <f t="shared" ca="1" si="396"/>
        <v>#N/A</v>
      </c>
      <c r="G480" s="72" t="e">
        <f t="shared" ca="1" si="397"/>
        <v>#N/A</v>
      </c>
      <c r="H480" s="72" t="e">
        <f t="shared" ca="1" si="398"/>
        <v>#N/A</v>
      </c>
      <c r="I480" s="72" t="e">
        <f t="shared" ca="1" si="399"/>
        <v>#N/A</v>
      </c>
      <c r="J480" s="72" t="e">
        <f t="shared" ca="1" si="400"/>
        <v>#N/A</v>
      </c>
      <c r="K480" s="72" t="e">
        <f t="shared" ca="1" si="401"/>
        <v>#N/A</v>
      </c>
      <c r="L480" s="72" t="e">
        <f t="shared" ca="1" si="402"/>
        <v>#N/A</v>
      </c>
      <c r="M480" s="72" t="e">
        <f ca="1">VLOOKUP(G480,Coef!$C$2:$F$25,4)</f>
        <v>#N/A</v>
      </c>
      <c r="N480" s="31" t="e">
        <f ca="1">VLOOKUP(F480,Coef!$C$4:$D$23,2)</f>
        <v>#N/A</v>
      </c>
      <c r="O480" s="31" t="e">
        <f ca="1">MOD(VLOOKUP(H480,Coef!$C$2:$G$21,5)+MOD(E480+1,2)*15,20)</f>
        <v>#N/A</v>
      </c>
      <c r="P480" s="31" t="e">
        <f ca="1">VLOOKUP(N480,Coef!$A$27:$B$46,2)</f>
        <v>#N/A</v>
      </c>
      <c r="Q480" s="31" t="e">
        <f ca="1">VLOOKUP(N480,Coef!$A$27:$C$46,3)+O480/10-0.1</f>
        <v>#N/A</v>
      </c>
      <c r="R480" s="31" t="e">
        <f ca="1">IF(Q480+0.1&lt;P480,Q480+2,Q480)</f>
        <v>#N/A</v>
      </c>
      <c r="S480" s="72" t="e">
        <f ca="1">M480*100000+J480</f>
        <v>#N/A</v>
      </c>
      <c r="T480" s="72" t="e">
        <f ca="1">R480*1000000+K480</f>
        <v>#N/A</v>
      </c>
      <c r="U480" s="72" t="e">
        <f ca="1">IF(N480&lt;11,T480-10000000,T480)</f>
        <v>#N/A</v>
      </c>
      <c r="V480" s="72" t="e">
        <f ca="1">U480/(6366197.724*0.9996)</f>
        <v>#N/A</v>
      </c>
      <c r="W480" s="72" t="e">
        <f ca="1">(Coef!$J$9/(1+Coef!$J$8*(COS(V480))^2)^0.5)*Coef!$J$6</f>
        <v>#N/A</v>
      </c>
      <c r="X480" s="72" t="e">
        <f ca="1">6*E480-183</f>
        <v>#N/A</v>
      </c>
      <c r="Y480" s="72" t="e">
        <f ca="1">(S480-500000)/W480</f>
        <v>#N/A</v>
      </c>
      <c r="Z480" s="72" t="e">
        <f ca="1">SIN(2*V480)</f>
        <v>#N/A</v>
      </c>
      <c r="AA480" s="72" t="e">
        <f ca="1">Z480*(COS(V480))^2</f>
        <v>#N/A</v>
      </c>
      <c r="AB480" s="72" t="e">
        <f ca="1">V480+(Z480/2)</f>
        <v>#N/A</v>
      </c>
      <c r="AC480" s="72" t="e">
        <f ca="1">(3*AB480+AA480)/4</f>
        <v>#N/A</v>
      </c>
      <c r="AD480" s="72" t="e">
        <f ca="1">(5*AC480+AA480*(COS(V480))^2)/3</f>
        <v>#N/A</v>
      </c>
      <c r="AE480" s="72" t="e">
        <f ca="1">Coef!$J$6*Coef!$J$9*(V480-(Coef!$J$10*AB480)+(Coef!$J$11*AC480)-(Coef!$J$12*AD480))</f>
        <v>#N/A</v>
      </c>
      <c r="AF480" s="72" t="e">
        <f ca="1">(U480-AE480)/W480</f>
        <v>#N/A</v>
      </c>
      <c r="AG480" s="72" t="e">
        <f ca="1">((Coef!$J$8*Y480^2)/2)*(COS(V480))^2</f>
        <v>#N/A</v>
      </c>
      <c r="AH480" s="72" t="e">
        <f ca="1">Y480*(1-(AG480/3))</f>
        <v>#N/A</v>
      </c>
      <c r="AI480" s="72" t="e">
        <f ca="1">AF480*(1-AG480)+V480</f>
        <v>#N/A</v>
      </c>
      <c r="AJ480" s="72" t="e">
        <f ca="1">(EXP(AH480)-EXP(-AH480))/2</f>
        <v>#N/A</v>
      </c>
      <c r="AK480" s="72" t="e">
        <f ca="1">ATAN(AJ480/COS(AI480))</f>
        <v>#N/A</v>
      </c>
      <c r="AL480" s="72" t="e">
        <f ca="1">ATAN(COS(AK480)*TAN(AI480))</f>
        <v>#N/A</v>
      </c>
      <c r="AM480" s="72" t="e">
        <f ca="1">V480+(1+Coef!$J$8*(COS(V480))^2-(3/2)*Coef!$J$8*SIN(V480)*COS(V480)*(AL480-V480))*(AL480-V480)</f>
        <v>#N/A</v>
      </c>
      <c r="AN480" s="34" t="e">
        <f t="shared" ca="1" si="378"/>
        <v>#N/A</v>
      </c>
      <c r="AO480" s="33" t="e">
        <f t="shared" ca="1" si="379"/>
        <v>#N/A</v>
      </c>
      <c r="AP480" s="33" t="e">
        <f t="shared" ca="1" si="380"/>
        <v>#N/A</v>
      </c>
      <c r="AQ480" s="72">
        <v>285</v>
      </c>
      <c r="AR480" s="72">
        <v>810000</v>
      </c>
      <c r="AS480" s="72" t="e">
        <f t="shared" ca="1" si="403"/>
        <v>#N/A</v>
      </c>
      <c r="AT480" s="72" t="e">
        <f t="shared" ca="1" si="403"/>
        <v>#N/A</v>
      </c>
      <c r="AU480" s="72">
        <f t="shared" si="403"/>
        <v>4.9741883681838397</v>
      </c>
      <c r="AV480" s="72" t="e">
        <f t="array" aca="1" ref="AV480" ca="1">ATAN((1-f)*TAN(AS480))</f>
        <v>#N/A</v>
      </c>
      <c r="AW480" s="72" t="e">
        <f t="shared" ca="1" si="381"/>
        <v>#N/A</v>
      </c>
      <c r="AX480" s="72" t="e">
        <f t="shared" ca="1" si="382"/>
        <v>#N/A</v>
      </c>
      <c r="AY480" s="72" t="e">
        <f t="shared" ca="1" si="373"/>
        <v>#N/A</v>
      </c>
      <c r="AZ480" s="72" t="e">
        <f t="shared" ca="1" si="383"/>
        <v>#N/A</v>
      </c>
      <c r="BA480" s="72" t="e">
        <f t="shared" ca="1" si="384"/>
        <v>#N/A</v>
      </c>
      <c r="BB480" s="72" t="e">
        <f t="shared" ca="1" si="385"/>
        <v>#N/A</v>
      </c>
      <c r="BC480" s="72" t="e">
        <f t="shared" ca="1" si="374"/>
        <v>#N/A</v>
      </c>
      <c r="BD480" s="75" t="e">
        <f t="shared" ca="1" si="386"/>
        <v>#N/A</v>
      </c>
      <c r="BE480" s="75" t="e">
        <f t="shared" ca="1" si="387"/>
        <v>#N/A</v>
      </c>
      <c r="BF480" s="75" t="e">
        <f t="shared" ca="1" si="375"/>
        <v>#N/A</v>
      </c>
      <c r="BG480" s="75" t="e">
        <f t="shared" ca="1" si="388"/>
        <v>#N/A</v>
      </c>
      <c r="BH480" s="75" t="e">
        <f t="shared" ca="1" si="389"/>
        <v>#N/A</v>
      </c>
      <c r="BI480" s="75" t="e">
        <f t="shared" ca="1" si="376"/>
        <v>#N/A</v>
      </c>
      <c r="BJ480" s="75" t="e">
        <f t="shared" ca="1" si="390"/>
        <v>#N/A</v>
      </c>
      <c r="BK480" s="75" t="e">
        <f t="shared" ca="1" si="391"/>
        <v>#N/A</v>
      </c>
      <c r="BL480" s="75" t="e">
        <f t="shared" ca="1" si="377"/>
        <v>#N/A</v>
      </c>
      <c r="BM480" s="72" t="e">
        <f t="array" aca="1" ref="BM480" ca="1">ATAN2((1-f)*SQRT(AX480^2+(SIN(AV480)*SIN(BL480)-COS(AV480)*COS(BL480)*COS(AU480))^2),SIN(AV480)*COS(BL480)+COS(AV480)*SIN(BL480)*COS(AU480))</f>
        <v>#N/A</v>
      </c>
      <c r="BN480" s="72" t="e">
        <f t="shared" ca="1" si="392"/>
        <v>#N/A</v>
      </c>
      <c r="BO480" s="72" t="e">
        <f t="array" aca="1" ref="BO480" ca="1">f/16*(1-AX480^2)*(4+f*(4-3*(1-AX480^2)))</f>
        <v>#N/A</v>
      </c>
      <c r="BP480" s="72" t="e">
        <f t="array" aca="1" ref="BP480" ca="1">BN480-(1-BO480)*f*AX480*(BL480+BO480*SIN(BL480)*(COS(BJ480)+BO480*COS(BL480)*(-1+2*COS(BJ480)^2)))</f>
        <v>#N/A</v>
      </c>
      <c r="BQ480" s="72" t="e">
        <f t="shared" ca="1" si="393"/>
        <v>#N/A</v>
      </c>
    </row>
    <row r="481" spans="2:69">
      <c r="B481" s="38"/>
      <c r="C481" s="72" t="str">
        <f t="shared" si="394"/>
        <v/>
      </c>
      <c r="D481" s="72" t="e">
        <f t="array" aca="1" ref="D481" ca="1">MATCH(TRUE,ISERROR(VALUE(MID(C481,ROW(INDIRECT("1:"&amp;LEN(C481))),1))),0)</f>
        <v>#N/A</v>
      </c>
      <c r="E481" s="72" t="e">
        <f t="shared" ca="1" si="395"/>
        <v>#N/A</v>
      </c>
      <c r="F481" s="72" t="e">
        <f t="shared" ca="1" si="396"/>
        <v>#N/A</v>
      </c>
      <c r="G481" s="72" t="e">
        <f t="shared" ca="1" si="397"/>
        <v>#N/A</v>
      </c>
      <c r="H481" s="72" t="e">
        <f t="shared" ca="1" si="398"/>
        <v>#N/A</v>
      </c>
      <c r="I481" s="72" t="e">
        <f t="shared" ca="1" si="399"/>
        <v>#N/A</v>
      </c>
      <c r="J481" s="72" t="e">
        <f t="shared" ca="1" si="400"/>
        <v>#N/A</v>
      </c>
      <c r="K481" s="72" t="e">
        <f t="shared" ca="1" si="401"/>
        <v>#N/A</v>
      </c>
      <c r="L481" s="72" t="e">
        <f t="shared" ca="1" si="402"/>
        <v>#N/A</v>
      </c>
      <c r="M481" s="72" t="e">
        <f ca="1">VLOOKUP(G481,Coef!$C$2:$F$25,4)</f>
        <v>#N/A</v>
      </c>
      <c r="N481" s="31" t="e">
        <f ca="1">VLOOKUP(F481,Coef!$C$4:$D$23,2)</f>
        <v>#N/A</v>
      </c>
      <c r="O481" s="31" t="e">
        <f ca="1">MOD(VLOOKUP(H481,Coef!$C$2:$G$21,5)+MOD(E481+1,2)*15,20)</f>
        <v>#N/A</v>
      </c>
      <c r="P481" s="31" t="e">
        <f ca="1">VLOOKUP(N481,Coef!$A$27:$B$46,2)</f>
        <v>#N/A</v>
      </c>
      <c r="Q481" s="31" t="e">
        <f ca="1">VLOOKUP(N481,Coef!$A$27:$C$46,3)+O481/10-0.1</f>
        <v>#N/A</v>
      </c>
      <c r="R481" s="31" t="e">
        <f ca="1">IF(Q481+0.1&lt;P481,Q481+2,Q481)</f>
        <v>#N/A</v>
      </c>
      <c r="S481" s="72" t="e">
        <f ca="1">M481*100000+J481</f>
        <v>#N/A</v>
      </c>
      <c r="T481" s="72" t="e">
        <f ca="1">R481*1000000+K481</f>
        <v>#N/A</v>
      </c>
      <c r="U481" s="72" t="e">
        <f ca="1">IF(N481&lt;11,T481-10000000,T481)</f>
        <v>#N/A</v>
      </c>
      <c r="V481" s="72" t="e">
        <f ca="1">U481/(6366197.724*0.9996)</f>
        <v>#N/A</v>
      </c>
      <c r="W481" s="72" t="e">
        <f ca="1">(Coef!$J$9/(1+Coef!$J$8*(COS(V481))^2)^0.5)*Coef!$J$6</f>
        <v>#N/A</v>
      </c>
      <c r="X481" s="72" t="e">
        <f ca="1">6*E481-183</f>
        <v>#N/A</v>
      </c>
      <c r="Y481" s="72" t="e">
        <f ca="1">(S481-500000)/W481</f>
        <v>#N/A</v>
      </c>
      <c r="Z481" s="72" t="e">
        <f ca="1">SIN(2*V481)</f>
        <v>#N/A</v>
      </c>
      <c r="AA481" s="72" t="e">
        <f ca="1">Z481*(COS(V481))^2</f>
        <v>#N/A</v>
      </c>
      <c r="AB481" s="72" t="e">
        <f ca="1">V481+(Z481/2)</f>
        <v>#N/A</v>
      </c>
      <c r="AC481" s="72" t="e">
        <f ca="1">(3*AB481+AA481)/4</f>
        <v>#N/A</v>
      </c>
      <c r="AD481" s="72" t="e">
        <f ca="1">(5*AC481+AA481*(COS(V481))^2)/3</f>
        <v>#N/A</v>
      </c>
      <c r="AE481" s="72" t="e">
        <f ca="1">Coef!$J$6*Coef!$J$9*(V481-(Coef!$J$10*AB481)+(Coef!$J$11*AC481)-(Coef!$J$12*AD481))</f>
        <v>#N/A</v>
      </c>
      <c r="AF481" s="72" t="e">
        <f ca="1">(U481-AE481)/W481</f>
        <v>#N/A</v>
      </c>
      <c r="AG481" s="72" t="e">
        <f ca="1">((Coef!$J$8*Y481^2)/2)*(COS(V481))^2</f>
        <v>#N/A</v>
      </c>
      <c r="AH481" s="72" t="e">
        <f ca="1">Y481*(1-(AG481/3))</f>
        <v>#N/A</v>
      </c>
      <c r="AI481" s="72" t="e">
        <f ca="1">AF481*(1-AG481)+V481</f>
        <v>#N/A</v>
      </c>
      <c r="AJ481" s="72" t="e">
        <f ca="1">(EXP(AH481)-EXP(-AH481))/2</f>
        <v>#N/A</v>
      </c>
      <c r="AK481" s="72" t="e">
        <f ca="1">ATAN(AJ481/COS(AI481))</f>
        <v>#N/A</v>
      </c>
      <c r="AL481" s="72" t="e">
        <f ca="1">ATAN(COS(AK481)*TAN(AI481))</f>
        <v>#N/A</v>
      </c>
      <c r="AM481" s="72" t="e">
        <f ca="1">V481+(1+Coef!$J$8*(COS(V481))^2-(3/2)*Coef!$J$8*SIN(V481)*COS(V481)*(AL481-V481))*(AL481-V481)</f>
        <v>#N/A</v>
      </c>
      <c r="AN481" s="34" t="e">
        <f t="shared" ca="1" si="378"/>
        <v>#N/A</v>
      </c>
      <c r="AO481" s="33" t="e">
        <f t="shared" ca="1" si="379"/>
        <v>#N/A</v>
      </c>
      <c r="AP481" s="33" t="e">
        <f t="shared" ca="1" si="380"/>
        <v>#N/A</v>
      </c>
      <c r="AQ481" s="72">
        <v>285</v>
      </c>
      <c r="AR481" s="72">
        <v>810000</v>
      </c>
      <c r="AS481" s="72" t="e">
        <f t="shared" ca="1" si="403"/>
        <v>#N/A</v>
      </c>
      <c r="AT481" s="72" t="e">
        <f t="shared" ca="1" si="403"/>
        <v>#N/A</v>
      </c>
      <c r="AU481" s="72">
        <f t="shared" si="403"/>
        <v>4.9741883681838397</v>
      </c>
      <c r="AV481" s="72" t="e">
        <f t="array" aca="1" ref="AV481" ca="1">ATAN((1-f)*TAN(AS481))</f>
        <v>#N/A</v>
      </c>
      <c r="AW481" s="72" t="e">
        <f t="shared" ca="1" si="381"/>
        <v>#N/A</v>
      </c>
      <c r="AX481" s="72" t="e">
        <f t="shared" ca="1" si="382"/>
        <v>#N/A</v>
      </c>
      <c r="AY481" s="72" t="e">
        <f t="shared" ca="1" si="373"/>
        <v>#N/A</v>
      </c>
      <c r="AZ481" s="72" t="e">
        <f t="shared" ca="1" si="383"/>
        <v>#N/A</v>
      </c>
      <c r="BA481" s="72" t="e">
        <f t="shared" ca="1" si="384"/>
        <v>#N/A</v>
      </c>
      <c r="BB481" s="72" t="e">
        <f t="shared" ca="1" si="385"/>
        <v>#N/A</v>
      </c>
      <c r="BC481" s="72" t="e">
        <f t="shared" ca="1" si="374"/>
        <v>#N/A</v>
      </c>
      <c r="BD481" s="75" t="e">
        <f t="shared" ca="1" si="386"/>
        <v>#N/A</v>
      </c>
      <c r="BE481" s="75" t="e">
        <f t="shared" ca="1" si="387"/>
        <v>#N/A</v>
      </c>
      <c r="BF481" s="75" t="e">
        <f t="shared" ca="1" si="375"/>
        <v>#N/A</v>
      </c>
      <c r="BG481" s="75" t="e">
        <f t="shared" ca="1" si="388"/>
        <v>#N/A</v>
      </c>
      <c r="BH481" s="75" t="e">
        <f t="shared" ca="1" si="389"/>
        <v>#N/A</v>
      </c>
      <c r="BI481" s="75" t="e">
        <f t="shared" ca="1" si="376"/>
        <v>#N/A</v>
      </c>
      <c r="BJ481" s="75" t="e">
        <f t="shared" ca="1" si="390"/>
        <v>#N/A</v>
      </c>
      <c r="BK481" s="75" t="e">
        <f t="shared" ca="1" si="391"/>
        <v>#N/A</v>
      </c>
      <c r="BL481" s="75" t="e">
        <f t="shared" ca="1" si="377"/>
        <v>#N/A</v>
      </c>
      <c r="BM481" s="72" t="e">
        <f t="array" aca="1" ref="BM481" ca="1">ATAN2((1-f)*SQRT(AX481^2+(SIN(AV481)*SIN(BL481)-COS(AV481)*COS(BL481)*COS(AU481))^2),SIN(AV481)*COS(BL481)+COS(AV481)*SIN(BL481)*COS(AU481))</f>
        <v>#N/A</v>
      </c>
      <c r="BN481" s="72" t="e">
        <f t="shared" ca="1" si="392"/>
        <v>#N/A</v>
      </c>
      <c r="BO481" s="72" t="e">
        <f t="array" aca="1" ref="BO481" ca="1">f/16*(1-AX481^2)*(4+f*(4-3*(1-AX481^2)))</f>
        <v>#N/A</v>
      </c>
      <c r="BP481" s="72" t="e">
        <f t="array" aca="1" ref="BP481" ca="1">BN481-(1-BO481)*f*AX481*(BL481+BO481*SIN(BL481)*(COS(BJ481)+BO481*COS(BL481)*(-1+2*COS(BJ481)^2)))</f>
        <v>#N/A</v>
      </c>
      <c r="BQ481" s="72" t="e">
        <f t="shared" ca="1" si="393"/>
        <v>#N/A</v>
      </c>
    </row>
    <row r="482" spans="2:69">
      <c r="B482" s="38"/>
      <c r="C482" s="72" t="str">
        <f t="shared" si="394"/>
        <v/>
      </c>
      <c r="D482" s="72" t="e">
        <f t="array" aca="1" ref="D482" ca="1">MATCH(TRUE,ISERROR(VALUE(MID(C482,ROW(INDIRECT("1:"&amp;LEN(C482))),1))),0)</f>
        <v>#N/A</v>
      </c>
      <c r="E482" s="72" t="e">
        <f t="shared" ca="1" si="395"/>
        <v>#N/A</v>
      </c>
      <c r="F482" s="72" t="e">
        <f t="shared" ca="1" si="396"/>
        <v>#N/A</v>
      </c>
      <c r="G482" s="72" t="e">
        <f t="shared" ca="1" si="397"/>
        <v>#N/A</v>
      </c>
      <c r="H482" s="72" t="e">
        <f t="shared" ca="1" si="398"/>
        <v>#N/A</v>
      </c>
      <c r="I482" s="72" t="e">
        <f t="shared" ca="1" si="399"/>
        <v>#N/A</v>
      </c>
      <c r="J482" s="72" t="e">
        <f t="shared" ca="1" si="400"/>
        <v>#N/A</v>
      </c>
      <c r="K482" s="72" t="e">
        <f t="shared" ca="1" si="401"/>
        <v>#N/A</v>
      </c>
      <c r="L482" s="72" t="e">
        <f t="shared" ca="1" si="402"/>
        <v>#N/A</v>
      </c>
      <c r="M482" s="72" t="e">
        <f ca="1">VLOOKUP(G482,Coef!$C$2:$F$25,4)</f>
        <v>#N/A</v>
      </c>
      <c r="N482" s="31" t="e">
        <f ca="1">VLOOKUP(F482,Coef!$C$4:$D$23,2)</f>
        <v>#N/A</v>
      </c>
      <c r="O482" s="31" t="e">
        <f ca="1">MOD(VLOOKUP(H482,Coef!$C$2:$G$21,5)+MOD(E482+1,2)*15,20)</f>
        <v>#N/A</v>
      </c>
      <c r="P482" s="31" t="e">
        <f ca="1">VLOOKUP(N482,Coef!$A$27:$B$46,2)</f>
        <v>#N/A</v>
      </c>
      <c r="Q482" s="31" t="e">
        <f ca="1">VLOOKUP(N482,Coef!$A$27:$C$46,3)+O482/10-0.1</f>
        <v>#N/A</v>
      </c>
      <c r="R482" s="31" t="e">
        <f ca="1">IF(Q482+0.1&lt;P482,Q482+2,Q482)</f>
        <v>#N/A</v>
      </c>
      <c r="S482" s="72" t="e">
        <f ca="1">M482*100000+J482</f>
        <v>#N/A</v>
      </c>
      <c r="T482" s="72" t="e">
        <f ca="1">R482*1000000+K482</f>
        <v>#N/A</v>
      </c>
      <c r="U482" s="72" t="e">
        <f ca="1">IF(N482&lt;11,T482-10000000,T482)</f>
        <v>#N/A</v>
      </c>
      <c r="V482" s="72" t="e">
        <f ca="1">U482/(6366197.724*0.9996)</f>
        <v>#N/A</v>
      </c>
      <c r="W482" s="72" t="e">
        <f ca="1">(Coef!$J$9/(1+Coef!$J$8*(COS(V482))^2)^0.5)*Coef!$J$6</f>
        <v>#N/A</v>
      </c>
      <c r="X482" s="72" t="e">
        <f ca="1">6*E482-183</f>
        <v>#N/A</v>
      </c>
      <c r="Y482" s="72" t="e">
        <f ca="1">(S482-500000)/W482</f>
        <v>#N/A</v>
      </c>
      <c r="Z482" s="72" t="e">
        <f ca="1">SIN(2*V482)</f>
        <v>#N/A</v>
      </c>
      <c r="AA482" s="72" t="e">
        <f ca="1">Z482*(COS(V482))^2</f>
        <v>#N/A</v>
      </c>
      <c r="AB482" s="72" t="e">
        <f ca="1">V482+(Z482/2)</f>
        <v>#N/A</v>
      </c>
      <c r="AC482" s="72" t="e">
        <f ca="1">(3*AB482+AA482)/4</f>
        <v>#N/A</v>
      </c>
      <c r="AD482" s="72" t="e">
        <f ca="1">(5*AC482+AA482*(COS(V482))^2)/3</f>
        <v>#N/A</v>
      </c>
      <c r="AE482" s="72" t="e">
        <f ca="1">Coef!$J$6*Coef!$J$9*(V482-(Coef!$J$10*AB482)+(Coef!$J$11*AC482)-(Coef!$J$12*AD482))</f>
        <v>#N/A</v>
      </c>
      <c r="AF482" s="72" t="e">
        <f ca="1">(U482-AE482)/W482</f>
        <v>#N/A</v>
      </c>
      <c r="AG482" s="72" t="e">
        <f ca="1">((Coef!$J$8*Y482^2)/2)*(COS(V482))^2</f>
        <v>#N/A</v>
      </c>
      <c r="AH482" s="72" t="e">
        <f ca="1">Y482*(1-(AG482/3))</f>
        <v>#N/A</v>
      </c>
      <c r="AI482" s="72" t="e">
        <f ca="1">AF482*(1-AG482)+V482</f>
        <v>#N/A</v>
      </c>
      <c r="AJ482" s="72" t="e">
        <f ca="1">(EXP(AH482)-EXP(-AH482))/2</f>
        <v>#N/A</v>
      </c>
      <c r="AK482" s="72" t="e">
        <f ca="1">ATAN(AJ482/COS(AI482))</f>
        <v>#N/A</v>
      </c>
      <c r="AL482" s="72" t="e">
        <f ca="1">ATAN(COS(AK482)*TAN(AI482))</f>
        <v>#N/A</v>
      </c>
      <c r="AM482" s="72" t="e">
        <f ca="1">V482+(1+Coef!$J$8*(COS(V482))^2-(3/2)*Coef!$J$8*SIN(V482)*COS(V482)*(AL482-V482))*(AL482-V482)</f>
        <v>#N/A</v>
      </c>
      <c r="AN482" s="34" t="e">
        <f t="shared" ca="1" si="378"/>
        <v>#N/A</v>
      </c>
      <c r="AO482" s="33" t="e">
        <f t="shared" ca="1" si="379"/>
        <v>#N/A</v>
      </c>
      <c r="AP482" s="33" t="e">
        <f t="shared" ca="1" si="380"/>
        <v>#N/A</v>
      </c>
      <c r="AQ482" s="72">
        <v>285</v>
      </c>
      <c r="AR482" s="72">
        <v>810000</v>
      </c>
      <c r="AS482" s="72" t="e">
        <f t="shared" ca="1" si="403"/>
        <v>#N/A</v>
      </c>
      <c r="AT482" s="72" t="e">
        <f t="shared" ca="1" si="403"/>
        <v>#N/A</v>
      </c>
      <c r="AU482" s="72">
        <f t="shared" si="403"/>
        <v>4.9741883681838397</v>
      </c>
      <c r="AV482" s="72" t="e">
        <f t="array" aca="1" ref="AV482" ca="1">ATAN((1-f)*TAN(AS482))</f>
        <v>#N/A</v>
      </c>
      <c r="AW482" s="72" t="e">
        <f t="shared" ca="1" si="381"/>
        <v>#N/A</v>
      </c>
      <c r="AX482" s="72" t="e">
        <f t="shared" ca="1" si="382"/>
        <v>#N/A</v>
      </c>
      <c r="AY482" s="72" t="e">
        <f t="shared" ca="1" si="373"/>
        <v>#N/A</v>
      </c>
      <c r="AZ482" s="72" t="e">
        <f t="shared" ca="1" si="383"/>
        <v>#N/A</v>
      </c>
      <c r="BA482" s="72" t="e">
        <f t="shared" ca="1" si="384"/>
        <v>#N/A</v>
      </c>
      <c r="BB482" s="72" t="e">
        <f t="shared" ca="1" si="385"/>
        <v>#N/A</v>
      </c>
      <c r="BC482" s="72" t="e">
        <f t="shared" ca="1" si="374"/>
        <v>#N/A</v>
      </c>
      <c r="BD482" s="75" t="e">
        <f t="shared" ca="1" si="386"/>
        <v>#N/A</v>
      </c>
      <c r="BE482" s="75" t="e">
        <f t="shared" ca="1" si="387"/>
        <v>#N/A</v>
      </c>
      <c r="BF482" s="75" t="e">
        <f t="shared" ca="1" si="375"/>
        <v>#N/A</v>
      </c>
      <c r="BG482" s="75" t="e">
        <f t="shared" ca="1" si="388"/>
        <v>#N/A</v>
      </c>
      <c r="BH482" s="75" t="e">
        <f t="shared" ca="1" si="389"/>
        <v>#N/A</v>
      </c>
      <c r="BI482" s="75" t="e">
        <f t="shared" ca="1" si="376"/>
        <v>#N/A</v>
      </c>
      <c r="BJ482" s="75" t="e">
        <f t="shared" ca="1" si="390"/>
        <v>#N/A</v>
      </c>
      <c r="BK482" s="75" t="e">
        <f t="shared" ca="1" si="391"/>
        <v>#N/A</v>
      </c>
      <c r="BL482" s="75" t="e">
        <f t="shared" ca="1" si="377"/>
        <v>#N/A</v>
      </c>
      <c r="BM482" s="72" t="e">
        <f t="array" aca="1" ref="BM482" ca="1">ATAN2((1-f)*SQRT(AX482^2+(SIN(AV482)*SIN(BL482)-COS(AV482)*COS(BL482)*COS(AU482))^2),SIN(AV482)*COS(BL482)+COS(AV482)*SIN(BL482)*COS(AU482))</f>
        <v>#N/A</v>
      </c>
      <c r="BN482" s="72" t="e">
        <f t="shared" ca="1" si="392"/>
        <v>#N/A</v>
      </c>
      <c r="BO482" s="72" t="e">
        <f t="array" aca="1" ref="BO482" ca="1">f/16*(1-AX482^2)*(4+f*(4-3*(1-AX482^2)))</f>
        <v>#N/A</v>
      </c>
      <c r="BP482" s="72" t="e">
        <f t="array" aca="1" ref="BP482" ca="1">BN482-(1-BO482)*f*AX482*(BL482+BO482*SIN(BL482)*(COS(BJ482)+BO482*COS(BL482)*(-1+2*COS(BJ482)^2)))</f>
        <v>#N/A</v>
      </c>
      <c r="BQ482" s="72" t="e">
        <f t="shared" ca="1" si="393"/>
        <v>#N/A</v>
      </c>
    </row>
    <row r="483" spans="2:69">
      <c r="B483" s="38"/>
      <c r="C483" s="72" t="str">
        <f t="shared" si="394"/>
        <v/>
      </c>
      <c r="D483" s="72" t="e">
        <f t="array" aca="1" ref="D483" ca="1">MATCH(TRUE,ISERROR(VALUE(MID(C483,ROW(INDIRECT("1:"&amp;LEN(C483))),1))),0)</f>
        <v>#N/A</v>
      </c>
      <c r="E483" s="72" t="e">
        <f t="shared" ca="1" si="395"/>
        <v>#N/A</v>
      </c>
      <c r="F483" s="72" t="e">
        <f t="shared" ca="1" si="396"/>
        <v>#N/A</v>
      </c>
      <c r="G483" s="72" t="e">
        <f t="shared" ca="1" si="397"/>
        <v>#N/A</v>
      </c>
      <c r="H483" s="72" t="e">
        <f t="shared" ca="1" si="398"/>
        <v>#N/A</v>
      </c>
      <c r="I483" s="72" t="e">
        <f t="shared" ca="1" si="399"/>
        <v>#N/A</v>
      </c>
      <c r="J483" s="72" t="e">
        <f t="shared" ca="1" si="400"/>
        <v>#N/A</v>
      </c>
      <c r="K483" s="72" t="e">
        <f t="shared" ca="1" si="401"/>
        <v>#N/A</v>
      </c>
      <c r="L483" s="72" t="e">
        <f t="shared" ca="1" si="402"/>
        <v>#N/A</v>
      </c>
      <c r="M483" s="72" t="e">
        <f ca="1">VLOOKUP(G483,Coef!$C$2:$F$25,4)</f>
        <v>#N/A</v>
      </c>
      <c r="N483" s="31" t="e">
        <f ca="1">VLOOKUP(F483,Coef!$C$4:$D$23,2)</f>
        <v>#N/A</v>
      </c>
      <c r="O483" s="31" t="e">
        <f ca="1">MOD(VLOOKUP(H483,Coef!$C$2:$G$21,5)+MOD(E483+1,2)*15,20)</f>
        <v>#N/A</v>
      </c>
      <c r="P483" s="31" t="e">
        <f ca="1">VLOOKUP(N483,Coef!$A$27:$B$46,2)</f>
        <v>#N/A</v>
      </c>
      <c r="Q483" s="31" t="e">
        <f ca="1">VLOOKUP(N483,Coef!$A$27:$C$46,3)+O483/10-0.1</f>
        <v>#N/A</v>
      </c>
      <c r="R483" s="31" t="e">
        <f ca="1">IF(Q483+0.1&lt;P483,Q483+2,Q483)</f>
        <v>#N/A</v>
      </c>
      <c r="S483" s="72" t="e">
        <f ca="1">M483*100000+J483</f>
        <v>#N/A</v>
      </c>
      <c r="T483" s="72" t="e">
        <f ca="1">R483*1000000+K483</f>
        <v>#N/A</v>
      </c>
      <c r="U483" s="72" t="e">
        <f ca="1">IF(N483&lt;11,T483-10000000,T483)</f>
        <v>#N/A</v>
      </c>
      <c r="V483" s="72" t="e">
        <f ca="1">U483/(6366197.724*0.9996)</f>
        <v>#N/A</v>
      </c>
      <c r="W483" s="72" t="e">
        <f ca="1">(Coef!$J$9/(1+Coef!$J$8*(COS(V483))^2)^0.5)*Coef!$J$6</f>
        <v>#N/A</v>
      </c>
      <c r="X483" s="72" t="e">
        <f ca="1">6*E483-183</f>
        <v>#N/A</v>
      </c>
      <c r="Y483" s="72" t="e">
        <f ca="1">(S483-500000)/W483</f>
        <v>#N/A</v>
      </c>
      <c r="Z483" s="72" t="e">
        <f ca="1">SIN(2*V483)</f>
        <v>#N/A</v>
      </c>
      <c r="AA483" s="72" t="e">
        <f ca="1">Z483*(COS(V483))^2</f>
        <v>#N/A</v>
      </c>
      <c r="AB483" s="72" t="e">
        <f ca="1">V483+(Z483/2)</f>
        <v>#N/A</v>
      </c>
      <c r="AC483" s="72" t="e">
        <f ca="1">(3*AB483+AA483)/4</f>
        <v>#N/A</v>
      </c>
      <c r="AD483" s="72" t="e">
        <f ca="1">(5*AC483+AA483*(COS(V483))^2)/3</f>
        <v>#N/A</v>
      </c>
      <c r="AE483" s="72" t="e">
        <f ca="1">Coef!$J$6*Coef!$J$9*(V483-(Coef!$J$10*AB483)+(Coef!$J$11*AC483)-(Coef!$J$12*AD483))</f>
        <v>#N/A</v>
      </c>
      <c r="AF483" s="72" t="e">
        <f ca="1">(U483-AE483)/W483</f>
        <v>#N/A</v>
      </c>
      <c r="AG483" s="72" t="e">
        <f ca="1">((Coef!$J$8*Y483^2)/2)*(COS(V483))^2</f>
        <v>#N/A</v>
      </c>
      <c r="AH483" s="72" t="e">
        <f ca="1">Y483*(1-(AG483/3))</f>
        <v>#N/A</v>
      </c>
      <c r="AI483" s="72" t="e">
        <f ca="1">AF483*(1-AG483)+V483</f>
        <v>#N/A</v>
      </c>
      <c r="AJ483" s="72" t="e">
        <f ca="1">(EXP(AH483)-EXP(-AH483))/2</f>
        <v>#N/A</v>
      </c>
      <c r="AK483" s="72" t="e">
        <f ca="1">ATAN(AJ483/COS(AI483))</f>
        <v>#N/A</v>
      </c>
      <c r="AL483" s="72" t="e">
        <f ca="1">ATAN(COS(AK483)*TAN(AI483))</f>
        <v>#N/A</v>
      </c>
      <c r="AM483" s="72" t="e">
        <f ca="1">V483+(1+Coef!$J$8*(COS(V483))^2-(3/2)*Coef!$J$8*SIN(V483)*COS(V483)*(AL483-V483))*(AL483-V483)</f>
        <v>#N/A</v>
      </c>
      <c r="AN483" s="34" t="e">
        <f t="shared" ca="1" si="378"/>
        <v>#N/A</v>
      </c>
      <c r="AO483" s="33" t="e">
        <f t="shared" ca="1" si="379"/>
        <v>#N/A</v>
      </c>
      <c r="AP483" s="33" t="e">
        <f t="shared" ca="1" si="380"/>
        <v>#N/A</v>
      </c>
      <c r="AQ483" s="72">
        <v>285</v>
      </c>
      <c r="AR483" s="72">
        <v>810000</v>
      </c>
      <c r="AS483" s="72" t="e">
        <f t="shared" ca="1" si="403"/>
        <v>#N/A</v>
      </c>
      <c r="AT483" s="72" t="e">
        <f t="shared" ca="1" si="403"/>
        <v>#N/A</v>
      </c>
      <c r="AU483" s="72">
        <f t="shared" si="403"/>
        <v>4.9741883681838397</v>
      </c>
      <c r="AV483" s="72" t="e">
        <f t="array" aca="1" ref="AV483" ca="1">ATAN((1-f)*TAN(AS483))</f>
        <v>#N/A</v>
      </c>
      <c r="AW483" s="72" t="e">
        <f t="shared" ca="1" si="381"/>
        <v>#N/A</v>
      </c>
      <c r="AX483" s="72" t="e">
        <f t="shared" ca="1" si="382"/>
        <v>#N/A</v>
      </c>
      <c r="AY483" s="72" t="e">
        <f t="shared" ca="1" si="373"/>
        <v>#N/A</v>
      </c>
      <c r="AZ483" s="72" t="e">
        <f t="shared" ca="1" si="383"/>
        <v>#N/A</v>
      </c>
      <c r="BA483" s="72" t="e">
        <f t="shared" ca="1" si="384"/>
        <v>#N/A</v>
      </c>
      <c r="BB483" s="72" t="e">
        <f t="shared" ca="1" si="385"/>
        <v>#N/A</v>
      </c>
      <c r="BC483" s="72" t="e">
        <f t="shared" ca="1" si="374"/>
        <v>#N/A</v>
      </c>
      <c r="BD483" s="75" t="e">
        <f t="shared" ca="1" si="386"/>
        <v>#N/A</v>
      </c>
      <c r="BE483" s="75" t="e">
        <f t="shared" ca="1" si="387"/>
        <v>#N/A</v>
      </c>
      <c r="BF483" s="75" t="e">
        <f t="shared" ca="1" si="375"/>
        <v>#N/A</v>
      </c>
      <c r="BG483" s="75" t="e">
        <f t="shared" ca="1" si="388"/>
        <v>#N/A</v>
      </c>
      <c r="BH483" s="75" t="e">
        <f t="shared" ca="1" si="389"/>
        <v>#N/A</v>
      </c>
      <c r="BI483" s="75" t="e">
        <f t="shared" ca="1" si="376"/>
        <v>#N/A</v>
      </c>
      <c r="BJ483" s="75" t="e">
        <f t="shared" ca="1" si="390"/>
        <v>#N/A</v>
      </c>
      <c r="BK483" s="75" t="e">
        <f t="shared" ca="1" si="391"/>
        <v>#N/A</v>
      </c>
      <c r="BL483" s="75" t="e">
        <f t="shared" ca="1" si="377"/>
        <v>#N/A</v>
      </c>
      <c r="BM483" s="72" t="e">
        <f t="array" aca="1" ref="BM483" ca="1">ATAN2((1-f)*SQRT(AX483^2+(SIN(AV483)*SIN(BL483)-COS(AV483)*COS(BL483)*COS(AU483))^2),SIN(AV483)*COS(BL483)+COS(AV483)*SIN(BL483)*COS(AU483))</f>
        <v>#N/A</v>
      </c>
      <c r="BN483" s="72" t="e">
        <f t="shared" ca="1" si="392"/>
        <v>#N/A</v>
      </c>
      <c r="BO483" s="72" t="e">
        <f t="array" aca="1" ref="BO483" ca="1">f/16*(1-AX483^2)*(4+f*(4-3*(1-AX483^2)))</f>
        <v>#N/A</v>
      </c>
      <c r="BP483" s="72" t="e">
        <f t="array" aca="1" ref="BP483" ca="1">BN483-(1-BO483)*f*AX483*(BL483+BO483*SIN(BL483)*(COS(BJ483)+BO483*COS(BL483)*(-1+2*COS(BJ483)^2)))</f>
        <v>#N/A</v>
      </c>
      <c r="BQ483" s="72" t="e">
        <f t="shared" ca="1" si="393"/>
        <v>#N/A</v>
      </c>
    </row>
    <row r="484" spans="2:69">
      <c r="B484" s="38"/>
      <c r="C484" s="72" t="str">
        <f t="shared" si="394"/>
        <v/>
      </c>
      <c r="D484" s="72" t="e">
        <f t="array" aca="1" ref="D484" ca="1">MATCH(TRUE,ISERROR(VALUE(MID(C484,ROW(INDIRECT("1:"&amp;LEN(C484))),1))),0)</f>
        <v>#N/A</v>
      </c>
      <c r="E484" s="72" t="e">
        <f t="shared" ca="1" si="395"/>
        <v>#N/A</v>
      </c>
      <c r="F484" s="72" t="e">
        <f t="shared" ca="1" si="396"/>
        <v>#N/A</v>
      </c>
      <c r="G484" s="72" t="e">
        <f t="shared" ca="1" si="397"/>
        <v>#N/A</v>
      </c>
      <c r="H484" s="72" t="e">
        <f t="shared" ca="1" si="398"/>
        <v>#N/A</v>
      </c>
      <c r="I484" s="72" t="e">
        <f t="shared" ca="1" si="399"/>
        <v>#N/A</v>
      </c>
      <c r="J484" s="72" t="e">
        <f t="shared" ca="1" si="400"/>
        <v>#N/A</v>
      </c>
      <c r="K484" s="72" t="e">
        <f t="shared" ca="1" si="401"/>
        <v>#N/A</v>
      </c>
      <c r="L484" s="72" t="e">
        <f t="shared" ca="1" si="402"/>
        <v>#N/A</v>
      </c>
      <c r="M484" s="72" t="e">
        <f ca="1">VLOOKUP(G484,Coef!$C$2:$F$25,4)</f>
        <v>#N/A</v>
      </c>
      <c r="N484" s="31" t="e">
        <f ca="1">VLOOKUP(F484,Coef!$C$4:$D$23,2)</f>
        <v>#N/A</v>
      </c>
      <c r="O484" s="31" t="e">
        <f ca="1">MOD(VLOOKUP(H484,Coef!$C$2:$G$21,5)+MOD(E484+1,2)*15,20)</f>
        <v>#N/A</v>
      </c>
      <c r="P484" s="31" t="e">
        <f ca="1">VLOOKUP(N484,Coef!$A$27:$B$46,2)</f>
        <v>#N/A</v>
      </c>
      <c r="Q484" s="31" t="e">
        <f ca="1">VLOOKUP(N484,Coef!$A$27:$C$46,3)+O484/10-0.1</f>
        <v>#N/A</v>
      </c>
      <c r="R484" s="31" t="e">
        <f ca="1">IF(Q484+0.1&lt;P484,Q484+2,Q484)</f>
        <v>#N/A</v>
      </c>
      <c r="S484" s="72" t="e">
        <f ca="1">M484*100000+J484</f>
        <v>#N/A</v>
      </c>
      <c r="T484" s="72" t="e">
        <f ca="1">R484*1000000+K484</f>
        <v>#N/A</v>
      </c>
      <c r="U484" s="72" t="e">
        <f ca="1">IF(N484&lt;11,T484-10000000,T484)</f>
        <v>#N/A</v>
      </c>
      <c r="V484" s="72" t="e">
        <f ca="1">U484/(6366197.724*0.9996)</f>
        <v>#N/A</v>
      </c>
      <c r="W484" s="72" t="e">
        <f ca="1">(Coef!$J$9/(1+Coef!$J$8*(COS(V484))^2)^0.5)*Coef!$J$6</f>
        <v>#N/A</v>
      </c>
      <c r="X484" s="72" t="e">
        <f ca="1">6*E484-183</f>
        <v>#N/A</v>
      </c>
      <c r="Y484" s="72" t="e">
        <f ca="1">(S484-500000)/W484</f>
        <v>#N/A</v>
      </c>
      <c r="Z484" s="72" t="e">
        <f ca="1">SIN(2*V484)</f>
        <v>#N/A</v>
      </c>
      <c r="AA484" s="72" t="e">
        <f ca="1">Z484*(COS(V484))^2</f>
        <v>#N/A</v>
      </c>
      <c r="AB484" s="72" t="e">
        <f ca="1">V484+(Z484/2)</f>
        <v>#N/A</v>
      </c>
      <c r="AC484" s="72" t="e">
        <f ca="1">(3*AB484+AA484)/4</f>
        <v>#N/A</v>
      </c>
      <c r="AD484" s="72" t="e">
        <f ca="1">(5*AC484+AA484*(COS(V484))^2)/3</f>
        <v>#N/A</v>
      </c>
      <c r="AE484" s="72" t="e">
        <f ca="1">Coef!$J$6*Coef!$J$9*(V484-(Coef!$J$10*AB484)+(Coef!$J$11*AC484)-(Coef!$J$12*AD484))</f>
        <v>#N/A</v>
      </c>
      <c r="AF484" s="72" t="e">
        <f ca="1">(U484-AE484)/W484</f>
        <v>#N/A</v>
      </c>
      <c r="AG484" s="72" t="e">
        <f ca="1">((Coef!$J$8*Y484^2)/2)*(COS(V484))^2</f>
        <v>#N/A</v>
      </c>
      <c r="AH484" s="72" t="e">
        <f ca="1">Y484*(1-(AG484/3))</f>
        <v>#N/A</v>
      </c>
      <c r="AI484" s="72" t="e">
        <f ca="1">AF484*(1-AG484)+V484</f>
        <v>#N/A</v>
      </c>
      <c r="AJ484" s="72" t="e">
        <f ca="1">(EXP(AH484)-EXP(-AH484))/2</f>
        <v>#N/A</v>
      </c>
      <c r="AK484" s="72" t="e">
        <f ca="1">ATAN(AJ484/COS(AI484))</f>
        <v>#N/A</v>
      </c>
      <c r="AL484" s="72" t="e">
        <f ca="1">ATAN(COS(AK484)*TAN(AI484))</f>
        <v>#N/A</v>
      </c>
      <c r="AM484" s="72" t="e">
        <f ca="1">V484+(1+Coef!$J$8*(COS(V484))^2-(3/2)*Coef!$J$8*SIN(V484)*COS(V484)*(AL484-V484))*(AL484-V484)</f>
        <v>#N/A</v>
      </c>
      <c r="AN484" s="34" t="e">
        <f t="shared" ca="1" si="378"/>
        <v>#N/A</v>
      </c>
      <c r="AO484" s="33" t="e">
        <f t="shared" ca="1" si="379"/>
        <v>#N/A</v>
      </c>
      <c r="AP484" s="33" t="e">
        <f t="shared" ca="1" si="380"/>
        <v>#N/A</v>
      </c>
      <c r="AQ484" s="72">
        <v>285</v>
      </c>
      <c r="AR484" s="72">
        <v>810000</v>
      </c>
      <c r="AS484" s="72" t="e">
        <f t="shared" ca="1" si="403"/>
        <v>#N/A</v>
      </c>
      <c r="AT484" s="72" t="e">
        <f t="shared" ca="1" si="403"/>
        <v>#N/A</v>
      </c>
      <c r="AU484" s="72">
        <f t="shared" si="403"/>
        <v>4.9741883681838397</v>
      </c>
      <c r="AV484" s="72" t="e">
        <f t="array" aca="1" ref="AV484" ca="1">ATAN((1-f)*TAN(AS484))</f>
        <v>#N/A</v>
      </c>
      <c r="AW484" s="72" t="e">
        <f t="shared" ca="1" si="381"/>
        <v>#N/A</v>
      </c>
      <c r="AX484" s="72" t="e">
        <f t="shared" ca="1" si="382"/>
        <v>#N/A</v>
      </c>
      <c r="AY484" s="72" t="e">
        <f t="shared" ref="AY484:AY547" ca="1" si="404">(1-AX484^2)*(a^2/b^2-1)</f>
        <v>#N/A</v>
      </c>
      <c r="AZ484" s="72" t="e">
        <f t="shared" ca="1" si="383"/>
        <v>#N/A</v>
      </c>
      <c r="BA484" s="72" t="e">
        <f t="shared" ca="1" si="384"/>
        <v>#N/A</v>
      </c>
      <c r="BB484" s="72" t="e">
        <f t="shared" ca="1" si="385"/>
        <v>#N/A</v>
      </c>
      <c r="BC484" s="72" t="e">
        <f t="shared" ref="BC484:BC547" ca="1" si="405">$AR484/b/$BA484</f>
        <v>#N/A</v>
      </c>
      <c r="BD484" s="75" t="e">
        <f t="shared" ca="1" si="386"/>
        <v>#N/A</v>
      </c>
      <c r="BE484" s="75" t="e">
        <f t="shared" ca="1" si="387"/>
        <v>#N/A</v>
      </c>
      <c r="BF484" s="75" t="e">
        <f t="shared" ref="BF484:BF547" ca="1" si="406">$AR484/b/$BA484+BE484</f>
        <v>#N/A</v>
      </c>
      <c r="BG484" s="75" t="e">
        <f t="shared" ca="1" si="388"/>
        <v>#N/A</v>
      </c>
      <c r="BH484" s="75" t="e">
        <f t="shared" ca="1" si="389"/>
        <v>#N/A</v>
      </c>
      <c r="BI484" s="75" t="e">
        <f t="shared" ref="BI484:BI547" ca="1" si="407">$AR484/b/$BA484+BH484</f>
        <v>#N/A</v>
      </c>
      <c r="BJ484" s="75" t="e">
        <f t="shared" ca="1" si="390"/>
        <v>#N/A</v>
      </c>
      <c r="BK484" s="75" t="e">
        <f t="shared" ca="1" si="391"/>
        <v>#N/A</v>
      </c>
      <c r="BL484" s="75" t="e">
        <f t="shared" ref="BL484:BL547" ca="1" si="408">$AR484/b/$BA484+BK484</f>
        <v>#N/A</v>
      </c>
      <c r="BM484" s="72" t="e">
        <f t="array" aca="1" ref="BM484" ca="1">ATAN2((1-f)*SQRT(AX484^2+(SIN(AV484)*SIN(BL484)-COS(AV484)*COS(BL484)*COS(AU484))^2),SIN(AV484)*COS(BL484)+COS(AV484)*SIN(BL484)*COS(AU484))</f>
        <v>#N/A</v>
      </c>
      <c r="BN484" s="72" t="e">
        <f t="shared" ca="1" si="392"/>
        <v>#N/A</v>
      </c>
      <c r="BO484" s="72" t="e">
        <f t="array" aca="1" ref="BO484" ca="1">f/16*(1-AX484^2)*(4+f*(4-3*(1-AX484^2)))</f>
        <v>#N/A</v>
      </c>
      <c r="BP484" s="72" t="e">
        <f t="array" aca="1" ref="BP484" ca="1">BN484-(1-BO484)*f*AX484*(BL484+BO484*SIN(BL484)*(COS(BJ484)+BO484*COS(BL484)*(-1+2*COS(BJ484)^2)))</f>
        <v>#N/A</v>
      </c>
      <c r="BQ484" s="72" t="e">
        <f t="shared" ca="1" si="393"/>
        <v>#N/A</v>
      </c>
    </row>
    <row r="485" spans="2:69">
      <c r="B485" s="38"/>
      <c r="C485" s="72" t="str">
        <f t="shared" si="394"/>
        <v/>
      </c>
      <c r="D485" s="72" t="e">
        <f t="array" aca="1" ref="D485" ca="1">MATCH(TRUE,ISERROR(VALUE(MID(C485,ROW(INDIRECT("1:"&amp;LEN(C485))),1))),0)</f>
        <v>#N/A</v>
      </c>
      <c r="E485" s="72" t="e">
        <f t="shared" ca="1" si="395"/>
        <v>#N/A</v>
      </c>
      <c r="F485" s="72" t="e">
        <f t="shared" ca="1" si="396"/>
        <v>#N/A</v>
      </c>
      <c r="G485" s="72" t="e">
        <f t="shared" ca="1" si="397"/>
        <v>#N/A</v>
      </c>
      <c r="H485" s="72" t="e">
        <f t="shared" ca="1" si="398"/>
        <v>#N/A</v>
      </c>
      <c r="I485" s="72" t="e">
        <f t="shared" ca="1" si="399"/>
        <v>#N/A</v>
      </c>
      <c r="J485" s="72" t="e">
        <f t="shared" ca="1" si="400"/>
        <v>#N/A</v>
      </c>
      <c r="K485" s="72" t="e">
        <f t="shared" ca="1" si="401"/>
        <v>#N/A</v>
      </c>
      <c r="L485" s="72" t="e">
        <f t="shared" ca="1" si="402"/>
        <v>#N/A</v>
      </c>
      <c r="M485" s="72" t="e">
        <f ca="1">VLOOKUP(G485,Coef!$C$2:$F$25,4)</f>
        <v>#N/A</v>
      </c>
      <c r="N485" s="31" t="e">
        <f ca="1">VLOOKUP(F485,Coef!$C$4:$D$23,2)</f>
        <v>#N/A</v>
      </c>
      <c r="O485" s="31" t="e">
        <f ca="1">MOD(VLOOKUP(H485,Coef!$C$2:$G$21,5)+MOD(E485+1,2)*15,20)</f>
        <v>#N/A</v>
      </c>
      <c r="P485" s="31" t="e">
        <f ca="1">VLOOKUP(N485,Coef!$A$27:$B$46,2)</f>
        <v>#N/A</v>
      </c>
      <c r="Q485" s="31" t="e">
        <f ca="1">VLOOKUP(N485,Coef!$A$27:$C$46,3)+O485/10-0.1</f>
        <v>#N/A</v>
      </c>
      <c r="R485" s="31" t="e">
        <f ca="1">IF(Q485+0.1&lt;P485,Q485+2,Q485)</f>
        <v>#N/A</v>
      </c>
      <c r="S485" s="72" t="e">
        <f ca="1">M485*100000+J485</f>
        <v>#N/A</v>
      </c>
      <c r="T485" s="72" t="e">
        <f ca="1">R485*1000000+K485</f>
        <v>#N/A</v>
      </c>
      <c r="U485" s="72" t="e">
        <f ca="1">IF(N485&lt;11,T485-10000000,T485)</f>
        <v>#N/A</v>
      </c>
      <c r="V485" s="72" t="e">
        <f ca="1">U485/(6366197.724*0.9996)</f>
        <v>#N/A</v>
      </c>
      <c r="W485" s="72" t="e">
        <f ca="1">(Coef!$J$9/(1+Coef!$J$8*(COS(V485))^2)^0.5)*Coef!$J$6</f>
        <v>#N/A</v>
      </c>
      <c r="X485" s="72" t="e">
        <f ca="1">6*E485-183</f>
        <v>#N/A</v>
      </c>
      <c r="Y485" s="72" t="e">
        <f ca="1">(S485-500000)/W485</f>
        <v>#N/A</v>
      </c>
      <c r="Z485" s="72" t="e">
        <f ca="1">SIN(2*V485)</f>
        <v>#N/A</v>
      </c>
      <c r="AA485" s="72" t="e">
        <f ca="1">Z485*(COS(V485))^2</f>
        <v>#N/A</v>
      </c>
      <c r="AB485" s="72" t="e">
        <f ca="1">V485+(Z485/2)</f>
        <v>#N/A</v>
      </c>
      <c r="AC485" s="72" t="e">
        <f ca="1">(3*AB485+AA485)/4</f>
        <v>#N/A</v>
      </c>
      <c r="AD485" s="72" t="e">
        <f ca="1">(5*AC485+AA485*(COS(V485))^2)/3</f>
        <v>#N/A</v>
      </c>
      <c r="AE485" s="72" t="e">
        <f ca="1">Coef!$J$6*Coef!$J$9*(V485-(Coef!$J$10*AB485)+(Coef!$J$11*AC485)-(Coef!$J$12*AD485))</f>
        <v>#N/A</v>
      </c>
      <c r="AF485" s="72" t="e">
        <f ca="1">(U485-AE485)/W485</f>
        <v>#N/A</v>
      </c>
      <c r="AG485" s="72" t="e">
        <f ca="1">((Coef!$J$8*Y485^2)/2)*(COS(V485))^2</f>
        <v>#N/A</v>
      </c>
      <c r="AH485" s="72" t="e">
        <f ca="1">Y485*(1-(AG485/3))</f>
        <v>#N/A</v>
      </c>
      <c r="AI485" s="72" t="e">
        <f ca="1">AF485*(1-AG485)+V485</f>
        <v>#N/A</v>
      </c>
      <c r="AJ485" s="72" t="e">
        <f ca="1">(EXP(AH485)-EXP(-AH485))/2</f>
        <v>#N/A</v>
      </c>
      <c r="AK485" s="72" t="e">
        <f ca="1">ATAN(AJ485/COS(AI485))</f>
        <v>#N/A</v>
      </c>
      <c r="AL485" s="72" t="e">
        <f ca="1">ATAN(COS(AK485)*TAN(AI485))</f>
        <v>#N/A</v>
      </c>
      <c r="AM485" s="72" t="e">
        <f ca="1">V485+(1+Coef!$J$8*(COS(V485))^2-(3/2)*Coef!$J$8*SIN(V485)*COS(V485)*(AL485-V485))*(AL485-V485)</f>
        <v>#N/A</v>
      </c>
      <c r="AN485" s="34" t="e">
        <f t="shared" ca="1" si="378"/>
        <v>#N/A</v>
      </c>
      <c r="AO485" s="33" t="e">
        <f t="shared" ca="1" si="379"/>
        <v>#N/A</v>
      </c>
      <c r="AP485" s="33" t="e">
        <f t="shared" ca="1" si="380"/>
        <v>#N/A</v>
      </c>
      <c r="AQ485" s="72">
        <v>285</v>
      </c>
      <c r="AR485" s="72">
        <v>810000</v>
      </c>
      <c r="AS485" s="72" t="e">
        <f t="shared" ca="1" si="403"/>
        <v>#N/A</v>
      </c>
      <c r="AT485" s="72" t="e">
        <f t="shared" ca="1" si="403"/>
        <v>#N/A</v>
      </c>
      <c r="AU485" s="72">
        <f t="shared" si="403"/>
        <v>4.9741883681838397</v>
      </c>
      <c r="AV485" s="72" t="e">
        <f t="array" aca="1" ref="AV485" ca="1">ATAN((1-f)*TAN(AS485))</f>
        <v>#N/A</v>
      </c>
      <c r="AW485" s="72" t="e">
        <f t="shared" ca="1" si="381"/>
        <v>#N/A</v>
      </c>
      <c r="AX485" s="72" t="e">
        <f t="shared" ca="1" si="382"/>
        <v>#N/A</v>
      </c>
      <c r="AY485" s="72" t="e">
        <f t="shared" ca="1" si="404"/>
        <v>#N/A</v>
      </c>
      <c r="AZ485" s="72" t="e">
        <f t="shared" ca="1" si="383"/>
        <v>#N/A</v>
      </c>
      <c r="BA485" s="72" t="e">
        <f t="shared" ca="1" si="384"/>
        <v>#N/A</v>
      </c>
      <c r="BB485" s="72" t="e">
        <f t="shared" ca="1" si="385"/>
        <v>#N/A</v>
      </c>
      <c r="BC485" s="72" t="e">
        <f t="shared" ca="1" si="405"/>
        <v>#N/A</v>
      </c>
      <c r="BD485" s="75" t="e">
        <f t="shared" ca="1" si="386"/>
        <v>#N/A</v>
      </c>
      <c r="BE485" s="75" t="e">
        <f t="shared" ca="1" si="387"/>
        <v>#N/A</v>
      </c>
      <c r="BF485" s="75" t="e">
        <f t="shared" ca="1" si="406"/>
        <v>#N/A</v>
      </c>
      <c r="BG485" s="75" t="e">
        <f t="shared" ca="1" si="388"/>
        <v>#N/A</v>
      </c>
      <c r="BH485" s="75" t="e">
        <f t="shared" ca="1" si="389"/>
        <v>#N/A</v>
      </c>
      <c r="BI485" s="75" t="e">
        <f t="shared" ca="1" si="407"/>
        <v>#N/A</v>
      </c>
      <c r="BJ485" s="75" t="e">
        <f t="shared" ca="1" si="390"/>
        <v>#N/A</v>
      </c>
      <c r="BK485" s="75" t="e">
        <f t="shared" ca="1" si="391"/>
        <v>#N/A</v>
      </c>
      <c r="BL485" s="75" t="e">
        <f t="shared" ca="1" si="408"/>
        <v>#N/A</v>
      </c>
      <c r="BM485" s="72" t="e">
        <f t="array" aca="1" ref="BM485" ca="1">ATAN2((1-f)*SQRT(AX485^2+(SIN(AV485)*SIN(BL485)-COS(AV485)*COS(BL485)*COS(AU485))^2),SIN(AV485)*COS(BL485)+COS(AV485)*SIN(BL485)*COS(AU485))</f>
        <v>#N/A</v>
      </c>
      <c r="BN485" s="72" t="e">
        <f t="shared" ca="1" si="392"/>
        <v>#N/A</v>
      </c>
      <c r="BO485" s="72" t="e">
        <f t="array" aca="1" ref="BO485" ca="1">f/16*(1-AX485^2)*(4+f*(4-3*(1-AX485^2)))</f>
        <v>#N/A</v>
      </c>
      <c r="BP485" s="72" t="e">
        <f t="array" aca="1" ref="BP485" ca="1">BN485-(1-BO485)*f*AX485*(BL485+BO485*SIN(BL485)*(COS(BJ485)+BO485*COS(BL485)*(-1+2*COS(BJ485)^2)))</f>
        <v>#N/A</v>
      </c>
      <c r="BQ485" s="72" t="e">
        <f t="shared" ca="1" si="393"/>
        <v>#N/A</v>
      </c>
    </row>
    <row r="486" spans="2:69">
      <c r="B486" s="38"/>
      <c r="C486" s="72" t="str">
        <f t="shared" si="394"/>
        <v/>
      </c>
      <c r="D486" s="72" t="e">
        <f t="array" aca="1" ref="D486" ca="1">MATCH(TRUE,ISERROR(VALUE(MID(C486,ROW(INDIRECT("1:"&amp;LEN(C486))),1))),0)</f>
        <v>#N/A</v>
      </c>
      <c r="E486" s="72" t="e">
        <f t="shared" ca="1" si="395"/>
        <v>#N/A</v>
      </c>
      <c r="F486" s="72" t="e">
        <f t="shared" ca="1" si="396"/>
        <v>#N/A</v>
      </c>
      <c r="G486" s="72" t="e">
        <f t="shared" ca="1" si="397"/>
        <v>#N/A</v>
      </c>
      <c r="H486" s="72" t="e">
        <f t="shared" ca="1" si="398"/>
        <v>#N/A</v>
      </c>
      <c r="I486" s="72" t="e">
        <f t="shared" ca="1" si="399"/>
        <v>#N/A</v>
      </c>
      <c r="J486" s="72" t="e">
        <f t="shared" ca="1" si="400"/>
        <v>#N/A</v>
      </c>
      <c r="K486" s="72" t="e">
        <f t="shared" ca="1" si="401"/>
        <v>#N/A</v>
      </c>
      <c r="L486" s="72" t="e">
        <f t="shared" ca="1" si="402"/>
        <v>#N/A</v>
      </c>
      <c r="M486" s="72" t="e">
        <f ca="1">VLOOKUP(G486,Coef!$C$2:$F$25,4)</f>
        <v>#N/A</v>
      </c>
      <c r="N486" s="31" t="e">
        <f ca="1">VLOOKUP(F486,Coef!$C$4:$D$23,2)</f>
        <v>#N/A</v>
      </c>
      <c r="O486" s="31" t="e">
        <f ca="1">MOD(VLOOKUP(H486,Coef!$C$2:$G$21,5)+MOD(E486+1,2)*15,20)</f>
        <v>#N/A</v>
      </c>
      <c r="P486" s="31" t="e">
        <f ca="1">VLOOKUP(N486,Coef!$A$27:$B$46,2)</f>
        <v>#N/A</v>
      </c>
      <c r="Q486" s="31" t="e">
        <f ca="1">VLOOKUP(N486,Coef!$A$27:$C$46,3)+O486/10-0.1</f>
        <v>#N/A</v>
      </c>
      <c r="R486" s="31" t="e">
        <f ca="1">IF(Q486+0.1&lt;P486,Q486+2,Q486)</f>
        <v>#N/A</v>
      </c>
      <c r="S486" s="72" t="e">
        <f ca="1">M486*100000+J486</f>
        <v>#N/A</v>
      </c>
      <c r="T486" s="72" t="e">
        <f ca="1">R486*1000000+K486</f>
        <v>#N/A</v>
      </c>
      <c r="U486" s="72" t="e">
        <f ca="1">IF(N486&lt;11,T486-10000000,T486)</f>
        <v>#N/A</v>
      </c>
      <c r="V486" s="72" t="e">
        <f ca="1">U486/(6366197.724*0.9996)</f>
        <v>#N/A</v>
      </c>
      <c r="W486" s="72" t="e">
        <f ca="1">(Coef!$J$9/(1+Coef!$J$8*(COS(V486))^2)^0.5)*Coef!$J$6</f>
        <v>#N/A</v>
      </c>
      <c r="X486" s="72" t="e">
        <f ca="1">6*E486-183</f>
        <v>#N/A</v>
      </c>
      <c r="Y486" s="72" t="e">
        <f ca="1">(S486-500000)/W486</f>
        <v>#N/A</v>
      </c>
      <c r="Z486" s="72" t="e">
        <f ca="1">SIN(2*V486)</f>
        <v>#N/A</v>
      </c>
      <c r="AA486" s="72" t="e">
        <f ca="1">Z486*(COS(V486))^2</f>
        <v>#N/A</v>
      </c>
      <c r="AB486" s="72" t="e">
        <f ca="1">V486+(Z486/2)</f>
        <v>#N/A</v>
      </c>
      <c r="AC486" s="72" t="e">
        <f ca="1">(3*AB486+AA486)/4</f>
        <v>#N/A</v>
      </c>
      <c r="AD486" s="72" t="e">
        <f ca="1">(5*AC486+AA486*(COS(V486))^2)/3</f>
        <v>#N/A</v>
      </c>
      <c r="AE486" s="72" t="e">
        <f ca="1">Coef!$J$6*Coef!$J$9*(V486-(Coef!$J$10*AB486)+(Coef!$J$11*AC486)-(Coef!$J$12*AD486))</f>
        <v>#N/A</v>
      </c>
      <c r="AF486" s="72" t="e">
        <f ca="1">(U486-AE486)/W486</f>
        <v>#N/A</v>
      </c>
      <c r="AG486" s="72" t="e">
        <f ca="1">((Coef!$J$8*Y486^2)/2)*(COS(V486))^2</f>
        <v>#N/A</v>
      </c>
      <c r="AH486" s="72" t="e">
        <f ca="1">Y486*(1-(AG486/3))</f>
        <v>#N/A</v>
      </c>
      <c r="AI486" s="72" t="e">
        <f ca="1">AF486*(1-AG486)+V486</f>
        <v>#N/A</v>
      </c>
      <c r="AJ486" s="72" t="e">
        <f ca="1">(EXP(AH486)-EXP(-AH486))/2</f>
        <v>#N/A</v>
      </c>
      <c r="AK486" s="72" t="e">
        <f ca="1">ATAN(AJ486/COS(AI486))</f>
        <v>#N/A</v>
      </c>
      <c r="AL486" s="72" t="e">
        <f ca="1">ATAN(COS(AK486)*TAN(AI486))</f>
        <v>#N/A</v>
      </c>
      <c r="AM486" s="72" t="e">
        <f ca="1">V486+(1+Coef!$J$8*(COS(V486))^2-(3/2)*Coef!$J$8*SIN(V486)*COS(V486)*(AL486-V486))*(AL486-V486)</f>
        <v>#N/A</v>
      </c>
      <c r="AN486" s="34" t="e">
        <f t="shared" ca="1" si="378"/>
        <v>#N/A</v>
      </c>
      <c r="AO486" s="33" t="e">
        <f t="shared" ca="1" si="379"/>
        <v>#N/A</v>
      </c>
      <c r="AP486" s="33" t="e">
        <f t="shared" ca="1" si="380"/>
        <v>#N/A</v>
      </c>
      <c r="AQ486" s="72">
        <v>285</v>
      </c>
      <c r="AR486" s="72">
        <v>810000</v>
      </c>
      <c r="AS486" s="72" t="e">
        <f t="shared" ca="1" si="403"/>
        <v>#N/A</v>
      </c>
      <c r="AT486" s="72" t="e">
        <f t="shared" ca="1" si="403"/>
        <v>#N/A</v>
      </c>
      <c r="AU486" s="72">
        <f t="shared" si="403"/>
        <v>4.9741883681838397</v>
      </c>
      <c r="AV486" s="72" t="e">
        <f t="array" aca="1" ref="AV486" ca="1">ATAN((1-f)*TAN(AS486))</f>
        <v>#N/A</v>
      </c>
      <c r="AW486" s="72" t="e">
        <f t="shared" ca="1" si="381"/>
        <v>#N/A</v>
      </c>
      <c r="AX486" s="72" t="e">
        <f t="shared" ca="1" si="382"/>
        <v>#N/A</v>
      </c>
      <c r="AY486" s="72" t="e">
        <f t="shared" ca="1" si="404"/>
        <v>#N/A</v>
      </c>
      <c r="AZ486" s="72" t="e">
        <f t="shared" ca="1" si="383"/>
        <v>#N/A</v>
      </c>
      <c r="BA486" s="72" t="e">
        <f t="shared" ca="1" si="384"/>
        <v>#N/A</v>
      </c>
      <c r="BB486" s="72" t="e">
        <f t="shared" ca="1" si="385"/>
        <v>#N/A</v>
      </c>
      <c r="BC486" s="72" t="e">
        <f t="shared" ca="1" si="405"/>
        <v>#N/A</v>
      </c>
      <c r="BD486" s="75" t="e">
        <f t="shared" ca="1" si="386"/>
        <v>#N/A</v>
      </c>
      <c r="BE486" s="75" t="e">
        <f t="shared" ca="1" si="387"/>
        <v>#N/A</v>
      </c>
      <c r="BF486" s="75" t="e">
        <f t="shared" ca="1" si="406"/>
        <v>#N/A</v>
      </c>
      <c r="BG486" s="75" t="e">
        <f t="shared" ca="1" si="388"/>
        <v>#N/A</v>
      </c>
      <c r="BH486" s="75" t="e">
        <f t="shared" ca="1" si="389"/>
        <v>#N/A</v>
      </c>
      <c r="BI486" s="75" t="e">
        <f t="shared" ca="1" si="407"/>
        <v>#N/A</v>
      </c>
      <c r="BJ486" s="75" t="e">
        <f t="shared" ca="1" si="390"/>
        <v>#N/A</v>
      </c>
      <c r="BK486" s="75" t="e">
        <f t="shared" ca="1" si="391"/>
        <v>#N/A</v>
      </c>
      <c r="BL486" s="75" t="e">
        <f t="shared" ca="1" si="408"/>
        <v>#N/A</v>
      </c>
      <c r="BM486" s="72" t="e">
        <f t="array" aca="1" ref="BM486" ca="1">ATAN2((1-f)*SQRT(AX486^2+(SIN(AV486)*SIN(BL486)-COS(AV486)*COS(BL486)*COS(AU486))^2),SIN(AV486)*COS(BL486)+COS(AV486)*SIN(BL486)*COS(AU486))</f>
        <v>#N/A</v>
      </c>
      <c r="BN486" s="72" t="e">
        <f t="shared" ca="1" si="392"/>
        <v>#N/A</v>
      </c>
      <c r="BO486" s="72" t="e">
        <f t="array" aca="1" ref="BO486" ca="1">f/16*(1-AX486^2)*(4+f*(4-3*(1-AX486^2)))</f>
        <v>#N/A</v>
      </c>
      <c r="BP486" s="72" t="e">
        <f t="array" aca="1" ref="BP486" ca="1">BN486-(1-BO486)*f*AX486*(BL486+BO486*SIN(BL486)*(COS(BJ486)+BO486*COS(BL486)*(-1+2*COS(BJ486)^2)))</f>
        <v>#N/A</v>
      </c>
      <c r="BQ486" s="72" t="e">
        <f t="shared" ca="1" si="393"/>
        <v>#N/A</v>
      </c>
    </row>
    <row r="487" spans="2:69">
      <c r="B487" s="38"/>
      <c r="C487" s="72" t="str">
        <f t="shared" si="394"/>
        <v/>
      </c>
      <c r="D487" s="72" t="e">
        <f t="array" aca="1" ref="D487" ca="1">MATCH(TRUE,ISERROR(VALUE(MID(C487,ROW(INDIRECT("1:"&amp;LEN(C487))),1))),0)</f>
        <v>#N/A</v>
      </c>
      <c r="E487" s="72" t="e">
        <f t="shared" ca="1" si="395"/>
        <v>#N/A</v>
      </c>
      <c r="F487" s="72" t="e">
        <f t="shared" ca="1" si="396"/>
        <v>#N/A</v>
      </c>
      <c r="G487" s="72" t="e">
        <f t="shared" ca="1" si="397"/>
        <v>#N/A</v>
      </c>
      <c r="H487" s="72" t="e">
        <f t="shared" ca="1" si="398"/>
        <v>#N/A</v>
      </c>
      <c r="I487" s="72" t="e">
        <f t="shared" ca="1" si="399"/>
        <v>#N/A</v>
      </c>
      <c r="J487" s="72" t="e">
        <f t="shared" ca="1" si="400"/>
        <v>#N/A</v>
      </c>
      <c r="K487" s="72" t="e">
        <f t="shared" ca="1" si="401"/>
        <v>#N/A</v>
      </c>
      <c r="L487" s="72" t="e">
        <f t="shared" ca="1" si="402"/>
        <v>#N/A</v>
      </c>
      <c r="M487" s="72" t="e">
        <f ca="1">VLOOKUP(G487,Coef!$C$2:$F$25,4)</f>
        <v>#N/A</v>
      </c>
      <c r="N487" s="31" t="e">
        <f ca="1">VLOOKUP(F487,Coef!$C$4:$D$23,2)</f>
        <v>#N/A</v>
      </c>
      <c r="O487" s="31" t="e">
        <f ca="1">MOD(VLOOKUP(H487,Coef!$C$2:$G$21,5)+MOD(E487+1,2)*15,20)</f>
        <v>#N/A</v>
      </c>
      <c r="P487" s="31" t="e">
        <f ca="1">VLOOKUP(N487,Coef!$A$27:$B$46,2)</f>
        <v>#N/A</v>
      </c>
      <c r="Q487" s="31" t="e">
        <f ca="1">VLOOKUP(N487,Coef!$A$27:$C$46,3)+O487/10-0.1</f>
        <v>#N/A</v>
      </c>
      <c r="R487" s="31" t="e">
        <f ca="1">IF(Q487+0.1&lt;P487,Q487+2,Q487)</f>
        <v>#N/A</v>
      </c>
      <c r="S487" s="72" t="e">
        <f ca="1">M487*100000+J487</f>
        <v>#N/A</v>
      </c>
      <c r="T487" s="72" t="e">
        <f ca="1">R487*1000000+K487</f>
        <v>#N/A</v>
      </c>
      <c r="U487" s="72" t="e">
        <f ca="1">IF(N487&lt;11,T487-10000000,T487)</f>
        <v>#N/A</v>
      </c>
      <c r="V487" s="72" t="e">
        <f ca="1">U487/(6366197.724*0.9996)</f>
        <v>#N/A</v>
      </c>
      <c r="W487" s="72" t="e">
        <f ca="1">(Coef!$J$9/(1+Coef!$J$8*(COS(V487))^2)^0.5)*Coef!$J$6</f>
        <v>#N/A</v>
      </c>
      <c r="X487" s="72" t="e">
        <f ca="1">6*E487-183</f>
        <v>#N/A</v>
      </c>
      <c r="Y487" s="72" t="e">
        <f ca="1">(S487-500000)/W487</f>
        <v>#N/A</v>
      </c>
      <c r="Z487" s="72" t="e">
        <f ca="1">SIN(2*V487)</f>
        <v>#N/A</v>
      </c>
      <c r="AA487" s="72" t="e">
        <f ca="1">Z487*(COS(V487))^2</f>
        <v>#N/A</v>
      </c>
      <c r="AB487" s="72" t="e">
        <f ca="1">V487+(Z487/2)</f>
        <v>#N/A</v>
      </c>
      <c r="AC487" s="72" t="e">
        <f ca="1">(3*AB487+AA487)/4</f>
        <v>#N/A</v>
      </c>
      <c r="AD487" s="72" t="e">
        <f ca="1">(5*AC487+AA487*(COS(V487))^2)/3</f>
        <v>#N/A</v>
      </c>
      <c r="AE487" s="72" t="e">
        <f ca="1">Coef!$J$6*Coef!$J$9*(V487-(Coef!$J$10*AB487)+(Coef!$J$11*AC487)-(Coef!$J$12*AD487))</f>
        <v>#N/A</v>
      </c>
      <c r="AF487" s="72" t="e">
        <f ca="1">(U487-AE487)/W487</f>
        <v>#N/A</v>
      </c>
      <c r="AG487" s="72" t="e">
        <f ca="1">((Coef!$J$8*Y487^2)/2)*(COS(V487))^2</f>
        <v>#N/A</v>
      </c>
      <c r="AH487" s="72" t="e">
        <f ca="1">Y487*(1-(AG487/3))</f>
        <v>#N/A</v>
      </c>
      <c r="AI487" s="72" t="e">
        <f ca="1">AF487*(1-AG487)+V487</f>
        <v>#N/A</v>
      </c>
      <c r="AJ487" s="72" t="e">
        <f ca="1">(EXP(AH487)-EXP(-AH487))/2</f>
        <v>#N/A</v>
      </c>
      <c r="AK487" s="72" t="e">
        <f ca="1">ATAN(AJ487/COS(AI487))</f>
        <v>#N/A</v>
      </c>
      <c r="AL487" s="72" t="e">
        <f ca="1">ATAN(COS(AK487)*TAN(AI487))</f>
        <v>#N/A</v>
      </c>
      <c r="AM487" s="72" t="e">
        <f ca="1">V487+(1+Coef!$J$8*(COS(V487))^2-(3/2)*Coef!$J$8*SIN(V487)*COS(V487)*(AL487-V487))*(AL487-V487)</f>
        <v>#N/A</v>
      </c>
      <c r="AN487" s="34" t="e">
        <f t="shared" ca="1" si="378"/>
        <v>#N/A</v>
      </c>
      <c r="AO487" s="33" t="e">
        <f t="shared" ca="1" si="379"/>
        <v>#N/A</v>
      </c>
      <c r="AP487" s="33" t="e">
        <f t="shared" ca="1" si="380"/>
        <v>#N/A</v>
      </c>
      <c r="AQ487" s="72">
        <v>285</v>
      </c>
      <c r="AR487" s="72">
        <v>810000</v>
      </c>
      <c r="AS487" s="72" t="e">
        <f t="shared" ca="1" si="403"/>
        <v>#N/A</v>
      </c>
      <c r="AT487" s="72" t="e">
        <f t="shared" ca="1" si="403"/>
        <v>#N/A</v>
      </c>
      <c r="AU487" s="72">
        <f t="shared" si="403"/>
        <v>4.9741883681838397</v>
      </c>
      <c r="AV487" s="72" t="e">
        <f t="array" aca="1" ref="AV487" ca="1">ATAN((1-f)*TAN(AS487))</f>
        <v>#N/A</v>
      </c>
      <c r="AW487" s="72" t="e">
        <f t="shared" ca="1" si="381"/>
        <v>#N/A</v>
      </c>
      <c r="AX487" s="72" t="e">
        <f t="shared" ca="1" si="382"/>
        <v>#N/A</v>
      </c>
      <c r="AY487" s="72" t="e">
        <f t="shared" ca="1" si="404"/>
        <v>#N/A</v>
      </c>
      <c r="AZ487" s="72" t="e">
        <f t="shared" ca="1" si="383"/>
        <v>#N/A</v>
      </c>
      <c r="BA487" s="72" t="e">
        <f t="shared" ca="1" si="384"/>
        <v>#N/A</v>
      </c>
      <c r="BB487" s="72" t="e">
        <f t="shared" ca="1" si="385"/>
        <v>#N/A</v>
      </c>
      <c r="BC487" s="72" t="e">
        <f t="shared" ca="1" si="405"/>
        <v>#N/A</v>
      </c>
      <c r="BD487" s="75" t="e">
        <f t="shared" ca="1" si="386"/>
        <v>#N/A</v>
      </c>
      <c r="BE487" s="75" t="e">
        <f t="shared" ca="1" si="387"/>
        <v>#N/A</v>
      </c>
      <c r="BF487" s="75" t="e">
        <f t="shared" ca="1" si="406"/>
        <v>#N/A</v>
      </c>
      <c r="BG487" s="75" t="e">
        <f t="shared" ca="1" si="388"/>
        <v>#N/A</v>
      </c>
      <c r="BH487" s="75" t="e">
        <f t="shared" ca="1" si="389"/>
        <v>#N/A</v>
      </c>
      <c r="BI487" s="75" t="e">
        <f t="shared" ca="1" si="407"/>
        <v>#N/A</v>
      </c>
      <c r="BJ487" s="75" t="e">
        <f t="shared" ca="1" si="390"/>
        <v>#N/A</v>
      </c>
      <c r="BK487" s="75" t="e">
        <f t="shared" ca="1" si="391"/>
        <v>#N/A</v>
      </c>
      <c r="BL487" s="75" t="e">
        <f t="shared" ca="1" si="408"/>
        <v>#N/A</v>
      </c>
      <c r="BM487" s="72" t="e">
        <f t="array" aca="1" ref="BM487" ca="1">ATAN2((1-f)*SQRT(AX487^2+(SIN(AV487)*SIN(BL487)-COS(AV487)*COS(BL487)*COS(AU487))^2),SIN(AV487)*COS(BL487)+COS(AV487)*SIN(BL487)*COS(AU487))</f>
        <v>#N/A</v>
      </c>
      <c r="BN487" s="72" t="e">
        <f t="shared" ca="1" si="392"/>
        <v>#N/A</v>
      </c>
      <c r="BO487" s="72" t="e">
        <f t="array" aca="1" ref="BO487" ca="1">f/16*(1-AX487^2)*(4+f*(4-3*(1-AX487^2)))</f>
        <v>#N/A</v>
      </c>
      <c r="BP487" s="72" t="e">
        <f t="array" aca="1" ref="BP487" ca="1">BN487-(1-BO487)*f*AX487*(BL487+BO487*SIN(BL487)*(COS(BJ487)+BO487*COS(BL487)*(-1+2*COS(BJ487)^2)))</f>
        <v>#N/A</v>
      </c>
      <c r="BQ487" s="72" t="e">
        <f t="shared" ca="1" si="393"/>
        <v>#N/A</v>
      </c>
    </row>
    <row r="488" spans="2:69">
      <c r="B488" s="38"/>
      <c r="C488" s="72" t="str">
        <f t="shared" si="394"/>
        <v/>
      </c>
      <c r="D488" s="72" t="e">
        <f t="array" aca="1" ref="D488" ca="1">MATCH(TRUE,ISERROR(VALUE(MID(C488,ROW(INDIRECT("1:"&amp;LEN(C488))),1))),0)</f>
        <v>#N/A</v>
      </c>
      <c r="E488" s="72" t="e">
        <f t="shared" ca="1" si="395"/>
        <v>#N/A</v>
      </c>
      <c r="F488" s="72" t="e">
        <f t="shared" ca="1" si="396"/>
        <v>#N/A</v>
      </c>
      <c r="G488" s="72" t="e">
        <f t="shared" ca="1" si="397"/>
        <v>#N/A</v>
      </c>
      <c r="H488" s="72" t="e">
        <f t="shared" ca="1" si="398"/>
        <v>#N/A</v>
      </c>
      <c r="I488" s="72" t="e">
        <f t="shared" ca="1" si="399"/>
        <v>#N/A</v>
      </c>
      <c r="J488" s="72" t="e">
        <f t="shared" ca="1" si="400"/>
        <v>#N/A</v>
      </c>
      <c r="K488" s="72" t="e">
        <f t="shared" ca="1" si="401"/>
        <v>#N/A</v>
      </c>
      <c r="L488" s="72" t="e">
        <f t="shared" ca="1" si="402"/>
        <v>#N/A</v>
      </c>
      <c r="M488" s="72" t="e">
        <f ca="1">VLOOKUP(G488,Coef!$C$2:$F$25,4)</f>
        <v>#N/A</v>
      </c>
      <c r="N488" s="31" t="e">
        <f ca="1">VLOOKUP(F488,Coef!$C$4:$D$23,2)</f>
        <v>#N/A</v>
      </c>
      <c r="O488" s="31" t="e">
        <f ca="1">MOD(VLOOKUP(H488,Coef!$C$2:$G$21,5)+MOD(E488+1,2)*15,20)</f>
        <v>#N/A</v>
      </c>
      <c r="P488" s="31" t="e">
        <f ca="1">VLOOKUP(N488,Coef!$A$27:$B$46,2)</f>
        <v>#N/A</v>
      </c>
      <c r="Q488" s="31" t="e">
        <f ca="1">VLOOKUP(N488,Coef!$A$27:$C$46,3)+O488/10-0.1</f>
        <v>#N/A</v>
      </c>
      <c r="R488" s="31" t="e">
        <f ca="1">IF(Q488+0.1&lt;P488,Q488+2,Q488)</f>
        <v>#N/A</v>
      </c>
      <c r="S488" s="72" t="e">
        <f ca="1">M488*100000+J488</f>
        <v>#N/A</v>
      </c>
      <c r="T488" s="72" t="e">
        <f ca="1">R488*1000000+K488</f>
        <v>#N/A</v>
      </c>
      <c r="U488" s="72" t="e">
        <f ca="1">IF(N488&lt;11,T488-10000000,T488)</f>
        <v>#N/A</v>
      </c>
      <c r="V488" s="72" t="e">
        <f ca="1">U488/(6366197.724*0.9996)</f>
        <v>#N/A</v>
      </c>
      <c r="W488" s="72" t="e">
        <f ca="1">(Coef!$J$9/(1+Coef!$J$8*(COS(V488))^2)^0.5)*Coef!$J$6</f>
        <v>#N/A</v>
      </c>
      <c r="X488" s="72" t="e">
        <f ca="1">6*E488-183</f>
        <v>#N/A</v>
      </c>
      <c r="Y488" s="72" t="e">
        <f ca="1">(S488-500000)/W488</f>
        <v>#N/A</v>
      </c>
      <c r="Z488" s="72" t="e">
        <f ca="1">SIN(2*V488)</f>
        <v>#N/A</v>
      </c>
      <c r="AA488" s="72" t="e">
        <f ca="1">Z488*(COS(V488))^2</f>
        <v>#N/A</v>
      </c>
      <c r="AB488" s="72" t="e">
        <f ca="1">V488+(Z488/2)</f>
        <v>#N/A</v>
      </c>
      <c r="AC488" s="72" t="e">
        <f ca="1">(3*AB488+AA488)/4</f>
        <v>#N/A</v>
      </c>
      <c r="AD488" s="72" t="e">
        <f ca="1">(5*AC488+AA488*(COS(V488))^2)/3</f>
        <v>#N/A</v>
      </c>
      <c r="AE488" s="72" t="e">
        <f ca="1">Coef!$J$6*Coef!$J$9*(V488-(Coef!$J$10*AB488)+(Coef!$J$11*AC488)-(Coef!$J$12*AD488))</f>
        <v>#N/A</v>
      </c>
      <c r="AF488" s="72" t="e">
        <f ca="1">(U488-AE488)/W488</f>
        <v>#N/A</v>
      </c>
      <c r="AG488" s="72" t="e">
        <f ca="1">((Coef!$J$8*Y488^2)/2)*(COS(V488))^2</f>
        <v>#N/A</v>
      </c>
      <c r="AH488" s="72" t="e">
        <f ca="1">Y488*(1-(AG488/3))</f>
        <v>#N/A</v>
      </c>
      <c r="AI488" s="72" t="e">
        <f ca="1">AF488*(1-AG488)+V488</f>
        <v>#N/A</v>
      </c>
      <c r="AJ488" s="72" t="e">
        <f ca="1">(EXP(AH488)-EXP(-AH488))/2</f>
        <v>#N/A</v>
      </c>
      <c r="AK488" s="72" t="e">
        <f ca="1">ATAN(AJ488/COS(AI488))</f>
        <v>#N/A</v>
      </c>
      <c r="AL488" s="72" t="e">
        <f ca="1">ATAN(COS(AK488)*TAN(AI488))</f>
        <v>#N/A</v>
      </c>
      <c r="AM488" s="72" t="e">
        <f ca="1">V488+(1+Coef!$J$8*(COS(V488))^2-(3/2)*Coef!$J$8*SIN(V488)*COS(V488)*(AL488-V488))*(AL488-V488)</f>
        <v>#N/A</v>
      </c>
      <c r="AN488" s="34" t="e">
        <f t="shared" ca="1" si="378"/>
        <v>#N/A</v>
      </c>
      <c r="AO488" s="33" t="e">
        <f t="shared" ca="1" si="379"/>
        <v>#N/A</v>
      </c>
      <c r="AP488" s="33" t="e">
        <f t="shared" ca="1" si="380"/>
        <v>#N/A</v>
      </c>
      <c r="AQ488" s="72">
        <v>285</v>
      </c>
      <c r="AR488" s="72">
        <v>810000</v>
      </c>
      <c r="AS488" s="72" t="e">
        <f t="shared" ca="1" si="403"/>
        <v>#N/A</v>
      </c>
      <c r="AT488" s="72" t="e">
        <f t="shared" ca="1" si="403"/>
        <v>#N/A</v>
      </c>
      <c r="AU488" s="72">
        <f t="shared" si="403"/>
        <v>4.9741883681838397</v>
      </c>
      <c r="AV488" s="72" t="e">
        <f t="array" aca="1" ref="AV488" ca="1">ATAN((1-f)*TAN(AS488))</f>
        <v>#N/A</v>
      </c>
      <c r="AW488" s="72" t="e">
        <f t="shared" ca="1" si="381"/>
        <v>#N/A</v>
      </c>
      <c r="AX488" s="72" t="e">
        <f t="shared" ca="1" si="382"/>
        <v>#N/A</v>
      </c>
      <c r="AY488" s="72" t="e">
        <f t="shared" ca="1" si="404"/>
        <v>#N/A</v>
      </c>
      <c r="AZ488" s="72" t="e">
        <f t="shared" ca="1" si="383"/>
        <v>#N/A</v>
      </c>
      <c r="BA488" s="72" t="e">
        <f t="shared" ca="1" si="384"/>
        <v>#N/A</v>
      </c>
      <c r="BB488" s="72" t="e">
        <f t="shared" ca="1" si="385"/>
        <v>#N/A</v>
      </c>
      <c r="BC488" s="72" t="e">
        <f t="shared" ca="1" si="405"/>
        <v>#N/A</v>
      </c>
      <c r="BD488" s="75" t="e">
        <f t="shared" ca="1" si="386"/>
        <v>#N/A</v>
      </c>
      <c r="BE488" s="75" t="e">
        <f t="shared" ca="1" si="387"/>
        <v>#N/A</v>
      </c>
      <c r="BF488" s="75" t="e">
        <f t="shared" ca="1" si="406"/>
        <v>#N/A</v>
      </c>
      <c r="BG488" s="75" t="e">
        <f t="shared" ca="1" si="388"/>
        <v>#N/A</v>
      </c>
      <c r="BH488" s="75" t="e">
        <f t="shared" ca="1" si="389"/>
        <v>#N/A</v>
      </c>
      <c r="BI488" s="75" t="e">
        <f t="shared" ca="1" si="407"/>
        <v>#N/A</v>
      </c>
      <c r="BJ488" s="75" t="e">
        <f t="shared" ca="1" si="390"/>
        <v>#N/A</v>
      </c>
      <c r="BK488" s="75" t="e">
        <f t="shared" ca="1" si="391"/>
        <v>#N/A</v>
      </c>
      <c r="BL488" s="75" t="e">
        <f t="shared" ca="1" si="408"/>
        <v>#N/A</v>
      </c>
      <c r="BM488" s="72" t="e">
        <f t="array" aca="1" ref="BM488" ca="1">ATAN2((1-f)*SQRT(AX488^2+(SIN(AV488)*SIN(BL488)-COS(AV488)*COS(BL488)*COS(AU488))^2),SIN(AV488)*COS(BL488)+COS(AV488)*SIN(BL488)*COS(AU488))</f>
        <v>#N/A</v>
      </c>
      <c r="BN488" s="72" t="e">
        <f t="shared" ca="1" si="392"/>
        <v>#N/A</v>
      </c>
      <c r="BO488" s="72" t="e">
        <f t="array" aca="1" ref="BO488" ca="1">f/16*(1-AX488^2)*(4+f*(4-3*(1-AX488^2)))</f>
        <v>#N/A</v>
      </c>
      <c r="BP488" s="72" t="e">
        <f t="array" aca="1" ref="BP488" ca="1">BN488-(1-BO488)*f*AX488*(BL488+BO488*SIN(BL488)*(COS(BJ488)+BO488*COS(BL488)*(-1+2*COS(BJ488)^2)))</f>
        <v>#N/A</v>
      </c>
      <c r="BQ488" s="72" t="e">
        <f t="shared" ca="1" si="393"/>
        <v>#N/A</v>
      </c>
    </row>
    <row r="489" spans="2:69">
      <c r="B489" s="38"/>
      <c r="C489" s="72" t="str">
        <f t="shared" si="394"/>
        <v/>
      </c>
      <c r="D489" s="72" t="e">
        <f t="array" aca="1" ref="D489" ca="1">MATCH(TRUE,ISERROR(VALUE(MID(C489,ROW(INDIRECT("1:"&amp;LEN(C489))),1))),0)</f>
        <v>#N/A</v>
      </c>
      <c r="E489" s="72" t="e">
        <f t="shared" ca="1" si="395"/>
        <v>#N/A</v>
      </c>
      <c r="F489" s="72" t="e">
        <f t="shared" ca="1" si="396"/>
        <v>#N/A</v>
      </c>
      <c r="G489" s="72" t="e">
        <f t="shared" ca="1" si="397"/>
        <v>#N/A</v>
      </c>
      <c r="H489" s="72" t="e">
        <f t="shared" ca="1" si="398"/>
        <v>#N/A</v>
      </c>
      <c r="I489" s="72" t="e">
        <f t="shared" ca="1" si="399"/>
        <v>#N/A</v>
      </c>
      <c r="J489" s="72" t="e">
        <f t="shared" ca="1" si="400"/>
        <v>#N/A</v>
      </c>
      <c r="K489" s="72" t="e">
        <f t="shared" ca="1" si="401"/>
        <v>#N/A</v>
      </c>
      <c r="L489" s="72" t="e">
        <f t="shared" ca="1" si="402"/>
        <v>#N/A</v>
      </c>
      <c r="M489" s="72" t="e">
        <f ca="1">VLOOKUP(G489,Coef!$C$2:$F$25,4)</f>
        <v>#N/A</v>
      </c>
      <c r="N489" s="31" t="e">
        <f ca="1">VLOOKUP(F489,Coef!$C$4:$D$23,2)</f>
        <v>#N/A</v>
      </c>
      <c r="O489" s="31" t="e">
        <f ca="1">MOD(VLOOKUP(H489,Coef!$C$2:$G$21,5)+MOD(E489+1,2)*15,20)</f>
        <v>#N/A</v>
      </c>
      <c r="P489" s="31" t="e">
        <f ca="1">VLOOKUP(N489,Coef!$A$27:$B$46,2)</f>
        <v>#N/A</v>
      </c>
      <c r="Q489" s="31" t="e">
        <f ca="1">VLOOKUP(N489,Coef!$A$27:$C$46,3)+O489/10-0.1</f>
        <v>#N/A</v>
      </c>
      <c r="R489" s="31" t="e">
        <f ca="1">IF(Q489+0.1&lt;P489,Q489+2,Q489)</f>
        <v>#N/A</v>
      </c>
      <c r="S489" s="72" t="e">
        <f ca="1">M489*100000+J489</f>
        <v>#N/A</v>
      </c>
      <c r="T489" s="72" t="e">
        <f ca="1">R489*1000000+K489</f>
        <v>#N/A</v>
      </c>
      <c r="U489" s="72" t="e">
        <f ca="1">IF(N489&lt;11,T489-10000000,T489)</f>
        <v>#N/A</v>
      </c>
      <c r="V489" s="72" t="e">
        <f ca="1">U489/(6366197.724*0.9996)</f>
        <v>#N/A</v>
      </c>
      <c r="W489" s="72" t="e">
        <f ca="1">(Coef!$J$9/(1+Coef!$J$8*(COS(V489))^2)^0.5)*Coef!$J$6</f>
        <v>#N/A</v>
      </c>
      <c r="X489" s="72" t="e">
        <f ca="1">6*E489-183</f>
        <v>#N/A</v>
      </c>
      <c r="Y489" s="72" t="e">
        <f ca="1">(S489-500000)/W489</f>
        <v>#N/A</v>
      </c>
      <c r="Z489" s="72" t="e">
        <f ca="1">SIN(2*V489)</f>
        <v>#N/A</v>
      </c>
      <c r="AA489" s="72" t="e">
        <f ca="1">Z489*(COS(V489))^2</f>
        <v>#N/A</v>
      </c>
      <c r="AB489" s="72" t="e">
        <f ca="1">V489+(Z489/2)</f>
        <v>#N/A</v>
      </c>
      <c r="AC489" s="72" t="e">
        <f ca="1">(3*AB489+AA489)/4</f>
        <v>#N/A</v>
      </c>
      <c r="AD489" s="72" t="e">
        <f ca="1">(5*AC489+AA489*(COS(V489))^2)/3</f>
        <v>#N/A</v>
      </c>
      <c r="AE489" s="72" t="e">
        <f ca="1">Coef!$J$6*Coef!$J$9*(V489-(Coef!$J$10*AB489)+(Coef!$J$11*AC489)-(Coef!$J$12*AD489))</f>
        <v>#N/A</v>
      </c>
      <c r="AF489" s="72" t="e">
        <f ca="1">(U489-AE489)/W489</f>
        <v>#N/A</v>
      </c>
      <c r="AG489" s="72" t="e">
        <f ca="1">((Coef!$J$8*Y489^2)/2)*(COS(V489))^2</f>
        <v>#N/A</v>
      </c>
      <c r="AH489" s="72" t="e">
        <f ca="1">Y489*(1-(AG489/3))</f>
        <v>#N/A</v>
      </c>
      <c r="AI489" s="72" t="e">
        <f ca="1">AF489*(1-AG489)+V489</f>
        <v>#N/A</v>
      </c>
      <c r="AJ489" s="72" t="e">
        <f ca="1">(EXP(AH489)-EXP(-AH489))/2</f>
        <v>#N/A</v>
      </c>
      <c r="AK489" s="72" t="e">
        <f ca="1">ATAN(AJ489/COS(AI489))</f>
        <v>#N/A</v>
      </c>
      <c r="AL489" s="72" t="e">
        <f ca="1">ATAN(COS(AK489)*TAN(AI489))</f>
        <v>#N/A</v>
      </c>
      <c r="AM489" s="72" t="e">
        <f ca="1">V489+(1+Coef!$J$8*(COS(V489))^2-(3/2)*Coef!$J$8*SIN(V489)*COS(V489)*(AL489-V489))*(AL489-V489)</f>
        <v>#N/A</v>
      </c>
      <c r="AN489" s="34" t="e">
        <f t="shared" ca="1" si="378"/>
        <v>#N/A</v>
      </c>
      <c r="AO489" s="33" t="e">
        <f t="shared" ca="1" si="379"/>
        <v>#N/A</v>
      </c>
      <c r="AP489" s="33" t="e">
        <f t="shared" ca="1" si="380"/>
        <v>#N/A</v>
      </c>
      <c r="AQ489" s="72">
        <v>285</v>
      </c>
      <c r="AR489" s="72">
        <v>810000</v>
      </c>
      <c r="AS489" s="72" t="e">
        <f t="shared" ca="1" si="403"/>
        <v>#N/A</v>
      </c>
      <c r="AT489" s="72" t="e">
        <f t="shared" ca="1" si="403"/>
        <v>#N/A</v>
      </c>
      <c r="AU489" s="72">
        <f t="shared" si="403"/>
        <v>4.9741883681838397</v>
      </c>
      <c r="AV489" s="72" t="e">
        <f t="array" aca="1" ref="AV489" ca="1">ATAN((1-f)*TAN(AS489))</f>
        <v>#N/A</v>
      </c>
      <c r="AW489" s="72" t="e">
        <f t="shared" ca="1" si="381"/>
        <v>#N/A</v>
      </c>
      <c r="AX489" s="72" t="e">
        <f t="shared" ca="1" si="382"/>
        <v>#N/A</v>
      </c>
      <c r="AY489" s="72" t="e">
        <f t="shared" ca="1" si="404"/>
        <v>#N/A</v>
      </c>
      <c r="AZ489" s="72" t="e">
        <f t="shared" ca="1" si="383"/>
        <v>#N/A</v>
      </c>
      <c r="BA489" s="72" t="e">
        <f t="shared" ca="1" si="384"/>
        <v>#N/A</v>
      </c>
      <c r="BB489" s="72" t="e">
        <f t="shared" ca="1" si="385"/>
        <v>#N/A</v>
      </c>
      <c r="BC489" s="72" t="e">
        <f t="shared" ca="1" si="405"/>
        <v>#N/A</v>
      </c>
      <c r="BD489" s="75" t="e">
        <f t="shared" ca="1" si="386"/>
        <v>#N/A</v>
      </c>
      <c r="BE489" s="75" t="e">
        <f t="shared" ca="1" si="387"/>
        <v>#N/A</v>
      </c>
      <c r="BF489" s="75" t="e">
        <f t="shared" ca="1" si="406"/>
        <v>#N/A</v>
      </c>
      <c r="BG489" s="75" t="e">
        <f t="shared" ca="1" si="388"/>
        <v>#N/A</v>
      </c>
      <c r="BH489" s="75" t="e">
        <f t="shared" ca="1" si="389"/>
        <v>#N/A</v>
      </c>
      <c r="BI489" s="75" t="e">
        <f t="shared" ca="1" si="407"/>
        <v>#N/A</v>
      </c>
      <c r="BJ489" s="75" t="e">
        <f t="shared" ca="1" si="390"/>
        <v>#N/A</v>
      </c>
      <c r="BK489" s="75" t="e">
        <f t="shared" ca="1" si="391"/>
        <v>#N/A</v>
      </c>
      <c r="BL489" s="75" t="e">
        <f t="shared" ca="1" si="408"/>
        <v>#N/A</v>
      </c>
      <c r="BM489" s="72" t="e">
        <f t="array" aca="1" ref="BM489" ca="1">ATAN2((1-f)*SQRT(AX489^2+(SIN(AV489)*SIN(BL489)-COS(AV489)*COS(BL489)*COS(AU489))^2),SIN(AV489)*COS(BL489)+COS(AV489)*SIN(BL489)*COS(AU489))</f>
        <v>#N/A</v>
      </c>
      <c r="BN489" s="72" t="e">
        <f t="shared" ca="1" si="392"/>
        <v>#N/A</v>
      </c>
      <c r="BO489" s="72" t="e">
        <f t="array" aca="1" ref="BO489" ca="1">f/16*(1-AX489^2)*(4+f*(4-3*(1-AX489^2)))</f>
        <v>#N/A</v>
      </c>
      <c r="BP489" s="72" t="e">
        <f t="array" aca="1" ref="BP489" ca="1">BN489-(1-BO489)*f*AX489*(BL489+BO489*SIN(BL489)*(COS(BJ489)+BO489*COS(BL489)*(-1+2*COS(BJ489)^2)))</f>
        <v>#N/A</v>
      </c>
      <c r="BQ489" s="72" t="e">
        <f t="shared" ca="1" si="393"/>
        <v>#N/A</v>
      </c>
    </row>
    <row r="490" spans="2:69">
      <c r="B490" s="38"/>
      <c r="C490" s="72" t="str">
        <f t="shared" si="394"/>
        <v/>
      </c>
      <c r="D490" s="72" t="e">
        <f t="array" aca="1" ref="D490" ca="1">MATCH(TRUE,ISERROR(VALUE(MID(C490,ROW(INDIRECT("1:"&amp;LEN(C490))),1))),0)</f>
        <v>#N/A</v>
      </c>
      <c r="E490" s="72" t="e">
        <f t="shared" ca="1" si="395"/>
        <v>#N/A</v>
      </c>
      <c r="F490" s="72" t="e">
        <f t="shared" ca="1" si="396"/>
        <v>#N/A</v>
      </c>
      <c r="G490" s="72" t="e">
        <f t="shared" ca="1" si="397"/>
        <v>#N/A</v>
      </c>
      <c r="H490" s="72" t="e">
        <f t="shared" ca="1" si="398"/>
        <v>#N/A</v>
      </c>
      <c r="I490" s="72" t="e">
        <f t="shared" ca="1" si="399"/>
        <v>#N/A</v>
      </c>
      <c r="J490" s="72" t="e">
        <f t="shared" ca="1" si="400"/>
        <v>#N/A</v>
      </c>
      <c r="K490" s="72" t="e">
        <f t="shared" ca="1" si="401"/>
        <v>#N/A</v>
      </c>
      <c r="L490" s="72" t="e">
        <f t="shared" ca="1" si="402"/>
        <v>#N/A</v>
      </c>
      <c r="M490" s="72" t="e">
        <f ca="1">VLOOKUP(G490,Coef!$C$2:$F$25,4)</f>
        <v>#N/A</v>
      </c>
      <c r="N490" s="31" t="e">
        <f ca="1">VLOOKUP(F490,Coef!$C$4:$D$23,2)</f>
        <v>#N/A</v>
      </c>
      <c r="O490" s="31" t="e">
        <f ca="1">MOD(VLOOKUP(H490,Coef!$C$2:$G$21,5)+MOD(E490+1,2)*15,20)</f>
        <v>#N/A</v>
      </c>
      <c r="P490" s="31" t="e">
        <f ca="1">VLOOKUP(N490,Coef!$A$27:$B$46,2)</f>
        <v>#N/A</v>
      </c>
      <c r="Q490" s="31" t="e">
        <f ca="1">VLOOKUP(N490,Coef!$A$27:$C$46,3)+O490/10-0.1</f>
        <v>#N/A</v>
      </c>
      <c r="R490" s="31" t="e">
        <f ca="1">IF(Q490+0.1&lt;P490,Q490+2,Q490)</f>
        <v>#N/A</v>
      </c>
      <c r="S490" s="72" t="e">
        <f ca="1">M490*100000+J490</f>
        <v>#N/A</v>
      </c>
      <c r="T490" s="72" t="e">
        <f ca="1">R490*1000000+K490</f>
        <v>#N/A</v>
      </c>
      <c r="U490" s="72" t="e">
        <f ca="1">IF(N490&lt;11,T490-10000000,T490)</f>
        <v>#N/A</v>
      </c>
      <c r="V490" s="72" t="e">
        <f ca="1">U490/(6366197.724*0.9996)</f>
        <v>#N/A</v>
      </c>
      <c r="W490" s="72" t="e">
        <f ca="1">(Coef!$J$9/(1+Coef!$J$8*(COS(V490))^2)^0.5)*Coef!$J$6</f>
        <v>#N/A</v>
      </c>
      <c r="X490" s="72" t="e">
        <f ca="1">6*E490-183</f>
        <v>#N/A</v>
      </c>
      <c r="Y490" s="72" t="e">
        <f ca="1">(S490-500000)/W490</f>
        <v>#N/A</v>
      </c>
      <c r="Z490" s="72" t="e">
        <f ca="1">SIN(2*V490)</f>
        <v>#N/A</v>
      </c>
      <c r="AA490" s="72" t="e">
        <f ca="1">Z490*(COS(V490))^2</f>
        <v>#N/A</v>
      </c>
      <c r="AB490" s="72" t="e">
        <f ca="1">V490+(Z490/2)</f>
        <v>#N/A</v>
      </c>
      <c r="AC490" s="72" t="e">
        <f ca="1">(3*AB490+AA490)/4</f>
        <v>#N/A</v>
      </c>
      <c r="AD490" s="72" t="e">
        <f ca="1">(5*AC490+AA490*(COS(V490))^2)/3</f>
        <v>#N/A</v>
      </c>
      <c r="AE490" s="72" t="e">
        <f ca="1">Coef!$J$6*Coef!$J$9*(V490-(Coef!$J$10*AB490)+(Coef!$J$11*AC490)-(Coef!$J$12*AD490))</f>
        <v>#N/A</v>
      </c>
      <c r="AF490" s="72" t="e">
        <f ca="1">(U490-AE490)/W490</f>
        <v>#N/A</v>
      </c>
      <c r="AG490" s="72" t="e">
        <f ca="1">((Coef!$J$8*Y490^2)/2)*(COS(V490))^2</f>
        <v>#N/A</v>
      </c>
      <c r="AH490" s="72" t="e">
        <f ca="1">Y490*(1-(AG490/3))</f>
        <v>#N/A</v>
      </c>
      <c r="AI490" s="72" t="e">
        <f ca="1">AF490*(1-AG490)+V490</f>
        <v>#N/A</v>
      </c>
      <c r="AJ490" s="72" t="e">
        <f ca="1">(EXP(AH490)-EXP(-AH490))/2</f>
        <v>#N/A</v>
      </c>
      <c r="AK490" s="72" t="e">
        <f ca="1">ATAN(AJ490/COS(AI490))</f>
        <v>#N/A</v>
      </c>
      <c r="AL490" s="72" t="e">
        <f ca="1">ATAN(COS(AK490)*TAN(AI490))</f>
        <v>#N/A</v>
      </c>
      <c r="AM490" s="72" t="e">
        <f ca="1">V490+(1+Coef!$J$8*(COS(V490))^2-(3/2)*Coef!$J$8*SIN(V490)*COS(V490)*(AL490-V490))*(AL490-V490)</f>
        <v>#N/A</v>
      </c>
      <c r="AN490" s="34" t="e">
        <f t="shared" ca="1" si="378"/>
        <v>#N/A</v>
      </c>
      <c r="AO490" s="33" t="e">
        <f t="shared" ca="1" si="379"/>
        <v>#N/A</v>
      </c>
      <c r="AP490" s="33" t="e">
        <f t="shared" ca="1" si="380"/>
        <v>#N/A</v>
      </c>
      <c r="AQ490" s="72">
        <v>285</v>
      </c>
      <c r="AR490" s="72">
        <v>810000</v>
      </c>
      <c r="AS490" s="72" t="e">
        <f t="shared" ca="1" si="403"/>
        <v>#N/A</v>
      </c>
      <c r="AT490" s="72" t="e">
        <f t="shared" ca="1" si="403"/>
        <v>#N/A</v>
      </c>
      <c r="AU490" s="72">
        <f t="shared" si="403"/>
        <v>4.9741883681838397</v>
      </c>
      <c r="AV490" s="72" t="e">
        <f t="array" aca="1" ref="AV490" ca="1">ATAN((1-f)*TAN(AS490))</f>
        <v>#N/A</v>
      </c>
      <c r="AW490" s="72" t="e">
        <f t="shared" ca="1" si="381"/>
        <v>#N/A</v>
      </c>
      <c r="AX490" s="72" t="e">
        <f t="shared" ca="1" si="382"/>
        <v>#N/A</v>
      </c>
      <c r="AY490" s="72" t="e">
        <f t="shared" ca="1" si="404"/>
        <v>#N/A</v>
      </c>
      <c r="AZ490" s="72" t="e">
        <f t="shared" ca="1" si="383"/>
        <v>#N/A</v>
      </c>
      <c r="BA490" s="72" t="e">
        <f t="shared" ca="1" si="384"/>
        <v>#N/A</v>
      </c>
      <c r="BB490" s="72" t="e">
        <f t="shared" ca="1" si="385"/>
        <v>#N/A</v>
      </c>
      <c r="BC490" s="72" t="e">
        <f t="shared" ca="1" si="405"/>
        <v>#N/A</v>
      </c>
      <c r="BD490" s="75" t="e">
        <f t="shared" ca="1" si="386"/>
        <v>#N/A</v>
      </c>
      <c r="BE490" s="75" t="e">
        <f t="shared" ca="1" si="387"/>
        <v>#N/A</v>
      </c>
      <c r="BF490" s="75" t="e">
        <f t="shared" ca="1" si="406"/>
        <v>#N/A</v>
      </c>
      <c r="BG490" s="75" t="e">
        <f t="shared" ca="1" si="388"/>
        <v>#N/A</v>
      </c>
      <c r="BH490" s="75" t="e">
        <f t="shared" ca="1" si="389"/>
        <v>#N/A</v>
      </c>
      <c r="BI490" s="75" t="e">
        <f t="shared" ca="1" si="407"/>
        <v>#N/A</v>
      </c>
      <c r="BJ490" s="75" t="e">
        <f t="shared" ca="1" si="390"/>
        <v>#N/A</v>
      </c>
      <c r="BK490" s="75" t="e">
        <f t="shared" ca="1" si="391"/>
        <v>#N/A</v>
      </c>
      <c r="BL490" s="75" t="e">
        <f t="shared" ca="1" si="408"/>
        <v>#N/A</v>
      </c>
      <c r="BM490" s="72" t="e">
        <f t="array" aca="1" ref="BM490" ca="1">ATAN2((1-f)*SQRT(AX490^2+(SIN(AV490)*SIN(BL490)-COS(AV490)*COS(BL490)*COS(AU490))^2),SIN(AV490)*COS(BL490)+COS(AV490)*SIN(BL490)*COS(AU490))</f>
        <v>#N/A</v>
      </c>
      <c r="BN490" s="72" t="e">
        <f t="shared" ca="1" si="392"/>
        <v>#N/A</v>
      </c>
      <c r="BO490" s="72" t="e">
        <f t="array" aca="1" ref="BO490" ca="1">f/16*(1-AX490^2)*(4+f*(4-3*(1-AX490^2)))</f>
        <v>#N/A</v>
      </c>
      <c r="BP490" s="72" t="e">
        <f t="array" aca="1" ref="BP490" ca="1">BN490-(1-BO490)*f*AX490*(BL490+BO490*SIN(BL490)*(COS(BJ490)+BO490*COS(BL490)*(-1+2*COS(BJ490)^2)))</f>
        <v>#N/A</v>
      </c>
      <c r="BQ490" s="72" t="e">
        <f t="shared" ca="1" si="393"/>
        <v>#N/A</v>
      </c>
    </row>
    <row r="491" spans="2:69">
      <c r="B491" s="38"/>
      <c r="C491" s="72" t="str">
        <f t="shared" si="394"/>
        <v/>
      </c>
      <c r="D491" s="72" t="e">
        <f t="array" aca="1" ref="D491" ca="1">MATCH(TRUE,ISERROR(VALUE(MID(C491,ROW(INDIRECT("1:"&amp;LEN(C491))),1))),0)</f>
        <v>#N/A</v>
      </c>
      <c r="E491" s="72" t="e">
        <f t="shared" ca="1" si="395"/>
        <v>#N/A</v>
      </c>
      <c r="F491" s="72" t="e">
        <f t="shared" ca="1" si="396"/>
        <v>#N/A</v>
      </c>
      <c r="G491" s="72" t="e">
        <f t="shared" ca="1" si="397"/>
        <v>#N/A</v>
      </c>
      <c r="H491" s="72" t="e">
        <f t="shared" ca="1" si="398"/>
        <v>#N/A</v>
      </c>
      <c r="I491" s="72" t="e">
        <f t="shared" ca="1" si="399"/>
        <v>#N/A</v>
      </c>
      <c r="J491" s="72" t="e">
        <f t="shared" ca="1" si="400"/>
        <v>#N/A</v>
      </c>
      <c r="K491" s="72" t="e">
        <f t="shared" ca="1" si="401"/>
        <v>#N/A</v>
      </c>
      <c r="L491" s="72" t="e">
        <f t="shared" ca="1" si="402"/>
        <v>#N/A</v>
      </c>
      <c r="M491" s="72" t="e">
        <f ca="1">VLOOKUP(G491,Coef!$C$2:$F$25,4)</f>
        <v>#N/A</v>
      </c>
      <c r="N491" s="31" t="e">
        <f ca="1">VLOOKUP(F491,Coef!$C$4:$D$23,2)</f>
        <v>#N/A</v>
      </c>
      <c r="O491" s="31" t="e">
        <f ca="1">MOD(VLOOKUP(H491,Coef!$C$2:$G$21,5)+MOD(E491+1,2)*15,20)</f>
        <v>#N/A</v>
      </c>
      <c r="P491" s="31" t="e">
        <f ca="1">VLOOKUP(N491,Coef!$A$27:$B$46,2)</f>
        <v>#N/A</v>
      </c>
      <c r="Q491" s="31" t="e">
        <f ca="1">VLOOKUP(N491,Coef!$A$27:$C$46,3)+O491/10-0.1</f>
        <v>#N/A</v>
      </c>
      <c r="R491" s="31" t="e">
        <f ca="1">IF(Q491+0.1&lt;P491,Q491+2,Q491)</f>
        <v>#N/A</v>
      </c>
      <c r="S491" s="72" t="e">
        <f ca="1">M491*100000+J491</f>
        <v>#N/A</v>
      </c>
      <c r="T491" s="72" t="e">
        <f ca="1">R491*1000000+K491</f>
        <v>#N/A</v>
      </c>
      <c r="U491" s="72" t="e">
        <f ca="1">IF(N491&lt;11,T491-10000000,T491)</f>
        <v>#N/A</v>
      </c>
      <c r="V491" s="72" t="e">
        <f ca="1">U491/(6366197.724*0.9996)</f>
        <v>#N/A</v>
      </c>
      <c r="W491" s="72" t="e">
        <f ca="1">(Coef!$J$9/(1+Coef!$J$8*(COS(V491))^2)^0.5)*Coef!$J$6</f>
        <v>#N/A</v>
      </c>
      <c r="X491" s="72" t="e">
        <f ca="1">6*E491-183</f>
        <v>#N/A</v>
      </c>
      <c r="Y491" s="72" t="e">
        <f ca="1">(S491-500000)/W491</f>
        <v>#N/A</v>
      </c>
      <c r="Z491" s="72" t="e">
        <f ca="1">SIN(2*V491)</f>
        <v>#N/A</v>
      </c>
      <c r="AA491" s="72" t="e">
        <f ca="1">Z491*(COS(V491))^2</f>
        <v>#N/A</v>
      </c>
      <c r="AB491" s="72" t="e">
        <f ca="1">V491+(Z491/2)</f>
        <v>#N/A</v>
      </c>
      <c r="AC491" s="72" t="e">
        <f ca="1">(3*AB491+AA491)/4</f>
        <v>#N/A</v>
      </c>
      <c r="AD491" s="72" t="e">
        <f ca="1">(5*AC491+AA491*(COS(V491))^2)/3</f>
        <v>#N/A</v>
      </c>
      <c r="AE491" s="72" t="e">
        <f ca="1">Coef!$J$6*Coef!$J$9*(V491-(Coef!$J$10*AB491)+(Coef!$J$11*AC491)-(Coef!$J$12*AD491))</f>
        <v>#N/A</v>
      </c>
      <c r="AF491" s="72" t="e">
        <f ca="1">(U491-AE491)/W491</f>
        <v>#N/A</v>
      </c>
      <c r="AG491" s="72" t="e">
        <f ca="1">((Coef!$J$8*Y491^2)/2)*(COS(V491))^2</f>
        <v>#N/A</v>
      </c>
      <c r="AH491" s="72" t="e">
        <f ca="1">Y491*(1-(AG491/3))</f>
        <v>#N/A</v>
      </c>
      <c r="AI491" s="72" t="e">
        <f ca="1">AF491*(1-AG491)+V491</f>
        <v>#N/A</v>
      </c>
      <c r="AJ491" s="72" t="e">
        <f ca="1">(EXP(AH491)-EXP(-AH491))/2</f>
        <v>#N/A</v>
      </c>
      <c r="AK491" s="72" t="e">
        <f ca="1">ATAN(AJ491/COS(AI491))</f>
        <v>#N/A</v>
      </c>
      <c r="AL491" s="72" t="e">
        <f ca="1">ATAN(COS(AK491)*TAN(AI491))</f>
        <v>#N/A</v>
      </c>
      <c r="AM491" s="72" t="e">
        <f ca="1">V491+(1+Coef!$J$8*(COS(V491))^2-(3/2)*Coef!$J$8*SIN(V491)*COS(V491)*(AL491-V491))*(AL491-V491)</f>
        <v>#N/A</v>
      </c>
      <c r="AN491" s="34" t="e">
        <f t="shared" ca="1" si="378"/>
        <v>#N/A</v>
      </c>
      <c r="AO491" s="33" t="e">
        <f t="shared" ca="1" si="379"/>
        <v>#N/A</v>
      </c>
      <c r="AP491" s="33" t="e">
        <f t="shared" ca="1" si="380"/>
        <v>#N/A</v>
      </c>
      <c r="AQ491" s="72">
        <v>285</v>
      </c>
      <c r="AR491" s="72">
        <v>810000</v>
      </c>
      <c r="AS491" s="72" t="e">
        <f t="shared" ca="1" si="403"/>
        <v>#N/A</v>
      </c>
      <c r="AT491" s="72" t="e">
        <f t="shared" ca="1" si="403"/>
        <v>#N/A</v>
      </c>
      <c r="AU491" s="72">
        <f t="shared" si="403"/>
        <v>4.9741883681838397</v>
      </c>
      <c r="AV491" s="72" t="e">
        <f t="array" aca="1" ref="AV491" ca="1">ATAN((1-f)*TAN(AS491))</f>
        <v>#N/A</v>
      </c>
      <c r="AW491" s="72" t="e">
        <f t="shared" ca="1" si="381"/>
        <v>#N/A</v>
      </c>
      <c r="AX491" s="72" t="e">
        <f t="shared" ca="1" si="382"/>
        <v>#N/A</v>
      </c>
      <c r="AY491" s="72" t="e">
        <f t="shared" ca="1" si="404"/>
        <v>#N/A</v>
      </c>
      <c r="AZ491" s="72" t="e">
        <f t="shared" ca="1" si="383"/>
        <v>#N/A</v>
      </c>
      <c r="BA491" s="72" t="e">
        <f t="shared" ca="1" si="384"/>
        <v>#N/A</v>
      </c>
      <c r="BB491" s="72" t="e">
        <f t="shared" ca="1" si="385"/>
        <v>#N/A</v>
      </c>
      <c r="BC491" s="72" t="e">
        <f t="shared" ca="1" si="405"/>
        <v>#N/A</v>
      </c>
      <c r="BD491" s="75" t="e">
        <f t="shared" ca="1" si="386"/>
        <v>#N/A</v>
      </c>
      <c r="BE491" s="75" t="e">
        <f t="shared" ca="1" si="387"/>
        <v>#N/A</v>
      </c>
      <c r="BF491" s="75" t="e">
        <f t="shared" ca="1" si="406"/>
        <v>#N/A</v>
      </c>
      <c r="BG491" s="75" t="e">
        <f t="shared" ca="1" si="388"/>
        <v>#N/A</v>
      </c>
      <c r="BH491" s="75" t="e">
        <f t="shared" ca="1" si="389"/>
        <v>#N/A</v>
      </c>
      <c r="BI491" s="75" t="e">
        <f t="shared" ca="1" si="407"/>
        <v>#N/A</v>
      </c>
      <c r="BJ491" s="75" t="e">
        <f t="shared" ca="1" si="390"/>
        <v>#N/A</v>
      </c>
      <c r="BK491" s="75" t="e">
        <f t="shared" ca="1" si="391"/>
        <v>#N/A</v>
      </c>
      <c r="BL491" s="75" t="e">
        <f t="shared" ca="1" si="408"/>
        <v>#N/A</v>
      </c>
      <c r="BM491" s="72" t="e">
        <f t="array" aca="1" ref="BM491" ca="1">ATAN2((1-f)*SQRT(AX491^2+(SIN(AV491)*SIN(BL491)-COS(AV491)*COS(BL491)*COS(AU491))^2),SIN(AV491)*COS(BL491)+COS(AV491)*SIN(BL491)*COS(AU491))</f>
        <v>#N/A</v>
      </c>
      <c r="BN491" s="72" t="e">
        <f t="shared" ca="1" si="392"/>
        <v>#N/A</v>
      </c>
      <c r="BO491" s="72" t="e">
        <f t="array" aca="1" ref="BO491" ca="1">f/16*(1-AX491^2)*(4+f*(4-3*(1-AX491^2)))</f>
        <v>#N/A</v>
      </c>
      <c r="BP491" s="72" t="e">
        <f t="array" aca="1" ref="BP491" ca="1">BN491-(1-BO491)*f*AX491*(BL491+BO491*SIN(BL491)*(COS(BJ491)+BO491*COS(BL491)*(-1+2*COS(BJ491)^2)))</f>
        <v>#N/A</v>
      </c>
      <c r="BQ491" s="72" t="e">
        <f t="shared" ca="1" si="393"/>
        <v>#N/A</v>
      </c>
    </row>
    <row r="492" spans="2:69">
      <c r="B492" s="38"/>
      <c r="C492" s="72" t="str">
        <f t="shared" si="394"/>
        <v/>
      </c>
      <c r="D492" s="72" t="e">
        <f t="array" aca="1" ref="D492" ca="1">MATCH(TRUE,ISERROR(VALUE(MID(C492,ROW(INDIRECT("1:"&amp;LEN(C492))),1))),0)</f>
        <v>#N/A</v>
      </c>
      <c r="E492" s="72" t="e">
        <f t="shared" ca="1" si="395"/>
        <v>#N/A</v>
      </c>
      <c r="F492" s="72" t="e">
        <f t="shared" ca="1" si="396"/>
        <v>#N/A</v>
      </c>
      <c r="G492" s="72" t="e">
        <f t="shared" ca="1" si="397"/>
        <v>#N/A</v>
      </c>
      <c r="H492" s="72" t="e">
        <f t="shared" ca="1" si="398"/>
        <v>#N/A</v>
      </c>
      <c r="I492" s="72" t="e">
        <f t="shared" ca="1" si="399"/>
        <v>#N/A</v>
      </c>
      <c r="J492" s="72" t="e">
        <f t="shared" ca="1" si="400"/>
        <v>#N/A</v>
      </c>
      <c r="K492" s="72" t="e">
        <f t="shared" ca="1" si="401"/>
        <v>#N/A</v>
      </c>
      <c r="L492" s="72" t="e">
        <f t="shared" ca="1" si="402"/>
        <v>#N/A</v>
      </c>
      <c r="M492" s="72" t="e">
        <f ca="1">VLOOKUP(G492,Coef!$C$2:$F$25,4)</f>
        <v>#N/A</v>
      </c>
      <c r="N492" s="31" t="e">
        <f ca="1">VLOOKUP(F492,Coef!$C$4:$D$23,2)</f>
        <v>#N/A</v>
      </c>
      <c r="O492" s="31" t="e">
        <f ca="1">MOD(VLOOKUP(H492,Coef!$C$2:$G$21,5)+MOD(E492+1,2)*15,20)</f>
        <v>#N/A</v>
      </c>
      <c r="P492" s="31" t="e">
        <f ca="1">VLOOKUP(N492,Coef!$A$27:$B$46,2)</f>
        <v>#N/A</v>
      </c>
      <c r="Q492" s="31" t="e">
        <f ca="1">VLOOKUP(N492,Coef!$A$27:$C$46,3)+O492/10-0.1</f>
        <v>#N/A</v>
      </c>
      <c r="R492" s="31" t="e">
        <f ca="1">IF(Q492+0.1&lt;P492,Q492+2,Q492)</f>
        <v>#N/A</v>
      </c>
      <c r="S492" s="72" t="e">
        <f ca="1">M492*100000+J492</f>
        <v>#N/A</v>
      </c>
      <c r="T492" s="72" t="e">
        <f ca="1">R492*1000000+K492</f>
        <v>#N/A</v>
      </c>
      <c r="U492" s="72" t="e">
        <f ca="1">IF(N492&lt;11,T492-10000000,T492)</f>
        <v>#N/A</v>
      </c>
      <c r="V492" s="72" t="e">
        <f ca="1">U492/(6366197.724*0.9996)</f>
        <v>#N/A</v>
      </c>
      <c r="W492" s="72" t="e">
        <f ca="1">(Coef!$J$9/(1+Coef!$J$8*(COS(V492))^2)^0.5)*Coef!$J$6</f>
        <v>#N/A</v>
      </c>
      <c r="X492" s="72" t="e">
        <f ca="1">6*E492-183</f>
        <v>#N/A</v>
      </c>
      <c r="Y492" s="72" t="e">
        <f ca="1">(S492-500000)/W492</f>
        <v>#N/A</v>
      </c>
      <c r="Z492" s="72" t="e">
        <f ca="1">SIN(2*V492)</f>
        <v>#N/A</v>
      </c>
      <c r="AA492" s="72" t="e">
        <f ca="1">Z492*(COS(V492))^2</f>
        <v>#N/A</v>
      </c>
      <c r="AB492" s="72" t="e">
        <f ca="1">V492+(Z492/2)</f>
        <v>#N/A</v>
      </c>
      <c r="AC492" s="72" t="e">
        <f ca="1">(3*AB492+AA492)/4</f>
        <v>#N/A</v>
      </c>
      <c r="AD492" s="72" t="e">
        <f ca="1">(5*AC492+AA492*(COS(V492))^2)/3</f>
        <v>#N/A</v>
      </c>
      <c r="AE492" s="72" t="e">
        <f ca="1">Coef!$J$6*Coef!$J$9*(V492-(Coef!$J$10*AB492)+(Coef!$J$11*AC492)-(Coef!$J$12*AD492))</f>
        <v>#N/A</v>
      </c>
      <c r="AF492" s="72" t="e">
        <f ca="1">(U492-AE492)/W492</f>
        <v>#N/A</v>
      </c>
      <c r="AG492" s="72" t="e">
        <f ca="1">((Coef!$J$8*Y492^2)/2)*(COS(V492))^2</f>
        <v>#N/A</v>
      </c>
      <c r="AH492" s="72" t="e">
        <f ca="1">Y492*(1-(AG492/3))</f>
        <v>#N/A</v>
      </c>
      <c r="AI492" s="72" t="e">
        <f ca="1">AF492*(1-AG492)+V492</f>
        <v>#N/A</v>
      </c>
      <c r="AJ492" s="72" t="e">
        <f ca="1">(EXP(AH492)-EXP(-AH492))/2</f>
        <v>#N/A</v>
      </c>
      <c r="AK492" s="72" t="e">
        <f ca="1">ATAN(AJ492/COS(AI492))</f>
        <v>#N/A</v>
      </c>
      <c r="AL492" s="72" t="e">
        <f ca="1">ATAN(COS(AK492)*TAN(AI492))</f>
        <v>#N/A</v>
      </c>
      <c r="AM492" s="72" t="e">
        <f ca="1">V492+(1+Coef!$J$8*(COS(V492))^2-(3/2)*Coef!$J$8*SIN(V492)*COS(V492)*(AL492-V492))*(AL492-V492)</f>
        <v>#N/A</v>
      </c>
      <c r="AN492" s="34" t="e">
        <f t="shared" ca="1" si="378"/>
        <v>#N/A</v>
      </c>
      <c r="AO492" s="33" t="e">
        <f t="shared" ca="1" si="379"/>
        <v>#N/A</v>
      </c>
      <c r="AP492" s="33" t="e">
        <f t="shared" ca="1" si="380"/>
        <v>#N/A</v>
      </c>
      <c r="AQ492" s="72">
        <v>285</v>
      </c>
      <c r="AR492" s="72">
        <v>810000</v>
      </c>
      <c r="AS492" s="72" t="e">
        <f t="shared" ca="1" si="403"/>
        <v>#N/A</v>
      </c>
      <c r="AT492" s="72" t="e">
        <f t="shared" ca="1" si="403"/>
        <v>#N/A</v>
      </c>
      <c r="AU492" s="72">
        <f t="shared" si="403"/>
        <v>4.9741883681838397</v>
      </c>
      <c r="AV492" s="72" t="e">
        <f t="array" aca="1" ref="AV492" ca="1">ATAN((1-f)*TAN(AS492))</f>
        <v>#N/A</v>
      </c>
      <c r="AW492" s="72" t="e">
        <f t="shared" ca="1" si="381"/>
        <v>#N/A</v>
      </c>
      <c r="AX492" s="72" t="e">
        <f t="shared" ca="1" si="382"/>
        <v>#N/A</v>
      </c>
      <c r="AY492" s="72" t="e">
        <f t="shared" ca="1" si="404"/>
        <v>#N/A</v>
      </c>
      <c r="AZ492" s="72" t="e">
        <f t="shared" ca="1" si="383"/>
        <v>#N/A</v>
      </c>
      <c r="BA492" s="72" t="e">
        <f t="shared" ca="1" si="384"/>
        <v>#N/A</v>
      </c>
      <c r="BB492" s="72" t="e">
        <f t="shared" ca="1" si="385"/>
        <v>#N/A</v>
      </c>
      <c r="BC492" s="72" t="e">
        <f t="shared" ca="1" si="405"/>
        <v>#N/A</v>
      </c>
      <c r="BD492" s="75" t="e">
        <f t="shared" ca="1" si="386"/>
        <v>#N/A</v>
      </c>
      <c r="BE492" s="75" t="e">
        <f t="shared" ca="1" si="387"/>
        <v>#N/A</v>
      </c>
      <c r="BF492" s="75" t="e">
        <f t="shared" ca="1" si="406"/>
        <v>#N/A</v>
      </c>
      <c r="BG492" s="75" t="e">
        <f t="shared" ca="1" si="388"/>
        <v>#N/A</v>
      </c>
      <c r="BH492" s="75" t="e">
        <f t="shared" ca="1" si="389"/>
        <v>#N/A</v>
      </c>
      <c r="BI492" s="75" t="e">
        <f t="shared" ca="1" si="407"/>
        <v>#N/A</v>
      </c>
      <c r="BJ492" s="75" t="e">
        <f t="shared" ca="1" si="390"/>
        <v>#N/A</v>
      </c>
      <c r="BK492" s="75" t="e">
        <f t="shared" ca="1" si="391"/>
        <v>#N/A</v>
      </c>
      <c r="BL492" s="75" t="e">
        <f t="shared" ca="1" si="408"/>
        <v>#N/A</v>
      </c>
      <c r="BM492" s="72" t="e">
        <f t="array" aca="1" ref="BM492" ca="1">ATAN2((1-f)*SQRT(AX492^2+(SIN(AV492)*SIN(BL492)-COS(AV492)*COS(BL492)*COS(AU492))^2),SIN(AV492)*COS(BL492)+COS(AV492)*SIN(BL492)*COS(AU492))</f>
        <v>#N/A</v>
      </c>
      <c r="BN492" s="72" t="e">
        <f t="shared" ca="1" si="392"/>
        <v>#N/A</v>
      </c>
      <c r="BO492" s="72" t="e">
        <f t="array" aca="1" ref="BO492" ca="1">f/16*(1-AX492^2)*(4+f*(4-3*(1-AX492^2)))</f>
        <v>#N/A</v>
      </c>
      <c r="BP492" s="72" t="e">
        <f t="array" aca="1" ref="BP492" ca="1">BN492-(1-BO492)*f*AX492*(BL492+BO492*SIN(BL492)*(COS(BJ492)+BO492*COS(BL492)*(-1+2*COS(BJ492)^2)))</f>
        <v>#N/A</v>
      </c>
      <c r="BQ492" s="72" t="e">
        <f t="shared" ca="1" si="393"/>
        <v>#N/A</v>
      </c>
    </row>
    <row r="493" spans="2:69">
      <c r="B493" s="38"/>
      <c r="C493" s="72" t="str">
        <f t="shared" si="394"/>
        <v/>
      </c>
      <c r="D493" s="72" t="e">
        <f t="array" aca="1" ref="D493" ca="1">MATCH(TRUE,ISERROR(VALUE(MID(C493,ROW(INDIRECT("1:"&amp;LEN(C493))),1))),0)</f>
        <v>#N/A</v>
      </c>
      <c r="E493" s="72" t="e">
        <f t="shared" ca="1" si="395"/>
        <v>#N/A</v>
      </c>
      <c r="F493" s="72" t="e">
        <f t="shared" ca="1" si="396"/>
        <v>#N/A</v>
      </c>
      <c r="G493" s="72" t="e">
        <f t="shared" ca="1" si="397"/>
        <v>#N/A</v>
      </c>
      <c r="H493" s="72" t="e">
        <f t="shared" ca="1" si="398"/>
        <v>#N/A</v>
      </c>
      <c r="I493" s="72" t="e">
        <f t="shared" ca="1" si="399"/>
        <v>#N/A</v>
      </c>
      <c r="J493" s="72" t="e">
        <f t="shared" ca="1" si="400"/>
        <v>#N/A</v>
      </c>
      <c r="K493" s="72" t="e">
        <f t="shared" ca="1" si="401"/>
        <v>#N/A</v>
      </c>
      <c r="L493" s="72" t="e">
        <f t="shared" ca="1" si="402"/>
        <v>#N/A</v>
      </c>
      <c r="M493" s="72" t="e">
        <f ca="1">VLOOKUP(G493,Coef!$C$2:$F$25,4)</f>
        <v>#N/A</v>
      </c>
      <c r="N493" s="31" t="e">
        <f ca="1">VLOOKUP(F493,Coef!$C$4:$D$23,2)</f>
        <v>#N/A</v>
      </c>
      <c r="O493" s="31" t="e">
        <f ca="1">MOD(VLOOKUP(H493,Coef!$C$2:$G$21,5)+MOD(E493+1,2)*15,20)</f>
        <v>#N/A</v>
      </c>
      <c r="P493" s="31" t="e">
        <f ca="1">VLOOKUP(N493,Coef!$A$27:$B$46,2)</f>
        <v>#N/A</v>
      </c>
      <c r="Q493" s="31" t="e">
        <f ca="1">VLOOKUP(N493,Coef!$A$27:$C$46,3)+O493/10-0.1</f>
        <v>#N/A</v>
      </c>
      <c r="R493" s="31" t="e">
        <f ca="1">IF(Q493+0.1&lt;P493,Q493+2,Q493)</f>
        <v>#N/A</v>
      </c>
      <c r="S493" s="72" t="e">
        <f ca="1">M493*100000+J493</f>
        <v>#N/A</v>
      </c>
      <c r="T493" s="72" t="e">
        <f ca="1">R493*1000000+K493</f>
        <v>#N/A</v>
      </c>
      <c r="U493" s="72" t="e">
        <f ca="1">IF(N493&lt;11,T493-10000000,T493)</f>
        <v>#N/A</v>
      </c>
      <c r="V493" s="72" t="e">
        <f ca="1">U493/(6366197.724*0.9996)</f>
        <v>#N/A</v>
      </c>
      <c r="W493" s="72" t="e">
        <f ca="1">(Coef!$J$9/(1+Coef!$J$8*(COS(V493))^2)^0.5)*Coef!$J$6</f>
        <v>#N/A</v>
      </c>
      <c r="X493" s="72" t="e">
        <f ca="1">6*E493-183</f>
        <v>#N/A</v>
      </c>
      <c r="Y493" s="72" t="e">
        <f ca="1">(S493-500000)/W493</f>
        <v>#N/A</v>
      </c>
      <c r="Z493" s="72" t="e">
        <f ca="1">SIN(2*V493)</f>
        <v>#N/A</v>
      </c>
      <c r="AA493" s="72" t="e">
        <f ca="1">Z493*(COS(V493))^2</f>
        <v>#N/A</v>
      </c>
      <c r="AB493" s="72" t="e">
        <f ca="1">V493+(Z493/2)</f>
        <v>#N/A</v>
      </c>
      <c r="AC493" s="72" t="e">
        <f ca="1">(3*AB493+AA493)/4</f>
        <v>#N/A</v>
      </c>
      <c r="AD493" s="72" t="e">
        <f ca="1">(5*AC493+AA493*(COS(V493))^2)/3</f>
        <v>#N/A</v>
      </c>
      <c r="AE493" s="72" t="e">
        <f ca="1">Coef!$J$6*Coef!$J$9*(V493-(Coef!$J$10*AB493)+(Coef!$J$11*AC493)-(Coef!$J$12*AD493))</f>
        <v>#N/A</v>
      </c>
      <c r="AF493" s="72" t="e">
        <f ca="1">(U493-AE493)/W493</f>
        <v>#N/A</v>
      </c>
      <c r="AG493" s="72" t="e">
        <f ca="1">((Coef!$J$8*Y493^2)/2)*(COS(V493))^2</f>
        <v>#N/A</v>
      </c>
      <c r="AH493" s="72" t="e">
        <f ca="1">Y493*(1-(AG493/3))</f>
        <v>#N/A</v>
      </c>
      <c r="AI493" s="72" t="e">
        <f ca="1">AF493*(1-AG493)+V493</f>
        <v>#N/A</v>
      </c>
      <c r="AJ493" s="72" t="e">
        <f ca="1">(EXP(AH493)-EXP(-AH493))/2</f>
        <v>#N/A</v>
      </c>
      <c r="AK493" s="72" t="e">
        <f ca="1">ATAN(AJ493/COS(AI493))</f>
        <v>#N/A</v>
      </c>
      <c r="AL493" s="72" t="e">
        <f ca="1">ATAN(COS(AK493)*TAN(AI493))</f>
        <v>#N/A</v>
      </c>
      <c r="AM493" s="72" t="e">
        <f ca="1">V493+(1+Coef!$J$8*(COS(V493))^2-(3/2)*Coef!$J$8*SIN(V493)*COS(V493)*(AL493-V493))*(AL493-V493)</f>
        <v>#N/A</v>
      </c>
      <c r="AN493" s="34" t="e">
        <f t="shared" ca="1" si="378"/>
        <v>#N/A</v>
      </c>
      <c r="AO493" s="33" t="e">
        <f t="shared" ca="1" si="379"/>
        <v>#N/A</v>
      </c>
      <c r="AP493" s="33" t="e">
        <f t="shared" ca="1" si="380"/>
        <v>#N/A</v>
      </c>
      <c r="AQ493" s="72">
        <v>285</v>
      </c>
      <c r="AR493" s="72">
        <v>810000</v>
      </c>
      <c r="AS493" s="72" t="e">
        <f t="shared" ca="1" si="403"/>
        <v>#N/A</v>
      </c>
      <c r="AT493" s="72" t="e">
        <f t="shared" ca="1" si="403"/>
        <v>#N/A</v>
      </c>
      <c r="AU493" s="72">
        <f t="shared" si="403"/>
        <v>4.9741883681838397</v>
      </c>
      <c r="AV493" s="72" t="e">
        <f t="array" aca="1" ref="AV493" ca="1">ATAN((1-f)*TAN(AS493))</f>
        <v>#N/A</v>
      </c>
      <c r="AW493" s="72" t="e">
        <f t="shared" ca="1" si="381"/>
        <v>#N/A</v>
      </c>
      <c r="AX493" s="72" t="e">
        <f t="shared" ca="1" si="382"/>
        <v>#N/A</v>
      </c>
      <c r="AY493" s="72" t="e">
        <f t="shared" ca="1" si="404"/>
        <v>#N/A</v>
      </c>
      <c r="AZ493" s="72" t="e">
        <f t="shared" ca="1" si="383"/>
        <v>#N/A</v>
      </c>
      <c r="BA493" s="72" t="e">
        <f t="shared" ca="1" si="384"/>
        <v>#N/A</v>
      </c>
      <c r="BB493" s="72" t="e">
        <f t="shared" ca="1" si="385"/>
        <v>#N/A</v>
      </c>
      <c r="BC493" s="72" t="e">
        <f t="shared" ca="1" si="405"/>
        <v>#N/A</v>
      </c>
      <c r="BD493" s="75" t="e">
        <f t="shared" ca="1" si="386"/>
        <v>#N/A</v>
      </c>
      <c r="BE493" s="75" t="e">
        <f t="shared" ca="1" si="387"/>
        <v>#N/A</v>
      </c>
      <c r="BF493" s="75" t="e">
        <f t="shared" ca="1" si="406"/>
        <v>#N/A</v>
      </c>
      <c r="BG493" s="75" t="e">
        <f t="shared" ca="1" si="388"/>
        <v>#N/A</v>
      </c>
      <c r="BH493" s="75" t="e">
        <f t="shared" ca="1" si="389"/>
        <v>#N/A</v>
      </c>
      <c r="BI493" s="75" t="e">
        <f t="shared" ca="1" si="407"/>
        <v>#N/A</v>
      </c>
      <c r="BJ493" s="75" t="e">
        <f t="shared" ca="1" si="390"/>
        <v>#N/A</v>
      </c>
      <c r="BK493" s="75" t="e">
        <f t="shared" ca="1" si="391"/>
        <v>#N/A</v>
      </c>
      <c r="BL493" s="75" t="e">
        <f t="shared" ca="1" si="408"/>
        <v>#N/A</v>
      </c>
      <c r="BM493" s="72" t="e">
        <f t="array" aca="1" ref="BM493" ca="1">ATAN2((1-f)*SQRT(AX493^2+(SIN(AV493)*SIN(BL493)-COS(AV493)*COS(BL493)*COS(AU493))^2),SIN(AV493)*COS(BL493)+COS(AV493)*SIN(BL493)*COS(AU493))</f>
        <v>#N/A</v>
      </c>
      <c r="BN493" s="72" t="e">
        <f t="shared" ca="1" si="392"/>
        <v>#N/A</v>
      </c>
      <c r="BO493" s="72" t="e">
        <f t="array" aca="1" ref="BO493" ca="1">f/16*(1-AX493^2)*(4+f*(4-3*(1-AX493^2)))</f>
        <v>#N/A</v>
      </c>
      <c r="BP493" s="72" t="e">
        <f t="array" aca="1" ref="BP493" ca="1">BN493-(1-BO493)*f*AX493*(BL493+BO493*SIN(BL493)*(COS(BJ493)+BO493*COS(BL493)*(-1+2*COS(BJ493)^2)))</f>
        <v>#N/A</v>
      </c>
      <c r="BQ493" s="72" t="e">
        <f t="shared" ca="1" si="393"/>
        <v>#N/A</v>
      </c>
    </row>
    <row r="494" spans="2:69">
      <c r="B494" s="38"/>
      <c r="C494" s="72" t="str">
        <f t="shared" si="394"/>
        <v/>
      </c>
      <c r="D494" s="72" t="e">
        <f t="array" aca="1" ref="D494" ca="1">MATCH(TRUE,ISERROR(VALUE(MID(C494,ROW(INDIRECT("1:"&amp;LEN(C494))),1))),0)</f>
        <v>#N/A</v>
      </c>
      <c r="E494" s="72" t="e">
        <f t="shared" ca="1" si="395"/>
        <v>#N/A</v>
      </c>
      <c r="F494" s="72" t="e">
        <f t="shared" ca="1" si="396"/>
        <v>#N/A</v>
      </c>
      <c r="G494" s="72" t="e">
        <f t="shared" ca="1" si="397"/>
        <v>#N/A</v>
      </c>
      <c r="H494" s="72" t="e">
        <f t="shared" ca="1" si="398"/>
        <v>#N/A</v>
      </c>
      <c r="I494" s="72" t="e">
        <f t="shared" ca="1" si="399"/>
        <v>#N/A</v>
      </c>
      <c r="J494" s="72" t="e">
        <f t="shared" ca="1" si="400"/>
        <v>#N/A</v>
      </c>
      <c r="K494" s="72" t="e">
        <f t="shared" ca="1" si="401"/>
        <v>#N/A</v>
      </c>
      <c r="L494" s="72" t="e">
        <f t="shared" ca="1" si="402"/>
        <v>#N/A</v>
      </c>
      <c r="M494" s="72" t="e">
        <f ca="1">VLOOKUP(G494,Coef!$C$2:$F$25,4)</f>
        <v>#N/A</v>
      </c>
      <c r="N494" s="31" t="e">
        <f ca="1">VLOOKUP(F494,Coef!$C$4:$D$23,2)</f>
        <v>#N/A</v>
      </c>
      <c r="O494" s="31" t="e">
        <f ca="1">MOD(VLOOKUP(H494,Coef!$C$2:$G$21,5)+MOD(E494+1,2)*15,20)</f>
        <v>#N/A</v>
      </c>
      <c r="P494" s="31" t="e">
        <f ca="1">VLOOKUP(N494,Coef!$A$27:$B$46,2)</f>
        <v>#N/A</v>
      </c>
      <c r="Q494" s="31" t="e">
        <f ca="1">VLOOKUP(N494,Coef!$A$27:$C$46,3)+O494/10-0.1</f>
        <v>#N/A</v>
      </c>
      <c r="R494" s="31" t="e">
        <f ca="1">IF(Q494+0.1&lt;P494,Q494+2,Q494)</f>
        <v>#N/A</v>
      </c>
      <c r="S494" s="72" t="e">
        <f ca="1">M494*100000+J494</f>
        <v>#N/A</v>
      </c>
      <c r="T494" s="72" t="e">
        <f ca="1">R494*1000000+K494</f>
        <v>#N/A</v>
      </c>
      <c r="U494" s="72" t="e">
        <f ca="1">IF(N494&lt;11,T494-10000000,T494)</f>
        <v>#N/A</v>
      </c>
      <c r="V494" s="72" t="e">
        <f ca="1">U494/(6366197.724*0.9996)</f>
        <v>#N/A</v>
      </c>
      <c r="W494" s="72" t="e">
        <f ca="1">(Coef!$J$9/(1+Coef!$J$8*(COS(V494))^2)^0.5)*Coef!$J$6</f>
        <v>#N/A</v>
      </c>
      <c r="X494" s="72" t="e">
        <f ca="1">6*E494-183</f>
        <v>#N/A</v>
      </c>
      <c r="Y494" s="72" t="e">
        <f ca="1">(S494-500000)/W494</f>
        <v>#N/A</v>
      </c>
      <c r="Z494" s="72" t="e">
        <f ca="1">SIN(2*V494)</f>
        <v>#N/A</v>
      </c>
      <c r="AA494" s="72" t="e">
        <f ca="1">Z494*(COS(V494))^2</f>
        <v>#N/A</v>
      </c>
      <c r="AB494" s="72" t="e">
        <f ca="1">V494+(Z494/2)</f>
        <v>#N/A</v>
      </c>
      <c r="AC494" s="72" t="e">
        <f ca="1">(3*AB494+AA494)/4</f>
        <v>#N/A</v>
      </c>
      <c r="AD494" s="72" t="e">
        <f ca="1">(5*AC494+AA494*(COS(V494))^2)/3</f>
        <v>#N/A</v>
      </c>
      <c r="AE494" s="72" t="e">
        <f ca="1">Coef!$J$6*Coef!$J$9*(V494-(Coef!$J$10*AB494)+(Coef!$J$11*AC494)-(Coef!$J$12*AD494))</f>
        <v>#N/A</v>
      </c>
      <c r="AF494" s="72" t="e">
        <f ca="1">(U494-AE494)/W494</f>
        <v>#N/A</v>
      </c>
      <c r="AG494" s="72" t="e">
        <f ca="1">((Coef!$J$8*Y494^2)/2)*(COS(V494))^2</f>
        <v>#N/A</v>
      </c>
      <c r="AH494" s="72" t="e">
        <f ca="1">Y494*(1-(AG494/3))</f>
        <v>#N/A</v>
      </c>
      <c r="AI494" s="72" t="e">
        <f ca="1">AF494*(1-AG494)+V494</f>
        <v>#N/A</v>
      </c>
      <c r="AJ494" s="72" t="e">
        <f ca="1">(EXP(AH494)-EXP(-AH494))/2</f>
        <v>#N/A</v>
      </c>
      <c r="AK494" s="72" t="e">
        <f ca="1">ATAN(AJ494/COS(AI494))</f>
        <v>#N/A</v>
      </c>
      <c r="AL494" s="72" t="e">
        <f ca="1">ATAN(COS(AK494)*TAN(AI494))</f>
        <v>#N/A</v>
      </c>
      <c r="AM494" s="72" t="e">
        <f ca="1">V494+(1+Coef!$J$8*(COS(V494))^2-(3/2)*Coef!$J$8*SIN(V494)*COS(V494)*(AL494-V494))*(AL494-V494)</f>
        <v>#N/A</v>
      </c>
      <c r="AN494" s="34" t="e">
        <f t="shared" ca="1" si="378"/>
        <v>#N/A</v>
      </c>
      <c r="AO494" s="33" t="e">
        <f t="shared" ca="1" si="379"/>
        <v>#N/A</v>
      </c>
      <c r="AP494" s="33" t="e">
        <f t="shared" ca="1" si="380"/>
        <v>#N/A</v>
      </c>
      <c r="AQ494" s="72">
        <v>285</v>
      </c>
      <c r="AR494" s="72">
        <v>810000</v>
      </c>
      <c r="AS494" s="72" t="e">
        <f t="shared" ca="1" si="403"/>
        <v>#N/A</v>
      </c>
      <c r="AT494" s="72" t="e">
        <f t="shared" ca="1" si="403"/>
        <v>#N/A</v>
      </c>
      <c r="AU494" s="72">
        <f t="shared" si="403"/>
        <v>4.9741883681838397</v>
      </c>
      <c r="AV494" s="72" t="e">
        <f t="array" aca="1" ref="AV494" ca="1">ATAN((1-f)*TAN(AS494))</f>
        <v>#N/A</v>
      </c>
      <c r="AW494" s="72" t="e">
        <f t="shared" ca="1" si="381"/>
        <v>#N/A</v>
      </c>
      <c r="AX494" s="72" t="e">
        <f t="shared" ca="1" si="382"/>
        <v>#N/A</v>
      </c>
      <c r="AY494" s="72" t="e">
        <f t="shared" ca="1" si="404"/>
        <v>#N/A</v>
      </c>
      <c r="AZ494" s="72" t="e">
        <f t="shared" ca="1" si="383"/>
        <v>#N/A</v>
      </c>
      <c r="BA494" s="72" t="e">
        <f t="shared" ca="1" si="384"/>
        <v>#N/A</v>
      </c>
      <c r="BB494" s="72" t="e">
        <f t="shared" ca="1" si="385"/>
        <v>#N/A</v>
      </c>
      <c r="BC494" s="72" t="e">
        <f t="shared" ca="1" si="405"/>
        <v>#N/A</v>
      </c>
      <c r="BD494" s="75" t="e">
        <f t="shared" ca="1" si="386"/>
        <v>#N/A</v>
      </c>
      <c r="BE494" s="75" t="e">
        <f t="shared" ca="1" si="387"/>
        <v>#N/A</v>
      </c>
      <c r="BF494" s="75" t="e">
        <f t="shared" ca="1" si="406"/>
        <v>#N/A</v>
      </c>
      <c r="BG494" s="75" t="e">
        <f t="shared" ca="1" si="388"/>
        <v>#N/A</v>
      </c>
      <c r="BH494" s="75" t="e">
        <f t="shared" ca="1" si="389"/>
        <v>#N/A</v>
      </c>
      <c r="BI494" s="75" t="e">
        <f t="shared" ca="1" si="407"/>
        <v>#N/A</v>
      </c>
      <c r="BJ494" s="75" t="e">
        <f t="shared" ca="1" si="390"/>
        <v>#N/A</v>
      </c>
      <c r="BK494" s="75" t="e">
        <f t="shared" ca="1" si="391"/>
        <v>#N/A</v>
      </c>
      <c r="BL494" s="75" t="e">
        <f t="shared" ca="1" si="408"/>
        <v>#N/A</v>
      </c>
      <c r="BM494" s="72" t="e">
        <f t="array" aca="1" ref="BM494" ca="1">ATAN2((1-f)*SQRT(AX494^2+(SIN(AV494)*SIN(BL494)-COS(AV494)*COS(BL494)*COS(AU494))^2),SIN(AV494)*COS(BL494)+COS(AV494)*SIN(BL494)*COS(AU494))</f>
        <v>#N/A</v>
      </c>
      <c r="BN494" s="72" t="e">
        <f t="shared" ca="1" si="392"/>
        <v>#N/A</v>
      </c>
      <c r="BO494" s="72" t="e">
        <f t="array" aca="1" ref="BO494" ca="1">f/16*(1-AX494^2)*(4+f*(4-3*(1-AX494^2)))</f>
        <v>#N/A</v>
      </c>
      <c r="BP494" s="72" t="e">
        <f t="array" aca="1" ref="BP494" ca="1">BN494-(1-BO494)*f*AX494*(BL494+BO494*SIN(BL494)*(COS(BJ494)+BO494*COS(BL494)*(-1+2*COS(BJ494)^2)))</f>
        <v>#N/A</v>
      </c>
      <c r="BQ494" s="72" t="e">
        <f t="shared" ca="1" si="393"/>
        <v>#N/A</v>
      </c>
    </row>
    <row r="495" spans="2:69">
      <c r="B495" s="38"/>
      <c r="C495" s="72" t="str">
        <f t="shared" si="394"/>
        <v/>
      </c>
      <c r="D495" s="72" t="e">
        <f t="array" aca="1" ref="D495" ca="1">MATCH(TRUE,ISERROR(VALUE(MID(C495,ROW(INDIRECT("1:"&amp;LEN(C495))),1))),0)</f>
        <v>#N/A</v>
      </c>
      <c r="E495" s="72" t="e">
        <f t="shared" ca="1" si="395"/>
        <v>#N/A</v>
      </c>
      <c r="F495" s="72" t="e">
        <f t="shared" ca="1" si="396"/>
        <v>#N/A</v>
      </c>
      <c r="G495" s="72" t="e">
        <f t="shared" ca="1" si="397"/>
        <v>#N/A</v>
      </c>
      <c r="H495" s="72" t="e">
        <f t="shared" ca="1" si="398"/>
        <v>#N/A</v>
      </c>
      <c r="I495" s="72" t="e">
        <f t="shared" ca="1" si="399"/>
        <v>#N/A</v>
      </c>
      <c r="J495" s="72" t="e">
        <f t="shared" ca="1" si="400"/>
        <v>#N/A</v>
      </c>
      <c r="K495" s="72" t="e">
        <f t="shared" ca="1" si="401"/>
        <v>#N/A</v>
      </c>
      <c r="L495" s="72" t="e">
        <f t="shared" ca="1" si="402"/>
        <v>#N/A</v>
      </c>
      <c r="M495" s="72" t="e">
        <f ca="1">VLOOKUP(G495,Coef!$C$2:$F$25,4)</f>
        <v>#N/A</v>
      </c>
      <c r="N495" s="31" t="e">
        <f ca="1">VLOOKUP(F495,Coef!$C$4:$D$23,2)</f>
        <v>#N/A</v>
      </c>
      <c r="O495" s="31" t="e">
        <f ca="1">MOD(VLOOKUP(H495,Coef!$C$2:$G$21,5)+MOD(E495+1,2)*15,20)</f>
        <v>#N/A</v>
      </c>
      <c r="P495" s="31" t="e">
        <f ca="1">VLOOKUP(N495,Coef!$A$27:$B$46,2)</f>
        <v>#N/A</v>
      </c>
      <c r="Q495" s="31" t="e">
        <f ca="1">VLOOKUP(N495,Coef!$A$27:$C$46,3)+O495/10-0.1</f>
        <v>#N/A</v>
      </c>
      <c r="R495" s="31" t="e">
        <f ca="1">IF(Q495+0.1&lt;P495,Q495+2,Q495)</f>
        <v>#N/A</v>
      </c>
      <c r="S495" s="72" t="e">
        <f ca="1">M495*100000+J495</f>
        <v>#N/A</v>
      </c>
      <c r="T495" s="72" t="e">
        <f ca="1">R495*1000000+K495</f>
        <v>#N/A</v>
      </c>
      <c r="U495" s="72" t="e">
        <f ca="1">IF(N495&lt;11,T495-10000000,T495)</f>
        <v>#N/A</v>
      </c>
      <c r="V495" s="72" t="e">
        <f ca="1">U495/(6366197.724*0.9996)</f>
        <v>#N/A</v>
      </c>
      <c r="W495" s="72" t="e">
        <f ca="1">(Coef!$J$9/(1+Coef!$J$8*(COS(V495))^2)^0.5)*Coef!$J$6</f>
        <v>#N/A</v>
      </c>
      <c r="X495" s="72" t="e">
        <f ca="1">6*E495-183</f>
        <v>#N/A</v>
      </c>
      <c r="Y495" s="72" t="e">
        <f ca="1">(S495-500000)/W495</f>
        <v>#N/A</v>
      </c>
      <c r="Z495" s="72" t="e">
        <f ca="1">SIN(2*V495)</f>
        <v>#N/A</v>
      </c>
      <c r="AA495" s="72" t="e">
        <f ca="1">Z495*(COS(V495))^2</f>
        <v>#N/A</v>
      </c>
      <c r="AB495" s="72" t="e">
        <f ca="1">V495+(Z495/2)</f>
        <v>#N/A</v>
      </c>
      <c r="AC495" s="72" t="e">
        <f ca="1">(3*AB495+AA495)/4</f>
        <v>#N/A</v>
      </c>
      <c r="AD495" s="72" t="e">
        <f ca="1">(5*AC495+AA495*(COS(V495))^2)/3</f>
        <v>#N/A</v>
      </c>
      <c r="AE495" s="72" t="e">
        <f ca="1">Coef!$J$6*Coef!$J$9*(V495-(Coef!$J$10*AB495)+(Coef!$J$11*AC495)-(Coef!$J$12*AD495))</f>
        <v>#N/A</v>
      </c>
      <c r="AF495" s="72" t="e">
        <f ca="1">(U495-AE495)/W495</f>
        <v>#N/A</v>
      </c>
      <c r="AG495" s="72" t="e">
        <f ca="1">((Coef!$J$8*Y495^2)/2)*(COS(V495))^2</f>
        <v>#N/A</v>
      </c>
      <c r="AH495" s="72" t="e">
        <f ca="1">Y495*(1-(AG495/3))</f>
        <v>#N/A</v>
      </c>
      <c r="AI495" s="72" t="e">
        <f ca="1">AF495*(1-AG495)+V495</f>
        <v>#N/A</v>
      </c>
      <c r="AJ495" s="72" t="e">
        <f ca="1">(EXP(AH495)-EXP(-AH495))/2</f>
        <v>#N/A</v>
      </c>
      <c r="AK495" s="72" t="e">
        <f ca="1">ATAN(AJ495/COS(AI495))</f>
        <v>#N/A</v>
      </c>
      <c r="AL495" s="72" t="e">
        <f ca="1">ATAN(COS(AK495)*TAN(AI495))</f>
        <v>#N/A</v>
      </c>
      <c r="AM495" s="72" t="e">
        <f ca="1">V495+(1+Coef!$J$8*(COS(V495))^2-(3/2)*Coef!$J$8*SIN(V495)*COS(V495)*(AL495-V495))*(AL495-V495)</f>
        <v>#N/A</v>
      </c>
      <c r="AN495" s="34" t="e">
        <f t="shared" ca="1" si="378"/>
        <v>#N/A</v>
      </c>
      <c r="AO495" s="33" t="e">
        <f t="shared" ca="1" si="379"/>
        <v>#N/A</v>
      </c>
      <c r="AP495" s="33" t="e">
        <f t="shared" ca="1" si="380"/>
        <v>#N/A</v>
      </c>
      <c r="AQ495" s="72">
        <v>285</v>
      </c>
      <c r="AR495" s="72">
        <v>810000</v>
      </c>
      <c r="AS495" s="72" t="e">
        <f t="shared" ca="1" si="403"/>
        <v>#N/A</v>
      </c>
      <c r="AT495" s="72" t="e">
        <f t="shared" ca="1" si="403"/>
        <v>#N/A</v>
      </c>
      <c r="AU495" s="72">
        <f t="shared" si="403"/>
        <v>4.9741883681838397</v>
      </c>
      <c r="AV495" s="72" t="e">
        <f t="array" aca="1" ref="AV495" ca="1">ATAN((1-f)*TAN(AS495))</f>
        <v>#N/A</v>
      </c>
      <c r="AW495" s="72" t="e">
        <f t="shared" ca="1" si="381"/>
        <v>#N/A</v>
      </c>
      <c r="AX495" s="72" t="e">
        <f t="shared" ca="1" si="382"/>
        <v>#N/A</v>
      </c>
      <c r="AY495" s="72" t="e">
        <f t="shared" ca="1" si="404"/>
        <v>#N/A</v>
      </c>
      <c r="AZ495" s="72" t="e">
        <f t="shared" ca="1" si="383"/>
        <v>#N/A</v>
      </c>
      <c r="BA495" s="72" t="e">
        <f t="shared" ca="1" si="384"/>
        <v>#N/A</v>
      </c>
      <c r="BB495" s="72" t="e">
        <f t="shared" ca="1" si="385"/>
        <v>#N/A</v>
      </c>
      <c r="BC495" s="72" t="e">
        <f t="shared" ca="1" si="405"/>
        <v>#N/A</v>
      </c>
      <c r="BD495" s="75" t="e">
        <f t="shared" ca="1" si="386"/>
        <v>#N/A</v>
      </c>
      <c r="BE495" s="75" t="e">
        <f t="shared" ca="1" si="387"/>
        <v>#N/A</v>
      </c>
      <c r="BF495" s="75" t="e">
        <f t="shared" ca="1" si="406"/>
        <v>#N/A</v>
      </c>
      <c r="BG495" s="75" t="e">
        <f t="shared" ca="1" si="388"/>
        <v>#N/A</v>
      </c>
      <c r="BH495" s="75" t="e">
        <f t="shared" ca="1" si="389"/>
        <v>#N/A</v>
      </c>
      <c r="BI495" s="75" t="e">
        <f t="shared" ca="1" si="407"/>
        <v>#N/A</v>
      </c>
      <c r="BJ495" s="75" t="e">
        <f t="shared" ca="1" si="390"/>
        <v>#N/A</v>
      </c>
      <c r="BK495" s="75" t="e">
        <f t="shared" ca="1" si="391"/>
        <v>#N/A</v>
      </c>
      <c r="BL495" s="75" t="e">
        <f t="shared" ca="1" si="408"/>
        <v>#N/A</v>
      </c>
      <c r="BM495" s="72" t="e">
        <f t="array" aca="1" ref="BM495" ca="1">ATAN2((1-f)*SQRT(AX495^2+(SIN(AV495)*SIN(BL495)-COS(AV495)*COS(BL495)*COS(AU495))^2),SIN(AV495)*COS(BL495)+COS(AV495)*SIN(BL495)*COS(AU495))</f>
        <v>#N/A</v>
      </c>
      <c r="BN495" s="72" t="e">
        <f t="shared" ca="1" si="392"/>
        <v>#N/A</v>
      </c>
      <c r="BO495" s="72" t="e">
        <f t="array" aca="1" ref="BO495" ca="1">f/16*(1-AX495^2)*(4+f*(4-3*(1-AX495^2)))</f>
        <v>#N/A</v>
      </c>
      <c r="BP495" s="72" t="e">
        <f t="array" aca="1" ref="BP495" ca="1">BN495-(1-BO495)*f*AX495*(BL495+BO495*SIN(BL495)*(COS(BJ495)+BO495*COS(BL495)*(-1+2*COS(BJ495)^2)))</f>
        <v>#N/A</v>
      </c>
      <c r="BQ495" s="72" t="e">
        <f t="shared" ca="1" si="393"/>
        <v>#N/A</v>
      </c>
    </row>
    <row r="496" spans="2:69">
      <c r="B496" s="38"/>
      <c r="C496" s="72" t="str">
        <f t="shared" si="394"/>
        <v/>
      </c>
      <c r="D496" s="72" t="e">
        <f t="array" aca="1" ref="D496" ca="1">MATCH(TRUE,ISERROR(VALUE(MID(C496,ROW(INDIRECT("1:"&amp;LEN(C496))),1))),0)</f>
        <v>#N/A</v>
      </c>
      <c r="E496" s="72" t="e">
        <f t="shared" ca="1" si="395"/>
        <v>#N/A</v>
      </c>
      <c r="F496" s="72" t="e">
        <f t="shared" ca="1" si="396"/>
        <v>#N/A</v>
      </c>
      <c r="G496" s="72" t="e">
        <f t="shared" ca="1" si="397"/>
        <v>#N/A</v>
      </c>
      <c r="H496" s="72" t="e">
        <f t="shared" ca="1" si="398"/>
        <v>#N/A</v>
      </c>
      <c r="I496" s="72" t="e">
        <f t="shared" ca="1" si="399"/>
        <v>#N/A</v>
      </c>
      <c r="J496" s="72" t="e">
        <f t="shared" ca="1" si="400"/>
        <v>#N/A</v>
      </c>
      <c r="K496" s="72" t="e">
        <f t="shared" ca="1" si="401"/>
        <v>#N/A</v>
      </c>
      <c r="L496" s="72" t="e">
        <f t="shared" ca="1" si="402"/>
        <v>#N/A</v>
      </c>
      <c r="M496" s="72" t="e">
        <f ca="1">VLOOKUP(G496,Coef!$C$2:$F$25,4)</f>
        <v>#N/A</v>
      </c>
      <c r="N496" s="31" t="e">
        <f ca="1">VLOOKUP(F496,Coef!$C$4:$D$23,2)</f>
        <v>#N/A</v>
      </c>
      <c r="O496" s="31" t="e">
        <f ca="1">MOD(VLOOKUP(H496,Coef!$C$2:$G$21,5)+MOD(E496+1,2)*15,20)</f>
        <v>#N/A</v>
      </c>
      <c r="P496" s="31" t="e">
        <f ca="1">VLOOKUP(N496,Coef!$A$27:$B$46,2)</f>
        <v>#N/A</v>
      </c>
      <c r="Q496" s="31" t="e">
        <f ca="1">VLOOKUP(N496,Coef!$A$27:$C$46,3)+O496/10-0.1</f>
        <v>#N/A</v>
      </c>
      <c r="R496" s="31" t="e">
        <f ca="1">IF(Q496+0.1&lt;P496,Q496+2,Q496)</f>
        <v>#N/A</v>
      </c>
      <c r="S496" s="72" t="e">
        <f ca="1">M496*100000+J496</f>
        <v>#N/A</v>
      </c>
      <c r="T496" s="72" t="e">
        <f ca="1">R496*1000000+K496</f>
        <v>#N/A</v>
      </c>
      <c r="U496" s="72" t="e">
        <f ca="1">IF(N496&lt;11,T496-10000000,T496)</f>
        <v>#N/A</v>
      </c>
      <c r="V496" s="72" t="e">
        <f ca="1">U496/(6366197.724*0.9996)</f>
        <v>#N/A</v>
      </c>
      <c r="W496" s="72" t="e">
        <f ca="1">(Coef!$J$9/(1+Coef!$J$8*(COS(V496))^2)^0.5)*Coef!$J$6</f>
        <v>#N/A</v>
      </c>
      <c r="X496" s="72" t="e">
        <f ca="1">6*E496-183</f>
        <v>#N/A</v>
      </c>
      <c r="Y496" s="72" t="e">
        <f ca="1">(S496-500000)/W496</f>
        <v>#N/A</v>
      </c>
      <c r="Z496" s="72" t="e">
        <f ca="1">SIN(2*V496)</f>
        <v>#N/A</v>
      </c>
      <c r="AA496" s="72" t="e">
        <f ca="1">Z496*(COS(V496))^2</f>
        <v>#N/A</v>
      </c>
      <c r="AB496" s="72" t="e">
        <f ca="1">V496+(Z496/2)</f>
        <v>#N/A</v>
      </c>
      <c r="AC496" s="72" t="e">
        <f ca="1">(3*AB496+AA496)/4</f>
        <v>#N/A</v>
      </c>
      <c r="AD496" s="72" t="e">
        <f ca="1">(5*AC496+AA496*(COS(V496))^2)/3</f>
        <v>#N/A</v>
      </c>
      <c r="AE496" s="72" t="e">
        <f ca="1">Coef!$J$6*Coef!$J$9*(V496-(Coef!$J$10*AB496)+(Coef!$J$11*AC496)-(Coef!$J$12*AD496))</f>
        <v>#N/A</v>
      </c>
      <c r="AF496" s="72" t="e">
        <f ca="1">(U496-AE496)/W496</f>
        <v>#N/A</v>
      </c>
      <c r="AG496" s="72" t="e">
        <f ca="1">((Coef!$J$8*Y496^2)/2)*(COS(V496))^2</f>
        <v>#N/A</v>
      </c>
      <c r="AH496" s="72" t="e">
        <f ca="1">Y496*(1-(AG496/3))</f>
        <v>#N/A</v>
      </c>
      <c r="AI496" s="72" t="e">
        <f ca="1">AF496*(1-AG496)+V496</f>
        <v>#N/A</v>
      </c>
      <c r="AJ496" s="72" t="e">
        <f ca="1">(EXP(AH496)-EXP(-AH496))/2</f>
        <v>#N/A</v>
      </c>
      <c r="AK496" s="72" t="e">
        <f ca="1">ATAN(AJ496/COS(AI496))</f>
        <v>#N/A</v>
      </c>
      <c r="AL496" s="72" t="e">
        <f ca="1">ATAN(COS(AK496)*TAN(AI496))</f>
        <v>#N/A</v>
      </c>
      <c r="AM496" s="72" t="e">
        <f ca="1">V496+(1+Coef!$J$8*(COS(V496))^2-(3/2)*Coef!$J$8*SIN(V496)*COS(V496)*(AL496-V496))*(AL496-V496)</f>
        <v>#N/A</v>
      </c>
      <c r="AN496" s="34" t="e">
        <f t="shared" ca="1" si="378"/>
        <v>#N/A</v>
      </c>
      <c r="AO496" s="33" t="e">
        <f t="shared" ca="1" si="379"/>
        <v>#N/A</v>
      </c>
      <c r="AP496" s="33" t="e">
        <f t="shared" ca="1" si="380"/>
        <v>#N/A</v>
      </c>
      <c r="AQ496" s="72">
        <v>285</v>
      </c>
      <c r="AR496" s="72">
        <v>810000</v>
      </c>
      <c r="AS496" s="72" t="e">
        <f t="shared" ca="1" si="403"/>
        <v>#N/A</v>
      </c>
      <c r="AT496" s="72" t="e">
        <f t="shared" ca="1" si="403"/>
        <v>#N/A</v>
      </c>
      <c r="AU496" s="72">
        <f t="shared" si="403"/>
        <v>4.9741883681838397</v>
      </c>
      <c r="AV496" s="72" t="e">
        <f t="array" aca="1" ref="AV496" ca="1">ATAN((1-f)*TAN(AS496))</f>
        <v>#N/A</v>
      </c>
      <c r="AW496" s="72" t="e">
        <f t="shared" ca="1" si="381"/>
        <v>#N/A</v>
      </c>
      <c r="AX496" s="72" t="e">
        <f t="shared" ca="1" si="382"/>
        <v>#N/A</v>
      </c>
      <c r="AY496" s="72" t="e">
        <f t="shared" ca="1" si="404"/>
        <v>#N/A</v>
      </c>
      <c r="AZ496" s="72" t="e">
        <f t="shared" ca="1" si="383"/>
        <v>#N/A</v>
      </c>
      <c r="BA496" s="72" t="e">
        <f t="shared" ca="1" si="384"/>
        <v>#N/A</v>
      </c>
      <c r="BB496" s="72" t="e">
        <f t="shared" ca="1" si="385"/>
        <v>#N/A</v>
      </c>
      <c r="BC496" s="72" t="e">
        <f t="shared" ca="1" si="405"/>
        <v>#N/A</v>
      </c>
      <c r="BD496" s="75" t="e">
        <f t="shared" ca="1" si="386"/>
        <v>#N/A</v>
      </c>
      <c r="BE496" s="75" t="e">
        <f t="shared" ca="1" si="387"/>
        <v>#N/A</v>
      </c>
      <c r="BF496" s="75" t="e">
        <f t="shared" ca="1" si="406"/>
        <v>#N/A</v>
      </c>
      <c r="BG496" s="75" t="e">
        <f t="shared" ca="1" si="388"/>
        <v>#N/A</v>
      </c>
      <c r="BH496" s="75" t="e">
        <f t="shared" ca="1" si="389"/>
        <v>#N/A</v>
      </c>
      <c r="BI496" s="75" t="e">
        <f t="shared" ca="1" si="407"/>
        <v>#N/A</v>
      </c>
      <c r="BJ496" s="75" t="e">
        <f t="shared" ca="1" si="390"/>
        <v>#N/A</v>
      </c>
      <c r="BK496" s="75" t="e">
        <f t="shared" ca="1" si="391"/>
        <v>#N/A</v>
      </c>
      <c r="BL496" s="75" t="e">
        <f t="shared" ca="1" si="408"/>
        <v>#N/A</v>
      </c>
      <c r="BM496" s="72" t="e">
        <f t="array" aca="1" ref="BM496" ca="1">ATAN2((1-f)*SQRT(AX496^2+(SIN(AV496)*SIN(BL496)-COS(AV496)*COS(BL496)*COS(AU496))^2),SIN(AV496)*COS(BL496)+COS(AV496)*SIN(BL496)*COS(AU496))</f>
        <v>#N/A</v>
      </c>
      <c r="BN496" s="72" t="e">
        <f t="shared" ca="1" si="392"/>
        <v>#N/A</v>
      </c>
      <c r="BO496" s="72" t="e">
        <f t="array" aca="1" ref="BO496" ca="1">f/16*(1-AX496^2)*(4+f*(4-3*(1-AX496^2)))</f>
        <v>#N/A</v>
      </c>
      <c r="BP496" s="72" t="e">
        <f t="array" aca="1" ref="BP496" ca="1">BN496-(1-BO496)*f*AX496*(BL496+BO496*SIN(BL496)*(COS(BJ496)+BO496*COS(BL496)*(-1+2*COS(BJ496)^2)))</f>
        <v>#N/A</v>
      </c>
      <c r="BQ496" s="72" t="e">
        <f t="shared" ca="1" si="393"/>
        <v>#N/A</v>
      </c>
    </row>
    <row r="497" spans="2:69">
      <c r="B497" s="38"/>
      <c r="C497" s="72" t="str">
        <f t="shared" si="394"/>
        <v/>
      </c>
      <c r="D497" s="72" t="e">
        <f t="array" aca="1" ref="D497" ca="1">MATCH(TRUE,ISERROR(VALUE(MID(C497,ROW(INDIRECT("1:"&amp;LEN(C497))),1))),0)</f>
        <v>#N/A</v>
      </c>
      <c r="E497" s="72" t="e">
        <f t="shared" ca="1" si="395"/>
        <v>#N/A</v>
      </c>
      <c r="F497" s="72" t="e">
        <f t="shared" ca="1" si="396"/>
        <v>#N/A</v>
      </c>
      <c r="G497" s="72" t="e">
        <f t="shared" ca="1" si="397"/>
        <v>#N/A</v>
      </c>
      <c r="H497" s="72" t="e">
        <f t="shared" ca="1" si="398"/>
        <v>#N/A</v>
      </c>
      <c r="I497" s="72" t="e">
        <f t="shared" ca="1" si="399"/>
        <v>#N/A</v>
      </c>
      <c r="J497" s="72" t="e">
        <f t="shared" ca="1" si="400"/>
        <v>#N/A</v>
      </c>
      <c r="K497" s="72" t="e">
        <f t="shared" ca="1" si="401"/>
        <v>#N/A</v>
      </c>
      <c r="L497" s="72" t="e">
        <f t="shared" ca="1" si="402"/>
        <v>#N/A</v>
      </c>
      <c r="M497" s="72" t="e">
        <f ca="1">VLOOKUP(G497,Coef!$C$2:$F$25,4)</f>
        <v>#N/A</v>
      </c>
      <c r="N497" s="31" t="e">
        <f ca="1">VLOOKUP(F497,Coef!$C$4:$D$23,2)</f>
        <v>#N/A</v>
      </c>
      <c r="O497" s="31" t="e">
        <f ca="1">MOD(VLOOKUP(H497,Coef!$C$2:$G$21,5)+MOD(E497+1,2)*15,20)</f>
        <v>#N/A</v>
      </c>
      <c r="P497" s="31" t="e">
        <f ca="1">VLOOKUP(N497,Coef!$A$27:$B$46,2)</f>
        <v>#N/A</v>
      </c>
      <c r="Q497" s="31" t="e">
        <f ca="1">VLOOKUP(N497,Coef!$A$27:$C$46,3)+O497/10-0.1</f>
        <v>#N/A</v>
      </c>
      <c r="R497" s="31" t="e">
        <f ca="1">IF(Q497+0.1&lt;P497,Q497+2,Q497)</f>
        <v>#N/A</v>
      </c>
      <c r="S497" s="72" t="e">
        <f ca="1">M497*100000+J497</f>
        <v>#N/A</v>
      </c>
      <c r="T497" s="72" t="e">
        <f ca="1">R497*1000000+K497</f>
        <v>#N/A</v>
      </c>
      <c r="U497" s="72" t="e">
        <f ca="1">IF(N497&lt;11,T497-10000000,T497)</f>
        <v>#N/A</v>
      </c>
      <c r="V497" s="72" t="e">
        <f ca="1">U497/(6366197.724*0.9996)</f>
        <v>#N/A</v>
      </c>
      <c r="W497" s="72" t="e">
        <f ca="1">(Coef!$J$9/(1+Coef!$J$8*(COS(V497))^2)^0.5)*Coef!$J$6</f>
        <v>#N/A</v>
      </c>
      <c r="X497" s="72" t="e">
        <f ca="1">6*E497-183</f>
        <v>#N/A</v>
      </c>
      <c r="Y497" s="72" t="e">
        <f ca="1">(S497-500000)/W497</f>
        <v>#N/A</v>
      </c>
      <c r="Z497" s="72" t="e">
        <f ca="1">SIN(2*V497)</f>
        <v>#N/A</v>
      </c>
      <c r="AA497" s="72" t="e">
        <f ca="1">Z497*(COS(V497))^2</f>
        <v>#N/A</v>
      </c>
      <c r="AB497" s="72" t="e">
        <f ca="1">V497+(Z497/2)</f>
        <v>#N/A</v>
      </c>
      <c r="AC497" s="72" t="e">
        <f ca="1">(3*AB497+AA497)/4</f>
        <v>#N/A</v>
      </c>
      <c r="AD497" s="72" t="e">
        <f ca="1">(5*AC497+AA497*(COS(V497))^2)/3</f>
        <v>#N/A</v>
      </c>
      <c r="AE497" s="72" t="e">
        <f ca="1">Coef!$J$6*Coef!$J$9*(V497-(Coef!$J$10*AB497)+(Coef!$J$11*AC497)-(Coef!$J$12*AD497))</f>
        <v>#N/A</v>
      </c>
      <c r="AF497" s="72" t="e">
        <f ca="1">(U497-AE497)/W497</f>
        <v>#N/A</v>
      </c>
      <c r="AG497" s="72" t="e">
        <f ca="1">((Coef!$J$8*Y497^2)/2)*(COS(V497))^2</f>
        <v>#N/A</v>
      </c>
      <c r="AH497" s="72" t="e">
        <f ca="1">Y497*(1-(AG497/3))</f>
        <v>#N/A</v>
      </c>
      <c r="AI497" s="72" t="e">
        <f ca="1">AF497*(1-AG497)+V497</f>
        <v>#N/A</v>
      </c>
      <c r="AJ497" s="72" t="e">
        <f ca="1">(EXP(AH497)-EXP(-AH497))/2</f>
        <v>#N/A</v>
      </c>
      <c r="AK497" s="72" t="e">
        <f ca="1">ATAN(AJ497/COS(AI497))</f>
        <v>#N/A</v>
      </c>
      <c r="AL497" s="72" t="e">
        <f ca="1">ATAN(COS(AK497)*TAN(AI497))</f>
        <v>#N/A</v>
      </c>
      <c r="AM497" s="72" t="e">
        <f ca="1">V497+(1+Coef!$J$8*(COS(V497))^2-(3/2)*Coef!$J$8*SIN(V497)*COS(V497)*(AL497-V497))*(AL497-V497)</f>
        <v>#N/A</v>
      </c>
      <c r="AN497" s="34" t="e">
        <f t="shared" ca="1" si="378"/>
        <v>#N/A</v>
      </c>
      <c r="AO497" s="33" t="e">
        <f t="shared" ca="1" si="379"/>
        <v>#N/A</v>
      </c>
      <c r="AP497" s="33" t="e">
        <f t="shared" ca="1" si="380"/>
        <v>#N/A</v>
      </c>
      <c r="AQ497" s="72">
        <v>285</v>
      </c>
      <c r="AR497" s="72">
        <v>810000</v>
      </c>
      <c r="AS497" s="72" t="e">
        <f t="shared" ca="1" si="403"/>
        <v>#N/A</v>
      </c>
      <c r="AT497" s="72" t="e">
        <f t="shared" ca="1" si="403"/>
        <v>#N/A</v>
      </c>
      <c r="AU497" s="72">
        <f t="shared" si="403"/>
        <v>4.9741883681838397</v>
      </c>
      <c r="AV497" s="72" t="e">
        <f t="array" aca="1" ref="AV497" ca="1">ATAN((1-f)*TAN(AS497))</f>
        <v>#N/A</v>
      </c>
      <c r="AW497" s="72" t="e">
        <f t="shared" ca="1" si="381"/>
        <v>#N/A</v>
      </c>
      <c r="AX497" s="72" t="e">
        <f t="shared" ca="1" si="382"/>
        <v>#N/A</v>
      </c>
      <c r="AY497" s="72" t="e">
        <f t="shared" ca="1" si="404"/>
        <v>#N/A</v>
      </c>
      <c r="AZ497" s="72" t="e">
        <f t="shared" ca="1" si="383"/>
        <v>#N/A</v>
      </c>
      <c r="BA497" s="72" t="e">
        <f t="shared" ca="1" si="384"/>
        <v>#N/A</v>
      </c>
      <c r="BB497" s="72" t="e">
        <f t="shared" ca="1" si="385"/>
        <v>#N/A</v>
      </c>
      <c r="BC497" s="72" t="e">
        <f t="shared" ca="1" si="405"/>
        <v>#N/A</v>
      </c>
      <c r="BD497" s="75" t="e">
        <f t="shared" ca="1" si="386"/>
        <v>#N/A</v>
      </c>
      <c r="BE497" s="75" t="e">
        <f t="shared" ca="1" si="387"/>
        <v>#N/A</v>
      </c>
      <c r="BF497" s="75" t="e">
        <f t="shared" ca="1" si="406"/>
        <v>#N/A</v>
      </c>
      <c r="BG497" s="75" t="e">
        <f t="shared" ca="1" si="388"/>
        <v>#N/A</v>
      </c>
      <c r="BH497" s="75" t="e">
        <f t="shared" ca="1" si="389"/>
        <v>#N/A</v>
      </c>
      <c r="BI497" s="75" t="e">
        <f t="shared" ca="1" si="407"/>
        <v>#N/A</v>
      </c>
      <c r="BJ497" s="75" t="e">
        <f t="shared" ca="1" si="390"/>
        <v>#N/A</v>
      </c>
      <c r="BK497" s="75" t="e">
        <f t="shared" ca="1" si="391"/>
        <v>#N/A</v>
      </c>
      <c r="BL497" s="75" t="e">
        <f t="shared" ca="1" si="408"/>
        <v>#N/A</v>
      </c>
      <c r="BM497" s="72" t="e">
        <f t="array" aca="1" ref="BM497" ca="1">ATAN2((1-f)*SQRT(AX497^2+(SIN(AV497)*SIN(BL497)-COS(AV497)*COS(BL497)*COS(AU497))^2),SIN(AV497)*COS(BL497)+COS(AV497)*SIN(BL497)*COS(AU497))</f>
        <v>#N/A</v>
      </c>
      <c r="BN497" s="72" t="e">
        <f t="shared" ca="1" si="392"/>
        <v>#N/A</v>
      </c>
      <c r="BO497" s="72" t="e">
        <f t="array" aca="1" ref="BO497" ca="1">f/16*(1-AX497^2)*(4+f*(4-3*(1-AX497^2)))</f>
        <v>#N/A</v>
      </c>
      <c r="BP497" s="72" t="e">
        <f t="array" aca="1" ref="BP497" ca="1">BN497-(1-BO497)*f*AX497*(BL497+BO497*SIN(BL497)*(COS(BJ497)+BO497*COS(BL497)*(-1+2*COS(BJ497)^2)))</f>
        <v>#N/A</v>
      </c>
      <c r="BQ497" s="72" t="e">
        <f t="shared" ca="1" si="393"/>
        <v>#N/A</v>
      </c>
    </row>
    <row r="498" spans="2:69">
      <c r="B498" s="38"/>
      <c r="C498" s="72" t="str">
        <f t="shared" si="394"/>
        <v/>
      </c>
      <c r="D498" s="72" t="e">
        <f t="array" aca="1" ref="D498" ca="1">MATCH(TRUE,ISERROR(VALUE(MID(C498,ROW(INDIRECT("1:"&amp;LEN(C498))),1))),0)</f>
        <v>#N/A</v>
      </c>
      <c r="E498" s="72" t="e">
        <f t="shared" ca="1" si="395"/>
        <v>#N/A</v>
      </c>
      <c r="F498" s="72" t="e">
        <f t="shared" ca="1" si="396"/>
        <v>#N/A</v>
      </c>
      <c r="G498" s="72" t="e">
        <f t="shared" ca="1" si="397"/>
        <v>#N/A</v>
      </c>
      <c r="H498" s="72" t="e">
        <f t="shared" ca="1" si="398"/>
        <v>#N/A</v>
      </c>
      <c r="I498" s="72" t="e">
        <f t="shared" ca="1" si="399"/>
        <v>#N/A</v>
      </c>
      <c r="J498" s="72" t="e">
        <f t="shared" ca="1" si="400"/>
        <v>#N/A</v>
      </c>
      <c r="K498" s="72" t="e">
        <f t="shared" ca="1" si="401"/>
        <v>#N/A</v>
      </c>
      <c r="L498" s="72" t="e">
        <f t="shared" ca="1" si="402"/>
        <v>#N/A</v>
      </c>
      <c r="M498" s="72" t="e">
        <f ca="1">VLOOKUP(G498,Coef!$C$2:$F$25,4)</f>
        <v>#N/A</v>
      </c>
      <c r="N498" s="31" t="e">
        <f ca="1">VLOOKUP(F498,Coef!$C$4:$D$23,2)</f>
        <v>#N/A</v>
      </c>
      <c r="O498" s="31" t="e">
        <f ca="1">MOD(VLOOKUP(H498,Coef!$C$2:$G$21,5)+MOD(E498+1,2)*15,20)</f>
        <v>#N/A</v>
      </c>
      <c r="P498" s="31" t="e">
        <f ca="1">VLOOKUP(N498,Coef!$A$27:$B$46,2)</f>
        <v>#N/A</v>
      </c>
      <c r="Q498" s="31" t="e">
        <f ca="1">VLOOKUP(N498,Coef!$A$27:$C$46,3)+O498/10-0.1</f>
        <v>#N/A</v>
      </c>
      <c r="R498" s="31" t="e">
        <f ca="1">IF(Q498+0.1&lt;P498,Q498+2,Q498)</f>
        <v>#N/A</v>
      </c>
      <c r="S498" s="72" t="e">
        <f ca="1">M498*100000+J498</f>
        <v>#N/A</v>
      </c>
      <c r="T498" s="72" t="e">
        <f ca="1">R498*1000000+K498</f>
        <v>#N/A</v>
      </c>
      <c r="U498" s="72" t="e">
        <f ca="1">IF(N498&lt;11,T498-10000000,T498)</f>
        <v>#N/A</v>
      </c>
      <c r="V498" s="72" t="e">
        <f ca="1">U498/(6366197.724*0.9996)</f>
        <v>#N/A</v>
      </c>
      <c r="W498" s="72" t="e">
        <f ca="1">(Coef!$J$9/(1+Coef!$J$8*(COS(V498))^2)^0.5)*Coef!$J$6</f>
        <v>#N/A</v>
      </c>
      <c r="X498" s="72" t="e">
        <f ca="1">6*E498-183</f>
        <v>#N/A</v>
      </c>
      <c r="Y498" s="72" t="e">
        <f ca="1">(S498-500000)/W498</f>
        <v>#N/A</v>
      </c>
      <c r="Z498" s="72" t="e">
        <f ca="1">SIN(2*V498)</f>
        <v>#N/A</v>
      </c>
      <c r="AA498" s="72" t="e">
        <f ca="1">Z498*(COS(V498))^2</f>
        <v>#N/A</v>
      </c>
      <c r="AB498" s="72" t="e">
        <f ca="1">V498+(Z498/2)</f>
        <v>#N/A</v>
      </c>
      <c r="AC498" s="72" t="e">
        <f ca="1">(3*AB498+AA498)/4</f>
        <v>#N/A</v>
      </c>
      <c r="AD498" s="72" t="e">
        <f ca="1">(5*AC498+AA498*(COS(V498))^2)/3</f>
        <v>#N/A</v>
      </c>
      <c r="AE498" s="72" t="e">
        <f ca="1">Coef!$J$6*Coef!$J$9*(V498-(Coef!$J$10*AB498)+(Coef!$J$11*AC498)-(Coef!$J$12*AD498))</f>
        <v>#N/A</v>
      </c>
      <c r="AF498" s="72" t="e">
        <f ca="1">(U498-AE498)/W498</f>
        <v>#N/A</v>
      </c>
      <c r="AG498" s="72" t="e">
        <f ca="1">((Coef!$J$8*Y498^2)/2)*(COS(V498))^2</f>
        <v>#N/A</v>
      </c>
      <c r="AH498" s="72" t="e">
        <f ca="1">Y498*(1-(AG498/3))</f>
        <v>#N/A</v>
      </c>
      <c r="AI498" s="72" t="e">
        <f ca="1">AF498*(1-AG498)+V498</f>
        <v>#N/A</v>
      </c>
      <c r="AJ498" s="72" t="e">
        <f ca="1">(EXP(AH498)-EXP(-AH498))/2</f>
        <v>#N/A</v>
      </c>
      <c r="AK498" s="72" t="e">
        <f ca="1">ATAN(AJ498/COS(AI498))</f>
        <v>#N/A</v>
      </c>
      <c r="AL498" s="72" t="e">
        <f ca="1">ATAN(COS(AK498)*TAN(AI498))</f>
        <v>#N/A</v>
      </c>
      <c r="AM498" s="72" t="e">
        <f ca="1">V498+(1+Coef!$J$8*(COS(V498))^2-(3/2)*Coef!$J$8*SIN(V498)*COS(V498)*(AL498-V498))*(AL498-V498)</f>
        <v>#N/A</v>
      </c>
      <c r="AN498" s="34" t="e">
        <f t="shared" ca="1" si="378"/>
        <v>#N/A</v>
      </c>
      <c r="AO498" s="33" t="e">
        <f t="shared" ca="1" si="379"/>
        <v>#N/A</v>
      </c>
      <c r="AP498" s="33" t="e">
        <f t="shared" ca="1" si="380"/>
        <v>#N/A</v>
      </c>
      <c r="AQ498" s="72">
        <v>285</v>
      </c>
      <c r="AR498" s="72">
        <v>810000</v>
      </c>
      <c r="AS498" s="72" t="e">
        <f t="shared" ca="1" si="403"/>
        <v>#N/A</v>
      </c>
      <c r="AT498" s="72" t="e">
        <f t="shared" ca="1" si="403"/>
        <v>#N/A</v>
      </c>
      <c r="AU498" s="72">
        <f t="shared" si="403"/>
        <v>4.9741883681838397</v>
      </c>
      <c r="AV498" s="72" t="e">
        <f t="array" aca="1" ref="AV498" ca="1">ATAN((1-f)*TAN(AS498))</f>
        <v>#N/A</v>
      </c>
      <c r="AW498" s="72" t="e">
        <f t="shared" ca="1" si="381"/>
        <v>#N/A</v>
      </c>
      <c r="AX498" s="72" t="e">
        <f t="shared" ca="1" si="382"/>
        <v>#N/A</v>
      </c>
      <c r="AY498" s="72" t="e">
        <f t="shared" ca="1" si="404"/>
        <v>#N/A</v>
      </c>
      <c r="AZ498" s="72" t="e">
        <f t="shared" ca="1" si="383"/>
        <v>#N/A</v>
      </c>
      <c r="BA498" s="72" t="e">
        <f t="shared" ca="1" si="384"/>
        <v>#N/A</v>
      </c>
      <c r="BB498" s="72" t="e">
        <f t="shared" ca="1" si="385"/>
        <v>#N/A</v>
      </c>
      <c r="BC498" s="72" t="e">
        <f t="shared" ca="1" si="405"/>
        <v>#N/A</v>
      </c>
      <c r="BD498" s="75" t="e">
        <f t="shared" ca="1" si="386"/>
        <v>#N/A</v>
      </c>
      <c r="BE498" s="75" t="e">
        <f t="shared" ca="1" si="387"/>
        <v>#N/A</v>
      </c>
      <c r="BF498" s="75" t="e">
        <f t="shared" ca="1" si="406"/>
        <v>#N/A</v>
      </c>
      <c r="BG498" s="75" t="e">
        <f t="shared" ca="1" si="388"/>
        <v>#N/A</v>
      </c>
      <c r="BH498" s="75" t="e">
        <f t="shared" ca="1" si="389"/>
        <v>#N/A</v>
      </c>
      <c r="BI498" s="75" t="e">
        <f t="shared" ca="1" si="407"/>
        <v>#N/A</v>
      </c>
      <c r="BJ498" s="75" t="e">
        <f t="shared" ca="1" si="390"/>
        <v>#N/A</v>
      </c>
      <c r="BK498" s="75" t="e">
        <f t="shared" ca="1" si="391"/>
        <v>#N/A</v>
      </c>
      <c r="BL498" s="75" t="e">
        <f t="shared" ca="1" si="408"/>
        <v>#N/A</v>
      </c>
      <c r="BM498" s="72" t="e">
        <f t="array" aca="1" ref="BM498" ca="1">ATAN2((1-f)*SQRT(AX498^2+(SIN(AV498)*SIN(BL498)-COS(AV498)*COS(BL498)*COS(AU498))^2),SIN(AV498)*COS(BL498)+COS(AV498)*SIN(BL498)*COS(AU498))</f>
        <v>#N/A</v>
      </c>
      <c r="BN498" s="72" t="e">
        <f t="shared" ca="1" si="392"/>
        <v>#N/A</v>
      </c>
      <c r="BO498" s="72" t="e">
        <f t="array" aca="1" ref="BO498" ca="1">f/16*(1-AX498^2)*(4+f*(4-3*(1-AX498^2)))</f>
        <v>#N/A</v>
      </c>
      <c r="BP498" s="72" t="e">
        <f t="array" aca="1" ref="BP498" ca="1">BN498-(1-BO498)*f*AX498*(BL498+BO498*SIN(BL498)*(COS(BJ498)+BO498*COS(BL498)*(-1+2*COS(BJ498)^2)))</f>
        <v>#N/A</v>
      </c>
      <c r="BQ498" s="72" t="e">
        <f t="shared" ca="1" si="393"/>
        <v>#N/A</v>
      </c>
    </row>
    <row r="499" spans="2:69">
      <c r="B499" s="38"/>
      <c r="C499" s="72" t="str">
        <f t="shared" si="394"/>
        <v/>
      </c>
      <c r="D499" s="72" t="e">
        <f t="array" aca="1" ref="D499" ca="1">MATCH(TRUE,ISERROR(VALUE(MID(C499,ROW(INDIRECT("1:"&amp;LEN(C499))),1))),0)</f>
        <v>#N/A</v>
      </c>
      <c r="E499" s="72" t="e">
        <f t="shared" ca="1" si="395"/>
        <v>#N/A</v>
      </c>
      <c r="F499" s="72" t="e">
        <f t="shared" ca="1" si="396"/>
        <v>#N/A</v>
      </c>
      <c r="G499" s="72" t="e">
        <f t="shared" ca="1" si="397"/>
        <v>#N/A</v>
      </c>
      <c r="H499" s="72" t="e">
        <f t="shared" ca="1" si="398"/>
        <v>#N/A</v>
      </c>
      <c r="I499" s="72" t="e">
        <f t="shared" ca="1" si="399"/>
        <v>#N/A</v>
      </c>
      <c r="J499" s="72" t="e">
        <f t="shared" ca="1" si="400"/>
        <v>#N/A</v>
      </c>
      <c r="K499" s="72" t="e">
        <f t="shared" ca="1" si="401"/>
        <v>#N/A</v>
      </c>
      <c r="L499" s="72" t="e">
        <f t="shared" ca="1" si="402"/>
        <v>#N/A</v>
      </c>
      <c r="M499" s="72" t="e">
        <f ca="1">VLOOKUP(G499,Coef!$C$2:$F$25,4)</f>
        <v>#N/A</v>
      </c>
      <c r="N499" s="31" t="e">
        <f ca="1">VLOOKUP(F499,Coef!$C$4:$D$23,2)</f>
        <v>#N/A</v>
      </c>
      <c r="O499" s="31" t="e">
        <f ca="1">MOD(VLOOKUP(H499,Coef!$C$2:$G$21,5)+MOD(E499+1,2)*15,20)</f>
        <v>#N/A</v>
      </c>
      <c r="P499" s="31" t="e">
        <f ca="1">VLOOKUP(N499,Coef!$A$27:$B$46,2)</f>
        <v>#N/A</v>
      </c>
      <c r="Q499" s="31" t="e">
        <f ca="1">VLOOKUP(N499,Coef!$A$27:$C$46,3)+O499/10-0.1</f>
        <v>#N/A</v>
      </c>
      <c r="R499" s="31" t="e">
        <f ca="1">IF(Q499+0.1&lt;P499,Q499+2,Q499)</f>
        <v>#N/A</v>
      </c>
      <c r="S499" s="72" t="e">
        <f ca="1">M499*100000+J499</f>
        <v>#N/A</v>
      </c>
      <c r="T499" s="72" t="e">
        <f ca="1">R499*1000000+K499</f>
        <v>#N/A</v>
      </c>
      <c r="U499" s="72" t="e">
        <f ca="1">IF(N499&lt;11,T499-10000000,T499)</f>
        <v>#N/A</v>
      </c>
      <c r="V499" s="72" t="e">
        <f ca="1">U499/(6366197.724*0.9996)</f>
        <v>#N/A</v>
      </c>
      <c r="W499" s="72" t="e">
        <f ca="1">(Coef!$J$9/(1+Coef!$J$8*(COS(V499))^2)^0.5)*Coef!$J$6</f>
        <v>#N/A</v>
      </c>
      <c r="X499" s="72" t="e">
        <f ca="1">6*E499-183</f>
        <v>#N/A</v>
      </c>
      <c r="Y499" s="72" t="e">
        <f ca="1">(S499-500000)/W499</f>
        <v>#N/A</v>
      </c>
      <c r="Z499" s="72" t="e">
        <f ca="1">SIN(2*V499)</f>
        <v>#N/A</v>
      </c>
      <c r="AA499" s="72" t="e">
        <f ca="1">Z499*(COS(V499))^2</f>
        <v>#N/A</v>
      </c>
      <c r="AB499" s="72" t="e">
        <f ca="1">V499+(Z499/2)</f>
        <v>#N/A</v>
      </c>
      <c r="AC499" s="72" t="e">
        <f ca="1">(3*AB499+AA499)/4</f>
        <v>#N/A</v>
      </c>
      <c r="AD499" s="72" t="e">
        <f ca="1">(5*AC499+AA499*(COS(V499))^2)/3</f>
        <v>#N/A</v>
      </c>
      <c r="AE499" s="72" t="e">
        <f ca="1">Coef!$J$6*Coef!$J$9*(V499-(Coef!$J$10*AB499)+(Coef!$J$11*AC499)-(Coef!$J$12*AD499))</f>
        <v>#N/A</v>
      </c>
      <c r="AF499" s="72" t="e">
        <f ca="1">(U499-AE499)/W499</f>
        <v>#N/A</v>
      </c>
      <c r="AG499" s="72" t="e">
        <f ca="1">((Coef!$J$8*Y499^2)/2)*(COS(V499))^2</f>
        <v>#N/A</v>
      </c>
      <c r="AH499" s="72" t="e">
        <f ca="1">Y499*(1-(AG499/3))</f>
        <v>#N/A</v>
      </c>
      <c r="AI499" s="72" t="e">
        <f ca="1">AF499*(1-AG499)+V499</f>
        <v>#N/A</v>
      </c>
      <c r="AJ499" s="72" t="e">
        <f ca="1">(EXP(AH499)-EXP(-AH499))/2</f>
        <v>#N/A</v>
      </c>
      <c r="AK499" s="72" t="e">
        <f ca="1">ATAN(AJ499/COS(AI499))</f>
        <v>#N/A</v>
      </c>
      <c r="AL499" s="72" t="e">
        <f ca="1">ATAN(COS(AK499)*TAN(AI499))</f>
        <v>#N/A</v>
      </c>
      <c r="AM499" s="72" t="e">
        <f ca="1">V499+(1+Coef!$J$8*(COS(V499))^2-(3/2)*Coef!$J$8*SIN(V499)*COS(V499)*(AL499-V499))*(AL499-V499)</f>
        <v>#N/A</v>
      </c>
      <c r="AN499" s="34" t="e">
        <f t="shared" ca="1" si="378"/>
        <v>#N/A</v>
      </c>
      <c r="AO499" s="33" t="e">
        <f t="shared" ca="1" si="379"/>
        <v>#N/A</v>
      </c>
      <c r="AP499" s="33" t="e">
        <f t="shared" ca="1" si="380"/>
        <v>#N/A</v>
      </c>
      <c r="AQ499" s="72">
        <v>285</v>
      </c>
      <c r="AR499" s="72">
        <v>810000</v>
      </c>
      <c r="AS499" s="72" t="e">
        <f t="shared" ca="1" si="403"/>
        <v>#N/A</v>
      </c>
      <c r="AT499" s="72" t="e">
        <f t="shared" ca="1" si="403"/>
        <v>#N/A</v>
      </c>
      <c r="AU499" s="72">
        <f t="shared" si="403"/>
        <v>4.9741883681838397</v>
      </c>
      <c r="AV499" s="72" t="e">
        <f t="array" aca="1" ref="AV499" ca="1">ATAN((1-f)*TAN(AS499))</f>
        <v>#N/A</v>
      </c>
      <c r="AW499" s="72" t="e">
        <f t="shared" ca="1" si="381"/>
        <v>#N/A</v>
      </c>
      <c r="AX499" s="72" t="e">
        <f t="shared" ca="1" si="382"/>
        <v>#N/A</v>
      </c>
      <c r="AY499" s="72" t="e">
        <f t="shared" ca="1" si="404"/>
        <v>#N/A</v>
      </c>
      <c r="AZ499" s="72" t="e">
        <f t="shared" ca="1" si="383"/>
        <v>#N/A</v>
      </c>
      <c r="BA499" s="72" t="e">
        <f t="shared" ca="1" si="384"/>
        <v>#N/A</v>
      </c>
      <c r="BB499" s="72" t="e">
        <f t="shared" ca="1" si="385"/>
        <v>#N/A</v>
      </c>
      <c r="BC499" s="72" t="e">
        <f t="shared" ca="1" si="405"/>
        <v>#N/A</v>
      </c>
      <c r="BD499" s="75" t="e">
        <f t="shared" ca="1" si="386"/>
        <v>#N/A</v>
      </c>
      <c r="BE499" s="75" t="e">
        <f t="shared" ca="1" si="387"/>
        <v>#N/A</v>
      </c>
      <c r="BF499" s="75" t="e">
        <f t="shared" ca="1" si="406"/>
        <v>#N/A</v>
      </c>
      <c r="BG499" s="75" t="e">
        <f t="shared" ca="1" si="388"/>
        <v>#N/A</v>
      </c>
      <c r="BH499" s="75" t="e">
        <f t="shared" ca="1" si="389"/>
        <v>#N/A</v>
      </c>
      <c r="BI499" s="75" t="e">
        <f t="shared" ca="1" si="407"/>
        <v>#N/A</v>
      </c>
      <c r="BJ499" s="75" t="e">
        <f t="shared" ca="1" si="390"/>
        <v>#N/A</v>
      </c>
      <c r="BK499" s="75" t="e">
        <f t="shared" ca="1" si="391"/>
        <v>#N/A</v>
      </c>
      <c r="BL499" s="75" t="e">
        <f t="shared" ca="1" si="408"/>
        <v>#N/A</v>
      </c>
      <c r="BM499" s="72" t="e">
        <f t="array" aca="1" ref="BM499" ca="1">ATAN2((1-f)*SQRT(AX499^2+(SIN(AV499)*SIN(BL499)-COS(AV499)*COS(BL499)*COS(AU499))^2),SIN(AV499)*COS(BL499)+COS(AV499)*SIN(BL499)*COS(AU499))</f>
        <v>#N/A</v>
      </c>
      <c r="BN499" s="72" t="e">
        <f t="shared" ca="1" si="392"/>
        <v>#N/A</v>
      </c>
      <c r="BO499" s="72" t="e">
        <f t="array" aca="1" ref="BO499" ca="1">f/16*(1-AX499^2)*(4+f*(4-3*(1-AX499^2)))</f>
        <v>#N/A</v>
      </c>
      <c r="BP499" s="72" t="e">
        <f t="array" aca="1" ref="BP499" ca="1">BN499-(1-BO499)*f*AX499*(BL499+BO499*SIN(BL499)*(COS(BJ499)+BO499*COS(BL499)*(-1+2*COS(BJ499)^2)))</f>
        <v>#N/A</v>
      </c>
      <c r="BQ499" s="72" t="e">
        <f t="shared" ca="1" si="393"/>
        <v>#N/A</v>
      </c>
    </row>
    <row r="500" spans="2:69">
      <c r="B500" s="38"/>
      <c r="C500" s="72" t="str">
        <f t="shared" si="394"/>
        <v/>
      </c>
      <c r="D500" s="72" t="e">
        <f t="array" aca="1" ref="D500" ca="1">MATCH(TRUE,ISERROR(VALUE(MID(C500,ROW(INDIRECT("1:"&amp;LEN(C500))),1))),0)</f>
        <v>#N/A</v>
      </c>
      <c r="E500" s="72" t="e">
        <f t="shared" ca="1" si="395"/>
        <v>#N/A</v>
      </c>
      <c r="F500" s="72" t="e">
        <f t="shared" ca="1" si="396"/>
        <v>#N/A</v>
      </c>
      <c r="G500" s="72" t="e">
        <f t="shared" ca="1" si="397"/>
        <v>#N/A</v>
      </c>
      <c r="H500" s="72" t="e">
        <f t="shared" ca="1" si="398"/>
        <v>#N/A</v>
      </c>
      <c r="I500" s="72" t="e">
        <f t="shared" ca="1" si="399"/>
        <v>#N/A</v>
      </c>
      <c r="J500" s="72" t="e">
        <f t="shared" ca="1" si="400"/>
        <v>#N/A</v>
      </c>
      <c r="K500" s="72" t="e">
        <f t="shared" ca="1" si="401"/>
        <v>#N/A</v>
      </c>
      <c r="L500" s="72" t="e">
        <f t="shared" ca="1" si="402"/>
        <v>#N/A</v>
      </c>
      <c r="M500" s="72" t="e">
        <f ca="1">VLOOKUP(G500,Coef!$C$2:$F$25,4)</f>
        <v>#N/A</v>
      </c>
      <c r="N500" s="31" t="e">
        <f ca="1">VLOOKUP(F500,Coef!$C$4:$D$23,2)</f>
        <v>#N/A</v>
      </c>
      <c r="O500" s="31" t="e">
        <f ca="1">MOD(VLOOKUP(H500,Coef!$C$2:$G$21,5)+MOD(E500+1,2)*15,20)</f>
        <v>#N/A</v>
      </c>
      <c r="P500" s="31" t="e">
        <f ca="1">VLOOKUP(N500,Coef!$A$27:$B$46,2)</f>
        <v>#N/A</v>
      </c>
      <c r="Q500" s="31" t="e">
        <f ca="1">VLOOKUP(N500,Coef!$A$27:$C$46,3)+O500/10-0.1</f>
        <v>#N/A</v>
      </c>
      <c r="R500" s="31" t="e">
        <f ca="1">IF(Q500+0.1&lt;P500,Q500+2,Q500)</f>
        <v>#N/A</v>
      </c>
      <c r="S500" s="72" t="e">
        <f ca="1">M500*100000+J500</f>
        <v>#N/A</v>
      </c>
      <c r="T500" s="72" t="e">
        <f ca="1">R500*1000000+K500</f>
        <v>#N/A</v>
      </c>
      <c r="U500" s="72" t="e">
        <f ca="1">IF(N500&lt;11,T500-10000000,T500)</f>
        <v>#N/A</v>
      </c>
      <c r="V500" s="72" t="e">
        <f ca="1">U500/(6366197.724*0.9996)</f>
        <v>#N/A</v>
      </c>
      <c r="W500" s="72" t="e">
        <f ca="1">(Coef!$J$9/(1+Coef!$J$8*(COS(V500))^2)^0.5)*Coef!$J$6</f>
        <v>#N/A</v>
      </c>
      <c r="X500" s="72" t="e">
        <f ca="1">6*E500-183</f>
        <v>#N/A</v>
      </c>
      <c r="Y500" s="72" t="e">
        <f ca="1">(S500-500000)/W500</f>
        <v>#N/A</v>
      </c>
      <c r="Z500" s="72" t="e">
        <f ca="1">SIN(2*V500)</f>
        <v>#N/A</v>
      </c>
      <c r="AA500" s="72" t="e">
        <f ca="1">Z500*(COS(V500))^2</f>
        <v>#N/A</v>
      </c>
      <c r="AB500" s="72" t="e">
        <f ca="1">V500+(Z500/2)</f>
        <v>#N/A</v>
      </c>
      <c r="AC500" s="72" t="e">
        <f ca="1">(3*AB500+AA500)/4</f>
        <v>#N/A</v>
      </c>
      <c r="AD500" s="72" t="e">
        <f ca="1">(5*AC500+AA500*(COS(V500))^2)/3</f>
        <v>#N/A</v>
      </c>
      <c r="AE500" s="72" t="e">
        <f ca="1">Coef!$J$6*Coef!$J$9*(V500-(Coef!$J$10*AB500)+(Coef!$J$11*AC500)-(Coef!$J$12*AD500))</f>
        <v>#N/A</v>
      </c>
      <c r="AF500" s="72" t="e">
        <f ca="1">(U500-AE500)/W500</f>
        <v>#N/A</v>
      </c>
      <c r="AG500" s="72" t="e">
        <f ca="1">((Coef!$J$8*Y500^2)/2)*(COS(V500))^2</f>
        <v>#N/A</v>
      </c>
      <c r="AH500" s="72" t="e">
        <f ca="1">Y500*(1-(AG500/3))</f>
        <v>#N/A</v>
      </c>
      <c r="AI500" s="72" t="e">
        <f ca="1">AF500*(1-AG500)+V500</f>
        <v>#N/A</v>
      </c>
      <c r="AJ500" s="72" t="e">
        <f ca="1">(EXP(AH500)-EXP(-AH500))/2</f>
        <v>#N/A</v>
      </c>
      <c r="AK500" s="72" t="e">
        <f ca="1">ATAN(AJ500/COS(AI500))</f>
        <v>#N/A</v>
      </c>
      <c r="AL500" s="72" t="e">
        <f ca="1">ATAN(COS(AK500)*TAN(AI500))</f>
        <v>#N/A</v>
      </c>
      <c r="AM500" s="72" t="e">
        <f ca="1">V500+(1+Coef!$J$8*(COS(V500))^2-(3/2)*Coef!$J$8*SIN(V500)*COS(V500)*(AL500-V500))*(AL500-V500)</f>
        <v>#N/A</v>
      </c>
      <c r="AN500" s="34" t="e">
        <f t="shared" ca="1" si="378"/>
        <v>#N/A</v>
      </c>
      <c r="AO500" s="33" t="e">
        <f t="shared" ca="1" si="379"/>
        <v>#N/A</v>
      </c>
      <c r="AP500" s="33" t="e">
        <f t="shared" ca="1" si="380"/>
        <v>#N/A</v>
      </c>
      <c r="AQ500" s="72">
        <v>285</v>
      </c>
      <c r="AR500" s="72">
        <v>810000</v>
      </c>
      <c r="AS500" s="72" t="e">
        <f t="shared" ca="1" si="403"/>
        <v>#N/A</v>
      </c>
      <c r="AT500" s="72" t="e">
        <f t="shared" ca="1" si="403"/>
        <v>#N/A</v>
      </c>
      <c r="AU500" s="72">
        <f t="shared" si="403"/>
        <v>4.9741883681838397</v>
      </c>
      <c r="AV500" s="72" t="e">
        <f t="array" aca="1" ref="AV500" ca="1">ATAN((1-f)*TAN(AS500))</f>
        <v>#N/A</v>
      </c>
      <c r="AW500" s="72" t="e">
        <f t="shared" ca="1" si="381"/>
        <v>#N/A</v>
      </c>
      <c r="AX500" s="72" t="e">
        <f t="shared" ca="1" si="382"/>
        <v>#N/A</v>
      </c>
      <c r="AY500" s="72" t="e">
        <f t="shared" ca="1" si="404"/>
        <v>#N/A</v>
      </c>
      <c r="AZ500" s="72" t="e">
        <f t="shared" ca="1" si="383"/>
        <v>#N/A</v>
      </c>
      <c r="BA500" s="72" t="e">
        <f t="shared" ca="1" si="384"/>
        <v>#N/A</v>
      </c>
      <c r="BB500" s="72" t="e">
        <f t="shared" ca="1" si="385"/>
        <v>#N/A</v>
      </c>
      <c r="BC500" s="72" t="e">
        <f t="shared" ca="1" si="405"/>
        <v>#N/A</v>
      </c>
      <c r="BD500" s="75" t="e">
        <f t="shared" ca="1" si="386"/>
        <v>#N/A</v>
      </c>
      <c r="BE500" s="75" t="e">
        <f t="shared" ca="1" si="387"/>
        <v>#N/A</v>
      </c>
      <c r="BF500" s="75" t="e">
        <f t="shared" ca="1" si="406"/>
        <v>#N/A</v>
      </c>
      <c r="BG500" s="75" t="e">
        <f t="shared" ca="1" si="388"/>
        <v>#N/A</v>
      </c>
      <c r="BH500" s="75" t="e">
        <f t="shared" ca="1" si="389"/>
        <v>#N/A</v>
      </c>
      <c r="BI500" s="75" t="e">
        <f t="shared" ca="1" si="407"/>
        <v>#N/A</v>
      </c>
      <c r="BJ500" s="75" t="e">
        <f t="shared" ca="1" si="390"/>
        <v>#N/A</v>
      </c>
      <c r="BK500" s="75" t="e">
        <f t="shared" ca="1" si="391"/>
        <v>#N/A</v>
      </c>
      <c r="BL500" s="75" t="e">
        <f t="shared" ca="1" si="408"/>
        <v>#N/A</v>
      </c>
      <c r="BM500" s="72" t="e">
        <f t="array" aca="1" ref="BM500" ca="1">ATAN2((1-f)*SQRT(AX500^2+(SIN(AV500)*SIN(BL500)-COS(AV500)*COS(BL500)*COS(AU500))^2),SIN(AV500)*COS(BL500)+COS(AV500)*SIN(BL500)*COS(AU500))</f>
        <v>#N/A</v>
      </c>
      <c r="BN500" s="72" t="e">
        <f t="shared" ca="1" si="392"/>
        <v>#N/A</v>
      </c>
      <c r="BO500" s="72" t="e">
        <f t="array" aca="1" ref="BO500" ca="1">f/16*(1-AX500^2)*(4+f*(4-3*(1-AX500^2)))</f>
        <v>#N/A</v>
      </c>
      <c r="BP500" s="72" t="e">
        <f t="array" aca="1" ref="BP500" ca="1">BN500-(1-BO500)*f*AX500*(BL500+BO500*SIN(BL500)*(COS(BJ500)+BO500*COS(BL500)*(-1+2*COS(BJ500)^2)))</f>
        <v>#N/A</v>
      </c>
      <c r="BQ500" s="72" t="e">
        <f t="shared" ca="1" si="393"/>
        <v>#N/A</v>
      </c>
    </row>
    <row r="501" spans="2:69">
      <c r="B501" s="38"/>
      <c r="C501" s="72" t="str">
        <f t="shared" si="394"/>
        <v/>
      </c>
      <c r="D501" s="72" t="e">
        <f t="array" aca="1" ref="D501" ca="1">MATCH(TRUE,ISERROR(VALUE(MID(C501,ROW(INDIRECT("1:"&amp;LEN(C501))),1))),0)</f>
        <v>#N/A</v>
      </c>
      <c r="E501" s="72" t="e">
        <f t="shared" ca="1" si="395"/>
        <v>#N/A</v>
      </c>
      <c r="F501" s="72" t="e">
        <f t="shared" ca="1" si="396"/>
        <v>#N/A</v>
      </c>
      <c r="G501" s="72" t="e">
        <f t="shared" ca="1" si="397"/>
        <v>#N/A</v>
      </c>
      <c r="H501" s="72" t="e">
        <f t="shared" ca="1" si="398"/>
        <v>#N/A</v>
      </c>
      <c r="I501" s="72" t="e">
        <f t="shared" ca="1" si="399"/>
        <v>#N/A</v>
      </c>
      <c r="J501" s="72" t="e">
        <f t="shared" ca="1" si="400"/>
        <v>#N/A</v>
      </c>
      <c r="K501" s="72" t="e">
        <f t="shared" ca="1" si="401"/>
        <v>#N/A</v>
      </c>
      <c r="L501" s="72" t="e">
        <f t="shared" ca="1" si="402"/>
        <v>#N/A</v>
      </c>
      <c r="M501" s="72" t="e">
        <f ca="1">VLOOKUP(G501,Coef!$C$2:$F$25,4)</f>
        <v>#N/A</v>
      </c>
      <c r="N501" s="31" t="e">
        <f ca="1">VLOOKUP(F501,Coef!$C$4:$D$23,2)</f>
        <v>#N/A</v>
      </c>
      <c r="O501" s="31" t="e">
        <f ca="1">MOD(VLOOKUP(H501,Coef!$C$2:$G$21,5)+MOD(E501+1,2)*15,20)</f>
        <v>#N/A</v>
      </c>
      <c r="P501" s="31" t="e">
        <f ca="1">VLOOKUP(N501,Coef!$A$27:$B$46,2)</f>
        <v>#N/A</v>
      </c>
      <c r="Q501" s="31" t="e">
        <f ca="1">VLOOKUP(N501,Coef!$A$27:$C$46,3)+O501/10-0.1</f>
        <v>#N/A</v>
      </c>
      <c r="R501" s="31" t="e">
        <f ca="1">IF(Q501+0.1&lt;P501,Q501+2,Q501)</f>
        <v>#N/A</v>
      </c>
      <c r="S501" s="72" t="e">
        <f ca="1">M501*100000+J501</f>
        <v>#N/A</v>
      </c>
      <c r="T501" s="72" t="e">
        <f ca="1">R501*1000000+K501</f>
        <v>#N/A</v>
      </c>
      <c r="U501" s="72" t="e">
        <f ca="1">IF(N501&lt;11,T501-10000000,T501)</f>
        <v>#N/A</v>
      </c>
      <c r="V501" s="72" t="e">
        <f ca="1">U501/(6366197.724*0.9996)</f>
        <v>#N/A</v>
      </c>
      <c r="W501" s="72" t="e">
        <f ca="1">(Coef!$J$9/(1+Coef!$J$8*(COS(V501))^2)^0.5)*Coef!$J$6</f>
        <v>#N/A</v>
      </c>
      <c r="X501" s="72" t="e">
        <f ca="1">6*E501-183</f>
        <v>#N/A</v>
      </c>
      <c r="Y501" s="72" t="e">
        <f ca="1">(S501-500000)/W501</f>
        <v>#N/A</v>
      </c>
      <c r="Z501" s="72" t="e">
        <f ca="1">SIN(2*V501)</f>
        <v>#N/A</v>
      </c>
      <c r="AA501" s="72" t="e">
        <f ca="1">Z501*(COS(V501))^2</f>
        <v>#N/A</v>
      </c>
      <c r="AB501" s="72" t="e">
        <f ca="1">V501+(Z501/2)</f>
        <v>#N/A</v>
      </c>
      <c r="AC501" s="72" t="e">
        <f ca="1">(3*AB501+AA501)/4</f>
        <v>#N/A</v>
      </c>
      <c r="AD501" s="72" t="e">
        <f ca="1">(5*AC501+AA501*(COS(V501))^2)/3</f>
        <v>#N/A</v>
      </c>
      <c r="AE501" s="72" t="e">
        <f ca="1">Coef!$J$6*Coef!$J$9*(V501-(Coef!$J$10*AB501)+(Coef!$J$11*AC501)-(Coef!$J$12*AD501))</f>
        <v>#N/A</v>
      </c>
      <c r="AF501" s="72" t="e">
        <f ca="1">(U501-AE501)/W501</f>
        <v>#N/A</v>
      </c>
      <c r="AG501" s="72" t="e">
        <f ca="1">((Coef!$J$8*Y501^2)/2)*(COS(V501))^2</f>
        <v>#N/A</v>
      </c>
      <c r="AH501" s="72" t="e">
        <f ca="1">Y501*(1-(AG501/3))</f>
        <v>#N/A</v>
      </c>
      <c r="AI501" s="72" t="e">
        <f ca="1">AF501*(1-AG501)+V501</f>
        <v>#N/A</v>
      </c>
      <c r="AJ501" s="72" t="e">
        <f ca="1">(EXP(AH501)-EXP(-AH501))/2</f>
        <v>#N/A</v>
      </c>
      <c r="AK501" s="72" t="e">
        <f ca="1">ATAN(AJ501/COS(AI501))</f>
        <v>#N/A</v>
      </c>
      <c r="AL501" s="72" t="e">
        <f ca="1">ATAN(COS(AK501)*TAN(AI501))</f>
        <v>#N/A</v>
      </c>
      <c r="AM501" s="72" t="e">
        <f ca="1">V501+(1+Coef!$J$8*(COS(V501))^2-(3/2)*Coef!$J$8*SIN(V501)*COS(V501)*(AL501-V501))*(AL501-V501)</f>
        <v>#N/A</v>
      </c>
      <c r="AN501" s="34" t="e">
        <f t="shared" ca="1" si="378"/>
        <v>#N/A</v>
      </c>
      <c r="AO501" s="33" t="e">
        <f t="shared" ca="1" si="379"/>
        <v>#N/A</v>
      </c>
      <c r="AP501" s="33" t="e">
        <f t="shared" ca="1" si="380"/>
        <v>#N/A</v>
      </c>
      <c r="AQ501" s="72">
        <v>285</v>
      </c>
      <c r="AR501" s="72">
        <v>810000</v>
      </c>
      <c r="AS501" s="72" t="e">
        <f t="shared" ca="1" si="403"/>
        <v>#N/A</v>
      </c>
      <c r="AT501" s="72" t="e">
        <f t="shared" ca="1" si="403"/>
        <v>#N/A</v>
      </c>
      <c r="AU501" s="72">
        <f t="shared" si="403"/>
        <v>4.9741883681838397</v>
      </c>
      <c r="AV501" s="72" t="e">
        <f t="array" aca="1" ref="AV501" ca="1">ATAN((1-f)*TAN(AS501))</f>
        <v>#N/A</v>
      </c>
      <c r="AW501" s="72" t="e">
        <f t="shared" ca="1" si="381"/>
        <v>#N/A</v>
      </c>
      <c r="AX501" s="72" t="e">
        <f t="shared" ca="1" si="382"/>
        <v>#N/A</v>
      </c>
      <c r="AY501" s="72" t="e">
        <f t="shared" ca="1" si="404"/>
        <v>#N/A</v>
      </c>
      <c r="AZ501" s="72" t="e">
        <f t="shared" ca="1" si="383"/>
        <v>#N/A</v>
      </c>
      <c r="BA501" s="72" t="e">
        <f t="shared" ca="1" si="384"/>
        <v>#N/A</v>
      </c>
      <c r="BB501" s="72" t="e">
        <f t="shared" ca="1" si="385"/>
        <v>#N/A</v>
      </c>
      <c r="BC501" s="72" t="e">
        <f t="shared" ca="1" si="405"/>
        <v>#N/A</v>
      </c>
      <c r="BD501" s="75" t="e">
        <f t="shared" ca="1" si="386"/>
        <v>#N/A</v>
      </c>
      <c r="BE501" s="75" t="e">
        <f t="shared" ca="1" si="387"/>
        <v>#N/A</v>
      </c>
      <c r="BF501" s="75" t="e">
        <f t="shared" ca="1" si="406"/>
        <v>#N/A</v>
      </c>
      <c r="BG501" s="75" t="e">
        <f t="shared" ca="1" si="388"/>
        <v>#N/A</v>
      </c>
      <c r="BH501" s="75" t="e">
        <f t="shared" ca="1" si="389"/>
        <v>#N/A</v>
      </c>
      <c r="BI501" s="75" t="e">
        <f t="shared" ca="1" si="407"/>
        <v>#N/A</v>
      </c>
      <c r="BJ501" s="75" t="e">
        <f t="shared" ca="1" si="390"/>
        <v>#N/A</v>
      </c>
      <c r="BK501" s="75" t="e">
        <f t="shared" ca="1" si="391"/>
        <v>#N/A</v>
      </c>
      <c r="BL501" s="75" t="e">
        <f t="shared" ca="1" si="408"/>
        <v>#N/A</v>
      </c>
      <c r="BM501" s="72" t="e">
        <f t="array" aca="1" ref="BM501" ca="1">ATAN2((1-f)*SQRT(AX501^2+(SIN(AV501)*SIN(BL501)-COS(AV501)*COS(BL501)*COS(AU501))^2),SIN(AV501)*COS(BL501)+COS(AV501)*SIN(BL501)*COS(AU501))</f>
        <v>#N/A</v>
      </c>
      <c r="BN501" s="72" t="e">
        <f t="shared" ca="1" si="392"/>
        <v>#N/A</v>
      </c>
      <c r="BO501" s="72" t="e">
        <f t="array" aca="1" ref="BO501" ca="1">f/16*(1-AX501^2)*(4+f*(4-3*(1-AX501^2)))</f>
        <v>#N/A</v>
      </c>
      <c r="BP501" s="72" t="e">
        <f t="array" aca="1" ref="BP501" ca="1">BN501-(1-BO501)*f*AX501*(BL501+BO501*SIN(BL501)*(COS(BJ501)+BO501*COS(BL501)*(-1+2*COS(BJ501)^2)))</f>
        <v>#N/A</v>
      </c>
      <c r="BQ501" s="72" t="e">
        <f t="shared" ca="1" si="393"/>
        <v>#N/A</v>
      </c>
    </row>
    <row r="502" spans="2:69">
      <c r="B502" s="38"/>
      <c r="C502" s="72" t="str">
        <f t="shared" si="394"/>
        <v/>
      </c>
      <c r="D502" s="72" t="e">
        <f t="array" aca="1" ref="D502" ca="1">MATCH(TRUE,ISERROR(VALUE(MID(C502,ROW(INDIRECT("1:"&amp;LEN(C502))),1))),0)</f>
        <v>#N/A</v>
      </c>
      <c r="E502" s="72" t="e">
        <f t="shared" ca="1" si="395"/>
        <v>#N/A</v>
      </c>
      <c r="F502" s="72" t="e">
        <f t="shared" ca="1" si="396"/>
        <v>#N/A</v>
      </c>
      <c r="G502" s="72" t="e">
        <f t="shared" ca="1" si="397"/>
        <v>#N/A</v>
      </c>
      <c r="H502" s="72" t="e">
        <f t="shared" ca="1" si="398"/>
        <v>#N/A</v>
      </c>
      <c r="I502" s="72" t="e">
        <f t="shared" ca="1" si="399"/>
        <v>#N/A</v>
      </c>
      <c r="J502" s="72" t="e">
        <f t="shared" ca="1" si="400"/>
        <v>#N/A</v>
      </c>
      <c r="K502" s="72" t="e">
        <f t="shared" ca="1" si="401"/>
        <v>#N/A</v>
      </c>
      <c r="L502" s="72" t="e">
        <f t="shared" ca="1" si="402"/>
        <v>#N/A</v>
      </c>
      <c r="M502" s="72" t="e">
        <f ca="1">VLOOKUP(G502,Coef!$C$2:$F$25,4)</f>
        <v>#N/A</v>
      </c>
      <c r="N502" s="31" t="e">
        <f ca="1">VLOOKUP(F502,Coef!$C$4:$D$23,2)</f>
        <v>#N/A</v>
      </c>
      <c r="O502" s="31" t="e">
        <f ca="1">MOD(VLOOKUP(H502,Coef!$C$2:$G$21,5)+MOD(E502+1,2)*15,20)</f>
        <v>#N/A</v>
      </c>
      <c r="P502" s="31" t="e">
        <f ca="1">VLOOKUP(N502,Coef!$A$27:$B$46,2)</f>
        <v>#N/A</v>
      </c>
      <c r="Q502" s="31" t="e">
        <f ca="1">VLOOKUP(N502,Coef!$A$27:$C$46,3)+O502/10-0.1</f>
        <v>#N/A</v>
      </c>
      <c r="R502" s="31" t="e">
        <f ca="1">IF(Q502+0.1&lt;P502,Q502+2,Q502)</f>
        <v>#N/A</v>
      </c>
      <c r="S502" s="72" t="e">
        <f ca="1">M502*100000+J502</f>
        <v>#N/A</v>
      </c>
      <c r="T502" s="72" t="e">
        <f ca="1">R502*1000000+K502</f>
        <v>#N/A</v>
      </c>
      <c r="U502" s="72" t="e">
        <f ca="1">IF(N502&lt;11,T502-10000000,T502)</f>
        <v>#N/A</v>
      </c>
      <c r="V502" s="72" t="e">
        <f ca="1">U502/(6366197.724*0.9996)</f>
        <v>#N/A</v>
      </c>
      <c r="W502" s="72" t="e">
        <f ca="1">(Coef!$J$9/(1+Coef!$J$8*(COS(V502))^2)^0.5)*Coef!$J$6</f>
        <v>#N/A</v>
      </c>
      <c r="X502" s="72" t="e">
        <f ca="1">6*E502-183</f>
        <v>#N/A</v>
      </c>
      <c r="Y502" s="72" t="e">
        <f ca="1">(S502-500000)/W502</f>
        <v>#N/A</v>
      </c>
      <c r="Z502" s="72" t="e">
        <f ca="1">SIN(2*V502)</f>
        <v>#N/A</v>
      </c>
      <c r="AA502" s="72" t="e">
        <f ca="1">Z502*(COS(V502))^2</f>
        <v>#N/A</v>
      </c>
      <c r="AB502" s="72" t="e">
        <f ca="1">V502+(Z502/2)</f>
        <v>#N/A</v>
      </c>
      <c r="AC502" s="72" t="e">
        <f ca="1">(3*AB502+AA502)/4</f>
        <v>#N/A</v>
      </c>
      <c r="AD502" s="72" t="e">
        <f ca="1">(5*AC502+AA502*(COS(V502))^2)/3</f>
        <v>#N/A</v>
      </c>
      <c r="AE502" s="72" t="e">
        <f ca="1">Coef!$J$6*Coef!$J$9*(V502-(Coef!$J$10*AB502)+(Coef!$J$11*AC502)-(Coef!$J$12*AD502))</f>
        <v>#N/A</v>
      </c>
      <c r="AF502" s="72" t="e">
        <f ca="1">(U502-AE502)/W502</f>
        <v>#N/A</v>
      </c>
      <c r="AG502" s="72" t="e">
        <f ca="1">((Coef!$J$8*Y502^2)/2)*(COS(V502))^2</f>
        <v>#N/A</v>
      </c>
      <c r="AH502" s="72" t="e">
        <f ca="1">Y502*(1-(AG502/3))</f>
        <v>#N/A</v>
      </c>
      <c r="AI502" s="72" t="e">
        <f ca="1">AF502*(1-AG502)+V502</f>
        <v>#N/A</v>
      </c>
      <c r="AJ502" s="72" t="e">
        <f ca="1">(EXP(AH502)-EXP(-AH502))/2</f>
        <v>#N/A</v>
      </c>
      <c r="AK502" s="72" t="e">
        <f ca="1">ATAN(AJ502/COS(AI502))</f>
        <v>#N/A</v>
      </c>
      <c r="AL502" s="72" t="e">
        <f ca="1">ATAN(COS(AK502)*TAN(AI502))</f>
        <v>#N/A</v>
      </c>
      <c r="AM502" s="72" t="e">
        <f ca="1">V502+(1+Coef!$J$8*(COS(V502))^2-(3/2)*Coef!$J$8*SIN(V502)*COS(V502)*(AL502-V502))*(AL502-V502)</f>
        <v>#N/A</v>
      </c>
      <c r="AN502" s="34" t="e">
        <f t="shared" ca="1" si="378"/>
        <v>#N/A</v>
      </c>
      <c r="AO502" s="33" t="e">
        <f t="shared" ca="1" si="379"/>
        <v>#N/A</v>
      </c>
      <c r="AP502" s="33" t="e">
        <f t="shared" ca="1" si="380"/>
        <v>#N/A</v>
      </c>
      <c r="AQ502" s="72">
        <v>285</v>
      </c>
      <c r="AR502" s="72">
        <v>810000</v>
      </c>
      <c r="AS502" s="72" t="e">
        <f t="shared" ca="1" si="403"/>
        <v>#N/A</v>
      </c>
      <c r="AT502" s="72" t="e">
        <f t="shared" ca="1" si="403"/>
        <v>#N/A</v>
      </c>
      <c r="AU502" s="72">
        <f t="shared" si="403"/>
        <v>4.9741883681838397</v>
      </c>
      <c r="AV502" s="72" t="e">
        <f t="array" aca="1" ref="AV502" ca="1">ATAN((1-f)*TAN(AS502))</f>
        <v>#N/A</v>
      </c>
      <c r="AW502" s="72" t="e">
        <f t="shared" ca="1" si="381"/>
        <v>#N/A</v>
      </c>
      <c r="AX502" s="72" t="e">
        <f t="shared" ca="1" si="382"/>
        <v>#N/A</v>
      </c>
      <c r="AY502" s="72" t="e">
        <f t="shared" ca="1" si="404"/>
        <v>#N/A</v>
      </c>
      <c r="AZ502" s="72" t="e">
        <f t="shared" ca="1" si="383"/>
        <v>#N/A</v>
      </c>
      <c r="BA502" s="72" t="e">
        <f t="shared" ca="1" si="384"/>
        <v>#N/A</v>
      </c>
      <c r="BB502" s="72" t="e">
        <f t="shared" ca="1" si="385"/>
        <v>#N/A</v>
      </c>
      <c r="BC502" s="72" t="e">
        <f t="shared" ca="1" si="405"/>
        <v>#N/A</v>
      </c>
      <c r="BD502" s="75" t="e">
        <f t="shared" ca="1" si="386"/>
        <v>#N/A</v>
      </c>
      <c r="BE502" s="75" t="e">
        <f t="shared" ca="1" si="387"/>
        <v>#N/A</v>
      </c>
      <c r="BF502" s="75" t="e">
        <f t="shared" ca="1" si="406"/>
        <v>#N/A</v>
      </c>
      <c r="BG502" s="75" t="e">
        <f t="shared" ca="1" si="388"/>
        <v>#N/A</v>
      </c>
      <c r="BH502" s="75" t="e">
        <f t="shared" ca="1" si="389"/>
        <v>#N/A</v>
      </c>
      <c r="BI502" s="75" t="e">
        <f t="shared" ca="1" si="407"/>
        <v>#N/A</v>
      </c>
      <c r="BJ502" s="75" t="e">
        <f t="shared" ca="1" si="390"/>
        <v>#N/A</v>
      </c>
      <c r="BK502" s="75" t="e">
        <f t="shared" ca="1" si="391"/>
        <v>#N/A</v>
      </c>
      <c r="BL502" s="75" t="e">
        <f t="shared" ca="1" si="408"/>
        <v>#N/A</v>
      </c>
      <c r="BM502" s="72" t="e">
        <f t="array" aca="1" ref="BM502" ca="1">ATAN2((1-f)*SQRT(AX502^2+(SIN(AV502)*SIN(BL502)-COS(AV502)*COS(BL502)*COS(AU502))^2),SIN(AV502)*COS(BL502)+COS(AV502)*SIN(BL502)*COS(AU502))</f>
        <v>#N/A</v>
      </c>
      <c r="BN502" s="72" t="e">
        <f t="shared" ca="1" si="392"/>
        <v>#N/A</v>
      </c>
      <c r="BO502" s="72" t="e">
        <f t="array" aca="1" ref="BO502" ca="1">f/16*(1-AX502^2)*(4+f*(4-3*(1-AX502^2)))</f>
        <v>#N/A</v>
      </c>
      <c r="BP502" s="72" t="e">
        <f t="array" aca="1" ref="BP502" ca="1">BN502-(1-BO502)*f*AX502*(BL502+BO502*SIN(BL502)*(COS(BJ502)+BO502*COS(BL502)*(-1+2*COS(BJ502)^2)))</f>
        <v>#N/A</v>
      </c>
      <c r="BQ502" s="72" t="e">
        <f t="shared" ca="1" si="393"/>
        <v>#N/A</v>
      </c>
    </row>
    <row r="503" spans="2:69">
      <c r="B503" s="38"/>
      <c r="C503" s="72" t="str">
        <f t="shared" si="394"/>
        <v/>
      </c>
      <c r="D503" s="72" t="e">
        <f t="array" aca="1" ref="D503" ca="1">MATCH(TRUE,ISERROR(VALUE(MID(C503,ROW(INDIRECT("1:"&amp;LEN(C503))),1))),0)</f>
        <v>#N/A</v>
      </c>
      <c r="E503" s="72" t="e">
        <f t="shared" ca="1" si="395"/>
        <v>#N/A</v>
      </c>
      <c r="F503" s="72" t="e">
        <f t="shared" ca="1" si="396"/>
        <v>#N/A</v>
      </c>
      <c r="G503" s="72" t="e">
        <f t="shared" ca="1" si="397"/>
        <v>#N/A</v>
      </c>
      <c r="H503" s="72" t="e">
        <f t="shared" ca="1" si="398"/>
        <v>#N/A</v>
      </c>
      <c r="I503" s="72" t="e">
        <f t="shared" ca="1" si="399"/>
        <v>#N/A</v>
      </c>
      <c r="J503" s="72" t="e">
        <f t="shared" ca="1" si="400"/>
        <v>#N/A</v>
      </c>
      <c r="K503" s="72" t="e">
        <f t="shared" ca="1" si="401"/>
        <v>#N/A</v>
      </c>
      <c r="L503" s="72" t="e">
        <f t="shared" ca="1" si="402"/>
        <v>#N/A</v>
      </c>
      <c r="M503" s="72" t="e">
        <f ca="1">VLOOKUP(G503,Coef!$C$2:$F$25,4)</f>
        <v>#N/A</v>
      </c>
      <c r="N503" s="31" t="e">
        <f ca="1">VLOOKUP(F503,Coef!$C$4:$D$23,2)</f>
        <v>#N/A</v>
      </c>
      <c r="O503" s="31" t="e">
        <f ca="1">MOD(VLOOKUP(H503,Coef!$C$2:$G$21,5)+MOD(E503+1,2)*15,20)</f>
        <v>#N/A</v>
      </c>
      <c r="P503" s="31" t="e">
        <f ca="1">VLOOKUP(N503,Coef!$A$27:$B$46,2)</f>
        <v>#N/A</v>
      </c>
      <c r="Q503" s="31" t="e">
        <f ca="1">VLOOKUP(N503,Coef!$A$27:$C$46,3)+O503/10-0.1</f>
        <v>#N/A</v>
      </c>
      <c r="R503" s="31" t="e">
        <f ca="1">IF(Q503+0.1&lt;P503,Q503+2,Q503)</f>
        <v>#N/A</v>
      </c>
      <c r="S503" s="72" t="e">
        <f ca="1">M503*100000+J503</f>
        <v>#N/A</v>
      </c>
      <c r="T503" s="72" t="e">
        <f ca="1">R503*1000000+K503</f>
        <v>#N/A</v>
      </c>
      <c r="U503" s="72" t="e">
        <f ca="1">IF(N503&lt;11,T503-10000000,T503)</f>
        <v>#N/A</v>
      </c>
      <c r="V503" s="72" t="e">
        <f ca="1">U503/(6366197.724*0.9996)</f>
        <v>#N/A</v>
      </c>
      <c r="W503" s="72" t="e">
        <f ca="1">(Coef!$J$9/(1+Coef!$J$8*(COS(V503))^2)^0.5)*Coef!$J$6</f>
        <v>#N/A</v>
      </c>
      <c r="X503" s="72" t="e">
        <f ca="1">6*E503-183</f>
        <v>#N/A</v>
      </c>
      <c r="Y503" s="72" t="e">
        <f ca="1">(S503-500000)/W503</f>
        <v>#N/A</v>
      </c>
      <c r="Z503" s="72" t="e">
        <f ca="1">SIN(2*V503)</f>
        <v>#N/A</v>
      </c>
      <c r="AA503" s="72" t="e">
        <f ca="1">Z503*(COS(V503))^2</f>
        <v>#N/A</v>
      </c>
      <c r="AB503" s="72" t="e">
        <f ca="1">V503+(Z503/2)</f>
        <v>#N/A</v>
      </c>
      <c r="AC503" s="72" t="e">
        <f ca="1">(3*AB503+AA503)/4</f>
        <v>#N/A</v>
      </c>
      <c r="AD503" s="72" t="e">
        <f ca="1">(5*AC503+AA503*(COS(V503))^2)/3</f>
        <v>#N/A</v>
      </c>
      <c r="AE503" s="72" t="e">
        <f ca="1">Coef!$J$6*Coef!$J$9*(V503-(Coef!$J$10*AB503)+(Coef!$J$11*AC503)-(Coef!$J$12*AD503))</f>
        <v>#N/A</v>
      </c>
      <c r="AF503" s="72" t="e">
        <f ca="1">(U503-AE503)/W503</f>
        <v>#N/A</v>
      </c>
      <c r="AG503" s="72" t="e">
        <f ca="1">((Coef!$J$8*Y503^2)/2)*(COS(V503))^2</f>
        <v>#N/A</v>
      </c>
      <c r="AH503" s="72" t="e">
        <f ca="1">Y503*(1-(AG503/3))</f>
        <v>#N/A</v>
      </c>
      <c r="AI503" s="72" t="e">
        <f ca="1">AF503*(1-AG503)+V503</f>
        <v>#N/A</v>
      </c>
      <c r="AJ503" s="72" t="e">
        <f ca="1">(EXP(AH503)-EXP(-AH503))/2</f>
        <v>#N/A</v>
      </c>
      <c r="AK503" s="72" t="e">
        <f ca="1">ATAN(AJ503/COS(AI503))</f>
        <v>#N/A</v>
      </c>
      <c r="AL503" s="72" t="e">
        <f ca="1">ATAN(COS(AK503)*TAN(AI503))</f>
        <v>#N/A</v>
      </c>
      <c r="AM503" s="72" t="e">
        <f ca="1">V503+(1+Coef!$J$8*(COS(V503))^2-(3/2)*Coef!$J$8*SIN(V503)*COS(V503)*(AL503-V503))*(AL503-V503)</f>
        <v>#N/A</v>
      </c>
      <c r="AN503" s="34" t="e">
        <f t="shared" ca="1" si="378"/>
        <v>#N/A</v>
      </c>
      <c r="AO503" s="33" t="e">
        <f t="shared" ca="1" si="379"/>
        <v>#N/A</v>
      </c>
      <c r="AP503" s="33" t="e">
        <f t="shared" ca="1" si="380"/>
        <v>#N/A</v>
      </c>
      <c r="AQ503" s="72">
        <v>285</v>
      </c>
      <c r="AR503" s="72">
        <v>810000</v>
      </c>
      <c r="AS503" s="72" t="e">
        <f t="shared" ca="1" si="403"/>
        <v>#N/A</v>
      </c>
      <c r="AT503" s="72" t="e">
        <f t="shared" ca="1" si="403"/>
        <v>#N/A</v>
      </c>
      <c r="AU503" s="72">
        <f t="shared" si="403"/>
        <v>4.9741883681838397</v>
      </c>
      <c r="AV503" s="72" t="e">
        <f t="array" aca="1" ref="AV503" ca="1">ATAN((1-f)*TAN(AS503))</f>
        <v>#N/A</v>
      </c>
      <c r="AW503" s="72" t="e">
        <f t="shared" ca="1" si="381"/>
        <v>#N/A</v>
      </c>
      <c r="AX503" s="72" t="e">
        <f t="shared" ca="1" si="382"/>
        <v>#N/A</v>
      </c>
      <c r="AY503" s="72" t="e">
        <f t="shared" ca="1" si="404"/>
        <v>#N/A</v>
      </c>
      <c r="AZ503" s="72" t="e">
        <f t="shared" ca="1" si="383"/>
        <v>#N/A</v>
      </c>
      <c r="BA503" s="72" t="e">
        <f t="shared" ca="1" si="384"/>
        <v>#N/A</v>
      </c>
      <c r="BB503" s="72" t="e">
        <f t="shared" ca="1" si="385"/>
        <v>#N/A</v>
      </c>
      <c r="BC503" s="72" t="e">
        <f t="shared" ca="1" si="405"/>
        <v>#N/A</v>
      </c>
      <c r="BD503" s="75" t="e">
        <f t="shared" ca="1" si="386"/>
        <v>#N/A</v>
      </c>
      <c r="BE503" s="75" t="e">
        <f t="shared" ca="1" si="387"/>
        <v>#N/A</v>
      </c>
      <c r="BF503" s="75" t="e">
        <f t="shared" ca="1" si="406"/>
        <v>#N/A</v>
      </c>
      <c r="BG503" s="75" t="e">
        <f t="shared" ca="1" si="388"/>
        <v>#N/A</v>
      </c>
      <c r="BH503" s="75" t="e">
        <f t="shared" ca="1" si="389"/>
        <v>#N/A</v>
      </c>
      <c r="BI503" s="75" t="e">
        <f t="shared" ca="1" si="407"/>
        <v>#N/A</v>
      </c>
      <c r="BJ503" s="75" t="e">
        <f t="shared" ca="1" si="390"/>
        <v>#N/A</v>
      </c>
      <c r="BK503" s="75" t="e">
        <f t="shared" ca="1" si="391"/>
        <v>#N/A</v>
      </c>
      <c r="BL503" s="75" t="e">
        <f t="shared" ca="1" si="408"/>
        <v>#N/A</v>
      </c>
      <c r="BM503" s="72" t="e">
        <f t="array" aca="1" ref="BM503" ca="1">ATAN2((1-f)*SQRT(AX503^2+(SIN(AV503)*SIN(BL503)-COS(AV503)*COS(BL503)*COS(AU503))^2),SIN(AV503)*COS(BL503)+COS(AV503)*SIN(BL503)*COS(AU503))</f>
        <v>#N/A</v>
      </c>
      <c r="BN503" s="72" t="e">
        <f t="shared" ca="1" si="392"/>
        <v>#N/A</v>
      </c>
      <c r="BO503" s="72" t="e">
        <f t="array" aca="1" ref="BO503" ca="1">f/16*(1-AX503^2)*(4+f*(4-3*(1-AX503^2)))</f>
        <v>#N/A</v>
      </c>
      <c r="BP503" s="72" t="e">
        <f t="array" aca="1" ref="BP503" ca="1">BN503-(1-BO503)*f*AX503*(BL503+BO503*SIN(BL503)*(COS(BJ503)+BO503*COS(BL503)*(-1+2*COS(BJ503)^2)))</f>
        <v>#N/A</v>
      </c>
      <c r="BQ503" s="72" t="e">
        <f t="shared" ca="1" si="393"/>
        <v>#N/A</v>
      </c>
    </row>
    <row r="504" spans="2:69">
      <c r="B504" s="38"/>
      <c r="C504" s="72" t="str">
        <f t="shared" si="394"/>
        <v/>
      </c>
      <c r="D504" s="72" t="e">
        <f t="array" aca="1" ref="D504" ca="1">MATCH(TRUE,ISERROR(VALUE(MID(C504,ROW(INDIRECT("1:"&amp;LEN(C504))),1))),0)</f>
        <v>#N/A</v>
      </c>
      <c r="E504" s="72" t="e">
        <f t="shared" ca="1" si="395"/>
        <v>#N/A</v>
      </c>
      <c r="F504" s="72" t="e">
        <f t="shared" ca="1" si="396"/>
        <v>#N/A</v>
      </c>
      <c r="G504" s="72" t="e">
        <f t="shared" ca="1" si="397"/>
        <v>#N/A</v>
      </c>
      <c r="H504" s="72" t="e">
        <f t="shared" ca="1" si="398"/>
        <v>#N/A</v>
      </c>
      <c r="I504" s="72" t="e">
        <f t="shared" ca="1" si="399"/>
        <v>#N/A</v>
      </c>
      <c r="J504" s="72" t="e">
        <f t="shared" ca="1" si="400"/>
        <v>#N/A</v>
      </c>
      <c r="K504" s="72" t="e">
        <f t="shared" ca="1" si="401"/>
        <v>#N/A</v>
      </c>
      <c r="L504" s="72" t="e">
        <f t="shared" ca="1" si="402"/>
        <v>#N/A</v>
      </c>
      <c r="M504" s="72" t="e">
        <f ca="1">VLOOKUP(G504,Coef!$C$2:$F$25,4)</f>
        <v>#N/A</v>
      </c>
      <c r="N504" s="31" t="e">
        <f ca="1">VLOOKUP(F504,Coef!$C$4:$D$23,2)</f>
        <v>#N/A</v>
      </c>
      <c r="O504" s="31" t="e">
        <f ca="1">MOD(VLOOKUP(H504,Coef!$C$2:$G$21,5)+MOD(E504+1,2)*15,20)</f>
        <v>#N/A</v>
      </c>
      <c r="P504" s="31" t="e">
        <f ca="1">VLOOKUP(N504,Coef!$A$27:$B$46,2)</f>
        <v>#N/A</v>
      </c>
      <c r="Q504" s="31" t="e">
        <f ca="1">VLOOKUP(N504,Coef!$A$27:$C$46,3)+O504/10-0.1</f>
        <v>#N/A</v>
      </c>
      <c r="R504" s="31" t="e">
        <f ca="1">IF(Q504+0.1&lt;P504,Q504+2,Q504)</f>
        <v>#N/A</v>
      </c>
      <c r="S504" s="72" t="e">
        <f ca="1">M504*100000+J504</f>
        <v>#N/A</v>
      </c>
      <c r="T504" s="72" t="e">
        <f ca="1">R504*1000000+K504</f>
        <v>#N/A</v>
      </c>
      <c r="U504" s="72" t="e">
        <f ca="1">IF(N504&lt;11,T504-10000000,T504)</f>
        <v>#N/A</v>
      </c>
      <c r="V504" s="72" t="e">
        <f ca="1">U504/(6366197.724*0.9996)</f>
        <v>#N/A</v>
      </c>
      <c r="W504" s="72" t="e">
        <f ca="1">(Coef!$J$9/(1+Coef!$J$8*(COS(V504))^2)^0.5)*Coef!$J$6</f>
        <v>#N/A</v>
      </c>
      <c r="X504" s="72" t="e">
        <f ca="1">6*E504-183</f>
        <v>#N/A</v>
      </c>
      <c r="Y504" s="72" t="e">
        <f ca="1">(S504-500000)/W504</f>
        <v>#N/A</v>
      </c>
      <c r="Z504" s="72" t="e">
        <f ca="1">SIN(2*V504)</f>
        <v>#N/A</v>
      </c>
      <c r="AA504" s="72" t="e">
        <f ca="1">Z504*(COS(V504))^2</f>
        <v>#N/A</v>
      </c>
      <c r="AB504" s="72" t="e">
        <f ca="1">V504+(Z504/2)</f>
        <v>#N/A</v>
      </c>
      <c r="AC504" s="72" t="e">
        <f ca="1">(3*AB504+AA504)/4</f>
        <v>#N/A</v>
      </c>
      <c r="AD504" s="72" t="e">
        <f ca="1">(5*AC504+AA504*(COS(V504))^2)/3</f>
        <v>#N/A</v>
      </c>
      <c r="AE504" s="72" t="e">
        <f ca="1">Coef!$J$6*Coef!$J$9*(V504-(Coef!$J$10*AB504)+(Coef!$J$11*AC504)-(Coef!$J$12*AD504))</f>
        <v>#N/A</v>
      </c>
      <c r="AF504" s="72" t="e">
        <f ca="1">(U504-AE504)/W504</f>
        <v>#N/A</v>
      </c>
      <c r="AG504" s="72" t="e">
        <f ca="1">((Coef!$J$8*Y504^2)/2)*(COS(V504))^2</f>
        <v>#N/A</v>
      </c>
      <c r="AH504" s="72" t="e">
        <f ca="1">Y504*(1-(AG504/3))</f>
        <v>#N/A</v>
      </c>
      <c r="AI504" s="72" t="e">
        <f ca="1">AF504*(1-AG504)+V504</f>
        <v>#N/A</v>
      </c>
      <c r="AJ504" s="72" t="e">
        <f ca="1">(EXP(AH504)-EXP(-AH504))/2</f>
        <v>#N/A</v>
      </c>
      <c r="AK504" s="72" t="e">
        <f ca="1">ATAN(AJ504/COS(AI504))</f>
        <v>#N/A</v>
      </c>
      <c r="AL504" s="72" t="e">
        <f ca="1">ATAN(COS(AK504)*TAN(AI504))</f>
        <v>#N/A</v>
      </c>
      <c r="AM504" s="72" t="e">
        <f ca="1">V504+(1+Coef!$J$8*(COS(V504))^2-(3/2)*Coef!$J$8*SIN(V504)*COS(V504)*(AL504-V504))*(AL504-V504)</f>
        <v>#N/A</v>
      </c>
      <c r="AN504" s="34" t="e">
        <f t="shared" ca="1" si="378"/>
        <v>#N/A</v>
      </c>
      <c r="AO504" s="33" t="e">
        <f t="shared" ca="1" si="379"/>
        <v>#N/A</v>
      </c>
      <c r="AP504" s="33" t="e">
        <f t="shared" ca="1" si="380"/>
        <v>#N/A</v>
      </c>
      <c r="AQ504" s="72">
        <v>285</v>
      </c>
      <c r="AR504" s="72">
        <v>810000</v>
      </c>
      <c r="AS504" s="72" t="e">
        <f t="shared" ca="1" si="403"/>
        <v>#N/A</v>
      </c>
      <c r="AT504" s="72" t="e">
        <f t="shared" ca="1" si="403"/>
        <v>#N/A</v>
      </c>
      <c r="AU504" s="72">
        <f t="shared" si="403"/>
        <v>4.9741883681838397</v>
      </c>
      <c r="AV504" s="72" t="e">
        <f t="array" aca="1" ref="AV504" ca="1">ATAN((1-f)*TAN(AS504))</f>
        <v>#N/A</v>
      </c>
      <c r="AW504" s="72" t="e">
        <f t="shared" ca="1" si="381"/>
        <v>#N/A</v>
      </c>
      <c r="AX504" s="72" t="e">
        <f t="shared" ca="1" si="382"/>
        <v>#N/A</v>
      </c>
      <c r="AY504" s="72" t="e">
        <f t="shared" ca="1" si="404"/>
        <v>#N/A</v>
      </c>
      <c r="AZ504" s="72" t="e">
        <f t="shared" ca="1" si="383"/>
        <v>#N/A</v>
      </c>
      <c r="BA504" s="72" t="e">
        <f t="shared" ca="1" si="384"/>
        <v>#N/A</v>
      </c>
      <c r="BB504" s="72" t="e">
        <f t="shared" ca="1" si="385"/>
        <v>#N/A</v>
      </c>
      <c r="BC504" s="72" t="e">
        <f t="shared" ca="1" si="405"/>
        <v>#N/A</v>
      </c>
      <c r="BD504" s="75" t="e">
        <f t="shared" ca="1" si="386"/>
        <v>#N/A</v>
      </c>
      <c r="BE504" s="75" t="e">
        <f t="shared" ca="1" si="387"/>
        <v>#N/A</v>
      </c>
      <c r="BF504" s="75" t="e">
        <f t="shared" ca="1" si="406"/>
        <v>#N/A</v>
      </c>
      <c r="BG504" s="75" t="e">
        <f t="shared" ca="1" si="388"/>
        <v>#N/A</v>
      </c>
      <c r="BH504" s="75" t="e">
        <f t="shared" ca="1" si="389"/>
        <v>#N/A</v>
      </c>
      <c r="BI504" s="75" t="e">
        <f t="shared" ca="1" si="407"/>
        <v>#N/A</v>
      </c>
      <c r="BJ504" s="75" t="e">
        <f t="shared" ca="1" si="390"/>
        <v>#N/A</v>
      </c>
      <c r="BK504" s="75" t="e">
        <f t="shared" ca="1" si="391"/>
        <v>#N/A</v>
      </c>
      <c r="BL504" s="75" t="e">
        <f t="shared" ca="1" si="408"/>
        <v>#N/A</v>
      </c>
      <c r="BM504" s="72" t="e">
        <f t="array" aca="1" ref="BM504" ca="1">ATAN2((1-f)*SQRT(AX504^2+(SIN(AV504)*SIN(BL504)-COS(AV504)*COS(BL504)*COS(AU504))^2),SIN(AV504)*COS(BL504)+COS(AV504)*SIN(BL504)*COS(AU504))</f>
        <v>#N/A</v>
      </c>
      <c r="BN504" s="72" t="e">
        <f t="shared" ca="1" si="392"/>
        <v>#N/A</v>
      </c>
      <c r="BO504" s="72" t="e">
        <f t="array" aca="1" ref="BO504" ca="1">f/16*(1-AX504^2)*(4+f*(4-3*(1-AX504^2)))</f>
        <v>#N/A</v>
      </c>
      <c r="BP504" s="72" t="e">
        <f t="array" aca="1" ref="BP504" ca="1">BN504-(1-BO504)*f*AX504*(BL504+BO504*SIN(BL504)*(COS(BJ504)+BO504*COS(BL504)*(-1+2*COS(BJ504)^2)))</f>
        <v>#N/A</v>
      </c>
      <c r="BQ504" s="72" t="e">
        <f t="shared" ca="1" si="393"/>
        <v>#N/A</v>
      </c>
    </row>
    <row r="505" spans="2:69">
      <c r="B505" s="38"/>
      <c r="C505" s="72" t="str">
        <f t="shared" si="394"/>
        <v/>
      </c>
      <c r="D505" s="72" t="e">
        <f t="array" aca="1" ref="D505" ca="1">MATCH(TRUE,ISERROR(VALUE(MID(C505,ROW(INDIRECT("1:"&amp;LEN(C505))),1))),0)</f>
        <v>#N/A</v>
      </c>
      <c r="E505" s="72" t="e">
        <f t="shared" ca="1" si="395"/>
        <v>#N/A</v>
      </c>
      <c r="F505" s="72" t="e">
        <f t="shared" ca="1" si="396"/>
        <v>#N/A</v>
      </c>
      <c r="G505" s="72" t="e">
        <f t="shared" ca="1" si="397"/>
        <v>#N/A</v>
      </c>
      <c r="H505" s="72" t="e">
        <f t="shared" ca="1" si="398"/>
        <v>#N/A</v>
      </c>
      <c r="I505" s="72" t="e">
        <f t="shared" ca="1" si="399"/>
        <v>#N/A</v>
      </c>
      <c r="J505" s="72" t="e">
        <f t="shared" ca="1" si="400"/>
        <v>#N/A</v>
      </c>
      <c r="K505" s="72" t="e">
        <f t="shared" ca="1" si="401"/>
        <v>#N/A</v>
      </c>
      <c r="L505" s="72" t="e">
        <f t="shared" ca="1" si="402"/>
        <v>#N/A</v>
      </c>
      <c r="M505" s="72" t="e">
        <f ca="1">VLOOKUP(G505,Coef!$C$2:$F$25,4)</f>
        <v>#N/A</v>
      </c>
      <c r="N505" s="31" t="e">
        <f ca="1">VLOOKUP(F505,Coef!$C$4:$D$23,2)</f>
        <v>#N/A</v>
      </c>
      <c r="O505" s="31" t="e">
        <f ca="1">MOD(VLOOKUP(H505,Coef!$C$2:$G$21,5)+MOD(E505+1,2)*15,20)</f>
        <v>#N/A</v>
      </c>
      <c r="P505" s="31" t="e">
        <f ca="1">VLOOKUP(N505,Coef!$A$27:$B$46,2)</f>
        <v>#N/A</v>
      </c>
      <c r="Q505" s="31" t="e">
        <f ca="1">VLOOKUP(N505,Coef!$A$27:$C$46,3)+O505/10-0.1</f>
        <v>#N/A</v>
      </c>
      <c r="R505" s="31" t="e">
        <f ca="1">IF(Q505+0.1&lt;P505,Q505+2,Q505)</f>
        <v>#N/A</v>
      </c>
      <c r="S505" s="72" t="e">
        <f ca="1">M505*100000+J505</f>
        <v>#N/A</v>
      </c>
      <c r="T505" s="72" t="e">
        <f ca="1">R505*1000000+K505</f>
        <v>#N/A</v>
      </c>
      <c r="U505" s="72" t="e">
        <f ca="1">IF(N505&lt;11,T505-10000000,T505)</f>
        <v>#N/A</v>
      </c>
      <c r="V505" s="72" t="e">
        <f ca="1">U505/(6366197.724*0.9996)</f>
        <v>#N/A</v>
      </c>
      <c r="W505" s="72" t="e">
        <f ca="1">(Coef!$J$9/(1+Coef!$J$8*(COS(V505))^2)^0.5)*Coef!$J$6</f>
        <v>#N/A</v>
      </c>
      <c r="X505" s="72" t="e">
        <f ca="1">6*E505-183</f>
        <v>#N/A</v>
      </c>
      <c r="Y505" s="72" t="e">
        <f ca="1">(S505-500000)/W505</f>
        <v>#N/A</v>
      </c>
      <c r="Z505" s="72" t="e">
        <f ca="1">SIN(2*V505)</f>
        <v>#N/A</v>
      </c>
      <c r="AA505" s="72" t="e">
        <f ca="1">Z505*(COS(V505))^2</f>
        <v>#N/A</v>
      </c>
      <c r="AB505" s="72" t="e">
        <f ca="1">V505+(Z505/2)</f>
        <v>#N/A</v>
      </c>
      <c r="AC505" s="72" t="e">
        <f ca="1">(3*AB505+AA505)/4</f>
        <v>#N/A</v>
      </c>
      <c r="AD505" s="72" t="e">
        <f ca="1">(5*AC505+AA505*(COS(V505))^2)/3</f>
        <v>#N/A</v>
      </c>
      <c r="AE505" s="72" t="e">
        <f ca="1">Coef!$J$6*Coef!$J$9*(V505-(Coef!$J$10*AB505)+(Coef!$J$11*AC505)-(Coef!$J$12*AD505))</f>
        <v>#N/A</v>
      </c>
      <c r="AF505" s="72" t="e">
        <f ca="1">(U505-AE505)/W505</f>
        <v>#N/A</v>
      </c>
      <c r="AG505" s="72" t="e">
        <f ca="1">((Coef!$J$8*Y505^2)/2)*(COS(V505))^2</f>
        <v>#N/A</v>
      </c>
      <c r="AH505" s="72" t="e">
        <f ca="1">Y505*(1-(AG505/3))</f>
        <v>#N/A</v>
      </c>
      <c r="AI505" s="72" t="e">
        <f ca="1">AF505*(1-AG505)+V505</f>
        <v>#N/A</v>
      </c>
      <c r="AJ505" s="72" t="e">
        <f ca="1">(EXP(AH505)-EXP(-AH505))/2</f>
        <v>#N/A</v>
      </c>
      <c r="AK505" s="72" t="e">
        <f ca="1">ATAN(AJ505/COS(AI505))</f>
        <v>#N/A</v>
      </c>
      <c r="AL505" s="72" t="e">
        <f ca="1">ATAN(COS(AK505)*TAN(AI505))</f>
        <v>#N/A</v>
      </c>
      <c r="AM505" s="72" t="e">
        <f ca="1">V505+(1+Coef!$J$8*(COS(V505))^2-(3/2)*Coef!$J$8*SIN(V505)*COS(V505)*(AL505-V505))*(AL505-V505)</f>
        <v>#N/A</v>
      </c>
      <c r="AN505" s="34" t="e">
        <f t="shared" ca="1" si="378"/>
        <v>#N/A</v>
      </c>
      <c r="AO505" s="33" t="e">
        <f t="shared" ca="1" si="379"/>
        <v>#N/A</v>
      </c>
      <c r="AP505" s="33" t="e">
        <f t="shared" ca="1" si="380"/>
        <v>#N/A</v>
      </c>
      <c r="AQ505" s="72">
        <v>285</v>
      </c>
      <c r="AR505" s="72">
        <v>810000</v>
      </c>
      <c r="AS505" s="72" t="e">
        <f t="shared" ca="1" si="403"/>
        <v>#N/A</v>
      </c>
      <c r="AT505" s="72" t="e">
        <f t="shared" ca="1" si="403"/>
        <v>#N/A</v>
      </c>
      <c r="AU505" s="72">
        <f t="shared" si="403"/>
        <v>4.9741883681838397</v>
      </c>
      <c r="AV505" s="72" t="e">
        <f t="array" aca="1" ref="AV505" ca="1">ATAN((1-f)*TAN(AS505))</f>
        <v>#N/A</v>
      </c>
      <c r="AW505" s="72" t="e">
        <f t="shared" ca="1" si="381"/>
        <v>#N/A</v>
      </c>
      <c r="AX505" s="72" t="e">
        <f t="shared" ca="1" si="382"/>
        <v>#N/A</v>
      </c>
      <c r="AY505" s="72" t="e">
        <f t="shared" ca="1" si="404"/>
        <v>#N/A</v>
      </c>
      <c r="AZ505" s="72" t="e">
        <f t="shared" ca="1" si="383"/>
        <v>#N/A</v>
      </c>
      <c r="BA505" s="72" t="e">
        <f t="shared" ca="1" si="384"/>
        <v>#N/A</v>
      </c>
      <c r="BB505" s="72" t="e">
        <f t="shared" ca="1" si="385"/>
        <v>#N/A</v>
      </c>
      <c r="BC505" s="72" t="e">
        <f t="shared" ca="1" si="405"/>
        <v>#N/A</v>
      </c>
      <c r="BD505" s="75" t="e">
        <f t="shared" ca="1" si="386"/>
        <v>#N/A</v>
      </c>
      <c r="BE505" s="75" t="e">
        <f t="shared" ca="1" si="387"/>
        <v>#N/A</v>
      </c>
      <c r="BF505" s="75" t="e">
        <f t="shared" ca="1" si="406"/>
        <v>#N/A</v>
      </c>
      <c r="BG505" s="75" t="e">
        <f t="shared" ca="1" si="388"/>
        <v>#N/A</v>
      </c>
      <c r="BH505" s="75" t="e">
        <f t="shared" ca="1" si="389"/>
        <v>#N/A</v>
      </c>
      <c r="BI505" s="75" t="e">
        <f t="shared" ca="1" si="407"/>
        <v>#N/A</v>
      </c>
      <c r="BJ505" s="75" t="e">
        <f t="shared" ca="1" si="390"/>
        <v>#N/A</v>
      </c>
      <c r="BK505" s="75" t="e">
        <f t="shared" ca="1" si="391"/>
        <v>#N/A</v>
      </c>
      <c r="BL505" s="75" t="e">
        <f t="shared" ca="1" si="408"/>
        <v>#N/A</v>
      </c>
      <c r="BM505" s="72" t="e">
        <f t="array" aca="1" ref="BM505" ca="1">ATAN2((1-f)*SQRT(AX505^2+(SIN(AV505)*SIN(BL505)-COS(AV505)*COS(BL505)*COS(AU505))^2),SIN(AV505)*COS(BL505)+COS(AV505)*SIN(BL505)*COS(AU505))</f>
        <v>#N/A</v>
      </c>
      <c r="BN505" s="72" t="e">
        <f t="shared" ca="1" si="392"/>
        <v>#N/A</v>
      </c>
      <c r="BO505" s="72" t="e">
        <f t="array" aca="1" ref="BO505" ca="1">f/16*(1-AX505^2)*(4+f*(4-3*(1-AX505^2)))</f>
        <v>#N/A</v>
      </c>
      <c r="BP505" s="72" t="e">
        <f t="array" aca="1" ref="BP505" ca="1">BN505-(1-BO505)*f*AX505*(BL505+BO505*SIN(BL505)*(COS(BJ505)+BO505*COS(BL505)*(-1+2*COS(BJ505)^2)))</f>
        <v>#N/A</v>
      </c>
      <c r="BQ505" s="72" t="e">
        <f t="shared" ca="1" si="393"/>
        <v>#N/A</v>
      </c>
    </row>
    <row r="506" spans="2:69">
      <c r="B506" s="38"/>
      <c r="C506" s="72" t="str">
        <f t="shared" si="394"/>
        <v/>
      </c>
      <c r="D506" s="72" t="e">
        <f t="array" aca="1" ref="D506" ca="1">MATCH(TRUE,ISERROR(VALUE(MID(C506,ROW(INDIRECT("1:"&amp;LEN(C506))),1))),0)</f>
        <v>#N/A</v>
      </c>
      <c r="E506" s="72" t="e">
        <f t="shared" ca="1" si="395"/>
        <v>#N/A</v>
      </c>
      <c r="F506" s="72" t="e">
        <f t="shared" ca="1" si="396"/>
        <v>#N/A</v>
      </c>
      <c r="G506" s="72" t="e">
        <f t="shared" ca="1" si="397"/>
        <v>#N/A</v>
      </c>
      <c r="H506" s="72" t="e">
        <f t="shared" ca="1" si="398"/>
        <v>#N/A</v>
      </c>
      <c r="I506" s="72" t="e">
        <f t="shared" ca="1" si="399"/>
        <v>#N/A</v>
      </c>
      <c r="J506" s="72" t="e">
        <f t="shared" ca="1" si="400"/>
        <v>#N/A</v>
      </c>
      <c r="K506" s="72" t="e">
        <f t="shared" ca="1" si="401"/>
        <v>#N/A</v>
      </c>
      <c r="L506" s="72" t="e">
        <f t="shared" ca="1" si="402"/>
        <v>#N/A</v>
      </c>
      <c r="M506" s="72" t="e">
        <f ca="1">VLOOKUP(G506,Coef!$C$2:$F$25,4)</f>
        <v>#N/A</v>
      </c>
      <c r="N506" s="31" t="e">
        <f ca="1">VLOOKUP(F506,Coef!$C$4:$D$23,2)</f>
        <v>#N/A</v>
      </c>
      <c r="O506" s="31" t="e">
        <f ca="1">MOD(VLOOKUP(H506,Coef!$C$2:$G$21,5)+MOD(E506+1,2)*15,20)</f>
        <v>#N/A</v>
      </c>
      <c r="P506" s="31" t="e">
        <f ca="1">VLOOKUP(N506,Coef!$A$27:$B$46,2)</f>
        <v>#N/A</v>
      </c>
      <c r="Q506" s="31" t="e">
        <f ca="1">VLOOKUP(N506,Coef!$A$27:$C$46,3)+O506/10-0.1</f>
        <v>#N/A</v>
      </c>
      <c r="R506" s="31" t="e">
        <f ca="1">IF(Q506+0.1&lt;P506,Q506+2,Q506)</f>
        <v>#N/A</v>
      </c>
      <c r="S506" s="72" t="e">
        <f ca="1">M506*100000+J506</f>
        <v>#N/A</v>
      </c>
      <c r="T506" s="72" t="e">
        <f ca="1">R506*1000000+K506</f>
        <v>#N/A</v>
      </c>
      <c r="U506" s="72" t="e">
        <f ca="1">IF(N506&lt;11,T506-10000000,T506)</f>
        <v>#N/A</v>
      </c>
      <c r="V506" s="72" t="e">
        <f ca="1">U506/(6366197.724*0.9996)</f>
        <v>#N/A</v>
      </c>
      <c r="W506" s="72" t="e">
        <f ca="1">(Coef!$J$9/(1+Coef!$J$8*(COS(V506))^2)^0.5)*Coef!$J$6</f>
        <v>#N/A</v>
      </c>
      <c r="X506" s="72" t="e">
        <f ca="1">6*E506-183</f>
        <v>#N/A</v>
      </c>
      <c r="Y506" s="72" t="e">
        <f ca="1">(S506-500000)/W506</f>
        <v>#N/A</v>
      </c>
      <c r="Z506" s="72" t="e">
        <f ca="1">SIN(2*V506)</f>
        <v>#N/A</v>
      </c>
      <c r="AA506" s="72" t="e">
        <f ca="1">Z506*(COS(V506))^2</f>
        <v>#N/A</v>
      </c>
      <c r="AB506" s="72" t="e">
        <f ca="1">V506+(Z506/2)</f>
        <v>#N/A</v>
      </c>
      <c r="AC506" s="72" t="e">
        <f ca="1">(3*AB506+AA506)/4</f>
        <v>#N/A</v>
      </c>
      <c r="AD506" s="72" t="e">
        <f ca="1">(5*AC506+AA506*(COS(V506))^2)/3</f>
        <v>#N/A</v>
      </c>
      <c r="AE506" s="72" t="e">
        <f ca="1">Coef!$J$6*Coef!$J$9*(V506-(Coef!$J$10*AB506)+(Coef!$J$11*AC506)-(Coef!$J$12*AD506))</f>
        <v>#N/A</v>
      </c>
      <c r="AF506" s="72" t="e">
        <f ca="1">(U506-AE506)/W506</f>
        <v>#N/A</v>
      </c>
      <c r="AG506" s="72" t="e">
        <f ca="1">((Coef!$J$8*Y506^2)/2)*(COS(V506))^2</f>
        <v>#N/A</v>
      </c>
      <c r="AH506" s="72" t="e">
        <f ca="1">Y506*(1-(AG506/3))</f>
        <v>#N/A</v>
      </c>
      <c r="AI506" s="72" t="e">
        <f ca="1">AF506*(1-AG506)+V506</f>
        <v>#N/A</v>
      </c>
      <c r="AJ506" s="72" t="e">
        <f ca="1">(EXP(AH506)-EXP(-AH506))/2</f>
        <v>#N/A</v>
      </c>
      <c r="AK506" s="72" t="e">
        <f ca="1">ATAN(AJ506/COS(AI506))</f>
        <v>#N/A</v>
      </c>
      <c r="AL506" s="72" t="e">
        <f ca="1">ATAN(COS(AK506)*TAN(AI506))</f>
        <v>#N/A</v>
      </c>
      <c r="AM506" s="72" t="e">
        <f ca="1">V506+(1+Coef!$J$8*(COS(V506))^2-(3/2)*Coef!$J$8*SIN(V506)*COS(V506)*(AL506-V506))*(AL506-V506)</f>
        <v>#N/A</v>
      </c>
      <c r="AN506" s="34" t="e">
        <f t="shared" ca="1" si="378"/>
        <v>#N/A</v>
      </c>
      <c r="AO506" s="33" t="e">
        <f t="shared" ca="1" si="379"/>
        <v>#N/A</v>
      </c>
      <c r="AP506" s="33" t="e">
        <f t="shared" ca="1" si="380"/>
        <v>#N/A</v>
      </c>
      <c r="AQ506" s="72">
        <v>285</v>
      </c>
      <c r="AR506" s="72">
        <v>810000</v>
      </c>
      <c r="AS506" s="72" t="e">
        <f t="shared" ca="1" si="403"/>
        <v>#N/A</v>
      </c>
      <c r="AT506" s="72" t="e">
        <f t="shared" ca="1" si="403"/>
        <v>#N/A</v>
      </c>
      <c r="AU506" s="72">
        <f t="shared" si="403"/>
        <v>4.9741883681838397</v>
      </c>
      <c r="AV506" s="72" t="e">
        <f t="array" aca="1" ref="AV506" ca="1">ATAN((1-f)*TAN(AS506))</f>
        <v>#N/A</v>
      </c>
      <c r="AW506" s="72" t="e">
        <f t="shared" ca="1" si="381"/>
        <v>#N/A</v>
      </c>
      <c r="AX506" s="72" t="e">
        <f t="shared" ca="1" si="382"/>
        <v>#N/A</v>
      </c>
      <c r="AY506" s="72" t="e">
        <f t="shared" ca="1" si="404"/>
        <v>#N/A</v>
      </c>
      <c r="AZ506" s="72" t="e">
        <f t="shared" ca="1" si="383"/>
        <v>#N/A</v>
      </c>
      <c r="BA506" s="72" t="e">
        <f t="shared" ca="1" si="384"/>
        <v>#N/A</v>
      </c>
      <c r="BB506" s="72" t="e">
        <f t="shared" ca="1" si="385"/>
        <v>#N/A</v>
      </c>
      <c r="BC506" s="72" t="e">
        <f t="shared" ca="1" si="405"/>
        <v>#N/A</v>
      </c>
      <c r="BD506" s="75" t="e">
        <f t="shared" ca="1" si="386"/>
        <v>#N/A</v>
      </c>
      <c r="BE506" s="75" t="e">
        <f t="shared" ca="1" si="387"/>
        <v>#N/A</v>
      </c>
      <c r="BF506" s="75" t="e">
        <f t="shared" ca="1" si="406"/>
        <v>#N/A</v>
      </c>
      <c r="BG506" s="75" t="e">
        <f t="shared" ca="1" si="388"/>
        <v>#N/A</v>
      </c>
      <c r="BH506" s="75" t="e">
        <f t="shared" ca="1" si="389"/>
        <v>#N/A</v>
      </c>
      <c r="BI506" s="75" t="e">
        <f t="shared" ca="1" si="407"/>
        <v>#N/A</v>
      </c>
      <c r="BJ506" s="75" t="e">
        <f t="shared" ca="1" si="390"/>
        <v>#N/A</v>
      </c>
      <c r="BK506" s="75" t="e">
        <f t="shared" ca="1" si="391"/>
        <v>#N/A</v>
      </c>
      <c r="BL506" s="75" t="e">
        <f t="shared" ca="1" si="408"/>
        <v>#N/A</v>
      </c>
      <c r="BM506" s="72" t="e">
        <f t="array" aca="1" ref="BM506" ca="1">ATAN2((1-f)*SQRT(AX506^2+(SIN(AV506)*SIN(BL506)-COS(AV506)*COS(BL506)*COS(AU506))^2),SIN(AV506)*COS(BL506)+COS(AV506)*SIN(BL506)*COS(AU506))</f>
        <v>#N/A</v>
      </c>
      <c r="BN506" s="72" t="e">
        <f t="shared" ca="1" si="392"/>
        <v>#N/A</v>
      </c>
      <c r="BO506" s="72" t="e">
        <f t="array" aca="1" ref="BO506" ca="1">f/16*(1-AX506^2)*(4+f*(4-3*(1-AX506^2)))</f>
        <v>#N/A</v>
      </c>
      <c r="BP506" s="72" t="e">
        <f t="array" aca="1" ref="BP506" ca="1">BN506-(1-BO506)*f*AX506*(BL506+BO506*SIN(BL506)*(COS(BJ506)+BO506*COS(BL506)*(-1+2*COS(BJ506)^2)))</f>
        <v>#N/A</v>
      </c>
      <c r="BQ506" s="72" t="e">
        <f t="shared" ca="1" si="393"/>
        <v>#N/A</v>
      </c>
    </row>
    <row r="507" spans="2:69">
      <c r="B507" s="38"/>
      <c r="C507" s="72" t="str">
        <f t="shared" si="394"/>
        <v/>
      </c>
      <c r="D507" s="72" t="e">
        <f t="array" aca="1" ref="D507" ca="1">MATCH(TRUE,ISERROR(VALUE(MID(C507,ROW(INDIRECT("1:"&amp;LEN(C507))),1))),0)</f>
        <v>#N/A</v>
      </c>
      <c r="E507" s="72" t="e">
        <f t="shared" ca="1" si="395"/>
        <v>#N/A</v>
      </c>
      <c r="F507" s="72" t="e">
        <f t="shared" ca="1" si="396"/>
        <v>#N/A</v>
      </c>
      <c r="G507" s="72" t="e">
        <f t="shared" ca="1" si="397"/>
        <v>#N/A</v>
      </c>
      <c r="H507" s="72" t="e">
        <f t="shared" ca="1" si="398"/>
        <v>#N/A</v>
      </c>
      <c r="I507" s="72" t="e">
        <f t="shared" ca="1" si="399"/>
        <v>#N/A</v>
      </c>
      <c r="J507" s="72" t="e">
        <f t="shared" ca="1" si="400"/>
        <v>#N/A</v>
      </c>
      <c r="K507" s="72" t="e">
        <f t="shared" ca="1" si="401"/>
        <v>#N/A</v>
      </c>
      <c r="L507" s="72" t="e">
        <f t="shared" ca="1" si="402"/>
        <v>#N/A</v>
      </c>
      <c r="M507" s="72" t="e">
        <f ca="1">VLOOKUP(G507,Coef!$C$2:$F$25,4)</f>
        <v>#N/A</v>
      </c>
      <c r="N507" s="31" t="e">
        <f ca="1">VLOOKUP(F507,Coef!$C$4:$D$23,2)</f>
        <v>#N/A</v>
      </c>
      <c r="O507" s="31" t="e">
        <f ca="1">MOD(VLOOKUP(H507,Coef!$C$2:$G$21,5)+MOD(E507+1,2)*15,20)</f>
        <v>#N/A</v>
      </c>
      <c r="P507" s="31" t="e">
        <f ca="1">VLOOKUP(N507,Coef!$A$27:$B$46,2)</f>
        <v>#N/A</v>
      </c>
      <c r="Q507" s="31" t="e">
        <f ca="1">VLOOKUP(N507,Coef!$A$27:$C$46,3)+O507/10-0.1</f>
        <v>#N/A</v>
      </c>
      <c r="R507" s="31" t="e">
        <f ca="1">IF(Q507+0.1&lt;P507,Q507+2,Q507)</f>
        <v>#N/A</v>
      </c>
      <c r="S507" s="72" t="e">
        <f ca="1">M507*100000+J507</f>
        <v>#N/A</v>
      </c>
      <c r="T507" s="72" t="e">
        <f ca="1">R507*1000000+K507</f>
        <v>#N/A</v>
      </c>
      <c r="U507" s="72" t="e">
        <f ca="1">IF(N507&lt;11,T507-10000000,T507)</f>
        <v>#N/A</v>
      </c>
      <c r="V507" s="72" t="e">
        <f ca="1">U507/(6366197.724*0.9996)</f>
        <v>#N/A</v>
      </c>
      <c r="W507" s="72" t="e">
        <f ca="1">(Coef!$J$9/(1+Coef!$J$8*(COS(V507))^2)^0.5)*Coef!$J$6</f>
        <v>#N/A</v>
      </c>
      <c r="X507" s="72" t="e">
        <f ca="1">6*E507-183</f>
        <v>#N/A</v>
      </c>
      <c r="Y507" s="72" t="e">
        <f ca="1">(S507-500000)/W507</f>
        <v>#N/A</v>
      </c>
      <c r="Z507" s="72" t="e">
        <f ca="1">SIN(2*V507)</f>
        <v>#N/A</v>
      </c>
      <c r="AA507" s="72" t="e">
        <f ca="1">Z507*(COS(V507))^2</f>
        <v>#N/A</v>
      </c>
      <c r="AB507" s="72" t="e">
        <f ca="1">V507+(Z507/2)</f>
        <v>#N/A</v>
      </c>
      <c r="AC507" s="72" t="e">
        <f ca="1">(3*AB507+AA507)/4</f>
        <v>#N/A</v>
      </c>
      <c r="AD507" s="72" t="e">
        <f ca="1">(5*AC507+AA507*(COS(V507))^2)/3</f>
        <v>#N/A</v>
      </c>
      <c r="AE507" s="72" t="e">
        <f ca="1">Coef!$J$6*Coef!$J$9*(V507-(Coef!$J$10*AB507)+(Coef!$J$11*AC507)-(Coef!$J$12*AD507))</f>
        <v>#N/A</v>
      </c>
      <c r="AF507" s="72" t="e">
        <f ca="1">(U507-AE507)/W507</f>
        <v>#N/A</v>
      </c>
      <c r="AG507" s="72" t="e">
        <f ca="1">((Coef!$J$8*Y507^2)/2)*(COS(V507))^2</f>
        <v>#N/A</v>
      </c>
      <c r="AH507" s="72" t="e">
        <f ca="1">Y507*(1-(AG507/3))</f>
        <v>#N/A</v>
      </c>
      <c r="AI507" s="72" t="e">
        <f ca="1">AF507*(1-AG507)+V507</f>
        <v>#N/A</v>
      </c>
      <c r="AJ507" s="72" t="e">
        <f ca="1">(EXP(AH507)-EXP(-AH507))/2</f>
        <v>#N/A</v>
      </c>
      <c r="AK507" s="72" t="e">
        <f ca="1">ATAN(AJ507/COS(AI507))</f>
        <v>#N/A</v>
      </c>
      <c r="AL507" s="72" t="e">
        <f ca="1">ATAN(COS(AK507)*TAN(AI507))</f>
        <v>#N/A</v>
      </c>
      <c r="AM507" s="72" t="e">
        <f ca="1">V507+(1+Coef!$J$8*(COS(V507))^2-(3/2)*Coef!$J$8*SIN(V507)*COS(V507)*(AL507-V507))*(AL507-V507)</f>
        <v>#N/A</v>
      </c>
      <c r="AN507" s="34" t="e">
        <f t="shared" ca="1" si="378"/>
        <v>#N/A</v>
      </c>
      <c r="AO507" s="33" t="e">
        <f t="shared" ca="1" si="379"/>
        <v>#N/A</v>
      </c>
      <c r="AP507" s="33" t="e">
        <f t="shared" ca="1" si="380"/>
        <v>#N/A</v>
      </c>
      <c r="AQ507" s="72">
        <v>285</v>
      </c>
      <c r="AR507" s="72">
        <v>810000</v>
      </c>
      <c r="AS507" s="72" t="e">
        <f t="shared" ca="1" si="403"/>
        <v>#N/A</v>
      </c>
      <c r="AT507" s="72" t="e">
        <f t="shared" ca="1" si="403"/>
        <v>#N/A</v>
      </c>
      <c r="AU507" s="72">
        <f t="shared" si="403"/>
        <v>4.9741883681838397</v>
      </c>
      <c r="AV507" s="72" t="e">
        <f t="array" aca="1" ref="AV507" ca="1">ATAN((1-f)*TAN(AS507))</f>
        <v>#N/A</v>
      </c>
      <c r="AW507" s="72" t="e">
        <f t="shared" ca="1" si="381"/>
        <v>#N/A</v>
      </c>
      <c r="AX507" s="72" t="e">
        <f t="shared" ca="1" si="382"/>
        <v>#N/A</v>
      </c>
      <c r="AY507" s="72" t="e">
        <f t="shared" ca="1" si="404"/>
        <v>#N/A</v>
      </c>
      <c r="AZ507" s="72" t="e">
        <f t="shared" ca="1" si="383"/>
        <v>#N/A</v>
      </c>
      <c r="BA507" s="72" t="e">
        <f t="shared" ca="1" si="384"/>
        <v>#N/A</v>
      </c>
      <c r="BB507" s="72" t="e">
        <f t="shared" ca="1" si="385"/>
        <v>#N/A</v>
      </c>
      <c r="BC507" s="72" t="e">
        <f t="shared" ca="1" si="405"/>
        <v>#N/A</v>
      </c>
      <c r="BD507" s="75" t="e">
        <f t="shared" ca="1" si="386"/>
        <v>#N/A</v>
      </c>
      <c r="BE507" s="75" t="e">
        <f t="shared" ca="1" si="387"/>
        <v>#N/A</v>
      </c>
      <c r="BF507" s="75" t="e">
        <f t="shared" ca="1" si="406"/>
        <v>#N/A</v>
      </c>
      <c r="BG507" s="75" t="e">
        <f t="shared" ca="1" si="388"/>
        <v>#N/A</v>
      </c>
      <c r="BH507" s="75" t="e">
        <f t="shared" ca="1" si="389"/>
        <v>#N/A</v>
      </c>
      <c r="BI507" s="75" t="e">
        <f t="shared" ca="1" si="407"/>
        <v>#N/A</v>
      </c>
      <c r="BJ507" s="75" t="e">
        <f t="shared" ca="1" si="390"/>
        <v>#N/A</v>
      </c>
      <c r="BK507" s="75" t="e">
        <f t="shared" ca="1" si="391"/>
        <v>#N/A</v>
      </c>
      <c r="BL507" s="75" t="e">
        <f t="shared" ca="1" si="408"/>
        <v>#N/A</v>
      </c>
      <c r="BM507" s="72" t="e">
        <f t="array" aca="1" ref="BM507" ca="1">ATAN2((1-f)*SQRT(AX507^2+(SIN(AV507)*SIN(BL507)-COS(AV507)*COS(BL507)*COS(AU507))^2),SIN(AV507)*COS(BL507)+COS(AV507)*SIN(BL507)*COS(AU507))</f>
        <v>#N/A</v>
      </c>
      <c r="BN507" s="72" t="e">
        <f t="shared" ca="1" si="392"/>
        <v>#N/A</v>
      </c>
      <c r="BO507" s="72" t="e">
        <f t="array" aca="1" ref="BO507" ca="1">f/16*(1-AX507^2)*(4+f*(4-3*(1-AX507^2)))</f>
        <v>#N/A</v>
      </c>
      <c r="BP507" s="72" t="e">
        <f t="array" aca="1" ref="BP507" ca="1">BN507-(1-BO507)*f*AX507*(BL507+BO507*SIN(BL507)*(COS(BJ507)+BO507*COS(BL507)*(-1+2*COS(BJ507)^2)))</f>
        <v>#N/A</v>
      </c>
      <c r="BQ507" s="72" t="e">
        <f t="shared" ca="1" si="393"/>
        <v>#N/A</v>
      </c>
    </row>
    <row r="508" spans="2:69">
      <c r="B508" s="38"/>
      <c r="C508" s="72" t="str">
        <f t="shared" si="394"/>
        <v/>
      </c>
      <c r="D508" s="72" t="e">
        <f t="array" aca="1" ref="D508" ca="1">MATCH(TRUE,ISERROR(VALUE(MID(C508,ROW(INDIRECT("1:"&amp;LEN(C508))),1))),0)</f>
        <v>#N/A</v>
      </c>
      <c r="E508" s="72" t="e">
        <f t="shared" ca="1" si="395"/>
        <v>#N/A</v>
      </c>
      <c r="F508" s="72" t="e">
        <f t="shared" ca="1" si="396"/>
        <v>#N/A</v>
      </c>
      <c r="G508" s="72" t="e">
        <f t="shared" ca="1" si="397"/>
        <v>#N/A</v>
      </c>
      <c r="H508" s="72" t="e">
        <f t="shared" ca="1" si="398"/>
        <v>#N/A</v>
      </c>
      <c r="I508" s="72" t="e">
        <f t="shared" ca="1" si="399"/>
        <v>#N/A</v>
      </c>
      <c r="J508" s="72" t="e">
        <f t="shared" ca="1" si="400"/>
        <v>#N/A</v>
      </c>
      <c r="K508" s="72" t="e">
        <f t="shared" ca="1" si="401"/>
        <v>#N/A</v>
      </c>
      <c r="L508" s="72" t="e">
        <f t="shared" ca="1" si="402"/>
        <v>#N/A</v>
      </c>
      <c r="M508" s="72" t="e">
        <f ca="1">VLOOKUP(G508,Coef!$C$2:$F$25,4)</f>
        <v>#N/A</v>
      </c>
      <c r="N508" s="31" t="e">
        <f ca="1">VLOOKUP(F508,Coef!$C$4:$D$23,2)</f>
        <v>#N/A</v>
      </c>
      <c r="O508" s="31" t="e">
        <f ca="1">MOD(VLOOKUP(H508,Coef!$C$2:$G$21,5)+MOD(E508+1,2)*15,20)</f>
        <v>#N/A</v>
      </c>
      <c r="P508" s="31" t="e">
        <f ca="1">VLOOKUP(N508,Coef!$A$27:$B$46,2)</f>
        <v>#N/A</v>
      </c>
      <c r="Q508" s="31" t="e">
        <f ca="1">VLOOKUP(N508,Coef!$A$27:$C$46,3)+O508/10-0.1</f>
        <v>#N/A</v>
      </c>
      <c r="R508" s="31" t="e">
        <f ca="1">IF(Q508+0.1&lt;P508,Q508+2,Q508)</f>
        <v>#N/A</v>
      </c>
      <c r="S508" s="72" t="e">
        <f ca="1">M508*100000+J508</f>
        <v>#N/A</v>
      </c>
      <c r="T508" s="72" t="e">
        <f ca="1">R508*1000000+K508</f>
        <v>#N/A</v>
      </c>
      <c r="U508" s="72" t="e">
        <f ca="1">IF(N508&lt;11,T508-10000000,T508)</f>
        <v>#N/A</v>
      </c>
      <c r="V508" s="72" t="e">
        <f ca="1">U508/(6366197.724*0.9996)</f>
        <v>#N/A</v>
      </c>
      <c r="W508" s="72" t="e">
        <f ca="1">(Coef!$J$9/(1+Coef!$J$8*(COS(V508))^2)^0.5)*Coef!$J$6</f>
        <v>#N/A</v>
      </c>
      <c r="X508" s="72" t="e">
        <f ca="1">6*E508-183</f>
        <v>#N/A</v>
      </c>
      <c r="Y508" s="72" t="e">
        <f ca="1">(S508-500000)/W508</f>
        <v>#N/A</v>
      </c>
      <c r="Z508" s="72" t="e">
        <f ca="1">SIN(2*V508)</f>
        <v>#N/A</v>
      </c>
      <c r="AA508" s="72" t="e">
        <f ca="1">Z508*(COS(V508))^2</f>
        <v>#N/A</v>
      </c>
      <c r="AB508" s="72" t="e">
        <f ca="1">V508+(Z508/2)</f>
        <v>#N/A</v>
      </c>
      <c r="AC508" s="72" t="e">
        <f ca="1">(3*AB508+AA508)/4</f>
        <v>#N/A</v>
      </c>
      <c r="AD508" s="72" t="e">
        <f ca="1">(5*AC508+AA508*(COS(V508))^2)/3</f>
        <v>#N/A</v>
      </c>
      <c r="AE508" s="72" t="e">
        <f ca="1">Coef!$J$6*Coef!$J$9*(V508-(Coef!$J$10*AB508)+(Coef!$J$11*AC508)-(Coef!$J$12*AD508))</f>
        <v>#N/A</v>
      </c>
      <c r="AF508" s="72" t="e">
        <f ca="1">(U508-AE508)/W508</f>
        <v>#N/A</v>
      </c>
      <c r="AG508" s="72" t="e">
        <f ca="1">((Coef!$J$8*Y508^2)/2)*(COS(V508))^2</f>
        <v>#N/A</v>
      </c>
      <c r="AH508" s="72" t="e">
        <f ca="1">Y508*(1-(AG508/3))</f>
        <v>#N/A</v>
      </c>
      <c r="AI508" s="72" t="e">
        <f ca="1">AF508*(1-AG508)+V508</f>
        <v>#N/A</v>
      </c>
      <c r="AJ508" s="72" t="e">
        <f ca="1">(EXP(AH508)-EXP(-AH508))/2</f>
        <v>#N/A</v>
      </c>
      <c r="AK508" s="72" t="e">
        <f ca="1">ATAN(AJ508/COS(AI508))</f>
        <v>#N/A</v>
      </c>
      <c r="AL508" s="72" t="e">
        <f ca="1">ATAN(COS(AK508)*TAN(AI508))</f>
        <v>#N/A</v>
      </c>
      <c r="AM508" s="72" t="e">
        <f ca="1">V508+(1+Coef!$J$8*(COS(V508))^2-(3/2)*Coef!$J$8*SIN(V508)*COS(V508)*(AL508-V508))*(AL508-V508)</f>
        <v>#N/A</v>
      </c>
      <c r="AN508" s="34" t="e">
        <f t="shared" ca="1" si="378"/>
        <v>#N/A</v>
      </c>
      <c r="AO508" s="33" t="e">
        <f t="shared" ca="1" si="379"/>
        <v>#N/A</v>
      </c>
      <c r="AP508" s="33" t="e">
        <f t="shared" ca="1" si="380"/>
        <v>#N/A</v>
      </c>
      <c r="AQ508" s="72">
        <v>285</v>
      </c>
      <c r="AR508" s="72">
        <v>810000</v>
      </c>
      <c r="AS508" s="72" t="e">
        <f t="shared" ca="1" si="403"/>
        <v>#N/A</v>
      </c>
      <c r="AT508" s="72" t="e">
        <f t="shared" ca="1" si="403"/>
        <v>#N/A</v>
      </c>
      <c r="AU508" s="72">
        <f t="shared" si="403"/>
        <v>4.9741883681838397</v>
      </c>
      <c r="AV508" s="72" t="e">
        <f t="array" aca="1" ref="AV508" ca="1">ATAN((1-f)*TAN(AS508))</f>
        <v>#N/A</v>
      </c>
      <c r="AW508" s="72" t="e">
        <f t="shared" ca="1" si="381"/>
        <v>#N/A</v>
      </c>
      <c r="AX508" s="72" t="e">
        <f t="shared" ca="1" si="382"/>
        <v>#N/A</v>
      </c>
      <c r="AY508" s="72" t="e">
        <f t="shared" ca="1" si="404"/>
        <v>#N/A</v>
      </c>
      <c r="AZ508" s="72" t="e">
        <f t="shared" ca="1" si="383"/>
        <v>#N/A</v>
      </c>
      <c r="BA508" s="72" t="e">
        <f t="shared" ca="1" si="384"/>
        <v>#N/A</v>
      </c>
      <c r="BB508" s="72" t="e">
        <f t="shared" ca="1" si="385"/>
        <v>#N/A</v>
      </c>
      <c r="BC508" s="72" t="e">
        <f t="shared" ca="1" si="405"/>
        <v>#N/A</v>
      </c>
      <c r="BD508" s="75" t="e">
        <f t="shared" ca="1" si="386"/>
        <v>#N/A</v>
      </c>
      <c r="BE508" s="75" t="e">
        <f t="shared" ca="1" si="387"/>
        <v>#N/A</v>
      </c>
      <c r="BF508" s="75" t="e">
        <f t="shared" ca="1" si="406"/>
        <v>#N/A</v>
      </c>
      <c r="BG508" s="75" t="e">
        <f t="shared" ca="1" si="388"/>
        <v>#N/A</v>
      </c>
      <c r="BH508" s="75" t="e">
        <f t="shared" ca="1" si="389"/>
        <v>#N/A</v>
      </c>
      <c r="BI508" s="75" t="e">
        <f t="shared" ca="1" si="407"/>
        <v>#N/A</v>
      </c>
      <c r="BJ508" s="75" t="e">
        <f t="shared" ca="1" si="390"/>
        <v>#N/A</v>
      </c>
      <c r="BK508" s="75" t="e">
        <f t="shared" ca="1" si="391"/>
        <v>#N/A</v>
      </c>
      <c r="BL508" s="75" t="e">
        <f t="shared" ca="1" si="408"/>
        <v>#N/A</v>
      </c>
      <c r="BM508" s="72" t="e">
        <f t="array" aca="1" ref="BM508" ca="1">ATAN2((1-f)*SQRT(AX508^2+(SIN(AV508)*SIN(BL508)-COS(AV508)*COS(BL508)*COS(AU508))^2),SIN(AV508)*COS(BL508)+COS(AV508)*SIN(BL508)*COS(AU508))</f>
        <v>#N/A</v>
      </c>
      <c r="BN508" s="72" t="e">
        <f t="shared" ca="1" si="392"/>
        <v>#N/A</v>
      </c>
      <c r="BO508" s="72" t="e">
        <f t="array" aca="1" ref="BO508" ca="1">f/16*(1-AX508^2)*(4+f*(4-3*(1-AX508^2)))</f>
        <v>#N/A</v>
      </c>
      <c r="BP508" s="72" t="e">
        <f t="array" aca="1" ref="BP508" ca="1">BN508-(1-BO508)*f*AX508*(BL508+BO508*SIN(BL508)*(COS(BJ508)+BO508*COS(BL508)*(-1+2*COS(BJ508)^2)))</f>
        <v>#N/A</v>
      </c>
      <c r="BQ508" s="72" t="e">
        <f t="shared" ca="1" si="393"/>
        <v>#N/A</v>
      </c>
    </row>
    <row r="509" spans="2:69">
      <c r="B509" s="38"/>
      <c r="C509" s="72" t="str">
        <f t="shared" si="394"/>
        <v/>
      </c>
      <c r="D509" s="72" t="e">
        <f t="array" aca="1" ref="D509" ca="1">MATCH(TRUE,ISERROR(VALUE(MID(C509,ROW(INDIRECT("1:"&amp;LEN(C509))),1))),0)</f>
        <v>#N/A</v>
      </c>
      <c r="E509" s="72" t="e">
        <f t="shared" ca="1" si="395"/>
        <v>#N/A</v>
      </c>
      <c r="F509" s="72" t="e">
        <f t="shared" ca="1" si="396"/>
        <v>#N/A</v>
      </c>
      <c r="G509" s="72" t="e">
        <f t="shared" ca="1" si="397"/>
        <v>#N/A</v>
      </c>
      <c r="H509" s="72" t="e">
        <f t="shared" ca="1" si="398"/>
        <v>#N/A</v>
      </c>
      <c r="I509" s="72" t="e">
        <f t="shared" ca="1" si="399"/>
        <v>#N/A</v>
      </c>
      <c r="J509" s="72" t="e">
        <f t="shared" ca="1" si="400"/>
        <v>#N/A</v>
      </c>
      <c r="K509" s="72" t="e">
        <f t="shared" ca="1" si="401"/>
        <v>#N/A</v>
      </c>
      <c r="L509" s="72" t="e">
        <f t="shared" ca="1" si="402"/>
        <v>#N/A</v>
      </c>
      <c r="M509" s="72" t="e">
        <f ca="1">VLOOKUP(G509,Coef!$C$2:$F$25,4)</f>
        <v>#N/A</v>
      </c>
      <c r="N509" s="31" t="e">
        <f ca="1">VLOOKUP(F509,Coef!$C$4:$D$23,2)</f>
        <v>#N/A</v>
      </c>
      <c r="O509" s="31" t="e">
        <f ca="1">MOD(VLOOKUP(H509,Coef!$C$2:$G$21,5)+MOD(E509+1,2)*15,20)</f>
        <v>#N/A</v>
      </c>
      <c r="P509" s="31" t="e">
        <f ca="1">VLOOKUP(N509,Coef!$A$27:$B$46,2)</f>
        <v>#N/A</v>
      </c>
      <c r="Q509" s="31" t="e">
        <f ca="1">VLOOKUP(N509,Coef!$A$27:$C$46,3)+O509/10-0.1</f>
        <v>#N/A</v>
      </c>
      <c r="R509" s="31" t="e">
        <f ca="1">IF(Q509+0.1&lt;P509,Q509+2,Q509)</f>
        <v>#N/A</v>
      </c>
      <c r="S509" s="72" t="e">
        <f ca="1">M509*100000+J509</f>
        <v>#N/A</v>
      </c>
      <c r="T509" s="72" t="e">
        <f ca="1">R509*1000000+K509</f>
        <v>#N/A</v>
      </c>
      <c r="U509" s="72" t="e">
        <f ca="1">IF(N509&lt;11,T509-10000000,T509)</f>
        <v>#N/A</v>
      </c>
      <c r="V509" s="72" t="e">
        <f ca="1">U509/(6366197.724*0.9996)</f>
        <v>#N/A</v>
      </c>
      <c r="W509" s="72" t="e">
        <f ca="1">(Coef!$J$9/(1+Coef!$J$8*(COS(V509))^2)^0.5)*Coef!$J$6</f>
        <v>#N/A</v>
      </c>
      <c r="X509" s="72" t="e">
        <f ca="1">6*E509-183</f>
        <v>#N/A</v>
      </c>
      <c r="Y509" s="72" t="e">
        <f ca="1">(S509-500000)/W509</f>
        <v>#N/A</v>
      </c>
      <c r="Z509" s="72" t="e">
        <f ca="1">SIN(2*V509)</f>
        <v>#N/A</v>
      </c>
      <c r="AA509" s="72" t="e">
        <f ca="1">Z509*(COS(V509))^2</f>
        <v>#N/A</v>
      </c>
      <c r="AB509" s="72" t="e">
        <f ca="1">V509+(Z509/2)</f>
        <v>#N/A</v>
      </c>
      <c r="AC509" s="72" t="e">
        <f ca="1">(3*AB509+AA509)/4</f>
        <v>#N/A</v>
      </c>
      <c r="AD509" s="72" t="e">
        <f ca="1">(5*AC509+AA509*(COS(V509))^2)/3</f>
        <v>#N/A</v>
      </c>
      <c r="AE509" s="72" t="e">
        <f ca="1">Coef!$J$6*Coef!$J$9*(V509-(Coef!$J$10*AB509)+(Coef!$J$11*AC509)-(Coef!$J$12*AD509))</f>
        <v>#N/A</v>
      </c>
      <c r="AF509" s="72" t="e">
        <f ca="1">(U509-AE509)/W509</f>
        <v>#N/A</v>
      </c>
      <c r="AG509" s="72" t="e">
        <f ca="1">((Coef!$J$8*Y509^2)/2)*(COS(V509))^2</f>
        <v>#N/A</v>
      </c>
      <c r="AH509" s="72" t="e">
        <f ca="1">Y509*(1-(AG509/3))</f>
        <v>#N/A</v>
      </c>
      <c r="AI509" s="72" t="e">
        <f ca="1">AF509*(1-AG509)+V509</f>
        <v>#N/A</v>
      </c>
      <c r="AJ509" s="72" t="e">
        <f ca="1">(EXP(AH509)-EXP(-AH509))/2</f>
        <v>#N/A</v>
      </c>
      <c r="AK509" s="72" t="e">
        <f ca="1">ATAN(AJ509/COS(AI509))</f>
        <v>#N/A</v>
      </c>
      <c r="AL509" s="72" t="e">
        <f ca="1">ATAN(COS(AK509)*TAN(AI509))</f>
        <v>#N/A</v>
      </c>
      <c r="AM509" s="72" t="e">
        <f ca="1">V509+(1+Coef!$J$8*(COS(V509))^2-(3/2)*Coef!$J$8*SIN(V509)*COS(V509)*(AL509-V509))*(AL509-V509)</f>
        <v>#N/A</v>
      </c>
      <c r="AN509" s="34" t="e">
        <f t="shared" ca="1" si="378"/>
        <v>#N/A</v>
      </c>
      <c r="AO509" s="33" t="e">
        <f t="shared" ca="1" si="379"/>
        <v>#N/A</v>
      </c>
      <c r="AP509" s="33" t="e">
        <f t="shared" ca="1" si="380"/>
        <v>#N/A</v>
      </c>
      <c r="AQ509" s="72">
        <v>285</v>
      </c>
      <c r="AR509" s="72">
        <v>810000</v>
      </c>
      <c r="AS509" s="72" t="e">
        <f t="shared" ca="1" si="403"/>
        <v>#N/A</v>
      </c>
      <c r="AT509" s="72" t="e">
        <f t="shared" ca="1" si="403"/>
        <v>#N/A</v>
      </c>
      <c r="AU509" s="72">
        <f t="shared" si="403"/>
        <v>4.9741883681838397</v>
      </c>
      <c r="AV509" s="72" t="e">
        <f t="array" aca="1" ref="AV509" ca="1">ATAN((1-f)*TAN(AS509))</f>
        <v>#N/A</v>
      </c>
      <c r="AW509" s="72" t="e">
        <f t="shared" ca="1" si="381"/>
        <v>#N/A</v>
      </c>
      <c r="AX509" s="72" t="e">
        <f t="shared" ca="1" si="382"/>
        <v>#N/A</v>
      </c>
      <c r="AY509" s="72" t="e">
        <f t="shared" ca="1" si="404"/>
        <v>#N/A</v>
      </c>
      <c r="AZ509" s="72" t="e">
        <f t="shared" ca="1" si="383"/>
        <v>#N/A</v>
      </c>
      <c r="BA509" s="72" t="e">
        <f t="shared" ca="1" si="384"/>
        <v>#N/A</v>
      </c>
      <c r="BB509" s="72" t="e">
        <f t="shared" ca="1" si="385"/>
        <v>#N/A</v>
      </c>
      <c r="BC509" s="72" t="e">
        <f t="shared" ca="1" si="405"/>
        <v>#N/A</v>
      </c>
      <c r="BD509" s="75" t="e">
        <f t="shared" ca="1" si="386"/>
        <v>#N/A</v>
      </c>
      <c r="BE509" s="75" t="e">
        <f t="shared" ca="1" si="387"/>
        <v>#N/A</v>
      </c>
      <c r="BF509" s="75" t="e">
        <f t="shared" ca="1" si="406"/>
        <v>#N/A</v>
      </c>
      <c r="BG509" s="75" t="e">
        <f t="shared" ca="1" si="388"/>
        <v>#N/A</v>
      </c>
      <c r="BH509" s="75" t="e">
        <f t="shared" ca="1" si="389"/>
        <v>#N/A</v>
      </c>
      <c r="BI509" s="75" t="e">
        <f t="shared" ca="1" si="407"/>
        <v>#N/A</v>
      </c>
      <c r="BJ509" s="75" t="e">
        <f t="shared" ca="1" si="390"/>
        <v>#N/A</v>
      </c>
      <c r="BK509" s="75" t="e">
        <f t="shared" ca="1" si="391"/>
        <v>#N/A</v>
      </c>
      <c r="BL509" s="75" t="e">
        <f t="shared" ca="1" si="408"/>
        <v>#N/A</v>
      </c>
      <c r="BM509" s="72" t="e">
        <f t="array" aca="1" ref="BM509" ca="1">ATAN2((1-f)*SQRT(AX509^2+(SIN(AV509)*SIN(BL509)-COS(AV509)*COS(BL509)*COS(AU509))^2),SIN(AV509)*COS(BL509)+COS(AV509)*SIN(BL509)*COS(AU509))</f>
        <v>#N/A</v>
      </c>
      <c r="BN509" s="72" t="e">
        <f t="shared" ca="1" si="392"/>
        <v>#N/A</v>
      </c>
      <c r="BO509" s="72" t="e">
        <f t="array" aca="1" ref="BO509" ca="1">f/16*(1-AX509^2)*(4+f*(4-3*(1-AX509^2)))</f>
        <v>#N/A</v>
      </c>
      <c r="BP509" s="72" t="e">
        <f t="array" aca="1" ref="BP509" ca="1">BN509-(1-BO509)*f*AX509*(BL509+BO509*SIN(BL509)*(COS(BJ509)+BO509*COS(BL509)*(-1+2*COS(BJ509)^2)))</f>
        <v>#N/A</v>
      </c>
      <c r="BQ509" s="72" t="e">
        <f t="shared" ca="1" si="393"/>
        <v>#N/A</v>
      </c>
    </row>
    <row r="510" spans="2:69">
      <c r="B510" s="38"/>
      <c r="C510" s="72" t="str">
        <f t="shared" si="394"/>
        <v/>
      </c>
      <c r="D510" s="72" t="e">
        <f t="array" aca="1" ref="D510" ca="1">MATCH(TRUE,ISERROR(VALUE(MID(C510,ROW(INDIRECT("1:"&amp;LEN(C510))),1))),0)</f>
        <v>#N/A</v>
      </c>
      <c r="E510" s="72" t="e">
        <f t="shared" ca="1" si="395"/>
        <v>#N/A</v>
      </c>
      <c r="F510" s="72" t="e">
        <f t="shared" ca="1" si="396"/>
        <v>#N/A</v>
      </c>
      <c r="G510" s="72" t="e">
        <f t="shared" ca="1" si="397"/>
        <v>#N/A</v>
      </c>
      <c r="H510" s="72" t="e">
        <f t="shared" ca="1" si="398"/>
        <v>#N/A</v>
      </c>
      <c r="I510" s="72" t="e">
        <f t="shared" ca="1" si="399"/>
        <v>#N/A</v>
      </c>
      <c r="J510" s="72" t="e">
        <f t="shared" ca="1" si="400"/>
        <v>#N/A</v>
      </c>
      <c r="K510" s="72" t="e">
        <f t="shared" ca="1" si="401"/>
        <v>#N/A</v>
      </c>
      <c r="L510" s="72" t="e">
        <f t="shared" ca="1" si="402"/>
        <v>#N/A</v>
      </c>
      <c r="M510" s="72" t="e">
        <f ca="1">VLOOKUP(G510,Coef!$C$2:$F$25,4)</f>
        <v>#N/A</v>
      </c>
      <c r="N510" s="31" t="e">
        <f ca="1">VLOOKUP(F510,Coef!$C$4:$D$23,2)</f>
        <v>#N/A</v>
      </c>
      <c r="O510" s="31" t="e">
        <f ca="1">MOD(VLOOKUP(H510,Coef!$C$2:$G$21,5)+MOD(E510+1,2)*15,20)</f>
        <v>#N/A</v>
      </c>
      <c r="P510" s="31" t="e">
        <f ca="1">VLOOKUP(N510,Coef!$A$27:$B$46,2)</f>
        <v>#N/A</v>
      </c>
      <c r="Q510" s="31" t="e">
        <f ca="1">VLOOKUP(N510,Coef!$A$27:$C$46,3)+O510/10-0.1</f>
        <v>#N/A</v>
      </c>
      <c r="R510" s="31" t="e">
        <f ca="1">IF(Q510+0.1&lt;P510,Q510+2,Q510)</f>
        <v>#N/A</v>
      </c>
      <c r="S510" s="72" t="e">
        <f ca="1">M510*100000+J510</f>
        <v>#N/A</v>
      </c>
      <c r="T510" s="72" t="e">
        <f ca="1">R510*1000000+K510</f>
        <v>#N/A</v>
      </c>
      <c r="U510" s="72" t="e">
        <f ca="1">IF(N510&lt;11,T510-10000000,T510)</f>
        <v>#N/A</v>
      </c>
      <c r="V510" s="72" t="e">
        <f ca="1">U510/(6366197.724*0.9996)</f>
        <v>#N/A</v>
      </c>
      <c r="W510" s="72" t="e">
        <f ca="1">(Coef!$J$9/(1+Coef!$J$8*(COS(V510))^2)^0.5)*Coef!$J$6</f>
        <v>#N/A</v>
      </c>
      <c r="X510" s="72" t="e">
        <f ca="1">6*E510-183</f>
        <v>#N/A</v>
      </c>
      <c r="Y510" s="72" t="e">
        <f ca="1">(S510-500000)/W510</f>
        <v>#N/A</v>
      </c>
      <c r="Z510" s="72" t="e">
        <f ca="1">SIN(2*V510)</f>
        <v>#N/A</v>
      </c>
      <c r="AA510" s="72" t="e">
        <f ca="1">Z510*(COS(V510))^2</f>
        <v>#N/A</v>
      </c>
      <c r="AB510" s="72" t="e">
        <f ca="1">V510+(Z510/2)</f>
        <v>#N/A</v>
      </c>
      <c r="AC510" s="72" t="e">
        <f ca="1">(3*AB510+AA510)/4</f>
        <v>#N/A</v>
      </c>
      <c r="AD510" s="72" t="e">
        <f ca="1">(5*AC510+AA510*(COS(V510))^2)/3</f>
        <v>#N/A</v>
      </c>
      <c r="AE510" s="72" t="e">
        <f ca="1">Coef!$J$6*Coef!$J$9*(V510-(Coef!$J$10*AB510)+(Coef!$J$11*AC510)-(Coef!$J$12*AD510))</f>
        <v>#N/A</v>
      </c>
      <c r="AF510" s="72" t="e">
        <f ca="1">(U510-AE510)/W510</f>
        <v>#N/A</v>
      </c>
      <c r="AG510" s="72" t="e">
        <f ca="1">((Coef!$J$8*Y510^2)/2)*(COS(V510))^2</f>
        <v>#N/A</v>
      </c>
      <c r="AH510" s="72" t="e">
        <f ca="1">Y510*(1-(AG510/3))</f>
        <v>#N/A</v>
      </c>
      <c r="AI510" s="72" t="e">
        <f ca="1">AF510*(1-AG510)+V510</f>
        <v>#N/A</v>
      </c>
      <c r="AJ510" s="72" t="e">
        <f ca="1">(EXP(AH510)-EXP(-AH510))/2</f>
        <v>#N/A</v>
      </c>
      <c r="AK510" s="72" t="e">
        <f ca="1">ATAN(AJ510/COS(AI510))</f>
        <v>#N/A</v>
      </c>
      <c r="AL510" s="72" t="e">
        <f ca="1">ATAN(COS(AK510)*TAN(AI510))</f>
        <v>#N/A</v>
      </c>
      <c r="AM510" s="72" t="e">
        <f ca="1">V510+(1+Coef!$J$8*(COS(V510))^2-(3/2)*Coef!$J$8*SIN(V510)*COS(V510)*(AL510-V510))*(AL510-V510)</f>
        <v>#N/A</v>
      </c>
      <c r="AN510" s="34" t="e">
        <f t="shared" ca="1" si="378"/>
        <v>#N/A</v>
      </c>
      <c r="AO510" s="33" t="e">
        <f t="shared" ca="1" si="379"/>
        <v>#N/A</v>
      </c>
      <c r="AP510" s="33" t="e">
        <f t="shared" ca="1" si="380"/>
        <v>#N/A</v>
      </c>
      <c r="AQ510" s="72">
        <v>285</v>
      </c>
      <c r="AR510" s="72">
        <v>810000</v>
      </c>
      <c r="AS510" s="72" t="e">
        <f t="shared" ca="1" si="403"/>
        <v>#N/A</v>
      </c>
      <c r="AT510" s="72" t="e">
        <f t="shared" ca="1" si="403"/>
        <v>#N/A</v>
      </c>
      <c r="AU510" s="72">
        <f t="shared" si="403"/>
        <v>4.9741883681838397</v>
      </c>
      <c r="AV510" s="72" t="e">
        <f t="array" aca="1" ref="AV510" ca="1">ATAN((1-f)*TAN(AS510))</f>
        <v>#N/A</v>
      </c>
      <c r="AW510" s="72" t="e">
        <f t="shared" ca="1" si="381"/>
        <v>#N/A</v>
      </c>
      <c r="AX510" s="72" t="e">
        <f t="shared" ca="1" si="382"/>
        <v>#N/A</v>
      </c>
      <c r="AY510" s="72" t="e">
        <f t="shared" ca="1" si="404"/>
        <v>#N/A</v>
      </c>
      <c r="AZ510" s="72" t="e">
        <f t="shared" ca="1" si="383"/>
        <v>#N/A</v>
      </c>
      <c r="BA510" s="72" t="e">
        <f t="shared" ca="1" si="384"/>
        <v>#N/A</v>
      </c>
      <c r="BB510" s="72" t="e">
        <f t="shared" ca="1" si="385"/>
        <v>#N/A</v>
      </c>
      <c r="BC510" s="72" t="e">
        <f t="shared" ca="1" si="405"/>
        <v>#N/A</v>
      </c>
      <c r="BD510" s="75" t="e">
        <f t="shared" ca="1" si="386"/>
        <v>#N/A</v>
      </c>
      <c r="BE510" s="75" t="e">
        <f t="shared" ca="1" si="387"/>
        <v>#N/A</v>
      </c>
      <c r="BF510" s="75" t="e">
        <f t="shared" ca="1" si="406"/>
        <v>#N/A</v>
      </c>
      <c r="BG510" s="75" t="e">
        <f t="shared" ca="1" si="388"/>
        <v>#N/A</v>
      </c>
      <c r="BH510" s="75" t="e">
        <f t="shared" ca="1" si="389"/>
        <v>#N/A</v>
      </c>
      <c r="BI510" s="75" t="e">
        <f t="shared" ca="1" si="407"/>
        <v>#N/A</v>
      </c>
      <c r="BJ510" s="75" t="e">
        <f t="shared" ca="1" si="390"/>
        <v>#N/A</v>
      </c>
      <c r="BK510" s="75" t="e">
        <f t="shared" ca="1" si="391"/>
        <v>#N/A</v>
      </c>
      <c r="BL510" s="75" t="e">
        <f t="shared" ca="1" si="408"/>
        <v>#N/A</v>
      </c>
      <c r="BM510" s="72" t="e">
        <f t="array" aca="1" ref="BM510" ca="1">ATAN2((1-f)*SQRT(AX510^2+(SIN(AV510)*SIN(BL510)-COS(AV510)*COS(BL510)*COS(AU510))^2),SIN(AV510)*COS(BL510)+COS(AV510)*SIN(BL510)*COS(AU510))</f>
        <v>#N/A</v>
      </c>
      <c r="BN510" s="72" t="e">
        <f t="shared" ca="1" si="392"/>
        <v>#N/A</v>
      </c>
      <c r="BO510" s="72" t="e">
        <f t="array" aca="1" ref="BO510" ca="1">f/16*(1-AX510^2)*(4+f*(4-3*(1-AX510^2)))</f>
        <v>#N/A</v>
      </c>
      <c r="BP510" s="72" t="e">
        <f t="array" aca="1" ref="BP510" ca="1">BN510-(1-BO510)*f*AX510*(BL510+BO510*SIN(BL510)*(COS(BJ510)+BO510*COS(BL510)*(-1+2*COS(BJ510)^2)))</f>
        <v>#N/A</v>
      </c>
      <c r="BQ510" s="72" t="e">
        <f t="shared" ca="1" si="393"/>
        <v>#N/A</v>
      </c>
    </row>
    <row r="511" spans="2:69">
      <c r="B511" s="38"/>
      <c r="C511" s="72" t="str">
        <f t="shared" si="394"/>
        <v/>
      </c>
      <c r="D511" s="72" t="e">
        <f t="array" aca="1" ref="D511" ca="1">MATCH(TRUE,ISERROR(VALUE(MID(C511,ROW(INDIRECT("1:"&amp;LEN(C511))),1))),0)</f>
        <v>#N/A</v>
      </c>
      <c r="E511" s="72" t="e">
        <f t="shared" ca="1" si="395"/>
        <v>#N/A</v>
      </c>
      <c r="F511" s="72" t="e">
        <f t="shared" ca="1" si="396"/>
        <v>#N/A</v>
      </c>
      <c r="G511" s="72" t="e">
        <f t="shared" ca="1" si="397"/>
        <v>#N/A</v>
      </c>
      <c r="H511" s="72" t="e">
        <f t="shared" ca="1" si="398"/>
        <v>#N/A</v>
      </c>
      <c r="I511" s="72" t="e">
        <f t="shared" ca="1" si="399"/>
        <v>#N/A</v>
      </c>
      <c r="J511" s="72" t="e">
        <f t="shared" ca="1" si="400"/>
        <v>#N/A</v>
      </c>
      <c r="K511" s="72" t="e">
        <f t="shared" ca="1" si="401"/>
        <v>#N/A</v>
      </c>
      <c r="L511" s="72" t="e">
        <f t="shared" ca="1" si="402"/>
        <v>#N/A</v>
      </c>
      <c r="M511" s="72" t="e">
        <f ca="1">VLOOKUP(G511,Coef!$C$2:$F$25,4)</f>
        <v>#N/A</v>
      </c>
      <c r="N511" s="31" t="e">
        <f ca="1">VLOOKUP(F511,Coef!$C$4:$D$23,2)</f>
        <v>#N/A</v>
      </c>
      <c r="O511" s="31" t="e">
        <f ca="1">MOD(VLOOKUP(H511,Coef!$C$2:$G$21,5)+MOD(E511+1,2)*15,20)</f>
        <v>#N/A</v>
      </c>
      <c r="P511" s="31" t="e">
        <f ca="1">VLOOKUP(N511,Coef!$A$27:$B$46,2)</f>
        <v>#N/A</v>
      </c>
      <c r="Q511" s="31" t="e">
        <f ca="1">VLOOKUP(N511,Coef!$A$27:$C$46,3)+O511/10-0.1</f>
        <v>#N/A</v>
      </c>
      <c r="R511" s="31" t="e">
        <f ca="1">IF(Q511+0.1&lt;P511,Q511+2,Q511)</f>
        <v>#N/A</v>
      </c>
      <c r="S511" s="72" t="e">
        <f ca="1">M511*100000+J511</f>
        <v>#N/A</v>
      </c>
      <c r="T511" s="72" t="e">
        <f ca="1">R511*1000000+K511</f>
        <v>#N/A</v>
      </c>
      <c r="U511" s="72" t="e">
        <f ca="1">IF(N511&lt;11,T511-10000000,T511)</f>
        <v>#N/A</v>
      </c>
      <c r="V511" s="72" t="e">
        <f ca="1">U511/(6366197.724*0.9996)</f>
        <v>#N/A</v>
      </c>
      <c r="W511" s="72" t="e">
        <f ca="1">(Coef!$J$9/(1+Coef!$J$8*(COS(V511))^2)^0.5)*Coef!$J$6</f>
        <v>#N/A</v>
      </c>
      <c r="X511" s="72" t="e">
        <f ca="1">6*E511-183</f>
        <v>#N/A</v>
      </c>
      <c r="Y511" s="72" t="e">
        <f ca="1">(S511-500000)/W511</f>
        <v>#N/A</v>
      </c>
      <c r="Z511" s="72" t="e">
        <f ca="1">SIN(2*V511)</f>
        <v>#N/A</v>
      </c>
      <c r="AA511" s="72" t="e">
        <f ca="1">Z511*(COS(V511))^2</f>
        <v>#N/A</v>
      </c>
      <c r="AB511" s="72" t="e">
        <f ca="1">V511+(Z511/2)</f>
        <v>#N/A</v>
      </c>
      <c r="AC511" s="72" t="e">
        <f ca="1">(3*AB511+AA511)/4</f>
        <v>#N/A</v>
      </c>
      <c r="AD511" s="72" t="e">
        <f ca="1">(5*AC511+AA511*(COS(V511))^2)/3</f>
        <v>#N/A</v>
      </c>
      <c r="AE511" s="72" t="e">
        <f ca="1">Coef!$J$6*Coef!$J$9*(V511-(Coef!$J$10*AB511)+(Coef!$J$11*AC511)-(Coef!$J$12*AD511))</f>
        <v>#N/A</v>
      </c>
      <c r="AF511" s="72" t="e">
        <f ca="1">(U511-AE511)/W511</f>
        <v>#N/A</v>
      </c>
      <c r="AG511" s="72" t="e">
        <f ca="1">((Coef!$J$8*Y511^2)/2)*(COS(V511))^2</f>
        <v>#N/A</v>
      </c>
      <c r="AH511" s="72" t="e">
        <f ca="1">Y511*(1-(AG511/3))</f>
        <v>#N/A</v>
      </c>
      <c r="AI511" s="72" t="e">
        <f ca="1">AF511*(1-AG511)+V511</f>
        <v>#N/A</v>
      </c>
      <c r="AJ511" s="72" t="e">
        <f ca="1">(EXP(AH511)-EXP(-AH511))/2</f>
        <v>#N/A</v>
      </c>
      <c r="AK511" s="72" t="e">
        <f ca="1">ATAN(AJ511/COS(AI511))</f>
        <v>#N/A</v>
      </c>
      <c r="AL511" s="72" t="e">
        <f ca="1">ATAN(COS(AK511)*TAN(AI511))</f>
        <v>#N/A</v>
      </c>
      <c r="AM511" s="72" t="e">
        <f ca="1">V511+(1+Coef!$J$8*(COS(V511))^2-(3/2)*Coef!$J$8*SIN(V511)*COS(V511)*(AL511-V511))*(AL511-V511)</f>
        <v>#N/A</v>
      </c>
      <c r="AN511" s="34" t="e">
        <f t="shared" ca="1" si="378"/>
        <v>#N/A</v>
      </c>
      <c r="AO511" s="33" t="e">
        <f t="shared" ca="1" si="379"/>
        <v>#N/A</v>
      </c>
      <c r="AP511" s="33" t="e">
        <f t="shared" ca="1" si="380"/>
        <v>#N/A</v>
      </c>
      <c r="AQ511" s="72">
        <v>285</v>
      </c>
      <c r="AR511" s="72">
        <v>810000</v>
      </c>
      <c r="AS511" s="72" t="e">
        <f t="shared" ca="1" si="403"/>
        <v>#N/A</v>
      </c>
      <c r="AT511" s="72" t="e">
        <f t="shared" ca="1" si="403"/>
        <v>#N/A</v>
      </c>
      <c r="AU511" s="72">
        <f t="shared" si="403"/>
        <v>4.9741883681838397</v>
      </c>
      <c r="AV511" s="72" t="e">
        <f t="array" aca="1" ref="AV511" ca="1">ATAN((1-f)*TAN(AS511))</f>
        <v>#N/A</v>
      </c>
      <c r="AW511" s="72" t="e">
        <f t="shared" ca="1" si="381"/>
        <v>#N/A</v>
      </c>
      <c r="AX511" s="72" t="e">
        <f t="shared" ca="1" si="382"/>
        <v>#N/A</v>
      </c>
      <c r="AY511" s="72" t="e">
        <f t="shared" ca="1" si="404"/>
        <v>#N/A</v>
      </c>
      <c r="AZ511" s="72" t="e">
        <f t="shared" ca="1" si="383"/>
        <v>#N/A</v>
      </c>
      <c r="BA511" s="72" t="e">
        <f t="shared" ca="1" si="384"/>
        <v>#N/A</v>
      </c>
      <c r="BB511" s="72" t="e">
        <f t="shared" ca="1" si="385"/>
        <v>#N/A</v>
      </c>
      <c r="BC511" s="72" t="e">
        <f t="shared" ca="1" si="405"/>
        <v>#N/A</v>
      </c>
      <c r="BD511" s="75" t="e">
        <f t="shared" ca="1" si="386"/>
        <v>#N/A</v>
      </c>
      <c r="BE511" s="75" t="e">
        <f t="shared" ca="1" si="387"/>
        <v>#N/A</v>
      </c>
      <c r="BF511" s="75" t="e">
        <f t="shared" ca="1" si="406"/>
        <v>#N/A</v>
      </c>
      <c r="BG511" s="75" t="e">
        <f t="shared" ca="1" si="388"/>
        <v>#N/A</v>
      </c>
      <c r="BH511" s="75" t="e">
        <f t="shared" ca="1" si="389"/>
        <v>#N/A</v>
      </c>
      <c r="BI511" s="75" t="e">
        <f t="shared" ca="1" si="407"/>
        <v>#N/A</v>
      </c>
      <c r="BJ511" s="75" t="e">
        <f t="shared" ca="1" si="390"/>
        <v>#N/A</v>
      </c>
      <c r="BK511" s="75" t="e">
        <f t="shared" ca="1" si="391"/>
        <v>#N/A</v>
      </c>
      <c r="BL511" s="75" t="e">
        <f t="shared" ca="1" si="408"/>
        <v>#N/A</v>
      </c>
      <c r="BM511" s="72" t="e">
        <f t="array" aca="1" ref="BM511" ca="1">ATAN2((1-f)*SQRT(AX511^2+(SIN(AV511)*SIN(BL511)-COS(AV511)*COS(BL511)*COS(AU511))^2),SIN(AV511)*COS(BL511)+COS(AV511)*SIN(BL511)*COS(AU511))</f>
        <v>#N/A</v>
      </c>
      <c r="BN511" s="72" t="e">
        <f t="shared" ca="1" si="392"/>
        <v>#N/A</v>
      </c>
      <c r="BO511" s="72" t="e">
        <f t="array" aca="1" ref="BO511" ca="1">f/16*(1-AX511^2)*(4+f*(4-3*(1-AX511^2)))</f>
        <v>#N/A</v>
      </c>
      <c r="BP511" s="72" t="e">
        <f t="array" aca="1" ref="BP511" ca="1">BN511-(1-BO511)*f*AX511*(BL511+BO511*SIN(BL511)*(COS(BJ511)+BO511*COS(BL511)*(-1+2*COS(BJ511)^2)))</f>
        <v>#N/A</v>
      </c>
      <c r="BQ511" s="72" t="e">
        <f t="shared" ca="1" si="393"/>
        <v>#N/A</v>
      </c>
    </row>
    <row r="512" spans="2:69">
      <c r="B512" s="38"/>
      <c r="C512" s="72" t="str">
        <f t="shared" si="394"/>
        <v/>
      </c>
      <c r="D512" s="72" t="e">
        <f t="array" aca="1" ref="D512" ca="1">MATCH(TRUE,ISERROR(VALUE(MID(C512,ROW(INDIRECT("1:"&amp;LEN(C512))),1))),0)</f>
        <v>#N/A</v>
      </c>
      <c r="E512" s="72" t="e">
        <f t="shared" ca="1" si="395"/>
        <v>#N/A</v>
      </c>
      <c r="F512" s="72" t="e">
        <f t="shared" ca="1" si="396"/>
        <v>#N/A</v>
      </c>
      <c r="G512" s="72" t="e">
        <f t="shared" ca="1" si="397"/>
        <v>#N/A</v>
      </c>
      <c r="H512" s="72" t="e">
        <f t="shared" ca="1" si="398"/>
        <v>#N/A</v>
      </c>
      <c r="I512" s="72" t="e">
        <f t="shared" ca="1" si="399"/>
        <v>#N/A</v>
      </c>
      <c r="J512" s="72" t="e">
        <f t="shared" ca="1" si="400"/>
        <v>#N/A</v>
      </c>
      <c r="K512" s="72" t="e">
        <f t="shared" ca="1" si="401"/>
        <v>#N/A</v>
      </c>
      <c r="L512" s="72" t="e">
        <f t="shared" ca="1" si="402"/>
        <v>#N/A</v>
      </c>
      <c r="M512" s="72" t="e">
        <f ca="1">VLOOKUP(G512,Coef!$C$2:$F$25,4)</f>
        <v>#N/A</v>
      </c>
      <c r="N512" s="31" t="e">
        <f ca="1">VLOOKUP(F512,Coef!$C$4:$D$23,2)</f>
        <v>#N/A</v>
      </c>
      <c r="O512" s="31" t="e">
        <f ca="1">MOD(VLOOKUP(H512,Coef!$C$2:$G$21,5)+MOD(E512+1,2)*15,20)</f>
        <v>#N/A</v>
      </c>
      <c r="P512" s="31" t="e">
        <f ca="1">VLOOKUP(N512,Coef!$A$27:$B$46,2)</f>
        <v>#N/A</v>
      </c>
      <c r="Q512" s="31" t="e">
        <f ca="1">VLOOKUP(N512,Coef!$A$27:$C$46,3)+O512/10-0.1</f>
        <v>#N/A</v>
      </c>
      <c r="R512" s="31" t="e">
        <f ca="1">IF(Q512+0.1&lt;P512,Q512+2,Q512)</f>
        <v>#N/A</v>
      </c>
      <c r="S512" s="72" t="e">
        <f ca="1">M512*100000+J512</f>
        <v>#N/A</v>
      </c>
      <c r="T512" s="72" t="e">
        <f ca="1">R512*1000000+K512</f>
        <v>#N/A</v>
      </c>
      <c r="U512" s="72" t="e">
        <f ca="1">IF(N512&lt;11,T512-10000000,T512)</f>
        <v>#N/A</v>
      </c>
      <c r="V512" s="72" t="e">
        <f ca="1">U512/(6366197.724*0.9996)</f>
        <v>#N/A</v>
      </c>
      <c r="W512" s="72" t="e">
        <f ca="1">(Coef!$J$9/(1+Coef!$J$8*(COS(V512))^2)^0.5)*Coef!$J$6</f>
        <v>#N/A</v>
      </c>
      <c r="X512" s="72" t="e">
        <f ca="1">6*E512-183</f>
        <v>#N/A</v>
      </c>
      <c r="Y512" s="72" t="e">
        <f ca="1">(S512-500000)/W512</f>
        <v>#N/A</v>
      </c>
      <c r="Z512" s="72" t="e">
        <f ca="1">SIN(2*V512)</f>
        <v>#N/A</v>
      </c>
      <c r="AA512" s="72" t="e">
        <f ca="1">Z512*(COS(V512))^2</f>
        <v>#N/A</v>
      </c>
      <c r="AB512" s="72" t="e">
        <f ca="1">V512+(Z512/2)</f>
        <v>#N/A</v>
      </c>
      <c r="AC512" s="72" t="e">
        <f ca="1">(3*AB512+AA512)/4</f>
        <v>#N/A</v>
      </c>
      <c r="AD512" s="72" t="e">
        <f ca="1">(5*AC512+AA512*(COS(V512))^2)/3</f>
        <v>#N/A</v>
      </c>
      <c r="AE512" s="72" t="e">
        <f ca="1">Coef!$J$6*Coef!$J$9*(V512-(Coef!$J$10*AB512)+(Coef!$J$11*AC512)-(Coef!$J$12*AD512))</f>
        <v>#N/A</v>
      </c>
      <c r="AF512" s="72" t="e">
        <f ca="1">(U512-AE512)/W512</f>
        <v>#N/A</v>
      </c>
      <c r="AG512" s="72" t="e">
        <f ca="1">((Coef!$J$8*Y512^2)/2)*(COS(V512))^2</f>
        <v>#N/A</v>
      </c>
      <c r="AH512" s="72" t="e">
        <f ca="1">Y512*(1-(AG512/3))</f>
        <v>#N/A</v>
      </c>
      <c r="AI512" s="72" t="e">
        <f ca="1">AF512*(1-AG512)+V512</f>
        <v>#N/A</v>
      </c>
      <c r="AJ512" s="72" t="e">
        <f ca="1">(EXP(AH512)-EXP(-AH512))/2</f>
        <v>#N/A</v>
      </c>
      <c r="AK512" s="72" t="e">
        <f ca="1">ATAN(AJ512/COS(AI512))</f>
        <v>#N/A</v>
      </c>
      <c r="AL512" s="72" t="e">
        <f ca="1">ATAN(COS(AK512)*TAN(AI512))</f>
        <v>#N/A</v>
      </c>
      <c r="AM512" s="72" t="e">
        <f ca="1">V512+(1+Coef!$J$8*(COS(V512))^2-(3/2)*Coef!$J$8*SIN(V512)*COS(V512)*(AL512-V512))*(AL512-V512)</f>
        <v>#N/A</v>
      </c>
      <c r="AN512" s="34" t="e">
        <f t="shared" ca="1" si="378"/>
        <v>#N/A</v>
      </c>
      <c r="AO512" s="33" t="e">
        <f t="shared" ca="1" si="379"/>
        <v>#N/A</v>
      </c>
      <c r="AP512" s="33" t="e">
        <f t="shared" ca="1" si="380"/>
        <v>#N/A</v>
      </c>
      <c r="AQ512" s="72">
        <v>285</v>
      </c>
      <c r="AR512" s="72">
        <v>810000</v>
      </c>
      <c r="AS512" s="72" t="e">
        <f t="shared" ca="1" si="403"/>
        <v>#N/A</v>
      </c>
      <c r="AT512" s="72" t="e">
        <f t="shared" ca="1" si="403"/>
        <v>#N/A</v>
      </c>
      <c r="AU512" s="72">
        <f t="shared" si="403"/>
        <v>4.9741883681838397</v>
      </c>
      <c r="AV512" s="72" t="e">
        <f t="array" aca="1" ref="AV512" ca="1">ATAN((1-f)*TAN(AS512))</f>
        <v>#N/A</v>
      </c>
      <c r="AW512" s="72" t="e">
        <f t="shared" ca="1" si="381"/>
        <v>#N/A</v>
      </c>
      <c r="AX512" s="72" t="e">
        <f t="shared" ca="1" si="382"/>
        <v>#N/A</v>
      </c>
      <c r="AY512" s="72" t="e">
        <f t="shared" ca="1" si="404"/>
        <v>#N/A</v>
      </c>
      <c r="AZ512" s="72" t="e">
        <f t="shared" ca="1" si="383"/>
        <v>#N/A</v>
      </c>
      <c r="BA512" s="72" t="e">
        <f t="shared" ca="1" si="384"/>
        <v>#N/A</v>
      </c>
      <c r="BB512" s="72" t="e">
        <f t="shared" ca="1" si="385"/>
        <v>#N/A</v>
      </c>
      <c r="BC512" s="72" t="e">
        <f t="shared" ca="1" si="405"/>
        <v>#N/A</v>
      </c>
      <c r="BD512" s="75" t="e">
        <f t="shared" ca="1" si="386"/>
        <v>#N/A</v>
      </c>
      <c r="BE512" s="75" t="e">
        <f t="shared" ca="1" si="387"/>
        <v>#N/A</v>
      </c>
      <c r="BF512" s="75" t="e">
        <f t="shared" ca="1" si="406"/>
        <v>#N/A</v>
      </c>
      <c r="BG512" s="75" t="e">
        <f t="shared" ca="1" si="388"/>
        <v>#N/A</v>
      </c>
      <c r="BH512" s="75" t="e">
        <f t="shared" ca="1" si="389"/>
        <v>#N/A</v>
      </c>
      <c r="BI512" s="75" t="e">
        <f t="shared" ca="1" si="407"/>
        <v>#N/A</v>
      </c>
      <c r="BJ512" s="75" t="e">
        <f t="shared" ca="1" si="390"/>
        <v>#N/A</v>
      </c>
      <c r="BK512" s="75" t="e">
        <f t="shared" ca="1" si="391"/>
        <v>#N/A</v>
      </c>
      <c r="BL512" s="75" t="e">
        <f t="shared" ca="1" si="408"/>
        <v>#N/A</v>
      </c>
      <c r="BM512" s="72" t="e">
        <f t="array" aca="1" ref="BM512" ca="1">ATAN2((1-f)*SQRT(AX512^2+(SIN(AV512)*SIN(BL512)-COS(AV512)*COS(BL512)*COS(AU512))^2),SIN(AV512)*COS(BL512)+COS(AV512)*SIN(BL512)*COS(AU512))</f>
        <v>#N/A</v>
      </c>
      <c r="BN512" s="72" t="e">
        <f t="shared" ca="1" si="392"/>
        <v>#N/A</v>
      </c>
      <c r="BO512" s="72" t="e">
        <f t="array" aca="1" ref="BO512" ca="1">f/16*(1-AX512^2)*(4+f*(4-3*(1-AX512^2)))</f>
        <v>#N/A</v>
      </c>
      <c r="BP512" s="72" t="e">
        <f t="array" aca="1" ref="BP512" ca="1">BN512-(1-BO512)*f*AX512*(BL512+BO512*SIN(BL512)*(COS(BJ512)+BO512*COS(BL512)*(-1+2*COS(BJ512)^2)))</f>
        <v>#N/A</v>
      </c>
      <c r="BQ512" s="72" t="e">
        <f t="shared" ca="1" si="393"/>
        <v>#N/A</v>
      </c>
    </row>
    <row r="513" spans="2:69">
      <c r="B513" s="38"/>
      <c r="C513" s="72" t="str">
        <f t="shared" si="394"/>
        <v/>
      </c>
      <c r="D513" s="72" t="e">
        <f t="array" aca="1" ref="D513" ca="1">MATCH(TRUE,ISERROR(VALUE(MID(C513,ROW(INDIRECT("1:"&amp;LEN(C513))),1))),0)</f>
        <v>#N/A</v>
      </c>
      <c r="E513" s="72" t="e">
        <f t="shared" ca="1" si="395"/>
        <v>#N/A</v>
      </c>
      <c r="F513" s="72" t="e">
        <f t="shared" ca="1" si="396"/>
        <v>#N/A</v>
      </c>
      <c r="G513" s="72" t="e">
        <f t="shared" ca="1" si="397"/>
        <v>#N/A</v>
      </c>
      <c r="H513" s="72" t="e">
        <f t="shared" ca="1" si="398"/>
        <v>#N/A</v>
      </c>
      <c r="I513" s="72" t="e">
        <f t="shared" ca="1" si="399"/>
        <v>#N/A</v>
      </c>
      <c r="J513" s="72" t="e">
        <f t="shared" ca="1" si="400"/>
        <v>#N/A</v>
      </c>
      <c r="K513" s="72" t="e">
        <f t="shared" ca="1" si="401"/>
        <v>#N/A</v>
      </c>
      <c r="L513" s="72" t="e">
        <f t="shared" ca="1" si="402"/>
        <v>#N/A</v>
      </c>
      <c r="M513" s="72" t="e">
        <f ca="1">VLOOKUP(G513,Coef!$C$2:$F$25,4)</f>
        <v>#N/A</v>
      </c>
      <c r="N513" s="31" t="e">
        <f ca="1">VLOOKUP(F513,Coef!$C$4:$D$23,2)</f>
        <v>#N/A</v>
      </c>
      <c r="O513" s="31" t="e">
        <f ca="1">MOD(VLOOKUP(H513,Coef!$C$2:$G$21,5)+MOD(E513+1,2)*15,20)</f>
        <v>#N/A</v>
      </c>
      <c r="P513" s="31" t="e">
        <f ca="1">VLOOKUP(N513,Coef!$A$27:$B$46,2)</f>
        <v>#N/A</v>
      </c>
      <c r="Q513" s="31" t="e">
        <f ca="1">VLOOKUP(N513,Coef!$A$27:$C$46,3)+O513/10-0.1</f>
        <v>#N/A</v>
      </c>
      <c r="R513" s="31" t="e">
        <f ca="1">IF(Q513+0.1&lt;P513,Q513+2,Q513)</f>
        <v>#N/A</v>
      </c>
      <c r="S513" s="72" t="e">
        <f ca="1">M513*100000+J513</f>
        <v>#N/A</v>
      </c>
      <c r="T513" s="72" t="e">
        <f ca="1">R513*1000000+K513</f>
        <v>#N/A</v>
      </c>
      <c r="U513" s="72" t="e">
        <f ca="1">IF(N513&lt;11,T513-10000000,T513)</f>
        <v>#N/A</v>
      </c>
      <c r="V513" s="72" t="e">
        <f ca="1">U513/(6366197.724*0.9996)</f>
        <v>#N/A</v>
      </c>
      <c r="W513" s="72" t="e">
        <f ca="1">(Coef!$J$9/(1+Coef!$J$8*(COS(V513))^2)^0.5)*Coef!$J$6</f>
        <v>#N/A</v>
      </c>
      <c r="X513" s="72" t="e">
        <f ca="1">6*E513-183</f>
        <v>#N/A</v>
      </c>
      <c r="Y513" s="72" t="e">
        <f ca="1">(S513-500000)/W513</f>
        <v>#N/A</v>
      </c>
      <c r="Z513" s="72" t="e">
        <f ca="1">SIN(2*V513)</f>
        <v>#N/A</v>
      </c>
      <c r="AA513" s="72" t="e">
        <f ca="1">Z513*(COS(V513))^2</f>
        <v>#N/A</v>
      </c>
      <c r="AB513" s="72" t="e">
        <f ca="1">V513+(Z513/2)</f>
        <v>#N/A</v>
      </c>
      <c r="AC513" s="72" t="e">
        <f ca="1">(3*AB513+AA513)/4</f>
        <v>#N/A</v>
      </c>
      <c r="AD513" s="72" t="e">
        <f ca="1">(5*AC513+AA513*(COS(V513))^2)/3</f>
        <v>#N/A</v>
      </c>
      <c r="AE513" s="72" t="e">
        <f ca="1">Coef!$J$6*Coef!$J$9*(V513-(Coef!$J$10*AB513)+(Coef!$J$11*AC513)-(Coef!$J$12*AD513))</f>
        <v>#N/A</v>
      </c>
      <c r="AF513" s="72" t="e">
        <f ca="1">(U513-AE513)/W513</f>
        <v>#N/A</v>
      </c>
      <c r="AG513" s="72" t="e">
        <f ca="1">((Coef!$J$8*Y513^2)/2)*(COS(V513))^2</f>
        <v>#N/A</v>
      </c>
      <c r="AH513" s="72" t="e">
        <f ca="1">Y513*(1-(AG513/3))</f>
        <v>#N/A</v>
      </c>
      <c r="AI513" s="72" t="e">
        <f ca="1">AF513*(1-AG513)+V513</f>
        <v>#N/A</v>
      </c>
      <c r="AJ513" s="72" t="e">
        <f ca="1">(EXP(AH513)-EXP(-AH513))/2</f>
        <v>#N/A</v>
      </c>
      <c r="AK513" s="72" t="e">
        <f ca="1">ATAN(AJ513/COS(AI513))</f>
        <v>#N/A</v>
      </c>
      <c r="AL513" s="72" t="e">
        <f ca="1">ATAN(COS(AK513)*TAN(AI513))</f>
        <v>#N/A</v>
      </c>
      <c r="AM513" s="72" t="e">
        <f ca="1">V513+(1+Coef!$J$8*(COS(V513))^2-(3/2)*Coef!$J$8*SIN(V513)*COS(V513)*(AL513-V513))*(AL513-V513)</f>
        <v>#N/A</v>
      </c>
      <c r="AN513" s="34" t="e">
        <f t="shared" ca="1" si="378"/>
        <v>#N/A</v>
      </c>
      <c r="AO513" s="33" t="e">
        <f t="shared" ca="1" si="379"/>
        <v>#N/A</v>
      </c>
      <c r="AP513" s="33" t="e">
        <f t="shared" ca="1" si="380"/>
        <v>#N/A</v>
      </c>
      <c r="AQ513" s="72">
        <v>285</v>
      </c>
      <c r="AR513" s="72">
        <v>810000</v>
      </c>
      <c r="AS513" s="72" t="e">
        <f t="shared" ca="1" si="403"/>
        <v>#N/A</v>
      </c>
      <c r="AT513" s="72" t="e">
        <f t="shared" ca="1" si="403"/>
        <v>#N/A</v>
      </c>
      <c r="AU513" s="72">
        <f t="shared" si="403"/>
        <v>4.9741883681838397</v>
      </c>
      <c r="AV513" s="72" t="e">
        <f t="array" aca="1" ref="AV513" ca="1">ATAN((1-f)*TAN(AS513))</f>
        <v>#N/A</v>
      </c>
      <c r="AW513" s="72" t="e">
        <f t="shared" ca="1" si="381"/>
        <v>#N/A</v>
      </c>
      <c r="AX513" s="72" t="e">
        <f t="shared" ca="1" si="382"/>
        <v>#N/A</v>
      </c>
      <c r="AY513" s="72" t="e">
        <f t="shared" ca="1" si="404"/>
        <v>#N/A</v>
      </c>
      <c r="AZ513" s="72" t="e">
        <f t="shared" ca="1" si="383"/>
        <v>#N/A</v>
      </c>
      <c r="BA513" s="72" t="e">
        <f t="shared" ca="1" si="384"/>
        <v>#N/A</v>
      </c>
      <c r="BB513" s="72" t="e">
        <f t="shared" ca="1" si="385"/>
        <v>#N/A</v>
      </c>
      <c r="BC513" s="72" t="e">
        <f t="shared" ca="1" si="405"/>
        <v>#N/A</v>
      </c>
      <c r="BD513" s="75" t="e">
        <f t="shared" ca="1" si="386"/>
        <v>#N/A</v>
      </c>
      <c r="BE513" s="75" t="e">
        <f t="shared" ca="1" si="387"/>
        <v>#N/A</v>
      </c>
      <c r="BF513" s="75" t="e">
        <f t="shared" ca="1" si="406"/>
        <v>#N/A</v>
      </c>
      <c r="BG513" s="75" t="e">
        <f t="shared" ca="1" si="388"/>
        <v>#N/A</v>
      </c>
      <c r="BH513" s="75" t="e">
        <f t="shared" ca="1" si="389"/>
        <v>#N/A</v>
      </c>
      <c r="BI513" s="75" t="e">
        <f t="shared" ca="1" si="407"/>
        <v>#N/A</v>
      </c>
      <c r="BJ513" s="75" t="e">
        <f t="shared" ca="1" si="390"/>
        <v>#N/A</v>
      </c>
      <c r="BK513" s="75" t="e">
        <f t="shared" ca="1" si="391"/>
        <v>#N/A</v>
      </c>
      <c r="BL513" s="75" t="e">
        <f t="shared" ca="1" si="408"/>
        <v>#N/A</v>
      </c>
      <c r="BM513" s="72" t="e">
        <f t="array" aca="1" ref="BM513" ca="1">ATAN2((1-f)*SQRT(AX513^2+(SIN(AV513)*SIN(BL513)-COS(AV513)*COS(BL513)*COS(AU513))^2),SIN(AV513)*COS(BL513)+COS(AV513)*SIN(BL513)*COS(AU513))</f>
        <v>#N/A</v>
      </c>
      <c r="BN513" s="72" t="e">
        <f t="shared" ca="1" si="392"/>
        <v>#N/A</v>
      </c>
      <c r="BO513" s="72" t="e">
        <f t="array" aca="1" ref="BO513" ca="1">f/16*(1-AX513^2)*(4+f*(4-3*(1-AX513^2)))</f>
        <v>#N/A</v>
      </c>
      <c r="BP513" s="72" t="e">
        <f t="array" aca="1" ref="BP513" ca="1">BN513-(1-BO513)*f*AX513*(BL513+BO513*SIN(BL513)*(COS(BJ513)+BO513*COS(BL513)*(-1+2*COS(BJ513)^2)))</f>
        <v>#N/A</v>
      </c>
      <c r="BQ513" s="72" t="e">
        <f t="shared" ca="1" si="393"/>
        <v>#N/A</v>
      </c>
    </row>
    <row r="514" spans="2:69">
      <c r="B514" s="38"/>
      <c r="C514" s="72" t="str">
        <f t="shared" si="394"/>
        <v/>
      </c>
      <c r="D514" s="72" t="e">
        <f t="array" aca="1" ref="D514" ca="1">MATCH(TRUE,ISERROR(VALUE(MID(C514,ROW(INDIRECT("1:"&amp;LEN(C514))),1))),0)</f>
        <v>#N/A</v>
      </c>
      <c r="E514" s="72" t="e">
        <f t="shared" ca="1" si="395"/>
        <v>#N/A</v>
      </c>
      <c r="F514" s="72" t="e">
        <f t="shared" ca="1" si="396"/>
        <v>#N/A</v>
      </c>
      <c r="G514" s="72" t="e">
        <f t="shared" ca="1" si="397"/>
        <v>#N/A</v>
      </c>
      <c r="H514" s="72" t="e">
        <f t="shared" ca="1" si="398"/>
        <v>#N/A</v>
      </c>
      <c r="I514" s="72" t="e">
        <f t="shared" ca="1" si="399"/>
        <v>#N/A</v>
      </c>
      <c r="J514" s="72" t="e">
        <f t="shared" ca="1" si="400"/>
        <v>#N/A</v>
      </c>
      <c r="K514" s="72" t="e">
        <f t="shared" ca="1" si="401"/>
        <v>#N/A</v>
      </c>
      <c r="L514" s="72" t="e">
        <f t="shared" ca="1" si="402"/>
        <v>#N/A</v>
      </c>
      <c r="M514" s="72" t="e">
        <f ca="1">VLOOKUP(G514,Coef!$C$2:$F$25,4)</f>
        <v>#N/A</v>
      </c>
      <c r="N514" s="31" t="e">
        <f ca="1">VLOOKUP(F514,Coef!$C$4:$D$23,2)</f>
        <v>#N/A</v>
      </c>
      <c r="O514" s="31" t="e">
        <f ca="1">MOD(VLOOKUP(H514,Coef!$C$2:$G$21,5)+MOD(E514+1,2)*15,20)</f>
        <v>#N/A</v>
      </c>
      <c r="P514" s="31" t="e">
        <f ca="1">VLOOKUP(N514,Coef!$A$27:$B$46,2)</f>
        <v>#N/A</v>
      </c>
      <c r="Q514" s="31" t="e">
        <f ca="1">VLOOKUP(N514,Coef!$A$27:$C$46,3)+O514/10-0.1</f>
        <v>#N/A</v>
      </c>
      <c r="R514" s="31" t="e">
        <f ca="1">IF(Q514+0.1&lt;P514,Q514+2,Q514)</f>
        <v>#N/A</v>
      </c>
      <c r="S514" s="72" t="e">
        <f ca="1">M514*100000+J514</f>
        <v>#N/A</v>
      </c>
      <c r="T514" s="72" t="e">
        <f ca="1">R514*1000000+K514</f>
        <v>#N/A</v>
      </c>
      <c r="U514" s="72" t="e">
        <f ca="1">IF(N514&lt;11,T514-10000000,T514)</f>
        <v>#N/A</v>
      </c>
      <c r="V514" s="72" t="e">
        <f ca="1">U514/(6366197.724*0.9996)</f>
        <v>#N/A</v>
      </c>
      <c r="W514" s="72" t="e">
        <f ca="1">(Coef!$J$9/(1+Coef!$J$8*(COS(V514))^2)^0.5)*Coef!$J$6</f>
        <v>#N/A</v>
      </c>
      <c r="X514" s="72" t="e">
        <f ca="1">6*E514-183</f>
        <v>#N/A</v>
      </c>
      <c r="Y514" s="72" t="e">
        <f ca="1">(S514-500000)/W514</f>
        <v>#N/A</v>
      </c>
      <c r="Z514" s="72" t="e">
        <f ca="1">SIN(2*V514)</f>
        <v>#N/A</v>
      </c>
      <c r="AA514" s="72" t="e">
        <f ca="1">Z514*(COS(V514))^2</f>
        <v>#N/A</v>
      </c>
      <c r="AB514" s="72" t="e">
        <f ca="1">V514+(Z514/2)</f>
        <v>#N/A</v>
      </c>
      <c r="AC514" s="72" t="e">
        <f ca="1">(3*AB514+AA514)/4</f>
        <v>#N/A</v>
      </c>
      <c r="AD514" s="72" t="e">
        <f ca="1">(5*AC514+AA514*(COS(V514))^2)/3</f>
        <v>#N/A</v>
      </c>
      <c r="AE514" s="72" t="e">
        <f ca="1">Coef!$J$6*Coef!$J$9*(V514-(Coef!$J$10*AB514)+(Coef!$J$11*AC514)-(Coef!$J$12*AD514))</f>
        <v>#N/A</v>
      </c>
      <c r="AF514" s="72" t="e">
        <f ca="1">(U514-AE514)/W514</f>
        <v>#N/A</v>
      </c>
      <c r="AG514" s="72" t="e">
        <f ca="1">((Coef!$J$8*Y514^2)/2)*(COS(V514))^2</f>
        <v>#N/A</v>
      </c>
      <c r="AH514" s="72" t="e">
        <f ca="1">Y514*(1-(AG514/3))</f>
        <v>#N/A</v>
      </c>
      <c r="AI514" s="72" t="e">
        <f ca="1">AF514*(1-AG514)+V514</f>
        <v>#N/A</v>
      </c>
      <c r="AJ514" s="72" t="e">
        <f ca="1">(EXP(AH514)-EXP(-AH514))/2</f>
        <v>#N/A</v>
      </c>
      <c r="AK514" s="72" t="e">
        <f ca="1">ATAN(AJ514/COS(AI514))</f>
        <v>#N/A</v>
      </c>
      <c r="AL514" s="72" t="e">
        <f ca="1">ATAN(COS(AK514)*TAN(AI514))</f>
        <v>#N/A</v>
      </c>
      <c r="AM514" s="72" t="e">
        <f ca="1">V514+(1+Coef!$J$8*(COS(V514))^2-(3/2)*Coef!$J$8*SIN(V514)*COS(V514)*(AL514-V514))*(AL514-V514)</f>
        <v>#N/A</v>
      </c>
      <c r="AN514" s="34" t="e">
        <f t="shared" ref="AN514:AN551" ca="1" si="409">E514&amp;" "&amp;RIGHT(S514+1000000,6)&amp;" "&amp;RIGHT(T514+10000000,7)&amp;" "&amp;IF(AO514&lt;0,"S","N")</f>
        <v>#N/A</v>
      </c>
      <c r="AO514" s="33" t="e">
        <f t="shared" ref="AO514:AO551" ca="1" si="410">AM514/PI()*180</f>
        <v>#N/A</v>
      </c>
      <c r="AP514" s="33" t="e">
        <f t="shared" ref="AP514:AP551" ca="1" si="411">AK514/PI()*180+X514</f>
        <v>#N/A</v>
      </c>
      <c r="AQ514" s="72">
        <v>285</v>
      </c>
      <c r="AR514" s="72">
        <v>810000</v>
      </c>
      <c r="AS514" s="72" t="e">
        <f t="shared" ca="1" si="403"/>
        <v>#N/A</v>
      </c>
      <c r="AT514" s="72" t="e">
        <f t="shared" ca="1" si="403"/>
        <v>#N/A</v>
      </c>
      <c r="AU514" s="72">
        <f t="shared" si="403"/>
        <v>4.9741883681838397</v>
      </c>
      <c r="AV514" s="72" t="e">
        <f t="array" aca="1" ref="AV514" ca="1">ATAN((1-f)*TAN(AS514))</f>
        <v>#N/A</v>
      </c>
      <c r="AW514" s="72" t="e">
        <f t="shared" ref="AW514:AW551" ca="1" si="412">ATAN2(COS(AU514),TAN(AV514))</f>
        <v>#N/A</v>
      </c>
      <c r="AX514" s="72" t="e">
        <f t="shared" ref="AX514:AX551" ca="1" si="413">COS(AV514)*SIN(AU514)</f>
        <v>#N/A</v>
      </c>
      <c r="AY514" s="72" t="e">
        <f t="shared" ca="1" si="404"/>
        <v>#N/A</v>
      </c>
      <c r="AZ514" s="72" t="e">
        <f t="shared" ca="1" si="383"/>
        <v>#N/A</v>
      </c>
      <c r="BA514" s="72" t="e">
        <f t="shared" ca="1" si="384"/>
        <v>#N/A</v>
      </c>
      <c r="BB514" s="72" t="e">
        <f t="shared" ca="1" si="385"/>
        <v>#N/A</v>
      </c>
      <c r="BC514" s="72" t="e">
        <f t="shared" ca="1" si="405"/>
        <v>#N/A</v>
      </c>
      <c r="BD514" s="75" t="e">
        <f t="shared" ca="1" si="386"/>
        <v>#N/A</v>
      </c>
      <c r="BE514" s="75" t="e">
        <f t="shared" ca="1" si="387"/>
        <v>#N/A</v>
      </c>
      <c r="BF514" s="75" t="e">
        <f t="shared" ca="1" si="406"/>
        <v>#N/A</v>
      </c>
      <c r="BG514" s="75" t="e">
        <f t="shared" ca="1" si="388"/>
        <v>#N/A</v>
      </c>
      <c r="BH514" s="75" t="e">
        <f t="shared" ca="1" si="389"/>
        <v>#N/A</v>
      </c>
      <c r="BI514" s="75" t="e">
        <f t="shared" ca="1" si="407"/>
        <v>#N/A</v>
      </c>
      <c r="BJ514" s="75" t="e">
        <f t="shared" ca="1" si="390"/>
        <v>#N/A</v>
      </c>
      <c r="BK514" s="75" t="e">
        <f t="shared" ca="1" si="391"/>
        <v>#N/A</v>
      </c>
      <c r="BL514" s="75" t="e">
        <f t="shared" ca="1" si="408"/>
        <v>#N/A</v>
      </c>
      <c r="BM514" s="72" t="e">
        <f t="array" aca="1" ref="BM514" ca="1">ATAN2((1-f)*SQRT(AX514^2+(SIN(AV514)*SIN(BL514)-COS(AV514)*COS(BL514)*COS(AU514))^2),SIN(AV514)*COS(BL514)+COS(AV514)*SIN(BL514)*COS(AU514))</f>
        <v>#N/A</v>
      </c>
      <c r="BN514" s="72" t="e">
        <f t="shared" ca="1" si="392"/>
        <v>#N/A</v>
      </c>
      <c r="BO514" s="72" t="e">
        <f t="array" aca="1" ref="BO514" ca="1">f/16*(1-AX514^2)*(4+f*(4-3*(1-AX514^2)))</f>
        <v>#N/A</v>
      </c>
      <c r="BP514" s="72" t="e">
        <f t="array" aca="1" ref="BP514" ca="1">BN514-(1-BO514)*f*AX514*(BL514+BO514*SIN(BL514)*(COS(BJ514)+BO514*COS(BL514)*(-1+2*COS(BJ514)^2)))</f>
        <v>#N/A</v>
      </c>
      <c r="BQ514" s="72" t="e">
        <f t="shared" ca="1" si="393"/>
        <v>#N/A</v>
      </c>
    </row>
    <row r="515" spans="2:69">
      <c r="B515" s="38"/>
      <c r="C515" s="72" t="str">
        <f t="shared" si="394"/>
        <v/>
      </c>
      <c r="D515" s="72" t="e">
        <f t="array" aca="1" ref="D515" ca="1">MATCH(TRUE,ISERROR(VALUE(MID(C515,ROW(INDIRECT("1:"&amp;LEN(C515))),1))),0)</f>
        <v>#N/A</v>
      </c>
      <c r="E515" s="72" t="e">
        <f t="shared" ca="1" si="395"/>
        <v>#N/A</v>
      </c>
      <c r="F515" s="72" t="e">
        <f t="shared" ca="1" si="396"/>
        <v>#N/A</v>
      </c>
      <c r="G515" s="72" t="e">
        <f t="shared" ca="1" si="397"/>
        <v>#N/A</v>
      </c>
      <c r="H515" s="72" t="e">
        <f t="shared" ca="1" si="398"/>
        <v>#N/A</v>
      </c>
      <c r="I515" s="72" t="e">
        <f t="shared" ca="1" si="399"/>
        <v>#N/A</v>
      </c>
      <c r="J515" s="72" t="e">
        <f t="shared" ca="1" si="400"/>
        <v>#N/A</v>
      </c>
      <c r="K515" s="72" t="e">
        <f t="shared" ca="1" si="401"/>
        <v>#N/A</v>
      </c>
      <c r="L515" s="72" t="e">
        <f t="shared" ca="1" si="402"/>
        <v>#N/A</v>
      </c>
      <c r="M515" s="72" t="e">
        <f ca="1">VLOOKUP(G515,Coef!$C$2:$F$25,4)</f>
        <v>#N/A</v>
      </c>
      <c r="N515" s="31" t="e">
        <f ca="1">VLOOKUP(F515,Coef!$C$4:$D$23,2)</f>
        <v>#N/A</v>
      </c>
      <c r="O515" s="31" t="e">
        <f ca="1">MOD(VLOOKUP(H515,Coef!$C$2:$G$21,5)+MOD(E515+1,2)*15,20)</f>
        <v>#N/A</v>
      </c>
      <c r="P515" s="31" t="e">
        <f ca="1">VLOOKUP(N515,Coef!$A$27:$B$46,2)</f>
        <v>#N/A</v>
      </c>
      <c r="Q515" s="31" t="e">
        <f ca="1">VLOOKUP(N515,Coef!$A$27:$C$46,3)+O515/10-0.1</f>
        <v>#N/A</v>
      </c>
      <c r="R515" s="31" t="e">
        <f ca="1">IF(Q515+0.1&lt;P515,Q515+2,Q515)</f>
        <v>#N/A</v>
      </c>
      <c r="S515" s="72" t="e">
        <f ca="1">M515*100000+J515</f>
        <v>#N/A</v>
      </c>
      <c r="T515" s="72" t="e">
        <f ca="1">R515*1000000+K515</f>
        <v>#N/A</v>
      </c>
      <c r="U515" s="72" t="e">
        <f ca="1">IF(N515&lt;11,T515-10000000,T515)</f>
        <v>#N/A</v>
      </c>
      <c r="V515" s="72" t="e">
        <f ca="1">U515/(6366197.724*0.9996)</f>
        <v>#N/A</v>
      </c>
      <c r="W515" s="72" t="e">
        <f ca="1">(Coef!$J$9/(1+Coef!$J$8*(COS(V515))^2)^0.5)*Coef!$J$6</f>
        <v>#N/A</v>
      </c>
      <c r="X515" s="72" t="e">
        <f ca="1">6*E515-183</f>
        <v>#N/A</v>
      </c>
      <c r="Y515" s="72" t="e">
        <f ca="1">(S515-500000)/W515</f>
        <v>#N/A</v>
      </c>
      <c r="Z515" s="72" t="e">
        <f ca="1">SIN(2*V515)</f>
        <v>#N/A</v>
      </c>
      <c r="AA515" s="72" t="e">
        <f ca="1">Z515*(COS(V515))^2</f>
        <v>#N/A</v>
      </c>
      <c r="AB515" s="72" t="e">
        <f ca="1">V515+(Z515/2)</f>
        <v>#N/A</v>
      </c>
      <c r="AC515" s="72" t="e">
        <f ca="1">(3*AB515+AA515)/4</f>
        <v>#N/A</v>
      </c>
      <c r="AD515" s="72" t="e">
        <f ca="1">(5*AC515+AA515*(COS(V515))^2)/3</f>
        <v>#N/A</v>
      </c>
      <c r="AE515" s="72" t="e">
        <f ca="1">Coef!$J$6*Coef!$J$9*(V515-(Coef!$J$10*AB515)+(Coef!$J$11*AC515)-(Coef!$J$12*AD515))</f>
        <v>#N/A</v>
      </c>
      <c r="AF515" s="72" t="e">
        <f ca="1">(U515-AE515)/W515</f>
        <v>#N/A</v>
      </c>
      <c r="AG515" s="72" t="e">
        <f ca="1">((Coef!$J$8*Y515^2)/2)*(COS(V515))^2</f>
        <v>#N/A</v>
      </c>
      <c r="AH515" s="72" t="e">
        <f ca="1">Y515*(1-(AG515/3))</f>
        <v>#N/A</v>
      </c>
      <c r="AI515" s="72" t="e">
        <f ca="1">AF515*(1-AG515)+V515</f>
        <v>#N/A</v>
      </c>
      <c r="AJ515" s="72" t="e">
        <f ca="1">(EXP(AH515)-EXP(-AH515))/2</f>
        <v>#N/A</v>
      </c>
      <c r="AK515" s="72" t="e">
        <f ca="1">ATAN(AJ515/COS(AI515))</f>
        <v>#N/A</v>
      </c>
      <c r="AL515" s="72" t="e">
        <f ca="1">ATAN(COS(AK515)*TAN(AI515))</f>
        <v>#N/A</v>
      </c>
      <c r="AM515" s="72" t="e">
        <f ca="1">V515+(1+Coef!$J$8*(COS(V515))^2-(3/2)*Coef!$J$8*SIN(V515)*COS(V515)*(AL515-V515))*(AL515-V515)</f>
        <v>#N/A</v>
      </c>
      <c r="AN515" s="34" t="e">
        <f t="shared" ca="1" si="409"/>
        <v>#N/A</v>
      </c>
      <c r="AO515" s="33" t="e">
        <f t="shared" ca="1" si="410"/>
        <v>#N/A</v>
      </c>
      <c r="AP515" s="33" t="e">
        <f t="shared" ca="1" si="411"/>
        <v>#N/A</v>
      </c>
      <c r="AQ515" s="72">
        <v>285</v>
      </c>
      <c r="AR515" s="72">
        <v>810000</v>
      </c>
      <c r="AS515" s="72" t="e">
        <f t="shared" ca="1" si="403"/>
        <v>#N/A</v>
      </c>
      <c r="AT515" s="72" t="e">
        <f t="shared" ca="1" si="403"/>
        <v>#N/A</v>
      </c>
      <c r="AU515" s="72">
        <f t="shared" si="403"/>
        <v>4.9741883681838397</v>
      </c>
      <c r="AV515" s="72" t="e">
        <f t="array" aca="1" ref="AV515" ca="1">ATAN((1-f)*TAN(AS515))</f>
        <v>#N/A</v>
      </c>
      <c r="AW515" s="72" t="e">
        <f t="shared" ca="1" si="412"/>
        <v>#N/A</v>
      </c>
      <c r="AX515" s="72" t="e">
        <f t="shared" ca="1" si="413"/>
        <v>#N/A</v>
      </c>
      <c r="AY515" s="72" t="e">
        <f t="shared" ca="1" si="404"/>
        <v>#N/A</v>
      </c>
      <c r="AZ515" s="72" t="e">
        <f t="shared" ref="AZ515:AZ551" ca="1" si="414">(SQRT(1+AY515)-1)/(SQRT(1+AY515)+1)</f>
        <v>#N/A</v>
      </c>
      <c r="BA515" s="72" t="e">
        <f t="shared" ref="BA515:BA551" ca="1" si="415">(1+0.25*AZ515^2)/(1-AZ515)</f>
        <v>#N/A</v>
      </c>
      <c r="BB515" s="72" t="e">
        <f t="shared" ref="BB515:BB551" ca="1" si="416">AZ515*(1-3/8*AZ515^2)</f>
        <v>#N/A</v>
      </c>
      <c r="BC515" s="72" t="e">
        <f t="shared" ca="1" si="405"/>
        <v>#N/A</v>
      </c>
      <c r="BD515" s="75" t="e">
        <f t="shared" ref="BD515:BD551" ca="1" si="417">2*$AW515+BC515</f>
        <v>#N/A</v>
      </c>
      <c r="BE515" s="75" t="e">
        <f t="shared" ref="BE515:BE551" ca="1" si="418">$BB515*SIN(BC515)*(COS(BD515)+$BB515/4*(COS(BC515)*(-1+2*COS(BD515))-$BB515/6*COS(BD515)*(-3+4*SIN(BC515)^2)*(-3+4*COS(BD515)^2)))</f>
        <v>#N/A</v>
      </c>
      <c r="BF515" s="75" t="e">
        <f t="shared" ca="1" si="406"/>
        <v>#N/A</v>
      </c>
      <c r="BG515" s="75" t="e">
        <f t="shared" ref="BG515:BG551" ca="1" si="419">2*$AW515+BF515</f>
        <v>#N/A</v>
      </c>
      <c r="BH515" s="75" t="e">
        <f t="shared" ref="BH515:BH551" ca="1" si="420">$BB515*SIN(BF515)*(COS(BG515)+$BB515/4*(COS(BF515)*(-1+2*COS(BG515))-$BB515/6*COS(BG515)*(-3+4*SIN(BF515)^2)*(-3+4*COS(BG515)^2)))</f>
        <v>#N/A</v>
      </c>
      <c r="BI515" s="75" t="e">
        <f t="shared" ca="1" si="407"/>
        <v>#N/A</v>
      </c>
      <c r="BJ515" s="75" t="e">
        <f t="shared" ref="BJ515:BJ551" ca="1" si="421">2*$AW515+BI515</f>
        <v>#N/A</v>
      </c>
      <c r="BK515" s="75" t="e">
        <f t="shared" ref="BK515:BK551" ca="1" si="422">$BB515*SIN(BI515)*(COS(BJ515)+$BB515/4*(COS(BI515)*(-1+2*COS(BJ515))-$BB515/6*COS(BJ515)*(-3+4*SIN(BI515)^2)*(-3+4*COS(BJ515)^2)))</f>
        <v>#N/A</v>
      </c>
      <c r="BL515" s="75" t="e">
        <f t="shared" ca="1" si="408"/>
        <v>#N/A</v>
      </c>
      <c r="BM515" s="72" t="e">
        <f t="array" aca="1" ref="BM515" ca="1">ATAN2((1-f)*SQRT(AX515^2+(SIN(AV515)*SIN(BL515)-COS(AV515)*COS(BL515)*COS(AU515))^2),SIN(AV515)*COS(BL515)+COS(AV515)*SIN(BL515)*COS(AU515))</f>
        <v>#N/A</v>
      </c>
      <c r="BN515" s="72" t="e">
        <f t="shared" ref="BN515:BN551" ca="1" si="423">ATAN2(COS(AV515)*COS(BL515)-SIN(AV515)*SIN(BL515)*COS(AU515),SIN(BL515)*SIN(AU515))</f>
        <v>#N/A</v>
      </c>
      <c r="BO515" s="72" t="e">
        <f t="array" aca="1" ref="BO515" ca="1">f/16*(1-AX515^2)*(4+f*(4-3*(1-AX515^2)))</f>
        <v>#N/A</v>
      </c>
      <c r="BP515" s="72" t="e">
        <f t="array" aca="1" ref="BP515" ca="1">BN515-(1-BO515)*f*AX515*(BL515+BO515*SIN(BL515)*(COS(BJ515)+BO515*COS(BL515)*(-1+2*COS(BJ515)^2)))</f>
        <v>#N/A</v>
      </c>
      <c r="BQ515" s="72" t="e">
        <f t="shared" ref="BQ515:BQ551" ca="1" si="424">BP515+AT515</f>
        <v>#N/A</v>
      </c>
    </row>
    <row r="516" spans="2:69">
      <c r="B516" s="38"/>
      <c r="C516" s="72" t="str">
        <f t="shared" ref="C516:C551" si="425">SUBSTITUTE(B516," ","")</f>
        <v/>
      </c>
      <c r="D516" s="72" t="e">
        <f t="array" aca="1" ref="D516" ca="1">MATCH(TRUE,ISERROR(VALUE(MID(C516,ROW(INDIRECT("1:"&amp;LEN(C516))),1))),0)</f>
        <v>#N/A</v>
      </c>
      <c r="E516" s="72" t="e">
        <f t="shared" ref="E516:E551" ca="1" si="426">VALUE(LEFT(C516,D516-1))</f>
        <v>#N/A</v>
      </c>
      <c r="F516" s="72" t="e">
        <f t="shared" ref="F516:F551" ca="1" si="427">MID(C516,D516,1)</f>
        <v>#N/A</v>
      </c>
      <c r="G516" s="72" t="e">
        <f t="shared" ref="G516:G551" ca="1" si="428">MID(C516,D516+1,1)</f>
        <v>#N/A</v>
      </c>
      <c r="H516" s="72" t="e">
        <f t="shared" ref="H516:H551" ca="1" si="429">MID(C516,D516+2,1)</f>
        <v>#N/A</v>
      </c>
      <c r="I516" s="72" t="e">
        <f t="shared" ref="I516:I551" ca="1" si="430">LEN(C516)-D516-2</f>
        <v>#N/A</v>
      </c>
      <c r="J516" s="72" t="e">
        <f t="shared" ref="J516:J551" ca="1" si="431">VALUE(LEFT(RIGHT(C516,I516),I516/2))*10^(5-I516/2)</f>
        <v>#N/A</v>
      </c>
      <c r="K516" s="72" t="e">
        <f t="shared" ref="K516:K551" ca="1" si="432">VALUE(RIGHT(C516,I516/2))*10^(5-I516/2)</f>
        <v>#N/A</v>
      </c>
      <c r="L516" s="72" t="e">
        <f t="shared" ref="L516:L551" ca="1" si="433">E516*6-183*PI()/180</f>
        <v>#N/A</v>
      </c>
      <c r="M516" s="72" t="e">
        <f ca="1">VLOOKUP(G516,Coef!$C$2:$F$25,4)</f>
        <v>#N/A</v>
      </c>
      <c r="N516" s="31" t="e">
        <f ca="1">VLOOKUP(F516,Coef!$C$4:$D$23,2)</f>
        <v>#N/A</v>
      </c>
      <c r="O516" s="31" t="e">
        <f ca="1">MOD(VLOOKUP(H516,Coef!$C$2:$G$21,5)+MOD(E516+1,2)*15,20)</f>
        <v>#N/A</v>
      </c>
      <c r="P516" s="31" t="e">
        <f ca="1">VLOOKUP(N516,Coef!$A$27:$B$46,2)</f>
        <v>#N/A</v>
      </c>
      <c r="Q516" s="31" t="e">
        <f ca="1">VLOOKUP(N516,Coef!$A$27:$C$46,3)+O516/10-0.1</f>
        <v>#N/A</v>
      </c>
      <c r="R516" s="31" t="e">
        <f ca="1">IF(Q516+0.1&lt;P516,Q516+2,Q516)</f>
        <v>#N/A</v>
      </c>
      <c r="S516" s="72" t="e">
        <f ca="1">M516*100000+J516</f>
        <v>#N/A</v>
      </c>
      <c r="T516" s="72" t="e">
        <f ca="1">R516*1000000+K516</f>
        <v>#N/A</v>
      </c>
      <c r="U516" s="72" t="e">
        <f ca="1">IF(N516&lt;11,T516-10000000,T516)</f>
        <v>#N/A</v>
      </c>
      <c r="V516" s="72" t="e">
        <f ca="1">U516/(6366197.724*0.9996)</f>
        <v>#N/A</v>
      </c>
      <c r="W516" s="72" t="e">
        <f ca="1">(Coef!$J$9/(1+Coef!$J$8*(COS(V516))^2)^0.5)*Coef!$J$6</f>
        <v>#N/A</v>
      </c>
      <c r="X516" s="72" t="e">
        <f ca="1">6*E516-183</f>
        <v>#N/A</v>
      </c>
      <c r="Y516" s="72" t="e">
        <f ca="1">(S516-500000)/W516</f>
        <v>#N/A</v>
      </c>
      <c r="Z516" s="72" t="e">
        <f ca="1">SIN(2*V516)</f>
        <v>#N/A</v>
      </c>
      <c r="AA516" s="72" t="e">
        <f ca="1">Z516*(COS(V516))^2</f>
        <v>#N/A</v>
      </c>
      <c r="AB516" s="72" t="e">
        <f ca="1">V516+(Z516/2)</f>
        <v>#N/A</v>
      </c>
      <c r="AC516" s="72" t="e">
        <f ca="1">(3*AB516+AA516)/4</f>
        <v>#N/A</v>
      </c>
      <c r="AD516" s="72" t="e">
        <f ca="1">(5*AC516+AA516*(COS(V516))^2)/3</f>
        <v>#N/A</v>
      </c>
      <c r="AE516" s="72" t="e">
        <f ca="1">Coef!$J$6*Coef!$J$9*(V516-(Coef!$J$10*AB516)+(Coef!$J$11*AC516)-(Coef!$J$12*AD516))</f>
        <v>#N/A</v>
      </c>
      <c r="AF516" s="72" t="e">
        <f ca="1">(U516-AE516)/W516</f>
        <v>#N/A</v>
      </c>
      <c r="AG516" s="72" t="e">
        <f ca="1">((Coef!$J$8*Y516^2)/2)*(COS(V516))^2</f>
        <v>#N/A</v>
      </c>
      <c r="AH516" s="72" t="e">
        <f ca="1">Y516*(1-(AG516/3))</f>
        <v>#N/A</v>
      </c>
      <c r="AI516" s="72" t="e">
        <f ca="1">AF516*(1-AG516)+V516</f>
        <v>#N/A</v>
      </c>
      <c r="AJ516" s="72" t="e">
        <f ca="1">(EXP(AH516)-EXP(-AH516))/2</f>
        <v>#N/A</v>
      </c>
      <c r="AK516" s="72" t="e">
        <f ca="1">ATAN(AJ516/COS(AI516))</f>
        <v>#N/A</v>
      </c>
      <c r="AL516" s="72" t="e">
        <f ca="1">ATAN(COS(AK516)*TAN(AI516))</f>
        <v>#N/A</v>
      </c>
      <c r="AM516" s="72" t="e">
        <f ca="1">V516+(1+Coef!$J$8*(COS(V516))^2-(3/2)*Coef!$J$8*SIN(V516)*COS(V516)*(AL516-V516))*(AL516-V516)</f>
        <v>#N/A</v>
      </c>
      <c r="AN516" s="34" t="e">
        <f t="shared" ca="1" si="409"/>
        <v>#N/A</v>
      </c>
      <c r="AO516" s="33" t="e">
        <f t="shared" ca="1" si="410"/>
        <v>#N/A</v>
      </c>
      <c r="AP516" s="33" t="e">
        <f t="shared" ca="1" si="411"/>
        <v>#N/A</v>
      </c>
      <c r="AQ516" s="72">
        <v>285</v>
      </c>
      <c r="AR516" s="72">
        <v>810000</v>
      </c>
      <c r="AS516" s="72" t="e">
        <f t="shared" ca="1" si="403"/>
        <v>#N/A</v>
      </c>
      <c r="AT516" s="72" t="e">
        <f t="shared" ca="1" si="403"/>
        <v>#N/A</v>
      </c>
      <c r="AU516" s="72">
        <f t="shared" si="403"/>
        <v>4.9741883681838397</v>
      </c>
      <c r="AV516" s="72" t="e">
        <f t="array" aca="1" ref="AV516" ca="1">ATAN((1-f)*TAN(AS516))</f>
        <v>#N/A</v>
      </c>
      <c r="AW516" s="72" t="e">
        <f t="shared" ca="1" si="412"/>
        <v>#N/A</v>
      </c>
      <c r="AX516" s="72" t="e">
        <f t="shared" ca="1" si="413"/>
        <v>#N/A</v>
      </c>
      <c r="AY516" s="72" t="e">
        <f t="shared" ca="1" si="404"/>
        <v>#N/A</v>
      </c>
      <c r="AZ516" s="72" t="e">
        <f t="shared" ca="1" si="414"/>
        <v>#N/A</v>
      </c>
      <c r="BA516" s="72" t="e">
        <f t="shared" ca="1" si="415"/>
        <v>#N/A</v>
      </c>
      <c r="BB516" s="72" t="e">
        <f t="shared" ca="1" si="416"/>
        <v>#N/A</v>
      </c>
      <c r="BC516" s="72" t="e">
        <f t="shared" ca="1" si="405"/>
        <v>#N/A</v>
      </c>
      <c r="BD516" s="75" t="e">
        <f t="shared" ca="1" si="417"/>
        <v>#N/A</v>
      </c>
      <c r="BE516" s="75" t="e">
        <f t="shared" ca="1" si="418"/>
        <v>#N/A</v>
      </c>
      <c r="BF516" s="75" t="e">
        <f t="shared" ca="1" si="406"/>
        <v>#N/A</v>
      </c>
      <c r="BG516" s="75" t="e">
        <f t="shared" ca="1" si="419"/>
        <v>#N/A</v>
      </c>
      <c r="BH516" s="75" t="e">
        <f t="shared" ca="1" si="420"/>
        <v>#N/A</v>
      </c>
      <c r="BI516" s="75" t="e">
        <f t="shared" ca="1" si="407"/>
        <v>#N/A</v>
      </c>
      <c r="BJ516" s="75" t="e">
        <f t="shared" ca="1" si="421"/>
        <v>#N/A</v>
      </c>
      <c r="BK516" s="75" t="e">
        <f t="shared" ca="1" si="422"/>
        <v>#N/A</v>
      </c>
      <c r="BL516" s="75" t="e">
        <f t="shared" ca="1" si="408"/>
        <v>#N/A</v>
      </c>
      <c r="BM516" s="72" t="e">
        <f t="array" aca="1" ref="BM516" ca="1">ATAN2((1-f)*SQRT(AX516^2+(SIN(AV516)*SIN(BL516)-COS(AV516)*COS(BL516)*COS(AU516))^2),SIN(AV516)*COS(BL516)+COS(AV516)*SIN(BL516)*COS(AU516))</f>
        <v>#N/A</v>
      </c>
      <c r="BN516" s="72" t="e">
        <f t="shared" ca="1" si="423"/>
        <v>#N/A</v>
      </c>
      <c r="BO516" s="72" t="e">
        <f t="array" aca="1" ref="BO516" ca="1">f/16*(1-AX516^2)*(4+f*(4-3*(1-AX516^2)))</f>
        <v>#N/A</v>
      </c>
      <c r="BP516" s="72" t="e">
        <f t="array" aca="1" ref="BP516" ca="1">BN516-(1-BO516)*f*AX516*(BL516+BO516*SIN(BL516)*(COS(BJ516)+BO516*COS(BL516)*(-1+2*COS(BJ516)^2)))</f>
        <v>#N/A</v>
      </c>
      <c r="BQ516" s="72" t="e">
        <f t="shared" ca="1" si="424"/>
        <v>#N/A</v>
      </c>
    </row>
    <row r="517" spans="2:69">
      <c r="B517" s="38"/>
      <c r="C517" s="72" t="str">
        <f t="shared" si="425"/>
        <v/>
      </c>
      <c r="D517" s="72" t="e">
        <f t="array" aca="1" ref="D517" ca="1">MATCH(TRUE,ISERROR(VALUE(MID(C517,ROW(INDIRECT("1:"&amp;LEN(C517))),1))),0)</f>
        <v>#N/A</v>
      </c>
      <c r="E517" s="72" t="e">
        <f t="shared" ca="1" si="426"/>
        <v>#N/A</v>
      </c>
      <c r="F517" s="72" t="e">
        <f t="shared" ca="1" si="427"/>
        <v>#N/A</v>
      </c>
      <c r="G517" s="72" t="e">
        <f t="shared" ca="1" si="428"/>
        <v>#N/A</v>
      </c>
      <c r="H517" s="72" t="e">
        <f t="shared" ca="1" si="429"/>
        <v>#N/A</v>
      </c>
      <c r="I517" s="72" t="e">
        <f t="shared" ca="1" si="430"/>
        <v>#N/A</v>
      </c>
      <c r="J517" s="72" t="e">
        <f t="shared" ca="1" si="431"/>
        <v>#N/A</v>
      </c>
      <c r="K517" s="72" t="e">
        <f t="shared" ca="1" si="432"/>
        <v>#N/A</v>
      </c>
      <c r="L517" s="72" t="e">
        <f t="shared" ca="1" si="433"/>
        <v>#N/A</v>
      </c>
      <c r="M517" s="72" t="e">
        <f ca="1">VLOOKUP(G517,Coef!$C$2:$F$25,4)</f>
        <v>#N/A</v>
      </c>
      <c r="N517" s="31" t="e">
        <f ca="1">VLOOKUP(F517,Coef!$C$4:$D$23,2)</f>
        <v>#N/A</v>
      </c>
      <c r="O517" s="31" t="e">
        <f ca="1">MOD(VLOOKUP(H517,Coef!$C$2:$G$21,5)+MOD(E517+1,2)*15,20)</f>
        <v>#N/A</v>
      </c>
      <c r="P517" s="31" t="e">
        <f ca="1">VLOOKUP(N517,Coef!$A$27:$B$46,2)</f>
        <v>#N/A</v>
      </c>
      <c r="Q517" s="31" t="e">
        <f ca="1">VLOOKUP(N517,Coef!$A$27:$C$46,3)+O517/10-0.1</f>
        <v>#N/A</v>
      </c>
      <c r="R517" s="31" t="e">
        <f ca="1">IF(Q517+0.1&lt;P517,Q517+2,Q517)</f>
        <v>#N/A</v>
      </c>
      <c r="S517" s="72" t="e">
        <f ca="1">M517*100000+J517</f>
        <v>#N/A</v>
      </c>
      <c r="T517" s="72" t="e">
        <f ca="1">R517*1000000+K517</f>
        <v>#N/A</v>
      </c>
      <c r="U517" s="72" t="e">
        <f ca="1">IF(N517&lt;11,T517-10000000,T517)</f>
        <v>#N/A</v>
      </c>
      <c r="V517" s="72" t="e">
        <f ca="1">U517/(6366197.724*0.9996)</f>
        <v>#N/A</v>
      </c>
      <c r="W517" s="72" t="e">
        <f ca="1">(Coef!$J$9/(1+Coef!$J$8*(COS(V517))^2)^0.5)*Coef!$J$6</f>
        <v>#N/A</v>
      </c>
      <c r="X517" s="72" t="e">
        <f ca="1">6*E517-183</f>
        <v>#N/A</v>
      </c>
      <c r="Y517" s="72" t="e">
        <f ca="1">(S517-500000)/W517</f>
        <v>#N/A</v>
      </c>
      <c r="Z517" s="72" t="e">
        <f ca="1">SIN(2*V517)</f>
        <v>#N/A</v>
      </c>
      <c r="AA517" s="72" t="e">
        <f ca="1">Z517*(COS(V517))^2</f>
        <v>#N/A</v>
      </c>
      <c r="AB517" s="72" t="e">
        <f ca="1">V517+(Z517/2)</f>
        <v>#N/A</v>
      </c>
      <c r="AC517" s="72" t="e">
        <f ca="1">(3*AB517+AA517)/4</f>
        <v>#N/A</v>
      </c>
      <c r="AD517" s="72" t="e">
        <f ca="1">(5*AC517+AA517*(COS(V517))^2)/3</f>
        <v>#N/A</v>
      </c>
      <c r="AE517" s="72" t="e">
        <f ca="1">Coef!$J$6*Coef!$J$9*(V517-(Coef!$J$10*AB517)+(Coef!$J$11*AC517)-(Coef!$J$12*AD517))</f>
        <v>#N/A</v>
      </c>
      <c r="AF517" s="72" t="e">
        <f ca="1">(U517-AE517)/W517</f>
        <v>#N/A</v>
      </c>
      <c r="AG517" s="72" t="e">
        <f ca="1">((Coef!$J$8*Y517^2)/2)*(COS(V517))^2</f>
        <v>#N/A</v>
      </c>
      <c r="AH517" s="72" t="e">
        <f ca="1">Y517*(1-(AG517/3))</f>
        <v>#N/A</v>
      </c>
      <c r="AI517" s="72" t="e">
        <f ca="1">AF517*(1-AG517)+V517</f>
        <v>#N/A</v>
      </c>
      <c r="AJ517" s="72" t="e">
        <f ca="1">(EXP(AH517)-EXP(-AH517))/2</f>
        <v>#N/A</v>
      </c>
      <c r="AK517" s="72" t="e">
        <f ca="1">ATAN(AJ517/COS(AI517))</f>
        <v>#N/A</v>
      </c>
      <c r="AL517" s="72" t="e">
        <f ca="1">ATAN(COS(AK517)*TAN(AI517))</f>
        <v>#N/A</v>
      </c>
      <c r="AM517" s="72" t="e">
        <f ca="1">V517+(1+Coef!$J$8*(COS(V517))^2-(3/2)*Coef!$J$8*SIN(V517)*COS(V517)*(AL517-V517))*(AL517-V517)</f>
        <v>#N/A</v>
      </c>
      <c r="AN517" s="34" t="e">
        <f t="shared" ca="1" si="409"/>
        <v>#N/A</v>
      </c>
      <c r="AO517" s="33" t="e">
        <f t="shared" ca="1" si="410"/>
        <v>#N/A</v>
      </c>
      <c r="AP517" s="33" t="e">
        <f t="shared" ca="1" si="411"/>
        <v>#N/A</v>
      </c>
      <c r="AQ517" s="72">
        <v>285</v>
      </c>
      <c r="AR517" s="72">
        <v>810000</v>
      </c>
      <c r="AS517" s="72" t="e">
        <f t="shared" ca="1" si="403"/>
        <v>#N/A</v>
      </c>
      <c r="AT517" s="72" t="e">
        <f t="shared" ca="1" si="403"/>
        <v>#N/A</v>
      </c>
      <c r="AU517" s="72">
        <f t="shared" si="403"/>
        <v>4.9741883681838397</v>
      </c>
      <c r="AV517" s="72" t="e">
        <f t="array" aca="1" ref="AV517" ca="1">ATAN((1-f)*TAN(AS517))</f>
        <v>#N/A</v>
      </c>
      <c r="AW517" s="72" t="e">
        <f t="shared" ca="1" si="412"/>
        <v>#N/A</v>
      </c>
      <c r="AX517" s="72" t="e">
        <f t="shared" ca="1" si="413"/>
        <v>#N/A</v>
      </c>
      <c r="AY517" s="72" t="e">
        <f t="shared" ca="1" si="404"/>
        <v>#N/A</v>
      </c>
      <c r="AZ517" s="72" t="e">
        <f t="shared" ca="1" si="414"/>
        <v>#N/A</v>
      </c>
      <c r="BA517" s="72" t="e">
        <f t="shared" ca="1" si="415"/>
        <v>#N/A</v>
      </c>
      <c r="BB517" s="72" t="e">
        <f t="shared" ca="1" si="416"/>
        <v>#N/A</v>
      </c>
      <c r="BC517" s="72" t="e">
        <f t="shared" ca="1" si="405"/>
        <v>#N/A</v>
      </c>
      <c r="BD517" s="75" t="e">
        <f t="shared" ca="1" si="417"/>
        <v>#N/A</v>
      </c>
      <c r="BE517" s="75" t="e">
        <f t="shared" ca="1" si="418"/>
        <v>#N/A</v>
      </c>
      <c r="BF517" s="75" t="e">
        <f t="shared" ca="1" si="406"/>
        <v>#N/A</v>
      </c>
      <c r="BG517" s="75" t="e">
        <f t="shared" ca="1" si="419"/>
        <v>#N/A</v>
      </c>
      <c r="BH517" s="75" t="e">
        <f t="shared" ca="1" si="420"/>
        <v>#N/A</v>
      </c>
      <c r="BI517" s="75" t="e">
        <f t="shared" ca="1" si="407"/>
        <v>#N/A</v>
      </c>
      <c r="BJ517" s="75" t="e">
        <f t="shared" ca="1" si="421"/>
        <v>#N/A</v>
      </c>
      <c r="BK517" s="75" t="e">
        <f t="shared" ca="1" si="422"/>
        <v>#N/A</v>
      </c>
      <c r="BL517" s="75" t="e">
        <f t="shared" ca="1" si="408"/>
        <v>#N/A</v>
      </c>
      <c r="BM517" s="72" t="e">
        <f t="array" aca="1" ref="BM517" ca="1">ATAN2((1-f)*SQRT(AX517^2+(SIN(AV517)*SIN(BL517)-COS(AV517)*COS(BL517)*COS(AU517))^2),SIN(AV517)*COS(BL517)+COS(AV517)*SIN(BL517)*COS(AU517))</f>
        <v>#N/A</v>
      </c>
      <c r="BN517" s="72" t="e">
        <f t="shared" ca="1" si="423"/>
        <v>#N/A</v>
      </c>
      <c r="BO517" s="72" t="e">
        <f t="array" aca="1" ref="BO517" ca="1">f/16*(1-AX517^2)*(4+f*(4-3*(1-AX517^2)))</f>
        <v>#N/A</v>
      </c>
      <c r="BP517" s="72" t="e">
        <f t="array" aca="1" ref="BP517" ca="1">BN517-(1-BO517)*f*AX517*(BL517+BO517*SIN(BL517)*(COS(BJ517)+BO517*COS(BL517)*(-1+2*COS(BJ517)^2)))</f>
        <v>#N/A</v>
      </c>
      <c r="BQ517" s="72" t="e">
        <f t="shared" ca="1" si="424"/>
        <v>#N/A</v>
      </c>
    </row>
    <row r="518" spans="2:69">
      <c r="B518" s="38"/>
      <c r="C518" s="72" t="str">
        <f t="shared" si="425"/>
        <v/>
      </c>
      <c r="D518" s="72" t="e">
        <f t="array" aca="1" ref="D518" ca="1">MATCH(TRUE,ISERROR(VALUE(MID(C518,ROW(INDIRECT("1:"&amp;LEN(C518))),1))),0)</f>
        <v>#N/A</v>
      </c>
      <c r="E518" s="72" t="e">
        <f t="shared" ca="1" si="426"/>
        <v>#N/A</v>
      </c>
      <c r="F518" s="72" t="e">
        <f t="shared" ca="1" si="427"/>
        <v>#N/A</v>
      </c>
      <c r="G518" s="72" t="e">
        <f t="shared" ca="1" si="428"/>
        <v>#N/A</v>
      </c>
      <c r="H518" s="72" t="e">
        <f t="shared" ca="1" si="429"/>
        <v>#N/A</v>
      </c>
      <c r="I518" s="72" t="e">
        <f t="shared" ca="1" si="430"/>
        <v>#N/A</v>
      </c>
      <c r="J518" s="72" t="e">
        <f t="shared" ca="1" si="431"/>
        <v>#N/A</v>
      </c>
      <c r="K518" s="72" t="e">
        <f t="shared" ca="1" si="432"/>
        <v>#N/A</v>
      </c>
      <c r="L518" s="72" t="e">
        <f t="shared" ca="1" si="433"/>
        <v>#N/A</v>
      </c>
      <c r="M518" s="72" t="e">
        <f ca="1">VLOOKUP(G518,Coef!$C$2:$F$25,4)</f>
        <v>#N/A</v>
      </c>
      <c r="N518" s="31" t="e">
        <f ca="1">VLOOKUP(F518,Coef!$C$4:$D$23,2)</f>
        <v>#N/A</v>
      </c>
      <c r="O518" s="31" t="e">
        <f ca="1">MOD(VLOOKUP(H518,Coef!$C$2:$G$21,5)+MOD(E518+1,2)*15,20)</f>
        <v>#N/A</v>
      </c>
      <c r="P518" s="31" t="e">
        <f ca="1">VLOOKUP(N518,Coef!$A$27:$B$46,2)</f>
        <v>#N/A</v>
      </c>
      <c r="Q518" s="31" t="e">
        <f ca="1">VLOOKUP(N518,Coef!$A$27:$C$46,3)+O518/10-0.1</f>
        <v>#N/A</v>
      </c>
      <c r="R518" s="31" t="e">
        <f ca="1">IF(Q518+0.1&lt;P518,Q518+2,Q518)</f>
        <v>#N/A</v>
      </c>
      <c r="S518" s="72" t="e">
        <f ca="1">M518*100000+J518</f>
        <v>#N/A</v>
      </c>
      <c r="T518" s="72" t="e">
        <f ca="1">R518*1000000+K518</f>
        <v>#N/A</v>
      </c>
      <c r="U518" s="72" t="e">
        <f ca="1">IF(N518&lt;11,T518-10000000,T518)</f>
        <v>#N/A</v>
      </c>
      <c r="V518" s="72" t="e">
        <f ca="1">U518/(6366197.724*0.9996)</f>
        <v>#N/A</v>
      </c>
      <c r="W518" s="72" t="e">
        <f ca="1">(Coef!$J$9/(1+Coef!$J$8*(COS(V518))^2)^0.5)*Coef!$J$6</f>
        <v>#N/A</v>
      </c>
      <c r="X518" s="72" t="e">
        <f ca="1">6*E518-183</f>
        <v>#N/A</v>
      </c>
      <c r="Y518" s="72" t="e">
        <f ca="1">(S518-500000)/W518</f>
        <v>#N/A</v>
      </c>
      <c r="Z518" s="72" t="e">
        <f ca="1">SIN(2*V518)</f>
        <v>#N/A</v>
      </c>
      <c r="AA518" s="72" t="e">
        <f ca="1">Z518*(COS(V518))^2</f>
        <v>#N/A</v>
      </c>
      <c r="AB518" s="72" t="e">
        <f ca="1">V518+(Z518/2)</f>
        <v>#N/A</v>
      </c>
      <c r="AC518" s="72" t="e">
        <f ca="1">(3*AB518+AA518)/4</f>
        <v>#N/A</v>
      </c>
      <c r="AD518" s="72" t="e">
        <f ca="1">(5*AC518+AA518*(COS(V518))^2)/3</f>
        <v>#N/A</v>
      </c>
      <c r="AE518" s="72" t="e">
        <f ca="1">Coef!$J$6*Coef!$J$9*(V518-(Coef!$J$10*AB518)+(Coef!$J$11*AC518)-(Coef!$J$12*AD518))</f>
        <v>#N/A</v>
      </c>
      <c r="AF518" s="72" t="e">
        <f ca="1">(U518-AE518)/W518</f>
        <v>#N/A</v>
      </c>
      <c r="AG518" s="72" t="e">
        <f ca="1">((Coef!$J$8*Y518^2)/2)*(COS(V518))^2</f>
        <v>#N/A</v>
      </c>
      <c r="AH518" s="72" t="e">
        <f ca="1">Y518*(1-(AG518/3))</f>
        <v>#N/A</v>
      </c>
      <c r="AI518" s="72" t="e">
        <f ca="1">AF518*(1-AG518)+V518</f>
        <v>#N/A</v>
      </c>
      <c r="AJ518" s="72" t="e">
        <f ca="1">(EXP(AH518)-EXP(-AH518))/2</f>
        <v>#N/A</v>
      </c>
      <c r="AK518" s="72" t="e">
        <f ca="1">ATAN(AJ518/COS(AI518))</f>
        <v>#N/A</v>
      </c>
      <c r="AL518" s="72" t="e">
        <f ca="1">ATAN(COS(AK518)*TAN(AI518))</f>
        <v>#N/A</v>
      </c>
      <c r="AM518" s="72" t="e">
        <f ca="1">V518+(1+Coef!$J$8*(COS(V518))^2-(3/2)*Coef!$J$8*SIN(V518)*COS(V518)*(AL518-V518))*(AL518-V518)</f>
        <v>#N/A</v>
      </c>
      <c r="AN518" s="34" t="e">
        <f t="shared" ca="1" si="409"/>
        <v>#N/A</v>
      </c>
      <c r="AO518" s="33" t="e">
        <f t="shared" ca="1" si="410"/>
        <v>#N/A</v>
      </c>
      <c r="AP518" s="33" t="e">
        <f t="shared" ca="1" si="411"/>
        <v>#N/A</v>
      </c>
      <c r="AQ518" s="72">
        <v>285</v>
      </c>
      <c r="AR518" s="72">
        <v>810000</v>
      </c>
      <c r="AS518" s="72" t="e">
        <f t="shared" ca="1" si="403"/>
        <v>#N/A</v>
      </c>
      <c r="AT518" s="72" t="e">
        <f t="shared" ca="1" si="403"/>
        <v>#N/A</v>
      </c>
      <c r="AU518" s="72">
        <f t="shared" si="403"/>
        <v>4.9741883681838397</v>
      </c>
      <c r="AV518" s="72" t="e">
        <f t="array" aca="1" ref="AV518" ca="1">ATAN((1-f)*TAN(AS518))</f>
        <v>#N/A</v>
      </c>
      <c r="AW518" s="72" t="e">
        <f t="shared" ca="1" si="412"/>
        <v>#N/A</v>
      </c>
      <c r="AX518" s="72" t="e">
        <f t="shared" ca="1" si="413"/>
        <v>#N/A</v>
      </c>
      <c r="AY518" s="72" t="e">
        <f t="shared" ca="1" si="404"/>
        <v>#N/A</v>
      </c>
      <c r="AZ518" s="72" t="e">
        <f t="shared" ca="1" si="414"/>
        <v>#N/A</v>
      </c>
      <c r="BA518" s="72" t="e">
        <f t="shared" ca="1" si="415"/>
        <v>#N/A</v>
      </c>
      <c r="BB518" s="72" t="e">
        <f t="shared" ca="1" si="416"/>
        <v>#N/A</v>
      </c>
      <c r="BC518" s="72" t="e">
        <f t="shared" ca="1" si="405"/>
        <v>#N/A</v>
      </c>
      <c r="BD518" s="75" t="e">
        <f t="shared" ca="1" si="417"/>
        <v>#N/A</v>
      </c>
      <c r="BE518" s="75" t="e">
        <f t="shared" ca="1" si="418"/>
        <v>#N/A</v>
      </c>
      <c r="BF518" s="75" t="e">
        <f t="shared" ca="1" si="406"/>
        <v>#N/A</v>
      </c>
      <c r="BG518" s="75" t="e">
        <f t="shared" ca="1" si="419"/>
        <v>#N/A</v>
      </c>
      <c r="BH518" s="75" t="e">
        <f t="shared" ca="1" si="420"/>
        <v>#N/A</v>
      </c>
      <c r="BI518" s="75" t="e">
        <f t="shared" ca="1" si="407"/>
        <v>#N/A</v>
      </c>
      <c r="BJ518" s="75" t="e">
        <f t="shared" ca="1" si="421"/>
        <v>#N/A</v>
      </c>
      <c r="BK518" s="75" t="e">
        <f t="shared" ca="1" si="422"/>
        <v>#N/A</v>
      </c>
      <c r="BL518" s="75" t="e">
        <f t="shared" ca="1" si="408"/>
        <v>#N/A</v>
      </c>
      <c r="BM518" s="72" t="e">
        <f t="array" aca="1" ref="BM518" ca="1">ATAN2((1-f)*SQRT(AX518^2+(SIN(AV518)*SIN(BL518)-COS(AV518)*COS(BL518)*COS(AU518))^2),SIN(AV518)*COS(BL518)+COS(AV518)*SIN(BL518)*COS(AU518))</f>
        <v>#N/A</v>
      </c>
      <c r="BN518" s="72" t="e">
        <f t="shared" ca="1" si="423"/>
        <v>#N/A</v>
      </c>
      <c r="BO518" s="72" t="e">
        <f t="array" aca="1" ref="BO518" ca="1">f/16*(1-AX518^2)*(4+f*(4-3*(1-AX518^2)))</f>
        <v>#N/A</v>
      </c>
      <c r="BP518" s="72" t="e">
        <f t="array" aca="1" ref="BP518" ca="1">BN518-(1-BO518)*f*AX518*(BL518+BO518*SIN(BL518)*(COS(BJ518)+BO518*COS(BL518)*(-1+2*COS(BJ518)^2)))</f>
        <v>#N/A</v>
      </c>
      <c r="BQ518" s="72" t="e">
        <f t="shared" ca="1" si="424"/>
        <v>#N/A</v>
      </c>
    </row>
    <row r="519" spans="2:69">
      <c r="B519" s="38"/>
      <c r="C519" s="72" t="str">
        <f t="shared" si="425"/>
        <v/>
      </c>
      <c r="D519" s="72" t="e">
        <f t="array" aca="1" ref="D519" ca="1">MATCH(TRUE,ISERROR(VALUE(MID(C519,ROW(INDIRECT("1:"&amp;LEN(C519))),1))),0)</f>
        <v>#N/A</v>
      </c>
      <c r="E519" s="72" t="e">
        <f t="shared" ca="1" si="426"/>
        <v>#N/A</v>
      </c>
      <c r="F519" s="72" t="e">
        <f t="shared" ca="1" si="427"/>
        <v>#N/A</v>
      </c>
      <c r="G519" s="72" t="e">
        <f t="shared" ca="1" si="428"/>
        <v>#N/A</v>
      </c>
      <c r="H519" s="72" t="e">
        <f t="shared" ca="1" si="429"/>
        <v>#N/A</v>
      </c>
      <c r="I519" s="72" t="e">
        <f t="shared" ca="1" si="430"/>
        <v>#N/A</v>
      </c>
      <c r="J519" s="72" t="e">
        <f t="shared" ca="1" si="431"/>
        <v>#N/A</v>
      </c>
      <c r="K519" s="72" t="e">
        <f t="shared" ca="1" si="432"/>
        <v>#N/A</v>
      </c>
      <c r="L519" s="72" t="e">
        <f t="shared" ca="1" si="433"/>
        <v>#N/A</v>
      </c>
      <c r="M519" s="72" t="e">
        <f ca="1">VLOOKUP(G519,Coef!$C$2:$F$25,4)</f>
        <v>#N/A</v>
      </c>
      <c r="N519" s="31" t="e">
        <f ca="1">VLOOKUP(F519,Coef!$C$4:$D$23,2)</f>
        <v>#N/A</v>
      </c>
      <c r="O519" s="31" t="e">
        <f ca="1">MOD(VLOOKUP(H519,Coef!$C$2:$G$21,5)+MOD(E519+1,2)*15,20)</f>
        <v>#N/A</v>
      </c>
      <c r="P519" s="31" t="e">
        <f ca="1">VLOOKUP(N519,Coef!$A$27:$B$46,2)</f>
        <v>#N/A</v>
      </c>
      <c r="Q519" s="31" t="e">
        <f ca="1">VLOOKUP(N519,Coef!$A$27:$C$46,3)+O519/10-0.1</f>
        <v>#N/A</v>
      </c>
      <c r="R519" s="31" t="e">
        <f ca="1">IF(Q519+0.1&lt;P519,Q519+2,Q519)</f>
        <v>#N/A</v>
      </c>
      <c r="S519" s="72" t="e">
        <f ca="1">M519*100000+J519</f>
        <v>#N/A</v>
      </c>
      <c r="T519" s="72" t="e">
        <f ca="1">R519*1000000+K519</f>
        <v>#N/A</v>
      </c>
      <c r="U519" s="72" t="e">
        <f ca="1">IF(N519&lt;11,T519-10000000,T519)</f>
        <v>#N/A</v>
      </c>
      <c r="V519" s="72" t="e">
        <f ca="1">U519/(6366197.724*0.9996)</f>
        <v>#N/A</v>
      </c>
      <c r="W519" s="72" t="e">
        <f ca="1">(Coef!$J$9/(1+Coef!$J$8*(COS(V519))^2)^0.5)*Coef!$J$6</f>
        <v>#N/A</v>
      </c>
      <c r="X519" s="72" t="e">
        <f ca="1">6*E519-183</f>
        <v>#N/A</v>
      </c>
      <c r="Y519" s="72" t="e">
        <f ca="1">(S519-500000)/W519</f>
        <v>#N/A</v>
      </c>
      <c r="Z519" s="72" t="e">
        <f ca="1">SIN(2*V519)</f>
        <v>#N/A</v>
      </c>
      <c r="AA519" s="72" t="e">
        <f ca="1">Z519*(COS(V519))^2</f>
        <v>#N/A</v>
      </c>
      <c r="AB519" s="72" t="e">
        <f ca="1">V519+(Z519/2)</f>
        <v>#N/A</v>
      </c>
      <c r="AC519" s="72" t="e">
        <f ca="1">(3*AB519+AA519)/4</f>
        <v>#N/A</v>
      </c>
      <c r="AD519" s="72" t="e">
        <f ca="1">(5*AC519+AA519*(COS(V519))^2)/3</f>
        <v>#N/A</v>
      </c>
      <c r="AE519" s="72" t="e">
        <f ca="1">Coef!$J$6*Coef!$J$9*(V519-(Coef!$J$10*AB519)+(Coef!$J$11*AC519)-(Coef!$J$12*AD519))</f>
        <v>#N/A</v>
      </c>
      <c r="AF519" s="72" t="e">
        <f ca="1">(U519-AE519)/W519</f>
        <v>#N/A</v>
      </c>
      <c r="AG519" s="72" t="e">
        <f ca="1">((Coef!$J$8*Y519^2)/2)*(COS(V519))^2</f>
        <v>#N/A</v>
      </c>
      <c r="AH519" s="72" t="e">
        <f ca="1">Y519*(1-(AG519/3))</f>
        <v>#N/A</v>
      </c>
      <c r="AI519" s="72" t="e">
        <f ca="1">AF519*(1-AG519)+V519</f>
        <v>#N/A</v>
      </c>
      <c r="AJ519" s="72" t="e">
        <f ca="1">(EXP(AH519)-EXP(-AH519))/2</f>
        <v>#N/A</v>
      </c>
      <c r="AK519" s="72" t="e">
        <f ca="1">ATAN(AJ519/COS(AI519))</f>
        <v>#N/A</v>
      </c>
      <c r="AL519" s="72" t="e">
        <f ca="1">ATAN(COS(AK519)*TAN(AI519))</f>
        <v>#N/A</v>
      </c>
      <c r="AM519" s="72" t="e">
        <f ca="1">V519+(1+Coef!$J$8*(COS(V519))^2-(3/2)*Coef!$J$8*SIN(V519)*COS(V519)*(AL519-V519))*(AL519-V519)</f>
        <v>#N/A</v>
      </c>
      <c r="AN519" s="34" t="e">
        <f t="shared" ca="1" si="409"/>
        <v>#N/A</v>
      </c>
      <c r="AO519" s="33" t="e">
        <f t="shared" ca="1" si="410"/>
        <v>#N/A</v>
      </c>
      <c r="AP519" s="33" t="e">
        <f t="shared" ca="1" si="411"/>
        <v>#N/A</v>
      </c>
      <c r="AQ519" s="72">
        <v>285</v>
      </c>
      <c r="AR519" s="72">
        <v>810000</v>
      </c>
      <c r="AS519" s="72" t="e">
        <f t="shared" ca="1" si="403"/>
        <v>#N/A</v>
      </c>
      <c r="AT519" s="72" t="e">
        <f t="shared" ca="1" si="403"/>
        <v>#N/A</v>
      </c>
      <c r="AU519" s="72">
        <f t="shared" si="403"/>
        <v>4.9741883681838397</v>
      </c>
      <c r="AV519" s="72" t="e">
        <f t="array" aca="1" ref="AV519" ca="1">ATAN((1-f)*TAN(AS519))</f>
        <v>#N/A</v>
      </c>
      <c r="AW519" s="72" t="e">
        <f t="shared" ca="1" si="412"/>
        <v>#N/A</v>
      </c>
      <c r="AX519" s="72" t="e">
        <f t="shared" ca="1" si="413"/>
        <v>#N/A</v>
      </c>
      <c r="AY519" s="72" t="e">
        <f t="shared" ca="1" si="404"/>
        <v>#N/A</v>
      </c>
      <c r="AZ519" s="72" t="e">
        <f t="shared" ca="1" si="414"/>
        <v>#N/A</v>
      </c>
      <c r="BA519" s="72" t="e">
        <f t="shared" ca="1" si="415"/>
        <v>#N/A</v>
      </c>
      <c r="BB519" s="72" t="e">
        <f t="shared" ca="1" si="416"/>
        <v>#N/A</v>
      </c>
      <c r="BC519" s="72" t="e">
        <f t="shared" ca="1" si="405"/>
        <v>#N/A</v>
      </c>
      <c r="BD519" s="75" t="e">
        <f t="shared" ca="1" si="417"/>
        <v>#N/A</v>
      </c>
      <c r="BE519" s="75" t="e">
        <f t="shared" ca="1" si="418"/>
        <v>#N/A</v>
      </c>
      <c r="BF519" s="75" t="e">
        <f t="shared" ca="1" si="406"/>
        <v>#N/A</v>
      </c>
      <c r="BG519" s="75" t="e">
        <f t="shared" ca="1" si="419"/>
        <v>#N/A</v>
      </c>
      <c r="BH519" s="75" t="e">
        <f t="shared" ca="1" si="420"/>
        <v>#N/A</v>
      </c>
      <c r="BI519" s="75" t="e">
        <f t="shared" ca="1" si="407"/>
        <v>#N/A</v>
      </c>
      <c r="BJ519" s="75" t="e">
        <f t="shared" ca="1" si="421"/>
        <v>#N/A</v>
      </c>
      <c r="BK519" s="75" t="e">
        <f t="shared" ca="1" si="422"/>
        <v>#N/A</v>
      </c>
      <c r="BL519" s="75" t="e">
        <f t="shared" ca="1" si="408"/>
        <v>#N/A</v>
      </c>
      <c r="BM519" s="72" t="e">
        <f t="array" aca="1" ref="BM519" ca="1">ATAN2((1-f)*SQRT(AX519^2+(SIN(AV519)*SIN(BL519)-COS(AV519)*COS(BL519)*COS(AU519))^2),SIN(AV519)*COS(BL519)+COS(AV519)*SIN(BL519)*COS(AU519))</f>
        <v>#N/A</v>
      </c>
      <c r="BN519" s="72" t="e">
        <f t="shared" ca="1" si="423"/>
        <v>#N/A</v>
      </c>
      <c r="BO519" s="72" t="e">
        <f t="array" aca="1" ref="BO519" ca="1">f/16*(1-AX519^2)*(4+f*(4-3*(1-AX519^2)))</f>
        <v>#N/A</v>
      </c>
      <c r="BP519" s="72" t="e">
        <f t="array" aca="1" ref="BP519" ca="1">BN519-(1-BO519)*f*AX519*(BL519+BO519*SIN(BL519)*(COS(BJ519)+BO519*COS(BL519)*(-1+2*COS(BJ519)^2)))</f>
        <v>#N/A</v>
      </c>
      <c r="BQ519" s="72" t="e">
        <f t="shared" ca="1" si="424"/>
        <v>#N/A</v>
      </c>
    </row>
    <row r="520" spans="2:69">
      <c r="B520" s="38"/>
      <c r="C520" s="72" t="str">
        <f t="shared" si="425"/>
        <v/>
      </c>
      <c r="D520" s="72" t="e">
        <f t="array" aca="1" ref="D520" ca="1">MATCH(TRUE,ISERROR(VALUE(MID(C520,ROW(INDIRECT("1:"&amp;LEN(C520))),1))),0)</f>
        <v>#N/A</v>
      </c>
      <c r="E520" s="72" t="e">
        <f t="shared" ca="1" si="426"/>
        <v>#N/A</v>
      </c>
      <c r="F520" s="72" t="e">
        <f t="shared" ca="1" si="427"/>
        <v>#N/A</v>
      </c>
      <c r="G520" s="72" t="e">
        <f t="shared" ca="1" si="428"/>
        <v>#N/A</v>
      </c>
      <c r="H520" s="72" t="e">
        <f t="shared" ca="1" si="429"/>
        <v>#N/A</v>
      </c>
      <c r="I520" s="72" t="e">
        <f t="shared" ca="1" si="430"/>
        <v>#N/A</v>
      </c>
      <c r="J520" s="72" t="e">
        <f t="shared" ca="1" si="431"/>
        <v>#N/A</v>
      </c>
      <c r="K520" s="72" t="e">
        <f t="shared" ca="1" si="432"/>
        <v>#N/A</v>
      </c>
      <c r="L520" s="72" t="e">
        <f t="shared" ca="1" si="433"/>
        <v>#N/A</v>
      </c>
      <c r="M520" s="72" t="e">
        <f ca="1">VLOOKUP(G520,Coef!$C$2:$F$25,4)</f>
        <v>#N/A</v>
      </c>
      <c r="N520" s="31" t="e">
        <f ca="1">VLOOKUP(F520,Coef!$C$4:$D$23,2)</f>
        <v>#N/A</v>
      </c>
      <c r="O520" s="31" t="e">
        <f ca="1">MOD(VLOOKUP(H520,Coef!$C$2:$G$21,5)+MOD(E520+1,2)*15,20)</f>
        <v>#N/A</v>
      </c>
      <c r="P520" s="31" t="e">
        <f ca="1">VLOOKUP(N520,Coef!$A$27:$B$46,2)</f>
        <v>#N/A</v>
      </c>
      <c r="Q520" s="31" t="e">
        <f ca="1">VLOOKUP(N520,Coef!$A$27:$C$46,3)+O520/10-0.1</f>
        <v>#N/A</v>
      </c>
      <c r="R520" s="31" t="e">
        <f ca="1">IF(Q520+0.1&lt;P520,Q520+2,Q520)</f>
        <v>#N/A</v>
      </c>
      <c r="S520" s="72" t="e">
        <f ca="1">M520*100000+J520</f>
        <v>#N/A</v>
      </c>
      <c r="T520" s="72" t="e">
        <f ca="1">R520*1000000+K520</f>
        <v>#N/A</v>
      </c>
      <c r="U520" s="72" t="e">
        <f ca="1">IF(N520&lt;11,T520-10000000,T520)</f>
        <v>#N/A</v>
      </c>
      <c r="V520" s="72" t="e">
        <f ca="1">U520/(6366197.724*0.9996)</f>
        <v>#N/A</v>
      </c>
      <c r="W520" s="72" t="e">
        <f ca="1">(Coef!$J$9/(1+Coef!$J$8*(COS(V520))^2)^0.5)*Coef!$J$6</f>
        <v>#N/A</v>
      </c>
      <c r="X520" s="72" t="e">
        <f ca="1">6*E520-183</f>
        <v>#N/A</v>
      </c>
      <c r="Y520" s="72" t="e">
        <f ca="1">(S520-500000)/W520</f>
        <v>#N/A</v>
      </c>
      <c r="Z520" s="72" t="e">
        <f ca="1">SIN(2*V520)</f>
        <v>#N/A</v>
      </c>
      <c r="AA520" s="72" t="e">
        <f ca="1">Z520*(COS(V520))^2</f>
        <v>#N/A</v>
      </c>
      <c r="AB520" s="72" t="e">
        <f ca="1">V520+(Z520/2)</f>
        <v>#N/A</v>
      </c>
      <c r="AC520" s="72" t="e">
        <f ca="1">(3*AB520+AA520)/4</f>
        <v>#N/A</v>
      </c>
      <c r="AD520" s="72" t="e">
        <f ca="1">(5*AC520+AA520*(COS(V520))^2)/3</f>
        <v>#N/A</v>
      </c>
      <c r="AE520" s="72" t="e">
        <f ca="1">Coef!$J$6*Coef!$J$9*(V520-(Coef!$J$10*AB520)+(Coef!$J$11*AC520)-(Coef!$J$12*AD520))</f>
        <v>#N/A</v>
      </c>
      <c r="AF520" s="72" t="e">
        <f ca="1">(U520-AE520)/W520</f>
        <v>#N/A</v>
      </c>
      <c r="AG520" s="72" t="e">
        <f ca="1">((Coef!$J$8*Y520^2)/2)*(COS(V520))^2</f>
        <v>#N/A</v>
      </c>
      <c r="AH520" s="72" t="e">
        <f ca="1">Y520*(1-(AG520/3))</f>
        <v>#N/A</v>
      </c>
      <c r="AI520" s="72" t="e">
        <f ca="1">AF520*(1-AG520)+V520</f>
        <v>#N/A</v>
      </c>
      <c r="AJ520" s="72" t="e">
        <f ca="1">(EXP(AH520)-EXP(-AH520))/2</f>
        <v>#N/A</v>
      </c>
      <c r="AK520" s="72" t="e">
        <f ca="1">ATAN(AJ520/COS(AI520))</f>
        <v>#N/A</v>
      </c>
      <c r="AL520" s="72" t="e">
        <f ca="1">ATAN(COS(AK520)*TAN(AI520))</f>
        <v>#N/A</v>
      </c>
      <c r="AM520" s="72" t="e">
        <f ca="1">V520+(1+Coef!$J$8*(COS(V520))^2-(3/2)*Coef!$J$8*SIN(V520)*COS(V520)*(AL520-V520))*(AL520-V520)</f>
        <v>#N/A</v>
      </c>
      <c r="AN520" s="34" t="e">
        <f t="shared" ca="1" si="409"/>
        <v>#N/A</v>
      </c>
      <c r="AO520" s="33" t="e">
        <f t="shared" ca="1" si="410"/>
        <v>#N/A</v>
      </c>
      <c r="AP520" s="33" t="e">
        <f t="shared" ca="1" si="411"/>
        <v>#N/A</v>
      </c>
      <c r="AQ520" s="72">
        <v>285</v>
      </c>
      <c r="AR520" s="72">
        <v>810000</v>
      </c>
      <c r="AS520" s="72" t="e">
        <f t="shared" ca="1" si="403"/>
        <v>#N/A</v>
      </c>
      <c r="AT520" s="72" t="e">
        <f t="shared" ca="1" si="403"/>
        <v>#N/A</v>
      </c>
      <c r="AU520" s="72">
        <f t="shared" si="403"/>
        <v>4.9741883681838397</v>
      </c>
      <c r="AV520" s="72" t="e">
        <f t="array" aca="1" ref="AV520" ca="1">ATAN((1-f)*TAN(AS520))</f>
        <v>#N/A</v>
      </c>
      <c r="AW520" s="72" t="e">
        <f t="shared" ca="1" si="412"/>
        <v>#N/A</v>
      </c>
      <c r="AX520" s="72" t="e">
        <f t="shared" ca="1" si="413"/>
        <v>#N/A</v>
      </c>
      <c r="AY520" s="72" t="e">
        <f t="shared" ca="1" si="404"/>
        <v>#N/A</v>
      </c>
      <c r="AZ520" s="72" t="e">
        <f t="shared" ca="1" si="414"/>
        <v>#N/A</v>
      </c>
      <c r="BA520" s="72" t="e">
        <f t="shared" ca="1" si="415"/>
        <v>#N/A</v>
      </c>
      <c r="BB520" s="72" t="e">
        <f t="shared" ca="1" si="416"/>
        <v>#N/A</v>
      </c>
      <c r="BC520" s="72" t="e">
        <f t="shared" ca="1" si="405"/>
        <v>#N/A</v>
      </c>
      <c r="BD520" s="75" t="e">
        <f t="shared" ca="1" si="417"/>
        <v>#N/A</v>
      </c>
      <c r="BE520" s="75" t="e">
        <f t="shared" ca="1" si="418"/>
        <v>#N/A</v>
      </c>
      <c r="BF520" s="75" t="e">
        <f t="shared" ca="1" si="406"/>
        <v>#N/A</v>
      </c>
      <c r="BG520" s="75" t="e">
        <f t="shared" ca="1" si="419"/>
        <v>#N/A</v>
      </c>
      <c r="BH520" s="75" t="e">
        <f t="shared" ca="1" si="420"/>
        <v>#N/A</v>
      </c>
      <c r="BI520" s="75" t="e">
        <f t="shared" ca="1" si="407"/>
        <v>#N/A</v>
      </c>
      <c r="BJ520" s="75" t="e">
        <f t="shared" ca="1" si="421"/>
        <v>#N/A</v>
      </c>
      <c r="BK520" s="75" t="e">
        <f t="shared" ca="1" si="422"/>
        <v>#N/A</v>
      </c>
      <c r="BL520" s="75" t="e">
        <f t="shared" ca="1" si="408"/>
        <v>#N/A</v>
      </c>
      <c r="BM520" s="72" t="e">
        <f t="array" aca="1" ref="BM520" ca="1">ATAN2((1-f)*SQRT(AX520^2+(SIN(AV520)*SIN(BL520)-COS(AV520)*COS(BL520)*COS(AU520))^2),SIN(AV520)*COS(BL520)+COS(AV520)*SIN(BL520)*COS(AU520))</f>
        <v>#N/A</v>
      </c>
      <c r="BN520" s="72" t="e">
        <f t="shared" ca="1" si="423"/>
        <v>#N/A</v>
      </c>
      <c r="BO520" s="72" t="e">
        <f t="array" aca="1" ref="BO520" ca="1">f/16*(1-AX520^2)*(4+f*(4-3*(1-AX520^2)))</f>
        <v>#N/A</v>
      </c>
      <c r="BP520" s="72" t="e">
        <f t="array" aca="1" ref="BP520" ca="1">BN520-(1-BO520)*f*AX520*(BL520+BO520*SIN(BL520)*(COS(BJ520)+BO520*COS(BL520)*(-1+2*COS(BJ520)^2)))</f>
        <v>#N/A</v>
      </c>
      <c r="BQ520" s="72" t="e">
        <f t="shared" ca="1" si="424"/>
        <v>#N/A</v>
      </c>
    </row>
    <row r="521" spans="2:69">
      <c r="B521" s="38"/>
      <c r="C521" s="72" t="str">
        <f t="shared" si="425"/>
        <v/>
      </c>
      <c r="D521" s="72" t="e">
        <f t="array" aca="1" ref="D521" ca="1">MATCH(TRUE,ISERROR(VALUE(MID(C521,ROW(INDIRECT("1:"&amp;LEN(C521))),1))),0)</f>
        <v>#N/A</v>
      </c>
      <c r="E521" s="72" t="e">
        <f t="shared" ca="1" si="426"/>
        <v>#N/A</v>
      </c>
      <c r="F521" s="72" t="e">
        <f t="shared" ca="1" si="427"/>
        <v>#N/A</v>
      </c>
      <c r="G521" s="72" t="e">
        <f t="shared" ca="1" si="428"/>
        <v>#N/A</v>
      </c>
      <c r="H521" s="72" t="e">
        <f t="shared" ca="1" si="429"/>
        <v>#N/A</v>
      </c>
      <c r="I521" s="72" t="e">
        <f t="shared" ca="1" si="430"/>
        <v>#N/A</v>
      </c>
      <c r="J521" s="72" t="e">
        <f t="shared" ca="1" si="431"/>
        <v>#N/A</v>
      </c>
      <c r="K521" s="72" t="e">
        <f t="shared" ca="1" si="432"/>
        <v>#N/A</v>
      </c>
      <c r="L521" s="72" t="e">
        <f t="shared" ca="1" si="433"/>
        <v>#N/A</v>
      </c>
      <c r="M521" s="72" t="e">
        <f ca="1">VLOOKUP(G521,Coef!$C$2:$F$25,4)</f>
        <v>#N/A</v>
      </c>
      <c r="N521" s="31" t="e">
        <f ca="1">VLOOKUP(F521,Coef!$C$4:$D$23,2)</f>
        <v>#N/A</v>
      </c>
      <c r="O521" s="31" t="e">
        <f ca="1">MOD(VLOOKUP(H521,Coef!$C$2:$G$21,5)+MOD(E521+1,2)*15,20)</f>
        <v>#N/A</v>
      </c>
      <c r="P521" s="31" t="e">
        <f ca="1">VLOOKUP(N521,Coef!$A$27:$B$46,2)</f>
        <v>#N/A</v>
      </c>
      <c r="Q521" s="31" t="e">
        <f ca="1">VLOOKUP(N521,Coef!$A$27:$C$46,3)+O521/10-0.1</f>
        <v>#N/A</v>
      </c>
      <c r="R521" s="31" t="e">
        <f ca="1">IF(Q521+0.1&lt;P521,Q521+2,Q521)</f>
        <v>#N/A</v>
      </c>
      <c r="S521" s="72" t="e">
        <f ca="1">M521*100000+J521</f>
        <v>#N/A</v>
      </c>
      <c r="T521" s="72" t="e">
        <f ca="1">R521*1000000+K521</f>
        <v>#N/A</v>
      </c>
      <c r="U521" s="72" t="e">
        <f ca="1">IF(N521&lt;11,T521-10000000,T521)</f>
        <v>#N/A</v>
      </c>
      <c r="V521" s="72" t="e">
        <f ca="1">U521/(6366197.724*0.9996)</f>
        <v>#N/A</v>
      </c>
      <c r="W521" s="72" t="e">
        <f ca="1">(Coef!$J$9/(1+Coef!$J$8*(COS(V521))^2)^0.5)*Coef!$J$6</f>
        <v>#N/A</v>
      </c>
      <c r="X521" s="72" t="e">
        <f ca="1">6*E521-183</f>
        <v>#N/A</v>
      </c>
      <c r="Y521" s="72" t="e">
        <f ca="1">(S521-500000)/W521</f>
        <v>#N/A</v>
      </c>
      <c r="Z521" s="72" t="e">
        <f ca="1">SIN(2*V521)</f>
        <v>#N/A</v>
      </c>
      <c r="AA521" s="72" t="e">
        <f ca="1">Z521*(COS(V521))^2</f>
        <v>#N/A</v>
      </c>
      <c r="AB521" s="72" t="e">
        <f ca="1">V521+(Z521/2)</f>
        <v>#N/A</v>
      </c>
      <c r="AC521" s="72" t="e">
        <f ca="1">(3*AB521+AA521)/4</f>
        <v>#N/A</v>
      </c>
      <c r="AD521" s="72" t="e">
        <f ca="1">(5*AC521+AA521*(COS(V521))^2)/3</f>
        <v>#N/A</v>
      </c>
      <c r="AE521" s="72" t="e">
        <f ca="1">Coef!$J$6*Coef!$J$9*(V521-(Coef!$J$10*AB521)+(Coef!$J$11*AC521)-(Coef!$J$12*AD521))</f>
        <v>#N/A</v>
      </c>
      <c r="AF521" s="72" t="e">
        <f ca="1">(U521-AE521)/W521</f>
        <v>#N/A</v>
      </c>
      <c r="AG521" s="72" t="e">
        <f ca="1">((Coef!$J$8*Y521^2)/2)*(COS(V521))^2</f>
        <v>#N/A</v>
      </c>
      <c r="AH521" s="72" t="e">
        <f ca="1">Y521*(1-(AG521/3))</f>
        <v>#N/A</v>
      </c>
      <c r="AI521" s="72" t="e">
        <f ca="1">AF521*(1-AG521)+V521</f>
        <v>#N/A</v>
      </c>
      <c r="AJ521" s="72" t="e">
        <f ca="1">(EXP(AH521)-EXP(-AH521))/2</f>
        <v>#N/A</v>
      </c>
      <c r="AK521" s="72" t="e">
        <f ca="1">ATAN(AJ521/COS(AI521))</f>
        <v>#N/A</v>
      </c>
      <c r="AL521" s="72" t="e">
        <f ca="1">ATAN(COS(AK521)*TAN(AI521))</f>
        <v>#N/A</v>
      </c>
      <c r="AM521" s="72" t="e">
        <f ca="1">V521+(1+Coef!$J$8*(COS(V521))^2-(3/2)*Coef!$J$8*SIN(V521)*COS(V521)*(AL521-V521))*(AL521-V521)</f>
        <v>#N/A</v>
      </c>
      <c r="AN521" s="34" t="e">
        <f t="shared" ca="1" si="409"/>
        <v>#N/A</v>
      </c>
      <c r="AO521" s="33" t="e">
        <f t="shared" ca="1" si="410"/>
        <v>#N/A</v>
      </c>
      <c r="AP521" s="33" t="e">
        <f t="shared" ca="1" si="411"/>
        <v>#N/A</v>
      </c>
      <c r="AQ521" s="72">
        <v>285</v>
      </c>
      <c r="AR521" s="72">
        <v>810000</v>
      </c>
      <c r="AS521" s="72" t="e">
        <f t="shared" ca="1" si="403"/>
        <v>#N/A</v>
      </c>
      <c r="AT521" s="72" t="e">
        <f t="shared" ca="1" si="403"/>
        <v>#N/A</v>
      </c>
      <c r="AU521" s="72">
        <f t="shared" si="403"/>
        <v>4.9741883681838397</v>
      </c>
      <c r="AV521" s="72" t="e">
        <f t="array" aca="1" ref="AV521" ca="1">ATAN((1-f)*TAN(AS521))</f>
        <v>#N/A</v>
      </c>
      <c r="AW521" s="72" t="e">
        <f t="shared" ca="1" si="412"/>
        <v>#N/A</v>
      </c>
      <c r="AX521" s="72" t="e">
        <f t="shared" ca="1" si="413"/>
        <v>#N/A</v>
      </c>
      <c r="AY521" s="72" t="e">
        <f t="shared" ca="1" si="404"/>
        <v>#N/A</v>
      </c>
      <c r="AZ521" s="72" t="e">
        <f t="shared" ca="1" si="414"/>
        <v>#N/A</v>
      </c>
      <c r="BA521" s="72" t="e">
        <f t="shared" ca="1" si="415"/>
        <v>#N/A</v>
      </c>
      <c r="BB521" s="72" t="e">
        <f t="shared" ca="1" si="416"/>
        <v>#N/A</v>
      </c>
      <c r="BC521" s="72" t="e">
        <f t="shared" ca="1" si="405"/>
        <v>#N/A</v>
      </c>
      <c r="BD521" s="75" t="e">
        <f t="shared" ca="1" si="417"/>
        <v>#N/A</v>
      </c>
      <c r="BE521" s="75" t="e">
        <f t="shared" ca="1" si="418"/>
        <v>#N/A</v>
      </c>
      <c r="BF521" s="75" t="e">
        <f t="shared" ca="1" si="406"/>
        <v>#N/A</v>
      </c>
      <c r="BG521" s="75" t="e">
        <f t="shared" ca="1" si="419"/>
        <v>#N/A</v>
      </c>
      <c r="BH521" s="75" t="e">
        <f t="shared" ca="1" si="420"/>
        <v>#N/A</v>
      </c>
      <c r="BI521" s="75" t="e">
        <f t="shared" ca="1" si="407"/>
        <v>#N/A</v>
      </c>
      <c r="BJ521" s="75" t="e">
        <f t="shared" ca="1" si="421"/>
        <v>#N/A</v>
      </c>
      <c r="BK521" s="75" t="e">
        <f t="shared" ca="1" si="422"/>
        <v>#N/A</v>
      </c>
      <c r="BL521" s="75" t="e">
        <f t="shared" ca="1" si="408"/>
        <v>#N/A</v>
      </c>
      <c r="BM521" s="72" t="e">
        <f t="array" aca="1" ref="BM521" ca="1">ATAN2((1-f)*SQRT(AX521^2+(SIN(AV521)*SIN(BL521)-COS(AV521)*COS(BL521)*COS(AU521))^2),SIN(AV521)*COS(BL521)+COS(AV521)*SIN(BL521)*COS(AU521))</f>
        <v>#N/A</v>
      </c>
      <c r="BN521" s="72" t="e">
        <f t="shared" ca="1" si="423"/>
        <v>#N/A</v>
      </c>
      <c r="BO521" s="72" t="e">
        <f t="array" aca="1" ref="BO521" ca="1">f/16*(1-AX521^2)*(4+f*(4-3*(1-AX521^2)))</f>
        <v>#N/A</v>
      </c>
      <c r="BP521" s="72" t="e">
        <f t="array" aca="1" ref="BP521" ca="1">BN521-(1-BO521)*f*AX521*(BL521+BO521*SIN(BL521)*(COS(BJ521)+BO521*COS(BL521)*(-1+2*COS(BJ521)^2)))</f>
        <v>#N/A</v>
      </c>
      <c r="BQ521" s="72" t="e">
        <f t="shared" ca="1" si="424"/>
        <v>#N/A</v>
      </c>
    </row>
    <row r="522" spans="2:69">
      <c r="B522" s="38"/>
      <c r="C522" s="72" t="str">
        <f t="shared" si="425"/>
        <v/>
      </c>
      <c r="D522" s="72" t="e">
        <f t="array" aca="1" ref="D522" ca="1">MATCH(TRUE,ISERROR(VALUE(MID(C522,ROW(INDIRECT("1:"&amp;LEN(C522))),1))),0)</f>
        <v>#N/A</v>
      </c>
      <c r="E522" s="72" t="e">
        <f t="shared" ca="1" si="426"/>
        <v>#N/A</v>
      </c>
      <c r="F522" s="72" t="e">
        <f t="shared" ca="1" si="427"/>
        <v>#N/A</v>
      </c>
      <c r="G522" s="72" t="e">
        <f t="shared" ca="1" si="428"/>
        <v>#N/A</v>
      </c>
      <c r="H522" s="72" t="e">
        <f t="shared" ca="1" si="429"/>
        <v>#N/A</v>
      </c>
      <c r="I522" s="72" t="e">
        <f t="shared" ca="1" si="430"/>
        <v>#N/A</v>
      </c>
      <c r="J522" s="72" t="e">
        <f t="shared" ca="1" si="431"/>
        <v>#N/A</v>
      </c>
      <c r="K522" s="72" t="e">
        <f t="shared" ca="1" si="432"/>
        <v>#N/A</v>
      </c>
      <c r="L522" s="72" t="e">
        <f t="shared" ca="1" si="433"/>
        <v>#N/A</v>
      </c>
      <c r="M522" s="72" t="e">
        <f ca="1">VLOOKUP(G522,Coef!$C$2:$F$25,4)</f>
        <v>#N/A</v>
      </c>
      <c r="N522" s="31" t="e">
        <f ca="1">VLOOKUP(F522,Coef!$C$4:$D$23,2)</f>
        <v>#N/A</v>
      </c>
      <c r="O522" s="31" t="e">
        <f ca="1">MOD(VLOOKUP(H522,Coef!$C$2:$G$21,5)+MOD(E522+1,2)*15,20)</f>
        <v>#N/A</v>
      </c>
      <c r="P522" s="31" t="e">
        <f ca="1">VLOOKUP(N522,Coef!$A$27:$B$46,2)</f>
        <v>#N/A</v>
      </c>
      <c r="Q522" s="31" t="e">
        <f ca="1">VLOOKUP(N522,Coef!$A$27:$C$46,3)+O522/10-0.1</f>
        <v>#N/A</v>
      </c>
      <c r="R522" s="31" t="e">
        <f ca="1">IF(Q522+0.1&lt;P522,Q522+2,Q522)</f>
        <v>#N/A</v>
      </c>
      <c r="S522" s="72" t="e">
        <f ca="1">M522*100000+J522</f>
        <v>#N/A</v>
      </c>
      <c r="T522" s="72" t="e">
        <f ca="1">R522*1000000+K522</f>
        <v>#N/A</v>
      </c>
      <c r="U522" s="72" t="e">
        <f ca="1">IF(N522&lt;11,T522-10000000,T522)</f>
        <v>#N/A</v>
      </c>
      <c r="V522" s="72" t="e">
        <f ca="1">U522/(6366197.724*0.9996)</f>
        <v>#N/A</v>
      </c>
      <c r="W522" s="72" t="e">
        <f ca="1">(Coef!$J$9/(1+Coef!$J$8*(COS(V522))^2)^0.5)*Coef!$J$6</f>
        <v>#N/A</v>
      </c>
      <c r="X522" s="72" t="e">
        <f ca="1">6*E522-183</f>
        <v>#N/A</v>
      </c>
      <c r="Y522" s="72" t="e">
        <f ca="1">(S522-500000)/W522</f>
        <v>#N/A</v>
      </c>
      <c r="Z522" s="72" t="e">
        <f ca="1">SIN(2*V522)</f>
        <v>#N/A</v>
      </c>
      <c r="AA522" s="72" t="e">
        <f ca="1">Z522*(COS(V522))^2</f>
        <v>#N/A</v>
      </c>
      <c r="AB522" s="72" t="e">
        <f ca="1">V522+(Z522/2)</f>
        <v>#N/A</v>
      </c>
      <c r="AC522" s="72" t="e">
        <f ca="1">(3*AB522+AA522)/4</f>
        <v>#N/A</v>
      </c>
      <c r="AD522" s="72" t="e">
        <f ca="1">(5*AC522+AA522*(COS(V522))^2)/3</f>
        <v>#N/A</v>
      </c>
      <c r="AE522" s="72" t="e">
        <f ca="1">Coef!$J$6*Coef!$J$9*(V522-(Coef!$J$10*AB522)+(Coef!$J$11*AC522)-(Coef!$J$12*AD522))</f>
        <v>#N/A</v>
      </c>
      <c r="AF522" s="72" t="e">
        <f ca="1">(U522-AE522)/W522</f>
        <v>#N/A</v>
      </c>
      <c r="AG522" s="72" t="e">
        <f ca="1">((Coef!$J$8*Y522^2)/2)*(COS(V522))^2</f>
        <v>#N/A</v>
      </c>
      <c r="AH522" s="72" t="e">
        <f ca="1">Y522*(1-(AG522/3))</f>
        <v>#N/A</v>
      </c>
      <c r="AI522" s="72" t="e">
        <f ca="1">AF522*(1-AG522)+V522</f>
        <v>#N/A</v>
      </c>
      <c r="AJ522" s="72" t="e">
        <f ca="1">(EXP(AH522)-EXP(-AH522))/2</f>
        <v>#N/A</v>
      </c>
      <c r="AK522" s="72" t="e">
        <f ca="1">ATAN(AJ522/COS(AI522))</f>
        <v>#N/A</v>
      </c>
      <c r="AL522" s="72" t="e">
        <f ca="1">ATAN(COS(AK522)*TAN(AI522))</f>
        <v>#N/A</v>
      </c>
      <c r="AM522" s="72" t="e">
        <f ca="1">V522+(1+Coef!$J$8*(COS(V522))^2-(3/2)*Coef!$J$8*SIN(V522)*COS(V522)*(AL522-V522))*(AL522-V522)</f>
        <v>#N/A</v>
      </c>
      <c r="AN522" s="34" t="e">
        <f t="shared" ca="1" si="409"/>
        <v>#N/A</v>
      </c>
      <c r="AO522" s="33" t="e">
        <f t="shared" ca="1" si="410"/>
        <v>#N/A</v>
      </c>
      <c r="AP522" s="33" t="e">
        <f t="shared" ca="1" si="411"/>
        <v>#N/A</v>
      </c>
      <c r="AQ522" s="72">
        <v>285</v>
      </c>
      <c r="AR522" s="72">
        <v>810000</v>
      </c>
      <c r="AS522" s="72" t="e">
        <f t="shared" ca="1" si="403"/>
        <v>#N/A</v>
      </c>
      <c r="AT522" s="72" t="e">
        <f t="shared" ca="1" si="403"/>
        <v>#N/A</v>
      </c>
      <c r="AU522" s="72">
        <f t="shared" si="403"/>
        <v>4.9741883681838397</v>
      </c>
      <c r="AV522" s="72" t="e">
        <f t="array" aca="1" ref="AV522" ca="1">ATAN((1-f)*TAN(AS522))</f>
        <v>#N/A</v>
      </c>
      <c r="AW522" s="72" t="e">
        <f t="shared" ca="1" si="412"/>
        <v>#N/A</v>
      </c>
      <c r="AX522" s="72" t="e">
        <f t="shared" ca="1" si="413"/>
        <v>#N/A</v>
      </c>
      <c r="AY522" s="72" t="e">
        <f t="shared" ca="1" si="404"/>
        <v>#N/A</v>
      </c>
      <c r="AZ522" s="72" t="e">
        <f t="shared" ca="1" si="414"/>
        <v>#N/A</v>
      </c>
      <c r="BA522" s="72" t="e">
        <f t="shared" ca="1" si="415"/>
        <v>#N/A</v>
      </c>
      <c r="BB522" s="72" t="e">
        <f t="shared" ca="1" si="416"/>
        <v>#N/A</v>
      </c>
      <c r="BC522" s="72" t="e">
        <f t="shared" ca="1" si="405"/>
        <v>#N/A</v>
      </c>
      <c r="BD522" s="75" t="e">
        <f t="shared" ca="1" si="417"/>
        <v>#N/A</v>
      </c>
      <c r="BE522" s="75" t="e">
        <f t="shared" ca="1" si="418"/>
        <v>#N/A</v>
      </c>
      <c r="BF522" s="75" t="e">
        <f t="shared" ca="1" si="406"/>
        <v>#N/A</v>
      </c>
      <c r="BG522" s="75" t="e">
        <f t="shared" ca="1" si="419"/>
        <v>#N/A</v>
      </c>
      <c r="BH522" s="75" t="e">
        <f t="shared" ca="1" si="420"/>
        <v>#N/A</v>
      </c>
      <c r="BI522" s="75" t="e">
        <f t="shared" ca="1" si="407"/>
        <v>#N/A</v>
      </c>
      <c r="BJ522" s="75" t="e">
        <f t="shared" ca="1" si="421"/>
        <v>#N/A</v>
      </c>
      <c r="BK522" s="75" t="e">
        <f t="shared" ca="1" si="422"/>
        <v>#N/A</v>
      </c>
      <c r="BL522" s="75" t="e">
        <f t="shared" ca="1" si="408"/>
        <v>#N/A</v>
      </c>
      <c r="BM522" s="72" t="e">
        <f t="array" aca="1" ref="BM522" ca="1">ATAN2((1-f)*SQRT(AX522^2+(SIN(AV522)*SIN(BL522)-COS(AV522)*COS(BL522)*COS(AU522))^2),SIN(AV522)*COS(BL522)+COS(AV522)*SIN(BL522)*COS(AU522))</f>
        <v>#N/A</v>
      </c>
      <c r="BN522" s="72" t="e">
        <f t="shared" ca="1" si="423"/>
        <v>#N/A</v>
      </c>
      <c r="BO522" s="72" t="e">
        <f t="array" aca="1" ref="BO522" ca="1">f/16*(1-AX522^2)*(4+f*(4-3*(1-AX522^2)))</f>
        <v>#N/A</v>
      </c>
      <c r="BP522" s="72" t="e">
        <f t="array" aca="1" ref="BP522" ca="1">BN522-(1-BO522)*f*AX522*(BL522+BO522*SIN(BL522)*(COS(BJ522)+BO522*COS(BL522)*(-1+2*COS(BJ522)^2)))</f>
        <v>#N/A</v>
      </c>
      <c r="BQ522" s="72" t="e">
        <f t="shared" ca="1" si="424"/>
        <v>#N/A</v>
      </c>
    </row>
    <row r="523" spans="2:69">
      <c r="B523" s="38"/>
      <c r="C523" s="72" t="str">
        <f t="shared" si="425"/>
        <v/>
      </c>
      <c r="D523" s="72" t="e">
        <f t="array" aca="1" ref="D523" ca="1">MATCH(TRUE,ISERROR(VALUE(MID(C523,ROW(INDIRECT("1:"&amp;LEN(C523))),1))),0)</f>
        <v>#N/A</v>
      </c>
      <c r="E523" s="72" t="e">
        <f t="shared" ca="1" si="426"/>
        <v>#N/A</v>
      </c>
      <c r="F523" s="72" t="e">
        <f t="shared" ca="1" si="427"/>
        <v>#N/A</v>
      </c>
      <c r="G523" s="72" t="e">
        <f t="shared" ca="1" si="428"/>
        <v>#N/A</v>
      </c>
      <c r="H523" s="72" t="e">
        <f t="shared" ca="1" si="429"/>
        <v>#N/A</v>
      </c>
      <c r="I523" s="72" t="e">
        <f t="shared" ca="1" si="430"/>
        <v>#N/A</v>
      </c>
      <c r="J523" s="72" t="e">
        <f t="shared" ca="1" si="431"/>
        <v>#N/A</v>
      </c>
      <c r="K523" s="72" t="e">
        <f t="shared" ca="1" si="432"/>
        <v>#N/A</v>
      </c>
      <c r="L523" s="72" t="e">
        <f t="shared" ca="1" si="433"/>
        <v>#N/A</v>
      </c>
      <c r="M523" s="72" t="e">
        <f ca="1">VLOOKUP(G523,Coef!$C$2:$F$25,4)</f>
        <v>#N/A</v>
      </c>
      <c r="N523" s="31" t="e">
        <f ca="1">VLOOKUP(F523,Coef!$C$4:$D$23,2)</f>
        <v>#N/A</v>
      </c>
      <c r="O523" s="31" t="e">
        <f ca="1">MOD(VLOOKUP(H523,Coef!$C$2:$G$21,5)+MOD(E523+1,2)*15,20)</f>
        <v>#N/A</v>
      </c>
      <c r="P523" s="31" t="e">
        <f ca="1">VLOOKUP(N523,Coef!$A$27:$B$46,2)</f>
        <v>#N/A</v>
      </c>
      <c r="Q523" s="31" t="e">
        <f ca="1">VLOOKUP(N523,Coef!$A$27:$C$46,3)+O523/10-0.1</f>
        <v>#N/A</v>
      </c>
      <c r="R523" s="31" t="e">
        <f ca="1">IF(Q523+0.1&lt;P523,Q523+2,Q523)</f>
        <v>#N/A</v>
      </c>
      <c r="S523" s="72" t="e">
        <f ca="1">M523*100000+J523</f>
        <v>#N/A</v>
      </c>
      <c r="T523" s="72" t="e">
        <f ca="1">R523*1000000+K523</f>
        <v>#N/A</v>
      </c>
      <c r="U523" s="72" t="e">
        <f ca="1">IF(N523&lt;11,T523-10000000,T523)</f>
        <v>#N/A</v>
      </c>
      <c r="V523" s="72" t="e">
        <f ca="1">U523/(6366197.724*0.9996)</f>
        <v>#N/A</v>
      </c>
      <c r="W523" s="72" t="e">
        <f ca="1">(Coef!$J$9/(1+Coef!$J$8*(COS(V523))^2)^0.5)*Coef!$J$6</f>
        <v>#N/A</v>
      </c>
      <c r="X523" s="72" t="e">
        <f ca="1">6*E523-183</f>
        <v>#N/A</v>
      </c>
      <c r="Y523" s="72" t="e">
        <f ca="1">(S523-500000)/W523</f>
        <v>#N/A</v>
      </c>
      <c r="Z523" s="72" t="e">
        <f ca="1">SIN(2*V523)</f>
        <v>#N/A</v>
      </c>
      <c r="AA523" s="72" t="e">
        <f ca="1">Z523*(COS(V523))^2</f>
        <v>#N/A</v>
      </c>
      <c r="AB523" s="72" t="e">
        <f ca="1">V523+(Z523/2)</f>
        <v>#N/A</v>
      </c>
      <c r="AC523" s="72" t="e">
        <f ca="1">(3*AB523+AA523)/4</f>
        <v>#N/A</v>
      </c>
      <c r="AD523" s="72" t="e">
        <f ca="1">(5*AC523+AA523*(COS(V523))^2)/3</f>
        <v>#N/A</v>
      </c>
      <c r="AE523" s="72" t="e">
        <f ca="1">Coef!$J$6*Coef!$J$9*(V523-(Coef!$J$10*AB523)+(Coef!$J$11*AC523)-(Coef!$J$12*AD523))</f>
        <v>#N/A</v>
      </c>
      <c r="AF523" s="72" t="e">
        <f ca="1">(U523-AE523)/W523</f>
        <v>#N/A</v>
      </c>
      <c r="AG523" s="72" t="e">
        <f ca="1">((Coef!$J$8*Y523^2)/2)*(COS(V523))^2</f>
        <v>#N/A</v>
      </c>
      <c r="AH523" s="72" t="e">
        <f ca="1">Y523*(1-(AG523/3))</f>
        <v>#N/A</v>
      </c>
      <c r="AI523" s="72" t="e">
        <f ca="1">AF523*(1-AG523)+V523</f>
        <v>#N/A</v>
      </c>
      <c r="AJ523" s="72" t="e">
        <f ca="1">(EXP(AH523)-EXP(-AH523))/2</f>
        <v>#N/A</v>
      </c>
      <c r="AK523" s="72" t="e">
        <f ca="1">ATAN(AJ523/COS(AI523))</f>
        <v>#N/A</v>
      </c>
      <c r="AL523" s="72" t="e">
        <f ca="1">ATAN(COS(AK523)*TAN(AI523))</f>
        <v>#N/A</v>
      </c>
      <c r="AM523" s="72" t="e">
        <f ca="1">V523+(1+Coef!$J$8*(COS(V523))^2-(3/2)*Coef!$J$8*SIN(V523)*COS(V523)*(AL523-V523))*(AL523-V523)</f>
        <v>#N/A</v>
      </c>
      <c r="AN523" s="34" t="e">
        <f t="shared" ca="1" si="409"/>
        <v>#N/A</v>
      </c>
      <c r="AO523" s="33" t="e">
        <f t="shared" ca="1" si="410"/>
        <v>#N/A</v>
      </c>
      <c r="AP523" s="33" t="e">
        <f t="shared" ca="1" si="411"/>
        <v>#N/A</v>
      </c>
      <c r="AQ523" s="72">
        <v>285</v>
      </c>
      <c r="AR523" s="72">
        <v>810000</v>
      </c>
      <c r="AS523" s="72" t="e">
        <f t="shared" ca="1" si="403"/>
        <v>#N/A</v>
      </c>
      <c r="AT523" s="72" t="e">
        <f t="shared" ca="1" si="403"/>
        <v>#N/A</v>
      </c>
      <c r="AU523" s="72">
        <f t="shared" si="403"/>
        <v>4.9741883681838397</v>
      </c>
      <c r="AV523" s="72" t="e">
        <f t="array" aca="1" ref="AV523" ca="1">ATAN((1-f)*TAN(AS523))</f>
        <v>#N/A</v>
      </c>
      <c r="AW523" s="72" t="e">
        <f t="shared" ca="1" si="412"/>
        <v>#N/A</v>
      </c>
      <c r="AX523" s="72" t="e">
        <f t="shared" ca="1" si="413"/>
        <v>#N/A</v>
      </c>
      <c r="AY523" s="72" t="e">
        <f t="shared" ca="1" si="404"/>
        <v>#N/A</v>
      </c>
      <c r="AZ523" s="72" t="e">
        <f t="shared" ca="1" si="414"/>
        <v>#N/A</v>
      </c>
      <c r="BA523" s="72" t="e">
        <f t="shared" ca="1" si="415"/>
        <v>#N/A</v>
      </c>
      <c r="BB523" s="72" t="e">
        <f t="shared" ca="1" si="416"/>
        <v>#N/A</v>
      </c>
      <c r="BC523" s="72" t="e">
        <f t="shared" ca="1" si="405"/>
        <v>#N/A</v>
      </c>
      <c r="BD523" s="75" t="e">
        <f t="shared" ca="1" si="417"/>
        <v>#N/A</v>
      </c>
      <c r="BE523" s="75" t="e">
        <f t="shared" ca="1" si="418"/>
        <v>#N/A</v>
      </c>
      <c r="BF523" s="75" t="e">
        <f t="shared" ca="1" si="406"/>
        <v>#N/A</v>
      </c>
      <c r="BG523" s="75" t="e">
        <f t="shared" ca="1" si="419"/>
        <v>#N/A</v>
      </c>
      <c r="BH523" s="75" t="e">
        <f t="shared" ca="1" si="420"/>
        <v>#N/A</v>
      </c>
      <c r="BI523" s="75" t="e">
        <f t="shared" ca="1" si="407"/>
        <v>#N/A</v>
      </c>
      <c r="BJ523" s="75" t="e">
        <f t="shared" ca="1" si="421"/>
        <v>#N/A</v>
      </c>
      <c r="BK523" s="75" t="e">
        <f t="shared" ca="1" si="422"/>
        <v>#N/A</v>
      </c>
      <c r="BL523" s="75" t="e">
        <f t="shared" ca="1" si="408"/>
        <v>#N/A</v>
      </c>
      <c r="BM523" s="72" t="e">
        <f t="array" aca="1" ref="BM523" ca="1">ATAN2((1-f)*SQRT(AX523^2+(SIN(AV523)*SIN(BL523)-COS(AV523)*COS(BL523)*COS(AU523))^2),SIN(AV523)*COS(BL523)+COS(AV523)*SIN(BL523)*COS(AU523))</f>
        <v>#N/A</v>
      </c>
      <c r="BN523" s="72" t="e">
        <f t="shared" ca="1" si="423"/>
        <v>#N/A</v>
      </c>
      <c r="BO523" s="72" t="e">
        <f t="array" aca="1" ref="BO523" ca="1">f/16*(1-AX523^2)*(4+f*(4-3*(1-AX523^2)))</f>
        <v>#N/A</v>
      </c>
      <c r="BP523" s="72" t="e">
        <f t="array" aca="1" ref="BP523" ca="1">BN523-(1-BO523)*f*AX523*(BL523+BO523*SIN(BL523)*(COS(BJ523)+BO523*COS(BL523)*(-1+2*COS(BJ523)^2)))</f>
        <v>#N/A</v>
      </c>
      <c r="BQ523" s="72" t="e">
        <f t="shared" ca="1" si="424"/>
        <v>#N/A</v>
      </c>
    </row>
    <row r="524" spans="2:69">
      <c r="B524" s="38"/>
      <c r="C524" s="72" t="str">
        <f t="shared" si="425"/>
        <v/>
      </c>
      <c r="D524" s="72" t="e">
        <f t="array" aca="1" ref="D524" ca="1">MATCH(TRUE,ISERROR(VALUE(MID(C524,ROW(INDIRECT("1:"&amp;LEN(C524))),1))),0)</f>
        <v>#N/A</v>
      </c>
      <c r="E524" s="72" t="e">
        <f t="shared" ca="1" si="426"/>
        <v>#N/A</v>
      </c>
      <c r="F524" s="72" t="e">
        <f t="shared" ca="1" si="427"/>
        <v>#N/A</v>
      </c>
      <c r="G524" s="72" t="e">
        <f t="shared" ca="1" si="428"/>
        <v>#N/A</v>
      </c>
      <c r="H524" s="72" t="e">
        <f t="shared" ca="1" si="429"/>
        <v>#N/A</v>
      </c>
      <c r="I524" s="72" t="e">
        <f t="shared" ca="1" si="430"/>
        <v>#N/A</v>
      </c>
      <c r="J524" s="72" t="e">
        <f t="shared" ca="1" si="431"/>
        <v>#N/A</v>
      </c>
      <c r="K524" s="72" t="e">
        <f t="shared" ca="1" si="432"/>
        <v>#N/A</v>
      </c>
      <c r="L524" s="72" t="e">
        <f t="shared" ca="1" si="433"/>
        <v>#N/A</v>
      </c>
      <c r="M524" s="72" t="e">
        <f ca="1">VLOOKUP(G524,Coef!$C$2:$F$25,4)</f>
        <v>#N/A</v>
      </c>
      <c r="N524" s="31" t="e">
        <f ca="1">VLOOKUP(F524,Coef!$C$4:$D$23,2)</f>
        <v>#N/A</v>
      </c>
      <c r="O524" s="31" t="e">
        <f ca="1">MOD(VLOOKUP(H524,Coef!$C$2:$G$21,5)+MOD(E524+1,2)*15,20)</f>
        <v>#N/A</v>
      </c>
      <c r="P524" s="31" t="e">
        <f ca="1">VLOOKUP(N524,Coef!$A$27:$B$46,2)</f>
        <v>#N/A</v>
      </c>
      <c r="Q524" s="31" t="e">
        <f ca="1">VLOOKUP(N524,Coef!$A$27:$C$46,3)+O524/10-0.1</f>
        <v>#N/A</v>
      </c>
      <c r="R524" s="31" t="e">
        <f ca="1">IF(Q524+0.1&lt;P524,Q524+2,Q524)</f>
        <v>#N/A</v>
      </c>
      <c r="S524" s="72" t="e">
        <f ca="1">M524*100000+J524</f>
        <v>#N/A</v>
      </c>
      <c r="T524" s="72" t="e">
        <f ca="1">R524*1000000+K524</f>
        <v>#N/A</v>
      </c>
      <c r="U524" s="72" t="e">
        <f ca="1">IF(N524&lt;11,T524-10000000,T524)</f>
        <v>#N/A</v>
      </c>
      <c r="V524" s="72" t="e">
        <f ca="1">U524/(6366197.724*0.9996)</f>
        <v>#N/A</v>
      </c>
      <c r="W524" s="72" t="e">
        <f ca="1">(Coef!$J$9/(1+Coef!$J$8*(COS(V524))^2)^0.5)*Coef!$J$6</f>
        <v>#N/A</v>
      </c>
      <c r="X524" s="72" t="e">
        <f ca="1">6*E524-183</f>
        <v>#N/A</v>
      </c>
      <c r="Y524" s="72" t="e">
        <f ca="1">(S524-500000)/W524</f>
        <v>#N/A</v>
      </c>
      <c r="Z524" s="72" t="e">
        <f ca="1">SIN(2*V524)</f>
        <v>#N/A</v>
      </c>
      <c r="AA524" s="72" t="e">
        <f ca="1">Z524*(COS(V524))^2</f>
        <v>#N/A</v>
      </c>
      <c r="AB524" s="72" t="e">
        <f ca="1">V524+(Z524/2)</f>
        <v>#N/A</v>
      </c>
      <c r="AC524" s="72" t="e">
        <f ca="1">(3*AB524+AA524)/4</f>
        <v>#N/A</v>
      </c>
      <c r="AD524" s="72" t="e">
        <f ca="1">(5*AC524+AA524*(COS(V524))^2)/3</f>
        <v>#N/A</v>
      </c>
      <c r="AE524" s="72" t="e">
        <f ca="1">Coef!$J$6*Coef!$J$9*(V524-(Coef!$J$10*AB524)+(Coef!$J$11*AC524)-(Coef!$J$12*AD524))</f>
        <v>#N/A</v>
      </c>
      <c r="AF524" s="72" t="e">
        <f ca="1">(U524-AE524)/W524</f>
        <v>#N/A</v>
      </c>
      <c r="AG524" s="72" t="e">
        <f ca="1">((Coef!$J$8*Y524^2)/2)*(COS(V524))^2</f>
        <v>#N/A</v>
      </c>
      <c r="AH524" s="72" t="e">
        <f ca="1">Y524*(1-(AG524/3))</f>
        <v>#N/A</v>
      </c>
      <c r="AI524" s="72" t="e">
        <f ca="1">AF524*(1-AG524)+V524</f>
        <v>#N/A</v>
      </c>
      <c r="AJ524" s="72" t="e">
        <f ca="1">(EXP(AH524)-EXP(-AH524))/2</f>
        <v>#N/A</v>
      </c>
      <c r="AK524" s="72" t="e">
        <f ca="1">ATAN(AJ524/COS(AI524))</f>
        <v>#N/A</v>
      </c>
      <c r="AL524" s="72" t="e">
        <f ca="1">ATAN(COS(AK524)*TAN(AI524))</f>
        <v>#N/A</v>
      </c>
      <c r="AM524" s="72" t="e">
        <f ca="1">V524+(1+Coef!$J$8*(COS(V524))^2-(3/2)*Coef!$J$8*SIN(V524)*COS(V524)*(AL524-V524))*(AL524-V524)</f>
        <v>#N/A</v>
      </c>
      <c r="AN524" s="34" t="e">
        <f t="shared" ca="1" si="409"/>
        <v>#N/A</v>
      </c>
      <c r="AO524" s="33" t="e">
        <f t="shared" ca="1" si="410"/>
        <v>#N/A</v>
      </c>
      <c r="AP524" s="33" t="e">
        <f t="shared" ca="1" si="411"/>
        <v>#N/A</v>
      </c>
      <c r="AQ524" s="72">
        <v>285</v>
      </c>
      <c r="AR524" s="72">
        <v>810000</v>
      </c>
      <c r="AS524" s="72" t="e">
        <f t="shared" ca="1" si="403"/>
        <v>#N/A</v>
      </c>
      <c r="AT524" s="72" t="e">
        <f t="shared" ca="1" si="403"/>
        <v>#N/A</v>
      </c>
      <c r="AU524" s="72">
        <f t="shared" si="403"/>
        <v>4.9741883681838397</v>
      </c>
      <c r="AV524" s="72" t="e">
        <f t="array" aca="1" ref="AV524" ca="1">ATAN((1-f)*TAN(AS524))</f>
        <v>#N/A</v>
      </c>
      <c r="AW524" s="72" t="e">
        <f t="shared" ca="1" si="412"/>
        <v>#N/A</v>
      </c>
      <c r="AX524" s="72" t="e">
        <f t="shared" ca="1" si="413"/>
        <v>#N/A</v>
      </c>
      <c r="AY524" s="72" t="e">
        <f t="shared" ca="1" si="404"/>
        <v>#N/A</v>
      </c>
      <c r="AZ524" s="72" t="e">
        <f t="shared" ca="1" si="414"/>
        <v>#N/A</v>
      </c>
      <c r="BA524" s="72" t="e">
        <f t="shared" ca="1" si="415"/>
        <v>#N/A</v>
      </c>
      <c r="BB524" s="72" t="e">
        <f t="shared" ca="1" si="416"/>
        <v>#N/A</v>
      </c>
      <c r="BC524" s="72" t="e">
        <f t="shared" ca="1" si="405"/>
        <v>#N/A</v>
      </c>
      <c r="BD524" s="75" t="e">
        <f t="shared" ca="1" si="417"/>
        <v>#N/A</v>
      </c>
      <c r="BE524" s="75" t="e">
        <f t="shared" ca="1" si="418"/>
        <v>#N/A</v>
      </c>
      <c r="BF524" s="75" t="e">
        <f t="shared" ca="1" si="406"/>
        <v>#N/A</v>
      </c>
      <c r="BG524" s="75" t="e">
        <f t="shared" ca="1" si="419"/>
        <v>#N/A</v>
      </c>
      <c r="BH524" s="75" t="e">
        <f t="shared" ca="1" si="420"/>
        <v>#N/A</v>
      </c>
      <c r="BI524" s="75" t="e">
        <f t="shared" ca="1" si="407"/>
        <v>#N/A</v>
      </c>
      <c r="BJ524" s="75" t="e">
        <f t="shared" ca="1" si="421"/>
        <v>#N/A</v>
      </c>
      <c r="BK524" s="75" t="e">
        <f t="shared" ca="1" si="422"/>
        <v>#N/A</v>
      </c>
      <c r="BL524" s="75" t="e">
        <f t="shared" ca="1" si="408"/>
        <v>#N/A</v>
      </c>
      <c r="BM524" s="72" t="e">
        <f t="array" aca="1" ref="BM524" ca="1">ATAN2((1-f)*SQRT(AX524^2+(SIN(AV524)*SIN(BL524)-COS(AV524)*COS(BL524)*COS(AU524))^2),SIN(AV524)*COS(BL524)+COS(AV524)*SIN(BL524)*COS(AU524))</f>
        <v>#N/A</v>
      </c>
      <c r="BN524" s="72" t="e">
        <f t="shared" ca="1" si="423"/>
        <v>#N/A</v>
      </c>
      <c r="BO524" s="72" t="e">
        <f t="array" aca="1" ref="BO524" ca="1">f/16*(1-AX524^2)*(4+f*(4-3*(1-AX524^2)))</f>
        <v>#N/A</v>
      </c>
      <c r="BP524" s="72" t="e">
        <f t="array" aca="1" ref="BP524" ca="1">BN524-(1-BO524)*f*AX524*(BL524+BO524*SIN(BL524)*(COS(BJ524)+BO524*COS(BL524)*(-1+2*COS(BJ524)^2)))</f>
        <v>#N/A</v>
      </c>
      <c r="BQ524" s="72" t="e">
        <f t="shared" ca="1" si="424"/>
        <v>#N/A</v>
      </c>
    </row>
    <row r="525" spans="2:69">
      <c r="B525" s="38"/>
      <c r="C525" s="72" t="str">
        <f t="shared" si="425"/>
        <v/>
      </c>
      <c r="D525" s="72" t="e">
        <f t="array" aca="1" ref="D525" ca="1">MATCH(TRUE,ISERROR(VALUE(MID(C525,ROW(INDIRECT("1:"&amp;LEN(C525))),1))),0)</f>
        <v>#N/A</v>
      </c>
      <c r="E525" s="72" t="e">
        <f t="shared" ca="1" si="426"/>
        <v>#N/A</v>
      </c>
      <c r="F525" s="72" t="e">
        <f t="shared" ca="1" si="427"/>
        <v>#N/A</v>
      </c>
      <c r="G525" s="72" t="e">
        <f t="shared" ca="1" si="428"/>
        <v>#N/A</v>
      </c>
      <c r="H525" s="72" t="e">
        <f t="shared" ca="1" si="429"/>
        <v>#N/A</v>
      </c>
      <c r="I525" s="72" t="e">
        <f t="shared" ca="1" si="430"/>
        <v>#N/A</v>
      </c>
      <c r="J525" s="72" t="e">
        <f t="shared" ca="1" si="431"/>
        <v>#N/A</v>
      </c>
      <c r="K525" s="72" t="e">
        <f t="shared" ca="1" si="432"/>
        <v>#N/A</v>
      </c>
      <c r="L525" s="72" t="e">
        <f t="shared" ca="1" si="433"/>
        <v>#N/A</v>
      </c>
      <c r="M525" s="72" t="e">
        <f ca="1">VLOOKUP(G525,Coef!$C$2:$F$25,4)</f>
        <v>#N/A</v>
      </c>
      <c r="N525" s="31" t="e">
        <f ca="1">VLOOKUP(F525,Coef!$C$4:$D$23,2)</f>
        <v>#N/A</v>
      </c>
      <c r="O525" s="31" t="e">
        <f ca="1">MOD(VLOOKUP(H525,Coef!$C$2:$G$21,5)+MOD(E525+1,2)*15,20)</f>
        <v>#N/A</v>
      </c>
      <c r="P525" s="31" t="e">
        <f ca="1">VLOOKUP(N525,Coef!$A$27:$B$46,2)</f>
        <v>#N/A</v>
      </c>
      <c r="Q525" s="31" t="e">
        <f ca="1">VLOOKUP(N525,Coef!$A$27:$C$46,3)+O525/10-0.1</f>
        <v>#N/A</v>
      </c>
      <c r="R525" s="31" t="e">
        <f ca="1">IF(Q525+0.1&lt;P525,Q525+2,Q525)</f>
        <v>#N/A</v>
      </c>
      <c r="S525" s="72" t="e">
        <f ca="1">M525*100000+J525</f>
        <v>#N/A</v>
      </c>
      <c r="T525" s="72" t="e">
        <f ca="1">R525*1000000+K525</f>
        <v>#N/A</v>
      </c>
      <c r="U525" s="72" t="e">
        <f ca="1">IF(N525&lt;11,T525-10000000,T525)</f>
        <v>#N/A</v>
      </c>
      <c r="V525" s="72" t="e">
        <f ca="1">U525/(6366197.724*0.9996)</f>
        <v>#N/A</v>
      </c>
      <c r="W525" s="72" t="e">
        <f ca="1">(Coef!$J$9/(1+Coef!$J$8*(COS(V525))^2)^0.5)*Coef!$J$6</f>
        <v>#N/A</v>
      </c>
      <c r="X525" s="72" t="e">
        <f ca="1">6*E525-183</f>
        <v>#N/A</v>
      </c>
      <c r="Y525" s="72" t="e">
        <f ca="1">(S525-500000)/W525</f>
        <v>#N/A</v>
      </c>
      <c r="Z525" s="72" t="e">
        <f ca="1">SIN(2*V525)</f>
        <v>#N/A</v>
      </c>
      <c r="AA525" s="72" t="e">
        <f ca="1">Z525*(COS(V525))^2</f>
        <v>#N/A</v>
      </c>
      <c r="AB525" s="72" t="e">
        <f ca="1">V525+(Z525/2)</f>
        <v>#N/A</v>
      </c>
      <c r="AC525" s="72" t="e">
        <f ca="1">(3*AB525+AA525)/4</f>
        <v>#N/A</v>
      </c>
      <c r="AD525" s="72" t="e">
        <f ca="1">(5*AC525+AA525*(COS(V525))^2)/3</f>
        <v>#N/A</v>
      </c>
      <c r="AE525" s="72" t="e">
        <f ca="1">Coef!$J$6*Coef!$J$9*(V525-(Coef!$J$10*AB525)+(Coef!$J$11*AC525)-(Coef!$J$12*AD525))</f>
        <v>#N/A</v>
      </c>
      <c r="AF525" s="72" t="e">
        <f ca="1">(U525-AE525)/W525</f>
        <v>#N/A</v>
      </c>
      <c r="AG525" s="72" t="e">
        <f ca="1">((Coef!$J$8*Y525^2)/2)*(COS(V525))^2</f>
        <v>#N/A</v>
      </c>
      <c r="AH525" s="72" t="e">
        <f ca="1">Y525*(1-(AG525/3))</f>
        <v>#N/A</v>
      </c>
      <c r="AI525" s="72" t="e">
        <f ca="1">AF525*(1-AG525)+V525</f>
        <v>#N/A</v>
      </c>
      <c r="AJ525" s="72" t="e">
        <f ca="1">(EXP(AH525)-EXP(-AH525))/2</f>
        <v>#N/A</v>
      </c>
      <c r="AK525" s="72" t="e">
        <f ca="1">ATAN(AJ525/COS(AI525))</f>
        <v>#N/A</v>
      </c>
      <c r="AL525" s="72" t="e">
        <f ca="1">ATAN(COS(AK525)*TAN(AI525))</f>
        <v>#N/A</v>
      </c>
      <c r="AM525" s="72" t="e">
        <f ca="1">V525+(1+Coef!$J$8*(COS(V525))^2-(3/2)*Coef!$J$8*SIN(V525)*COS(V525)*(AL525-V525))*(AL525-V525)</f>
        <v>#N/A</v>
      </c>
      <c r="AN525" s="34" t="e">
        <f t="shared" ca="1" si="409"/>
        <v>#N/A</v>
      </c>
      <c r="AO525" s="33" t="e">
        <f t="shared" ca="1" si="410"/>
        <v>#N/A</v>
      </c>
      <c r="AP525" s="33" t="e">
        <f t="shared" ca="1" si="411"/>
        <v>#N/A</v>
      </c>
      <c r="AQ525" s="72">
        <v>285</v>
      </c>
      <c r="AR525" s="72">
        <v>810000</v>
      </c>
      <c r="AS525" s="72" t="e">
        <f t="shared" ca="1" si="403"/>
        <v>#N/A</v>
      </c>
      <c r="AT525" s="72" t="e">
        <f t="shared" ca="1" si="403"/>
        <v>#N/A</v>
      </c>
      <c r="AU525" s="72">
        <f t="shared" si="403"/>
        <v>4.9741883681838397</v>
      </c>
      <c r="AV525" s="72" t="e">
        <f t="array" aca="1" ref="AV525" ca="1">ATAN((1-f)*TAN(AS525))</f>
        <v>#N/A</v>
      </c>
      <c r="AW525" s="72" t="e">
        <f t="shared" ca="1" si="412"/>
        <v>#N/A</v>
      </c>
      <c r="AX525" s="72" t="e">
        <f t="shared" ca="1" si="413"/>
        <v>#N/A</v>
      </c>
      <c r="AY525" s="72" t="e">
        <f t="shared" ca="1" si="404"/>
        <v>#N/A</v>
      </c>
      <c r="AZ525" s="72" t="e">
        <f t="shared" ca="1" si="414"/>
        <v>#N/A</v>
      </c>
      <c r="BA525" s="72" t="e">
        <f t="shared" ca="1" si="415"/>
        <v>#N/A</v>
      </c>
      <c r="BB525" s="72" t="e">
        <f t="shared" ca="1" si="416"/>
        <v>#N/A</v>
      </c>
      <c r="BC525" s="72" t="e">
        <f t="shared" ca="1" si="405"/>
        <v>#N/A</v>
      </c>
      <c r="BD525" s="75" t="e">
        <f t="shared" ca="1" si="417"/>
        <v>#N/A</v>
      </c>
      <c r="BE525" s="75" t="e">
        <f t="shared" ca="1" si="418"/>
        <v>#N/A</v>
      </c>
      <c r="BF525" s="75" t="e">
        <f t="shared" ca="1" si="406"/>
        <v>#N/A</v>
      </c>
      <c r="BG525" s="75" t="e">
        <f t="shared" ca="1" si="419"/>
        <v>#N/A</v>
      </c>
      <c r="BH525" s="75" t="e">
        <f t="shared" ca="1" si="420"/>
        <v>#N/A</v>
      </c>
      <c r="BI525" s="75" t="e">
        <f t="shared" ca="1" si="407"/>
        <v>#N/A</v>
      </c>
      <c r="BJ525" s="75" t="e">
        <f t="shared" ca="1" si="421"/>
        <v>#N/A</v>
      </c>
      <c r="BK525" s="75" t="e">
        <f t="shared" ca="1" si="422"/>
        <v>#N/A</v>
      </c>
      <c r="BL525" s="75" t="e">
        <f t="shared" ca="1" si="408"/>
        <v>#N/A</v>
      </c>
      <c r="BM525" s="72" t="e">
        <f t="array" aca="1" ref="BM525" ca="1">ATAN2((1-f)*SQRT(AX525^2+(SIN(AV525)*SIN(BL525)-COS(AV525)*COS(BL525)*COS(AU525))^2),SIN(AV525)*COS(BL525)+COS(AV525)*SIN(BL525)*COS(AU525))</f>
        <v>#N/A</v>
      </c>
      <c r="BN525" s="72" t="e">
        <f t="shared" ca="1" si="423"/>
        <v>#N/A</v>
      </c>
      <c r="BO525" s="72" t="e">
        <f t="array" aca="1" ref="BO525" ca="1">f/16*(1-AX525^2)*(4+f*(4-3*(1-AX525^2)))</f>
        <v>#N/A</v>
      </c>
      <c r="BP525" s="72" t="e">
        <f t="array" aca="1" ref="BP525" ca="1">BN525-(1-BO525)*f*AX525*(BL525+BO525*SIN(BL525)*(COS(BJ525)+BO525*COS(BL525)*(-1+2*COS(BJ525)^2)))</f>
        <v>#N/A</v>
      </c>
      <c r="BQ525" s="72" t="e">
        <f t="shared" ca="1" si="424"/>
        <v>#N/A</v>
      </c>
    </row>
    <row r="526" spans="2:69">
      <c r="B526" s="38"/>
      <c r="C526" s="72" t="str">
        <f t="shared" si="425"/>
        <v/>
      </c>
      <c r="D526" s="72" t="e">
        <f t="array" aca="1" ref="D526" ca="1">MATCH(TRUE,ISERROR(VALUE(MID(C526,ROW(INDIRECT("1:"&amp;LEN(C526))),1))),0)</f>
        <v>#N/A</v>
      </c>
      <c r="E526" s="72" t="e">
        <f t="shared" ca="1" si="426"/>
        <v>#N/A</v>
      </c>
      <c r="F526" s="72" t="e">
        <f t="shared" ca="1" si="427"/>
        <v>#N/A</v>
      </c>
      <c r="G526" s="72" t="e">
        <f t="shared" ca="1" si="428"/>
        <v>#N/A</v>
      </c>
      <c r="H526" s="72" t="e">
        <f t="shared" ca="1" si="429"/>
        <v>#N/A</v>
      </c>
      <c r="I526" s="72" t="e">
        <f t="shared" ca="1" si="430"/>
        <v>#N/A</v>
      </c>
      <c r="J526" s="72" t="e">
        <f t="shared" ca="1" si="431"/>
        <v>#N/A</v>
      </c>
      <c r="K526" s="72" t="e">
        <f t="shared" ca="1" si="432"/>
        <v>#N/A</v>
      </c>
      <c r="L526" s="72" t="e">
        <f t="shared" ca="1" si="433"/>
        <v>#N/A</v>
      </c>
      <c r="M526" s="72" t="e">
        <f ca="1">VLOOKUP(G526,Coef!$C$2:$F$25,4)</f>
        <v>#N/A</v>
      </c>
      <c r="N526" s="31" t="e">
        <f ca="1">VLOOKUP(F526,Coef!$C$4:$D$23,2)</f>
        <v>#N/A</v>
      </c>
      <c r="O526" s="31" t="e">
        <f ca="1">MOD(VLOOKUP(H526,Coef!$C$2:$G$21,5)+MOD(E526+1,2)*15,20)</f>
        <v>#N/A</v>
      </c>
      <c r="P526" s="31" t="e">
        <f ca="1">VLOOKUP(N526,Coef!$A$27:$B$46,2)</f>
        <v>#N/A</v>
      </c>
      <c r="Q526" s="31" t="e">
        <f ca="1">VLOOKUP(N526,Coef!$A$27:$C$46,3)+O526/10-0.1</f>
        <v>#N/A</v>
      </c>
      <c r="R526" s="31" t="e">
        <f ca="1">IF(Q526+0.1&lt;P526,Q526+2,Q526)</f>
        <v>#N/A</v>
      </c>
      <c r="S526" s="72" t="e">
        <f ca="1">M526*100000+J526</f>
        <v>#N/A</v>
      </c>
      <c r="T526" s="72" t="e">
        <f ca="1">R526*1000000+K526</f>
        <v>#N/A</v>
      </c>
      <c r="U526" s="72" t="e">
        <f ca="1">IF(N526&lt;11,T526-10000000,T526)</f>
        <v>#N/A</v>
      </c>
      <c r="V526" s="72" t="e">
        <f ca="1">U526/(6366197.724*0.9996)</f>
        <v>#N/A</v>
      </c>
      <c r="W526" s="72" t="e">
        <f ca="1">(Coef!$J$9/(1+Coef!$J$8*(COS(V526))^2)^0.5)*Coef!$J$6</f>
        <v>#N/A</v>
      </c>
      <c r="X526" s="72" t="e">
        <f ca="1">6*E526-183</f>
        <v>#N/A</v>
      </c>
      <c r="Y526" s="72" t="e">
        <f ca="1">(S526-500000)/W526</f>
        <v>#N/A</v>
      </c>
      <c r="Z526" s="72" t="e">
        <f ca="1">SIN(2*V526)</f>
        <v>#N/A</v>
      </c>
      <c r="AA526" s="72" t="e">
        <f ca="1">Z526*(COS(V526))^2</f>
        <v>#N/A</v>
      </c>
      <c r="AB526" s="72" t="e">
        <f ca="1">V526+(Z526/2)</f>
        <v>#N/A</v>
      </c>
      <c r="AC526" s="72" t="e">
        <f ca="1">(3*AB526+AA526)/4</f>
        <v>#N/A</v>
      </c>
      <c r="AD526" s="72" t="e">
        <f ca="1">(5*AC526+AA526*(COS(V526))^2)/3</f>
        <v>#N/A</v>
      </c>
      <c r="AE526" s="72" t="e">
        <f ca="1">Coef!$J$6*Coef!$J$9*(V526-(Coef!$J$10*AB526)+(Coef!$J$11*AC526)-(Coef!$J$12*AD526))</f>
        <v>#N/A</v>
      </c>
      <c r="AF526" s="72" t="e">
        <f ca="1">(U526-AE526)/W526</f>
        <v>#N/A</v>
      </c>
      <c r="AG526" s="72" t="e">
        <f ca="1">((Coef!$J$8*Y526^2)/2)*(COS(V526))^2</f>
        <v>#N/A</v>
      </c>
      <c r="AH526" s="72" t="e">
        <f ca="1">Y526*(1-(AG526/3))</f>
        <v>#N/A</v>
      </c>
      <c r="AI526" s="72" t="e">
        <f ca="1">AF526*(1-AG526)+V526</f>
        <v>#N/A</v>
      </c>
      <c r="AJ526" s="72" t="e">
        <f ca="1">(EXP(AH526)-EXP(-AH526))/2</f>
        <v>#N/A</v>
      </c>
      <c r="AK526" s="72" t="e">
        <f ca="1">ATAN(AJ526/COS(AI526))</f>
        <v>#N/A</v>
      </c>
      <c r="AL526" s="72" t="e">
        <f ca="1">ATAN(COS(AK526)*TAN(AI526))</f>
        <v>#N/A</v>
      </c>
      <c r="AM526" s="72" t="e">
        <f ca="1">V526+(1+Coef!$J$8*(COS(V526))^2-(3/2)*Coef!$J$8*SIN(V526)*COS(V526)*(AL526-V526))*(AL526-V526)</f>
        <v>#N/A</v>
      </c>
      <c r="AN526" s="34" t="e">
        <f t="shared" ca="1" si="409"/>
        <v>#N/A</v>
      </c>
      <c r="AO526" s="33" t="e">
        <f t="shared" ca="1" si="410"/>
        <v>#N/A</v>
      </c>
      <c r="AP526" s="33" t="e">
        <f t="shared" ca="1" si="411"/>
        <v>#N/A</v>
      </c>
      <c r="AQ526" s="72">
        <v>285</v>
      </c>
      <c r="AR526" s="72">
        <v>810000</v>
      </c>
      <c r="AS526" s="72" t="e">
        <f t="shared" ca="1" si="403"/>
        <v>#N/A</v>
      </c>
      <c r="AT526" s="72" t="e">
        <f t="shared" ca="1" si="403"/>
        <v>#N/A</v>
      </c>
      <c r="AU526" s="72">
        <f t="shared" si="403"/>
        <v>4.9741883681838397</v>
      </c>
      <c r="AV526" s="72" t="e">
        <f t="array" aca="1" ref="AV526" ca="1">ATAN((1-f)*TAN(AS526))</f>
        <v>#N/A</v>
      </c>
      <c r="AW526" s="72" t="e">
        <f t="shared" ca="1" si="412"/>
        <v>#N/A</v>
      </c>
      <c r="AX526" s="72" t="e">
        <f t="shared" ca="1" si="413"/>
        <v>#N/A</v>
      </c>
      <c r="AY526" s="72" t="e">
        <f t="shared" ca="1" si="404"/>
        <v>#N/A</v>
      </c>
      <c r="AZ526" s="72" t="e">
        <f t="shared" ca="1" si="414"/>
        <v>#N/A</v>
      </c>
      <c r="BA526" s="72" t="e">
        <f t="shared" ca="1" si="415"/>
        <v>#N/A</v>
      </c>
      <c r="BB526" s="72" t="e">
        <f t="shared" ca="1" si="416"/>
        <v>#N/A</v>
      </c>
      <c r="BC526" s="72" t="e">
        <f t="shared" ca="1" si="405"/>
        <v>#N/A</v>
      </c>
      <c r="BD526" s="75" t="e">
        <f t="shared" ca="1" si="417"/>
        <v>#N/A</v>
      </c>
      <c r="BE526" s="75" t="e">
        <f t="shared" ca="1" si="418"/>
        <v>#N/A</v>
      </c>
      <c r="BF526" s="75" t="e">
        <f t="shared" ca="1" si="406"/>
        <v>#N/A</v>
      </c>
      <c r="BG526" s="75" t="e">
        <f t="shared" ca="1" si="419"/>
        <v>#N/A</v>
      </c>
      <c r="BH526" s="75" t="e">
        <f t="shared" ca="1" si="420"/>
        <v>#N/A</v>
      </c>
      <c r="BI526" s="75" t="e">
        <f t="shared" ca="1" si="407"/>
        <v>#N/A</v>
      </c>
      <c r="BJ526" s="75" t="e">
        <f t="shared" ca="1" si="421"/>
        <v>#N/A</v>
      </c>
      <c r="BK526" s="75" t="e">
        <f t="shared" ca="1" si="422"/>
        <v>#N/A</v>
      </c>
      <c r="BL526" s="75" t="e">
        <f t="shared" ca="1" si="408"/>
        <v>#N/A</v>
      </c>
      <c r="BM526" s="72" t="e">
        <f t="array" aca="1" ref="BM526" ca="1">ATAN2((1-f)*SQRT(AX526^2+(SIN(AV526)*SIN(BL526)-COS(AV526)*COS(BL526)*COS(AU526))^2),SIN(AV526)*COS(BL526)+COS(AV526)*SIN(BL526)*COS(AU526))</f>
        <v>#N/A</v>
      </c>
      <c r="BN526" s="72" t="e">
        <f t="shared" ca="1" si="423"/>
        <v>#N/A</v>
      </c>
      <c r="BO526" s="72" t="e">
        <f t="array" aca="1" ref="BO526" ca="1">f/16*(1-AX526^2)*(4+f*(4-3*(1-AX526^2)))</f>
        <v>#N/A</v>
      </c>
      <c r="BP526" s="72" t="e">
        <f t="array" aca="1" ref="BP526" ca="1">BN526-(1-BO526)*f*AX526*(BL526+BO526*SIN(BL526)*(COS(BJ526)+BO526*COS(BL526)*(-1+2*COS(BJ526)^2)))</f>
        <v>#N/A</v>
      </c>
      <c r="BQ526" s="72" t="e">
        <f t="shared" ca="1" si="424"/>
        <v>#N/A</v>
      </c>
    </row>
    <row r="527" spans="2:69">
      <c r="B527" s="38"/>
      <c r="C527" s="72" t="str">
        <f t="shared" si="425"/>
        <v/>
      </c>
      <c r="D527" s="72" t="e">
        <f t="array" aca="1" ref="D527" ca="1">MATCH(TRUE,ISERROR(VALUE(MID(C527,ROW(INDIRECT("1:"&amp;LEN(C527))),1))),0)</f>
        <v>#N/A</v>
      </c>
      <c r="E527" s="72" t="e">
        <f t="shared" ca="1" si="426"/>
        <v>#N/A</v>
      </c>
      <c r="F527" s="72" t="e">
        <f t="shared" ca="1" si="427"/>
        <v>#N/A</v>
      </c>
      <c r="G527" s="72" t="e">
        <f t="shared" ca="1" si="428"/>
        <v>#N/A</v>
      </c>
      <c r="H527" s="72" t="e">
        <f t="shared" ca="1" si="429"/>
        <v>#N/A</v>
      </c>
      <c r="I527" s="72" t="e">
        <f t="shared" ca="1" si="430"/>
        <v>#N/A</v>
      </c>
      <c r="J527" s="72" t="e">
        <f t="shared" ca="1" si="431"/>
        <v>#N/A</v>
      </c>
      <c r="K527" s="72" t="e">
        <f t="shared" ca="1" si="432"/>
        <v>#N/A</v>
      </c>
      <c r="L527" s="72" t="e">
        <f t="shared" ca="1" si="433"/>
        <v>#N/A</v>
      </c>
      <c r="M527" s="72" t="e">
        <f ca="1">VLOOKUP(G527,Coef!$C$2:$F$25,4)</f>
        <v>#N/A</v>
      </c>
      <c r="N527" s="31" t="e">
        <f ca="1">VLOOKUP(F527,Coef!$C$4:$D$23,2)</f>
        <v>#N/A</v>
      </c>
      <c r="O527" s="31" t="e">
        <f ca="1">MOD(VLOOKUP(H527,Coef!$C$2:$G$21,5)+MOD(E527+1,2)*15,20)</f>
        <v>#N/A</v>
      </c>
      <c r="P527" s="31" t="e">
        <f ca="1">VLOOKUP(N527,Coef!$A$27:$B$46,2)</f>
        <v>#N/A</v>
      </c>
      <c r="Q527" s="31" t="e">
        <f ca="1">VLOOKUP(N527,Coef!$A$27:$C$46,3)+O527/10-0.1</f>
        <v>#N/A</v>
      </c>
      <c r="R527" s="31" t="e">
        <f ca="1">IF(Q527+0.1&lt;P527,Q527+2,Q527)</f>
        <v>#N/A</v>
      </c>
      <c r="S527" s="72" t="e">
        <f ca="1">M527*100000+J527</f>
        <v>#N/A</v>
      </c>
      <c r="T527" s="72" t="e">
        <f ca="1">R527*1000000+K527</f>
        <v>#N/A</v>
      </c>
      <c r="U527" s="72" t="e">
        <f ca="1">IF(N527&lt;11,T527-10000000,T527)</f>
        <v>#N/A</v>
      </c>
      <c r="V527" s="72" t="e">
        <f ca="1">U527/(6366197.724*0.9996)</f>
        <v>#N/A</v>
      </c>
      <c r="W527" s="72" t="e">
        <f ca="1">(Coef!$J$9/(1+Coef!$J$8*(COS(V527))^2)^0.5)*Coef!$J$6</f>
        <v>#N/A</v>
      </c>
      <c r="X527" s="72" t="e">
        <f ca="1">6*E527-183</f>
        <v>#N/A</v>
      </c>
      <c r="Y527" s="72" t="e">
        <f ca="1">(S527-500000)/W527</f>
        <v>#N/A</v>
      </c>
      <c r="Z527" s="72" t="e">
        <f ca="1">SIN(2*V527)</f>
        <v>#N/A</v>
      </c>
      <c r="AA527" s="72" t="e">
        <f ca="1">Z527*(COS(V527))^2</f>
        <v>#N/A</v>
      </c>
      <c r="AB527" s="72" t="e">
        <f ca="1">V527+(Z527/2)</f>
        <v>#N/A</v>
      </c>
      <c r="AC527" s="72" t="e">
        <f ca="1">(3*AB527+AA527)/4</f>
        <v>#N/A</v>
      </c>
      <c r="AD527" s="72" t="e">
        <f ca="1">(5*AC527+AA527*(COS(V527))^2)/3</f>
        <v>#N/A</v>
      </c>
      <c r="AE527" s="72" t="e">
        <f ca="1">Coef!$J$6*Coef!$J$9*(V527-(Coef!$J$10*AB527)+(Coef!$J$11*AC527)-(Coef!$J$12*AD527))</f>
        <v>#N/A</v>
      </c>
      <c r="AF527" s="72" t="e">
        <f ca="1">(U527-AE527)/W527</f>
        <v>#N/A</v>
      </c>
      <c r="AG527" s="72" t="e">
        <f ca="1">((Coef!$J$8*Y527^2)/2)*(COS(V527))^2</f>
        <v>#N/A</v>
      </c>
      <c r="AH527" s="72" t="e">
        <f ca="1">Y527*(1-(AG527/3))</f>
        <v>#N/A</v>
      </c>
      <c r="AI527" s="72" t="e">
        <f ca="1">AF527*(1-AG527)+V527</f>
        <v>#N/A</v>
      </c>
      <c r="AJ527" s="72" t="e">
        <f ca="1">(EXP(AH527)-EXP(-AH527))/2</f>
        <v>#N/A</v>
      </c>
      <c r="AK527" s="72" t="e">
        <f ca="1">ATAN(AJ527/COS(AI527))</f>
        <v>#N/A</v>
      </c>
      <c r="AL527" s="72" t="e">
        <f ca="1">ATAN(COS(AK527)*TAN(AI527))</f>
        <v>#N/A</v>
      </c>
      <c r="AM527" s="72" t="e">
        <f ca="1">V527+(1+Coef!$J$8*(COS(V527))^2-(3/2)*Coef!$J$8*SIN(V527)*COS(V527)*(AL527-V527))*(AL527-V527)</f>
        <v>#N/A</v>
      </c>
      <c r="AN527" s="34" t="e">
        <f t="shared" ca="1" si="409"/>
        <v>#N/A</v>
      </c>
      <c r="AO527" s="33" t="e">
        <f t="shared" ca="1" si="410"/>
        <v>#N/A</v>
      </c>
      <c r="AP527" s="33" t="e">
        <f t="shared" ca="1" si="411"/>
        <v>#N/A</v>
      </c>
      <c r="AQ527" s="72">
        <v>285</v>
      </c>
      <c r="AR527" s="72">
        <v>810000</v>
      </c>
      <c r="AS527" s="72" t="e">
        <f t="shared" ca="1" si="403"/>
        <v>#N/A</v>
      </c>
      <c r="AT527" s="72" t="e">
        <f t="shared" ca="1" si="403"/>
        <v>#N/A</v>
      </c>
      <c r="AU527" s="72">
        <f t="shared" si="403"/>
        <v>4.9741883681838397</v>
      </c>
      <c r="AV527" s="72" t="e">
        <f t="array" aca="1" ref="AV527" ca="1">ATAN((1-f)*TAN(AS527))</f>
        <v>#N/A</v>
      </c>
      <c r="AW527" s="72" t="e">
        <f t="shared" ca="1" si="412"/>
        <v>#N/A</v>
      </c>
      <c r="AX527" s="72" t="e">
        <f t="shared" ca="1" si="413"/>
        <v>#N/A</v>
      </c>
      <c r="AY527" s="72" t="e">
        <f t="shared" ca="1" si="404"/>
        <v>#N/A</v>
      </c>
      <c r="AZ527" s="72" t="e">
        <f t="shared" ca="1" si="414"/>
        <v>#N/A</v>
      </c>
      <c r="BA527" s="72" t="e">
        <f t="shared" ca="1" si="415"/>
        <v>#N/A</v>
      </c>
      <c r="BB527" s="72" t="e">
        <f t="shared" ca="1" si="416"/>
        <v>#N/A</v>
      </c>
      <c r="BC527" s="72" t="e">
        <f t="shared" ca="1" si="405"/>
        <v>#N/A</v>
      </c>
      <c r="BD527" s="75" t="e">
        <f t="shared" ca="1" si="417"/>
        <v>#N/A</v>
      </c>
      <c r="BE527" s="75" t="e">
        <f t="shared" ca="1" si="418"/>
        <v>#N/A</v>
      </c>
      <c r="BF527" s="75" t="e">
        <f t="shared" ca="1" si="406"/>
        <v>#N/A</v>
      </c>
      <c r="BG527" s="75" t="e">
        <f t="shared" ca="1" si="419"/>
        <v>#N/A</v>
      </c>
      <c r="BH527" s="75" t="e">
        <f t="shared" ca="1" si="420"/>
        <v>#N/A</v>
      </c>
      <c r="BI527" s="75" t="e">
        <f t="shared" ca="1" si="407"/>
        <v>#N/A</v>
      </c>
      <c r="BJ527" s="75" t="e">
        <f t="shared" ca="1" si="421"/>
        <v>#N/A</v>
      </c>
      <c r="BK527" s="75" t="e">
        <f t="shared" ca="1" si="422"/>
        <v>#N/A</v>
      </c>
      <c r="BL527" s="75" t="e">
        <f t="shared" ca="1" si="408"/>
        <v>#N/A</v>
      </c>
      <c r="BM527" s="72" t="e">
        <f t="array" aca="1" ref="BM527" ca="1">ATAN2((1-f)*SQRT(AX527^2+(SIN(AV527)*SIN(BL527)-COS(AV527)*COS(BL527)*COS(AU527))^2),SIN(AV527)*COS(BL527)+COS(AV527)*SIN(BL527)*COS(AU527))</f>
        <v>#N/A</v>
      </c>
      <c r="BN527" s="72" t="e">
        <f t="shared" ca="1" si="423"/>
        <v>#N/A</v>
      </c>
      <c r="BO527" s="72" t="e">
        <f t="array" aca="1" ref="BO527" ca="1">f/16*(1-AX527^2)*(4+f*(4-3*(1-AX527^2)))</f>
        <v>#N/A</v>
      </c>
      <c r="BP527" s="72" t="e">
        <f t="array" aca="1" ref="BP527" ca="1">BN527-(1-BO527)*f*AX527*(BL527+BO527*SIN(BL527)*(COS(BJ527)+BO527*COS(BL527)*(-1+2*COS(BJ527)^2)))</f>
        <v>#N/A</v>
      </c>
      <c r="BQ527" s="72" t="e">
        <f t="shared" ca="1" si="424"/>
        <v>#N/A</v>
      </c>
    </row>
    <row r="528" spans="2:69">
      <c r="B528" s="38"/>
      <c r="C528" s="72" t="str">
        <f t="shared" si="425"/>
        <v/>
      </c>
      <c r="D528" s="72" t="e">
        <f t="array" aca="1" ref="D528" ca="1">MATCH(TRUE,ISERROR(VALUE(MID(C528,ROW(INDIRECT("1:"&amp;LEN(C528))),1))),0)</f>
        <v>#N/A</v>
      </c>
      <c r="E528" s="72" t="e">
        <f t="shared" ca="1" si="426"/>
        <v>#N/A</v>
      </c>
      <c r="F528" s="72" t="e">
        <f t="shared" ca="1" si="427"/>
        <v>#N/A</v>
      </c>
      <c r="G528" s="72" t="e">
        <f t="shared" ca="1" si="428"/>
        <v>#N/A</v>
      </c>
      <c r="H528" s="72" t="e">
        <f t="shared" ca="1" si="429"/>
        <v>#N/A</v>
      </c>
      <c r="I528" s="72" t="e">
        <f t="shared" ca="1" si="430"/>
        <v>#N/A</v>
      </c>
      <c r="J528" s="72" t="e">
        <f t="shared" ca="1" si="431"/>
        <v>#N/A</v>
      </c>
      <c r="K528" s="72" t="e">
        <f t="shared" ca="1" si="432"/>
        <v>#N/A</v>
      </c>
      <c r="L528" s="72" t="e">
        <f t="shared" ca="1" si="433"/>
        <v>#N/A</v>
      </c>
      <c r="M528" s="72" t="e">
        <f ca="1">VLOOKUP(G528,Coef!$C$2:$F$25,4)</f>
        <v>#N/A</v>
      </c>
      <c r="N528" s="31" t="e">
        <f ca="1">VLOOKUP(F528,Coef!$C$4:$D$23,2)</f>
        <v>#N/A</v>
      </c>
      <c r="O528" s="31" t="e">
        <f ca="1">MOD(VLOOKUP(H528,Coef!$C$2:$G$21,5)+MOD(E528+1,2)*15,20)</f>
        <v>#N/A</v>
      </c>
      <c r="P528" s="31" t="e">
        <f ca="1">VLOOKUP(N528,Coef!$A$27:$B$46,2)</f>
        <v>#N/A</v>
      </c>
      <c r="Q528" s="31" t="e">
        <f ca="1">VLOOKUP(N528,Coef!$A$27:$C$46,3)+O528/10-0.1</f>
        <v>#N/A</v>
      </c>
      <c r="R528" s="31" t="e">
        <f ca="1">IF(Q528+0.1&lt;P528,Q528+2,Q528)</f>
        <v>#N/A</v>
      </c>
      <c r="S528" s="72" t="e">
        <f ca="1">M528*100000+J528</f>
        <v>#N/A</v>
      </c>
      <c r="T528" s="72" t="e">
        <f ca="1">R528*1000000+K528</f>
        <v>#N/A</v>
      </c>
      <c r="U528" s="72" t="e">
        <f ca="1">IF(N528&lt;11,T528-10000000,T528)</f>
        <v>#N/A</v>
      </c>
      <c r="V528" s="72" t="e">
        <f ca="1">U528/(6366197.724*0.9996)</f>
        <v>#N/A</v>
      </c>
      <c r="W528" s="72" t="e">
        <f ca="1">(Coef!$J$9/(1+Coef!$J$8*(COS(V528))^2)^0.5)*Coef!$J$6</f>
        <v>#N/A</v>
      </c>
      <c r="X528" s="72" t="e">
        <f ca="1">6*E528-183</f>
        <v>#N/A</v>
      </c>
      <c r="Y528" s="72" t="e">
        <f ca="1">(S528-500000)/W528</f>
        <v>#N/A</v>
      </c>
      <c r="Z528" s="72" t="e">
        <f ca="1">SIN(2*V528)</f>
        <v>#N/A</v>
      </c>
      <c r="AA528" s="72" t="e">
        <f ca="1">Z528*(COS(V528))^2</f>
        <v>#N/A</v>
      </c>
      <c r="AB528" s="72" t="e">
        <f ca="1">V528+(Z528/2)</f>
        <v>#N/A</v>
      </c>
      <c r="AC528" s="72" t="e">
        <f ca="1">(3*AB528+AA528)/4</f>
        <v>#N/A</v>
      </c>
      <c r="AD528" s="72" t="e">
        <f ca="1">(5*AC528+AA528*(COS(V528))^2)/3</f>
        <v>#N/A</v>
      </c>
      <c r="AE528" s="72" t="e">
        <f ca="1">Coef!$J$6*Coef!$J$9*(V528-(Coef!$J$10*AB528)+(Coef!$J$11*AC528)-(Coef!$J$12*AD528))</f>
        <v>#N/A</v>
      </c>
      <c r="AF528" s="72" t="e">
        <f ca="1">(U528-AE528)/W528</f>
        <v>#N/A</v>
      </c>
      <c r="AG528" s="72" t="e">
        <f ca="1">((Coef!$J$8*Y528^2)/2)*(COS(V528))^2</f>
        <v>#N/A</v>
      </c>
      <c r="AH528" s="72" t="e">
        <f ca="1">Y528*(1-(AG528/3))</f>
        <v>#N/A</v>
      </c>
      <c r="AI528" s="72" t="e">
        <f ca="1">AF528*(1-AG528)+V528</f>
        <v>#N/A</v>
      </c>
      <c r="AJ528" s="72" t="e">
        <f ca="1">(EXP(AH528)-EXP(-AH528))/2</f>
        <v>#N/A</v>
      </c>
      <c r="AK528" s="72" t="e">
        <f ca="1">ATAN(AJ528/COS(AI528))</f>
        <v>#N/A</v>
      </c>
      <c r="AL528" s="72" t="e">
        <f ca="1">ATAN(COS(AK528)*TAN(AI528))</f>
        <v>#N/A</v>
      </c>
      <c r="AM528" s="72" t="e">
        <f ca="1">V528+(1+Coef!$J$8*(COS(V528))^2-(3/2)*Coef!$J$8*SIN(V528)*COS(V528)*(AL528-V528))*(AL528-V528)</f>
        <v>#N/A</v>
      </c>
      <c r="AN528" s="34" t="e">
        <f t="shared" ca="1" si="409"/>
        <v>#N/A</v>
      </c>
      <c r="AO528" s="33" t="e">
        <f t="shared" ca="1" si="410"/>
        <v>#N/A</v>
      </c>
      <c r="AP528" s="33" t="e">
        <f t="shared" ca="1" si="411"/>
        <v>#N/A</v>
      </c>
      <c r="AQ528" s="72">
        <v>285</v>
      </c>
      <c r="AR528" s="72">
        <v>810000</v>
      </c>
      <c r="AS528" s="72" t="e">
        <f t="shared" ca="1" si="403"/>
        <v>#N/A</v>
      </c>
      <c r="AT528" s="72" t="e">
        <f t="shared" ca="1" si="403"/>
        <v>#N/A</v>
      </c>
      <c r="AU528" s="72">
        <f t="shared" si="403"/>
        <v>4.9741883681838397</v>
      </c>
      <c r="AV528" s="72" t="e">
        <f t="array" aca="1" ref="AV528" ca="1">ATAN((1-f)*TAN(AS528))</f>
        <v>#N/A</v>
      </c>
      <c r="AW528" s="72" t="e">
        <f t="shared" ca="1" si="412"/>
        <v>#N/A</v>
      </c>
      <c r="AX528" s="72" t="e">
        <f t="shared" ca="1" si="413"/>
        <v>#N/A</v>
      </c>
      <c r="AY528" s="72" t="e">
        <f t="shared" ca="1" si="404"/>
        <v>#N/A</v>
      </c>
      <c r="AZ528" s="72" t="e">
        <f t="shared" ca="1" si="414"/>
        <v>#N/A</v>
      </c>
      <c r="BA528" s="72" t="e">
        <f t="shared" ca="1" si="415"/>
        <v>#N/A</v>
      </c>
      <c r="BB528" s="72" t="e">
        <f t="shared" ca="1" si="416"/>
        <v>#N/A</v>
      </c>
      <c r="BC528" s="72" t="e">
        <f t="shared" ca="1" si="405"/>
        <v>#N/A</v>
      </c>
      <c r="BD528" s="75" t="e">
        <f t="shared" ca="1" si="417"/>
        <v>#N/A</v>
      </c>
      <c r="BE528" s="75" t="e">
        <f t="shared" ca="1" si="418"/>
        <v>#N/A</v>
      </c>
      <c r="BF528" s="75" t="e">
        <f t="shared" ca="1" si="406"/>
        <v>#N/A</v>
      </c>
      <c r="BG528" s="75" t="e">
        <f t="shared" ca="1" si="419"/>
        <v>#N/A</v>
      </c>
      <c r="BH528" s="75" t="e">
        <f t="shared" ca="1" si="420"/>
        <v>#N/A</v>
      </c>
      <c r="BI528" s="75" t="e">
        <f t="shared" ca="1" si="407"/>
        <v>#N/A</v>
      </c>
      <c r="BJ528" s="75" t="e">
        <f t="shared" ca="1" si="421"/>
        <v>#N/A</v>
      </c>
      <c r="BK528" s="75" t="e">
        <f t="shared" ca="1" si="422"/>
        <v>#N/A</v>
      </c>
      <c r="BL528" s="75" t="e">
        <f t="shared" ca="1" si="408"/>
        <v>#N/A</v>
      </c>
      <c r="BM528" s="72" t="e">
        <f t="array" aca="1" ref="BM528" ca="1">ATAN2((1-f)*SQRT(AX528^2+(SIN(AV528)*SIN(BL528)-COS(AV528)*COS(BL528)*COS(AU528))^2),SIN(AV528)*COS(BL528)+COS(AV528)*SIN(BL528)*COS(AU528))</f>
        <v>#N/A</v>
      </c>
      <c r="BN528" s="72" t="e">
        <f t="shared" ca="1" si="423"/>
        <v>#N/A</v>
      </c>
      <c r="BO528" s="72" t="e">
        <f t="array" aca="1" ref="BO528" ca="1">f/16*(1-AX528^2)*(4+f*(4-3*(1-AX528^2)))</f>
        <v>#N/A</v>
      </c>
      <c r="BP528" s="72" t="e">
        <f t="array" aca="1" ref="BP528" ca="1">BN528-(1-BO528)*f*AX528*(BL528+BO528*SIN(BL528)*(COS(BJ528)+BO528*COS(BL528)*(-1+2*COS(BJ528)^2)))</f>
        <v>#N/A</v>
      </c>
      <c r="BQ528" s="72" t="e">
        <f t="shared" ca="1" si="424"/>
        <v>#N/A</v>
      </c>
    </row>
    <row r="529" spans="2:69">
      <c r="B529" s="38"/>
      <c r="C529" s="72" t="str">
        <f t="shared" si="425"/>
        <v/>
      </c>
      <c r="D529" s="72" t="e">
        <f t="array" aca="1" ref="D529" ca="1">MATCH(TRUE,ISERROR(VALUE(MID(C529,ROW(INDIRECT("1:"&amp;LEN(C529))),1))),0)</f>
        <v>#N/A</v>
      </c>
      <c r="E529" s="72" t="e">
        <f t="shared" ca="1" si="426"/>
        <v>#N/A</v>
      </c>
      <c r="F529" s="72" t="e">
        <f t="shared" ca="1" si="427"/>
        <v>#N/A</v>
      </c>
      <c r="G529" s="72" t="e">
        <f t="shared" ca="1" si="428"/>
        <v>#N/A</v>
      </c>
      <c r="H529" s="72" t="e">
        <f t="shared" ca="1" si="429"/>
        <v>#N/A</v>
      </c>
      <c r="I529" s="72" t="e">
        <f t="shared" ca="1" si="430"/>
        <v>#N/A</v>
      </c>
      <c r="J529" s="72" t="e">
        <f t="shared" ca="1" si="431"/>
        <v>#N/A</v>
      </c>
      <c r="K529" s="72" t="e">
        <f t="shared" ca="1" si="432"/>
        <v>#N/A</v>
      </c>
      <c r="L529" s="72" t="e">
        <f t="shared" ca="1" si="433"/>
        <v>#N/A</v>
      </c>
      <c r="M529" s="72" t="e">
        <f ca="1">VLOOKUP(G529,Coef!$C$2:$F$25,4)</f>
        <v>#N/A</v>
      </c>
      <c r="N529" s="31" t="e">
        <f ca="1">VLOOKUP(F529,Coef!$C$4:$D$23,2)</f>
        <v>#N/A</v>
      </c>
      <c r="O529" s="31" t="e">
        <f ca="1">MOD(VLOOKUP(H529,Coef!$C$2:$G$21,5)+MOD(E529+1,2)*15,20)</f>
        <v>#N/A</v>
      </c>
      <c r="P529" s="31" t="e">
        <f ca="1">VLOOKUP(N529,Coef!$A$27:$B$46,2)</f>
        <v>#N/A</v>
      </c>
      <c r="Q529" s="31" t="e">
        <f ca="1">VLOOKUP(N529,Coef!$A$27:$C$46,3)+O529/10-0.1</f>
        <v>#N/A</v>
      </c>
      <c r="R529" s="31" t="e">
        <f ca="1">IF(Q529+0.1&lt;P529,Q529+2,Q529)</f>
        <v>#N/A</v>
      </c>
      <c r="S529" s="72" t="e">
        <f ca="1">M529*100000+J529</f>
        <v>#N/A</v>
      </c>
      <c r="T529" s="72" t="e">
        <f ca="1">R529*1000000+K529</f>
        <v>#N/A</v>
      </c>
      <c r="U529" s="72" t="e">
        <f ca="1">IF(N529&lt;11,T529-10000000,T529)</f>
        <v>#N/A</v>
      </c>
      <c r="V529" s="72" t="e">
        <f ca="1">U529/(6366197.724*0.9996)</f>
        <v>#N/A</v>
      </c>
      <c r="W529" s="72" t="e">
        <f ca="1">(Coef!$J$9/(1+Coef!$J$8*(COS(V529))^2)^0.5)*Coef!$J$6</f>
        <v>#N/A</v>
      </c>
      <c r="X529" s="72" t="e">
        <f ca="1">6*E529-183</f>
        <v>#N/A</v>
      </c>
      <c r="Y529" s="72" t="e">
        <f ca="1">(S529-500000)/W529</f>
        <v>#N/A</v>
      </c>
      <c r="Z529" s="72" t="e">
        <f ca="1">SIN(2*V529)</f>
        <v>#N/A</v>
      </c>
      <c r="AA529" s="72" t="e">
        <f ca="1">Z529*(COS(V529))^2</f>
        <v>#N/A</v>
      </c>
      <c r="AB529" s="72" t="e">
        <f ca="1">V529+(Z529/2)</f>
        <v>#N/A</v>
      </c>
      <c r="AC529" s="72" t="e">
        <f ca="1">(3*AB529+AA529)/4</f>
        <v>#N/A</v>
      </c>
      <c r="AD529" s="72" t="e">
        <f ca="1">(5*AC529+AA529*(COS(V529))^2)/3</f>
        <v>#N/A</v>
      </c>
      <c r="AE529" s="72" t="e">
        <f ca="1">Coef!$J$6*Coef!$J$9*(V529-(Coef!$J$10*AB529)+(Coef!$J$11*AC529)-(Coef!$J$12*AD529))</f>
        <v>#N/A</v>
      </c>
      <c r="AF529" s="72" t="e">
        <f ca="1">(U529-AE529)/W529</f>
        <v>#N/A</v>
      </c>
      <c r="AG529" s="72" t="e">
        <f ca="1">((Coef!$J$8*Y529^2)/2)*(COS(V529))^2</f>
        <v>#N/A</v>
      </c>
      <c r="AH529" s="72" t="e">
        <f ca="1">Y529*(1-(AG529/3))</f>
        <v>#N/A</v>
      </c>
      <c r="AI529" s="72" t="e">
        <f ca="1">AF529*(1-AG529)+V529</f>
        <v>#N/A</v>
      </c>
      <c r="AJ529" s="72" t="e">
        <f ca="1">(EXP(AH529)-EXP(-AH529))/2</f>
        <v>#N/A</v>
      </c>
      <c r="AK529" s="72" t="e">
        <f ca="1">ATAN(AJ529/COS(AI529))</f>
        <v>#N/A</v>
      </c>
      <c r="AL529" s="72" t="e">
        <f ca="1">ATAN(COS(AK529)*TAN(AI529))</f>
        <v>#N/A</v>
      </c>
      <c r="AM529" s="72" t="e">
        <f ca="1">V529+(1+Coef!$J$8*(COS(V529))^2-(3/2)*Coef!$J$8*SIN(V529)*COS(V529)*(AL529-V529))*(AL529-V529)</f>
        <v>#N/A</v>
      </c>
      <c r="AN529" s="34" t="e">
        <f t="shared" ca="1" si="409"/>
        <v>#N/A</v>
      </c>
      <c r="AO529" s="33" t="e">
        <f t="shared" ca="1" si="410"/>
        <v>#N/A</v>
      </c>
      <c r="AP529" s="33" t="e">
        <f t="shared" ca="1" si="411"/>
        <v>#N/A</v>
      </c>
      <c r="AQ529" s="72">
        <v>285</v>
      </c>
      <c r="AR529" s="72">
        <v>810000</v>
      </c>
      <c r="AS529" s="72" t="e">
        <f t="shared" ca="1" si="403"/>
        <v>#N/A</v>
      </c>
      <c r="AT529" s="72" t="e">
        <f t="shared" ca="1" si="403"/>
        <v>#N/A</v>
      </c>
      <c r="AU529" s="72">
        <f t="shared" si="403"/>
        <v>4.9741883681838397</v>
      </c>
      <c r="AV529" s="72" t="e">
        <f t="array" aca="1" ref="AV529" ca="1">ATAN((1-f)*TAN(AS529))</f>
        <v>#N/A</v>
      </c>
      <c r="AW529" s="72" t="e">
        <f t="shared" ca="1" si="412"/>
        <v>#N/A</v>
      </c>
      <c r="AX529" s="72" t="e">
        <f t="shared" ca="1" si="413"/>
        <v>#N/A</v>
      </c>
      <c r="AY529" s="72" t="e">
        <f t="shared" ca="1" si="404"/>
        <v>#N/A</v>
      </c>
      <c r="AZ529" s="72" t="e">
        <f t="shared" ca="1" si="414"/>
        <v>#N/A</v>
      </c>
      <c r="BA529" s="72" t="e">
        <f t="shared" ca="1" si="415"/>
        <v>#N/A</v>
      </c>
      <c r="BB529" s="72" t="e">
        <f t="shared" ca="1" si="416"/>
        <v>#N/A</v>
      </c>
      <c r="BC529" s="72" t="e">
        <f t="shared" ca="1" si="405"/>
        <v>#N/A</v>
      </c>
      <c r="BD529" s="75" t="e">
        <f t="shared" ca="1" si="417"/>
        <v>#N/A</v>
      </c>
      <c r="BE529" s="75" t="e">
        <f t="shared" ca="1" si="418"/>
        <v>#N/A</v>
      </c>
      <c r="BF529" s="75" t="e">
        <f t="shared" ca="1" si="406"/>
        <v>#N/A</v>
      </c>
      <c r="BG529" s="75" t="e">
        <f t="shared" ca="1" si="419"/>
        <v>#N/A</v>
      </c>
      <c r="BH529" s="75" t="e">
        <f t="shared" ca="1" si="420"/>
        <v>#N/A</v>
      </c>
      <c r="BI529" s="75" t="e">
        <f t="shared" ca="1" si="407"/>
        <v>#N/A</v>
      </c>
      <c r="BJ529" s="75" t="e">
        <f t="shared" ca="1" si="421"/>
        <v>#N/A</v>
      </c>
      <c r="BK529" s="75" t="e">
        <f t="shared" ca="1" si="422"/>
        <v>#N/A</v>
      </c>
      <c r="BL529" s="75" t="e">
        <f t="shared" ca="1" si="408"/>
        <v>#N/A</v>
      </c>
      <c r="BM529" s="72" t="e">
        <f t="array" aca="1" ref="BM529" ca="1">ATAN2((1-f)*SQRT(AX529^2+(SIN(AV529)*SIN(BL529)-COS(AV529)*COS(BL529)*COS(AU529))^2),SIN(AV529)*COS(BL529)+COS(AV529)*SIN(BL529)*COS(AU529))</f>
        <v>#N/A</v>
      </c>
      <c r="BN529" s="72" t="e">
        <f t="shared" ca="1" si="423"/>
        <v>#N/A</v>
      </c>
      <c r="BO529" s="72" t="e">
        <f t="array" aca="1" ref="BO529" ca="1">f/16*(1-AX529^2)*(4+f*(4-3*(1-AX529^2)))</f>
        <v>#N/A</v>
      </c>
      <c r="BP529" s="72" t="e">
        <f t="array" aca="1" ref="BP529" ca="1">BN529-(1-BO529)*f*AX529*(BL529+BO529*SIN(BL529)*(COS(BJ529)+BO529*COS(BL529)*(-1+2*COS(BJ529)^2)))</f>
        <v>#N/A</v>
      </c>
      <c r="BQ529" s="72" t="e">
        <f t="shared" ca="1" si="424"/>
        <v>#N/A</v>
      </c>
    </row>
    <row r="530" spans="2:69">
      <c r="B530" s="38"/>
      <c r="C530" s="72" t="str">
        <f t="shared" si="425"/>
        <v/>
      </c>
      <c r="D530" s="72" t="e">
        <f t="array" aca="1" ref="D530" ca="1">MATCH(TRUE,ISERROR(VALUE(MID(C530,ROW(INDIRECT("1:"&amp;LEN(C530))),1))),0)</f>
        <v>#N/A</v>
      </c>
      <c r="E530" s="72" t="e">
        <f t="shared" ca="1" si="426"/>
        <v>#N/A</v>
      </c>
      <c r="F530" s="72" t="e">
        <f t="shared" ca="1" si="427"/>
        <v>#N/A</v>
      </c>
      <c r="G530" s="72" t="e">
        <f t="shared" ca="1" si="428"/>
        <v>#N/A</v>
      </c>
      <c r="H530" s="72" t="e">
        <f t="shared" ca="1" si="429"/>
        <v>#N/A</v>
      </c>
      <c r="I530" s="72" t="e">
        <f t="shared" ca="1" si="430"/>
        <v>#N/A</v>
      </c>
      <c r="J530" s="72" t="e">
        <f t="shared" ca="1" si="431"/>
        <v>#N/A</v>
      </c>
      <c r="K530" s="72" t="e">
        <f t="shared" ca="1" si="432"/>
        <v>#N/A</v>
      </c>
      <c r="L530" s="72" t="e">
        <f t="shared" ca="1" si="433"/>
        <v>#N/A</v>
      </c>
      <c r="M530" s="72" t="e">
        <f ca="1">VLOOKUP(G530,Coef!$C$2:$F$25,4)</f>
        <v>#N/A</v>
      </c>
      <c r="N530" s="31" t="e">
        <f ca="1">VLOOKUP(F530,Coef!$C$4:$D$23,2)</f>
        <v>#N/A</v>
      </c>
      <c r="O530" s="31" t="e">
        <f ca="1">MOD(VLOOKUP(H530,Coef!$C$2:$G$21,5)+MOD(E530+1,2)*15,20)</f>
        <v>#N/A</v>
      </c>
      <c r="P530" s="31" t="e">
        <f ca="1">VLOOKUP(N530,Coef!$A$27:$B$46,2)</f>
        <v>#N/A</v>
      </c>
      <c r="Q530" s="31" t="e">
        <f ca="1">VLOOKUP(N530,Coef!$A$27:$C$46,3)+O530/10-0.1</f>
        <v>#N/A</v>
      </c>
      <c r="R530" s="31" t="e">
        <f ca="1">IF(Q530+0.1&lt;P530,Q530+2,Q530)</f>
        <v>#N/A</v>
      </c>
      <c r="S530" s="72" t="e">
        <f ca="1">M530*100000+J530</f>
        <v>#N/A</v>
      </c>
      <c r="T530" s="72" t="e">
        <f ca="1">R530*1000000+K530</f>
        <v>#N/A</v>
      </c>
      <c r="U530" s="72" t="e">
        <f ca="1">IF(N530&lt;11,T530-10000000,T530)</f>
        <v>#N/A</v>
      </c>
      <c r="V530" s="72" t="e">
        <f ca="1">U530/(6366197.724*0.9996)</f>
        <v>#N/A</v>
      </c>
      <c r="W530" s="72" t="e">
        <f ca="1">(Coef!$J$9/(1+Coef!$J$8*(COS(V530))^2)^0.5)*Coef!$J$6</f>
        <v>#N/A</v>
      </c>
      <c r="X530" s="72" t="e">
        <f ca="1">6*E530-183</f>
        <v>#N/A</v>
      </c>
      <c r="Y530" s="72" t="e">
        <f ca="1">(S530-500000)/W530</f>
        <v>#N/A</v>
      </c>
      <c r="Z530" s="72" t="e">
        <f ca="1">SIN(2*V530)</f>
        <v>#N/A</v>
      </c>
      <c r="AA530" s="72" t="e">
        <f ca="1">Z530*(COS(V530))^2</f>
        <v>#N/A</v>
      </c>
      <c r="AB530" s="72" t="e">
        <f ca="1">V530+(Z530/2)</f>
        <v>#N/A</v>
      </c>
      <c r="AC530" s="72" t="e">
        <f ca="1">(3*AB530+AA530)/4</f>
        <v>#N/A</v>
      </c>
      <c r="AD530" s="72" t="e">
        <f ca="1">(5*AC530+AA530*(COS(V530))^2)/3</f>
        <v>#N/A</v>
      </c>
      <c r="AE530" s="72" t="e">
        <f ca="1">Coef!$J$6*Coef!$J$9*(V530-(Coef!$J$10*AB530)+(Coef!$J$11*AC530)-(Coef!$J$12*AD530))</f>
        <v>#N/A</v>
      </c>
      <c r="AF530" s="72" t="e">
        <f ca="1">(U530-AE530)/W530</f>
        <v>#N/A</v>
      </c>
      <c r="AG530" s="72" t="e">
        <f ca="1">((Coef!$J$8*Y530^2)/2)*(COS(V530))^2</f>
        <v>#N/A</v>
      </c>
      <c r="AH530" s="72" t="e">
        <f ca="1">Y530*(1-(AG530/3))</f>
        <v>#N/A</v>
      </c>
      <c r="AI530" s="72" t="e">
        <f ca="1">AF530*(1-AG530)+V530</f>
        <v>#N/A</v>
      </c>
      <c r="AJ530" s="72" t="e">
        <f ca="1">(EXP(AH530)-EXP(-AH530))/2</f>
        <v>#N/A</v>
      </c>
      <c r="AK530" s="72" t="e">
        <f ca="1">ATAN(AJ530/COS(AI530))</f>
        <v>#N/A</v>
      </c>
      <c r="AL530" s="72" t="e">
        <f ca="1">ATAN(COS(AK530)*TAN(AI530))</f>
        <v>#N/A</v>
      </c>
      <c r="AM530" s="72" t="e">
        <f ca="1">V530+(1+Coef!$J$8*(COS(V530))^2-(3/2)*Coef!$J$8*SIN(V530)*COS(V530)*(AL530-V530))*(AL530-V530)</f>
        <v>#N/A</v>
      </c>
      <c r="AN530" s="34" t="e">
        <f t="shared" ca="1" si="409"/>
        <v>#N/A</v>
      </c>
      <c r="AO530" s="33" t="e">
        <f t="shared" ca="1" si="410"/>
        <v>#N/A</v>
      </c>
      <c r="AP530" s="33" t="e">
        <f t="shared" ca="1" si="411"/>
        <v>#N/A</v>
      </c>
      <c r="AQ530" s="72">
        <v>285</v>
      </c>
      <c r="AR530" s="72">
        <v>810000</v>
      </c>
      <c r="AS530" s="72" t="e">
        <f t="shared" ca="1" si="403"/>
        <v>#N/A</v>
      </c>
      <c r="AT530" s="72" t="e">
        <f t="shared" ca="1" si="403"/>
        <v>#N/A</v>
      </c>
      <c r="AU530" s="72">
        <f t="shared" si="403"/>
        <v>4.9741883681838397</v>
      </c>
      <c r="AV530" s="72" t="e">
        <f t="array" aca="1" ref="AV530" ca="1">ATAN((1-f)*TAN(AS530))</f>
        <v>#N/A</v>
      </c>
      <c r="AW530" s="72" t="e">
        <f t="shared" ca="1" si="412"/>
        <v>#N/A</v>
      </c>
      <c r="AX530" s="72" t="e">
        <f t="shared" ca="1" si="413"/>
        <v>#N/A</v>
      </c>
      <c r="AY530" s="72" t="e">
        <f t="shared" ca="1" si="404"/>
        <v>#N/A</v>
      </c>
      <c r="AZ530" s="72" t="e">
        <f t="shared" ca="1" si="414"/>
        <v>#N/A</v>
      </c>
      <c r="BA530" s="72" t="e">
        <f t="shared" ca="1" si="415"/>
        <v>#N/A</v>
      </c>
      <c r="BB530" s="72" t="e">
        <f t="shared" ca="1" si="416"/>
        <v>#N/A</v>
      </c>
      <c r="BC530" s="72" t="e">
        <f t="shared" ca="1" si="405"/>
        <v>#N/A</v>
      </c>
      <c r="BD530" s="75" t="e">
        <f t="shared" ca="1" si="417"/>
        <v>#N/A</v>
      </c>
      <c r="BE530" s="75" t="e">
        <f t="shared" ca="1" si="418"/>
        <v>#N/A</v>
      </c>
      <c r="BF530" s="75" t="e">
        <f t="shared" ca="1" si="406"/>
        <v>#N/A</v>
      </c>
      <c r="BG530" s="75" t="e">
        <f t="shared" ca="1" si="419"/>
        <v>#N/A</v>
      </c>
      <c r="BH530" s="75" t="e">
        <f t="shared" ca="1" si="420"/>
        <v>#N/A</v>
      </c>
      <c r="BI530" s="75" t="e">
        <f t="shared" ca="1" si="407"/>
        <v>#N/A</v>
      </c>
      <c r="BJ530" s="75" t="e">
        <f t="shared" ca="1" si="421"/>
        <v>#N/A</v>
      </c>
      <c r="BK530" s="75" t="e">
        <f t="shared" ca="1" si="422"/>
        <v>#N/A</v>
      </c>
      <c r="BL530" s="75" t="e">
        <f t="shared" ca="1" si="408"/>
        <v>#N/A</v>
      </c>
      <c r="BM530" s="72" t="e">
        <f t="array" aca="1" ref="BM530" ca="1">ATAN2((1-f)*SQRT(AX530^2+(SIN(AV530)*SIN(BL530)-COS(AV530)*COS(BL530)*COS(AU530))^2),SIN(AV530)*COS(BL530)+COS(AV530)*SIN(BL530)*COS(AU530))</f>
        <v>#N/A</v>
      </c>
      <c r="BN530" s="72" t="e">
        <f t="shared" ca="1" si="423"/>
        <v>#N/A</v>
      </c>
      <c r="BO530" s="72" t="e">
        <f t="array" aca="1" ref="BO530" ca="1">f/16*(1-AX530^2)*(4+f*(4-3*(1-AX530^2)))</f>
        <v>#N/A</v>
      </c>
      <c r="BP530" s="72" t="e">
        <f t="array" aca="1" ref="BP530" ca="1">BN530-(1-BO530)*f*AX530*(BL530+BO530*SIN(BL530)*(COS(BJ530)+BO530*COS(BL530)*(-1+2*COS(BJ530)^2)))</f>
        <v>#N/A</v>
      </c>
      <c r="BQ530" s="72" t="e">
        <f t="shared" ca="1" si="424"/>
        <v>#N/A</v>
      </c>
    </row>
    <row r="531" spans="2:69">
      <c r="B531" s="38"/>
      <c r="C531" s="72" t="str">
        <f t="shared" si="425"/>
        <v/>
      </c>
      <c r="D531" s="72" t="e">
        <f t="array" aca="1" ref="D531" ca="1">MATCH(TRUE,ISERROR(VALUE(MID(C531,ROW(INDIRECT("1:"&amp;LEN(C531))),1))),0)</f>
        <v>#N/A</v>
      </c>
      <c r="E531" s="72" t="e">
        <f t="shared" ca="1" si="426"/>
        <v>#N/A</v>
      </c>
      <c r="F531" s="72" t="e">
        <f t="shared" ca="1" si="427"/>
        <v>#N/A</v>
      </c>
      <c r="G531" s="72" t="e">
        <f t="shared" ca="1" si="428"/>
        <v>#N/A</v>
      </c>
      <c r="H531" s="72" t="e">
        <f t="shared" ca="1" si="429"/>
        <v>#N/A</v>
      </c>
      <c r="I531" s="72" t="e">
        <f t="shared" ca="1" si="430"/>
        <v>#N/A</v>
      </c>
      <c r="J531" s="72" t="e">
        <f t="shared" ca="1" si="431"/>
        <v>#N/A</v>
      </c>
      <c r="K531" s="72" t="e">
        <f t="shared" ca="1" si="432"/>
        <v>#N/A</v>
      </c>
      <c r="L531" s="72" t="e">
        <f t="shared" ca="1" si="433"/>
        <v>#N/A</v>
      </c>
      <c r="M531" s="72" t="e">
        <f ca="1">VLOOKUP(G531,Coef!$C$2:$F$25,4)</f>
        <v>#N/A</v>
      </c>
      <c r="N531" s="31" t="e">
        <f ca="1">VLOOKUP(F531,Coef!$C$4:$D$23,2)</f>
        <v>#N/A</v>
      </c>
      <c r="O531" s="31" t="e">
        <f ca="1">MOD(VLOOKUP(H531,Coef!$C$2:$G$21,5)+MOD(E531+1,2)*15,20)</f>
        <v>#N/A</v>
      </c>
      <c r="P531" s="31" t="e">
        <f ca="1">VLOOKUP(N531,Coef!$A$27:$B$46,2)</f>
        <v>#N/A</v>
      </c>
      <c r="Q531" s="31" t="e">
        <f ca="1">VLOOKUP(N531,Coef!$A$27:$C$46,3)+O531/10-0.1</f>
        <v>#N/A</v>
      </c>
      <c r="R531" s="31" t="e">
        <f ca="1">IF(Q531+0.1&lt;P531,Q531+2,Q531)</f>
        <v>#N/A</v>
      </c>
      <c r="S531" s="72" t="e">
        <f ca="1">M531*100000+J531</f>
        <v>#N/A</v>
      </c>
      <c r="T531" s="72" t="e">
        <f ca="1">R531*1000000+K531</f>
        <v>#N/A</v>
      </c>
      <c r="U531" s="72" t="e">
        <f ca="1">IF(N531&lt;11,T531-10000000,T531)</f>
        <v>#N/A</v>
      </c>
      <c r="V531" s="72" t="e">
        <f ca="1">U531/(6366197.724*0.9996)</f>
        <v>#N/A</v>
      </c>
      <c r="W531" s="72" t="e">
        <f ca="1">(Coef!$J$9/(1+Coef!$J$8*(COS(V531))^2)^0.5)*Coef!$J$6</f>
        <v>#N/A</v>
      </c>
      <c r="X531" s="72" t="e">
        <f ca="1">6*E531-183</f>
        <v>#N/A</v>
      </c>
      <c r="Y531" s="72" t="e">
        <f ca="1">(S531-500000)/W531</f>
        <v>#N/A</v>
      </c>
      <c r="Z531" s="72" t="e">
        <f ca="1">SIN(2*V531)</f>
        <v>#N/A</v>
      </c>
      <c r="AA531" s="72" t="e">
        <f ca="1">Z531*(COS(V531))^2</f>
        <v>#N/A</v>
      </c>
      <c r="AB531" s="72" t="e">
        <f ca="1">V531+(Z531/2)</f>
        <v>#N/A</v>
      </c>
      <c r="AC531" s="72" t="e">
        <f ca="1">(3*AB531+AA531)/4</f>
        <v>#N/A</v>
      </c>
      <c r="AD531" s="72" t="e">
        <f ca="1">(5*AC531+AA531*(COS(V531))^2)/3</f>
        <v>#N/A</v>
      </c>
      <c r="AE531" s="72" t="e">
        <f ca="1">Coef!$J$6*Coef!$J$9*(V531-(Coef!$J$10*AB531)+(Coef!$J$11*AC531)-(Coef!$J$12*AD531))</f>
        <v>#N/A</v>
      </c>
      <c r="AF531" s="72" t="e">
        <f ca="1">(U531-AE531)/W531</f>
        <v>#N/A</v>
      </c>
      <c r="AG531" s="72" t="e">
        <f ca="1">((Coef!$J$8*Y531^2)/2)*(COS(V531))^2</f>
        <v>#N/A</v>
      </c>
      <c r="AH531" s="72" t="e">
        <f ca="1">Y531*(1-(AG531/3))</f>
        <v>#N/A</v>
      </c>
      <c r="AI531" s="72" t="e">
        <f ca="1">AF531*(1-AG531)+V531</f>
        <v>#N/A</v>
      </c>
      <c r="AJ531" s="72" t="e">
        <f ca="1">(EXP(AH531)-EXP(-AH531))/2</f>
        <v>#N/A</v>
      </c>
      <c r="AK531" s="72" t="e">
        <f ca="1">ATAN(AJ531/COS(AI531))</f>
        <v>#N/A</v>
      </c>
      <c r="AL531" s="72" t="e">
        <f ca="1">ATAN(COS(AK531)*TAN(AI531))</f>
        <v>#N/A</v>
      </c>
      <c r="AM531" s="72" t="e">
        <f ca="1">V531+(1+Coef!$J$8*(COS(V531))^2-(3/2)*Coef!$J$8*SIN(V531)*COS(V531)*(AL531-V531))*(AL531-V531)</f>
        <v>#N/A</v>
      </c>
      <c r="AN531" s="34" t="e">
        <f t="shared" ca="1" si="409"/>
        <v>#N/A</v>
      </c>
      <c r="AO531" s="33" t="e">
        <f t="shared" ca="1" si="410"/>
        <v>#N/A</v>
      </c>
      <c r="AP531" s="33" t="e">
        <f t="shared" ca="1" si="411"/>
        <v>#N/A</v>
      </c>
      <c r="AQ531" s="72">
        <v>285</v>
      </c>
      <c r="AR531" s="72">
        <v>810000</v>
      </c>
      <c r="AS531" s="72" t="e">
        <f t="shared" ref="AS531:AU551" ca="1" si="434">AO531*PI()/180</f>
        <v>#N/A</v>
      </c>
      <c r="AT531" s="72" t="e">
        <f t="shared" ca="1" si="434"/>
        <v>#N/A</v>
      </c>
      <c r="AU531" s="72">
        <f t="shared" si="434"/>
        <v>4.9741883681838397</v>
      </c>
      <c r="AV531" s="72" t="e">
        <f t="array" aca="1" ref="AV531" ca="1">ATAN((1-f)*TAN(AS531))</f>
        <v>#N/A</v>
      </c>
      <c r="AW531" s="72" t="e">
        <f t="shared" ca="1" si="412"/>
        <v>#N/A</v>
      </c>
      <c r="AX531" s="72" t="e">
        <f t="shared" ca="1" si="413"/>
        <v>#N/A</v>
      </c>
      <c r="AY531" s="72" t="e">
        <f t="shared" ca="1" si="404"/>
        <v>#N/A</v>
      </c>
      <c r="AZ531" s="72" t="e">
        <f t="shared" ca="1" si="414"/>
        <v>#N/A</v>
      </c>
      <c r="BA531" s="72" t="e">
        <f t="shared" ca="1" si="415"/>
        <v>#N/A</v>
      </c>
      <c r="BB531" s="72" t="e">
        <f t="shared" ca="1" si="416"/>
        <v>#N/A</v>
      </c>
      <c r="BC531" s="72" t="e">
        <f t="shared" ca="1" si="405"/>
        <v>#N/A</v>
      </c>
      <c r="BD531" s="75" t="e">
        <f t="shared" ca="1" si="417"/>
        <v>#N/A</v>
      </c>
      <c r="BE531" s="75" t="e">
        <f t="shared" ca="1" si="418"/>
        <v>#N/A</v>
      </c>
      <c r="BF531" s="75" t="e">
        <f t="shared" ca="1" si="406"/>
        <v>#N/A</v>
      </c>
      <c r="BG531" s="75" t="e">
        <f t="shared" ca="1" si="419"/>
        <v>#N/A</v>
      </c>
      <c r="BH531" s="75" t="e">
        <f t="shared" ca="1" si="420"/>
        <v>#N/A</v>
      </c>
      <c r="BI531" s="75" t="e">
        <f t="shared" ca="1" si="407"/>
        <v>#N/A</v>
      </c>
      <c r="BJ531" s="75" t="e">
        <f t="shared" ca="1" si="421"/>
        <v>#N/A</v>
      </c>
      <c r="BK531" s="75" t="e">
        <f t="shared" ca="1" si="422"/>
        <v>#N/A</v>
      </c>
      <c r="BL531" s="75" t="e">
        <f t="shared" ca="1" si="408"/>
        <v>#N/A</v>
      </c>
      <c r="BM531" s="72" t="e">
        <f t="array" aca="1" ref="BM531" ca="1">ATAN2((1-f)*SQRT(AX531^2+(SIN(AV531)*SIN(BL531)-COS(AV531)*COS(BL531)*COS(AU531))^2),SIN(AV531)*COS(BL531)+COS(AV531)*SIN(BL531)*COS(AU531))</f>
        <v>#N/A</v>
      </c>
      <c r="BN531" s="72" t="e">
        <f t="shared" ca="1" si="423"/>
        <v>#N/A</v>
      </c>
      <c r="BO531" s="72" t="e">
        <f t="array" aca="1" ref="BO531" ca="1">f/16*(1-AX531^2)*(4+f*(4-3*(1-AX531^2)))</f>
        <v>#N/A</v>
      </c>
      <c r="BP531" s="72" t="e">
        <f t="array" aca="1" ref="BP531" ca="1">BN531-(1-BO531)*f*AX531*(BL531+BO531*SIN(BL531)*(COS(BJ531)+BO531*COS(BL531)*(-1+2*COS(BJ531)^2)))</f>
        <v>#N/A</v>
      </c>
      <c r="BQ531" s="72" t="e">
        <f t="shared" ca="1" si="424"/>
        <v>#N/A</v>
      </c>
    </row>
    <row r="532" spans="2:69">
      <c r="B532" s="38"/>
      <c r="C532" s="72" t="str">
        <f t="shared" si="425"/>
        <v/>
      </c>
      <c r="D532" s="72" t="e">
        <f t="array" aca="1" ref="D532" ca="1">MATCH(TRUE,ISERROR(VALUE(MID(C532,ROW(INDIRECT("1:"&amp;LEN(C532))),1))),0)</f>
        <v>#N/A</v>
      </c>
      <c r="E532" s="72" t="e">
        <f t="shared" ca="1" si="426"/>
        <v>#N/A</v>
      </c>
      <c r="F532" s="72" t="e">
        <f t="shared" ca="1" si="427"/>
        <v>#N/A</v>
      </c>
      <c r="G532" s="72" t="e">
        <f t="shared" ca="1" si="428"/>
        <v>#N/A</v>
      </c>
      <c r="H532" s="72" t="e">
        <f t="shared" ca="1" si="429"/>
        <v>#N/A</v>
      </c>
      <c r="I532" s="72" t="e">
        <f t="shared" ca="1" si="430"/>
        <v>#N/A</v>
      </c>
      <c r="J532" s="72" t="e">
        <f t="shared" ca="1" si="431"/>
        <v>#N/A</v>
      </c>
      <c r="K532" s="72" t="e">
        <f t="shared" ca="1" si="432"/>
        <v>#N/A</v>
      </c>
      <c r="L532" s="72" t="e">
        <f t="shared" ca="1" si="433"/>
        <v>#N/A</v>
      </c>
      <c r="M532" s="72" t="e">
        <f ca="1">VLOOKUP(G532,Coef!$C$2:$F$25,4)</f>
        <v>#N/A</v>
      </c>
      <c r="N532" s="31" t="e">
        <f ca="1">VLOOKUP(F532,Coef!$C$4:$D$23,2)</f>
        <v>#N/A</v>
      </c>
      <c r="O532" s="31" t="e">
        <f ca="1">MOD(VLOOKUP(H532,Coef!$C$2:$G$21,5)+MOD(E532+1,2)*15,20)</f>
        <v>#N/A</v>
      </c>
      <c r="P532" s="31" t="e">
        <f ca="1">VLOOKUP(N532,Coef!$A$27:$B$46,2)</f>
        <v>#N/A</v>
      </c>
      <c r="Q532" s="31" t="e">
        <f ca="1">VLOOKUP(N532,Coef!$A$27:$C$46,3)+O532/10-0.1</f>
        <v>#N/A</v>
      </c>
      <c r="R532" s="31" t="e">
        <f ca="1">IF(Q532+0.1&lt;P532,Q532+2,Q532)</f>
        <v>#N/A</v>
      </c>
      <c r="S532" s="72" t="e">
        <f ca="1">M532*100000+J532</f>
        <v>#N/A</v>
      </c>
      <c r="T532" s="72" t="e">
        <f ca="1">R532*1000000+K532</f>
        <v>#N/A</v>
      </c>
      <c r="U532" s="72" t="e">
        <f ca="1">IF(N532&lt;11,T532-10000000,T532)</f>
        <v>#N/A</v>
      </c>
      <c r="V532" s="72" t="e">
        <f ca="1">U532/(6366197.724*0.9996)</f>
        <v>#N/A</v>
      </c>
      <c r="W532" s="72" t="e">
        <f ca="1">(Coef!$J$9/(1+Coef!$J$8*(COS(V532))^2)^0.5)*Coef!$J$6</f>
        <v>#N/A</v>
      </c>
      <c r="X532" s="72" t="e">
        <f ca="1">6*E532-183</f>
        <v>#N/A</v>
      </c>
      <c r="Y532" s="72" t="e">
        <f ca="1">(S532-500000)/W532</f>
        <v>#N/A</v>
      </c>
      <c r="Z532" s="72" t="e">
        <f ca="1">SIN(2*V532)</f>
        <v>#N/A</v>
      </c>
      <c r="AA532" s="72" t="e">
        <f ca="1">Z532*(COS(V532))^2</f>
        <v>#N/A</v>
      </c>
      <c r="AB532" s="72" t="e">
        <f ca="1">V532+(Z532/2)</f>
        <v>#N/A</v>
      </c>
      <c r="AC532" s="72" t="e">
        <f ca="1">(3*AB532+AA532)/4</f>
        <v>#N/A</v>
      </c>
      <c r="AD532" s="72" t="e">
        <f ca="1">(5*AC532+AA532*(COS(V532))^2)/3</f>
        <v>#N/A</v>
      </c>
      <c r="AE532" s="72" t="e">
        <f ca="1">Coef!$J$6*Coef!$J$9*(V532-(Coef!$J$10*AB532)+(Coef!$J$11*AC532)-(Coef!$J$12*AD532))</f>
        <v>#N/A</v>
      </c>
      <c r="AF532" s="72" t="e">
        <f ca="1">(U532-AE532)/W532</f>
        <v>#N/A</v>
      </c>
      <c r="AG532" s="72" t="e">
        <f ca="1">((Coef!$J$8*Y532^2)/2)*(COS(V532))^2</f>
        <v>#N/A</v>
      </c>
      <c r="AH532" s="72" t="e">
        <f ca="1">Y532*(1-(AG532/3))</f>
        <v>#N/A</v>
      </c>
      <c r="AI532" s="72" t="e">
        <f ca="1">AF532*(1-AG532)+V532</f>
        <v>#N/A</v>
      </c>
      <c r="AJ532" s="72" t="e">
        <f ca="1">(EXP(AH532)-EXP(-AH532))/2</f>
        <v>#N/A</v>
      </c>
      <c r="AK532" s="72" t="e">
        <f ca="1">ATAN(AJ532/COS(AI532))</f>
        <v>#N/A</v>
      </c>
      <c r="AL532" s="72" t="e">
        <f ca="1">ATAN(COS(AK532)*TAN(AI532))</f>
        <v>#N/A</v>
      </c>
      <c r="AM532" s="72" t="e">
        <f ca="1">V532+(1+Coef!$J$8*(COS(V532))^2-(3/2)*Coef!$J$8*SIN(V532)*COS(V532)*(AL532-V532))*(AL532-V532)</f>
        <v>#N/A</v>
      </c>
      <c r="AN532" s="34" t="e">
        <f t="shared" ca="1" si="409"/>
        <v>#N/A</v>
      </c>
      <c r="AO532" s="33" t="e">
        <f t="shared" ca="1" si="410"/>
        <v>#N/A</v>
      </c>
      <c r="AP532" s="33" t="e">
        <f t="shared" ca="1" si="411"/>
        <v>#N/A</v>
      </c>
      <c r="AQ532" s="72">
        <v>285</v>
      </c>
      <c r="AR532" s="72">
        <v>810000</v>
      </c>
      <c r="AS532" s="72" t="e">
        <f t="shared" ca="1" si="434"/>
        <v>#N/A</v>
      </c>
      <c r="AT532" s="72" t="e">
        <f t="shared" ca="1" si="434"/>
        <v>#N/A</v>
      </c>
      <c r="AU532" s="72">
        <f t="shared" si="434"/>
        <v>4.9741883681838397</v>
      </c>
      <c r="AV532" s="72" t="e">
        <f t="array" aca="1" ref="AV532" ca="1">ATAN((1-f)*TAN(AS532))</f>
        <v>#N/A</v>
      </c>
      <c r="AW532" s="72" t="e">
        <f t="shared" ca="1" si="412"/>
        <v>#N/A</v>
      </c>
      <c r="AX532" s="72" t="e">
        <f t="shared" ca="1" si="413"/>
        <v>#N/A</v>
      </c>
      <c r="AY532" s="72" t="e">
        <f t="shared" ca="1" si="404"/>
        <v>#N/A</v>
      </c>
      <c r="AZ532" s="72" t="e">
        <f t="shared" ca="1" si="414"/>
        <v>#N/A</v>
      </c>
      <c r="BA532" s="72" t="e">
        <f t="shared" ca="1" si="415"/>
        <v>#N/A</v>
      </c>
      <c r="BB532" s="72" t="e">
        <f t="shared" ca="1" si="416"/>
        <v>#N/A</v>
      </c>
      <c r="BC532" s="72" t="e">
        <f t="shared" ca="1" si="405"/>
        <v>#N/A</v>
      </c>
      <c r="BD532" s="75" t="e">
        <f t="shared" ca="1" si="417"/>
        <v>#N/A</v>
      </c>
      <c r="BE532" s="75" t="e">
        <f t="shared" ca="1" si="418"/>
        <v>#N/A</v>
      </c>
      <c r="BF532" s="75" t="e">
        <f t="shared" ca="1" si="406"/>
        <v>#N/A</v>
      </c>
      <c r="BG532" s="75" t="e">
        <f t="shared" ca="1" si="419"/>
        <v>#N/A</v>
      </c>
      <c r="BH532" s="75" t="e">
        <f t="shared" ca="1" si="420"/>
        <v>#N/A</v>
      </c>
      <c r="BI532" s="75" t="e">
        <f t="shared" ca="1" si="407"/>
        <v>#N/A</v>
      </c>
      <c r="BJ532" s="75" t="e">
        <f t="shared" ca="1" si="421"/>
        <v>#N/A</v>
      </c>
      <c r="BK532" s="75" t="e">
        <f t="shared" ca="1" si="422"/>
        <v>#N/A</v>
      </c>
      <c r="BL532" s="75" t="e">
        <f t="shared" ca="1" si="408"/>
        <v>#N/A</v>
      </c>
      <c r="BM532" s="72" t="e">
        <f t="array" aca="1" ref="BM532" ca="1">ATAN2((1-f)*SQRT(AX532^2+(SIN(AV532)*SIN(BL532)-COS(AV532)*COS(BL532)*COS(AU532))^2),SIN(AV532)*COS(BL532)+COS(AV532)*SIN(BL532)*COS(AU532))</f>
        <v>#N/A</v>
      </c>
      <c r="BN532" s="72" t="e">
        <f t="shared" ca="1" si="423"/>
        <v>#N/A</v>
      </c>
      <c r="BO532" s="72" t="e">
        <f t="array" aca="1" ref="BO532" ca="1">f/16*(1-AX532^2)*(4+f*(4-3*(1-AX532^2)))</f>
        <v>#N/A</v>
      </c>
      <c r="BP532" s="72" t="e">
        <f t="array" aca="1" ref="BP532" ca="1">BN532-(1-BO532)*f*AX532*(BL532+BO532*SIN(BL532)*(COS(BJ532)+BO532*COS(BL532)*(-1+2*COS(BJ532)^2)))</f>
        <v>#N/A</v>
      </c>
      <c r="BQ532" s="72" t="e">
        <f t="shared" ca="1" si="424"/>
        <v>#N/A</v>
      </c>
    </row>
    <row r="533" spans="2:69">
      <c r="B533" s="38"/>
      <c r="C533" s="72" t="str">
        <f t="shared" si="425"/>
        <v/>
      </c>
      <c r="D533" s="72" t="e">
        <f t="array" aca="1" ref="D533" ca="1">MATCH(TRUE,ISERROR(VALUE(MID(C533,ROW(INDIRECT("1:"&amp;LEN(C533))),1))),0)</f>
        <v>#N/A</v>
      </c>
      <c r="E533" s="72" t="e">
        <f t="shared" ca="1" si="426"/>
        <v>#N/A</v>
      </c>
      <c r="F533" s="72" t="e">
        <f t="shared" ca="1" si="427"/>
        <v>#N/A</v>
      </c>
      <c r="G533" s="72" t="e">
        <f t="shared" ca="1" si="428"/>
        <v>#N/A</v>
      </c>
      <c r="H533" s="72" t="e">
        <f t="shared" ca="1" si="429"/>
        <v>#N/A</v>
      </c>
      <c r="I533" s="72" t="e">
        <f t="shared" ca="1" si="430"/>
        <v>#N/A</v>
      </c>
      <c r="J533" s="72" t="e">
        <f t="shared" ca="1" si="431"/>
        <v>#N/A</v>
      </c>
      <c r="K533" s="72" t="e">
        <f t="shared" ca="1" si="432"/>
        <v>#N/A</v>
      </c>
      <c r="L533" s="72" t="e">
        <f t="shared" ca="1" si="433"/>
        <v>#N/A</v>
      </c>
      <c r="M533" s="72" t="e">
        <f ca="1">VLOOKUP(G533,Coef!$C$2:$F$25,4)</f>
        <v>#N/A</v>
      </c>
      <c r="N533" s="31" t="e">
        <f ca="1">VLOOKUP(F533,Coef!$C$4:$D$23,2)</f>
        <v>#N/A</v>
      </c>
      <c r="O533" s="31" t="e">
        <f ca="1">MOD(VLOOKUP(H533,Coef!$C$2:$G$21,5)+MOD(E533+1,2)*15,20)</f>
        <v>#N/A</v>
      </c>
      <c r="P533" s="31" t="e">
        <f ca="1">VLOOKUP(N533,Coef!$A$27:$B$46,2)</f>
        <v>#N/A</v>
      </c>
      <c r="Q533" s="31" t="e">
        <f ca="1">VLOOKUP(N533,Coef!$A$27:$C$46,3)+O533/10-0.1</f>
        <v>#N/A</v>
      </c>
      <c r="R533" s="31" t="e">
        <f ca="1">IF(Q533+0.1&lt;P533,Q533+2,Q533)</f>
        <v>#N/A</v>
      </c>
      <c r="S533" s="72" t="e">
        <f ca="1">M533*100000+J533</f>
        <v>#N/A</v>
      </c>
      <c r="T533" s="72" t="e">
        <f ca="1">R533*1000000+K533</f>
        <v>#N/A</v>
      </c>
      <c r="U533" s="72" t="e">
        <f ca="1">IF(N533&lt;11,T533-10000000,T533)</f>
        <v>#N/A</v>
      </c>
      <c r="V533" s="72" t="e">
        <f ca="1">U533/(6366197.724*0.9996)</f>
        <v>#N/A</v>
      </c>
      <c r="W533" s="72" t="e">
        <f ca="1">(Coef!$J$9/(1+Coef!$J$8*(COS(V533))^2)^0.5)*Coef!$J$6</f>
        <v>#N/A</v>
      </c>
      <c r="X533" s="72" t="e">
        <f ca="1">6*E533-183</f>
        <v>#N/A</v>
      </c>
      <c r="Y533" s="72" t="e">
        <f ca="1">(S533-500000)/W533</f>
        <v>#N/A</v>
      </c>
      <c r="Z533" s="72" t="e">
        <f ca="1">SIN(2*V533)</f>
        <v>#N/A</v>
      </c>
      <c r="AA533" s="72" t="e">
        <f ca="1">Z533*(COS(V533))^2</f>
        <v>#N/A</v>
      </c>
      <c r="AB533" s="72" t="e">
        <f ca="1">V533+(Z533/2)</f>
        <v>#N/A</v>
      </c>
      <c r="AC533" s="72" t="e">
        <f ca="1">(3*AB533+AA533)/4</f>
        <v>#N/A</v>
      </c>
      <c r="AD533" s="72" t="e">
        <f ca="1">(5*AC533+AA533*(COS(V533))^2)/3</f>
        <v>#N/A</v>
      </c>
      <c r="AE533" s="72" t="e">
        <f ca="1">Coef!$J$6*Coef!$J$9*(V533-(Coef!$J$10*AB533)+(Coef!$J$11*AC533)-(Coef!$J$12*AD533))</f>
        <v>#N/A</v>
      </c>
      <c r="AF533" s="72" t="e">
        <f ca="1">(U533-AE533)/W533</f>
        <v>#N/A</v>
      </c>
      <c r="AG533" s="72" t="e">
        <f ca="1">((Coef!$J$8*Y533^2)/2)*(COS(V533))^2</f>
        <v>#N/A</v>
      </c>
      <c r="AH533" s="72" t="e">
        <f ca="1">Y533*(1-(AG533/3))</f>
        <v>#N/A</v>
      </c>
      <c r="AI533" s="72" t="e">
        <f ca="1">AF533*(1-AG533)+V533</f>
        <v>#N/A</v>
      </c>
      <c r="AJ533" s="72" t="e">
        <f ca="1">(EXP(AH533)-EXP(-AH533))/2</f>
        <v>#N/A</v>
      </c>
      <c r="AK533" s="72" t="e">
        <f ca="1">ATAN(AJ533/COS(AI533))</f>
        <v>#N/A</v>
      </c>
      <c r="AL533" s="72" t="e">
        <f ca="1">ATAN(COS(AK533)*TAN(AI533))</f>
        <v>#N/A</v>
      </c>
      <c r="AM533" s="72" t="e">
        <f ca="1">V533+(1+Coef!$J$8*(COS(V533))^2-(3/2)*Coef!$J$8*SIN(V533)*COS(V533)*(AL533-V533))*(AL533-V533)</f>
        <v>#N/A</v>
      </c>
      <c r="AN533" s="34" t="e">
        <f t="shared" ca="1" si="409"/>
        <v>#N/A</v>
      </c>
      <c r="AO533" s="33" t="e">
        <f t="shared" ca="1" si="410"/>
        <v>#N/A</v>
      </c>
      <c r="AP533" s="33" t="e">
        <f t="shared" ca="1" si="411"/>
        <v>#N/A</v>
      </c>
      <c r="AQ533" s="72">
        <v>285</v>
      </c>
      <c r="AR533" s="72">
        <v>810000</v>
      </c>
      <c r="AS533" s="72" t="e">
        <f t="shared" ca="1" si="434"/>
        <v>#N/A</v>
      </c>
      <c r="AT533" s="72" t="e">
        <f t="shared" ca="1" si="434"/>
        <v>#N/A</v>
      </c>
      <c r="AU533" s="72">
        <f t="shared" si="434"/>
        <v>4.9741883681838397</v>
      </c>
      <c r="AV533" s="72" t="e">
        <f t="array" aca="1" ref="AV533" ca="1">ATAN((1-f)*TAN(AS533))</f>
        <v>#N/A</v>
      </c>
      <c r="AW533" s="72" t="e">
        <f t="shared" ca="1" si="412"/>
        <v>#N/A</v>
      </c>
      <c r="AX533" s="72" t="e">
        <f t="shared" ca="1" si="413"/>
        <v>#N/A</v>
      </c>
      <c r="AY533" s="72" t="e">
        <f t="shared" ca="1" si="404"/>
        <v>#N/A</v>
      </c>
      <c r="AZ533" s="72" t="e">
        <f t="shared" ca="1" si="414"/>
        <v>#N/A</v>
      </c>
      <c r="BA533" s="72" t="e">
        <f t="shared" ca="1" si="415"/>
        <v>#N/A</v>
      </c>
      <c r="BB533" s="72" t="e">
        <f t="shared" ca="1" si="416"/>
        <v>#N/A</v>
      </c>
      <c r="BC533" s="72" t="e">
        <f t="shared" ca="1" si="405"/>
        <v>#N/A</v>
      </c>
      <c r="BD533" s="75" t="e">
        <f t="shared" ca="1" si="417"/>
        <v>#N/A</v>
      </c>
      <c r="BE533" s="75" t="e">
        <f t="shared" ca="1" si="418"/>
        <v>#N/A</v>
      </c>
      <c r="BF533" s="75" t="e">
        <f t="shared" ca="1" si="406"/>
        <v>#N/A</v>
      </c>
      <c r="BG533" s="75" t="e">
        <f t="shared" ca="1" si="419"/>
        <v>#N/A</v>
      </c>
      <c r="BH533" s="75" t="e">
        <f t="shared" ca="1" si="420"/>
        <v>#N/A</v>
      </c>
      <c r="BI533" s="75" t="e">
        <f t="shared" ca="1" si="407"/>
        <v>#N/A</v>
      </c>
      <c r="BJ533" s="75" t="e">
        <f t="shared" ca="1" si="421"/>
        <v>#N/A</v>
      </c>
      <c r="BK533" s="75" t="e">
        <f t="shared" ca="1" si="422"/>
        <v>#N/A</v>
      </c>
      <c r="BL533" s="75" t="e">
        <f t="shared" ca="1" si="408"/>
        <v>#N/A</v>
      </c>
      <c r="BM533" s="72" t="e">
        <f t="array" aca="1" ref="BM533" ca="1">ATAN2((1-f)*SQRT(AX533^2+(SIN(AV533)*SIN(BL533)-COS(AV533)*COS(BL533)*COS(AU533))^2),SIN(AV533)*COS(BL533)+COS(AV533)*SIN(BL533)*COS(AU533))</f>
        <v>#N/A</v>
      </c>
      <c r="BN533" s="72" t="e">
        <f t="shared" ca="1" si="423"/>
        <v>#N/A</v>
      </c>
      <c r="BO533" s="72" t="e">
        <f t="array" aca="1" ref="BO533" ca="1">f/16*(1-AX533^2)*(4+f*(4-3*(1-AX533^2)))</f>
        <v>#N/A</v>
      </c>
      <c r="BP533" s="72" t="e">
        <f t="array" aca="1" ref="BP533" ca="1">BN533-(1-BO533)*f*AX533*(BL533+BO533*SIN(BL533)*(COS(BJ533)+BO533*COS(BL533)*(-1+2*COS(BJ533)^2)))</f>
        <v>#N/A</v>
      </c>
      <c r="BQ533" s="72" t="e">
        <f t="shared" ca="1" si="424"/>
        <v>#N/A</v>
      </c>
    </row>
    <row r="534" spans="2:69">
      <c r="B534" s="38"/>
      <c r="C534" s="72" t="str">
        <f t="shared" si="425"/>
        <v/>
      </c>
      <c r="D534" s="72" t="e">
        <f t="array" aca="1" ref="D534" ca="1">MATCH(TRUE,ISERROR(VALUE(MID(C534,ROW(INDIRECT("1:"&amp;LEN(C534))),1))),0)</f>
        <v>#N/A</v>
      </c>
      <c r="E534" s="72" t="e">
        <f t="shared" ca="1" si="426"/>
        <v>#N/A</v>
      </c>
      <c r="F534" s="72" t="e">
        <f t="shared" ca="1" si="427"/>
        <v>#N/A</v>
      </c>
      <c r="G534" s="72" t="e">
        <f t="shared" ca="1" si="428"/>
        <v>#N/A</v>
      </c>
      <c r="H534" s="72" t="e">
        <f t="shared" ca="1" si="429"/>
        <v>#N/A</v>
      </c>
      <c r="I534" s="72" t="e">
        <f t="shared" ca="1" si="430"/>
        <v>#N/A</v>
      </c>
      <c r="J534" s="72" t="e">
        <f t="shared" ca="1" si="431"/>
        <v>#N/A</v>
      </c>
      <c r="K534" s="72" t="e">
        <f t="shared" ca="1" si="432"/>
        <v>#N/A</v>
      </c>
      <c r="L534" s="72" t="e">
        <f t="shared" ca="1" si="433"/>
        <v>#N/A</v>
      </c>
      <c r="M534" s="72" t="e">
        <f ca="1">VLOOKUP(G534,Coef!$C$2:$F$25,4)</f>
        <v>#N/A</v>
      </c>
      <c r="N534" s="31" t="e">
        <f ca="1">VLOOKUP(F534,Coef!$C$4:$D$23,2)</f>
        <v>#N/A</v>
      </c>
      <c r="O534" s="31" t="e">
        <f ca="1">MOD(VLOOKUP(H534,Coef!$C$2:$G$21,5)+MOD(E534+1,2)*15,20)</f>
        <v>#N/A</v>
      </c>
      <c r="P534" s="31" t="e">
        <f ca="1">VLOOKUP(N534,Coef!$A$27:$B$46,2)</f>
        <v>#N/A</v>
      </c>
      <c r="Q534" s="31" t="e">
        <f ca="1">VLOOKUP(N534,Coef!$A$27:$C$46,3)+O534/10-0.1</f>
        <v>#N/A</v>
      </c>
      <c r="R534" s="31" t="e">
        <f ca="1">IF(Q534+0.1&lt;P534,Q534+2,Q534)</f>
        <v>#N/A</v>
      </c>
      <c r="S534" s="72" t="e">
        <f ca="1">M534*100000+J534</f>
        <v>#N/A</v>
      </c>
      <c r="T534" s="72" t="e">
        <f ca="1">R534*1000000+K534</f>
        <v>#N/A</v>
      </c>
      <c r="U534" s="72" t="e">
        <f ca="1">IF(N534&lt;11,T534-10000000,T534)</f>
        <v>#N/A</v>
      </c>
      <c r="V534" s="72" t="e">
        <f ca="1">U534/(6366197.724*0.9996)</f>
        <v>#N/A</v>
      </c>
      <c r="W534" s="72" t="e">
        <f ca="1">(Coef!$J$9/(1+Coef!$J$8*(COS(V534))^2)^0.5)*Coef!$J$6</f>
        <v>#N/A</v>
      </c>
      <c r="X534" s="72" t="e">
        <f ca="1">6*E534-183</f>
        <v>#N/A</v>
      </c>
      <c r="Y534" s="72" t="e">
        <f ca="1">(S534-500000)/W534</f>
        <v>#N/A</v>
      </c>
      <c r="Z534" s="72" t="e">
        <f ca="1">SIN(2*V534)</f>
        <v>#N/A</v>
      </c>
      <c r="AA534" s="72" t="e">
        <f ca="1">Z534*(COS(V534))^2</f>
        <v>#N/A</v>
      </c>
      <c r="AB534" s="72" t="e">
        <f ca="1">V534+(Z534/2)</f>
        <v>#N/A</v>
      </c>
      <c r="AC534" s="72" t="e">
        <f ca="1">(3*AB534+AA534)/4</f>
        <v>#N/A</v>
      </c>
      <c r="AD534" s="72" t="e">
        <f ca="1">(5*AC534+AA534*(COS(V534))^2)/3</f>
        <v>#N/A</v>
      </c>
      <c r="AE534" s="72" t="e">
        <f ca="1">Coef!$J$6*Coef!$J$9*(V534-(Coef!$J$10*AB534)+(Coef!$J$11*AC534)-(Coef!$J$12*AD534))</f>
        <v>#N/A</v>
      </c>
      <c r="AF534" s="72" t="e">
        <f ca="1">(U534-AE534)/W534</f>
        <v>#N/A</v>
      </c>
      <c r="AG534" s="72" t="e">
        <f ca="1">((Coef!$J$8*Y534^2)/2)*(COS(V534))^2</f>
        <v>#N/A</v>
      </c>
      <c r="AH534" s="72" t="e">
        <f ca="1">Y534*(1-(AG534/3))</f>
        <v>#N/A</v>
      </c>
      <c r="AI534" s="72" t="e">
        <f ca="1">AF534*(1-AG534)+V534</f>
        <v>#N/A</v>
      </c>
      <c r="AJ534" s="72" t="e">
        <f ca="1">(EXP(AH534)-EXP(-AH534))/2</f>
        <v>#N/A</v>
      </c>
      <c r="AK534" s="72" t="e">
        <f ca="1">ATAN(AJ534/COS(AI534))</f>
        <v>#N/A</v>
      </c>
      <c r="AL534" s="72" t="e">
        <f ca="1">ATAN(COS(AK534)*TAN(AI534))</f>
        <v>#N/A</v>
      </c>
      <c r="AM534" s="72" t="e">
        <f ca="1">V534+(1+Coef!$J$8*(COS(V534))^2-(3/2)*Coef!$J$8*SIN(V534)*COS(V534)*(AL534-V534))*(AL534-V534)</f>
        <v>#N/A</v>
      </c>
      <c r="AN534" s="34" t="e">
        <f t="shared" ca="1" si="409"/>
        <v>#N/A</v>
      </c>
      <c r="AO534" s="33" t="e">
        <f t="shared" ca="1" si="410"/>
        <v>#N/A</v>
      </c>
      <c r="AP534" s="33" t="e">
        <f t="shared" ca="1" si="411"/>
        <v>#N/A</v>
      </c>
      <c r="AQ534" s="72">
        <v>285</v>
      </c>
      <c r="AR534" s="72">
        <v>810000</v>
      </c>
      <c r="AS534" s="72" t="e">
        <f t="shared" ca="1" si="434"/>
        <v>#N/A</v>
      </c>
      <c r="AT534" s="72" t="e">
        <f t="shared" ca="1" si="434"/>
        <v>#N/A</v>
      </c>
      <c r="AU534" s="72">
        <f t="shared" si="434"/>
        <v>4.9741883681838397</v>
      </c>
      <c r="AV534" s="72" t="e">
        <f t="array" aca="1" ref="AV534" ca="1">ATAN((1-f)*TAN(AS534))</f>
        <v>#N/A</v>
      </c>
      <c r="AW534" s="72" t="e">
        <f t="shared" ca="1" si="412"/>
        <v>#N/A</v>
      </c>
      <c r="AX534" s="72" t="e">
        <f t="shared" ca="1" si="413"/>
        <v>#N/A</v>
      </c>
      <c r="AY534" s="72" t="e">
        <f t="shared" ca="1" si="404"/>
        <v>#N/A</v>
      </c>
      <c r="AZ534" s="72" t="e">
        <f t="shared" ca="1" si="414"/>
        <v>#N/A</v>
      </c>
      <c r="BA534" s="72" t="e">
        <f t="shared" ca="1" si="415"/>
        <v>#N/A</v>
      </c>
      <c r="BB534" s="72" t="e">
        <f t="shared" ca="1" si="416"/>
        <v>#N/A</v>
      </c>
      <c r="BC534" s="72" t="e">
        <f t="shared" ca="1" si="405"/>
        <v>#N/A</v>
      </c>
      <c r="BD534" s="75" t="e">
        <f t="shared" ca="1" si="417"/>
        <v>#N/A</v>
      </c>
      <c r="BE534" s="75" t="e">
        <f t="shared" ca="1" si="418"/>
        <v>#N/A</v>
      </c>
      <c r="BF534" s="75" t="e">
        <f t="shared" ca="1" si="406"/>
        <v>#N/A</v>
      </c>
      <c r="BG534" s="75" t="e">
        <f t="shared" ca="1" si="419"/>
        <v>#N/A</v>
      </c>
      <c r="BH534" s="75" t="e">
        <f t="shared" ca="1" si="420"/>
        <v>#N/A</v>
      </c>
      <c r="BI534" s="75" t="e">
        <f t="shared" ca="1" si="407"/>
        <v>#N/A</v>
      </c>
      <c r="BJ534" s="75" t="e">
        <f t="shared" ca="1" si="421"/>
        <v>#N/A</v>
      </c>
      <c r="BK534" s="75" t="e">
        <f t="shared" ca="1" si="422"/>
        <v>#N/A</v>
      </c>
      <c r="BL534" s="75" t="e">
        <f t="shared" ca="1" si="408"/>
        <v>#N/A</v>
      </c>
      <c r="BM534" s="72" t="e">
        <f t="array" aca="1" ref="BM534" ca="1">ATAN2((1-f)*SQRT(AX534^2+(SIN(AV534)*SIN(BL534)-COS(AV534)*COS(BL534)*COS(AU534))^2),SIN(AV534)*COS(BL534)+COS(AV534)*SIN(BL534)*COS(AU534))</f>
        <v>#N/A</v>
      </c>
      <c r="BN534" s="72" t="e">
        <f t="shared" ca="1" si="423"/>
        <v>#N/A</v>
      </c>
      <c r="BO534" s="72" t="e">
        <f t="array" aca="1" ref="BO534" ca="1">f/16*(1-AX534^2)*(4+f*(4-3*(1-AX534^2)))</f>
        <v>#N/A</v>
      </c>
      <c r="BP534" s="72" t="e">
        <f t="array" aca="1" ref="BP534" ca="1">BN534-(1-BO534)*f*AX534*(BL534+BO534*SIN(BL534)*(COS(BJ534)+BO534*COS(BL534)*(-1+2*COS(BJ534)^2)))</f>
        <v>#N/A</v>
      </c>
      <c r="BQ534" s="72" t="e">
        <f t="shared" ca="1" si="424"/>
        <v>#N/A</v>
      </c>
    </row>
    <row r="535" spans="2:69">
      <c r="B535" s="38"/>
      <c r="C535" s="72" t="str">
        <f t="shared" si="425"/>
        <v/>
      </c>
      <c r="D535" s="72" t="e">
        <f t="array" aca="1" ref="D535" ca="1">MATCH(TRUE,ISERROR(VALUE(MID(C535,ROW(INDIRECT("1:"&amp;LEN(C535))),1))),0)</f>
        <v>#N/A</v>
      </c>
      <c r="E535" s="72" t="e">
        <f t="shared" ca="1" si="426"/>
        <v>#N/A</v>
      </c>
      <c r="F535" s="72" t="e">
        <f t="shared" ca="1" si="427"/>
        <v>#N/A</v>
      </c>
      <c r="G535" s="72" t="e">
        <f t="shared" ca="1" si="428"/>
        <v>#N/A</v>
      </c>
      <c r="H535" s="72" t="e">
        <f t="shared" ca="1" si="429"/>
        <v>#N/A</v>
      </c>
      <c r="I535" s="72" t="e">
        <f t="shared" ca="1" si="430"/>
        <v>#N/A</v>
      </c>
      <c r="J535" s="72" t="e">
        <f t="shared" ca="1" si="431"/>
        <v>#N/A</v>
      </c>
      <c r="K535" s="72" t="e">
        <f t="shared" ca="1" si="432"/>
        <v>#N/A</v>
      </c>
      <c r="L535" s="72" t="e">
        <f t="shared" ca="1" si="433"/>
        <v>#N/A</v>
      </c>
      <c r="M535" s="72" t="e">
        <f ca="1">VLOOKUP(G535,Coef!$C$2:$F$25,4)</f>
        <v>#N/A</v>
      </c>
      <c r="N535" s="31" t="e">
        <f ca="1">VLOOKUP(F535,Coef!$C$4:$D$23,2)</f>
        <v>#N/A</v>
      </c>
      <c r="O535" s="31" t="e">
        <f ca="1">MOD(VLOOKUP(H535,Coef!$C$2:$G$21,5)+MOD(E535+1,2)*15,20)</f>
        <v>#N/A</v>
      </c>
      <c r="P535" s="31" t="e">
        <f ca="1">VLOOKUP(N535,Coef!$A$27:$B$46,2)</f>
        <v>#N/A</v>
      </c>
      <c r="Q535" s="31" t="e">
        <f ca="1">VLOOKUP(N535,Coef!$A$27:$C$46,3)+O535/10-0.1</f>
        <v>#N/A</v>
      </c>
      <c r="R535" s="31" t="e">
        <f ca="1">IF(Q535+0.1&lt;P535,Q535+2,Q535)</f>
        <v>#N/A</v>
      </c>
      <c r="S535" s="72" t="e">
        <f ca="1">M535*100000+J535</f>
        <v>#N/A</v>
      </c>
      <c r="T535" s="72" t="e">
        <f ca="1">R535*1000000+K535</f>
        <v>#N/A</v>
      </c>
      <c r="U535" s="72" t="e">
        <f ca="1">IF(N535&lt;11,T535-10000000,T535)</f>
        <v>#N/A</v>
      </c>
      <c r="V535" s="72" t="e">
        <f ca="1">U535/(6366197.724*0.9996)</f>
        <v>#N/A</v>
      </c>
      <c r="W535" s="72" t="e">
        <f ca="1">(Coef!$J$9/(1+Coef!$J$8*(COS(V535))^2)^0.5)*Coef!$J$6</f>
        <v>#N/A</v>
      </c>
      <c r="X535" s="72" t="e">
        <f ca="1">6*E535-183</f>
        <v>#N/A</v>
      </c>
      <c r="Y535" s="72" t="e">
        <f ca="1">(S535-500000)/W535</f>
        <v>#N/A</v>
      </c>
      <c r="Z535" s="72" t="e">
        <f ca="1">SIN(2*V535)</f>
        <v>#N/A</v>
      </c>
      <c r="AA535" s="72" t="e">
        <f ca="1">Z535*(COS(V535))^2</f>
        <v>#N/A</v>
      </c>
      <c r="AB535" s="72" t="e">
        <f ca="1">V535+(Z535/2)</f>
        <v>#N/A</v>
      </c>
      <c r="AC535" s="72" t="e">
        <f ca="1">(3*AB535+AA535)/4</f>
        <v>#N/A</v>
      </c>
      <c r="AD535" s="72" t="e">
        <f ca="1">(5*AC535+AA535*(COS(V535))^2)/3</f>
        <v>#N/A</v>
      </c>
      <c r="AE535" s="72" t="e">
        <f ca="1">Coef!$J$6*Coef!$J$9*(V535-(Coef!$J$10*AB535)+(Coef!$J$11*AC535)-(Coef!$J$12*AD535))</f>
        <v>#N/A</v>
      </c>
      <c r="AF535" s="72" t="e">
        <f ca="1">(U535-AE535)/W535</f>
        <v>#N/A</v>
      </c>
      <c r="AG535" s="72" t="e">
        <f ca="1">((Coef!$J$8*Y535^2)/2)*(COS(V535))^2</f>
        <v>#N/A</v>
      </c>
      <c r="AH535" s="72" t="e">
        <f ca="1">Y535*(1-(AG535/3))</f>
        <v>#N/A</v>
      </c>
      <c r="AI535" s="72" t="e">
        <f ca="1">AF535*(1-AG535)+V535</f>
        <v>#N/A</v>
      </c>
      <c r="AJ535" s="72" t="e">
        <f ca="1">(EXP(AH535)-EXP(-AH535))/2</f>
        <v>#N/A</v>
      </c>
      <c r="AK535" s="72" t="e">
        <f ca="1">ATAN(AJ535/COS(AI535))</f>
        <v>#N/A</v>
      </c>
      <c r="AL535" s="72" t="e">
        <f ca="1">ATAN(COS(AK535)*TAN(AI535))</f>
        <v>#N/A</v>
      </c>
      <c r="AM535" s="72" t="e">
        <f ca="1">V535+(1+Coef!$J$8*(COS(V535))^2-(3/2)*Coef!$J$8*SIN(V535)*COS(V535)*(AL535-V535))*(AL535-V535)</f>
        <v>#N/A</v>
      </c>
      <c r="AN535" s="34" t="e">
        <f t="shared" ca="1" si="409"/>
        <v>#N/A</v>
      </c>
      <c r="AO535" s="33" t="e">
        <f t="shared" ca="1" si="410"/>
        <v>#N/A</v>
      </c>
      <c r="AP535" s="33" t="e">
        <f t="shared" ca="1" si="411"/>
        <v>#N/A</v>
      </c>
      <c r="AQ535" s="72">
        <v>285</v>
      </c>
      <c r="AR535" s="72">
        <v>810000</v>
      </c>
      <c r="AS535" s="72" t="e">
        <f t="shared" ca="1" si="434"/>
        <v>#N/A</v>
      </c>
      <c r="AT535" s="72" t="e">
        <f t="shared" ca="1" si="434"/>
        <v>#N/A</v>
      </c>
      <c r="AU535" s="72">
        <f t="shared" si="434"/>
        <v>4.9741883681838397</v>
      </c>
      <c r="AV535" s="72" t="e">
        <f t="array" aca="1" ref="AV535" ca="1">ATAN((1-f)*TAN(AS535))</f>
        <v>#N/A</v>
      </c>
      <c r="AW535" s="72" t="e">
        <f t="shared" ca="1" si="412"/>
        <v>#N/A</v>
      </c>
      <c r="AX535" s="72" t="e">
        <f t="shared" ca="1" si="413"/>
        <v>#N/A</v>
      </c>
      <c r="AY535" s="72" t="e">
        <f t="shared" ca="1" si="404"/>
        <v>#N/A</v>
      </c>
      <c r="AZ535" s="72" t="e">
        <f t="shared" ca="1" si="414"/>
        <v>#N/A</v>
      </c>
      <c r="BA535" s="72" t="e">
        <f t="shared" ca="1" si="415"/>
        <v>#N/A</v>
      </c>
      <c r="BB535" s="72" t="e">
        <f t="shared" ca="1" si="416"/>
        <v>#N/A</v>
      </c>
      <c r="BC535" s="72" t="e">
        <f t="shared" ca="1" si="405"/>
        <v>#N/A</v>
      </c>
      <c r="BD535" s="75" t="e">
        <f t="shared" ca="1" si="417"/>
        <v>#N/A</v>
      </c>
      <c r="BE535" s="75" t="e">
        <f t="shared" ca="1" si="418"/>
        <v>#N/A</v>
      </c>
      <c r="BF535" s="75" t="e">
        <f t="shared" ca="1" si="406"/>
        <v>#N/A</v>
      </c>
      <c r="BG535" s="75" t="e">
        <f t="shared" ca="1" si="419"/>
        <v>#N/A</v>
      </c>
      <c r="BH535" s="75" t="e">
        <f t="shared" ca="1" si="420"/>
        <v>#N/A</v>
      </c>
      <c r="BI535" s="75" t="e">
        <f t="shared" ca="1" si="407"/>
        <v>#N/A</v>
      </c>
      <c r="BJ535" s="75" t="e">
        <f t="shared" ca="1" si="421"/>
        <v>#N/A</v>
      </c>
      <c r="BK535" s="75" t="e">
        <f t="shared" ca="1" si="422"/>
        <v>#N/A</v>
      </c>
      <c r="BL535" s="75" t="e">
        <f t="shared" ca="1" si="408"/>
        <v>#N/A</v>
      </c>
      <c r="BM535" s="72" t="e">
        <f t="array" aca="1" ref="BM535" ca="1">ATAN2((1-f)*SQRT(AX535^2+(SIN(AV535)*SIN(BL535)-COS(AV535)*COS(BL535)*COS(AU535))^2),SIN(AV535)*COS(BL535)+COS(AV535)*SIN(BL535)*COS(AU535))</f>
        <v>#N/A</v>
      </c>
      <c r="BN535" s="72" t="e">
        <f t="shared" ca="1" si="423"/>
        <v>#N/A</v>
      </c>
      <c r="BO535" s="72" t="e">
        <f t="array" aca="1" ref="BO535" ca="1">f/16*(1-AX535^2)*(4+f*(4-3*(1-AX535^2)))</f>
        <v>#N/A</v>
      </c>
      <c r="BP535" s="72" t="e">
        <f t="array" aca="1" ref="BP535" ca="1">BN535-(1-BO535)*f*AX535*(BL535+BO535*SIN(BL535)*(COS(BJ535)+BO535*COS(BL535)*(-1+2*COS(BJ535)^2)))</f>
        <v>#N/A</v>
      </c>
      <c r="BQ535" s="72" t="e">
        <f t="shared" ca="1" si="424"/>
        <v>#N/A</v>
      </c>
    </row>
    <row r="536" spans="2:69">
      <c r="B536" s="38"/>
      <c r="C536" s="72" t="str">
        <f t="shared" si="425"/>
        <v/>
      </c>
      <c r="D536" s="72" t="e">
        <f t="array" aca="1" ref="D536" ca="1">MATCH(TRUE,ISERROR(VALUE(MID(C536,ROW(INDIRECT("1:"&amp;LEN(C536))),1))),0)</f>
        <v>#N/A</v>
      </c>
      <c r="E536" s="72" t="e">
        <f t="shared" ca="1" si="426"/>
        <v>#N/A</v>
      </c>
      <c r="F536" s="72" t="e">
        <f t="shared" ca="1" si="427"/>
        <v>#N/A</v>
      </c>
      <c r="G536" s="72" t="e">
        <f t="shared" ca="1" si="428"/>
        <v>#N/A</v>
      </c>
      <c r="H536" s="72" t="e">
        <f t="shared" ca="1" si="429"/>
        <v>#N/A</v>
      </c>
      <c r="I536" s="72" t="e">
        <f t="shared" ca="1" si="430"/>
        <v>#N/A</v>
      </c>
      <c r="J536" s="72" t="e">
        <f t="shared" ca="1" si="431"/>
        <v>#N/A</v>
      </c>
      <c r="K536" s="72" t="e">
        <f t="shared" ca="1" si="432"/>
        <v>#N/A</v>
      </c>
      <c r="L536" s="72" t="e">
        <f t="shared" ca="1" si="433"/>
        <v>#N/A</v>
      </c>
      <c r="M536" s="72" t="e">
        <f ca="1">VLOOKUP(G536,Coef!$C$2:$F$25,4)</f>
        <v>#N/A</v>
      </c>
      <c r="N536" s="31" t="e">
        <f ca="1">VLOOKUP(F536,Coef!$C$4:$D$23,2)</f>
        <v>#N/A</v>
      </c>
      <c r="O536" s="31" t="e">
        <f ca="1">MOD(VLOOKUP(H536,Coef!$C$2:$G$21,5)+MOD(E536+1,2)*15,20)</f>
        <v>#N/A</v>
      </c>
      <c r="P536" s="31" t="e">
        <f ca="1">VLOOKUP(N536,Coef!$A$27:$B$46,2)</f>
        <v>#N/A</v>
      </c>
      <c r="Q536" s="31" t="e">
        <f ca="1">VLOOKUP(N536,Coef!$A$27:$C$46,3)+O536/10-0.1</f>
        <v>#N/A</v>
      </c>
      <c r="R536" s="31" t="e">
        <f ca="1">IF(Q536+0.1&lt;P536,Q536+2,Q536)</f>
        <v>#N/A</v>
      </c>
      <c r="S536" s="72" t="e">
        <f ca="1">M536*100000+J536</f>
        <v>#N/A</v>
      </c>
      <c r="T536" s="72" t="e">
        <f ca="1">R536*1000000+K536</f>
        <v>#N/A</v>
      </c>
      <c r="U536" s="72" t="e">
        <f ca="1">IF(N536&lt;11,T536-10000000,T536)</f>
        <v>#N/A</v>
      </c>
      <c r="V536" s="72" t="e">
        <f ca="1">U536/(6366197.724*0.9996)</f>
        <v>#N/A</v>
      </c>
      <c r="W536" s="72" t="e">
        <f ca="1">(Coef!$J$9/(1+Coef!$J$8*(COS(V536))^2)^0.5)*Coef!$J$6</f>
        <v>#N/A</v>
      </c>
      <c r="X536" s="72" t="e">
        <f ca="1">6*E536-183</f>
        <v>#N/A</v>
      </c>
      <c r="Y536" s="72" t="e">
        <f ca="1">(S536-500000)/W536</f>
        <v>#N/A</v>
      </c>
      <c r="Z536" s="72" t="e">
        <f ca="1">SIN(2*V536)</f>
        <v>#N/A</v>
      </c>
      <c r="AA536" s="72" t="e">
        <f ca="1">Z536*(COS(V536))^2</f>
        <v>#N/A</v>
      </c>
      <c r="AB536" s="72" t="e">
        <f ca="1">V536+(Z536/2)</f>
        <v>#N/A</v>
      </c>
      <c r="AC536" s="72" t="e">
        <f ca="1">(3*AB536+AA536)/4</f>
        <v>#N/A</v>
      </c>
      <c r="AD536" s="72" t="e">
        <f ca="1">(5*AC536+AA536*(COS(V536))^2)/3</f>
        <v>#N/A</v>
      </c>
      <c r="AE536" s="72" t="e">
        <f ca="1">Coef!$J$6*Coef!$J$9*(V536-(Coef!$J$10*AB536)+(Coef!$J$11*AC536)-(Coef!$J$12*AD536))</f>
        <v>#N/A</v>
      </c>
      <c r="AF536" s="72" t="e">
        <f ca="1">(U536-AE536)/W536</f>
        <v>#N/A</v>
      </c>
      <c r="AG536" s="72" t="e">
        <f ca="1">((Coef!$J$8*Y536^2)/2)*(COS(V536))^2</f>
        <v>#N/A</v>
      </c>
      <c r="AH536" s="72" t="e">
        <f ca="1">Y536*(1-(AG536/3))</f>
        <v>#N/A</v>
      </c>
      <c r="AI536" s="72" t="e">
        <f ca="1">AF536*(1-AG536)+V536</f>
        <v>#N/A</v>
      </c>
      <c r="AJ536" s="72" t="e">
        <f ca="1">(EXP(AH536)-EXP(-AH536))/2</f>
        <v>#N/A</v>
      </c>
      <c r="AK536" s="72" t="e">
        <f ca="1">ATAN(AJ536/COS(AI536))</f>
        <v>#N/A</v>
      </c>
      <c r="AL536" s="72" t="e">
        <f ca="1">ATAN(COS(AK536)*TAN(AI536))</f>
        <v>#N/A</v>
      </c>
      <c r="AM536" s="72" t="e">
        <f ca="1">V536+(1+Coef!$J$8*(COS(V536))^2-(3/2)*Coef!$J$8*SIN(V536)*COS(V536)*(AL536-V536))*(AL536-V536)</f>
        <v>#N/A</v>
      </c>
      <c r="AN536" s="34" t="e">
        <f t="shared" ca="1" si="409"/>
        <v>#N/A</v>
      </c>
      <c r="AO536" s="33" t="e">
        <f t="shared" ca="1" si="410"/>
        <v>#N/A</v>
      </c>
      <c r="AP536" s="33" t="e">
        <f t="shared" ca="1" si="411"/>
        <v>#N/A</v>
      </c>
      <c r="AQ536" s="72">
        <v>285</v>
      </c>
      <c r="AR536" s="72">
        <v>810000</v>
      </c>
      <c r="AS536" s="72" t="e">
        <f t="shared" ca="1" si="434"/>
        <v>#N/A</v>
      </c>
      <c r="AT536" s="72" t="e">
        <f t="shared" ca="1" si="434"/>
        <v>#N/A</v>
      </c>
      <c r="AU536" s="72">
        <f t="shared" si="434"/>
        <v>4.9741883681838397</v>
      </c>
      <c r="AV536" s="72" t="e">
        <f t="array" aca="1" ref="AV536" ca="1">ATAN((1-f)*TAN(AS536))</f>
        <v>#N/A</v>
      </c>
      <c r="AW536" s="72" t="e">
        <f t="shared" ca="1" si="412"/>
        <v>#N/A</v>
      </c>
      <c r="AX536" s="72" t="e">
        <f t="shared" ca="1" si="413"/>
        <v>#N/A</v>
      </c>
      <c r="AY536" s="72" t="e">
        <f t="shared" ca="1" si="404"/>
        <v>#N/A</v>
      </c>
      <c r="AZ536" s="72" t="e">
        <f t="shared" ca="1" si="414"/>
        <v>#N/A</v>
      </c>
      <c r="BA536" s="72" t="e">
        <f t="shared" ca="1" si="415"/>
        <v>#N/A</v>
      </c>
      <c r="BB536" s="72" t="e">
        <f t="shared" ca="1" si="416"/>
        <v>#N/A</v>
      </c>
      <c r="BC536" s="72" t="e">
        <f t="shared" ca="1" si="405"/>
        <v>#N/A</v>
      </c>
      <c r="BD536" s="75" t="e">
        <f t="shared" ca="1" si="417"/>
        <v>#N/A</v>
      </c>
      <c r="BE536" s="75" t="e">
        <f t="shared" ca="1" si="418"/>
        <v>#N/A</v>
      </c>
      <c r="BF536" s="75" t="e">
        <f t="shared" ca="1" si="406"/>
        <v>#N/A</v>
      </c>
      <c r="BG536" s="75" t="e">
        <f t="shared" ca="1" si="419"/>
        <v>#N/A</v>
      </c>
      <c r="BH536" s="75" t="e">
        <f t="shared" ca="1" si="420"/>
        <v>#N/A</v>
      </c>
      <c r="BI536" s="75" t="e">
        <f t="shared" ca="1" si="407"/>
        <v>#N/A</v>
      </c>
      <c r="BJ536" s="75" t="e">
        <f t="shared" ca="1" si="421"/>
        <v>#N/A</v>
      </c>
      <c r="BK536" s="75" t="e">
        <f t="shared" ca="1" si="422"/>
        <v>#N/A</v>
      </c>
      <c r="BL536" s="75" t="e">
        <f t="shared" ca="1" si="408"/>
        <v>#N/A</v>
      </c>
      <c r="BM536" s="72" t="e">
        <f t="array" aca="1" ref="BM536" ca="1">ATAN2((1-f)*SQRT(AX536^2+(SIN(AV536)*SIN(BL536)-COS(AV536)*COS(BL536)*COS(AU536))^2),SIN(AV536)*COS(BL536)+COS(AV536)*SIN(BL536)*COS(AU536))</f>
        <v>#N/A</v>
      </c>
      <c r="BN536" s="72" t="e">
        <f t="shared" ca="1" si="423"/>
        <v>#N/A</v>
      </c>
      <c r="BO536" s="72" t="e">
        <f t="array" aca="1" ref="BO536" ca="1">f/16*(1-AX536^2)*(4+f*(4-3*(1-AX536^2)))</f>
        <v>#N/A</v>
      </c>
      <c r="BP536" s="72" t="e">
        <f t="array" aca="1" ref="BP536" ca="1">BN536-(1-BO536)*f*AX536*(BL536+BO536*SIN(BL536)*(COS(BJ536)+BO536*COS(BL536)*(-1+2*COS(BJ536)^2)))</f>
        <v>#N/A</v>
      </c>
      <c r="BQ536" s="72" t="e">
        <f t="shared" ca="1" si="424"/>
        <v>#N/A</v>
      </c>
    </row>
    <row r="537" spans="2:69">
      <c r="B537" s="38"/>
      <c r="C537" s="72" t="str">
        <f t="shared" si="425"/>
        <v/>
      </c>
      <c r="D537" s="72" t="e">
        <f t="array" aca="1" ref="D537" ca="1">MATCH(TRUE,ISERROR(VALUE(MID(C537,ROW(INDIRECT("1:"&amp;LEN(C537))),1))),0)</f>
        <v>#N/A</v>
      </c>
      <c r="E537" s="72" t="e">
        <f t="shared" ca="1" si="426"/>
        <v>#N/A</v>
      </c>
      <c r="F537" s="72" t="e">
        <f t="shared" ca="1" si="427"/>
        <v>#N/A</v>
      </c>
      <c r="G537" s="72" t="e">
        <f t="shared" ca="1" si="428"/>
        <v>#N/A</v>
      </c>
      <c r="H537" s="72" t="e">
        <f t="shared" ca="1" si="429"/>
        <v>#N/A</v>
      </c>
      <c r="I537" s="72" t="e">
        <f t="shared" ca="1" si="430"/>
        <v>#N/A</v>
      </c>
      <c r="J537" s="72" t="e">
        <f t="shared" ca="1" si="431"/>
        <v>#N/A</v>
      </c>
      <c r="K537" s="72" t="e">
        <f t="shared" ca="1" si="432"/>
        <v>#N/A</v>
      </c>
      <c r="L537" s="72" t="e">
        <f t="shared" ca="1" si="433"/>
        <v>#N/A</v>
      </c>
      <c r="M537" s="72" t="e">
        <f ca="1">VLOOKUP(G537,Coef!$C$2:$F$25,4)</f>
        <v>#N/A</v>
      </c>
      <c r="N537" s="31" t="e">
        <f ca="1">VLOOKUP(F537,Coef!$C$4:$D$23,2)</f>
        <v>#N/A</v>
      </c>
      <c r="O537" s="31" t="e">
        <f ca="1">MOD(VLOOKUP(H537,Coef!$C$2:$G$21,5)+MOD(E537+1,2)*15,20)</f>
        <v>#N/A</v>
      </c>
      <c r="P537" s="31" t="e">
        <f ca="1">VLOOKUP(N537,Coef!$A$27:$B$46,2)</f>
        <v>#N/A</v>
      </c>
      <c r="Q537" s="31" t="e">
        <f ca="1">VLOOKUP(N537,Coef!$A$27:$C$46,3)+O537/10-0.1</f>
        <v>#N/A</v>
      </c>
      <c r="R537" s="31" t="e">
        <f ca="1">IF(Q537+0.1&lt;P537,Q537+2,Q537)</f>
        <v>#N/A</v>
      </c>
      <c r="S537" s="72" t="e">
        <f ca="1">M537*100000+J537</f>
        <v>#N/A</v>
      </c>
      <c r="T537" s="72" t="e">
        <f ca="1">R537*1000000+K537</f>
        <v>#N/A</v>
      </c>
      <c r="U537" s="72" t="e">
        <f ca="1">IF(N537&lt;11,T537-10000000,T537)</f>
        <v>#N/A</v>
      </c>
      <c r="V537" s="72" t="e">
        <f ca="1">U537/(6366197.724*0.9996)</f>
        <v>#N/A</v>
      </c>
      <c r="W537" s="72" t="e">
        <f ca="1">(Coef!$J$9/(1+Coef!$J$8*(COS(V537))^2)^0.5)*Coef!$J$6</f>
        <v>#N/A</v>
      </c>
      <c r="X537" s="72" t="e">
        <f ca="1">6*E537-183</f>
        <v>#N/A</v>
      </c>
      <c r="Y537" s="72" t="e">
        <f ca="1">(S537-500000)/W537</f>
        <v>#N/A</v>
      </c>
      <c r="Z537" s="72" t="e">
        <f ca="1">SIN(2*V537)</f>
        <v>#N/A</v>
      </c>
      <c r="AA537" s="72" t="e">
        <f ca="1">Z537*(COS(V537))^2</f>
        <v>#N/A</v>
      </c>
      <c r="AB537" s="72" t="e">
        <f ca="1">V537+(Z537/2)</f>
        <v>#N/A</v>
      </c>
      <c r="AC537" s="72" t="e">
        <f ca="1">(3*AB537+AA537)/4</f>
        <v>#N/A</v>
      </c>
      <c r="AD537" s="72" t="e">
        <f ca="1">(5*AC537+AA537*(COS(V537))^2)/3</f>
        <v>#N/A</v>
      </c>
      <c r="AE537" s="72" t="e">
        <f ca="1">Coef!$J$6*Coef!$J$9*(V537-(Coef!$J$10*AB537)+(Coef!$J$11*AC537)-(Coef!$J$12*AD537))</f>
        <v>#N/A</v>
      </c>
      <c r="AF537" s="72" t="e">
        <f ca="1">(U537-AE537)/W537</f>
        <v>#N/A</v>
      </c>
      <c r="AG537" s="72" t="e">
        <f ca="1">((Coef!$J$8*Y537^2)/2)*(COS(V537))^2</f>
        <v>#N/A</v>
      </c>
      <c r="AH537" s="72" t="e">
        <f ca="1">Y537*(1-(AG537/3))</f>
        <v>#N/A</v>
      </c>
      <c r="AI537" s="72" t="e">
        <f ca="1">AF537*(1-AG537)+V537</f>
        <v>#N/A</v>
      </c>
      <c r="AJ537" s="72" t="e">
        <f ca="1">(EXP(AH537)-EXP(-AH537))/2</f>
        <v>#N/A</v>
      </c>
      <c r="AK537" s="72" t="e">
        <f ca="1">ATAN(AJ537/COS(AI537))</f>
        <v>#N/A</v>
      </c>
      <c r="AL537" s="72" t="e">
        <f ca="1">ATAN(COS(AK537)*TAN(AI537))</f>
        <v>#N/A</v>
      </c>
      <c r="AM537" s="72" t="e">
        <f ca="1">V537+(1+Coef!$J$8*(COS(V537))^2-(3/2)*Coef!$J$8*SIN(V537)*COS(V537)*(AL537-V537))*(AL537-V537)</f>
        <v>#N/A</v>
      </c>
      <c r="AN537" s="34" t="e">
        <f t="shared" ca="1" si="409"/>
        <v>#N/A</v>
      </c>
      <c r="AO537" s="33" t="e">
        <f t="shared" ca="1" si="410"/>
        <v>#N/A</v>
      </c>
      <c r="AP537" s="33" t="e">
        <f t="shared" ca="1" si="411"/>
        <v>#N/A</v>
      </c>
      <c r="AQ537" s="72">
        <v>285</v>
      </c>
      <c r="AR537" s="72">
        <v>810000</v>
      </c>
      <c r="AS537" s="72" t="e">
        <f t="shared" ca="1" si="434"/>
        <v>#N/A</v>
      </c>
      <c r="AT537" s="72" t="e">
        <f t="shared" ca="1" si="434"/>
        <v>#N/A</v>
      </c>
      <c r="AU537" s="72">
        <f t="shared" si="434"/>
        <v>4.9741883681838397</v>
      </c>
      <c r="AV537" s="72" t="e">
        <f t="array" aca="1" ref="AV537" ca="1">ATAN((1-f)*TAN(AS537))</f>
        <v>#N/A</v>
      </c>
      <c r="AW537" s="72" t="e">
        <f t="shared" ca="1" si="412"/>
        <v>#N/A</v>
      </c>
      <c r="AX537" s="72" t="e">
        <f t="shared" ca="1" si="413"/>
        <v>#N/A</v>
      </c>
      <c r="AY537" s="72" t="e">
        <f t="shared" ca="1" si="404"/>
        <v>#N/A</v>
      </c>
      <c r="AZ537" s="72" t="e">
        <f t="shared" ca="1" si="414"/>
        <v>#N/A</v>
      </c>
      <c r="BA537" s="72" t="e">
        <f t="shared" ca="1" si="415"/>
        <v>#N/A</v>
      </c>
      <c r="BB537" s="72" t="e">
        <f t="shared" ca="1" si="416"/>
        <v>#N/A</v>
      </c>
      <c r="BC537" s="72" t="e">
        <f t="shared" ca="1" si="405"/>
        <v>#N/A</v>
      </c>
      <c r="BD537" s="75" t="e">
        <f t="shared" ca="1" si="417"/>
        <v>#N/A</v>
      </c>
      <c r="BE537" s="75" t="e">
        <f t="shared" ca="1" si="418"/>
        <v>#N/A</v>
      </c>
      <c r="BF537" s="75" t="e">
        <f t="shared" ca="1" si="406"/>
        <v>#N/A</v>
      </c>
      <c r="BG537" s="75" t="e">
        <f t="shared" ca="1" si="419"/>
        <v>#N/A</v>
      </c>
      <c r="BH537" s="75" t="e">
        <f t="shared" ca="1" si="420"/>
        <v>#N/A</v>
      </c>
      <c r="BI537" s="75" t="e">
        <f t="shared" ca="1" si="407"/>
        <v>#N/A</v>
      </c>
      <c r="BJ537" s="75" t="e">
        <f t="shared" ca="1" si="421"/>
        <v>#N/A</v>
      </c>
      <c r="BK537" s="75" t="e">
        <f t="shared" ca="1" si="422"/>
        <v>#N/A</v>
      </c>
      <c r="BL537" s="75" t="e">
        <f t="shared" ca="1" si="408"/>
        <v>#N/A</v>
      </c>
      <c r="BM537" s="72" t="e">
        <f t="array" aca="1" ref="BM537" ca="1">ATAN2((1-f)*SQRT(AX537^2+(SIN(AV537)*SIN(BL537)-COS(AV537)*COS(BL537)*COS(AU537))^2),SIN(AV537)*COS(BL537)+COS(AV537)*SIN(BL537)*COS(AU537))</f>
        <v>#N/A</v>
      </c>
      <c r="BN537" s="72" t="e">
        <f t="shared" ca="1" si="423"/>
        <v>#N/A</v>
      </c>
      <c r="BO537" s="72" t="e">
        <f t="array" aca="1" ref="BO537" ca="1">f/16*(1-AX537^2)*(4+f*(4-3*(1-AX537^2)))</f>
        <v>#N/A</v>
      </c>
      <c r="BP537" s="72" t="e">
        <f t="array" aca="1" ref="BP537" ca="1">BN537-(1-BO537)*f*AX537*(BL537+BO537*SIN(BL537)*(COS(BJ537)+BO537*COS(BL537)*(-1+2*COS(BJ537)^2)))</f>
        <v>#N/A</v>
      </c>
      <c r="BQ537" s="72" t="e">
        <f t="shared" ca="1" si="424"/>
        <v>#N/A</v>
      </c>
    </row>
    <row r="538" spans="2:69">
      <c r="B538" s="38"/>
      <c r="C538" s="72" t="str">
        <f t="shared" si="425"/>
        <v/>
      </c>
      <c r="D538" s="72" t="e">
        <f t="array" aca="1" ref="D538" ca="1">MATCH(TRUE,ISERROR(VALUE(MID(C538,ROW(INDIRECT("1:"&amp;LEN(C538))),1))),0)</f>
        <v>#N/A</v>
      </c>
      <c r="E538" s="72" t="e">
        <f t="shared" ca="1" si="426"/>
        <v>#N/A</v>
      </c>
      <c r="F538" s="72" t="e">
        <f t="shared" ca="1" si="427"/>
        <v>#N/A</v>
      </c>
      <c r="G538" s="72" t="e">
        <f t="shared" ca="1" si="428"/>
        <v>#N/A</v>
      </c>
      <c r="H538" s="72" t="e">
        <f t="shared" ca="1" si="429"/>
        <v>#N/A</v>
      </c>
      <c r="I538" s="72" t="e">
        <f t="shared" ca="1" si="430"/>
        <v>#N/A</v>
      </c>
      <c r="J538" s="72" t="e">
        <f t="shared" ca="1" si="431"/>
        <v>#N/A</v>
      </c>
      <c r="K538" s="72" t="e">
        <f t="shared" ca="1" si="432"/>
        <v>#N/A</v>
      </c>
      <c r="L538" s="72" t="e">
        <f t="shared" ca="1" si="433"/>
        <v>#N/A</v>
      </c>
      <c r="M538" s="72" t="e">
        <f ca="1">VLOOKUP(G538,Coef!$C$2:$F$25,4)</f>
        <v>#N/A</v>
      </c>
      <c r="N538" s="31" t="e">
        <f ca="1">VLOOKUP(F538,Coef!$C$4:$D$23,2)</f>
        <v>#N/A</v>
      </c>
      <c r="O538" s="31" t="e">
        <f ca="1">MOD(VLOOKUP(H538,Coef!$C$2:$G$21,5)+MOD(E538+1,2)*15,20)</f>
        <v>#N/A</v>
      </c>
      <c r="P538" s="31" t="e">
        <f ca="1">VLOOKUP(N538,Coef!$A$27:$B$46,2)</f>
        <v>#N/A</v>
      </c>
      <c r="Q538" s="31" t="e">
        <f ca="1">VLOOKUP(N538,Coef!$A$27:$C$46,3)+O538/10-0.1</f>
        <v>#N/A</v>
      </c>
      <c r="R538" s="31" t="e">
        <f ca="1">IF(Q538+0.1&lt;P538,Q538+2,Q538)</f>
        <v>#N/A</v>
      </c>
      <c r="S538" s="72" t="e">
        <f ca="1">M538*100000+J538</f>
        <v>#N/A</v>
      </c>
      <c r="T538" s="72" t="e">
        <f ca="1">R538*1000000+K538</f>
        <v>#N/A</v>
      </c>
      <c r="U538" s="72" t="e">
        <f ca="1">IF(N538&lt;11,T538-10000000,T538)</f>
        <v>#N/A</v>
      </c>
      <c r="V538" s="72" t="e">
        <f ca="1">U538/(6366197.724*0.9996)</f>
        <v>#N/A</v>
      </c>
      <c r="W538" s="72" t="e">
        <f ca="1">(Coef!$J$9/(1+Coef!$J$8*(COS(V538))^2)^0.5)*Coef!$J$6</f>
        <v>#N/A</v>
      </c>
      <c r="X538" s="72" t="e">
        <f ca="1">6*E538-183</f>
        <v>#N/A</v>
      </c>
      <c r="Y538" s="72" t="e">
        <f ca="1">(S538-500000)/W538</f>
        <v>#N/A</v>
      </c>
      <c r="Z538" s="72" t="e">
        <f ca="1">SIN(2*V538)</f>
        <v>#N/A</v>
      </c>
      <c r="AA538" s="72" t="e">
        <f ca="1">Z538*(COS(V538))^2</f>
        <v>#N/A</v>
      </c>
      <c r="AB538" s="72" t="e">
        <f ca="1">V538+(Z538/2)</f>
        <v>#N/A</v>
      </c>
      <c r="AC538" s="72" t="e">
        <f ca="1">(3*AB538+AA538)/4</f>
        <v>#N/A</v>
      </c>
      <c r="AD538" s="72" t="e">
        <f ca="1">(5*AC538+AA538*(COS(V538))^2)/3</f>
        <v>#N/A</v>
      </c>
      <c r="AE538" s="72" t="e">
        <f ca="1">Coef!$J$6*Coef!$J$9*(V538-(Coef!$J$10*AB538)+(Coef!$J$11*AC538)-(Coef!$J$12*AD538))</f>
        <v>#N/A</v>
      </c>
      <c r="AF538" s="72" t="e">
        <f ca="1">(U538-AE538)/W538</f>
        <v>#N/A</v>
      </c>
      <c r="AG538" s="72" t="e">
        <f ca="1">((Coef!$J$8*Y538^2)/2)*(COS(V538))^2</f>
        <v>#N/A</v>
      </c>
      <c r="AH538" s="72" t="e">
        <f ca="1">Y538*(1-(AG538/3))</f>
        <v>#N/A</v>
      </c>
      <c r="AI538" s="72" t="e">
        <f ca="1">AF538*(1-AG538)+V538</f>
        <v>#N/A</v>
      </c>
      <c r="AJ538" s="72" t="e">
        <f ca="1">(EXP(AH538)-EXP(-AH538))/2</f>
        <v>#N/A</v>
      </c>
      <c r="AK538" s="72" t="e">
        <f ca="1">ATAN(AJ538/COS(AI538))</f>
        <v>#N/A</v>
      </c>
      <c r="AL538" s="72" t="e">
        <f ca="1">ATAN(COS(AK538)*TAN(AI538))</f>
        <v>#N/A</v>
      </c>
      <c r="AM538" s="72" t="e">
        <f ca="1">V538+(1+Coef!$J$8*(COS(V538))^2-(3/2)*Coef!$J$8*SIN(V538)*COS(V538)*(AL538-V538))*(AL538-V538)</f>
        <v>#N/A</v>
      </c>
      <c r="AN538" s="34" t="e">
        <f t="shared" ca="1" si="409"/>
        <v>#N/A</v>
      </c>
      <c r="AO538" s="33" t="e">
        <f t="shared" ca="1" si="410"/>
        <v>#N/A</v>
      </c>
      <c r="AP538" s="33" t="e">
        <f t="shared" ca="1" si="411"/>
        <v>#N/A</v>
      </c>
      <c r="AQ538" s="72">
        <v>285</v>
      </c>
      <c r="AR538" s="72">
        <v>810000</v>
      </c>
      <c r="AS538" s="72" t="e">
        <f t="shared" ca="1" si="434"/>
        <v>#N/A</v>
      </c>
      <c r="AT538" s="72" t="e">
        <f t="shared" ca="1" si="434"/>
        <v>#N/A</v>
      </c>
      <c r="AU538" s="72">
        <f t="shared" si="434"/>
        <v>4.9741883681838397</v>
      </c>
      <c r="AV538" s="72" t="e">
        <f t="array" aca="1" ref="AV538" ca="1">ATAN((1-f)*TAN(AS538))</f>
        <v>#N/A</v>
      </c>
      <c r="AW538" s="72" t="e">
        <f t="shared" ca="1" si="412"/>
        <v>#N/A</v>
      </c>
      <c r="AX538" s="72" t="e">
        <f t="shared" ca="1" si="413"/>
        <v>#N/A</v>
      </c>
      <c r="AY538" s="72" t="e">
        <f t="shared" ca="1" si="404"/>
        <v>#N/A</v>
      </c>
      <c r="AZ538" s="72" t="e">
        <f t="shared" ca="1" si="414"/>
        <v>#N/A</v>
      </c>
      <c r="BA538" s="72" t="e">
        <f t="shared" ca="1" si="415"/>
        <v>#N/A</v>
      </c>
      <c r="BB538" s="72" t="e">
        <f t="shared" ca="1" si="416"/>
        <v>#N/A</v>
      </c>
      <c r="BC538" s="72" t="e">
        <f t="shared" ca="1" si="405"/>
        <v>#N/A</v>
      </c>
      <c r="BD538" s="75" t="e">
        <f t="shared" ca="1" si="417"/>
        <v>#N/A</v>
      </c>
      <c r="BE538" s="75" t="e">
        <f t="shared" ca="1" si="418"/>
        <v>#N/A</v>
      </c>
      <c r="BF538" s="75" t="e">
        <f t="shared" ca="1" si="406"/>
        <v>#N/A</v>
      </c>
      <c r="BG538" s="75" t="e">
        <f t="shared" ca="1" si="419"/>
        <v>#N/A</v>
      </c>
      <c r="BH538" s="75" t="e">
        <f t="shared" ca="1" si="420"/>
        <v>#N/A</v>
      </c>
      <c r="BI538" s="75" t="e">
        <f t="shared" ca="1" si="407"/>
        <v>#N/A</v>
      </c>
      <c r="BJ538" s="75" t="e">
        <f t="shared" ca="1" si="421"/>
        <v>#N/A</v>
      </c>
      <c r="BK538" s="75" t="e">
        <f t="shared" ca="1" si="422"/>
        <v>#N/A</v>
      </c>
      <c r="BL538" s="75" t="e">
        <f t="shared" ca="1" si="408"/>
        <v>#N/A</v>
      </c>
      <c r="BM538" s="72" t="e">
        <f t="array" aca="1" ref="BM538" ca="1">ATAN2((1-f)*SQRT(AX538^2+(SIN(AV538)*SIN(BL538)-COS(AV538)*COS(BL538)*COS(AU538))^2),SIN(AV538)*COS(BL538)+COS(AV538)*SIN(BL538)*COS(AU538))</f>
        <v>#N/A</v>
      </c>
      <c r="BN538" s="72" t="e">
        <f t="shared" ca="1" si="423"/>
        <v>#N/A</v>
      </c>
      <c r="BO538" s="72" t="e">
        <f t="array" aca="1" ref="BO538" ca="1">f/16*(1-AX538^2)*(4+f*(4-3*(1-AX538^2)))</f>
        <v>#N/A</v>
      </c>
      <c r="BP538" s="72" t="e">
        <f t="array" aca="1" ref="BP538" ca="1">BN538-(1-BO538)*f*AX538*(BL538+BO538*SIN(BL538)*(COS(BJ538)+BO538*COS(BL538)*(-1+2*COS(BJ538)^2)))</f>
        <v>#N/A</v>
      </c>
      <c r="BQ538" s="72" t="e">
        <f t="shared" ca="1" si="424"/>
        <v>#N/A</v>
      </c>
    </row>
    <row r="539" spans="2:69">
      <c r="B539" s="38"/>
      <c r="C539" s="72" t="str">
        <f t="shared" si="425"/>
        <v/>
      </c>
      <c r="D539" s="72" t="e">
        <f t="array" aca="1" ref="D539" ca="1">MATCH(TRUE,ISERROR(VALUE(MID(C539,ROW(INDIRECT("1:"&amp;LEN(C539))),1))),0)</f>
        <v>#N/A</v>
      </c>
      <c r="E539" s="72" t="e">
        <f t="shared" ca="1" si="426"/>
        <v>#N/A</v>
      </c>
      <c r="F539" s="72" t="e">
        <f t="shared" ca="1" si="427"/>
        <v>#N/A</v>
      </c>
      <c r="G539" s="72" t="e">
        <f t="shared" ca="1" si="428"/>
        <v>#N/A</v>
      </c>
      <c r="H539" s="72" t="e">
        <f t="shared" ca="1" si="429"/>
        <v>#N/A</v>
      </c>
      <c r="I539" s="72" t="e">
        <f t="shared" ca="1" si="430"/>
        <v>#N/A</v>
      </c>
      <c r="J539" s="72" t="e">
        <f t="shared" ca="1" si="431"/>
        <v>#N/A</v>
      </c>
      <c r="K539" s="72" t="e">
        <f t="shared" ca="1" si="432"/>
        <v>#N/A</v>
      </c>
      <c r="L539" s="72" t="e">
        <f t="shared" ca="1" si="433"/>
        <v>#N/A</v>
      </c>
      <c r="M539" s="72" t="e">
        <f ca="1">VLOOKUP(G539,Coef!$C$2:$F$25,4)</f>
        <v>#N/A</v>
      </c>
      <c r="N539" s="31" t="e">
        <f ca="1">VLOOKUP(F539,Coef!$C$4:$D$23,2)</f>
        <v>#N/A</v>
      </c>
      <c r="O539" s="31" t="e">
        <f ca="1">MOD(VLOOKUP(H539,Coef!$C$2:$G$21,5)+MOD(E539+1,2)*15,20)</f>
        <v>#N/A</v>
      </c>
      <c r="P539" s="31" t="e">
        <f ca="1">VLOOKUP(N539,Coef!$A$27:$B$46,2)</f>
        <v>#N/A</v>
      </c>
      <c r="Q539" s="31" t="e">
        <f ca="1">VLOOKUP(N539,Coef!$A$27:$C$46,3)+O539/10-0.1</f>
        <v>#N/A</v>
      </c>
      <c r="R539" s="31" t="e">
        <f ca="1">IF(Q539+0.1&lt;P539,Q539+2,Q539)</f>
        <v>#N/A</v>
      </c>
      <c r="S539" s="72" t="e">
        <f ca="1">M539*100000+J539</f>
        <v>#N/A</v>
      </c>
      <c r="T539" s="72" t="e">
        <f ca="1">R539*1000000+K539</f>
        <v>#N/A</v>
      </c>
      <c r="U539" s="72" t="e">
        <f ca="1">IF(N539&lt;11,T539-10000000,T539)</f>
        <v>#N/A</v>
      </c>
      <c r="V539" s="72" t="e">
        <f ca="1">U539/(6366197.724*0.9996)</f>
        <v>#N/A</v>
      </c>
      <c r="W539" s="72" t="e">
        <f ca="1">(Coef!$J$9/(1+Coef!$J$8*(COS(V539))^2)^0.5)*Coef!$J$6</f>
        <v>#N/A</v>
      </c>
      <c r="X539" s="72" t="e">
        <f ca="1">6*E539-183</f>
        <v>#N/A</v>
      </c>
      <c r="Y539" s="72" t="e">
        <f ca="1">(S539-500000)/W539</f>
        <v>#N/A</v>
      </c>
      <c r="Z539" s="72" t="e">
        <f ca="1">SIN(2*V539)</f>
        <v>#N/A</v>
      </c>
      <c r="AA539" s="72" t="e">
        <f ca="1">Z539*(COS(V539))^2</f>
        <v>#N/A</v>
      </c>
      <c r="AB539" s="72" t="e">
        <f ca="1">V539+(Z539/2)</f>
        <v>#N/A</v>
      </c>
      <c r="AC539" s="72" t="e">
        <f ca="1">(3*AB539+AA539)/4</f>
        <v>#N/A</v>
      </c>
      <c r="AD539" s="72" t="e">
        <f ca="1">(5*AC539+AA539*(COS(V539))^2)/3</f>
        <v>#N/A</v>
      </c>
      <c r="AE539" s="72" t="e">
        <f ca="1">Coef!$J$6*Coef!$J$9*(V539-(Coef!$J$10*AB539)+(Coef!$J$11*AC539)-(Coef!$J$12*AD539))</f>
        <v>#N/A</v>
      </c>
      <c r="AF539" s="72" t="e">
        <f ca="1">(U539-AE539)/W539</f>
        <v>#N/A</v>
      </c>
      <c r="AG539" s="72" t="e">
        <f ca="1">((Coef!$J$8*Y539^2)/2)*(COS(V539))^2</f>
        <v>#N/A</v>
      </c>
      <c r="AH539" s="72" t="e">
        <f ca="1">Y539*(1-(AG539/3))</f>
        <v>#N/A</v>
      </c>
      <c r="AI539" s="72" t="e">
        <f ca="1">AF539*(1-AG539)+V539</f>
        <v>#N/A</v>
      </c>
      <c r="AJ539" s="72" t="e">
        <f ca="1">(EXP(AH539)-EXP(-AH539))/2</f>
        <v>#N/A</v>
      </c>
      <c r="AK539" s="72" t="e">
        <f ca="1">ATAN(AJ539/COS(AI539))</f>
        <v>#N/A</v>
      </c>
      <c r="AL539" s="72" t="e">
        <f ca="1">ATAN(COS(AK539)*TAN(AI539))</f>
        <v>#N/A</v>
      </c>
      <c r="AM539" s="72" t="e">
        <f ca="1">V539+(1+Coef!$J$8*(COS(V539))^2-(3/2)*Coef!$J$8*SIN(V539)*COS(V539)*(AL539-V539))*(AL539-V539)</f>
        <v>#N/A</v>
      </c>
      <c r="AN539" s="34" t="e">
        <f t="shared" ca="1" si="409"/>
        <v>#N/A</v>
      </c>
      <c r="AO539" s="33" t="e">
        <f t="shared" ca="1" si="410"/>
        <v>#N/A</v>
      </c>
      <c r="AP539" s="33" t="e">
        <f t="shared" ca="1" si="411"/>
        <v>#N/A</v>
      </c>
      <c r="AQ539" s="72">
        <v>285</v>
      </c>
      <c r="AR539" s="72">
        <v>810000</v>
      </c>
      <c r="AS539" s="72" t="e">
        <f t="shared" ca="1" si="434"/>
        <v>#N/A</v>
      </c>
      <c r="AT539" s="72" t="e">
        <f t="shared" ca="1" si="434"/>
        <v>#N/A</v>
      </c>
      <c r="AU539" s="72">
        <f t="shared" si="434"/>
        <v>4.9741883681838397</v>
      </c>
      <c r="AV539" s="72" t="e">
        <f t="array" aca="1" ref="AV539" ca="1">ATAN((1-f)*TAN(AS539))</f>
        <v>#N/A</v>
      </c>
      <c r="AW539" s="72" t="e">
        <f t="shared" ca="1" si="412"/>
        <v>#N/A</v>
      </c>
      <c r="AX539" s="72" t="e">
        <f t="shared" ca="1" si="413"/>
        <v>#N/A</v>
      </c>
      <c r="AY539" s="72" t="e">
        <f t="shared" ca="1" si="404"/>
        <v>#N/A</v>
      </c>
      <c r="AZ539" s="72" t="e">
        <f t="shared" ca="1" si="414"/>
        <v>#N/A</v>
      </c>
      <c r="BA539" s="72" t="e">
        <f t="shared" ca="1" si="415"/>
        <v>#N/A</v>
      </c>
      <c r="BB539" s="72" t="e">
        <f t="shared" ca="1" si="416"/>
        <v>#N/A</v>
      </c>
      <c r="BC539" s="72" t="e">
        <f t="shared" ca="1" si="405"/>
        <v>#N/A</v>
      </c>
      <c r="BD539" s="75" t="e">
        <f t="shared" ca="1" si="417"/>
        <v>#N/A</v>
      </c>
      <c r="BE539" s="75" t="e">
        <f t="shared" ca="1" si="418"/>
        <v>#N/A</v>
      </c>
      <c r="BF539" s="75" t="e">
        <f t="shared" ca="1" si="406"/>
        <v>#N/A</v>
      </c>
      <c r="BG539" s="75" t="e">
        <f t="shared" ca="1" si="419"/>
        <v>#N/A</v>
      </c>
      <c r="BH539" s="75" t="e">
        <f t="shared" ca="1" si="420"/>
        <v>#N/A</v>
      </c>
      <c r="BI539" s="75" t="e">
        <f t="shared" ca="1" si="407"/>
        <v>#N/A</v>
      </c>
      <c r="BJ539" s="75" t="e">
        <f t="shared" ca="1" si="421"/>
        <v>#N/A</v>
      </c>
      <c r="BK539" s="75" t="e">
        <f t="shared" ca="1" si="422"/>
        <v>#N/A</v>
      </c>
      <c r="BL539" s="75" t="e">
        <f t="shared" ca="1" si="408"/>
        <v>#N/A</v>
      </c>
      <c r="BM539" s="72" t="e">
        <f t="array" aca="1" ref="BM539" ca="1">ATAN2((1-f)*SQRT(AX539^2+(SIN(AV539)*SIN(BL539)-COS(AV539)*COS(BL539)*COS(AU539))^2),SIN(AV539)*COS(BL539)+COS(AV539)*SIN(BL539)*COS(AU539))</f>
        <v>#N/A</v>
      </c>
      <c r="BN539" s="72" t="e">
        <f t="shared" ca="1" si="423"/>
        <v>#N/A</v>
      </c>
      <c r="BO539" s="72" t="e">
        <f t="array" aca="1" ref="BO539" ca="1">f/16*(1-AX539^2)*(4+f*(4-3*(1-AX539^2)))</f>
        <v>#N/A</v>
      </c>
      <c r="BP539" s="72" t="e">
        <f t="array" aca="1" ref="BP539" ca="1">BN539-(1-BO539)*f*AX539*(BL539+BO539*SIN(BL539)*(COS(BJ539)+BO539*COS(BL539)*(-1+2*COS(BJ539)^2)))</f>
        <v>#N/A</v>
      </c>
      <c r="BQ539" s="72" t="e">
        <f t="shared" ca="1" si="424"/>
        <v>#N/A</v>
      </c>
    </row>
    <row r="540" spans="2:69">
      <c r="B540" s="38"/>
      <c r="C540" s="72" t="str">
        <f t="shared" si="425"/>
        <v/>
      </c>
      <c r="D540" s="72" t="e">
        <f t="array" aca="1" ref="D540" ca="1">MATCH(TRUE,ISERROR(VALUE(MID(C540,ROW(INDIRECT("1:"&amp;LEN(C540))),1))),0)</f>
        <v>#N/A</v>
      </c>
      <c r="E540" s="72" t="e">
        <f t="shared" ca="1" si="426"/>
        <v>#N/A</v>
      </c>
      <c r="F540" s="72" t="e">
        <f t="shared" ca="1" si="427"/>
        <v>#N/A</v>
      </c>
      <c r="G540" s="72" t="e">
        <f t="shared" ca="1" si="428"/>
        <v>#N/A</v>
      </c>
      <c r="H540" s="72" t="e">
        <f t="shared" ca="1" si="429"/>
        <v>#N/A</v>
      </c>
      <c r="I540" s="72" t="e">
        <f t="shared" ca="1" si="430"/>
        <v>#N/A</v>
      </c>
      <c r="J540" s="72" t="e">
        <f t="shared" ca="1" si="431"/>
        <v>#N/A</v>
      </c>
      <c r="K540" s="72" t="e">
        <f t="shared" ca="1" si="432"/>
        <v>#N/A</v>
      </c>
      <c r="L540" s="72" t="e">
        <f t="shared" ca="1" si="433"/>
        <v>#N/A</v>
      </c>
      <c r="M540" s="72" t="e">
        <f ca="1">VLOOKUP(G540,Coef!$C$2:$F$25,4)</f>
        <v>#N/A</v>
      </c>
      <c r="N540" s="31" t="e">
        <f ca="1">VLOOKUP(F540,Coef!$C$4:$D$23,2)</f>
        <v>#N/A</v>
      </c>
      <c r="O540" s="31" t="e">
        <f ca="1">MOD(VLOOKUP(H540,Coef!$C$2:$G$21,5)+MOD(E540+1,2)*15,20)</f>
        <v>#N/A</v>
      </c>
      <c r="P540" s="31" t="e">
        <f ca="1">VLOOKUP(N540,Coef!$A$27:$B$46,2)</f>
        <v>#N/A</v>
      </c>
      <c r="Q540" s="31" t="e">
        <f ca="1">VLOOKUP(N540,Coef!$A$27:$C$46,3)+O540/10-0.1</f>
        <v>#N/A</v>
      </c>
      <c r="R540" s="31" t="e">
        <f ca="1">IF(Q540+0.1&lt;P540,Q540+2,Q540)</f>
        <v>#N/A</v>
      </c>
      <c r="S540" s="72" t="e">
        <f ca="1">M540*100000+J540</f>
        <v>#N/A</v>
      </c>
      <c r="T540" s="72" t="e">
        <f ca="1">R540*1000000+K540</f>
        <v>#N/A</v>
      </c>
      <c r="U540" s="72" t="e">
        <f ca="1">IF(N540&lt;11,T540-10000000,T540)</f>
        <v>#N/A</v>
      </c>
      <c r="V540" s="72" t="e">
        <f ca="1">U540/(6366197.724*0.9996)</f>
        <v>#N/A</v>
      </c>
      <c r="W540" s="72" t="e">
        <f ca="1">(Coef!$J$9/(1+Coef!$J$8*(COS(V540))^2)^0.5)*Coef!$J$6</f>
        <v>#N/A</v>
      </c>
      <c r="X540" s="72" t="e">
        <f ca="1">6*E540-183</f>
        <v>#N/A</v>
      </c>
      <c r="Y540" s="72" t="e">
        <f ca="1">(S540-500000)/W540</f>
        <v>#N/A</v>
      </c>
      <c r="Z540" s="72" t="e">
        <f ca="1">SIN(2*V540)</f>
        <v>#N/A</v>
      </c>
      <c r="AA540" s="72" t="e">
        <f ca="1">Z540*(COS(V540))^2</f>
        <v>#N/A</v>
      </c>
      <c r="AB540" s="72" t="e">
        <f ca="1">V540+(Z540/2)</f>
        <v>#N/A</v>
      </c>
      <c r="AC540" s="72" t="e">
        <f ca="1">(3*AB540+AA540)/4</f>
        <v>#N/A</v>
      </c>
      <c r="AD540" s="72" t="e">
        <f ca="1">(5*AC540+AA540*(COS(V540))^2)/3</f>
        <v>#N/A</v>
      </c>
      <c r="AE540" s="72" t="e">
        <f ca="1">Coef!$J$6*Coef!$J$9*(V540-(Coef!$J$10*AB540)+(Coef!$J$11*AC540)-(Coef!$J$12*AD540))</f>
        <v>#N/A</v>
      </c>
      <c r="AF540" s="72" t="e">
        <f ca="1">(U540-AE540)/W540</f>
        <v>#N/A</v>
      </c>
      <c r="AG540" s="72" t="e">
        <f ca="1">((Coef!$J$8*Y540^2)/2)*(COS(V540))^2</f>
        <v>#N/A</v>
      </c>
      <c r="AH540" s="72" t="e">
        <f ca="1">Y540*(1-(AG540/3))</f>
        <v>#N/A</v>
      </c>
      <c r="AI540" s="72" t="e">
        <f ca="1">AF540*(1-AG540)+V540</f>
        <v>#N/A</v>
      </c>
      <c r="AJ540" s="72" t="e">
        <f ca="1">(EXP(AH540)-EXP(-AH540))/2</f>
        <v>#N/A</v>
      </c>
      <c r="AK540" s="72" t="e">
        <f ca="1">ATAN(AJ540/COS(AI540))</f>
        <v>#N/A</v>
      </c>
      <c r="AL540" s="72" t="e">
        <f ca="1">ATAN(COS(AK540)*TAN(AI540))</f>
        <v>#N/A</v>
      </c>
      <c r="AM540" s="72" t="e">
        <f ca="1">V540+(1+Coef!$J$8*(COS(V540))^2-(3/2)*Coef!$J$8*SIN(V540)*COS(V540)*(AL540-V540))*(AL540-V540)</f>
        <v>#N/A</v>
      </c>
      <c r="AN540" s="34" t="e">
        <f t="shared" ca="1" si="409"/>
        <v>#N/A</v>
      </c>
      <c r="AO540" s="33" t="e">
        <f t="shared" ca="1" si="410"/>
        <v>#N/A</v>
      </c>
      <c r="AP540" s="33" t="e">
        <f t="shared" ca="1" si="411"/>
        <v>#N/A</v>
      </c>
      <c r="AQ540" s="72">
        <v>285</v>
      </c>
      <c r="AR540" s="72">
        <v>810000</v>
      </c>
      <c r="AS540" s="72" t="e">
        <f t="shared" ca="1" si="434"/>
        <v>#N/A</v>
      </c>
      <c r="AT540" s="72" t="e">
        <f t="shared" ca="1" si="434"/>
        <v>#N/A</v>
      </c>
      <c r="AU540" s="72">
        <f t="shared" si="434"/>
        <v>4.9741883681838397</v>
      </c>
      <c r="AV540" s="72" t="e">
        <f t="array" aca="1" ref="AV540" ca="1">ATAN((1-f)*TAN(AS540))</f>
        <v>#N/A</v>
      </c>
      <c r="AW540" s="72" t="e">
        <f t="shared" ca="1" si="412"/>
        <v>#N/A</v>
      </c>
      <c r="AX540" s="72" t="e">
        <f t="shared" ca="1" si="413"/>
        <v>#N/A</v>
      </c>
      <c r="AY540" s="72" t="e">
        <f t="shared" ca="1" si="404"/>
        <v>#N/A</v>
      </c>
      <c r="AZ540" s="72" t="e">
        <f t="shared" ca="1" si="414"/>
        <v>#N/A</v>
      </c>
      <c r="BA540" s="72" t="e">
        <f t="shared" ca="1" si="415"/>
        <v>#N/A</v>
      </c>
      <c r="BB540" s="72" t="e">
        <f t="shared" ca="1" si="416"/>
        <v>#N/A</v>
      </c>
      <c r="BC540" s="72" t="e">
        <f t="shared" ca="1" si="405"/>
        <v>#N/A</v>
      </c>
      <c r="BD540" s="75" t="e">
        <f t="shared" ca="1" si="417"/>
        <v>#N/A</v>
      </c>
      <c r="BE540" s="75" t="e">
        <f t="shared" ca="1" si="418"/>
        <v>#N/A</v>
      </c>
      <c r="BF540" s="75" t="e">
        <f t="shared" ca="1" si="406"/>
        <v>#N/A</v>
      </c>
      <c r="BG540" s="75" t="e">
        <f t="shared" ca="1" si="419"/>
        <v>#N/A</v>
      </c>
      <c r="BH540" s="75" t="e">
        <f t="shared" ca="1" si="420"/>
        <v>#N/A</v>
      </c>
      <c r="BI540" s="75" t="e">
        <f t="shared" ca="1" si="407"/>
        <v>#N/A</v>
      </c>
      <c r="BJ540" s="75" t="e">
        <f t="shared" ca="1" si="421"/>
        <v>#N/A</v>
      </c>
      <c r="BK540" s="75" t="e">
        <f t="shared" ca="1" si="422"/>
        <v>#N/A</v>
      </c>
      <c r="BL540" s="75" t="e">
        <f t="shared" ca="1" si="408"/>
        <v>#N/A</v>
      </c>
      <c r="BM540" s="72" t="e">
        <f t="array" aca="1" ref="BM540" ca="1">ATAN2((1-f)*SQRT(AX540^2+(SIN(AV540)*SIN(BL540)-COS(AV540)*COS(BL540)*COS(AU540))^2),SIN(AV540)*COS(BL540)+COS(AV540)*SIN(BL540)*COS(AU540))</f>
        <v>#N/A</v>
      </c>
      <c r="BN540" s="72" t="e">
        <f t="shared" ca="1" si="423"/>
        <v>#N/A</v>
      </c>
      <c r="BO540" s="72" t="e">
        <f t="array" aca="1" ref="BO540" ca="1">f/16*(1-AX540^2)*(4+f*(4-3*(1-AX540^2)))</f>
        <v>#N/A</v>
      </c>
      <c r="BP540" s="72" t="e">
        <f t="array" aca="1" ref="BP540" ca="1">BN540-(1-BO540)*f*AX540*(BL540+BO540*SIN(BL540)*(COS(BJ540)+BO540*COS(BL540)*(-1+2*COS(BJ540)^2)))</f>
        <v>#N/A</v>
      </c>
      <c r="BQ540" s="72" t="e">
        <f t="shared" ca="1" si="424"/>
        <v>#N/A</v>
      </c>
    </row>
    <row r="541" spans="2:69">
      <c r="B541" s="38"/>
      <c r="C541" s="72" t="str">
        <f t="shared" si="425"/>
        <v/>
      </c>
      <c r="D541" s="72" t="e">
        <f t="array" aca="1" ref="D541" ca="1">MATCH(TRUE,ISERROR(VALUE(MID(C541,ROW(INDIRECT("1:"&amp;LEN(C541))),1))),0)</f>
        <v>#N/A</v>
      </c>
      <c r="E541" s="72" t="e">
        <f t="shared" ca="1" si="426"/>
        <v>#N/A</v>
      </c>
      <c r="F541" s="72" t="e">
        <f t="shared" ca="1" si="427"/>
        <v>#N/A</v>
      </c>
      <c r="G541" s="72" t="e">
        <f t="shared" ca="1" si="428"/>
        <v>#N/A</v>
      </c>
      <c r="H541" s="72" t="e">
        <f t="shared" ca="1" si="429"/>
        <v>#N/A</v>
      </c>
      <c r="I541" s="72" t="e">
        <f t="shared" ca="1" si="430"/>
        <v>#N/A</v>
      </c>
      <c r="J541" s="72" t="e">
        <f t="shared" ca="1" si="431"/>
        <v>#N/A</v>
      </c>
      <c r="K541" s="72" t="e">
        <f t="shared" ca="1" si="432"/>
        <v>#N/A</v>
      </c>
      <c r="L541" s="72" t="e">
        <f t="shared" ca="1" si="433"/>
        <v>#N/A</v>
      </c>
      <c r="M541" s="72" t="e">
        <f ca="1">VLOOKUP(G541,Coef!$C$2:$F$25,4)</f>
        <v>#N/A</v>
      </c>
      <c r="N541" s="31" t="e">
        <f ca="1">VLOOKUP(F541,Coef!$C$4:$D$23,2)</f>
        <v>#N/A</v>
      </c>
      <c r="O541" s="31" t="e">
        <f ca="1">MOD(VLOOKUP(H541,Coef!$C$2:$G$21,5)+MOD(E541+1,2)*15,20)</f>
        <v>#N/A</v>
      </c>
      <c r="P541" s="31" t="e">
        <f ca="1">VLOOKUP(N541,Coef!$A$27:$B$46,2)</f>
        <v>#N/A</v>
      </c>
      <c r="Q541" s="31" t="e">
        <f ca="1">VLOOKUP(N541,Coef!$A$27:$C$46,3)+O541/10-0.1</f>
        <v>#N/A</v>
      </c>
      <c r="R541" s="31" t="e">
        <f ca="1">IF(Q541+0.1&lt;P541,Q541+2,Q541)</f>
        <v>#N/A</v>
      </c>
      <c r="S541" s="72" t="e">
        <f ca="1">M541*100000+J541</f>
        <v>#N/A</v>
      </c>
      <c r="T541" s="72" t="e">
        <f ca="1">R541*1000000+K541</f>
        <v>#N/A</v>
      </c>
      <c r="U541" s="72" t="e">
        <f ca="1">IF(N541&lt;11,T541-10000000,T541)</f>
        <v>#N/A</v>
      </c>
      <c r="V541" s="72" t="e">
        <f ca="1">U541/(6366197.724*0.9996)</f>
        <v>#N/A</v>
      </c>
      <c r="W541" s="72" t="e">
        <f ca="1">(Coef!$J$9/(1+Coef!$J$8*(COS(V541))^2)^0.5)*Coef!$J$6</f>
        <v>#N/A</v>
      </c>
      <c r="X541" s="72" t="e">
        <f ca="1">6*E541-183</f>
        <v>#N/A</v>
      </c>
      <c r="Y541" s="72" t="e">
        <f ca="1">(S541-500000)/W541</f>
        <v>#N/A</v>
      </c>
      <c r="Z541" s="72" t="e">
        <f ca="1">SIN(2*V541)</f>
        <v>#N/A</v>
      </c>
      <c r="AA541" s="72" t="e">
        <f ca="1">Z541*(COS(V541))^2</f>
        <v>#N/A</v>
      </c>
      <c r="AB541" s="72" t="e">
        <f ca="1">V541+(Z541/2)</f>
        <v>#N/A</v>
      </c>
      <c r="AC541" s="72" t="e">
        <f ca="1">(3*AB541+AA541)/4</f>
        <v>#N/A</v>
      </c>
      <c r="AD541" s="72" t="e">
        <f ca="1">(5*AC541+AA541*(COS(V541))^2)/3</f>
        <v>#N/A</v>
      </c>
      <c r="AE541" s="72" t="e">
        <f ca="1">Coef!$J$6*Coef!$J$9*(V541-(Coef!$J$10*AB541)+(Coef!$J$11*AC541)-(Coef!$J$12*AD541))</f>
        <v>#N/A</v>
      </c>
      <c r="AF541" s="72" t="e">
        <f ca="1">(U541-AE541)/W541</f>
        <v>#N/A</v>
      </c>
      <c r="AG541" s="72" t="e">
        <f ca="1">((Coef!$J$8*Y541^2)/2)*(COS(V541))^2</f>
        <v>#N/A</v>
      </c>
      <c r="AH541" s="72" t="e">
        <f ca="1">Y541*(1-(AG541/3))</f>
        <v>#N/A</v>
      </c>
      <c r="AI541" s="72" t="e">
        <f ca="1">AF541*(1-AG541)+V541</f>
        <v>#N/A</v>
      </c>
      <c r="AJ541" s="72" t="e">
        <f ca="1">(EXP(AH541)-EXP(-AH541))/2</f>
        <v>#N/A</v>
      </c>
      <c r="AK541" s="72" t="e">
        <f ca="1">ATAN(AJ541/COS(AI541))</f>
        <v>#N/A</v>
      </c>
      <c r="AL541" s="72" t="e">
        <f ca="1">ATAN(COS(AK541)*TAN(AI541))</f>
        <v>#N/A</v>
      </c>
      <c r="AM541" s="72" t="e">
        <f ca="1">V541+(1+Coef!$J$8*(COS(V541))^2-(3/2)*Coef!$J$8*SIN(V541)*COS(V541)*(AL541-V541))*(AL541-V541)</f>
        <v>#N/A</v>
      </c>
      <c r="AN541" s="34" t="e">
        <f t="shared" ca="1" si="409"/>
        <v>#N/A</v>
      </c>
      <c r="AO541" s="33" t="e">
        <f t="shared" ca="1" si="410"/>
        <v>#N/A</v>
      </c>
      <c r="AP541" s="33" t="e">
        <f t="shared" ca="1" si="411"/>
        <v>#N/A</v>
      </c>
      <c r="AQ541" s="72">
        <v>285</v>
      </c>
      <c r="AR541" s="72">
        <v>810000</v>
      </c>
      <c r="AS541" s="72" t="e">
        <f t="shared" ca="1" si="434"/>
        <v>#N/A</v>
      </c>
      <c r="AT541" s="72" t="e">
        <f t="shared" ca="1" si="434"/>
        <v>#N/A</v>
      </c>
      <c r="AU541" s="72">
        <f t="shared" si="434"/>
        <v>4.9741883681838397</v>
      </c>
      <c r="AV541" s="72" t="e">
        <f t="array" aca="1" ref="AV541" ca="1">ATAN((1-f)*TAN(AS541))</f>
        <v>#N/A</v>
      </c>
      <c r="AW541" s="72" t="e">
        <f t="shared" ca="1" si="412"/>
        <v>#N/A</v>
      </c>
      <c r="AX541" s="72" t="e">
        <f t="shared" ca="1" si="413"/>
        <v>#N/A</v>
      </c>
      <c r="AY541" s="72" t="e">
        <f t="shared" ca="1" si="404"/>
        <v>#N/A</v>
      </c>
      <c r="AZ541" s="72" t="e">
        <f t="shared" ca="1" si="414"/>
        <v>#N/A</v>
      </c>
      <c r="BA541" s="72" t="e">
        <f t="shared" ca="1" si="415"/>
        <v>#N/A</v>
      </c>
      <c r="BB541" s="72" t="e">
        <f t="shared" ca="1" si="416"/>
        <v>#N/A</v>
      </c>
      <c r="BC541" s="72" t="e">
        <f t="shared" ca="1" si="405"/>
        <v>#N/A</v>
      </c>
      <c r="BD541" s="75" t="e">
        <f t="shared" ca="1" si="417"/>
        <v>#N/A</v>
      </c>
      <c r="BE541" s="75" t="e">
        <f t="shared" ca="1" si="418"/>
        <v>#N/A</v>
      </c>
      <c r="BF541" s="75" t="e">
        <f t="shared" ca="1" si="406"/>
        <v>#N/A</v>
      </c>
      <c r="BG541" s="75" t="e">
        <f t="shared" ca="1" si="419"/>
        <v>#N/A</v>
      </c>
      <c r="BH541" s="75" t="e">
        <f t="shared" ca="1" si="420"/>
        <v>#N/A</v>
      </c>
      <c r="BI541" s="75" t="e">
        <f t="shared" ca="1" si="407"/>
        <v>#N/A</v>
      </c>
      <c r="BJ541" s="75" t="e">
        <f t="shared" ca="1" si="421"/>
        <v>#N/A</v>
      </c>
      <c r="BK541" s="75" t="e">
        <f t="shared" ca="1" si="422"/>
        <v>#N/A</v>
      </c>
      <c r="BL541" s="75" t="e">
        <f t="shared" ca="1" si="408"/>
        <v>#N/A</v>
      </c>
      <c r="BM541" s="72" t="e">
        <f t="array" aca="1" ref="BM541" ca="1">ATAN2((1-f)*SQRT(AX541^2+(SIN(AV541)*SIN(BL541)-COS(AV541)*COS(BL541)*COS(AU541))^2),SIN(AV541)*COS(BL541)+COS(AV541)*SIN(BL541)*COS(AU541))</f>
        <v>#N/A</v>
      </c>
      <c r="BN541" s="72" t="e">
        <f t="shared" ca="1" si="423"/>
        <v>#N/A</v>
      </c>
      <c r="BO541" s="72" t="e">
        <f t="array" aca="1" ref="BO541" ca="1">f/16*(1-AX541^2)*(4+f*(4-3*(1-AX541^2)))</f>
        <v>#N/A</v>
      </c>
      <c r="BP541" s="72" t="e">
        <f t="array" aca="1" ref="BP541" ca="1">BN541-(1-BO541)*f*AX541*(BL541+BO541*SIN(BL541)*(COS(BJ541)+BO541*COS(BL541)*(-1+2*COS(BJ541)^2)))</f>
        <v>#N/A</v>
      </c>
      <c r="BQ541" s="72" t="e">
        <f t="shared" ca="1" si="424"/>
        <v>#N/A</v>
      </c>
    </row>
    <row r="542" spans="2:69">
      <c r="B542" s="38"/>
      <c r="C542" s="72" t="str">
        <f t="shared" si="425"/>
        <v/>
      </c>
      <c r="D542" s="72" t="e">
        <f t="array" aca="1" ref="D542" ca="1">MATCH(TRUE,ISERROR(VALUE(MID(C542,ROW(INDIRECT("1:"&amp;LEN(C542))),1))),0)</f>
        <v>#N/A</v>
      </c>
      <c r="E542" s="72" t="e">
        <f t="shared" ca="1" si="426"/>
        <v>#N/A</v>
      </c>
      <c r="F542" s="72" t="e">
        <f t="shared" ca="1" si="427"/>
        <v>#N/A</v>
      </c>
      <c r="G542" s="72" t="e">
        <f t="shared" ca="1" si="428"/>
        <v>#N/A</v>
      </c>
      <c r="H542" s="72" t="e">
        <f t="shared" ca="1" si="429"/>
        <v>#N/A</v>
      </c>
      <c r="I542" s="72" t="e">
        <f t="shared" ca="1" si="430"/>
        <v>#N/A</v>
      </c>
      <c r="J542" s="72" t="e">
        <f t="shared" ca="1" si="431"/>
        <v>#N/A</v>
      </c>
      <c r="K542" s="72" t="e">
        <f t="shared" ca="1" si="432"/>
        <v>#N/A</v>
      </c>
      <c r="L542" s="72" t="e">
        <f t="shared" ca="1" si="433"/>
        <v>#N/A</v>
      </c>
      <c r="M542" s="72" t="e">
        <f ca="1">VLOOKUP(G542,Coef!$C$2:$F$25,4)</f>
        <v>#N/A</v>
      </c>
      <c r="N542" s="31" t="e">
        <f ca="1">VLOOKUP(F542,Coef!$C$4:$D$23,2)</f>
        <v>#N/A</v>
      </c>
      <c r="O542" s="31" t="e">
        <f ca="1">MOD(VLOOKUP(H542,Coef!$C$2:$G$21,5)+MOD(E542+1,2)*15,20)</f>
        <v>#N/A</v>
      </c>
      <c r="P542" s="31" t="e">
        <f ca="1">VLOOKUP(N542,Coef!$A$27:$B$46,2)</f>
        <v>#N/A</v>
      </c>
      <c r="Q542" s="31" t="e">
        <f ca="1">VLOOKUP(N542,Coef!$A$27:$C$46,3)+O542/10-0.1</f>
        <v>#N/A</v>
      </c>
      <c r="R542" s="31" t="e">
        <f ca="1">IF(Q542+0.1&lt;P542,Q542+2,Q542)</f>
        <v>#N/A</v>
      </c>
      <c r="S542" s="72" t="e">
        <f ca="1">M542*100000+J542</f>
        <v>#N/A</v>
      </c>
      <c r="T542" s="72" t="e">
        <f ca="1">R542*1000000+K542</f>
        <v>#N/A</v>
      </c>
      <c r="U542" s="72" t="e">
        <f ca="1">IF(N542&lt;11,T542-10000000,T542)</f>
        <v>#N/A</v>
      </c>
      <c r="V542" s="72" t="e">
        <f ca="1">U542/(6366197.724*0.9996)</f>
        <v>#N/A</v>
      </c>
      <c r="W542" s="72" t="e">
        <f ca="1">(Coef!$J$9/(1+Coef!$J$8*(COS(V542))^2)^0.5)*Coef!$J$6</f>
        <v>#N/A</v>
      </c>
      <c r="X542" s="72" t="e">
        <f ca="1">6*E542-183</f>
        <v>#N/A</v>
      </c>
      <c r="Y542" s="72" t="e">
        <f ca="1">(S542-500000)/W542</f>
        <v>#N/A</v>
      </c>
      <c r="Z542" s="72" t="e">
        <f ca="1">SIN(2*V542)</f>
        <v>#N/A</v>
      </c>
      <c r="AA542" s="72" t="e">
        <f ca="1">Z542*(COS(V542))^2</f>
        <v>#N/A</v>
      </c>
      <c r="AB542" s="72" t="e">
        <f ca="1">V542+(Z542/2)</f>
        <v>#N/A</v>
      </c>
      <c r="AC542" s="72" t="e">
        <f ca="1">(3*AB542+AA542)/4</f>
        <v>#N/A</v>
      </c>
      <c r="AD542" s="72" t="e">
        <f ca="1">(5*AC542+AA542*(COS(V542))^2)/3</f>
        <v>#N/A</v>
      </c>
      <c r="AE542" s="72" t="e">
        <f ca="1">Coef!$J$6*Coef!$J$9*(V542-(Coef!$J$10*AB542)+(Coef!$J$11*AC542)-(Coef!$J$12*AD542))</f>
        <v>#N/A</v>
      </c>
      <c r="AF542" s="72" t="e">
        <f ca="1">(U542-AE542)/W542</f>
        <v>#N/A</v>
      </c>
      <c r="AG542" s="72" t="e">
        <f ca="1">((Coef!$J$8*Y542^2)/2)*(COS(V542))^2</f>
        <v>#N/A</v>
      </c>
      <c r="AH542" s="72" t="e">
        <f ca="1">Y542*(1-(AG542/3))</f>
        <v>#N/A</v>
      </c>
      <c r="AI542" s="72" t="e">
        <f ca="1">AF542*(1-AG542)+V542</f>
        <v>#N/A</v>
      </c>
      <c r="AJ542" s="72" t="e">
        <f ca="1">(EXP(AH542)-EXP(-AH542))/2</f>
        <v>#N/A</v>
      </c>
      <c r="AK542" s="72" t="e">
        <f ca="1">ATAN(AJ542/COS(AI542))</f>
        <v>#N/A</v>
      </c>
      <c r="AL542" s="72" t="e">
        <f ca="1">ATAN(COS(AK542)*TAN(AI542))</f>
        <v>#N/A</v>
      </c>
      <c r="AM542" s="72" t="e">
        <f ca="1">V542+(1+Coef!$J$8*(COS(V542))^2-(3/2)*Coef!$J$8*SIN(V542)*COS(V542)*(AL542-V542))*(AL542-V542)</f>
        <v>#N/A</v>
      </c>
      <c r="AN542" s="34" t="e">
        <f t="shared" ca="1" si="409"/>
        <v>#N/A</v>
      </c>
      <c r="AO542" s="33" t="e">
        <f t="shared" ca="1" si="410"/>
        <v>#N/A</v>
      </c>
      <c r="AP542" s="33" t="e">
        <f t="shared" ca="1" si="411"/>
        <v>#N/A</v>
      </c>
      <c r="AQ542" s="72">
        <v>285</v>
      </c>
      <c r="AR542" s="72">
        <v>810000</v>
      </c>
      <c r="AS542" s="72" t="e">
        <f t="shared" ca="1" si="434"/>
        <v>#N/A</v>
      </c>
      <c r="AT542" s="72" t="e">
        <f t="shared" ca="1" si="434"/>
        <v>#N/A</v>
      </c>
      <c r="AU542" s="72">
        <f t="shared" si="434"/>
        <v>4.9741883681838397</v>
      </c>
      <c r="AV542" s="72" t="e">
        <f t="array" aca="1" ref="AV542" ca="1">ATAN((1-f)*TAN(AS542))</f>
        <v>#N/A</v>
      </c>
      <c r="AW542" s="72" t="e">
        <f t="shared" ca="1" si="412"/>
        <v>#N/A</v>
      </c>
      <c r="AX542" s="72" t="e">
        <f t="shared" ca="1" si="413"/>
        <v>#N/A</v>
      </c>
      <c r="AY542" s="72" t="e">
        <f t="shared" ca="1" si="404"/>
        <v>#N/A</v>
      </c>
      <c r="AZ542" s="72" t="e">
        <f t="shared" ca="1" si="414"/>
        <v>#N/A</v>
      </c>
      <c r="BA542" s="72" t="e">
        <f t="shared" ca="1" si="415"/>
        <v>#N/A</v>
      </c>
      <c r="BB542" s="72" t="e">
        <f t="shared" ca="1" si="416"/>
        <v>#N/A</v>
      </c>
      <c r="BC542" s="72" t="e">
        <f t="shared" ca="1" si="405"/>
        <v>#N/A</v>
      </c>
      <c r="BD542" s="75" t="e">
        <f t="shared" ca="1" si="417"/>
        <v>#N/A</v>
      </c>
      <c r="BE542" s="75" t="e">
        <f t="shared" ca="1" si="418"/>
        <v>#N/A</v>
      </c>
      <c r="BF542" s="75" t="e">
        <f t="shared" ca="1" si="406"/>
        <v>#N/A</v>
      </c>
      <c r="BG542" s="75" t="e">
        <f t="shared" ca="1" si="419"/>
        <v>#N/A</v>
      </c>
      <c r="BH542" s="75" t="e">
        <f t="shared" ca="1" si="420"/>
        <v>#N/A</v>
      </c>
      <c r="BI542" s="75" t="e">
        <f t="shared" ca="1" si="407"/>
        <v>#N/A</v>
      </c>
      <c r="BJ542" s="75" t="e">
        <f t="shared" ca="1" si="421"/>
        <v>#N/A</v>
      </c>
      <c r="BK542" s="75" t="e">
        <f t="shared" ca="1" si="422"/>
        <v>#N/A</v>
      </c>
      <c r="BL542" s="75" t="e">
        <f t="shared" ca="1" si="408"/>
        <v>#N/A</v>
      </c>
      <c r="BM542" s="72" t="e">
        <f t="array" aca="1" ref="BM542" ca="1">ATAN2((1-f)*SQRT(AX542^2+(SIN(AV542)*SIN(BL542)-COS(AV542)*COS(BL542)*COS(AU542))^2),SIN(AV542)*COS(BL542)+COS(AV542)*SIN(BL542)*COS(AU542))</f>
        <v>#N/A</v>
      </c>
      <c r="BN542" s="72" t="e">
        <f t="shared" ca="1" si="423"/>
        <v>#N/A</v>
      </c>
      <c r="BO542" s="72" t="e">
        <f t="array" aca="1" ref="BO542" ca="1">f/16*(1-AX542^2)*(4+f*(4-3*(1-AX542^2)))</f>
        <v>#N/A</v>
      </c>
      <c r="BP542" s="72" t="e">
        <f t="array" aca="1" ref="BP542" ca="1">BN542-(1-BO542)*f*AX542*(BL542+BO542*SIN(BL542)*(COS(BJ542)+BO542*COS(BL542)*(-1+2*COS(BJ542)^2)))</f>
        <v>#N/A</v>
      </c>
      <c r="BQ542" s="72" t="e">
        <f t="shared" ca="1" si="424"/>
        <v>#N/A</v>
      </c>
    </row>
    <row r="543" spans="2:69">
      <c r="B543" s="38"/>
      <c r="C543" s="72" t="str">
        <f t="shared" si="425"/>
        <v/>
      </c>
      <c r="D543" s="72" t="e">
        <f t="array" aca="1" ref="D543" ca="1">MATCH(TRUE,ISERROR(VALUE(MID(C543,ROW(INDIRECT("1:"&amp;LEN(C543))),1))),0)</f>
        <v>#N/A</v>
      </c>
      <c r="E543" s="72" t="e">
        <f t="shared" ca="1" si="426"/>
        <v>#N/A</v>
      </c>
      <c r="F543" s="72" t="e">
        <f t="shared" ca="1" si="427"/>
        <v>#N/A</v>
      </c>
      <c r="G543" s="72" t="e">
        <f t="shared" ca="1" si="428"/>
        <v>#N/A</v>
      </c>
      <c r="H543" s="72" t="e">
        <f t="shared" ca="1" si="429"/>
        <v>#N/A</v>
      </c>
      <c r="I543" s="72" t="e">
        <f t="shared" ca="1" si="430"/>
        <v>#N/A</v>
      </c>
      <c r="J543" s="72" t="e">
        <f t="shared" ca="1" si="431"/>
        <v>#N/A</v>
      </c>
      <c r="K543" s="72" t="e">
        <f t="shared" ca="1" si="432"/>
        <v>#N/A</v>
      </c>
      <c r="L543" s="72" t="e">
        <f t="shared" ca="1" si="433"/>
        <v>#N/A</v>
      </c>
      <c r="M543" s="72" t="e">
        <f ca="1">VLOOKUP(G543,Coef!$C$2:$F$25,4)</f>
        <v>#N/A</v>
      </c>
      <c r="N543" s="31" t="e">
        <f ca="1">VLOOKUP(F543,Coef!$C$4:$D$23,2)</f>
        <v>#N/A</v>
      </c>
      <c r="O543" s="31" t="e">
        <f ca="1">MOD(VLOOKUP(H543,Coef!$C$2:$G$21,5)+MOD(E543+1,2)*15,20)</f>
        <v>#N/A</v>
      </c>
      <c r="P543" s="31" t="e">
        <f ca="1">VLOOKUP(N543,Coef!$A$27:$B$46,2)</f>
        <v>#N/A</v>
      </c>
      <c r="Q543" s="31" t="e">
        <f ca="1">VLOOKUP(N543,Coef!$A$27:$C$46,3)+O543/10-0.1</f>
        <v>#N/A</v>
      </c>
      <c r="R543" s="31" t="e">
        <f ca="1">IF(Q543+0.1&lt;P543,Q543+2,Q543)</f>
        <v>#N/A</v>
      </c>
      <c r="S543" s="72" t="e">
        <f ca="1">M543*100000+J543</f>
        <v>#N/A</v>
      </c>
      <c r="T543" s="72" t="e">
        <f ca="1">R543*1000000+K543</f>
        <v>#N/A</v>
      </c>
      <c r="U543" s="72" t="e">
        <f ca="1">IF(N543&lt;11,T543-10000000,T543)</f>
        <v>#N/A</v>
      </c>
      <c r="V543" s="72" t="e">
        <f ca="1">U543/(6366197.724*0.9996)</f>
        <v>#N/A</v>
      </c>
      <c r="W543" s="72" t="e">
        <f ca="1">(Coef!$J$9/(1+Coef!$J$8*(COS(V543))^2)^0.5)*Coef!$J$6</f>
        <v>#N/A</v>
      </c>
      <c r="X543" s="72" t="e">
        <f ca="1">6*E543-183</f>
        <v>#N/A</v>
      </c>
      <c r="Y543" s="72" t="e">
        <f ca="1">(S543-500000)/W543</f>
        <v>#N/A</v>
      </c>
      <c r="Z543" s="72" t="e">
        <f ca="1">SIN(2*V543)</f>
        <v>#N/A</v>
      </c>
      <c r="AA543" s="72" t="e">
        <f ca="1">Z543*(COS(V543))^2</f>
        <v>#N/A</v>
      </c>
      <c r="AB543" s="72" t="e">
        <f ca="1">V543+(Z543/2)</f>
        <v>#N/A</v>
      </c>
      <c r="AC543" s="72" t="e">
        <f ca="1">(3*AB543+AA543)/4</f>
        <v>#N/A</v>
      </c>
      <c r="AD543" s="72" t="e">
        <f ca="1">(5*AC543+AA543*(COS(V543))^2)/3</f>
        <v>#N/A</v>
      </c>
      <c r="AE543" s="72" t="e">
        <f ca="1">Coef!$J$6*Coef!$J$9*(V543-(Coef!$J$10*AB543)+(Coef!$J$11*AC543)-(Coef!$J$12*AD543))</f>
        <v>#N/A</v>
      </c>
      <c r="AF543" s="72" t="e">
        <f ca="1">(U543-AE543)/W543</f>
        <v>#N/A</v>
      </c>
      <c r="AG543" s="72" t="e">
        <f ca="1">((Coef!$J$8*Y543^2)/2)*(COS(V543))^2</f>
        <v>#N/A</v>
      </c>
      <c r="AH543" s="72" t="e">
        <f ca="1">Y543*(1-(AG543/3))</f>
        <v>#N/A</v>
      </c>
      <c r="AI543" s="72" t="e">
        <f ca="1">AF543*(1-AG543)+V543</f>
        <v>#N/A</v>
      </c>
      <c r="AJ543" s="72" t="e">
        <f ca="1">(EXP(AH543)-EXP(-AH543))/2</f>
        <v>#N/A</v>
      </c>
      <c r="AK543" s="72" t="e">
        <f ca="1">ATAN(AJ543/COS(AI543))</f>
        <v>#N/A</v>
      </c>
      <c r="AL543" s="72" t="e">
        <f ca="1">ATAN(COS(AK543)*TAN(AI543))</f>
        <v>#N/A</v>
      </c>
      <c r="AM543" s="72" t="e">
        <f ca="1">V543+(1+Coef!$J$8*(COS(V543))^2-(3/2)*Coef!$J$8*SIN(V543)*COS(V543)*(AL543-V543))*(AL543-V543)</f>
        <v>#N/A</v>
      </c>
      <c r="AN543" s="34" t="e">
        <f t="shared" ca="1" si="409"/>
        <v>#N/A</v>
      </c>
      <c r="AO543" s="33" t="e">
        <f t="shared" ca="1" si="410"/>
        <v>#N/A</v>
      </c>
      <c r="AP543" s="33" t="e">
        <f t="shared" ca="1" si="411"/>
        <v>#N/A</v>
      </c>
      <c r="AQ543" s="72">
        <v>285</v>
      </c>
      <c r="AR543" s="72">
        <v>810000</v>
      </c>
      <c r="AS543" s="72" t="e">
        <f t="shared" ca="1" si="434"/>
        <v>#N/A</v>
      </c>
      <c r="AT543" s="72" t="e">
        <f t="shared" ca="1" si="434"/>
        <v>#N/A</v>
      </c>
      <c r="AU543" s="72">
        <f t="shared" si="434"/>
        <v>4.9741883681838397</v>
      </c>
      <c r="AV543" s="72" t="e">
        <f t="array" aca="1" ref="AV543" ca="1">ATAN((1-f)*TAN(AS543))</f>
        <v>#N/A</v>
      </c>
      <c r="AW543" s="72" t="e">
        <f t="shared" ca="1" si="412"/>
        <v>#N/A</v>
      </c>
      <c r="AX543" s="72" t="e">
        <f t="shared" ca="1" si="413"/>
        <v>#N/A</v>
      </c>
      <c r="AY543" s="72" t="e">
        <f t="shared" ca="1" si="404"/>
        <v>#N/A</v>
      </c>
      <c r="AZ543" s="72" t="e">
        <f t="shared" ca="1" si="414"/>
        <v>#N/A</v>
      </c>
      <c r="BA543" s="72" t="e">
        <f t="shared" ca="1" si="415"/>
        <v>#N/A</v>
      </c>
      <c r="BB543" s="72" t="e">
        <f t="shared" ca="1" si="416"/>
        <v>#N/A</v>
      </c>
      <c r="BC543" s="72" t="e">
        <f t="shared" ca="1" si="405"/>
        <v>#N/A</v>
      </c>
      <c r="BD543" s="75" t="e">
        <f t="shared" ca="1" si="417"/>
        <v>#N/A</v>
      </c>
      <c r="BE543" s="75" t="e">
        <f t="shared" ca="1" si="418"/>
        <v>#N/A</v>
      </c>
      <c r="BF543" s="75" t="e">
        <f t="shared" ca="1" si="406"/>
        <v>#N/A</v>
      </c>
      <c r="BG543" s="75" t="e">
        <f t="shared" ca="1" si="419"/>
        <v>#N/A</v>
      </c>
      <c r="BH543" s="75" t="e">
        <f t="shared" ca="1" si="420"/>
        <v>#N/A</v>
      </c>
      <c r="BI543" s="75" t="e">
        <f t="shared" ca="1" si="407"/>
        <v>#N/A</v>
      </c>
      <c r="BJ543" s="75" t="e">
        <f t="shared" ca="1" si="421"/>
        <v>#N/A</v>
      </c>
      <c r="BK543" s="75" t="e">
        <f t="shared" ca="1" si="422"/>
        <v>#N/A</v>
      </c>
      <c r="BL543" s="75" t="e">
        <f t="shared" ca="1" si="408"/>
        <v>#N/A</v>
      </c>
      <c r="BM543" s="72" t="e">
        <f t="array" aca="1" ref="BM543" ca="1">ATAN2((1-f)*SQRT(AX543^2+(SIN(AV543)*SIN(BL543)-COS(AV543)*COS(BL543)*COS(AU543))^2),SIN(AV543)*COS(BL543)+COS(AV543)*SIN(BL543)*COS(AU543))</f>
        <v>#N/A</v>
      </c>
      <c r="BN543" s="72" t="e">
        <f t="shared" ca="1" si="423"/>
        <v>#N/A</v>
      </c>
      <c r="BO543" s="72" t="e">
        <f t="array" aca="1" ref="BO543" ca="1">f/16*(1-AX543^2)*(4+f*(4-3*(1-AX543^2)))</f>
        <v>#N/A</v>
      </c>
      <c r="BP543" s="72" t="e">
        <f t="array" aca="1" ref="BP543" ca="1">BN543-(1-BO543)*f*AX543*(BL543+BO543*SIN(BL543)*(COS(BJ543)+BO543*COS(BL543)*(-1+2*COS(BJ543)^2)))</f>
        <v>#N/A</v>
      </c>
      <c r="BQ543" s="72" t="e">
        <f t="shared" ca="1" si="424"/>
        <v>#N/A</v>
      </c>
    </row>
    <row r="544" spans="2:69">
      <c r="B544" s="38"/>
      <c r="C544" s="72" t="str">
        <f t="shared" si="425"/>
        <v/>
      </c>
      <c r="D544" s="72" t="e">
        <f t="array" aca="1" ref="D544" ca="1">MATCH(TRUE,ISERROR(VALUE(MID(C544,ROW(INDIRECT("1:"&amp;LEN(C544))),1))),0)</f>
        <v>#N/A</v>
      </c>
      <c r="E544" s="72" t="e">
        <f t="shared" ca="1" si="426"/>
        <v>#N/A</v>
      </c>
      <c r="F544" s="72" t="e">
        <f t="shared" ca="1" si="427"/>
        <v>#N/A</v>
      </c>
      <c r="G544" s="72" t="e">
        <f t="shared" ca="1" si="428"/>
        <v>#N/A</v>
      </c>
      <c r="H544" s="72" t="e">
        <f t="shared" ca="1" si="429"/>
        <v>#N/A</v>
      </c>
      <c r="I544" s="72" t="e">
        <f t="shared" ca="1" si="430"/>
        <v>#N/A</v>
      </c>
      <c r="J544" s="72" t="e">
        <f t="shared" ca="1" si="431"/>
        <v>#N/A</v>
      </c>
      <c r="K544" s="72" t="e">
        <f t="shared" ca="1" si="432"/>
        <v>#N/A</v>
      </c>
      <c r="L544" s="72" t="e">
        <f t="shared" ca="1" si="433"/>
        <v>#N/A</v>
      </c>
      <c r="M544" s="72" t="e">
        <f ca="1">VLOOKUP(G544,Coef!$C$2:$F$25,4)</f>
        <v>#N/A</v>
      </c>
      <c r="N544" s="31" t="e">
        <f ca="1">VLOOKUP(F544,Coef!$C$4:$D$23,2)</f>
        <v>#N/A</v>
      </c>
      <c r="O544" s="31" t="e">
        <f ca="1">MOD(VLOOKUP(H544,Coef!$C$2:$G$21,5)+MOD(E544+1,2)*15,20)</f>
        <v>#N/A</v>
      </c>
      <c r="P544" s="31" t="e">
        <f ca="1">VLOOKUP(N544,Coef!$A$27:$B$46,2)</f>
        <v>#N/A</v>
      </c>
      <c r="Q544" s="31" t="e">
        <f ca="1">VLOOKUP(N544,Coef!$A$27:$C$46,3)+O544/10-0.1</f>
        <v>#N/A</v>
      </c>
      <c r="R544" s="31" t="e">
        <f ca="1">IF(Q544+0.1&lt;P544,Q544+2,Q544)</f>
        <v>#N/A</v>
      </c>
      <c r="S544" s="72" t="e">
        <f ca="1">M544*100000+J544</f>
        <v>#N/A</v>
      </c>
      <c r="T544" s="72" t="e">
        <f ca="1">R544*1000000+K544</f>
        <v>#N/A</v>
      </c>
      <c r="U544" s="72" t="e">
        <f ca="1">IF(N544&lt;11,T544-10000000,T544)</f>
        <v>#N/A</v>
      </c>
      <c r="V544" s="72" t="e">
        <f ca="1">U544/(6366197.724*0.9996)</f>
        <v>#N/A</v>
      </c>
      <c r="W544" s="72" t="e">
        <f ca="1">(Coef!$J$9/(1+Coef!$J$8*(COS(V544))^2)^0.5)*Coef!$J$6</f>
        <v>#N/A</v>
      </c>
      <c r="X544" s="72" t="e">
        <f ca="1">6*E544-183</f>
        <v>#N/A</v>
      </c>
      <c r="Y544" s="72" t="e">
        <f ca="1">(S544-500000)/W544</f>
        <v>#N/A</v>
      </c>
      <c r="Z544" s="72" t="e">
        <f ca="1">SIN(2*V544)</f>
        <v>#N/A</v>
      </c>
      <c r="AA544" s="72" t="e">
        <f ca="1">Z544*(COS(V544))^2</f>
        <v>#N/A</v>
      </c>
      <c r="AB544" s="72" t="e">
        <f ca="1">V544+(Z544/2)</f>
        <v>#N/A</v>
      </c>
      <c r="AC544" s="72" t="e">
        <f ca="1">(3*AB544+AA544)/4</f>
        <v>#N/A</v>
      </c>
      <c r="AD544" s="72" t="e">
        <f ca="1">(5*AC544+AA544*(COS(V544))^2)/3</f>
        <v>#N/A</v>
      </c>
      <c r="AE544" s="72" t="e">
        <f ca="1">Coef!$J$6*Coef!$J$9*(V544-(Coef!$J$10*AB544)+(Coef!$J$11*AC544)-(Coef!$J$12*AD544))</f>
        <v>#N/A</v>
      </c>
      <c r="AF544" s="72" t="e">
        <f ca="1">(U544-AE544)/W544</f>
        <v>#N/A</v>
      </c>
      <c r="AG544" s="72" t="e">
        <f ca="1">((Coef!$J$8*Y544^2)/2)*(COS(V544))^2</f>
        <v>#N/A</v>
      </c>
      <c r="AH544" s="72" t="e">
        <f ca="1">Y544*(1-(AG544/3))</f>
        <v>#N/A</v>
      </c>
      <c r="AI544" s="72" t="e">
        <f ca="1">AF544*(1-AG544)+V544</f>
        <v>#N/A</v>
      </c>
      <c r="AJ544" s="72" t="e">
        <f ca="1">(EXP(AH544)-EXP(-AH544))/2</f>
        <v>#N/A</v>
      </c>
      <c r="AK544" s="72" t="e">
        <f ca="1">ATAN(AJ544/COS(AI544))</f>
        <v>#N/A</v>
      </c>
      <c r="AL544" s="72" t="e">
        <f ca="1">ATAN(COS(AK544)*TAN(AI544))</f>
        <v>#N/A</v>
      </c>
      <c r="AM544" s="72" t="e">
        <f ca="1">V544+(1+Coef!$J$8*(COS(V544))^2-(3/2)*Coef!$J$8*SIN(V544)*COS(V544)*(AL544-V544))*(AL544-V544)</f>
        <v>#N/A</v>
      </c>
      <c r="AN544" s="34" t="e">
        <f t="shared" ca="1" si="409"/>
        <v>#N/A</v>
      </c>
      <c r="AO544" s="33" t="e">
        <f t="shared" ca="1" si="410"/>
        <v>#N/A</v>
      </c>
      <c r="AP544" s="33" t="e">
        <f t="shared" ca="1" si="411"/>
        <v>#N/A</v>
      </c>
      <c r="AQ544" s="72">
        <v>285</v>
      </c>
      <c r="AR544" s="72">
        <v>810000</v>
      </c>
      <c r="AS544" s="72" t="e">
        <f t="shared" ca="1" si="434"/>
        <v>#N/A</v>
      </c>
      <c r="AT544" s="72" t="e">
        <f t="shared" ca="1" si="434"/>
        <v>#N/A</v>
      </c>
      <c r="AU544" s="72">
        <f t="shared" si="434"/>
        <v>4.9741883681838397</v>
      </c>
      <c r="AV544" s="72" t="e">
        <f t="array" aca="1" ref="AV544" ca="1">ATAN((1-f)*TAN(AS544))</f>
        <v>#N/A</v>
      </c>
      <c r="AW544" s="72" t="e">
        <f t="shared" ca="1" si="412"/>
        <v>#N/A</v>
      </c>
      <c r="AX544" s="72" t="e">
        <f t="shared" ca="1" si="413"/>
        <v>#N/A</v>
      </c>
      <c r="AY544" s="72" t="e">
        <f t="shared" ca="1" si="404"/>
        <v>#N/A</v>
      </c>
      <c r="AZ544" s="72" t="e">
        <f t="shared" ca="1" si="414"/>
        <v>#N/A</v>
      </c>
      <c r="BA544" s="72" t="e">
        <f t="shared" ca="1" si="415"/>
        <v>#N/A</v>
      </c>
      <c r="BB544" s="72" t="e">
        <f t="shared" ca="1" si="416"/>
        <v>#N/A</v>
      </c>
      <c r="BC544" s="72" t="e">
        <f t="shared" ca="1" si="405"/>
        <v>#N/A</v>
      </c>
      <c r="BD544" s="75" t="e">
        <f t="shared" ca="1" si="417"/>
        <v>#N/A</v>
      </c>
      <c r="BE544" s="75" t="e">
        <f t="shared" ca="1" si="418"/>
        <v>#N/A</v>
      </c>
      <c r="BF544" s="75" t="e">
        <f t="shared" ca="1" si="406"/>
        <v>#N/A</v>
      </c>
      <c r="BG544" s="75" t="e">
        <f t="shared" ca="1" si="419"/>
        <v>#N/A</v>
      </c>
      <c r="BH544" s="75" t="e">
        <f t="shared" ca="1" si="420"/>
        <v>#N/A</v>
      </c>
      <c r="BI544" s="75" t="e">
        <f t="shared" ca="1" si="407"/>
        <v>#N/A</v>
      </c>
      <c r="BJ544" s="75" t="e">
        <f t="shared" ca="1" si="421"/>
        <v>#N/A</v>
      </c>
      <c r="BK544" s="75" t="e">
        <f t="shared" ca="1" si="422"/>
        <v>#N/A</v>
      </c>
      <c r="BL544" s="75" t="e">
        <f t="shared" ca="1" si="408"/>
        <v>#N/A</v>
      </c>
      <c r="BM544" s="72" t="e">
        <f t="array" aca="1" ref="BM544" ca="1">ATAN2((1-f)*SQRT(AX544^2+(SIN(AV544)*SIN(BL544)-COS(AV544)*COS(BL544)*COS(AU544))^2),SIN(AV544)*COS(BL544)+COS(AV544)*SIN(BL544)*COS(AU544))</f>
        <v>#N/A</v>
      </c>
      <c r="BN544" s="72" t="e">
        <f t="shared" ca="1" si="423"/>
        <v>#N/A</v>
      </c>
      <c r="BO544" s="72" t="e">
        <f t="array" aca="1" ref="BO544" ca="1">f/16*(1-AX544^2)*(4+f*(4-3*(1-AX544^2)))</f>
        <v>#N/A</v>
      </c>
      <c r="BP544" s="72" t="e">
        <f t="array" aca="1" ref="BP544" ca="1">BN544-(1-BO544)*f*AX544*(BL544+BO544*SIN(BL544)*(COS(BJ544)+BO544*COS(BL544)*(-1+2*COS(BJ544)^2)))</f>
        <v>#N/A</v>
      </c>
      <c r="BQ544" s="72" t="e">
        <f t="shared" ca="1" si="424"/>
        <v>#N/A</v>
      </c>
    </row>
    <row r="545" spans="2:69">
      <c r="B545" s="38"/>
      <c r="C545" s="72" t="str">
        <f t="shared" si="425"/>
        <v/>
      </c>
      <c r="D545" s="72" t="e">
        <f t="array" aca="1" ref="D545" ca="1">MATCH(TRUE,ISERROR(VALUE(MID(C545,ROW(INDIRECT("1:"&amp;LEN(C545))),1))),0)</f>
        <v>#N/A</v>
      </c>
      <c r="E545" s="72" t="e">
        <f t="shared" ca="1" si="426"/>
        <v>#N/A</v>
      </c>
      <c r="F545" s="72" t="e">
        <f t="shared" ca="1" si="427"/>
        <v>#N/A</v>
      </c>
      <c r="G545" s="72" t="e">
        <f t="shared" ca="1" si="428"/>
        <v>#N/A</v>
      </c>
      <c r="H545" s="72" t="e">
        <f t="shared" ca="1" si="429"/>
        <v>#N/A</v>
      </c>
      <c r="I545" s="72" t="e">
        <f t="shared" ca="1" si="430"/>
        <v>#N/A</v>
      </c>
      <c r="J545" s="72" t="e">
        <f t="shared" ca="1" si="431"/>
        <v>#N/A</v>
      </c>
      <c r="K545" s="72" t="e">
        <f t="shared" ca="1" si="432"/>
        <v>#N/A</v>
      </c>
      <c r="L545" s="72" t="e">
        <f t="shared" ca="1" si="433"/>
        <v>#N/A</v>
      </c>
      <c r="M545" s="72" t="e">
        <f ca="1">VLOOKUP(G545,Coef!$C$2:$F$25,4)</f>
        <v>#N/A</v>
      </c>
      <c r="N545" s="31" t="e">
        <f ca="1">VLOOKUP(F545,Coef!$C$4:$D$23,2)</f>
        <v>#N/A</v>
      </c>
      <c r="O545" s="31" t="e">
        <f ca="1">MOD(VLOOKUP(H545,Coef!$C$2:$G$21,5)+MOD(E545+1,2)*15,20)</f>
        <v>#N/A</v>
      </c>
      <c r="P545" s="31" t="e">
        <f ca="1">VLOOKUP(N545,Coef!$A$27:$B$46,2)</f>
        <v>#N/A</v>
      </c>
      <c r="Q545" s="31" t="e">
        <f ca="1">VLOOKUP(N545,Coef!$A$27:$C$46,3)+O545/10-0.1</f>
        <v>#N/A</v>
      </c>
      <c r="R545" s="31" t="e">
        <f ca="1">IF(Q545+0.1&lt;P545,Q545+2,Q545)</f>
        <v>#N/A</v>
      </c>
      <c r="S545" s="72" t="e">
        <f ca="1">M545*100000+J545</f>
        <v>#N/A</v>
      </c>
      <c r="T545" s="72" t="e">
        <f ca="1">R545*1000000+K545</f>
        <v>#N/A</v>
      </c>
      <c r="U545" s="72" t="e">
        <f ca="1">IF(N545&lt;11,T545-10000000,T545)</f>
        <v>#N/A</v>
      </c>
      <c r="V545" s="72" t="e">
        <f ca="1">U545/(6366197.724*0.9996)</f>
        <v>#N/A</v>
      </c>
      <c r="W545" s="72" t="e">
        <f ca="1">(Coef!$J$9/(1+Coef!$J$8*(COS(V545))^2)^0.5)*Coef!$J$6</f>
        <v>#N/A</v>
      </c>
      <c r="X545" s="72" t="e">
        <f ca="1">6*E545-183</f>
        <v>#N/A</v>
      </c>
      <c r="Y545" s="72" t="e">
        <f ca="1">(S545-500000)/W545</f>
        <v>#N/A</v>
      </c>
      <c r="Z545" s="72" t="e">
        <f ca="1">SIN(2*V545)</f>
        <v>#N/A</v>
      </c>
      <c r="AA545" s="72" t="e">
        <f ca="1">Z545*(COS(V545))^2</f>
        <v>#N/A</v>
      </c>
      <c r="AB545" s="72" t="e">
        <f ca="1">V545+(Z545/2)</f>
        <v>#N/A</v>
      </c>
      <c r="AC545" s="72" t="e">
        <f ca="1">(3*AB545+AA545)/4</f>
        <v>#N/A</v>
      </c>
      <c r="AD545" s="72" t="e">
        <f ca="1">(5*AC545+AA545*(COS(V545))^2)/3</f>
        <v>#N/A</v>
      </c>
      <c r="AE545" s="72" t="e">
        <f ca="1">Coef!$J$6*Coef!$J$9*(V545-(Coef!$J$10*AB545)+(Coef!$J$11*AC545)-(Coef!$J$12*AD545))</f>
        <v>#N/A</v>
      </c>
      <c r="AF545" s="72" t="e">
        <f ca="1">(U545-AE545)/W545</f>
        <v>#N/A</v>
      </c>
      <c r="AG545" s="72" t="e">
        <f ca="1">((Coef!$J$8*Y545^2)/2)*(COS(V545))^2</f>
        <v>#N/A</v>
      </c>
      <c r="AH545" s="72" t="e">
        <f ca="1">Y545*(1-(AG545/3))</f>
        <v>#N/A</v>
      </c>
      <c r="AI545" s="72" t="e">
        <f ca="1">AF545*(1-AG545)+V545</f>
        <v>#N/A</v>
      </c>
      <c r="AJ545" s="72" t="e">
        <f ca="1">(EXP(AH545)-EXP(-AH545))/2</f>
        <v>#N/A</v>
      </c>
      <c r="AK545" s="72" t="e">
        <f ca="1">ATAN(AJ545/COS(AI545))</f>
        <v>#N/A</v>
      </c>
      <c r="AL545" s="72" t="e">
        <f ca="1">ATAN(COS(AK545)*TAN(AI545))</f>
        <v>#N/A</v>
      </c>
      <c r="AM545" s="72" t="e">
        <f ca="1">V545+(1+Coef!$J$8*(COS(V545))^2-(3/2)*Coef!$J$8*SIN(V545)*COS(V545)*(AL545-V545))*(AL545-V545)</f>
        <v>#N/A</v>
      </c>
      <c r="AN545" s="34" t="e">
        <f t="shared" ca="1" si="409"/>
        <v>#N/A</v>
      </c>
      <c r="AO545" s="33" t="e">
        <f t="shared" ca="1" si="410"/>
        <v>#N/A</v>
      </c>
      <c r="AP545" s="33" t="e">
        <f t="shared" ca="1" si="411"/>
        <v>#N/A</v>
      </c>
      <c r="AQ545" s="72">
        <v>285</v>
      </c>
      <c r="AR545" s="72">
        <v>810000</v>
      </c>
      <c r="AS545" s="72" t="e">
        <f t="shared" ca="1" si="434"/>
        <v>#N/A</v>
      </c>
      <c r="AT545" s="72" t="e">
        <f t="shared" ca="1" si="434"/>
        <v>#N/A</v>
      </c>
      <c r="AU545" s="72">
        <f t="shared" si="434"/>
        <v>4.9741883681838397</v>
      </c>
      <c r="AV545" s="72" t="e">
        <f t="array" aca="1" ref="AV545" ca="1">ATAN((1-f)*TAN(AS545))</f>
        <v>#N/A</v>
      </c>
      <c r="AW545" s="72" t="e">
        <f t="shared" ca="1" si="412"/>
        <v>#N/A</v>
      </c>
      <c r="AX545" s="72" t="e">
        <f t="shared" ca="1" si="413"/>
        <v>#N/A</v>
      </c>
      <c r="AY545" s="72" t="e">
        <f t="shared" ca="1" si="404"/>
        <v>#N/A</v>
      </c>
      <c r="AZ545" s="72" t="e">
        <f t="shared" ca="1" si="414"/>
        <v>#N/A</v>
      </c>
      <c r="BA545" s="72" t="e">
        <f t="shared" ca="1" si="415"/>
        <v>#N/A</v>
      </c>
      <c r="BB545" s="72" t="e">
        <f t="shared" ca="1" si="416"/>
        <v>#N/A</v>
      </c>
      <c r="BC545" s="72" t="e">
        <f t="shared" ca="1" si="405"/>
        <v>#N/A</v>
      </c>
      <c r="BD545" s="75" t="e">
        <f t="shared" ca="1" si="417"/>
        <v>#N/A</v>
      </c>
      <c r="BE545" s="75" t="e">
        <f t="shared" ca="1" si="418"/>
        <v>#N/A</v>
      </c>
      <c r="BF545" s="75" t="e">
        <f t="shared" ca="1" si="406"/>
        <v>#N/A</v>
      </c>
      <c r="BG545" s="75" t="e">
        <f t="shared" ca="1" si="419"/>
        <v>#N/A</v>
      </c>
      <c r="BH545" s="75" t="e">
        <f t="shared" ca="1" si="420"/>
        <v>#N/A</v>
      </c>
      <c r="BI545" s="75" t="e">
        <f t="shared" ca="1" si="407"/>
        <v>#N/A</v>
      </c>
      <c r="BJ545" s="75" t="e">
        <f t="shared" ca="1" si="421"/>
        <v>#N/A</v>
      </c>
      <c r="BK545" s="75" t="e">
        <f t="shared" ca="1" si="422"/>
        <v>#N/A</v>
      </c>
      <c r="BL545" s="75" t="e">
        <f t="shared" ca="1" si="408"/>
        <v>#N/A</v>
      </c>
      <c r="BM545" s="72" t="e">
        <f t="array" aca="1" ref="BM545" ca="1">ATAN2((1-f)*SQRT(AX545^2+(SIN(AV545)*SIN(BL545)-COS(AV545)*COS(BL545)*COS(AU545))^2),SIN(AV545)*COS(BL545)+COS(AV545)*SIN(BL545)*COS(AU545))</f>
        <v>#N/A</v>
      </c>
      <c r="BN545" s="72" t="e">
        <f t="shared" ca="1" si="423"/>
        <v>#N/A</v>
      </c>
      <c r="BO545" s="72" t="e">
        <f t="array" aca="1" ref="BO545" ca="1">f/16*(1-AX545^2)*(4+f*(4-3*(1-AX545^2)))</f>
        <v>#N/A</v>
      </c>
      <c r="BP545" s="72" t="e">
        <f t="array" aca="1" ref="BP545" ca="1">BN545-(1-BO545)*f*AX545*(BL545+BO545*SIN(BL545)*(COS(BJ545)+BO545*COS(BL545)*(-1+2*COS(BJ545)^2)))</f>
        <v>#N/A</v>
      </c>
      <c r="BQ545" s="72" t="e">
        <f t="shared" ca="1" si="424"/>
        <v>#N/A</v>
      </c>
    </row>
    <row r="546" spans="2:69">
      <c r="B546" s="38"/>
      <c r="C546" s="72" t="str">
        <f t="shared" si="425"/>
        <v/>
      </c>
      <c r="D546" s="72" t="e">
        <f t="array" aca="1" ref="D546" ca="1">MATCH(TRUE,ISERROR(VALUE(MID(C546,ROW(INDIRECT("1:"&amp;LEN(C546))),1))),0)</f>
        <v>#N/A</v>
      </c>
      <c r="E546" s="72" t="e">
        <f t="shared" ca="1" si="426"/>
        <v>#N/A</v>
      </c>
      <c r="F546" s="72" t="e">
        <f t="shared" ca="1" si="427"/>
        <v>#N/A</v>
      </c>
      <c r="G546" s="72" t="e">
        <f t="shared" ca="1" si="428"/>
        <v>#N/A</v>
      </c>
      <c r="H546" s="72" t="e">
        <f t="shared" ca="1" si="429"/>
        <v>#N/A</v>
      </c>
      <c r="I546" s="72" t="e">
        <f t="shared" ca="1" si="430"/>
        <v>#N/A</v>
      </c>
      <c r="J546" s="72" t="e">
        <f t="shared" ca="1" si="431"/>
        <v>#N/A</v>
      </c>
      <c r="K546" s="72" t="e">
        <f t="shared" ca="1" si="432"/>
        <v>#N/A</v>
      </c>
      <c r="L546" s="72" t="e">
        <f t="shared" ca="1" si="433"/>
        <v>#N/A</v>
      </c>
      <c r="M546" s="72" t="e">
        <f ca="1">VLOOKUP(G546,Coef!$C$2:$F$25,4)</f>
        <v>#N/A</v>
      </c>
      <c r="N546" s="31" t="e">
        <f ca="1">VLOOKUP(F546,Coef!$C$4:$D$23,2)</f>
        <v>#N/A</v>
      </c>
      <c r="O546" s="31" t="e">
        <f ca="1">MOD(VLOOKUP(H546,Coef!$C$2:$G$21,5)+MOD(E546+1,2)*15,20)</f>
        <v>#N/A</v>
      </c>
      <c r="P546" s="31" t="e">
        <f ca="1">VLOOKUP(N546,Coef!$A$27:$B$46,2)</f>
        <v>#N/A</v>
      </c>
      <c r="Q546" s="31" t="e">
        <f ca="1">VLOOKUP(N546,Coef!$A$27:$C$46,3)+O546/10-0.1</f>
        <v>#N/A</v>
      </c>
      <c r="R546" s="31" t="e">
        <f ca="1">IF(Q546+0.1&lt;P546,Q546+2,Q546)</f>
        <v>#N/A</v>
      </c>
      <c r="S546" s="72" t="e">
        <f ca="1">M546*100000+J546</f>
        <v>#N/A</v>
      </c>
      <c r="T546" s="72" t="e">
        <f ca="1">R546*1000000+K546</f>
        <v>#N/A</v>
      </c>
      <c r="U546" s="72" t="e">
        <f ca="1">IF(N546&lt;11,T546-10000000,T546)</f>
        <v>#N/A</v>
      </c>
      <c r="V546" s="72" t="e">
        <f ca="1">U546/(6366197.724*0.9996)</f>
        <v>#N/A</v>
      </c>
      <c r="W546" s="72" t="e">
        <f ca="1">(Coef!$J$9/(1+Coef!$J$8*(COS(V546))^2)^0.5)*Coef!$J$6</f>
        <v>#N/A</v>
      </c>
      <c r="X546" s="72" t="e">
        <f ca="1">6*E546-183</f>
        <v>#N/A</v>
      </c>
      <c r="Y546" s="72" t="e">
        <f ca="1">(S546-500000)/W546</f>
        <v>#N/A</v>
      </c>
      <c r="Z546" s="72" t="e">
        <f ca="1">SIN(2*V546)</f>
        <v>#N/A</v>
      </c>
      <c r="AA546" s="72" t="e">
        <f ca="1">Z546*(COS(V546))^2</f>
        <v>#N/A</v>
      </c>
      <c r="AB546" s="72" t="e">
        <f ca="1">V546+(Z546/2)</f>
        <v>#N/A</v>
      </c>
      <c r="AC546" s="72" t="e">
        <f ca="1">(3*AB546+AA546)/4</f>
        <v>#N/A</v>
      </c>
      <c r="AD546" s="72" t="e">
        <f ca="1">(5*AC546+AA546*(COS(V546))^2)/3</f>
        <v>#N/A</v>
      </c>
      <c r="AE546" s="72" t="e">
        <f ca="1">Coef!$J$6*Coef!$J$9*(V546-(Coef!$J$10*AB546)+(Coef!$J$11*AC546)-(Coef!$J$12*AD546))</f>
        <v>#N/A</v>
      </c>
      <c r="AF546" s="72" t="e">
        <f ca="1">(U546-AE546)/W546</f>
        <v>#N/A</v>
      </c>
      <c r="AG546" s="72" t="e">
        <f ca="1">((Coef!$J$8*Y546^2)/2)*(COS(V546))^2</f>
        <v>#N/A</v>
      </c>
      <c r="AH546" s="72" t="e">
        <f ca="1">Y546*(1-(AG546/3))</f>
        <v>#N/A</v>
      </c>
      <c r="AI546" s="72" t="e">
        <f ca="1">AF546*(1-AG546)+V546</f>
        <v>#N/A</v>
      </c>
      <c r="AJ546" s="72" t="e">
        <f ca="1">(EXP(AH546)-EXP(-AH546))/2</f>
        <v>#N/A</v>
      </c>
      <c r="AK546" s="72" t="e">
        <f ca="1">ATAN(AJ546/COS(AI546))</f>
        <v>#N/A</v>
      </c>
      <c r="AL546" s="72" t="e">
        <f ca="1">ATAN(COS(AK546)*TAN(AI546))</f>
        <v>#N/A</v>
      </c>
      <c r="AM546" s="72" t="e">
        <f ca="1">V546+(1+Coef!$J$8*(COS(V546))^2-(3/2)*Coef!$J$8*SIN(V546)*COS(V546)*(AL546-V546))*(AL546-V546)</f>
        <v>#N/A</v>
      </c>
      <c r="AN546" s="34" t="e">
        <f t="shared" ca="1" si="409"/>
        <v>#N/A</v>
      </c>
      <c r="AO546" s="33" t="e">
        <f t="shared" ca="1" si="410"/>
        <v>#N/A</v>
      </c>
      <c r="AP546" s="33" t="e">
        <f t="shared" ca="1" si="411"/>
        <v>#N/A</v>
      </c>
      <c r="AQ546" s="72">
        <v>285</v>
      </c>
      <c r="AR546" s="72">
        <v>810000</v>
      </c>
      <c r="AS546" s="72" t="e">
        <f t="shared" ca="1" si="434"/>
        <v>#N/A</v>
      </c>
      <c r="AT546" s="72" t="e">
        <f t="shared" ca="1" si="434"/>
        <v>#N/A</v>
      </c>
      <c r="AU546" s="72">
        <f t="shared" si="434"/>
        <v>4.9741883681838397</v>
      </c>
      <c r="AV546" s="72" t="e">
        <f t="array" aca="1" ref="AV546" ca="1">ATAN((1-f)*TAN(AS546))</f>
        <v>#N/A</v>
      </c>
      <c r="AW546" s="72" t="e">
        <f t="shared" ca="1" si="412"/>
        <v>#N/A</v>
      </c>
      <c r="AX546" s="72" t="e">
        <f t="shared" ca="1" si="413"/>
        <v>#N/A</v>
      </c>
      <c r="AY546" s="72" t="e">
        <f t="shared" ca="1" si="404"/>
        <v>#N/A</v>
      </c>
      <c r="AZ546" s="72" t="e">
        <f t="shared" ca="1" si="414"/>
        <v>#N/A</v>
      </c>
      <c r="BA546" s="72" t="e">
        <f t="shared" ca="1" si="415"/>
        <v>#N/A</v>
      </c>
      <c r="BB546" s="72" t="e">
        <f t="shared" ca="1" si="416"/>
        <v>#N/A</v>
      </c>
      <c r="BC546" s="72" t="e">
        <f t="shared" ca="1" si="405"/>
        <v>#N/A</v>
      </c>
      <c r="BD546" s="75" t="e">
        <f t="shared" ca="1" si="417"/>
        <v>#N/A</v>
      </c>
      <c r="BE546" s="75" t="e">
        <f t="shared" ca="1" si="418"/>
        <v>#N/A</v>
      </c>
      <c r="BF546" s="75" t="e">
        <f t="shared" ca="1" si="406"/>
        <v>#N/A</v>
      </c>
      <c r="BG546" s="75" t="e">
        <f t="shared" ca="1" si="419"/>
        <v>#N/A</v>
      </c>
      <c r="BH546" s="75" t="e">
        <f t="shared" ca="1" si="420"/>
        <v>#N/A</v>
      </c>
      <c r="BI546" s="75" t="e">
        <f t="shared" ca="1" si="407"/>
        <v>#N/A</v>
      </c>
      <c r="BJ546" s="75" t="e">
        <f t="shared" ca="1" si="421"/>
        <v>#N/A</v>
      </c>
      <c r="BK546" s="75" t="e">
        <f t="shared" ca="1" si="422"/>
        <v>#N/A</v>
      </c>
      <c r="BL546" s="75" t="e">
        <f t="shared" ca="1" si="408"/>
        <v>#N/A</v>
      </c>
      <c r="BM546" s="72" t="e">
        <f t="array" aca="1" ref="BM546" ca="1">ATAN2((1-f)*SQRT(AX546^2+(SIN(AV546)*SIN(BL546)-COS(AV546)*COS(BL546)*COS(AU546))^2),SIN(AV546)*COS(BL546)+COS(AV546)*SIN(BL546)*COS(AU546))</f>
        <v>#N/A</v>
      </c>
      <c r="BN546" s="72" t="e">
        <f t="shared" ca="1" si="423"/>
        <v>#N/A</v>
      </c>
      <c r="BO546" s="72" t="e">
        <f t="array" aca="1" ref="BO546" ca="1">f/16*(1-AX546^2)*(4+f*(4-3*(1-AX546^2)))</f>
        <v>#N/A</v>
      </c>
      <c r="BP546" s="72" t="e">
        <f t="array" aca="1" ref="BP546" ca="1">BN546-(1-BO546)*f*AX546*(BL546+BO546*SIN(BL546)*(COS(BJ546)+BO546*COS(BL546)*(-1+2*COS(BJ546)^2)))</f>
        <v>#N/A</v>
      </c>
      <c r="BQ546" s="72" t="e">
        <f t="shared" ca="1" si="424"/>
        <v>#N/A</v>
      </c>
    </row>
    <row r="547" spans="2:69">
      <c r="B547" s="38"/>
      <c r="C547" s="72" t="str">
        <f t="shared" si="425"/>
        <v/>
      </c>
      <c r="D547" s="72" t="e">
        <f t="array" aca="1" ref="D547" ca="1">MATCH(TRUE,ISERROR(VALUE(MID(C547,ROW(INDIRECT("1:"&amp;LEN(C547))),1))),0)</f>
        <v>#N/A</v>
      </c>
      <c r="E547" s="72" t="e">
        <f t="shared" ca="1" si="426"/>
        <v>#N/A</v>
      </c>
      <c r="F547" s="72" t="e">
        <f t="shared" ca="1" si="427"/>
        <v>#N/A</v>
      </c>
      <c r="G547" s="72" t="e">
        <f t="shared" ca="1" si="428"/>
        <v>#N/A</v>
      </c>
      <c r="H547" s="72" t="e">
        <f t="shared" ca="1" si="429"/>
        <v>#N/A</v>
      </c>
      <c r="I547" s="72" t="e">
        <f t="shared" ca="1" si="430"/>
        <v>#N/A</v>
      </c>
      <c r="J547" s="72" t="e">
        <f t="shared" ca="1" si="431"/>
        <v>#N/A</v>
      </c>
      <c r="K547" s="72" t="e">
        <f t="shared" ca="1" si="432"/>
        <v>#N/A</v>
      </c>
      <c r="L547" s="72" t="e">
        <f t="shared" ca="1" si="433"/>
        <v>#N/A</v>
      </c>
      <c r="M547" s="72" t="e">
        <f ca="1">VLOOKUP(G547,Coef!$C$2:$F$25,4)</f>
        <v>#N/A</v>
      </c>
      <c r="N547" s="31" t="e">
        <f ca="1">VLOOKUP(F547,Coef!$C$4:$D$23,2)</f>
        <v>#N/A</v>
      </c>
      <c r="O547" s="31" t="e">
        <f ca="1">MOD(VLOOKUP(H547,Coef!$C$2:$G$21,5)+MOD(E547+1,2)*15,20)</f>
        <v>#N/A</v>
      </c>
      <c r="P547" s="31" t="e">
        <f ca="1">VLOOKUP(N547,Coef!$A$27:$B$46,2)</f>
        <v>#N/A</v>
      </c>
      <c r="Q547" s="31" t="e">
        <f ca="1">VLOOKUP(N547,Coef!$A$27:$C$46,3)+O547/10-0.1</f>
        <v>#N/A</v>
      </c>
      <c r="R547" s="31" t="e">
        <f ca="1">IF(Q547+0.1&lt;P547,Q547+2,Q547)</f>
        <v>#N/A</v>
      </c>
      <c r="S547" s="72" t="e">
        <f ca="1">M547*100000+J547</f>
        <v>#N/A</v>
      </c>
      <c r="T547" s="72" t="e">
        <f ca="1">R547*1000000+K547</f>
        <v>#N/A</v>
      </c>
      <c r="U547" s="72" t="e">
        <f ca="1">IF(N547&lt;11,T547-10000000,T547)</f>
        <v>#N/A</v>
      </c>
      <c r="V547" s="72" t="e">
        <f ca="1">U547/(6366197.724*0.9996)</f>
        <v>#N/A</v>
      </c>
      <c r="W547" s="72" t="e">
        <f ca="1">(Coef!$J$9/(1+Coef!$J$8*(COS(V547))^2)^0.5)*Coef!$J$6</f>
        <v>#N/A</v>
      </c>
      <c r="X547" s="72" t="e">
        <f ca="1">6*E547-183</f>
        <v>#N/A</v>
      </c>
      <c r="Y547" s="72" t="e">
        <f ca="1">(S547-500000)/W547</f>
        <v>#N/A</v>
      </c>
      <c r="Z547" s="72" t="e">
        <f ca="1">SIN(2*V547)</f>
        <v>#N/A</v>
      </c>
      <c r="AA547" s="72" t="e">
        <f ca="1">Z547*(COS(V547))^2</f>
        <v>#N/A</v>
      </c>
      <c r="AB547" s="72" t="e">
        <f ca="1">V547+(Z547/2)</f>
        <v>#N/A</v>
      </c>
      <c r="AC547" s="72" t="e">
        <f ca="1">(3*AB547+AA547)/4</f>
        <v>#N/A</v>
      </c>
      <c r="AD547" s="72" t="e">
        <f ca="1">(5*AC547+AA547*(COS(V547))^2)/3</f>
        <v>#N/A</v>
      </c>
      <c r="AE547" s="72" t="e">
        <f ca="1">Coef!$J$6*Coef!$J$9*(V547-(Coef!$J$10*AB547)+(Coef!$J$11*AC547)-(Coef!$J$12*AD547))</f>
        <v>#N/A</v>
      </c>
      <c r="AF547" s="72" t="e">
        <f ca="1">(U547-AE547)/W547</f>
        <v>#N/A</v>
      </c>
      <c r="AG547" s="72" t="e">
        <f ca="1">((Coef!$J$8*Y547^2)/2)*(COS(V547))^2</f>
        <v>#N/A</v>
      </c>
      <c r="AH547" s="72" t="e">
        <f ca="1">Y547*(1-(AG547/3))</f>
        <v>#N/A</v>
      </c>
      <c r="AI547" s="72" t="e">
        <f ca="1">AF547*(1-AG547)+V547</f>
        <v>#N/A</v>
      </c>
      <c r="AJ547" s="72" t="e">
        <f ca="1">(EXP(AH547)-EXP(-AH547))/2</f>
        <v>#N/A</v>
      </c>
      <c r="AK547" s="72" t="e">
        <f ca="1">ATAN(AJ547/COS(AI547))</f>
        <v>#N/A</v>
      </c>
      <c r="AL547" s="72" t="e">
        <f ca="1">ATAN(COS(AK547)*TAN(AI547))</f>
        <v>#N/A</v>
      </c>
      <c r="AM547" s="72" t="e">
        <f ca="1">V547+(1+Coef!$J$8*(COS(V547))^2-(3/2)*Coef!$J$8*SIN(V547)*COS(V547)*(AL547-V547))*(AL547-V547)</f>
        <v>#N/A</v>
      </c>
      <c r="AN547" s="34" t="e">
        <f t="shared" ca="1" si="409"/>
        <v>#N/A</v>
      </c>
      <c r="AO547" s="33" t="e">
        <f t="shared" ca="1" si="410"/>
        <v>#N/A</v>
      </c>
      <c r="AP547" s="33" t="e">
        <f t="shared" ca="1" si="411"/>
        <v>#N/A</v>
      </c>
      <c r="AQ547" s="72">
        <v>285</v>
      </c>
      <c r="AR547" s="72">
        <v>810000</v>
      </c>
      <c r="AS547" s="72" t="e">
        <f t="shared" ca="1" si="434"/>
        <v>#N/A</v>
      </c>
      <c r="AT547" s="72" t="e">
        <f t="shared" ca="1" si="434"/>
        <v>#N/A</v>
      </c>
      <c r="AU547" s="72">
        <f t="shared" si="434"/>
        <v>4.9741883681838397</v>
      </c>
      <c r="AV547" s="72" t="e">
        <f t="array" aca="1" ref="AV547" ca="1">ATAN((1-f)*TAN(AS547))</f>
        <v>#N/A</v>
      </c>
      <c r="AW547" s="72" t="e">
        <f t="shared" ca="1" si="412"/>
        <v>#N/A</v>
      </c>
      <c r="AX547" s="72" t="e">
        <f t="shared" ca="1" si="413"/>
        <v>#N/A</v>
      </c>
      <c r="AY547" s="72" t="e">
        <f t="shared" ca="1" si="404"/>
        <v>#N/A</v>
      </c>
      <c r="AZ547" s="72" t="e">
        <f t="shared" ca="1" si="414"/>
        <v>#N/A</v>
      </c>
      <c r="BA547" s="72" t="e">
        <f t="shared" ca="1" si="415"/>
        <v>#N/A</v>
      </c>
      <c r="BB547" s="72" t="e">
        <f t="shared" ca="1" si="416"/>
        <v>#N/A</v>
      </c>
      <c r="BC547" s="72" t="e">
        <f t="shared" ca="1" si="405"/>
        <v>#N/A</v>
      </c>
      <c r="BD547" s="75" t="e">
        <f t="shared" ca="1" si="417"/>
        <v>#N/A</v>
      </c>
      <c r="BE547" s="75" t="e">
        <f t="shared" ca="1" si="418"/>
        <v>#N/A</v>
      </c>
      <c r="BF547" s="75" t="e">
        <f t="shared" ca="1" si="406"/>
        <v>#N/A</v>
      </c>
      <c r="BG547" s="75" t="e">
        <f t="shared" ca="1" si="419"/>
        <v>#N/A</v>
      </c>
      <c r="BH547" s="75" t="e">
        <f t="shared" ca="1" si="420"/>
        <v>#N/A</v>
      </c>
      <c r="BI547" s="75" t="e">
        <f t="shared" ca="1" si="407"/>
        <v>#N/A</v>
      </c>
      <c r="BJ547" s="75" t="e">
        <f t="shared" ca="1" si="421"/>
        <v>#N/A</v>
      </c>
      <c r="BK547" s="75" t="e">
        <f t="shared" ca="1" si="422"/>
        <v>#N/A</v>
      </c>
      <c r="BL547" s="75" t="e">
        <f t="shared" ca="1" si="408"/>
        <v>#N/A</v>
      </c>
      <c r="BM547" s="72" t="e">
        <f t="array" aca="1" ref="BM547" ca="1">ATAN2((1-f)*SQRT(AX547^2+(SIN(AV547)*SIN(BL547)-COS(AV547)*COS(BL547)*COS(AU547))^2),SIN(AV547)*COS(BL547)+COS(AV547)*SIN(BL547)*COS(AU547))</f>
        <v>#N/A</v>
      </c>
      <c r="BN547" s="72" t="e">
        <f t="shared" ca="1" si="423"/>
        <v>#N/A</v>
      </c>
      <c r="BO547" s="72" t="e">
        <f t="array" aca="1" ref="BO547" ca="1">f/16*(1-AX547^2)*(4+f*(4-3*(1-AX547^2)))</f>
        <v>#N/A</v>
      </c>
      <c r="BP547" s="72" t="e">
        <f t="array" aca="1" ref="BP547" ca="1">BN547-(1-BO547)*f*AX547*(BL547+BO547*SIN(BL547)*(COS(BJ547)+BO547*COS(BL547)*(-1+2*COS(BJ547)^2)))</f>
        <v>#N/A</v>
      </c>
      <c r="BQ547" s="72" t="e">
        <f t="shared" ca="1" si="424"/>
        <v>#N/A</v>
      </c>
    </row>
    <row r="548" spans="2:69">
      <c r="B548" s="38"/>
      <c r="C548" s="72" t="str">
        <f t="shared" si="425"/>
        <v/>
      </c>
      <c r="D548" s="72" t="e">
        <f t="array" aca="1" ref="D548" ca="1">MATCH(TRUE,ISERROR(VALUE(MID(C548,ROW(INDIRECT("1:"&amp;LEN(C548))),1))),0)</f>
        <v>#N/A</v>
      </c>
      <c r="E548" s="72" t="e">
        <f t="shared" ca="1" si="426"/>
        <v>#N/A</v>
      </c>
      <c r="F548" s="72" t="e">
        <f t="shared" ca="1" si="427"/>
        <v>#N/A</v>
      </c>
      <c r="G548" s="72" t="e">
        <f t="shared" ca="1" si="428"/>
        <v>#N/A</v>
      </c>
      <c r="H548" s="72" t="e">
        <f t="shared" ca="1" si="429"/>
        <v>#N/A</v>
      </c>
      <c r="I548" s="72" t="e">
        <f t="shared" ca="1" si="430"/>
        <v>#N/A</v>
      </c>
      <c r="J548" s="72" t="e">
        <f t="shared" ca="1" si="431"/>
        <v>#N/A</v>
      </c>
      <c r="K548" s="72" t="e">
        <f t="shared" ca="1" si="432"/>
        <v>#N/A</v>
      </c>
      <c r="L548" s="72" t="e">
        <f t="shared" ca="1" si="433"/>
        <v>#N/A</v>
      </c>
      <c r="M548" s="72" t="e">
        <f ca="1">VLOOKUP(G548,Coef!$C$2:$F$25,4)</f>
        <v>#N/A</v>
      </c>
      <c r="N548" s="31" t="e">
        <f ca="1">VLOOKUP(F548,Coef!$C$4:$D$23,2)</f>
        <v>#N/A</v>
      </c>
      <c r="O548" s="31" t="e">
        <f ca="1">MOD(VLOOKUP(H548,Coef!$C$2:$G$21,5)+MOD(E548+1,2)*15,20)</f>
        <v>#N/A</v>
      </c>
      <c r="P548" s="31" t="e">
        <f ca="1">VLOOKUP(N548,Coef!$A$27:$B$46,2)</f>
        <v>#N/A</v>
      </c>
      <c r="Q548" s="31" t="e">
        <f ca="1">VLOOKUP(N548,Coef!$A$27:$C$46,3)+O548/10-0.1</f>
        <v>#N/A</v>
      </c>
      <c r="R548" s="31" t="e">
        <f ca="1">IF(Q548+0.1&lt;P548,Q548+2,Q548)</f>
        <v>#N/A</v>
      </c>
      <c r="S548" s="72" t="e">
        <f ca="1">M548*100000+J548</f>
        <v>#N/A</v>
      </c>
      <c r="T548" s="72" t="e">
        <f ca="1">R548*1000000+K548</f>
        <v>#N/A</v>
      </c>
      <c r="U548" s="72" t="e">
        <f ca="1">IF(N548&lt;11,T548-10000000,T548)</f>
        <v>#N/A</v>
      </c>
      <c r="V548" s="72" t="e">
        <f ca="1">U548/(6366197.724*0.9996)</f>
        <v>#N/A</v>
      </c>
      <c r="W548" s="72" t="e">
        <f ca="1">(Coef!$J$9/(1+Coef!$J$8*(COS(V548))^2)^0.5)*Coef!$J$6</f>
        <v>#N/A</v>
      </c>
      <c r="X548" s="72" t="e">
        <f ca="1">6*E548-183</f>
        <v>#N/A</v>
      </c>
      <c r="Y548" s="72" t="e">
        <f ca="1">(S548-500000)/W548</f>
        <v>#N/A</v>
      </c>
      <c r="Z548" s="72" t="e">
        <f ca="1">SIN(2*V548)</f>
        <v>#N/A</v>
      </c>
      <c r="AA548" s="72" t="e">
        <f ca="1">Z548*(COS(V548))^2</f>
        <v>#N/A</v>
      </c>
      <c r="AB548" s="72" t="e">
        <f ca="1">V548+(Z548/2)</f>
        <v>#N/A</v>
      </c>
      <c r="AC548" s="72" t="e">
        <f ca="1">(3*AB548+AA548)/4</f>
        <v>#N/A</v>
      </c>
      <c r="AD548" s="72" t="e">
        <f ca="1">(5*AC548+AA548*(COS(V548))^2)/3</f>
        <v>#N/A</v>
      </c>
      <c r="AE548" s="72" t="e">
        <f ca="1">Coef!$J$6*Coef!$J$9*(V548-(Coef!$J$10*AB548)+(Coef!$J$11*AC548)-(Coef!$J$12*AD548))</f>
        <v>#N/A</v>
      </c>
      <c r="AF548" s="72" t="e">
        <f ca="1">(U548-AE548)/W548</f>
        <v>#N/A</v>
      </c>
      <c r="AG548" s="72" t="e">
        <f ca="1">((Coef!$J$8*Y548^2)/2)*(COS(V548))^2</f>
        <v>#N/A</v>
      </c>
      <c r="AH548" s="72" t="e">
        <f ca="1">Y548*(1-(AG548/3))</f>
        <v>#N/A</v>
      </c>
      <c r="AI548" s="72" t="e">
        <f ca="1">AF548*(1-AG548)+V548</f>
        <v>#N/A</v>
      </c>
      <c r="AJ548" s="72" t="e">
        <f ca="1">(EXP(AH548)-EXP(-AH548))/2</f>
        <v>#N/A</v>
      </c>
      <c r="AK548" s="72" t="e">
        <f ca="1">ATAN(AJ548/COS(AI548))</f>
        <v>#N/A</v>
      </c>
      <c r="AL548" s="72" t="e">
        <f ca="1">ATAN(COS(AK548)*TAN(AI548))</f>
        <v>#N/A</v>
      </c>
      <c r="AM548" s="72" t="e">
        <f ca="1">V548+(1+Coef!$J$8*(COS(V548))^2-(3/2)*Coef!$J$8*SIN(V548)*COS(V548)*(AL548-V548))*(AL548-V548)</f>
        <v>#N/A</v>
      </c>
      <c r="AN548" s="34" t="e">
        <f t="shared" ca="1" si="409"/>
        <v>#N/A</v>
      </c>
      <c r="AO548" s="33" t="e">
        <f t="shared" ca="1" si="410"/>
        <v>#N/A</v>
      </c>
      <c r="AP548" s="33" t="e">
        <f t="shared" ca="1" si="411"/>
        <v>#N/A</v>
      </c>
      <c r="AQ548" s="72">
        <v>285</v>
      </c>
      <c r="AR548" s="72">
        <v>810000</v>
      </c>
      <c r="AS548" s="72" t="e">
        <f t="shared" ca="1" si="434"/>
        <v>#N/A</v>
      </c>
      <c r="AT548" s="72" t="e">
        <f t="shared" ca="1" si="434"/>
        <v>#N/A</v>
      </c>
      <c r="AU548" s="72">
        <f t="shared" si="434"/>
        <v>4.9741883681838397</v>
      </c>
      <c r="AV548" s="72" t="e">
        <f t="array" aca="1" ref="AV548" ca="1">ATAN((1-f)*TAN(AS548))</f>
        <v>#N/A</v>
      </c>
      <c r="AW548" s="72" t="e">
        <f t="shared" ca="1" si="412"/>
        <v>#N/A</v>
      </c>
      <c r="AX548" s="72" t="e">
        <f t="shared" ca="1" si="413"/>
        <v>#N/A</v>
      </c>
      <c r="AY548" s="72" t="e">
        <f t="shared" ref="AY548:AY551" ca="1" si="435">(1-AX548^2)*(a^2/b^2-1)</f>
        <v>#N/A</v>
      </c>
      <c r="AZ548" s="72" t="e">
        <f t="shared" ca="1" si="414"/>
        <v>#N/A</v>
      </c>
      <c r="BA548" s="72" t="e">
        <f t="shared" ca="1" si="415"/>
        <v>#N/A</v>
      </c>
      <c r="BB548" s="72" t="e">
        <f t="shared" ca="1" si="416"/>
        <v>#N/A</v>
      </c>
      <c r="BC548" s="72" t="e">
        <f t="shared" ref="BC548:BC551" ca="1" si="436">$AR548/b/$BA548</f>
        <v>#N/A</v>
      </c>
      <c r="BD548" s="75" t="e">
        <f t="shared" ca="1" si="417"/>
        <v>#N/A</v>
      </c>
      <c r="BE548" s="75" t="e">
        <f t="shared" ca="1" si="418"/>
        <v>#N/A</v>
      </c>
      <c r="BF548" s="75" t="e">
        <f t="shared" ref="BF548:BF551" ca="1" si="437">$AR548/b/$BA548+BE548</f>
        <v>#N/A</v>
      </c>
      <c r="BG548" s="75" t="e">
        <f t="shared" ca="1" si="419"/>
        <v>#N/A</v>
      </c>
      <c r="BH548" s="75" t="e">
        <f t="shared" ca="1" si="420"/>
        <v>#N/A</v>
      </c>
      <c r="BI548" s="75" t="e">
        <f t="shared" ref="BI548:BI551" ca="1" si="438">$AR548/b/$BA548+BH548</f>
        <v>#N/A</v>
      </c>
      <c r="BJ548" s="75" t="e">
        <f t="shared" ca="1" si="421"/>
        <v>#N/A</v>
      </c>
      <c r="BK548" s="75" t="e">
        <f t="shared" ca="1" si="422"/>
        <v>#N/A</v>
      </c>
      <c r="BL548" s="75" t="e">
        <f t="shared" ref="BL548:BL551" ca="1" si="439">$AR548/b/$BA548+BK548</f>
        <v>#N/A</v>
      </c>
      <c r="BM548" s="72" t="e">
        <f t="array" aca="1" ref="BM548" ca="1">ATAN2((1-f)*SQRT(AX548^2+(SIN(AV548)*SIN(BL548)-COS(AV548)*COS(BL548)*COS(AU548))^2),SIN(AV548)*COS(BL548)+COS(AV548)*SIN(BL548)*COS(AU548))</f>
        <v>#N/A</v>
      </c>
      <c r="BN548" s="72" t="e">
        <f t="shared" ca="1" si="423"/>
        <v>#N/A</v>
      </c>
      <c r="BO548" s="72" t="e">
        <f t="array" aca="1" ref="BO548" ca="1">f/16*(1-AX548^2)*(4+f*(4-3*(1-AX548^2)))</f>
        <v>#N/A</v>
      </c>
      <c r="BP548" s="72" t="e">
        <f t="array" aca="1" ref="BP548" ca="1">BN548-(1-BO548)*f*AX548*(BL548+BO548*SIN(BL548)*(COS(BJ548)+BO548*COS(BL548)*(-1+2*COS(BJ548)^2)))</f>
        <v>#N/A</v>
      </c>
      <c r="BQ548" s="72" t="e">
        <f t="shared" ca="1" si="424"/>
        <v>#N/A</v>
      </c>
    </row>
    <row r="549" spans="2:69">
      <c r="B549" s="38"/>
      <c r="C549" s="72" t="str">
        <f t="shared" si="425"/>
        <v/>
      </c>
      <c r="D549" s="72" t="e">
        <f t="array" aca="1" ref="D549" ca="1">MATCH(TRUE,ISERROR(VALUE(MID(C549,ROW(INDIRECT("1:"&amp;LEN(C549))),1))),0)</f>
        <v>#N/A</v>
      </c>
      <c r="E549" s="72" t="e">
        <f t="shared" ca="1" si="426"/>
        <v>#N/A</v>
      </c>
      <c r="F549" s="72" t="e">
        <f t="shared" ca="1" si="427"/>
        <v>#N/A</v>
      </c>
      <c r="G549" s="72" t="e">
        <f t="shared" ca="1" si="428"/>
        <v>#N/A</v>
      </c>
      <c r="H549" s="72" t="e">
        <f t="shared" ca="1" si="429"/>
        <v>#N/A</v>
      </c>
      <c r="I549" s="72" t="e">
        <f t="shared" ca="1" si="430"/>
        <v>#N/A</v>
      </c>
      <c r="J549" s="72" t="e">
        <f t="shared" ca="1" si="431"/>
        <v>#N/A</v>
      </c>
      <c r="K549" s="72" t="e">
        <f t="shared" ca="1" si="432"/>
        <v>#N/A</v>
      </c>
      <c r="L549" s="72" t="e">
        <f t="shared" ca="1" si="433"/>
        <v>#N/A</v>
      </c>
      <c r="M549" s="72" t="e">
        <f ca="1">VLOOKUP(G549,Coef!$C$2:$F$25,4)</f>
        <v>#N/A</v>
      </c>
      <c r="N549" s="31" t="e">
        <f ca="1">VLOOKUP(F549,Coef!$C$4:$D$23,2)</f>
        <v>#N/A</v>
      </c>
      <c r="O549" s="31" t="e">
        <f ca="1">MOD(VLOOKUP(H549,Coef!$C$2:$G$21,5)+MOD(E549+1,2)*15,20)</f>
        <v>#N/A</v>
      </c>
      <c r="P549" s="31" t="e">
        <f ca="1">VLOOKUP(N549,Coef!$A$27:$B$46,2)</f>
        <v>#N/A</v>
      </c>
      <c r="Q549" s="31" t="e">
        <f ca="1">VLOOKUP(N549,Coef!$A$27:$C$46,3)+O549/10-0.1</f>
        <v>#N/A</v>
      </c>
      <c r="R549" s="31" t="e">
        <f ca="1">IF(Q549+0.1&lt;P549,Q549+2,Q549)</f>
        <v>#N/A</v>
      </c>
      <c r="S549" s="72" t="e">
        <f ca="1">M549*100000+J549</f>
        <v>#N/A</v>
      </c>
      <c r="T549" s="72" t="e">
        <f ca="1">R549*1000000+K549</f>
        <v>#N/A</v>
      </c>
      <c r="U549" s="72" t="e">
        <f ca="1">IF(N549&lt;11,T549-10000000,T549)</f>
        <v>#N/A</v>
      </c>
      <c r="V549" s="72" t="e">
        <f ca="1">U549/(6366197.724*0.9996)</f>
        <v>#N/A</v>
      </c>
      <c r="W549" s="72" t="e">
        <f ca="1">(Coef!$J$9/(1+Coef!$J$8*(COS(V549))^2)^0.5)*Coef!$J$6</f>
        <v>#N/A</v>
      </c>
      <c r="X549" s="72" t="e">
        <f ca="1">6*E549-183</f>
        <v>#N/A</v>
      </c>
      <c r="Y549" s="72" t="e">
        <f ca="1">(S549-500000)/W549</f>
        <v>#N/A</v>
      </c>
      <c r="Z549" s="72" t="e">
        <f ca="1">SIN(2*V549)</f>
        <v>#N/A</v>
      </c>
      <c r="AA549" s="72" t="e">
        <f ca="1">Z549*(COS(V549))^2</f>
        <v>#N/A</v>
      </c>
      <c r="AB549" s="72" t="e">
        <f ca="1">V549+(Z549/2)</f>
        <v>#N/A</v>
      </c>
      <c r="AC549" s="72" t="e">
        <f ca="1">(3*AB549+AA549)/4</f>
        <v>#N/A</v>
      </c>
      <c r="AD549" s="72" t="e">
        <f ca="1">(5*AC549+AA549*(COS(V549))^2)/3</f>
        <v>#N/A</v>
      </c>
      <c r="AE549" s="72" t="e">
        <f ca="1">Coef!$J$6*Coef!$J$9*(V549-(Coef!$J$10*AB549)+(Coef!$J$11*AC549)-(Coef!$J$12*AD549))</f>
        <v>#N/A</v>
      </c>
      <c r="AF549" s="72" t="e">
        <f ca="1">(U549-AE549)/W549</f>
        <v>#N/A</v>
      </c>
      <c r="AG549" s="72" t="e">
        <f ca="1">((Coef!$J$8*Y549^2)/2)*(COS(V549))^2</f>
        <v>#N/A</v>
      </c>
      <c r="AH549" s="72" t="e">
        <f ca="1">Y549*(1-(AG549/3))</f>
        <v>#N/A</v>
      </c>
      <c r="AI549" s="72" t="e">
        <f ca="1">AF549*(1-AG549)+V549</f>
        <v>#N/A</v>
      </c>
      <c r="AJ549" s="72" t="e">
        <f ca="1">(EXP(AH549)-EXP(-AH549))/2</f>
        <v>#N/A</v>
      </c>
      <c r="AK549" s="72" t="e">
        <f ca="1">ATAN(AJ549/COS(AI549))</f>
        <v>#N/A</v>
      </c>
      <c r="AL549" s="72" t="e">
        <f ca="1">ATAN(COS(AK549)*TAN(AI549))</f>
        <v>#N/A</v>
      </c>
      <c r="AM549" s="72" t="e">
        <f ca="1">V549+(1+Coef!$J$8*(COS(V549))^2-(3/2)*Coef!$J$8*SIN(V549)*COS(V549)*(AL549-V549))*(AL549-V549)</f>
        <v>#N/A</v>
      </c>
      <c r="AN549" s="34" t="e">
        <f t="shared" ca="1" si="409"/>
        <v>#N/A</v>
      </c>
      <c r="AO549" s="33" t="e">
        <f t="shared" ca="1" si="410"/>
        <v>#N/A</v>
      </c>
      <c r="AP549" s="33" t="e">
        <f t="shared" ca="1" si="411"/>
        <v>#N/A</v>
      </c>
      <c r="AQ549" s="72">
        <v>285</v>
      </c>
      <c r="AR549" s="72">
        <v>810000</v>
      </c>
      <c r="AS549" s="72" t="e">
        <f t="shared" ca="1" si="434"/>
        <v>#N/A</v>
      </c>
      <c r="AT549" s="72" t="e">
        <f t="shared" ca="1" si="434"/>
        <v>#N/A</v>
      </c>
      <c r="AU549" s="72">
        <f t="shared" si="434"/>
        <v>4.9741883681838397</v>
      </c>
      <c r="AV549" s="72" t="e">
        <f t="array" aca="1" ref="AV549" ca="1">ATAN((1-f)*TAN(AS549))</f>
        <v>#N/A</v>
      </c>
      <c r="AW549" s="72" t="e">
        <f t="shared" ca="1" si="412"/>
        <v>#N/A</v>
      </c>
      <c r="AX549" s="72" t="e">
        <f t="shared" ca="1" si="413"/>
        <v>#N/A</v>
      </c>
      <c r="AY549" s="72" t="e">
        <f t="shared" ca="1" si="435"/>
        <v>#N/A</v>
      </c>
      <c r="AZ549" s="72" t="e">
        <f t="shared" ca="1" si="414"/>
        <v>#N/A</v>
      </c>
      <c r="BA549" s="72" t="e">
        <f t="shared" ca="1" si="415"/>
        <v>#N/A</v>
      </c>
      <c r="BB549" s="72" t="e">
        <f t="shared" ca="1" si="416"/>
        <v>#N/A</v>
      </c>
      <c r="BC549" s="72" t="e">
        <f t="shared" ca="1" si="436"/>
        <v>#N/A</v>
      </c>
      <c r="BD549" s="75" t="e">
        <f t="shared" ca="1" si="417"/>
        <v>#N/A</v>
      </c>
      <c r="BE549" s="75" t="e">
        <f t="shared" ca="1" si="418"/>
        <v>#N/A</v>
      </c>
      <c r="BF549" s="75" t="e">
        <f t="shared" ca="1" si="437"/>
        <v>#N/A</v>
      </c>
      <c r="BG549" s="75" t="e">
        <f t="shared" ca="1" si="419"/>
        <v>#N/A</v>
      </c>
      <c r="BH549" s="75" t="e">
        <f t="shared" ca="1" si="420"/>
        <v>#N/A</v>
      </c>
      <c r="BI549" s="75" t="e">
        <f t="shared" ca="1" si="438"/>
        <v>#N/A</v>
      </c>
      <c r="BJ549" s="75" t="e">
        <f t="shared" ca="1" si="421"/>
        <v>#N/A</v>
      </c>
      <c r="BK549" s="75" t="e">
        <f t="shared" ca="1" si="422"/>
        <v>#N/A</v>
      </c>
      <c r="BL549" s="75" t="e">
        <f t="shared" ca="1" si="439"/>
        <v>#N/A</v>
      </c>
      <c r="BM549" s="72" t="e">
        <f t="array" aca="1" ref="BM549" ca="1">ATAN2((1-f)*SQRT(AX549^2+(SIN(AV549)*SIN(BL549)-COS(AV549)*COS(BL549)*COS(AU549))^2),SIN(AV549)*COS(BL549)+COS(AV549)*SIN(BL549)*COS(AU549))</f>
        <v>#N/A</v>
      </c>
      <c r="BN549" s="72" t="e">
        <f t="shared" ca="1" si="423"/>
        <v>#N/A</v>
      </c>
      <c r="BO549" s="72" t="e">
        <f t="array" aca="1" ref="BO549" ca="1">f/16*(1-AX549^2)*(4+f*(4-3*(1-AX549^2)))</f>
        <v>#N/A</v>
      </c>
      <c r="BP549" s="72" t="e">
        <f t="array" aca="1" ref="BP549" ca="1">BN549-(1-BO549)*f*AX549*(BL549+BO549*SIN(BL549)*(COS(BJ549)+BO549*COS(BL549)*(-1+2*COS(BJ549)^2)))</f>
        <v>#N/A</v>
      </c>
      <c r="BQ549" s="72" t="e">
        <f t="shared" ca="1" si="424"/>
        <v>#N/A</v>
      </c>
    </row>
    <row r="550" spans="2:69">
      <c r="B550" s="38"/>
      <c r="C550" s="72" t="str">
        <f t="shared" si="425"/>
        <v/>
      </c>
      <c r="D550" s="72" t="e">
        <f t="array" aca="1" ref="D550" ca="1">MATCH(TRUE,ISERROR(VALUE(MID(C550,ROW(INDIRECT("1:"&amp;LEN(C550))),1))),0)</f>
        <v>#N/A</v>
      </c>
      <c r="E550" s="72" t="e">
        <f t="shared" ca="1" si="426"/>
        <v>#N/A</v>
      </c>
      <c r="F550" s="72" t="e">
        <f t="shared" ca="1" si="427"/>
        <v>#N/A</v>
      </c>
      <c r="G550" s="72" t="e">
        <f t="shared" ca="1" si="428"/>
        <v>#N/A</v>
      </c>
      <c r="H550" s="72" t="e">
        <f t="shared" ca="1" si="429"/>
        <v>#N/A</v>
      </c>
      <c r="I550" s="72" t="e">
        <f t="shared" ca="1" si="430"/>
        <v>#N/A</v>
      </c>
      <c r="J550" s="72" t="e">
        <f t="shared" ca="1" si="431"/>
        <v>#N/A</v>
      </c>
      <c r="K550" s="72" t="e">
        <f t="shared" ca="1" si="432"/>
        <v>#N/A</v>
      </c>
      <c r="L550" s="72" t="e">
        <f t="shared" ca="1" si="433"/>
        <v>#N/A</v>
      </c>
      <c r="M550" s="72" t="e">
        <f ca="1">VLOOKUP(G550,Coef!$C$2:$F$25,4)</f>
        <v>#N/A</v>
      </c>
      <c r="N550" s="31" t="e">
        <f ca="1">VLOOKUP(F550,Coef!$C$4:$D$23,2)</f>
        <v>#N/A</v>
      </c>
      <c r="O550" s="31" t="e">
        <f ca="1">MOD(VLOOKUP(H550,Coef!$C$2:$G$21,5)+MOD(E550+1,2)*15,20)</f>
        <v>#N/A</v>
      </c>
      <c r="P550" s="31" t="e">
        <f ca="1">VLOOKUP(N550,Coef!$A$27:$B$46,2)</f>
        <v>#N/A</v>
      </c>
      <c r="Q550" s="31" t="e">
        <f ca="1">VLOOKUP(N550,Coef!$A$27:$C$46,3)+O550/10-0.1</f>
        <v>#N/A</v>
      </c>
      <c r="R550" s="31" t="e">
        <f ca="1">IF(Q550+0.1&lt;P550,Q550+2,Q550)</f>
        <v>#N/A</v>
      </c>
      <c r="S550" s="72" t="e">
        <f ca="1">M550*100000+J550</f>
        <v>#N/A</v>
      </c>
      <c r="T550" s="72" t="e">
        <f ca="1">R550*1000000+K550</f>
        <v>#N/A</v>
      </c>
      <c r="U550" s="72" t="e">
        <f ca="1">IF(N550&lt;11,T550-10000000,T550)</f>
        <v>#N/A</v>
      </c>
      <c r="V550" s="72" t="e">
        <f ca="1">U550/(6366197.724*0.9996)</f>
        <v>#N/A</v>
      </c>
      <c r="W550" s="72" t="e">
        <f ca="1">(Coef!$J$9/(1+Coef!$J$8*(COS(V550))^2)^0.5)*Coef!$J$6</f>
        <v>#N/A</v>
      </c>
      <c r="X550" s="72" t="e">
        <f ca="1">6*E550-183</f>
        <v>#N/A</v>
      </c>
      <c r="Y550" s="72" t="e">
        <f ca="1">(S550-500000)/W550</f>
        <v>#N/A</v>
      </c>
      <c r="Z550" s="72" t="e">
        <f ca="1">SIN(2*V550)</f>
        <v>#N/A</v>
      </c>
      <c r="AA550" s="72" t="e">
        <f ca="1">Z550*(COS(V550))^2</f>
        <v>#N/A</v>
      </c>
      <c r="AB550" s="72" t="e">
        <f ca="1">V550+(Z550/2)</f>
        <v>#N/A</v>
      </c>
      <c r="AC550" s="72" t="e">
        <f ca="1">(3*AB550+AA550)/4</f>
        <v>#N/A</v>
      </c>
      <c r="AD550" s="72" t="e">
        <f ca="1">(5*AC550+AA550*(COS(V550))^2)/3</f>
        <v>#N/A</v>
      </c>
      <c r="AE550" s="72" t="e">
        <f ca="1">Coef!$J$6*Coef!$J$9*(V550-(Coef!$J$10*AB550)+(Coef!$J$11*AC550)-(Coef!$J$12*AD550))</f>
        <v>#N/A</v>
      </c>
      <c r="AF550" s="72" t="e">
        <f ca="1">(U550-AE550)/W550</f>
        <v>#N/A</v>
      </c>
      <c r="AG550" s="72" t="e">
        <f ca="1">((Coef!$J$8*Y550^2)/2)*(COS(V550))^2</f>
        <v>#N/A</v>
      </c>
      <c r="AH550" s="72" t="e">
        <f ca="1">Y550*(1-(AG550/3))</f>
        <v>#N/A</v>
      </c>
      <c r="AI550" s="72" t="e">
        <f ca="1">AF550*(1-AG550)+V550</f>
        <v>#N/A</v>
      </c>
      <c r="AJ550" s="72" t="e">
        <f ca="1">(EXP(AH550)-EXP(-AH550))/2</f>
        <v>#N/A</v>
      </c>
      <c r="AK550" s="72" t="e">
        <f ca="1">ATAN(AJ550/COS(AI550))</f>
        <v>#N/A</v>
      </c>
      <c r="AL550" s="72" t="e">
        <f ca="1">ATAN(COS(AK550)*TAN(AI550))</f>
        <v>#N/A</v>
      </c>
      <c r="AM550" s="72" t="e">
        <f ca="1">V550+(1+Coef!$J$8*(COS(V550))^2-(3/2)*Coef!$J$8*SIN(V550)*COS(V550)*(AL550-V550))*(AL550-V550)</f>
        <v>#N/A</v>
      </c>
      <c r="AN550" s="34" t="e">
        <f t="shared" ca="1" si="409"/>
        <v>#N/A</v>
      </c>
      <c r="AO550" s="33" t="e">
        <f t="shared" ca="1" si="410"/>
        <v>#N/A</v>
      </c>
      <c r="AP550" s="33" t="e">
        <f t="shared" ca="1" si="411"/>
        <v>#N/A</v>
      </c>
      <c r="AQ550" s="72">
        <v>285</v>
      </c>
      <c r="AR550" s="72">
        <v>810000</v>
      </c>
      <c r="AS550" s="72" t="e">
        <f t="shared" ca="1" si="434"/>
        <v>#N/A</v>
      </c>
      <c r="AT550" s="72" t="e">
        <f t="shared" ca="1" si="434"/>
        <v>#N/A</v>
      </c>
      <c r="AU550" s="72">
        <f t="shared" si="434"/>
        <v>4.9741883681838397</v>
      </c>
      <c r="AV550" s="72" t="e">
        <f t="array" aca="1" ref="AV550" ca="1">ATAN((1-f)*TAN(AS550))</f>
        <v>#N/A</v>
      </c>
      <c r="AW550" s="72" t="e">
        <f t="shared" ca="1" si="412"/>
        <v>#N/A</v>
      </c>
      <c r="AX550" s="72" t="e">
        <f t="shared" ca="1" si="413"/>
        <v>#N/A</v>
      </c>
      <c r="AY550" s="72" t="e">
        <f t="shared" ca="1" si="435"/>
        <v>#N/A</v>
      </c>
      <c r="AZ550" s="72" t="e">
        <f t="shared" ca="1" si="414"/>
        <v>#N/A</v>
      </c>
      <c r="BA550" s="72" t="e">
        <f t="shared" ca="1" si="415"/>
        <v>#N/A</v>
      </c>
      <c r="BB550" s="72" t="e">
        <f t="shared" ca="1" si="416"/>
        <v>#N/A</v>
      </c>
      <c r="BC550" s="72" t="e">
        <f t="shared" ca="1" si="436"/>
        <v>#N/A</v>
      </c>
      <c r="BD550" s="75" t="e">
        <f t="shared" ca="1" si="417"/>
        <v>#N/A</v>
      </c>
      <c r="BE550" s="75" t="e">
        <f t="shared" ca="1" si="418"/>
        <v>#N/A</v>
      </c>
      <c r="BF550" s="75" t="e">
        <f t="shared" ca="1" si="437"/>
        <v>#N/A</v>
      </c>
      <c r="BG550" s="75" t="e">
        <f t="shared" ca="1" si="419"/>
        <v>#N/A</v>
      </c>
      <c r="BH550" s="75" t="e">
        <f t="shared" ca="1" si="420"/>
        <v>#N/A</v>
      </c>
      <c r="BI550" s="75" t="e">
        <f t="shared" ca="1" si="438"/>
        <v>#N/A</v>
      </c>
      <c r="BJ550" s="75" t="e">
        <f t="shared" ca="1" si="421"/>
        <v>#N/A</v>
      </c>
      <c r="BK550" s="75" t="e">
        <f t="shared" ca="1" si="422"/>
        <v>#N/A</v>
      </c>
      <c r="BL550" s="75" t="e">
        <f t="shared" ca="1" si="439"/>
        <v>#N/A</v>
      </c>
      <c r="BM550" s="72" t="e">
        <f t="array" aca="1" ref="BM550" ca="1">ATAN2((1-f)*SQRT(AX550^2+(SIN(AV550)*SIN(BL550)-COS(AV550)*COS(BL550)*COS(AU550))^2),SIN(AV550)*COS(BL550)+COS(AV550)*SIN(BL550)*COS(AU550))</f>
        <v>#N/A</v>
      </c>
      <c r="BN550" s="72" t="e">
        <f t="shared" ca="1" si="423"/>
        <v>#N/A</v>
      </c>
      <c r="BO550" s="72" t="e">
        <f t="array" aca="1" ref="BO550" ca="1">f/16*(1-AX550^2)*(4+f*(4-3*(1-AX550^2)))</f>
        <v>#N/A</v>
      </c>
      <c r="BP550" s="72" t="e">
        <f t="array" aca="1" ref="BP550" ca="1">BN550-(1-BO550)*f*AX550*(BL550+BO550*SIN(BL550)*(COS(BJ550)+BO550*COS(BL550)*(-1+2*COS(BJ550)^2)))</f>
        <v>#N/A</v>
      </c>
      <c r="BQ550" s="72" t="e">
        <f t="shared" ca="1" si="424"/>
        <v>#N/A</v>
      </c>
    </row>
    <row r="551" spans="2:69">
      <c r="B551" s="38"/>
      <c r="C551" s="72" t="str">
        <f t="shared" si="425"/>
        <v/>
      </c>
      <c r="D551" s="72" t="e">
        <f t="array" aca="1" ref="D551" ca="1">MATCH(TRUE,ISERROR(VALUE(MID(C551,ROW(INDIRECT("1:"&amp;LEN(C551))),1))),0)</f>
        <v>#N/A</v>
      </c>
      <c r="E551" s="72" t="e">
        <f t="shared" ca="1" si="426"/>
        <v>#N/A</v>
      </c>
      <c r="F551" s="72" t="e">
        <f t="shared" ca="1" si="427"/>
        <v>#N/A</v>
      </c>
      <c r="G551" s="72" t="e">
        <f t="shared" ca="1" si="428"/>
        <v>#N/A</v>
      </c>
      <c r="H551" s="72" t="e">
        <f t="shared" ca="1" si="429"/>
        <v>#N/A</v>
      </c>
      <c r="I551" s="72" t="e">
        <f t="shared" ca="1" si="430"/>
        <v>#N/A</v>
      </c>
      <c r="J551" s="72" t="e">
        <f t="shared" ca="1" si="431"/>
        <v>#N/A</v>
      </c>
      <c r="K551" s="72" t="e">
        <f t="shared" ca="1" si="432"/>
        <v>#N/A</v>
      </c>
      <c r="L551" s="72" t="e">
        <f t="shared" ca="1" si="433"/>
        <v>#N/A</v>
      </c>
      <c r="M551" s="72" t="e">
        <f ca="1">VLOOKUP(G551,Coef!$C$2:$F$25,4)</f>
        <v>#N/A</v>
      </c>
      <c r="N551" s="31" t="e">
        <f ca="1">VLOOKUP(F551,Coef!$C$4:$D$23,2)</f>
        <v>#N/A</v>
      </c>
      <c r="O551" s="31" t="e">
        <f ca="1">MOD(VLOOKUP(H551,Coef!$C$2:$G$21,5)+MOD(E551+1,2)*15,20)</f>
        <v>#N/A</v>
      </c>
      <c r="P551" s="31" t="e">
        <f ca="1">VLOOKUP(N551,Coef!$A$27:$B$46,2)</f>
        <v>#N/A</v>
      </c>
      <c r="Q551" s="31" t="e">
        <f ca="1">VLOOKUP(N551,Coef!$A$27:$C$46,3)+O551/10-0.1</f>
        <v>#N/A</v>
      </c>
      <c r="R551" s="31" t="e">
        <f ca="1">IF(Q551+0.1&lt;P551,Q551+2,Q551)</f>
        <v>#N/A</v>
      </c>
      <c r="S551" s="72" t="e">
        <f ca="1">M551*100000+J551</f>
        <v>#N/A</v>
      </c>
      <c r="T551" s="72" t="e">
        <f ca="1">R551*1000000+K551</f>
        <v>#N/A</v>
      </c>
      <c r="U551" s="72" t="e">
        <f ca="1">IF(N551&lt;11,T551-10000000,T551)</f>
        <v>#N/A</v>
      </c>
      <c r="V551" s="72" t="e">
        <f ca="1">U551/(6366197.724*0.9996)</f>
        <v>#N/A</v>
      </c>
      <c r="W551" s="72" t="e">
        <f ca="1">(Coef!$J$9/(1+Coef!$J$8*(COS(V551))^2)^0.5)*Coef!$J$6</f>
        <v>#N/A</v>
      </c>
      <c r="X551" s="72" t="e">
        <f ca="1">6*E551-183</f>
        <v>#N/A</v>
      </c>
      <c r="Y551" s="72" t="e">
        <f ca="1">(S551-500000)/W551</f>
        <v>#N/A</v>
      </c>
      <c r="Z551" s="72" t="e">
        <f ca="1">SIN(2*V551)</f>
        <v>#N/A</v>
      </c>
      <c r="AA551" s="72" t="e">
        <f ca="1">Z551*(COS(V551))^2</f>
        <v>#N/A</v>
      </c>
      <c r="AB551" s="72" t="e">
        <f ca="1">V551+(Z551/2)</f>
        <v>#N/A</v>
      </c>
      <c r="AC551" s="72" t="e">
        <f ca="1">(3*AB551+AA551)/4</f>
        <v>#N/A</v>
      </c>
      <c r="AD551" s="72" t="e">
        <f ca="1">(5*AC551+AA551*(COS(V551))^2)/3</f>
        <v>#N/A</v>
      </c>
      <c r="AE551" s="72" t="e">
        <f ca="1">Coef!$J$6*Coef!$J$9*(V551-(Coef!$J$10*AB551)+(Coef!$J$11*AC551)-(Coef!$J$12*AD551))</f>
        <v>#N/A</v>
      </c>
      <c r="AF551" s="72" t="e">
        <f ca="1">(U551-AE551)/W551</f>
        <v>#N/A</v>
      </c>
      <c r="AG551" s="72" t="e">
        <f ca="1">((Coef!$J$8*Y551^2)/2)*(COS(V551))^2</f>
        <v>#N/A</v>
      </c>
      <c r="AH551" s="72" t="e">
        <f ca="1">Y551*(1-(AG551/3))</f>
        <v>#N/A</v>
      </c>
      <c r="AI551" s="72" t="e">
        <f ca="1">AF551*(1-AG551)+V551</f>
        <v>#N/A</v>
      </c>
      <c r="AJ551" s="72" t="e">
        <f ca="1">(EXP(AH551)-EXP(-AH551))/2</f>
        <v>#N/A</v>
      </c>
      <c r="AK551" s="72" t="e">
        <f ca="1">ATAN(AJ551/COS(AI551))</f>
        <v>#N/A</v>
      </c>
      <c r="AL551" s="72" t="e">
        <f ca="1">ATAN(COS(AK551)*TAN(AI551))</f>
        <v>#N/A</v>
      </c>
      <c r="AM551" s="72" t="e">
        <f ca="1">V551+(1+Coef!$J$8*(COS(V551))^2-(3/2)*Coef!$J$8*SIN(V551)*COS(V551)*(AL551-V551))*(AL551-V551)</f>
        <v>#N/A</v>
      </c>
      <c r="AN551" s="34" t="e">
        <f t="shared" ca="1" si="409"/>
        <v>#N/A</v>
      </c>
      <c r="AO551" s="33" t="e">
        <f t="shared" ca="1" si="410"/>
        <v>#N/A</v>
      </c>
      <c r="AP551" s="33" t="e">
        <f t="shared" ca="1" si="411"/>
        <v>#N/A</v>
      </c>
      <c r="AQ551" s="72">
        <v>285</v>
      </c>
      <c r="AR551" s="72">
        <v>810000</v>
      </c>
      <c r="AS551" s="72" t="e">
        <f t="shared" ca="1" si="434"/>
        <v>#N/A</v>
      </c>
      <c r="AT551" s="72" t="e">
        <f t="shared" ca="1" si="434"/>
        <v>#N/A</v>
      </c>
      <c r="AU551" s="72">
        <f t="shared" si="434"/>
        <v>4.9741883681838397</v>
      </c>
      <c r="AV551" s="72" t="e">
        <f t="array" aca="1" ref="AV551" ca="1">ATAN((1-f)*TAN(AS551))</f>
        <v>#N/A</v>
      </c>
      <c r="AW551" s="72" t="e">
        <f t="shared" ca="1" si="412"/>
        <v>#N/A</v>
      </c>
      <c r="AX551" s="72" t="e">
        <f t="shared" ca="1" si="413"/>
        <v>#N/A</v>
      </c>
      <c r="AY551" s="72" t="e">
        <f t="shared" ca="1" si="435"/>
        <v>#N/A</v>
      </c>
      <c r="AZ551" s="72" t="e">
        <f t="shared" ca="1" si="414"/>
        <v>#N/A</v>
      </c>
      <c r="BA551" s="72" t="e">
        <f t="shared" ca="1" si="415"/>
        <v>#N/A</v>
      </c>
      <c r="BB551" s="72" t="e">
        <f t="shared" ca="1" si="416"/>
        <v>#N/A</v>
      </c>
      <c r="BC551" s="72" t="e">
        <f t="shared" ca="1" si="436"/>
        <v>#N/A</v>
      </c>
      <c r="BD551" s="75" t="e">
        <f t="shared" ca="1" si="417"/>
        <v>#N/A</v>
      </c>
      <c r="BE551" s="75" t="e">
        <f t="shared" ca="1" si="418"/>
        <v>#N/A</v>
      </c>
      <c r="BF551" s="75" t="e">
        <f t="shared" ca="1" si="437"/>
        <v>#N/A</v>
      </c>
      <c r="BG551" s="75" t="e">
        <f t="shared" ca="1" si="419"/>
        <v>#N/A</v>
      </c>
      <c r="BH551" s="75" t="e">
        <f t="shared" ca="1" si="420"/>
        <v>#N/A</v>
      </c>
      <c r="BI551" s="75" t="e">
        <f t="shared" ca="1" si="438"/>
        <v>#N/A</v>
      </c>
      <c r="BJ551" s="75" t="e">
        <f t="shared" ca="1" si="421"/>
        <v>#N/A</v>
      </c>
      <c r="BK551" s="75" t="e">
        <f t="shared" ca="1" si="422"/>
        <v>#N/A</v>
      </c>
      <c r="BL551" s="75" t="e">
        <f t="shared" ca="1" si="439"/>
        <v>#N/A</v>
      </c>
      <c r="BM551" s="72" t="e">
        <f t="array" aca="1" ref="BM551" ca="1">ATAN2((1-f)*SQRT(AX551^2+(SIN(AV551)*SIN(BL551)-COS(AV551)*COS(BL551)*COS(AU551))^2),SIN(AV551)*COS(BL551)+COS(AV551)*SIN(BL551)*COS(AU551))</f>
        <v>#N/A</v>
      </c>
      <c r="BN551" s="72" t="e">
        <f t="shared" ca="1" si="423"/>
        <v>#N/A</v>
      </c>
      <c r="BO551" s="72" t="e">
        <f t="array" aca="1" ref="BO551" ca="1">f/16*(1-AX551^2)*(4+f*(4-3*(1-AX551^2)))</f>
        <v>#N/A</v>
      </c>
      <c r="BP551" s="72" t="e">
        <f t="array" aca="1" ref="BP551" ca="1">BN551-(1-BO551)*f*AX551*(BL551+BO551*SIN(BL551)*(COS(BJ551)+BO551*COS(BL551)*(-1+2*COS(BJ551)^2)))</f>
        <v>#N/A</v>
      </c>
      <c r="BQ551" s="72" t="e">
        <f t="shared" ca="1" si="424"/>
        <v>#N/A</v>
      </c>
    </row>
  </sheetData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8C060DC519C5438F279013B0EC9B02" ma:contentTypeVersion="16" ma:contentTypeDescription="Create a new document." ma:contentTypeScope="" ma:versionID="a6aa3d0a005149c8e976d765cf8e4f00">
  <xsd:schema xmlns:xsd="http://www.w3.org/2001/XMLSchema" xmlns:xs="http://www.w3.org/2001/XMLSchema" xmlns:p="http://schemas.microsoft.com/office/2006/metadata/properties" xmlns:ns1="http://schemas.microsoft.com/sharepoint/v3" xmlns:ns3="04adc925-6b5d-4628-b7e0-5b86efa98958" xmlns:ns4="bc96db8f-62c4-44cc-8b28-7ef117495d18" targetNamespace="http://schemas.microsoft.com/office/2006/metadata/properties" ma:root="true" ma:fieldsID="9a2c9f84f68b0959152eb3f28a9de81d" ns1:_="" ns3:_="" ns4:_="">
    <xsd:import namespace="http://schemas.microsoft.com/sharepoint/v3"/>
    <xsd:import namespace="04adc925-6b5d-4628-b7e0-5b86efa98958"/>
    <xsd:import namespace="bc96db8f-62c4-44cc-8b28-7ef117495d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_activity" minOccurs="0"/>
                <xsd:element ref="ns1:_ip_UnifiedCompliancePolicyProperties" minOccurs="0"/>
                <xsd:element ref="ns1:_ip_UnifiedCompliancePolicyUIAction" minOccurs="0"/>
                <xsd:element ref="ns3:MediaServiceObjectDetectorVersion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adc925-6b5d-4628-b7e0-5b86efa989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96db8f-62c4-44cc-8b28-7ef117495d1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4adc925-6b5d-4628-b7e0-5b86efa98958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D2B2213-8A65-4552-9709-8203F3AC90EC}"/>
</file>

<file path=customXml/itemProps2.xml><?xml version="1.0" encoding="utf-8"?>
<ds:datastoreItem xmlns:ds="http://schemas.openxmlformats.org/officeDocument/2006/customXml" ds:itemID="{C426231A-3E4E-4CA8-845A-1C398355EA4E}"/>
</file>

<file path=customXml/itemProps3.xml><?xml version="1.0" encoding="utf-8"?>
<ds:datastoreItem xmlns:ds="http://schemas.openxmlformats.org/officeDocument/2006/customXml" ds:itemID="{DAF646EF-5262-4F6E-927E-B4483FB809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MGRS Tools</dc:title>
  <dc:subject/>
  <dc:creator>Ken Harmon</dc:creator>
  <cp:keywords>MGRS Tools</cp:keywords>
  <dc:description/>
  <cp:lastModifiedBy>Harmon, Kenneth S CW4 USARMY NG IDARNG (USA)</cp:lastModifiedBy>
  <cp:revision>1</cp:revision>
  <dcterms:created xsi:type="dcterms:W3CDTF">2011-09-09T20:26:02Z</dcterms:created>
  <dcterms:modified xsi:type="dcterms:W3CDTF">2024-04-05T09:31:20Z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0x010100398C060DC519C5438F279013B0EC9B02</vt:lpwstr>
  </property>
</Properties>
</file>